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https://ornl.sharepoint.com/sites/PSHReservoirLinerStudy/Shared Documents/Cost Model/"/>
    </mc:Choice>
  </mc:AlternateContent>
  <xr:revisionPtr revIDLastSave="238" documentId="8_{E788D349-0A07-4650-8B23-455E62672ED5}" xr6:coauthVersionLast="47" xr6:coauthVersionMax="47" xr10:uidLastSave="{B35F25EB-FE19-4E0F-A16F-17E909162FF4}"/>
  <bookViews>
    <workbookView xWindow="-28920" yWindow="-120" windowWidth="29040" windowHeight="17520" xr2:uid="{00000000-000D-0000-FFFF-FFFF00000000}"/>
  </bookViews>
  <sheets>
    <sheet name="Home" sheetId="1" r:id="rId1"/>
    <sheet name="Project Info &amp; Setup" sheetId="2" r:id="rId2"/>
    <sheet name="Reservoir Design" sheetId="3" r:id="rId3"/>
    <sheet name="Liner System Design" sheetId="13" r:id="rId4"/>
    <sheet name="Cost Estimate" sheetId="5" r:id="rId5"/>
    <sheet name="Glossary" sheetId="7" r:id="rId6"/>
    <sheet name="SA+V calculation" sheetId="9" state="hidden" r:id="rId7"/>
    <sheet name="Mustafa geometry" sheetId="15" state="hidden" r:id="rId8"/>
    <sheet name="Cost lookup" sheetId="17" state="hidden" r:id="rId9"/>
    <sheet name="Cost lookup (old)" sheetId="14" state="hidden" r:id="rId10"/>
    <sheet name="Geometry" sheetId="16" state="hidden" r:id="rId11"/>
    <sheet name="(OLD) bottom seam length" sheetId="11" state="hidden" r:id="rId12"/>
    <sheet name="(OLD) side seam length" sheetId="12" state="hidden" r:id="rId13"/>
  </sheets>
  <definedNames>
    <definedName name="_Ref111015942" localSheetId="3">'Liner System Design'!#REF!</definedName>
    <definedName name="_xlnm.Print_Area" localSheetId="1">'Project Info &amp; Setup'!$A$1</definedName>
    <definedName name="_xlnm.Print_Area" localSheetId="2">'Reservoir Design'!$O$53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6" i="5" l="1"/>
  <c r="H43" i="5"/>
  <c r="U24" i="17"/>
  <c r="U23" i="17"/>
  <c r="U22" i="17"/>
  <c r="U21" i="17"/>
  <c r="U20" i="17"/>
  <c r="U19" i="17"/>
  <c r="V19" i="17"/>
  <c r="V23" i="17"/>
  <c r="V22" i="17"/>
  <c r="V21" i="17"/>
  <c r="V20" i="17"/>
  <c r="V24" i="17"/>
  <c r="E4" i="17"/>
  <c r="G11" i="17"/>
  <c r="G10" i="17"/>
  <c r="E9" i="17"/>
  <c r="E8" i="17"/>
  <c r="E7" i="17"/>
  <c r="E6" i="17"/>
  <c r="E5" i="17"/>
  <c r="G4" i="17"/>
  <c r="K27" i="3"/>
  <c r="C27" i="17"/>
  <c r="C26" i="17"/>
  <c r="C23" i="17"/>
  <c r="C22" i="17"/>
  <c r="C21" i="17"/>
  <c r="D17" i="17"/>
  <c r="D16" i="17"/>
  <c r="G46" i="13"/>
  <c r="G45" i="13"/>
  <c r="G40" i="13"/>
  <c r="G39" i="13"/>
  <c r="G65" i="13"/>
  <c r="K115" i="13"/>
  <c r="K114" i="13"/>
  <c r="G108" i="13"/>
  <c r="G127" i="13"/>
  <c r="G126" i="13"/>
  <c r="H135" i="13"/>
  <c r="H134" i="13"/>
  <c r="H117" i="13"/>
  <c r="Q117" i="13" s="1"/>
  <c r="H116" i="13"/>
  <c r="Q116" i="13" s="1"/>
  <c r="H113" i="13"/>
  <c r="H56" i="13"/>
  <c r="H55" i="13"/>
  <c r="H54" i="13"/>
  <c r="F16" i="17"/>
  <c r="H85" i="13" s="1"/>
  <c r="F17" i="17"/>
  <c r="D12" i="17"/>
  <c r="D11" i="17"/>
  <c r="D10" i="17"/>
  <c r="G9" i="17"/>
  <c r="D9" i="17"/>
  <c r="G8" i="17"/>
  <c r="D8" i="17"/>
  <c r="G7" i="17"/>
  <c r="D7" i="17"/>
  <c r="G6" i="17"/>
  <c r="D6" i="17"/>
  <c r="G5" i="17"/>
  <c r="D5" i="17"/>
  <c r="D4" i="17"/>
  <c r="F7" i="16"/>
  <c r="F8" i="16"/>
  <c r="K24" i="13"/>
  <c r="H53" i="13" l="1"/>
  <c r="H52" i="13"/>
  <c r="H51" i="13"/>
  <c r="H86" i="13"/>
  <c r="H88" i="13"/>
  <c r="H87" i="13"/>
  <c r="H31" i="5" s="1"/>
  <c r="H89" i="13"/>
  <c r="G68" i="13"/>
  <c r="H90" i="13"/>
  <c r="H34" i="5" s="1"/>
  <c r="K22" i="5"/>
  <c r="K21" i="5"/>
  <c r="K20" i="5"/>
  <c r="K19" i="5"/>
  <c r="K46" i="5"/>
  <c r="K40" i="5"/>
  <c r="K34" i="5"/>
  <c r="K43" i="5"/>
  <c r="K37" i="5"/>
  <c r="K31" i="5"/>
  <c r="L47" i="5"/>
  <c r="K102" i="13"/>
  <c r="K96" i="13"/>
  <c r="K90" i="13"/>
  <c r="K89" i="13"/>
  <c r="K99" i="13"/>
  <c r="K93" i="13"/>
  <c r="K87" i="13"/>
  <c r="K86" i="13"/>
  <c r="G67" i="13"/>
  <c r="G64" i="13"/>
  <c r="G20" i="13"/>
  <c r="G28" i="13"/>
  <c r="G27" i="13"/>
  <c r="G26" i="13"/>
  <c r="G25" i="13"/>
  <c r="H91" i="13" l="1"/>
  <c r="B7" i="16"/>
  <c r="B8" i="16" s="1"/>
  <c r="B27" i="16" s="1"/>
  <c r="B9" i="16"/>
  <c r="F15" i="16"/>
  <c r="B15" i="16"/>
  <c r="F13" i="16"/>
  <c r="F14" i="16"/>
  <c r="F12" i="16"/>
  <c r="F11" i="16"/>
  <c r="F10" i="16"/>
  <c r="B13" i="16"/>
  <c r="B14" i="16"/>
  <c r="B12" i="16"/>
  <c r="B11" i="16"/>
  <c r="B10" i="16"/>
  <c r="F26" i="16" a="1"/>
  <c r="H92" i="13" l="1"/>
  <c r="G70" i="13"/>
  <c r="F24" i="16"/>
  <c r="F18" i="16"/>
  <c r="F20" i="16"/>
  <c r="F27" i="16"/>
  <c r="B34" i="16" s="1"/>
  <c r="H115" i="13" s="1"/>
  <c r="F19" i="16"/>
  <c r="B20" i="16"/>
  <c r="B18" i="16"/>
  <c r="B30" i="16" s="1"/>
  <c r="B19" i="16"/>
  <c r="B24" i="16"/>
  <c r="G29" i="3" s="1"/>
  <c r="B26" i="16"/>
  <c r="F26" i="16"/>
  <c r="H93" i="13" l="1"/>
  <c r="H37" i="5" s="1"/>
  <c r="G71" i="13"/>
  <c r="F21" i="16"/>
  <c r="B33" i="16"/>
  <c r="Q115" i="13"/>
  <c r="R115" i="13" s="1"/>
  <c r="H55" i="5" s="1"/>
  <c r="B31" i="16"/>
  <c r="F28" i="16"/>
  <c r="F22" i="16"/>
  <c r="B28" i="16"/>
  <c r="B21" i="16"/>
  <c r="B32" i="16" s="1"/>
  <c r="B22" i="16"/>
  <c r="H94" i="13" l="1"/>
  <c r="H114" i="13"/>
  <c r="Q114" i="13" s="1"/>
  <c r="R114" i="13" s="1"/>
  <c r="H54" i="5" s="1"/>
  <c r="H24" i="13"/>
  <c r="J5" i="15"/>
  <c r="J3" i="15"/>
  <c r="J4" i="15"/>
  <c r="C44" i="9"/>
  <c r="C43" i="9"/>
  <c r="C40" i="9"/>
  <c r="C39" i="9"/>
  <c r="H95" i="13" l="1"/>
  <c r="G73" i="13"/>
  <c r="G23" i="13"/>
  <c r="G22" i="13"/>
  <c r="G21" i="13"/>
  <c r="J7" i="15"/>
  <c r="P8" i="15" s="1"/>
  <c r="P9" i="15" s="1"/>
  <c r="P10" i="15" s="1"/>
  <c r="C46" i="9"/>
  <c r="C42" i="9"/>
  <c r="F39" i="9"/>
  <c r="C41" i="9"/>
  <c r="J12" i="15"/>
  <c r="C27" i="14"/>
  <c r="C26" i="14"/>
  <c r="H96" i="13" l="1"/>
  <c r="H40" i="5" s="1"/>
  <c r="G74" i="13"/>
  <c r="BA9" i="15"/>
  <c r="BA10" i="15" s="1"/>
  <c r="AW9" i="15"/>
  <c r="AW10" i="15" s="1"/>
  <c r="AO8" i="15"/>
  <c r="AN8" i="15"/>
  <c r="AL9" i="15"/>
  <c r="AL10" i="15" s="1"/>
  <c r="AF9" i="15"/>
  <c r="AF10" i="15" s="1"/>
  <c r="S9" i="15"/>
  <c r="S10" i="15" s="1"/>
  <c r="BE8" i="15"/>
  <c r="AA8" i="15"/>
  <c r="BB8" i="15"/>
  <c r="AM9" i="15"/>
  <c r="AM10" i="15" s="1"/>
  <c r="V8" i="15"/>
  <c r="AK9" i="15"/>
  <c r="AK10" i="15" s="1"/>
  <c r="BA8" i="15"/>
  <c r="AY8" i="15"/>
  <c r="BC8" i="15"/>
  <c r="BF8" i="15"/>
  <c r="BB9" i="15"/>
  <c r="BB10" i="15" s="1"/>
  <c r="W8" i="15"/>
  <c r="BD8" i="15"/>
  <c r="BC9" i="15"/>
  <c r="BC10" i="15" s="1"/>
  <c r="AN9" i="15"/>
  <c r="AN10" i="15" s="1"/>
  <c r="Z8" i="15"/>
  <c r="Y9" i="15"/>
  <c r="Y10" i="15" s="1"/>
  <c r="AM8" i="15"/>
  <c r="V9" i="15"/>
  <c r="V10" i="15" s="1"/>
  <c r="X8" i="15"/>
  <c r="BE9" i="15"/>
  <c r="BE10" i="15" s="1"/>
  <c r="AH8" i="15"/>
  <c r="W9" i="15"/>
  <c r="W10" i="15" s="1"/>
  <c r="Y8" i="15"/>
  <c r="X9" i="15"/>
  <c r="X10" i="15" s="1"/>
  <c r="K8" i="15"/>
  <c r="K9" i="15" s="1"/>
  <c r="K10" i="15" s="1"/>
  <c r="AV8" i="15"/>
  <c r="AG8" i="15"/>
  <c r="AK8" i="15"/>
  <c r="AO9" i="15"/>
  <c r="AO10" i="15" s="1"/>
  <c r="Q9" i="15"/>
  <c r="Q10" i="15" s="1"/>
  <c r="R9" i="15"/>
  <c r="R10" i="15" s="1"/>
  <c r="AZ8" i="15"/>
  <c r="AY9" i="15"/>
  <c r="AY10" i="15" s="1"/>
  <c r="AJ9" i="15"/>
  <c r="AJ10" i="15" s="1"/>
  <c r="AX8" i="15"/>
  <c r="F40" i="9"/>
  <c r="AQ8" i="15"/>
  <c r="S8" i="15"/>
  <c r="AH9" i="15"/>
  <c r="AH10" i="15" s="1"/>
  <c r="F46" i="9"/>
  <c r="AJ8" i="15"/>
  <c r="AP8" i="15"/>
  <c r="BD9" i="15"/>
  <c r="BD10" i="15" s="1"/>
  <c r="AB8" i="15"/>
  <c r="BH8" i="15"/>
  <c r="N8" i="15"/>
  <c r="N9" i="15" s="1"/>
  <c r="N10" i="15" s="1"/>
  <c r="AQ9" i="15"/>
  <c r="AQ10" i="15" s="1"/>
  <c r="AI8" i="15"/>
  <c r="AA9" i="15"/>
  <c r="AA10" i="15" s="1"/>
  <c r="AD8" i="15"/>
  <c r="AP9" i="15"/>
  <c r="AP10" i="15" s="1"/>
  <c r="BF9" i="15"/>
  <c r="BF10" i="15" s="1"/>
  <c r="AX9" i="15"/>
  <c r="AX10" i="15" s="1"/>
  <c r="AT9" i="15"/>
  <c r="AT10" i="15" s="1"/>
  <c r="BG9" i="15"/>
  <c r="BG10" i="15" s="1"/>
  <c r="AT8" i="15"/>
  <c r="AC9" i="15"/>
  <c r="AC10" i="15" s="1"/>
  <c r="AR8" i="15"/>
  <c r="AE9" i="15"/>
  <c r="AE10" i="15" s="1"/>
  <c r="AC8" i="15"/>
  <c r="AS9" i="15"/>
  <c r="AS10" i="15" s="1"/>
  <c r="U8" i="15"/>
  <c r="AU9" i="15"/>
  <c r="AU10" i="15" s="1"/>
  <c r="AS8" i="15"/>
  <c r="L8" i="15"/>
  <c r="L9" i="15" s="1"/>
  <c r="L10" i="15" s="1"/>
  <c r="AF8" i="15"/>
  <c r="T9" i="15"/>
  <c r="T10" i="15" s="1"/>
  <c r="AB9" i="15"/>
  <c r="AB10" i="15" s="1"/>
  <c r="Z9" i="15"/>
  <c r="Z10" i="15" s="1"/>
  <c r="T8" i="15"/>
  <c r="AI9" i="15"/>
  <c r="AI10" i="15" s="1"/>
  <c r="AZ9" i="15"/>
  <c r="AZ10" i="15" s="1"/>
  <c r="AW8" i="15"/>
  <c r="AR9" i="15"/>
  <c r="AR10" i="15" s="1"/>
  <c r="BG8" i="15"/>
  <c r="M8" i="15"/>
  <c r="M9" i="15" s="1"/>
  <c r="M10" i="15" s="1"/>
  <c r="O8" i="15"/>
  <c r="O9" i="15" s="1"/>
  <c r="O10" i="15" s="1"/>
  <c r="AL8" i="15"/>
  <c r="AV9" i="15"/>
  <c r="AV10" i="15" s="1"/>
  <c r="BH9" i="15"/>
  <c r="BH10" i="15" s="1"/>
  <c r="AU8" i="15"/>
  <c r="AG9" i="15"/>
  <c r="AG10" i="15" s="1"/>
  <c r="Q8" i="15"/>
  <c r="AD9" i="15"/>
  <c r="AD10" i="15" s="1"/>
  <c r="U9" i="15"/>
  <c r="U10" i="15" s="1"/>
  <c r="R8" i="15"/>
  <c r="AE8" i="15"/>
  <c r="E5" i="15"/>
  <c r="E4" i="15"/>
  <c r="E3" i="15"/>
  <c r="H20" i="3"/>
  <c r="H97" i="13" l="1"/>
  <c r="J11" i="15"/>
  <c r="E8" i="15"/>
  <c r="E10" i="15"/>
  <c r="E7" i="15"/>
  <c r="F16" i="3"/>
  <c r="H17" i="3"/>
  <c r="L57" i="5"/>
  <c r="L48" i="5"/>
  <c r="L24" i="5"/>
  <c r="L136" i="13"/>
  <c r="L118" i="13"/>
  <c r="L57" i="13"/>
  <c r="G75" i="13"/>
  <c r="G72" i="13"/>
  <c r="G69" i="13"/>
  <c r="G66" i="13"/>
  <c r="G63" i="13"/>
  <c r="G62" i="13"/>
  <c r="K55" i="13"/>
  <c r="K54" i="13"/>
  <c r="K52" i="13"/>
  <c r="K51" i="13"/>
  <c r="G42" i="13"/>
  <c r="G43" i="13"/>
  <c r="G44" i="13"/>
  <c r="G41" i="13"/>
  <c r="G36" i="13"/>
  <c r="G37" i="13"/>
  <c r="G38" i="13"/>
  <c r="G35" i="13"/>
  <c r="F18" i="3"/>
  <c r="F19" i="3"/>
  <c r="F20" i="3"/>
  <c r="F17" i="3"/>
  <c r="K28" i="3"/>
  <c r="K67" i="5"/>
  <c r="L67" i="5"/>
  <c r="L56" i="5"/>
  <c r="H98" i="13" l="1"/>
  <c r="G76" i="13"/>
  <c r="E9" i="15"/>
  <c r="K66" i="5"/>
  <c r="K65" i="5"/>
  <c r="K56" i="5"/>
  <c r="K47" i="5"/>
  <c r="K23" i="5"/>
  <c r="K55" i="5"/>
  <c r="K54" i="5"/>
  <c r="K53" i="5"/>
  <c r="K35" i="5"/>
  <c r="K32" i="5"/>
  <c r="K33" i="5"/>
  <c r="K36" i="5"/>
  <c r="K38" i="5"/>
  <c r="K39" i="5"/>
  <c r="K41" i="5"/>
  <c r="K42" i="5"/>
  <c r="K44" i="5"/>
  <c r="K45" i="5"/>
  <c r="K30" i="5"/>
  <c r="K29" i="5"/>
  <c r="K18" i="5"/>
  <c r="K17" i="5"/>
  <c r="L103" i="13"/>
  <c r="G77" i="13" l="1"/>
  <c r="H99" i="13"/>
  <c r="K133" i="13"/>
  <c r="K134" i="13"/>
  <c r="K135" i="13"/>
  <c r="K132" i="13"/>
  <c r="K116" i="13"/>
  <c r="K117" i="13"/>
  <c r="K113" i="13"/>
  <c r="K88" i="13"/>
  <c r="K91" i="13"/>
  <c r="K92" i="13"/>
  <c r="K94" i="13"/>
  <c r="K95" i="13"/>
  <c r="K97" i="13"/>
  <c r="K98" i="13"/>
  <c r="K100" i="13"/>
  <c r="K101" i="13"/>
  <c r="K85" i="13"/>
  <c r="J26" i="3"/>
  <c r="J25" i="3"/>
  <c r="D12" i="14"/>
  <c r="D11" i="14"/>
  <c r="D10" i="14"/>
  <c r="D9" i="14"/>
  <c r="D8" i="14"/>
  <c r="D7" i="14"/>
  <c r="D6" i="14"/>
  <c r="D5" i="14"/>
  <c r="D4" i="14"/>
  <c r="H100" i="13" l="1"/>
  <c r="G78" i="13"/>
  <c r="J27" i="3"/>
  <c r="F17" i="14"/>
  <c r="F16" i="14"/>
  <c r="G9" i="14"/>
  <c r="G8" i="14"/>
  <c r="G7" i="14"/>
  <c r="G6" i="14"/>
  <c r="G5" i="14"/>
  <c r="G4" i="14"/>
  <c r="G11" i="14"/>
  <c r="G10" i="14"/>
  <c r="E9" i="14"/>
  <c r="E8" i="14"/>
  <c r="E7" i="14"/>
  <c r="E6" i="14"/>
  <c r="E5" i="14"/>
  <c r="E4" i="14"/>
  <c r="H34" i="13"/>
  <c r="H22" i="5" s="1"/>
  <c r="U5" i="11"/>
  <c r="U7" i="11" s="1"/>
  <c r="U6" i="11" s="1"/>
  <c r="AC13" i="11"/>
  <c r="AC14" i="11" s="1"/>
  <c r="AC15" i="11" s="1"/>
  <c r="AC16" i="11" s="1"/>
  <c r="AC17" i="11" s="1"/>
  <c r="AC18" i="11" s="1"/>
  <c r="AC19" i="11" s="1"/>
  <c r="AC20" i="11" s="1"/>
  <c r="AC21" i="11" s="1"/>
  <c r="AC22" i="11" s="1"/>
  <c r="AC23" i="11" s="1"/>
  <c r="AC24" i="11" s="1"/>
  <c r="AC25" i="11" s="1"/>
  <c r="AC26" i="11" s="1"/>
  <c r="AC27" i="11" s="1"/>
  <c r="AC28" i="11" s="1"/>
  <c r="AC29" i="11" s="1"/>
  <c r="AC30" i="11" s="1"/>
  <c r="AC31" i="11" s="1"/>
  <c r="AC32" i="11" s="1"/>
  <c r="AC33" i="11" s="1"/>
  <c r="AC34" i="11" s="1"/>
  <c r="AC35" i="11" s="1"/>
  <c r="AC36" i="11" s="1"/>
  <c r="AC37" i="11" s="1"/>
  <c r="AC38" i="11" s="1"/>
  <c r="AC39" i="11" s="1"/>
  <c r="AC40" i="11" s="1"/>
  <c r="AC41" i="11" s="1"/>
  <c r="AC42" i="11" s="1"/>
  <c r="AC43" i="11" s="1"/>
  <c r="AC44" i="11" s="1"/>
  <c r="AC45" i="11" s="1"/>
  <c r="AC46" i="11" s="1"/>
  <c r="AC47" i="11" s="1"/>
  <c r="AC48" i="11" s="1"/>
  <c r="AC49" i="11" s="1"/>
  <c r="AC50" i="11" s="1"/>
  <c r="AC51" i="11" s="1"/>
  <c r="AC52" i="11" s="1"/>
  <c r="AC53" i="11" s="1"/>
  <c r="AC54" i="11" s="1"/>
  <c r="AC55" i="11" s="1"/>
  <c r="AC56" i="11" s="1"/>
  <c r="AC57" i="11" s="1"/>
  <c r="AC58" i="11" s="1"/>
  <c r="AC59" i="11" s="1"/>
  <c r="AC60" i="11" s="1"/>
  <c r="AC61" i="11" s="1"/>
  <c r="AC62" i="11" s="1"/>
  <c r="AC63" i="11" s="1"/>
  <c r="AC64" i="11" s="1"/>
  <c r="AC65" i="11" s="1"/>
  <c r="AC66" i="11" s="1"/>
  <c r="AC67" i="11" s="1"/>
  <c r="AC68" i="11" s="1"/>
  <c r="AC69" i="11" s="1"/>
  <c r="AC70" i="11" s="1"/>
  <c r="AC71" i="11" s="1"/>
  <c r="AC72" i="11" s="1"/>
  <c r="AC73" i="11" s="1"/>
  <c r="AC74" i="11" s="1"/>
  <c r="AC75" i="11" s="1"/>
  <c r="AC76" i="11" s="1"/>
  <c r="AC77" i="11" s="1"/>
  <c r="AC78" i="11" s="1"/>
  <c r="AC79" i="11" s="1"/>
  <c r="AC80" i="11" s="1"/>
  <c r="AC81" i="11" s="1"/>
  <c r="AC82" i="11" s="1"/>
  <c r="AC83" i="11" s="1"/>
  <c r="AC84" i="11" s="1"/>
  <c r="AC85" i="11" s="1"/>
  <c r="AC86" i="11" s="1"/>
  <c r="AC87" i="11" s="1"/>
  <c r="AC88" i="11" s="1"/>
  <c r="AC89" i="11" s="1"/>
  <c r="AC90" i="11" s="1"/>
  <c r="AC91" i="11" s="1"/>
  <c r="AC92" i="11" s="1"/>
  <c r="AC93" i="11" s="1"/>
  <c r="AC94" i="11" s="1"/>
  <c r="AC95" i="11" s="1"/>
  <c r="AC96" i="11" s="1"/>
  <c r="AC97" i="11" s="1"/>
  <c r="AC98" i="11" s="1"/>
  <c r="AC99" i="11" s="1"/>
  <c r="AC100" i="11" s="1"/>
  <c r="AC101" i="11" s="1"/>
  <c r="AC102" i="11" s="1"/>
  <c r="AC103" i="11" s="1"/>
  <c r="AC104" i="11" s="1"/>
  <c r="AC105" i="11" s="1"/>
  <c r="AC106" i="11" s="1"/>
  <c r="AC107" i="11" s="1"/>
  <c r="AC108" i="11" s="1"/>
  <c r="AC109" i="11" s="1"/>
  <c r="AC110" i="11" s="1"/>
  <c r="AC111" i="11" s="1"/>
  <c r="AC112" i="11" s="1"/>
  <c r="AC113" i="11" s="1"/>
  <c r="AC114" i="11" s="1"/>
  <c r="AC115" i="11" s="1"/>
  <c r="AC116" i="11" s="1"/>
  <c r="AC117" i="11" s="1"/>
  <c r="AC118" i="11" s="1"/>
  <c r="AC119" i="11" s="1"/>
  <c r="AC120" i="11" s="1"/>
  <c r="AC121" i="11" s="1"/>
  <c r="AC122" i="11" s="1"/>
  <c r="AC123" i="11" s="1"/>
  <c r="AC124" i="11" s="1"/>
  <c r="AC125" i="11" s="1"/>
  <c r="AC126" i="11" s="1"/>
  <c r="AC127" i="11" s="1"/>
  <c r="AC128" i="11" s="1"/>
  <c r="AC129" i="11" s="1"/>
  <c r="AC130" i="11" s="1"/>
  <c r="AC131" i="11" s="1"/>
  <c r="AC132" i="11" s="1"/>
  <c r="AC133" i="11" s="1"/>
  <c r="AC134" i="11" s="1"/>
  <c r="AC135" i="11" s="1"/>
  <c r="AC136" i="11" s="1"/>
  <c r="AC137" i="11" s="1"/>
  <c r="AC138" i="11" s="1"/>
  <c r="AC139" i="11" s="1"/>
  <c r="AC140" i="11" s="1"/>
  <c r="AC141" i="11" s="1"/>
  <c r="AC142" i="11" s="1"/>
  <c r="AC143" i="11" s="1"/>
  <c r="AC144" i="11" s="1"/>
  <c r="AC145" i="11" s="1"/>
  <c r="AC146" i="11" s="1"/>
  <c r="AC147" i="11" s="1"/>
  <c r="AC148" i="11" s="1"/>
  <c r="AC149" i="11" s="1"/>
  <c r="AC150" i="11" s="1"/>
  <c r="AC151" i="11" s="1"/>
  <c r="AC152" i="11" s="1"/>
  <c r="AC153" i="11" s="1"/>
  <c r="AC154" i="11" s="1"/>
  <c r="AC155" i="11" s="1"/>
  <c r="AC156" i="11" s="1"/>
  <c r="AC157" i="11" s="1"/>
  <c r="AC158" i="11" s="1"/>
  <c r="AC159" i="11" s="1"/>
  <c r="AC160" i="11" s="1"/>
  <c r="AC161" i="11" s="1"/>
  <c r="AC162" i="11" s="1"/>
  <c r="AC163" i="11" s="1"/>
  <c r="AC164" i="11" s="1"/>
  <c r="AC165" i="11" s="1"/>
  <c r="AC166" i="11" s="1"/>
  <c r="AC167" i="11" s="1"/>
  <c r="AC168" i="11" s="1"/>
  <c r="AC169" i="11" s="1"/>
  <c r="AC170" i="11" s="1"/>
  <c r="AC171" i="11" s="1"/>
  <c r="AC172" i="11" s="1"/>
  <c r="AC173" i="11" s="1"/>
  <c r="AC174" i="11" s="1"/>
  <c r="AC175" i="11" s="1"/>
  <c r="AC176" i="11" s="1"/>
  <c r="AC177" i="11" s="1"/>
  <c r="AC178" i="11" s="1"/>
  <c r="AC179" i="11" s="1"/>
  <c r="AC180" i="11" s="1"/>
  <c r="AC181" i="11" s="1"/>
  <c r="AC182" i="11" s="1"/>
  <c r="AC183" i="11" s="1"/>
  <c r="AC184" i="11" s="1"/>
  <c r="AC185" i="11" s="1"/>
  <c r="AC186" i="11" s="1"/>
  <c r="AC187" i="11" s="1"/>
  <c r="AC188" i="11" s="1"/>
  <c r="AC189" i="11" s="1"/>
  <c r="AC190" i="11" s="1"/>
  <c r="AC191" i="11" s="1"/>
  <c r="AC192" i="11" s="1"/>
  <c r="AC193" i="11" s="1"/>
  <c r="AC194" i="11" s="1"/>
  <c r="AC195" i="11" s="1"/>
  <c r="AC196" i="11" s="1"/>
  <c r="AC197" i="11" s="1"/>
  <c r="AC198" i="11" s="1"/>
  <c r="AC199" i="11" s="1"/>
  <c r="AC200" i="11" s="1"/>
  <c r="AC201" i="11" s="1"/>
  <c r="AC202" i="11" s="1"/>
  <c r="AC203" i="11" s="1"/>
  <c r="AC204" i="11" s="1"/>
  <c r="AC205" i="11" s="1"/>
  <c r="AC206" i="11" s="1"/>
  <c r="AC207" i="11" s="1"/>
  <c r="AC208" i="11" s="1"/>
  <c r="AC209" i="11" s="1"/>
  <c r="AC210" i="11" s="1"/>
  <c r="AC211" i="11" s="1"/>
  <c r="AC212" i="11" s="1"/>
  <c r="AC213" i="11" s="1"/>
  <c r="AC214" i="11" s="1"/>
  <c r="AC215" i="11" s="1"/>
  <c r="AC216" i="11" s="1"/>
  <c r="AC217" i="11" s="1"/>
  <c r="AC218" i="11" s="1"/>
  <c r="AC219" i="11" s="1"/>
  <c r="AC220" i="11" s="1"/>
  <c r="AC221" i="11" s="1"/>
  <c r="AC222" i="11" s="1"/>
  <c r="AC223" i="11" s="1"/>
  <c r="AC224" i="11" s="1"/>
  <c r="AC225" i="11" s="1"/>
  <c r="AC226" i="11" s="1"/>
  <c r="AC227" i="11" s="1"/>
  <c r="AC228" i="11" s="1"/>
  <c r="AC229" i="11" s="1"/>
  <c r="AC230" i="11" s="1"/>
  <c r="AC231" i="11" s="1"/>
  <c r="AC232" i="11" s="1"/>
  <c r="AC233" i="11" s="1"/>
  <c r="AC234" i="11" s="1"/>
  <c r="AC235" i="11" s="1"/>
  <c r="AC236" i="11" s="1"/>
  <c r="AC237" i="11" s="1"/>
  <c r="AC238" i="11" s="1"/>
  <c r="AC239" i="11" s="1"/>
  <c r="AC240" i="11" s="1"/>
  <c r="AC241" i="11" s="1"/>
  <c r="AC242" i="11" s="1"/>
  <c r="AC243" i="11" s="1"/>
  <c r="AC244" i="11" s="1"/>
  <c r="AC245" i="11" s="1"/>
  <c r="AC246" i="11" s="1"/>
  <c r="AC247" i="11" s="1"/>
  <c r="AC248" i="11" s="1"/>
  <c r="AC249" i="11" s="1"/>
  <c r="AC250" i="11" s="1"/>
  <c r="AC251" i="11" s="1"/>
  <c r="AC252" i="11" s="1"/>
  <c r="AC253" i="11" s="1"/>
  <c r="AC254" i="11" s="1"/>
  <c r="AC255" i="11" s="1"/>
  <c r="AC256" i="11" s="1"/>
  <c r="AC257" i="11" s="1"/>
  <c r="AC258" i="11" s="1"/>
  <c r="AC259" i="11" s="1"/>
  <c r="AC260" i="11" s="1"/>
  <c r="AC261" i="11" s="1"/>
  <c r="AC262" i="11" s="1"/>
  <c r="AC263" i="11" s="1"/>
  <c r="AC264" i="11" s="1"/>
  <c r="AC265" i="11" s="1"/>
  <c r="AC266" i="11" s="1"/>
  <c r="AC267" i="11" s="1"/>
  <c r="AC268" i="11" s="1"/>
  <c r="AC269" i="11" s="1"/>
  <c r="AC270" i="11" s="1"/>
  <c r="AC271" i="11" s="1"/>
  <c r="AC272" i="11" s="1"/>
  <c r="AC273" i="11" s="1"/>
  <c r="AC274" i="11" s="1"/>
  <c r="AC275" i="11" s="1"/>
  <c r="AC276" i="11" s="1"/>
  <c r="AC277" i="11" s="1"/>
  <c r="AC278" i="11" s="1"/>
  <c r="AC279" i="11" s="1"/>
  <c r="AC280" i="11" s="1"/>
  <c r="AC281" i="11" s="1"/>
  <c r="AC282" i="11" s="1"/>
  <c r="AC283" i="11" s="1"/>
  <c r="AC284" i="11" s="1"/>
  <c r="AC285" i="11" s="1"/>
  <c r="AC286" i="11" s="1"/>
  <c r="AC287" i="11" s="1"/>
  <c r="AC288" i="11" s="1"/>
  <c r="AC289" i="11" s="1"/>
  <c r="AC290" i="11" s="1"/>
  <c r="AC291" i="11" s="1"/>
  <c r="AC292" i="11" s="1"/>
  <c r="AC293" i="11" s="1"/>
  <c r="AC294" i="11" s="1"/>
  <c r="AC295" i="11" s="1"/>
  <c r="AC296" i="11" s="1"/>
  <c r="AC297" i="11" s="1"/>
  <c r="AC298" i="11" s="1"/>
  <c r="AC299" i="11" s="1"/>
  <c r="AC300" i="11" s="1"/>
  <c r="AC301" i="11" s="1"/>
  <c r="AC302" i="11" s="1"/>
  <c r="AC303" i="11" s="1"/>
  <c r="AC304" i="11" s="1"/>
  <c r="AC305" i="11" s="1"/>
  <c r="AC306" i="11" s="1"/>
  <c r="AC307" i="11" s="1"/>
  <c r="AC308" i="11" s="1"/>
  <c r="AC309" i="11" s="1"/>
  <c r="AC310" i="11" s="1"/>
  <c r="AC311" i="11" s="1"/>
  <c r="AC312" i="11" s="1"/>
  <c r="AC313" i="11" s="1"/>
  <c r="AC314" i="11" s="1"/>
  <c r="AC315" i="11" s="1"/>
  <c r="AC316" i="11" s="1"/>
  <c r="AC317" i="11" s="1"/>
  <c r="AC318" i="11" s="1"/>
  <c r="AC319" i="11" s="1"/>
  <c r="AC320" i="11" s="1"/>
  <c r="AC321" i="11" s="1"/>
  <c r="AC322" i="11" s="1"/>
  <c r="AC323" i="11" s="1"/>
  <c r="AC324" i="11" s="1"/>
  <c r="AC325" i="11" s="1"/>
  <c r="AC326" i="11" s="1"/>
  <c r="AC327" i="11" s="1"/>
  <c r="AC328" i="11" s="1"/>
  <c r="AC329" i="11" s="1"/>
  <c r="AC330" i="11" s="1"/>
  <c r="AC331" i="11" s="1"/>
  <c r="AC332" i="11" s="1"/>
  <c r="AC333" i="11" s="1"/>
  <c r="AC334" i="11" s="1"/>
  <c r="AC335" i="11" s="1"/>
  <c r="AC336" i="11" s="1"/>
  <c r="AC337" i="11" s="1"/>
  <c r="AC338" i="11" s="1"/>
  <c r="AC339" i="11" s="1"/>
  <c r="AC340" i="11" s="1"/>
  <c r="AC341" i="11" s="1"/>
  <c r="AC342" i="11" s="1"/>
  <c r="AC343" i="11" s="1"/>
  <c r="AC344" i="11" s="1"/>
  <c r="AC345" i="11" s="1"/>
  <c r="AC346" i="11" s="1"/>
  <c r="AC347" i="11" s="1"/>
  <c r="AC348" i="11" s="1"/>
  <c r="AC349" i="11" s="1"/>
  <c r="AC350" i="11" s="1"/>
  <c r="AC351" i="11" s="1"/>
  <c r="AC352" i="11" s="1"/>
  <c r="AC353" i="11" s="1"/>
  <c r="AC354" i="11" s="1"/>
  <c r="AC355" i="11" s="1"/>
  <c r="AC356" i="11" s="1"/>
  <c r="AC357" i="11" s="1"/>
  <c r="AC358" i="11" s="1"/>
  <c r="AC359" i="11" s="1"/>
  <c r="AC360" i="11" s="1"/>
  <c r="AC361" i="11" s="1"/>
  <c r="AC362" i="11" s="1"/>
  <c r="AC363" i="11" s="1"/>
  <c r="AC364" i="11" s="1"/>
  <c r="AC365" i="11" s="1"/>
  <c r="AC366" i="11" s="1"/>
  <c r="AC367" i="11" s="1"/>
  <c r="AC368" i="11" s="1"/>
  <c r="AC369" i="11" s="1"/>
  <c r="AC370" i="11" s="1"/>
  <c r="AC371" i="11" s="1"/>
  <c r="AC372" i="11" s="1"/>
  <c r="AC373" i="11" s="1"/>
  <c r="AC374" i="11" s="1"/>
  <c r="AC375" i="11" s="1"/>
  <c r="AC376" i="11" s="1"/>
  <c r="AC377" i="11" s="1"/>
  <c r="AC378" i="11" s="1"/>
  <c r="AC379" i="11" s="1"/>
  <c r="AC380" i="11" s="1"/>
  <c r="AC381" i="11" s="1"/>
  <c r="AC382" i="11" s="1"/>
  <c r="AC383" i="11" s="1"/>
  <c r="AC384" i="11" s="1"/>
  <c r="AC385" i="11" s="1"/>
  <c r="AC386" i="11" s="1"/>
  <c r="AC387" i="11" s="1"/>
  <c r="AC388" i="11" s="1"/>
  <c r="AC389" i="11" s="1"/>
  <c r="AC390" i="11" s="1"/>
  <c r="AC391" i="11" s="1"/>
  <c r="AC392" i="11" s="1"/>
  <c r="AC393" i="11" s="1"/>
  <c r="AC394" i="11" s="1"/>
  <c r="AC395" i="11" s="1"/>
  <c r="AC396" i="11" s="1"/>
  <c r="AC397" i="11" s="1"/>
  <c r="AC398" i="11" s="1"/>
  <c r="AC399" i="11" s="1"/>
  <c r="AC400" i="11" s="1"/>
  <c r="AC401" i="11" s="1"/>
  <c r="AC402" i="11" s="1"/>
  <c r="AC403" i="11" s="1"/>
  <c r="AC404" i="11" s="1"/>
  <c r="AC405" i="11" s="1"/>
  <c r="AC406" i="11" s="1"/>
  <c r="AC407" i="11" s="1"/>
  <c r="AC408" i="11" s="1"/>
  <c r="AC409" i="11" s="1"/>
  <c r="AC410" i="11" s="1"/>
  <c r="AC411" i="11" s="1"/>
  <c r="AC412" i="11" s="1"/>
  <c r="AC413" i="11" s="1"/>
  <c r="AC414" i="11" s="1"/>
  <c r="AC415" i="11" s="1"/>
  <c r="AC416" i="11" s="1"/>
  <c r="AC417" i="11" s="1"/>
  <c r="AC418" i="11" s="1"/>
  <c r="AC419" i="11" s="1"/>
  <c r="AC420" i="11" s="1"/>
  <c r="AC421" i="11" s="1"/>
  <c r="AC422" i="11" s="1"/>
  <c r="AC423" i="11" s="1"/>
  <c r="AC424" i="11" s="1"/>
  <c r="AC425" i="11" s="1"/>
  <c r="AC426" i="11" s="1"/>
  <c r="AC427" i="11" s="1"/>
  <c r="AC428" i="11" s="1"/>
  <c r="AC429" i="11" s="1"/>
  <c r="AC430" i="11" s="1"/>
  <c r="AC431" i="11" s="1"/>
  <c r="AC432" i="11" s="1"/>
  <c r="AC433" i="11" s="1"/>
  <c r="AC434" i="11" s="1"/>
  <c r="AC435" i="11" s="1"/>
  <c r="AC436" i="11" s="1"/>
  <c r="AC437" i="11" s="1"/>
  <c r="AC438" i="11" s="1"/>
  <c r="AC439" i="11" s="1"/>
  <c r="AC440" i="11" s="1"/>
  <c r="AC441" i="11" s="1"/>
  <c r="AC442" i="11" s="1"/>
  <c r="AC443" i="11" s="1"/>
  <c r="AC444" i="11" s="1"/>
  <c r="AC445" i="11" s="1"/>
  <c r="AC446" i="11" s="1"/>
  <c r="AC447" i="11" s="1"/>
  <c r="AC448" i="11" s="1"/>
  <c r="AC449" i="11" s="1"/>
  <c r="AC450" i="11" s="1"/>
  <c r="AC451" i="11" s="1"/>
  <c r="AC452" i="11" s="1"/>
  <c r="AC453" i="11" s="1"/>
  <c r="AC454" i="11" s="1"/>
  <c r="AC455" i="11" s="1"/>
  <c r="AC456" i="11" s="1"/>
  <c r="AC457" i="11" s="1"/>
  <c r="AC458" i="11" s="1"/>
  <c r="AC459" i="11" s="1"/>
  <c r="AC460" i="11" s="1"/>
  <c r="AC461" i="11" s="1"/>
  <c r="AC462" i="11" s="1"/>
  <c r="AC463" i="11" s="1"/>
  <c r="AC464" i="11" s="1"/>
  <c r="AC465" i="11" s="1"/>
  <c r="AC466" i="11" s="1"/>
  <c r="AC467" i="11" s="1"/>
  <c r="AC468" i="11" s="1"/>
  <c r="AC469" i="11" s="1"/>
  <c r="AC470" i="11" s="1"/>
  <c r="AC471" i="11" s="1"/>
  <c r="AC472" i="11" s="1"/>
  <c r="AC473" i="11" s="1"/>
  <c r="AC474" i="11" s="1"/>
  <c r="AC475" i="11" s="1"/>
  <c r="AC476" i="11" s="1"/>
  <c r="AC477" i="11" s="1"/>
  <c r="AC478" i="11" s="1"/>
  <c r="AC479" i="11" s="1"/>
  <c r="AC480" i="11" s="1"/>
  <c r="AC481" i="11" s="1"/>
  <c r="AC482" i="11" s="1"/>
  <c r="AC483" i="11" s="1"/>
  <c r="AC484" i="11" s="1"/>
  <c r="AC485" i="11" s="1"/>
  <c r="AC486" i="11" s="1"/>
  <c r="AC487" i="11" s="1"/>
  <c r="AC488" i="11" s="1"/>
  <c r="AC489" i="11" s="1"/>
  <c r="AC490" i="11" s="1"/>
  <c r="AC491" i="11" s="1"/>
  <c r="AC492" i="11" s="1"/>
  <c r="AC493" i="11" s="1"/>
  <c r="AC494" i="11" s="1"/>
  <c r="AC495" i="11" s="1"/>
  <c r="AC496" i="11" s="1"/>
  <c r="AC497" i="11" s="1"/>
  <c r="AC498" i="11" s="1"/>
  <c r="AC499" i="11" s="1"/>
  <c r="AC500" i="11" s="1"/>
  <c r="AC501" i="11" s="1"/>
  <c r="AC502" i="11" s="1"/>
  <c r="AC503" i="11" s="1"/>
  <c r="AC504" i="11" s="1"/>
  <c r="AC505" i="11" s="1"/>
  <c r="AC506" i="11" s="1"/>
  <c r="AC507" i="11" s="1"/>
  <c r="AC508" i="11" s="1"/>
  <c r="AC509" i="11" s="1"/>
  <c r="AC510" i="11" s="1"/>
  <c r="AC511" i="11" s="1"/>
  <c r="AC512" i="11" s="1"/>
  <c r="AC513" i="11" s="1"/>
  <c r="AC514" i="11" s="1"/>
  <c r="AC515" i="11" s="1"/>
  <c r="AC516" i="11" s="1"/>
  <c r="AC517" i="11" s="1"/>
  <c r="AC518" i="11" s="1"/>
  <c r="AC519" i="11" s="1"/>
  <c r="AC520" i="11" s="1"/>
  <c r="AC521" i="11" s="1"/>
  <c r="AC522" i="11" s="1"/>
  <c r="AC523" i="11" s="1"/>
  <c r="AC524" i="11" s="1"/>
  <c r="AC525" i="11" s="1"/>
  <c r="AC526" i="11" s="1"/>
  <c r="AC527" i="11" s="1"/>
  <c r="AC528" i="11" s="1"/>
  <c r="AC529" i="11" s="1"/>
  <c r="AC530" i="11" s="1"/>
  <c r="AC531" i="11" s="1"/>
  <c r="AC532" i="11" s="1"/>
  <c r="AC533" i="11" s="1"/>
  <c r="AC534" i="11" s="1"/>
  <c r="AC535" i="11" s="1"/>
  <c r="AC536" i="11" s="1"/>
  <c r="AC537" i="11" s="1"/>
  <c r="AC538" i="11" s="1"/>
  <c r="AC539" i="11" s="1"/>
  <c r="AC540" i="11" s="1"/>
  <c r="AC541" i="11" s="1"/>
  <c r="AC542" i="11" s="1"/>
  <c r="AC543" i="11" s="1"/>
  <c r="AC544" i="11" s="1"/>
  <c r="AC545" i="11" s="1"/>
  <c r="AC546" i="11" s="1"/>
  <c r="AC547" i="11" s="1"/>
  <c r="AC548" i="11" s="1"/>
  <c r="AC549" i="11" s="1"/>
  <c r="AC550" i="11" s="1"/>
  <c r="AC551" i="11" s="1"/>
  <c r="AC552" i="11" s="1"/>
  <c r="AC553" i="11" s="1"/>
  <c r="AC554" i="11" s="1"/>
  <c r="AC555" i="11" s="1"/>
  <c r="AC556" i="11" s="1"/>
  <c r="AC557" i="11" s="1"/>
  <c r="AC558" i="11" s="1"/>
  <c r="AC559" i="11" s="1"/>
  <c r="AC560" i="11" s="1"/>
  <c r="AC561" i="11" s="1"/>
  <c r="AC562" i="11" s="1"/>
  <c r="AC563" i="11" s="1"/>
  <c r="AC564" i="11" s="1"/>
  <c r="AC565" i="11" s="1"/>
  <c r="AC566" i="11" s="1"/>
  <c r="AC567" i="11" s="1"/>
  <c r="AC568" i="11" s="1"/>
  <c r="AC569" i="11" s="1"/>
  <c r="AC570" i="11" s="1"/>
  <c r="AC571" i="11" s="1"/>
  <c r="AC572" i="11" s="1"/>
  <c r="AC573" i="11" s="1"/>
  <c r="AC574" i="11" s="1"/>
  <c r="AC575" i="11" s="1"/>
  <c r="AC576" i="11" s="1"/>
  <c r="AC577" i="11" s="1"/>
  <c r="AC578" i="11" s="1"/>
  <c r="AC579" i="11" s="1"/>
  <c r="AC580" i="11" s="1"/>
  <c r="AC581" i="11" s="1"/>
  <c r="AC582" i="11" s="1"/>
  <c r="AC583" i="11" s="1"/>
  <c r="AC584" i="11" s="1"/>
  <c r="AC585" i="11" s="1"/>
  <c r="AC586" i="11" s="1"/>
  <c r="AC587" i="11" s="1"/>
  <c r="AC588" i="11" s="1"/>
  <c r="AC589" i="11" s="1"/>
  <c r="AC590" i="11" s="1"/>
  <c r="AC591" i="11" s="1"/>
  <c r="AC592" i="11" s="1"/>
  <c r="AC593" i="11" s="1"/>
  <c r="AC594" i="11" s="1"/>
  <c r="AC595" i="11" s="1"/>
  <c r="AC596" i="11" s="1"/>
  <c r="AC597" i="11" s="1"/>
  <c r="AC598" i="11" s="1"/>
  <c r="AC599" i="11" s="1"/>
  <c r="AC600" i="11" s="1"/>
  <c r="AC601" i="11" s="1"/>
  <c r="AC602" i="11" s="1"/>
  <c r="AC603" i="11" s="1"/>
  <c r="AC604" i="11" s="1"/>
  <c r="AC605" i="11" s="1"/>
  <c r="AC606" i="11" s="1"/>
  <c r="AC607" i="11" s="1"/>
  <c r="AC608" i="11" s="1"/>
  <c r="AC609" i="11" s="1"/>
  <c r="AC610" i="11" s="1"/>
  <c r="AC611" i="11" s="1"/>
  <c r="AC612" i="11" s="1"/>
  <c r="AC613" i="11" s="1"/>
  <c r="AC614" i="11" s="1"/>
  <c r="AC615" i="11" s="1"/>
  <c r="AC616" i="11" s="1"/>
  <c r="AC617" i="11" s="1"/>
  <c r="AC618" i="11" s="1"/>
  <c r="AC619" i="11" s="1"/>
  <c r="AC620" i="11" s="1"/>
  <c r="AC621" i="11" s="1"/>
  <c r="AC622" i="11" s="1"/>
  <c r="AC623" i="11" s="1"/>
  <c r="AC624" i="11" s="1"/>
  <c r="AC625" i="11" s="1"/>
  <c r="AC626" i="11" s="1"/>
  <c r="AC627" i="11" s="1"/>
  <c r="AC628" i="11" s="1"/>
  <c r="AC629" i="11" s="1"/>
  <c r="AC630" i="11" s="1"/>
  <c r="AC631" i="11" s="1"/>
  <c r="AC632" i="11" s="1"/>
  <c r="AC633" i="11" s="1"/>
  <c r="AC634" i="11" s="1"/>
  <c r="AC635" i="11" s="1"/>
  <c r="AC636" i="11" s="1"/>
  <c r="AC637" i="11" s="1"/>
  <c r="AC638" i="11" s="1"/>
  <c r="AC639" i="11" s="1"/>
  <c r="AC640" i="11" s="1"/>
  <c r="AC641" i="11" s="1"/>
  <c r="AC642" i="11" s="1"/>
  <c r="AC643" i="11" s="1"/>
  <c r="AC644" i="11" s="1"/>
  <c r="AC645" i="11" s="1"/>
  <c r="AC646" i="11" s="1"/>
  <c r="AC647" i="11" s="1"/>
  <c r="AC648" i="11" s="1"/>
  <c r="AC649" i="11" s="1"/>
  <c r="AC650" i="11" s="1"/>
  <c r="AC651" i="11" s="1"/>
  <c r="AC652" i="11" s="1"/>
  <c r="AC653" i="11" s="1"/>
  <c r="AC654" i="11" s="1"/>
  <c r="AC655" i="11" s="1"/>
  <c r="AC656" i="11" s="1"/>
  <c r="AC657" i="11" s="1"/>
  <c r="AC658" i="11" s="1"/>
  <c r="AC659" i="11" s="1"/>
  <c r="AC660" i="11" s="1"/>
  <c r="AC661" i="11" s="1"/>
  <c r="AC662" i="11" s="1"/>
  <c r="AC663" i="11" s="1"/>
  <c r="AC664" i="11" s="1"/>
  <c r="AC665" i="11" s="1"/>
  <c r="AC666" i="11" s="1"/>
  <c r="AC667" i="11" s="1"/>
  <c r="AC668" i="11" s="1"/>
  <c r="AC669" i="11" s="1"/>
  <c r="AC670" i="11" s="1"/>
  <c r="AC671" i="11" s="1"/>
  <c r="AC672" i="11" s="1"/>
  <c r="AC673" i="11" s="1"/>
  <c r="AC674" i="11" s="1"/>
  <c r="AC675" i="11" s="1"/>
  <c r="AC676" i="11" s="1"/>
  <c r="AC677" i="11" s="1"/>
  <c r="AC678" i="11" s="1"/>
  <c r="AC679" i="11" s="1"/>
  <c r="AC680" i="11" s="1"/>
  <c r="AC681" i="11" s="1"/>
  <c r="AC682" i="11" s="1"/>
  <c r="AC683" i="11" s="1"/>
  <c r="AC684" i="11" s="1"/>
  <c r="AC685" i="11" s="1"/>
  <c r="AC686" i="11" s="1"/>
  <c r="AC687" i="11" s="1"/>
  <c r="AC688" i="11" s="1"/>
  <c r="AC689" i="11" s="1"/>
  <c r="AC690" i="11" s="1"/>
  <c r="AC691" i="11" s="1"/>
  <c r="AC692" i="11" s="1"/>
  <c r="AC693" i="11" s="1"/>
  <c r="AC694" i="11" s="1"/>
  <c r="AC695" i="11" s="1"/>
  <c r="AC696" i="11" s="1"/>
  <c r="AC697" i="11" s="1"/>
  <c r="AC698" i="11" s="1"/>
  <c r="AC699" i="11" s="1"/>
  <c r="AC700" i="11" s="1"/>
  <c r="AC701" i="11" s="1"/>
  <c r="AC702" i="11" s="1"/>
  <c r="AC703" i="11" s="1"/>
  <c r="AC704" i="11" s="1"/>
  <c r="AC705" i="11" s="1"/>
  <c r="AC706" i="11" s="1"/>
  <c r="AC707" i="11" s="1"/>
  <c r="AC708" i="11" s="1"/>
  <c r="AC709" i="11" s="1"/>
  <c r="AC710" i="11" s="1"/>
  <c r="AC711" i="11" s="1"/>
  <c r="AC712" i="11" s="1"/>
  <c r="AC713" i="11" s="1"/>
  <c r="AC714" i="11" s="1"/>
  <c r="AC715" i="11" s="1"/>
  <c r="AC716" i="11" s="1"/>
  <c r="AC717" i="11" s="1"/>
  <c r="AC718" i="11" s="1"/>
  <c r="AC719" i="11" s="1"/>
  <c r="AC720" i="11" s="1"/>
  <c r="AC721" i="11" s="1"/>
  <c r="AC722" i="11" s="1"/>
  <c r="AC723" i="11" s="1"/>
  <c r="AC724" i="11" s="1"/>
  <c r="AC725" i="11" s="1"/>
  <c r="AC726" i="11" s="1"/>
  <c r="AC727" i="11" s="1"/>
  <c r="AC728" i="11" s="1"/>
  <c r="AC729" i="11" s="1"/>
  <c r="AC730" i="11" s="1"/>
  <c r="AC731" i="11" s="1"/>
  <c r="AC732" i="11" s="1"/>
  <c r="AC733" i="11" s="1"/>
  <c r="AC734" i="11" s="1"/>
  <c r="AC735" i="11" s="1"/>
  <c r="AC736" i="11" s="1"/>
  <c r="AC737" i="11" s="1"/>
  <c r="AC738" i="11" s="1"/>
  <c r="AC739" i="11" s="1"/>
  <c r="AC740" i="11" s="1"/>
  <c r="AC741" i="11" s="1"/>
  <c r="AC742" i="11" s="1"/>
  <c r="AC743" i="11" s="1"/>
  <c r="AC744" i="11" s="1"/>
  <c r="AC745" i="11" s="1"/>
  <c r="AC746" i="11" s="1"/>
  <c r="AC747" i="11" s="1"/>
  <c r="AC748" i="11" s="1"/>
  <c r="AC749" i="11" s="1"/>
  <c r="AC750" i="11" s="1"/>
  <c r="AC751" i="11" s="1"/>
  <c r="AC752" i="11" s="1"/>
  <c r="AC753" i="11" s="1"/>
  <c r="AC754" i="11" s="1"/>
  <c r="AC755" i="11" s="1"/>
  <c r="AC756" i="11" s="1"/>
  <c r="AC757" i="11" s="1"/>
  <c r="AC758" i="11" s="1"/>
  <c r="AC759" i="11" s="1"/>
  <c r="AC760" i="11" s="1"/>
  <c r="AC761" i="11" s="1"/>
  <c r="AC762" i="11" s="1"/>
  <c r="AC763" i="11" s="1"/>
  <c r="AC764" i="11" s="1"/>
  <c r="AC765" i="11" s="1"/>
  <c r="AC766" i="11" s="1"/>
  <c r="AC767" i="11" s="1"/>
  <c r="AC768" i="11" s="1"/>
  <c r="AC769" i="11" s="1"/>
  <c r="AC770" i="11" s="1"/>
  <c r="AC771" i="11" s="1"/>
  <c r="AC772" i="11" s="1"/>
  <c r="AC773" i="11" s="1"/>
  <c r="AC774" i="11" s="1"/>
  <c r="AC775" i="11" s="1"/>
  <c r="AC776" i="11" s="1"/>
  <c r="AC777" i="11" s="1"/>
  <c r="AC778" i="11" s="1"/>
  <c r="AC779" i="11" s="1"/>
  <c r="AC780" i="11" s="1"/>
  <c r="AC781" i="11" s="1"/>
  <c r="AC782" i="11" s="1"/>
  <c r="AC783" i="11" s="1"/>
  <c r="AC784" i="11" s="1"/>
  <c r="AC785" i="11" s="1"/>
  <c r="AC786" i="11" s="1"/>
  <c r="AC787" i="11" s="1"/>
  <c r="AC788" i="11" s="1"/>
  <c r="AC789" i="11" s="1"/>
  <c r="AC790" i="11" s="1"/>
  <c r="AC791" i="11" s="1"/>
  <c r="AC792" i="11" s="1"/>
  <c r="AC793" i="11" s="1"/>
  <c r="AC794" i="11" s="1"/>
  <c r="AC795" i="11" s="1"/>
  <c r="AC796" i="11" s="1"/>
  <c r="AC797" i="11" s="1"/>
  <c r="AC798" i="11" s="1"/>
  <c r="AC799" i="11" s="1"/>
  <c r="AC800" i="11" s="1"/>
  <c r="AC801" i="11" s="1"/>
  <c r="AC802" i="11" s="1"/>
  <c r="AC803" i="11" s="1"/>
  <c r="AC804" i="11" s="1"/>
  <c r="AC805" i="11" s="1"/>
  <c r="AC806" i="11" s="1"/>
  <c r="AC807" i="11" s="1"/>
  <c r="AC808" i="11" s="1"/>
  <c r="AC809" i="11" s="1"/>
  <c r="AC810" i="11" s="1"/>
  <c r="AC811" i="11" s="1"/>
  <c r="AC812" i="11" s="1"/>
  <c r="AC813" i="11" s="1"/>
  <c r="AC814" i="11" s="1"/>
  <c r="AC815" i="11" s="1"/>
  <c r="AC816" i="11" s="1"/>
  <c r="AC817" i="11" s="1"/>
  <c r="AC818" i="11" s="1"/>
  <c r="AC819" i="11" s="1"/>
  <c r="AC820" i="11" s="1"/>
  <c r="AC821" i="11" s="1"/>
  <c r="AC822" i="11" s="1"/>
  <c r="AC823" i="11" s="1"/>
  <c r="AC824" i="11" s="1"/>
  <c r="AC825" i="11" s="1"/>
  <c r="AC826" i="11" s="1"/>
  <c r="AC827" i="11" s="1"/>
  <c r="AC828" i="11" s="1"/>
  <c r="AC829" i="11" s="1"/>
  <c r="AC830" i="11" s="1"/>
  <c r="AC831" i="11" s="1"/>
  <c r="AC832" i="11" s="1"/>
  <c r="AC833" i="11" s="1"/>
  <c r="AC834" i="11" s="1"/>
  <c r="AC835" i="11" s="1"/>
  <c r="AC836" i="11" s="1"/>
  <c r="AC837" i="11" s="1"/>
  <c r="AC838" i="11" s="1"/>
  <c r="AC839" i="11" s="1"/>
  <c r="AC840" i="11" s="1"/>
  <c r="AC841" i="11" s="1"/>
  <c r="AC842" i="11" s="1"/>
  <c r="AC843" i="11" s="1"/>
  <c r="AC844" i="11" s="1"/>
  <c r="AC845" i="11" s="1"/>
  <c r="AC846" i="11" s="1"/>
  <c r="AC847" i="11" s="1"/>
  <c r="AC848" i="11" s="1"/>
  <c r="AC849" i="11" s="1"/>
  <c r="AC850" i="11" s="1"/>
  <c r="AC851" i="11" s="1"/>
  <c r="AC852" i="11" s="1"/>
  <c r="AC853" i="11" s="1"/>
  <c r="AC854" i="11" s="1"/>
  <c r="AC855" i="11" s="1"/>
  <c r="AC856" i="11" s="1"/>
  <c r="AC857" i="11" s="1"/>
  <c r="AC858" i="11" s="1"/>
  <c r="AC859" i="11" s="1"/>
  <c r="AC860" i="11" s="1"/>
  <c r="AC861" i="11" s="1"/>
  <c r="AC862" i="11" s="1"/>
  <c r="AC863" i="11" s="1"/>
  <c r="AC864" i="11" s="1"/>
  <c r="AC865" i="11" s="1"/>
  <c r="AC866" i="11" s="1"/>
  <c r="AC867" i="11" s="1"/>
  <c r="AC868" i="11" s="1"/>
  <c r="AC869" i="11" s="1"/>
  <c r="AC870" i="11" s="1"/>
  <c r="AC871" i="11" s="1"/>
  <c r="AC872" i="11" s="1"/>
  <c r="AC873" i="11" s="1"/>
  <c r="AC874" i="11" s="1"/>
  <c r="AC875" i="11" s="1"/>
  <c r="AC876" i="11" s="1"/>
  <c r="AC877" i="11" s="1"/>
  <c r="AC878" i="11" s="1"/>
  <c r="AC879" i="11" s="1"/>
  <c r="AC880" i="11" s="1"/>
  <c r="AC881" i="11" s="1"/>
  <c r="AC882" i="11" s="1"/>
  <c r="AC883" i="11" s="1"/>
  <c r="AC884" i="11" s="1"/>
  <c r="AC885" i="11" s="1"/>
  <c r="AC886" i="11" s="1"/>
  <c r="AC887" i="11" s="1"/>
  <c r="AC888" i="11" s="1"/>
  <c r="AC889" i="11" s="1"/>
  <c r="AC890" i="11" s="1"/>
  <c r="AC891" i="11" s="1"/>
  <c r="AC892" i="11" s="1"/>
  <c r="AC893" i="11" s="1"/>
  <c r="AC894" i="11" s="1"/>
  <c r="AC895" i="11" s="1"/>
  <c r="AC896" i="11" s="1"/>
  <c r="AC897" i="11" s="1"/>
  <c r="AC898" i="11" s="1"/>
  <c r="AC899" i="11" s="1"/>
  <c r="AC900" i="11" s="1"/>
  <c r="AC901" i="11" s="1"/>
  <c r="AC902" i="11" s="1"/>
  <c r="AC903" i="11" s="1"/>
  <c r="AC904" i="11" s="1"/>
  <c r="AC905" i="11" s="1"/>
  <c r="AC906" i="11" s="1"/>
  <c r="AC907" i="11" s="1"/>
  <c r="AC908" i="11" s="1"/>
  <c r="AC909" i="11" s="1"/>
  <c r="AC910" i="11" s="1"/>
  <c r="AC911" i="11" s="1"/>
  <c r="AC912" i="11" s="1"/>
  <c r="AC913" i="11" s="1"/>
  <c r="AC914" i="11" s="1"/>
  <c r="AC915" i="11" s="1"/>
  <c r="AC916" i="11" s="1"/>
  <c r="AC917" i="11" s="1"/>
  <c r="AC918" i="11" s="1"/>
  <c r="AC919" i="11" s="1"/>
  <c r="AC920" i="11" s="1"/>
  <c r="AC921" i="11" s="1"/>
  <c r="AC922" i="11" s="1"/>
  <c r="AC923" i="11" s="1"/>
  <c r="AC924" i="11" s="1"/>
  <c r="AC925" i="11" s="1"/>
  <c r="AC926" i="11" s="1"/>
  <c r="AC927" i="11" s="1"/>
  <c r="AC928" i="11" s="1"/>
  <c r="AC929" i="11" s="1"/>
  <c r="AC930" i="11" s="1"/>
  <c r="AC931" i="11" s="1"/>
  <c r="AC932" i="11" s="1"/>
  <c r="AC933" i="11" s="1"/>
  <c r="AC934" i="11" s="1"/>
  <c r="AC935" i="11" s="1"/>
  <c r="AC936" i="11" s="1"/>
  <c r="AC937" i="11" s="1"/>
  <c r="AC938" i="11" s="1"/>
  <c r="AC939" i="11" s="1"/>
  <c r="AC940" i="11" s="1"/>
  <c r="AC941" i="11" s="1"/>
  <c r="AC942" i="11" s="1"/>
  <c r="AC943" i="11" s="1"/>
  <c r="AC944" i="11" s="1"/>
  <c r="AC945" i="11" s="1"/>
  <c r="AC946" i="11" s="1"/>
  <c r="AC947" i="11" s="1"/>
  <c r="AC948" i="11" s="1"/>
  <c r="AC949" i="11" s="1"/>
  <c r="AC950" i="11" s="1"/>
  <c r="AC951" i="11" s="1"/>
  <c r="AC952" i="11" s="1"/>
  <c r="AC953" i="11" s="1"/>
  <c r="AC954" i="11" s="1"/>
  <c r="AC955" i="11" s="1"/>
  <c r="AC956" i="11" s="1"/>
  <c r="AC957" i="11" s="1"/>
  <c r="AC958" i="11" s="1"/>
  <c r="AC959" i="11" s="1"/>
  <c r="AC960" i="11" s="1"/>
  <c r="AC961" i="11" s="1"/>
  <c r="AC962" i="11" s="1"/>
  <c r="AC963" i="11" s="1"/>
  <c r="AC964" i="11" s="1"/>
  <c r="AC965" i="11" s="1"/>
  <c r="AC966" i="11" s="1"/>
  <c r="AC967" i="11" s="1"/>
  <c r="AC968" i="11" s="1"/>
  <c r="AC969" i="11" s="1"/>
  <c r="AC970" i="11" s="1"/>
  <c r="AC971" i="11" s="1"/>
  <c r="AC972" i="11" s="1"/>
  <c r="AC973" i="11" s="1"/>
  <c r="AC974" i="11" s="1"/>
  <c r="AC975" i="11" s="1"/>
  <c r="AC976" i="11" s="1"/>
  <c r="AC977" i="11" s="1"/>
  <c r="AC978" i="11" s="1"/>
  <c r="AC979" i="11" s="1"/>
  <c r="AC980" i="11" s="1"/>
  <c r="AC981" i="11" s="1"/>
  <c r="AC982" i="11" s="1"/>
  <c r="AC983" i="11" s="1"/>
  <c r="AC984" i="11" s="1"/>
  <c r="AC985" i="11" s="1"/>
  <c r="AC986" i="11" s="1"/>
  <c r="AC987" i="11" s="1"/>
  <c r="AC988" i="11" s="1"/>
  <c r="AC989" i="11" s="1"/>
  <c r="AC990" i="11" s="1"/>
  <c r="AC991" i="11" s="1"/>
  <c r="AC992" i="11" s="1"/>
  <c r="AC993" i="11" s="1"/>
  <c r="AC994" i="11" s="1"/>
  <c r="AC995" i="11" s="1"/>
  <c r="AC996" i="11" s="1"/>
  <c r="AC997" i="11" s="1"/>
  <c r="AC998" i="11" s="1"/>
  <c r="AC999" i="11" s="1"/>
  <c r="AC1000" i="11" s="1"/>
  <c r="AC1001" i="11" s="1"/>
  <c r="AC1002" i="11" s="1"/>
  <c r="AC1003" i="11" s="1"/>
  <c r="AC1004" i="11" s="1"/>
  <c r="AC1005" i="11" s="1"/>
  <c r="AC1006" i="11" s="1"/>
  <c r="AC1007" i="11" s="1"/>
  <c r="AC1008" i="11" s="1"/>
  <c r="AC1009" i="11" s="1"/>
  <c r="AC1010" i="11" s="1"/>
  <c r="AC1011" i="11" s="1"/>
  <c r="AC1012" i="11" s="1"/>
  <c r="AC1013" i="11" s="1"/>
  <c r="AC1014" i="11" s="1"/>
  <c r="AC1015" i="11" s="1"/>
  <c r="AC1016" i="11" s="1"/>
  <c r="AC1017" i="11" s="1"/>
  <c r="AC1018" i="11" s="1"/>
  <c r="AC1019" i="11" s="1"/>
  <c r="AC1020" i="11" s="1"/>
  <c r="AC1021" i="11" s="1"/>
  <c r="AC1022" i="11" s="1"/>
  <c r="AC1023" i="11" s="1"/>
  <c r="AC1024" i="11" s="1"/>
  <c r="AC1025" i="11" s="1"/>
  <c r="AC1026" i="11" s="1"/>
  <c r="AC1027" i="11" s="1"/>
  <c r="AC1028" i="11" s="1"/>
  <c r="AC1029" i="11" s="1"/>
  <c r="AC1030" i="11" s="1"/>
  <c r="AC1031" i="11" s="1"/>
  <c r="AC1032" i="11" s="1"/>
  <c r="AC1033" i="11" s="1"/>
  <c r="AC1034" i="11" s="1"/>
  <c r="AC1035" i="11" s="1"/>
  <c r="AC1036" i="11" s="1"/>
  <c r="AC1037" i="11" s="1"/>
  <c r="AC1038" i="11" s="1"/>
  <c r="AC1039" i="11" s="1"/>
  <c r="AC1040" i="11" s="1"/>
  <c r="AC1041" i="11" s="1"/>
  <c r="AC1042" i="11" s="1"/>
  <c r="AC1043" i="11" s="1"/>
  <c r="AC1044" i="11" s="1"/>
  <c r="AC1045" i="11" s="1"/>
  <c r="AC1046" i="11" s="1"/>
  <c r="AC1047" i="11" s="1"/>
  <c r="AC1048" i="11" s="1"/>
  <c r="AC1049" i="11" s="1"/>
  <c r="AC1050" i="11" s="1"/>
  <c r="AC1051" i="11" s="1"/>
  <c r="AC1052" i="11" s="1"/>
  <c r="AC1053" i="11" s="1"/>
  <c r="AC1054" i="11" s="1"/>
  <c r="AC1055" i="11" s="1"/>
  <c r="AC1056" i="11" s="1"/>
  <c r="AC1057" i="11" s="1"/>
  <c r="AC1058" i="11" s="1"/>
  <c r="AC1059" i="11" s="1"/>
  <c r="AC1060" i="11" s="1"/>
  <c r="AC1061" i="11" s="1"/>
  <c r="AC1062" i="11" s="1"/>
  <c r="AC1063" i="11" s="1"/>
  <c r="AC1064" i="11" s="1"/>
  <c r="AC1065" i="11" s="1"/>
  <c r="AC1066" i="11" s="1"/>
  <c r="AC1067" i="11" s="1"/>
  <c r="AC1068" i="11" s="1"/>
  <c r="AC1069" i="11" s="1"/>
  <c r="AC1070" i="11" s="1"/>
  <c r="AC1071" i="11" s="1"/>
  <c r="AC1072" i="11" s="1"/>
  <c r="AC1073" i="11" s="1"/>
  <c r="AC1074" i="11" s="1"/>
  <c r="AC1075" i="11" s="1"/>
  <c r="AC1076" i="11" s="1"/>
  <c r="AC1077" i="11" s="1"/>
  <c r="AC1078" i="11" s="1"/>
  <c r="AC1079" i="11" s="1"/>
  <c r="AC1080" i="11" s="1"/>
  <c r="AC1081" i="11" s="1"/>
  <c r="AC1082" i="11" s="1"/>
  <c r="AC1083" i="11" s="1"/>
  <c r="AC1084" i="11" s="1"/>
  <c r="AC1085" i="11" s="1"/>
  <c r="AC1086" i="11" s="1"/>
  <c r="AC1087" i="11" s="1"/>
  <c r="AC1088" i="11" s="1"/>
  <c r="AC1089" i="11" s="1"/>
  <c r="AC1090" i="11" s="1"/>
  <c r="AC1091" i="11" s="1"/>
  <c r="AC1092" i="11" s="1"/>
  <c r="AC1093" i="11" s="1"/>
  <c r="AC1094" i="11" s="1"/>
  <c r="AC1095" i="11" s="1"/>
  <c r="AC1096" i="11" s="1"/>
  <c r="AC1097" i="11" s="1"/>
  <c r="AC1098" i="11" s="1"/>
  <c r="AC1099" i="11" s="1"/>
  <c r="AC1100" i="11" s="1"/>
  <c r="AC1101" i="11" s="1"/>
  <c r="AC1102" i="11" s="1"/>
  <c r="AC1103" i="11" s="1"/>
  <c r="AC1104" i="11" s="1"/>
  <c r="AC1105" i="11" s="1"/>
  <c r="AC1106" i="11" s="1"/>
  <c r="AC1107" i="11" s="1"/>
  <c r="AC1108" i="11" s="1"/>
  <c r="AC1109" i="11" s="1"/>
  <c r="AC1110" i="11" s="1"/>
  <c r="AC1111" i="11" s="1"/>
  <c r="AC1112" i="11" s="1"/>
  <c r="AC1113" i="11" s="1"/>
  <c r="AC1114" i="11" s="1"/>
  <c r="AC1115" i="11" s="1"/>
  <c r="AC1116" i="11" s="1"/>
  <c r="AC1117" i="11" s="1"/>
  <c r="AC1118" i="11" s="1"/>
  <c r="AC1119" i="11" s="1"/>
  <c r="AC1120" i="11" s="1"/>
  <c r="AC1121" i="11" s="1"/>
  <c r="AC1122" i="11" s="1"/>
  <c r="AC1123" i="11" s="1"/>
  <c r="AC1124" i="11" s="1"/>
  <c r="AC1125" i="11" s="1"/>
  <c r="AC1126" i="11" s="1"/>
  <c r="AC1127" i="11" s="1"/>
  <c r="AC1128" i="11" s="1"/>
  <c r="AC1129" i="11" s="1"/>
  <c r="AC1130" i="11" s="1"/>
  <c r="AC1131" i="11" s="1"/>
  <c r="AC1132" i="11" s="1"/>
  <c r="AC1133" i="11" s="1"/>
  <c r="AC1134" i="11" s="1"/>
  <c r="AC1135" i="11" s="1"/>
  <c r="AC1136" i="11" s="1"/>
  <c r="AC1137" i="11" s="1"/>
  <c r="AC1138" i="11" s="1"/>
  <c r="AC1139" i="11" s="1"/>
  <c r="AC1140" i="11" s="1"/>
  <c r="AC1141" i="11" s="1"/>
  <c r="AC1142" i="11" s="1"/>
  <c r="AC1143" i="11" s="1"/>
  <c r="AC1144" i="11" s="1"/>
  <c r="AC1145" i="11" s="1"/>
  <c r="AC1146" i="11" s="1"/>
  <c r="AC1147" i="11" s="1"/>
  <c r="AC1148" i="11" s="1"/>
  <c r="AC1149" i="11" s="1"/>
  <c r="AC1150" i="11" s="1"/>
  <c r="AC1151" i="11" s="1"/>
  <c r="AC1152" i="11" s="1"/>
  <c r="AC1153" i="11" s="1"/>
  <c r="AC1154" i="11" s="1"/>
  <c r="AC1155" i="11" s="1"/>
  <c r="AC1156" i="11" s="1"/>
  <c r="AC1157" i="11" s="1"/>
  <c r="AC1158" i="11" s="1"/>
  <c r="AC1159" i="11" s="1"/>
  <c r="AC1160" i="11" s="1"/>
  <c r="AC1161" i="11" s="1"/>
  <c r="AC1162" i="11" s="1"/>
  <c r="AC1163" i="11" s="1"/>
  <c r="AC1164" i="11" s="1"/>
  <c r="AC1165" i="11" s="1"/>
  <c r="AC1166" i="11" s="1"/>
  <c r="AC1167" i="11" s="1"/>
  <c r="AC1168" i="11" s="1"/>
  <c r="AC1169" i="11" s="1"/>
  <c r="AC1170" i="11" s="1"/>
  <c r="AC1171" i="11" s="1"/>
  <c r="AC1172" i="11" s="1"/>
  <c r="AC1173" i="11" s="1"/>
  <c r="AC1174" i="11" s="1"/>
  <c r="AC1175" i="11" s="1"/>
  <c r="AC1176" i="11" s="1"/>
  <c r="AC1177" i="11" s="1"/>
  <c r="AC1178" i="11" s="1"/>
  <c r="AC1179" i="11" s="1"/>
  <c r="AC1180" i="11" s="1"/>
  <c r="AC1181" i="11" s="1"/>
  <c r="AC1182" i="11" s="1"/>
  <c r="AC1183" i="11" s="1"/>
  <c r="AC1184" i="11" s="1"/>
  <c r="AC1185" i="11" s="1"/>
  <c r="AC1186" i="11" s="1"/>
  <c r="AC1187" i="11" s="1"/>
  <c r="AC1188" i="11" s="1"/>
  <c r="AC1189" i="11" s="1"/>
  <c r="AC1190" i="11" s="1"/>
  <c r="AC1191" i="11" s="1"/>
  <c r="AC1192" i="11" s="1"/>
  <c r="AC1193" i="11" s="1"/>
  <c r="AC1194" i="11" s="1"/>
  <c r="AC1195" i="11" s="1"/>
  <c r="AC1196" i="11" s="1"/>
  <c r="AC1197" i="11" s="1"/>
  <c r="AC1198" i="11" s="1"/>
  <c r="AC1199" i="11" s="1"/>
  <c r="AC1200" i="11" s="1"/>
  <c r="AC1201" i="11" s="1"/>
  <c r="AC1202" i="11" s="1"/>
  <c r="AC1203" i="11" s="1"/>
  <c r="AC1204" i="11" s="1"/>
  <c r="AC1205" i="11" s="1"/>
  <c r="AC1206" i="11" s="1"/>
  <c r="AC1207" i="11" s="1"/>
  <c r="AC1208" i="11" s="1"/>
  <c r="AC1209" i="11" s="1"/>
  <c r="AC1210" i="11" s="1"/>
  <c r="AC1211" i="11" s="1"/>
  <c r="AC1212" i="11" s="1"/>
  <c r="AC1213" i="11" s="1"/>
  <c r="AC1214" i="11" s="1"/>
  <c r="AC1215" i="11" s="1"/>
  <c r="AC1216" i="11" s="1"/>
  <c r="AC1217" i="11" s="1"/>
  <c r="AC1218" i="11" s="1"/>
  <c r="AC1219" i="11" s="1"/>
  <c r="AC1220" i="11" s="1"/>
  <c r="AC1221" i="11" s="1"/>
  <c r="AC1222" i="11" s="1"/>
  <c r="AC1223" i="11" s="1"/>
  <c r="AC1224" i="11" s="1"/>
  <c r="AC1225" i="11" s="1"/>
  <c r="AC1226" i="11" s="1"/>
  <c r="AC1227" i="11" s="1"/>
  <c r="AC1228" i="11" s="1"/>
  <c r="AC1229" i="11" s="1"/>
  <c r="AC1230" i="11" s="1"/>
  <c r="AC1231" i="11" s="1"/>
  <c r="AC1232" i="11" s="1"/>
  <c r="AC1233" i="11" s="1"/>
  <c r="AC1234" i="11" s="1"/>
  <c r="AC1235" i="11" s="1"/>
  <c r="AC1236" i="11" s="1"/>
  <c r="AC1237" i="11" s="1"/>
  <c r="AC1238" i="11" s="1"/>
  <c r="AC1239" i="11" s="1"/>
  <c r="AC1240" i="11" s="1"/>
  <c r="AC1241" i="11" s="1"/>
  <c r="AC1242" i="11" s="1"/>
  <c r="AC1243" i="11" s="1"/>
  <c r="AC1244" i="11" s="1"/>
  <c r="AC1245" i="11" s="1"/>
  <c r="AC1246" i="11" s="1"/>
  <c r="AC1247" i="11" s="1"/>
  <c r="AC1248" i="11" s="1"/>
  <c r="AC1249" i="11" s="1"/>
  <c r="AC1250" i="11" s="1"/>
  <c r="AC1251" i="11" s="1"/>
  <c r="AC1252" i="11" s="1"/>
  <c r="AC1253" i="11" s="1"/>
  <c r="AC1254" i="11" s="1"/>
  <c r="AC1255" i="11" s="1"/>
  <c r="AC1256" i="11" s="1"/>
  <c r="AC1257" i="11" s="1"/>
  <c r="AC1258" i="11" s="1"/>
  <c r="AC1259" i="11" s="1"/>
  <c r="AC1260" i="11" s="1"/>
  <c r="AC1261" i="11" s="1"/>
  <c r="AC1262" i="11" s="1"/>
  <c r="AC1263" i="11" s="1"/>
  <c r="AC1264" i="11" s="1"/>
  <c r="AC1265" i="11" s="1"/>
  <c r="AC1266" i="11" s="1"/>
  <c r="AC1267" i="11" s="1"/>
  <c r="AC1268" i="11" s="1"/>
  <c r="AC1269" i="11" s="1"/>
  <c r="AC1270" i="11" s="1"/>
  <c r="AC1271" i="11" s="1"/>
  <c r="AC1272" i="11" s="1"/>
  <c r="AC1273" i="11" s="1"/>
  <c r="AC1274" i="11" s="1"/>
  <c r="AC1275" i="11" s="1"/>
  <c r="AC1276" i="11" s="1"/>
  <c r="AC1277" i="11" s="1"/>
  <c r="AC1278" i="11" s="1"/>
  <c r="AC1279" i="11" s="1"/>
  <c r="AC1280" i="11" s="1"/>
  <c r="AC1281" i="11" s="1"/>
  <c r="AC1282" i="11" s="1"/>
  <c r="AC1283" i="11" s="1"/>
  <c r="AC1284" i="11" s="1"/>
  <c r="AC1285" i="11" s="1"/>
  <c r="AC1286" i="11" s="1"/>
  <c r="AC1287" i="11" s="1"/>
  <c r="AC1288" i="11" s="1"/>
  <c r="AC1289" i="11" s="1"/>
  <c r="AC1290" i="11" s="1"/>
  <c r="AC1291" i="11" s="1"/>
  <c r="AC1292" i="11" s="1"/>
  <c r="AC1293" i="11" s="1"/>
  <c r="AC1294" i="11" s="1"/>
  <c r="AC1295" i="11" s="1"/>
  <c r="AC1296" i="11" s="1"/>
  <c r="AC1297" i="11" s="1"/>
  <c r="AC1298" i="11" s="1"/>
  <c r="AC1299" i="11" s="1"/>
  <c r="AC1300" i="11" s="1"/>
  <c r="AC1301" i="11" s="1"/>
  <c r="AC1302" i="11" s="1"/>
  <c r="AC1303" i="11" s="1"/>
  <c r="AC1304" i="11" s="1"/>
  <c r="AC1305" i="11" s="1"/>
  <c r="AC1306" i="11" s="1"/>
  <c r="AC1307" i="11" s="1"/>
  <c r="AC1308" i="11" s="1"/>
  <c r="AC1309" i="11" s="1"/>
  <c r="AC1310" i="11" s="1"/>
  <c r="AC1311" i="11" s="1"/>
  <c r="AC1312" i="11" s="1"/>
  <c r="AC1313" i="11" s="1"/>
  <c r="AC1314" i="11" s="1"/>
  <c r="AC1315" i="11" s="1"/>
  <c r="AC1316" i="11" s="1"/>
  <c r="AC1317" i="11" s="1"/>
  <c r="AC1318" i="11" s="1"/>
  <c r="AC1319" i="11" s="1"/>
  <c r="AC1320" i="11" s="1"/>
  <c r="AC1321" i="11" s="1"/>
  <c r="AC1322" i="11" s="1"/>
  <c r="AC1323" i="11" s="1"/>
  <c r="AC1324" i="11" s="1"/>
  <c r="AC1325" i="11" s="1"/>
  <c r="AC1326" i="11" s="1"/>
  <c r="AC1327" i="11" s="1"/>
  <c r="AC1328" i="11" s="1"/>
  <c r="AC1329" i="11" s="1"/>
  <c r="AC1330" i="11" s="1"/>
  <c r="AC1331" i="11" s="1"/>
  <c r="AC1332" i="11" s="1"/>
  <c r="AC1333" i="11" s="1"/>
  <c r="AC1334" i="11" s="1"/>
  <c r="AC1335" i="11" s="1"/>
  <c r="AC1336" i="11" s="1"/>
  <c r="AC1337" i="11" s="1"/>
  <c r="AC1338" i="11" s="1"/>
  <c r="AC1339" i="11" s="1"/>
  <c r="AC1340" i="11" s="1"/>
  <c r="AC1341" i="11" s="1"/>
  <c r="AC1342" i="11" s="1"/>
  <c r="AC1343" i="11" s="1"/>
  <c r="AC1344" i="11" s="1"/>
  <c r="AC1345" i="11" s="1"/>
  <c r="AC1346" i="11" s="1"/>
  <c r="AC1347" i="11" s="1"/>
  <c r="AC1348" i="11" s="1"/>
  <c r="AC1349" i="11" s="1"/>
  <c r="AC1350" i="11" s="1"/>
  <c r="AC1351" i="11" s="1"/>
  <c r="AC1352" i="11" s="1"/>
  <c r="AC1353" i="11" s="1"/>
  <c r="AC1354" i="11" s="1"/>
  <c r="AC1355" i="11" s="1"/>
  <c r="AC1356" i="11" s="1"/>
  <c r="AC1357" i="11" s="1"/>
  <c r="AC1358" i="11" s="1"/>
  <c r="AC1359" i="11" s="1"/>
  <c r="AC1360" i="11" s="1"/>
  <c r="AC1361" i="11" s="1"/>
  <c r="AC1362" i="11" s="1"/>
  <c r="AC1363" i="11" s="1"/>
  <c r="AC1364" i="11" s="1"/>
  <c r="AC1365" i="11" s="1"/>
  <c r="AC1366" i="11" s="1"/>
  <c r="AC1367" i="11" s="1"/>
  <c r="AC1368" i="11" s="1"/>
  <c r="AC1369" i="11" s="1"/>
  <c r="AC1370" i="11" s="1"/>
  <c r="AC1371" i="11" s="1"/>
  <c r="AC1372" i="11" s="1"/>
  <c r="AC1373" i="11" s="1"/>
  <c r="AC1374" i="11" s="1"/>
  <c r="AC1375" i="11" s="1"/>
  <c r="AC1376" i="11" s="1"/>
  <c r="AC1377" i="11" s="1"/>
  <c r="AC1378" i="11" s="1"/>
  <c r="AC1379" i="11" s="1"/>
  <c r="AC1380" i="11" s="1"/>
  <c r="AC1381" i="11" s="1"/>
  <c r="AC1382" i="11" s="1"/>
  <c r="AC1383" i="11" s="1"/>
  <c r="AC1384" i="11" s="1"/>
  <c r="AC1385" i="11" s="1"/>
  <c r="AC1386" i="11" s="1"/>
  <c r="AC1387" i="11" s="1"/>
  <c r="AC1388" i="11" s="1"/>
  <c r="AC1389" i="11" s="1"/>
  <c r="AC1390" i="11" s="1"/>
  <c r="AC1391" i="11" s="1"/>
  <c r="AC1392" i="11" s="1"/>
  <c r="AC1393" i="11" s="1"/>
  <c r="AC1394" i="11" s="1"/>
  <c r="AC1395" i="11" s="1"/>
  <c r="AC1396" i="11" s="1"/>
  <c r="AC1397" i="11" s="1"/>
  <c r="AC1398" i="11" s="1"/>
  <c r="AC1399" i="11" s="1"/>
  <c r="AC1400" i="11" s="1"/>
  <c r="AC1401" i="11" s="1"/>
  <c r="AC1402" i="11" s="1"/>
  <c r="AC1403" i="11" s="1"/>
  <c r="AC1404" i="11" s="1"/>
  <c r="AC1405" i="11" s="1"/>
  <c r="AC1406" i="11" s="1"/>
  <c r="AC1407" i="11" s="1"/>
  <c r="AC1408" i="11" s="1"/>
  <c r="AC1409" i="11" s="1"/>
  <c r="AC1410" i="11" s="1"/>
  <c r="AC1411" i="11" s="1"/>
  <c r="AC1412" i="11" s="1"/>
  <c r="AC1413" i="11" s="1"/>
  <c r="AC1414" i="11" s="1"/>
  <c r="AC1415" i="11" s="1"/>
  <c r="AC1416" i="11" s="1"/>
  <c r="AC1417" i="11" s="1"/>
  <c r="AC1418" i="11" s="1"/>
  <c r="AC1419" i="11" s="1"/>
  <c r="AC1420" i="11" s="1"/>
  <c r="AC1421" i="11" s="1"/>
  <c r="AC1422" i="11" s="1"/>
  <c r="AC1423" i="11" s="1"/>
  <c r="AC1424" i="11" s="1"/>
  <c r="AC1425" i="11" s="1"/>
  <c r="AC1426" i="11" s="1"/>
  <c r="AC1427" i="11" s="1"/>
  <c r="AC1428" i="11" s="1"/>
  <c r="AC1429" i="11" s="1"/>
  <c r="AC1430" i="11" s="1"/>
  <c r="AC1431" i="11" s="1"/>
  <c r="AC1432" i="11" s="1"/>
  <c r="AC1433" i="11" s="1"/>
  <c r="AC1434" i="11" s="1"/>
  <c r="AC1435" i="11" s="1"/>
  <c r="AC1436" i="11" s="1"/>
  <c r="AC1437" i="11" s="1"/>
  <c r="AC1438" i="11" s="1"/>
  <c r="AC1439" i="11" s="1"/>
  <c r="AC1440" i="11" s="1"/>
  <c r="AC1441" i="11" s="1"/>
  <c r="AC1442" i="11" s="1"/>
  <c r="AC1443" i="11" s="1"/>
  <c r="AC1444" i="11" s="1"/>
  <c r="AC1445" i="11" s="1"/>
  <c r="AC1446" i="11" s="1"/>
  <c r="AC1447" i="11" s="1"/>
  <c r="AC1448" i="11" s="1"/>
  <c r="AC1449" i="11" s="1"/>
  <c r="AC1450" i="11" s="1"/>
  <c r="AC1451" i="11" s="1"/>
  <c r="AC1452" i="11" s="1"/>
  <c r="AC1453" i="11" s="1"/>
  <c r="AC1454" i="11" s="1"/>
  <c r="AC1455" i="11" s="1"/>
  <c r="AC1456" i="11" s="1"/>
  <c r="AC1457" i="11" s="1"/>
  <c r="AC1458" i="11" s="1"/>
  <c r="AC1459" i="11" s="1"/>
  <c r="AC1460" i="11" s="1"/>
  <c r="AC1461" i="11" s="1"/>
  <c r="AC1462" i="11" s="1"/>
  <c r="AC1463" i="11" s="1"/>
  <c r="AC1464" i="11" s="1"/>
  <c r="AC1465" i="11" s="1"/>
  <c r="AC1466" i="11" s="1"/>
  <c r="AC1467" i="11" s="1"/>
  <c r="AC1468" i="11" s="1"/>
  <c r="AC1469" i="11" s="1"/>
  <c r="AC1470" i="11" s="1"/>
  <c r="AC1471" i="11" s="1"/>
  <c r="AC1472" i="11" s="1"/>
  <c r="AC1473" i="11" s="1"/>
  <c r="AC1474" i="11" s="1"/>
  <c r="AC1475" i="11" s="1"/>
  <c r="AC1476" i="11" s="1"/>
  <c r="AC1477" i="11" s="1"/>
  <c r="AC1478" i="11" s="1"/>
  <c r="AC1479" i="11" s="1"/>
  <c r="AC1480" i="11" s="1"/>
  <c r="AC1481" i="11" s="1"/>
  <c r="AC1482" i="11" s="1"/>
  <c r="AC1483" i="11" s="1"/>
  <c r="AC1484" i="11" s="1"/>
  <c r="AC1485" i="11" s="1"/>
  <c r="AC1486" i="11" s="1"/>
  <c r="AC1487" i="11" s="1"/>
  <c r="AC1488" i="11" s="1"/>
  <c r="AC1489" i="11" s="1"/>
  <c r="AC1490" i="11" s="1"/>
  <c r="AC1491" i="11" s="1"/>
  <c r="AC1492" i="11" s="1"/>
  <c r="AC1493" i="11" s="1"/>
  <c r="AC1494" i="11" s="1"/>
  <c r="AC1495" i="11" s="1"/>
  <c r="AC1496" i="11" s="1"/>
  <c r="AC1497" i="11" s="1"/>
  <c r="AC1498" i="11" s="1"/>
  <c r="AC1499" i="11" s="1"/>
  <c r="AC1500" i="11" s="1"/>
  <c r="AC1501" i="11" s="1"/>
  <c r="AC1502" i="11" s="1"/>
  <c r="AC1503" i="11" s="1"/>
  <c r="AC1504" i="11" s="1"/>
  <c r="AC1505" i="11" s="1"/>
  <c r="AC1506" i="11" s="1"/>
  <c r="AC1507" i="11" s="1"/>
  <c r="AC1508" i="11" s="1"/>
  <c r="AC1509" i="11" s="1"/>
  <c r="AC1510" i="11" s="1"/>
  <c r="AC1511" i="11" s="1"/>
  <c r="AC1512" i="11" s="1"/>
  <c r="AC1513" i="11" s="1"/>
  <c r="AC1514" i="11" s="1"/>
  <c r="AC1515" i="11" s="1"/>
  <c r="AC1516" i="11" s="1"/>
  <c r="AC1517" i="11" s="1"/>
  <c r="AC1518" i="11" s="1"/>
  <c r="AC1519" i="11" s="1"/>
  <c r="AC1520" i="11" s="1"/>
  <c r="AC1521" i="11" s="1"/>
  <c r="AC1522" i="11" s="1"/>
  <c r="AC1523" i="11" s="1"/>
  <c r="AC1524" i="11" s="1"/>
  <c r="AC1525" i="11" s="1"/>
  <c r="AC1526" i="11" s="1"/>
  <c r="AC1527" i="11" s="1"/>
  <c r="AC1528" i="11" s="1"/>
  <c r="AC1529" i="11" s="1"/>
  <c r="AC1530" i="11" s="1"/>
  <c r="AC1531" i="11" s="1"/>
  <c r="AC1532" i="11" s="1"/>
  <c r="AC1533" i="11" s="1"/>
  <c r="AC1534" i="11" s="1"/>
  <c r="AC1535" i="11" s="1"/>
  <c r="AC1536" i="11" s="1"/>
  <c r="AC1537" i="11" s="1"/>
  <c r="AC1538" i="11" s="1"/>
  <c r="AC1539" i="11" s="1"/>
  <c r="AC1540" i="11" s="1"/>
  <c r="AC1541" i="11" s="1"/>
  <c r="AC1542" i="11" s="1"/>
  <c r="AC1543" i="11" s="1"/>
  <c r="AC1544" i="11" s="1"/>
  <c r="AC1545" i="11" s="1"/>
  <c r="AC1546" i="11" s="1"/>
  <c r="AC1547" i="11" s="1"/>
  <c r="AC1548" i="11" s="1"/>
  <c r="AC1549" i="11" s="1"/>
  <c r="AC1550" i="11" s="1"/>
  <c r="AC1551" i="11" s="1"/>
  <c r="AC1552" i="11" s="1"/>
  <c r="AC1553" i="11" s="1"/>
  <c r="AC1554" i="11" s="1"/>
  <c r="AC1555" i="11" s="1"/>
  <c r="AC1556" i="11" s="1"/>
  <c r="AC1557" i="11" s="1"/>
  <c r="AC1558" i="11" s="1"/>
  <c r="AC1559" i="11" s="1"/>
  <c r="AC1560" i="11" s="1"/>
  <c r="AC1561" i="11" s="1"/>
  <c r="AC1562" i="11" s="1"/>
  <c r="AC1563" i="11" s="1"/>
  <c r="AC1564" i="11" s="1"/>
  <c r="AC1565" i="11" s="1"/>
  <c r="AC1566" i="11" s="1"/>
  <c r="AC1567" i="11" s="1"/>
  <c r="AC1568" i="11" s="1"/>
  <c r="AC1569" i="11" s="1"/>
  <c r="AC1570" i="11" s="1"/>
  <c r="AC1571" i="11" s="1"/>
  <c r="AC1572" i="11" s="1"/>
  <c r="AC1573" i="11" s="1"/>
  <c r="AC1574" i="11" s="1"/>
  <c r="AC1575" i="11" s="1"/>
  <c r="AC1576" i="11" s="1"/>
  <c r="AC1577" i="11" s="1"/>
  <c r="AC1578" i="11" s="1"/>
  <c r="AC1579" i="11" s="1"/>
  <c r="AC1580" i="11" s="1"/>
  <c r="AC1581" i="11" s="1"/>
  <c r="AC1582" i="11" s="1"/>
  <c r="AC1583" i="11" s="1"/>
  <c r="AC1584" i="11" s="1"/>
  <c r="AC1585" i="11" s="1"/>
  <c r="AC1586" i="11" s="1"/>
  <c r="AC1587" i="11" s="1"/>
  <c r="AC1588" i="11" s="1"/>
  <c r="AC1589" i="11" s="1"/>
  <c r="AC1590" i="11" s="1"/>
  <c r="AC1591" i="11" s="1"/>
  <c r="AC1592" i="11" s="1"/>
  <c r="AC1593" i="11" s="1"/>
  <c r="AC1594" i="11" s="1"/>
  <c r="AC1595" i="11" s="1"/>
  <c r="AC1596" i="11" s="1"/>
  <c r="AC1597" i="11" s="1"/>
  <c r="AC1598" i="11" s="1"/>
  <c r="AC1599" i="11" s="1"/>
  <c r="AC1600" i="11" s="1"/>
  <c r="AC1601" i="11" s="1"/>
  <c r="AC1602" i="11" s="1"/>
  <c r="AC1603" i="11" s="1"/>
  <c r="AC1604" i="11" s="1"/>
  <c r="AC1605" i="11" s="1"/>
  <c r="AC1606" i="11" s="1"/>
  <c r="AC1607" i="11" s="1"/>
  <c r="AC1608" i="11" s="1"/>
  <c r="AC1609" i="11" s="1"/>
  <c r="AC1610" i="11" s="1"/>
  <c r="AC1611" i="11" s="1"/>
  <c r="AC1612" i="11" s="1"/>
  <c r="AC1613" i="11" s="1"/>
  <c r="AC1614" i="11" s="1"/>
  <c r="AC1615" i="11" s="1"/>
  <c r="AC1616" i="11" s="1"/>
  <c r="AC1617" i="11" s="1"/>
  <c r="AC1618" i="11" s="1"/>
  <c r="AC1619" i="11" s="1"/>
  <c r="AC1620" i="11" s="1"/>
  <c r="AC1621" i="11" s="1"/>
  <c r="AC1622" i="11" s="1"/>
  <c r="AC1623" i="11" s="1"/>
  <c r="AC1624" i="11" s="1"/>
  <c r="AC1625" i="11" s="1"/>
  <c r="AC1626" i="11" s="1"/>
  <c r="AC1627" i="11" s="1"/>
  <c r="AC1628" i="11" s="1"/>
  <c r="AC1629" i="11" s="1"/>
  <c r="AC1630" i="11" s="1"/>
  <c r="AC1631" i="11" s="1"/>
  <c r="AC1632" i="11" s="1"/>
  <c r="AC1633" i="11" s="1"/>
  <c r="AC1634" i="11" s="1"/>
  <c r="AC1635" i="11" s="1"/>
  <c r="AC1636" i="11" s="1"/>
  <c r="AC1637" i="11" s="1"/>
  <c r="AC1638" i="11" s="1"/>
  <c r="AC1639" i="11" s="1"/>
  <c r="AC1640" i="11" s="1"/>
  <c r="AC1641" i="11" s="1"/>
  <c r="AC1642" i="11" s="1"/>
  <c r="AC1643" i="11" s="1"/>
  <c r="AC1644" i="11" s="1"/>
  <c r="AC1645" i="11" s="1"/>
  <c r="AC1646" i="11" s="1"/>
  <c r="AC1647" i="11" s="1"/>
  <c r="AC1648" i="11" s="1"/>
  <c r="AC1649" i="11" s="1"/>
  <c r="AC1650" i="11" s="1"/>
  <c r="AC1651" i="11" s="1"/>
  <c r="AC1652" i="11" s="1"/>
  <c r="AC1653" i="11" s="1"/>
  <c r="AC1654" i="11" s="1"/>
  <c r="AC1655" i="11" s="1"/>
  <c r="AC1656" i="11" s="1"/>
  <c r="AC1657" i="11" s="1"/>
  <c r="AC1658" i="11" s="1"/>
  <c r="AC1659" i="11" s="1"/>
  <c r="AC1660" i="11" s="1"/>
  <c r="AC1661" i="11" s="1"/>
  <c r="AC1662" i="11" s="1"/>
  <c r="AC1663" i="11" s="1"/>
  <c r="AC1664" i="11" s="1"/>
  <c r="AC1665" i="11" s="1"/>
  <c r="AC1666" i="11" s="1"/>
  <c r="AC1667" i="11" s="1"/>
  <c r="AC1668" i="11" s="1"/>
  <c r="AC1669" i="11" s="1"/>
  <c r="AC1670" i="11" s="1"/>
  <c r="AC1671" i="11" s="1"/>
  <c r="AC1672" i="11" s="1"/>
  <c r="AC1673" i="11" s="1"/>
  <c r="AC1674" i="11" s="1"/>
  <c r="AC1675" i="11" s="1"/>
  <c r="AC1676" i="11" s="1"/>
  <c r="AC1677" i="11" s="1"/>
  <c r="AC1678" i="11" s="1"/>
  <c r="AC1679" i="11" s="1"/>
  <c r="AC1680" i="11" s="1"/>
  <c r="AC1681" i="11" s="1"/>
  <c r="AC1682" i="11" s="1"/>
  <c r="AC1683" i="11" s="1"/>
  <c r="AC1684" i="11" s="1"/>
  <c r="AC1685" i="11" s="1"/>
  <c r="AC1686" i="11" s="1"/>
  <c r="AC1687" i="11" s="1"/>
  <c r="AC1688" i="11" s="1"/>
  <c r="AC1689" i="11" s="1"/>
  <c r="AC1690" i="11" s="1"/>
  <c r="AC1691" i="11" s="1"/>
  <c r="AC1692" i="11" s="1"/>
  <c r="AC1693" i="11" s="1"/>
  <c r="AC1694" i="11" s="1"/>
  <c r="AC1695" i="11" s="1"/>
  <c r="AC1696" i="11" s="1"/>
  <c r="AC1697" i="11" s="1"/>
  <c r="AC1698" i="11" s="1"/>
  <c r="AC1699" i="11" s="1"/>
  <c r="AC1700" i="11" s="1"/>
  <c r="AC1701" i="11" s="1"/>
  <c r="AC1702" i="11" s="1"/>
  <c r="AC1703" i="11" s="1"/>
  <c r="AC1704" i="11" s="1"/>
  <c r="AC1705" i="11" s="1"/>
  <c r="AC1706" i="11" s="1"/>
  <c r="AC1707" i="11" s="1"/>
  <c r="AC1708" i="11" s="1"/>
  <c r="AC1709" i="11" s="1"/>
  <c r="AC1710" i="11" s="1"/>
  <c r="AC1711" i="11" s="1"/>
  <c r="AC1712" i="11" s="1"/>
  <c r="AC1713" i="11" s="1"/>
  <c r="AC1714" i="11" s="1"/>
  <c r="AC1715" i="11" s="1"/>
  <c r="AC1716" i="11" s="1"/>
  <c r="AC1717" i="11" s="1"/>
  <c r="AC1718" i="11" s="1"/>
  <c r="AC1719" i="11" s="1"/>
  <c r="AC1720" i="11" s="1"/>
  <c r="AC1721" i="11" s="1"/>
  <c r="AC1722" i="11" s="1"/>
  <c r="AC1723" i="11" s="1"/>
  <c r="AC1724" i="11" s="1"/>
  <c r="AC1725" i="11" s="1"/>
  <c r="AC1726" i="11" s="1"/>
  <c r="AC1727" i="11" s="1"/>
  <c r="AC1728" i="11" s="1"/>
  <c r="AC1729" i="11" s="1"/>
  <c r="AC1730" i="11" s="1"/>
  <c r="AC1731" i="11" s="1"/>
  <c r="AC1732" i="11" s="1"/>
  <c r="AC1733" i="11" s="1"/>
  <c r="AC1734" i="11" s="1"/>
  <c r="AC1735" i="11" s="1"/>
  <c r="AC1736" i="11" s="1"/>
  <c r="AC1737" i="11" s="1"/>
  <c r="AC1738" i="11" s="1"/>
  <c r="AC1739" i="11" s="1"/>
  <c r="AC1740" i="11" s="1"/>
  <c r="AC1741" i="11" s="1"/>
  <c r="AC1742" i="11" s="1"/>
  <c r="AC1743" i="11" s="1"/>
  <c r="AC1744" i="11" s="1"/>
  <c r="AC1745" i="11" s="1"/>
  <c r="AC1746" i="11" s="1"/>
  <c r="AC1747" i="11" s="1"/>
  <c r="AC1748" i="11" s="1"/>
  <c r="AC1749" i="11" s="1"/>
  <c r="AC1750" i="11" s="1"/>
  <c r="AC1751" i="11" s="1"/>
  <c r="AC1752" i="11" s="1"/>
  <c r="AC1753" i="11" s="1"/>
  <c r="AC1754" i="11" s="1"/>
  <c r="AC1755" i="11" s="1"/>
  <c r="AC1756" i="11" s="1"/>
  <c r="AC1757" i="11" s="1"/>
  <c r="AC1758" i="11" s="1"/>
  <c r="AC1759" i="11" s="1"/>
  <c r="AC1760" i="11" s="1"/>
  <c r="AC1761" i="11" s="1"/>
  <c r="AC1762" i="11" s="1"/>
  <c r="AC1763" i="11" s="1"/>
  <c r="AC1764" i="11" s="1"/>
  <c r="AC1765" i="11" s="1"/>
  <c r="AC1766" i="11" s="1"/>
  <c r="AC1767" i="11" s="1"/>
  <c r="AC1768" i="11" s="1"/>
  <c r="AC1769" i="11" s="1"/>
  <c r="AC1770" i="11" s="1"/>
  <c r="AC1771" i="11" s="1"/>
  <c r="AC1772" i="11" s="1"/>
  <c r="AC1773" i="11" s="1"/>
  <c r="AC1774" i="11" s="1"/>
  <c r="AC1775" i="11" s="1"/>
  <c r="AC1776" i="11" s="1"/>
  <c r="AC1777" i="11" s="1"/>
  <c r="AC1778" i="11" s="1"/>
  <c r="AC1779" i="11" s="1"/>
  <c r="AC1780" i="11" s="1"/>
  <c r="AC1781" i="11" s="1"/>
  <c r="AC1782" i="11" s="1"/>
  <c r="AC1783" i="11" s="1"/>
  <c r="AC1784" i="11" s="1"/>
  <c r="AC1785" i="11" s="1"/>
  <c r="AC1786" i="11" s="1"/>
  <c r="AC1787" i="11" s="1"/>
  <c r="AC1788" i="11" s="1"/>
  <c r="AC1789" i="11" s="1"/>
  <c r="AC1790" i="11" s="1"/>
  <c r="AC1791" i="11" s="1"/>
  <c r="AC1792" i="11" s="1"/>
  <c r="AC1793" i="11" s="1"/>
  <c r="AC1794" i="11" s="1"/>
  <c r="AC1795" i="11" s="1"/>
  <c r="AC1796" i="11" s="1"/>
  <c r="AC1797" i="11" s="1"/>
  <c r="AC1798" i="11" s="1"/>
  <c r="AC1799" i="11" s="1"/>
  <c r="AC1800" i="11" s="1"/>
  <c r="AC1801" i="11" s="1"/>
  <c r="AC1802" i="11" s="1"/>
  <c r="AC1803" i="11" s="1"/>
  <c r="AC1804" i="11" s="1"/>
  <c r="AC1805" i="11" s="1"/>
  <c r="AC1806" i="11" s="1"/>
  <c r="AC1807" i="11" s="1"/>
  <c r="AC1808" i="11" s="1"/>
  <c r="AC1809" i="11" s="1"/>
  <c r="AC1810" i="11" s="1"/>
  <c r="AC1811" i="11" s="1"/>
  <c r="AC1812" i="11" s="1"/>
  <c r="AC1813" i="11" s="1"/>
  <c r="AC1814" i="11" s="1"/>
  <c r="AC1815" i="11" s="1"/>
  <c r="AC1816" i="11" s="1"/>
  <c r="AC1817" i="11" s="1"/>
  <c r="AC1818" i="11" s="1"/>
  <c r="AC1819" i="11" s="1"/>
  <c r="AC1820" i="11" s="1"/>
  <c r="AC1821" i="11" s="1"/>
  <c r="AC1822" i="11" s="1"/>
  <c r="AC1823" i="11" s="1"/>
  <c r="AC1824" i="11" s="1"/>
  <c r="AC1825" i="11" s="1"/>
  <c r="AC1826" i="11" s="1"/>
  <c r="AC1827" i="11" s="1"/>
  <c r="AC1828" i="11" s="1"/>
  <c r="AC1829" i="11" s="1"/>
  <c r="AC1830" i="11" s="1"/>
  <c r="AC1831" i="11" s="1"/>
  <c r="AC1832" i="11" s="1"/>
  <c r="AC1833" i="11" s="1"/>
  <c r="AC1834" i="11" s="1"/>
  <c r="AC1835" i="11" s="1"/>
  <c r="AC1836" i="11" s="1"/>
  <c r="AC1837" i="11" s="1"/>
  <c r="AC1838" i="11" s="1"/>
  <c r="AC1839" i="11" s="1"/>
  <c r="AC1840" i="11" s="1"/>
  <c r="AC1841" i="11" s="1"/>
  <c r="AC1842" i="11" s="1"/>
  <c r="AC1843" i="11" s="1"/>
  <c r="AC1844" i="11" s="1"/>
  <c r="AC1845" i="11" s="1"/>
  <c r="AC1846" i="11" s="1"/>
  <c r="AC1847" i="11" s="1"/>
  <c r="AC1848" i="11" s="1"/>
  <c r="AC1849" i="11" s="1"/>
  <c r="AC1850" i="11" s="1"/>
  <c r="AC1851" i="11" s="1"/>
  <c r="AC1852" i="11" s="1"/>
  <c r="AC1853" i="11" s="1"/>
  <c r="AC1854" i="11" s="1"/>
  <c r="AC1855" i="11" s="1"/>
  <c r="AC1856" i="11" s="1"/>
  <c r="AC1857" i="11" s="1"/>
  <c r="AC1858" i="11" s="1"/>
  <c r="AC1859" i="11" s="1"/>
  <c r="AC1860" i="11" s="1"/>
  <c r="AC1861" i="11" s="1"/>
  <c r="AC1862" i="11" s="1"/>
  <c r="AC1863" i="11" s="1"/>
  <c r="AC1864" i="11" s="1"/>
  <c r="AC1865" i="11" s="1"/>
  <c r="AC1866" i="11" s="1"/>
  <c r="AC1867" i="11" s="1"/>
  <c r="AC1868" i="11" s="1"/>
  <c r="AC1869" i="11" s="1"/>
  <c r="AC1870" i="11" s="1"/>
  <c r="AC1871" i="11" s="1"/>
  <c r="AC1872" i="11" s="1"/>
  <c r="AC1873" i="11" s="1"/>
  <c r="AC1874" i="11" s="1"/>
  <c r="AC1875" i="11" s="1"/>
  <c r="AC1876" i="11" s="1"/>
  <c r="AC1877" i="11" s="1"/>
  <c r="AC1878" i="11" s="1"/>
  <c r="AC1879" i="11" s="1"/>
  <c r="AC1880" i="11" s="1"/>
  <c r="AC1881" i="11" s="1"/>
  <c r="AC1882" i="11" s="1"/>
  <c r="AC1883" i="11" s="1"/>
  <c r="AC1884" i="11" s="1"/>
  <c r="AC1885" i="11" s="1"/>
  <c r="AC1886" i="11" s="1"/>
  <c r="AC1887" i="11" s="1"/>
  <c r="AC1888" i="11" s="1"/>
  <c r="AC1889" i="11" s="1"/>
  <c r="AC1890" i="11" s="1"/>
  <c r="AC1891" i="11" s="1"/>
  <c r="AC1892" i="11" s="1"/>
  <c r="AC1893" i="11" s="1"/>
  <c r="AC1894" i="11" s="1"/>
  <c r="AC1895" i="11" s="1"/>
  <c r="AC1896" i="11" s="1"/>
  <c r="AC1897" i="11" s="1"/>
  <c r="AC1898" i="11" s="1"/>
  <c r="AC1899" i="11" s="1"/>
  <c r="AC1900" i="11" s="1"/>
  <c r="AC1901" i="11" s="1"/>
  <c r="AC1902" i="11" s="1"/>
  <c r="AC1903" i="11" s="1"/>
  <c r="AC1904" i="11" s="1"/>
  <c r="AC1905" i="11" s="1"/>
  <c r="AC1906" i="11" s="1"/>
  <c r="AC1907" i="11" s="1"/>
  <c r="AC1908" i="11" s="1"/>
  <c r="AC1909" i="11" s="1"/>
  <c r="AC1910" i="11" s="1"/>
  <c r="AC1911" i="11" s="1"/>
  <c r="AC1912" i="11" s="1"/>
  <c r="AC1913" i="11" s="1"/>
  <c r="AC1914" i="11" s="1"/>
  <c r="AC1915" i="11" s="1"/>
  <c r="AC1916" i="11" s="1"/>
  <c r="AC1917" i="11" s="1"/>
  <c r="AC1918" i="11" s="1"/>
  <c r="AC1919" i="11" s="1"/>
  <c r="AC1920" i="11" s="1"/>
  <c r="AC1921" i="11" s="1"/>
  <c r="AC1922" i="11" s="1"/>
  <c r="AC1923" i="11" s="1"/>
  <c r="AC1924" i="11" s="1"/>
  <c r="AC1925" i="11" s="1"/>
  <c r="AC1926" i="11" s="1"/>
  <c r="AC1927" i="11" s="1"/>
  <c r="AC1928" i="11" s="1"/>
  <c r="AC1929" i="11" s="1"/>
  <c r="AC1930" i="11" s="1"/>
  <c r="AC1931" i="11" s="1"/>
  <c r="AC1932" i="11" s="1"/>
  <c r="AC1933" i="11" s="1"/>
  <c r="AC1934" i="11" s="1"/>
  <c r="AC1935" i="11" s="1"/>
  <c r="AC1936" i="11" s="1"/>
  <c r="AC1937" i="11" s="1"/>
  <c r="AC1938" i="11" s="1"/>
  <c r="AC1939" i="11" s="1"/>
  <c r="AC1940" i="11" s="1"/>
  <c r="AC1941" i="11" s="1"/>
  <c r="AC1942" i="11" s="1"/>
  <c r="AC1943" i="11" s="1"/>
  <c r="AC1944" i="11" s="1"/>
  <c r="AC1945" i="11" s="1"/>
  <c r="AC1946" i="11" s="1"/>
  <c r="AC1947" i="11" s="1"/>
  <c r="AC1948" i="11" s="1"/>
  <c r="AC1949" i="11" s="1"/>
  <c r="AC1950" i="11" s="1"/>
  <c r="AC1951" i="11" s="1"/>
  <c r="AC1952" i="11" s="1"/>
  <c r="AC1953" i="11" s="1"/>
  <c r="AC1954" i="11" s="1"/>
  <c r="AC1955" i="11" s="1"/>
  <c r="AC1956" i="11" s="1"/>
  <c r="AC1957" i="11" s="1"/>
  <c r="AC1958" i="11" s="1"/>
  <c r="AC1959" i="11" s="1"/>
  <c r="AC1960" i="11" s="1"/>
  <c r="AC1961" i="11" s="1"/>
  <c r="AC1962" i="11" s="1"/>
  <c r="AC1963" i="11" s="1"/>
  <c r="AC1964" i="11" s="1"/>
  <c r="AC1965" i="11" s="1"/>
  <c r="AC1966" i="11" s="1"/>
  <c r="AC1967" i="11" s="1"/>
  <c r="AC1968" i="11" s="1"/>
  <c r="AC1969" i="11" s="1"/>
  <c r="AC1970" i="11" s="1"/>
  <c r="AC1971" i="11" s="1"/>
  <c r="AC1972" i="11" s="1"/>
  <c r="AC1973" i="11" s="1"/>
  <c r="AC1974" i="11" s="1"/>
  <c r="AC1975" i="11" s="1"/>
  <c r="AC1976" i="11" s="1"/>
  <c r="AC1977" i="11" s="1"/>
  <c r="AC1978" i="11" s="1"/>
  <c r="AC1979" i="11" s="1"/>
  <c r="AC1980" i="11" s="1"/>
  <c r="AC1981" i="11" s="1"/>
  <c r="AC1982" i="11" s="1"/>
  <c r="AC1983" i="11" s="1"/>
  <c r="AC1984" i="11" s="1"/>
  <c r="AC1985" i="11" s="1"/>
  <c r="AC1986" i="11" s="1"/>
  <c r="AC1987" i="11" s="1"/>
  <c r="AC1988" i="11" s="1"/>
  <c r="AC1989" i="11" s="1"/>
  <c r="AC1990" i="11" s="1"/>
  <c r="AC1991" i="11" s="1"/>
  <c r="AC1992" i="11" s="1"/>
  <c r="AC1993" i="11" s="1"/>
  <c r="AC1994" i="11" s="1"/>
  <c r="AC1995" i="11" s="1"/>
  <c r="AC1996" i="11" s="1"/>
  <c r="AC1997" i="11" s="1"/>
  <c r="AC1998" i="11" s="1"/>
  <c r="AC1999" i="11" s="1"/>
  <c r="AC2000" i="11" s="1"/>
  <c r="AC2001" i="11" s="1"/>
  <c r="AC2002" i="11" s="1"/>
  <c r="AC2003" i="11" s="1"/>
  <c r="AC2004" i="11" s="1"/>
  <c r="AC2005" i="11" s="1"/>
  <c r="AC2006" i="11" s="1"/>
  <c r="AC2007" i="11" s="1"/>
  <c r="AC2008" i="11" s="1"/>
  <c r="AC2009" i="11" s="1"/>
  <c r="AC2010" i="11" s="1"/>
  <c r="AC2011" i="11" s="1"/>
  <c r="AC2012" i="11" s="1"/>
  <c r="AC2013" i="11" s="1"/>
  <c r="AC2014" i="11" s="1"/>
  <c r="AC2015" i="11" s="1"/>
  <c r="AC2016" i="11" s="1"/>
  <c r="AC2017" i="11" s="1"/>
  <c r="AC2018" i="11" s="1"/>
  <c r="AC2019" i="11" s="1"/>
  <c r="AC2020" i="11" s="1"/>
  <c r="AC2021" i="11" s="1"/>
  <c r="AC2022" i="11" s="1"/>
  <c r="AC2023" i="11" s="1"/>
  <c r="AC2024" i="11" s="1"/>
  <c r="AC2025" i="11" s="1"/>
  <c r="AC2026" i="11" s="1"/>
  <c r="AC2027" i="11" s="1"/>
  <c r="AC2028" i="11" s="1"/>
  <c r="AC2029" i="11" s="1"/>
  <c r="AC2030" i="11" s="1"/>
  <c r="AC2031" i="11" s="1"/>
  <c r="AC2032" i="11" s="1"/>
  <c r="AC2033" i="11" s="1"/>
  <c r="AC2034" i="11" s="1"/>
  <c r="AC2035" i="11" s="1"/>
  <c r="AC2036" i="11" s="1"/>
  <c r="AC2037" i="11" s="1"/>
  <c r="AC2038" i="11" s="1"/>
  <c r="AC2039" i="11" s="1"/>
  <c r="AC2040" i="11" s="1"/>
  <c r="AC2041" i="11" s="1"/>
  <c r="AC2042" i="11" s="1"/>
  <c r="AC2043" i="11" s="1"/>
  <c r="AC2044" i="11" s="1"/>
  <c r="AC2045" i="11" s="1"/>
  <c r="AC2046" i="11" s="1"/>
  <c r="AC2047" i="11" s="1"/>
  <c r="AC2048" i="11" s="1"/>
  <c r="AC2049" i="11" s="1"/>
  <c r="AC2050" i="11" s="1"/>
  <c r="AC2051" i="11" s="1"/>
  <c r="AC2052" i="11" s="1"/>
  <c r="AC2053" i="11" s="1"/>
  <c r="AC2054" i="11" s="1"/>
  <c r="AC2055" i="11" s="1"/>
  <c r="AC2056" i="11" s="1"/>
  <c r="AC2057" i="11" s="1"/>
  <c r="AC2058" i="11" s="1"/>
  <c r="AC2059" i="11" s="1"/>
  <c r="AC2060" i="11" s="1"/>
  <c r="AC2061" i="11" s="1"/>
  <c r="AC2062" i="11" s="1"/>
  <c r="AC2063" i="11" s="1"/>
  <c r="AC2064" i="11" s="1"/>
  <c r="AC2065" i="11" s="1"/>
  <c r="AC2066" i="11" s="1"/>
  <c r="AC2067" i="11" s="1"/>
  <c r="AC2068" i="11" s="1"/>
  <c r="AC2069" i="11" s="1"/>
  <c r="AC2070" i="11" s="1"/>
  <c r="AC2071" i="11" s="1"/>
  <c r="AC2072" i="11" s="1"/>
  <c r="AC2073" i="11" s="1"/>
  <c r="AC2074" i="11" s="1"/>
  <c r="AC2075" i="11" s="1"/>
  <c r="AC2076" i="11" s="1"/>
  <c r="AC2077" i="11" s="1"/>
  <c r="AC2078" i="11" s="1"/>
  <c r="AC2079" i="11" s="1"/>
  <c r="AC2080" i="11" s="1"/>
  <c r="AC2081" i="11" s="1"/>
  <c r="AC2082" i="11" s="1"/>
  <c r="AC2083" i="11" s="1"/>
  <c r="AC2084" i="11" s="1"/>
  <c r="AC2085" i="11" s="1"/>
  <c r="AC2086" i="11" s="1"/>
  <c r="AC2087" i="11" s="1"/>
  <c r="AC2088" i="11" s="1"/>
  <c r="AC2089" i="11" s="1"/>
  <c r="AC2090" i="11" s="1"/>
  <c r="AC2091" i="11" s="1"/>
  <c r="AC2092" i="11" s="1"/>
  <c r="AC2093" i="11" s="1"/>
  <c r="AC2094" i="11" s="1"/>
  <c r="AC2095" i="11" s="1"/>
  <c r="AC2096" i="11" s="1"/>
  <c r="AC2097" i="11" s="1"/>
  <c r="AC2098" i="11" s="1"/>
  <c r="AC2099" i="11" s="1"/>
  <c r="AC2100" i="11" s="1"/>
  <c r="AC2101" i="11" s="1"/>
  <c r="AC2102" i="11" s="1"/>
  <c r="AC2103" i="11" s="1"/>
  <c r="AC2104" i="11" s="1"/>
  <c r="AC2105" i="11" s="1"/>
  <c r="AC2106" i="11" s="1"/>
  <c r="AC2107" i="11" s="1"/>
  <c r="AC2108" i="11" s="1"/>
  <c r="AC2109" i="11" s="1"/>
  <c r="AC2110" i="11" s="1"/>
  <c r="AC2111" i="11" s="1"/>
  <c r="AC2112" i="11" s="1"/>
  <c r="AC2113" i="11" s="1"/>
  <c r="AC2114" i="11" s="1"/>
  <c r="AC2115" i="11" s="1"/>
  <c r="AC2116" i="11" s="1"/>
  <c r="AC2117" i="11" s="1"/>
  <c r="AC2118" i="11" s="1"/>
  <c r="AC2119" i="11" s="1"/>
  <c r="AC2120" i="11" s="1"/>
  <c r="AC2121" i="11" s="1"/>
  <c r="AC2122" i="11" s="1"/>
  <c r="AC2123" i="11" s="1"/>
  <c r="AC2124" i="11" s="1"/>
  <c r="AC2125" i="11" s="1"/>
  <c r="AC2126" i="11" s="1"/>
  <c r="AC2127" i="11" s="1"/>
  <c r="AC2128" i="11" s="1"/>
  <c r="AC2129" i="11" s="1"/>
  <c r="AC2130" i="11" s="1"/>
  <c r="AC2131" i="11" s="1"/>
  <c r="AC2132" i="11" s="1"/>
  <c r="AC2133" i="11" s="1"/>
  <c r="AC2134" i="11" s="1"/>
  <c r="AC2135" i="11" s="1"/>
  <c r="AC2136" i="11" s="1"/>
  <c r="AC2137" i="11" s="1"/>
  <c r="AC2138" i="11" s="1"/>
  <c r="AC2139" i="11" s="1"/>
  <c r="AC2140" i="11" s="1"/>
  <c r="AC2141" i="11" s="1"/>
  <c r="AC2142" i="11" s="1"/>
  <c r="AC2143" i="11" s="1"/>
  <c r="AC2144" i="11" s="1"/>
  <c r="AC2145" i="11" s="1"/>
  <c r="AC2146" i="11" s="1"/>
  <c r="AC2147" i="11" s="1"/>
  <c r="AC2148" i="11" s="1"/>
  <c r="AC2149" i="11" s="1"/>
  <c r="AC2150" i="11" s="1"/>
  <c r="AC2151" i="11" s="1"/>
  <c r="AC2152" i="11" s="1"/>
  <c r="AC2153" i="11" s="1"/>
  <c r="AC2154" i="11" s="1"/>
  <c r="AC2155" i="11" s="1"/>
  <c r="AC2156" i="11" s="1"/>
  <c r="AC2157" i="11" s="1"/>
  <c r="AC2158" i="11" s="1"/>
  <c r="AC2159" i="11" s="1"/>
  <c r="AC2160" i="11" s="1"/>
  <c r="AC2161" i="11" s="1"/>
  <c r="AC2162" i="11" s="1"/>
  <c r="AC2163" i="11" s="1"/>
  <c r="AC2164" i="11" s="1"/>
  <c r="AC2165" i="11" s="1"/>
  <c r="AC2166" i="11" s="1"/>
  <c r="AC2167" i="11" s="1"/>
  <c r="AC2168" i="11" s="1"/>
  <c r="AC2169" i="11" s="1"/>
  <c r="AC2170" i="11" s="1"/>
  <c r="AC2171" i="11" s="1"/>
  <c r="AC2172" i="11" s="1"/>
  <c r="AC2173" i="11" s="1"/>
  <c r="AC2174" i="11" s="1"/>
  <c r="AC2175" i="11" s="1"/>
  <c r="AC2176" i="11" s="1"/>
  <c r="AC2177" i="11" s="1"/>
  <c r="AC2178" i="11" s="1"/>
  <c r="AC2179" i="11" s="1"/>
  <c r="AC2180" i="11" s="1"/>
  <c r="AC2181" i="11" s="1"/>
  <c r="AC2182" i="11" s="1"/>
  <c r="AC2183" i="11" s="1"/>
  <c r="AC2184" i="11" s="1"/>
  <c r="AC2185" i="11" s="1"/>
  <c r="AC2186" i="11" s="1"/>
  <c r="AC2187" i="11" s="1"/>
  <c r="AC2188" i="11" s="1"/>
  <c r="AC2189" i="11" s="1"/>
  <c r="AC2190" i="11" s="1"/>
  <c r="AC2191" i="11" s="1"/>
  <c r="AC2192" i="11" s="1"/>
  <c r="AC2193" i="11" s="1"/>
  <c r="AC2194" i="11" s="1"/>
  <c r="AC2195" i="11" s="1"/>
  <c r="AC2196" i="11" s="1"/>
  <c r="AC2197" i="11" s="1"/>
  <c r="AC2198" i="11" s="1"/>
  <c r="AC2199" i="11" s="1"/>
  <c r="AC2200" i="11" s="1"/>
  <c r="AC2201" i="11" s="1"/>
  <c r="AC2202" i="11" s="1"/>
  <c r="AC2203" i="11" s="1"/>
  <c r="AC2204" i="11" s="1"/>
  <c r="AC2205" i="11" s="1"/>
  <c r="AC2206" i="11" s="1"/>
  <c r="AC2207" i="11" s="1"/>
  <c r="AC2208" i="11" s="1"/>
  <c r="AC2209" i="11" s="1"/>
  <c r="AC2210" i="11" s="1"/>
  <c r="AC2211" i="11" s="1"/>
  <c r="AC2212" i="11" s="1"/>
  <c r="AC2213" i="11" s="1"/>
  <c r="AC2214" i="11" s="1"/>
  <c r="AC2215" i="11" s="1"/>
  <c r="AC2216" i="11" s="1"/>
  <c r="AC2217" i="11" s="1"/>
  <c r="AC2218" i="11" s="1"/>
  <c r="AC2219" i="11" s="1"/>
  <c r="AC2220" i="11" s="1"/>
  <c r="AC2221" i="11" s="1"/>
  <c r="AC2222" i="11" s="1"/>
  <c r="AC2223" i="11" s="1"/>
  <c r="AC2224" i="11" s="1"/>
  <c r="AC2225" i="11" s="1"/>
  <c r="AC2226" i="11" s="1"/>
  <c r="AC2227" i="11" s="1"/>
  <c r="AC2228" i="11" s="1"/>
  <c r="AC2229" i="11" s="1"/>
  <c r="AC2230" i="11" s="1"/>
  <c r="AC2231" i="11" s="1"/>
  <c r="AC2232" i="11" s="1"/>
  <c r="AC2233" i="11" s="1"/>
  <c r="AC2234" i="11" s="1"/>
  <c r="AC2235" i="11" s="1"/>
  <c r="AC2236" i="11" s="1"/>
  <c r="AC2237" i="11" s="1"/>
  <c r="AC2238" i="11" s="1"/>
  <c r="AC2239" i="11" s="1"/>
  <c r="AC2240" i="11" s="1"/>
  <c r="AC2241" i="11" s="1"/>
  <c r="AC2242" i="11" s="1"/>
  <c r="AC2243" i="11" s="1"/>
  <c r="AC2244" i="11" s="1"/>
  <c r="AC2245" i="11" s="1"/>
  <c r="AC2246" i="11" s="1"/>
  <c r="AC2247" i="11" s="1"/>
  <c r="AC2248" i="11" s="1"/>
  <c r="AC2249" i="11" s="1"/>
  <c r="AC2250" i="11" s="1"/>
  <c r="AC2251" i="11" s="1"/>
  <c r="AC2252" i="11" s="1"/>
  <c r="AC2253" i="11" s="1"/>
  <c r="AC2254" i="11" s="1"/>
  <c r="AC2255" i="11" s="1"/>
  <c r="AC2256" i="11" s="1"/>
  <c r="AC2257" i="11" s="1"/>
  <c r="AC2258" i="11" s="1"/>
  <c r="AC2259" i="11" s="1"/>
  <c r="AC2260" i="11" s="1"/>
  <c r="AC2261" i="11" s="1"/>
  <c r="AC2262" i="11" s="1"/>
  <c r="AC2263" i="11" s="1"/>
  <c r="AC2264" i="11" s="1"/>
  <c r="AC2265" i="11" s="1"/>
  <c r="AC2266" i="11" s="1"/>
  <c r="AC2267" i="11" s="1"/>
  <c r="AC2268" i="11" s="1"/>
  <c r="AC2269" i="11" s="1"/>
  <c r="AC2270" i="11" s="1"/>
  <c r="AC2271" i="11" s="1"/>
  <c r="AC2272" i="11" s="1"/>
  <c r="AC2273" i="11" s="1"/>
  <c r="AC2274" i="11" s="1"/>
  <c r="AC2275" i="11" s="1"/>
  <c r="AC2276" i="11" s="1"/>
  <c r="AC2277" i="11" s="1"/>
  <c r="AC2278" i="11" s="1"/>
  <c r="AC2279" i="11" s="1"/>
  <c r="AC2280" i="11" s="1"/>
  <c r="AC2281" i="11" s="1"/>
  <c r="AC2282" i="11" s="1"/>
  <c r="AC2283" i="11" s="1"/>
  <c r="AC2284" i="11" s="1"/>
  <c r="AC2285" i="11" s="1"/>
  <c r="AC2286" i="11" s="1"/>
  <c r="AC2287" i="11" s="1"/>
  <c r="AC2288" i="11" s="1"/>
  <c r="AC2289" i="11" s="1"/>
  <c r="AC2290" i="11" s="1"/>
  <c r="AC2291" i="11" s="1"/>
  <c r="AC2292" i="11" s="1"/>
  <c r="AC2293" i="11" s="1"/>
  <c r="AC2294" i="11" s="1"/>
  <c r="AC2295" i="11" s="1"/>
  <c r="AC2296" i="11" s="1"/>
  <c r="AC2297" i="11" s="1"/>
  <c r="AC2298" i="11" s="1"/>
  <c r="AC2299" i="11" s="1"/>
  <c r="AC2300" i="11" s="1"/>
  <c r="AC2301" i="11" s="1"/>
  <c r="AC2302" i="11" s="1"/>
  <c r="AC2303" i="11" s="1"/>
  <c r="AC2304" i="11" s="1"/>
  <c r="AC2305" i="11" s="1"/>
  <c r="AC2306" i="11" s="1"/>
  <c r="AC2307" i="11" s="1"/>
  <c r="AC2308" i="11" s="1"/>
  <c r="AC2309" i="11" s="1"/>
  <c r="AC2310" i="11" s="1"/>
  <c r="AC2311" i="11" s="1"/>
  <c r="AC2312" i="11" s="1"/>
  <c r="AC2313" i="11" s="1"/>
  <c r="AC2314" i="11" s="1"/>
  <c r="AC2315" i="11" s="1"/>
  <c r="AC2316" i="11" s="1"/>
  <c r="AC2317" i="11" s="1"/>
  <c r="AC2318" i="11" s="1"/>
  <c r="AC2319" i="11" s="1"/>
  <c r="AC2320" i="11" s="1"/>
  <c r="AC2321" i="11" s="1"/>
  <c r="AC2322" i="11" s="1"/>
  <c r="AC2323" i="11" s="1"/>
  <c r="AC2324" i="11" s="1"/>
  <c r="AC2325" i="11" s="1"/>
  <c r="AC2326" i="11" s="1"/>
  <c r="AC2327" i="11" s="1"/>
  <c r="AC2328" i="11" s="1"/>
  <c r="AC2329" i="11" s="1"/>
  <c r="AC2330" i="11" s="1"/>
  <c r="AC2331" i="11" s="1"/>
  <c r="AC2332" i="11" s="1"/>
  <c r="AC2333" i="11" s="1"/>
  <c r="AC2334" i="11" s="1"/>
  <c r="AC2335" i="11" s="1"/>
  <c r="AC2336" i="11" s="1"/>
  <c r="AC2337" i="11" s="1"/>
  <c r="AC2338" i="11" s="1"/>
  <c r="AC2339" i="11" s="1"/>
  <c r="AC2340" i="11" s="1"/>
  <c r="AC2341" i="11" s="1"/>
  <c r="AC2342" i="11" s="1"/>
  <c r="AC2343" i="11" s="1"/>
  <c r="AC2344" i="11" s="1"/>
  <c r="AC2345" i="11" s="1"/>
  <c r="AC2346" i="11" s="1"/>
  <c r="AC2347" i="11" s="1"/>
  <c r="AC2348" i="11" s="1"/>
  <c r="AC2349" i="11" s="1"/>
  <c r="AC2350" i="11" s="1"/>
  <c r="AC2351" i="11" s="1"/>
  <c r="AC2352" i="11" s="1"/>
  <c r="AC2353" i="11" s="1"/>
  <c r="AC2354" i="11" s="1"/>
  <c r="AC2355" i="11" s="1"/>
  <c r="AC2356" i="11" s="1"/>
  <c r="AC2357" i="11" s="1"/>
  <c r="AC2358" i="11" s="1"/>
  <c r="AC2359" i="11" s="1"/>
  <c r="AC2360" i="11" s="1"/>
  <c r="AC2361" i="11" s="1"/>
  <c r="AC2362" i="11" s="1"/>
  <c r="AC2363" i="11" s="1"/>
  <c r="AC2364" i="11" s="1"/>
  <c r="AC2365" i="11" s="1"/>
  <c r="AC2366" i="11" s="1"/>
  <c r="AC2367" i="11" s="1"/>
  <c r="AC2368" i="11" s="1"/>
  <c r="AC2369" i="11" s="1"/>
  <c r="AC2370" i="11" s="1"/>
  <c r="AC2371" i="11" s="1"/>
  <c r="AC2372" i="11" s="1"/>
  <c r="AC2373" i="11" s="1"/>
  <c r="AC2374" i="11" s="1"/>
  <c r="AC2375" i="11" s="1"/>
  <c r="AC2376" i="11" s="1"/>
  <c r="AC2377" i="11" s="1"/>
  <c r="AC2378" i="11" s="1"/>
  <c r="AC2379" i="11" s="1"/>
  <c r="AC2380" i="11" s="1"/>
  <c r="AC2381" i="11" s="1"/>
  <c r="AC2382" i="11" s="1"/>
  <c r="AC2383" i="11" s="1"/>
  <c r="AC2384" i="11" s="1"/>
  <c r="AC2385" i="11" s="1"/>
  <c r="AC2386" i="11" s="1"/>
  <c r="AC2387" i="11" s="1"/>
  <c r="AC2388" i="11" s="1"/>
  <c r="AC2389" i="11" s="1"/>
  <c r="AC2390" i="11" s="1"/>
  <c r="AC2391" i="11" s="1"/>
  <c r="AC2392" i="11" s="1"/>
  <c r="AC2393" i="11" s="1"/>
  <c r="AC2394" i="11" s="1"/>
  <c r="AC2395" i="11" s="1"/>
  <c r="AC2396" i="11" s="1"/>
  <c r="AC2397" i="11" s="1"/>
  <c r="AC2398" i="11" s="1"/>
  <c r="AC2399" i="11" s="1"/>
  <c r="AC2400" i="11" s="1"/>
  <c r="AC2401" i="11" s="1"/>
  <c r="AC2402" i="11" s="1"/>
  <c r="AC2403" i="11" s="1"/>
  <c r="AC2404" i="11" s="1"/>
  <c r="AC2405" i="11" s="1"/>
  <c r="AC2406" i="11" s="1"/>
  <c r="AC2407" i="11" s="1"/>
  <c r="AC2408" i="11" s="1"/>
  <c r="AC2409" i="11" s="1"/>
  <c r="AC2410" i="11" s="1"/>
  <c r="AC2411" i="11" s="1"/>
  <c r="AC2412" i="11" s="1"/>
  <c r="AC2413" i="11" s="1"/>
  <c r="AC2414" i="11" s="1"/>
  <c r="AC2415" i="11" s="1"/>
  <c r="AC2416" i="11" s="1"/>
  <c r="AC2417" i="11" s="1"/>
  <c r="AC2418" i="11" s="1"/>
  <c r="AC2419" i="11" s="1"/>
  <c r="AC2420" i="11" s="1"/>
  <c r="AC2421" i="11" s="1"/>
  <c r="AC2422" i="11" s="1"/>
  <c r="AC2423" i="11" s="1"/>
  <c r="AC2424" i="11" s="1"/>
  <c r="AC2425" i="11" s="1"/>
  <c r="AC2426" i="11" s="1"/>
  <c r="AC2427" i="11" s="1"/>
  <c r="AC2428" i="11" s="1"/>
  <c r="AC2429" i="11" s="1"/>
  <c r="AC2430" i="11" s="1"/>
  <c r="AC2431" i="11" s="1"/>
  <c r="AC2432" i="11" s="1"/>
  <c r="AC2433" i="11" s="1"/>
  <c r="AC2434" i="11" s="1"/>
  <c r="AC2435" i="11" s="1"/>
  <c r="AC2436" i="11" s="1"/>
  <c r="AC2437" i="11" s="1"/>
  <c r="AC2438" i="11" s="1"/>
  <c r="AC2439" i="11" s="1"/>
  <c r="AC2440" i="11" s="1"/>
  <c r="AC2441" i="11" s="1"/>
  <c r="AC2442" i="11" s="1"/>
  <c r="AC2443" i="11" s="1"/>
  <c r="AC2444" i="11" s="1"/>
  <c r="AC2445" i="11" s="1"/>
  <c r="AC2446" i="11" s="1"/>
  <c r="AC2447" i="11" s="1"/>
  <c r="AC2448" i="11" s="1"/>
  <c r="AC2449" i="11" s="1"/>
  <c r="AC2450" i="11" s="1"/>
  <c r="AC2451" i="11" s="1"/>
  <c r="AC2452" i="11" s="1"/>
  <c r="AC2453" i="11" s="1"/>
  <c r="AC2454" i="11" s="1"/>
  <c r="AC2455" i="11" s="1"/>
  <c r="AC2456" i="11" s="1"/>
  <c r="AC2457" i="11" s="1"/>
  <c r="AC2458" i="11" s="1"/>
  <c r="AC2459" i="11" s="1"/>
  <c r="AC2460" i="11" s="1"/>
  <c r="AC2461" i="11" s="1"/>
  <c r="AC2462" i="11" s="1"/>
  <c r="AC2463" i="11" s="1"/>
  <c r="AC2464" i="11" s="1"/>
  <c r="AC2465" i="11" s="1"/>
  <c r="AC2466" i="11" s="1"/>
  <c r="AC2467" i="11" s="1"/>
  <c r="AC2468" i="11" s="1"/>
  <c r="AC2469" i="11" s="1"/>
  <c r="AC2470" i="11" s="1"/>
  <c r="AC2471" i="11" s="1"/>
  <c r="AC2472" i="11" s="1"/>
  <c r="AC2473" i="11" s="1"/>
  <c r="AC2474" i="11" s="1"/>
  <c r="AC2475" i="11" s="1"/>
  <c r="AC2476" i="11" s="1"/>
  <c r="AC2477" i="11" s="1"/>
  <c r="AC2478" i="11" s="1"/>
  <c r="AC2479" i="11" s="1"/>
  <c r="AC2480" i="11" s="1"/>
  <c r="AC2481" i="11" s="1"/>
  <c r="AC2482" i="11" s="1"/>
  <c r="AC2483" i="11" s="1"/>
  <c r="AC2484" i="11" s="1"/>
  <c r="AC2485" i="11" s="1"/>
  <c r="AC2486" i="11" s="1"/>
  <c r="AC2487" i="11" s="1"/>
  <c r="AC2488" i="11" s="1"/>
  <c r="AC2489" i="11" s="1"/>
  <c r="AC2490" i="11" s="1"/>
  <c r="AC2491" i="11" s="1"/>
  <c r="AC2492" i="11" s="1"/>
  <c r="AC2493" i="11" s="1"/>
  <c r="AC2494" i="11" s="1"/>
  <c r="AC2495" i="11" s="1"/>
  <c r="AC2496" i="11" s="1"/>
  <c r="AC2497" i="11" s="1"/>
  <c r="AC2498" i="11" s="1"/>
  <c r="AC2499" i="11" s="1"/>
  <c r="AC2500" i="11" s="1"/>
  <c r="AC2501" i="11" s="1"/>
  <c r="AC2502" i="11" s="1"/>
  <c r="AC2503" i="11" s="1"/>
  <c r="AC2504" i="11" s="1"/>
  <c r="AC2505" i="11" s="1"/>
  <c r="AC2506" i="11" s="1"/>
  <c r="AC2507" i="11" s="1"/>
  <c r="AC2508" i="11" s="1"/>
  <c r="AC2509" i="11" s="1"/>
  <c r="AC2510" i="11" s="1"/>
  <c r="AC2511" i="11" s="1"/>
  <c r="AC2512" i="11" s="1"/>
  <c r="AC2513" i="11" s="1"/>
  <c r="AC2514" i="11" s="1"/>
  <c r="AC2515" i="11" s="1"/>
  <c r="AC2516" i="11" s="1"/>
  <c r="AC2517" i="11" s="1"/>
  <c r="AC2518" i="11" s="1"/>
  <c r="AC2519" i="11" s="1"/>
  <c r="AC2520" i="11" s="1"/>
  <c r="AC2521" i="11" s="1"/>
  <c r="AC2522" i="11" s="1"/>
  <c r="AC2523" i="11" s="1"/>
  <c r="AC2524" i="11" s="1"/>
  <c r="AC2525" i="11" s="1"/>
  <c r="AC2526" i="11" s="1"/>
  <c r="AC2527" i="11" s="1"/>
  <c r="AC2528" i="11" s="1"/>
  <c r="AC2529" i="11" s="1"/>
  <c r="AC2530" i="11" s="1"/>
  <c r="AC2531" i="11" s="1"/>
  <c r="AC2532" i="11" s="1"/>
  <c r="AC2533" i="11" s="1"/>
  <c r="AC2534" i="11" s="1"/>
  <c r="AC2535" i="11" s="1"/>
  <c r="AC2536" i="11" s="1"/>
  <c r="AC2537" i="11" s="1"/>
  <c r="AC2538" i="11" s="1"/>
  <c r="AC2539" i="11" s="1"/>
  <c r="AC2540" i="11" s="1"/>
  <c r="AC2541" i="11" s="1"/>
  <c r="AC2542" i="11" s="1"/>
  <c r="AC2543" i="11" s="1"/>
  <c r="AC2544" i="11" s="1"/>
  <c r="AC2545" i="11" s="1"/>
  <c r="AC2546" i="11" s="1"/>
  <c r="AC2547" i="11" s="1"/>
  <c r="AC2548" i="11" s="1"/>
  <c r="AC2549" i="11" s="1"/>
  <c r="AC2550" i="11" s="1"/>
  <c r="AC2551" i="11" s="1"/>
  <c r="AC2552" i="11" s="1"/>
  <c r="AC2553" i="11" s="1"/>
  <c r="AC2554" i="11" s="1"/>
  <c r="AC2555" i="11" s="1"/>
  <c r="AC2556" i="11" s="1"/>
  <c r="AC2557" i="11" s="1"/>
  <c r="AC2558" i="11" s="1"/>
  <c r="AC2559" i="11" s="1"/>
  <c r="AC2560" i="11" s="1"/>
  <c r="AC2561" i="11" s="1"/>
  <c r="AC2562" i="11" s="1"/>
  <c r="AC2563" i="11" s="1"/>
  <c r="AC2564" i="11" s="1"/>
  <c r="AC2565" i="11" s="1"/>
  <c r="AC2566" i="11" s="1"/>
  <c r="AC2567" i="11" s="1"/>
  <c r="AC2568" i="11" s="1"/>
  <c r="AC2569" i="11" s="1"/>
  <c r="AC2570" i="11" s="1"/>
  <c r="AC2571" i="11" s="1"/>
  <c r="AC2572" i="11" s="1"/>
  <c r="AC2573" i="11" s="1"/>
  <c r="AC2574" i="11" s="1"/>
  <c r="AC2575" i="11" s="1"/>
  <c r="AC2576" i="11" s="1"/>
  <c r="AC2577" i="11" s="1"/>
  <c r="AC2578" i="11" s="1"/>
  <c r="AC2579" i="11" s="1"/>
  <c r="AC2580" i="11" s="1"/>
  <c r="AC2581" i="11" s="1"/>
  <c r="AC2582" i="11" s="1"/>
  <c r="AC2583" i="11" s="1"/>
  <c r="AC2584" i="11" s="1"/>
  <c r="AC2585" i="11" s="1"/>
  <c r="AC2586" i="11" s="1"/>
  <c r="AC2587" i="11" s="1"/>
  <c r="AC2588" i="11" s="1"/>
  <c r="AC2589" i="11" s="1"/>
  <c r="AC2590" i="11" s="1"/>
  <c r="AC2591" i="11" s="1"/>
  <c r="AC2592" i="11" s="1"/>
  <c r="AC2593" i="11" s="1"/>
  <c r="AC2594" i="11" s="1"/>
  <c r="AC2595" i="11" s="1"/>
  <c r="AC2596" i="11" s="1"/>
  <c r="AC2597" i="11" s="1"/>
  <c r="AC2598" i="11" s="1"/>
  <c r="AC2599" i="11" s="1"/>
  <c r="AC2600" i="11" s="1"/>
  <c r="AC2601" i="11" s="1"/>
  <c r="AC2602" i="11" s="1"/>
  <c r="AC2603" i="11" s="1"/>
  <c r="AC2604" i="11" s="1"/>
  <c r="AC2605" i="11" s="1"/>
  <c r="AC2606" i="11" s="1"/>
  <c r="AC2607" i="11" s="1"/>
  <c r="AC2608" i="11" s="1"/>
  <c r="AC2609" i="11" s="1"/>
  <c r="AC2610" i="11" s="1"/>
  <c r="AC2611" i="11" s="1"/>
  <c r="AC2612" i="11" s="1"/>
  <c r="AC2613" i="11" s="1"/>
  <c r="AC2614" i="11" s="1"/>
  <c r="AC2615" i="11" s="1"/>
  <c r="AC2616" i="11" s="1"/>
  <c r="AC2617" i="11" s="1"/>
  <c r="AC2618" i="11" s="1"/>
  <c r="AC2619" i="11" s="1"/>
  <c r="AC2620" i="11" s="1"/>
  <c r="AC2621" i="11" s="1"/>
  <c r="AC2622" i="11" s="1"/>
  <c r="AC2623" i="11" s="1"/>
  <c r="AC2624" i="11" s="1"/>
  <c r="AC2625" i="11" s="1"/>
  <c r="AC2626" i="11" s="1"/>
  <c r="AC2627" i="11" s="1"/>
  <c r="AC2628" i="11" s="1"/>
  <c r="AC2629" i="11" s="1"/>
  <c r="AC2630" i="11" s="1"/>
  <c r="AC2631" i="11" s="1"/>
  <c r="AC2632" i="11" s="1"/>
  <c r="AC2633" i="11" s="1"/>
  <c r="AC2634" i="11" s="1"/>
  <c r="AC2635" i="11" s="1"/>
  <c r="AC2636" i="11" s="1"/>
  <c r="AC2637" i="11" s="1"/>
  <c r="AC2638" i="11" s="1"/>
  <c r="AC2639" i="11" s="1"/>
  <c r="AC2640" i="11" s="1"/>
  <c r="AC2641" i="11" s="1"/>
  <c r="AC2642" i="11" s="1"/>
  <c r="AC2643" i="11" s="1"/>
  <c r="AC2644" i="11" s="1"/>
  <c r="AC2645" i="11" s="1"/>
  <c r="AC2646" i="11" s="1"/>
  <c r="AC2647" i="11" s="1"/>
  <c r="AC2648" i="11" s="1"/>
  <c r="AC2649" i="11" s="1"/>
  <c r="AC2650" i="11" s="1"/>
  <c r="AC2651" i="11" s="1"/>
  <c r="AC2652" i="11" s="1"/>
  <c r="AC2653" i="11" s="1"/>
  <c r="AC2654" i="11" s="1"/>
  <c r="AC2655" i="11" s="1"/>
  <c r="AC2656" i="11" s="1"/>
  <c r="AC2657" i="11" s="1"/>
  <c r="AC2658" i="11" s="1"/>
  <c r="AC2659" i="11" s="1"/>
  <c r="AC2660" i="11" s="1"/>
  <c r="AC2661" i="11" s="1"/>
  <c r="AC2662" i="11" s="1"/>
  <c r="AC2663" i="11" s="1"/>
  <c r="AC2664" i="11" s="1"/>
  <c r="AC2665" i="11" s="1"/>
  <c r="AC2666" i="11" s="1"/>
  <c r="AC2667" i="11" s="1"/>
  <c r="AC2668" i="11" s="1"/>
  <c r="AC2669" i="11" s="1"/>
  <c r="AC2670" i="11" s="1"/>
  <c r="AC2671" i="11" s="1"/>
  <c r="AC2672" i="11" s="1"/>
  <c r="AC2673" i="11" s="1"/>
  <c r="AC2674" i="11" s="1"/>
  <c r="AC2675" i="11" s="1"/>
  <c r="AC2676" i="11" s="1"/>
  <c r="AC2677" i="11" s="1"/>
  <c r="AC2678" i="11" s="1"/>
  <c r="AC2679" i="11" s="1"/>
  <c r="AC2680" i="11" s="1"/>
  <c r="AC2681" i="11" s="1"/>
  <c r="AC2682" i="11" s="1"/>
  <c r="AC2683" i="11" s="1"/>
  <c r="AC2684" i="11" s="1"/>
  <c r="AC2685" i="11" s="1"/>
  <c r="AC2686" i="11" s="1"/>
  <c r="AC2687" i="11" s="1"/>
  <c r="AC2688" i="11" s="1"/>
  <c r="AC2689" i="11" s="1"/>
  <c r="AC2690" i="11" s="1"/>
  <c r="AC2691" i="11" s="1"/>
  <c r="AC2692" i="11" s="1"/>
  <c r="AC2693" i="11" s="1"/>
  <c r="AC2694" i="11" s="1"/>
  <c r="AC2695" i="11" s="1"/>
  <c r="AC2696" i="11" s="1"/>
  <c r="AC2697" i="11" s="1"/>
  <c r="AC2698" i="11" s="1"/>
  <c r="AC2699" i="11" s="1"/>
  <c r="AC2700" i="11" s="1"/>
  <c r="AC2701" i="11" s="1"/>
  <c r="AC2702" i="11" s="1"/>
  <c r="AC2703" i="11" s="1"/>
  <c r="AC2704" i="11" s="1"/>
  <c r="AC2705" i="11" s="1"/>
  <c r="AC2706" i="11" s="1"/>
  <c r="AC2707" i="11" s="1"/>
  <c r="AC2708" i="11" s="1"/>
  <c r="AC2709" i="11" s="1"/>
  <c r="AC2710" i="11" s="1"/>
  <c r="AC2711" i="11" s="1"/>
  <c r="AC2712" i="11" s="1"/>
  <c r="AC2713" i="11" s="1"/>
  <c r="AC2714" i="11" s="1"/>
  <c r="AC2715" i="11" s="1"/>
  <c r="AC2716" i="11" s="1"/>
  <c r="AC2717" i="11" s="1"/>
  <c r="AC2718" i="11" s="1"/>
  <c r="AC2719" i="11" s="1"/>
  <c r="AC2720" i="11" s="1"/>
  <c r="AC2721" i="11" s="1"/>
  <c r="AC2722" i="11" s="1"/>
  <c r="AC2723" i="11" s="1"/>
  <c r="AC2724" i="11" s="1"/>
  <c r="AC2725" i="11" s="1"/>
  <c r="AC2726" i="11" s="1"/>
  <c r="AC2727" i="11" s="1"/>
  <c r="AC2728" i="11" s="1"/>
  <c r="AC2729" i="11" s="1"/>
  <c r="AC2730" i="11" s="1"/>
  <c r="AC2731" i="11" s="1"/>
  <c r="AC2732" i="11" s="1"/>
  <c r="AC2733" i="11" s="1"/>
  <c r="AC2734" i="11" s="1"/>
  <c r="AC2735" i="11" s="1"/>
  <c r="AC2736" i="11" s="1"/>
  <c r="AC2737" i="11" s="1"/>
  <c r="AC2738" i="11" s="1"/>
  <c r="AC2739" i="11" s="1"/>
  <c r="AC2740" i="11" s="1"/>
  <c r="AC2741" i="11" s="1"/>
  <c r="AC2742" i="11" s="1"/>
  <c r="AC2743" i="11" s="1"/>
  <c r="AC2744" i="11" s="1"/>
  <c r="AC2745" i="11" s="1"/>
  <c r="AC2746" i="11" s="1"/>
  <c r="AC2747" i="11" s="1"/>
  <c r="AC2748" i="11" s="1"/>
  <c r="AC2749" i="11" s="1"/>
  <c r="AC2750" i="11" s="1"/>
  <c r="AC2751" i="11" s="1"/>
  <c r="AC2752" i="11" s="1"/>
  <c r="AC2753" i="11" s="1"/>
  <c r="AC2754" i="11" s="1"/>
  <c r="AC2755" i="11" s="1"/>
  <c r="AC2756" i="11" s="1"/>
  <c r="AC2757" i="11" s="1"/>
  <c r="AC2758" i="11" s="1"/>
  <c r="AC2759" i="11" s="1"/>
  <c r="AC2760" i="11" s="1"/>
  <c r="AC2761" i="11" s="1"/>
  <c r="AC2762" i="11" s="1"/>
  <c r="AC2763" i="11" s="1"/>
  <c r="AC2764" i="11" s="1"/>
  <c r="AC2765" i="11" s="1"/>
  <c r="AC2766" i="11" s="1"/>
  <c r="AC2767" i="11" s="1"/>
  <c r="AC2768" i="11" s="1"/>
  <c r="AC2769" i="11" s="1"/>
  <c r="AC2770" i="11" s="1"/>
  <c r="AC2771" i="11" s="1"/>
  <c r="AC2772" i="11" s="1"/>
  <c r="AC2773" i="11" s="1"/>
  <c r="AC2774" i="11" s="1"/>
  <c r="AC2775" i="11" s="1"/>
  <c r="AC2776" i="11" s="1"/>
  <c r="AC2777" i="11" s="1"/>
  <c r="AC2778" i="11" s="1"/>
  <c r="AC2779" i="11" s="1"/>
  <c r="AC2780" i="11" s="1"/>
  <c r="AC2781" i="11" s="1"/>
  <c r="AC2782" i="11" s="1"/>
  <c r="AC2783" i="11" s="1"/>
  <c r="AC2784" i="11" s="1"/>
  <c r="AC2785" i="11" s="1"/>
  <c r="AC2786" i="11" s="1"/>
  <c r="AC2787" i="11" s="1"/>
  <c r="AC2788" i="11" s="1"/>
  <c r="AC2789" i="11" s="1"/>
  <c r="AC2790" i="11" s="1"/>
  <c r="AC2791" i="11" s="1"/>
  <c r="AC2792" i="11" s="1"/>
  <c r="AC2793" i="11" s="1"/>
  <c r="AC2794" i="11" s="1"/>
  <c r="AC2795" i="11" s="1"/>
  <c r="AC2796" i="11" s="1"/>
  <c r="AC2797" i="11" s="1"/>
  <c r="AC2798" i="11" s="1"/>
  <c r="AC2799" i="11" s="1"/>
  <c r="AC2800" i="11" s="1"/>
  <c r="AC2801" i="11" s="1"/>
  <c r="AC2802" i="11" s="1"/>
  <c r="AC2803" i="11" s="1"/>
  <c r="AC2804" i="11" s="1"/>
  <c r="AC2805" i="11" s="1"/>
  <c r="AC2806" i="11" s="1"/>
  <c r="AC2807" i="11" s="1"/>
  <c r="AC2808" i="11" s="1"/>
  <c r="AC2809" i="11" s="1"/>
  <c r="AC2810" i="11" s="1"/>
  <c r="AC2811" i="11" s="1"/>
  <c r="AC2812" i="11" s="1"/>
  <c r="AC2813" i="11" s="1"/>
  <c r="AC2814" i="11" s="1"/>
  <c r="AC2815" i="11" s="1"/>
  <c r="AC2816" i="11" s="1"/>
  <c r="AC2817" i="11" s="1"/>
  <c r="AC2818" i="11" s="1"/>
  <c r="AC2819" i="11" s="1"/>
  <c r="AC2820" i="11" s="1"/>
  <c r="AC2821" i="11" s="1"/>
  <c r="AC2822" i="11" s="1"/>
  <c r="AC2823" i="11" s="1"/>
  <c r="AC2824" i="11" s="1"/>
  <c r="AC2825" i="11" s="1"/>
  <c r="AC2826" i="11" s="1"/>
  <c r="AC2827" i="11" s="1"/>
  <c r="AC2828" i="11" s="1"/>
  <c r="AC2829" i="11" s="1"/>
  <c r="AC2830" i="11" s="1"/>
  <c r="AC2831" i="11" s="1"/>
  <c r="AC2832" i="11" s="1"/>
  <c r="AC2833" i="11" s="1"/>
  <c r="AC2834" i="11" s="1"/>
  <c r="AC2835" i="11" s="1"/>
  <c r="AC2836" i="11" s="1"/>
  <c r="AC2837" i="11" s="1"/>
  <c r="AC2838" i="11" s="1"/>
  <c r="AC2839" i="11" s="1"/>
  <c r="AC2840" i="11" s="1"/>
  <c r="AC2841" i="11" s="1"/>
  <c r="AC2842" i="11" s="1"/>
  <c r="AC2843" i="11" s="1"/>
  <c r="AC2844" i="11" s="1"/>
  <c r="AC2845" i="11" s="1"/>
  <c r="AC2846" i="11" s="1"/>
  <c r="AC2847" i="11" s="1"/>
  <c r="AC2848" i="11" s="1"/>
  <c r="AC2849" i="11" s="1"/>
  <c r="AC2850" i="11" s="1"/>
  <c r="AC2851" i="11" s="1"/>
  <c r="AC2852" i="11" s="1"/>
  <c r="AC2853" i="11" s="1"/>
  <c r="AC2854" i="11" s="1"/>
  <c r="AC2855" i="11" s="1"/>
  <c r="AC2856" i="11" s="1"/>
  <c r="AC2857" i="11" s="1"/>
  <c r="AC2858" i="11" s="1"/>
  <c r="AC2859" i="11" s="1"/>
  <c r="AC2860" i="11" s="1"/>
  <c r="AC2861" i="11" s="1"/>
  <c r="AC2862" i="11" s="1"/>
  <c r="AC2863" i="11" s="1"/>
  <c r="AC2864" i="11" s="1"/>
  <c r="AC2865" i="11" s="1"/>
  <c r="AC2866" i="11" s="1"/>
  <c r="AC2867" i="11" s="1"/>
  <c r="AC2868" i="11" s="1"/>
  <c r="AC2869" i="11" s="1"/>
  <c r="AC2870" i="11" s="1"/>
  <c r="AC2871" i="11" s="1"/>
  <c r="AC2872" i="11" s="1"/>
  <c r="AC2873" i="11" s="1"/>
  <c r="AC2874" i="11" s="1"/>
  <c r="AC2875" i="11" s="1"/>
  <c r="AC2876" i="11" s="1"/>
  <c r="AC2877" i="11" s="1"/>
  <c r="AC2878" i="11" s="1"/>
  <c r="AC2879" i="11" s="1"/>
  <c r="AC2880" i="11" s="1"/>
  <c r="AC2881" i="11" s="1"/>
  <c r="AC2882" i="11" s="1"/>
  <c r="AC2883" i="11" s="1"/>
  <c r="AC2884" i="11" s="1"/>
  <c r="AC2885" i="11" s="1"/>
  <c r="AC2886" i="11" s="1"/>
  <c r="AC2887" i="11" s="1"/>
  <c r="AC2888" i="11" s="1"/>
  <c r="AC2889" i="11" s="1"/>
  <c r="AC2890" i="11" s="1"/>
  <c r="AC2891" i="11" s="1"/>
  <c r="AC2892" i="11" s="1"/>
  <c r="AC2893" i="11" s="1"/>
  <c r="AC2894" i="11" s="1"/>
  <c r="AC2895" i="11" s="1"/>
  <c r="AC2896" i="11" s="1"/>
  <c r="AC2897" i="11" s="1"/>
  <c r="AC2898" i="11" s="1"/>
  <c r="AC2899" i="11" s="1"/>
  <c r="AC2900" i="11" s="1"/>
  <c r="AC2901" i="11" s="1"/>
  <c r="AC2902" i="11" s="1"/>
  <c r="AC2903" i="11" s="1"/>
  <c r="AC2904" i="11" s="1"/>
  <c r="AC2905" i="11" s="1"/>
  <c r="AC2906" i="11" s="1"/>
  <c r="AC2907" i="11" s="1"/>
  <c r="AC2908" i="11" s="1"/>
  <c r="AC2909" i="11" s="1"/>
  <c r="AC2910" i="11" s="1"/>
  <c r="AC2911" i="11" s="1"/>
  <c r="AC2912" i="11" s="1"/>
  <c r="AC2913" i="11" s="1"/>
  <c r="AC2914" i="11" s="1"/>
  <c r="AC2915" i="11" s="1"/>
  <c r="AC2916" i="11" s="1"/>
  <c r="AC2917" i="11" s="1"/>
  <c r="AC2918" i="11" s="1"/>
  <c r="AC2919" i="11" s="1"/>
  <c r="AC2920" i="11" s="1"/>
  <c r="AC2921" i="11" s="1"/>
  <c r="AC2922" i="11" s="1"/>
  <c r="AC2923" i="11" s="1"/>
  <c r="AC2924" i="11" s="1"/>
  <c r="AC2925" i="11" s="1"/>
  <c r="AC2926" i="11" s="1"/>
  <c r="AC2927" i="11" s="1"/>
  <c r="AC2928" i="11" s="1"/>
  <c r="AC2929" i="11" s="1"/>
  <c r="AC2930" i="11" s="1"/>
  <c r="AC2931" i="11" s="1"/>
  <c r="AC2932" i="11" s="1"/>
  <c r="AC2933" i="11" s="1"/>
  <c r="AC2934" i="11" s="1"/>
  <c r="AC2935" i="11" s="1"/>
  <c r="AC2936" i="11" s="1"/>
  <c r="AC2937" i="11" s="1"/>
  <c r="AC2938" i="11" s="1"/>
  <c r="AC2939" i="11" s="1"/>
  <c r="AC2940" i="11" s="1"/>
  <c r="AC2941" i="11" s="1"/>
  <c r="AC2942" i="11" s="1"/>
  <c r="AC2943" i="11" s="1"/>
  <c r="AC2944" i="11" s="1"/>
  <c r="AC2945" i="11" s="1"/>
  <c r="AC2946" i="11" s="1"/>
  <c r="AC2947" i="11" s="1"/>
  <c r="AC2948" i="11" s="1"/>
  <c r="AC2949" i="11" s="1"/>
  <c r="AC2950" i="11" s="1"/>
  <c r="AC2951" i="11" s="1"/>
  <c r="AC2952" i="11" s="1"/>
  <c r="AC2953" i="11" s="1"/>
  <c r="AC2954" i="11" s="1"/>
  <c r="AC2955" i="11" s="1"/>
  <c r="AC2956" i="11" s="1"/>
  <c r="AC2957" i="11" s="1"/>
  <c r="AC2958" i="11" s="1"/>
  <c r="AC2959" i="11" s="1"/>
  <c r="AC2960" i="11" s="1"/>
  <c r="AC2961" i="11" s="1"/>
  <c r="AC2962" i="11" s="1"/>
  <c r="AC2963" i="11" s="1"/>
  <c r="AC2964" i="11" s="1"/>
  <c r="AC2965" i="11" s="1"/>
  <c r="AC2966" i="11" s="1"/>
  <c r="AC2967" i="11" s="1"/>
  <c r="AC2968" i="11" s="1"/>
  <c r="AC2969" i="11" s="1"/>
  <c r="AC2970" i="11" s="1"/>
  <c r="AC2971" i="11" s="1"/>
  <c r="AC2972" i="11" s="1"/>
  <c r="AC2973" i="11" s="1"/>
  <c r="AC2974" i="11" s="1"/>
  <c r="AC2975" i="11" s="1"/>
  <c r="AC2976" i="11" s="1"/>
  <c r="AC2977" i="11" s="1"/>
  <c r="AC2978" i="11" s="1"/>
  <c r="AC2979" i="11" s="1"/>
  <c r="AC2980" i="11" s="1"/>
  <c r="AC2981" i="11" s="1"/>
  <c r="AC2982" i="11" s="1"/>
  <c r="AC2983" i="11" s="1"/>
  <c r="AC2984" i="11" s="1"/>
  <c r="AC2985" i="11" s="1"/>
  <c r="AC2986" i="11" s="1"/>
  <c r="AC2987" i="11" s="1"/>
  <c r="AC2988" i="11" s="1"/>
  <c r="AC2989" i="11" s="1"/>
  <c r="AC2990" i="11" s="1"/>
  <c r="AC2991" i="11" s="1"/>
  <c r="AC2992" i="11" s="1"/>
  <c r="AC2993" i="11" s="1"/>
  <c r="AC2994" i="11" s="1"/>
  <c r="AC2995" i="11" s="1"/>
  <c r="AC2996" i="11" s="1"/>
  <c r="AC2997" i="11" s="1"/>
  <c r="AC2998" i="11" s="1"/>
  <c r="AC2999" i="11" s="1"/>
  <c r="AC3000" i="11" s="1"/>
  <c r="AC3001" i="11" s="1"/>
  <c r="AC3002" i="11" s="1"/>
  <c r="AC3003" i="11" s="1"/>
  <c r="AC3004" i="11" s="1"/>
  <c r="AC3005" i="11" s="1"/>
  <c r="AC3006" i="11" s="1"/>
  <c r="AC3007" i="11" s="1"/>
  <c r="AC3008" i="11" s="1"/>
  <c r="AC3009" i="11" s="1"/>
  <c r="AC3010" i="11" s="1"/>
  <c r="AC3011" i="11" s="1"/>
  <c r="AC3012" i="11" s="1"/>
  <c r="AC3013" i="11" s="1"/>
  <c r="AC3014" i="11" s="1"/>
  <c r="AC3015" i="11" s="1"/>
  <c r="AC3016" i="11" s="1"/>
  <c r="AC3017" i="11" s="1"/>
  <c r="AC3018" i="11" s="1"/>
  <c r="AC3019" i="11" s="1"/>
  <c r="AC3020" i="11" s="1"/>
  <c r="AC3021" i="11" s="1"/>
  <c r="AC3022" i="11" s="1"/>
  <c r="AC3023" i="11" s="1"/>
  <c r="AC3024" i="11" s="1"/>
  <c r="AC3025" i="11" s="1"/>
  <c r="AC3026" i="11" s="1"/>
  <c r="AC3027" i="11" s="1"/>
  <c r="AC3028" i="11" s="1"/>
  <c r="AC3029" i="11" s="1"/>
  <c r="AC3030" i="11" s="1"/>
  <c r="AC3031" i="11" s="1"/>
  <c r="AC3032" i="11" s="1"/>
  <c r="AC3033" i="11" s="1"/>
  <c r="AC3034" i="11" s="1"/>
  <c r="AC3035" i="11" s="1"/>
  <c r="AC3036" i="11" s="1"/>
  <c r="AC3037" i="11" s="1"/>
  <c r="AC3038" i="11" s="1"/>
  <c r="AC3039" i="11" s="1"/>
  <c r="AC3040" i="11" s="1"/>
  <c r="AC3041" i="11" s="1"/>
  <c r="AC3042" i="11" s="1"/>
  <c r="AC3043" i="11" s="1"/>
  <c r="AC3044" i="11" s="1"/>
  <c r="AC3045" i="11" s="1"/>
  <c r="AC3046" i="11" s="1"/>
  <c r="AC3047" i="11" s="1"/>
  <c r="AC3048" i="11" s="1"/>
  <c r="AC3049" i="11" s="1"/>
  <c r="AC3050" i="11" s="1"/>
  <c r="AC3051" i="11" s="1"/>
  <c r="AC3052" i="11" s="1"/>
  <c r="AC3053" i="11" s="1"/>
  <c r="AC3054" i="11" s="1"/>
  <c r="AC3055" i="11" s="1"/>
  <c r="AC3056" i="11" s="1"/>
  <c r="AC3057" i="11" s="1"/>
  <c r="AC3058" i="11" s="1"/>
  <c r="AC3059" i="11" s="1"/>
  <c r="AC3060" i="11" s="1"/>
  <c r="AC3061" i="11" s="1"/>
  <c r="AC3062" i="11" s="1"/>
  <c r="AC3063" i="11" s="1"/>
  <c r="AC3064" i="11" s="1"/>
  <c r="AC3065" i="11" s="1"/>
  <c r="AC3066" i="11" s="1"/>
  <c r="AC3067" i="11" s="1"/>
  <c r="AC3068" i="11" s="1"/>
  <c r="AC3069" i="11" s="1"/>
  <c r="AC3070" i="11" s="1"/>
  <c r="AC3071" i="11" s="1"/>
  <c r="AC3072" i="11" s="1"/>
  <c r="AC3073" i="11" s="1"/>
  <c r="AC3074" i="11" s="1"/>
  <c r="AC3075" i="11" s="1"/>
  <c r="AC3076" i="11" s="1"/>
  <c r="AC3077" i="11" s="1"/>
  <c r="AC3078" i="11" s="1"/>
  <c r="AC3079" i="11" s="1"/>
  <c r="AC3080" i="11" s="1"/>
  <c r="AC3081" i="11" s="1"/>
  <c r="AC3082" i="11" s="1"/>
  <c r="AC3083" i="11" s="1"/>
  <c r="AC3084" i="11" s="1"/>
  <c r="AC3085" i="11" s="1"/>
  <c r="AC3086" i="11" s="1"/>
  <c r="AC3087" i="11" s="1"/>
  <c r="AC3088" i="11" s="1"/>
  <c r="AC3089" i="11" s="1"/>
  <c r="AC3090" i="11" s="1"/>
  <c r="AC3091" i="11" s="1"/>
  <c r="AC3092" i="11" s="1"/>
  <c r="AC3093" i="11" s="1"/>
  <c r="AC3094" i="11" s="1"/>
  <c r="AC3095" i="11" s="1"/>
  <c r="AC3096" i="11" s="1"/>
  <c r="AC3097" i="11" s="1"/>
  <c r="AC3098" i="11" s="1"/>
  <c r="AC3099" i="11" s="1"/>
  <c r="AC3100" i="11" s="1"/>
  <c r="AC3101" i="11" s="1"/>
  <c r="AC3102" i="11" s="1"/>
  <c r="AC3103" i="11" s="1"/>
  <c r="AC3104" i="11" s="1"/>
  <c r="AC3105" i="11" s="1"/>
  <c r="AC3106" i="11" s="1"/>
  <c r="AC3107" i="11" s="1"/>
  <c r="AC3108" i="11" s="1"/>
  <c r="AC3109" i="11" s="1"/>
  <c r="AC3110" i="11" s="1"/>
  <c r="AC3111" i="11" s="1"/>
  <c r="AC3112" i="11" s="1"/>
  <c r="AC3113" i="11" s="1"/>
  <c r="AC3114" i="11" s="1"/>
  <c r="AC3115" i="11" s="1"/>
  <c r="AC3116" i="11" s="1"/>
  <c r="AC3117" i="11" s="1"/>
  <c r="AC3118" i="11" s="1"/>
  <c r="AC3119" i="11" s="1"/>
  <c r="AC3120" i="11" s="1"/>
  <c r="AC3121" i="11" s="1"/>
  <c r="AC3122" i="11" s="1"/>
  <c r="AC3123" i="11" s="1"/>
  <c r="AC3124" i="11" s="1"/>
  <c r="AC3125" i="11" s="1"/>
  <c r="AC3126" i="11" s="1"/>
  <c r="AC3127" i="11" s="1"/>
  <c r="AC3128" i="11" s="1"/>
  <c r="AC3129" i="11" s="1"/>
  <c r="AC3130" i="11" s="1"/>
  <c r="AC3131" i="11" s="1"/>
  <c r="AC3132" i="11" s="1"/>
  <c r="AC3133" i="11" s="1"/>
  <c r="AC3134" i="11" s="1"/>
  <c r="AC3135" i="11" s="1"/>
  <c r="AC3136" i="11" s="1"/>
  <c r="AC3137" i="11" s="1"/>
  <c r="AC3138" i="11" s="1"/>
  <c r="AC3139" i="11" s="1"/>
  <c r="AC3140" i="11" s="1"/>
  <c r="AC3141" i="11" s="1"/>
  <c r="AC3142" i="11" s="1"/>
  <c r="AC3143" i="11" s="1"/>
  <c r="AC3144" i="11" s="1"/>
  <c r="AC3145" i="11" s="1"/>
  <c r="AC3146" i="11" s="1"/>
  <c r="AC3147" i="11" s="1"/>
  <c r="AC3148" i="11" s="1"/>
  <c r="AC3149" i="11" s="1"/>
  <c r="AC3150" i="11" s="1"/>
  <c r="AC3151" i="11" s="1"/>
  <c r="AC3152" i="11" s="1"/>
  <c r="AC3153" i="11" s="1"/>
  <c r="AC3154" i="11" s="1"/>
  <c r="AC3155" i="11" s="1"/>
  <c r="AC3156" i="11" s="1"/>
  <c r="AC3157" i="11" s="1"/>
  <c r="AC3158" i="11" s="1"/>
  <c r="AC3159" i="11" s="1"/>
  <c r="AC3160" i="11" s="1"/>
  <c r="AC3161" i="11" s="1"/>
  <c r="AC3162" i="11" s="1"/>
  <c r="AC3163" i="11" s="1"/>
  <c r="AC3164" i="11" s="1"/>
  <c r="AC3165" i="11" s="1"/>
  <c r="AC3166" i="11" s="1"/>
  <c r="AC3167" i="11" s="1"/>
  <c r="AC3168" i="11" s="1"/>
  <c r="AC3169" i="11" s="1"/>
  <c r="AC3170" i="11" s="1"/>
  <c r="AC3171" i="11" s="1"/>
  <c r="AC3172" i="11" s="1"/>
  <c r="AC3173" i="11" s="1"/>
  <c r="AC3174" i="11" s="1"/>
  <c r="AC3175" i="11" s="1"/>
  <c r="AC3176" i="11" s="1"/>
  <c r="AC3177" i="11" s="1"/>
  <c r="AC3178" i="11" s="1"/>
  <c r="AC3179" i="11" s="1"/>
  <c r="AC3180" i="11" s="1"/>
  <c r="AC3181" i="11" s="1"/>
  <c r="AC3182" i="11" s="1"/>
  <c r="AC3183" i="11" s="1"/>
  <c r="AC3184" i="11" s="1"/>
  <c r="AC3185" i="11" s="1"/>
  <c r="AC3186" i="11" s="1"/>
  <c r="AC3187" i="11" s="1"/>
  <c r="AC3188" i="11" s="1"/>
  <c r="AC3189" i="11" s="1"/>
  <c r="AC3190" i="11" s="1"/>
  <c r="AC3191" i="11" s="1"/>
  <c r="AC3192" i="11" s="1"/>
  <c r="AC3193" i="11" s="1"/>
  <c r="AC3194" i="11" s="1"/>
  <c r="AC3195" i="11" s="1"/>
  <c r="AC3196" i="11" s="1"/>
  <c r="AC3197" i="11" s="1"/>
  <c r="AC3198" i="11" s="1"/>
  <c r="AC3199" i="11" s="1"/>
  <c r="AC3200" i="11" s="1"/>
  <c r="AC3201" i="11" s="1"/>
  <c r="AC3202" i="11" s="1"/>
  <c r="AC3203" i="11" s="1"/>
  <c r="AC3204" i="11" s="1"/>
  <c r="AC3205" i="11" s="1"/>
  <c r="AC3206" i="11" s="1"/>
  <c r="AC3207" i="11" s="1"/>
  <c r="AC3208" i="11" s="1"/>
  <c r="AC3209" i="11" s="1"/>
  <c r="AC3210" i="11" s="1"/>
  <c r="AC3211" i="11" s="1"/>
  <c r="AC3212" i="11" s="1"/>
  <c r="AC3213" i="11" s="1"/>
  <c r="AC3214" i="11" s="1"/>
  <c r="AC3215" i="11" s="1"/>
  <c r="AC3216" i="11" s="1"/>
  <c r="AC3217" i="11" s="1"/>
  <c r="AC3218" i="11" s="1"/>
  <c r="AC3219" i="11" s="1"/>
  <c r="AC3220" i="11" s="1"/>
  <c r="AC3221" i="11" s="1"/>
  <c r="AC3222" i="11" s="1"/>
  <c r="AC3223" i="11" s="1"/>
  <c r="AC3224" i="11" s="1"/>
  <c r="AC3225" i="11" s="1"/>
  <c r="AC3226" i="11" s="1"/>
  <c r="AC3227" i="11" s="1"/>
  <c r="AC3228" i="11" s="1"/>
  <c r="AC3229" i="11" s="1"/>
  <c r="AC3230" i="11" s="1"/>
  <c r="AC3231" i="11" s="1"/>
  <c r="AC3232" i="11" s="1"/>
  <c r="AC3233" i="11" s="1"/>
  <c r="AC3234" i="11" s="1"/>
  <c r="AC3235" i="11" s="1"/>
  <c r="AC3236" i="11" s="1"/>
  <c r="AC3237" i="11" s="1"/>
  <c r="AC3238" i="11" s="1"/>
  <c r="AC3239" i="11" s="1"/>
  <c r="AC3240" i="11" s="1"/>
  <c r="AC3241" i="11" s="1"/>
  <c r="AC3242" i="11" s="1"/>
  <c r="AC3243" i="11" s="1"/>
  <c r="AC3244" i="11" s="1"/>
  <c r="AC3245" i="11" s="1"/>
  <c r="AC3246" i="11" s="1"/>
  <c r="AC3247" i="11" s="1"/>
  <c r="AC3248" i="11" s="1"/>
  <c r="AC3249" i="11" s="1"/>
  <c r="AC3250" i="11" s="1"/>
  <c r="AC3251" i="11" s="1"/>
  <c r="AC3252" i="11" s="1"/>
  <c r="AC3253" i="11" s="1"/>
  <c r="AC3254" i="11" s="1"/>
  <c r="AC3255" i="11" s="1"/>
  <c r="AC3256" i="11" s="1"/>
  <c r="AC3257" i="11" s="1"/>
  <c r="AC3258" i="11" s="1"/>
  <c r="AC3259" i="11" s="1"/>
  <c r="AC3260" i="11" s="1"/>
  <c r="AC3261" i="11" s="1"/>
  <c r="AC3262" i="11" s="1"/>
  <c r="AC3263" i="11" s="1"/>
  <c r="AC3264" i="11" s="1"/>
  <c r="AC3265" i="11" s="1"/>
  <c r="AC3266" i="11" s="1"/>
  <c r="AC3267" i="11" s="1"/>
  <c r="AC3268" i="11" s="1"/>
  <c r="AC3269" i="11" s="1"/>
  <c r="AC3270" i="11" s="1"/>
  <c r="AC3271" i="11" s="1"/>
  <c r="AC3272" i="11" s="1"/>
  <c r="AC3273" i="11" s="1"/>
  <c r="AC3274" i="11" s="1"/>
  <c r="AC3275" i="11" s="1"/>
  <c r="AC3276" i="11" s="1"/>
  <c r="AC3277" i="11" s="1"/>
  <c r="AC3278" i="11" s="1"/>
  <c r="AC3279" i="11" s="1"/>
  <c r="AC3280" i="11" s="1"/>
  <c r="AC3281" i="11" s="1"/>
  <c r="AC3282" i="11" s="1"/>
  <c r="AC3283" i="11" s="1"/>
  <c r="AC3284" i="11" s="1"/>
  <c r="AC3285" i="11" s="1"/>
  <c r="AC3286" i="11" s="1"/>
  <c r="AC3287" i="11" s="1"/>
  <c r="AC3288" i="11" s="1"/>
  <c r="AC3289" i="11" s="1"/>
  <c r="AC3290" i="11" s="1"/>
  <c r="AC3291" i="11" s="1"/>
  <c r="AC3292" i="11" s="1"/>
  <c r="AC3293" i="11" s="1"/>
  <c r="AC3294" i="11" s="1"/>
  <c r="AC3295" i="11" s="1"/>
  <c r="AC3296" i="11" s="1"/>
  <c r="AC3297" i="11" s="1"/>
  <c r="AC3298" i="11" s="1"/>
  <c r="AC3299" i="11" s="1"/>
  <c r="AC3300" i="11" s="1"/>
  <c r="AC3301" i="11" s="1"/>
  <c r="AC3302" i="11" s="1"/>
  <c r="AC3303" i="11" s="1"/>
  <c r="AC3304" i="11" s="1"/>
  <c r="AC3305" i="11" s="1"/>
  <c r="AC3306" i="11" s="1"/>
  <c r="AC3307" i="11" s="1"/>
  <c r="AC3308" i="11" s="1"/>
  <c r="AC3309" i="11" s="1"/>
  <c r="AC3310" i="11" s="1"/>
  <c r="AC3311" i="11" s="1"/>
  <c r="AC3312" i="11" s="1"/>
  <c r="AC3313" i="11" s="1"/>
  <c r="AC3314" i="11" s="1"/>
  <c r="AC3315" i="11" s="1"/>
  <c r="AC3316" i="11" s="1"/>
  <c r="AC3317" i="11" s="1"/>
  <c r="AC3318" i="11" s="1"/>
  <c r="AC3319" i="11" s="1"/>
  <c r="AC3320" i="11" s="1"/>
  <c r="AC3321" i="11" s="1"/>
  <c r="AC3322" i="11" s="1"/>
  <c r="AC3323" i="11" s="1"/>
  <c r="AC3324" i="11" s="1"/>
  <c r="AC3325" i="11" s="1"/>
  <c r="AC3326" i="11" s="1"/>
  <c r="AC3327" i="11" s="1"/>
  <c r="AC3328" i="11" s="1"/>
  <c r="AC3329" i="11" s="1"/>
  <c r="AC3330" i="11" s="1"/>
  <c r="AC3331" i="11" s="1"/>
  <c r="AC3332" i="11" s="1"/>
  <c r="AC3333" i="11" s="1"/>
  <c r="AC3334" i="11" s="1"/>
  <c r="AC3335" i="11" s="1"/>
  <c r="AC3336" i="11" s="1"/>
  <c r="AC3337" i="11" s="1"/>
  <c r="AC3338" i="11" s="1"/>
  <c r="AC3339" i="11" s="1"/>
  <c r="AC3340" i="11" s="1"/>
  <c r="AC3341" i="11" s="1"/>
  <c r="AC3342" i="11" s="1"/>
  <c r="AC3343" i="11" s="1"/>
  <c r="AC3344" i="11" s="1"/>
  <c r="AC3345" i="11" s="1"/>
  <c r="AC3346" i="11" s="1"/>
  <c r="AC3347" i="11" s="1"/>
  <c r="AC3348" i="11" s="1"/>
  <c r="AC3349" i="11" s="1"/>
  <c r="AC3350" i="11" s="1"/>
  <c r="AC3351" i="11" s="1"/>
  <c r="AC3352" i="11" s="1"/>
  <c r="AC3353" i="11" s="1"/>
  <c r="AC3354" i="11" s="1"/>
  <c r="AC3355" i="11" s="1"/>
  <c r="AC3356" i="11" s="1"/>
  <c r="AC3357" i="11" s="1"/>
  <c r="AC3358" i="11" s="1"/>
  <c r="AC3359" i="11" s="1"/>
  <c r="AC3360" i="11" s="1"/>
  <c r="AC3361" i="11" s="1"/>
  <c r="AC3362" i="11" s="1"/>
  <c r="AC3363" i="11" s="1"/>
  <c r="AC3364" i="11" s="1"/>
  <c r="AC3365" i="11" s="1"/>
  <c r="AC3366" i="11" s="1"/>
  <c r="AC3367" i="11" s="1"/>
  <c r="AC3368" i="11" s="1"/>
  <c r="AC3369" i="11" s="1"/>
  <c r="AC3370" i="11" s="1"/>
  <c r="AC3371" i="11" s="1"/>
  <c r="AC3372" i="11" s="1"/>
  <c r="AC3373" i="11" s="1"/>
  <c r="AC3374" i="11" s="1"/>
  <c r="AC3375" i="11" s="1"/>
  <c r="AC3376" i="11" s="1"/>
  <c r="AC3377" i="11" s="1"/>
  <c r="AC3378" i="11" s="1"/>
  <c r="AC3379" i="11" s="1"/>
  <c r="AC3380" i="11" s="1"/>
  <c r="AC3381" i="11" s="1"/>
  <c r="AC3382" i="11" s="1"/>
  <c r="AC3383" i="11" s="1"/>
  <c r="AC3384" i="11" s="1"/>
  <c r="AC3385" i="11" s="1"/>
  <c r="AC3386" i="11" s="1"/>
  <c r="AC3387" i="11" s="1"/>
  <c r="AC3388" i="11" s="1"/>
  <c r="AC3389" i="11" s="1"/>
  <c r="AC3390" i="11" s="1"/>
  <c r="AC3391" i="11" s="1"/>
  <c r="AC3392" i="11" s="1"/>
  <c r="AC3393" i="11" s="1"/>
  <c r="AC3394" i="11" s="1"/>
  <c r="AC3395" i="11" s="1"/>
  <c r="AC3396" i="11" s="1"/>
  <c r="AC3397" i="11" s="1"/>
  <c r="AC3398" i="11" s="1"/>
  <c r="AC3399" i="11" s="1"/>
  <c r="AC3400" i="11" s="1"/>
  <c r="AC3401" i="11" s="1"/>
  <c r="AC3402" i="11" s="1"/>
  <c r="AC3403" i="11" s="1"/>
  <c r="AC3404" i="11" s="1"/>
  <c r="AC3405" i="11" s="1"/>
  <c r="AC3406" i="11" s="1"/>
  <c r="AC3407" i="11" s="1"/>
  <c r="AC3408" i="11" s="1"/>
  <c r="AC3409" i="11" s="1"/>
  <c r="AC3410" i="11" s="1"/>
  <c r="AC3411" i="11" s="1"/>
  <c r="AC3412" i="11" s="1"/>
  <c r="AC3413" i="11" s="1"/>
  <c r="AC3414" i="11" s="1"/>
  <c r="AC3415" i="11" s="1"/>
  <c r="AC3416" i="11" s="1"/>
  <c r="AC3417" i="11" s="1"/>
  <c r="AC3418" i="11" s="1"/>
  <c r="AC3419" i="11" s="1"/>
  <c r="AC3420" i="11" s="1"/>
  <c r="AC3421" i="11" s="1"/>
  <c r="AC3422" i="11" s="1"/>
  <c r="AC3423" i="11" s="1"/>
  <c r="AC3424" i="11" s="1"/>
  <c r="AC3425" i="11" s="1"/>
  <c r="AC3426" i="11" s="1"/>
  <c r="AC3427" i="11" s="1"/>
  <c r="AC3428" i="11" s="1"/>
  <c r="AC3429" i="11" s="1"/>
  <c r="AC3430" i="11" s="1"/>
  <c r="AC3431" i="11" s="1"/>
  <c r="AC3432" i="11" s="1"/>
  <c r="AC3433" i="11" s="1"/>
  <c r="AC3434" i="11" s="1"/>
  <c r="AC3435" i="11" s="1"/>
  <c r="AC3436" i="11" s="1"/>
  <c r="AC3437" i="11" s="1"/>
  <c r="AC3438" i="11" s="1"/>
  <c r="AC3439" i="11" s="1"/>
  <c r="AC3440" i="11" s="1"/>
  <c r="AC3441" i="11" s="1"/>
  <c r="AC3442" i="11" s="1"/>
  <c r="AC3443" i="11" s="1"/>
  <c r="AC3444" i="11" s="1"/>
  <c r="AC3445" i="11" s="1"/>
  <c r="AC3446" i="11" s="1"/>
  <c r="AC3447" i="11" s="1"/>
  <c r="AC3448" i="11" s="1"/>
  <c r="AC3449" i="11" s="1"/>
  <c r="AC3450" i="11" s="1"/>
  <c r="AC3451" i="11" s="1"/>
  <c r="AC3452" i="11" s="1"/>
  <c r="AC3453" i="11" s="1"/>
  <c r="AC3454" i="11" s="1"/>
  <c r="AC3455" i="11" s="1"/>
  <c r="AC3456" i="11" s="1"/>
  <c r="AC3457" i="11" s="1"/>
  <c r="AC3458" i="11" s="1"/>
  <c r="AC3459" i="11" s="1"/>
  <c r="AC3460" i="11" s="1"/>
  <c r="AC3461" i="11" s="1"/>
  <c r="AC3462" i="11" s="1"/>
  <c r="AC3463" i="11" s="1"/>
  <c r="AC3464" i="11" s="1"/>
  <c r="AC3465" i="11" s="1"/>
  <c r="AC3466" i="11" s="1"/>
  <c r="AC3467" i="11" s="1"/>
  <c r="AC3468" i="11" s="1"/>
  <c r="AC3469" i="11" s="1"/>
  <c r="AC3470" i="11" s="1"/>
  <c r="AC3471" i="11" s="1"/>
  <c r="AC3472" i="11" s="1"/>
  <c r="AC3473" i="11" s="1"/>
  <c r="AC3474" i="11" s="1"/>
  <c r="AC3475" i="11" s="1"/>
  <c r="AC3476" i="11" s="1"/>
  <c r="AC3477" i="11" s="1"/>
  <c r="AC3478" i="11" s="1"/>
  <c r="AC3479" i="11" s="1"/>
  <c r="AC3480" i="11" s="1"/>
  <c r="AC3481" i="11" s="1"/>
  <c r="AC3482" i="11" s="1"/>
  <c r="AC3483" i="11" s="1"/>
  <c r="AC3484" i="11" s="1"/>
  <c r="AC3485" i="11" s="1"/>
  <c r="AC3486" i="11" s="1"/>
  <c r="AC3487" i="11" s="1"/>
  <c r="AC3488" i="11" s="1"/>
  <c r="AC3489" i="11" s="1"/>
  <c r="AC3490" i="11" s="1"/>
  <c r="AC3491" i="11" s="1"/>
  <c r="AC3492" i="11" s="1"/>
  <c r="AC3493" i="11" s="1"/>
  <c r="AC3494" i="11" s="1"/>
  <c r="AC3495" i="11" s="1"/>
  <c r="AC3496" i="11" s="1"/>
  <c r="AC3497" i="11" s="1"/>
  <c r="AC3498" i="11" s="1"/>
  <c r="AC3499" i="11" s="1"/>
  <c r="AC3500" i="11" s="1"/>
  <c r="AC3501" i="11" s="1"/>
  <c r="AC3502" i="11" s="1"/>
  <c r="AC3503" i="11" s="1"/>
  <c r="AC3504" i="11" s="1"/>
  <c r="AC3505" i="11" s="1"/>
  <c r="AC3506" i="11" s="1"/>
  <c r="AC3507" i="11" s="1"/>
  <c r="AC3508" i="11" s="1"/>
  <c r="AC3509" i="11" s="1"/>
  <c r="AC3510" i="11" s="1"/>
  <c r="AC3511" i="11" s="1"/>
  <c r="AC3512" i="11" s="1"/>
  <c r="AC3513" i="11" s="1"/>
  <c r="AC3514" i="11" s="1"/>
  <c r="AC3515" i="11" s="1"/>
  <c r="AC3516" i="11" s="1"/>
  <c r="AC3517" i="11" s="1"/>
  <c r="AC3518" i="11" s="1"/>
  <c r="AC3519" i="11" s="1"/>
  <c r="AC3520" i="11" s="1"/>
  <c r="AC3521" i="11" s="1"/>
  <c r="AC3522" i="11" s="1"/>
  <c r="AC3523" i="11" s="1"/>
  <c r="AC3524" i="11" s="1"/>
  <c r="AC3525" i="11" s="1"/>
  <c r="AC3526" i="11" s="1"/>
  <c r="AC3527" i="11" s="1"/>
  <c r="AC3528" i="11" s="1"/>
  <c r="AC3529" i="11" s="1"/>
  <c r="AC3530" i="11" s="1"/>
  <c r="AC3531" i="11" s="1"/>
  <c r="AC3532" i="11" s="1"/>
  <c r="AC3533" i="11" s="1"/>
  <c r="AC3534" i="11" s="1"/>
  <c r="AC3535" i="11" s="1"/>
  <c r="AC3536" i="11" s="1"/>
  <c r="AC3537" i="11" s="1"/>
  <c r="AC3538" i="11" s="1"/>
  <c r="AC3539" i="11" s="1"/>
  <c r="AC3540" i="11" s="1"/>
  <c r="AC3541" i="11" s="1"/>
  <c r="AC3542" i="11" s="1"/>
  <c r="AC3543" i="11" s="1"/>
  <c r="AC3544" i="11" s="1"/>
  <c r="AC3545" i="11" s="1"/>
  <c r="AC3546" i="11" s="1"/>
  <c r="AC3547" i="11" s="1"/>
  <c r="AC3548" i="11" s="1"/>
  <c r="AC3549" i="11" s="1"/>
  <c r="AC3550" i="11" s="1"/>
  <c r="AC3551" i="11" s="1"/>
  <c r="AC3552" i="11" s="1"/>
  <c r="AC3553" i="11" s="1"/>
  <c r="AC3554" i="11" s="1"/>
  <c r="AC3555" i="11" s="1"/>
  <c r="AC3556" i="11" s="1"/>
  <c r="AC3557" i="11" s="1"/>
  <c r="AC3558" i="11" s="1"/>
  <c r="AC3559" i="11" s="1"/>
  <c r="AC3560" i="11" s="1"/>
  <c r="AC3561" i="11" s="1"/>
  <c r="AC3562" i="11" s="1"/>
  <c r="AC3563" i="11" s="1"/>
  <c r="AC3564" i="11" s="1"/>
  <c r="AC3565" i="11" s="1"/>
  <c r="AC3566" i="11" s="1"/>
  <c r="AC3567" i="11" s="1"/>
  <c r="AC3568" i="11" s="1"/>
  <c r="AC3569" i="11" s="1"/>
  <c r="AC3570" i="11" s="1"/>
  <c r="AC3571" i="11" s="1"/>
  <c r="AC3572" i="11" s="1"/>
  <c r="AC3573" i="11" s="1"/>
  <c r="AC3574" i="11" s="1"/>
  <c r="AC3575" i="11" s="1"/>
  <c r="AC3576" i="11" s="1"/>
  <c r="AC3577" i="11" s="1"/>
  <c r="AC3578" i="11" s="1"/>
  <c r="AC3579" i="11" s="1"/>
  <c r="AC3580" i="11" s="1"/>
  <c r="AC3581" i="11" s="1"/>
  <c r="AC3582" i="11" s="1"/>
  <c r="AC3583" i="11" s="1"/>
  <c r="AC3584" i="11" s="1"/>
  <c r="AC3585" i="11" s="1"/>
  <c r="AC3586" i="11" s="1"/>
  <c r="AC3587" i="11" s="1"/>
  <c r="AC3588" i="11" s="1"/>
  <c r="AC3589" i="11" s="1"/>
  <c r="AC3590" i="11" s="1"/>
  <c r="AC3591" i="11" s="1"/>
  <c r="AC3592" i="11" s="1"/>
  <c r="AC3593" i="11" s="1"/>
  <c r="AC3594" i="11" s="1"/>
  <c r="AC3595" i="11" s="1"/>
  <c r="AC3596" i="11" s="1"/>
  <c r="AC3597" i="11" s="1"/>
  <c r="AC3598" i="11" s="1"/>
  <c r="AC3599" i="11" s="1"/>
  <c r="AC3600" i="11" s="1"/>
  <c r="AC3601" i="11" s="1"/>
  <c r="AC3602" i="11" s="1"/>
  <c r="AC3603" i="11" s="1"/>
  <c r="AC3604" i="11" s="1"/>
  <c r="AC3605" i="11" s="1"/>
  <c r="AC3606" i="11" s="1"/>
  <c r="AC3607" i="11" s="1"/>
  <c r="AC3608" i="11" s="1"/>
  <c r="AC3609" i="11" s="1"/>
  <c r="AC3610" i="11" s="1"/>
  <c r="AC3611" i="11" s="1"/>
  <c r="AC3612" i="11" s="1"/>
  <c r="AC3613" i="11" s="1"/>
  <c r="AC3614" i="11" s="1"/>
  <c r="AC3615" i="11" s="1"/>
  <c r="AC3616" i="11" s="1"/>
  <c r="AC3617" i="11" s="1"/>
  <c r="AC3618" i="11" s="1"/>
  <c r="AC3619" i="11" s="1"/>
  <c r="AC3620" i="11" s="1"/>
  <c r="AC3621" i="11" s="1"/>
  <c r="AC3622" i="11" s="1"/>
  <c r="AC3623" i="11" s="1"/>
  <c r="AC3624" i="11" s="1"/>
  <c r="AC3625" i="11" s="1"/>
  <c r="AC3626" i="11" s="1"/>
  <c r="AC3627" i="11" s="1"/>
  <c r="AC3628" i="11" s="1"/>
  <c r="AC3629" i="11" s="1"/>
  <c r="AC3630" i="11" s="1"/>
  <c r="AC3631" i="11" s="1"/>
  <c r="AC3632" i="11" s="1"/>
  <c r="AC3633" i="11" s="1"/>
  <c r="AC3634" i="11" s="1"/>
  <c r="AC3635" i="11" s="1"/>
  <c r="AC3636" i="11" s="1"/>
  <c r="AC3637" i="11" s="1"/>
  <c r="AC3638" i="11" s="1"/>
  <c r="AC3639" i="11" s="1"/>
  <c r="AC3640" i="11" s="1"/>
  <c r="AC3641" i="11" s="1"/>
  <c r="AC3642" i="11" s="1"/>
  <c r="AC3643" i="11" s="1"/>
  <c r="AC3644" i="11" s="1"/>
  <c r="AC3645" i="11" s="1"/>
  <c r="AC3646" i="11" s="1"/>
  <c r="AC3647" i="11" s="1"/>
  <c r="AC3648" i="11" s="1"/>
  <c r="AC3649" i="11" s="1"/>
  <c r="AC3650" i="11" s="1"/>
  <c r="AC3651" i="11" s="1"/>
  <c r="AC3652" i="11" s="1"/>
  <c r="AC3653" i="11" s="1"/>
  <c r="AC3654" i="11" s="1"/>
  <c r="AC3655" i="11" s="1"/>
  <c r="AC3656" i="11" s="1"/>
  <c r="AC3657" i="11" s="1"/>
  <c r="AC3658" i="11" s="1"/>
  <c r="AC3659" i="11" s="1"/>
  <c r="AC3660" i="11" s="1"/>
  <c r="AC3661" i="11" s="1"/>
  <c r="AC3662" i="11" s="1"/>
  <c r="AC3663" i="11" s="1"/>
  <c r="AC3664" i="11" s="1"/>
  <c r="AC3665" i="11" s="1"/>
  <c r="AC3666" i="11" s="1"/>
  <c r="AC3667" i="11" s="1"/>
  <c r="AC3668" i="11" s="1"/>
  <c r="AC3669" i="11" s="1"/>
  <c r="AC3670" i="11" s="1"/>
  <c r="AC3671" i="11" s="1"/>
  <c r="AC3672" i="11" s="1"/>
  <c r="AC3673" i="11" s="1"/>
  <c r="AC3674" i="11" s="1"/>
  <c r="AC3675" i="11" s="1"/>
  <c r="AC3676" i="11" s="1"/>
  <c r="AC3677" i="11" s="1"/>
  <c r="AC3678" i="11" s="1"/>
  <c r="AC3679" i="11" s="1"/>
  <c r="AC3680" i="11" s="1"/>
  <c r="AC3681" i="11" s="1"/>
  <c r="AC3682" i="11" s="1"/>
  <c r="AC3683" i="11" s="1"/>
  <c r="AC3684" i="11" s="1"/>
  <c r="AC3685" i="11" s="1"/>
  <c r="AC3686" i="11" s="1"/>
  <c r="AC3687" i="11" s="1"/>
  <c r="AC3688" i="11" s="1"/>
  <c r="AC3689" i="11" s="1"/>
  <c r="AC3690" i="11" s="1"/>
  <c r="AC3691" i="11" s="1"/>
  <c r="AC3692" i="11" s="1"/>
  <c r="AC3693" i="11" s="1"/>
  <c r="AC3694" i="11" s="1"/>
  <c r="AC3695" i="11" s="1"/>
  <c r="AC3696" i="11" s="1"/>
  <c r="AC3697" i="11" s="1"/>
  <c r="AC3698" i="11" s="1"/>
  <c r="AC3699" i="11" s="1"/>
  <c r="AC3700" i="11" s="1"/>
  <c r="AC3701" i="11" s="1"/>
  <c r="AC3702" i="11" s="1"/>
  <c r="AC3703" i="11" s="1"/>
  <c r="AC3704" i="11" s="1"/>
  <c r="AC3705" i="11" s="1"/>
  <c r="AC3706" i="11" s="1"/>
  <c r="AC3707" i="11" s="1"/>
  <c r="AC3708" i="11" s="1"/>
  <c r="AC3709" i="11" s="1"/>
  <c r="AC3710" i="11" s="1"/>
  <c r="AC3711" i="11" s="1"/>
  <c r="AC3712" i="11" s="1"/>
  <c r="AC3713" i="11" s="1"/>
  <c r="AC3714" i="11" s="1"/>
  <c r="AC3715" i="11" s="1"/>
  <c r="AC3716" i="11" s="1"/>
  <c r="AC3717" i="11" s="1"/>
  <c r="AC3718" i="11" s="1"/>
  <c r="AC3719" i="11" s="1"/>
  <c r="AC3720" i="11" s="1"/>
  <c r="AC3721" i="11" s="1"/>
  <c r="AC3722" i="11" s="1"/>
  <c r="AC3723" i="11" s="1"/>
  <c r="AC3724" i="11" s="1"/>
  <c r="AC3725" i="11" s="1"/>
  <c r="AC3726" i="11" s="1"/>
  <c r="AC3727" i="11" s="1"/>
  <c r="AC3728" i="11" s="1"/>
  <c r="AC3729" i="11" s="1"/>
  <c r="AC3730" i="11" s="1"/>
  <c r="AC3731" i="11" s="1"/>
  <c r="AC3732" i="11" s="1"/>
  <c r="AC3733" i="11" s="1"/>
  <c r="AC3734" i="11" s="1"/>
  <c r="AC3735" i="11" s="1"/>
  <c r="AC3736" i="11" s="1"/>
  <c r="AC3737" i="11" s="1"/>
  <c r="AC3738" i="11" s="1"/>
  <c r="AC3739" i="11" s="1"/>
  <c r="AC3740" i="11" s="1"/>
  <c r="AC3741" i="11" s="1"/>
  <c r="AC3742" i="11" s="1"/>
  <c r="AC3743" i="11" s="1"/>
  <c r="AC3744" i="11" s="1"/>
  <c r="AC3745" i="11" s="1"/>
  <c r="AC3746" i="11" s="1"/>
  <c r="AC3747" i="11" s="1"/>
  <c r="AC3748" i="11" s="1"/>
  <c r="AC3749" i="11" s="1"/>
  <c r="AC3750" i="11" s="1"/>
  <c r="AC3751" i="11" s="1"/>
  <c r="AC3752" i="11" s="1"/>
  <c r="AC3753" i="11" s="1"/>
  <c r="AC3754" i="11" s="1"/>
  <c r="AC3755" i="11" s="1"/>
  <c r="AC3756" i="11" s="1"/>
  <c r="AC3757" i="11" s="1"/>
  <c r="AC3758" i="11" s="1"/>
  <c r="AC3759" i="11" s="1"/>
  <c r="AC3760" i="11" s="1"/>
  <c r="AC3761" i="11" s="1"/>
  <c r="AC3762" i="11" s="1"/>
  <c r="AC3763" i="11" s="1"/>
  <c r="AC3764" i="11" s="1"/>
  <c r="AC3765" i="11" s="1"/>
  <c r="AC3766" i="11" s="1"/>
  <c r="AC3767" i="11" s="1"/>
  <c r="AC3768" i="11" s="1"/>
  <c r="AC3769" i="11" s="1"/>
  <c r="AC3770" i="11" s="1"/>
  <c r="AC3771" i="11" s="1"/>
  <c r="AC3772" i="11" s="1"/>
  <c r="AC3773" i="11" s="1"/>
  <c r="AC3774" i="11" s="1"/>
  <c r="AC3775" i="11" s="1"/>
  <c r="AC3776" i="11" s="1"/>
  <c r="AC3777" i="11" s="1"/>
  <c r="AC3778" i="11" s="1"/>
  <c r="AC3779" i="11" s="1"/>
  <c r="AC3780" i="11" s="1"/>
  <c r="AC3781" i="11" s="1"/>
  <c r="AC3782" i="11" s="1"/>
  <c r="AC3783" i="11" s="1"/>
  <c r="AC3784" i="11" s="1"/>
  <c r="AC3785" i="11" s="1"/>
  <c r="AC3786" i="11" s="1"/>
  <c r="AC3787" i="11" s="1"/>
  <c r="AC3788" i="11" s="1"/>
  <c r="AC3789" i="11" s="1"/>
  <c r="AC3790" i="11" s="1"/>
  <c r="AC3791" i="11" s="1"/>
  <c r="AC3792" i="11" s="1"/>
  <c r="AC3793" i="11" s="1"/>
  <c r="AC3794" i="11" s="1"/>
  <c r="AC3795" i="11" s="1"/>
  <c r="AC3796" i="11" s="1"/>
  <c r="AC3797" i="11" s="1"/>
  <c r="AC3798" i="11" s="1"/>
  <c r="AC3799" i="11" s="1"/>
  <c r="AC3800" i="11" s="1"/>
  <c r="AC3801" i="11" s="1"/>
  <c r="AC3802" i="11" s="1"/>
  <c r="AC3803" i="11" s="1"/>
  <c r="AC3804" i="11" s="1"/>
  <c r="AC3805" i="11" s="1"/>
  <c r="AC3806" i="11" s="1"/>
  <c r="AC3807" i="11" s="1"/>
  <c r="AC3808" i="11" s="1"/>
  <c r="AC3809" i="11" s="1"/>
  <c r="AC3810" i="11" s="1"/>
  <c r="AC3811" i="11" s="1"/>
  <c r="AC3812" i="11" s="1"/>
  <c r="AC3813" i="11" s="1"/>
  <c r="AC3814" i="11" s="1"/>
  <c r="AC3815" i="11" s="1"/>
  <c r="AC3816" i="11" s="1"/>
  <c r="AC3817" i="11" s="1"/>
  <c r="AC3818" i="11" s="1"/>
  <c r="AC3819" i="11" s="1"/>
  <c r="AC3820" i="11" s="1"/>
  <c r="AC3821" i="11" s="1"/>
  <c r="AC3822" i="11" s="1"/>
  <c r="AC3823" i="11" s="1"/>
  <c r="AC3824" i="11" s="1"/>
  <c r="AC3825" i="11" s="1"/>
  <c r="AC3826" i="11" s="1"/>
  <c r="AC3827" i="11" s="1"/>
  <c r="AC3828" i="11" s="1"/>
  <c r="AC3829" i="11" s="1"/>
  <c r="AC3830" i="11" s="1"/>
  <c r="AC3831" i="11" s="1"/>
  <c r="AC3832" i="11" s="1"/>
  <c r="AC3833" i="11" s="1"/>
  <c r="AC3834" i="11" s="1"/>
  <c r="AC3835" i="11" s="1"/>
  <c r="AC3836" i="11" s="1"/>
  <c r="AC3837" i="11" s="1"/>
  <c r="AC3838" i="11" s="1"/>
  <c r="AC3839" i="11" s="1"/>
  <c r="AC3840" i="11" s="1"/>
  <c r="AC3841" i="11" s="1"/>
  <c r="AC3842" i="11" s="1"/>
  <c r="AC3843" i="11" s="1"/>
  <c r="AC3844" i="11" s="1"/>
  <c r="AC3845" i="11" s="1"/>
  <c r="AC3846" i="11" s="1"/>
  <c r="AC3847" i="11" s="1"/>
  <c r="AC3848" i="11" s="1"/>
  <c r="AC3849" i="11" s="1"/>
  <c r="AC3850" i="11" s="1"/>
  <c r="AC3851" i="11" s="1"/>
  <c r="AC3852" i="11" s="1"/>
  <c r="AC3853" i="11" s="1"/>
  <c r="AC3854" i="11" s="1"/>
  <c r="AC3855" i="11" s="1"/>
  <c r="AC3856" i="11" s="1"/>
  <c r="AC3857" i="11" s="1"/>
  <c r="AC3858" i="11" s="1"/>
  <c r="AC3859" i="11" s="1"/>
  <c r="AC3860" i="11" s="1"/>
  <c r="AC3861" i="11" s="1"/>
  <c r="AC3862" i="11" s="1"/>
  <c r="AC3863" i="11" s="1"/>
  <c r="AC3864" i="11" s="1"/>
  <c r="AC3865" i="11" s="1"/>
  <c r="AC3866" i="11" s="1"/>
  <c r="AC3867" i="11" s="1"/>
  <c r="AC3868" i="11" s="1"/>
  <c r="AC3869" i="11" s="1"/>
  <c r="AC3870" i="11" s="1"/>
  <c r="AC3871" i="11" s="1"/>
  <c r="AC3872" i="11" s="1"/>
  <c r="AC3873" i="11" s="1"/>
  <c r="AC3874" i="11" s="1"/>
  <c r="AC3875" i="11" s="1"/>
  <c r="AC3876" i="11" s="1"/>
  <c r="AC3877" i="11" s="1"/>
  <c r="AC3878" i="11" s="1"/>
  <c r="AC3879" i="11" s="1"/>
  <c r="AC3880" i="11" s="1"/>
  <c r="AC3881" i="11" s="1"/>
  <c r="AC3882" i="11" s="1"/>
  <c r="AC3883" i="11" s="1"/>
  <c r="AC3884" i="11" s="1"/>
  <c r="AC3885" i="11" s="1"/>
  <c r="AC3886" i="11" s="1"/>
  <c r="AC3887" i="11" s="1"/>
  <c r="AC3888" i="11" s="1"/>
  <c r="AC3889" i="11" s="1"/>
  <c r="AC3890" i="11" s="1"/>
  <c r="AC3891" i="11" s="1"/>
  <c r="AC3892" i="11" s="1"/>
  <c r="AC3893" i="11" s="1"/>
  <c r="AC3894" i="11" s="1"/>
  <c r="AC3895" i="11" s="1"/>
  <c r="AC3896" i="11" s="1"/>
  <c r="AC3897" i="11" s="1"/>
  <c r="AC3898" i="11" s="1"/>
  <c r="AC3899" i="11" s="1"/>
  <c r="AC3900" i="11" s="1"/>
  <c r="AC3901" i="11" s="1"/>
  <c r="AC3902" i="11" s="1"/>
  <c r="AC3903" i="11" s="1"/>
  <c r="AC3904" i="11" s="1"/>
  <c r="AC3905" i="11" s="1"/>
  <c r="AC3906" i="11" s="1"/>
  <c r="AC3907" i="11" s="1"/>
  <c r="AC3908" i="11" s="1"/>
  <c r="AC3909" i="11" s="1"/>
  <c r="AC3910" i="11" s="1"/>
  <c r="AC3911" i="11" s="1"/>
  <c r="AC3912" i="11" s="1"/>
  <c r="AC3913" i="11" s="1"/>
  <c r="AC3914" i="11" s="1"/>
  <c r="AC3915" i="11" s="1"/>
  <c r="AC3916" i="11" s="1"/>
  <c r="AC3917" i="11" s="1"/>
  <c r="AC3918" i="11" s="1"/>
  <c r="AC3919" i="11" s="1"/>
  <c r="AC3920" i="11" s="1"/>
  <c r="AC3921" i="11" s="1"/>
  <c r="AC3922" i="11" s="1"/>
  <c r="AC3923" i="11" s="1"/>
  <c r="AC3924" i="11" s="1"/>
  <c r="AC3925" i="11" s="1"/>
  <c r="AC3926" i="11" s="1"/>
  <c r="AC3927" i="11" s="1"/>
  <c r="AC3928" i="11" s="1"/>
  <c r="AC3929" i="11" s="1"/>
  <c r="AC3930" i="11" s="1"/>
  <c r="AC3931" i="11" s="1"/>
  <c r="AC3932" i="11" s="1"/>
  <c r="AC3933" i="11" s="1"/>
  <c r="AC3934" i="11" s="1"/>
  <c r="AC3935" i="11" s="1"/>
  <c r="AC3936" i="11" s="1"/>
  <c r="AC3937" i="11" s="1"/>
  <c r="AC3938" i="11" s="1"/>
  <c r="AC3939" i="11" s="1"/>
  <c r="AC3940" i="11" s="1"/>
  <c r="AC3941" i="11" s="1"/>
  <c r="AC3942" i="11" s="1"/>
  <c r="AC3943" i="11" s="1"/>
  <c r="AC3944" i="11" s="1"/>
  <c r="AC3945" i="11" s="1"/>
  <c r="AC3946" i="11" s="1"/>
  <c r="AC3947" i="11" s="1"/>
  <c r="AC3948" i="11" s="1"/>
  <c r="AC3949" i="11" s="1"/>
  <c r="AC3950" i="11" s="1"/>
  <c r="AC3951" i="11" s="1"/>
  <c r="AC3952" i="11" s="1"/>
  <c r="AC3953" i="11" s="1"/>
  <c r="AC3954" i="11" s="1"/>
  <c r="AC3955" i="11" s="1"/>
  <c r="AC3956" i="11" s="1"/>
  <c r="AC3957" i="11" s="1"/>
  <c r="AC3958" i="11" s="1"/>
  <c r="AC3959" i="11" s="1"/>
  <c r="AC3960" i="11" s="1"/>
  <c r="AC3961" i="11" s="1"/>
  <c r="AC3962" i="11" s="1"/>
  <c r="AC3963" i="11" s="1"/>
  <c r="AC3964" i="11" s="1"/>
  <c r="AC3965" i="11" s="1"/>
  <c r="AC3966" i="11" s="1"/>
  <c r="AC3967" i="11" s="1"/>
  <c r="AC3968" i="11" s="1"/>
  <c r="AC3969" i="11" s="1"/>
  <c r="AC3970" i="11" s="1"/>
  <c r="AC3971" i="11" s="1"/>
  <c r="AC3972" i="11" s="1"/>
  <c r="AC3973" i="11" s="1"/>
  <c r="AC3974" i="11" s="1"/>
  <c r="AC3975" i="11" s="1"/>
  <c r="AC3976" i="11" s="1"/>
  <c r="AC3977" i="11" s="1"/>
  <c r="AC3978" i="11" s="1"/>
  <c r="AC3979" i="11" s="1"/>
  <c r="AC3980" i="11" s="1"/>
  <c r="AC3981" i="11" s="1"/>
  <c r="AC3982" i="11" s="1"/>
  <c r="AC3983" i="11" s="1"/>
  <c r="AC3984" i="11" s="1"/>
  <c r="AC3985" i="11" s="1"/>
  <c r="AC3986" i="11" s="1"/>
  <c r="AC3987" i="11" s="1"/>
  <c r="AC3988" i="11" s="1"/>
  <c r="AC3989" i="11" s="1"/>
  <c r="AC3990" i="11" s="1"/>
  <c r="AC3991" i="11" s="1"/>
  <c r="AC3992" i="11" s="1"/>
  <c r="AC3993" i="11" s="1"/>
  <c r="AC3994" i="11" s="1"/>
  <c r="AC3995" i="11" s="1"/>
  <c r="AC3996" i="11" s="1"/>
  <c r="AC3997" i="11" s="1"/>
  <c r="AC3998" i="11" s="1"/>
  <c r="AC3999" i="11" s="1"/>
  <c r="AC4000" i="11" s="1"/>
  <c r="AC4001" i="11" s="1"/>
  <c r="AC4002" i="11" s="1"/>
  <c r="AC4003" i="11" s="1"/>
  <c r="AC4004" i="11" s="1"/>
  <c r="AC4005" i="11" s="1"/>
  <c r="AC4006" i="11" s="1"/>
  <c r="AC4007" i="11" s="1"/>
  <c r="AC4008" i="11" s="1"/>
  <c r="AC4009" i="11" s="1"/>
  <c r="AC4010" i="11" s="1"/>
  <c r="AC4011" i="11" s="1"/>
  <c r="AC4012" i="11" s="1"/>
  <c r="AC4013" i="11" s="1"/>
  <c r="AC4014" i="11" s="1"/>
  <c r="AC4015" i="11" s="1"/>
  <c r="AC4016" i="11" s="1"/>
  <c r="AC4017" i="11" s="1"/>
  <c r="AC4018" i="11" s="1"/>
  <c r="AC4019" i="11" s="1"/>
  <c r="AC4020" i="11" s="1"/>
  <c r="AC4021" i="11" s="1"/>
  <c r="AC4022" i="11" s="1"/>
  <c r="AC4023" i="11" s="1"/>
  <c r="AC4024" i="11" s="1"/>
  <c r="AC4025" i="11" s="1"/>
  <c r="AC4026" i="11" s="1"/>
  <c r="AC4027" i="11" s="1"/>
  <c r="AC4028" i="11" s="1"/>
  <c r="AC4029" i="11" s="1"/>
  <c r="AC4030" i="11" s="1"/>
  <c r="AC4031" i="11" s="1"/>
  <c r="AC4032" i="11" s="1"/>
  <c r="AC4033" i="11" s="1"/>
  <c r="AC4034" i="11" s="1"/>
  <c r="AC4035" i="11" s="1"/>
  <c r="AC4036" i="11" s="1"/>
  <c r="AC4037" i="11" s="1"/>
  <c r="AC4038" i="11" s="1"/>
  <c r="AC4039" i="11" s="1"/>
  <c r="AC4040" i="11" s="1"/>
  <c r="AC4041" i="11" s="1"/>
  <c r="AC4042" i="11" s="1"/>
  <c r="AC4043" i="11" s="1"/>
  <c r="AC4044" i="11" s="1"/>
  <c r="AC4045" i="11" s="1"/>
  <c r="AC4046" i="11" s="1"/>
  <c r="AC4047" i="11" s="1"/>
  <c r="AC4048" i="11" s="1"/>
  <c r="AC4049" i="11" s="1"/>
  <c r="AC4050" i="11" s="1"/>
  <c r="AC4051" i="11" s="1"/>
  <c r="AC4052" i="11" s="1"/>
  <c r="AC4053" i="11" s="1"/>
  <c r="AC4054" i="11" s="1"/>
  <c r="AC4055" i="11" s="1"/>
  <c r="AC4056" i="11" s="1"/>
  <c r="AC4057" i="11" s="1"/>
  <c r="AC4058" i="11" s="1"/>
  <c r="AC4059" i="11" s="1"/>
  <c r="AC4060" i="11" s="1"/>
  <c r="AC4061" i="11" s="1"/>
  <c r="AC4062" i="11" s="1"/>
  <c r="AC4063" i="11" s="1"/>
  <c r="AC4064" i="11" s="1"/>
  <c r="AC4065" i="11" s="1"/>
  <c r="AC4066" i="11" s="1"/>
  <c r="AC4067" i="11" s="1"/>
  <c r="AC4068" i="11" s="1"/>
  <c r="AC4069" i="11" s="1"/>
  <c r="AC4070" i="11" s="1"/>
  <c r="AC4071" i="11" s="1"/>
  <c r="AC4072" i="11" s="1"/>
  <c r="AC4073" i="11" s="1"/>
  <c r="AC4074" i="11" s="1"/>
  <c r="AC4075" i="11" s="1"/>
  <c r="AC4076" i="11" s="1"/>
  <c r="AC4077" i="11" s="1"/>
  <c r="AC4078" i="11" s="1"/>
  <c r="AC4079" i="11" s="1"/>
  <c r="AC4080" i="11" s="1"/>
  <c r="AC4081" i="11" s="1"/>
  <c r="AC4082" i="11" s="1"/>
  <c r="AC4083" i="11" s="1"/>
  <c r="AC4084" i="11" s="1"/>
  <c r="AC4085" i="11" s="1"/>
  <c r="AC4086" i="11" s="1"/>
  <c r="AC4087" i="11" s="1"/>
  <c r="AC4088" i="11" s="1"/>
  <c r="AC4089" i="11" s="1"/>
  <c r="AC4090" i="11" s="1"/>
  <c r="AC4091" i="11" s="1"/>
  <c r="AC4092" i="11" s="1"/>
  <c r="AC4093" i="11" s="1"/>
  <c r="AC4094" i="11" s="1"/>
  <c r="AC4095" i="11" s="1"/>
  <c r="AC4096" i="11" s="1"/>
  <c r="AC4097" i="11" s="1"/>
  <c r="AC4098" i="11" s="1"/>
  <c r="AC4099" i="11" s="1"/>
  <c r="AC4100" i="11" s="1"/>
  <c r="AC4101" i="11" s="1"/>
  <c r="AC4102" i="11" s="1"/>
  <c r="AC4103" i="11" s="1"/>
  <c r="AC4104" i="11" s="1"/>
  <c r="AC4105" i="11" s="1"/>
  <c r="AC4106" i="11" s="1"/>
  <c r="AC4107" i="11" s="1"/>
  <c r="AC4108" i="11" s="1"/>
  <c r="AC4109" i="11" s="1"/>
  <c r="AC4110" i="11" s="1"/>
  <c r="AC4111" i="11" s="1"/>
  <c r="AC4112" i="11" s="1"/>
  <c r="AC4113" i="11" s="1"/>
  <c r="AC4114" i="11" s="1"/>
  <c r="AC4115" i="11" s="1"/>
  <c r="AC4116" i="11" s="1"/>
  <c r="AC4117" i="11" s="1"/>
  <c r="AC4118" i="11" s="1"/>
  <c r="AC4119" i="11" s="1"/>
  <c r="AC4120" i="11" s="1"/>
  <c r="AC4121" i="11" s="1"/>
  <c r="AC4122" i="11" s="1"/>
  <c r="AC4123" i="11" s="1"/>
  <c r="AC4124" i="11" s="1"/>
  <c r="AC4125" i="11" s="1"/>
  <c r="AC4126" i="11" s="1"/>
  <c r="AC4127" i="11" s="1"/>
  <c r="AC4128" i="11" s="1"/>
  <c r="AC4129" i="11" s="1"/>
  <c r="AC4130" i="11" s="1"/>
  <c r="AC4131" i="11" s="1"/>
  <c r="AC4132" i="11" s="1"/>
  <c r="AC4133" i="11" s="1"/>
  <c r="AC4134" i="11" s="1"/>
  <c r="AC4135" i="11" s="1"/>
  <c r="AC4136" i="11" s="1"/>
  <c r="AC4137" i="11" s="1"/>
  <c r="AC4138" i="11" s="1"/>
  <c r="AC4139" i="11" s="1"/>
  <c r="AC4140" i="11" s="1"/>
  <c r="AC4141" i="11" s="1"/>
  <c r="AC4142" i="11" s="1"/>
  <c r="AC4143" i="11" s="1"/>
  <c r="AC4144" i="11" s="1"/>
  <c r="AC4145" i="11" s="1"/>
  <c r="AC4146" i="11" s="1"/>
  <c r="AC4147" i="11" s="1"/>
  <c r="AC4148" i="11" s="1"/>
  <c r="AC4149" i="11" s="1"/>
  <c r="AC4150" i="11" s="1"/>
  <c r="AC4151" i="11" s="1"/>
  <c r="AC4152" i="11" s="1"/>
  <c r="AC4153" i="11" s="1"/>
  <c r="AC4154" i="11" s="1"/>
  <c r="AC4155" i="11" s="1"/>
  <c r="AC4156" i="11" s="1"/>
  <c r="AC4157" i="11" s="1"/>
  <c r="AC4158" i="11" s="1"/>
  <c r="AC4159" i="11" s="1"/>
  <c r="AC4160" i="11" s="1"/>
  <c r="AC4161" i="11" s="1"/>
  <c r="AC4162" i="11" s="1"/>
  <c r="AC4163" i="11" s="1"/>
  <c r="AC4164" i="11" s="1"/>
  <c r="AC4165" i="11" s="1"/>
  <c r="AC4166" i="11" s="1"/>
  <c r="AC4167" i="11" s="1"/>
  <c r="AC4168" i="11" s="1"/>
  <c r="AC4169" i="11" s="1"/>
  <c r="AC4170" i="11" s="1"/>
  <c r="AC4171" i="11" s="1"/>
  <c r="AC4172" i="11" s="1"/>
  <c r="AC4173" i="11" s="1"/>
  <c r="AC4174" i="11" s="1"/>
  <c r="AC4175" i="11" s="1"/>
  <c r="AC4176" i="11" s="1"/>
  <c r="AC4177" i="11" s="1"/>
  <c r="AC4178" i="11" s="1"/>
  <c r="AC4179" i="11" s="1"/>
  <c r="AC4180" i="11" s="1"/>
  <c r="AC4181" i="11" s="1"/>
  <c r="AC4182" i="11" s="1"/>
  <c r="AC4183" i="11" s="1"/>
  <c r="AC4184" i="11" s="1"/>
  <c r="AC4185" i="11" s="1"/>
  <c r="AC4186" i="11" s="1"/>
  <c r="AC4187" i="11" s="1"/>
  <c r="AC4188" i="11" s="1"/>
  <c r="AC4189" i="11" s="1"/>
  <c r="AC4190" i="11" s="1"/>
  <c r="AC4191" i="11" s="1"/>
  <c r="AC4192" i="11" s="1"/>
  <c r="AC4193" i="11" s="1"/>
  <c r="AC4194" i="11" s="1"/>
  <c r="AC4195" i="11" s="1"/>
  <c r="AC4196" i="11" s="1"/>
  <c r="AC4197" i="11" s="1"/>
  <c r="AC4198" i="11" s="1"/>
  <c r="AC4199" i="11" s="1"/>
  <c r="AC4200" i="11" s="1"/>
  <c r="AC4201" i="11" s="1"/>
  <c r="AC4202" i="11" s="1"/>
  <c r="AC4203" i="11" s="1"/>
  <c r="AC4204" i="11" s="1"/>
  <c r="AC4205" i="11" s="1"/>
  <c r="AC4206" i="11" s="1"/>
  <c r="AC4207" i="11" s="1"/>
  <c r="AC4208" i="11" s="1"/>
  <c r="AC4209" i="11" s="1"/>
  <c r="AC4210" i="11" s="1"/>
  <c r="AC4211" i="11" s="1"/>
  <c r="AC4212" i="11" s="1"/>
  <c r="AC4213" i="11" s="1"/>
  <c r="AC4214" i="11" s="1"/>
  <c r="AC4215" i="11" s="1"/>
  <c r="AC4216" i="11" s="1"/>
  <c r="AC4217" i="11" s="1"/>
  <c r="AC4218" i="11" s="1"/>
  <c r="AC4219" i="11" s="1"/>
  <c r="AC4220" i="11" s="1"/>
  <c r="AC4221" i="11" s="1"/>
  <c r="AC4222" i="11" s="1"/>
  <c r="AC4223" i="11" s="1"/>
  <c r="AC4224" i="11" s="1"/>
  <c r="AC4225" i="11" s="1"/>
  <c r="AC4226" i="11" s="1"/>
  <c r="AC4227" i="11" s="1"/>
  <c r="AC4228" i="11" s="1"/>
  <c r="AC4229" i="11" s="1"/>
  <c r="AC4230" i="11" s="1"/>
  <c r="AC4231" i="11" s="1"/>
  <c r="AC4232" i="11" s="1"/>
  <c r="AC4233" i="11" s="1"/>
  <c r="AC4234" i="11" s="1"/>
  <c r="AC4235" i="11" s="1"/>
  <c r="AC4236" i="11" s="1"/>
  <c r="AC4237" i="11" s="1"/>
  <c r="AC4238" i="11" s="1"/>
  <c r="AC4239" i="11" s="1"/>
  <c r="AC4240" i="11" s="1"/>
  <c r="AC4241" i="11" s="1"/>
  <c r="AC4242" i="11" s="1"/>
  <c r="AC4243" i="11" s="1"/>
  <c r="AC4244" i="11" s="1"/>
  <c r="AC4245" i="11" s="1"/>
  <c r="AC4246" i="11" s="1"/>
  <c r="AC4247" i="11" s="1"/>
  <c r="AC4248" i="11" s="1"/>
  <c r="AC4249" i="11" s="1"/>
  <c r="AC4250" i="11" s="1"/>
  <c r="AC4251" i="11" s="1"/>
  <c r="AC4252" i="11" s="1"/>
  <c r="AC4253" i="11" s="1"/>
  <c r="AC4254" i="11" s="1"/>
  <c r="AC4255" i="11" s="1"/>
  <c r="AC4256" i="11" s="1"/>
  <c r="AC4257" i="11" s="1"/>
  <c r="AC4258" i="11" s="1"/>
  <c r="AC4259" i="11" s="1"/>
  <c r="AC4260" i="11" s="1"/>
  <c r="AC4261" i="11" s="1"/>
  <c r="AC4262" i="11" s="1"/>
  <c r="AC4263" i="11" s="1"/>
  <c r="AC4264" i="11" s="1"/>
  <c r="AC4265" i="11" s="1"/>
  <c r="AC4266" i="11" s="1"/>
  <c r="AC4267" i="11" s="1"/>
  <c r="AC4268" i="11" s="1"/>
  <c r="AC4269" i="11" s="1"/>
  <c r="AC4270" i="11" s="1"/>
  <c r="AC4271" i="11" s="1"/>
  <c r="AC4272" i="11" s="1"/>
  <c r="AC4273" i="11" s="1"/>
  <c r="AC4274" i="11" s="1"/>
  <c r="AC4275" i="11" s="1"/>
  <c r="AC4276" i="11" s="1"/>
  <c r="AC4277" i="11" s="1"/>
  <c r="AC4278" i="11" s="1"/>
  <c r="AC4279" i="11" s="1"/>
  <c r="AC4280" i="11" s="1"/>
  <c r="AC4281" i="11" s="1"/>
  <c r="AC4282" i="11" s="1"/>
  <c r="AC4283" i="11" s="1"/>
  <c r="AC4284" i="11" s="1"/>
  <c r="AC4285" i="11" s="1"/>
  <c r="AC4286" i="11" s="1"/>
  <c r="AC4287" i="11" s="1"/>
  <c r="AC4288" i="11" s="1"/>
  <c r="AC4289" i="11" s="1"/>
  <c r="AC4290" i="11" s="1"/>
  <c r="AC4291" i="11" s="1"/>
  <c r="AC4292" i="11" s="1"/>
  <c r="AC4293" i="11" s="1"/>
  <c r="AC4294" i="11" s="1"/>
  <c r="AC4295" i="11" s="1"/>
  <c r="AC4296" i="11" s="1"/>
  <c r="AC4297" i="11" s="1"/>
  <c r="AC4298" i="11" s="1"/>
  <c r="AC4299" i="11" s="1"/>
  <c r="AC4300" i="11" s="1"/>
  <c r="AC4301" i="11" s="1"/>
  <c r="AC4302" i="11" s="1"/>
  <c r="AC4303" i="11" s="1"/>
  <c r="AC4304" i="11" s="1"/>
  <c r="AC4305" i="11" s="1"/>
  <c r="AC4306" i="11" s="1"/>
  <c r="AC4307" i="11" s="1"/>
  <c r="AC4308" i="11" s="1"/>
  <c r="AC4309" i="11" s="1"/>
  <c r="AC4310" i="11" s="1"/>
  <c r="AC4311" i="11" s="1"/>
  <c r="AC4312" i="11" s="1"/>
  <c r="AC4313" i="11" s="1"/>
  <c r="AC4314" i="11" s="1"/>
  <c r="AC4315" i="11" s="1"/>
  <c r="AC4316" i="11" s="1"/>
  <c r="AC4317" i="11" s="1"/>
  <c r="AC4318" i="11" s="1"/>
  <c r="AC4319" i="11" s="1"/>
  <c r="AC4320" i="11" s="1"/>
  <c r="AC4321" i="11" s="1"/>
  <c r="AC4322" i="11" s="1"/>
  <c r="AC4323" i="11" s="1"/>
  <c r="AC4324" i="11" s="1"/>
  <c r="AC4325" i="11" s="1"/>
  <c r="AC4326" i="11" s="1"/>
  <c r="AC4327" i="11" s="1"/>
  <c r="AC4328" i="11" s="1"/>
  <c r="AC4329" i="11" s="1"/>
  <c r="AC4330" i="11" s="1"/>
  <c r="AC4331" i="11" s="1"/>
  <c r="AC4332" i="11" s="1"/>
  <c r="AC4333" i="11" s="1"/>
  <c r="AC4334" i="11" s="1"/>
  <c r="AC4335" i="11" s="1"/>
  <c r="AC4336" i="11" s="1"/>
  <c r="AC4337" i="11" s="1"/>
  <c r="AC4338" i="11" s="1"/>
  <c r="AC4339" i="11" s="1"/>
  <c r="AC4340" i="11" s="1"/>
  <c r="AC4341" i="11" s="1"/>
  <c r="AC4342" i="11" s="1"/>
  <c r="AC4343" i="11" s="1"/>
  <c r="AC4344" i="11" s="1"/>
  <c r="AC4345" i="11" s="1"/>
  <c r="AC4346" i="11" s="1"/>
  <c r="AC4347" i="11" s="1"/>
  <c r="AC4348" i="11" s="1"/>
  <c r="AC4349" i="11" s="1"/>
  <c r="AC4350" i="11" s="1"/>
  <c r="AC4351" i="11" s="1"/>
  <c r="AC4352" i="11" s="1"/>
  <c r="AC4353" i="11" s="1"/>
  <c r="AC4354" i="11" s="1"/>
  <c r="AC4355" i="11" s="1"/>
  <c r="AC4356" i="11" s="1"/>
  <c r="AC4357" i="11" s="1"/>
  <c r="AC4358" i="11" s="1"/>
  <c r="AC4359" i="11" s="1"/>
  <c r="AC4360" i="11" s="1"/>
  <c r="AC4361" i="11" s="1"/>
  <c r="AC4362" i="11" s="1"/>
  <c r="AC4363" i="11" s="1"/>
  <c r="AC4364" i="11" s="1"/>
  <c r="AC4365" i="11" s="1"/>
  <c r="AC4366" i="11" s="1"/>
  <c r="AC4367" i="11" s="1"/>
  <c r="AC4368" i="11" s="1"/>
  <c r="AC4369" i="11" s="1"/>
  <c r="AC4370" i="11" s="1"/>
  <c r="AC4371" i="11" s="1"/>
  <c r="AC4372" i="11" s="1"/>
  <c r="AC4373" i="11" s="1"/>
  <c r="AC4374" i="11" s="1"/>
  <c r="AC4375" i="11" s="1"/>
  <c r="AC4376" i="11" s="1"/>
  <c r="AC4377" i="11" s="1"/>
  <c r="AC4378" i="11" s="1"/>
  <c r="AC4379" i="11" s="1"/>
  <c r="AC4380" i="11" s="1"/>
  <c r="AC4381" i="11" s="1"/>
  <c r="AC4382" i="11" s="1"/>
  <c r="AC4383" i="11" s="1"/>
  <c r="AC4384" i="11" s="1"/>
  <c r="AC4385" i="11" s="1"/>
  <c r="AC4386" i="11" s="1"/>
  <c r="AC4387" i="11" s="1"/>
  <c r="AC4388" i="11" s="1"/>
  <c r="AC4389" i="11" s="1"/>
  <c r="AC4390" i="11" s="1"/>
  <c r="AC4391" i="11" s="1"/>
  <c r="AC4392" i="11" s="1"/>
  <c r="AC4393" i="11" s="1"/>
  <c r="AC4394" i="11" s="1"/>
  <c r="AC4395" i="11" s="1"/>
  <c r="AC4396" i="11" s="1"/>
  <c r="AC4397" i="11" s="1"/>
  <c r="AC4398" i="11" s="1"/>
  <c r="AC4399" i="11" s="1"/>
  <c r="AC4400" i="11" s="1"/>
  <c r="AC4401" i="11" s="1"/>
  <c r="AC4402" i="11" s="1"/>
  <c r="AC4403" i="11" s="1"/>
  <c r="AC4404" i="11" s="1"/>
  <c r="AC4405" i="11" s="1"/>
  <c r="AC4406" i="11" s="1"/>
  <c r="AC4407" i="11" s="1"/>
  <c r="AC4408" i="11" s="1"/>
  <c r="AC4409" i="11" s="1"/>
  <c r="AC4410" i="11" s="1"/>
  <c r="AC4411" i="11" s="1"/>
  <c r="AC4412" i="11" s="1"/>
  <c r="AC4413" i="11" s="1"/>
  <c r="AC4414" i="11" s="1"/>
  <c r="AC4415" i="11" s="1"/>
  <c r="AC4416" i="11" s="1"/>
  <c r="AC4417" i="11" s="1"/>
  <c r="AC4418" i="11" s="1"/>
  <c r="AC4419" i="11" s="1"/>
  <c r="AC4420" i="11" s="1"/>
  <c r="AC4421" i="11" s="1"/>
  <c r="AC4422" i="11" s="1"/>
  <c r="AC4423" i="11" s="1"/>
  <c r="AC4424" i="11" s="1"/>
  <c r="AC4425" i="11" s="1"/>
  <c r="AC4426" i="11" s="1"/>
  <c r="AC4427" i="11" s="1"/>
  <c r="AC4428" i="11" s="1"/>
  <c r="AC4429" i="11" s="1"/>
  <c r="AC4430" i="11" s="1"/>
  <c r="AC4431" i="11" s="1"/>
  <c r="AC4432" i="11" s="1"/>
  <c r="AC4433" i="11" s="1"/>
  <c r="AC4434" i="11" s="1"/>
  <c r="AC4435" i="11" s="1"/>
  <c r="AC4436" i="11" s="1"/>
  <c r="AC4437" i="11" s="1"/>
  <c r="AC4438" i="11" s="1"/>
  <c r="AC4439" i="11" s="1"/>
  <c r="AC4440" i="11" s="1"/>
  <c r="AC4441" i="11" s="1"/>
  <c r="AC4442" i="11" s="1"/>
  <c r="AC4443" i="11" s="1"/>
  <c r="AC4444" i="11" s="1"/>
  <c r="AC4445" i="11" s="1"/>
  <c r="AC4446" i="11" s="1"/>
  <c r="AC4447" i="11" s="1"/>
  <c r="AC4448" i="11" s="1"/>
  <c r="AC4449" i="11" s="1"/>
  <c r="AC4450" i="11" s="1"/>
  <c r="AC4451" i="11" s="1"/>
  <c r="AC4452" i="11" s="1"/>
  <c r="AC4453" i="11" s="1"/>
  <c r="AC4454" i="11" s="1"/>
  <c r="AC4455" i="11" s="1"/>
  <c r="AC4456" i="11" s="1"/>
  <c r="AC4457" i="11" s="1"/>
  <c r="AC4458" i="11" s="1"/>
  <c r="AC4459" i="11" s="1"/>
  <c r="AC4460" i="11" s="1"/>
  <c r="AC4461" i="11" s="1"/>
  <c r="AC4462" i="11" s="1"/>
  <c r="AC4463" i="11" s="1"/>
  <c r="AC4464" i="11" s="1"/>
  <c r="AC4465" i="11" s="1"/>
  <c r="AC4466" i="11" s="1"/>
  <c r="AC4467" i="11" s="1"/>
  <c r="AC4468" i="11" s="1"/>
  <c r="AC4469" i="11" s="1"/>
  <c r="AC4470" i="11" s="1"/>
  <c r="AC4471" i="11" s="1"/>
  <c r="AC4472" i="11" s="1"/>
  <c r="AC4473" i="11" s="1"/>
  <c r="AC4474" i="11" s="1"/>
  <c r="AC4475" i="11" s="1"/>
  <c r="AC4476" i="11" s="1"/>
  <c r="AC4477" i="11" s="1"/>
  <c r="AC4478" i="11" s="1"/>
  <c r="AC4479" i="11" s="1"/>
  <c r="AC4480" i="11" s="1"/>
  <c r="AC4481" i="11" s="1"/>
  <c r="AC4482" i="11" s="1"/>
  <c r="AC4483" i="11" s="1"/>
  <c r="AC4484" i="11" s="1"/>
  <c r="AC4485" i="11" s="1"/>
  <c r="AC4486" i="11" s="1"/>
  <c r="AC4487" i="11" s="1"/>
  <c r="AC4488" i="11" s="1"/>
  <c r="AC4489" i="11" s="1"/>
  <c r="AC4490" i="11" s="1"/>
  <c r="AC4491" i="11" s="1"/>
  <c r="AC4492" i="11" s="1"/>
  <c r="AC4493" i="11" s="1"/>
  <c r="AC4494" i="11" s="1"/>
  <c r="AC4495" i="11" s="1"/>
  <c r="AC4496" i="11" s="1"/>
  <c r="AC4497" i="11" s="1"/>
  <c r="AC4498" i="11" s="1"/>
  <c r="AC4499" i="11" s="1"/>
  <c r="AC4500" i="11" s="1"/>
  <c r="AC4501" i="11" s="1"/>
  <c r="AC4502" i="11" s="1"/>
  <c r="AC4503" i="11" s="1"/>
  <c r="AC4504" i="11" s="1"/>
  <c r="AC4505" i="11" s="1"/>
  <c r="AC4506" i="11" s="1"/>
  <c r="AC4507" i="11" s="1"/>
  <c r="AC4508" i="11" s="1"/>
  <c r="AC4509" i="11" s="1"/>
  <c r="AC4510" i="11" s="1"/>
  <c r="AC4511" i="11" s="1"/>
  <c r="AC4512" i="11" s="1"/>
  <c r="AC4513" i="11" s="1"/>
  <c r="AC4514" i="11" s="1"/>
  <c r="AC4515" i="11" s="1"/>
  <c r="AC4516" i="11" s="1"/>
  <c r="AC4517" i="11" s="1"/>
  <c r="AC4518" i="11" s="1"/>
  <c r="AC4519" i="11" s="1"/>
  <c r="AC4520" i="11" s="1"/>
  <c r="AC4521" i="11" s="1"/>
  <c r="AC4522" i="11" s="1"/>
  <c r="AC4523" i="11" s="1"/>
  <c r="AC4524" i="11" s="1"/>
  <c r="AC4525" i="11" s="1"/>
  <c r="AC4526" i="11" s="1"/>
  <c r="AC4527" i="11" s="1"/>
  <c r="AC4528" i="11" s="1"/>
  <c r="AC4529" i="11" s="1"/>
  <c r="AC4530" i="11" s="1"/>
  <c r="AC4531" i="11" s="1"/>
  <c r="AC4532" i="11" s="1"/>
  <c r="AC4533" i="11" s="1"/>
  <c r="AC4534" i="11" s="1"/>
  <c r="AC4535" i="11" s="1"/>
  <c r="AC4536" i="11" s="1"/>
  <c r="AC4537" i="11" s="1"/>
  <c r="AC4538" i="11" s="1"/>
  <c r="AC4539" i="11" s="1"/>
  <c r="AC4540" i="11" s="1"/>
  <c r="AC4541" i="11" s="1"/>
  <c r="AC4542" i="11" s="1"/>
  <c r="AC4543" i="11" s="1"/>
  <c r="AC4544" i="11" s="1"/>
  <c r="AC4545" i="11" s="1"/>
  <c r="AC4546" i="11" s="1"/>
  <c r="AC4547" i="11" s="1"/>
  <c r="AC4548" i="11" s="1"/>
  <c r="AC4549" i="11" s="1"/>
  <c r="AC4550" i="11" s="1"/>
  <c r="AC4551" i="11" s="1"/>
  <c r="AC4552" i="11" s="1"/>
  <c r="AC4553" i="11" s="1"/>
  <c r="AC4554" i="11" s="1"/>
  <c r="AC4555" i="11" s="1"/>
  <c r="AC4556" i="11" s="1"/>
  <c r="AC4557" i="11" s="1"/>
  <c r="AC4558" i="11" s="1"/>
  <c r="AC4559" i="11" s="1"/>
  <c r="AC4560" i="11" s="1"/>
  <c r="AC4561" i="11" s="1"/>
  <c r="AC4562" i="11" s="1"/>
  <c r="AC4563" i="11" s="1"/>
  <c r="AC4564" i="11" s="1"/>
  <c r="AC4565" i="11" s="1"/>
  <c r="AC4566" i="11" s="1"/>
  <c r="AC4567" i="11" s="1"/>
  <c r="AC4568" i="11" s="1"/>
  <c r="AC4569" i="11" s="1"/>
  <c r="AC4570" i="11" s="1"/>
  <c r="AC4571" i="11" s="1"/>
  <c r="AC4572" i="11" s="1"/>
  <c r="AC4573" i="11" s="1"/>
  <c r="AC4574" i="11" s="1"/>
  <c r="AC4575" i="11" s="1"/>
  <c r="AC4576" i="11" s="1"/>
  <c r="AC4577" i="11" s="1"/>
  <c r="AC4578" i="11" s="1"/>
  <c r="AC4579" i="11" s="1"/>
  <c r="AC4580" i="11" s="1"/>
  <c r="AC4581" i="11" s="1"/>
  <c r="AC4582" i="11" s="1"/>
  <c r="AC4583" i="11" s="1"/>
  <c r="AC4584" i="11" s="1"/>
  <c r="AC4585" i="11" s="1"/>
  <c r="AC4586" i="11" s="1"/>
  <c r="AC4587" i="11" s="1"/>
  <c r="AC4588" i="11" s="1"/>
  <c r="AC4589" i="11" s="1"/>
  <c r="AC4590" i="11" s="1"/>
  <c r="AC4591" i="11" s="1"/>
  <c r="AC4592" i="11" s="1"/>
  <c r="AC4593" i="11" s="1"/>
  <c r="AC4594" i="11" s="1"/>
  <c r="AC4595" i="11" s="1"/>
  <c r="AC4596" i="11" s="1"/>
  <c r="AC4597" i="11" s="1"/>
  <c r="AC4598" i="11" s="1"/>
  <c r="AC4599" i="11" s="1"/>
  <c r="AC4600" i="11" s="1"/>
  <c r="AC4601" i="11" s="1"/>
  <c r="AC4602" i="11" s="1"/>
  <c r="AC4603" i="11" s="1"/>
  <c r="AC4604" i="11" s="1"/>
  <c r="AC4605" i="11" s="1"/>
  <c r="AC4606" i="11" s="1"/>
  <c r="AC4607" i="11" s="1"/>
  <c r="AC4608" i="11" s="1"/>
  <c r="AC4609" i="11" s="1"/>
  <c r="AC4610" i="11" s="1"/>
  <c r="AC4611" i="11" s="1"/>
  <c r="AC4612" i="11" s="1"/>
  <c r="AC4613" i="11" s="1"/>
  <c r="AC4614" i="11" s="1"/>
  <c r="AC4615" i="11" s="1"/>
  <c r="AC4616" i="11" s="1"/>
  <c r="AC4617" i="11" s="1"/>
  <c r="AC4618" i="11" s="1"/>
  <c r="AC4619" i="11" s="1"/>
  <c r="AC4620" i="11" s="1"/>
  <c r="AC4621" i="11" s="1"/>
  <c r="AC4622" i="11" s="1"/>
  <c r="AC4623" i="11" s="1"/>
  <c r="AC4624" i="11" s="1"/>
  <c r="AC4625" i="11" s="1"/>
  <c r="AC4626" i="11" s="1"/>
  <c r="AC4627" i="11" s="1"/>
  <c r="AC4628" i="11" s="1"/>
  <c r="AC4629" i="11" s="1"/>
  <c r="AC4630" i="11" s="1"/>
  <c r="AC4631" i="11" s="1"/>
  <c r="AC4632" i="11" s="1"/>
  <c r="AC4633" i="11" s="1"/>
  <c r="AC4634" i="11" s="1"/>
  <c r="AC4635" i="11" s="1"/>
  <c r="AC4636" i="11" s="1"/>
  <c r="AC4637" i="11" s="1"/>
  <c r="AC4638" i="11" s="1"/>
  <c r="AC4639" i="11" s="1"/>
  <c r="AC4640" i="11" s="1"/>
  <c r="AC4641" i="11" s="1"/>
  <c r="AC4642" i="11" s="1"/>
  <c r="AC4643" i="11" s="1"/>
  <c r="AC4644" i="11" s="1"/>
  <c r="AC4645" i="11" s="1"/>
  <c r="AC4646" i="11" s="1"/>
  <c r="AC4647" i="11" s="1"/>
  <c r="AC4648" i="11" s="1"/>
  <c r="AC4649" i="11" s="1"/>
  <c r="AC4650" i="11" s="1"/>
  <c r="AC4651" i="11" s="1"/>
  <c r="AC4652" i="11" s="1"/>
  <c r="AC4653" i="11" s="1"/>
  <c r="AC4654" i="11" s="1"/>
  <c r="AC4655" i="11" s="1"/>
  <c r="AC4656" i="11" s="1"/>
  <c r="AC4657" i="11" s="1"/>
  <c r="AC4658" i="11" s="1"/>
  <c r="AC4659" i="11" s="1"/>
  <c r="AC4660" i="11" s="1"/>
  <c r="AC4661" i="11" s="1"/>
  <c r="AC4662" i="11" s="1"/>
  <c r="AC4663" i="11" s="1"/>
  <c r="AC4664" i="11" s="1"/>
  <c r="AC4665" i="11" s="1"/>
  <c r="AC4666" i="11" s="1"/>
  <c r="AC4667" i="11" s="1"/>
  <c r="AC4668" i="11" s="1"/>
  <c r="AC4669" i="11" s="1"/>
  <c r="AC4670" i="11" s="1"/>
  <c r="AC4671" i="11" s="1"/>
  <c r="AC4672" i="11" s="1"/>
  <c r="AC4673" i="11" s="1"/>
  <c r="AC4674" i="11" s="1"/>
  <c r="AC4675" i="11" s="1"/>
  <c r="AC4676" i="11" s="1"/>
  <c r="AC4677" i="11" s="1"/>
  <c r="AC4678" i="11" s="1"/>
  <c r="AC4679" i="11" s="1"/>
  <c r="AC4680" i="11" s="1"/>
  <c r="AC4681" i="11" s="1"/>
  <c r="AC4682" i="11" s="1"/>
  <c r="AC4683" i="11" s="1"/>
  <c r="AC4684" i="11" s="1"/>
  <c r="AC4685" i="11" s="1"/>
  <c r="AC4686" i="11" s="1"/>
  <c r="AC4687" i="11" s="1"/>
  <c r="AC4688" i="11" s="1"/>
  <c r="AC4689" i="11" s="1"/>
  <c r="AC4690" i="11" s="1"/>
  <c r="AC4691" i="11" s="1"/>
  <c r="AC4692" i="11" s="1"/>
  <c r="AC4693" i="11" s="1"/>
  <c r="AC4694" i="11" s="1"/>
  <c r="AC4695" i="11" s="1"/>
  <c r="AC4696" i="11" s="1"/>
  <c r="AC4697" i="11" s="1"/>
  <c r="AC4698" i="11" s="1"/>
  <c r="AC4699" i="11" s="1"/>
  <c r="AC4700" i="11" s="1"/>
  <c r="AC4701" i="11" s="1"/>
  <c r="AC4702" i="11" s="1"/>
  <c r="AC4703" i="11" s="1"/>
  <c r="AC4704" i="11" s="1"/>
  <c r="AC4705" i="11" s="1"/>
  <c r="AC4706" i="11" s="1"/>
  <c r="AC4707" i="11" s="1"/>
  <c r="AC4708" i="11" s="1"/>
  <c r="AC4709" i="11" s="1"/>
  <c r="AC4710" i="11" s="1"/>
  <c r="AC4711" i="11" s="1"/>
  <c r="AC4712" i="11" s="1"/>
  <c r="AC4713" i="11" s="1"/>
  <c r="AC4714" i="11" s="1"/>
  <c r="AC4715" i="11" s="1"/>
  <c r="AC4716" i="11" s="1"/>
  <c r="AC4717" i="11" s="1"/>
  <c r="AC4718" i="11" s="1"/>
  <c r="AC4719" i="11" s="1"/>
  <c r="AC4720" i="11" s="1"/>
  <c r="AC4721" i="11" s="1"/>
  <c r="AC4722" i="11" s="1"/>
  <c r="AC4723" i="11" s="1"/>
  <c r="AC4724" i="11" s="1"/>
  <c r="AC4725" i="11" s="1"/>
  <c r="AC4726" i="11" s="1"/>
  <c r="AC4727" i="11" s="1"/>
  <c r="AC4728" i="11" s="1"/>
  <c r="AC4729" i="11" s="1"/>
  <c r="AC4730" i="11" s="1"/>
  <c r="AC4731" i="11" s="1"/>
  <c r="AC4732" i="11" s="1"/>
  <c r="AC4733" i="11" s="1"/>
  <c r="AC4734" i="11" s="1"/>
  <c r="AC4735" i="11" s="1"/>
  <c r="AC4736" i="11" s="1"/>
  <c r="AC4737" i="11" s="1"/>
  <c r="AC4738" i="11" s="1"/>
  <c r="AC4739" i="11" s="1"/>
  <c r="AC4740" i="11" s="1"/>
  <c r="AC4741" i="11" s="1"/>
  <c r="AC4742" i="11" s="1"/>
  <c r="AC4743" i="11" s="1"/>
  <c r="AC4744" i="11" s="1"/>
  <c r="AC4745" i="11" s="1"/>
  <c r="AC4746" i="11" s="1"/>
  <c r="AC4747" i="11" s="1"/>
  <c r="AC4748" i="11" s="1"/>
  <c r="AC4749" i="11" s="1"/>
  <c r="AC4750" i="11" s="1"/>
  <c r="AC4751" i="11" s="1"/>
  <c r="AC4752" i="11" s="1"/>
  <c r="AC4753" i="11" s="1"/>
  <c r="AC4754" i="11" s="1"/>
  <c r="AC4755" i="11" s="1"/>
  <c r="AC4756" i="11" s="1"/>
  <c r="AC4757" i="11" s="1"/>
  <c r="AC4758" i="11" s="1"/>
  <c r="AC4759" i="11" s="1"/>
  <c r="AC4760" i="11" s="1"/>
  <c r="AC4761" i="11" s="1"/>
  <c r="AC4762" i="11" s="1"/>
  <c r="AC4763" i="11" s="1"/>
  <c r="AC4764" i="11" s="1"/>
  <c r="AC4765" i="11" s="1"/>
  <c r="AC4766" i="11" s="1"/>
  <c r="AC4767" i="11" s="1"/>
  <c r="AC4768" i="11" s="1"/>
  <c r="AC4769" i="11" s="1"/>
  <c r="AC4770" i="11" s="1"/>
  <c r="AC4771" i="11" s="1"/>
  <c r="AC4772" i="11" s="1"/>
  <c r="AC4773" i="11" s="1"/>
  <c r="AC4774" i="11" s="1"/>
  <c r="AC4775" i="11" s="1"/>
  <c r="AC4776" i="11" s="1"/>
  <c r="AC4777" i="11" s="1"/>
  <c r="AC4778" i="11" s="1"/>
  <c r="AC4779" i="11" s="1"/>
  <c r="AC4780" i="11" s="1"/>
  <c r="AC4781" i="11" s="1"/>
  <c r="AC4782" i="11" s="1"/>
  <c r="AC4783" i="11" s="1"/>
  <c r="AC4784" i="11" s="1"/>
  <c r="AC4785" i="11" s="1"/>
  <c r="AC4786" i="11" s="1"/>
  <c r="AC4787" i="11" s="1"/>
  <c r="AC4788" i="11" s="1"/>
  <c r="AC4789" i="11" s="1"/>
  <c r="AC4790" i="11" s="1"/>
  <c r="AC4791" i="11" s="1"/>
  <c r="AC4792" i="11" s="1"/>
  <c r="AC4793" i="11" s="1"/>
  <c r="AC4794" i="11" s="1"/>
  <c r="AC4795" i="11" s="1"/>
  <c r="AC4796" i="11" s="1"/>
  <c r="AC4797" i="11" s="1"/>
  <c r="AC4798" i="11" s="1"/>
  <c r="AC4799" i="11" s="1"/>
  <c r="AC4800" i="11" s="1"/>
  <c r="AC4801" i="11" s="1"/>
  <c r="AC4802" i="11" s="1"/>
  <c r="AC4803" i="11" s="1"/>
  <c r="AC4804" i="11" s="1"/>
  <c r="AC4805" i="11" s="1"/>
  <c r="AC4806" i="11" s="1"/>
  <c r="AC4807" i="11" s="1"/>
  <c r="AC4808" i="11" s="1"/>
  <c r="AC4809" i="11" s="1"/>
  <c r="AC4810" i="11" s="1"/>
  <c r="AC4811" i="11" s="1"/>
  <c r="AC4812" i="11" s="1"/>
  <c r="AC4813" i="11" s="1"/>
  <c r="AC4814" i="11" s="1"/>
  <c r="AC4815" i="11" s="1"/>
  <c r="AC4816" i="11" s="1"/>
  <c r="AC4817" i="11" s="1"/>
  <c r="AC4818" i="11" s="1"/>
  <c r="AC4819" i="11" s="1"/>
  <c r="AC4820" i="11" s="1"/>
  <c r="AC4821" i="11" s="1"/>
  <c r="AC4822" i="11" s="1"/>
  <c r="AC4823" i="11" s="1"/>
  <c r="AC4824" i="11" s="1"/>
  <c r="AC4825" i="11" s="1"/>
  <c r="AC4826" i="11" s="1"/>
  <c r="AC4827" i="11" s="1"/>
  <c r="AC4828" i="11" s="1"/>
  <c r="AC4829" i="11" s="1"/>
  <c r="AC4830" i="11" s="1"/>
  <c r="AC4831" i="11" s="1"/>
  <c r="AC4832" i="11" s="1"/>
  <c r="AC4833" i="11" s="1"/>
  <c r="AC4834" i="11" s="1"/>
  <c r="AC4835" i="11" s="1"/>
  <c r="AC4836" i="11" s="1"/>
  <c r="AC4837" i="11" s="1"/>
  <c r="AC4838" i="11" s="1"/>
  <c r="AC4839" i="11" s="1"/>
  <c r="AC4840" i="11" s="1"/>
  <c r="AC4841" i="11" s="1"/>
  <c r="AC4842" i="11" s="1"/>
  <c r="AC4843" i="11" s="1"/>
  <c r="AC4844" i="11" s="1"/>
  <c r="AC4845" i="11" s="1"/>
  <c r="AC4846" i="11" s="1"/>
  <c r="AC4847" i="11" s="1"/>
  <c r="AC4848" i="11" s="1"/>
  <c r="AC4849" i="11" s="1"/>
  <c r="AC4850" i="11" s="1"/>
  <c r="AC4851" i="11" s="1"/>
  <c r="AC4852" i="11" s="1"/>
  <c r="AC4853" i="11" s="1"/>
  <c r="AC4854" i="11" s="1"/>
  <c r="AC4855" i="11" s="1"/>
  <c r="AC4856" i="11" s="1"/>
  <c r="AC4857" i="11" s="1"/>
  <c r="AC4858" i="11" s="1"/>
  <c r="AC4859" i="11" s="1"/>
  <c r="AC4860" i="11" s="1"/>
  <c r="AC4861" i="11" s="1"/>
  <c r="AC4862" i="11" s="1"/>
  <c r="AC4863" i="11" s="1"/>
  <c r="AC4864" i="11" s="1"/>
  <c r="AC4865" i="11" s="1"/>
  <c r="AC4866" i="11" s="1"/>
  <c r="AC4867" i="11" s="1"/>
  <c r="AC4868" i="11" s="1"/>
  <c r="AC4869" i="11" s="1"/>
  <c r="AC4870" i="11" s="1"/>
  <c r="AC4871" i="11" s="1"/>
  <c r="AC4872" i="11" s="1"/>
  <c r="AC4873" i="11" s="1"/>
  <c r="AC4874" i="11" s="1"/>
  <c r="AC4875" i="11" s="1"/>
  <c r="AC4876" i="11" s="1"/>
  <c r="AC4877" i="11" s="1"/>
  <c r="AC4878" i="11" s="1"/>
  <c r="AC4879" i="11" s="1"/>
  <c r="AC4880" i="11" s="1"/>
  <c r="AC4881" i="11" s="1"/>
  <c r="AC4882" i="11" s="1"/>
  <c r="AC4883" i="11" s="1"/>
  <c r="AC4884" i="11" s="1"/>
  <c r="AC4885" i="11" s="1"/>
  <c r="AC4886" i="11" s="1"/>
  <c r="AC4887" i="11" s="1"/>
  <c r="AC4888" i="11" s="1"/>
  <c r="AC4889" i="11" s="1"/>
  <c r="AC4890" i="11" s="1"/>
  <c r="AC4891" i="11" s="1"/>
  <c r="AC4892" i="11" s="1"/>
  <c r="AC4893" i="11" s="1"/>
  <c r="AC4894" i="11" s="1"/>
  <c r="AC4895" i="11" s="1"/>
  <c r="AC4896" i="11" s="1"/>
  <c r="AC4897" i="11" s="1"/>
  <c r="AC4898" i="11" s="1"/>
  <c r="AC4899" i="11" s="1"/>
  <c r="AC4900" i="11" s="1"/>
  <c r="AC4901" i="11" s="1"/>
  <c r="AC4902" i="11" s="1"/>
  <c r="AC4903" i="11" s="1"/>
  <c r="AC4904" i="11" s="1"/>
  <c r="AC4905" i="11" s="1"/>
  <c r="AC4906" i="11" s="1"/>
  <c r="AC4907" i="11" s="1"/>
  <c r="AC4908" i="11" s="1"/>
  <c r="AC4909" i="11" s="1"/>
  <c r="AC4910" i="11" s="1"/>
  <c r="AC4911" i="11" s="1"/>
  <c r="AC4912" i="11" s="1"/>
  <c r="AC4913" i="11" s="1"/>
  <c r="AC4914" i="11" s="1"/>
  <c r="AC4915" i="11" s="1"/>
  <c r="AC4916" i="11" s="1"/>
  <c r="AC4917" i="11" s="1"/>
  <c r="AC4918" i="11" s="1"/>
  <c r="AC4919" i="11" s="1"/>
  <c r="AC4920" i="11" s="1"/>
  <c r="AC4921" i="11" s="1"/>
  <c r="AC4922" i="11" s="1"/>
  <c r="AC4923" i="11" s="1"/>
  <c r="AC4924" i="11" s="1"/>
  <c r="AC4925" i="11" s="1"/>
  <c r="AC4926" i="11" s="1"/>
  <c r="AC4927" i="11" s="1"/>
  <c r="AC4928" i="11" s="1"/>
  <c r="AC4929" i="11" s="1"/>
  <c r="AC4930" i="11" s="1"/>
  <c r="AC4931" i="11" s="1"/>
  <c r="AC4932" i="11" s="1"/>
  <c r="AC4933" i="11" s="1"/>
  <c r="AC4934" i="11" s="1"/>
  <c r="AC4935" i="11" s="1"/>
  <c r="AC4936" i="11" s="1"/>
  <c r="AC4937" i="11" s="1"/>
  <c r="AC4938" i="11" s="1"/>
  <c r="AC4939" i="11" s="1"/>
  <c r="AC4940" i="11" s="1"/>
  <c r="AC4941" i="11" s="1"/>
  <c r="AC4942" i="11" s="1"/>
  <c r="AC4943" i="11" s="1"/>
  <c r="AC4944" i="11" s="1"/>
  <c r="AC4945" i="11" s="1"/>
  <c r="AC4946" i="11" s="1"/>
  <c r="AC4947" i="11" s="1"/>
  <c r="AC4948" i="11" s="1"/>
  <c r="AC4949" i="11" s="1"/>
  <c r="AC4950" i="11" s="1"/>
  <c r="AC4951" i="11" s="1"/>
  <c r="AC4952" i="11" s="1"/>
  <c r="AC4953" i="11" s="1"/>
  <c r="AC4954" i="11" s="1"/>
  <c r="AC4955" i="11" s="1"/>
  <c r="AC4956" i="11" s="1"/>
  <c r="AC4957" i="11" s="1"/>
  <c r="AC4958" i="11" s="1"/>
  <c r="AC4959" i="11" s="1"/>
  <c r="AC4960" i="11" s="1"/>
  <c r="AC4961" i="11" s="1"/>
  <c r="AC4962" i="11" s="1"/>
  <c r="AC4963" i="11" s="1"/>
  <c r="AC4964" i="11" s="1"/>
  <c r="AC4965" i="11" s="1"/>
  <c r="AC4966" i="11" s="1"/>
  <c r="AC4967" i="11" s="1"/>
  <c r="AC4968" i="11" s="1"/>
  <c r="AC4969" i="11" s="1"/>
  <c r="AC4970" i="11" s="1"/>
  <c r="AC4971" i="11" s="1"/>
  <c r="AC4972" i="11" s="1"/>
  <c r="AC4973" i="11" s="1"/>
  <c r="AC4974" i="11" s="1"/>
  <c r="AC4975" i="11" s="1"/>
  <c r="AC4976" i="11" s="1"/>
  <c r="AC4977" i="11" s="1"/>
  <c r="AC4978" i="11" s="1"/>
  <c r="AC4979" i="11" s="1"/>
  <c r="AC4980" i="11" s="1"/>
  <c r="AC4981" i="11" s="1"/>
  <c r="AC4982" i="11" s="1"/>
  <c r="AC4983" i="11" s="1"/>
  <c r="AC4984" i="11" s="1"/>
  <c r="AC4985" i="11" s="1"/>
  <c r="AC4986" i="11" s="1"/>
  <c r="AC4987" i="11" s="1"/>
  <c r="AC4988" i="11" s="1"/>
  <c r="AC4989" i="11" s="1"/>
  <c r="AC4990" i="11" s="1"/>
  <c r="AC4991" i="11" s="1"/>
  <c r="AC4992" i="11" s="1"/>
  <c r="AC4993" i="11" s="1"/>
  <c r="AC4994" i="11" s="1"/>
  <c r="AC4995" i="11" s="1"/>
  <c r="AC4996" i="11" s="1"/>
  <c r="AC4997" i="11" s="1"/>
  <c r="AC4998" i="11" s="1"/>
  <c r="AC4999" i="11" s="1"/>
  <c r="AC5000" i="11" s="1"/>
  <c r="AC5001" i="11" s="1"/>
  <c r="AC5002" i="11" s="1"/>
  <c r="AC5003" i="11" s="1"/>
  <c r="AC5004" i="11" s="1"/>
  <c r="AC5005" i="11" s="1"/>
  <c r="AC5006" i="11" s="1"/>
  <c r="AC5007" i="11" s="1"/>
  <c r="AC5008" i="11" s="1"/>
  <c r="AC5009" i="11" s="1"/>
  <c r="AC5010" i="11" s="1"/>
  <c r="AC5011" i="11" s="1"/>
  <c r="Z13" i="11"/>
  <c r="Z14" i="11" s="1"/>
  <c r="Z15" i="11" s="1"/>
  <c r="Z16" i="11" s="1"/>
  <c r="Z17" i="11" s="1"/>
  <c r="Z18" i="11" s="1"/>
  <c r="Z19" i="11" s="1"/>
  <c r="Z20" i="11" s="1"/>
  <c r="Z21" i="11" s="1"/>
  <c r="Z22" i="11" s="1"/>
  <c r="Z23" i="11" s="1"/>
  <c r="Z24" i="11" s="1"/>
  <c r="Z25" i="11" s="1"/>
  <c r="Z26" i="11" s="1"/>
  <c r="Z27" i="11" s="1"/>
  <c r="Z28" i="11" s="1"/>
  <c r="Z29" i="11" s="1"/>
  <c r="Z30" i="11" s="1"/>
  <c r="Z31" i="11" s="1"/>
  <c r="Z32" i="11" s="1"/>
  <c r="Z33" i="11" s="1"/>
  <c r="Z34" i="11" s="1"/>
  <c r="Z35" i="11" s="1"/>
  <c r="Z36" i="11" s="1"/>
  <c r="Z37" i="11" s="1"/>
  <c r="Z38" i="11" s="1"/>
  <c r="Z39" i="11" s="1"/>
  <c r="Z40" i="11" s="1"/>
  <c r="Z41" i="11" s="1"/>
  <c r="Z42" i="11" s="1"/>
  <c r="Z43" i="11" s="1"/>
  <c r="Z44" i="11" s="1"/>
  <c r="Z45" i="11" s="1"/>
  <c r="Z46" i="11" s="1"/>
  <c r="Z47" i="11" s="1"/>
  <c r="Z48" i="11" s="1"/>
  <c r="Z49" i="11" s="1"/>
  <c r="Z50" i="11" s="1"/>
  <c r="Z51" i="11" s="1"/>
  <c r="Z52" i="11" s="1"/>
  <c r="Z53" i="11" s="1"/>
  <c r="Z54" i="11" s="1"/>
  <c r="Z55" i="11" s="1"/>
  <c r="Z56" i="11" s="1"/>
  <c r="Z57" i="11" s="1"/>
  <c r="Z58" i="11" s="1"/>
  <c r="Z59" i="11" s="1"/>
  <c r="Z60" i="11" s="1"/>
  <c r="Z61" i="11" s="1"/>
  <c r="Z62" i="11" s="1"/>
  <c r="Z63" i="11" s="1"/>
  <c r="Z64" i="11" s="1"/>
  <c r="Z65" i="11" s="1"/>
  <c r="Z66" i="11" s="1"/>
  <c r="Z67" i="11" s="1"/>
  <c r="Z68" i="11" s="1"/>
  <c r="Z69" i="11" s="1"/>
  <c r="Z70" i="11" s="1"/>
  <c r="Z71" i="11" s="1"/>
  <c r="Z72" i="11" s="1"/>
  <c r="Z73" i="11" s="1"/>
  <c r="Z74" i="11" s="1"/>
  <c r="Z75" i="11" s="1"/>
  <c r="Z76" i="11" s="1"/>
  <c r="Z77" i="11" s="1"/>
  <c r="Z78" i="11" s="1"/>
  <c r="Z79" i="11" s="1"/>
  <c r="Z80" i="11" s="1"/>
  <c r="Z81" i="11" s="1"/>
  <c r="Z82" i="11" s="1"/>
  <c r="Z83" i="11" s="1"/>
  <c r="Z84" i="11" s="1"/>
  <c r="Z85" i="11" s="1"/>
  <c r="Z86" i="11" s="1"/>
  <c r="Z87" i="11" s="1"/>
  <c r="Z88" i="11" s="1"/>
  <c r="Z89" i="11" s="1"/>
  <c r="Z90" i="11" s="1"/>
  <c r="Z91" i="11" s="1"/>
  <c r="Z92" i="11" s="1"/>
  <c r="Z93" i="11" s="1"/>
  <c r="Z94" i="11" s="1"/>
  <c r="Z95" i="11" s="1"/>
  <c r="Z96" i="11" s="1"/>
  <c r="Z97" i="11" s="1"/>
  <c r="Z98" i="11" s="1"/>
  <c r="Z99" i="11" s="1"/>
  <c r="Z100" i="11" s="1"/>
  <c r="Z101" i="11" s="1"/>
  <c r="Z102" i="11" s="1"/>
  <c r="Z103" i="11" s="1"/>
  <c r="Z104" i="11" s="1"/>
  <c r="Z105" i="11" s="1"/>
  <c r="Z106" i="11" s="1"/>
  <c r="Z107" i="11" s="1"/>
  <c r="Z108" i="11" s="1"/>
  <c r="Z109" i="11" s="1"/>
  <c r="Z110" i="11" s="1"/>
  <c r="Z111" i="11" s="1"/>
  <c r="Z112" i="11" s="1"/>
  <c r="Z113" i="11" s="1"/>
  <c r="Z114" i="11" s="1"/>
  <c r="Z115" i="11" s="1"/>
  <c r="Z116" i="11" s="1"/>
  <c r="Z117" i="11" s="1"/>
  <c r="Z118" i="11" s="1"/>
  <c r="Z119" i="11" s="1"/>
  <c r="Z120" i="11" s="1"/>
  <c r="Z121" i="11" s="1"/>
  <c r="Z122" i="11" s="1"/>
  <c r="Z123" i="11" s="1"/>
  <c r="Z124" i="11" s="1"/>
  <c r="Z125" i="11" s="1"/>
  <c r="Z126" i="11" s="1"/>
  <c r="Z127" i="11" s="1"/>
  <c r="Z128" i="11" s="1"/>
  <c r="Z129" i="11" s="1"/>
  <c r="Z130" i="11" s="1"/>
  <c r="Z131" i="11" s="1"/>
  <c r="Z132" i="11" s="1"/>
  <c r="Z133" i="11" s="1"/>
  <c r="Z134" i="11" s="1"/>
  <c r="Z135" i="11" s="1"/>
  <c r="Z136" i="11" s="1"/>
  <c r="Z137" i="11" s="1"/>
  <c r="Z138" i="11" s="1"/>
  <c r="Z139" i="11" s="1"/>
  <c r="Z140" i="11" s="1"/>
  <c r="Z141" i="11" s="1"/>
  <c r="Z142" i="11" s="1"/>
  <c r="Z143" i="11" s="1"/>
  <c r="Z144" i="11" s="1"/>
  <c r="Z145" i="11" s="1"/>
  <c r="Z146" i="11" s="1"/>
  <c r="Z147" i="11" s="1"/>
  <c r="Z148" i="11" s="1"/>
  <c r="Z149" i="11" s="1"/>
  <c r="Z150" i="11" s="1"/>
  <c r="Z151" i="11" s="1"/>
  <c r="Z152" i="11" s="1"/>
  <c r="Z153" i="11" s="1"/>
  <c r="Z154" i="11" s="1"/>
  <c r="Z155" i="11" s="1"/>
  <c r="Z156" i="11" s="1"/>
  <c r="Z157" i="11" s="1"/>
  <c r="Z158" i="11" s="1"/>
  <c r="Z159" i="11" s="1"/>
  <c r="Z160" i="11" s="1"/>
  <c r="Z161" i="11" s="1"/>
  <c r="Z162" i="11" s="1"/>
  <c r="Z163" i="11" s="1"/>
  <c r="Z164" i="11" s="1"/>
  <c r="Z165" i="11" s="1"/>
  <c r="Z166" i="11" s="1"/>
  <c r="Z167" i="11" s="1"/>
  <c r="Z168" i="11" s="1"/>
  <c r="Z169" i="11" s="1"/>
  <c r="Z170" i="11" s="1"/>
  <c r="Z171" i="11" s="1"/>
  <c r="Z172" i="11" s="1"/>
  <c r="Z173" i="11" s="1"/>
  <c r="Z174" i="11" s="1"/>
  <c r="Z175" i="11" s="1"/>
  <c r="Z176" i="11" s="1"/>
  <c r="Z177" i="11" s="1"/>
  <c r="Z178" i="11" s="1"/>
  <c r="Z179" i="11" s="1"/>
  <c r="Z180" i="11" s="1"/>
  <c r="Z181" i="11" s="1"/>
  <c r="Z182" i="11" s="1"/>
  <c r="Z183" i="11" s="1"/>
  <c r="Z184" i="11" s="1"/>
  <c r="Z185" i="11" s="1"/>
  <c r="Z186" i="11" s="1"/>
  <c r="Z187" i="11" s="1"/>
  <c r="Z188" i="11" s="1"/>
  <c r="Z189" i="11" s="1"/>
  <c r="Z190" i="11" s="1"/>
  <c r="Z191" i="11" s="1"/>
  <c r="Z192" i="11" s="1"/>
  <c r="Z193" i="11" s="1"/>
  <c r="Z194" i="11" s="1"/>
  <c r="Z195" i="11" s="1"/>
  <c r="Z196" i="11" s="1"/>
  <c r="Z197" i="11" s="1"/>
  <c r="Z198" i="11" s="1"/>
  <c r="Z199" i="11" s="1"/>
  <c r="Z200" i="11" s="1"/>
  <c r="Z201" i="11" s="1"/>
  <c r="Z202" i="11" s="1"/>
  <c r="Z203" i="11" s="1"/>
  <c r="Z204" i="11" s="1"/>
  <c r="Z205" i="11" s="1"/>
  <c r="Z206" i="11" s="1"/>
  <c r="Z207" i="11" s="1"/>
  <c r="Z208" i="11" s="1"/>
  <c r="Z209" i="11" s="1"/>
  <c r="Z210" i="11" s="1"/>
  <c r="Z211" i="11" s="1"/>
  <c r="Z212" i="11" s="1"/>
  <c r="Z213" i="11" s="1"/>
  <c r="Z214" i="11" s="1"/>
  <c r="Z215" i="11" s="1"/>
  <c r="Z216" i="11" s="1"/>
  <c r="Z217" i="11" s="1"/>
  <c r="Z218" i="11" s="1"/>
  <c r="Z219" i="11" s="1"/>
  <c r="Z220" i="11" s="1"/>
  <c r="Z221" i="11" s="1"/>
  <c r="Z222" i="11" s="1"/>
  <c r="Z223" i="11" s="1"/>
  <c r="Z224" i="11" s="1"/>
  <c r="Z225" i="11" s="1"/>
  <c r="Z226" i="11" s="1"/>
  <c r="Z227" i="11" s="1"/>
  <c r="Z228" i="11" s="1"/>
  <c r="Z229" i="11" s="1"/>
  <c r="Z230" i="11" s="1"/>
  <c r="Z231" i="11" s="1"/>
  <c r="Z232" i="11" s="1"/>
  <c r="Z233" i="11" s="1"/>
  <c r="Z234" i="11" s="1"/>
  <c r="Z235" i="11" s="1"/>
  <c r="Z236" i="11" s="1"/>
  <c r="Z237" i="11" s="1"/>
  <c r="Z238" i="11" s="1"/>
  <c r="Z239" i="11" s="1"/>
  <c r="Z240" i="11" s="1"/>
  <c r="Z241" i="11" s="1"/>
  <c r="Z242" i="11" s="1"/>
  <c r="Z243" i="11" s="1"/>
  <c r="Z244" i="11" s="1"/>
  <c r="Z245" i="11" s="1"/>
  <c r="Z246" i="11" s="1"/>
  <c r="Z247" i="11" s="1"/>
  <c r="Z248" i="11" s="1"/>
  <c r="Z249" i="11" s="1"/>
  <c r="Z250" i="11" s="1"/>
  <c r="Z251" i="11" s="1"/>
  <c r="Z252" i="11" s="1"/>
  <c r="Z253" i="11" s="1"/>
  <c r="Z254" i="11" s="1"/>
  <c r="Z255" i="11" s="1"/>
  <c r="Z256" i="11" s="1"/>
  <c r="Z257" i="11" s="1"/>
  <c r="Z258" i="11" s="1"/>
  <c r="Z259" i="11" s="1"/>
  <c r="Z260" i="11" s="1"/>
  <c r="Z261" i="11" s="1"/>
  <c r="Z262" i="11" s="1"/>
  <c r="Z263" i="11" s="1"/>
  <c r="Z264" i="11" s="1"/>
  <c r="Z265" i="11" s="1"/>
  <c r="Z266" i="11" s="1"/>
  <c r="Z267" i="11" s="1"/>
  <c r="Z268" i="11" s="1"/>
  <c r="Z269" i="11" s="1"/>
  <c r="Z270" i="11" s="1"/>
  <c r="Z271" i="11" s="1"/>
  <c r="Z272" i="11" s="1"/>
  <c r="Z273" i="11" s="1"/>
  <c r="Z274" i="11" s="1"/>
  <c r="Z275" i="11" s="1"/>
  <c r="Z276" i="11" s="1"/>
  <c r="Z277" i="11" s="1"/>
  <c r="Z278" i="11" s="1"/>
  <c r="Z279" i="11" s="1"/>
  <c r="Z280" i="11" s="1"/>
  <c r="Z281" i="11" s="1"/>
  <c r="Z282" i="11" s="1"/>
  <c r="Z283" i="11" s="1"/>
  <c r="Z284" i="11" s="1"/>
  <c r="Z285" i="11" s="1"/>
  <c r="Z286" i="11" s="1"/>
  <c r="Z287" i="11" s="1"/>
  <c r="Z288" i="11" s="1"/>
  <c r="Z289" i="11" s="1"/>
  <c r="Z290" i="11" s="1"/>
  <c r="Z291" i="11" s="1"/>
  <c r="Z292" i="11" s="1"/>
  <c r="Z293" i="11" s="1"/>
  <c r="Z294" i="11" s="1"/>
  <c r="Z295" i="11" s="1"/>
  <c r="Z296" i="11" s="1"/>
  <c r="Z297" i="11" s="1"/>
  <c r="Z298" i="11" s="1"/>
  <c r="Z299" i="11" s="1"/>
  <c r="Z300" i="11" s="1"/>
  <c r="Z301" i="11" s="1"/>
  <c r="Z302" i="11" s="1"/>
  <c r="Z303" i="11" s="1"/>
  <c r="Z304" i="11" s="1"/>
  <c r="Z305" i="11" s="1"/>
  <c r="Z306" i="11" s="1"/>
  <c r="Z307" i="11" s="1"/>
  <c r="Z308" i="11" s="1"/>
  <c r="Z309" i="11" s="1"/>
  <c r="Z310" i="11" s="1"/>
  <c r="Z311" i="11" s="1"/>
  <c r="Z312" i="11" s="1"/>
  <c r="Z313" i="11" s="1"/>
  <c r="Z314" i="11" s="1"/>
  <c r="Z315" i="11" s="1"/>
  <c r="Z316" i="11" s="1"/>
  <c r="Z317" i="11" s="1"/>
  <c r="Z318" i="11" s="1"/>
  <c r="Z319" i="11" s="1"/>
  <c r="Z320" i="11" s="1"/>
  <c r="Z321" i="11" s="1"/>
  <c r="Z322" i="11" s="1"/>
  <c r="Z323" i="11" s="1"/>
  <c r="Z324" i="11" s="1"/>
  <c r="Z325" i="11" s="1"/>
  <c r="Z326" i="11" s="1"/>
  <c r="Z327" i="11" s="1"/>
  <c r="Z328" i="11" s="1"/>
  <c r="Z329" i="11" s="1"/>
  <c r="Z330" i="11" s="1"/>
  <c r="Z331" i="11" s="1"/>
  <c r="Z332" i="11" s="1"/>
  <c r="Z333" i="11" s="1"/>
  <c r="Z334" i="11" s="1"/>
  <c r="Z335" i="11" s="1"/>
  <c r="Z336" i="11" s="1"/>
  <c r="Z337" i="11" s="1"/>
  <c r="Z338" i="11" s="1"/>
  <c r="Z339" i="11" s="1"/>
  <c r="Z340" i="11" s="1"/>
  <c r="Z341" i="11" s="1"/>
  <c r="Z342" i="11" s="1"/>
  <c r="Z343" i="11" s="1"/>
  <c r="Z344" i="11" s="1"/>
  <c r="Z345" i="11" s="1"/>
  <c r="Z346" i="11" s="1"/>
  <c r="Z347" i="11" s="1"/>
  <c r="Z348" i="11" s="1"/>
  <c r="Z349" i="11" s="1"/>
  <c r="Z350" i="11" s="1"/>
  <c r="Z351" i="11" s="1"/>
  <c r="Z352" i="11" s="1"/>
  <c r="Z353" i="11" s="1"/>
  <c r="Z354" i="11" s="1"/>
  <c r="Z355" i="11" s="1"/>
  <c r="Z356" i="11" s="1"/>
  <c r="Z357" i="11" s="1"/>
  <c r="Z358" i="11" s="1"/>
  <c r="Z359" i="11" s="1"/>
  <c r="Z360" i="11" s="1"/>
  <c r="Z361" i="11" s="1"/>
  <c r="Z362" i="11" s="1"/>
  <c r="Z363" i="11" s="1"/>
  <c r="Z364" i="11" s="1"/>
  <c r="Z365" i="11" s="1"/>
  <c r="Z366" i="11" s="1"/>
  <c r="Z367" i="11" s="1"/>
  <c r="Z368" i="11" s="1"/>
  <c r="Z369" i="11" s="1"/>
  <c r="Z370" i="11" s="1"/>
  <c r="Z371" i="11" s="1"/>
  <c r="Z372" i="11" s="1"/>
  <c r="Z373" i="11" s="1"/>
  <c r="Z374" i="11" s="1"/>
  <c r="Z375" i="11" s="1"/>
  <c r="Z376" i="11" s="1"/>
  <c r="Z377" i="11" s="1"/>
  <c r="Z378" i="11" s="1"/>
  <c r="Z379" i="11" s="1"/>
  <c r="Z380" i="11" s="1"/>
  <c r="Z381" i="11" s="1"/>
  <c r="Z382" i="11" s="1"/>
  <c r="Z383" i="11" s="1"/>
  <c r="Z384" i="11" s="1"/>
  <c r="Z385" i="11" s="1"/>
  <c r="Z386" i="11" s="1"/>
  <c r="Z387" i="11" s="1"/>
  <c r="Z388" i="11" s="1"/>
  <c r="Z389" i="11" s="1"/>
  <c r="Z390" i="11" s="1"/>
  <c r="Z391" i="11" s="1"/>
  <c r="Z392" i="11" s="1"/>
  <c r="Z393" i="11" s="1"/>
  <c r="Z394" i="11" s="1"/>
  <c r="Z395" i="11" s="1"/>
  <c r="Z396" i="11" s="1"/>
  <c r="Z397" i="11" s="1"/>
  <c r="Z398" i="11" s="1"/>
  <c r="Z399" i="11" s="1"/>
  <c r="Z400" i="11" s="1"/>
  <c r="Z401" i="11" s="1"/>
  <c r="Z402" i="11" s="1"/>
  <c r="Z403" i="11" s="1"/>
  <c r="Z404" i="11" s="1"/>
  <c r="Z405" i="11" s="1"/>
  <c r="Z406" i="11" s="1"/>
  <c r="Z407" i="11" s="1"/>
  <c r="Z408" i="11" s="1"/>
  <c r="Z409" i="11" s="1"/>
  <c r="Z410" i="11" s="1"/>
  <c r="Z411" i="11" s="1"/>
  <c r="Z412" i="11" s="1"/>
  <c r="Z413" i="11" s="1"/>
  <c r="Z414" i="11" s="1"/>
  <c r="Z415" i="11" s="1"/>
  <c r="Z416" i="11" s="1"/>
  <c r="Z417" i="11" s="1"/>
  <c r="Z418" i="11" s="1"/>
  <c r="Z419" i="11" s="1"/>
  <c r="Z420" i="11" s="1"/>
  <c r="Z421" i="11" s="1"/>
  <c r="Z422" i="11" s="1"/>
  <c r="Z423" i="11" s="1"/>
  <c r="Z424" i="11" s="1"/>
  <c r="Z425" i="11" s="1"/>
  <c r="Z426" i="11" s="1"/>
  <c r="Z427" i="11" s="1"/>
  <c r="Z428" i="11" s="1"/>
  <c r="Z429" i="11" s="1"/>
  <c r="Z430" i="11" s="1"/>
  <c r="Z431" i="11" s="1"/>
  <c r="Z432" i="11" s="1"/>
  <c r="Z433" i="11" s="1"/>
  <c r="Z434" i="11" s="1"/>
  <c r="Z435" i="11" s="1"/>
  <c r="Z436" i="11" s="1"/>
  <c r="Z437" i="11" s="1"/>
  <c r="Z438" i="11" s="1"/>
  <c r="Z439" i="11" s="1"/>
  <c r="Z440" i="11" s="1"/>
  <c r="Z441" i="11" s="1"/>
  <c r="Z442" i="11" s="1"/>
  <c r="Z443" i="11" s="1"/>
  <c r="Z444" i="11" s="1"/>
  <c r="Z445" i="11" s="1"/>
  <c r="Z446" i="11" s="1"/>
  <c r="Z447" i="11" s="1"/>
  <c r="Z448" i="11" s="1"/>
  <c r="Z449" i="11" s="1"/>
  <c r="Z450" i="11" s="1"/>
  <c r="Z451" i="11" s="1"/>
  <c r="Z452" i="11" s="1"/>
  <c r="Z453" i="11" s="1"/>
  <c r="Z454" i="11" s="1"/>
  <c r="Z455" i="11" s="1"/>
  <c r="Z456" i="11" s="1"/>
  <c r="Z457" i="11" s="1"/>
  <c r="Z458" i="11" s="1"/>
  <c r="Z459" i="11" s="1"/>
  <c r="Z460" i="11" s="1"/>
  <c r="Z461" i="11" s="1"/>
  <c r="Z462" i="11" s="1"/>
  <c r="Z463" i="11" s="1"/>
  <c r="Z464" i="11" s="1"/>
  <c r="Z465" i="11" s="1"/>
  <c r="Z466" i="11" s="1"/>
  <c r="Z467" i="11" s="1"/>
  <c r="Z468" i="11" s="1"/>
  <c r="Z469" i="11" s="1"/>
  <c r="Z470" i="11" s="1"/>
  <c r="Z471" i="11" s="1"/>
  <c r="Z472" i="11" s="1"/>
  <c r="Z473" i="11" s="1"/>
  <c r="Z474" i="11" s="1"/>
  <c r="Z475" i="11" s="1"/>
  <c r="Z476" i="11" s="1"/>
  <c r="Z477" i="11" s="1"/>
  <c r="Z478" i="11" s="1"/>
  <c r="Z479" i="11" s="1"/>
  <c r="Z480" i="11" s="1"/>
  <c r="Z481" i="11" s="1"/>
  <c r="Z482" i="11" s="1"/>
  <c r="Z483" i="11" s="1"/>
  <c r="Z484" i="11" s="1"/>
  <c r="Z485" i="11" s="1"/>
  <c r="Z486" i="11" s="1"/>
  <c r="Z487" i="11" s="1"/>
  <c r="Z488" i="11" s="1"/>
  <c r="Z489" i="11" s="1"/>
  <c r="Z490" i="11" s="1"/>
  <c r="Z491" i="11" s="1"/>
  <c r="Z492" i="11" s="1"/>
  <c r="Z493" i="11" s="1"/>
  <c r="Z494" i="11" s="1"/>
  <c r="Z495" i="11" s="1"/>
  <c r="Z496" i="11" s="1"/>
  <c r="Z497" i="11" s="1"/>
  <c r="Z498" i="11" s="1"/>
  <c r="Z499" i="11" s="1"/>
  <c r="Z500" i="11" s="1"/>
  <c r="Z501" i="11" s="1"/>
  <c r="Z502" i="11" s="1"/>
  <c r="Z503" i="11" s="1"/>
  <c r="Z504" i="11" s="1"/>
  <c r="Z505" i="11" s="1"/>
  <c r="Z506" i="11" s="1"/>
  <c r="Z507" i="11" s="1"/>
  <c r="Z508" i="11" s="1"/>
  <c r="Z509" i="11" s="1"/>
  <c r="Z510" i="11" s="1"/>
  <c r="Z511" i="11" s="1"/>
  <c r="Z512" i="11" s="1"/>
  <c r="Z513" i="11" s="1"/>
  <c r="Z514" i="11" s="1"/>
  <c r="Z515" i="11" s="1"/>
  <c r="Z516" i="11" s="1"/>
  <c r="Z517" i="11" s="1"/>
  <c r="Z518" i="11" s="1"/>
  <c r="Z519" i="11" s="1"/>
  <c r="Z520" i="11" s="1"/>
  <c r="Z521" i="11" s="1"/>
  <c r="Z522" i="11" s="1"/>
  <c r="Z523" i="11" s="1"/>
  <c r="Z524" i="11" s="1"/>
  <c r="Z525" i="11" s="1"/>
  <c r="Z526" i="11" s="1"/>
  <c r="Z527" i="11" s="1"/>
  <c r="Z528" i="11" s="1"/>
  <c r="Z529" i="11" s="1"/>
  <c r="Z530" i="11" s="1"/>
  <c r="Z531" i="11" s="1"/>
  <c r="Z532" i="11" s="1"/>
  <c r="Z533" i="11" s="1"/>
  <c r="Z534" i="11" s="1"/>
  <c r="Z535" i="11" s="1"/>
  <c r="Z536" i="11" s="1"/>
  <c r="Z537" i="11" s="1"/>
  <c r="Z538" i="11" s="1"/>
  <c r="Z539" i="11" s="1"/>
  <c r="Z540" i="11" s="1"/>
  <c r="Z541" i="11" s="1"/>
  <c r="Z542" i="11" s="1"/>
  <c r="Z543" i="11" s="1"/>
  <c r="Z544" i="11" s="1"/>
  <c r="Z545" i="11" s="1"/>
  <c r="Z546" i="11" s="1"/>
  <c r="Z547" i="11" s="1"/>
  <c r="Z548" i="11" s="1"/>
  <c r="Z549" i="11" s="1"/>
  <c r="Z550" i="11" s="1"/>
  <c r="Z551" i="11" s="1"/>
  <c r="Z552" i="11" s="1"/>
  <c r="Z553" i="11" s="1"/>
  <c r="Z554" i="11" s="1"/>
  <c r="Z555" i="11" s="1"/>
  <c r="Z556" i="11" s="1"/>
  <c r="Z557" i="11" s="1"/>
  <c r="Z558" i="11" s="1"/>
  <c r="Z559" i="11" s="1"/>
  <c r="Z560" i="11" s="1"/>
  <c r="Z561" i="11" s="1"/>
  <c r="Z562" i="11" s="1"/>
  <c r="Z563" i="11" s="1"/>
  <c r="Z564" i="11" s="1"/>
  <c r="Z565" i="11" s="1"/>
  <c r="Z566" i="11" s="1"/>
  <c r="Z567" i="11" s="1"/>
  <c r="Z568" i="11" s="1"/>
  <c r="Z569" i="11" s="1"/>
  <c r="Z570" i="11" s="1"/>
  <c r="Z571" i="11" s="1"/>
  <c r="Z572" i="11" s="1"/>
  <c r="Z573" i="11" s="1"/>
  <c r="Z574" i="11" s="1"/>
  <c r="Z575" i="11" s="1"/>
  <c r="Z576" i="11" s="1"/>
  <c r="Z577" i="11" s="1"/>
  <c r="Z578" i="11" s="1"/>
  <c r="Z579" i="11" s="1"/>
  <c r="Z580" i="11" s="1"/>
  <c r="Z581" i="11" s="1"/>
  <c r="Z582" i="11" s="1"/>
  <c r="Z583" i="11" s="1"/>
  <c r="Z584" i="11" s="1"/>
  <c r="Z585" i="11" s="1"/>
  <c r="Z586" i="11" s="1"/>
  <c r="Z587" i="11" s="1"/>
  <c r="Z588" i="11" s="1"/>
  <c r="Z589" i="11" s="1"/>
  <c r="Z590" i="11" s="1"/>
  <c r="Z591" i="11" s="1"/>
  <c r="Z592" i="11" s="1"/>
  <c r="Z593" i="11" s="1"/>
  <c r="Z594" i="11" s="1"/>
  <c r="Z595" i="11" s="1"/>
  <c r="Z596" i="11" s="1"/>
  <c r="Z597" i="11" s="1"/>
  <c r="Z598" i="11" s="1"/>
  <c r="Z599" i="11" s="1"/>
  <c r="Z600" i="11" s="1"/>
  <c r="Z601" i="11" s="1"/>
  <c r="Z602" i="11" s="1"/>
  <c r="Z603" i="11" s="1"/>
  <c r="Z604" i="11" s="1"/>
  <c r="Z605" i="11" s="1"/>
  <c r="Z606" i="11" s="1"/>
  <c r="Z607" i="11" s="1"/>
  <c r="Z608" i="11" s="1"/>
  <c r="Z609" i="11" s="1"/>
  <c r="Z610" i="11" s="1"/>
  <c r="Z611" i="11" s="1"/>
  <c r="Z612" i="11" s="1"/>
  <c r="Z613" i="11" s="1"/>
  <c r="Z614" i="11" s="1"/>
  <c r="Z615" i="11" s="1"/>
  <c r="Z616" i="11" s="1"/>
  <c r="Z617" i="11" s="1"/>
  <c r="Z618" i="11" s="1"/>
  <c r="Z619" i="11" s="1"/>
  <c r="Z620" i="11" s="1"/>
  <c r="Z621" i="11" s="1"/>
  <c r="Z622" i="11" s="1"/>
  <c r="Z623" i="11" s="1"/>
  <c r="Z624" i="11" s="1"/>
  <c r="Z625" i="11" s="1"/>
  <c r="Z626" i="11" s="1"/>
  <c r="Z627" i="11" s="1"/>
  <c r="Z628" i="11" s="1"/>
  <c r="Z629" i="11" s="1"/>
  <c r="Z630" i="11" s="1"/>
  <c r="Z631" i="11" s="1"/>
  <c r="Z632" i="11" s="1"/>
  <c r="Z633" i="11" s="1"/>
  <c r="Z634" i="11" s="1"/>
  <c r="Z635" i="11" s="1"/>
  <c r="Z636" i="11" s="1"/>
  <c r="Z637" i="11" s="1"/>
  <c r="Z638" i="11" s="1"/>
  <c r="Z639" i="11" s="1"/>
  <c r="Z640" i="11" s="1"/>
  <c r="Z641" i="11" s="1"/>
  <c r="Z642" i="11" s="1"/>
  <c r="Z643" i="11" s="1"/>
  <c r="Z644" i="11" s="1"/>
  <c r="Z645" i="11" s="1"/>
  <c r="Z646" i="11" s="1"/>
  <c r="Z647" i="11" s="1"/>
  <c r="Z648" i="11" s="1"/>
  <c r="Z649" i="11" s="1"/>
  <c r="Z650" i="11" s="1"/>
  <c r="Z651" i="11" s="1"/>
  <c r="Z652" i="11" s="1"/>
  <c r="Z653" i="11" s="1"/>
  <c r="Z654" i="11" s="1"/>
  <c r="Z655" i="11" s="1"/>
  <c r="Z656" i="11" s="1"/>
  <c r="Z657" i="11" s="1"/>
  <c r="Z658" i="11" s="1"/>
  <c r="Z659" i="11" s="1"/>
  <c r="Z660" i="11" s="1"/>
  <c r="Z661" i="11" s="1"/>
  <c r="Z662" i="11" s="1"/>
  <c r="Z663" i="11" s="1"/>
  <c r="Z664" i="11" s="1"/>
  <c r="Z665" i="11" s="1"/>
  <c r="Z666" i="11" s="1"/>
  <c r="Z667" i="11" s="1"/>
  <c r="Z668" i="11" s="1"/>
  <c r="Z669" i="11" s="1"/>
  <c r="Z670" i="11" s="1"/>
  <c r="Z671" i="11" s="1"/>
  <c r="Z672" i="11" s="1"/>
  <c r="Z673" i="11" s="1"/>
  <c r="Z674" i="11" s="1"/>
  <c r="Z675" i="11" s="1"/>
  <c r="Z676" i="11" s="1"/>
  <c r="Z677" i="11" s="1"/>
  <c r="Z678" i="11" s="1"/>
  <c r="Z679" i="11" s="1"/>
  <c r="Z680" i="11" s="1"/>
  <c r="Z681" i="11" s="1"/>
  <c r="Z682" i="11" s="1"/>
  <c r="Z683" i="11" s="1"/>
  <c r="Z684" i="11" s="1"/>
  <c r="Z685" i="11" s="1"/>
  <c r="Z686" i="11" s="1"/>
  <c r="Z687" i="11" s="1"/>
  <c r="Z688" i="11" s="1"/>
  <c r="Z689" i="11" s="1"/>
  <c r="Z690" i="11" s="1"/>
  <c r="Z691" i="11" s="1"/>
  <c r="Z692" i="11" s="1"/>
  <c r="Z693" i="11" s="1"/>
  <c r="Z694" i="11" s="1"/>
  <c r="Z695" i="11" s="1"/>
  <c r="Z696" i="11" s="1"/>
  <c r="Z697" i="11" s="1"/>
  <c r="Z698" i="11" s="1"/>
  <c r="Z699" i="11" s="1"/>
  <c r="Z700" i="11" s="1"/>
  <c r="Z701" i="11" s="1"/>
  <c r="Z702" i="11" s="1"/>
  <c r="Z703" i="11" s="1"/>
  <c r="Z704" i="11" s="1"/>
  <c r="Z705" i="11" s="1"/>
  <c r="Z706" i="11" s="1"/>
  <c r="Z707" i="11" s="1"/>
  <c r="Z708" i="11" s="1"/>
  <c r="Z709" i="11" s="1"/>
  <c r="Z710" i="11" s="1"/>
  <c r="Z711" i="11" s="1"/>
  <c r="Z712" i="11" s="1"/>
  <c r="Z713" i="11" s="1"/>
  <c r="Z714" i="11" s="1"/>
  <c r="Z715" i="11" s="1"/>
  <c r="Z716" i="11" s="1"/>
  <c r="Z717" i="11" s="1"/>
  <c r="Z718" i="11" s="1"/>
  <c r="Z719" i="11" s="1"/>
  <c r="Z720" i="11" s="1"/>
  <c r="Z721" i="11" s="1"/>
  <c r="Z722" i="11" s="1"/>
  <c r="Z723" i="11" s="1"/>
  <c r="Z724" i="11" s="1"/>
  <c r="Z725" i="11" s="1"/>
  <c r="Z726" i="11" s="1"/>
  <c r="Z727" i="11" s="1"/>
  <c r="Z728" i="11" s="1"/>
  <c r="Z729" i="11" s="1"/>
  <c r="Z730" i="11" s="1"/>
  <c r="Z731" i="11" s="1"/>
  <c r="Z732" i="11" s="1"/>
  <c r="Z733" i="11" s="1"/>
  <c r="Z734" i="11" s="1"/>
  <c r="Z735" i="11" s="1"/>
  <c r="Z736" i="11" s="1"/>
  <c r="Z737" i="11" s="1"/>
  <c r="Z738" i="11" s="1"/>
  <c r="Z739" i="11" s="1"/>
  <c r="Z740" i="11" s="1"/>
  <c r="Z741" i="11" s="1"/>
  <c r="Z742" i="11" s="1"/>
  <c r="Z743" i="11" s="1"/>
  <c r="Z744" i="11" s="1"/>
  <c r="Z745" i="11" s="1"/>
  <c r="Z746" i="11" s="1"/>
  <c r="Z747" i="11" s="1"/>
  <c r="Z748" i="11" s="1"/>
  <c r="Z749" i="11" s="1"/>
  <c r="Z750" i="11" s="1"/>
  <c r="Z751" i="11" s="1"/>
  <c r="Z752" i="11" s="1"/>
  <c r="Z753" i="11" s="1"/>
  <c r="Z754" i="11" s="1"/>
  <c r="Z755" i="11" s="1"/>
  <c r="Z756" i="11" s="1"/>
  <c r="Z757" i="11" s="1"/>
  <c r="Z758" i="11" s="1"/>
  <c r="Z759" i="11" s="1"/>
  <c r="Z760" i="11" s="1"/>
  <c r="Z761" i="11" s="1"/>
  <c r="Z762" i="11" s="1"/>
  <c r="Z763" i="11" s="1"/>
  <c r="Z764" i="11" s="1"/>
  <c r="Z765" i="11" s="1"/>
  <c r="Z766" i="11" s="1"/>
  <c r="Z767" i="11" s="1"/>
  <c r="Z768" i="11" s="1"/>
  <c r="Z769" i="11" s="1"/>
  <c r="Z770" i="11" s="1"/>
  <c r="Z771" i="11" s="1"/>
  <c r="Z772" i="11" s="1"/>
  <c r="Z773" i="11" s="1"/>
  <c r="Z774" i="11" s="1"/>
  <c r="Z775" i="11" s="1"/>
  <c r="Z776" i="11" s="1"/>
  <c r="Z777" i="11" s="1"/>
  <c r="Z778" i="11" s="1"/>
  <c r="Z779" i="11" s="1"/>
  <c r="Z780" i="11" s="1"/>
  <c r="Z781" i="11" s="1"/>
  <c r="Z782" i="11" s="1"/>
  <c r="Z783" i="11" s="1"/>
  <c r="Z784" i="11" s="1"/>
  <c r="Z785" i="11" s="1"/>
  <c r="Z786" i="11" s="1"/>
  <c r="Z787" i="11" s="1"/>
  <c r="Z788" i="11" s="1"/>
  <c r="Z789" i="11" s="1"/>
  <c r="Z790" i="11" s="1"/>
  <c r="Z791" i="11" s="1"/>
  <c r="Z792" i="11" s="1"/>
  <c r="Z793" i="11" s="1"/>
  <c r="Z794" i="11" s="1"/>
  <c r="Z795" i="11" s="1"/>
  <c r="Z796" i="11" s="1"/>
  <c r="Z797" i="11" s="1"/>
  <c r="Z798" i="11" s="1"/>
  <c r="Z799" i="11" s="1"/>
  <c r="Z800" i="11" s="1"/>
  <c r="Z801" i="11" s="1"/>
  <c r="Z802" i="11" s="1"/>
  <c r="Z803" i="11" s="1"/>
  <c r="Z804" i="11" s="1"/>
  <c r="Z805" i="11" s="1"/>
  <c r="Z806" i="11" s="1"/>
  <c r="Z807" i="11" s="1"/>
  <c r="Z808" i="11" s="1"/>
  <c r="Z809" i="11" s="1"/>
  <c r="Z810" i="11" s="1"/>
  <c r="Z811" i="11" s="1"/>
  <c r="Z812" i="11" s="1"/>
  <c r="Z813" i="11" s="1"/>
  <c r="Z814" i="11" s="1"/>
  <c r="Z815" i="11" s="1"/>
  <c r="Z816" i="11" s="1"/>
  <c r="Z817" i="11" s="1"/>
  <c r="Z818" i="11" s="1"/>
  <c r="Z819" i="11" s="1"/>
  <c r="Z820" i="11" s="1"/>
  <c r="Z821" i="11" s="1"/>
  <c r="Z822" i="11" s="1"/>
  <c r="Z823" i="11" s="1"/>
  <c r="Z824" i="11" s="1"/>
  <c r="Z825" i="11" s="1"/>
  <c r="Z826" i="11" s="1"/>
  <c r="Z827" i="11" s="1"/>
  <c r="Z828" i="11" s="1"/>
  <c r="Z829" i="11" s="1"/>
  <c r="Z830" i="11" s="1"/>
  <c r="Z831" i="11" s="1"/>
  <c r="Z832" i="11" s="1"/>
  <c r="Z833" i="11" s="1"/>
  <c r="Z834" i="11" s="1"/>
  <c r="Z835" i="11" s="1"/>
  <c r="Z836" i="11" s="1"/>
  <c r="Z837" i="11" s="1"/>
  <c r="Z838" i="11" s="1"/>
  <c r="Z839" i="11" s="1"/>
  <c r="Z840" i="11" s="1"/>
  <c r="Z841" i="11" s="1"/>
  <c r="Z842" i="11" s="1"/>
  <c r="Z843" i="11" s="1"/>
  <c r="Z844" i="11" s="1"/>
  <c r="Z845" i="11" s="1"/>
  <c r="Z846" i="11" s="1"/>
  <c r="Z847" i="11" s="1"/>
  <c r="Z848" i="11" s="1"/>
  <c r="Z849" i="11" s="1"/>
  <c r="Z850" i="11" s="1"/>
  <c r="Z851" i="11" s="1"/>
  <c r="Z852" i="11" s="1"/>
  <c r="Z853" i="11" s="1"/>
  <c r="Z854" i="11" s="1"/>
  <c r="Z855" i="11" s="1"/>
  <c r="Z856" i="11" s="1"/>
  <c r="Z857" i="11" s="1"/>
  <c r="Z858" i="11" s="1"/>
  <c r="Z859" i="11" s="1"/>
  <c r="Z860" i="11" s="1"/>
  <c r="Z861" i="11" s="1"/>
  <c r="Z862" i="11" s="1"/>
  <c r="Z863" i="11" s="1"/>
  <c r="Z864" i="11" s="1"/>
  <c r="Z865" i="11" s="1"/>
  <c r="Z866" i="11" s="1"/>
  <c r="Z867" i="11" s="1"/>
  <c r="Z868" i="11" s="1"/>
  <c r="Z869" i="11" s="1"/>
  <c r="Z870" i="11" s="1"/>
  <c r="Z871" i="11" s="1"/>
  <c r="Z872" i="11" s="1"/>
  <c r="Z873" i="11" s="1"/>
  <c r="Z874" i="11" s="1"/>
  <c r="Z875" i="11" s="1"/>
  <c r="Z876" i="11" s="1"/>
  <c r="Z877" i="11" s="1"/>
  <c r="Z878" i="11" s="1"/>
  <c r="Z879" i="11" s="1"/>
  <c r="Z880" i="11" s="1"/>
  <c r="Z881" i="11" s="1"/>
  <c r="Z882" i="11" s="1"/>
  <c r="Z883" i="11" s="1"/>
  <c r="Z884" i="11" s="1"/>
  <c r="Z885" i="11" s="1"/>
  <c r="Z886" i="11" s="1"/>
  <c r="Z887" i="11" s="1"/>
  <c r="Z888" i="11" s="1"/>
  <c r="Z889" i="11" s="1"/>
  <c r="Z890" i="11" s="1"/>
  <c r="Z891" i="11" s="1"/>
  <c r="Z892" i="11" s="1"/>
  <c r="Z893" i="11" s="1"/>
  <c r="Z894" i="11" s="1"/>
  <c r="Z895" i="11" s="1"/>
  <c r="Z896" i="11" s="1"/>
  <c r="Z897" i="11" s="1"/>
  <c r="Z898" i="11" s="1"/>
  <c r="Z899" i="11" s="1"/>
  <c r="Z900" i="11" s="1"/>
  <c r="Z901" i="11" s="1"/>
  <c r="Z902" i="11" s="1"/>
  <c r="Z903" i="11" s="1"/>
  <c r="Z904" i="11" s="1"/>
  <c r="Z905" i="11" s="1"/>
  <c r="Z906" i="11" s="1"/>
  <c r="Z907" i="11" s="1"/>
  <c r="Z908" i="11" s="1"/>
  <c r="Z909" i="11" s="1"/>
  <c r="Z910" i="11" s="1"/>
  <c r="Z911" i="11" s="1"/>
  <c r="Z912" i="11" s="1"/>
  <c r="Z913" i="11" s="1"/>
  <c r="Z914" i="11" s="1"/>
  <c r="Z915" i="11" s="1"/>
  <c r="Z916" i="11" s="1"/>
  <c r="Z917" i="11" s="1"/>
  <c r="Z918" i="11" s="1"/>
  <c r="Z919" i="11" s="1"/>
  <c r="Z920" i="11" s="1"/>
  <c r="Z921" i="11" s="1"/>
  <c r="Z922" i="11" s="1"/>
  <c r="Z923" i="11" s="1"/>
  <c r="Z924" i="11" s="1"/>
  <c r="Z925" i="11" s="1"/>
  <c r="Z926" i="11" s="1"/>
  <c r="Z927" i="11" s="1"/>
  <c r="Z928" i="11" s="1"/>
  <c r="Z929" i="11" s="1"/>
  <c r="Z930" i="11" s="1"/>
  <c r="Z931" i="11" s="1"/>
  <c r="Z932" i="11" s="1"/>
  <c r="Z933" i="11" s="1"/>
  <c r="Z934" i="11" s="1"/>
  <c r="Z935" i="11" s="1"/>
  <c r="Z936" i="11" s="1"/>
  <c r="Z937" i="11" s="1"/>
  <c r="Z938" i="11" s="1"/>
  <c r="Z939" i="11" s="1"/>
  <c r="Z940" i="11" s="1"/>
  <c r="Z941" i="11" s="1"/>
  <c r="Z942" i="11" s="1"/>
  <c r="Z943" i="11" s="1"/>
  <c r="Z944" i="11" s="1"/>
  <c r="Z945" i="11" s="1"/>
  <c r="Z946" i="11" s="1"/>
  <c r="Z947" i="11" s="1"/>
  <c r="Z948" i="11" s="1"/>
  <c r="Z949" i="11" s="1"/>
  <c r="Z950" i="11" s="1"/>
  <c r="Z951" i="11" s="1"/>
  <c r="Z952" i="11" s="1"/>
  <c r="Z953" i="11" s="1"/>
  <c r="Z954" i="11" s="1"/>
  <c r="Z955" i="11" s="1"/>
  <c r="Z956" i="11" s="1"/>
  <c r="Z957" i="11" s="1"/>
  <c r="Z958" i="11" s="1"/>
  <c r="Z959" i="11" s="1"/>
  <c r="Z960" i="11" s="1"/>
  <c r="Z961" i="11" s="1"/>
  <c r="Z962" i="11" s="1"/>
  <c r="Z963" i="11" s="1"/>
  <c r="Z964" i="11" s="1"/>
  <c r="Z965" i="11" s="1"/>
  <c r="Z966" i="11" s="1"/>
  <c r="Z967" i="11" s="1"/>
  <c r="Z968" i="11" s="1"/>
  <c r="Z969" i="11" s="1"/>
  <c r="Z970" i="11" s="1"/>
  <c r="Z971" i="11" s="1"/>
  <c r="Z972" i="11" s="1"/>
  <c r="Z973" i="11" s="1"/>
  <c r="Z974" i="11" s="1"/>
  <c r="Z975" i="11" s="1"/>
  <c r="Z976" i="11" s="1"/>
  <c r="Z977" i="11" s="1"/>
  <c r="Z978" i="11" s="1"/>
  <c r="Z979" i="11" s="1"/>
  <c r="Z980" i="11" s="1"/>
  <c r="Z981" i="11" s="1"/>
  <c r="Z982" i="11" s="1"/>
  <c r="Z983" i="11" s="1"/>
  <c r="Z984" i="11" s="1"/>
  <c r="Z985" i="11" s="1"/>
  <c r="Z986" i="11" s="1"/>
  <c r="Z987" i="11" s="1"/>
  <c r="Z988" i="11" s="1"/>
  <c r="Z989" i="11" s="1"/>
  <c r="Z990" i="11" s="1"/>
  <c r="Z991" i="11" s="1"/>
  <c r="Z992" i="11" s="1"/>
  <c r="Z993" i="11" s="1"/>
  <c r="Z994" i="11" s="1"/>
  <c r="Z995" i="11" s="1"/>
  <c r="Z996" i="11" s="1"/>
  <c r="Z997" i="11" s="1"/>
  <c r="Z998" i="11" s="1"/>
  <c r="Z999" i="11" s="1"/>
  <c r="Z1000" i="11" s="1"/>
  <c r="Z1001" i="11" s="1"/>
  <c r="Z1002" i="11" s="1"/>
  <c r="Z1003" i="11" s="1"/>
  <c r="Z1004" i="11" s="1"/>
  <c r="Z1005" i="11" s="1"/>
  <c r="Z1006" i="11" s="1"/>
  <c r="Z1007" i="11" s="1"/>
  <c r="Z1008" i="11" s="1"/>
  <c r="Z1009" i="11" s="1"/>
  <c r="Z1010" i="11" s="1"/>
  <c r="Z1011" i="11" s="1"/>
  <c r="Z1012" i="11" s="1"/>
  <c r="Z1013" i="11" s="1"/>
  <c r="Z1014" i="11" s="1"/>
  <c r="Z1015" i="11" s="1"/>
  <c r="Z1016" i="11" s="1"/>
  <c r="Z1017" i="11" s="1"/>
  <c r="Z1018" i="11" s="1"/>
  <c r="Z1019" i="11" s="1"/>
  <c r="Z1020" i="11" s="1"/>
  <c r="Z1021" i="11" s="1"/>
  <c r="Z1022" i="11" s="1"/>
  <c r="Z1023" i="11" s="1"/>
  <c r="Z1024" i="11" s="1"/>
  <c r="Z1025" i="11" s="1"/>
  <c r="Z1026" i="11" s="1"/>
  <c r="Z1027" i="11" s="1"/>
  <c r="Z1028" i="11" s="1"/>
  <c r="Z1029" i="11" s="1"/>
  <c r="Z1030" i="11" s="1"/>
  <c r="Z1031" i="11" s="1"/>
  <c r="Z1032" i="11" s="1"/>
  <c r="Z1033" i="11" s="1"/>
  <c r="Z1034" i="11" s="1"/>
  <c r="Z1035" i="11" s="1"/>
  <c r="Z1036" i="11" s="1"/>
  <c r="Z1037" i="11" s="1"/>
  <c r="Z1038" i="11" s="1"/>
  <c r="Z1039" i="11" s="1"/>
  <c r="Z1040" i="11" s="1"/>
  <c r="Z1041" i="11" s="1"/>
  <c r="Z1042" i="11" s="1"/>
  <c r="Z1043" i="11" s="1"/>
  <c r="Z1044" i="11" s="1"/>
  <c r="Z1045" i="11" s="1"/>
  <c r="Z1046" i="11" s="1"/>
  <c r="Z1047" i="11" s="1"/>
  <c r="Z1048" i="11" s="1"/>
  <c r="Z1049" i="11" s="1"/>
  <c r="Z1050" i="11" s="1"/>
  <c r="Z1051" i="11" s="1"/>
  <c r="Z1052" i="11" s="1"/>
  <c r="Z1053" i="11" s="1"/>
  <c r="Z1054" i="11" s="1"/>
  <c r="Z1055" i="11" s="1"/>
  <c r="Z1056" i="11" s="1"/>
  <c r="Z1057" i="11" s="1"/>
  <c r="Z1058" i="11" s="1"/>
  <c r="Z1059" i="11" s="1"/>
  <c r="Z1060" i="11" s="1"/>
  <c r="Z1061" i="11" s="1"/>
  <c r="Z1062" i="11" s="1"/>
  <c r="Z1063" i="11" s="1"/>
  <c r="Z1064" i="11" s="1"/>
  <c r="Z1065" i="11" s="1"/>
  <c r="Z1066" i="11" s="1"/>
  <c r="Z1067" i="11" s="1"/>
  <c r="Z1068" i="11" s="1"/>
  <c r="Z1069" i="11" s="1"/>
  <c r="Z1070" i="11" s="1"/>
  <c r="Z1071" i="11" s="1"/>
  <c r="Z1072" i="11" s="1"/>
  <c r="Z1073" i="11" s="1"/>
  <c r="Z1074" i="11" s="1"/>
  <c r="Z1075" i="11" s="1"/>
  <c r="Z1076" i="11" s="1"/>
  <c r="Z1077" i="11" s="1"/>
  <c r="Z1078" i="11" s="1"/>
  <c r="Z1079" i="11" s="1"/>
  <c r="Z1080" i="11" s="1"/>
  <c r="Z1081" i="11" s="1"/>
  <c r="Z1082" i="11" s="1"/>
  <c r="Z1083" i="11" s="1"/>
  <c r="Z1084" i="11" s="1"/>
  <c r="Z1085" i="11" s="1"/>
  <c r="Z1086" i="11" s="1"/>
  <c r="Z1087" i="11" s="1"/>
  <c r="Z1088" i="11" s="1"/>
  <c r="Z1089" i="11" s="1"/>
  <c r="Z1090" i="11" s="1"/>
  <c r="Z1091" i="11" s="1"/>
  <c r="Z1092" i="11" s="1"/>
  <c r="Z1093" i="11" s="1"/>
  <c r="Z1094" i="11" s="1"/>
  <c r="Z1095" i="11" s="1"/>
  <c r="Z1096" i="11" s="1"/>
  <c r="Z1097" i="11" s="1"/>
  <c r="Z1098" i="11" s="1"/>
  <c r="Z1099" i="11" s="1"/>
  <c r="Z1100" i="11" s="1"/>
  <c r="Z1101" i="11" s="1"/>
  <c r="Z1102" i="11" s="1"/>
  <c r="Z1103" i="11" s="1"/>
  <c r="Z1104" i="11" s="1"/>
  <c r="Z1105" i="11" s="1"/>
  <c r="Z1106" i="11" s="1"/>
  <c r="Z1107" i="11" s="1"/>
  <c r="Z1108" i="11" s="1"/>
  <c r="Z1109" i="11" s="1"/>
  <c r="Z1110" i="11" s="1"/>
  <c r="Z1111" i="11" s="1"/>
  <c r="Z1112" i="11" s="1"/>
  <c r="Z1113" i="11" s="1"/>
  <c r="Z1114" i="11" s="1"/>
  <c r="Z1115" i="11" s="1"/>
  <c r="Z1116" i="11" s="1"/>
  <c r="Z1117" i="11" s="1"/>
  <c r="Z1118" i="11" s="1"/>
  <c r="Z1119" i="11" s="1"/>
  <c r="Z1120" i="11" s="1"/>
  <c r="Z1121" i="11" s="1"/>
  <c r="Z1122" i="11" s="1"/>
  <c r="Z1123" i="11" s="1"/>
  <c r="Z1124" i="11" s="1"/>
  <c r="Z1125" i="11" s="1"/>
  <c r="Z1126" i="11" s="1"/>
  <c r="Z1127" i="11" s="1"/>
  <c r="Z1128" i="11" s="1"/>
  <c r="Z1129" i="11" s="1"/>
  <c r="Z1130" i="11" s="1"/>
  <c r="Z1131" i="11" s="1"/>
  <c r="Z1132" i="11" s="1"/>
  <c r="Z1133" i="11" s="1"/>
  <c r="Z1134" i="11" s="1"/>
  <c r="Z1135" i="11" s="1"/>
  <c r="Z1136" i="11" s="1"/>
  <c r="Z1137" i="11" s="1"/>
  <c r="Z1138" i="11" s="1"/>
  <c r="Z1139" i="11" s="1"/>
  <c r="Z1140" i="11" s="1"/>
  <c r="Z1141" i="11" s="1"/>
  <c r="Z1142" i="11" s="1"/>
  <c r="Z1143" i="11" s="1"/>
  <c r="Z1144" i="11" s="1"/>
  <c r="Z1145" i="11" s="1"/>
  <c r="Z1146" i="11" s="1"/>
  <c r="Z1147" i="11" s="1"/>
  <c r="Z1148" i="11" s="1"/>
  <c r="Z1149" i="11" s="1"/>
  <c r="Z1150" i="11" s="1"/>
  <c r="Z1151" i="11" s="1"/>
  <c r="Z1152" i="11" s="1"/>
  <c r="Z1153" i="11" s="1"/>
  <c r="Z1154" i="11" s="1"/>
  <c r="Z1155" i="11" s="1"/>
  <c r="Z1156" i="11" s="1"/>
  <c r="Z1157" i="11" s="1"/>
  <c r="Z1158" i="11" s="1"/>
  <c r="Z1159" i="11" s="1"/>
  <c r="Z1160" i="11" s="1"/>
  <c r="Z1161" i="11" s="1"/>
  <c r="Z1162" i="11" s="1"/>
  <c r="Z1163" i="11" s="1"/>
  <c r="Z1164" i="11" s="1"/>
  <c r="Z1165" i="11" s="1"/>
  <c r="Z1166" i="11" s="1"/>
  <c r="Z1167" i="11" s="1"/>
  <c r="Z1168" i="11" s="1"/>
  <c r="Z1169" i="11" s="1"/>
  <c r="Z1170" i="11" s="1"/>
  <c r="Z1171" i="11" s="1"/>
  <c r="Z1172" i="11" s="1"/>
  <c r="Z1173" i="11" s="1"/>
  <c r="Z1174" i="11" s="1"/>
  <c r="Z1175" i="11" s="1"/>
  <c r="Z1176" i="11" s="1"/>
  <c r="Z1177" i="11" s="1"/>
  <c r="Z1178" i="11" s="1"/>
  <c r="Z1179" i="11" s="1"/>
  <c r="Z1180" i="11" s="1"/>
  <c r="Z1181" i="11" s="1"/>
  <c r="Z1182" i="11" s="1"/>
  <c r="Z1183" i="11" s="1"/>
  <c r="Z1184" i="11" s="1"/>
  <c r="Z1185" i="11" s="1"/>
  <c r="Z1186" i="11" s="1"/>
  <c r="Z1187" i="11" s="1"/>
  <c r="Z1188" i="11" s="1"/>
  <c r="Z1189" i="11" s="1"/>
  <c r="Z1190" i="11" s="1"/>
  <c r="Z1191" i="11" s="1"/>
  <c r="Z1192" i="11" s="1"/>
  <c r="Z1193" i="11" s="1"/>
  <c r="Z1194" i="11" s="1"/>
  <c r="Z1195" i="11" s="1"/>
  <c r="Z1196" i="11" s="1"/>
  <c r="Z1197" i="11" s="1"/>
  <c r="Z1198" i="11" s="1"/>
  <c r="Z1199" i="11" s="1"/>
  <c r="Z1200" i="11" s="1"/>
  <c r="Z1201" i="11" s="1"/>
  <c r="Z1202" i="11" s="1"/>
  <c r="Z1203" i="11" s="1"/>
  <c r="Z1204" i="11" s="1"/>
  <c r="Z1205" i="11" s="1"/>
  <c r="Z1206" i="11" s="1"/>
  <c r="Z1207" i="11" s="1"/>
  <c r="Z1208" i="11" s="1"/>
  <c r="Z1209" i="11" s="1"/>
  <c r="Z1210" i="11" s="1"/>
  <c r="Z1211" i="11" s="1"/>
  <c r="Z1212" i="11" s="1"/>
  <c r="Z1213" i="11" s="1"/>
  <c r="Z1214" i="11" s="1"/>
  <c r="Z1215" i="11" s="1"/>
  <c r="Z1216" i="11" s="1"/>
  <c r="Z1217" i="11" s="1"/>
  <c r="Z1218" i="11" s="1"/>
  <c r="Z1219" i="11" s="1"/>
  <c r="Z1220" i="11" s="1"/>
  <c r="Z1221" i="11" s="1"/>
  <c r="Z1222" i="11" s="1"/>
  <c r="Z1223" i="11" s="1"/>
  <c r="Z1224" i="11" s="1"/>
  <c r="Z1225" i="11" s="1"/>
  <c r="Z1226" i="11" s="1"/>
  <c r="Z1227" i="11" s="1"/>
  <c r="Z1228" i="11" s="1"/>
  <c r="Z1229" i="11" s="1"/>
  <c r="Z1230" i="11" s="1"/>
  <c r="Z1231" i="11" s="1"/>
  <c r="Z1232" i="11" s="1"/>
  <c r="Z1233" i="11" s="1"/>
  <c r="Z1234" i="11" s="1"/>
  <c r="Z1235" i="11" s="1"/>
  <c r="Z1236" i="11" s="1"/>
  <c r="Z1237" i="11" s="1"/>
  <c r="Z1238" i="11" s="1"/>
  <c r="Z1239" i="11" s="1"/>
  <c r="Z1240" i="11" s="1"/>
  <c r="Z1241" i="11" s="1"/>
  <c r="Z1242" i="11" s="1"/>
  <c r="Z1243" i="11" s="1"/>
  <c r="Z1244" i="11" s="1"/>
  <c r="Z1245" i="11" s="1"/>
  <c r="Z1246" i="11" s="1"/>
  <c r="Z1247" i="11" s="1"/>
  <c r="Z1248" i="11" s="1"/>
  <c r="Z1249" i="11" s="1"/>
  <c r="Z1250" i="11" s="1"/>
  <c r="Z1251" i="11" s="1"/>
  <c r="Z1252" i="11" s="1"/>
  <c r="Z1253" i="11" s="1"/>
  <c r="Z1254" i="11" s="1"/>
  <c r="Z1255" i="11" s="1"/>
  <c r="Z1256" i="11" s="1"/>
  <c r="Z1257" i="11" s="1"/>
  <c r="Z1258" i="11" s="1"/>
  <c r="Z1259" i="11" s="1"/>
  <c r="Z1260" i="11" s="1"/>
  <c r="Z1261" i="11" s="1"/>
  <c r="Z1262" i="11" s="1"/>
  <c r="Z1263" i="11" s="1"/>
  <c r="Z1264" i="11" s="1"/>
  <c r="Z1265" i="11" s="1"/>
  <c r="Z1266" i="11" s="1"/>
  <c r="Z1267" i="11" s="1"/>
  <c r="Z1268" i="11" s="1"/>
  <c r="Z1269" i="11" s="1"/>
  <c r="Z1270" i="11" s="1"/>
  <c r="Z1271" i="11" s="1"/>
  <c r="Z1272" i="11" s="1"/>
  <c r="Z1273" i="11" s="1"/>
  <c r="Z1274" i="11" s="1"/>
  <c r="Z1275" i="11" s="1"/>
  <c r="Z1276" i="11" s="1"/>
  <c r="Z1277" i="11" s="1"/>
  <c r="Z1278" i="11" s="1"/>
  <c r="Z1279" i="11" s="1"/>
  <c r="Z1280" i="11" s="1"/>
  <c r="Z1281" i="11" s="1"/>
  <c r="Z1282" i="11" s="1"/>
  <c r="Z1283" i="11" s="1"/>
  <c r="Z1284" i="11" s="1"/>
  <c r="Z1285" i="11" s="1"/>
  <c r="Z1286" i="11" s="1"/>
  <c r="Z1287" i="11" s="1"/>
  <c r="Z1288" i="11" s="1"/>
  <c r="Z1289" i="11" s="1"/>
  <c r="Z1290" i="11" s="1"/>
  <c r="Z1291" i="11" s="1"/>
  <c r="Z1292" i="11" s="1"/>
  <c r="Z1293" i="11" s="1"/>
  <c r="Z1294" i="11" s="1"/>
  <c r="Z1295" i="11" s="1"/>
  <c r="Z1296" i="11" s="1"/>
  <c r="Z1297" i="11" s="1"/>
  <c r="Z1298" i="11" s="1"/>
  <c r="Z1299" i="11" s="1"/>
  <c r="Z1300" i="11" s="1"/>
  <c r="Z1301" i="11" s="1"/>
  <c r="Z1302" i="11" s="1"/>
  <c r="Z1303" i="11" s="1"/>
  <c r="Z1304" i="11" s="1"/>
  <c r="Z1305" i="11" s="1"/>
  <c r="Z1306" i="11" s="1"/>
  <c r="Z1307" i="11" s="1"/>
  <c r="Z1308" i="11" s="1"/>
  <c r="Z1309" i="11" s="1"/>
  <c r="Z1310" i="11" s="1"/>
  <c r="Z1311" i="11" s="1"/>
  <c r="Z1312" i="11" s="1"/>
  <c r="Z1313" i="11" s="1"/>
  <c r="Z1314" i="11" s="1"/>
  <c r="Z1315" i="11" s="1"/>
  <c r="Z1316" i="11" s="1"/>
  <c r="Z1317" i="11" s="1"/>
  <c r="Z1318" i="11" s="1"/>
  <c r="Z1319" i="11" s="1"/>
  <c r="Z1320" i="11" s="1"/>
  <c r="Z1321" i="11" s="1"/>
  <c r="Z1322" i="11" s="1"/>
  <c r="Z1323" i="11" s="1"/>
  <c r="Z1324" i="11" s="1"/>
  <c r="Z1325" i="11" s="1"/>
  <c r="Z1326" i="11" s="1"/>
  <c r="Z1327" i="11" s="1"/>
  <c r="Z1328" i="11" s="1"/>
  <c r="Z1329" i="11" s="1"/>
  <c r="Z1330" i="11" s="1"/>
  <c r="Z1331" i="11" s="1"/>
  <c r="Z1332" i="11" s="1"/>
  <c r="Z1333" i="11" s="1"/>
  <c r="Z1334" i="11" s="1"/>
  <c r="Z1335" i="11" s="1"/>
  <c r="Z1336" i="11" s="1"/>
  <c r="Z1337" i="11" s="1"/>
  <c r="Z1338" i="11" s="1"/>
  <c r="Z1339" i="11" s="1"/>
  <c r="Z1340" i="11" s="1"/>
  <c r="Z1341" i="11" s="1"/>
  <c r="Z1342" i="11" s="1"/>
  <c r="Z1343" i="11" s="1"/>
  <c r="Z1344" i="11" s="1"/>
  <c r="Z1345" i="11" s="1"/>
  <c r="Z1346" i="11" s="1"/>
  <c r="Z1347" i="11" s="1"/>
  <c r="Z1348" i="11" s="1"/>
  <c r="Z1349" i="11" s="1"/>
  <c r="Z1350" i="11" s="1"/>
  <c r="Z1351" i="11" s="1"/>
  <c r="Z1352" i="11" s="1"/>
  <c r="Z1353" i="11" s="1"/>
  <c r="Z1354" i="11" s="1"/>
  <c r="Z1355" i="11" s="1"/>
  <c r="Z1356" i="11" s="1"/>
  <c r="Z1357" i="11" s="1"/>
  <c r="Z1358" i="11" s="1"/>
  <c r="Z1359" i="11" s="1"/>
  <c r="Z1360" i="11" s="1"/>
  <c r="Z1361" i="11" s="1"/>
  <c r="Z1362" i="11" s="1"/>
  <c r="Z1363" i="11" s="1"/>
  <c r="Z1364" i="11" s="1"/>
  <c r="Z1365" i="11" s="1"/>
  <c r="Z1366" i="11" s="1"/>
  <c r="Z1367" i="11" s="1"/>
  <c r="Z1368" i="11" s="1"/>
  <c r="Z1369" i="11" s="1"/>
  <c r="Z1370" i="11" s="1"/>
  <c r="Z1371" i="11" s="1"/>
  <c r="Z1372" i="11" s="1"/>
  <c r="Z1373" i="11" s="1"/>
  <c r="Z1374" i="11" s="1"/>
  <c r="Z1375" i="11" s="1"/>
  <c r="Z1376" i="11" s="1"/>
  <c r="Z1377" i="11" s="1"/>
  <c r="Z1378" i="11" s="1"/>
  <c r="Z1379" i="11" s="1"/>
  <c r="Z1380" i="11" s="1"/>
  <c r="Z1381" i="11" s="1"/>
  <c r="Z1382" i="11" s="1"/>
  <c r="Z1383" i="11" s="1"/>
  <c r="Z1384" i="11" s="1"/>
  <c r="Z1385" i="11" s="1"/>
  <c r="Z1386" i="11" s="1"/>
  <c r="Z1387" i="11" s="1"/>
  <c r="Z1388" i="11" s="1"/>
  <c r="Z1389" i="11" s="1"/>
  <c r="Z1390" i="11" s="1"/>
  <c r="Z1391" i="11" s="1"/>
  <c r="Z1392" i="11" s="1"/>
  <c r="Z1393" i="11" s="1"/>
  <c r="Z1394" i="11" s="1"/>
  <c r="Z1395" i="11" s="1"/>
  <c r="Z1396" i="11" s="1"/>
  <c r="Z1397" i="11" s="1"/>
  <c r="Z1398" i="11" s="1"/>
  <c r="Z1399" i="11" s="1"/>
  <c r="Z1400" i="11" s="1"/>
  <c r="Z1401" i="11" s="1"/>
  <c r="Z1402" i="11" s="1"/>
  <c r="Z1403" i="11" s="1"/>
  <c r="Z1404" i="11" s="1"/>
  <c r="Z1405" i="11" s="1"/>
  <c r="Z1406" i="11" s="1"/>
  <c r="Z1407" i="11" s="1"/>
  <c r="Z1408" i="11" s="1"/>
  <c r="Z1409" i="11" s="1"/>
  <c r="Z1410" i="11" s="1"/>
  <c r="Z1411" i="11" s="1"/>
  <c r="Z1412" i="11" s="1"/>
  <c r="Z1413" i="11" s="1"/>
  <c r="Z1414" i="11" s="1"/>
  <c r="Z1415" i="11" s="1"/>
  <c r="Z1416" i="11" s="1"/>
  <c r="Z1417" i="11" s="1"/>
  <c r="Z1418" i="11" s="1"/>
  <c r="Z1419" i="11" s="1"/>
  <c r="Z1420" i="11" s="1"/>
  <c r="Z1421" i="11" s="1"/>
  <c r="Z1422" i="11" s="1"/>
  <c r="Z1423" i="11" s="1"/>
  <c r="Z1424" i="11" s="1"/>
  <c r="Z1425" i="11" s="1"/>
  <c r="Z1426" i="11" s="1"/>
  <c r="Z1427" i="11" s="1"/>
  <c r="Z1428" i="11" s="1"/>
  <c r="Z1429" i="11" s="1"/>
  <c r="Z1430" i="11" s="1"/>
  <c r="Z1431" i="11" s="1"/>
  <c r="Z1432" i="11" s="1"/>
  <c r="Z1433" i="11" s="1"/>
  <c r="Z1434" i="11" s="1"/>
  <c r="Z1435" i="11" s="1"/>
  <c r="Z1436" i="11" s="1"/>
  <c r="Z1437" i="11" s="1"/>
  <c r="Z1438" i="11" s="1"/>
  <c r="Z1439" i="11" s="1"/>
  <c r="Z1440" i="11" s="1"/>
  <c r="Z1441" i="11" s="1"/>
  <c r="Z1442" i="11" s="1"/>
  <c r="Z1443" i="11" s="1"/>
  <c r="Z1444" i="11" s="1"/>
  <c r="Z1445" i="11" s="1"/>
  <c r="Z1446" i="11" s="1"/>
  <c r="Z1447" i="11" s="1"/>
  <c r="Z1448" i="11" s="1"/>
  <c r="Z1449" i="11" s="1"/>
  <c r="Z1450" i="11" s="1"/>
  <c r="Z1451" i="11" s="1"/>
  <c r="Z1452" i="11" s="1"/>
  <c r="Z1453" i="11" s="1"/>
  <c r="Z1454" i="11" s="1"/>
  <c r="Z1455" i="11" s="1"/>
  <c r="Z1456" i="11" s="1"/>
  <c r="Z1457" i="11" s="1"/>
  <c r="Z1458" i="11" s="1"/>
  <c r="Z1459" i="11" s="1"/>
  <c r="Z1460" i="11" s="1"/>
  <c r="Z1461" i="11" s="1"/>
  <c r="Z1462" i="11" s="1"/>
  <c r="Z1463" i="11" s="1"/>
  <c r="Z1464" i="11" s="1"/>
  <c r="Z1465" i="11" s="1"/>
  <c r="Z1466" i="11" s="1"/>
  <c r="Z1467" i="11" s="1"/>
  <c r="Z1468" i="11" s="1"/>
  <c r="Z1469" i="11" s="1"/>
  <c r="Z1470" i="11" s="1"/>
  <c r="Z1471" i="11" s="1"/>
  <c r="Z1472" i="11" s="1"/>
  <c r="Z1473" i="11" s="1"/>
  <c r="Z1474" i="11" s="1"/>
  <c r="Z1475" i="11" s="1"/>
  <c r="Z1476" i="11" s="1"/>
  <c r="Z1477" i="11" s="1"/>
  <c r="Z1478" i="11" s="1"/>
  <c r="Z1479" i="11" s="1"/>
  <c r="Z1480" i="11" s="1"/>
  <c r="Z1481" i="11" s="1"/>
  <c r="Z1482" i="11" s="1"/>
  <c r="Z1483" i="11" s="1"/>
  <c r="Z1484" i="11" s="1"/>
  <c r="Z1485" i="11" s="1"/>
  <c r="Z1486" i="11" s="1"/>
  <c r="Z1487" i="11" s="1"/>
  <c r="Z1488" i="11" s="1"/>
  <c r="Z1489" i="11" s="1"/>
  <c r="Z1490" i="11" s="1"/>
  <c r="Z1491" i="11" s="1"/>
  <c r="Z1492" i="11" s="1"/>
  <c r="Z1493" i="11" s="1"/>
  <c r="Z1494" i="11" s="1"/>
  <c r="Z1495" i="11" s="1"/>
  <c r="Z1496" i="11" s="1"/>
  <c r="Z1497" i="11" s="1"/>
  <c r="Z1498" i="11" s="1"/>
  <c r="Z1499" i="11" s="1"/>
  <c r="Z1500" i="11" s="1"/>
  <c r="Z1501" i="11" s="1"/>
  <c r="Z1502" i="11" s="1"/>
  <c r="Z1503" i="11" s="1"/>
  <c r="Z1504" i="11" s="1"/>
  <c r="Z1505" i="11" s="1"/>
  <c r="Z1506" i="11" s="1"/>
  <c r="Z1507" i="11" s="1"/>
  <c r="Z1508" i="11" s="1"/>
  <c r="Z1509" i="11" s="1"/>
  <c r="Z1510" i="11" s="1"/>
  <c r="Z1511" i="11" s="1"/>
  <c r="Z1512" i="11" s="1"/>
  <c r="Z1513" i="11" s="1"/>
  <c r="Z1514" i="11" s="1"/>
  <c r="Z1515" i="11" s="1"/>
  <c r="Z1516" i="11" s="1"/>
  <c r="Z1517" i="11" s="1"/>
  <c r="Z1518" i="11" s="1"/>
  <c r="Z1519" i="11" s="1"/>
  <c r="Z1520" i="11" s="1"/>
  <c r="Z1521" i="11" s="1"/>
  <c r="Z1522" i="11" s="1"/>
  <c r="Z1523" i="11" s="1"/>
  <c r="Z1524" i="11" s="1"/>
  <c r="Z1525" i="11" s="1"/>
  <c r="Z1526" i="11" s="1"/>
  <c r="Z1527" i="11" s="1"/>
  <c r="Z1528" i="11" s="1"/>
  <c r="Z1529" i="11" s="1"/>
  <c r="Z1530" i="11" s="1"/>
  <c r="Z1531" i="11" s="1"/>
  <c r="Z1532" i="11" s="1"/>
  <c r="Z1533" i="11" s="1"/>
  <c r="Z1534" i="11" s="1"/>
  <c r="Z1535" i="11" s="1"/>
  <c r="Z1536" i="11" s="1"/>
  <c r="Z1537" i="11" s="1"/>
  <c r="Z1538" i="11" s="1"/>
  <c r="Z1539" i="11" s="1"/>
  <c r="Z1540" i="11" s="1"/>
  <c r="Z1541" i="11" s="1"/>
  <c r="Z1542" i="11" s="1"/>
  <c r="Z1543" i="11" s="1"/>
  <c r="Z1544" i="11" s="1"/>
  <c r="Z1545" i="11" s="1"/>
  <c r="Z1546" i="11" s="1"/>
  <c r="Z1547" i="11" s="1"/>
  <c r="Z1548" i="11" s="1"/>
  <c r="Z1549" i="11" s="1"/>
  <c r="Z1550" i="11" s="1"/>
  <c r="Z1551" i="11" s="1"/>
  <c r="Z1552" i="11" s="1"/>
  <c r="Z1553" i="11" s="1"/>
  <c r="Z1554" i="11" s="1"/>
  <c r="Z1555" i="11" s="1"/>
  <c r="Z1556" i="11" s="1"/>
  <c r="Z1557" i="11" s="1"/>
  <c r="Z1558" i="11" s="1"/>
  <c r="Z1559" i="11" s="1"/>
  <c r="Z1560" i="11" s="1"/>
  <c r="Z1561" i="11" s="1"/>
  <c r="Z1562" i="11" s="1"/>
  <c r="Z1563" i="11" s="1"/>
  <c r="Z1564" i="11" s="1"/>
  <c r="Z1565" i="11" s="1"/>
  <c r="Z1566" i="11" s="1"/>
  <c r="Z1567" i="11" s="1"/>
  <c r="Z1568" i="11" s="1"/>
  <c r="Z1569" i="11" s="1"/>
  <c r="Z1570" i="11" s="1"/>
  <c r="Z1571" i="11" s="1"/>
  <c r="Z1572" i="11" s="1"/>
  <c r="Z1573" i="11" s="1"/>
  <c r="Z1574" i="11" s="1"/>
  <c r="Z1575" i="11" s="1"/>
  <c r="Z1576" i="11" s="1"/>
  <c r="Z1577" i="11" s="1"/>
  <c r="Z1578" i="11" s="1"/>
  <c r="Z1579" i="11" s="1"/>
  <c r="Z1580" i="11" s="1"/>
  <c r="Z1581" i="11" s="1"/>
  <c r="Z1582" i="11" s="1"/>
  <c r="Z1583" i="11" s="1"/>
  <c r="Z1584" i="11" s="1"/>
  <c r="Z1585" i="11" s="1"/>
  <c r="Z1586" i="11" s="1"/>
  <c r="Z1587" i="11" s="1"/>
  <c r="Z1588" i="11" s="1"/>
  <c r="Z1589" i="11" s="1"/>
  <c r="Z1590" i="11" s="1"/>
  <c r="Z1591" i="11" s="1"/>
  <c r="Z1592" i="11" s="1"/>
  <c r="Z1593" i="11" s="1"/>
  <c r="Z1594" i="11" s="1"/>
  <c r="Z1595" i="11" s="1"/>
  <c r="Z1596" i="11" s="1"/>
  <c r="Z1597" i="11" s="1"/>
  <c r="Z1598" i="11" s="1"/>
  <c r="Z1599" i="11" s="1"/>
  <c r="Z1600" i="11" s="1"/>
  <c r="Z1601" i="11" s="1"/>
  <c r="Z1602" i="11" s="1"/>
  <c r="Z1603" i="11" s="1"/>
  <c r="Z1604" i="11" s="1"/>
  <c r="Z1605" i="11" s="1"/>
  <c r="Z1606" i="11" s="1"/>
  <c r="Z1607" i="11" s="1"/>
  <c r="Z1608" i="11" s="1"/>
  <c r="Z1609" i="11" s="1"/>
  <c r="Z1610" i="11" s="1"/>
  <c r="Z1611" i="11" s="1"/>
  <c r="Z1612" i="11" s="1"/>
  <c r="Z1613" i="11" s="1"/>
  <c r="Z1614" i="11" s="1"/>
  <c r="Z1615" i="11" s="1"/>
  <c r="Z1616" i="11" s="1"/>
  <c r="Z1617" i="11" s="1"/>
  <c r="Z1618" i="11" s="1"/>
  <c r="Z1619" i="11" s="1"/>
  <c r="Z1620" i="11" s="1"/>
  <c r="Z1621" i="11" s="1"/>
  <c r="Z1622" i="11" s="1"/>
  <c r="Z1623" i="11" s="1"/>
  <c r="Z1624" i="11" s="1"/>
  <c r="Z1625" i="11" s="1"/>
  <c r="Z1626" i="11" s="1"/>
  <c r="Z1627" i="11" s="1"/>
  <c r="Z1628" i="11" s="1"/>
  <c r="Z1629" i="11" s="1"/>
  <c r="Z1630" i="11" s="1"/>
  <c r="Z1631" i="11" s="1"/>
  <c r="Z1632" i="11" s="1"/>
  <c r="Z1633" i="11" s="1"/>
  <c r="Z1634" i="11" s="1"/>
  <c r="Z1635" i="11" s="1"/>
  <c r="Z1636" i="11" s="1"/>
  <c r="Z1637" i="11" s="1"/>
  <c r="Z1638" i="11" s="1"/>
  <c r="Z1639" i="11" s="1"/>
  <c r="Z1640" i="11" s="1"/>
  <c r="Z1641" i="11" s="1"/>
  <c r="Z1642" i="11" s="1"/>
  <c r="Z1643" i="11" s="1"/>
  <c r="Z1644" i="11" s="1"/>
  <c r="Z1645" i="11" s="1"/>
  <c r="Z1646" i="11" s="1"/>
  <c r="Z1647" i="11" s="1"/>
  <c r="Z1648" i="11" s="1"/>
  <c r="Z1649" i="11" s="1"/>
  <c r="Z1650" i="11" s="1"/>
  <c r="Z1651" i="11" s="1"/>
  <c r="Z1652" i="11" s="1"/>
  <c r="Z1653" i="11" s="1"/>
  <c r="Z1654" i="11" s="1"/>
  <c r="Z1655" i="11" s="1"/>
  <c r="Z1656" i="11" s="1"/>
  <c r="Z1657" i="11" s="1"/>
  <c r="Z1658" i="11" s="1"/>
  <c r="Z1659" i="11" s="1"/>
  <c r="Z1660" i="11" s="1"/>
  <c r="Z1661" i="11" s="1"/>
  <c r="Z1662" i="11" s="1"/>
  <c r="Z1663" i="11" s="1"/>
  <c r="Z1664" i="11" s="1"/>
  <c r="Z1665" i="11" s="1"/>
  <c r="Z1666" i="11" s="1"/>
  <c r="Z1667" i="11" s="1"/>
  <c r="Z1668" i="11" s="1"/>
  <c r="Z1669" i="11" s="1"/>
  <c r="Z1670" i="11" s="1"/>
  <c r="Z1671" i="11" s="1"/>
  <c r="Z1672" i="11" s="1"/>
  <c r="Z1673" i="11" s="1"/>
  <c r="Z1674" i="11" s="1"/>
  <c r="Z1675" i="11" s="1"/>
  <c r="Z1676" i="11" s="1"/>
  <c r="Z1677" i="11" s="1"/>
  <c r="Z1678" i="11" s="1"/>
  <c r="Z1679" i="11" s="1"/>
  <c r="Z1680" i="11" s="1"/>
  <c r="Z1681" i="11" s="1"/>
  <c r="Z1682" i="11" s="1"/>
  <c r="Z1683" i="11" s="1"/>
  <c r="Z1684" i="11" s="1"/>
  <c r="Z1685" i="11" s="1"/>
  <c r="Z1686" i="11" s="1"/>
  <c r="Z1687" i="11" s="1"/>
  <c r="Z1688" i="11" s="1"/>
  <c r="Z1689" i="11" s="1"/>
  <c r="Z1690" i="11" s="1"/>
  <c r="Z1691" i="11" s="1"/>
  <c r="Z1692" i="11" s="1"/>
  <c r="Z1693" i="11" s="1"/>
  <c r="Z1694" i="11" s="1"/>
  <c r="Z1695" i="11" s="1"/>
  <c r="Z1696" i="11" s="1"/>
  <c r="Z1697" i="11" s="1"/>
  <c r="Z1698" i="11" s="1"/>
  <c r="Z1699" i="11" s="1"/>
  <c r="Z1700" i="11" s="1"/>
  <c r="Z1701" i="11" s="1"/>
  <c r="Z1702" i="11" s="1"/>
  <c r="Z1703" i="11" s="1"/>
  <c r="Z1704" i="11" s="1"/>
  <c r="Z1705" i="11" s="1"/>
  <c r="Z1706" i="11" s="1"/>
  <c r="Z1707" i="11" s="1"/>
  <c r="Z1708" i="11" s="1"/>
  <c r="Z1709" i="11" s="1"/>
  <c r="Z1710" i="11" s="1"/>
  <c r="Z1711" i="11" s="1"/>
  <c r="Z1712" i="11" s="1"/>
  <c r="Z1713" i="11" s="1"/>
  <c r="Z1714" i="11" s="1"/>
  <c r="Z1715" i="11" s="1"/>
  <c r="Z1716" i="11" s="1"/>
  <c r="Z1717" i="11" s="1"/>
  <c r="Z1718" i="11" s="1"/>
  <c r="Z1719" i="11" s="1"/>
  <c r="Z1720" i="11" s="1"/>
  <c r="Z1721" i="11" s="1"/>
  <c r="Z1722" i="11" s="1"/>
  <c r="Z1723" i="11" s="1"/>
  <c r="Z1724" i="11" s="1"/>
  <c r="Z1725" i="11" s="1"/>
  <c r="Z1726" i="11" s="1"/>
  <c r="Z1727" i="11" s="1"/>
  <c r="Z1728" i="11" s="1"/>
  <c r="Z1729" i="11" s="1"/>
  <c r="Z1730" i="11" s="1"/>
  <c r="Z1731" i="11" s="1"/>
  <c r="Z1732" i="11" s="1"/>
  <c r="Z1733" i="11" s="1"/>
  <c r="Z1734" i="11" s="1"/>
  <c r="Z1735" i="11" s="1"/>
  <c r="Z1736" i="11" s="1"/>
  <c r="Z1737" i="11" s="1"/>
  <c r="Z1738" i="11" s="1"/>
  <c r="Z1739" i="11" s="1"/>
  <c r="Z1740" i="11" s="1"/>
  <c r="Z1741" i="11" s="1"/>
  <c r="Z1742" i="11" s="1"/>
  <c r="Z1743" i="11" s="1"/>
  <c r="Z1744" i="11" s="1"/>
  <c r="Z1745" i="11" s="1"/>
  <c r="Z1746" i="11" s="1"/>
  <c r="Z1747" i="11" s="1"/>
  <c r="Z1748" i="11" s="1"/>
  <c r="Z1749" i="11" s="1"/>
  <c r="Z1750" i="11" s="1"/>
  <c r="Z1751" i="11" s="1"/>
  <c r="Z1752" i="11" s="1"/>
  <c r="Z1753" i="11" s="1"/>
  <c r="Z1754" i="11" s="1"/>
  <c r="Z1755" i="11" s="1"/>
  <c r="Z1756" i="11" s="1"/>
  <c r="Z1757" i="11" s="1"/>
  <c r="Z1758" i="11" s="1"/>
  <c r="Z1759" i="11" s="1"/>
  <c r="Z1760" i="11" s="1"/>
  <c r="Z1761" i="11" s="1"/>
  <c r="Z1762" i="11" s="1"/>
  <c r="Z1763" i="11" s="1"/>
  <c r="Z1764" i="11" s="1"/>
  <c r="Z1765" i="11" s="1"/>
  <c r="Z1766" i="11" s="1"/>
  <c r="Z1767" i="11" s="1"/>
  <c r="Z1768" i="11" s="1"/>
  <c r="Z1769" i="11" s="1"/>
  <c r="Z1770" i="11" s="1"/>
  <c r="Z1771" i="11" s="1"/>
  <c r="Z1772" i="11" s="1"/>
  <c r="Z1773" i="11" s="1"/>
  <c r="Z1774" i="11" s="1"/>
  <c r="Z1775" i="11" s="1"/>
  <c r="Z1776" i="11" s="1"/>
  <c r="Z1777" i="11" s="1"/>
  <c r="Z1778" i="11" s="1"/>
  <c r="Z1779" i="11" s="1"/>
  <c r="Z1780" i="11" s="1"/>
  <c r="Z1781" i="11" s="1"/>
  <c r="Z1782" i="11" s="1"/>
  <c r="Z1783" i="11" s="1"/>
  <c r="Z1784" i="11" s="1"/>
  <c r="Z1785" i="11" s="1"/>
  <c r="Z1786" i="11" s="1"/>
  <c r="Z1787" i="11" s="1"/>
  <c r="Z1788" i="11" s="1"/>
  <c r="Z1789" i="11" s="1"/>
  <c r="Z1790" i="11" s="1"/>
  <c r="Z1791" i="11" s="1"/>
  <c r="Z1792" i="11" s="1"/>
  <c r="Z1793" i="11" s="1"/>
  <c r="Z1794" i="11" s="1"/>
  <c r="Z1795" i="11" s="1"/>
  <c r="Z1796" i="11" s="1"/>
  <c r="Z1797" i="11" s="1"/>
  <c r="Z1798" i="11" s="1"/>
  <c r="Z1799" i="11" s="1"/>
  <c r="Z1800" i="11" s="1"/>
  <c r="Z1801" i="11" s="1"/>
  <c r="Z1802" i="11" s="1"/>
  <c r="Z1803" i="11" s="1"/>
  <c r="Z1804" i="11" s="1"/>
  <c r="Z1805" i="11" s="1"/>
  <c r="Z1806" i="11" s="1"/>
  <c r="Z1807" i="11" s="1"/>
  <c r="Z1808" i="11" s="1"/>
  <c r="Z1809" i="11" s="1"/>
  <c r="Z1810" i="11" s="1"/>
  <c r="Z1811" i="11" s="1"/>
  <c r="Z1812" i="11" s="1"/>
  <c r="Z1813" i="11" s="1"/>
  <c r="Z1814" i="11" s="1"/>
  <c r="Z1815" i="11" s="1"/>
  <c r="Z1816" i="11" s="1"/>
  <c r="Z1817" i="11" s="1"/>
  <c r="Z1818" i="11" s="1"/>
  <c r="Z1819" i="11" s="1"/>
  <c r="Z1820" i="11" s="1"/>
  <c r="Z1821" i="11" s="1"/>
  <c r="Z1822" i="11" s="1"/>
  <c r="Z1823" i="11" s="1"/>
  <c r="Z1824" i="11" s="1"/>
  <c r="Z1825" i="11" s="1"/>
  <c r="Z1826" i="11" s="1"/>
  <c r="Z1827" i="11" s="1"/>
  <c r="Z1828" i="11" s="1"/>
  <c r="Z1829" i="11" s="1"/>
  <c r="Z1830" i="11" s="1"/>
  <c r="Z1831" i="11" s="1"/>
  <c r="Z1832" i="11" s="1"/>
  <c r="Z1833" i="11" s="1"/>
  <c r="Z1834" i="11" s="1"/>
  <c r="Z1835" i="11" s="1"/>
  <c r="Z1836" i="11" s="1"/>
  <c r="Z1837" i="11" s="1"/>
  <c r="Z1838" i="11" s="1"/>
  <c r="Z1839" i="11" s="1"/>
  <c r="Z1840" i="11" s="1"/>
  <c r="Z1841" i="11" s="1"/>
  <c r="Z1842" i="11" s="1"/>
  <c r="Z1843" i="11" s="1"/>
  <c r="Z1844" i="11" s="1"/>
  <c r="Z1845" i="11" s="1"/>
  <c r="Z1846" i="11" s="1"/>
  <c r="Z1847" i="11" s="1"/>
  <c r="Z1848" i="11" s="1"/>
  <c r="Z1849" i="11" s="1"/>
  <c r="Z1850" i="11" s="1"/>
  <c r="Z1851" i="11" s="1"/>
  <c r="Z1852" i="11" s="1"/>
  <c r="Z1853" i="11" s="1"/>
  <c r="Z1854" i="11" s="1"/>
  <c r="Z1855" i="11" s="1"/>
  <c r="Z1856" i="11" s="1"/>
  <c r="Z1857" i="11" s="1"/>
  <c r="Z1858" i="11" s="1"/>
  <c r="Z1859" i="11" s="1"/>
  <c r="Z1860" i="11" s="1"/>
  <c r="Z1861" i="11" s="1"/>
  <c r="Z1862" i="11" s="1"/>
  <c r="Z1863" i="11" s="1"/>
  <c r="Z1864" i="11" s="1"/>
  <c r="Z1865" i="11" s="1"/>
  <c r="Z1866" i="11" s="1"/>
  <c r="Z1867" i="11" s="1"/>
  <c r="Z1868" i="11" s="1"/>
  <c r="Z1869" i="11" s="1"/>
  <c r="Z1870" i="11" s="1"/>
  <c r="Z1871" i="11" s="1"/>
  <c r="Z1872" i="11" s="1"/>
  <c r="Z1873" i="11" s="1"/>
  <c r="Z1874" i="11" s="1"/>
  <c r="Z1875" i="11" s="1"/>
  <c r="Z1876" i="11" s="1"/>
  <c r="Z1877" i="11" s="1"/>
  <c r="Z1878" i="11" s="1"/>
  <c r="Z1879" i="11" s="1"/>
  <c r="Z1880" i="11" s="1"/>
  <c r="Z1881" i="11" s="1"/>
  <c r="Z1882" i="11" s="1"/>
  <c r="Z1883" i="11" s="1"/>
  <c r="Z1884" i="11" s="1"/>
  <c r="Z1885" i="11" s="1"/>
  <c r="Z1886" i="11" s="1"/>
  <c r="Z1887" i="11" s="1"/>
  <c r="Z1888" i="11" s="1"/>
  <c r="Z1889" i="11" s="1"/>
  <c r="Z1890" i="11" s="1"/>
  <c r="Z1891" i="11" s="1"/>
  <c r="Z1892" i="11" s="1"/>
  <c r="Z1893" i="11" s="1"/>
  <c r="Z1894" i="11" s="1"/>
  <c r="Z1895" i="11" s="1"/>
  <c r="Z1896" i="11" s="1"/>
  <c r="Z1897" i="11" s="1"/>
  <c r="Z1898" i="11" s="1"/>
  <c r="Z1899" i="11" s="1"/>
  <c r="Z1900" i="11" s="1"/>
  <c r="Z1901" i="11" s="1"/>
  <c r="Z1902" i="11" s="1"/>
  <c r="Z1903" i="11" s="1"/>
  <c r="Z1904" i="11" s="1"/>
  <c r="Z1905" i="11" s="1"/>
  <c r="Z1906" i="11" s="1"/>
  <c r="Z1907" i="11" s="1"/>
  <c r="Z1908" i="11" s="1"/>
  <c r="Z1909" i="11" s="1"/>
  <c r="Z1910" i="11" s="1"/>
  <c r="Z1911" i="11" s="1"/>
  <c r="Z1912" i="11" s="1"/>
  <c r="Z1913" i="11" s="1"/>
  <c r="Z1914" i="11" s="1"/>
  <c r="Z1915" i="11" s="1"/>
  <c r="Z1916" i="11" s="1"/>
  <c r="Z1917" i="11" s="1"/>
  <c r="Z1918" i="11" s="1"/>
  <c r="Z1919" i="11" s="1"/>
  <c r="Z1920" i="11" s="1"/>
  <c r="Z1921" i="11" s="1"/>
  <c r="Z1922" i="11" s="1"/>
  <c r="Z1923" i="11" s="1"/>
  <c r="Z1924" i="11" s="1"/>
  <c r="Z1925" i="11" s="1"/>
  <c r="Z1926" i="11" s="1"/>
  <c r="Z1927" i="11" s="1"/>
  <c r="Z1928" i="11" s="1"/>
  <c r="Z1929" i="11" s="1"/>
  <c r="Z1930" i="11" s="1"/>
  <c r="Z1931" i="11" s="1"/>
  <c r="Z1932" i="11" s="1"/>
  <c r="Z1933" i="11" s="1"/>
  <c r="Z1934" i="11" s="1"/>
  <c r="Z1935" i="11" s="1"/>
  <c r="Z1936" i="11" s="1"/>
  <c r="Z1937" i="11" s="1"/>
  <c r="Z1938" i="11" s="1"/>
  <c r="Z1939" i="11" s="1"/>
  <c r="Z1940" i="11" s="1"/>
  <c r="Z1941" i="11" s="1"/>
  <c r="Z1942" i="11" s="1"/>
  <c r="Z1943" i="11" s="1"/>
  <c r="Z1944" i="11" s="1"/>
  <c r="Z1945" i="11" s="1"/>
  <c r="Z1946" i="11" s="1"/>
  <c r="Z1947" i="11" s="1"/>
  <c r="Z1948" i="11" s="1"/>
  <c r="Z1949" i="11" s="1"/>
  <c r="Z1950" i="11" s="1"/>
  <c r="Z1951" i="11" s="1"/>
  <c r="Z1952" i="11" s="1"/>
  <c r="Z1953" i="11" s="1"/>
  <c r="Z1954" i="11" s="1"/>
  <c r="Z1955" i="11" s="1"/>
  <c r="Z1956" i="11" s="1"/>
  <c r="Z1957" i="11" s="1"/>
  <c r="Z1958" i="11" s="1"/>
  <c r="Z1959" i="11" s="1"/>
  <c r="Z1960" i="11" s="1"/>
  <c r="Z1961" i="11" s="1"/>
  <c r="Z1962" i="11" s="1"/>
  <c r="Z1963" i="11" s="1"/>
  <c r="Z1964" i="11" s="1"/>
  <c r="Z1965" i="11" s="1"/>
  <c r="Z1966" i="11" s="1"/>
  <c r="Z1967" i="11" s="1"/>
  <c r="Z1968" i="11" s="1"/>
  <c r="Z1969" i="11" s="1"/>
  <c r="Z1970" i="11" s="1"/>
  <c r="Z1971" i="11" s="1"/>
  <c r="Z1972" i="11" s="1"/>
  <c r="Z1973" i="11" s="1"/>
  <c r="Z1974" i="11" s="1"/>
  <c r="Z1975" i="11" s="1"/>
  <c r="Z1976" i="11" s="1"/>
  <c r="Z1977" i="11" s="1"/>
  <c r="Z1978" i="11" s="1"/>
  <c r="Z1979" i="11" s="1"/>
  <c r="Z1980" i="11" s="1"/>
  <c r="Z1981" i="11" s="1"/>
  <c r="Z1982" i="11" s="1"/>
  <c r="Z1983" i="11" s="1"/>
  <c r="Z1984" i="11" s="1"/>
  <c r="Z1985" i="11" s="1"/>
  <c r="Z1986" i="11" s="1"/>
  <c r="Z1987" i="11" s="1"/>
  <c r="Z1988" i="11" s="1"/>
  <c r="Z1989" i="11" s="1"/>
  <c r="Z1990" i="11" s="1"/>
  <c r="Z1991" i="11" s="1"/>
  <c r="Z1992" i="11" s="1"/>
  <c r="Z1993" i="11" s="1"/>
  <c r="Z1994" i="11" s="1"/>
  <c r="Z1995" i="11" s="1"/>
  <c r="Z1996" i="11" s="1"/>
  <c r="Z1997" i="11" s="1"/>
  <c r="Z1998" i="11" s="1"/>
  <c r="Z1999" i="11" s="1"/>
  <c r="Z2000" i="11" s="1"/>
  <c r="Z2001" i="11" s="1"/>
  <c r="Z2002" i="11" s="1"/>
  <c r="Z2003" i="11" s="1"/>
  <c r="Z2004" i="11" s="1"/>
  <c r="Z2005" i="11" s="1"/>
  <c r="Z2006" i="11" s="1"/>
  <c r="Z2007" i="11" s="1"/>
  <c r="Z2008" i="11" s="1"/>
  <c r="Z2009" i="11" s="1"/>
  <c r="Z2010" i="11" s="1"/>
  <c r="Z2011" i="11" s="1"/>
  <c r="Z2012" i="11" s="1"/>
  <c r="Z2013" i="11" s="1"/>
  <c r="Z2014" i="11" s="1"/>
  <c r="Z2015" i="11" s="1"/>
  <c r="Z2016" i="11" s="1"/>
  <c r="Z2017" i="11" s="1"/>
  <c r="Z2018" i="11" s="1"/>
  <c r="Z2019" i="11" s="1"/>
  <c r="Z2020" i="11" s="1"/>
  <c r="Z2021" i="11" s="1"/>
  <c r="Z2022" i="11" s="1"/>
  <c r="Z2023" i="11" s="1"/>
  <c r="Z2024" i="11" s="1"/>
  <c r="Z2025" i="11" s="1"/>
  <c r="Z2026" i="11" s="1"/>
  <c r="Z2027" i="11" s="1"/>
  <c r="Z2028" i="11" s="1"/>
  <c r="Z2029" i="11" s="1"/>
  <c r="Z2030" i="11" s="1"/>
  <c r="Z2031" i="11" s="1"/>
  <c r="Z2032" i="11" s="1"/>
  <c r="Z2033" i="11" s="1"/>
  <c r="Z2034" i="11" s="1"/>
  <c r="Z2035" i="11" s="1"/>
  <c r="Z2036" i="11" s="1"/>
  <c r="Z2037" i="11" s="1"/>
  <c r="Z2038" i="11" s="1"/>
  <c r="Z2039" i="11" s="1"/>
  <c r="Z2040" i="11" s="1"/>
  <c r="Z2041" i="11" s="1"/>
  <c r="Z2042" i="11" s="1"/>
  <c r="Z2043" i="11" s="1"/>
  <c r="Z2044" i="11" s="1"/>
  <c r="Z2045" i="11" s="1"/>
  <c r="Z2046" i="11" s="1"/>
  <c r="Z2047" i="11" s="1"/>
  <c r="Z2048" i="11" s="1"/>
  <c r="Z2049" i="11" s="1"/>
  <c r="Z2050" i="11" s="1"/>
  <c r="Z2051" i="11" s="1"/>
  <c r="Z2052" i="11" s="1"/>
  <c r="Z2053" i="11" s="1"/>
  <c r="Z2054" i="11" s="1"/>
  <c r="Z2055" i="11" s="1"/>
  <c r="Z2056" i="11" s="1"/>
  <c r="Z2057" i="11" s="1"/>
  <c r="Z2058" i="11" s="1"/>
  <c r="Z2059" i="11" s="1"/>
  <c r="Z2060" i="11" s="1"/>
  <c r="Z2061" i="11" s="1"/>
  <c r="Z2062" i="11" s="1"/>
  <c r="Z2063" i="11" s="1"/>
  <c r="Z2064" i="11" s="1"/>
  <c r="Z2065" i="11" s="1"/>
  <c r="Z2066" i="11" s="1"/>
  <c r="Z2067" i="11" s="1"/>
  <c r="Z2068" i="11" s="1"/>
  <c r="Z2069" i="11" s="1"/>
  <c r="Z2070" i="11" s="1"/>
  <c r="Z2071" i="11" s="1"/>
  <c r="Z2072" i="11" s="1"/>
  <c r="Z2073" i="11" s="1"/>
  <c r="Z2074" i="11" s="1"/>
  <c r="Z2075" i="11" s="1"/>
  <c r="Z2076" i="11" s="1"/>
  <c r="Z2077" i="11" s="1"/>
  <c r="Z2078" i="11" s="1"/>
  <c r="Z2079" i="11" s="1"/>
  <c r="Z2080" i="11" s="1"/>
  <c r="Z2081" i="11" s="1"/>
  <c r="Z2082" i="11" s="1"/>
  <c r="Z2083" i="11" s="1"/>
  <c r="Z2084" i="11" s="1"/>
  <c r="Z2085" i="11" s="1"/>
  <c r="Z2086" i="11" s="1"/>
  <c r="Z2087" i="11" s="1"/>
  <c r="Z2088" i="11" s="1"/>
  <c r="Z2089" i="11" s="1"/>
  <c r="Z2090" i="11" s="1"/>
  <c r="Z2091" i="11" s="1"/>
  <c r="Z2092" i="11" s="1"/>
  <c r="Z2093" i="11" s="1"/>
  <c r="Z2094" i="11" s="1"/>
  <c r="Z2095" i="11" s="1"/>
  <c r="Z2096" i="11" s="1"/>
  <c r="Z2097" i="11" s="1"/>
  <c r="Z2098" i="11" s="1"/>
  <c r="Z2099" i="11" s="1"/>
  <c r="Z2100" i="11" s="1"/>
  <c r="Z2101" i="11" s="1"/>
  <c r="Z2102" i="11" s="1"/>
  <c r="Z2103" i="11" s="1"/>
  <c r="Z2104" i="11" s="1"/>
  <c r="Z2105" i="11" s="1"/>
  <c r="Z2106" i="11" s="1"/>
  <c r="Z2107" i="11" s="1"/>
  <c r="Z2108" i="11" s="1"/>
  <c r="Z2109" i="11" s="1"/>
  <c r="Z2110" i="11" s="1"/>
  <c r="Z2111" i="11" s="1"/>
  <c r="Z2112" i="11" s="1"/>
  <c r="Z2113" i="11" s="1"/>
  <c r="Z2114" i="11" s="1"/>
  <c r="Z2115" i="11" s="1"/>
  <c r="Z2116" i="11" s="1"/>
  <c r="Z2117" i="11" s="1"/>
  <c r="Z2118" i="11" s="1"/>
  <c r="Z2119" i="11" s="1"/>
  <c r="Z2120" i="11" s="1"/>
  <c r="Z2121" i="11" s="1"/>
  <c r="Z2122" i="11" s="1"/>
  <c r="Z2123" i="11" s="1"/>
  <c r="Z2124" i="11" s="1"/>
  <c r="Z2125" i="11" s="1"/>
  <c r="Z2126" i="11" s="1"/>
  <c r="Z2127" i="11" s="1"/>
  <c r="Z2128" i="11" s="1"/>
  <c r="Z2129" i="11" s="1"/>
  <c r="Z2130" i="11" s="1"/>
  <c r="Z2131" i="11" s="1"/>
  <c r="Z2132" i="11" s="1"/>
  <c r="Z2133" i="11" s="1"/>
  <c r="Z2134" i="11" s="1"/>
  <c r="Z2135" i="11" s="1"/>
  <c r="Z2136" i="11" s="1"/>
  <c r="Z2137" i="11" s="1"/>
  <c r="Z2138" i="11" s="1"/>
  <c r="Z2139" i="11" s="1"/>
  <c r="Z2140" i="11" s="1"/>
  <c r="Z2141" i="11" s="1"/>
  <c r="Z2142" i="11" s="1"/>
  <c r="Z2143" i="11" s="1"/>
  <c r="Z2144" i="11" s="1"/>
  <c r="Z2145" i="11" s="1"/>
  <c r="Z2146" i="11" s="1"/>
  <c r="Z2147" i="11" s="1"/>
  <c r="Z2148" i="11" s="1"/>
  <c r="Z2149" i="11" s="1"/>
  <c r="Z2150" i="11" s="1"/>
  <c r="Z2151" i="11" s="1"/>
  <c r="Z2152" i="11" s="1"/>
  <c r="Z2153" i="11" s="1"/>
  <c r="Z2154" i="11" s="1"/>
  <c r="Z2155" i="11" s="1"/>
  <c r="Z2156" i="11" s="1"/>
  <c r="Z2157" i="11" s="1"/>
  <c r="Z2158" i="11" s="1"/>
  <c r="Z2159" i="11" s="1"/>
  <c r="Z2160" i="11" s="1"/>
  <c r="Z2161" i="11" s="1"/>
  <c r="Z2162" i="11" s="1"/>
  <c r="Z2163" i="11" s="1"/>
  <c r="Z2164" i="11" s="1"/>
  <c r="Z2165" i="11" s="1"/>
  <c r="Z2166" i="11" s="1"/>
  <c r="Z2167" i="11" s="1"/>
  <c r="Z2168" i="11" s="1"/>
  <c r="Z2169" i="11" s="1"/>
  <c r="Z2170" i="11" s="1"/>
  <c r="Z2171" i="11" s="1"/>
  <c r="Z2172" i="11" s="1"/>
  <c r="Z2173" i="11" s="1"/>
  <c r="Z2174" i="11" s="1"/>
  <c r="Z2175" i="11" s="1"/>
  <c r="Z2176" i="11" s="1"/>
  <c r="Z2177" i="11" s="1"/>
  <c r="Z2178" i="11" s="1"/>
  <c r="Z2179" i="11" s="1"/>
  <c r="Z2180" i="11" s="1"/>
  <c r="Z2181" i="11" s="1"/>
  <c r="Z2182" i="11" s="1"/>
  <c r="Z2183" i="11" s="1"/>
  <c r="Z2184" i="11" s="1"/>
  <c r="Z2185" i="11" s="1"/>
  <c r="Z2186" i="11" s="1"/>
  <c r="Z2187" i="11" s="1"/>
  <c r="Z2188" i="11" s="1"/>
  <c r="Z2189" i="11" s="1"/>
  <c r="Z2190" i="11" s="1"/>
  <c r="Z2191" i="11" s="1"/>
  <c r="Z2192" i="11" s="1"/>
  <c r="Z2193" i="11" s="1"/>
  <c r="Z2194" i="11" s="1"/>
  <c r="Z2195" i="11" s="1"/>
  <c r="Z2196" i="11" s="1"/>
  <c r="Z2197" i="11" s="1"/>
  <c r="Z2198" i="11" s="1"/>
  <c r="Z2199" i="11" s="1"/>
  <c r="Z2200" i="11" s="1"/>
  <c r="Z2201" i="11" s="1"/>
  <c r="Z2202" i="11" s="1"/>
  <c r="Z2203" i="11" s="1"/>
  <c r="Z2204" i="11" s="1"/>
  <c r="Z2205" i="11" s="1"/>
  <c r="Z2206" i="11" s="1"/>
  <c r="Z2207" i="11" s="1"/>
  <c r="Z2208" i="11" s="1"/>
  <c r="Z2209" i="11" s="1"/>
  <c r="Z2210" i="11" s="1"/>
  <c r="Z2211" i="11" s="1"/>
  <c r="Z2212" i="11" s="1"/>
  <c r="Z2213" i="11" s="1"/>
  <c r="Z2214" i="11" s="1"/>
  <c r="Z2215" i="11" s="1"/>
  <c r="Z2216" i="11" s="1"/>
  <c r="Z2217" i="11" s="1"/>
  <c r="Z2218" i="11" s="1"/>
  <c r="Z2219" i="11" s="1"/>
  <c r="Z2220" i="11" s="1"/>
  <c r="Z2221" i="11" s="1"/>
  <c r="Z2222" i="11" s="1"/>
  <c r="Z2223" i="11" s="1"/>
  <c r="Z2224" i="11" s="1"/>
  <c r="Z2225" i="11" s="1"/>
  <c r="Z2226" i="11" s="1"/>
  <c r="Z2227" i="11" s="1"/>
  <c r="Z2228" i="11" s="1"/>
  <c r="Z2229" i="11" s="1"/>
  <c r="Z2230" i="11" s="1"/>
  <c r="Z2231" i="11" s="1"/>
  <c r="Z2232" i="11" s="1"/>
  <c r="Z2233" i="11" s="1"/>
  <c r="Z2234" i="11" s="1"/>
  <c r="Z2235" i="11" s="1"/>
  <c r="Z2236" i="11" s="1"/>
  <c r="Z2237" i="11" s="1"/>
  <c r="Z2238" i="11" s="1"/>
  <c r="Z2239" i="11" s="1"/>
  <c r="Z2240" i="11" s="1"/>
  <c r="Z2241" i="11" s="1"/>
  <c r="Z2242" i="11" s="1"/>
  <c r="Z2243" i="11" s="1"/>
  <c r="Z2244" i="11" s="1"/>
  <c r="Z2245" i="11" s="1"/>
  <c r="Z2246" i="11" s="1"/>
  <c r="Z2247" i="11" s="1"/>
  <c r="Z2248" i="11" s="1"/>
  <c r="Z2249" i="11" s="1"/>
  <c r="Z2250" i="11" s="1"/>
  <c r="Z2251" i="11" s="1"/>
  <c r="Z2252" i="11" s="1"/>
  <c r="Z2253" i="11" s="1"/>
  <c r="Z2254" i="11" s="1"/>
  <c r="Z2255" i="11" s="1"/>
  <c r="Z2256" i="11" s="1"/>
  <c r="Z2257" i="11" s="1"/>
  <c r="Z2258" i="11" s="1"/>
  <c r="Z2259" i="11" s="1"/>
  <c r="Z2260" i="11" s="1"/>
  <c r="Z2261" i="11" s="1"/>
  <c r="Z2262" i="11" s="1"/>
  <c r="Z2263" i="11" s="1"/>
  <c r="Z2264" i="11" s="1"/>
  <c r="Z2265" i="11" s="1"/>
  <c r="Z2266" i="11" s="1"/>
  <c r="Z2267" i="11" s="1"/>
  <c r="Z2268" i="11" s="1"/>
  <c r="Z2269" i="11" s="1"/>
  <c r="Z2270" i="11" s="1"/>
  <c r="Z2271" i="11" s="1"/>
  <c r="Z2272" i="11" s="1"/>
  <c r="Z2273" i="11" s="1"/>
  <c r="Z2274" i="11" s="1"/>
  <c r="Z2275" i="11" s="1"/>
  <c r="Z2276" i="11" s="1"/>
  <c r="Z2277" i="11" s="1"/>
  <c r="Z2278" i="11" s="1"/>
  <c r="Z2279" i="11" s="1"/>
  <c r="Z2280" i="11" s="1"/>
  <c r="Z2281" i="11" s="1"/>
  <c r="Z2282" i="11" s="1"/>
  <c r="Z2283" i="11" s="1"/>
  <c r="Z2284" i="11" s="1"/>
  <c r="Z2285" i="11" s="1"/>
  <c r="Z2286" i="11" s="1"/>
  <c r="Z2287" i="11" s="1"/>
  <c r="Z2288" i="11" s="1"/>
  <c r="Z2289" i="11" s="1"/>
  <c r="Z2290" i="11" s="1"/>
  <c r="Z2291" i="11" s="1"/>
  <c r="Z2292" i="11" s="1"/>
  <c r="Z2293" i="11" s="1"/>
  <c r="Z2294" i="11" s="1"/>
  <c r="Z2295" i="11" s="1"/>
  <c r="Z2296" i="11" s="1"/>
  <c r="Z2297" i="11" s="1"/>
  <c r="Z2298" i="11" s="1"/>
  <c r="Z2299" i="11" s="1"/>
  <c r="Z2300" i="11" s="1"/>
  <c r="Z2301" i="11" s="1"/>
  <c r="Z2302" i="11" s="1"/>
  <c r="Z2303" i="11" s="1"/>
  <c r="Z2304" i="11" s="1"/>
  <c r="Z2305" i="11" s="1"/>
  <c r="Z2306" i="11" s="1"/>
  <c r="Z2307" i="11" s="1"/>
  <c r="Z2308" i="11" s="1"/>
  <c r="Z2309" i="11" s="1"/>
  <c r="Z2310" i="11" s="1"/>
  <c r="Z2311" i="11" s="1"/>
  <c r="Z2312" i="11" s="1"/>
  <c r="Z2313" i="11" s="1"/>
  <c r="Z2314" i="11" s="1"/>
  <c r="Z2315" i="11" s="1"/>
  <c r="Z2316" i="11" s="1"/>
  <c r="Z2317" i="11" s="1"/>
  <c r="Z2318" i="11" s="1"/>
  <c r="Z2319" i="11" s="1"/>
  <c r="Z2320" i="11" s="1"/>
  <c r="Z2321" i="11" s="1"/>
  <c r="Z2322" i="11" s="1"/>
  <c r="Z2323" i="11" s="1"/>
  <c r="Z2324" i="11" s="1"/>
  <c r="Z2325" i="11" s="1"/>
  <c r="Z2326" i="11" s="1"/>
  <c r="Z2327" i="11" s="1"/>
  <c r="Z2328" i="11" s="1"/>
  <c r="Z2329" i="11" s="1"/>
  <c r="Z2330" i="11" s="1"/>
  <c r="Z2331" i="11" s="1"/>
  <c r="Z2332" i="11" s="1"/>
  <c r="Z2333" i="11" s="1"/>
  <c r="Z2334" i="11" s="1"/>
  <c r="Z2335" i="11" s="1"/>
  <c r="Z2336" i="11" s="1"/>
  <c r="Z2337" i="11" s="1"/>
  <c r="Z2338" i="11" s="1"/>
  <c r="Z2339" i="11" s="1"/>
  <c r="Z2340" i="11" s="1"/>
  <c r="Z2341" i="11" s="1"/>
  <c r="Z2342" i="11" s="1"/>
  <c r="Z2343" i="11" s="1"/>
  <c r="Z2344" i="11" s="1"/>
  <c r="Z2345" i="11" s="1"/>
  <c r="Z2346" i="11" s="1"/>
  <c r="Z2347" i="11" s="1"/>
  <c r="Z2348" i="11" s="1"/>
  <c r="Z2349" i="11" s="1"/>
  <c r="Z2350" i="11" s="1"/>
  <c r="Z2351" i="11" s="1"/>
  <c r="Z2352" i="11" s="1"/>
  <c r="Z2353" i="11" s="1"/>
  <c r="Z2354" i="11" s="1"/>
  <c r="Z2355" i="11" s="1"/>
  <c r="Z2356" i="11" s="1"/>
  <c r="Z2357" i="11" s="1"/>
  <c r="Z2358" i="11" s="1"/>
  <c r="Z2359" i="11" s="1"/>
  <c r="Z2360" i="11" s="1"/>
  <c r="Z2361" i="11" s="1"/>
  <c r="Z2362" i="11" s="1"/>
  <c r="Z2363" i="11" s="1"/>
  <c r="Z2364" i="11" s="1"/>
  <c r="Z2365" i="11" s="1"/>
  <c r="Z2366" i="11" s="1"/>
  <c r="Z2367" i="11" s="1"/>
  <c r="Z2368" i="11" s="1"/>
  <c r="Z2369" i="11" s="1"/>
  <c r="Z2370" i="11" s="1"/>
  <c r="Z2371" i="11" s="1"/>
  <c r="Z2372" i="11" s="1"/>
  <c r="Z2373" i="11" s="1"/>
  <c r="Z2374" i="11" s="1"/>
  <c r="Z2375" i="11" s="1"/>
  <c r="Z2376" i="11" s="1"/>
  <c r="Z2377" i="11" s="1"/>
  <c r="Z2378" i="11" s="1"/>
  <c r="Z2379" i="11" s="1"/>
  <c r="Z2380" i="11" s="1"/>
  <c r="Z2381" i="11" s="1"/>
  <c r="Z2382" i="11" s="1"/>
  <c r="Z2383" i="11" s="1"/>
  <c r="Z2384" i="11" s="1"/>
  <c r="Z2385" i="11" s="1"/>
  <c r="Z2386" i="11" s="1"/>
  <c r="Z2387" i="11" s="1"/>
  <c r="Z2388" i="11" s="1"/>
  <c r="Z2389" i="11" s="1"/>
  <c r="Z2390" i="11" s="1"/>
  <c r="Z2391" i="11" s="1"/>
  <c r="Z2392" i="11" s="1"/>
  <c r="Z2393" i="11" s="1"/>
  <c r="Z2394" i="11" s="1"/>
  <c r="Z2395" i="11" s="1"/>
  <c r="Z2396" i="11" s="1"/>
  <c r="Z2397" i="11" s="1"/>
  <c r="Z2398" i="11" s="1"/>
  <c r="Z2399" i="11" s="1"/>
  <c r="Z2400" i="11" s="1"/>
  <c r="Z2401" i="11" s="1"/>
  <c r="Z2402" i="11" s="1"/>
  <c r="Z2403" i="11" s="1"/>
  <c r="Z2404" i="11" s="1"/>
  <c r="Z2405" i="11" s="1"/>
  <c r="Z2406" i="11" s="1"/>
  <c r="Z2407" i="11" s="1"/>
  <c r="Z2408" i="11" s="1"/>
  <c r="Z2409" i="11" s="1"/>
  <c r="Z2410" i="11" s="1"/>
  <c r="Z2411" i="11" s="1"/>
  <c r="Z2412" i="11" s="1"/>
  <c r="Z2413" i="11" s="1"/>
  <c r="Z2414" i="11" s="1"/>
  <c r="Z2415" i="11" s="1"/>
  <c r="Z2416" i="11" s="1"/>
  <c r="Z2417" i="11" s="1"/>
  <c r="Z2418" i="11" s="1"/>
  <c r="Z2419" i="11" s="1"/>
  <c r="Z2420" i="11" s="1"/>
  <c r="Z2421" i="11" s="1"/>
  <c r="Z2422" i="11" s="1"/>
  <c r="Z2423" i="11" s="1"/>
  <c r="Z2424" i="11" s="1"/>
  <c r="Z2425" i="11" s="1"/>
  <c r="Z2426" i="11" s="1"/>
  <c r="Z2427" i="11" s="1"/>
  <c r="Z2428" i="11" s="1"/>
  <c r="Z2429" i="11" s="1"/>
  <c r="Z2430" i="11" s="1"/>
  <c r="Z2431" i="11" s="1"/>
  <c r="Z2432" i="11" s="1"/>
  <c r="Z2433" i="11" s="1"/>
  <c r="Z2434" i="11" s="1"/>
  <c r="Z2435" i="11" s="1"/>
  <c r="Z2436" i="11" s="1"/>
  <c r="Z2437" i="11" s="1"/>
  <c r="Z2438" i="11" s="1"/>
  <c r="Z2439" i="11" s="1"/>
  <c r="Z2440" i="11" s="1"/>
  <c r="Z2441" i="11" s="1"/>
  <c r="Z2442" i="11" s="1"/>
  <c r="Z2443" i="11" s="1"/>
  <c r="Z2444" i="11" s="1"/>
  <c r="Z2445" i="11" s="1"/>
  <c r="Z2446" i="11" s="1"/>
  <c r="Z2447" i="11" s="1"/>
  <c r="Z2448" i="11" s="1"/>
  <c r="Z2449" i="11" s="1"/>
  <c r="Z2450" i="11" s="1"/>
  <c r="Z2451" i="11" s="1"/>
  <c r="Z2452" i="11" s="1"/>
  <c r="Z2453" i="11" s="1"/>
  <c r="Z2454" i="11" s="1"/>
  <c r="Z2455" i="11" s="1"/>
  <c r="Z2456" i="11" s="1"/>
  <c r="Z2457" i="11" s="1"/>
  <c r="Z2458" i="11" s="1"/>
  <c r="Z2459" i="11" s="1"/>
  <c r="Z2460" i="11" s="1"/>
  <c r="Z2461" i="11" s="1"/>
  <c r="Z2462" i="11" s="1"/>
  <c r="Z2463" i="11" s="1"/>
  <c r="Z2464" i="11" s="1"/>
  <c r="Z2465" i="11" s="1"/>
  <c r="Z2466" i="11" s="1"/>
  <c r="Z2467" i="11" s="1"/>
  <c r="Z2468" i="11" s="1"/>
  <c r="Z2469" i="11" s="1"/>
  <c r="Z2470" i="11" s="1"/>
  <c r="Z2471" i="11" s="1"/>
  <c r="Z2472" i="11" s="1"/>
  <c r="Z2473" i="11" s="1"/>
  <c r="Z2474" i="11" s="1"/>
  <c r="Z2475" i="11" s="1"/>
  <c r="Z2476" i="11" s="1"/>
  <c r="Z2477" i="11" s="1"/>
  <c r="Z2478" i="11" s="1"/>
  <c r="Z2479" i="11" s="1"/>
  <c r="Z2480" i="11" s="1"/>
  <c r="Z2481" i="11" s="1"/>
  <c r="Z2482" i="11" s="1"/>
  <c r="Z2483" i="11" s="1"/>
  <c r="Z2484" i="11" s="1"/>
  <c r="Z2485" i="11" s="1"/>
  <c r="Z2486" i="11" s="1"/>
  <c r="Z2487" i="11" s="1"/>
  <c r="Z2488" i="11" s="1"/>
  <c r="Z2489" i="11" s="1"/>
  <c r="Z2490" i="11" s="1"/>
  <c r="Z2491" i="11" s="1"/>
  <c r="Z2492" i="11" s="1"/>
  <c r="Z2493" i="11" s="1"/>
  <c r="Z2494" i="11" s="1"/>
  <c r="Z2495" i="11" s="1"/>
  <c r="Z2496" i="11" s="1"/>
  <c r="Z2497" i="11" s="1"/>
  <c r="Z2498" i="11" s="1"/>
  <c r="Z2499" i="11" s="1"/>
  <c r="Z2500" i="11" s="1"/>
  <c r="Z2501" i="11" s="1"/>
  <c r="Z2502" i="11" s="1"/>
  <c r="Z2503" i="11" s="1"/>
  <c r="Z2504" i="11" s="1"/>
  <c r="Z2505" i="11" s="1"/>
  <c r="Z2506" i="11" s="1"/>
  <c r="Z2507" i="11" s="1"/>
  <c r="Z2508" i="11" s="1"/>
  <c r="Z2509" i="11" s="1"/>
  <c r="Z2510" i="11" s="1"/>
  <c r="Z2511" i="11" s="1"/>
  <c r="Z2512" i="11" s="1"/>
  <c r="Z2513" i="11" s="1"/>
  <c r="Z2514" i="11" s="1"/>
  <c r="Z2515" i="11" s="1"/>
  <c r="Z2516" i="11" s="1"/>
  <c r="Z2517" i="11" s="1"/>
  <c r="Z2518" i="11" s="1"/>
  <c r="Z2519" i="11" s="1"/>
  <c r="Z2520" i="11" s="1"/>
  <c r="Z2521" i="11" s="1"/>
  <c r="Z2522" i="11" s="1"/>
  <c r="Z2523" i="11" s="1"/>
  <c r="Z2524" i="11" s="1"/>
  <c r="Z2525" i="11" s="1"/>
  <c r="Z2526" i="11" s="1"/>
  <c r="Z2527" i="11" s="1"/>
  <c r="Z2528" i="11" s="1"/>
  <c r="Z2529" i="11" s="1"/>
  <c r="Z2530" i="11" s="1"/>
  <c r="Z2531" i="11" s="1"/>
  <c r="Z2532" i="11" s="1"/>
  <c r="Z2533" i="11" s="1"/>
  <c r="Z2534" i="11" s="1"/>
  <c r="Z2535" i="11" s="1"/>
  <c r="Z2536" i="11" s="1"/>
  <c r="Z2537" i="11" s="1"/>
  <c r="Z2538" i="11" s="1"/>
  <c r="Z2539" i="11" s="1"/>
  <c r="Z2540" i="11" s="1"/>
  <c r="Z2541" i="11" s="1"/>
  <c r="Z2542" i="11" s="1"/>
  <c r="Z2543" i="11" s="1"/>
  <c r="Z2544" i="11" s="1"/>
  <c r="Z2545" i="11" s="1"/>
  <c r="Z2546" i="11" s="1"/>
  <c r="Z2547" i="11" s="1"/>
  <c r="Z2548" i="11" s="1"/>
  <c r="Z2549" i="11" s="1"/>
  <c r="Z2550" i="11" s="1"/>
  <c r="Z2551" i="11" s="1"/>
  <c r="Z2552" i="11" s="1"/>
  <c r="Z2553" i="11" s="1"/>
  <c r="Z2554" i="11" s="1"/>
  <c r="Z2555" i="11" s="1"/>
  <c r="Z2556" i="11" s="1"/>
  <c r="Z2557" i="11" s="1"/>
  <c r="Z2558" i="11" s="1"/>
  <c r="Z2559" i="11" s="1"/>
  <c r="Z2560" i="11" s="1"/>
  <c r="Z2561" i="11" s="1"/>
  <c r="Z2562" i="11" s="1"/>
  <c r="Z2563" i="11" s="1"/>
  <c r="Z2564" i="11" s="1"/>
  <c r="Z2565" i="11" s="1"/>
  <c r="Z2566" i="11" s="1"/>
  <c r="Z2567" i="11" s="1"/>
  <c r="Z2568" i="11" s="1"/>
  <c r="Z2569" i="11" s="1"/>
  <c r="Z2570" i="11" s="1"/>
  <c r="Z2571" i="11" s="1"/>
  <c r="Z2572" i="11" s="1"/>
  <c r="Z2573" i="11" s="1"/>
  <c r="Z2574" i="11" s="1"/>
  <c r="Z2575" i="11" s="1"/>
  <c r="Z2576" i="11" s="1"/>
  <c r="Z2577" i="11" s="1"/>
  <c r="Z2578" i="11" s="1"/>
  <c r="Z2579" i="11" s="1"/>
  <c r="Z2580" i="11" s="1"/>
  <c r="Z2581" i="11" s="1"/>
  <c r="Z2582" i="11" s="1"/>
  <c r="Z2583" i="11" s="1"/>
  <c r="Z2584" i="11" s="1"/>
  <c r="Z2585" i="11" s="1"/>
  <c r="Z2586" i="11" s="1"/>
  <c r="Z2587" i="11" s="1"/>
  <c r="Z2588" i="11" s="1"/>
  <c r="Z2589" i="11" s="1"/>
  <c r="Z2590" i="11" s="1"/>
  <c r="Z2591" i="11" s="1"/>
  <c r="Z2592" i="11" s="1"/>
  <c r="Z2593" i="11" s="1"/>
  <c r="Z2594" i="11" s="1"/>
  <c r="Z2595" i="11" s="1"/>
  <c r="Z2596" i="11" s="1"/>
  <c r="Z2597" i="11" s="1"/>
  <c r="Z2598" i="11" s="1"/>
  <c r="Z2599" i="11" s="1"/>
  <c r="Z2600" i="11" s="1"/>
  <c r="Z2601" i="11" s="1"/>
  <c r="Z2602" i="11" s="1"/>
  <c r="Z2603" i="11" s="1"/>
  <c r="Z2604" i="11" s="1"/>
  <c r="Z2605" i="11" s="1"/>
  <c r="Z2606" i="11" s="1"/>
  <c r="Z2607" i="11" s="1"/>
  <c r="Z2608" i="11" s="1"/>
  <c r="Z2609" i="11" s="1"/>
  <c r="Z2610" i="11" s="1"/>
  <c r="Z2611" i="11" s="1"/>
  <c r="Z2612" i="11" s="1"/>
  <c r="Z2613" i="11" s="1"/>
  <c r="Z2614" i="11" s="1"/>
  <c r="Z2615" i="11" s="1"/>
  <c r="Z2616" i="11" s="1"/>
  <c r="Z2617" i="11" s="1"/>
  <c r="Z2618" i="11" s="1"/>
  <c r="Z2619" i="11" s="1"/>
  <c r="Z2620" i="11" s="1"/>
  <c r="Z2621" i="11" s="1"/>
  <c r="Z2622" i="11" s="1"/>
  <c r="Z2623" i="11" s="1"/>
  <c r="Z2624" i="11" s="1"/>
  <c r="Z2625" i="11" s="1"/>
  <c r="Z2626" i="11" s="1"/>
  <c r="Z2627" i="11" s="1"/>
  <c r="Z2628" i="11" s="1"/>
  <c r="Z2629" i="11" s="1"/>
  <c r="Z2630" i="11" s="1"/>
  <c r="Z2631" i="11" s="1"/>
  <c r="Z2632" i="11" s="1"/>
  <c r="Z2633" i="11" s="1"/>
  <c r="Z2634" i="11" s="1"/>
  <c r="W13" i="11"/>
  <c r="T13" i="11"/>
  <c r="P6" i="11"/>
  <c r="P5" i="11"/>
  <c r="C6" i="11"/>
  <c r="C5" i="11"/>
  <c r="O12" i="11"/>
  <c r="O13" i="11" s="1"/>
  <c r="O14" i="11" s="1"/>
  <c r="O15" i="11" s="1"/>
  <c r="O16" i="11" s="1"/>
  <c r="O17" i="11" s="1"/>
  <c r="O18" i="11" s="1"/>
  <c r="O19" i="11" s="1"/>
  <c r="O20" i="11" s="1"/>
  <c r="O21" i="11" s="1"/>
  <c r="O22" i="11" s="1"/>
  <c r="O23" i="11" s="1"/>
  <c r="O24" i="11" s="1"/>
  <c r="O25" i="11" s="1"/>
  <c r="O26" i="11" s="1"/>
  <c r="O27" i="11" s="1"/>
  <c r="O28" i="11" s="1"/>
  <c r="O29" i="11" s="1"/>
  <c r="O30" i="11" s="1"/>
  <c r="O31" i="11" s="1"/>
  <c r="O32" i="11" s="1"/>
  <c r="O33" i="11" s="1"/>
  <c r="O34" i="11" s="1"/>
  <c r="O35" i="11" s="1"/>
  <c r="O36" i="11" s="1"/>
  <c r="O37" i="11" s="1"/>
  <c r="O38" i="11" s="1"/>
  <c r="O39" i="11" s="1"/>
  <c r="O40" i="11" s="1"/>
  <c r="O41" i="11" s="1"/>
  <c r="O42" i="11" s="1"/>
  <c r="O43" i="11" s="1"/>
  <c r="O44" i="11" s="1"/>
  <c r="O45" i="11" s="1"/>
  <c r="O46" i="11" s="1"/>
  <c r="O47" i="11" s="1"/>
  <c r="O48" i="11" s="1"/>
  <c r="O49" i="11" s="1"/>
  <c r="O50" i="11" s="1"/>
  <c r="O51" i="11" s="1"/>
  <c r="O52" i="11" s="1"/>
  <c r="O53" i="11" s="1"/>
  <c r="O54" i="11" s="1"/>
  <c r="O55" i="11" s="1"/>
  <c r="O56" i="11" s="1"/>
  <c r="O57" i="11" s="1"/>
  <c r="O58" i="11" s="1"/>
  <c r="O59" i="11" s="1"/>
  <c r="O60" i="11" s="1"/>
  <c r="O61" i="11" s="1"/>
  <c r="O62" i="11" s="1"/>
  <c r="O63" i="11" s="1"/>
  <c r="O64" i="11" s="1"/>
  <c r="O65" i="11" s="1"/>
  <c r="O66" i="11" s="1"/>
  <c r="O67" i="11" s="1"/>
  <c r="O68" i="11" s="1"/>
  <c r="O69" i="11" s="1"/>
  <c r="O70" i="11" s="1"/>
  <c r="O71" i="11" s="1"/>
  <c r="O72" i="11" s="1"/>
  <c r="O73" i="11" s="1"/>
  <c r="O74" i="11" s="1"/>
  <c r="O75" i="11" s="1"/>
  <c r="O76" i="11" s="1"/>
  <c r="O77" i="11" s="1"/>
  <c r="O78" i="11" s="1"/>
  <c r="O79" i="11" s="1"/>
  <c r="O80" i="11" s="1"/>
  <c r="O81" i="11" s="1"/>
  <c r="O82" i="11" s="1"/>
  <c r="O83" i="11" s="1"/>
  <c r="O84" i="11" s="1"/>
  <c r="O85" i="11" s="1"/>
  <c r="O86" i="11" s="1"/>
  <c r="O87" i="11" s="1"/>
  <c r="O88" i="11" s="1"/>
  <c r="O89" i="11" s="1"/>
  <c r="O90" i="11" s="1"/>
  <c r="O91" i="11" s="1"/>
  <c r="O92" i="11" s="1"/>
  <c r="O93" i="11" s="1"/>
  <c r="O94" i="11" s="1"/>
  <c r="O95" i="11" s="1"/>
  <c r="O96" i="11" s="1"/>
  <c r="O97" i="11" s="1"/>
  <c r="O98" i="11" s="1"/>
  <c r="O99" i="11" s="1"/>
  <c r="O100" i="11" s="1"/>
  <c r="O101" i="11" s="1"/>
  <c r="O102" i="11" s="1"/>
  <c r="O103" i="11" s="1"/>
  <c r="O104" i="11" s="1"/>
  <c r="O105" i="11" s="1"/>
  <c r="O106" i="11" s="1"/>
  <c r="O107" i="11" s="1"/>
  <c r="O108" i="11" s="1"/>
  <c r="O109" i="11" s="1"/>
  <c r="O110" i="11" s="1"/>
  <c r="O111" i="11" s="1"/>
  <c r="O112" i="11" s="1"/>
  <c r="O113" i="11" s="1"/>
  <c r="O114" i="11" s="1"/>
  <c r="O115" i="11" s="1"/>
  <c r="O116" i="11" s="1"/>
  <c r="O117" i="11" s="1"/>
  <c r="O118" i="11" s="1"/>
  <c r="O119" i="11" s="1"/>
  <c r="O120" i="11" s="1"/>
  <c r="O121" i="11" s="1"/>
  <c r="O122" i="11" s="1"/>
  <c r="O123" i="11" s="1"/>
  <c r="O124" i="11" s="1"/>
  <c r="O125" i="11" s="1"/>
  <c r="O126" i="11" s="1"/>
  <c r="O127" i="11" s="1"/>
  <c r="O128" i="11" s="1"/>
  <c r="O129" i="11" s="1"/>
  <c r="O130" i="11" s="1"/>
  <c r="O131" i="11" s="1"/>
  <c r="O132" i="11" s="1"/>
  <c r="O133" i="11" s="1"/>
  <c r="O134" i="11" s="1"/>
  <c r="O135" i="11" s="1"/>
  <c r="O136" i="11" s="1"/>
  <c r="O137" i="11" s="1"/>
  <c r="O138" i="11" s="1"/>
  <c r="O139" i="11" s="1"/>
  <c r="O140" i="11" s="1"/>
  <c r="O141" i="11" s="1"/>
  <c r="O142" i="11" s="1"/>
  <c r="O143" i="11" s="1"/>
  <c r="O144" i="11" s="1"/>
  <c r="O145" i="11" s="1"/>
  <c r="O146" i="11" s="1"/>
  <c r="O147" i="11" s="1"/>
  <c r="O148" i="11" s="1"/>
  <c r="O149" i="11" s="1"/>
  <c r="O150" i="11" s="1"/>
  <c r="O151" i="11" s="1"/>
  <c r="O152" i="11" s="1"/>
  <c r="O153" i="11" s="1"/>
  <c r="O154" i="11" s="1"/>
  <c r="O155" i="11" s="1"/>
  <c r="O156" i="11" s="1"/>
  <c r="O157" i="11" s="1"/>
  <c r="O158" i="11" s="1"/>
  <c r="O159" i="11" s="1"/>
  <c r="O160" i="11" s="1"/>
  <c r="O161" i="11" s="1"/>
  <c r="O162" i="11" s="1"/>
  <c r="O163" i="11" s="1"/>
  <c r="O164" i="11" s="1"/>
  <c r="O165" i="11" s="1"/>
  <c r="O166" i="11" s="1"/>
  <c r="O167" i="11" s="1"/>
  <c r="O168" i="11" s="1"/>
  <c r="O169" i="11" s="1"/>
  <c r="O170" i="11" s="1"/>
  <c r="O171" i="11" s="1"/>
  <c r="O172" i="11" s="1"/>
  <c r="O173" i="11" s="1"/>
  <c r="O174" i="11" s="1"/>
  <c r="O175" i="11" s="1"/>
  <c r="O176" i="11" s="1"/>
  <c r="O177" i="11" s="1"/>
  <c r="O178" i="11" s="1"/>
  <c r="O179" i="11" s="1"/>
  <c r="O180" i="11" s="1"/>
  <c r="O181" i="11" s="1"/>
  <c r="O182" i="11" s="1"/>
  <c r="O183" i="11" s="1"/>
  <c r="O184" i="11" s="1"/>
  <c r="O185" i="11" s="1"/>
  <c r="O186" i="11" s="1"/>
  <c r="O187" i="11" s="1"/>
  <c r="O188" i="11" s="1"/>
  <c r="O189" i="11" s="1"/>
  <c r="O190" i="11" s="1"/>
  <c r="O191" i="11" s="1"/>
  <c r="O192" i="11" s="1"/>
  <c r="O193" i="11" s="1"/>
  <c r="O194" i="11" s="1"/>
  <c r="O195" i="11" s="1"/>
  <c r="O196" i="11" s="1"/>
  <c r="O197" i="11" s="1"/>
  <c r="O198" i="11" s="1"/>
  <c r="O199" i="11" s="1"/>
  <c r="O200" i="11" s="1"/>
  <c r="O201" i="11" s="1"/>
  <c r="O202" i="11" s="1"/>
  <c r="O203" i="11" s="1"/>
  <c r="O204" i="11" s="1"/>
  <c r="O205" i="11" s="1"/>
  <c r="O206" i="11" s="1"/>
  <c r="O207" i="11" s="1"/>
  <c r="O208" i="11" s="1"/>
  <c r="O209" i="11" s="1"/>
  <c r="O210" i="11" s="1"/>
  <c r="O211" i="11" s="1"/>
  <c r="O212" i="11" s="1"/>
  <c r="O213" i="11" s="1"/>
  <c r="O214" i="11" s="1"/>
  <c r="O215" i="11" s="1"/>
  <c r="O216" i="11" s="1"/>
  <c r="O217" i="11" s="1"/>
  <c r="O218" i="11" s="1"/>
  <c r="O219" i="11" s="1"/>
  <c r="O220" i="11" s="1"/>
  <c r="O221" i="11" s="1"/>
  <c r="O222" i="11" s="1"/>
  <c r="O223" i="11" s="1"/>
  <c r="O224" i="11" s="1"/>
  <c r="O225" i="11" s="1"/>
  <c r="O226" i="11" s="1"/>
  <c r="O227" i="11" s="1"/>
  <c r="O228" i="11" s="1"/>
  <c r="O229" i="11" s="1"/>
  <c r="O230" i="11" s="1"/>
  <c r="O231" i="11" s="1"/>
  <c r="O232" i="11" s="1"/>
  <c r="O233" i="11" s="1"/>
  <c r="O234" i="11" s="1"/>
  <c r="O235" i="11" s="1"/>
  <c r="O236" i="11" s="1"/>
  <c r="O237" i="11" s="1"/>
  <c r="O238" i="11" s="1"/>
  <c r="O239" i="11" s="1"/>
  <c r="O240" i="11" s="1"/>
  <c r="O241" i="11" s="1"/>
  <c r="O242" i="11" s="1"/>
  <c r="O243" i="11" s="1"/>
  <c r="O244" i="11" s="1"/>
  <c r="O245" i="11" s="1"/>
  <c r="O246" i="11" s="1"/>
  <c r="O247" i="11" s="1"/>
  <c r="O248" i="11" s="1"/>
  <c r="O249" i="11" s="1"/>
  <c r="O250" i="11" s="1"/>
  <c r="O251" i="11" s="1"/>
  <c r="O252" i="11" s="1"/>
  <c r="O253" i="11" s="1"/>
  <c r="O254" i="11" s="1"/>
  <c r="O255" i="11" s="1"/>
  <c r="O256" i="11" s="1"/>
  <c r="O257" i="11" s="1"/>
  <c r="O258" i="11" s="1"/>
  <c r="O259" i="11" s="1"/>
  <c r="O260" i="11" s="1"/>
  <c r="O261" i="11" s="1"/>
  <c r="O262" i="11" s="1"/>
  <c r="O263" i="11" s="1"/>
  <c r="O264" i="11" s="1"/>
  <c r="O265" i="11" s="1"/>
  <c r="O266" i="11" s="1"/>
  <c r="O267" i="11" s="1"/>
  <c r="O268" i="11" s="1"/>
  <c r="O269" i="11" s="1"/>
  <c r="O270" i="11" s="1"/>
  <c r="O271" i="11" s="1"/>
  <c r="O272" i="11" s="1"/>
  <c r="O273" i="11" s="1"/>
  <c r="O274" i="11" s="1"/>
  <c r="O275" i="11" s="1"/>
  <c r="O276" i="11" s="1"/>
  <c r="O277" i="11" s="1"/>
  <c r="O278" i="11" s="1"/>
  <c r="O279" i="11" s="1"/>
  <c r="O280" i="11" s="1"/>
  <c r="O281" i="11" s="1"/>
  <c r="O282" i="11" s="1"/>
  <c r="O283" i="11" s="1"/>
  <c r="O284" i="11" s="1"/>
  <c r="O285" i="11" s="1"/>
  <c r="O286" i="11" s="1"/>
  <c r="O287" i="11" s="1"/>
  <c r="O288" i="11" s="1"/>
  <c r="O289" i="11" s="1"/>
  <c r="O290" i="11" s="1"/>
  <c r="O291" i="11" s="1"/>
  <c r="O292" i="11" s="1"/>
  <c r="O293" i="11" s="1"/>
  <c r="O294" i="11" s="1"/>
  <c r="O295" i="11" s="1"/>
  <c r="O296" i="11" s="1"/>
  <c r="O297" i="11" s="1"/>
  <c r="O298" i="11" s="1"/>
  <c r="O299" i="11" s="1"/>
  <c r="O300" i="11" s="1"/>
  <c r="O301" i="11" s="1"/>
  <c r="O302" i="11" s="1"/>
  <c r="O303" i="11" s="1"/>
  <c r="O304" i="11" s="1"/>
  <c r="O305" i="11" s="1"/>
  <c r="O306" i="11" s="1"/>
  <c r="O307" i="11" s="1"/>
  <c r="O308" i="11" s="1"/>
  <c r="O309" i="11" s="1"/>
  <c r="O310" i="11" s="1"/>
  <c r="O311" i="11" s="1"/>
  <c r="O312" i="11" s="1"/>
  <c r="O313" i="11" s="1"/>
  <c r="O314" i="11" s="1"/>
  <c r="O315" i="11" s="1"/>
  <c r="O316" i="11" s="1"/>
  <c r="O317" i="11" s="1"/>
  <c r="O318" i="11" s="1"/>
  <c r="O319" i="11" s="1"/>
  <c r="O320" i="11" s="1"/>
  <c r="O321" i="11" s="1"/>
  <c r="O322" i="11" s="1"/>
  <c r="O323" i="11" s="1"/>
  <c r="O324" i="11" s="1"/>
  <c r="O325" i="11" s="1"/>
  <c r="O326" i="11" s="1"/>
  <c r="O327" i="11" s="1"/>
  <c r="O328" i="11" s="1"/>
  <c r="O329" i="11" s="1"/>
  <c r="O330" i="11" s="1"/>
  <c r="O331" i="11" s="1"/>
  <c r="O332" i="11" s="1"/>
  <c r="O333" i="11" s="1"/>
  <c r="O334" i="11" s="1"/>
  <c r="O335" i="11" s="1"/>
  <c r="O336" i="11" s="1"/>
  <c r="O337" i="11" s="1"/>
  <c r="O338" i="11" s="1"/>
  <c r="O339" i="11" s="1"/>
  <c r="O340" i="11" s="1"/>
  <c r="O341" i="11" s="1"/>
  <c r="O342" i="11" s="1"/>
  <c r="O343" i="11" s="1"/>
  <c r="O344" i="11" s="1"/>
  <c r="O345" i="11" s="1"/>
  <c r="O346" i="11" s="1"/>
  <c r="O347" i="11" s="1"/>
  <c r="O348" i="11" s="1"/>
  <c r="O349" i="11" s="1"/>
  <c r="O350" i="11" s="1"/>
  <c r="O351" i="11" s="1"/>
  <c r="O352" i="11" s="1"/>
  <c r="O353" i="11" s="1"/>
  <c r="O354" i="11" s="1"/>
  <c r="O355" i="11" s="1"/>
  <c r="O356" i="11" s="1"/>
  <c r="O357" i="11" s="1"/>
  <c r="O358" i="11" s="1"/>
  <c r="O359" i="11" s="1"/>
  <c r="O360" i="11" s="1"/>
  <c r="O361" i="11" s="1"/>
  <c r="O362" i="11" s="1"/>
  <c r="O363" i="11" s="1"/>
  <c r="O364" i="11" s="1"/>
  <c r="O365" i="11" s="1"/>
  <c r="O366" i="11" s="1"/>
  <c r="O367" i="11" s="1"/>
  <c r="O368" i="11" s="1"/>
  <c r="O369" i="11" s="1"/>
  <c r="O370" i="11" s="1"/>
  <c r="O371" i="11" s="1"/>
  <c r="O372" i="11" s="1"/>
  <c r="O373" i="11" s="1"/>
  <c r="O374" i="11" s="1"/>
  <c r="O375" i="11" s="1"/>
  <c r="O376" i="11" s="1"/>
  <c r="O377" i="11" s="1"/>
  <c r="O378" i="11" s="1"/>
  <c r="O379" i="11" s="1"/>
  <c r="O380" i="11" s="1"/>
  <c r="O381" i="11" s="1"/>
  <c r="O382" i="11" s="1"/>
  <c r="O383" i="11" s="1"/>
  <c r="O384" i="11" s="1"/>
  <c r="O385" i="11" s="1"/>
  <c r="O386" i="11" s="1"/>
  <c r="O387" i="11" s="1"/>
  <c r="O388" i="11" s="1"/>
  <c r="O389" i="11" s="1"/>
  <c r="O390" i="11" s="1"/>
  <c r="O391" i="11" s="1"/>
  <c r="O392" i="11" s="1"/>
  <c r="O393" i="11" s="1"/>
  <c r="O394" i="11" s="1"/>
  <c r="O395" i="11" s="1"/>
  <c r="O396" i="11" s="1"/>
  <c r="O397" i="11" s="1"/>
  <c r="O398" i="11" s="1"/>
  <c r="O399" i="11" s="1"/>
  <c r="O400" i="11" s="1"/>
  <c r="O401" i="11" s="1"/>
  <c r="O402" i="11" s="1"/>
  <c r="O403" i="11" s="1"/>
  <c r="O404" i="11" s="1"/>
  <c r="O405" i="11" s="1"/>
  <c r="O406" i="11" s="1"/>
  <c r="O407" i="11" s="1"/>
  <c r="O408" i="11" s="1"/>
  <c r="O409" i="11" s="1"/>
  <c r="O410" i="11" s="1"/>
  <c r="O411" i="11" s="1"/>
  <c r="O412" i="11" s="1"/>
  <c r="O413" i="11" s="1"/>
  <c r="O414" i="11" s="1"/>
  <c r="O415" i="11" s="1"/>
  <c r="O416" i="11" s="1"/>
  <c r="O417" i="11" s="1"/>
  <c r="O418" i="11" s="1"/>
  <c r="O419" i="11" s="1"/>
  <c r="O420" i="11" s="1"/>
  <c r="O421" i="11" s="1"/>
  <c r="O422" i="11" s="1"/>
  <c r="O423" i="11" s="1"/>
  <c r="O424" i="11" s="1"/>
  <c r="O425" i="11" s="1"/>
  <c r="O426" i="11" s="1"/>
  <c r="O427" i="11" s="1"/>
  <c r="O428" i="11" s="1"/>
  <c r="O429" i="11" s="1"/>
  <c r="O430" i="11" s="1"/>
  <c r="O431" i="11" s="1"/>
  <c r="O432" i="11" s="1"/>
  <c r="O433" i="11" s="1"/>
  <c r="O434" i="11" s="1"/>
  <c r="O435" i="11" s="1"/>
  <c r="O436" i="11" s="1"/>
  <c r="O437" i="11" s="1"/>
  <c r="O438" i="11" s="1"/>
  <c r="O439" i="11" s="1"/>
  <c r="O440" i="11" s="1"/>
  <c r="O441" i="11" s="1"/>
  <c r="O442" i="11" s="1"/>
  <c r="O443" i="11" s="1"/>
  <c r="O444" i="11" s="1"/>
  <c r="O445" i="11" s="1"/>
  <c r="O446" i="11" s="1"/>
  <c r="O447" i="11" s="1"/>
  <c r="O448" i="11" s="1"/>
  <c r="O449" i="11" s="1"/>
  <c r="O450" i="11" s="1"/>
  <c r="O451" i="11" s="1"/>
  <c r="O452" i="11" s="1"/>
  <c r="O453" i="11" s="1"/>
  <c r="O454" i="11" s="1"/>
  <c r="O455" i="11" s="1"/>
  <c r="O456" i="11" s="1"/>
  <c r="O457" i="11" s="1"/>
  <c r="O458" i="11" s="1"/>
  <c r="O459" i="11" s="1"/>
  <c r="O460" i="11" s="1"/>
  <c r="O461" i="11" s="1"/>
  <c r="O462" i="11" s="1"/>
  <c r="O463" i="11" s="1"/>
  <c r="O464" i="11" s="1"/>
  <c r="O465" i="11" s="1"/>
  <c r="O466" i="11" s="1"/>
  <c r="O467" i="11" s="1"/>
  <c r="O468" i="11" s="1"/>
  <c r="O469" i="11" s="1"/>
  <c r="O470" i="11" s="1"/>
  <c r="O471" i="11" s="1"/>
  <c r="O472" i="11" s="1"/>
  <c r="O473" i="11" s="1"/>
  <c r="O474" i="11" s="1"/>
  <c r="O475" i="11" s="1"/>
  <c r="O476" i="11" s="1"/>
  <c r="O477" i="11" s="1"/>
  <c r="O478" i="11" s="1"/>
  <c r="O479" i="11" s="1"/>
  <c r="O480" i="11" s="1"/>
  <c r="O481" i="11" s="1"/>
  <c r="O482" i="11" s="1"/>
  <c r="O483" i="11" s="1"/>
  <c r="O484" i="11" s="1"/>
  <c r="O485" i="11" s="1"/>
  <c r="O486" i="11" s="1"/>
  <c r="O487" i="11" s="1"/>
  <c r="O488" i="11" s="1"/>
  <c r="O489" i="11" s="1"/>
  <c r="O490" i="11" s="1"/>
  <c r="O491" i="11" s="1"/>
  <c r="O492" i="11" s="1"/>
  <c r="O493" i="11" s="1"/>
  <c r="O494" i="11" s="1"/>
  <c r="O495" i="11" s="1"/>
  <c r="O496" i="11" s="1"/>
  <c r="O497" i="11" s="1"/>
  <c r="O498" i="11" s="1"/>
  <c r="O499" i="11" s="1"/>
  <c r="O500" i="11" s="1"/>
  <c r="O501" i="11" s="1"/>
  <c r="O502" i="11" s="1"/>
  <c r="O503" i="11" s="1"/>
  <c r="O504" i="11" s="1"/>
  <c r="O505" i="11" s="1"/>
  <c r="O506" i="11" s="1"/>
  <c r="O507" i="11" s="1"/>
  <c r="O508" i="11" s="1"/>
  <c r="O509" i="11" s="1"/>
  <c r="O510" i="11" s="1"/>
  <c r="O511" i="11" s="1"/>
  <c r="O512" i="11" s="1"/>
  <c r="O513" i="11" s="1"/>
  <c r="O514" i="11" s="1"/>
  <c r="O515" i="11" s="1"/>
  <c r="O516" i="11" s="1"/>
  <c r="O517" i="11" s="1"/>
  <c r="O518" i="11" s="1"/>
  <c r="O519" i="11" s="1"/>
  <c r="O520" i="11" s="1"/>
  <c r="O521" i="11" s="1"/>
  <c r="O522" i="11" s="1"/>
  <c r="O523" i="11" s="1"/>
  <c r="O524" i="11" s="1"/>
  <c r="O525" i="11" s="1"/>
  <c r="O526" i="11" s="1"/>
  <c r="O527" i="11" s="1"/>
  <c r="O528" i="11" s="1"/>
  <c r="O529" i="11" s="1"/>
  <c r="O530" i="11" s="1"/>
  <c r="O531" i="11" s="1"/>
  <c r="O532" i="11" s="1"/>
  <c r="O533" i="11" s="1"/>
  <c r="O534" i="11" s="1"/>
  <c r="O535" i="11" s="1"/>
  <c r="O536" i="11" s="1"/>
  <c r="O537" i="11" s="1"/>
  <c r="O538" i="11" s="1"/>
  <c r="O539" i="11" s="1"/>
  <c r="O540" i="11" s="1"/>
  <c r="O541" i="11" s="1"/>
  <c r="O542" i="11" s="1"/>
  <c r="O543" i="11" s="1"/>
  <c r="O544" i="11" s="1"/>
  <c r="O545" i="11" s="1"/>
  <c r="O546" i="11" s="1"/>
  <c r="O547" i="11" s="1"/>
  <c r="O548" i="11" s="1"/>
  <c r="O549" i="11" s="1"/>
  <c r="O550" i="11" s="1"/>
  <c r="O551" i="11" s="1"/>
  <c r="O552" i="11" s="1"/>
  <c r="O553" i="11" s="1"/>
  <c r="O554" i="11" s="1"/>
  <c r="O555" i="11" s="1"/>
  <c r="O556" i="11" s="1"/>
  <c r="O557" i="11" s="1"/>
  <c r="O558" i="11" s="1"/>
  <c r="O559" i="11" s="1"/>
  <c r="O560" i="11" s="1"/>
  <c r="O561" i="11" s="1"/>
  <c r="O562" i="11" s="1"/>
  <c r="O563" i="11" s="1"/>
  <c r="O564" i="11" s="1"/>
  <c r="O565" i="11" s="1"/>
  <c r="O566" i="11" s="1"/>
  <c r="O567" i="11" s="1"/>
  <c r="O568" i="11" s="1"/>
  <c r="O569" i="11" s="1"/>
  <c r="O570" i="11" s="1"/>
  <c r="O571" i="11" s="1"/>
  <c r="O572" i="11" s="1"/>
  <c r="O573" i="11" s="1"/>
  <c r="O574" i="11" s="1"/>
  <c r="O575" i="11" s="1"/>
  <c r="O576" i="11" s="1"/>
  <c r="O577" i="11" s="1"/>
  <c r="O578" i="11" s="1"/>
  <c r="O579" i="11" s="1"/>
  <c r="O580" i="11" s="1"/>
  <c r="O581" i="11" s="1"/>
  <c r="O582" i="11" s="1"/>
  <c r="O583" i="11" s="1"/>
  <c r="O584" i="11" s="1"/>
  <c r="O585" i="11" s="1"/>
  <c r="O586" i="11" s="1"/>
  <c r="O587" i="11" s="1"/>
  <c r="O588" i="11" s="1"/>
  <c r="O589" i="11" s="1"/>
  <c r="O590" i="11" s="1"/>
  <c r="O591" i="11" s="1"/>
  <c r="O592" i="11" s="1"/>
  <c r="O593" i="11" s="1"/>
  <c r="O594" i="11" s="1"/>
  <c r="O595" i="11" s="1"/>
  <c r="O596" i="11" s="1"/>
  <c r="O597" i="11" s="1"/>
  <c r="O598" i="11" s="1"/>
  <c r="O599" i="11" s="1"/>
  <c r="O600" i="11" s="1"/>
  <c r="O601" i="11" s="1"/>
  <c r="O602" i="11" s="1"/>
  <c r="O603" i="11" s="1"/>
  <c r="O604" i="11" s="1"/>
  <c r="O605" i="11" s="1"/>
  <c r="O606" i="11" s="1"/>
  <c r="O607" i="11" s="1"/>
  <c r="O608" i="11" s="1"/>
  <c r="O609" i="11" s="1"/>
  <c r="O610" i="11" s="1"/>
  <c r="O611" i="11" s="1"/>
  <c r="O612" i="11" s="1"/>
  <c r="O613" i="11" s="1"/>
  <c r="O614" i="11" s="1"/>
  <c r="O615" i="11" s="1"/>
  <c r="O616" i="11" s="1"/>
  <c r="O617" i="11" s="1"/>
  <c r="O618" i="11" s="1"/>
  <c r="O619" i="11" s="1"/>
  <c r="O620" i="11" s="1"/>
  <c r="O621" i="11" s="1"/>
  <c r="O622" i="11" s="1"/>
  <c r="O623" i="11" s="1"/>
  <c r="O624" i="11" s="1"/>
  <c r="O625" i="11" s="1"/>
  <c r="O626" i="11" s="1"/>
  <c r="O627" i="11" s="1"/>
  <c r="O628" i="11" s="1"/>
  <c r="O629" i="11" s="1"/>
  <c r="O630" i="11" s="1"/>
  <c r="O631" i="11" s="1"/>
  <c r="O632" i="11" s="1"/>
  <c r="O633" i="11" s="1"/>
  <c r="O634" i="11" s="1"/>
  <c r="O635" i="11" s="1"/>
  <c r="O636" i="11" s="1"/>
  <c r="O637" i="11" s="1"/>
  <c r="O638" i="11" s="1"/>
  <c r="O639" i="11" s="1"/>
  <c r="O640" i="11" s="1"/>
  <c r="O641" i="11" s="1"/>
  <c r="O642" i="11" s="1"/>
  <c r="O643" i="11" s="1"/>
  <c r="O644" i="11" s="1"/>
  <c r="O645" i="11" s="1"/>
  <c r="O646" i="11" s="1"/>
  <c r="O647" i="11" s="1"/>
  <c r="O648" i="11" s="1"/>
  <c r="O649" i="11" s="1"/>
  <c r="O650" i="11" s="1"/>
  <c r="O651" i="11" s="1"/>
  <c r="O652" i="11" s="1"/>
  <c r="O653" i="11" s="1"/>
  <c r="O654" i="11" s="1"/>
  <c r="O655" i="11" s="1"/>
  <c r="O656" i="11" s="1"/>
  <c r="O657" i="11" s="1"/>
  <c r="O658" i="11" s="1"/>
  <c r="O659" i="11" s="1"/>
  <c r="O660" i="11" s="1"/>
  <c r="O661" i="11" s="1"/>
  <c r="O662" i="11" s="1"/>
  <c r="O663" i="11" s="1"/>
  <c r="O664" i="11" s="1"/>
  <c r="O665" i="11" s="1"/>
  <c r="O666" i="11" s="1"/>
  <c r="O667" i="11" s="1"/>
  <c r="O668" i="11" s="1"/>
  <c r="O669" i="11" s="1"/>
  <c r="O670" i="11" s="1"/>
  <c r="O671" i="11" s="1"/>
  <c r="O672" i="11" s="1"/>
  <c r="O673" i="11" s="1"/>
  <c r="O674" i="11" s="1"/>
  <c r="O675" i="11" s="1"/>
  <c r="O676" i="11" s="1"/>
  <c r="O677" i="11" s="1"/>
  <c r="O678" i="11" s="1"/>
  <c r="O679" i="11" s="1"/>
  <c r="O680" i="11" s="1"/>
  <c r="O681" i="11" s="1"/>
  <c r="O682" i="11" s="1"/>
  <c r="O683" i="11" s="1"/>
  <c r="O684" i="11" s="1"/>
  <c r="O685" i="11" s="1"/>
  <c r="O686" i="11" s="1"/>
  <c r="O687" i="11" s="1"/>
  <c r="O688" i="11" s="1"/>
  <c r="O689" i="11" s="1"/>
  <c r="O690" i="11" s="1"/>
  <c r="O691" i="11" s="1"/>
  <c r="O692" i="11" s="1"/>
  <c r="O693" i="11" s="1"/>
  <c r="O694" i="11" s="1"/>
  <c r="O695" i="11" s="1"/>
  <c r="O696" i="11" s="1"/>
  <c r="O697" i="11" s="1"/>
  <c r="O698" i="11" s="1"/>
  <c r="O699" i="11" s="1"/>
  <c r="O700" i="11" s="1"/>
  <c r="O701" i="11" s="1"/>
  <c r="O702" i="11" s="1"/>
  <c r="O703" i="11" s="1"/>
  <c r="O704" i="11" s="1"/>
  <c r="O705" i="11" s="1"/>
  <c r="O706" i="11" s="1"/>
  <c r="O707" i="11" s="1"/>
  <c r="O708" i="11" s="1"/>
  <c r="O709" i="11" s="1"/>
  <c r="O710" i="11" s="1"/>
  <c r="O711" i="11" s="1"/>
  <c r="O712" i="11" s="1"/>
  <c r="O713" i="11" s="1"/>
  <c r="O714" i="11" s="1"/>
  <c r="O715" i="11" s="1"/>
  <c r="O716" i="11" s="1"/>
  <c r="O717" i="11" s="1"/>
  <c r="O718" i="11" s="1"/>
  <c r="O719" i="11" s="1"/>
  <c r="O720" i="11" s="1"/>
  <c r="O721" i="11" s="1"/>
  <c r="O722" i="11" s="1"/>
  <c r="O723" i="11" s="1"/>
  <c r="O724" i="11" s="1"/>
  <c r="O725" i="11" s="1"/>
  <c r="O726" i="11" s="1"/>
  <c r="O727" i="11" s="1"/>
  <c r="O728" i="11" s="1"/>
  <c r="O729" i="11" s="1"/>
  <c r="O730" i="11" s="1"/>
  <c r="O731" i="11" s="1"/>
  <c r="O732" i="11" s="1"/>
  <c r="O733" i="11" s="1"/>
  <c r="O734" i="11" s="1"/>
  <c r="O735" i="11" s="1"/>
  <c r="O736" i="11" s="1"/>
  <c r="O737" i="11" s="1"/>
  <c r="O738" i="11" s="1"/>
  <c r="O739" i="11" s="1"/>
  <c r="O740" i="11" s="1"/>
  <c r="O741" i="11" s="1"/>
  <c r="O742" i="11" s="1"/>
  <c r="O743" i="11" s="1"/>
  <c r="O744" i="11" s="1"/>
  <c r="O745" i="11" s="1"/>
  <c r="O746" i="11" s="1"/>
  <c r="O747" i="11" s="1"/>
  <c r="O748" i="11" s="1"/>
  <c r="O749" i="11" s="1"/>
  <c r="O750" i="11" s="1"/>
  <c r="O751" i="11" s="1"/>
  <c r="O752" i="11" s="1"/>
  <c r="O753" i="11" s="1"/>
  <c r="O754" i="11" s="1"/>
  <c r="O755" i="11" s="1"/>
  <c r="O756" i="11" s="1"/>
  <c r="O757" i="11" s="1"/>
  <c r="O758" i="11" s="1"/>
  <c r="O759" i="11" s="1"/>
  <c r="O760" i="11" s="1"/>
  <c r="O761" i="11" s="1"/>
  <c r="O762" i="11" s="1"/>
  <c r="O763" i="11" s="1"/>
  <c r="O764" i="11" s="1"/>
  <c r="O765" i="11" s="1"/>
  <c r="O766" i="11" s="1"/>
  <c r="O767" i="11" s="1"/>
  <c r="O768" i="11" s="1"/>
  <c r="O769" i="11" s="1"/>
  <c r="O770" i="11" s="1"/>
  <c r="O771" i="11" s="1"/>
  <c r="O772" i="11" s="1"/>
  <c r="O773" i="11" s="1"/>
  <c r="O774" i="11" s="1"/>
  <c r="O775" i="11" s="1"/>
  <c r="O776" i="11" s="1"/>
  <c r="O777" i="11" s="1"/>
  <c r="O778" i="11" s="1"/>
  <c r="O779" i="11" s="1"/>
  <c r="O780" i="11" s="1"/>
  <c r="O781" i="11" s="1"/>
  <c r="O782" i="11" s="1"/>
  <c r="O783" i="11" s="1"/>
  <c r="O784" i="11" s="1"/>
  <c r="O785" i="11" s="1"/>
  <c r="O786" i="11" s="1"/>
  <c r="O787" i="11" s="1"/>
  <c r="O788" i="11" s="1"/>
  <c r="O789" i="11" s="1"/>
  <c r="O790" i="11" s="1"/>
  <c r="O791" i="11" s="1"/>
  <c r="O792" i="11" s="1"/>
  <c r="O793" i="11" s="1"/>
  <c r="O794" i="11" s="1"/>
  <c r="O795" i="11" s="1"/>
  <c r="O796" i="11" s="1"/>
  <c r="O797" i="11" s="1"/>
  <c r="O798" i="11" s="1"/>
  <c r="O799" i="11" s="1"/>
  <c r="O800" i="11" s="1"/>
  <c r="O801" i="11" s="1"/>
  <c r="O802" i="11" s="1"/>
  <c r="O803" i="11" s="1"/>
  <c r="O804" i="11" s="1"/>
  <c r="O805" i="11" s="1"/>
  <c r="O806" i="11" s="1"/>
  <c r="O807" i="11" s="1"/>
  <c r="O808" i="11" s="1"/>
  <c r="O809" i="11" s="1"/>
  <c r="O810" i="11" s="1"/>
  <c r="O811" i="11" s="1"/>
  <c r="O812" i="11" s="1"/>
  <c r="O813" i="11" s="1"/>
  <c r="O814" i="11" s="1"/>
  <c r="O815" i="11" s="1"/>
  <c r="O816" i="11" s="1"/>
  <c r="O817" i="11" s="1"/>
  <c r="O818" i="11" s="1"/>
  <c r="O819" i="11" s="1"/>
  <c r="O820" i="11" s="1"/>
  <c r="O821" i="11" s="1"/>
  <c r="O822" i="11" s="1"/>
  <c r="O823" i="11" s="1"/>
  <c r="O824" i="11" s="1"/>
  <c r="O825" i="11" s="1"/>
  <c r="O826" i="11" s="1"/>
  <c r="O827" i="11" s="1"/>
  <c r="O828" i="11" s="1"/>
  <c r="O829" i="11" s="1"/>
  <c r="O830" i="11" s="1"/>
  <c r="O831" i="11" s="1"/>
  <c r="O832" i="11" s="1"/>
  <c r="O833" i="11" s="1"/>
  <c r="O834" i="11" s="1"/>
  <c r="O835" i="11" s="1"/>
  <c r="O836" i="11" s="1"/>
  <c r="O837" i="11" s="1"/>
  <c r="O838" i="11" s="1"/>
  <c r="O839" i="11" s="1"/>
  <c r="O840" i="11" s="1"/>
  <c r="O841" i="11" s="1"/>
  <c r="O842" i="11" s="1"/>
  <c r="O843" i="11" s="1"/>
  <c r="O844" i="11" s="1"/>
  <c r="O845" i="11" s="1"/>
  <c r="O846" i="11" s="1"/>
  <c r="O847" i="11" s="1"/>
  <c r="O848" i="11" s="1"/>
  <c r="O849" i="11" s="1"/>
  <c r="O850" i="11" s="1"/>
  <c r="O851" i="11" s="1"/>
  <c r="O852" i="11" s="1"/>
  <c r="O853" i="11" s="1"/>
  <c r="O854" i="11" s="1"/>
  <c r="O855" i="11" s="1"/>
  <c r="O856" i="11" s="1"/>
  <c r="O857" i="11" s="1"/>
  <c r="O858" i="11" s="1"/>
  <c r="O859" i="11" s="1"/>
  <c r="O860" i="11" s="1"/>
  <c r="O861" i="11" s="1"/>
  <c r="O862" i="11" s="1"/>
  <c r="O863" i="11" s="1"/>
  <c r="O864" i="11" s="1"/>
  <c r="O865" i="11" s="1"/>
  <c r="O866" i="11" s="1"/>
  <c r="O867" i="11" s="1"/>
  <c r="O868" i="11" s="1"/>
  <c r="O869" i="11" s="1"/>
  <c r="O870" i="11" s="1"/>
  <c r="O871" i="11" s="1"/>
  <c r="O872" i="11" s="1"/>
  <c r="O873" i="11" s="1"/>
  <c r="O874" i="11" s="1"/>
  <c r="O875" i="11" s="1"/>
  <c r="O876" i="11" s="1"/>
  <c r="O877" i="11" s="1"/>
  <c r="O878" i="11" s="1"/>
  <c r="O879" i="11" s="1"/>
  <c r="O880" i="11" s="1"/>
  <c r="O881" i="11" s="1"/>
  <c r="O882" i="11" s="1"/>
  <c r="O883" i="11" s="1"/>
  <c r="O884" i="11" s="1"/>
  <c r="O885" i="11" s="1"/>
  <c r="O886" i="11" s="1"/>
  <c r="O887" i="11" s="1"/>
  <c r="O888" i="11" s="1"/>
  <c r="O889" i="11" s="1"/>
  <c r="O890" i="11" s="1"/>
  <c r="O891" i="11" s="1"/>
  <c r="O892" i="11" s="1"/>
  <c r="O893" i="11" s="1"/>
  <c r="O894" i="11" s="1"/>
  <c r="O895" i="11" s="1"/>
  <c r="O896" i="11" s="1"/>
  <c r="O897" i="11" s="1"/>
  <c r="O898" i="11" s="1"/>
  <c r="O899" i="11" s="1"/>
  <c r="O900" i="11" s="1"/>
  <c r="O901" i="11" s="1"/>
  <c r="O902" i="11" s="1"/>
  <c r="O903" i="11" s="1"/>
  <c r="O904" i="11" s="1"/>
  <c r="O905" i="11" s="1"/>
  <c r="O906" i="11" s="1"/>
  <c r="O907" i="11" s="1"/>
  <c r="O908" i="11" s="1"/>
  <c r="O909" i="11" s="1"/>
  <c r="O910" i="11" s="1"/>
  <c r="O911" i="11" s="1"/>
  <c r="O912" i="11" s="1"/>
  <c r="O913" i="11" s="1"/>
  <c r="O914" i="11" s="1"/>
  <c r="O915" i="11" s="1"/>
  <c r="O916" i="11" s="1"/>
  <c r="O917" i="11" s="1"/>
  <c r="O918" i="11" s="1"/>
  <c r="O919" i="11" s="1"/>
  <c r="O920" i="11" s="1"/>
  <c r="O921" i="11" s="1"/>
  <c r="O922" i="11" s="1"/>
  <c r="O923" i="11" s="1"/>
  <c r="O924" i="11" s="1"/>
  <c r="O925" i="11" s="1"/>
  <c r="O926" i="11" s="1"/>
  <c r="O927" i="11" s="1"/>
  <c r="O928" i="11" s="1"/>
  <c r="O929" i="11" s="1"/>
  <c r="O930" i="11" s="1"/>
  <c r="O931" i="11" s="1"/>
  <c r="O932" i="11" s="1"/>
  <c r="O933" i="11" s="1"/>
  <c r="O934" i="11" s="1"/>
  <c r="O935" i="11" s="1"/>
  <c r="O936" i="11" s="1"/>
  <c r="O937" i="11" s="1"/>
  <c r="O938" i="11" s="1"/>
  <c r="O939" i="11" s="1"/>
  <c r="O940" i="11" s="1"/>
  <c r="O941" i="11" s="1"/>
  <c r="O942" i="11" s="1"/>
  <c r="O943" i="11" s="1"/>
  <c r="O944" i="11" s="1"/>
  <c r="O945" i="11" s="1"/>
  <c r="O946" i="11" s="1"/>
  <c r="O947" i="11" s="1"/>
  <c r="O948" i="11" s="1"/>
  <c r="O949" i="11" s="1"/>
  <c r="O950" i="11" s="1"/>
  <c r="O951" i="11" s="1"/>
  <c r="O952" i="11" s="1"/>
  <c r="O953" i="11" s="1"/>
  <c r="O954" i="11" s="1"/>
  <c r="O955" i="11" s="1"/>
  <c r="O956" i="11" s="1"/>
  <c r="O957" i="11" s="1"/>
  <c r="O958" i="11" s="1"/>
  <c r="O959" i="11" s="1"/>
  <c r="O960" i="11" s="1"/>
  <c r="O961" i="11" s="1"/>
  <c r="O962" i="11" s="1"/>
  <c r="O963" i="11" s="1"/>
  <c r="O964" i="11" s="1"/>
  <c r="O965" i="11" s="1"/>
  <c r="O966" i="11" s="1"/>
  <c r="O967" i="11" s="1"/>
  <c r="O968" i="11" s="1"/>
  <c r="O969" i="11" s="1"/>
  <c r="O970" i="11" s="1"/>
  <c r="O971" i="11" s="1"/>
  <c r="O972" i="11" s="1"/>
  <c r="O973" i="11" s="1"/>
  <c r="O974" i="11" s="1"/>
  <c r="O975" i="11" s="1"/>
  <c r="O976" i="11" s="1"/>
  <c r="O977" i="11" s="1"/>
  <c r="O978" i="11" s="1"/>
  <c r="O979" i="11" s="1"/>
  <c r="O980" i="11" s="1"/>
  <c r="O981" i="11" s="1"/>
  <c r="O982" i="11" s="1"/>
  <c r="O983" i="11" s="1"/>
  <c r="O984" i="11" s="1"/>
  <c r="O985" i="11" s="1"/>
  <c r="O986" i="11" s="1"/>
  <c r="O987" i="11" s="1"/>
  <c r="O988" i="11" s="1"/>
  <c r="O989" i="11" s="1"/>
  <c r="O990" i="11" s="1"/>
  <c r="O991" i="11" s="1"/>
  <c r="O992" i="11" s="1"/>
  <c r="O993" i="11" s="1"/>
  <c r="O994" i="11" s="1"/>
  <c r="O995" i="11" s="1"/>
  <c r="O996" i="11" s="1"/>
  <c r="O997" i="11" s="1"/>
  <c r="O998" i="11" s="1"/>
  <c r="O999" i="11" s="1"/>
  <c r="O1000" i="11" s="1"/>
  <c r="O1001" i="11" s="1"/>
  <c r="O1002" i="11" s="1"/>
  <c r="O1003" i="11" s="1"/>
  <c r="O1004" i="11" s="1"/>
  <c r="O1005" i="11" s="1"/>
  <c r="O1006" i="11" s="1"/>
  <c r="O1007" i="11" s="1"/>
  <c r="O1008" i="11" s="1"/>
  <c r="O1009" i="11" s="1"/>
  <c r="O1010" i="11" s="1"/>
  <c r="O1011" i="11" s="1"/>
  <c r="O1012" i="11" s="1"/>
  <c r="O1013" i="11" s="1"/>
  <c r="O1014" i="11" s="1"/>
  <c r="O1015" i="11" s="1"/>
  <c r="O1016" i="11" s="1"/>
  <c r="O1017" i="11" s="1"/>
  <c r="O1018" i="11" s="1"/>
  <c r="O1019" i="11" s="1"/>
  <c r="O1020" i="11" s="1"/>
  <c r="O1021" i="11" s="1"/>
  <c r="O1022" i="11" s="1"/>
  <c r="O1023" i="11" s="1"/>
  <c r="O1024" i="11" s="1"/>
  <c r="O1025" i="11" s="1"/>
  <c r="O1026" i="11" s="1"/>
  <c r="O1027" i="11" s="1"/>
  <c r="O1028" i="11" s="1"/>
  <c r="O1029" i="11" s="1"/>
  <c r="O1030" i="11" s="1"/>
  <c r="O1031" i="11" s="1"/>
  <c r="O1032" i="11" s="1"/>
  <c r="O1033" i="11" s="1"/>
  <c r="O1034" i="11" s="1"/>
  <c r="O1035" i="11" s="1"/>
  <c r="O1036" i="11" s="1"/>
  <c r="O1037" i="11" s="1"/>
  <c r="O1038" i="11" s="1"/>
  <c r="O1039" i="11" s="1"/>
  <c r="O1040" i="11" s="1"/>
  <c r="O1041" i="11" s="1"/>
  <c r="O1042" i="11" s="1"/>
  <c r="O1043" i="11" s="1"/>
  <c r="O1044" i="11" s="1"/>
  <c r="O1045" i="11" s="1"/>
  <c r="O1046" i="11" s="1"/>
  <c r="O1047" i="11" s="1"/>
  <c r="O1048" i="11" s="1"/>
  <c r="O1049" i="11" s="1"/>
  <c r="O1050" i="11" s="1"/>
  <c r="O1051" i="11" s="1"/>
  <c r="O1052" i="11" s="1"/>
  <c r="O1053" i="11" s="1"/>
  <c r="O1054" i="11" s="1"/>
  <c r="O1055" i="11" s="1"/>
  <c r="O1056" i="11" s="1"/>
  <c r="O1057" i="11" s="1"/>
  <c r="O1058" i="11" s="1"/>
  <c r="O1059" i="11" s="1"/>
  <c r="O1060" i="11" s="1"/>
  <c r="O1061" i="11" s="1"/>
  <c r="O1062" i="11" s="1"/>
  <c r="O1063" i="11" s="1"/>
  <c r="O1064" i="11" s="1"/>
  <c r="O1065" i="11" s="1"/>
  <c r="O1066" i="11" s="1"/>
  <c r="O1067" i="11" s="1"/>
  <c r="O1068" i="11" s="1"/>
  <c r="O1069" i="11" s="1"/>
  <c r="O1070" i="11" s="1"/>
  <c r="O1071" i="11" s="1"/>
  <c r="O1072" i="11" s="1"/>
  <c r="O1073" i="11" s="1"/>
  <c r="O1074" i="11" s="1"/>
  <c r="O1075" i="11" s="1"/>
  <c r="O1076" i="11" s="1"/>
  <c r="O1077" i="11" s="1"/>
  <c r="O1078" i="11" s="1"/>
  <c r="O1079" i="11" s="1"/>
  <c r="O1080" i="11" s="1"/>
  <c r="O1081" i="11" s="1"/>
  <c r="O1082" i="11" s="1"/>
  <c r="O1083" i="11" s="1"/>
  <c r="O1084" i="11" s="1"/>
  <c r="O1085" i="11" s="1"/>
  <c r="O1086" i="11" s="1"/>
  <c r="O1087" i="11" s="1"/>
  <c r="O1088" i="11" s="1"/>
  <c r="O1089" i="11" s="1"/>
  <c r="O1090" i="11" s="1"/>
  <c r="O1091" i="11" s="1"/>
  <c r="O1092" i="11" s="1"/>
  <c r="O1093" i="11" s="1"/>
  <c r="O1094" i="11" s="1"/>
  <c r="O1095" i="11" s="1"/>
  <c r="O1096" i="11" s="1"/>
  <c r="O1097" i="11" s="1"/>
  <c r="O1098" i="11" s="1"/>
  <c r="O1099" i="11" s="1"/>
  <c r="O1100" i="11" s="1"/>
  <c r="O1101" i="11" s="1"/>
  <c r="O1102" i="11" s="1"/>
  <c r="O1103" i="11" s="1"/>
  <c r="O1104" i="11" s="1"/>
  <c r="O1105" i="11" s="1"/>
  <c r="O1106" i="11" s="1"/>
  <c r="O1107" i="11" s="1"/>
  <c r="O1108" i="11" s="1"/>
  <c r="O1109" i="11" s="1"/>
  <c r="O1110" i="11" s="1"/>
  <c r="O1111" i="11" s="1"/>
  <c r="O1112" i="11" s="1"/>
  <c r="O1113" i="11" s="1"/>
  <c r="O1114" i="11" s="1"/>
  <c r="O1115" i="11" s="1"/>
  <c r="O1116" i="11" s="1"/>
  <c r="O1117" i="11" s="1"/>
  <c r="O1118" i="11" s="1"/>
  <c r="O1119" i="11" s="1"/>
  <c r="O1120" i="11" s="1"/>
  <c r="O1121" i="11" s="1"/>
  <c r="O1122" i="11" s="1"/>
  <c r="O1123" i="11" s="1"/>
  <c r="O1124" i="11" s="1"/>
  <c r="O1125" i="11" s="1"/>
  <c r="O1126" i="11" s="1"/>
  <c r="O1127" i="11" s="1"/>
  <c r="O1128" i="11" s="1"/>
  <c r="O1129" i="11" s="1"/>
  <c r="O1130" i="11" s="1"/>
  <c r="O1131" i="11" s="1"/>
  <c r="O1132" i="11" s="1"/>
  <c r="O1133" i="11" s="1"/>
  <c r="O1134" i="11" s="1"/>
  <c r="O1135" i="11" s="1"/>
  <c r="O1136" i="11" s="1"/>
  <c r="O1137" i="11" s="1"/>
  <c r="O1138" i="11" s="1"/>
  <c r="O1139" i="11" s="1"/>
  <c r="O1140" i="11" s="1"/>
  <c r="O1141" i="11" s="1"/>
  <c r="O1142" i="11" s="1"/>
  <c r="O1143" i="11" s="1"/>
  <c r="O1144" i="11" s="1"/>
  <c r="O1145" i="11" s="1"/>
  <c r="O1146" i="11" s="1"/>
  <c r="O1147" i="11" s="1"/>
  <c r="O1148" i="11" s="1"/>
  <c r="O1149" i="11" s="1"/>
  <c r="O1150" i="11" s="1"/>
  <c r="O1151" i="11" s="1"/>
  <c r="O1152" i="11" s="1"/>
  <c r="O1153" i="11" s="1"/>
  <c r="O1154" i="11" s="1"/>
  <c r="O1155" i="11" s="1"/>
  <c r="O1156" i="11" s="1"/>
  <c r="O1157" i="11" s="1"/>
  <c r="O1158" i="11" s="1"/>
  <c r="O1159" i="11" s="1"/>
  <c r="O1160" i="11" s="1"/>
  <c r="O1161" i="11" s="1"/>
  <c r="O1162" i="11" s="1"/>
  <c r="O1163" i="11" s="1"/>
  <c r="O1164" i="11" s="1"/>
  <c r="O1165" i="11" s="1"/>
  <c r="O1166" i="11" s="1"/>
  <c r="O1167" i="11" s="1"/>
  <c r="O1168" i="11" s="1"/>
  <c r="O1169" i="11" s="1"/>
  <c r="O1170" i="11" s="1"/>
  <c r="O1171" i="11" s="1"/>
  <c r="O1172" i="11" s="1"/>
  <c r="O1173" i="11" s="1"/>
  <c r="O1174" i="11" s="1"/>
  <c r="O1175" i="11" s="1"/>
  <c r="O1176" i="11" s="1"/>
  <c r="O1177" i="11" s="1"/>
  <c r="O1178" i="11" s="1"/>
  <c r="O1179" i="11" s="1"/>
  <c r="O1180" i="11" s="1"/>
  <c r="O1181" i="11" s="1"/>
  <c r="O1182" i="11" s="1"/>
  <c r="O1183" i="11" s="1"/>
  <c r="O1184" i="11" s="1"/>
  <c r="O1185" i="11" s="1"/>
  <c r="O1186" i="11" s="1"/>
  <c r="O1187" i="11" s="1"/>
  <c r="O1188" i="11" s="1"/>
  <c r="O1189" i="11" s="1"/>
  <c r="O1190" i="11" s="1"/>
  <c r="O1191" i="11" s="1"/>
  <c r="O1192" i="11" s="1"/>
  <c r="O1193" i="11" s="1"/>
  <c r="O1194" i="11" s="1"/>
  <c r="O1195" i="11" s="1"/>
  <c r="O1196" i="11" s="1"/>
  <c r="O1197" i="11" s="1"/>
  <c r="O1198" i="11" s="1"/>
  <c r="O1199" i="11" s="1"/>
  <c r="O1200" i="11" s="1"/>
  <c r="O1201" i="11" s="1"/>
  <c r="O1202" i="11" s="1"/>
  <c r="O1203" i="11" s="1"/>
  <c r="O1204" i="11" s="1"/>
  <c r="O1205" i="11" s="1"/>
  <c r="O1206" i="11" s="1"/>
  <c r="O1207" i="11" s="1"/>
  <c r="O1208" i="11" s="1"/>
  <c r="O1209" i="11" s="1"/>
  <c r="O1210" i="11" s="1"/>
  <c r="O1211" i="11" s="1"/>
  <c r="O1212" i="11" s="1"/>
  <c r="O1213" i="11" s="1"/>
  <c r="O1214" i="11" s="1"/>
  <c r="O1215" i="11" s="1"/>
  <c r="O1216" i="11" s="1"/>
  <c r="O1217" i="11" s="1"/>
  <c r="O1218" i="11" s="1"/>
  <c r="O1219" i="11" s="1"/>
  <c r="O1220" i="11" s="1"/>
  <c r="O1221" i="11" s="1"/>
  <c r="O1222" i="11" s="1"/>
  <c r="O1223" i="11" s="1"/>
  <c r="O1224" i="11" s="1"/>
  <c r="O1225" i="11" s="1"/>
  <c r="O1226" i="11" s="1"/>
  <c r="O1227" i="11" s="1"/>
  <c r="O1228" i="11" s="1"/>
  <c r="O1229" i="11" s="1"/>
  <c r="O1230" i="11" s="1"/>
  <c r="O1231" i="11" s="1"/>
  <c r="O1232" i="11" s="1"/>
  <c r="O1233" i="11" s="1"/>
  <c r="O1234" i="11" s="1"/>
  <c r="O1235" i="11" s="1"/>
  <c r="O1236" i="11" s="1"/>
  <c r="O1237" i="11" s="1"/>
  <c r="O1238" i="11" s="1"/>
  <c r="O1239" i="11" s="1"/>
  <c r="O1240" i="11" s="1"/>
  <c r="O1241" i="11" s="1"/>
  <c r="O1242" i="11" s="1"/>
  <c r="O1243" i="11" s="1"/>
  <c r="O1244" i="11" s="1"/>
  <c r="O1245" i="11" s="1"/>
  <c r="O1246" i="11" s="1"/>
  <c r="O1247" i="11" s="1"/>
  <c r="O1248" i="11" s="1"/>
  <c r="O1249" i="11" s="1"/>
  <c r="O1250" i="11" s="1"/>
  <c r="O1251" i="11" s="1"/>
  <c r="O1252" i="11" s="1"/>
  <c r="O1253" i="11" s="1"/>
  <c r="O1254" i="11" s="1"/>
  <c r="O1255" i="11" s="1"/>
  <c r="O1256" i="11" s="1"/>
  <c r="O1257" i="11" s="1"/>
  <c r="O1258" i="11" s="1"/>
  <c r="O1259" i="11" s="1"/>
  <c r="O1260" i="11" s="1"/>
  <c r="O1261" i="11" s="1"/>
  <c r="O1262" i="11" s="1"/>
  <c r="O1263" i="11" s="1"/>
  <c r="O1264" i="11" s="1"/>
  <c r="O1265" i="11" s="1"/>
  <c r="O1266" i="11" s="1"/>
  <c r="O1267" i="11" s="1"/>
  <c r="O1268" i="11" s="1"/>
  <c r="O1269" i="11" s="1"/>
  <c r="O1270" i="11" s="1"/>
  <c r="O1271" i="11" s="1"/>
  <c r="O1272" i="11" s="1"/>
  <c r="O1273" i="11" s="1"/>
  <c r="O1274" i="11" s="1"/>
  <c r="O1275" i="11" s="1"/>
  <c r="O1276" i="11" s="1"/>
  <c r="O1277" i="11" s="1"/>
  <c r="O1278" i="11" s="1"/>
  <c r="O1279" i="11" s="1"/>
  <c r="O1280" i="11" s="1"/>
  <c r="O1281" i="11" s="1"/>
  <c r="O1282" i="11" s="1"/>
  <c r="O1283" i="11" s="1"/>
  <c r="O1284" i="11" s="1"/>
  <c r="O1285" i="11" s="1"/>
  <c r="O1286" i="11" s="1"/>
  <c r="O1287" i="11" s="1"/>
  <c r="O1288" i="11" s="1"/>
  <c r="O1289" i="11" s="1"/>
  <c r="O1290" i="11" s="1"/>
  <c r="O1291" i="11" s="1"/>
  <c r="O1292" i="11" s="1"/>
  <c r="O1293" i="11" s="1"/>
  <c r="O1294" i="11" s="1"/>
  <c r="O1295" i="11" s="1"/>
  <c r="O1296" i="11" s="1"/>
  <c r="O1297" i="11" s="1"/>
  <c r="O1298" i="11" s="1"/>
  <c r="O1299" i="11" s="1"/>
  <c r="O1300" i="11" s="1"/>
  <c r="O1301" i="11" s="1"/>
  <c r="O1302" i="11" s="1"/>
  <c r="O1303" i="11" s="1"/>
  <c r="O1304" i="11" s="1"/>
  <c r="O1305" i="11" s="1"/>
  <c r="O1306" i="11" s="1"/>
  <c r="O1307" i="11" s="1"/>
  <c r="O1308" i="11" s="1"/>
  <c r="O1309" i="11" s="1"/>
  <c r="O1310" i="11" s="1"/>
  <c r="O1311" i="11" s="1"/>
  <c r="O1312" i="11" s="1"/>
  <c r="O1313" i="11" s="1"/>
  <c r="O1314" i="11" s="1"/>
  <c r="O1315" i="11" s="1"/>
  <c r="O1316" i="11" s="1"/>
  <c r="O1317" i="11" s="1"/>
  <c r="O1318" i="11" s="1"/>
  <c r="O1319" i="11" s="1"/>
  <c r="O1320" i="11" s="1"/>
  <c r="O1321" i="11" s="1"/>
  <c r="O1322" i="11" s="1"/>
  <c r="O1323" i="11" s="1"/>
  <c r="O1324" i="11" s="1"/>
  <c r="O1325" i="11" s="1"/>
  <c r="O1326" i="11" s="1"/>
  <c r="O1327" i="11" s="1"/>
  <c r="O1328" i="11" s="1"/>
  <c r="O1329" i="11" s="1"/>
  <c r="O1330" i="11" s="1"/>
  <c r="O1331" i="11" s="1"/>
  <c r="O1332" i="11" s="1"/>
  <c r="O1333" i="11" s="1"/>
  <c r="O1334" i="11" s="1"/>
  <c r="O1335" i="11" s="1"/>
  <c r="O1336" i="11" s="1"/>
  <c r="O1337" i="11" s="1"/>
  <c r="O1338" i="11" s="1"/>
  <c r="O1339" i="11" s="1"/>
  <c r="O1340" i="11" s="1"/>
  <c r="O1341" i="11" s="1"/>
  <c r="O1342" i="11" s="1"/>
  <c r="O1343" i="11" s="1"/>
  <c r="O1344" i="11" s="1"/>
  <c r="O1345" i="11" s="1"/>
  <c r="O1346" i="11" s="1"/>
  <c r="O1347" i="11" s="1"/>
  <c r="O1348" i="11" s="1"/>
  <c r="O1349" i="11" s="1"/>
  <c r="O1350" i="11" s="1"/>
  <c r="O1351" i="11" s="1"/>
  <c r="O1352" i="11" s="1"/>
  <c r="O1353" i="11" s="1"/>
  <c r="O1354" i="11" s="1"/>
  <c r="O1355" i="11" s="1"/>
  <c r="O1356" i="11" s="1"/>
  <c r="O1357" i="11" s="1"/>
  <c r="O1358" i="11" s="1"/>
  <c r="O1359" i="11" s="1"/>
  <c r="O1360" i="11" s="1"/>
  <c r="O1361" i="11" s="1"/>
  <c r="O1362" i="11" s="1"/>
  <c r="O1363" i="11" s="1"/>
  <c r="O1364" i="11" s="1"/>
  <c r="O1365" i="11" s="1"/>
  <c r="O1366" i="11" s="1"/>
  <c r="O1367" i="11" s="1"/>
  <c r="O1368" i="11" s="1"/>
  <c r="O1369" i="11" s="1"/>
  <c r="O1370" i="11" s="1"/>
  <c r="O1371" i="11" s="1"/>
  <c r="O1372" i="11" s="1"/>
  <c r="O1373" i="11" s="1"/>
  <c r="O1374" i="11" s="1"/>
  <c r="O1375" i="11" s="1"/>
  <c r="O1376" i="11" s="1"/>
  <c r="O1377" i="11" s="1"/>
  <c r="O1378" i="11" s="1"/>
  <c r="O1379" i="11" s="1"/>
  <c r="O1380" i="11" s="1"/>
  <c r="O1381" i="11" s="1"/>
  <c r="O1382" i="11" s="1"/>
  <c r="O1383" i="11" s="1"/>
  <c r="O1384" i="11" s="1"/>
  <c r="O1385" i="11" s="1"/>
  <c r="O1386" i="11" s="1"/>
  <c r="O1387" i="11" s="1"/>
  <c r="O1388" i="11" s="1"/>
  <c r="O1389" i="11" s="1"/>
  <c r="O1390" i="11" s="1"/>
  <c r="O1391" i="11" s="1"/>
  <c r="O1392" i="11" s="1"/>
  <c r="O1393" i="11" s="1"/>
  <c r="O1394" i="11" s="1"/>
  <c r="O1395" i="11" s="1"/>
  <c r="O1396" i="11" s="1"/>
  <c r="O1397" i="11" s="1"/>
  <c r="O1398" i="11" s="1"/>
  <c r="O1399" i="11" s="1"/>
  <c r="O1400" i="11" s="1"/>
  <c r="O1401" i="11" s="1"/>
  <c r="O1402" i="11" s="1"/>
  <c r="O1403" i="11" s="1"/>
  <c r="O1404" i="11" s="1"/>
  <c r="O1405" i="11" s="1"/>
  <c r="O1406" i="11" s="1"/>
  <c r="O1407" i="11" s="1"/>
  <c r="O1408" i="11" s="1"/>
  <c r="O1409" i="11" s="1"/>
  <c r="O1410" i="11" s="1"/>
  <c r="O1411" i="11" s="1"/>
  <c r="O1412" i="11" s="1"/>
  <c r="O1413" i="11" s="1"/>
  <c r="O1414" i="11" s="1"/>
  <c r="O1415" i="11" s="1"/>
  <c r="O1416" i="11" s="1"/>
  <c r="O1417" i="11" s="1"/>
  <c r="O1418" i="11" s="1"/>
  <c r="O1419" i="11" s="1"/>
  <c r="O1420" i="11" s="1"/>
  <c r="O1421" i="11" s="1"/>
  <c r="O1422" i="11" s="1"/>
  <c r="O1423" i="11" s="1"/>
  <c r="O1424" i="11" s="1"/>
  <c r="O1425" i="11" s="1"/>
  <c r="O1426" i="11" s="1"/>
  <c r="O1427" i="11" s="1"/>
  <c r="O1428" i="11" s="1"/>
  <c r="O1429" i="11" s="1"/>
  <c r="O1430" i="11" s="1"/>
  <c r="O1431" i="11" s="1"/>
  <c r="O1432" i="11" s="1"/>
  <c r="O1433" i="11" s="1"/>
  <c r="O1434" i="11" s="1"/>
  <c r="O1435" i="11" s="1"/>
  <c r="O1436" i="11" s="1"/>
  <c r="O1437" i="11" s="1"/>
  <c r="O1438" i="11" s="1"/>
  <c r="O1439" i="11" s="1"/>
  <c r="O1440" i="11" s="1"/>
  <c r="O1441" i="11" s="1"/>
  <c r="O1442" i="11" s="1"/>
  <c r="O1443" i="11" s="1"/>
  <c r="O1444" i="11" s="1"/>
  <c r="O1445" i="11" s="1"/>
  <c r="O1446" i="11" s="1"/>
  <c r="O1447" i="11" s="1"/>
  <c r="O1448" i="11" s="1"/>
  <c r="O1449" i="11" s="1"/>
  <c r="O1450" i="11" s="1"/>
  <c r="O1451" i="11" s="1"/>
  <c r="O1452" i="11" s="1"/>
  <c r="O1453" i="11" s="1"/>
  <c r="O1454" i="11" s="1"/>
  <c r="O1455" i="11" s="1"/>
  <c r="O1456" i="11" s="1"/>
  <c r="O1457" i="11" s="1"/>
  <c r="O1458" i="11" s="1"/>
  <c r="O1459" i="11" s="1"/>
  <c r="O1460" i="11" s="1"/>
  <c r="O1461" i="11" s="1"/>
  <c r="O1462" i="11" s="1"/>
  <c r="O1463" i="11" s="1"/>
  <c r="O1464" i="11" s="1"/>
  <c r="O1465" i="11" s="1"/>
  <c r="O1466" i="11" s="1"/>
  <c r="O1467" i="11" s="1"/>
  <c r="O1468" i="11" s="1"/>
  <c r="O1469" i="11" s="1"/>
  <c r="O1470" i="11" s="1"/>
  <c r="O1471" i="11" s="1"/>
  <c r="O1472" i="11" s="1"/>
  <c r="O1473" i="11" s="1"/>
  <c r="O1474" i="11" s="1"/>
  <c r="O1475" i="11" s="1"/>
  <c r="O1476" i="11" s="1"/>
  <c r="O1477" i="11" s="1"/>
  <c r="O1478" i="11" s="1"/>
  <c r="O1479" i="11" s="1"/>
  <c r="O1480" i="11" s="1"/>
  <c r="O1481" i="11" s="1"/>
  <c r="O1482" i="11" s="1"/>
  <c r="O1483" i="11" s="1"/>
  <c r="O1484" i="11" s="1"/>
  <c r="O1485" i="11" s="1"/>
  <c r="O1486" i="11" s="1"/>
  <c r="O1487" i="11" s="1"/>
  <c r="O1488" i="11" s="1"/>
  <c r="O1489" i="11" s="1"/>
  <c r="O1490" i="11" s="1"/>
  <c r="O1491" i="11" s="1"/>
  <c r="O1492" i="11" s="1"/>
  <c r="O1493" i="11" s="1"/>
  <c r="O1494" i="11" s="1"/>
  <c r="O1495" i="11" s="1"/>
  <c r="O1496" i="11" s="1"/>
  <c r="O1497" i="11" s="1"/>
  <c r="O1498" i="11" s="1"/>
  <c r="O1499" i="11" s="1"/>
  <c r="O1500" i="11" s="1"/>
  <c r="O1501" i="11" s="1"/>
  <c r="O1502" i="11" s="1"/>
  <c r="O1503" i="11" s="1"/>
  <c r="O1504" i="11" s="1"/>
  <c r="O1505" i="11" s="1"/>
  <c r="O1506" i="11" s="1"/>
  <c r="O1507" i="11" s="1"/>
  <c r="O1508" i="11" s="1"/>
  <c r="O1509" i="11" s="1"/>
  <c r="O1510" i="11" s="1"/>
  <c r="O1511" i="11" s="1"/>
  <c r="O1512" i="11" s="1"/>
  <c r="O1513" i="11" s="1"/>
  <c r="O1514" i="11" s="1"/>
  <c r="O1515" i="11" s="1"/>
  <c r="O1516" i="11" s="1"/>
  <c r="O1517" i="11" s="1"/>
  <c r="O1518" i="11" s="1"/>
  <c r="O1519" i="11" s="1"/>
  <c r="O1520" i="11" s="1"/>
  <c r="O1521" i="11" s="1"/>
  <c r="O1522" i="11" s="1"/>
  <c r="O1523" i="11" s="1"/>
  <c r="O1524" i="11" s="1"/>
  <c r="O1525" i="11" s="1"/>
  <c r="O1526" i="11" s="1"/>
  <c r="O1527" i="11" s="1"/>
  <c r="O1528" i="11" s="1"/>
  <c r="O1529" i="11" s="1"/>
  <c r="O1530" i="11" s="1"/>
  <c r="O1531" i="11" s="1"/>
  <c r="O1532" i="11" s="1"/>
  <c r="O1533" i="11" s="1"/>
  <c r="O1534" i="11" s="1"/>
  <c r="O1535" i="11" s="1"/>
  <c r="O1536" i="11" s="1"/>
  <c r="O1537" i="11" s="1"/>
  <c r="O1538" i="11" s="1"/>
  <c r="O1539" i="11" s="1"/>
  <c r="O1540" i="11" s="1"/>
  <c r="O1541" i="11" s="1"/>
  <c r="O1542" i="11" s="1"/>
  <c r="O1543" i="11" s="1"/>
  <c r="O1544" i="11" s="1"/>
  <c r="O1545" i="11" s="1"/>
  <c r="O1546" i="11" s="1"/>
  <c r="O1547" i="11" s="1"/>
  <c r="O1548" i="11" s="1"/>
  <c r="O1549" i="11" s="1"/>
  <c r="O1550" i="11" s="1"/>
  <c r="O1551" i="11" s="1"/>
  <c r="O1552" i="11" s="1"/>
  <c r="O1553" i="11" s="1"/>
  <c r="O1554" i="11" s="1"/>
  <c r="O1555" i="11" s="1"/>
  <c r="O1556" i="11" s="1"/>
  <c r="O1557" i="11" s="1"/>
  <c r="O1558" i="11" s="1"/>
  <c r="O1559" i="11" s="1"/>
  <c r="O1560" i="11" s="1"/>
  <c r="O1561" i="11" s="1"/>
  <c r="O1562" i="11" s="1"/>
  <c r="O1563" i="11" s="1"/>
  <c r="O1564" i="11" s="1"/>
  <c r="O1565" i="11" s="1"/>
  <c r="O1566" i="11" s="1"/>
  <c r="O1567" i="11" s="1"/>
  <c r="O1568" i="11" s="1"/>
  <c r="O1569" i="11" s="1"/>
  <c r="O1570" i="11" s="1"/>
  <c r="O1571" i="11" s="1"/>
  <c r="O1572" i="11" s="1"/>
  <c r="O1573" i="11" s="1"/>
  <c r="O1574" i="11" s="1"/>
  <c r="O1575" i="11" s="1"/>
  <c r="O1576" i="11" s="1"/>
  <c r="O1577" i="11" s="1"/>
  <c r="O1578" i="11" s="1"/>
  <c r="O1579" i="11" s="1"/>
  <c r="O1580" i="11" s="1"/>
  <c r="O1581" i="11" s="1"/>
  <c r="O1582" i="11" s="1"/>
  <c r="O1583" i="11" s="1"/>
  <c r="O1584" i="11" s="1"/>
  <c r="O1585" i="11" s="1"/>
  <c r="O1586" i="11" s="1"/>
  <c r="O1587" i="11" s="1"/>
  <c r="O1588" i="11" s="1"/>
  <c r="O1589" i="11" s="1"/>
  <c r="O1590" i="11" s="1"/>
  <c r="O1591" i="11" s="1"/>
  <c r="O1592" i="11" s="1"/>
  <c r="O1593" i="11" s="1"/>
  <c r="O1594" i="11" s="1"/>
  <c r="O1595" i="11" s="1"/>
  <c r="O1596" i="11" s="1"/>
  <c r="O1597" i="11" s="1"/>
  <c r="O1598" i="11" s="1"/>
  <c r="O1599" i="11" s="1"/>
  <c r="O1600" i="11" s="1"/>
  <c r="O1601" i="11" s="1"/>
  <c r="O1602" i="11" s="1"/>
  <c r="O1603" i="11" s="1"/>
  <c r="O1604" i="11" s="1"/>
  <c r="O1605" i="11" s="1"/>
  <c r="O1606" i="11" s="1"/>
  <c r="O1607" i="11" s="1"/>
  <c r="O1608" i="11" s="1"/>
  <c r="O1609" i="11" s="1"/>
  <c r="O1610" i="11" s="1"/>
  <c r="O1611" i="11" s="1"/>
  <c r="O1612" i="11" s="1"/>
  <c r="O1613" i="11" s="1"/>
  <c r="O1614" i="11" s="1"/>
  <c r="O1615" i="11" s="1"/>
  <c r="O1616" i="11" s="1"/>
  <c r="O1617" i="11" s="1"/>
  <c r="O1618" i="11" s="1"/>
  <c r="O1619" i="11" s="1"/>
  <c r="O1620" i="11" s="1"/>
  <c r="O1621" i="11" s="1"/>
  <c r="O1622" i="11" s="1"/>
  <c r="O1623" i="11" s="1"/>
  <c r="O1624" i="11" s="1"/>
  <c r="O1625" i="11" s="1"/>
  <c r="O1626" i="11" s="1"/>
  <c r="O1627" i="11" s="1"/>
  <c r="O1628" i="11" s="1"/>
  <c r="O1629" i="11" s="1"/>
  <c r="O1630" i="11" s="1"/>
  <c r="O1631" i="11" s="1"/>
  <c r="O1632" i="11" s="1"/>
  <c r="O1633" i="11" s="1"/>
  <c r="O1634" i="11" s="1"/>
  <c r="O1635" i="11" s="1"/>
  <c r="O1636" i="11" s="1"/>
  <c r="O1637" i="11" s="1"/>
  <c r="O1638" i="11" s="1"/>
  <c r="O1639" i="11" s="1"/>
  <c r="O1640" i="11" s="1"/>
  <c r="O1641" i="11" s="1"/>
  <c r="O1642" i="11" s="1"/>
  <c r="O1643" i="11" s="1"/>
  <c r="O1644" i="11" s="1"/>
  <c r="O1645" i="11" s="1"/>
  <c r="O1646" i="11" s="1"/>
  <c r="O1647" i="11" s="1"/>
  <c r="O1648" i="11" s="1"/>
  <c r="O1649" i="11" s="1"/>
  <c r="O1650" i="11" s="1"/>
  <c r="O1651" i="11" s="1"/>
  <c r="O1652" i="11" s="1"/>
  <c r="O1653" i="11" s="1"/>
  <c r="O1654" i="11" s="1"/>
  <c r="O1655" i="11" s="1"/>
  <c r="O1656" i="11" s="1"/>
  <c r="O1657" i="11" s="1"/>
  <c r="O1658" i="11" s="1"/>
  <c r="O1659" i="11" s="1"/>
  <c r="O1660" i="11" s="1"/>
  <c r="O1661" i="11" s="1"/>
  <c r="O1662" i="11" s="1"/>
  <c r="O1663" i="11" s="1"/>
  <c r="O1664" i="11" s="1"/>
  <c r="O1665" i="11" s="1"/>
  <c r="O1666" i="11" s="1"/>
  <c r="O1667" i="11" s="1"/>
  <c r="O1668" i="11" s="1"/>
  <c r="O1669" i="11" s="1"/>
  <c r="O1670" i="11" s="1"/>
  <c r="O1671" i="11" s="1"/>
  <c r="O1672" i="11" s="1"/>
  <c r="O1673" i="11" s="1"/>
  <c r="O1674" i="11" s="1"/>
  <c r="O1675" i="11" s="1"/>
  <c r="O1676" i="11" s="1"/>
  <c r="O1677" i="11" s="1"/>
  <c r="O1678" i="11" s="1"/>
  <c r="O1679" i="11" s="1"/>
  <c r="O1680" i="11" s="1"/>
  <c r="O1681" i="11" s="1"/>
  <c r="O1682" i="11" s="1"/>
  <c r="O1683" i="11" s="1"/>
  <c r="O1684" i="11" s="1"/>
  <c r="O1685" i="11" s="1"/>
  <c r="O1686" i="11" s="1"/>
  <c r="O1687" i="11" s="1"/>
  <c r="O1688" i="11" s="1"/>
  <c r="O1689" i="11" s="1"/>
  <c r="O1690" i="11" s="1"/>
  <c r="O1691" i="11" s="1"/>
  <c r="O1692" i="11" s="1"/>
  <c r="O1693" i="11" s="1"/>
  <c r="O1694" i="11" s="1"/>
  <c r="O1695" i="11" s="1"/>
  <c r="O1696" i="11" s="1"/>
  <c r="O1697" i="11" s="1"/>
  <c r="O1698" i="11" s="1"/>
  <c r="O1699" i="11" s="1"/>
  <c r="O1700" i="11" s="1"/>
  <c r="O1701" i="11" s="1"/>
  <c r="O1702" i="11" s="1"/>
  <c r="O1703" i="11" s="1"/>
  <c r="O1704" i="11" s="1"/>
  <c r="O1705" i="11" s="1"/>
  <c r="O1706" i="11" s="1"/>
  <c r="O1707" i="11" s="1"/>
  <c r="O1708" i="11" s="1"/>
  <c r="O1709" i="11" s="1"/>
  <c r="O1710" i="11" s="1"/>
  <c r="O1711" i="11" s="1"/>
  <c r="O1712" i="11" s="1"/>
  <c r="O1713" i="11" s="1"/>
  <c r="O1714" i="11" s="1"/>
  <c r="O1715" i="11" s="1"/>
  <c r="O1716" i="11" s="1"/>
  <c r="O1717" i="11" s="1"/>
  <c r="O1718" i="11" s="1"/>
  <c r="O1719" i="11" s="1"/>
  <c r="O1720" i="11" s="1"/>
  <c r="O1721" i="11" s="1"/>
  <c r="O1722" i="11" s="1"/>
  <c r="O1723" i="11" s="1"/>
  <c r="O1724" i="11" s="1"/>
  <c r="O1725" i="11" s="1"/>
  <c r="O1726" i="11" s="1"/>
  <c r="O1727" i="11" s="1"/>
  <c r="O1728" i="11" s="1"/>
  <c r="O1729" i="11" s="1"/>
  <c r="O1730" i="11" s="1"/>
  <c r="O1731" i="11" s="1"/>
  <c r="O1732" i="11" s="1"/>
  <c r="O1733" i="11" s="1"/>
  <c r="O1734" i="11" s="1"/>
  <c r="O1735" i="11" s="1"/>
  <c r="O1736" i="11" s="1"/>
  <c r="O1737" i="11" s="1"/>
  <c r="O1738" i="11" s="1"/>
  <c r="O1739" i="11" s="1"/>
  <c r="O1740" i="11" s="1"/>
  <c r="O1741" i="11" s="1"/>
  <c r="O1742" i="11" s="1"/>
  <c r="O1743" i="11" s="1"/>
  <c r="O1744" i="11" s="1"/>
  <c r="O1745" i="11" s="1"/>
  <c r="O1746" i="11" s="1"/>
  <c r="O1747" i="11" s="1"/>
  <c r="O1748" i="11" s="1"/>
  <c r="O1749" i="11" s="1"/>
  <c r="O1750" i="11" s="1"/>
  <c r="O1751" i="11" s="1"/>
  <c r="O1752" i="11" s="1"/>
  <c r="O1753" i="11" s="1"/>
  <c r="O1754" i="11" s="1"/>
  <c r="O1755" i="11" s="1"/>
  <c r="O1756" i="11" s="1"/>
  <c r="O1757" i="11" s="1"/>
  <c r="O1758" i="11" s="1"/>
  <c r="O1759" i="11" s="1"/>
  <c r="O1760" i="11" s="1"/>
  <c r="O1761" i="11" s="1"/>
  <c r="O1762" i="11" s="1"/>
  <c r="O1763" i="11" s="1"/>
  <c r="O1764" i="11" s="1"/>
  <c r="O1765" i="11" s="1"/>
  <c r="O1766" i="11" s="1"/>
  <c r="O1767" i="11" s="1"/>
  <c r="O1768" i="11" s="1"/>
  <c r="O1769" i="11" s="1"/>
  <c r="O1770" i="11" s="1"/>
  <c r="O1771" i="11" s="1"/>
  <c r="O1772" i="11" s="1"/>
  <c r="O1773" i="11" s="1"/>
  <c r="O1774" i="11" s="1"/>
  <c r="O1775" i="11" s="1"/>
  <c r="O1776" i="11" s="1"/>
  <c r="O1777" i="11" s="1"/>
  <c r="O1778" i="11" s="1"/>
  <c r="O1779" i="11" s="1"/>
  <c r="O1780" i="11" s="1"/>
  <c r="O1781" i="11" s="1"/>
  <c r="O1782" i="11" s="1"/>
  <c r="O1783" i="11" s="1"/>
  <c r="O1784" i="11" s="1"/>
  <c r="O1785" i="11" s="1"/>
  <c r="O1786" i="11" s="1"/>
  <c r="O1787" i="11" s="1"/>
  <c r="O1788" i="11" s="1"/>
  <c r="O1789" i="11" s="1"/>
  <c r="O1790" i="11" s="1"/>
  <c r="O1791" i="11" s="1"/>
  <c r="O1792" i="11" s="1"/>
  <c r="O1793" i="11" s="1"/>
  <c r="O1794" i="11" s="1"/>
  <c r="O1795" i="11" s="1"/>
  <c r="O1796" i="11" s="1"/>
  <c r="O1797" i="11" s="1"/>
  <c r="O1798" i="11" s="1"/>
  <c r="O1799" i="11" s="1"/>
  <c r="O1800" i="11" s="1"/>
  <c r="O1801" i="11" s="1"/>
  <c r="O1802" i="11" s="1"/>
  <c r="O1803" i="11" s="1"/>
  <c r="O1804" i="11" s="1"/>
  <c r="O1805" i="11" s="1"/>
  <c r="O1806" i="11" s="1"/>
  <c r="O1807" i="11" s="1"/>
  <c r="O1808" i="11" s="1"/>
  <c r="O1809" i="11" s="1"/>
  <c r="O1810" i="11" s="1"/>
  <c r="O1811" i="11" s="1"/>
  <c r="O1812" i="11" s="1"/>
  <c r="O1813" i="11" s="1"/>
  <c r="O1814" i="11" s="1"/>
  <c r="O1815" i="11" s="1"/>
  <c r="O1816" i="11" s="1"/>
  <c r="O1817" i="11" s="1"/>
  <c r="O1818" i="11" s="1"/>
  <c r="O1819" i="11" s="1"/>
  <c r="O1820" i="11" s="1"/>
  <c r="O1821" i="11" s="1"/>
  <c r="O1822" i="11" s="1"/>
  <c r="O1823" i="11" s="1"/>
  <c r="O1824" i="11" s="1"/>
  <c r="O1825" i="11" s="1"/>
  <c r="O1826" i="11" s="1"/>
  <c r="O1827" i="11" s="1"/>
  <c r="O1828" i="11" s="1"/>
  <c r="O1829" i="11" s="1"/>
  <c r="O1830" i="11" s="1"/>
  <c r="O1831" i="11" s="1"/>
  <c r="O1832" i="11" s="1"/>
  <c r="O1833" i="11" s="1"/>
  <c r="O1834" i="11" s="1"/>
  <c r="O1835" i="11" s="1"/>
  <c r="O1836" i="11" s="1"/>
  <c r="O1837" i="11" s="1"/>
  <c r="O1838" i="11" s="1"/>
  <c r="O1839" i="11" s="1"/>
  <c r="O1840" i="11" s="1"/>
  <c r="O1841" i="11" s="1"/>
  <c r="O1842" i="11" s="1"/>
  <c r="O1843" i="11" s="1"/>
  <c r="O1844" i="11" s="1"/>
  <c r="O1845" i="11" s="1"/>
  <c r="O1846" i="11" s="1"/>
  <c r="O1847" i="11" s="1"/>
  <c r="O1848" i="11" s="1"/>
  <c r="O1849" i="11" s="1"/>
  <c r="O1850" i="11" s="1"/>
  <c r="O1851" i="11" s="1"/>
  <c r="O1852" i="11" s="1"/>
  <c r="O1853" i="11" s="1"/>
  <c r="O1854" i="11" s="1"/>
  <c r="O1855" i="11" s="1"/>
  <c r="O1856" i="11" s="1"/>
  <c r="O1857" i="11" s="1"/>
  <c r="O1858" i="11" s="1"/>
  <c r="O1859" i="11" s="1"/>
  <c r="O1860" i="11" s="1"/>
  <c r="O1861" i="11" s="1"/>
  <c r="O1862" i="11" s="1"/>
  <c r="O1863" i="11" s="1"/>
  <c r="O1864" i="11" s="1"/>
  <c r="O1865" i="11" s="1"/>
  <c r="O1866" i="11" s="1"/>
  <c r="O1867" i="11" s="1"/>
  <c r="O1868" i="11" s="1"/>
  <c r="O1869" i="11" s="1"/>
  <c r="O1870" i="11" s="1"/>
  <c r="O1871" i="11" s="1"/>
  <c r="O1872" i="11" s="1"/>
  <c r="O1873" i="11" s="1"/>
  <c r="O1874" i="11" s="1"/>
  <c r="O1875" i="11" s="1"/>
  <c r="O1876" i="11" s="1"/>
  <c r="O1877" i="11" s="1"/>
  <c r="O1878" i="11" s="1"/>
  <c r="O1879" i="11" s="1"/>
  <c r="O1880" i="11" s="1"/>
  <c r="O1881" i="11" s="1"/>
  <c r="O1882" i="11" s="1"/>
  <c r="O1883" i="11" s="1"/>
  <c r="O1884" i="11" s="1"/>
  <c r="O1885" i="11" s="1"/>
  <c r="O1886" i="11" s="1"/>
  <c r="O1887" i="11" s="1"/>
  <c r="O1888" i="11" s="1"/>
  <c r="O1889" i="11" s="1"/>
  <c r="O1890" i="11" s="1"/>
  <c r="O1891" i="11" s="1"/>
  <c r="O1892" i="11" s="1"/>
  <c r="O1893" i="11" s="1"/>
  <c r="O1894" i="11" s="1"/>
  <c r="O1895" i="11" s="1"/>
  <c r="O1896" i="11" s="1"/>
  <c r="O1897" i="11" s="1"/>
  <c r="O1898" i="11" s="1"/>
  <c r="O1899" i="11" s="1"/>
  <c r="O1900" i="11" s="1"/>
  <c r="O1901" i="11" s="1"/>
  <c r="O1902" i="11" s="1"/>
  <c r="O1903" i="11" s="1"/>
  <c r="O1904" i="11" s="1"/>
  <c r="O1905" i="11" s="1"/>
  <c r="O1906" i="11" s="1"/>
  <c r="O1907" i="11" s="1"/>
  <c r="O1908" i="11" s="1"/>
  <c r="O1909" i="11" s="1"/>
  <c r="O1910" i="11" s="1"/>
  <c r="O1911" i="11" s="1"/>
  <c r="O1912" i="11" s="1"/>
  <c r="O1913" i="11" s="1"/>
  <c r="O1914" i="11" s="1"/>
  <c r="O1915" i="11" s="1"/>
  <c r="O1916" i="11" s="1"/>
  <c r="O1917" i="11" s="1"/>
  <c r="O1918" i="11" s="1"/>
  <c r="O1919" i="11" s="1"/>
  <c r="O1920" i="11" s="1"/>
  <c r="O1921" i="11" s="1"/>
  <c r="O1922" i="11" s="1"/>
  <c r="O1923" i="11" s="1"/>
  <c r="O1924" i="11" s="1"/>
  <c r="O1925" i="11" s="1"/>
  <c r="O1926" i="11" s="1"/>
  <c r="O1927" i="11" s="1"/>
  <c r="O1928" i="11" s="1"/>
  <c r="O1929" i="11" s="1"/>
  <c r="O1930" i="11" s="1"/>
  <c r="O1931" i="11" s="1"/>
  <c r="O1932" i="11" s="1"/>
  <c r="O1933" i="11" s="1"/>
  <c r="O1934" i="11" s="1"/>
  <c r="O1935" i="11" s="1"/>
  <c r="O1936" i="11" s="1"/>
  <c r="O1937" i="11" s="1"/>
  <c r="O1938" i="11" s="1"/>
  <c r="O1939" i="11" s="1"/>
  <c r="O1940" i="11" s="1"/>
  <c r="O1941" i="11" s="1"/>
  <c r="O1942" i="11" s="1"/>
  <c r="O1943" i="11" s="1"/>
  <c r="O1944" i="11" s="1"/>
  <c r="O1945" i="11" s="1"/>
  <c r="O1946" i="11" s="1"/>
  <c r="O1947" i="11" s="1"/>
  <c r="O1948" i="11" s="1"/>
  <c r="O1949" i="11" s="1"/>
  <c r="O1950" i="11" s="1"/>
  <c r="O1951" i="11" s="1"/>
  <c r="O1952" i="11" s="1"/>
  <c r="O1953" i="11" s="1"/>
  <c r="O1954" i="11" s="1"/>
  <c r="O1955" i="11" s="1"/>
  <c r="O1956" i="11" s="1"/>
  <c r="O1957" i="11" s="1"/>
  <c r="O1958" i="11" s="1"/>
  <c r="O1959" i="11" s="1"/>
  <c r="O1960" i="11" s="1"/>
  <c r="O1961" i="11" s="1"/>
  <c r="O1962" i="11" s="1"/>
  <c r="O1963" i="11" s="1"/>
  <c r="O1964" i="11" s="1"/>
  <c r="O1965" i="11" s="1"/>
  <c r="O1966" i="11" s="1"/>
  <c r="O1967" i="11" s="1"/>
  <c r="O1968" i="11" s="1"/>
  <c r="O1969" i="11" s="1"/>
  <c r="O1970" i="11" s="1"/>
  <c r="O1971" i="11" s="1"/>
  <c r="O1972" i="11" s="1"/>
  <c r="O1973" i="11" s="1"/>
  <c r="O1974" i="11" s="1"/>
  <c r="O1975" i="11" s="1"/>
  <c r="O1976" i="11" s="1"/>
  <c r="O1977" i="11" s="1"/>
  <c r="O1978" i="11" s="1"/>
  <c r="O1979" i="11" s="1"/>
  <c r="O1980" i="11" s="1"/>
  <c r="O1981" i="11" s="1"/>
  <c r="O1982" i="11" s="1"/>
  <c r="O1983" i="11" s="1"/>
  <c r="O1984" i="11" s="1"/>
  <c r="O1985" i="11" s="1"/>
  <c r="O1986" i="11" s="1"/>
  <c r="O1987" i="11" s="1"/>
  <c r="O1988" i="11" s="1"/>
  <c r="O1989" i="11" s="1"/>
  <c r="O1990" i="11" s="1"/>
  <c r="O1991" i="11" s="1"/>
  <c r="O1992" i="11" s="1"/>
  <c r="O1993" i="11" s="1"/>
  <c r="O1994" i="11" s="1"/>
  <c r="O1995" i="11" s="1"/>
  <c r="O1996" i="11" s="1"/>
  <c r="O1997" i="11" s="1"/>
  <c r="O1998" i="11" s="1"/>
  <c r="O1999" i="11" s="1"/>
  <c r="O2000" i="11" s="1"/>
  <c r="O2001" i="11" s="1"/>
  <c r="O2002" i="11" s="1"/>
  <c r="O2003" i="11" s="1"/>
  <c r="O2004" i="11" s="1"/>
  <c r="O2005" i="11" s="1"/>
  <c r="O2006" i="11" s="1"/>
  <c r="O2007" i="11" s="1"/>
  <c r="O2008" i="11" s="1"/>
  <c r="O2009" i="11" s="1"/>
  <c r="O2010" i="11" s="1"/>
  <c r="O2011" i="11" s="1"/>
  <c r="O2012" i="11" s="1"/>
  <c r="O2013" i="11" s="1"/>
  <c r="O2014" i="11" s="1"/>
  <c r="O2015" i="11" s="1"/>
  <c r="O2016" i="11" s="1"/>
  <c r="O2017" i="11" s="1"/>
  <c r="O2018" i="11" s="1"/>
  <c r="O2019" i="11" s="1"/>
  <c r="O2020" i="11" s="1"/>
  <c r="O2021" i="11" s="1"/>
  <c r="O2022" i="11" s="1"/>
  <c r="O2023" i="11" s="1"/>
  <c r="O2024" i="11" s="1"/>
  <c r="O2025" i="11" s="1"/>
  <c r="O2026" i="11" s="1"/>
  <c r="O2027" i="11" s="1"/>
  <c r="O2028" i="11" s="1"/>
  <c r="O2029" i="11" s="1"/>
  <c r="O2030" i="11" s="1"/>
  <c r="O2031" i="11" s="1"/>
  <c r="O2032" i="11" s="1"/>
  <c r="O2033" i="11" s="1"/>
  <c r="O2034" i="11" s="1"/>
  <c r="O2035" i="11" s="1"/>
  <c r="O2036" i="11" s="1"/>
  <c r="O2037" i="11" s="1"/>
  <c r="O2038" i="11" s="1"/>
  <c r="O2039" i="11" s="1"/>
  <c r="O2040" i="11" s="1"/>
  <c r="O2041" i="11" s="1"/>
  <c r="O2042" i="11" s="1"/>
  <c r="O2043" i="11" s="1"/>
  <c r="O2044" i="11" s="1"/>
  <c r="O2045" i="11" s="1"/>
  <c r="O2046" i="11" s="1"/>
  <c r="O2047" i="11" s="1"/>
  <c r="O2048" i="11" s="1"/>
  <c r="O2049" i="11" s="1"/>
  <c r="O2050" i="11" s="1"/>
  <c r="O2051" i="11" s="1"/>
  <c r="O2052" i="11" s="1"/>
  <c r="O2053" i="11" s="1"/>
  <c r="O2054" i="11" s="1"/>
  <c r="O2055" i="11" s="1"/>
  <c r="O2056" i="11" s="1"/>
  <c r="O2057" i="11" s="1"/>
  <c r="O2058" i="11" s="1"/>
  <c r="O2059" i="11" s="1"/>
  <c r="O2060" i="11" s="1"/>
  <c r="O2061" i="11" s="1"/>
  <c r="O2062" i="11" s="1"/>
  <c r="O2063" i="11" s="1"/>
  <c r="O2064" i="11" s="1"/>
  <c r="O2065" i="11" s="1"/>
  <c r="O2066" i="11" s="1"/>
  <c r="O2067" i="11" s="1"/>
  <c r="O2068" i="11" s="1"/>
  <c r="O2069" i="11" s="1"/>
  <c r="O2070" i="11" s="1"/>
  <c r="O2071" i="11" s="1"/>
  <c r="O2072" i="11" s="1"/>
  <c r="O2073" i="11" s="1"/>
  <c r="O2074" i="11" s="1"/>
  <c r="O2075" i="11" s="1"/>
  <c r="O2076" i="11" s="1"/>
  <c r="O2077" i="11" s="1"/>
  <c r="O2078" i="11" s="1"/>
  <c r="O2079" i="11" s="1"/>
  <c r="O2080" i="11" s="1"/>
  <c r="O2081" i="11" s="1"/>
  <c r="O2082" i="11" s="1"/>
  <c r="O2083" i="11" s="1"/>
  <c r="O2084" i="11" s="1"/>
  <c r="O2085" i="11" s="1"/>
  <c r="O2086" i="11" s="1"/>
  <c r="O2087" i="11" s="1"/>
  <c r="O2088" i="11" s="1"/>
  <c r="O2089" i="11" s="1"/>
  <c r="O2090" i="11" s="1"/>
  <c r="O2091" i="11" s="1"/>
  <c r="O2092" i="11" s="1"/>
  <c r="O2093" i="11" s="1"/>
  <c r="O2094" i="11" s="1"/>
  <c r="O2095" i="11" s="1"/>
  <c r="O2096" i="11" s="1"/>
  <c r="O2097" i="11" s="1"/>
  <c r="O2098" i="11" s="1"/>
  <c r="O2099" i="11" s="1"/>
  <c r="O2100" i="11" s="1"/>
  <c r="O2101" i="11" s="1"/>
  <c r="O2102" i="11" s="1"/>
  <c r="O2103" i="11" s="1"/>
  <c r="O2104" i="11" s="1"/>
  <c r="O2105" i="11" s="1"/>
  <c r="O2106" i="11" s="1"/>
  <c r="O2107" i="11" s="1"/>
  <c r="O2108" i="11" s="1"/>
  <c r="O2109" i="11" s="1"/>
  <c r="O2110" i="11" s="1"/>
  <c r="O2111" i="11" s="1"/>
  <c r="O2112" i="11" s="1"/>
  <c r="O2113" i="11" s="1"/>
  <c r="O2114" i="11" s="1"/>
  <c r="O2115" i="11" s="1"/>
  <c r="O2116" i="11" s="1"/>
  <c r="O2117" i="11" s="1"/>
  <c r="O2118" i="11" s="1"/>
  <c r="O2119" i="11" s="1"/>
  <c r="O2120" i="11" s="1"/>
  <c r="O2121" i="11" s="1"/>
  <c r="O2122" i="11" s="1"/>
  <c r="O2123" i="11" s="1"/>
  <c r="O2124" i="11" s="1"/>
  <c r="O2125" i="11" s="1"/>
  <c r="O2126" i="11" s="1"/>
  <c r="O2127" i="11" s="1"/>
  <c r="O2128" i="11" s="1"/>
  <c r="O2129" i="11" s="1"/>
  <c r="O2130" i="11" s="1"/>
  <c r="O2131" i="11" s="1"/>
  <c r="O2132" i="11" s="1"/>
  <c r="O2133" i="11" s="1"/>
  <c r="O2134" i="11" s="1"/>
  <c r="O2135" i="11" s="1"/>
  <c r="O2136" i="11" s="1"/>
  <c r="O2137" i="11" s="1"/>
  <c r="O2138" i="11" s="1"/>
  <c r="O2139" i="11" s="1"/>
  <c r="O2140" i="11" s="1"/>
  <c r="O2141" i="11" s="1"/>
  <c r="O2142" i="11" s="1"/>
  <c r="O2143" i="11" s="1"/>
  <c r="O2144" i="11" s="1"/>
  <c r="O2145" i="11" s="1"/>
  <c r="O2146" i="11" s="1"/>
  <c r="O2147" i="11" s="1"/>
  <c r="O2148" i="11" s="1"/>
  <c r="O2149" i="11" s="1"/>
  <c r="O2150" i="11" s="1"/>
  <c r="O2151" i="11" s="1"/>
  <c r="O2152" i="11" s="1"/>
  <c r="O2153" i="11" s="1"/>
  <c r="O2154" i="11" s="1"/>
  <c r="O2155" i="11" s="1"/>
  <c r="O2156" i="11" s="1"/>
  <c r="O2157" i="11" s="1"/>
  <c r="O2158" i="11" s="1"/>
  <c r="O2159" i="11" s="1"/>
  <c r="O2160" i="11" s="1"/>
  <c r="O2161" i="11" s="1"/>
  <c r="O2162" i="11" s="1"/>
  <c r="O2163" i="11" s="1"/>
  <c r="O2164" i="11" s="1"/>
  <c r="O2165" i="11" s="1"/>
  <c r="O2166" i="11" s="1"/>
  <c r="O2167" i="11" s="1"/>
  <c r="O2168" i="11" s="1"/>
  <c r="O2169" i="11" s="1"/>
  <c r="O2170" i="11" s="1"/>
  <c r="O2171" i="11" s="1"/>
  <c r="O2172" i="11" s="1"/>
  <c r="O2173" i="11" s="1"/>
  <c r="O2174" i="11" s="1"/>
  <c r="O2175" i="11" s="1"/>
  <c r="O2176" i="11" s="1"/>
  <c r="O2177" i="11" s="1"/>
  <c r="O2178" i="11" s="1"/>
  <c r="O2179" i="11" s="1"/>
  <c r="O2180" i="11" s="1"/>
  <c r="O2181" i="11" s="1"/>
  <c r="O2182" i="11" s="1"/>
  <c r="O2183" i="11" s="1"/>
  <c r="O2184" i="11" s="1"/>
  <c r="O2185" i="11" s="1"/>
  <c r="O2186" i="11" s="1"/>
  <c r="O2187" i="11" s="1"/>
  <c r="O2188" i="11" s="1"/>
  <c r="O2189" i="11" s="1"/>
  <c r="O2190" i="11" s="1"/>
  <c r="O2191" i="11" s="1"/>
  <c r="O2192" i="11" s="1"/>
  <c r="O2193" i="11" s="1"/>
  <c r="O2194" i="11" s="1"/>
  <c r="O2195" i="11" s="1"/>
  <c r="O2196" i="11" s="1"/>
  <c r="O2197" i="11" s="1"/>
  <c r="O2198" i="11" s="1"/>
  <c r="O2199" i="11" s="1"/>
  <c r="O2200" i="11" s="1"/>
  <c r="O2201" i="11" s="1"/>
  <c r="O2202" i="11" s="1"/>
  <c r="O2203" i="11" s="1"/>
  <c r="O2204" i="11" s="1"/>
  <c r="O2205" i="11" s="1"/>
  <c r="O2206" i="11" s="1"/>
  <c r="O2207" i="11" s="1"/>
  <c r="O2208" i="11" s="1"/>
  <c r="O2209" i="11" s="1"/>
  <c r="O2210" i="11" s="1"/>
  <c r="O2211" i="11" s="1"/>
  <c r="O2212" i="11" s="1"/>
  <c r="O2213" i="11" s="1"/>
  <c r="O2214" i="11" s="1"/>
  <c r="O2215" i="11" s="1"/>
  <c r="O2216" i="11" s="1"/>
  <c r="O2217" i="11" s="1"/>
  <c r="O2218" i="11" s="1"/>
  <c r="O2219" i="11" s="1"/>
  <c r="O2220" i="11" s="1"/>
  <c r="O2221" i="11" s="1"/>
  <c r="O2222" i="11" s="1"/>
  <c r="O2223" i="11" s="1"/>
  <c r="O2224" i="11" s="1"/>
  <c r="O2225" i="11" s="1"/>
  <c r="O2226" i="11" s="1"/>
  <c r="O2227" i="11" s="1"/>
  <c r="O2228" i="11" s="1"/>
  <c r="O2229" i="11" s="1"/>
  <c r="O2230" i="11" s="1"/>
  <c r="O2231" i="11" s="1"/>
  <c r="O2232" i="11" s="1"/>
  <c r="O2233" i="11" s="1"/>
  <c r="O2234" i="11" s="1"/>
  <c r="O2235" i="11" s="1"/>
  <c r="O2236" i="11" s="1"/>
  <c r="O2237" i="11" s="1"/>
  <c r="O2238" i="11" s="1"/>
  <c r="O2239" i="11" s="1"/>
  <c r="O2240" i="11" s="1"/>
  <c r="O2241" i="11" s="1"/>
  <c r="O2242" i="11" s="1"/>
  <c r="O2243" i="11" s="1"/>
  <c r="O2244" i="11" s="1"/>
  <c r="O2245" i="11" s="1"/>
  <c r="O2246" i="11" s="1"/>
  <c r="O2247" i="11" s="1"/>
  <c r="O2248" i="11" s="1"/>
  <c r="O2249" i="11" s="1"/>
  <c r="O2250" i="11" s="1"/>
  <c r="O2251" i="11" s="1"/>
  <c r="O2252" i="11" s="1"/>
  <c r="O2253" i="11" s="1"/>
  <c r="O2254" i="11" s="1"/>
  <c r="O2255" i="11" s="1"/>
  <c r="O2256" i="11" s="1"/>
  <c r="O2257" i="11" s="1"/>
  <c r="O2258" i="11" s="1"/>
  <c r="O2259" i="11" s="1"/>
  <c r="O2260" i="11" s="1"/>
  <c r="O2261" i="11" s="1"/>
  <c r="O2262" i="11" s="1"/>
  <c r="O2263" i="11" s="1"/>
  <c r="O2264" i="11" s="1"/>
  <c r="O2265" i="11" s="1"/>
  <c r="O2266" i="11" s="1"/>
  <c r="O2267" i="11" s="1"/>
  <c r="O2268" i="11" s="1"/>
  <c r="O2269" i="11" s="1"/>
  <c r="O2270" i="11" s="1"/>
  <c r="O2271" i="11" s="1"/>
  <c r="O2272" i="11" s="1"/>
  <c r="O2273" i="11" s="1"/>
  <c r="O2274" i="11" s="1"/>
  <c r="O2275" i="11" s="1"/>
  <c r="O2276" i="11" s="1"/>
  <c r="O2277" i="11" s="1"/>
  <c r="O2278" i="11" s="1"/>
  <c r="O2279" i="11" s="1"/>
  <c r="O2280" i="11" s="1"/>
  <c r="O2281" i="11" s="1"/>
  <c r="O2282" i="11" s="1"/>
  <c r="O2283" i="11" s="1"/>
  <c r="O2284" i="11" s="1"/>
  <c r="O2285" i="11" s="1"/>
  <c r="O2286" i="11" s="1"/>
  <c r="O2287" i="11" s="1"/>
  <c r="O2288" i="11" s="1"/>
  <c r="O2289" i="11" s="1"/>
  <c r="O2290" i="11" s="1"/>
  <c r="O2291" i="11" s="1"/>
  <c r="O2292" i="11" s="1"/>
  <c r="O2293" i="11" s="1"/>
  <c r="O2294" i="11" s="1"/>
  <c r="O2295" i="11" s="1"/>
  <c r="O2296" i="11" s="1"/>
  <c r="O2297" i="11" s="1"/>
  <c r="O2298" i="11" s="1"/>
  <c r="O2299" i="11" s="1"/>
  <c r="O2300" i="11" s="1"/>
  <c r="O2301" i="11" s="1"/>
  <c r="O2302" i="11" s="1"/>
  <c r="O2303" i="11" s="1"/>
  <c r="O2304" i="11" s="1"/>
  <c r="O2305" i="11" s="1"/>
  <c r="O2306" i="11" s="1"/>
  <c r="O2307" i="11" s="1"/>
  <c r="O2308" i="11" s="1"/>
  <c r="O2309" i="11" s="1"/>
  <c r="O2310" i="11" s="1"/>
  <c r="O2311" i="11" s="1"/>
  <c r="O2312" i="11" s="1"/>
  <c r="O2313" i="11" s="1"/>
  <c r="O2314" i="11" s="1"/>
  <c r="O2315" i="11" s="1"/>
  <c r="O2316" i="11" s="1"/>
  <c r="O2317" i="11" s="1"/>
  <c r="O2318" i="11" s="1"/>
  <c r="O2319" i="11" s="1"/>
  <c r="O2320" i="11" s="1"/>
  <c r="O2321" i="11" s="1"/>
  <c r="O2322" i="11" s="1"/>
  <c r="O2323" i="11" s="1"/>
  <c r="O2324" i="11" s="1"/>
  <c r="O2325" i="11" s="1"/>
  <c r="O2326" i="11" s="1"/>
  <c r="O2327" i="11" s="1"/>
  <c r="O2328" i="11" s="1"/>
  <c r="O2329" i="11" s="1"/>
  <c r="O2330" i="11" s="1"/>
  <c r="O2331" i="11" s="1"/>
  <c r="O2332" i="11" s="1"/>
  <c r="O2333" i="11" s="1"/>
  <c r="O2334" i="11" s="1"/>
  <c r="O2335" i="11" s="1"/>
  <c r="O2336" i="11" s="1"/>
  <c r="O2337" i="11" s="1"/>
  <c r="O2338" i="11" s="1"/>
  <c r="O2339" i="11" s="1"/>
  <c r="O2340" i="11" s="1"/>
  <c r="O2341" i="11" s="1"/>
  <c r="O2342" i="11" s="1"/>
  <c r="O2343" i="11" s="1"/>
  <c r="O2344" i="11" s="1"/>
  <c r="O2345" i="11" s="1"/>
  <c r="O2346" i="11" s="1"/>
  <c r="O2347" i="11" s="1"/>
  <c r="O2348" i="11" s="1"/>
  <c r="O2349" i="11" s="1"/>
  <c r="O2350" i="11" s="1"/>
  <c r="O2351" i="11" s="1"/>
  <c r="O2352" i="11" s="1"/>
  <c r="O2353" i="11" s="1"/>
  <c r="O2354" i="11" s="1"/>
  <c r="O2355" i="11" s="1"/>
  <c r="O2356" i="11" s="1"/>
  <c r="O2357" i="11" s="1"/>
  <c r="O2358" i="11" s="1"/>
  <c r="O2359" i="11" s="1"/>
  <c r="O2360" i="11" s="1"/>
  <c r="O2361" i="11" s="1"/>
  <c r="O2362" i="11" s="1"/>
  <c r="O2363" i="11" s="1"/>
  <c r="O2364" i="11" s="1"/>
  <c r="O2365" i="11" s="1"/>
  <c r="O2366" i="11" s="1"/>
  <c r="O2367" i="11" s="1"/>
  <c r="O2368" i="11" s="1"/>
  <c r="O2369" i="11" s="1"/>
  <c r="O2370" i="11" s="1"/>
  <c r="O2371" i="11" s="1"/>
  <c r="O2372" i="11" s="1"/>
  <c r="O2373" i="11" s="1"/>
  <c r="O2374" i="11" s="1"/>
  <c r="O2375" i="11" s="1"/>
  <c r="O2376" i="11" s="1"/>
  <c r="O2377" i="11" s="1"/>
  <c r="O2378" i="11" s="1"/>
  <c r="O2379" i="11" s="1"/>
  <c r="O2380" i="11" s="1"/>
  <c r="O2381" i="11" s="1"/>
  <c r="O2382" i="11" s="1"/>
  <c r="O2383" i="11" s="1"/>
  <c r="O2384" i="11" s="1"/>
  <c r="O2385" i="11" s="1"/>
  <c r="O2386" i="11" s="1"/>
  <c r="O2387" i="11" s="1"/>
  <c r="O2388" i="11" s="1"/>
  <c r="O2389" i="11" s="1"/>
  <c r="O2390" i="11" s="1"/>
  <c r="O2391" i="11" s="1"/>
  <c r="O2392" i="11" s="1"/>
  <c r="O2393" i="11" s="1"/>
  <c r="O2394" i="11" s="1"/>
  <c r="O2395" i="11" s="1"/>
  <c r="O2396" i="11" s="1"/>
  <c r="O2397" i="11" s="1"/>
  <c r="O2398" i="11" s="1"/>
  <c r="O2399" i="11" s="1"/>
  <c r="O2400" i="11" s="1"/>
  <c r="O2401" i="11" s="1"/>
  <c r="O2402" i="11" s="1"/>
  <c r="O2403" i="11" s="1"/>
  <c r="O2404" i="11" s="1"/>
  <c r="O2405" i="11" s="1"/>
  <c r="O2406" i="11" s="1"/>
  <c r="O2407" i="11" s="1"/>
  <c r="O2408" i="11" s="1"/>
  <c r="O2409" i="11" s="1"/>
  <c r="O2410" i="11" s="1"/>
  <c r="O2411" i="11" s="1"/>
  <c r="O2412" i="11" s="1"/>
  <c r="O2413" i="11" s="1"/>
  <c r="O2414" i="11" s="1"/>
  <c r="O2415" i="11" s="1"/>
  <c r="O2416" i="11" s="1"/>
  <c r="O2417" i="11" s="1"/>
  <c r="O2418" i="11" s="1"/>
  <c r="O2419" i="11" s="1"/>
  <c r="O2420" i="11" s="1"/>
  <c r="O2421" i="11" s="1"/>
  <c r="O2422" i="11" s="1"/>
  <c r="O2423" i="11" s="1"/>
  <c r="O2424" i="11" s="1"/>
  <c r="O2425" i="11" s="1"/>
  <c r="O2426" i="11" s="1"/>
  <c r="O2427" i="11" s="1"/>
  <c r="O2428" i="11" s="1"/>
  <c r="O2429" i="11" s="1"/>
  <c r="O2430" i="11" s="1"/>
  <c r="O2431" i="11" s="1"/>
  <c r="O2432" i="11" s="1"/>
  <c r="O2433" i="11" s="1"/>
  <c r="O2434" i="11" s="1"/>
  <c r="O2435" i="11" s="1"/>
  <c r="O2436" i="11" s="1"/>
  <c r="O2437" i="11" s="1"/>
  <c r="O2438" i="11" s="1"/>
  <c r="O2439" i="11" s="1"/>
  <c r="O2440" i="11" s="1"/>
  <c r="O2441" i="11" s="1"/>
  <c r="O2442" i="11" s="1"/>
  <c r="O2443" i="11" s="1"/>
  <c r="O2444" i="11" s="1"/>
  <c r="O2445" i="11" s="1"/>
  <c r="O2446" i="11" s="1"/>
  <c r="O2447" i="11" s="1"/>
  <c r="O2448" i="11" s="1"/>
  <c r="O2449" i="11" s="1"/>
  <c r="O2450" i="11" s="1"/>
  <c r="O2451" i="11" s="1"/>
  <c r="O2452" i="11" s="1"/>
  <c r="O2453" i="11" s="1"/>
  <c r="O2454" i="11" s="1"/>
  <c r="O2455" i="11" s="1"/>
  <c r="O2456" i="11" s="1"/>
  <c r="O2457" i="11" s="1"/>
  <c r="O2458" i="11" s="1"/>
  <c r="O2459" i="11" s="1"/>
  <c r="O2460" i="11" s="1"/>
  <c r="O2461" i="11" s="1"/>
  <c r="O2462" i="11" s="1"/>
  <c r="O2463" i="11" s="1"/>
  <c r="O2464" i="11" s="1"/>
  <c r="O2465" i="11" s="1"/>
  <c r="O2466" i="11" s="1"/>
  <c r="O2467" i="11" s="1"/>
  <c r="O2468" i="11" s="1"/>
  <c r="O2469" i="11" s="1"/>
  <c r="O2470" i="11" s="1"/>
  <c r="O2471" i="11" s="1"/>
  <c r="O2472" i="11" s="1"/>
  <c r="O2473" i="11" s="1"/>
  <c r="O2474" i="11" s="1"/>
  <c r="O2475" i="11" s="1"/>
  <c r="O2476" i="11" s="1"/>
  <c r="O2477" i="11" s="1"/>
  <c r="O2478" i="11" s="1"/>
  <c r="O2479" i="11" s="1"/>
  <c r="O2480" i="11" s="1"/>
  <c r="O2481" i="11" s="1"/>
  <c r="O2482" i="11" s="1"/>
  <c r="O2483" i="11" s="1"/>
  <c r="O2484" i="11" s="1"/>
  <c r="O2485" i="11" s="1"/>
  <c r="O2486" i="11" s="1"/>
  <c r="O2487" i="11" s="1"/>
  <c r="O2488" i="11" s="1"/>
  <c r="O2489" i="11" s="1"/>
  <c r="O2490" i="11" s="1"/>
  <c r="O2491" i="11" s="1"/>
  <c r="O2492" i="11" s="1"/>
  <c r="O2493" i="11" s="1"/>
  <c r="O2494" i="11" s="1"/>
  <c r="O2495" i="11" s="1"/>
  <c r="O2496" i="11" s="1"/>
  <c r="O2497" i="11" s="1"/>
  <c r="O2498" i="11" s="1"/>
  <c r="O2499" i="11" s="1"/>
  <c r="O2500" i="11" s="1"/>
  <c r="O2501" i="11" s="1"/>
  <c r="O2502" i="11" s="1"/>
  <c r="O2503" i="11" s="1"/>
  <c r="O2504" i="11" s="1"/>
  <c r="O2505" i="11" s="1"/>
  <c r="O2506" i="11" s="1"/>
  <c r="O2507" i="11" s="1"/>
  <c r="O2508" i="11" s="1"/>
  <c r="O2509" i="11" s="1"/>
  <c r="O2510" i="11" s="1"/>
  <c r="O2511" i="11" s="1"/>
  <c r="O2512" i="11" s="1"/>
  <c r="O2513" i="11" s="1"/>
  <c r="O2514" i="11" s="1"/>
  <c r="O2515" i="11" s="1"/>
  <c r="O2516" i="11" s="1"/>
  <c r="O2517" i="11" s="1"/>
  <c r="O2518" i="11" s="1"/>
  <c r="O2519" i="11" s="1"/>
  <c r="O2520" i="11" s="1"/>
  <c r="O2521" i="11" s="1"/>
  <c r="O2522" i="11" s="1"/>
  <c r="O2523" i="11" s="1"/>
  <c r="O2524" i="11" s="1"/>
  <c r="O2525" i="11" s="1"/>
  <c r="O2526" i="11" s="1"/>
  <c r="O2527" i="11" s="1"/>
  <c r="O2528" i="11" s="1"/>
  <c r="O2529" i="11" s="1"/>
  <c r="O2530" i="11" s="1"/>
  <c r="O2531" i="11" s="1"/>
  <c r="O2532" i="11" s="1"/>
  <c r="O2533" i="11" s="1"/>
  <c r="O2534" i="11" s="1"/>
  <c r="O2535" i="11" s="1"/>
  <c r="O2536" i="11" s="1"/>
  <c r="O2537" i="11" s="1"/>
  <c r="O2538" i="11" s="1"/>
  <c r="O2539" i="11" s="1"/>
  <c r="O2540" i="11" s="1"/>
  <c r="O2541" i="11" s="1"/>
  <c r="O2542" i="11" s="1"/>
  <c r="O2543" i="11" s="1"/>
  <c r="O2544" i="11" s="1"/>
  <c r="O2545" i="11" s="1"/>
  <c r="O2546" i="11" s="1"/>
  <c r="O2547" i="11" s="1"/>
  <c r="O2548" i="11" s="1"/>
  <c r="O2549" i="11" s="1"/>
  <c r="O2550" i="11" s="1"/>
  <c r="O2551" i="11" s="1"/>
  <c r="O2552" i="11" s="1"/>
  <c r="O2553" i="11" s="1"/>
  <c r="O2554" i="11" s="1"/>
  <c r="O2555" i="11" s="1"/>
  <c r="O2556" i="11" s="1"/>
  <c r="O2557" i="11" s="1"/>
  <c r="O2558" i="11" s="1"/>
  <c r="O2559" i="11" s="1"/>
  <c r="O2560" i="11" s="1"/>
  <c r="O2561" i="11" s="1"/>
  <c r="O2562" i="11" s="1"/>
  <c r="O2563" i="11" s="1"/>
  <c r="O2564" i="11" s="1"/>
  <c r="O2565" i="11" s="1"/>
  <c r="O2566" i="11" s="1"/>
  <c r="O2567" i="11" s="1"/>
  <c r="O2568" i="11" s="1"/>
  <c r="O2569" i="11" s="1"/>
  <c r="O2570" i="11" s="1"/>
  <c r="O2571" i="11" s="1"/>
  <c r="O2572" i="11" s="1"/>
  <c r="O2573" i="11" s="1"/>
  <c r="O2574" i="11" s="1"/>
  <c r="O2575" i="11" s="1"/>
  <c r="O2576" i="11" s="1"/>
  <c r="O2577" i="11" s="1"/>
  <c r="O2578" i="11" s="1"/>
  <c r="O2579" i="11" s="1"/>
  <c r="O2580" i="11" s="1"/>
  <c r="O2581" i="11" s="1"/>
  <c r="O2582" i="11" s="1"/>
  <c r="O2583" i="11" s="1"/>
  <c r="O2584" i="11" s="1"/>
  <c r="O2585" i="11" s="1"/>
  <c r="O2586" i="11" s="1"/>
  <c r="O2587" i="11" s="1"/>
  <c r="O2588" i="11" s="1"/>
  <c r="O2589" i="11" s="1"/>
  <c r="O2590" i="11" s="1"/>
  <c r="O2591" i="11" s="1"/>
  <c r="O2592" i="11" s="1"/>
  <c r="O2593" i="11" s="1"/>
  <c r="O2594" i="11" s="1"/>
  <c r="O2595" i="11" s="1"/>
  <c r="O2596" i="11" s="1"/>
  <c r="O2597" i="11" s="1"/>
  <c r="O2598" i="11" s="1"/>
  <c r="O2599" i="11" s="1"/>
  <c r="O2600" i="11" s="1"/>
  <c r="O2601" i="11" s="1"/>
  <c r="O2602" i="11" s="1"/>
  <c r="O2603" i="11" s="1"/>
  <c r="O2604" i="11" s="1"/>
  <c r="O2605" i="11" s="1"/>
  <c r="O2606" i="11" s="1"/>
  <c r="O2607" i="11" s="1"/>
  <c r="O2608" i="11" s="1"/>
  <c r="O2609" i="11" s="1"/>
  <c r="O2610" i="11" s="1"/>
  <c r="O2611" i="11" s="1"/>
  <c r="O2612" i="11" s="1"/>
  <c r="O2613" i="11" s="1"/>
  <c r="O2614" i="11" s="1"/>
  <c r="O2615" i="11" s="1"/>
  <c r="O2616" i="11" s="1"/>
  <c r="O2617" i="11" s="1"/>
  <c r="O2618" i="11" s="1"/>
  <c r="O2619" i="11" s="1"/>
  <c r="O2620" i="11" s="1"/>
  <c r="O2621" i="11" s="1"/>
  <c r="O2622" i="11" s="1"/>
  <c r="O2623" i="11" s="1"/>
  <c r="O2624" i="11" s="1"/>
  <c r="O2625" i="11" s="1"/>
  <c r="O2626" i="11" s="1"/>
  <c r="O2627" i="11" s="1"/>
  <c r="O2628" i="11" s="1"/>
  <c r="O2629" i="11" s="1"/>
  <c r="O2630" i="11" s="1"/>
  <c r="O2631" i="11" s="1"/>
  <c r="O2632" i="11" s="1"/>
  <c r="O2633" i="11" s="1"/>
  <c r="O2634" i="11" s="1"/>
  <c r="O2635" i="11" s="1"/>
  <c r="O2636" i="11" s="1"/>
  <c r="O2637" i="11" s="1"/>
  <c r="O2638" i="11" s="1"/>
  <c r="O2639" i="11" s="1"/>
  <c r="O2640" i="11" s="1"/>
  <c r="O2641" i="11" s="1"/>
  <c r="O2642" i="11" s="1"/>
  <c r="O2643" i="11" s="1"/>
  <c r="O2644" i="11" s="1"/>
  <c r="O2645" i="11" s="1"/>
  <c r="O2646" i="11" s="1"/>
  <c r="O2647" i="11" s="1"/>
  <c r="O2648" i="11" s="1"/>
  <c r="O2649" i="11" s="1"/>
  <c r="O2650" i="11" s="1"/>
  <c r="O2651" i="11" s="1"/>
  <c r="O2652" i="11" s="1"/>
  <c r="O2653" i="11" s="1"/>
  <c r="O2654" i="11" s="1"/>
  <c r="O2655" i="11" s="1"/>
  <c r="O2656" i="11" s="1"/>
  <c r="O2657" i="11" s="1"/>
  <c r="O2658" i="11" s="1"/>
  <c r="O2659" i="11" s="1"/>
  <c r="O2660" i="11" s="1"/>
  <c r="O2661" i="11" s="1"/>
  <c r="O2662" i="11" s="1"/>
  <c r="O2663" i="11" s="1"/>
  <c r="O2664" i="11" s="1"/>
  <c r="O2665" i="11" s="1"/>
  <c r="O2666" i="11" s="1"/>
  <c r="O2667" i="11" s="1"/>
  <c r="O2668" i="11" s="1"/>
  <c r="O2669" i="11" s="1"/>
  <c r="O2670" i="11" s="1"/>
  <c r="O2671" i="11" s="1"/>
  <c r="O2672" i="11" s="1"/>
  <c r="O2673" i="11" s="1"/>
  <c r="O2674" i="11" s="1"/>
  <c r="O2675" i="11" s="1"/>
  <c r="O2676" i="11" s="1"/>
  <c r="O2677" i="11" s="1"/>
  <c r="O2678" i="11" s="1"/>
  <c r="O2679" i="11" s="1"/>
  <c r="O2680" i="11" s="1"/>
  <c r="O2681" i="11" s="1"/>
  <c r="O2682" i="11" s="1"/>
  <c r="O2683" i="11" s="1"/>
  <c r="O2684" i="11" s="1"/>
  <c r="O2685" i="11" s="1"/>
  <c r="O2686" i="11" s="1"/>
  <c r="O2687" i="11" s="1"/>
  <c r="O2688" i="11" s="1"/>
  <c r="O2689" i="11" s="1"/>
  <c r="O2690" i="11" s="1"/>
  <c r="O2691" i="11" s="1"/>
  <c r="O2692" i="11" s="1"/>
  <c r="O2693" i="11" s="1"/>
  <c r="O2694" i="11" s="1"/>
  <c r="O2695" i="11" s="1"/>
  <c r="O2696" i="11" s="1"/>
  <c r="O2697" i="11" s="1"/>
  <c r="O2698" i="11" s="1"/>
  <c r="O2699" i="11" s="1"/>
  <c r="O2700" i="11" s="1"/>
  <c r="O2701" i="11" s="1"/>
  <c r="O2702" i="11" s="1"/>
  <c r="O2703" i="11" s="1"/>
  <c r="O2704" i="11" s="1"/>
  <c r="O2705" i="11" s="1"/>
  <c r="O2706" i="11" s="1"/>
  <c r="O2707" i="11" s="1"/>
  <c r="O2708" i="11" s="1"/>
  <c r="O2709" i="11" s="1"/>
  <c r="O2710" i="11" s="1"/>
  <c r="O2711" i="11" s="1"/>
  <c r="O2712" i="11" s="1"/>
  <c r="O2713" i="11" s="1"/>
  <c r="O2714" i="11" s="1"/>
  <c r="O2715" i="11" s="1"/>
  <c r="O2716" i="11" s="1"/>
  <c r="O2717" i="11" s="1"/>
  <c r="O2718" i="11" s="1"/>
  <c r="O2719" i="11" s="1"/>
  <c r="O2720" i="11" s="1"/>
  <c r="O2721" i="11" s="1"/>
  <c r="O2722" i="11" s="1"/>
  <c r="O2723" i="11" s="1"/>
  <c r="O2724" i="11" s="1"/>
  <c r="O2725" i="11" s="1"/>
  <c r="O2726" i="11" s="1"/>
  <c r="O2727" i="11" s="1"/>
  <c r="O2728" i="11" s="1"/>
  <c r="O2729" i="11" s="1"/>
  <c r="O2730" i="11" s="1"/>
  <c r="O2731" i="11" s="1"/>
  <c r="O2732" i="11" s="1"/>
  <c r="O2733" i="11" s="1"/>
  <c r="O2734" i="11" s="1"/>
  <c r="O2735" i="11" s="1"/>
  <c r="O2736" i="11" s="1"/>
  <c r="O2737" i="11" s="1"/>
  <c r="O2738" i="11" s="1"/>
  <c r="O2739" i="11" s="1"/>
  <c r="O2740" i="11" s="1"/>
  <c r="O2741" i="11" s="1"/>
  <c r="O2742" i="11" s="1"/>
  <c r="O2743" i="11" s="1"/>
  <c r="O2744" i="11" s="1"/>
  <c r="O2745" i="11" s="1"/>
  <c r="O2746" i="11" s="1"/>
  <c r="O2747" i="11" s="1"/>
  <c r="O2748" i="11" s="1"/>
  <c r="O2749" i="11" s="1"/>
  <c r="O2750" i="11" s="1"/>
  <c r="O2751" i="11" s="1"/>
  <c r="O2752" i="11" s="1"/>
  <c r="O2753" i="11" s="1"/>
  <c r="O2754" i="11" s="1"/>
  <c r="O2755" i="11" s="1"/>
  <c r="O2756" i="11" s="1"/>
  <c r="O2757" i="11" s="1"/>
  <c r="O2758" i="11" s="1"/>
  <c r="O2759" i="11" s="1"/>
  <c r="O2760" i="11" s="1"/>
  <c r="O2761" i="11" s="1"/>
  <c r="O2762" i="11" s="1"/>
  <c r="O2763" i="11" s="1"/>
  <c r="O2764" i="11" s="1"/>
  <c r="O2765" i="11" s="1"/>
  <c r="O2766" i="11" s="1"/>
  <c r="O2767" i="11" s="1"/>
  <c r="O2768" i="11" s="1"/>
  <c r="O2769" i="11" s="1"/>
  <c r="O2770" i="11" s="1"/>
  <c r="O2771" i="11" s="1"/>
  <c r="O2772" i="11" s="1"/>
  <c r="O2773" i="11" s="1"/>
  <c r="O2774" i="11" s="1"/>
  <c r="O2775" i="11" s="1"/>
  <c r="O2776" i="11" s="1"/>
  <c r="O2777" i="11" s="1"/>
  <c r="O2778" i="11" s="1"/>
  <c r="O2779" i="11" s="1"/>
  <c r="O2780" i="11" s="1"/>
  <c r="O2781" i="11" s="1"/>
  <c r="O2782" i="11" s="1"/>
  <c r="O2783" i="11" s="1"/>
  <c r="O2784" i="11" s="1"/>
  <c r="O2785" i="11" s="1"/>
  <c r="O2786" i="11" s="1"/>
  <c r="O2787" i="11" s="1"/>
  <c r="O2788" i="11" s="1"/>
  <c r="O2789" i="11" s="1"/>
  <c r="O2790" i="11" s="1"/>
  <c r="O2791" i="11" s="1"/>
  <c r="O2792" i="11" s="1"/>
  <c r="O2793" i="11" s="1"/>
  <c r="O2794" i="11" s="1"/>
  <c r="O2795" i="11" s="1"/>
  <c r="O2796" i="11" s="1"/>
  <c r="O2797" i="11" s="1"/>
  <c r="O2798" i="11" s="1"/>
  <c r="O2799" i="11" s="1"/>
  <c r="O2800" i="11" s="1"/>
  <c r="O2801" i="11" s="1"/>
  <c r="O2802" i="11" s="1"/>
  <c r="O2803" i="11" s="1"/>
  <c r="O2804" i="11" s="1"/>
  <c r="O2805" i="11" s="1"/>
  <c r="O2806" i="11" s="1"/>
  <c r="O2807" i="11" s="1"/>
  <c r="O2808" i="11" s="1"/>
  <c r="O2809" i="11" s="1"/>
  <c r="O2810" i="11" s="1"/>
  <c r="O2811" i="11" s="1"/>
  <c r="O2812" i="11" s="1"/>
  <c r="O2813" i="11" s="1"/>
  <c r="O2814" i="11" s="1"/>
  <c r="O2815" i="11" s="1"/>
  <c r="O2816" i="11" s="1"/>
  <c r="O2817" i="11" s="1"/>
  <c r="O2818" i="11" s="1"/>
  <c r="O2819" i="11" s="1"/>
  <c r="O2820" i="11" s="1"/>
  <c r="O2821" i="11" s="1"/>
  <c r="O2822" i="11" s="1"/>
  <c r="O2823" i="11" s="1"/>
  <c r="O2824" i="11" s="1"/>
  <c r="O2825" i="11" s="1"/>
  <c r="O2826" i="11" s="1"/>
  <c r="O2827" i="11" s="1"/>
  <c r="O2828" i="11" s="1"/>
  <c r="O2829" i="11" s="1"/>
  <c r="O2830" i="11" s="1"/>
  <c r="O2831" i="11" s="1"/>
  <c r="O2832" i="11" s="1"/>
  <c r="O2833" i="11" s="1"/>
  <c r="O2834" i="11" s="1"/>
  <c r="O2835" i="11" s="1"/>
  <c r="O2836" i="11" s="1"/>
  <c r="O2837" i="11" s="1"/>
  <c r="O2838" i="11" s="1"/>
  <c r="O2839" i="11" s="1"/>
  <c r="O2840" i="11" s="1"/>
  <c r="O2841" i="11" s="1"/>
  <c r="O2842" i="11" s="1"/>
  <c r="O2843" i="11" s="1"/>
  <c r="O2844" i="11" s="1"/>
  <c r="O2845" i="11" s="1"/>
  <c r="O2846" i="11" s="1"/>
  <c r="O2847" i="11" s="1"/>
  <c r="O2848" i="11" s="1"/>
  <c r="O2849" i="11" s="1"/>
  <c r="O2850" i="11" s="1"/>
  <c r="O2851" i="11" s="1"/>
  <c r="O2852" i="11" s="1"/>
  <c r="O2853" i="11" s="1"/>
  <c r="O2854" i="11" s="1"/>
  <c r="O2855" i="11" s="1"/>
  <c r="O2856" i="11" s="1"/>
  <c r="O2857" i="11" s="1"/>
  <c r="O2858" i="11" s="1"/>
  <c r="O2859" i="11" s="1"/>
  <c r="O2860" i="11" s="1"/>
  <c r="O2861" i="11" s="1"/>
  <c r="O2862" i="11" s="1"/>
  <c r="O2863" i="11" s="1"/>
  <c r="O2864" i="11" s="1"/>
  <c r="O2865" i="11" s="1"/>
  <c r="O2866" i="11" s="1"/>
  <c r="O2867" i="11" s="1"/>
  <c r="O2868" i="11" s="1"/>
  <c r="O2869" i="11" s="1"/>
  <c r="O2870" i="11" s="1"/>
  <c r="O2871" i="11" s="1"/>
  <c r="O2872" i="11" s="1"/>
  <c r="O2873" i="11" s="1"/>
  <c r="O2874" i="11" s="1"/>
  <c r="O2875" i="11" s="1"/>
  <c r="O2876" i="11" s="1"/>
  <c r="O2877" i="11" s="1"/>
  <c r="O2878" i="11" s="1"/>
  <c r="O2879" i="11" s="1"/>
  <c r="O2880" i="11" s="1"/>
  <c r="O2881" i="11" s="1"/>
  <c r="O2882" i="11" s="1"/>
  <c r="O2883" i="11" s="1"/>
  <c r="O2884" i="11" s="1"/>
  <c r="O2885" i="11" s="1"/>
  <c r="O2886" i="11" s="1"/>
  <c r="O2887" i="11" s="1"/>
  <c r="O2888" i="11" s="1"/>
  <c r="O2889" i="11" s="1"/>
  <c r="O2890" i="11" s="1"/>
  <c r="O2891" i="11" s="1"/>
  <c r="O2892" i="11" s="1"/>
  <c r="O2893" i="11" s="1"/>
  <c r="O2894" i="11" s="1"/>
  <c r="O2895" i="11" s="1"/>
  <c r="O2896" i="11" s="1"/>
  <c r="O2897" i="11" s="1"/>
  <c r="O2898" i="11" s="1"/>
  <c r="O2899" i="11" s="1"/>
  <c r="O2900" i="11" s="1"/>
  <c r="O2901" i="11" s="1"/>
  <c r="O2902" i="11" s="1"/>
  <c r="O2903" i="11" s="1"/>
  <c r="O2904" i="11" s="1"/>
  <c r="O2905" i="11" s="1"/>
  <c r="O2906" i="11" s="1"/>
  <c r="O2907" i="11" s="1"/>
  <c r="O2908" i="11" s="1"/>
  <c r="O2909" i="11" s="1"/>
  <c r="O2910" i="11" s="1"/>
  <c r="O2911" i="11" s="1"/>
  <c r="O2912" i="11" s="1"/>
  <c r="O2913" i="11" s="1"/>
  <c r="O2914" i="11" s="1"/>
  <c r="O2915" i="11" s="1"/>
  <c r="O2916" i="11" s="1"/>
  <c r="O2917" i="11" s="1"/>
  <c r="O2918" i="11" s="1"/>
  <c r="O2919" i="11" s="1"/>
  <c r="O2920" i="11" s="1"/>
  <c r="O2921" i="11" s="1"/>
  <c r="O2922" i="11" s="1"/>
  <c r="O2923" i="11" s="1"/>
  <c r="O2924" i="11" s="1"/>
  <c r="O2925" i="11" s="1"/>
  <c r="O2926" i="11" s="1"/>
  <c r="O2927" i="11" s="1"/>
  <c r="O2928" i="11" s="1"/>
  <c r="O2929" i="11" s="1"/>
  <c r="O2930" i="11" s="1"/>
  <c r="O2931" i="11" s="1"/>
  <c r="O2932" i="11" s="1"/>
  <c r="O2933" i="11" s="1"/>
  <c r="O2934" i="11" s="1"/>
  <c r="O2935" i="11" s="1"/>
  <c r="O2936" i="11" s="1"/>
  <c r="O2937" i="11" s="1"/>
  <c r="O2938" i="11" s="1"/>
  <c r="O2939" i="11" s="1"/>
  <c r="O2940" i="11" s="1"/>
  <c r="O2941" i="11" s="1"/>
  <c r="O2942" i="11" s="1"/>
  <c r="O2943" i="11" s="1"/>
  <c r="O2944" i="11" s="1"/>
  <c r="O2945" i="11" s="1"/>
  <c r="O2946" i="11" s="1"/>
  <c r="O2947" i="11" s="1"/>
  <c r="O2948" i="11" s="1"/>
  <c r="O2949" i="11" s="1"/>
  <c r="O2950" i="11" s="1"/>
  <c r="O2951" i="11" s="1"/>
  <c r="O2952" i="11" s="1"/>
  <c r="O2953" i="11" s="1"/>
  <c r="O2954" i="11" s="1"/>
  <c r="O2955" i="11" s="1"/>
  <c r="O2956" i="11" s="1"/>
  <c r="O2957" i="11" s="1"/>
  <c r="O2958" i="11" s="1"/>
  <c r="O2959" i="11" s="1"/>
  <c r="O2960" i="11" s="1"/>
  <c r="O2961" i="11" s="1"/>
  <c r="O2962" i="11" s="1"/>
  <c r="O2963" i="11" s="1"/>
  <c r="O2964" i="11" s="1"/>
  <c r="O2965" i="11" s="1"/>
  <c r="O2966" i="11" s="1"/>
  <c r="O2967" i="11" s="1"/>
  <c r="O2968" i="11" s="1"/>
  <c r="O2969" i="11" s="1"/>
  <c r="O2970" i="11" s="1"/>
  <c r="O2971" i="11" s="1"/>
  <c r="O2972" i="11" s="1"/>
  <c r="O2973" i="11" s="1"/>
  <c r="O2974" i="11" s="1"/>
  <c r="O2975" i="11" s="1"/>
  <c r="O2976" i="11" s="1"/>
  <c r="O2977" i="11" s="1"/>
  <c r="O2978" i="11" s="1"/>
  <c r="O2979" i="11" s="1"/>
  <c r="O2980" i="11" s="1"/>
  <c r="O2981" i="11" s="1"/>
  <c r="O2982" i="11" s="1"/>
  <c r="O2983" i="11" s="1"/>
  <c r="O2984" i="11" s="1"/>
  <c r="O2985" i="11" s="1"/>
  <c r="O2986" i="11" s="1"/>
  <c r="O2987" i="11" s="1"/>
  <c r="O2988" i="11" s="1"/>
  <c r="O2989" i="11" s="1"/>
  <c r="O2990" i="11" s="1"/>
  <c r="O2991" i="11" s="1"/>
  <c r="O2992" i="11" s="1"/>
  <c r="O2993" i="11" s="1"/>
  <c r="O2994" i="11" s="1"/>
  <c r="O2995" i="11" s="1"/>
  <c r="O2996" i="11" s="1"/>
  <c r="O2997" i="11" s="1"/>
  <c r="O2998" i="11" s="1"/>
  <c r="O2999" i="11" s="1"/>
  <c r="O3000" i="11" s="1"/>
  <c r="O3001" i="11" s="1"/>
  <c r="O3002" i="11" s="1"/>
  <c r="O3003" i="11" s="1"/>
  <c r="O3004" i="11" s="1"/>
  <c r="O3005" i="11" s="1"/>
  <c r="O3006" i="11" s="1"/>
  <c r="O3007" i="11" s="1"/>
  <c r="O3008" i="11" s="1"/>
  <c r="O3009" i="11" s="1"/>
  <c r="O3010" i="11" s="1"/>
  <c r="O3011" i="11" s="1"/>
  <c r="O3012" i="11" s="1"/>
  <c r="O3013" i="11" s="1"/>
  <c r="O3014" i="11" s="1"/>
  <c r="O3015" i="11" s="1"/>
  <c r="O3016" i="11" s="1"/>
  <c r="O3017" i="11" s="1"/>
  <c r="O3018" i="11" s="1"/>
  <c r="O3019" i="11" s="1"/>
  <c r="O3020" i="11" s="1"/>
  <c r="O3021" i="11" s="1"/>
  <c r="O3022" i="11" s="1"/>
  <c r="O3023" i="11" s="1"/>
  <c r="O3024" i="11" s="1"/>
  <c r="O3025" i="11" s="1"/>
  <c r="O3026" i="11" s="1"/>
  <c r="O3027" i="11" s="1"/>
  <c r="O3028" i="11" s="1"/>
  <c r="O3029" i="11" s="1"/>
  <c r="O3030" i="11" s="1"/>
  <c r="O3031" i="11" s="1"/>
  <c r="O3032" i="11" s="1"/>
  <c r="O3033" i="11" s="1"/>
  <c r="O3034" i="11" s="1"/>
  <c r="O3035" i="11" s="1"/>
  <c r="O3036" i="11" s="1"/>
  <c r="O3037" i="11" s="1"/>
  <c r="O3038" i="11" s="1"/>
  <c r="O3039" i="11" s="1"/>
  <c r="O3040" i="11" s="1"/>
  <c r="O3041" i="11" s="1"/>
  <c r="O3042" i="11" s="1"/>
  <c r="O3043" i="11" s="1"/>
  <c r="O3044" i="11" s="1"/>
  <c r="O3045" i="11" s="1"/>
  <c r="O3046" i="11" s="1"/>
  <c r="O3047" i="11" s="1"/>
  <c r="O3048" i="11" s="1"/>
  <c r="O3049" i="11" s="1"/>
  <c r="O3050" i="11" s="1"/>
  <c r="O3051" i="11" s="1"/>
  <c r="O3052" i="11" s="1"/>
  <c r="O3053" i="11" s="1"/>
  <c r="O3054" i="11" s="1"/>
  <c r="O3055" i="11" s="1"/>
  <c r="O3056" i="11" s="1"/>
  <c r="O3057" i="11" s="1"/>
  <c r="O3058" i="11" s="1"/>
  <c r="O3059" i="11" s="1"/>
  <c r="O3060" i="11" s="1"/>
  <c r="O3061" i="11" s="1"/>
  <c r="O3062" i="11" s="1"/>
  <c r="O3063" i="11" s="1"/>
  <c r="O3064" i="11" s="1"/>
  <c r="O3065" i="11" s="1"/>
  <c r="O3066" i="11" s="1"/>
  <c r="O3067" i="11" s="1"/>
  <c r="O3068" i="11" s="1"/>
  <c r="O3069" i="11" s="1"/>
  <c r="O3070" i="11" s="1"/>
  <c r="O3071" i="11" s="1"/>
  <c r="O3072" i="11" s="1"/>
  <c r="O3073" i="11" s="1"/>
  <c r="O3074" i="11" s="1"/>
  <c r="O3075" i="11" s="1"/>
  <c r="O3076" i="11" s="1"/>
  <c r="O3077" i="11" s="1"/>
  <c r="O3078" i="11" s="1"/>
  <c r="O3079" i="11" s="1"/>
  <c r="O3080" i="11" s="1"/>
  <c r="O3081" i="11" s="1"/>
  <c r="O3082" i="11" s="1"/>
  <c r="O3083" i="11" s="1"/>
  <c r="O3084" i="11" s="1"/>
  <c r="O3085" i="11" s="1"/>
  <c r="O3086" i="11" s="1"/>
  <c r="O3087" i="11" s="1"/>
  <c r="O3088" i="11" s="1"/>
  <c r="O3089" i="11" s="1"/>
  <c r="O3090" i="11" s="1"/>
  <c r="O3091" i="11" s="1"/>
  <c r="O3092" i="11" s="1"/>
  <c r="O3093" i="11" s="1"/>
  <c r="O3094" i="11" s="1"/>
  <c r="O3095" i="11" s="1"/>
  <c r="O3096" i="11" s="1"/>
  <c r="O3097" i="11" s="1"/>
  <c r="O3098" i="11" s="1"/>
  <c r="O3099" i="11" s="1"/>
  <c r="O3100" i="11" s="1"/>
  <c r="O3101" i="11" s="1"/>
  <c r="O3102" i="11" s="1"/>
  <c r="O3103" i="11" s="1"/>
  <c r="O3104" i="11" s="1"/>
  <c r="O3105" i="11" s="1"/>
  <c r="O3106" i="11" s="1"/>
  <c r="O3107" i="11" s="1"/>
  <c r="O3108" i="11" s="1"/>
  <c r="O3109" i="11" s="1"/>
  <c r="O3110" i="11" s="1"/>
  <c r="O3111" i="11" s="1"/>
  <c r="O3112" i="11" s="1"/>
  <c r="O3113" i="11" s="1"/>
  <c r="O3114" i="11" s="1"/>
  <c r="O3115" i="11" s="1"/>
  <c r="O3116" i="11" s="1"/>
  <c r="O3117" i="11" s="1"/>
  <c r="O3118" i="11" s="1"/>
  <c r="O3119" i="11" s="1"/>
  <c r="O3120" i="11" s="1"/>
  <c r="O3121" i="11" s="1"/>
  <c r="O3122" i="11" s="1"/>
  <c r="O3123" i="11" s="1"/>
  <c r="O3124" i="11" s="1"/>
  <c r="O3125" i="11" s="1"/>
  <c r="O3126" i="11" s="1"/>
  <c r="O3127" i="11" s="1"/>
  <c r="O3128" i="11" s="1"/>
  <c r="O3129" i="11" s="1"/>
  <c r="O3130" i="11" s="1"/>
  <c r="O3131" i="11" s="1"/>
  <c r="O3132" i="11" s="1"/>
  <c r="O3133" i="11" s="1"/>
  <c r="O3134" i="11" s="1"/>
  <c r="O3135" i="11" s="1"/>
  <c r="O3136" i="11" s="1"/>
  <c r="O3137" i="11" s="1"/>
  <c r="O3138" i="11" s="1"/>
  <c r="O3139" i="11" s="1"/>
  <c r="O3140" i="11" s="1"/>
  <c r="O3141" i="11" s="1"/>
  <c r="O3142" i="11" s="1"/>
  <c r="O3143" i="11" s="1"/>
  <c r="O3144" i="11" s="1"/>
  <c r="O3145" i="11" s="1"/>
  <c r="O3146" i="11" s="1"/>
  <c r="O3147" i="11" s="1"/>
  <c r="O3148" i="11" s="1"/>
  <c r="O3149" i="11" s="1"/>
  <c r="O3150" i="11" s="1"/>
  <c r="O3151" i="11" s="1"/>
  <c r="O3152" i="11" s="1"/>
  <c r="O3153" i="11" s="1"/>
  <c r="O3154" i="11" s="1"/>
  <c r="O3155" i="11" s="1"/>
  <c r="O3156" i="11" s="1"/>
  <c r="O3157" i="11" s="1"/>
  <c r="O3158" i="11" s="1"/>
  <c r="O3159" i="11" s="1"/>
  <c r="O3160" i="11" s="1"/>
  <c r="O3161" i="11" s="1"/>
  <c r="O3162" i="11" s="1"/>
  <c r="O3163" i="11" s="1"/>
  <c r="O3164" i="11" s="1"/>
  <c r="O3165" i="11" s="1"/>
  <c r="O3166" i="11" s="1"/>
  <c r="O3167" i="11" s="1"/>
  <c r="O3168" i="11" s="1"/>
  <c r="O3169" i="11" s="1"/>
  <c r="O3170" i="11" s="1"/>
  <c r="O3171" i="11" s="1"/>
  <c r="O3172" i="11" s="1"/>
  <c r="O3173" i="11" s="1"/>
  <c r="O3174" i="11" s="1"/>
  <c r="O3175" i="11" s="1"/>
  <c r="O3176" i="11" s="1"/>
  <c r="O3177" i="11" s="1"/>
  <c r="O3178" i="11" s="1"/>
  <c r="O3179" i="11" s="1"/>
  <c r="O3180" i="11" s="1"/>
  <c r="O3181" i="11" s="1"/>
  <c r="O3182" i="11" s="1"/>
  <c r="O3183" i="11" s="1"/>
  <c r="O3184" i="11" s="1"/>
  <c r="O3185" i="11" s="1"/>
  <c r="O3186" i="11" s="1"/>
  <c r="O3187" i="11" s="1"/>
  <c r="O3188" i="11" s="1"/>
  <c r="O3189" i="11" s="1"/>
  <c r="O3190" i="11" s="1"/>
  <c r="O3191" i="11" s="1"/>
  <c r="O3192" i="11" s="1"/>
  <c r="O3193" i="11" s="1"/>
  <c r="O3194" i="11" s="1"/>
  <c r="O3195" i="11" s="1"/>
  <c r="O3196" i="11" s="1"/>
  <c r="O3197" i="11" s="1"/>
  <c r="O3198" i="11" s="1"/>
  <c r="O3199" i="11" s="1"/>
  <c r="O3200" i="11" s="1"/>
  <c r="O3201" i="11" s="1"/>
  <c r="O3202" i="11" s="1"/>
  <c r="O3203" i="11" s="1"/>
  <c r="O3204" i="11" s="1"/>
  <c r="O3205" i="11" s="1"/>
  <c r="O3206" i="11" s="1"/>
  <c r="O3207" i="11" s="1"/>
  <c r="O3208" i="11" s="1"/>
  <c r="O3209" i="11" s="1"/>
  <c r="O3210" i="11" s="1"/>
  <c r="O3211" i="11" s="1"/>
  <c r="O3212" i="11" s="1"/>
  <c r="O3213" i="11" s="1"/>
  <c r="O3214" i="11" s="1"/>
  <c r="O3215" i="11" s="1"/>
  <c r="O3216" i="11" s="1"/>
  <c r="O3217" i="11" s="1"/>
  <c r="O3218" i="11" s="1"/>
  <c r="O3219" i="11" s="1"/>
  <c r="O3220" i="11" s="1"/>
  <c r="O3221" i="11" s="1"/>
  <c r="O3222" i="11" s="1"/>
  <c r="O3223" i="11" s="1"/>
  <c r="O3224" i="11" s="1"/>
  <c r="O3225" i="11" s="1"/>
  <c r="O3226" i="11" s="1"/>
  <c r="O3227" i="11" s="1"/>
  <c r="O3228" i="11" s="1"/>
  <c r="O3229" i="11" s="1"/>
  <c r="O3230" i="11" s="1"/>
  <c r="O3231" i="11" s="1"/>
  <c r="O3232" i="11" s="1"/>
  <c r="O3233" i="11" s="1"/>
  <c r="O3234" i="11" s="1"/>
  <c r="O3235" i="11" s="1"/>
  <c r="O3236" i="11" s="1"/>
  <c r="O3237" i="11" s="1"/>
  <c r="O3238" i="11" s="1"/>
  <c r="O3239" i="11" s="1"/>
  <c r="O3240" i="11" s="1"/>
  <c r="O3241" i="11" s="1"/>
  <c r="O3242" i="11" s="1"/>
  <c r="O3243" i="11" s="1"/>
  <c r="O3244" i="11" s="1"/>
  <c r="O3245" i="11" s="1"/>
  <c r="O3246" i="11" s="1"/>
  <c r="O3247" i="11" s="1"/>
  <c r="O3248" i="11" s="1"/>
  <c r="O3249" i="11" s="1"/>
  <c r="O3250" i="11" s="1"/>
  <c r="O3251" i="11" s="1"/>
  <c r="O3252" i="11" s="1"/>
  <c r="O3253" i="11" s="1"/>
  <c r="O3254" i="11" s="1"/>
  <c r="O3255" i="11" s="1"/>
  <c r="O3256" i="11" s="1"/>
  <c r="O3257" i="11" s="1"/>
  <c r="O3258" i="11" s="1"/>
  <c r="O3259" i="11" s="1"/>
  <c r="O3260" i="11" s="1"/>
  <c r="O3261" i="11" s="1"/>
  <c r="O3262" i="11" s="1"/>
  <c r="O3263" i="11" s="1"/>
  <c r="O3264" i="11" s="1"/>
  <c r="O3265" i="11" s="1"/>
  <c r="O3266" i="11" s="1"/>
  <c r="O3267" i="11" s="1"/>
  <c r="O3268" i="11" s="1"/>
  <c r="O3269" i="11" s="1"/>
  <c r="O3270" i="11" s="1"/>
  <c r="O3271" i="11" s="1"/>
  <c r="O3272" i="11" s="1"/>
  <c r="O3273" i="11" s="1"/>
  <c r="O3274" i="11" s="1"/>
  <c r="O3275" i="11" s="1"/>
  <c r="O3276" i="11" s="1"/>
  <c r="O3277" i="11" s="1"/>
  <c r="O3278" i="11" s="1"/>
  <c r="O3279" i="11" s="1"/>
  <c r="O3280" i="11" s="1"/>
  <c r="O3281" i="11" s="1"/>
  <c r="O3282" i="11" s="1"/>
  <c r="O3283" i="11" s="1"/>
  <c r="O3284" i="11" s="1"/>
  <c r="O3285" i="11" s="1"/>
  <c r="O3286" i="11" s="1"/>
  <c r="O3287" i="11" s="1"/>
  <c r="O3288" i="11" s="1"/>
  <c r="O3289" i="11" s="1"/>
  <c r="O3290" i="11" s="1"/>
  <c r="O3291" i="11" s="1"/>
  <c r="O3292" i="11" s="1"/>
  <c r="O3293" i="11" s="1"/>
  <c r="O3294" i="11" s="1"/>
  <c r="O3295" i="11" s="1"/>
  <c r="O3296" i="11" s="1"/>
  <c r="O3297" i="11" s="1"/>
  <c r="O3298" i="11" s="1"/>
  <c r="O3299" i="11" s="1"/>
  <c r="O3300" i="11" s="1"/>
  <c r="O3301" i="11" s="1"/>
  <c r="O3302" i="11" s="1"/>
  <c r="O3303" i="11" s="1"/>
  <c r="O3304" i="11" s="1"/>
  <c r="O3305" i="11" s="1"/>
  <c r="O3306" i="11" s="1"/>
  <c r="O3307" i="11" s="1"/>
  <c r="O3308" i="11" s="1"/>
  <c r="O3309" i="11" s="1"/>
  <c r="O3310" i="11" s="1"/>
  <c r="O3311" i="11" s="1"/>
  <c r="O3312" i="11" s="1"/>
  <c r="O3313" i="11" s="1"/>
  <c r="O3314" i="11" s="1"/>
  <c r="O3315" i="11" s="1"/>
  <c r="O3316" i="11" s="1"/>
  <c r="O3317" i="11" s="1"/>
  <c r="O3318" i="11" s="1"/>
  <c r="O3319" i="11" s="1"/>
  <c r="O3320" i="11" s="1"/>
  <c r="O3321" i="11" s="1"/>
  <c r="O3322" i="11" s="1"/>
  <c r="O3323" i="11" s="1"/>
  <c r="O3324" i="11" s="1"/>
  <c r="O3325" i="11" s="1"/>
  <c r="O3326" i="11" s="1"/>
  <c r="O3327" i="11" s="1"/>
  <c r="O3328" i="11" s="1"/>
  <c r="O3329" i="11" s="1"/>
  <c r="O3330" i="11" s="1"/>
  <c r="O3331" i="11" s="1"/>
  <c r="O3332" i="11" s="1"/>
  <c r="O3333" i="11" s="1"/>
  <c r="O3334" i="11" s="1"/>
  <c r="O3335" i="11" s="1"/>
  <c r="O3336" i="11" s="1"/>
  <c r="O3337" i="11" s="1"/>
  <c r="O3338" i="11" s="1"/>
  <c r="O3339" i="11" s="1"/>
  <c r="O3340" i="11" s="1"/>
  <c r="O3341" i="11" s="1"/>
  <c r="O3342" i="11" s="1"/>
  <c r="O3343" i="11" s="1"/>
  <c r="O3344" i="11" s="1"/>
  <c r="O3345" i="11" s="1"/>
  <c r="O3346" i="11" s="1"/>
  <c r="O3347" i="11" s="1"/>
  <c r="O3348" i="11" s="1"/>
  <c r="O3349" i="11" s="1"/>
  <c r="O3350" i="11" s="1"/>
  <c r="O3351" i="11" s="1"/>
  <c r="O3352" i="11" s="1"/>
  <c r="O3353" i="11" s="1"/>
  <c r="O3354" i="11" s="1"/>
  <c r="O3355" i="11" s="1"/>
  <c r="O3356" i="11" s="1"/>
  <c r="O3357" i="11" s="1"/>
  <c r="O3358" i="11" s="1"/>
  <c r="O3359" i="11" s="1"/>
  <c r="O3360" i="11" s="1"/>
  <c r="O3361" i="11" s="1"/>
  <c r="O3362" i="11" s="1"/>
  <c r="O3363" i="11" s="1"/>
  <c r="O3364" i="11" s="1"/>
  <c r="O3365" i="11" s="1"/>
  <c r="O3366" i="11" s="1"/>
  <c r="O3367" i="11" s="1"/>
  <c r="O3368" i="11" s="1"/>
  <c r="O3369" i="11" s="1"/>
  <c r="O3370" i="11" s="1"/>
  <c r="O3371" i="11" s="1"/>
  <c r="O3372" i="11" s="1"/>
  <c r="O3373" i="11" s="1"/>
  <c r="O3374" i="11" s="1"/>
  <c r="O3375" i="11" s="1"/>
  <c r="O3376" i="11" s="1"/>
  <c r="O3377" i="11" s="1"/>
  <c r="O3378" i="11" s="1"/>
  <c r="O3379" i="11" s="1"/>
  <c r="O3380" i="11" s="1"/>
  <c r="O3381" i="11" s="1"/>
  <c r="O3382" i="11" s="1"/>
  <c r="O3383" i="11" s="1"/>
  <c r="O3384" i="11" s="1"/>
  <c r="O3385" i="11" s="1"/>
  <c r="O3386" i="11" s="1"/>
  <c r="O3387" i="11" s="1"/>
  <c r="O3388" i="11" s="1"/>
  <c r="O3389" i="11" s="1"/>
  <c r="O3390" i="11" s="1"/>
  <c r="O3391" i="11" s="1"/>
  <c r="O3392" i="11" s="1"/>
  <c r="O3393" i="11" s="1"/>
  <c r="O3394" i="11" s="1"/>
  <c r="O3395" i="11" s="1"/>
  <c r="O3396" i="11" s="1"/>
  <c r="O3397" i="11" s="1"/>
  <c r="O3398" i="11" s="1"/>
  <c r="O3399" i="11" s="1"/>
  <c r="O3400" i="11" s="1"/>
  <c r="O3401" i="11" s="1"/>
  <c r="O3402" i="11" s="1"/>
  <c r="O3403" i="11" s="1"/>
  <c r="O3404" i="11" s="1"/>
  <c r="O3405" i="11" s="1"/>
  <c r="O3406" i="11" s="1"/>
  <c r="O3407" i="11" s="1"/>
  <c r="O3408" i="11" s="1"/>
  <c r="O3409" i="11" s="1"/>
  <c r="O3410" i="11" s="1"/>
  <c r="O3411" i="11" s="1"/>
  <c r="O3412" i="11" s="1"/>
  <c r="O3413" i="11" s="1"/>
  <c r="O3414" i="11" s="1"/>
  <c r="O3415" i="11" s="1"/>
  <c r="O3416" i="11" s="1"/>
  <c r="O3417" i="11" s="1"/>
  <c r="O3418" i="11" s="1"/>
  <c r="O3419" i="11" s="1"/>
  <c r="O3420" i="11" s="1"/>
  <c r="O3421" i="11" s="1"/>
  <c r="O3422" i="11" s="1"/>
  <c r="O3423" i="11" s="1"/>
  <c r="O3424" i="11" s="1"/>
  <c r="O3425" i="11" s="1"/>
  <c r="O3426" i="11" s="1"/>
  <c r="O3427" i="11" s="1"/>
  <c r="O3428" i="11" s="1"/>
  <c r="O3429" i="11" s="1"/>
  <c r="O3430" i="11" s="1"/>
  <c r="O3431" i="11" s="1"/>
  <c r="O3432" i="11" s="1"/>
  <c r="O3433" i="11" s="1"/>
  <c r="O3434" i="11" s="1"/>
  <c r="O3435" i="11" s="1"/>
  <c r="O3436" i="11" s="1"/>
  <c r="O3437" i="11" s="1"/>
  <c r="O3438" i="11" s="1"/>
  <c r="O3439" i="11" s="1"/>
  <c r="O3440" i="11" s="1"/>
  <c r="O3441" i="11" s="1"/>
  <c r="O3442" i="11" s="1"/>
  <c r="O3443" i="11" s="1"/>
  <c r="O3444" i="11" s="1"/>
  <c r="O3445" i="11" s="1"/>
  <c r="O3446" i="11" s="1"/>
  <c r="O3447" i="11" s="1"/>
  <c r="O3448" i="11" s="1"/>
  <c r="O3449" i="11" s="1"/>
  <c r="O3450" i="11" s="1"/>
  <c r="O3451" i="11" s="1"/>
  <c r="O3452" i="11" s="1"/>
  <c r="O3453" i="11" s="1"/>
  <c r="O3454" i="11" s="1"/>
  <c r="O3455" i="11" s="1"/>
  <c r="O3456" i="11" s="1"/>
  <c r="O3457" i="11" s="1"/>
  <c r="O3458" i="11" s="1"/>
  <c r="O3459" i="11" s="1"/>
  <c r="O3460" i="11" s="1"/>
  <c r="O3461" i="11" s="1"/>
  <c r="O3462" i="11" s="1"/>
  <c r="O3463" i="11" s="1"/>
  <c r="O3464" i="11" s="1"/>
  <c r="O3465" i="11" s="1"/>
  <c r="O3466" i="11" s="1"/>
  <c r="O3467" i="11" s="1"/>
  <c r="O3468" i="11" s="1"/>
  <c r="O3469" i="11" s="1"/>
  <c r="O3470" i="11" s="1"/>
  <c r="O3471" i="11" s="1"/>
  <c r="O3472" i="11" s="1"/>
  <c r="O3473" i="11" s="1"/>
  <c r="O3474" i="11" s="1"/>
  <c r="O3475" i="11" s="1"/>
  <c r="O3476" i="11" s="1"/>
  <c r="O3477" i="11" s="1"/>
  <c r="O3478" i="11" s="1"/>
  <c r="O3479" i="11" s="1"/>
  <c r="O3480" i="11" s="1"/>
  <c r="O3481" i="11" s="1"/>
  <c r="O3482" i="11" s="1"/>
  <c r="O3483" i="11" s="1"/>
  <c r="O3484" i="11" s="1"/>
  <c r="O3485" i="11" s="1"/>
  <c r="O3486" i="11" s="1"/>
  <c r="O3487" i="11" s="1"/>
  <c r="O3488" i="11" s="1"/>
  <c r="O3489" i="11" s="1"/>
  <c r="O3490" i="11" s="1"/>
  <c r="O3491" i="11" s="1"/>
  <c r="O3492" i="11" s="1"/>
  <c r="O3493" i="11" s="1"/>
  <c r="O3494" i="11" s="1"/>
  <c r="O3495" i="11" s="1"/>
  <c r="O3496" i="11" s="1"/>
  <c r="O3497" i="11" s="1"/>
  <c r="O3498" i="11" s="1"/>
  <c r="O3499" i="11" s="1"/>
  <c r="O3500" i="11" s="1"/>
  <c r="O3501" i="11" s="1"/>
  <c r="O3502" i="11" s="1"/>
  <c r="O3503" i="11" s="1"/>
  <c r="O3504" i="11" s="1"/>
  <c r="O3505" i="11" s="1"/>
  <c r="O3506" i="11" s="1"/>
  <c r="O3507" i="11" s="1"/>
  <c r="O3508" i="11" s="1"/>
  <c r="O3509" i="11" s="1"/>
  <c r="O3510" i="11" s="1"/>
  <c r="O3511" i="11" s="1"/>
  <c r="O3512" i="11" s="1"/>
  <c r="O3513" i="11" s="1"/>
  <c r="O3514" i="11" s="1"/>
  <c r="O3515" i="11" s="1"/>
  <c r="O3516" i="11" s="1"/>
  <c r="O3517" i="11" s="1"/>
  <c r="O3518" i="11" s="1"/>
  <c r="O3519" i="11" s="1"/>
  <c r="O3520" i="11" s="1"/>
  <c r="O3521" i="11" s="1"/>
  <c r="O3522" i="11" s="1"/>
  <c r="O3523" i="11" s="1"/>
  <c r="O3524" i="11" s="1"/>
  <c r="O3525" i="11" s="1"/>
  <c r="O3526" i="11" s="1"/>
  <c r="O3527" i="11" s="1"/>
  <c r="O3528" i="11" s="1"/>
  <c r="O3529" i="11" s="1"/>
  <c r="O3530" i="11" s="1"/>
  <c r="O3531" i="11" s="1"/>
  <c r="O3532" i="11" s="1"/>
  <c r="O3533" i="11" s="1"/>
  <c r="O3534" i="11" s="1"/>
  <c r="O3535" i="11" s="1"/>
  <c r="O3536" i="11" s="1"/>
  <c r="O3537" i="11" s="1"/>
  <c r="O3538" i="11" s="1"/>
  <c r="O3539" i="11" s="1"/>
  <c r="O3540" i="11" s="1"/>
  <c r="O3541" i="11" s="1"/>
  <c r="O3542" i="11" s="1"/>
  <c r="O3543" i="11" s="1"/>
  <c r="O3544" i="11" s="1"/>
  <c r="O3545" i="11" s="1"/>
  <c r="O3546" i="11" s="1"/>
  <c r="O3547" i="11" s="1"/>
  <c r="O3548" i="11" s="1"/>
  <c r="O3549" i="11" s="1"/>
  <c r="O3550" i="11" s="1"/>
  <c r="O3551" i="11" s="1"/>
  <c r="O3552" i="11" s="1"/>
  <c r="O3553" i="11" s="1"/>
  <c r="O3554" i="11" s="1"/>
  <c r="O3555" i="11" s="1"/>
  <c r="O3556" i="11" s="1"/>
  <c r="O3557" i="11" s="1"/>
  <c r="O3558" i="11" s="1"/>
  <c r="O3559" i="11" s="1"/>
  <c r="O3560" i="11" s="1"/>
  <c r="O3561" i="11" s="1"/>
  <c r="O3562" i="11" s="1"/>
  <c r="O3563" i="11" s="1"/>
  <c r="O3564" i="11" s="1"/>
  <c r="O3565" i="11" s="1"/>
  <c r="O3566" i="11" s="1"/>
  <c r="O3567" i="11" s="1"/>
  <c r="O3568" i="11" s="1"/>
  <c r="O3569" i="11" s="1"/>
  <c r="O3570" i="11" s="1"/>
  <c r="O3571" i="11" s="1"/>
  <c r="O3572" i="11" s="1"/>
  <c r="O3573" i="11" s="1"/>
  <c r="O3574" i="11" s="1"/>
  <c r="O3575" i="11" s="1"/>
  <c r="O3576" i="11" s="1"/>
  <c r="O3577" i="11" s="1"/>
  <c r="O3578" i="11" s="1"/>
  <c r="O3579" i="11" s="1"/>
  <c r="O3580" i="11" s="1"/>
  <c r="O3581" i="11" s="1"/>
  <c r="O3582" i="11" s="1"/>
  <c r="O3583" i="11" s="1"/>
  <c r="O3584" i="11" s="1"/>
  <c r="O3585" i="11" s="1"/>
  <c r="O3586" i="11" s="1"/>
  <c r="O3587" i="11" s="1"/>
  <c r="O3588" i="11" s="1"/>
  <c r="O3589" i="11" s="1"/>
  <c r="O3590" i="11" s="1"/>
  <c r="O3591" i="11" s="1"/>
  <c r="O3592" i="11" s="1"/>
  <c r="O3593" i="11" s="1"/>
  <c r="O3594" i="11" s="1"/>
  <c r="O3595" i="11" s="1"/>
  <c r="O3596" i="11" s="1"/>
  <c r="O3597" i="11" s="1"/>
  <c r="O3598" i="11" s="1"/>
  <c r="O3599" i="11" s="1"/>
  <c r="O3600" i="11" s="1"/>
  <c r="O3601" i="11" s="1"/>
  <c r="O3602" i="11" s="1"/>
  <c r="O3603" i="11" s="1"/>
  <c r="O3604" i="11" s="1"/>
  <c r="O3605" i="11" s="1"/>
  <c r="O3606" i="11" s="1"/>
  <c r="O3607" i="11" s="1"/>
  <c r="O3608" i="11" s="1"/>
  <c r="O3609" i="11" s="1"/>
  <c r="O3610" i="11" s="1"/>
  <c r="O3611" i="11" s="1"/>
  <c r="O3612" i="11" s="1"/>
  <c r="O3613" i="11" s="1"/>
  <c r="O3614" i="11" s="1"/>
  <c r="O3615" i="11" s="1"/>
  <c r="O3616" i="11" s="1"/>
  <c r="O3617" i="11" s="1"/>
  <c r="O3618" i="11" s="1"/>
  <c r="O3619" i="11" s="1"/>
  <c r="O3620" i="11" s="1"/>
  <c r="O3621" i="11" s="1"/>
  <c r="O3622" i="11" s="1"/>
  <c r="O3623" i="11" s="1"/>
  <c r="O3624" i="11" s="1"/>
  <c r="O3625" i="11" s="1"/>
  <c r="O3626" i="11" s="1"/>
  <c r="O3627" i="11" s="1"/>
  <c r="O3628" i="11" s="1"/>
  <c r="O3629" i="11" s="1"/>
  <c r="O3630" i="11" s="1"/>
  <c r="O3631" i="11" s="1"/>
  <c r="O3632" i="11" s="1"/>
  <c r="O3633" i="11" s="1"/>
  <c r="O3634" i="11" s="1"/>
  <c r="O3635" i="11" s="1"/>
  <c r="O3636" i="11" s="1"/>
  <c r="O3637" i="11" s="1"/>
  <c r="O3638" i="11" s="1"/>
  <c r="O3639" i="11" s="1"/>
  <c r="O3640" i="11" s="1"/>
  <c r="O3641" i="11" s="1"/>
  <c r="O3642" i="11" s="1"/>
  <c r="O3643" i="11" s="1"/>
  <c r="O3644" i="11" s="1"/>
  <c r="O3645" i="11" s="1"/>
  <c r="O3646" i="11" s="1"/>
  <c r="O3647" i="11" s="1"/>
  <c r="O3648" i="11" s="1"/>
  <c r="O3649" i="11" s="1"/>
  <c r="O3650" i="11" s="1"/>
  <c r="O3651" i="11" s="1"/>
  <c r="O3652" i="11" s="1"/>
  <c r="O3653" i="11" s="1"/>
  <c r="O3654" i="11" s="1"/>
  <c r="O3655" i="11" s="1"/>
  <c r="O3656" i="11" s="1"/>
  <c r="O3657" i="11" s="1"/>
  <c r="O3658" i="11" s="1"/>
  <c r="O3659" i="11" s="1"/>
  <c r="O3660" i="11" s="1"/>
  <c r="O3661" i="11" s="1"/>
  <c r="O3662" i="11" s="1"/>
  <c r="O3663" i="11" s="1"/>
  <c r="O3664" i="11" s="1"/>
  <c r="O3665" i="11" s="1"/>
  <c r="O3666" i="11" s="1"/>
  <c r="O3667" i="11" s="1"/>
  <c r="O3668" i="11" s="1"/>
  <c r="O3669" i="11" s="1"/>
  <c r="O3670" i="11" s="1"/>
  <c r="O3671" i="11" s="1"/>
  <c r="O3672" i="11" s="1"/>
  <c r="O3673" i="11" s="1"/>
  <c r="O3674" i="11" s="1"/>
  <c r="O3675" i="11" s="1"/>
  <c r="O3676" i="11" s="1"/>
  <c r="O3677" i="11" s="1"/>
  <c r="O3678" i="11" s="1"/>
  <c r="O3679" i="11" s="1"/>
  <c r="O3680" i="11" s="1"/>
  <c r="O3681" i="11" s="1"/>
  <c r="O3682" i="11" s="1"/>
  <c r="O3683" i="11" s="1"/>
  <c r="O3684" i="11" s="1"/>
  <c r="O3685" i="11" s="1"/>
  <c r="O3686" i="11" s="1"/>
  <c r="O3687" i="11" s="1"/>
  <c r="O3688" i="11" s="1"/>
  <c r="O3689" i="11" s="1"/>
  <c r="O3690" i="11" s="1"/>
  <c r="O3691" i="11" s="1"/>
  <c r="O3692" i="11" s="1"/>
  <c r="O3693" i="11" s="1"/>
  <c r="O3694" i="11" s="1"/>
  <c r="O3695" i="11" s="1"/>
  <c r="O3696" i="11" s="1"/>
  <c r="O3697" i="11" s="1"/>
  <c r="O3698" i="11" s="1"/>
  <c r="O3699" i="11" s="1"/>
  <c r="O3700" i="11" s="1"/>
  <c r="O3701" i="11" s="1"/>
  <c r="O3702" i="11" s="1"/>
  <c r="O3703" i="11" s="1"/>
  <c r="O3704" i="11" s="1"/>
  <c r="O3705" i="11" s="1"/>
  <c r="O3706" i="11" s="1"/>
  <c r="O3707" i="11" s="1"/>
  <c r="O3708" i="11" s="1"/>
  <c r="O3709" i="11" s="1"/>
  <c r="O3710" i="11" s="1"/>
  <c r="O3711" i="11" s="1"/>
  <c r="O3712" i="11" s="1"/>
  <c r="O3713" i="11" s="1"/>
  <c r="O3714" i="11" s="1"/>
  <c r="O3715" i="11" s="1"/>
  <c r="O3716" i="11" s="1"/>
  <c r="O3717" i="11" s="1"/>
  <c r="O3718" i="11" s="1"/>
  <c r="O3719" i="11" s="1"/>
  <c r="O3720" i="11" s="1"/>
  <c r="O3721" i="11" s="1"/>
  <c r="O3722" i="11" s="1"/>
  <c r="O3723" i="11" s="1"/>
  <c r="O3724" i="11" s="1"/>
  <c r="O3725" i="11" s="1"/>
  <c r="O3726" i="11" s="1"/>
  <c r="O3727" i="11" s="1"/>
  <c r="O3728" i="11" s="1"/>
  <c r="O3729" i="11" s="1"/>
  <c r="O3730" i="11" s="1"/>
  <c r="O3731" i="11" s="1"/>
  <c r="O3732" i="11" s="1"/>
  <c r="O3733" i="11" s="1"/>
  <c r="O3734" i="11" s="1"/>
  <c r="O3735" i="11" s="1"/>
  <c r="O3736" i="11" s="1"/>
  <c r="O3737" i="11" s="1"/>
  <c r="O3738" i="11" s="1"/>
  <c r="O3739" i="11" s="1"/>
  <c r="O3740" i="11" s="1"/>
  <c r="O3741" i="11" s="1"/>
  <c r="O3742" i="11" s="1"/>
  <c r="O3743" i="11" s="1"/>
  <c r="O3744" i="11" s="1"/>
  <c r="O3745" i="11" s="1"/>
  <c r="O3746" i="11" s="1"/>
  <c r="O3747" i="11" s="1"/>
  <c r="O3748" i="11" s="1"/>
  <c r="O3749" i="11" s="1"/>
  <c r="O3750" i="11" s="1"/>
  <c r="O3751" i="11" s="1"/>
  <c r="O3752" i="11" s="1"/>
  <c r="O3753" i="11" s="1"/>
  <c r="O3754" i="11" s="1"/>
  <c r="O3755" i="11" s="1"/>
  <c r="O3756" i="11" s="1"/>
  <c r="O3757" i="11" s="1"/>
  <c r="O3758" i="11" s="1"/>
  <c r="O3759" i="11" s="1"/>
  <c r="O3760" i="11" s="1"/>
  <c r="O3761" i="11" s="1"/>
  <c r="O3762" i="11" s="1"/>
  <c r="O3763" i="11" s="1"/>
  <c r="O3764" i="11" s="1"/>
  <c r="O3765" i="11" s="1"/>
  <c r="O3766" i="11" s="1"/>
  <c r="O3767" i="11" s="1"/>
  <c r="O3768" i="11" s="1"/>
  <c r="O3769" i="11" s="1"/>
  <c r="O3770" i="11" s="1"/>
  <c r="O3771" i="11" s="1"/>
  <c r="O3772" i="11" s="1"/>
  <c r="O3773" i="11" s="1"/>
  <c r="O3774" i="11" s="1"/>
  <c r="O3775" i="11" s="1"/>
  <c r="O3776" i="11" s="1"/>
  <c r="O3777" i="11" s="1"/>
  <c r="O3778" i="11" s="1"/>
  <c r="O3779" i="11" s="1"/>
  <c r="O3780" i="11" s="1"/>
  <c r="O3781" i="11" s="1"/>
  <c r="O3782" i="11" s="1"/>
  <c r="O3783" i="11" s="1"/>
  <c r="O3784" i="11" s="1"/>
  <c r="O3785" i="11" s="1"/>
  <c r="O3786" i="11" s="1"/>
  <c r="O3787" i="11" s="1"/>
  <c r="O3788" i="11" s="1"/>
  <c r="O3789" i="11" s="1"/>
  <c r="O3790" i="11" s="1"/>
  <c r="O3791" i="11" s="1"/>
  <c r="O3792" i="11" s="1"/>
  <c r="O3793" i="11" s="1"/>
  <c r="O3794" i="11" s="1"/>
  <c r="O3795" i="11" s="1"/>
  <c r="O3796" i="11" s="1"/>
  <c r="O3797" i="11" s="1"/>
  <c r="O3798" i="11" s="1"/>
  <c r="O3799" i="11" s="1"/>
  <c r="O3800" i="11" s="1"/>
  <c r="O3801" i="11" s="1"/>
  <c r="O3802" i="11" s="1"/>
  <c r="O3803" i="11" s="1"/>
  <c r="O3804" i="11" s="1"/>
  <c r="O3805" i="11" s="1"/>
  <c r="O3806" i="11" s="1"/>
  <c r="O3807" i="11" s="1"/>
  <c r="O3808" i="11" s="1"/>
  <c r="O3809" i="11" s="1"/>
  <c r="O3810" i="11" s="1"/>
  <c r="O3811" i="11" s="1"/>
  <c r="O3812" i="11" s="1"/>
  <c r="O3813" i="11" s="1"/>
  <c r="O3814" i="11" s="1"/>
  <c r="O3815" i="11" s="1"/>
  <c r="O3816" i="11" s="1"/>
  <c r="O3817" i="11" s="1"/>
  <c r="O3818" i="11" s="1"/>
  <c r="O3819" i="11" s="1"/>
  <c r="O3820" i="11" s="1"/>
  <c r="O3821" i="11" s="1"/>
  <c r="O3822" i="11" s="1"/>
  <c r="O3823" i="11" s="1"/>
  <c r="O3824" i="11" s="1"/>
  <c r="O3825" i="11" s="1"/>
  <c r="O3826" i="11" s="1"/>
  <c r="O3827" i="11" s="1"/>
  <c r="O3828" i="11" s="1"/>
  <c r="O3829" i="11" s="1"/>
  <c r="O3830" i="11" s="1"/>
  <c r="O3831" i="11" s="1"/>
  <c r="O3832" i="11" s="1"/>
  <c r="O3833" i="11" s="1"/>
  <c r="O3834" i="11" s="1"/>
  <c r="O3835" i="11" s="1"/>
  <c r="O3836" i="11" s="1"/>
  <c r="O3837" i="11" s="1"/>
  <c r="O3838" i="11" s="1"/>
  <c r="O3839" i="11" s="1"/>
  <c r="O3840" i="11" s="1"/>
  <c r="O3841" i="11" s="1"/>
  <c r="O3842" i="11" s="1"/>
  <c r="O3843" i="11" s="1"/>
  <c r="O3844" i="11" s="1"/>
  <c r="O3845" i="11" s="1"/>
  <c r="O3846" i="11" s="1"/>
  <c r="O3847" i="11" s="1"/>
  <c r="O3848" i="11" s="1"/>
  <c r="O3849" i="11" s="1"/>
  <c r="O3850" i="11" s="1"/>
  <c r="O3851" i="11" s="1"/>
  <c r="O3852" i="11" s="1"/>
  <c r="O3853" i="11" s="1"/>
  <c r="O3854" i="11" s="1"/>
  <c r="O3855" i="11" s="1"/>
  <c r="O3856" i="11" s="1"/>
  <c r="O3857" i="11" s="1"/>
  <c r="O3858" i="11" s="1"/>
  <c r="O3859" i="11" s="1"/>
  <c r="O3860" i="11" s="1"/>
  <c r="O3861" i="11" s="1"/>
  <c r="O3862" i="11" s="1"/>
  <c r="O3863" i="11" s="1"/>
  <c r="O3864" i="11" s="1"/>
  <c r="O3865" i="11" s="1"/>
  <c r="O3866" i="11" s="1"/>
  <c r="O3867" i="11" s="1"/>
  <c r="O3868" i="11" s="1"/>
  <c r="O3869" i="11" s="1"/>
  <c r="O3870" i="11" s="1"/>
  <c r="O3871" i="11" s="1"/>
  <c r="O3872" i="11" s="1"/>
  <c r="O3873" i="11" s="1"/>
  <c r="O3874" i="11" s="1"/>
  <c r="O3875" i="11" s="1"/>
  <c r="O3876" i="11" s="1"/>
  <c r="O3877" i="11" s="1"/>
  <c r="O3878" i="11" s="1"/>
  <c r="O3879" i="11" s="1"/>
  <c r="O3880" i="11" s="1"/>
  <c r="O3881" i="11" s="1"/>
  <c r="O3882" i="11" s="1"/>
  <c r="O3883" i="11" s="1"/>
  <c r="O3884" i="11" s="1"/>
  <c r="O3885" i="11" s="1"/>
  <c r="O3886" i="11" s="1"/>
  <c r="O3887" i="11" s="1"/>
  <c r="O3888" i="11" s="1"/>
  <c r="O3889" i="11" s="1"/>
  <c r="O3890" i="11" s="1"/>
  <c r="O3891" i="11" s="1"/>
  <c r="O3892" i="11" s="1"/>
  <c r="O3893" i="11" s="1"/>
  <c r="O3894" i="11" s="1"/>
  <c r="O3895" i="11" s="1"/>
  <c r="O3896" i="11" s="1"/>
  <c r="O3897" i="11" s="1"/>
  <c r="O3898" i="11" s="1"/>
  <c r="O3899" i="11" s="1"/>
  <c r="O3900" i="11" s="1"/>
  <c r="O3901" i="11" s="1"/>
  <c r="O3902" i="11" s="1"/>
  <c r="O3903" i="11" s="1"/>
  <c r="O3904" i="11" s="1"/>
  <c r="O3905" i="11" s="1"/>
  <c r="O3906" i="11" s="1"/>
  <c r="O3907" i="11" s="1"/>
  <c r="O3908" i="11" s="1"/>
  <c r="O3909" i="11" s="1"/>
  <c r="O3910" i="11" s="1"/>
  <c r="O3911" i="11" s="1"/>
  <c r="O3912" i="11" s="1"/>
  <c r="O3913" i="11" s="1"/>
  <c r="O3914" i="11" s="1"/>
  <c r="O3915" i="11" s="1"/>
  <c r="O3916" i="11" s="1"/>
  <c r="O3917" i="11" s="1"/>
  <c r="O3918" i="11" s="1"/>
  <c r="O3919" i="11" s="1"/>
  <c r="O3920" i="11" s="1"/>
  <c r="O3921" i="11" s="1"/>
  <c r="O3922" i="11" s="1"/>
  <c r="O3923" i="11" s="1"/>
  <c r="O3924" i="11" s="1"/>
  <c r="O3925" i="11" s="1"/>
  <c r="O3926" i="11" s="1"/>
  <c r="O3927" i="11" s="1"/>
  <c r="O3928" i="11" s="1"/>
  <c r="O3929" i="11" s="1"/>
  <c r="O3930" i="11" s="1"/>
  <c r="O3931" i="11" s="1"/>
  <c r="O3932" i="11" s="1"/>
  <c r="O3933" i="11" s="1"/>
  <c r="O3934" i="11" s="1"/>
  <c r="O3935" i="11" s="1"/>
  <c r="O3936" i="11" s="1"/>
  <c r="O3937" i="11" s="1"/>
  <c r="O3938" i="11" s="1"/>
  <c r="O3939" i="11" s="1"/>
  <c r="O3940" i="11" s="1"/>
  <c r="O3941" i="11" s="1"/>
  <c r="O3942" i="11" s="1"/>
  <c r="O3943" i="11" s="1"/>
  <c r="O3944" i="11" s="1"/>
  <c r="O3945" i="11" s="1"/>
  <c r="O3946" i="11" s="1"/>
  <c r="O3947" i="11" s="1"/>
  <c r="O3948" i="11" s="1"/>
  <c r="O3949" i="11" s="1"/>
  <c r="O3950" i="11" s="1"/>
  <c r="O3951" i="11" s="1"/>
  <c r="O3952" i="11" s="1"/>
  <c r="O3953" i="11" s="1"/>
  <c r="O3954" i="11" s="1"/>
  <c r="O3955" i="11" s="1"/>
  <c r="O3956" i="11" s="1"/>
  <c r="O3957" i="11" s="1"/>
  <c r="O3958" i="11" s="1"/>
  <c r="O3959" i="11" s="1"/>
  <c r="O3960" i="11" s="1"/>
  <c r="O3961" i="11" s="1"/>
  <c r="O3962" i="11" s="1"/>
  <c r="O3963" i="11" s="1"/>
  <c r="O3964" i="11" s="1"/>
  <c r="O3965" i="11" s="1"/>
  <c r="O3966" i="11" s="1"/>
  <c r="O3967" i="11" s="1"/>
  <c r="O3968" i="11" s="1"/>
  <c r="O3969" i="11" s="1"/>
  <c r="O3970" i="11" s="1"/>
  <c r="O3971" i="11" s="1"/>
  <c r="O3972" i="11" s="1"/>
  <c r="O3973" i="11" s="1"/>
  <c r="O3974" i="11" s="1"/>
  <c r="O3975" i="11" s="1"/>
  <c r="O3976" i="11" s="1"/>
  <c r="O3977" i="11" s="1"/>
  <c r="O3978" i="11" s="1"/>
  <c r="O3979" i="11" s="1"/>
  <c r="O3980" i="11" s="1"/>
  <c r="O3981" i="11" s="1"/>
  <c r="O3982" i="11" s="1"/>
  <c r="O3983" i="11" s="1"/>
  <c r="O3984" i="11" s="1"/>
  <c r="O3985" i="11" s="1"/>
  <c r="O3986" i="11" s="1"/>
  <c r="O3987" i="11" s="1"/>
  <c r="O3988" i="11" s="1"/>
  <c r="O3989" i="11" s="1"/>
  <c r="O3990" i="11" s="1"/>
  <c r="O3991" i="11" s="1"/>
  <c r="O3992" i="11" s="1"/>
  <c r="O3993" i="11" s="1"/>
  <c r="O3994" i="11" s="1"/>
  <c r="O3995" i="11" s="1"/>
  <c r="O3996" i="11" s="1"/>
  <c r="O3997" i="11" s="1"/>
  <c r="O3998" i="11" s="1"/>
  <c r="O3999" i="11" s="1"/>
  <c r="O4000" i="11" s="1"/>
  <c r="O4001" i="11" s="1"/>
  <c r="O4002" i="11" s="1"/>
  <c r="O4003" i="11" s="1"/>
  <c r="O4004" i="11" s="1"/>
  <c r="O4005" i="11" s="1"/>
  <c r="O4006" i="11" s="1"/>
  <c r="O4007" i="11" s="1"/>
  <c r="O4008" i="11" s="1"/>
  <c r="O4009" i="11" s="1"/>
  <c r="O4010" i="11" s="1"/>
  <c r="O4011" i="11" s="1"/>
  <c r="O4012" i="11" s="1"/>
  <c r="O4013" i="11" s="1"/>
  <c r="O4014" i="11" s="1"/>
  <c r="O4015" i="11" s="1"/>
  <c r="O4016" i="11" s="1"/>
  <c r="O4017" i="11" s="1"/>
  <c r="O4018" i="11" s="1"/>
  <c r="O4019" i="11" s="1"/>
  <c r="O4020" i="11" s="1"/>
  <c r="O4021" i="11" s="1"/>
  <c r="O4022" i="11" s="1"/>
  <c r="O4023" i="11" s="1"/>
  <c r="O4024" i="11" s="1"/>
  <c r="O4025" i="11" s="1"/>
  <c r="O4026" i="11" s="1"/>
  <c r="O4027" i="11" s="1"/>
  <c r="O4028" i="11" s="1"/>
  <c r="O4029" i="11" s="1"/>
  <c r="O4030" i="11" s="1"/>
  <c r="O4031" i="11" s="1"/>
  <c r="O4032" i="11" s="1"/>
  <c r="O4033" i="11" s="1"/>
  <c r="O4034" i="11" s="1"/>
  <c r="O4035" i="11" s="1"/>
  <c r="O4036" i="11" s="1"/>
  <c r="O4037" i="11" s="1"/>
  <c r="O4038" i="11" s="1"/>
  <c r="O4039" i="11" s="1"/>
  <c r="O4040" i="11" s="1"/>
  <c r="O4041" i="11" s="1"/>
  <c r="O4042" i="11" s="1"/>
  <c r="O4043" i="11" s="1"/>
  <c r="O4044" i="11" s="1"/>
  <c r="O4045" i="11" s="1"/>
  <c r="O4046" i="11" s="1"/>
  <c r="O4047" i="11" s="1"/>
  <c r="O4048" i="11" s="1"/>
  <c r="O4049" i="11" s="1"/>
  <c r="O4050" i="11" s="1"/>
  <c r="O4051" i="11" s="1"/>
  <c r="O4052" i="11" s="1"/>
  <c r="O4053" i="11" s="1"/>
  <c r="O4054" i="11" s="1"/>
  <c r="O4055" i="11" s="1"/>
  <c r="O4056" i="11" s="1"/>
  <c r="O4057" i="11" s="1"/>
  <c r="O4058" i="11" s="1"/>
  <c r="O4059" i="11" s="1"/>
  <c r="O4060" i="11" s="1"/>
  <c r="O4061" i="11" s="1"/>
  <c r="O4062" i="11" s="1"/>
  <c r="O4063" i="11" s="1"/>
  <c r="O4064" i="11" s="1"/>
  <c r="O4065" i="11" s="1"/>
  <c r="O4066" i="11" s="1"/>
  <c r="O4067" i="11" s="1"/>
  <c r="O4068" i="11" s="1"/>
  <c r="O4069" i="11" s="1"/>
  <c r="O4070" i="11" s="1"/>
  <c r="O4071" i="11" s="1"/>
  <c r="O4072" i="11" s="1"/>
  <c r="O4073" i="11" s="1"/>
  <c r="O4074" i="11" s="1"/>
  <c r="O4075" i="11" s="1"/>
  <c r="O4076" i="11" s="1"/>
  <c r="O4077" i="11" s="1"/>
  <c r="O4078" i="11" s="1"/>
  <c r="O4079" i="11" s="1"/>
  <c r="O4080" i="11" s="1"/>
  <c r="O4081" i="11" s="1"/>
  <c r="O4082" i="11" s="1"/>
  <c r="O4083" i="11" s="1"/>
  <c r="O4084" i="11" s="1"/>
  <c r="O4085" i="11" s="1"/>
  <c r="O4086" i="11" s="1"/>
  <c r="O4087" i="11" s="1"/>
  <c r="O4088" i="11" s="1"/>
  <c r="O4089" i="11" s="1"/>
  <c r="O4090" i="11" s="1"/>
  <c r="O4091" i="11" s="1"/>
  <c r="O4092" i="11" s="1"/>
  <c r="O4093" i="11" s="1"/>
  <c r="O4094" i="11" s="1"/>
  <c r="O4095" i="11" s="1"/>
  <c r="O4096" i="11" s="1"/>
  <c r="O4097" i="11" s="1"/>
  <c r="O4098" i="11" s="1"/>
  <c r="O4099" i="11" s="1"/>
  <c r="O4100" i="11" s="1"/>
  <c r="O4101" i="11" s="1"/>
  <c r="O4102" i="11" s="1"/>
  <c r="O4103" i="11" s="1"/>
  <c r="O4104" i="11" s="1"/>
  <c r="O4105" i="11" s="1"/>
  <c r="O4106" i="11" s="1"/>
  <c r="O4107" i="11" s="1"/>
  <c r="O4108" i="11" s="1"/>
  <c r="O4109" i="11" s="1"/>
  <c r="O4110" i="11" s="1"/>
  <c r="O4111" i="11" s="1"/>
  <c r="O4112" i="11" s="1"/>
  <c r="O4113" i="11" s="1"/>
  <c r="O4114" i="11" s="1"/>
  <c r="O4115" i="11" s="1"/>
  <c r="O4116" i="11" s="1"/>
  <c r="O4117" i="11" s="1"/>
  <c r="O4118" i="11" s="1"/>
  <c r="O4119" i="11" s="1"/>
  <c r="O4120" i="11" s="1"/>
  <c r="O4121" i="11" s="1"/>
  <c r="O4122" i="11" s="1"/>
  <c r="O4123" i="11" s="1"/>
  <c r="O4124" i="11" s="1"/>
  <c r="O4125" i="11" s="1"/>
  <c r="O4126" i="11" s="1"/>
  <c r="O4127" i="11" s="1"/>
  <c r="O4128" i="11" s="1"/>
  <c r="O4129" i="11" s="1"/>
  <c r="O4130" i="11" s="1"/>
  <c r="O4131" i="11" s="1"/>
  <c r="O4132" i="11" s="1"/>
  <c r="O4133" i="11" s="1"/>
  <c r="O4134" i="11" s="1"/>
  <c r="O4135" i="11" s="1"/>
  <c r="O4136" i="11" s="1"/>
  <c r="O4137" i="11" s="1"/>
  <c r="O4138" i="11" s="1"/>
  <c r="O4139" i="11" s="1"/>
  <c r="O4140" i="11" s="1"/>
  <c r="O4141" i="11" s="1"/>
  <c r="O4142" i="11" s="1"/>
  <c r="O4143" i="11" s="1"/>
  <c r="O4144" i="11" s="1"/>
  <c r="O4145" i="11" s="1"/>
  <c r="O4146" i="11" s="1"/>
  <c r="O4147" i="11" s="1"/>
  <c r="O4148" i="11" s="1"/>
  <c r="O4149" i="11" s="1"/>
  <c r="O4150" i="11" s="1"/>
  <c r="O4151" i="11" s="1"/>
  <c r="O4152" i="11" s="1"/>
  <c r="O4153" i="11" s="1"/>
  <c r="O4154" i="11" s="1"/>
  <c r="O4155" i="11" s="1"/>
  <c r="O4156" i="11" s="1"/>
  <c r="O4157" i="11" s="1"/>
  <c r="O4158" i="11" s="1"/>
  <c r="O4159" i="11" s="1"/>
  <c r="O4160" i="11" s="1"/>
  <c r="O4161" i="11" s="1"/>
  <c r="O4162" i="11" s="1"/>
  <c r="O4163" i="11" s="1"/>
  <c r="O4164" i="11" s="1"/>
  <c r="O4165" i="11" s="1"/>
  <c r="O4166" i="11" s="1"/>
  <c r="O4167" i="11" s="1"/>
  <c r="O4168" i="11" s="1"/>
  <c r="O4169" i="11" s="1"/>
  <c r="O4170" i="11" s="1"/>
  <c r="O4171" i="11" s="1"/>
  <c r="O4172" i="11" s="1"/>
  <c r="O4173" i="11" s="1"/>
  <c r="O4174" i="11" s="1"/>
  <c r="O4175" i="11" s="1"/>
  <c r="O4176" i="11" s="1"/>
  <c r="O4177" i="11" s="1"/>
  <c r="O4178" i="11" s="1"/>
  <c r="O4179" i="11" s="1"/>
  <c r="O4180" i="11" s="1"/>
  <c r="O4181" i="11" s="1"/>
  <c r="O4182" i="11" s="1"/>
  <c r="O4183" i="11" s="1"/>
  <c r="O4184" i="11" s="1"/>
  <c r="O4185" i="11" s="1"/>
  <c r="O4186" i="11" s="1"/>
  <c r="O4187" i="11" s="1"/>
  <c r="O4188" i="11" s="1"/>
  <c r="O4189" i="11" s="1"/>
  <c r="O4190" i="11" s="1"/>
  <c r="O4191" i="11" s="1"/>
  <c r="O4192" i="11" s="1"/>
  <c r="O4193" i="11" s="1"/>
  <c r="O4194" i="11" s="1"/>
  <c r="O4195" i="11" s="1"/>
  <c r="O4196" i="11" s="1"/>
  <c r="O4197" i="11" s="1"/>
  <c r="O4198" i="11" s="1"/>
  <c r="O4199" i="11" s="1"/>
  <c r="O4200" i="11" s="1"/>
  <c r="O4201" i="11" s="1"/>
  <c r="O4202" i="11" s="1"/>
  <c r="O4203" i="11" s="1"/>
  <c r="O4204" i="11" s="1"/>
  <c r="O4205" i="11" s="1"/>
  <c r="O4206" i="11" s="1"/>
  <c r="O4207" i="11" s="1"/>
  <c r="O4208" i="11" s="1"/>
  <c r="O4209" i="11" s="1"/>
  <c r="O4210" i="11" s="1"/>
  <c r="O4211" i="11" s="1"/>
  <c r="O4212" i="11" s="1"/>
  <c r="O4213" i="11" s="1"/>
  <c r="O4214" i="11" s="1"/>
  <c r="O4215" i="11" s="1"/>
  <c r="O4216" i="11" s="1"/>
  <c r="O4217" i="11" s="1"/>
  <c r="O4218" i="11" s="1"/>
  <c r="O4219" i="11" s="1"/>
  <c r="O4220" i="11" s="1"/>
  <c r="O4221" i="11" s="1"/>
  <c r="O4222" i="11" s="1"/>
  <c r="O4223" i="11" s="1"/>
  <c r="O4224" i="11" s="1"/>
  <c r="O4225" i="11" s="1"/>
  <c r="O4226" i="11" s="1"/>
  <c r="O4227" i="11" s="1"/>
  <c r="O4228" i="11" s="1"/>
  <c r="O4229" i="11" s="1"/>
  <c r="O4230" i="11" s="1"/>
  <c r="O4231" i="11" s="1"/>
  <c r="O4232" i="11" s="1"/>
  <c r="O4233" i="11" s="1"/>
  <c r="O4234" i="11" s="1"/>
  <c r="O4235" i="11" s="1"/>
  <c r="O4236" i="11" s="1"/>
  <c r="O4237" i="11" s="1"/>
  <c r="O4238" i="11" s="1"/>
  <c r="O4239" i="11" s="1"/>
  <c r="O4240" i="11" s="1"/>
  <c r="O4241" i="11" s="1"/>
  <c r="O4242" i="11" s="1"/>
  <c r="O4243" i="11" s="1"/>
  <c r="O4244" i="11" s="1"/>
  <c r="O4245" i="11" s="1"/>
  <c r="O4246" i="11" s="1"/>
  <c r="O4247" i="11" s="1"/>
  <c r="O4248" i="11" s="1"/>
  <c r="O4249" i="11" s="1"/>
  <c r="O4250" i="11" s="1"/>
  <c r="O4251" i="11" s="1"/>
  <c r="O4252" i="11" s="1"/>
  <c r="O4253" i="11" s="1"/>
  <c r="O4254" i="11" s="1"/>
  <c r="O4255" i="11" s="1"/>
  <c r="O4256" i="11" s="1"/>
  <c r="O4257" i="11" s="1"/>
  <c r="O4258" i="11" s="1"/>
  <c r="O4259" i="11" s="1"/>
  <c r="O4260" i="11" s="1"/>
  <c r="O4261" i="11" s="1"/>
  <c r="O4262" i="11" s="1"/>
  <c r="O4263" i="11" s="1"/>
  <c r="O4264" i="11" s="1"/>
  <c r="O4265" i="11" s="1"/>
  <c r="O4266" i="11" s="1"/>
  <c r="O4267" i="11" s="1"/>
  <c r="O4268" i="11" s="1"/>
  <c r="O4269" i="11" s="1"/>
  <c r="O4270" i="11" s="1"/>
  <c r="O4271" i="11" s="1"/>
  <c r="O4272" i="11" s="1"/>
  <c r="O4273" i="11" s="1"/>
  <c r="O4274" i="11" s="1"/>
  <c r="O4275" i="11" s="1"/>
  <c r="O4276" i="11" s="1"/>
  <c r="O4277" i="11" s="1"/>
  <c r="O4278" i="11" s="1"/>
  <c r="O4279" i="11" s="1"/>
  <c r="O4280" i="11" s="1"/>
  <c r="O4281" i="11" s="1"/>
  <c r="O4282" i="11" s="1"/>
  <c r="O4283" i="11" s="1"/>
  <c r="O4284" i="11" s="1"/>
  <c r="O4285" i="11" s="1"/>
  <c r="O4286" i="11" s="1"/>
  <c r="O4287" i="11" s="1"/>
  <c r="O4288" i="11" s="1"/>
  <c r="O4289" i="11" s="1"/>
  <c r="O4290" i="11" s="1"/>
  <c r="O4291" i="11" s="1"/>
  <c r="O4292" i="11" s="1"/>
  <c r="O4293" i="11" s="1"/>
  <c r="O4294" i="11" s="1"/>
  <c r="O4295" i="11" s="1"/>
  <c r="O4296" i="11" s="1"/>
  <c r="O4297" i="11" s="1"/>
  <c r="O4298" i="11" s="1"/>
  <c r="O4299" i="11" s="1"/>
  <c r="O4300" i="11" s="1"/>
  <c r="O4301" i="11" s="1"/>
  <c r="O4302" i="11" s="1"/>
  <c r="O4303" i="11" s="1"/>
  <c r="O4304" i="11" s="1"/>
  <c r="O4305" i="11" s="1"/>
  <c r="O4306" i="11" s="1"/>
  <c r="O4307" i="11" s="1"/>
  <c r="O4308" i="11" s="1"/>
  <c r="O4309" i="11" s="1"/>
  <c r="O4310" i="11" s="1"/>
  <c r="O4311" i="11" s="1"/>
  <c r="O4312" i="11" s="1"/>
  <c r="O4313" i="11" s="1"/>
  <c r="O4314" i="11" s="1"/>
  <c r="O4315" i="11" s="1"/>
  <c r="O4316" i="11" s="1"/>
  <c r="O4317" i="11" s="1"/>
  <c r="O4318" i="11" s="1"/>
  <c r="O4319" i="11" s="1"/>
  <c r="O4320" i="11" s="1"/>
  <c r="O4321" i="11" s="1"/>
  <c r="O4322" i="11" s="1"/>
  <c r="O4323" i="11" s="1"/>
  <c r="O4324" i="11" s="1"/>
  <c r="O4325" i="11" s="1"/>
  <c r="O4326" i="11" s="1"/>
  <c r="O4327" i="11" s="1"/>
  <c r="O4328" i="11" s="1"/>
  <c r="O4329" i="11" s="1"/>
  <c r="O4330" i="11" s="1"/>
  <c r="O4331" i="11" s="1"/>
  <c r="O4332" i="11" s="1"/>
  <c r="O4333" i="11" s="1"/>
  <c r="O4334" i="11" s="1"/>
  <c r="O4335" i="11" s="1"/>
  <c r="O4336" i="11" s="1"/>
  <c r="O4337" i="11" s="1"/>
  <c r="O4338" i="11" s="1"/>
  <c r="O4339" i="11" s="1"/>
  <c r="O4340" i="11" s="1"/>
  <c r="O4341" i="11" s="1"/>
  <c r="O4342" i="11" s="1"/>
  <c r="O4343" i="11" s="1"/>
  <c r="O4344" i="11" s="1"/>
  <c r="O4345" i="11" s="1"/>
  <c r="O4346" i="11" s="1"/>
  <c r="O4347" i="11" s="1"/>
  <c r="O4348" i="11" s="1"/>
  <c r="O4349" i="11" s="1"/>
  <c r="O4350" i="11" s="1"/>
  <c r="O4351" i="11" s="1"/>
  <c r="O4352" i="11" s="1"/>
  <c r="O4353" i="11" s="1"/>
  <c r="O4354" i="11" s="1"/>
  <c r="O4355" i="11" s="1"/>
  <c r="O4356" i="11" s="1"/>
  <c r="O4357" i="11" s="1"/>
  <c r="O4358" i="11" s="1"/>
  <c r="O4359" i="11" s="1"/>
  <c r="O4360" i="11" s="1"/>
  <c r="O4361" i="11" s="1"/>
  <c r="O4362" i="11" s="1"/>
  <c r="O4363" i="11" s="1"/>
  <c r="O4364" i="11" s="1"/>
  <c r="O4365" i="11" s="1"/>
  <c r="O4366" i="11" s="1"/>
  <c r="O4367" i="11" s="1"/>
  <c r="O4368" i="11" s="1"/>
  <c r="O4369" i="11" s="1"/>
  <c r="O4370" i="11" s="1"/>
  <c r="O4371" i="11" s="1"/>
  <c r="O4372" i="11" s="1"/>
  <c r="O4373" i="11" s="1"/>
  <c r="O4374" i="11" s="1"/>
  <c r="O4375" i="11" s="1"/>
  <c r="O4376" i="11" s="1"/>
  <c r="O4377" i="11" s="1"/>
  <c r="O4378" i="11" s="1"/>
  <c r="O4379" i="11" s="1"/>
  <c r="O4380" i="11" s="1"/>
  <c r="O4381" i="11" s="1"/>
  <c r="O4382" i="11" s="1"/>
  <c r="O4383" i="11" s="1"/>
  <c r="O4384" i="11" s="1"/>
  <c r="O4385" i="11" s="1"/>
  <c r="O4386" i="11" s="1"/>
  <c r="O4387" i="11" s="1"/>
  <c r="O4388" i="11" s="1"/>
  <c r="O4389" i="11" s="1"/>
  <c r="O4390" i="11" s="1"/>
  <c r="O4391" i="11" s="1"/>
  <c r="O4392" i="11" s="1"/>
  <c r="O4393" i="11" s="1"/>
  <c r="O4394" i="11" s="1"/>
  <c r="O4395" i="11" s="1"/>
  <c r="O4396" i="11" s="1"/>
  <c r="O4397" i="11" s="1"/>
  <c r="O4398" i="11" s="1"/>
  <c r="O4399" i="11" s="1"/>
  <c r="O4400" i="11" s="1"/>
  <c r="O4401" i="11" s="1"/>
  <c r="O4402" i="11" s="1"/>
  <c r="O4403" i="11" s="1"/>
  <c r="O4404" i="11" s="1"/>
  <c r="O4405" i="11" s="1"/>
  <c r="O4406" i="11" s="1"/>
  <c r="O4407" i="11" s="1"/>
  <c r="O4408" i="11" s="1"/>
  <c r="O4409" i="11" s="1"/>
  <c r="O4410" i="11" s="1"/>
  <c r="O4411" i="11" s="1"/>
  <c r="O4412" i="11" s="1"/>
  <c r="O4413" i="11" s="1"/>
  <c r="O4414" i="11" s="1"/>
  <c r="O4415" i="11" s="1"/>
  <c r="O4416" i="11" s="1"/>
  <c r="O4417" i="11" s="1"/>
  <c r="O4418" i="11" s="1"/>
  <c r="O4419" i="11" s="1"/>
  <c r="O4420" i="11" s="1"/>
  <c r="O4421" i="11" s="1"/>
  <c r="O4422" i="11" s="1"/>
  <c r="O4423" i="11" s="1"/>
  <c r="O4424" i="11" s="1"/>
  <c r="O4425" i="11" s="1"/>
  <c r="O4426" i="11" s="1"/>
  <c r="O4427" i="11" s="1"/>
  <c r="O4428" i="11" s="1"/>
  <c r="O4429" i="11" s="1"/>
  <c r="O4430" i="11" s="1"/>
  <c r="O4431" i="11" s="1"/>
  <c r="O4432" i="11" s="1"/>
  <c r="O4433" i="11" s="1"/>
  <c r="O4434" i="11" s="1"/>
  <c r="O4435" i="11" s="1"/>
  <c r="O4436" i="11" s="1"/>
  <c r="O4437" i="11" s="1"/>
  <c r="O4438" i="11" s="1"/>
  <c r="O4439" i="11" s="1"/>
  <c r="O4440" i="11" s="1"/>
  <c r="O4441" i="11" s="1"/>
  <c r="O4442" i="11" s="1"/>
  <c r="O4443" i="11" s="1"/>
  <c r="O4444" i="11" s="1"/>
  <c r="O4445" i="11" s="1"/>
  <c r="O4446" i="11" s="1"/>
  <c r="O4447" i="11" s="1"/>
  <c r="O4448" i="11" s="1"/>
  <c r="O4449" i="11" s="1"/>
  <c r="O4450" i="11" s="1"/>
  <c r="O4451" i="11" s="1"/>
  <c r="O4452" i="11" s="1"/>
  <c r="O4453" i="11" s="1"/>
  <c r="O4454" i="11" s="1"/>
  <c r="O4455" i="11" s="1"/>
  <c r="O4456" i="11" s="1"/>
  <c r="O4457" i="11" s="1"/>
  <c r="O4458" i="11" s="1"/>
  <c r="O4459" i="11" s="1"/>
  <c r="O4460" i="11" s="1"/>
  <c r="O4461" i="11" s="1"/>
  <c r="O4462" i="11" s="1"/>
  <c r="O4463" i="11" s="1"/>
  <c r="O4464" i="11" s="1"/>
  <c r="O4465" i="11" s="1"/>
  <c r="O4466" i="11" s="1"/>
  <c r="O4467" i="11" s="1"/>
  <c r="O4468" i="11" s="1"/>
  <c r="O4469" i="11" s="1"/>
  <c r="O4470" i="11" s="1"/>
  <c r="O4471" i="11" s="1"/>
  <c r="O4472" i="11" s="1"/>
  <c r="O4473" i="11" s="1"/>
  <c r="O4474" i="11" s="1"/>
  <c r="O4475" i="11" s="1"/>
  <c r="O4476" i="11" s="1"/>
  <c r="O4477" i="11" s="1"/>
  <c r="O4478" i="11" s="1"/>
  <c r="O4479" i="11" s="1"/>
  <c r="O4480" i="11" s="1"/>
  <c r="O4481" i="11" s="1"/>
  <c r="O4482" i="11" s="1"/>
  <c r="O4483" i="11" s="1"/>
  <c r="O4484" i="11" s="1"/>
  <c r="O4485" i="11" s="1"/>
  <c r="O4486" i="11" s="1"/>
  <c r="O4487" i="11" s="1"/>
  <c r="O4488" i="11" s="1"/>
  <c r="O4489" i="11" s="1"/>
  <c r="O4490" i="11" s="1"/>
  <c r="O4491" i="11" s="1"/>
  <c r="O4492" i="11" s="1"/>
  <c r="O4493" i="11" s="1"/>
  <c r="O4494" i="11" s="1"/>
  <c r="O4495" i="11" s="1"/>
  <c r="O4496" i="11" s="1"/>
  <c r="O4497" i="11" s="1"/>
  <c r="O4498" i="11" s="1"/>
  <c r="O4499" i="11" s="1"/>
  <c r="O4500" i="11" s="1"/>
  <c r="O4501" i="11" s="1"/>
  <c r="O4502" i="11" s="1"/>
  <c r="O4503" i="11" s="1"/>
  <c r="O4504" i="11" s="1"/>
  <c r="O4505" i="11" s="1"/>
  <c r="O4506" i="11" s="1"/>
  <c r="O4507" i="11" s="1"/>
  <c r="O4508" i="11" s="1"/>
  <c r="O4509" i="11" s="1"/>
  <c r="O4510" i="11" s="1"/>
  <c r="O4511" i="11" s="1"/>
  <c r="O4512" i="11" s="1"/>
  <c r="O4513" i="11" s="1"/>
  <c r="O4514" i="11" s="1"/>
  <c r="O4515" i="11" s="1"/>
  <c r="O4516" i="11" s="1"/>
  <c r="O4517" i="11" s="1"/>
  <c r="O4518" i="11" s="1"/>
  <c r="O4519" i="11" s="1"/>
  <c r="O4520" i="11" s="1"/>
  <c r="O4521" i="11" s="1"/>
  <c r="O4522" i="11" s="1"/>
  <c r="O4523" i="11" s="1"/>
  <c r="O4524" i="11" s="1"/>
  <c r="O4525" i="11" s="1"/>
  <c r="O4526" i="11" s="1"/>
  <c r="O4527" i="11" s="1"/>
  <c r="O4528" i="11" s="1"/>
  <c r="O4529" i="11" s="1"/>
  <c r="O4530" i="11" s="1"/>
  <c r="O4531" i="11" s="1"/>
  <c r="O4532" i="11" s="1"/>
  <c r="O4533" i="11" s="1"/>
  <c r="O4534" i="11" s="1"/>
  <c r="O4535" i="11" s="1"/>
  <c r="O4536" i="11" s="1"/>
  <c r="O4537" i="11" s="1"/>
  <c r="O4538" i="11" s="1"/>
  <c r="O4539" i="11" s="1"/>
  <c r="O4540" i="11" s="1"/>
  <c r="O4541" i="11" s="1"/>
  <c r="O4542" i="11" s="1"/>
  <c r="O4543" i="11" s="1"/>
  <c r="O4544" i="11" s="1"/>
  <c r="O4545" i="11" s="1"/>
  <c r="O4546" i="11" s="1"/>
  <c r="O4547" i="11" s="1"/>
  <c r="O4548" i="11" s="1"/>
  <c r="O4549" i="11" s="1"/>
  <c r="O4550" i="11" s="1"/>
  <c r="O4551" i="11" s="1"/>
  <c r="O4552" i="11" s="1"/>
  <c r="O4553" i="11" s="1"/>
  <c r="O4554" i="11" s="1"/>
  <c r="O4555" i="11" s="1"/>
  <c r="O4556" i="11" s="1"/>
  <c r="O4557" i="11" s="1"/>
  <c r="O4558" i="11" s="1"/>
  <c r="O4559" i="11" s="1"/>
  <c r="O4560" i="11" s="1"/>
  <c r="O4561" i="11" s="1"/>
  <c r="O4562" i="11" s="1"/>
  <c r="O4563" i="11" s="1"/>
  <c r="O4564" i="11" s="1"/>
  <c r="O4565" i="11" s="1"/>
  <c r="O4566" i="11" s="1"/>
  <c r="O4567" i="11" s="1"/>
  <c r="O4568" i="11" s="1"/>
  <c r="O4569" i="11" s="1"/>
  <c r="O4570" i="11" s="1"/>
  <c r="O4571" i="11" s="1"/>
  <c r="O4572" i="11" s="1"/>
  <c r="O4573" i="11" s="1"/>
  <c r="O4574" i="11" s="1"/>
  <c r="O4575" i="11" s="1"/>
  <c r="O4576" i="11" s="1"/>
  <c r="O4577" i="11" s="1"/>
  <c r="O4578" i="11" s="1"/>
  <c r="O4579" i="11" s="1"/>
  <c r="O4580" i="11" s="1"/>
  <c r="O4581" i="11" s="1"/>
  <c r="O4582" i="11" s="1"/>
  <c r="O4583" i="11" s="1"/>
  <c r="O4584" i="11" s="1"/>
  <c r="O4585" i="11" s="1"/>
  <c r="O4586" i="11" s="1"/>
  <c r="O4587" i="11" s="1"/>
  <c r="O4588" i="11" s="1"/>
  <c r="O4589" i="11" s="1"/>
  <c r="O4590" i="11" s="1"/>
  <c r="O4591" i="11" s="1"/>
  <c r="O4592" i="11" s="1"/>
  <c r="O4593" i="11" s="1"/>
  <c r="O4594" i="11" s="1"/>
  <c r="O4595" i="11" s="1"/>
  <c r="O4596" i="11" s="1"/>
  <c r="O4597" i="11" s="1"/>
  <c r="O4598" i="11" s="1"/>
  <c r="O4599" i="11" s="1"/>
  <c r="O4600" i="11" s="1"/>
  <c r="O4601" i="11" s="1"/>
  <c r="O4602" i="11" s="1"/>
  <c r="O4603" i="11" s="1"/>
  <c r="O4604" i="11" s="1"/>
  <c r="O4605" i="11" s="1"/>
  <c r="O4606" i="11" s="1"/>
  <c r="O4607" i="11" s="1"/>
  <c r="O4608" i="11" s="1"/>
  <c r="O4609" i="11" s="1"/>
  <c r="O4610" i="11" s="1"/>
  <c r="O4611" i="11" s="1"/>
  <c r="O4612" i="11" s="1"/>
  <c r="O4613" i="11" s="1"/>
  <c r="O4614" i="11" s="1"/>
  <c r="O4615" i="11" s="1"/>
  <c r="O4616" i="11" s="1"/>
  <c r="O4617" i="11" s="1"/>
  <c r="O4618" i="11" s="1"/>
  <c r="O4619" i="11" s="1"/>
  <c r="O4620" i="11" s="1"/>
  <c r="O4621" i="11" s="1"/>
  <c r="O4622" i="11" s="1"/>
  <c r="O4623" i="11" s="1"/>
  <c r="O4624" i="11" s="1"/>
  <c r="O4625" i="11" s="1"/>
  <c r="O4626" i="11" s="1"/>
  <c r="O4627" i="11" s="1"/>
  <c r="O4628" i="11" s="1"/>
  <c r="O4629" i="11" s="1"/>
  <c r="O4630" i="11" s="1"/>
  <c r="O4631" i="11" s="1"/>
  <c r="O4632" i="11" s="1"/>
  <c r="O4633" i="11" s="1"/>
  <c r="O4634" i="11" s="1"/>
  <c r="O4635" i="11" s="1"/>
  <c r="O4636" i="11" s="1"/>
  <c r="O4637" i="11" s="1"/>
  <c r="O4638" i="11" s="1"/>
  <c r="O4639" i="11" s="1"/>
  <c r="O4640" i="11" s="1"/>
  <c r="O4641" i="11" s="1"/>
  <c r="O4642" i="11" s="1"/>
  <c r="O4643" i="11" s="1"/>
  <c r="O4644" i="11" s="1"/>
  <c r="O4645" i="11" s="1"/>
  <c r="O4646" i="11" s="1"/>
  <c r="O4647" i="11" s="1"/>
  <c r="O4648" i="11" s="1"/>
  <c r="O4649" i="11" s="1"/>
  <c r="O4650" i="11" s="1"/>
  <c r="O4651" i="11" s="1"/>
  <c r="O4652" i="11" s="1"/>
  <c r="O4653" i="11" s="1"/>
  <c r="O4654" i="11" s="1"/>
  <c r="O4655" i="11" s="1"/>
  <c r="O4656" i="11" s="1"/>
  <c r="O4657" i="11" s="1"/>
  <c r="O4658" i="11" s="1"/>
  <c r="O4659" i="11" s="1"/>
  <c r="O4660" i="11" s="1"/>
  <c r="O4661" i="11" s="1"/>
  <c r="O4662" i="11" s="1"/>
  <c r="O4663" i="11" s="1"/>
  <c r="O4664" i="11" s="1"/>
  <c r="O4665" i="11" s="1"/>
  <c r="O4666" i="11" s="1"/>
  <c r="O4667" i="11" s="1"/>
  <c r="O4668" i="11" s="1"/>
  <c r="O4669" i="11" s="1"/>
  <c r="O4670" i="11" s="1"/>
  <c r="O4671" i="11" s="1"/>
  <c r="O4672" i="11" s="1"/>
  <c r="O4673" i="11" s="1"/>
  <c r="O4674" i="11" s="1"/>
  <c r="O4675" i="11" s="1"/>
  <c r="O4676" i="11" s="1"/>
  <c r="O4677" i="11" s="1"/>
  <c r="O4678" i="11" s="1"/>
  <c r="O4679" i="11" s="1"/>
  <c r="O4680" i="11" s="1"/>
  <c r="O4681" i="11" s="1"/>
  <c r="O4682" i="11" s="1"/>
  <c r="O4683" i="11" s="1"/>
  <c r="O4684" i="11" s="1"/>
  <c r="O4685" i="11" s="1"/>
  <c r="O4686" i="11" s="1"/>
  <c r="O4687" i="11" s="1"/>
  <c r="O4688" i="11" s="1"/>
  <c r="O4689" i="11" s="1"/>
  <c r="O4690" i="11" s="1"/>
  <c r="O4691" i="11" s="1"/>
  <c r="O4692" i="11" s="1"/>
  <c r="O4693" i="11" s="1"/>
  <c r="O4694" i="11" s="1"/>
  <c r="O4695" i="11" s="1"/>
  <c r="O4696" i="11" s="1"/>
  <c r="O4697" i="11" s="1"/>
  <c r="O4698" i="11" s="1"/>
  <c r="O4699" i="11" s="1"/>
  <c r="O4700" i="11" s="1"/>
  <c r="O4701" i="11" s="1"/>
  <c r="O4702" i="11" s="1"/>
  <c r="O4703" i="11" s="1"/>
  <c r="O4704" i="11" s="1"/>
  <c r="O4705" i="11" s="1"/>
  <c r="O4706" i="11" s="1"/>
  <c r="O4707" i="11" s="1"/>
  <c r="O4708" i="11" s="1"/>
  <c r="O4709" i="11" s="1"/>
  <c r="O4710" i="11" s="1"/>
  <c r="O4711" i="11" s="1"/>
  <c r="O4712" i="11" s="1"/>
  <c r="O4713" i="11" s="1"/>
  <c r="O4714" i="11" s="1"/>
  <c r="O4715" i="11" s="1"/>
  <c r="O4716" i="11" s="1"/>
  <c r="O4717" i="11" s="1"/>
  <c r="O4718" i="11" s="1"/>
  <c r="O4719" i="11" s="1"/>
  <c r="O4720" i="11" s="1"/>
  <c r="O4721" i="11" s="1"/>
  <c r="O4722" i="11" s="1"/>
  <c r="O4723" i="11" s="1"/>
  <c r="O4724" i="11" s="1"/>
  <c r="O4725" i="11" s="1"/>
  <c r="O4726" i="11" s="1"/>
  <c r="O4727" i="11" s="1"/>
  <c r="O4728" i="11" s="1"/>
  <c r="O4729" i="11" s="1"/>
  <c r="O4730" i="11" s="1"/>
  <c r="O4731" i="11" s="1"/>
  <c r="O4732" i="11" s="1"/>
  <c r="O4733" i="11" s="1"/>
  <c r="O4734" i="11" s="1"/>
  <c r="O4735" i="11" s="1"/>
  <c r="O4736" i="11" s="1"/>
  <c r="O4737" i="11" s="1"/>
  <c r="O4738" i="11" s="1"/>
  <c r="O4739" i="11" s="1"/>
  <c r="O4740" i="11" s="1"/>
  <c r="O4741" i="11" s="1"/>
  <c r="O4742" i="11" s="1"/>
  <c r="O4743" i="11" s="1"/>
  <c r="O4744" i="11" s="1"/>
  <c r="O4745" i="11" s="1"/>
  <c r="O4746" i="11" s="1"/>
  <c r="O4747" i="11" s="1"/>
  <c r="O4748" i="11" s="1"/>
  <c r="O4749" i="11" s="1"/>
  <c r="O4750" i="11" s="1"/>
  <c r="O4751" i="11" s="1"/>
  <c r="O4752" i="11" s="1"/>
  <c r="O4753" i="11" s="1"/>
  <c r="O4754" i="11" s="1"/>
  <c r="O4755" i="11" s="1"/>
  <c r="O4756" i="11" s="1"/>
  <c r="O4757" i="11" s="1"/>
  <c r="O4758" i="11" s="1"/>
  <c r="O4759" i="11" s="1"/>
  <c r="O4760" i="11" s="1"/>
  <c r="O4761" i="11" s="1"/>
  <c r="O4762" i="11" s="1"/>
  <c r="O4763" i="11" s="1"/>
  <c r="O4764" i="11" s="1"/>
  <c r="O4765" i="11" s="1"/>
  <c r="O4766" i="11" s="1"/>
  <c r="O4767" i="11" s="1"/>
  <c r="O4768" i="11" s="1"/>
  <c r="O4769" i="11" s="1"/>
  <c r="O4770" i="11" s="1"/>
  <c r="O4771" i="11" s="1"/>
  <c r="O4772" i="11" s="1"/>
  <c r="O4773" i="11" s="1"/>
  <c r="O4774" i="11" s="1"/>
  <c r="O4775" i="11" s="1"/>
  <c r="O4776" i="11" s="1"/>
  <c r="O4777" i="11" s="1"/>
  <c r="O4778" i="11" s="1"/>
  <c r="O4779" i="11" s="1"/>
  <c r="O4780" i="11" s="1"/>
  <c r="O4781" i="11" s="1"/>
  <c r="O4782" i="11" s="1"/>
  <c r="O4783" i="11" s="1"/>
  <c r="O4784" i="11" s="1"/>
  <c r="O4785" i="11" s="1"/>
  <c r="O4786" i="11" s="1"/>
  <c r="O4787" i="11" s="1"/>
  <c r="O4788" i="11" s="1"/>
  <c r="O4789" i="11" s="1"/>
  <c r="O4790" i="11" s="1"/>
  <c r="O4791" i="11" s="1"/>
  <c r="O4792" i="11" s="1"/>
  <c r="O4793" i="11" s="1"/>
  <c r="O4794" i="11" s="1"/>
  <c r="O4795" i="11" s="1"/>
  <c r="O4796" i="11" s="1"/>
  <c r="O4797" i="11" s="1"/>
  <c r="O4798" i="11" s="1"/>
  <c r="O4799" i="11" s="1"/>
  <c r="O4800" i="11" s="1"/>
  <c r="O4801" i="11" s="1"/>
  <c r="O4802" i="11" s="1"/>
  <c r="O4803" i="11" s="1"/>
  <c r="O4804" i="11" s="1"/>
  <c r="O4805" i="11" s="1"/>
  <c r="O4806" i="11" s="1"/>
  <c r="O4807" i="11" s="1"/>
  <c r="O4808" i="11" s="1"/>
  <c r="O4809" i="11" s="1"/>
  <c r="O4810" i="11" s="1"/>
  <c r="O4811" i="11" s="1"/>
  <c r="O4812" i="11" s="1"/>
  <c r="O4813" i="11" s="1"/>
  <c r="O4814" i="11" s="1"/>
  <c r="O4815" i="11" s="1"/>
  <c r="O4816" i="11" s="1"/>
  <c r="O4817" i="11" s="1"/>
  <c r="O4818" i="11" s="1"/>
  <c r="O4819" i="11" s="1"/>
  <c r="O4820" i="11" s="1"/>
  <c r="O4821" i="11" s="1"/>
  <c r="O4822" i="11" s="1"/>
  <c r="O4823" i="11" s="1"/>
  <c r="O4824" i="11" s="1"/>
  <c r="O4825" i="11" s="1"/>
  <c r="O4826" i="11" s="1"/>
  <c r="O4827" i="11" s="1"/>
  <c r="O4828" i="11" s="1"/>
  <c r="O4829" i="11" s="1"/>
  <c r="O4830" i="11" s="1"/>
  <c r="O4831" i="11" s="1"/>
  <c r="O4832" i="11" s="1"/>
  <c r="O4833" i="11" s="1"/>
  <c r="O4834" i="11" s="1"/>
  <c r="O4835" i="11" s="1"/>
  <c r="O4836" i="11" s="1"/>
  <c r="O4837" i="11" s="1"/>
  <c r="O4838" i="11" s="1"/>
  <c r="O4839" i="11" s="1"/>
  <c r="O4840" i="11" s="1"/>
  <c r="O4841" i="11" s="1"/>
  <c r="O4842" i="11" s="1"/>
  <c r="O4843" i="11" s="1"/>
  <c r="O4844" i="11" s="1"/>
  <c r="O4845" i="11" s="1"/>
  <c r="O4846" i="11" s="1"/>
  <c r="O4847" i="11" s="1"/>
  <c r="O4848" i="11" s="1"/>
  <c r="O4849" i="11" s="1"/>
  <c r="O4850" i="11" s="1"/>
  <c r="O4851" i="11" s="1"/>
  <c r="O4852" i="11" s="1"/>
  <c r="O4853" i="11" s="1"/>
  <c r="O4854" i="11" s="1"/>
  <c r="O4855" i="11" s="1"/>
  <c r="O4856" i="11" s="1"/>
  <c r="O4857" i="11" s="1"/>
  <c r="O4858" i="11" s="1"/>
  <c r="O4859" i="11" s="1"/>
  <c r="O4860" i="11" s="1"/>
  <c r="O4861" i="11" s="1"/>
  <c r="O4862" i="11" s="1"/>
  <c r="O4863" i="11" s="1"/>
  <c r="O4864" i="11" s="1"/>
  <c r="O4865" i="11" s="1"/>
  <c r="O4866" i="11" s="1"/>
  <c r="O4867" i="11" s="1"/>
  <c r="O4868" i="11" s="1"/>
  <c r="O4869" i="11" s="1"/>
  <c r="O4870" i="11" s="1"/>
  <c r="O4871" i="11" s="1"/>
  <c r="O4872" i="11" s="1"/>
  <c r="O4873" i="11" s="1"/>
  <c r="O4874" i="11" s="1"/>
  <c r="O4875" i="11" s="1"/>
  <c r="O4876" i="11" s="1"/>
  <c r="O4877" i="11" s="1"/>
  <c r="O4878" i="11" s="1"/>
  <c r="O4879" i="11" s="1"/>
  <c r="O4880" i="11" s="1"/>
  <c r="O4881" i="11" s="1"/>
  <c r="O4882" i="11" s="1"/>
  <c r="O4883" i="11" s="1"/>
  <c r="O4884" i="11" s="1"/>
  <c r="O4885" i="11" s="1"/>
  <c r="O4886" i="11" s="1"/>
  <c r="O4887" i="11" s="1"/>
  <c r="O4888" i="11" s="1"/>
  <c r="O4889" i="11" s="1"/>
  <c r="O4890" i="11" s="1"/>
  <c r="O4891" i="11" s="1"/>
  <c r="O4892" i="11" s="1"/>
  <c r="O4893" i="11" s="1"/>
  <c r="O4894" i="11" s="1"/>
  <c r="O4895" i="11" s="1"/>
  <c r="O4896" i="11" s="1"/>
  <c r="O4897" i="11" s="1"/>
  <c r="O4898" i="11" s="1"/>
  <c r="O4899" i="11" s="1"/>
  <c r="O4900" i="11" s="1"/>
  <c r="O4901" i="11" s="1"/>
  <c r="O4902" i="11" s="1"/>
  <c r="O4903" i="11" s="1"/>
  <c r="O4904" i="11" s="1"/>
  <c r="O4905" i="11" s="1"/>
  <c r="O4906" i="11" s="1"/>
  <c r="O4907" i="11" s="1"/>
  <c r="O4908" i="11" s="1"/>
  <c r="O4909" i="11" s="1"/>
  <c r="O4910" i="11" s="1"/>
  <c r="O4911" i="11" s="1"/>
  <c r="O4912" i="11" s="1"/>
  <c r="O4913" i="11" s="1"/>
  <c r="O4914" i="11" s="1"/>
  <c r="O4915" i="11" s="1"/>
  <c r="O4916" i="11" s="1"/>
  <c r="O4917" i="11" s="1"/>
  <c r="O4918" i="11" s="1"/>
  <c r="O4919" i="11" s="1"/>
  <c r="O4920" i="11" s="1"/>
  <c r="O4921" i="11" s="1"/>
  <c r="O4922" i="11" s="1"/>
  <c r="O4923" i="11" s="1"/>
  <c r="O4924" i="11" s="1"/>
  <c r="O4925" i="11" s="1"/>
  <c r="O4926" i="11" s="1"/>
  <c r="O4927" i="11" s="1"/>
  <c r="O4928" i="11" s="1"/>
  <c r="O4929" i="11" s="1"/>
  <c r="O4930" i="11" s="1"/>
  <c r="O4931" i="11" s="1"/>
  <c r="O4932" i="11" s="1"/>
  <c r="O4933" i="11" s="1"/>
  <c r="O4934" i="11" s="1"/>
  <c r="O4935" i="11" s="1"/>
  <c r="O4936" i="11" s="1"/>
  <c r="O4937" i="11" s="1"/>
  <c r="O4938" i="11" s="1"/>
  <c r="O4939" i="11" s="1"/>
  <c r="O4940" i="11" s="1"/>
  <c r="O4941" i="11" s="1"/>
  <c r="O4942" i="11" s="1"/>
  <c r="O4943" i="11" s="1"/>
  <c r="O4944" i="11" s="1"/>
  <c r="O4945" i="11" s="1"/>
  <c r="O4946" i="11" s="1"/>
  <c r="O4947" i="11" s="1"/>
  <c r="O4948" i="11" s="1"/>
  <c r="O4949" i="11" s="1"/>
  <c r="O4950" i="11" s="1"/>
  <c r="O4951" i="11" s="1"/>
  <c r="O4952" i="11" s="1"/>
  <c r="O4953" i="11" s="1"/>
  <c r="O4954" i="11" s="1"/>
  <c r="O4955" i="11" s="1"/>
  <c r="O4956" i="11" s="1"/>
  <c r="O4957" i="11" s="1"/>
  <c r="O4958" i="11" s="1"/>
  <c r="O4959" i="11" s="1"/>
  <c r="O4960" i="11" s="1"/>
  <c r="O4961" i="11" s="1"/>
  <c r="O4962" i="11" s="1"/>
  <c r="O4963" i="11" s="1"/>
  <c r="O4964" i="11" s="1"/>
  <c r="O4965" i="11" s="1"/>
  <c r="O4966" i="11" s="1"/>
  <c r="O4967" i="11" s="1"/>
  <c r="O4968" i="11" s="1"/>
  <c r="O4969" i="11" s="1"/>
  <c r="O4970" i="11" s="1"/>
  <c r="O4971" i="11" s="1"/>
  <c r="O4972" i="11" s="1"/>
  <c r="O4973" i="11" s="1"/>
  <c r="O4974" i="11" s="1"/>
  <c r="O4975" i="11" s="1"/>
  <c r="O4976" i="11" s="1"/>
  <c r="O4977" i="11" s="1"/>
  <c r="O4978" i="11" s="1"/>
  <c r="O4979" i="11" s="1"/>
  <c r="O4980" i="11" s="1"/>
  <c r="O4981" i="11" s="1"/>
  <c r="O4982" i="11" s="1"/>
  <c r="O4983" i="11" s="1"/>
  <c r="O4984" i="11" s="1"/>
  <c r="O4985" i="11" s="1"/>
  <c r="O4986" i="11" s="1"/>
  <c r="O4987" i="11" s="1"/>
  <c r="O4988" i="11" s="1"/>
  <c r="O4989" i="11" s="1"/>
  <c r="O4990" i="11" s="1"/>
  <c r="O4991" i="11" s="1"/>
  <c r="O4992" i="11" s="1"/>
  <c r="O4993" i="11" s="1"/>
  <c r="O4994" i="11" s="1"/>
  <c r="O4995" i="11" s="1"/>
  <c r="O4996" i="11" s="1"/>
  <c r="O4997" i="11" s="1"/>
  <c r="O4998" i="11" s="1"/>
  <c r="O4999" i="11" s="1"/>
  <c r="O5000" i="11" s="1"/>
  <c r="O5001" i="11" s="1"/>
  <c r="O5002" i="11" s="1"/>
  <c r="O5003" i="11" s="1"/>
  <c r="O5004" i="11" s="1"/>
  <c r="O5005" i="11" s="1"/>
  <c r="O5006" i="11" s="1"/>
  <c r="O5007" i="11" s="1"/>
  <c r="O5008" i="11" s="1"/>
  <c r="O5009" i="11" s="1"/>
  <c r="O5010" i="11" s="1"/>
  <c r="O5011" i="11" s="1"/>
  <c r="K12" i="11"/>
  <c r="K13" i="11" s="1"/>
  <c r="K14" i="11" s="1"/>
  <c r="K15" i="11" s="1"/>
  <c r="K16" i="11" s="1"/>
  <c r="K17" i="11" s="1"/>
  <c r="K18" i="11" s="1"/>
  <c r="K19" i="11" s="1"/>
  <c r="K20" i="11" s="1"/>
  <c r="K21" i="11" s="1"/>
  <c r="K22" i="11" s="1"/>
  <c r="K23" i="11" s="1"/>
  <c r="K24" i="11" s="1"/>
  <c r="K25" i="11" s="1"/>
  <c r="K26" i="11" s="1"/>
  <c r="K27" i="11" s="1"/>
  <c r="K28" i="11" s="1"/>
  <c r="K29" i="11" s="1"/>
  <c r="K30" i="11" s="1"/>
  <c r="K31" i="11" s="1"/>
  <c r="K32" i="11" s="1"/>
  <c r="K33" i="11" s="1"/>
  <c r="K34" i="11" s="1"/>
  <c r="K35" i="11" s="1"/>
  <c r="K36" i="11" s="1"/>
  <c r="K37" i="11" s="1"/>
  <c r="K38" i="11" s="1"/>
  <c r="K39" i="11" s="1"/>
  <c r="K40" i="11" s="1"/>
  <c r="K41" i="11" s="1"/>
  <c r="K42" i="11" s="1"/>
  <c r="K43" i="11" s="1"/>
  <c r="K44" i="11" s="1"/>
  <c r="K45" i="11" s="1"/>
  <c r="K46" i="11" s="1"/>
  <c r="K47" i="11" s="1"/>
  <c r="K48" i="11" s="1"/>
  <c r="K49" i="11" s="1"/>
  <c r="K50" i="11" s="1"/>
  <c r="K51" i="11" s="1"/>
  <c r="K52" i="11" s="1"/>
  <c r="K53" i="11" s="1"/>
  <c r="K54" i="11" s="1"/>
  <c r="K55" i="11" s="1"/>
  <c r="K56" i="11" s="1"/>
  <c r="K57" i="11" s="1"/>
  <c r="K58" i="11" s="1"/>
  <c r="K59" i="11" s="1"/>
  <c r="K60" i="11" s="1"/>
  <c r="K61" i="11" s="1"/>
  <c r="K62" i="11" s="1"/>
  <c r="K63" i="11" s="1"/>
  <c r="K64" i="11" s="1"/>
  <c r="K65" i="11" s="1"/>
  <c r="K66" i="11" s="1"/>
  <c r="K67" i="11" s="1"/>
  <c r="K68" i="11" s="1"/>
  <c r="K69" i="11" s="1"/>
  <c r="K70" i="11" s="1"/>
  <c r="K71" i="11" s="1"/>
  <c r="K72" i="11" s="1"/>
  <c r="K73" i="11" s="1"/>
  <c r="K74" i="11" s="1"/>
  <c r="K75" i="11" s="1"/>
  <c r="K76" i="11" s="1"/>
  <c r="K77" i="11" s="1"/>
  <c r="K78" i="11" s="1"/>
  <c r="K79" i="11" s="1"/>
  <c r="K80" i="11" s="1"/>
  <c r="K81" i="11" s="1"/>
  <c r="K82" i="11" s="1"/>
  <c r="K83" i="11" s="1"/>
  <c r="K84" i="11" s="1"/>
  <c r="K85" i="11" s="1"/>
  <c r="K86" i="11" s="1"/>
  <c r="K87" i="11" s="1"/>
  <c r="K88" i="11" s="1"/>
  <c r="K89" i="11" s="1"/>
  <c r="K90" i="11" s="1"/>
  <c r="K91" i="11" s="1"/>
  <c r="K92" i="11" s="1"/>
  <c r="K93" i="11" s="1"/>
  <c r="K94" i="11" s="1"/>
  <c r="K95" i="11" s="1"/>
  <c r="K96" i="11" s="1"/>
  <c r="K97" i="11" s="1"/>
  <c r="K98" i="11" s="1"/>
  <c r="K99" i="11" s="1"/>
  <c r="K100" i="11" s="1"/>
  <c r="K101" i="11" s="1"/>
  <c r="K102" i="11" s="1"/>
  <c r="K103" i="11" s="1"/>
  <c r="K104" i="11" s="1"/>
  <c r="K105" i="11" s="1"/>
  <c r="K106" i="11" s="1"/>
  <c r="K107" i="11" s="1"/>
  <c r="K108" i="11" s="1"/>
  <c r="K109" i="11" s="1"/>
  <c r="K110" i="11" s="1"/>
  <c r="K111" i="11" s="1"/>
  <c r="K112" i="11" s="1"/>
  <c r="K113" i="11" s="1"/>
  <c r="K114" i="11" s="1"/>
  <c r="K115" i="11" s="1"/>
  <c r="K116" i="11" s="1"/>
  <c r="K117" i="11" s="1"/>
  <c r="K118" i="11" s="1"/>
  <c r="K119" i="11" s="1"/>
  <c r="K120" i="11" s="1"/>
  <c r="K121" i="11" s="1"/>
  <c r="K122" i="11" s="1"/>
  <c r="K123" i="11" s="1"/>
  <c r="K124" i="11" s="1"/>
  <c r="K125" i="11" s="1"/>
  <c r="K126" i="11" s="1"/>
  <c r="K127" i="11" s="1"/>
  <c r="K128" i="11" s="1"/>
  <c r="K129" i="11" s="1"/>
  <c r="K130" i="11" s="1"/>
  <c r="K131" i="11" s="1"/>
  <c r="K132" i="11" s="1"/>
  <c r="K133" i="11" s="1"/>
  <c r="K134" i="11" s="1"/>
  <c r="K135" i="11" s="1"/>
  <c r="K136" i="11" s="1"/>
  <c r="K137" i="11" s="1"/>
  <c r="K138" i="11" s="1"/>
  <c r="K139" i="11" s="1"/>
  <c r="K140" i="11" s="1"/>
  <c r="K141" i="11" s="1"/>
  <c r="K142" i="11" s="1"/>
  <c r="K143" i="11" s="1"/>
  <c r="K144" i="11" s="1"/>
  <c r="K145" i="11" s="1"/>
  <c r="K146" i="11" s="1"/>
  <c r="K147" i="11" s="1"/>
  <c r="K148" i="11" s="1"/>
  <c r="K149" i="11" s="1"/>
  <c r="K150" i="11" s="1"/>
  <c r="K151" i="11" s="1"/>
  <c r="K152" i="11" s="1"/>
  <c r="K153" i="11" s="1"/>
  <c r="K154" i="11" s="1"/>
  <c r="K155" i="11" s="1"/>
  <c r="K156" i="11" s="1"/>
  <c r="K157" i="11" s="1"/>
  <c r="K158" i="11" s="1"/>
  <c r="K159" i="11" s="1"/>
  <c r="K160" i="11" s="1"/>
  <c r="K161" i="11" s="1"/>
  <c r="K162" i="11" s="1"/>
  <c r="K163" i="11" s="1"/>
  <c r="K164" i="11" s="1"/>
  <c r="K165" i="11" s="1"/>
  <c r="K166" i="11" s="1"/>
  <c r="K167" i="11" s="1"/>
  <c r="K168" i="11" s="1"/>
  <c r="K169" i="11" s="1"/>
  <c r="K170" i="11" s="1"/>
  <c r="K171" i="11" s="1"/>
  <c r="K172" i="11" s="1"/>
  <c r="K173" i="11" s="1"/>
  <c r="K174" i="11" s="1"/>
  <c r="K175" i="11" s="1"/>
  <c r="K176" i="11" s="1"/>
  <c r="K177" i="11" s="1"/>
  <c r="K178" i="11" s="1"/>
  <c r="K179" i="11" s="1"/>
  <c r="K180" i="11" s="1"/>
  <c r="K181" i="11" s="1"/>
  <c r="K182" i="11" s="1"/>
  <c r="K183" i="11" s="1"/>
  <c r="K184" i="11" s="1"/>
  <c r="K185" i="11" s="1"/>
  <c r="K186" i="11" s="1"/>
  <c r="K187" i="11" s="1"/>
  <c r="K188" i="11" s="1"/>
  <c r="K189" i="11" s="1"/>
  <c r="K190" i="11" s="1"/>
  <c r="K191" i="11" s="1"/>
  <c r="K192" i="11" s="1"/>
  <c r="K193" i="11" s="1"/>
  <c r="K194" i="11" s="1"/>
  <c r="K195" i="11" s="1"/>
  <c r="K196" i="11" s="1"/>
  <c r="K197" i="11" s="1"/>
  <c r="K198" i="11" s="1"/>
  <c r="K199" i="11" s="1"/>
  <c r="K200" i="11" s="1"/>
  <c r="K201" i="11" s="1"/>
  <c r="K202" i="11" s="1"/>
  <c r="K203" i="11" s="1"/>
  <c r="K204" i="11" s="1"/>
  <c r="K205" i="11" s="1"/>
  <c r="K206" i="11" s="1"/>
  <c r="K207" i="11" s="1"/>
  <c r="K208" i="11" s="1"/>
  <c r="K209" i="11" s="1"/>
  <c r="K210" i="11" s="1"/>
  <c r="K211" i="11" s="1"/>
  <c r="K212" i="11" s="1"/>
  <c r="K213" i="11" s="1"/>
  <c r="K214" i="11" s="1"/>
  <c r="K215" i="11" s="1"/>
  <c r="K216" i="11" s="1"/>
  <c r="K217" i="11" s="1"/>
  <c r="K218" i="11" s="1"/>
  <c r="K219" i="11" s="1"/>
  <c r="K220" i="11" s="1"/>
  <c r="K221" i="11" s="1"/>
  <c r="K222" i="11" s="1"/>
  <c r="K223" i="11" s="1"/>
  <c r="K224" i="11" s="1"/>
  <c r="K225" i="11" s="1"/>
  <c r="K226" i="11" s="1"/>
  <c r="K227" i="11" s="1"/>
  <c r="K228" i="11" s="1"/>
  <c r="K229" i="11" s="1"/>
  <c r="K230" i="11" s="1"/>
  <c r="K231" i="11" s="1"/>
  <c r="K232" i="11" s="1"/>
  <c r="K233" i="11" s="1"/>
  <c r="K234" i="11" s="1"/>
  <c r="K235" i="11" s="1"/>
  <c r="K236" i="11" s="1"/>
  <c r="K237" i="11" s="1"/>
  <c r="K238" i="11" s="1"/>
  <c r="K239" i="11" s="1"/>
  <c r="K240" i="11" s="1"/>
  <c r="K241" i="11" s="1"/>
  <c r="K242" i="11" s="1"/>
  <c r="K243" i="11" s="1"/>
  <c r="K244" i="11" s="1"/>
  <c r="K245" i="11" s="1"/>
  <c r="K246" i="11" s="1"/>
  <c r="K247" i="11" s="1"/>
  <c r="K248" i="11" s="1"/>
  <c r="K249" i="11" s="1"/>
  <c r="K250" i="11" s="1"/>
  <c r="K251" i="11" s="1"/>
  <c r="K252" i="11" s="1"/>
  <c r="K253" i="11" s="1"/>
  <c r="K254" i="11" s="1"/>
  <c r="K255" i="11" s="1"/>
  <c r="K256" i="11" s="1"/>
  <c r="K257" i="11" s="1"/>
  <c r="K258" i="11" s="1"/>
  <c r="K259" i="11" s="1"/>
  <c r="K260" i="11" s="1"/>
  <c r="K261" i="11" s="1"/>
  <c r="K262" i="11" s="1"/>
  <c r="K263" i="11" s="1"/>
  <c r="K264" i="11" s="1"/>
  <c r="K265" i="11" s="1"/>
  <c r="K266" i="11" s="1"/>
  <c r="K267" i="11" s="1"/>
  <c r="K268" i="11" s="1"/>
  <c r="K269" i="11" s="1"/>
  <c r="K270" i="11" s="1"/>
  <c r="K271" i="11" s="1"/>
  <c r="K272" i="11" s="1"/>
  <c r="K273" i="11" s="1"/>
  <c r="K274" i="11" s="1"/>
  <c r="K275" i="11" s="1"/>
  <c r="K276" i="11" s="1"/>
  <c r="K277" i="11" s="1"/>
  <c r="K278" i="11" s="1"/>
  <c r="K279" i="11" s="1"/>
  <c r="K280" i="11" s="1"/>
  <c r="K281" i="11" s="1"/>
  <c r="K282" i="11" s="1"/>
  <c r="K283" i="11" s="1"/>
  <c r="K284" i="11" s="1"/>
  <c r="K285" i="11" s="1"/>
  <c r="K286" i="11" s="1"/>
  <c r="K287" i="11" s="1"/>
  <c r="K288" i="11" s="1"/>
  <c r="K289" i="11" s="1"/>
  <c r="K290" i="11" s="1"/>
  <c r="K291" i="11" s="1"/>
  <c r="K292" i="11" s="1"/>
  <c r="K293" i="11" s="1"/>
  <c r="K294" i="11" s="1"/>
  <c r="K295" i="11" s="1"/>
  <c r="K296" i="11" s="1"/>
  <c r="K297" i="11" s="1"/>
  <c r="K298" i="11" s="1"/>
  <c r="K299" i="11" s="1"/>
  <c r="K300" i="11" s="1"/>
  <c r="K301" i="11" s="1"/>
  <c r="K302" i="11" s="1"/>
  <c r="K303" i="11" s="1"/>
  <c r="K304" i="11" s="1"/>
  <c r="K305" i="11" s="1"/>
  <c r="K306" i="11" s="1"/>
  <c r="K307" i="11" s="1"/>
  <c r="K308" i="11" s="1"/>
  <c r="K309" i="11" s="1"/>
  <c r="K310" i="11" s="1"/>
  <c r="K311" i="11" s="1"/>
  <c r="K312" i="11" s="1"/>
  <c r="K313" i="11" s="1"/>
  <c r="K314" i="11" s="1"/>
  <c r="K315" i="11" s="1"/>
  <c r="K316" i="11" s="1"/>
  <c r="K317" i="11" s="1"/>
  <c r="K318" i="11" s="1"/>
  <c r="K319" i="11" s="1"/>
  <c r="K320" i="11" s="1"/>
  <c r="K321" i="11" s="1"/>
  <c r="K322" i="11" s="1"/>
  <c r="K323" i="11" s="1"/>
  <c r="K324" i="11" s="1"/>
  <c r="K325" i="11" s="1"/>
  <c r="K326" i="11" s="1"/>
  <c r="K327" i="11" s="1"/>
  <c r="K328" i="11" s="1"/>
  <c r="K329" i="11" s="1"/>
  <c r="K330" i="11" s="1"/>
  <c r="K331" i="11" s="1"/>
  <c r="K332" i="11" s="1"/>
  <c r="K333" i="11" s="1"/>
  <c r="K334" i="11" s="1"/>
  <c r="K335" i="11" s="1"/>
  <c r="K336" i="11" s="1"/>
  <c r="K337" i="11" s="1"/>
  <c r="K338" i="11" s="1"/>
  <c r="K339" i="11" s="1"/>
  <c r="K340" i="11" s="1"/>
  <c r="K341" i="11" s="1"/>
  <c r="K342" i="11" s="1"/>
  <c r="K343" i="11" s="1"/>
  <c r="K344" i="11" s="1"/>
  <c r="K345" i="11" s="1"/>
  <c r="K346" i="11" s="1"/>
  <c r="K347" i="11" s="1"/>
  <c r="K348" i="11" s="1"/>
  <c r="K349" i="11" s="1"/>
  <c r="K350" i="11" s="1"/>
  <c r="K351" i="11" s="1"/>
  <c r="K352" i="11" s="1"/>
  <c r="K353" i="11" s="1"/>
  <c r="K354" i="11" s="1"/>
  <c r="K355" i="11" s="1"/>
  <c r="K356" i="11" s="1"/>
  <c r="K357" i="11" s="1"/>
  <c r="K358" i="11" s="1"/>
  <c r="K359" i="11" s="1"/>
  <c r="K360" i="11" s="1"/>
  <c r="K361" i="11" s="1"/>
  <c r="K362" i="11" s="1"/>
  <c r="K363" i="11" s="1"/>
  <c r="K364" i="11" s="1"/>
  <c r="K365" i="11" s="1"/>
  <c r="K366" i="11" s="1"/>
  <c r="K367" i="11" s="1"/>
  <c r="K368" i="11" s="1"/>
  <c r="K369" i="11" s="1"/>
  <c r="K370" i="11" s="1"/>
  <c r="K371" i="11" s="1"/>
  <c r="K372" i="11" s="1"/>
  <c r="K373" i="11" s="1"/>
  <c r="K374" i="11" s="1"/>
  <c r="K375" i="11" s="1"/>
  <c r="K376" i="11" s="1"/>
  <c r="K377" i="11" s="1"/>
  <c r="K378" i="11" s="1"/>
  <c r="K379" i="11" s="1"/>
  <c r="K380" i="11" s="1"/>
  <c r="K381" i="11" s="1"/>
  <c r="K382" i="11" s="1"/>
  <c r="K383" i="11" s="1"/>
  <c r="K384" i="11" s="1"/>
  <c r="K385" i="11" s="1"/>
  <c r="K386" i="11" s="1"/>
  <c r="K387" i="11" s="1"/>
  <c r="K388" i="11" s="1"/>
  <c r="K389" i="11" s="1"/>
  <c r="K390" i="11" s="1"/>
  <c r="K391" i="11" s="1"/>
  <c r="K392" i="11" s="1"/>
  <c r="K393" i="11" s="1"/>
  <c r="K394" i="11" s="1"/>
  <c r="K395" i="11" s="1"/>
  <c r="K396" i="11" s="1"/>
  <c r="K397" i="11" s="1"/>
  <c r="K398" i="11" s="1"/>
  <c r="K399" i="11" s="1"/>
  <c r="K400" i="11" s="1"/>
  <c r="K401" i="11" s="1"/>
  <c r="K402" i="11" s="1"/>
  <c r="K403" i="11" s="1"/>
  <c r="K404" i="11" s="1"/>
  <c r="K405" i="11" s="1"/>
  <c r="K406" i="11" s="1"/>
  <c r="K407" i="11" s="1"/>
  <c r="K408" i="11" s="1"/>
  <c r="K409" i="11" s="1"/>
  <c r="K410" i="11" s="1"/>
  <c r="K411" i="11" s="1"/>
  <c r="K412" i="11" s="1"/>
  <c r="K413" i="11" s="1"/>
  <c r="K414" i="11" s="1"/>
  <c r="K415" i="11" s="1"/>
  <c r="K416" i="11" s="1"/>
  <c r="K417" i="11" s="1"/>
  <c r="K418" i="11" s="1"/>
  <c r="K419" i="11" s="1"/>
  <c r="K420" i="11" s="1"/>
  <c r="K421" i="11" s="1"/>
  <c r="K422" i="11" s="1"/>
  <c r="K423" i="11" s="1"/>
  <c r="K424" i="11" s="1"/>
  <c r="K425" i="11" s="1"/>
  <c r="K426" i="11" s="1"/>
  <c r="K427" i="11" s="1"/>
  <c r="K428" i="11" s="1"/>
  <c r="K429" i="11" s="1"/>
  <c r="K430" i="11" s="1"/>
  <c r="K431" i="11" s="1"/>
  <c r="K432" i="11" s="1"/>
  <c r="K433" i="11" s="1"/>
  <c r="K434" i="11" s="1"/>
  <c r="K435" i="11" s="1"/>
  <c r="K436" i="11" s="1"/>
  <c r="K437" i="11" s="1"/>
  <c r="K438" i="11" s="1"/>
  <c r="K439" i="11" s="1"/>
  <c r="K440" i="11" s="1"/>
  <c r="K441" i="11" s="1"/>
  <c r="K442" i="11" s="1"/>
  <c r="K443" i="11" s="1"/>
  <c r="K444" i="11" s="1"/>
  <c r="K445" i="11" s="1"/>
  <c r="K446" i="11" s="1"/>
  <c r="K447" i="11" s="1"/>
  <c r="K448" i="11" s="1"/>
  <c r="K449" i="11" s="1"/>
  <c r="K450" i="11" s="1"/>
  <c r="K451" i="11" s="1"/>
  <c r="K452" i="11" s="1"/>
  <c r="K453" i="11" s="1"/>
  <c r="K454" i="11" s="1"/>
  <c r="K455" i="11" s="1"/>
  <c r="K456" i="11" s="1"/>
  <c r="K457" i="11" s="1"/>
  <c r="K458" i="11" s="1"/>
  <c r="K459" i="11" s="1"/>
  <c r="K460" i="11" s="1"/>
  <c r="K461" i="11" s="1"/>
  <c r="K462" i="11" s="1"/>
  <c r="K463" i="11" s="1"/>
  <c r="K464" i="11" s="1"/>
  <c r="K465" i="11" s="1"/>
  <c r="K466" i="11" s="1"/>
  <c r="K467" i="11" s="1"/>
  <c r="K468" i="11" s="1"/>
  <c r="K469" i="11" s="1"/>
  <c r="K470" i="11" s="1"/>
  <c r="K471" i="11" s="1"/>
  <c r="K472" i="11" s="1"/>
  <c r="K473" i="11" s="1"/>
  <c r="K474" i="11" s="1"/>
  <c r="K475" i="11" s="1"/>
  <c r="K476" i="11" s="1"/>
  <c r="K477" i="11" s="1"/>
  <c r="K478" i="11" s="1"/>
  <c r="K479" i="11" s="1"/>
  <c r="K480" i="11" s="1"/>
  <c r="K481" i="11" s="1"/>
  <c r="K482" i="11" s="1"/>
  <c r="K483" i="11" s="1"/>
  <c r="K484" i="11" s="1"/>
  <c r="K485" i="11" s="1"/>
  <c r="K486" i="11" s="1"/>
  <c r="K487" i="11" s="1"/>
  <c r="K488" i="11" s="1"/>
  <c r="K489" i="11" s="1"/>
  <c r="K490" i="11" s="1"/>
  <c r="K491" i="11" s="1"/>
  <c r="K492" i="11" s="1"/>
  <c r="K493" i="11" s="1"/>
  <c r="K494" i="11" s="1"/>
  <c r="K495" i="11" s="1"/>
  <c r="K496" i="11" s="1"/>
  <c r="K497" i="11" s="1"/>
  <c r="K498" i="11" s="1"/>
  <c r="K499" i="11" s="1"/>
  <c r="K500" i="11" s="1"/>
  <c r="K501" i="11" s="1"/>
  <c r="K502" i="11" s="1"/>
  <c r="K503" i="11" s="1"/>
  <c r="K504" i="11" s="1"/>
  <c r="K505" i="11" s="1"/>
  <c r="K506" i="11" s="1"/>
  <c r="K507" i="11" s="1"/>
  <c r="K508" i="11" s="1"/>
  <c r="K509" i="11" s="1"/>
  <c r="K510" i="11" s="1"/>
  <c r="K511" i="11" s="1"/>
  <c r="K512" i="11" s="1"/>
  <c r="K513" i="11" s="1"/>
  <c r="K514" i="11" s="1"/>
  <c r="K515" i="11" s="1"/>
  <c r="K516" i="11" s="1"/>
  <c r="K517" i="11" s="1"/>
  <c r="K518" i="11" s="1"/>
  <c r="K519" i="11" s="1"/>
  <c r="K520" i="11" s="1"/>
  <c r="K521" i="11" s="1"/>
  <c r="K522" i="11" s="1"/>
  <c r="K523" i="11" s="1"/>
  <c r="K524" i="11" s="1"/>
  <c r="K525" i="11" s="1"/>
  <c r="K526" i="11" s="1"/>
  <c r="K527" i="11" s="1"/>
  <c r="K528" i="11" s="1"/>
  <c r="K529" i="11" s="1"/>
  <c r="K530" i="11" s="1"/>
  <c r="K531" i="11" s="1"/>
  <c r="K532" i="11" s="1"/>
  <c r="K533" i="11" s="1"/>
  <c r="K534" i="11" s="1"/>
  <c r="K535" i="11" s="1"/>
  <c r="K536" i="11" s="1"/>
  <c r="K537" i="11" s="1"/>
  <c r="K538" i="11" s="1"/>
  <c r="K539" i="11" s="1"/>
  <c r="K540" i="11" s="1"/>
  <c r="K541" i="11" s="1"/>
  <c r="K542" i="11" s="1"/>
  <c r="K543" i="11" s="1"/>
  <c r="K544" i="11" s="1"/>
  <c r="K545" i="11" s="1"/>
  <c r="K546" i="11" s="1"/>
  <c r="K547" i="11" s="1"/>
  <c r="K548" i="11" s="1"/>
  <c r="K549" i="11" s="1"/>
  <c r="K550" i="11" s="1"/>
  <c r="K551" i="11" s="1"/>
  <c r="K552" i="11" s="1"/>
  <c r="K553" i="11" s="1"/>
  <c r="K554" i="11" s="1"/>
  <c r="K555" i="11" s="1"/>
  <c r="K556" i="11" s="1"/>
  <c r="K557" i="11" s="1"/>
  <c r="K558" i="11" s="1"/>
  <c r="K559" i="11" s="1"/>
  <c r="K560" i="11" s="1"/>
  <c r="K561" i="11" s="1"/>
  <c r="K562" i="11" s="1"/>
  <c r="K563" i="11" s="1"/>
  <c r="K564" i="11" s="1"/>
  <c r="K565" i="11" s="1"/>
  <c r="K566" i="11" s="1"/>
  <c r="K567" i="11" s="1"/>
  <c r="K568" i="11" s="1"/>
  <c r="K569" i="11" s="1"/>
  <c r="K570" i="11" s="1"/>
  <c r="K571" i="11" s="1"/>
  <c r="K572" i="11" s="1"/>
  <c r="K573" i="11" s="1"/>
  <c r="K574" i="11" s="1"/>
  <c r="K575" i="11" s="1"/>
  <c r="K576" i="11" s="1"/>
  <c r="K577" i="11" s="1"/>
  <c r="K578" i="11" s="1"/>
  <c r="K579" i="11" s="1"/>
  <c r="K580" i="11" s="1"/>
  <c r="K581" i="11" s="1"/>
  <c r="K582" i="11" s="1"/>
  <c r="K583" i="11" s="1"/>
  <c r="K584" i="11" s="1"/>
  <c r="K585" i="11" s="1"/>
  <c r="K586" i="11" s="1"/>
  <c r="K587" i="11" s="1"/>
  <c r="K588" i="11" s="1"/>
  <c r="K589" i="11" s="1"/>
  <c r="K590" i="11" s="1"/>
  <c r="K591" i="11" s="1"/>
  <c r="K592" i="11" s="1"/>
  <c r="K593" i="11" s="1"/>
  <c r="K594" i="11" s="1"/>
  <c r="K595" i="11" s="1"/>
  <c r="K596" i="11" s="1"/>
  <c r="K597" i="11" s="1"/>
  <c r="K598" i="11" s="1"/>
  <c r="K599" i="11" s="1"/>
  <c r="K600" i="11" s="1"/>
  <c r="K601" i="11" s="1"/>
  <c r="K602" i="11" s="1"/>
  <c r="K603" i="11" s="1"/>
  <c r="K604" i="11" s="1"/>
  <c r="K605" i="11" s="1"/>
  <c r="K606" i="11" s="1"/>
  <c r="K607" i="11" s="1"/>
  <c r="K608" i="11" s="1"/>
  <c r="K609" i="11" s="1"/>
  <c r="K610" i="11" s="1"/>
  <c r="K611" i="11" s="1"/>
  <c r="K612" i="11" s="1"/>
  <c r="K613" i="11" s="1"/>
  <c r="K614" i="11" s="1"/>
  <c r="K615" i="11" s="1"/>
  <c r="K616" i="11" s="1"/>
  <c r="K617" i="11" s="1"/>
  <c r="K618" i="11" s="1"/>
  <c r="K619" i="11" s="1"/>
  <c r="K620" i="11" s="1"/>
  <c r="K621" i="11" s="1"/>
  <c r="K622" i="11" s="1"/>
  <c r="K623" i="11" s="1"/>
  <c r="K624" i="11" s="1"/>
  <c r="K625" i="11" s="1"/>
  <c r="K626" i="11" s="1"/>
  <c r="K627" i="11" s="1"/>
  <c r="K628" i="11" s="1"/>
  <c r="K629" i="11" s="1"/>
  <c r="K630" i="11" s="1"/>
  <c r="K631" i="11" s="1"/>
  <c r="K632" i="11" s="1"/>
  <c r="K633" i="11" s="1"/>
  <c r="K634" i="11" s="1"/>
  <c r="K635" i="11" s="1"/>
  <c r="K636" i="11" s="1"/>
  <c r="K637" i="11" s="1"/>
  <c r="K638" i="11" s="1"/>
  <c r="K639" i="11" s="1"/>
  <c r="K640" i="11" s="1"/>
  <c r="K641" i="11" s="1"/>
  <c r="K642" i="11" s="1"/>
  <c r="K643" i="11" s="1"/>
  <c r="K644" i="11" s="1"/>
  <c r="K645" i="11" s="1"/>
  <c r="K646" i="11" s="1"/>
  <c r="K647" i="11" s="1"/>
  <c r="K648" i="11" s="1"/>
  <c r="K649" i="11" s="1"/>
  <c r="K650" i="11" s="1"/>
  <c r="K651" i="11" s="1"/>
  <c r="K652" i="11" s="1"/>
  <c r="K653" i="11" s="1"/>
  <c r="K654" i="11" s="1"/>
  <c r="K655" i="11" s="1"/>
  <c r="K656" i="11" s="1"/>
  <c r="K657" i="11" s="1"/>
  <c r="K658" i="11" s="1"/>
  <c r="K659" i="11" s="1"/>
  <c r="K660" i="11" s="1"/>
  <c r="K661" i="11" s="1"/>
  <c r="K662" i="11" s="1"/>
  <c r="K663" i="11" s="1"/>
  <c r="K664" i="11" s="1"/>
  <c r="K665" i="11" s="1"/>
  <c r="K666" i="11" s="1"/>
  <c r="K667" i="11" s="1"/>
  <c r="K668" i="11" s="1"/>
  <c r="K669" i="11" s="1"/>
  <c r="K670" i="11" s="1"/>
  <c r="K671" i="11" s="1"/>
  <c r="K672" i="11" s="1"/>
  <c r="K673" i="11" s="1"/>
  <c r="K674" i="11" s="1"/>
  <c r="K675" i="11" s="1"/>
  <c r="K676" i="11" s="1"/>
  <c r="K677" i="11" s="1"/>
  <c r="K678" i="11" s="1"/>
  <c r="K679" i="11" s="1"/>
  <c r="K680" i="11" s="1"/>
  <c r="K681" i="11" s="1"/>
  <c r="K682" i="11" s="1"/>
  <c r="K683" i="11" s="1"/>
  <c r="K684" i="11" s="1"/>
  <c r="K685" i="11" s="1"/>
  <c r="K686" i="11" s="1"/>
  <c r="K687" i="11" s="1"/>
  <c r="K688" i="11" s="1"/>
  <c r="K689" i="11" s="1"/>
  <c r="K690" i="11" s="1"/>
  <c r="K691" i="11" s="1"/>
  <c r="K692" i="11" s="1"/>
  <c r="K693" i="11" s="1"/>
  <c r="K694" i="11" s="1"/>
  <c r="K695" i="11" s="1"/>
  <c r="K696" i="11" s="1"/>
  <c r="K697" i="11" s="1"/>
  <c r="K698" i="11" s="1"/>
  <c r="K699" i="11" s="1"/>
  <c r="K700" i="11" s="1"/>
  <c r="K701" i="11" s="1"/>
  <c r="K702" i="11" s="1"/>
  <c r="K703" i="11" s="1"/>
  <c r="K704" i="11" s="1"/>
  <c r="K705" i="11" s="1"/>
  <c r="K706" i="11" s="1"/>
  <c r="K707" i="11" s="1"/>
  <c r="K708" i="11" s="1"/>
  <c r="K709" i="11" s="1"/>
  <c r="K710" i="11" s="1"/>
  <c r="K711" i="11" s="1"/>
  <c r="K712" i="11" s="1"/>
  <c r="K713" i="11" s="1"/>
  <c r="K714" i="11" s="1"/>
  <c r="K715" i="11" s="1"/>
  <c r="K716" i="11" s="1"/>
  <c r="K717" i="11" s="1"/>
  <c r="K718" i="11" s="1"/>
  <c r="K719" i="11" s="1"/>
  <c r="K720" i="11" s="1"/>
  <c r="K721" i="11" s="1"/>
  <c r="K722" i="11" s="1"/>
  <c r="K723" i="11" s="1"/>
  <c r="K724" i="11" s="1"/>
  <c r="K725" i="11" s="1"/>
  <c r="K726" i="11" s="1"/>
  <c r="K727" i="11" s="1"/>
  <c r="K728" i="11" s="1"/>
  <c r="K729" i="11" s="1"/>
  <c r="K730" i="11" s="1"/>
  <c r="K731" i="11" s="1"/>
  <c r="K732" i="11" s="1"/>
  <c r="K733" i="11" s="1"/>
  <c r="K734" i="11" s="1"/>
  <c r="K735" i="11" s="1"/>
  <c r="K736" i="11" s="1"/>
  <c r="K737" i="11" s="1"/>
  <c r="K738" i="11" s="1"/>
  <c r="K739" i="11" s="1"/>
  <c r="K740" i="11" s="1"/>
  <c r="K741" i="11" s="1"/>
  <c r="K742" i="11" s="1"/>
  <c r="K743" i="11" s="1"/>
  <c r="K744" i="11" s="1"/>
  <c r="K745" i="11" s="1"/>
  <c r="K746" i="11" s="1"/>
  <c r="K747" i="11" s="1"/>
  <c r="K748" i="11" s="1"/>
  <c r="K749" i="11" s="1"/>
  <c r="K750" i="11" s="1"/>
  <c r="K751" i="11" s="1"/>
  <c r="K752" i="11" s="1"/>
  <c r="K753" i="11" s="1"/>
  <c r="K754" i="11" s="1"/>
  <c r="K755" i="11" s="1"/>
  <c r="K756" i="11" s="1"/>
  <c r="K757" i="11" s="1"/>
  <c r="K758" i="11" s="1"/>
  <c r="K759" i="11" s="1"/>
  <c r="K760" i="11" s="1"/>
  <c r="K761" i="11" s="1"/>
  <c r="K762" i="11" s="1"/>
  <c r="K763" i="11" s="1"/>
  <c r="K764" i="11" s="1"/>
  <c r="K765" i="11" s="1"/>
  <c r="K766" i="11" s="1"/>
  <c r="K767" i="11" s="1"/>
  <c r="K768" i="11" s="1"/>
  <c r="K769" i="11" s="1"/>
  <c r="K770" i="11" s="1"/>
  <c r="K771" i="11" s="1"/>
  <c r="K772" i="11" s="1"/>
  <c r="K773" i="11" s="1"/>
  <c r="K774" i="11" s="1"/>
  <c r="K775" i="11" s="1"/>
  <c r="K776" i="11" s="1"/>
  <c r="K777" i="11" s="1"/>
  <c r="K778" i="11" s="1"/>
  <c r="K779" i="11" s="1"/>
  <c r="K780" i="11" s="1"/>
  <c r="K781" i="11" s="1"/>
  <c r="K782" i="11" s="1"/>
  <c r="K783" i="11" s="1"/>
  <c r="K784" i="11" s="1"/>
  <c r="K785" i="11" s="1"/>
  <c r="K786" i="11" s="1"/>
  <c r="K787" i="11" s="1"/>
  <c r="K788" i="11" s="1"/>
  <c r="K789" i="11" s="1"/>
  <c r="K790" i="11" s="1"/>
  <c r="K791" i="11" s="1"/>
  <c r="K792" i="11" s="1"/>
  <c r="K793" i="11" s="1"/>
  <c r="K794" i="11" s="1"/>
  <c r="K795" i="11" s="1"/>
  <c r="K796" i="11" s="1"/>
  <c r="K797" i="11" s="1"/>
  <c r="K798" i="11" s="1"/>
  <c r="K799" i="11" s="1"/>
  <c r="K800" i="11" s="1"/>
  <c r="K801" i="11" s="1"/>
  <c r="K802" i="11" s="1"/>
  <c r="K803" i="11" s="1"/>
  <c r="K804" i="11" s="1"/>
  <c r="K805" i="11" s="1"/>
  <c r="K806" i="11" s="1"/>
  <c r="K807" i="11" s="1"/>
  <c r="K808" i="11" s="1"/>
  <c r="K809" i="11" s="1"/>
  <c r="K810" i="11" s="1"/>
  <c r="K811" i="11" s="1"/>
  <c r="K812" i="11" s="1"/>
  <c r="K813" i="11" s="1"/>
  <c r="K814" i="11" s="1"/>
  <c r="K815" i="11" s="1"/>
  <c r="K816" i="11" s="1"/>
  <c r="K817" i="11" s="1"/>
  <c r="K818" i="11" s="1"/>
  <c r="K819" i="11" s="1"/>
  <c r="K820" i="11" s="1"/>
  <c r="K821" i="11" s="1"/>
  <c r="K822" i="11" s="1"/>
  <c r="K823" i="11" s="1"/>
  <c r="K824" i="11" s="1"/>
  <c r="K825" i="11" s="1"/>
  <c r="K826" i="11" s="1"/>
  <c r="K827" i="11" s="1"/>
  <c r="K828" i="11" s="1"/>
  <c r="K829" i="11" s="1"/>
  <c r="K830" i="11" s="1"/>
  <c r="K831" i="11" s="1"/>
  <c r="K832" i="11" s="1"/>
  <c r="K833" i="11" s="1"/>
  <c r="K834" i="11" s="1"/>
  <c r="K835" i="11" s="1"/>
  <c r="K836" i="11" s="1"/>
  <c r="K837" i="11" s="1"/>
  <c r="K838" i="11" s="1"/>
  <c r="K839" i="11" s="1"/>
  <c r="K840" i="11" s="1"/>
  <c r="K841" i="11" s="1"/>
  <c r="K842" i="11" s="1"/>
  <c r="K843" i="11" s="1"/>
  <c r="K844" i="11" s="1"/>
  <c r="K845" i="11" s="1"/>
  <c r="K846" i="11" s="1"/>
  <c r="K847" i="11" s="1"/>
  <c r="K848" i="11" s="1"/>
  <c r="K849" i="11" s="1"/>
  <c r="K850" i="11" s="1"/>
  <c r="K851" i="11" s="1"/>
  <c r="K852" i="11" s="1"/>
  <c r="K853" i="11" s="1"/>
  <c r="K854" i="11" s="1"/>
  <c r="K855" i="11" s="1"/>
  <c r="K856" i="11" s="1"/>
  <c r="K857" i="11" s="1"/>
  <c r="K858" i="11" s="1"/>
  <c r="K859" i="11" s="1"/>
  <c r="K860" i="11" s="1"/>
  <c r="K861" i="11" s="1"/>
  <c r="K862" i="11" s="1"/>
  <c r="K863" i="11" s="1"/>
  <c r="K864" i="11" s="1"/>
  <c r="K865" i="11" s="1"/>
  <c r="K866" i="11" s="1"/>
  <c r="K867" i="11" s="1"/>
  <c r="K868" i="11" s="1"/>
  <c r="K869" i="11" s="1"/>
  <c r="K870" i="11" s="1"/>
  <c r="K871" i="11" s="1"/>
  <c r="K872" i="11" s="1"/>
  <c r="K873" i="11" s="1"/>
  <c r="K874" i="11" s="1"/>
  <c r="K875" i="11" s="1"/>
  <c r="K876" i="11" s="1"/>
  <c r="K877" i="11" s="1"/>
  <c r="K878" i="11" s="1"/>
  <c r="K879" i="11" s="1"/>
  <c r="K880" i="11" s="1"/>
  <c r="K881" i="11" s="1"/>
  <c r="K882" i="11" s="1"/>
  <c r="K883" i="11" s="1"/>
  <c r="K884" i="11" s="1"/>
  <c r="K885" i="11" s="1"/>
  <c r="K886" i="11" s="1"/>
  <c r="K887" i="11" s="1"/>
  <c r="K888" i="11" s="1"/>
  <c r="K889" i="11" s="1"/>
  <c r="K890" i="11" s="1"/>
  <c r="K891" i="11" s="1"/>
  <c r="K892" i="11" s="1"/>
  <c r="K893" i="11" s="1"/>
  <c r="K894" i="11" s="1"/>
  <c r="K895" i="11" s="1"/>
  <c r="K896" i="11" s="1"/>
  <c r="K897" i="11" s="1"/>
  <c r="K898" i="11" s="1"/>
  <c r="K899" i="11" s="1"/>
  <c r="K900" i="11" s="1"/>
  <c r="K901" i="11" s="1"/>
  <c r="K902" i="11" s="1"/>
  <c r="K903" i="11" s="1"/>
  <c r="K904" i="11" s="1"/>
  <c r="K905" i="11" s="1"/>
  <c r="K906" i="11" s="1"/>
  <c r="K907" i="11" s="1"/>
  <c r="K908" i="11" s="1"/>
  <c r="K909" i="11" s="1"/>
  <c r="K910" i="11" s="1"/>
  <c r="K911" i="11" s="1"/>
  <c r="K912" i="11" s="1"/>
  <c r="K913" i="11" s="1"/>
  <c r="K914" i="11" s="1"/>
  <c r="K915" i="11" s="1"/>
  <c r="K916" i="11" s="1"/>
  <c r="K917" i="11" s="1"/>
  <c r="K918" i="11" s="1"/>
  <c r="K919" i="11" s="1"/>
  <c r="K920" i="11" s="1"/>
  <c r="K921" i="11" s="1"/>
  <c r="K922" i="11" s="1"/>
  <c r="K923" i="11" s="1"/>
  <c r="K924" i="11" s="1"/>
  <c r="K925" i="11" s="1"/>
  <c r="K926" i="11" s="1"/>
  <c r="K927" i="11" s="1"/>
  <c r="K928" i="11" s="1"/>
  <c r="K929" i="11" s="1"/>
  <c r="K930" i="11" s="1"/>
  <c r="K931" i="11" s="1"/>
  <c r="K932" i="11" s="1"/>
  <c r="K933" i="11" s="1"/>
  <c r="K934" i="11" s="1"/>
  <c r="K935" i="11" s="1"/>
  <c r="K936" i="11" s="1"/>
  <c r="K937" i="11" s="1"/>
  <c r="K938" i="11" s="1"/>
  <c r="K939" i="11" s="1"/>
  <c r="K940" i="11" s="1"/>
  <c r="K941" i="11" s="1"/>
  <c r="K942" i="11" s="1"/>
  <c r="K943" i="11" s="1"/>
  <c r="K944" i="11" s="1"/>
  <c r="K945" i="11" s="1"/>
  <c r="K946" i="11" s="1"/>
  <c r="K947" i="11" s="1"/>
  <c r="K948" i="11" s="1"/>
  <c r="K949" i="11" s="1"/>
  <c r="K950" i="11" s="1"/>
  <c r="K951" i="11" s="1"/>
  <c r="K952" i="11" s="1"/>
  <c r="K953" i="11" s="1"/>
  <c r="K954" i="11" s="1"/>
  <c r="K955" i="11" s="1"/>
  <c r="K956" i="11" s="1"/>
  <c r="K957" i="11" s="1"/>
  <c r="K958" i="11" s="1"/>
  <c r="K959" i="11" s="1"/>
  <c r="K960" i="11" s="1"/>
  <c r="K961" i="11" s="1"/>
  <c r="K962" i="11" s="1"/>
  <c r="K963" i="11" s="1"/>
  <c r="K964" i="11" s="1"/>
  <c r="K965" i="11" s="1"/>
  <c r="K966" i="11" s="1"/>
  <c r="K967" i="11" s="1"/>
  <c r="K968" i="11" s="1"/>
  <c r="K969" i="11" s="1"/>
  <c r="K970" i="11" s="1"/>
  <c r="K971" i="11" s="1"/>
  <c r="K972" i="11" s="1"/>
  <c r="K973" i="11" s="1"/>
  <c r="K974" i="11" s="1"/>
  <c r="K975" i="11" s="1"/>
  <c r="K976" i="11" s="1"/>
  <c r="K977" i="11" s="1"/>
  <c r="K978" i="11" s="1"/>
  <c r="K979" i="11" s="1"/>
  <c r="K980" i="11" s="1"/>
  <c r="K981" i="11" s="1"/>
  <c r="K982" i="11" s="1"/>
  <c r="K983" i="11" s="1"/>
  <c r="K984" i="11" s="1"/>
  <c r="K985" i="11" s="1"/>
  <c r="K986" i="11" s="1"/>
  <c r="K987" i="11" s="1"/>
  <c r="K988" i="11" s="1"/>
  <c r="K989" i="11" s="1"/>
  <c r="K990" i="11" s="1"/>
  <c r="K991" i="11" s="1"/>
  <c r="K992" i="11" s="1"/>
  <c r="K993" i="11" s="1"/>
  <c r="K994" i="11" s="1"/>
  <c r="K995" i="11" s="1"/>
  <c r="K996" i="11" s="1"/>
  <c r="K997" i="11" s="1"/>
  <c r="K998" i="11" s="1"/>
  <c r="K999" i="11" s="1"/>
  <c r="K1000" i="11" s="1"/>
  <c r="K1001" i="11" s="1"/>
  <c r="K1002" i="11" s="1"/>
  <c r="K1003" i="11" s="1"/>
  <c r="K1004" i="11" s="1"/>
  <c r="K1005" i="11" s="1"/>
  <c r="K1006" i="11" s="1"/>
  <c r="K1007" i="11" s="1"/>
  <c r="K1008" i="11" s="1"/>
  <c r="K1009" i="11" s="1"/>
  <c r="K1010" i="11" s="1"/>
  <c r="K1011" i="11" s="1"/>
  <c r="K1012" i="11" s="1"/>
  <c r="K1013" i="11" s="1"/>
  <c r="K1014" i="11" s="1"/>
  <c r="K1015" i="11" s="1"/>
  <c r="K1016" i="11" s="1"/>
  <c r="K1017" i="11" s="1"/>
  <c r="K1018" i="11" s="1"/>
  <c r="K1019" i="11" s="1"/>
  <c r="K1020" i="11" s="1"/>
  <c r="K1021" i="11" s="1"/>
  <c r="K1022" i="11" s="1"/>
  <c r="K1023" i="11" s="1"/>
  <c r="K1024" i="11" s="1"/>
  <c r="K1025" i="11" s="1"/>
  <c r="K1026" i="11" s="1"/>
  <c r="K1027" i="11" s="1"/>
  <c r="K1028" i="11" s="1"/>
  <c r="K1029" i="11" s="1"/>
  <c r="K1030" i="11" s="1"/>
  <c r="K1031" i="11" s="1"/>
  <c r="K1032" i="11" s="1"/>
  <c r="K1033" i="11" s="1"/>
  <c r="K1034" i="11" s="1"/>
  <c r="K1035" i="11" s="1"/>
  <c r="K1036" i="11" s="1"/>
  <c r="K1037" i="11" s="1"/>
  <c r="K1038" i="11" s="1"/>
  <c r="K1039" i="11" s="1"/>
  <c r="K1040" i="11" s="1"/>
  <c r="K1041" i="11" s="1"/>
  <c r="K1042" i="11" s="1"/>
  <c r="K1043" i="11" s="1"/>
  <c r="K1044" i="11" s="1"/>
  <c r="K1045" i="11" s="1"/>
  <c r="K1046" i="11" s="1"/>
  <c r="K1047" i="11" s="1"/>
  <c r="K1048" i="11" s="1"/>
  <c r="K1049" i="11" s="1"/>
  <c r="K1050" i="11" s="1"/>
  <c r="K1051" i="11" s="1"/>
  <c r="K1052" i="11" s="1"/>
  <c r="K1053" i="11" s="1"/>
  <c r="K1054" i="11" s="1"/>
  <c r="K1055" i="11" s="1"/>
  <c r="K1056" i="11" s="1"/>
  <c r="K1057" i="11" s="1"/>
  <c r="K1058" i="11" s="1"/>
  <c r="K1059" i="11" s="1"/>
  <c r="K1060" i="11" s="1"/>
  <c r="K1061" i="11" s="1"/>
  <c r="K1062" i="11" s="1"/>
  <c r="K1063" i="11" s="1"/>
  <c r="K1064" i="11" s="1"/>
  <c r="K1065" i="11" s="1"/>
  <c r="K1066" i="11" s="1"/>
  <c r="K1067" i="11" s="1"/>
  <c r="K1068" i="11" s="1"/>
  <c r="K1069" i="11" s="1"/>
  <c r="K1070" i="11" s="1"/>
  <c r="K1071" i="11" s="1"/>
  <c r="K1072" i="11" s="1"/>
  <c r="K1073" i="11" s="1"/>
  <c r="K1074" i="11" s="1"/>
  <c r="K1075" i="11" s="1"/>
  <c r="K1076" i="11" s="1"/>
  <c r="K1077" i="11" s="1"/>
  <c r="K1078" i="11" s="1"/>
  <c r="K1079" i="11" s="1"/>
  <c r="K1080" i="11" s="1"/>
  <c r="K1081" i="11" s="1"/>
  <c r="K1082" i="11" s="1"/>
  <c r="K1083" i="11" s="1"/>
  <c r="K1084" i="11" s="1"/>
  <c r="K1085" i="11" s="1"/>
  <c r="K1086" i="11" s="1"/>
  <c r="K1087" i="11" s="1"/>
  <c r="K1088" i="11" s="1"/>
  <c r="K1089" i="11" s="1"/>
  <c r="K1090" i="11" s="1"/>
  <c r="K1091" i="11" s="1"/>
  <c r="K1092" i="11" s="1"/>
  <c r="K1093" i="11" s="1"/>
  <c r="K1094" i="11" s="1"/>
  <c r="K1095" i="11" s="1"/>
  <c r="K1096" i="11" s="1"/>
  <c r="K1097" i="11" s="1"/>
  <c r="K1098" i="11" s="1"/>
  <c r="K1099" i="11" s="1"/>
  <c r="K1100" i="11" s="1"/>
  <c r="K1101" i="11" s="1"/>
  <c r="K1102" i="11" s="1"/>
  <c r="K1103" i="11" s="1"/>
  <c r="K1104" i="11" s="1"/>
  <c r="K1105" i="11" s="1"/>
  <c r="K1106" i="11" s="1"/>
  <c r="K1107" i="11" s="1"/>
  <c r="K1108" i="11" s="1"/>
  <c r="K1109" i="11" s="1"/>
  <c r="K1110" i="11" s="1"/>
  <c r="K1111" i="11" s="1"/>
  <c r="K1112" i="11" s="1"/>
  <c r="K1113" i="11" s="1"/>
  <c r="K1114" i="11" s="1"/>
  <c r="K1115" i="11" s="1"/>
  <c r="K1116" i="11" s="1"/>
  <c r="K1117" i="11" s="1"/>
  <c r="K1118" i="11" s="1"/>
  <c r="K1119" i="11" s="1"/>
  <c r="K1120" i="11" s="1"/>
  <c r="K1121" i="11" s="1"/>
  <c r="K1122" i="11" s="1"/>
  <c r="K1123" i="11" s="1"/>
  <c r="K1124" i="11" s="1"/>
  <c r="K1125" i="11" s="1"/>
  <c r="K1126" i="11" s="1"/>
  <c r="K1127" i="11" s="1"/>
  <c r="K1128" i="11" s="1"/>
  <c r="K1129" i="11" s="1"/>
  <c r="K1130" i="11" s="1"/>
  <c r="K1131" i="11" s="1"/>
  <c r="K1132" i="11" s="1"/>
  <c r="K1133" i="11" s="1"/>
  <c r="K1134" i="11" s="1"/>
  <c r="K1135" i="11" s="1"/>
  <c r="K1136" i="11" s="1"/>
  <c r="K1137" i="11" s="1"/>
  <c r="K1138" i="11" s="1"/>
  <c r="K1139" i="11" s="1"/>
  <c r="K1140" i="11" s="1"/>
  <c r="K1141" i="11" s="1"/>
  <c r="K1142" i="11" s="1"/>
  <c r="K1143" i="11" s="1"/>
  <c r="K1144" i="11" s="1"/>
  <c r="K1145" i="11" s="1"/>
  <c r="K1146" i="11" s="1"/>
  <c r="K1147" i="11" s="1"/>
  <c r="K1148" i="11" s="1"/>
  <c r="K1149" i="11" s="1"/>
  <c r="K1150" i="11" s="1"/>
  <c r="K1151" i="11" s="1"/>
  <c r="K1152" i="11" s="1"/>
  <c r="K1153" i="11" s="1"/>
  <c r="K1154" i="11" s="1"/>
  <c r="K1155" i="11" s="1"/>
  <c r="K1156" i="11" s="1"/>
  <c r="K1157" i="11" s="1"/>
  <c r="K1158" i="11" s="1"/>
  <c r="K1159" i="11" s="1"/>
  <c r="K1160" i="11" s="1"/>
  <c r="K1161" i="11" s="1"/>
  <c r="K1162" i="11" s="1"/>
  <c r="K1163" i="11" s="1"/>
  <c r="K1164" i="11" s="1"/>
  <c r="K1165" i="11" s="1"/>
  <c r="K1166" i="11" s="1"/>
  <c r="K1167" i="11" s="1"/>
  <c r="K1168" i="11" s="1"/>
  <c r="K1169" i="11" s="1"/>
  <c r="K1170" i="11" s="1"/>
  <c r="K1171" i="11" s="1"/>
  <c r="K1172" i="11" s="1"/>
  <c r="K1173" i="11" s="1"/>
  <c r="K1174" i="11" s="1"/>
  <c r="K1175" i="11" s="1"/>
  <c r="K1176" i="11" s="1"/>
  <c r="K1177" i="11" s="1"/>
  <c r="K1178" i="11" s="1"/>
  <c r="K1179" i="11" s="1"/>
  <c r="K1180" i="11" s="1"/>
  <c r="K1181" i="11" s="1"/>
  <c r="K1182" i="11" s="1"/>
  <c r="K1183" i="11" s="1"/>
  <c r="K1184" i="11" s="1"/>
  <c r="K1185" i="11" s="1"/>
  <c r="K1186" i="11" s="1"/>
  <c r="K1187" i="11" s="1"/>
  <c r="K1188" i="11" s="1"/>
  <c r="K1189" i="11" s="1"/>
  <c r="K1190" i="11" s="1"/>
  <c r="K1191" i="11" s="1"/>
  <c r="K1192" i="11" s="1"/>
  <c r="K1193" i="11" s="1"/>
  <c r="K1194" i="11" s="1"/>
  <c r="K1195" i="11" s="1"/>
  <c r="K1196" i="11" s="1"/>
  <c r="K1197" i="11" s="1"/>
  <c r="K1198" i="11" s="1"/>
  <c r="K1199" i="11" s="1"/>
  <c r="K1200" i="11" s="1"/>
  <c r="K1201" i="11" s="1"/>
  <c r="K1202" i="11" s="1"/>
  <c r="K1203" i="11" s="1"/>
  <c r="K1204" i="11" s="1"/>
  <c r="K1205" i="11" s="1"/>
  <c r="K1206" i="11" s="1"/>
  <c r="K1207" i="11" s="1"/>
  <c r="K1208" i="11" s="1"/>
  <c r="K1209" i="11" s="1"/>
  <c r="K1210" i="11" s="1"/>
  <c r="K1211" i="11" s="1"/>
  <c r="K1212" i="11" s="1"/>
  <c r="K1213" i="11" s="1"/>
  <c r="K1214" i="11" s="1"/>
  <c r="K1215" i="11" s="1"/>
  <c r="K1216" i="11" s="1"/>
  <c r="K1217" i="11" s="1"/>
  <c r="K1218" i="11" s="1"/>
  <c r="K1219" i="11" s="1"/>
  <c r="K1220" i="11" s="1"/>
  <c r="K1221" i="11" s="1"/>
  <c r="K1222" i="11" s="1"/>
  <c r="K1223" i="11" s="1"/>
  <c r="K1224" i="11" s="1"/>
  <c r="K1225" i="11" s="1"/>
  <c r="K1226" i="11" s="1"/>
  <c r="K1227" i="11" s="1"/>
  <c r="K1228" i="11" s="1"/>
  <c r="K1229" i="11" s="1"/>
  <c r="K1230" i="11" s="1"/>
  <c r="K1231" i="11" s="1"/>
  <c r="K1232" i="11" s="1"/>
  <c r="K1233" i="11" s="1"/>
  <c r="K1234" i="11" s="1"/>
  <c r="K1235" i="11" s="1"/>
  <c r="K1236" i="11" s="1"/>
  <c r="K1237" i="11" s="1"/>
  <c r="K1238" i="11" s="1"/>
  <c r="K1239" i="11" s="1"/>
  <c r="K1240" i="11" s="1"/>
  <c r="K1241" i="11" s="1"/>
  <c r="K1242" i="11" s="1"/>
  <c r="K1243" i="11" s="1"/>
  <c r="K1244" i="11" s="1"/>
  <c r="K1245" i="11" s="1"/>
  <c r="K1246" i="11" s="1"/>
  <c r="K1247" i="11" s="1"/>
  <c r="K1248" i="11" s="1"/>
  <c r="K1249" i="11" s="1"/>
  <c r="K1250" i="11" s="1"/>
  <c r="K1251" i="11" s="1"/>
  <c r="K1252" i="11" s="1"/>
  <c r="K1253" i="11" s="1"/>
  <c r="K1254" i="11" s="1"/>
  <c r="K1255" i="11" s="1"/>
  <c r="K1256" i="11" s="1"/>
  <c r="K1257" i="11" s="1"/>
  <c r="K1258" i="11" s="1"/>
  <c r="K1259" i="11" s="1"/>
  <c r="K1260" i="11" s="1"/>
  <c r="K1261" i="11" s="1"/>
  <c r="K1262" i="11" s="1"/>
  <c r="K1263" i="11" s="1"/>
  <c r="K1264" i="11" s="1"/>
  <c r="K1265" i="11" s="1"/>
  <c r="K1266" i="11" s="1"/>
  <c r="K1267" i="11" s="1"/>
  <c r="K1268" i="11" s="1"/>
  <c r="K1269" i="11" s="1"/>
  <c r="K1270" i="11" s="1"/>
  <c r="K1271" i="11" s="1"/>
  <c r="K1272" i="11" s="1"/>
  <c r="K1273" i="11" s="1"/>
  <c r="K1274" i="11" s="1"/>
  <c r="K1275" i="11" s="1"/>
  <c r="K1276" i="11" s="1"/>
  <c r="K1277" i="11" s="1"/>
  <c r="K1278" i="11" s="1"/>
  <c r="K1279" i="11" s="1"/>
  <c r="K1280" i="11" s="1"/>
  <c r="K1281" i="11" s="1"/>
  <c r="K1282" i="11" s="1"/>
  <c r="K1283" i="11" s="1"/>
  <c r="K1284" i="11" s="1"/>
  <c r="K1285" i="11" s="1"/>
  <c r="K1286" i="11" s="1"/>
  <c r="K1287" i="11" s="1"/>
  <c r="K1288" i="11" s="1"/>
  <c r="K1289" i="11" s="1"/>
  <c r="K1290" i="11" s="1"/>
  <c r="K1291" i="11" s="1"/>
  <c r="K1292" i="11" s="1"/>
  <c r="K1293" i="11" s="1"/>
  <c r="K1294" i="11" s="1"/>
  <c r="K1295" i="11" s="1"/>
  <c r="K1296" i="11" s="1"/>
  <c r="K1297" i="11" s="1"/>
  <c r="K1298" i="11" s="1"/>
  <c r="K1299" i="11" s="1"/>
  <c r="K1300" i="11" s="1"/>
  <c r="K1301" i="11" s="1"/>
  <c r="K1302" i="11" s="1"/>
  <c r="K1303" i="11" s="1"/>
  <c r="K1304" i="11" s="1"/>
  <c r="K1305" i="11" s="1"/>
  <c r="K1306" i="11" s="1"/>
  <c r="K1307" i="11" s="1"/>
  <c r="K1308" i="11" s="1"/>
  <c r="K1309" i="11" s="1"/>
  <c r="K1310" i="11" s="1"/>
  <c r="K1311" i="11" s="1"/>
  <c r="K1312" i="11" s="1"/>
  <c r="K1313" i="11" s="1"/>
  <c r="K1314" i="11" s="1"/>
  <c r="K1315" i="11" s="1"/>
  <c r="K1316" i="11" s="1"/>
  <c r="K1317" i="11" s="1"/>
  <c r="K1318" i="11" s="1"/>
  <c r="K1319" i="11" s="1"/>
  <c r="K1320" i="11" s="1"/>
  <c r="K1321" i="11" s="1"/>
  <c r="K1322" i="11" s="1"/>
  <c r="K1323" i="11" s="1"/>
  <c r="K1324" i="11" s="1"/>
  <c r="K1325" i="11" s="1"/>
  <c r="K1326" i="11" s="1"/>
  <c r="K1327" i="11" s="1"/>
  <c r="K1328" i="11" s="1"/>
  <c r="K1329" i="11" s="1"/>
  <c r="K1330" i="11" s="1"/>
  <c r="K1331" i="11" s="1"/>
  <c r="K1332" i="11" s="1"/>
  <c r="K1333" i="11" s="1"/>
  <c r="K1334" i="11" s="1"/>
  <c r="K1335" i="11" s="1"/>
  <c r="K1336" i="11" s="1"/>
  <c r="K1337" i="11" s="1"/>
  <c r="K1338" i="11" s="1"/>
  <c r="K1339" i="11" s="1"/>
  <c r="K1340" i="11" s="1"/>
  <c r="K1341" i="11" s="1"/>
  <c r="K1342" i="11" s="1"/>
  <c r="K1343" i="11" s="1"/>
  <c r="K1344" i="11" s="1"/>
  <c r="K1345" i="11" s="1"/>
  <c r="K1346" i="11" s="1"/>
  <c r="K1347" i="11" s="1"/>
  <c r="K1348" i="11" s="1"/>
  <c r="K1349" i="11" s="1"/>
  <c r="K1350" i="11" s="1"/>
  <c r="K1351" i="11" s="1"/>
  <c r="K1352" i="11" s="1"/>
  <c r="K1353" i="11" s="1"/>
  <c r="K1354" i="11" s="1"/>
  <c r="K1355" i="11" s="1"/>
  <c r="K1356" i="11" s="1"/>
  <c r="K1357" i="11" s="1"/>
  <c r="K1358" i="11" s="1"/>
  <c r="K1359" i="11" s="1"/>
  <c r="K1360" i="11" s="1"/>
  <c r="K1361" i="11" s="1"/>
  <c r="K1362" i="11" s="1"/>
  <c r="K1363" i="11" s="1"/>
  <c r="K1364" i="11" s="1"/>
  <c r="K1365" i="11" s="1"/>
  <c r="K1366" i="11" s="1"/>
  <c r="K1367" i="11" s="1"/>
  <c r="K1368" i="11" s="1"/>
  <c r="K1369" i="11" s="1"/>
  <c r="K1370" i="11" s="1"/>
  <c r="K1371" i="11" s="1"/>
  <c r="K1372" i="11" s="1"/>
  <c r="K1373" i="11" s="1"/>
  <c r="K1374" i="11" s="1"/>
  <c r="K1375" i="11" s="1"/>
  <c r="K1376" i="11" s="1"/>
  <c r="K1377" i="11" s="1"/>
  <c r="K1378" i="11" s="1"/>
  <c r="K1379" i="11" s="1"/>
  <c r="K1380" i="11" s="1"/>
  <c r="K1381" i="11" s="1"/>
  <c r="K1382" i="11" s="1"/>
  <c r="K1383" i="11" s="1"/>
  <c r="K1384" i="11" s="1"/>
  <c r="K1385" i="11" s="1"/>
  <c r="K1386" i="11" s="1"/>
  <c r="K1387" i="11" s="1"/>
  <c r="K1388" i="11" s="1"/>
  <c r="K1389" i="11" s="1"/>
  <c r="K1390" i="11" s="1"/>
  <c r="K1391" i="11" s="1"/>
  <c r="K1392" i="11" s="1"/>
  <c r="K1393" i="11" s="1"/>
  <c r="K1394" i="11" s="1"/>
  <c r="K1395" i="11" s="1"/>
  <c r="K1396" i="11" s="1"/>
  <c r="K1397" i="11" s="1"/>
  <c r="K1398" i="11" s="1"/>
  <c r="K1399" i="11" s="1"/>
  <c r="K1400" i="11" s="1"/>
  <c r="K1401" i="11" s="1"/>
  <c r="K1402" i="11" s="1"/>
  <c r="K1403" i="11" s="1"/>
  <c r="K1404" i="11" s="1"/>
  <c r="K1405" i="11" s="1"/>
  <c r="K1406" i="11" s="1"/>
  <c r="K1407" i="11" s="1"/>
  <c r="K1408" i="11" s="1"/>
  <c r="K1409" i="11" s="1"/>
  <c r="K1410" i="11" s="1"/>
  <c r="K1411" i="11" s="1"/>
  <c r="K1412" i="11" s="1"/>
  <c r="K1413" i="11" s="1"/>
  <c r="K1414" i="11" s="1"/>
  <c r="K1415" i="11" s="1"/>
  <c r="K1416" i="11" s="1"/>
  <c r="K1417" i="11" s="1"/>
  <c r="K1418" i="11" s="1"/>
  <c r="K1419" i="11" s="1"/>
  <c r="K1420" i="11" s="1"/>
  <c r="K1421" i="11" s="1"/>
  <c r="K1422" i="11" s="1"/>
  <c r="K1423" i="11" s="1"/>
  <c r="K1424" i="11" s="1"/>
  <c r="K1425" i="11" s="1"/>
  <c r="K1426" i="11" s="1"/>
  <c r="K1427" i="11" s="1"/>
  <c r="K1428" i="11" s="1"/>
  <c r="K1429" i="11" s="1"/>
  <c r="K1430" i="11" s="1"/>
  <c r="K1431" i="11" s="1"/>
  <c r="K1432" i="11" s="1"/>
  <c r="K1433" i="11" s="1"/>
  <c r="K1434" i="11" s="1"/>
  <c r="K1435" i="11" s="1"/>
  <c r="K1436" i="11" s="1"/>
  <c r="K1437" i="11" s="1"/>
  <c r="K1438" i="11" s="1"/>
  <c r="K1439" i="11" s="1"/>
  <c r="K1440" i="11" s="1"/>
  <c r="K1441" i="11" s="1"/>
  <c r="K1442" i="11" s="1"/>
  <c r="K1443" i="11" s="1"/>
  <c r="K1444" i="11" s="1"/>
  <c r="K1445" i="11" s="1"/>
  <c r="K1446" i="11" s="1"/>
  <c r="K1447" i="11" s="1"/>
  <c r="K1448" i="11" s="1"/>
  <c r="K1449" i="11" s="1"/>
  <c r="K1450" i="11" s="1"/>
  <c r="K1451" i="11" s="1"/>
  <c r="K1452" i="11" s="1"/>
  <c r="K1453" i="11" s="1"/>
  <c r="K1454" i="11" s="1"/>
  <c r="K1455" i="11" s="1"/>
  <c r="K1456" i="11" s="1"/>
  <c r="K1457" i="11" s="1"/>
  <c r="K1458" i="11" s="1"/>
  <c r="K1459" i="11" s="1"/>
  <c r="K1460" i="11" s="1"/>
  <c r="K1461" i="11" s="1"/>
  <c r="K1462" i="11" s="1"/>
  <c r="K1463" i="11" s="1"/>
  <c r="K1464" i="11" s="1"/>
  <c r="K1465" i="11" s="1"/>
  <c r="K1466" i="11" s="1"/>
  <c r="K1467" i="11" s="1"/>
  <c r="K1468" i="11" s="1"/>
  <c r="K1469" i="11" s="1"/>
  <c r="K1470" i="11" s="1"/>
  <c r="K1471" i="11" s="1"/>
  <c r="K1472" i="11" s="1"/>
  <c r="K1473" i="11" s="1"/>
  <c r="K1474" i="11" s="1"/>
  <c r="K1475" i="11" s="1"/>
  <c r="K1476" i="11" s="1"/>
  <c r="K1477" i="11" s="1"/>
  <c r="K1478" i="11" s="1"/>
  <c r="K1479" i="11" s="1"/>
  <c r="K1480" i="11" s="1"/>
  <c r="K1481" i="11" s="1"/>
  <c r="K1482" i="11" s="1"/>
  <c r="K1483" i="11" s="1"/>
  <c r="K1484" i="11" s="1"/>
  <c r="K1485" i="11" s="1"/>
  <c r="K1486" i="11" s="1"/>
  <c r="K1487" i="11" s="1"/>
  <c r="K1488" i="11" s="1"/>
  <c r="K1489" i="11" s="1"/>
  <c r="K1490" i="11" s="1"/>
  <c r="K1491" i="11" s="1"/>
  <c r="K1492" i="11" s="1"/>
  <c r="K1493" i="11" s="1"/>
  <c r="K1494" i="11" s="1"/>
  <c r="K1495" i="11" s="1"/>
  <c r="K1496" i="11" s="1"/>
  <c r="K1497" i="11" s="1"/>
  <c r="K1498" i="11" s="1"/>
  <c r="K1499" i="11" s="1"/>
  <c r="K1500" i="11" s="1"/>
  <c r="K1501" i="11" s="1"/>
  <c r="K1502" i="11" s="1"/>
  <c r="K1503" i="11" s="1"/>
  <c r="K1504" i="11" s="1"/>
  <c r="K1505" i="11" s="1"/>
  <c r="K1506" i="11" s="1"/>
  <c r="K1507" i="11" s="1"/>
  <c r="K1508" i="11" s="1"/>
  <c r="K1509" i="11" s="1"/>
  <c r="K1510" i="11" s="1"/>
  <c r="K1511" i="11" s="1"/>
  <c r="K1512" i="11" s="1"/>
  <c r="K1513" i="11" s="1"/>
  <c r="K1514" i="11" s="1"/>
  <c r="K1515" i="11" s="1"/>
  <c r="K1516" i="11" s="1"/>
  <c r="K1517" i="11" s="1"/>
  <c r="K1518" i="11" s="1"/>
  <c r="K1519" i="11" s="1"/>
  <c r="K1520" i="11" s="1"/>
  <c r="K1521" i="11" s="1"/>
  <c r="K1522" i="11" s="1"/>
  <c r="K1523" i="11" s="1"/>
  <c r="K1524" i="11" s="1"/>
  <c r="K1525" i="11" s="1"/>
  <c r="K1526" i="11" s="1"/>
  <c r="K1527" i="11" s="1"/>
  <c r="K1528" i="11" s="1"/>
  <c r="K1529" i="11" s="1"/>
  <c r="K1530" i="11" s="1"/>
  <c r="K1531" i="11" s="1"/>
  <c r="K1532" i="11" s="1"/>
  <c r="K1533" i="11" s="1"/>
  <c r="K1534" i="11" s="1"/>
  <c r="K1535" i="11" s="1"/>
  <c r="K1536" i="11" s="1"/>
  <c r="K1537" i="11" s="1"/>
  <c r="K1538" i="11" s="1"/>
  <c r="K1539" i="11" s="1"/>
  <c r="K1540" i="11" s="1"/>
  <c r="K1541" i="11" s="1"/>
  <c r="K1542" i="11" s="1"/>
  <c r="K1543" i="11" s="1"/>
  <c r="K1544" i="11" s="1"/>
  <c r="K1545" i="11" s="1"/>
  <c r="K1546" i="11" s="1"/>
  <c r="K1547" i="11" s="1"/>
  <c r="K1548" i="11" s="1"/>
  <c r="K1549" i="11" s="1"/>
  <c r="K1550" i="11" s="1"/>
  <c r="K1551" i="11" s="1"/>
  <c r="K1552" i="11" s="1"/>
  <c r="K1553" i="11" s="1"/>
  <c r="K1554" i="11" s="1"/>
  <c r="K1555" i="11" s="1"/>
  <c r="K1556" i="11" s="1"/>
  <c r="K1557" i="11" s="1"/>
  <c r="K1558" i="11" s="1"/>
  <c r="K1559" i="11" s="1"/>
  <c r="K1560" i="11" s="1"/>
  <c r="K1561" i="11" s="1"/>
  <c r="K1562" i="11" s="1"/>
  <c r="K1563" i="11" s="1"/>
  <c r="K1564" i="11" s="1"/>
  <c r="K1565" i="11" s="1"/>
  <c r="K1566" i="11" s="1"/>
  <c r="K1567" i="11" s="1"/>
  <c r="K1568" i="11" s="1"/>
  <c r="K1569" i="11" s="1"/>
  <c r="K1570" i="11" s="1"/>
  <c r="K1571" i="11" s="1"/>
  <c r="K1572" i="11" s="1"/>
  <c r="K1573" i="11" s="1"/>
  <c r="K1574" i="11" s="1"/>
  <c r="K1575" i="11" s="1"/>
  <c r="K1576" i="11" s="1"/>
  <c r="K1577" i="11" s="1"/>
  <c r="K1578" i="11" s="1"/>
  <c r="K1579" i="11" s="1"/>
  <c r="K1580" i="11" s="1"/>
  <c r="K1581" i="11" s="1"/>
  <c r="K1582" i="11" s="1"/>
  <c r="K1583" i="11" s="1"/>
  <c r="K1584" i="11" s="1"/>
  <c r="K1585" i="11" s="1"/>
  <c r="K1586" i="11" s="1"/>
  <c r="K1587" i="11" s="1"/>
  <c r="K1588" i="11" s="1"/>
  <c r="K1589" i="11" s="1"/>
  <c r="K1590" i="11" s="1"/>
  <c r="K1591" i="11" s="1"/>
  <c r="K1592" i="11" s="1"/>
  <c r="K1593" i="11" s="1"/>
  <c r="K1594" i="11" s="1"/>
  <c r="K1595" i="11" s="1"/>
  <c r="K1596" i="11" s="1"/>
  <c r="K1597" i="11" s="1"/>
  <c r="K1598" i="11" s="1"/>
  <c r="K1599" i="11" s="1"/>
  <c r="K1600" i="11" s="1"/>
  <c r="K1601" i="11" s="1"/>
  <c r="K1602" i="11" s="1"/>
  <c r="K1603" i="11" s="1"/>
  <c r="K1604" i="11" s="1"/>
  <c r="K1605" i="11" s="1"/>
  <c r="K1606" i="11" s="1"/>
  <c r="K1607" i="11" s="1"/>
  <c r="K1608" i="11" s="1"/>
  <c r="K1609" i="11" s="1"/>
  <c r="K1610" i="11" s="1"/>
  <c r="K1611" i="11" s="1"/>
  <c r="K1612" i="11" s="1"/>
  <c r="K1613" i="11" s="1"/>
  <c r="K1614" i="11" s="1"/>
  <c r="K1615" i="11" s="1"/>
  <c r="K1616" i="11" s="1"/>
  <c r="K1617" i="11" s="1"/>
  <c r="K1618" i="11" s="1"/>
  <c r="K1619" i="11" s="1"/>
  <c r="K1620" i="11" s="1"/>
  <c r="K1621" i="11" s="1"/>
  <c r="K1622" i="11" s="1"/>
  <c r="K1623" i="11" s="1"/>
  <c r="K1624" i="11" s="1"/>
  <c r="K1625" i="11" s="1"/>
  <c r="K1626" i="11" s="1"/>
  <c r="K1627" i="11" s="1"/>
  <c r="K1628" i="11" s="1"/>
  <c r="K1629" i="11" s="1"/>
  <c r="K1630" i="11" s="1"/>
  <c r="K1631" i="11" s="1"/>
  <c r="K1632" i="11" s="1"/>
  <c r="K1633" i="11" s="1"/>
  <c r="K1634" i="11" s="1"/>
  <c r="K1635" i="11" s="1"/>
  <c r="K1636" i="11" s="1"/>
  <c r="K1637" i="11" s="1"/>
  <c r="K1638" i="11" s="1"/>
  <c r="K1639" i="11" s="1"/>
  <c r="K1640" i="11" s="1"/>
  <c r="K1641" i="11" s="1"/>
  <c r="K1642" i="11" s="1"/>
  <c r="K1643" i="11" s="1"/>
  <c r="K1644" i="11" s="1"/>
  <c r="K1645" i="11" s="1"/>
  <c r="K1646" i="11" s="1"/>
  <c r="K1647" i="11" s="1"/>
  <c r="K1648" i="11" s="1"/>
  <c r="K1649" i="11" s="1"/>
  <c r="K1650" i="11" s="1"/>
  <c r="K1651" i="11" s="1"/>
  <c r="K1652" i="11" s="1"/>
  <c r="K1653" i="11" s="1"/>
  <c r="K1654" i="11" s="1"/>
  <c r="K1655" i="11" s="1"/>
  <c r="K1656" i="11" s="1"/>
  <c r="K1657" i="11" s="1"/>
  <c r="K1658" i="11" s="1"/>
  <c r="K1659" i="11" s="1"/>
  <c r="K1660" i="11" s="1"/>
  <c r="K1661" i="11" s="1"/>
  <c r="K1662" i="11" s="1"/>
  <c r="K1663" i="11" s="1"/>
  <c r="K1664" i="11" s="1"/>
  <c r="K1665" i="11" s="1"/>
  <c r="K1666" i="11" s="1"/>
  <c r="K1667" i="11" s="1"/>
  <c r="K1668" i="11" s="1"/>
  <c r="K1669" i="11" s="1"/>
  <c r="K1670" i="11" s="1"/>
  <c r="K1671" i="11" s="1"/>
  <c r="K1672" i="11" s="1"/>
  <c r="K1673" i="11" s="1"/>
  <c r="K1674" i="11" s="1"/>
  <c r="K1675" i="11" s="1"/>
  <c r="K1676" i="11" s="1"/>
  <c r="K1677" i="11" s="1"/>
  <c r="K1678" i="11" s="1"/>
  <c r="K1679" i="11" s="1"/>
  <c r="K1680" i="11" s="1"/>
  <c r="K1681" i="11" s="1"/>
  <c r="K1682" i="11" s="1"/>
  <c r="K1683" i="11" s="1"/>
  <c r="K1684" i="11" s="1"/>
  <c r="K1685" i="11" s="1"/>
  <c r="K1686" i="11" s="1"/>
  <c r="K1687" i="11" s="1"/>
  <c r="K1688" i="11" s="1"/>
  <c r="K1689" i="11" s="1"/>
  <c r="K1690" i="11" s="1"/>
  <c r="K1691" i="11" s="1"/>
  <c r="K1692" i="11" s="1"/>
  <c r="K1693" i="11" s="1"/>
  <c r="K1694" i="11" s="1"/>
  <c r="K1695" i="11" s="1"/>
  <c r="K1696" i="11" s="1"/>
  <c r="K1697" i="11" s="1"/>
  <c r="K1698" i="11" s="1"/>
  <c r="K1699" i="11" s="1"/>
  <c r="K1700" i="11" s="1"/>
  <c r="K1701" i="11" s="1"/>
  <c r="K1702" i="11" s="1"/>
  <c r="K1703" i="11" s="1"/>
  <c r="K1704" i="11" s="1"/>
  <c r="K1705" i="11" s="1"/>
  <c r="K1706" i="11" s="1"/>
  <c r="K1707" i="11" s="1"/>
  <c r="K1708" i="11" s="1"/>
  <c r="K1709" i="11" s="1"/>
  <c r="K1710" i="11" s="1"/>
  <c r="K1711" i="11" s="1"/>
  <c r="K1712" i="11" s="1"/>
  <c r="K1713" i="11" s="1"/>
  <c r="K1714" i="11" s="1"/>
  <c r="K1715" i="11" s="1"/>
  <c r="K1716" i="11" s="1"/>
  <c r="K1717" i="11" s="1"/>
  <c r="K1718" i="11" s="1"/>
  <c r="K1719" i="11" s="1"/>
  <c r="K1720" i="11" s="1"/>
  <c r="K1721" i="11" s="1"/>
  <c r="K1722" i="11" s="1"/>
  <c r="K1723" i="11" s="1"/>
  <c r="K1724" i="11" s="1"/>
  <c r="K1725" i="11" s="1"/>
  <c r="K1726" i="11" s="1"/>
  <c r="K1727" i="11" s="1"/>
  <c r="K1728" i="11" s="1"/>
  <c r="K1729" i="11" s="1"/>
  <c r="K1730" i="11" s="1"/>
  <c r="K1731" i="11" s="1"/>
  <c r="K1732" i="11" s="1"/>
  <c r="K1733" i="11" s="1"/>
  <c r="K1734" i="11" s="1"/>
  <c r="K1735" i="11" s="1"/>
  <c r="K1736" i="11" s="1"/>
  <c r="K1737" i="11" s="1"/>
  <c r="K1738" i="11" s="1"/>
  <c r="K1739" i="11" s="1"/>
  <c r="K1740" i="11" s="1"/>
  <c r="K1741" i="11" s="1"/>
  <c r="K1742" i="11" s="1"/>
  <c r="K1743" i="11" s="1"/>
  <c r="K1744" i="11" s="1"/>
  <c r="K1745" i="11" s="1"/>
  <c r="K1746" i="11" s="1"/>
  <c r="K1747" i="11" s="1"/>
  <c r="K1748" i="11" s="1"/>
  <c r="K1749" i="11" s="1"/>
  <c r="K1750" i="11" s="1"/>
  <c r="K1751" i="11" s="1"/>
  <c r="K1752" i="11" s="1"/>
  <c r="K1753" i="11" s="1"/>
  <c r="K1754" i="11" s="1"/>
  <c r="K1755" i="11" s="1"/>
  <c r="K1756" i="11" s="1"/>
  <c r="K1757" i="11" s="1"/>
  <c r="K1758" i="11" s="1"/>
  <c r="K1759" i="11" s="1"/>
  <c r="K1760" i="11" s="1"/>
  <c r="K1761" i="11" s="1"/>
  <c r="K1762" i="11" s="1"/>
  <c r="K1763" i="11" s="1"/>
  <c r="K1764" i="11" s="1"/>
  <c r="K1765" i="11" s="1"/>
  <c r="K1766" i="11" s="1"/>
  <c r="K1767" i="11" s="1"/>
  <c r="K1768" i="11" s="1"/>
  <c r="K1769" i="11" s="1"/>
  <c r="K1770" i="11" s="1"/>
  <c r="K1771" i="11" s="1"/>
  <c r="K1772" i="11" s="1"/>
  <c r="K1773" i="11" s="1"/>
  <c r="K1774" i="11" s="1"/>
  <c r="K1775" i="11" s="1"/>
  <c r="K1776" i="11" s="1"/>
  <c r="K1777" i="11" s="1"/>
  <c r="K1778" i="11" s="1"/>
  <c r="K1779" i="11" s="1"/>
  <c r="K1780" i="11" s="1"/>
  <c r="K1781" i="11" s="1"/>
  <c r="K1782" i="11" s="1"/>
  <c r="K1783" i="11" s="1"/>
  <c r="K1784" i="11" s="1"/>
  <c r="K1785" i="11" s="1"/>
  <c r="K1786" i="11" s="1"/>
  <c r="K1787" i="11" s="1"/>
  <c r="K1788" i="11" s="1"/>
  <c r="K1789" i="11" s="1"/>
  <c r="K1790" i="11" s="1"/>
  <c r="K1791" i="11" s="1"/>
  <c r="K1792" i="11" s="1"/>
  <c r="K1793" i="11" s="1"/>
  <c r="K1794" i="11" s="1"/>
  <c r="K1795" i="11" s="1"/>
  <c r="K1796" i="11" s="1"/>
  <c r="K1797" i="11" s="1"/>
  <c r="K1798" i="11" s="1"/>
  <c r="K1799" i="11" s="1"/>
  <c r="K1800" i="11" s="1"/>
  <c r="K1801" i="11" s="1"/>
  <c r="K1802" i="11" s="1"/>
  <c r="K1803" i="11" s="1"/>
  <c r="K1804" i="11" s="1"/>
  <c r="K1805" i="11" s="1"/>
  <c r="K1806" i="11" s="1"/>
  <c r="K1807" i="11" s="1"/>
  <c r="K1808" i="11" s="1"/>
  <c r="K1809" i="11" s="1"/>
  <c r="K1810" i="11" s="1"/>
  <c r="K1811" i="11" s="1"/>
  <c r="K1812" i="11" s="1"/>
  <c r="K1813" i="11" s="1"/>
  <c r="K1814" i="11" s="1"/>
  <c r="K1815" i="11" s="1"/>
  <c r="K1816" i="11" s="1"/>
  <c r="K1817" i="11" s="1"/>
  <c r="K1818" i="11" s="1"/>
  <c r="K1819" i="11" s="1"/>
  <c r="K1820" i="11" s="1"/>
  <c r="K1821" i="11" s="1"/>
  <c r="K1822" i="11" s="1"/>
  <c r="K1823" i="11" s="1"/>
  <c r="K1824" i="11" s="1"/>
  <c r="K1825" i="11" s="1"/>
  <c r="K1826" i="11" s="1"/>
  <c r="K1827" i="11" s="1"/>
  <c r="K1828" i="11" s="1"/>
  <c r="K1829" i="11" s="1"/>
  <c r="K1830" i="11" s="1"/>
  <c r="K1831" i="11" s="1"/>
  <c r="K1832" i="11" s="1"/>
  <c r="K1833" i="11" s="1"/>
  <c r="K1834" i="11" s="1"/>
  <c r="K1835" i="11" s="1"/>
  <c r="K1836" i="11" s="1"/>
  <c r="K1837" i="11" s="1"/>
  <c r="K1838" i="11" s="1"/>
  <c r="K1839" i="11" s="1"/>
  <c r="K1840" i="11" s="1"/>
  <c r="K1841" i="11" s="1"/>
  <c r="K1842" i="11" s="1"/>
  <c r="K1843" i="11" s="1"/>
  <c r="K1844" i="11" s="1"/>
  <c r="K1845" i="11" s="1"/>
  <c r="K1846" i="11" s="1"/>
  <c r="K1847" i="11" s="1"/>
  <c r="K1848" i="11" s="1"/>
  <c r="K1849" i="11" s="1"/>
  <c r="K1850" i="11" s="1"/>
  <c r="K1851" i="11" s="1"/>
  <c r="K1852" i="11" s="1"/>
  <c r="K1853" i="11" s="1"/>
  <c r="K1854" i="11" s="1"/>
  <c r="K1855" i="11" s="1"/>
  <c r="K1856" i="11" s="1"/>
  <c r="K1857" i="11" s="1"/>
  <c r="K1858" i="11" s="1"/>
  <c r="K1859" i="11" s="1"/>
  <c r="K1860" i="11" s="1"/>
  <c r="K1861" i="11" s="1"/>
  <c r="K1862" i="11" s="1"/>
  <c r="K1863" i="11" s="1"/>
  <c r="K1864" i="11" s="1"/>
  <c r="K1865" i="11" s="1"/>
  <c r="K1866" i="11" s="1"/>
  <c r="K1867" i="11" s="1"/>
  <c r="K1868" i="11" s="1"/>
  <c r="K1869" i="11" s="1"/>
  <c r="K1870" i="11" s="1"/>
  <c r="K1871" i="11" s="1"/>
  <c r="K1872" i="11" s="1"/>
  <c r="K1873" i="11" s="1"/>
  <c r="K1874" i="11" s="1"/>
  <c r="K1875" i="11" s="1"/>
  <c r="K1876" i="11" s="1"/>
  <c r="K1877" i="11" s="1"/>
  <c r="K1878" i="11" s="1"/>
  <c r="K1879" i="11" s="1"/>
  <c r="K1880" i="11" s="1"/>
  <c r="K1881" i="11" s="1"/>
  <c r="K1882" i="11" s="1"/>
  <c r="K1883" i="11" s="1"/>
  <c r="K1884" i="11" s="1"/>
  <c r="K1885" i="11" s="1"/>
  <c r="K1886" i="11" s="1"/>
  <c r="K1887" i="11" s="1"/>
  <c r="K1888" i="11" s="1"/>
  <c r="K1889" i="11" s="1"/>
  <c r="K1890" i="11" s="1"/>
  <c r="K1891" i="11" s="1"/>
  <c r="K1892" i="11" s="1"/>
  <c r="K1893" i="11" s="1"/>
  <c r="K1894" i="11" s="1"/>
  <c r="K1895" i="11" s="1"/>
  <c r="K1896" i="11" s="1"/>
  <c r="K1897" i="11" s="1"/>
  <c r="K1898" i="11" s="1"/>
  <c r="K1899" i="11" s="1"/>
  <c r="K1900" i="11" s="1"/>
  <c r="K1901" i="11" s="1"/>
  <c r="K1902" i="11" s="1"/>
  <c r="K1903" i="11" s="1"/>
  <c r="K1904" i="11" s="1"/>
  <c r="K1905" i="11" s="1"/>
  <c r="K1906" i="11" s="1"/>
  <c r="K1907" i="11" s="1"/>
  <c r="K1908" i="11" s="1"/>
  <c r="K1909" i="11" s="1"/>
  <c r="K1910" i="11" s="1"/>
  <c r="K1911" i="11" s="1"/>
  <c r="K1912" i="11" s="1"/>
  <c r="K1913" i="11" s="1"/>
  <c r="K1914" i="11" s="1"/>
  <c r="K1915" i="11" s="1"/>
  <c r="K1916" i="11" s="1"/>
  <c r="K1917" i="11" s="1"/>
  <c r="K1918" i="11" s="1"/>
  <c r="K1919" i="11" s="1"/>
  <c r="K1920" i="11" s="1"/>
  <c r="K1921" i="11" s="1"/>
  <c r="K1922" i="11" s="1"/>
  <c r="K1923" i="11" s="1"/>
  <c r="K1924" i="11" s="1"/>
  <c r="K1925" i="11" s="1"/>
  <c r="K1926" i="11" s="1"/>
  <c r="K1927" i="11" s="1"/>
  <c r="K1928" i="11" s="1"/>
  <c r="K1929" i="11" s="1"/>
  <c r="K1930" i="11" s="1"/>
  <c r="K1931" i="11" s="1"/>
  <c r="K1932" i="11" s="1"/>
  <c r="K1933" i="11" s="1"/>
  <c r="K1934" i="11" s="1"/>
  <c r="K1935" i="11" s="1"/>
  <c r="K1936" i="11" s="1"/>
  <c r="K1937" i="11" s="1"/>
  <c r="K1938" i="11" s="1"/>
  <c r="K1939" i="11" s="1"/>
  <c r="K1940" i="11" s="1"/>
  <c r="K1941" i="11" s="1"/>
  <c r="K1942" i="11" s="1"/>
  <c r="K1943" i="11" s="1"/>
  <c r="K1944" i="11" s="1"/>
  <c r="K1945" i="11" s="1"/>
  <c r="K1946" i="11" s="1"/>
  <c r="K1947" i="11" s="1"/>
  <c r="K1948" i="11" s="1"/>
  <c r="K1949" i="11" s="1"/>
  <c r="K1950" i="11" s="1"/>
  <c r="K1951" i="11" s="1"/>
  <c r="K1952" i="11" s="1"/>
  <c r="K1953" i="11" s="1"/>
  <c r="K1954" i="11" s="1"/>
  <c r="K1955" i="11" s="1"/>
  <c r="K1956" i="11" s="1"/>
  <c r="K1957" i="11" s="1"/>
  <c r="K1958" i="11" s="1"/>
  <c r="K1959" i="11" s="1"/>
  <c r="K1960" i="11" s="1"/>
  <c r="K1961" i="11" s="1"/>
  <c r="K1962" i="11" s="1"/>
  <c r="K1963" i="11" s="1"/>
  <c r="K1964" i="11" s="1"/>
  <c r="K1965" i="11" s="1"/>
  <c r="K1966" i="11" s="1"/>
  <c r="K1967" i="11" s="1"/>
  <c r="K1968" i="11" s="1"/>
  <c r="K1969" i="11" s="1"/>
  <c r="K1970" i="11" s="1"/>
  <c r="K1971" i="11" s="1"/>
  <c r="K1972" i="11" s="1"/>
  <c r="K1973" i="11" s="1"/>
  <c r="K1974" i="11" s="1"/>
  <c r="K1975" i="11" s="1"/>
  <c r="K1976" i="11" s="1"/>
  <c r="K1977" i="11" s="1"/>
  <c r="K1978" i="11" s="1"/>
  <c r="K1979" i="11" s="1"/>
  <c r="K1980" i="11" s="1"/>
  <c r="K1981" i="11" s="1"/>
  <c r="K1982" i="11" s="1"/>
  <c r="K1983" i="11" s="1"/>
  <c r="K1984" i="11" s="1"/>
  <c r="K1985" i="11" s="1"/>
  <c r="K1986" i="11" s="1"/>
  <c r="K1987" i="11" s="1"/>
  <c r="K1988" i="11" s="1"/>
  <c r="K1989" i="11" s="1"/>
  <c r="K1990" i="11" s="1"/>
  <c r="K1991" i="11" s="1"/>
  <c r="K1992" i="11" s="1"/>
  <c r="K1993" i="11" s="1"/>
  <c r="K1994" i="11" s="1"/>
  <c r="K1995" i="11" s="1"/>
  <c r="K1996" i="11" s="1"/>
  <c r="K1997" i="11" s="1"/>
  <c r="K1998" i="11" s="1"/>
  <c r="K1999" i="11" s="1"/>
  <c r="K2000" i="11" s="1"/>
  <c r="K2001" i="11" s="1"/>
  <c r="K2002" i="11" s="1"/>
  <c r="K2003" i="11" s="1"/>
  <c r="K2004" i="11" s="1"/>
  <c r="K2005" i="11" s="1"/>
  <c r="K2006" i="11" s="1"/>
  <c r="K2007" i="11" s="1"/>
  <c r="K2008" i="11" s="1"/>
  <c r="K2009" i="11" s="1"/>
  <c r="K2010" i="11" s="1"/>
  <c r="K2011" i="11" s="1"/>
  <c r="K2012" i="11" s="1"/>
  <c r="K2013" i="11" s="1"/>
  <c r="K2014" i="11" s="1"/>
  <c r="K2015" i="11" s="1"/>
  <c r="K2016" i="11" s="1"/>
  <c r="K2017" i="11" s="1"/>
  <c r="K2018" i="11" s="1"/>
  <c r="K2019" i="11" s="1"/>
  <c r="K2020" i="11" s="1"/>
  <c r="K2021" i="11" s="1"/>
  <c r="K2022" i="11" s="1"/>
  <c r="K2023" i="11" s="1"/>
  <c r="K2024" i="11" s="1"/>
  <c r="K2025" i="11" s="1"/>
  <c r="K2026" i="11" s="1"/>
  <c r="K2027" i="11" s="1"/>
  <c r="K2028" i="11" s="1"/>
  <c r="K2029" i="11" s="1"/>
  <c r="K2030" i="11" s="1"/>
  <c r="K2031" i="11" s="1"/>
  <c r="K2032" i="11" s="1"/>
  <c r="K2033" i="11" s="1"/>
  <c r="K2034" i="11" s="1"/>
  <c r="K2035" i="11" s="1"/>
  <c r="K2036" i="11" s="1"/>
  <c r="K2037" i="11" s="1"/>
  <c r="K2038" i="11" s="1"/>
  <c r="K2039" i="11" s="1"/>
  <c r="K2040" i="11" s="1"/>
  <c r="K2041" i="11" s="1"/>
  <c r="K2042" i="11" s="1"/>
  <c r="K2043" i="11" s="1"/>
  <c r="K2044" i="11" s="1"/>
  <c r="K2045" i="11" s="1"/>
  <c r="K2046" i="11" s="1"/>
  <c r="K2047" i="11" s="1"/>
  <c r="K2048" i="11" s="1"/>
  <c r="K2049" i="11" s="1"/>
  <c r="K2050" i="11" s="1"/>
  <c r="K2051" i="11" s="1"/>
  <c r="K2052" i="11" s="1"/>
  <c r="K2053" i="11" s="1"/>
  <c r="K2054" i="11" s="1"/>
  <c r="K2055" i="11" s="1"/>
  <c r="K2056" i="11" s="1"/>
  <c r="K2057" i="11" s="1"/>
  <c r="K2058" i="11" s="1"/>
  <c r="K2059" i="11" s="1"/>
  <c r="K2060" i="11" s="1"/>
  <c r="K2061" i="11" s="1"/>
  <c r="K2062" i="11" s="1"/>
  <c r="K2063" i="11" s="1"/>
  <c r="K2064" i="11" s="1"/>
  <c r="K2065" i="11" s="1"/>
  <c r="K2066" i="11" s="1"/>
  <c r="K2067" i="11" s="1"/>
  <c r="K2068" i="11" s="1"/>
  <c r="K2069" i="11" s="1"/>
  <c r="K2070" i="11" s="1"/>
  <c r="K2071" i="11" s="1"/>
  <c r="K2072" i="11" s="1"/>
  <c r="K2073" i="11" s="1"/>
  <c r="K2074" i="11" s="1"/>
  <c r="K2075" i="11" s="1"/>
  <c r="K2076" i="11" s="1"/>
  <c r="K2077" i="11" s="1"/>
  <c r="K2078" i="11" s="1"/>
  <c r="K2079" i="11" s="1"/>
  <c r="K2080" i="11" s="1"/>
  <c r="K2081" i="11" s="1"/>
  <c r="K2082" i="11" s="1"/>
  <c r="K2083" i="11" s="1"/>
  <c r="K2084" i="11" s="1"/>
  <c r="K2085" i="11" s="1"/>
  <c r="K2086" i="11" s="1"/>
  <c r="K2087" i="11" s="1"/>
  <c r="K2088" i="11" s="1"/>
  <c r="K2089" i="11" s="1"/>
  <c r="K2090" i="11" s="1"/>
  <c r="K2091" i="11" s="1"/>
  <c r="K2092" i="11" s="1"/>
  <c r="K2093" i="11" s="1"/>
  <c r="K2094" i="11" s="1"/>
  <c r="K2095" i="11" s="1"/>
  <c r="K2096" i="11" s="1"/>
  <c r="K2097" i="11" s="1"/>
  <c r="K2098" i="11" s="1"/>
  <c r="K2099" i="11" s="1"/>
  <c r="K2100" i="11" s="1"/>
  <c r="K2101" i="11" s="1"/>
  <c r="K2102" i="11" s="1"/>
  <c r="K2103" i="11" s="1"/>
  <c r="K2104" i="11" s="1"/>
  <c r="K2105" i="11" s="1"/>
  <c r="K2106" i="11" s="1"/>
  <c r="K2107" i="11" s="1"/>
  <c r="K2108" i="11" s="1"/>
  <c r="K2109" i="11" s="1"/>
  <c r="K2110" i="11" s="1"/>
  <c r="K2111" i="11" s="1"/>
  <c r="K2112" i="11" s="1"/>
  <c r="K2113" i="11" s="1"/>
  <c r="K2114" i="11" s="1"/>
  <c r="K2115" i="11" s="1"/>
  <c r="K2116" i="11" s="1"/>
  <c r="K2117" i="11" s="1"/>
  <c r="K2118" i="11" s="1"/>
  <c r="K2119" i="11" s="1"/>
  <c r="K2120" i="11" s="1"/>
  <c r="K2121" i="11" s="1"/>
  <c r="K2122" i="11" s="1"/>
  <c r="K2123" i="11" s="1"/>
  <c r="K2124" i="11" s="1"/>
  <c r="K2125" i="11" s="1"/>
  <c r="K2126" i="11" s="1"/>
  <c r="K2127" i="11" s="1"/>
  <c r="K2128" i="11" s="1"/>
  <c r="K2129" i="11" s="1"/>
  <c r="K2130" i="11" s="1"/>
  <c r="K2131" i="11" s="1"/>
  <c r="K2132" i="11" s="1"/>
  <c r="K2133" i="11" s="1"/>
  <c r="K2134" i="11" s="1"/>
  <c r="K2135" i="11" s="1"/>
  <c r="K2136" i="11" s="1"/>
  <c r="K2137" i="11" s="1"/>
  <c r="K2138" i="11" s="1"/>
  <c r="K2139" i="11" s="1"/>
  <c r="K2140" i="11" s="1"/>
  <c r="K2141" i="11" s="1"/>
  <c r="K2142" i="11" s="1"/>
  <c r="K2143" i="11" s="1"/>
  <c r="K2144" i="11" s="1"/>
  <c r="K2145" i="11" s="1"/>
  <c r="K2146" i="11" s="1"/>
  <c r="K2147" i="11" s="1"/>
  <c r="K2148" i="11" s="1"/>
  <c r="K2149" i="11" s="1"/>
  <c r="K2150" i="11" s="1"/>
  <c r="K2151" i="11" s="1"/>
  <c r="K2152" i="11" s="1"/>
  <c r="K2153" i="11" s="1"/>
  <c r="K2154" i="11" s="1"/>
  <c r="K2155" i="11" s="1"/>
  <c r="K2156" i="11" s="1"/>
  <c r="K2157" i="11" s="1"/>
  <c r="K2158" i="11" s="1"/>
  <c r="K2159" i="11" s="1"/>
  <c r="K2160" i="11" s="1"/>
  <c r="K2161" i="11" s="1"/>
  <c r="K2162" i="11" s="1"/>
  <c r="K2163" i="11" s="1"/>
  <c r="K2164" i="11" s="1"/>
  <c r="K2165" i="11" s="1"/>
  <c r="K2166" i="11" s="1"/>
  <c r="K2167" i="11" s="1"/>
  <c r="K2168" i="11" s="1"/>
  <c r="K2169" i="11" s="1"/>
  <c r="K2170" i="11" s="1"/>
  <c r="K2171" i="11" s="1"/>
  <c r="K2172" i="11" s="1"/>
  <c r="K2173" i="11" s="1"/>
  <c r="K2174" i="11" s="1"/>
  <c r="K2175" i="11" s="1"/>
  <c r="K2176" i="11" s="1"/>
  <c r="K2177" i="11" s="1"/>
  <c r="K2178" i="11" s="1"/>
  <c r="K2179" i="11" s="1"/>
  <c r="K2180" i="11" s="1"/>
  <c r="K2181" i="11" s="1"/>
  <c r="K2182" i="11" s="1"/>
  <c r="K2183" i="11" s="1"/>
  <c r="K2184" i="11" s="1"/>
  <c r="K2185" i="11" s="1"/>
  <c r="K2186" i="11" s="1"/>
  <c r="K2187" i="11" s="1"/>
  <c r="K2188" i="11" s="1"/>
  <c r="K2189" i="11" s="1"/>
  <c r="K2190" i="11" s="1"/>
  <c r="K2191" i="11" s="1"/>
  <c r="K2192" i="11" s="1"/>
  <c r="K2193" i="11" s="1"/>
  <c r="K2194" i="11" s="1"/>
  <c r="K2195" i="11" s="1"/>
  <c r="K2196" i="11" s="1"/>
  <c r="K2197" i="11" s="1"/>
  <c r="K2198" i="11" s="1"/>
  <c r="K2199" i="11" s="1"/>
  <c r="K2200" i="11" s="1"/>
  <c r="K2201" i="11" s="1"/>
  <c r="K2202" i="11" s="1"/>
  <c r="K2203" i="11" s="1"/>
  <c r="K2204" i="11" s="1"/>
  <c r="K2205" i="11" s="1"/>
  <c r="K2206" i="11" s="1"/>
  <c r="K2207" i="11" s="1"/>
  <c r="K2208" i="11" s="1"/>
  <c r="K2209" i="11" s="1"/>
  <c r="K2210" i="11" s="1"/>
  <c r="K2211" i="11" s="1"/>
  <c r="K2212" i="11" s="1"/>
  <c r="K2213" i="11" s="1"/>
  <c r="K2214" i="11" s="1"/>
  <c r="K2215" i="11" s="1"/>
  <c r="K2216" i="11" s="1"/>
  <c r="K2217" i="11" s="1"/>
  <c r="K2218" i="11" s="1"/>
  <c r="K2219" i="11" s="1"/>
  <c r="K2220" i="11" s="1"/>
  <c r="K2221" i="11" s="1"/>
  <c r="K2222" i="11" s="1"/>
  <c r="K2223" i="11" s="1"/>
  <c r="K2224" i="11" s="1"/>
  <c r="K2225" i="11" s="1"/>
  <c r="K2226" i="11" s="1"/>
  <c r="K2227" i="11" s="1"/>
  <c r="K2228" i="11" s="1"/>
  <c r="K2229" i="11" s="1"/>
  <c r="K2230" i="11" s="1"/>
  <c r="K2231" i="11" s="1"/>
  <c r="K2232" i="11" s="1"/>
  <c r="K2233" i="11" s="1"/>
  <c r="K2234" i="11" s="1"/>
  <c r="K2235" i="11" s="1"/>
  <c r="K2236" i="11" s="1"/>
  <c r="K2237" i="11" s="1"/>
  <c r="K2238" i="11" s="1"/>
  <c r="K2239" i="11" s="1"/>
  <c r="K2240" i="11" s="1"/>
  <c r="K2241" i="11" s="1"/>
  <c r="K2242" i="11" s="1"/>
  <c r="K2243" i="11" s="1"/>
  <c r="K2244" i="11" s="1"/>
  <c r="K2245" i="11" s="1"/>
  <c r="K2246" i="11" s="1"/>
  <c r="K2247" i="11" s="1"/>
  <c r="K2248" i="11" s="1"/>
  <c r="K2249" i="11" s="1"/>
  <c r="K2250" i="11" s="1"/>
  <c r="K2251" i="11" s="1"/>
  <c r="K2252" i="11" s="1"/>
  <c r="K2253" i="11" s="1"/>
  <c r="K2254" i="11" s="1"/>
  <c r="K2255" i="11" s="1"/>
  <c r="K2256" i="11" s="1"/>
  <c r="K2257" i="11" s="1"/>
  <c r="K2258" i="11" s="1"/>
  <c r="K2259" i="11" s="1"/>
  <c r="K2260" i="11" s="1"/>
  <c r="K2261" i="11" s="1"/>
  <c r="K2262" i="11" s="1"/>
  <c r="K2263" i="11" s="1"/>
  <c r="K2264" i="11" s="1"/>
  <c r="K2265" i="11" s="1"/>
  <c r="K2266" i="11" s="1"/>
  <c r="K2267" i="11" s="1"/>
  <c r="K2268" i="11" s="1"/>
  <c r="K2269" i="11" s="1"/>
  <c r="K2270" i="11" s="1"/>
  <c r="K2271" i="11" s="1"/>
  <c r="K2272" i="11" s="1"/>
  <c r="K2273" i="11" s="1"/>
  <c r="K2274" i="11" s="1"/>
  <c r="K2275" i="11" s="1"/>
  <c r="K2276" i="11" s="1"/>
  <c r="K2277" i="11" s="1"/>
  <c r="K2278" i="11" s="1"/>
  <c r="K2279" i="11" s="1"/>
  <c r="K2280" i="11" s="1"/>
  <c r="K2281" i="11" s="1"/>
  <c r="K2282" i="11" s="1"/>
  <c r="K2283" i="11" s="1"/>
  <c r="K2284" i="11" s="1"/>
  <c r="K2285" i="11" s="1"/>
  <c r="K2286" i="11" s="1"/>
  <c r="K2287" i="11" s="1"/>
  <c r="K2288" i="11" s="1"/>
  <c r="K2289" i="11" s="1"/>
  <c r="K2290" i="11" s="1"/>
  <c r="K2291" i="11" s="1"/>
  <c r="K2292" i="11" s="1"/>
  <c r="K2293" i="11" s="1"/>
  <c r="K2294" i="11" s="1"/>
  <c r="K2295" i="11" s="1"/>
  <c r="K2296" i="11" s="1"/>
  <c r="K2297" i="11" s="1"/>
  <c r="K2298" i="11" s="1"/>
  <c r="K2299" i="11" s="1"/>
  <c r="K2300" i="11" s="1"/>
  <c r="K2301" i="11" s="1"/>
  <c r="K2302" i="11" s="1"/>
  <c r="K2303" i="11" s="1"/>
  <c r="K2304" i="11" s="1"/>
  <c r="K2305" i="11" s="1"/>
  <c r="K2306" i="11" s="1"/>
  <c r="K2307" i="11" s="1"/>
  <c r="K2308" i="11" s="1"/>
  <c r="K2309" i="11" s="1"/>
  <c r="K2310" i="11" s="1"/>
  <c r="K2311" i="11" s="1"/>
  <c r="K2312" i="11" s="1"/>
  <c r="K2313" i="11" s="1"/>
  <c r="K2314" i="11" s="1"/>
  <c r="K2315" i="11" s="1"/>
  <c r="K2316" i="11" s="1"/>
  <c r="K2317" i="11" s="1"/>
  <c r="K2318" i="11" s="1"/>
  <c r="K2319" i="11" s="1"/>
  <c r="K2320" i="11" s="1"/>
  <c r="K2321" i="11" s="1"/>
  <c r="K2322" i="11" s="1"/>
  <c r="K2323" i="11" s="1"/>
  <c r="K2324" i="11" s="1"/>
  <c r="K2325" i="11" s="1"/>
  <c r="K2326" i="11" s="1"/>
  <c r="K2327" i="11" s="1"/>
  <c r="K2328" i="11" s="1"/>
  <c r="K2329" i="11" s="1"/>
  <c r="K2330" i="11" s="1"/>
  <c r="K2331" i="11" s="1"/>
  <c r="K2332" i="11" s="1"/>
  <c r="K2333" i="11" s="1"/>
  <c r="K2334" i="11" s="1"/>
  <c r="K2335" i="11" s="1"/>
  <c r="K2336" i="11" s="1"/>
  <c r="K2337" i="11" s="1"/>
  <c r="K2338" i="11" s="1"/>
  <c r="K2339" i="11" s="1"/>
  <c r="K2340" i="11" s="1"/>
  <c r="K2341" i="11" s="1"/>
  <c r="K2342" i="11" s="1"/>
  <c r="K2343" i="11" s="1"/>
  <c r="K2344" i="11" s="1"/>
  <c r="K2345" i="11" s="1"/>
  <c r="K2346" i="11" s="1"/>
  <c r="K2347" i="11" s="1"/>
  <c r="K2348" i="11" s="1"/>
  <c r="K2349" i="11" s="1"/>
  <c r="K2350" i="11" s="1"/>
  <c r="K2351" i="11" s="1"/>
  <c r="K2352" i="11" s="1"/>
  <c r="K2353" i="11" s="1"/>
  <c r="K2354" i="11" s="1"/>
  <c r="K2355" i="11" s="1"/>
  <c r="K2356" i="11" s="1"/>
  <c r="K2357" i="11" s="1"/>
  <c r="K2358" i="11" s="1"/>
  <c r="K2359" i="11" s="1"/>
  <c r="K2360" i="11" s="1"/>
  <c r="K2361" i="11" s="1"/>
  <c r="K2362" i="11" s="1"/>
  <c r="K2363" i="11" s="1"/>
  <c r="K2364" i="11" s="1"/>
  <c r="K2365" i="11" s="1"/>
  <c r="K2366" i="11" s="1"/>
  <c r="K2367" i="11" s="1"/>
  <c r="K2368" i="11" s="1"/>
  <c r="K2369" i="11" s="1"/>
  <c r="K2370" i="11" s="1"/>
  <c r="K2371" i="11" s="1"/>
  <c r="K2372" i="11" s="1"/>
  <c r="K2373" i="11" s="1"/>
  <c r="K2374" i="11" s="1"/>
  <c r="K2375" i="11" s="1"/>
  <c r="K2376" i="11" s="1"/>
  <c r="K2377" i="11" s="1"/>
  <c r="K2378" i="11" s="1"/>
  <c r="K2379" i="11" s="1"/>
  <c r="K2380" i="11" s="1"/>
  <c r="K2381" i="11" s="1"/>
  <c r="K2382" i="11" s="1"/>
  <c r="K2383" i="11" s="1"/>
  <c r="K2384" i="11" s="1"/>
  <c r="K2385" i="11" s="1"/>
  <c r="K2386" i="11" s="1"/>
  <c r="K2387" i="11" s="1"/>
  <c r="K2388" i="11" s="1"/>
  <c r="K2389" i="11" s="1"/>
  <c r="K2390" i="11" s="1"/>
  <c r="K2391" i="11" s="1"/>
  <c r="K2392" i="11" s="1"/>
  <c r="K2393" i="11" s="1"/>
  <c r="K2394" i="11" s="1"/>
  <c r="K2395" i="11" s="1"/>
  <c r="K2396" i="11" s="1"/>
  <c r="K2397" i="11" s="1"/>
  <c r="K2398" i="11" s="1"/>
  <c r="K2399" i="11" s="1"/>
  <c r="K2400" i="11" s="1"/>
  <c r="K2401" i="11" s="1"/>
  <c r="K2402" i="11" s="1"/>
  <c r="K2403" i="11" s="1"/>
  <c r="K2404" i="11" s="1"/>
  <c r="K2405" i="11" s="1"/>
  <c r="K2406" i="11" s="1"/>
  <c r="K2407" i="11" s="1"/>
  <c r="K2408" i="11" s="1"/>
  <c r="K2409" i="11" s="1"/>
  <c r="K2410" i="11" s="1"/>
  <c r="K2411" i="11" s="1"/>
  <c r="K2412" i="11" s="1"/>
  <c r="K2413" i="11" s="1"/>
  <c r="K2414" i="11" s="1"/>
  <c r="K2415" i="11" s="1"/>
  <c r="K2416" i="11" s="1"/>
  <c r="K2417" i="11" s="1"/>
  <c r="K2418" i="11" s="1"/>
  <c r="K2419" i="11" s="1"/>
  <c r="K2420" i="11" s="1"/>
  <c r="K2421" i="11" s="1"/>
  <c r="K2422" i="11" s="1"/>
  <c r="K2423" i="11" s="1"/>
  <c r="K2424" i="11" s="1"/>
  <c r="K2425" i="11" s="1"/>
  <c r="K2426" i="11" s="1"/>
  <c r="K2427" i="11" s="1"/>
  <c r="K2428" i="11" s="1"/>
  <c r="K2429" i="11" s="1"/>
  <c r="K2430" i="11" s="1"/>
  <c r="K2431" i="11" s="1"/>
  <c r="K2432" i="11" s="1"/>
  <c r="K2433" i="11" s="1"/>
  <c r="K2434" i="11" s="1"/>
  <c r="K2435" i="11" s="1"/>
  <c r="K2436" i="11" s="1"/>
  <c r="K2437" i="11" s="1"/>
  <c r="K2438" i="11" s="1"/>
  <c r="K2439" i="11" s="1"/>
  <c r="K2440" i="11" s="1"/>
  <c r="K2441" i="11" s="1"/>
  <c r="K2442" i="11" s="1"/>
  <c r="K2443" i="11" s="1"/>
  <c r="K2444" i="11" s="1"/>
  <c r="K2445" i="11" s="1"/>
  <c r="K2446" i="11" s="1"/>
  <c r="K2447" i="11" s="1"/>
  <c r="K2448" i="11" s="1"/>
  <c r="K2449" i="11" s="1"/>
  <c r="K2450" i="11" s="1"/>
  <c r="K2451" i="11" s="1"/>
  <c r="K2452" i="11" s="1"/>
  <c r="K2453" i="11" s="1"/>
  <c r="K2454" i="11" s="1"/>
  <c r="K2455" i="11" s="1"/>
  <c r="K2456" i="11" s="1"/>
  <c r="K2457" i="11" s="1"/>
  <c r="K2458" i="11" s="1"/>
  <c r="K2459" i="11" s="1"/>
  <c r="K2460" i="11" s="1"/>
  <c r="K2461" i="11" s="1"/>
  <c r="K2462" i="11" s="1"/>
  <c r="K2463" i="11" s="1"/>
  <c r="K2464" i="11" s="1"/>
  <c r="K2465" i="11" s="1"/>
  <c r="K2466" i="11" s="1"/>
  <c r="K2467" i="11" s="1"/>
  <c r="K2468" i="11" s="1"/>
  <c r="K2469" i="11" s="1"/>
  <c r="K2470" i="11" s="1"/>
  <c r="K2471" i="11" s="1"/>
  <c r="K2472" i="11" s="1"/>
  <c r="K2473" i="11" s="1"/>
  <c r="K2474" i="11" s="1"/>
  <c r="K2475" i="11" s="1"/>
  <c r="K2476" i="11" s="1"/>
  <c r="K2477" i="11" s="1"/>
  <c r="K2478" i="11" s="1"/>
  <c r="K2479" i="11" s="1"/>
  <c r="K2480" i="11" s="1"/>
  <c r="K2481" i="11" s="1"/>
  <c r="K2482" i="11" s="1"/>
  <c r="K2483" i="11" s="1"/>
  <c r="K2484" i="11" s="1"/>
  <c r="K2485" i="11" s="1"/>
  <c r="K2486" i="11" s="1"/>
  <c r="K2487" i="11" s="1"/>
  <c r="K2488" i="11" s="1"/>
  <c r="K2489" i="11" s="1"/>
  <c r="K2490" i="11" s="1"/>
  <c r="K2491" i="11" s="1"/>
  <c r="K2492" i="11" s="1"/>
  <c r="K2493" i="11" s="1"/>
  <c r="K2494" i="11" s="1"/>
  <c r="K2495" i="11" s="1"/>
  <c r="K2496" i="11" s="1"/>
  <c r="K2497" i="11" s="1"/>
  <c r="K2498" i="11" s="1"/>
  <c r="K2499" i="11" s="1"/>
  <c r="K2500" i="11" s="1"/>
  <c r="K2501" i="11" s="1"/>
  <c r="K2502" i="11" s="1"/>
  <c r="K2503" i="11" s="1"/>
  <c r="K2504" i="11" s="1"/>
  <c r="K2505" i="11" s="1"/>
  <c r="K2506" i="11" s="1"/>
  <c r="K2507" i="11" s="1"/>
  <c r="K2508" i="11" s="1"/>
  <c r="K2509" i="11" s="1"/>
  <c r="K2510" i="11" s="1"/>
  <c r="K2511" i="11" s="1"/>
  <c r="K2512" i="11" s="1"/>
  <c r="K2513" i="11" s="1"/>
  <c r="K2514" i="11" s="1"/>
  <c r="K2515" i="11" s="1"/>
  <c r="K2516" i="11" s="1"/>
  <c r="K2517" i="11" s="1"/>
  <c r="K2518" i="11" s="1"/>
  <c r="K2519" i="11" s="1"/>
  <c r="K2520" i="11" s="1"/>
  <c r="K2521" i="11" s="1"/>
  <c r="K2522" i="11" s="1"/>
  <c r="K2523" i="11" s="1"/>
  <c r="K2524" i="11" s="1"/>
  <c r="K2525" i="11" s="1"/>
  <c r="K2526" i="11" s="1"/>
  <c r="K2527" i="11" s="1"/>
  <c r="K2528" i="11" s="1"/>
  <c r="K2529" i="11" s="1"/>
  <c r="K2530" i="11" s="1"/>
  <c r="K2531" i="11" s="1"/>
  <c r="K2532" i="11" s="1"/>
  <c r="K2533" i="11" s="1"/>
  <c r="K2534" i="11" s="1"/>
  <c r="K2535" i="11" s="1"/>
  <c r="K2536" i="11" s="1"/>
  <c r="K2537" i="11" s="1"/>
  <c r="K2538" i="11" s="1"/>
  <c r="K2539" i="11" s="1"/>
  <c r="K2540" i="11" s="1"/>
  <c r="K2541" i="11" s="1"/>
  <c r="K2542" i="11" s="1"/>
  <c r="K2543" i="11" s="1"/>
  <c r="K2544" i="11" s="1"/>
  <c r="K2545" i="11" s="1"/>
  <c r="K2546" i="11" s="1"/>
  <c r="K2547" i="11" s="1"/>
  <c r="K2548" i="11" s="1"/>
  <c r="K2549" i="11" s="1"/>
  <c r="K2550" i="11" s="1"/>
  <c r="K2551" i="11" s="1"/>
  <c r="K2552" i="11" s="1"/>
  <c r="K2553" i="11" s="1"/>
  <c r="K2554" i="11" s="1"/>
  <c r="K2555" i="11" s="1"/>
  <c r="K2556" i="11" s="1"/>
  <c r="K2557" i="11" s="1"/>
  <c r="K2558" i="11" s="1"/>
  <c r="K2559" i="11" s="1"/>
  <c r="K2560" i="11" s="1"/>
  <c r="K2561" i="11" s="1"/>
  <c r="K2562" i="11" s="1"/>
  <c r="K2563" i="11" s="1"/>
  <c r="K2564" i="11" s="1"/>
  <c r="K2565" i="11" s="1"/>
  <c r="K2566" i="11" s="1"/>
  <c r="K2567" i="11" s="1"/>
  <c r="K2568" i="11" s="1"/>
  <c r="K2569" i="11" s="1"/>
  <c r="K2570" i="11" s="1"/>
  <c r="K2571" i="11" s="1"/>
  <c r="K2572" i="11" s="1"/>
  <c r="K2573" i="11" s="1"/>
  <c r="K2574" i="11" s="1"/>
  <c r="K2575" i="11" s="1"/>
  <c r="K2576" i="11" s="1"/>
  <c r="K2577" i="11" s="1"/>
  <c r="K2578" i="11" s="1"/>
  <c r="K2579" i="11" s="1"/>
  <c r="K2580" i="11" s="1"/>
  <c r="K2581" i="11" s="1"/>
  <c r="K2582" i="11" s="1"/>
  <c r="K2583" i="11" s="1"/>
  <c r="K2584" i="11" s="1"/>
  <c r="K2585" i="11" s="1"/>
  <c r="K2586" i="11" s="1"/>
  <c r="K2587" i="11" s="1"/>
  <c r="K2588" i="11" s="1"/>
  <c r="K2589" i="11" s="1"/>
  <c r="K2590" i="11" s="1"/>
  <c r="K2591" i="11" s="1"/>
  <c r="K2592" i="11" s="1"/>
  <c r="K2593" i="11" s="1"/>
  <c r="K2594" i="11" s="1"/>
  <c r="K2595" i="11" s="1"/>
  <c r="K2596" i="11" s="1"/>
  <c r="K2597" i="11" s="1"/>
  <c r="K2598" i="11" s="1"/>
  <c r="K2599" i="11" s="1"/>
  <c r="K2600" i="11" s="1"/>
  <c r="K2601" i="11" s="1"/>
  <c r="K2602" i="11" s="1"/>
  <c r="K2603" i="11" s="1"/>
  <c r="K2604" i="11" s="1"/>
  <c r="K2605" i="11" s="1"/>
  <c r="K2606" i="11" s="1"/>
  <c r="K2607" i="11" s="1"/>
  <c r="K2608" i="11" s="1"/>
  <c r="K2609" i="11" s="1"/>
  <c r="K2610" i="11" s="1"/>
  <c r="K2611" i="11" s="1"/>
  <c r="K2612" i="11" s="1"/>
  <c r="K2613" i="11" s="1"/>
  <c r="K2614" i="11" s="1"/>
  <c r="K2615" i="11" s="1"/>
  <c r="K2616" i="11" s="1"/>
  <c r="K2617" i="11" s="1"/>
  <c r="K2618" i="11" s="1"/>
  <c r="K2619" i="11" s="1"/>
  <c r="K2620" i="11" s="1"/>
  <c r="K2621" i="11" s="1"/>
  <c r="K2622" i="11" s="1"/>
  <c r="K2623" i="11" s="1"/>
  <c r="K2624" i="11" s="1"/>
  <c r="K2625" i="11" s="1"/>
  <c r="K2626" i="11" s="1"/>
  <c r="K2627" i="11" s="1"/>
  <c r="K2628" i="11" s="1"/>
  <c r="K2629" i="11" s="1"/>
  <c r="K2630" i="11" s="1"/>
  <c r="K2631" i="11" s="1"/>
  <c r="K2632" i="11" s="1"/>
  <c r="K2633" i="11" s="1"/>
  <c r="K2634" i="11" s="1"/>
  <c r="K2635" i="11" s="1"/>
  <c r="K2636" i="11" s="1"/>
  <c r="K2637" i="11" s="1"/>
  <c r="K2638" i="11" s="1"/>
  <c r="K2639" i="11" s="1"/>
  <c r="K2640" i="11" s="1"/>
  <c r="K2641" i="11" s="1"/>
  <c r="K2642" i="11" s="1"/>
  <c r="K2643" i="11" s="1"/>
  <c r="K2644" i="11" s="1"/>
  <c r="K2645" i="11" s="1"/>
  <c r="K2646" i="11" s="1"/>
  <c r="K2647" i="11" s="1"/>
  <c r="K2648" i="11" s="1"/>
  <c r="K2649" i="11" s="1"/>
  <c r="K2650" i="11" s="1"/>
  <c r="K2651" i="11" s="1"/>
  <c r="K2652" i="11" s="1"/>
  <c r="K2653" i="11" s="1"/>
  <c r="K2654" i="11" s="1"/>
  <c r="K2655" i="11" s="1"/>
  <c r="K2656" i="11" s="1"/>
  <c r="K2657" i="11" s="1"/>
  <c r="K2658" i="11" s="1"/>
  <c r="K2659" i="11" s="1"/>
  <c r="K2660" i="11" s="1"/>
  <c r="K2661" i="11" s="1"/>
  <c r="K2662" i="11" s="1"/>
  <c r="K2663" i="11" s="1"/>
  <c r="K2664" i="11" s="1"/>
  <c r="K2665" i="11" s="1"/>
  <c r="K2666" i="11" s="1"/>
  <c r="K2667" i="11" s="1"/>
  <c r="K2668" i="11" s="1"/>
  <c r="K2669" i="11" s="1"/>
  <c r="K2670" i="11" s="1"/>
  <c r="K2671" i="11" s="1"/>
  <c r="K2672" i="11" s="1"/>
  <c r="K2673" i="11" s="1"/>
  <c r="K2674" i="11" s="1"/>
  <c r="K2675" i="11" s="1"/>
  <c r="K2676" i="11" s="1"/>
  <c r="K2677" i="11" s="1"/>
  <c r="K2678" i="11" s="1"/>
  <c r="K2679" i="11" s="1"/>
  <c r="K2680" i="11" s="1"/>
  <c r="K2681" i="11" s="1"/>
  <c r="K2682" i="11" s="1"/>
  <c r="K2683" i="11" s="1"/>
  <c r="K2684" i="11" s="1"/>
  <c r="K2685" i="11" s="1"/>
  <c r="K2686" i="11" s="1"/>
  <c r="K2687" i="11" s="1"/>
  <c r="K2688" i="11" s="1"/>
  <c r="K2689" i="11" s="1"/>
  <c r="K2690" i="11" s="1"/>
  <c r="K2691" i="11" s="1"/>
  <c r="K2692" i="11" s="1"/>
  <c r="K2693" i="11" s="1"/>
  <c r="K2694" i="11" s="1"/>
  <c r="K2695" i="11" s="1"/>
  <c r="K2696" i="11" s="1"/>
  <c r="K2697" i="11" s="1"/>
  <c r="K2698" i="11" s="1"/>
  <c r="K2699" i="11" s="1"/>
  <c r="K2700" i="11" s="1"/>
  <c r="K2701" i="11" s="1"/>
  <c r="K2702" i="11" s="1"/>
  <c r="K2703" i="11" s="1"/>
  <c r="K2704" i="11" s="1"/>
  <c r="K2705" i="11" s="1"/>
  <c r="K2706" i="11" s="1"/>
  <c r="K2707" i="11" s="1"/>
  <c r="K2708" i="11" s="1"/>
  <c r="K2709" i="11" s="1"/>
  <c r="K2710" i="11" s="1"/>
  <c r="K2711" i="11" s="1"/>
  <c r="K2712" i="11" s="1"/>
  <c r="K2713" i="11" s="1"/>
  <c r="K2714" i="11" s="1"/>
  <c r="K2715" i="11" s="1"/>
  <c r="K2716" i="11" s="1"/>
  <c r="K2717" i="11" s="1"/>
  <c r="K2718" i="11" s="1"/>
  <c r="K2719" i="11" s="1"/>
  <c r="K2720" i="11" s="1"/>
  <c r="K2721" i="11" s="1"/>
  <c r="K2722" i="11" s="1"/>
  <c r="K2723" i="11" s="1"/>
  <c r="K2724" i="11" s="1"/>
  <c r="K2725" i="11" s="1"/>
  <c r="K2726" i="11" s="1"/>
  <c r="K2727" i="11" s="1"/>
  <c r="K2728" i="11" s="1"/>
  <c r="K2729" i="11" s="1"/>
  <c r="K2730" i="11" s="1"/>
  <c r="K2731" i="11" s="1"/>
  <c r="K2732" i="11" s="1"/>
  <c r="K2733" i="11" s="1"/>
  <c r="K2734" i="11" s="1"/>
  <c r="K2735" i="11" s="1"/>
  <c r="K2736" i="11" s="1"/>
  <c r="K2737" i="11" s="1"/>
  <c r="K2738" i="11" s="1"/>
  <c r="K2739" i="11" s="1"/>
  <c r="K2740" i="11" s="1"/>
  <c r="K2741" i="11" s="1"/>
  <c r="K2742" i="11" s="1"/>
  <c r="K2743" i="11" s="1"/>
  <c r="K2744" i="11" s="1"/>
  <c r="K2745" i="11" s="1"/>
  <c r="K2746" i="11" s="1"/>
  <c r="K2747" i="11" s="1"/>
  <c r="K2748" i="11" s="1"/>
  <c r="K2749" i="11" s="1"/>
  <c r="K2750" i="11" s="1"/>
  <c r="K2751" i="11" s="1"/>
  <c r="K2752" i="11" s="1"/>
  <c r="K2753" i="11" s="1"/>
  <c r="K2754" i="11" s="1"/>
  <c r="K2755" i="11" s="1"/>
  <c r="K2756" i="11" s="1"/>
  <c r="K2757" i="11" s="1"/>
  <c r="K2758" i="11" s="1"/>
  <c r="K2759" i="11" s="1"/>
  <c r="K2760" i="11" s="1"/>
  <c r="K2761" i="11" s="1"/>
  <c r="K2762" i="11" s="1"/>
  <c r="K2763" i="11" s="1"/>
  <c r="K2764" i="11" s="1"/>
  <c r="K2765" i="11" s="1"/>
  <c r="K2766" i="11" s="1"/>
  <c r="K2767" i="11" s="1"/>
  <c r="K2768" i="11" s="1"/>
  <c r="K2769" i="11" s="1"/>
  <c r="K2770" i="11" s="1"/>
  <c r="K2771" i="11" s="1"/>
  <c r="K2772" i="11" s="1"/>
  <c r="K2773" i="11" s="1"/>
  <c r="K2774" i="11" s="1"/>
  <c r="K2775" i="11" s="1"/>
  <c r="K2776" i="11" s="1"/>
  <c r="K2777" i="11" s="1"/>
  <c r="K2778" i="11" s="1"/>
  <c r="K2779" i="11" s="1"/>
  <c r="K2780" i="11" s="1"/>
  <c r="K2781" i="11" s="1"/>
  <c r="K2782" i="11" s="1"/>
  <c r="K2783" i="11" s="1"/>
  <c r="K2784" i="11" s="1"/>
  <c r="K2785" i="11" s="1"/>
  <c r="K2786" i="11" s="1"/>
  <c r="K2787" i="11" s="1"/>
  <c r="K2788" i="11" s="1"/>
  <c r="K2789" i="11" s="1"/>
  <c r="K2790" i="11" s="1"/>
  <c r="K2791" i="11" s="1"/>
  <c r="K2792" i="11" s="1"/>
  <c r="K2793" i="11" s="1"/>
  <c r="K2794" i="11" s="1"/>
  <c r="K2795" i="11" s="1"/>
  <c r="K2796" i="11" s="1"/>
  <c r="K2797" i="11" s="1"/>
  <c r="K2798" i="11" s="1"/>
  <c r="K2799" i="11" s="1"/>
  <c r="K2800" i="11" s="1"/>
  <c r="K2801" i="11" s="1"/>
  <c r="K2802" i="11" s="1"/>
  <c r="K2803" i="11" s="1"/>
  <c r="K2804" i="11" s="1"/>
  <c r="K2805" i="11" s="1"/>
  <c r="K2806" i="11" s="1"/>
  <c r="K2807" i="11" s="1"/>
  <c r="K2808" i="11" s="1"/>
  <c r="K2809" i="11" s="1"/>
  <c r="K2810" i="11" s="1"/>
  <c r="K2811" i="11" s="1"/>
  <c r="K2812" i="11" s="1"/>
  <c r="K2813" i="11" s="1"/>
  <c r="K2814" i="11" s="1"/>
  <c r="K2815" i="11" s="1"/>
  <c r="K2816" i="11" s="1"/>
  <c r="K2817" i="11" s="1"/>
  <c r="K2818" i="11" s="1"/>
  <c r="K2819" i="11" s="1"/>
  <c r="K2820" i="11" s="1"/>
  <c r="K2821" i="11" s="1"/>
  <c r="K2822" i="11" s="1"/>
  <c r="K2823" i="11" s="1"/>
  <c r="K2824" i="11" s="1"/>
  <c r="K2825" i="11" s="1"/>
  <c r="K2826" i="11" s="1"/>
  <c r="K2827" i="11" s="1"/>
  <c r="K2828" i="11" s="1"/>
  <c r="K2829" i="11" s="1"/>
  <c r="K2830" i="11" s="1"/>
  <c r="K2831" i="11" s="1"/>
  <c r="K2832" i="11" s="1"/>
  <c r="K2833" i="11" s="1"/>
  <c r="K2834" i="11" s="1"/>
  <c r="K2835" i="11" s="1"/>
  <c r="K2836" i="11" s="1"/>
  <c r="K2837" i="11" s="1"/>
  <c r="K2838" i="11" s="1"/>
  <c r="K2839" i="11" s="1"/>
  <c r="K2840" i="11" s="1"/>
  <c r="K2841" i="11" s="1"/>
  <c r="K2842" i="11" s="1"/>
  <c r="K2843" i="11" s="1"/>
  <c r="K2844" i="11" s="1"/>
  <c r="K2845" i="11" s="1"/>
  <c r="K2846" i="11" s="1"/>
  <c r="K2847" i="11" s="1"/>
  <c r="K2848" i="11" s="1"/>
  <c r="K2849" i="11" s="1"/>
  <c r="K2850" i="11" s="1"/>
  <c r="K2851" i="11" s="1"/>
  <c r="K2852" i="11" s="1"/>
  <c r="K2853" i="11" s="1"/>
  <c r="K2854" i="11" s="1"/>
  <c r="K2855" i="11" s="1"/>
  <c r="K2856" i="11" s="1"/>
  <c r="K2857" i="11" s="1"/>
  <c r="K2858" i="11" s="1"/>
  <c r="K2859" i="11" s="1"/>
  <c r="K2860" i="11" s="1"/>
  <c r="K2861" i="11" s="1"/>
  <c r="K2862" i="11" s="1"/>
  <c r="K2863" i="11" s="1"/>
  <c r="K2864" i="11" s="1"/>
  <c r="K2865" i="11" s="1"/>
  <c r="K2866" i="11" s="1"/>
  <c r="K2867" i="11" s="1"/>
  <c r="K2868" i="11" s="1"/>
  <c r="K2869" i="11" s="1"/>
  <c r="K2870" i="11" s="1"/>
  <c r="K2871" i="11" s="1"/>
  <c r="K2872" i="11" s="1"/>
  <c r="K2873" i="11" s="1"/>
  <c r="K2874" i="11" s="1"/>
  <c r="K2875" i="11" s="1"/>
  <c r="K2876" i="11" s="1"/>
  <c r="K2877" i="11" s="1"/>
  <c r="K2878" i="11" s="1"/>
  <c r="K2879" i="11" s="1"/>
  <c r="K2880" i="11" s="1"/>
  <c r="K2881" i="11" s="1"/>
  <c r="K2882" i="11" s="1"/>
  <c r="K2883" i="11" s="1"/>
  <c r="K2884" i="11" s="1"/>
  <c r="K2885" i="11" s="1"/>
  <c r="K2886" i="11" s="1"/>
  <c r="K2887" i="11" s="1"/>
  <c r="K2888" i="11" s="1"/>
  <c r="K2889" i="11" s="1"/>
  <c r="K2890" i="11" s="1"/>
  <c r="K2891" i="11" s="1"/>
  <c r="K2892" i="11" s="1"/>
  <c r="K2893" i="11" s="1"/>
  <c r="K2894" i="11" s="1"/>
  <c r="K2895" i="11" s="1"/>
  <c r="K2896" i="11" s="1"/>
  <c r="K2897" i="11" s="1"/>
  <c r="K2898" i="11" s="1"/>
  <c r="K2899" i="11" s="1"/>
  <c r="K2900" i="11" s="1"/>
  <c r="K2901" i="11" s="1"/>
  <c r="K2902" i="11" s="1"/>
  <c r="K2903" i="11" s="1"/>
  <c r="K2904" i="11" s="1"/>
  <c r="K2905" i="11" s="1"/>
  <c r="K2906" i="11" s="1"/>
  <c r="K2907" i="11" s="1"/>
  <c r="K2908" i="11" s="1"/>
  <c r="K2909" i="11" s="1"/>
  <c r="K2910" i="11" s="1"/>
  <c r="K2911" i="11" s="1"/>
  <c r="K2912" i="11" s="1"/>
  <c r="K2913" i="11" s="1"/>
  <c r="K2914" i="11" s="1"/>
  <c r="K2915" i="11" s="1"/>
  <c r="K2916" i="11" s="1"/>
  <c r="K2917" i="11" s="1"/>
  <c r="K2918" i="11" s="1"/>
  <c r="K2919" i="11" s="1"/>
  <c r="K2920" i="11" s="1"/>
  <c r="K2921" i="11" s="1"/>
  <c r="K2922" i="11" s="1"/>
  <c r="K2923" i="11" s="1"/>
  <c r="K2924" i="11" s="1"/>
  <c r="K2925" i="11" s="1"/>
  <c r="K2926" i="11" s="1"/>
  <c r="K2927" i="11" s="1"/>
  <c r="K2928" i="11" s="1"/>
  <c r="K2929" i="11" s="1"/>
  <c r="K2930" i="11" s="1"/>
  <c r="K2931" i="11" s="1"/>
  <c r="K2932" i="11" s="1"/>
  <c r="K2933" i="11" s="1"/>
  <c r="K2934" i="11" s="1"/>
  <c r="K2935" i="11" s="1"/>
  <c r="K2936" i="11" s="1"/>
  <c r="K2937" i="11" s="1"/>
  <c r="K2938" i="11" s="1"/>
  <c r="K2939" i="11" s="1"/>
  <c r="K2940" i="11" s="1"/>
  <c r="K2941" i="11" s="1"/>
  <c r="K2942" i="11" s="1"/>
  <c r="K2943" i="11" s="1"/>
  <c r="K2944" i="11" s="1"/>
  <c r="K2945" i="11" s="1"/>
  <c r="K2946" i="11" s="1"/>
  <c r="K2947" i="11" s="1"/>
  <c r="K2948" i="11" s="1"/>
  <c r="K2949" i="11" s="1"/>
  <c r="K2950" i="11" s="1"/>
  <c r="K2951" i="11" s="1"/>
  <c r="K2952" i="11" s="1"/>
  <c r="K2953" i="11" s="1"/>
  <c r="K2954" i="11" s="1"/>
  <c r="K2955" i="11" s="1"/>
  <c r="K2956" i="11" s="1"/>
  <c r="K2957" i="11" s="1"/>
  <c r="K2958" i="11" s="1"/>
  <c r="K2959" i="11" s="1"/>
  <c r="K2960" i="11" s="1"/>
  <c r="K2961" i="11" s="1"/>
  <c r="K2962" i="11" s="1"/>
  <c r="K2963" i="11" s="1"/>
  <c r="K2964" i="11" s="1"/>
  <c r="K2965" i="11" s="1"/>
  <c r="K2966" i="11" s="1"/>
  <c r="K2967" i="11" s="1"/>
  <c r="K2968" i="11" s="1"/>
  <c r="K2969" i="11" s="1"/>
  <c r="K2970" i="11" s="1"/>
  <c r="K2971" i="11" s="1"/>
  <c r="K2972" i="11" s="1"/>
  <c r="K2973" i="11" s="1"/>
  <c r="K2974" i="11" s="1"/>
  <c r="K2975" i="11" s="1"/>
  <c r="K2976" i="11" s="1"/>
  <c r="K2977" i="11" s="1"/>
  <c r="K2978" i="11" s="1"/>
  <c r="K2979" i="11" s="1"/>
  <c r="K2980" i="11" s="1"/>
  <c r="K2981" i="11" s="1"/>
  <c r="K2982" i="11" s="1"/>
  <c r="K2983" i="11" s="1"/>
  <c r="K2984" i="11" s="1"/>
  <c r="K2985" i="11" s="1"/>
  <c r="K2986" i="11" s="1"/>
  <c r="K2987" i="11" s="1"/>
  <c r="K2988" i="11" s="1"/>
  <c r="K2989" i="11" s="1"/>
  <c r="K2990" i="11" s="1"/>
  <c r="K2991" i="11" s="1"/>
  <c r="K2992" i="11" s="1"/>
  <c r="K2993" i="11" s="1"/>
  <c r="K2994" i="11" s="1"/>
  <c r="K2995" i="11" s="1"/>
  <c r="K2996" i="11" s="1"/>
  <c r="K2997" i="11" s="1"/>
  <c r="K2998" i="11" s="1"/>
  <c r="K2999" i="11" s="1"/>
  <c r="K3000" i="11" s="1"/>
  <c r="K3001" i="11" s="1"/>
  <c r="K3002" i="11" s="1"/>
  <c r="K3003" i="11" s="1"/>
  <c r="K3004" i="11" s="1"/>
  <c r="K3005" i="11" s="1"/>
  <c r="K3006" i="11" s="1"/>
  <c r="K3007" i="11" s="1"/>
  <c r="K3008" i="11" s="1"/>
  <c r="K3009" i="11" s="1"/>
  <c r="K3010" i="11" s="1"/>
  <c r="K3011" i="11" s="1"/>
  <c r="K3012" i="11" s="1"/>
  <c r="K3013" i="11" s="1"/>
  <c r="K3014" i="11" s="1"/>
  <c r="K3015" i="11" s="1"/>
  <c r="K3016" i="11" s="1"/>
  <c r="K3017" i="11" s="1"/>
  <c r="K3018" i="11" s="1"/>
  <c r="K3019" i="11" s="1"/>
  <c r="K3020" i="11" s="1"/>
  <c r="K3021" i="11" s="1"/>
  <c r="K3022" i="11" s="1"/>
  <c r="K3023" i="11" s="1"/>
  <c r="K3024" i="11" s="1"/>
  <c r="K3025" i="11" s="1"/>
  <c r="K3026" i="11" s="1"/>
  <c r="K3027" i="11" s="1"/>
  <c r="K3028" i="11" s="1"/>
  <c r="K3029" i="11" s="1"/>
  <c r="K3030" i="11" s="1"/>
  <c r="K3031" i="11" s="1"/>
  <c r="K3032" i="11" s="1"/>
  <c r="K3033" i="11" s="1"/>
  <c r="K3034" i="11" s="1"/>
  <c r="K3035" i="11" s="1"/>
  <c r="K3036" i="11" s="1"/>
  <c r="K3037" i="11" s="1"/>
  <c r="K3038" i="11" s="1"/>
  <c r="K3039" i="11" s="1"/>
  <c r="K3040" i="11" s="1"/>
  <c r="K3041" i="11" s="1"/>
  <c r="K3042" i="11" s="1"/>
  <c r="K3043" i="11" s="1"/>
  <c r="K3044" i="11" s="1"/>
  <c r="K3045" i="11" s="1"/>
  <c r="K3046" i="11" s="1"/>
  <c r="K3047" i="11" s="1"/>
  <c r="K3048" i="11" s="1"/>
  <c r="K3049" i="11" s="1"/>
  <c r="K3050" i="11" s="1"/>
  <c r="K3051" i="11" s="1"/>
  <c r="K3052" i="11" s="1"/>
  <c r="K3053" i="11" s="1"/>
  <c r="K3054" i="11" s="1"/>
  <c r="K3055" i="11" s="1"/>
  <c r="K3056" i="11" s="1"/>
  <c r="K3057" i="11" s="1"/>
  <c r="K3058" i="11" s="1"/>
  <c r="K3059" i="11" s="1"/>
  <c r="K3060" i="11" s="1"/>
  <c r="K3061" i="11" s="1"/>
  <c r="K3062" i="11" s="1"/>
  <c r="K3063" i="11" s="1"/>
  <c r="K3064" i="11" s="1"/>
  <c r="K3065" i="11" s="1"/>
  <c r="K3066" i="11" s="1"/>
  <c r="K3067" i="11" s="1"/>
  <c r="K3068" i="11" s="1"/>
  <c r="K3069" i="11" s="1"/>
  <c r="K3070" i="11" s="1"/>
  <c r="K3071" i="11" s="1"/>
  <c r="K3072" i="11" s="1"/>
  <c r="K3073" i="11" s="1"/>
  <c r="K3074" i="11" s="1"/>
  <c r="K3075" i="11" s="1"/>
  <c r="K3076" i="11" s="1"/>
  <c r="K3077" i="11" s="1"/>
  <c r="K3078" i="11" s="1"/>
  <c r="K3079" i="11" s="1"/>
  <c r="K3080" i="11" s="1"/>
  <c r="K3081" i="11" s="1"/>
  <c r="K3082" i="11" s="1"/>
  <c r="K3083" i="11" s="1"/>
  <c r="K3084" i="11" s="1"/>
  <c r="K3085" i="11" s="1"/>
  <c r="K3086" i="11" s="1"/>
  <c r="K3087" i="11" s="1"/>
  <c r="K3088" i="11" s="1"/>
  <c r="K3089" i="11" s="1"/>
  <c r="K3090" i="11" s="1"/>
  <c r="K3091" i="11" s="1"/>
  <c r="K3092" i="11" s="1"/>
  <c r="K3093" i="11" s="1"/>
  <c r="K3094" i="11" s="1"/>
  <c r="K3095" i="11" s="1"/>
  <c r="K3096" i="11" s="1"/>
  <c r="K3097" i="11" s="1"/>
  <c r="K3098" i="11" s="1"/>
  <c r="K3099" i="11" s="1"/>
  <c r="K3100" i="11" s="1"/>
  <c r="K3101" i="11" s="1"/>
  <c r="K3102" i="11" s="1"/>
  <c r="K3103" i="11" s="1"/>
  <c r="K3104" i="11" s="1"/>
  <c r="K3105" i="11" s="1"/>
  <c r="K3106" i="11" s="1"/>
  <c r="K3107" i="11" s="1"/>
  <c r="K3108" i="11" s="1"/>
  <c r="K3109" i="11" s="1"/>
  <c r="K3110" i="11" s="1"/>
  <c r="K3111" i="11" s="1"/>
  <c r="K3112" i="11" s="1"/>
  <c r="K3113" i="11" s="1"/>
  <c r="K3114" i="11" s="1"/>
  <c r="K3115" i="11" s="1"/>
  <c r="K3116" i="11" s="1"/>
  <c r="K3117" i="11" s="1"/>
  <c r="K3118" i="11" s="1"/>
  <c r="K3119" i="11" s="1"/>
  <c r="K3120" i="11" s="1"/>
  <c r="K3121" i="11" s="1"/>
  <c r="K3122" i="11" s="1"/>
  <c r="K3123" i="11" s="1"/>
  <c r="K3124" i="11" s="1"/>
  <c r="K3125" i="11" s="1"/>
  <c r="K3126" i="11" s="1"/>
  <c r="K3127" i="11" s="1"/>
  <c r="K3128" i="11" s="1"/>
  <c r="K3129" i="11" s="1"/>
  <c r="K3130" i="11" s="1"/>
  <c r="K3131" i="11" s="1"/>
  <c r="K3132" i="11" s="1"/>
  <c r="K3133" i="11" s="1"/>
  <c r="K3134" i="11" s="1"/>
  <c r="K3135" i="11" s="1"/>
  <c r="K3136" i="11" s="1"/>
  <c r="K3137" i="11" s="1"/>
  <c r="K3138" i="11" s="1"/>
  <c r="K3139" i="11" s="1"/>
  <c r="K3140" i="11" s="1"/>
  <c r="K3141" i="11" s="1"/>
  <c r="K3142" i="11" s="1"/>
  <c r="K3143" i="11" s="1"/>
  <c r="K3144" i="11" s="1"/>
  <c r="K3145" i="11" s="1"/>
  <c r="K3146" i="11" s="1"/>
  <c r="K3147" i="11" s="1"/>
  <c r="K3148" i="11" s="1"/>
  <c r="K3149" i="11" s="1"/>
  <c r="K3150" i="11" s="1"/>
  <c r="K3151" i="11" s="1"/>
  <c r="K3152" i="11" s="1"/>
  <c r="K3153" i="11" s="1"/>
  <c r="K3154" i="11" s="1"/>
  <c r="K3155" i="11" s="1"/>
  <c r="K3156" i="11" s="1"/>
  <c r="K3157" i="11" s="1"/>
  <c r="K3158" i="11" s="1"/>
  <c r="K3159" i="11" s="1"/>
  <c r="K3160" i="11" s="1"/>
  <c r="K3161" i="11" s="1"/>
  <c r="K3162" i="11" s="1"/>
  <c r="K3163" i="11" s="1"/>
  <c r="K3164" i="11" s="1"/>
  <c r="K3165" i="11" s="1"/>
  <c r="K3166" i="11" s="1"/>
  <c r="K3167" i="11" s="1"/>
  <c r="K3168" i="11" s="1"/>
  <c r="K3169" i="11" s="1"/>
  <c r="K3170" i="11" s="1"/>
  <c r="K3171" i="11" s="1"/>
  <c r="K3172" i="11" s="1"/>
  <c r="K3173" i="11" s="1"/>
  <c r="K3174" i="11" s="1"/>
  <c r="K3175" i="11" s="1"/>
  <c r="K3176" i="11" s="1"/>
  <c r="K3177" i="11" s="1"/>
  <c r="K3178" i="11" s="1"/>
  <c r="K3179" i="11" s="1"/>
  <c r="K3180" i="11" s="1"/>
  <c r="K3181" i="11" s="1"/>
  <c r="K3182" i="11" s="1"/>
  <c r="K3183" i="11" s="1"/>
  <c r="K3184" i="11" s="1"/>
  <c r="K3185" i="11" s="1"/>
  <c r="K3186" i="11" s="1"/>
  <c r="K3187" i="11" s="1"/>
  <c r="K3188" i="11" s="1"/>
  <c r="K3189" i="11" s="1"/>
  <c r="K3190" i="11" s="1"/>
  <c r="K3191" i="11" s="1"/>
  <c r="K3192" i="11" s="1"/>
  <c r="K3193" i="11" s="1"/>
  <c r="K3194" i="11" s="1"/>
  <c r="K3195" i="11" s="1"/>
  <c r="K3196" i="11" s="1"/>
  <c r="K3197" i="11" s="1"/>
  <c r="K3198" i="11" s="1"/>
  <c r="K3199" i="11" s="1"/>
  <c r="K3200" i="11" s="1"/>
  <c r="K3201" i="11" s="1"/>
  <c r="K3202" i="11" s="1"/>
  <c r="K3203" i="11" s="1"/>
  <c r="K3204" i="11" s="1"/>
  <c r="K3205" i="11" s="1"/>
  <c r="K3206" i="11" s="1"/>
  <c r="K3207" i="11" s="1"/>
  <c r="K3208" i="11" s="1"/>
  <c r="K3209" i="11" s="1"/>
  <c r="K3210" i="11" s="1"/>
  <c r="K3211" i="11" s="1"/>
  <c r="K3212" i="11" s="1"/>
  <c r="K3213" i="11" s="1"/>
  <c r="K3214" i="11" s="1"/>
  <c r="K3215" i="11" s="1"/>
  <c r="K3216" i="11" s="1"/>
  <c r="K3217" i="11" s="1"/>
  <c r="K3218" i="11" s="1"/>
  <c r="K3219" i="11" s="1"/>
  <c r="K3220" i="11" s="1"/>
  <c r="K3221" i="11" s="1"/>
  <c r="K3222" i="11" s="1"/>
  <c r="K3223" i="11" s="1"/>
  <c r="K3224" i="11" s="1"/>
  <c r="K3225" i="11" s="1"/>
  <c r="K3226" i="11" s="1"/>
  <c r="K3227" i="11" s="1"/>
  <c r="K3228" i="11" s="1"/>
  <c r="K3229" i="11" s="1"/>
  <c r="K3230" i="11" s="1"/>
  <c r="K3231" i="11" s="1"/>
  <c r="K3232" i="11" s="1"/>
  <c r="K3233" i="11" s="1"/>
  <c r="K3234" i="11" s="1"/>
  <c r="K3235" i="11" s="1"/>
  <c r="K3236" i="11" s="1"/>
  <c r="K3237" i="11" s="1"/>
  <c r="K3238" i="11" s="1"/>
  <c r="K3239" i="11" s="1"/>
  <c r="K3240" i="11" s="1"/>
  <c r="K3241" i="11" s="1"/>
  <c r="K3242" i="11" s="1"/>
  <c r="K3243" i="11" s="1"/>
  <c r="K3244" i="11" s="1"/>
  <c r="K3245" i="11" s="1"/>
  <c r="K3246" i="11" s="1"/>
  <c r="K3247" i="11" s="1"/>
  <c r="K3248" i="11" s="1"/>
  <c r="K3249" i="11" s="1"/>
  <c r="K3250" i="11" s="1"/>
  <c r="K3251" i="11" s="1"/>
  <c r="K3252" i="11" s="1"/>
  <c r="K3253" i="11" s="1"/>
  <c r="K3254" i="11" s="1"/>
  <c r="K3255" i="11" s="1"/>
  <c r="K3256" i="11" s="1"/>
  <c r="K3257" i="11" s="1"/>
  <c r="K3258" i="11" s="1"/>
  <c r="K3259" i="11" s="1"/>
  <c r="K3260" i="11" s="1"/>
  <c r="K3261" i="11" s="1"/>
  <c r="K3262" i="11" s="1"/>
  <c r="K3263" i="11" s="1"/>
  <c r="K3264" i="11" s="1"/>
  <c r="K3265" i="11" s="1"/>
  <c r="K3266" i="11" s="1"/>
  <c r="K3267" i="11" s="1"/>
  <c r="K3268" i="11" s="1"/>
  <c r="K3269" i="11" s="1"/>
  <c r="K3270" i="11" s="1"/>
  <c r="K3271" i="11" s="1"/>
  <c r="K3272" i="11" s="1"/>
  <c r="K3273" i="11" s="1"/>
  <c r="K3274" i="11" s="1"/>
  <c r="K3275" i="11" s="1"/>
  <c r="K3276" i="11" s="1"/>
  <c r="K3277" i="11" s="1"/>
  <c r="K3278" i="11" s="1"/>
  <c r="K3279" i="11" s="1"/>
  <c r="K3280" i="11" s="1"/>
  <c r="K3281" i="11" s="1"/>
  <c r="K3282" i="11" s="1"/>
  <c r="K3283" i="11" s="1"/>
  <c r="K3284" i="11" s="1"/>
  <c r="K3285" i="11" s="1"/>
  <c r="K3286" i="11" s="1"/>
  <c r="K3287" i="11" s="1"/>
  <c r="K3288" i="11" s="1"/>
  <c r="K3289" i="11" s="1"/>
  <c r="K3290" i="11" s="1"/>
  <c r="K3291" i="11" s="1"/>
  <c r="K3292" i="11" s="1"/>
  <c r="K3293" i="11" s="1"/>
  <c r="K3294" i="11" s="1"/>
  <c r="K3295" i="11" s="1"/>
  <c r="K3296" i="11" s="1"/>
  <c r="K3297" i="11" s="1"/>
  <c r="K3298" i="11" s="1"/>
  <c r="K3299" i="11" s="1"/>
  <c r="K3300" i="11" s="1"/>
  <c r="K3301" i="11" s="1"/>
  <c r="K3302" i="11" s="1"/>
  <c r="K3303" i="11" s="1"/>
  <c r="K3304" i="11" s="1"/>
  <c r="K3305" i="11" s="1"/>
  <c r="K3306" i="11" s="1"/>
  <c r="K3307" i="11" s="1"/>
  <c r="K3308" i="11" s="1"/>
  <c r="K3309" i="11" s="1"/>
  <c r="K3310" i="11" s="1"/>
  <c r="K3311" i="11" s="1"/>
  <c r="K3312" i="11" s="1"/>
  <c r="K3313" i="11" s="1"/>
  <c r="K3314" i="11" s="1"/>
  <c r="K3315" i="11" s="1"/>
  <c r="K3316" i="11" s="1"/>
  <c r="K3317" i="11" s="1"/>
  <c r="K3318" i="11" s="1"/>
  <c r="K3319" i="11" s="1"/>
  <c r="K3320" i="11" s="1"/>
  <c r="K3321" i="11" s="1"/>
  <c r="K3322" i="11" s="1"/>
  <c r="K3323" i="11" s="1"/>
  <c r="K3324" i="11" s="1"/>
  <c r="K3325" i="11" s="1"/>
  <c r="K3326" i="11" s="1"/>
  <c r="K3327" i="11" s="1"/>
  <c r="K3328" i="11" s="1"/>
  <c r="K3329" i="11" s="1"/>
  <c r="K3330" i="11" s="1"/>
  <c r="K3331" i="11" s="1"/>
  <c r="K3332" i="11" s="1"/>
  <c r="K3333" i="11" s="1"/>
  <c r="K3334" i="11" s="1"/>
  <c r="K3335" i="11" s="1"/>
  <c r="K3336" i="11" s="1"/>
  <c r="K3337" i="11" s="1"/>
  <c r="K3338" i="11" s="1"/>
  <c r="K3339" i="11" s="1"/>
  <c r="K3340" i="11" s="1"/>
  <c r="K3341" i="11" s="1"/>
  <c r="K3342" i="11" s="1"/>
  <c r="K3343" i="11" s="1"/>
  <c r="K3344" i="11" s="1"/>
  <c r="K3345" i="11" s="1"/>
  <c r="K3346" i="11" s="1"/>
  <c r="K3347" i="11" s="1"/>
  <c r="K3348" i="11" s="1"/>
  <c r="K3349" i="11" s="1"/>
  <c r="K3350" i="11" s="1"/>
  <c r="K3351" i="11" s="1"/>
  <c r="K3352" i="11" s="1"/>
  <c r="K3353" i="11" s="1"/>
  <c r="K3354" i="11" s="1"/>
  <c r="K3355" i="11" s="1"/>
  <c r="K3356" i="11" s="1"/>
  <c r="K3357" i="11" s="1"/>
  <c r="K3358" i="11" s="1"/>
  <c r="K3359" i="11" s="1"/>
  <c r="K3360" i="11" s="1"/>
  <c r="K3361" i="11" s="1"/>
  <c r="K3362" i="11" s="1"/>
  <c r="K3363" i="11" s="1"/>
  <c r="K3364" i="11" s="1"/>
  <c r="K3365" i="11" s="1"/>
  <c r="K3366" i="11" s="1"/>
  <c r="K3367" i="11" s="1"/>
  <c r="K3368" i="11" s="1"/>
  <c r="K3369" i="11" s="1"/>
  <c r="K3370" i="11" s="1"/>
  <c r="K3371" i="11" s="1"/>
  <c r="K3372" i="11" s="1"/>
  <c r="K3373" i="11" s="1"/>
  <c r="K3374" i="11" s="1"/>
  <c r="K3375" i="11" s="1"/>
  <c r="K3376" i="11" s="1"/>
  <c r="K3377" i="11" s="1"/>
  <c r="K3378" i="11" s="1"/>
  <c r="K3379" i="11" s="1"/>
  <c r="K3380" i="11" s="1"/>
  <c r="K3381" i="11" s="1"/>
  <c r="K3382" i="11" s="1"/>
  <c r="K3383" i="11" s="1"/>
  <c r="K3384" i="11" s="1"/>
  <c r="K3385" i="11" s="1"/>
  <c r="K3386" i="11" s="1"/>
  <c r="K3387" i="11" s="1"/>
  <c r="K3388" i="11" s="1"/>
  <c r="K3389" i="11" s="1"/>
  <c r="K3390" i="11" s="1"/>
  <c r="K3391" i="11" s="1"/>
  <c r="K3392" i="11" s="1"/>
  <c r="K3393" i="11" s="1"/>
  <c r="K3394" i="11" s="1"/>
  <c r="K3395" i="11" s="1"/>
  <c r="K3396" i="11" s="1"/>
  <c r="K3397" i="11" s="1"/>
  <c r="K3398" i="11" s="1"/>
  <c r="K3399" i="11" s="1"/>
  <c r="K3400" i="11" s="1"/>
  <c r="K3401" i="11" s="1"/>
  <c r="K3402" i="11" s="1"/>
  <c r="K3403" i="11" s="1"/>
  <c r="K3404" i="11" s="1"/>
  <c r="K3405" i="11" s="1"/>
  <c r="K3406" i="11" s="1"/>
  <c r="K3407" i="11" s="1"/>
  <c r="K3408" i="11" s="1"/>
  <c r="K3409" i="11" s="1"/>
  <c r="K3410" i="11" s="1"/>
  <c r="K3411" i="11" s="1"/>
  <c r="K3412" i="11" s="1"/>
  <c r="K3413" i="11" s="1"/>
  <c r="K3414" i="11" s="1"/>
  <c r="K3415" i="11" s="1"/>
  <c r="K3416" i="11" s="1"/>
  <c r="K3417" i="11" s="1"/>
  <c r="K3418" i="11" s="1"/>
  <c r="K3419" i="11" s="1"/>
  <c r="K3420" i="11" s="1"/>
  <c r="K3421" i="11" s="1"/>
  <c r="K3422" i="11" s="1"/>
  <c r="K3423" i="11" s="1"/>
  <c r="K3424" i="11" s="1"/>
  <c r="K3425" i="11" s="1"/>
  <c r="K3426" i="11" s="1"/>
  <c r="K3427" i="11" s="1"/>
  <c r="K3428" i="11" s="1"/>
  <c r="K3429" i="11" s="1"/>
  <c r="K3430" i="11" s="1"/>
  <c r="K3431" i="11" s="1"/>
  <c r="K3432" i="11" s="1"/>
  <c r="K3433" i="11" s="1"/>
  <c r="K3434" i="11" s="1"/>
  <c r="K3435" i="11" s="1"/>
  <c r="K3436" i="11" s="1"/>
  <c r="K3437" i="11" s="1"/>
  <c r="K3438" i="11" s="1"/>
  <c r="K3439" i="11" s="1"/>
  <c r="K3440" i="11" s="1"/>
  <c r="K3441" i="11" s="1"/>
  <c r="K3442" i="11" s="1"/>
  <c r="K3443" i="11" s="1"/>
  <c r="K3444" i="11" s="1"/>
  <c r="K3445" i="11" s="1"/>
  <c r="K3446" i="11" s="1"/>
  <c r="K3447" i="11" s="1"/>
  <c r="K3448" i="11" s="1"/>
  <c r="K3449" i="11" s="1"/>
  <c r="K3450" i="11" s="1"/>
  <c r="K3451" i="11" s="1"/>
  <c r="K3452" i="11" s="1"/>
  <c r="K3453" i="11" s="1"/>
  <c r="K3454" i="11" s="1"/>
  <c r="K3455" i="11" s="1"/>
  <c r="K3456" i="11" s="1"/>
  <c r="K3457" i="11" s="1"/>
  <c r="K3458" i="11" s="1"/>
  <c r="K3459" i="11" s="1"/>
  <c r="K3460" i="11" s="1"/>
  <c r="K3461" i="11" s="1"/>
  <c r="K3462" i="11" s="1"/>
  <c r="K3463" i="11" s="1"/>
  <c r="K3464" i="11" s="1"/>
  <c r="K3465" i="11" s="1"/>
  <c r="K3466" i="11" s="1"/>
  <c r="K3467" i="11" s="1"/>
  <c r="K3468" i="11" s="1"/>
  <c r="K3469" i="11" s="1"/>
  <c r="K3470" i="11" s="1"/>
  <c r="K3471" i="11" s="1"/>
  <c r="K3472" i="11" s="1"/>
  <c r="K3473" i="11" s="1"/>
  <c r="K3474" i="11" s="1"/>
  <c r="K3475" i="11" s="1"/>
  <c r="K3476" i="11" s="1"/>
  <c r="K3477" i="11" s="1"/>
  <c r="K3478" i="11" s="1"/>
  <c r="K3479" i="11" s="1"/>
  <c r="K3480" i="11" s="1"/>
  <c r="K3481" i="11" s="1"/>
  <c r="K3482" i="11" s="1"/>
  <c r="K3483" i="11" s="1"/>
  <c r="K3484" i="11" s="1"/>
  <c r="K3485" i="11" s="1"/>
  <c r="K3486" i="11" s="1"/>
  <c r="K3487" i="11" s="1"/>
  <c r="K3488" i="11" s="1"/>
  <c r="K3489" i="11" s="1"/>
  <c r="K3490" i="11" s="1"/>
  <c r="K3491" i="11" s="1"/>
  <c r="K3492" i="11" s="1"/>
  <c r="K3493" i="11" s="1"/>
  <c r="K3494" i="11" s="1"/>
  <c r="K3495" i="11" s="1"/>
  <c r="K3496" i="11" s="1"/>
  <c r="K3497" i="11" s="1"/>
  <c r="K3498" i="11" s="1"/>
  <c r="K3499" i="11" s="1"/>
  <c r="K3500" i="11" s="1"/>
  <c r="K3501" i="11" s="1"/>
  <c r="K3502" i="11" s="1"/>
  <c r="K3503" i="11" s="1"/>
  <c r="K3504" i="11" s="1"/>
  <c r="K3505" i="11" s="1"/>
  <c r="K3506" i="11" s="1"/>
  <c r="K3507" i="11" s="1"/>
  <c r="K3508" i="11" s="1"/>
  <c r="K3509" i="11" s="1"/>
  <c r="K3510" i="11" s="1"/>
  <c r="K3511" i="11" s="1"/>
  <c r="K3512" i="11" s="1"/>
  <c r="K3513" i="11" s="1"/>
  <c r="K3514" i="11" s="1"/>
  <c r="K3515" i="11" s="1"/>
  <c r="K3516" i="11" s="1"/>
  <c r="K3517" i="11" s="1"/>
  <c r="K3518" i="11" s="1"/>
  <c r="K3519" i="11" s="1"/>
  <c r="K3520" i="11" s="1"/>
  <c r="K3521" i="11" s="1"/>
  <c r="K3522" i="11" s="1"/>
  <c r="K3523" i="11" s="1"/>
  <c r="K3524" i="11" s="1"/>
  <c r="K3525" i="11" s="1"/>
  <c r="K3526" i="11" s="1"/>
  <c r="K3527" i="11" s="1"/>
  <c r="K3528" i="11" s="1"/>
  <c r="K3529" i="11" s="1"/>
  <c r="K3530" i="11" s="1"/>
  <c r="K3531" i="11" s="1"/>
  <c r="K3532" i="11" s="1"/>
  <c r="K3533" i="11" s="1"/>
  <c r="K3534" i="11" s="1"/>
  <c r="K3535" i="11" s="1"/>
  <c r="K3536" i="11" s="1"/>
  <c r="K3537" i="11" s="1"/>
  <c r="K3538" i="11" s="1"/>
  <c r="K3539" i="11" s="1"/>
  <c r="K3540" i="11" s="1"/>
  <c r="K3541" i="11" s="1"/>
  <c r="K3542" i="11" s="1"/>
  <c r="K3543" i="11" s="1"/>
  <c r="K3544" i="11" s="1"/>
  <c r="K3545" i="11" s="1"/>
  <c r="K3546" i="11" s="1"/>
  <c r="K3547" i="11" s="1"/>
  <c r="K3548" i="11" s="1"/>
  <c r="K3549" i="11" s="1"/>
  <c r="K3550" i="11" s="1"/>
  <c r="K3551" i="11" s="1"/>
  <c r="K3552" i="11" s="1"/>
  <c r="K3553" i="11" s="1"/>
  <c r="K3554" i="11" s="1"/>
  <c r="K3555" i="11" s="1"/>
  <c r="K3556" i="11" s="1"/>
  <c r="K3557" i="11" s="1"/>
  <c r="K3558" i="11" s="1"/>
  <c r="K3559" i="11" s="1"/>
  <c r="K3560" i="11" s="1"/>
  <c r="K3561" i="11" s="1"/>
  <c r="K3562" i="11" s="1"/>
  <c r="K3563" i="11" s="1"/>
  <c r="K3564" i="11" s="1"/>
  <c r="K3565" i="11" s="1"/>
  <c r="K3566" i="11" s="1"/>
  <c r="K3567" i="11" s="1"/>
  <c r="K3568" i="11" s="1"/>
  <c r="K3569" i="11" s="1"/>
  <c r="K3570" i="11" s="1"/>
  <c r="K3571" i="11" s="1"/>
  <c r="K3572" i="11" s="1"/>
  <c r="K3573" i="11" s="1"/>
  <c r="K3574" i="11" s="1"/>
  <c r="K3575" i="11" s="1"/>
  <c r="K3576" i="11" s="1"/>
  <c r="K3577" i="11" s="1"/>
  <c r="K3578" i="11" s="1"/>
  <c r="K3579" i="11" s="1"/>
  <c r="K3580" i="11" s="1"/>
  <c r="K3581" i="11" s="1"/>
  <c r="K3582" i="11" s="1"/>
  <c r="K3583" i="11" s="1"/>
  <c r="K3584" i="11" s="1"/>
  <c r="K3585" i="11" s="1"/>
  <c r="K3586" i="11" s="1"/>
  <c r="K3587" i="11" s="1"/>
  <c r="K3588" i="11" s="1"/>
  <c r="K3589" i="11" s="1"/>
  <c r="K3590" i="11" s="1"/>
  <c r="K3591" i="11" s="1"/>
  <c r="K3592" i="11" s="1"/>
  <c r="K3593" i="11" s="1"/>
  <c r="K3594" i="11" s="1"/>
  <c r="K3595" i="11" s="1"/>
  <c r="K3596" i="11" s="1"/>
  <c r="K3597" i="11" s="1"/>
  <c r="K3598" i="11" s="1"/>
  <c r="K3599" i="11" s="1"/>
  <c r="K3600" i="11" s="1"/>
  <c r="K3601" i="11" s="1"/>
  <c r="K3602" i="11" s="1"/>
  <c r="K3603" i="11" s="1"/>
  <c r="K3604" i="11" s="1"/>
  <c r="K3605" i="11" s="1"/>
  <c r="K3606" i="11" s="1"/>
  <c r="K3607" i="11" s="1"/>
  <c r="K3608" i="11" s="1"/>
  <c r="K3609" i="11" s="1"/>
  <c r="K3610" i="11" s="1"/>
  <c r="K3611" i="11" s="1"/>
  <c r="K3612" i="11" s="1"/>
  <c r="K3613" i="11" s="1"/>
  <c r="K3614" i="11" s="1"/>
  <c r="K3615" i="11" s="1"/>
  <c r="K3616" i="11" s="1"/>
  <c r="K3617" i="11" s="1"/>
  <c r="K3618" i="11" s="1"/>
  <c r="K3619" i="11" s="1"/>
  <c r="K3620" i="11" s="1"/>
  <c r="K3621" i="11" s="1"/>
  <c r="K3622" i="11" s="1"/>
  <c r="K3623" i="11" s="1"/>
  <c r="K3624" i="11" s="1"/>
  <c r="K3625" i="11" s="1"/>
  <c r="K3626" i="11" s="1"/>
  <c r="K3627" i="11" s="1"/>
  <c r="K3628" i="11" s="1"/>
  <c r="K3629" i="11" s="1"/>
  <c r="K3630" i="11" s="1"/>
  <c r="K3631" i="11" s="1"/>
  <c r="K3632" i="11" s="1"/>
  <c r="K3633" i="11" s="1"/>
  <c r="K3634" i="11" s="1"/>
  <c r="K3635" i="11" s="1"/>
  <c r="K3636" i="11" s="1"/>
  <c r="K3637" i="11" s="1"/>
  <c r="K3638" i="11" s="1"/>
  <c r="K3639" i="11" s="1"/>
  <c r="K3640" i="11" s="1"/>
  <c r="K3641" i="11" s="1"/>
  <c r="K3642" i="11" s="1"/>
  <c r="K3643" i="11" s="1"/>
  <c r="K3644" i="11" s="1"/>
  <c r="K3645" i="11" s="1"/>
  <c r="K3646" i="11" s="1"/>
  <c r="K3647" i="11" s="1"/>
  <c r="K3648" i="11" s="1"/>
  <c r="K3649" i="11" s="1"/>
  <c r="K3650" i="11" s="1"/>
  <c r="K3651" i="11" s="1"/>
  <c r="K3652" i="11" s="1"/>
  <c r="K3653" i="11" s="1"/>
  <c r="K3654" i="11" s="1"/>
  <c r="K3655" i="11" s="1"/>
  <c r="K3656" i="11" s="1"/>
  <c r="K3657" i="11" s="1"/>
  <c r="K3658" i="11" s="1"/>
  <c r="K3659" i="11" s="1"/>
  <c r="K3660" i="11" s="1"/>
  <c r="K3661" i="11" s="1"/>
  <c r="K3662" i="11" s="1"/>
  <c r="K3663" i="11" s="1"/>
  <c r="K3664" i="11" s="1"/>
  <c r="K3665" i="11" s="1"/>
  <c r="K3666" i="11" s="1"/>
  <c r="K3667" i="11" s="1"/>
  <c r="K3668" i="11" s="1"/>
  <c r="K3669" i="11" s="1"/>
  <c r="K3670" i="11" s="1"/>
  <c r="K3671" i="11" s="1"/>
  <c r="K3672" i="11" s="1"/>
  <c r="K3673" i="11" s="1"/>
  <c r="K3674" i="11" s="1"/>
  <c r="K3675" i="11" s="1"/>
  <c r="K3676" i="11" s="1"/>
  <c r="K3677" i="11" s="1"/>
  <c r="K3678" i="11" s="1"/>
  <c r="K3679" i="11" s="1"/>
  <c r="K3680" i="11" s="1"/>
  <c r="K3681" i="11" s="1"/>
  <c r="K3682" i="11" s="1"/>
  <c r="K3683" i="11" s="1"/>
  <c r="K3684" i="11" s="1"/>
  <c r="K3685" i="11" s="1"/>
  <c r="K3686" i="11" s="1"/>
  <c r="K3687" i="11" s="1"/>
  <c r="K3688" i="11" s="1"/>
  <c r="K3689" i="11" s="1"/>
  <c r="K3690" i="11" s="1"/>
  <c r="K3691" i="11" s="1"/>
  <c r="K3692" i="11" s="1"/>
  <c r="K3693" i="11" s="1"/>
  <c r="K3694" i="11" s="1"/>
  <c r="K3695" i="11" s="1"/>
  <c r="K3696" i="11" s="1"/>
  <c r="K3697" i="11" s="1"/>
  <c r="K3698" i="11" s="1"/>
  <c r="K3699" i="11" s="1"/>
  <c r="K3700" i="11" s="1"/>
  <c r="K3701" i="11" s="1"/>
  <c r="K3702" i="11" s="1"/>
  <c r="K3703" i="11" s="1"/>
  <c r="K3704" i="11" s="1"/>
  <c r="K3705" i="11" s="1"/>
  <c r="K3706" i="11" s="1"/>
  <c r="K3707" i="11" s="1"/>
  <c r="K3708" i="11" s="1"/>
  <c r="K3709" i="11" s="1"/>
  <c r="K3710" i="11" s="1"/>
  <c r="K3711" i="11" s="1"/>
  <c r="K3712" i="11" s="1"/>
  <c r="K3713" i="11" s="1"/>
  <c r="K3714" i="11" s="1"/>
  <c r="K3715" i="11" s="1"/>
  <c r="K3716" i="11" s="1"/>
  <c r="K3717" i="11" s="1"/>
  <c r="K3718" i="11" s="1"/>
  <c r="K3719" i="11" s="1"/>
  <c r="K3720" i="11" s="1"/>
  <c r="K3721" i="11" s="1"/>
  <c r="K3722" i="11" s="1"/>
  <c r="K3723" i="11" s="1"/>
  <c r="K3724" i="11" s="1"/>
  <c r="K3725" i="11" s="1"/>
  <c r="K3726" i="11" s="1"/>
  <c r="K3727" i="11" s="1"/>
  <c r="K3728" i="11" s="1"/>
  <c r="K3729" i="11" s="1"/>
  <c r="K3730" i="11" s="1"/>
  <c r="K3731" i="11" s="1"/>
  <c r="K3732" i="11" s="1"/>
  <c r="K3733" i="11" s="1"/>
  <c r="K3734" i="11" s="1"/>
  <c r="K3735" i="11" s="1"/>
  <c r="K3736" i="11" s="1"/>
  <c r="K3737" i="11" s="1"/>
  <c r="K3738" i="11" s="1"/>
  <c r="K3739" i="11" s="1"/>
  <c r="K3740" i="11" s="1"/>
  <c r="K3741" i="11" s="1"/>
  <c r="K3742" i="11" s="1"/>
  <c r="K3743" i="11" s="1"/>
  <c r="K3744" i="11" s="1"/>
  <c r="K3745" i="11" s="1"/>
  <c r="K3746" i="11" s="1"/>
  <c r="K3747" i="11" s="1"/>
  <c r="K3748" i="11" s="1"/>
  <c r="K3749" i="11" s="1"/>
  <c r="K3750" i="11" s="1"/>
  <c r="K3751" i="11" s="1"/>
  <c r="K3752" i="11" s="1"/>
  <c r="K3753" i="11" s="1"/>
  <c r="K3754" i="11" s="1"/>
  <c r="K3755" i="11" s="1"/>
  <c r="K3756" i="11" s="1"/>
  <c r="K3757" i="11" s="1"/>
  <c r="K3758" i="11" s="1"/>
  <c r="K3759" i="11" s="1"/>
  <c r="K3760" i="11" s="1"/>
  <c r="K3761" i="11" s="1"/>
  <c r="K3762" i="11" s="1"/>
  <c r="K3763" i="11" s="1"/>
  <c r="K3764" i="11" s="1"/>
  <c r="K3765" i="11" s="1"/>
  <c r="K3766" i="11" s="1"/>
  <c r="K3767" i="11" s="1"/>
  <c r="K3768" i="11" s="1"/>
  <c r="K3769" i="11" s="1"/>
  <c r="K3770" i="11" s="1"/>
  <c r="K3771" i="11" s="1"/>
  <c r="K3772" i="11" s="1"/>
  <c r="K3773" i="11" s="1"/>
  <c r="K3774" i="11" s="1"/>
  <c r="K3775" i="11" s="1"/>
  <c r="K3776" i="11" s="1"/>
  <c r="K3777" i="11" s="1"/>
  <c r="K3778" i="11" s="1"/>
  <c r="K3779" i="11" s="1"/>
  <c r="K3780" i="11" s="1"/>
  <c r="K3781" i="11" s="1"/>
  <c r="K3782" i="11" s="1"/>
  <c r="K3783" i="11" s="1"/>
  <c r="K3784" i="11" s="1"/>
  <c r="K3785" i="11" s="1"/>
  <c r="K3786" i="11" s="1"/>
  <c r="K3787" i="11" s="1"/>
  <c r="K3788" i="11" s="1"/>
  <c r="K3789" i="11" s="1"/>
  <c r="K3790" i="11" s="1"/>
  <c r="K3791" i="11" s="1"/>
  <c r="K3792" i="11" s="1"/>
  <c r="K3793" i="11" s="1"/>
  <c r="K3794" i="11" s="1"/>
  <c r="K3795" i="11" s="1"/>
  <c r="K3796" i="11" s="1"/>
  <c r="K3797" i="11" s="1"/>
  <c r="K3798" i="11" s="1"/>
  <c r="K3799" i="11" s="1"/>
  <c r="K3800" i="11" s="1"/>
  <c r="K3801" i="11" s="1"/>
  <c r="K3802" i="11" s="1"/>
  <c r="K3803" i="11" s="1"/>
  <c r="K3804" i="11" s="1"/>
  <c r="K3805" i="11" s="1"/>
  <c r="K3806" i="11" s="1"/>
  <c r="K3807" i="11" s="1"/>
  <c r="K3808" i="11" s="1"/>
  <c r="K3809" i="11" s="1"/>
  <c r="K3810" i="11" s="1"/>
  <c r="K3811" i="11" s="1"/>
  <c r="K3812" i="11" s="1"/>
  <c r="K3813" i="11" s="1"/>
  <c r="K3814" i="11" s="1"/>
  <c r="K3815" i="11" s="1"/>
  <c r="K3816" i="11" s="1"/>
  <c r="K3817" i="11" s="1"/>
  <c r="K3818" i="11" s="1"/>
  <c r="K3819" i="11" s="1"/>
  <c r="K3820" i="11" s="1"/>
  <c r="K3821" i="11" s="1"/>
  <c r="K3822" i="11" s="1"/>
  <c r="K3823" i="11" s="1"/>
  <c r="K3824" i="11" s="1"/>
  <c r="K3825" i="11" s="1"/>
  <c r="K3826" i="11" s="1"/>
  <c r="K3827" i="11" s="1"/>
  <c r="K3828" i="11" s="1"/>
  <c r="K3829" i="11" s="1"/>
  <c r="K3830" i="11" s="1"/>
  <c r="K3831" i="11" s="1"/>
  <c r="K3832" i="11" s="1"/>
  <c r="K3833" i="11" s="1"/>
  <c r="K3834" i="11" s="1"/>
  <c r="K3835" i="11" s="1"/>
  <c r="K3836" i="11" s="1"/>
  <c r="K3837" i="11" s="1"/>
  <c r="K3838" i="11" s="1"/>
  <c r="K3839" i="11" s="1"/>
  <c r="K3840" i="11" s="1"/>
  <c r="K3841" i="11" s="1"/>
  <c r="K3842" i="11" s="1"/>
  <c r="K3843" i="11" s="1"/>
  <c r="K3844" i="11" s="1"/>
  <c r="K3845" i="11" s="1"/>
  <c r="K3846" i="11" s="1"/>
  <c r="K3847" i="11" s="1"/>
  <c r="K3848" i="11" s="1"/>
  <c r="K3849" i="11" s="1"/>
  <c r="K3850" i="11" s="1"/>
  <c r="K3851" i="11" s="1"/>
  <c r="K3852" i="11" s="1"/>
  <c r="K3853" i="11" s="1"/>
  <c r="K3854" i="11" s="1"/>
  <c r="K3855" i="11" s="1"/>
  <c r="K3856" i="11" s="1"/>
  <c r="K3857" i="11" s="1"/>
  <c r="K3858" i="11" s="1"/>
  <c r="K3859" i="11" s="1"/>
  <c r="K3860" i="11" s="1"/>
  <c r="K3861" i="11" s="1"/>
  <c r="K3862" i="11" s="1"/>
  <c r="K3863" i="11" s="1"/>
  <c r="K3864" i="11" s="1"/>
  <c r="K3865" i="11" s="1"/>
  <c r="K3866" i="11" s="1"/>
  <c r="K3867" i="11" s="1"/>
  <c r="K3868" i="11" s="1"/>
  <c r="K3869" i="11" s="1"/>
  <c r="K3870" i="11" s="1"/>
  <c r="K3871" i="11" s="1"/>
  <c r="K3872" i="11" s="1"/>
  <c r="K3873" i="11" s="1"/>
  <c r="K3874" i="11" s="1"/>
  <c r="K3875" i="11" s="1"/>
  <c r="K3876" i="11" s="1"/>
  <c r="K3877" i="11" s="1"/>
  <c r="K3878" i="11" s="1"/>
  <c r="K3879" i="11" s="1"/>
  <c r="K3880" i="11" s="1"/>
  <c r="K3881" i="11" s="1"/>
  <c r="K3882" i="11" s="1"/>
  <c r="K3883" i="11" s="1"/>
  <c r="K3884" i="11" s="1"/>
  <c r="K3885" i="11" s="1"/>
  <c r="K3886" i="11" s="1"/>
  <c r="K3887" i="11" s="1"/>
  <c r="K3888" i="11" s="1"/>
  <c r="K3889" i="11" s="1"/>
  <c r="K3890" i="11" s="1"/>
  <c r="K3891" i="11" s="1"/>
  <c r="K3892" i="11" s="1"/>
  <c r="K3893" i="11" s="1"/>
  <c r="K3894" i="11" s="1"/>
  <c r="K3895" i="11" s="1"/>
  <c r="K3896" i="11" s="1"/>
  <c r="K3897" i="11" s="1"/>
  <c r="K3898" i="11" s="1"/>
  <c r="K3899" i="11" s="1"/>
  <c r="K3900" i="11" s="1"/>
  <c r="K3901" i="11" s="1"/>
  <c r="K3902" i="11" s="1"/>
  <c r="K3903" i="11" s="1"/>
  <c r="K3904" i="11" s="1"/>
  <c r="K3905" i="11" s="1"/>
  <c r="K3906" i="11" s="1"/>
  <c r="K3907" i="11" s="1"/>
  <c r="K3908" i="11" s="1"/>
  <c r="K3909" i="11" s="1"/>
  <c r="K3910" i="11" s="1"/>
  <c r="K3911" i="11" s="1"/>
  <c r="K3912" i="11" s="1"/>
  <c r="K3913" i="11" s="1"/>
  <c r="K3914" i="11" s="1"/>
  <c r="K3915" i="11" s="1"/>
  <c r="K3916" i="11" s="1"/>
  <c r="K3917" i="11" s="1"/>
  <c r="K3918" i="11" s="1"/>
  <c r="K3919" i="11" s="1"/>
  <c r="K3920" i="11" s="1"/>
  <c r="K3921" i="11" s="1"/>
  <c r="K3922" i="11" s="1"/>
  <c r="K3923" i="11" s="1"/>
  <c r="K3924" i="11" s="1"/>
  <c r="K3925" i="11" s="1"/>
  <c r="K3926" i="11" s="1"/>
  <c r="K3927" i="11" s="1"/>
  <c r="K3928" i="11" s="1"/>
  <c r="K3929" i="11" s="1"/>
  <c r="K3930" i="11" s="1"/>
  <c r="K3931" i="11" s="1"/>
  <c r="K3932" i="11" s="1"/>
  <c r="K3933" i="11" s="1"/>
  <c r="K3934" i="11" s="1"/>
  <c r="K3935" i="11" s="1"/>
  <c r="K3936" i="11" s="1"/>
  <c r="K3937" i="11" s="1"/>
  <c r="K3938" i="11" s="1"/>
  <c r="K3939" i="11" s="1"/>
  <c r="K3940" i="11" s="1"/>
  <c r="K3941" i="11" s="1"/>
  <c r="K3942" i="11" s="1"/>
  <c r="K3943" i="11" s="1"/>
  <c r="K3944" i="11" s="1"/>
  <c r="K3945" i="11" s="1"/>
  <c r="K3946" i="11" s="1"/>
  <c r="K3947" i="11" s="1"/>
  <c r="K3948" i="11" s="1"/>
  <c r="K3949" i="11" s="1"/>
  <c r="K3950" i="11" s="1"/>
  <c r="K3951" i="11" s="1"/>
  <c r="K3952" i="11" s="1"/>
  <c r="K3953" i="11" s="1"/>
  <c r="K3954" i="11" s="1"/>
  <c r="K3955" i="11" s="1"/>
  <c r="K3956" i="11" s="1"/>
  <c r="K3957" i="11" s="1"/>
  <c r="K3958" i="11" s="1"/>
  <c r="K3959" i="11" s="1"/>
  <c r="K3960" i="11" s="1"/>
  <c r="K3961" i="11" s="1"/>
  <c r="K3962" i="11" s="1"/>
  <c r="K3963" i="11" s="1"/>
  <c r="K3964" i="11" s="1"/>
  <c r="K3965" i="11" s="1"/>
  <c r="K3966" i="11" s="1"/>
  <c r="K3967" i="11" s="1"/>
  <c r="K3968" i="11" s="1"/>
  <c r="K3969" i="11" s="1"/>
  <c r="K3970" i="11" s="1"/>
  <c r="K3971" i="11" s="1"/>
  <c r="K3972" i="11" s="1"/>
  <c r="K3973" i="11" s="1"/>
  <c r="K3974" i="11" s="1"/>
  <c r="K3975" i="11" s="1"/>
  <c r="K3976" i="11" s="1"/>
  <c r="K3977" i="11" s="1"/>
  <c r="K3978" i="11" s="1"/>
  <c r="K3979" i="11" s="1"/>
  <c r="K3980" i="11" s="1"/>
  <c r="K3981" i="11" s="1"/>
  <c r="K3982" i="11" s="1"/>
  <c r="K3983" i="11" s="1"/>
  <c r="K3984" i="11" s="1"/>
  <c r="K3985" i="11" s="1"/>
  <c r="K3986" i="11" s="1"/>
  <c r="K3987" i="11" s="1"/>
  <c r="K3988" i="11" s="1"/>
  <c r="K3989" i="11" s="1"/>
  <c r="K3990" i="11" s="1"/>
  <c r="K3991" i="11" s="1"/>
  <c r="K3992" i="11" s="1"/>
  <c r="K3993" i="11" s="1"/>
  <c r="K3994" i="11" s="1"/>
  <c r="K3995" i="11" s="1"/>
  <c r="K3996" i="11" s="1"/>
  <c r="K3997" i="11" s="1"/>
  <c r="K3998" i="11" s="1"/>
  <c r="K3999" i="11" s="1"/>
  <c r="K4000" i="11" s="1"/>
  <c r="K4001" i="11" s="1"/>
  <c r="K4002" i="11" s="1"/>
  <c r="K4003" i="11" s="1"/>
  <c r="K4004" i="11" s="1"/>
  <c r="K4005" i="11" s="1"/>
  <c r="K4006" i="11" s="1"/>
  <c r="K4007" i="11" s="1"/>
  <c r="K4008" i="11" s="1"/>
  <c r="K4009" i="11" s="1"/>
  <c r="K4010" i="11" s="1"/>
  <c r="K4011" i="11" s="1"/>
  <c r="K4012" i="11" s="1"/>
  <c r="K4013" i="11" s="1"/>
  <c r="K4014" i="11" s="1"/>
  <c r="K4015" i="11" s="1"/>
  <c r="K4016" i="11" s="1"/>
  <c r="K4017" i="11" s="1"/>
  <c r="K4018" i="11" s="1"/>
  <c r="K4019" i="11" s="1"/>
  <c r="K4020" i="11" s="1"/>
  <c r="K4021" i="11" s="1"/>
  <c r="K4022" i="11" s="1"/>
  <c r="K4023" i="11" s="1"/>
  <c r="K4024" i="11" s="1"/>
  <c r="K4025" i="11" s="1"/>
  <c r="K4026" i="11" s="1"/>
  <c r="K4027" i="11" s="1"/>
  <c r="K4028" i="11" s="1"/>
  <c r="K4029" i="11" s="1"/>
  <c r="K4030" i="11" s="1"/>
  <c r="K4031" i="11" s="1"/>
  <c r="K4032" i="11" s="1"/>
  <c r="K4033" i="11" s="1"/>
  <c r="K4034" i="11" s="1"/>
  <c r="K4035" i="11" s="1"/>
  <c r="K4036" i="11" s="1"/>
  <c r="K4037" i="11" s="1"/>
  <c r="K4038" i="11" s="1"/>
  <c r="K4039" i="11" s="1"/>
  <c r="K4040" i="11" s="1"/>
  <c r="K4041" i="11" s="1"/>
  <c r="K4042" i="11" s="1"/>
  <c r="K4043" i="11" s="1"/>
  <c r="K4044" i="11" s="1"/>
  <c r="K4045" i="11" s="1"/>
  <c r="K4046" i="11" s="1"/>
  <c r="K4047" i="11" s="1"/>
  <c r="K4048" i="11" s="1"/>
  <c r="K4049" i="11" s="1"/>
  <c r="K4050" i="11" s="1"/>
  <c r="K4051" i="11" s="1"/>
  <c r="K4052" i="11" s="1"/>
  <c r="K4053" i="11" s="1"/>
  <c r="K4054" i="11" s="1"/>
  <c r="K4055" i="11" s="1"/>
  <c r="K4056" i="11" s="1"/>
  <c r="K4057" i="11" s="1"/>
  <c r="K4058" i="11" s="1"/>
  <c r="K4059" i="11" s="1"/>
  <c r="K4060" i="11" s="1"/>
  <c r="K4061" i="11" s="1"/>
  <c r="K4062" i="11" s="1"/>
  <c r="K4063" i="11" s="1"/>
  <c r="K4064" i="11" s="1"/>
  <c r="K4065" i="11" s="1"/>
  <c r="K4066" i="11" s="1"/>
  <c r="K4067" i="11" s="1"/>
  <c r="K4068" i="11" s="1"/>
  <c r="K4069" i="11" s="1"/>
  <c r="K4070" i="11" s="1"/>
  <c r="K4071" i="11" s="1"/>
  <c r="K4072" i="11" s="1"/>
  <c r="K4073" i="11" s="1"/>
  <c r="K4074" i="11" s="1"/>
  <c r="K4075" i="11" s="1"/>
  <c r="K4076" i="11" s="1"/>
  <c r="K4077" i="11" s="1"/>
  <c r="K4078" i="11" s="1"/>
  <c r="K4079" i="11" s="1"/>
  <c r="K4080" i="11" s="1"/>
  <c r="K4081" i="11" s="1"/>
  <c r="K4082" i="11" s="1"/>
  <c r="K4083" i="11" s="1"/>
  <c r="K4084" i="11" s="1"/>
  <c r="K4085" i="11" s="1"/>
  <c r="K4086" i="11" s="1"/>
  <c r="K4087" i="11" s="1"/>
  <c r="K4088" i="11" s="1"/>
  <c r="K4089" i="11" s="1"/>
  <c r="K4090" i="11" s="1"/>
  <c r="K4091" i="11" s="1"/>
  <c r="K4092" i="11" s="1"/>
  <c r="K4093" i="11" s="1"/>
  <c r="K4094" i="11" s="1"/>
  <c r="K4095" i="11" s="1"/>
  <c r="K4096" i="11" s="1"/>
  <c r="K4097" i="11" s="1"/>
  <c r="K4098" i="11" s="1"/>
  <c r="K4099" i="11" s="1"/>
  <c r="K4100" i="11" s="1"/>
  <c r="K4101" i="11" s="1"/>
  <c r="K4102" i="11" s="1"/>
  <c r="K4103" i="11" s="1"/>
  <c r="K4104" i="11" s="1"/>
  <c r="K4105" i="11" s="1"/>
  <c r="K4106" i="11" s="1"/>
  <c r="K4107" i="11" s="1"/>
  <c r="K4108" i="11" s="1"/>
  <c r="K4109" i="11" s="1"/>
  <c r="K4110" i="11" s="1"/>
  <c r="K4111" i="11" s="1"/>
  <c r="K4112" i="11" s="1"/>
  <c r="K4113" i="11" s="1"/>
  <c r="K4114" i="11" s="1"/>
  <c r="K4115" i="11" s="1"/>
  <c r="K4116" i="11" s="1"/>
  <c r="K4117" i="11" s="1"/>
  <c r="K4118" i="11" s="1"/>
  <c r="K4119" i="11" s="1"/>
  <c r="K4120" i="11" s="1"/>
  <c r="K4121" i="11" s="1"/>
  <c r="K4122" i="11" s="1"/>
  <c r="K4123" i="11" s="1"/>
  <c r="K4124" i="11" s="1"/>
  <c r="K4125" i="11" s="1"/>
  <c r="K4126" i="11" s="1"/>
  <c r="K4127" i="11" s="1"/>
  <c r="K4128" i="11" s="1"/>
  <c r="K4129" i="11" s="1"/>
  <c r="K4130" i="11" s="1"/>
  <c r="K4131" i="11" s="1"/>
  <c r="K4132" i="11" s="1"/>
  <c r="K4133" i="11" s="1"/>
  <c r="K4134" i="11" s="1"/>
  <c r="K4135" i="11" s="1"/>
  <c r="K4136" i="11" s="1"/>
  <c r="K4137" i="11" s="1"/>
  <c r="K4138" i="11" s="1"/>
  <c r="K4139" i="11" s="1"/>
  <c r="K4140" i="11" s="1"/>
  <c r="K4141" i="11" s="1"/>
  <c r="K4142" i="11" s="1"/>
  <c r="K4143" i="11" s="1"/>
  <c r="K4144" i="11" s="1"/>
  <c r="K4145" i="11" s="1"/>
  <c r="K4146" i="11" s="1"/>
  <c r="K4147" i="11" s="1"/>
  <c r="K4148" i="11" s="1"/>
  <c r="K4149" i="11" s="1"/>
  <c r="K4150" i="11" s="1"/>
  <c r="K4151" i="11" s="1"/>
  <c r="K4152" i="11" s="1"/>
  <c r="K4153" i="11" s="1"/>
  <c r="K4154" i="11" s="1"/>
  <c r="K4155" i="11" s="1"/>
  <c r="K4156" i="11" s="1"/>
  <c r="K4157" i="11" s="1"/>
  <c r="K4158" i="11" s="1"/>
  <c r="K4159" i="11" s="1"/>
  <c r="K4160" i="11" s="1"/>
  <c r="K4161" i="11" s="1"/>
  <c r="K4162" i="11" s="1"/>
  <c r="K4163" i="11" s="1"/>
  <c r="K4164" i="11" s="1"/>
  <c r="K4165" i="11" s="1"/>
  <c r="K4166" i="11" s="1"/>
  <c r="K4167" i="11" s="1"/>
  <c r="K4168" i="11" s="1"/>
  <c r="K4169" i="11" s="1"/>
  <c r="K4170" i="11" s="1"/>
  <c r="K4171" i="11" s="1"/>
  <c r="K4172" i="11" s="1"/>
  <c r="K4173" i="11" s="1"/>
  <c r="K4174" i="11" s="1"/>
  <c r="K4175" i="11" s="1"/>
  <c r="K4176" i="11" s="1"/>
  <c r="K4177" i="11" s="1"/>
  <c r="K4178" i="11" s="1"/>
  <c r="K4179" i="11" s="1"/>
  <c r="K4180" i="11" s="1"/>
  <c r="K4181" i="11" s="1"/>
  <c r="K4182" i="11" s="1"/>
  <c r="K4183" i="11" s="1"/>
  <c r="K4184" i="11" s="1"/>
  <c r="K4185" i="11" s="1"/>
  <c r="K4186" i="11" s="1"/>
  <c r="K4187" i="11" s="1"/>
  <c r="K4188" i="11" s="1"/>
  <c r="K4189" i="11" s="1"/>
  <c r="K4190" i="11" s="1"/>
  <c r="K4191" i="11" s="1"/>
  <c r="K4192" i="11" s="1"/>
  <c r="K4193" i="11" s="1"/>
  <c r="K4194" i="11" s="1"/>
  <c r="K4195" i="11" s="1"/>
  <c r="K4196" i="11" s="1"/>
  <c r="K4197" i="11" s="1"/>
  <c r="K4198" i="11" s="1"/>
  <c r="K4199" i="11" s="1"/>
  <c r="K4200" i="11" s="1"/>
  <c r="K4201" i="11" s="1"/>
  <c r="K4202" i="11" s="1"/>
  <c r="K4203" i="11" s="1"/>
  <c r="K4204" i="11" s="1"/>
  <c r="K4205" i="11" s="1"/>
  <c r="K4206" i="11" s="1"/>
  <c r="K4207" i="11" s="1"/>
  <c r="K4208" i="11" s="1"/>
  <c r="K4209" i="11" s="1"/>
  <c r="K4210" i="11" s="1"/>
  <c r="K4211" i="11" s="1"/>
  <c r="K4212" i="11" s="1"/>
  <c r="K4213" i="11" s="1"/>
  <c r="K4214" i="11" s="1"/>
  <c r="K4215" i="11" s="1"/>
  <c r="K4216" i="11" s="1"/>
  <c r="K4217" i="11" s="1"/>
  <c r="K4218" i="11" s="1"/>
  <c r="K4219" i="11" s="1"/>
  <c r="K4220" i="11" s="1"/>
  <c r="K4221" i="11" s="1"/>
  <c r="K4222" i="11" s="1"/>
  <c r="K4223" i="11" s="1"/>
  <c r="K4224" i="11" s="1"/>
  <c r="K4225" i="11" s="1"/>
  <c r="K4226" i="11" s="1"/>
  <c r="K4227" i="11" s="1"/>
  <c r="K4228" i="11" s="1"/>
  <c r="K4229" i="11" s="1"/>
  <c r="K4230" i="11" s="1"/>
  <c r="K4231" i="11" s="1"/>
  <c r="K4232" i="11" s="1"/>
  <c r="K4233" i="11" s="1"/>
  <c r="K4234" i="11" s="1"/>
  <c r="K4235" i="11" s="1"/>
  <c r="K4236" i="11" s="1"/>
  <c r="K4237" i="11" s="1"/>
  <c r="K4238" i="11" s="1"/>
  <c r="K4239" i="11" s="1"/>
  <c r="K4240" i="11" s="1"/>
  <c r="K4241" i="11" s="1"/>
  <c r="K4242" i="11" s="1"/>
  <c r="K4243" i="11" s="1"/>
  <c r="K4244" i="11" s="1"/>
  <c r="K4245" i="11" s="1"/>
  <c r="K4246" i="11" s="1"/>
  <c r="K4247" i="11" s="1"/>
  <c r="K4248" i="11" s="1"/>
  <c r="K4249" i="11" s="1"/>
  <c r="K4250" i="11" s="1"/>
  <c r="K4251" i="11" s="1"/>
  <c r="K4252" i="11" s="1"/>
  <c r="K4253" i="11" s="1"/>
  <c r="K4254" i="11" s="1"/>
  <c r="K4255" i="11" s="1"/>
  <c r="K4256" i="11" s="1"/>
  <c r="K4257" i="11" s="1"/>
  <c r="K4258" i="11" s="1"/>
  <c r="K4259" i="11" s="1"/>
  <c r="K4260" i="11" s="1"/>
  <c r="K4261" i="11" s="1"/>
  <c r="K4262" i="11" s="1"/>
  <c r="K4263" i="11" s="1"/>
  <c r="K4264" i="11" s="1"/>
  <c r="K4265" i="11" s="1"/>
  <c r="K4266" i="11" s="1"/>
  <c r="K4267" i="11" s="1"/>
  <c r="K4268" i="11" s="1"/>
  <c r="K4269" i="11" s="1"/>
  <c r="K4270" i="11" s="1"/>
  <c r="K4271" i="11" s="1"/>
  <c r="K4272" i="11" s="1"/>
  <c r="K4273" i="11" s="1"/>
  <c r="K4274" i="11" s="1"/>
  <c r="K4275" i="11" s="1"/>
  <c r="K4276" i="11" s="1"/>
  <c r="K4277" i="11" s="1"/>
  <c r="K4278" i="11" s="1"/>
  <c r="K4279" i="11" s="1"/>
  <c r="K4280" i="11" s="1"/>
  <c r="K4281" i="11" s="1"/>
  <c r="K4282" i="11" s="1"/>
  <c r="K4283" i="11" s="1"/>
  <c r="K4284" i="11" s="1"/>
  <c r="K4285" i="11" s="1"/>
  <c r="K4286" i="11" s="1"/>
  <c r="K4287" i="11" s="1"/>
  <c r="K4288" i="11" s="1"/>
  <c r="K4289" i="11" s="1"/>
  <c r="K4290" i="11" s="1"/>
  <c r="K4291" i="11" s="1"/>
  <c r="K4292" i="11" s="1"/>
  <c r="K4293" i="11" s="1"/>
  <c r="K4294" i="11" s="1"/>
  <c r="K4295" i="11" s="1"/>
  <c r="K4296" i="11" s="1"/>
  <c r="K4297" i="11" s="1"/>
  <c r="K4298" i="11" s="1"/>
  <c r="K4299" i="11" s="1"/>
  <c r="K4300" i="11" s="1"/>
  <c r="K4301" i="11" s="1"/>
  <c r="K4302" i="11" s="1"/>
  <c r="K4303" i="11" s="1"/>
  <c r="K4304" i="11" s="1"/>
  <c r="K4305" i="11" s="1"/>
  <c r="K4306" i="11" s="1"/>
  <c r="K4307" i="11" s="1"/>
  <c r="K4308" i="11" s="1"/>
  <c r="K4309" i="11" s="1"/>
  <c r="K4310" i="11" s="1"/>
  <c r="K4311" i="11" s="1"/>
  <c r="K4312" i="11" s="1"/>
  <c r="K4313" i="11" s="1"/>
  <c r="K4314" i="11" s="1"/>
  <c r="K4315" i="11" s="1"/>
  <c r="K4316" i="11" s="1"/>
  <c r="K4317" i="11" s="1"/>
  <c r="K4318" i="11" s="1"/>
  <c r="K4319" i="11" s="1"/>
  <c r="K4320" i="11" s="1"/>
  <c r="K4321" i="11" s="1"/>
  <c r="K4322" i="11" s="1"/>
  <c r="K4323" i="11" s="1"/>
  <c r="K4324" i="11" s="1"/>
  <c r="K4325" i="11" s="1"/>
  <c r="K4326" i="11" s="1"/>
  <c r="K4327" i="11" s="1"/>
  <c r="K4328" i="11" s="1"/>
  <c r="K4329" i="11" s="1"/>
  <c r="K4330" i="11" s="1"/>
  <c r="K4331" i="11" s="1"/>
  <c r="K4332" i="11" s="1"/>
  <c r="K4333" i="11" s="1"/>
  <c r="K4334" i="11" s="1"/>
  <c r="K4335" i="11" s="1"/>
  <c r="K4336" i="11" s="1"/>
  <c r="K4337" i="11" s="1"/>
  <c r="K4338" i="11" s="1"/>
  <c r="K4339" i="11" s="1"/>
  <c r="K4340" i="11" s="1"/>
  <c r="K4341" i="11" s="1"/>
  <c r="K4342" i="11" s="1"/>
  <c r="K4343" i="11" s="1"/>
  <c r="K4344" i="11" s="1"/>
  <c r="K4345" i="11" s="1"/>
  <c r="K4346" i="11" s="1"/>
  <c r="K4347" i="11" s="1"/>
  <c r="K4348" i="11" s="1"/>
  <c r="K4349" i="11" s="1"/>
  <c r="K4350" i="11" s="1"/>
  <c r="K4351" i="11" s="1"/>
  <c r="K4352" i="11" s="1"/>
  <c r="K4353" i="11" s="1"/>
  <c r="K4354" i="11" s="1"/>
  <c r="K4355" i="11" s="1"/>
  <c r="K4356" i="11" s="1"/>
  <c r="K4357" i="11" s="1"/>
  <c r="K4358" i="11" s="1"/>
  <c r="K4359" i="11" s="1"/>
  <c r="K4360" i="11" s="1"/>
  <c r="K4361" i="11" s="1"/>
  <c r="K4362" i="11" s="1"/>
  <c r="K4363" i="11" s="1"/>
  <c r="K4364" i="11" s="1"/>
  <c r="K4365" i="11" s="1"/>
  <c r="K4366" i="11" s="1"/>
  <c r="K4367" i="11" s="1"/>
  <c r="K4368" i="11" s="1"/>
  <c r="K4369" i="11" s="1"/>
  <c r="K4370" i="11" s="1"/>
  <c r="K4371" i="11" s="1"/>
  <c r="K4372" i="11" s="1"/>
  <c r="K4373" i="11" s="1"/>
  <c r="K4374" i="11" s="1"/>
  <c r="K4375" i="11" s="1"/>
  <c r="K4376" i="11" s="1"/>
  <c r="K4377" i="11" s="1"/>
  <c r="K4378" i="11" s="1"/>
  <c r="K4379" i="11" s="1"/>
  <c r="K4380" i="11" s="1"/>
  <c r="K4381" i="11" s="1"/>
  <c r="K4382" i="11" s="1"/>
  <c r="K4383" i="11" s="1"/>
  <c r="K4384" i="11" s="1"/>
  <c r="K4385" i="11" s="1"/>
  <c r="K4386" i="11" s="1"/>
  <c r="K4387" i="11" s="1"/>
  <c r="K4388" i="11" s="1"/>
  <c r="K4389" i="11" s="1"/>
  <c r="K4390" i="11" s="1"/>
  <c r="K4391" i="11" s="1"/>
  <c r="K4392" i="11" s="1"/>
  <c r="K4393" i="11" s="1"/>
  <c r="K4394" i="11" s="1"/>
  <c r="K4395" i="11" s="1"/>
  <c r="K4396" i="11" s="1"/>
  <c r="K4397" i="11" s="1"/>
  <c r="K4398" i="11" s="1"/>
  <c r="K4399" i="11" s="1"/>
  <c r="K4400" i="11" s="1"/>
  <c r="K4401" i="11" s="1"/>
  <c r="K4402" i="11" s="1"/>
  <c r="K4403" i="11" s="1"/>
  <c r="K4404" i="11" s="1"/>
  <c r="K4405" i="11" s="1"/>
  <c r="K4406" i="11" s="1"/>
  <c r="K4407" i="11" s="1"/>
  <c r="K4408" i="11" s="1"/>
  <c r="K4409" i="11" s="1"/>
  <c r="K4410" i="11" s="1"/>
  <c r="K4411" i="11" s="1"/>
  <c r="K4412" i="11" s="1"/>
  <c r="K4413" i="11" s="1"/>
  <c r="K4414" i="11" s="1"/>
  <c r="K4415" i="11" s="1"/>
  <c r="K4416" i="11" s="1"/>
  <c r="K4417" i="11" s="1"/>
  <c r="K4418" i="11" s="1"/>
  <c r="K4419" i="11" s="1"/>
  <c r="K4420" i="11" s="1"/>
  <c r="K4421" i="11" s="1"/>
  <c r="K4422" i="11" s="1"/>
  <c r="K4423" i="11" s="1"/>
  <c r="K4424" i="11" s="1"/>
  <c r="K4425" i="11" s="1"/>
  <c r="K4426" i="11" s="1"/>
  <c r="K4427" i="11" s="1"/>
  <c r="K4428" i="11" s="1"/>
  <c r="K4429" i="11" s="1"/>
  <c r="K4430" i="11" s="1"/>
  <c r="K4431" i="11" s="1"/>
  <c r="K4432" i="11" s="1"/>
  <c r="K4433" i="11" s="1"/>
  <c r="K4434" i="11" s="1"/>
  <c r="K4435" i="11" s="1"/>
  <c r="K4436" i="11" s="1"/>
  <c r="K4437" i="11" s="1"/>
  <c r="K4438" i="11" s="1"/>
  <c r="K4439" i="11" s="1"/>
  <c r="K4440" i="11" s="1"/>
  <c r="K4441" i="11" s="1"/>
  <c r="K4442" i="11" s="1"/>
  <c r="K4443" i="11" s="1"/>
  <c r="K4444" i="11" s="1"/>
  <c r="K4445" i="11" s="1"/>
  <c r="K4446" i="11" s="1"/>
  <c r="K4447" i="11" s="1"/>
  <c r="K4448" i="11" s="1"/>
  <c r="K4449" i="11" s="1"/>
  <c r="K4450" i="11" s="1"/>
  <c r="K4451" i="11" s="1"/>
  <c r="K4452" i="11" s="1"/>
  <c r="K4453" i="11" s="1"/>
  <c r="K4454" i="11" s="1"/>
  <c r="K4455" i="11" s="1"/>
  <c r="K4456" i="11" s="1"/>
  <c r="K4457" i="11" s="1"/>
  <c r="K4458" i="11" s="1"/>
  <c r="K4459" i="11" s="1"/>
  <c r="K4460" i="11" s="1"/>
  <c r="K4461" i="11" s="1"/>
  <c r="K4462" i="11" s="1"/>
  <c r="K4463" i="11" s="1"/>
  <c r="K4464" i="11" s="1"/>
  <c r="K4465" i="11" s="1"/>
  <c r="K4466" i="11" s="1"/>
  <c r="K4467" i="11" s="1"/>
  <c r="K4468" i="11" s="1"/>
  <c r="K4469" i="11" s="1"/>
  <c r="K4470" i="11" s="1"/>
  <c r="K4471" i="11" s="1"/>
  <c r="K4472" i="11" s="1"/>
  <c r="K4473" i="11" s="1"/>
  <c r="K4474" i="11" s="1"/>
  <c r="K4475" i="11" s="1"/>
  <c r="K4476" i="11" s="1"/>
  <c r="K4477" i="11" s="1"/>
  <c r="K4478" i="11" s="1"/>
  <c r="K4479" i="11" s="1"/>
  <c r="K4480" i="11" s="1"/>
  <c r="K4481" i="11" s="1"/>
  <c r="K4482" i="11" s="1"/>
  <c r="K4483" i="11" s="1"/>
  <c r="K4484" i="11" s="1"/>
  <c r="K4485" i="11" s="1"/>
  <c r="K4486" i="11" s="1"/>
  <c r="K4487" i="11" s="1"/>
  <c r="K4488" i="11" s="1"/>
  <c r="K4489" i="11" s="1"/>
  <c r="K4490" i="11" s="1"/>
  <c r="K4491" i="11" s="1"/>
  <c r="K4492" i="11" s="1"/>
  <c r="K4493" i="11" s="1"/>
  <c r="K4494" i="11" s="1"/>
  <c r="K4495" i="11" s="1"/>
  <c r="K4496" i="11" s="1"/>
  <c r="K4497" i="11" s="1"/>
  <c r="K4498" i="11" s="1"/>
  <c r="K4499" i="11" s="1"/>
  <c r="K4500" i="11" s="1"/>
  <c r="K4501" i="11" s="1"/>
  <c r="K4502" i="11" s="1"/>
  <c r="K4503" i="11" s="1"/>
  <c r="K4504" i="11" s="1"/>
  <c r="K4505" i="11" s="1"/>
  <c r="K4506" i="11" s="1"/>
  <c r="K4507" i="11" s="1"/>
  <c r="K4508" i="11" s="1"/>
  <c r="K4509" i="11" s="1"/>
  <c r="K4510" i="11" s="1"/>
  <c r="K4511" i="11" s="1"/>
  <c r="K4512" i="11" s="1"/>
  <c r="K4513" i="11" s="1"/>
  <c r="K4514" i="11" s="1"/>
  <c r="K4515" i="11" s="1"/>
  <c r="K4516" i="11" s="1"/>
  <c r="K4517" i="11" s="1"/>
  <c r="K4518" i="11" s="1"/>
  <c r="K4519" i="11" s="1"/>
  <c r="K4520" i="11" s="1"/>
  <c r="K4521" i="11" s="1"/>
  <c r="K4522" i="11" s="1"/>
  <c r="K4523" i="11" s="1"/>
  <c r="K4524" i="11" s="1"/>
  <c r="K4525" i="11" s="1"/>
  <c r="K4526" i="11" s="1"/>
  <c r="K4527" i="11" s="1"/>
  <c r="K4528" i="11" s="1"/>
  <c r="K4529" i="11" s="1"/>
  <c r="K4530" i="11" s="1"/>
  <c r="K4531" i="11" s="1"/>
  <c r="K4532" i="11" s="1"/>
  <c r="K4533" i="11" s="1"/>
  <c r="K4534" i="11" s="1"/>
  <c r="K4535" i="11" s="1"/>
  <c r="K4536" i="11" s="1"/>
  <c r="K4537" i="11" s="1"/>
  <c r="K4538" i="11" s="1"/>
  <c r="K4539" i="11" s="1"/>
  <c r="K4540" i="11" s="1"/>
  <c r="K4541" i="11" s="1"/>
  <c r="K4542" i="11" s="1"/>
  <c r="K4543" i="11" s="1"/>
  <c r="K4544" i="11" s="1"/>
  <c r="K4545" i="11" s="1"/>
  <c r="K4546" i="11" s="1"/>
  <c r="K4547" i="11" s="1"/>
  <c r="K4548" i="11" s="1"/>
  <c r="K4549" i="11" s="1"/>
  <c r="K4550" i="11" s="1"/>
  <c r="K4551" i="11" s="1"/>
  <c r="K4552" i="11" s="1"/>
  <c r="K4553" i="11" s="1"/>
  <c r="K4554" i="11" s="1"/>
  <c r="K4555" i="11" s="1"/>
  <c r="K4556" i="11" s="1"/>
  <c r="K4557" i="11" s="1"/>
  <c r="K4558" i="11" s="1"/>
  <c r="K4559" i="11" s="1"/>
  <c r="K4560" i="11" s="1"/>
  <c r="K4561" i="11" s="1"/>
  <c r="K4562" i="11" s="1"/>
  <c r="K4563" i="11" s="1"/>
  <c r="K4564" i="11" s="1"/>
  <c r="K4565" i="11" s="1"/>
  <c r="K4566" i="11" s="1"/>
  <c r="K4567" i="11" s="1"/>
  <c r="K4568" i="11" s="1"/>
  <c r="K4569" i="11" s="1"/>
  <c r="K4570" i="11" s="1"/>
  <c r="K4571" i="11" s="1"/>
  <c r="K4572" i="11" s="1"/>
  <c r="K4573" i="11" s="1"/>
  <c r="K4574" i="11" s="1"/>
  <c r="K4575" i="11" s="1"/>
  <c r="K4576" i="11" s="1"/>
  <c r="K4577" i="11" s="1"/>
  <c r="K4578" i="11" s="1"/>
  <c r="K4579" i="11" s="1"/>
  <c r="K4580" i="11" s="1"/>
  <c r="K4581" i="11" s="1"/>
  <c r="K4582" i="11" s="1"/>
  <c r="K4583" i="11" s="1"/>
  <c r="K4584" i="11" s="1"/>
  <c r="K4585" i="11" s="1"/>
  <c r="K4586" i="11" s="1"/>
  <c r="K4587" i="11" s="1"/>
  <c r="K4588" i="11" s="1"/>
  <c r="K4589" i="11" s="1"/>
  <c r="K4590" i="11" s="1"/>
  <c r="K4591" i="11" s="1"/>
  <c r="K4592" i="11" s="1"/>
  <c r="K4593" i="11" s="1"/>
  <c r="K4594" i="11" s="1"/>
  <c r="K4595" i="11" s="1"/>
  <c r="K4596" i="11" s="1"/>
  <c r="K4597" i="11" s="1"/>
  <c r="K4598" i="11" s="1"/>
  <c r="K4599" i="11" s="1"/>
  <c r="K4600" i="11" s="1"/>
  <c r="K4601" i="11" s="1"/>
  <c r="K4602" i="11" s="1"/>
  <c r="K4603" i="11" s="1"/>
  <c r="K4604" i="11" s="1"/>
  <c r="K4605" i="11" s="1"/>
  <c r="K4606" i="11" s="1"/>
  <c r="K4607" i="11" s="1"/>
  <c r="K4608" i="11" s="1"/>
  <c r="K4609" i="11" s="1"/>
  <c r="K4610" i="11" s="1"/>
  <c r="K4611" i="11" s="1"/>
  <c r="K4612" i="11" s="1"/>
  <c r="K4613" i="11" s="1"/>
  <c r="K4614" i="11" s="1"/>
  <c r="K4615" i="11" s="1"/>
  <c r="K4616" i="11" s="1"/>
  <c r="K4617" i="11" s="1"/>
  <c r="K4618" i="11" s="1"/>
  <c r="K4619" i="11" s="1"/>
  <c r="K4620" i="11" s="1"/>
  <c r="K4621" i="11" s="1"/>
  <c r="K4622" i="11" s="1"/>
  <c r="K4623" i="11" s="1"/>
  <c r="K4624" i="11" s="1"/>
  <c r="K4625" i="11" s="1"/>
  <c r="K4626" i="11" s="1"/>
  <c r="K4627" i="11" s="1"/>
  <c r="K4628" i="11" s="1"/>
  <c r="K4629" i="11" s="1"/>
  <c r="K4630" i="11" s="1"/>
  <c r="K4631" i="11" s="1"/>
  <c r="K4632" i="11" s="1"/>
  <c r="K4633" i="11" s="1"/>
  <c r="K4634" i="11" s="1"/>
  <c r="K4635" i="11" s="1"/>
  <c r="K4636" i="11" s="1"/>
  <c r="K4637" i="11" s="1"/>
  <c r="K4638" i="11" s="1"/>
  <c r="K4639" i="11" s="1"/>
  <c r="K4640" i="11" s="1"/>
  <c r="K4641" i="11" s="1"/>
  <c r="K4642" i="11" s="1"/>
  <c r="K4643" i="11" s="1"/>
  <c r="K4644" i="11" s="1"/>
  <c r="K4645" i="11" s="1"/>
  <c r="K4646" i="11" s="1"/>
  <c r="K4647" i="11" s="1"/>
  <c r="K4648" i="11" s="1"/>
  <c r="K4649" i="11" s="1"/>
  <c r="K4650" i="11" s="1"/>
  <c r="K4651" i="11" s="1"/>
  <c r="K4652" i="11" s="1"/>
  <c r="K4653" i="11" s="1"/>
  <c r="K4654" i="11" s="1"/>
  <c r="K4655" i="11" s="1"/>
  <c r="K4656" i="11" s="1"/>
  <c r="K4657" i="11" s="1"/>
  <c r="K4658" i="11" s="1"/>
  <c r="K4659" i="11" s="1"/>
  <c r="K4660" i="11" s="1"/>
  <c r="K4661" i="11" s="1"/>
  <c r="K4662" i="11" s="1"/>
  <c r="K4663" i="11" s="1"/>
  <c r="K4664" i="11" s="1"/>
  <c r="K4665" i="11" s="1"/>
  <c r="K4666" i="11" s="1"/>
  <c r="K4667" i="11" s="1"/>
  <c r="K4668" i="11" s="1"/>
  <c r="K4669" i="11" s="1"/>
  <c r="K4670" i="11" s="1"/>
  <c r="K4671" i="11" s="1"/>
  <c r="K4672" i="11" s="1"/>
  <c r="K4673" i="11" s="1"/>
  <c r="K4674" i="11" s="1"/>
  <c r="K4675" i="11" s="1"/>
  <c r="K4676" i="11" s="1"/>
  <c r="K4677" i="11" s="1"/>
  <c r="K4678" i="11" s="1"/>
  <c r="K4679" i="11" s="1"/>
  <c r="K4680" i="11" s="1"/>
  <c r="K4681" i="11" s="1"/>
  <c r="K4682" i="11" s="1"/>
  <c r="K4683" i="11" s="1"/>
  <c r="K4684" i="11" s="1"/>
  <c r="K4685" i="11" s="1"/>
  <c r="K4686" i="11" s="1"/>
  <c r="K4687" i="11" s="1"/>
  <c r="K4688" i="11" s="1"/>
  <c r="K4689" i="11" s="1"/>
  <c r="K4690" i="11" s="1"/>
  <c r="K4691" i="11" s="1"/>
  <c r="K4692" i="11" s="1"/>
  <c r="K4693" i="11" s="1"/>
  <c r="K4694" i="11" s="1"/>
  <c r="K4695" i="11" s="1"/>
  <c r="K4696" i="11" s="1"/>
  <c r="K4697" i="11" s="1"/>
  <c r="K4698" i="11" s="1"/>
  <c r="K4699" i="11" s="1"/>
  <c r="K4700" i="11" s="1"/>
  <c r="K4701" i="11" s="1"/>
  <c r="K4702" i="11" s="1"/>
  <c r="K4703" i="11" s="1"/>
  <c r="K4704" i="11" s="1"/>
  <c r="K4705" i="11" s="1"/>
  <c r="K4706" i="11" s="1"/>
  <c r="K4707" i="11" s="1"/>
  <c r="K4708" i="11" s="1"/>
  <c r="K4709" i="11" s="1"/>
  <c r="K4710" i="11" s="1"/>
  <c r="K4711" i="11" s="1"/>
  <c r="K4712" i="11" s="1"/>
  <c r="K4713" i="11" s="1"/>
  <c r="K4714" i="11" s="1"/>
  <c r="K4715" i="11" s="1"/>
  <c r="K4716" i="11" s="1"/>
  <c r="K4717" i="11" s="1"/>
  <c r="K4718" i="11" s="1"/>
  <c r="K4719" i="11" s="1"/>
  <c r="K4720" i="11" s="1"/>
  <c r="K4721" i="11" s="1"/>
  <c r="K4722" i="11" s="1"/>
  <c r="K4723" i="11" s="1"/>
  <c r="K4724" i="11" s="1"/>
  <c r="K4725" i="11" s="1"/>
  <c r="K4726" i="11" s="1"/>
  <c r="K4727" i="11" s="1"/>
  <c r="K4728" i="11" s="1"/>
  <c r="K4729" i="11" s="1"/>
  <c r="K4730" i="11" s="1"/>
  <c r="K4731" i="11" s="1"/>
  <c r="K4732" i="11" s="1"/>
  <c r="K4733" i="11" s="1"/>
  <c r="K4734" i="11" s="1"/>
  <c r="K4735" i="11" s="1"/>
  <c r="K4736" i="11" s="1"/>
  <c r="K4737" i="11" s="1"/>
  <c r="K4738" i="11" s="1"/>
  <c r="K4739" i="11" s="1"/>
  <c r="K4740" i="11" s="1"/>
  <c r="K4741" i="11" s="1"/>
  <c r="K4742" i="11" s="1"/>
  <c r="K4743" i="11" s="1"/>
  <c r="K4744" i="11" s="1"/>
  <c r="K4745" i="11" s="1"/>
  <c r="K4746" i="11" s="1"/>
  <c r="K4747" i="11" s="1"/>
  <c r="K4748" i="11" s="1"/>
  <c r="K4749" i="11" s="1"/>
  <c r="K4750" i="11" s="1"/>
  <c r="K4751" i="11" s="1"/>
  <c r="K4752" i="11" s="1"/>
  <c r="K4753" i="11" s="1"/>
  <c r="K4754" i="11" s="1"/>
  <c r="K4755" i="11" s="1"/>
  <c r="K4756" i="11" s="1"/>
  <c r="K4757" i="11" s="1"/>
  <c r="K4758" i="11" s="1"/>
  <c r="K4759" i="11" s="1"/>
  <c r="K4760" i="11" s="1"/>
  <c r="K4761" i="11" s="1"/>
  <c r="K4762" i="11" s="1"/>
  <c r="K4763" i="11" s="1"/>
  <c r="K4764" i="11" s="1"/>
  <c r="K4765" i="11" s="1"/>
  <c r="K4766" i="11" s="1"/>
  <c r="K4767" i="11" s="1"/>
  <c r="K4768" i="11" s="1"/>
  <c r="K4769" i="11" s="1"/>
  <c r="K4770" i="11" s="1"/>
  <c r="K4771" i="11" s="1"/>
  <c r="K4772" i="11" s="1"/>
  <c r="K4773" i="11" s="1"/>
  <c r="K4774" i="11" s="1"/>
  <c r="K4775" i="11" s="1"/>
  <c r="K4776" i="11" s="1"/>
  <c r="K4777" i="11" s="1"/>
  <c r="K4778" i="11" s="1"/>
  <c r="K4779" i="11" s="1"/>
  <c r="K4780" i="11" s="1"/>
  <c r="K4781" i="11" s="1"/>
  <c r="K4782" i="11" s="1"/>
  <c r="K4783" i="11" s="1"/>
  <c r="K4784" i="11" s="1"/>
  <c r="K4785" i="11" s="1"/>
  <c r="K4786" i="11" s="1"/>
  <c r="K4787" i="11" s="1"/>
  <c r="K4788" i="11" s="1"/>
  <c r="K4789" i="11" s="1"/>
  <c r="K4790" i="11" s="1"/>
  <c r="K4791" i="11" s="1"/>
  <c r="K4792" i="11" s="1"/>
  <c r="K4793" i="11" s="1"/>
  <c r="K4794" i="11" s="1"/>
  <c r="K4795" i="11" s="1"/>
  <c r="K4796" i="11" s="1"/>
  <c r="K4797" i="11" s="1"/>
  <c r="K4798" i="11" s="1"/>
  <c r="K4799" i="11" s="1"/>
  <c r="K4800" i="11" s="1"/>
  <c r="K4801" i="11" s="1"/>
  <c r="K4802" i="11" s="1"/>
  <c r="K4803" i="11" s="1"/>
  <c r="K4804" i="11" s="1"/>
  <c r="K4805" i="11" s="1"/>
  <c r="K4806" i="11" s="1"/>
  <c r="K4807" i="11" s="1"/>
  <c r="K4808" i="11" s="1"/>
  <c r="K4809" i="11" s="1"/>
  <c r="K4810" i="11" s="1"/>
  <c r="K4811" i="11" s="1"/>
  <c r="K4812" i="11" s="1"/>
  <c r="K4813" i="11" s="1"/>
  <c r="K4814" i="11" s="1"/>
  <c r="K4815" i="11" s="1"/>
  <c r="K4816" i="11" s="1"/>
  <c r="K4817" i="11" s="1"/>
  <c r="K4818" i="11" s="1"/>
  <c r="K4819" i="11" s="1"/>
  <c r="K4820" i="11" s="1"/>
  <c r="K4821" i="11" s="1"/>
  <c r="K4822" i="11" s="1"/>
  <c r="K4823" i="11" s="1"/>
  <c r="K4824" i="11" s="1"/>
  <c r="K4825" i="11" s="1"/>
  <c r="K4826" i="11" s="1"/>
  <c r="K4827" i="11" s="1"/>
  <c r="K4828" i="11" s="1"/>
  <c r="K4829" i="11" s="1"/>
  <c r="K4830" i="11" s="1"/>
  <c r="K4831" i="11" s="1"/>
  <c r="K4832" i="11" s="1"/>
  <c r="K4833" i="11" s="1"/>
  <c r="K4834" i="11" s="1"/>
  <c r="K4835" i="11" s="1"/>
  <c r="K4836" i="11" s="1"/>
  <c r="K4837" i="11" s="1"/>
  <c r="K4838" i="11" s="1"/>
  <c r="K4839" i="11" s="1"/>
  <c r="K4840" i="11" s="1"/>
  <c r="K4841" i="11" s="1"/>
  <c r="K4842" i="11" s="1"/>
  <c r="K4843" i="11" s="1"/>
  <c r="K4844" i="11" s="1"/>
  <c r="K4845" i="11" s="1"/>
  <c r="K4846" i="11" s="1"/>
  <c r="K4847" i="11" s="1"/>
  <c r="K4848" i="11" s="1"/>
  <c r="K4849" i="11" s="1"/>
  <c r="K4850" i="11" s="1"/>
  <c r="K4851" i="11" s="1"/>
  <c r="K4852" i="11" s="1"/>
  <c r="K4853" i="11" s="1"/>
  <c r="K4854" i="11" s="1"/>
  <c r="K4855" i="11" s="1"/>
  <c r="K4856" i="11" s="1"/>
  <c r="K4857" i="11" s="1"/>
  <c r="K4858" i="11" s="1"/>
  <c r="K4859" i="11" s="1"/>
  <c r="K4860" i="11" s="1"/>
  <c r="K4861" i="11" s="1"/>
  <c r="K4862" i="11" s="1"/>
  <c r="K4863" i="11" s="1"/>
  <c r="K4864" i="11" s="1"/>
  <c r="K4865" i="11" s="1"/>
  <c r="K4866" i="11" s="1"/>
  <c r="K4867" i="11" s="1"/>
  <c r="K4868" i="11" s="1"/>
  <c r="K4869" i="11" s="1"/>
  <c r="K4870" i="11" s="1"/>
  <c r="K4871" i="11" s="1"/>
  <c r="K4872" i="11" s="1"/>
  <c r="K4873" i="11" s="1"/>
  <c r="K4874" i="11" s="1"/>
  <c r="K4875" i="11" s="1"/>
  <c r="K4876" i="11" s="1"/>
  <c r="K4877" i="11" s="1"/>
  <c r="K4878" i="11" s="1"/>
  <c r="K4879" i="11" s="1"/>
  <c r="K4880" i="11" s="1"/>
  <c r="K4881" i="11" s="1"/>
  <c r="K4882" i="11" s="1"/>
  <c r="K4883" i="11" s="1"/>
  <c r="K4884" i="11" s="1"/>
  <c r="K4885" i="11" s="1"/>
  <c r="K4886" i="11" s="1"/>
  <c r="K4887" i="11" s="1"/>
  <c r="K4888" i="11" s="1"/>
  <c r="K4889" i="11" s="1"/>
  <c r="K4890" i="11" s="1"/>
  <c r="K4891" i="11" s="1"/>
  <c r="K4892" i="11" s="1"/>
  <c r="K4893" i="11" s="1"/>
  <c r="K4894" i="11" s="1"/>
  <c r="K4895" i="11" s="1"/>
  <c r="K4896" i="11" s="1"/>
  <c r="K4897" i="11" s="1"/>
  <c r="K4898" i="11" s="1"/>
  <c r="K4899" i="11" s="1"/>
  <c r="K4900" i="11" s="1"/>
  <c r="K4901" i="11" s="1"/>
  <c r="K4902" i="11" s="1"/>
  <c r="K4903" i="11" s="1"/>
  <c r="K4904" i="11" s="1"/>
  <c r="K4905" i="11" s="1"/>
  <c r="K4906" i="11" s="1"/>
  <c r="K4907" i="11" s="1"/>
  <c r="K4908" i="11" s="1"/>
  <c r="K4909" i="11" s="1"/>
  <c r="K4910" i="11" s="1"/>
  <c r="K4911" i="11" s="1"/>
  <c r="K4912" i="11" s="1"/>
  <c r="K4913" i="11" s="1"/>
  <c r="K4914" i="11" s="1"/>
  <c r="K4915" i="11" s="1"/>
  <c r="K4916" i="11" s="1"/>
  <c r="K4917" i="11" s="1"/>
  <c r="K4918" i="11" s="1"/>
  <c r="K4919" i="11" s="1"/>
  <c r="K4920" i="11" s="1"/>
  <c r="K4921" i="11" s="1"/>
  <c r="K4922" i="11" s="1"/>
  <c r="K4923" i="11" s="1"/>
  <c r="K4924" i="11" s="1"/>
  <c r="K4925" i="11" s="1"/>
  <c r="K4926" i="11" s="1"/>
  <c r="K4927" i="11" s="1"/>
  <c r="K4928" i="11" s="1"/>
  <c r="K4929" i="11" s="1"/>
  <c r="K4930" i="11" s="1"/>
  <c r="K4931" i="11" s="1"/>
  <c r="K4932" i="11" s="1"/>
  <c r="K4933" i="11" s="1"/>
  <c r="K4934" i="11" s="1"/>
  <c r="K4935" i="11" s="1"/>
  <c r="K4936" i="11" s="1"/>
  <c r="K4937" i="11" s="1"/>
  <c r="K4938" i="11" s="1"/>
  <c r="K4939" i="11" s="1"/>
  <c r="K4940" i="11" s="1"/>
  <c r="K4941" i="11" s="1"/>
  <c r="K4942" i="11" s="1"/>
  <c r="K4943" i="11" s="1"/>
  <c r="K4944" i="11" s="1"/>
  <c r="K4945" i="11" s="1"/>
  <c r="K4946" i="11" s="1"/>
  <c r="K4947" i="11" s="1"/>
  <c r="K4948" i="11" s="1"/>
  <c r="K4949" i="11" s="1"/>
  <c r="K4950" i="11" s="1"/>
  <c r="K4951" i="11" s="1"/>
  <c r="K4952" i="11" s="1"/>
  <c r="K4953" i="11" s="1"/>
  <c r="K4954" i="11" s="1"/>
  <c r="K4955" i="11" s="1"/>
  <c r="K4956" i="11" s="1"/>
  <c r="K4957" i="11" s="1"/>
  <c r="K4958" i="11" s="1"/>
  <c r="K4959" i="11" s="1"/>
  <c r="K4960" i="11" s="1"/>
  <c r="K4961" i="11" s="1"/>
  <c r="K4962" i="11" s="1"/>
  <c r="K4963" i="11" s="1"/>
  <c r="K4964" i="11" s="1"/>
  <c r="K4965" i="11" s="1"/>
  <c r="K4966" i="11" s="1"/>
  <c r="K4967" i="11" s="1"/>
  <c r="K4968" i="11" s="1"/>
  <c r="K4969" i="11" s="1"/>
  <c r="K4970" i="11" s="1"/>
  <c r="K4971" i="11" s="1"/>
  <c r="K4972" i="11" s="1"/>
  <c r="K4973" i="11" s="1"/>
  <c r="K4974" i="11" s="1"/>
  <c r="K4975" i="11" s="1"/>
  <c r="K4976" i="11" s="1"/>
  <c r="K4977" i="11" s="1"/>
  <c r="K4978" i="11" s="1"/>
  <c r="K4979" i="11" s="1"/>
  <c r="K4980" i="11" s="1"/>
  <c r="K4981" i="11" s="1"/>
  <c r="K4982" i="11" s="1"/>
  <c r="K4983" i="11" s="1"/>
  <c r="K4984" i="11" s="1"/>
  <c r="K4985" i="11" s="1"/>
  <c r="K4986" i="11" s="1"/>
  <c r="K4987" i="11" s="1"/>
  <c r="K4988" i="11" s="1"/>
  <c r="K4989" i="11" s="1"/>
  <c r="K4990" i="11" s="1"/>
  <c r="K4991" i="11" s="1"/>
  <c r="K4992" i="11" s="1"/>
  <c r="K4993" i="11" s="1"/>
  <c r="K4994" i="11" s="1"/>
  <c r="K4995" i="11" s="1"/>
  <c r="K4996" i="11" s="1"/>
  <c r="K4997" i="11" s="1"/>
  <c r="K4998" i="11" s="1"/>
  <c r="K4999" i="11" s="1"/>
  <c r="K5000" i="11" s="1"/>
  <c r="K5001" i="11" s="1"/>
  <c r="K5002" i="11" s="1"/>
  <c r="K5003" i="11" s="1"/>
  <c r="K5004" i="11" s="1"/>
  <c r="K5005" i="11" s="1"/>
  <c r="K5006" i="11" s="1"/>
  <c r="K5007" i="11" s="1"/>
  <c r="K5008" i="11" s="1"/>
  <c r="K5009" i="11" s="1"/>
  <c r="K5010" i="11" s="1"/>
  <c r="K5011" i="11" s="1"/>
  <c r="H12" i="11"/>
  <c r="H13" i="11" s="1"/>
  <c r="H14" i="11" s="1"/>
  <c r="H15" i="11" s="1"/>
  <c r="H16" i="11" s="1"/>
  <c r="H17" i="11" s="1"/>
  <c r="H18" i="11" s="1"/>
  <c r="H19" i="11" s="1"/>
  <c r="H20" i="11" s="1"/>
  <c r="H21" i="11" s="1"/>
  <c r="H22" i="11" s="1"/>
  <c r="H23" i="11" s="1"/>
  <c r="H24" i="11" s="1"/>
  <c r="H25" i="11" s="1"/>
  <c r="H26" i="11" s="1"/>
  <c r="H27" i="11" s="1"/>
  <c r="H28" i="11" s="1"/>
  <c r="H29" i="11" s="1"/>
  <c r="H30" i="11" s="1"/>
  <c r="H31" i="11" s="1"/>
  <c r="H32" i="11" s="1"/>
  <c r="H33" i="11" s="1"/>
  <c r="H34" i="11" s="1"/>
  <c r="H35" i="11" s="1"/>
  <c r="H36" i="11" s="1"/>
  <c r="H37" i="11" s="1"/>
  <c r="H38" i="11" s="1"/>
  <c r="H39" i="11" s="1"/>
  <c r="H40" i="11" s="1"/>
  <c r="H41" i="11" s="1"/>
  <c r="H42" i="11" s="1"/>
  <c r="H43" i="11" s="1"/>
  <c r="H44" i="11" s="1"/>
  <c r="H45" i="11" s="1"/>
  <c r="H46" i="11" s="1"/>
  <c r="H47" i="11" s="1"/>
  <c r="H48" i="11" s="1"/>
  <c r="H49" i="11" s="1"/>
  <c r="H50" i="11" s="1"/>
  <c r="H51" i="11" s="1"/>
  <c r="H52" i="11" s="1"/>
  <c r="H53" i="11" s="1"/>
  <c r="H54" i="11" s="1"/>
  <c r="H55" i="11" s="1"/>
  <c r="H56" i="11" s="1"/>
  <c r="H57" i="11" s="1"/>
  <c r="H58" i="11" s="1"/>
  <c r="H59" i="11" s="1"/>
  <c r="H60" i="11" s="1"/>
  <c r="H61" i="11" s="1"/>
  <c r="H62" i="11" s="1"/>
  <c r="H63" i="11" s="1"/>
  <c r="H64" i="11" s="1"/>
  <c r="H65" i="11" s="1"/>
  <c r="H66" i="11" s="1"/>
  <c r="H67" i="11" s="1"/>
  <c r="H68" i="11" s="1"/>
  <c r="H69" i="11" s="1"/>
  <c r="H70" i="11" s="1"/>
  <c r="H71" i="11" s="1"/>
  <c r="H72" i="11" s="1"/>
  <c r="H73" i="11" s="1"/>
  <c r="H74" i="11" s="1"/>
  <c r="H75" i="11" s="1"/>
  <c r="H76" i="11" s="1"/>
  <c r="H77" i="11" s="1"/>
  <c r="H78" i="11" s="1"/>
  <c r="H79" i="11" s="1"/>
  <c r="H80" i="11" s="1"/>
  <c r="H81" i="11" s="1"/>
  <c r="H82" i="11" s="1"/>
  <c r="H83" i="11" s="1"/>
  <c r="H84" i="11" s="1"/>
  <c r="H85" i="11" s="1"/>
  <c r="H86" i="11" s="1"/>
  <c r="H87" i="11" s="1"/>
  <c r="H88" i="11" s="1"/>
  <c r="H89" i="11" s="1"/>
  <c r="H90" i="11" s="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H110" i="11" s="1"/>
  <c r="H111" i="11" s="1"/>
  <c r="H112" i="11" s="1"/>
  <c r="H113" i="11" s="1"/>
  <c r="H114" i="11" s="1"/>
  <c r="H115" i="11" s="1"/>
  <c r="H116" i="11" s="1"/>
  <c r="H117" i="11" s="1"/>
  <c r="H118" i="11" s="1"/>
  <c r="H119" i="11" s="1"/>
  <c r="H120" i="11" s="1"/>
  <c r="H121" i="11" s="1"/>
  <c r="H122" i="11" s="1"/>
  <c r="H123" i="11" s="1"/>
  <c r="H124" i="11" s="1"/>
  <c r="H125" i="11" s="1"/>
  <c r="H126" i="11" s="1"/>
  <c r="H127" i="11" s="1"/>
  <c r="H128" i="11" s="1"/>
  <c r="H129" i="11" s="1"/>
  <c r="H130" i="11" s="1"/>
  <c r="H131" i="11" s="1"/>
  <c r="H132" i="11" s="1"/>
  <c r="H133" i="11" s="1"/>
  <c r="H134" i="11" s="1"/>
  <c r="H135" i="11" s="1"/>
  <c r="H136" i="11" s="1"/>
  <c r="H137" i="11" s="1"/>
  <c r="H138" i="11" s="1"/>
  <c r="H139" i="11" s="1"/>
  <c r="H140" i="11" s="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H160" i="11" s="1"/>
  <c r="H161" i="11" s="1"/>
  <c r="H162" i="11" s="1"/>
  <c r="H163" i="11" s="1"/>
  <c r="H164" i="11" s="1"/>
  <c r="H165" i="11" s="1"/>
  <c r="H166" i="11" s="1"/>
  <c r="H167" i="11" s="1"/>
  <c r="H168" i="11" s="1"/>
  <c r="H169" i="11" s="1"/>
  <c r="H170" i="11" s="1"/>
  <c r="H171" i="11" s="1"/>
  <c r="H172" i="11" s="1"/>
  <c r="H173" i="11" s="1"/>
  <c r="H174" i="11" s="1"/>
  <c r="H175" i="11" s="1"/>
  <c r="H176" i="11" s="1"/>
  <c r="H177" i="11" s="1"/>
  <c r="H178" i="11" s="1"/>
  <c r="H179" i="11" s="1"/>
  <c r="H180" i="11" s="1"/>
  <c r="H181" i="11" s="1"/>
  <c r="H182" i="11" s="1"/>
  <c r="H183" i="11" s="1"/>
  <c r="H184" i="11" s="1"/>
  <c r="H185" i="11" s="1"/>
  <c r="H186" i="11" s="1"/>
  <c r="H187" i="11" s="1"/>
  <c r="H188" i="11" s="1"/>
  <c r="H189" i="11" s="1"/>
  <c r="H190" i="11" s="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H210" i="11" s="1"/>
  <c r="H211" i="11" s="1"/>
  <c r="H212" i="11" s="1"/>
  <c r="H213" i="11" s="1"/>
  <c r="H214" i="11" s="1"/>
  <c r="H215" i="11" s="1"/>
  <c r="H216" i="11" s="1"/>
  <c r="H217" i="11" s="1"/>
  <c r="H218" i="11" s="1"/>
  <c r="H219" i="11" s="1"/>
  <c r="H220" i="11" s="1"/>
  <c r="H221" i="11" s="1"/>
  <c r="H222" i="11" s="1"/>
  <c r="H223" i="11" s="1"/>
  <c r="H224" i="11" s="1"/>
  <c r="H225" i="11" s="1"/>
  <c r="H226" i="11" s="1"/>
  <c r="H227" i="11" s="1"/>
  <c r="H228" i="11" s="1"/>
  <c r="H229" i="11" s="1"/>
  <c r="H230" i="11" s="1"/>
  <c r="H231" i="11" s="1"/>
  <c r="H232" i="11" s="1"/>
  <c r="H233" i="11" s="1"/>
  <c r="H234" i="11" s="1"/>
  <c r="H235" i="11" s="1"/>
  <c r="H236" i="11" s="1"/>
  <c r="H237" i="11" s="1"/>
  <c r="H238" i="11" s="1"/>
  <c r="H239" i="11" s="1"/>
  <c r="H240" i="11" s="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H260" i="11" s="1"/>
  <c r="H261" i="11" s="1"/>
  <c r="H262" i="11" s="1"/>
  <c r="H263" i="11" s="1"/>
  <c r="H264" i="11" s="1"/>
  <c r="H265" i="11" s="1"/>
  <c r="H266" i="11" s="1"/>
  <c r="H267" i="11" s="1"/>
  <c r="H268" i="11" s="1"/>
  <c r="H269" i="11" s="1"/>
  <c r="H270" i="11" s="1"/>
  <c r="H271" i="11" s="1"/>
  <c r="H272" i="11" s="1"/>
  <c r="H273" i="11" s="1"/>
  <c r="H274" i="11" s="1"/>
  <c r="H275" i="11" s="1"/>
  <c r="H276" i="11" s="1"/>
  <c r="H277" i="11" s="1"/>
  <c r="H278" i="11" s="1"/>
  <c r="H279" i="11" s="1"/>
  <c r="H280" i="11" s="1"/>
  <c r="H281" i="11" s="1"/>
  <c r="H282" i="11" s="1"/>
  <c r="H283" i="11" s="1"/>
  <c r="H284" i="11" s="1"/>
  <c r="H285" i="11" s="1"/>
  <c r="H286" i="11" s="1"/>
  <c r="H287" i="11" s="1"/>
  <c r="H288" i="11" s="1"/>
  <c r="H289" i="11" s="1"/>
  <c r="H290" i="11" s="1"/>
  <c r="H291" i="11" s="1"/>
  <c r="H292" i="11" s="1"/>
  <c r="H293" i="11" s="1"/>
  <c r="H294" i="11" s="1"/>
  <c r="H295" i="11" s="1"/>
  <c r="H296" i="11" s="1"/>
  <c r="H297" i="11" s="1"/>
  <c r="H298" i="11" s="1"/>
  <c r="H299" i="11" s="1"/>
  <c r="H300" i="11" s="1"/>
  <c r="H301" i="11" s="1"/>
  <c r="H302" i="11" s="1"/>
  <c r="H303" i="11" s="1"/>
  <c r="H304" i="11" s="1"/>
  <c r="H305" i="11" s="1"/>
  <c r="H306" i="11" s="1"/>
  <c r="H307" i="11" s="1"/>
  <c r="H308" i="11" s="1"/>
  <c r="H309" i="11" s="1"/>
  <c r="H310" i="11" s="1"/>
  <c r="H311" i="11" s="1"/>
  <c r="H312" i="11" s="1"/>
  <c r="H313" i="11" s="1"/>
  <c r="H314" i="11" s="1"/>
  <c r="H315" i="11" s="1"/>
  <c r="H316" i="11" s="1"/>
  <c r="H317" i="11" s="1"/>
  <c r="H318" i="11" s="1"/>
  <c r="H319" i="11" s="1"/>
  <c r="H320" i="11" s="1"/>
  <c r="H321" i="11" s="1"/>
  <c r="H322" i="11" s="1"/>
  <c r="H323" i="11" s="1"/>
  <c r="H324" i="11" s="1"/>
  <c r="H325" i="11" s="1"/>
  <c r="H326" i="11" s="1"/>
  <c r="H327" i="11" s="1"/>
  <c r="H328" i="11" s="1"/>
  <c r="H329" i="11" s="1"/>
  <c r="H330" i="11" s="1"/>
  <c r="H331" i="11" s="1"/>
  <c r="H332" i="11" s="1"/>
  <c r="H333" i="11" s="1"/>
  <c r="H334" i="11" s="1"/>
  <c r="H335" i="11" s="1"/>
  <c r="H336" i="11" s="1"/>
  <c r="H337" i="11" s="1"/>
  <c r="H338" i="11" s="1"/>
  <c r="H339" i="11" s="1"/>
  <c r="H340" i="11" s="1"/>
  <c r="H341" i="11" s="1"/>
  <c r="H342" i="11" s="1"/>
  <c r="H343" i="11" s="1"/>
  <c r="H344" i="11" s="1"/>
  <c r="H345" i="11" s="1"/>
  <c r="H346" i="11" s="1"/>
  <c r="H347" i="11" s="1"/>
  <c r="H348" i="11" s="1"/>
  <c r="H349" i="11" s="1"/>
  <c r="H350" i="11" s="1"/>
  <c r="H351" i="11" s="1"/>
  <c r="H352" i="11" s="1"/>
  <c r="H353" i="11" s="1"/>
  <c r="H354" i="11" s="1"/>
  <c r="H355" i="11" s="1"/>
  <c r="H356" i="11" s="1"/>
  <c r="H357" i="11" s="1"/>
  <c r="H358" i="11" s="1"/>
  <c r="H359" i="11" s="1"/>
  <c r="H360" i="11" s="1"/>
  <c r="H361" i="11" s="1"/>
  <c r="H362" i="11" s="1"/>
  <c r="H363" i="11" s="1"/>
  <c r="H364" i="11" s="1"/>
  <c r="H365" i="11" s="1"/>
  <c r="H366" i="11" s="1"/>
  <c r="H367" i="11" s="1"/>
  <c r="H368" i="11" s="1"/>
  <c r="H369" i="11" s="1"/>
  <c r="H370" i="11" s="1"/>
  <c r="H371" i="11" s="1"/>
  <c r="H372" i="11" s="1"/>
  <c r="H373" i="11" s="1"/>
  <c r="H374" i="11" s="1"/>
  <c r="H375" i="11" s="1"/>
  <c r="H376" i="11" s="1"/>
  <c r="H377" i="11" s="1"/>
  <c r="H378" i="11" s="1"/>
  <c r="H379" i="11" s="1"/>
  <c r="H380" i="11" s="1"/>
  <c r="H381" i="11" s="1"/>
  <c r="H382" i="11" s="1"/>
  <c r="H383" i="11" s="1"/>
  <c r="H384" i="11" s="1"/>
  <c r="H385" i="11" s="1"/>
  <c r="H386" i="11" s="1"/>
  <c r="H387" i="11" s="1"/>
  <c r="H388" i="11" s="1"/>
  <c r="H389" i="11" s="1"/>
  <c r="H390" i="11" s="1"/>
  <c r="H391" i="11" s="1"/>
  <c r="H392" i="11" s="1"/>
  <c r="H393" i="11" s="1"/>
  <c r="H394" i="11" s="1"/>
  <c r="H395" i="11" s="1"/>
  <c r="H396" i="11" s="1"/>
  <c r="H397" i="11" s="1"/>
  <c r="H398" i="11" s="1"/>
  <c r="H399" i="11" s="1"/>
  <c r="H400" i="11" s="1"/>
  <c r="H401" i="11" s="1"/>
  <c r="H402" i="11" s="1"/>
  <c r="H403" i="11" s="1"/>
  <c r="H404" i="11" s="1"/>
  <c r="H405" i="11" s="1"/>
  <c r="H406" i="11" s="1"/>
  <c r="H407" i="11" s="1"/>
  <c r="H408" i="11" s="1"/>
  <c r="H409" i="11" s="1"/>
  <c r="H410" i="11" s="1"/>
  <c r="H411" i="11" s="1"/>
  <c r="H412" i="11" s="1"/>
  <c r="H413" i="11" s="1"/>
  <c r="H414" i="11" s="1"/>
  <c r="H415" i="11" s="1"/>
  <c r="H416" i="11" s="1"/>
  <c r="H417" i="11" s="1"/>
  <c r="H418" i="11" s="1"/>
  <c r="H419" i="11" s="1"/>
  <c r="H420" i="11" s="1"/>
  <c r="H421" i="11" s="1"/>
  <c r="H422" i="11" s="1"/>
  <c r="H423" i="11" s="1"/>
  <c r="H424" i="11" s="1"/>
  <c r="H425" i="11" s="1"/>
  <c r="H426" i="11" s="1"/>
  <c r="H427" i="11" s="1"/>
  <c r="H428" i="11" s="1"/>
  <c r="H429" i="11" s="1"/>
  <c r="H430" i="11" s="1"/>
  <c r="H431" i="11" s="1"/>
  <c r="H432" i="11" s="1"/>
  <c r="H433" i="11" s="1"/>
  <c r="H434" i="11" s="1"/>
  <c r="H435" i="11" s="1"/>
  <c r="H436" i="11" s="1"/>
  <c r="H437" i="11" s="1"/>
  <c r="H438" i="11" s="1"/>
  <c r="H439" i="11" s="1"/>
  <c r="H440" i="11" s="1"/>
  <c r="H441" i="11" s="1"/>
  <c r="H442" i="11" s="1"/>
  <c r="H443" i="11" s="1"/>
  <c r="H444" i="11" s="1"/>
  <c r="H445" i="11" s="1"/>
  <c r="H446" i="11" s="1"/>
  <c r="H447" i="11" s="1"/>
  <c r="H448" i="11" s="1"/>
  <c r="H449" i="11" s="1"/>
  <c r="H450" i="11" s="1"/>
  <c r="H451" i="11" s="1"/>
  <c r="H452" i="11" s="1"/>
  <c r="H453" i="11" s="1"/>
  <c r="H454" i="11" s="1"/>
  <c r="H455" i="11" s="1"/>
  <c r="H456" i="11" s="1"/>
  <c r="H457" i="11" s="1"/>
  <c r="H458" i="11" s="1"/>
  <c r="H459" i="11" s="1"/>
  <c r="H460" i="11" s="1"/>
  <c r="H461" i="11" s="1"/>
  <c r="H462" i="11" s="1"/>
  <c r="H463" i="11" s="1"/>
  <c r="H464" i="11" s="1"/>
  <c r="H465" i="11" s="1"/>
  <c r="H466" i="11" s="1"/>
  <c r="H467" i="11" s="1"/>
  <c r="H468" i="11" s="1"/>
  <c r="H469" i="11" s="1"/>
  <c r="H470" i="11" s="1"/>
  <c r="H471" i="11" s="1"/>
  <c r="H472" i="11" s="1"/>
  <c r="H473" i="11" s="1"/>
  <c r="H474" i="11" s="1"/>
  <c r="H475" i="11" s="1"/>
  <c r="H476" i="11" s="1"/>
  <c r="H477" i="11" s="1"/>
  <c r="H478" i="11" s="1"/>
  <c r="H479" i="11" s="1"/>
  <c r="H480" i="11" s="1"/>
  <c r="H481" i="11" s="1"/>
  <c r="H482" i="11" s="1"/>
  <c r="H483" i="11" s="1"/>
  <c r="H484" i="11" s="1"/>
  <c r="H485" i="11" s="1"/>
  <c r="H486" i="11" s="1"/>
  <c r="H487" i="11" s="1"/>
  <c r="H488" i="11" s="1"/>
  <c r="H489" i="11" s="1"/>
  <c r="H490" i="11" s="1"/>
  <c r="H491" i="11" s="1"/>
  <c r="H492" i="11" s="1"/>
  <c r="H493" i="11" s="1"/>
  <c r="H494" i="11" s="1"/>
  <c r="H495" i="11" s="1"/>
  <c r="H496" i="11" s="1"/>
  <c r="H497" i="11" s="1"/>
  <c r="H498" i="11" s="1"/>
  <c r="H499" i="11" s="1"/>
  <c r="H500" i="11" s="1"/>
  <c r="H501" i="11" s="1"/>
  <c r="H502" i="11" s="1"/>
  <c r="H503" i="11" s="1"/>
  <c r="H504" i="11" s="1"/>
  <c r="H505" i="11" s="1"/>
  <c r="H506" i="11" s="1"/>
  <c r="H507" i="11" s="1"/>
  <c r="H508" i="11" s="1"/>
  <c r="H509" i="11" s="1"/>
  <c r="H510" i="11" s="1"/>
  <c r="H511" i="11" s="1"/>
  <c r="H512" i="11" s="1"/>
  <c r="H513" i="11" s="1"/>
  <c r="H514" i="11" s="1"/>
  <c r="H515" i="11" s="1"/>
  <c r="H516" i="11" s="1"/>
  <c r="H517" i="11" s="1"/>
  <c r="H518" i="11" s="1"/>
  <c r="H519" i="11" s="1"/>
  <c r="H520" i="11" s="1"/>
  <c r="H521" i="11" s="1"/>
  <c r="H522" i="11" s="1"/>
  <c r="H523" i="11" s="1"/>
  <c r="H524" i="11" s="1"/>
  <c r="H525" i="11" s="1"/>
  <c r="H526" i="11" s="1"/>
  <c r="H527" i="11" s="1"/>
  <c r="H528" i="11" s="1"/>
  <c r="H529" i="11" s="1"/>
  <c r="H530" i="11" s="1"/>
  <c r="H531" i="11" s="1"/>
  <c r="H532" i="11" s="1"/>
  <c r="H533" i="11" s="1"/>
  <c r="H534" i="11" s="1"/>
  <c r="H535" i="11" s="1"/>
  <c r="H536" i="11" s="1"/>
  <c r="H537" i="11" s="1"/>
  <c r="H538" i="11" s="1"/>
  <c r="H539" i="11" s="1"/>
  <c r="H540" i="11" s="1"/>
  <c r="H541" i="11" s="1"/>
  <c r="H542" i="11" s="1"/>
  <c r="H543" i="11" s="1"/>
  <c r="H544" i="11" s="1"/>
  <c r="H545" i="11" s="1"/>
  <c r="H546" i="11" s="1"/>
  <c r="H547" i="11" s="1"/>
  <c r="H548" i="11" s="1"/>
  <c r="H549" i="11" s="1"/>
  <c r="H550" i="11" s="1"/>
  <c r="H551" i="11" s="1"/>
  <c r="H552" i="11" s="1"/>
  <c r="H553" i="11" s="1"/>
  <c r="H554" i="11" s="1"/>
  <c r="H555" i="11" s="1"/>
  <c r="H556" i="11" s="1"/>
  <c r="H557" i="11" s="1"/>
  <c r="H558" i="11" s="1"/>
  <c r="H559" i="11" s="1"/>
  <c r="H560" i="11" s="1"/>
  <c r="H561" i="11" s="1"/>
  <c r="H562" i="11" s="1"/>
  <c r="H563" i="11" s="1"/>
  <c r="H564" i="11" s="1"/>
  <c r="H565" i="11" s="1"/>
  <c r="H566" i="11" s="1"/>
  <c r="H567" i="11" s="1"/>
  <c r="H568" i="11" s="1"/>
  <c r="H569" i="11" s="1"/>
  <c r="H570" i="11" s="1"/>
  <c r="H571" i="11" s="1"/>
  <c r="H572" i="11" s="1"/>
  <c r="H573" i="11" s="1"/>
  <c r="H574" i="11" s="1"/>
  <c r="H575" i="11" s="1"/>
  <c r="H576" i="11" s="1"/>
  <c r="H577" i="11" s="1"/>
  <c r="H578" i="11" s="1"/>
  <c r="H579" i="11" s="1"/>
  <c r="H580" i="11" s="1"/>
  <c r="H581" i="11" s="1"/>
  <c r="H582" i="11" s="1"/>
  <c r="H583" i="11" s="1"/>
  <c r="H584" i="11" s="1"/>
  <c r="H585" i="11" s="1"/>
  <c r="H586" i="11" s="1"/>
  <c r="H587" i="11" s="1"/>
  <c r="H588" i="11" s="1"/>
  <c r="H589" i="11" s="1"/>
  <c r="H590" i="11" s="1"/>
  <c r="H591" i="11" s="1"/>
  <c r="H592" i="11" s="1"/>
  <c r="H593" i="11" s="1"/>
  <c r="H594" i="11" s="1"/>
  <c r="H595" i="11" s="1"/>
  <c r="H596" i="11" s="1"/>
  <c r="H597" i="11" s="1"/>
  <c r="H598" i="11" s="1"/>
  <c r="H599" i="11" s="1"/>
  <c r="H600" i="11" s="1"/>
  <c r="H601" i="11" s="1"/>
  <c r="H602" i="11" s="1"/>
  <c r="H603" i="11" s="1"/>
  <c r="H604" i="11" s="1"/>
  <c r="H605" i="11" s="1"/>
  <c r="H606" i="11" s="1"/>
  <c r="H607" i="11" s="1"/>
  <c r="H608" i="11" s="1"/>
  <c r="H609" i="11" s="1"/>
  <c r="H610" i="11" s="1"/>
  <c r="H611" i="11" s="1"/>
  <c r="H612" i="11" s="1"/>
  <c r="H613" i="11" s="1"/>
  <c r="H614" i="11" s="1"/>
  <c r="H615" i="11" s="1"/>
  <c r="H616" i="11" s="1"/>
  <c r="H617" i="11" s="1"/>
  <c r="H618" i="11" s="1"/>
  <c r="H619" i="11" s="1"/>
  <c r="H620" i="11" s="1"/>
  <c r="H621" i="11" s="1"/>
  <c r="H622" i="11" s="1"/>
  <c r="H623" i="11" s="1"/>
  <c r="H624" i="11" s="1"/>
  <c r="H625" i="11" s="1"/>
  <c r="H626" i="11" s="1"/>
  <c r="H627" i="11" s="1"/>
  <c r="H628" i="11" s="1"/>
  <c r="H629" i="11" s="1"/>
  <c r="H630" i="11" s="1"/>
  <c r="H631" i="11" s="1"/>
  <c r="H632" i="11" s="1"/>
  <c r="H633" i="11" s="1"/>
  <c r="H634" i="11" s="1"/>
  <c r="H635" i="11" s="1"/>
  <c r="H636" i="11" s="1"/>
  <c r="H637" i="11" s="1"/>
  <c r="H638" i="11" s="1"/>
  <c r="H639" i="11" s="1"/>
  <c r="H640" i="11" s="1"/>
  <c r="H641" i="11" s="1"/>
  <c r="H642" i="11" s="1"/>
  <c r="H643" i="11" s="1"/>
  <c r="H644" i="11" s="1"/>
  <c r="H645" i="11" s="1"/>
  <c r="H646" i="11" s="1"/>
  <c r="H647" i="11" s="1"/>
  <c r="H648" i="11" s="1"/>
  <c r="H649" i="11" s="1"/>
  <c r="H650" i="11" s="1"/>
  <c r="H651" i="11" s="1"/>
  <c r="H652" i="11" s="1"/>
  <c r="H653" i="11" s="1"/>
  <c r="H654" i="11" s="1"/>
  <c r="H655" i="11" s="1"/>
  <c r="H656" i="11" s="1"/>
  <c r="H657" i="11" s="1"/>
  <c r="H658" i="11" s="1"/>
  <c r="H659" i="11" s="1"/>
  <c r="H660" i="11" s="1"/>
  <c r="H661" i="11" s="1"/>
  <c r="H662" i="11" s="1"/>
  <c r="H663" i="11" s="1"/>
  <c r="H664" i="11" s="1"/>
  <c r="H665" i="11" s="1"/>
  <c r="H666" i="11" s="1"/>
  <c r="H667" i="11" s="1"/>
  <c r="H668" i="11" s="1"/>
  <c r="H669" i="11" s="1"/>
  <c r="H670" i="11" s="1"/>
  <c r="H671" i="11" s="1"/>
  <c r="H672" i="11" s="1"/>
  <c r="H673" i="11" s="1"/>
  <c r="H674" i="11" s="1"/>
  <c r="H675" i="11" s="1"/>
  <c r="H676" i="11" s="1"/>
  <c r="H677" i="11" s="1"/>
  <c r="H678" i="11" s="1"/>
  <c r="H679" i="11" s="1"/>
  <c r="H680" i="11" s="1"/>
  <c r="H681" i="11" s="1"/>
  <c r="H682" i="11" s="1"/>
  <c r="H683" i="11" s="1"/>
  <c r="H684" i="11" s="1"/>
  <c r="H685" i="11" s="1"/>
  <c r="H686" i="11" s="1"/>
  <c r="H687" i="11" s="1"/>
  <c r="H688" i="11" s="1"/>
  <c r="H689" i="11" s="1"/>
  <c r="H690" i="11" s="1"/>
  <c r="H691" i="11" s="1"/>
  <c r="H692" i="11" s="1"/>
  <c r="H693" i="11" s="1"/>
  <c r="H694" i="11" s="1"/>
  <c r="H695" i="11" s="1"/>
  <c r="H696" i="11" s="1"/>
  <c r="H697" i="11" s="1"/>
  <c r="H698" i="11" s="1"/>
  <c r="H699" i="11" s="1"/>
  <c r="H700" i="11" s="1"/>
  <c r="H701" i="11" s="1"/>
  <c r="H702" i="11" s="1"/>
  <c r="H703" i="11" s="1"/>
  <c r="H704" i="11" s="1"/>
  <c r="H705" i="11" s="1"/>
  <c r="H706" i="11" s="1"/>
  <c r="H707" i="11" s="1"/>
  <c r="H708" i="11" s="1"/>
  <c r="H709" i="11" s="1"/>
  <c r="H710" i="11" s="1"/>
  <c r="H711" i="11" s="1"/>
  <c r="H712" i="11" s="1"/>
  <c r="H713" i="11" s="1"/>
  <c r="H714" i="11" s="1"/>
  <c r="H715" i="11" s="1"/>
  <c r="H716" i="11" s="1"/>
  <c r="H717" i="11" s="1"/>
  <c r="H718" i="11" s="1"/>
  <c r="H719" i="11" s="1"/>
  <c r="H720" i="11" s="1"/>
  <c r="H721" i="11" s="1"/>
  <c r="H722" i="11" s="1"/>
  <c r="H723" i="11" s="1"/>
  <c r="H724" i="11" s="1"/>
  <c r="H725" i="11" s="1"/>
  <c r="H726" i="11" s="1"/>
  <c r="H727" i="11" s="1"/>
  <c r="H728" i="11" s="1"/>
  <c r="H729" i="11" s="1"/>
  <c r="H730" i="11" s="1"/>
  <c r="H731" i="11" s="1"/>
  <c r="H732" i="11" s="1"/>
  <c r="H733" i="11" s="1"/>
  <c r="H734" i="11" s="1"/>
  <c r="H735" i="11" s="1"/>
  <c r="H736" i="11" s="1"/>
  <c r="H737" i="11" s="1"/>
  <c r="H738" i="11" s="1"/>
  <c r="H739" i="11" s="1"/>
  <c r="H740" i="11" s="1"/>
  <c r="H741" i="11" s="1"/>
  <c r="H742" i="11" s="1"/>
  <c r="H743" i="11" s="1"/>
  <c r="H744" i="11" s="1"/>
  <c r="H745" i="11" s="1"/>
  <c r="H746" i="11" s="1"/>
  <c r="H747" i="11" s="1"/>
  <c r="H748" i="11" s="1"/>
  <c r="H749" i="11" s="1"/>
  <c r="H750" i="11" s="1"/>
  <c r="H751" i="11" s="1"/>
  <c r="H752" i="11" s="1"/>
  <c r="H753" i="11" s="1"/>
  <c r="H754" i="11" s="1"/>
  <c r="H755" i="11" s="1"/>
  <c r="H756" i="11" s="1"/>
  <c r="H757" i="11" s="1"/>
  <c r="H758" i="11" s="1"/>
  <c r="H759" i="11" s="1"/>
  <c r="H760" i="11" s="1"/>
  <c r="H761" i="11" s="1"/>
  <c r="H762" i="11" s="1"/>
  <c r="H763" i="11" s="1"/>
  <c r="H764" i="11" s="1"/>
  <c r="H765" i="11" s="1"/>
  <c r="H766" i="11" s="1"/>
  <c r="H767" i="11" s="1"/>
  <c r="H768" i="11" s="1"/>
  <c r="H769" i="11" s="1"/>
  <c r="H770" i="11" s="1"/>
  <c r="H771" i="11" s="1"/>
  <c r="H772" i="11" s="1"/>
  <c r="H773" i="11" s="1"/>
  <c r="H774" i="11" s="1"/>
  <c r="H775" i="11" s="1"/>
  <c r="H776" i="11" s="1"/>
  <c r="H777" i="11" s="1"/>
  <c r="H778" i="11" s="1"/>
  <c r="H779" i="11" s="1"/>
  <c r="H780" i="11" s="1"/>
  <c r="H781" i="11" s="1"/>
  <c r="H782" i="11" s="1"/>
  <c r="H783" i="11" s="1"/>
  <c r="H784" i="11" s="1"/>
  <c r="H785" i="11" s="1"/>
  <c r="H786" i="11" s="1"/>
  <c r="H787" i="11" s="1"/>
  <c r="H788" i="11" s="1"/>
  <c r="H789" i="11" s="1"/>
  <c r="H790" i="11" s="1"/>
  <c r="H791" i="11" s="1"/>
  <c r="H792" i="11" s="1"/>
  <c r="H793" i="11" s="1"/>
  <c r="H794" i="11" s="1"/>
  <c r="H795" i="11" s="1"/>
  <c r="H796" i="11" s="1"/>
  <c r="H797" i="11" s="1"/>
  <c r="H798" i="11" s="1"/>
  <c r="H799" i="11" s="1"/>
  <c r="H800" i="11" s="1"/>
  <c r="H801" i="11" s="1"/>
  <c r="H802" i="11" s="1"/>
  <c r="H803" i="11" s="1"/>
  <c r="H804" i="11" s="1"/>
  <c r="H805" i="11" s="1"/>
  <c r="H806" i="11" s="1"/>
  <c r="H807" i="11" s="1"/>
  <c r="H808" i="11" s="1"/>
  <c r="H809" i="11" s="1"/>
  <c r="H810" i="11" s="1"/>
  <c r="H811" i="11" s="1"/>
  <c r="H812" i="11" s="1"/>
  <c r="H813" i="11" s="1"/>
  <c r="H814" i="11" s="1"/>
  <c r="H815" i="11" s="1"/>
  <c r="H816" i="11" s="1"/>
  <c r="H817" i="11" s="1"/>
  <c r="H818" i="11" s="1"/>
  <c r="H819" i="11" s="1"/>
  <c r="H820" i="11" s="1"/>
  <c r="H821" i="11" s="1"/>
  <c r="H822" i="11" s="1"/>
  <c r="H823" i="11" s="1"/>
  <c r="H824" i="11" s="1"/>
  <c r="H825" i="11" s="1"/>
  <c r="H826" i="11" s="1"/>
  <c r="H827" i="11" s="1"/>
  <c r="H828" i="11" s="1"/>
  <c r="H829" i="11" s="1"/>
  <c r="H830" i="11" s="1"/>
  <c r="H831" i="11" s="1"/>
  <c r="H832" i="11" s="1"/>
  <c r="H833" i="11" s="1"/>
  <c r="H834" i="11" s="1"/>
  <c r="H835" i="11" s="1"/>
  <c r="H836" i="11" s="1"/>
  <c r="H837" i="11" s="1"/>
  <c r="H838" i="11" s="1"/>
  <c r="H839" i="11" s="1"/>
  <c r="H840" i="11" s="1"/>
  <c r="H841" i="11" s="1"/>
  <c r="H842" i="11" s="1"/>
  <c r="H843" i="11" s="1"/>
  <c r="H844" i="11" s="1"/>
  <c r="H845" i="11" s="1"/>
  <c r="H846" i="11" s="1"/>
  <c r="H847" i="11" s="1"/>
  <c r="H848" i="11" s="1"/>
  <c r="H849" i="11" s="1"/>
  <c r="H850" i="11" s="1"/>
  <c r="H851" i="11" s="1"/>
  <c r="H852" i="11" s="1"/>
  <c r="H853" i="11" s="1"/>
  <c r="H854" i="11" s="1"/>
  <c r="H855" i="11" s="1"/>
  <c r="H856" i="11" s="1"/>
  <c r="H857" i="11" s="1"/>
  <c r="H858" i="11" s="1"/>
  <c r="H859" i="11" s="1"/>
  <c r="H860" i="11" s="1"/>
  <c r="H861" i="11" s="1"/>
  <c r="H862" i="11" s="1"/>
  <c r="H863" i="11" s="1"/>
  <c r="H864" i="11" s="1"/>
  <c r="H865" i="11" s="1"/>
  <c r="H866" i="11" s="1"/>
  <c r="H867" i="11" s="1"/>
  <c r="H868" i="11" s="1"/>
  <c r="H869" i="11" s="1"/>
  <c r="H870" i="11" s="1"/>
  <c r="H871" i="11" s="1"/>
  <c r="H872" i="11" s="1"/>
  <c r="H873" i="11" s="1"/>
  <c r="H874" i="11" s="1"/>
  <c r="H875" i="11" s="1"/>
  <c r="H876" i="11" s="1"/>
  <c r="H877" i="11" s="1"/>
  <c r="H878" i="11" s="1"/>
  <c r="H879" i="11" s="1"/>
  <c r="H880" i="11" s="1"/>
  <c r="H881" i="11" s="1"/>
  <c r="H882" i="11" s="1"/>
  <c r="H883" i="11" s="1"/>
  <c r="H884" i="11" s="1"/>
  <c r="H885" i="11" s="1"/>
  <c r="H886" i="11" s="1"/>
  <c r="H887" i="11" s="1"/>
  <c r="H888" i="11" s="1"/>
  <c r="H889" i="11" s="1"/>
  <c r="H890" i="11" s="1"/>
  <c r="H891" i="11" s="1"/>
  <c r="H892" i="11" s="1"/>
  <c r="H893" i="11" s="1"/>
  <c r="H894" i="11" s="1"/>
  <c r="H895" i="11" s="1"/>
  <c r="H896" i="11" s="1"/>
  <c r="H897" i="11" s="1"/>
  <c r="H898" i="11" s="1"/>
  <c r="H899" i="11" s="1"/>
  <c r="H900" i="11" s="1"/>
  <c r="H901" i="11" s="1"/>
  <c r="H902" i="11" s="1"/>
  <c r="H903" i="11" s="1"/>
  <c r="H904" i="11" s="1"/>
  <c r="H905" i="11" s="1"/>
  <c r="H906" i="11" s="1"/>
  <c r="H907" i="11" s="1"/>
  <c r="H908" i="11" s="1"/>
  <c r="H909" i="11" s="1"/>
  <c r="H910" i="11" s="1"/>
  <c r="H911" i="11" s="1"/>
  <c r="H912" i="11" s="1"/>
  <c r="H913" i="11" s="1"/>
  <c r="H914" i="11" s="1"/>
  <c r="H915" i="11" s="1"/>
  <c r="H916" i="11" s="1"/>
  <c r="H917" i="11" s="1"/>
  <c r="H918" i="11" s="1"/>
  <c r="H919" i="11" s="1"/>
  <c r="H920" i="11" s="1"/>
  <c r="H921" i="11" s="1"/>
  <c r="H922" i="11" s="1"/>
  <c r="H923" i="11" s="1"/>
  <c r="H924" i="11" s="1"/>
  <c r="H925" i="11" s="1"/>
  <c r="H926" i="11" s="1"/>
  <c r="H927" i="11" s="1"/>
  <c r="H928" i="11" s="1"/>
  <c r="H929" i="11" s="1"/>
  <c r="H930" i="11" s="1"/>
  <c r="H931" i="11" s="1"/>
  <c r="H932" i="11" s="1"/>
  <c r="H933" i="11" s="1"/>
  <c r="H934" i="11" s="1"/>
  <c r="H935" i="11" s="1"/>
  <c r="H936" i="11" s="1"/>
  <c r="H937" i="11" s="1"/>
  <c r="H938" i="11" s="1"/>
  <c r="H939" i="11" s="1"/>
  <c r="H940" i="11" s="1"/>
  <c r="H941" i="11" s="1"/>
  <c r="H942" i="11" s="1"/>
  <c r="H943" i="11" s="1"/>
  <c r="H944" i="11" s="1"/>
  <c r="H945" i="11" s="1"/>
  <c r="H946" i="11" s="1"/>
  <c r="H947" i="11" s="1"/>
  <c r="H948" i="11" s="1"/>
  <c r="H949" i="11" s="1"/>
  <c r="H950" i="11" s="1"/>
  <c r="H951" i="11" s="1"/>
  <c r="H952" i="11" s="1"/>
  <c r="H953" i="11" s="1"/>
  <c r="H954" i="11" s="1"/>
  <c r="H955" i="11" s="1"/>
  <c r="H956" i="11" s="1"/>
  <c r="H957" i="11" s="1"/>
  <c r="H958" i="11" s="1"/>
  <c r="H959" i="11" s="1"/>
  <c r="H960" i="11" s="1"/>
  <c r="H961" i="11" s="1"/>
  <c r="H962" i="11" s="1"/>
  <c r="H963" i="11" s="1"/>
  <c r="H964" i="11" s="1"/>
  <c r="H965" i="11" s="1"/>
  <c r="H966" i="11" s="1"/>
  <c r="H967" i="11" s="1"/>
  <c r="H968" i="11" s="1"/>
  <c r="H969" i="11" s="1"/>
  <c r="H970" i="11" s="1"/>
  <c r="H971" i="11" s="1"/>
  <c r="H972" i="11" s="1"/>
  <c r="H973" i="11" s="1"/>
  <c r="H974" i="11" s="1"/>
  <c r="H975" i="11" s="1"/>
  <c r="H976" i="11" s="1"/>
  <c r="H977" i="11" s="1"/>
  <c r="H978" i="11" s="1"/>
  <c r="H979" i="11" s="1"/>
  <c r="H980" i="11" s="1"/>
  <c r="H981" i="11" s="1"/>
  <c r="H982" i="11" s="1"/>
  <c r="H983" i="11" s="1"/>
  <c r="H984" i="11" s="1"/>
  <c r="H985" i="11" s="1"/>
  <c r="H986" i="11" s="1"/>
  <c r="H987" i="11" s="1"/>
  <c r="H988" i="11" s="1"/>
  <c r="H989" i="11" s="1"/>
  <c r="H990" i="11" s="1"/>
  <c r="H991" i="11" s="1"/>
  <c r="H992" i="11" s="1"/>
  <c r="H993" i="11" s="1"/>
  <c r="H994" i="11" s="1"/>
  <c r="H995" i="11" s="1"/>
  <c r="H996" i="11" s="1"/>
  <c r="H997" i="11" s="1"/>
  <c r="H998" i="11" s="1"/>
  <c r="H999" i="11" s="1"/>
  <c r="H1000" i="11" s="1"/>
  <c r="H1001" i="11" s="1"/>
  <c r="H1002" i="11" s="1"/>
  <c r="H1003" i="11" s="1"/>
  <c r="H1004" i="11" s="1"/>
  <c r="H1005" i="11" s="1"/>
  <c r="H1006" i="11" s="1"/>
  <c r="H1007" i="11" s="1"/>
  <c r="H1008" i="11" s="1"/>
  <c r="H1009" i="11" s="1"/>
  <c r="H1010" i="11" s="1"/>
  <c r="H1011" i="11" s="1"/>
  <c r="H1012" i="11" s="1"/>
  <c r="H1013" i="11" s="1"/>
  <c r="H1014" i="11" s="1"/>
  <c r="H1015" i="11" s="1"/>
  <c r="H1016" i="11" s="1"/>
  <c r="H1017" i="11" s="1"/>
  <c r="H1018" i="11" s="1"/>
  <c r="H1019" i="11" s="1"/>
  <c r="H1020" i="11" s="1"/>
  <c r="H1021" i="11" s="1"/>
  <c r="H1022" i="11" s="1"/>
  <c r="H1023" i="11" s="1"/>
  <c r="H1024" i="11" s="1"/>
  <c r="H1025" i="11" s="1"/>
  <c r="H1026" i="11" s="1"/>
  <c r="H1027" i="11" s="1"/>
  <c r="H1028" i="11" s="1"/>
  <c r="H1029" i="11" s="1"/>
  <c r="H1030" i="11" s="1"/>
  <c r="H1031" i="11" s="1"/>
  <c r="H1032" i="11" s="1"/>
  <c r="H1033" i="11" s="1"/>
  <c r="H1034" i="11" s="1"/>
  <c r="H1035" i="11" s="1"/>
  <c r="H1036" i="11" s="1"/>
  <c r="H1037" i="11" s="1"/>
  <c r="H1038" i="11" s="1"/>
  <c r="H1039" i="11" s="1"/>
  <c r="H1040" i="11" s="1"/>
  <c r="H1041" i="11" s="1"/>
  <c r="H1042" i="11" s="1"/>
  <c r="H1043" i="11" s="1"/>
  <c r="H1044" i="11" s="1"/>
  <c r="H1045" i="11" s="1"/>
  <c r="H1046" i="11" s="1"/>
  <c r="H1047" i="11" s="1"/>
  <c r="H1048" i="11" s="1"/>
  <c r="H1049" i="11" s="1"/>
  <c r="H1050" i="11" s="1"/>
  <c r="H1051" i="11" s="1"/>
  <c r="H1052" i="11" s="1"/>
  <c r="H1053" i="11" s="1"/>
  <c r="H1054" i="11" s="1"/>
  <c r="H1055" i="11" s="1"/>
  <c r="H1056" i="11" s="1"/>
  <c r="H1057" i="11" s="1"/>
  <c r="H1058" i="11" s="1"/>
  <c r="H1059" i="11" s="1"/>
  <c r="H1060" i="11" s="1"/>
  <c r="H1061" i="11" s="1"/>
  <c r="H1062" i="11" s="1"/>
  <c r="H1063" i="11" s="1"/>
  <c r="H1064" i="11" s="1"/>
  <c r="H1065" i="11" s="1"/>
  <c r="H1066" i="11" s="1"/>
  <c r="H1067" i="11" s="1"/>
  <c r="H1068" i="11" s="1"/>
  <c r="H1069" i="11" s="1"/>
  <c r="H1070" i="11" s="1"/>
  <c r="H1071" i="11" s="1"/>
  <c r="H1072" i="11" s="1"/>
  <c r="H1073" i="11" s="1"/>
  <c r="H1074" i="11" s="1"/>
  <c r="H1075" i="11" s="1"/>
  <c r="H1076" i="11" s="1"/>
  <c r="H1077" i="11" s="1"/>
  <c r="H1078" i="11" s="1"/>
  <c r="H1079" i="11" s="1"/>
  <c r="H1080" i="11" s="1"/>
  <c r="H1081" i="11" s="1"/>
  <c r="H1082" i="11" s="1"/>
  <c r="H1083" i="11" s="1"/>
  <c r="H1084" i="11" s="1"/>
  <c r="H1085" i="11" s="1"/>
  <c r="H1086" i="11" s="1"/>
  <c r="H1087" i="11" s="1"/>
  <c r="H1088" i="11" s="1"/>
  <c r="H1089" i="11" s="1"/>
  <c r="H1090" i="11" s="1"/>
  <c r="H1091" i="11" s="1"/>
  <c r="H1092" i="11" s="1"/>
  <c r="H1093" i="11" s="1"/>
  <c r="H1094" i="11" s="1"/>
  <c r="H1095" i="11" s="1"/>
  <c r="H1096" i="11" s="1"/>
  <c r="H1097" i="11" s="1"/>
  <c r="H1098" i="11" s="1"/>
  <c r="H1099" i="11" s="1"/>
  <c r="H1100" i="11" s="1"/>
  <c r="H1101" i="11" s="1"/>
  <c r="H1102" i="11" s="1"/>
  <c r="H1103" i="11" s="1"/>
  <c r="H1104" i="11" s="1"/>
  <c r="H1105" i="11" s="1"/>
  <c r="H1106" i="11" s="1"/>
  <c r="H1107" i="11" s="1"/>
  <c r="H1108" i="11" s="1"/>
  <c r="H1109" i="11" s="1"/>
  <c r="H1110" i="11" s="1"/>
  <c r="H1111" i="11" s="1"/>
  <c r="H1112" i="11" s="1"/>
  <c r="H1113" i="11" s="1"/>
  <c r="H1114" i="11" s="1"/>
  <c r="H1115" i="11" s="1"/>
  <c r="H1116" i="11" s="1"/>
  <c r="H1117" i="11" s="1"/>
  <c r="H1118" i="11" s="1"/>
  <c r="H1119" i="11" s="1"/>
  <c r="H1120" i="11" s="1"/>
  <c r="H1121" i="11" s="1"/>
  <c r="H1122" i="11" s="1"/>
  <c r="H1123" i="11" s="1"/>
  <c r="H1124" i="11" s="1"/>
  <c r="H1125" i="11" s="1"/>
  <c r="H1126" i="11" s="1"/>
  <c r="H1127" i="11" s="1"/>
  <c r="H1128" i="11" s="1"/>
  <c r="H1129" i="11" s="1"/>
  <c r="H1130" i="11" s="1"/>
  <c r="H1131" i="11" s="1"/>
  <c r="H1132" i="11" s="1"/>
  <c r="H1133" i="11" s="1"/>
  <c r="H1134" i="11" s="1"/>
  <c r="H1135" i="11" s="1"/>
  <c r="H1136" i="11" s="1"/>
  <c r="H1137" i="11" s="1"/>
  <c r="H1138" i="11" s="1"/>
  <c r="H1139" i="11" s="1"/>
  <c r="H1140" i="11" s="1"/>
  <c r="H1141" i="11" s="1"/>
  <c r="H1142" i="11" s="1"/>
  <c r="H1143" i="11" s="1"/>
  <c r="H1144" i="11" s="1"/>
  <c r="H1145" i="11" s="1"/>
  <c r="H1146" i="11" s="1"/>
  <c r="H1147" i="11" s="1"/>
  <c r="H1148" i="11" s="1"/>
  <c r="H1149" i="11" s="1"/>
  <c r="H1150" i="11" s="1"/>
  <c r="H1151" i="11" s="1"/>
  <c r="H1152" i="11" s="1"/>
  <c r="H1153" i="11" s="1"/>
  <c r="H1154" i="11" s="1"/>
  <c r="H1155" i="11" s="1"/>
  <c r="H1156" i="11" s="1"/>
  <c r="H1157" i="11" s="1"/>
  <c r="H1158" i="11" s="1"/>
  <c r="H1159" i="11" s="1"/>
  <c r="H1160" i="11" s="1"/>
  <c r="H1161" i="11" s="1"/>
  <c r="H1162" i="11" s="1"/>
  <c r="H1163" i="11" s="1"/>
  <c r="H1164" i="11" s="1"/>
  <c r="H1165" i="11" s="1"/>
  <c r="H1166" i="11" s="1"/>
  <c r="H1167" i="11" s="1"/>
  <c r="H1168" i="11" s="1"/>
  <c r="H1169" i="11" s="1"/>
  <c r="H1170" i="11" s="1"/>
  <c r="H1171" i="11" s="1"/>
  <c r="H1172" i="11" s="1"/>
  <c r="H1173" i="11" s="1"/>
  <c r="H1174" i="11" s="1"/>
  <c r="H1175" i="11" s="1"/>
  <c r="H1176" i="11" s="1"/>
  <c r="H1177" i="11" s="1"/>
  <c r="H1178" i="11" s="1"/>
  <c r="H1179" i="11" s="1"/>
  <c r="H1180" i="11" s="1"/>
  <c r="H1181" i="11" s="1"/>
  <c r="H1182" i="11" s="1"/>
  <c r="H1183" i="11" s="1"/>
  <c r="H1184" i="11" s="1"/>
  <c r="H1185" i="11" s="1"/>
  <c r="H1186" i="11" s="1"/>
  <c r="H1187" i="11" s="1"/>
  <c r="H1188" i="11" s="1"/>
  <c r="H1189" i="11" s="1"/>
  <c r="H1190" i="11" s="1"/>
  <c r="H1191" i="11" s="1"/>
  <c r="H1192" i="11" s="1"/>
  <c r="H1193" i="11" s="1"/>
  <c r="H1194" i="11" s="1"/>
  <c r="H1195" i="11" s="1"/>
  <c r="H1196" i="11" s="1"/>
  <c r="H1197" i="11" s="1"/>
  <c r="H1198" i="11" s="1"/>
  <c r="H1199" i="11" s="1"/>
  <c r="H1200" i="11" s="1"/>
  <c r="H1201" i="11" s="1"/>
  <c r="H1202" i="11" s="1"/>
  <c r="H1203" i="11" s="1"/>
  <c r="H1204" i="11" s="1"/>
  <c r="H1205" i="11" s="1"/>
  <c r="H1206" i="11" s="1"/>
  <c r="H1207" i="11" s="1"/>
  <c r="H1208" i="11" s="1"/>
  <c r="H1209" i="11" s="1"/>
  <c r="H1210" i="11" s="1"/>
  <c r="H1211" i="11" s="1"/>
  <c r="H1212" i="11" s="1"/>
  <c r="H1213" i="11" s="1"/>
  <c r="H1214" i="11" s="1"/>
  <c r="H1215" i="11" s="1"/>
  <c r="H1216" i="11" s="1"/>
  <c r="H1217" i="11" s="1"/>
  <c r="H1218" i="11" s="1"/>
  <c r="H1219" i="11" s="1"/>
  <c r="H1220" i="11" s="1"/>
  <c r="H1221" i="11" s="1"/>
  <c r="H1222" i="11" s="1"/>
  <c r="H1223" i="11" s="1"/>
  <c r="H1224" i="11" s="1"/>
  <c r="H1225" i="11" s="1"/>
  <c r="H1226" i="11" s="1"/>
  <c r="H1227" i="11" s="1"/>
  <c r="H1228" i="11" s="1"/>
  <c r="H1229" i="11" s="1"/>
  <c r="H1230" i="11" s="1"/>
  <c r="H1231" i="11" s="1"/>
  <c r="H1232" i="11" s="1"/>
  <c r="H1233" i="11" s="1"/>
  <c r="H1234" i="11" s="1"/>
  <c r="H1235" i="11" s="1"/>
  <c r="H1236" i="11" s="1"/>
  <c r="H1237" i="11" s="1"/>
  <c r="H1238" i="11" s="1"/>
  <c r="H1239" i="11" s="1"/>
  <c r="H1240" i="11" s="1"/>
  <c r="H1241" i="11" s="1"/>
  <c r="H1242" i="11" s="1"/>
  <c r="H1243" i="11" s="1"/>
  <c r="H1244" i="11" s="1"/>
  <c r="H1245" i="11" s="1"/>
  <c r="H1246" i="11" s="1"/>
  <c r="H1247" i="11" s="1"/>
  <c r="H1248" i="11" s="1"/>
  <c r="H1249" i="11" s="1"/>
  <c r="H1250" i="11" s="1"/>
  <c r="H1251" i="11" s="1"/>
  <c r="H1252" i="11" s="1"/>
  <c r="H1253" i="11" s="1"/>
  <c r="H1254" i="11" s="1"/>
  <c r="H1255" i="11" s="1"/>
  <c r="H1256" i="11" s="1"/>
  <c r="H1257" i="11" s="1"/>
  <c r="H1258" i="11" s="1"/>
  <c r="H1259" i="11" s="1"/>
  <c r="H1260" i="11" s="1"/>
  <c r="H1261" i="11" s="1"/>
  <c r="H1262" i="11" s="1"/>
  <c r="H1263" i="11" s="1"/>
  <c r="H1264" i="11" s="1"/>
  <c r="H1265" i="11" s="1"/>
  <c r="H1266" i="11" s="1"/>
  <c r="H1267" i="11" s="1"/>
  <c r="H1268" i="11" s="1"/>
  <c r="H1269" i="11" s="1"/>
  <c r="H1270" i="11" s="1"/>
  <c r="H1271" i="11" s="1"/>
  <c r="H1272" i="11" s="1"/>
  <c r="H1273" i="11" s="1"/>
  <c r="H1274" i="11" s="1"/>
  <c r="H1275" i="11" s="1"/>
  <c r="H1276" i="11" s="1"/>
  <c r="H1277" i="11" s="1"/>
  <c r="H1278" i="11" s="1"/>
  <c r="H1279" i="11" s="1"/>
  <c r="H1280" i="11" s="1"/>
  <c r="H1281" i="11" s="1"/>
  <c r="H1282" i="11" s="1"/>
  <c r="H1283" i="11" s="1"/>
  <c r="H1284" i="11" s="1"/>
  <c r="H1285" i="11" s="1"/>
  <c r="H1286" i="11" s="1"/>
  <c r="H1287" i="11" s="1"/>
  <c r="H1288" i="11" s="1"/>
  <c r="H1289" i="11" s="1"/>
  <c r="H1290" i="11" s="1"/>
  <c r="H1291" i="11" s="1"/>
  <c r="H1292" i="11" s="1"/>
  <c r="H1293" i="11" s="1"/>
  <c r="H1294" i="11" s="1"/>
  <c r="H1295" i="11" s="1"/>
  <c r="H1296" i="11" s="1"/>
  <c r="H1297" i="11" s="1"/>
  <c r="H1298" i="11" s="1"/>
  <c r="H1299" i="11" s="1"/>
  <c r="H1300" i="11" s="1"/>
  <c r="H1301" i="11" s="1"/>
  <c r="H1302" i="11" s="1"/>
  <c r="H1303" i="11" s="1"/>
  <c r="H1304" i="11" s="1"/>
  <c r="H1305" i="11" s="1"/>
  <c r="H1306" i="11" s="1"/>
  <c r="H1307" i="11" s="1"/>
  <c r="H1308" i="11" s="1"/>
  <c r="H1309" i="11" s="1"/>
  <c r="H1310" i="11" s="1"/>
  <c r="H1311" i="11" s="1"/>
  <c r="H1312" i="11" s="1"/>
  <c r="H1313" i="11" s="1"/>
  <c r="H1314" i="11" s="1"/>
  <c r="H1315" i="11" s="1"/>
  <c r="H1316" i="11" s="1"/>
  <c r="H1317" i="11" s="1"/>
  <c r="H1318" i="11" s="1"/>
  <c r="H1319" i="11" s="1"/>
  <c r="H1320" i="11" s="1"/>
  <c r="H1321" i="11" s="1"/>
  <c r="H1322" i="11" s="1"/>
  <c r="H1323" i="11" s="1"/>
  <c r="H1324" i="11" s="1"/>
  <c r="H1325" i="11" s="1"/>
  <c r="H1326" i="11" s="1"/>
  <c r="H1327" i="11" s="1"/>
  <c r="H1328" i="11" s="1"/>
  <c r="H1329" i="11" s="1"/>
  <c r="H1330" i="11" s="1"/>
  <c r="H1331" i="11" s="1"/>
  <c r="H1332" i="11" s="1"/>
  <c r="H1333" i="11" s="1"/>
  <c r="H1334" i="11" s="1"/>
  <c r="H1335" i="11" s="1"/>
  <c r="H1336" i="11" s="1"/>
  <c r="H1337" i="11" s="1"/>
  <c r="H1338" i="11" s="1"/>
  <c r="H1339" i="11" s="1"/>
  <c r="H1340" i="11" s="1"/>
  <c r="H1341" i="11" s="1"/>
  <c r="H1342" i="11" s="1"/>
  <c r="H1343" i="11" s="1"/>
  <c r="H1344" i="11" s="1"/>
  <c r="H1345" i="11" s="1"/>
  <c r="H1346" i="11" s="1"/>
  <c r="H1347" i="11" s="1"/>
  <c r="H1348" i="11" s="1"/>
  <c r="H1349" i="11" s="1"/>
  <c r="H1350" i="11" s="1"/>
  <c r="H1351" i="11" s="1"/>
  <c r="H1352" i="11" s="1"/>
  <c r="H1353" i="11" s="1"/>
  <c r="H1354" i="11" s="1"/>
  <c r="H1355" i="11" s="1"/>
  <c r="H1356" i="11" s="1"/>
  <c r="H1357" i="11" s="1"/>
  <c r="H1358" i="11" s="1"/>
  <c r="H1359" i="11" s="1"/>
  <c r="H1360" i="11" s="1"/>
  <c r="H1361" i="11" s="1"/>
  <c r="H1362" i="11" s="1"/>
  <c r="H1363" i="11" s="1"/>
  <c r="H1364" i="11" s="1"/>
  <c r="H1365" i="11" s="1"/>
  <c r="H1366" i="11" s="1"/>
  <c r="H1367" i="11" s="1"/>
  <c r="H1368" i="11" s="1"/>
  <c r="H1369" i="11" s="1"/>
  <c r="H1370" i="11" s="1"/>
  <c r="H1371" i="11" s="1"/>
  <c r="H1372" i="11" s="1"/>
  <c r="H1373" i="11" s="1"/>
  <c r="H1374" i="11" s="1"/>
  <c r="H1375" i="11" s="1"/>
  <c r="H1376" i="11" s="1"/>
  <c r="H1377" i="11" s="1"/>
  <c r="H1378" i="11" s="1"/>
  <c r="H1379" i="11" s="1"/>
  <c r="H1380" i="11" s="1"/>
  <c r="H1381" i="11" s="1"/>
  <c r="H1382" i="11" s="1"/>
  <c r="H1383" i="11" s="1"/>
  <c r="H1384" i="11" s="1"/>
  <c r="H1385" i="11" s="1"/>
  <c r="H1386" i="11" s="1"/>
  <c r="H1387" i="11" s="1"/>
  <c r="H1388" i="11" s="1"/>
  <c r="H1389" i="11" s="1"/>
  <c r="H1390" i="11" s="1"/>
  <c r="H1391" i="11" s="1"/>
  <c r="H1392" i="11" s="1"/>
  <c r="H1393" i="11" s="1"/>
  <c r="H1394" i="11" s="1"/>
  <c r="H1395" i="11" s="1"/>
  <c r="H1396" i="11" s="1"/>
  <c r="H1397" i="11" s="1"/>
  <c r="H1398" i="11" s="1"/>
  <c r="H1399" i="11" s="1"/>
  <c r="H1400" i="11" s="1"/>
  <c r="H1401" i="11" s="1"/>
  <c r="H1402" i="11" s="1"/>
  <c r="H1403" i="11" s="1"/>
  <c r="H1404" i="11" s="1"/>
  <c r="H1405" i="11" s="1"/>
  <c r="H1406" i="11" s="1"/>
  <c r="H1407" i="11" s="1"/>
  <c r="H1408" i="11" s="1"/>
  <c r="H1409" i="11" s="1"/>
  <c r="H1410" i="11" s="1"/>
  <c r="H1411" i="11" s="1"/>
  <c r="H1412" i="11" s="1"/>
  <c r="H1413" i="11" s="1"/>
  <c r="H1414" i="11" s="1"/>
  <c r="H1415" i="11" s="1"/>
  <c r="H1416" i="11" s="1"/>
  <c r="H1417" i="11" s="1"/>
  <c r="H1418" i="11" s="1"/>
  <c r="H1419" i="11" s="1"/>
  <c r="H1420" i="11" s="1"/>
  <c r="H1421" i="11" s="1"/>
  <c r="H1422" i="11" s="1"/>
  <c r="H1423" i="11" s="1"/>
  <c r="H1424" i="11" s="1"/>
  <c r="H1425" i="11" s="1"/>
  <c r="H1426" i="11" s="1"/>
  <c r="H1427" i="11" s="1"/>
  <c r="H1428" i="11" s="1"/>
  <c r="H1429" i="11" s="1"/>
  <c r="H1430" i="11" s="1"/>
  <c r="H1431" i="11" s="1"/>
  <c r="H1432" i="11" s="1"/>
  <c r="H1433" i="11" s="1"/>
  <c r="H1434" i="11" s="1"/>
  <c r="H1435" i="11" s="1"/>
  <c r="H1436" i="11" s="1"/>
  <c r="H1437" i="11" s="1"/>
  <c r="H1438" i="11" s="1"/>
  <c r="H1439" i="11" s="1"/>
  <c r="H1440" i="11" s="1"/>
  <c r="H1441" i="11" s="1"/>
  <c r="H1442" i="11" s="1"/>
  <c r="H1443" i="11" s="1"/>
  <c r="H1444" i="11" s="1"/>
  <c r="H1445" i="11" s="1"/>
  <c r="H1446" i="11" s="1"/>
  <c r="H1447" i="11" s="1"/>
  <c r="H1448" i="11" s="1"/>
  <c r="H1449" i="11" s="1"/>
  <c r="H1450" i="11" s="1"/>
  <c r="H1451" i="11" s="1"/>
  <c r="H1452" i="11" s="1"/>
  <c r="H1453" i="11" s="1"/>
  <c r="H1454" i="11" s="1"/>
  <c r="H1455" i="11" s="1"/>
  <c r="H1456" i="11" s="1"/>
  <c r="H1457" i="11" s="1"/>
  <c r="H1458" i="11" s="1"/>
  <c r="H1459" i="11" s="1"/>
  <c r="H1460" i="11" s="1"/>
  <c r="H1461" i="11" s="1"/>
  <c r="H1462" i="11" s="1"/>
  <c r="H1463" i="11" s="1"/>
  <c r="H1464" i="11" s="1"/>
  <c r="H1465" i="11" s="1"/>
  <c r="H1466" i="11" s="1"/>
  <c r="H1467" i="11" s="1"/>
  <c r="H1468" i="11" s="1"/>
  <c r="H1469" i="11" s="1"/>
  <c r="H1470" i="11" s="1"/>
  <c r="H1471" i="11" s="1"/>
  <c r="H1472" i="11" s="1"/>
  <c r="H1473" i="11" s="1"/>
  <c r="H1474" i="11" s="1"/>
  <c r="H1475" i="11" s="1"/>
  <c r="H1476" i="11" s="1"/>
  <c r="H1477" i="11" s="1"/>
  <c r="H1478" i="11" s="1"/>
  <c r="H1479" i="11" s="1"/>
  <c r="H1480" i="11" s="1"/>
  <c r="H1481" i="11" s="1"/>
  <c r="H1482" i="11" s="1"/>
  <c r="H1483" i="11" s="1"/>
  <c r="H1484" i="11" s="1"/>
  <c r="H1485" i="11" s="1"/>
  <c r="H1486" i="11" s="1"/>
  <c r="H1487" i="11" s="1"/>
  <c r="H1488" i="11" s="1"/>
  <c r="H1489" i="11" s="1"/>
  <c r="H1490" i="11" s="1"/>
  <c r="H1491" i="11" s="1"/>
  <c r="H1492" i="11" s="1"/>
  <c r="H1493" i="11" s="1"/>
  <c r="H1494" i="11" s="1"/>
  <c r="H1495" i="11" s="1"/>
  <c r="H1496" i="11" s="1"/>
  <c r="H1497" i="11" s="1"/>
  <c r="H1498" i="11" s="1"/>
  <c r="H1499" i="11" s="1"/>
  <c r="H1500" i="11" s="1"/>
  <c r="H1501" i="11" s="1"/>
  <c r="H1502" i="11" s="1"/>
  <c r="H1503" i="11" s="1"/>
  <c r="H1504" i="11" s="1"/>
  <c r="H1505" i="11" s="1"/>
  <c r="H1506" i="11" s="1"/>
  <c r="H1507" i="11" s="1"/>
  <c r="H1508" i="11" s="1"/>
  <c r="H1509" i="11" s="1"/>
  <c r="H1510" i="11" s="1"/>
  <c r="H1511" i="11" s="1"/>
  <c r="H1512" i="11" s="1"/>
  <c r="H1513" i="11" s="1"/>
  <c r="H1514" i="11" s="1"/>
  <c r="H1515" i="11" s="1"/>
  <c r="H1516" i="11" s="1"/>
  <c r="H1517" i="11" s="1"/>
  <c r="H1518" i="11" s="1"/>
  <c r="H1519" i="11" s="1"/>
  <c r="H1520" i="11" s="1"/>
  <c r="H1521" i="11" s="1"/>
  <c r="H1522" i="11" s="1"/>
  <c r="H1523" i="11" s="1"/>
  <c r="H1524" i="11" s="1"/>
  <c r="H1525" i="11" s="1"/>
  <c r="H1526" i="11" s="1"/>
  <c r="H1527" i="11" s="1"/>
  <c r="H1528" i="11" s="1"/>
  <c r="H1529" i="11" s="1"/>
  <c r="H1530" i="11" s="1"/>
  <c r="H1531" i="11" s="1"/>
  <c r="H1532" i="11" s="1"/>
  <c r="H1533" i="11" s="1"/>
  <c r="H1534" i="11" s="1"/>
  <c r="H1535" i="11" s="1"/>
  <c r="H1536" i="11" s="1"/>
  <c r="H1537" i="11" s="1"/>
  <c r="H1538" i="11" s="1"/>
  <c r="H1539" i="11" s="1"/>
  <c r="H1540" i="11" s="1"/>
  <c r="H1541" i="11" s="1"/>
  <c r="H1542" i="11" s="1"/>
  <c r="H1543" i="11" s="1"/>
  <c r="H1544" i="11" s="1"/>
  <c r="H1545" i="11" s="1"/>
  <c r="H1546" i="11" s="1"/>
  <c r="H1547" i="11" s="1"/>
  <c r="H1548" i="11" s="1"/>
  <c r="H1549" i="11" s="1"/>
  <c r="H1550" i="11" s="1"/>
  <c r="H1551" i="11" s="1"/>
  <c r="H1552" i="11" s="1"/>
  <c r="H1553" i="11" s="1"/>
  <c r="H1554" i="11" s="1"/>
  <c r="H1555" i="11" s="1"/>
  <c r="H1556" i="11" s="1"/>
  <c r="H1557" i="11" s="1"/>
  <c r="H1558" i="11" s="1"/>
  <c r="H1559" i="11" s="1"/>
  <c r="H1560" i="11" s="1"/>
  <c r="H1561" i="11" s="1"/>
  <c r="H1562" i="11" s="1"/>
  <c r="H1563" i="11" s="1"/>
  <c r="H1564" i="11" s="1"/>
  <c r="H1565" i="11" s="1"/>
  <c r="H1566" i="11" s="1"/>
  <c r="H1567" i="11" s="1"/>
  <c r="H1568" i="11" s="1"/>
  <c r="H1569" i="11" s="1"/>
  <c r="H1570" i="11" s="1"/>
  <c r="H1571" i="11" s="1"/>
  <c r="H1572" i="11" s="1"/>
  <c r="H1573" i="11" s="1"/>
  <c r="H1574" i="11" s="1"/>
  <c r="H1575" i="11" s="1"/>
  <c r="H1576" i="11" s="1"/>
  <c r="H1577" i="11" s="1"/>
  <c r="H1578" i="11" s="1"/>
  <c r="H1579" i="11" s="1"/>
  <c r="H1580" i="11" s="1"/>
  <c r="H1581" i="11" s="1"/>
  <c r="H1582" i="11" s="1"/>
  <c r="H1583" i="11" s="1"/>
  <c r="H1584" i="11" s="1"/>
  <c r="H1585" i="11" s="1"/>
  <c r="H1586" i="11" s="1"/>
  <c r="H1587" i="11" s="1"/>
  <c r="H1588" i="11" s="1"/>
  <c r="H1589" i="11" s="1"/>
  <c r="H1590" i="11" s="1"/>
  <c r="H1591" i="11" s="1"/>
  <c r="H1592" i="11" s="1"/>
  <c r="H1593" i="11" s="1"/>
  <c r="H1594" i="11" s="1"/>
  <c r="H1595" i="11" s="1"/>
  <c r="H1596" i="11" s="1"/>
  <c r="H1597" i="11" s="1"/>
  <c r="H1598" i="11" s="1"/>
  <c r="H1599" i="11" s="1"/>
  <c r="H1600" i="11" s="1"/>
  <c r="H1601" i="11" s="1"/>
  <c r="H1602" i="11" s="1"/>
  <c r="H1603" i="11" s="1"/>
  <c r="H1604" i="11" s="1"/>
  <c r="H1605" i="11" s="1"/>
  <c r="H1606" i="11" s="1"/>
  <c r="H1607" i="11" s="1"/>
  <c r="H1608" i="11" s="1"/>
  <c r="H1609" i="11" s="1"/>
  <c r="H1610" i="11" s="1"/>
  <c r="H1611" i="11" s="1"/>
  <c r="H1612" i="11" s="1"/>
  <c r="H1613" i="11" s="1"/>
  <c r="H1614" i="11" s="1"/>
  <c r="H1615" i="11" s="1"/>
  <c r="H1616" i="11" s="1"/>
  <c r="H1617" i="11" s="1"/>
  <c r="H1618" i="11" s="1"/>
  <c r="H1619" i="11" s="1"/>
  <c r="H1620" i="11" s="1"/>
  <c r="H1621" i="11" s="1"/>
  <c r="H1622" i="11" s="1"/>
  <c r="H1623" i="11" s="1"/>
  <c r="H1624" i="11" s="1"/>
  <c r="H1625" i="11" s="1"/>
  <c r="H1626" i="11" s="1"/>
  <c r="H1627" i="11" s="1"/>
  <c r="H1628" i="11" s="1"/>
  <c r="H1629" i="11" s="1"/>
  <c r="H1630" i="11" s="1"/>
  <c r="H1631" i="11" s="1"/>
  <c r="H1632" i="11" s="1"/>
  <c r="H1633" i="11" s="1"/>
  <c r="H1634" i="11" s="1"/>
  <c r="H1635" i="11" s="1"/>
  <c r="H1636" i="11" s="1"/>
  <c r="H1637" i="11" s="1"/>
  <c r="H1638" i="11" s="1"/>
  <c r="H1639" i="11" s="1"/>
  <c r="H1640" i="11" s="1"/>
  <c r="H1641" i="11" s="1"/>
  <c r="H1642" i="11" s="1"/>
  <c r="H1643" i="11" s="1"/>
  <c r="H1644" i="11" s="1"/>
  <c r="H1645" i="11" s="1"/>
  <c r="H1646" i="11" s="1"/>
  <c r="H1647" i="11" s="1"/>
  <c r="H1648" i="11" s="1"/>
  <c r="H1649" i="11" s="1"/>
  <c r="H1650" i="11" s="1"/>
  <c r="H1651" i="11" s="1"/>
  <c r="H1652" i="11" s="1"/>
  <c r="H1653" i="11" s="1"/>
  <c r="H1654" i="11" s="1"/>
  <c r="H1655" i="11" s="1"/>
  <c r="H1656" i="11" s="1"/>
  <c r="H1657" i="11" s="1"/>
  <c r="H1658" i="11" s="1"/>
  <c r="H1659" i="11" s="1"/>
  <c r="H1660" i="11" s="1"/>
  <c r="H1661" i="11" s="1"/>
  <c r="H1662" i="11" s="1"/>
  <c r="H1663" i="11" s="1"/>
  <c r="H1664" i="11" s="1"/>
  <c r="H1665" i="11" s="1"/>
  <c r="H1666" i="11" s="1"/>
  <c r="H1667" i="11" s="1"/>
  <c r="H1668" i="11" s="1"/>
  <c r="H1669" i="11" s="1"/>
  <c r="H1670" i="11" s="1"/>
  <c r="H1671" i="11" s="1"/>
  <c r="H1672" i="11" s="1"/>
  <c r="H1673" i="11" s="1"/>
  <c r="H1674" i="11" s="1"/>
  <c r="H1675" i="11" s="1"/>
  <c r="H1676" i="11" s="1"/>
  <c r="H1677" i="11" s="1"/>
  <c r="H1678" i="11" s="1"/>
  <c r="H1679" i="11" s="1"/>
  <c r="H1680" i="11" s="1"/>
  <c r="H1681" i="11" s="1"/>
  <c r="H1682" i="11" s="1"/>
  <c r="H1683" i="11" s="1"/>
  <c r="H1684" i="11" s="1"/>
  <c r="H1685" i="11" s="1"/>
  <c r="H1686" i="11" s="1"/>
  <c r="H1687" i="11" s="1"/>
  <c r="H1688" i="11" s="1"/>
  <c r="H1689" i="11" s="1"/>
  <c r="H1690" i="11" s="1"/>
  <c r="H1691" i="11" s="1"/>
  <c r="H1692" i="11" s="1"/>
  <c r="H1693" i="11" s="1"/>
  <c r="H1694" i="11" s="1"/>
  <c r="H1695" i="11" s="1"/>
  <c r="H1696" i="11" s="1"/>
  <c r="H1697" i="11" s="1"/>
  <c r="H1698" i="11" s="1"/>
  <c r="H1699" i="11" s="1"/>
  <c r="H1700" i="11" s="1"/>
  <c r="H1701" i="11" s="1"/>
  <c r="H1702" i="11" s="1"/>
  <c r="H1703" i="11" s="1"/>
  <c r="H1704" i="11" s="1"/>
  <c r="H1705" i="11" s="1"/>
  <c r="H1706" i="11" s="1"/>
  <c r="H1707" i="11" s="1"/>
  <c r="H1708" i="11" s="1"/>
  <c r="H1709" i="11" s="1"/>
  <c r="H1710" i="11" s="1"/>
  <c r="H1711" i="11" s="1"/>
  <c r="H1712" i="11" s="1"/>
  <c r="H1713" i="11" s="1"/>
  <c r="H1714" i="11" s="1"/>
  <c r="H1715" i="11" s="1"/>
  <c r="H1716" i="11" s="1"/>
  <c r="H1717" i="11" s="1"/>
  <c r="H1718" i="11" s="1"/>
  <c r="H1719" i="11" s="1"/>
  <c r="H1720" i="11" s="1"/>
  <c r="H1721" i="11" s="1"/>
  <c r="H1722" i="11" s="1"/>
  <c r="H1723" i="11" s="1"/>
  <c r="H1724" i="11" s="1"/>
  <c r="H1725" i="11" s="1"/>
  <c r="H1726" i="11" s="1"/>
  <c r="H1727" i="11" s="1"/>
  <c r="H1728" i="11" s="1"/>
  <c r="H1729" i="11" s="1"/>
  <c r="H1730" i="11" s="1"/>
  <c r="H1731" i="11" s="1"/>
  <c r="H1732" i="11" s="1"/>
  <c r="H1733" i="11" s="1"/>
  <c r="H1734" i="11" s="1"/>
  <c r="H1735" i="11" s="1"/>
  <c r="H1736" i="11" s="1"/>
  <c r="H1737" i="11" s="1"/>
  <c r="H1738" i="11" s="1"/>
  <c r="H1739" i="11" s="1"/>
  <c r="H1740" i="11" s="1"/>
  <c r="H1741" i="11" s="1"/>
  <c r="H1742" i="11" s="1"/>
  <c r="H1743" i="11" s="1"/>
  <c r="H1744" i="11" s="1"/>
  <c r="H1745" i="11" s="1"/>
  <c r="H1746" i="11" s="1"/>
  <c r="H1747" i="11" s="1"/>
  <c r="H1748" i="11" s="1"/>
  <c r="H1749" i="11" s="1"/>
  <c r="H1750" i="11" s="1"/>
  <c r="H1751" i="11" s="1"/>
  <c r="H1752" i="11" s="1"/>
  <c r="H1753" i="11" s="1"/>
  <c r="H1754" i="11" s="1"/>
  <c r="H1755" i="11" s="1"/>
  <c r="H1756" i="11" s="1"/>
  <c r="H1757" i="11" s="1"/>
  <c r="H1758" i="11" s="1"/>
  <c r="H1759" i="11" s="1"/>
  <c r="H1760" i="11" s="1"/>
  <c r="H1761" i="11" s="1"/>
  <c r="H1762" i="11" s="1"/>
  <c r="H1763" i="11" s="1"/>
  <c r="H1764" i="11" s="1"/>
  <c r="H1765" i="11" s="1"/>
  <c r="H1766" i="11" s="1"/>
  <c r="H1767" i="11" s="1"/>
  <c r="H1768" i="11" s="1"/>
  <c r="H1769" i="11" s="1"/>
  <c r="H1770" i="11" s="1"/>
  <c r="H1771" i="11" s="1"/>
  <c r="H1772" i="11" s="1"/>
  <c r="H1773" i="11" s="1"/>
  <c r="H1774" i="11" s="1"/>
  <c r="H1775" i="11" s="1"/>
  <c r="H1776" i="11" s="1"/>
  <c r="H1777" i="11" s="1"/>
  <c r="H1778" i="11" s="1"/>
  <c r="H1779" i="11" s="1"/>
  <c r="H1780" i="11" s="1"/>
  <c r="H1781" i="11" s="1"/>
  <c r="H1782" i="11" s="1"/>
  <c r="H1783" i="11" s="1"/>
  <c r="H1784" i="11" s="1"/>
  <c r="H1785" i="11" s="1"/>
  <c r="H1786" i="11" s="1"/>
  <c r="H1787" i="11" s="1"/>
  <c r="H1788" i="11" s="1"/>
  <c r="H1789" i="11" s="1"/>
  <c r="H1790" i="11" s="1"/>
  <c r="H1791" i="11" s="1"/>
  <c r="H1792" i="11" s="1"/>
  <c r="H1793" i="11" s="1"/>
  <c r="H1794" i="11" s="1"/>
  <c r="H1795" i="11" s="1"/>
  <c r="H1796" i="11" s="1"/>
  <c r="H1797" i="11" s="1"/>
  <c r="H1798" i="11" s="1"/>
  <c r="H1799" i="11" s="1"/>
  <c r="H1800" i="11" s="1"/>
  <c r="H1801" i="11" s="1"/>
  <c r="H1802" i="11" s="1"/>
  <c r="H1803" i="11" s="1"/>
  <c r="H1804" i="11" s="1"/>
  <c r="H1805" i="11" s="1"/>
  <c r="H1806" i="11" s="1"/>
  <c r="H1807" i="11" s="1"/>
  <c r="H1808" i="11" s="1"/>
  <c r="H1809" i="11" s="1"/>
  <c r="H1810" i="11" s="1"/>
  <c r="H1811" i="11" s="1"/>
  <c r="H1812" i="11" s="1"/>
  <c r="H1813" i="11" s="1"/>
  <c r="H1814" i="11" s="1"/>
  <c r="H1815" i="11" s="1"/>
  <c r="H1816" i="11" s="1"/>
  <c r="H1817" i="11" s="1"/>
  <c r="H1818" i="11" s="1"/>
  <c r="H1819" i="11" s="1"/>
  <c r="H1820" i="11" s="1"/>
  <c r="H1821" i="11" s="1"/>
  <c r="H1822" i="11" s="1"/>
  <c r="H1823" i="11" s="1"/>
  <c r="H1824" i="11" s="1"/>
  <c r="H1825" i="11" s="1"/>
  <c r="H1826" i="11" s="1"/>
  <c r="H1827" i="11" s="1"/>
  <c r="H1828" i="11" s="1"/>
  <c r="H1829" i="11" s="1"/>
  <c r="H1830" i="11" s="1"/>
  <c r="H1831" i="11" s="1"/>
  <c r="H1832" i="11" s="1"/>
  <c r="H1833" i="11" s="1"/>
  <c r="H1834" i="11" s="1"/>
  <c r="H1835" i="11" s="1"/>
  <c r="H1836" i="11" s="1"/>
  <c r="H1837" i="11" s="1"/>
  <c r="H1838" i="11" s="1"/>
  <c r="H1839" i="11" s="1"/>
  <c r="H1840" i="11" s="1"/>
  <c r="H1841" i="11" s="1"/>
  <c r="H1842" i="11" s="1"/>
  <c r="H1843" i="11" s="1"/>
  <c r="H1844" i="11" s="1"/>
  <c r="H1845" i="11" s="1"/>
  <c r="H1846" i="11" s="1"/>
  <c r="H1847" i="11" s="1"/>
  <c r="H1848" i="11" s="1"/>
  <c r="H1849" i="11" s="1"/>
  <c r="H1850" i="11" s="1"/>
  <c r="H1851" i="11" s="1"/>
  <c r="H1852" i="11" s="1"/>
  <c r="H1853" i="11" s="1"/>
  <c r="H1854" i="11" s="1"/>
  <c r="H1855" i="11" s="1"/>
  <c r="H1856" i="11" s="1"/>
  <c r="H1857" i="11" s="1"/>
  <c r="H1858" i="11" s="1"/>
  <c r="H1859" i="11" s="1"/>
  <c r="H1860" i="11" s="1"/>
  <c r="H1861" i="11" s="1"/>
  <c r="H1862" i="11" s="1"/>
  <c r="H1863" i="11" s="1"/>
  <c r="H1864" i="11" s="1"/>
  <c r="H1865" i="11" s="1"/>
  <c r="H1866" i="11" s="1"/>
  <c r="H1867" i="11" s="1"/>
  <c r="H1868" i="11" s="1"/>
  <c r="H1869" i="11" s="1"/>
  <c r="H1870" i="11" s="1"/>
  <c r="H1871" i="11" s="1"/>
  <c r="H1872" i="11" s="1"/>
  <c r="H1873" i="11" s="1"/>
  <c r="H1874" i="11" s="1"/>
  <c r="H1875" i="11" s="1"/>
  <c r="H1876" i="11" s="1"/>
  <c r="H1877" i="11" s="1"/>
  <c r="H1878" i="11" s="1"/>
  <c r="H1879" i="11" s="1"/>
  <c r="H1880" i="11" s="1"/>
  <c r="H1881" i="11" s="1"/>
  <c r="H1882" i="11" s="1"/>
  <c r="H1883" i="11" s="1"/>
  <c r="H1884" i="11" s="1"/>
  <c r="H1885" i="11" s="1"/>
  <c r="H1886" i="11" s="1"/>
  <c r="H1887" i="11" s="1"/>
  <c r="H1888" i="11" s="1"/>
  <c r="H1889" i="11" s="1"/>
  <c r="H1890" i="11" s="1"/>
  <c r="H1891" i="11" s="1"/>
  <c r="H1892" i="11" s="1"/>
  <c r="H1893" i="11" s="1"/>
  <c r="H1894" i="11" s="1"/>
  <c r="H1895" i="11" s="1"/>
  <c r="H1896" i="11" s="1"/>
  <c r="H1897" i="11" s="1"/>
  <c r="H1898" i="11" s="1"/>
  <c r="H1899" i="11" s="1"/>
  <c r="H1900" i="11" s="1"/>
  <c r="H1901" i="11" s="1"/>
  <c r="H1902" i="11" s="1"/>
  <c r="H1903" i="11" s="1"/>
  <c r="H1904" i="11" s="1"/>
  <c r="H1905" i="11" s="1"/>
  <c r="H1906" i="11" s="1"/>
  <c r="H1907" i="11" s="1"/>
  <c r="H1908" i="11" s="1"/>
  <c r="H1909" i="11" s="1"/>
  <c r="H1910" i="11" s="1"/>
  <c r="H1911" i="11" s="1"/>
  <c r="H1912" i="11" s="1"/>
  <c r="H1913" i="11" s="1"/>
  <c r="H1914" i="11" s="1"/>
  <c r="H1915" i="11" s="1"/>
  <c r="H1916" i="11" s="1"/>
  <c r="H1917" i="11" s="1"/>
  <c r="H1918" i="11" s="1"/>
  <c r="H1919" i="11" s="1"/>
  <c r="H1920" i="11" s="1"/>
  <c r="H1921" i="11" s="1"/>
  <c r="H1922" i="11" s="1"/>
  <c r="H1923" i="11" s="1"/>
  <c r="H1924" i="11" s="1"/>
  <c r="H1925" i="11" s="1"/>
  <c r="H1926" i="11" s="1"/>
  <c r="H1927" i="11" s="1"/>
  <c r="H1928" i="11" s="1"/>
  <c r="H1929" i="11" s="1"/>
  <c r="H1930" i="11" s="1"/>
  <c r="H1931" i="11" s="1"/>
  <c r="H1932" i="11" s="1"/>
  <c r="H1933" i="11" s="1"/>
  <c r="H1934" i="11" s="1"/>
  <c r="H1935" i="11" s="1"/>
  <c r="H1936" i="11" s="1"/>
  <c r="H1937" i="11" s="1"/>
  <c r="H1938" i="11" s="1"/>
  <c r="H1939" i="11" s="1"/>
  <c r="H1940" i="11" s="1"/>
  <c r="H1941" i="11" s="1"/>
  <c r="H1942" i="11" s="1"/>
  <c r="H1943" i="11" s="1"/>
  <c r="H1944" i="11" s="1"/>
  <c r="H1945" i="11" s="1"/>
  <c r="H1946" i="11" s="1"/>
  <c r="H1947" i="11" s="1"/>
  <c r="H1948" i="11" s="1"/>
  <c r="H1949" i="11" s="1"/>
  <c r="H1950" i="11" s="1"/>
  <c r="H1951" i="11" s="1"/>
  <c r="H1952" i="11" s="1"/>
  <c r="H1953" i="11" s="1"/>
  <c r="H1954" i="11" s="1"/>
  <c r="H1955" i="11" s="1"/>
  <c r="H1956" i="11" s="1"/>
  <c r="H1957" i="11" s="1"/>
  <c r="H1958" i="11" s="1"/>
  <c r="H1959" i="11" s="1"/>
  <c r="H1960" i="11" s="1"/>
  <c r="H1961" i="11" s="1"/>
  <c r="H1962" i="11" s="1"/>
  <c r="H1963" i="11" s="1"/>
  <c r="H1964" i="11" s="1"/>
  <c r="H1965" i="11" s="1"/>
  <c r="H1966" i="11" s="1"/>
  <c r="H1967" i="11" s="1"/>
  <c r="H1968" i="11" s="1"/>
  <c r="H1969" i="11" s="1"/>
  <c r="H1970" i="11" s="1"/>
  <c r="H1971" i="11" s="1"/>
  <c r="H1972" i="11" s="1"/>
  <c r="H1973" i="11" s="1"/>
  <c r="H1974" i="11" s="1"/>
  <c r="H1975" i="11" s="1"/>
  <c r="H1976" i="11" s="1"/>
  <c r="H1977" i="11" s="1"/>
  <c r="H1978" i="11" s="1"/>
  <c r="H1979" i="11" s="1"/>
  <c r="H1980" i="11" s="1"/>
  <c r="H1981" i="11" s="1"/>
  <c r="H1982" i="11" s="1"/>
  <c r="H1983" i="11" s="1"/>
  <c r="H1984" i="11" s="1"/>
  <c r="H1985" i="11" s="1"/>
  <c r="H1986" i="11" s="1"/>
  <c r="H1987" i="11" s="1"/>
  <c r="H1988" i="11" s="1"/>
  <c r="H1989" i="11" s="1"/>
  <c r="H1990" i="11" s="1"/>
  <c r="H1991" i="11" s="1"/>
  <c r="H1992" i="11" s="1"/>
  <c r="H1993" i="11" s="1"/>
  <c r="H1994" i="11" s="1"/>
  <c r="H1995" i="11" s="1"/>
  <c r="H1996" i="11" s="1"/>
  <c r="H1997" i="11" s="1"/>
  <c r="H1998" i="11" s="1"/>
  <c r="H1999" i="11" s="1"/>
  <c r="H2000" i="11" s="1"/>
  <c r="H2001" i="11" s="1"/>
  <c r="H2002" i="11" s="1"/>
  <c r="H2003" i="11" s="1"/>
  <c r="H2004" i="11" s="1"/>
  <c r="H2005" i="11" s="1"/>
  <c r="H2006" i="11" s="1"/>
  <c r="H2007" i="11" s="1"/>
  <c r="H2008" i="11" s="1"/>
  <c r="H2009" i="11" s="1"/>
  <c r="H2010" i="11" s="1"/>
  <c r="H2011" i="11" s="1"/>
  <c r="H2012" i="11" s="1"/>
  <c r="H2013" i="11" s="1"/>
  <c r="H2014" i="11" s="1"/>
  <c r="H2015" i="11" s="1"/>
  <c r="H2016" i="11" s="1"/>
  <c r="H2017" i="11" s="1"/>
  <c r="H2018" i="11" s="1"/>
  <c r="H2019" i="11" s="1"/>
  <c r="H2020" i="11" s="1"/>
  <c r="H2021" i="11" s="1"/>
  <c r="H2022" i="11" s="1"/>
  <c r="H2023" i="11" s="1"/>
  <c r="H2024" i="11" s="1"/>
  <c r="H2025" i="11" s="1"/>
  <c r="H2026" i="11" s="1"/>
  <c r="H2027" i="11" s="1"/>
  <c r="H2028" i="11" s="1"/>
  <c r="H2029" i="11" s="1"/>
  <c r="H2030" i="11" s="1"/>
  <c r="H2031" i="11" s="1"/>
  <c r="H2032" i="11" s="1"/>
  <c r="H2033" i="11" s="1"/>
  <c r="H2034" i="11" s="1"/>
  <c r="H2035" i="11" s="1"/>
  <c r="H2036" i="11" s="1"/>
  <c r="H2037" i="11" s="1"/>
  <c r="H2038" i="11" s="1"/>
  <c r="H2039" i="11" s="1"/>
  <c r="H2040" i="11" s="1"/>
  <c r="H2041" i="11" s="1"/>
  <c r="H2042" i="11" s="1"/>
  <c r="H2043" i="11" s="1"/>
  <c r="H2044" i="11" s="1"/>
  <c r="H2045" i="11" s="1"/>
  <c r="H2046" i="11" s="1"/>
  <c r="H2047" i="11" s="1"/>
  <c r="H2048" i="11" s="1"/>
  <c r="H2049" i="11" s="1"/>
  <c r="H2050" i="11" s="1"/>
  <c r="H2051" i="11" s="1"/>
  <c r="H2052" i="11" s="1"/>
  <c r="H2053" i="11" s="1"/>
  <c r="H2054" i="11" s="1"/>
  <c r="H2055" i="11" s="1"/>
  <c r="H2056" i="11" s="1"/>
  <c r="H2057" i="11" s="1"/>
  <c r="H2058" i="11" s="1"/>
  <c r="H2059" i="11" s="1"/>
  <c r="H2060" i="11" s="1"/>
  <c r="H2061" i="11" s="1"/>
  <c r="H2062" i="11" s="1"/>
  <c r="H2063" i="11" s="1"/>
  <c r="H2064" i="11" s="1"/>
  <c r="H2065" i="11" s="1"/>
  <c r="H2066" i="11" s="1"/>
  <c r="H2067" i="11" s="1"/>
  <c r="H2068" i="11" s="1"/>
  <c r="H2069" i="11" s="1"/>
  <c r="H2070" i="11" s="1"/>
  <c r="H2071" i="11" s="1"/>
  <c r="H2072" i="11" s="1"/>
  <c r="H2073" i="11" s="1"/>
  <c r="H2074" i="11" s="1"/>
  <c r="H2075" i="11" s="1"/>
  <c r="H2076" i="11" s="1"/>
  <c r="H2077" i="11" s="1"/>
  <c r="H2078" i="11" s="1"/>
  <c r="H2079" i="11" s="1"/>
  <c r="H2080" i="11" s="1"/>
  <c r="H2081" i="11" s="1"/>
  <c r="H2082" i="11" s="1"/>
  <c r="H2083" i="11" s="1"/>
  <c r="H2084" i="11" s="1"/>
  <c r="H2085" i="11" s="1"/>
  <c r="H2086" i="11" s="1"/>
  <c r="H2087" i="11" s="1"/>
  <c r="H2088" i="11" s="1"/>
  <c r="H2089" i="11" s="1"/>
  <c r="H2090" i="11" s="1"/>
  <c r="H2091" i="11" s="1"/>
  <c r="H2092" i="11" s="1"/>
  <c r="H2093" i="11" s="1"/>
  <c r="H2094" i="11" s="1"/>
  <c r="H2095" i="11" s="1"/>
  <c r="H2096" i="11" s="1"/>
  <c r="H2097" i="11" s="1"/>
  <c r="H2098" i="11" s="1"/>
  <c r="H2099" i="11" s="1"/>
  <c r="H2100" i="11" s="1"/>
  <c r="H2101" i="11" s="1"/>
  <c r="H2102" i="11" s="1"/>
  <c r="H2103" i="11" s="1"/>
  <c r="H2104" i="11" s="1"/>
  <c r="H2105" i="11" s="1"/>
  <c r="H2106" i="11" s="1"/>
  <c r="H2107" i="11" s="1"/>
  <c r="H2108" i="11" s="1"/>
  <c r="H2109" i="11" s="1"/>
  <c r="H2110" i="11" s="1"/>
  <c r="H2111" i="11" s="1"/>
  <c r="H2112" i="11" s="1"/>
  <c r="H2113" i="11" s="1"/>
  <c r="H2114" i="11" s="1"/>
  <c r="H2115" i="11" s="1"/>
  <c r="H2116" i="11" s="1"/>
  <c r="H2117" i="11" s="1"/>
  <c r="H2118" i="11" s="1"/>
  <c r="H2119" i="11" s="1"/>
  <c r="H2120" i="11" s="1"/>
  <c r="H2121" i="11" s="1"/>
  <c r="H2122" i="11" s="1"/>
  <c r="H2123" i="11" s="1"/>
  <c r="H2124" i="11" s="1"/>
  <c r="H2125" i="11" s="1"/>
  <c r="H2126" i="11" s="1"/>
  <c r="H2127" i="11" s="1"/>
  <c r="H2128" i="11" s="1"/>
  <c r="H2129" i="11" s="1"/>
  <c r="H2130" i="11" s="1"/>
  <c r="H2131" i="11" s="1"/>
  <c r="H2132" i="11" s="1"/>
  <c r="H2133" i="11" s="1"/>
  <c r="H2134" i="11" s="1"/>
  <c r="H2135" i="11" s="1"/>
  <c r="H2136" i="11" s="1"/>
  <c r="H2137" i="11" s="1"/>
  <c r="H2138" i="11" s="1"/>
  <c r="H2139" i="11" s="1"/>
  <c r="H2140" i="11" s="1"/>
  <c r="H2141" i="11" s="1"/>
  <c r="H2142" i="11" s="1"/>
  <c r="H2143" i="11" s="1"/>
  <c r="H2144" i="11" s="1"/>
  <c r="H2145" i="11" s="1"/>
  <c r="H2146" i="11" s="1"/>
  <c r="H2147" i="11" s="1"/>
  <c r="H2148" i="11" s="1"/>
  <c r="H2149" i="11" s="1"/>
  <c r="H2150" i="11" s="1"/>
  <c r="H2151" i="11" s="1"/>
  <c r="H2152" i="11" s="1"/>
  <c r="H2153" i="11" s="1"/>
  <c r="H2154" i="11" s="1"/>
  <c r="H2155" i="11" s="1"/>
  <c r="H2156" i="11" s="1"/>
  <c r="H2157" i="11" s="1"/>
  <c r="H2158" i="11" s="1"/>
  <c r="H2159" i="11" s="1"/>
  <c r="H2160" i="11" s="1"/>
  <c r="H2161" i="11" s="1"/>
  <c r="H2162" i="11" s="1"/>
  <c r="H2163" i="11" s="1"/>
  <c r="H2164" i="11" s="1"/>
  <c r="H2165" i="11" s="1"/>
  <c r="H2166" i="11" s="1"/>
  <c r="H2167" i="11" s="1"/>
  <c r="H2168" i="11" s="1"/>
  <c r="H2169" i="11" s="1"/>
  <c r="H2170" i="11" s="1"/>
  <c r="H2171" i="11" s="1"/>
  <c r="H2172" i="11" s="1"/>
  <c r="H2173" i="11" s="1"/>
  <c r="H2174" i="11" s="1"/>
  <c r="H2175" i="11" s="1"/>
  <c r="H2176" i="11" s="1"/>
  <c r="H2177" i="11" s="1"/>
  <c r="H2178" i="11" s="1"/>
  <c r="H2179" i="11" s="1"/>
  <c r="H2180" i="11" s="1"/>
  <c r="H2181" i="11" s="1"/>
  <c r="H2182" i="11" s="1"/>
  <c r="H2183" i="11" s="1"/>
  <c r="H2184" i="11" s="1"/>
  <c r="H2185" i="11" s="1"/>
  <c r="H2186" i="11" s="1"/>
  <c r="H2187" i="11" s="1"/>
  <c r="H2188" i="11" s="1"/>
  <c r="H2189" i="11" s="1"/>
  <c r="H2190" i="11" s="1"/>
  <c r="H2191" i="11" s="1"/>
  <c r="H2192" i="11" s="1"/>
  <c r="H2193" i="11" s="1"/>
  <c r="H2194" i="11" s="1"/>
  <c r="H2195" i="11" s="1"/>
  <c r="H2196" i="11" s="1"/>
  <c r="H2197" i="11" s="1"/>
  <c r="H2198" i="11" s="1"/>
  <c r="H2199" i="11" s="1"/>
  <c r="H2200" i="11" s="1"/>
  <c r="H2201" i="11" s="1"/>
  <c r="H2202" i="11" s="1"/>
  <c r="H2203" i="11" s="1"/>
  <c r="H2204" i="11" s="1"/>
  <c r="H2205" i="11" s="1"/>
  <c r="H2206" i="11" s="1"/>
  <c r="H2207" i="11" s="1"/>
  <c r="H2208" i="11" s="1"/>
  <c r="H2209" i="11" s="1"/>
  <c r="H2210" i="11" s="1"/>
  <c r="H2211" i="11" s="1"/>
  <c r="H2212" i="11" s="1"/>
  <c r="H2213" i="11" s="1"/>
  <c r="H2214" i="11" s="1"/>
  <c r="H2215" i="11" s="1"/>
  <c r="H2216" i="11" s="1"/>
  <c r="H2217" i="11" s="1"/>
  <c r="H2218" i="11" s="1"/>
  <c r="H2219" i="11" s="1"/>
  <c r="H2220" i="11" s="1"/>
  <c r="H2221" i="11" s="1"/>
  <c r="H2222" i="11" s="1"/>
  <c r="H2223" i="11" s="1"/>
  <c r="H2224" i="11" s="1"/>
  <c r="H2225" i="11" s="1"/>
  <c r="H2226" i="11" s="1"/>
  <c r="H2227" i="11" s="1"/>
  <c r="H2228" i="11" s="1"/>
  <c r="H2229" i="11" s="1"/>
  <c r="H2230" i="11" s="1"/>
  <c r="H2231" i="11" s="1"/>
  <c r="H2232" i="11" s="1"/>
  <c r="H2233" i="11" s="1"/>
  <c r="H2234" i="11" s="1"/>
  <c r="H2235" i="11" s="1"/>
  <c r="H2236" i="11" s="1"/>
  <c r="H2237" i="11" s="1"/>
  <c r="H2238" i="11" s="1"/>
  <c r="H2239" i="11" s="1"/>
  <c r="H2240" i="11" s="1"/>
  <c r="H2241" i="11" s="1"/>
  <c r="H2242" i="11" s="1"/>
  <c r="H2243" i="11" s="1"/>
  <c r="H2244" i="11" s="1"/>
  <c r="H2245" i="11" s="1"/>
  <c r="H2246" i="11" s="1"/>
  <c r="H2247" i="11" s="1"/>
  <c r="H2248" i="11" s="1"/>
  <c r="H2249" i="11" s="1"/>
  <c r="H2250" i="11" s="1"/>
  <c r="H2251" i="11" s="1"/>
  <c r="H2252" i="11" s="1"/>
  <c r="H2253" i="11" s="1"/>
  <c r="H2254" i="11" s="1"/>
  <c r="H2255" i="11" s="1"/>
  <c r="H2256" i="11" s="1"/>
  <c r="H2257" i="11" s="1"/>
  <c r="H2258" i="11" s="1"/>
  <c r="H2259" i="11" s="1"/>
  <c r="H2260" i="11" s="1"/>
  <c r="H2261" i="11" s="1"/>
  <c r="H2262" i="11" s="1"/>
  <c r="H2263" i="11" s="1"/>
  <c r="H2264" i="11" s="1"/>
  <c r="H2265" i="11" s="1"/>
  <c r="H2266" i="11" s="1"/>
  <c r="H2267" i="11" s="1"/>
  <c r="H2268" i="11" s="1"/>
  <c r="H2269" i="11" s="1"/>
  <c r="H2270" i="11" s="1"/>
  <c r="H2271" i="11" s="1"/>
  <c r="H2272" i="11" s="1"/>
  <c r="H2273" i="11" s="1"/>
  <c r="H2274" i="11" s="1"/>
  <c r="H2275" i="11" s="1"/>
  <c r="H2276" i="11" s="1"/>
  <c r="H2277" i="11" s="1"/>
  <c r="H2278" i="11" s="1"/>
  <c r="H2279" i="11" s="1"/>
  <c r="H2280" i="11" s="1"/>
  <c r="H2281" i="11" s="1"/>
  <c r="H2282" i="11" s="1"/>
  <c r="H2283" i="11" s="1"/>
  <c r="H2284" i="11" s="1"/>
  <c r="H2285" i="11" s="1"/>
  <c r="H2286" i="11" s="1"/>
  <c r="H2287" i="11" s="1"/>
  <c r="H2288" i="11" s="1"/>
  <c r="H2289" i="11" s="1"/>
  <c r="H2290" i="11" s="1"/>
  <c r="H2291" i="11" s="1"/>
  <c r="H2292" i="11" s="1"/>
  <c r="H2293" i="11" s="1"/>
  <c r="H2294" i="11" s="1"/>
  <c r="H2295" i="11" s="1"/>
  <c r="H2296" i="11" s="1"/>
  <c r="H2297" i="11" s="1"/>
  <c r="H2298" i="11" s="1"/>
  <c r="H2299" i="11" s="1"/>
  <c r="H2300" i="11" s="1"/>
  <c r="H2301" i="11" s="1"/>
  <c r="H2302" i="11" s="1"/>
  <c r="H2303" i="11" s="1"/>
  <c r="H2304" i="11" s="1"/>
  <c r="H2305" i="11" s="1"/>
  <c r="H2306" i="11" s="1"/>
  <c r="H2307" i="11" s="1"/>
  <c r="H2308" i="11" s="1"/>
  <c r="H2309" i="11" s="1"/>
  <c r="H2310" i="11" s="1"/>
  <c r="H2311" i="11" s="1"/>
  <c r="H2312" i="11" s="1"/>
  <c r="H2313" i="11" s="1"/>
  <c r="H2314" i="11" s="1"/>
  <c r="H2315" i="11" s="1"/>
  <c r="H2316" i="11" s="1"/>
  <c r="H2317" i="11" s="1"/>
  <c r="H2318" i="11" s="1"/>
  <c r="H2319" i="11" s="1"/>
  <c r="H2320" i="11" s="1"/>
  <c r="H2321" i="11" s="1"/>
  <c r="H2322" i="11" s="1"/>
  <c r="H2323" i="11" s="1"/>
  <c r="H2324" i="11" s="1"/>
  <c r="H2325" i="11" s="1"/>
  <c r="H2326" i="11" s="1"/>
  <c r="H2327" i="11" s="1"/>
  <c r="H2328" i="11" s="1"/>
  <c r="H2329" i="11" s="1"/>
  <c r="H2330" i="11" s="1"/>
  <c r="H2331" i="11" s="1"/>
  <c r="H2332" i="11" s="1"/>
  <c r="H2333" i="11" s="1"/>
  <c r="H2334" i="11" s="1"/>
  <c r="H2335" i="11" s="1"/>
  <c r="H2336" i="11" s="1"/>
  <c r="H2337" i="11" s="1"/>
  <c r="H2338" i="11" s="1"/>
  <c r="H2339" i="11" s="1"/>
  <c r="H2340" i="11" s="1"/>
  <c r="H2341" i="11" s="1"/>
  <c r="H2342" i="11" s="1"/>
  <c r="H2343" i="11" s="1"/>
  <c r="H2344" i="11" s="1"/>
  <c r="H2345" i="11" s="1"/>
  <c r="H2346" i="11" s="1"/>
  <c r="H2347" i="11" s="1"/>
  <c r="H2348" i="11" s="1"/>
  <c r="H2349" i="11" s="1"/>
  <c r="H2350" i="11" s="1"/>
  <c r="H2351" i="11" s="1"/>
  <c r="H2352" i="11" s="1"/>
  <c r="H2353" i="11" s="1"/>
  <c r="H2354" i="11" s="1"/>
  <c r="H2355" i="11" s="1"/>
  <c r="H2356" i="11" s="1"/>
  <c r="H2357" i="11" s="1"/>
  <c r="H2358" i="11" s="1"/>
  <c r="H2359" i="11" s="1"/>
  <c r="H2360" i="11" s="1"/>
  <c r="H2361" i="11" s="1"/>
  <c r="H2362" i="11" s="1"/>
  <c r="H2363" i="11" s="1"/>
  <c r="H2364" i="11" s="1"/>
  <c r="H2365" i="11" s="1"/>
  <c r="H2366" i="11" s="1"/>
  <c r="H2367" i="11" s="1"/>
  <c r="H2368" i="11" s="1"/>
  <c r="H2369" i="11" s="1"/>
  <c r="H2370" i="11" s="1"/>
  <c r="H2371" i="11" s="1"/>
  <c r="H2372" i="11" s="1"/>
  <c r="H2373" i="11" s="1"/>
  <c r="H2374" i="11" s="1"/>
  <c r="H2375" i="11" s="1"/>
  <c r="H2376" i="11" s="1"/>
  <c r="H2377" i="11" s="1"/>
  <c r="H2378" i="11" s="1"/>
  <c r="H2379" i="11" s="1"/>
  <c r="H2380" i="11" s="1"/>
  <c r="H2381" i="11" s="1"/>
  <c r="H2382" i="11" s="1"/>
  <c r="H2383" i="11" s="1"/>
  <c r="H2384" i="11" s="1"/>
  <c r="H2385" i="11" s="1"/>
  <c r="H2386" i="11" s="1"/>
  <c r="H2387" i="11" s="1"/>
  <c r="H2388" i="11" s="1"/>
  <c r="H2389" i="11" s="1"/>
  <c r="H2390" i="11" s="1"/>
  <c r="H2391" i="11" s="1"/>
  <c r="H2392" i="11" s="1"/>
  <c r="H2393" i="11" s="1"/>
  <c r="H2394" i="11" s="1"/>
  <c r="H2395" i="11" s="1"/>
  <c r="H2396" i="11" s="1"/>
  <c r="H2397" i="11" s="1"/>
  <c r="H2398" i="11" s="1"/>
  <c r="H2399" i="11" s="1"/>
  <c r="H2400" i="11" s="1"/>
  <c r="H2401" i="11" s="1"/>
  <c r="H2402" i="11" s="1"/>
  <c r="H2403" i="11" s="1"/>
  <c r="H2404" i="11" s="1"/>
  <c r="H2405" i="11" s="1"/>
  <c r="H2406" i="11" s="1"/>
  <c r="H2407" i="11" s="1"/>
  <c r="H2408" i="11" s="1"/>
  <c r="H2409" i="11" s="1"/>
  <c r="H2410" i="11" s="1"/>
  <c r="H2411" i="11" s="1"/>
  <c r="H2412" i="11" s="1"/>
  <c r="H2413" i="11" s="1"/>
  <c r="H2414" i="11" s="1"/>
  <c r="H2415" i="11" s="1"/>
  <c r="H2416" i="11" s="1"/>
  <c r="H2417" i="11" s="1"/>
  <c r="H2418" i="11" s="1"/>
  <c r="H2419" i="11" s="1"/>
  <c r="H2420" i="11" s="1"/>
  <c r="H2421" i="11" s="1"/>
  <c r="H2422" i="11" s="1"/>
  <c r="H2423" i="11" s="1"/>
  <c r="H2424" i="11" s="1"/>
  <c r="H2425" i="11" s="1"/>
  <c r="H2426" i="11" s="1"/>
  <c r="H2427" i="11" s="1"/>
  <c r="H2428" i="11" s="1"/>
  <c r="H2429" i="11" s="1"/>
  <c r="H2430" i="11" s="1"/>
  <c r="H2431" i="11" s="1"/>
  <c r="H2432" i="11" s="1"/>
  <c r="H2433" i="11" s="1"/>
  <c r="H2434" i="11" s="1"/>
  <c r="H2435" i="11" s="1"/>
  <c r="H2436" i="11" s="1"/>
  <c r="H2437" i="11" s="1"/>
  <c r="H2438" i="11" s="1"/>
  <c r="H2439" i="11" s="1"/>
  <c r="H2440" i="11" s="1"/>
  <c r="H2441" i="11" s="1"/>
  <c r="H2442" i="11" s="1"/>
  <c r="H2443" i="11" s="1"/>
  <c r="H2444" i="11" s="1"/>
  <c r="H2445" i="11" s="1"/>
  <c r="H2446" i="11" s="1"/>
  <c r="H2447" i="11" s="1"/>
  <c r="H2448" i="11" s="1"/>
  <c r="H2449" i="11" s="1"/>
  <c r="H2450" i="11" s="1"/>
  <c r="H2451" i="11" s="1"/>
  <c r="H2452" i="11" s="1"/>
  <c r="H2453" i="11" s="1"/>
  <c r="H2454" i="11" s="1"/>
  <c r="H2455" i="11" s="1"/>
  <c r="H2456" i="11" s="1"/>
  <c r="H2457" i="11" s="1"/>
  <c r="H2458" i="11" s="1"/>
  <c r="H2459" i="11" s="1"/>
  <c r="H2460" i="11" s="1"/>
  <c r="H2461" i="11" s="1"/>
  <c r="H2462" i="11" s="1"/>
  <c r="H2463" i="11" s="1"/>
  <c r="H2464" i="11" s="1"/>
  <c r="H2465" i="11" s="1"/>
  <c r="H2466" i="11" s="1"/>
  <c r="H2467" i="11" s="1"/>
  <c r="H2468" i="11" s="1"/>
  <c r="H2469" i="11" s="1"/>
  <c r="H2470" i="11" s="1"/>
  <c r="H2471" i="11" s="1"/>
  <c r="H2472" i="11" s="1"/>
  <c r="H2473" i="11" s="1"/>
  <c r="H2474" i="11" s="1"/>
  <c r="H2475" i="11" s="1"/>
  <c r="H2476" i="11" s="1"/>
  <c r="H2477" i="11" s="1"/>
  <c r="H2478" i="11" s="1"/>
  <c r="H2479" i="11" s="1"/>
  <c r="H2480" i="11" s="1"/>
  <c r="H2481" i="11" s="1"/>
  <c r="H2482" i="11" s="1"/>
  <c r="H2483" i="11" s="1"/>
  <c r="H2484" i="11" s="1"/>
  <c r="H2485" i="11" s="1"/>
  <c r="H2486" i="11" s="1"/>
  <c r="H2487" i="11" s="1"/>
  <c r="H2488" i="11" s="1"/>
  <c r="H2489" i="11" s="1"/>
  <c r="H2490" i="11" s="1"/>
  <c r="H2491" i="11" s="1"/>
  <c r="H2492" i="11" s="1"/>
  <c r="H2493" i="11" s="1"/>
  <c r="H2494" i="11" s="1"/>
  <c r="H2495" i="11" s="1"/>
  <c r="H2496" i="11" s="1"/>
  <c r="H2497" i="11" s="1"/>
  <c r="H2498" i="11" s="1"/>
  <c r="H2499" i="11" s="1"/>
  <c r="H2500" i="11" s="1"/>
  <c r="H2501" i="11" s="1"/>
  <c r="H2502" i="11" s="1"/>
  <c r="H2503" i="11" s="1"/>
  <c r="H2504" i="11" s="1"/>
  <c r="H2505" i="11" s="1"/>
  <c r="H2506" i="11" s="1"/>
  <c r="H2507" i="11" s="1"/>
  <c r="H2508" i="11" s="1"/>
  <c r="H2509" i="11" s="1"/>
  <c r="H2510" i="11" s="1"/>
  <c r="H2511" i="11" s="1"/>
  <c r="H2512" i="11" s="1"/>
  <c r="H2513" i="11" s="1"/>
  <c r="H2514" i="11" s="1"/>
  <c r="H2515" i="11" s="1"/>
  <c r="H2516" i="11" s="1"/>
  <c r="H2517" i="11" s="1"/>
  <c r="H2518" i="11" s="1"/>
  <c r="H2519" i="11" s="1"/>
  <c r="H2520" i="11" s="1"/>
  <c r="H2521" i="11" s="1"/>
  <c r="H2522" i="11" s="1"/>
  <c r="H2523" i="11" s="1"/>
  <c r="H2524" i="11" s="1"/>
  <c r="H2525" i="11" s="1"/>
  <c r="H2526" i="11" s="1"/>
  <c r="H2527" i="11" s="1"/>
  <c r="H2528" i="11" s="1"/>
  <c r="H2529" i="11" s="1"/>
  <c r="H2530" i="11" s="1"/>
  <c r="H2531" i="11" s="1"/>
  <c r="H2532" i="11" s="1"/>
  <c r="H2533" i="11" s="1"/>
  <c r="H2534" i="11" s="1"/>
  <c r="H2535" i="11" s="1"/>
  <c r="H2536" i="11" s="1"/>
  <c r="H2537" i="11" s="1"/>
  <c r="H2538" i="11" s="1"/>
  <c r="H2539" i="11" s="1"/>
  <c r="H2540" i="11" s="1"/>
  <c r="H2541" i="11" s="1"/>
  <c r="H2542" i="11" s="1"/>
  <c r="H2543" i="11" s="1"/>
  <c r="H2544" i="11" s="1"/>
  <c r="H2545" i="11" s="1"/>
  <c r="H2546" i="11" s="1"/>
  <c r="H2547" i="11" s="1"/>
  <c r="H2548" i="11" s="1"/>
  <c r="H2549" i="11" s="1"/>
  <c r="H2550" i="11" s="1"/>
  <c r="H2551" i="11" s="1"/>
  <c r="H2552" i="11" s="1"/>
  <c r="H2553" i="11" s="1"/>
  <c r="H2554" i="11" s="1"/>
  <c r="H2555" i="11" s="1"/>
  <c r="H2556" i="11" s="1"/>
  <c r="H2557" i="11" s="1"/>
  <c r="H2558" i="11" s="1"/>
  <c r="H2559" i="11" s="1"/>
  <c r="H2560" i="11" s="1"/>
  <c r="H2561" i="11" s="1"/>
  <c r="H2562" i="11" s="1"/>
  <c r="H2563" i="11" s="1"/>
  <c r="H2564" i="11" s="1"/>
  <c r="H2565" i="11" s="1"/>
  <c r="H2566" i="11" s="1"/>
  <c r="H2567" i="11" s="1"/>
  <c r="H2568" i="11" s="1"/>
  <c r="H2569" i="11" s="1"/>
  <c r="H2570" i="11" s="1"/>
  <c r="H2571" i="11" s="1"/>
  <c r="H2572" i="11" s="1"/>
  <c r="H2573" i="11" s="1"/>
  <c r="H2574" i="11" s="1"/>
  <c r="H2575" i="11" s="1"/>
  <c r="H2576" i="11" s="1"/>
  <c r="H2577" i="11" s="1"/>
  <c r="H2578" i="11" s="1"/>
  <c r="H2579" i="11" s="1"/>
  <c r="H2580" i="11" s="1"/>
  <c r="H2581" i="11" s="1"/>
  <c r="H2582" i="11" s="1"/>
  <c r="H2583" i="11" s="1"/>
  <c r="H2584" i="11" s="1"/>
  <c r="H2585" i="11" s="1"/>
  <c r="H2586" i="11" s="1"/>
  <c r="H2587" i="11" s="1"/>
  <c r="H2588" i="11" s="1"/>
  <c r="H2589" i="11" s="1"/>
  <c r="H2590" i="11" s="1"/>
  <c r="H2591" i="11" s="1"/>
  <c r="H2592" i="11" s="1"/>
  <c r="H2593" i="11" s="1"/>
  <c r="H2594" i="11" s="1"/>
  <c r="H2595" i="11" s="1"/>
  <c r="H2596" i="11" s="1"/>
  <c r="H2597" i="11" s="1"/>
  <c r="H2598" i="11" s="1"/>
  <c r="H2599" i="11" s="1"/>
  <c r="H2600" i="11" s="1"/>
  <c r="H2601" i="11" s="1"/>
  <c r="H2602" i="11" s="1"/>
  <c r="H2603" i="11" s="1"/>
  <c r="H2604" i="11" s="1"/>
  <c r="H2605" i="11" s="1"/>
  <c r="H2606" i="11" s="1"/>
  <c r="H2607" i="11" s="1"/>
  <c r="H2608" i="11" s="1"/>
  <c r="H2609" i="11" s="1"/>
  <c r="H2610" i="11" s="1"/>
  <c r="H2611" i="11" s="1"/>
  <c r="H2612" i="11" s="1"/>
  <c r="H2613" i="11" s="1"/>
  <c r="H2614" i="11" s="1"/>
  <c r="H2615" i="11" s="1"/>
  <c r="H2616" i="11" s="1"/>
  <c r="H2617" i="11" s="1"/>
  <c r="H2618" i="11" s="1"/>
  <c r="H2619" i="11" s="1"/>
  <c r="H2620" i="11" s="1"/>
  <c r="H2621" i="11" s="1"/>
  <c r="H2622" i="11" s="1"/>
  <c r="H2623" i="11" s="1"/>
  <c r="H2624" i="11" s="1"/>
  <c r="H2625" i="11" s="1"/>
  <c r="H2626" i="11" s="1"/>
  <c r="H2627" i="11" s="1"/>
  <c r="H2628" i="11" s="1"/>
  <c r="H2629" i="11" s="1"/>
  <c r="H2630" i="11" s="1"/>
  <c r="H2631" i="11" s="1"/>
  <c r="H2632" i="11" s="1"/>
  <c r="H2633" i="11" s="1"/>
  <c r="H2634" i="11" s="1"/>
  <c r="H2635" i="11" s="1"/>
  <c r="H2636" i="11" s="1"/>
  <c r="H2637" i="11" s="1"/>
  <c r="H2638" i="11" s="1"/>
  <c r="H2639" i="11" s="1"/>
  <c r="H2640" i="11" s="1"/>
  <c r="H2641" i="11" s="1"/>
  <c r="H2642" i="11" s="1"/>
  <c r="H2643" i="11" s="1"/>
  <c r="H2644" i="11" s="1"/>
  <c r="H2645" i="11" s="1"/>
  <c r="H2646" i="11" s="1"/>
  <c r="H2647" i="11" s="1"/>
  <c r="H2648" i="11" s="1"/>
  <c r="H2649" i="11" s="1"/>
  <c r="H2650" i="11" s="1"/>
  <c r="H2651" i="11" s="1"/>
  <c r="H2652" i="11" s="1"/>
  <c r="H2653" i="11" s="1"/>
  <c r="H2654" i="11" s="1"/>
  <c r="H2655" i="11" s="1"/>
  <c r="H2656" i="11" s="1"/>
  <c r="H2657" i="11" s="1"/>
  <c r="H2658" i="11" s="1"/>
  <c r="H2659" i="11" s="1"/>
  <c r="H2660" i="11" s="1"/>
  <c r="H2661" i="11" s="1"/>
  <c r="H2662" i="11" s="1"/>
  <c r="H2663" i="11" s="1"/>
  <c r="H2664" i="11" s="1"/>
  <c r="H2665" i="11" s="1"/>
  <c r="H2666" i="11" s="1"/>
  <c r="H2667" i="11" s="1"/>
  <c r="H2668" i="11" s="1"/>
  <c r="H2669" i="11" s="1"/>
  <c r="H2670" i="11" s="1"/>
  <c r="H2671" i="11" s="1"/>
  <c r="H2672" i="11" s="1"/>
  <c r="H2673" i="11" s="1"/>
  <c r="H2674" i="11" s="1"/>
  <c r="H2675" i="11" s="1"/>
  <c r="H2676" i="11" s="1"/>
  <c r="H2677" i="11" s="1"/>
  <c r="H2678" i="11" s="1"/>
  <c r="H2679" i="11" s="1"/>
  <c r="H2680" i="11" s="1"/>
  <c r="H2681" i="11" s="1"/>
  <c r="H2682" i="11" s="1"/>
  <c r="H2683" i="11" s="1"/>
  <c r="H2684" i="11" s="1"/>
  <c r="H2685" i="11" s="1"/>
  <c r="H2686" i="11" s="1"/>
  <c r="H2687" i="11" s="1"/>
  <c r="H2688" i="11" s="1"/>
  <c r="H2689" i="11" s="1"/>
  <c r="H2690" i="11" s="1"/>
  <c r="H2691" i="11" s="1"/>
  <c r="H2692" i="11" s="1"/>
  <c r="H2693" i="11" s="1"/>
  <c r="H2694" i="11" s="1"/>
  <c r="H2695" i="11" s="1"/>
  <c r="H2696" i="11" s="1"/>
  <c r="H2697" i="11" s="1"/>
  <c r="H2698" i="11" s="1"/>
  <c r="H2699" i="11" s="1"/>
  <c r="H2700" i="11" s="1"/>
  <c r="H2701" i="11" s="1"/>
  <c r="H2702" i="11" s="1"/>
  <c r="H2703" i="11" s="1"/>
  <c r="H2704" i="11" s="1"/>
  <c r="H2705" i="11" s="1"/>
  <c r="H2706" i="11" s="1"/>
  <c r="H2707" i="11" s="1"/>
  <c r="H2708" i="11" s="1"/>
  <c r="H2709" i="11" s="1"/>
  <c r="H2710" i="11" s="1"/>
  <c r="H2711" i="11" s="1"/>
  <c r="H2712" i="11" s="1"/>
  <c r="H2713" i="11" s="1"/>
  <c r="H2714" i="11" s="1"/>
  <c r="H2715" i="11" s="1"/>
  <c r="H2716" i="11" s="1"/>
  <c r="H2717" i="11" s="1"/>
  <c r="H2718" i="11" s="1"/>
  <c r="H2719" i="11" s="1"/>
  <c r="H2720" i="11" s="1"/>
  <c r="H2721" i="11" s="1"/>
  <c r="H2722" i="11" s="1"/>
  <c r="H2723" i="11" s="1"/>
  <c r="H2724" i="11" s="1"/>
  <c r="H2725" i="11" s="1"/>
  <c r="H2726" i="11" s="1"/>
  <c r="H2727" i="11" s="1"/>
  <c r="H2728" i="11" s="1"/>
  <c r="H2729" i="11" s="1"/>
  <c r="H2730" i="11" s="1"/>
  <c r="H2731" i="11" s="1"/>
  <c r="H2732" i="11" s="1"/>
  <c r="H2733" i="11" s="1"/>
  <c r="H2734" i="11" s="1"/>
  <c r="H2735" i="11" s="1"/>
  <c r="H2736" i="11" s="1"/>
  <c r="H2737" i="11" s="1"/>
  <c r="H2738" i="11" s="1"/>
  <c r="H2739" i="11" s="1"/>
  <c r="H2740" i="11" s="1"/>
  <c r="H2741" i="11" s="1"/>
  <c r="H2742" i="11" s="1"/>
  <c r="H2743" i="11" s="1"/>
  <c r="H2744" i="11" s="1"/>
  <c r="H2745" i="11" s="1"/>
  <c r="H2746" i="11" s="1"/>
  <c r="H2747" i="11" s="1"/>
  <c r="H2748" i="11" s="1"/>
  <c r="H2749" i="11" s="1"/>
  <c r="H2750" i="11" s="1"/>
  <c r="H2751" i="11" s="1"/>
  <c r="H2752" i="11" s="1"/>
  <c r="H2753" i="11" s="1"/>
  <c r="H2754" i="11" s="1"/>
  <c r="H2755" i="11" s="1"/>
  <c r="H2756" i="11" s="1"/>
  <c r="H2757" i="11" s="1"/>
  <c r="H2758" i="11" s="1"/>
  <c r="H2759" i="11" s="1"/>
  <c r="H2760" i="11" s="1"/>
  <c r="H2761" i="11" s="1"/>
  <c r="H2762" i="11" s="1"/>
  <c r="H2763" i="11" s="1"/>
  <c r="H2764" i="11" s="1"/>
  <c r="H2765" i="11" s="1"/>
  <c r="H2766" i="11" s="1"/>
  <c r="H2767" i="11" s="1"/>
  <c r="H2768" i="11" s="1"/>
  <c r="H2769" i="11" s="1"/>
  <c r="H2770" i="11" s="1"/>
  <c r="H2771" i="11" s="1"/>
  <c r="H2772" i="11" s="1"/>
  <c r="H2773" i="11" s="1"/>
  <c r="H2774" i="11" s="1"/>
  <c r="H2775" i="11" s="1"/>
  <c r="H2776" i="11" s="1"/>
  <c r="H2777" i="11" s="1"/>
  <c r="H2778" i="11" s="1"/>
  <c r="H2779" i="11" s="1"/>
  <c r="H2780" i="11" s="1"/>
  <c r="H2781" i="11" s="1"/>
  <c r="H2782" i="11" s="1"/>
  <c r="H2783" i="11" s="1"/>
  <c r="H2784" i="11" s="1"/>
  <c r="H2785" i="11" s="1"/>
  <c r="H2786" i="11" s="1"/>
  <c r="H2787" i="11" s="1"/>
  <c r="H2788" i="11" s="1"/>
  <c r="H2789" i="11" s="1"/>
  <c r="H2790" i="11" s="1"/>
  <c r="H2791" i="11" s="1"/>
  <c r="H2792" i="11" s="1"/>
  <c r="H2793" i="11" s="1"/>
  <c r="H2794" i="11" s="1"/>
  <c r="H2795" i="11" s="1"/>
  <c r="H2796" i="11" s="1"/>
  <c r="H2797" i="11" s="1"/>
  <c r="H2798" i="11" s="1"/>
  <c r="H2799" i="11" s="1"/>
  <c r="H2800" i="11" s="1"/>
  <c r="H2801" i="11" s="1"/>
  <c r="H2802" i="11" s="1"/>
  <c r="H2803" i="11" s="1"/>
  <c r="H2804" i="11" s="1"/>
  <c r="H2805" i="11" s="1"/>
  <c r="H2806" i="11" s="1"/>
  <c r="H2807" i="11" s="1"/>
  <c r="H2808" i="11" s="1"/>
  <c r="H2809" i="11" s="1"/>
  <c r="H2810" i="11" s="1"/>
  <c r="H2811" i="11" s="1"/>
  <c r="H2812" i="11" s="1"/>
  <c r="H2813" i="11" s="1"/>
  <c r="H2814" i="11" s="1"/>
  <c r="H2815" i="11" s="1"/>
  <c r="H2816" i="11" s="1"/>
  <c r="H2817" i="11" s="1"/>
  <c r="H2818" i="11" s="1"/>
  <c r="H2819" i="11" s="1"/>
  <c r="H2820" i="11" s="1"/>
  <c r="H2821" i="11" s="1"/>
  <c r="H2822" i="11" s="1"/>
  <c r="H2823" i="11" s="1"/>
  <c r="H2824" i="11" s="1"/>
  <c r="H2825" i="11" s="1"/>
  <c r="H2826" i="11" s="1"/>
  <c r="H2827" i="11" s="1"/>
  <c r="H2828" i="11" s="1"/>
  <c r="H2829" i="11" s="1"/>
  <c r="H2830" i="11" s="1"/>
  <c r="H2831" i="11" s="1"/>
  <c r="H2832" i="11" s="1"/>
  <c r="H2833" i="11" s="1"/>
  <c r="H2834" i="11" s="1"/>
  <c r="H2835" i="11" s="1"/>
  <c r="H2836" i="11" s="1"/>
  <c r="H2837" i="11" s="1"/>
  <c r="H2838" i="11" s="1"/>
  <c r="H2839" i="11" s="1"/>
  <c r="H2840" i="11" s="1"/>
  <c r="H2841" i="11" s="1"/>
  <c r="H2842" i="11" s="1"/>
  <c r="H2843" i="11" s="1"/>
  <c r="H2844" i="11" s="1"/>
  <c r="H2845" i="11" s="1"/>
  <c r="H2846" i="11" s="1"/>
  <c r="H2847" i="11" s="1"/>
  <c r="H2848" i="11" s="1"/>
  <c r="H2849" i="11" s="1"/>
  <c r="H2850" i="11" s="1"/>
  <c r="H2851" i="11" s="1"/>
  <c r="H2852" i="11" s="1"/>
  <c r="H2853" i="11" s="1"/>
  <c r="H2854" i="11" s="1"/>
  <c r="H2855" i="11" s="1"/>
  <c r="H2856" i="11" s="1"/>
  <c r="H2857" i="11" s="1"/>
  <c r="H2858" i="11" s="1"/>
  <c r="H2859" i="11" s="1"/>
  <c r="H2860" i="11" s="1"/>
  <c r="H2861" i="11" s="1"/>
  <c r="H2862" i="11" s="1"/>
  <c r="H2863" i="11" s="1"/>
  <c r="H2864" i="11" s="1"/>
  <c r="H2865" i="11" s="1"/>
  <c r="H2866" i="11" s="1"/>
  <c r="H2867" i="11" s="1"/>
  <c r="H2868" i="11" s="1"/>
  <c r="H2869" i="11" s="1"/>
  <c r="H2870" i="11" s="1"/>
  <c r="H2871" i="11" s="1"/>
  <c r="H2872" i="11" s="1"/>
  <c r="H2873" i="11" s="1"/>
  <c r="H2874" i="11" s="1"/>
  <c r="H2875" i="11" s="1"/>
  <c r="H2876" i="11" s="1"/>
  <c r="H2877" i="11" s="1"/>
  <c r="H2878" i="11" s="1"/>
  <c r="H2879" i="11" s="1"/>
  <c r="H2880" i="11" s="1"/>
  <c r="H2881" i="11" s="1"/>
  <c r="H2882" i="11" s="1"/>
  <c r="H2883" i="11" s="1"/>
  <c r="H2884" i="11" s="1"/>
  <c r="H2885" i="11" s="1"/>
  <c r="H2886" i="11" s="1"/>
  <c r="H2887" i="11" s="1"/>
  <c r="H2888" i="11" s="1"/>
  <c r="H2889" i="11" s="1"/>
  <c r="H2890" i="11" s="1"/>
  <c r="H2891" i="11" s="1"/>
  <c r="H2892" i="11" s="1"/>
  <c r="H2893" i="11" s="1"/>
  <c r="H2894" i="11" s="1"/>
  <c r="H2895" i="11" s="1"/>
  <c r="H2896" i="11" s="1"/>
  <c r="H2897" i="11" s="1"/>
  <c r="H2898" i="11" s="1"/>
  <c r="H2899" i="11" s="1"/>
  <c r="H2900" i="11" s="1"/>
  <c r="H2901" i="11" s="1"/>
  <c r="H2902" i="11" s="1"/>
  <c r="H2903" i="11" s="1"/>
  <c r="H2904" i="11" s="1"/>
  <c r="H2905" i="11" s="1"/>
  <c r="H2906" i="11" s="1"/>
  <c r="H2907" i="11" s="1"/>
  <c r="H2908" i="11" s="1"/>
  <c r="H2909" i="11" s="1"/>
  <c r="H2910" i="11" s="1"/>
  <c r="H2911" i="11" s="1"/>
  <c r="H2912" i="11" s="1"/>
  <c r="H2913" i="11" s="1"/>
  <c r="H2914" i="11" s="1"/>
  <c r="H2915" i="11" s="1"/>
  <c r="H2916" i="11" s="1"/>
  <c r="H2917" i="11" s="1"/>
  <c r="H2918" i="11" s="1"/>
  <c r="H2919" i="11" s="1"/>
  <c r="H2920" i="11" s="1"/>
  <c r="H2921" i="11" s="1"/>
  <c r="H2922" i="11" s="1"/>
  <c r="H2923" i="11" s="1"/>
  <c r="H2924" i="11" s="1"/>
  <c r="H2925" i="11" s="1"/>
  <c r="H2926" i="11" s="1"/>
  <c r="H2927" i="11" s="1"/>
  <c r="H2928" i="11" s="1"/>
  <c r="H2929" i="11" s="1"/>
  <c r="H2930" i="11" s="1"/>
  <c r="H2931" i="11" s="1"/>
  <c r="H2932" i="11" s="1"/>
  <c r="H2933" i="11" s="1"/>
  <c r="H2934" i="11" s="1"/>
  <c r="H2935" i="11" s="1"/>
  <c r="H2936" i="11" s="1"/>
  <c r="H2937" i="11" s="1"/>
  <c r="H2938" i="11" s="1"/>
  <c r="H2939" i="11" s="1"/>
  <c r="H2940" i="11" s="1"/>
  <c r="H2941" i="11" s="1"/>
  <c r="H2942" i="11" s="1"/>
  <c r="H2943" i="11" s="1"/>
  <c r="H2944" i="11" s="1"/>
  <c r="H2945" i="11" s="1"/>
  <c r="H2946" i="11" s="1"/>
  <c r="H2947" i="11" s="1"/>
  <c r="H2948" i="11" s="1"/>
  <c r="H2949" i="11" s="1"/>
  <c r="H2950" i="11" s="1"/>
  <c r="H2951" i="11" s="1"/>
  <c r="H2952" i="11" s="1"/>
  <c r="H2953" i="11" s="1"/>
  <c r="H2954" i="11" s="1"/>
  <c r="H2955" i="11" s="1"/>
  <c r="H2956" i="11" s="1"/>
  <c r="H2957" i="11" s="1"/>
  <c r="H2958" i="11" s="1"/>
  <c r="H2959" i="11" s="1"/>
  <c r="H2960" i="11" s="1"/>
  <c r="H2961" i="11" s="1"/>
  <c r="H2962" i="11" s="1"/>
  <c r="H2963" i="11" s="1"/>
  <c r="H2964" i="11" s="1"/>
  <c r="H2965" i="11" s="1"/>
  <c r="H2966" i="11" s="1"/>
  <c r="H2967" i="11" s="1"/>
  <c r="H2968" i="11" s="1"/>
  <c r="H2969" i="11" s="1"/>
  <c r="H2970" i="11" s="1"/>
  <c r="H2971" i="11" s="1"/>
  <c r="H2972" i="11" s="1"/>
  <c r="H2973" i="11" s="1"/>
  <c r="H2974" i="11" s="1"/>
  <c r="H2975" i="11" s="1"/>
  <c r="H2976" i="11" s="1"/>
  <c r="H2977" i="11" s="1"/>
  <c r="H2978" i="11" s="1"/>
  <c r="H2979" i="11" s="1"/>
  <c r="H2980" i="11" s="1"/>
  <c r="H2981" i="11" s="1"/>
  <c r="H2982" i="11" s="1"/>
  <c r="H2983" i="11" s="1"/>
  <c r="H2984" i="11" s="1"/>
  <c r="H2985" i="11" s="1"/>
  <c r="H2986" i="11" s="1"/>
  <c r="H2987" i="11" s="1"/>
  <c r="H2988" i="11" s="1"/>
  <c r="H2989" i="11" s="1"/>
  <c r="H2990" i="11" s="1"/>
  <c r="H2991" i="11" s="1"/>
  <c r="H2992" i="11" s="1"/>
  <c r="H2993" i="11" s="1"/>
  <c r="H2994" i="11" s="1"/>
  <c r="H2995" i="11" s="1"/>
  <c r="H2996" i="11" s="1"/>
  <c r="H2997" i="11" s="1"/>
  <c r="H2998" i="11" s="1"/>
  <c r="H2999" i="11" s="1"/>
  <c r="H3000" i="11" s="1"/>
  <c r="H3001" i="11" s="1"/>
  <c r="H3002" i="11" s="1"/>
  <c r="H3003" i="11" s="1"/>
  <c r="H3004" i="11" s="1"/>
  <c r="H3005" i="11" s="1"/>
  <c r="H3006" i="11" s="1"/>
  <c r="H3007" i="11" s="1"/>
  <c r="H3008" i="11" s="1"/>
  <c r="H3009" i="11" s="1"/>
  <c r="H3010" i="11" s="1"/>
  <c r="H3011" i="11" s="1"/>
  <c r="H3012" i="11" s="1"/>
  <c r="H3013" i="11" s="1"/>
  <c r="H3014" i="11" s="1"/>
  <c r="H3015" i="11" s="1"/>
  <c r="H3016" i="11" s="1"/>
  <c r="H3017" i="11" s="1"/>
  <c r="H3018" i="11" s="1"/>
  <c r="H3019" i="11" s="1"/>
  <c r="H3020" i="11" s="1"/>
  <c r="H3021" i="11" s="1"/>
  <c r="H3022" i="11" s="1"/>
  <c r="H3023" i="11" s="1"/>
  <c r="H3024" i="11" s="1"/>
  <c r="H3025" i="11" s="1"/>
  <c r="H3026" i="11" s="1"/>
  <c r="H3027" i="11" s="1"/>
  <c r="H3028" i="11" s="1"/>
  <c r="H3029" i="11" s="1"/>
  <c r="H3030" i="11" s="1"/>
  <c r="H3031" i="11" s="1"/>
  <c r="H3032" i="11" s="1"/>
  <c r="H3033" i="11" s="1"/>
  <c r="H3034" i="11" s="1"/>
  <c r="H3035" i="11" s="1"/>
  <c r="H3036" i="11" s="1"/>
  <c r="H3037" i="11" s="1"/>
  <c r="H3038" i="11" s="1"/>
  <c r="H3039" i="11" s="1"/>
  <c r="H3040" i="11" s="1"/>
  <c r="H3041" i="11" s="1"/>
  <c r="H3042" i="11" s="1"/>
  <c r="H3043" i="11" s="1"/>
  <c r="H3044" i="11" s="1"/>
  <c r="H3045" i="11" s="1"/>
  <c r="H3046" i="11" s="1"/>
  <c r="H3047" i="11" s="1"/>
  <c r="H3048" i="11" s="1"/>
  <c r="H3049" i="11" s="1"/>
  <c r="H3050" i="11" s="1"/>
  <c r="H3051" i="11" s="1"/>
  <c r="H3052" i="11" s="1"/>
  <c r="H3053" i="11" s="1"/>
  <c r="H3054" i="11" s="1"/>
  <c r="H3055" i="11" s="1"/>
  <c r="H3056" i="11" s="1"/>
  <c r="H3057" i="11" s="1"/>
  <c r="H3058" i="11" s="1"/>
  <c r="H3059" i="11" s="1"/>
  <c r="H3060" i="11" s="1"/>
  <c r="H3061" i="11" s="1"/>
  <c r="H3062" i="11" s="1"/>
  <c r="H3063" i="11" s="1"/>
  <c r="H3064" i="11" s="1"/>
  <c r="H3065" i="11" s="1"/>
  <c r="H3066" i="11" s="1"/>
  <c r="H3067" i="11" s="1"/>
  <c r="H3068" i="11" s="1"/>
  <c r="H3069" i="11" s="1"/>
  <c r="H3070" i="11" s="1"/>
  <c r="H3071" i="11" s="1"/>
  <c r="H3072" i="11" s="1"/>
  <c r="H3073" i="11" s="1"/>
  <c r="H3074" i="11" s="1"/>
  <c r="H3075" i="11" s="1"/>
  <c r="H3076" i="11" s="1"/>
  <c r="H3077" i="11" s="1"/>
  <c r="H3078" i="11" s="1"/>
  <c r="H3079" i="11" s="1"/>
  <c r="H3080" i="11" s="1"/>
  <c r="H3081" i="11" s="1"/>
  <c r="H3082" i="11" s="1"/>
  <c r="H3083" i="11" s="1"/>
  <c r="H3084" i="11" s="1"/>
  <c r="H3085" i="11" s="1"/>
  <c r="H3086" i="11" s="1"/>
  <c r="H3087" i="11" s="1"/>
  <c r="H3088" i="11" s="1"/>
  <c r="H3089" i="11" s="1"/>
  <c r="H3090" i="11" s="1"/>
  <c r="H3091" i="11" s="1"/>
  <c r="H3092" i="11" s="1"/>
  <c r="H3093" i="11" s="1"/>
  <c r="H3094" i="11" s="1"/>
  <c r="H3095" i="11" s="1"/>
  <c r="H3096" i="11" s="1"/>
  <c r="H3097" i="11" s="1"/>
  <c r="H3098" i="11" s="1"/>
  <c r="H3099" i="11" s="1"/>
  <c r="H3100" i="11" s="1"/>
  <c r="H3101" i="11" s="1"/>
  <c r="H3102" i="11" s="1"/>
  <c r="H3103" i="11" s="1"/>
  <c r="H3104" i="11" s="1"/>
  <c r="H3105" i="11" s="1"/>
  <c r="H3106" i="11" s="1"/>
  <c r="H3107" i="11" s="1"/>
  <c r="H3108" i="11" s="1"/>
  <c r="H3109" i="11" s="1"/>
  <c r="H3110" i="11" s="1"/>
  <c r="H3111" i="11" s="1"/>
  <c r="H3112" i="11" s="1"/>
  <c r="H3113" i="11" s="1"/>
  <c r="H3114" i="11" s="1"/>
  <c r="H3115" i="11" s="1"/>
  <c r="H3116" i="11" s="1"/>
  <c r="H3117" i="11" s="1"/>
  <c r="H3118" i="11" s="1"/>
  <c r="H3119" i="11" s="1"/>
  <c r="H3120" i="11" s="1"/>
  <c r="H3121" i="11" s="1"/>
  <c r="H3122" i="11" s="1"/>
  <c r="H3123" i="11" s="1"/>
  <c r="H3124" i="11" s="1"/>
  <c r="H3125" i="11" s="1"/>
  <c r="H3126" i="11" s="1"/>
  <c r="H3127" i="11" s="1"/>
  <c r="H3128" i="11" s="1"/>
  <c r="H3129" i="11" s="1"/>
  <c r="H3130" i="11" s="1"/>
  <c r="H3131" i="11" s="1"/>
  <c r="H3132" i="11" s="1"/>
  <c r="H3133" i="11" s="1"/>
  <c r="H3134" i="11" s="1"/>
  <c r="H3135" i="11" s="1"/>
  <c r="H3136" i="11" s="1"/>
  <c r="H3137" i="11" s="1"/>
  <c r="H3138" i="11" s="1"/>
  <c r="H3139" i="11" s="1"/>
  <c r="H3140" i="11" s="1"/>
  <c r="H3141" i="11" s="1"/>
  <c r="H3142" i="11" s="1"/>
  <c r="H3143" i="11" s="1"/>
  <c r="H3144" i="11" s="1"/>
  <c r="H3145" i="11" s="1"/>
  <c r="H3146" i="11" s="1"/>
  <c r="H3147" i="11" s="1"/>
  <c r="H3148" i="11" s="1"/>
  <c r="H3149" i="11" s="1"/>
  <c r="H3150" i="11" s="1"/>
  <c r="H3151" i="11" s="1"/>
  <c r="H3152" i="11" s="1"/>
  <c r="H3153" i="11" s="1"/>
  <c r="H3154" i="11" s="1"/>
  <c r="H3155" i="11" s="1"/>
  <c r="H3156" i="11" s="1"/>
  <c r="H3157" i="11" s="1"/>
  <c r="H3158" i="11" s="1"/>
  <c r="H3159" i="11" s="1"/>
  <c r="H3160" i="11" s="1"/>
  <c r="H3161" i="11" s="1"/>
  <c r="H3162" i="11" s="1"/>
  <c r="H3163" i="11" s="1"/>
  <c r="H3164" i="11" s="1"/>
  <c r="H3165" i="11" s="1"/>
  <c r="H3166" i="11" s="1"/>
  <c r="H3167" i="11" s="1"/>
  <c r="H3168" i="11" s="1"/>
  <c r="H3169" i="11" s="1"/>
  <c r="H3170" i="11" s="1"/>
  <c r="H3171" i="11" s="1"/>
  <c r="H3172" i="11" s="1"/>
  <c r="H3173" i="11" s="1"/>
  <c r="H3174" i="11" s="1"/>
  <c r="H3175" i="11" s="1"/>
  <c r="H3176" i="11" s="1"/>
  <c r="H3177" i="11" s="1"/>
  <c r="H3178" i="11" s="1"/>
  <c r="H3179" i="11" s="1"/>
  <c r="H3180" i="11" s="1"/>
  <c r="H3181" i="11" s="1"/>
  <c r="H3182" i="11" s="1"/>
  <c r="H3183" i="11" s="1"/>
  <c r="H3184" i="11" s="1"/>
  <c r="H3185" i="11" s="1"/>
  <c r="H3186" i="11" s="1"/>
  <c r="H3187" i="11" s="1"/>
  <c r="H3188" i="11" s="1"/>
  <c r="H3189" i="11" s="1"/>
  <c r="H3190" i="11" s="1"/>
  <c r="H3191" i="11" s="1"/>
  <c r="H3192" i="11" s="1"/>
  <c r="H3193" i="11" s="1"/>
  <c r="H3194" i="11" s="1"/>
  <c r="H3195" i="11" s="1"/>
  <c r="H3196" i="11" s="1"/>
  <c r="H3197" i="11" s="1"/>
  <c r="H3198" i="11" s="1"/>
  <c r="H3199" i="11" s="1"/>
  <c r="H3200" i="11" s="1"/>
  <c r="H3201" i="11" s="1"/>
  <c r="H3202" i="11" s="1"/>
  <c r="H3203" i="11" s="1"/>
  <c r="H3204" i="11" s="1"/>
  <c r="H3205" i="11" s="1"/>
  <c r="H3206" i="11" s="1"/>
  <c r="H3207" i="11" s="1"/>
  <c r="H3208" i="11" s="1"/>
  <c r="H3209" i="11" s="1"/>
  <c r="H3210" i="11" s="1"/>
  <c r="H3211" i="11" s="1"/>
  <c r="H3212" i="11" s="1"/>
  <c r="H3213" i="11" s="1"/>
  <c r="H3214" i="11" s="1"/>
  <c r="H3215" i="11" s="1"/>
  <c r="H3216" i="11" s="1"/>
  <c r="H3217" i="11" s="1"/>
  <c r="H3218" i="11" s="1"/>
  <c r="H3219" i="11" s="1"/>
  <c r="H3220" i="11" s="1"/>
  <c r="H3221" i="11" s="1"/>
  <c r="H3222" i="11" s="1"/>
  <c r="H3223" i="11" s="1"/>
  <c r="H3224" i="11" s="1"/>
  <c r="H3225" i="11" s="1"/>
  <c r="H3226" i="11" s="1"/>
  <c r="H3227" i="11" s="1"/>
  <c r="H3228" i="11" s="1"/>
  <c r="H3229" i="11" s="1"/>
  <c r="H3230" i="11" s="1"/>
  <c r="H3231" i="11" s="1"/>
  <c r="H3232" i="11" s="1"/>
  <c r="H3233" i="11" s="1"/>
  <c r="H3234" i="11" s="1"/>
  <c r="H3235" i="11" s="1"/>
  <c r="H3236" i="11" s="1"/>
  <c r="H3237" i="11" s="1"/>
  <c r="H3238" i="11" s="1"/>
  <c r="H3239" i="11" s="1"/>
  <c r="H3240" i="11" s="1"/>
  <c r="H3241" i="11" s="1"/>
  <c r="H3242" i="11" s="1"/>
  <c r="H3243" i="11" s="1"/>
  <c r="H3244" i="11" s="1"/>
  <c r="H3245" i="11" s="1"/>
  <c r="H3246" i="11" s="1"/>
  <c r="H3247" i="11" s="1"/>
  <c r="H3248" i="11" s="1"/>
  <c r="H3249" i="11" s="1"/>
  <c r="H3250" i="11" s="1"/>
  <c r="H3251" i="11" s="1"/>
  <c r="H3252" i="11" s="1"/>
  <c r="H3253" i="11" s="1"/>
  <c r="H3254" i="11" s="1"/>
  <c r="H3255" i="11" s="1"/>
  <c r="H3256" i="11" s="1"/>
  <c r="H3257" i="11" s="1"/>
  <c r="H3258" i="11" s="1"/>
  <c r="H3259" i="11" s="1"/>
  <c r="H3260" i="11" s="1"/>
  <c r="H3261" i="11" s="1"/>
  <c r="H3262" i="11" s="1"/>
  <c r="H3263" i="11" s="1"/>
  <c r="H3264" i="11" s="1"/>
  <c r="H3265" i="11" s="1"/>
  <c r="H3266" i="11" s="1"/>
  <c r="H3267" i="11" s="1"/>
  <c r="H3268" i="11" s="1"/>
  <c r="H3269" i="11" s="1"/>
  <c r="H3270" i="11" s="1"/>
  <c r="H3271" i="11" s="1"/>
  <c r="H3272" i="11" s="1"/>
  <c r="H3273" i="11" s="1"/>
  <c r="H3274" i="11" s="1"/>
  <c r="H3275" i="11" s="1"/>
  <c r="H3276" i="11" s="1"/>
  <c r="H3277" i="11" s="1"/>
  <c r="H3278" i="11" s="1"/>
  <c r="H3279" i="11" s="1"/>
  <c r="H3280" i="11" s="1"/>
  <c r="H3281" i="11" s="1"/>
  <c r="H3282" i="11" s="1"/>
  <c r="H3283" i="11" s="1"/>
  <c r="H3284" i="11" s="1"/>
  <c r="H3285" i="11" s="1"/>
  <c r="H3286" i="11" s="1"/>
  <c r="H3287" i="11" s="1"/>
  <c r="H3288" i="11" s="1"/>
  <c r="H3289" i="11" s="1"/>
  <c r="H3290" i="11" s="1"/>
  <c r="H3291" i="11" s="1"/>
  <c r="H3292" i="11" s="1"/>
  <c r="H3293" i="11" s="1"/>
  <c r="H3294" i="11" s="1"/>
  <c r="H3295" i="11" s="1"/>
  <c r="H3296" i="11" s="1"/>
  <c r="H3297" i="11" s="1"/>
  <c r="H3298" i="11" s="1"/>
  <c r="H3299" i="11" s="1"/>
  <c r="H3300" i="11" s="1"/>
  <c r="H3301" i="11" s="1"/>
  <c r="H3302" i="11" s="1"/>
  <c r="H3303" i="11" s="1"/>
  <c r="H3304" i="11" s="1"/>
  <c r="H3305" i="11" s="1"/>
  <c r="H3306" i="11" s="1"/>
  <c r="H3307" i="11" s="1"/>
  <c r="H3308" i="11" s="1"/>
  <c r="H3309" i="11" s="1"/>
  <c r="H3310" i="11" s="1"/>
  <c r="H3311" i="11" s="1"/>
  <c r="H3312" i="11" s="1"/>
  <c r="H3313" i="11" s="1"/>
  <c r="H3314" i="11" s="1"/>
  <c r="H3315" i="11" s="1"/>
  <c r="H3316" i="11" s="1"/>
  <c r="H3317" i="11" s="1"/>
  <c r="H3318" i="11" s="1"/>
  <c r="H3319" i="11" s="1"/>
  <c r="H3320" i="11" s="1"/>
  <c r="H3321" i="11" s="1"/>
  <c r="H3322" i="11" s="1"/>
  <c r="H3323" i="11" s="1"/>
  <c r="H3324" i="11" s="1"/>
  <c r="H3325" i="11" s="1"/>
  <c r="H3326" i="11" s="1"/>
  <c r="H3327" i="11" s="1"/>
  <c r="H3328" i="11" s="1"/>
  <c r="H3329" i="11" s="1"/>
  <c r="H3330" i="11" s="1"/>
  <c r="H3331" i="11" s="1"/>
  <c r="H3332" i="11" s="1"/>
  <c r="H3333" i="11" s="1"/>
  <c r="H3334" i="11" s="1"/>
  <c r="H3335" i="11" s="1"/>
  <c r="H3336" i="11" s="1"/>
  <c r="H3337" i="11" s="1"/>
  <c r="H3338" i="11" s="1"/>
  <c r="H3339" i="11" s="1"/>
  <c r="H3340" i="11" s="1"/>
  <c r="H3341" i="11" s="1"/>
  <c r="H3342" i="11" s="1"/>
  <c r="H3343" i="11" s="1"/>
  <c r="H3344" i="11" s="1"/>
  <c r="H3345" i="11" s="1"/>
  <c r="H3346" i="11" s="1"/>
  <c r="H3347" i="11" s="1"/>
  <c r="H3348" i="11" s="1"/>
  <c r="H3349" i="11" s="1"/>
  <c r="H3350" i="11" s="1"/>
  <c r="H3351" i="11" s="1"/>
  <c r="H3352" i="11" s="1"/>
  <c r="H3353" i="11" s="1"/>
  <c r="H3354" i="11" s="1"/>
  <c r="H3355" i="11" s="1"/>
  <c r="H3356" i="11" s="1"/>
  <c r="H3357" i="11" s="1"/>
  <c r="H3358" i="11" s="1"/>
  <c r="H3359" i="11" s="1"/>
  <c r="H3360" i="11" s="1"/>
  <c r="H3361" i="11" s="1"/>
  <c r="H3362" i="11" s="1"/>
  <c r="H3363" i="11" s="1"/>
  <c r="H3364" i="11" s="1"/>
  <c r="H3365" i="11" s="1"/>
  <c r="H3366" i="11" s="1"/>
  <c r="H3367" i="11" s="1"/>
  <c r="H3368" i="11" s="1"/>
  <c r="H3369" i="11" s="1"/>
  <c r="H3370" i="11" s="1"/>
  <c r="H3371" i="11" s="1"/>
  <c r="H3372" i="11" s="1"/>
  <c r="H3373" i="11" s="1"/>
  <c r="H3374" i="11" s="1"/>
  <c r="H3375" i="11" s="1"/>
  <c r="H3376" i="11" s="1"/>
  <c r="H3377" i="11" s="1"/>
  <c r="H3378" i="11" s="1"/>
  <c r="H3379" i="11" s="1"/>
  <c r="H3380" i="11" s="1"/>
  <c r="H3381" i="11" s="1"/>
  <c r="H3382" i="11" s="1"/>
  <c r="H3383" i="11" s="1"/>
  <c r="H3384" i="11" s="1"/>
  <c r="H3385" i="11" s="1"/>
  <c r="H3386" i="11" s="1"/>
  <c r="H3387" i="11" s="1"/>
  <c r="H3388" i="11" s="1"/>
  <c r="H3389" i="11" s="1"/>
  <c r="H3390" i="11" s="1"/>
  <c r="H3391" i="11" s="1"/>
  <c r="H3392" i="11" s="1"/>
  <c r="H3393" i="11" s="1"/>
  <c r="H3394" i="11" s="1"/>
  <c r="H3395" i="11" s="1"/>
  <c r="H3396" i="11" s="1"/>
  <c r="H3397" i="11" s="1"/>
  <c r="H3398" i="11" s="1"/>
  <c r="H3399" i="11" s="1"/>
  <c r="H3400" i="11" s="1"/>
  <c r="H3401" i="11" s="1"/>
  <c r="H3402" i="11" s="1"/>
  <c r="H3403" i="11" s="1"/>
  <c r="H3404" i="11" s="1"/>
  <c r="H3405" i="11" s="1"/>
  <c r="H3406" i="11" s="1"/>
  <c r="H3407" i="11" s="1"/>
  <c r="H3408" i="11" s="1"/>
  <c r="H3409" i="11" s="1"/>
  <c r="H3410" i="11" s="1"/>
  <c r="H3411" i="11" s="1"/>
  <c r="H3412" i="11" s="1"/>
  <c r="H3413" i="11" s="1"/>
  <c r="H3414" i="11" s="1"/>
  <c r="H3415" i="11" s="1"/>
  <c r="H3416" i="11" s="1"/>
  <c r="H3417" i="11" s="1"/>
  <c r="H3418" i="11" s="1"/>
  <c r="H3419" i="11" s="1"/>
  <c r="H3420" i="11" s="1"/>
  <c r="H3421" i="11" s="1"/>
  <c r="H3422" i="11" s="1"/>
  <c r="H3423" i="11" s="1"/>
  <c r="H3424" i="11" s="1"/>
  <c r="H3425" i="11" s="1"/>
  <c r="H3426" i="11" s="1"/>
  <c r="H3427" i="11" s="1"/>
  <c r="H3428" i="11" s="1"/>
  <c r="H3429" i="11" s="1"/>
  <c r="H3430" i="11" s="1"/>
  <c r="H3431" i="11" s="1"/>
  <c r="H3432" i="11" s="1"/>
  <c r="H3433" i="11" s="1"/>
  <c r="H3434" i="11" s="1"/>
  <c r="H3435" i="11" s="1"/>
  <c r="H3436" i="11" s="1"/>
  <c r="H3437" i="11" s="1"/>
  <c r="H3438" i="11" s="1"/>
  <c r="H3439" i="11" s="1"/>
  <c r="H3440" i="11" s="1"/>
  <c r="H3441" i="11" s="1"/>
  <c r="H3442" i="11" s="1"/>
  <c r="H3443" i="11" s="1"/>
  <c r="H3444" i="11" s="1"/>
  <c r="H3445" i="11" s="1"/>
  <c r="H3446" i="11" s="1"/>
  <c r="H3447" i="11" s="1"/>
  <c r="H3448" i="11" s="1"/>
  <c r="H3449" i="11" s="1"/>
  <c r="H3450" i="11" s="1"/>
  <c r="H3451" i="11" s="1"/>
  <c r="H3452" i="11" s="1"/>
  <c r="H3453" i="11" s="1"/>
  <c r="H3454" i="11" s="1"/>
  <c r="H3455" i="11" s="1"/>
  <c r="H3456" i="11" s="1"/>
  <c r="H3457" i="11" s="1"/>
  <c r="H3458" i="11" s="1"/>
  <c r="H3459" i="11" s="1"/>
  <c r="H3460" i="11" s="1"/>
  <c r="H3461" i="11" s="1"/>
  <c r="H3462" i="11" s="1"/>
  <c r="H3463" i="11" s="1"/>
  <c r="H3464" i="11" s="1"/>
  <c r="H3465" i="11" s="1"/>
  <c r="H3466" i="11" s="1"/>
  <c r="H3467" i="11" s="1"/>
  <c r="H3468" i="11" s="1"/>
  <c r="H3469" i="11" s="1"/>
  <c r="H3470" i="11" s="1"/>
  <c r="H3471" i="11" s="1"/>
  <c r="H3472" i="11" s="1"/>
  <c r="H3473" i="11" s="1"/>
  <c r="H3474" i="11" s="1"/>
  <c r="H3475" i="11" s="1"/>
  <c r="H3476" i="11" s="1"/>
  <c r="H3477" i="11" s="1"/>
  <c r="H3478" i="11" s="1"/>
  <c r="H3479" i="11" s="1"/>
  <c r="H3480" i="11" s="1"/>
  <c r="H3481" i="11" s="1"/>
  <c r="H3482" i="11" s="1"/>
  <c r="H3483" i="11" s="1"/>
  <c r="H3484" i="11" s="1"/>
  <c r="H3485" i="11" s="1"/>
  <c r="H3486" i="11" s="1"/>
  <c r="H3487" i="11" s="1"/>
  <c r="H3488" i="11" s="1"/>
  <c r="H3489" i="11" s="1"/>
  <c r="H3490" i="11" s="1"/>
  <c r="H3491" i="11" s="1"/>
  <c r="H3492" i="11" s="1"/>
  <c r="H3493" i="11" s="1"/>
  <c r="H3494" i="11" s="1"/>
  <c r="H3495" i="11" s="1"/>
  <c r="H3496" i="11" s="1"/>
  <c r="H3497" i="11" s="1"/>
  <c r="H3498" i="11" s="1"/>
  <c r="H3499" i="11" s="1"/>
  <c r="H3500" i="11" s="1"/>
  <c r="H3501" i="11" s="1"/>
  <c r="H3502" i="11" s="1"/>
  <c r="H3503" i="11" s="1"/>
  <c r="H3504" i="11" s="1"/>
  <c r="H3505" i="11" s="1"/>
  <c r="H3506" i="11" s="1"/>
  <c r="H3507" i="11" s="1"/>
  <c r="H3508" i="11" s="1"/>
  <c r="H3509" i="11" s="1"/>
  <c r="H3510" i="11" s="1"/>
  <c r="H3511" i="11" s="1"/>
  <c r="H3512" i="11" s="1"/>
  <c r="H3513" i="11" s="1"/>
  <c r="H3514" i="11" s="1"/>
  <c r="H3515" i="11" s="1"/>
  <c r="H3516" i="11" s="1"/>
  <c r="H3517" i="11" s="1"/>
  <c r="H3518" i="11" s="1"/>
  <c r="H3519" i="11" s="1"/>
  <c r="H3520" i="11" s="1"/>
  <c r="H3521" i="11" s="1"/>
  <c r="H3522" i="11" s="1"/>
  <c r="H3523" i="11" s="1"/>
  <c r="H3524" i="11" s="1"/>
  <c r="H3525" i="11" s="1"/>
  <c r="H3526" i="11" s="1"/>
  <c r="H3527" i="11" s="1"/>
  <c r="H3528" i="11" s="1"/>
  <c r="H3529" i="11" s="1"/>
  <c r="H3530" i="11" s="1"/>
  <c r="H3531" i="11" s="1"/>
  <c r="H3532" i="11" s="1"/>
  <c r="H3533" i="11" s="1"/>
  <c r="H3534" i="11" s="1"/>
  <c r="H3535" i="11" s="1"/>
  <c r="H3536" i="11" s="1"/>
  <c r="H3537" i="11" s="1"/>
  <c r="H3538" i="11" s="1"/>
  <c r="H3539" i="11" s="1"/>
  <c r="H3540" i="11" s="1"/>
  <c r="H3541" i="11" s="1"/>
  <c r="H3542" i="11" s="1"/>
  <c r="H3543" i="11" s="1"/>
  <c r="H3544" i="11" s="1"/>
  <c r="H3545" i="11" s="1"/>
  <c r="H3546" i="11" s="1"/>
  <c r="H3547" i="11" s="1"/>
  <c r="H3548" i="11" s="1"/>
  <c r="H3549" i="11" s="1"/>
  <c r="H3550" i="11" s="1"/>
  <c r="H3551" i="11" s="1"/>
  <c r="H3552" i="11" s="1"/>
  <c r="H3553" i="11" s="1"/>
  <c r="H3554" i="11" s="1"/>
  <c r="H3555" i="11" s="1"/>
  <c r="H3556" i="11" s="1"/>
  <c r="H3557" i="11" s="1"/>
  <c r="H3558" i="11" s="1"/>
  <c r="H3559" i="11" s="1"/>
  <c r="H3560" i="11" s="1"/>
  <c r="H3561" i="11" s="1"/>
  <c r="H3562" i="11" s="1"/>
  <c r="H3563" i="11" s="1"/>
  <c r="H3564" i="11" s="1"/>
  <c r="H3565" i="11" s="1"/>
  <c r="H3566" i="11" s="1"/>
  <c r="H3567" i="11" s="1"/>
  <c r="H3568" i="11" s="1"/>
  <c r="H3569" i="11" s="1"/>
  <c r="H3570" i="11" s="1"/>
  <c r="H3571" i="11" s="1"/>
  <c r="H3572" i="11" s="1"/>
  <c r="H3573" i="11" s="1"/>
  <c r="H3574" i="11" s="1"/>
  <c r="H3575" i="11" s="1"/>
  <c r="H3576" i="11" s="1"/>
  <c r="H3577" i="11" s="1"/>
  <c r="H3578" i="11" s="1"/>
  <c r="H3579" i="11" s="1"/>
  <c r="H3580" i="11" s="1"/>
  <c r="H3581" i="11" s="1"/>
  <c r="H3582" i="11" s="1"/>
  <c r="H3583" i="11" s="1"/>
  <c r="H3584" i="11" s="1"/>
  <c r="H3585" i="11" s="1"/>
  <c r="H3586" i="11" s="1"/>
  <c r="H3587" i="11" s="1"/>
  <c r="H3588" i="11" s="1"/>
  <c r="H3589" i="11" s="1"/>
  <c r="H3590" i="11" s="1"/>
  <c r="H3591" i="11" s="1"/>
  <c r="H3592" i="11" s="1"/>
  <c r="H3593" i="11" s="1"/>
  <c r="H3594" i="11" s="1"/>
  <c r="H3595" i="11" s="1"/>
  <c r="H3596" i="11" s="1"/>
  <c r="H3597" i="11" s="1"/>
  <c r="H3598" i="11" s="1"/>
  <c r="H3599" i="11" s="1"/>
  <c r="H3600" i="11" s="1"/>
  <c r="H3601" i="11" s="1"/>
  <c r="H3602" i="11" s="1"/>
  <c r="H3603" i="11" s="1"/>
  <c r="H3604" i="11" s="1"/>
  <c r="H3605" i="11" s="1"/>
  <c r="H3606" i="11" s="1"/>
  <c r="H3607" i="11" s="1"/>
  <c r="H3608" i="11" s="1"/>
  <c r="H3609" i="11" s="1"/>
  <c r="H3610" i="11" s="1"/>
  <c r="H3611" i="11" s="1"/>
  <c r="H3612" i="11" s="1"/>
  <c r="H3613" i="11" s="1"/>
  <c r="H3614" i="11" s="1"/>
  <c r="H3615" i="11" s="1"/>
  <c r="H3616" i="11" s="1"/>
  <c r="H3617" i="11" s="1"/>
  <c r="H3618" i="11" s="1"/>
  <c r="H3619" i="11" s="1"/>
  <c r="H3620" i="11" s="1"/>
  <c r="H3621" i="11" s="1"/>
  <c r="H3622" i="11" s="1"/>
  <c r="H3623" i="11" s="1"/>
  <c r="H3624" i="11" s="1"/>
  <c r="H3625" i="11" s="1"/>
  <c r="H3626" i="11" s="1"/>
  <c r="H3627" i="11" s="1"/>
  <c r="H3628" i="11" s="1"/>
  <c r="H3629" i="11" s="1"/>
  <c r="H3630" i="11" s="1"/>
  <c r="H3631" i="11" s="1"/>
  <c r="H3632" i="11" s="1"/>
  <c r="H3633" i="11" s="1"/>
  <c r="H3634" i="11" s="1"/>
  <c r="H3635" i="11" s="1"/>
  <c r="H3636" i="11" s="1"/>
  <c r="H3637" i="11" s="1"/>
  <c r="H3638" i="11" s="1"/>
  <c r="H3639" i="11" s="1"/>
  <c r="H3640" i="11" s="1"/>
  <c r="H3641" i="11" s="1"/>
  <c r="H3642" i="11" s="1"/>
  <c r="H3643" i="11" s="1"/>
  <c r="H3644" i="11" s="1"/>
  <c r="H3645" i="11" s="1"/>
  <c r="H3646" i="11" s="1"/>
  <c r="H3647" i="11" s="1"/>
  <c r="H3648" i="11" s="1"/>
  <c r="H3649" i="11" s="1"/>
  <c r="H3650" i="11" s="1"/>
  <c r="H3651" i="11" s="1"/>
  <c r="H3652" i="11" s="1"/>
  <c r="H3653" i="11" s="1"/>
  <c r="H3654" i="11" s="1"/>
  <c r="H3655" i="11" s="1"/>
  <c r="H3656" i="11" s="1"/>
  <c r="H3657" i="11" s="1"/>
  <c r="H3658" i="11" s="1"/>
  <c r="H3659" i="11" s="1"/>
  <c r="H3660" i="11" s="1"/>
  <c r="H3661" i="11" s="1"/>
  <c r="H3662" i="11" s="1"/>
  <c r="H3663" i="11" s="1"/>
  <c r="H3664" i="11" s="1"/>
  <c r="H3665" i="11" s="1"/>
  <c r="H3666" i="11" s="1"/>
  <c r="H3667" i="11" s="1"/>
  <c r="H3668" i="11" s="1"/>
  <c r="H3669" i="11" s="1"/>
  <c r="H3670" i="11" s="1"/>
  <c r="H3671" i="11" s="1"/>
  <c r="H3672" i="11" s="1"/>
  <c r="H3673" i="11" s="1"/>
  <c r="H3674" i="11" s="1"/>
  <c r="H3675" i="11" s="1"/>
  <c r="H3676" i="11" s="1"/>
  <c r="H3677" i="11" s="1"/>
  <c r="H3678" i="11" s="1"/>
  <c r="H3679" i="11" s="1"/>
  <c r="H3680" i="11" s="1"/>
  <c r="H3681" i="11" s="1"/>
  <c r="H3682" i="11" s="1"/>
  <c r="H3683" i="11" s="1"/>
  <c r="H3684" i="11" s="1"/>
  <c r="H3685" i="11" s="1"/>
  <c r="H3686" i="11" s="1"/>
  <c r="H3687" i="11" s="1"/>
  <c r="H3688" i="11" s="1"/>
  <c r="H3689" i="11" s="1"/>
  <c r="H3690" i="11" s="1"/>
  <c r="H3691" i="11" s="1"/>
  <c r="H3692" i="11" s="1"/>
  <c r="H3693" i="11" s="1"/>
  <c r="H3694" i="11" s="1"/>
  <c r="H3695" i="11" s="1"/>
  <c r="H3696" i="11" s="1"/>
  <c r="H3697" i="11" s="1"/>
  <c r="H3698" i="11" s="1"/>
  <c r="H3699" i="11" s="1"/>
  <c r="H3700" i="11" s="1"/>
  <c r="H3701" i="11" s="1"/>
  <c r="H3702" i="11" s="1"/>
  <c r="H3703" i="11" s="1"/>
  <c r="H3704" i="11" s="1"/>
  <c r="H3705" i="11" s="1"/>
  <c r="H3706" i="11" s="1"/>
  <c r="H3707" i="11" s="1"/>
  <c r="H3708" i="11" s="1"/>
  <c r="H3709" i="11" s="1"/>
  <c r="H3710" i="11" s="1"/>
  <c r="H3711" i="11" s="1"/>
  <c r="H3712" i="11" s="1"/>
  <c r="H3713" i="11" s="1"/>
  <c r="H3714" i="11" s="1"/>
  <c r="H3715" i="11" s="1"/>
  <c r="H3716" i="11" s="1"/>
  <c r="H3717" i="11" s="1"/>
  <c r="H3718" i="11" s="1"/>
  <c r="H3719" i="11" s="1"/>
  <c r="H3720" i="11" s="1"/>
  <c r="H3721" i="11" s="1"/>
  <c r="H3722" i="11" s="1"/>
  <c r="H3723" i="11" s="1"/>
  <c r="H3724" i="11" s="1"/>
  <c r="H3725" i="11" s="1"/>
  <c r="H3726" i="11" s="1"/>
  <c r="H3727" i="11" s="1"/>
  <c r="H3728" i="11" s="1"/>
  <c r="H3729" i="11" s="1"/>
  <c r="H3730" i="11" s="1"/>
  <c r="H3731" i="11" s="1"/>
  <c r="H3732" i="11" s="1"/>
  <c r="H3733" i="11" s="1"/>
  <c r="H3734" i="11" s="1"/>
  <c r="H3735" i="11" s="1"/>
  <c r="H3736" i="11" s="1"/>
  <c r="H3737" i="11" s="1"/>
  <c r="H3738" i="11" s="1"/>
  <c r="H3739" i="11" s="1"/>
  <c r="H3740" i="11" s="1"/>
  <c r="H3741" i="11" s="1"/>
  <c r="H3742" i="11" s="1"/>
  <c r="H3743" i="11" s="1"/>
  <c r="H3744" i="11" s="1"/>
  <c r="H3745" i="11" s="1"/>
  <c r="H3746" i="11" s="1"/>
  <c r="H3747" i="11" s="1"/>
  <c r="H3748" i="11" s="1"/>
  <c r="H3749" i="11" s="1"/>
  <c r="H3750" i="11" s="1"/>
  <c r="H3751" i="11" s="1"/>
  <c r="H3752" i="11" s="1"/>
  <c r="H3753" i="11" s="1"/>
  <c r="H3754" i="11" s="1"/>
  <c r="H3755" i="11" s="1"/>
  <c r="H3756" i="11" s="1"/>
  <c r="H3757" i="11" s="1"/>
  <c r="H3758" i="11" s="1"/>
  <c r="H3759" i="11" s="1"/>
  <c r="H3760" i="11" s="1"/>
  <c r="H3761" i="11" s="1"/>
  <c r="H3762" i="11" s="1"/>
  <c r="H3763" i="11" s="1"/>
  <c r="H3764" i="11" s="1"/>
  <c r="H3765" i="11" s="1"/>
  <c r="H3766" i="11" s="1"/>
  <c r="H3767" i="11" s="1"/>
  <c r="H3768" i="11" s="1"/>
  <c r="H3769" i="11" s="1"/>
  <c r="H3770" i="11" s="1"/>
  <c r="H3771" i="11" s="1"/>
  <c r="H3772" i="11" s="1"/>
  <c r="H3773" i="11" s="1"/>
  <c r="H3774" i="11" s="1"/>
  <c r="H3775" i="11" s="1"/>
  <c r="H3776" i="11" s="1"/>
  <c r="H3777" i="11" s="1"/>
  <c r="H3778" i="11" s="1"/>
  <c r="H3779" i="11" s="1"/>
  <c r="H3780" i="11" s="1"/>
  <c r="H3781" i="11" s="1"/>
  <c r="H3782" i="11" s="1"/>
  <c r="H3783" i="11" s="1"/>
  <c r="H3784" i="11" s="1"/>
  <c r="H3785" i="11" s="1"/>
  <c r="H3786" i="11" s="1"/>
  <c r="H3787" i="11" s="1"/>
  <c r="H3788" i="11" s="1"/>
  <c r="H3789" i="11" s="1"/>
  <c r="H3790" i="11" s="1"/>
  <c r="H3791" i="11" s="1"/>
  <c r="H3792" i="11" s="1"/>
  <c r="H3793" i="11" s="1"/>
  <c r="H3794" i="11" s="1"/>
  <c r="H3795" i="11" s="1"/>
  <c r="H3796" i="11" s="1"/>
  <c r="H3797" i="11" s="1"/>
  <c r="H3798" i="11" s="1"/>
  <c r="H3799" i="11" s="1"/>
  <c r="H3800" i="11" s="1"/>
  <c r="H3801" i="11" s="1"/>
  <c r="H3802" i="11" s="1"/>
  <c r="H3803" i="11" s="1"/>
  <c r="H3804" i="11" s="1"/>
  <c r="H3805" i="11" s="1"/>
  <c r="H3806" i="11" s="1"/>
  <c r="H3807" i="11" s="1"/>
  <c r="H3808" i="11" s="1"/>
  <c r="H3809" i="11" s="1"/>
  <c r="H3810" i="11" s="1"/>
  <c r="H3811" i="11" s="1"/>
  <c r="H3812" i="11" s="1"/>
  <c r="H3813" i="11" s="1"/>
  <c r="H3814" i="11" s="1"/>
  <c r="H3815" i="11" s="1"/>
  <c r="H3816" i="11" s="1"/>
  <c r="H3817" i="11" s="1"/>
  <c r="H3818" i="11" s="1"/>
  <c r="H3819" i="11" s="1"/>
  <c r="H3820" i="11" s="1"/>
  <c r="H3821" i="11" s="1"/>
  <c r="H3822" i="11" s="1"/>
  <c r="H3823" i="11" s="1"/>
  <c r="H3824" i="11" s="1"/>
  <c r="H3825" i="11" s="1"/>
  <c r="H3826" i="11" s="1"/>
  <c r="H3827" i="11" s="1"/>
  <c r="H3828" i="11" s="1"/>
  <c r="H3829" i="11" s="1"/>
  <c r="H3830" i="11" s="1"/>
  <c r="H3831" i="11" s="1"/>
  <c r="H3832" i="11" s="1"/>
  <c r="H3833" i="11" s="1"/>
  <c r="H3834" i="11" s="1"/>
  <c r="H3835" i="11" s="1"/>
  <c r="H3836" i="11" s="1"/>
  <c r="H3837" i="11" s="1"/>
  <c r="H3838" i="11" s="1"/>
  <c r="H3839" i="11" s="1"/>
  <c r="H3840" i="11" s="1"/>
  <c r="H3841" i="11" s="1"/>
  <c r="H3842" i="11" s="1"/>
  <c r="H3843" i="11" s="1"/>
  <c r="H3844" i="11" s="1"/>
  <c r="H3845" i="11" s="1"/>
  <c r="H3846" i="11" s="1"/>
  <c r="H3847" i="11" s="1"/>
  <c r="H3848" i="11" s="1"/>
  <c r="H3849" i="11" s="1"/>
  <c r="H3850" i="11" s="1"/>
  <c r="H3851" i="11" s="1"/>
  <c r="H3852" i="11" s="1"/>
  <c r="H3853" i="11" s="1"/>
  <c r="H3854" i="11" s="1"/>
  <c r="H3855" i="11" s="1"/>
  <c r="H3856" i="11" s="1"/>
  <c r="H3857" i="11" s="1"/>
  <c r="H3858" i="11" s="1"/>
  <c r="H3859" i="11" s="1"/>
  <c r="H3860" i="11" s="1"/>
  <c r="H3861" i="11" s="1"/>
  <c r="H3862" i="11" s="1"/>
  <c r="H3863" i="11" s="1"/>
  <c r="H3864" i="11" s="1"/>
  <c r="H3865" i="11" s="1"/>
  <c r="H3866" i="11" s="1"/>
  <c r="H3867" i="11" s="1"/>
  <c r="H3868" i="11" s="1"/>
  <c r="H3869" i="11" s="1"/>
  <c r="H3870" i="11" s="1"/>
  <c r="H3871" i="11" s="1"/>
  <c r="H3872" i="11" s="1"/>
  <c r="H3873" i="11" s="1"/>
  <c r="H3874" i="11" s="1"/>
  <c r="H3875" i="11" s="1"/>
  <c r="H3876" i="11" s="1"/>
  <c r="H3877" i="11" s="1"/>
  <c r="H3878" i="11" s="1"/>
  <c r="H3879" i="11" s="1"/>
  <c r="H3880" i="11" s="1"/>
  <c r="H3881" i="11" s="1"/>
  <c r="H3882" i="11" s="1"/>
  <c r="H3883" i="11" s="1"/>
  <c r="H3884" i="11" s="1"/>
  <c r="H3885" i="11" s="1"/>
  <c r="H3886" i="11" s="1"/>
  <c r="H3887" i="11" s="1"/>
  <c r="H3888" i="11" s="1"/>
  <c r="H3889" i="11" s="1"/>
  <c r="H3890" i="11" s="1"/>
  <c r="H3891" i="11" s="1"/>
  <c r="H3892" i="11" s="1"/>
  <c r="H3893" i="11" s="1"/>
  <c r="H3894" i="11" s="1"/>
  <c r="H3895" i="11" s="1"/>
  <c r="H3896" i="11" s="1"/>
  <c r="H3897" i="11" s="1"/>
  <c r="H3898" i="11" s="1"/>
  <c r="H3899" i="11" s="1"/>
  <c r="H3900" i="11" s="1"/>
  <c r="H3901" i="11" s="1"/>
  <c r="H3902" i="11" s="1"/>
  <c r="H3903" i="11" s="1"/>
  <c r="H3904" i="11" s="1"/>
  <c r="H3905" i="11" s="1"/>
  <c r="H3906" i="11" s="1"/>
  <c r="H3907" i="11" s="1"/>
  <c r="H3908" i="11" s="1"/>
  <c r="H3909" i="11" s="1"/>
  <c r="H3910" i="11" s="1"/>
  <c r="H3911" i="11" s="1"/>
  <c r="H3912" i="11" s="1"/>
  <c r="H3913" i="11" s="1"/>
  <c r="H3914" i="11" s="1"/>
  <c r="H3915" i="11" s="1"/>
  <c r="H3916" i="11" s="1"/>
  <c r="H3917" i="11" s="1"/>
  <c r="H3918" i="11" s="1"/>
  <c r="H3919" i="11" s="1"/>
  <c r="H3920" i="11" s="1"/>
  <c r="H3921" i="11" s="1"/>
  <c r="H3922" i="11" s="1"/>
  <c r="H3923" i="11" s="1"/>
  <c r="H3924" i="11" s="1"/>
  <c r="H3925" i="11" s="1"/>
  <c r="H3926" i="11" s="1"/>
  <c r="H3927" i="11" s="1"/>
  <c r="H3928" i="11" s="1"/>
  <c r="H3929" i="11" s="1"/>
  <c r="H3930" i="11" s="1"/>
  <c r="H3931" i="11" s="1"/>
  <c r="H3932" i="11" s="1"/>
  <c r="H3933" i="11" s="1"/>
  <c r="H3934" i="11" s="1"/>
  <c r="H3935" i="11" s="1"/>
  <c r="H3936" i="11" s="1"/>
  <c r="H3937" i="11" s="1"/>
  <c r="H3938" i="11" s="1"/>
  <c r="H3939" i="11" s="1"/>
  <c r="H3940" i="11" s="1"/>
  <c r="H3941" i="11" s="1"/>
  <c r="H3942" i="11" s="1"/>
  <c r="H3943" i="11" s="1"/>
  <c r="H3944" i="11" s="1"/>
  <c r="H3945" i="11" s="1"/>
  <c r="H3946" i="11" s="1"/>
  <c r="H3947" i="11" s="1"/>
  <c r="H3948" i="11" s="1"/>
  <c r="H3949" i="11" s="1"/>
  <c r="H3950" i="11" s="1"/>
  <c r="H3951" i="11" s="1"/>
  <c r="H3952" i="11" s="1"/>
  <c r="H3953" i="11" s="1"/>
  <c r="H3954" i="11" s="1"/>
  <c r="H3955" i="11" s="1"/>
  <c r="H3956" i="11" s="1"/>
  <c r="H3957" i="11" s="1"/>
  <c r="H3958" i="11" s="1"/>
  <c r="H3959" i="11" s="1"/>
  <c r="H3960" i="11" s="1"/>
  <c r="H3961" i="11" s="1"/>
  <c r="H3962" i="11" s="1"/>
  <c r="H3963" i="11" s="1"/>
  <c r="H3964" i="11" s="1"/>
  <c r="H3965" i="11" s="1"/>
  <c r="H3966" i="11" s="1"/>
  <c r="H3967" i="11" s="1"/>
  <c r="H3968" i="11" s="1"/>
  <c r="H3969" i="11" s="1"/>
  <c r="H3970" i="11" s="1"/>
  <c r="H3971" i="11" s="1"/>
  <c r="H3972" i="11" s="1"/>
  <c r="H3973" i="11" s="1"/>
  <c r="H3974" i="11" s="1"/>
  <c r="H3975" i="11" s="1"/>
  <c r="H3976" i="11" s="1"/>
  <c r="H3977" i="11" s="1"/>
  <c r="H3978" i="11" s="1"/>
  <c r="H3979" i="11" s="1"/>
  <c r="H3980" i="11" s="1"/>
  <c r="H3981" i="11" s="1"/>
  <c r="H3982" i="11" s="1"/>
  <c r="H3983" i="11" s="1"/>
  <c r="H3984" i="11" s="1"/>
  <c r="H3985" i="11" s="1"/>
  <c r="H3986" i="11" s="1"/>
  <c r="H3987" i="11" s="1"/>
  <c r="H3988" i="11" s="1"/>
  <c r="H3989" i="11" s="1"/>
  <c r="H3990" i="11" s="1"/>
  <c r="H3991" i="11" s="1"/>
  <c r="H3992" i="11" s="1"/>
  <c r="H3993" i="11" s="1"/>
  <c r="H3994" i="11" s="1"/>
  <c r="H3995" i="11" s="1"/>
  <c r="H3996" i="11" s="1"/>
  <c r="H3997" i="11" s="1"/>
  <c r="H3998" i="11" s="1"/>
  <c r="H3999" i="11" s="1"/>
  <c r="H4000" i="11" s="1"/>
  <c r="H4001" i="11" s="1"/>
  <c r="H4002" i="11" s="1"/>
  <c r="H4003" i="11" s="1"/>
  <c r="H4004" i="11" s="1"/>
  <c r="H4005" i="11" s="1"/>
  <c r="H4006" i="11" s="1"/>
  <c r="H4007" i="11" s="1"/>
  <c r="H4008" i="11" s="1"/>
  <c r="H4009" i="11" s="1"/>
  <c r="H4010" i="11" s="1"/>
  <c r="H4011" i="11" s="1"/>
  <c r="H4012" i="11" s="1"/>
  <c r="H4013" i="11" s="1"/>
  <c r="H4014" i="11" s="1"/>
  <c r="H4015" i="11" s="1"/>
  <c r="H4016" i="11" s="1"/>
  <c r="H4017" i="11" s="1"/>
  <c r="H4018" i="11" s="1"/>
  <c r="H4019" i="11" s="1"/>
  <c r="H4020" i="11" s="1"/>
  <c r="H4021" i="11" s="1"/>
  <c r="H4022" i="11" s="1"/>
  <c r="H4023" i="11" s="1"/>
  <c r="H4024" i="11" s="1"/>
  <c r="H4025" i="11" s="1"/>
  <c r="H4026" i="11" s="1"/>
  <c r="H4027" i="11" s="1"/>
  <c r="H4028" i="11" s="1"/>
  <c r="H4029" i="11" s="1"/>
  <c r="H4030" i="11" s="1"/>
  <c r="H4031" i="11" s="1"/>
  <c r="H4032" i="11" s="1"/>
  <c r="H4033" i="11" s="1"/>
  <c r="H4034" i="11" s="1"/>
  <c r="H4035" i="11" s="1"/>
  <c r="H4036" i="11" s="1"/>
  <c r="H4037" i="11" s="1"/>
  <c r="H4038" i="11" s="1"/>
  <c r="H4039" i="11" s="1"/>
  <c r="H4040" i="11" s="1"/>
  <c r="H4041" i="11" s="1"/>
  <c r="H4042" i="11" s="1"/>
  <c r="H4043" i="11" s="1"/>
  <c r="H4044" i="11" s="1"/>
  <c r="H4045" i="11" s="1"/>
  <c r="H4046" i="11" s="1"/>
  <c r="H4047" i="11" s="1"/>
  <c r="H4048" i="11" s="1"/>
  <c r="H4049" i="11" s="1"/>
  <c r="H4050" i="11" s="1"/>
  <c r="H4051" i="11" s="1"/>
  <c r="H4052" i="11" s="1"/>
  <c r="H4053" i="11" s="1"/>
  <c r="H4054" i="11" s="1"/>
  <c r="H4055" i="11" s="1"/>
  <c r="H4056" i="11" s="1"/>
  <c r="H4057" i="11" s="1"/>
  <c r="H4058" i="11" s="1"/>
  <c r="H4059" i="11" s="1"/>
  <c r="H4060" i="11" s="1"/>
  <c r="H4061" i="11" s="1"/>
  <c r="H4062" i="11" s="1"/>
  <c r="H4063" i="11" s="1"/>
  <c r="H4064" i="11" s="1"/>
  <c r="H4065" i="11" s="1"/>
  <c r="H4066" i="11" s="1"/>
  <c r="H4067" i="11" s="1"/>
  <c r="H4068" i="11" s="1"/>
  <c r="H4069" i="11" s="1"/>
  <c r="H4070" i="11" s="1"/>
  <c r="H4071" i="11" s="1"/>
  <c r="H4072" i="11" s="1"/>
  <c r="H4073" i="11" s="1"/>
  <c r="H4074" i="11" s="1"/>
  <c r="H4075" i="11" s="1"/>
  <c r="H4076" i="11" s="1"/>
  <c r="H4077" i="11" s="1"/>
  <c r="H4078" i="11" s="1"/>
  <c r="H4079" i="11" s="1"/>
  <c r="H4080" i="11" s="1"/>
  <c r="H4081" i="11" s="1"/>
  <c r="H4082" i="11" s="1"/>
  <c r="H4083" i="11" s="1"/>
  <c r="H4084" i="11" s="1"/>
  <c r="H4085" i="11" s="1"/>
  <c r="H4086" i="11" s="1"/>
  <c r="H4087" i="11" s="1"/>
  <c r="H4088" i="11" s="1"/>
  <c r="H4089" i="11" s="1"/>
  <c r="H4090" i="11" s="1"/>
  <c r="H4091" i="11" s="1"/>
  <c r="H4092" i="11" s="1"/>
  <c r="H4093" i="11" s="1"/>
  <c r="H4094" i="11" s="1"/>
  <c r="H4095" i="11" s="1"/>
  <c r="H4096" i="11" s="1"/>
  <c r="H4097" i="11" s="1"/>
  <c r="H4098" i="11" s="1"/>
  <c r="H4099" i="11" s="1"/>
  <c r="H4100" i="11" s="1"/>
  <c r="H4101" i="11" s="1"/>
  <c r="H4102" i="11" s="1"/>
  <c r="H4103" i="11" s="1"/>
  <c r="H4104" i="11" s="1"/>
  <c r="H4105" i="11" s="1"/>
  <c r="H4106" i="11" s="1"/>
  <c r="H4107" i="11" s="1"/>
  <c r="H4108" i="11" s="1"/>
  <c r="H4109" i="11" s="1"/>
  <c r="H4110" i="11" s="1"/>
  <c r="H4111" i="11" s="1"/>
  <c r="H4112" i="11" s="1"/>
  <c r="H4113" i="11" s="1"/>
  <c r="H4114" i="11" s="1"/>
  <c r="H4115" i="11" s="1"/>
  <c r="H4116" i="11" s="1"/>
  <c r="H4117" i="11" s="1"/>
  <c r="H4118" i="11" s="1"/>
  <c r="H4119" i="11" s="1"/>
  <c r="H4120" i="11" s="1"/>
  <c r="H4121" i="11" s="1"/>
  <c r="H4122" i="11" s="1"/>
  <c r="H4123" i="11" s="1"/>
  <c r="H4124" i="11" s="1"/>
  <c r="H4125" i="11" s="1"/>
  <c r="H4126" i="11" s="1"/>
  <c r="H4127" i="11" s="1"/>
  <c r="H4128" i="11" s="1"/>
  <c r="H4129" i="11" s="1"/>
  <c r="H4130" i="11" s="1"/>
  <c r="H4131" i="11" s="1"/>
  <c r="H4132" i="11" s="1"/>
  <c r="H4133" i="11" s="1"/>
  <c r="H4134" i="11" s="1"/>
  <c r="H4135" i="11" s="1"/>
  <c r="H4136" i="11" s="1"/>
  <c r="H4137" i="11" s="1"/>
  <c r="H4138" i="11" s="1"/>
  <c r="H4139" i="11" s="1"/>
  <c r="H4140" i="11" s="1"/>
  <c r="H4141" i="11" s="1"/>
  <c r="H4142" i="11" s="1"/>
  <c r="H4143" i="11" s="1"/>
  <c r="H4144" i="11" s="1"/>
  <c r="H4145" i="11" s="1"/>
  <c r="H4146" i="11" s="1"/>
  <c r="H4147" i="11" s="1"/>
  <c r="H4148" i="11" s="1"/>
  <c r="H4149" i="11" s="1"/>
  <c r="H4150" i="11" s="1"/>
  <c r="H4151" i="11" s="1"/>
  <c r="H4152" i="11" s="1"/>
  <c r="H4153" i="11" s="1"/>
  <c r="H4154" i="11" s="1"/>
  <c r="H4155" i="11" s="1"/>
  <c r="H4156" i="11" s="1"/>
  <c r="H4157" i="11" s="1"/>
  <c r="H4158" i="11" s="1"/>
  <c r="H4159" i="11" s="1"/>
  <c r="H4160" i="11" s="1"/>
  <c r="H4161" i="11" s="1"/>
  <c r="H4162" i="11" s="1"/>
  <c r="H4163" i="11" s="1"/>
  <c r="H4164" i="11" s="1"/>
  <c r="H4165" i="11" s="1"/>
  <c r="H4166" i="11" s="1"/>
  <c r="H4167" i="11" s="1"/>
  <c r="H4168" i="11" s="1"/>
  <c r="H4169" i="11" s="1"/>
  <c r="H4170" i="11" s="1"/>
  <c r="H4171" i="11" s="1"/>
  <c r="H4172" i="11" s="1"/>
  <c r="H4173" i="11" s="1"/>
  <c r="H4174" i="11" s="1"/>
  <c r="H4175" i="11" s="1"/>
  <c r="H4176" i="11" s="1"/>
  <c r="H4177" i="11" s="1"/>
  <c r="H4178" i="11" s="1"/>
  <c r="H4179" i="11" s="1"/>
  <c r="H4180" i="11" s="1"/>
  <c r="H4181" i="11" s="1"/>
  <c r="H4182" i="11" s="1"/>
  <c r="H4183" i="11" s="1"/>
  <c r="H4184" i="11" s="1"/>
  <c r="H4185" i="11" s="1"/>
  <c r="H4186" i="11" s="1"/>
  <c r="H4187" i="11" s="1"/>
  <c r="H4188" i="11" s="1"/>
  <c r="H4189" i="11" s="1"/>
  <c r="H4190" i="11" s="1"/>
  <c r="H4191" i="11" s="1"/>
  <c r="H4192" i="11" s="1"/>
  <c r="H4193" i="11" s="1"/>
  <c r="H4194" i="11" s="1"/>
  <c r="H4195" i="11" s="1"/>
  <c r="H4196" i="11" s="1"/>
  <c r="H4197" i="11" s="1"/>
  <c r="H4198" i="11" s="1"/>
  <c r="H4199" i="11" s="1"/>
  <c r="H4200" i="11" s="1"/>
  <c r="H4201" i="11" s="1"/>
  <c r="H4202" i="11" s="1"/>
  <c r="H4203" i="11" s="1"/>
  <c r="H4204" i="11" s="1"/>
  <c r="H4205" i="11" s="1"/>
  <c r="H4206" i="11" s="1"/>
  <c r="H4207" i="11" s="1"/>
  <c r="H4208" i="11" s="1"/>
  <c r="H4209" i="11" s="1"/>
  <c r="H4210" i="11" s="1"/>
  <c r="H4211" i="11" s="1"/>
  <c r="H4212" i="11" s="1"/>
  <c r="H4213" i="11" s="1"/>
  <c r="H4214" i="11" s="1"/>
  <c r="H4215" i="11" s="1"/>
  <c r="H4216" i="11" s="1"/>
  <c r="H4217" i="11" s="1"/>
  <c r="H4218" i="11" s="1"/>
  <c r="H4219" i="11" s="1"/>
  <c r="H4220" i="11" s="1"/>
  <c r="H4221" i="11" s="1"/>
  <c r="H4222" i="11" s="1"/>
  <c r="H4223" i="11" s="1"/>
  <c r="H4224" i="11" s="1"/>
  <c r="H4225" i="11" s="1"/>
  <c r="H4226" i="11" s="1"/>
  <c r="H4227" i="11" s="1"/>
  <c r="H4228" i="11" s="1"/>
  <c r="H4229" i="11" s="1"/>
  <c r="H4230" i="11" s="1"/>
  <c r="H4231" i="11" s="1"/>
  <c r="H4232" i="11" s="1"/>
  <c r="H4233" i="11" s="1"/>
  <c r="H4234" i="11" s="1"/>
  <c r="H4235" i="11" s="1"/>
  <c r="H4236" i="11" s="1"/>
  <c r="H4237" i="11" s="1"/>
  <c r="H4238" i="11" s="1"/>
  <c r="H4239" i="11" s="1"/>
  <c r="H4240" i="11" s="1"/>
  <c r="H4241" i="11" s="1"/>
  <c r="H4242" i="11" s="1"/>
  <c r="H4243" i="11" s="1"/>
  <c r="H4244" i="11" s="1"/>
  <c r="H4245" i="11" s="1"/>
  <c r="H4246" i="11" s="1"/>
  <c r="H4247" i="11" s="1"/>
  <c r="H4248" i="11" s="1"/>
  <c r="H4249" i="11" s="1"/>
  <c r="H4250" i="11" s="1"/>
  <c r="H4251" i="11" s="1"/>
  <c r="H4252" i="11" s="1"/>
  <c r="H4253" i="11" s="1"/>
  <c r="H4254" i="11" s="1"/>
  <c r="H4255" i="11" s="1"/>
  <c r="H4256" i="11" s="1"/>
  <c r="H4257" i="11" s="1"/>
  <c r="H4258" i="11" s="1"/>
  <c r="H4259" i="11" s="1"/>
  <c r="H4260" i="11" s="1"/>
  <c r="H4261" i="11" s="1"/>
  <c r="H4262" i="11" s="1"/>
  <c r="H4263" i="11" s="1"/>
  <c r="H4264" i="11" s="1"/>
  <c r="H4265" i="11" s="1"/>
  <c r="H4266" i="11" s="1"/>
  <c r="H4267" i="11" s="1"/>
  <c r="H4268" i="11" s="1"/>
  <c r="H4269" i="11" s="1"/>
  <c r="H4270" i="11" s="1"/>
  <c r="H4271" i="11" s="1"/>
  <c r="H4272" i="11" s="1"/>
  <c r="H4273" i="11" s="1"/>
  <c r="H4274" i="11" s="1"/>
  <c r="H4275" i="11" s="1"/>
  <c r="H4276" i="11" s="1"/>
  <c r="H4277" i="11" s="1"/>
  <c r="H4278" i="11" s="1"/>
  <c r="H4279" i="11" s="1"/>
  <c r="H4280" i="11" s="1"/>
  <c r="H4281" i="11" s="1"/>
  <c r="H4282" i="11" s="1"/>
  <c r="H4283" i="11" s="1"/>
  <c r="H4284" i="11" s="1"/>
  <c r="H4285" i="11" s="1"/>
  <c r="H4286" i="11" s="1"/>
  <c r="H4287" i="11" s="1"/>
  <c r="H4288" i="11" s="1"/>
  <c r="H4289" i="11" s="1"/>
  <c r="H4290" i="11" s="1"/>
  <c r="H4291" i="11" s="1"/>
  <c r="H4292" i="11" s="1"/>
  <c r="H4293" i="11" s="1"/>
  <c r="H4294" i="11" s="1"/>
  <c r="H4295" i="11" s="1"/>
  <c r="H4296" i="11" s="1"/>
  <c r="H4297" i="11" s="1"/>
  <c r="H4298" i="11" s="1"/>
  <c r="H4299" i="11" s="1"/>
  <c r="H4300" i="11" s="1"/>
  <c r="H4301" i="11" s="1"/>
  <c r="H4302" i="11" s="1"/>
  <c r="H4303" i="11" s="1"/>
  <c r="H4304" i="11" s="1"/>
  <c r="H4305" i="11" s="1"/>
  <c r="H4306" i="11" s="1"/>
  <c r="H4307" i="11" s="1"/>
  <c r="H4308" i="11" s="1"/>
  <c r="H4309" i="11" s="1"/>
  <c r="H4310" i="11" s="1"/>
  <c r="H4311" i="11" s="1"/>
  <c r="H4312" i="11" s="1"/>
  <c r="H4313" i="11" s="1"/>
  <c r="H4314" i="11" s="1"/>
  <c r="H4315" i="11" s="1"/>
  <c r="H4316" i="11" s="1"/>
  <c r="H4317" i="11" s="1"/>
  <c r="H4318" i="11" s="1"/>
  <c r="H4319" i="11" s="1"/>
  <c r="H4320" i="11" s="1"/>
  <c r="H4321" i="11" s="1"/>
  <c r="H4322" i="11" s="1"/>
  <c r="H4323" i="11" s="1"/>
  <c r="H4324" i="11" s="1"/>
  <c r="H4325" i="11" s="1"/>
  <c r="H4326" i="11" s="1"/>
  <c r="H4327" i="11" s="1"/>
  <c r="H4328" i="11" s="1"/>
  <c r="H4329" i="11" s="1"/>
  <c r="H4330" i="11" s="1"/>
  <c r="H4331" i="11" s="1"/>
  <c r="H4332" i="11" s="1"/>
  <c r="H4333" i="11" s="1"/>
  <c r="H4334" i="11" s="1"/>
  <c r="H4335" i="11" s="1"/>
  <c r="H4336" i="11" s="1"/>
  <c r="H4337" i="11" s="1"/>
  <c r="H4338" i="11" s="1"/>
  <c r="H4339" i="11" s="1"/>
  <c r="H4340" i="11" s="1"/>
  <c r="H4341" i="11" s="1"/>
  <c r="H4342" i="11" s="1"/>
  <c r="H4343" i="11" s="1"/>
  <c r="H4344" i="11" s="1"/>
  <c r="H4345" i="11" s="1"/>
  <c r="H4346" i="11" s="1"/>
  <c r="H4347" i="11" s="1"/>
  <c r="H4348" i="11" s="1"/>
  <c r="H4349" i="11" s="1"/>
  <c r="H4350" i="11" s="1"/>
  <c r="H4351" i="11" s="1"/>
  <c r="H4352" i="11" s="1"/>
  <c r="H4353" i="11" s="1"/>
  <c r="H4354" i="11" s="1"/>
  <c r="H4355" i="11" s="1"/>
  <c r="H4356" i="11" s="1"/>
  <c r="H4357" i="11" s="1"/>
  <c r="H4358" i="11" s="1"/>
  <c r="H4359" i="11" s="1"/>
  <c r="H4360" i="11" s="1"/>
  <c r="H4361" i="11" s="1"/>
  <c r="H4362" i="11" s="1"/>
  <c r="H4363" i="11" s="1"/>
  <c r="H4364" i="11" s="1"/>
  <c r="H4365" i="11" s="1"/>
  <c r="H4366" i="11" s="1"/>
  <c r="H4367" i="11" s="1"/>
  <c r="H4368" i="11" s="1"/>
  <c r="H4369" i="11" s="1"/>
  <c r="H4370" i="11" s="1"/>
  <c r="H4371" i="11" s="1"/>
  <c r="H4372" i="11" s="1"/>
  <c r="H4373" i="11" s="1"/>
  <c r="H4374" i="11" s="1"/>
  <c r="H4375" i="11" s="1"/>
  <c r="H4376" i="11" s="1"/>
  <c r="H4377" i="11" s="1"/>
  <c r="H4378" i="11" s="1"/>
  <c r="H4379" i="11" s="1"/>
  <c r="H4380" i="11" s="1"/>
  <c r="H4381" i="11" s="1"/>
  <c r="H4382" i="11" s="1"/>
  <c r="H4383" i="11" s="1"/>
  <c r="H4384" i="11" s="1"/>
  <c r="H4385" i="11" s="1"/>
  <c r="H4386" i="11" s="1"/>
  <c r="H4387" i="11" s="1"/>
  <c r="H4388" i="11" s="1"/>
  <c r="H4389" i="11" s="1"/>
  <c r="H4390" i="11" s="1"/>
  <c r="H4391" i="11" s="1"/>
  <c r="H4392" i="11" s="1"/>
  <c r="H4393" i="11" s="1"/>
  <c r="H4394" i="11" s="1"/>
  <c r="H4395" i="11" s="1"/>
  <c r="H4396" i="11" s="1"/>
  <c r="H4397" i="11" s="1"/>
  <c r="H4398" i="11" s="1"/>
  <c r="H4399" i="11" s="1"/>
  <c r="H4400" i="11" s="1"/>
  <c r="H4401" i="11" s="1"/>
  <c r="H4402" i="11" s="1"/>
  <c r="H4403" i="11" s="1"/>
  <c r="H4404" i="11" s="1"/>
  <c r="H4405" i="11" s="1"/>
  <c r="H4406" i="11" s="1"/>
  <c r="H4407" i="11" s="1"/>
  <c r="H4408" i="11" s="1"/>
  <c r="H4409" i="11" s="1"/>
  <c r="H4410" i="11" s="1"/>
  <c r="H4411" i="11" s="1"/>
  <c r="H4412" i="11" s="1"/>
  <c r="H4413" i="11" s="1"/>
  <c r="H4414" i="11" s="1"/>
  <c r="H4415" i="11" s="1"/>
  <c r="H4416" i="11" s="1"/>
  <c r="H4417" i="11" s="1"/>
  <c r="H4418" i="11" s="1"/>
  <c r="H4419" i="11" s="1"/>
  <c r="H4420" i="11" s="1"/>
  <c r="H4421" i="11" s="1"/>
  <c r="H4422" i="11" s="1"/>
  <c r="H4423" i="11" s="1"/>
  <c r="H4424" i="11" s="1"/>
  <c r="H4425" i="11" s="1"/>
  <c r="H4426" i="11" s="1"/>
  <c r="H4427" i="11" s="1"/>
  <c r="H4428" i="11" s="1"/>
  <c r="H4429" i="11" s="1"/>
  <c r="H4430" i="11" s="1"/>
  <c r="H4431" i="11" s="1"/>
  <c r="H4432" i="11" s="1"/>
  <c r="H4433" i="11" s="1"/>
  <c r="H4434" i="11" s="1"/>
  <c r="H4435" i="11" s="1"/>
  <c r="H4436" i="11" s="1"/>
  <c r="H4437" i="11" s="1"/>
  <c r="H4438" i="11" s="1"/>
  <c r="H4439" i="11" s="1"/>
  <c r="H4440" i="11" s="1"/>
  <c r="H4441" i="11" s="1"/>
  <c r="H4442" i="11" s="1"/>
  <c r="H4443" i="11" s="1"/>
  <c r="H4444" i="11" s="1"/>
  <c r="H4445" i="11" s="1"/>
  <c r="H4446" i="11" s="1"/>
  <c r="H4447" i="11" s="1"/>
  <c r="H4448" i="11" s="1"/>
  <c r="H4449" i="11" s="1"/>
  <c r="H4450" i="11" s="1"/>
  <c r="H4451" i="11" s="1"/>
  <c r="H4452" i="11" s="1"/>
  <c r="H4453" i="11" s="1"/>
  <c r="H4454" i="11" s="1"/>
  <c r="H4455" i="11" s="1"/>
  <c r="H4456" i="11" s="1"/>
  <c r="H4457" i="11" s="1"/>
  <c r="H4458" i="11" s="1"/>
  <c r="H4459" i="11" s="1"/>
  <c r="H4460" i="11" s="1"/>
  <c r="H4461" i="11" s="1"/>
  <c r="H4462" i="11" s="1"/>
  <c r="H4463" i="11" s="1"/>
  <c r="H4464" i="11" s="1"/>
  <c r="H4465" i="11" s="1"/>
  <c r="H4466" i="11" s="1"/>
  <c r="H4467" i="11" s="1"/>
  <c r="H4468" i="11" s="1"/>
  <c r="H4469" i="11" s="1"/>
  <c r="H4470" i="11" s="1"/>
  <c r="H4471" i="11" s="1"/>
  <c r="H4472" i="11" s="1"/>
  <c r="H4473" i="11" s="1"/>
  <c r="H4474" i="11" s="1"/>
  <c r="H4475" i="11" s="1"/>
  <c r="H4476" i="11" s="1"/>
  <c r="H4477" i="11" s="1"/>
  <c r="H4478" i="11" s="1"/>
  <c r="H4479" i="11" s="1"/>
  <c r="H4480" i="11" s="1"/>
  <c r="H4481" i="11" s="1"/>
  <c r="H4482" i="11" s="1"/>
  <c r="H4483" i="11" s="1"/>
  <c r="H4484" i="11" s="1"/>
  <c r="H4485" i="11" s="1"/>
  <c r="H4486" i="11" s="1"/>
  <c r="H4487" i="11" s="1"/>
  <c r="H4488" i="11" s="1"/>
  <c r="H4489" i="11" s="1"/>
  <c r="H4490" i="11" s="1"/>
  <c r="H4491" i="11" s="1"/>
  <c r="H4492" i="11" s="1"/>
  <c r="H4493" i="11" s="1"/>
  <c r="H4494" i="11" s="1"/>
  <c r="H4495" i="11" s="1"/>
  <c r="H4496" i="11" s="1"/>
  <c r="H4497" i="11" s="1"/>
  <c r="H4498" i="11" s="1"/>
  <c r="H4499" i="11" s="1"/>
  <c r="H4500" i="11" s="1"/>
  <c r="H4501" i="11" s="1"/>
  <c r="H4502" i="11" s="1"/>
  <c r="H4503" i="11" s="1"/>
  <c r="H4504" i="11" s="1"/>
  <c r="H4505" i="11" s="1"/>
  <c r="H4506" i="11" s="1"/>
  <c r="H4507" i="11" s="1"/>
  <c r="H4508" i="11" s="1"/>
  <c r="H4509" i="11" s="1"/>
  <c r="H4510" i="11" s="1"/>
  <c r="H4511" i="11" s="1"/>
  <c r="H4512" i="11" s="1"/>
  <c r="H4513" i="11" s="1"/>
  <c r="H4514" i="11" s="1"/>
  <c r="H4515" i="11" s="1"/>
  <c r="H4516" i="11" s="1"/>
  <c r="H4517" i="11" s="1"/>
  <c r="H4518" i="11" s="1"/>
  <c r="H4519" i="11" s="1"/>
  <c r="H4520" i="11" s="1"/>
  <c r="H4521" i="11" s="1"/>
  <c r="H4522" i="11" s="1"/>
  <c r="H4523" i="11" s="1"/>
  <c r="H4524" i="11" s="1"/>
  <c r="H4525" i="11" s="1"/>
  <c r="H4526" i="11" s="1"/>
  <c r="H4527" i="11" s="1"/>
  <c r="H4528" i="11" s="1"/>
  <c r="H4529" i="11" s="1"/>
  <c r="H4530" i="11" s="1"/>
  <c r="H4531" i="11" s="1"/>
  <c r="H4532" i="11" s="1"/>
  <c r="H4533" i="11" s="1"/>
  <c r="H4534" i="11" s="1"/>
  <c r="H4535" i="11" s="1"/>
  <c r="H4536" i="11" s="1"/>
  <c r="H4537" i="11" s="1"/>
  <c r="H4538" i="11" s="1"/>
  <c r="H4539" i="11" s="1"/>
  <c r="H4540" i="11" s="1"/>
  <c r="H4541" i="11" s="1"/>
  <c r="H4542" i="11" s="1"/>
  <c r="H4543" i="11" s="1"/>
  <c r="H4544" i="11" s="1"/>
  <c r="H4545" i="11" s="1"/>
  <c r="H4546" i="11" s="1"/>
  <c r="H4547" i="11" s="1"/>
  <c r="H4548" i="11" s="1"/>
  <c r="H4549" i="11" s="1"/>
  <c r="H4550" i="11" s="1"/>
  <c r="H4551" i="11" s="1"/>
  <c r="H4552" i="11" s="1"/>
  <c r="H4553" i="11" s="1"/>
  <c r="H4554" i="11" s="1"/>
  <c r="H4555" i="11" s="1"/>
  <c r="H4556" i="11" s="1"/>
  <c r="H4557" i="11" s="1"/>
  <c r="H4558" i="11" s="1"/>
  <c r="H4559" i="11" s="1"/>
  <c r="H4560" i="11" s="1"/>
  <c r="H4561" i="11" s="1"/>
  <c r="H4562" i="11" s="1"/>
  <c r="H4563" i="11" s="1"/>
  <c r="H4564" i="11" s="1"/>
  <c r="H4565" i="11" s="1"/>
  <c r="H4566" i="11" s="1"/>
  <c r="H4567" i="11" s="1"/>
  <c r="H4568" i="11" s="1"/>
  <c r="H4569" i="11" s="1"/>
  <c r="H4570" i="11" s="1"/>
  <c r="H4571" i="11" s="1"/>
  <c r="H4572" i="11" s="1"/>
  <c r="H4573" i="11" s="1"/>
  <c r="H4574" i="11" s="1"/>
  <c r="H4575" i="11" s="1"/>
  <c r="H4576" i="11" s="1"/>
  <c r="H4577" i="11" s="1"/>
  <c r="H4578" i="11" s="1"/>
  <c r="H4579" i="11" s="1"/>
  <c r="H4580" i="11" s="1"/>
  <c r="H4581" i="11" s="1"/>
  <c r="H4582" i="11" s="1"/>
  <c r="H4583" i="11" s="1"/>
  <c r="H4584" i="11" s="1"/>
  <c r="H4585" i="11" s="1"/>
  <c r="H4586" i="11" s="1"/>
  <c r="H4587" i="11" s="1"/>
  <c r="H4588" i="11" s="1"/>
  <c r="H4589" i="11" s="1"/>
  <c r="H4590" i="11" s="1"/>
  <c r="H4591" i="11" s="1"/>
  <c r="H4592" i="11" s="1"/>
  <c r="H4593" i="11" s="1"/>
  <c r="H4594" i="11" s="1"/>
  <c r="H4595" i="11" s="1"/>
  <c r="H4596" i="11" s="1"/>
  <c r="H4597" i="11" s="1"/>
  <c r="H4598" i="11" s="1"/>
  <c r="H4599" i="11" s="1"/>
  <c r="H4600" i="11" s="1"/>
  <c r="H4601" i="11" s="1"/>
  <c r="H4602" i="11" s="1"/>
  <c r="H4603" i="11" s="1"/>
  <c r="H4604" i="11" s="1"/>
  <c r="H4605" i="11" s="1"/>
  <c r="H4606" i="11" s="1"/>
  <c r="H4607" i="11" s="1"/>
  <c r="H4608" i="11" s="1"/>
  <c r="H4609" i="11" s="1"/>
  <c r="H4610" i="11" s="1"/>
  <c r="H4611" i="11" s="1"/>
  <c r="H4612" i="11" s="1"/>
  <c r="H4613" i="11" s="1"/>
  <c r="H4614" i="11" s="1"/>
  <c r="H4615" i="11" s="1"/>
  <c r="H4616" i="11" s="1"/>
  <c r="H4617" i="11" s="1"/>
  <c r="H4618" i="11" s="1"/>
  <c r="H4619" i="11" s="1"/>
  <c r="H4620" i="11" s="1"/>
  <c r="H4621" i="11" s="1"/>
  <c r="H4622" i="11" s="1"/>
  <c r="H4623" i="11" s="1"/>
  <c r="H4624" i="11" s="1"/>
  <c r="H4625" i="11" s="1"/>
  <c r="H4626" i="11" s="1"/>
  <c r="H4627" i="11" s="1"/>
  <c r="H4628" i="11" s="1"/>
  <c r="H4629" i="11" s="1"/>
  <c r="H4630" i="11" s="1"/>
  <c r="H4631" i="11" s="1"/>
  <c r="H4632" i="11" s="1"/>
  <c r="H4633" i="11" s="1"/>
  <c r="H4634" i="11" s="1"/>
  <c r="H4635" i="11" s="1"/>
  <c r="H4636" i="11" s="1"/>
  <c r="H4637" i="11" s="1"/>
  <c r="H4638" i="11" s="1"/>
  <c r="H4639" i="11" s="1"/>
  <c r="H4640" i="11" s="1"/>
  <c r="H4641" i="11" s="1"/>
  <c r="H4642" i="11" s="1"/>
  <c r="H4643" i="11" s="1"/>
  <c r="H4644" i="11" s="1"/>
  <c r="H4645" i="11" s="1"/>
  <c r="H4646" i="11" s="1"/>
  <c r="H4647" i="11" s="1"/>
  <c r="H4648" i="11" s="1"/>
  <c r="H4649" i="11" s="1"/>
  <c r="H4650" i="11" s="1"/>
  <c r="H4651" i="11" s="1"/>
  <c r="H4652" i="11" s="1"/>
  <c r="H4653" i="11" s="1"/>
  <c r="H4654" i="11" s="1"/>
  <c r="H4655" i="11" s="1"/>
  <c r="H4656" i="11" s="1"/>
  <c r="H4657" i="11" s="1"/>
  <c r="H4658" i="11" s="1"/>
  <c r="H4659" i="11" s="1"/>
  <c r="H4660" i="11" s="1"/>
  <c r="H4661" i="11" s="1"/>
  <c r="H4662" i="11" s="1"/>
  <c r="H4663" i="11" s="1"/>
  <c r="H4664" i="11" s="1"/>
  <c r="H4665" i="11" s="1"/>
  <c r="H4666" i="11" s="1"/>
  <c r="H4667" i="11" s="1"/>
  <c r="H4668" i="11" s="1"/>
  <c r="H4669" i="11" s="1"/>
  <c r="H4670" i="11" s="1"/>
  <c r="H4671" i="11" s="1"/>
  <c r="H4672" i="11" s="1"/>
  <c r="H4673" i="11" s="1"/>
  <c r="H4674" i="11" s="1"/>
  <c r="H4675" i="11" s="1"/>
  <c r="H4676" i="11" s="1"/>
  <c r="H4677" i="11" s="1"/>
  <c r="H4678" i="11" s="1"/>
  <c r="H4679" i="11" s="1"/>
  <c r="H4680" i="11" s="1"/>
  <c r="H4681" i="11" s="1"/>
  <c r="H4682" i="11" s="1"/>
  <c r="H4683" i="11" s="1"/>
  <c r="H4684" i="11" s="1"/>
  <c r="H4685" i="11" s="1"/>
  <c r="H4686" i="11" s="1"/>
  <c r="H4687" i="11" s="1"/>
  <c r="H4688" i="11" s="1"/>
  <c r="H4689" i="11" s="1"/>
  <c r="H4690" i="11" s="1"/>
  <c r="H4691" i="11" s="1"/>
  <c r="H4692" i="11" s="1"/>
  <c r="H4693" i="11" s="1"/>
  <c r="H4694" i="11" s="1"/>
  <c r="H4695" i="11" s="1"/>
  <c r="H4696" i="11" s="1"/>
  <c r="H4697" i="11" s="1"/>
  <c r="H4698" i="11" s="1"/>
  <c r="H4699" i="11" s="1"/>
  <c r="H4700" i="11" s="1"/>
  <c r="H4701" i="11" s="1"/>
  <c r="H4702" i="11" s="1"/>
  <c r="H4703" i="11" s="1"/>
  <c r="H4704" i="11" s="1"/>
  <c r="H4705" i="11" s="1"/>
  <c r="H4706" i="11" s="1"/>
  <c r="H4707" i="11" s="1"/>
  <c r="H4708" i="11" s="1"/>
  <c r="H4709" i="11" s="1"/>
  <c r="H4710" i="11" s="1"/>
  <c r="H4711" i="11" s="1"/>
  <c r="H4712" i="11" s="1"/>
  <c r="H4713" i="11" s="1"/>
  <c r="H4714" i="11" s="1"/>
  <c r="H4715" i="11" s="1"/>
  <c r="H4716" i="11" s="1"/>
  <c r="H4717" i="11" s="1"/>
  <c r="H4718" i="11" s="1"/>
  <c r="H4719" i="11" s="1"/>
  <c r="H4720" i="11" s="1"/>
  <c r="H4721" i="11" s="1"/>
  <c r="H4722" i="11" s="1"/>
  <c r="H4723" i="11" s="1"/>
  <c r="H4724" i="11" s="1"/>
  <c r="H4725" i="11" s="1"/>
  <c r="H4726" i="11" s="1"/>
  <c r="H4727" i="11" s="1"/>
  <c r="H4728" i="11" s="1"/>
  <c r="H4729" i="11" s="1"/>
  <c r="H4730" i="11" s="1"/>
  <c r="H4731" i="11" s="1"/>
  <c r="H4732" i="11" s="1"/>
  <c r="H4733" i="11" s="1"/>
  <c r="H4734" i="11" s="1"/>
  <c r="H4735" i="11" s="1"/>
  <c r="H4736" i="11" s="1"/>
  <c r="H4737" i="11" s="1"/>
  <c r="H4738" i="11" s="1"/>
  <c r="H4739" i="11" s="1"/>
  <c r="H4740" i="11" s="1"/>
  <c r="H4741" i="11" s="1"/>
  <c r="H4742" i="11" s="1"/>
  <c r="H4743" i="11" s="1"/>
  <c r="H4744" i="11" s="1"/>
  <c r="H4745" i="11" s="1"/>
  <c r="H4746" i="11" s="1"/>
  <c r="H4747" i="11" s="1"/>
  <c r="H4748" i="11" s="1"/>
  <c r="H4749" i="11" s="1"/>
  <c r="H4750" i="11" s="1"/>
  <c r="H4751" i="11" s="1"/>
  <c r="H4752" i="11" s="1"/>
  <c r="H4753" i="11" s="1"/>
  <c r="H4754" i="11" s="1"/>
  <c r="H4755" i="11" s="1"/>
  <c r="H4756" i="11" s="1"/>
  <c r="H4757" i="11" s="1"/>
  <c r="H4758" i="11" s="1"/>
  <c r="H4759" i="11" s="1"/>
  <c r="H4760" i="11" s="1"/>
  <c r="H4761" i="11" s="1"/>
  <c r="H4762" i="11" s="1"/>
  <c r="H4763" i="11" s="1"/>
  <c r="H4764" i="11" s="1"/>
  <c r="H4765" i="11" s="1"/>
  <c r="H4766" i="11" s="1"/>
  <c r="H4767" i="11" s="1"/>
  <c r="H4768" i="11" s="1"/>
  <c r="H4769" i="11" s="1"/>
  <c r="H4770" i="11" s="1"/>
  <c r="H4771" i="11" s="1"/>
  <c r="H4772" i="11" s="1"/>
  <c r="H4773" i="11" s="1"/>
  <c r="H4774" i="11" s="1"/>
  <c r="H4775" i="11" s="1"/>
  <c r="H4776" i="11" s="1"/>
  <c r="H4777" i="11" s="1"/>
  <c r="H4778" i="11" s="1"/>
  <c r="H4779" i="11" s="1"/>
  <c r="H4780" i="11" s="1"/>
  <c r="H4781" i="11" s="1"/>
  <c r="H4782" i="11" s="1"/>
  <c r="H4783" i="11" s="1"/>
  <c r="H4784" i="11" s="1"/>
  <c r="H4785" i="11" s="1"/>
  <c r="H4786" i="11" s="1"/>
  <c r="H4787" i="11" s="1"/>
  <c r="H4788" i="11" s="1"/>
  <c r="H4789" i="11" s="1"/>
  <c r="H4790" i="11" s="1"/>
  <c r="H4791" i="11" s="1"/>
  <c r="H4792" i="11" s="1"/>
  <c r="H4793" i="11" s="1"/>
  <c r="H4794" i="11" s="1"/>
  <c r="H4795" i="11" s="1"/>
  <c r="H4796" i="11" s="1"/>
  <c r="H4797" i="11" s="1"/>
  <c r="H4798" i="11" s="1"/>
  <c r="H4799" i="11" s="1"/>
  <c r="H4800" i="11" s="1"/>
  <c r="H4801" i="11" s="1"/>
  <c r="H4802" i="11" s="1"/>
  <c r="H4803" i="11" s="1"/>
  <c r="H4804" i="11" s="1"/>
  <c r="H4805" i="11" s="1"/>
  <c r="H4806" i="11" s="1"/>
  <c r="H4807" i="11" s="1"/>
  <c r="H4808" i="11" s="1"/>
  <c r="H4809" i="11" s="1"/>
  <c r="H4810" i="11" s="1"/>
  <c r="H4811" i="11" s="1"/>
  <c r="H4812" i="11" s="1"/>
  <c r="H4813" i="11" s="1"/>
  <c r="H4814" i="11" s="1"/>
  <c r="H4815" i="11" s="1"/>
  <c r="H4816" i="11" s="1"/>
  <c r="H4817" i="11" s="1"/>
  <c r="H4818" i="11" s="1"/>
  <c r="H4819" i="11" s="1"/>
  <c r="H4820" i="11" s="1"/>
  <c r="H4821" i="11" s="1"/>
  <c r="H4822" i="11" s="1"/>
  <c r="H4823" i="11" s="1"/>
  <c r="H4824" i="11" s="1"/>
  <c r="H4825" i="11" s="1"/>
  <c r="H4826" i="11" s="1"/>
  <c r="H4827" i="11" s="1"/>
  <c r="H4828" i="11" s="1"/>
  <c r="H4829" i="11" s="1"/>
  <c r="H4830" i="11" s="1"/>
  <c r="H4831" i="11" s="1"/>
  <c r="H4832" i="11" s="1"/>
  <c r="H4833" i="11" s="1"/>
  <c r="H4834" i="11" s="1"/>
  <c r="H4835" i="11" s="1"/>
  <c r="H4836" i="11" s="1"/>
  <c r="H4837" i="11" s="1"/>
  <c r="H4838" i="11" s="1"/>
  <c r="H4839" i="11" s="1"/>
  <c r="H4840" i="11" s="1"/>
  <c r="H4841" i="11" s="1"/>
  <c r="H4842" i="11" s="1"/>
  <c r="H4843" i="11" s="1"/>
  <c r="H4844" i="11" s="1"/>
  <c r="H4845" i="11" s="1"/>
  <c r="H4846" i="11" s="1"/>
  <c r="H4847" i="11" s="1"/>
  <c r="H4848" i="11" s="1"/>
  <c r="H4849" i="11" s="1"/>
  <c r="H4850" i="11" s="1"/>
  <c r="H4851" i="11" s="1"/>
  <c r="H4852" i="11" s="1"/>
  <c r="H4853" i="11" s="1"/>
  <c r="H4854" i="11" s="1"/>
  <c r="H4855" i="11" s="1"/>
  <c r="H4856" i="11" s="1"/>
  <c r="H4857" i="11" s="1"/>
  <c r="H4858" i="11" s="1"/>
  <c r="H4859" i="11" s="1"/>
  <c r="H4860" i="11" s="1"/>
  <c r="H4861" i="11" s="1"/>
  <c r="H4862" i="11" s="1"/>
  <c r="H4863" i="11" s="1"/>
  <c r="H4864" i="11" s="1"/>
  <c r="H4865" i="11" s="1"/>
  <c r="H4866" i="11" s="1"/>
  <c r="H4867" i="11" s="1"/>
  <c r="H4868" i="11" s="1"/>
  <c r="H4869" i="11" s="1"/>
  <c r="H4870" i="11" s="1"/>
  <c r="H4871" i="11" s="1"/>
  <c r="H4872" i="11" s="1"/>
  <c r="H4873" i="11" s="1"/>
  <c r="H4874" i="11" s="1"/>
  <c r="H4875" i="11" s="1"/>
  <c r="H4876" i="11" s="1"/>
  <c r="H4877" i="11" s="1"/>
  <c r="H4878" i="11" s="1"/>
  <c r="H4879" i="11" s="1"/>
  <c r="H4880" i="11" s="1"/>
  <c r="H4881" i="11" s="1"/>
  <c r="H4882" i="11" s="1"/>
  <c r="H4883" i="11" s="1"/>
  <c r="H4884" i="11" s="1"/>
  <c r="H4885" i="11" s="1"/>
  <c r="H4886" i="11" s="1"/>
  <c r="H4887" i="11" s="1"/>
  <c r="H4888" i="11" s="1"/>
  <c r="H4889" i="11" s="1"/>
  <c r="H4890" i="11" s="1"/>
  <c r="H4891" i="11" s="1"/>
  <c r="H4892" i="11" s="1"/>
  <c r="H4893" i="11" s="1"/>
  <c r="H4894" i="11" s="1"/>
  <c r="H4895" i="11" s="1"/>
  <c r="H4896" i="11" s="1"/>
  <c r="H4897" i="11" s="1"/>
  <c r="H4898" i="11" s="1"/>
  <c r="H4899" i="11" s="1"/>
  <c r="H4900" i="11" s="1"/>
  <c r="H4901" i="11" s="1"/>
  <c r="H4902" i="11" s="1"/>
  <c r="H4903" i="11" s="1"/>
  <c r="H4904" i="11" s="1"/>
  <c r="H4905" i="11" s="1"/>
  <c r="H4906" i="11" s="1"/>
  <c r="H4907" i="11" s="1"/>
  <c r="H4908" i="11" s="1"/>
  <c r="H4909" i="11" s="1"/>
  <c r="H4910" i="11" s="1"/>
  <c r="H4911" i="11" s="1"/>
  <c r="H4912" i="11" s="1"/>
  <c r="H4913" i="11" s="1"/>
  <c r="H4914" i="11" s="1"/>
  <c r="H4915" i="11" s="1"/>
  <c r="H4916" i="11" s="1"/>
  <c r="H4917" i="11" s="1"/>
  <c r="H4918" i="11" s="1"/>
  <c r="H4919" i="11" s="1"/>
  <c r="H4920" i="11" s="1"/>
  <c r="H4921" i="11" s="1"/>
  <c r="H4922" i="11" s="1"/>
  <c r="H4923" i="11" s="1"/>
  <c r="H4924" i="11" s="1"/>
  <c r="H4925" i="11" s="1"/>
  <c r="H4926" i="11" s="1"/>
  <c r="H4927" i="11" s="1"/>
  <c r="H4928" i="11" s="1"/>
  <c r="H4929" i="11" s="1"/>
  <c r="H4930" i="11" s="1"/>
  <c r="H4931" i="11" s="1"/>
  <c r="H4932" i="11" s="1"/>
  <c r="H4933" i="11" s="1"/>
  <c r="H4934" i="11" s="1"/>
  <c r="H4935" i="11" s="1"/>
  <c r="H4936" i="11" s="1"/>
  <c r="H4937" i="11" s="1"/>
  <c r="H4938" i="11" s="1"/>
  <c r="H4939" i="11" s="1"/>
  <c r="H4940" i="11" s="1"/>
  <c r="H4941" i="11" s="1"/>
  <c r="H4942" i="11" s="1"/>
  <c r="H4943" i="11" s="1"/>
  <c r="H4944" i="11" s="1"/>
  <c r="H4945" i="11" s="1"/>
  <c r="H4946" i="11" s="1"/>
  <c r="H4947" i="11" s="1"/>
  <c r="H4948" i="11" s="1"/>
  <c r="H4949" i="11" s="1"/>
  <c r="H4950" i="11" s="1"/>
  <c r="H4951" i="11" s="1"/>
  <c r="H4952" i="11" s="1"/>
  <c r="H4953" i="11" s="1"/>
  <c r="H4954" i="11" s="1"/>
  <c r="H4955" i="11" s="1"/>
  <c r="H4956" i="11" s="1"/>
  <c r="H4957" i="11" s="1"/>
  <c r="H4958" i="11" s="1"/>
  <c r="H4959" i="11" s="1"/>
  <c r="H4960" i="11" s="1"/>
  <c r="H4961" i="11" s="1"/>
  <c r="H4962" i="11" s="1"/>
  <c r="H4963" i="11" s="1"/>
  <c r="H4964" i="11" s="1"/>
  <c r="H4965" i="11" s="1"/>
  <c r="H4966" i="11" s="1"/>
  <c r="H4967" i="11" s="1"/>
  <c r="H4968" i="11" s="1"/>
  <c r="H4969" i="11" s="1"/>
  <c r="H4970" i="11" s="1"/>
  <c r="H4971" i="11" s="1"/>
  <c r="H4972" i="11" s="1"/>
  <c r="H4973" i="11" s="1"/>
  <c r="H4974" i="11" s="1"/>
  <c r="H4975" i="11" s="1"/>
  <c r="H4976" i="11" s="1"/>
  <c r="H4977" i="11" s="1"/>
  <c r="H4978" i="11" s="1"/>
  <c r="H4979" i="11" s="1"/>
  <c r="H4980" i="11" s="1"/>
  <c r="H4981" i="11" s="1"/>
  <c r="H4982" i="11" s="1"/>
  <c r="H4983" i="11" s="1"/>
  <c r="H4984" i="11" s="1"/>
  <c r="H4985" i="11" s="1"/>
  <c r="H4986" i="11" s="1"/>
  <c r="H4987" i="11" s="1"/>
  <c r="H4988" i="11" s="1"/>
  <c r="H4989" i="11" s="1"/>
  <c r="H4990" i="11" s="1"/>
  <c r="H4991" i="11" s="1"/>
  <c r="H4992" i="11" s="1"/>
  <c r="H4993" i="11" s="1"/>
  <c r="H4994" i="11" s="1"/>
  <c r="H4995" i="11" s="1"/>
  <c r="H4996" i="11" s="1"/>
  <c r="H4997" i="11" s="1"/>
  <c r="H4998" i="11" s="1"/>
  <c r="H4999" i="11" s="1"/>
  <c r="H5000" i="11" s="1"/>
  <c r="H5001" i="11" s="1"/>
  <c r="H5002" i="11" s="1"/>
  <c r="H5003" i="11" s="1"/>
  <c r="H5004" i="11" s="1"/>
  <c r="H5005" i="11" s="1"/>
  <c r="H5006" i="11" s="1"/>
  <c r="H5007" i="11" s="1"/>
  <c r="H5008" i="11" s="1"/>
  <c r="H5009" i="11" s="1"/>
  <c r="H5010" i="11" s="1"/>
  <c r="H5011" i="11" s="1"/>
  <c r="E12" i="11"/>
  <c r="E13" i="11" s="1"/>
  <c r="E14" i="11" s="1"/>
  <c r="E15" i="11" s="1"/>
  <c r="E16" i="11" s="1"/>
  <c r="E17" i="11" s="1"/>
  <c r="E18" i="11" s="1"/>
  <c r="E19" i="11" s="1"/>
  <c r="E20" i="11" s="1"/>
  <c r="E21" i="11" s="1"/>
  <c r="E22" i="11" s="1"/>
  <c r="E23" i="11" s="1"/>
  <c r="E24" i="11" s="1"/>
  <c r="E25" i="11" s="1"/>
  <c r="E26" i="11" s="1"/>
  <c r="E27" i="11" s="1"/>
  <c r="E28" i="11" s="1"/>
  <c r="E29" i="11" s="1"/>
  <c r="E30" i="11" s="1"/>
  <c r="E31" i="11" s="1"/>
  <c r="E32" i="11" s="1"/>
  <c r="E33" i="11" s="1"/>
  <c r="E34" i="11" s="1"/>
  <c r="E35" i="11" s="1"/>
  <c r="E36" i="11" s="1"/>
  <c r="E37" i="11" s="1"/>
  <c r="E38" i="11" s="1"/>
  <c r="E39" i="11" s="1"/>
  <c r="E40" i="11" s="1"/>
  <c r="E41" i="11" s="1"/>
  <c r="E42" i="11" s="1"/>
  <c r="E43" i="11" s="1"/>
  <c r="E44" i="11" s="1"/>
  <c r="E45" i="11" s="1"/>
  <c r="E46" i="11" s="1"/>
  <c r="E47" i="11" s="1"/>
  <c r="E48" i="11" s="1"/>
  <c r="E49" i="11" s="1"/>
  <c r="E50" i="11" s="1"/>
  <c r="E51" i="11" s="1"/>
  <c r="E52" i="11" s="1"/>
  <c r="E53" i="11" s="1"/>
  <c r="E54" i="11" s="1"/>
  <c r="E55" i="11" s="1"/>
  <c r="E56" i="11" s="1"/>
  <c r="E57" i="11" s="1"/>
  <c r="E58" i="11" s="1"/>
  <c r="E59" i="11" s="1"/>
  <c r="E60" i="11" s="1"/>
  <c r="E61" i="11" s="1"/>
  <c r="E62" i="11" s="1"/>
  <c r="E63" i="11" s="1"/>
  <c r="E64" i="11" s="1"/>
  <c r="E65" i="11" s="1"/>
  <c r="E66" i="11" s="1"/>
  <c r="E67" i="11" s="1"/>
  <c r="E68" i="11" s="1"/>
  <c r="E69" i="11" s="1"/>
  <c r="E70" i="11" s="1"/>
  <c r="E71" i="11" s="1"/>
  <c r="E72" i="11" s="1"/>
  <c r="E73" i="11" s="1"/>
  <c r="E74" i="11" s="1"/>
  <c r="E75" i="11" s="1"/>
  <c r="E76" i="11" s="1"/>
  <c r="E77" i="11" s="1"/>
  <c r="E78" i="11" s="1"/>
  <c r="E79" i="11" s="1"/>
  <c r="E80" i="11" s="1"/>
  <c r="E81" i="11" s="1"/>
  <c r="E82" i="11" s="1"/>
  <c r="E83" i="11" s="1"/>
  <c r="E84" i="11" s="1"/>
  <c r="E85" i="11" s="1"/>
  <c r="E86" i="11" s="1"/>
  <c r="E87" i="11" s="1"/>
  <c r="E88" i="11" s="1"/>
  <c r="E89" i="11" s="1"/>
  <c r="E90" i="11" s="1"/>
  <c r="E91" i="11" s="1"/>
  <c r="E92" i="11" s="1"/>
  <c r="E93" i="11" s="1"/>
  <c r="E94" i="11" s="1"/>
  <c r="E95" i="11" s="1"/>
  <c r="E96" i="11" s="1"/>
  <c r="E97" i="11" s="1"/>
  <c r="E98" i="11" s="1"/>
  <c r="E99" i="11" s="1"/>
  <c r="E100" i="11" s="1"/>
  <c r="E101" i="11" s="1"/>
  <c r="E102" i="11" s="1"/>
  <c r="E103" i="11" s="1"/>
  <c r="E104" i="11" s="1"/>
  <c r="E105" i="11" s="1"/>
  <c r="E106" i="11" s="1"/>
  <c r="E107" i="11" s="1"/>
  <c r="E108" i="11" s="1"/>
  <c r="E109" i="11" s="1"/>
  <c r="E110" i="11" s="1"/>
  <c r="E111" i="11" s="1"/>
  <c r="E112" i="11" s="1"/>
  <c r="E113" i="11" s="1"/>
  <c r="E114" i="11" s="1"/>
  <c r="E115" i="11" s="1"/>
  <c r="E116" i="11" s="1"/>
  <c r="E117" i="11" s="1"/>
  <c r="E118" i="11" s="1"/>
  <c r="E119" i="11" s="1"/>
  <c r="E120" i="11" s="1"/>
  <c r="E121" i="11" s="1"/>
  <c r="E122" i="11" s="1"/>
  <c r="E123" i="11" s="1"/>
  <c r="E124" i="11" s="1"/>
  <c r="E125" i="11" s="1"/>
  <c r="E126" i="11" s="1"/>
  <c r="E127" i="11" s="1"/>
  <c r="E128" i="11" s="1"/>
  <c r="E129" i="11" s="1"/>
  <c r="E130" i="11" s="1"/>
  <c r="E131" i="11" s="1"/>
  <c r="E132" i="11" s="1"/>
  <c r="E133" i="11" s="1"/>
  <c r="E134" i="11" s="1"/>
  <c r="E135" i="11" s="1"/>
  <c r="E136" i="11" s="1"/>
  <c r="E137" i="11" s="1"/>
  <c r="E138" i="11" s="1"/>
  <c r="E139" i="11" s="1"/>
  <c r="E140" i="11" s="1"/>
  <c r="E141" i="11" s="1"/>
  <c r="E142" i="11" s="1"/>
  <c r="E143" i="11" s="1"/>
  <c r="E144" i="11" s="1"/>
  <c r="E145" i="11" s="1"/>
  <c r="E146" i="11" s="1"/>
  <c r="E147" i="11" s="1"/>
  <c r="E148" i="11" s="1"/>
  <c r="E149" i="11" s="1"/>
  <c r="E150" i="11" s="1"/>
  <c r="E151" i="11" s="1"/>
  <c r="E152" i="11" s="1"/>
  <c r="E153" i="11" s="1"/>
  <c r="E154" i="11" s="1"/>
  <c r="E155" i="11" s="1"/>
  <c r="E156" i="11" s="1"/>
  <c r="E157" i="11" s="1"/>
  <c r="E158" i="11" s="1"/>
  <c r="E159" i="11" s="1"/>
  <c r="E160" i="11" s="1"/>
  <c r="E161" i="11" s="1"/>
  <c r="E162" i="11" s="1"/>
  <c r="E163" i="11" s="1"/>
  <c r="E164" i="11" s="1"/>
  <c r="E165" i="11" s="1"/>
  <c r="E166" i="11" s="1"/>
  <c r="E167" i="11" s="1"/>
  <c r="E168" i="11" s="1"/>
  <c r="E169" i="11" s="1"/>
  <c r="E170" i="11" s="1"/>
  <c r="E171" i="11" s="1"/>
  <c r="E172" i="11" s="1"/>
  <c r="E173" i="11" s="1"/>
  <c r="E174" i="11" s="1"/>
  <c r="E175" i="11" s="1"/>
  <c r="E176" i="11" s="1"/>
  <c r="E177" i="11" s="1"/>
  <c r="E178" i="11" s="1"/>
  <c r="E179" i="11" s="1"/>
  <c r="E180" i="11" s="1"/>
  <c r="E181" i="11" s="1"/>
  <c r="E182" i="11" s="1"/>
  <c r="E183" i="11" s="1"/>
  <c r="E184" i="11" s="1"/>
  <c r="E185" i="11" s="1"/>
  <c r="E186" i="11" s="1"/>
  <c r="E187" i="11" s="1"/>
  <c r="E188" i="11" s="1"/>
  <c r="E189" i="11" s="1"/>
  <c r="E190" i="11" s="1"/>
  <c r="E191" i="11" s="1"/>
  <c r="E192" i="11" s="1"/>
  <c r="E193" i="11" s="1"/>
  <c r="E194" i="11" s="1"/>
  <c r="E195" i="11" s="1"/>
  <c r="E196" i="11" s="1"/>
  <c r="E197" i="11" s="1"/>
  <c r="E198" i="11" s="1"/>
  <c r="E199" i="11" s="1"/>
  <c r="E200" i="11" s="1"/>
  <c r="E201" i="11" s="1"/>
  <c r="E202" i="11" s="1"/>
  <c r="E203" i="11" s="1"/>
  <c r="E204" i="11" s="1"/>
  <c r="E205" i="11" s="1"/>
  <c r="E206" i="11" s="1"/>
  <c r="E207" i="11" s="1"/>
  <c r="E208" i="11" s="1"/>
  <c r="E209" i="11" s="1"/>
  <c r="E210" i="11" s="1"/>
  <c r="E211" i="11" s="1"/>
  <c r="E212" i="11" s="1"/>
  <c r="E213" i="11" s="1"/>
  <c r="E214" i="11" s="1"/>
  <c r="E215" i="11" s="1"/>
  <c r="E216" i="11" s="1"/>
  <c r="E217" i="11" s="1"/>
  <c r="E218" i="11" s="1"/>
  <c r="E219" i="11" s="1"/>
  <c r="E220" i="11" s="1"/>
  <c r="E221" i="11" s="1"/>
  <c r="E222" i="11" s="1"/>
  <c r="E223" i="11" s="1"/>
  <c r="E224" i="11" s="1"/>
  <c r="E225" i="11" s="1"/>
  <c r="E226" i="11" s="1"/>
  <c r="E227" i="11" s="1"/>
  <c r="E228" i="11" s="1"/>
  <c r="E229" i="11" s="1"/>
  <c r="E230" i="11" s="1"/>
  <c r="E231" i="11" s="1"/>
  <c r="E232" i="11" s="1"/>
  <c r="E233" i="11" s="1"/>
  <c r="E234" i="11" s="1"/>
  <c r="E235" i="11" s="1"/>
  <c r="E236" i="11" s="1"/>
  <c r="E237" i="11" s="1"/>
  <c r="E238" i="11" s="1"/>
  <c r="E239" i="11" s="1"/>
  <c r="E240" i="11" s="1"/>
  <c r="E241" i="11" s="1"/>
  <c r="E242" i="11" s="1"/>
  <c r="E243" i="11" s="1"/>
  <c r="E244" i="11" s="1"/>
  <c r="E245" i="11" s="1"/>
  <c r="E246" i="11" s="1"/>
  <c r="E247" i="11" s="1"/>
  <c r="E248" i="11" s="1"/>
  <c r="E249" i="11" s="1"/>
  <c r="E250" i="11" s="1"/>
  <c r="E251" i="11" s="1"/>
  <c r="E252" i="11" s="1"/>
  <c r="E253" i="11" s="1"/>
  <c r="E254" i="11" s="1"/>
  <c r="E255" i="11" s="1"/>
  <c r="E256" i="11" s="1"/>
  <c r="E257" i="11" s="1"/>
  <c r="E258" i="11" s="1"/>
  <c r="E259" i="11" s="1"/>
  <c r="E260" i="11" s="1"/>
  <c r="E261" i="11" s="1"/>
  <c r="E262" i="11" s="1"/>
  <c r="E263" i="11" s="1"/>
  <c r="E264" i="11" s="1"/>
  <c r="E265" i="11" s="1"/>
  <c r="E266" i="11" s="1"/>
  <c r="E267" i="11" s="1"/>
  <c r="E268" i="11" s="1"/>
  <c r="E269" i="11" s="1"/>
  <c r="E270" i="11" s="1"/>
  <c r="E271" i="11" s="1"/>
  <c r="E272" i="11" s="1"/>
  <c r="E273" i="11" s="1"/>
  <c r="E274" i="11" s="1"/>
  <c r="E275" i="11" s="1"/>
  <c r="E276" i="11" s="1"/>
  <c r="E277" i="11" s="1"/>
  <c r="E278" i="11" s="1"/>
  <c r="E279" i="11" s="1"/>
  <c r="E280" i="11" s="1"/>
  <c r="E281" i="11" s="1"/>
  <c r="E282" i="11" s="1"/>
  <c r="E283" i="11" s="1"/>
  <c r="E284" i="11" s="1"/>
  <c r="E285" i="11" s="1"/>
  <c r="E286" i="11" s="1"/>
  <c r="E287" i="11" s="1"/>
  <c r="E288" i="11" s="1"/>
  <c r="E289" i="11" s="1"/>
  <c r="E290" i="11" s="1"/>
  <c r="E291" i="11" s="1"/>
  <c r="E292" i="11" s="1"/>
  <c r="E293" i="11" s="1"/>
  <c r="E294" i="11" s="1"/>
  <c r="E295" i="11" s="1"/>
  <c r="E296" i="11" s="1"/>
  <c r="E297" i="11" s="1"/>
  <c r="E298" i="11" s="1"/>
  <c r="E299" i="11" s="1"/>
  <c r="E300" i="11" s="1"/>
  <c r="E301" i="11" s="1"/>
  <c r="E302" i="11" s="1"/>
  <c r="E303" i="11" s="1"/>
  <c r="E304" i="11" s="1"/>
  <c r="E305" i="11" s="1"/>
  <c r="E306" i="11" s="1"/>
  <c r="E307" i="11" s="1"/>
  <c r="E308" i="11" s="1"/>
  <c r="E309" i="11" s="1"/>
  <c r="E310" i="11" s="1"/>
  <c r="E311" i="11" s="1"/>
  <c r="E312" i="11" s="1"/>
  <c r="E313" i="11" s="1"/>
  <c r="E314" i="11" s="1"/>
  <c r="E315" i="11" s="1"/>
  <c r="E316" i="11" s="1"/>
  <c r="E317" i="11" s="1"/>
  <c r="E318" i="11" s="1"/>
  <c r="E319" i="11" s="1"/>
  <c r="E320" i="11" s="1"/>
  <c r="E321" i="11" s="1"/>
  <c r="E322" i="11" s="1"/>
  <c r="E323" i="11" s="1"/>
  <c r="E324" i="11" s="1"/>
  <c r="E325" i="11" s="1"/>
  <c r="E326" i="11" s="1"/>
  <c r="E327" i="11" s="1"/>
  <c r="E328" i="11" s="1"/>
  <c r="E329" i="11" s="1"/>
  <c r="E330" i="11" s="1"/>
  <c r="E331" i="11" s="1"/>
  <c r="E332" i="11" s="1"/>
  <c r="E333" i="11" s="1"/>
  <c r="E334" i="11" s="1"/>
  <c r="E335" i="11" s="1"/>
  <c r="E336" i="11" s="1"/>
  <c r="E337" i="11" s="1"/>
  <c r="E338" i="11" s="1"/>
  <c r="E339" i="11" s="1"/>
  <c r="E340" i="11" s="1"/>
  <c r="E341" i="11" s="1"/>
  <c r="E342" i="11" s="1"/>
  <c r="E343" i="11" s="1"/>
  <c r="E344" i="11" s="1"/>
  <c r="E345" i="11" s="1"/>
  <c r="E346" i="11" s="1"/>
  <c r="E347" i="11" s="1"/>
  <c r="E348" i="11" s="1"/>
  <c r="E349" i="11" s="1"/>
  <c r="E350" i="11" s="1"/>
  <c r="E351" i="11" s="1"/>
  <c r="E352" i="11" s="1"/>
  <c r="E353" i="11" s="1"/>
  <c r="E354" i="11" s="1"/>
  <c r="E355" i="11" s="1"/>
  <c r="E356" i="11" s="1"/>
  <c r="E357" i="11" s="1"/>
  <c r="E358" i="11" s="1"/>
  <c r="E359" i="11" s="1"/>
  <c r="E360" i="11" s="1"/>
  <c r="E361" i="11" s="1"/>
  <c r="E362" i="11" s="1"/>
  <c r="E363" i="11" s="1"/>
  <c r="E364" i="11" s="1"/>
  <c r="E365" i="11" s="1"/>
  <c r="E366" i="11" s="1"/>
  <c r="E367" i="11" s="1"/>
  <c r="E368" i="11" s="1"/>
  <c r="E369" i="11" s="1"/>
  <c r="E370" i="11" s="1"/>
  <c r="E371" i="11" s="1"/>
  <c r="E372" i="11" s="1"/>
  <c r="E373" i="11" s="1"/>
  <c r="E374" i="11" s="1"/>
  <c r="E375" i="11" s="1"/>
  <c r="E376" i="11" s="1"/>
  <c r="E377" i="11" s="1"/>
  <c r="E378" i="11" s="1"/>
  <c r="E379" i="11" s="1"/>
  <c r="E380" i="11" s="1"/>
  <c r="E381" i="11" s="1"/>
  <c r="E382" i="11" s="1"/>
  <c r="E383" i="11" s="1"/>
  <c r="E384" i="11" s="1"/>
  <c r="E385" i="11" s="1"/>
  <c r="E386" i="11" s="1"/>
  <c r="E387" i="11" s="1"/>
  <c r="E388" i="11" s="1"/>
  <c r="E389" i="11" s="1"/>
  <c r="E390" i="11" s="1"/>
  <c r="E391" i="11" s="1"/>
  <c r="E392" i="11" s="1"/>
  <c r="E393" i="11" s="1"/>
  <c r="E394" i="11" s="1"/>
  <c r="E395" i="11" s="1"/>
  <c r="E396" i="11" s="1"/>
  <c r="E397" i="11" s="1"/>
  <c r="E398" i="11" s="1"/>
  <c r="E399" i="11" s="1"/>
  <c r="E400" i="11" s="1"/>
  <c r="E401" i="11" s="1"/>
  <c r="E402" i="11" s="1"/>
  <c r="E403" i="11" s="1"/>
  <c r="E404" i="11" s="1"/>
  <c r="E405" i="11" s="1"/>
  <c r="E406" i="11" s="1"/>
  <c r="E407" i="11" s="1"/>
  <c r="E408" i="11" s="1"/>
  <c r="E409" i="11" s="1"/>
  <c r="E410" i="11" s="1"/>
  <c r="E411" i="11" s="1"/>
  <c r="E412" i="11" s="1"/>
  <c r="E413" i="11" s="1"/>
  <c r="E414" i="11" s="1"/>
  <c r="E415" i="11" s="1"/>
  <c r="E416" i="11" s="1"/>
  <c r="E417" i="11" s="1"/>
  <c r="E418" i="11" s="1"/>
  <c r="E419" i="11" s="1"/>
  <c r="E420" i="11" s="1"/>
  <c r="E421" i="11" s="1"/>
  <c r="E422" i="11" s="1"/>
  <c r="E423" i="11" s="1"/>
  <c r="E424" i="11" s="1"/>
  <c r="E425" i="11" s="1"/>
  <c r="E426" i="11" s="1"/>
  <c r="E427" i="11" s="1"/>
  <c r="E428" i="11" s="1"/>
  <c r="E429" i="11" s="1"/>
  <c r="E430" i="11" s="1"/>
  <c r="E431" i="11" s="1"/>
  <c r="E432" i="11" s="1"/>
  <c r="E433" i="11" s="1"/>
  <c r="E434" i="11" s="1"/>
  <c r="E435" i="11" s="1"/>
  <c r="E436" i="11" s="1"/>
  <c r="E437" i="11" s="1"/>
  <c r="E438" i="11" s="1"/>
  <c r="E439" i="11" s="1"/>
  <c r="E440" i="11" s="1"/>
  <c r="E441" i="11" s="1"/>
  <c r="E442" i="11" s="1"/>
  <c r="E443" i="11" s="1"/>
  <c r="E444" i="11" s="1"/>
  <c r="E445" i="11" s="1"/>
  <c r="E446" i="11" s="1"/>
  <c r="E447" i="11" s="1"/>
  <c r="E448" i="11" s="1"/>
  <c r="E449" i="11" s="1"/>
  <c r="E450" i="11" s="1"/>
  <c r="E451" i="11" s="1"/>
  <c r="E452" i="11" s="1"/>
  <c r="E453" i="11" s="1"/>
  <c r="E454" i="11" s="1"/>
  <c r="E455" i="11" s="1"/>
  <c r="E456" i="11" s="1"/>
  <c r="E457" i="11" s="1"/>
  <c r="E458" i="11" s="1"/>
  <c r="E459" i="11" s="1"/>
  <c r="E460" i="11" s="1"/>
  <c r="E461" i="11" s="1"/>
  <c r="E462" i="11" s="1"/>
  <c r="E463" i="11" s="1"/>
  <c r="E464" i="11" s="1"/>
  <c r="E465" i="11" s="1"/>
  <c r="E466" i="11" s="1"/>
  <c r="E467" i="11" s="1"/>
  <c r="E468" i="11" s="1"/>
  <c r="E469" i="11" s="1"/>
  <c r="E470" i="11" s="1"/>
  <c r="E471" i="11" s="1"/>
  <c r="E472" i="11" s="1"/>
  <c r="E473" i="11" s="1"/>
  <c r="E474" i="11" s="1"/>
  <c r="E475" i="11" s="1"/>
  <c r="E476" i="11" s="1"/>
  <c r="E477" i="11" s="1"/>
  <c r="E478" i="11" s="1"/>
  <c r="E479" i="11" s="1"/>
  <c r="E480" i="11" s="1"/>
  <c r="E481" i="11" s="1"/>
  <c r="E482" i="11" s="1"/>
  <c r="E483" i="11" s="1"/>
  <c r="E484" i="11" s="1"/>
  <c r="E485" i="11" s="1"/>
  <c r="E486" i="11" s="1"/>
  <c r="E487" i="11" s="1"/>
  <c r="E488" i="11" s="1"/>
  <c r="E489" i="11" s="1"/>
  <c r="E490" i="11" s="1"/>
  <c r="E491" i="11" s="1"/>
  <c r="E492" i="11" s="1"/>
  <c r="E493" i="11" s="1"/>
  <c r="E494" i="11" s="1"/>
  <c r="E495" i="11" s="1"/>
  <c r="E496" i="11" s="1"/>
  <c r="E497" i="11" s="1"/>
  <c r="E498" i="11" s="1"/>
  <c r="E499" i="11" s="1"/>
  <c r="E500" i="11" s="1"/>
  <c r="E501" i="11" s="1"/>
  <c r="E502" i="11" s="1"/>
  <c r="E503" i="11" s="1"/>
  <c r="E504" i="11" s="1"/>
  <c r="E505" i="11" s="1"/>
  <c r="E506" i="11" s="1"/>
  <c r="E507" i="11" s="1"/>
  <c r="E508" i="11" s="1"/>
  <c r="E509" i="11" s="1"/>
  <c r="E510" i="11" s="1"/>
  <c r="E511" i="11" s="1"/>
  <c r="E512" i="11" s="1"/>
  <c r="E513" i="11" s="1"/>
  <c r="E514" i="11" s="1"/>
  <c r="E515" i="11" s="1"/>
  <c r="E516" i="11" s="1"/>
  <c r="E517" i="11" s="1"/>
  <c r="E518" i="11" s="1"/>
  <c r="E519" i="11" s="1"/>
  <c r="E520" i="11" s="1"/>
  <c r="E521" i="11" s="1"/>
  <c r="E522" i="11" s="1"/>
  <c r="E523" i="11" s="1"/>
  <c r="E524" i="11" s="1"/>
  <c r="E525" i="11" s="1"/>
  <c r="E526" i="11" s="1"/>
  <c r="E527" i="11" s="1"/>
  <c r="E528" i="11" s="1"/>
  <c r="E529" i="11" s="1"/>
  <c r="E530" i="11" s="1"/>
  <c r="E531" i="11" s="1"/>
  <c r="E532" i="11" s="1"/>
  <c r="E533" i="11" s="1"/>
  <c r="E534" i="11" s="1"/>
  <c r="E535" i="11" s="1"/>
  <c r="E536" i="11" s="1"/>
  <c r="E537" i="11" s="1"/>
  <c r="E538" i="11" s="1"/>
  <c r="E539" i="11" s="1"/>
  <c r="E540" i="11" s="1"/>
  <c r="E541" i="11" s="1"/>
  <c r="E542" i="11" s="1"/>
  <c r="E543" i="11" s="1"/>
  <c r="E544" i="11" s="1"/>
  <c r="E545" i="11" s="1"/>
  <c r="E546" i="11" s="1"/>
  <c r="E547" i="11" s="1"/>
  <c r="E548" i="11" s="1"/>
  <c r="E549" i="11" s="1"/>
  <c r="E550" i="11" s="1"/>
  <c r="E551" i="11" s="1"/>
  <c r="E552" i="11" s="1"/>
  <c r="E553" i="11" s="1"/>
  <c r="E554" i="11" s="1"/>
  <c r="E555" i="11" s="1"/>
  <c r="E556" i="11" s="1"/>
  <c r="E557" i="11" s="1"/>
  <c r="E558" i="11" s="1"/>
  <c r="E559" i="11" s="1"/>
  <c r="E560" i="11" s="1"/>
  <c r="E561" i="11" s="1"/>
  <c r="E562" i="11" s="1"/>
  <c r="E563" i="11" s="1"/>
  <c r="E564" i="11" s="1"/>
  <c r="E565" i="11" s="1"/>
  <c r="E566" i="11" s="1"/>
  <c r="E567" i="11" s="1"/>
  <c r="E568" i="11" s="1"/>
  <c r="E569" i="11" s="1"/>
  <c r="E570" i="11" s="1"/>
  <c r="E571" i="11" s="1"/>
  <c r="E572" i="11" s="1"/>
  <c r="E573" i="11" s="1"/>
  <c r="E574" i="11" s="1"/>
  <c r="E575" i="11" s="1"/>
  <c r="E576" i="11" s="1"/>
  <c r="E577" i="11" s="1"/>
  <c r="E578" i="11" s="1"/>
  <c r="E579" i="11" s="1"/>
  <c r="E580" i="11" s="1"/>
  <c r="E581" i="11" s="1"/>
  <c r="E582" i="11" s="1"/>
  <c r="E583" i="11" s="1"/>
  <c r="E584" i="11" s="1"/>
  <c r="E585" i="11" s="1"/>
  <c r="E586" i="11" s="1"/>
  <c r="E587" i="11" s="1"/>
  <c r="E588" i="11" s="1"/>
  <c r="E589" i="11" s="1"/>
  <c r="E590" i="11" s="1"/>
  <c r="E591" i="11" s="1"/>
  <c r="E592" i="11" s="1"/>
  <c r="E593" i="11" s="1"/>
  <c r="E594" i="11" s="1"/>
  <c r="E595" i="11" s="1"/>
  <c r="E596" i="11" s="1"/>
  <c r="E597" i="11" s="1"/>
  <c r="E598" i="11" s="1"/>
  <c r="E599" i="11" s="1"/>
  <c r="E600" i="11" s="1"/>
  <c r="E601" i="11" s="1"/>
  <c r="E602" i="11" s="1"/>
  <c r="E603" i="11" s="1"/>
  <c r="E604" i="11" s="1"/>
  <c r="E605" i="11" s="1"/>
  <c r="E606" i="11" s="1"/>
  <c r="E607" i="11" s="1"/>
  <c r="E608" i="11" s="1"/>
  <c r="E609" i="11" s="1"/>
  <c r="E610" i="11" s="1"/>
  <c r="E611" i="11" s="1"/>
  <c r="E612" i="11" s="1"/>
  <c r="E613" i="11" s="1"/>
  <c r="E614" i="11" s="1"/>
  <c r="E615" i="11" s="1"/>
  <c r="E616" i="11" s="1"/>
  <c r="E617" i="11" s="1"/>
  <c r="E618" i="11" s="1"/>
  <c r="E619" i="11" s="1"/>
  <c r="E620" i="11" s="1"/>
  <c r="E621" i="11" s="1"/>
  <c r="E622" i="11" s="1"/>
  <c r="E623" i="11" s="1"/>
  <c r="E624" i="11" s="1"/>
  <c r="E625" i="11" s="1"/>
  <c r="E626" i="11" s="1"/>
  <c r="E627" i="11" s="1"/>
  <c r="E628" i="11" s="1"/>
  <c r="E629" i="11" s="1"/>
  <c r="E630" i="11" s="1"/>
  <c r="E631" i="11" s="1"/>
  <c r="E632" i="11" s="1"/>
  <c r="E633" i="11" s="1"/>
  <c r="E634" i="11" s="1"/>
  <c r="E635" i="11" s="1"/>
  <c r="E636" i="11" s="1"/>
  <c r="E637" i="11" s="1"/>
  <c r="E638" i="11" s="1"/>
  <c r="E639" i="11" s="1"/>
  <c r="E640" i="11" s="1"/>
  <c r="E641" i="11" s="1"/>
  <c r="E642" i="11" s="1"/>
  <c r="E643" i="11" s="1"/>
  <c r="E644" i="11" s="1"/>
  <c r="E645" i="11" s="1"/>
  <c r="E646" i="11" s="1"/>
  <c r="E647" i="11" s="1"/>
  <c r="E648" i="11" s="1"/>
  <c r="E649" i="11" s="1"/>
  <c r="E650" i="11" s="1"/>
  <c r="E651" i="11" s="1"/>
  <c r="E652" i="11" s="1"/>
  <c r="E653" i="11" s="1"/>
  <c r="E654" i="11" s="1"/>
  <c r="E655" i="11" s="1"/>
  <c r="E656" i="11" s="1"/>
  <c r="E657" i="11" s="1"/>
  <c r="E658" i="11" s="1"/>
  <c r="E659" i="11" s="1"/>
  <c r="E660" i="11" s="1"/>
  <c r="E661" i="11" s="1"/>
  <c r="E662" i="11" s="1"/>
  <c r="E663" i="11" s="1"/>
  <c r="E664" i="11" s="1"/>
  <c r="E665" i="11" s="1"/>
  <c r="E666" i="11" s="1"/>
  <c r="E667" i="11" s="1"/>
  <c r="E668" i="11" s="1"/>
  <c r="E669" i="11" s="1"/>
  <c r="E670" i="11" s="1"/>
  <c r="E671" i="11" s="1"/>
  <c r="E672" i="11" s="1"/>
  <c r="E673" i="11" s="1"/>
  <c r="E674" i="11" s="1"/>
  <c r="E675" i="11" s="1"/>
  <c r="E676" i="11" s="1"/>
  <c r="E677" i="11" s="1"/>
  <c r="E678" i="11" s="1"/>
  <c r="E679" i="11" s="1"/>
  <c r="E680" i="11" s="1"/>
  <c r="E681" i="11" s="1"/>
  <c r="E682" i="11" s="1"/>
  <c r="E683" i="11" s="1"/>
  <c r="E684" i="11" s="1"/>
  <c r="E685" i="11" s="1"/>
  <c r="E686" i="11" s="1"/>
  <c r="E687" i="11" s="1"/>
  <c r="E688" i="11" s="1"/>
  <c r="E689" i="11" s="1"/>
  <c r="E690" i="11" s="1"/>
  <c r="E691" i="11" s="1"/>
  <c r="E692" i="11" s="1"/>
  <c r="E693" i="11" s="1"/>
  <c r="E694" i="11" s="1"/>
  <c r="E695" i="11" s="1"/>
  <c r="E696" i="11" s="1"/>
  <c r="E697" i="11" s="1"/>
  <c r="E698" i="11" s="1"/>
  <c r="E699" i="11" s="1"/>
  <c r="E700" i="11" s="1"/>
  <c r="E701" i="11" s="1"/>
  <c r="E702" i="11" s="1"/>
  <c r="E703" i="11" s="1"/>
  <c r="E704" i="11" s="1"/>
  <c r="E705" i="11" s="1"/>
  <c r="E706" i="11" s="1"/>
  <c r="E707" i="11" s="1"/>
  <c r="E708" i="11" s="1"/>
  <c r="E709" i="11" s="1"/>
  <c r="E710" i="11" s="1"/>
  <c r="E711" i="11" s="1"/>
  <c r="E712" i="11" s="1"/>
  <c r="E713" i="11" s="1"/>
  <c r="E714" i="11" s="1"/>
  <c r="E715" i="11" s="1"/>
  <c r="E716" i="11" s="1"/>
  <c r="E717" i="11" s="1"/>
  <c r="E718" i="11" s="1"/>
  <c r="E719" i="11" s="1"/>
  <c r="E720" i="11" s="1"/>
  <c r="E721" i="11" s="1"/>
  <c r="E722" i="11" s="1"/>
  <c r="E723" i="11" s="1"/>
  <c r="E724" i="11" s="1"/>
  <c r="E725" i="11" s="1"/>
  <c r="E726" i="11" s="1"/>
  <c r="E727" i="11" s="1"/>
  <c r="E728" i="11" s="1"/>
  <c r="E729" i="11" s="1"/>
  <c r="E730" i="11" s="1"/>
  <c r="E731" i="11" s="1"/>
  <c r="E732" i="11" s="1"/>
  <c r="E733" i="11" s="1"/>
  <c r="E734" i="11" s="1"/>
  <c r="E735" i="11" s="1"/>
  <c r="E736" i="11" s="1"/>
  <c r="E737" i="11" s="1"/>
  <c r="E738" i="11" s="1"/>
  <c r="E739" i="11" s="1"/>
  <c r="E740" i="11" s="1"/>
  <c r="E741" i="11" s="1"/>
  <c r="E742" i="11" s="1"/>
  <c r="E743" i="11" s="1"/>
  <c r="E744" i="11" s="1"/>
  <c r="E745" i="11" s="1"/>
  <c r="E746" i="11" s="1"/>
  <c r="E747" i="11" s="1"/>
  <c r="E748" i="11" s="1"/>
  <c r="E749" i="11" s="1"/>
  <c r="E750" i="11" s="1"/>
  <c r="E751" i="11" s="1"/>
  <c r="E752" i="11" s="1"/>
  <c r="E753" i="11" s="1"/>
  <c r="E754" i="11" s="1"/>
  <c r="E755" i="11" s="1"/>
  <c r="E756" i="11" s="1"/>
  <c r="E757" i="11" s="1"/>
  <c r="E758" i="11" s="1"/>
  <c r="E759" i="11" s="1"/>
  <c r="E760" i="11" s="1"/>
  <c r="E761" i="11" s="1"/>
  <c r="E762" i="11" s="1"/>
  <c r="E763" i="11" s="1"/>
  <c r="E764" i="11" s="1"/>
  <c r="E765" i="11" s="1"/>
  <c r="E766" i="11" s="1"/>
  <c r="E767" i="11" s="1"/>
  <c r="E768" i="11" s="1"/>
  <c r="E769" i="11" s="1"/>
  <c r="E770" i="11" s="1"/>
  <c r="E771" i="11" s="1"/>
  <c r="E772" i="11" s="1"/>
  <c r="E773" i="11" s="1"/>
  <c r="E774" i="11" s="1"/>
  <c r="E775" i="11" s="1"/>
  <c r="E776" i="11" s="1"/>
  <c r="E777" i="11" s="1"/>
  <c r="E778" i="11" s="1"/>
  <c r="E779" i="11" s="1"/>
  <c r="E780" i="11" s="1"/>
  <c r="E781" i="11" s="1"/>
  <c r="E782" i="11" s="1"/>
  <c r="E783" i="11" s="1"/>
  <c r="E784" i="11" s="1"/>
  <c r="E785" i="11" s="1"/>
  <c r="E786" i="11" s="1"/>
  <c r="E787" i="11" s="1"/>
  <c r="E788" i="11" s="1"/>
  <c r="E789" i="11" s="1"/>
  <c r="E790" i="11" s="1"/>
  <c r="E791" i="11" s="1"/>
  <c r="E792" i="11" s="1"/>
  <c r="E793" i="11" s="1"/>
  <c r="E794" i="11" s="1"/>
  <c r="E795" i="11" s="1"/>
  <c r="E796" i="11" s="1"/>
  <c r="E797" i="11" s="1"/>
  <c r="E798" i="11" s="1"/>
  <c r="E799" i="11" s="1"/>
  <c r="E800" i="11" s="1"/>
  <c r="E801" i="11" s="1"/>
  <c r="E802" i="11" s="1"/>
  <c r="E803" i="11" s="1"/>
  <c r="E804" i="11" s="1"/>
  <c r="E805" i="11" s="1"/>
  <c r="E806" i="11" s="1"/>
  <c r="E807" i="11" s="1"/>
  <c r="E808" i="11" s="1"/>
  <c r="E809" i="11" s="1"/>
  <c r="E810" i="11" s="1"/>
  <c r="E811" i="11" s="1"/>
  <c r="E812" i="11" s="1"/>
  <c r="E813" i="11" s="1"/>
  <c r="E814" i="11" s="1"/>
  <c r="E815" i="11" s="1"/>
  <c r="E816" i="11" s="1"/>
  <c r="E817" i="11" s="1"/>
  <c r="E818" i="11" s="1"/>
  <c r="E819" i="11" s="1"/>
  <c r="E820" i="11" s="1"/>
  <c r="E821" i="11" s="1"/>
  <c r="E822" i="11" s="1"/>
  <c r="E823" i="11" s="1"/>
  <c r="E824" i="11" s="1"/>
  <c r="E825" i="11" s="1"/>
  <c r="E826" i="11" s="1"/>
  <c r="E827" i="11" s="1"/>
  <c r="E828" i="11" s="1"/>
  <c r="E829" i="11" s="1"/>
  <c r="E830" i="11" s="1"/>
  <c r="E831" i="11" s="1"/>
  <c r="E832" i="11" s="1"/>
  <c r="E833" i="11" s="1"/>
  <c r="E834" i="11" s="1"/>
  <c r="E835" i="11" s="1"/>
  <c r="E836" i="11" s="1"/>
  <c r="E837" i="11" s="1"/>
  <c r="E838" i="11" s="1"/>
  <c r="E839" i="11" s="1"/>
  <c r="E840" i="11" s="1"/>
  <c r="E841" i="11" s="1"/>
  <c r="E842" i="11" s="1"/>
  <c r="E843" i="11" s="1"/>
  <c r="E844" i="11" s="1"/>
  <c r="E845" i="11" s="1"/>
  <c r="E846" i="11" s="1"/>
  <c r="E847" i="11" s="1"/>
  <c r="E848" i="11" s="1"/>
  <c r="E849" i="11" s="1"/>
  <c r="E850" i="11" s="1"/>
  <c r="E851" i="11" s="1"/>
  <c r="E852" i="11" s="1"/>
  <c r="E853" i="11" s="1"/>
  <c r="E854" i="11" s="1"/>
  <c r="E855" i="11" s="1"/>
  <c r="E856" i="11" s="1"/>
  <c r="E857" i="11" s="1"/>
  <c r="E858" i="11" s="1"/>
  <c r="E859" i="11" s="1"/>
  <c r="E860" i="11" s="1"/>
  <c r="E861" i="11" s="1"/>
  <c r="E862" i="11" s="1"/>
  <c r="E863" i="11" s="1"/>
  <c r="E864" i="11" s="1"/>
  <c r="E865" i="11" s="1"/>
  <c r="E866" i="11" s="1"/>
  <c r="E867" i="11" s="1"/>
  <c r="E868" i="11" s="1"/>
  <c r="E869" i="11" s="1"/>
  <c r="E870" i="11" s="1"/>
  <c r="E871" i="11" s="1"/>
  <c r="E872" i="11" s="1"/>
  <c r="E873" i="11" s="1"/>
  <c r="E874" i="11" s="1"/>
  <c r="E875" i="11" s="1"/>
  <c r="E876" i="11" s="1"/>
  <c r="E877" i="11" s="1"/>
  <c r="E878" i="11" s="1"/>
  <c r="E879" i="11" s="1"/>
  <c r="E880" i="11" s="1"/>
  <c r="E881" i="11" s="1"/>
  <c r="E882" i="11" s="1"/>
  <c r="E883" i="11" s="1"/>
  <c r="E884" i="11" s="1"/>
  <c r="E885" i="11" s="1"/>
  <c r="E886" i="11" s="1"/>
  <c r="E887" i="11" s="1"/>
  <c r="E888" i="11" s="1"/>
  <c r="E889" i="11" s="1"/>
  <c r="E890" i="11" s="1"/>
  <c r="E891" i="11" s="1"/>
  <c r="E892" i="11" s="1"/>
  <c r="E893" i="11" s="1"/>
  <c r="E894" i="11" s="1"/>
  <c r="E895" i="11" s="1"/>
  <c r="E896" i="11" s="1"/>
  <c r="E897" i="11" s="1"/>
  <c r="E898" i="11" s="1"/>
  <c r="E899" i="11" s="1"/>
  <c r="E900" i="11" s="1"/>
  <c r="E901" i="11" s="1"/>
  <c r="E902" i="11" s="1"/>
  <c r="E903" i="11" s="1"/>
  <c r="E904" i="11" s="1"/>
  <c r="E905" i="11" s="1"/>
  <c r="E906" i="11" s="1"/>
  <c r="E907" i="11" s="1"/>
  <c r="E908" i="11" s="1"/>
  <c r="E909" i="11" s="1"/>
  <c r="E910" i="11" s="1"/>
  <c r="E911" i="11" s="1"/>
  <c r="E912" i="11" s="1"/>
  <c r="E913" i="11" s="1"/>
  <c r="E914" i="11" s="1"/>
  <c r="E915" i="11" s="1"/>
  <c r="E916" i="11" s="1"/>
  <c r="E917" i="11" s="1"/>
  <c r="E918" i="11" s="1"/>
  <c r="E919" i="11" s="1"/>
  <c r="E920" i="11" s="1"/>
  <c r="E921" i="11" s="1"/>
  <c r="E922" i="11" s="1"/>
  <c r="E923" i="11" s="1"/>
  <c r="E924" i="11" s="1"/>
  <c r="E925" i="11" s="1"/>
  <c r="E926" i="11" s="1"/>
  <c r="E927" i="11" s="1"/>
  <c r="E928" i="11" s="1"/>
  <c r="E929" i="11" s="1"/>
  <c r="E930" i="11" s="1"/>
  <c r="E931" i="11" s="1"/>
  <c r="E932" i="11" s="1"/>
  <c r="E933" i="11" s="1"/>
  <c r="E934" i="11" s="1"/>
  <c r="E935" i="11" s="1"/>
  <c r="E936" i="11" s="1"/>
  <c r="E937" i="11" s="1"/>
  <c r="E938" i="11" s="1"/>
  <c r="E939" i="11" s="1"/>
  <c r="E940" i="11" s="1"/>
  <c r="E941" i="11" s="1"/>
  <c r="E942" i="11" s="1"/>
  <c r="E943" i="11" s="1"/>
  <c r="E944" i="11" s="1"/>
  <c r="E945" i="11" s="1"/>
  <c r="E946" i="11" s="1"/>
  <c r="E947" i="11" s="1"/>
  <c r="E948" i="11" s="1"/>
  <c r="E949" i="11" s="1"/>
  <c r="E950" i="11" s="1"/>
  <c r="E951" i="11" s="1"/>
  <c r="E952" i="11" s="1"/>
  <c r="E953" i="11" s="1"/>
  <c r="E954" i="11" s="1"/>
  <c r="E955" i="11" s="1"/>
  <c r="E956" i="11" s="1"/>
  <c r="E957" i="11" s="1"/>
  <c r="E958" i="11" s="1"/>
  <c r="E959" i="11" s="1"/>
  <c r="E960" i="11" s="1"/>
  <c r="E961" i="11" s="1"/>
  <c r="E962" i="11" s="1"/>
  <c r="E963" i="11" s="1"/>
  <c r="E964" i="11" s="1"/>
  <c r="E965" i="11" s="1"/>
  <c r="E966" i="11" s="1"/>
  <c r="E967" i="11" s="1"/>
  <c r="E968" i="11" s="1"/>
  <c r="E969" i="11" s="1"/>
  <c r="E970" i="11" s="1"/>
  <c r="E971" i="11" s="1"/>
  <c r="E972" i="11" s="1"/>
  <c r="E973" i="11" s="1"/>
  <c r="E974" i="11" s="1"/>
  <c r="E975" i="11" s="1"/>
  <c r="E976" i="11" s="1"/>
  <c r="E977" i="11" s="1"/>
  <c r="E978" i="11" s="1"/>
  <c r="E979" i="11" s="1"/>
  <c r="E980" i="11" s="1"/>
  <c r="E981" i="11" s="1"/>
  <c r="E982" i="11" s="1"/>
  <c r="E983" i="11" s="1"/>
  <c r="E984" i="11" s="1"/>
  <c r="E985" i="11" s="1"/>
  <c r="E986" i="11" s="1"/>
  <c r="E987" i="11" s="1"/>
  <c r="E988" i="11" s="1"/>
  <c r="E989" i="11" s="1"/>
  <c r="E990" i="11" s="1"/>
  <c r="E991" i="11" s="1"/>
  <c r="E992" i="11" s="1"/>
  <c r="E993" i="11" s="1"/>
  <c r="E994" i="11" s="1"/>
  <c r="E995" i="11" s="1"/>
  <c r="E996" i="11" s="1"/>
  <c r="E997" i="11" s="1"/>
  <c r="E998" i="11" s="1"/>
  <c r="E999" i="11" s="1"/>
  <c r="E1000" i="11" s="1"/>
  <c r="E1001" i="11" s="1"/>
  <c r="E1002" i="11" s="1"/>
  <c r="E1003" i="11" s="1"/>
  <c r="E1004" i="11" s="1"/>
  <c r="E1005" i="11" s="1"/>
  <c r="E1006" i="11" s="1"/>
  <c r="E1007" i="11" s="1"/>
  <c r="E1008" i="11" s="1"/>
  <c r="E1009" i="11" s="1"/>
  <c r="E1010" i="11" s="1"/>
  <c r="E1011" i="11" s="1"/>
  <c r="E1012" i="11" s="1"/>
  <c r="E1013" i="11" s="1"/>
  <c r="E1014" i="11" s="1"/>
  <c r="E1015" i="11" s="1"/>
  <c r="E1016" i="11" s="1"/>
  <c r="E1017" i="11" s="1"/>
  <c r="E1018" i="11" s="1"/>
  <c r="E1019" i="11" s="1"/>
  <c r="E1020" i="11" s="1"/>
  <c r="E1021" i="11" s="1"/>
  <c r="E1022" i="11" s="1"/>
  <c r="E1023" i="11" s="1"/>
  <c r="E1024" i="11" s="1"/>
  <c r="E1025" i="11" s="1"/>
  <c r="E1026" i="11" s="1"/>
  <c r="E1027" i="11" s="1"/>
  <c r="E1028" i="11" s="1"/>
  <c r="E1029" i="11" s="1"/>
  <c r="E1030" i="11" s="1"/>
  <c r="E1031" i="11" s="1"/>
  <c r="E1032" i="11" s="1"/>
  <c r="E1033" i="11" s="1"/>
  <c r="E1034" i="11" s="1"/>
  <c r="E1035" i="11" s="1"/>
  <c r="E1036" i="11" s="1"/>
  <c r="E1037" i="11" s="1"/>
  <c r="E1038" i="11" s="1"/>
  <c r="E1039" i="11" s="1"/>
  <c r="E1040" i="11" s="1"/>
  <c r="E1041" i="11" s="1"/>
  <c r="E1042" i="11" s="1"/>
  <c r="E1043" i="11" s="1"/>
  <c r="E1044" i="11" s="1"/>
  <c r="E1045" i="11" s="1"/>
  <c r="E1046" i="11" s="1"/>
  <c r="E1047" i="11" s="1"/>
  <c r="E1048" i="11" s="1"/>
  <c r="E1049" i="11" s="1"/>
  <c r="E1050" i="11" s="1"/>
  <c r="E1051" i="11" s="1"/>
  <c r="E1052" i="11" s="1"/>
  <c r="E1053" i="11" s="1"/>
  <c r="E1054" i="11" s="1"/>
  <c r="E1055" i="11" s="1"/>
  <c r="E1056" i="11" s="1"/>
  <c r="E1057" i="11" s="1"/>
  <c r="E1058" i="11" s="1"/>
  <c r="E1059" i="11" s="1"/>
  <c r="E1060" i="11" s="1"/>
  <c r="E1061" i="11" s="1"/>
  <c r="E1062" i="11" s="1"/>
  <c r="E1063" i="11" s="1"/>
  <c r="E1064" i="11" s="1"/>
  <c r="E1065" i="11" s="1"/>
  <c r="E1066" i="11" s="1"/>
  <c r="E1067" i="11" s="1"/>
  <c r="E1068" i="11" s="1"/>
  <c r="E1069" i="11" s="1"/>
  <c r="E1070" i="11" s="1"/>
  <c r="E1071" i="11" s="1"/>
  <c r="E1072" i="11" s="1"/>
  <c r="E1073" i="11" s="1"/>
  <c r="E1074" i="11" s="1"/>
  <c r="E1075" i="11" s="1"/>
  <c r="E1076" i="11" s="1"/>
  <c r="E1077" i="11" s="1"/>
  <c r="E1078" i="11" s="1"/>
  <c r="E1079" i="11" s="1"/>
  <c r="E1080" i="11" s="1"/>
  <c r="E1081" i="11" s="1"/>
  <c r="E1082" i="11" s="1"/>
  <c r="E1083" i="11" s="1"/>
  <c r="E1084" i="11" s="1"/>
  <c r="E1085" i="11" s="1"/>
  <c r="E1086" i="11" s="1"/>
  <c r="E1087" i="11" s="1"/>
  <c r="E1088" i="11" s="1"/>
  <c r="E1089" i="11" s="1"/>
  <c r="E1090" i="11" s="1"/>
  <c r="E1091" i="11" s="1"/>
  <c r="E1092" i="11" s="1"/>
  <c r="E1093" i="11" s="1"/>
  <c r="E1094" i="11" s="1"/>
  <c r="E1095" i="11" s="1"/>
  <c r="E1096" i="11" s="1"/>
  <c r="E1097" i="11" s="1"/>
  <c r="E1098" i="11" s="1"/>
  <c r="E1099" i="11" s="1"/>
  <c r="E1100" i="11" s="1"/>
  <c r="E1101" i="11" s="1"/>
  <c r="E1102" i="11" s="1"/>
  <c r="E1103" i="11" s="1"/>
  <c r="E1104" i="11" s="1"/>
  <c r="E1105" i="11" s="1"/>
  <c r="E1106" i="11" s="1"/>
  <c r="E1107" i="11" s="1"/>
  <c r="E1108" i="11" s="1"/>
  <c r="E1109" i="11" s="1"/>
  <c r="E1110" i="11" s="1"/>
  <c r="E1111" i="11" s="1"/>
  <c r="E1112" i="11" s="1"/>
  <c r="E1113" i="11" s="1"/>
  <c r="E1114" i="11" s="1"/>
  <c r="E1115" i="11" s="1"/>
  <c r="E1116" i="11" s="1"/>
  <c r="E1117" i="11" s="1"/>
  <c r="E1118" i="11" s="1"/>
  <c r="E1119" i="11" s="1"/>
  <c r="E1120" i="11" s="1"/>
  <c r="E1121" i="11" s="1"/>
  <c r="E1122" i="11" s="1"/>
  <c r="E1123" i="11" s="1"/>
  <c r="E1124" i="11" s="1"/>
  <c r="E1125" i="11" s="1"/>
  <c r="E1126" i="11" s="1"/>
  <c r="E1127" i="11" s="1"/>
  <c r="E1128" i="11" s="1"/>
  <c r="E1129" i="11" s="1"/>
  <c r="E1130" i="11" s="1"/>
  <c r="E1131" i="11" s="1"/>
  <c r="E1132" i="11" s="1"/>
  <c r="E1133" i="11" s="1"/>
  <c r="E1134" i="11" s="1"/>
  <c r="E1135" i="11" s="1"/>
  <c r="E1136" i="11" s="1"/>
  <c r="E1137" i="11" s="1"/>
  <c r="E1138" i="11" s="1"/>
  <c r="E1139" i="11" s="1"/>
  <c r="E1140" i="11" s="1"/>
  <c r="E1141" i="11" s="1"/>
  <c r="E1142" i="11" s="1"/>
  <c r="E1143" i="11" s="1"/>
  <c r="E1144" i="11" s="1"/>
  <c r="E1145" i="11" s="1"/>
  <c r="E1146" i="11" s="1"/>
  <c r="E1147" i="11" s="1"/>
  <c r="E1148" i="11" s="1"/>
  <c r="E1149" i="11" s="1"/>
  <c r="E1150" i="11" s="1"/>
  <c r="E1151" i="11" s="1"/>
  <c r="E1152" i="11" s="1"/>
  <c r="E1153" i="11" s="1"/>
  <c r="E1154" i="11" s="1"/>
  <c r="E1155" i="11" s="1"/>
  <c r="E1156" i="11" s="1"/>
  <c r="E1157" i="11" s="1"/>
  <c r="E1158" i="11" s="1"/>
  <c r="E1159" i="11" s="1"/>
  <c r="E1160" i="11" s="1"/>
  <c r="E1161" i="11" s="1"/>
  <c r="E1162" i="11" s="1"/>
  <c r="E1163" i="11" s="1"/>
  <c r="E1164" i="11" s="1"/>
  <c r="E1165" i="11" s="1"/>
  <c r="E1166" i="11" s="1"/>
  <c r="E1167" i="11" s="1"/>
  <c r="E1168" i="11" s="1"/>
  <c r="E1169" i="11" s="1"/>
  <c r="E1170" i="11" s="1"/>
  <c r="E1171" i="11" s="1"/>
  <c r="E1172" i="11" s="1"/>
  <c r="E1173" i="11" s="1"/>
  <c r="E1174" i="11" s="1"/>
  <c r="E1175" i="11" s="1"/>
  <c r="E1176" i="11" s="1"/>
  <c r="E1177" i="11" s="1"/>
  <c r="E1178" i="11" s="1"/>
  <c r="E1179" i="11" s="1"/>
  <c r="E1180" i="11" s="1"/>
  <c r="E1181" i="11" s="1"/>
  <c r="E1182" i="11" s="1"/>
  <c r="E1183" i="11" s="1"/>
  <c r="E1184" i="11" s="1"/>
  <c r="E1185" i="11" s="1"/>
  <c r="E1186" i="11" s="1"/>
  <c r="E1187" i="11" s="1"/>
  <c r="E1188" i="11" s="1"/>
  <c r="E1189" i="11" s="1"/>
  <c r="E1190" i="11" s="1"/>
  <c r="E1191" i="11" s="1"/>
  <c r="E1192" i="11" s="1"/>
  <c r="E1193" i="11" s="1"/>
  <c r="E1194" i="11" s="1"/>
  <c r="E1195" i="11" s="1"/>
  <c r="E1196" i="11" s="1"/>
  <c r="E1197" i="11" s="1"/>
  <c r="E1198" i="11" s="1"/>
  <c r="E1199" i="11" s="1"/>
  <c r="E1200" i="11" s="1"/>
  <c r="E1201" i="11" s="1"/>
  <c r="E1202" i="11" s="1"/>
  <c r="E1203" i="11" s="1"/>
  <c r="E1204" i="11" s="1"/>
  <c r="E1205" i="11" s="1"/>
  <c r="E1206" i="11" s="1"/>
  <c r="E1207" i="11" s="1"/>
  <c r="E1208" i="11" s="1"/>
  <c r="E1209" i="11" s="1"/>
  <c r="E1210" i="11" s="1"/>
  <c r="E1211" i="11" s="1"/>
  <c r="E1212" i="11" s="1"/>
  <c r="E1213" i="11" s="1"/>
  <c r="E1214" i="11" s="1"/>
  <c r="E1215" i="11" s="1"/>
  <c r="E1216" i="11" s="1"/>
  <c r="E1217" i="11" s="1"/>
  <c r="E1218" i="11" s="1"/>
  <c r="E1219" i="11" s="1"/>
  <c r="E1220" i="11" s="1"/>
  <c r="E1221" i="11" s="1"/>
  <c r="E1222" i="11" s="1"/>
  <c r="E1223" i="11" s="1"/>
  <c r="E1224" i="11" s="1"/>
  <c r="E1225" i="11" s="1"/>
  <c r="E1226" i="11" s="1"/>
  <c r="E1227" i="11" s="1"/>
  <c r="E1228" i="11" s="1"/>
  <c r="E1229" i="11" s="1"/>
  <c r="E1230" i="11" s="1"/>
  <c r="E1231" i="11" s="1"/>
  <c r="E1232" i="11" s="1"/>
  <c r="E1233" i="11" s="1"/>
  <c r="E1234" i="11" s="1"/>
  <c r="E1235" i="11" s="1"/>
  <c r="E1236" i="11" s="1"/>
  <c r="E1237" i="11" s="1"/>
  <c r="E1238" i="11" s="1"/>
  <c r="E1239" i="11" s="1"/>
  <c r="E1240" i="11" s="1"/>
  <c r="E1241" i="11" s="1"/>
  <c r="E1242" i="11" s="1"/>
  <c r="E1243" i="11" s="1"/>
  <c r="E1244" i="11" s="1"/>
  <c r="E1245" i="11" s="1"/>
  <c r="E1246" i="11" s="1"/>
  <c r="E1247" i="11" s="1"/>
  <c r="E1248" i="11" s="1"/>
  <c r="E1249" i="11" s="1"/>
  <c r="E1250" i="11" s="1"/>
  <c r="E1251" i="11" s="1"/>
  <c r="E1252" i="11" s="1"/>
  <c r="E1253" i="11" s="1"/>
  <c r="E1254" i="11" s="1"/>
  <c r="E1255" i="11" s="1"/>
  <c r="E1256" i="11" s="1"/>
  <c r="E1257" i="11" s="1"/>
  <c r="E1258" i="11" s="1"/>
  <c r="E1259" i="11" s="1"/>
  <c r="E1260" i="11" s="1"/>
  <c r="E1261" i="11" s="1"/>
  <c r="E1262" i="11" s="1"/>
  <c r="E1263" i="11" s="1"/>
  <c r="E1264" i="11" s="1"/>
  <c r="E1265" i="11" s="1"/>
  <c r="E1266" i="11" s="1"/>
  <c r="E1267" i="11" s="1"/>
  <c r="E1268" i="11" s="1"/>
  <c r="E1269" i="11" s="1"/>
  <c r="E1270" i="11" s="1"/>
  <c r="E1271" i="11" s="1"/>
  <c r="E1272" i="11" s="1"/>
  <c r="E1273" i="11" s="1"/>
  <c r="E1274" i="11" s="1"/>
  <c r="E1275" i="11" s="1"/>
  <c r="E1276" i="11" s="1"/>
  <c r="E1277" i="11" s="1"/>
  <c r="E1278" i="11" s="1"/>
  <c r="E1279" i="11" s="1"/>
  <c r="E1280" i="11" s="1"/>
  <c r="E1281" i="11" s="1"/>
  <c r="E1282" i="11" s="1"/>
  <c r="E1283" i="11" s="1"/>
  <c r="E1284" i="11" s="1"/>
  <c r="E1285" i="11" s="1"/>
  <c r="E1286" i="11" s="1"/>
  <c r="E1287" i="11" s="1"/>
  <c r="E1288" i="11" s="1"/>
  <c r="E1289" i="11" s="1"/>
  <c r="E1290" i="11" s="1"/>
  <c r="E1291" i="11" s="1"/>
  <c r="E1292" i="11" s="1"/>
  <c r="E1293" i="11" s="1"/>
  <c r="E1294" i="11" s="1"/>
  <c r="E1295" i="11" s="1"/>
  <c r="E1296" i="11" s="1"/>
  <c r="E1297" i="11" s="1"/>
  <c r="E1298" i="11" s="1"/>
  <c r="E1299" i="11" s="1"/>
  <c r="E1300" i="11" s="1"/>
  <c r="E1301" i="11" s="1"/>
  <c r="E1302" i="11" s="1"/>
  <c r="E1303" i="11" s="1"/>
  <c r="E1304" i="11" s="1"/>
  <c r="E1305" i="11" s="1"/>
  <c r="E1306" i="11" s="1"/>
  <c r="E1307" i="11" s="1"/>
  <c r="E1308" i="11" s="1"/>
  <c r="E1309" i="11" s="1"/>
  <c r="E1310" i="11" s="1"/>
  <c r="E1311" i="11" s="1"/>
  <c r="E1312" i="11" s="1"/>
  <c r="E1313" i="11" s="1"/>
  <c r="E1314" i="11" s="1"/>
  <c r="E1315" i="11" s="1"/>
  <c r="E1316" i="11" s="1"/>
  <c r="E1317" i="11" s="1"/>
  <c r="E1318" i="11" s="1"/>
  <c r="E1319" i="11" s="1"/>
  <c r="E1320" i="11" s="1"/>
  <c r="E1321" i="11" s="1"/>
  <c r="E1322" i="11" s="1"/>
  <c r="E1323" i="11" s="1"/>
  <c r="E1324" i="11" s="1"/>
  <c r="E1325" i="11" s="1"/>
  <c r="E1326" i="11" s="1"/>
  <c r="E1327" i="11" s="1"/>
  <c r="E1328" i="11" s="1"/>
  <c r="E1329" i="11" s="1"/>
  <c r="E1330" i="11" s="1"/>
  <c r="E1331" i="11" s="1"/>
  <c r="E1332" i="11" s="1"/>
  <c r="E1333" i="11" s="1"/>
  <c r="E1334" i="11" s="1"/>
  <c r="E1335" i="11" s="1"/>
  <c r="E1336" i="11" s="1"/>
  <c r="E1337" i="11" s="1"/>
  <c r="E1338" i="11" s="1"/>
  <c r="E1339" i="11" s="1"/>
  <c r="E1340" i="11" s="1"/>
  <c r="E1341" i="11" s="1"/>
  <c r="E1342" i="11" s="1"/>
  <c r="E1343" i="11" s="1"/>
  <c r="E1344" i="11" s="1"/>
  <c r="E1345" i="11" s="1"/>
  <c r="E1346" i="11" s="1"/>
  <c r="E1347" i="11" s="1"/>
  <c r="E1348" i="11" s="1"/>
  <c r="E1349" i="11" s="1"/>
  <c r="E1350" i="11" s="1"/>
  <c r="E1351" i="11" s="1"/>
  <c r="E1352" i="11" s="1"/>
  <c r="E1353" i="11" s="1"/>
  <c r="E1354" i="11" s="1"/>
  <c r="E1355" i="11" s="1"/>
  <c r="E1356" i="11" s="1"/>
  <c r="E1357" i="11" s="1"/>
  <c r="E1358" i="11" s="1"/>
  <c r="E1359" i="11" s="1"/>
  <c r="E1360" i="11" s="1"/>
  <c r="E1361" i="11" s="1"/>
  <c r="E1362" i="11" s="1"/>
  <c r="E1363" i="11" s="1"/>
  <c r="E1364" i="11" s="1"/>
  <c r="E1365" i="11" s="1"/>
  <c r="E1366" i="11" s="1"/>
  <c r="E1367" i="11" s="1"/>
  <c r="E1368" i="11" s="1"/>
  <c r="E1369" i="11" s="1"/>
  <c r="E1370" i="11" s="1"/>
  <c r="E1371" i="11" s="1"/>
  <c r="E1372" i="11" s="1"/>
  <c r="E1373" i="11" s="1"/>
  <c r="E1374" i="11" s="1"/>
  <c r="E1375" i="11" s="1"/>
  <c r="E1376" i="11" s="1"/>
  <c r="E1377" i="11" s="1"/>
  <c r="E1378" i="11" s="1"/>
  <c r="E1379" i="11" s="1"/>
  <c r="E1380" i="11" s="1"/>
  <c r="E1381" i="11" s="1"/>
  <c r="E1382" i="11" s="1"/>
  <c r="E1383" i="11" s="1"/>
  <c r="E1384" i="11" s="1"/>
  <c r="E1385" i="11" s="1"/>
  <c r="E1386" i="11" s="1"/>
  <c r="E1387" i="11" s="1"/>
  <c r="E1388" i="11" s="1"/>
  <c r="E1389" i="11" s="1"/>
  <c r="E1390" i="11" s="1"/>
  <c r="E1391" i="11" s="1"/>
  <c r="E1392" i="11" s="1"/>
  <c r="E1393" i="11" s="1"/>
  <c r="E1394" i="11" s="1"/>
  <c r="E1395" i="11" s="1"/>
  <c r="E1396" i="11" s="1"/>
  <c r="E1397" i="11" s="1"/>
  <c r="E1398" i="11" s="1"/>
  <c r="E1399" i="11" s="1"/>
  <c r="E1400" i="11" s="1"/>
  <c r="E1401" i="11" s="1"/>
  <c r="E1402" i="11" s="1"/>
  <c r="E1403" i="11" s="1"/>
  <c r="E1404" i="11" s="1"/>
  <c r="E1405" i="11" s="1"/>
  <c r="E1406" i="11" s="1"/>
  <c r="E1407" i="11" s="1"/>
  <c r="E1408" i="11" s="1"/>
  <c r="E1409" i="11" s="1"/>
  <c r="E1410" i="11" s="1"/>
  <c r="E1411" i="11" s="1"/>
  <c r="E1412" i="11" s="1"/>
  <c r="E1413" i="11" s="1"/>
  <c r="E1414" i="11" s="1"/>
  <c r="E1415" i="11" s="1"/>
  <c r="E1416" i="11" s="1"/>
  <c r="E1417" i="11" s="1"/>
  <c r="E1418" i="11" s="1"/>
  <c r="E1419" i="11" s="1"/>
  <c r="E1420" i="11" s="1"/>
  <c r="E1421" i="11" s="1"/>
  <c r="E1422" i="11" s="1"/>
  <c r="E1423" i="11" s="1"/>
  <c r="E1424" i="11" s="1"/>
  <c r="E1425" i="11" s="1"/>
  <c r="E1426" i="11" s="1"/>
  <c r="E1427" i="11" s="1"/>
  <c r="E1428" i="11" s="1"/>
  <c r="E1429" i="11" s="1"/>
  <c r="E1430" i="11" s="1"/>
  <c r="E1431" i="11" s="1"/>
  <c r="E1432" i="11" s="1"/>
  <c r="E1433" i="11" s="1"/>
  <c r="E1434" i="11" s="1"/>
  <c r="E1435" i="11" s="1"/>
  <c r="E1436" i="11" s="1"/>
  <c r="E1437" i="11" s="1"/>
  <c r="E1438" i="11" s="1"/>
  <c r="E1439" i="11" s="1"/>
  <c r="E1440" i="11" s="1"/>
  <c r="E1441" i="11" s="1"/>
  <c r="E1442" i="11" s="1"/>
  <c r="E1443" i="11" s="1"/>
  <c r="E1444" i="11" s="1"/>
  <c r="E1445" i="11" s="1"/>
  <c r="E1446" i="11" s="1"/>
  <c r="E1447" i="11" s="1"/>
  <c r="E1448" i="11" s="1"/>
  <c r="E1449" i="11" s="1"/>
  <c r="E1450" i="11" s="1"/>
  <c r="E1451" i="11" s="1"/>
  <c r="E1452" i="11" s="1"/>
  <c r="E1453" i="11" s="1"/>
  <c r="E1454" i="11" s="1"/>
  <c r="E1455" i="11" s="1"/>
  <c r="E1456" i="11" s="1"/>
  <c r="E1457" i="11" s="1"/>
  <c r="E1458" i="11" s="1"/>
  <c r="E1459" i="11" s="1"/>
  <c r="E1460" i="11" s="1"/>
  <c r="E1461" i="11" s="1"/>
  <c r="E1462" i="11" s="1"/>
  <c r="E1463" i="11" s="1"/>
  <c r="E1464" i="11" s="1"/>
  <c r="E1465" i="11" s="1"/>
  <c r="E1466" i="11" s="1"/>
  <c r="E1467" i="11" s="1"/>
  <c r="E1468" i="11" s="1"/>
  <c r="E1469" i="11" s="1"/>
  <c r="E1470" i="11" s="1"/>
  <c r="E1471" i="11" s="1"/>
  <c r="E1472" i="11" s="1"/>
  <c r="E1473" i="11" s="1"/>
  <c r="E1474" i="11" s="1"/>
  <c r="E1475" i="11" s="1"/>
  <c r="E1476" i="11" s="1"/>
  <c r="E1477" i="11" s="1"/>
  <c r="E1478" i="11" s="1"/>
  <c r="E1479" i="11" s="1"/>
  <c r="E1480" i="11" s="1"/>
  <c r="E1481" i="11" s="1"/>
  <c r="E1482" i="11" s="1"/>
  <c r="E1483" i="11" s="1"/>
  <c r="E1484" i="11" s="1"/>
  <c r="E1485" i="11" s="1"/>
  <c r="E1486" i="11" s="1"/>
  <c r="E1487" i="11" s="1"/>
  <c r="E1488" i="11" s="1"/>
  <c r="E1489" i="11" s="1"/>
  <c r="E1490" i="11" s="1"/>
  <c r="E1491" i="11" s="1"/>
  <c r="E1492" i="11" s="1"/>
  <c r="E1493" i="11" s="1"/>
  <c r="E1494" i="11" s="1"/>
  <c r="E1495" i="11" s="1"/>
  <c r="E1496" i="11" s="1"/>
  <c r="E1497" i="11" s="1"/>
  <c r="E1498" i="11" s="1"/>
  <c r="E1499" i="11" s="1"/>
  <c r="E1500" i="11" s="1"/>
  <c r="E1501" i="11" s="1"/>
  <c r="E1502" i="11" s="1"/>
  <c r="E1503" i="11" s="1"/>
  <c r="E1504" i="11" s="1"/>
  <c r="E1505" i="11" s="1"/>
  <c r="E1506" i="11" s="1"/>
  <c r="E1507" i="11" s="1"/>
  <c r="E1508" i="11" s="1"/>
  <c r="E1509" i="11" s="1"/>
  <c r="E1510" i="11" s="1"/>
  <c r="E1511" i="11" s="1"/>
  <c r="E1512" i="11" s="1"/>
  <c r="E1513" i="11" s="1"/>
  <c r="E1514" i="11" s="1"/>
  <c r="E1515" i="11" s="1"/>
  <c r="E1516" i="11" s="1"/>
  <c r="E1517" i="11" s="1"/>
  <c r="E1518" i="11" s="1"/>
  <c r="E1519" i="11" s="1"/>
  <c r="E1520" i="11" s="1"/>
  <c r="E1521" i="11" s="1"/>
  <c r="E1522" i="11" s="1"/>
  <c r="E1523" i="11" s="1"/>
  <c r="E1524" i="11" s="1"/>
  <c r="E1525" i="11" s="1"/>
  <c r="E1526" i="11" s="1"/>
  <c r="E1527" i="11" s="1"/>
  <c r="E1528" i="11" s="1"/>
  <c r="E1529" i="11" s="1"/>
  <c r="E1530" i="11" s="1"/>
  <c r="E1531" i="11" s="1"/>
  <c r="E1532" i="11" s="1"/>
  <c r="E1533" i="11" s="1"/>
  <c r="E1534" i="11" s="1"/>
  <c r="E1535" i="11" s="1"/>
  <c r="E1536" i="11" s="1"/>
  <c r="E1537" i="11" s="1"/>
  <c r="E1538" i="11" s="1"/>
  <c r="E1539" i="11" s="1"/>
  <c r="E1540" i="11" s="1"/>
  <c r="E1541" i="11" s="1"/>
  <c r="E1542" i="11" s="1"/>
  <c r="E1543" i="11" s="1"/>
  <c r="E1544" i="11" s="1"/>
  <c r="E1545" i="11" s="1"/>
  <c r="E1546" i="11" s="1"/>
  <c r="E1547" i="11" s="1"/>
  <c r="E1548" i="11" s="1"/>
  <c r="E1549" i="11" s="1"/>
  <c r="E1550" i="11" s="1"/>
  <c r="E1551" i="11" s="1"/>
  <c r="E1552" i="11" s="1"/>
  <c r="E1553" i="11" s="1"/>
  <c r="E1554" i="11" s="1"/>
  <c r="E1555" i="11" s="1"/>
  <c r="E1556" i="11" s="1"/>
  <c r="E1557" i="11" s="1"/>
  <c r="E1558" i="11" s="1"/>
  <c r="E1559" i="11" s="1"/>
  <c r="E1560" i="11" s="1"/>
  <c r="E1561" i="11" s="1"/>
  <c r="E1562" i="11" s="1"/>
  <c r="E1563" i="11" s="1"/>
  <c r="E1564" i="11" s="1"/>
  <c r="E1565" i="11" s="1"/>
  <c r="E1566" i="11" s="1"/>
  <c r="E1567" i="11" s="1"/>
  <c r="E1568" i="11" s="1"/>
  <c r="E1569" i="11" s="1"/>
  <c r="E1570" i="11" s="1"/>
  <c r="E1571" i="11" s="1"/>
  <c r="E1572" i="11" s="1"/>
  <c r="E1573" i="11" s="1"/>
  <c r="E1574" i="11" s="1"/>
  <c r="E1575" i="11" s="1"/>
  <c r="E1576" i="11" s="1"/>
  <c r="E1577" i="11" s="1"/>
  <c r="E1578" i="11" s="1"/>
  <c r="E1579" i="11" s="1"/>
  <c r="E1580" i="11" s="1"/>
  <c r="E1581" i="11" s="1"/>
  <c r="E1582" i="11" s="1"/>
  <c r="E1583" i="11" s="1"/>
  <c r="E1584" i="11" s="1"/>
  <c r="E1585" i="11" s="1"/>
  <c r="E1586" i="11" s="1"/>
  <c r="E1587" i="11" s="1"/>
  <c r="E1588" i="11" s="1"/>
  <c r="E1589" i="11" s="1"/>
  <c r="E1590" i="11" s="1"/>
  <c r="E1591" i="11" s="1"/>
  <c r="E1592" i="11" s="1"/>
  <c r="E1593" i="11" s="1"/>
  <c r="E1594" i="11" s="1"/>
  <c r="E1595" i="11" s="1"/>
  <c r="E1596" i="11" s="1"/>
  <c r="E1597" i="11" s="1"/>
  <c r="E1598" i="11" s="1"/>
  <c r="E1599" i="11" s="1"/>
  <c r="E1600" i="11" s="1"/>
  <c r="E1601" i="11" s="1"/>
  <c r="E1602" i="11" s="1"/>
  <c r="E1603" i="11" s="1"/>
  <c r="E1604" i="11" s="1"/>
  <c r="E1605" i="11" s="1"/>
  <c r="E1606" i="11" s="1"/>
  <c r="E1607" i="11" s="1"/>
  <c r="E1608" i="11" s="1"/>
  <c r="E1609" i="11" s="1"/>
  <c r="E1610" i="11" s="1"/>
  <c r="E1611" i="11" s="1"/>
  <c r="E1612" i="11" s="1"/>
  <c r="E1613" i="11" s="1"/>
  <c r="E1614" i="11" s="1"/>
  <c r="E1615" i="11" s="1"/>
  <c r="E1616" i="11" s="1"/>
  <c r="E1617" i="11" s="1"/>
  <c r="E1618" i="11" s="1"/>
  <c r="E1619" i="11" s="1"/>
  <c r="E1620" i="11" s="1"/>
  <c r="E1621" i="11" s="1"/>
  <c r="E1622" i="11" s="1"/>
  <c r="E1623" i="11" s="1"/>
  <c r="E1624" i="11" s="1"/>
  <c r="E1625" i="11" s="1"/>
  <c r="E1626" i="11" s="1"/>
  <c r="E1627" i="11" s="1"/>
  <c r="E1628" i="11" s="1"/>
  <c r="E1629" i="11" s="1"/>
  <c r="E1630" i="11" s="1"/>
  <c r="E1631" i="11" s="1"/>
  <c r="E1632" i="11" s="1"/>
  <c r="E1633" i="11" s="1"/>
  <c r="E1634" i="11" s="1"/>
  <c r="E1635" i="11" s="1"/>
  <c r="E1636" i="11" s="1"/>
  <c r="E1637" i="11" s="1"/>
  <c r="E1638" i="11" s="1"/>
  <c r="E1639" i="11" s="1"/>
  <c r="E1640" i="11" s="1"/>
  <c r="E1641" i="11" s="1"/>
  <c r="E1642" i="11" s="1"/>
  <c r="E1643" i="11" s="1"/>
  <c r="E1644" i="11" s="1"/>
  <c r="E1645" i="11" s="1"/>
  <c r="E1646" i="11" s="1"/>
  <c r="E1647" i="11" s="1"/>
  <c r="E1648" i="11" s="1"/>
  <c r="E1649" i="11" s="1"/>
  <c r="E1650" i="11" s="1"/>
  <c r="E1651" i="11" s="1"/>
  <c r="E1652" i="11" s="1"/>
  <c r="E1653" i="11" s="1"/>
  <c r="E1654" i="11" s="1"/>
  <c r="E1655" i="11" s="1"/>
  <c r="E1656" i="11" s="1"/>
  <c r="E1657" i="11" s="1"/>
  <c r="E1658" i="11" s="1"/>
  <c r="E1659" i="11" s="1"/>
  <c r="E1660" i="11" s="1"/>
  <c r="E1661" i="11" s="1"/>
  <c r="E1662" i="11" s="1"/>
  <c r="E1663" i="11" s="1"/>
  <c r="E1664" i="11" s="1"/>
  <c r="E1665" i="11" s="1"/>
  <c r="E1666" i="11" s="1"/>
  <c r="E1667" i="11" s="1"/>
  <c r="E1668" i="11" s="1"/>
  <c r="E1669" i="11" s="1"/>
  <c r="E1670" i="11" s="1"/>
  <c r="E1671" i="11" s="1"/>
  <c r="E1672" i="11" s="1"/>
  <c r="E1673" i="11" s="1"/>
  <c r="E1674" i="11" s="1"/>
  <c r="E1675" i="11" s="1"/>
  <c r="E1676" i="11" s="1"/>
  <c r="E1677" i="11" s="1"/>
  <c r="E1678" i="11" s="1"/>
  <c r="E1679" i="11" s="1"/>
  <c r="E1680" i="11" s="1"/>
  <c r="E1681" i="11" s="1"/>
  <c r="E1682" i="11" s="1"/>
  <c r="E1683" i="11" s="1"/>
  <c r="E1684" i="11" s="1"/>
  <c r="E1685" i="11" s="1"/>
  <c r="E1686" i="11" s="1"/>
  <c r="E1687" i="11" s="1"/>
  <c r="E1688" i="11" s="1"/>
  <c r="E1689" i="11" s="1"/>
  <c r="E1690" i="11" s="1"/>
  <c r="E1691" i="11" s="1"/>
  <c r="E1692" i="11" s="1"/>
  <c r="E1693" i="11" s="1"/>
  <c r="E1694" i="11" s="1"/>
  <c r="E1695" i="11" s="1"/>
  <c r="E1696" i="11" s="1"/>
  <c r="E1697" i="11" s="1"/>
  <c r="E1698" i="11" s="1"/>
  <c r="E1699" i="11" s="1"/>
  <c r="E1700" i="11" s="1"/>
  <c r="E1701" i="11" s="1"/>
  <c r="E1702" i="11" s="1"/>
  <c r="E1703" i="11" s="1"/>
  <c r="E1704" i="11" s="1"/>
  <c r="E1705" i="11" s="1"/>
  <c r="E1706" i="11" s="1"/>
  <c r="E1707" i="11" s="1"/>
  <c r="E1708" i="11" s="1"/>
  <c r="E1709" i="11" s="1"/>
  <c r="E1710" i="11" s="1"/>
  <c r="E1711" i="11" s="1"/>
  <c r="E1712" i="11" s="1"/>
  <c r="E1713" i="11" s="1"/>
  <c r="E1714" i="11" s="1"/>
  <c r="E1715" i="11" s="1"/>
  <c r="E1716" i="11" s="1"/>
  <c r="E1717" i="11" s="1"/>
  <c r="E1718" i="11" s="1"/>
  <c r="E1719" i="11" s="1"/>
  <c r="E1720" i="11" s="1"/>
  <c r="E1721" i="11" s="1"/>
  <c r="E1722" i="11" s="1"/>
  <c r="E1723" i="11" s="1"/>
  <c r="E1724" i="11" s="1"/>
  <c r="E1725" i="11" s="1"/>
  <c r="E1726" i="11" s="1"/>
  <c r="E1727" i="11" s="1"/>
  <c r="E1728" i="11" s="1"/>
  <c r="E1729" i="11" s="1"/>
  <c r="E1730" i="11" s="1"/>
  <c r="E1731" i="11" s="1"/>
  <c r="E1732" i="11" s="1"/>
  <c r="E1733" i="11" s="1"/>
  <c r="E1734" i="11" s="1"/>
  <c r="E1735" i="11" s="1"/>
  <c r="E1736" i="11" s="1"/>
  <c r="E1737" i="11" s="1"/>
  <c r="E1738" i="11" s="1"/>
  <c r="E1739" i="11" s="1"/>
  <c r="E1740" i="11" s="1"/>
  <c r="E1741" i="11" s="1"/>
  <c r="E1742" i="11" s="1"/>
  <c r="E1743" i="11" s="1"/>
  <c r="E1744" i="11" s="1"/>
  <c r="E1745" i="11" s="1"/>
  <c r="E1746" i="11" s="1"/>
  <c r="E1747" i="11" s="1"/>
  <c r="E1748" i="11" s="1"/>
  <c r="E1749" i="11" s="1"/>
  <c r="E1750" i="11" s="1"/>
  <c r="E1751" i="11" s="1"/>
  <c r="E1752" i="11" s="1"/>
  <c r="E1753" i="11" s="1"/>
  <c r="E1754" i="11" s="1"/>
  <c r="E1755" i="11" s="1"/>
  <c r="E1756" i="11" s="1"/>
  <c r="E1757" i="11" s="1"/>
  <c r="E1758" i="11" s="1"/>
  <c r="E1759" i="11" s="1"/>
  <c r="E1760" i="11" s="1"/>
  <c r="E1761" i="11" s="1"/>
  <c r="E1762" i="11" s="1"/>
  <c r="E1763" i="11" s="1"/>
  <c r="E1764" i="11" s="1"/>
  <c r="E1765" i="11" s="1"/>
  <c r="E1766" i="11" s="1"/>
  <c r="E1767" i="11" s="1"/>
  <c r="E1768" i="11" s="1"/>
  <c r="E1769" i="11" s="1"/>
  <c r="E1770" i="11" s="1"/>
  <c r="E1771" i="11" s="1"/>
  <c r="E1772" i="11" s="1"/>
  <c r="E1773" i="11" s="1"/>
  <c r="E1774" i="11" s="1"/>
  <c r="E1775" i="11" s="1"/>
  <c r="E1776" i="11" s="1"/>
  <c r="E1777" i="11" s="1"/>
  <c r="E1778" i="11" s="1"/>
  <c r="E1779" i="11" s="1"/>
  <c r="E1780" i="11" s="1"/>
  <c r="E1781" i="11" s="1"/>
  <c r="E1782" i="11" s="1"/>
  <c r="E1783" i="11" s="1"/>
  <c r="E1784" i="11" s="1"/>
  <c r="E1785" i="11" s="1"/>
  <c r="E1786" i="11" s="1"/>
  <c r="E1787" i="11" s="1"/>
  <c r="E1788" i="11" s="1"/>
  <c r="E1789" i="11" s="1"/>
  <c r="E1790" i="11" s="1"/>
  <c r="E1791" i="11" s="1"/>
  <c r="E1792" i="11" s="1"/>
  <c r="E1793" i="11" s="1"/>
  <c r="E1794" i="11" s="1"/>
  <c r="E1795" i="11" s="1"/>
  <c r="E1796" i="11" s="1"/>
  <c r="E1797" i="11" s="1"/>
  <c r="E1798" i="11" s="1"/>
  <c r="E1799" i="11" s="1"/>
  <c r="E1800" i="11" s="1"/>
  <c r="E1801" i="11" s="1"/>
  <c r="E1802" i="11" s="1"/>
  <c r="E1803" i="11" s="1"/>
  <c r="E1804" i="11" s="1"/>
  <c r="E1805" i="11" s="1"/>
  <c r="E1806" i="11" s="1"/>
  <c r="E1807" i="11" s="1"/>
  <c r="E1808" i="11" s="1"/>
  <c r="E1809" i="11" s="1"/>
  <c r="E1810" i="11" s="1"/>
  <c r="E1811" i="11" s="1"/>
  <c r="E1812" i="11" s="1"/>
  <c r="E1813" i="11" s="1"/>
  <c r="E1814" i="11" s="1"/>
  <c r="E1815" i="11" s="1"/>
  <c r="E1816" i="11" s="1"/>
  <c r="E1817" i="11" s="1"/>
  <c r="E1818" i="11" s="1"/>
  <c r="E1819" i="11" s="1"/>
  <c r="E1820" i="11" s="1"/>
  <c r="E1821" i="11" s="1"/>
  <c r="E1822" i="11" s="1"/>
  <c r="E1823" i="11" s="1"/>
  <c r="E1824" i="11" s="1"/>
  <c r="E1825" i="11" s="1"/>
  <c r="E1826" i="11" s="1"/>
  <c r="E1827" i="11" s="1"/>
  <c r="E1828" i="11" s="1"/>
  <c r="E1829" i="11" s="1"/>
  <c r="E1830" i="11" s="1"/>
  <c r="E1831" i="11" s="1"/>
  <c r="E1832" i="11" s="1"/>
  <c r="E1833" i="11" s="1"/>
  <c r="E1834" i="11" s="1"/>
  <c r="E1835" i="11" s="1"/>
  <c r="E1836" i="11" s="1"/>
  <c r="E1837" i="11" s="1"/>
  <c r="E1838" i="11" s="1"/>
  <c r="E1839" i="11" s="1"/>
  <c r="E1840" i="11" s="1"/>
  <c r="E1841" i="11" s="1"/>
  <c r="E1842" i="11" s="1"/>
  <c r="E1843" i="11" s="1"/>
  <c r="E1844" i="11" s="1"/>
  <c r="E1845" i="11" s="1"/>
  <c r="E1846" i="11" s="1"/>
  <c r="E1847" i="11" s="1"/>
  <c r="E1848" i="11" s="1"/>
  <c r="E1849" i="11" s="1"/>
  <c r="E1850" i="11" s="1"/>
  <c r="E1851" i="11" s="1"/>
  <c r="E1852" i="11" s="1"/>
  <c r="E1853" i="11" s="1"/>
  <c r="E1854" i="11" s="1"/>
  <c r="E1855" i="11" s="1"/>
  <c r="E1856" i="11" s="1"/>
  <c r="E1857" i="11" s="1"/>
  <c r="E1858" i="11" s="1"/>
  <c r="E1859" i="11" s="1"/>
  <c r="E1860" i="11" s="1"/>
  <c r="E1861" i="11" s="1"/>
  <c r="E1862" i="11" s="1"/>
  <c r="E1863" i="11" s="1"/>
  <c r="E1864" i="11" s="1"/>
  <c r="E1865" i="11" s="1"/>
  <c r="E1866" i="11" s="1"/>
  <c r="E1867" i="11" s="1"/>
  <c r="E1868" i="11" s="1"/>
  <c r="E1869" i="11" s="1"/>
  <c r="E1870" i="11" s="1"/>
  <c r="E1871" i="11" s="1"/>
  <c r="E1872" i="11" s="1"/>
  <c r="E1873" i="11" s="1"/>
  <c r="E1874" i="11" s="1"/>
  <c r="E1875" i="11" s="1"/>
  <c r="E1876" i="11" s="1"/>
  <c r="E1877" i="11" s="1"/>
  <c r="E1878" i="11" s="1"/>
  <c r="E1879" i="11" s="1"/>
  <c r="E1880" i="11" s="1"/>
  <c r="E1881" i="11" s="1"/>
  <c r="E1882" i="11" s="1"/>
  <c r="E1883" i="11" s="1"/>
  <c r="E1884" i="11" s="1"/>
  <c r="E1885" i="11" s="1"/>
  <c r="E1886" i="11" s="1"/>
  <c r="E1887" i="11" s="1"/>
  <c r="E1888" i="11" s="1"/>
  <c r="E1889" i="11" s="1"/>
  <c r="E1890" i="11" s="1"/>
  <c r="E1891" i="11" s="1"/>
  <c r="E1892" i="11" s="1"/>
  <c r="E1893" i="11" s="1"/>
  <c r="E1894" i="11" s="1"/>
  <c r="E1895" i="11" s="1"/>
  <c r="E1896" i="11" s="1"/>
  <c r="E1897" i="11" s="1"/>
  <c r="E1898" i="11" s="1"/>
  <c r="E1899" i="11" s="1"/>
  <c r="E1900" i="11" s="1"/>
  <c r="E1901" i="11" s="1"/>
  <c r="E1902" i="11" s="1"/>
  <c r="E1903" i="11" s="1"/>
  <c r="E1904" i="11" s="1"/>
  <c r="E1905" i="11" s="1"/>
  <c r="E1906" i="11" s="1"/>
  <c r="E1907" i="11" s="1"/>
  <c r="E1908" i="11" s="1"/>
  <c r="E1909" i="11" s="1"/>
  <c r="E1910" i="11" s="1"/>
  <c r="E1911" i="11" s="1"/>
  <c r="E1912" i="11" s="1"/>
  <c r="E1913" i="11" s="1"/>
  <c r="E1914" i="11" s="1"/>
  <c r="E1915" i="11" s="1"/>
  <c r="E1916" i="11" s="1"/>
  <c r="E1917" i="11" s="1"/>
  <c r="E1918" i="11" s="1"/>
  <c r="E1919" i="11" s="1"/>
  <c r="E1920" i="11" s="1"/>
  <c r="E1921" i="11" s="1"/>
  <c r="E1922" i="11" s="1"/>
  <c r="E1923" i="11" s="1"/>
  <c r="E1924" i="11" s="1"/>
  <c r="E1925" i="11" s="1"/>
  <c r="E1926" i="11" s="1"/>
  <c r="E1927" i="11" s="1"/>
  <c r="E1928" i="11" s="1"/>
  <c r="E1929" i="11" s="1"/>
  <c r="E1930" i="11" s="1"/>
  <c r="E1931" i="11" s="1"/>
  <c r="E1932" i="11" s="1"/>
  <c r="E1933" i="11" s="1"/>
  <c r="E1934" i="11" s="1"/>
  <c r="E1935" i="11" s="1"/>
  <c r="E1936" i="11" s="1"/>
  <c r="E1937" i="11" s="1"/>
  <c r="E1938" i="11" s="1"/>
  <c r="E1939" i="11" s="1"/>
  <c r="E1940" i="11" s="1"/>
  <c r="E1941" i="11" s="1"/>
  <c r="E1942" i="11" s="1"/>
  <c r="E1943" i="11" s="1"/>
  <c r="E1944" i="11" s="1"/>
  <c r="E1945" i="11" s="1"/>
  <c r="E1946" i="11" s="1"/>
  <c r="E1947" i="11" s="1"/>
  <c r="E1948" i="11" s="1"/>
  <c r="E1949" i="11" s="1"/>
  <c r="E1950" i="11" s="1"/>
  <c r="E1951" i="11" s="1"/>
  <c r="E1952" i="11" s="1"/>
  <c r="E1953" i="11" s="1"/>
  <c r="E1954" i="11" s="1"/>
  <c r="E1955" i="11" s="1"/>
  <c r="E1956" i="11" s="1"/>
  <c r="E1957" i="11" s="1"/>
  <c r="E1958" i="11" s="1"/>
  <c r="E1959" i="11" s="1"/>
  <c r="E1960" i="11" s="1"/>
  <c r="E1961" i="11" s="1"/>
  <c r="E1962" i="11" s="1"/>
  <c r="E1963" i="11" s="1"/>
  <c r="E1964" i="11" s="1"/>
  <c r="E1965" i="11" s="1"/>
  <c r="E1966" i="11" s="1"/>
  <c r="E1967" i="11" s="1"/>
  <c r="E1968" i="11" s="1"/>
  <c r="E1969" i="11" s="1"/>
  <c r="E1970" i="11" s="1"/>
  <c r="E1971" i="11" s="1"/>
  <c r="E1972" i="11" s="1"/>
  <c r="E1973" i="11" s="1"/>
  <c r="E1974" i="11" s="1"/>
  <c r="E1975" i="11" s="1"/>
  <c r="E1976" i="11" s="1"/>
  <c r="E1977" i="11" s="1"/>
  <c r="E1978" i="11" s="1"/>
  <c r="E1979" i="11" s="1"/>
  <c r="E1980" i="11" s="1"/>
  <c r="E1981" i="11" s="1"/>
  <c r="E1982" i="11" s="1"/>
  <c r="E1983" i="11" s="1"/>
  <c r="E1984" i="11" s="1"/>
  <c r="E1985" i="11" s="1"/>
  <c r="E1986" i="11" s="1"/>
  <c r="E1987" i="11" s="1"/>
  <c r="E1988" i="11" s="1"/>
  <c r="E1989" i="11" s="1"/>
  <c r="E1990" i="11" s="1"/>
  <c r="E1991" i="11" s="1"/>
  <c r="E1992" i="11" s="1"/>
  <c r="E1993" i="11" s="1"/>
  <c r="E1994" i="11" s="1"/>
  <c r="E1995" i="11" s="1"/>
  <c r="E1996" i="11" s="1"/>
  <c r="E1997" i="11" s="1"/>
  <c r="E1998" i="11" s="1"/>
  <c r="E1999" i="11" s="1"/>
  <c r="E2000" i="11" s="1"/>
  <c r="E2001" i="11" s="1"/>
  <c r="E2002" i="11" s="1"/>
  <c r="E2003" i="11" s="1"/>
  <c r="E2004" i="11" s="1"/>
  <c r="E2005" i="11" s="1"/>
  <c r="E2006" i="11" s="1"/>
  <c r="E2007" i="11" s="1"/>
  <c r="E2008" i="11" s="1"/>
  <c r="E2009" i="11" s="1"/>
  <c r="E2010" i="11" s="1"/>
  <c r="E2011" i="11" s="1"/>
  <c r="E2012" i="11" s="1"/>
  <c r="E2013" i="11" s="1"/>
  <c r="E2014" i="11" s="1"/>
  <c r="E2015" i="11" s="1"/>
  <c r="E2016" i="11" s="1"/>
  <c r="E2017" i="11" s="1"/>
  <c r="E2018" i="11" s="1"/>
  <c r="E2019" i="11" s="1"/>
  <c r="E2020" i="11" s="1"/>
  <c r="E2021" i="11" s="1"/>
  <c r="E2022" i="11" s="1"/>
  <c r="E2023" i="11" s="1"/>
  <c r="E2024" i="11" s="1"/>
  <c r="E2025" i="11" s="1"/>
  <c r="E2026" i="11" s="1"/>
  <c r="E2027" i="11" s="1"/>
  <c r="E2028" i="11" s="1"/>
  <c r="E2029" i="11" s="1"/>
  <c r="E2030" i="11" s="1"/>
  <c r="E2031" i="11" s="1"/>
  <c r="E2032" i="11" s="1"/>
  <c r="E2033" i="11" s="1"/>
  <c r="E2034" i="11" s="1"/>
  <c r="E2035" i="11" s="1"/>
  <c r="E2036" i="11" s="1"/>
  <c r="E2037" i="11" s="1"/>
  <c r="E2038" i="11" s="1"/>
  <c r="E2039" i="11" s="1"/>
  <c r="E2040" i="11" s="1"/>
  <c r="E2041" i="11" s="1"/>
  <c r="E2042" i="11" s="1"/>
  <c r="E2043" i="11" s="1"/>
  <c r="E2044" i="11" s="1"/>
  <c r="E2045" i="11" s="1"/>
  <c r="E2046" i="11" s="1"/>
  <c r="E2047" i="11" s="1"/>
  <c r="E2048" i="11" s="1"/>
  <c r="E2049" i="11" s="1"/>
  <c r="E2050" i="11" s="1"/>
  <c r="E2051" i="11" s="1"/>
  <c r="E2052" i="11" s="1"/>
  <c r="E2053" i="11" s="1"/>
  <c r="E2054" i="11" s="1"/>
  <c r="E2055" i="11" s="1"/>
  <c r="E2056" i="11" s="1"/>
  <c r="E2057" i="11" s="1"/>
  <c r="E2058" i="11" s="1"/>
  <c r="E2059" i="11" s="1"/>
  <c r="E2060" i="11" s="1"/>
  <c r="E2061" i="11" s="1"/>
  <c r="E2062" i="11" s="1"/>
  <c r="E2063" i="11" s="1"/>
  <c r="E2064" i="11" s="1"/>
  <c r="E2065" i="11" s="1"/>
  <c r="E2066" i="11" s="1"/>
  <c r="E2067" i="11" s="1"/>
  <c r="E2068" i="11" s="1"/>
  <c r="E2069" i="11" s="1"/>
  <c r="E2070" i="11" s="1"/>
  <c r="E2071" i="11" s="1"/>
  <c r="E2072" i="11" s="1"/>
  <c r="E2073" i="11" s="1"/>
  <c r="E2074" i="11" s="1"/>
  <c r="E2075" i="11" s="1"/>
  <c r="E2076" i="11" s="1"/>
  <c r="E2077" i="11" s="1"/>
  <c r="E2078" i="11" s="1"/>
  <c r="E2079" i="11" s="1"/>
  <c r="E2080" i="11" s="1"/>
  <c r="E2081" i="11" s="1"/>
  <c r="E2082" i="11" s="1"/>
  <c r="E2083" i="11" s="1"/>
  <c r="E2084" i="11" s="1"/>
  <c r="E2085" i="11" s="1"/>
  <c r="E2086" i="11" s="1"/>
  <c r="E2087" i="11" s="1"/>
  <c r="E2088" i="11" s="1"/>
  <c r="E2089" i="11" s="1"/>
  <c r="E2090" i="11" s="1"/>
  <c r="E2091" i="11" s="1"/>
  <c r="E2092" i="11" s="1"/>
  <c r="E2093" i="11" s="1"/>
  <c r="E2094" i="11" s="1"/>
  <c r="E2095" i="11" s="1"/>
  <c r="E2096" i="11" s="1"/>
  <c r="E2097" i="11" s="1"/>
  <c r="E2098" i="11" s="1"/>
  <c r="E2099" i="11" s="1"/>
  <c r="E2100" i="11" s="1"/>
  <c r="E2101" i="11" s="1"/>
  <c r="E2102" i="11" s="1"/>
  <c r="E2103" i="11" s="1"/>
  <c r="E2104" i="11" s="1"/>
  <c r="E2105" i="11" s="1"/>
  <c r="E2106" i="11" s="1"/>
  <c r="E2107" i="11" s="1"/>
  <c r="E2108" i="11" s="1"/>
  <c r="E2109" i="11" s="1"/>
  <c r="E2110" i="11" s="1"/>
  <c r="E2111" i="11" s="1"/>
  <c r="E2112" i="11" s="1"/>
  <c r="E2113" i="11" s="1"/>
  <c r="E2114" i="11" s="1"/>
  <c r="E2115" i="11" s="1"/>
  <c r="E2116" i="11" s="1"/>
  <c r="E2117" i="11" s="1"/>
  <c r="E2118" i="11" s="1"/>
  <c r="E2119" i="11" s="1"/>
  <c r="E2120" i="11" s="1"/>
  <c r="E2121" i="11" s="1"/>
  <c r="E2122" i="11" s="1"/>
  <c r="E2123" i="11" s="1"/>
  <c r="E2124" i="11" s="1"/>
  <c r="E2125" i="11" s="1"/>
  <c r="E2126" i="11" s="1"/>
  <c r="E2127" i="11" s="1"/>
  <c r="E2128" i="11" s="1"/>
  <c r="E2129" i="11" s="1"/>
  <c r="E2130" i="11" s="1"/>
  <c r="E2131" i="11" s="1"/>
  <c r="E2132" i="11" s="1"/>
  <c r="E2133" i="11" s="1"/>
  <c r="E2134" i="11" s="1"/>
  <c r="E2135" i="11" s="1"/>
  <c r="E2136" i="11" s="1"/>
  <c r="E2137" i="11" s="1"/>
  <c r="E2138" i="11" s="1"/>
  <c r="E2139" i="11" s="1"/>
  <c r="E2140" i="11" s="1"/>
  <c r="E2141" i="11" s="1"/>
  <c r="E2142" i="11" s="1"/>
  <c r="E2143" i="11" s="1"/>
  <c r="E2144" i="11" s="1"/>
  <c r="E2145" i="11" s="1"/>
  <c r="E2146" i="11" s="1"/>
  <c r="E2147" i="11" s="1"/>
  <c r="E2148" i="11" s="1"/>
  <c r="E2149" i="11" s="1"/>
  <c r="E2150" i="11" s="1"/>
  <c r="E2151" i="11" s="1"/>
  <c r="E2152" i="11" s="1"/>
  <c r="E2153" i="11" s="1"/>
  <c r="E2154" i="11" s="1"/>
  <c r="E2155" i="11" s="1"/>
  <c r="E2156" i="11" s="1"/>
  <c r="E2157" i="11" s="1"/>
  <c r="E2158" i="11" s="1"/>
  <c r="E2159" i="11" s="1"/>
  <c r="E2160" i="11" s="1"/>
  <c r="E2161" i="11" s="1"/>
  <c r="E2162" i="11" s="1"/>
  <c r="E2163" i="11" s="1"/>
  <c r="E2164" i="11" s="1"/>
  <c r="E2165" i="11" s="1"/>
  <c r="E2166" i="11" s="1"/>
  <c r="E2167" i="11" s="1"/>
  <c r="E2168" i="11" s="1"/>
  <c r="E2169" i="11" s="1"/>
  <c r="E2170" i="11" s="1"/>
  <c r="E2171" i="11" s="1"/>
  <c r="E2172" i="11" s="1"/>
  <c r="E2173" i="11" s="1"/>
  <c r="E2174" i="11" s="1"/>
  <c r="E2175" i="11" s="1"/>
  <c r="E2176" i="11" s="1"/>
  <c r="E2177" i="11" s="1"/>
  <c r="E2178" i="11" s="1"/>
  <c r="E2179" i="11" s="1"/>
  <c r="E2180" i="11" s="1"/>
  <c r="E2181" i="11" s="1"/>
  <c r="E2182" i="11" s="1"/>
  <c r="E2183" i="11" s="1"/>
  <c r="E2184" i="11" s="1"/>
  <c r="E2185" i="11" s="1"/>
  <c r="E2186" i="11" s="1"/>
  <c r="E2187" i="11" s="1"/>
  <c r="E2188" i="11" s="1"/>
  <c r="E2189" i="11" s="1"/>
  <c r="E2190" i="11" s="1"/>
  <c r="E2191" i="11" s="1"/>
  <c r="E2192" i="11" s="1"/>
  <c r="E2193" i="11" s="1"/>
  <c r="E2194" i="11" s="1"/>
  <c r="E2195" i="11" s="1"/>
  <c r="E2196" i="11" s="1"/>
  <c r="E2197" i="11" s="1"/>
  <c r="E2198" i="11" s="1"/>
  <c r="E2199" i="11" s="1"/>
  <c r="E2200" i="11" s="1"/>
  <c r="E2201" i="11" s="1"/>
  <c r="E2202" i="11" s="1"/>
  <c r="E2203" i="11" s="1"/>
  <c r="E2204" i="11" s="1"/>
  <c r="E2205" i="11" s="1"/>
  <c r="E2206" i="11" s="1"/>
  <c r="E2207" i="11" s="1"/>
  <c r="E2208" i="11" s="1"/>
  <c r="E2209" i="11" s="1"/>
  <c r="E2210" i="11" s="1"/>
  <c r="E2211" i="11" s="1"/>
  <c r="E2212" i="11" s="1"/>
  <c r="E2213" i="11" s="1"/>
  <c r="E2214" i="11" s="1"/>
  <c r="E2215" i="11" s="1"/>
  <c r="E2216" i="11" s="1"/>
  <c r="E2217" i="11" s="1"/>
  <c r="E2218" i="11" s="1"/>
  <c r="E2219" i="11" s="1"/>
  <c r="E2220" i="11" s="1"/>
  <c r="E2221" i="11" s="1"/>
  <c r="E2222" i="11" s="1"/>
  <c r="E2223" i="11" s="1"/>
  <c r="E2224" i="11" s="1"/>
  <c r="E2225" i="11" s="1"/>
  <c r="E2226" i="11" s="1"/>
  <c r="E2227" i="11" s="1"/>
  <c r="E2228" i="11" s="1"/>
  <c r="E2229" i="11" s="1"/>
  <c r="E2230" i="11" s="1"/>
  <c r="E2231" i="11" s="1"/>
  <c r="E2232" i="11" s="1"/>
  <c r="E2233" i="11" s="1"/>
  <c r="E2234" i="11" s="1"/>
  <c r="E2235" i="11" s="1"/>
  <c r="E2236" i="11" s="1"/>
  <c r="E2237" i="11" s="1"/>
  <c r="E2238" i="11" s="1"/>
  <c r="E2239" i="11" s="1"/>
  <c r="E2240" i="11" s="1"/>
  <c r="E2241" i="11" s="1"/>
  <c r="E2242" i="11" s="1"/>
  <c r="E2243" i="11" s="1"/>
  <c r="E2244" i="11" s="1"/>
  <c r="E2245" i="11" s="1"/>
  <c r="E2246" i="11" s="1"/>
  <c r="E2247" i="11" s="1"/>
  <c r="E2248" i="11" s="1"/>
  <c r="E2249" i="11" s="1"/>
  <c r="E2250" i="11" s="1"/>
  <c r="E2251" i="11" s="1"/>
  <c r="E2252" i="11" s="1"/>
  <c r="E2253" i="11" s="1"/>
  <c r="E2254" i="11" s="1"/>
  <c r="E2255" i="11" s="1"/>
  <c r="E2256" i="11" s="1"/>
  <c r="E2257" i="11" s="1"/>
  <c r="E2258" i="11" s="1"/>
  <c r="E2259" i="11" s="1"/>
  <c r="E2260" i="11" s="1"/>
  <c r="E2261" i="11" s="1"/>
  <c r="E2262" i="11" s="1"/>
  <c r="E2263" i="11" s="1"/>
  <c r="E2264" i="11" s="1"/>
  <c r="E2265" i="11" s="1"/>
  <c r="E2266" i="11" s="1"/>
  <c r="E2267" i="11" s="1"/>
  <c r="E2268" i="11" s="1"/>
  <c r="E2269" i="11" s="1"/>
  <c r="E2270" i="11" s="1"/>
  <c r="E2271" i="11" s="1"/>
  <c r="E2272" i="11" s="1"/>
  <c r="E2273" i="11" s="1"/>
  <c r="E2274" i="11" s="1"/>
  <c r="E2275" i="11" s="1"/>
  <c r="E2276" i="11" s="1"/>
  <c r="E2277" i="11" s="1"/>
  <c r="E2278" i="11" s="1"/>
  <c r="E2279" i="11" s="1"/>
  <c r="E2280" i="11" s="1"/>
  <c r="E2281" i="11" s="1"/>
  <c r="E2282" i="11" s="1"/>
  <c r="E2283" i="11" s="1"/>
  <c r="E2284" i="11" s="1"/>
  <c r="E2285" i="11" s="1"/>
  <c r="E2286" i="11" s="1"/>
  <c r="E2287" i="11" s="1"/>
  <c r="E2288" i="11" s="1"/>
  <c r="E2289" i="11" s="1"/>
  <c r="E2290" i="11" s="1"/>
  <c r="E2291" i="11" s="1"/>
  <c r="E2292" i="11" s="1"/>
  <c r="E2293" i="11" s="1"/>
  <c r="E2294" i="11" s="1"/>
  <c r="E2295" i="11" s="1"/>
  <c r="E2296" i="11" s="1"/>
  <c r="E2297" i="11" s="1"/>
  <c r="E2298" i="11" s="1"/>
  <c r="E2299" i="11" s="1"/>
  <c r="E2300" i="11" s="1"/>
  <c r="E2301" i="11" s="1"/>
  <c r="E2302" i="11" s="1"/>
  <c r="E2303" i="11" s="1"/>
  <c r="E2304" i="11" s="1"/>
  <c r="E2305" i="11" s="1"/>
  <c r="E2306" i="11" s="1"/>
  <c r="E2307" i="11" s="1"/>
  <c r="E2308" i="11" s="1"/>
  <c r="E2309" i="11" s="1"/>
  <c r="E2310" i="11" s="1"/>
  <c r="E2311" i="11" s="1"/>
  <c r="E2312" i="11" s="1"/>
  <c r="E2313" i="11" s="1"/>
  <c r="E2314" i="11" s="1"/>
  <c r="E2315" i="11" s="1"/>
  <c r="E2316" i="11" s="1"/>
  <c r="E2317" i="11" s="1"/>
  <c r="E2318" i="11" s="1"/>
  <c r="E2319" i="11" s="1"/>
  <c r="E2320" i="11" s="1"/>
  <c r="E2321" i="11" s="1"/>
  <c r="E2322" i="11" s="1"/>
  <c r="E2323" i="11" s="1"/>
  <c r="E2324" i="11" s="1"/>
  <c r="E2325" i="11" s="1"/>
  <c r="E2326" i="11" s="1"/>
  <c r="E2327" i="11" s="1"/>
  <c r="E2328" i="11" s="1"/>
  <c r="E2329" i="11" s="1"/>
  <c r="E2330" i="11" s="1"/>
  <c r="E2331" i="11" s="1"/>
  <c r="E2332" i="11" s="1"/>
  <c r="E2333" i="11" s="1"/>
  <c r="E2334" i="11" s="1"/>
  <c r="E2335" i="11" s="1"/>
  <c r="E2336" i="11" s="1"/>
  <c r="E2337" i="11" s="1"/>
  <c r="E2338" i="11" s="1"/>
  <c r="E2339" i="11" s="1"/>
  <c r="E2340" i="11" s="1"/>
  <c r="E2341" i="11" s="1"/>
  <c r="E2342" i="11" s="1"/>
  <c r="E2343" i="11" s="1"/>
  <c r="E2344" i="11" s="1"/>
  <c r="E2345" i="11" s="1"/>
  <c r="E2346" i="11" s="1"/>
  <c r="E2347" i="11" s="1"/>
  <c r="E2348" i="11" s="1"/>
  <c r="E2349" i="11" s="1"/>
  <c r="E2350" i="11" s="1"/>
  <c r="E2351" i="11" s="1"/>
  <c r="E2352" i="11" s="1"/>
  <c r="E2353" i="11" s="1"/>
  <c r="E2354" i="11" s="1"/>
  <c r="E2355" i="11" s="1"/>
  <c r="E2356" i="11" s="1"/>
  <c r="E2357" i="11" s="1"/>
  <c r="E2358" i="11" s="1"/>
  <c r="E2359" i="11" s="1"/>
  <c r="E2360" i="11" s="1"/>
  <c r="E2361" i="11" s="1"/>
  <c r="E2362" i="11" s="1"/>
  <c r="E2363" i="11" s="1"/>
  <c r="E2364" i="11" s="1"/>
  <c r="E2365" i="11" s="1"/>
  <c r="E2366" i="11" s="1"/>
  <c r="E2367" i="11" s="1"/>
  <c r="E2368" i="11" s="1"/>
  <c r="E2369" i="11" s="1"/>
  <c r="E2370" i="11" s="1"/>
  <c r="E2371" i="11" s="1"/>
  <c r="E2372" i="11" s="1"/>
  <c r="E2373" i="11" s="1"/>
  <c r="E2374" i="11" s="1"/>
  <c r="E2375" i="11" s="1"/>
  <c r="E2376" i="11" s="1"/>
  <c r="E2377" i="11" s="1"/>
  <c r="E2378" i="11" s="1"/>
  <c r="E2379" i="11" s="1"/>
  <c r="E2380" i="11" s="1"/>
  <c r="E2381" i="11" s="1"/>
  <c r="E2382" i="11" s="1"/>
  <c r="E2383" i="11" s="1"/>
  <c r="E2384" i="11" s="1"/>
  <c r="E2385" i="11" s="1"/>
  <c r="E2386" i="11" s="1"/>
  <c r="E2387" i="11" s="1"/>
  <c r="E2388" i="11" s="1"/>
  <c r="E2389" i="11" s="1"/>
  <c r="E2390" i="11" s="1"/>
  <c r="E2391" i="11" s="1"/>
  <c r="E2392" i="11" s="1"/>
  <c r="E2393" i="11" s="1"/>
  <c r="E2394" i="11" s="1"/>
  <c r="E2395" i="11" s="1"/>
  <c r="E2396" i="11" s="1"/>
  <c r="E2397" i="11" s="1"/>
  <c r="E2398" i="11" s="1"/>
  <c r="E2399" i="11" s="1"/>
  <c r="E2400" i="11" s="1"/>
  <c r="E2401" i="11" s="1"/>
  <c r="E2402" i="11" s="1"/>
  <c r="E2403" i="11" s="1"/>
  <c r="E2404" i="11" s="1"/>
  <c r="E2405" i="11" s="1"/>
  <c r="E2406" i="11" s="1"/>
  <c r="E2407" i="11" s="1"/>
  <c r="E2408" i="11" s="1"/>
  <c r="E2409" i="11" s="1"/>
  <c r="E2410" i="11" s="1"/>
  <c r="E2411" i="11" s="1"/>
  <c r="E2412" i="11" s="1"/>
  <c r="E2413" i="11" s="1"/>
  <c r="E2414" i="11" s="1"/>
  <c r="E2415" i="11" s="1"/>
  <c r="E2416" i="11" s="1"/>
  <c r="E2417" i="11" s="1"/>
  <c r="E2418" i="11" s="1"/>
  <c r="E2419" i="11" s="1"/>
  <c r="E2420" i="11" s="1"/>
  <c r="E2421" i="11" s="1"/>
  <c r="E2422" i="11" s="1"/>
  <c r="E2423" i="11" s="1"/>
  <c r="E2424" i="11" s="1"/>
  <c r="E2425" i="11" s="1"/>
  <c r="E2426" i="11" s="1"/>
  <c r="E2427" i="11" s="1"/>
  <c r="E2428" i="11" s="1"/>
  <c r="E2429" i="11" s="1"/>
  <c r="E2430" i="11" s="1"/>
  <c r="E2431" i="11" s="1"/>
  <c r="E2432" i="11" s="1"/>
  <c r="E2433" i="11" s="1"/>
  <c r="E2434" i="11" s="1"/>
  <c r="E2435" i="11" s="1"/>
  <c r="E2436" i="11" s="1"/>
  <c r="E2437" i="11" s="1"/>
  <c r="E2438" i="11" s="1"/>
  <c r="E2439" i="11" s="1"/>
  <c r="E2440" i="11" s="1"/>
  <c r="E2441" i="11" s="1"/>
  <c r="E2442" i="11" s="1"/>
  <c r="E2443" i="11" s="1"/>
  <c r="E2444" i="11" s="1"/>
  <c r="E2445" i="11" s="1"/>
  <c r="E2446" i="11" s="1"/>
  <c r="E2447" i="11" s="1"/>
  <c r="E2448" i="11" s="1"/>
  <c r="E2449" i="11" s="1"/>
  <c r="E2450" i="11" s="1"/>
  <c r="E2451" i="11" s="1"/>
  <c r="E2452" i="11" s="1"/>
  <c r="E2453" i="11" s="1"/>
  <c r="E2454" i="11" s="1"/>
  <c r="E2455" i="11" s="1"/>
  <c r="E2456" i="11" s="1"/>
  <c r="E2457" i="11" s="1"/>
  <c r="E2458" i="11" s="1"/>
  <c r="E2459" i="11" s="1"/>
  <c r="E2460" i="11" s="1"/>
  <c r="E2461" i="11" s="1"/>
  <c r="E2462" i="11" s="1"/>
  <c r="E2463" i="11" s="1"/>
  <c r="E2464" i="11" s="1"/>
  <c r="E2465" i="11" s="1"/>
  <c r="E2466" i="11" s="1"/>
  <c r="E2467" i="11" s="1"/>
  <c r="E2468" i="11" s="1"/>
  <c r="E2469" i="11" s="1"/>
  <c r="E2470" i="11" s="1"/>
  <c r="E2471" i="11" s="1"/>
  <c r="E2472" i="11" s="1"/>
  <c r="E2473" i="11" s="1"/>
  <c r="E2474" i="11" s="1"/>
  <c r="E2475" i="11" s="1"/>
  <c r="E2476" i="11" s="1"/>
  <c r="E2477" i="11" s="1"/>
  <c r="E2478" i="11" s="1"/>
  <c r="E2479" i="11" s="1"/>
  <c r="E2480" i="11" s="1"/>
  <c r="E2481" i="11" s="1"/>
  <c r="E2482" i="11" s="1"/>
  <c r="E2483" i="11" s="1"/>
  <c r="E2484" i="11" s="1"/>
  <c r="E2485" i="11" s="1"/>
  <c r="E2486" i="11" s="1"/>
  <c r="E2487" i="11" s="1"/>
  <c r="E2488" i="11" s="1"/>
  <c r="E2489" i="11" s="1"/>
  <c r="E2490" i="11" s="1"/>
  <c r="E2491" i="11" s="1"/>
  <c r="E2492" i="11" s="1"/>
  <c r="E2493" i="11" s="1"/>
  <c r="E2494" i="11" s="1"/>
  <c r="E2495" i="11" s="1"/>
  <c r="E2496" i="11" s="1"/>
  <c r="E2497" i="11" s="1"/>
  <c r="E2498" i="11" s="1"/>
  <c r="E2499" i="11" s="1"/>
  <c r="E2500" i="11" s="1"/>
  <c r="E2501" i="11" s="1"/>
  <c r="E2502" i="11" s="1"/>
  <c r="E2503" i="11" s="1"/>
  <c r="E2504" i="11" s="1"/>
  <c r="E2505" i="11" s="1"/>
  <c r="E2506" i="11" s="1"/>
  <c r="E2507" i="11" s="1"/>
  <c r="E2508" i="11" s="1"/>
  <c r="E2509" i="11" s="1"/>
  <c r="E2510" i="11" s="1"/>
  <c r="E2511" i="11" s="1"/>
  <c r="E2512" i="11" s="1"/>
  <c r="E2513" i="11" s="1"/>
  <c r="E2514" i="11" s="1"/>
  <c r="E2515" i="11" s="1"/>
  <c r="E2516" i="11" s="1"/>
  <c r="E2517" i="11" s="1"/>
  <c r="E2518" i="11" s="1"/>
  <c r="E2519" i="11" s="1"/>
  <c r="E2520" i="11" s="1"/>
  <c r="E2521" i="11" s="1"/>
  <c r="E2522" i="11" s="1"/>
  <c r="E2523" i="11" s="1"/>
  <c r="E2524" i="11" s="1"/>
  <c r="E2525" i="11" s="1"/>
  <c r="E2526" i="11" s="1"/>
  <c r="E2527" i="11" s="1"/>
  <c r="E2528" i="11" s="1"/>
  <c r="E2529" i="11" s="1"/>
  <c r="E2530" i="11" s="1"/>
  <c r="E2531" i="11" s="1"/>
  <c r="E2532" i="11" s="1"/>
  <c r="E2533" i="11" s="1"/>
  <c r="E2534" i="11" s="1"/>
  <c r="E2535" i="11" s="1"/>
  <c r="E2536" i="11" s="1"/>
  <c r="E2537" i="11" s="1"/>
  <c r="E2538" i="11" s="1"/>
  <c r="E2539" i="11" s="1"/>
  <c r="E2540" i="11" s="1"/>
  <c r="E2541" i="11" s="1"/>
  <c r="E2542" i="11" s="1"/>
  <c r="E2543" i="11" s="1"/>
  <c r="E2544" i="11" s="1"/>
  <c r="E2545" i="11" s="1"/>
  <c r="E2546" i="11" s="1"/>
  <c r="E2547" i="11" s="1"/>
  <c r="E2548" i="11" s="1"/>
  <c r="E2549" i="11" s="1"/>
  <c r="E2550" i="11" s="1"/>
  <c r="E2551" i="11" s="1"/>
  <c r="E2552" i="11" s="1"/>
  <c r="E2553" i="11" s="1"/>
  <c r="E2554" i="11" s="1"/>
  <c r="E2555" i="11" s="1"/>
  <c r="E2556" i="11" s="1"/>
  <c r="E2557" i="11" s="1"/>
  <c r="E2558" i="11" s="1"/>
  <c r="E2559" i="11" s="1"/>
  <c r="E2560" i="11" s="1"/>
  <c r="E2561" i="11" s="1"/>
  <c r="E2562" i="11" s="1"/>
  <c r="E2563" i="11" s="1"/>
  <c r="E2564" i="11" s="1"/>
  <c r="E2565" i="11" s="1"/>
  <c r="E2566" i="11" s="1"/>
  <c r="E2567" i="11" s="1"/>
  <c r="E2568" i="11" s="1"/>
  <c r="E2569" i="11" s="1"/>
  <c r="E2570" i="11" s="1"/>
  <c r="E2571" i="11" s="1"/>
  <c r="E2572" i="11" s="1"/>
  <c r="E2573" i="11" s="1"/>
  <c r="E2574" i="11" s="1"/>
  <c r="E2575" i="11" s="1"/>
  <c r="E2576" i="11" s="1"/>
  <c r="E2577" i="11" s="1"/>
  <c r="E2578" i="11" s="1"/>
  <c r="E2579" i="11" s="1"/>
  <c r="E2580" i="11" s="1"/>
  <c r="E2581" i="11" s="1"/>
  <c r="E2582" i="11" s="1"/>
  <c r="E2583" i="11" s="1"/>
  <c r="E2584" i="11" s="1"/>
  <c r="E2585" i="11" s="1"/>
  <c r="E2586" i="11" s="1"/>
  <c r="E2587" i="11" s="1"/>
  <c r="E2588" i="11" s="1"/>
  <c r="E2589" i="11" s="1"/>
  <c r="E2590" i="11" s="1"/>
  <c r="E2591" i="11" s="1"/>
  <c r="E2592" i="11" s="1"/>
  <c r="E2593" i="11" s="1"/>
  <c r="E2594" i="11" s="1"/>
  <c r="E2595" i="11" s="1"/>
  <c r="E2596" i="11" s="1"/>
  <c r="E2597" i="11" s="1"/>
  <c r="E2598" i="11" s="1"/>
  <c r="E2599" i="11" s="1"/>
  <c r="E2600" i="11" s="1"/>
  <c r="E2601" i="11" s="1"/>
  <c r="E2602" i="11" s="1"/>
  <c r="E2603" i="11" s="1"/>
  <c r="E2604" i="11" s="1"/>
  <c r="E2605" i="11" s="1"/>
  <c r="E2606" i="11" s="1"/>
  <c r="E2607" i="11" s="1"/>
  <c r="E2608" i="11" s="1"/>
  <c r="E2609" i="11" s="1"/>
  <c r="E2610" i="11" s="1"/>
  <c r="E2611" i="11" s="1"/>
  <c r="E2612" i="11" s="1"/>
  <c r="E2613" i="11" s="1"/>
  <c r="E2614" i="11" s="1"/>
  <c r="E2615" i="11" s="1"/>
  <c r="E2616" i="11" s="1"/>
  <c r="E2617" i="11" s="1"/>
  <c r="E2618" i="11" s="1"/>
  <c r="E2619" i="11" s="1"/>
  <c r="E2620" i="11" s="1"/>
  <c r="E2621" i="11" s="1"/>
  <c r="E2622" i="11" s="1"/>
  <c r="E2623" i="11" s="1"/>
  <c r="E2624" i="11" s="1"/>
  <c r="E2625" i="11" s="1"/>
  <c r="E2626" i="11" s="1"/>
  <c r="E2627" i="11" s="1"/>
  <c r="E2628" i="11" s="1"/>
  <c r="E2629" i="11" s="1"/>
  <c r="E2630" i="11" s="1"/>
  <c r="E2631" i="11" s="1"/>
  <c r="E2632" i="11" s="1"/>
  <c r="E2633" i="11" s="1"/>
  <c r="E2634" i="11" s="1"/>
  <c r="E2635" i="11" s="1"/>
  <c r="E2636" i="11" s="1"/>
  <c r="E2637" i="11" s="1"/>
  <c r="E2638" i="11" s="1"/>
  <c r="E2639" i="11" s="1"/>
  <c r="E2640" i="11" s="1"/>
  <c r="E2641" i="11" s="1"/>
  <c r="E2642" i="11" s="1"/>
  <c r="E2643" i="11" s="1"/>
  <c r="E2644" i="11" s="1"/>
  <c r="E2645" i="11" s="1"/>
  <c r="E2646" i="11" s="1"/>
  <c r="E2647" i="11" s="1"/>
  <c r="E2648" i="11" s="1"/>
  <c r="E2649" i="11" s="1"/>
  <c r="E2650" i="11" s="1"/>
  <c r="E2651" i="11" s="1"/>
  <c r="E2652" i="11" s="1"/>
  <c r="E2653" i="11" s="1"/>
  <c r="E2654" i="11" s="1"/>
  <c r="E2655" i="11" s="1"/>
  <c r="E2656" i="11" s="1"/>
  <c r="E2657" i="11" s="1"/>
  <c r="E2658" i="11" s="1"/>
  <c r="E2659" i="11" s="1"/>
  <c r="E2660" i="11" s="1"/>
  <c r="E2661" i="11" s="1"/>
  <c r="E2662" i="11" s="1"/>
  <c r="E2663" i="11" s="1"/>
  <c r="E2664" i="11" s="1"/>
  <c r="E2665" i="11" s="1"/>
  <c r="E2666" i="11" s="1"/>
  <c r="E2667" i="11" s="1"/>
  <c r="E2668" i="11" s="1"/>
  <c r="E2669" i="11" s="1"/>
  <c r="E2670" i="11" s="1"/>
  <c r="E2671" i="11" s="1"/>
  <c r="E2672" i="11" s="1"/>
  <c r="E2673" i="11" s="1"/>
  <c r="E2674" i="11" s="1"/>
  <c r="E2675" i="11" s="1"/>
  <c r="E2676" i="11" s="1"/>
  <c r="E2677" i="11" s="1"/>
  <c r="E2678" i="11" s="1"/>
  <c r="E2679" i="11" s="1"/>
  <c r="E2680" i="11" s="1"/>
  <c r="E2681" i="11" s="1"/>
  <c r="E2682" i="11" s="1"/>
  <c r="E2683" i="11" s="1"/>
  <c r="E2684" i="11" s="1"/>
  <c r="E2685" i="11" s="1"/>
  <c r="E2686" i="11" s="1"/>
  <c r="E2687" i="11" s="1"/>
  <c r="E2688" i="11" s="1"/>
  <c r="E2689" i="11" s="1"/>
  <c r="E2690" i="11" s="1"/>
  <c r="E2691" i="11" s="1"/>
  <c r="E2692" i="11" s="1"/>
  <c r="E2693" i="11" s="1"/>
  <c r="E2694" i="11" s="1"/>
  <c r="E2695" i="11" s="1"/>
  <c r="E2696" i="11" s="1"/>
  <c r="E2697" i="11" s="1"/>
  <c r="E2698" i="11" s="1"/>
  <c r="E2699" i="11" s="1"/>
  <c r="E2700" i="11" s="1"/>
  <c r="E2701" i="11" s="1"/>
  <c r="E2702" i="11" s="1"/>
  <c r="E2703" i="11" s="1"/>
  <c r="E2704" i="11" s="1"/>
  <c r="E2705" i="11" s="1"/>
  <c r="E2706" i="11" s="1"/>
  <c r="E2707" i="11" s="1"/>
  <c r="E2708" i="11" s="1"/>
  <c r="E2709" i="11" s="1"/>
  <c r="E2710" i="11" s="1"/>
  <c r="E2711" i="11" s="1"/>
  <c r="E2712" i="11" s="1"/>
  <c r="E2713" i="11" s="1"/>
  <c r="E2714" i="11" s="1"/>
  <c r="E2715" i="11" s="1"/>
  <c r="E2716" i="11" s="1"/>
  <c r="E2717" i="11" s="1"/>
  <c r="E2718" i="11" s="1"/>
  <c r="E2719" i="11" s="1"/>
  <c r="E2720" i="11" s="1"/>
  <c r="E2721" i="11" s="1"/>
  <c r="E2722" i="11" s="1"/>
  <c r="E2723" i="11" s="1"/>
  <c r="E2724" i="11" s="1"/>
  <c r="E2725" i="11" s="1"/>
  <c r="E2726" i="11" s="1"/>
  <c r="E2727" i="11" s="1"/>
  <c r="E2728" i="11" s="1"/>
  <c r="E2729" i="11" s="1"/>
  <c r="E2730" i="11" s="1"/>
  <c r="E2731" i="11" s="1"/>
  <c r="E2732" i="11" s="1"/>
  <c r="E2733" i="11" s="1"/>
  <c r="E2734" i="11" s="1"/>
  <c r="E2735" i="11" s="1"/>
  <c r="E2736" i="11" s="1"/>
  <c r="E2737" i="11" s="1"/>
  <c r="E2738" i="11" s="1"/>
  <c r="E2739" i="11" s="1"/>
  <c r="E2740" i="11" s="1"/>
  <c r="E2741" i="11" s="1"/>
  <c r="E2742" i="11" s="1"/>
  <c r="E2743" i="11" s="1"/>
  <c r="E2744" i="11" s="1"/>
  <c r="E2745" i="11" s="1"/>
  <c r="E2746" i="11" s="1"/>
  <c r="E2747" i="11" s="1"/>
  <c r="E2748" i="11" s="1"/>
  <c r="E2749" i="11" s="1"/>
  <c r="E2750" i="11" s="1"/>
  <c r="E2751" i="11" s="1"/>
  <c r="E2752" i="11" s="1"/>
  <c r="E2753" i="11" s="1"/>
  <c r="E2754" i="11" s="1"/>
  <c r="E2755" i="11" s="1"/>
  <c r="E2756" i="11" s="1"/>
  <c r="E2757" i="11" s="1"/>
  <c r="E2758" i="11" s="1"/>
  <c r="E2759" i="11" s="1"/>
  <c r="E2760" i="11" s="1"/>
  <c r="E2761" i="11" s="1"/>
  <c r="E2762" i="11" s="1"/>
  <c r="E2763" i="11" s="1"/>
  <c r="E2764" i="11" s="1"/>
  <c r="E2765" i="11" s="1"/>
  <c r="E2766" i="11" s="1"/>
  <c r="E2767" i="11" s="1"/>
  <c r="E2768" i="11" s="1"/>
  <c r="E2769" i="11" s="1"/>
  <c r="E2770" i="11" s="1"/>
  <c r="E2771" i="11" s="1"/>
  <c r="E2772" i="11" s="1"/>
  <c r="E2773" i="11" s="1"/>
  <c r="E2774" i="11" s="1"/>
  <c r="E2775" i="11" s="1"/>
  <c r="E2776" i="11" s="1"/>
  <c r="E2777" i="11" s="1"/>
  <c r="E2778" i="11" s="1"/>
  <c r="E2779" i="11" s="1"/>
  <c r="E2780" i="11" s="1"/>
  <c r="E2781" i="11" s="1"/>
  <c r="E2782" i="11" s="1"/>
  <c r="E2783" i="11" s="1"/>
  <c r="E2784" i="11" s="1"/>
  <c r="E2785" i="11" s="1"/>
  <c r="E2786" i="11" s="1"/>
  <c r="E2787" i="11" s="1"/>
  <c r="E2788" i="11" s="1"/>
  <c r="E2789" i="11" s="1"/>
  <c r="E2790" i="11" s="1"/>
  <c r="E2791" i="11" s="1"/>
  <c r="E2792" i="11" s="1"/>
  <c r="E2793" i="11" s="1"/>
  <c r="E2794" i="11" s="1"/>
  <c r="E2795" i="11" s="1"/>
  <c r="E2796" i="11" s="1"/>
  <c r="E2797" i="11" s="1"/>
  <c r="E2798" i="11" s="1"/>
  <c r="E2799" i="11" s="1"/>
  <c r="E2800" i="11" s="1"/>
  <c r="E2801" i="11" s="1"/>
  <c r="E2802" i="11" s="1"/>
  <c r="E2803" i="11" s="1"/>
  <c r="E2804" i="11" s="1"/>
  <c r="E2805" i="11" s="1"/>
  <c r="E2806" i="11" s="1"/>
  <c r="E2807" i="11" s="1"/>
  <c r="E2808" i="11" s="1"/>
  <c r="E2809" i="11" s="1"/>
  <c r="E2810" i="11" s="1"/>
  <c r="E2811" i="11" s="1"/>
  <c r="E2812" i="11" s="1"/>
  <c r="E2813" i="11" s="1"/>
  <c r="E2814" i="11" s="1"/>
  <c r="E2815" i="11" s="1"/>
  <c r="E2816" i="11" s="1"/>
  <c r="E2817" i="11" s="1"/>
  <c r="E2818" i="11" s="1"/>
  <c r="E2819" i="11" s="1"/>
  <c r="E2820" i="11" s="1"/>
  <c r="E2821" i="11" s="1"/>
  <c r="E2822" i="11" s="1"/>
  <c r="E2823" i="11" s="1"/>
  <c r="E2824" i="11" s="1"/>
  <c r="E2825" i="11" s="1"/>
  <c r="E2826" i="11" s="1"/>
  <c r="E2827" i="11" s="1"/>
  <c r="E2828" i="11" s="1"/>
  <c r="E2829" i="11" s="1"/>
  <c r="E2830" i="11" s="1"/>
  <c r="E2831" i="11" s="1"/>
  <c r="E2832" i="11" s="1"/>
  <c r="E2833" i="11" s="1"/>
  <c r="E2834" i="11" s="1"/>
  <c r="E2835" i="11" s="1"/>
  <c r="E2836" i="11" s="1"/>
  <c r="E2837" i="11" s="1"/>
  <c r="E2838" i="11" s="1"/>
  <c r="E2839" i="11" s="1"/>
  <c r="E2840" i="11" s="1"/>
  <c r="E2841" i="11" s="1"/>
  <c r="E2842" i="11" s="1"/>
  <c r="E2843" i="11" s="1"/>
  <c r="E2844" i="11" s="1"/>
  <c r="E2845" i="11" s="1"/>
  <c r="E2846" i="11" s="1"/>
  <c r="E2847" i="11" s="1"/>
  <c r="E2848" i="11" s="1"/>
  <c r="E2849" i="11" s="1"/>
  <c r="E2850" i="11" s="1"/>
  <c r="E2851" i="11" s="1"/>
  <c r="E2852" i="11" s="1"/>
  <c r="E2853" i="11" s="1"/>
  <c r="E2854" i="11" s="1"/>
  <c r="E2855" i="11" s="1"/>
  <c r="E2856" i="11" s="1"/>
  <c r="E2857" i="11" s="1"/>
  <c r="E2858" i="11" s="1"/>
  <c r="E2859" i="11" s="1"/>
  <c r="E2860" i="11" s="1"/>
  <c r="E2861" i="11" s="1"/>
  <c r="E2862" i="11" s="1"/>
  <c r="E2863" i="11" s="1"/>
  <c r="E2864" i="11" s="1"/>
  <c r="E2865" i="11" s="1"/>
  <c r="E2866" i="11" s="1"/>
  <c r="E2867" i="11" s="1"/>
  <c r="E2868" i="11" s="1"/>
  <c r="E2869" i="11" s="1"/>
  <c r="E2870" i="11" s="1"/>
  <c r="E2871" i="11" s="1"/>
  <c r="E2872" i="11" s="1"/>
  <c r="E2873" i="11" s="1"/>
  <c r="E2874" i="11" s="1"/>
  <c r="E2875" i="11" s="1"/>
  <c r="E2876" i="11" s="1"/>
  <c r="E2877" i="11" s="1"/>
  <c r="E2878" i="11" s="1"/>
  <c r="E2879" i="11" s="1"/>
  <c r="E2880" i="11" s="1"/>
  <c r="E2881" i="11" s="1"/>
  <c r="E2882" i="11" s="1"/>
  <c r="E2883" i="11" s="1"/>
  <c r="E2884" i="11" s="1"/>
  <c r="E2885" i="11" s="1"/>
  <c r="E2886" i="11" s="1"/>
  <c r="E2887" i="11" s="1"/>
  <c r="E2888" i="11" s="1"/>
  <c r="E2889" i="11" s="1"/>
  <c r="E2890" i="11" s="1"/>
  <c r="E2891" i="11" s="1"/>
  <c r="E2892" i="11" s="1"/>
  <c r="E2893" i="11" s="1"/>
  <c r="E2894" i="11" s="1"/>
  <c r="E2895" i="11" s="1"/>
  <c r="E2896" i="11" s="1"/>
  <c r="E2897" i="11" s="1"/>
  <c r="E2898" i="11" s="1"/>
  <c r="E2899" i="11" s="1"/>
  <c r="E2900" i="11" s="1"/>
  <c r="E2901" i="11" s="1"/>
  <c r="E2902" i="11" s="1"/>
  <c r="E2903" i="11" s="1"/>
  <c r="E2904" i="11" s="1"/>
  <c r="E2905" i="11" s="1"/>
  <c r="E2906" i="11" s="1"/>
  <c r="E2907" i="11" s="1"/>
  <c r="E2908" i="11" s="1"/>
  <c r="E2909" i="11" s="1"/>
  <c r="E2910" i="11" s="1"/>
  <c r="E2911" i="11" s="1"/>
  <c r="E2912" i="11" s="1"/>
  <c r="E2913" i="11" s="1"/>
  <c r="E2914" i="11" s="1"/>
  <c r="E2915" i="11" s="1"/>
  <c r="E2916" i="11" s="1"/>
  <c r="E2917" i="11" s="1"/>
  <c r="E2918" i="11" s="1"/>
  <c r="E2919" i="11" s="1"/>
  <c r="E2920" i="11" s="1"/>
  <c r="E2921" i="11" s="1"/>
  <c r="E2922" i="11" s="1"/>
  <c r="E2923" i="11" s="1"/>
  <c r="E2924" i="11" s="1"/>
  <c r="E2925" i="11" s="1"/>
  <c r="E2926" i="11" s="1"/>
  <c r="E2927" i="11" s="1"/>
  <c r="E2928" i="11" s="1"/>
  <c r="E2929" i="11" s="1"/>
  <c r="E2930" i="11" s="1"/>
  <c r="E2931" i="11" s="1"/>
  <c r="E2932" i="11" s="1"/>
  <c r="E2933" i="11" s="1"/>
  <c r="E2934" i="11" s="1"/>
  <c r="E2935" i="11" s="1"/>
  <c r="E2936" i="11" s="1"/>
  <c r="E2937" i="11" s="1"/>
  <c r="E2938" i="11" s="1"/>
  <c r="E2939" i="11" s="1"/>
  <c r="E2940" i="11" s="1"/>
  <c r="E2941" i="11" s="1"/>
  <c r="E2942" i="11" s="1"/>
  <c r="E2943" i="11" s="1"/>
  <c r="E2944" i="11" s="1"/>
  <c r="E2945" i="11" s="1"/>
  <c r="E2946" i="11" s="1"/>
  <c r="E2947" i="11" s="1"/>
  <c r="E2948" i="11" s="1"/>
  <c r="E2949" i="11" s="1"/>
  <c r="E2950" i="11" s="1"/>
  <c r="E2951" i="11" s="1"/>
  <c r="E2952" i="11" s="1"/>
  <c r="E2953" i="11" s="1"/>
  <c r="E2954" i="11" s="1"/>
  <c r="E2955" i="11" s="1"/>
  <c r="E2956" i="11" s="1"/>
  <c r="E2957" i="11" s="1"/>
  <c r="E2958" i="11" s="1"/>
  <c r="E2959" i="11" s="1"/>
  <c r="E2960" i="11" s="1"/>
  <c r="E2961" i="11" s="1"/>
  <c r="E2962" i="11" s="1"/>
  <c r="E2963" i="11" s="1"/>
  <c r="E2964" i="11" s="1"/>
  <c r="E2965" i="11" s="1"/>
  <c r="E2966" i="11" s="1"/>
  <c r="E2967" i="11" s="1"/>
  <c r="E2968" i="11" s="1"/>
  <c r="E2969" i="11" s="1"/>
  <c r="E2970" i="11" s="1"/>
  <c r="E2971" i="11" s="1"/>
  <c r="E2972" i="11" s="1"/>
  <c r="E2973" i="11" s="1"/>
  <c r="E2974" i="11" s="1"/>
  <c r="E2975" i="11" s="1"/>
  <c r="E2976" i="11" s="1"/>
  <c r="E2977" i="11" s="1"/>
  <c r="E2978" i="11" s="1"/>
  <c r="E2979" i="11" s="1"/>
  <c r="E2980" i="11" s="1"/>
  <c r="E2981" i="11" s="1"/>
  <c r="E2982" i="11" s="1"/>
  <c r="E2983" i="11" s="1"/>
  <c r="E2984" i="11" s="1"/>
  <c r="E2985" i="11" s="1"/>
  <c r="E2986" i="11" s="1"/>
  <c r="E2987" i="11" s="1"/>
  <c r="E2988" i="11" s="1"/>
  <c r="E2989" i="11" s="1"/>
  <c r="E2990" i="11" s="1"/>
  <c r="E2991" i="11" s="1"/>
  <c r="E2992" i="11" s="1"/>
  <c r="E2993" i="11" s="1"/>
  <c r="E2994" i="11" s="1"/>
  <c r="E2995" i="11" s="1"/>
  <c r="E2996" i="11" s="1"/>
  <c r="E2997" i="11" s="1"/>
  <c r="E2998" i="11" s="1"/>
  <c r="E2999" i="11" s="1"/>
  <c r="E3000" i="11" s="1"/>
  <c r="E3001" i="11" s="1"/>
  <c r="E3002" i="11" s="1"/>
  <c r="E3003" i="11" s="1"/>
  <c r="E3004" i="11" s="1"/>
  <c r="E3005" i="11" s="1"/>
  <c r="E3006" i="11" s="1"/>
  <c r="E3007" i="11" s="1"/>
  <c r="E3008" i="11" s="1"/>
  <c r="E3009" i="11" s="1"/>
  <c r="E3010" i="11" s="1"/>
  <c r="E3011" i="11" s="1"/>
  <c r="E3012" i="11" s="1"/>
  <c r="E3013" i="11" s="1"/>
  <c r="E3014" i="11" s="1"/>
  <c r="E3015" i="11" s="1"/>
  <c r="E3016" i="11" s="1"/>
  <c r="E3017" i="11" s="1"/>
  <c r="E3018" i="11" s="1"/>
  <c r="E3019" i="11" s="1"/>
  <c r="E3020" i="11" s="1"/>
  <c r="E3021" i="11" s="1"/>
  <c r="E3022" i="11" s="1"/>
  <c r="E3023" i="11" s="1"/>
  <c r="E3024" i="11" s="1"/>
  <c r="E3025" i="11" s="1"/>
  <c r="E3026" i="11" s="1"/>
  <c r="E3027" i="11" s="1"/>
  <c r="E3028" i="11" s="1"/>
  <c r="E3029" i="11" s="1"/>
  <c r="E3030" i="11" s="1"/>
  <c r="E3031" i="11" s="1"/>
  <c r="E3032" i="11" s="1"/>
  <c r="E3033" i="11" s="1"/>
  <c r="E3034" i="11" s="1"/>
  <c r="E3035" i="11" s="1"/>
  <c r="E3036" i="11" s="1"/>
  <c r="E3037" i="11" s="1"/>
  <c r="E3038" i="11" s="1"/>
  <c r="E3039" i="11" s="1"/>
  <c r="E3040" i="11" s="1"/>
  <c r="E3041" i="11" s="1"/>
  <c r="E3042" i="11" s="1"/>
  <c r="E3043" i="11" s="1"/>
  <c r="E3044" i="11" s="1"/>
  <c r="E3045" i="11" s="1"/>
  <c r="E3046" i="11" s="1"/>
  <c r="E3047" i="11" s="1"/>
  <c r="E3048" i="11" s="1"/>
  <c r="E3049" i="11" s="1"/>
  <c r="E3050" i="11" s="1"/>
  <c r="E3051" i="11" s="1"/>
  <c r="E3052" i="11" s="1"/>
  <c r="E3053" i="11" s="1"/>
  <c r="E3054" i="11" s="1"/>
  <c r="E3055" i="11" s="1"/>
  <c r="E3056" i="11" s="1"/>
  <c r="E3057" i="11" s="1"/>
  <c r="E3058" i="11" s="1"/>
  <c r="E3059" i="11" s="1"/>
  <c r="E3060" i="11" s="1"/>
  <c r="E3061" i="11" s="1"/>
  <c r="E3062" i="11" s="1"/>
  <c r="E3063" i="11" s="1"/>
  <c r="E3064" i="11" s="1"/>
  <c r="E3065" i="11" s="1"/>
  <c r="E3066" i="11" s="1"/>
  <c r="E3067" i="11" s="1"/>
  <c r="E3068" i="11" s="1"/>
  <c r="E3069" i="11" s="1"/>
  <c r="E3070" i="11" s="1"/>
  <c r="E3071" i="11" s="1"/>
  <c r="E3072" i="11" s="1"/>
  <c r="E3073" i="11" s="1"/>
  <c r="E3074" i="11" s="1"/>
  <c r="E3075" i="11" s="1"/>
  <c r="E3076" i="11" s="1"/>
  <c r="E3077" i="11" s="1"/>
  <c r="E3078" i="11" s="1"/>
  <c r="E3079" i="11" s="1"/>
  <c r="E3080" i="11" s="1"/>
  <c r="E3081" i="11" s="1"/>
  <c r="E3082" i="11" s="1"/>
  <c r="E3083" i="11" s="1"/>
  <c r="E3084" i="11" s="1"/>
  <c r="E3085" i="11" s="1"/>
  <c r="E3086" i="11" s="1"/>
  <c r="E3087" i="11" s="1"/>
  <c r="E3088" i="11" s="1"/>
  <c r="E3089" i="11" s="1"/>
  <c r="E3090" i="11" s="1"/>
  <c r="E3091" i="11" s="1"/>
  <c r="E3092" i="11" s="1"/>
  <c r="E3093" i="11" s="1"/>
  <c r="E3094" i="11" s="1"/>
  <c r="E3095" i="11" s="1"/>
  <c r="E3096" i="11" s="1"/>
  <c r="E3097" i="11" s="1"/>
  <c r="E3098" i="11" s="1"/>
  <c r="E3099" i="11" s="1"/>
  <c r="E3100" i="11" s="1"/>
  <c r="E3101" i="11" s="1"/>
  <c r="E3102" i="11" s="1"/>
  <c r="E3103" i="11" s="1"/>
  <c r="E3104" i="11" s="1"/>
  <c r="E3105" i="11" s="1"/>
  <c r="E3106" i="11" s="1"/>
  <c r="E3107" i="11" s="1"/>
  <c r="E3108" i="11" s="1"/>
  <c r="E3109" i="11" s="1"/>
  <c r="E3110" i="11" s="1"/>
  <c r="E3111" i="11" s="1"/>
  <c r="E3112" i="11" s="1"/>
  <c r="E3113" i="11" s="1"/>
  <c r="E3114" i="11" s="1"/>
  <c r="E3115" i="11" s="1"/>
  <c r="E3116" i="11" s="1"/>
  <c r="E3117" i="11" s="1"/>
  <c r="E3118" i="11" s="1"/>
  <c r="E3119" i="11" s="1"/>
  <c r="E3120" i="11" s="1"/>
  <c r="E3121" i="11" s="1"/>
  <c r="E3122" i="11" s="1"/>
  <c r="E3123" i="11" s="1"/>
  <c r="E3124" i="11" s="1"/>
  <c r="E3125" i="11" s="1"/>
  <c r="E3126" i="11" s="1"/>
  <c r="E3127" i="11" s="1"/>
  <c r="E3128" i="11" s="1"/>
  <c r="E3129" i="11" s="1"/>
  <c r="E3130" i="11" s="1"/>
  <c r="E3131" i="11" s="1"/>
  <c r="E3132" i="11" s="1"/>
  <c r="E3133" i="11" s="1"/>
  <c r="E3134" i="11" s="1"/>
  <c r="E3135" i="11" s="1"/>
  <c r="E3136" i="11" s="1"/>
  <c r="E3137" i="11" s="1"/>
  <c r="E3138" i="11" s="1"/>
  <c r="E3139" i="11" s="1"/>
  <c r="E3140" i="11" s="1"/>
  <c r="E3141" i="11" s="1"/>
  <c r="E3142" i="11" s="1"/>
  <c r="E3143" i="11" s="1"/>
  <c r="E3144" i="11" s="1"/>
  <c r="E3145" i="11" s="1"/>
  <c r="E3146" i="11" s="1"/>
  <c r="E3147" i="11" s="1"/>
  <c r="E3148" i="11" s="1"/>
  <c r="E3149" i="11" s="1"/>
  <c r="E3150" i="11" s="1"/>
  <c r="E3151" i="11" s="1"/>
  <c r="E3152" i="11" s="1"/>
  <c r="E3153" i="11" s="1"/>
  <c r="E3154" i="11" s="1"/>
  <c r="E3155" i="11" s="1"/>
  <c r="E3156" i="11" s="1"/>
  <c r="E3157" i="11" s="1"/>
  <c r="E3158" i="11" s="1"/>
  <c r="E3159" i="11" s="1"/>
  <c r="E3160" i="11" s="1"/>
  <c r="E3161" i="11" s="1"/>
  <c r="E3162" i="11" s="1"/>
  <c r="E3163" i="11" s="1"/>
  <c r="E3164" i="11" s="1"/>
  <c r="E3165" i="11" s="1"/>
  <c r="E3166" i="11" s="1"/>
  <c r="E3167" i="11" s="1"/>
  <c r="E3168" i="11" s="1"/>
  <c r="E3169" i="11" s="1"/>
  <c r="E3170" i="11" s="1"/>
  <c r="E3171" i="11" s="1"/>
  <c r="E3172" i="11" s="1"/>
  <c r="E3173" i="11" s="1"/>
  <c r="E3174" i="11" s="1"/>
  <c r="E3175" i="11" s="1"/>
  <c r="E3176" i="11" s="1"/>
  <c r="E3177" i="11" s="1"/>
  <c r="E3178" i="11" s="1"/>
  <c r="E3179" i="11" s="1"/>
  <c r="E3180" i="11" s="1"/>
  <c r="E3181" i="11" s="1"/>
  <c r="E3182" i="11" s="1"/>
  <c r="E3183" i="11" s="1"/>
  <c r="E3184" i="11" s="1"/>
  <c r="E3185" i="11" s="1"/>
  <c r="E3186" i="11" s="1"/>
  <c r="E3187" i="11" s="1"/>
  <c r="E3188" i="11" s="1"/>
  <c r="E3189" i="11" s="1"/>
  <c r="E3190" i="11" s="1"/>
  <c r="E3191" i="11" s="1"/>
  <c r="E3192" i="11" s="1"/>
  <c r="E3193" i="11" s="1"/>
  <c r="E3194" i="11" s="1"/>
  <c r="E3195" i="11" s="1"/>
  <c r="E3196" i="11" s="1"/>
  <c r="E3197" i="11" s="1"/>
  <c r="E3198" i="11" s="1"/>
  <c r="E3199" i="11" s="1"/>
  <c r="E3200" i="11" s="1"/>
  <c r="E3201" i="11" s="1"/>
  <c r="E3202" i="11" s="1"/>
  <c r="E3203" i="11" s="1"/>
  <c r="E3204" i="11" s="1"/>
  <c r="E3205" i="11" s="1"/>
  <c r="E3206" i="11" s="1"/>
  <c r="E3207" i="11" s="1"/>
  <c r="E3208" i="11" s="1"/>
  <c r="E3209" i="11" s="1"/>
  <c r="E3210" i="11" s="1"/>
  <c r="E3211" i="11" s="1"/>
  <c r="E3212" i="11" s="1"/>
  <c r="E3213" i="11" s="1"/>
  <c r="E3214" i="11" s="1"/>
  <c r="E3215" i="11" s="1"/>
  <c r="E3216" i="11" s="1"/>
  <c r="E3217" i="11" s="1"/>
  <c r="E3218" i="11" s="1"/>
  <c r="E3219" i="11" s="1"/>
  <c r="E3220" i="11" s="1"/>
  <c r="E3221" i="11" s="1"/>
  <c r="E3222" i="11" s="1"/>
  <c r="E3223" i="11" s="1"/>
  <c r="E3224" i="11" s="1"/>
  <c r="E3225" i="11" s="1"/>
  <c r="E3226" i="11" s="1"/>
  <c r="E3227" i="11" s="1"/>
  <c r="E3228" i="11" s="1"/>
  <c r="E3229" i="11" s="1"/>
  <c r="E3230" i="11" s="1"/>
  <c r="E3231" i="11" s="1"/>
  <c r="E3232" i="11" s="1"/>
  <c r="E3233" i="11" s="1"/>
  <c r="E3234" i="11" s="1"/>
  <c r="E3235" i="11" s="1"/>
  <c r="E3236" i="11" s="1"/>
  <c r="E3237" i="11" s="1"/>
  <c r="E3238" i="11" s="1"/>
  <c r="E3239" i="11" s="1"/>
  <c r="E3240" i="11" s="1"/>
  <c r="E3241" i="11" s="1"/>
  <c r="E3242" i="11" s="1"/>
  <c r="E3243" i="11" s="1"/>
  <c r="E3244" i="11" s="1"/>
  <c r="E3245" i="11" s="1"/>
  <c r="E3246" i="11" s="1"/>
  <c r="E3247" i="11" s="1"/>
  <c r="E3248" i="11" s="1"/>
  <c r="E3249" i="11" s="1"/>
  <c r="E3250" i="11" s="1"/>
  <c r="E3251" i="11" s="1"/>
  <c r="E3252" i="11" s="1"/>
  <c r="E3253" i="11" s="1"/>
  <c r="E3254" i="11" s="1"/>
  <c r="E3255" i="11" s="1"/>
  <c r="E3256" i="11" s="1"/>
  <c r="E3257" i="11" s="1"/>
  <c r="E3258" i="11" s="1"/>
  <c r="E3259" i="11" s="1"/>
  <c r="E3260" i="11" s="1"/>
  <c r="E3261" i="11" s="1"/>
  <c r="E3262" i="11" s="1"/>
  <c r="E3263" i="11" s="1"/>
  <c r="E3264" i="11" s="1"/>
  <c r="E3265" i="11" s="1"/>
  <c r="E3266" i="11" s="1"/>
  <c r="E3267" i="11" s="1"/>
  <c r="E3268" i="11" s="1"/>
  <c r="E3269" i="11" s="1"/>
  <c r="E3270" i="11" s="1"/>
  <c r="E3271" i="11" s="1"/>
  <c r="E3272" i="11" s="1"/>
  <c r="E3273" i="11" s="1"/>
  <c r="E3274" i="11" s="1"/>
  <c r="E3275" i="11" s="1"/>
  <c r="E3276" i="11" s="1"/>
  <c r="E3277" i="11" s="1"/>
  <c r="E3278" i="11" s="1"/>
  <c r="E3279" i="11" s="1"/>
  <c r="E3280" i="11" s="1"/>
  <c r="E3281" i="11" s="1"/>
  <c r="E3282" i="11" s="1"/>
  <c r="E3283" i="11" s="1"/>
  <c r="E3284" i="11" s="1"/>
  <c r="E3285" i="11" s="1"/>
  <c r="E3286" i="11" s="1"/>
  <c r="E3287" i="11" s="1"/>
  <c r="E3288" i="11" s="1"/>
  <c r="E3289" i="11" s="1"/>
  <c r="E3290" i="11" s="1"/>
  <c r="E3291" i="11" s="1"/>
  <c r="E3292" i="11" s="1"/>
  <c r="E3293" i="11" s="1"/>
  <c r="E3294" i="11" s="1"/>
  <c r="E3295" i="11" s="1"/>
  <c r="E3296" i="11" s="1"/>
  <c r="E3297" i="11" s="1"/>
  <c r="E3298" i="11" s="1"/>
  <c r="E3299" i="11" s="1"/>
  <c r="E3300" i="11" s="1"/>
  <c r="E3301" i="11" s="1"/>
  <c r="E3302" i="11" s="1"/>
  <c r="E3303" i="11" s="1"/>
  <c r="E3304" i="11" s="1"/>
  <c r="E3305" i="11" s="1"/>
  <c r="E3306" i="11" s="1"/>
  <c r="E3307" i="11" s="1"/>
  <c r="E3308" i="11" s="1"/>
  <c r="E3309" i="11" s="1"/>
  <c r="E3310" i="11" s="1"/>
  <c r="E3311" i="11" s="1"/>
  <c r="E3312" i="11" s="1"/>
  <c r="E3313" i="11" s="1"/>
  <c r="E3314" i="11" s="1"/>
  <c r="E3315" i="11" s="1"/>
  <c r="E3316" i="11" s="1"/>
  <c r="E3317" i="11" s="1"/>
  <c r="E3318" i="11" s="1"/>
  <c r="E3319" i="11" s="1"/>
  <c r="E3320" i="11" s="1"/>
  <c r="E3321" i="11" s="1"/>
  <c r="E3322" i="11" s="1"/>
  <c r="E3323" i="11" s="1"/>
  <c r="E3324" i="11" s="1"/>
  <c r="E3325" i="11" s="1"/>
  <c r="E3326" i="11" s="1"/>
  <c r="E3327" i="11" s="1"/>
  <c r="E3328" i="11" s="1"/>
  <c r="E3329" i="11" s="1"/>
  <c r="E3330" i="11" s="1"/>
  <c r="E3331" i="11" s="1"/>
  <c r="E3332" i="11" s="1"/>
  <c r="E3333" i="11" s="1"/>
  <c r="E3334" i="11" s="1"/>
  <c r="E3335" i="11" s="1"/>
  <c r="E3336" i="11" s="1"/>
  <c r="E3337" i="11" s="1"/>
  <c r="E3338" i="11" s="1"/>
  <c r="E3339" i="11" s="1"/>
  <c r="E3340" i="11" s="1"/>
  <c r="E3341" i="11" s="1"/>
  <c r="E3342" i="11" s="1"/>
  <c r="E3343" i="11" s="1"/>
  <c r="E3344" i="11" s="1"/>
  <c r="E3345" i="11" s="1"/>
  <c r="E3346" i="11" s="1"/>
  <c r="E3347" i="11" s="1"/>
  <c r="E3348" i="11" s="1"/>
  <c r="E3349" i="11" s="1"/>
  <c r="E3350" i="11" s="1"/>
  <c r="E3351" i="11" s="1"/>
  <c r="E3352" i="11" s="1"/>
  <c r="E3353" i="11" s="1"/>
  <c r="E3354" i="11" s="1"/>
  <c r="E3355" i="11" s="1"/>
  <c r="E3356" i="11" s="1"/>
  <c r="E3357" i="11" s="1"/>
  <c r="E3358" i="11" s="1"/>
  <c r="E3359" i="11" s="1"/>
  <c r="E3360" i="11" s="1"/>
  <c r="E3361" i="11" s="1"/>
  <c r="E3362" i="11" s="1"/>
  <c r="E3363" i="11" s="1"/>
  <c r="E3364" i="11" s="1"/>
  <c r="E3365" i="11" s="1"/>
  <c r="E3366" i="11" s="1"/>
  <c r="E3367" i="11" s="1"/>
  <c r="E3368" i="11" s="1"/>
  <c r="E3369" i="11" s="1"/>
  <c r="E3370" i="11" s="1"/>
  <c r="E3371" i="11" s="1"/>
  <c r="E3372" i="11" s="1"/>
  <c r="E3373" i="11" s="1"/>
  <c r="E3374" i="11" s="1"/>
  <c r="E3375" i="11" s="1"/>
  <c r="E3376" i="11" s="1"/>
  <c r="E3377" i="11" s="1"/>
  <c r="E3378" i="11" s="1"/>
  <c r="E3379" i="11" s="1"/>
  <c r="E3380" i="11" s="1"/>
  <c r="E3381" i="11" s="1"/>
  <c r="E3382" i="11" s="1"/>
  <c r="E3383" i="11" s="1"/>
  <c r="E3384" i="11" s="1"/>
  <c r="E3385" i="11" s="1"/>
  <c r="E3386" i="11" s="1"/>
  <c r="E3387" i="11" s="1"/>
  <c r="E3388" i="11" s="1"/>
  <c r="E3389" i="11" s="1"/>
  <c r="E3390" i="11" s="1"/>
  <c r="E3391" i="11" s="1"/>
  <c r="E3392" i="11" s="1"/>
  <c r="E3393" i="11" s="1"/>
  <c r="E3394" i="11" s="1"/>
  <c r="E3395" i="11" s="1"/>
  <c r="E3396" i="11" s="1"/>
  <c r="E3397" i="11" s="1"/>
  <c r="E3398" i="11" s="1"/>
  <c r="E3399" i="11" s="1"/>
  <c r="E3400" i="11" s="1"/>
  <c r="E3401" i="11" s="1"/>
  <c r="E3402" i="11" s="1"/>
  <c r="E3403" i="11" s="1"/>
  <c r="E3404" i="11" s="1"/>
  <c r="E3405" i="11" s="1"/>
  <c r="E3406" i="11" s="1"/>
  <c r="E3407" i="11" s="1"/>
  <c r="E3408" i="11" s="1"/>
  <c r="E3409" i="11" s="1"/>
  <c r="E3410" i="11" s="1"/>
  <c r="E3411" i="11" s="1"/>
  <c r="E3412" i="11" s="1"/>
  <c r="E3413" i="11" s="1"/>
  <c r="E3414" i="11" s="1"/>
  <c r="E3415" i="11" s="1"/>
  <c r="E3416" i="11" s="1"/>
  <c r="E3417" i="11" s="1"/>
  <c r="E3418" i="11" s="1"/>
  <c r="E3419" i="11" s="1"/>
  <c r="E3420" i="11" s="1"/>
  <c r="E3421" i="11" s="1"/>
  <c r="E3422" i="11" s="1"/>
  <c r="E3423" i="11" s="1"/>
  <c r="E3424" i="11" s="1"/>
  <c r="E3425" i="11" s="1"/>
  <c r="E3426" i="11" s="1"/>
  <c r="E3427" i="11" s="1"/>
  <c r="E3428" i="11" s="1"/>
  <c r="E3429" i="11" s="1"/>
  <c r="E3430" i="11" s="1"/>
  <c r="E3431" i="11" s="1"/>
  <c r="E3432" i="11" s="1"/>
  <c r="E3433" i="11" s="1"/>
  <c r="E3434" i="11" s="1"/>
  <c r="E3435" i="11" s="1"/>
  <c r="E3436" i="11" s="1"/>
  <c r="E3437" i="11" s="1"/>
  <c r="E3438" i="11" s="1"/>
  <c r="E3439" i="11" s="1"/>
  <c r="E3440" i="11" s="1"/>
  <c r="E3441" i="11" s="1"/>
  <c r="E3442" i="11" s="1"/>
  <c r="E3443" i="11" s="1"/>
  <c r="E3444" i="11" s="1"/>
  <c r="E3445" i="11" s="1"/>
  <c r="E3446" i="11" s="1"/>
  <c r="E3447" i="11" s="1"/>
  <c r="E3448" i="11" s="1"/>
  <c r="E3449" i="11" s="1"/>
  <c r="E3450" i="11" s="1"/>
  <c r="E3451" i="11" s="1"/>
  <c r="E3452" i="11" s="1"/>
  <c r="E3453" i="11" s="1"/>
  <c r="E3454" i="11" s="1"/>
  <c r="E3455" i="11" s="1"/>
  <c r="E3456" i="11" s="1"/>
  <c r="E3457" i="11" s="1"/>
  <c r="E3458" i="11" s="1"/>
  <c r="E3459" i="11" s="1"/>
  <c r="E3460" i="11" s="1"/>
  <c r="E3461" i="11" s="1"/>
  <c r="E3462" i="11" s="1"/>
  <c r="E3463" i="11" s="1"/>
  <c r="E3464" i="11" s="1"/>
  <c r="E3465" i="11" s="1"/>
  <c r="E3466" i="11" s="1"/>
  <c r="E3467" i="11" s="1"/>
  <c r="E3468" i="11" s="1"/>
  <c r="E3469" i="11" s="1"/>
  <c r="E3470" i="11" s="1"/>
  <c r="E3471" i="11" s="1"/>
  <c r="E3472" i="11" s="1"/>
  <c r="E3473" i="11" s="1"/>
  <c r="E3474" i="11" s="1"/>
  <c r="E3475" i="11" s="1"/>
  <c r="E3476" i="11" s="1"/>
  <c r="E3477" i="11" s="1"/>
  <c r="E3478" i="11" s="1"/>
  <c r="E3479" i="11" s="1"/>
  <c r="E3480" i="11" s="1"/>
  <c r="E3481" i="11" s="1"/>
  <c r="E3482" i="11" s="1"/>
  <c r="E3483" i="11" s="1"/>
  <c r="E3484" i="11" s="1"/>
  <c r="E3485" i="11" s="1"/>
  <c r="E3486" i="11" s="1"/>
  <c r="E3487" i="11" s="1"/>
  <c r="E3488" i="11" s="1"/>
  <c r="E3489" i="11" s="1"/>
  <c r="E3490" i="11" s="1"/>
  <c r="E3491" i="11" s="1"/>
  <c r="E3492" i="11" s="1"/>
  <c r="E3493" i="11" s="1"/>
  <c r="E3494" i="11" s="1"/>
  <c r="E3495" i="11" s="1"/>
  <c r="E3496" i="11" s="1"/>
  <c r="E3497" i="11" s="1"/>
  <c r="E3498" i="11" s="1"/>
  <c r="E3499" i="11" s="1"/>
  <c r="E3500" i="11" s="1"/>
  <c r="E3501" i="11" s="1"/>
  <c r="E3502" i="11" s="1"/>
  <c r="E3503" i="11" s="1"/>
  <c r="E3504" i="11" s="1"/>
  <c r="E3505" i="11" s="1"/>
  <c r="E3506" i="11" s="1"/>
  <c r="E3507" i="11" s="1"/>
  <c r="E3508" i="11" s="1"/>
  <c r="E3509" i="11" s="1"/>
  <c r="E3510" i="11" s="1"/>
  <c r="E3511" i="11" s="1"/>
  <c r="E3512" i="11" s="1"/>
  <c r="E3513" i="11" s="1"/>
  <c r="E3514" i="11" s="1"/>
  <c r="E3515" i="11" s="1"/>
  <c r="E3516" i="11" s="1"/>
  <c r="E3517" i="11" s="1"/>
  <c r="E3518" i="11" s="1"/>
  <c r="E3519" i="11" s="1"/>
  <c r="E3520" i="11" s="1"/>
  <c r="E3521" i="11" s="1"/>
  <c r="E3522" i="11" s="1"/>
  <c r="E3523" i="11" s="1"/>
  <c r="E3524" i="11" s="1"/>
  <c r="E3525" i="11" s="1"/>
  <c r="E3526" i="11" s="1"/>
  <c r="E3527" i="11" s="1"/>
  <c r="E3528" i="11" s="1"/>
  <c r="E3529" i="11" s="1"/>
  <c r="E3530" i="11" s="1"/>
  <c r="E3531" i="11" s="1"/>
  <c r="E3532" i="11" s="1"/>
  <c r="E3533" i="11" s="1"/>
  <c r="E3534" i="11" s="1"/>
  <c r="E3535" i="11" s="1"/>
  <c r="E3536" i="11" s="1"/>
  <c r="E3537" i="11" s="1"/>
  <c r="E3538" i="11" s="1"/>
  <c r="E3539" i="11" s="1"/>
  <c r="E3540" i="11" s="1"/>
  <c r="E3541" i="11" s="1"/>
  <c r="E3542" i="11" s="1"/>
  <c r="E3543" i="11" s="1"/>
  <c r="E3544" i="11" s="1"/>
  <c r="E3545" i="11" s="1"/>
  <c r="E3546" i="11" s="1"/>
  <c r="E3547" i="11" s="1"/>
  <c r="E3548" i="11" s="1"/>
  <c r="E3549" i="11" s="1"/>
  <c r="E3550" i="11" s="1"/>
  <c r="E3551" i="11" s="1"/>
  <c r="E3552" i="11" s="1"/>
  <c r="E3553" i="11" s="1"/>
  <c r="E3554" i="11" s="1"/>
  <c r="E3555" i="11" s="1"/>
  <c r="E3556" i="11" s="1"/>
  <c r="E3557" i="11" s="1"/>
  <c r="E3558" i="11" s="1"/>
  <c r="E3559" i="11" s="1"/>
  <c r="E3560" i="11" s="1"/>
  <c r="E3561" i="11" s="1"/>
  <c r="E3562" i="11" s="1"/>
  <c r="E3563" i="11" s="1"/>
  <c r="E3564" i="11" s="1"/>
  <c r="E3565" i="11" s="1"/>
  <c r="E3566" i="11" s="1"/>
  <c r="E3567" i="11" s="1"/>
  <c r="E3568" i="11" s="1"/>
  <c r="E3569" i="11" s="1"/>
  <c r="E3570" i="11" s="1"/>
  <c r="E3571" i="11" s="1"/>
  <c r="E3572" i="11" s="1"/>
  <c r="E3573" i="11" s="1"/>
  <c r="E3574" i="11" s="1"/>
  <c r="E3575" i="11" s="1"/>
  <c r="E3576" i="11" s="1"/>
  <c r="E3577" i="11" s="1"/>
  <c r="E3578" i="11" s="1"/>
  <c r="E3579" i="11" s="1"/>
  <c r="E3580" i="11" s="1"/>
  <c r="E3581" i="11" s="1"/>
  <c r="E3582" i="11" s="1"/>
  <c r="E3583" i="11" s="1"/>
  <c r="E3584" i="11" s="1"/>
  <c r="E3585" i="11" s="1"/>
  <c r="E3586" i="11" s="1"/>
  <c r="E3587" i="11" s="1"/>
  <c r="E3588" i="11" s="1"/>
  <c r="E3589" i="11" s="1"/>
  <c r="E3590" i="11" s="1"/>
  <c r="E3591" i="11" s="1"/>
  <c r="E3592" i="11" s="1"/>
  <c r="E3593" i="11" s="1"/>
  <c r="E3594" i="11" s="1"/>
  <c r="E3595" i="11" s="1"/>
  <c r="E3596" i="11" s="1"/>
  <c r="E3597" i="11" s="1"/>
  <c r="E3598" i="11" s="1"/>
  <c r="E3599" i="11" s="1"/>
  <c r="E3600" i="11" s="1"/>
  <c r="E3601" i="11" s="1"/>
  <c r="E3602" i="11" s="1"/>
  <c r="E3603" i="11" s="1"/>
  <c r="E3604" i="11" s="1"/>
  <c r="E3605" i="11" s="1"/>
  <c r="E3606" i="11" s="1"/>
  <c r="E3607" i="11" s="1"/>
  <c r="E3608" i="11" s="1"/>
  <c r="E3609" i="11" s="1"/>
  <c r="E3610" i="11" s="1"/>
  <c r="E3611" i="11" s="1"/>
  <c r="E3612" i="11" s="1"/>
  <c r="E3613" i="11" s="1"/>
  <c r="E3614" i="11" s="1"/>
  <c r="E3615" i="11" s="1"/>
  <c r="E3616" i="11" s="1"/>
  <c r="E3617" i="11" s="1"/>
  <c r="E3618" i="11" s="1"/>
  <c r="E3619" i="11" s="1"/>
  <c r="E3620" i="11" s="1"/>
  <c r="E3621" i="11" s="1"/>
  <c r="E3622" i="11" s="1"/>
  <c r="E3623" i="11" s="1"/>
  <c r="E3624" i="11" s="1"/>
  <c r="E3625" i="11" s="1"/>
  <c r="E3626" i="11" s="1"/>
  <c r="E3627" i="11" s="1"/>
  <c r="E3628" i="11" s="1"/>
  <c r="E3629" i="11" s="1"/>
  <c r="E3630" i="11" s="1"/>
  <c r="E3631" i="11" s="1"/>
  <c r="E3632" i="11" s="1"/>
  <c r="E3633" i="11" s="1"/>
  <c r="E3634" i="11" s="1"/>
  <c r="E3635" i="11" s="1"/>
  <c r="E3636" i="11" s="1"/>
  <c r="E3637" i="11" s="1"/>
  <c r="E3638" i="11" s="1"/>
  <c r="E3639" i="11" s="1"/>
  <c r="E3640" i="11" s="1"/>
  <c r="E3641" i="11" s="1"/>
  <c r="E3642" i="11" s="1"/>
  <c r="E3643" i="11" s="1"/>
  <c r="E3644" i="11" s="1"/>
  <c r="E3645" i="11" s="1"/>
  <c r="E3646" i="11" s="1"/>
  <c r="E3647" i="11" s="1"/>
  <c r="E3648" i="11" s="1"/>
  <c r="E3649" i="11" s="1"/>
  <c r="E3650" i="11" s="1"/>
  <c r="E3651" i="11" s="1"/>
  <c r="E3652" i="11" s="1"/>
  <c r="E3653" i="11" s="1"/>
  <c r="E3654" i="11" s="1"/>
  <c r="E3655" i="11" s="1"/>
  <c r="E3656" i="11" s="1"/>
  <c r="E3657" i="11" s="1"/>
  <c r="E3658" i="11" s="1"/>
  <c r="E3659" i="11" s="1"/>
  <c r="E3660" i="11" s="1"/>
  <c r="E3661" i="11" s="1"/>
  <c r="E3662" i="11" s="1"/>
  <c r="E3663" i="11" s="1"/>
  <c r="E3664" i="11" s="1"/>
  <c r="E3665" i="11" s="1"/>
  <c r="E3666" i="11" s="1"/>
  <c r="E3667" i="11" s="1"/>
  <c r="E3668" i="11" s="1"/>
  <c r="E3669" i="11" s="1"/>
  <c r="E3670" i="11" s="1"/>
  <c r="E3671" i="11" s="1"/>
  <c r="E3672" i="11" s="1"/>
  <c r="E3673" i="11" s="1"/>
  <c r="E3674" i="11" s="1"/>
  <c r="E3675" i="11" s="1"/>
  <c r="E3676" i="11" s="1"/>
  <c r="E3677" i="11" s="1"/>
  <c r="E3678" i="11" s="1"/>
  <c r="E3679" i="11" s="1"/>
  <c r="E3680" i="11" s="1"/>
  <c r="E3681" i="11" s="1"/>
  <c r="E3682" i="11" s="1"/>
  <c r="E3683" i="11" s="1"/>
  <c r="E3684" i="11" s="1"/>
  <c r="E3685" i="11" s="1"/>
  <c r="E3686" i="11" s="1"/>
  <c r="E3687" i="11" s="1"/>
  <c r="E3688" i="11" s="1"/>
  <c r="E3689" i="11" s="1"/>
  <c r="E3690" i="11" s="1"/>
  <c r="E3691" i="11" s="1"/>
  <c r="E3692" i="11" s="1"/>
  <c r="E3693" i="11" s="1"/>
  <c r="E3694" i="11" s="1"/>
  <c r="E3695" i="11" s="1"/>
  <c r="E3696" i="11" s="1"/>
  <c r="E3697" i="11" s="1"/>
  <c r="E3698" i="11" s="1"/>
  <c r="E3699" i="11" s="1"/>
  <c r="E3700" i="11" s="1"/>
  <c r="E3701" i="11" s="1"/>
  <c r="E3702" i="11" s="1"/>
  <c r="E3703" i="11" s="1"/>
  <c r="E3704" i="11" s="1"/>
  <c r="E3705" i="11" s="1"/>
  <c r="E3706" i="11" s="1"/>
  <c r="E3707" i="11" s="1"/>
  <c r="E3708" i="11" s="1"/>
  <c r="E3709" i="11" s="1"/>
  <c r="E3710" i="11" s="1"/>
  <c r="E3711" i="11" s="1"/>
  <c r="E3712" i="11" s="1"/>
  <c r="E3713" i="11" s="1"/>
  <c r="E3714" i="11" s="1"/>
  <c r="E3715" i="11" s="1"/>
  <c r="E3716" i="11" s="1"/>
  <c r="E3717" i="11" s="1"/>
  <c r="E3718" i="11" s="1"/>
  <c r="E3719" i="11" s="1"/>
  <c r="E3720" i="11" s="1"/>
  <c r="E3721" i="11" s="1"/>
  <c r="E3722" i="11" s="1"/>
  <c r="E3723" i="11" s="1"/>
  <c r="E3724" i="11" s="1"/>
  <c r="E3725" i="11" s="1"/>
  <c r="E3726" i="11" s="1"/>
  <c r="E3727" i="11" s="1"/>
  <c r="E3728" i="11" s="1"/>
  <c r="E3729" i="11" s="1"/>
  <c r="E3730" i="11" s="1"/>
  <c r="E3731" i="11" s="1"/>
  <c r="E3732" i="11" s="1"/>
  <c r="E3733" i="11" s="1"/>
  <c r="E3734" i="11" s="1"/>
  <c r="E3735" i="11" s="1"/>
  <c r="E3736" i="11" s="1"/>
  <c r="E3737" i="11" s="1"/>
  <c r="E3738" i="11" s="1"/>
  <c r="E3739" i="11" s="1"/>
  <c r="E3740" i="11" s="1"/>
  <c r="E3741" i="11" s="1"/>
  <c r="E3742" i="11" s="1"/>
  <c r="E3743" i="11" s="1"/>
  <c r="E3744" i="11" s="1"/>
  <c r="E3745" i="11" s="1"/>
  <c r="E3746" i="11" s="1"/>
  <c r="E3747" i="11" s="1"/>
  <c r="E3748" i="11" s="1"/>
  <c r="E3749" i="11" s="1"/>
  <c r="E3750" i="11" s="1"/>
  <c r="E3751" i="11" s="1"/>
  <c r="E3752" i="11" s="1"/>
  <c r="E3753" i="11" s="1"/>
  <c r="E3754" i="11" s="1"/>
  <c r="E3755" i="11" s="1"/>
  <c r="E3756" i="11" s="1"/>
  <c r="E3757" i="11" s="1"/>
  <c r="E3758" i="11" s="1"/>
  <c r="E3759" i="11" s="1"/>
  <c r="E3760" i="11" s="1"/>
  <c r="E3761" i="11" s="1"/>
  <c r="E3762" i="11" s="1"/>
  <c r="E3763" i="11" s="1"/>
  <c r="E3764" i="11" s="1"/>
  <c r="E3765" i="11" s="1"/>
  <c r="E3766" i="11" s="1"/>
  <c r="E3767" i="11" s="1"/>
  <c r="E3768" i="11" s="1"/>
  <c r="E3769" i="11" s="1"/>
  <c r="E3770" i="11" s="1"/>
  <c r="E3771" i="11" s="1"/>
  <c r="E3772" i="11" s="1"/>
  <c r="E3773" i="11" s="1"/>
  <c r="E3774" i="11" s="1"/>
  <c r="E3775" i="11" s="1"/>
  <c r="E3776" i="11" s="1"/>
  <c r="E3777" i="11" s="1"/>
  <c r="E3778" i="11" s="1"/>
  <c r="E3779" i="11" s="1"/>
  <c r="E3780" i="11" s="1"/>
  <c r="E3781" i="11" s="1"/>
  <c r="E3782" i="11" s="1"/>
  <c r="E3783" i="11" s="1"/>
  <c r="E3784" i="11" s="1"/>
  <c r="E3785" i="11" s="1"/>
  <c r="E3786" i="11" s="1"/>
  <c r="E3787" i="11" s="1"/>
  <c r="E3788" i="11" s="1"/>
  <c r="E3789" i="11" s="1"/>
  <c r="E3790" i="11" s="1"/>
  <c r="E3791" i="11" s="1"/>
  <c r="E3792" i="11" s="1"/>
  <c r="E3793" i="11" s="1"/>
  <c r="E3794" i="11" s="1"/>
  <c r="E3795" i="11" s="1"/>
  <c r="E3796" i="11" s="1"/>
  <c r="E3797" i="11" s="1"/>
  <c r="E3798" i="11" s="1"/>
  <c r="E3799" i="11" s="1"/>
  <c r="E3800" i="11" s="1"/>
  <c r="E3801" i="11" s="1"/>
  <c r="E3802" i="11" s="1"/>
  <c r="E3803" i="11" s="1"/>
  <c r="E3804" i="11" s="1"/>
  <c r="E3805" i="11" s="1"/>
  <c r="E3806" i="11" s="1"/>
  <c r="E3807" i="11" s="1"/>
  <c r="E3808" i="11" s="1"/>
  <c r="E3809" i="11" s="1"/>
  <c r="E3810" i="11" s="1"/>
  <c r="E3811" i="11" s="1"/>
  <c r="E3812" i="11" s="1"/>
  <c r="E3813" i="11" s="1"/>
  <c r="E3814" i="11" s="1"/>
  <c r="E3815" i="11" s="1"/>
  <c r="E3816" i="11" s="1"/>
  <c r="E3817" i="11" s="1"/>
  <c r="E3818" i="11" s="1"/>
  <c r="E3819" i="11" s="1"/>
  <c r="E3820" i="11" s="1"/>
  <c r="E3821" i="11" s="1"/>
  <c r="E3822" i="11" s="1"/>
  <c r="E3823" i="11" s="1"/>
  <c r="E3824" i="11" s="1"/>
  <c r="E3825" i="11" s="1"/>
  <c r="E3826" i="11" s="1"/>
  <c r="E3827" i="11" s="1"/>
  <c r="E3828" i="11" s="1"/>
  <c r="E3829" i="11" s="1"/>
  <c r="E3830" i="11" s="1"/>
  <c r="E3831" i="11" s="1"/>
  <c r="E3832" i="11" s="1"/>
  <c r="E3833" i="11" s="1"/>
  <c r="E3834" i="11" s="1"/>
  <c r="E3835" i="11" s="1"/>
  <c r="E3836" i="11" s="1"/>
  <c r="E3837" i="11" s="1"/>
  <c r="E3838" i="11" s="1"/>
  <c r="E3839" i="11" s="1"/>
  <c r="E3840" i="11" s="1"/>
  <c r="E3841" i="11" s="1"/>
  <c r="E3842" i="11" s="1"/>
  <c r="E3843" i="11" s="1"/>
  <c r="E3844" i="11" s="1"/>
  <c r="E3845" i="11" s="1"/>
  <c r="E3846" i="11" s="1"/>
  <c r="E3847" i="11" s="1"/>
  <c r="E3848" i="11" s="1"/>
  <c r="E3849" i="11" s="1"/>
  <c r="E3850" i="11" s="1"/>
  <c r="E3851" i="11" s="1"/>
  <c r="E3852" i="11" s="1"/>
  <c r="E3853" i="11" s="1"/>
  <c r="E3854" i="11" s="1"/>
  <c r="E3855" i="11" s="1"/>
  <c r="E3856" i="11" s="1"/>
  <c r="E3857" i="11" s="1"/>
  <c r="E3858" i="11" s="1"/>
  <c r="E3859" i="11" s="1"/>
  <c r="E3860" i="11" s="1"/>
  <c r="E3861" i="11" s="1"/>
  <c r="E3862" i="11" s="1"/>
  <c r="E3863" i="11" s="1"/>
  <c r="E3864" i="11" s="1"/>
  <c r="E3865" i="11" s="1"/>
  <c r="E3866" i="11" s="1"/>
  <c r="E3867" i="11" s="1"/>
  <c r="E3868" i="11" s="1"/>
  <c r="E3869" i="11" s="1"/>
  <c r="E3870" i="11" s="1"/>
  <c r="E3871" i="11" s="1"/>
  <c r="E3872" i="11" s="1"/>
  <c r="E3873" i="11" s="1"/>
  <c r="E3874" i="11" s="1"/>
  <c r="E3875" i="11" s="1"/>
  <c r="E3876" i="11" s="1"/>
  <c r="E3877" i="11" s="1"/>
  <c r="E3878" i="11" s="1"/>
  <c r="E3879" i="11" s="1"/>
  <c r="E3880" i="11" s="1"/>
  <c r="E3881" i="11" s="1"/>
  <c r="E3882" i="11" s="1"/>
  <c r="E3883" i="11" s="1"/>
  <c r="E3884" i="11" s="1"/>
  <c r="E3885" i="11" s="1"/>
  <c r="E3886" i="11" s="1"/>
  <c r="E3887" i="11" s="1"/>
  <c r="E3888" i="11" s="1"/>
  <c r="E3889" i="11" s="1"/>
  <c r="E3890" i="11" s="1"/>
  <c r="E3891" i="11" s="1"/>
  <c r="E3892" i="11" s="1"/>
  <c r="E3893" i="11" s="1"/>
  <c r="E3894" i="11" s="1"/>
  <c r="E3895" i="11" s="1"/>
  <c r="E3896" i="11" s="1"/>
  <c r="E3897" i="11" s="1"/>
  <c r="E3898" i="11" s="1"/>
  <c r="E3899" i="11" s="1"/>
  <c r="E3900" i="11" s="1"/>
  <c r="E3901" i="11" s="1"/>
  <c r="E3902" i="11" s="1"/>
  <c r="E3903" i="11" s="1"/>
  <c r="E3904" i="11" s="1"/>
  <c r="E3905" i="11" s="1"/>
  <c r="E3906" i="11" s="1"/>
  <c r="E3907" i="11" s="1"/>
  <c r="E3908" i="11" s="1"/>
  <c r="E3909" i="11" s="1"/>
  <c r="E3910" i="11" s="1"/>
  <c r="E3911" i="11" s="1"/>
  <c r="E3912" i="11" s="1"/>
  <c r="E3913" i="11" s="1"/>
  <c r="E3914" i="11" s="1"/>
  <c r="E3915" i="11" s="1"/>
  <c r="E3916" i="11" s="1"/>
  <c r="E3917" i="11" s="1"/>
  <c r="E3918" i="11" s="1"/>
  <c r="E3919" i="11" s="1"/>
  <c r="E3920" i="11" s="1"/>
  <c r="E3921" i="11" s="1"/>
  <c r="E3922" i="11" s="1"/>
  <c r="E3923" i="11" s="1"/>
  <c r="E3924" i="11" s="1"/>
  <c r="E3925" i="11" s="1"/>
  <c r="E3926" i="11" s="1"/>
  <c r="E3927" i="11" s="1"/>
  <c r="E3928" i="11" s="1"/>
  <c r="E3929" i="11" s="1"/>
  <c r="E3930" i="11" s="1"/>
  <c r="E3931" i="11" s="1"/>
  <c r="E3932" i="11" s="1"/>
  <c r="E3933" i="11" s="1"/>
  <c r="E3934" i="11" s="1"/>
  <c r="E3935" i="11" s="1"/>
  <c r="E3936" i="11" s="1"/>
  <c r="E3937" i="11" s="1"/>
  <c r="E3938" i="11" s="1"/>
  <c r="E3939" i="11" s="1"/>
  <c r="E3940" i="11" s="1"/>
  <c r="E3941" i="11" s="1"/>
  <c r="E3942" i="11" s="1"/>
  <c r="E3943" i="11" s="1"/>
  <c r="E3944" i="11" s="1"/>
  <c r="E3945" i="11" s="1"/>
  <c r="E3946" i="11" s="1"/>
  <c r="E3947" i="11" s="1"/>
  <c r="E3948" i="11" s="1"/>
  <c r="E3949" i="11" s="1"/>
  <c r="E3950" i="11" s="1"/>
  <c r="E3951" i="11" s="1"/>
  <c r="E3952" i="11" s="1"/>
  <c r="E3953" i="11" s="1"/>
  <c r="E3954" i="11" s="1"/>
  <c r="E3955" i="11" s="1"/>
  <c r="E3956" i="11" s="1"/>
  <c r="E3957" i="11" s="1"/>
  <c r="E3958" i="11" s="1"/>
  <c r="E3959" i="11" s="1"/>
  <c r="E3960" i="11" s="1"/>
  <c r="E3961" i="11" s="1"/>
  <c r="E3962" i="11" s="1"/>
  <c r="E3963" i="11" s="1"/>
  <c r="E3964" i="11" s="1"/>
  <c r="E3965" i="11" s="1"/>
  <c r="E3966" i="11" s="1"/>
  <c r="E3967" i="11" s="1"/>
  <c r="E3968" i="11" s="1"/>
  <c r="E3969" i="11" s="1"/>
  <c r="E3970" i="11" s="1"/>
  <c r="E3971" i="11" s="1"/>
  <c r="E3972" i="11" s="1"/>
  <c r="E3973" i="11" s="1"/>
  <c r="E3974" i="11" s="1"/>
  <c r="E3975" i="11" s="1"/>
  <c r="E3976" i="11" s="1"/>
  <c r="E3977" i="11" s="1"/>
  <c r="E3978" i="11" s="1"/>
  <c r="E3979" i="11" s="1"/>
  <c r="E3980" i="11" s="1"/>
  <c r="E3981" i="11" s="1"/>
  <c r="E3982" i="11" s="1"/>
  <c r="E3983" i="11" s="1"/>
  <c r="E3984" i="11" s="1"/>
  <c r="E3985" i="11" s="1"/>
  <c r="E3986" i="11" s="1"/>
  <c r="E3987" i="11" s="1"/>
  <c r="E3988" i="11" s="1"/>
  <c r="E3989" i="11" s="1"/>
  <c r="E3990" i="11" s="1"/>
  <c r="E3991" i="11" s="1"/>
  <c r="E3992" i="11" s="1"/>
  <c r="E3993" i="11" s="1"/>
  <c r="E3994" i="11" s="1"/>
  <c r="E3995" i="11" s="1"/>
  <c r="E3996" i="11" s="1"/>
  <c r="E3997" i="11" s="1"/>
  <c r="E3998" i="11" s="1"/>
  <c r="E3999" i="11" s="1"/>
  <c r="E4000" i="11" s="1"/>
  <c r="E4001" i="11" s="1"/>
  <c r="E4002" i="11" s="1"/>
  <c r="E4003" i="11" s="1"/>
  <c r="E4004" i="11" s="1"/>
  <c r="E4005" i="11" s="1"/>
  <c r="E4006" i="11" s="1"/>
  <c r="E4007" i="11" s="1"/>
  <c r="E4008" i="11" s="1"/>
  <c r="E4009" i="11" s="1"/>
  <c r="E4010" i="11" s="1"/>
  <c r="E4011" i="11" s="1"/>
  <c r="E4012" i="11" s="1"/>
  <c r="E4013" i="11" s="1"/>
  <c r="E4014" i="11" s="1"/>
  <c r="E4015" i="11" s="1"/>
  <c r="E4016" i="11" s="1"/>
  <c r="E4017" i="11" s="1"/>
  <c r="E4018" i="11" s="1"/>
  <c r="E4019" i="11" s="1"/>
  <c r="E4020" i="11" s="1"/>
  <c r="E4021" i="11" s="1"/>
  <c r="E4022" i="11" s="1"/>
  <c r="E4023" i="11" s="1"/>
  <c r="E4024" i="11" s="1"/>
  <c r="E4025" i="11" s="1"/>
  <c r="E4026" i="11" s="1"/>
  <c r="E4027" i="11" s="1"/>
  <c r="E4028" i="11" s="1"/>
  <c r="E4029" i="11" s="1"/>
  <c r="E4030" i="11" s="1"/>
  <c r="E4031" i="11" s="1"/>
  <c r="E4032" i="11" s="1"/>
  <c r="E4033" i="11" s="1"/>
  <c r="E4034" i="11" s="1"/>
  <c r="E4035" i="11" s="1"/>
  <c r="E4036" i="11" s="1"/>
  <c r="E4037" i="11" s="1"/>
  <c r="E4038" i="11" s="1"/>
  <c r="E4039" i="11" s="1"/>
  <c r="E4040" i="11" s="1"/>
  <c r="E4041" i="11" s="1"/>
  <c r="E4042" i="11" s="1"/>
  <c r="E4043" i="11" s="1"/>
  <c r="E4044" i="11" s="1"/>
  <c r="E4045" i="11" s="1"/>
  <c r="E4046" i="11" s="1"/>
  <c r="E4047" i="11" s="1"/>
  <c r="E4048" i="11" s="1"/>
  <c r="E4049" i="11" s="1"/>
  <c r="E4050" i="11" s="1"/>
  <c r="E4051" i="11" s="1"/>
  <c r="E4052" i="11" s="1"/>
  <c r="E4053" i="11" s="1"/>
  <c r="E4054" i="11" s="1"/>
  <c r="E4055" i="11" s="1"/>
  <c r="E4056" i="11" s="1"/>
  <c r="E4057" i="11" s="1"/>
  <c r="E4058" i="11" s="1"/>
  <c r="E4059" i="11" s="1"/>
  <c r="E4060" i="11" s="1"/>
  <c r="E4061" i="11" s="1"/>
  <c r="E4062" i="11" s="1"/>
  <c r="E4063" i="11" s="1"/>
  <c r="E4064" i="11" s="1"/>
  <c r="E4065" i="11" s="1"/>
  <c r="E4066" i="11" s="1"/>
  <c r="E4067" i="11" s="1"/>
  <c r="E4068" i="11" s="1"/>
  <c r="E4069" i="11" s="1"/>
  <c r="E4070" i="11" s="1"/>
  <c r="E4071" i="11" s="1"/>
  <c r="E4072" i="11" s="1"/>
  <c r="E4073" i="11" s="1"/>
  <c r="E4074" i="11" s="1"/>
  <c r="E4075" i="11" s="1"/>
  <c r="E4076" i="11" s="1"/>
  <c r="E4077" i="11" s="1"/>
  <c r="E4078" i="11" s="1"/>
  <c r="E4079" i="11" s="1"/>
  <c r="E4080" i="11" s="1"/>
  <c r="E4081" i="11" s="1"/>
  <c r="E4082" i="11" s="1"/>
  <c r="E4083" i="11" s="1"/>
  <c r="E4084" i="11" s="1"/>
  <c r="E4085" i="11" s="1"/>
  <c r="E4086" i="11" s="1"/>
  <c r="E4087" i="11" s="1"/>
  <c r="E4088" i="11" s="1"/>
  <c r="E4089" i="11" s="1"/>
  <c r="E4090" i="11" s="1"/>
  <c r="E4091" i="11" s="1"/>
  <c r="E4092" i="11" s="1"/>
  <c r="E4093" i="11" s="1"/>
  <c r="E4094" i="11" s="1"/>
  <c r="E4095" i="11" s="1"/>
  <c r="E4096" i="11" s="1"/>
  <c r="E4097" i="11" s="1"/>
  <c r="E4098" i="11" s="1"/>
  <c r="E4099" i="11" s="1"/>
  <c r="E4100" i="11" s="1"/>
  <c r="E4101" i="11" s="1"/>
  <c r="E4102" i="11" s="1"/>
  <c r="E4103" i="11" s="1"/>
  <c r="E4104" i="11" s="1"/>
  <c r="E4105" i="11" s="1"/>
  <c r="E4106" i="11" s="1"/>
  <c r="E4107" i="11" s="1"/>
  <c r="E4108" i="11" s="1"/>
  <c r="E4109" i="11" s="1"/>
  <c r="E4110" i="11" s="1"/>
  <c r="E4111" i="11" s="1"/>
  <c r="E4112" i="11" s="1"/>
  <c r="E4113" i="11" s="1"/>
  <c r="E4114" i="11" s="1"/>
  <c r="E4115" i="11" s="1"/>
  <c r="E4116" i="11" s="1"/>
  <c r="E4117" i="11" s="1"/>
  <c r="E4118" i="11" s="1"/>
  <c r="E4119" i="11" s="1"/>
  <c r="E4120" i="11" s="1"/>
  <c r="E4121" i="11" s="1"/>
  <c r="E4122" i="11" s="1"/>
  <c r="E4123" i="11" s="1"/>
  <c r="E4124" i="11" s="1"/>
  <c r="E4125" i="11" s="1"/>
  <c r="E4126" i="11" s="1"/>
  <c r="E4127" i="11" s="1"/>
  <c r="E4128" i="11" s="1"/>
  <c r="E4129" i="11" s="1"/>
  <c r="E4130" i="11" s="1"/>
  <c r="E4131" i="11" s="1"/>
  <c r="E4132" i="11" s="1"/>
  <c r="E4133" i="11" s="1"/>
  <c r="E4134" i="11" s="1"/>
  <c r="E4135" i="11" s="1"/>
  <c r="E4136" i="11" s="1"/>
  <c r="E4137" i="11" s="1"/>
  <c r="E4138" i="11" s="1"/>
  <c r="E4139" i="11" s="1"/>
  <c r="E4140" i="11" s="1"/>
  <c r="E4141" i="11" s="1"/>
  <c r="E4142" i="11" s="1"/>
  <c r="E4143" i="11" s="1"/>
  <c r="E4144" i="11" s="1"/>
  <c r="E4145" i="11" s="1"/>
  <c r="E4146" i="11" s="1"/>
  <c r="E4147" i="11" s="1"/>
  <c r="E4148" i="11" s="1"/>
  <c r="E4149" i="11" s="1"/>
  <c r="E4150" i="11" s="1"/>
  <c r="E4151" i="11" s="1"/>
  <c r="E4152" i="11" s="1"/>
  <c r="E4153" i="11" s="1"/>
  <c r="E4154" i="11" s="1"/>
  <c r="E4155" i="11" s="1"/>
  <c r="E4156" i="11" s="1"/>
  <c r="E4157" i="11" s="1"/>
  <c r="E4158" i="11" s="1"/>
  <c r="E4159" i="11" s="1"/>
  <c r="E4160" i="11" s="1"/>
  <c r="E4161" i="11" s="1"/>
  <c r="E4162" i="11" s="1"/>
  <c r="E4163" i="11" s="1"/>
  <c r="E4164" i="11" s="1"/>
  <c r="E4165" i="11" s="1"/>
  <c r="E4166" i="11" s="1"/>
  <c r="E4167" i="11" s="1"/>
  <c r="E4168" i="11" s="1"/>
  <c r="E4169" i="11" s="1"/>
  <c r="E4170" i="11" s="1"/>
  <c r="E4171" i="11" s="1"/>
  <c r="E4172" i="11" s="1"/>
  <c r="E4173" i="11" s="1"/>
  <c r="E4174" i="11" s="1"/>
  <c r="E4175" i="11" s="1"/>
  <c r="E4176" i="11" s="1"/>
  <c r="E4177" i="11" s="1"/>
  <c r="E4178" i="11" s="1"/>
  <c r="E4179" i="11" s="1"/>
  <c r="E4180" i="11" s="1"/>
  <c r="E4181" i="11" s="1"/>
  <c r="E4182" i="11" s="1"/>
  <c r="E4183" i="11" s="1"/>
  <c r="E4184" i="11" s="1"/>
  <c r="E4185" i="11" s="1"/>
  <c r="E4186" i="11" s="1"/>
  <c r="E4187" i="11" s="1"/>
  <c r="E4188" i="11" s="1"/>
  <c r="E4189" i="11" s="1"/>
  <c r="E4190" i="11" s="1"/>
  <c r="E4191" i="11" s="1"/>
  <c r="E4192" i="11" s="1"/>
  <c r="E4193" i="11" s="1"/>
  <c r="E4194" i="11" s="1"/>
  <c r="E4195" i="11" s="1"/>
  <c r="E4196" i="11" s="1"/>
  <c r="E4197" i="11" s="1"/>
  <c r="E4198" i="11" s="1"/>
  <c r="E4199" i="11" s="1"/>
  <c r="E4200" i="11" s="1"/>
  <c r="E4201" i="11" s="1"/>
  <c r="E4202" i="11" s="1"/>
  <c r="E4203" i="11" s="1"/>
  <c r="E4204" i="11" s="1"/>
  <c r="E4205" i="11" s="1"/>
  <c r="E4206" i="11" s="1"/>
  <c r="E4207" i="11" s="1"/>
  <c r="E4208" i="11" s="1"/>
  <c r="E4209" i="11" s="1"/>
  <c r="E4210" i="11" s="1"/>
  <c r="E4211" i="11" s="1"/>
  <c r="E4212" i="11" s="1"/>
  <c r="E4213" i="11" s="1"/>
  <c r="E4214" i="11" s="1"/>
  <c r="E4215" i="11" s="1"/>
  <c r="E4216" i="11" s="1"/>
  <c r="E4217" i="11" s="1"/>
  <c r="E4218" i="11" s="1"/>
  <c r="E4219" i="11" s="1"/>
  <c r="E4220" i="11" s="1"/>
  <c r="E4221" i="11" s="1"/>
  <c r="E4222" i="11" s="1"/>
  <c r="E4223" i="11" s="1"/>
  <c r="E4224" i="11" s="1"/>
  <c r="E4225" i="11" s="1"/>
  <c r="E4226" i="11" s="1"/>
  <c r="E4227" i="11" s="1"/>
  <c r="E4228" i="11" s="1"/>
  <c r="E4229" i="11" s="1"/>
  <c r="E4230" i="11" s="1"/>
  <c r="E4231" i="11" s="1"/>
  <c r="E4232" i="11" s="1"/>
  <c r="E4233" i="11" s="1"/>
  <c r="E4234" i="11" s="1"/>
  <c r="E4235" i="11" s="1"/>
  <c r="E4236" i="11" s="1"/>
  <c r="E4237" i="11" s="1"/>
  <c r="E4238" i="11" s="1"/>
  <c r="E4239" i="11" s="1"/>
  <c r="E4240" i="11" s="1"/>
  <c r="E4241" i="11" s="1"/>
  <c r="E4242" i="11" s="1"/>
  <c r="E4243" i="11" s="1"/>
  <c r="E4244" i="11" s="1"/>
  <c r="E4245" i="11" s="1"/>
  <c r="E4246" i="11" s="1"/>
  <c r="E4247" i="11" s="1"/>
  <c r="E4248" i="11" s="1"/>
  <c r="E4249" i="11" s="1"/>
  <c r="E4250" i="11" s="1"/>
  <c r="E4251" i="11" s="1"/>
  <c r="E4252" i="11" s="1"/>
  <c r="E4253" i="11" s="1"/>
  <c r="E4254" i="11" s="1"/>
  <c r="E4255" i="11" s="1"/>
  <c r="E4256" i="11" s="1"/>
  <c r="E4257" i="11" s="1"/>
  <c r="E4258" i="11" s="1"/>
  <c r="E4259" i="11" s="1"/>
  <c r="E4260" i="11" s="1"/>
  <c r="E4261" i="11" s="1"/>
  <c r="E4262" i="11" s="1"/>
  <c r="E4263" i="11" s="1"/>
  <c r="E4264" i="11" s="1"/>
  <c r="E4265" i="11" s="1"/>
  <c r="E4266" i="11" s="1"/>
  <c r="E4267" i="11" s="1"/>
  <c r="E4268" i="11" s="1"/>
  <c r="E4269" i="11" s="1"/>
  <c r="E4270" i="11" s="1"/>
  <c r="E4271" i="11" s="1"/>
  <c r="E4272" i="11" s="1"/>
  <c r="E4273" i="11" s="1"/>
  <c r="E4274" i="11" s="1"/>
  <c r="E4275" i="11" s="1"/>
  <c r="E4276" i="11" s="1"/>
  <c r="E4277" i="11" s="1"/>
  <c r="E4278" i="11" s="1"/>
  <c r="E4279" i="11" s="1"/>
  <c r="E4280" i="11" s="1"/>
  <c r="E4281" i="11" s="1"/>
  <c r="E4282" i="11" s="1"/>
  <c r="E4283" i="11" s="1"/>
  <c r="E4284" i="11" s="1"/>
  <c r="E4285" i="11" s="1"/>
  <c r="E4286" i="11" s="1"/>
  <c r="E4287" i="11" s="1"/>
  <c r="E4288" i="11" s="1"/>
  <c r="E4289" i="11" s="1"/>
  <c r="E4290" i="11" s="1"/>
  <c r="E4291" i="11" s="1"/>
  <c r="E4292" i="11" s="1"/>
  <c r="E4293" i="11" s="1"/>
  <c r="E4294" i="11" s="1"/>
  <c r="E4295" i="11" s="1"/>
  <c r="E4296" i="11" s="1"/>
  <c r="E4297" i="11" s="1"/>
  <c r="E4298" i="11" s="1"/>
  <c r="E4299" i="11" s="1"/>
  <c r="E4300" i="11" s="1"/>
  <c r="E4301" i="11" s="1"/>
  <c r="E4302" i="11" s="1"/>
  <c r="E4303" i="11" s="1"/>
  <c r="E4304" i="11" s="1"/>
  <c r="E4305" i="11" s="1"/>
  <c r="E4306" i="11" s="1"/>
  <c r="E4307" i="11" s="1"/>
  <c r="E4308" i="11" s="1"/>
  <c r="E4309" i="11" s="1"/>
  <c r="E4310" i="11" s="1"/>
  <c r="E4311" i="11" s="1"/>
  <c r="E4312" i="11" s="1"/>
  <c r="E4313" i="11" s="1"/>
  <c r="E4314" i="11" s="1"/>
  <c r="E4315" i="11" s="1"/>
  <c r="E4316" i="11" s="1"/>
  <c r="E4317" i="11" s="1"/>
  <c r="E4318" i="11" s="1"/>
  <c r="E4319" i="11" s="1"/>
  <c r="E4320" i="11" s="1"/>
  <c r="E4321" i="11" s="1"/>
  <c r="E4322" i="11" s="1"/>
  <c r="E4323" i="11" s="1"/>
  <c r="E4324" i="11" s="1"/>
  <c r="E4325" i="11" s="1"/>
  <c r="E4326" i="11" s="1"/>
  <c r="E4327" i="11" s="1"/>
  <c r="E4328" i="11" s="1"/>
  <c r="E4329" i="11" s="1"/>
  <c r="E4330" i="11" s="1"/>
  <c r="E4331" i="11" s="1"/>
  <c r="E4332" i="11" s="1"/>
  <c r="E4333" i="11" s="1"/>
  <c r="E4334" i="11" s="1"/>
  <c r="E4335" i="11" s="1"/>
  <c r="E4336" i="11" s="1"/>
  <c r="E4337" i="11" s="1"/>
  <c r="E4338" i="11" s="1"/>
  <c r="E4339" i="11" s="1"/>
  <c r="E4340" i="11" s="1"/>
  <c r="E4341" i="11" s="1"/>
  <c r="E4342" i="11" s="1"/>
  <c r="E4343" i="11" s="1"/>
  <c r="E4344" i="11" s="1"/>
  <c r="E4345" i="11" s="1"/>
  <c r="E4346" i="11" s="1"/>
  <c r="E4347" i="11" s="1"/>
  <c r="E4348" i="11" s="1"/>
  <c r="E4349" i="11" s="1"/>
  <c r="E4350" i="11" s="1"/>
  <c r="E4351" i="11" s="1"/>
  <c r="E4352" i="11" s="1"/>
  <c r="E4353" i="11" s="1"/>
  <c r="E4354" i="11" s="1"/>
  <c r="E4355" i="11" s="1"/>
  <c r="E4356" i="11" s="1"/>
  <c r="E4357" i="11" s="1"/>
  <c r="E4358" i="11" s="1"/>
  <c r="E4359" i="11" s="1"/>
  <c r="E4360" i="11" s="1"/>
  <c r="E4361" i="11" s="1"/>
  <c r="E4362" i="11" s="1"/>
  <c r="E4363" i="11" s="1"/>
  <c r="E4364" i="11" s="1"/>
  <c r="E4365" i="11" s="1"/>
  <c r="E4366" i="11" s="1"/>
  <c r="E4367" i="11" s="1"/>
  <c r="E4368" i="11" s="1"/>
  <c r="E4369" i="11" s="1"/>
  <c r="E4370" i="11" s="1"/>
  <c r="E4371" i="11" s="1"/>
  <c r="E4372" i="11" s="1"/>
  <c r="E4373" i="11" s="1"/>
  <c r="E4374" i="11" s="1"/>
  <c r="E4375" i="11" s="1"/>
  <c r="E4376" i="11" s="1"/>
  <c r="E4377" i="11" s="1"/>
  <c r="E4378" i="11" s="1"/>
  <c r="E4379" i="11" s="1"/>
  <c r="E4380" i="11" s="1"/>
  <c r="E4381" i="11" s="1"/>
  <c r="E4382" i="11" s="1"/>
  <c r="E4383" i="11" s="1"/>
  <c r="E4384" i="11" s="1"/>
  <c r="E4385" i="11" s="1"/>
  <c r="E4386" i="11" s="1"/>
  <c r="E4387" i="11" s="1"/>
  <c r="E4388" i="11" s="1"/>
  <c r="E4389" i="11" s="1"/>
  <c r="E4390" i="11" s="1"/>
  <c r="E4391" i="11" s="1"/>
  <c r="E4392" i="11" s="1"/>
  <c r="E4393" i="11" s="1"/>
  <c r="E4394" i="11" s="1"/>
  <c r="E4395" i="11" s="1"/>
  <c r="E4396" i="11" s="1"/>
  <c r="E4397" i="11" s="1"/>
  <c r="E4398" i="11" s="1"/>
  <c r="E4399" i="11" s="1"/>
  <c r="E4400" i="11" s="1"/>
  <c r="E4401" i="11" s="1"/>
  <c r="E4402" i="11" s="1"/>
  <c r="E4403" i="11" s="1"/>
  <c r="E4404" i="11" s="1"/>
  <c r="E4405" i="11" s="1"/>
  <c r="E4406" i="11" s="1"/>
  <c r="E4407" i="11" s="1"/>
  <c r="E4408" i="11" s="1"/>
  <c r="E4409" i="11" s="1"/>
  <c r="E4410" i="11" s="1"/>
  <c r="E4411" i="11" s="1"/>
  <c r="E4412" i="11" s="1"/>
  <c r="E4413" i="11" s="1"/>
  <c r="E4414" i="11" s="1"/>
  <c r="E4415" i="11" s="1"/>
  <c r="E4416" i="11" s="1"/>
  <c r="E4417" i="11" s="1"/>
  <c r="E4418" i="11" s="1"/>
  <c r="E4419" i="11" s="1"/>
  <c r="E4420" i="11" s="1"/>
  <c r="E4421" i="11" s="1"/>
  <c r="E4422" i="11" s="1"/>
  <c r="E4423" i="11" s="1"/>
  <c r="E4424" i="11" s="1"/>
  <c r="E4425" i="11" s="1"/>
  <c r="E4426" i="11" s="1"/>
  <c r="E4427" i="11" s="1"/>
  <c r="E4428" i="11" s="1"/>
  <c r="E4429" i="11" s="1"/>
  <c r="E4430" i="11" s="1"/>
  <c r="E4431" i="11" s="1"/>
  <c r="E4432" i="11" s="1"/>
  <c r="E4433" i="11" s="1"/>
  <c r="E4434" i="11" s="1"/>
  <c r="E4435" i="11" s="1"/>
  <c r="E4436" i="11" s="1"/>
  <c r="E4437" i="11" s="1"/>
  <c r="E4438" i="11" s="1"/>
  <c r="E4439" i="11" s="1"/>
  <c r="E4440" i="11" s="1"/>
  <c r="E4441" i="11" s="1"/>
  <c r="E4442" i="11" s="1"/>
  <c r="E4443" i="11" s="1"/>
  <c r="E4444" i="11" s="1"/>
  <c r="E4445" i="11" s="1"/>
  <c r="E4446" i="11" s="1"/>
  <c r="E4447" i="11" s="1"/>
  <c r="E4448" i="11" s="1"/>
  <c r="E4449" i="11" s="1"/>
  <c r="E4450" i="11" s="1"/>
  <c r="E4451" i="11" s="1"/>
  <c r="E4452" i="11" s="1"/>
  <c r="E4453" i="11" s="1"/>
  <c r="E4454" i="11" s="1"/>
  <c r="E4455" i="11" s="1"/>
  <c r="E4456" i="11" s="1"/>
  <c r="E4457" i="11" s="1"/>
  <c r="E4458" i="11" s="1"/>
  <c r="E4459" i="11" s="1"/>
  <c r="E4460" i="11" s="1"/>
  <c r="E4461" i="11" s="1"/>
  <c r="E4462" i="11" s="1"/>
  <c r="E4463" i="11" s="1"/>
  <c r="E4464" i="11" s="1"/>
  <c r="E4465" i="11" s="1"/>
  <c r="E4466" i="11" s="1"/>
  <c r="E4467" i="11" s="1"/>
  <c r="E4468" i="11" s="1"/>
  <c r="E4469" i="11" s="1"/>
  <c r="E4470" i="11" s="1"/>
  <c r="E4471" i="11" s="1"/>
  <c r="E4472" i="11" s="1"/>
  <c r="E4473" i="11" s="1"/>
  <c r="E4474" i="11" s="1"/>
  <c r="E4475" i="11" s="1"/>
  <c r="E4476" i="11" s="1"/>
  <c r="E4477" i="11" s="1"/>
  <c r="E4478" i="11" s="1"/>
  <c r="E4479" i="11" s="1"/>
  <c r="E4480" i="11" s="1"/>
  <c r="E4481" i="11" s="1"/>
  <c r="E4482" i="11" s="1"/>
  <c r="E4483" i="11" s="1"/>
  <c r="E4484" i="11" s="1"/>
  <c r="E4485" i="11" s="1"/>
  <c r="E4486" i="11" s="1"/>
  <c r="E4487" i="11" s="1"/>
  <c r="E4488" i="11" s="1"/>
  <c r="E4489" i="11" s="1"/>
  <c r="E4490" i="11" s="1"/>
  <c r="E4491" i="11" s="1"/>
  <c r="E4492" i="11" s="1"/>
  <c r="E4493" i="11" s="1"/>
  <c r="E4494" i="11" s="1"/>
  <c r="E4495" i="11" s="1"/>
  <c r="E4496" i="11" s="1"/>
  <c r="E4497" i="11" s="1"/>
  <c r="E4498" i="11" s="1"/>
  <c r="E4499" i="11" s="1"/>
  <c r="E4500" i="11" s="1"/>
  <c r="E4501" i="11" s="1"/>
  <c r="E4502" i="11" s="1"/>
  <c r="E4503" i="11" s="1"/>
  <c r="E4504" i="11" s="1"/>
  <c r="E4505" i="11" s="1"/>
  <c r="E4506" i="11" s="1"/>
  <c r="E4507" i="11" s="1"/>
  <c r="E4508" i="11" s="1"/>
  <c r="E4509" i="11" s="1"/>
  <c r="E4510" i="11" s="1"/>
  <c r="E4511" i="11" s="1"/>
  <c r="E4512" i="11" s="1"/>
  <c r="E4513" i="11" s="1"/>
  <c r="E4514" i="11" s="1"/>
  <c r="E4515" i="11" s="1"/>
  <c r="E4516" i="11" s="1"/>
  <c r="E4517" i="11" s="1"/>
  <c r="E4518" i="11" s="1"/>
  <c r="E4519" i="11" s="1"/>
  <c r="E4520" i="11" s="1"/>
  <c r="E4521" i="11" s="1"/>
  <c r="E4522" i="11" s="1"/>
  <c r="E4523" i="11" s="1"/>
  <c r="E4524" i="11" s="1"/>
  <c r="E4525" i="11" s="1"/>
  <c r="E4526" i="11" s="1"/>
  <c r="E4527" i="11" s="1"/>
  <c r="E4528" i="11" s="1"/>
  <c r="E4529" i="11" s="1"/>
  <c r="E4530" i="11" s="1"/>
  <c r="E4531" i="11" s="1"/>
  <c r="E4532" i="11" s="1"/>
  <c r="E4533" i="11" s="1"/>
  <c r="E4534" i="11" s="1"/>
  <c r="E4535" i="11" s="1"/>
  <c r="E4536" i="11" s="1"/>
  <c r="E4537" i="11" s="1"/>
  <c r="E4538" i="11" s="1"/>
  <c r="E4539" i="11" s="1"/>
  <c r="E4540" i="11" s="1"/>
  <c r="E4541" i="11" s="1"/>
  <c r="E4542" i="11" s="1"/>
  <c r="E4543" i="11" s="1"/>
  <c r="E4544" i="11" s="1"/>
  <c r="E4545" i="11" s="1"/>
  <c r="E4546" i="11" s="1"/>
  <c r="E4547" i="11" s="1"/>
  <c r="E4548" i="11" s="1"/>
  <c r="E4549" i="11" s="1"/>
  <c r="E4550" i="11" s="1"/>
  <c r="E4551" i="11" s="1"/>
  <c r="E4552" i="11" s="1"/>
  <c r="E4553" i="11" s="1"/>
  <c r="E4554" i="11" s="1"/>
  <c r="E4555" i="11" s="1"/>
  <c r="E4556" i="11" s="1"/>
  <c r="E4557" i="11" s="1"/>
  <c r="E4558" i="11" s="1"/>
  <c r="E4559" i="11" s="1"/>
  <c r="E4560" i="11" s="1"/>
  <c r="E4561" i="11" s="1"/>
  <c r="E4562" i="11" s="1"/>
  <c r="E4563" i="11" s="1"/>
  <c r="E4564" i="11" s="1"/>
  <c r="E4565" i="11" s="1"/>
  <c r="E4566" i="11" s="1"/>
  <c r="E4567" i="11" s="1"/>
  <c r="E4568" i="11" s="1"/>
  <c r="E4569" i="11" s="1"/>
  <c r="E4570" i="11" s="1"/>
  <c r="E4571" i="11" s="1"/>
  <c r="E4572" i="11" s="1"/>
  <c r="E4573" i="11" s="1"/>
  <c r="E4574" i="11" s="1"/>
  <c r="E4575" i="11" s="1"/>
  <c r="E4576" i="11" s="1"/>
  <c r="E4577" i="11" s="1"/>
  <c r="E4578" i="11" s="1"/>
  <c r="E4579" i="11" s="1"/>
  <c r="E4580" i="11" s="1"/>
  <c r="E4581" i="11" s="1"/>
  <c r="E4582" i="11" s="1"/>
  <c r="E4583" i="11" s="1"/>
  <c r="E4584" i="11" s="1"/>
  <c r="E4585" i="11" s="1"/>
  <c r="E4586" i="11" s="1"/>
  <c r="E4587" i="11" s="1"/>
  <c r="E4588" i="11" s="1"/>
  <c r="E4589" i="11" s="1"/>
  <c r="E4590" i="11" s="1"/>
  <c r="E4591" i="11" s="1"/>
  <c r="E4592" i="11" s="1"/>
  <c r="E4593" i="11" s="1"/>
  <c r="E4594" i="11" s="1"/>
  <c r="E4595" i="11" s="1"/>
  <c r="E4596" i="11" s="1"/>
  <c r="E4597" i="11" s="1"/>
  <c r="E4598" i="11" s="1"/>
  <c r="E4599" i="11" s="1"/>
  <c r="E4600" i="11" s="1"/>
  <c r="E4601" i="11" s="1"/>
  <c r="E4602" i="11" s="1"/>
  <c r="E4603" i="11" s="1"/>
  <c r="E4604" i="11" s="1"/>
  <c r="E4605" i="11" s="1"/>
  <c r="E4606" i="11" s="1"/>
  <c r="E4607" i="11" s="1"/>
  <c r="E4608" i="11" s="1"/>
  <c r="E4609" i="11" s="1"/>
  <c r="E4610" i="11" s="1"/>
  <c r="E4611" i="11" s="1"/>
  <c r="E4612" i="11" s="1"/>
  <c r="E4613" i="11" s="1"/>
  <c r="E4614" i="11" s="1"/>
  <c r="E4615" i="11" s="1"/>
  <c r="E4616" i="11" s="1"/>
  <c r="E4617" i="11" s="1"/>
  <c r="E4618" i="11" s="1"/>
  <c r="E4619" i="11" s="1"/>
  <c r="E4620" i="11" s="1"/>
  <c r="E4621" i="11" s="1"/>
  <c r="E4622" i="11" s="1"/>
  <c r="E4623" i="11" s="1"/>
  <c r="E4624" i="11" s="1"/>
  <c r="E4625" i="11" s="1"/>
  <c r="E4626" i="11" s="1"/>
  <c r="E4627" i="11" s="1"/>
  <c r="E4628" i="11" s="1"/>
  <c r="E4629" i="11" s="1"/>
  <c r="E4630" i="11" s="1"/>
  <c r="E4631" i="11" s="1"/>
  <c r="E4632" i="11" s="1"/>
  <c r="E4633" i="11" s="1"/>
  <c r="E4634" i="11" s="1"/>
  <c r="E4635" i="11" s="1"/>
  <c r="E4636" i="11" s="1"/>
  <c r="E4637" i="11" s="1"/>
  <c r="E4638" i="11" s="1"/>
  <c r="E4639" i="11" s="1"/>
  <c r="E4640" i="11" s="1"/>
  <c r="E4641" i="11" s="1"/>
  <c r="E4642" i="11" s="1"/>
  <c r="E4643" i="11" s="1"/>
  <c r="E4644" i="11" s="1"/>
  <c r="E4645" i="11" s="1"/>
  <c r="E4646" i="11" s="1"/>
  <c r="E4647" i="11" s="1"/>
  <c r="E4648" i="11" s="1"/>
  <c r="E4649" i="11" s="1"/>
  <c r="E4650" i="11" s="1"/>
  <c r="E4651" i="11" s="1"/>
  <c r="E4652" i="11" s="1"/>
  <c r="E4653" i="11" s="1"/>
  <c r="E4654" i="11" s="1"/>
  <c r="E4655" i="11" s="1"/>
  <c r="E4656" i="11" s="1"/>
  <c r="E4657" i="11" s="1"/>
  <c r="E4658" i="11" s="1"/>
  <c r="E4659" i="11" s="1"/>
  <c r="E4660" i="11" s="1"/>
  <c r="E4661" i="11" s="1"/>
  <c r="E4662" i="11" s="1"/>
  <c r="E4663" i="11" s="1"/>
  <c r="E4664" i="11" s="1"/>
  <c r="E4665" i="11" s="1"/>
  <c r="E4666" i="11" s="1"/>
  <c r="E4667" i="11" s="1"/>
  <c r="E4668" i="11" s="1"/>
  <c r="E4669" i="11" s="1"/>
  <c r="E4670" i="11" s="1"/>
  <c r="E4671" i="11" s="1"/>
  <c r="E4672" i="11" s="1"/>
  <c r="E4673" i="11" s="1"/>
  <c r="E4674" i="11" s="1"/>
  <c r="E4675" i="11" s="1"/>
  <c r="E4676" i="11" s="1"/>
  <c r="E4677" i="11" s="1"/>
  <c r="E4678" i="11" s="1"/>
  <c r="E4679" i="11" s="1"/>
  <c r="E4680" i="11" s="1"/>
  <c r="E4681" i="11" s="1"/>
  <c r="E4682" i="11" s="1"/>
  <c r="E4683" i="11" s="1"/>
  <c r="E4684" i="11" s="1"/>
  <c r="E4685" i="11" s="1"/>
  <c r="E4686" i="11" s="1"/>
  <c r="E4687" i="11" s="1"/>
  <c r="E4688" i="11" s="1"/>
  <c r="E4689" i="11" s="1"/>
  <c r="E4690" i="11" s="1"/>
  <c r="E4691" i="11" s="1"/>
  <c r="E4692" i="11" s="1"/>
  <c r="E4693" i="11" s="1"/>
  <c r="E4694" i="11" s="1"/>
  <c r="E4695" i="11" s="1"/>
  <c r="E4696" i="11" s="1"/>
  <c r="E4697" i="11" s="1"/>
  <c r="E4698" i="11" s="1"/>
  <c r="E4699" i="11" s="1"/>
  <c r="E4700" i="11" s="1"/>
  <c r="E4701" i="11" s="1"/>
  <c r="E4702" i="11" s="1"/>
  <c r="E4703" i="11" s="1"/>
  <c r="E4704" i="11" s="1"/>
  <c r="E4705" i="11" s="1"/>
  <c r="E4706" i="11" s="1"/>
  <c r="E4707" i="11" s="1"/>
  <c r="E4708" i="11" s="1"/>
  <c r="E4709" i="11" s="1"/>
  <c r="E4710" i="11" s="1"/>
  <c r="E4711" i="11" s="1"/>
  <c r="E4712" i="11" s="1"/>
  <c r="E4713" i="11" s="1"/>
  <c r="E4714" i="11" s="1"/>
  <c r="E4715" i="11" s="1"/>
  <c r="E4716" i="11" s="1"/>
  <c r="E4717" i="11" s="1"/>
  <c r="E4718" i="11" s="1"/>
  <c r="E4719" i="11" s="1"/>
  <c r="E4720" i="11" s="1"/>
  <c r="E4721" i="11" s="1"/>
  <c r="E4722" i="11" s="1"/>
  <c r="E4723" i="11" s="1"/>
  <c r="E4724" i="11" s="1"/>
  <c r="E4725" i="11" s="1"/>
  <c r="E4726" i="11" s="1"/>
  <c r="E4727" i="11" s="1"/>
  <c r="E4728" i="11" s="1"/>
  <c r="E4729" i="11" s="1"/>
  <c r="E4730" i="11" s="1"/>
  <c r="E4731" i="11" s="1"/>
  <c r="E4732" i="11" s="1"/>
  <c r="E4733" i="11" s="1"/>
  <c r="E4734" i="11" s="1"/>
  <c r="E4735" i="11" s="1"/>
  <c r="E4736" i="11" s="1"/>
  <c r="E4737" i="11" s="1"/>
  <c r="E4738" i="11" s="1"/>
  <c r="E4739" i="11" s="1"/>
  <c r="E4740" i="11" s="1"/>
  <c r="E4741" i="11" s="1"/>
  <c r="E4742" i="11" s="1"/>
  <c r="E4743" i="11" s="1"/>
  <c r="E4744" i="11" s="1"/>
  <c r="E4745" i="11" s="1"/>
  <c r="E4746" i="11" s="1"/>
  <c r="E4747" i="11" s="1"/>
  <c r="E4748" i="11" s="1"/>
  <c r="E4749" i="11" s="1"/>
  <c r="E4750" i="11" s="1"/>
  <c r="E4751" i="11" s="1"/>
  <c r="E4752" i="11" s="1"/>
  <c r="E4753" i="11" s="1"/>
  <c r="E4754" i="11" s="1"/>
  <c r="E4755" i="11" s="1"/>
  <c r="E4756" i="11" s="1"/>
  <c r="E4757" i="11" s="1"/>
  <c r="E4758" i="11" s="1"/>
  <c r="E4759" i="11" s="1"/>
  <c r="E4760" i="11" s="1"/>
  <c r="E4761" i="11" s="1"/>
  <c r="E4762" i="11" s="1"/>
  <c r="E4763" i="11" s="1"/>
  <c r="E4764" i="11" s="1"/>
  <c r="E4765" i="11" s="1"/>
  <c r="E4766" i="11" s="1"/>
  <c r="E4767" i="11" s="1"/>
  <c r="E4768" i="11" s="1"/>
  <c r="E4769" i="11" s="1"/>
  <c r="E4770" i="11" s="1"/>
  <c r="E4771" i="11" s="1"/>
  <c r="E4772" i="11" s="1"/>
  <c r="E4773" i="11" s="1"/>
  <c r="E4774" i="11" s="1"/>
  <c r="E4775" i="11" s="1"/>
  <c r="E4776" i="11" s="1"/>
  <c r="E4777" i="11" s="1"/>
  <c r="E4778" i="11" s="1"/>
  <c r="E4779" i="11" s="1"/>
  <c r="E4780" i="11" s="1"/>
  <c r="E4781" i="11" s="1"/>
  <c r="E4782" i="11" s="1"/>
  <c r="E4783" i="11" s="1"/>
  <c r="E4784" i="11" s="1"/>
  <c r="E4785" i="11" s="1"/>
  <c r="E4786" i="11" s="1"/>
  <c r="E4787" i="11" s="1"/>
  <c r="E4788" i="11" s="1"/>
  <c r="E4789" i="11" s="1"/>
  <c r="E4790" i="11" s="1"/>
  <c r="E4791" i="11" s="1"/>
  <c r="E4792" i="11" s="1"/>
  <c r="E4793" i="11" s="1"/>
  <c r="E4794" i="11" s="1"/>
  <c r="E4795" i="11" s="1"/>
  <c r="E4796" i="11" s="1"/>
  <c r="E4797" i="11" s="1"/>
  <c r="E4798" i="11" s="1"/>
  <c r="E4799" i="11" s="1"/>
  <c r="E4800" i="11" s="1"/>
  <c r="E4801" i="11" s="1"/>
  <c r="E4802" i="11" s="1"/>
  <c r="E4803" i="11" s="1"/>
  <c r="E4804" i="11" s="1"/>
  <c r="E4805" i="11" s="1"/>
  <c r="E4806" i="11" s="1"/>
  <c r="E4807" i="11" s="1"/>
  <c r="E4808" i="11" s="1"/>
  <c r="E4809" i="11" s="1"/>
  <c r="E4810" i="11" s="1"/>
  <c r="E4811" i="11" s="1"/>
  <c r="E4812" i="11" s="1"/>
  <c r="E4813" i="11" s="1"/>
  <c r="E4814" i="11" s="1"/>
  <c r="E4815" i="11" s="1"/>
  <c r="E4816" i="11" s="1"/>
  <c r="E4817" i="11" s="1"/>
  <c r="E4818" i="11" s="1"/>
  <c r="E4819" i="11" s="1"/>
  <c r="E4820" i="11" s="1"/>
  <c r="E4821" i="11" s="1"/>
  <c r="E4822" i="11" s="1"/>
  <c r="E4823" i="11" s="1"/>
  <c r="E4824" i="11" s="1"/>
  <c r="E4825" i="11" s="1"/>
  <c r="E4826" i="11" s="1"/>
  <c r="E4827" i="11" s="1"/>
  <c r="E4828" i="11" s="1"/>
  <c r="E4829" i="11" s="1"/>
  <c r="E4830" i="11" s="1"/>
  <c r="E4831" i="11" s="1"/>
  <c r="E4832" i="11" s="1"/>
  <c r="E4833" i="11" s="1"/>
  <c r="E4834" i="11" s="1"/>
  <c r="E4835" i="11" s="1"/>
  <c r="E4836" i="11" s="1"/>
  <c r="E4837" i="11" s="1"/>
  <c r="E4838" i="11" s="1"/>
  <c r="E4839" i="11" s="1"/>
  <c r="E4840" i="11" s="1"/>
  <c r="E4841" i="11" s="1"/>
  <c r="E4842" i="11" s="1"/>
  <c r="E4843" i="11" s="1"/>
  <c r="E4844" i="11" s="1"/>
  <c r="E4845" i="11" s="1"/>
  <c r="E4846" i="11" s="1"/>
  <c r="E4847" i="11" s="1"/>
  <c r="E4848" i="11" s="1"/>
  <c r="E4849" i="11" s="1"/>
  <c r="E4850" i="11" s="1"/>
  <c r="E4851" i="11" s="1"/>
  <c r="E4852" i="11" s="1"/>
  <c r="E4853" i="11" s="1"/>
  <c r="E4854" i="11" s="1"/>
  <c r="E4855" i="11" s="1"/>
  <c r="E4856" i="11" s="1"/>
  <c r="E4857" i="11" s="1"/>
  <c r="E4858" i="11" s="1"/>
  <c r="E4859" i="11" s="1"/>
  <c r="E4860" i="11" s="1"/>
  <c r="E4861" i="11" s="1"/>
  <c r="E4862" i="11" s="1"/>
  <c r="E4863" i="11" s="1"/>
  <c r="E4864" i="11" s="1"/>
  <c r="E4865" i="11" s="1"/>
  <c r="E4866" i="11" s="1"/>
  <c r="E4867" i="11" s="1"/>
  <c r="E4868" i="11" s="1"/>
  <c r="E4869" i="11" s="1"/>
  <c r="E4870" i="11" s="1"/>
  <c r="E4871" i="11" s="1"/>
  <c r="E4872" i="11" s="1"/>
  <c r="E4873" i="11" s="1"/>
  <c r="E4874" i="11" s="1"/>
  <c r="E4875" i="11" s="1"/>
  <c r="E4876" i="11" s="1"/>
  <c r="E4877" i="11" s="1"/>
  <c r="E4878" i="11" s="1"/>
  <c r="E4879" i="11" s="1"/>
  <c r="E4880" i="11" s="1"/>
  <c r="E4881" i="11" s="1"/>
  <c r="E4882" i="11" s="1"/>
  <c r="E4883" i="11" s="1"/>
  <c r="E4884" i="11" s="1"/>
  <c r="E4885" i="11" s="1"/>
  <c r="E4886" i="11" s="1"/>
  <c r="E4887" i="11" s="1"/>
  <c r="E4888" i="11" s="1"/>
  <c r="E4889" i="11" s="1"/>
  <c r="E4890" i="11" s="1"/>
  <c r="E4891" i="11" s="1"/>
  <c r="E4892" i="11" s="1"/>
  <c r="E4893" i="11" s="1"/>
  <c r="E4894" i="11" s="1"/>
  <c r="E4895" i="11" s="1"/>
  <c r="E4896" i="11" s="1"/>
  <c r="E4897" i="11" s="1"/>
  <c r="E4898" i="11" s="1"/>
  <c r="E4899" i="11" s="1"/>
  <c r="E4900" i="11" s="1"/>
  <c r="E4901" i="11" s="1"/>
  <c r="E4902" i="11" s="1"/>
  <c r="E4903" i="11" s="1"/>
  <c r="E4904" i="11" s="1"/>
  <c r="E4905" i="11" s="1"/>
  <c r="E4906" i="11" s="1"/>
  <c r="E4907" i="11" s="1"/>
  <c r="E4908" i="11" s="1"/>
  <c r="E4909" i="11" s="1"/>
  <c r="E4910" i="11" s="1"/>
  <c r="E4911" i="11" s="1"/>
  <c r="E4912" i="11" s="1"/>
  <c r="E4913" i="11" s="1"/>
  <c r="E4914" i="11" s="1"/>
  <c r="E4915" i="11" s="1"/>
  <c r="E4916" i="11" s="1"/>
  <c r="E4917" i="11" s="1"/>
  <c r="E4918" i="11" s="1"/>
  <c r="E4919" i="11" s="1"/>
  <c r="E4920" i="11" s="1"/>
  <c r="E4921" i="11" s="1"/>
  <c r="E4922" i="11" s="1"/>
  <c r="E4923" i="11" s="1"/>
  <c r="E4924" i="11" s="1"/>
  <c r="E4925" i="11" s="1"/>
  <c r="E4926" i="11" s="1"/>
  <c r="E4927" i="11" s="1"/>
  <c r="E4928" i="11" s="1"/>
  <c r="E4929" i="11" s="1"/>
  <c r="E4930" i="11" s="1"/>
  <c r="E4931" i="11" s="1"/>
  <c r="E4932" i="11" s="1"/>
  <c r="E4933" i="11" s="1"/>
  <c r="E4934" i="11" s="1"/>
  <c r="E4935" i="11" s="1"/>
  <c r="E4936" i="11" s="1"/>
  <c r="E4937" i="11" s="1"/>
  <c r="E4938" i="11" s="1"/>
  <c r="E4939" i="11" s="1"/>
  <c r="E4940" i="11" s="1"/>
  <c r="E4941" i="11" s="1"/>
  <c r="E4942" i="11" s="1"/>
  <c r="E4943" i="11" s="1"/>
  <c r="E4944" i="11" s="1"/>
  <c r="E4945" i="11" s="1"/>
  <c r="E4946" i="11" s="1"/>
  <c r="E4947" i="11" s="1"/>
  <c r="E4948" i="11" s="1"/>
  <c r="E4949" i="11" s="1"/>
  <c r="E4950" i="11" s="1"/>
  <c r="E4951" i="11" s="1"/>
  <c r="E4952" i="11" s="1"/>
  <c r="E4953" i="11" s="1"/>
  <c r="E4954" i="11" s="1"/>
  <c r="E4955" i="11" s="1"/>
  <c r="E4956" i="11" s="1"/>
  <c r="E4957" i="11" s="1"/>
  <c r="E4958" i="11" s="1"/>
  <c r="E4959" i="11" s="1"/>
  <c r="E4960" i="11" s="1"/>
  <c r="E4961" i="11" s="1"/>
  <c r="E4962" i="11" s="1"/>
  <c r="E4963" i="11" s="1"/>
  <c r="E4964" i="11" s="1"/>
  <c r="E4965" i="11" s="1"/>
  <c r="E4966" i="11" s="1"/>
  <c r="E4967" i="11" s="1"/>
  <c r="E4968" i="11" s="1"/>
  <c r="E4969" i="11" s="1"/>
  <c r="E4970" i="11" s="1"/>
  <c r="E4971" i="11" s="1"/>
  <c r="E4972" i="11" s="1"/>
  <c r="E4973" i="11" s="1"/>
  <c r="E4974" i="11" s="1"/>
  <c r="E4975" i="11" s="1"/>
  <c r="E4976" i="11" s="1"/>
  <c r="E4977" i="11" s="1"/>
  <c r="E4978" i="11" s="1"/>
  <c r="E4979" i="11" s="1"/>
  <c r="E4980" i="11" s="1"/>
  <c r="E4981" i="11" s="1"/>
  <c r="E4982" i="11" s="1"/>
  <c r="E4983" i="11" s="1"/>
  <c r="E4984" i="11" s="1"/>
  <c r="E4985" i="11" s="1"/>
  <c r="E4986" i="11" s="1"/>
  <c r="E4987" i="11" s="1"/>
  <c r="E4988" i="11" s="1"/>
  <c r="E4989" i="11" s="1"/>
  <c r="E4990" i="11" s="1"/>
  <c r="E4991" i="11" s="1"/>
  <c r="E4992" i="11" s="1"/>
  <c r="E4993" i="11" s="1"/>
  <c r="E4994" i="11" s="1"/>
  <c r="E4995" i="11" s="1"/>
  <c r="E4996" i="11" s="1"/>
  <c r="E4997" i="11" s="1"/>
  <c r="E4998" i="11" s="1"/>
  <c r="E4999" i="11" s="1"/>
  <c r="E5000" i="11" s="1"/>
  <c r="E5001" i="11" s="1"/>
  <c r="E5002" i="11" s="1"/>
  <c r="E5003" i="11" s="1"/>
  <c r="E5004" i="11" s="1"/>
  <c r="E5005" i="11" s="1"/>
  <c r="E5006" i="11" s="1"/>
  <c r="E5007" i="11" s="1"/>
  <c r="E5008" i="11" s="1"/>
  <c r="E5009" i="11" s="1"/>
  <c r="E5010" i="11" s="1"/>
  <c r="E5011" i="11" s="1"/>
  <c r="B12" i="11"/>
  <c r="B13" i="11" s="1"/>
  <c r="B14" i="11" s="1"/>
  <c r="B15" i="11" s="1"/>
  <c r="B16" i="11" s="1"/>
  <c r="B17" i="11" s="1"/>
  <c r="B18" i="11" s="1"/>
  <c r="B19" i="11" s="1"/>
  <c r="B20" i="11" s="1"/>
  <c r="B21" i="11" s="1"/>
  <c r="B22" i="11" s="1"/>
  <c r="B23" i="11" s="1"/>
  <c r="B24" i="11" s="1"/>
  <c r="B25" i="11" s="1"/>
  <c r="B26" i="11" s="1"/>
  <c r="B27" i="11" s="1"/>
  <c r="B28" i="11" s="1"/>
  <c r="B29" i="11" s="1"/>
  <c r="B30" i="11" s="1"/>
  <c r="B31" i="11" s="1"/>
  <c r="B32" i="11" s="1"/>
  <c r="B33" i="11" s="1"/>
  <c r="B34" i="11" s="1"/>
  <c r="B35" i="11" s="1"/>
  <c r="B36" i="11" s="1"/>
  <c r="B37" i="11" s="1"/>
  <c r="B38" i="11" s="1"/>
  <c r="B39" i="11" s="1"/>
  <c r="B40" i="11" s="1"/>
  <c r="B41" i="11" s="1"/>
  <c r="B42" i="11" s="1"/>
  <c r="B43" i="11" s="1"/>
  <c r="B44" i="11" s="1"/>
  <c r="B45" i="11" s="1"/>
  <c r="B46" i="11" s="1"/>
  <c r="B47" i="11" s="1"/>
  <c r="B48" i="11" s="1"/>
  <c r="B49" i="11" s="1"/>
  <c r="B50" i="11" s="1"/>
  <c r="B51" i="11" s="1"/>
  <c r="B52" i="11" s="1"/>
  <c r="B53" i="11" s="1"/>
  <c r="B54" i="11" s="1"/>
  <c r="B55" i="11" s="1"/>
  <c r="B56" i="11" s="1"/>
  <c r="B57" i="11" s="1"/>
  <c r="B58" i="11" s="1"/>
  <c r="B59" i="11" s="1"/>
  <c r="B60" i="11" s="1"/>
  <c r="B61" i="11" s="1"/>
  <c r="B62" i="11" s="1"/>
  <c r="B63" i="11" s="1"/>
  <c r="B64" i="11" s="1"/>
  <c r="B65" i="11" s="1"/>
  <c r="B66" i="11" s="1"/>
  <c r="B67" i="11" s="1"/>
  <c r="B68" i="11" s="1"/>
  <c r="B69" i="11" s="1"/>
  <c r="B70" i="11" s="1"/>
  <c r="B71" i="11" s="1"/>
  <c r="B72" i="11" s="1"/>
  <c r="B73" i="11" s="1"/>
  <c r="B74" i="11" s="1"/>
  <c r="B75" i="11" s="1"/>
  <c r="B76" i="11" s="1"/>
  <c r="B77" i="11" s="1"/>
  <c r="B78" i="11" s="1"/>
  <c r="B79" i="11" s="1"/>
  <c r="B80" i="11" s="1"/>
  <c r="B81" i="11" s="1"/>
  <c r="B82" i="11" s="1"/>
  <c r="B83" i="11" s="1"/>
  <c r="B84" i="11" s="1"/>
  <c r="B85" i="11" s="1"/>
  <c r="B86" i="11" s="1"/>
  <c r="B87" i="11" s="1"/>
  <c r="B88" i="11" s="1"/>
  <c r="B89" i="11" s="1"/>
  <c r="B90" i="11" s="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B110" i="11" s="1"/>
  <c r="B111" i="11" s="1"/>
  <c r="B112" i="11" s="1"/>
  <c r="B113" i="11" s="1"/>
  <c r="B114" i="11" s="1"/>
  <c r="B115" i="11" s="1"/>
  <c r="B116" i="11" s="1"/>
  <c r="B117" i="11" s="1"/>
  <c r="B118" i="11" s="1"/>
  <c r="B119" i="11" s="1"/>
  <c r="B120" i="11" s="1"/>
  <c r="B121" i="11" s="1"/>
  <c r="B122" i="11" s="1"/>
  <c r="B123" i="11" s="1"/>
  <c r="B124" i="11" s="1"/>
  <c r="B125" i="11" s="1"/>
  <c r="B126" i="11" s="1"/>
  <c r="B127" i="11" s="1"/>
  <c r="B128" i="11" s="1"/>
  <c r="B129" i="11" s="1"/>
  <c r="B130" i="11" s="1"/>
  <c r="B131" i="11" s="1"/>
  <c r="B132" i="11" s="1"/>
  <c r="B133" i="11" s="1"/>
  <c r="B134" i="11" s="1"/>
  <c r="B135" i="11" s="1"/>
  <c r="B136" i="11" s="1"/>
  <c r="B137" i="11" s="1"/>
  <c r="B138" i="11" s="1"/>
  <c r="B139" i="11" s="1"/>
  <c r="B140" i="11" s="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B160" i="11" s="1"/>
  <c r="B161" i="11" s="1"/>
  <c r="B162" i="11" s="1"/>
  <c r="B163" i="11" s="1"/>
  <c r="B164" i="11" s="1"/>
  <c r="B165" i="11" s="1"/>
  <c r="B166" i="11" s="1"/>
  <c r="B167" i="11" s="1"/>
  <c r="B168" i="11" s="1"/>
  <c r="B169" i="11" s="1"/>
  <c r="B170" i="11" s="1"/>
  <c r="B171" i="11" s="1"/>
  <c r="B172" i="11" s="1"/>
  <c r="B173" i="11" s="1"/>
  <c r="B174" i="11" s="1"/>
  <c r="B175" i="11" s="1"/>
  <c r="B176" i="11" s="1"/>
  <c r="B177" i="11" s="1"/>
  <c r="B178" i="11" s="1"/>
  <c r="B179" i="11" s="1"/>
  <c r="B180" i="11" s="1"/>
  <c r="B181" i="11" s="1"/>
  <c r="B182" i="11" s="1"/>
  <c r="B183" i="11" s="1"/>
  <c r="B184" i="11" s="1"/>
  <c r="B185" i="11" s="1"/>
  <c r="B186" i="11" s="1"/>
  <c r="B187" i="11" s="1"/>
  <c r="B188" i="11" s="1"/>
  <c r="B189" i="11" s="1"/>
  <c r="B190" i="11" s="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B210" i="11" s="1"/>
  <c r="B211" i="11" s="1"/>
  <c r="B212" i="11" s="1"/>
  <c r="B213" i="11" s="1"/>
  <c r="B214" i="11" s="1"/>
  <c r="B215" i="11" s="1"/>
  <c r="B216" i="11" s="1"/>
  <c r="B217" i="11" s="1"/>
  <c r="B218" i="11" s="1"/>
  <c r="B219" i="11" s="1"/>
  <c r="B220" i="11" s="1"/>
  <c r="B221" i="11" s="1"/>
  <c r="B222" i="11" s="1"/>
  <c r="B223" i="11" s="1"/>
  <c r="B224" i="11" s="1"/>
  <c r="B225" i="11" s="1"/>
  <c r="B226" i="11" s="1"/>
  <c r="B227" i="11" s="1"/>
  <c r="B228" i="11" s="1"/>
  <c r="B229" i="11" s="1"/>
  <c r="B230" i="11" s="1"/>
  <c r="B231" i="11" s="1"/>
  <c r="B232" i="11" s="1"/>
  <c r="B233" i="11" s="1"/>
  <c r="B234" i="11" s="1"/>
  <c r="B235" i="11" s="1"/>
  <c r="B236" i="11" s="1"/>
  <c r="B237" i="11" s="1"/>
  <c r="B238" i="11" s="1"/>
  <c r="B239" i="11" s="1"/>
  <c r="B240" i="11" s="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B260" i="11" s="1"/>
  <c r="B261" i="11" s="1"/>
  <c r="B262" i="11" s="1"/>
  <c r="B263" i="11" s="1"/>
  <c r="B264" i="11" s="1"/>
  <c r="B265" i="11" s="1"/>
  <c r="B266" i="11" s="1"/>
  <c r="B267" i="11" s="1"/>
  <c r="B268" i="11" s="1"/>
  <c r="B269" i="11" s="1"/>
  <c r="B270" i="11" s="1"/>
  <c r="B271" i="11" s="1"/>
  <c r="B272" i="11" s="1"/>
  <c r="B273" i="11" s="1"/>
  <c r="B274" i="11" s="1"/>
  <c r="B275" i="11" s="1"/>
  <c r="B276" i="11" s="1"/>
  <c r="B277" i="11" s="1"/>
  <c r="B278" i="11" s="1"/>
  <c r="B279" i="11" s="1"/>
  <c r="B280" i="11" s="1"/>
  <c r="B281" i="11" s="1"/>
  <c r="B282" i="11" s="1"/>
  <c r="B283" i="11" s="1"/>
  <c r="B284" i="11" s="1"/>
  <c r="B285" i="11" s="1"/>
  <c r="B286" i="11" s="1"/>
  <c r="B287" i="11" s="1"/>
  <c r="B288" i="11" s="1"/>
  <c r="B289" i="11" s="1"/>
  <c r="B290" i="11" s="1"/>
  <c r="B291" i="11" s="1"/>
  <c r="B292" i="11" s="1"/>
  <c r="B293" i="11" s="1"/>
  <c r="B294" i="11" s="1"/>
  <c r="B295" i="11" s="1"/>
  <c r="B296" i="11" s="1"/>
  <c r="B297" i="11" s="1"/>
  <c r="B298" i="11" s="1"/>
  <c r="B299" i="11" s="1"/>
  <c r="B300" i="11" s="1"/>
  <c r="B301" i="11" s="1"/>
  <c r="B302" i="11" s="1"/>
  <c r="B303" i="11" s="1"/>
  <c r="B304" i="11" s="1"/>
  <c r="B305" i="11" s="1"/>
  <c r="B306" i="11" s="1"/>
  <c r="B307" i="11" s="1"/>
  <c r="B308" i="11" s="1"/>
  <c r="B309" i="11" s="1"/>
  <c r="B310" i="11" s="1"/>
  <c r="B311" i="11" s="1"/>
  <c r="B312" i="11" s="1"/>
  <c r="B313" i="11" s="1"/>
  <c r="B314" i="11" s="1"/>
  <c r="B315" i="11" s="1"/>
  <c r="B316" i="11" s="1"/>
  <c r="B317" i="11" s="1"/>
  <c r="B318" i="11" s="1"/>
  <c r="B319" i="11" s="1"/>
  <c r="B320" i="11" s="1"/>
  <c r="B321" i="11" s="1"/>
  <c r="B322" i="11" s="1"/>
  <c r="B323" i="11" s="1"/>
  <c r="B324" i="11" s="1"/>
  <c r="B325" i="11" s="1"/>
  <c r="B326" i="11" s="1"/>
  <c r="B327" i="11" s="1"/>
  <c r="B328" i="11" s="1"/>
  <c r="B329" i="11" s="1"/>
  <c r="B330" i="11" s="1"/>
  <c r="B331" i="11" s="1"/>
  <c r="B332" i="11" s="1"/>
  <c r="B333" i="11" s="1"/>
  <c r="B334" i="11" s="1"/>
  <c r="B335" i="11" s="1"/>
  <c r="B336" i="11" s="1"/>
  <c r="B337" i="11" s="1"/>
  <c r="B338" i="11" s="1"/>
  <c r="B339" i="11" s="1"/>
  <c r="B340" i="11" s="1"/>
  <c r="B341" i="11" s="1"/>
  <c r="B342" i="11" s="1"/>
  <c r="B343" i="11" s="1"/>
  <c r="B344" i="11" s="1"/>
  <c r="B345" i="11" s="1"/>
  <c r="B346" i="11" s="1"/>
  <c r="B347" i="11" s="1"/>
  <c r="B348" i="11" s="1"/>
  <c r="B349" i="11" s="1"/>
  <c r="B350" i="11" s="1"/>
  <c r="B351" i="11" s="1"/>
  <c r="B352" i="11" s="1"/>
  <c r="B353" i="11" s="1"/>
  <c r="B354" i="11" s="1"/>
  <c r="B355" i="11" s="1"/>
  <c r="B356" i="11" s="1"/>
  <c r="B357" i="11" s="1"/>
  <c r="B358" i="11" s="1"/>
  <c r="B359" i="11" s="1"/>
  <c r="B360" i="11" s="1"/>
  <c r="B361" i="11" s="1"/>
  <c r="B362" i="11" s="1"/>
  <c r="B363" i="11" s="1"/>
  <c r="B364" i="11" s="1"/>
  <c r="B365" i="11" s="1"/>
  <c r="B366" i="11" s="1"/>
  <c r="B367" i="11" s="1"/>
  <c r="B368" i="11" s="1"/>
  <c r="B369" i="11" s="1"/>
  <c r="B370" i="11" s="1"/>
  <c r="B371" i="11" s="1"/>
  <c r="B372" i="11" s="1"/>
  <c r="B373" i="11" s="1"/>
  <c r="B374" i="11" s="1"/>
  <c r="B375" i="11" s="1"/>
  <c r="B376" i="11" s="1"/>
  <c r="B377" i="11" s="1"/>
  <c r="B378" i="11" s="1"/>
  <c r="B379" i="11" s="1"/>
  <c r="B380" i="11" s="1"/>
  <c r="B381" i="11" s="1"/>
  <c r="B382" i="11" s="1"/>
  <c r="B383" i="11" s="1"/>
  <c r="B384" i="11" s="1"/>
  <c r="B385" i="11" s="1"/>
  <c r="B386" i="11" s="1"/>
  <c r="B387" i="11" s="1"/>
  <c r="B388" i="11" s="1"/>
  <c r="B389" i="11" s="1"/>
  <c r="B390" i="11" s="1"/>
  <c r="B391" i="11" s="1"/>
  <c r="B392" i="11" s="1"/>
  <c r="B393" i="11" s="1"/>
  <c r="B394" i="11" s="1"/>
  <c r="B395" i="11" s="1"/>
  <c r="B396" i="11" s="1"/>
  <c r="B397" i="11" s="1"/>
  <c r="B398" i="11" s="1"/>
  <c r="B399" i="11" s="1"/>
  <c r="B400" i="11" s="1"/>
  <c r="B401" i="11" s="1"/>
  <c r="B402" i="11" s="1"/>
  <c r="B403" i="11" s="1"/>
  <c r="B404" i="11" s="1"/>
  <c r="B405" i="11" s="1"/>
  <c r="B406" i="11" s="1"/>
  <c r="B407" i="11" s="1"/>
  <c r="B408" i="11" s="1"/>
  <c r="B409" i="11" s="1"/>
  <c r="B410" i="11" s="1"/>
  <c r="B411" i="11" s="1"/>
  <c r="B412" i="11" s="1"/>
  <c r="B413" i="11" s="1"/>
  <c r="B414" i="11" s="1"/>
  <c r="B415" i="11" s="1"/>
  <c r="B416" i="11" s="1"/>
  <c r="B417" i="11" s="1"/>
  <c r="B418" i="11" s="1"/>
  <c r="B419" i="11" s="1"/>
  <c r="B420" i="11" s="1"/>
  <c r="B421" i="11" s="1"/>
  <c r="B422" i="11" s="1"/>
  <c r="B423" i="11" s="1"/>
  <c r="B424" i="11" s="1"/>
  <c r="B425" i="11" s="1"/>
  <c r="B426" i="11" s="1"/>
  <c r="B427" i="11" s="1"/>
  <c r="B428" i="11" s="1"/>
  <c r="B429" i="11" s="1"/>
  <c r="B430" i="11" s="1"/>
  <c r="B431" i="11" s="1"/>
  <c r="B432" i="11" s="1"/>
  <c r="B433" i="11" s="1"/>
  <c r="B434" i="11" s="1"/>
  <c r="B435" i="11" s="1"/>
  <c r="B436" i="11" s="1"/>
  <c r="B437" i="11" s="1"/>
  <c r="B438" i="11" s="1"/>
  <c r="B439" i="11" s="1"/>
  <c r="B440" i="11" s="1"/>
  <c r="B441" i="11" s="1"/>
  <c r="B442" i="11" s="1"/>
  <c r="B443" i="11" s="1"/>
  <c r="B444" i="11" s="1"/>
  <c r="B445" i="11" s="1"/>
  <c r="B446" i="11" s="1"/>
  <c r="B447" i="11" s="1"/>
  <c r="B448" i="11" s="1"/>
  <c r="B449" i="11" s="1"/>
  <c r="B450" i="11" s="1"/>
  <c r="B451" i="11" s="1"/>
  <c r="B452" i="11" s="1"/>
  <c r="B453" i="11" s="1"/>
  <c r="B454" i="11" s="1"/>
  <c r="B455" i="11" s="1"/>
  <c r="B456" i="11" s="1"/>
  <c r="B457" i="11" s="1"/>
  <c r="B458" i="11" s="1"/>
  <c r="B459" i="11" s="1"/>
  <c r="B460" i="11" s="1"/>
  <c r="B461" i="11" s="1"/>
  <c r="B462" i="11" s="1"/>
  <c r="B463" i="11" s="1"/>
  <c r="B464" i="11" s="1"/>
  <c r="B465" i="11" s="1"/>
  <c r="B466" i="11" s="1"/>
  <c r="B467" i="11" s="1"/>
  <c r="B468" i="11" s="1"/>
  <c r="B469" i="11" s="1"/>
  <c r="B470" i="11" s="1"/>
  <c r="B471" i="11" s="1"/>
  <c r="B472" i="11" s="1"/>
  <c r="B473" i="11" s="1"/>
  <c r="B474" i="11" s="1"/>
  <c r="B475" i="11" s="1"/>
  <c r="B476" i="11" s="1"/>
  <c r="B477" i="11" s="1"/>
  <c r="B478" i="11" s="1"/>
  <c r="B479" i="11" s="1"/>
  <c r="B480" i="11" s="1"/>
  <c r="B481" i="11" s="1"/>
  <c r="B482" i="11" s="1"/>
  <c r="B483" i="11" s="1"/>
  <c r="B484" i="11" s="1"/>
  <c r="B485" i="11" s="1"/>
  <c r="B486" i="11" s="1"/>
  <c r="B487" i="11" s="1"/>
  <c r="B488" i="11" s="1"/>
  <c r="B489" i="11" s="1"/>
  <c r="B490" i="11" s="1"/>
  <c r="B491" i="11" s="1"/>
  <c r="B492" i="11" s="1"/>
  <c r="B493" i="11" s="1"/>
  <c r="B494" i="11" s="1"/>
  <c r="B495" i="11" s="1"/>
  <c r="B496" i="11" s="1"/>
  <c r="B497" i="11" s="1"/>
  <c r="B498" i="11" s="1"/>
  <c r="B499" i="11" s="1"/>
  <c r="B500" i="11" s="1"/>
  <c r="B501" i="11" s="1"/>
  <c r="B502" i="11" s="1"/>
  <c r="B503" i="11" s="1"/>
  <c r="B504" i="11" s="1"/>
  <c r="B505" i="11" s="1"/>
  <c r="B506" i="11" s="1"/>
  <c r="B507" i="11" s="1"/>
  <c r="B508" i="11" s="1"/>
  <c r="B509" i="11" s="1"/>
  <c r="B510" i="11" s="1"/>
  <c r="B511" i="11" s="1"/>
  <c r="B512" i="11" s="1"/>
  <c r="B513" i="11" s="1"/>
  <c r="B514" i="11" s="1"/>
  <c r="B515" i="11" s="1"/>
  <c r="B516" i="11" s="1"/>
  <c r="B517" i="11" s="1"/>
  <c r="B518" i="11" s="1"/>
  <c r="B519" i="11" s="1"/>
  <c r="B520" i="11" s="1"/>
  <c r="B521" i="11" s="1"/>
  <c r="B522" i="11" s="1"/>
  <c r="B523" i="11" s="1"/>
  <c r="B524" i="11" s="1"/>
  <c r="B525" i="11" s="1"/>
  <c r="B526" i="11" s="1"/>
  <c r="B527" i="11" s="1"/>
  <c r="B528" i="11" s="1"/>
  <c r="B529" i="11" s="1"/>
  <c r="B530" i="11" s="1"/>
  <c r="B531" i="11" s="1"/>
  <c r="B532" i="11" s="1"/>
  <c r="B533" i="11" s="1"/>
  <c r="B534" i="11" s="1"/>
  <c r="B535" i="11" s="1"/>
  <c r="B536" i="11" s="1"/>
  <c r="B537" i="11" s="1"/>
  <c r="B538" i="11" s="1"/>
  <c r="B539" i="11" s="1"/>
  <c r="B540" i="11" s="1"/>
  <c r="B541" i="11" s="1"/>
  <c r="B542" i="11" s="1"/>
  <c r="B543" i="11" s="1"/>
  <c r="B544" i="11" s="1"/>
  <c r="B545" i="11" s="1"/>
  <c r="B546" i="11" s="1"/>
  <c r="B547" i="11" s="1"/>
  <c r="B548" i="11" s="1"/>
  <c r="B549" i="11" s="1"/>
  <c r="B550" i="11" s="1"/>
  <c r="B551" i="11" s="1"/>
  <c r="B552" i="11" s="1"/>
  <c r="B553" i="11" s="1"/>
  <c r="B554" i="11" s="1"/>
  <c r="B555" i="11" s="1"/>
  <c r="B556" i="11" s="1"/>
  <c r="B557" i="11" s="1"/>
  <c r="B558" i="11" s="1"/>
  <c r="B559" i="11" s="1"/>
  <c r="B560" i="11" s="1"/>
  <c r="B561" i="11" s="1"/>
  <c r="B562" i="11" s="1"/>
  <c r="B563" i="11" s="1"/>
  <c r="B564" i="11" s="1"/>
  <c r="B565" i="11" s="1"/>
  <c r="B566" i="11" s="1"/>
  <c r="B567" i="11" s="1"/>
  <c r="B568" i="11" s="1"/>
  <c r="B569" i="11" s="1"/>
  <c r="B570" i="11" s="1"/>
  <c r="B571" i="11" s="1"/>
  <c r="B572" i="11" s="1"/>
  <c r="B573" i="11" s="1"/>
  <c r="B574" i="11" s="1"/>
  <c r="B575" i="11" s="1"/>
  <c r="B576" i="11" s="1"/>
  <c r="B577" i="11" s="1"/>
  <c r="B578" i="11" s="1"/>
  <c r="B579" i="11" s="1"/>
  <c r="B580" i="11" s="1"/>
  <c r="B581" i="11" s="1"/>
  <c r="B582" i="11" s="1"/>
  <c r="B583" i="11" s="1"/>
  <c r="B584" i="11" s="1"/>
  <c r="B585" i="11" s="1"/>
  <c r="B586" i="11" s="1"/>
  <c r="B587" i="11" s="1"/>
  <c r="B588" i="11" s="1"/>
  <c r="B589" i="11" s="1"/>
  <c r="B590" i="11" s="1"/>
  <c r="B591" i="11" s="1"/>
  <c r="B592" i="11" s="1"/>
  <c r="B593" i="11" s="1"/>
  <c r="B594" i="11" s="1"/>
  <c r="B595" i="11" s="1"/>
  <c r="B596" i="11" s="1"/>
  <c r="B597" i="11" s="1"/>
  <c r="B598" i="11" s="1"/>
  <c r="B599" i="11" s="1"/>
  <c r="B600" i="11" s="1"/>
  <c r="B601" i="11" s="1"/>
  <c r="B602" i="11" s="1"/>
  <c r="B603" i="11" s="1"/>
  <c r="B604" i="11" s="1"/>
  <c r="B605" i="11" s="1"/>
  <c r="B606" i="11" s="1"/>
  <c r="B607" i="11" s="1"/>
  <c r="B608" i="11" s="1"/>
  <c r="B609" i="11" s="1"/>
  <c r="B610" i="11" s="1"/>
  <c r="B611" i="11" s="1"/>
  <c r="B612" i="11" s="1"/>
  <c r="B613" i="11" s="1"/>
  <c r="B614" i="11" s="1"/>
  <c r="B615" i="11" s="1"/>
  <c r="B616" i="11" s="1"/>
  <c r="B617" i="11" s="1"/>
  <c r="B618" i="11" s="1"/>
  <c r="B619" i="11" s="1"/>
  <c r="B620" i="11" s="1"/>
  <c r="B621" i="11" s="1"/>
  <c r="B622" i="11" s="1"/>
  <c r="B623" i="11" s="1"/>
  <c r="B624" i="11" s="1"/>
  <c r="B625" i="11" s="1"/>
  <c r="B626" i="11" s="1"/>
  <c r="B627" i="11" s="1"/>
  <c r="B628" i="11" s="1"/>
  <c r="B629" i="11" s="1"/>
  <c r="B630" i="11" s="1"/>
  <c r="B631" i="11" s="1"/>
  <c r="B632" i="11" s="1"/>
  <c r="B633" i="11" s="1"/>
  <c r="B634" i="11" s="1"/>
  <c r="B635" i="11" s="1"/>
  <c r="B636" i="11" s="1"/>
  <c r="B637" i="11" s="1"/>
  <c r="B638" i="11" s="1"/>
  <c r="B639" i="11" s="1"/>
  <c r="B640" i="11" s="1"/>
  <c r="B641" i="11" s="1"/>
  <c r="B642" i="11" s="1"/>
  <c r="B643" i="11" s="1"/>
  <c r="B644" i="11" s="1"/>
  <c r="B645" i="11" s="1"/>
  <c r="B646" i="11" s="1"/>
  <c r="B647" i="11" s="1"/>
  <c r="B648" i="11" s="1"/>
  <c r="B649" i="11" s="1"/>
  <c r="B650" i="11" s="1"/>
  <c r="B651" i="11" s="1"/>
  <c r="B652" i="11" s="1"/>
  <c r="B653" i="11" s="1"/>
  <c r="B654" i="11" s="1"/>
  <c r="B655" i="11" s="1"/>
  <c r="B656" i="11" s="1"/>
  <c r="B657" i="11" s="1"/>
  <c r="B658" i="11" s="1"/>
  <c r="B659" i="11" s="1"/>
  <c r="B660" i="11" s="1"/>
  <c r="B661" i="11" s="1"/>
  <c r="B662" i="11" s="1"/>
  <c r="B663" i="11" s="1"/>
  <c r="B664" i="11" s="1"/>
  <c r="B665" i="11" s="1"/>
  <c r="B666" i="11" s="1"/>
  <c r="B667" i="11" s="1"/>
  <c r="B668" i="11" s="1"/>
  <c r="B669" i="11" s="1"/>
  <c r="B670" i="11" s="1"/>
  <c r="B671" i="11" s="1"/>
  <c r="B672" i="11" s="1"/>
  <c r="B673" i="11" s="1"/>
  <c r="B674" i="11" s="1"/>
  <c r="B675" i="11" s="1"/>
  <c r="B676" i="11" s="1"/>
  <c r="B677" i="11" s="1"/>
  <c r="B678" i="11" s="1"/>
  <c r="B679" i="11" s="1"/>
  <c r="B680" i="11" s="1"/>
  <c r="B681" i="11" s="1"/>
  <c r="B682" i="11" s="1"/>
  <c r="B683" i="11" s="1"/>
  <c r="B684" i="11" s="1"/>
  <c r="B685" i="11" s="1"/>
  <c r="B686" i="11" s="1"/>
  <c r="B687" i="11" s="1"/>
  <c r="B688" i="11" s="1"/>
  <c r="B689" i="11" s="1"/>
  <c r="B690" i="11" s="1"/>
  <c r="B691" i="11" s="1"/>
  <c r="B692" i="11" s="1"/>
  <c r="B693" i="11" s="1"/>
  <c r="B694" i="11" s="1"/>
  <c r="B695" i="11" s="1"/>
  <c r="B696" i="11" s="1"/>
  <c r="B697" i="11" s="1"/>
  <c r="B698" i="11" s="1"/>
  <c r="B699" i="11" s="1"/>
  <c r="B700" i="11" s="1"/>
  <c r="B701" i="11" s="1"/>
  <c r="B702" i="11" s="1"/>
  <c r="B703" i="11" s="1"/>
  <c r="B704" i="11" s="1"/>
  <c r="B705" i="11" s="1"/>
  <c r="B706" i="11" s="1"/>
  <c r="B707" i="11" s="1"/>
  <c r="B708" i="11" s="1"/>
  <c r="B709" i="11" s="1"/>
  <c r="B710" i="11" s="1"/>
  <c r="B711" i="11" s="1"/>
  <c r="B712" i="11" s="1"/>
  <c r="B713" i="11" s="1"/>
  <c r="B714" i="11" s="1"/>
  <c r="B715" i="11" s="1"/>
  <c r="B716" i="11" s="1"/>
  <c r="B717" i="11" s="1"/>
  <c r="B718" i="11" s="1"/>
  <c r="B719" i="11" s="1"/>
  <c r="B720" i="11" s="1"/>
  <c r="B721" i="11" s="1"/>
  <c r="B722" i="11" s="1"/>
  <c r="B723" i="11" s="1"/>
  <c r="B724" i="11" s="1"/>
  <c r="B725" i="11" s="1"/>
  <c r="B726" i="11" s="1"/>
  <c r="B727" i="11" s="1"/>
  <c r="B728" i="11" s="1"/>
  <c r="B729" i="11" s="1"/>
  <c r="B730" i="11" s="1"/>
  <c r="B731" i="11" s="1"/>
  <c r="B732" i="11" s="1"/>
  <c r="B733" i="11" s="1"/>
  <c r="B734" i="11" s="1"/>
  <c r="B735" i="11" s="1"/>
  <c r="B736" i="11" s="1"/>
  <c r="B737" i="11" s="1"/>
  <c r="B738" i="11" s="1"/>
  <c r="B739" i="11" s="1"/>
  <c r="B740" i="11" s="1"/>
  <c r="B741" i="11" s="1"/>
  <c r="B742" i="11" s="1"/>
  <c r="B743" i="11" s="1"/>
  <c r="B744" i="11" s="1"/>
  <c r="B745" i="11" s="1"/>
  <c r="B746" i="11" s="1"/>
  <c r="B747" i="11" s="1"/>
  <c r="B748" i="11" s="1"/>
  <c r="B749" i="11" s="1"/>
  <c r="B750" i="11" s="1"/>
  <c r="B751" i="11" s="1"/>
  <c r="B752" i="11" s="1"/>
  <c r="B753" i="11" s="1"/>
  <c r="B754" i="11" s="1"/>
  <c r="B755" i="11" s="1"/>
  <c r="B756" i="11" s="1"/>
  <c r="B757" i="11" s="1"/>
  <c r="B758" i="11" s="1"/>
  <c r="B759" i="11" s="1"/>
  <c r="B760" i="11" s="1"/>
  <c r="B761" i="11" s="1"/>
  <c r="B762" i="11" s="1"/>
  <c r="B763" i="11" s="1"/>
  <c r="B764" i="11" s="1"/>
  <c r="B765" i="11" s="1"/>
  <c r="B766" i="11" s="1"/>
  <c r="B767" i="11" s="1"/>
  <c r="B768" i="11" s="1"/>
  <c r="B769" i="11" s="1"/>
  <c r="B770" i="11" s="1"/>
  <c r="B771" i="11" s="1"/>
  <c r="B772" i="11" s="1"/>
  <c r="B773" i="11" s="1"/>
  <c r="B774" i="11" s="1"/>
  <c r="B775" i="11" s="1"/>
  <c r="B776" i="11" s="1"/>
  <c r="B777" i="11" s="1"/>
  <c r="B778" i="11" s="1"/>
  <c r="B779" i="11" s="1"/>
  <c r="B780" i="11" s="1"/>
  <c r="B781" i="11" s="1"/>
  <c r="B782" i="11" s="1"/>
  <c r="B783" i="11" s="1"/>
  <c r="B784" i="11" s="1"/>
  <c r="B785" i="11" s="1"/>
  <c r="B786" i="11" s="1"/>
  <c r="B787" i="11" s="1"/>
  <c r="B788" i="11" s="1"/>
  <c r="B789" i="11" s="1"/>
  <c r="B790" i="11" s="1"/>
  <c r="B791" i="11" s="1"/>
  <c r="B792" i="11" s="1"/>
  <c r="B793" i="11" s="1"/>
  <c r="B794" i="11" s="1"/>
  <c r="B795" i="11" s="1"/>
  <c r="B796" i="11" s="1"/>
  <c r="B797" i="11" s="1"/>
  <c r="B798" i="11" s="1"/>
  <c r="B799" i="11" s="1"/>
  <c r="B800" i="11" s="1"/>
  <c r="B801" i="11" s="1"/>
  <c r="B802" i="11" s="1"/>
  <c r="B803" i="11" s="1"/>
  <c r="B804" i="11" s="1"/>
  <c r="B805" i="11" s="1"/>
  <c r="B806" i="11" s="1"/>
  <c r="B807" i="11" s="1"/>
  <c r="B808" i="11" s="1"/>
  <c r="B809" i="11" s="1"/>
  <c r="B810" i="11" s="1"/>
  <c r="B811" i="11" s="1"/>
  <c r="B812" i="11" s="1"/>
  <c r="B813" i="11" s="1"/>
  <c r="B814" i="11" s="1"/>
  <c r="B815" i="11" s="1"/>
  <c r="B816" i="11" s="1"/>
  <c r="B817" i="11" s="1"/>
  <c r="B818" i="11" s="1"/>
  <c r="B819" i="11" s="1"/>
  <c r="B820" i="11" s="1"/>
  <c r="B821" i="11" s="1"/>
  <c r="B822" i="11" s="1"/>
  <c r="B823" i="11" s="1"/>
  <c r="B824" i="11" s="1"/>
  <c r="B825" i="11" s="1"/>
  <c r="B826" i="11" s="1"/>
  <c r="B827" i="11" s="1"/>
  <c r="B828" i="11" s="1"/>
  <c r="B829" i="11" s="1"/>
  <c r="B830" i="11" s="1"/>
  <c r="B831" i="11" s="1"/>
  <c r="B832" i="11" s="1"/>
  <c r="B833" i="11" s="1"/>
  <c r="B834" i="11" s="1"/>
  <c r="B835" i="11" s="1"/>
  <c r="B836" i="11" s="1"/>
  <c r="B837" i="11" s="1"/>
  <c r="B838" i="11" s="1"/>
  <c r="B839" i="11" s="1"/>
  <c r="B840" i="11" s="1"/>
  <c r="B841" i="11" s="1"/>
  <c r="B842" i="11" s="1"/>
  <c r="B843" i="11" s="1"/>
  <c r="B844" i="11" s="1"/>
  <c r="B845" i="11" s="1"/>
  <c r="B846" i="11" s="1"/>
  <c r="B847" i="11" s="1"/>
  <c r="B848" i="11" s="1"/>
  <c r="B849" i="11" s="1"/>
  <c r="B850" i="11" s="1"/>
  <c r="B851" i="11" s="1"/>
  <c r="B852" i="11" s="1"/>
  <c r="B853" i="11" s="1"/>
  <c r="B854" i="11" s="1"/>
  <c r="B855" i="11" s="1"/>
  <c r="B856" i="11" s="1"/>
  <c r="B857" i="11" s="1"/>
  <c r="B858" i="11" s="1"/>
  <c r="B859" i="11" s="1"/>
  <c r="B860" i="11" s="1"/>
  <c r="B861" i="11" s="1"/>
  <c r="B862" i="11" s="1"/>
  <c r="B863" i="11" s="1"/>
  <c r="B864" i="11" s="1"/>
  <c r="B865" i="11" s="1"/>
  <c r="B866" i="11" s="1"/>
  <c r="B867" i="11" s="1"/>
  <c r="B868" i="11" s="1"/>
  <c r="B869" i="11" s="1"/>
  <c r="B870" i="11" s="1"/>
  <c r="B871" i="11" s="1"/>
  <c r="B872" i="11" s="1"/>
  <c r="B873" i="11" s="1"/>
  <c r="B874" i="11" s="1"/>
  <c r="B875" i="11" s="1"/>
  <c r="B876" i="11" s="1"/>
  <c r="B877" i="11" s="1"/>
  <c r="B878" i="11" s="1"/>
  <c r="B879" i="11" s="1"/>
  <c r="B880" i="11" s="1"/>
  <c r="B881" i="11" s="1"/>
  <c r="B882" i="11" s="1"/>
  <c r="B883" i="11" s="1"/>
  <c r="B884" i="11" s="1"/>
  <c r="B885" i="11" s="1"/>
  <c r="B886" i="11" s="1"/>
  <c r="B887" i="11" s="1"/>
  <c r="B888" i="11" s="1"/>
  <c r="B889" i="11" s="1"/>
  <c r="B890" i="11" s="1"/>
  <c r="B891" i="11" s="1"/>
  <c r="B892" i="11" s="1"/>
  <c r="B893" i="11" s="1"/>
  <c r="B894" i="11" s="1"/>
  <c r="B895" i="11" s="1"/>
  <c r="B896" i="11" s="1"/>
  <c r="B897" i="11" s="1"/>
  <c r="B898" i="11" s="1"/>
  <c r="B899" i="11" s="1"/>
  <c r="B900" i="11" s="1"/>
  <c r="B901" i="11" s="1"/>
  <c r="B902" i="11" s="1"/>
  <c r="B903" i="11" s="1"/>
  <c r="B904" i="11" s="1"/>
  <c r="B905" i="11" s="1"/>
  <c r="B906" i="11" s="1"/>
  <c r="B907" i="11" s="1"/>
  <c r="B908" i="11" s="1"/>
  <c r="B909" i="11" s="1"/>
  <c r="B910" i="11" s="1"/>
  <c r="B911" i="11" s="1"/>
  <c r="B912" i="11" s="1"/>
  <c r="B913" i="11" s="1"/>
  <c r="B914" i="11" s="1"/>
  <c r="B915" i="11" s="1"/>
  <c r="B916" i="11" s="1"/>
  <c r="B917" i="11" s="1"/>
  <c r="B918" i="11" s="1"/>
  <c r="B919" i="11" s="1"/>
  <c r="B920" i="11" s="1"/>
  <c r="B921" i="11" s="1"/>
  <c r="B922" i="11" s="1"/>
  <c r="B923" i="11" s="1"/>
  <c r="B924" i="11" s="1"/>
  <c r="B925" i="11" s="1"/>
  <c r="B926" i="11" s="1"/>
  <c r="B927" i="11" s="1"/>
  <c r="B928" i="11" s="1"/>
  <c r="B929" i="11" s="1"/>
  <c r="B930" i="11" s="1"/>
  <c r="B931" i="11" s="1"/>
  <c r="B932" i="11" s="1"/>
  <c r="B933" i="11" s="1"/>
  <c r="B934" i="11" s="1"/>
  <c r="B935" i="11" s="1"/>
  <c r="B936" i="11" s="1"/>
  <c r="B937" i="11" s="1"/>
  <c r="B938" i="11" s="1"/>
  <c r="B939" i="11" s="1"/>
  <c r="B940" i="11" s="1"/>
  <c r="B941" i="11" s="1"/>
  <c r="B942" i="11" s="1"/>
  <c r="B943" i="11" s="1"/>
  <c r="B944" i="11" s="1"/>
  <c r="B945" i="11" s="1"/>
  <c r="B946" i="11" s="1"/>
  <c r="B947" i="11" s="1"/>
  <c r="B948" i="11" s="1"/>
  <c r="B949" i="11" s="1"/>
  <c r="B950" i="11" s="1"/>
  <c r="B951" i="11" s="1"/>
  <c r="B952" i="11" s="1"/>
  <c r="B953" i="11" s="1"/>
  <c r="B954" i="11" s="1"/>
  <c r="B955" i="11" s="1"/>
  <c r="B956" i="11" s="1"/>
  <c r="B957" i="11" s="1"/>
  <c r="B958" i="11" s="1"/>
  <c r="B959" i="11" s="1"/>
  <c r="B960" i="11" s="1"/>
  <c r="B961" i="11" s="1"/>
  <c r="B962" i="11" s="1"/>
  <c r="B963" i="11" s="1"/>
  <c r="B964" i="11" s="1"/>
  <c r="B965" i="11" s="1"/>
  <c r="B966" i="11" s="1"/>
  <c r="B967" i="11" s="1"/>
  <c r="B968" i="11" s="1"/>
  <c r="B969" i="11" s="1"/>
  <c r="B970" i="11" s="1"/>
  <c r="B971" i="11" s="1"/>
  <c r="B972" i="11" s="1"/>
  <c r="B973" i="11" s="1"/>
  <c r="B974" i="11" s="1"/>
  <c r="B975" i="11" s="1"/>
  <c r="B976" i="11" s="1"/>
  <c r="B977" i="11" s="1"/>
  <c r="B978" i="11" s="1"/>
  <c r="B979" i="11" s="1"/>
  <c r="B980" i="11" s="1"/>
  <c r="B981" i="11" s="1"/>
  <c r="B982" i="11" s="1"/>
  <c r="B983" i="11" s="1"/>
  <c r="B984" i="11" s="1"/>
  <c r="B985" i="11" s="1"/>
  <c r="B986" i="11" s="1"/>
  <c r="B987" i="11" s="1"/>
  <c r="B988" i="11" s="1"/>
  <c r="B989" i="11" s="1"/>
  <c r="B990" i="11" s="1"/>
  <c r="B991" i="11" s="1"/>
  <c r="B992" i="11" s="1"/>
  <c r="B993" i="11" s="1"/>
  <c r="B994" i="11" s="1"/>
  <c r="B995" i="11" s="1"/>
  <c r="B996" i="11" s="1"/>
  <c r="B997" i="11" s="1"/>
  <c r="B998" i="11" s="1"/>
  <c r="B999" i="11" s="1"/>
  <c r="B1000" i="11" s="1"/>
  <c r="B1001" i="11" s="1"/>
  <c r="B1002" i="11" s="1"/>
  <c r="B1003" i="11" s="1"/>
  <c r="B1004" i="11" s="1"/>
  <c r="B1005" i="11" s="1"/>
  <c r="B1006" i="11" s="1"/>
  <c r="B1007" i="11" s="1"/>
  <c r="B1008" i="11" s="1"/>
  <c r="B1009" i="11" s="1"/>
  <c r="B1010" i="11" s="1"/>
  <c r="B1011" i="11" s="1"/>
  <c r="B1012" i="11" s="1"/>
  <c r="B1013" i="11" s="1"/>
  <c r="B1014" i="11" s="1"/>
  <c r="B1015" i="11" s="1"/>
  <c r="B1016" i="11" s="1"/>
  <c r="B1017" i="11" s="1"/>
  <c r="B1018" i="11" s="1"/>
  <c r="B1019" i="11" s="1"/>
  <c r="B1020" i="11" s="1"/>
  <c r="B1021" i="11" s="1"/>
  <c r="B1022" i="11" s="1"/>
  <c r="B1023" i="11" s="1"/>
  <c r="B1024" i="11" s="1"/>
  <c r="B1025" i="11" s="1"/>
  <c r="B1026" i="11" s="1"/>
  <c r="B1027" i="11" s="1"/>
  <c r="B1028" i="11" s="1"/>
  <c r="B1029" i="11" s="1"/>
  <c r="B1030" i="11" s="1"/>
  <c r="B1031" i="11" s="1"/>
  <c r="B1032" i="11" s="1"/>
  <c r="B1033" i="11" s="1"/>
  <c r="B1034" i="11" s="1"/>
  <c r="B1035" i="11" s="1"/>
  <c r="B1036" i="11" s="1"/>
  <c r="B1037" i="11" s="1"/>
  <c r="B1038" i="11" s="1"/>
  <c r="B1039" i="11" s="1"/>
  <c r="B1040" i="11" s="1"/>
  <c r="B1041" i="11" s="1"/>
  <c r="B1042" i="11" s="1"/>
  <c r="B1043" i="11" s="1"/>
  <c r="B1044" i="11" s="1"/>
  <c r="B1045" i="11" s="1"/>
  <c r="B1046" i="11" s="1"/>
  <c r="B1047" i="11" s="1"/>
  <c r="B1048" i="11" s="1"/>
  <c r="B1049" i="11" s="1"/>
  <c r="B1050" i="11" s="1"/>
  <c r="B1051" i="11" s="1"/>
  <c r="B1052" i="11" s="1"/>
  <c r="B1053" i="11" s="1"/>
  <c r="B1054" i="11" s="1"/>
  <c r="B1055" i="11" s="1"/>
  <c r="B1056" i="11" s="1"/>
  <c r="B1057" i="11" s="1"/>
  <c r="B1058" i="11" s="1"/>
  <c r="B1059" i="11" s="1"/>
  <c r="B1060" i="11" s="1"/>
  <c r="B1061" i="11" s="1"/>
  <c r="B1062" i="11" s="1"/>
  <c r="B1063" i="11" s="1"/>
  <c r="B1064" i="11" s="1"/>
  <c r="B1065" i="11" s="1"/>
  <c r="B1066" i="11" s="1"/>
  <c r="B1067" i="11" s="1"/>
  <c r="B1068" i="11" s="1"/>
  <c r="B1069" i="11" s="1"/>
  <c r="B1070" i="11" s="1"/>
  <c r="B1071" i="11" s="1"/>
  <c r="B1072" i="11" s="1"/>
  <c r="B1073" i="11" s="1"/>
  <c r="B1074" i="11" s="1"/>
  <c r="B1075" i="11" s="1"/>
  <c r="B1076" i="11" s="1"/>
  <c r="B1077" i="11" s="1"/>
  <c r="B1078" i="11" s="1"/>
  <c r="B1079" i="11" s="1"/>
  <c r="B1080" i="11" s="1"/>
  <c r="B1081" i="11" s="1"/>
  <c r="B1082" i="11" s="1"/>
  <c r="B1083" i="11" s="1"/>
  <c r="B1084" i="11" s="1"/>
  <c r="B1085" i="11" s="1"/>
  <c r="B1086" i="11" s="1"/>
  <c r="B1087" i="11" s="1"/>
  <c r="B1088" i="11" s="1"/>
  <c r="B1089" i="11" s="1"/>
  <c r="B1090" i="11" s="1"/>
  <c r="B1091" i="11" s="1"/>
  <c r="B1092" i="11" s="1"/>
  <c r="B1093" i="11" s="1"/>
  <c r="B1094" i="11" s="1"/>
  <c r="B1095" i="11" s="1"/>
  <c r="B1096" i="11" s="1"/>
  <c r="B1097" i="11" s="1"/>
  <c r="B1098" i="11" s="1"/>
  <c r="B1099" i="11" s="1"/>
  <c r="B1100" i="11" s="1"/>
  <c r="B1101" i="11" s="1"/>
  <c r="B1102" i="11" s="1"/>
  <c r="B1103" i="11" s="1"/>
  <c r="B1104" i="11" s="1"/>
  <c r="B1105" i="11" s="1"/>
  <c r="B1106" i="11" s="1"/>
  <c r="B1107" i="11" s="1"/>
  <c r="B1108" i="11" s="1"/>
  <c r="B1109" i="11" s="1"/>
  <c r="B1110" i="11" s="1"/>
  <c r="B1111" i="11" s="1"/>
  <c r="B1112" i="11" s="1"/>
  <c r="B1113" i="11" s="1"/>
  <c r="B1114" i="11" s="1"/>
  <c r="B1115" i="11" s="1"/>
  <c r="B1116" i="11" s="1"/>
  <c r="B1117" i="11" s="1"/>
  <c r="B1118" i="11" s="1"/>
  <c r="B1119" i="11" s="1"/>
  <c r="B1120" i="11" s="1"/>
  <c r="B1121" i="11" s="1"/>
  <c r="B1122" i="11" s="1"/>
  <c r="B1123" i="11" s="1"/>
  <c r="B1124" i="11" s="1"/>
  <c r="B1125" i="11" s="1"/>
  <c r="B1126" i="11" s="1"/>
  <c r="B1127" i="11" s="1"/>
  <c r="B1128" i="11" s="1"/>
  <c r="B1129" i="11" s="1"/>
  <c r="B1130" i="11" s="1"/>
  <c r="B1131" i="11" s="1"/>
  <c r="B1132" i="11" s="1"/>
  <c r="B1133" i="11" s="1"/>
  <c r="B1134" i="11" s="1"/>
  <c r="B1135" i="11" s="1"/>
  <c r="B1136" i="11" s="1"/>
  <c r="B1137" i="11" s="1"/>
  <c r="B1138" i="11" s="1"/>
  <c r="B1139" i="11" s="1"/>
  <c r="B1140" i="11" s="1"/>
  <c r="B1141" i="11" s="1"/>
  <c r="B1142" i="11" s="1"/>
  <c r="B1143" i="11" s="1"/>
  <c r="B1144" i="11" s="1"/>
  <c r="B1145" i="11" s="1"/>
  <c r="B1146" i="11" s="1"/>
  <c r="B1147" i="11" s="1"/>
  <c r="B1148" i="11" s="1"/>
  <c r="B1149" i="11" s="1"/>
  <c r="B1150" i="11" s="1"/>
  <c r="B1151" i="11" s="1"/>
  <c r="B1152" i="11" s="1"/>
  <c r="B1153" i="11" s="1"/>
  <c r="B1154" i="11" s="1"/>
  <c r="B1155" i="11" s="1"/>
  <c r="B1156" i="11" s="1"/>
  <c r="B1157" i="11" s="1"/>
  <c r="B1158" i="11" s="1"/>
  <c r="B1159" i="11" s="1"/>
  <c r="B1160" i="11" s="1"/>
  <c r="B1161" i="11" s="1"/>
  <c r="B1162" i="11" s="1"/>
  <c r="B1163" i="11" s="1"/>
  <c r="B1164" i="11" s="1"/>
  <c r="B1165" i="11" s="1"/>
  <c r="B1166" i="11" s="1"/>
  <c r="B1167" i="11" s="1"/>
  <c r="B1168" i="11" s="1"/>
  <c r="B1169" i="11" s="1"/>
  <c r="B1170" i="11" s="1"/>
  <c r="B1171" i="11" s="1"/>
  <c r="B1172" i="11" s="1"/>
  <c r="B1173" i="11" s="1"/>
  <c r="B1174" i="11" s="1"/>
  <c r="B1175" i="11" s="1"/>
  <c r="B1176" i="11" s="1"/>
  <c r="B1177" i="11" s="1"/>
  <c r="B1178" i="11" s="1"/>
  <c r="B1179" i="11" s="1"/>
  <c r="B1180" i="11" s="1"/>
  <c r="B1181" i="11" s="1"/>
  <c r="B1182" i="11" s="1"/>
  <c r="B1183" i="11" s="1"/>
  <c r="B1184" i="11" s="1"/>
  <c r="B1185" i="11" s="1"/>
  <c r="B1186" i="11" s="1"/>
  <c r="B1187" i="11" s="1"/>
  <c r="B1188" i="11" s="1"/>
  <c r="B1189" i="11" s="1"/>
  <c r="B1190" i="11" s="1"/>
  <c r="B1191" i="11" s="1"/>
  <c r="B1192" i="11" s="1"/>
  <c r="B1193" i="11" s="1"/>
  <c r="B1194" i="11" s="1"/>
  <c r="B1195" i="11" s="1"/>
  <c r="B1196" i="11" s="1"/>
  <c r="B1197" i="11" s="1"/>
  <c r="B1198" i="11" s="1"/>
  <c r="B1199" i="11" s="1"/>
  <c r="B1200" i="11" s="1"/>
  <c r="B1201" i="11" s="1"/>
  <c r="B1202" i="11" s="1"/>
  <c r="B1203" i="11" s="1"/>
  <c r="B1204" i="11" s="1"/>
  <c r="B1205" i="11" s="1"/>
  <c r="B1206" i="11" s="1"/>
  <c r="B1207" i="11" s="1"/>
  <c r="B1208" i="11" s="1"/>
  <c r="B1209" i="11" s="1"/>
  <c r="B1210" i="11" s="1"/>
  <c r="B1211" i="11" s="1"/>
  <c r="B1212" i="11" s="1"/>
  <c r="B1213" i="11" s="1"/>
  <c r="B1214" i="11" s="1"/>
  <c r="B1215" i="11" s="1"/>
  <c r="B1216" i="11" s="1"/>
  <c r="B1217" i="11" s="1"/>
  <c r="B1218" i="11" s="1"/>
  <c r="B1219" i="11" s="1"/>
  <c r="B1220" i="11" s="1"/>
  <c r="B1221" i="11" s="1"/>
  <c r="B1222" i="11" s="1"/>
  <c r="B1223" i="11" s="1"/>
  <c r="B1224" i="11" s="1"/>
  <c r="B1225" i="11" s="1"/>
  <c r="B1226" i="11" s="1"/>
  <c r="B1227" i="11" s="1"/>
  <c r="B1228" i="11" s="1"/>
  <c r="B1229" i="11" s="1"/>
  <c r="B1230" i="11" s="1"/>
  <c r="B1231" i="11" s="1"/>
  <c r="B1232" i="11" s="1"/>
  <c r="B1233" i="11" s="1"/>
  <c r="B1234" i="11" s="1"/>
  <c r="B1235" i="11" s="1"/>
  <c r="B1236" i="11" s="1"/>
  <c r="B1237" i="11" s="1"/>
  <c r="B1238" i="11" s="1"/>
  <c r="B1239" i="11" s="1"/>
  <c r="B1240" i="11" s="1"/>
  <c r="B1241" i="11" s="1"/>
  <c r="B1242" i="11" s="1"/>
  <c r="B1243" i="11" s="1"/>
  <c r="B1244" i="11" s="1"/>
  <c r="B1245" i="11" s="1"/>
  <c r="B1246" i="11" s="1"/>
  <c r="B1247" i="11" s="1"/>
  <c r="B1248" i="11" s="1"/>
  <c r="B1249" i="11" s="1"/>
  <c r="B1250" i="11" s="1"/>
  <c r="B1251" i="11" s="1"/>
  <c r="B1252" i="11" s="1"/>
  <c r="B1253" i="11" s="1"/>
  <c r="B1254" i="11" s="1"/>
  <c r="B1255" i="11" s="1"/>
  <c r="B1256" i="11" s="1"/>
  <c r="B1257" i="11" s="1"/>
  <c r="B1258" i="11" s="1"/>
  <c r="B1259" i="11" s="1"/>
  <c r="B1260" i="11" s="1"/>
  <c r="B1261" i="11" s="1"/>
  <c r="B1262" i="11" s="1"/>
  <c r="B1263" i="11" s="1"/>
  <c r="B1264" i="11" s="1"/>
  <c r="B1265" i="11" s="1"/>
  <c r="B1266" i="11" s="1"/>
  <c r="B1267" i="11" s="1"/>
  <c r="B1268" i="11" s="1"/>
  <c r="B1269" i="11" s="1"/>
  <c r="B1270" i="11" s="1"/>
  <c r="B1271" i="11" s="1"/>
  <c r="B1272" i="11" s="1"/>
  <c r="B1273" i="11" s="1"/>
  <c r="B1274" i="11" s="1"/>
  <c r="B1275" i="11" s="1"/>
  <c r="B1276" i="11" s="1"/>
  <c r="B1277" i="11" s="1"/>
  <c r="B1278" i="11" s="1"/>
  <c r="B1279" i="11" s="1"/>
  <c r="B1280" i="11" s="1"/>
  <c r="B1281" i="11" s="1"/>
  <c r="B1282" i="11" s="1"/>
  <c r="B1283" i="11" s="1"/>
  <c r="B1284" i="11" s="1"/>
  <c r="B1285" i="11" s="1"/>
  <c r="B1286" i="11" s="1"/>
  <c r="B1287" i="11" s="1"/>
  <c r="B1288" i="11" s="1"/>
  <c r="B1289" i="11" s="1"/>
  <c r="B1290" i="11" s="1"/>
  <c r="B1291" i="11" s="1"/>
  <c r="B1292" i="11" s="1"/>
  <c r="B1293" i="11" s="1"/>
  <c r="B1294" i="11" s="1"/>
  <c r="B1295" i="11" s="1"/>
  <c r="B1296" i="11" s="1"/>
  <c r="B1297" i="11" s="1"/>
  <c r="B1298" i="11" s="1"/>
  <c r="B1299" i="11" s="1"/>
  <c r="B1300" i="11" s="1"/>
  <c r="B1301" i="11" s="1"/>
  <c r="B1302" i="11" s="1"/>
  <c r="B1303" i="11" s="1"/>
  <c r="B1304" i="11" s="1"/>
  <c r="B1305" i="11" s="1"/>
  <c r="B1306" i="11" s="1"/>
  <c r="B1307" i="11" s="1"/>
  <c r="B1308" i="11" s="1"/>
  <c r="B1309" i="11" s="1"/>
  <c r="B1310" i="11" s="1"/>
  <c r="B1311" i="11" s="1"/>
  <c r="B1312" i="11" s="1"/>
  <c r="B1313" i="11" s="1"/>
  <c r="B1314" i="11" s="1"/>
  <c r="B1315" i="11" s="1"/>
  <c r="B1316" i="11" s="1"/>
  <c r="B1317" i="11" s="1"/>
  <c r="B1318" i="11" s="1"/>
  <c r="B1319" i="11" s="1"/>
  <c r="B1320" i="11" s="1"/>
  <c r="B1321" i="11" s="1"/>
  <c r="B1322" i="11" s="1"/>
  <c r="B1323" i="11" s="1"/>
  <c r="B1324" i="11" s="1"/>
  <c r="B1325" i="11" s="1"/>
  <c r="B1326" i="11" s="1"/>
  <c r="B1327" i="11" s="1"/>
  <c r="B1328" i="11" s="1"/>
  <c r="B1329" i="11" s="1"/>
  <c r="B1330" i="11" s="1"/>
  <c r="B1331" i="11" s="1"/>
  <c r="B1332" i="11" s="1"/>
  <c r="B1333" i="11" s="1"/>
  <c r="B1334" i="11" s="1"/>
  <c r="B1335" i="11" s="1"/>
  <c r="B1336" i="11" s="1"/>
  <c r="B1337" i="11" s="1"/>
  <c r="B1338" i="11" s="1"/>
  <c r="B1339" i="11" s="1"/>
  <c r="B1340" i="11" s="1"/>
  <c r="B1341" i="11" s="1"/>
  <c r="B1342" i="11" s="1"/>
  <c r="B1343" i="11" s="1"/>
  <c r="B1344" i="11" s="1"/>
  <c r="B1345" i="11" s="1"/>
  <c r="B1346" i="11" s="1"/>
  <c r="B1347" i="11" s="1"/>
  <c r="B1348" i="11" s="1"/>
  <c r="B1349" i="11" s="1"/>
  <c r="B1350" i="11" s="1"/>
  <c r="B1351" i="11" s="1"/>
  <c r="B1352" i="11" s="1"/>
  <c r="B1353" i="11" s="1"/>
  <c r="B1354" i="11" s="1"/>
  <c r="B1355" i="11" s="1"/>
  <c r="B1356" i="11" s="1"/>
  <c r="B1357" i="11" s="1"/>
  <c r="B1358" i="11" s="1"/>
  <c r="B1359" i="11" s="1"/>
  <c r="B1360" i="11" s="1"/>
  <c r="B1361" i="11" s="1"/>
  <c r="B1362" i="11" s="1"/>
  <c r="B1363" i="11" s="1"/>
  <c r="B1364" i="11" s="1"/>
  <c r="B1365" i="11" s="1"/>
  <c r="B1366" i="11" s="1"/>
  <c r="B1367" i="11" s="1"/>
  <c r="B1368" i="11" s="1"/>
  <c r="B1369" i="11" s="1"/>
  <c r="B1370" i="11" s="1"/>
  <c r="B1371" i="11" s="1"/>
  <c r="B1372" i="11" s="1"/>
  <c r="B1373" i="11" s="1"/>
  <c r="B1374" i="11" s="1"/>
  <c r="B1375" i="11" s="1"/>
  <c r="B1376" i="11" s="1"/>
  <c r="B1377" i="11" s="1"/>
  <c r="B1378" i="11" s="1"/>
  <c r="B1379" i="11" s="1"/>
  <c r="B1380" i="11" s="1"/>
  <c r="B1381" i="11" s="1"/>
  <c r="B1382" i="11" s="1"/>
  <c r="B1383" i="11" s="1"/>
  <c r="B1384" i="11" s="1"/>
  <c r="B1385" i="11" s="1"/>
  <c r="B1386" i="11" s="1"/>
  <c r="B1387" i="11" s="1"/>
  <c r="B1388" i="11" s="1"/>
  <c r="B1389" i="11" s="1"/>
  <c r="B1390" i="11" s="1"/>
  <c r="B1391" i="11" s="1"/>
  <c r="B1392" i="11" s="1"/>
  <c r="B1393" i="11" s="1"/>
  <c r="B1394" i="11" s="1"/>
  <c r="B1395" i="11" s="1"/>
  <c r="B1396" i="11" s="1"/>
  <c r="B1397" i="11" s="1"/>
  <c r="B1398" i="11" s="1"/>
  <c r="B1399" i="11" s="1"/>
  <c r="B1400" i="11" s="1"/>
  <c r="B1401" i="11" s="1"/>
  <c r="B1402" i="11" s="1"/>
  <c r="B1403" i="11" s="1"/>
  <c r="B1404" i="11" s="1"/>
  <c r="B1405" i="11" s="1"/>
  <c r="B1406" i="11" s="1"/>
  <c r="B1407" i="11" s="1"/>
  <c r="B1408" i="11" s="1"/>
  <c r="B1409" i="11" s="1"/>
  <c r="B1410" i="11" s="1"/>
  <c r="B1411" i="11" s="1"/>
  <c r="B1412" i="11" s="1"/>
  <c r="B1413" i="11" s="1"/>
  <c r="B1414" i="11" s="1"/>
  <c r="B1415" i="11" s="1"/>
  <c r="B1416" i="11" s="1"/>
  <c r="B1417" i="11" s="1"/>
  <c r="B1418" i="11" s="1"/>
  <c r="B1419" i="11" s="1"/>
  <c r="B1420" i="11" s="1"/>
  <c r="B1421" i="11" s="1"/>
  <c r="B1422" i="11" s="1"/>
  <c r="B1423" i="11" s="1"/>
  <c r="B1424" i="11" s="1"/>
  <c r="B1425" i="11" s="1"/>
  <c r="B1426" i="11" s="1"/>
  <c r="B1427" i="11" s="1"/>
  <c r="B1428" i="11" s="1"/>
  <c r="B1429" i="11" s="1"/>
  <c r="B1430" i="11" s="1"/>
  <c r="B1431" i="11" s="1"/>
  <c r="B1432" i="11" s="1"/>
  <c r="B1433" i="11" s="1"/>
  <c r="B1434" i="11" s="1"/>
  <c r="B1435" i="11" s="1"/>
  <c r="B1436" i="11" s="1"/>
  <c r="B1437" i="11" s="1"/>
  <c r="B1438" i="11" s="1"/>
  <c r="B1439" i="11" s="1"/>
  <c r="B1440" i="11" s="1"/>
  <c r="B1441" i="11" s="1"/>
  <c r="B1442" i="11" s="1"/>
  <c r="B1443" i="11" s="1"/>
  <c r="B1444" i="11" s="1"/>
  <c r="B1445" i="11" s="1"/>
  <c r="B1446" i="11" s="1"/>
  <c r="B1447" i="11" s="1"/>
  <c r="B1448" i="11" s="1"/>
  <c r="B1449" i="11" s="1"/>
  <c r="B1450" i="11" s="1"/>
  <c r="B1451" i="11" s="1"/>
  <c r="B1452" i="11" s="1"/>
  <c r="B1453" i="11" s="1"/>
  <c r="B1454" i="11" s="1"/>
  <c r="B1455" i="11" s="1"/>
  <c r="B1456" i="11" s="1"/>
  <c r="B1457" i="11" s="1"/>
  <c r="B1458" i="11" s="1"/>
  <c r="B1459" i="11" s="1"/>
  <c r="B1460" i="11" s="1"/>
  <c r="B1461" i="11" s="1"/>
  <c r="B1462" i="11" s="1"/>
  <c r="B1463" i="11" s="1"/>
  <c r="B1464" i="11" s="1"/>
  <c r="B1465" i="11" s="1"/>
  <c r="B1466" i="11" s="1"/>
  <c r="B1467" i="11" s="1"/>
  <c r="B1468" i="11" s="1"/>
  <c r="B1469" i="11" s="1"/>
  <c r="B1470" i="11" s="1"/>
  <c r="B1471" i="11" s="1"/>
  <c r="B1472" i="11" s="1"/>
  <c r="B1473" i="11" s="1"/>
  <c r="B1474" i="11" s="1"/>
  <c r="B1475" i="11" s="1"/>
  <c r="B1476" i="11" s="1"/>
  <c r="B1477" i="11" s="1"/>
  <c r="B1478" i="11" s="1"/>
  <c r="B1479" i="11" s="1"/>
  <c r="B1480" i="11" s="1"/>
  <c r="B1481" i="11" s="1"/>
  <c r="B1482" i="11" s="1"/>
  <c r="B1483" i="11" s="1"/>
  <c r="B1484" i="11" s="1"/>
  <c r="B1485" i="11" s="1"/>
  <c r="B1486" i="11" s="1"/>
  <c r="B1487" i="11" s="1"/>
  <c r="B1488" i="11" s="1"/>
  <c r="B1489" i="11" s="1"/>
  <c r="B1490" i="11" s="1"/>
  <c r="B1491" i="11" s="1"/>
  <c r="B1492" i="11" s="1"/>
  <c r="B1493" i="11" s="1"/>
  <c r="B1494" i="11" s="1"/>
  <c r="B1495" i="11" s="1"/>
  <c r="B1496" i="11" s="1"/>
  <c r="B1497" i="11" s="1"/>
  <c r="B1498" i="11" s="1"/>
  <c r="B1499" i="11" s="1"/>
  <c r="B1500" i="11" s="1"/>
  <c r="B1501" i="11" s="1"/>
  <c r="B1502" i="11" s="1"/>
  <c r="B1503" i="11" s="1"/>
  <c r="B1504" i="11" s="1"/>
  <c r="B1505" i="11" s="1"/>
  <c r="B1506" i="11" s="1"/>
  <c r="B1507" i="11" s="1"/>
  <c r="B1508" i="11" s="1"/>
  <c r="B1509" i="11" s="1"/>
  <c r="B1510" i="11" s="1"/>
  <c r="B1511" i="11" s="1"/>
  <c r="B1512" i="11" s="1"/>
  <c r="B1513" i="11" s="1"/>
  <c r="B1514" i="11" s="1"/>
  <c r="B1515" i="11" s="1"/>
  <c r="B1516" i="11" s="1"/>
  <c r="B1517" i="11" s="1"/>
  <c r="B1518" i="11" s="1"/>
  <c r="B1519" i="11" s="1"/>
  <c r="B1520" i="11" s="1"/>
  <c r="B1521" i="11" s="1"/>
  <c r="B1522" i="11" s="1"/>
  <c r="B1523" i="11" s="1"/>
  <c r="B1524" i="11" s="1"/>
  <c r="B1525" i="11" s="1"/>
  <c r="B1526" i="11" s="1"/>
  <c r="B1527" i="11" s="1"/>
  <c r="B1528" i="11" s="1"/>
  <c r="B1529" i="11" s="1"/>
  <c r="B1530" i="11" s="1"/>
  <c r="B1531" i="11" s="1"/>
  <c r="B1532" i="11" s="1"/>
  <c r="B1533" i="11" s="1"/>
  <c r="B1534" i="11" s="1"/>
  <c r="B1535" i="11" s="1"/>
  <c r="B1536" i="11" s="1"/>
  <c r="B1537" i="11" s="1"/>
  <c r="B1538" i="11" s="1"/>
  <c r="B1539" i="11" s="1"/>
  <c r="B1540" i="11" s="1"/>
  <c r="B1541" i="11" s="1"/>
  <c r="B1542" i="11" s="1"/>
  <c r="B1543" i="11" s="1"/>
  <c r="B1544" i="11" s="1"/>
  <c r="B1545" i="11" s="1"/>
  <c r="B1546" i="11" s="1"/>
  <c r="B1547" i="11" s="1"/>
  <c r="B1548" i="11" s="1"/>
  <c r="B1549" i="11" s="1"/>
  <c r="B1550" i="11" s="1"/>
  <c r="B1551" i="11" s="1"/>
  <c r="B1552" i="11" s="1"/>
  <c r="B1553" i="11" s="1"/>
  <c r="B1554" i="11" s="1"/>
  <c r="B1555" i="11" s="1"/>
  <c r="B1556" i="11" s="1"/>
  <c r="B1557" i="11" s="1"/>
  <c r="B1558" i="11" s="1"/>
  <c r="B1559" i="11" s="1"/>
  <c r="B1560" i="11" s="1"/>
  <c r="B1561" i="11" s="1"/>
  <c r="B1562" i="11" s="1"/>
  <c r="B1563" i="11" s="1"/>
  <c r="B1564" i="11" s="1"/>
  <c r="B1565" i="11" s="1"/>
  <c r="B1566" i="11" s="1"/>
  <c r="B1567" i="11" s="1"/>
  <c r="B1568" i="11" s="1"/>
  <c r="B1569" i="11" s="1"/>
  <c r="B1570" i="11" s="1"/>
  <c r="B1571" i="11" s="1"/>
  <c r="B1572" i="11" s="1"/>
  <c r="B1573" i="11" s="1"/>
  <c r="B1574" i="11" s="1"/>
  <c r="B1575" i="11" s="1"/>
  <c r="B1576" i="11" s="1"/>
  <c r="B1577" i="11" s="1"/>
  <c r="B1578" i="11" s="1"/>
  <c r="B1579" i="11" s="1"/>
  <c r="B1580" i="11" s="1"/>
  <c r="B1581" i="11" s="1"/>
  <c r="B1582" i="11" s="1"/>
  <c r="B1583" i="11" s="1"/>
  <c r="B1584" i="11" s="1"/>
  <c r="B1585" i="11" s="1"/>
  <c r="B1586" i="11" s="1"/>
  <c r="B1587" i="11" s="1"/>
  <c r="B1588" i="11" s="1"/>
  <c r="B1589" i="11" s="1"/>
  <c r="B1590" i="11" s="1"/>
  <c r="B1591" i="11" s="1"/>
  <c r="B1592" i="11" s="1"/>
  <c r="B1593" i="11" s="1"/>
  <c r="B1594" i="11" s="1"/>
  <c r="B1595" i="11" s="1"/>
  <c r="B1596" i="11" s="1"/>
  <c r="B1597" i="11" s="1"/>
  <c r="B1598" i="11" s="1"/>
  <c r="B1599" i="11" s="1"/>
  <c r="B1600" i="11" s="1"/>
  <c r="B1601" i="11" s="1"/>
  <c r="B1602" i="11" s="1"/>
  <c r="B1603" i="11" s="1"/>
  <c r="B1604" i="11" s="1"/>
  <c r="B1605" i="11" s="1"/>
  <c r="B1606" i="11" s="1"/>
  <c r="B1607" i="11" s="1"/>
  <c r="B1608" i="11" s="1"/>
  <c r="B1609" i="11" s="1"/>
  <c r="B1610" i="11" s="1"/>
  <c r="B1611" i="11" s="1"/>
  <c r="B1612" i="11" s="1"/>
  <c r="B1613" i="11" s="1"/>
  <c r="B1614" i="11" s="1"/>
  <c r="B1615" i="11" s="1"/>
  <c r="B1616" i="11" s="1"/>
  <c r="B1617" i="11" s="1"/>
  <c r="B1618" i="11" s="1"/>
  <c r="B1619" i="11" s="1"/>
  <c r="B1620" i="11" s="1"/>
  <c r="B1621" i="11" s="1"/>
  <c r="B1622" i="11" s="1"/>
  <c r="B1623" i="11" s="1"/>
  <c r="B1624" i="11" s="1"/>
  <c r="B1625" i="11" s="1"/>
  <c r="B1626" i="11" s="1"/>
  <c r="B1627" i="11" s="1"/>
  <c r="B1628" i="11" s="1"/>
  <c r="B1629" i="11" s="1"/>
  <c r="B1630" i="11" s="1"/>
  <c r="B1631" i="11" s="1"/>
  <c r="B1632" i="11" s="1"/>
  <c r="B1633" i="11" s="1"/>
  <c r="B1634" i="11" s="1"/>
  <c r="B1635" i="11" s="1"/>
  <c r="B1636" i="11" s="1"/>
  <c r="B1637" i="11" s="1"/>
  <c r="B1638" i="11" s="1"/>
  <c r="B1639" i="11" s="1"/>
  <c r="B1640" i="11" s="1"/>
  <c r="B1641" i="11" s="1"/>
  <c r="B1642" i="11" s="1"/>
  <c r="B1643" i="11" s="1"/>
  <c r="B1644" i="11" s="1"/>
  <c r="B1645" i="11" s="1"/>
  <c r="B1646" i="11" s="1"/>
  <c r="B1647" i="11" s="1"/>
  <c r="B1648" i="11" s="1"/>
  <c r="B1649" i="11" s="1"/>
  <c r="B1650" i="11" s="1"/>
  <c r="B1651" i="11" s="1"/>
  <c r="B1652" i="11" s="1"/>
  <c r="B1653" i="11" s="1"/>
  <c r="B1654" i="11" s="1"/>
  <c r="B1655" i="11" s="1"/>
  <c r="B1656" i="11" s="1"/>
  <c r="B1657" i="11" s="1"/>
  <c r="B1658" i="11" s="1"/>
  <c r="B1659" i="11" s="1"/>
  <c r="B1660" i="11" s="1"/>
  <c r="B1661" i="11" s="1"/>
  <c r="B1662" i="11" s="1"/>
  <c r="B1663" i="11" s="1"/>
  <c r="B1664" i="11" s="1"/>
  <c r="B1665" i="11" s="1"/>
  <c r="B1666" i="11" s="1"/>
  <c r="B1667" i="11" s="1"/>
  <c r="B1668" i="11" s="1"/>
  <c r="B1669" i="11" s="1"/>
  <c r="B1670" i="11" s="1"/>
  <c r="B1671" i="11" s="1"/>
  <c r="B1672" i="11" s="1"/>
  <c r="B1673" i="11" s="1"/>
  <c r="B1674" i="11" s="1"/>
  <c r="B1675" i="11" s="1"/>
  <c r="B1676" i="11" s="1"/>
  <c r="B1677" i="11" s="1"/>
  <c r="B1678" i="11" s="1"/>
  <c r="B1679" i="11" s="1"/>
  <c r="B1680" i="11" s="1"/>
  <c r="B1681" i="11" s="1"/>
  <c r="B1682" i="11" s="1"/>
  <c r="B1683" i="11" s="1"/>
  <c r="B1684" i="11" s="1"/>
  <c r="B1685" i="11" s="1"/>
  <c r="B1686" i="11" s="1"/>
  <c r="B1687" i="11" s="1"/>
  <c r="B1688" i="11" s="1"/>
  <c r="B1689" i="11" s="1"/>
  <c r="B1690" i="11" s="1"/>
  <c r="B1691" i="11" s="1"/>
  <c r="B1692" i="11" s="1"/>
  <c r="B1693" i="11" s="1"/>
  <c r="B1694" i="11" s="1"/>
  <c r="B1695" i="11" s="1"/>
  <c r="B1696" i="11" s="1"/>
  <c r="B1697" i="11" s="1"/>
  <c r="B1698" i="11" s="1"/>
  <c r="B1699" i="11" s="1"/>
  <c r="B1700" i="11" s="1"/>
  <c r="B1701" i="11" s="1"/>
  <c r="B1702" i="11" s="1"/>
  <c r="B1703" i="11" s="1"/>
  <c r="B1704" i="11" s="1"/>
  <c r="B1705" i="11" s="1"/>
  <c r="B1706" i="11" s="1"/>
  <c r="B1707" i="11" s="1"/>
  <c r="B1708" i="11" s="1"/>
  <c r="B1709" i="11" s="1"/>
  <c r="B1710" i="11" s="1"/>
  <c r="B1711" i="11" s="1"/>
  <c r="B1712" i="11" s="1"/>
  <c r="B1713" i="11" s="1"/>
  <c r="B1714" i="11" s="1"/>
  <c r="B1715" i="11" s="1"/>
  <c r="B1716" i="11" s="1"/>
  <c r="B1717" i="11" s="1"/>
  <c r="B1718" i="11" s="1"/>
  <c r="B1719" i="11" s="1"/>
  <c r="B1720" i="11" s="1"/>
  <c r="B1721" i="11" s="1"/>
  <c r="B1722" i="11" s="1"/>
  <c r="B1723" i="11" s="1"/>
  <c r="B1724" i="11" s="1"/>
  <c r="B1725" i="11" s="1"/>
  <c r="B1726" i="11" s="1"/>
  <c r="B1727" i="11" s="1"/>
  <c r="B1728" i="11" s="1"/>
  <c r="B1729" i="11" s="1"/>
  <c r="B1730" i="11" s="1"/>
  <c r="B1731" i="11" s="1"/>
  <c r="B1732" i="11" s="1"/>
  <c r="B1733" i="11" s="1"/>
  <c r="B1734" i="11" s="1"/>
  <c r="B1735" i="11" s="1"/>
  <c r="B1736" i="11" s="1"/>
  <c r="B1737" i="11" s="1"/>
  <c r="B1738" i="11" s="1"/>
  <c r="B1739" i="11" s="1"/>
  <c r="B1740" i="11" s="1"/>
  <c r="B1741" i="11" s="1"/>
  <c r="B1742" i="11" s="1"/>
  <c r="B1743" i="11" s="1"/>
  <c r="B1744" i="11" s="1"/>
  <c r="B1745" i="11" s="1"/>
  <c r="B1746" i="11" s="1"/>
  <c r="B1747" i="11" s="1"/>
  <c r="B1748" i="11" s="1"/>
  <c r="B1749" i="11" s="1"/>
  <c r="B1750" i="11" s="1"/>
  <c r="B1751" i="11" s="1"/>
  <c r="B1752" i="11" s="1"/>
  <c r="B1753" i="11" s="1"/>
  <c r="B1754" i="11" s="1"/>
  <c r="B1755" i="11" s="1"/>
  <c r="B1756" i="11" s="1"/>
  <c r="B1757" i="11" s="1"/>
  <c r="B1758" i="11" s="1"/>
  <c r="B1759" i="11" s="1"/>
  <c r="B1760" i="11" s="1"/>
  <c r="B1761" i="11" s="1"/>
  <c r="B1762" i="11" s="1"/>
  <c r="B1763" i="11" s="1"/>
  <c r="B1764" i="11" s="1"/>
  <c r="B1765" i="11" s="1"/>
  <c r="B1766" i="11" s="1"/>
  <c r="B1767" i="11" s="1"/>
  <c r="B1768" i="11" s="1"/>
  <c r="B1769" i="11" s="1"/>
  <c r="B1770" i="11" s="1"/>
  <c r="B1771" i="11" s="1"/>
  <c r="B1772" i="11" s="1"/>
  <c r="B1773" i="11" s="1"/>
  <c r="B1774" i="11" s="1"/>
  <c r="B1775" i="11" s="1"/>
  <c r="B1776" i="11" s="1"/>
  <c r="B1777" i="11" s="1"/>
  <c r="B1778" i="11" s="1"/>
  <c r="B1779" i="11" s="1"/>
  <c r="B1780" i="11" s="1"/>
  <c r="B1781" i="11" s="1"/>
  <c r="B1782" i="11" s="1"/>
  <c r="B1783" i="11" s="1"/>
  <c r="B1784" i="11" s="1"/>
  <c r="B1785" i="11" s="1"/>
  <c r="B1786" i="11" s="1"/>
  <c r="B1787" i="11" s="1"/>
  <c r="B1788" i="11" s="1"/>
  <c r="B1789" i="11" s="1"/>
  <c r="B1790" i="11" s="1"/>
  <c r="B1791" i="11" s="1"/>
  <c r="B1792" i="11" s="1"/>
  <c r="B1793" i="11" s="1"/>
  <c r="B1794" i="11" s="1"/>
  <c r="B1795" i="11" s="1"/>
  <c r="B1796" i="11" s="1"/>
  <c r="B1797" i="11" s="1"/>
  <c r="B1798" i="11" s="1"/>
  <c r="B1799" i="11" s="1"/>
  <c r="B1800" i="11" s="1"/>
  <c r="B1801" i="11" s="1"/>
  <c r="B1802" i="11" s="1"/>
  <c r="B1803" i="11" s="1"/>
  <c r="B1804" i="11" s="1"/>
  <c r="B1805" i="11" s="1"/>
  <c r="B1806" i="11" s="1"/>
  <c r="B1807" i="11" s="1"/>
  <c r="B1808" i="11" s="1"/>
  <c r="B1809" i="11" s="1"/>
  <c r="B1810" i="11" s="1"/>
  <c r="B1811" i="11" s="1"/>
  <c r="B1812" i="11" s="1"/>
  <c r="B1813" i="11" s="1"/>
  <c r="B1814" i="11" s="1"/>
  <c r="B1815" i="11" s="1"/>
  <c r="B1816" i="11" s="1"/>
  <c r="B1817" i="11" s="1"/>
  <c r="B1818" i="11" s="1"/>
  <c r="B1819" i="11" s="1"/>
  <c r="B1820" i="11" s="1"/>
  <c r="B1821" i="11" s="1"/>
  <c r="B1822" i="11" s="1"/>
  <c r="B1823" i="11" s="1"/>
  <c r="B1824" i="11" s="1"/>
  <c r="B1825" i="11" s="1"/>
  <c r="B1826" i="11" s="1"/>
  <c r="B1827" i="11" s="1"/>
  <c r="B1828" i="11" s="1"/>
  <c r="B1829" i="11" s="1"/>
  <c r="B1830" i="11" s="1"/>
  <c r="B1831" i="11" s="1"/>
  <c r="B1832" i="11" s="1"/>
  <c r="B1833" i="11" s="1"/>
  <c r="B1834" i="11" s="1"/>
  <c r="B1835" i="11" s="1"/>
  <c r="B1836" i="11" s="1"/>
  <c r="B1837" i="11" s="1"/>
  <c r="B1838" i="11" s="1"/>
  <c r="B1839" i="11" s="1"/>
  <c r="B1840" i="11" s="1"/>
  <c r="B1841" i="11" s="1"/>
  <c r="B1842" i="11" s="1"/>
  <c r="B1843" i="11" s="1"/>
  <c r="B1844" i="11" s="1"/>
  <c r="B1845" i="11" s="1"/>
  <c r="B1846" i="11" s="1"/>
  <c r="B1847" i="11" s="1"/>
  <c r="B1848" i="11" s="1"/>
  <c r="B1849" i="11" s="1"/>
  <c r="B1850" i="11" s="1"/>
  <c r="B1851" i="11" s="1"/>
  <c r="B1852" i="11" s="1"/>
  <c r="B1853" i="11" s="1"/>
  <c r="B1854" i="11" s="1"/>
  <c r="B1855" i="11" s="1"/>
  <c r="B1856" i="11" s="1"/>
  <c r="B1857" i="11" s="1"/>
  <c r="B1858" i="11" s="1"/>
  <c r="B1859" i="11" s="1"/>
  <c r="B1860" i="11" s="1"/>
  <c r="B1861" i="11" s="1"/>
  <c r="B1862" i="11" s="1"/>
  <c r="B1863" i="11" s="1"/>
  <c r="B1864" i="11" s="1"/>
  <c r="B1865" i="11" s="1"/>
  <c r="B1866" i="11" s="1"/>
  <c r="B1867" i="11" s="1"/>
  <c r="B1868" i="11" s="1"/>
  <c r="B1869" i="11" s="1"/>
  <c r="B1870" i="11" s="1"/>
  <c r="B1871" i="11" s="1"/>
  <c r="B1872" i="11" s="1"/>
  <c r="B1873" i="11" s="1"/>
  <c r="B1874" i="11" s="1"/>
  <c r="B1875" i="11" s="1"/>
  <c r="B1876" i="11" s="1"/>
  <c r="B1877" i="11" s="1"/>
  <c r="B1878" i="11" s="1"/>
  <c r="B1879" i="11" s="1"/>
  <c r="B1880" i="11" s="1"/>
  <c r="B1881" i="11" s="1"/>
  <c r="B1882" i="11" s="1"/>
  <c r="B1883" i="11" s="1"/>
  <c r="B1884" i="11" s="1"/>
  <c r="B1885" i="11" s="1"/>
  <c r="B1886" i="11" s="1"/>
  <c r="B1887" i="11" s="1"/>
  <c r="B1888" i="11" s="1"/>
  <c r="B1889" i="11" s="1"/>
  <c r="B1890" i="11" s="1"/>
  <c r="B1891" i="11" s="1"/>
  <c r="B1892" i="11" s="1"/>
  <c r="B1893" i="11" s="1"/>
  <c r="B1894" i="11" s="1"/>
  <c r="B1895" i="11" s="1"/>
  <c r="B1896" i="11" s="1"/>
  <c r="B1897" i="11" s="1"/>
  <c r="B1898" i="11" s="1"/>
  <c r="B1899" i="11" s="1"/>
  <c r="B1900" i="11" s="1"/>
  <c r="B1901" i="11" s="1"/>
  <c r="B1902" i="11" s="1"/>
  <c r="B1903" i="11" s="1"/>
  <c r="B1904" i="11" s="1"/>
  <c r="B1905" i="11" s="1"/>
  <c r="B1906" i="11" s="1"/>
  <c r="B1907" i="11" s="1"/>
  <c r="B1908" i="11" s="1"/>
  <c r="B1909" i="11" s="1"/>
  <c r="B1910" i="11" s="1"/>
  <c r="B1911" i="11" s="1"/>
  <c r="B1912" i="11" s="1"/>
  <c r="B1913" i="11" s="1"/>
  <c r="B1914" i="11" s="1"/>
  <c r="B1915" i="11" s="1"/>
  <c r="B1916" i="11" s="1"/>
  <c r="B1917" i="11" s="1"/>
  <c r="B1918" i="11" s="1"/>
  <c r="B1919" i="11" s="1"/>
  <c r="B1920" i="11" s="1"/>
  <c r="B1921" i="11" s="1"/>
  <c r="B1922" i="11" s="1"/>
  <c r="B1923" i="11" s="1"/>
  <c r="B1924" i="11" s="1"/>
  <c r="B1925" i="11" s="1"/>
  <c r="B1926" i="11" s="1"/>
  <c r="B1927" i="11" s="1"/>
  <c r="B1928" i="11" s="1"/>
  <c r="B1929" i="11" s="1"/>
  <c r="B1930" i="11" s="1"/>
  <c r="B1931" i="11" s="1"/>
  <c r="B1932" i="11" s="1"/>
  <c r="B1933" i="11" s="1"/>
  <c r="B1934" i="11" s="1"/>
  <c r="B1935" i="11" s="1"/>
  <c r="B1936" i="11" s="1"/>
  <c r="B1937" i="11" s="1"/>
  <c r="B1938" i="11" s="1"/>
  <c r="B1939" i="11" s="1"/>
  <c r="B1940" i="11" s="1"/>
  <c r="B1941" i="11" s="1"/>
  <c r="B1942" i="11" s="1"/>
  <c r="B1943" i="11" s="1"/>
  <c r="B1944" i="11" s="1"/>
  <c r="B1945" i="11" s="1"/>
  <c r="B1946" i="11" s="1"/>
  <c r="B1947" i="11" s="1"/>
  <c r="B1948" i="11" s="1"/>
  <c r="B1949" i="11" s="1"/>
  <c r="B1950" i="11" s="1"/>
  <c r="B1951" i="11" s="1"/>
  <c r="B1952" i="11" s="1"/>
  <c r="B1953" i="11" s="1"/>
  <c r="B1954" i="11" s="1"/>
  <c r="B1955" i="11" s="1"/>
  <c r="B1956" i="11" s="1"/>
  <c r="B1957" i="11" s="1"/>
  <c r="B1958" i="11" s="1"/>
  <c r="B1959" i="11" s="1"/>
  <c r="B1960" i="11" s="1"/>
  <c r="B1961" i="11" s="1"/>
  <c r="B1962" i="11" s="1"/>
  <c r="B1963" i="11" s="1"/>
  <c r="B1964" i="11" s="1"/>
  <c r="B1965" i="11" s="1"/>
  <c r="B1966" i="11" s="1"/>
  <c r="B1967" i="11" s="1"/>
  <c r="B1968" i="11" s="1"/>
  <c r="B1969" i="11" s="1"/>
  <c r="B1970" i="11" s="1"/>
  <c r="B1971" i="11" s="1"/>
  <c r="B1972" i="11" s="1"/>
  <c r="B1973" i="11" s="1"/>
  <c r="B1974" i="11" s="1"/>
  <c r="B1975" i="11" s="1"/>
  <c r="B1976" i="11" s="1"/>
  <c r="B1977" i="11" s="1"/>
  <c r="B1978" i="11" s="1"/>
  <c r="B1979" i="11" s="1"/>
  <c r="B1980" i="11" s="1"/>
  <c r="B1981" i="11" s="1"/>
  <c r="B1982" i="11" s="1"/>
  <c r="B1983" i="11" s="1"/>
  <c r="B1984" i="11" s="1"/>
  <c r="B1985" i="11" s="1"/>
  <c r="B1986" i="11" s="1"/>
  <c r="B1987" i="11" s="1"/>
  <c r="B1988" i="11" s="1"/>
  <c r="B1989" i="11" s="1"/>
  <c r="B1990" i="11" s="1"/>
  <c r="B1991" i="11" s="1"/>
  <c r="B1992" i="11" s="1"/>
  <c r="B1993" i="11" s="1"/>
  <c r="B1994" i="11" s="1"/>
  <c r="B1995" i="11" s="1"/>
  <c r="B1996" i="11" s="1"/>
  <c r="B1997" i="11" s="1"/>
  <c r="B1998" i="11" s="1"/>
  <c r="B1999" i="11" s="1"/>
  <c r="B2000" i="11" s="1"/>
  <c r="B2001" i="11" s="1"/>
  <c r="B2002" i="11" s="1"/>
  <c r="B2003" i="11" s="1"/>
  <c r="B2004" i="11" s="1"/>
  <c r="B2005" i="11" s="1"/>
  <c r="B2006" i="11" s="1"/>
  <c r="B2007" i="11" s="1"/>
  <c r="B2008" i="11" s="1"/>
  <c r="B2009" i="11" s="1"/>
  <c r="B2010" i="11" s="1"/>
  <c r="B2011" i="11" s="1"/>
  <c r="B2012" i="11" s="1"/>
  <c r="B2013" i="11" s="1"/>
  <c r="B2014" i="11" s="1"/>
  <c r="B2015" i="11" s="1"/>
  <c r="B2016" i="11" s="1"/>
  <c r="B2017" i="11" s="1"/>
  <c r="B2018" i="11" s="1"/>
  <c r="B2019" i="11" s="1"/>
  <c r="B2020" i="11" s="1"/>
  <c r="B2021" i="11" s="1"/>
  <c r="B2022" i="11" s="1"/>
  <c r="B2023" i="11" s="1"/>
  <c r="B2024" i="11" s="1"/>
  <c r="B2025" i="11" s="1"/>
  <c r="B2026" i="11" s="1"/>
  <c r="B2027" i="11" s="1"/>
  <c r="B2028" i="11" s="1"/>
  <c r="B2029" i="11" s="1"/>
  <c r="B2030" i="11" s="1"/>
  <c r="B2031" i="11" s="1"/>
  <c r="B2032" i="11" s="1"/>
  <c r="B2033" i="11" s="1"/>
  <c r="B2034" i="11" s="1"/>
  <c r="B2035" i="11" s="1"/>
  <c r="B2036" i="11" s="1"/>
  <c r="B2037" i="11" s="1"/>
  <c r="B2038" i="11" s="1"/>
  <c r="B2039" i="11" s="1"/>
  <c r="B2040" i="11" s="1"/>
  <c r="B2041" i="11" s="1"/>
  <c r="B2042" i="11" s="1"/>
  <c r="B2043" i="11" s="1"/>
  <c r="B2044" i="11" s="1"/>
  <c r="B2045" i="11" s="1"/>
  <c r="B2046" i="11" s="1"/>
  <c r="B2047" i="11" s="1"/>
  <c r="B2048" i="11" s="1"/>
  <c r="B2049" i="11" s="1"/>
  <c r="B2050" i="11" s="1"/>
  <c r="B2051" i="11" s="1"/>
  <c r="B2052" i="11" s="1"/>
  <c r="B2053" i="11" s="1"/>
  <c r="B2054" i="11" s="1"/>
  <c r="B2055" i="11" s="1"/>
  <c r="B2056" i="11" s="1"/>
  <c r="B2057" i="11" s="1"/>
  <c r="B2058" i="11" s="1"/>
  <c r="B2059" i="11" s="1"/>
  <c r="B2060" i="11" s="1"/>
  <c r="B2061" i="11" s="1"/>
  <c r="B2062" i="11" s="1"/>
  <c r="B2063" i="11" s="1"/>
  <c r="B2064" i="11" s="1"/>
  <c r="B2065" i="11" s="1"/>
  <c r="B2066" i="11" s="1"/>
  <c r="B2067" i="11" s="1"/>
  <c r="B2068" i="11" s="1"/>
  <c r="B2069" i="11" s="1"/>
  <c r="B2070" i="11" s="1"/>
  <c r="B2071" i="11" s="1"/>
  <c r="B2072" i="11" s="1"/>
  <c r="B2073" i="11" s="1"/>
  <c r="B2074" i="11" s="1"/>
  <c r="B2075" i="11" s="1"/>
  <c r="B2076" i="11" s="1"/>
  <c r="B2077" i="11" s="1"/>
  <c r="B2078" i="11" s="1"/>
  <c r="B2079" i="11" s="1"/>
  <c r="B2080" i="11" s="1"/>
  <c r="B2081" i="11" s="1"/>
  <c r="B2082" i="11" s="1"/>
  <c r="B2083" i="11" s="1"/>
  <c r="B2084" i="11" s="1"/>
  <c r="B2085" i="11" s="1"/>
  <c r="B2086" i="11" s="1"/>
  <c r="B2087" i="11" s="1"/>
  <c r="B2088" i="11" s="1"/>
  <c r="B2089" i="11" s="1"/>
  <c r="B2090" i="11" s="1"/>
  <c r="B2091" i="11" s="1"/>
  <c r="B2092" i="11" s="1"/>
  <c r="B2093" i="11" s="1"/>
  <c r="B2094" i="11" s="1"/>
  <c r="B2095" i="11" s="1"/>
  <c r="B2096" i="11" s="1"/>
  <c r="B2097" i="11" s="1"/>
  <c r="B2098" i="11" s="1"/>
  <c r="B2099" i="11" s="1"/>
  <c r="B2100" i="11" s="1"/>
  <c r="B2101" i="11" s="1"/>
  <c r="B2102" i="11" s="1"/>
  <c r="B2103" i="11" s="1"/>
  <c r="B2104" i="11" s="1"/>
  <c r="B2105" i="11" s="1"/>
  <c r="B2106" i="11" s="1"/>
  <c r="B2107" i="11" s="1"/>
  <c r="B2108" i="11" s="1"/>
  <c r="B2109" i="11" s="1"/>
  <c r="B2110" i="11" s="1"/>
  <c r="B2111" i="11" s="1"/>
  <c r="B2112" i="11" s="1"/>
  <c r="B2113" i="11" s="1"/>
  <c r="B2114" i="11" s="1"/>
  <c r="B2115" i="11" s="1"/>
  <c r="B2116" i="11" s="1"/>
  <c r="B2117" i="11" s="1"/>
  <c r="B2118" i="11" s="1"/>
  <c r="B2119" i="11" s="1"/>
  <c r="B2120" i="11" s="1"/>
  <c r="B2121" i="11" s="1"/>
  <c r="B2122" i="11" s="1"/>
  <c r="B2123" i="11" s="1"/>
  <c r="B2124" i="11" s="1"/>
  <c r="B2125" i="11" s="1"/>
  <c r="B2126" i="11" s="1"/>
  <c r="B2127" i="11" s="1"/>
  <c r="B2128" i="11" s="1"/>
  <c r="B2129" i="11" s="1"/>
  <c r="B2130" i="11" s="1"/>
  <c r="B2131" i="11" s="1"/>
  <c r="B2132" i="11" s="1"/>
  <c r="B2133" i="11" s="1"/>
  <c r="B2134" i="11" s="1"/>
  <c r="B2135" i="11" s="1"/>
  <c r="B2136" i="11" s="1"/>
  <c r="B2137" i="11" s="1"/>
  <c r="B2138" i="11" s="1"/>
  <c r="B2139" i="11" s="1"/>
  <c r="B2140" i="11" s="1"/>
  <c r="B2141" i="11" s="1"/>
  <c r="B2142" i="11" s="1"/>
  <c r="B2143" i="11" s="1"/>
  <c r="B2144" i="11" s="1"/>
  <c r="B2145" i="11" s="1"/>
  <c r="B2146" i="11" s="1"/>
  <c r="B2147" i="11" s="1"/>
  <c r="B2148" i="11" s="1"/>
  <c r="B2149" i="11" s="1"/>
  <c r="B2150" i="11" s="1"/>
  <c r="B2151" i="11" s="1"/>
  <c r="B2152" i="11" s="1"/>
  <c r="B2153" i="11" s="1"/>
  <c r="B2154" i="11" s="1"/>
  <c r="B2155" i="11" s="1"/>
  <c r="B2156" i="11" s="1"/>
  <c r="B2157" i="11" s="1"/>
  <c r="B2158" i="11" s="1"/>
  <c r="B2159" i="11" s="1"/>
  <c r="B2160" i="11" s="1"/>
  <c r="B2161" i="11" s="1"/>
  <c r="B2162" i="11" s="1"/>
  <c r="B2163" i="11" s="1"/>
  <c r="B2164" i="11" s="1"/>
  <c r="B2165" i="11" s="1"/>
  <c r="B2166" i="11" s="1"/>
  <c r="B2167" i="11" s="1"/>
  <c r="B2168" i="11" s="1"/>
  <c r="B2169" i="11" s="1"/>
  <c r="B2170" i="11" s="1"/>
  <c r="B2171" i="11" s="1"/>
  <c r="B2172" i="11" s="1"/>
  <c r="B2173" i="11" s="1"/>
  <c r="B2174" i="11" s="1"/>
  <c r="B2175" i="11" s="1"/>
  <c r="B2176" i="11" s="1"/>
  <c r="B2177" i="11" s="1"/>
  <c r="B2178" i="11" s="1"/>
  <c r="B2179" i="11" s="1"/>
  <c r="B2180" i="11" s="1"/>
  <c r="B2181" i="11" s="1"/>
  <c r="B2182" i="11" s="1"/>
  <c r="B2183" i="11" s="1"/>
  <c r="B2184" i="11" s="1"/>
  <c r="B2185" i="11" s="1"/>
  <c r="B2186" i="11" s="1"/>
  <c r="B2187" i="11" s="1"/>
  <c r="B2188" i="11" s="1"/>
  <c r="B2189" i="11" s="1"/>
  <c r="B2190" i="11" s="1"/>
  <c r="B2191" i="11" s="1"/>
  <c r="B2192" i="11" s="1"/>
  <c r="B2193" i="11" s="1"/>
  <c r="B2194" i="11" s="1"/>
  <c r="B2195" i="11" s="1"/>
  <c r="B2196" i="11" s="1"/>
  <c r="B2197" i="11" s="1"/>
  <c r="B2198" i="11" s="1"/>
  <c r="B2199" i="11" s="1"/>
  <c r="B2200" i="11" s="1"/>
  <c r="B2201" i="11" s="1"/>
  <c r="B2202" i="11" s="1"/>
  <c r="B2203" i="11" s="1"/>
  <c r="B2204" i="11" s="1"/>
  <c r="B2205" i="11" s="1"/>
  <c r="B2206" i="11" s="1"/>
  <c r="B2207" i="11" s="1"/>
  <c r="B2208" i="11" s="1"/>
  <c r="B2209" i="11" s="1"/>
  <c r="B2210" i="11" s="1"/>
  <c r="B2211" i="11" s="1"/>
  <c r="B2212" i="11" s="1"/>
  <c r="B2213" i="11" s="1"/>
  <c r="B2214" i="11" s="1"/>
  <c r="B2215" i="11" s="1"/>
  <c r="B2216" i="11" s="1"/>
  <c r="B2217" i="11" s="1"/>
  <c r="B2218" i="11" s="1"/>
  <c r="B2219" i="11" s="1"/>
  <c r="B2220" i="11" s="1"/>
  <c r="B2221" i="11" s="1"/>
  <c r="B2222" i="11" s="1"/>
  <c r="B2223" i="11" s="1"/>
  <c r="B2224" i="11" s="1"/>
  <c r="B2225" i="11" s="1"/>
  <c r="B2226" i="11" s="1"/>
  <c r="B2227" i="11" s="1"/>
  <c r="B2228" i="11" s="1"/>
  <c r="B2229" i="11" s="1"/>
  <c r="B2230" i="11" s="1"/>
  <c r="B2231" i="11" s="1"/>
  <c r="B2232" i="11" s="1"/>
  <c r="B2233" i="11" s="1"/>
  <c r="B2234" i="11" s="1"/>
  <c r="B2235" i="11" s="1"/>
  <c r="B2236" i="11" s="1"/>
  <c r="B2237" i="11" s="1"/>
  <c r="B2238" i="11" s="1"/>
  <c r="B2239" i="11" s="1"/>
  <c r="B2240" i="11" s="1"/>
  <c r="B2241" i="11" s="1"/>
  <c r="B2242" i="11" s="1"/>
  <c r="B2243" i="11" s="1"/>
  <c r="B2244" i="11" s="1"/>
  <c r="B2245" i="11" s="1"/>
  <c r="B2246" i="11" s="1"/>
  <c r="B2247" i="11" s="1"/>
  <c r="B2248" i="11" s="1"/>
  <c r="B2249" i="11" s="1"/>
  <c r="B2250" i="11" s="1"/>
  <c r="B2251" i="11" s="1"/>
  <c r="B2252" i="11" s="1"/>
  <c r="B2253" i="11" s="1"/>
  <c r="B2254" i="11" s="1"/>
  <c r="B2255" i="11" s="1"/>
  <c r="B2256" i="11" s="1"/>
  <c r="B2257" i="11" s="1"/>
  <c r="B2258" i="11" s="1"/>
  <c r="B2259" i="11" s="1"/>
  <c r="B2260" i="11" s="1"/>
  <c r="B2261" i="11" s="1"/>
  <c r="B2262" i="11" s="1"/>
  <c r="B2263" i="11" s="1"/>
  <c r="B2264" i="11" s="1"/>
  <c r="B2265" i="11" s="1"/>
  <c r="B2266" i="11" s="1"/>
  <c r="B2267" i="11" s="1"/>
  <c r="B2268" i="11" s="1"/>
  <c r="B2269" i="11" s="1"/>
  <c r="B2270" i="11" s="1"/>
  <c r="B2271" i="11" s="1"/>
  <c r="B2272" i="11" s="1"/>
  <c r="B2273" i="11" s="1"/>
  <c r="B2274" i="11" s="1"/>
  <c r="B2275" i="11" s="1"/>
  <c r="B2276" i="11" s="1"/>
  <c r="B2277" i="11" s="1"/>
  <c r="B2278" i="11" s="1"/>
  <c r="B2279" i="11" s="1"/>
  <c r="B2280" i="11" s="1"/>
  <c r="B2281" i="11" s="1"/>
  <c r="B2282" i="11" s="1"/>
  <c r="B2283" i="11" s="1"/>
  <c r="B2284" i="11" s="1"/>
  <c r="B2285" i="11" s="1"/>
  <c r="B2286" i="11" s="1"/>
  <c r="B2287" i="11" s="1"/>
  <c r="B2288" i="11" s="1"/>
  <c r="B2289" i="11" s="1"/>
  <c r="B2290" i="11" s="1"/>
  <c r="B2291" i="11" s="1"/>
  <c r="B2292" i="11" s="1"/>
  <c r="B2293" i="11" s="1"/>
  <c r="B2294" i="11" s="1"/>
  <c r="B2295" i="11" s="1"/>
  <c r="B2296" i="11" s="1"/>
  <c r="B2297" i="11" s="1"/>
  <c r="B2298" i="11" s="1"/>
  <c r="B2299" i="11" s="1"/>
  <c r="B2300" i="11" s="1"/>
  <c r="B2301" i="11" s="1"/>
  <c r="B2302" i="11" s="1"/>
  <c r="B2303" i="11" s="1"/>
  <c r="B2304" i="11" s="1"/>
  <c r="B2305" i="11" s="1"/>
  <c r="B2306" i="11" s="1"/>
  <c r="B2307" i="11" s="1"/>
  <c r="B2308" i="11" s="1"/>
  <c r="B2309" i="11" s="1"/>
  <c r="B2310" i="11" s="1"/>
  <c r="B2311" i="11" s="1"/>
  <c r="B2312" i="11" s="1"/>
  <c r="B2313" i="11" s="1"/>
  <c r="B2314" i="11" s="1"/>
  <c r="B2315" i="11" s="1"/>
  <c r="B2316" i="11" s="1"/>
  <c r="B2317" i="11" s="1"/>
  <c r="B2318" i="11" s="1"/>
  <c r="B2319" i="11" s="1"/>
  <c r="B2320" i="11" s="1"/>
  <c r="B2321" i="11" s="1"/>
  <c r="B2322" i="11" s="1"/>
  <c r="B2323" i="11" s="1"/>
  <c r="B2324" i="11" s="1"/>
  <c r="B2325" i="11" s="1"/>
  <c r="B2326" i="11" s="1"/>
  <c r="B2327" i="11" s="1"/>
  <c r="B2328" i="11" s="1"/>
  <c r="B2329" i="11" s="1"/>
  <c r="B2330" i="11" s="1"/>
  <c r="B2331" i="11" s="1"/>
  <c r="B2332" i="11" s="1"/>
  <c r="B2333" i="11" s="1"/>
  <c r="B2334" i="11" s="1"/>
  <c r="B2335" i="11" s="1"/>
  <c r="B2336" i="11" s="1"/>
  <c r="B2337" i="11" s="1"/>
  <c r="B2338" i="11" s="1"/>
  <c r="B2339" i="11" s="1"/>
  <c r="B2340" i="11" s="1"/>
  <c r="B2341" i="11" s="1"/>
  <c r="B2342" i="11" s="1"/>
  <c r="B2343" i="11" s="1"/>
  <c r="B2344" i="11" s="1"/>
  <c r="B2345" i="11" s="1"/>
  <c r="B2346" i="11" s="1"/>
  <c r="B2347" i="11" s="1"/>
  <c r="B2348" i="11" s="1"/>
  <c r="B2349" i="11" s="1"/>
  <c r="B2350" i="11" s="1"/>
  <c r="B2351" i="11" s="1"/>
  <c r="B2352" i="11" s="1"/>
  <c r="B2353" i="11" s="1"/>
  <c r="B2354" i="11" s="1"/>
  <c r="B2355" i="11" s="1"/>
  <c r="B2356" i="11" s="1"/>
  <c r="B2357" i="11" s="1"/>
  <c r="B2358" i="11" s="1"/>
  <c r="B2359" i="11" s="1"/>
  <c r="B2360" i="11" s="1"/>
  <c r="B2361" i="11" s="1"/>
  <c r="B2362" i="11" s="1"/>
  <c r="B2363" i="11" s="1"/>
  <c r="B2364" i="11" s="1"/>
  <c r="B2365" i="11" s="1"/>
  <c r="B2366" i="11" s="1"/>
  <c r="B2367" i="11" s="1"/>
  <c r="B2368" i="11" s="1"/>
  <c r="B2369" i="11" s="1"/>
  <c r="B2370" i="11" s="1"/>
  <c r="B2371" i="11" s="1"/>
  <c r="B2372" i="11" s="1"/>
  <c r="B2373" i="11" s="1"/>
  <c r="B2374" i="11" s="1"/>
  <c r="B2375" i="11" s="1"/>
  <c r="B2376" i="11" s="1"/>
  <c r="B2377" i="11" s="1"/>
  <c r="B2378" i="11" s="1"/>
  <c r="B2379" i="11" s="1"/>
  <c r="B2380" i="11" s="1"/>
  <c r="B2381" i="11" s="1"/>
  <c r="B2382" i="11" s="1"/>
  <c r="B2383" i="11" s="1"/>
  <c r="B2384" i="11" s="1"/>
  <c r="B2385" i="11" s="1"/>
  <c r="B2386" i="11" s="1"/>
  <c r="B2387" i="11" s="1"/>
  <c r="B2388" i="11" s="1"/>
  <c r="B2389" i="11" s="1"/>
  <c r="B2390" i="11" s="1"/>
  <c r="B2391" i="11" s="1"/>
  <c r="B2392" i="11" s="1"/>
  <c r="B2393" i="11" s="1"/>
  <c r="B2394" i="11" s="1"/>
  <c r="B2395" i="11" s="1"/>
  <c r="B2396" i="11" s="1"/>
  <c r="B2397" i="11" s="1"/>
  <c r="B2398" i="11" s="1"/>
  <c r="B2399" i="11" s="1"/>
  <c r="B2400" i="11" s="1"/>
  <c r="B2401" i="11" s="1"/>
  <c r="B2402" i="11" s="1"/>
  <c r="B2403" i="11" s="1"/>
  <c r="B2404" i="11" s="1"/>
  <c r="B2405" i="11" s="1"/>
  <c r="B2406" i="11" s="1"/>
  <c r="B2407" i="11" s="1"/>
  <c r="B2408" i="11" s="1"/>
  <c r="B2409" i="11" s="1"/>
  <c r="B2410" i="11" s="1"/>
  <c r="B2411" i="11" s="1"/>
  <c r="B2412" i="11" s="1"/>
  <c r="B2413" i="11" s="1"/>
  <c r="B2414" i="11" s="1"/>
  <c r="B2415" i="11" s="1"/>
  <c r="B2416" i="11" s="1"/>
  <c r="B2417" i="11" s="1"/>
  <c r="B2418" i="11" s="1"/>
  <c r="B2419" i="11" s="1"/>
  <c r="B2420" i="11" s="1"/>
  <c r="B2421" i="11" s="1"/>
  <c r="B2422" i="11" s="1"/>
  <c r="B2423" i="11" s="1"/>
  <c r="B2424" i="11" s="1"/>
  <c r="B2425" i="11" s="1"/>
  <c r="B2426" i="11" s="1"/>
  <c r="B2427" i="11" s="1"/>
  <c r="B2428" i="11" s="1"/>
  <c r="B2429" i="11" s="1"/>
  <c r="B2430" i="11" s="1"/>
  <c r="B2431" i="11" s="1"/>
  <c r="B2432" i="11" s="1"/>
  <c r="B2433" i="11" s="1"/>
  <c r="B2434" i="11" s="1"/>
  <c r="B2435" i="11" s="1"/>
  <c r="B2436" i="11" s="1"/>
  <c r="B2437" i="11" s="1"/>
  <c r="B2438" i="11" s="1"/>
  <c r="B2439" i="11" s="1"/>
  <c r="B2440" i="11" s="1"/>
  <c r="B2441" i="11" s="1"/>
  <c r="B2442" i="11" s="1"/>
  <c r="B2443" i="11" s="1"/>
  <c r="B2444" i="11" s="1"/>
  <c r="B2445" i="11" s="1"/>
  <c r="B2446" i="11" s="1"/>
  <c r="B2447" i="11" s="1"/>
  <c r="B2448" i="11" s="1"/>
  <c r="B2449" i="11" s="1"/>
  <c r="B2450" i="11" s="1"/>
  <c r="B2451" i="11" s="1"/>
  <c r="B2452" i="11" s="1"/>
  <c r="B2453" i="11" s="1"/>
  <c r="B2454" i="11" s="1"/>
  <c r="B2455" i="11" s="1"/>
  <c r="B2456" i="11" s="1"/>
  <c r="B2457" i="11" s="1"/>
  <c r="B2458" i="11" s="1"/>
  <c r="B2459" i="11" s="1"/>
  <c r="B2460" i="11" s="1"/>
  <c r="B2461" i="11" s="1"/>
  <c r="B2462" i="11" s="1"/>
  <c r="B2463" i="11" s="1"/>
  <c r="B2464" i="11" s="1"/>
  <c r="B2465" i="11" s="1"/>
  <c r="B2466" i="11" s="1"/>
  <c r="B2467" i="11" s="1"/>
  <c r="B2468" i="11" s="1"/>
  <c r="B2469" i="11" s="1"/>
  <c r="B2470" i="11" s="1"/>
  <c r="B2471" i="11" s="1"/>
  <c r="B2472" i="11" s="1"/>
  <c r="B2473" i="11" s="1"/>
  <c r="B2474" i="11" s="1"/>
  <c r="B2475" i="11" s="1"/>
  <c r="B2476" i="11" s="1"/>
  <c r="B2477" i="11" s="1"/>
  <c r="B2478" i="11" s="1"/>
  <c r="B2479" i="11" s="1"/>
  <c r="B2480" i="11" s="1"/>
  <c r="B2481" i="11" s="1"/>
  <c r="B2482" i="11" s="1"/>
  <c r="B2483" i="11" s="1"/>
  <c r="B2484" i="11" s="1"/>
  <c r="B2485" i="11" s="1"/>
  <c r="B2486" i="11" s="1"/>
  <c r="B2487" i="11" s="1"/>
  <c r="B2488" i="11" s="1"/>
  <c r="B2489" i="11" s="1"/>
  <c r="B2490" i="11" s="1"/>
  <c r="B2491" i="11" s="1"/>
  <c r="B2492" i="11" s="1"/>
  <c r="B2493" i="11" s="1"/>
  <c r="B2494" i="11" s="1"/>
  <c r="B2495" i="11" s="1"/>
  <c r="B2496" i="11" s="1"/>
  <c r="B2497" i="11" s="1"/>
  <c r="B2498" i="11" s="1"/>
  <c r="B2499" i="11" s="1"/>
  <c r="B2500" i="11" s="1"/>
  <c r="B2501" i="11" s="1"/>
  <c r="B2502" i="11" s="1"/>
  <c r="B2503" i="11" s="1"/>
  <c r="B2504" i="11" s="1"/>
  <c r="B2505" i="11" s="1"/>
  <c r="B2506" i="11" s="1"/>
  <c r="B2507" i="11" s="1"/>
  <c r="B2508" i="11" s="1"/>
  <c r="B2509" i="11" s="1"/>
  <c r="B2510" i="11" s="1"/>
  <c r="B2511" i="11" s="1"/>
  <c r="B2512" i="11" s="1"/>
  <c r="B2513" i="11" s="1"/>
  <c r="B2514" i="11" s="1"/>
  <c r="B2515" i="11" s="1"/>
  <c r="B2516" i="11" s="1"/>
  <c r="B2517" i="11" s="1"/>
  <c r="B2518" i="11" s="1"/>
  <c r="B2519" i="11" s="1"/>
  <c r="B2520" i="11" s="1"/>
  <c r="B2521" i="11" s="1"/>
  <c r="B2522" i="11" s="1"/>
  <c r="B2523" i="11" s="1"/>
  <c r="B2524" i="11" s="1"/>
  <c r="B2525" i="11" s="1"/>
  <c r="B2526" i="11" s="1"/>
  <c r="B2527" i="11" s="1"/>
  <c r="B2528" i="11" s="1"/>
  <c r="B2529" i="11" s="1"/>
  <c r="B2530" i="11" s="1"/>
  <c r="B2531" i="11" s="1"/>
  <c r="B2532" i="11" s="1"/>
  <c r="B2533" i="11" s="1"/>
  <c r="B2534" i="11" s="1"/>
  <c r="B2535" i="11" s="1"/>
  <c r="B2536" i="11" s="1"/>
  <c r="B2537" i="11" s="1"/>
  <c r="B2538" i="11" s="1"/>
  <c r="B2539" i="11" s="1"/>
  <c r="B2540" i="11" s="1"/>
  <c r="B2541" i="11" s="1"/>
  <c r="B2542" i="11" s="1"/>
  <c r="B2543" i="11" s="1"/>
  <c r="B2544" i="11" s="1"/>
  <c r="B2545" i="11" s="1"/>
  <c r="B2546" i="11" s="1"/>
  <c r="B2547" i="11" s="1"/>
  <c r="B2548" i="11" s="1"/>
  <c r="B2549" i="11" s="1"/>
  <c r="B2550" i="11" s="1"/>
  <c r="B2551" i="11" s="1"/>
  <c r="B2552" i="11" s="1"/>
  <c r="B2553" i="11" s="1"/>
  <c r="B2554" i="11" s="1"/>
  <c r="B2555" i="11" s="1"/>
  <c r="B2556" i="11" s="1"/>
  <c r="B2557" i="11" s="1"/>
  <c r="B2558" i="11" s="1"/>
  <c r="B2559" i="11" s="1"/>
  <c r="B2560" i="11" s="1"/>
  <c r="B2561" i="11" s="1"/>
  <c r="B2562" i="11" s="1"/>
  <c r="B2563" i="11" s="1"/>
  <c r="B2564" i="11" s="1"/>
  <c r="B2565" i="11" s="1"/>
  <c r="B2566" i="11" s="1"/>
  <c r="B2567" i="11" s="1"/>
  <c r="B2568" i="11" s="1"/>
  <c r="B2569" i="11" s="1"/>
  <c r="B2570" i="11" s="1"/>
  <c r="B2571" i="11" s="1"/>
  <c r="B2572" i="11" s="1"/>
  <c r="B2573" i="11" s="1"/>
  <c r="B2574" i="11" s="1"/>
  <c r="B2575" i="11" s="1"/>
  <c r="B2576" i="11" s="1"/>
  <c r="B2577" i="11" s="1"/>
  <c r="B2578" i="11" s="1"/>
  <c r="B2579" i="11" s="1"/>
  <c r="B2580" i="11" s="1"/>
  <c r="B2581" i="11" s="1"/>
  <c r="B2582" i="11" s="1"/>
  <c r="B2583" i="11" s="1"/>
  <c r="B2584" i="11" s="1"/>
  <c r="B2585" i="11" s="1"/>
  <c r="B2586" i="11" s="1"/>
  <c r="B2587" i="11" s="1"/>
  <c r="B2588" i="11" s="1"/>
  <c r="B2589" i="11" s="1"/>
  <c r="B2590" i="11" s="1"/>
  <c r="B2591" i="11" s="1"/>
  <c r="B2592" i="11" s="1"/>
  <c r="B2593" i="11" s="1"/>
  <c r="B2594" i="11" s="1"/>
  <c r="B2595" i="11" s="1"/>
  <c r="B2596" i="11" s="1"/>
  <c r="B2597" i="11" s="1"/>
  <c r="B2598" i="11" s="1"/>
  <c r="B2599" i="11" s="1"/>
  <c r="B2600" i="11" s="1"/>
  <c r="B2601" i="11" s="1"/>
  <c r="B2602" i="11" s="1"/>
  <c r="B2603" i="11" s="1"/>
  <c r="B2604" i="11" s="1"/>
  <c r="B2605" i="11" s="1"/>
  <c r="B2606" i="11" s="1"/>
  <c r="B2607" i="11" s="1"/>
  <c r="B2608" i="11" s="1"/>
  <c r="B2609" i="11" s="1"/>
  <c r="B2610" i="11" s="1"/>
  <c r="B2611" i="11" s="1"/>
  <c r="B2612" i="11" s="1"/>
  <c r="B2613" i="11" s="1"/>
  <c r="B2614" i="11" s="1"/>
  <c r="B2615" i="11" s="1"/>
  <c r="B2616" i="11" s="1"/>
  <c r="B2617" i="11" s="1"/>
  <c r="B2618" i="11" s="1"/>
  <c r="B2619" i="11" s="1"/>
  <c r="B2620" i="11" s="1"/>
  <c r="B2621" i="11" s="1"/>
  <c r="B2622" i="11" s="1"/>
  <c r="B2623" i="11" s="1"/>
  <c r="B2624" i="11" s="1"/>
  <c r="B2625" i="11" s="1"/>
  <c r="B2626" i="11" s="1"/>
  <c r="B2627" i="11" s="1"/>
  <c r="B2628" i="11" s="1"/>
  <c r="B2629" i="11" s="1"/>
  <c r="B2630" i="11" s="1"/>
  <c r="B2631" i="11" s="1"/>
  <c r="B2632" i="11" s="1"/>
  <c r="B2633" i="11" s="1"/>
  <c r="B2634" i="11" s="1"/>
  <c r="B2635" i="11" s="1"/>
  <c r="B2636" i="11" s="1"/>
  <c r="B2637" i="11" s="1"/>
  <c r="B2638" i="11" s="1"/>
  <c r="B2639" i="11" s="1"/>
  <c r="B2640" i="11" s="1"/>
  <c r="B2641" i="11" s="1"/>
  <c r="B2642" i="11" s="1"/>
  <c r="B2643" i="11" s="1"/>
  <c r="B2644" i="11" s="1"/>
  <c r="B2645" i="11" s="1"/>
  <c r="B2646" i="11" s="1"/>
  <c r="B2647" i="11" s="1"/>
  <c r="B2648" i="11" s="1"/>
  <c r="B2649" i="11" s="1"/>
  <c r="B2650" i="11" s="1"/>
  <c r="B2651" i="11" s="1"/>
  <c r="B2652" i="11" s="1"/>
  <c r="B2653" i="11" s="1"/>
  <c r="B2654" i="11" s="1"/>
  <c r="B2655" i="11" s="1"/>
  <c r="B2656" i="11" s="1"/>
  <c r="B2657" i="11" s="1"/>
  <c r="B2658" i="11" s="1"/>
  <c r="B2659" i="11" s="1"/>
  <c r="B2660" i="11" s="1"/>
  <c r="B2661" i="11" s="1"/>
  <c r="B2662" i="11" s="1"/>
  <c r="B2663" i="11" s="1"/>
  <c r="B2664" i="11" s="1"/>
  <c r="B2665" i="11" s="1"/>
  <c r="B2666" i="11" s="1"/>
  <c r="B2667" i="11" s="1"/>
  <c r="B2668" i="11" s="1"/>
  <c r="B2669" i="11" s="1"/>
  <c r="B2670" i="11" s="1"/>
  <c r="B2671" i="11" s="1"/>
  <c r="B2672" i="11" s="1"/>
  <c r="B2673" i="11" s="1"/>
  <c r="B2674" i="11" s="1"/>
  <c r="B2675" i="11" s="1"/>
  <c r="B2676" i="11" s="1"/>
  <c r="B2677" i="11" s="1"/>
  <c r="B2678" i="11" s="1"/>
  <c r="B2679" i="11" s="1"/>
  <c r="B2680" i="11" s="1"/>
  <c r="B2681" i="11" s="1"/>
  <c r="B2682" i="11" s="1"/>
  <c r="B2683" i="11" s="1"/>
  <c r="B2684" i="11" s="1"/>
  <c r="B2685" i="11" s="1"/>
  <c r="B2686" i="11" s="1"/>
  <c r="B2687" i="11" s="1"/>
  <c r="B2688" i="11" s="1"/>
  <c r="B2689" i="11" s="1"/>
  <c r="B2690" i="11" s="1"/>
  <c r="B2691" i="11" s="1"/>
  <c r="B2692" i="11" s="1"/>
  <c r="B2693" i="11" s="1"/>
  <c r="B2694" i="11" s="1"/>
  <c r="B2695" i="11" s="1"/>
  <c r="B2696" i="11" s="1"/>
  <c r="B2697" i="11" s="1"/>
  <c r="B2698" i="11" s="1"/>
  <c r="B2699" i="11" s="1"/>
  <c r="B2700" i="11" s="1"/>
  <c r="B2701" i="11" s="1"/>
  <c r="B2702" i="11" s="1"/>
  <c r="B2703" i="11" s="1"/>
  <c r="B2704" i="11" s="1"/>
  <c r="B2705" i="11" s="1"/>
  <c r="B2706" i="11" s="1"/>
  <c r="B2707" i="11" s="1"/>
  <c r="B2708" i="11" s="1"/>
  <c r="B2709" i="11" s="1"/>
  <c r="B2710" i="11" s="1"/>
  <c r="B2711" i="11" s="1"/>
  <c r="B2712" i="11" s="1"/>
  <c r="B2713" i="11" s="1"/>
  <c r="B2714" i="11" s="1"/>
  <c r="B2715" i="11" s="1"/>
  <c r="B2716" i="11" s="1"/>
  <c r="B2717" i="11" s="1"/>
  <c r="B2718" i="11" s="1"/>
  <c r="B2719" i="11" s="1"/>
  <c r="B2720" i="11" s="1"/>
  <c r="B2721" i="11" s="1"/>
  <c r="B2722" i="11" s="1"/>
  <c r="B2723" i="11" s="1"/>
  <c r="B2724" i="11" s="1"/>
  <c r="B2725" i="11" s="1"/>
  <c r="B2726" i="11" s="1"/>
  <c r="B2727" i="11" s="1"/>
  <c r="B2728" i="11" s="1"/>
  <c r="B2729" i="11" s="1"/>
  <c r="B2730" i="11" s="1"/>
  <c r="B2731" i="11" s="1"/>
  <c r="B2732" i="11" s="1"/>
  <c r="B2733" i="11" s="1"/>
  <c r="B2734" i="11" s="1"/>
  <c r="B2735" i="11" s="1"/>
  <c r="B2736" i="11" s="1"/>
  <c r="B2737" i="11" s="1"/>
  <c r="B2738" i="11" s="1"/>
  <c r="B2739" i="11" s="1"/>
  <c r="B2740" i="11" s="1"/>
  <c r="B2741" i="11" s="1"/>
  <c r="B2742" i="11" s="1"/>
  <c r="B2743" i="11" s="1"/>
  <c r="B2744" i="11" s="1"/>
  <c r="B2745" i="11" s="1"/>
  <c r="B2746" i="11" s="1"/>
  <c r="B2747" i="11" s="1"/>
  <c r="B2748" i="11" s="1"/>
  <c r="B2749" i="11" s="1"/>
  <c r="B2750" i="11" s="1"/>
  <c r="B2751" i="11" s="1"/>
  <c r="B2752" i="11" s="1"/>
  <c r="B2753" i="11" s="1"/>
  <c r="B2754" i="11" s="1"/>
  <c r="B2755" i="11" s="1"/>
  <c r="B2756" i="11" s="1"/>
  <c r="B2757" i="11" s="1"/>
  <c r="B2758" i="11" s="1"/>
  <c r="B2759" i="11" s="1"/>
  <c r="B2760" i="11" s="1"/>
  <c r="B2761" i="11" s="1"/>
  <c r="B2762" i="11" s="1"/>
  <c r="B2763" i="11" s="1"/>
  <c r="B2764" i="11" s="1"/>
  <c r="B2765" i="11" s="1"/>
  <c r="B2766" i="11" s="1"/>
  <c r="B2767" i="11" s="1"/>
  <c r="B2768" i="11" s="1"/>
  <c r="B2769" i="11" s="1"/>
  <c r="B2770" i="11" s="1"/>
  <c r="B2771" i="11" s="1"/>
  <c r="B2772" i="11" s="1"/>
  <c r="B2773" i="11" s="1"/>
  <c r="B2774" i="11" s="1"/>
  <c r="B2775" i="11" s="1"/>
  <c r="B2776" i="11" s="1"/>
  <c r="B2777" i="11" s="1"/>
  <c r="B2778" i="11" s="1"/>
  <c r="B2779" i="11" s="1"/>
  <c r="B2780" i="11" s="1"/>
  <c r="B2781" i="11" s="1"/>
  <c r="B2782" i="11" s="1"/>
  <c r="B2783" i="11" s="1"/>
  <c r="B2784" i="11" s="1"/>
  <c r="B2785" i="11" s="1"/>
  <c r="B2786" i="11" s="1"/>
  <c r="B2787" i="11" s="1"/>
  <c r="B2788" i="11" s="1"/>
  <c r="B2789" i="11" s="1"/>
  <c r="B2790" i="11" s="1"/>
  <c r="B2791" i="11" s="1"/>
  <c r="B2792" i="11" s="1"/>
  <c r="B2793" i="11" s="1"/>
  <c r="B2794" i="11" s="1"/>
  <c r="B2795" i="11" s="1"/>
  <c r="B2796" i="11" s="1"/>
  <c r="B2797" i="11" s="1"/>
  <c r="B2798" i="11" s="1"/>
  <c r="B2799" i="11" s="1"/>
  <c r="B2800" i="11" s="1"/>
  <c r="B2801" i="11" s="1"/>
  <c r="B2802" i="11" s="1"/>
  <c r="B2803" i="11" s="1"/>
  <c r="B2804" i="11" s="1"/>
  <c r="B2805" i="11" s="1"/>
  <c r="B2806" i="11" s="1"/>
  <c r="B2807" i="11" s="1"/>
  <c r="B2808" i="11" s="1"/>
  <c r="B2809" i="11" s="1"/>
  <c r="B2810" i="11" s="1"/>
  <c r="B2811" i="11" s="1"/>
  <c r="B2812" i="11" s="1"/>
  <c r="B2813" i="11" s="1"/>
  <c r="B2814" i="11" s="1"/>
  <c r="B2815" i="11" s="1"/>
  <c r="B2816" i="11" s="1"/>
  <c r="B2817" i="11" s="1"/>
  <c r="B2818" i="11" s="1"/>
  <c r="B2819" i="11" s="1"/>
  <c r="B2820" i="11" s="1"/>
  <c r="B2821" i="11" s="1"/>
  <c r="B2822" i="11" s="1"/>
  <c r="B2823" i="11" s="1"/>
  <c r="B2824" i="11" s="1"/>
  <c r="B2825" i="11" s="1"/>
  <c r="B2826" i="11" s="1"/>
  <c r="B2827" i="11" s="1"/>
  <c r="B2828" i="11" s="1"/>
  <c r="B2829" i="11" s="1"/>
  <c r="B2830" i="11" s="1"/>
  <c r="B2831" i="11" s="1"/>
  <c r="B2832" i="11" s="1"/>
  <c r="B2833" i="11" s="1"/>
  <c r="B2834" i="11" s="1"/>
  <c r="B2835" i="11" s="1"/>
  <c r="B2836" i="11" s="1"/>
  <c r="B2837" i="11" s="1"/>
  <c r="B2838" i="11" s="1"/>
  <c r="B2839" i="11" s="1"/>
  <c r="B2840" i="11" s="1"/>
  <c r="B2841" i="11" s="1"/>
  <c r="B2842" i="11" s="1"/>
  <c r="B2843" i="11" s="1"/>
  <c r="B2844" i="11" s="1"/>
  <c r="B2845" i="11" s="1"/>
  <c r="B2846" i="11" s="1"/>
  <c r="B2847" i="11" s="1"/>
  <c r="B2848" i="11" s="1"/>
  <c r="B2849" i="11" s="1"/>
  <c r="B2850" i="11" s="1"/>
  <c r="B2851" i="11" s="1"/>
  <c r="B2852" i="11" s="1"/>
  <c r="B2853" i="11" s="1"/>
  <c r="B2854" i="11" s="1"/>
  <c r="B2855" i="11" s="1"/>
  <c r="B2856" i="11" s="1"/>
  <c r="B2857" i="11" s="1"/>
  <c r="B2858" i="11" s="1"/>
  <c r="B2859" i="11" s="1"/>
  <c r="B2860" i="11" s="1"/>
  <c r="B2861" i="11" s="1"/>
  <c r="B2862" i="11" s="1"/>
  <c r="B2863" i="11" s="1"/>
  <c r="B2864" i="11" s="1"/>
  <c r="B2865" i="11" s="1"/>
  <c r="B2866" i="11" s="1"/>
  <c r="B2867" i="11" s="1"/>
  <c r="B2868" i="11" s="1"/>
  <c r="B2869" i="11" s="1"/>
  <c r="B2870" i="11" s="1"/>
  <c r="B2871" i="11" s="1"/>
  <c r="B2872" i="11" s="1"/>
  <c r="B2873" i="11" s="1"/>
  <c r="B2874" i="11" s="1"/>
  <c r="B2875" i="11" s="1"/>
  <c r="B2876" i="11" s="1"/>
  <c r="B2877" i="11" s="1"/>
  <c r="B2878" i="11" s="1"/>
  <c r="B2879" i="11" s="1"/>
  <c r="B2880" i="11" s="1"/>
  <c r="B2881" i="11" s="1"/>
  <c r="B2882" i="11" s="1"/>
  <c r="B2883" i="11" s="1"/>
  <c r="B2884" i="11" s="1"/>
  <c r="B2885" i="11" s="1"/>
  <c r="B2886" i="11" s="1"/>
  <c r="B2887" i="11" s="1"/>
  <c r="B2888" i="11" s="1"/>
  <c r="B2889" i="11" s="1"/>
  <c r="B2890" i="11" s="1"/>
  <c r="B2891" i="11" s="1"/>
  <c r="B2892" i="11" s="1"/>
  <c r="B2893" i="11" s="1"/>
  <c r="B2894" i="11" s="1"/>
  <c r="B2895" i="11" s="1"/>
  <c r="B2896" i="11" s="1"/>
  <c r="B2897" i="11" s="1"/>
  <c r="B2898" i="11" s="1"/>
  <c r="B2899" i="11" s="1"/>
  <c r="B2900" i="11" s="1"/>
  <c r="B2901" i="11" s="1"/>
  <c r="B2902" i="11" s="1"/>
  <c r="B2903" i="11" s="1"/>
  <c r="B2904" i="11" s="1"/>
  <c r="B2905" i="11" s="1"/>
  <c r="B2906" i="11" s="1"/>
  <c r="B2907" i="11" s="1"/>
  <c r="B2908" i="11" s="1"/>
  <c r="B2909" i="11" s="1"/>
  <c r="B2910" i="11" s="1"/>
  <c r="B2911" i="11" s="1"/>
  <c r="B2912" i="11" s="1"/>
  <c r="B2913" i="11" s="1"/>
  <c r="B2914" i="11" s="1"/>
  <c r="B2915" i="11" s="1"/>
  <c r="B2916" i="11" s="1"/>
  <c r="B2917" i="11" s="1"/>
  <c r="B2918" i="11" s="1"/>
  <c r="B2919" i="11" s="1"/>
  <c r="B2920" i="11" s="1"/>
  <c r="B2921" i="11" s="1"/>
  <c r="B2922" i="11" s="1"/>
  <c r="B2923" i="11" s="1"/>
  <c r="B2924" i="11" s="1"/>
  <c r="B2925" i="11" s="1"/>
  <c r="B2926" i="11" s="1"/>
  <c r="B2927" i="11" s="1"/>
  <c r="B2928" i="11" s="1"/>
  <c r="B2929" i="11" s="1"/>
  <c r="B2930" i="11" s="1"/>
  <c r="B2931" i="11" s="1"/>
  <c r="B2932" i="11" s="1"/>
  <c r="B2933" i="11" s="1"/>
  <c r="B2934" i="11" s="1"/>
  <c r="B2935" i="11" s="1"/>
  <c r="B2936" i="11" s="1"/>
  <c r="B2937" i="11" s="1"/>
  <c r="B2938" i="11" s="1"/>
  <c r="B2939" i="11" s="1"/>
  <c r="B2940" i="11" s="1"/>
  <c r="B2941" i="11" s="1"/>
  <c r="B2942" i="11" s="1"/>
  <c r="B2943" i="11" s="1"/>
  <c r="B2944" i="11" s="1"/>
  <c r="B2945" i="11" s="1"/>
  <c r="B2946" i="11" s="1"/>
  <c r="B2947" i="11" s="1"/>
  <c r="B2948" i="11" s="1"/>
  <c r="B2949" i="11" s="1"/>
  <c r="B2950" i="11" s="1"/>
  <c r="B2951" i="11" s="1"/>
  <c r="B2952" i="11" s="1"/>
  <c r="B2953" i="11" s="1"/>
  <c r="B2954" i="11" s="1"/>
  <c r="B2955" i="11" s="1"/>
  <c r="B2956" i="11" s="1"/>
  <c r="B2957" i="11" s="1"/>
  <c r="B2958" i="11" s="1"/>
  <c r="B2959" i="11" s="1"/>
  <c r="B2960" i="11" s="1"/>
  <c r="B2961" i="11" s="1"/>
  <c r="B2962" i="11" s="1"/>
  <c r="B2963" i="11" s="1"/>
  <c r="B2964" i="11" s="1"/>
  <c r="B2965" i="11" s="1"/>
  <c r="B2966" i="11" s="1"/>
  <c r="B2967" i="11" s="1"/>
  <c r="B2968" i="11" s="1"/>
  <c r="B2969" i="11" s="1"/>
  <c r="B2970" i="11" s="1"/>
  <c r="B2971" i="11" s="1"/>
  <c r="B2972" i="11" s="1"/>
  <c r="B2973" i="11" s="1"/>
  <c r="B2974" i="11" s="1"/>
  <c r="B2975" i="11" s="1"/>
  <c r="B2976" i="11" s="1"/>
  <c r="B2977" i="11" s="1"/>
  <c r="B2978" i="11" s="1"/>
  <c r="B2979" i="11" s="1"/>
  <c r="B2980" i="11" s="1"/>
  <c r="B2981" i="11" s="1"/>
  <c r="B2982" i="11" s="1"/>
  <c r="B2983" i="11" s="1"/>
  <c r="B2984" i="11" s="1"/>
  <c r="B2985" i="11" s="1"/>
  <c r="B2986" i="11" s="1"/>
  <c r="B2987" i="11" s="1"/>
  <c r="B2988" i="11" s="1"/>
  <c r="B2989" i="11" s="1"/>
  <c r="B2990" i="11" s="1"/>
  <c r="B2991" i="11" s="1"/>
  <c r="B2992" i="11" s="1"/>
  <c r="B2993" i="11" s="1"/>
  <c r="B2994" i="11" s="1"/>
  <c r="B2995" i="11" s="1"/>
  <c r="B2996" i="11" s="1"/>
  <c r="B2997" i="11" s="1"/>
  <c r="B2998" i="11" s="1"/>
  <c r="B2999" i="11" s="1"/>
  <c r="B3000" i="11" s="1"/>
  <c r="B3001" i="11" s="1"/>
  <c r="B3002" i="11" s="1"/>
  <c r="B3003" i="11" s="1"/>
  <c r="B3004" i="11" s="1"/>
  <c r="B3005" i="11" s="1"/>
  <c r="B3006" i="11" s="1"/>
  <c r="B3007" i="11" s="1"/>
  <c r="B3008" i="11" s="1"/>
  <c r="B3009" i="11" s="1"/>
  <c r="B3010" i="11" s="1"/>
  <c r="B3011" i="11" s="1"/>
  <c r="B3012" i="11" s="1"/>
  <c r="B3013" i="11" s="1"/>
  <c r="B3014" i="11" s="1"/>
  <c r="B3015" i="11" s="1"/>
  <c r="B3016" i="11" s="1"/>
  <c r="B3017" i="11" s="1"/>
  <c r="B3018" i="11" s="1"/>
  <c r="B3019" i="11" s="1"/>
  <c r="B3020" i="11" s="1"/>
  <c r="B3021" i="11" s="1"/>
  <c r="B3022" i="11" s="1"/>
  <c r="B3023" i="11" s="1"/>
  <c r="B3024" i="11" s="1"/>
  <c r="B3025" i="11" s="1"/>
  <c r="B3026" i="11" s="1"/>
  <c r="B3027" i="11" s="1"/>
  <c r="B3028" i="11" s="1"/>
  <c r="B3029" i="11" s="1"/>
  <c r="B3030" i="11" s="1"/>
  <c r="B3031" i="11" s="1"/>
  <c r="B3032" i="11" s="1"/>
  <c r="B3033" i="11" s="1"/>
  <c r="B3034" i="11" s="1"/>
  <c r="B3035" i="11" s="1"/>
  <c r="B3036" i="11" s="1"/>
  <c r="B3037" i="11" s="1"/>
  <c r="B3038" i="11" s="1"/>
  <c r="B3039" i="11" s="1"/>
  <c r="B3040" i="11" s="1"/>
  <c r="B3041" i="11" s="1"/>
  <c r="B3042" i="11" s="1"/>
  <c r="B3043" i="11" s="1"/>
  <c r="B3044" i="11" s="1"/>
  <c r="B3045" i="11" s="1"/>
  <c r="B3046" i="11" s="1"/>
  <c r="B3047" i="11" s="1"/>
  <c r="B3048" i="11" s="1"/>
  <c r="B3049" i="11" s="1"/>
  <c r="B3050" i="11" s="1"/>
  <c r="B3051" i="11" s="1"/>
  <c r="B3052" i="11" s="1"/>
  <c r="B3053" i="11" s="1"/>
  <c r="B3054" i="11" s="1"/>
  <c r="B3055" i="11" s="1"/>
  <c r="B3056" i="11" s="1"/>
  <c r="B3057" i="11" s="1"/>
  <c r="B3058" i="11" s="1"/>
  <c r="B3059" i="11" s="1"/>
  <c r="B3060" i="11" s="1"/>
  <c r="B3061" i="11" s="1"/>
  <c r="B3062" i="11" s="1"/>
  <c r="B3063" i="11" s="1"/>
  <c r="B3064" i="11" s="1"/>
  <c r="B3065" i="11" s="1"/>
  <c r="B3066" i="11" s="1"/>
  <c r="B3067" i="11" s="1"/>
  <c r="B3068" i="11" s="1"/>
  <c r="B3069" i="11" s="1"/>
  <c r="B3070" i="11" s="1"/>
  <c r="B3071" i="11" s="1"/>
  <c r="B3072" i="11" s="1"/>
  <c r="B3073" i="11" s="1"/>
  <c r="B3074" i="11" s="1"/>
  <c r="B3075" i="11" s="1"/>
  <c r="B3076" i="11" s="1"/>
  <c r="B3077" i="11" s="1"/>
  <c r="B3078" i="11" s="1"/>
  <c r="B3079" i="11" s="1"/>
  <c r="B3080" i="11" s="1"/>
  <c r="B3081" i="11" s="1"/>
  <c r="B3082" i="11" s="1"/>
  <c r="B3083" i="11" s="1"/>
  <c r="B3084" i="11" s="1"/>
  <c r="B3085" i="11" s="1"/>
  <c r="B3086" i="11" s="1"/>
  <c r="B3087" i="11" s="1"/>
  <c r="B3088" i="11" s="1"/>
  <c r="B3089" i="11" s="1"/>
  <c r="B3090" i="11" s="1"/>
  <c r="B3091" i="11" s="1"/>
  <c r="B3092" i="11" s="1"/>
  <c r="B3093" i="11" s="1"/>
  <c r="B3094" i="11" s="1"/>
  <c r="B3095" i="11" s="1"/>
  <c r="B3096" i="11" s="1"/>
  <c r="B3097" i="11" s="1"/>
  <c r="B3098" i="11" s="1"/>
  <c r="B3099" i="11" s="1"/>
  <c r="B3100" i="11" s="1"/>
  <c r="B3101" i="11" s="1"/>
  <c r="B3102" i="11" s="1"/>
  <c r="B3103" i="11" s="1"/>
  <c r="B3104" i="11" s="1"/>
  <c r="B3105" i="11" s="1"/>
  <c r="B3106" i="11" s="1"/>
  <c r="B3107" i="11" s="1"/>
  <c r="B3108" i="11" s="1"/>
  <c r="B3109" i="11" s="1"/>
  <c r="B3110" i="11" s="1"/>
  <c r="B3111" i="11" s="1"/>
  <c r="B3112" i="11" s="1"/>
  <c r="B3113" i="11" s="1"/>
  <c r="B3114" i="11" s="1"/>
  <c r="B3115" i="11" s="1"/>
  <c r="B3116" i="11" s="1"/>
  <c r="B3117" i="11" s="1"/>
  <c r="B3118" i="11" s="1"/>
  <c r="B3119" i="11" s="1"/>
  <c r="B3120" i="11" s="1"/>
  <c r="B3121" i="11" s="1"/>
  <c r="B3122" i="11" s="1"/>
  <c r="B3123" i="11" s="1"/>
  <c r="B3124" i="11" s="1"/>
  <c r="B3125" i="11" s="1"/>
  <c r="B3126" i="11" s="1"/>
  <c r="B3127" i="11" s="1"/>
  <c r="B3128" i="11" s="1"/>
  <c r="B3129" i="11" s="1"/>
  <c r="B3130" i="11" s="1"/>
  <c r="B3131" i="11" s="1"/>
  <c r="B3132" i="11" s="1"/>
  <c r="B3133" i="11" s="1"/>
  <c r="B3134" i="11" s="1"/>
  <c r="B3135" i="11" s="1"/>
  <c r="B3136" i="11" s="1"/>
  <c r="B3137" i="11" s="1"/>
  <c r="B3138" i="11" s="1"/>
  <c r="B3139" i="11" s="1"/>
  <c r="B3140" i="11" s="1"/>
  <c r="B3141" i="11" s="1"/>
  <c r="B3142" i="11" s="1"/>
  <c r="B3143" i="11" s="1"/>
  <c r="B3144" i="11" s="1"/>
  <c r="B3145" i="11" s="1"/>
  <c r="B3146" i="11" s="1"/>
  <c r="B3147" i="11" s="1"/>
  <c r="B3148" i="11" s="1"/>
  <c r="B3149" i="11" s="1"/>
  <c r="B3150" i="11" s="1"/>
  <c r="B3151" i="11" s="1"/>
  <c r="B3152" i="11" s="1"/>
  <c r="B3153" i="11" s="1"/>
  <c r="B3154" i="11" s="1"/>
  <c r="B3155" i="11" s="1"/>
  <c r="B3156" i="11" s="1"/>
  <c r="B3157" i="11" s="1"/>
  <c r="B3158" i="11" s="1"/>
  <c r="B3159" i="11" s="1"/>
  <c r="B3160" i="11" s="1"/>
  <c r="B3161" i="11" s="1"/>
  <c r="B3162" i="11" s="1"/>
  <c r="B3163" i="11" s="1"/>
  <c r="B3164" i="11" s="1"/>
  <c r="B3165" i="11" s="1"/>
  <c r="B3166" i="11" s="1"/>
  <c r="B3167" i="11" s="1"/>
  <c r="B3168" i="11" s="1"/>
  <c r="B3169" i="11" s="1"/>
  <c r="B3170" i="11" s="1"/>
  <c r="B3171" i="11" s="1"/>
  <c r="B3172" i="11" s="1"/>
  <c r="B3173" i="11" s="1"/>
  <c r="B3174" i="11" s="1"/>
  <c r="B3175" i="11" s="1"/>
  <c r="B3176" i="11" s="1"/>
  <c r="B3177" i="11" s="1"/>
  <c r="B3178" i="11" s="1"/>
  <c r="B3179" i="11" s="1"/>
  <c r="B3180" i="11" s="1"/>
  <c r="B3181" i="11" s="1"/>
  <c r="B3182" i="11" s="1"/>
  <c r="B3183" i="11" s="1"/>
  <c r="B3184" i="11" s="1"/>
  <c r="B3185" i="11" s="1"/>
  <c r="B3186" i="11" s="1"/>
  <c r="B3187" i="11" s="1"/>
  <c r="B3188" i="11" s="1"/>
  <c r="B3189" i="11" s="1"/>
  <c r="B3190" i="11" s="1"/>
  <c r="B3191" i="11" s="1"/>
  <c r="B3192" i="11" s="1"/>
  <c r="B3193" i="11" s="1"/>
  <c r="B3194" i="11" s="1"/>
  <c r="B3195" i="11" s="1"/>
  <c r="B3196" i="11" s="1"/>
  <c r="B3197" i="11" s="1"/>
  <c r="B3198" i="11" s="1"/>
  <c r="B3199" i="11" s="1"/>
  <c r="B3200" i="11" s="1"/>
  <c r="B3201" i="11" s="1"/>
  <c r="B3202" i="11" s="1"/>
  <c r="B3203" i="11" s="1"/>
  <c r="B3204" i="11" s="1"/>
  <c r="B3205" i="11" s="1"/>
  <c r="B3206" i="11" s="1"/>
  <c r="B3207" i="11" s="1"/>
  <c r="B3208" i="11" s="1"/>
  <c r="B3209" i="11" s="1"/>
  <c r="B3210" i="11" s="1"/>
  <c r="B3211" i="11" s="1"/>
  <c r="B3212" i="11" s="1"/>
  <c r="B3213" i="11" s="1"/>
  <c r="B3214" i="11" s="1"/>
  <c r="B3215" i="11" s="1"/>
  <c r="B3216" i="11" s="1"/>
  <c r="B3217" i="11" s="1"/>
  <c r="B3218" i="11" s="1"/>
  <c r="B3219" i="11" s="1"/>
  <c r="B3220" i="11" s="1"/>
  <c r="B3221" i="11" s="1"/>
  <c r="B3222" i="11" s="1"/>
  <c r="B3223" i="11" s="1"/>
  <c r="B3224" i="11" s="1"/>
  <c r="B3225" i="11" s="1"/>
  <c r="B3226" i="11" s="1"/>
  <c r="B3227" i="11" s="1"/>
  <c r="B3228" i="11" s="1"/>
  <c r="B3229" i="11" s="1"/>
  <c r="B3230" i="11" s="1"/>
  <c r="B3231" i="11" s="1"/>
  <c r="B3232" i="11" s="1"/>
  <c r="B3233" i="11" s="1"/>
  <c r="B3234" i="11" s="1"/>
  <c r="B3235" i="11" s="1"/>
  <c r="B3236" i="11" s="1"/>
  <c r="B3237" i="11" s="1"/>
  <c r="B3238" i="11" s="1"/>
  <c r="B3239" i="11" s="1"/>
  <c r="B3240" i="11" s="1"/>
  <c r="B3241" i="11" s="1"/>
  <c r="B3242" i="11" s="1"/>
  <c r="B3243" i="11" s="1"/>
  <c r="B3244" i="11" s="1"/>
  <c r="B3245" i="11" s="1"/>
  <c r="B3246" i="11" s="1"/>
  <c r="B3247" i="11" s="1"/>
  <c r="B3248" i="11" s="1"/>
  <c r="B3249" i="11" s="1"/>
  <c r="B3250" i="11" s="1"/>
  <c r="B3251" i="11" s="1"/>
  <c r="B3252" i="11" s="1"/>
  <c r="B3253" i="11" s="1"/>
  <c r="B3254" i="11" s="1"/>
  <c r="B3255" i="11" s="1"/>
  <c r="B3256" i="11" s="1"/>
  <c r="B3257" i="11" s="1"/>
  <c r="B3258" i="11" s="1"/>
  <c r="B3259" i="11" s="1"/>
  <c r="B3260" i="11" s="1"/>
  <c r="B3261" i="11" s="1"/>
  <c r="B3262" i="11" s="1"/>
  <c r="B3263" i="11" s="1"/>
  <c r="B3264" i="11" s="1"/>
  <c r="B3265" i="11" s="1"/>
  <c r="B3266" i="11" s="1"/>
  <c r="B3267" i="11" s="1"/>
  <c r="B3268" i="11" s="1"/>
  <c r="B3269" i="11" s="1"/>
  <c r="B3270" i="11" s="1"/>
  <c r="B3271" i="11" s="1"/>
  <c r="B3272" i="11" s="1"/>
  <c r="B3273" i="11" s="1"/>
  <c r="B3274" i="11" s="1"/>
  <c r="B3275" i="11" s="1"/>
  <c r="B3276" i="11" s="1"/>
  <c r="B3277" i="11" s="1"/>
  <c r="B3278" i="11" s="1"/>
  <c r="B3279" i="11" s="1"/>
  <c r="B3280" i="11" s="1"/>
  <c r="B3281" i="11" s="1"/>
  <c r="B3282" i="11" s="1"/>
  <c r="B3283" i="11" s="1"/>
  <c r="B3284" i="11" s="1"/>
  <c r="B3285" i="11" s="1"/>
  <c r="B3286" i="11" s="1"/>
  <c r="B3287" i="11" s="1"/>
  <c r="B3288" i="11" s="1"/>
  <c r="B3289" i="11" s="1"/>
  <c r="B3290" i="11" s="1"/>
  <c r="B3291" i="11" s="1"/>
  <c r="B3292" i="11" s="1"/>
  <c r="B3293" i="11" s="1"/>
  <c r="B3294" i="11" s="1"/>
  <c r="B3295" i="11" s="1"/>
  <c r="B3296" i="11" s="1"/>
  <c r="B3297" i="11" s="1"/>
  <c r="B3298" i="11" s="1"/>
  <c r="B3299" i="11" s="1"/>
  <c r="B3300" i="11" s="1"/>
  <c r="B3301" i="11" s="1"/>
  <c r="B3302" i="11" s="1"/>
  <c r="B3303" i="11" s="1"/>
  <c r="B3304" i="11" s="1"/>
  <c r="B3305" i="11" s="1"/>
  <c r="B3306" i="11" s="1"/>
  <c r="B3307" i="11" s="1"/>
  <c r="B3308" i="11" s="1"/>
  <c r="B3309" i="11" s="1"/>
  <c r="B3310" i="11" s="1"/>
  <c r="B3311" i="11" s="1"/>
  <c r="B3312" i="11" s="1"/>
  <c r="B3313" i="11" s="1"/>
  <c r="B3314" i="11" s="1"/>
  <c r="B3315" i="11" s="1"/>
  <c r="B3316" i="11" s="1"/>
  <c r="B3317" i="11" s="1"/>
  <c r="B3318" i="11" s="1"/>
  <c r="B3319" i="11" s="1"/>
  <c r="B3320" i="11" s="1"/>
  <c r="B3321" i="11" s="1"/>
  <c r="B3322" i="11" s="1"/>
  <c r="B3323" i="11" s="1"/>
  <c r="B3324" i="11" s="1"/>
  <c r="B3325" i="11" s="1"/>
  <c r="B3326" i="11" s="1"/>
  <c r="B3327" i="11" s="1"/>
  <c r="B3328" i="11" s="1"/>
  <c r="B3329" i="11" s="1"/>
  <c r="B3330" i="11" s="1"/>
  <c r="B3331" i="11" s="1"/>
  <c r="B3332" i="11" s="1"/>
  <c r="B3333" i="11" s="1"/>
  <c r="B3334" i="11" s="1"/>
  <c r="B3335" i="11" s="1"/>
  <c r="B3336" i="11" s="1"/>
  <c r="B3337" i="11" s="1"/>
  <c r="B3338" i="11" s="1"/>
  <c r="B3339" i="11" s="1"/>
  <c r="B3340" i="11" s="1"/>
  <c r="B3341" i="11" s="1"/>
  <c r="B3342" i="11" s="1"/>
  <c r="B3343" i="11" s="1"/>
  <c r="B3344" i="11" s="1"/>
  <c r="B3345" i="11" s="1"/>
  <c r="B3346" i="11" s="1"/>
  <c r="B3347" i="11" s="1"/>
  <c r="B3348" i="11" s="1"/>
  <c r="B3349" i="11" s="1"/>
  <c r="B3350" i="11" s="1"/>
  <c r="B3351" i="11" s="1"/>
  <c r="B3352" i="11" s="1"/>
  <c r="B3353" i="11" s="1"/>
  <c r="B3354" i="11" s="1"/>
  <c r="B3355" i="11" s="1"/>
  <c r="B3356" i="11" s="1"/>
  <c r="B3357" i="11" s="1"/>
  <c r="B3358" i="11" s="1"/>
  <c r="B3359" i="11" s="1"/>
  <c r="B3360" i="11" s="1"/>
  <c r="B3361" i="11" s="1"/>
  <c r="B3362" i="11" s="1"/>
  <c r="B3363" i="11" s="1"/>
  <c r="B3364" i="11" s="1"/>
  <c r="B3365" i="11" s="1"/>
  <c r="B3366" i="11" s="1"/>
  <c r="B3367" i="11" s="1"/>
  <c r="B3368" i="11" s="1"/>
  <c r="B3369" i="11" s="1"/>
  <c r="B3370" i="11" s="1"/>
  <c r="B3371" i="11" s="1"/>
  <c r="B3372" i="11" s="1"/>
  <c r="B3373" i="11" s="1"/>
  <c r="B3374" i="11" s="1"/>
  <c r="B3375" i="11" s="1"/>
  <c r="B3376" i="11" s="1"/>
  <c r="B3377" i="11" s="1"/>
  <c r="B3378" i="11" s="1"/>
  <c r="B3379" i="11" s="1"/>
  <c r="B3380" i="11" s="1"/>
  <c r="B3381" i="11" s="1"/>
  <c r="B3382" i="11" s="1"/>
  <c r="B3383" i="11" s="1"/>
  <c r="B3384" i="11" s="1"/>
  <c r="B3385" i="11" s="1"/>
  <c r="B3386" i="11" s="1"/>
  <c r="B3387" i="11" s="1"/>
  <c r="B3388" i="11" s="1"/>
  <c r="B3389" i="11" s="1"/>
  <c r="B3390" i="11" s="1"/>
  <c r="B3391" i="11" s="1"/>
  <c r="B3392" i="11" s="1"/>
  <c r="B3393" i="11" s="1"/>
  <c r="B3394" i="11" s="1"/>
  <c r="B3395" i="11" s="1"/>
  <c r="B3396" i="11" s="1"/>
  <c r="B3397" i="11" s="1"/>
  <c r="B3398" i="11" s="1"/>
  <c r="B3399" i="11" s="1"/>
  <c r="B3400" i="11" s="1"/>
  <c r="B3401" i="11" s="1"/>
  <c r="B3402" i="11" s="1"/>
  <c r="B3403" i="11" s="1"/>
  <c r="B3404" i="11" s="1"/>
  <c r="B3405" i="11" s="1"/>
  <c r="B3406" i="11" s="1"/>
  <c r="B3407" i="11" s="1"/>
  <c r="B3408" i="11" s="1"/>
  <c r="B3409" i="11" s="1"/>
  <c r="B3410" i="11" s="1"/>
  <c r="B3411" i="11" s="1"/>
  <c r="B3412" i="11" s="1"/>
  <c r="B3413" i="11" s="1"/>
  <c r="B3414" i="11" s="1"/>
  <c r="B3415" i="11" s="1"/>
  <c r="B3416" i="11" s="1"/>
  <c r="B3417" i="11" s="1"/>
  <c r="B3418" i="11" s="1"/>
  <c r="B3419" i="11" s="1"/>
  <c r="B3420" i="11" s="1"/>
  <c r="B3421" i="11" s="1"/>
  <c r="B3422" i="11" s="1"/>
  <c r="B3423" i="11" s="1"/>
  <c r="B3424" i="11" s="1"/>
  <c r="B3425" i="11" s="1"/>
  <c r="B3426" i="11" s="1"/>
  <c r="B3427" i="11" s="1"/>
  <c r="B3428" i="11" s="1"/>
  <c r="B3429" i="11" s="1"/>
  <c r="B3430" i="11" s="1"/>
  <c r="B3431" i="11" s="1"/>
  <c r="B3432" i="11" s="1"/>
  <c r="B3433" i="11" s="1"/>
  <c r="B3434" i="11" s="1"/>
  <c r="B3435" i="11" s="1"/>
  <c r="B3436" i="11" s="1"/>
  <c r="B3437" i="11" s="1"/>
  <c r="B3438" i="11" s="1"/>
  <c r="B3439" i="11" s="1"/>
  <c r="B3440" i="11" s="1"/>
  <c r="B3441" i="11" s="1"/>
  <c r="B3442" i="11" s="1"/>
  <c r="B3443" i="11" s="1"/>
  <c r="B3444" i="11" s="1"/>
  <c r="B3445" i="11" s="1"/>
  <c r="B3446" i="11" s="1"/>
  <c r="B3447" i="11" s="1"/>
  <c r="B3448" i="11" s="1"/>
  <c r="B3449" i="11" s="1"/>
  <c r="B3450" i="11" s="1"/>
  <c r="B3451" i="11" s="1"/>
  <c r="B3452" i="11" s="1"/>
  <c r="B3453" i="11" s="1"/>
  <c r="B3454" i="11" s="1"/>
  <c r="B3455" i="11" s="1"/>
  <c r="B3456" i="11" s="1"/>
  <c r="B3457" i="11" s="1"/>
  <c r="B3458" i="11" s="1"/>
  <c r="B3459" i="11" s="1"/>
  <c r="B3460" i="11" s="1"/>
  <c r="B3461" i="11" s="1"/>
  <c r="B3462" i="11" s="1"/>
  <c r="B3463" i="11" s="1"/>
  <c r="B3464" i="11" s="1"/>
  <c r="B3465" i="11" s="1"/>
  <c r="B3466" i="11" s="1"/>
  <c r="B3467" i="11" s="1"/>
  <c r="B3468" i="11" s="1"/>
  <c r="B3469" i="11" s="1"/>
  <c r="B3470" i="11" s="1"/>
  <c r="B3471" i="11" s="1"/>
  <c r="B3472" i="11" s="1"/>
  <c r="B3473" i="11" s="1"/>
  <c r="B3474" i="11" s="1"/>
  <c r="B3475" i="11" s="1"/>
  <c r="B3476" i="11" s="1"/>
  <c r="B3477" i="11" s="1"/>
  <c r="B3478" i="11" s="1"/>
  <c r="B3479" i="11" s="1"/>
  <c r="B3480" i="11" s="1"/>
  <c r="B3481" i="11" s="1"/>
  <c r="B3482" i="11" s="1"/>
  <c r="B3483" i="11" s="1"/>
  <c r="B3484" i="11" s="1"/>
  <c r="B3485" i="11" s="1"/>
  <c r="B3486" i="11" s="1"/>
  <c r="B3487" i="11" s="1"/>
  <c r="B3488" i="11" s="1"/>
  <c r="B3489" i="11" s="1"/>
  <c r="B3490" i="11" s="1"/>
  <c r="B3491" i="11" s="1"/>
  <c r="B3492" i="11" s="1"/>
  <c r="B3493" i="11" s="1"/>
  <c r="B3494" i="11" s="1"/>
  <c r="B3495" i="11" s="1"/>
  <c r="B3496" i="11" s="1"/>
  <c r="B3497" i="11" s="1"/>
  <c r="B3498" i="11" s="1"/>
  <c r="B3499" i="11" s="1"/>
  <c r="B3500" i="11" s="1"/>
  <c r="B3501" i="11" s="1"/>
  <c r="B3502" i="11" s="1"/>
  <c r="B3503" i="11" s="1"/>
  <c r="B3504" i="11" s="1"/>
  <c r="B3505" i="11" s="1"/>
  <c r="B3506" i="11" s="1"/>
  <c r="B3507" i="11" s="1"/>
  <c r="B3508" i="11" s="1"/>
  <c r="B3509" i="11" s="1"/>
  <c r="B3510" i="11" s="1"/>
  <c r="B3511" i="11" s="1"/>
  <c r="B3512" i="11" s="1"/>
  <c r="B3513" i="11" s="1"/>
  <c r="B3514" i="11" s="1"/>
  <c r="B3515" i="11" s="1"/>
  <c r="B3516" i="11" s="1"/>
  <c r="B3517" i="11" s="1"/>
  <c r="B3518" i="11" s="1"/>
  <c r="B3519" i="11" s="1"/>
  <c r="B3520" i="11" s="1"/>
  <c r="B3521" i="11" s="1"/>
  <c r="B3522" i="11" s="1"/>
  <c r="B3523" i="11" s="1"/>
  <c r="B3524" i="11" s="1"/>
  <c r="B3525" i="11" s="1"/>
  <c r="B3526" i="11" s="1"/>
  <c r="B3527" i="11" s="1"/>
  <c r="B3528" i="11" s="1"/>
  <c r="B3529" i="11" s="1"/>
  <c r="B3530" i="11" s="1"/>
  <c r="B3531" i="11" s="1"/>
  <c r="B3532" i="11" s="1"/>
  <c r="B3533" i="11" s="1"/>
  <c r="B3534" i="11" s="1"/>
  <c r="B3535" i="11" s="1"/>
  <c r="B3536" i="11" s="1"/>
  <c r="B3537" i="11" s="1"/>
  <c r="B3538" i="11" s="1"/>
  <c r="B3539" i="11" s="1"/>
  <c r="B3540" i="11" s="1"/>
  <c r="B3541" i="11" s="1"/>
  <c r="B3542" i="11" s="1"/>
  <c r="B3543" i="11" s="1"/>
  <c r="B3544" i="11" s="1"/>
  <c r="B3545" i="11" s="1"/>
  <c r="B3546" i="11" s="1"/>
  <c r="B3547" i="11" s="1"/>
  <c r="B3548" i="11" s="1"/>
  <c r="B3549" i="11" s="1"/>
  <c r="B3550" i="11" s="1"/>
  <c r="B3551" i="11" s="1"/>
  <c r="B3552" i="11" s="1"/>
  <c r="B3553" i="11" s="1"/>
  <c r="B3554" i="11" s="1"/>
  <c r="B3555" i="11" s="1"/>
  <c r="B3556" i="11" s="1"/>
  <c r="B3557" i="11" s="1"/>
  <c r="B3558" i="11" s="1"/>
  <c r="B3559" i="11" s="1"/>
  <c r="B3560" i="11" s="1"/>
  <c r="B3561" i="11" s="1"/>
  <c r="B3562" i="11" s="1"/>
  <c r="B3563" i="11" s="1"/>
  <c r="B3564" i="11" s="1"/>
  <c r="B3565" i="11" s="1"/>
  <c r="B3566" i="11" s="1"/>
  <c r="B3567" i="11" s="1"/>
  <c r="B3568" i="11" s="1"/>
  <c r="B3569" i="11" s="1"/>
  <c r="B3570" i="11" s="1"/>
  <c r="B3571" i="11" s="1"/>
  <c r="B3572" i="11" s="1"/>
  <c r="B3573" i="11" s="1"/>
  <c r="B3574" i="11" s="1"/>
  <c r="B3575" i="11" s="1"/>
  <c r="B3576" i="11" s="1"/>
  <c r="B3577" i="11" s="1"/>
  <c r="B3578" i="11" s="1"/>
  <c r="B3579" i="11" s="1"/>
  <c r="B3580" i="11" s="1"/>
  <c r="B3581" i="11" s="1"/>
  <c r="B3582" i="11" s="1"/>
  <c r="B3583" i="11" s="1"/>
  <c r="B3584" i="11" s="1"/>
  <c r="B3585" i="11" s="1"/>
  <c r="B3586" i="11" s="1"/>
  <c r="B3587" i="11" s="1"/>
  <c r="B3588" i="11" s="1"/>
  <c r="B3589" i="11" s="1"/>
  <c r="B3590" i="11" s="1"/>
  <c r="B3591" i="11" s="1"/>
  <c r="B3592" i="11" s="1"/>
  <c r="B3593" i="11" s="1"/>
  <c r="B3594" i="11" s="1"/>
  <c r="B3595" i="11" s="1"/>
  <c r="B3596" i="11" s="1"/>
  <c r="B3597" i="11" s="1"/>
  <c r="B3598" i="11" s="1"/>
  <c r="B3599" i="11" s="1"/>
  <c r="B3600" i="11" s="1"/>
  <c r="B3601" i="11" s="1"/>
  <c r="B3602" i="11" s="1"/>
  <c r="B3603" i="11" s="1"/>
  <c r="B3604" i="11" s="1"/>
  <c r="B3605" i="11" s="1"/>
  <c r="B3606" i="11" s="1"/>
  <c r="B3607" i="11" s="1"/>
  <c r="B3608" i="11" s="1"/>
  <c r="B3609" i="11" s="1"/>
  <c r="B3610" i="11" s="1"/>
  <c r="B3611" i="11" s="1"/>
  <c r="B3612" i="11" s="1"/>
  <c r="B3613" i="11" s="1"/>
  <c r="B3614" i="11" s="1"/>
  <c r="B3615" i="11" s="1"/>
  <c r="B3616" i="11" s="1"/>
  <c r="B3617" i="11" s="1"/>
  <c r="B3618" i="11" s="1"/>
  <c r="B3619" i="11" s="1"/>
  <c r="B3620" i="11" s="1"/>
  <c r="B3621" i="11" s="1"/>
  <c r="B3622" i="11" s="1"/>
  <c r="B3623" i="11" s="1"/>
  <c r="B3624" i="11" s="1"/>
  <c r="B3625" i="11" s="1"/>
  <c r="B3626" i="11" s="1"/>
  <c r="B3627" i="11" s="1"/>
  <c r="B3628" i="11" s="1"/>
  <c r="B3629" i="11" s="1"/>
  <c r="B3630" i="11" s="1"/>
  <c r="B3631" i="11" s="1"/>
  <c r="B3632" i="11" s="1"/>
  <c r="B3633" i="11" s="1"/>
  <c r="B3634" i="11" s="1"/>
  <c r="B3635" i="11" s="1"/>
  <c r="B3636" i="11" s="1"/>
  <c r="B3637" i="11" s="1"/>
  <c r="B3638" i="11" s="1"/>
  <c r="B3639" i="11" s="1"/>
  <c r="B3640" i="11" s="1"/>
  <c r="B3641" i="11" s="1"/>
  <c r="B3642" i="11" s="1"/>
  <c r="B3643" i="11" s="1"/>
  <c r="B3644" i="11" s="1"/>
  <c r="B3645" i="11" s="1"/>
  <c r="B3646" i="11" s="1"/>
  <c r="B3647" i="11" s="1"/>
  <c r="B3648" i="11" s="1"/>
  <c r="B3649" i="11" s="1"/>
  <c r="B3650" i="11" s="1"/>
  <c r="B3651" i="11" s="1"/>
  <c r="B3652" i="11" s="1"/>
  <c r="B3653" i="11" s="1"/>
  <c r="B3654" i="11" s="1"/>
  <c r="B3655" i="11" s="1"/>
  <c r="B3656" i="11" s="1"/>
  <c r="B3657" i="11" s="1"/>
  <c r="B3658" i="11" s="1"/>
  <c r="B3659" i="11" s="1"/>
  <c r="B3660" i="11" s="1"/>
  <c r="B3661" i="11" s="1"/>
  <c r="B3662" i="11" s="1"/>
  <c r="B3663" i="11" s="1"/>
  <c r="B3664" i="11" s="1"/>
  <c r="B3665" i="11" s="1"/>
  <c r="B3666" i="11" s="1"/>
  <c r="B3667" i="11" s="1"/>
  <c r="B3668" i="11" s="1"/>
  <c r="B3669" i="11" s="1"/>
  <c r="B3670" i="11" s="1"/>
  <c r="B3671" i="11" s="1"/>
  <c r="B3672" i="11" s="1"/>
  <c r="B3673" i="11" s="1"/>
  <c r="B3674" i="11" s="1"/>
  <c r="B3675" i="11" s="1"/>
  <c r="B3676" i="11" s="1"/>
  <c r="B3677" i="11" s="1"/>
  <c r="B3678" i="11" s="1"/>
  <c r="B3679" i="11" s="1"/>
  <c r="B3680" i="11" s="1"/>
  <c r="B3681" i="11" s="1"/>
  <c r="B3682" i="11" s="1"/>
  <c r="B3683" i="11" s="1"/>
  <c r="B3684" i="11" s="1"/>
  <c r="B3685" i="11" s="1"/>
  <c r="B3686" i="11" s="1"/>
  <c r="B3687" i="11" s="1"/>
  <c r="B3688" i="11" s="1"/>
  <c r="B3689" i="11" s="1"/>
  <c r="B3690" i="11" s="1"/>
  <c r="B3691" i="11" s="1"/>
  <c r="B3692" i="11" s="1"/>
  <c r="B3693" i="11" s="1"/>
  <c r="B3694" i="11" s="1"/>
  <c r="B3695" i="11" s="1"/>
  <c r="B3696" i="11" s="1"/>
  <c r="B3697" i="11" s="1"/>
  <c r="B3698" i="11" s="1"/>
  <c r="B3699" i="11" s="1"/>
  <c r="B3700" i="11" s="1"/>
  <c r="B3701" i="11" s="1"/>
  <c r="B3702" i="11" s="1"/>
  <c r="B3703" i="11" s="1"/>
  <c r="B3704" i="11" s="1"/>
  <c r="B3705" i="11" s="1"/>
  <c r="B3706" i="11" s="1"/>
  <c r="B3707" i="11" s="1"/>
  <c r="B3708" i="11" s="1"/>
  <c r="B3709" i="11" s="1"/>
  <c r="B3710" i="11" s="1"/>
  <c r="B3711" i="11" s="1"/>
  <c r="B3712" i="11" s="1"/>
  <c r="B3713" i="11" s="1"/>
  <c r="B3714" i="11" s="1"/>
  <c r="B3715" i="11" s="1"/>
  <c r="B3716" i="11" s="1"/>
  <c r="B3717" i="11" s="1"/>
  <c r="B3718" i="11" s="1"/>
  <c r="B3719" i="11" s="1"/>
  <c r="B3720" i="11" s="1"/>
  <c r="B3721" i="11" s="1"/>
  <c r="B3722" i="11" s="1"/>
  <c r="B3723" i="11" s="1"/>
  <c r="B3724" i="11" s="1"/>
  <c r="B3725" i="11" s="1"/>
  <c r="B3726" i="11" s="1"/>
  <c r="B3727" i="11" s="1"/>
  <c r="B3728" i="11" s="1"/>
  <c r="B3729" i="11" s="1"/>
  <c r="B3730" i="11" s="1"/>
  <c r="B3731" i="11" s="1"/>
  <c r="B3732" i="11" s="1"/>
  <c r="B3733" i="11" s="1"/>
  <c r="B3734" i="11" s="1"/>
  <c r="B3735" i="11" s="1"/>
  <c r="B3736" i="11" s="1"/>
  <c r="B3737" i="11" s="1"/>
  <c r="B3738" i="11" s="1"/>
  <c r="B3739" i="11" s="1"/>
  <c r="B3740" i="11" s="1"/>
  <c r="B3741" i="11" s="1"/>
  <c r="B3742" i="11" s="1"/>
  <c r="B3743" i="11" s="1"/>
  <c r="B3744" i="11" s="1"/>
  <c r="B3745" i="11" s="1"/>
  <c r="B3746" i="11" s="1"/>
  <c r="B3747" i="11" s="1"/>
  <c r="B3748" i="11" s="1"/>
  <c r="B3749" i="11" s="1"/>
  <c r="B3750" i="11" s="1"/>
  <c r="B3751" i="11" s="1"/>
  <c r="B3752" i="11" s="1"/>
  <c r="B3753" i="11" s="1"/>
  <c r="B3754" i="11" s="1"/>
  <c r="B3755" i="11" s="1"/>
  <c r="B3756" i="11" s="1"/>
  <c r="B3757" i="11" s="1"/>
  <c r="B3758" i="11" s="1"/>
  <c r="B3759" i="11" s="1"/>
  <c r="B3760" i="11" s="1"/>
  <c r="B3761" i="11" s="1"/>
  <c r="B3762" i="11" s="1"/>
  <c r="B3763" i="11" s="1"/>
  <c r="B3764" i="11" s="1"/>
  <c r="B3765" i="11" s="1"/>
  <c r="B3766" i="11" s="1"/>
  <c r="B3767" i="11" s="1"/>
  <c r="B3768" i="11" s="1"/>
  <c r="B3769" i="11" s="1"/>
  <c r="B3770" i="11" s="1"/>
  <c r="B3771" i="11" s="1"/>
  <c r="B3772" i="11" s="1"/>
  <c r="B3773" i="11" s="1"/>
  <c r="B3774" i="11" s="1"/>
  <c r="B3775" i="11" s="1"/>
  <c r="B3776" i="11" s="1"/>
  <c r="B3777" i="11" s="1"/>
  <c r="B3778" i="11" s="1"/>
  <c r="B3779" i="11" s="1"/>
  <c r="B3780" i="11" s="1"/>
  <c r="B3781" i="11" s="1"/>
  <c r="B3782" i="11" s="1"/>
  <c r="B3783" i="11" s="1"/>
  <c r="B3784" i="11" s="1"/>
  <c r="B3785" i="11" s="1"/>
  <c r="B3786" i="11" s="1"/>
  <c r="B3787" i="11" s="1"/>
  <c r="B3788" i="11" s="1"/>
  <c r="B3789" i="11" s="1"/>
  <c r="B3790" i="11" s="1"/>
  <c r="B3791" i="11" s="1"/>
  <c r="B3792" i="11" s="1"/>
  <c r="B3793" i="11" s="1"/>
  <c r="B3794" i="11" s="1"/>
  <c r="B3795" i="11" s="1"/>
  <c r="B3796" i="11" s="1"/>
  <c r="B3797" i="11" s="1"/>
  <c r="B3798" i="11" s="1"/>
  <c r="B3799" i="11" s="1"/>
  <c r="B3800" i="11" s="1"/>
  <c r="B3801" i="11" s="1"/>
  <c r="B3802" i="11" s="1"/>
  <c r="B3803" i="11" s="1"/>
  <c r="B3804" i="11" s="1"/>
  <c r="B3805" i="11" s="1"/>
  <c r="B3806" i="11" s="1"/>
  <c r="B3807" i="11" s="1"/>
  <c r="B3808" i="11" s="1"/>
  <c r="B3809" i="11" s="1"/>
  <c r="B3810" i="11" s="1"/>
  <c r="B3811" i="11" s="1"/>
  <c r="B3812" i="11" s="1"/>
  <c r="B3813" i="11" s="1"/>
  <c r="B3814" i="11" s="1"/>
  <c r="B3815" i="11" s="1"/>
  <c r="B3816" i="11" s="1"/>
  <c r="B3817" i="11" s="1"/>
  <c r="B3818" i="11" s="1"/>
  <c r="B3819" i="11" s="1"/>
  <c r="B3820" i="11" s="1"/>
  <c r="B3821" i="11" s="1"/>
  <c r="B3822" i="11" s="1"/>
  <c r="B3823" i="11" s="1"/>
  <c r="B3824" i="11" s="1"/>
  <c r="B3825" i="11" s="1"/>
  <c r="B3826" i="11" s="1"/>
  <c r="B3827" i="11" s="1"/>
  <c r="B3828" i="11" s="1"/>
  <c r="B3829" i="11" s="1"/>
  <c r="B3830" i="11" s="1"/>
  <c r="B3831" i="11" s="1"/>
  <c r="B3832" i="11" s="1"/>
  <c r="B3833" i="11" s="1"/>
  <c r="B3834" i="11" s="1"/>
  <c r="B3835" i="11" s="1"/>
  <c r="B3836" i="11" s="1"/>
  <c r="B3837" i="11" s="1"/>
  <c r="B3838" i="11" s="1"/>
  <c r="B3839" i="11" s="1"/>
  <c r="B3840" i="11" s="1"/>
  <c r="B3841" i="11" s="1"/>
  <c r="B3842" i="11" s="1"/>
  <c r="B3843" i="11" s="1"/>
  <c r="B3844" i="11" s="1"/>
  <c r="B3845" i="11" s="1"/>
  <c r="B3846" i="11" s="1"/>
  <c r="B3847" i="11" s="1"/>
  <c r="B3848" i="11" s="1"/>
  <c r="B3849" i="11" s="1"/>
  <c r="B3850" i="11" s="1"/>
  <c r="B3851" i="11" s="1"/>
  <c r="B3852" i="11" s="1"/>
  <c r="B3853" i="11" s="1"/>
  <c r="B3854" i="11" s="1"/>
  <c r="B3855" i="11" s="1"/>
  <c r="B3856" i="11" s="1"/>
  <c r="B3857" i="11" s="1"/>
  <c r="B3858" i="11" s="1"/>
  <c r="B3859" i="11" s="1"/>
  <c r="B3860" i="11" s="1"/>
  <c r="B3861" i="11" s="1"/>
  <c r="B3862" i="11" s="1"/>
  <c r="B3863" i="11" s="1"/>
  <c r="B3864" i="11" s="1"/>
  <c r="B3865" i="11" s="1"/>
  <c r="B3866" i="11" s="1"/>
  <c r="B3867" i="11" s="1"/>
  <c r="B3868" i="11" s="1"/>
  <c r="B3869" i="11" s="1"/>
  <c r="B3870" i="11" s="1"/>
  <c r="B3871" i="11" s="1"/>
  <c r="B3872" i="11" s="1"/>
  <c r="B3873" i="11" s="1"/>
  <c r="B3874" i="11" s="1"/>
  <c r="B3875" i="11" s="1"/>
  <c r="B3876" i="11" s="1"/>
  <c r="B3877" i="11" s="1"/>
  <c r="B3878" i="11" s="1"/>
  <c r="B3879" i="11" s="1"/>
  <c r="B3880" i="11" s="1"/>
  <c r="B3881" i="11" s="1"/>
  <c r="B3882" i="11" s="1"/>
  <c r="B3883" i="11" s="1"/>
  <c r="B3884" i="11" s="1"/>
  <c r="B3885" i="11" s="1"/>
  <c r="B3886" i="11" s="1"/>
  <c r="B3887" i="11" s="1"/>
  <c r="B3888" i="11" s="1"/>
  <c r="B3889" i="11" s="1"/>
  <c r="B3890" i="11" s="1"/>
  <c r="B3891" i="11" s="1"/>
  <c r="B3892" i="11" s="1"/>
  <c r="B3893" i="11" s="1"/>
  <c r="B3894" i="11" s="1"/>
  <c r="B3895" i="11" s="1"/>
  <c r="B3896" i="11" s="1"/>
  <c r="B3897" i="11" s="1"/>
  <c r="B3898" i="11" s="1"/>
  <c r="B3899" i="11" s="1"/>
  <c r="B3900" i="11" s="1"/>
  <c r="B3901" i="11" s="1"/>
  <c r="B3902" i="11" s="1"/>
  <c r="B3903" i="11" s="1"/>
  <c r="B3904" i="11" s="1"/>
  <c r="B3905" i="11" s="1"/>
  <c r="B3906" i="11" s="1"/>
  <c r="B3907" i="11" s="1"/>
  <c r="B3908" i="11" s="1"/>
  <c r="B3909" i="11" s="1"/>
  <c r="B3910" i="11" s="1"/>
  <c r="B3911" i="11" s="1"/>
  <c r="B3912" i="11" s="1"/>
  <c r="B3913" i="11" s="1"/>
  <c r="B3914" i="11" s="1"/>
  <c r="B3915" i="11" s="1"/>
  <c r="B3916" i="11" s="1"/>
  <c r="B3917" i="11" s="1"/>
  <c r="B3918" i="11" s="1"/>
  <c r="B3919" i="11" s="1"/>
  <c r="B3920" i="11" s="1"/>
  <c r="B3921" i="11" s="1"/>
  <c r="B3922" i="11" s="1"/>
  <c r="B3923" i="11" s="1"/>
  <c r="B3924" i="11" s="1"/>
  <c r="B3925" i="11" s="1"/>
  <c r="B3926" i="11" s="1"/>
  <c r="B3927" i="11" s="1"/>
  <c r="B3928" i="11" s="1"/>
  <c r="B3929" i="11" s="1"/>
  <c r="B3930" i="11" s="1"/>
  <c r="B3931" i="11" s="1"/>
  <c r="B3932" i="11" s="1"/>
  <c r="B3933" i="11" s="1"/>
  <c r="B3934" i="11" s="1"/>
  <c r="B3935" i="11" s="1"/>
  <c r="B3936" i="11" s="1"/>
  <c r="B3937" i="11" s="1"/>
  <c r="B3938" i="11" s="1"/>
  <c r="B3939" i="11" s="1"/>
  <c r="B3940" i="11" s="1"/>
  <c r="B3941" i="11" s="1"/>
  <c r="B3942" i="11" s="1"/>
  <c r="B3943" i="11" s="1"/>
  <c r="B3944" i="11" s="1"/>
  <c r="B3945" i="11" s="1"/>
  <c r="B3946" i="11" s="1"/>
  <c r="B3947" i="11" s="1"/>
  <c r="B3948" i="11" s="1"/>
  <c r="B3949" i="11" s="1"/>
  <c r="B3950" i="11" s="1"/>
  <c r="B3951" i="11" s="1"/>
  <c r="B3952" i="11" s="1"/>
  <c r="B3953" i="11" s="1"/>
  <c r="B3954" i="11" s="1"/>
  <c r="B3955" i="11" s="1"/>
  <c r="B3956" i="11" s="1"/>
  <c r="B3957" i="11" s="1"/>
  <c r="B3958" i="11" s="1"/>
  <c r="B3959" i="11" s="1"/>
  <c r="B3960" i="11" s="1"/>
  <c r="B3961" i="11" s="1"/>
  <c r="B3962" i="11" s="1"/>
  <c r="B3963" i="11" s="1"/>
  <c r="B3964" i="11" s="1"/>
  <c r="B3965" i="11" s="1"/>
  <c r="B3966" i="11" s="1"/>
  <c r="B3967" i="11" s="1"/>
  <c r="B3968" i="11" s="1"/>
  <c r="B3969" i="11" s="1"/>
  <c r="B3970" i="11" s="1"/>
  <c r="B3971" i="11" s="1"/>
  <c r="B3972" i="11" s="1"/>
  <c r="B3973" i="11" s="1"/>
  <c r="B3974" i="11" s="1"/>
  <c r="B3975" i="11" s="1"/>
  <c r="B3976" i="11" s="1"/>
  <c r="B3977" i="11" s="1"/>
  <c r="B3978" i="11" s="1"/>
  <c r="B3979" i="11" s="1"/>
  <c r="B3980" i="11" s="1"/>
  <c r="B3981" i="11" s="1"/>
  <c r="B3982" i="11" s="1"/>
  <c r="B3983" i="11" s="1"/>
  <c r="B3984" i="11" s="1"/>
  <c r="B3985" i="11" s="1"/>
  <c r="B3986" i="11" s="1"/>
  <c r="B3987" i="11" s="1"/>
  <c r="B3988" i="11" s="1"/>
  <c r="B3989" i="11" s="1"/>
  <c r="B3990" i="11" s="1"/>
  <c r="B3991" i="11" s="1"/>
  <c r="B3992" i="11" s="1"/>
  <c r="B3993" i="11" s="1"/>
  <c r="B3994" i="11" s="1"/>
  <c r="B3995" i="11" s="1"/>
  <c r="B3996" i="11" s="1"/>
  <c r="B3997" i="11" s="1"/>
  <c r="B3998" i="11" s="1"/>
  <c r="B3999" i="11" s="1"/>
  <c r="B4000" i="11" s="1"/>
  <c r="B4001" i="11" s="1"/>
  <c r="B4002" i="11" s="1"/>
  <c r="B4003" i="11" s="1"/>
  <c r="B4004" i="11" s="1"/>
  <c r="B4005" i="11" s="1"/>
  <c r="B4006" i="11" s="1"/>
  <c r="B4007" i="11" s="1"/>
  <c r="B4008" i="11" s="1"/>
  <c r="B4009" i="11" s="1"/>
  <c r="B4010" i="11" s="1"/>
  <c r="B4011" i="11" s="1"/>
  <c r="B4012" i="11" s="1"/>
  <c r="B4013" i="11" s="1"/>
  <c r="B4014" i="11" s="1"/>
  <c r="B4015" i="11" s="1"/>
  <c r="B4016" i="11" s="1"/>
  <c r="B4017" i="11" s="1"/>
  <c r="B4018" i="11" s="1"/>
  <c r="B4019" i="11" s="1"/>
  <c r="B4020" i="11" s="1"/>
  <c r="B4021" i="11" s="1"/>
  <c r="B4022" i="11" s="1"/>
  <c r="B4023" i="11" s="1"/>
  <c r="B4024" i="11" s="1"/>
  <c r="B4025" i="11" s="1"/>
  <c r="B4026" i="11" s="1"/>
  <c r="B4027" i="11" s="1"/>
  <c r="B4028" i="11" s="1"/>
  <c r="B4029" i="11" s="1"/>
  <c r="B4030" i="11" s="1"/>
  <c r="B4031" i="11" s="1"/>
  <c r="B4032" i="11" s="1"/>
  <c r="B4033" i="11" s="1"/>
  <c r="B4034" i="11" s="1"/>
  <c r="B4035" i="11" s="1"/>
  <c r="B4036" i="11" s="1"/>
  <c r="B4037" i="11" s="1"/>
  <c r="B4038" i="11" s="1"/>
  <c r="B4039" i="11" s="1"/>
  <c r="B4040" i="11" s="1"/>
  <c r="B4041" i="11" s="1"/>
  <c r="B4042" i="11" s="1"/>
  <c r="B4043" i="11" s="1"/>
  <c r="B4044" i="11" s="1"/>
  <c r="B4045" i="11" s="1"/>
  <c r="B4046" i="11" s="1"/>
  <c r="B4047" i="11" s="1"/>
  <c r="B4048" i="11" s="1"/>
  <c r="B4049" i="11" s="1"/>
  <c r="B4050" i="11" s="1"/>
  <c r="B4051" i="11" s="1"/>
  <c r="B4052" i="11" s="1"/>
  <c r="B4053" i="11" s="1"/>
  <c r="B4054" i="11" s="1"/>
  <c r="B4055" i="11" s="1"/>
  <c r="B4056" i="11" s="1"/>
  <c r="B4057" i="11" s="1"/>
  <c r="B4058" i="11" s="1"/>
  <c r="B4059" i="11" s="1"/>
  <c r="B4060" i="11" s="1"/>
  <c r="B4061" i="11" s="1"/>
  <c r="B4062" i="11" s="1"/>
  <c r="B4063" i="11" s="1"/>
  <c r="B4064" i="11" s="1"/>
  <c r="B4065" i="11" s="1"/>
  <c r="B4066" i="11" s="1"/>
  <c r="B4067" i="11" s="1"/>
  <c r="B4068" i="11" s="1"/>
  <c r="B4069" i="11" s="1"/>
  <c r="B4070" i="11" s="1"/>
  <c r="B4071" i="11" s="1"/>
  <c r="B4072" i="11" s="1"/>
  <c r="B4073" i="11" s="1"/>
  <c r="B4074" i="11" s="1"/>
  <c r="B4075" i="11" s="1"/>
  <c r="B4076" i="11" s="1"/>
  <c r="B4077" i="11" s="1"/>
  <c r="B4078" i="11" s="1"/>
  <c r="B4079" i="11" s="1"/>
  <c r="B4080" i="11" s="1"/>
  <c r="B4081" i="11" s="1"/>
  <c r="B4082" i="11" s="1"/>
  <c r="B4083" i="11" s="1"/>
  <c r="B4084" i="11" s="1"/>
  <c r="B4085" i="11" s="1"/>
  <c r="B4086" i="11" s="1"/>
  <c r="B4087" i="11" s="1"/>
  <c r="B4088" i="11" s="1"/>
  <c r="B4089" i="11" s="1"/>
  <c r="B4090" i="11" s="1"/>
  <c r="B4091" i="11" s="1"/>
  <c r="B4092" i="11" s="1"/>
  <c r="B4093" i="11" s="1"/>
  <c r="B4094" i="11" s="1"/>
  <c r="B4095" i="11" s="1"/>
  <c r="B4096" i="11" s="1"/>
  <c r="B4097" i="11" s="1"/>
  <c r="B4098" i="11" s="1"/>
  <c r="B4099" i="11" s="1"/>
  <c r="B4100" i="11" s="1"/>
  <c r="B4101" i="11" s="1"/>
  <c r="B4102" i="11" s="1"/>
  <c r="B4103" i="11" s="1"/>
  <c r="B4104" i="11" s="1"/>
  <c r="B4105" i="11" s="1"/>
  <c r="B4106" i="11" s="1"/>
  <c r="B4107" i="11" s="1"/>
  <c r="B4108" i="11" s="1"/>
  <c r="B4109" i="11" s="1"/>
  <c r="B4110" i="11" s="1"/>
  <c r="B4111" i="11" s="1"/>
  <c r="B4112" i="11" s="1"/>
  <c r="B4113" i="11" s="1"/>
  <c r="B4114" i="11" s="1"/>
  <c r="B4115" i="11" s="1"/>
  <c r="B4116" i="11" s="1"/>
  <c r="B4117" i="11" s="1"/>
  <c r="B4118" i="11" s="1"/>
  <c r="B4119" i="11" s="1"/>
  <c r="B4120" i="11" s="1"/>
  <c r="B4121" i="11" s="1"/>
  <c r="B4122" i="11" s="1"/>
  <c r="B4123" i="11" s="1"/>
  <c r="B4124" i="11" s="1"/>
  <c r="B4125" i="11" s="1"/>
  <c r="B4126" i="11" s="1"/>
  <c r="B4127" i="11" s="1"/>
  <c r="B4128" i="11" s="1"/>
  <c r="B4129" i="11" s="1"/>
  <c r="B4130" i="11" s="1"/>
  <c r="B4131" i="11" s="1"/>
  <c r="B4132" i="11" s="1"/>
  <c r="B4133" i="11" s="1"/>
  <c r="B4134" i="11" s="1"/>
  <c r="B4135" i="11" s="1"/>
  <c r="B4136" i="11" s="1"/>
  <c r="B4137" i="11" s="1"/>
  <c r="B4138" i="11" s="1"/>
  <c r="B4139" i="11" s="1"/>
  <c r="B4140" i="11" s="1"/>
  <c r="B4141" i="11" s="1"/>
  <c r="B4142" i="11" s="1"/>
  <c r="B4143" i="11" s="1"/>
  <c r="B4144" i="11" s="1"/>
  <c r="B4145" i="11" s="1"/>
  <c r="B4146" i="11" s="1"/>
  <c r="B4147" i="11" s="1"/>
  <c r="B4148" i="11" s="1"/>
  <c r="B4149" i="11" s="1"/>
  <c r="B4150" i="11" s="1"/>
  <c r="B4151" i="11" s="1"/>
  <c r="B4152" i="11" s="1"/>
  <c r="B4153" i="11" s="1"/>
  <c r="B4154" i="11" s="1"/>
  <c r="B4155" i="11" s="1"/>
  <c r="B4156" i="11" s="1"/>
  <c r="B4157" i="11" s="1"/>
  <c r="B4158" i="11" s="1"/>
  <c r="B4159" i="11" s="1"/>
  <c r="B4160" i="11" s="1"/>
  <c r="B4161" i="11" s="1"/>
  <c r="B4162" i="11" s="1"/>
  <c r="B4163" i="11" s="1"/>
  <c r="B4164" i="11" s="1"/>
  <c r="B4165" i="11" s="1"/>
  <c r="B4166" i="11" s="1"/>
  <c r="B4167" i="11" s="1"/>
  <c r="B4168" i="11" s="1"/>
  <c r="B4169" i="11" s="1"/>
  <c r="B4170" i="11" s="1"/>
  <c r="B4171" i="11" s="1"/>
  <c r="B4172" i="11" s="1"/>
  <c r="B4173" i="11" s="1"/>
  <c r="B4174" i="11" s="1"/>
  <c r="B4175" i="11" s="1"/>
  <c r="B4176" i="11" s="1"/>
  <c r="B4177" i="11" s="1"/>
  <c r="B4178" i="11" s="1"/>
  <c r="B4179" i="11" s="1"/>
  <c r="B4180" i="11" s="1"/>
  <c r="B4181" i="11" s="1"/>
  <c r="B4182" i="11" s="1"/>
  <c r="B4183" i="11" s="1"/>
  <c r="B4184" i="11" s="1"/>
  <c r="B4185" i="11" s="1"/>
  <c r="B4186" i="11" s="1"/>
  <c r="B4187" i="11" s="1"/>
  <c r="B4188" i="11" s="1"/>
  <c r="B4189" i="11" s="1"/>
  <c r="B4190" i="11" s="1"/>
  <c r="B4191" i="11" s="1"/>
  <c r="B4192" i="11" s="1"/>
  <c r="B4193" i="11" s="1"/>
  <c r="B4194" i="11" s="1"/>
  <c r="B4195" i="11" s="1"/>
  <c r="B4196" i="11" s="1"/>
  <c r="B4197" i="11" s="1"/>
  <c r="B4198" i="11" s="1"/>
  <c r="B4199" i="11" s="1"/>
  <c r="B4200" i="11" s="1"/>
  <c r="B4201" i="11" s="1"/>
  <c r="B4202" i="11" s="1"/>
  <c r="B4203" i="11" s="1"/>
  <c r="B4204" i="11" s="1"/>
  <c r="B4205" i="11" s="1"/>
  <c r="B4206" i="11" s="1"/>
  <c r="B4207" i="11" s="1"/>
  <c r="B4208" i="11" s="1"/>
  <c r="B4209" i="11" s="1"/>
  <c r="B4210" i="11" s="1"/>
  <c r="B4211" i="11" s="1"/>
  <c r="B4212" i="11" s="1"/>
  <c r="B4213" i="11" s="1"/>
  <c r="B4214" i="11" s="1"/>
  <c r="B4215" i="11" s="1"/>
  <c r="B4216" i="11" s="1"/>
  <c r="B4217" i="11" s="1"/>
  <c r="B4218" i="11" s="1"/>
  <c r="B4219" i="11" s="1"/>
  <c r="B4220" i="11" s="1"/>
  <c r="B4221" i="11" s="1"/>
  <c r="B4222" i="11" s="1"/>
  <c r="B4223" i="11" s="1"/>
  <c r="B4224" i="11" s="1"/>
  <c r="B4225" i="11" s="1"/>
  <c r="B4226" i="11" s="1"/>
  <c r="B4227" i="11" s="1"/>
  <c r="B4228" i="11" s="1"/>
  <c r="B4229" i="11" s="1"/>
  <c r="B4230" i="11" s="1"/>
  <c r="B4231" i="11" s="1"/>
  <c r="B4232" i="11" s="1"/>
  <c r="B4233" i="11" s="1"/>
  <c r="B4234" i="11" s="1"/>
  <c r="B4235" i="11" s="1"/>
  <c r="B4236" i="11" s="1"/>
  <c r="B4237" i="11" s="1"/>
  <c r="B4238" i="11" s="1"/>
  <c r="B4239" i="11" s="1"/>
  <c r="B4240" i="11" s="1"/>
  <c r="B4241" i="11" s="1"/>
  <c r="B4242" i="11" s="1"/>
  <c r="B4243" i="11" s="1"/>
  <c r="B4244" i="11" s="1"/>
  <c r="B4245" i="11" s="1"/>
  <c r="B4246" i="11" s="1"/>
  <c r="B4247" i="11" s="1"/>
  <c r="B4248" i="11" s="1"/>
  <c r="B4249" i="11" s="1"/>
  <c r="B4250" i="11" s="1"/>
  <c r="B4251" i="11" s="1"/>
  <c r="B4252" i="11" s="1"/>
  <c r="B4253" i="11" s="1"/>
  <c r="B4254" i="11" s="1"/>
  <c r="B4255" i="11" s="1"/>
  <c r="B4256" i="11" s="1"/>
  <c r="B4257" i="11" s="1"/>
  <c r="B4258" i="11" s="1"/>
  <c r="B4259" i="11" s="1"/>
  <c r="B4260" i="11" s="1"/>
  <c r="B4261" i="11" s="1"/>
  <c r="B4262" i="11" s="1"/>
  <c r="B4263" i="11" s="1"/>
  <c r="B4264" i="11" s="1"/>
  <c r="B4265" i="11" s="1"/>
  <c r="B4266" i="11" s="1"/>
  <c r="B4267" i="11" s="1"/>
  <c r="B4268" i="11" s="1"/>
  <c r="B4269" i="11" s="1"/>
  <c r="B4270" i="11" s="1"/>
  <c r="B4271" i="11" s="1"/>
  <c r="B4272" i="11" s="1"/>
  <c r="B4273" i="11" s="1"/>
  <c r="B4274" i="11" s="1"/>
  <c r="B4275" i="11" s="1"/>
  <c r="B4276" i="11" s="1"/>
  <c r="B4277" i="11" s="1"/>
  <c r="B4278" i="11" s="1"/>
  <c r="B4279" i="11" s="1"/>
  <c r="B4280" i="11" s="1"/>
  <c r="B4281" i="11" s="1"/>
  <c r="B4282" i="11" s="1"/>
  <c r="B4283" i="11" s="1"/>
  <c r="B4284" i="11" s="1"/>
  <c r="B4285" i="11" s="1"/>
  <c r="B4286" i="11" s="1"/>
  <c r="B4287" i="11" s="1"/>
  <c r="B4288" i="11" s="1"/>
  <c r="B4289" i="11" s="1"/>
  <c r="B4290" i="11" s="1"/>
  <c r="B4291" i="11" s="1"/>
  <c r="B4292" i="11" s="1"/>
  <c r="B4293" i="11" s="1"/>
  <c r="B4294" i="11" s="1"/>
  <c r="B4295" i="11" s="1"/>
  <c r="B4296" i="11" s="1"/>
  <c r="B4297" i="11" s="1"/>
  <c r="B4298" i="11" s="1"/>
  <c r="B4299" i="11" s="1"/>
  <c r="B4300" i="11" s="1"/>
  <c r="B4301" i="11" s="1"/>
  <c r="B4302" i="11" s="1"/>
  <c r="B4303" i="11" s="1"/>
  <c r="B4304" i="11" s="1"/>
  <c r="B4305" i="11" s="1"/>
  <c r="B4306" i="11" s="1"/>
  <c r="B4307" i="11" s="1"/>
  <c r="B4308" i="11" s="1"/>
  <c r="B4309" i="11" s="1"/>
  <c r="B4310" i="11" s="1"/>
  <c r="B4311" i="11" s="1"/>
  <c r="B4312" i="11" s="1"/>
  <c r="B4313" i="11" s="1"/>
  <c r="B4314" i="11" s="1"/>
  <c r="B4315" i="11" s="1"/>
  <c r="B4316" i="11" s="1"/>
  <c r="B4317" i="11" s="1"/>
  <c r="B4318" i="11" s="1"/>
  <c r="B4319" i="11" s="1"/>
  <c r="B4320" i="11" s="1"/>
  <c r="B4321" i="11" s="1"/>
  <c r="B4322" i="11" s="1"/>
  <c r="B4323" i="11" s="1"/>
  <c r="B4324" i="11" s="1"/>
  <c r="B4325" i="11" s="1"/>
  <c r="B4326" i="11" s="1"/>
  <c r="B4327" i="11" s="1"/>
  <c r="B4328" i="11" s="1"/>
  <c r="B4329" i="11" s="1"/>
  <c r="B4330" i="11" s="1"/>
  <c r="B4331" i="11" s="1"/>
  <c r="B4332" i="11" s="1"/>
  <c r="B4333" i="11" s="1"/>
  <c r="B4334" i="11" s="1"/>
  <c r="B4335" i="11" s="1"/>
  <c r="B4336" i="11" s="1"/>
  <c r="B4337" i="11" s="1"/>
  <c r="B4338" i="11" s="1"/>
  <c r="B4339" i="11" s="1"/>
  <c r="B4340" i="11" s="1"/>
  <c r="B4341" i="11" s="1"/>
  <c r="B4342" i="11" s="1"/>
  <c r="B4343" i="11" s="1"/>
  <c r="B4344" i="11" s="1"/>
  <c r="B4345" i="11" s="1"/>
  <c r="B4346" i="11" s="1"/>
  <c r="B4347" i="11" s="1"/>
  <c r="B4348" i="11" s="1"/>
  <c r="B4349" i="11" s="1"/>
  <c r="B4350" i="11" s="1"/>
  <c r="B4351" i="11" s="1"/>
  <c r="B4352" i="11" s="1"/>
  <c r="B4353" i="11" s="1"/>
  <c r="B4354" i="11" s="1"/>
  <c r="B4355" i="11" s="1"/>
  <c r="B4356" i="11" s="1"/>
  <c r="B4357" i="11" s="1"/>
  <c r="B4358" i="11" s="1"/>
  <c r="B4359" i="11" s="1"/>
  <c r="B4360" i="11" s="1"/>
  <c r="B4361" i="11" s="1"/>
  <c r="B4362" i="11" s="1"/>
  <c r="B4363" i="11" s="1"/>
  <c r="B4364" i="11" s="1"/>
  <c r="B4365" i="11" s="1"/>
  <c r="B4366" i="11" s="1"/>
  <c r="B4367" i="11" s="1"/>
  <c r="B4368" i="11" s="1"/>
  <c r="B4369" i="11" s="1"/>
  <c r="B4370" i="11" s="1"/>
  <c r="B4371" i="11" s="1"/>
  <c r="B4372" i="11" s="1"/>
  <c r="B4373" i="11" s="1"/>
  <c r="B4374" i="11" s="1"/>
  <c r="B4375" i="11" s="1"/>
  <c r="B4376" i="11" s="1"/>
  <c r="B4377" i="11" s="1"/>
  <c r="B4378" i="11" s="1"/>
  <c r="B4379" i="11" s="1"/>
  <c r="B4380" i="11" s="1"/>
  <c r="B4381" i="11" s="1"/>
  <c r="B4382" i="11" s="1"/>
  <c r="B4383" i="11" s="1"/>
  <c r="B4384" i="11" s="1"/>
  <c r="B4385" i="11" s="1"/>
  <c r="B4386" i="11" s="1"/>
  <c r="B4387" i="11" s="1"/>
  <c r="B4388" i="11" s="1"/>
  <c r="B4389" i="11" s="1"/>
  <c r="B4390" i="11" s="1"/>
  <c r="B4391" i="11" s="1"/>
  <c r="B4392" i="11" s="1"/>
  <c r="B4393" i="11" s="1"/>
  <c r="B4394" i="11" s="1"/>
  <c r="B4395" i="11" s="1"/>
  <c r="B4396" i="11" s="1"/>
  <c r="B4397" i="11" s="1"/>
  <c r="B4398" i="11" s="1"/>
  <c r="B4399" i="11" s="1"/>
  <c r="B4400" i="11" s="1"/>
  <c r="B4401" i="11" s="1"/>
  <c r="B4402" i="11" s="1"/>
  <c r="B4403" i="11" s="1"/>
  <c r="B4404" i="11" s="1"/>
  <c r="B4405" i="11" s="1"/>
  <c r="B4406" i="11" s="1"/>
  <c r="B4407" i="11" s="1"/>
  <c r="B4408" i="11" s="1"/>
  <c r="B4409" i="11" s="1"/>
  <c r="B4410" i="11" s="1"/>
  <c r="B4411" i="11" s="1"/>
  <c r="B4412" i="11" s="1"/>
  <c r="B4413" i="11" s="1"/>
  <c r="B4414" i="11" s="1"/>
  <c r="B4415" i="11" s="1"/>
  <c r="B4416" i="11" s="1"/>
  <c r="B4417" i="11" s="1"/>
  <c r="B4418" i="11" s="1"/>
  <c r="B4419" i="11" s="1"/>
  <c r="B4420" i="11" s="1"/>
  <c r="B4421" i="11" s="1"/>
  <c r="B4422" i="11" s="1"/>
  <c r="B4423" i="11" s="1"/>
  <c r="B4424" i="11" s="1"/>
  <c r="B4425" i="11" s="1"/>
  <c r="B4426" i="11" s="1"/>
  <c r="B4427" i="11" s="1"/>
  <c r="B4428" i="11" s="1"/>
  <c r="B4429" i="11" s="1"/>
  <c r="B4430" i="11" s="1"/>
  <c r="B4431" i="11" s="1"/>
  <c r="B4432" i="11" s="1"/>
  <c r="B4433" i="11" s="1"/>
  <c r="B4434" i="11" s="1"/>
  <c r="B4435" i="11" s="1"/>
  <c r="B4436" i="11" s="1"/>
  <c r="B4437" i="11" s="1"/>
  <c r="B4438" i="11" s="1"/>
  <c r="B4439" i="11" s="1"/>
  <c r="B4440" i="11" s="1"/>
  <c r="B4441" i="11" s="1"/>
  <c r="B4442" i="11" s="1"/>
  <c r="B4443" i="11" s="1"/>
  <c r="B4444" i="11" s="1"/>
  <c r="B4445" i="11" s="1"/>
  <c r="B4446" i="11" s="1"/>
  <c r="B4447" i="11" s="1"/>
  <c r="B4448" i="11" s="1"/>
  <c r="B4449" i="11" s="1"/>
  <c r="B4450" i="11" s="1"/>
  <c r="B4451" i="11" s="1"/>
  <c r="B4452" i="11" s="1"/>
  <c r="B4453" i="11" s="1"/>
  <c r="B4454" i="11" s="1"/>
  <c r="B4455" i="11" s="1"/>
  <c r="B4456" i="11" s="1"/>
  <c r="B4457" i="11" s="1"/>
  <c r="B4458" i="11" s="1"/>
  <c r="B4459" i="11" s="1"/>
  <c r="B4460" i="11" s="1"/>
  <c r="B4461" i="11" s="1"/>
  <c r="B4462" i="11" s="1"/>
  <c r="B4463" i="11" s="1"/>
  <c r="B4464" i="11" s="1"/>
  <c r="B4465" i="11" s="1"/>
  <c r="B4466" i="11" s="1"/>
  <c r="B4467" i="11" s="1"/>
  <c r="B4468" i="11" s="1"/>
  <c r="B4469" i="11" s="1"/>
  <c r="B4470" i="11" s="1"/>
  <c r="B4471" i="11" s="1"/>
  <c r="B4472" i="11" s="1"/>
  <c r="B4473" i="11" s="1"/>
  <c r="B4474" i="11" s="1"/>
  <c r="B4475" i="11" s="1"/>
  <c r="B4476" i="11" s="1"/>
  <c r="B4477" i="11" s="1"/>
  <c r="B4478" i="11" s="1"/>
  <c r="B4479" i="11" s="1"/>
  <c r="B4480" i="11" s="1"/>
  <c r="B4481" i="11" s="1"/>
  <c r="B4482" i="11" s="1"/>
  <c r="B4483" i="11" s="1"/>
  <c r="B4484" i="11" s="1"/>
  <c r="B4485" i="11" s="1"/>
  <c r="B4486" i="11" s="1"/>
  <c r="B4487" i="11" s="1"/>
  <c r="B4488" i="11" s="1"/>
  <c r="B4489" i="11" s="1"/>
  <c r="B4490" i="11" s="1"/>
  <c r="B4491" i="11" s="1"/>
  <c r="B4492" i="11" s="1"/>
  <c r="B4493" i="11" s="1"/>
  <c r="B4494" i="11" s="1"/>
  <c r="B4495" i="11" s="1"/>
  <c r="B4496" i="11" s="1"/>
  <c r="B4497" i="11" s="1"/>
  <c r="B4498" i="11" s="1"/>
  <c r="B4499" i="11" s="1"/>
  <c r="B4500" i="11" s="1"/>
  <c r="B4501" i="11" s="1"/>
  <c r="B4502" i="11" s="1"/>
  <c r="B4503" i="11" s="1"/>
  <c r="B4504" i="11" s="1"/>
  <c r="B4505" i="11" s="1"/>
  <c r="B4506" i="11" s="1"/>
  <c r="B4507" i="11" s="1"/>
  <c r="B4508" i="11" s="1"/>
  <c r="B4509" i="11" s="1"/>
  <c r="B4510" i="11" s="1"/>
  <c r="B4511" i="11" s="1"/>
  <c r="B4512" i="11" s="1"/>
  <c r="B4513" i="11" s="1"/>
  <c r="B4514" i="11" s="1"/>
  <c r="B4515" i="11" s="1"/>
  <c r="B4516" i="11" s="1"/>
  <c r="B4517" i="11" s="1"/>
  <c r="B4518" i="11" s="1"/>
  <c r="B4519" i="11" s="1"/>
  <c r="B4520" i="11" s="1"/>
  <c r="B4521" i="11" s="1"/>
  <c r="B4522" i="11" s="1"/>
  <c r="B4523" i="11" s="1"/>
  <c r="B4524" i="11" s="1"/>
  <c r="B4525" i="11" s="1"/>
  <c r="B4526" i="11" s="1"/>
  <c r="B4527" i="11" s="1"/>
  <c r="B4528" i="11" s="1"/>
  <c r="B4529" i="11" s="1"/>
  <c r="B4530" i="11" s="1"/>
  <c r="B4531" i="11" s="1"/>
  <c r="B4532" i="11" s="1"/>
  <c r="B4533" i="11" s="1"/>
  <c r="B4534" i="11" s="1"/>
  <c r="B4535" i="11" s="1"/>
  <c r="B4536" i="11" s="1"/>
  <c r="B4537" i="11" s="1"/>
  <c r="B4538" i="11" s="1"/>
  <c r="B4539" i="11" s="1"/>
  <c r="B4540" i="11" s="1"/>
  <c r="B4541" i="11" s="1"/>
  <c r="B4542" i="11" s="1"/>
  <c r="B4543" i="11" s="1"/>
  <c r="B4544" i="11" s="1"/>
  <c r="B4545" i="11" s="1"/>
  <c r="B4546" i="11" s="1"/>
  <c r="B4547" i="11" s="1"/>
  <c r="B4548" i="11" s="1"/>
  <c r="B4549" i="11" s="1"/>
  <c r="B4550" i="11" s="1"/>
  <c r="B4551" i="11" s="1"/>
  <c r="B4552" i="11" s="1"/>
  <c r="B4553" i="11" s="1"/>
  <c r="B4554" i="11" s="1"/>
  <c r="B4555" i="11" s="1"/>
  <c r="B4556" i="11" s="1"/>
  <c r="B4557" i="11" s="1"/>
  <c r="B4558" i="11" s="1"/>
  <c r="B4559" i="11" s="1"/>
  <c r="B4560" i="11" s="1"/>
  <c r="B4561" i="11" s="1"/>
  <c r="B4562" i="11" s="1"/>
  <c r="B4563" i="11" s="1"/>
  <c r="B4564" i="11" s="1"/>
  <c r="B4565" i="11" s="1"/>
  <c r="B4566" i="11" s="1"/>
  <c r="B4567" i="11" s="1"/>
  <c r="B4568" i="11" s="1"/>
  <c r="B4569" i="11" s="1"/>
  <c r="B4570" i="11" s="1"/>
  <c r="B4571" i="11" s="1"/>
  <c r="B4572" i="11" s="1"/>
  <c r="B4573" i="11" s="1"/>
  <c r="B4574" i="11" s="1"/>
  <c r="B4575" i="11" s="1"/>
  <c r="B4576" i="11" s="1"/>
  <c r="B4577" i="11" s="1"/>
  <c r="B4578" i="11" s="1"/>
  <c r="B4579" i="11" s="1"/>
  <c r="B4580" i="11" s="1"/>
  <c r="B4581" i="11" s="1"/>
  <c r="B4582" i="11" s="1"/>
  <c r="B4583" i="11" s="1"/>
  <c r="B4584" i="11" s="1"/>
  <c r="B4585" i="11" s="1"/>
  <c r="B4586" i="11" s="1"/>
  <c r="B4587" i="11" s="1"/>
  <c r="B4588" i="11" s="1"/>
  <c r="B4589" i="11" s="1"/>
  <c r="B4590" i="11" s="1"/>
  <c r="B4591" i="11" s="1"/>
  <c r="B4592" i="11" s="1"/>
  <c r="B4593" i="11" s="1"/>
  <c r="B4594" i="11" s="1"/>
  <c r="B4595" i="11" s="1"/>
  <c r="B4596" i="11" s="1"/>
  <c r="B4597" i="11" s="1"/>
  <c r="B4598" i="11" s="1"/>
  <c r="B4599" i="11" s="1"/>
  <c r="B4600" i="11" s="1"/>
  <c r="B4601" i="11" s="1"/>
  <c r="B4602" i="11" s="1"/>
  <c r="B4603" i="11" s="1"/>
  <c r="B4604" i="11" s="1"/>
  <c r="B4605" i="11" s="1"/>
  <c r="B4606" i="11" s="1"/>
  <c r="B4607" i="11" s="1"/>
  <c r="B4608" i="11" s="1"/>
  <c r="B4609" i="11" s="1"/>
  <c r="B4610" i="11" s="1"/>
  <c r="B4611" i="11" s="1"/>
  <c r="B4612" i="11" s="1"/>
  <c r="B4613" i="11" s="1"/>
  <c r="B4614" i="11" s="1"/>
  <c r="B4615" i="11" s="1"/>
  <c r="B4616" i="11" s="1"/>
  <c r="B4617" i="11" s="1"/>
  <c r="B4618" i="11" s="1"/>
  <c r="B4619" i="11" s="1"/>
  <c r="B4620" i="11" s="1"/>
  <c r="B4621" i="11" s="1"/>
  <c r="B4622" i="11" s="1"/>
  <c r="B4623" i="11" s="1"/>
  <c r="B4624" i="11" s="1"/>
  <c r="B4625" i="11" s="1"/>
  <c r="B4626" i="11" s="1"/>
  <c r="B4627" i="11" s="1"/>
  <c r="B4628" i="11" s="1"/>
  <c r="B4629" i="11" s="1"/>
  <c r="B4630" i="11" s="1"/>
  <c r="B4631" i="11" s="1"/>
  <c r="B4632" i="11" s="1"/>
  <c r="B4633" i="11" s="1"/>
  <c r="B4634" i="11" s="1"/>
  <c r="B4635" i="11" s="1"/>
  <c r="B4636" i="11" s="1"/>
  <c r="B4637" i="11" s="1"/>
  <c r="B4638" i="11" s="1"/>
  <c r="B4639" i="11" s="1"/>
  <c r="B4640" i="11" s="1"/>
  <c r="B4641" i="11" s="1"/>
  <c r="B4642" i="11" s="1"/>
  <c r="B4643" i="11" s="1"/>
  <c r="B4644" i="11" s="1"/>
  <c r="B4645" i="11" s="1"/>
  <c r="B4646" i="11" s="1"/>
  <c r="B4647" i="11" s="1"/>
  <c r="B4648" i="11" s="1"/>
  <c r="B4649" i="11" s="1"/>
  <c r="B4650" i="11" s="1"/>
  <c r="B4651" i="11" s="1"/>
  <c r="B4652" i="11" s="1"/>
  <c r="B4653" i="11" s="1"/>
  <c r="B4654" i="11" s="1"/>
  <c r="B4655" i="11" s="1"/>
  <c r="B4656" i="11" s="1"/>
  <c r="B4657" i="11" s="1"/>
  <c r="B4658" i="11" s="1"/>
  <c r="B4659" i="11" s="1"/>
  <c r="B4660" i="11" s="1"/>
  <c r="B4661" i="11" s="1"/>
  <c r="B4662" i="11" s="1"/>
  <c r="B4663" i="11" s="1"/>
  <c r="B4664" i="11" s="1"/>
  <c r="B4665" i="11" s="1"/>
  <c r="B4666" i="11" s="1"/>
  <c r="B4667" i="11" s="1"/>
  <c r="B4668" i="11" s="1"/>
  <c r="B4669" i="11" s="1"/>
  <c r="B4670" i="11" s="1"/>
  <c r="B4671" i="11" s="1"/>
  <c r="B4672" i="11" s="1"/>
  <c r="B4673" i="11" s="1"/>
  <c r="B4674" i="11" s="1"/>
  <c r="B4675" i="11" s="1"/>
  <c r="B4676" i="11" s="1"/>
  <c r="B4677" i="11" s="1"/>
  <c r="B4678" i="11" s="1"/>
  <c r="B4679" i="11" s="1"/>
  <c r="B4680" i="11" s="1"/>
  <c r="B4681" i="11" s="1"/>
  <c r="B4682" i="11" s="1"/>
  <c r="B4683" i="11" s="1"/>
  <c r="B4684" i="11" s="1"/>
  <c r="B4685" i="11" s="1"/>
  <c r="B4686" i="11" s="1"/>
  <c r="B4687" i="11" s="1"/>
  <c r="B4688" i="11" s="1"/>
  <c r="B4689" i="11" s="1"/>
  <c r="B4690" i="11" s="1"/>
  <c r="B4691" i="11" s="1"/>
  <c r="B4692" i="11" s="1"/>
  <c r="B4693" i="11" s="1"/>
  <c r="B4694" i="11" s="1"/>
  <c r="B4695" i="11" s="1"/>
  <c r="B4696" i="11" s="1"/>
  <c r="B4697" i="11" s="1"/>
  <c r="B4698" i="11" s="1"/>
  <c r="B4699" i="11" s="1"/>
  <c r="B4700" i="11" s="1"/>
  <c r="B4701" i="11" s="1"/>
  <c r="B4702" i="11" s="1"/>
  <c r="B4703" i="11" s="1"/>
  <c r="B4704" i="11" s="1"/>
  <c r="B4705" i="11" s="1"/>
  <c r="B4706" i="11" s="1"/>
  <c r="B4707" i="11" s="1"/>
  <c r="B4708" i="11" s="1"/>
  <c r="B4709" i="11" s="1"/>
  <c r="B4710" i="11" s="1"/>
  <c r="B4711" i="11" s="1"/>
  <c r="B4712" i="11" s="1"/>
  <c r="B4713" i="11" s="1"/>
  <c r="B4714" i="11" s="1"/>
  <c r="B4715" i="11" s="1"/>
  <c r="B4716" i="11" s="1"/>
  <c r="B4717" i="11" s="1"/>
  <c r="B4718" i="11" s="1"/>
  <c r="B4719" i="11" s="1"/>
  <c r="B4720" i="11" s="1"/>
  <c r="B4721" i="11" s="1"/>
  <c r="B4722" i="11" s="1"/>
  <c r="B4723" i="11" s="1"/>
  <c r="B4724" i="11" s="1"/>
  <c r="B4725" i="11" s="1"/>
  <c r="B4726" i="11" s="1"/>
  <c r="B4727" i="11" s="1"/>
  <c r="B4728" i="11" s="1"/>
  <c r="B4729" i="11" s="1"/>
  <c r="B4730" i="11" s="1"/>
  <c r="B4731" i="11" s="1"/>
  <c r="B4732" i="11" s="1"/>
  <c r="B4733" i="11" s="1"/>
  <c r="B4734" i="11" s="1"/>
  <c r="B4735" i="11" s="1"/>
  <c r="B4736" i="11" s="1"/>
  <c r="B4737" i="11" s="1"/>
  <c r="B4738" i="11" s="1"/>
  <c r="B4739" i="11" s="1"/>
  <c r="B4740" i="11" s="1"/>
  <c r="B4741" i="11" s="1"/>
  <c r="B4742" i="11" s="1"/>
  <c r="B4743" i="11" s="1"/>
  <c r="B4744" i="11" s="1"/>
  <c r="B4745" i="11" s="1"/>
  <c r="B4746" i="11" s="1"/>
  <c r="B4747" i="11" s="1"/>
  <c r="B4748" i="11" s="1"/>
  <c r="B4749" i="11" s="1"/>
  <c r="B4750" i="11" s="1"/>
  <c r="B4751" i="11" s="1"/>
  <c r="B4752" i="11" s="1"/>
  <c r="B4753" i="11" s="1"/>
  <c r="B4754" i="11" s="1"/>
  <c r="B4755" i="11" s="1"/>
  <c r="B4756" i="11" s="1"/>
  <c r="B4757" i="11" s="1"/>
  <c r="B4758" i="11" s="1"/>
  <c r="B4759" i="11" s="1"/>
  <c r="B4760" i="11" s="1"/>
  <c r="B4761" i="11" s="1"/>
  <c r="B4762" i="11" s="1"/>
  <c r="B4763" i="11" s="1"/>
  <c r="B4764" i="11" s="1"/>
  <c r="B4765" i="11" s="1"/>
  <c r="B4766" i="11" s="1"/>
  <c r="B4767" i="11" s="1"/>
  <c r="B4768" i="11" s="1"/>
  <c r="B4769" i="11" s="1"/>
  <c r="B4770" i="11" s="1"/>
  <c r="B4771" i="11" s="1"/>
  <c r="B4772" i="11" s="1"/>
  <c r="B4773" i="11" s="1"/>
  <c r="B4774" i="11" s="1"/>
  <c r="B4775" i="11" s="1"/>
  <c r="B4776" i="11" s="1"/>
  <c r="B4777" i="11" s="1"/>
  <c r="B4778" i="11" s="1"/>
  <c r="B4779" i="11" s="1"/>
  <c r="B4780" i="11" s="1"/>
  <c r="B4781" i="11" s="1"/>
  <c r="B4782" i="11" s="1"/>
  <c r="B4783" i="11" s="1"/>
  <c r="B4784" i="11" s="1"/>
  <c r="B4785" i="11" s="1"/>
  <c r="B4786" i="11" s="1"/>
  <c r="B4787" i="11" s="1"/>
  <c r="B4788" i="11" s="1"/>
  <c r="B4789" i="11" s="1"/>
  <c r="B4790" i="11" s="1"/>
  <c r="B4791" i="11" s="1"/>
  <c r="B4792" i="11" s="1"/>
  <c r="B4793" i="11" s="1"/>
  <c r="B4794" i="11" s="1"/>
  <c r="B4795" i="11" s="1"/>
  <c r="B4796" i="11" s="1"/>
  <c r="B4797" i="11" s="1"/>
  <c r="B4798" i="11" s="1"/>
  <c r="B4799" i="11" s="1"/>
  <c r="B4800" i="11" s="1"/>
  <c r="B4801" i="11" s="1"/>
  <c r="B4802" i="11" s="1"/>
  <c r="B4803" i="11" s="1"/>
  <c r="B4804" i="11" s="1"/>
  <c r="B4805" i="11" s="1"/>
  <c r="B4806" i="11" s="1"/>
  <c r="B4807" i="11" s="1"/>
  <c r="B4808" i="11" s="1"/>
  <c r="B4809" i="11" s="1"/>
  <c r="B4810" i="11" s="1"/>
  <c r="B4811" i="11" s="1"/>
  <c r="B4812" i="11" s="1"/>
  <c r="B4813" i="11" s="1"/>
  <c r="B4814" i="11" s="1"/>
  <c r="B4815" i="11" s="1"/>
  <c r="B4816" i="11" s="1"/>
  <c r="B4817" i="11" s="1"/>
  <c r="B4818" i="11" s="1"/>
  <c r="B4819" i="11" s="1"/>
  <c r="B4820" i="11" s="1"/>
  <c r="B4821" i="11" s="1"/>
  <c r="B4822" i="11" s="1"/>
  <c r="B4823" i="11" s="1"/>
  <c r="B4824" i="11" s="1"/>
  <c r="B4825" i="11" s="1"/>
  <c r="B4826" i="11" s="1"/>
  <c r="B4827" i="11" s="1"/>
  <c r="B4828" i="11" s="1"/>
  <c r="B4829" i="11" s="1"/>
  <c r="B4830" i="11" s="1"/>
  <c r="B4831" i="11" s="1"/>
  <c r="B4832" i="11" s="1"/>
  <c r="B4833" i="11" s="1"/>
  <c r="B4834" i="11" s="1"/>
  <c r="B4835" i="11" s="1"/>
  <c r="B4836" i="11" s="1"/>
  <c r="B4837" i="11" s="1"/>
  <c r="B4838" i="11" s="1"/>
  <c r="B4839" i="11" s="1"/>
  <c r="B4840" i="11" s="1"/>
  <c r="B4841" i="11" s="1"/>
  <c r="B4842" i="11" s="1"/>
  <c r="B4843" i="11" s="1"/>
  <c r="B4844" i="11" s="1"/>
  <c r="B4845" i="11" s="1"/>
  <c r="B4846" i="11" s="1"/>
  <c r="B4847" i="11" s="1"/>
  <c r="B4848" i="11" s="1"/>
  <c r="B4849" i="11" s="1"/>
  <c r="B4850" i="11" s="1"/>
  <c r="B4851" i="11" s="1"/>
  <c r="B4852" i="11" s="1"/>
  <c r="B4853" i="11" s="1"/>
  <c r="B4854" i="11" s="1"/>
  <c r="B4855" i="11" s="1"/>
  <c r="B4856" i="11" s="1"/>
  <c r="B4857" i="11" s="1"/>
  <c r="B4858" i="11" s="1"/>
  <c r="B4859" i="11" s="1"/>
  <c r="B4860" i="11" s="1"/>
  <c r="B4861" i="11" s="1"/>
  <c r="B4862" i="11" s="1"/>
  <c r="B4863" i="11" s="1"/>
  <c r="B4864" i="11" s="1"/>
  <c r="B4865" i="11" s="1"/>
  <c r="B4866" i="11" s="1"/>
  <c r="B4867" i="11" s="1"/>
  <c r="B4868" i="11" s="1"/>
  <c r="B4869" i="11" s="1"/>
  <c r="B4870" i="11" s="1"/>
  <c r="B4871" i="11" s="1"/>
  <c r="B4872" i="11" s="1"/>
  <c r="B4873" i="11" s="1"/>
  <c r="B4874" i="11" s="1"/>
  <c r="B4875" i="11" s="1"/>
  <c r="B4876" i="11" s="1"/>
  <c r="B4877" i="11" s="1"/>
  <c r="B4878" i="11" s="1"/>
  <c r="B4879" i="11" s="1"/>
  <c r="B4880" i="11" s="1"/>
  <c r="B4881" i="11" s="1"/>
  <c r="B4882" i="11" s="1"/>
  <c r="B4883" i="11" s="1"/>
  <c r="B4884" i="11" s="1"/>
  <c r="B4885" i="11" s="1"/>
  <c r="B4886" i="11" s="1"/>
  <c r="B4887" i="11" s="1"/>
  <c r="B4888" i="11" s="1"/>
  <c r="B4889" i="11" s="1"/>
  <c r="B4890" i="11" s="1"/>
  <c r="B4891" i="11" s="1"/>
  <c r="B4892" i="11" s="1"/>
  <c r="B4893" i="11" s="1"/>
  <c r="B4894" i="11" s="1"/>
  <c r="B4895" i="11" s="1"/>
  <c r="B4896" i="11" s="1"/>
  <c r="B4897" i="11" s="1"/>
  <c r="B4898" i="11" s="1"/>
  <c r="B4899" i="11" s="1"/>
  <c r="B4900" i="11" s="1"/>
  <c r="B4901" i="11" s="1"/>
  <c r="B4902" i="11" s="1"/>
  <c r="B4903" i="11" s="1"/>
  <c r="B4904" i="11" s="1"/>
  <c r="B4905" i="11" s="1"/>
  <c r="B4906" i="11" s="1"/>
  <c r="B4907" i="11" s="1"/>
  <c r="B4908" i="11" s="1"/>
  <c r="B4909" i="11" s="1"/>
  <c r="B4910" i="11" s="1"/>
  <c r="B4911" i="11" s="1"/>
  <c r="B4912" i="11" s="1"/>
  <c r="B4913" i="11" s="1"/>
  <c r="B4914" i="11" s="1"/>
  <c r="B4915" i="11" s="1"/>
  <c r="B4916" i="11" s="1"/>
  <c r="B4917" i="11" s="1"/>
  <c r="B4918" i="11" s="1"/>
  <c r="B4919" i="11" s="1"/>
  <c r="B4920" i="11" s="1"/>
  <c r="B4921" i="11" s="1"/>
  <c r="B4922" i="11" s="1"/>
  <c r="B4923" i="11" s="1"/>
  <c r="B4924" i="11" s="1"/>
  <c r="B4925" i="11" s="1"/>
  <c r="B4926" i="11" s="1"/>
  <c r="B4927" i="11" s="1"/>
  <c r="B4928" i="11" s="1"/>
  <c r="B4929" i="11" s="1"/>
  <c r="B4930" i="11" s="1"/>
  <c r="B4931" i="11" s="1"/>
  <c r="B4932" i="11" s="1"/>
  <c r="B4933" i="11" s="1"/>
  <c r="B4934" i="11" s="1"/>
  <c r="B4935" i="11" s="1"/>
  <c r="B4936" i="11" s="1"/>
  <c r="B4937" i="11" s="1"/>
  <c r="B4938" i="11" s="1"/>
  <c r="B4939" i="11" s="1"/>
  <c r="B4940" i="11" s="1"/>
  <c r="B4941" i="11" s="1"/>
  <c r="B4942" i="11" s="1"/>
  <c r="B4943" i="11" s="1"/>
  <c r="B4944" i="11" s="1"/>
  <c r="B4945" i="11" s="1"/>
  <c r="B4946" i="11" s="1"/>
  <c r="B4947" i="11" s="1"/>
  <c r="B4948" i="11" s="1"/>
  <c r="B4949" i="11" s="1"/>
  <c r="B4950" i="11" s="1"/>
  <c r="B4951" i="11" s="1"/>
  <c r="B4952" i="11" s="1"/>
  <c r="B4953" i="11" s="1"/>
  <c r="B4954" i="11" s="1"/>
  <c r="B4955" i="11" s="1"/>
  <c r="B4956" i="11" s="1"/>
  <c r="B4957" i="11" s="1"/>
  <c r="B4958" i="11" s="1"/>
  <c r="B4959" i="11" s="1"/>
  <c r="B4960" i="11" s="1"/>
  <c r="B4961" i="11" s="1"/>
  <c r="B4962" i="11" s="1"/>
  <c r="B4963" i="11" s="1"/>
  <c r="B4964" i="11" s="1"/>
  <c r="B4965" i="11" s="1"/>
  <c r="B4966" i="11" s="1"/>
  <c r="B4967" i="11" s="1"/>
  <c r="B4968" i="11" s="1"/>
  <c r="B4969" i="11" s="1"/>
  <c r="B4970" i="11" s="1"/>
  <c r="B4971" i="11" s="1"/>
  <c r="B4972" i="11" s="1"/>
  <c r="B4973" i="11" s="1"/>
  <c r="B4974" i="11" s="1"/>
  <c r="B4975" i="11" s="1"/>
  <c r="B4976" i="11" s="1"/>
  <c r="B4977" i="11" s="1"/>
  <c r="B4978" i="11" s="1"/>
  <c r="B4979" i="11" s="1"/>
  <c r="B4980" i="11" s="1"/>
  <c r="B4981" i="11" s="1"/>
  <c r="B4982" i="11" s="1"/>
  <c r="B4983" i="11" s="1"/>
  <c r="B4984" i="11" s="1"/>
  <c r="B4985" i="11" s="1"/>
  <c r="B4986" i="11" s="1"/>
  <c r="B4987" i="11" s="1"/>
  <c r="B4988" i="11" s="1"/>
  <c r="B4989" i="11" s="1"/>
  <c r="B4990" i="11" s="1"/>
  <c r="B4991" i="11" s="1"/>
  <c r="B4992" i="11" s="1"/>
  <c r="B4993" i="11" s="1"/>
  <c r="B4994" i="11" s="1"/>
  <c r="B4995" i="11" s="1"/>
  <c r="B4996" i="11" s="1"/>
  <c r="B4997" i="11" s="1"/>
  <c r="B4998" i="11" s="1"/>
  <c r="B4999" i="11" s="1"/>
  <c r="B5000" i="11" s="1"/>
  <c r="B5001" i="11" s="1"/>
  <c r="B5002" i="11" s="1"/>
  <c r="B5003" i="11" s="1"/>
  <c r="B5004" i="11" s="1"/>
  <c r="B5005" i="11" s="1"/>
  <c r="B5006" i="11" s="1"/>
  <c r="B5007" i="11" s="1"/>
  <c r="B5008" i="11" s="1"/>
  <c r="B5009" i="11" s="1"/>
  <c r="B5010" i="11" s="1"/>
  <c r="B5011" i="11" s="1"/>
  <c r="H19" i="3"/>
  <c r="H18" i="3"/>
  <c r="H101" i="13" l="1"/>
  <c r="G79" i="13"/>
  <c r="H21" i="5"/>
  <c r="H19" i="5"/>
  <c r="L23" i="5"/>
  <c r="AA2579" i="11"/>
  <c r="AA2067" i="11"/>
  <c r="AA1555" i="11"/>
  <c r="AA1043" i="11"/>
  <c r="AA531" i="11"/>
  <c r="AA19" i="11"/>
  <c r="AA2578" i="11"/>
  <c r="AA2066" i="11"/>
  <c r="AA1554" i="11"/>
  <c r="AA1042" i="11"/>
  <c r="AA530" i="11"/>
  <c r="AA18" i="11"/>
  <c r="AA2451" i="11"/>
  <c r="AA1939" i="11"/>
  <c r="AA1427" i="11"/>
  <c r="AA915" i="11"/>
  <c r="AA403" i="11"/>
  <c r="AA2450" i="11"/>
  <c r="AA1938" i="11"/>
  <c r="AA1426" i="11"/>
  <c r="AA914" i="11"/>
  <c r="AA402" i="11"/>
  <c r="AA2322" i="11"/>
  <c r="AA1810" i="11"/>
  <c r="AA1298" i="11"/>
  <c r="AA786" i="11"/>
  <c r="AA274" i="11"/>
  <c r="AA2195" i="11"/>
  <c r="AA1683" i="11"/>
  <c r="AA1171" i="11"/>
  <c r="AA659" i="11"/>
  <c r="AA147" i="11"/>
  <c r="AA787" i="11"/>
  <c r="AA658" i="11"/>
  <c r="AA2323" i="11"/>
  <c r="AA275" i="11"/>
  <c r="AA2194" i="11"/>
  <c r="AA146" i="11"/>
  <c r="AA1811" i="11"/>
  <c r="AA1682" i="11"/>
  <c r="AA1299" i="11"/>
  <c r="AA1170" i="11"/>
  <c r="U12" i="11"/>
  <c r="U13" i="11"/>
  <c r="AA115" i="11"/>
  <c r="AA243" i="11"/>
  <c r="AA371" i="11"/>
  <c r="AA499" i="11"/>
  <c r="AA627" i="11"/>
  <c r="AA755" i="11"/>
  <c r="AA883" i="11"/>
  <c r="AA1011" i="11"/>
  <c r="AA1139" i="11"/>
  <c r="AA1267" i="11"/>
  <c r="AA1395" i="11"/>
  <c r="AA1523" i="11"/>
  <c r="AA1651" i="11"/>
  <c r="AA1779" i="11"/>
  <c r="AA1907" i="11"/>
  <c r="AA2035" i="11"/>
  <c r="AA2163" i="11"/>
  <c r="AA2291" i="11"/>
  <c r="AA2419" i="11"/>
  <c r="AA2547" i="11"/>
  <c r="AA50" i="11"/>
  <c r="AA178" i="11"/>
  <c r="AA306" i="11"/>
  <c r="AA434" i="11"/>
  <c r="AA562" i="11"/>
  <c r="AA690" i="11"/>
  <c r="AA818" i="11"/>
  <c r="AA946" i="11"/>
  <c r="AA1074" i="11"/>
  <c r="AA1202" i="11"/>
  <c r="AA1330" i="11"/>
  <c r="AA1458" i="11"/>
  <c r="AA1586" i="11"/>
  <c r="AA1714" i="11"/>
  <c r="AA1842" i="11"/>
  <c r="AA1970" i="11"/>
  <c r="AA2098" i="11"/>
  <c r="AA2226" i="11"/>
  <c r="AA2354" i="11"/>
  <c r="AA2482" i="11"/>
  <c r="AA2610" i="11"/>
  <c r="AA51" i="11"/>
  <c r="AA179" i="11"/>
  <c r="AA307" i="11"/>
  <c r="AA435" i="11"/>
  <c r="AA563" i="11"/>
  <c r="AA691" i="11"/>
  <c r="AA819" i="11"/>
  <c r="AA947" i="11"/>
  <c r="AA1075" i="11"/>
  <c r="AA1203" i="11"/>
  <c r="AA1331" i="11"/>
  <c r="AA1459" i="11"/>
  <c r="AA1587" i="11"/>
  <c r="AA1715" i="11"/>
  <c r="AA1843" i="11"/>
  <c r="AA1971" i="11"/>
  <c r="AA2099" i="11"/>
  <c r="AA2227" i="11"/>
  <c r="AA2355" i="11"/>
  <c r="AA2483" i="11"/>
  <c r="AA2611" i="11"/>
  <c r="AD5009" i="11"/>
  <c r="AD5001" i="11"/>
  <c r="AD4993" i="11"/>
  <c r="AD4985" i="11"/>
  <c r="AD4977" i="11"/>
  <c r="AD4969" i="11"/>
  <c r="AD4961" i="11"/>
  <c r="AD4953" i="11"/>
  <c r="AD4945" i="11"/>
  <c r="AD4937" i="11"/>
  <c r="AD4929" i="11"/>
  <c r="AD4921" i="11"/>
  <c r="AD4913" i="11"/>
  <c r="AD4905" i="11"/>
  <c r="AD4897" i="11"/>
  <c r="AD4889" i="11"/>
  <c r="AD4881" i="11"/>
  <c r="AD4873" i="11"/>
  <c r="AD4865" i="11"/>
  <c r="AD4857" i="11"/>
  <c r="AD4849" i="11"/>
  <c r="AD4841" i="11"/>
  <c r="AD4833" i="11"/>
  <c r="AD4825" i="11"/>
  <c r="AD4817" i="11"/>
  <c r="AD4809" i="11"/>
  <c r="AD4801" i="11"/>
  <c r="AD4793" i="11"/>
  <c r="AD4785" i="11"/>
  <c r="AD4777" i="11"/>
  <c r="AD4769" i="11"/>
  <c r="AD4761" i="11"/>
  <c r="AD4753" i="11"/>
  <c r="AD4745" i="11"/>
  <c r="AD4737" i="11"/>
  <c r="AD4729" i="11"/>
  <c r="AD4721" i="11"/>
  <c r="AD4713" i="11"/>
  <c r="AD4705" i="11"/>
  <c r="AD4697" i="11"/>
  <c r="AD4689" i="11"/>
  <c r="AD4681" i="11"/>
  <c r="AD4673" i="11"/>
  <c r="AD4665" i="11"/>
  <c r="AD4657" i="11"/>
  <c r="AD4649" i="11"/>
  <c r="AD4641" i="11"/>
  <c r="AD4633" i="11"/>
  <c r="AD4625" i="11"/>
  <c r="AD4617" i="11"/>
  <c r="AD4609" i="11"/>
  <c r="AD4601" i="11"/>
  <c r="AD4593" i="11"/>
  <c r="AD4585" i="11"/>
  <c r="AD4577" i="11"/>
  <c r="AD4569" i="11"/>
  <c r="AD4561" i="11"/>
  <c r="AD4553" i="11"/>
  <c r="AD4545" i="11"/>
  <c r="AD4537" i="11"/>
  <c r="AD4529" i="11"/>
  <c r="AD4521" i="11"/>
  <c r="AD4513" i="11"/>
  <c r="AD4505" i="11"/>
  <c r="AD4497" i="11"/>
  <c r="AD4489" i="11"/>
  <c r="AD4481" i="11"/>
  <c r="AD4473" i="11"/>
  <c r="AD4465" i="11"/>
  <c r="AD4457" i="11"/>
  <c r="AD4449" i="11"/>
  <c r="AD4441" i="11"/>
  <c r="AD4433" i="11"/>
  <c r="AD4425" i="11"/>
  <c r="AD4417" i="11"/>
  <c r="AD4409" i="11"/>
  <c r="AD4401" i="11"/>
  <c r="AD4393" i="11"/>
  <c r="AD4385" i="11"/>
  <c r="AD4377" i="11"/>
  <c r="AD4369" i="11"/>
  <c r="AD4361" i="11"/>
  <c r="AD4353" i="11"/>
  <c r="AD4345" i="11"/>
  <c r="AD4337" i="11"/>
  <c r="AD4329" i="11"/>
  <c r="AD4321" i="11"/>
  <c r="AD4313" i="11"/>
  <c r="AD4305" i="11"/>
  <c r="AD4297" i="11"/>
  <c r="AD4289" i="11"/>
  <c r="AD4281" i="11"/>
  <c r="AD4273" i="11"/>
  <c r="AD4265" i="11"/>
  <c r="AD4257" i="11"/>
  <c r="AD4249" i="11"/>
  <c r="AD4241" i="11"/>
  <c r="AD4233" i="11"/>
  <c r="AD4225" i="11"/>
  <c r="AD4217" i="11"/>
  <c r="AD4209" i="11"/>
  <c r="AD4201" i="11"/>
  <c r="AD4193" i="11"/>
  <c r="AD4185" i="11"/>
  <c r="AD4177" i="11"/>
  <c r="AD4169" i="11"/>
  <c r="AD4161" i="11"/>
  <c r="AD4153" i="11"/>
  <c r="AD4145" i="11"/>
  <c r="AD4137" i="11"/>
  <c r="AD4129" i="11"/>
  <c r="AD4121" i="11"/>
  <c r="AD4113" i="11"/>
  <c r="AD4105" i="11"/>
  <c r="AD4097" i="11"/>
  <c r="AD4089" i="11"/>
  <c r="AD4081" i="11"/>
  <c r="AD4073" i="11"/>
  <c r="AD4065" i="11"/>
  <c r="AD4057" i="11"/>
  <c r="AD4049" i="11"/>
  <c r="AD4041" i="11"/>
  <c r="AD4033" i="11"/>
  <c r="AD4025" i="11"/>
  <c r="AD4017" i="11"/>
  <c r="AD4009" i="11"/>
  <c r="AD4001" i="11"/>
  <c r="AD3993" i="11"/>
  <c r="AD3985" i="11"/>
  <c r="AD3977" i="11"/>
  <c r="AD3969" i="11"/>
  <c r="AD3961" i="11"/>
  <c r="AD3953" i="11"/>
  <c r="AD3945" i="11"/>
  <c r="AD3937" i="11"/>
  <c r="AD3929" i="11"/>
  <c r="AD3921" i="11"/>
  <c r="AD3913" i="11"/>
  <c r="AD3905" i="11"/>
  <c r="AD3897" i="11"/>
  <c r="AD3889" i="11"/>
  <c r="AD3881" i="11"/>
  <c r="AD3873" i="11"/>
  <c r="AD3865" i="11"/>
  <c r="AD3857" i="11"/>
  <c r="AD3849" i="11"/>
  <c r="AD3841" i="11"/>
  <c r="AD3833" i="11"/>
  <c r="AD3825" i="11"/>
  <c r="AD3817" i="11"/>
  <c r="AD3809" i="11"/>
  <c r="AD3801" i="11"/>
  <c r="AD3793" i="11"/>
  <c r="AD3785" i="11"/>
  <c r="AD3777" i="11"/>
  <c r="AD3769" i="11"/>
  <c r="AD3761" i="11"/>
  <c r="AD3753" i="11"/>
  <c r="AD3745" i="11"/>
  <c r="AD3737" i="11"/>
  <c r="AD3729" i="11"/>
  <c r="AD3721" i="11"/>
  <c r="AD3713" i="11"/>
  <c r="AD3705" i="11"/>
  <c r="AD3697" i="11"/>
  <c r="AD3689" i="11"/>
  <c r="AD3681" i="11"/>
  <c r="AD3673" i="11"/>
  <c r="AD3665" i="11"/>
  <c r="AD3657" i="11"/>
  <c r="AD3649" i="11"/>
  <c r="AD3641" i="11"/>
  <c r="AD3633" i="11"/>
  <c r="AD3625" i="11"/>
  <c r="AD3617" i="11"/>
  <c r="AD3609" i="11"/>
  <c r="AD3601" i="11"/>
  <c r="AD3593" i="11"/>
  <c r="AD3585" i="11"/>
  <c r="AD3577" i="11"/>
  <c r="AD3569" i="11"/>
  <c r="AD3561" i="11"/>
  <c r="AD3553" i="11"/>
  <c r="AD3545" i="11"/>
  <c r="AD3537" i="11"/>
  <c r="AD3529" i="11"/>
  <c r="AD3521" i="11"/>
  <c r="AD3513" i="11"/>
  <c r="AD3505" i="11"/>
  <c r="AD3497" i="11"/>
  <c r="AD3489" i="11"/>
  <c r="AD3481" i="11"/>
  <c r="AD3473" i="11"/>
  <c r="AD3465" i="11"/>
  <c r="AD3457" i="11"/>
  <c r="AD3449" i="11"/>
  <c r="AD3441" i="11"/>
  <c r="AD3433" i="11"/>
  <c r="AD3425" i="11"/>
  <c r="AD3417" i="11"/>
  <c r="AD3409" i="11"/>
  <c r="AD3401" i="11"/>
  <c r="AD3393" i="11"/>
  <c r="AD3385" i="11"/>
  <c r="AD3377" i="11"/>
  <c r="AD3369" i="11"/>
  <c r="AD3361" i="11"/>
  <c r="AD3353" i="11"/>
  <c r="AD3345" i="11"/>
  <c r="AD3337" i="11"/>
  <c r="AD3329" i="11"/>
  <c r="AD3321" i="11"/>
  <c r="AD3313" i="11"/>
  <c r="AD3305" i="11"/>
  <c r="AD3297" i="11"/>
  <c r="AD3289" i="11"/>
  <c r="AD3281" i="11"/>
  <c r="AD3273" i="11"/>
  <c r="AD3265" i="11"/>
  <c r="AD3257" i="11"/>
  <c r="AD3249" i="11"/>
  <c r="AD3241" i="11"/>
  <c r="AD3233" i="11"/>
  <c r="AD3225" i="11"/>
  <c r="AD3217" i="11"/>
  <c r="AD3209" i="11"/>
  <c r="AD3201" i="11"/>
  <c r="AD3193" i="11"/>
  <c r="AD3185" i="11"/>
  <c r="AD3177" i="11"/>
  <c r="AD3169" i="11"/>
  <c r="AD3161" i="11"/>
  <c r="AD3153" i="11"/>
  <c r="AD3145" i="11"/>
  <c r="AD3137" i="11"/>
  <c r="AD3129" i="11"/>
  <c r="AD3121" i="11"/>
  <c r="AD3113" i="11"/>
  <c r="AD3105" i="11"/>
  <c r="AD3097" i="11"/>
  <c r="AD3089" i="11"/>
  <c r="AD3081" i="11"/>
  <c r="AD3073" i="11"/>
  <c r="AD3065" i="11"/>
  <c r="AD3057" i="11"/>
  <c r="AD3049" i="11"/>
  <c r="AD3041" i="11"/>
  <c r="AD3033" i="11"/>
  <c r="AD3025" i="11"/>
  <c r="AD3017" i="11"/>
  <c r="AD3009" i="11"/>
  <c r="AD3001" i="11"/>
  <c r="AD2993" i="11"/>
  <c r="AD2985" i="11"/>
  <c r="AD2977" i="11"/>
  <c r="AD2969" i="11"/>
  <c r="AD2961" i="11"/>
  <c r="AD2953" i="11"/>
  <c r="AD2945" i="11"/>
  <c r="AD2937" i="11"/>
  <c r="AD2929" i="11"/>
  <c r="AD2921" i="11"/>
  <c r="AD2913" i="11"/>
  <c r="AD2905" i="11"/>
  <c r="AD2897" i="11"/>
  <c r="AD2889" i="11"/>
  <c r="AD2881" i="11"/>
  <c r="AD2873" i="11"/>
  <c r="AD2865" i="11"/>
  <c r="AD2857" i="11"/>
  <c r="AD2849" i="11"/>
  <c r="AD2841" i="11"/>
  <c r="AD2833" i="11"/>
  <c r="AD2825" i="11"/>
  <c r="AD2817" i="11"/>
  <c r="AD2809" i="11"/>
  <c r="AD2801" i="11"/>
  <c r="AD2793" i="11"/>
  <c r="AD2785" i="11"/>
  <c r="AD2777" i="11"/>
  <c r="AD2769" i="11"/>
  <c r="AD2761" i="11"/>
  <c r="AD2753" i="11"/>
  <c r="AD2745" i="11"/>
  <c r="AD2737" i="11"/>
  <c r="AD2729" i="11"/>
  <c r="AD2721" i="11"/>
  <c r="AD2713" i="11"/>
  <c r="AD2705" i="11"/>
  <c r="AD2697" i="11"/>
  <c r="AD2689" i="11"/>
  <c r="AD2681" i="11"/>
  <c r="AD2673" i="11"/>
  <c r="AD2665" i="11"/>
  <c r="AD2657" i="11"/>
  <c r="AD2649" i="11"/>
  <c r="AD2641" i="11"/>
  <c r="AD2633" i="11"/>
  <c r="AD2625" i="11"/>
  <c r="AD2617" i="11"/>
  <c r="AD2609" i="11"/>
  <c r="AD2601" i="11"/>
  <c r="AD2593" i="11"/>
  <c r="AD2585" i="11"/>
  <c r="AD2577" i="11"/>
  <c r="AD2569" i="11"/>
  <c r="AD2561" i="11"/>
  <c r="AD2553" i="11"/>
  <c r="AD2545" i="11"/>
  <c r="AD2537" i="11"/>
  <c r="AD2529" i="11"/>
  <c r="AD2521" i="11"/>
  <c r="AD2513" i="11"/>
  <c r="AD2505" i="11"/>
  <c r="AD2497" i="11"/>
  <c r="AD2489" i="11"/>
  <c r="AD2481" i="11"/>
  <c r="AD2473" i="11"/>
  <c r="AD2465" i="11"/>
  <c r="AD2457" i="11"/>
  <c r="AD2449" i="11"/>
  <c r="AD2441" i="11"/>
  <c r="AD2433" i="11"/>
  <c r="AD2425" i="11"/>
  <c r="AD2417" i="11"/>
  <c r="AD2409" i="11"/>
  <c r="AD2401" i="11"/>
  <c r="AD2393" i="11"/>
  <c r="AD2385" i="11"/>
  <c r="AD2377" i="11"/>
  <c r="AD2369" i="11"/>
  <c r="AD2361" i="11"/>
  <c r="AD2353" i="11"/>
  <c r="AD2345" i="11"/>
  <c r="AD2337" i="11"/>
  <c r="AD2329" i="11"/>
  <c r="AD2321" i="11"/>
  <c r="AD2313" i="11"/>
  <c r="AD2305" i="11"/>
  <c r="AD2297" i="11"/>
  <c r="AD2289" i="11"/>
  <c r="AD2281" i="11"/>
  <c r="AD2273" i="11"/>
  <c r="AD2265" i="11"/>
  <c r="AD2257" i="11"/>
  <c r="AD2249" i="11"/>
  <c r="AD2241" i="11"/>
  <c r="AD2233" i="11"/>
  <c r="AD2225" i="11"/>
  <c r="AD2217" i="11"/>
  <c r="AD2209" i="11"/>
  <c r="AD2201" i="11"/>
  <c r="AD2193" i="11"/>
  <c r="AD2185" i="11"/>
  <c r="AD2177" i="11"/>
  <c r="AD2169" i="11"/>
  <c r="AD2161" i="11"/>
  <c r="AD2153" i="11"/>
  <c r="AD2145" i="11"/>
  <c r="AD2137" i="11"/>
  <c r="AD2129" i="11"/>
  <c r="AD2121" i="11"/>
  <c r="AD2113" i="11"/>
  <c r="AD2105" i="11"/>
  <c r="AD2097" i="11"/>
  <c r="AD2089" i="11"/>
  <c r="AD2081" i="11"/>
  <c r="AD2073" i="11"/>
  <c r="AD2065" i="11"/>
  <c r="AD2057" i="11"/>
  <c r="AD2049" i="11"/>
  <c r="AD2041" i="11"/>
  <c r="AD2033" i="11"/>
  <c r="AD2025" i="11"/>
  <c r="AD2017" i="11"/>
  <c r="AD2009" i="11"/>
  <c r="AD2001" i="11"/>
  <c r="AD1993" i="11"/>
  <c r="AD1985" i="11"/>
  <c r="AD1977" i="11"/>
  <c r="AD1969" i="11"/>
  <c r="AD1961" i="11"/>
  <c r="AD1953" i="11"/>
  <c r="AD1945" i="11"/>
  <c r="AD1937" i="11"/>
  <c r="AD1929" i="11"/>
  <c r="AD1921" i="11"/>
  <c r="AD1913" i="11"/>
  <c r="AD1905" i="11"/>
  <c r="AD1897" i="11"/>
  <c r="AD1889" i="11"/>
  <c r="AD1881" i="11"/>
  <c r="AD1873" i="11"/>
  <c r="AD1865" i="11"/>
  <c r="AD1857" i="11"/>
  <c r="AD1849" i="11"/>
  <c r="AD1841" i="11"/>
  <c r="AD1833" i="11"/>
  <c r="AD1825" i="11"/>
  <c r="AD1817" i="11"/>
  <c r="AD1809" i="11"/>
  <c r="AD1801" i="11"/>
  <c r="AD1793" i="11"/>
  <c r="AD1785" i="11"/>
  <c r="AD1777" i="11"/>
  <c r="AD1769" i="11"/>
  <c r="AD1761" i="11"/>
  <c r="AD1753" i="11"/>
  <c r="AD1745" i="11"/>
  <c r="AD1737" i="11"/>
  <c r="AD1729" i="11"/>
  <c r="AD1721" i="11"/>
  <c r="AD1713" i="11"/>
  <c r="AD1705" i="11"/>
  <c r="AD1697" i="11"/>
  <c r="AD1689" i="11"/>
  <c r="AD1681" i="11"/>
  <c r="AD1673" i="11"/>
  <c r="AD1665" i="11"/>
  <c r="AD1657" i="11"/>
  <c r="AD1649" i="11"/>
  <c r="AD1641" i="11"/>
  <c r="AD1633" i="11"/>
  <c r="AD1625" i="11"/>
  <c r="AD1617" i="11"/>
  <c r="AD1609" i="11"/>
  <c r="AD1601" i="11"/>
  <c r="AD1593" i="11"/>
  <c r="AD1585" i="11"/>
  <c r="AD1577" i="11"/>
  <c r="AD1569" i="11"/>
  <c r="AD1561" i="11"/>
  <c r="AD1553" i="11"/>
  <c r="AD1545" i="11"/>
  <c r="AD1537" i="11"/>
  <c r="AD1529" i="11"/>
  <c r="AD1521" i="11"/>
  <c r="AD1513" i="11"/>
  <c r="AD1505" i="11"/>
  <c r="AD1497" i="11"/>
  <c r="AD1489" i="11"/>
  <c r="AD1481" i="11"/>
  <c r="AD1473" i="11"/>
  <c r="AD1465" i="11"/>
  <c r="AD1457" i="11"/>
  <c r="AD1449" i="11"/>
  <c r="AD1441" i="11"/>
  <c r="AD1433" i="11"/>
  <c r="AD1425" i="11"/>
  <c r="AD1417" i="11"/>
  <c r="AD1409" i="11"/>
  <c r="AD1401" i="11"/>
  <c r="AD1393" i="11"/>
  <c r="AD1385" i="11"/>
  <c r="AD1377" i="11"/>
  <c r="AD1369" i="11"/>
  <c r="AD1361" i="11"/>
  <c r="AD1353" i="11"/>
  <c r="AD1345" i="11"/>
  <c r="AD1337" i="11"/>
  <c r="AD1329" i="11"/>
  <c r="AD1321" i="11"/>
  <c r="AD1313" i="11"/>
  <c r="AD1305" i="11"/>
  <c r="AD1297" i="11"/>
  <c r="AD1289" i="11"/>
  <c r="AD1281" i="11"/>
  <c r="AD1273" i="11"/>
  <c r="AD1265" i="11"/>
  <c r="AD1257" i="11"/>
  <c r="AD1249" i="11"/>
  <c r="AD1241" i="11"/>
  <c r="AD1233" i="11"/>
  <c r="AD1225" i="11"/>
  <c r="AD1217" i="11"/>
  <c r="AD1209" i="11"/>
  <c r="AD1201" i="11"/>
  <c r="AD1193" i="11"/>
  <c r="AD1185" i="11"/>
  <c r="AD1177" i="11"/>
  <c r="AD1169" i="11"/>
  <c r="AD1161" i="11"/>
  <c r="AD1153" i="11"/>
  <c r="AD1145" i="11"/>
  <c r="AD1137" i="11"/>
  <c r="AD1129" i="11"/>
  <c r="AD1121" i="11"/>
  <c r="AD1113" i="11"/>
  <c r="AD1105" i="11"/>
  <c r="AD1097" i="11"/>
  <c r="AD1089" i="11"/>
  <c r="AD1081" i="11"/>
  <c r="AD1073" i="11"/>
  <c r="AD1065" i="11"/>
  <c r="AD1057" i="11"/>
  <c r="AD1049" i="11"/>
  <c r="AD1041" i="11"/>
  <c r="AD1033" i="11"/>
  <c r="AD1025" i="11"/>
  <c r="AD1017" i="11"/>
  <c r="AD1009" i="11"/>
  <c r="AD1001" i="11"/>
  <c r="AD993" i="11"/>
  <c r="AD985" i="11"/>
  <c r="AD977" i="11"/>
  <c r="AD969" i="11"/>
  <c r="AD961" i="11"/>
  <c r="AD953" i="11"/>
  <c r="AD945" i="11"/>
  <c r="AD937" i="11"/>
  <c r="AD929" i="11"/>
  <c r="AD921" i="11"/>
  <c r="AD913" i="11"/>
  <c r="AD905" i="11"/>
  <c r="AD897" i="11"/>
  <c r="AD889" i="11"/>
  <c r="AD881" i="11"/>
  <c r="AD873" i="11"/>
  <c r="AD865" i="11"/>
  <c r="AD857" i="11"/>
  <c r="AD849" i="11"/>
  <c r="AD841" i="11"/>
  <c r="AD833" i="11"/>
  <c r="AD825" i="11"/>
  <c r="AD817" i="11"/>
  <c r="AD809" i="11"/>
  <c r="AD801" i="11"/>
  <c r="AD793" i="11"/>
  <c r="AD785" i="11"/>
  <c r="AD777" i="11"/>
  <c r="AD769" i="11"/>
  <c r="AD761" i="11"/>
  <c r="AD753" i="11"/>
  <c r="AD745" i="11"/>
  <c r="AD737" i="11"/>
  <c r="AD729" i="11"/>
  <c r="AD721" i="11"/>
  <c r="AD713" i="11"/>
  <c r="AD705" i="11"/>
  <c r="AD697" i="11"/>
  <c r="AD689" i="11"/>
  <c r="AD681" i="11"/>
  <c r="AD673" i="11"/>
  <c r="AD665" i="11"/>
  <c r="AD657" i="11"/>
  <c r="AD649" i="11"/>
  <c r="AD641" i="11"/>
  <c r="AD633" i="11"/>
  <c r="AD625" i="11"/>
  <c r="AD617" i="11"/>
  <c r="AD609" i="11"/>
  <c r="AD601" i="11"/>
  <c r="AD593" i="11"/>
  <c r="AD585" i="11"/>
  <c r="AD577" i="11"/>
  <c r="AD569" i="11"/>
  <c r="AD561" i="11"/>
  <c r="AD553" i="11"/>
  <c r="AD545" i="11"/>
  <c r="AD537" i="11"/>
  <c r="AD529" i="11"/>
  <c r="AD521" i="11"/>
  <c r="AD513" i="11"/>
  <c r="AD5008" i="11"/>
  <c r="AD5000" i="11"/>
  <c r="AD4992" i="11"/>
  <c r="AD4984" i="11"/>
  <c r="AD4976" i="11"/>
  <c r="AD4968" i="11"/>
  <c r="AD4960" i="11"/>
  <c r="AD4952" i="11"/>
  <c r="AD4944" i="11"/>
  <c r="AD4936" i="11"/>
  <c r="AD4928" i="11"/>
  <c r="AD4920" i="11"/>
  <c r="AD4912" i="11"/>
  <c r="AD4904" i="11"/>
  <c r="AD4896" i="11"/>
  <c r="AD4888" i="11"/>
  <c r="AD4880" i="11"/>
  <c r="AD4872" i="11"/>
  <c r="AD4864" i="11"/>
  <c r="AD4856" i="11"/>
  <c r="AD4848" i="11"/>
  <c r="AD4840" i="11"/>
  <c r="AD4832" i="11"/>
  <c r="AD4824" i="11"/>
  <c r="AD4816" i="11"/>
  <c r="AD4808" i="11"/>
  <c r="AD4800" i="11"/>
  <c r="AD4792" i="11"/>
  <c r="AD4784" i="11"/>
  <c r="AD4776" i="11"/>
  <c r="AD4768" i="11"/>
  <c r="AD4760" i="11"/>
  <c r="AD4752" i="11"/>
  <c r="AD4744" i="11"/>
  <c r="AD4736" i="11"/>
  <c r="AD4728" i="11"/>
  <c r="AD4720" i="11"/>
  <c r="AD4712" i="11"/>
  <c r="AD4704" i="11"/>
  <c r="AD4696" i="11"/>
  <c r="AD4688" i="11"/>
  <c r="AD4680" i="11"/>
  <c r="AD4672" i="11"/>
  <c r="AD4664" i="11"/>
  <c r="AD4656" i="11"/>
  <c r="AD4648" i="11"/>
  <c r="AD4640" i="11"/>
  <c r="AD4632" i="11"/>
  <c r="AD4624" i="11"/>
  <c r="AD4616" i="11"/>
  <c r="AD4608" i="11"/>
  <c r="AD4600" i="11"/>
  <c r="AD4592" i="11"/>
  <c r="AD4584" i="11"/>
  <c r="AD4576" i="11"/>
  <c r="AD4568" i="11"/>
  <c r="AD4560" i="11"/>
  <c r="AD4552" i="11"/>
  <c r="AD4544" i="11"/>
  <c r="AD4536" i="11"/>
  <c r="AD4528" i="11"/>
  <c r="AD4520" i="11"/>
  <c r="AD4512" i="11"/>
  <c r="AD4504" i="11"/>
  <c r="AD4496" i="11"/>
  <c r="AD4488" i="11"/>
  <c r="AD4480" i="11"/>
  <c r="AD4472" i="11"/>
  <c r="AD4464" i="11"/>
  <c r="AD4456" i="11"/>
  <c r="AD4448" i="11"/>
  <c r="AD4440" i="11"/>
  <c r="AD4432" i="11"/>
  <c r="AD4424" i="11"/>
  <c r="AD4416" i="11"/>
  <c r="AD4408" i="11"/>
  <c r="AD4400" i="11"/>
  <c r="AD4392" i="11"/>
  <c r="AD4384" i="11"/>
  <c r="AD4376" i="11"/>
  <c r="AD4368" i="11"/>
  <c r="AD4360" i="11"/>
  <c r="AD4352" i="11"/>
  <c r="AD4344" i="11"/>
  <c r="AD4336" i="11"/>
  <c r="AD4328" i="11"/>
  <c r="AD4320" i="11"/>
  <c r="AD4312" i="11"/>
  <c r="AD4304" i="11"/>
  <c r="AD4296" i="11"/>
  <c r="AD4288" i="11"/>
  <c r="AD4280" i="11"/>
  <c r="AD4272" i="11"/>
  <c r="AD4264" i="11"/>
  <c r="AD4256" i="11"/>
  <c r="AD4248" i="11"/>
  <c r="AD4240" i="11"/>
  <c r="AD4232" i="11"/>
  <c r="AD4224" i="11"/>
  <c r="AD4216" i="11"/>
  <c r="AD4208" i="11"/>
  <c r="AD4200" i="11"/>
  <c r="AD4192" i="11"/>
  <c r="AD4184" i="11"/>
  <c r="AD4176" i="11"/>
  <c r="AD4168" i="11"/>
  <c r="AD4160" i="11"/>
  <c r="AD4152" i="11"/>
  <c r="AD4144" i="11"/>
  <c r="AD4136" i="11"/>
  <c r="AD4128" i="11"/>
  <c r="AD4120" i="11"/>
  <c r="AD4112" i="11"/>
  <c r="AD4104" i="11"/>
  <c r="AD4096" i="11"/>
  <c r="AD4088" i="11"/>
  <c r="AD4080" i="11"/>
  <c r="AD4072" i="11"/>
  <c r="AD4064" i="11"/>
  <c r="AD4056" i="11"/>
  <c r="AD4048" i="11"/>
  <c r="AD4040" i="11"/>
  <c r="AD4032" i="11"/>
  <c r="AD4024" i="11"/>
  <c r="AD4016" i="11"/>
  <c r="AD4008" i="11"/>
  <c r="AD4000" i="11"/>
  <c r="AD3992" i="11"/>
  <c r="AD3984" i="11"/>
  <c r="AD3976" i="11"/>
  <c r="AD3968" i="11"/>
  <c r="AD3960" i="11"/>
  <c r="AD3952" i="11"/>
  <c r="AD3944" i="11"/>
  <c r="AD3936" i="11"/>
  <c r="AD3928" i="11"/>
  <c r="AD3920" i="11"/>
  <c r="AD3912" i="11"/>
  <c r="AD3904" i="11"/>
  <c r="AD3896" i="11"/>
  <c r="AD3888" i="11"/>
  <c r="AD3880" i="11"/>
  <c r="AD3872" i="11"/>
  <c r="AD3864" i="11"/>
  <c r="AD3856" i="11"/>
  <c r="AD3848" i="11"/>
  <c r="AD3840" i="11"/>
  <c r="AD3832" i="11"/>
  <c r="AD3824" i="11"/>
  <c r="AD3816" i="11"/>
  <c r="AD3808" i="11"/>
  <c r="AD3800" i="11"/>
  <c r="AD3792" i="11"/>
  <c r="AD3784" i="11"/>
  <c r="AD3776" i="11"/>
  <c r="AD3768" i="11"/>
  <c r="AD3760" i="11"/>
  <c r="AD3752" i="11"/>
  <c r="AD3744" i="11"/>
  <c r="AD3736" i="11"/>
  <c r="AD3728" i="11"/>
  <c r="AD3720" i="11"/>
  <c r="AD3712" i="11"/>
  <c r="AD3704" i="11"/>
  <c r="AD3696" i="11"/>
  <c r="AD3688" i="11"/>
  <c r="AD3680" i="11"/>
  <c r="AD3672" i="11"/>
  <c r="AD3664" i="11"/>
  <c r="AD3656" i="11"/>
  <c r="AD3648" i="11"/>
  <c r="AD3640" i="11"/>
  <c r="AD3632" i="11"/>
  <c r="AD3624" i="11"/>
  <c r="AD3616" i="11"/>
  <c r="AD3608" i="11"/>
  <c r="AD3600" i="11"/>
  <c r="AD3592" i="11"/>
  <c r="AD3584" i="11"/>
  <c r="AD3576" i="11"/>
  <c r="AD3568" i="11"/>
  <c r="AD3560" i="11"/>
  <c r="AD3552" i="11"/>
  <c r="AD3544" i="11"/>
  <c r="AD3536" i="11"/>
  <c r="AD3528" i="11"/>
  <c r="AD3520" i="11"/>
  <c r="AD3512" i="11"/>
  <c r="AD3504" i="11"/>
  <c r="AD3496" i="11"/>
  <c r="AD3488" i="11"/>
  <c r="AD3480" i="11"/>
  <c r="AD3472" i="11"/>
  <c r="AD3464" i="11"/>
  <c r="AD3456" i="11"/>
  <c r="AD3448" i="11"/>
  <c r="AD3440" i="11"/>
  <c r="AD3432" i="11"/>
  <c r="AD3424" i="11"/>
  <c r="AD3416" i="11"/>
  <c r="AD3408" i="11"/>
  <c r="AD3400" i="11"/>
  <c r="AD3392" i="11"/>
  <c r="AD3384" i="11"/>
  <c r="AD3376" i="11"/>
  <c r="AD3368" i="11"/>
  <c r="AD3360" i="11"/>
  <c r="AD3352" i="11"/>
  <c r="AD3344" i="11"/>
  <c r="AD3336" i="11"/>
  <c r="AD3328" i="11"/>
  <c r="AD3320" i="11"/>
  <c r="AD3312" i="11"/>
  <c r="AD3304" i="11"/>
  <c r="AD3296" i="11"/>
  <c r="AD3288" i="11"/>
  <c r="AD3280" i="11"/>
  <c r="AD3272" i="11"/>
  <c r="AD3264" i="11"/>
  <c r="AD3256" i="11"/>
  <c r="AD3248" i="11"/>
  <c r="AD3240" i="11"/>
  <c r="AD3232" i="11"/>
  <c r="AD3224" i="11"/>
  <c r="AD3216" i="11"/>
  <c r="AD3208" i="11"/>
  <c r="AD3200" i="11"/>
  <c r="AD3192" i="11"/>
  <c r="AD3184" i="11"/>
  <c r="AD3176" i="11"/>
  <c r="AD3168" i="11"/>
  <c r="AD3160" i="11"/>
  <c r="AD3152" i="11"/>
  <c r="AD3144" i="11"/>
  <c r="AD3136" i="11"/>
  <c r="AD3128" i="11"/>
  <c r="AD3120" i="11"/>
  <c r="AD3112" i="11"/>
  <c r="AD3104" i="11"/>
  <c r="AD3096" i="11"/>
  <c r="AD3088" i="11"/>
  <c r="AD3080" i="11"/>
  <c r="AD3072" i="11"/>
  <c r="AD3064" i="11"/>
  <c r="AD3056" i="11"/>
  <c r="AD3048" i="11"/>
  <c r="AD3040" i="11"/>
  <c r="AD3032" i="11"/>
  <c r="AD3024" i="11"/>
  <c r="AD3016" i="11"/>
  <c r="AD3008" i="11"/>
  <c r="AD3000" i="11"/>
  <c r="AD2992" i="11"/>
  <c r="AD2984" i="11"/>
  <c r="AD2976" i="11"/>
  <c r="AD2968" i="11"/>
  <c r="AD2960" i="11"/>
  <c r="AD2952" i="11"/>
  <c r="AD2944" i="11"/>
  <c r="AD2936" i="11"/>
  <c r="AD2928" i="11"/>
  <c r="AD2920" i="11"/>
  <c r="AD2912" i="11"/>
  <c r="AD2904" i="11"/>
  <c r="AD2896" i="11"/>
  <c r="AD2888" i="11"/>
  <c r="AD2880" i="11"/>
  <c r="AD2872" i="11"/>
  <c r="AD2864" i="11"/>
  <c r="AD2856" i="11"/>
  <c r="AD2848" i="11"/>
  <c r="AD2840" i="11"/>
  <c r="AD2832" i="11"/>
  <c r="AD2824" i="11"/>
  <c r="AD2816" i="11"/>
  <c r="AD2808" i="11"/>
  <c r="AD2800" i="11"/>
  <c r="AD2792" i="11"/>
  <c r="AD2784" i="11"/>
  <c r="AD2776" i="11"/>
  <c r="AD2768" i="11"/>
  <c r="AD2760" i="11"/>
  <c r="AD2752" i="11"/>
  <c r="AD2744" i="11"/>
  <c r="AD2736" i="11"/>
  <c r="AD2728" i="11"/>
  <c r="AD2720" i="11"/>
  <c r="AD2712" i="11"/>
  <c r="AD2704" i="11"/>
  <c r="AD2696" i="11"/>
  <c r="AD2688" i="11"/>
  <c r="AD2680" i="11"/>
  <c r="AD2672" i="11"/>
  <c r="AD2664" i="11"/>
  <c r="AD2656" i="11"/>
  <c r="AD2648" i="11"/>
  <c r="AD2640" i="11"/>
  <c r="AD2632" i="11"/>
  <c r="AD2624" i="11"/>
  <c r="AD2616" i="11"/>
  <c r="AD2608" i="11"/>
  <c r="AD2600" i="11"/>
  <c r="AD2592" i="11"/>
  <c r="AD2584" i="11"/>
  <c r="AD2576" i="11"/>
  <c r="AD2568" i="11"/>
  <c r="AD2560" i="11"/>
  <c r="AD2552" i="11"/>
  <c r="AD2544" i="11"/>
  <c r="AD2536" i="11"/>
  <c r="AD2528" i="11"/>
  <c r="AD2520" i="11"/>
  <c r="AD2512" i="11"/>
  <c r="AD2504" i="11"/>
  <c r="AD2496" i="11"/>
  <c r="AD2488" i="11"/>
  <c r="AD2480" i="11"/>
  <c r="AD2472" i="11"/>
  <c r="AD2464" i="11"/>
  <c r="AD2456" i="11"/>
  <c r="AD2448" i="11"/>
  <c r="AD2440" i="11"/>
  <c r="AD2432" i="11"/>
  <c r="AD2424" i="11"/>
  <c r="AD2416" i="11"/>
  <c r="AD2408" i="11"/>
  <c r="AD2400" i="11"/>
  <c r="AD2392" i="11"/>
  <c r="AD2384" i="11"/>
  <c r="AD2376" i="11"/>
  <c r="AD2368" i="11"/>
  <c r="AD2360" i="11"/>
  <c r="AD2352" i="11"/>
  <c r="AD2344" i="11"/>
  <c r="AD2336" i="11"/>
  <c r="AD2328" i="11"/>
  <c r="AD2320" i="11"/>
  <c r="AD2312" i="11"/>
  <c r="AD2304" i="11"/>
  <c r="AD2296" i="11"/>
  <c r="AD2288" i="11"/>
  <c r="AD2280" i="11"/>
  <c r="AD2272" i="11"/>
  <c r="AD2264" i="11"/>
  <c r="AD2256" i="11"/>
  <c r="AD2248" i="11"/>
  <c r="AD2240" i="11"/>
  <c r="AD2232" i="11"/>
  <c r="AD2224" i="11"/>
  <c r="AD2216" i="11"/>
  <c r="AD2208" i="11"/>
  <c r="AD2200" i="11"/>
  <c r="AD2192" i="11"/>
  <c r="AD2184" i="11"/>
  <c r="AD2176" i="11"/>
  <c r="AD2168" i="11"/>
  <c r="AD2160" i="11"/>
  <c r="AD2152" i="11"/>
  <c r="AD2144" i="11"/>
  <c r="AD2136" i="11"/>
  <c r="AD2128" i="11"/>
  <c r="AD2120" i="11"/>
  <c r="AD2112" i="11"/>
  <c r="AD2104" i="11"/>
  <c r="AD2096" i="11"/>
  <c r="AD2088" i="11"/>
  <c r="AD2080" i="11"/>
  <c r="AD2072" i="11"/>
  <c r="AD2064" i="11"/>
  <c r="AD2056" i="11"/>
  <c r="AD2048" i="11"/>
  <c r="AD2040" i="11"/>
  <c r="AD2032" i="11"/>
  <c r="AD2024" i="11"/>
  <c r="AD2016" i="11"/>
  <c r="AD2008" i="11"/>
  <c r="AD2000" i="11"/>
  <c r="AD1992" i="11"/>
  <c r="AD1984" i="11"/>
  <c r="AD1976" i="11"/>
  <c r="AD1968" i="11"/>
  <c r="AD1960" i="11"/>
  <c r="AD1952" i="11"/>
  <c r="AD1944" i="11"/>
  <c r="AD1936" i="11"/>
  <c r="AD1928" i="11"/>
  <c r="AD1920" i="11"/>
  <c r="AD1912" i="11"/>
  <c r="AD1904" i="11"/>
  <c r="AD1896" i="11"/>
  <c r="AD1888" i="11"/>
  <c r="AD1880" i="11"/>
  <c r="AD1872" i="11"/>
  <c r="AD1864" i="11"/>
  <c r="AD1856" i="11"/>
  <c r="AD1848" i="11"/>
  <c r="AD1840" i="11"/>
  <c r="AD1832" i="11"/>
  <c r="AD1824" i="11"/>
  <c r="AD1816" i="11"/>
  <c r="AD1808" i="11"/>
  <c r="AD1800" i="11"/>
  <c r="AD1792" i="11"/>
  <c r="AD1784" i="11"/>
  <c r="AD1776" i="11"/>
  <c r="AD1768" i="11"/>
  <c r="AD1760" i="11"/>
  <c r="AD1752" i="11"/>
  <c r="AD1744" i="11"/>
  <c r="AD1736" i="11"/>
  <c r="AD1728" i="11"/>
  <c r="AD1720" i="11"/>
  <c r="AD1712" i="11"/>
  <c r="AD1704" i="11"/>
  <c r="AD1696" i="11"/>
  <c r="AD1688" i="11"/>
  <c r="AD1680" i="11"/>
  <c r="AD1672" i="11"/>
  <c r="AD1664" i="11"/>
  <c r="AD1656" i="11"/>
  <c r="AD1648" i="11"/>
  <c r="AD1640" i="11"/>
  <c r="AD1632" i="11"/>
  <c r="AD1624" i="11"/>
  <c r="AD1616" i="11"/>
  <c r="AD1608" i="11"/>
  <c r="AD1600" i="11"/>
  <c r="AD1592" i="11"/>
  <c r="AD1584" i="11"/>
  <c r="AD1576" i="11"/>
  <c r="AD1568" i="11"/>
  <c r="AD1560" i="11"/>
  <c r="AD1552" i="11"/>
  <c r="AD1544" i="11"/>
  <c r="AD1536" i="11"/>
  <c r="AD1528" i="11"/>
  <c r="AD1520" i="11"/>
  <c r="AD1512" i="11"/>
  <c r="AD1504" i="11"/>
  <c r="AD1496" i="11"/>
  <c r="AD1488" i="11"/>
  <c r="AD1480" i="11"/>
  <c r="AD1472" i="11"/>
  <c r="AD1464" i="11"/>
  <c r="AD1456" i="11"/>
  <c r="AD1448" i="11"/>
  <c r="AD1440" i="11"/>
  <c r="AD1432" i="11"/>
  <c r="AD1424" i="11"/>
  <c r="AD1416" i="11"/>
  <c r="AD1408" i="11"/>
  <c r="AD1400" i="11"/>
  <c r="AD1392" i="11"/>
  <c r="AD1384" i="11"/>
  <c r="AD1376" i="11"/>
  <c r="AD1368" i="11"/>
  <c r="AD1360" i="11"/>
  <c r="AD1352" i="11"/>
  <c r="AD1344" i="11"/>
  <c r="AD1336" i="11"/>
  <c r="AD1328" i="11"/>
  <c r="AD1320" i="11"/>
  <c r="AD1312" i="11"/>
  <c r="AD1304" i="11"/>
  <c r="AD1296" i="11"/>
  <c r="AD1288" i="11"/>
  <c r="AD1280" i="11"/>
  <c r="AD1272" i="11"/>
  <c r="AD1264" i="11"/>
  <c r="AD1256" i="11"/>
  <c r="AD1248" i="11"/>
  <c r="AD1240" i="11"/>
  <c r="AD1232" i="11"/>
  <c r="AD1224" i="11"/>
  <c r="AD1216" i="11"/>
  <c r="AD1208" i="11"/>
  <c r="AD1200" i="11"/>
  <c r="AD1192" i="11"/>
  <c r="AD1184" i="11"/>
  <c r="AD1176" i="11"/>
  <c r="AD1168" i="11"/>
  <c r="AD1160" i="11"/>
  <c r="AD1152" i="11"/>
  <c r="AD1144" i="11"/>
  <c r="AD1136" i="11"/>
  <c r="AD1128" i="11"/>
  <c r="AD1120" i="11"/>
  <c r="AD1112" i="11"/>
  <c r="AD1104" i="11"/>
  <c r="AD1096" i="11"/>
  <c r="AD1088" i="11"/>
  <c r="AD1080" i="11"/>
  <c r="AD1072" i="11"/>
  <c r="AD1064" i="11"/>
  <c r="AD1056" i="11"/>
  <c r="AD1048" i="11"/>
  <c r="AD1040" i="11"/>
  <c r="AD1032" i="11"/>
  <c r="AD1024" i="11"/>
  <c r="AD1016" i="11"/>
  <c r="AD1008" i="11"/>
  <c r="AD1000" i="11"/>
  <c r="AD992" i="11"/>
  <c r="AD984" i="11"/>
  <c r="AD976" i="11"/>
  <c r="AD968" i="11"/>
  <c r="AD960" i="11"/>
  <c r="AD952" i="11"/>
  <c r="AD944" i="11"/>
  <c r="AD936" i="11"/>
  <c r="AD928" i="11"/>
  <c r="AD920" i="11"/>
  <c r="AD912" i="11"/>
  <c r="AD904" i="11"/>
  <c r="AD896" i="11"/>
  <c r="AD888" i="11"/>
  <c r="AD880" i="11"/>
  <c r="AD872" i="11"/>
  <c r="AD864" i="11"/>
  <c r="AD856" i="11"/>
  <c r="AD848" i="11"/>
  <c r="AD840" i="11"/>
  <c r="AD832" i="11"/>
  <c r="AD824" i="11"/>
  <c r="AD816" i="11"/>
  <c r="AD808" i="11"/>
  <c r="AD800" i="11"/>
  <c r="AD792" i="11"/>
  <c r="AD784" i="11"/>
  <c r="AD776" i="11"/>
  <c r="AD768" i="11"/>
  <c r="AD760" i="11"/>
  <c r="AD752" i="11"/>
  <c r="AD744" i="11"/>
  <c r="AD736" i="11"/>
  <c r="AD728" i="11"/>
  <c r="AD720" i="11"/>
  <c r="AD712" i="11"/>
  <c r="AD704" i="11"/>
  <c r="AD696" i="11"/>
  <c r="AD688" i="11"/>
  <c r="AD680" i="11"/>
  <c r="AD672" i="11"/>
  <c r="AD664" i="11"/>
  <c r="AD656" i="11"/>
  <c r="AD648" i="11"/>
  <c r="AD640" i="11"/>
  <c r="AD632" i="11"/>
  <c r="AD624" i="11"/>
  <c r="AD616" i="11"/>
  <c r="AD608" i="11"/>
  <c r="AD600" i="11"/>
  <c r="AD592" i="11"/>
  <c r="AD584" i="11"/>
  <c r="AD576" i="11"/>
  <c r="AD568" i="11"/>
  <c r="AD560" i="11"/>
  <c r="AD552" i="11"/>
  <c r="AD544" i="11"/>
  <c r="AD536" i="11"/>
  <c r="AD528" i="11"/>
  <c r="AD520" i="11"/>
  <c r="AD512" i="11"/>
  <c r="AD5007" i="11"/>
  <c r="AD4999" i="11"/>
  <c r="AD4991" i="11"/>
  <c r="AD4983" i="11"/>
  <c r="AD4975" i="11"/>
  <c r="AD4967" i="11"/>
  <c r="AD4959" i="11"/>
  <c r="AD4951" i="11"/>
  <c r="AD4943" i="11"/>
  <c r="AD4935" i="11"/>
  <c r="AD4927" i="11"/>
  <c r="AD4919" i="11"/>
  <c r="AD4911" i="11"/>
  <c r="AD4903" i="11"/>
  <c r="AD4895" i="11"/>
  <c r="AD4887" i="11"/>
  <c r="AD4879" i="11"/>
  <c r="AD4871" i="11"/>
  <c r="AD4863" i="11"/>
  <c r="AD4855" i="11"/>
  <c r="AD4847" i="11"/>
  <c r="AD4839" i="11"/>
  <c r="AD4831" i="11"/>
  <c r="AD4823" i="11"/>
  <c r="AD4815" i="11"/>
  <c r="AD4807" i="11"/>
  <c r="AD4799" i="11"/>
  <c r="AD4791" i="11"/>
  <c r="AD4783" i="11"/>
  <c r="AD4775" i="11"/>
  <c r="AD4767" i="11"/>
  <c r="AD4759" i="11"/>
  <c r="AD4751" i="11"/>
  <c r="AD4743" i="11"/>
  <c r="AD4735" i="11"/>
  <c r="AD4727" i="11"/>
  <c r="AD4719" i="11"/>
  <c r="AD4711" i="11"/>
  <c r="AD4703" i="11"/>
  <c r="AD4695" i="11"/>
  <c r="AD4687" i="11"/>
  <c r="AD4679" i="11"/>
  <c r="AD4671" i="11"/>
  <c r="AD4663" i="11"/>
  <c r="AD4655" i="11"/>
  <c r="AD4647" i="11"/>
  <c r="AD4639" i="11"/>
  <c r="AD4631" i="11"/>
  <c r="AD4623" i="11"/>
  <c r="AD4615" i="11"/>
  <c r="AD4607" i="11"/>
  <c r="AD4599" i="11"/>
  <c r="AD4591" i="11"/>
  <c r="AD4583" i="11"/>
  <c r="AD4575" i="11"/>
  <c r="AD4567" i="11"/>
  <c r="AD4559" i="11"/>
  <c r="AD4551" i="11"/>
  <c r="AD4543" i="11"/>
  <c r="AD4535" i="11"/>
  <c r="AD4527" i="11"/>
  <c r="AD4519" i="11"/>
  <c r="AD4511" i="11"/>
  <c r="AD4503" i="11"/>
  <c r="AD4495" i="11"/>
  <c r="AD4487" i="11"/>
  <c r="AD4479" i="11"/>
  <c r="AD4471" i="11"/>
  <c r="AD4463" i="11"/>
  <c r="AD4455" i="11"/>
  <c r="AD4447" i="11"/>
  <c r="AD4439" i="11"/>
  <c r="AD4431" i="11"/>
  <c r="AD4423" i="11"/>
  <c r="AD4415" i="11"/>
  <c r="AD4407" i="11"/>
  <c r="AD4399" i="11"/>
  <c r="AD4391" i="11"/>
  <c r="AD4383" i="11"/>
  <c r="AD4375" i="11"/>
  <c r="AD4367" i="11"/>
  <c r="AD4359" i="11"/>
  <c r="AD4351" i="11"/>
  <c r="AD4343" i="11"/>
  <c r="AD4335" i="11"/>
  <c r="AD4327" i="11"/>
  <c r="AD4319" i="11"/>
  <c r="AD4311" i="11"/>
  <c r="AD4303" i="11"/>
  <c r="AD4295" i="11"/>
  <c r="AD4287" i="11"/>
  <c r="AD4279" i="11"/>
  <c r="AD4271" i="11"/>
  <c r="AD4263" i="11"/>
  <c r="AD4255" i="11"/>
  <c r="AD4247" i="11"/>
  <c r="AD4239" i="11"/>
  <c r="AD4231" i="11"/>
  <c r="AD4223" i="11"/>
  <c r="AD4215" i="11"/>
  <c r="AD4207" i="11"/>
  <c r="AD4199" i="11"/>
  <c r="AD4191" i="11"/>
  <c r="AD4183" i="11"/>
  <c r="AD4175" i="11"/>
  <c r="AD4167" i="11"/>
  <c r="AD4159" i="11"/>
  <c r="AD4151" i="11"/>
  <c r="AD4143" i="11"/>
  <c r="AD4135" i="11"/>
  <c r="AD4127" i="11"/>
  <c r="AD4119" i="11"/>
  <c r="AD4111" i="11"/>
  <c r="AD4103" i="11"/>
  <c r="AD4095" i="11"/>
  <c r="AD4087" i="11"/>
  <c r="AD4079" i="11"/>
  <c r="AD4071" i="11"/>
  <c r="AD4063" i="11"/>
  <c r="AD4055" i="11"/>
  <c r="AD4047" i="11"/>
  <c r="AD4039" i="11"/>
  <c r="AD4031" i="11"/>
  <c r="AD4023" i="11"/>
  <c r="AD4015" i="11"/>
  <c r="AD4007" i="11"/>
  <c r="AD3999" i="11"/>
  <c r="AD3991" i="11"/>
  <c r="AD3983" i="11"/>
  <c r="AD3975" i="11"/>
  <c r="AD3967" i="11"/>
  <c r="AD3959" i="11"/>
  <c r="AD3951" i="11"/>
  <c r="AD3943" i="11"/>
  <c r="AD3935" i="11"/>
  <c r="AD3927" i="11"/>
  <c r="AD3919" i="11"/>
  <c r="AD3911" i="11"/>
  <c r="AD3903" i="11"/>
  <c r="AD3895" i="11"/>
  <c r="AD3887" i="11"/>
  <c r="AD3879" i="11"/>
  <c r="AD3871" i="11"/>
  <c r="AD3863" i="11"/>
  <c r="AD3855" i="11"/>
  <c r="AD3847" i="11"/>
  <c r="AD3839" i="11"/>
  <c r="AD3831" i="11"/>
  <c r="AD3823" i="11"/>
  <c r="AD3815" i="11"/>
  <c r="AD3807" i="11"/>
  <c r="AD3799" i="11"/>
  <c r="AD3791" i="11"/>
  <c r="AD3783" i="11"/>
  <c r="AD3775" i="11"/>
  <c r="AD3767" i="11"/>
  <c r="AD3759" i="11"/>
  <c r="AD3751" i="11"/>
  <c r="AD3743" i="11"/>
  <c r="AD3735" i="11"/>
  <c r="AD3727" i="11"/>
  <c r="AD3719" i="11"/>
  <c r="AD3711" i="11"/>
  <c r="AD3703" i="11"/>
  <c r="AD3695" i="11"/>
  <c r="AD3687" i="11"/>
  <c r="AD3679" i="11"/>
  <c r="AD3671" i="11"/>
  <c r="AD3663" i="11"/>
  <c r="AD3655" i="11"/>
  <c r="AD3647" i="11"/>
  <c r="AD3639" i="11"/>
  <c r="AD3631" i="11"/>
  <c r="AD3623" i="11"/>
  <c r="AD3615" i="11"/>
  <c r="AD3607" i="11"/>
  <c r="AD3599" i="11"/>
  <c r="AD3591" i="11"/>
  <c r="AD3583" i="11"/>
  <c r="AD3575" i="11"/>
  <c r="AD3567" i="11"/>
  <c r="AD3559" i="11"/>
  <c r="AD3551" i="11"/>
  <c r="AD3543" i="11"/>
  <c r="AD3535" i="11"/>
  <c r="AD3527" i="11"/>
  <c r="AD3519" i="11"/>
  <c r="AD3511" i="11"/>
  <c r="AD3503" i="11"/>
  <c r="AD3495" i="11"/>
  <c r="AD3487" i="11"/>
  <c r="AD3479" i="11"/>
  <c r="AD3471" i="11"/>
  <c r="AD3463" i="11"/>
  <c r="AD3455" i="11"/>
  <c r="AD3447" i="11"/>
  <c r="AD3439" i="11"/>
  <c r="AD3431" i="11"/>
  <c r="AD3423" i="11"/>
  <c r="AD3415" i="11"/>
  <c r="AD3407" i="11"/>
  <c r="AD3399" i="11"/>
  <c r="AD3391" i="11"/>
  <c r="AD3383" i="11"/>
  <c r="AD3375" i="11"/>
  <c r="AD3367" i="11"/>
  <c r="AD3359" i="11"/>
  <c r="AD3351" i="11"/>
  <c r="AD3343" i="11"/>
  <c r="AD3335" i="11"/>
  <c r="AD3327" i="11"/>
  <c r="AD3319" i="11"/>
  <c r="AD3311" i="11"/>
  <c r="AD3303" i="11"/>
  <c r="AD3295" i="11"/>
  <c r="AD3287" i="11"/>
  <c r="AD3279" i="11"/>
  <c r="AD3271" i="11"/>
  <c r="AD3263" i="11"/>
  <c r="AD3255" i="11"/>
  <c r="AD3247" i="11"/>
  <c r="AD3239" i="11"/>
  <c r="AD3231" i="11"/>
  <c r="AD3223" i="11"/>
  <c r="AD3215" i="11"/>
  <c r="AD3207" i="11"/>
  <c r="AD3199" i="11"/>
  <c r="AD3191" i="11"/>
  <c r="AD3183" i="11"/>
  <c r="AD3175" i="11"/>
  <c r="AD3167" i="11"/>
  <c r="AD3159" i="11"/>
  <c r="AD3151" i="11"/>
  <c r="AD3143" i="11"/>
  <c r="AD3135" i="11"/>
  <c r="AD3127" i="11"/>
  <c r="AD3119" i="11"/>
  <c r="AD3111" i="11"/>
  <c r="AD3103" i="11"/>
  <c r="AD3095" i="11"/>
  <c r="AD3087" i="11"/>
  <c r="AD3079" i="11"/>
  <c r="AD3071" i="11"/>
  <c r="AD3063" i="11"/>
  <c r="AD3055" i="11"/>
  <c r="AD3047" i="11"/>
  <c r="AD3039" i="11"/>
  <c r="AD3031" i="11"/>
  <c r="AD3023" i="11"/>
  <c r="AD3015" i="11"/>
  <c r="AD3007" i="11"/>
  <c r="AD2999" i="11"/>
  <c r="AD2991" i="11"/>
  <c r="AD2983" i="11"/>
  <c r="AD2975" i="11"/>
  <c r="AD2967" i="11"/>
  <c r="AD2959" i="11"/>
  <c r="AD2951" i="11"/>
  <c r="AD2943" i="11"/>
  <c r="AD2935" i="11"/>
  <c r="AD2927" i="11"/>
  <c r="AD2919" i="11"/>
  <c r="AD2911" i="11"/>
  <c r="AD2903" i="11"/>
  <c r="AD2895" i="11"/>
  <c r="AD2887" i="11"/>
  <c r="AD2879" i="11"/>
  <c r="AD2871" i="11"/>
  <c r="AD2863" i="11"/>
  <c r="AD2855" i="11"/>
  <c r="AD2847" i="11"/>
  <c r="AD2839" i="11"/>
  <c r="AD2831" i="11"/>
  <c r="AD2823" i="11"/>
  <c r="AD2815" i="11"/>
  <c r="AD2807" i="11"/>
  <c r="AD2799" i="11"/>
  <c r="AD2791" i="11"/>
  <c r="AD2783" i="11"/>
  <c r="AD2775" i="11"/>
  <c r="AD2767" i="11"/>
  <c r="AD2759" i="11"/>
  <c r="AD2751" i="11"/>
  <c r="AD2743" i="11"/>
  <c r="AD2735" i="11"/>
  <c r="AD2727" i="11"/>
  <c r="AD2719" i="11"/>
  <c r="AD2711" i="11"/>
  <c r="AD2703" i="11"/>
  <c r="AD2695" i="11"/>
  <c r="AD2687" i="11"/>
  <c r="AD2679" i="11"/>
  <c r="AD2671" i="11"/>
  <c r="AD2663" i="11"/>
  <c r="AD2655" i="11"/>
  <c r="AD2647" i="11"/>
  <c r="AD2639" i="11"/>
  <c r="AD2631" i="11"/>
  <c r="AD2623" i="11"/>
  <c r="AD2615" i="11"/>
  <c r="AD2607" i="11"/>
  <c r="AD2599" i="11"/>
  <c r="AD2591" i="11"/>
  <c r="AD2583" i="11"/>
  <c r="AD2575" i="11"/>
  <c r="AD2567" i="11"/>
  <c r="AD2559" i="11"/>
  <c r="AD2551" i="11"/>
  <c r="AD2543" i="11"/>
  <c r="AD2535" i="11"/>
  <c r="AD2527" i="11"/>
  <c r="AD2519" i="11"/>
  <c r="AD2511" i="11"/>
  <c r="AD2503" i="11"/>
  <c r="AD2495" i="11"/>
  <c r="AD2487" i="11"/>
  <c r="AD2479" i="11"/>
  <c r="AD2471" i="11"/>
  <c r="AD2463" i="11"/>
  <c r="AD2455" i="11"/>
  <c r="AD2447" i="11"/>
  <c r="AD2439" i="11"/>
  <c r="AD2431" i="11"/>
  <c r="AD2423" i="11"/>
  <c r="AD2415" i="11"/>
  <c r="AD2407" i="11"/>
  <c r="AD2399" i="11"/>
  <c r="AD2391" i="11"/>
  <c r="AD2383" i="11"/>
  <c r="AD2375" i="11"/>
  <c r="AD2367" i="11"/>
  <c r="AD2359" i="11"/>
  <c r="AD2351" i="11"/>
  <c r="AD2343" i="11"/>
  <c r="AD2335" i="11"/>
  <c r="AD2327" i="11"/>
  <c r="AD2319" i="11"/>
  <c r="AD2311" i="11"/>
  <c r="AD2303" i="11"/>
  <c r="AD2295" i="11"/>
  <c r="AD2287" i="11"/>
  <c r="AD2279" i="11"/>
  <c r="AD2271" i="11"/>
  <c r="AD2263" i="11"/>
  <c r="AD2255" i="11"/>
  <c r="AD2247" i="11"/>
  <c r="AD2239" i="11"/>
  <c r="AD2231" i="11"/>
  <c r="AD2223" i="11"/>
  <c r="AD2215" i="11"/>
  <c r="AD2207" i="11"/>
  <c r="AD2199" i="11"/>
  <c r="AD2191" i="11"/>
  <c r="AD2183" i="11"/>
  <c r="AD2175" i="11"/>
  <c r="AD2167" i="11"/>
  <c r="AD2159" i="11"/>
  <c r="AD2151" i="11"/>
  <c r="AD2143" i="11"/>
  <c r="AD2135" i="11"/>
  <c r="AD2127" i="11"/>
  <c r="AD2119" i="11"/>
  <c r="AD2111" i="11"/>
  <c r="AD2103" i="11"/>
  <c r="AD2095" i="11"/>
  <c r="AD2087" i="11"/>
  <c r="AD2079" i="11"/>
  <c r="AD2071" i="11"/>
  <c r="AD2063" i="11"/>
  <c r="AD2055" i="11"/>
  <c r="AD2047" i="11"/>
  <c r="AD2039" i="11"/>
  <c r="AD2031" i="11"/>
  <c r="AD2023" i="11"/>
  <c r="AD2015" i="11"/>
  <c r="AD2007" i="11"/>
  <c r="AD1999" i="11"/>
  <c r="AD1991" i="11"/>
  <c r="AD1983" i="11"/>
  <c r="AD1975" i="11"/>
  <c r="AD1967" i="11"/>
  <c r="AD1959" i="11"/>
  <c r="AD1951" i="11"/>
  <c r="AD1943" i="11"/>
  <c r="AD1935" i="11"/>
  <c r="AD1927" i="11"/>
  <c r="AD1919" i="11"/>
  <c r="AD1911" i="11"/>
  <c r="AD1903" i="11"/>
  <c r="AD1895" i="11"/>
  <c r="AD1887" i="11"/>
  <c r="AD1879" i="11"/>
  <c r="AD1871" i="11"/>
  <c r="AD1863" i="11"/>
  <c r="AD1855" i="11"/>
  <c r="AD1847" i="11"/>
  <c r="AD1839" i="11"/>
  <c r="AD1831" i="11"/>
  <c r="AD1823" i="11"/>
  <c r="AD1815" i="11"/>
  <c r="AD1807" i="11"/>
  <c r="AD1799" i="11"/>
  <c r="AD1791" i="11"/>
  <c r="AD1783" i="11"/>
  <c r="AD1775" i="11"/>
  <c r="AD1767" i="11"/>
  <c r="AD1759" i="11"/>
  <c r="AD1751" i="11"/>
  <c r="AD1743" i="11"/>
  <c r="AD1735" i="11"/>
  <c r="AD1727" i="11"/>
  <c r="AD1719" i="11"/>
  <c r="AD1711" i="11"/>
  <c r="AD1703" i="11"/>
  <c r="AD1695" i="11"/>
  <c r="AD1687" i="11"/>
  <c r="AD1679" i="11"/>
  <c r="AD1671" i="11"/>
  <c r="AD1663" i="11"/>
  <c r="AD1655" i="11"/>
  <c r="AD1647" i="11"/>
  <c r="AD1639" i="11"/>
  <c r="AD1631" i="11"/>
  <c r="AD1623" i="11"/>
  <c r="AD1615" i="11"/>
  <c r="AD1607" i="11"/>
  <c r="AD1599" i="11"/>
  <c r="AD1591" i="11"/>
  <c r="AD1583" i="11"/>
  <c r="AD1575" i="11"/>
  <c r="AD1567" i="11"/>
  <c r="AD1559" i="11"/>
  <c r="AD1551" i="11"/>
  <c r="AD1543" i="11"/>
  <c r="AD1535" i="11"/>
  <c r="AD1527" i="11"/>
  <c r="AD1519" i="11"/>
  <c r="AD1511" i="11"/>
  <c r="AD1503" i="11"/>
  <c r="AD1495" i="11"/>
  <c r="AD1487" i="11"/>
  <c r="AD1479" i="11"/>
  <c r="AD1471" i="11"/>
  <c r="AD1463" i="11"/>
  <c r="AD1455" i="11"/>
  <c r="AD1447" i="11"/>
  <c r="AD1439" i="11"/>
  <c r="AD1431" i="11"/>
  <c r="AD1423" i="11"/>
  <c r="AD1415" i="11"/>
  <c r="AD1407" i="11"/>
  <c r="AD1399" i="11"/>
  <c r="AD1391" i="11"/>
  <c r="AD1383" i="11"/>
  <c r="AD1375" i="11"/>
  <c r="AD1367" i="11"/>
  <c r="AD1359" i="11"/>
  <c r="AD1351" i="11"/>
  <c r="AD1343" i="11"/>
  <c r="AD1335" i="11"/>
  <c r="AD1327" i="11"/>
  <c r="AD1319" i="11"/>
  <c r="AD1311" i="11"/>
  <c r="AD1303" i="11"/>
  <c r="AD1295" i="11"/>
  <c r="AD1287" i="11"/>
  <c r="AD1279" i="11"/>
  <c r="AD1271" i="11"/>
  <c r="AD1263" i="11"/>
  <c r="AD1255" i="11"/>
  <c r="AD1247" i="11"/>
  <c r="AD1239" i="11"/>
  <c r="AD1231" i="11"/>
  <c r="AD1223" i="11"/>
  <c r="AD1215" i="11"/>
  <c r="AD1207" i="11"/>
  <c r="AD1199" i="11"/>
  <c r="AD1191" i="11"/>
  <c r="AD1183" i="11"/>
  <c r="AD1175" i="11"/>
  <c r="AD1167" i="11"/>
  <c r="AD1159" i="11"/>
  <c r="AD1151" i="11"/>
  <c r="AD1143" i="11"/>
  <c r="AD1135" i="11"/>
  <c r="AD1127" i="11"/>
  <c r="AD1119" i="11"/>
  <c r="AD1111" i="11"/>
  <c r="AD1103" i="11"/>
  <c r="AD1095" i="11"/>
  <c r="AD1087" i="11"/>
  <c r="AD1079" i="11"/>
  <c r="AD1071" i="11"/>
  <c r="AD1063" i="11"/>
  <c r="AD1055" i="11"/>
  <c r="AD1047" i="11"/>
  <c r="AD1039" i="11"/>
  <c r="AD1031" i="11"/>
  <c r="AD1023" i="11"/>
  <c r="AD1015" i="11"/>
  <c r="AD1007" i="11"/>
  <c r="AD999" i="11"/>
  <c r="AD991" i="11"/>
  <c r="AD983" i="11"/>
  <c r="AD975" i="11"/>
  <c r="AD967" i="11"/>
  <c r="AD959" i="11"/>
  <c r="AD951" i="11"/>
  <c r="AD943" i="11"/>
  <c r="AD935" i="11"/>
  <c r="AD927" i="11"/>
  <c r="AD919" i="11"/>
  <c r="AD911" i="11"/>
  <c r="AD903" i="11"/>
  <c r="AD895" i="11"/>
  <c r="AD887" i="11"/>
  <c r="AD879" i="11"/>
  <c r="AD871" i="11"/>
  <c r="AD863" i="11"/>
  <c r="AD855" i="11"/>
  <c r="AD847" i="11"/>
  <c r="AD839" i="11"/>
  <c r="AD831" i="11"/>
  <c r="AD823" i="11"/>
  <c r="AD815" i="11"/>
  <c r="AD807" i="11"/>
  <c r="AD799" i="11"/>
  <c r="AD791" i="11"/>
  <c r="AD783" i="11"/>
  <c r="AD775" i="11"/>
  <c r="AD767" i="11"/>
  <c r="AD759" i="11"/>
  <c r="AD751" i="11"/>
  <c r="AD743" i="11"/>
  <c r="AD735" i="11"/>
  <c r="AD727" i="11"/>
  <c r="AD719" i="11"/>
  <c r="AD711" i="11"/>
  <c r="AD703" i="11"/>
  <c r="AD695" i="11"/>
  <c r="AD687" i="11"/>
  <c r="AD679" i="11"/>
  <c r="AD671" i="11"/>
  <c r="AD663" i="11"/>
  <c r="AD655" i="11"/>
  <c r="AD647" i="11"/>
  <c r="AD639" i="11"/>
  <c r="AD631" i="11"/>
  <c r="AD623" i="11"/>
  <c r="AD615" i="11"/>
  <c r="AD607" i="11"/>
  <c r="AD599" i="11"/>
  <c r="AD591" i="11"/>
  <c r="AD583" i="11"/>
  <c r="AD575" i="11"/>
  <c r="AD567" i="11"/>
  <c r="AD559" i="11"/>
  <c r="AD551" i="11"/>
  <c r="AD543" i="11"/>
  <c r="AD535" i="11"/>
  <c r="AD527" i="11"/>
  <c r="AD519" i="11"/>
  <c r="AD511" i="11"/>
  <c r="AD5006" i="11"/>
  <c r="AD4998" i="11"/>
  <c r="AD4990" i="11"/>
  <c r="AD4982" i="11"/>
  <c r="AD4974" i="11"/>
  <c r="AD4966" i="11"/>
  <c r="AD4958" i="11"/>
  <c r="AD4950" i="11"/>
  <c r="AD4942" i="11"/>
  <c r="AD4934" i="11"/>
  <c r="AD4926" i="11"/>
  <c r="AD4918" i="11"/>
  <c r="AD4910" i="11"/>
  <c r="AD4902" i="11"/>
  <c r="AD4894" i="11"/>
  <c r="AD4886" i="11"/>
  <c r="AD4878" i="11"/>
  <c r="AD4870" i="11"/>
  <c r="AD4862" i="11"/>
  <c r="AD4854" i="11"/>
  <c r="AD4846" i="11"/>
  <c r="AD4838" i="11"/>
  <c r="AD4830" i="11"/>
  <c r="AD4822" i="11"/>
  <c r="AD4814" i="11"/>
  <c r="AD4806" i="11"/>
  <c r="AD4798" i="11"/>
  <c r="AD4790" i="11"/>
  <c r="AD4782" i="11"/>
  <c r="AD4774" i="11"/>
  <c r="AD4766" i="11"/>
  <c r="AD4758" i="11"/>
  <c r="AD4750" i="11"/>
  <c r="AD4742" i="11"/>
  <c r="AD4734" i="11"/>
  <c r="AD4726" i="11"/>
  <c r="AD4718" i="11"/>
  <c r="AD4710" i="11"/>
  <c r="AD4702" i="11"/>
  <c r="AD4694" i="11"/>
  <c r="AD4686" i="11"/>
  <c r="AD4678" i="11"/>
  <c r="AD4670" i="11"/>
  <c r="AD4662" i="11"/>
  <c r="AD4654" i="11"/>
  <c r="AD4646" i="11"/>
  <c r="AD4638" i="11"/>
  <c r="AD4630" i="11"/>
  <c r="AD4622" i="11"/>
  <c r="AD4614" i="11"/>
  <c r="AD4606" i="11"/>
  <c r="AD4598" i="11"/>
  <c r="AD4590" i="11"/>
  <c r="AD4582" i="11"/>
  <c r="AD4574" i="11"/>
  <c r="AD4566" i="11"/>
  <c r="AD4558" i="11"/>
  <c r="AD4550" i="11"/>
  <c r="AD4542" i="11"/>
  <c r="AD4534" i="11"/>
  <c r="AD4526" i="11"/>
  <c r="AD4518" i="11"/>
  <c r="AD4510" i="11"/>
  <c r="AD4502" i="11"/>
  <c r="AD4494" i="11"/>
  <c r="AD4486" i="11"/>
  <c r="AD4478" i="11"/>
  <c r="AD4470" i="11"/>
  <c r="AD4462" i="11"/>
  <c r="AD4454" i="11"/>
  <c r="AD4446" i="11"/>
  <c r="AD4438" i="11"/>
  <c r="AD4430" i="11"/>
  <c r="AD4422" i="11"/>
  <c r="AD4414" i="11"/>
  <c r="AD4406" i="11"/>
  <c r="AD4398" i="11"/>
  <c r="AD4390" i="11"/>
  <c r="AD4382" i="11"/>
  <c r="AD4374" i="11"/>
  <c r="AD4366" i="11"/>
  <c r="AD4358" i="11"/>
  <c r="AD4350" i="11"/>
  <c r="AD4342" i="11"/>
  <c r="AD4334" i="11"/>
  <c r="AD4326" i="11"/>
  <c r="AD4318" i="11"/>
  <c r="AD4310" i="11"/>
  <c r="AD4302" i="11"/>
  <c r="AD4294" i="11"/>
  <c r="AD4286" i="11"/>
  <c r="AD4278" i="11"/>
  <c r="AD4270" i="11"/>
  <c r="AD4262" i="11"/>
  <c r="AD4254" i="11"/>
  <c r="AD4246" i="11"/>
  <c r="AD4238" i="11"/>
  <c r="AD4230" i="11"/>
  <c r="AD4222" i="11"/>
  <c r="AD4214" i="11"/>
  <c r="AD4206" i="11"/>
  <c r="AD4198" i="11"/>
  <c r="AD4190" i="11"/>
  <c r="AD4182" i="11"/>
  <c r="AD4174" i="11"/>
  <c r="AD4166" i="11"/>
  <c r="AD4158" i="11"/>
  <c r="AD4150" i="11"/>
  <c r="AD4142" i="11"/>
  <c r="AD4134" i="11"/>
  <c r="AD4126" i="11"/>
  <c r="AD4118" i="11"/>
  <c r="AD4110" i="11"/>
  <c r="AD4102" i="11"/>
  <c r="AD4094" i="11"/>
  <c r="AD4086" i="11"/>
  <c r="AD4078" i="11"/>
  <c r="AD4070" i="11"/>
  <c r="AD4062" i="11"/>
  <c r="AD4054" i="11"/>
  <c r="AD4046" i="11"/>
  <c r="AD4038" i="11"/>
  <c r="AD4030" i="11"/>
  <c r="AD4022" i="11"/>
  <c r="AD4014" i="11"/>
  <c r="AD4006" i="11"/>
  <c r="AD3998" i="11"/>
  <c r="AD3990" i="11"/>
  <c r="AD3982" i="11"/>
  <c r="AD3974" i="11"/>
  <c r="AD3966" i="11"/>
  <c r="AD3958" i="11"/>
  <c r="AD3950" i="11"/>
  <c r="AD3942" i="11"/>
  <c r="AD3934" i="11"/>
  <c r="AD3926" i="11"/>
  <c r="AD3918" i="11"/>
  <c r="AD3910" i="11"/>
  <c r="AD3902" i="11"/>
  <c r="AD3894" i="11"/>
  <c r="AD3886" i="11"/>
  <c r="AD3878" i="11"/>
  <c r="AD3870" i="11"/>
  <c r="AD3862" i="11"/>
  <c r="AD3854" i="11"/>
  <c r="AD3846" i="11"/>
  <c r="AD3838" i="11"/>
  <c r="AD3830" i="11"/>
  <c r="AD3822" i="11"/>
  <c r="AD3814" i="11"/>
  <c r="AD3806" i="11"/>
  <c r="AD3798" i="11"/>
  <c r="AD3790" i="11"/>
  <c r="AD3782" i="11"/>
  <c r="AD3774" i="11"/>
  <c r="AD3766" i="11"/>
  <c r="AD3758" i="11"/>
  <c r="AD3750" i="11"/>
  <c r="AD3742" i="11"/>
  <c r="AD3734" i="11"/>
  <c r="AD3726" i="11"/>
  <c r="AD3718" i="11"/>
  <c r="AD3710" i="11"/>
  <c r="AD3702" i="11"/>
  <c r="AD3694" i="11"/>
  <c r="AD3686" i="11"/>
  <c r="AD3678" i="11"/>
  <c r="AD3670" i="11"/>
  <c r="AD3662" i="11"/>
  <c r="AD3654" i="11"/>
  <c r="AD3646" i="11"/>
  <c r="AD3638" i="11"/>
  <c r="AD3630" i="11"/>
  <c r="AD3622" i="11"/>
  <c r="AD3614" i="11"/>
  <c r="AD3606" i="11"/>
  <c r="AD3598" i="11"/>
  <c r="AD3590" i="11"/>
  <c r="AD3582" i="11"/>
  <c r="AD3574" i="11"/>
  <c r="AD3566" i="11"/>
  <c r="AD3558" i="11"/>
  <c r="AD3550" i="11"/>
  <c r="AD3542" i="11"/>
  <c r="AD3534" i="11"/>
  <c r="AD3526" i="11"/>
  <c r="AD3518" i="11"/>
  <c r="AD3510" i="11"/>
  <c r="AD3502" i="11"/>
  <c r="AD3494" i="11"/>
  <c r="AD3486" i="11"/>
  <c r="AD3478" i="11"/>
  <c r="AD3470" i="11"/>
  <c r="AD3462" i="11"/>
  <c r="AD3454" i="11"/>
  <c r="AD3446" i="11"/>
  <c r="AD3438" i="11"/>
  <c r="AD3430" i="11"/>
  <c r="AD3422" i="11"/>
  <c r="AD3414" i="11"/>
  <c r="AD3406" i="11"/>
  <c r="AD3398" i="11"/>
  <c r="AD3390" i="11"/>
  <c r="AD3382" i="11"/>
  <c r="AD3374" i="11"/>
  <c r="AD3366" i="11"/>
  <c r="AD3358" i="11"/>
  <c r="AD3350" i="11"/>
  <c r="AD3342" i="11"/>
  <c r="AD3334" i="11"/>
  <c r="AD3326" i="11"/>
  <c r="AD3318" i="11"/>
  <c r="AD3310" i="11"/>
  <c r="AD3302" i="11"/>
  <c r="AD3294" i="11"/>
  <c r="AD3286" i="11"/>
  <c r="AD3278" i="11"/>
  <c r="AD3270" i="11"/>
  <c r="AD3262" i="11"/>
  <c r="AD3254" i="11"/>
  <c r="AD3246" i="11"/>
  <c r="AD3238" i="11"/>
  <c r="AD3230" i="11"/>
  <c r="AD3222" i="11"/>
  <c r="AD3214" i="11"/>
  <c r="AD3206" i="11"/>
  <c r="AD3198" i="11"/>
  <c r="AD3190" i="11"/>
  <c r="AD3182" i="11"/>
  <c r="AD3174" i="11"/>
  <c r="AD3166" i="11"/>
  <c r="AD3158" i="11"/>
  <c r="AD3150" i="11"/>
  <c r="AD3142" i="11"/>
  <c r="AD3134" i="11"/>
  <c r="AD3126" i="11"/>
  <c r="AD3118" i="11"/>
  <c r="AD3110" i="11"/>
  <c r="AD3102" i="11"/>
  <c r="AD3094" i="11"/>
  <c r="AD3086" i="11"/>
  <c r="AD3078" i="11"/>
  <c r="AD3070" i="11"/>
  <c r="AD3062" i="11"/>
  <c r="AD3054" i="11"/>
  <c r="AD3046" i="11"/>
  <c r="AD3038" i="11"/>
  <c r="AD3030" i="11"/>
  <c r="AD3022" i="11"/>
  <c r="AD3014" i="11"/>
  <c r="AD3006" i="11"/>
  <c r="AD2998" i="11"/>
  <c r="AD2990" i="11"/>
  <c r="AD2982" i="11"/>
  <c r="AD2974" i="11"/>
  <c r="AD2966" i="11"/>
  <c r="AD2958" i="11"/>
  <c r="AD2950" i="11"/>
  <c r="AD2942" i="11"/>
  <c r="AD2934" i="11"/>
  <c r="AD2926" i="11"/>
  <c r="AD2918" i="11"/>
  <c r="AD2910" i="11"/>
  <c r="AD2902" i="11"/>
  <c r="AD2894" i="11"/>
  <c r="AD2886" i="11"/>
  <c r="AD2878" i="11"/>
  <c r="AD2870" i="11"/>
  <c r="AD2862" i="11"/>
  <c r="AD2854" i="11"/>
  <c r="AD2846" i="11"/>
  <c r="AD2838" i="11"/>
  <c r="AD2830" i="11"/>
  <c r="AD2822" i="11"/>
  <c r="AD2814" i="11"/>
  <c r="AD2806" i="11"/>
  <c r="AD2798" i="11"/>
  <c r="AD2790" i="11"/>
  <c r="AD2782" i="11"/>
  <c r="AD2774" i="11"/>
  <c r="AD2766" i="11"/>
  <c r="AD2758" i="11"/>
  <c r="AD2750" i="11"/>
  <c r="AD2742" i="11"/>
  <c r="AD2734" i="11"/>
  <c r="AD2726" i="11"/>
  <c r="AD2718" i="11"/>
  <c r="AD2710" i="11"/>
  <c r="AD2702" i="11"/>
  <c r="AD2694" i="11"/>
  <c r="AD2686" i="11"/>
  <c r="AD2678" i="11"/>
  <c r="AD2670" i="11"/>
  <c r="AD2662" i="11"/>
  <c r="AD2654" i="11"/>
  <c r="AD2646" i="11"/>
  <c r="AD2638" i="11"/>
  <c r="AD2630" i="11"/>
  <c r="AD2622" i="11"/>
  <c r="AD2614" i="11"/>
  <c r="AD2606" i="11"/>
  <c r="AD2598" i="11"/>
  <c r="AD2590" i="11"/>
  <c r="AD2582" i="11"/>
  <c r="AD2574" i="11"/>
  <c r="AD2566" i="11"/>
  <c r="AD2558" i="11"/>
  <c r="AD2550" i="11"/>
  <c r="AD2542" i="11"/>
  <c r="AD2534" i="11"/>
  <c r="AD2526" i="11"/>
  <c r="AD2518" i="11"/>
  <c r="AD2510" i="11"/>
  <c r="AD2502" i="11"/>
  <c r="AD2494" i="11"/>
  <c r="AD2486" i="11"/>
  <c r="AD2478" i="11"/>
  <c r="AD2470" i="11"/>
  <c r="AD2462" i="11"/>
  <c r="AD2454" i="11"/>
  <c r="AD2446" i="11"/>
  <c r="AD2438" i="11"/>
  <c r="AD2430" i="11"/>
  <c r="AD2422" i="11"/>
  <c r="AD2414" i="11"/>
  <c r="AD2406" i="11"/>
  <c r="AD2398" i="11"/>
  <c r="AD2390" i="11"/>
  <c r="AD2382" i="11"/>
  <c r="AD2374" i="11"/>
  <c r="AD2366" i="11"/>
  <c r="AD2358" i="11"/>
  <c r="AD2350" i="11"/>
  <c r="AD2342" i="11"/>
  <c r="AD2334" i="11"/>
  <c r="AD2326" i="11"/>
  <c r="AD2318" i="11"/>
  <c r="AD2310" i="11"/>
  <c r="AD2302" i="11"/>
  <c r="AD2294" i="11"/>
  <c r="AD2286" i="11"/>
  <c r="AD2278" i="11"/>
  <c r="AD2270" i="11"/>
  <c r="AD2262" i="11"/>
  <c r="AD2254" i="11"/>
  <c r="AD2246" i="11"/>
  <c r="AD2238" i="11"/>
  <c r="AD2230" i="11"/>
  <c r="AD2222" i="11"/>
  <c r="AD2214" i="11"/>
  <c r="AD2206" i="11"/>
  <c r="AD2198" i="11"/>
  <c r="AD2190" i="11"/>
  <c r="AD2182" i="11"/>
  <c r="AD2174" i="11"/>
  <c r="AD2166" i="11"/>
  <c r="AD2158" i="11"/>
  <c r="AD2150" i="11"/>
  <c r="AD2142" i="11"/>
  <c r="AD2134" i="11"/>
  <c r="AD2126" i="11"/>
  <c r="AD2118" i="11"/>
  <c r="AD2110" i="11"/>
  <c r="AD2102" i="11"/>
  <c r="AD2094" i="11"/>
  <c r="AD2086" i="11"/>
  <c r="AD2078" i="11"/>
  <c r="AD2070" i="11"/>
  <c r="AD2062" i="11"/>
  <c r="AD2054" i="11"/>
  <c r="AD2046" i="11"/>
  <c r="AD2038" i="11"/>
  <c r="AD2030" i="11"/>
  <c r="AD2022" i="11"/>
  <c r="AD2014" i="11"/>
  <c r="AD2006" i="11"/>
  <c r="AD1998" i="11"/>
  <c r="AD1990" i="11"/>
  <c r="AD1982" i="11"/>
  <c r="AD1974" i="11"/>
  <c r="AD1966" i="11"/>
  <c r="AD1958" i="11"/>
  <c r="AD1950" i="11"/>
  <c r="AD1942" i="11"/>
  <c r="AD1934" i="11"/>
  <c r="AD1926" i="11"/>
  <c r="AD1918" i="11"/>
  <c r="AD1910" i="11"/>
  <c r="AD1902" i="11"/>
  <c r="AD1894" i="11"/>
  <c r="AD1886" i="11"/>
  <c r="AD1878" i="11"/>
  <c r="AD1870" i="11"/>
  <c r="AD1862" i="11"/>
  <c r="AD1854" i="11"/>
  <c r="AD1846" i="11"/>
  <c r="AD1838" i="11"/>
  <c r="AD1830" i="11"/>
  <c r="AD1822" i="11"/>
  <c r="AD1814" i="11"/>
  <c r="AD1806" i="11"/>
  <c r="AD1798" i="11"/>
  <c r="AD1790" i="11"/>
  <c r="AD1782" i="11"/>
  <c r="AD1774" i="11"/>
  <c r="AD1766" i="11"/>
  <c r="AD1758" i="11"/>
  <c r="AD1750" i="11"/>
  <c r="AD1742" i="11"/>
  <c r="AD1734" i="11"/>
  <c r="AD1726" i="11"/>
  <c r="AD1718" i="11"/>
  <c r="AD1710" i="11"/>
  <c r="AD1702" i="11"/>
  <c r="AD1694" i="11"/>
  <c r="AD1686" i="11"/>
  <c r="AD1678" i="11"/>
  <c r="AD1670" i="11"/>
  <c r="AD1662" i="11"/>
  <c r="AD1654" i="11"/>
  <c r="AD1646" i="11"/>
  <c r="AD1638" i="11"/>
  <c r="AD1630" i="11"/>
  <c r="AD1622" i="11"/>
  <c r="AD1614" i="11"/>
  <c r="AD1606" i="11"/>
  <c r="AD1598" i="11"/>
  <c r="AD1590" i="11"/>
  <c r="AD1582" i="11"/>
  <c r="AD1574" i="11"/>
  <c r="AD1566" i="11"/>
  <c r="AD1558" i="11"/>
  <c r="AD1550" i="11"/>
  <c r="AD1542" i="11"/>
  <c r="AD1534" i="11"/>
  <c r="AD1526" i="11"/>
  <c r="AD1518" i="11"/>
  <c r="AD1510" i="11"/>
  <c r="AD1502" i="11"/>
  <c r="AD1494" i="11"/>
  <c r="AD1486" i="11"/>
  <c r="AD1478" i="11"/>
  <c r="AD1470" i="11"/>
  <c r="AD1462" i="11"/>
  <c r="AD1454" i="11"/>
  <c r="AD1446" i="11"/>
  <c r="AD1438" i="11"/>
  <c r="AD1430" i="11"/>
  <c r="AD1422" i="11"/>
  <c r="AD1414" i="11"/>
  <c r="AD1406" i="11"/>
  <c r="AD1398" i="11"/>
  <c r="AD1390" i="11"/>
  <c r="AD1382" i="11"/>
  <c r="AD1374" i="11"/>
  <c r="AD1366" i="11"/>
  <c r="AD1358" i="11"/>
  <c r="AD1350" i="11"/>
  <c r="AD1342" i="11"/>
  <c r="AD1334" i="11"/>
  <c r="AD1326" i="11"/>
  <c r="AD1318" i="11"/>
  <c r="AD1310" i="11"/>
  <c r="AD1302" i="11"/>
  <c r="AD1294" i="11"/>
  <c r="AD1286" i="11"/>
  <c r="AD1278" i="11"/>
  <c r="AD1270" i="11"/>
  <c r="AD1262" i="11"/>
  <c r="AD1254" i="11"/>
  <c r="AD1246" i="11"/>
  <c r="AD1238" i="11"/>
  <c r="AD1230" i="11"/>
  <c r="AD1222" i="11"/>
  <c r="AD1214" i="11"/>
  <c r="AD1206" i="11"/>
  <c r="AD1198" i="11"/>
  <c r="AD1190" i="11"/>
  <c r="AD1182" i="11"/>
  <c r="AD1174" i="11"/>
  <c r="AD1166" i="11"/>
  <c r="AD1158" i="11"/>
  <c r="AD1150" i="11"/>
  <c r="AD1142" i="11"/>
  <c r="AD1134" i="11"/>
  <c r="AD1126" i="11"/>
  <c r="AD1118" i="11"/>
  <c r="AD1110" i="11"/>
  <c r="AD1102" i="11"/>
  <c r="AD1094" i="11"/>
  <c r="AD1086" i="11"/>
  <c r="AD1078" i="11"/>
  <c r="AD1070" i="11"/>
  <c r="AD1062" i="11"/>
  <c r="AD1054" i="11"/>
  <c r="AD1046" i="11"/>
  <c r="AD1038" i="11"/>
  <c r="AD1030" i="11"/>
  <c r="AD1022" i="11"/>
  <c r="AD1014" i="11"/>
  <c r="AD1006" i="11"/>
  <c r="AD998" i="11"/>
  <c r="AD990" i="11"/>
  <c r="AD982" i="11"/>
  <c r="AD974" i="11"/>
  <c r="AD966" i="11"/>
  <c r="AD958" i="11"/>
  <c r="AD950" i="11"/>
  <c r="AD942" i="11"/>
  <c r="AD934" i="11"/>
  <c r="AD926" i="11"/>
  <c r="AD918" i="11"/>
  <c r="AD910" i="11"/>
  <c r="AD902" i="11"/>
  <c r="AD894" i="11"/>
  <c r="AD886" i="11"/>
  <c r="AD878" i="11"/>
  <c r="AD870" i="11"/>
  <c r="AD862" i="11"/>
  <c r="AD854" i="11"/>
  <c r="AD846" i="11"/>
  <c r="AD838" i="11"/>
  <c r="AD830" i="11"/>
  <c r="AD822" i="11"/>
  <c r="AD814" i="11"/>
  <c r="AD806" i="11"/>
  <c r="AD798" i="11"/>
  <c r="AD790" i="11"/>
  <c r="AD782" i="11"/>
  <c r="AD774" i="11"/>
  <c r="AD766" i="11"/>
  <c r="AD758" i="11"/>
  <c r="AD750" i="11"/>
  <c r="AD742" i="11"/>
  <c r="AD734" i="11"/>
  <c r="AD726" i="11"/>
  <c r="AD718" i="11"/>
  <c r="AD710" i="11"/>
  <c r="AD702" i="11"/>
  <c r="AD694" i="11"/>
  <c r="AD686" i="11"/>
  <c r="AD678" i="11"/>
  <c r="AD670" i="11"/>
  <c r="AD662" i="11"/>
  <c r="AD654" i="11"/>
  <c r="AD646" i="11"/>
  <c r="AD638" i="11"/>
  <c r="AD630" i="11"/>
  <c r="AD622" i="11"/>
  <c r="AD614" i="11"/>
  <c r="AD606" i="11"/>
  <c r="AD598" i="11"/>
  <c r="AD590" i="11"/>
  <c r="AD582" i="11"/>
  <c r="AD574" i="11"/>
  <c r="AD566" i="11"/>
  <c r="AD558" i="11"/>
  <c r="AD550" i="11"/>
  <c r="AD542" i="11"/>
  <c r="AD534" i="11"/>
  <c r="AD526" i="11"/>
  <c r="AD518" i="11"/>
  <c r="AD510" i="11"/>
  <c r="AD5005" i="11"/>
  <c r="AD4997" i="11"/>
  <c r="AD4989" i="11"/>
  <c r="AD4981" i="11"/>
  <c r="AD4973" i="11"/>
  <c r="AD4965" i="11"/>
  <c r="AD4957" i="11"/>
  <c r="AD4949" i="11"/>
  <c r="AD4941" i="11"/>
  <c r="AD4933" i="11"/>
  <c r="AD4925" i="11"/>
  <c r="AD4917" i="11"/>
  <c r="AD4909" i="11"/>
  <c r="AD4901" i="11"/>
  <c r="AD4893" i="11"/>
  <c r="AD4885" i="11"/>
  <c r="AD4877" i="11"/>
  <c r="AD4869" i="11"/>
  <c r="AD4861" i="11"/>
  <c r="AD4853" i="11"/>
  <c r="AD4845" i="11"/>
  <c r="AD4837" i="11"/>
  <c r="AD4829" i="11"/>
  <c r="AD4821" i="11"/>
  <c r="AD4813" i="11"/>
  <c r="AD4805" i="11"/>
  <c r="AD4797" i="11"/>
  <c r="AD4789" i="11"/>
  <c r="AD4781" i="11"/>
  <c r="AD4773" i="11"/>
  <c r="AD4765" i="11"/>
  <c r="AD4757" i="11"/>
  <c r="AD4749" i="11"/>
  <c r="AD4741" i="11"/>
  <c r="AD4733" i="11"/>
  <c r="AD4725" i="11"/>
  <c r="AD4717" i="11"/>
  <c r="AD4709" i="11"/>
  <c r="AD4701" i="11"/>
  <c r="AD4693" i="11"/>
  <c r="AD4685" i="11"/>
  <c r="AD4677" i="11"/>
  <c r="AD4669" i="11"/>
  <c r="AD4661" i="11"/>
  <c r="AD4653" i="11"/>
  <c r="AD4645" i="11"/>
  <c r="AD4637" i="11"/>
  <c r="AD4629" i="11"/>
  <c r="AD4621" i="11"/>
  <c r="AD4613" i="11"/>
  <c r="AD4605" i="11"/>
  <c r="AD4597" i="11"/>
  <c r="AD4589" i="11"/>
  <c r="AD4581" i="11"/>
  <c r="AD4573" i="11"/>
  <c r="AD4565" i="11"/>
  <c r="AD4557" i="11"/>
  <c r="AD4549" i="11"/>
  <c r="AD4541" i="11"/>
  <c r="AD4533" i="11"/>
  <c r="AD4525" i="11"/>
  <c r="AD4517" i="11"/>
  <c r="AD4509" i="11"/>
  <c r="AD4501" i="11"/>
  <c r="AD4493" i="11"/>
  <c r="AD4485" i="11"/>
  <c r="AD4477" i="11"/>
  <c r="AD4469" i="11"/>
  <c r="AD4461" i="11"/>
  <c r="AD4453" i="11"/>
  <c r="AD4445" i="11"/>
  <c r="AD4437" i="11"/>
  <c r="AD4429" i="11"/>
  <c r="AD4421" i="11"/>
  <c r="AD4413" i="11"/>
  <c r="AD4405" i="11"/>
  <c r="AD4397" i="11"/>
  <c r="AD4389" i="11"/>
  <c r="AD4381" i="11"/>
  <c r="AD4373" i="11"/>
  <c r="AD4365" i="11"/>
  <c r="AD4357" i="11"/>
  <c r="AD4349" i="11"/>
  <c r="AD4341" i="11"/>
  <c r="AD4333" i="11"/>
  <c r="AD4325" i="11"/>
  <c r="AD4317" i="11"/>
  <c r="AD4309" i="11"/>
  <c r="AD4301" i="11"/>
  <c r="AD4293" i="11"/>
  <c r="AD4285" i="11"/>
  <c r="AD4277" i="11"/>
  <c r="AD4269" i="11"/>
  <c r="AD4261" i="11"/>
  <c r="AD4253" i="11"/>
  <c r="AD4245" i="11"/>
  <c r="AD4237" i="11"/>
  <c r="AD4229" i="11"/>
  <c r="AD4221" i="11"/>
  <c r="AD4213" i="11"/>
  <c r="AD4205" i="11"/>
  <c r="AD4197" i="11"/>
  <c r="AD4189" i="11"/>
  <c r="AD4181" i="11"/>
  <c r="AD4173" i="11"/>
  <c r="AD4165" i="11"/>
  <c r="AD4157" i="11"/>
  <c r="AD4149" i="11"/>
  <c r="AD4141" i="11"/>
  <c r="AD4133" i="11"/>
  <c r="AD4125" i="11"/>
  <c r="AD4117" i="11"/>
  <c r="AD4109" i="11"/>
  <c r="AD4101" i="11"/>
  <c r="AD4093" i="11"/>
  <c r="AD4085" i="11"/>
  <c r="AD4077" i="11"/>
  <c r="AD4069" i="11"/>
  <c r="AD4061" i="11"/>
  <c r="AD4053" i="11"/>
  <c r="AD4045" i="11"/>
  <c r="AD4037" i="11"/>
  <c r="AD4029" i="11"/>
  <c r="AD4021" i="11"/>
  <c r="AD4013" i="11"/>
  <c r="AD4005" i="11"/>
  <c r="AD3997" i="11"/>
  <c r="AD3989" i="11"/>
  <c r="AD3981" i="11"/>
  <c r="AD3973" i="11"/>
  <c r="AD3965" i="11"/>
  <c r="AD3957" i="11"/>
  <c r="AD3949" i="11"/>
  <c r="AD3941" i="11"/>
  <c r="AD3933" i="11"/>
  <c r="AD3925" i="11"/>
  <c r="AD3917" i="11"/>
  <c r="AD3909" i="11"/>
  <c r="AD3901" i="11"/>
  <c r="AD3893" i="11"/>
  <c r="AD3885" i="11"/>
  <c r="AD3877" i="11"/>
  <c r="AD3869" i="11"/>
  <c r="AD3861" i="11"/>
  <c r="AD3853" i="11"/>
  <c r="AD3845" i="11"/>
  <c r="AD3837" i="11"/>
  <c r="AD3829" i="11"/>
  <c r="AD3821" i="11"/>
  <c r="AD3813" i="11"/>
  <c r="AD3805" i="11"/>
  <c r="AD3797" i="11"/>
  <c r="AD3789" i="11"/>
  <c r="AD3781" i="11"/>
  <c r="AD3773" i="11"/>
  <c r="AD3765" i="11"/>
  <c r="AD3757" i="11"/>
  <c r="AD3749" i="11"/>
  <c r="AD3741" i="11"/>
  <c r="AD3733" i="11"/>
  <c r="AD3725" i="11"/>
  <c r="AD3717" i="11"/>
  <c r="AD3709" i="11"/>
  <c r="AD3701" i="11"/>
  <c r="AD3693" i="11"/>
  <c r="AD3685" i="11"/>
  <c r="AD3677" i="11"/>
  <c r="AD3669" i="11"/>
  <c r="AD3661" i="11"/>
  <c r="AD3653" i="11"/>
  <c r="AD3645" i="11"/>
  <c r="AD3637" i="11"/>
  <c r="AD3629" i="11"/>
  <c r="AD3621" i="11"/>
  <c r="AD3613" i="11"/>
  <c r="AD3605" i="11"/>
  <c r="AD3597" i="11"/>
  <c r="AD3589" i="11"/>
  <c r="AD3581" i="11"/>
  <c r="AD3573" i="11"/>
  <c r="AD3565" i="11"/>
  <c r="AD3557" i="11"/>
  <c r="AD3549" i="11"/>
  <c r="AD3541" i="11"/>
  <c r="AD3533" i="11"/>
  <c r="AD3525" i="11"/>
  <c r="AD3517" i="11"/>
  <c r="AD3509" i="11"/>
  <c r="AD3501" i="11"/>
  <c r="AD3493" i="11"/>
  <c r="AD3485" i="11"/>
  <c r="AD3477" i="11"/>
  <c r="AD3469" i="11"/>
  <c r="AD3461" i="11"/>
  <c r="AD3453" i="11"/>
  <c r="AD3445" i="11"/>
  <c r="AD3437" i="11"/>
  <c r="AD3429" i="11"/>
  <c r="AD3421" i="11"/>
  <c r="AD3413" i="11"/>
  <c r="AD3405" i="11"/>
  <c r="AD3397" i="11"/>
  <c r="AD3389" i="11"/>
  <c r="AD3381" i="11"/>
  <c r="AD3373" i="11"/>
  <c r="AD3365" i="11"/>
  <c r="AD3357" i="11"/>
  <c r="AD3349" i="11"/>
  <c r="AD3341" i="11"/>
  <c r="AD3333" i="11"/>
  <c r="AD3325" i="11"/>
  <c r="AD3317" i="11"/>
  <c r="AD3309" i="11"/>
  <c r="AD3301" i="11"/>
  <c r="AD3293" i="11"/>
  <c r="AD3285" i="11"/>
  <c r="AD3277" i="11"/>
  <c r="AD3269" i="11"/>
  <c r="AD3261" i="11"/>
  <c r="AD3253" i="11"/>
  <c r="AD3245" i="11"/>
  <c r="AD3237" i="11"/>
  <c r="AD3229" i="11"/>
  <c r="AD3221" i="11"/>
  <c r="AD3213" i="11"/>
  <c r="AD3205" i="11"/>
  <c r="AD3197" i="11"/>
  <c r="AD3189" i="11"/>
  <c r="AD3181" i="11"/>
  <c r="AD3173" i="11"/>
  <c r="AD3165" i="11"/>
  <c r="AD3157" i="11"/>
  <c r="AD3149" i="11"/>
  <c r="AD3141" i="11"/>
  <c r="AD3133" i="11"/>
  <c r="AD3125" i="11"/>
  <c r="AD3117" i="11"/>
  <c r="AD3109" i="11"/>
  <c r="AD3101" i="11"/>
  <c r="AD3093" i="11"/>
  <c r="AD3085" i="11"/>
  <c r="AD3077" i="11"/>
  <c r="AD3069" i="11"/>
  <c r="AD3061" i="11"/>
  <c r="AD3053" i="11"/>
  <c r="AD3045" i="11"/>
  <c r="AD3037" i="11"/>
  <c r="AD3029" i="11"/>
  <c r="AD3021" i="11"/>
  <c r="AD3013" i="11"/>
  <c r="AD3005" i="11"/>
  <c r="AD2997" i="11"/>
  <c r="AD2989" i="11"/>
  <c r="AD2981" i="11"/>
  <c r="AD2973" i="11"/>
  <c r="AD2965" i="11"/>
  <c r="AD2957" i="11"/>
  <c r="AD2949" i="11"/>
  <c r="AD2941" i="11"/>
  <c r="AD2933" i="11"/>
  <c r="AD2925" i="11"/>
  <c r="AD2917" i="11"/>
  <c r="AD2909" i="11"/>
  <c r="AD2901" i="11"/>
  <c r="AD2893" i="11"/>
  <c r="AD2885" i="11"/>
  <c r="AD2877" i="11"/>
  <c r="AD2869" i="11"/>
  <c r="AD2861" i="11"/>
  <c r="AD2853" i="11"/>
  <c r="AD2845" i="11"/>
  <c r="AD2837" i="11"/>
  <c r="AD2829" i="11"/>
  <c r="AD2821" i="11"/>
  <c r="AD2813" i="11"/>
  <c r="AD2805" i="11"/>
  <c r="AD2797" i="11"/>
  <c r="AD2789" i="11"/>
  <c r="AD2781" i="11"/>
  <c r="AD2773" i="11"/>
  <c r="AD2765" i="11"/>
  <c r="AD2757" i="11"/>
  <c r="AD2749" i="11"/>
  <c r="AD2741" i="11"/>
  <c r="AD2733" i="11"/>
  <c r="AD2725" i="11"/>
  <c r="AD2717" i="11"/>
  <c r="AD2709" i="11"/>
  <c r="AD2701" i="11"/>
  <c r="AD2693" i="11"/>
  <c r="AD2685" i="11"/>
  <c r="AD2677" i="11"/>
  <c r="AD2669" i="11"/>
  <c r="AD2661" i="11"/>
  <c r="AD2653" i="11"/>
  <c r="AD2645" i="11"/>
  <c r="AD2637" i="11"/>
  <c r="AD2629" i="11"/>
  <c r="AD2621" i="11"/>
  <c r="AD2613" i="11"/>
  <c r="AD2605" i="11"/>
  <c r="AD2597" i="11"/>
  <c r="AD2589" i="11"/>
  <c r="AD2581" i="11"/>
  <c r="AD2573" i="11"/>
  <c r="AD2565" i="11"/>
  <c r="AD2557" i="11"/>
  <c r="AD2549" i="11"/>
  <c r="AD2541" i="11"/>
  <c r="AD2533" i="11"/>
  <c r="AD2525" i="11"/>
  <c r="AD2517" i="11"/>
  <c r="AD2509" i="11"/>
  <c r="AD2501" i="11"/>
  <c r="AD2493" i="11"/>
  <c r="AD2485" i="11"/>
  <c r="AD2477" i="11"/>
  <c r="AD2469" i="11"/>
  <c r="AD2461" i="11"/>
  <c r="AD2453" i="11"/>
  <c r="AD2445" i="11"/>
  <c r="AD2437" i="11"/>
  <c r="AD2429" i="11"/>
  <c r="AD2421" i="11"/>
  <c r="AD2413" i="11"/>
  <c r="AD2405" i="11"/>
  <c r="AD2397" i="11"/>
  <c r="AD2389" i="11"/>
  <c r="AD2381" i="11"/>
  <c r="AD2373" i="11"/>
  <c r="AD2365" i="11"/>
  <c r="AD2357" i="11"/>
  <c r="AD2349" i="11"/>
  <c r="AD2341" i="11"/>
  <c r="AD2333" i="11"/>
  <c r="AD2325" i="11"/>
  <c r="AD2317" i="11"/>
  <c r="AD2309" i="11"/>
  <c r="AD2301" i="11"/>
  <c r="AD2293" i="11"/>
  <c r="AD2285" i="11"/>
  <c r="AD2277" i="11"/>
  <c r="AD2269" i="11"/>
  <c r="AD2261" i="11"/>
  <c r="AD2253" i="11"/>
  <c r="AD2245" i="11"/>
  <c r="AD2237" i="11"/>
  <c r="AD2229" i="11"/>
  <c r="AD2221" i="11"/>
  <c r="AD2213" i="11"/>
  <c r="AD2205" i="11"/>
  <c r="AD2197" i="11"/>
  <c r="AD2189" i="11"/>
  <c r="AD2181" i="11"/>
  <c r="AD2173" i="11"/>
  <c r="AD2165" i="11"/>
  <c r="AD2157" i="11"/>
  <c r="AD2149" i="11"/>
  <c r="AD2141" i="11"/>
  <c r="AD2133" i="11"/>
  <c r="AD2125" i="11"/>
  <c r="AD2117" i="11"/>
  <c r="AD2109" i="11"/>
  <c r="AD2101" i="11"/>
  <c r="AD2093" i="11"/>
  <c r="AD2085" i="11"/>
  <c r="AD2077" i="11"/>
  <c r="AD2069" i="11"/>
  <c r="AD2061" i="11"/>
  <c r="AD2053" i="11"/>
  <c r="AD2045" i="11"/>
  <c r="AD2037" i="11"/>
  <c r="AD2029" i="11"/>
  <c r="AD2021" i="11"/>
  <c r="AD2013" i="11"/>
  <c r="AD2005" i="11"/>
  <c r="AD1997" i="11"/>
  <c r="AD1989" i="11"/>
  <c r="AD1981" i="11"/>
  <c r="AD1973" i="11"/>
  <c r="AD1965" i="11"/>
  <c r="AD1957" i="11"/>
  <c r="AD1949" i="11"/>
  <c r="AD1941" i="11"/>
  <c r="AD1933" i="11"/>
  <c r="AD1925" i="11"/>
  <c r="AD1917" i="11"/>
  <c r="AD1909" i="11"/>
  <c r="AD1901" i="11"/>
  <c r="AD1893" i="11"/>
  <c r="AD1885" i="11"/>
  <c r="AD1877" i="11"/>
  <c r="AD1869" i="11"/>
  <c r="AD1861" i="11"/>
  <c r="AD1853" i="11"/>
  <c r="AD1845" i="11"/>
  <c r="AD1837" i="11"/>
  <c r="AD1829" i="11"/>
  <c r="AD1821" i="11"/>
  <c r="AD1813" i="11"/>
  <c r="AD1805" i="11"/>
  <c r="AD1797" i="11"/>
  <c r="AD1789" i="11"/>
  <c r="AD1781" i="11"/>
  <c r="AD1773" i="11"/>
  <c r="AD1765" i="11"/>
  <c r="AD1757" i="11"/>
  <c r="AD1749" i="11"/>
  <c r="AD1741" i="11"/>
  <c r="AD1733" i="11"/>
  <c r="AD1725" i="11"/>
  <c r="AD1717" i="11"/>
  <c r="AD1709" i="11"/>
  <c r="AD1701" i="11"/>
  <c r="AD1693" i="11"/>
  <c r="AD1685" i="11"/>
  <c r="AD1677" i="11"/>
  <c r="AD1669" i="11"/>
  <c r="AD1661" i="11"/>
  <c r="AD1653" i="11"/>
  <c r="AD1645" i="11"/>
  <c r="AD1637" i="11"/>
  <c r="AD1629" i="11"/>
  <c r="AD1621" i="11"/>
  <c r="AD1613" i="11"/>
  <c r="AD1605" i="11"/>
  <c r="AD1597" i="11"/>
  <c r="AD1589" i="11"/>
  <c r="AD1581" i="11"/>
  <c r="AD1573" i="11"/>
  <c r="AD1565" i="11"/>
  <c r="AD1557" i="11"/>
  <c r="AD1549" i="11"/>
  <c r="AD1541" i="11"/>
  <c r="AD1533" i="11"/>
  <c r="AD1525" i="11"/>
  <c r="AD1517" i="11"/>
  <c r="AD1509" i="11"/>
  <c r="AD1501" i="11"/>
  <c r="AD1493" i="11"/>
  <c r="AD1485" i="11"/>
  <c r="AD1477" i="11"/>
  <c r="AD1469" i="11"/>
  <c r="AD1461" i="11"/>
  <c r="AD1453" i="11"/>
  <c r="AD1445" i="11"/>
  <c r="AD1437" i="11"/>
  <c r="AD1429" i="11"/>
  <c r="AD1421" i="11"/>
  <c r="AD1413" i="11"/>
  <c r="AD1405" i="11"/>
  <c r="AD1397" i="11"/>
  <c r="AD1389" i="11"/>
  <c r="AD1381" i="11"/>
  <c r="AD1373" i="11"/>
  <c r="AD1365" i="11"/>
  <c r="AD1357" i="11"/>
  <c r="AD1349" i="11"/>
  <c r="AD1341" i="11"/>
  <c r="AD1333" i="11"/>
  <c r="AD1325" i="11"/>
  <c r="AD1317" i="11"/>
  <c r="AD1309" i="11"/>
  <c r="AD1301" i="11"/>
  <c r="AD1293" i="11"/>
  <c r="AD1285" i="11"/>
  <c r="AD1277" i="11"/>
  <c r="AD1269" i="11"/>
  <c r="AD1261" i="11"/>
  <c r="AD1253" i="11"/>
  <c r="AD1245" i="11"/>
  <c r="AD1237" i="11"/>
  <c r="AD1229" i="11"/>
  <c r="AD1221" i="11"/>
  <c r="AD1213" i="11"/>
  <c r="AD1205" i="11"/>
  <c r="AD1197" i="11"/>
  <c r="AD1189" i="11"/>
  <c r="AD1181" i="11"/>
  <c r="AD1173" i="11"/>
  <c r="AD1165" i="11"/>
  <c r="AD1157" i="11"/>
  <c r="AD1149" i="11"/>
  <c r="AD1141" i="11"/>
  <c r="AD1133" i="11"/>
  <c r="AD1125" i="11"/>
  <c r="AD1117" i="11"/>
  <c r="AD1109" i="11"/>
  <c r="AD1101" i="11"/>
  <c r="AD1093" i="11"/>
  <c r="AD1085" i="11"/>
  <c r="AD1077" i="11"/>
  <c r="AD1069" i="11"/>
  <c r="AD1061" i="11"/>
  <c r="AD1053" i="11"/>
  <c r="AD1045" i="11"/>
  <c r="AD1037" i="11"/>
  <c r="AD1029" i="11"/>
  <c r="AD1021" i="11"/>
  <c r="AD1013" i="11"/>
  <c r="AD1005" i="11"/>
  <c r="AD997" i="11"/>
  <c r="AD989" i="11"/>
  <c r="AD981" i="11"/>
  <c r="AD973" i="11"/>
  <c r="AD965" i="11"/>
  <c r="AD957" i="11"/>
  <c r="AD949" i="11"/>
  <c r="AD941" i="11"/>
  <c r="AD933" i="11"/>
  <c r="AD925" i="11"/>
  <c r="AD917" i="11"/>
  <c r="AD909" i="11"/>
  <c r="AD901" i="11"/>
  <c r="AD893" i="11"/>
  <c r="AD885" i="11"/>
  <c r="AD877" i="11"/>
  <c r="AD869" i="11"/>
  <c r="AD861" i="11"/>
  <c r="AD853" i="11"/>
  <c r="AD845" i="11"/>
  <c r="AD837" i="11"/>
  <c r="AD829" i="11"/>
  <c r="AD821" i="11"/>
  <c r="AD813" i="11"/>
  <c r="AD805" i="11"/>
  <c r="AD797" i="11"/>
  <c r="AD789" i="11"/>
  <c r="AD781" i="11"/>
  <c r="AD773" i="11"/>
  <c r="AD765" i="11"/>
  <c r="AD757" i="11"/>
  <c r="AD749" i="11"/>
  <c r="AD741" i="11"/>
  <c r="AD733" i="11"/>
  <c r="AD725" i="11"/>
  <c r="AD717" i="11"/>
  <c r="AD709" i="11"/>
  <c r="AD701" i="11"/>
  <c r="AD693" i="11"/>
  <c r="AD685" i="11"/>
  <c r="AD677" i="11"/>
  <c r="AD669" i="11"/>
  <c r="AD661" i="11"/>
  <c r="AD653" i="11"/>
  <c r="AD645" i="11"/>
  <c r="AD637" i="11"/>
  <c r="AD629" i="11"/>
  <c r="AD621" i="11"/>
  <c r="AD613" i="11"/>
  <c r="AD605" i="11"/>
  <c r="AD597" i="11"/>
  <c r="AD589" i="11"/>
  <c r="AD581" i="11"/>
  <c r="AD573" i="11"/>
  <c r="AD565" i="11"/>
  <c r="AD557" i="11"/>
  <c r="AD549" i="11"/>
  <c r="AD541" i="11"/>
  <c r="AD533" i="11"/>
  <c r="AD525" i="11"/>
  <c r="AD517" i="11"/>
  <c r="AD5004" i="11"/>
  <c r="AD4996" i="11"/>
  <c r="AD4988" i="11"/>
  <c r="AD4980" i="11"/>
  <c r="AD4972" i="11"/>
  <c r="AD4964" i="11"/>
  <c r="AD4956" i="11"/>
  <c r="AD4948" i="11"/>
  <c r="AD4940" i="11"/>
  <c r="AD4932" i="11"/>
  <c r="AD4924" i="11"/>
  <c r="AD4916" i="11"/>
  <c r="AD4908" i="11"/>
  <c r="AD4900" i="11"/>
  <c r="AD4892" i="11"/>
  <c r="AD4884" i="11"/>
  <c r="AD4876" i="11"/>
  <c r="AD4868" i="11"/>
  <c r="AD4860" i="11"/>
  <c r="AD4852" i="11"/>
  <c r="AD4844" i="11"/>
  <c r="AD4836" i="11"/>
  <c r="AD4828" i="11"/>
  <c r="AD4820" i="11"/>
  <c r="AD4812" i="11"/>
  <c r="AD4804" i="11"/>
  <c r="AD4796" i="11"/>
  <c r="AD4788" i="11"/>
  <c r="AD4780" i="11"/>
  <c r="AD4772" i="11"/>
  <c r="AD4764" i="11"/>
  <c r="AD4756" i="11"/>
  <c r="AD4748" i="11"/>
  <c r="AD4740" i="11"/>
  <c r="AD4732" i="11"/>
  <c r="AD4724" i="11"/>
  <c r="AD4716" i="11"/>
  <c r="AD4708" i="11"/>
  <c r="AD4700" i="11"/>
  <c r="AD4692" i="11"/>
  <c r="AD4684" i="11"/>
  <c r="AD4676" i="11"/>
  <c r="AD4668" i="11"/>
  <c r="AD4660" i="11"/>
  <c r="AD4652" i="11"/>
  <c r="AD4644" i="11"/>
  <c r="AD4636" i="11"/>
  <c r="AD4628" i="11"/>
  <c r="AD4620" i="11"/>
  <c r="AD4612" i="11"/>
  <c r="AD4604" i="11"/>
  <c r="AD4596" i="11"/>
  <c r="AD4588" i="11"/>
  <c r="AD4580" i="11"/>
  <c r="AD4572" i="11"/>
  <c r="AD4564" i="11"/>
  <c r="AD4556" i="11"/>
  <c r="AD4548" i="11"/>
  <c r="AD4540" i="11"/>
  <c r="AD4532" i="11"/>
  <c r="AD4524" i="11"/>
  <c r="AD4516" i="11"/>
  <c r="AD4508" i="11"/>
  <c r="AD4500" i="11"/>
  <c r="AD4492" i="11"/>
  <c r="AD4484" i="11"/>
  <c r="AD4476" i="11"/>
  <c r="AD4468" i="11"/>
  <c r="AD4460" i="11"/>
  <c r="AD4452" i="11"/>
  <c r="AD5010" i="11"/>
  <c r="AD5002" i="11"/>
  <c r="AD4994" i="11"/>
  <c r="AD4986" i="11"/>
  <c r="AD4978" i="11"/>
  <c r="AD4970" i="11"/>
  <c r="AD4962" i="11"/>
  <c r="AD4954" i="11"/>
  <c r="AD4946" i="11"/>
  <c r="AD4938" i="11"/>
  <c r="AD4930" i="11"/>
  <c r="AD4922" i="11"/>
  <c r="AD4914" i="11"/>
  <c r="AD4906" i="11"/>
  <c r="AD4898" i="11"/>
  <c r="AD4890" i="11"/>
  <c r="AD4882" i="11"/>
  <c r="AD4874" i="11"/>
  <c r="AD4866" i="11"/>
  <c r="AD4858" i="11"/>
  <c r="AD4850" i="11"/>
  <c r="AD4842" i="11"/>
  <c r="AD4834" i="11"/>
  <c r="AD4826" i="11"/>
  <c r="AD4818" i="11"/>
  <c r="AD4810" i="11"/>
  <c r="AD4802" i="11"/>
  <c r="AD4794" i="11"/>
  <c r="AD4786" i="11"/>
  <c r="AD4778" i="11"/>
  <c r="AD4770" i="11"/>
  <c r="AD4762" i="11"/>
  <c r="AD4754" i="11"/>
  <c r="AD4746" i="11"/>
  <c r="AD4738" i="11"/>
  <c r="AD4730" i="11"/>
  <c r="AD4722" i="11"/>
  <c r="AD4714" i="11"/>
  <c r="AD4706" i="11"/>
  <c r="AD4698" i="11"/>
  <c r="AD4690" i="11"/>
  <c r="AD4682" i="11"/>
  <c r="AD4674" i="11"/>
  <c r="AD4666" i="11"/>
  <c r="AD4658" i="11"/>
  <c r="AD4650" i="11"/>
  <c r="AD4642" i="11"/>
  <c r="AD4634" i="11"/>
  <c r="AD4626" i="11"/>
  <c r="AD4618" i="11"/>
  <c r="AD4610" i="11"/>
  <c r="AD4602" i="11"/>
  <c r="AD4594" i="11"/>
  <c r="AD4586" i="11"/>
  <c r="AD4578" i="11"/>
  <c r="AD4570" i="11"/>
  <c r="AD4562" i="11"/>
  <c r="AD4554" i="11"/>
  <c r="AD4546" i="11"/>
  <c r="AD4538" i="11"/>
  <c r="AD4530" i="11"/>
  <c r="AD4522" i="11"/>
  <c r="AD4514" i="11"/>
  <c r="AD4506" i="11"/>
  <c r="AD4498" i="11"/>
  <c r="AD4490" i="11"/>
  <c r="AD4482" i="11"/>
  <c r="AD4474" i="11"/>
  <c r="AD4466" i="11"/>
  <c r="AD4458" i="11"/>
  <c r="AD4450" i="11"/>
  <c r="AD4442" i="11"/>
  <c r="AD4434" i="11"/>
  <c r="AD4426" i="11"/>
  <c r="AD4418" i="11"/>
  <c r="AD4410" i="11"/>
  <c r="AD4402" i="11"/>
  <c r="AD4394" i="11"/>
  <c r="AD4386" i="11"/>
  <c r="AD4378" i="11"/>
  <c r="AD4370" i="11"/>
  <c r="AD4362" i="11"/>
  <c r="AD4354" i="11"/>
  <c r="AD4346" i="11"/>
  <c r="AD4338" i="11"/>
  <c r="AD4330" i="11"/>
  <c r="AD4322" i="11"/>
  <c r="AD4314" i="11"/>
  <c r="AD4306" i="11"/>
  <c r="AD4298" i="11"/>
  <c r="AD4290" i="11"/>
  <c r="AD4282" i="11"/>
  <c r="AD4274" i="11"/>
  <c r="AD4266" i="11"/>
  <c r="AD4258" i="11"/>
  <c r="AD4250" i="11"/>
  <c r="AD4242" i="11"/>
  <c r="AD4234" i="11"/>
  <c r="AD4226" i="11"/>
  <c r="AD4218" i="11"/>
  <c r="AD4210" i="11"/>
  <c r="AD4202" i="11"/>
  <c r="AD4194" i="11"/>
  <c r="AD4186" i="11"/>
  <c r="AD4178" i="11"/>
  <c r="AD4170" i="11"/>
  <c r="AD4162" i="11"/>
  <c r="AD4154" i="11"/>
  <c r="AD4146" i="11"/>
  <c r="AD4138" i="11"/>
  <c r="AD4130" i="11"/>
  <c r="AD4122" i="11"/>
  <c r="AD4114" i="11"/>
  <c r="AD4106" i="11"/>
  <c r="AD4098" i="11"/>
  <c r="AD4090" i="11"/>
  <c r="AD4082" i="11"/>
  <c r="AD4074" i="11"/>
  <c r="AD4066" i="11"/>
  <c r="AD4058" i="11"/>
  <c r="AD4050" i="11"/>
  <c r="AD4042" i="11"/>
  <c r="AD4034" i="11"/>
  <c r="AD4026" i="11"/>
  <c r="AD4018" i="11"/>
  <c r="AD4010" i="11"/>
  <c r="AD4002" i="11"/>
  <c r="AD3994" i="11"/>
  <c r="AD3986" i="11"/>
  <c r="AD3978" i="11"/>
  <c r="AD3970" i="11"/>
  <c r="AD3962" i="11"/>
  <c r="AD3954" i="11"/>
  <c r="AD3946" i="11"/>
  <c r="AD3938" i="11"/>
  <c r="AD3930" i="11"/>
  <c r="AD3922" i="11"/>
  <c r="AD3914" i="11"/>
  <c r="AD3906" i="11"/>
  <c r="AD3898" i="11"/>
  <c r="AD3890" i="11"/>
  <c r="AD3882" i="11"/>
  <c r="AD3874" i="11"/>
  <c r="AD3866" i="11"/>
  <c r="AD3858" i="11"/>
  <c r="AD3850" i="11"/>
  <c r="AD3842" i="11"/>
  <c r="AD3834" i="11"/>
  <c r="AD3826" i="11"/>
  <c r="AD3818" i="11"/>
  <c r="AD3810" i="11"/>
  <c r="AD3802" i="11"/>
  <c r="AD3794" i="11"/>
  <c r="AD3786" i="11"/>
  <c r="AD3778" i="11"/>
  <c r="AD3770" i="11"/>
  <c r="AD3762" i="11"/>
  <c r="AD3754" i="11"/>
  <c r="AD3746" i="11"/>
  <c r="AD3738" i="11"/>
  <c r="AD3730" i="11"/>
  <c r="AD3722" i="11"/>
  <c r="AD3714" i="11"/>
  <c r="AD3706" i="11"/>
  <c r="AD3698" i="11"/>
  <c r="AD3690" i="11"/>
  <c r="AD3682" i="11"/>
  <c r="AD3674" i="11"/>
  <c r="AD3666" i="11"/>
  <c r="AD3658" i="11"/>
  <c r="AD3650" i="11"/>
  <c r="AD3642" i="11"/>
  <c r="AD3634" i="11"/>
  <c r="AD3626" i="11"/>
  <c r="AD3618" i="11"/>
  <c r="AD3610" i="11"/>
  <c r="AD3602" i="11"/>
  <c r="AD3594" i="11"/>
  <c r="AD3586" i="11"/>
  <c r="AD3578" i="11"/>
  <c r="AD3570" i="11"/>
  <c r="AD3562" i="11"/>
  <c r="AD3554" i="11"/>
  <c r="AD3546" i="11"/>
  <c r="AD3538" i="11"/>
  <c r="AD3530" i="11"/>
  <c r="AD3522" i="11"/>
  <c r="AD3514" i="11"/>
  <c r="AD3506" i="11"/>
  <c r="AD3498" i="11"/>
  <c r="AD3490" i="11"/>
  <c r="AD3482" i="11"/>
  <c r="AD3474" i="11"/>
  <c r="AD3466" i="11"/>
  <c r="AD3458" i="11"/>
  <c r="AD3450" i="11"/>
  <c r="AD3442" i="11"/>
  <c r="AD3434" i="11"/>
  <c r="AD3426" i="11"/>
  <c r="AD3418" i="11"/>
  <c r="AD3410" i="11"/>
  <c r="AD3402" i="11"/>
  <c r="AD3394" i="11"/>
  <c r="AD3386" i="11"/>
  <c r="AD3378" i="11"/>
  <c r="AD3370" i="11"/>
  <c r="AD3362" i="11"/>
  <c r="AD3354" i="11"/>
  <c r="AD3346" i="11"/>
  <c r="AD3338" i="11"/>
  <c r="AD3330" i="11"/>
  <c r="AD3322" i="11"/>
  <c r="AD3314" i="11"/>
  <c r="AD3306" i="11"/>
  <c r="AD3298" i="11"/>
  <c r="AD3290" i="11"/>
  <c r="AD3282" i="11"/>
  <c r="AD3274" i="11"/>
  <c r="AD3266" i="11"/>
  <c r="AD3258" i="11"/>
  <c r="AD3250" i="11"/>
  <c r="AD3242" i="11"/>
  <c r="AD3234" i="11"/>
  <c r="AD3226" i="11"/>
  <c r="AD3218" i="11"/>
  <c r="AD3210" i="11"/>
  <c r="AD3202" i="11"/>
  <c r="AD3194" i="11"/>
  <c r="AD3186" i="11"/>
  <c r="AD3178" i="11"/>
  <c r="AD3170" i="11"/>
  <c r="AD3162" i="11"/>
  <c r="AD3154" i="11"/>
  <c r="AD3146" i="11"/>
  <c r="AD3138" i="11"/>
  <c r="AD3130" i="11"/>
  <c r="AD3122" i="11"/>
  <c r="AD3114" i="11"/>
  <c r="AD3106" i="11"/>
  <c r="AD3098" i="11"/>
  <c r="AD3090" i="11"/>
  <c r="AD3082" i="11"/>
  <c r="AD3074" i="11"/>
  <c r="AD3066" i="11"/>
  <c r="AD3058" i="11"/>
  <c r="AD3050" i="11"/>
  <c r="AD3042" i="11"/>
  <c r="AD3034" i="11"/>
  <c r="AD3026" i="11"/>
  <c r="AD3018" i="11"/>
  <c r="AD3010" i="11"/>
  <c r="AD3002" i="11"/>
  <c r="AD2994" i="11"/>
  <c r="AD2986" i="11"/>
  <c r="AD2978" i="11"/>
  <c r="AD2970" i="11"/>
  <c r="AD2962" i="11"/>
  <c r="AD2954" i="11"/>
  <c r="AD2946" i="11"/>
  <c r="AD2938" i="11"/>
  <c r="AD2930" i="11"/>
  <c r="AD2922" i="11"/>
  <c r="AD2914" i="11"/>
  <c r="AD2906" i="11"/>
  <c r="AD2898" i="11"/>
  <c r="AD2890" i="11"/>
  <c r="AD2882" i="11"/>
  <c r="AD2874" i="11"/>
  <c r="AD2866" i="11"/>
  <c r="AD2858" i="11"/>
  <c r="AD2850" i="11"/>
  <c r="AD2842" i="11"/>
  <c r="AD2834" i="11"/>
  <c r="AD2826" i="11"/>
  <c r="AD2818" i="11"/>
  <c r="AD2810" i="11"/>
  <c r="AD2802" i="11"/>
  <c r="AD2794" i="11"/>
  <c r="AD2786" i="11"/>
  <c r="AD2778" i="11"/>
  <c r="AD2770" i="11"/>
  <c r="AD2762" i="11"/>
  <c r="AD2754" i="11"/>
  <c r="AD2746" i="11"/>
  <c r="AD2738" i="11"/>
  <c r="AD2730" i="11"/>
  <c r="AD2722" i="11"/>
  <c r="AD2714" i="11"/>
  <c r="AD2706" i="11"/>
  <c r="AD2698" i="11"/>
  <c r="AD2690" i="11"/>
  <c r="AD2682" i="11"/>
  <c r="AD2674" i="11"/>
  <c r="AD2666" i="11"/>
  <c r="AD2658" i="11"/>
  <c r="AD2650" i="11"/>
  <c r="AD2642" i="11"/>
  <c r="AD2634" i="11"/>
  <c r="AD2626" i="11"/>
  <c r="AD2618" i="11"/>
  <c r="AD2610" i="11"/>
  <c r="AD2602" i="11"/>
  <c r="AD2594" i="11"/>
  <c r="AD2586" i="11"/>
  <c r="AD2578" i="11"/>
  <c r="AD2570" i="11"/>
  <c r="AD2562" i="11"/>
  <c r="AD2554" i="11"/>
  <c r="AD2546" i="11"/>
  <c r="AD2538" i="11"/>
  <c r="AD2530" i="11"/>
  <c r="AD2522" i="11"/>
  <c r="AD2514" i="11"/>
  <c r="AD2506" i="11"/>
  <c r="AD2498" i="11"/>
  <c r="AD2490" i="11"/>
  <c r="AD2482" i="11"/>
  <c r="AD2474" i="11"/>
  <c r="AD2466" i="11"/>
  <c r="AD2458" i="11"/>
  <c r="AD2450" i="11"/>
  <c r="AD2442" i="11"/>
  <c r="AD2434" i="11"/>
  <c r="AD2426" i="11"/>
  <c r="AD2418" i="11"/>
  <c r="AD2410" i="11"/>
  <c r="AD2402" i="11"/>
  <c r="AD2394" i="11"/>
  <c r="AD2386" i="11"/>
  <c r="AD2378" i="11"/>
  <c r="AD2370" i="11"/>
  <c r="AD2362" i="11"/>
  <c r="AD2354" i="11"/>
  <c r="AD2346" i="11"/>
  <c r="AD2338" i="11"/>
  <c r="AD2330" i="11"/>
  <c r="AD2322" i="11"/>
  <c r="AD2314" i="11"/>
  <c r="AD2306" i="11"/>
  <c r="AD2298" i="11"/>
  <c r="AD2290" i="11"/>
  <c r="AD2282" i="11"/>
  <c r="AD2274" i="11"/>
  <c r="AD2266" i="11"/>
  <c r="AD2258" i="11"/>
  <c r="AD2250" i="11"/>
  <c r="AD2242" i="11"/>
  <c r="AD2234" i="11"/>
  <c r="AD2226" i="11"/>
  <c r="AD2218" i="11"/>
  <c r="AD2210" i="11"/>
  <c r="AD2202" i="11"/>
  <c r="AD2194" i="11"/>
  <c r="AD2186" i="11"/>
  <c r="AD2178" i="11"/>
  <c r="AD2170" i="11"/>
  <c r="AD2162" i="11"/>
  <c r="AD2154" i="11"/>
  <c r="AD2146" i="11"/>
  <c r="AD2138" i="11"/>
  <c r="AD2130" i="11"/>
  <c r="AD2122" i="11"/>
  <c r="AD2114" i="11"/>
  <c r="AD2106" i="11"/>
  <c r="AD2098" i="11"/>
  <c r="AD2090" i="11"/>
  <c r="AD2082" i="11"/>
  <c r="AD2074" i="11"/>
  <c r="AD2066" i="11"/>
  <c r="AD2058" i="11"/>
  <c r="AD2050" i="11"/>
  <c r="AD2042" i="11"/>
  <c r="AD2034" i="11"/>
  <c r="AD2026" i="11"/>
  <c r="AD2018" i="11"/>
  <c r="AD2010" i="11"/>
  <c r="AD2002" i="11"/>
  <c r="AD1994" i="11"/>
  <c r="AD1986" i="11"/>
  <c r="AD1978" i="11"/>
  <c r="AD1970" i="11"/>
  <c r="AD1962" i="11"/>
  <c r="AD1954" i="11"/>
  <c r="AD1946" i="11"/>
  <c r="AD1938" i="11"/>
  <c r="AD1930" i="11"/>
  <c r="AD1922" i="11"/>
  <c r="AD1914" i="11"/>
  <c r="AD1906" i="11"/>
  <c r="AD1898" i="11"/>
  <c r="AD1890" i="11"/>
  <c r="AD1882" i="11"/>
  <c r="AD1874" i="11"/>
  <c r="AD1866" i="11"/>
  <c r="AD1858" i="11"/>
  <c r="AD1850" i="11"/>
  <c r="AD1842" i="11"/>
  <c r="AD1834" i="11"/>
  <c r="AD1826" i="11"/>
  <c r="AD1818" i="11"/>
  <c r="AD1810" i="11"/>
  <c r="AD1802" i="11"/>
  <c r="AD1794" i="11"/>
  <c r="AD1786" i="11"/>
  <c r="AD1778" i="11"/>
  <c r="AD1770" i="11"/>
  <c r="AD1762" i="11"/>
  <c r="AD1754" i="11"/>
  <c r="AD1746" i="11"/>
  <c r="AD1738" i="11"/>
  <c r="AD1730" i="11"/>
  <c r="AD1722" i="11"/>
  <c r="AD1714" i="11"/>
  <c r="AD1706" i="11"/>
  <c r="AD1698" i="11"/>
  <c r="AD1690" i="11"/>
  <c r="AD1682" i="11"/>
  <c r="AD1674" i="11"/>
  <c r="AD1666" i="11"/>
  <c r="AD1658" i="11"/>
  <c r="AD1650" i="11"/>
  <c r="AD1642" i="11"/>
  <c r="AD1634" i="11"/>
  <c r="AD1626" i="11"/>
  <c r="AD1618" i="11"/>
  <c r="AD1610" i="11"/>
  <c r="AD1602" i="11"/>
  <c r="AD1594" i="11"/>
  <c r="AD1586" i="11"/>
  <c r="AD1578" i="11"/>
  <c r="AD1570" i="11"/>
  <c r="AD1562" i="11"/>
  <c r="AD1554" i="11"/>
  <c r="AD1546" i="11"/>
  <c r="AD1538" i="11"/>
  <c r="AD1530" i="11"/>
  <c r="AD1522" i="11"/>
  <c r="AD1514" i="11"/>
  <c r="AD1506" i="11"/>
  <c r="AD1498" i="11"/>
  <c r="AD1490" i="11"/>
  <c r="AD1482" i="11"/>
  <c r="AD1474" i="11"/>
  <c r="AD1466" i="11"/>
  <c r="AD1458" i="11"/>
  <c r="AD1450" i="11"/>
  <c r="AD1442" i="11"/>
  <c r="AD1434" i="11"/>
  <c r="AD1426" i="11"/>
  <c r="AD1418" i="11"/>
  <c r="AD1410" i="11"/>
  <c r="AD1402" i="11"/>
  <c r="AD1394" i="11"/>
  <c r="AD1386" i="11"/>
  <c r="AD1378" i="11"/>
  <c r="AD1370" i="11"/>
  <c r="AD1362" i="11"/>
  <c r="AD1354" i="11"/>
  <c r="AD1346" i="11"/>
  <c r="AD1338" i="11"/>
  <c r="AD1330" i="11"/>
  <c r="AD1322" i="11"/>
  <c r="AD1314" i="11"/>
  <c r="AD1306" i="11"/>
  <c r="AD1298" i="11"/>
  <c r="AD1290" i="11"/>
  <c r="AD1282" i="11"/>
  <c r="AD1274" i="11"/>
  <c r="AD1266" i="11"/>
  <c r="AD1258" i="11"/>
  <c r="AD1250" i="11"/>
  <c r="AD1242" i="11"/>
  <c r="AD1234" i="11"/>
  <c r="AD1226" i="11"/>
  <c r="AD1218" i="11"/>
  <c r="AD1210" i="11"/>
  <c r="AD1202" i="11"/>
  <c r="AD1194" i="11"/>
  <c r="AD1186" i="11"/>
  <c r="AD1178" i="11"/>
  <c r="AD1170" i="11"/>
  <c r="AD1162" i="11"/>
  <c r="AD1154" i="11"/>
  <c r="AD1146" i="11"/>
  <c r="AD1138" i="11"/>
  <c r="AD1130" i="11"/>
  <c r="AD1122" i="11"/>
  <c r="AD1114" i="11"/>
  <c r="AD1106" i="11"/>
  <c r="AD1098" i="11"/>
  <c r="AD1090" i="11"/>
  <c r="AD1082" i="11"/>
  <c r="AD1074" i="11"/>
  <c r="AD1066" i="11"/>
  <c r="AD1058" i="11"/>
  <c r="AD1050" i="11"/>
  <c r="AD1042" i="11"/>
  <c r="AD1034" i="11"/>
  <c r="AD1026" i="11"/>
  <c r="AD1018" i="11"/>
  <c r="AD1010" i="11"/>
  <c r="AD1002" i="11"/>
  <c r="AD994" i="11"/>
  <c r="AD986" i="11"/>
  <c r="AD978" i="11"/>
  <c r="AD970" i="11"/>
  <c r="AD962" i="11"/>
  <c r="AD954" i="11"/>
  <c r="AD946" i="11"/>
  <c r="AD938" i="11"/>
  <c r="AD930" i="11"/>
  <c r="AD922" i="11"/>
  <c r="AD914" i="11"/>
  <c r="AD906" i="11"/>
  <c r="AD898" i="11"/>
  <c r="AD890" i="11"/>
  <c r="AD882" i="11"/>
  <c r="AD874" i="11"/>
  <c r="AD866" i="11"/>
  <c r="AD858" i="11"/>
  <c r="AD850" i="11"/>
  <c r="AD842" i="11"/>
  <c r="AD834" i="11"/>
  <c r="AD826" i="11"/>
  <c r="AD818" i="11"/>
  <c r="AD810" i="11"/>
  <c r="AD802" i="11"/>
  <c r="AD794" i="11"/>
  <c r="AD786" i="11"/>
  <c r="AD778" i="11"/>
  <c r="AD770" i="11"/>
  <c r="AD762" i="11"/>
  <c r="AD754" i="11"/>
  <c r="AD746" i="11"/>
  <c r="AD738" i="11"/>
  <c r="AD730" i="11"/>
  <c r="AD722" i="11"/>
  <c r="AD714" i="11"/>
  <c r="AD706" i="11"/>
  <c r="AD698" i="11"/>
  <c r="AD690" i="11"/>
  <c r="AD682" i="11"/>
  <c r="AD674" i="11"/>
  <c r="AD666" i="11"/>
  <c r="AD658" i="11"/>
  <c r="AD650" i="11"/>
  <c r="AD642" i="11"/>
  <c r="AD634" i="11"/>
  <c r="AD626" i="11"/>
  <c r="AD618" i="11"/>
  <c r="AD610" i="11"/>
  <c r="AD602" i="11"/>
  <c r="AD594" i="11"/>
  <c r="AD586" i="11"/>
  <c r="AD578" i="11"/>
  <c r="AD570" i="11"/>
  <c r="AD562" i="11"/>
  <c r="AD554" i="11"/>
  <c r="AD546" i="11"/>
  <c r="AD538" i="11"/>
  <c r="AD530" i="11"/>
  <c r="AD522" i="11"/>
  <c r="AD514" i="11"/>
  <c r="AD5003" i="11"/>
  <c r="AD4939" i="11"/>
  <c r="AD4875" i="11"/>
  <c r="AD4811" i="11"/>
  <c r="AD4747" i="11"/>
  <c r="AD4683" i="11"/>
  <c r="AD4619" i="11"/>
  <c r="AD4555" i="11"/>
  <c r="AD4491" i="11"/>
  <c r="AD4436" i="11"/>
  <c r="AD4404" i="11"/>
  <c r="AD4372" i="11"/>
  <c r="AD4340" i="11"/>
  <c r="AD4308" i="11"/>
  <c r="AD4276" i="11"/>
  <c r="AD4244" i="11"/>
  <c r="AD4212" i="11"/>
  <c r="AD4180" i="11"/>
  <c r="AD4148" i="11"/>
  <c r="AD4116" i="11"/>
  <c r="AD4084" i="11"/>
  <c r="AD4052" i="11"/>
  <c r="AD4020" i="11"/>
  <c r="AD3988" i="11"/>
  <c r="AD3956" i="11"/>
  <c r="AD3924" i="11"/>
  <c r="AD3892" i="11"/>
  <c r="AD3860" i="11"/>
  <c r="AD3828" i="11"/>
  <c r="AD3796" i="11"/>
  <c r="AD3764" i="11"/>
  <c r="AD3732" i="11"/>
  <c r="AD3700" i="11"/>
  <c r="AD3668" i="11"/>
  <c r="AD3636" i="11"/>
  <c r="AD3604" i="11"/>
  <c r="AD3572" i="11"/>
  <c r="AD3540" i="11"/>
  <c r="AD3508" i="11"/>
  <c r="AD3476" i="11"/>
  <c r="AD3444" i="11"/>
  <c r="AD3412" i="11"/>
  <c r="AD3380" i="11"/>
  <c r="AD3348" i="11"/>
  <c r="AD3316" i="11"/>
  <c r="AD3284" i="11"/>
  <c r="AD3252" i="11"/>
  <c r="AD3220" i="11"/>
  <c r="AD3188" i="11"/>
  <c r="AD3156" i="11"/>
  <c r="AD3124" i="11"/>
  <c r="AD3092" i="11"/>
  <c r="AD3060" i="11"/>
  <c r="AD3028" i="11"/>
  <c r="AD2996" i="11"/>
  <c r="AD2964" i="11"/>
  <c r="AD2932" i="11"/>
  <c r="AD2900" i="11"/>
  <c r="AD2868" i="11"/>
  <c r="AD2836" i="11"/>
  <c r="AD2804" i="11"/>
  <c r="AD2772" i="11"/>
  <c r="AD2740" i="11"/>
  <c r="AD2708" i="11"/>
  <c r="AD2676" i="11"/>
  <c r="AD2644" i="11"/>
  <c r="AD2612" i="11"/>
  <c r="AD2580" i="11"/>
  <c r="AD2548" i="11"/>
  <c r="AD2516" i="11"/>
  <c r="AD2484" i="11"/>
  <c r="AD2452" i="11"/>
  <c r="AD2420" i="11"/>
  <c r="AD2388" i="11"/>
  <c r="AD2356" i="11"/>
  <c r="AD2324" i="11"/>
  <c r="AD2292" i="11"/>
  <c r="AD2260" i="11"/>
  <c r="AD2228" i="11"/>
  <c r="AD2196" i="11"/>
  <c r="AD2164" i="11"/>
  <c r="AD2132" i="11"/>
  <c r="AD2100" i="11"/>
  <c r="AD2068" i="11"/>
  <c r="AD2036" i="11"/>
  <c r="AD2004" i="11"/>
  <c r="AD1972" i="11"/>
  <c r="AD1940" i="11"/>
  <c r="AD1908" i="11"/>
  <c r="AD1876" i="11"/>
  <c r="AD1844" i="11"/>
  <c r="AD1812" i="11"/>
  <c r="AD1780" i="11"/>
  <c r="AD1748" i="11"/>
  <c r="AD1716" i="11"/>
  <c r="AD1684" i="11"/>
  <c r="AD1652" i="11"/>
  <c r="AD1620" i="11"/>
  <c r="AD1588" i="11"/>
  <c r="AD1556" i="11"/>
  <c r="AD1524" i="11"/>
  <c r="AD1492" i="11"/>
  <c r="AD1460" i="11"/>
  <c r="AD1428" i="11"/>
  <c r="AD1396" i="11"/>
  <c r="AD1364" i="11"/>
  <c r="AD1332" i="11"/>
  <c r="AD1300" i="11"/>
  <c r="AD1268" i="11"/>
  <c r="AD1236" i="11"/>
  <c r="AD1204" i="11"/>
  <c r="AD1172" i="11"/>
  <c r="AD1140" i="11"/>
  <c r="AD1108" i="11"/>
  <c r="AD1076" i="11"/>
  <c r="AD1044" i="11"/>
  <c r="AD1012" i="11"/>
  <c r="AD980" i="11"/>
  <c r="AD948" i="11"/>
  <c r="AD916" i="11"/>
  <c r="AD884" i="11"/>
  <c r="AD852" i="11"/>
  <c r="AD820" i="11"/>
  <c r="AD788" i="11"/>
  <c r="AD756" i="11"/>
  <c r="AD724" i="11"/>
  <c r="AD692" i="11"/>
  <c r="AD660" i="11"/>
  <c r="AD628" i="11"/>
  <c r="AD596" i="11"/>
  <c r="AD564" i="11"/>
  <c r="AD532" i="11"/>
  <c r="AD507" i="11"/>
  <c r="AD499" i="11"/>
  <c r="AD491" i="11"/>
  <c r="AD483" i="11"/>
  <c r="AD475" i="11"/>
  <c r="AD467" i="11"/>
  <c r="AD459" i="11"/>
  <c r="AD451" i="11"/>
  <c r="AD443" i="11"/>
  <c r="AD435" i="11"/>
  <c r="AD427" i="11"/>
  <c r="AD419" i="11"/>
  <c r="AD411" i="11"/>
  <c r="AD403" i="11"/>
  <c r="AD395" i="11"/>
  <c r="AD387" i="11"/>
  <c r="AD379" i="11"/>
  <c r="AD371" i="11"/>
  <c r="AD363" i="11"/>
  <c r="AD355" i="11"/>
  <c r="AD347" i="11"/>
  <c r="AD339" i="11"/>
  <c r="AD331" i="11"/>
  <c r="AD323" i="11"/>
  <c r="AD315" i="11"/>
  <c r="AD307" i="11"/>
  <c r="AD299" i="11"/>
  <c r="AD291" i="11"/>
  <c r="AD283" i="11"/>
  <c r="AD275" i="11"/>
  <c r="AD267" i="11"/>
  <c r="AD259" i="11"/>
  <c r="AD251" i="11"/>
  <c r="AD243" i="11"/>
  <c r="AD235" i="11"/>
  <c r="AD227" i="11"/>
  <c r="AD219" i="11"/>
  <c r="AD211" i="11"/>
  <c r="AD203" i="11"/>
  <c r="AD195" i="11"/>
  <c r="AD187" i="11"/>
  <c r="AD179" i="11"/>
  <c r="AD171" i="11"/>
  <c r="AD163" i="11"/>
  <c r="AD155" i="11"/>
  <c r="AD147" i="11"/>
  <c r="AD139" i="11"/>
  <c r="AD131" i="11"/>
  <c r="AD123" i="11"/>
  <c r="AD115" i="11"/>
  <c r="AD107" i="11"/>
  <c r="AD99" i="11"/>
  <c r="AD91" i="11"/>
  <c r="AD83" i="11"/>
  <c r="AD75" i="11"/>
  <c r="AD67" i="11"/>
  <c r="AD59" i="11"/>
  <c r="AD51" i="11"/>
  <c r="AD43" i="11"/>
  <c r="AD35" i="11"/>
  <c r="AD27" i="11"/>
  <c r="AD19" i="11"/>
  <c r="AD4995" i="11"/>
  <c r="AD4931" i="11"/>
  <c r="AD4867" i="11"/>
  <c r="AD4803" i="11"/>
  <c r="AD4739" i="11"/>
  <c r="AD4675" i="11"/>
  <c r="AD4611" i="11"/>
  <c r="AD4547" i="11"/>
  <c r="AD4483" i="11"/>
  <c r="AD4435" i="11"/>
  <c r="AD4403" i="11"/>
  <c r="AD4371" i="11"/>
  <c r="AD4339" i="11"/>
  <c r="AD4307" i="11"/>
  <c r="AD4275" i="11"/>
  <c r="AD4243" i="11"/>
  <c r="AD4211" i="11"/>
  <c r="AD4179" i="11"/>
  <c r="AD4147" i="11"/>
  <c r="AD4115" i="11"/>
  <c r="AD4083" i="11"/>
  <c r="AD4051" i="11"/>
  <c r="AD4019" i="11"/>
  <c r="AD3987" i="11"/>
  <c r="AD3955" i="11"/>
  <c r="AD3923" i="11"/>
  <c r="AD3891" i="11"/>
  <c r="AD3859" i="11"/>
  <c r="AD3827" i="11"/>
  <c r="AD3795" i="11"/>
  <c r="AD3763" i="11"/>
  <c r="AD3731" i="11"/>
  <c r="AD3699" i="11"/>
  <c r="AD3667" i="11"/>
  <c r="AD3635" i="11"/>
  <c r="AD3603" i="11"/>
  <c r="AD3571" i="11"/>
  <c r="AD3539" i="11"/>
  <c r="AD3507" i="11"/>
  <c r="AD3475" i="11"/>
  <c r="AD3443" i="11"/>
  <c r="AD3411" i="11"/>
  <c r="AD3379" i="11"/>
  <c r="AD3347" i="11"/>
  <c r="AD3315" i="11"/>
  <c r="AD3283" i="11"/>
  <c r="AD3251" i="11"/>
  <c r="AD3219" i="11"/>
  <c r="AD3187" i="11"/>
  <c r="AD3155" i="11"/>
  <c r="AD3123" i="11"/>
  <c r="AD3091" i="11"/>
  <c r="AD3059" i="11"/>
  <c r="AD3027" i="11"/>
  <c r="AD2995" i="11"/>
  <c r="AD2963" i="11"/>
  <c r="AD2931" i="11"/>
  <c r="AD2899" i="11"/>
  <c r="AD2867" i="11"/>
  <c r="AD2835" i="11"/>
  <c r="AD2803" i="11"/>
  <c r="AD2771" i="11"/>
  <c r="AD2739" i="11"/>
  <c r="AD2707" i="11"/>
  <c r="AD2675" i="11"/>
  <c r="AD2643" i="11"/>
  <c r="AD2611" i="11"/>
  <c r="AD2579" i="11"/>
  <c r="AD2547" i="11"/>
  <c r="AD2515" i="11"/>
  <c r="AD2483" i="11"/>
  <c r="AD2451" i="11"/>
  <c r="AD2419" i="11"/>
  <c r="AD2387" i="11"/>
  <c r="AD2355" i="11"/>
  <c r="AD2323" i="11"/>
  <c r="AD2291" i="11"/>
  <c r="AD2259" i="11"/>
  <c r="AD2227" i="11"/>
  <c r="AD2195" i="11"/>
  <c r="AD2163" i="11"/>
  <c r="AD2131" i="11"/>
  <c r="AD2099" i="11"/>
  <c r="AD2067" i="11"/>
  <c r="AD2035" i="11"/>
  <c r="AD2003" i="11"/>
  <c r="AD1971" i="11"/>
  <c r="AD1939" i="11"/>
  <c r="AD1907" i="11"/>
  <c r="AD1875" i="11"/>
  <c r="AD1843" i="11"/>
  <c r="AD1811" i="11"/>
  <c r="AD1779" i="11"/>
  <c r="AD1747" i="11"/>
  <c r="AD1715" i="11"/>
  <c r="AD1683" i="11"/>
  <c r="AD1651" i="11"/>
  <c r="AD1619" i="11"/>
  <c r="AD1587" i="11"/>
  <c r="AD1555" i="11"/>
  <c r="AD1523" i="11"/>
  <c r="AD1491" i="11"/>
  <c r="AD1459" i="11"/>
  <c r="AD1427" i="11"/>
  <c r="AD1395" i="11"/>
  <c r="AD1363" i="11"/>
  <c r="AD1331" i="11"/>
  <c r="AD1299" i="11"/>
  <c r="AD1267" i="11"/>
  <c r="AD1235" i="11"/>
  <c r="AD1203" i="11"/>
  <c r="AD1171" i="11"/>
  <c r="AD1139" i="11"/>
  <c r="AD1107" i="11"/>
  <c r="AD1075" i="11"/>
  <c r="AD1043" i="11"/>
  <c r="AD1011" i="11"/>
  <c r="AD979" i="11"/>
  <c r="AD947" i="11"/>
  <c r="AD915" i="11"/>
  <c r="AD883" i="11"/>
  <c r="AD851" i="11"/>
  <c r="AD819" i="11"/>
  <c r="AD787" i="11"/>
  <c r="AD755" i="11"/>
  <c r="AD723" i="11"/>
  <c r="AD691" i="11"/>
  <c r="AD659" i="11"/>
  <c r="AD627" i="11"/>
  <c r="AD595" i="11"/>
  <c r="AD563" i="11"/>
  <c r="AD531" i="11"/>
  <c r="AD506" i="11"/>
  <c r="AD498" i="11"/>
  <c r="AD490" i="11"/>
  <c r="AD482" i="11"/>
  <c r="AD474" i="11"/>
  <c r="AD466" i="11"/>
  <c r="AD458" i="11"/>
  <c r="AD450" i="11"/>
  <c r="AD442" i="11"/>
  <c r="AD434" i="11"/>
  <c r="AD426" i="11"/>
  <c r="AD418" i="11"/>
  <c r="AD410" i="11"/>
  <c r="AD402" i="11"/>
  <c r="AD394" i="11"/>
  <c r="AD386" i="11"/>
  <c r="AD378" i="11"/>
  <c r="AD370" i="11"/>
  <c r="AD362" i="11"/>
  <c r="AD354" i="11"/>
  <c r="AD346" i="11"/>
  <c r="AD338" i="11"/>
  <c r="AD330" i="11"/>
  <c r="AD322" i="11"/>
  <c r="AD314" i="11"/>
  <c r="AD306" i="11"/>
  <c r="AD298" i="11"/>
  <c r="AD290" i="11"/>
  <c r="AD282" i="11"/>
  <c r="AD274" i="11"/>
  <c r="AD266" i="11"/>
  <c r="AD258" i="11"/>
  <c r="AD250" i="11"/>
  <c r="AD242" i="11"/>
  <c r="AD234" i="11"/>
  <c r="AD226" i="11"/>
  <c r="AD218" i="11"/>
  <c r="AD210" i="11"/>
  <c r="AD202" i="11"/>
  <c r="AD194" i="11"/>
  <c r="AD186" i="11"/>
  <c r="AD178" i="11"/>
  <c r="AD170" i="11"/>
  <c r="AD162" i="11"/>
  <c r="AD154" i="11"/>
  <c r="AD146" i="11"/>
  <c r="AD138" i="11"/>
  <c r="AD130" i="11"/>
  <c r="AD122" i="11"/>
  <c r="AD114" i="11"/>
  <c r="AD106" i="11"/>
  <c r="AD98" i="11"/>
  <c r="AD90" i="11"/>
  <c r="AD82" i="11"/>
  <c r="AD74" i="11"/>
  <c r="AD66" i="11"/>
  <c r="AD58" i="11"/>
  <c r="AD50" i="11"/>
  <c r="AD42" i="11"/>
  <c r="AD34" i="11"/>
  <c r="AD26" i="11"/>
  <c r="AD18" i="11"/>
  <c r="AD4987" i="11"/>
  <c r="AD4923" i="11"/>
  <c r="AD4859" i="11"/>
  <c r="AD4795" i="11"/>
  <c r="AD4731" i="11"/>
  <c r="AD4667" i="11"/>
  <c r="AD4603" i="11"/>
  <c r="AD4539" i="11"/>
  <c r="AD4475" i="11"/>
  <c r="AD4428" i="11"/>
  <c r="AD4396" i="11"/>
  <c r="AD4364" i="11"/>
  <c r="AD4332" i="11"/>
  <c r="AD4300" i="11"/>
  <c r="AD4268" i="11"/>
  <c r="AD4236" i="11"/>
  <c r="AD4204" i="11"/>
  <c r="AD4172" i="11"/>
  <c r="AD4140" i="11"/>
  <c r="AD4108" i="11"/>
  <c r="AD4076" i="11"/>
  <c r="AD4044" i="11"/>
  <c r="AD4012" i="11"/>
  <c r="AD3980" i="11"/>
  <c r="AD3948" i="11"/>
  <c r="AD3916" i="11"/>
  <c r="AD3884" i="11"/>
  <c r="AD3852" i="11"/>
  <c r="AD3820" i="11"/>
  <c r="AD3788" i="11"/>
  <c r="AD3756" i="11"/>
  <c r="AD3724" i="11"/>
  <c r="AD3692" i="11"/>
  <c r="AD3660" i="11"/>
  <c r="AD3628" i="11"/>
  <c r="AD3596" i="11"/>
  <c r="AD3564" i="11"/>
  <c r="AD3532" i="11"/>
  <c r="AD3500" i="11"/>
  <c r="AD3468" i="11"/>
  <c r="AD3436" i="11"/>
  <c r="AD3404" i="11"/>
  <c r="AD3372" i="11"/>
  <c r="AD3340" i="11"/>
  <c r="AD3308" i="11"/>
  <c r="AD3276" i="11"/>
  <c r="AD3244" i="11"/>
  <c r="AD3212" i="11"/>
  <c r="AD3180" i="11"/>
  <c r="AD3148" i="11"/>
  <c r="AD3116" i="11"/>
  <c r="AD3084" i="11"/>
  <c r="AD3052" i="11"/>
  <c r="AD3020" i="11"/>
  <c r="AD2988" i="11"/>
  <c r="AD2956" i="11"/>
  <c r="AD2924" i="11"/>
  <c r="AD2892" i="11"/>
  <c r="AD2860" i="11"/>
  <c r="AD2828" i="11"/>
  <c r="AD2796" i="11"/>
  <c r="AD2764" i="11"/>
  <c r="AD2732" i="11"/>
  <c r="AD2700" i="11"/>
  <c r="AD2668" i="11"/>
  <c r="AD2636" i="11"/>
  <c r="AD2604" i="11"/>
  <c r="AD2572" i="11"/>
  <c r="AD2540" i="11"/>
  <c r="AD2508" i="11"/>
  <c r="AD2476" i="11"/>
  <c r="AD2444" i="11"/>
  <c r="AD2412" i="11"/>
  <c r="AD2380" i="11"/>
  <c r="AD2348" i="11"/>
  <c r="AD2316" i="11"/>
  <c r="AD2284" i="11"/>
  <c r="AD2252" i="11"/>
  <c r="AD2220" i="11"/>
  <c r="AD2188" i="11"/>
  <c r="AD2156" i="11"/>
  <c r="AD2124" i="11"/>
  <c r="AD2092" i="11"/>
  <c r="AD2060" i="11"/>
  <c r="AD2028" i="11"/>
  <c r="AD1996" i="11"/>
  <c r="AD1964" i="11"/>
  <c r="AD1932" i="11"/>
  <c r="AD1900" i="11"/>
  <c r="AD1868" i="11"/>
  <c r="AD1836" i="11"/>
  <c r="AD1804" i="11"/>
  <c r="AD1772" i="11"/>
  <c r="AD1740" i="11"/>
  <c r="AD1708" i="11"/>
  <c r="AD1676" i="11"/>
  <c r="AD1644" i="11"/>
  <c r="AD1612" i="11"/>
  <c r="AD1580" i="11"/>
  <c r="AD1548" i="11"/>
  <c r="AD1516" i="11"/>
  <c r="AD1484" i="11"/>
  <c r="AD1452" i="11"/>
  <c r="AD1420" i="11"/>
  <c r="AD1388" i="11"/>
  <c r="AD1356" i="11"/>
  <c r="AD1324" i="11"/>
  <c r="AD1292" i="11"/>
  <c r="AD1260" i="11"/>
  <c r="AD1228" i="11"/>
  <c r="AD1196" i="11"/>
  <c r="AD1164" i="11"/>
  <c r="AD1132" i="11"/>
  <c r="AD1100" i="11"/>
  <c r="AD1068" i="11"/>
  <c r="AD1036" i="11"/>
  <c r="AD1004" i="11"/>
  <c r="AD972" i="11"/>
  <c r="AD940" i="11"/>
  <c r="AD908" i="11"/>
  <c r="AD876" i="11"/>
  <c r="AD844" i="11"/>
  <c r="AD812" i="11"/>
  <c r="AD780" i="11"/>
  <c r="AD748" i="11"/>
  <c r="AD716" i="11"/>
  <c r="AD684" i="11"/>
  <c r="AD652" i="11"/>
  <c r="AD620" i="11"/>
  <c r="AD588" i="11"/>
  <c r="AD556" i="11"/>
  <c r="AD524" i="11"/>
  <c r="AD505" i="11"/>
  <c r="AD497" i="11"/>
  <c r="AD489" i="11"/>
  <c r="AD481" i="11"/>
  <c r="AD473" i="11"/>
  <c r="AD465" i="11"/>
  <c r="AD457" i="11"/>
  <c r="AD449" i="11"/>
  <c r="AD441" i="11"/>
  <c r="AD433" i="11"/>
  <c r="AD425" i="11"/>
  <c r="AD417" i="11"/>
  <c r="AD409" i="11"/>
  <c r="AD401" i="11"/>
  <c r="AD393" i="11"/>
  <c r="AD385" i="11"/>
  <c r="AD377" i="11"/>
  <c r="AD369" i="11"/>
  <c r="AD361" i="11"/>
  <c r="AD353" i="11"/>
  <c r="AD345" i="11"/>
  <c r="AD337" i="11"/>
  <c r="AD329" i="11"/>
  <c r="AD321" i="11"/>
  <c r="AD313" i="11"/>
  <c r="AD305" i="11"/>
  <c r="AD297" i="11"/>
  <c r="AD289" i="11"/>
  <c r="AD281" i="11"/>
  <c r="AD273" i="11"/>
  <c r="AD265" i="11"/>
  <c r="AD257" i="11"/>
  <c r="AD249" i="11"/>
  <c r="AD241" i="11"/>
  <c r="AD233" i="11"/>
  <c r="AD225" i="11"/>
  <c r="AD217" i="11"/>
  <c r="AD209" i="11"/>
  <c r="AD201" i="11"/>
  <c r="AD193" i="11"/>
  <c r="AD185" i="11"/>
  <c r="AD177" i="11"/>
  <c r="AD169" i="11"/>
  <c r="AD161" i="11"/>
  <c r="AD153" i="11"/>
  <c r="AD145" i="11"/>
  <c r="AD137" i="11"/>
  <c r="AD129" i="11"/>
  <c r="AD121" i="11"/>
  <c r="AD113" i="11"/>
  <c r="AD105" i="11"/>
  <c r="AD97" i="11"/>
  <c r="AD89" i="11"/>
  <c r="AD81" i="11"/>
  <c r="AD73" i="11"/>
  <c r="AD65" i="11"/>
  <c r="AD57" i="11"/>
  <c r="AD49" i="11"/>
  <c r="AD41" i="11"/>
  <c r="AD33" i="11"/>
  <c r="AD25" i="11"/>
  <c r="AD17" i="11"/>
  <c r="AD4979" i="11"/>
  <c r="AD4915" i="11"/>
  <c r="AD4851" i="11"/>
  <c r="AD4787" i="11"/>
  <c r="AD4723" i="11"/>
  <c r="AD4659" i="11"/>
  <c r="AD4595" i="11"/>
  <c r="AD4531" i="11"/>
  <c r="AD4467" i="11"/>
  <c r="AD4427" i="11"/>
  <c r="AD4395" i="11"/>
  <c r="AD4363" i="11"/>
  <c r="AD4331" i="11"/>
  <c r="AD4299" i="11"/>
  <c r="AD4267" i="11"/>
  <c r="AD4235" i="11"/>
  <c r="AD4203" i="11"/>
  <c r="AD4171" i="11"/>
  <c r="AD4139" i="11"/>
  <c r="AD4107" i="11"/>
  <c r="AD4075" i="11"/>
  <c r="AD4043" i="11"/>
  <c r="AD4011" i="11"/>
  <c r="AD3979" i="11"/>
  <c r="AD3947" i="11"/>
  <c r="AD3915" i="11"/>
  <c r="AD3883" i="11"/>
  <c r="AD3851" i="11"/>
  <c r="AD3819" i="11"/>
  <c r="AD3787" i="11"/>
  <c r="AD3755" i="11"/>
  <c r="AD3723" i="11"/>
  <c r="AD3691" i="11"/>
  <c r="AD3659" i="11"/>
  <c r="AD3627" i="11"/>
  <c r="AD3595" i="11"/>
  <c r="AD3563" i="11"/>
  <c r="AD3531" i="11"/>
  <c r="AD3499" i="11"/>
  <c r="AD3467" i="11"/>
  <c r="AD3435" i="11"/>
  <c r="AD3403" i="11"/>
  <c r="AD3371" i="11"/>
  <c r="AD3339" i="11"/>
  <c r="AD3307" i="11"/>
  <c r="AD3275" i="11"/>
  <c r="AD3243" i="11"/>
  <c r="AD3211" i="11"/>
  <c r="AD3179" i="11"/>
  <c r="AD3147" i="11"/>
  <c r="AD3115" i="11"/>
  <c r="AD3083" i="11"/>
  <c r="AD3051" i="11"/>
  <c r="AD3019" i="11"/>
  <c r="AD2987" i="11"/>
  <c r="AD2955" i="11"/>
  <c r="AD2923" i="11"/>
  <c r="AD2891" i="11"/>
  <c r="AD2859" i="11"/>
  <c r="AD2827" i="11"/>
  <c r="AD2795" i="11"/>
  <c r="AD2763" i="11"/>
  <c r="AD2731" i="11"/>
  <c r="AD2699" i="11"/>
  <c r="AD2667" i="11"/>
  <c r="AD2635" i="11"/>
  <c r="AD2603" i="11"/>
  <c r="AD2571" i="11"/>
  <c r="AD2539" i="11"/>
  <c r="AD2507" i="11"/>
  <c r="AD2475" i="11"/>
  <c r="AD2443" i="11"/>
  <c r="AD2411" i="11"/>
  <c r="AD2379" i="11"/>
  <c r="AD2347" i="11"/>
  <c r="AD2315" i="11"/>
  <c r="AD2283" i="11"/>
  <c r="AD2251" i="11"/>
  <c r="AD2219" i="11"/>
  <c r="AD2187" i="11"/>
  <c r="AD2155" i="11"/>
  <c r="AD2123" i="11"/>
  <c r="AD2091" i="11"/>
  <c r="AD2059" i="11"/>
  <c r="AD2027" i="11"/>
  <c r="AD1995" i="11"/>
  <c r="AD1963" i="11"/>
  <c r="AD1931" i="11"/>
  <c r="AD1899" i="11"/>
  <c r="AD1867" i="11"/>
  <c r="AD1835" i="11"/>
  <c r="AD1803" i="11"/>
  <c r="AD1771" i="11"/>
  <c r="AD1739" i="11"/>
  <c r="AD1707" i="11"/>
  <c r="AD1675" i="11"/>
  <c r="AD1643" i="11"/>
  <c r="AD1611" i="11"/>
  <c r="AD1579" i="11"/>
  <c r="AD1547" i="11"/>
  <c r="AD1515" i="11"/>
  <c r="AD1483" i="11"/>
  <c r="AD1451" i="11"/>
  <c r="AD1419" i="11"/>
  <c r="AD1387" i="11"/>
  <c r="AD1355" i="11"/>
  <c r="AD1323" i="11"/>
  <c r="AD1291" i="11"/>
  <c r="AD1259" i="11"/>
  <c r="AD1227" i="11"/>
  <c r="AD1195" i="11"/>
  <c r="AD1163" i="11"/>
  <c r="AD1131" i="11"/>
  <c r="AD1099" i="11"/>
  <c r="AD1067" i="11"/>
  <c r="AD1035" i="11"/>
  <c r="AD1003" i="11"/>
  <c r="AD971" i="11"/>
  <c r="AD939" i="11"/>
  <c r="AD907" i="11"/>
  <c r="AD875" i="11"/>
  <c r="AD843" i="11"/>
  <c r="AD811" i="11"/>
  <c r="AD779" i="11"/>
  <c r="AD747" i="11"/>
  <c r="AD715" i="11"/>
  <c r="AD683" i="11"/>
  <c r="AD651" i="11"/>
  <c r="AD619" i="11"/>
  <c r="AD587" i="11"/>
  <c r="AD555" i="11"/>
  <c r="AD523" i="11"/>
  <c r="AD504" i="11"/>
  <c r="AD496" i="11"/>
  <c r="AD488" i="11"/>
  <c r="AD480" i="11"/>
  <c r="AD472" i="11"/>
  <c r="AD464" i="11"/>
  <c r="AD456" i="11"/>
  <c r="AD448" i="11"/>
  <c r="AD440" i="11"/>
  <c r="AD432" i="11"/>
  <c r="AD424" i="11"/>
  <c r="AD416" i="11"/>
  <c r="AD408" i="11"/>
  <c r="AD400" i="11"/>
  <c r="AD392" i="11"/>
  <c r="AD384" i="11"/>
  <c r="AD376" i="11"/>
  <c r="AD368" i="11"/>
  <c r="AD360" i="11"/>
  <c r="AD352" i="11"/>
  <c r="AD344" i="11"/>
  <c r="AD336" i="11"/>
  <c r="AD328" i="11"/>
  <c r="AD320" i="11"/>
  <c r="AD312" i="11"/>
  <c r="AD304" i="11"/>
  <c r="AD296" i="11"/>
  <c r="AD288" i="11"/>
  <c r="AD280" i="11"/>
  <c r="AD272" i="11"/>
  <c r="AD264" i="11"/>
  <c r="AD256" i="11"/>
  <c r="AD248" i="11"/>
  <c r="AD240" i="11"/>
  <c r="AD232" i="11"/>
  <c r="AD224" i="11"/>
  <c r="AD216" i="11"/>
  <c r="AD208" i="11"/>
  <c r="AD200" i="11"/>
  <c r="AD192" i="11"/>
  <c r="AD184" i="11"/>
  <c r="AD176" i="11"/>
  <c r="AD168" i="11"/>
  <c r="AD160" i="11"/>
  <c r="AD152" i="11"/>
  <c r="AD144" i="11"/>
  <c r="AD136" i="11"/>
  <c r="AD128" i="11"/>
  <c r="AD120" i="11"/>
  <c r="AD112" i="11"/>
  <c r="AD104" i="11"/>
  <c r="AD96" i="11"/>
  <c r="AD88" i="11"/>
  <c r="AD80" i="11"/>
  <c r="AD72" i="11"/>
  <c r="AD64" i="11"/>
  <c r="AD56" i="11"/>
  <c r="AD48" i="11"/>
  <c r="AD40" i="11"/>
  <c r="AD32" i="11"/>
  <c r="AD24" i="11"/>
  <c r="AD16" i="11"/>
  <c r="AD4971" i="11"/>
  <c r="AD4907" i="11"/>
  <c r="AD4843" i="11"/>
  <c r="AD4779" i="11"/>
  <c r="AD4715" i="11"/>
  <c r="AD4651" i="11"/>
  <c r="AD4587" i="11"/>
  <c r="AD4523" i="11"/>
  <c r="AD4459" i="11"/>
  <c r="AD4420" i="11"/>
  <c r="AD4388" i="11"/>
  <c r="AD4356" i="11"/>
  <c r="AD4324" i="11"/>
  <c r="AD4292" i="11"/>
  <c r="AD4260" i="11"/>
  <c r="AD4228" i="11"/>
  <c r="AD4196" i="11"/>
  <c r="AD4164" i="11"/>
  <c r="AD4132" i="11"/>
  <c r="AD4100" i="11"/>
  <c r="AD4068" i="11"/>
  <c r="AD4036" i="11"/>
  <c r="AD4004" i="11"/>
  <c r="AD3972" i="11"/>
  <c r="AD3940" i="11"/>
  <c r="AD3908" i="11"/>
  <c r="AD3876" i="11"/>
  <c r="AD3844" i="11"/>
  <c r="AD3812" i="11"/>
  <c r="AD3780" i="11"/>
  <c r="AD3748" i="11"/>
  <c r="AD3716" i="11"/>
  <c r="AD3684" i="11"/>
  <c r="AD3652" i="11"/>
  <c r="AD3620" i="11"/>
  <c r="AD3588" i="11"/>
  <c r="AD3556" i="11"/>
  <c r="AD3524" i="11"/>
  <c r="AD3492" i="11"/>
  <c r="AD3460" i="11"/>
  <c r="AD3428" i="11"/>
  <c r="AD3396" i="11"/>
  <c r="AD3364" i="11"/>
  <c r="AD3332" i="11"/>
  <c r="AD3300" i="11"/>
  <c r="AD3268" i="11"/>
  <c r="AD3236" i="11"/>
  <c r="AD3204" i="11"/>
  <c r="AD3172" i="11"/>
  <c r="AD3140" i="11"/>
  <c r="AD3108" i="11"/>
  <c r="AD3076" i="11"/>
  <c r="AD3044" i="11"/>
  <c r="AD3012" i="11"/>
  <c r="AD2980" i="11"/>
  <c r="AD2948" i="11"/>
  <c r="AD2916" i="11"/>
  <c r="AD2884" i="11"/>
  <c r="AD2852" i="11"/>
  <c r="AD2820" i="11"/>
  <c r="AD2788" i="11"/>
  <c r="AD2756" i="11"/>
  <c r="AD2724" i="11"/>
  <c r="AD2692" i="11"/>
  <c r="AD2660" i="11"/>
  <c r="AD2628" i="11"/>
  <c r="AD2596" i="11"/>
  <c r="AD2564" i="11"/>
  <c r="AD2532" i="11"/>
  <c r="AD2500" i="11"/>
  <c r="AD2468" i="11"/>
  <c r="AD2436" i="11"/>
  <c r="AD2404" i="11"/>
  <c r="AD2372" i="11"/>
  <c r="AD2340" i="11"/>
  <c r="AD2308" i="11"/>
  <c r="AD2276" i="11"/>
  <c r="AD2244" i="11"/>
  <c r="AD2212" i="11"/>
  <c r="AD2180" i="11"/>
  <c r="AD2148" i="11"/>
  <c r="AD2116" i="11"/>
  <c r="AD2084" i="11"/>
  <c r="AD2052" i="11"/>
  <c r="AD2020" i="11"/>
  <c r="AD1988" i="11"/>
  <c r="AD1956" i="11"/>
  <c r="AD1924" i="11"/>
  <c r="AD1892" i="11"/>
  <c r="AD1860" i="11"/>
  <c r="AD1828" i="11"/>
  <c r="AD1796" i="11"/>
  <c r="AD1764" i="11"/>
  <c r="AD1732" i="11"/>
  <c r="AD1700" i="11"/>
  <c r="AD1668" i="11"/>
  <c r="AD1636" i="11"/>
  <c r="AD1604" i="11"/>
  <c r="AD1572" i="11"/>
  <c r="AD1540" i="11"/>
  <c r="AD1508" i="11"/>
  <c r="AD1476" i="11"/>
  <c r="AD1444" i="11"/>
  <c r="AD1412" i="11"/>
  <c r="AD1380" i="11"/>
  <c r="AD1348" i="11"/>
  <c r="AD1316" i="11"/>
  <c r="AD1284" i="11"/>
  <c r="AD1252" i="11"/>
  <c r="AD1220" i="11"/>
  <c r="AD1188" i="11"/>
  <c r="AD1156" i="11"/>
  <c r="AD1124" i="11"/>
  <c r="AD1092" i="11"/>
  <c r="AD1060" i="11"/>
  <c r="AD1028" i="11"/>
  <c r="AD996" i="11"/>
  <c r="AD964" i="11"/>
  <c r="AD932" i="11"/>
  <c r="AD900" i="11"/>
  <c r="AD868" i="11"/>
  <c r="AD836" i="11"/>
  <c r="AD804" i="11"/>
  <c r="AD772" i="11"/>
  <c r="AD740" i="11"/>
  <c r="AD708" i="11"/>
  <c r="AD676" i="11"/>
  <c r="AD644" i="11"/>
  <c r="AD612" i="11"/>
  <c r="AD580" i="11"/>
  <c r="AD548" i="11"/>
  <c r="AD516" i="11"/>
  <c r="AD503" i="11"/>
  <c r="AD495" i="11"/>
  <c r="AD487" i="11"/>
  <c r="AD479" i="11"/>
  <c r="AD471" i="11"/>
  <c r="AD463" i="11"/>
  <c r="AD455" i="11"/>
  <c r="AD447" i="11"/>
  <c r="AD439" i="11"/>
  <c r="AD431" i="11"/>
  <c r="AD423" i="11"/>
  <c r="AD415" i="11"/>
  <c r="AD407" i="11"/>
  <c r="AD399" i="11"/>
  <c r="AD391" i="11"/>
  <c r="AD383" i="11"/>
  <c r="AD375" i="11"/>
  <c r="AD367" i="11"/>
  <c r="AD359" i="11"/>
  <c r="AD351" i="11"/>
  <c r="AD343" i="11"/>
  <c r="AD335" i="11"/>
  <c r="AD327" i="11"/>
  <c r="AD319" i="11"/>
  <c r="AD311" i="11"/>
  <c r="AD303" i="11"/>
  <c r="AD295" i="11"/>
  <c r="AD287" i="11"/>
  <c r="AD279" i="11"/>
  <c r="AD271" i="11"/>
  <c r="AD263" i="11"/>
  <c r="AD255" i="11"/>
  <c r="AD247" i="11"/>
  <c r="AD239" i="11"/>
  <c r="AD231" i="11"/>
  <c r="AD223" i="11"/>
  <c r="AD215" i="11"/>
  <c r="AD207" i="11"/>
  <c r="AD199" i="11"/>
  <c r="AD191" i="11"/>
  <c r="AD183" i="11"/>
  <c r="AD175" i="11"/>
  <c r="AD167" i="11"/>
  <c r="AD159" i="11"/>
  <c r="AD151" i="11"/>
  <c r="AD143" i="11"/>
  <c r="AD135" i="11"/>
  <c r="AD127" i="11"/>
  <c r="AD119" i="11"/>
  <c r="AD111" i="11"/>
  <c r="AD103" i="11"/>
  <c r="AD95" i="11"/>
  <c r="AD87" i="11"/>
  <c r="AD79" i="11"/>
  <c r="AD71" i="11"/>
  <c r="AD63" i="11"/>
  <c r="AD55" i="11"/>
  <c r="AD47" i="11"/>
  <c r="AD39" i="11"/>
  <c r="AD31" i="11"/>
  <c r="AD23" i="11"/>
  <c r="AD15" i="11"/>
  <c r="AD4963" i="11"/>
  <c r="AD4899" i="11"/>
  <c r="AD4835" i="11"/>
  <c r="AD4771" i="11"/>
  <c r="AD4707" i="11"/>
  <c r="AD4643" i="11"/>
  <c r="AD4579" i="11"/>
  <c r="AD4515" i="11"/>
  <c r="AD4451" i="11"/>
  <c r="AD4419" i="11"/>
  <c r="AD4387" i="11"/>
  <c r="AD4355" i="11"/>
  <c r="AD4323" i="11"/>
  <c r="AD4291" i="11"/>
  <c r="AD4259" i="11"/>
  <c r="AD4227" i="11"/>
  <c r="AD4195" i="11"/>
  <c r="AD4163" i="11"/>
  <c r="AD4131" i="11"/>
  <c r="AD4099" i="11"/>
  <c r="AD4067" i="11"/>
  <c r="AD4035" i="11"/>
  <c r="AD4003" i="11"/>
  <c r="AD3971" i="11"/>
  <c r="AD3939" i="11"/>
  <c r="AD3907" i="11"/>
  <c r="AD3875" i="11"/>
  <c r="AD3843" i="11"/>
  <c r="AD3811" i="11"/>
  <c r="AD3779" i="11"/>
  <c r="AD3747" i="11"/>
  <c r="AD3715" i="11"/>
  <c r="AD3683" i="11"/>
  <c r="AD3651" i="11"/>
  <c r="AD3619" i="11"/>
  <c r="AD3587" i="11"/>
  <c r="AD3555" i="11"/>
  <c r="AD3523" i="11"/>
  <c r="AD3491" i="11"/>
  <c r="AD3459" i="11"/>
  <c r="AD3427" i="11"/>
  <c r="AD3395" i="11"/>
  <c r="AD3363" i="11"/>
  <c r="AD3331" i="11"/>
  <c r="AD3299" i="11"/>
  <c r="AD3267" i="11"/>
  <c r="AD3235" i="11"/>
  <c r="AD3203" i="11"/>
  <c r="AD3171" i="11"/>
  <c r="AD3139" i="11"/>
  <c r="AD3107" i="11"/>
  <c r="AD3075" i="11"/>
  <c r="AD3043" i="11"/>
  <c r="AD3011" i="11"/>
  <c r="AD2979" i="11"/>
  <c r="AD2947" i="11"/>
  <c r="AD2915" i="11"/>
  <c r="AD2883" i="11"/>
  <c r="AD2851" i="11"/>
  <c r="AD2819" i="11"/>
  <c r="AD2787" i="11"/>
  <c r="AD2755" i="11"/>
  <c r="AD2723" i="11"/>
  <c r="AD2691" i="11"/>
  <c r="AD2659" i="11"/>
  <c r="AD2627" i="11"/>
  <c r="AD2595" i="11"/>
  <c r="AD2563" i="11"/>
  <c r="AD2531" i="11"/>
  <c r="AD2499" i="11"/>
  <c r="AD2467" i="11"/>
  <c r="AD2435" i="11"/>
  <c r="AD2403" i="11"/>
  <c r="AD2371" i="11"/>
  <c r="AD2339" i="11"/>
  <c r="AD2307" i="11"/>
  <c r="AD2275" i="11"/>
  <c r="AD2243" i="11"/>
  <c r="AD2211" i="11"/>
  <c r="AD2179" i="11"/>
  <c r="AD2147" i="11"/>
  <c r="AD2115" i="11"/>
  <c r="AD2083" i="11"/>
  <c r="AD2051" i="11"/>
  <c r="AD2019" i="11"/>
  <c r="AD1987" i="11"/>
  <c r="AD1955" i="11"/>
  <c r="AD1923" i="11"/>
  <c r="AD1891" i="11"/>
  <c r="AD1859" i="11"/>
  <c r="AD1827" i="11"/>
  <c r="AD1795" i="11"/>
  <c r="AD1763" i="11"/>
  <c r="AD1731" i="11"/>
  <c r="AD1699" i="11"/>
  <c r="AD1667" i="11"/>
  <c r="AD1635" i="11"/>
  <c r="AD1603" i="11"/>
  <c r="AD1571" i="11"/>
  <c r="AD1539" i="11"/>
  <c r="AD1507" i="11"/>
  <c r="AD1475" i="11"/>
  <c r="AD1443" i="11"/>
  <c r="AD1411" i="11"/>
  <c r="AD1379" i="11"/>
  <c r="AD1347" i="11"/>
  <c r="AD1315" i="11"/>
  <c r="AD1283" i="11"/>
  <c r="AD1251" i="11"/>
  <c r="AD1219" i="11"/>
  <c r="AD1187" i="11"/>
  <c r="AD1155" i="11"/>
  <c r="AD1123" i="11"/>
  <c r="AD1091" i="11"/>
  <c r="AD1059" i="11"/>
  <c r="AD1027" i="11"/>
  <c r="AD995" i="11"/>
  <c r="AD963" i="11"/>
  <c r="AD931" i="11"/>
  <c r="AD899" i="11"/>
  <c r="AD867" i="11"/>
  <c r="AD835" i="11"/>
  <c r="AD803" i="11"/>
  <c r="AD771" i="11"/>
  <c r="AD739" i="11"/>
  <c r="AD707" i="11"/>
  <c r="AD675" i="11"/>
  <c r="AD643" i="11"/>
  <c r="AD611" i="11"/>
  <c r="AD579" i="11"/>
  <c r="AD547" i="11"/>
  <c r="AD515" i="11"/>
  <c r="AD502" i="11"/>
  <c r="AD494" i="11"/>
  <c r="AD486" i="11"/>
  <c r="AD478" i="11"/>
  <c r="AD470" i="11"/>
  <c r="AD462" i="11"/>
  <c r="AD454" i="11"/>
  <c r="AD446" i="11"/>
  <c r="AD438" i="11"/>
  <c r="AD430" i="11"/>
  <c r="AD422" i="11"/>
  <c r="AD414" i="11"/>
  <c r="AD406" i="11"/>
  <c r="AD398" i="11"/>
  <c r="AD390" i="11"/>
  <c r="AD382" i="11"/>
  <c r="AD374" i="11"/>
  <c r="AD366" i="11"/>
  <c r="AD358" i="11"/>
  <c r="AD350" i="11"/>
  <c r="AD342" i="11"/>
  <c r="AD334" i="11"/>
  <c r="AD326" i="11"/>
  <c r="AD318" i="11"/>
  <c r="AD310" i="11"/>
  <c r="AD302" i="11"/>
  <c r="AD294" i="11"/>
  <c r="AD286" i="11"/>
  <c r="AD278" i="11"/>
  <c r="AD270" i="11"/>
  <c r="AD262" i="11"/>
  <c r="AD254" i="11"/>
  <c r="AD246" i="11"/>
  <c r="AD238" i="11"/>
  <c r="AD230" i="11"/>
  <c r="AD222" i="11"/>
  <c r="AD214" i="11"/>
  <c r="AD206" i="11"/>
  <c r="AD198" i="11"/>
  <c r="AD190" i="11"/>
  <c r="AD182" i="11"/>
  <c r="AD174" i="11"/>
  <c r="AD166" i="11"/>
  <c r="AD158" i="11"/>
  <c r="AD150" i="11"/>
  <c r="AD142" i="11"/>
  <c r="AD134" i="11"/>
  <c r="AD126" i="11"/>
  <c r="AD118" i="11"/>
  <c r="AD110" i="11"/>
  <c r="AD102" i="11"/>
  <c r="AD94" i="11"/>
  <c r="AD86" i="11"/>
  <c r="AD78" i="11"/>
  <c r="AD70" i="11"/>
  <c r="AD62" i="11"/>
  <c r="AD54" i="11"/>
  <c r="AD46" i="11"/>
  <c r="AD38" i="11"/>
  <c r="AD30" i="11"/>
  <c r="AD22" i="11"/>
  <c r="AD14" i="11"/>
  <c r="AD5011" i="11"/>
  <c r="AD4947" i="11"/>
  <c r="AD4883" i="11"/>
  <c r="AD4819" i="11"/>
  <c r="AD4755" i="11"/>
  <c r="AD4691" i="11"/>
  <c r="AD4627" i="11"/>
  <c r="AD4563" i="11"/>
  <c r="AD4499" i="11"/>
  <c r="AD4443" i="11"/>
  <c r="AD4411" i="11"/>
  <c r="AD4379" i="11"/>
  <c r="AD4347" i="11"/>
  <c r="AD4315" i="11"/>
  <c r="AD4283" i="11"/>
  <c r="AD4251" i="11"/>
  <c r="AD4219" i="11"/>
  <c r="AD4187" i="11"/>
  <c r="AD4155" i="11"/>
  <c r="AD4123" i="11"/>
  <c r="AD4091" i="11"/>
  <c r="AD4059" i="11"/>
  <c r="AD4027" i="11"/>
  <c r="AD3995" i="11"/>
  <c r="AD3963" i="11"/>
  <c r="AD3931" i="11"/>
  <c r="AD3899" i="11"/>
  <c r="AD3867" i="11"/>
  <c r="AD3835" i="11"/>
  <c r="AD3803" i="11"/>
  <c r="AD3771" i="11"/>
  <c r="AD3739" i="11"/>
  <c r="AD3707" i="11"/>
  <c r="AD3675" i="11"/>
  <c r="AD3643" i="11"/>
  <c r="AD3611" i="11"/>
  <c r="AD3579" i="11"/>
  <c r="AD3547" i="11"/>
  <c r="AD3515" i="11"/>
  <c r="AD3483" i="11"/>
  <c r="AD3451" i="11"/>
  <c r="AD3419" i="11"/>
  <c r="AD3387" i="11"/>
  <c r="AD3355" i="11"/>
  <c r="AD3323" i="11"/>
  <c r="AD3291" i="11"/>
  <c r="AD3259" i="11"/>
  <c r="AD3227" i="11"/>
  <c r="AD3195" i="11"/>
  <c r="AD3163" i="11"/>
  <c r="AD3131" i="11"/>
  <c r="AD3099" i="11"/>
  <c r="AD3067" i="11"/>
  <c r="AD3035" i="11"/>
  <c r="AD3003" i="11"/>
  <c r="AD2971" i="11"/>
  <c r="AD2939" i="11"/>
  <c r="AD2907" i="11"/>
  <c r="AD2875" i="11"/>
  <c r="AD2843" i="11"/>
  <c r="AD2811" i="11"/>
  <c r="AD2779" i="11"/>
  <c r="AD2747" i="11"/>
  <c r="AD2715" i="11"/>
  <c r="AD2683" i="11"/>
  <c r="AD2651" i="11"/>
  <c r="AD2619" i="11"/>
  <c r="AD2587" i="11"/>
  <c r="AD2555" i="11"/>
  <c r="AD2523" i="11"/>
  <c r="AD2491" i="11"/>
  <c r="AD2459" i="11"/>
  <c r="AD2427" i="11"/>
  <c r="AD2395" i="11"/>
  <c r="AD2363" i="11"/>
  <c r="AD2331" i="11"/>
  <c r="AD2299" i="11"/>
  <c r="AD2267" i="11"/>
  <c r="AD2235" i="11"/>
  <c r="AD2203" i="11"/>
  <c r="AD2171" i="11"/>
  <c r="AD2139" i="11"/>
  <c r="AD2107" i="11"/>
  <c r="AD2075" i="11"/>
  <c r="AD2043" i="11"/>
  <c r="AD2011" i="11"/>
  <c r="AD1979" i="11"/>
  <c r="AD1947" i="11"/>
  <c r="AD1915" i="11"/>
  <c r="AD1883" i="11"/>
  <c r="AD1851" i="11"/>
  <c r="AD1819" i="11"/>
  <c r="AD1787" i="11"/>
  <c r="AD1755" i="11"/>
  <c r="AD1723" i="11"/>
  <c r="AD1691" i="11"/>
  <c r="AD1659" i="11"/>
  <c r="AD1627" i="11"/>
  <c r="AD1595" i="11"/>
  <c r="AD1563" i="11"/>
  <c r="AD1531" i="11"/>
  <c r="AD1499" i="11"/>
  <c r="AD1467" i="11"/>
  <c r="AD1435" i="11"/>
  <c r="AD1403" i="11"/>
  <c r="AD1371" i="11"/>
  <c r="AD1339" i="11"/>
  <c r="AD1307" i="11"/>
  <c r="AD1275" i="11"/>
  <c r="AD1243" i="11"/>
  <c r="AD1211" i="11"/>
  <c r="AD1179" i="11"/>
  <c r="AD1147" i="11"/>
  <c r="AD1115" i="11"/>
  <c r="AD1083" i="11"/>
  <c r="AD1051" i="11"/>
  <c r="AD1019" i="11"/>
  <c r="AD987" i="11"/>
  <c r="AD955" i="11"/>
  <c r="AD923" i="11"/>
  <c r="AD891" i="11"/>
  <c r="AD859" i="11"/>
  <c r="AD827" i="11"/>
  <c r="AD795" i="11"/>
  <c r="AD763" i="11"/>
  <c r="AD731" i="11"/>
  <c r="AD699" i="11"/>
  <c r="AD667" i="11"/>
  <c r="AD635" i="11"/>
  <c r="AD603" i="11"/>
  <c r="AD571" i="11"/>
  <c r="AD539" i="11"/>
  <c r="AD508" i="11"/>
  <c r="AD500" i="11"/>
  <c r="AD492" i="11"/>
  <c r="AD484" i="11"/>
  <c r="AD476" i="11"/>
  <c r="AD468" i="11"/>
  <c r="AD460" i="11"/>
  <c r="AD452" i="11"/>
  <c r="AD444" i="11"/>
  <c r="AD436" i="11"/>
  <c r="AD428" i="11"/>
  <c r="AD420" i="11"/>
  <c r="AD412" i="11"/>
  <c r="AD404" i="11"/>
  <c r="AD396" i="11"/>
  <c r="AD388" i="11"/>
  <c r="AD380" i="11"/>
  <c r="AD372" i="11"/>
  <c r="AD364" i="11"/>
  <c r="AD356" i="11"/>
  <c r="AD348" i="11"/>
  <c r="AD340" i="11"/>
  <c r="AD332" i="11"/>
  <c r="AD324" i="11"/>
  <c r="AD316" i="11"/>
  <c r="AD308" i="11"/>
  <c r="AD300" i="11"/>
  <c r="AD292" i="11"/>
  <c r="AD284" i="11"/>
  <c r="AD276" i="11"/>
  <c r="AD268" i="11"/>
  <c r="AD260" i="11"/>
  <c r="AD252" i="11"/>
  <c r="AD244" i="11"/>
  <c r="AD236" i="11"/>
  <c r="AD228" i="11"/>
  <c r="AD220" i="11"/>
  <c r="AD212" i="11"/>
  <c r="AD204" i="11"/>
  <c r="AD196" i="11"/>
  <c r="AD188" i="11"/>
  <c r="AD180" i="11"/>
  <c r="AD172" i="11"/>
  <c r="AD164" i="11"/>
  <c r="AD156" i="11"/>
  <c r="AD148" i="11"/>
  <c r="AD140" i="11"/>
  <c r="AD132" i="11"/>
  <c r="AD124" i="11"/>
  <c r="AD116" i="11"/>
  <c r="AD108" i="11"/>
  <c r="AD100" i="11"/>
  <c r="AD92" i="11"/>
  <c r="AD84" i="11"/>
  <c r="AD76" i="11"/>
  <c r="AD68" i="11"/>
  <c r="AD60" i="11"/>
  <c r="AD52" i="11"/>
  <c r="AD44" i="11"/>
  <c r="AD36" i="11"/>
  <c r="AD28" i="11"/>
  <c r="AD20" i="11"/>
  <c r="AD4635" i="11"/>
  <c r="AD4284" i="11"/>
  <c r="AD4028" i="11"/>
  <c r="AD3772" i="11"/>
  <c r="AD3516" i="11"/>
  <c r="AD3260" i="11"/>
  <c r="AD3004" i="11"/>
  <c r="AD2748" i="11"/>
  <c r="AD2492" i="11"/>
  <c r="AD2236" i="11"/>
  <c r="AD1980" i="11"/>
  <c r="AD1724" i="11"/>
  <c r="AD1468" i="11"/>
  <c r="AD1212" i="11"/>
  <c r="AD956" i="11"/>
  <c r="AD700" i="11"/>
  <c r="AD493" i="11"/>
  <c r="AD429" i="11"/>
  <c r="AD365" i="11"/>
  <c r="AD301" i="11"/>
  <c r="AD237" i="11"/>
  <c r="AD173" i="11"/>
  <c r="AD109" i="11"/>
  <c r="AD45" i="11"/>
  <c r="AD4571" i="11"/>
  <c r="AD4252" i="11"/>
  <c r="AD3996" i="11"/>
  <c r="AD3740" i="11"/>
  <c r="AD3484" i="11"/>
  <c r="AD3228" i="11"/>
  <c r="AD2972" i="11"/>
  <c r="AD2716" i="11"/>
  <c r="AD2460" i="11"/>
  <c r="AD2204" i="11"/>
  <c r="AD1948" i="11"/>
  <c r="AD1692" i="11"/>
  <c r="AD1436" i="11"/>
  <c r="AD1180" i="11"/>
  <c r="AD924" i="11"/>
  <c r="AD668" i="11"/>
  <c r="AD485" i="11"/>
  <c r="AD421" i="11"/>
  <c r="AD357" i="11"/>
  <c r="AD293" i="11"/>
  <c r="AD229" i="11"/>
  <c r="AD165" i="11"/>
  <c r="AD101" i="11"/>
  <c r="AD37" i="11"/>
  <c r="AD4507" i="11"/>
  <c r="AD4220" i="11"/>
  <c r="AD3964" i="11"/>
  <c r="AD3708" i="11"/>
  <c r="AD3452" i="11"/>
  <c r="AD3196" i="11"/>
  <c r="AD2940" i="11"/>
  <c r="AD2684" i="11"/>
  <c r="AD2428" i="11"/>
  <c r="AD2172" i="11"/>
  <c r="AD1916" i="11"/>
  <c r="AD1660" i="11"/>
  <c r="AD1404" i="11"/>
  <c r="AD1148" i="11"/>
  <c r="AD892" i="11"/>
  <c r="AD636" i="11"/>
  <c r="AD477" i="11"/>
  <c r="AD413" i="11"/>
  <c r="AD349" i="11"/>
  <c r="AD285" i="11"/>
  <c r="AD221" i="11"/>
  <c r="AD157" i="11"/>
  <c r="AD93" i="11"/>
  <c r="AD29" i="11"/>
  <c r="AD4955" i="11"/>
  <c r="AD4444" i="11"/>
  <c r="AD4188" i="11"/>
  <c r="AD3932" i="11"/>
  <c r="AD3676" i="11"/>
  <c r="AD3420" i="11"/>
  <c r="AD3164" i="11"/>
  <c r="AD2908" i="11"/>
  <c r="AD2652" i="11"/>
  <c r="AD2396" i="11"/>
  <c r="AD2140" i="11"/>
  <c r="AD1884" i="11"/>
  <c r="AD1628" i="11"/>
  <c r="AD1372" i="11"/>
  <c r="AD1116" i="11"/>
  <c r="AD860" i="11"/>
  <c r="AD604" i="11"/>
  <c r="AD469" i="11"/>
  <c r="AD405" i="11"/>
  <c r="AD341" i="11"/>
  <c r="AD277" i="11"/>
  <c r="AD213" i="11"/>
  <c r="AD149" i="11"/>
  <c r="AD85" i="11"/>
  <c r="AD21" i="11"/>
  <c r="AD4891" i="11"/>
  <c r="AD4412" i="11"/>
  <c r="AD4156" i="11"/>
  <c r="AD3900" i="11"/>
  <c r="AD3644" i="11"/>
  <c r="AD3388" i="11"/>
  <c r="AD3132" i="11"/>
  <c r="AD2876" i="11"/>
  <c r="AD2620" i="11"/>
  <c r="AD2364" i="11"/>
  <c r="AD2108" i="11"/>
  <c r="AD1852" i="11"/>
  <c r="AD1596" i="11"/>
  <c r="AD1340" i="11"/>
  <c r="AD1084" i="11"/>
  <c r="AD828" i="11"/>
  <c r="AD572" i="11"/>
  <c r="AD461" i="11"/>
  <c r="AD397" i="11"/>
  <c r="AD333" i="11"/>
  <c r="AD269" i="11"/>
  <c r="AD205" i="11"/>
  <c r="AD141" i="11"/>
  <c r="AD77" i="11"/>
  <c r="AD13" i="11"/>
  <c r="AD4699" i="11"/>
  <c r="AD4316" i="11"/>
  <c r="AD4060" i="11"/>
  <c r="AD3804" i="11"/>
  <c r="AD3548" i="11"/>
  <c r="AD3292" i="11"/>
  <c r="AD3036" i="11"/>
  <c r="AD2780" i="11"/>
  <c r="AD2524" i="11"/>
  <c r="AD2268" i="11"/>
  <c r="AD2012" i="11"/>
  <c r="AD1756" i="11"/>
  <c r="AD1500" i="11"/>
  <c r="AD1244" i="11"/>
  <c r="AD988" i="11"/>
  <c r="AD732" i="11"/>
  <c r="AD501" i="11"/>
  <c r="AD437" i="11"/>
  <c r="AD373" i="11"/>
  <c r="AD309" i="11"/>
  <c r="AD245" i="11"/>
  <c r="AD181" i="11"/>
  <c r="AD117" i="11"/>
  <c r="AD53" i="11"/>
  <c r="AD3836" i="11"/>
  <c r="AD2812" i="11"/>
  <c r="AD1788" i="11"/>
  <c r="AD764" i="11"/>
  <c r="AD317" i="11"/>
  <c r="AD61" i="11"/>
  <c r="AD4827" i="11"/>
  <c r="AD3612" i="11"/>
  <c r="AD2588" i="11"/>
  <c r="AD1564" i="11"/>
  <c r="AD540" i="11"/>
  <c r="AD261" i="11"/>
  <c r="AD4763" i="11"/>
  <c r="AD3580" i="11"/>
  <c r="AD2556" i="11"/>
  <c r="AD1532" i="11"/>
  <c r="AD509" i="11"/>
  <c r="AD253" i="11"/>
  <c r="AD4380" i="11"/>
  <c r="AD3356" i="11"/>
  <c r="AD2332" i="11"/>
  <c r="AD1308" i="11"/>
  <c r="AD453" i="11"/>
  <c r="AD197" i="11"/>
  <c r="AD4348" i="11"/>
  <c r="AD3324" i="11"/>
  <c r="AD2300" i="11"/>
  <c r="AD1276" i="11"/>
  <c r="AD445" i="11"/>
  <c r="AD189" i="11"/>
  <c r="AD3868" i="11"/>
  <c r="AD2844" i="11"/>
  <c r="AD1820" i="11"/>
  <c r="AD796" i="11"/>
  <c r="AD325" i="11"/>
  <c r="AD69" i="11"/>
  <c r="AD2044" i="11"/>
  <c r="AA2632" i="11"/>
  <c r="AA2624" i="11"/>
  <c r="AA2616" i="11"/>
  <c r="AA2608" i="11"/>
  <c r="AA2600" i="11"/>
  <c r="AA2592" i="11"/>
  <c r="AA2584" i="11"/>
  <c r="AA2576" i="11"/>
  <c r="AA2568" i="11"/>
  <c r="AA2560" i="11"/>
  <c r="AA2552" i="11"/>
  <c r="AA2544" i="11"/>
  <c r="AA2536" i="11"/>
  <c r="AA2528" i="11"/>
  <c r="AA2520" i="11"/>
  <c r="AA2512" i="11"/>
  <c r="AA2504" i="11"/>
  <c r="AA2496" i="11"/>
  <c r="AA2488" i="11"/>
  <c r="AA2480" i="11"/>
  <c r="AA2472" i="11"/>
  <c r="AA2464" i="11"/>
  <c r="AA2456" i="11"/>
  <c r="AA2448" i="11"/>
  <c r="AA2440" i="11"/>
  <c r="AA2432" i="11"/>
  <c r="AA2424" i="11"/>
  <c r="AA2416" i="11"/>
  <c r="AA2408" i="11"/>
  <c r="AA2400" i="11"/>
  <c r="AA2392" i="11"/>
  <c r="AA2384" i="11"/>
  <c r="AA2376" i="11"/>
  <c r="AA2368" i="11"/>
  <c r="AA2360" i="11"/>
  <c r="AA2352" i="11"/>
  <c r="AA2344" i="11"/>
  <c r="AA2336" i="11"/>
  <c r="AA2328" i="11"/>
  <c r="AA2320" i="11"/>
  <c r="AA2312" i="11"/>
  <c r="AA2304" i="11"/>
  <c r="AA2296" i="11"/>
  <c r="AA2288" i="11"/>
  <c r="AA2280" i="11"/>
  <c r="AA2272" i="11"/>
  <c r="AA2264" i="11"/>
  <c r="AA2256" i="11"/>
  <c r="AA2248" i="11"/>
  <c r="AA2240" i="11"/>
  <c r="AA2232" i="11"/>
  <c r="AA2224" i="11"/>
  <c r="AA2216" i="11"/>
  <c r="AA2208" i="11"/>
  <c r="AA2200" i="11"/>
  <c r="AA2192" i="11"/>
  <c r="AA2184" i="11"/>
  <c r="AA2176" i="11"/>
  <c r="AA2168" i="11"/>
  <c r="AA2160" i="11"/>
  <c r="AA2152" i="11"/>
  <c r="AA2144" i="11"/>
  <c r="AA2136" i="11"/>
  <c r="AA2128" i="11"/>
  <c r="AA2120" i="11"/>
  <c r="AA2112" i="11"/>
  <c r="AA2104" i="11"/>
  <c r="AA2096" i="11"/>
  <c r="AA2088" i="11"/>
  <c r="AA2080" i="11"/>
  <c r="AA2072" i="11"/>
  <c r="AA2064" i="11"/>
  <c r="AA2056" i="11"/>
  <c r="AA2048" i="11"/>
  <c r="AA2040" i="11"/>
  <c r="AA2032" i="11"/>
  <c r="AA2024" i="11"/>
  <c r="AA2016" i="11"/>
  <c r="AA2008" i="11"/>
  <c r="AA2000" i="11"/>
  <c r="AA1992" i="11"/>
  <c r="AA1984" i="11"/>
  <c r="AA1976" i="11"/>
  <c r="AA1968" i="11"/>
  <c r="AA1960" i="11"/>
  <c r="AA1952" i="11"/>
  <c r="AA1944" i="11"/>
  <c r="AA1936" i="11"/>
  <c r="AA1928" i="11"/>
  <c r="AA1920" i="11"/>
  <c r="AA1912" i="11"/>
  <c r="AA1904" i="11"/>
  <c r="AA1896" i="11"/>
  <c r="AA1888" i="11"/>
  <c r="AA1880" i="11"/>
  <c r="AA1872" i="11"/>
  <c r="AA1864" i="11"/>
  <c r="AA1856" i="11"/>
  <c r="AA1848" i="11"/>
  <c r="AA1840" i="11"/>
  <c r="AA1832" i="11"/>
  <c r="AA1824" i="11"/>
  <c r="AA1816" i="11"/>
  <c r="AA1808" i="11"/>
  <c r="AA1800" i="11"/>
  <c r="AA1792" i="11"/>
  <c r="AA1784" i="11"/>
  <c r="AA1776" i="11"/>
  <c r="AA1768" i="11"/>
  <c r="AA1760" i="11"/>
  <c r="AA1752" i="11"/>
  <c r="AA1744" i="11"/>
  <c r="AA1736" i="11"/>
  <c r="AA1728" i="11"/>
  <c r="AA1720" i="11"/>
  <c r="AA1712" i="11"/>
  <c r="AA1704" i="11"/>
  <c r="AA1696" i="11"/>
  <c r="AA1688" i="11"/>
  <c r="AA1680" i="11"/>
  <c r="AA1672" i="11"/>
  <c r="AA1664" i="11"/>
  <c r="AA1656" i="11"/>
  <c r="AA1648" i="11"/>
  <c r="AA1640" i="11"/>
  <c r="AA1632" i="11"/>
  <c r="AA1624" i="11"/>
  <c r="AA1616" i="11"/>
  <c r="AA1608" i="11"/>
  <c r="AA1600" i="11"/>
  <c r="AA1592" i="11"/>
  <c r="AA1584" i="11"/>
  <c r="AA1576" i="11"/>
  <c r="AA1568" i="11"/>
  <c r="AA1560" i="11"/>
  <c r="AA1552" i="11"/>
  <c r="AA1544" i="11"/>
  <c r="AA1536" i="11"/>
  <c r="AA1528" i="11"/>
  <c r="AA1520" i="11"/>
  <c r="AA1512" i="11"/>
  <c r="AA1504" i="11"/>
  <c r="AA1496" i="11"/>
  <c r="AA1488" i="11"/>
  <c r="AA1480" i="11"/>
  <c r="AA1472" i="11"/>
  <c r="AA1464" i="11"/>
  <c r="AA1456" i="11"/>
  <c r="AA1448" i="11"/>
  <c r="AA1440" i="11"/>
  <c r="AA1432" i="11"/>
  <c r="AA1424" i="11"/>
  <c r="AA1416" i="11"/>
  <c r="AA1408" i="11"/>
  <c r="AA1400" i="11"/>
  <c r="AA1392" i="11"/>
  <c r="AA1384" i="11"/>
  <c r="AA1376" i="11"/>
  <c r="AA1368" i="11"/>
  <c r="AA1360" i="11"/>
  <c r="AA1352" i="11"/>
  <c r="AA1344" i="11"/>
  <c r="AA1336" i="11"/>
  <c r="AA1328" i="11"/>
  <c r="AA1320" i="11"/>
  <c r="AA1312" i="11"/>
  <c r="AA1304" i="11"/>
  <c r="AA1296" i="11"/>
  <c r="AA1288" i="11"/>
  <c r="AA1280" i="11"/>
  <c r="AA1272" i="11"/>
  <c r="AA1264" i="11"/>
  <c r="AA1256" i="11"/>
  <c r="AA1248" i="11"/>
  <c r="AA1240" i="11"/>
  <c r="AA1232" i="11"/>
  <c r="AA1224" i="11"/>
  <c r="AA1216" i="11"/>
  <c r="AA1208" i="11"/>
  <c r="AA1200" i="11"/>
  <c r="AA1192" i="11"/>
  <c r="AA1184" i="11"/>
  <c r="AA1176" i="11"/>
  <c r="AA1168" i="11"/>
  <c r="AA1160" i="11"/>
  <c r="AA1152" i="11"/>
  <c r="AA1144" i="11"/>
  <c r="AA1136" i="11"/>
  <c r="AA1128" i="11"/>
  <c r="AA1120" i="11"/>
  <c r="AA1112" i="11"/>
  <c r="AA1104" i="11"/>
  <c r="AA1096" i="11"/>
  <c r="AA1088" i="11"/>
  <c r="AA1080" i="11"/>
  <c r="AA1072" i="11"/>
  <c r="AA1064" i="11"/>
  <c r="AA1056" i="11"/>
  <c r="AA1048" i="11"/>
  <c r="AA1040" i="11"/>
  <c r="AA1032" i="11"/>
  <c r="AA1024" i="11"/>
  <c r="AA1016" i="11"/>
  <c r="AA1008" i="11"/>
  <c r="AA1000" i="11"/>
  <c r="AA992" i="11"/>
  <c r="AA984" i="11"/>
  <c r="AA976" i="11"/>
  <c r="AA968" i="11"/>
  <c r="AA960" i="11"/>
  <c r="AA952" i="11"/>
  <c r="AA944" i="11"/>
  <c r="AA936" i="11"/>
  <c r="AA928" i="11"/>
  <c r="AA920" i="11"/>
  <c r="AA912" i="11"/>
  <c r="AA904" i="11"/>
  <c r="AA896" i="11"/>
  <c r="AA888" i="11"/>
  <c r="AA880" i="11"/>
  <c r="AA872" i="11"/>
  <c r="AA864" i="11"/>
  <c r="AA856" i="11"/>
  <c r="AA848" i="11"/>
  <c r="AA840" i="11"/>
  <c r="AA832" i="11"/>
  <c r="AA824" i="11"/>
  <c r="AA816" i="11"/>
  <c r="AA808" i="11"/>
  <c r="AA800" i="11"/>
  <c r="AA792" i="11"/>
  <c r="AA784" i="11"/>
  <c r="AA776" i="11"/>
  <c r="AA768" i="11"/>
  <c r="AA760" i="11"/>
  <c r="AA752" i="11"/>
  <c r="AA744" i="11"/>
  <c r="AA736" i="11"/>
  <c r="AA728" i="11"/>
  <c r="AA720" i="11"/>
  <c r="AA712" i="11"/>
  <c r="AA704" i="11"/>
  <c r="AA696" i="11"/>
  <c r="AA688" i="11"/>
  <c r="AA680" i="11"/>
  <c r="AA672" i="11"/>
  <c r="AA664" i="11"/>
  <c r="AA656" i="11"/>
  <c r="AA648" i="11"/>
  <c r="AA640" i="11"/>
  <c r="AA632" i="11"/>
  <c r="AA624" i="11"/>
  <c r="AA616" i="11"/>
  <c r="AA608" i="11"/>
  <c r="AA600" i="11"/>
  <c r="AA592" i="11"/>
  <c r="AA584" i="11"/>
  <c r="AA576" i="11"/>
  <c r="AA568" i="11"/>
  <c r="AA560" i="11"/>
  <c r="AA552" i="11"/>
  <c r="AA544" i="11"/>
  <c r="AA536" i="11"/>
  <c r="AA528" i="11"/>
  <c r="AA520" i="11"/>
  <c r="AA512" i="11"/>
  <c r="AA504" i="11"/>
  <c r="AA496" i="11"/>
  <c r="AA488" i="11"/>
  <c r="AA480" i="11"/>
  <c r="AA472" i="11"/>
  <c r="AA464" i="11"/>
  <c r="AA456" i="11"/>
  <c r="AA448" i="11"/>
  <c r="AA440" i="11"/>
  <c r="AA432" i="11"/>
  <c r="AA424" i="11"/>
  <c r="AA416" i="11"/>
  <c r="AA408" i="11"/>
  <c r="AA400" i="11"/>
  <c r="AA392" i="11"/>
  <c r="AA384" i="11"/>
  <c r="AA376" i="11"/>
  <c r="AA368" i="11"/>
  <c r="AA360" i="11"/>
  <c r="AA352" i="11"/>
  <c r="AA344" i="11"/>
  <c r="AA336" i="11"/>
  <c r="AA328" i="11"/>
  <c r="AA320" i="11"/>
  <c r="AA312" i="11"/>
  <c r="AA304" i="11"/>
  <c r="AA296" i="11"/>
  <c r="AA288" i="11"/>
  <c r="AA280" i="11"/>
  <c r="AA272" i="11"/>
  <c r="AA264" i="11"/>
  <c r="AA256" i="11"/>
  <c r="AA248" i="11"/>
  <c r="AA240" i="11"/>
  <c r="AA232" i="11"/>
  <c r="AA224" i="11"/>
  <c r="AA216" i="11"/>
  <c r="AA208" i="11"/>
  <c r="AA200" i="11"/>
  <c r="AA192" i="11"/>
  <c r="AA184" i="11"/>
  <c r="AA176" i="11"/>
  <c r="AA168" i="11"/>
  <c r="AA160" i="11"/>
  <c r="AA152" i="11"/>
  <c r="AA144" i="11"/>
  <c r="AA136" i="11"/>
  <c r="AA128" i="11"/>
  <c r="AA120" i="11"/>
  <c r="AA112" i="11"/>
  <c r="AA104" i="11"/>
  <c r="AA96" i="11"/>
  <c r="AA88" i="11"/>
  <c r="AA80" i="11"/>
  <c r="AA72" i="11"/>
  <c r="AA64" i="11"/>
  <c r="AA56" i="11"/>
  <c r="AA48" i="11"/>
  <c r="AA40" i="11"/>
  <c r="AA32" i="11"/>
  <c r="AA24" i="11"/>
  <c r="AA16" i="11"/>
  <c r="AD1052" i="11"/>
  <c r="AA2631" i="11"/>
  <c r="AA2623" i="11"/>
  <c r="AA2615" i="11"/>
  <c r="AA2607" i="11"/>
  <c r="AA2599" i="11"/>
  <c r="AA2591" i="11"/>
  <c r="AA2583" i="11"/>
  <c r="AA2575" i="11"/>
  <c r="AA2567" i="11"/>
  <c r="AA2559" i="11"/>
  <c r="AA2551" i="11"/>
  <c r="AA2543" i="11"/>
  <c r="AA2535" i="11"/>
  <c r="AA2527" i="11"/>
  <c r="AA2519" i="11"/>
  <c r="AA2511" i="11"/>
  <c r="AA2503" i="11"/>
  <c r="AA2495" i="11"/>
  <c r="AA2487" i="11"/>
  <c r="AA2479" i="11"/>
  <c r="AA2471" i="11"/>
  <c r="AA2463" i="11"/>
  <c r="AA2455" i="11"/>
  <c r="AA2447" i="11"/>
  <c r="AA2439" i="11"/>
  <c r="AA2431" i="11"/>
  <c r="AA2423" i="11"/>
  <c r="AA2415" i="11"/>
  <c r="AA2407" i="11"/>
  <c r="AA2399" i="11"/>
  <c r="AA2391" i="11"/>
  <c r="AA2383" i="11"/>
  <c r="AA2375" i="11"/>
  <c r="AA2367" i="11"/>
  <c r="AA2359" i="11"/>
  <c r="AA2351" i="11"/>
  <c r="AA2343" i="11"/>
  <c r="AA2335" i="11"/>
  <c r="AA2327" i="11"/>
  <c r="AA2319" i="11"/>
  <c r="AA2311" i="11"/>
  <c r="AA2303" i="11"/>
  <c r="AA2295" i="11"/>
  <c r="AA2287" i="11"/>
  <c r="AA2279" i="11"/>
  <c r="AA2271" i="11"/>
  <c r="AA2263" i="11"/>
  <c r="AA2255" i="11"/>
  <c r="AA2247" i="11"/>
  <c r="AA2239" i="11"/>
  <c r="AA2231" i="11"/>
  <c r="AA2223" i="11"/>
  <c r="AA2215" i="11"/>
  <c r="AA2207" i="11"/>
  <c r="AA2199" i="11"/>
  <c r="AA2191" i="11"/>
  <c r="AA2183" i="11"/>
  <c r="AA2175" i="11"/>
  <c r="AA2167" i="11"/>
  <c r="AA2159" i="11"/>
  <c r="AA2151" i="11"/>
  <c r="AA2143" i="11"/>
  <c r="AA2135" i="11"/>
  <c r="AA2127" i="11"/>
  <c r="AA2119" i="11"/>
  <c r="AA2111" i="11"/>
  <c r="AA2103" i="11"/>
  <c r="AA2095" i="11"/>
  <c r="AA2087" i="11"/>
  <c r="AA2079" i="11"/>
  <c r="AA2071" i="11"/>
  <c r="AA2063" i="11"/>
  <c r="AA2055" i="11"/>
  <c r="AA2047" i="11"/>
  <c r="AA2039" i="11"/>
  <c r="AA2031" i="11"/>
  <c r="AA2023" i="11"/>
  <c r="AA2015" i="11"/>
  <c r="AA2007" i="11"/>
  <c r="AA1999" i="11"/>
  <c r="AA1991" i="11"/>
  <c r="AA1983" i="11"/>
  <c r="AA1975" i="11"/>
  <c r="AA1967" i="11"/>
  <c r="AA1959" i="11"/>
  <c r="AA1951" i="11"/>
  <c r="AA1943" i="11"/>
  <c r="AA1935" i="11"/>
  <c r="AA1927" i="11"/>
  <c r="AA1919" i="11"/>
  <c r="AA1911" i="11"/>
  <c r="AA1903" i="11"/>
  <c r="AA1895" i="11"/>
  <c r="AA1887" i="11"/>
  <c r="AA1879" i="11"/>
  <c r="AA1871" i="11"/>
  <c r="AA1863" i="11"/>
  <c r="AA1855" i="11"/>
  <c r="AA1847" i="11"/>
  <c r="AA1839" i="11"/>
  <c r="AA1831" i="11"/>
  <c r="AA1823" i="11"/>
  <c r="AA1815" i="11"/>
  <c r="AA1807" i="11"/>
  <c r="AA1799" i="11"/>
  <c r="AA1791" i="11"/>
  <c r="AA1783" i="11"/>
  <c r="AA1775" i="11"/>
  <c r="AA1767" i="11"/>
  <c r="AA1759" i="11"/>
  <c r="AA1751" i="11"/>
  <c r="AA1743" i="11"/>
  <c r="AA1735" i="11"/>
  <c r="AA1727" i="11"/>
  <c r="AA1719" i="11"/>
  <c r="AA1711" i="11"/>
  <c r="AA1703" i="11"/>
  <c r="AA1695" i="11"/>
  <c r="AA1687" i="11"/>
  <c r="AA1679" i="11"/>
  <c r="AA1671" i="11"/>
  <c r="AA1663" i="11"/>
  <c r="AA1655" i="11"/>
  <c r="AA1647" i="11"/>
  <c r="AA1639" i="11"/>
  <c r="AA1631" i="11"/>
  <c r="AA1623" i="11"/>
  <c r="AA1615" i="11"/>
  <c r="AA1607" i="11"/>
  <c r="AA1599" i="11"/>
  <c r="AA1591" i="11"/>
  <c r="AA1583" i="11"/>
  <c r="AA1575" i="11"/>
  <c r="AA1567" i="11"/>
  <c r="AA1559" i="11"/>
  <c r="AA1551" i="11"/>
  <c r="AA1543" i="11"/>
  <c r="AA1535" i="11"/>
  <c r="AA1527" i="11"/>
  <c r="AA1519" i="11"/>
  <c r="AA1511" i="11"/>
  <c r="AA1503" i="11"/>
  <c r="AA1495" i="11"/>
  <c r="AA1487" i="11"/>
  <c r="AA1479" i="11"/>
  <c r="AA1471" i="11"/>
  <c r="AA1463" i="11"/>
  <c r="AA1455" i="11"/>
  <c r="AA1447" i="11"/>
  <c r="AA1439" i="11"/>
  <c r="AA1431" i="11"/>
  <c r="AA1423" i="11"/>
  <c r="AA1415" i="11"/>
  <c r="AA1407" i="11"/>
  <c r="AA1399" i="11"/>
  <c r="AA1391" i="11"/>
  <c r="AA1383" i="11"/>
  <c r="AA1375" i="11"/>
  <c r="AA1367" i="11"/>
  <c r="AA1359" i="11"/>
  <c r="AA1351" i="11"/>
  <c r="AA1343" i="11"/>
  <c r="AA1335" i="11"/>
  <c r="AA1327" i="11"/>
  <c r="AA1319" i="11"/>
  <c r="AA1311" i="11"/>
  <c r="AA1303" i="11"/>
  <c r="AA1295" i="11"/>
  <c r="AA1287" i="11"/>
  <c r="AA1279" i="11"/>
  <c r="AA1271" i="11"/>
  <c r="AA1263" i="11"/>
  <c r="AA1255" i="11"/>
  <c r="AA1247" i="11"/>
  <c r="AA1239" i="11"/>
  <c r="AA1231" i="11"/>
  <c r="AA1223" i="11"/>
  <c r="AA1215" i="11"/>
  <c r="AA1207" i="11"/>
  <c r="AA1199" i="11"/>
  <c r="AA1191" i="11"/>
  <c r="AA1183" i="11"/>
  <c r="AA1175" i="11"/>
  <c r="AA1167" i="11"/>
  <c r="AA1159" i="11"/>
  <c r="AA1151" i="11"/>
  <c r="AA1143" i="11"/>
  <c r="AA1135" i="11"/>
  <c r="AA1127" i="11"/>
  <c r="AA1119" i="11"/>
  <c r="AA1111" i="11"/>
  <c r="AA1103" i="11"/>
  <c r="AA1095" i="11"/>
  <c r="AA1087" i="11"/>
  <c r="AA1079" i="11"/>
  <c r="AA1071" i="11"/>
  <c r="AA1063" i="11"/>
  <c r="AA1055" i="11"/>
  <c r="AA1047" i="11"/>
  <c r="AA1039" i="11"/>
  <c r="AA1031" i="11"/>
  <c r="AA1023" i="11"/>
  <c r="AA1015" i="11"/>
  <c r="AA1007" i="11"/>
  <c r="AA999" i="11"/>
  <c r="AA991" i="11"/>
  <c r="AA983" i="11"/>
  <c r="AA975" i="11"/>
  <c r="AA967" i="11"/>
  <c r="AA959" i="11"/>
  <c r="AA951" i="11"/>
  <c r="AA943" i="11"/>
  <c r="AA935" i="11"/>
  <c r="AA927" i="11"/>
  <c r="AA919" i="11"/>
  <c r="AA911" i="11"/>
  <c r="AA903" i="11"/>
  <c r="AA895" i="11"/>
  <c r="AA887" i="11"/>
  <c r="AA879" i="11"/>
  <c r="AA871" i="11"/>
  <c r="AA863" i="11"/>
  <c r="AA855" i="11"/>
  <c r="AA847" i="11"/>
  <c r="AA839" i="11"/>
  <c r="AA831" i="11"/>
  <c r="AA823" i="11"/>
  <c r="AA815" i="11"/>
  <c r="AA807" i="11"/>
  <c r="AA799" i="11"/>
  <c r="AA791" i="11"/>
  <c r="AA783" i="11"/>
  <c r="AA775" i="11"/>
  <c r="AA767" i="11"/>
  <c r="AA759" i="11"/>
  <c r="AA751" i="11"/>
  <c r="AA743" i="11"/>
  <c r="AA735" i="11"/>
  <c r="AA727" i="11"/>
  <c r="AA719" i="11"/>
  <c r="AA711" i="11"/>
  <c r="AA703" i="11"/>
  <c r="AA695" i="11"/>
  <c r="AA687" i="11"/>
  <c r="AA679" i="11"/>
  <c r="AA671" i="11"/>
  <c r="AA663" i="11"/>
  <c r="AA655" i="11"/>
  <c r="AA647" i="11"/>
  <c r="AA639" i="11"/>
  <c r="AA631" i="11"/>
  <c r="AA623" i="11"/>
  <c r="AA615" i="11"/>
  <c r="AA607" i="11"/>
  <c r="AA599" i="11"/>
  <c r="AA591" i="11"/>
  <c r="AA583" i="11"/>
  <c r="AA575" i="11"/>
  <c r="AA567" i="11"/>
  <c r="AA559" i="11"/>
  <c r="AA551" i="11"/>
  <c r="AA543" i="11"/>
  <c r="AA535" i="11"/>
  <c r="AA527" i="11"/>
  <c r="AA519" i="11"/>
  <c r="AA511" i="11"/>
  <c r="AA503" i="11"/>
  <c r="AA495" i="11"/>
  <c r="AA487" i="11"/>
  <c r="AA479" i="11"/>
  <c r="AA471" i="11"/>
  <c r="AA463" i="11"/>
  <c r="AA455" i="11"/>
  <c r="AA447" i="11"/>
  <c r="AA439" i="11"/>
  <c r="AA431" i="11"/>
  <c r="AA423" i="11"/>
  <c r="AA415" i="11"/>
  <c r="AA407" i="11"/>
  <c r="AA399" i="11"/>
  <c r="AA391" i="11"/>
  <c r="AA383" i="11"/>
  <c r="AA375" i="11"/>
  <c r="AA367" i="11"/>
  <c r="AA359" i="11"/>
  <c r="AA351" i="11"/>
  <c r="AA343" i="11"/>
  <c r="AA335" i="11"/>
  <c r="AA327" i="11"/>
  <c r="AA319" i="11"/>
  <c r="AA311" i="11"/>
  <c r="AA303" i="11"/>
  <c r="AA295" i="11"/>
  <c r="AA287" i="11"/>
  <c r="AA279" i="11"/>
  <c r="AA271" i="11"/>
  <c r="AA263" i="11"/>
  <c r="AA255" i="11"/>
  <c r="AA247" i="11"/>
  <c r="AA239" i="11"/>
  <c r="AA231" i="11"/>
  <c r="AA223" i="11"/>
  <c r="AA215" i="11"/>
  <c r="AA207" i="11"/>
  <c r="AA199" i="11"/>
  <c r="AA191" i="11"/>
  <c r="AA183" i="11"/>
  <c r="AA175" i="11"/>
  <c r="AA167" i="11"/>
  <c r="AA159" i="11"/>
  <c r="AA151" i="11"/>
  <c r="AA143" i="11"/>
  <c r="AA135" i="11"/>
  <c r="AA127" i="11"/>
  <c r="AA119" i="11"/>
  <c r="AA111" i="11"/>
  <c r="AA103" i="11"/>
  <c r="AA95" i="11"/>
  <c r="AA87" i="11"/>
  <c r="AA79" i="11"/>
  <c r="AA71" i="11"/>
  <c r="AA63" i="11"/>
  <c r="AA55" i="11"/>
  <c r="AA47" i="11"/>
  <c r="AA39" i="11"/>
  <c r="AA31" i="11"/>
  <c r="AA23" i="11"/>
  <c r="AA15" i="11"/>
  <c r="AD1020" i="11"/>
  <c r="AA2630" i="11"/>
  <c r="AA2622" i="11"/>
  <c r="AA2614" i="11"/>
  <c r="AA2606" i="11"/>
  <c r="AA2598" i="11"/>
  <c r="AA2590" i="11"/>
  <c r="AA2582" i="11"/>
  <c r="AA2574" i="11"/>
  <c r="AA2566" i="11"/>
  <c r="AA2558" i="11"/>
  <c r="AA2550" i="11"/>
  <c r="AA2542" i="11"/>
  <c r="AA2534" i="11"/>
  <c r="AA2526" i="11"/>
  <c r="AA2518" i="11"/>
  <c r="AA2510" i="11"/>
  <c r="AA2502" i="11"/>
  <c r="AA2494" i="11"/>
  <c r="AA2486" i="11"/>
  <c r="AA2478" i="11"/>
  <c r="AA2470" i="11"/>
  <c r="AA2462" i="11"/>
  <c r="AA2454" i="11"/>
  <c r="AA2446" i="11"/>
  <c r="AA2438" i="11"/>
  <c r="AA2430" i="11"/>
  <c r="AA2422" i="11"/>
  <c r="AA2414" i="11"/>
  <c r="AA2406" i="11"/>
  <c r="AA2398" i="11"/>
  <c r="AA2390" i="11"/>
  <c r="AA2382" i="11"/>
  <c r="AA2374" i="11"/>
  <c r="AA2366" i="11"/>
  <c r="AA2358" i="11"/>
  <c r="AA2350" i="11"/>
  <c r="AA2342" i="11"/>
  <c r="AA2334" i="11"/>
  <c r="AA2326" i="11"/>
  <c r="AA2318" i="11"/>
  <c r="AA2310" i="11"/>
  <c r="AA2302" i="11"/>
  <c r="AA2294" i="11"/>
  <c r="AA2286" i="11"/>
  <c r="AA2278" i="11"/>
  <c r="AA2270" i="11"/>
  <c r="AA2262" i="11"/>
  <c r="AA2254" i="11"/>
  <c r="AA2246" i="11"/>
  <c r="AA2238" i="11"/>
  <c r="AA2230" i="11"/>
  <c r="AA2222" i="11"/>
  <c r="AA2214" i="11"/>
  <c r="AA2206" i="11"/>
  <c r="AA2198" i="11"/>
  <c r="AA2190" i="11"/>
  <c r="AA2182" i="11"/>
  <c r="AA2174" i="11"/>
  <c r="AA2166" i="11"/>
  <c r="AA2158" i="11"/>
  <c r="AA2150" i="11"/>
  <c r="AA2142" i="11"/>
  <c r="AA2134" i="11"/>
  <c r="AA2126" i="11"/>
  <c r="AA2118" i="11"/>
  <c r="AA2110" i="11"/>
  <c r="AA2102" i="11"/>
  <c r="AA2094" i="11"/>
  <c r="AA2086" i="11"/>
  <c r="AA2078" i="11"/>
  <c r="AA2070" i="11"/>
  <c r="AA2062" i="11"/>
  <c r="AA2054" i="11"/>
  <c r="AA2046" i="11"/>
  <c r="AA2038" i="11"/>
  <c r="AA2030" i="11"/>
  <c r="AA2022" i="11"/>
  <c r="AA2014" i="11"/>
  <c r="AA2006" i="11"/>
  <c r="AA1998" i="11"/>
  <c r="AA1990" i="11"/>
  <c r="AA1982" i="11"/>
  <c r="AA1974" i="11"/>
  <c r="AA1966" i="11"/>
  <c r="AA1958" i="11"/>
  <c r="AA1950" i="11"/>
  <c r="AA1942" i="11"/>
  <c r="AA1934" i="11"/>
  <c r="AA1926" i="11"/>
  <c r="AA1918" i="11"/>
  <c r="AA1910" i="11"/>
  <c r="AA1902" i="11"/>
  <c r="AA1894" i="11"/>
  <c r="AA1886" i="11"/>
  <c r="AA1878" i="11"/>
  <c r="AA1870" i="11"/>
  <c r="AA1862" i="11"/>
  <c r="AA1854" i="11"/>
  <c r="AA1846" i="11"/>
  <c r="AA1838" i="11"/>
  <c r="AA1830" i="11"/>
  <c r="AA1822" i="11"/>
  <c r="AA1814" i="11"/>
  <c r="AA1806" i="11"/>
  <c r="AA1798" i="11"/>
  <c r="AA1790" i="11"/>
  <c r="AA1782" i="11"/>
  <c r="AA1774" i="11"/>
  <c r="AA1766" i="11"/>
  <c r="AA1758" i="11"/>
  <c r="AA1750" i="11"/>
  <c r="AA1742" i="11"/>
  <c r="AA1734" i="11"/>
  <c r="AA1726" i="11"/>
  <c r="AA1718" i="11"/>
  <c r="AA1710" i="11"/>
  <c r="AA1702" i="11"/>
  <c r="AA1694" i="11"/>
  <c r="AA1686" i="11"/>
  <c r="AA1678" i="11"/>
  <c r="AA1670" i="11"/>
  <c r="AA1662" i="11"/>
  <c r="AA1654" i="11"/>
  <c r="AA1646" i="11"/>
  <c r="AA1638" i="11"/>
  <c r="AA1630" i="11"/>
  <c r="AA1622" i="11"/>
  <c r="AA1614" i="11"/>
  <c r="AA1606" i="11"/>
  <c r="AA1598" i="11"/>
  <c r="AA1590" i="11"/>
  <c r="AA1582" i="11"/>
  <c r="AA1574" i="11"/>
  <c r="AA1566" i="11"/>
  <c r="AA1558" i="11"/>
  <c r="AA1550" i="11"/>
  <c r="AA1542" i="11"/>
  <c r="AA1534" i="11"/>
  <c r="AA1526" i="11"/>
  <c r="AA1518" i="11"/>
  <c r="AA1510" i="11"/>
  <c r="AA1502" i="11"/>
  <c r="AA1494" i="11"/>
  <c r="AA1486" i="11"/>
  <c r="AA1478" i="11"/>
  <c r="AA1470" i="11"/>
  <c r="AA1462" i="11"/>
  <c r="AA1454" i="11"/>
  <c r="AA1446" i="11"/>
  <c r="AA1438" i="11"/>
  <c r="AA1430" i="11"/>
  <c r="AA1422" i="11"/>
  <c r="AA1414" i="11"/>
  <c r="AA1406" i="11"/>
  <c r="AA1398" i="11"/>
  <c r="AA1390" i="11"/>
  <c r="AA1382" i="11"/>
  <c r="AA1374" i="11"/>
  <c r="AA1366" i="11"/>
  <c r="AA1358" i="11"/>
  <c r="AA1350" i="11"/>
  <c r="AA1342" i="11"/>
  <c r="AA1334" i="11"/>
  <c r="AA1326" i="11"/>
  <c r="AA1318" i="11"/>
  <c r="AA1310" i="11"/>
  <c r="AA1302" i="11"/>
  <c r="AA1294" i="11"/>
  <c r="AA1286" i="11"/>
  <c r="AA1278" i="11"/>
  <c r="AA1270" i="11"/>
  <c r="AA1262" i="11"/>
  <c r="AA1254" i="11"/>
  <c r="AA1246" i="11"/>
  <c r="AA1238" i="11"/>
  <c r="AA1230" i="11"/>
  <c r="AA1222" i="11"/>
  <c r="AA1214" i="11"/>
  <c r="AA1206" i="11"/>
  <c r="AA1198" i="11"/>
  <c r="AA1190" i="11"/>
  <c r="AA1182" i="11"/>
  <c r="AA1174" i="11"/>
  <c r="AA1166" i="11"/>
  <c r="AA1158" i="11"/>
  <c r="AA1150" i="11"/>
  <c r="AA1142" i="11"/>
  <c r="AA1134" i="11"/>
  <c r="AA1126" i="11"/>
  <c r="AA1118" i="11"/>
  <c r="AA1110" i="11"/>
  <c r="AA1102" i="11"/>
  <c r="AA1094" i="11"/>
  <c r="AA1086" i="11"/>
  <c r="AA1078" i="11"/>
  <c r="AA1070" i="11"/>
  <c r="AA1062" i="11"/>
  <c r="AA1054" i="11"/>
  <c r="AA1046" i="11"/>
  <c r="AA1038" i="11"/>
  <c r="AA1030" i="11"/>
  <c r="AA1022" i="11"/>
  <c r="AA1014" i="11"/>
  <c r="AA1006" i="11"/>
  <c r="AA998" i="11"/>
  <c r="AA990" i="11"/>
  <c r="AA982" i="11"/>
  <c r="AA974" i="11"/>
  <c r="AA966" i="11"/>
  <c r="AA958" i="11"/>
  <c r="AA950" i="11"/>
  <c r="AA942" i="11"/>
  <c r="AA934" i="11"/>
  <c r="AA926" i="11"/>
  <c r="AA918" i="11"/>
  <c r="AA910" i="11"/>
  <c r="AA902" i="11"/>
  <c r="AA894" i="11"/>
  <c r="AA886" i="11"/>
  <c r="AA878" i="11"/>
  <c r="AA870" i="11"/>
  <c r="AA862" i="11"/>
  <c r="AA854" i="11"/>
  <c r="AA846" i="11"/>
  <c r="AA838" i="11"/>
  <c r="AA830" i="11"/>
  <c r="AA822" i="11"/>
  <c r="AA814" i="11"/>
  <c r="AA806" i="11"/>
  <c r="AA798" i="11"/>
  <c r="AA790" i="11"/>
  <c r="AA782" i="11"/>
  <c r="AA774" i="11"/>
  <c r="AA766" i="11"/>
  <c r="AA758" i="11"/>
  <c r="AA750" i="11"/>
  <c r="AA742" i="11"/>
  <c r="AA734" i="11"/>
  <c r="AA726" i="11"/>
  <c r="AA718" i="11"/>
  <c r="AA710" i="11"/>
  <c r="AA702" i="11"/>
  <c r="AA694" i="11"/>
  <c r="AA686" i="11"/>
  <c r="AA678" i="11"/>
  <c r="AA670" i="11"/>
  <c r="AA662" i="11"/>
  <c r="AA654" i="11"/>
  <c r="AA646" i="11"/>
  <c r="AA638" i="11"/>
  <c r="AA630" i="11"/>
  <c r="AA622" i="11"/>
  <c r="AA614" i="11"/>
  <c r="AA606" i="11"/>
  <c r="AA598" i="11"/>
  <c r="AA590" i="11"/>
  <c r="AA582" i="11"/>
  <c r="AA574" i="11"/>
  <c r="AA566" i="11"/>
  <c r="AA558" i="11"/>
  <c r="AA550" i="11"/>
  <c r="AA542" i="11"/>
  <c r="AA534" i="11"/>
  <c r="AA526" i="11"/>
  <c r="AA518" i="11"/>
  <c r="AA510" i="11"/>
  <c r="AA502" i="11"/>
  <c r="AA494" i="11"/>
  <c r="AA486" i="11"/>
  <c r="AA478" i="11"/>
  <c r="AA470" i="11"/>
  <c r="AA462" i="11"/>
  <c r="AA454" i="11"/>
  <c r="AA446" i="11"/>
  <c r="AA438" i="11"/>
  <c r="AA430" i="11"/>
  <c r="AA422" i="11"/>
  <c r="AA414" i="11"/>
  <c r="AA406" i="11"/>
  <c r="AA398" i="11"/>
  <c r="AA390" i="11"/>
  <c r="AA382" i="11"/>
  <c r="AA374" i="11"/>
  <c r="AA366" i="11"/>
  <c r="AA358" i="11"/>
  <c r="AA350" i="11"/>
  <c r="AA342" i="11"/>
  <c r="AA334" i="11"/>
  <c r="AA326" i="11"/>
  <c r="AA318" i="11"/>
  <c r="AA310" i="11"/>
  <c r="AA302" i="11"/>
  <c r="AA294" i="11"/>
  <c r="AA286" i="11"/>
  <c r="AA278" i="11"/>
  <c r="AA270" i="11"/>
  <c r="AA262" i="11"/>
  <c r="AA254" i="11"/>
  <c r="AA246" i="11"/>
  <c r="AA238" i="11"/>
  <c r="AA230" i="11"/>
  <c r="AA222" i="11"/>
  <c r="AA214" i="11"/>
  <c r="AA206" i="11"/>
  <c r="AA198" i="11"/>
  <c r="AA190" i="11"/>
  <c r="AA182" i="11"/>
  <c r="AA174" i="11"/>
  <c r="AA166" i="11"/>
  <c r="AA158" i="11"/>
  <c r="AA150" i="11"/>
  <c r="AA142" i="11"/>
  <c r="AA134" i="11"/>
  <c r="AA126" i="11"/>
  <c r="AA118" i="11"/>
  <c r="AA110" i="11"/>
  <c r="AA102" i="11"/>
  <c r="AA94" i="11"/>
  <c r="AA86" i="11"/>
  <c r="AA78" i="11"/>
  <c r="AA70" i="11"/>
  <c r="AA62" i="11"/>
  <c r="AA54" i="11"/>
  <c r="AA46" i="11"/>
  <c r="AA38" i="11"/>
  <c r="AA30" i="11"/>
  <c r="AA22" i="11"/>
  <c r="AA14" i="11"/>
  <c r="AD4124" i="11"/>
  <c r="AD389" i="11"/>
  <c r="AA2629" i="11"/>
  <c r="AA2621" i="11"/>
  <c r="AA2613" i="11"/>
  <c r="AA2605" i="11"/>
  <c r="AA2597" i="11"/>
  <c r="AA2589" i="11"/>
  <c r="AA2581" i="11"/>
  <c r="AA2573" i="11"/>
  <c r="AA2565" i="11"/>
  <c r="AA2557" i="11"/>
  <c r="AA2549" i="11"/>
  <c r="AA2541" i="11"/>
  <c r="AA2533" i="11"/>
  <c r="AA2525" i="11"/>
  <c r="AA2517" i="11"/>
  <c r="AA2509" i="11"/>
  <c r="AA2501" i="11"/>
  <c r="AA2493" i="11"/>
  <c r="AA2485" i="11"/>
  <c r="AA2477" i="11"/>
  <c r="AA2469" i="11"/>
  <c r="AA2461" i="11"/>
  <c r="AA2453" i="11"/>
  <c r="AA2445" i="11"/>
  <c r="AA2437" i="11"/>
  <c r="AA2429" i="11"/>
  <c r="AA2421" i="11"/>
  <c r="AA2413" i="11"/>
  <c r="AA2405" i="11"/>
  <c r="AA2397" i="11"/>
  <c r="AA2389" i="11"/>
  <c r="AA2381" i="11"/>
  <c r="AA2373" i="11"/>
  <c r="AA2365" i="11"/>
  <c r="AA2357" i="11"/>
  <c r="AA2349" i="11"/>
  <c r="AA2341" i="11"/>
  <c r="AA2333" i="11"/>
  <c r="AA2325" i="11"/>
  <c r="AA2317" i="11"/>
  <c r="AA2309" i="11"/>
  <c r="AA2301" i="11"/>
  <c r="AA2293" i="11"/>
  <c r="AA2285" i="11"/>
  <c r="AA2277" i="11"/>
  <c r="AA2269" i="11"/>
  <c r="AA2261" i="11"/>
  <c r="AA2253" i="11"/>
  <c r="AA2245" i="11"/>
  <c r="AA2237" i="11"/>
  <c r="AA2229" i="11"/>
  <c r="AA2221" i="11"/>
  <c r="AA2213" i="11"/>
  <c r="AA2205" i="11"/>
  <c r="AA2197" i="11"/>
  <c r="AA2189" i="11"/>
  <c r="AA2181" i="11"/>
  <c r="AA2173" i="11"/>
  <c r="AA2165" i="11"/>
  <c r="AA2157" i="11"/>
  <c r="AA2149" i="11"/>
  <c r="AA2141" i="11"/>
  <c r="AA2133" i="11"/>
  <c r="AA2125" i="11"/>
  <c r="AA2117" i="11"/>
  <c r="AA2109" i="11"/>
  <c r="AA2101" i="11"/>
  <c r="AA2093" i="11"/>
  <c r="AA2085" i="11"/>
  <c r="AA2077" i="11"/>
  <c r="AA2069" i="11"/>
  <c r="AA2061" i="11"/>
  <c r="AA2053" i="11"/>
  <c r="AA2045" i="11"/>
  <c r="AA2037" i="11"/>
  <c r="AA2029" i="11"/>
  <c r="AA2021" i="11"/>
  <c r="AA2013" i="11"/>
  <c r="AA2005" i="11"/>
  <c r="AA1997" i="11"/>
  <c r="AA1989" i="11"/>
  <c r="AA1981" i="11"/>
  <c r="AA1973" i="11"/>
  <c r="AA1965" i="11"/>
  <c r="AA1957" i="11"/>
  <c r="AA1949" i="11"/>
  <c r="AA1941" i="11"/>
  <c r="AA1933" i="11"/>
  <c r="AA1925" i="11"/>
  <c r="AA1917" i="11"/>
  <c r="AA1909" i="11"/>
  <c r="AA1901" i="11"/>
  <c r="AA1893" i="11"/>
  <c r="AA1885" i="11"/>
  <c r="AA1877" i="11"/>
  <c r="AA1869" i="11"/>
  <c r="AA1861" i="11"/>
  <c r="AA1853" i="11"/>
  <c r="AA1845" i="11"/>
  <c r="AA1837" i="11"/>
  <c r="AA1829" i="11"/>
  <c r="AA1821" i="11"/>
  <c r="AA1813" i="11"/>
  <c r="AA1805" i="11"/>
  <c r="AA1797" i="11"/>
  <c r="AA1789" i="11"/>
  <c r="AA1781" i="11"/>
  <c r="AA1773" i="11"/>
  <c r="AA1765" i="11"/>
  <c r="AA1757" i="11"/>
  <c r="AA1749" i="11"/>
  <c r="AA1741" i="11"/>
  <c r="AA1733" i="11"/>
  <c r="AA1725" i="11"/>
  <c r="AA1717" i="11"/>
  <c r="AA1709" i="11"/>
  <c r="AA1701" i="11"/>
  <c r="AA1693" i="11"/>
  <c r="AA1685" i="11"/>
  <c r="AA1677" i="11"/>
  <c r="AA1669" i="11"/>
  <c r="AA1661" i="11"/>
  <c r="AA1653" i="11"/>
  <c r="AA1645" i="11"/>
  <c r="AA1637" i="11"/>
  <c r="AA1629" i="11"/>
  <c r="AA1621" i="11"/>
  <c r="AA1613" i="11"/>
  <c r="AA1605" i="11"/>
  <c r="AA1597" i="11"/>
  <c r="AA1589" i="11"/>
  <c r="AA1581" i="11"/>
  <c r="AA1573" i="11"/>
  <c r="AA1565" i="11"/>
  <c r="AA1557" i="11"/>
  <c r="AA1549" i="11"/>
  <c r="AA1541" i="11"/>
  <c r="AA1533" i="11"/>
  <c r="AA1525" i="11"/>
  <c r="AA1517" i="11"/>
  <c r="AA1509" i="11"/>
  <c r="AA1501" i="11"/>
  <c r="AA1493" i="11"/>
  <c r="AA1485" i="11"/>
  <c r="AA1477" i="11"/>
  <c r="AA1469" i="11"/>
  <c r="AA1461" i="11"/>
  <c r="AA1453" i="11"/>
  <c r="AA1445" i="11"/>
  <c r="AA1437" i="11"/>
  <c r="AA1429" i="11"/>
  <c r="AA1421" i="11"/>
  <c r="AA1413" i="11"/>
  <c r="AA1405" i="11"/>
  <c r="AA1397" i="11"/>
  <c r="AA1389" i="11"/>
  <c r="AA1381" i="11"/>
  <c r="AA1373" i="11"/>
  <c r="AA1365" i="11"/>
  <c r="AA1357" i="11"/>
  <c r="AA1349" i="11"/>
  <c r="AA1341" i="11"/>
  <c r="AA1333" i="11"/>
  <c r="AA1325" i="11"/>
  <c r="AA1317" i="11"/>
  <c r="AA1309" i="11"/>
  <c r="AA1301" i="11"/>
  <c r="AA1293" i="11"/>
  <c r="AA1285" i="11"/>
  <c r="AA1277" i="11"/>
  <c r="AA1269" i="11"/>
  <c r="AA1261" i="11"/>
  <c r="AA1253" i="11"/>
  <c r="AA1245" i="11"/>
  <c r="AA1237" i="11"/>
  <c r="AA1229" i="11"/>
  <c r="AA1221" i="11"/>
  <c r="AA1213" i="11"/>
  <c r="AA1205" i="11"/>
  <c r="AA1197" i="11"/>
  <c r="AA1189" i="11"/>
  <c r="AA1181" i="11"/>
  <c r="AA1173" i="11"/>
  <c r="AA1165" i="11"/>
  <c r="AA1157" i="11"/>
  <c r="AA1149" i="11"/>
  <c r="AA1141" i="11"/>
  <c r="AA1133" i="11"/>
  <c r="AA1125" i="11"/>
  <c r="AA1117" i="11"/>
  <c r="AA1109" i="11"/>
  <c r="AA1101" i="11"/>
  <c r="AA1093" i="11"/>
  <c r="AA1085" i="11"/>
  <c r="AA1077" i="11"/>
  <c r="AA1069" i="11"/>
  <c r="AA1061" i="11"/>
  <c r="AA1053" i="11"/>
  <c r="AA1045" i="11"/>
  <c r="AA1037" i="11"/>
  <c r="AA1029" i="11"/>
  <c r="AA1021" i="11"/>
  <c r="AA1013" i="11"/>
  <c r="AA1005" i="11"/>
  <c r="AA997" i="11"/>
  <c r="AA989" i="11"/>
  <c r="AA981" i="11"/>
  <c r="AA973" i="11"/>
  <c r="AA965" i="11"/>
  <c r="AA957" i="11"/>
  <c r="AA949" i="11"/>
  <c r="AA941" i="11"/>
  <c r="AA933" i="11"/>
  <c r="AA925" i="11"/>
  <c r="AA917" i="11"/>
  <c r="AA909" i="11"/>
  <c r="AA901" i="11"/>
  <c r="AA893" i="11"/>
  <c r="AA885" i="11"/>
  <c r="AA877" i="11"/>
  <c r="AA869" i="11"/>
  <c r="AA861" i="11"/>
  <c r="AA853" i="11"/>
  <c r="AA845" i="11"/>
  <c r="AA837" i="11"/>
  <c r="AA829" i="11"/>
  <c r="AA821" i="11"/>
  <c r="AA813" i="11"/>
  <c r="AA805" i="11"/>
  <c r="AA797" i="11"/>
  <c r="AA789" i="11"/>
  <c r="AA781" i="11"/>
  <c r="AA773" i="11"/>
  <c r="AA765" i="11"/>
  <c r="AA757" i="11"/>
  <c r="AA749" i="11"/>
  <c r="AA741" i="11"/>
  <c r="AA733" i="11"/>
  <c r="AA725" i="11"/>
  <c r="AA717" i="11"/>
  <c r="AA709" i="11"/>
  <c r="AA701" i="11"/>
  <c r="AA693" i="11"/>
  <c r="AA685" i="11"/>
  <c r="AA677" i="11"/>
  <c r="AA669" i="11"/>
  <c r="AA661" i="11"/>
  <c r="AA653" i="11"/>
  <c r="AA645" i="11"/>
  <c r="AA637" i="11"/>
  <c r="AA629" i="11"/>
  <c r="AA621" i="11"/>
  <c r="AA613" i="11"/>
  <c r="AA605" i="11"/>
  <c r="AA597" i="11"/>
  <c r="AA589" i="11"/>
  <c r="AA581" i="11"/>
  <c r="AA573" i="11"/>
  <c r="AA565" i="11"/>
  <c r="AA557" i="11"/>
  <c r="AA549" i="11"/>
  <c r="AA541" i="11"/>
  <c r="AA533" i="11"/>
  <c r="AA525" i="11"/>
  <c r="AA517" i="11"/>
  <c r="AA509" i="11"/>
  <c r="AA501" i="11"/>
  <c r="AA493" i="11"/>
  <c r="AA485" i="11"/>
  <c r="AA477" i="11"/>
  <c r="AA469" i="11"/>
  <c r="AA461" i="11"/>
  <c r="AA453" i="11"/>
  <c r="AA445" i="11"/>
  <c r="AA437" i="11"/>
  <c r="AA429" i="11"/>
  <c r="AA421" i="11"/>
  <c r="AA413" i="11"/>
  <c r="AA405" i="11"/>
  <c r="AA397" i="11"/>
  <c r="AA389" i="11"/>
  <c r="AA381" i="11"/>
  <c r="AA373" i="11"/>
  <c r="AA365" i="11"/>
  <c r="AA357" i="11"/>
  <c r="AA349" i="11"/>
  <c r="AA341" i="11"/>
  <c r="AA333" i="11"/>
  <c r="AA325" i="11"/>
  <c r="AA317" i="11"/>
  <c r="AA309" i="11"/>
  <c r="AA301" i="11"/>
  <c r="AA293" i="11"/>
  <c r="AA285" i="11"/>
  <c r="AA277" i="11"/>
  <c r="AA269" i="11"/>
  <c r="AA261" i="11"/>
  <c r="AA253" i="11"/>
  <c r="AA245" i="11"/>
  <c r="AA237" i="11"/>
  <c r="AA229" i="11"/>
  <c r="AA221" i="11"/>
  <c r="AA213" i="11"/>
  <c r="AA205" i="11"/>
  <c r="AA197" i="11"/>
  <c r="AA189" i="11"/>
  <c r="AA181" i="11"/>
  <c r="AA173" i="11"/>
  <c r="AA165" i="11"/>
  <c r="AA157" i="11"/>
  <c r="AA149" i="11"/>
  <c r="AA141" i="11"/>
  <c r="AA133" i="11"/>
  <c r="AA125" i="11"/>
  <c r="AA117" i="11"/>
  <c r="AA109" i="11"/>
  <c r="AA101" i="11"/>
  <c r="AA93" i="11"/>
  <c r="AA85" i="11"/>
  <c r="AA77" i="11"/>
  <c r="AA69" i="11"/>
  <c r="AA61" i="11"/>
  <c r="AA53" i="11"/>
  <c r="AA45" i="11"/>
  <c r="AA37" i="11"/>
  <c r="AA29" i="11"/>
  <c r="AA21" i="11"/>
  <c r="AA13" i="11"/>
  <c r="AD4092" i="11"/>
  <c r="AD381" i="11"/>
  <c r="AA2628" i="11"/>
  <c r="AA2620" i="11"/>
  <c r="AA2612" i="11"/>
  <c r="AA2604" i="11"/>
  <c r="AA2596" i="11"/>
  <c r="AA2588" i="11"/>
  <c r="AA2580" i="11"/>
  <c r="AA2572" i="11"/>
  <c r="AA2564" i="11"/>
  <c r="AA2556" i="11"/>
  <c r="AA2548" i="11"/>
  <c r="AA2540" i="11"/>
  <c r="AA2532" i="11"/>
  <c r="AA2524" i="11"/>
  <c r="AA2516" i="11"/>
  <c r="AA2508" i="11"/>
  <c r="AA2500" i="11"/>
  <c r="AA2492" i="11"/>
  <c r="AA2484" i="11"/>
  <c r="AA2476" i="11"/>
  <c r="AA2468" i="11"/>
  <c r="AA2460" i="11"/>
  <c r="AA2452" i="11"/>
  <c r="AA2444" i="11"/>
  <c r="AA2436" i="11"/>
  <c r="AA2428" i="11"/>
  <c r="AA2420" i="11"/>
  <c r="AA2412" i="11"/>
  <c r="AA2404" i="11"/>
  <c r="AA2396" i="11"/>
  <c r="AA2388" i="11"/>
  <c r="AA2380" i="11"/>
  <c r="AA2372" i="11"/>
  <c r="AA2364" i="11"/>
  <c r="AA2356" i="11"/>
  <c r="AA2348" i="11"/>
  <c r="AA2340" i="11"/>
  <c r="AA2332" i="11"/>
  <c r="AA2324" i="11"/>
  <c r="AA2316" i="11"/>
  <c r="AA2308" i="11"/>
  <c r="AA2300" i="11"/>
  <c r="AA2292" i="11"/>
  <c r="AA2284" i="11"/>
  <c r="AA2276" i="11"/>
  <c r="AA2268" i="11"/>
  <c r="AA2260" i="11"/>
  <c r="AA2252" i="11"/>
  <c r="AA2244" i="11"/>
  <c r="AA2236" i="11"/>
  <c r="AA2228" i="11"/>
  <c r="AA2220" i="11"/>
  <c r="AA2212" i="11"/>
  <c r="AA2204" i="11"/>
  <c r="AA2196" i="11"/>
  <c r="AA2188" i="11"/>
  <c r="AA2180" i="11"/>
  <c r="AA2172" i="11"/>
  <c r="AA2164" i="11"/>
  <c r="AA2156" i="11"/>
  <c r="AA2148" i="11"/>
  <c r="AA2140" i="11"/>
  <c r="AA2132" i="11"/>
  <c r="AA2124" i="11"/>
  <c r="AA2116" i="11"/>
  <c r="AA2108" i="11"/>
  <c r="AA2100" i="11"/>
  <c r="AA2092" i="11"/>
  <c r="AA2084" i="11"/>
  <c r="AA2076" i="11"/>
  <c r="AA2068" i="11"/>
  <c r="AA2060" i="11"/>
  <c r="AA2052" i="11"/>
  <c r="AA2044" i="11"/>
  <c r="AA2036" i="11"/>
  <c r="AA2028" i="11"/>
  <c r="AA2020" i="11"/>
  <c r="AA2012" i="11"/>
  <c r="AA2004" i="11"/>
  <c r="AA1996" i="11"/>
  <c r="AA1988" i="11"/>
  <c r="AA1980" i="11"/>
  <c r="AA1972" i="11"/>
  <c r="AA1964" i="11"/>
  <c r="AA1956" i="11"/>
  <c r="AA1948" i="11"/>
  <c r="AA1940" i="11"/>
  <c r="AA1932" i="11"/>
  <c r="AA1924" i="11"/>
  <c r="AA1916" i="11"/>
  <c r="AA1908" i="11"/>
  <c r="AA1900" i="11"/>
  <c r="AA1892" i="11"/>
  <c r="AA1884" i="11"/>
  <c r="AA1876" i="11"/>
  <c r="AA1868" i="11"/>
  <c r="AA1860" i="11"/>
  <c r="AA1852" i="11"/>
  <c r="AA1844" i="11"/>
  <c r="AA1836" i="11"/>
  <c r="AA1828" i="11"/>
  <c r="AA1820" i="11"/>
  <c r="AA1812" i="11"/>
  <c r="AA1804" i="11"/>
  <c r="AA1796" i="11"/>
  <c r="AA1788" i="11"/>
  <c r="AA1780" i="11"/>
  <c r="AA1772" i="11"/>
  <c r="AA1764" i="11"/>
  <c r="AA1756" i="11"/>
  <c r="AA1748" i="11"/>
  <c r="AA1740" i="11"/>
  <c r="AA1732" i="11"/>
  <c r="AA1724" i="11"/>
  <c r="AA1716" i="11"/>
  <c r="AA1708" i="11"/>
  <c r="AA1700" i="11"/>
  <c r="AA1692" i="11"/>
  <c r="AA1684" i="11"/>
  <c r="AA1676" i="11"/>
  <c r="AA1668" i="11"/>
  <c r="AA1660" i="11"/>
  <c r="AA1652" i="11"/>
  <c r="AA1644" i="11"/>
  <c r="AA1636" i="11"/>
  <c r="AA1628" i="11"/>
  <c r="AA1620" i="11"/>
  <c r="AA1612" i="11"/>
  <c r="AA1604" i="11"/>
  <c r="AA1596" i="11"/>
  <c r="AA1588" i="11"/>
  <c r="AA1580" i="11"/>
  <c r="AA1572" i="11"/>
  <c r="AA1564" i="11"/>
  <c r="AA1556" i="11"/>
  <c r="AA1548" i="11"/>
  <c r="AA1540" i="11"/>
  <c r="AA1532" i="11"/>
  <c r="AA1524" i="11"/>
  <c r="AA1516" i="11"/>
  <c r="AA1508" i="11"/>
  <c r="AA1500" i="11"/>
  <c r="AA1492" i="11"/>
  <c r="AA1484" i="11"/>
  <c r="AA1476" i="11"/>
  <c r="AA1468" i="11"/>
  <c r="AA1460" i="11"/>
  <c r="AA1452" i="11"/>
  <c r="AA1444" i="11"/>
  <c r="AA1436" i="11"/>
  <c r="AA1428" i="11"/>
  <c r="AA1420" i="11"/>
  <c r="AA1412" i="11"/>
  <c r="AA1404" i="11"/>
  <c r="AA1396" i="11"/>
  <c r="AA1388" i="11"/>
  <c r="AA1380" i="11"/>
  <c r="AA1372" i="11"/>
  <c r="AA1364" i="11"/>
  <c r="AA1356" i="11"/>
  <c r="AA1348" i="11"/>
  <c r="AA1340" i="11"/>
  <c r="AA1332" i="11"/>
  <c r="AA1324" i="11"/>
  <c r="AA1316" i="11"/>
  <c r="AA1308" i="11"/>
  <c r="AA1300" i="11"/>
  <c r="AA1292" i="11"/>
  <c r="AA1284" i="11"/>
  <c r="AA1276" i="11"/>
  <c r="AA1268" i="11"/>
  <c r="AA1260" i="11"/>
  <c r="AA1252" i="11"/>
  <c r="AA1244" i="11"/>
  <c r="AA1236" i="11"/>
  <c r="AA1228" i="11"/>
  <c r="AA1220" i="11"/>
  <c r="AA1212" i="11"/>
  <c r="AA1204" i="11"/>
  <c r="AA1196" i="11"/>
  <c r="AA1188" i="11"/>
  <c r="AA1180" i="11"/>
  <c r="AA1172" i="11"/>
  <c r="AA1164" i="11"/>
  <c r="AA1156" i="11"/>
  <c r="AA1148" i="11"/>
  <c r="AA1140" i="11"/>
  <c r="AA1132" i="11"/>
  <c r="AA1124" i="11"/>
  <c r="AA1116" i="11"/>
  <c r="AA1108" i="11"/>
  <c r="AA1100" i="11"/>
  <c r="AA1092" i="11"/>
  <c r="AA1084" i="11"/>
  <c r="AA1076" i="11"/>
  <c r="AA1068" i="11"/>
  <c r="AA1060" i="11"/>
  <c r="AA1052" i="11"/>
  <c r="AA1044" i="11"/>
  <c r="AA1036" i="11"/>
  <c r="AA1028" i="11"/>
  <c r="AA1020" i="11"/>
  <c r="AA1012" i="11"/>
  <c r="AA1004" i="11"/>
  <c r="AA996" i="11"/>
  <c r="AA988" i="11"/>
  <c r="AA980" i="11"/>
  <c r="AA972" i="11"/>
  <c r="AA964" i="11"/>
  <c r="AA956" i="11"/>
  <c r="AA948" i="11"/>
  <c r="AA940" i="11"/>
  <c r="AA932" i="11"/>
  <c r="AA924" i="11"/>
  <c r="AA916" i="11"/>
  <c r="AA908" i="11"/>
  <c r="AA900" i="11"/>
  <c r="AA892" i="11"/>
  <c r="AA884" i="11"/>
  <c r="AA876" i="11"/>
  <c r="AA868" i="11"/>
  <c r="AA860" i="11"/>
  <c r="AA852" i="11"/>
  <c r="AA844" i="11"/>
  <c r="AA836" i="11"/>
  <c r="AA828" i="11"/>
  <c r="AA820" i="11"/>
  <c r="AA812" i="11"/>
  <c r="AA804" i="11"/>
  <c r="AA796" i="11"/>
  <c r="AA788" i="11"/>
  <c r="AA780" i="11"/>
  <c r="AA772" i="11"/>
  <c r="AA764" i="11"/>
  <c r="AA756" i="11"/>
  <c r="AA748" i="11"/>
  <c r="AA740" i="11"/>
  <c r="AA732" i="11"/>
  <c r="AA724" i="11"/>
  <c r="AA716" i="11"/>
  <c r="AA708" i="11"/>
  <c r="AA700" i="11"/>
  <c r="AA692" i="11"/>
  <c r="AA684" i="11"/>
  <c r="AA676" i="11"/>
  <c r="AA668" i="11"/>
  <c r="AA660" i="11"/>
  <c r="AA652" i="11"/>
  <c r="AA644" i="11"/>
  <c r="AA636" i="11"/>
  <c r="AA628" i="11"/>
  <c r="AA620" i="11"/>
  <c r="AA612" i="11"/>
  <c r="AA604" i="11"/>
  <c r="AA596" i="11"/>
  <c r="AA588" i="11"/>
  <c r="AA580" i="11"/>
  <c r="AA572" i="11"/>
  <c r="AA564" i="11"/>
  <c r="AA556" i="11"/>
  <c r="AA548" i="11"/>
  <c r="AA540" i="11"/>
  <c r="AA532" i="11"/>
  <c r="AA524" i="11"/>
  <c r="AA516" i="11"/>
  <c r="AA508" i="11"/>
  <c r="AA500" i="11"/>
  <c r="AA492" i="11"/>
  <c r="AA484" i="11"/>
  <c r="AA476" i="11"/>
  <c r="AA468" i="11"/>
  <c r="AA460" i="11"/>
  <c r="AA452" i="11"/>
  <c r="AA444" i="11"/>
  <c r="AA436" i="11"/>
  <c r="AA428" i="11"/>
  <c r="AA420" i="11"/>
  <c r="AA412" i="11"/>
  <c r="AA404" i="11"/>
  <c r="AA396" i="11"/>
  <c r="AA388" i="11"/>
  <c r="AA380" i="11"/>
  <c r="AA372" i="11"/>
  <c r="AA364" i="11"/>
  <c r="AA356" i="11"/>
  <c r="AA348" i="11"/>
  <c r="AA340" i="11"/>
  <c r="AA332" i="11"/>
  <c r="AA324" i="11"/>
  <c r="AA316" i="11"/>
  <c r="AA308" i="11"/>
  <c r="AA300" i="11"/>
  <c r="AA292" i="11"/>
  <c r="AA284" i="11"/>
  <c r="AA276" i="11"/>
  <c r="AA268" i="11"/>
  <c r="AA260" i="11"/>
  <c r="AA252" i="11"/>
  <c r="AA244" i="11"/>
  <c r="AA236" i="11"/>
  <c r="AA228" i="11"/>
  <c r="AA220" i="11"/>
  <c r="AA212" i="11"/>
  <c r="AA204" i="11"/>
  <c r="AA196" i="11"/>
  <c r="AA188" i="11"/>
  <c r="AA180" i="11"/>
  <c r="AA172" i="11"/>
  <c r="AA164" i="11"/>
  <c r="AA156" i="11"/>
  <c r="AA148" i="11"/>
  <c r="AA140" i="11"/>
  <c r="AA132" i="11"/>
  <c r="AA124" i="11"/>
  <c r="AA116" i="11"/>
  <c r="AA108" i="11"/>
  <c r="AA100" i="11"/>
  <c r="AA92" i="11"/>
  <c r="AA84" i="11"/>
  <c r="AA76" i="11"/>
  <c r="AA68" i="11"/>
  <c r="AA60" i="11"/>
  <c r="AA52" i="11"/>
  <c r="AA44" i="11"/>
  <c r="AA36" i="11"/>
  <c r="AA28" i="11"/>
  <c r="AA20" i="11"/>
  <c r="AA12" i="11"/>
  <c r="AD2076" i="11"/>
  <c r="AA2633" i="11"/>
  <c r="AA2625" i="11"/>
  <c r="AA2617" i="11"/>
  <c r="AA2609" i="11"/>
  <c r="AA2601" i="11"/>
  <c r="AA2593" i="11"/>
  <c r="AA2585" i="11"/>
  <c r="AA2577" i="11"/>
  <c r="AA2569" i="11"/>
  <c r="AA2561" i="11"/>
  <c r="AA2553" i="11"/>
  <c r="AA2545" i="11"/>
  <c r="AA2537" i="11"/>
  <c r="AA2529" i="11"/>
  <c r="AA2521" i="11"/>
  <c r="AA2513" i="11"/>
  <c r="AA2505" i="11"/>
  <c r="AA2497" i="11"/>
  <c r="AA2489" i="11"/>
  <c r="AA2481" i="11"/>
  <c r="AA2473" i="11"/>
  <c r="AA2465" i="11"/>
  <c r="AA2457" i="11"/>
  <c r="AA2449" i="11"/>
  <c r="AA2441" i="11"/>
  <c r="AA2433" i="11"/>
  <c r="AA2425" i="11"/>
  <c r="AA2417" i="11"/>
  <c r="AA2409" i="11"/>
  <c r="AA2401" i="11"/>
  <c r="AA2393" i="11"/>
  <c r="AA2385" i="11"/>
  <c r="AA2377" i="11"/>
  <c r="AA2369" i="11"/>
  <c r="AA2361" i="11"/>
  <c r="AA2353" i="11"/>
  <c r="AA2345" i="11"/>
  <c r="AA2337" i="11"/>
  <c r="AA2329" i="11"/>
  <c r="AA2321" i="11"/>
  <c r="AA2313" i="11"/>
  <c r="AA2305" i="11"/>
  <c r="AA2297" i="11"/>
  <c r="AA2289" i="11"/>
  <c r="AA2281" i="11"/>
  <c r="AA2273" i="11"/>
  <c r="AA2265" i="11"/>
  <c r="AA2257" i="11"/>
  <c r="AA2249" i="11"/>
  <c r="AA2241" i="11"/>
  <c r="AA2233" i="11"/>
  <c r="AA2225" i="11"/>
  <c r="AA2217" i="11"/>
  <c r="AA2209" i="11"/>
  <c r="AA2201" i="11"/>
  <c r="AA2193" i="11"/>
  <c r="AA2185" i="11"/>
  <c r="AA2177" i="11"/>
  <c r="AA2169" i="11"/>
  <c r="AA2161" i="11"/>
  <c r="AA2153" i="11"/>
  <c r="AA2145" i="11"/>
  <c r="AA2137" i="11"/>
  <c r="AA2129" i="11"/>
  <c r="AA2121" i="11"/>
  <c r="AA2113" i="11"/>
  <c r="AA2105" i="11"/>
  <c r="AA2097" i="11"/>
  <c r="AA2089" i="11"/>
  <c r="AA2081" i="11"/>
  <c r="AA2073" i="11"/>
  <c r="AA2065" i="11"/>
  <c r="AA2057" i="11"/>
  <c r="AA2049" i="11"/>
  <c r="AA2041" i="11"/>
  <c r="AA2033" i="11"/>
  <c r="AA2025" i="11"/>
  <c r="AA2017" i="11"/>
  <c r="AA2009" i="11"/>
  <c r="AA2001" i="11"/>
  <c r="AA1993" i="11"/>
  <c r="AA1985" i="11"/>
  <c r="AA1977" i="11"/>
  <c r="AA1969" i="11"/>
  <c r="AA1961" i="11"/>
  <c r="AA1953" i="11"/>
  <c r="AA1945" i="11"/>
  <c r="AA1937" i="11"/>
  <c r="AA1929" i="11"/>
  <c r="AA1921" i="11"/>
  <c r="AA1913" i="11"/>
  <c r="AA1905" i="11"/>
  <c r="AA1897" i="11"/>
  <c r="AA1889" i="11"/>
  <c r="AA1881" i="11"/>
  <c r="AA1873" i="11"/>
  <c r="AA1865" i="11"/>
  <c r="AA1857" i="11"/>
  <c r="AA1849" i="11"/>
  <c r="AA1841" i="11"/>
  <c r="AA1833" i="11"/>
  <c r="AA1825" i="11"/>
  <c r="AA1817" i="11"/>
  <c r="AA1809" i="11"/>
  <c r="AA1801" i="11"/>
  <c r="AA1793" i="11"/>
  <c r="AA1785" i="11"/>
  <c r="AA1777" i="11"/>
  <c r="AA1769" i="11"/>
  <c r="AA1761" i="11"/>
  <c r="AA1753" i="11"/>
  <c r="AA1745" i="11"/>
  <c r="AA1737" i="11"/>
  <c r="AA1729" i="11"/>
  <c r="AA1721" i="11"/>
  <c r="AA1713" i="11"/>
  <c r="AA1705" i="11"/>
  <c r="AA1697" i="11"/>
  <c r="AA1689" i="11"/>
  <c r="AA1681" i="11"/>
  <c r="AA1673" i="11"/>
  <c r="AA1665" i="11"/>
  <c r="AA1657" i="11"/>
  <c r="AA1649" i="11"/>
  <c r="AA1641" i="11"/>
  <c r="AA1633" i="11"/>
  <c r="AA1625" i="11"/>
  <c r="AA1617" i="11"/>
  <c r="AA1609" i="11"/>
  <c r="AA1601" i="11"/>
  <c r="AA1593" i="11"/>
  <c r="AA1585" i="11"/>
  <c r="AA1577" i="11"/>
  <c r="AA1569" i="11"/>
  <c r="AA1561" i="11"/>
  <c r="AA1553" i="11"/>
  <c r="AA1545" i="11"/>
  <c r="AA1537" i="11"/>
  <c r="AA1529" i="11"/>
  <c r="AA1521" i="11"/>
  <c r="AA1513" i="11"/>
  <c r="AA1505" i="11"/>
  <c r="AA1497" i="11"/>
  <c r="AA1489" i="11"/>
  <c r="AA1481" i="11"/>
  <c r="AA1473" i="11"/>
  <c r="AA1465" i="11"/>
  <c r="AA1457" i="11"/>
  <c r="AA1449" i="11"/>
  <c r="AA1441" i="11"/>
  <c r="AA1433" i="11"/>
  <c r="AA1425" i="11"/>
  <c r="AA1417" i="11"/>
  <c r="AA1409" i="11"/>
  <c r="AA1401" i="11"/>
  <c r="AA1393" i="11"/>
  <c r="AA1385" i="11"/>
  <c r="AA1377" i="11"/>
  <c r="AA1369" i="11"/>
  <c r="AA1361" i="11"/>
  <c r="AA1353" i="11"/>
  <c r="AA1345" i="11"/>
  <c r="AA1337" i="11"/>
  <c r="AA1329" i="11"/>
  <c r="AA1321" i="11"/>
  <c r="AA1313" i="11"/>
  <c r="AA1305" i="11"/>
  <c r="AA1297" i="11"/>
  <c r="AA1289" i="11"/>
  <c r="AA1281" i="11"/>
  <c r="AA1273" i="11"/>
  <c r="AA1265" i="11"/>
  <c r="AA1257" i="11"/>
  <c r="AA1249" i="11"/>
  <c r="AA1241" i="11"/>
  <c r="AA1233" i="11"/>
  <c r="AA1225" i="11"/>
  <c r="AA1217" i="11"/>
  <c r="AA1209" i="11"/>
  <c r="AA1201" i="11"/>
  <c r="AA1193" i="11"/>
  <c r="AA1185" i="11"/>
  <c r="AA1177" i="11"/>
  <c r="AA1169" i="11"/>
  <c r="AA1161" i="11"/>
  <c r="AA1153" i="11"/>
  <c r="AA1145" i="11"/>
  <c r="AA1137" i="11"/>
  <c r="AA1129" i="11"/>
  <c r="AA1121" i="11"/>
  <c r="AA1113" i="11"/>
  <c r="AA1105" i="11"/>
  <c r="AA1097" i="11"/>
  <c r="AA1089" i="11"/>
  <c r="AA1081" i="11"/>
  <c r="AA1073" i="11"/>
  <c r="AA1065" i="11"/>
  <c r="AA1057" i="11"/>
  <c r="AA1049" i="11"/>
  <c r="AA1041" i="11"/>
  <c r="AA1033" i="11"/>
  <c r="AA1025" i="11"/>
  <c r="AA1017" i="11"/>
  <c r="AA1009" i="11"/>
  <c r="AA1001" i="11"/>
  <c r="AA993" i="11"/>
  <c r="AA985" i="11"/>
  <c r="AA977" i="11"/>
  <c r="AA969" i="11"/>
  <c r="AA961" i="11"/>
  <c r="AA953" i="11"/>
  <c r="AA945" i="11"/>
  <c r="AA937" i="11"/>
  <c r="AA929" i="11"/>
  <c r="AA921" i="11"/>
  <c r="AA913" i="11"/>
  <c r="AA905" i="11"/>
  <c r="AA897" i="11"/>
  <c r="AA889" i="11"/>
  <c r="AA881" i="11"/>
  <c r="AA873" i="11"/>
  <c r="AA865" i="11"/>
  <c r="AA857" i="11"/>
  <c r="AA849" i="11"/>
  <c r="AA841" i="11"/>
  <c r="AA833" i="11"/>
  <c r="AA825" i="11"/>
  <c r="AA817" i="11"/>
  <c r="AA809" i="11"/>
  <c r="AA801" i="11"/>
  <c r="AA793" i="11"/>
  <c r="AA785" i="11"/>
  <c r="AA777" i="11"/>
  <c r="AA769" i="11"/>
  <c r="AA761" i="11"/>
  <c r="AA753" i="11"/>
  <c r="AA745" i="11"/>
  <c r="AA737" i="11"/>
  <c r="AA729" i="11"/>
  <c r="AA721" i="11"/>
  <c r="AA713" i="11"/>
  <c r="AA705" i="11"/>
  <c r="AA697" i="11"/>
  <c r="AA689" i="11"/>
  <c r="AA681" i="11"/>
  <c r="AA673" i="11"/>
  <c r="AA665" i="11"/>
  <c r="AA657" i="11"/>
  <c r="AA649" i="11"/>
  <c r="AA641" i="11"/>
  <c r="AA633" i="11"/>
  <c r="AA625" i="11"/>
  <c r="AA617" i="11"/>
  <c r="AA609" i="11"/>
  <c r="AA601" i="11"/>
  <c r="AA593" i="11"/>
  <c r="AA585" i="11"/>
  <c r="AA577" i="11"/>
  <c r="AA569" i="11"/>
  <c r="AA561" i="11"/>
  <c r="AA553" i="11"/>
  <c r="AA545" i="11"/>
  <c r="AA537" i="11"/>
  <c r="AA529" i="11"/>
  <c r="AA521" i="11"/>
  <c r="AA513" i="11"/>
  <c r="AA505" i="11"/>
  <c r="AA497" i="11"/>
  <c r="AA489" i="11"/>
  <c r="AA481" i="11"/>
  <c r="AA473" i="11"/>
  <c r="AA465" i="11"/>
  <c r="AA457" i="11"/>
  <c r="AA449" i="11"/>
  <c r="AA441" i="11"/>
  <c r="AA433" i="11"/>
  <c r="AA425" i="11"/>
  <c r="AA417" i="11"/>
  <c r="AA409" i="11"/>
  <c r="AA401" i="11"/>
  <c r="AA393" i="11"/>
  <c r="AA385" i="11"/>
  <c r="AA377" i="11"/>
  <c r="AA369" i="11"/>
  <c r="AA361" i="11"/>
  <c r="AA353" i="11"/>
  <c r="AA345" i="11"/>
  <c r="AA337" i="11"/>
  <c r="AA329" i="11"/>
  <c r="AA321" i="11"/>
  <c r="AA313" i="11"/>
  <c r="AA305" i="11"/>
  <c r="AA297" i="11"/>
  <c r="AA289" i="11"/>
  <c r="AA281" i="11"/>
  <c r="AA273" i="11"/>
  <c r="AA265" i="11"/>
  <c r="AA257" i="11"/>
  <c r="AA249" i="11"/>
  <c r="AA241" i="11"/>
  <c r="AA233" i="11"/>
  <c r="AA225" i="11"/>
  <c r="AA217" i="11"/>
  <c r="AA209" i="11"/>
  <c r="AA201" i="11"/>
  <c r="AA193" i="11"/>
  <c r="AA185" i="11"/>
  <c r="AA177" i="11"/>
  <c r="AA169" i="11"/>
  <c r="AA161" i="11"/>
  <c r="AA153" i="11"/>
  <c r="AA145" i="11"/>
  <c r="AA137" i="11"/>
  <c r="AA129" i="11"/>
  <c r="AA121" i="11"/>
  <c r="AA113" i="11"/>
  <c r="AA105" i="11"/>
  <c r="AA97" i="11"/>
  <c r="AA89" i="11"/>
  <c r="AA81" i="11"/>
  <c r="AA73" i="11"/>
  <c r="AA65" i="11"/>
  <c r="AA57" i="11"/>
  <c r="AA49" i="11"/>
  <c r="AA41" i="11"/>
  <c r="AA33" i="11"/>
  <c r="AA25" i="11"/>
  <c r="AA17" i="11"/>
  <c r="AA2634" i="11"/>
  <c r="AA2602" i="11"/>
  <c r="AA2570" i="11"/>
  <c r="AA2538" i="11"/>
  <c r="AA2506" i="11"/>
  <c r="AA2474" i="11"/>
  <c r="AA2442" i="11"/>
  <c r="AA2410" i="11"/>
  <c r="AA2378" i="11"/>
  <c r="AA2346" i="11"/>
  <c r="AA2314" i="11"/>
  <c r="AA2282" i="11"/>
  <c r="AA2250" i="11"/>
  <c r="AA2218" i="11"/>
  <c r="AA2186" i="11"/>
  <c r="AA2154" i="11"/>
  <c r="AA2122" i="11"/>
  <c r="AA2090" i="11"/>
  <c r="AA2058" i="11"/>
  <c r="AA2026" i="11"/>
  <c r="AA1994" i="11"/>
  <c r="AA1962" i="11"/>
  <c r="AA1930" i="11"/>
  <c r="AA1898" i="11"/>
  <c r="AA1866" i="11"/>
  <c r="AA1834" i="11"/>
  <c r="AA1802" i="11"/>
  <c r="AA1770" i="11"/>
  <c r="AA1738" i="11"/>
  <c r="AA1706" i="11"/>
  <c r="AA1674" i="11"/>
  <c r="AA1642" i="11"/>
  <c r="AA1610" i="11"/>
  <c r="AA1578" i="11"/>
  <c r="AA1546" i="11"/>
  <c r="AA1514" i="11"/>
  <c r="AA1482" i="11"/>
  <c r="AA1450" i="11"/>
  <c r="AA1418" i="11"/>
  <c r="AA1386" i="11"/>
  <c r="AA1354" i="11"/>
  <c r="AA1322" i="11"/>
  <c r="AA1290" i="11"/>
  <c r="AA1258" i="11"/>
  <c r="AA1226" i="11"/>
  <c r="AA1194" i="11"/>
  <c r="AA1162" i="11"/>
  <c r="AA1130" i="11"/>
  <c r="AA1098" i="11"/>
  <c r="AA1066" i="11"/>
  <c r="AA1034" i="11"/>
  <c r="AA1002" i="11"/>
  <c r="AA970" i="11"/>
  <c r="AA938" i="11"/>
  <c r="AA906" i="11"/>
  <c r="AA874" i="11"/>
  <c r="AA842" i="11"/>
  <c r="AA810" i="11"/>
  <c r="AA778" i="11"/>
  <c r="AA746" i="11"/>
  <c r="AA714" i="11"/>
  <c r="AA682" i="11"/>
  <c r="AA650" i="11"/>
  <c r="AA618" i="11"/>
  <c r="AA586" i="11"/>
  <c r="AA554" i="11"/>
  <c r="AA522" i="11"/>
  <c r="AA490" i="11"/>
  <c r="AA458" i="11"/>
  <c r="AA426" i="11"/>
  <c r="AA394" i="11"/>
  <c r="AA362" i="11"/>
  <c r="AA330" i="11"/>
  <c r="AA298" i="11"/>
  <c r="AA266" i="11"/>
  <c r="AA234" i="11"/>
  <c r="AA202" i="11"/>
  <c r="AA170" i="11"/>
  <c r="AA138" i="11"/>
  <c r="AA106" i="11"/>
  <c r="AA74" i="11"/>
  <c r="AA42" i="11"/>
  <c r="AD3100" i="11"/>
  <c r="AA2627" i="11"/>
  <c r="AA2595" i="11"/>
  <c r="AA2563" i="11"/>
  <c r="AA2531" i="11"/>
  <c r="AA2499" i="11"/>
  <c r="AA2467" i="11"/>
  <c r="AA2435" i="11"/>
  <c r="AA2403" i="11"/>
  <c r="AA2371" i="11"/>
  <c r="AA2339" i="11"/>
  <c r="AA2307" i="11"/>
  <c r="AA2275" i="11"/>
  <c r="AA2243" i="11"/>
  <c r="AA2211" i="11"/>
  <c r="AA2179" i="11"/>
  <c r="AA2147" i="11"/>
  <c r="AA2115" i="11"/>
  <c r="AA2083" i="11"/>
  <c r="AA2051" i="11"/>
  <c r="AA2019" i="11"/>
  <c r="AA1987" i="11"/>
  <c r="AA1955" i="11"/>
  <c r="AA1923" i="11"/>
  <c r="AA1891" i="11"/>
  <c r="AA1859" i="11"/>
  <c r="AA1827" i="11"/>
  <c r="AA1795" i="11"/>
  <c r="AA1763" i="11"/>
  <c r="AA1731" i="11"/>
  <c r="AA1699" i="11"/>
  <c r="AA1667" i="11"/>
  <c r="AA1635" i="11"/>
  <c r="AA1603" i="11"/>
  <c r="AA1571" i="11"/>
  <c r="AA1539" i="11"/>
  <c r="AA1507" i="11"/>
  <c r="AA1475" i="11"/>
  <c r="AA1443" i="11"/>
  <c r="AA1411" i="11"/>
  <c r="AA1379" i="11"/>
  <c r="AA1347" i="11"/>
  <c r="AA1315" i="11"/>
  <c r="AA1283" i="11"/>
  <c r="AA1251" i="11"/>
  <c r="AA1219" i="11"/>
  <c r="AA1187" i="11"/>
  <c r="AA1155" i="11"/>
  <c r="AA1123" i="11"/>
  <c r="AA1091" i="11"/>
  <c r="AA1059" i="11"/>
  <c r="AA1027" i="11"/>
  <c r="AA995" i="11"/>
  <c r="AA963" i="11"/>
  <c r="AA931" i="11"/>
  <c r="AA899" i="11"/>
  <c r="AA867" i="11"/>
  <c r="AA835" i="11"/>
  <c r="AA803" i="11"/>
  <c r="AA771" i="11"/>
  <c r="AA739" i="11"/>
  <c r="AA707" i="11"/>
  <c r="AA675" i="11"/>
  <c r="AA643" i="11"/>
  <c r="AA611" i="11"/>
  <c r="AA579" i="11"/>
  <c r="AA547" i="11"/>
  <c r="AA515" i="11"/>
  <c r="AA483" i="11"/>
  <c r="AA451" i="11"/>
  <c r="AA419" i="11"/>
  <c r="AA387" i="11"/>
  <c r="AA355" i="11"/>
  <c r="AA323" i="11"/>
  <c r="AA291" i="11"/>
  <c r="AA259" i="11"/>
  <c r="AA227" i="11"/>
  <c r="AA195" i="11"/>
  <c r="AA163" i="11"/>
  <c r="AA131" i="11"/>
  <c r="AA99" i="11"/>
  <c r="AA67" i="11"/>
  <c r="AA35" i="11"/>
  <c r="AD3068" i="11"/>
  <c r="AA2626" i="11"/>
  <c r="AA2594" i="11"/>
  <c r="AA2562" i="11"/>
  <c r="AA2530" i="11"/>
  <c r="AA2498" i="11"/>
  <c r="AA2466" i="11"/>
  <c r="AA2434" i="11"/>
  <c r="AA2402" i="11"/>
  <c r="AA2370" i="11"/>
  <c r="AA2338" i="11"/>
  <c r="AA2306" i="11"/>
  <c r="AA2274" i="11"/>
  <c r="AA2242" i="11"/>
  <c r="AA2210" i="11"/>
  <c r="AA2178" i="11"/>
  <c r="AA2146" i="11"/>
  <c r="AA2114" i="11"/>
  <c r="AA2082" i="11"/>
  <c r="AA2050" i="11"/>
  <c r="AA2018" i="11"/>
  <c r="AA1986" i="11"/>
  <c r="AA1954" i="11"/>
  <c r="AA1922" i="11"/>
  <c r="AA1890" i="11"/>
  <c r="AA1858" i="11"/>
  <c r="AA1826" i="11"/>
  <c r="AA1794" i="11"/>
  <c r="AA1762" i="11"/>
  <c r="AA1730" i="11"/>
  <c r="AA1698" i="11"/>
  <c r="AA1666" i="11"/>
  <c r="AA1634" i="11"/>
  <c r="AA1602" i="11"/>
  <c r="AA1570" i="11"/>
  <c r="AA1538" i="11"/>
  <c r="AA1506" i="11"/>
  <c r="AA1474" i="11"/>
  <c r="AA1442" i="11"/>
  <c r="AA1410" i="11"/>
  <c r="AA1378" i="11"/>
  <c r="AA1346" i="11"/>
  <c r="AA1314" i="11"/>
  <c r="AA1282" i="11"/>
  <c r="AA1250" i="11"/>
  <c r="AA1218" i="11"/>
  <c r="AA1186" i="11"/>
  <c r="AA1154" i="11"/>
  <c r="AA1122" i="11"/>
  <c r="AA1090" i="11"/>
  <c r="AA1058" i="11"/>
  <c r="AA1026" i="11"/>
  <c r="AA994" i="11"/>
  <c r="AA962" i="11"/>
  <c r="AA930" i="11"/>
  <c r="AA898" i="11"/>
  <c r="AA866" i="11"/>
  <c r="AA834" i="11"/>
  <c r="AA802" i="11"/>
  <c r="AA770" i="11"/>
  <c r="AA738" i="11"/>
  <c r="AA706" i="11"/>
  <c r="AA674" i="11"/>
  <c r="AA642" i="11"/>
  <c r="AA610" i="11"/>
  <c r="AA578" i="11"/>
  <c r="AA546" i="11"/>
  <c r="AA514" i="11"/>
  <c r="AA482" i="11"/>
  <c r="AA450" i="11"/>
  <c r="AA418" i="11"/>
  <c r="AA386" i="11"/>
  <c r="AA354" i="11"/>
  <c r="AA322" i="11"/>
  <c r="AA290" i="11"/>
  <c r="AA258" i="11"/>
  <c r="AA226" i="11"/>
  <c r="AA194" i="11"/>
  <c r="AA162" i="11"/>
  <c r="AA130" i="11"/>
  <c r="AA98" i="11"/>
  <c r="AA66" i="11"/>
  <c r="AA34" i="11"/>
  <c r="AD133" i="11"/>
  <c r="AA2619" i="11"/>
  <c r="AA2587" i="11"/>
  <c r="AA2555" i="11"/>
  <c r="AA2523" i="11"/>
  <c r="AA2491" i="11"/>
  <c r="AA2459" i="11"/>
  <c r="AA2427" i="11"/>
  <c r="AA2395" i="11"/>
  <c r="AA2363" i="11"/>
  <c r="AA2331" i="11"/>
  <c r="AA2299" i="11"/>
  <c r="AA2267" i="11"/>
  <c r="AA2235" i="11"/>
  <c r="AA2203" i="11"/>
  <c r="AA2171" i="11"/>
  <c r="AA2139" i="11"/>
  <c r="AA2107" i="11"/>
  <c r="AA2075" i="11"/>
  <c r="AA2043" i="11"/>
  <c r="AA2011" i="11"/>
  <c r="AA1979" i="11"/>
  <c r="AA1947" i="11"/>
  <c r="AA1915" i="11"/>
  <c r="AA1883" i="11"/>
  <c r="AA1851" i="11"/>
  <c r="AA1819" i="11"/>
  <c r="AA1787" i="11"/>
  <c r="AA1755" i="11"/>
  <c r="AA1723" i="11"/>
  <c r="AA1691" i="11"/>
  <c r="AA1659" i="11"/>
  <c r="AA1627" i="11"/>
  <c r="AA1595" i="11"/>
  <c r="AA1563" i="11"/>
  <c r="AA1531" i="11"/>
  <c r="AA1499" i="11"/>
  <c r="AA1467" i="11"/>
  <c r="AA1435" i="11"/>
  <c r="AA1403" i="11"/>
  <c r="AA1371" i="11"/>
  <c r="AA1339" i="11"/>
  <c r="AA1307" i="11"/>
  <c r="AA1275" i="11"/>
  <c r="AA1243" i="11"/>
  <c r="AA1211" i="11"/>
  <c r="AA1179" i="11"/>
  <c r="AA1147" i="11"/>
  <c r="AA1115" i="11"/>
  <c r="AA1083" i="11"/>
  <c r="AA1051" i="11"/>
  <c r="AA1019" i="11"/>
  <c r="AA987" i="11"/>
  <c r="AA955" i="11"/>
  <c r="AA923" i="11"/>
  <c r="AA891" i="11"/>
  <c r="AA859" i="11"/>
  <c r="AA827" i="11"/>
  <c r="AA795" i="11"/>
  <c r="AA763" i="11"/>
  <c r="AA731" i="11"/>
  <c r="AA699" i="11"/>
  <c r="AA667" i="11"/>
  <c r="AA635" i="11"/>
  <c r="AA603" i="11"/>
  <c r="AA571" i="11"/>
  <c r="AA539" i="11"/>
  <c r="AA507" i="11"/>
  <c r="AA475" i="11"/>
  <c r="AA443" i="11"/>
  <c r="AA411" i="11"/>
  <c r="AA379" i="11"/>
  <c r="AA347" i="11"/>
  <c r="AA315" i="11"/>
  <c r="AA283" i="11"/>
  <c r="AA251" i="11"/>
  <c r="AA219" i="11"/>
  <c r="AA187" i="11"/>
  <c r="AA155" i="11"/>
  <c r="AA123" i="11"/>
  <c r="AA91" i="11"/>
  <c r="AA59" i="11"/>
  <c r="AA27" i="11"/>
  <c r="AD125" i="11"/>
  <c r="AA2618" i="11"/>
  <c r="AA2586" i="11"/>
  <c r="AA2554" i="11"/>
  <c r="AA2522" i="11"/>
  <c r="AA2490" i="11"/>
  <c r="AA2458" i="11"/>
  <c r="AA2426" i="11"/>
  <c r="AA2394" i="11"/>
  <c r="AA2362" i="11"/>
  <c r="AA2330" i="11"/>
  <c r="AA2298" i="11"/>
  <c r="AA2266" i="11"/>
  <c r="AA2234" i="11"/>
  <c r="AA2202" i="11"/>
  <c r="AA2170" i="11"/>
  <c r="AA2138" i="11"/>
  <c r="AA2106" i="11"/>
  <c r="AA2074" i="11"/>
  <c r="AA2042" i="11"/>
  <c r="AA2010" i="11"/>
  <c r="AA1978" i="11"/>
  <c r="AA1946" i="11"/>
  <c r="AA1914" i="11"/>
  <c r="AA1882" i="11"/>
  <c r="AA1850" i="11"/>
  <c r="AA1818" i="11"/>
  <c r="AA1786" i="11"/>
  <c r="AA1754" i="11"/>
  <c r="AA1722" i="11"/>
  <c r="AA1690" i="11"/>
  <c r="AA1658" i="11"/>
  <c r="AA1626" i="11"/>
  <c r="AA1594" i="11"/>
  <c r="AA1562" i="11"/>
  <c r="AA1530" i="11"/>
  <c r="AA1498" i="11"/>
  <c r="AA1466" i="11"/>
  <c r="AA1434" i="11"/>
  <c r="AA1402" i="11"/>
  <c r="AA1370" i="11"/>
  <c r="AA1338" i="11"/>
  <c r="AA1306" i="11"/>
  <c r="AA1274" i="11"/>
  <c r="AA1242" i="11"/>
  <c r="AA1210" i="11"/>
  <c r="AA1178" i="11"/>
  <c r="AA1146" i="11"/>
  <c r="AA1114" i="11"/>
  <c r="AA1082" i="11"/>
  <c r="AA1050" i="11"/>
  <c r="AA1018" i="11"/>
  <c r="AA986" i="11"/>
  <c r="AA954" i="11"/>
  <c r="AA922" i="11"/>
  <c r="AA890" i="11"/>
  <c r="AA858" i="11"/>
  <c r="AA826" i="11"/>
  <c r="AA794" i="11"/>
  <c r="AA762" i="11"/>
  <c r="AA730" i="11"/>
  <c r="AA698" i="11"/>
  <c r="AA666" i="11"/>
  <c r="AA634" i="11"/>
  <c r="AA602" i="11"/>
  <c r="AA570" i="11"/>
  <c r="AA538" i="11"/>
  <c r="AA506" i="11"/>
  <c r="AA474" i="11"/>
  <c r="AA442" i="11"/>
  <c r="AA410" i="11"/>
  <c r="AA378" i="11"/>
  <c r="AA346" i="11"/>
  <c r="AA314" i="11"/>
  <c r="AA282" i="11"/>
  <c r="AA250" i="11"/>
  <c r="AA218" i="11"/>
  <c r="AA186" i="11"/>
  <c r="AA154" i="11"/>
  <c r="AA122" i="11"/>
  <c r="AA90" i="11"/>
  <c r="AA58" i="11"/>
  <c r="AA26" i="11"/>
  <c r="X13" i="11"/>
  <c r="AA2603" i="11"/>
  <c r="AA2571" i="11"/>
  <c r="AA2539" i="11"/>
  <c r="AA2507" i="11"/>
  <c r="AA2475" i="11"/>
  <c r="AA2443" i="11"/>
  <c r="AA2411" i="11"/>
  <c r="AA2379" i="11"/>
  <c r="AA2347" i="11"/>
  <c r="AA2315" i="11"/>
  <c r="AA2283" i="11"/>
  <c r="AA2251" i="11"/>
  <c r="AA2219" i="11"/>
  <c r="AA2187" i="11"/>
  <c r="AA2155" i="11"/>
  <c r="AA2123" i="11"/>
  <c r="AA2091" i="11"/>
  <c r="AA2059" i="11"/>
  <c r="AA2027" i="11"/>
  <c r="AA1995" i="11"/>
  <c r="AA1963" i="11"/>
  <c r="AA1931" i="11"/>
  <c r="AA1899" i="11"/>
  <c r="AA1867" i="11"/>
  <c r="AA1835" i="11"/>
  <c r="AA1803" i="11"/>
  <c r="AA1771" i="11"/>
  <c r="AA1739" i="11"/>
  <c r="AA1707" i="11"/>
  <c r="AA1675" i="11"/>
  <c r="AA1643" i="11"/>
  <c r="AA1611" i="11"/>
  <c r="AA1579" i="11"/>
  <c r="AA1547" i="11"/>
  <c r="AA1515" i="11"/>
  <c r="AA1483" i="11"/>
  <c r="AA1451" i="11"/>
  <c r="AA1419" i="11"/>
  <c r="AA1387" i="11"/>
  <c r="AA1355" i="11"/>
  <c r="AA1323" i="11"/>
  <c r="AA1291" i="11"/>
  <c r="AA1259" i="11"/>
  <c r="AA1227" i="11"/>
  <c r="AA1195" i="11"/>
  <c r="AA1163" i="11"/>
  <c r="AA1131" i="11"/>
  <c r="AA1099" i="11"/>
  <c r="AA1067" i="11"/>
  <c r="AA1035" i="11"/>
  <c r="AA1003" i="11"/>
  <c r="AA971" i="11"/>
  <c r="AA939" i="11"/>
  <c r="AA907" i="11"/>
  <c r="AA875" i="11"/>
  <c r="AA843" i="11"/>
  <c r="AA811" i="11"/>
  <c r="AA779" i="11"/>
  <c r="AA747" i="11"/>
  <c r="AA715" i="11"/>
  <c r="AA683" i="11"/>
  <c r="AA651" i="11"/>
  <c r="AA619" i="11"/>
  <c r="AA587" i="11"/>
  <c r="AA555" i="11"/>
  <c r="AA523" i="11"/>
  <c r="AA491" i="11"/>
  <c r="AA459" i="11"/>
  <c r="AA427" i="11"/>
  <c r="AA395" i="11"/>
  <c r="AA363" i="11"/>
  <c r="AA331" i="11"/>
  <c r="AA299" i="11"/>
  <c r="AA267" i="11"/>
  <c r="AA235" i="11"/>
  <c r="AA203" i="11"/>
  <c r="AA171" i="11"/>
  <c r="AA139" i="11"/>
  <c r="AA107" i="11"/>
  <c r="AA75" i="11"/>
  <c r="AA43" i="11"/>
  <c r="AA82" i="11"/>
  <c r="AA210" i="11"/>
  <c r="AA338" i="11"/>
  <c r="AA466" i="11"/>
  <c r="AA594" i="11"/>
  <c r="AA722" i="11"/>
  <c r="AA850" i="11"/>
  <c r="AA978" i="11"/>
  <c r="AA1106" i="11"/>
  <c r="AA1234" i="11"/>
  <c r="AA1362" i="11"/>
  <c r="AA1490" i="11"/>
  <c r="AA1618" i="11"/>
  <c r="AA1746" i="11"/>
  <c r="AA1874" i="11"/>
  <c r="AA2002" i="11"/>
  <c r="AA2130" i="11"/>
  <c r="AA2258" i="11"/>
  <c r="AA2386" i="11"/>
  <c r="AA2514" i="11"/>
  <c r="AA83" i="11"/>
  <c r="AA211" i="11"/>
  <c r="AA339" i="11"/>
  <c r="AA467" i="11"/>
  <c r="AA595" i="11"/>
  <c r="AA723" i="11"/>
  <c r="AA851" i="11"/>
  <c r="AA979" i="11"/>
  <c r="AA1107" i="11"/>
  <c r="AA1235" i="11"/>
  <c r="AA1363" i="11"/>
  <c r="AA1491" i="11"/>
  <c r="AA1619" i="11"/>
  <c r="AA1747" i="11"/>
  <c r="AA1875" i="11"/>
  <c r="AA2003" i="11"/>
  <c r="AA2131" i="11"/>
  <c r="AA2259" i="11"/>
  <c r="AA2387" i="11"/>
  <c r="AA2515" i="11"/>
  <c r="AA114" i="11"/>
  <c r="AA242" i="11"/>
  <c r="AA370" i="11"/>
  <c r="AA498" i="11"/>
  <c r="AA626" i="11"/>
  <c r="AA754" i="11"/>
  <c r="AA882" i="11"/>
  <c r="AA1010" i="11"/>
  <c r="AA1138" i="11"/>
  <c r="AA1266" i="11"/>
  <c r="AA1394" i="11"/>
  <c r="AA1522" i="11"/>
  <c r="AA1650" i="11"/>
  <c r="AA1778" i="11"/>
  <c r="AA1906" i="11"/>
  <c r="AA2034" i="11"/>
  <c r="AA2162" i="11"/>
  <c r="AA2290" i="11"/>
  <c r="AA2418" i="11"/>
  <c r="AA2546" i="11"/>
  <c r="T14" i="11"/>
  <c r="U14" i="11" s="1"/>
  <c r="W14" i="11"/>
  <c r="X14" i="11" s="1"/>
  <c r="Z2635" i="11"/>
  <c r="AA2635" i="11" s="1"/>
  <c r="P11" i="11"/>
  <c r="L5006" i="11"/>
  <c r="L4998" i="11"/>
  <c r="L4990" i="11"/>
  <c r="L4982" i="11"/>
  <c r="L4974" i="11"/>
  <c r="L4966" i="11"/>
  <c r="L4958" i="11"/>
  <c r="L4950" i="11"/>
  <c r="L4942" i="11"/>
  <c r="L4934" i="11"/>
  <c r="L4926" i="11"/>
  <c r="L4918" i="11"/>
  <c r="L4910" i="11"/>
  <c r="L4902" i="11"/>
  <c r="L4894" i="11"/>
  <c r="L4886" i="11"/>
  <c r="L4878" i="11"/>
  <c r="L4870" i="11"/>
  <c r="L4862" i="11"/>
  <c r="L4854" i="11"/>
  <c r="L4846" i="11"/>
  <c r="L4838" i="11"/>
  <c r="L4830" i="11"/>
  <c r="L4822" i="11"/>
  <c r="L4814" i="11"/>
  <c r="L4806" i="11"/>
  <c r="L4798" i="11"/>
  <c r="L4790" i="11"/>
  <c r="L4782" i="11"/>
  <c r="L4774" i="11"/>
  <c r="L4766" i="11"/>
  <c r="L4758" i="11"/>
  <c r="L4750" i="11"/>
  <c r="L4742" i="11"/>
  <c r="L4734" i="11"/>
  <c r="L4726" i="11"/>
  <c r="L4718" i="11"/>
  <c r="L4710" i="11"/>
  <c r="L4702" i="11"/>
  <c r="L4694" i="11"/>
  <c r="L4686" i="11"/>
  <c r="L4678" i="11"/>
  <c r="L4670" i="11"/>
  <c r="L4662" i="11"/>
  <c r="L4654" i="11"/>
  <c r="L4646" i="11"/>
  <c r="L4638" i="11"/>
  <c r="L4630" i="11"/>
  <c r="L4622" i="11"/>
  <c r="L4614" i="11"/>
  <c r="L4606" i="11"/>
  <c r="L4598" i="11"/>
  <c r="L4590" i="11"/>
  <c r="L4582" i="11"/>
  <c r="L4574" i="11"/>
  <c r="L4566" i="11"/>
  <c r="L4558" i="11"/>
  <c r="L4550" i="11"/>
  <c r="L4542" i="11"/>
  <c r="L4534" i="11"/>
  <c r="L4526" i="11"/>
  <c r="L4518" i="11"/>
  <c r="L4510" i="11"/>
  <c r="L4502" i="11"/>
  <c r="L4494" i="11"/>
  <c r="L4486" i="11"/>
  <c r="L4478" i="11"/>
  <c r="L4470" i="11"/>
  <c r="L4462" i="11"/>
  <c r="L4454" i="11"/>
  <c r="L4446" i="11"/>
  <c r="L4438" i="11"/>
  <c r="L4430" i="11"/>
  <c r="L4422" i="11"/>
  <c r="L4414" i="11"/>
  <c r="L4406" i="11"/>
  <c r="L4398" i="11"/>
  <c r="L4390" i="11"/>
  <c r="L4382" i="11"/>
  <c r="L4374" i="11"/>
  <c r="L4366" i="11"/>
  <c r="L4358" i="11"/>
  <c r="L4350" i="11"/>
  <c r="L4342" i="11"/>
  <c r="L4334" i="11"/>
  <c r="L4326" i="11"/>
  <c r="L4318" i="11"/>
  <c r="L4310" i="11"/>
  <c r="L4302" i="11"/>
  <c r="L4294" i="11"/>
  <c r="L4286" i="11"/>
  <c r="L4278" i="11"/>
  <c r="L4270" i="11"/>
  <c r="L4262" i="11"/>
  <c r="L4254" i="11"/>
  <c r="L4246" i="11"/>
  <c r="L4238" i="11"/>
  <c r="L4230" i="11"/>
  <c r="L4222" i="11"/>
  <c r="L4214" i="11"/>
  <c r="L4206" i="11"/>
  <c r="L4198" i="11"/>
  <c r="L4190" i="11"/>
  <c r="L4182" i="11"/>
  <c r="L4174" i="11"/>
  <c r="L4166" i="11"/>
  <c r="L4158" i="11"/>
  <c r="L4150" i="11"/>
  <c r="L4142" i="11"/>
  <c r="L4134" i="11"/>
  <c r="L4126" i="11"/>
  <c r="L4118" i="11"/>
  <c r="L4110" i="11"/>
  <c r="L4102" i="11"/>
  <c r="L4094" i="11"/>
  <c r="L4086" i="11"/>
  <c r="L4078" i="11"/>
  <c r="L4070" i="11"/>
  <c r="L4062" i="11"/>
  <c r="L4054" i="11"/>
  <c r="L4046" i="11"/>
  <c r="L4038" i="11"/>
  <c r="L4030" i="11"/>
  <c r="L4022" i="11"/>
  <c r="L4014" i="11"/>
  <c r="L4006" i="11"/>
  <c r="L3998" i="11"/>
  <c r="L3990" i="11"/>
  <c r="L3982" i="11"/>
  <c r="L3974" i="11"/>
  <c r="L3966" i="11"/>
  <c r="L3958" i="11"/>
  <c r="L3950" i="11"/>
  <c r="L3942" i="11"/>
  <c r="L3934" i="11"/>
  <c r="L3926" i="11"/>
  <c r="L3918" i="11"/>
  <c r="L3910" i="11"/>
  <c r="L3902" i="11"/>
  <c r="L3894" i="11"/>
  <c r="L3886" i="11"/>
  <c r="L3878" i="11"/>
  <c r="L3870" i="11"/>
  <c r="L3862" i="11"/>
  <c r="L3854" i="11"/>
  <c r="L3846" i="11"/>
  <c r="L3838" i="11"/>
  <c r="L3830" i="11"/>
  <c r="L3822" i="11"/>
  <c r="L3814" i="11"/>
  <c r="L3806" i="11"/>
  <c r="L3798" i="11"/>
  <c r="L3790" i="11"/>
  <c r="L3782" i="11"/>
  <c r="L3774" i="11"/>
  <c r="L3766" i="11"/>
  <c r="L3758" i="11"/>
  <c r="L3750" i="11"/>
  <c r="L3742" i="11"/>
  <c r="L3734" i="11"/>
  <c r="L3726" i="11"/>
  <c r="L3718" i="11"/>
  <c r="L3710" i="11"/>
  <c r="L3702" i="11"/>
  <c r="L3694" i="11"/>
  <c r="L3686" i="11"/>
  <c r="L3678" i="11"/>
  <c r="L3670" i="11"/>
  <c r="L3662" i="11"/>
  <c r="L3654" i="11"/>
  <c r="L3646" i="11"/>
  <c r="L3638" i="11"/>
  <c r="L3630" i="11"/>
  <c r="L3622" i="11"/>
  <c r="L3614" i="11"/>
  <c r="L3606" i="11"/>
  <c r="L3598" i="11"/>
  <c r="L3590" i="11"/>
  <c r="L3582" i="11"/>
  <c r="L3574" i="11"/>
  <c r="L3566" i="11"/>
  <c r="L3558" i="11"/>
  <c r="L3550" i="11"/>
  <c r="L3542" i="11"/>
  <c r="L3534" i="11"/>
  <c r="L3526" i="11"/>
  <c r="L3518" i="11"/>
  <c r="L3510" i="11"/>
  <c r="L3502" i="11"/>
  <c r="L3494" i="11"/>
  <c r="L3486" i="11"/>
  <c r="L3478" i="11"/>
  <c r="L3470" i="11"/>
  <c r="L3462" i="11"/>
  <c r="L3454" i="11"/>
  <c r="L3446" i="11"/>
  <c r="L3438" i="11"/>
  <c r="L3430" i="11"/>
  <c r="L3422" i="11"/>
  <c r="L3414" i="11"/>
  <c r="L3406" i="11"/>
  <c r="L3398" i="11"/>
  <c r="L3390" i="11"/>
  <c r="L3382" i="11"/>
  <c r="L3374" i="11"/>
  <c r="L3366" i="11"/>
  <c r="L3358" i="11"/>
  <c r="L3350" i="11"/>
  <c r="L3342" i="11"/>
  <c r="L3334" i="11"/>
  <c r="L3326" i="11"/>
  <c r="L3318" i="11"/>
  <c r="L3310" i="11"/>
  <c r="L3302" i="11"/>
  <c r="L3294" i="11"/>
  <c r="L3286" i="11"/>
  <c r="L3278" i="11"/>
  <c r="L3270" i="11"/>
  <c r="L3262" i="11"/>
  <c r="L3254" i="11"/>
  <c r="L3246" i="11"/>
  <c r="L3238" i="11"/>
  <c r="L3230" i="11"/>
  <c r="L3222" i="11"/>
  <c r="L3214" i="11"/>
  <c r="L3206" i="11"/>
  <c r="L3198" i="11"/>
  <c r="L3190" i="11"/>
  <c r="L3182" i="11"/>
  <c r="L3174" i="11"/>
  <c r="L3166" i="11"/>
  <c r="L3158" i="11"/>
  <c r="L3150" i="11"/>
  <c r="L3142" i="11"/>
  <c r="L3134" i="11"/>
  <c r="L3126" i="11"/>
  <c r="L3118" i="11"/>
  <c r="L3110" i="11"/>
  <c r="L3102" i="11"/>
  <c r="L3094" i="11"/>
  <c r="L3086" i="11"/>
  <c r="L3078" i="11"/>
  <c r="L3070" i="11"/>
  <c r="L3062" i="11"/>
  <c r="L3054" i="11"/>
  <c r="L3046" i="11"/>
  <c r="L3038" i="11"/>
  <c r="L3030" i="11"/>
  <c r="L3022" i="11"/>
  <c r="L3014" i="11"/>
  <c r="L3006" i="11"/>
  <c r="L2998" i="11"/>
  <c r="L2990" i="11"/>
  <c r="L2982" i="11"/>
  <c r="L2974" i="11"/>
  <c r="L2966" i="11"/>
  <c r="L2958" i="11"/>
  <c r="L2950" i="11"/>
  <c r="L2942" i="11"/>
  <c r="L2934" i="11"/>
  <c r="L2926" i="11"/>
  <c r="L2918" i="11"/>
  <c r="L2910" i="11"/>
  <c r="L2902" i="11"/>
  <c r="L2894" i="11"/>
  <c r="L2886" i="11"/>
  <c r="L2878" i="11"/>
  <c r="L2870" i="11"/>
  <c r="L2862" i="11"/>
  <c r="L2854" i="11"/>
  <c r="L2846" i="11"/>
  <c r="L2838" i="11"/>
  <c r="L2830" i="11"/>
  <c r="L2822" i="11"/>
  <c r="L2814" i="11"/>
  <c r="L2806" i="11"/>
  <c r="L2798" i="11"/>
  <c r="L2790" i="11"/>
  <c r="L2782" i="11"/>
  <c r="L2774" i="11"/>
  <c r="L2766" i="11"/>
  <c r="L2758" i="11"/>
  <c r="L2750" i="11"/>
  <c r="L2742" i="11"/>
  <c r="L2734" i="11"/>
  <c r="L2726" i="11"/>
  <c r="L2718" i="11"/>
  <c r="L2710" i="11"/>
  <c r="L2702" i="11"/>
  <c r="L2694" i="11"/>
  <c r="L2686" i="11"/>
  <c r="L2678" i="11"/>
  <c r="L2670" i="11"/>
  <c r="L2662" i="11"/>
  <c r="L2654" i="11"/>
  <c r="L2646" i="11"/>
  <c r="L2638" i="11"/>
  <c r="L2630" i="11"/>
  <c r="L2622" i="11"/>
  <c r="L2614" i="11"/>
  <c r="L2606" i="11"/>
  <c r="L2598" i="11"/>
  <c r="L2590" i="11"/>
  <c r="L2582" i="11"/>
  <c r="L2574" i="11"/>
  <c r="L2566" i="11"/>
  <c r="L2558" i="11"/>
  <c r="L2550" i="11"/>
  <c r="L2542" i="11"/>
  <c r="L2534" i="11"/>
  <c r="L2526" i="11"/>
  <c r="L2518" i="11"/>
  <c r="L2510" i="11"/>
  <c r="L2502" i="11"/>
  <c r="L2494" i="11"/>
  <c r="L2486" i="11"/>
  <c r="L2478" i="11"/>
  <c r="L2470" i="11"/>
  <c r="L2462" i="11"/>
  <c r="L2454" i="11"/>
  <c r="L2446" i="11"/>
  <c r="L2438" i="11"/>
  <c r="L2430" i="11"/>
  <c r="L2422" i="11"/>
  <c r="L2414" i="11"/>
  <c r="L2406" i="11"/>
  <c r="L2398" i="11"/>
  <c r="L2390" i="11"/>
  <c r="L2382" i="11"/>
  <c r="L2374" i="11"/>
  <c r="L2366" i="11"/>
  <c r="L2358" i="11"/>
  <c r="L2350" i="11"/>
  <c r="L2342" i="11"/>
  <c r="L2334" i="11"/>
  <c r="L2326" i="11"/>
  <c r="L2318" i="11"/>
  <c r="L2310" i="11"/>
  <c r="L2302" i="11"/>
  <c r="L2294" i="11"/>
  <c r="L2286" i="11"/>
  <c r="L2278" i="11"/>
  <c r="L2270" i="11"/>
  <c r="L2262" i="11"/>
  <c r="L2254" i="11"/>
  <c r="L2246" i="11"/>
  <c r="L2238" i="11"/>
  <c r="L2230" i="11"/>
  <c r="L2222" i="11"/>
  <c r="L2214" i="11"/>
  <c r="L2206" i="11"/>
  <c r="L2198" i="11"/>
  <c r="L2190" i="11"/>
  <c r="L2182" i="11"/>
  <c r="L2174" i="11"/>
  <c r="L2166" i="11"/>
  <c r="L2158" i="11"/>
  <c r="L2150" i="11"/>
  <c r="L2142" i="11"/>
  <c r="L2134" i="11"/>
  <c r="L2126" i="11"/>
  <c r="L2118" i="11"/>
  <c r="L2110" i="11"/>
  <c r="L2102" i="11"/>
  <c r="L2094" i="11"/>
  <c r="L2086" i="11"/>
  <c r="L2078" i="11"/>
  <c r="L2070" i="11"/>
  <c r="L2062" i="11"/>
  <c r="L2054" i="11"/>
  <c r="L2046" i="11"/>
  <c r="L2038" i="11"/>
  <c r="L2030" i="11"/>
  <c r="L2022" i="11"/>
  <c r="L2014" i="11"/>
  <c r="L2006" i="11"/>
  <c r="L1998" i="11"/>
  <c r="L1990" i="11"/>
  <c r="L1982" i="11"/>
  <c r="L1974" i="11"/>
  <c r="L1966" i="11"/>
  <c r="L1958" i="11"/>
  <c r="L1950" i="11"/>
  <c r="L1942" i="11"/>
  <c r="L1934" i="11"/>
  <c r="L1926" i="11"/>
  <c r="L1918" i="11"/>
  <c r="L1910" i="11"/>
  <c r="L1902" i="11"/>
  <c r="L1894" i="11"/>
  <c r="L1886" i="11"/>
  <c r="L1878" i="11"/>
  <c r="L1870" i="11"/>
  <c r="L1862" i="11"/>
  <c r="L1854" i="11"/>
  <c r="L1846" i="11"/>
  <c r="L1838" i="11"/>
  <c r="L1830" i="11"/>
  <c r="L1822" i="11"/>
  <c r="L1814" i="11"/>
  <c r="L1806" i="11"/>
  <c r="L1798" i="11"/>
  <c r="L1790" i="11"/>
  <c r="L1782" i="11"/>
  <c r="L1774" i="11"/>
  <c r="L1766" i="11"/>
  <c r="L1758" i="11"/>
  <c r="L1750" i="11"/>
  <c r="L1742" i="11"/>
  <c r="L1734" i="11"/>
  <c r="L1726" i="11"/>
  <c r="L1718" i="11"/>
  <c r="L1710" i="11"/>
  <c r="L1702" i="11"/>
  <c r="L1694" i="11"/>
  <c r="L1686" i="11"/>
  <c r="L1678" i="11"/>
  <c r="L1670" i="11"/>
  <c r="L1662" i="11"/>
  <c r="L1654" i="11"/>
  <c r="L1646" i="11"/>
  <c r="L1638" i="11"/>
  <c r="L1630" i="11"/>
  <c r="L1622" i="11"/>
  <c r="L1614" i="11"/>
  <c r="L1606" i="11"/>
  <c r="L1598" i="11"/>
  <c r="L1590" i="11"/>
  <c r="L1582" i="11"/>
  <c r="L1574" i="11"/>
  <c r="L1566" i="11"/>
  <c r="L1558" i="11"/>
  <c r="L1550" i="11"/>
  <c r="L1542" i="11"/>
  <c r="L1534" i="11"/>
  <c r="L1526" i="11"/>
  <c r="L1518" i="11"/>
  <c r="L1510" i="11"/>
  <c r="L1502" i="11"/>
  <c r="L1494" i="11"/>
  <c r="L1486" i="11"/>
  <c r="L1478" i="11"/>
  <c r="L1470" i="11"/>
  <c r="L1462" i="11"/>
  <c r="L1454" i="11"/>
  <c r="L1446" i="11"/>
  <c r="L1438" i="11"/>
  <c r="L1430" i="11"/>
  <c r="L1422" i="11"/>
  <c r="L1414" i="11"/>
  <c r="L1406" i="11"/>
  <c r="L1398" i="11"/>
  <c r="L1390" i="11"/>
  <c r="L1382" i="11"/>
  <c r="L1374" i="11"/>
  <c r="L1366" i="11"/>
  <c r="L1358" i="11"/>
  <c r="L1350" i="11"/>
  <c r="L1342" i="11"/>
  <c r="L1334" i="11"/>
  <c r="L1326" i="11"/>
  <c r="L1318" i="11"/>
  <c r="L1310" i="11"/>
  <c r="L1302" i="11"/>
  <c r="L1294" i="11"/>
  <c r="L1286" i="11"/>
  <c r="L1278" i="11"/>
  <c r="L1270" i="11"/>
  <c r="L1262" i="11"/>
  <c r="L1254" i="11"/>
  <c r="L1246" i="11"/>
  <c r="L1238" i="11"/>
  <c r="L1230" i="11"/>
  <c r="L1222" i="11"/>
  <c r="L1214" i="11"/>
  <c r="L1206" i="11"/>
  <c r="L1198" i="11"/>
  <c r="L1190" i="11"/>
  <c r="L1182" i="11"/>
  <c r="L1174" i="11"/>
  <c r="L1166" i="11"/>
  <c r="L1158" i="11"/>
  <c r="L1150" i="11"/>
  <c r="L1142" i="11"/>
  <c r="L1134" i="11"/>
  <c r="L1126" i="11"/>
  <c r="L1118" i="11"/>
  <c r="L1110" i="11"/>
  <c r="L1102" i="11"/>
  <c r="L1094" i="11"/>
  <c r="L1086" i="11"/>
  <c r="L1078" i="11"/>
  <c r="L1070" i="11"/>
  <c r="L1062" i="11"/>
  <c r="L1054" i="11"/>
  <c r="L1046" i="11"/>
  <c r="L1038" i="11"/>
  <c r="L1030" i="11"/>
  <c r="L1022" i="11"/>
  <c r="L1014" i="11"/>
  <c r="L1006" i="11"/>
  <c r="L998" i="11"/>
  <c r="L990" i="11"/>
  <c r="L982" i="11"/>
  <c r="L974" i="11"/>
  <c r="L966" i="11"/>
  <c r="L958" i="11"/>
  <c r="L950" i="11"/>
  <c r="L942" i="11"/>
  <c r="L934" i="11"/>
  <c r="L926" i="11"/>
  <c r="L918" i="11"/>
  <c r="L910" i="11"/>
  <c r="L902" i="11"/>
  <c r="L894" i="11"/>
  <c r="L886" i="11"/>
  <c r="L878" i="11"/>
  <c r="L870" i="11"/>
  <c r="L862" i="11"/>
  <c r="L854" i="11"/>
  <c r="L846" i="11"/>
  <c r="L838" i="11"/>
  <c r="L830" i="11"/>
  <c r="L822" i="11"/>
  <c r="L814" i="11"/>
  <c r="L806" i="11"/>
  <c r="L798" i="11"/>
  <c r="L790" i="11"/>
  <c r="L782" i="11"/>
  <c r="L774" i="11"/>
  <c r="L766" i="11"/>
  <c r="L758" i="11"/>
  <c r="L750" i="11"/>
  <c r="L742" i="11"/>
  <c r="L734" i="11"/>
  <c r="L726" i="11"/>
  <c r="L718" i="11"/>
  <c r="L710" i="11"/>
  <c r="L702" i="11"/>
  <c r="L694" i="11"/>
  <c r="L686" i="11"/>
  <c r="L678" i="11"/>
  <c r="L670" i="11"/>
  <c r="L662" i="11"/>
  <c r="L654" i="11"/>
  <c r="L646" i="11"/>
  <c r="L638" i="11"/>
  <c r="L630" i="11"/>
  <c r="L622" i="11"/>
  <c r="L614" i="11"/>
  <c r="L606" i="11"/>
  <c r="L598" i="11"/>
  <c r="L590" i="11"/>
  <c r="L582" i="11"/>
  <c r="L574" i="11"/>
  <c r="L566" i="11"/>
  <c r="L558" i="11"/>
  <c r="L550" i="11"/>
  <c r="L542" i="11"/>
  <c r="L534" i="11"/>
  <c r="L526" i="11"/>
  <c r="L518" i="11"/>
  <c r="L510" i="11"/>
  <c r="L502" i="11"/>
  <c r="L494" i="11"/>
  <c r="L486" i="11"/>
  <c r="L478" i="11"/>
  <c r="L470" i="11"/>
  <c r="L462" i="11"/>
  <c r="L454" i="11"/>
  <c r="L446" i="11"/>
  <c r="L438" i="11"/>
  <c r="L430" i="11"/>
  <c r="L422" i="11"/>
  <c r="L414" i="11"/>
  <c r="L406" i="11"/>
  <c r="L398" i="11"/>
  <c r="L390" i="11"/>
  <c r="L382" i="11"/>
  <c r="L374" i="11"/>
  <c r="L366" i="11"/>
  <c r="L358" i="11"/>
  <c r="L350" i="11"/>
  <c r="L342" i="11"/>
  <c r="L334" i="11"/>
  <c r="L326" i="11"/>
  <c r="L318" i="11"/>
  <c r="L310" i="11"/>
  <c r="L302" i="11"/>
  <c r="L294" i="11"/>
  <c r="L286" i="11"/>
  <c r="L278" i="11"/>
  <c r="L270" i="11"/>
  <c r="L262" i="11"/>
  <c r="L254" i="11"/>
  <c r="L246" i="11"/>
  <c r="L238" i="11"/>
  <c r="L230" i="11"/>
  <c r="L222" i="11"/>
  <c r="L214" i="11"/>
  <c r="L206" i="11"/>
  <c r="L198" i="11"/>
  <c r="L190" i="11"/>
  <c r="L182" i="11"/>
  <c r="L174" i="11"/>
  <c r="L166" i="11"/>
  <c r="L158" i="11"/>
  <c r="L150" i="11"/>
  <c r="L142" i="11"/>
  <c r="L134" i="11"/>
  <c r="L126" i="11"/>
  <c r="L118" i="11"/>
  <c r="L110" i="11"/>
  <c r="L102" i="11"/>
  <c r="L94" i="11"/>
  <c r="L86" i="11"/>
  <c r="L78" i="11"/>
  <c r="L70" i="11"/>
  <c r="L62" i="11"/>
  <c r="L54" i="11"/>
  <c r="L46" i="11"/>
  <c r="L38" i="11"/>
  <c r="L30" i="11"/>
  <c r="L22" i="11"/>
  <c r="L14" i="11"/>
  <c r="L5005" i="11"/>
  <c r="L4997" i="11"/>
  <c r="L4989" i="11"/>
  <c r="L4981" i="11"/>
  <c r="L4973" i="11"/>
  <c r="L4965" i="11"/>
  <c r="L4957" i="11"/>
  <c r="L4949" i="11"/>
  <c r="L4941" i="11"/>
  <c r="L4933" i="11"/>
  <c r="L4925" i="11"/>
  <c r="L4917" i="11"/>
  <c r="L4909" i="11"/>
  <c r="L4901" i="11"/>
  <c r="L4893" i="11"/>
  <c r="L4885" i="11"/>
  <c r="L4877" i="11"/>
  <c r="L4869" i="11"/>
  <c r="L4861" i="11"/>
  <c r="L4853" i="11"/>
  <c r="L4845" i="11"/>
  <c r="L4837" i="11"/>
  <c r="L4829" i="11"/>
  <c r="L4821" i="11"/>
  <c r="L4813" i="11"/>
  <c r="L4805" i="11"/>
  <c r="L4797" i="11"/>
  <c r="L4789" i="11"/>
  <c r="L4781" i="11"/>
  <c r="L4773" i="11"/>
  <c r="L4765" i="11"/>
  <c r="L4757" i="11"/>
  <c r="L4749" i="11"/>
  <c r="L4741" i="11"/>
  <c r="L4733" i="11"/>
  <c r="L4725" i="11"/>
  <c r="L4717" i="11"/>
  <c r="L4709" i="11"/>
  <c r="L4701" i="11"/>
  <c r="L4693" i="11"/>
  <c r="L4685" i="11"/>
  <c r="L4677" i="11"/>
  <c r="L4669" i="11"/>
  <c r="L4661" i="11"/>
  <c r="L4653" i="11"/>
  <c r="L4645" i="11"/>
  <c r="L4637" i="11"/>
  <c r="L4629" i="11"/>
  <c r="L4621" i="11"/>
  <c r="L4613" i="11"/>
  <c r="L4605" i="11"/>
  <c r="L4597" i="11"/>
  <c r="L4589" i="11"/>
  <c r="L4581" i="11"/>
  <c r="L4573" i="11"/>
  <c r="L4565" i="11"/>
  <c r="L4557" i="11"/>
  <c r="L4549" i="11"/>
  <c r="L4541" i="11"/>
  <c r="L4533" i="11"/>
  <c r="L4525" i="11"/>
  <c r="L4517" i="11"/>
  <c r="L4509" i="11"/>
  <c r="L4501" i="11"/>
  <c r="L4493" i="11"/>
  <c r="L4485" i="11"/>
  <c r="L4477" i="11"/>
  <c r="L4469" i="11"/>
  <c r="L4461" i="11"/>
  <c r="L4453" i="11"/>
  <c r="L4445" i="11"/>
  <c r="L4437" i="11"/>
  <c r="L4429" i="11"/>
  <c r="L4421" i="11"/>
  <c r="L4413" i="11"/>
  <c r="L4405" i="11"/>
  <c r="L4397" i="11"/>
  <c r="L4389" i="11"/>
  <c r="L4381" i="11"/>
  <c r="L4373" i="11"/>
  <c r="L4365" i="11"/>
  <c r="L4357" i="11"/>
  <c r="L4349" i="11"/>
  <c r="L4341" i="11"/>
  <c r="L4333" i="11"/>
  <c r="L4325" i="11"/>
  <c r="L4317" i="11"/>
  <c r="L4309" i="11"/>
  <c r="L4301" i="11"/>
  <c r="L4293" i="11"/>
  <c r="L4285" i="11"/>
  <c r="L4277" i="11"/>
  <c r="L4269" i="11"/>
  <c r="L4261" i="11"/>
  <c r="L4253" i="11"/>
  <c r="L4245" i="11"/>
  <c r="L4237" i="11"/>
  <c r="L4229" i="11"/>
  <c r="L4221" i="11"/>
  <c r="L4213" i="11"/>
  <c r="L4205" i="11"/>
  <c r="L4197" i="11"/>
  <c r="L4189" i="11"/>
  <c r="L4181" i="11"/>
  <c r="L4173" i="11"/>
  <c r="L4165" i="11"/>
  <c r="L4157" i="11"/>
  <c r="L4149" i="11"/>
  <c r="L4141" i="11"/>
  <c r="L4133" i="11"/>
  <c r="L4125" i="11"/>
  <c r="L4117" i="11"/>
  <c r="L4109" i="11"/>
  <c r="L4101" i="11"/>
  <c r="L4093" i="11"/>
  <c r="L4085" i="11"/>
  <c r="L4077" i="11"/>
  <c r="L4069" i="11"/>
  <c r="L4061" i="11"/>
  <c r="L4053" i="11"/>
  <c r="L4045" i="11"/>
  <c r="L4037" i="11"/>
  <c r="L4029" i="11"/>
  <c r="L4021" i="11"/>
  <c r="L4013" i="11"/>
  <c r="L4005" i="11"/>
  <c r="L3997" i="11"/>
  <c r="L3989" i="11"/>
  <c r="L3981" i="11"/>
  <c r="L3973" i="11"/>
  <c r="L3965" i="11"/>
  <c r="L3957" i="11"/>
  <c r="L3949" i="11"/>
  <c r="L3941" i="11"/>
  <c r="L3933" i="11"/>
  <c r="L3925" i="11"/>
  <c r="L3917" i="11"/>
  <c r="L3909" i="11"/>
  <c r="L3901" i="11"/>
  <c r="L3893" i="11"/>
  <c r="L3885" i="11"/>
  <c r="L3877" i="11"/>
  <c r="L3869" i="11"/>
  <c r="L3861" i="11"/>
  <c r="L3853" i="11"/>
  <c r="L3845" i="11"/>
  <c r="L3837" i="11"/>
  <c r="L3829" i="11"/>
  <c r="L3821" i="11"/>
  <c r="L3813" i="11"/>
  <c r="L3805" i="11"/>
  <c r="L3797" i="11"/>
  <c r="L3789" i="11"/>
  <c r="L3781" i="11"/>
  <c r="L3773" i="11"/>
  <c r="L3765" i="11"/>
  <c r="L3757" i="11"/>
  <c r="L3749" i="11"/>
  <c r="L3741" i="11"/>
  <c r="L3733" i="11"/>
  <c r="L3725" i="11"/>
  <c r="L3717" i="11"/>
  <c r="L3709" i="11"/>
  <c r="L3701" i="11"/>
  <c r="L3693" i="11"/>
  <c r="L3685" i="11"/>
  <c r="L3677" i="11"/>
  <c r="L3669" i="11"/>
  <c r="L3661" i="11"/>
  <c r="L3653" i="11"/>
  <c r="L3645" i="11"/>
  <c r="L3637" i="11"/>
  <c r="L3629" i="11"/>
  <c r="L3621" i="11"/>
  <c r="L3613" i="11"/>
  <c r="L3605" i="11"/>
  <c r="L3597" i="11"/>
  <c r="L3589" i="11"/>
  <c r="L3581" i="11"/>
  <c r="L3573" i="11"/>
  <c r="L3565" i="11"/>
  <c r="L3557" i="11"/>
  <c r="L3549" i="11"/>
  <c r="L3541" i="11"/>
  <c r="L3533" i="11"/>
  <c r="L3525" i="11"/>
  <c r="L3517" i="11"/>
  <c r="L3509" i="11"/>
  <c r="L3501" i="11"/>
  <c r="L3493" i="11"/>
  <c r="L3485" i="11"/>
  <c r="L3477" i="11"/>
  <c r="L3469" i="11"/>
  <c r="L3461" i="11"/>
  <c r="L3453" i="11"/>
  <c r="L3445" i="11"/>
  <c r="L3437" i="11"/>
  <c r="L3429" i="11"/>
  <c r="L3421" i="11"/>
  <c r="L3413" i="11"/>
  <c r="L3405" i="11"/>
  <c r="L3397" i="11"/>
  <c r="L3389" i="11"/>
  <c r="L3381" i="11"/>
  <c r="L3373" i="11"/>
  <c r="L3365" i="11"/>
  <c r="L3357" i="11"/>
  <c r="L3349" i="11"/>
  <c r="L3341" i="11"/>
  <c r="L3333" i="11"/>
  <c r="L3325" i="11"/>
  <c r="L3317" i="11"/>
  <c r="L3309" i="11"/>
  <c r="L3301" i="11"/>
  <c r="L3293" i="11"/>
  <c r="L3285" i="11"/>
  <c r="L3277" i="11"/>
  <c r="L3269" i="11"/>
  <c r="L3261" i="11"/>
  <c r="L3253" i="11"/>
  <c r="L3245" i="11"/>
  <c r="L3237" i="11"/>
  <c r="L3229" i="11"/>
  <c r="L3221" i="11"/>
  <c r="L3213" i="11"/>
  <c r="L3205" i="11"/>
  <c r="L3197" i="11"/>
  <c r="L3189" i="11"/>
  <c r="L3181" i="11"/>
  <c r="L3173" i="11"/>
  <c r="L3165" i="11"/>
  <c r="L3157" i="11"/>
  <c r="L3149" i="11"/>
  <c r="L3141" i="11"/>
  <c r="L3133" i="11"/>
  <c r="L3125" i="11"/>
  <c r="L3117" i="11"/>
  <c r="L3109" i="11"/>
  <c r="L3101" i="11"/>
  <c r="L3093" i="11"/>
  <c r="L3085" i="11"/>
  <c r="L3077" i="11"/>
  <c r="L3069" i="11"/>
  <c r="L3061" i="11"/>
  <c r="L3053" i="11"/>
  <c r="L3045" i="11"/>
  <c r="L3037" i="11"/>
  <c r="L3029" i="11"/>
  <c r="L3021" i="11"/>
  <c r="L3013" i="11"/>
  <c r="L3005" i="11"/>
  <c r="L2997" i="11"/>
  <c r="L2989" i="11"/>
  <c r="L2981" i="11"/>
  <c r="L2973" i="11"/>
  <c r="L2965" i="11"/>
  <c r="L2957" i="11"/>
  <c r="L2949" i="11"/>
  <c r="L2941" i="11"/>
  <c r="L2933" i="11"/>
  <c r="L2925" i="11"/>
  <c r="L2917" i="11"/>
  <c r="L2909" i="11"/>
  <c r="L2901" i="11"/>
  <c r="L2893" i="11"/>
  <c r="L2885" i="11"/>
  <c r="L2877" i="11"/>
  <c r="L2869" i="11"/>
  <c r="L2861" i="11"/>
  <c r="L2853" i="11"/>
  <c r="L2845" i="11"/>
  <c r="L2837" i="11"/>
  <c r="L2829" i="11"/>
  <c r="L2821" i="11"/>
  <c r="L2813" i="11"/>
  <c r="L2805" i="11"/>
  <c r="L2797" i="11"/>
  <c r="L2789" i="11"/>
  <c r="L2781" i="11"/>
  <c r="L2773" i="11"/>
  <c r="L2765" i="11"/>
  <c r="L2757" i="11"/>
  <c r="L2749" i="11"/>
  <c r="L2741" i="11"/>
  <c r="L2733" i="11"/>
  <c r="L2725" i="11"/>
  <c r="L2717" i="11"/>
  <c r="L2709" i="11"/>
  <c r="L2701" i="11"/>
  <c r="L2693" i="11"/>
  <c r="L2685" i="11"/>
  <c r="L2677" i="11"/>
  <c r="L2669" i="11"/>
  <c r="L2661" i="11"/>
  <c r="L2653" i="11"/>
  <c r="L2645" i="11"/>
  <c r="L2637" i="11"/>
  <c r="L2629" i="11"/>
  <c r="L2621" i="11"/>
  <c r="L2613" i="11"/>
  <c r="L2605" i="11"/>
  <c r="L2597" i="11"/>
  <c r="L2589" i="11"/>
  <c r="L2581" i="11"/>
  <c r="L2573" i="11"/>
  <c r="L2565" i="11"/>
  <c r="L2557" i="11"/>
  <c r="L2549" i="11"/>
  <c r="L2541" i="11"/>
  <c r="L2533" i="11"/>
  <c r="L2525" i="11"/>
  <c r="L2517" i="11"/>
  <c r="L2509" i="11"/>
  <c r="L2501" i="11"/>
  <c r="L2493" i="11"/>
  <c r="L2485" i="11"/>
  <c r="L2477" i="11"/>
  <c r="L2469" i="11"/>
  <c r="L2461" i="11"/>
  <c r="L2453" i="11"/>
  <c r="L2445" i="11"/>
  <c r="L2437" i="11"/>
  <c r="L2429" i="11"/>
  <c r="L2421" i="11"/>
  <c r="L2413" i="11"/>
  <c r="L2405" i="11"/>
  <c r="L2397" i="11"/>
  <c r="L2389" i="11"/>
  <c r="L2381" i="11"/>
  <c r="L2373" i="11"/>
  <c r="L2365" i="11"/>
  <c r="L2357" i="11"/>
  <c r="L2349" i="11"/>
  <c r="L2341" i="11"/>
  <c r="L2333" i="11"/>
  <c r="L2325" i="11"/>
  <c r="L2317" i="11"/>
  <c r="L2309" i="11"/>
  <c r="L2301" i="11"/>
  <c r="L2293" i="11"/>
  <c r="L2285" i="11"/>
  <c r="L2277" i="11"/>
  <c r="L2269" i="11"/>
  <c r="L2261" i="11"/>
  <c r="L2253" i="11"/>
  <c r="L2245" i="11"/>
  <c r="L2237" i="11"/>
  <c r="L2229" i="11"/>
  <c r="L2221" i="11"/>
  <c r="L2213" i="11"/>
  <c r="L2205" i="11"/>
  <c r="L2197" i="11"/>
  <c r="L2189" i="11"/>
  <c r="L2181" i="11"/>
  <c r="L2173" i="11"/>
  <c r="L2165" i="11"/>
  <c r="L2157" i="11"/>
  <c r="L2149" i="11"/>
  <c r="L2141" i="11"/>
  <c r="L2133" i="11"/>
  <c r="L2125" i="11"/>
  <c r="L2117" i="11"/>
  <c r="L2109" i="11"/>
  <c r="L2101" i="11"/>
  <c r="L2093" i="11"/>
  <c r="L2085" i="11"/>
  <c r="L2077" i="11"/>
  <c r="L2069" i="11"/>
  <c r="L2061" i="11"/>
  <c r="L2053" i="11"/>
  <c r="L2045" i="11"/>
  <c r="L2037" i="11"/>
  <c r="L2029" i="11"/>
  <c r="L2021" i="11"/>
  <c r="L2013" i="11"/>
  <c r="L2005" i="11"/>
  <c r="L1997" i="11"/>
  <c r="L1989" i="11"/>
  <c r="L1981" i="11"/>
  <c r="L1973" i="11"/>
  <c r="L1965" i="11"/>
  <c r="L1957" i="11"/>
  <c r="L1949" i="11"/>
  <c r="L1941" i="11"/>
  <c r="L1933" i="11"/>
  <c r="L1925" i="11"/>
  <c r="L1917" i="11"/>
  <c r="L1909" i="11"/>
  <c r="L1901" i="11"/>
  <c r="L1893" i="11"/>
  <c r="L1885" i="11"/>
  <c r="L1877" i="11"/>
  <c r="L1869" i="11"/>
  <c r="L1861" i="11"/>
  <c r="L1853" i="11"/>
  <c r="L1845" i="11"/>
  <c r="L1837" i="11"/>
  <c r="L1829" i="11"/>
  <c r="L1821" i="11"/>
  <c r="L1813" i="11"/>
  <c r="L1805" i="11"/>
  <c r="L1797" i="11"/>
  <c r="L1789" i="11"/>
  <c r="L1781" i="11"/>
  <c r="L1773" i="11"/>
  <c r="L1765" i="11"/>
  <c r="L1757" i="11"/>
  <c r="L1749" i="11"/>
  <c r="L1741" i="11"/>
  <c r="L1733" i="11"/>
  <c r="L1725" i="11"/>
  <c r="L1717" i="11"/>
  <c r="L1709" i="11"/>
  <c r="L1701" i="11"/>
  <c r="L1693" i="11"/>
  <c r="L1685" i="11"/>
  <c r="L1677" i="11"/>
  <c r="L1669" i="11"/>
  <c r="L1661" i="11"/>
  <c r="L1653" i="11"/>
  <c r="L1645" i="11"/>
  <c r="L1637" i="11"/>
  <c r="L1629" i="11"/>
  <c r="L1621" i="11"/>
  <c r="L1613" i="11"/>
  <c r="L1605" i="11"/>
  <c r="L1597" i="11"/>
  <c r="L1589" i="11"/>
  <c r="L1581" i="11"/>
  <c r="L1573" i="11"/>
  <c r="L1565" i="11"/>
  <c r="L1557" i="11"/>
  <c r="L1549" i="11"/>
  <c r="L1541" i="11"/>
  <c r="L1533" i="11"/>
  <c r="L1525" i="11"/>
  <c r="L1517" i="11"/>
  <c r="L1509" i="11"/>
  <c r="L1501" i="11"/>
  <c r="L1493" i="11"/>
  <c r="L1485" i="11"/>
  <c r="L1477" i="11"/>
  <c r="L1469" i="11"/>
  <c r="L1461" i="11"/>
  <c r="L1453" i="11"/>
  <c r="L1445" i="11"/>
  <c r="L1437" i="11"/>
  <c r="L1429" i="11"/>
  <c r="L1421" i="11"/>
  <c r="L1413" i="11"/>
  <c r="L1405" i="11"/>
  <c r="L1397" i="11"/>
  <c r="L1389" i="11"/>
  <c r="L1381" i="11"/>
  <c r="L1373" i="11"/>
  <c r="L1365" i="11"/>
  <c r="L1357" i="11"/>
  <c r="L1349" i="11"/>
  <c r="L1341" i="11"/>
  <c r="L1333" i="11"/>
  <c r="L1325" i="11"/>
  <c r="L1317" i="11"/>
  <c r="L1309" i="11"/>
  <c r="L1301" i="11"/>
  <c r="L1293" i="11"/>
  <c r="L1285" i="11"/>
  <c r="L1277" i="11"/>
  <c r="L1269" i="11"/>
  <c r="L1261" i="11"/>
  <c r="L1253" i="11"/>
  <c r="L1245" i="11"/>
  <c r="L1237" i="11"/>
  <c r="L1229" i="11"/>
  <c r="L1221" i="11"/>
  <c r="L1213" i="11"/>
  <c r="L1205" i="11"/>
  <c r="L1197" i="11"/>
  <c r="L1189" i="11"/>
  <c r="L1181" i="11"/>
  <c r="L1173" i="11"/>
  <c r="L1165" i="11"/>
  <c r="L1157" i="11"/>
  <c r="L1149" i="11"/>
  <c r="L1141" i="11"/>
  <c r="L1133" i="11"/>
  <c r="L1125" i="11"/>
  <c r="L1117" i="11"/>
  <c r="L1109" i="11"/>
  <c r="L1101" i="11"/>
  <c r="L1093" i="11"/>
  <c r="L1085" i="11"/>
  <c r="L1077" i="11"/>
  <c r="L1069" i="11"/>
  <c r="L1061" i="11"/>
  <c r="L1053" i="11"/>
  <c r="L1045" i="11"/>
  <c r="L1037" i="11"/>
  <c r="L1029" i="11"/>
  <c r="L1021" i="11"/>
  <c r="L1013" i="11"/>
  <c r="L1005" i="11"/>
  <c r="L997" i="11"/>
  <c r="L989" i="11"/>
  <c r="L981" i="11"/>
  <c r="L973" i="11"/>
  <c r="L965" i="11"/>
  <c r="L957" i="11"/>
  <c r="L949" i="11"/>
  <c r="L941" i="11"/>
  <c r="L933" i="11"/>
  <c r="L925" i="11"/>
  <c r="L917" i="11"/>
  <c r="L909" i="11"/>
  <c r="L901" i="11"/>
  <c r="L893" i="11"/>
  <c r="L885" i="11"/>
  <c r="L877" i="11"/>
  <c r="L869" i="11"/>
  <c r="L861" i="11"/>
  <c r="L853" i="11"/>
  <c r="L845" i="11"/>
  <c r="L837" i="11"/>
  <c r="L829" i="11"/>
  <c r="L821" i="11"/>
  <c r="L813" i="11"/>
  <c r="L805" i="11"/>
  <c r="L797" i="11"/>
  <c r="L789" i="11"/>
  <c r="L781" i="11"/>
  <c r="L773" i="11"/>
  <c r="L765" i="11"/>
  <c r="L757" i="11"/>
  <c r="L749" i="11"/>
  <c r="L741" i="11"/>
  <c r="L733" i="11"/>
  <c r="L725" i="11"/>
  <c r="L717" i="11"/>
  <c r="L709" i="11"/>
  <c r="L701" i="11"/>
  <c r="L693" i="11"/>
  <c r="L685" i="11"/>
  <c r="L677" i="11"/>
  <c r="L669" i="11"/>
  <c r="L661" i="11"/>
  <c r="L653" i="11"/>
  <c r="L645" i="11"/>
  <c r="L637" i="11"/>
  <c r="L629" i="11"/>
  <c r="L621" i="11"/>
  <c r="L613" i="11"/>
  <c r="L605" i="11"/>
  <c r="L597" i="11"/>
  <c r="L589" i="11"/>
  <c r="L581" i="11"/>
  <c r="L573" i="11"/>
  <c r="L565" i="11"/>
  <c r="L557" i="11"/>
  <c r="L549" i="11"/>
  <c r="L541" i="11"/>
  <c r="L533" i="11"/>
  <c r="L525" i="11"/>
  <c r="L517" i="11"/>
  <c r="L509" i="11"/>
  <c r="L501" i="11"/>
  <c r="L493" i="11"/>
  <c r="L485" i="11"/>
  <c r="L477" i="11"/>
  <c r="L469" i="11"/>
  <c r="L461" i="11"/>
  <c r="L453" i="11"/>
  <c r="L445" i="11"/>
  <c r="L437" i="11"/>
  <c r="L429" i="11"/>
  <c r="L421" i="11"/>
  <c r="L413" i="11"/>
  <c r="L405" i="11"/>
  <c r="L397" i="11"/>
  <c r="L389" i="11"/>
  <c r="L381" i="11"/>
  <c r="L373" i="11"/>
  <c r="L365" i="11"/>
  <c r="L357" i="11"/>
  <c r="L349" i="11"/>
  <c r="L341" i="11"/>
  <c r="L333" i="11"/>
  <c r="L325" i="11"/>
  <c r="L317" i="11"/>
  <c r="L309" i="11"/>
  <c r="L301" i="11"/>
  <c r="L293" i="11"/>
  <c r="L285" i="11"/>
  <c r="L277" i="11"/>
  <c r="L269" i="11"/>
  <c r="L261" i="11"/>
  <c r="L253" i="11"/>
  <c r="L245" i="11"/>
  <c r="L237" i="11"/>
  <c r="L229" i="11"/>
  <c r="L221" i="11"/>
  <c r="L213" i="11"/>
  <c r="L205" i="11"/>
  <c r="L197" i="11"/>
  <c r="L189" i="11"/>
  <c r="L181" i="11"/>
  <c r="L173" i="11"/>
  <c r="L165" i="11"/>
  <c r="L157" i="11"/>
  <c r="L149" i="11"/>
  <c r="L141" i="11"/>
  <c r="L133" i="11"/>
  <c r="L125" i="11"/>
  <c r="L117" i="11"/>
  <c r="L109" i="11"/>
  <c r="L101" i="11"/>
  <c r="L93" i="11"/>
  <c r="L85" i="11"/>
  <c r="L77" i="11"/>
  <c r="L69" i="11"/>
  <c r="L61" i="11"/>
  <c r="L53" i="11"/>
  <c r="L45" i="11"/>
  <c r="L37" i="11"/>
  <c r="L29" i="11"/>
  <c r="L21" i="11"/>
  <c r="L13" i="11"/>
  <c r="L5004" i="11"/>
  <c r="L4996" i="11"/>
  <c r="L4988" i="11"/>
  <c r="L4980" i="11"/>
  <c r="L4972" i="11"/>
  <c r="L4964" i="11"/>
  <c r="L4956" i="11"/>
  <c r="L4948" i="11"/>
  <c r="L4940" i="11"/>
  <c r="L4932" i="11"/>
  <c r="L4924" i="11"/>
  <c r="L4916" i="11"/>
  <c r="L4908" i="11"/>
  <c r="L4900" i="11"/>
  <c r="L4892" i="11"/>
  <c r="L4884" i="11"/>
  <c r="L4876" i="11"/>
  <c r="L4868" i="11"/>
  <c r="L4860" i="11"/>
  <c r="L4852" i="11"/>
  <c r="L4844" i="11"/>
  <c r="L4836" i="11"/>
  <c r="L4828" i="11"/>
  <c r="L4820" i="11"/>
  <c r="L4812" i="11"/>
  <c r="L4804" i="11"/>
  <c r="L4796" i="11"/>
  <c r="L4788" i="11"/>
  <c r="L4780" i="11"/>
  <c r="L4772" i="11"/>
  <c r="L4764" i="11"/>
  <c r="L4756" i="11"/>
  <c r="L4748" i="11"/>
  <c r="L4740" i="11"/>
  <c r="L4732" i="11"/>
  <c r="L4724" i="11"/>
  <c r="L4716" i="11"/>
  <c r="L4708" i="11"/>
  <c r="L4700" i="11"/>
  <c r="L4692" i="11"/>
  <c r="L4684" i="11"/>
  <c r="L4676" i="11"/>
  <c r="L4668" i="11"/>
  <c r="L4660" i="11"/>
  <c r="L4652" i="11"/>
  <c r="L4644" i="11"/>
  <c r="L4636" i="11"/>
  <c r="L4628" i="11"/>
  <c r="L4620" i="11"/>
  <c r="L4612" i="11"/>
  <c r="L4604" i="11"/>
  <c r="L4596" i="11"/>
  <c r="L4588" i="11"/>
  <c r="L4580" i="11"/>
  <c r="L4572" i="11"/>
  <c r="L4564" i="11"/>
  <c r="L4556" i="11"/>
  <c r="L4548" i="11"/>
  <c r="L4540" i="11"/>
  <c r="L4532" i="11"/>
  <c r="L4524" i="11"/>
  <c r="L4516" i="11"/>
  <c r="L4508" i="11"/>
  <c r="L4500" i="11"/>
  <c r="L4492" i="11"/>
  <c r="L4484" i="11"/>
  <c r="L4476" i="11"/>
  <c r="L4468" i="11"/>
  <c r="L4460" i="11"/>
  <c r="L4452" i="11"/>
  <c r="L4444" i="11"/>
  <c r="L4436" i="11"/>
  <c r="L4428" i="11"/>
  <c r="L4420" i="11"/>
  <c r="L4412" i="11"/>
  <c r="L4404" i="11"/>
  <c r="L4396" i="11"/>
  <c r="L4388" i="11"/>
  <c r="L4380" i="11"/>
  <c r="L4372" i="11"/>
  <c r="L4364" i="11"/>
  <c r="L4356" i="11"/>
  <c r="L4348" i="11"/>
  <c r="L4340" i="11"/>
  <c r="L4332" i="11"/>
  <c r="L4324" i="11"/>
  <c r="L4316" i="11"/>
  <c r="L4308" i="11"/>
  <c r="L4300" i="11"/>
  <c r="L4292" i="11"/>
  <c r="L4284" i="11"/>
  <c r="L4276" i="11"/>
  <c r="L4268" i="11"/>
  <c r="L4260" i="11"/>
  <c r="L4252" i="11"/>
  <c r="L4244" i="11"/>
  <c r="L4236" i="11"/>
  <c r="L4228" i="11"/>
  <c r="L4220" i="11"/>
  <c r="L4212" i="11"/>
  <c r="L4204" i="11"/>
  <c r="L4196" i="11"/>
  <c r="L4188" i="11"/>
  <c r="L4180" i="11"/>
  <c r="L4172" i="11"/>
  <c r="L4164" i="11"/>
  <c r="L4156" i="11"/>
  <c r="L4148" i="11"/>
  <c r="L4140" i="11"/>
  <c r="L4132" i="11"/>
  <c r="L4124" i="11"/>
  <c r="L4116" i="11"/>
  <c r="L4108" i="11"/>
  <c r="L4100" i="11"/>
  <c r="L4092" i="11"/>
  <c r="L4084" i="11"/>
  <c r="L4076" i="11"/>
  <c r="L4068" i="11"/>
  <c r="L4060" i="11"/>
  <c r="L4052" i="11"/>
  <c r="L4044" i="11"/>
  <c r="L4036" i="11"/>
  <c r="L4028" i="11"/>
  <c r="L4020" i="11"/>
  <c r="L4012" i="11"/>
  <c r="L4004" i="11"/>
  <c r="L3996" i="11"/>
  <c r="L3988" i="11"/>
  <c r="L3980" i="11"/>
  <c r="L3972" i="11"/>
  <c r="L3964" i="11"/>
  <c r="L3956" i="11"/>
  <c r="L3948" i="11"/>
  <c r="L3940" i="11"/>
  <c r="L3932" i="11"/>
  <c r="L3924" i="11"/>
  <c r="L3916" i="11"/>
  <c r="L3908" i="11"/>
  <c r="L3900" i="11"/>
  <c r="L3892" i="11"/>
  <c r="L3884" i="11"/>
  <c r="L3876" i="11"/>
  <c r="L3868" i="11"/>
  <c r="L3860" i="11"/>
  <c r="L3852" i="11"/>
  <c r="L3844" i="11"/>
  <c r="L3836" i="11"/>
  <c r="L3828" i="11"/>
  <c r="L3820" i="11"/>
  <c r="L3812" i="11"/>
  <c r="L3804" i="11"/>
  <c r="L3796" i="11"/>
  <c r="L3788" i="11"/>
  <c r="L3780" i="11"/>
  <c r="L3772" i="11"/>
  <c r="L3764" i="11"/>
  <c r="L3756" i="11"/>
  <c r="L3748" i="11"/>
  <c r="L3740" i="11"/>
  <c r="L3732" i="11"/>
  <c r="L3724" i="11"/>
  <c r="L3716" i="11"/>
  <c r="L3708" i="11"/>
  <c r="L3700" i="11"/>
  <c r="L3692" i="11"/>
  <c r="L3684" i="11"/>
  <c r="L3676" i="11"/>
  <c r="L3668" i="11"/>
  <c r="L3660" i="11"/>
  <c r="L3652" i="11"/>
  <c r="L3644" i="11"/>
  <c r="L3636" i="11"/>
  <c r="L3628" i="11"/>
  <c r="L3620" i="11"/>
  <c r="L3612" i="11"/>
  <c r="L3604" i="11"/>
  <c r="L3596" i="11"/>
  <c r="L3588" i="11"/>
  <c r="L3580" i="11"/>
  <c r="L3572" i="11"/>
  <c r="L3564" i="11"/>
  <c r="L3556" i="11"/>
  <c r="L3548" i="11"/>
  <c r="L3540" i="11"/>
  <c r="L3532" i="11"/>
  <c r="L3524" i="11"/>
  <c r="L3516" i="11"/>
  <c r="L3508" i="11"/>
  <c r="L3500" i="11"/>
  <c r="L3492" i="11"/>
  <c r="L3484" i="11"/>
  <c r="L3476" i="11"/>
  <c r="L3468" i="11"/>
  <c r="L3460" i="11"/>
  <c r="L3452" i="11"/>
  <c r="L3444" i="11"/>
  <c r="L3436" i="11"/>
  <c r="L3428" i="11"/>
  <c r="L3420" i="11"/>
  <c r="L3412" i="11"/>
  <c r="L3404" i="11"/>
  <c r="L3396" i="11"/>
  <c r="L3388" i="11"/>
  <c r="L3380" i="11"/>
  <c r="L3372" i="11"/>
  <c r="L3364" i="11"/>
  <c r="L3356" i="11"/>
  <c r="L3348" i="11"/>
  <c r="L3340" i="11"/>
  <c r="L3332" i="11"/>
  <c r="L3324" i="11"/>
  <c r="L3316" i="11"/>
  <c r="L3308" i="11"/>
  <c r="L3300" i="11"/>
  <c r="L3292" i="11"/>
  <c r="L3284" i="11"/>
  <c r="L3276" i="11"/>
  <c r="L3268" i="11"/>
  <c r="L3260" i="11"/>
  <c r="L3252" i="11"/>
  <c r="L3244" i="11"/>
  <c r="L3236" i="11"/>
  <c r="L3228" i="11"/>
  <c r="L3220" i="11"/>
  <c r="L3212" i="11"/>
  <c r="L3204" i="11"/>
  <c r="L3196" i="11"/>
  <c r="L3188" i="11"/>
  <c r="L3180" i="11"/>
  <c r="L3172" i="11"/>
  <c r="L3164" i="11"/>
  <c r="L3156" i="11"/>
  <c r="L3148" i="11"/>
  <c r="L3140" i="11"/>
  <c r="L3132" i="11"/>
  <c r="L3124" i="11"/>
  <c r="L3116" i="11"/>
  <c r="L3108" i="11"/>
  <c r="L3100" i="11"/>
  <c r="L3092" i="11"/>
  <c r="L3084" i="11"/>
  <c r="L3076" i="11"/>
  <c r="L3068" i="11"/>
  <c r="L3060" i="11"/>
  <c r="L3052" i="11"/>
  <c r="L3044" i="11"/>
  <c r="L3036" i="11"/>
  <c r="L3028" i="11"/>
  <c r="L3020" i="11"/>
  <c r="L3012" i="11"/>
  <c r="L3004" i="11"/>
  <c r="L2996" i="11"/>
  <c r="L2988" i="11"/>
  <c r="L2980" i="11"/>
  <c r="L2972" i="11"/>
  <c r="L2964" i="11"/>
  <c r="L2956" i="11"/>
  <c r="L2948" i="11"/>
  <c r="L2940" i="11"/>
  <c r="L2932" i="11"/>
  <c r="L2924" i="11"/>
  <c r="L2916" i="11"/>
  <c r="L2908" i="11"/>
  <c r="L2900" i="11"/>
  <c r="L2892" i="11"/>
  <c r="L2884" i="11"/>
  <c r="L2876" i="11"/>
  <c r="L2868" i="11"/>
  <c r="L2860" i="11"/>
  <c r="L2852" i="11"/>
  <c r="L2844" i="11"/>
  <c r="L2836" i="11"/>
  <c r="L2828" i="11"/>
  <c r="L2820" i="11"/>
  <c r="L2812" i="11"/>
  <c r="L2804" i="11"/>
  <c r="L2796" i="11"/>
  <c r="L2788" i="11"/>
  <c r="L2780" i="11"/>
  <c r="L2772" i="11"/>
  <c r="L2764" i="11"/>
  <c r="L2756" i="11"/>
  <c r="L2748" i="11"/>
  <c r="L2740" i="11"/>
  <c r="L2732" i="11"/>
  <c r="L2724" i="11"/>
  <c r="L2716" i="11"/>
  <c r="L2708" i="11"/>
  <c r="L2700" i="11"/>
  <c r="L2692" i="11"/>
  <c r="L2684" i="11"/>
  <c r="L2676" i="11"/>
  <c r="L2668" i="11"/>
  <c r="L2660" i="11"/>
  <c r="L2652" i="11"/>
  <c r="L2644" i="11"/>
  <c r="L2636" i="11"/>
  <c r="L2628" i="11"/>
  <c r="L2620" i="11"/>
  <c r="L2612" i="11"/>
  <c r="L2604" i="11"/>
  <c r="L2596" i="11"/>
  <c r="L2588" i="11"/>
  <c r="L2580" i="11"/>
  <c r="L2572" i="11"/>
  <c r="L2564" i="11"/>
  <c r="L2556" i="11"/>
  <c r="L2548" i="11"/>
  <c r="L2540" i="11"/>
  <c r="L2532" i="11"/>
  <c r="L2524" i="11"/>
  <c r="L2516" i="11"/>
  <c r="L2508" i="11"/>
  <c r="L2500" i="11"/>
  <c r="L2492" i="11"/>
  <c r="L2484" i="11"/>
  <c r="L2476" i="11"/>
  <c r="L2468" i="11"/>
  <c r="L2460" i="11"/>
  <c r="L2452" i="11"/>
  <c r="L2444" i="11"/>
  <c r="L2436" i="11"/>
  <c r="L2428" i="11"/>
  <c r="L2420" i="11"/>
  <c r="L2412" i="11"/>
  <c r="L2404" i="11"/>
  <c r="L2396" i="11"/>
  <c r="L2388" i="11"/>
  <c r="L2380" i="11"/>
  <c r="L2372" i="11"/>
  <c r="L2364" i="11"/>
  <c r="L2356" i="11"/>
  <c r="L2348" i="11"/>
  <c r="L2340" i="11"/>
  <c r="L2332" i="11"/>
  <c r="L2324" i="11"/>
  <c r="L2316" i="11"/>
  <c r="L2308" i="11"/>
  <c r="L2300" i="11"/>
  <c r="L2292" i="11"/>
  <c r="L2284" i="11"/>
  <c r="L2276" i="11"/>
  <c r="L2268" i="11"/>
  <c r="L2260" i="11"/>
  <c r="L2252" i="11"/>
  <c r="L2244" i="11"/>
  <c r="L2236" i="11"/>
  <c r="L2228" i="11"/>
  <c r="L2220" i="11"/>
  <c r="L2212" i="11"/>
  <c r="L2204" i="11"/>
  <c r="L2196" i="11"/>
  <c r="L2188" i="11"/>
  <c r="L2180" i="11"/>
  <c r="L2172" i="11"/>
  <c r="L2164" i="11"/>
  <c r="L2156" i="11"/>
  <c r="L2148" i="11"/>
  <c r="L2140" i="11"/>
  <c r="L2132" i="11"/>
  <c r="L2124" i="11"/>
  <c r="L2116" i="11"/>
  <c r="L2108" i="11"/>
  <c r="L2100" i="11"/>
  <c r="L2092" i="11"/>
  <c r="L2084" i="11"/>
  <c r="L2076" i="11"/>
  <c r="L2068" i="11"/>
  <c r="L2060" i="11"/>
  <c r="L2052" i="11"/>
  <c r="L2044" i="11"/>
  <c r="L2036" i="11"/>
  <c r="L2028" i="11"/>
  <c r="L2020" i="11"/>
  <c r="L2012" i="11"/>
  <c r="L2004" i="11"/>
  <c r="L1996" i="11"/>
  <c r="L1988" i="11"/>
  <c r="L1980" i="11"/>
  <c r="L1972" i="11"/>
  <c r="L1964" i="11"/>
  <c r="L1956" i="11"/>
  <c r="L1948" i="11"/>
  <c r="L1940" i="11"/>
  <c r="L1932" i="11"/>
  <c r="L1924" i="11"/>
  <c r="L1916" i="11"/>
  <c r="L1908" i="11"/>
  <c r="L1900" i="11"/>
  <c r="L1892" i="11"/>
  <c r="L1884" i="11"/>
  <c r="L1876" i="11"/>
  <c r="L1868" i="11"/>
  <c r="L1860" i="11"/>
  <c r="L1852" i="11"/>
  <c r="L1844" i="11"/>
  <c r="L1836" i="11"/>
  <c r="L1828" i="11"/>
  <c r="L1820" i="11"/>
  <c r="L1812" i="11"/>
  <c r="L1804" i="11"/>
  <c r="L1796" i="11"/>
  <c r="L1788" i="11"/>
  <c r="L1780" i="11"/>
  <c r="L1772" i="11"/>
  <c r="L1764" i="11"/>
  <c r="L1756" i="11"/>
  <c r="L1748" i="11"/>
  <c r="L1740" i="11"/>
  <c r="L1732" i="11"/>
  <c r="L1724" i="11"/>
  <c r="L1716" i="11"/>
  <c r="L1708" i="11"/>
  <c r="L1700" i="11"/>
  <c r="L1692" i="11"/>
  <c r="L1684" i="11"/>
  <c r="L1676" i="11"/>
  <c r="L1668" i="11"/>
  <c r="L1660" i="11"/>
  <c r="L1652" i="11"/>
  <c r="L1644" i="11"/>
  <c r="L1636" i="11"/>
  <c r="L1628" i="11"/>
  <c r="L1620" i="11"/>
  <c r="L1612" i="11"/>
  <c r="L1604" i="11"/>
  <c r="L1596" i="11"/>
  <c r="L1588" i="11"/>
  <c r="L1580" i="11"/>
  <c r="L1572" i="11"/>
  <c r="L1564" i="11"/>
  <c r="L1556" i="11"/>
  <c r="L1548" i="11"/>
  <c r="L1540" i="11"/>
  <c r="L1532" i="11"/>
  <c r="L1524" i="11"/>
  <c r="L1516" i="11"/>
  <c r="L1508" i="11"/>
  <c r="L1500" i="11"/>
  <c r="L1492" i="11"/>
  <c r="L1484" i="11"/>
  <c r="L1476" i="11"/>
  <c r="L1468" i="11"/>
  <c r="L1460" i="11"/>
  <c r="L1452" i="11"/>
  <c r="L1444" i="11"/>
  <c r="L1436" i="11"/>
  <c r="L1428" i="11"/>
  <c r="L1420" i="11"/>
  <c r="L1412" i="11"/>
  <c r="L1404" i="11"/>
  <c r="L1396" i="11"/>
  <c r="L1388" i="11"/>
  <c r="L1380" i="11"/>
  <c r="L1372" i="11"/>
  <c r="L1364" i="11"/>
  <c r="L1356" i="11"/>
  <c r="L1348" i="11"/>
  <c r="L1340" i="11"/>
  <c r="L1332" i="11"/>
  <c r="L1324" i="11"/>
  <c r="L1316" i="11"/>
  <c r="L1308" i="11"/>
  <c r="L1300" i="11"/>
  <c r="L1292" i="11"/>
  <c r="L1284" i="11"/>
  <c r="L1276" i="11"/>
  <c r="L1268" i="11"/>
  <c r="L1260" i="11"/>
  <c r="L1252" i="11"/>
  <c r="L1244" i="11"/>
  <c r="L1236" i="11"/>
  <c r="L1228" i="11"/>
  <c r="L1220" i="11"/>
  <c r="L1212" i="11"/>
  <c r="L1204" i="11"/>
  <c r="L1196" i="11"/>
  <c r="L1188" i="11"/>
  <c r="L1180" i="11"/>
  <c r="L1172" i="11"/>
  <c r="L1164" i="11"/>
  <c r="L1156" i="11"/>
  <c r="L1148" i="11"/>
  <c r="L1140" i="11"/>
  <c r="L1132" i="11"/>
  <c r="L1124" i="11"/>
  <c r="L1116" i="11"/>
  <c r="L1108" i="11"/>
  <c r="L1100" i="11"/>
  <c r="L1092" i="11"/>
  <c r="L1084" i="11"/>
  <c r="L1076" i="11"/>
  <c r="L1068" i="11"/>
  <c r="L1060" i="11"/>
  <c r="L1052" i="11"/>
  <c r="L1044" i="11"/>
  <c r="L1036" i="11"/>
  <c r="L1028" i="11"/>
  <c r="L1020" i="11"/>
  <c r="L1012" i="11"/>
  <c r="L1004" i="11"/>
  <c r="L996" i="11"/>
  <c r="L988" i="11"/>
  <c r="L980" i="11"/>
  <c r="L972" i="11"/>
  <c r="L964" i="11"/>
  <c r="L956" i="11"/>
  <c r="L948" i="11"/>
  <c r="L940" i="11"/>
  <c r="L932" i="11"/>
  <c r="L924" i="11"/>
  <c r="L916" i="11"/>
  <c r="L908" i="11"/>
  <c r="L900" i="11"/>
  <c r="L892" i="11"/>
  <c r="L884" i="11"/>
  <c r="L876" i="11"/>
  <c r="L868" i="11"/>
  <c r="L860" i="11"/>
  <c r="L852" i="11"/>
  <c r="L844" i="11"/>
  <c r="L836" i="11"/>
  <c r="L828" i="11"/>
  <c r="L820" i="11"/>
  <c r="L812" i="11"/>
  <c r="L804" i="11"/>
  <c r="L796" i="11"/>
  <c r="L788" i="11"/>
  <c r="L780" i="11"/>
  <c r="L772" i="11"/>
  <c r="L764" i="11"/>
  <c r="L756" i="11"/>
  <c r="L748" i="11"/>
  <c r="L740" i="11"/>
  <c r="L732" i="11"/>
  <c r="L724" i="11"/>
  <c r="L716" i="11"/>
  <c r="L708" i="11"/>
  <c r="L700" i="11"/>
  <c r="L692" i="11"/>
  <c r="L684" i="11"/>
  <c r="L676" i="11"/>
  <c r="L668" i="11"/>
  <c r="L660" i="11"/>
  <c r="L652" i="11"/>
  <c r="L644" i="11"/>
  <c r="L636" i="11"/>
  <c r="L628" i="11"/>
  <c r="L620" i="11"/>
  <c r="L612" i="11"/>
  <c r="L604" i="11"/>
  <c r="L596" i="11"/>
  <c r="L588" i="11"/>
  <c r="L580" i="11"/>
  <c r="L572" i="11"/>
  <c r="L564" i="11"/>
  <c r="L556" i="11"/>
  <c r="L548" i="11"/>
  <c r="L540" i="11"/>
  <c r="L532" i="11"/>
  <c r="L524" i="11"/>
  <c r="L516" i="11"/>
  <c r="L508" i="11"/>
  <c r="L500" i="11"/>
  <c r="L492" i="11"/>
  <c r="L484" i="11"/>
  <c r="L476" i="11"/>
  <c r="L468" i="11"/>
  <c r="L460" i="11"/>
  <c r="L452" i="11"/>
  <c r="L444" i="11"/>
  <c r="L436" i="11"/>
  <c r="L428" i="11"/>
  <c r="L420" i="11"/>
  <c r="L412" i="11"/>
  <c r="L404" i="11"/>
  <c r="L396" i="11"/>
  <c r="L388" i="11"/>
  <c r="L380" i="11"/>
  <c r="L372" i="11"/>
  <c r="L364" i="11"/>
  <c r="L356" i="11"/>
  <c r="L348" i="11"/>
  <c r="L340" i="11"/>
  <c r="L332" i="11"/>
  <c r="L324" i="11"/>
  <c r="L316" i="11"/>
  <c r="L308" i="11"/>
  <c r="L300" i="11"/>
  <c r="L292" i="11"/>
  <c r="L284" i="11"/>
  <c r="L276" i="11"/>
  <c r="L268" i="11"/>
  <c r="L260" i="11"/>
  <c r="L252" i="11"/>
  <c r="L244" i="11"/>
  <c r="L236" i="11"/>
  <c r="L228" i="11"/>
  <c r="L220" i="11"/>
  <c r="L212" i="11"/>
  <c r="L204" i="11"/>
  <c r="L196" i="11"/>
  <c r="L188" i="11"/>
  <c r="L180" i="11"/>
  <c r="L172" i="11"/>
  <c r="L164" i="11"/>
  <c r="L156" i="11"/>
  <c r="L148" i="11"/>
  <c r="L140" i="11"/>
  <c r="L132" i="11"/>
  <c r="L124" i="11"/>
  <c r="L116" i="11"/>
  <c r="L108" i="11"/>
  <c r="L100" i="11"/>
  <c r="L92" i="11"/>
  <c r="L84" i="11"/>
  <c r="L76" i="11"/>
  <c r="L68" i="11"/>
  <c r="L60" i="11"/>
  <c r="L52" i="11"/>
  <c r="L44" i="11"/>
  <c r="L36" i="11"/>
  <c r="L28" i="11"/>
  <c r="L20" i="11"/>
  <c r="L12" i="11"/>
  <c r="L5011" i="11"/>
  <c r="L5003" i="11"/>
  <c r="L4995" i="11"/>
  <c r="L4987" i="11"/>
  <c r="L4979" i="11"/>
  <c r="L4971" i="11"/>
  <c r="L4963" i="11"/>
  <c r="L4955" i="11"/>
  <c r="L4947" i="11"/>
  <c r="L4939" i="11"/>
  <c r="L4931" i="11"/>
  <c r="L4923" i="11"/>
  <c r="L4915" i="11"/>
  <c r="L4907" i="11"/>
  <c r="L4899" i="11"/>
  <c r="L4891" i="11"/>
  <c r="L4883" i="11"/>
  <c r="L4875" i="11"/>
  <c r="L4867" i="11"/>
  <c r="L4859" i="11"/>
  <c r="L4851" i="11"/>
  <c r="L4843" i="11"/>
  <c r="L4835" i="11"/>
  <c r="L4827" i="11"/>
  <c r="L4819" i="11"/>
  <c r="L4811" i="11"/>
  <c r="L4803" i="11"/>
  <c r="L4795" i="11"/>
  <c r="L4787" i="11"/>
  <c r="L4779" i="11"/>
  <c r="L4771" i="11"/>
  <c r="L4763" i="11"/>
  <c r="L4755" i="11"/>
  <c r="L4747" i="11"/>
  <c r="L4739" i="11"/>
  <c r="L4731" i="11"/>
  <c r="L4723" i="11"/>
  <c r="L4715" i="11"/>
  <c r="L4707" i="11"/>
  <c r="L4699" i="11"/>
  <c r="L4691" i="11"/>
  <c r="L4683" i="11"/>
  <c r="L4675" i="11"/>
  <c r="L4667" i="11"/>
  <c r="L4659" i="11"/>
  <c r="L4651" i="11"/>
  <c r="L4643" i="11"/>
  <c r="L4635" i="11"/>
  <c r="L4627" i="11"/>
  <c r="L4619" i="11"/>
  <c r="L4611" i="11"/>
  <c r="L4603" i="11"/>
  <c r="L4595" i="11"/>
  <c r="L4587" i="11"/>
  <c r="L4579" i="11"/>
  <c r="L4571" i="11"/>
  <c r="L4563" i="11"/>
  <c r="L4555" i="11"/>
  <c r="L4547" i="11"/>
  <c r="L4539" i="11"/>
  <c r="L4531" i="11"/>
  <c r="L4523" i="11"/>
  <c r="L4515" i="11"/>
  <c r="L4507" i="11"/>
  <c r="L4499" i="11"/>
  <c r="L4491" i="11"/>
  <c r="L4483" i="11"/>
  <c r="L4475" i="11"/>
  <c r="L4467" i="11"/>
  <c r="L4459" i="11"/>
  <c r="L4451" i="11"/>
  <c r="L4443" i="11"/>
  <c r="L4435" i="11"/>
  <c r="L4427" i="11"/>
  <c r="L4419" i="11"/>
  <c r="L4411" i="11"/>
  <c r="L4403" i="11"/>
  <c r="L4395" i="11"/>
  <c r="L4387" i="11"/>
  <c r="L4379" i="11"/>
  <c r="L4371" i="11"/>
  <c r="L4363" i="11"/>
  <c r="L4355" i="11"/>
  <c r="L4347" i="11"/>
  <c r="L4339" i="11"/>
  <c r="L4331" i="11"/>
  <c r="L4323" i="11"/>
  <c r="L4315" i="11"/>
  <c r="L4307" i="11"/>
  <c r="L4299" i="11"/>
  <c r="L4291" i="11"/>
  <c r="L4283" i="11"/>
  <c r="L4275" i="11"/>
  <c r="L4267" i="11"/>
  <c r="L4259" i="11"/>
  <c r="L4251" i="11"/>
  <c r="L4243" i="11"/>
  <c r="L4235" i="11"/>
  <c r="L4227" i="11"/>
  <c r="L4219" i="11"/>
  <c r="L4211" i="11"/>
  <c r="L4203" i="11"/>
  <c r="L4195" i="11"/>
  <c r="L4187" i="11"/>
  <c r="L4179" i="11"/>
  <c r="L4171" i="11"/>
  <c r="L4163" i="11"/>
  <c r="L4155" i="11"/>
  <c r="L4147" i="11"/>
  <c r="L4139" i="11"/>
  <c r="L4131" i="11"/>
  <c r="L4123" i="11"/>
  <c r="L4115" i="11"/>
  <c r="L4107" i="11"/>
  <c r="L4099" i="11"/>
  <c r="L4091" i="11"/>
  <c r="L4083" i="11"/>
  <c r="L4075" i="11"/>
  <c r="L4067" i="11"/>
  <c r="L4059" i="11"/>
  <c r="L4051" i="11"/>
  <c r="L4043" i="11"/>
  <c r="L4035" i="11"/>
  <c r="L4027" i="11"/>
  <c r="L4019" i="11"/>
  <c r="L4011" i="11"/>
  <c r="L4003" i="11"/>
  <c r="L3995" i="11"/>
  <c r="L3987" i="11"/>
  <c r="L3979" i="11"/>
  <c r="L3971" i="11"/>
  <c r="L3963" i="11"/>
  <c r="L3955" i="11"/>
  <c r="L3947" i="11"/>
  <c r="L3939" i="11"/>
  <c r="L3931" i="11"/>
  <c r="L3923" i="11"/>
  <c r="L3915" i="11"/>
  <c r="L3907" i="11"/>
  <c r="L3899" i="11"/>
  <c r="L3891" i="11"/>
  <c r="L3883" i="11"/>
  <c r="L3875" i="11"/>
  <c r="L3867" i="11"/>
  <c r="L3859" i="11"/>
  <c r="L3851" i="11"/>
  <c r="L3843" i="11"/>
  <c r="L3835" i="11"/>
  <c r="L3827" i="11"/>
  <c r="L3819" i="11"/>
  <c r="L3811" i="11"/>
  <c r="L3803" i="11"/>
  <c r="L3795" i="11"/>
  <c r="L3787" i="11"/>
  <c r="L3779" i="11"/>
  <c r="L3771" i="11"/>
  <c r="L3763" i="11"/>
  <c r="L3755" i="11"/>
  <c r="L3747" i="11"/>
  <c r="L3739" i="11"/>
  <c r="L3731" i="11"/>
  <c r="L3723" i="11"/>
  <c r="L3715" i="11"/>
  <c r="L3707" i="11"/>
  <c r="L3699" i="11"/>
  <c r="L3691" i="11"/>
  <c r="L3683" i="11"/>
  <c r="L3675" i="11"/>
  <c r="L3667" i="11"/>
  <c r="L3659" i="11"/>
  <c r="L3651" i="11"/>
  <c r="L3643" i="11"/>
  <c r="L3635" i="11"/>
  <c r="L3627" i="11"/>
  <c r="L3619" i="11"/>
  <c r="L3611" i="11"/>
  <c r="L3603" i="11"/>
  <c r="L3595" i="11"/>
  <c r="L3587" i="11"/>
  <c r="L3579" i="11"/>
  <c r="L3571" i="11"/>
  <c r="L3563" i="11"/>
  <c r="L3555" i="11"/>
  <c r="L3547" i="11"/>
  <c r="L3539" i="11"/>
  <c r="L3531" i="11"/>
  <c r="L3523" i="11"/>
  <c r="L3515" i="11"/>
  <c r="L3507" i="11"/>
  <c r="L3499" i="11"/>
  <c r="L3491" i="11"/>
  <c r="L3483" i="11"/>
  <c r="L3475" i="11"/>
  <c r="L3467" i="11"/>
  <c r="L3459" i="11"/>
  <c r="L3451" i="11"/>
  <c r="L3443" i="11"/>
  <c r="L3435" i="11"/>
  <c r="L3427" i="11"/>
  <c r="L3419" i="11"/>
  <c r="L3411" i="11"/>
  <c r="L3403" i="11"/>
  <c r="L3395" i="11"/>
  <c r="L3387" i="11"/>
  <c r="L3379" i="11"/>
  <c r="L3371" i="11"/>
  <c r="L3363" i="11"/>
  <c r="L3355" i="11"/>
  <c r="L3347" i="11"/>
  <c r="L3339" i="11"/>
  <c r="L3331" i="11"/>
  <c r="L3323" i="11"/>
  <c r="L3315" i="11"/>
  <c r="L3307" i="11"/>
  <c r="L3299" i="11"/>
  <c r="L3291" i="11"/>
  <c r="L3283" i="11"/>
  <c r="L3275" i="11"/>
  <c r="L3267" i="11"/>
  <c r="L3259" i="11"/>
  <c r="L3251" i="11"/>
  <c r="L3243" i="11"/>
  <c r="L3235" i="11"/>
  <c r="L3227" i="11"/>
  <c r="L3219" i="11"/>
  <c r="L3211" i="11"/>
  <c r="L3203" i="11"/>
  <c r="L3195" i="11"/>
  <c r="L3187" i="11"/>
  <c r="L3179" i="11"/>
  <c r="L3171" i="11"/>
  <c r="L3163" i="11"/>
  <c r="L3155" i="11"/>
  <c r="L3147" i="11"/>
  <c r="L3139" i="11"/>
  <c r="L3131" i="11"/>
  <c r="L3123" i="11"/>
  <c r="L3115" i="11"/>
  <c r="L3107" i="11"/>
  <c r="L3099" i="11"/>
  <c r="L3091" i="11"/>
  <c r="L3083" i="11"/>
  <c r="L3075" i="11"/>
  <c r="L3067" i="11"/>
  <c r="L3059" i="11"/>
  <c r="L3051" i="11"/>
  <c r="L3043" i="11"/>
  <c r="L3035" i="11"/>
  <c r="L3027" i="11"/>
  <c r="L3019" i="11"/>
  <c r="L3011" i="11"/>
  <c r="L3003" i="11"/>
  <c r="L2995" i="11"/>
  <c r="L2987" i="11"/>
  <c r="L2979" i="11"/>
  <c r="L2971" i="11"/>
  <c r="L2963" i="11"/>
  <c r="L2955" i="11"/>
  <c r="L2947" i="11"/>
  <c r="L2939" i="11"/>
  <c r="L2931" i="11"/>
  <c r="L2923" i="11"/>
  <c r="L2915" i="11"/>
  <c r="L2907" i="11"/>
  <c r="L2899" i="11"/>
  <c r="L2891" i="11"/>
  <c r="L2883" i="11"/>
  <c r="L2875" i="11"/>
  <c r="L2867" i="11"/>
  <c r="L2859" i="11"/>
  <c r="L2851" i="11"/>
  <c r="L2843" i="11"/>
  <c r="L2835" i="11"/>
  <c r="L2827" i="11"/>
  <c r="L2819" i="11"/>
  <c r="L2811" i="11"/>
  <c r="L2803" i="11"/>
  <c r="L2795" i="11"/>
  <c r="L2787" i="11"/>
  <c r="L2779" i="11"/>
  <c r="L2771" i="11"/>
  <c r="L2763" i="11"/>
  <c r="L2755" i="11"/>
  <c r="L2747" i="11"/>
  <c r="L2739" i="11"/>
  <c r="L2731" i="11"/>
  <c r="L2723" i="11"/>
  <c r="L2715" i="11"/>
  <c r="L2707" i="11"/>
  <c r="L2699" i="11"/>
  <c r="L2691" i="11"/>
  <c r="L2683" i="11"/>
  <c r="L2675" i="11"/>
  <c r="L2667" i="11"/>
  <c r="L2659" i="11"/>
  <c r="L2651" i="11"/>
  <c r="L2643" i="11"/>
  <c r="L2635" i="11"/>
  <c r="L2627" i="11"/>
  <c r="L2619" i="11"/>
  <c r="L2611" i="11"/>
  <c r="L2603" i="11"/>
  <c r="L2595" i="11"/>
  <c r="L2587" i="11"/>
  <c r="L2579" i="11"/>
  <c r="L2571" i="11"/>
  <c r="L2563" i="11"/>
  <c r="L2555" i="11"/>
  <c r="L2547" i="11"/>
  <c r="L2539" i="11"/>
  <c r="L2531" i="11"/>
  <c r="L2523" i="11"/>
  <c r="L2515" i="11"/>
  <c r="L2507" i="11"/>
  <c r="L2499" i="11"/>
  <c r="L2491" i="11"/>
  <c r="L2483" i="11"/>
  <c r="L2475" i="11"/>
  <c r="L2467" i="11"/>
  <c r="L2459" i="11"/>
  <c r="L2451" i="11"/>
  <c r="L2443" i="11"/>
  <c r="L2435" i="11"/>
  <c r="L2427" i="11"/>
  <c r="L2419" i="11"/>
  <c r="L2411" i="11"/>
  <c r="L2403" i="11"/>
  <c r="L2395" i="11"/>
  <c r="L2387" i="11"/>
  <c r="L2379" i="11"/>
  <c r="L2371" i="11"/>
  <c r="L2363" i="11"/>
  <c r="L2355" i="11"/>
  <c r="L2347" i="11"/>
  <c r="L2339" i="11"/>
  <c r="L2331" i="11"/>
  <c r="L2323" i="11"/>
  <c r="L2315" i="11"/>
  <c r="L2307" i="11"/>
  <c r="L2299" i="11"/>
  <c r="L2291" i="11"/>
  <c r="L2283" i="11"/>
  <c r="L2275" i="11"/>
  <c r="L2267" i="11"/>
  <c r="L2259" i="11"/>
  <c r="L2251" i="11"/>
  <c r="L2243" i="11"/>
  <c r="L2235" i="11"/>
  <c r="L2227" i="11"/>
  <c r="L2219" i="11"/>
  <c r="L2211" i="11"/>
  <c r="L2203" i="11"/>
  <c r="L2195" i="11"/>
  <c r="L2187" i="11"/>
  <c r="L2179" i="11"/>
  <c r="L2171" i="11"/>
  <c r="L2163" i="11"/>
  <c r="L2155" i="11"/>
  <c r="L2147" i="11"/>
  <c r="L2139" i="11"/>
  <c r="L2131" i="11"/>
  <c r="L2123" i="11"/>
  <c r="L2115" i="11"/>
  <c r="L2107" i="11"/>
  <c r="L2099" i="11"/>
  <c r="L2091" i="11"/>
  <c r="L2083" i="11"/>
  <c r="L2075" i="11"/>
  <c r="L2067" i="11"/>
  <c r="L2059" i="11"/>
  <c r="L2051" i="11"/>
  <c r="L2043" i="11"/>
  <c r="L2035" i="11"/>
  <c r="L2027" i="11"/>
  <c r="L2019" i="11"/>
  <c r="L2011" i="11"/>
  <c r="L2003" i="11"/>
  <c r="L1995" i="11"/>
  <c r="L1987" i="11"/>
  <c r="L1979" i="11"/>
  <c r="L1971" i="11"/>
  <c r="L1963" i="11"/>
  <c r="L1955" i="11"/>
  <c r="L1947" i="11"/>
  <c r="L1939" i="11"/>
  <c r="L1931" i="11"/>
  <c r="L1923" i="11"/>
  <c r="L1915" i="11"/>
  <c r="L1907" i="11"/>
  <c r="L1899" i="11"/>
  <c r="L1891" i="11"/>
  <c r="L1883" i="11"/>
  <c r="L1875" i="11"/>
  <c r="L1867" i="11"/>
  <c r="L1859" i="11"/>
  <c r="L1851" i="11"/>
  <c r="L1843" i="11"/>
  <c r="L1835" i="11"/>
  <c r="L1827" i="11"/>
  <c r="L1819" i="11"/>
  <c r="L1811" i="11"/>
  <c r="L1803" i="11"/>
  <c r="L1795" i="11"/>
  <c r="L1787" i="11"/>
  <c r="L1779" i="11"/>
  <c r="L1771" i="11"/>
  <c r="L1763" i="11"/>
  <c r="L1755" i="11"/>
  <c r="L1747" i="11"/>
  <c r="L1739" i="11"/>
  <c r="L1731" i="11"/>
  <c r="L1723" i="11"/>
  <c r="L1715" i="11"/>
  <c r="L1707" i="11"/>
  <c r="L1699" i="11"/>
  <c r="L1691" i="11"/>
  <c r="L1683" i="11"/>
  <c r="L1675" i="11"/>
  <c r="L1667" i="11"/>
  <c r="L1659" i="11"/>
  <c r="L1651" i="11"/>
  <c r="L1643" i="11"/>
  <c r="L1635" i="11"/>
  <c r="L1627" i="11"/>
  <c r="L1619" i="11"/>
  <c r="L1611" i="11"/>
  <c r="L1603" i="11"/>
  <c r="L1595" i="11"/>
  <c r="L1587" i="11"/>
  <c r="L1579" i="11"/>
  <c r="L1571" i="11"/>
  <c r="L1563" i="11"/>
  <c r="L1555" i="11"/>
  <c r="L1547" i="11"/>
  <c r="L1539" i="11"/>
  <c r="L1531" i="11"/>
  <c r="L1523" i="11"/>
  <c r="L1515" i="11"/>
  <c r="L1507" i="11"/>
  <c r="L1499" i="11"/>
  <c r="L1491" i="11"/>
  <c r="L1483" i="11"/>
  <c r="L1475" i="11"/>
  <c r="L1467" i="11"/>
  <c r="L1459" i="11"/>
  <c r="L1451" i="11"/>
  <c r="L1443" i="11"/>
  <c r="L1435" i="11"/>
  <c r="L1427" i="11"/>
  <c r="L1419" i="11"/>
  <c r="L1411" i="11"/>
  <c r="L1403" i="11"/>
  <c r="L1395" i="11"/>
  <c r="L1387" i="11"/>
  <c r="L1379" i="11"/>
  <c r="L1371" i="11"/>
  <c r="L1363" i="11"/>
  <c r="L1355" i="11"/>
  <c r="L1347" i="11"/>
  <c r="L1339" i="11"/>
  <c r="L1331" i="11"/>
  <c r="L1323" i="11"/>
  <c r="L1315" i="11"/>
  <c r="L1307" i="11"/>
  <c r="L1299" i="11"/>
  <c r="L1291" i="11"/>
  <c r="L1283" i="11"/>
  <c r="L1275" i="11"/>
  <c r="L1267" i="11"/>
  <c r="L1259" i="11"/>
  <c r="L1251" i="11"/>
  <c r="L1243" i="11"/>
  <c r="L1235" i="11"/>
  <c r="L1227" i="11"/>
  <c r="L1219" i="11"/>
  <c r="L1211" i="11"/>
  <c r="L1203" i="11"/>
  <c r="L1195" i="11"/>
  <c r="L1187" i="11"/>
  <c r="L1179" i="11"/>
  <c r="L1171" i="11"/>
  <c r="L1163" i="11"/>
  <c r="L1155" i="11"/>
  <c r="L1147" i="11"/>
  <c r="L1139" i="11"/>
  <c r="L1131" i="11"/>
  <c r="L1123" i="11"/>
  <c r="L1115" i="11"/>
  <c r="L1107" i="11"/>
  <c r="L1099" i="11"/>
  <c r="L1091" i="11"/>
  <c r="L1083" i="11"/>
  <c r="L1075" i="11"/>
  <c r="L1067" i="11"/>
  <c r="L1059" i="11"/>
  <c r="L1051" i="11"/>
  <c r="L1043" i="11"/>
  <c r="L1035" i="11"/>
  <c r="L1027" i="11"/>
  <c r="L1019" i="11"/>
  <c r="L1011" i="11"/>
  <c r="L1003" i="11"/>
  <c r="L995" i="11"/>
  <c r="L987" i="11"/>
  <c r="L979" i="11"/>
  <c r="L971" i="11"/>
  <c r="L963" i="11"/>
  <c r="L955" i="11"/>
  <c r="L947" i="11"/>
  <c r="L939" i="11"/>
  <c r="L931" i="11"/>
  <c r="L923" i="11"/>
  <c r="L915" i="11"/>
  <c r="L907" i="11"/>
  <c r="L899" i="11"/>
  <c r="L891" i="11"/>
  <c r="L883" i="11"/>
  <c r="L875" i="11"/>
  <c r="L867" i="11"/>
  <c r="L859" i="11"/>
  <c r="L851" i="11"/>
  <c r="L843" i="11"/>
  <c r="L835" i="11"/>
  <c r="L827" i="11"/>
  <c r="L819" i="11"/>
  <c r="L811" i="11"/>
  <c r="L803" i="11"/>
  <c r="L795" i="11"/>
  <c r="L787" i="11"/>
  <c r="L779" i="11"/>
  <c r="L771" i="11"/>
  <c r="L763" i="11"/>
  <c r="L755" i="11"/>
  <c r="L747" i="11"/>
  <c r="L739" i="11"/>
  <c r="L731" i="11"/>
  <c r="L723" i="11"/>
  <c r="L715" i="11"/>
  <c r="L707" i="11"/>
  <c r="L699" i="11"/>
  <c r="L691" i="11"/>
  <c r="L683" i="11"/>
  <c r="L675" i="11"/>
  <c r="L667" i="11"/>
  <c r="L659" i="11"/>
  <c r="L651" i="11"/>
  <c r="L643" i="11"/>
  <c r="L635" i="11"/>
  <c r="L627" i="11"/>
  <c r="L619" i="11"/>
  <c r="L611" i="11"/>
  <c r="L603" i="11"/>
  <c r="L595" i="11"/>
  <c r="L587" i="11"/>
  <c r="L579" i="11"/>
  <c r="L571" i="11"/>
  <c r="L563" i="11"/>
  <c r="L555" i="11"/>
  <c r="L547" i="11"/>
  <c r="L539" i="11"/>
  <c r="L531" i="11"/>
  <c r="L523" i="11"/>
  <c r="L515" i="11"/>
  <c r="L507" i="11"/>
  <c r="L499" i="11"/>
  <c r="L491" i="11"/>
  <c r="L483" i="11"/>
  <c r="L475" i="11"/>
  <c r="L467" i="11"/>
  <c r="L459" i="11"/>
  <c r="L451" i="11"/>
  <c r="L443" i="11"/>
  <c r="L435" i="11"/>
  <c r="L427" i="11"/>
  <c r="L419" i="11"/>
  <c r="L411" i="11"/>
  <c r="L403" i="11"/>
  <c r="L395" i="11"/>
  <c r="L387" i="11"/>
  <c r="L379" i="11"/>
  <c r="L371" i="11"/>
  <c r="L363" i="11"/>
  <c r="L355" i="11"/>
  <c r="L347" i="11"/>
  <c r="L339" i="11"/>
  <c r="L331" i="11"/>
  <c r="L323" i="11"/>
  <c r="L315" i="11"/>
  <c r="L307" i="11"/>
  <c r="L299" i="11"/>
  <c r="L291" i="11"/>
  <c r="L283" i="11"/>
  <c r="L275" i="11"/>
  <c r="L267" i="11"/>
  <c r="L259" i="11"/>
  <c r="L251" i="11"/>
  <c r="L243" i="11"/>
  <c r="L235" i="11"/>
  <c r="L227" i="11"/>
  <c r="L219" i="11"/>
  <c r="L211" i="11"/>
  <c r="L203" i="11"/>
  <c r="L195" i="11"/>
  <c r="L187" i="11"/>
  <c r="L179" i="11"/>
  <c r="L171" i="11"/>
  <c r="L163" i="11"/>
  <c r="L155" i="11"/>
  <c r="L147" i="11"/>
  <c r="L139" i="11"/>
  <c r="L131" i="11"/>
  <c r="L123" i="11"/>
  <c r="L115" i="11"/>
  <c r="L107" i="11"/>
  <c r="L99" i="11"/>
  <c r="L91" i="11"/>
  <c r="L83" i="11"/>
  <c r="L75" i="11"/>
  <c r="L67" i="11"/>
  <c r="L59" i="11"/>
  <c r="L51" i="11"/>
  <c r="L43" i="11"/>
  <c r="L35" i="11"/>
  <c r="L27" i="11"/>
  <c r="L19" i="11"/>
  <c r="L5010" i="11"/>
  <c r="L5002" i="11"/>
  <c r="L4994" i="11"/>
  <c r="L4986" i="11"/>
  <c r="L4978" i="11"/>
  <c r="L4970" i="11"/>
  <c r="L4962" i="11"/>
  <c r="L4954" i="11"/>
  <c r="L4946" i="11"/>
  <c r="L4938" i="11"/>
  <c r="L4930" i="11"/>
  <c r="L4922" i="11"/>
  <c r="L4914" i="11"/>
  <c r="L4906" i="11"/>
  <c r="L4898" i="11"/>
  <c r="L4890" i="11"/>
  <c r="L4882" i="11"/>
  <c r="L4874" i="11"/>
  <c r="L4866" i="11"/>
  <c r="L4858" i="11"/>
  <c r="L4850" i="11"/>
  <c r="L4842" i="11"/>
  <c r="L4834" i="11"/>
  <c r="L4826" i="11"/>
  <c r="L4818" i="11"/>
  <c r="L4810" i="11"/>
  <c r="L4802" i="11"/>
  <c r="L4794" i="11"/>
  <c r="L4786" i="11"/>
  <c r="L4778" i="11"/>
  <c r="L4770" i="11"/>
  <c r="L4762" i="11"/>
  <c r="L4754" i="11"/>
  <c r="L4746" i="11"/>
  <c r="L4738" i="11"/>
  <c r="L4730" i="11"/>
  <c r="L4722" i="11"/>
  <c r="L4714" i="11"/>
  <c r="L4706" i="11"/>
  <c r="L4698" i="11"/>
  <c r="L4690" i="11"/>
  <c r="L4682" i="11"/>
  <c r="L4674" i="11"/>
  <c r="L4666" i="11"/>
  <c r="L4658" i="11"/>
  <c r="L4650" i="11"/>
  <c r="L4642" i="11"/>
  <c r="L4634" i="11"/>
  <c r="L4626" i="11"/>
  <c r="L4618" i="11"/>
  <c r="L4610" i="11"/>
  <c r="L4602" i="11"/>
  <c r="L4594" i="11"/>
  <c r="L4586" i="11"/>
  <c r="L4578" i="11"/>
  <c r="L4570" i="11"/>
  <c r="L4562" i="11"/>
  <c r="L4554" i="11"/>
  <c r="L4546" i="11"/>
  <c r="L4538" i="11"/>
  <c r="L4530" i="11"/>
  <c r="L4522" i="11"/>
  <c r="L4514" i="11"/>
  <c r="L4506" i="11"/>
  <c r="L4498" i="11"/>
  <c r="L4490" i="11"/>
  <c r="L4482" i="11"/>
  <c r="L4474" i="11"/>
  <c r="L4466" i="11"/>
  <c r="L4458" i="11"/>
  <c r="L4450" i="11"/>
  <c r="L4442" i="11"/>
  <c r="L4434" i="11"/>
  <c r="L4426" i="11"/>
  <c r="L4418" i="11"/>
  <c r="L4410" i="11"/>
  <c r="L4402" i="11"/>
  <c r="L4394" i="11"/>
  <c r="L4386" i="11"/>
  <c r="L4378" i="11"/>
  <c r="L4370" i="11"/>
  <c r="L4362" i="11"/>
  <c r="L4354" i="11"/>
  <c r="L4346" i="11"/>
  <c r="L4338" i="11"/>
  <c r="L4330" i="11"/>
  <c r="L4322" i="11"/>
  <c r="L4314" i="11"/>
  <c r="L4306" i="11"/>
  <c r="L4298" i="11"/>
  <c r="L4290" i="11"/>
  <c r="L4282" i="11"/>
  <c r="L4274" i="11"/>
  <c r="L4266" i="11"/>
  <c r="L4258" i="11"/>
  <c r="L4250" i="11"/>
  <c r="L4242" i="11"/>
  <c r="L4234" i="11"/>
  <c r="L4226" i="11"/>
  <c r="L4218" i="11"/>
  <c r="L4210" i="11"/>
  <c r="L4202" i="11"/>
  <c r="L4194" i="11"/>
  <c r="L4186" i="11"/>
  <c r="L4178" i="11"/>
  <c r="L4170" i="11"/>
  <c r="L4162" i="11"/>
  <c r="L4154" i="11"/>
  <c r="L4146" i="11"/>
  <c r="L4138" i="11"/>
  <c r="L4130" i="11"/>
  <c r="L4122" i="11"/>
  <c r="L4114" i="11"/>
  <c r="L4106" i="11"/>
  <c r="L4098" i="11"/>
  <c r="L4090" i="11"/>
  <c r="L4082" i="11"/>
  <c r="L4074" i="11"/>
  <c r="L4066" i="11"/>
  <c r="L4058" i="11"/>
  <c r="L4050" i="11"/>
  <c r="L4042" i="11"/>
  <c r="L4034" i="11"/>
  <c r="L4026" i="11"/>
  <c r="L4018" i="11"/>
  <c r="L4010" i="11"/>
  <c r="L4002" i="11"/>
  <c r="L3994" i="11"/>
  <c r="L3986" i="11"/>
  <c r="L3978" i="11"/>
  <c r="L3970" i="11"/>
  <c r="L3962" i="11"/>
  <c r="L3954" i="11"/>
  <c r="L3946" i="11"/>
  <c r="L3938" i="11"/>
  <c r="L3930" i="11"/>
  <c r="L3922" i="11"/>
  <c r="L3914" i="11"/>
  <c r="L3906" i="11"/>
  <c r="L3898" i="11"/>
  <c r="L3890" i="11"/>
  <c r="L3882" i="11"/>
  <c r="L3874" i="11"/>
  <c r="L3866" i="11"/>
  <c r="L3858" i="11"/>
  <c r="L3850" i="11"/>
  <c r="L3842" i="11"/>
  <c r="L3834" i="11"/>
  <c r="L3826" i="11"/>
  <c r="L3818" i="11"/>
  <c r="L3810" i="11"/>
  <c r="L3802" i="11"/>
  <c r="L3794" i="11"/>
  <c r="L3786" i="11"/>
  <c r="L3778" i="11"/>
  <c r="L3770" i="11"/>
  <c r="L3762" i="11"/>
  <c r="L3754" i="11"/>
  <c r="L3746" i="11"/>
  <c r="L3738" i="11"/>
  <c r="L3730" i="11"/>
  <c r="L3722" i="11"/>
  <c r="L3714" i="11"/>
  <c r="L3706" i="11"/>
  <c r="L3698" i="11"/>
  <c r="L3690" i="11"/>
  <c r="L3682" i="11"/>
  <c r="L3674" i="11"/>
  <c r="L3666" i="11"/>
  <c r="L3658" i="11"/>
  <c r="L3650" i="11"/>
  <c r="L3642" i="11"/>
  <c r="L3634" i="11"/>
  <c r="L3626" i="11"/>
  <c r="L3618" i="11"/>
  <c r="L3610" i="11"/>
  <c r="L3602" i="11"/>
  <c r="L3594" i="11"/>
  <c r="L3586" i="11"/>
  <c r="L3578" i="11"/>
  <c r="L3570" i="11"/>
  <c r="L3562" i="11"/>
  <c r="L3554" i="11"/>
  <c r="L3546" i="11"/>
  <c r="L3538" i="11"/>
  <c r="L3530" i="11"/>
  <c r="L3522" i="11"/>
  <c r="L3514" i="11"/>
  <c r="L3506" i="11"/>
  <c r="L3498" i="11"/>
  <c r="L3490" i="11"/>
  <c r="L3482" i="11"/>
  <c r="L3474" i="11"/>
  <c r="L3466" i="11"/>
  <c r="L3458" i="11"/>
  <c r="L3450" i="11"/>
  <c r="L3442" i="11"/>
  <c r="L3434" i="11"/>
  <c r="L3426" i="11"/>
  <c r="L3418" i="11"/>
  <c r="L3410" i="11"/>
  <c r="L3402" i="11"/>
  <c r="L3394" i="11"/>
  <c r="L3386" i="11"/>
  <c r="L3378" i="11"/>
  <c r="L3370" i="11"/>
  <c r="L3362" i="11"/>
  <c r="L3354" i="11"/>
  <c r="L3346" i="11"/>
  <c r="L3338" i="11"/>
  <c r="L3330" i="11"/>
  <c r="L3322" i="11"/>
  <c r="L3314" i="11"/>
  <c r="L3306" i="11"/>
  <c r="L3298" i="11"/>
  <c r="L3290" i="11"/>
  <c r="L3282" i="11"/>
  <c r="L3274" i="11"/>
  <c r="L3266" i="11"/>
  <c r="L3258" i="11"/>
  <c r="L3250" i="11"/>
  <c r="L3242" i="11"/>
  <c r="L3234" i="11"/>
  <c r="L3226" i="11"/>
  <c r="L3218" i="11"/>
  <c r="L3210" i="11"/>
  <c r="L3202" i="11"/>
  <c r="L3194" i="11"/>
  <c r="L3186" i="11"/>
  <c r="L3178" i="11"/>
  <c r="L3170" i="11"/>
  <c r="L3162" i="11"/>
  <c r="L3154" i="11"/>
  <c r="L3146" i="11"/>
  <c r="L3138" i="11"/>
  <c r="L3130" i="11"/>
  <c r="L3122" i="11"/>
  <c r="L3114" i="11"/>
  <c r="L3106" i="11"/>
  <c r="L3098" i="11"/>
  <c r="L3090" i="11"/>
  <c r="L3082" i="11"/>
  <c r="L3074" i="11"/>
  <c r="L3066" i="11"/>
  <c r="L3058" i="11"/>
  <c r="L3050" i="11"/>
  <c r="L3042" i="11"/>
  <c r="L3034" i="11"/>
  <c r="L3026" i="11"/>
  <c r="L3018" i="11"/>
  <c r="L3010" i="11"/>
  <c r="L3002" i="11"/>
  <c r="L2994" i="11"/>
  <c r="L2986" i="11"/>
  <c r="L2978" i="11"/>
  <c r="L2970" i="11"/>
  <c r="L2962" i="11"/>
  <c r="L2954" i="11"/>
  <c r="L2946" i="11"/>
  <c r="L2938" i="11"/>
  <c r="L2930" i="11"/>
  <c r="L2922" i="11"/>
  <c r="L2914" i="11"/>
  <c r="L2906" i="11"/>
  <c r="L2898" i="11"/>
  <c r="L2890" i="11"/>
  <c r="L2882" i="11"/>
  <c r="L2874" i="11"/>
  <c r="L2866" i="11"/>
  <c r="L2858" i="11"/>
  <c r="L2850" i="11"/>
  <c r="L2842" i="11"/>
  <c r="L2834" i="11"/>
  <c r="L2826" i="11"/>
  <c r="L2818" i="11"/>
  <c r="L2810" i="11"/>
  <c r="L2802" i="11"/>
  <c r="L2794" i="11"/>
  <c r="L2786" i="11"/>
  <c r="L2778" i="11"/>
  <c r="L2770" i="11"/>
  <c r="L2762" i="11"/>
  <c r="L2754" i="11"/>
  <c r="L2746" i="11"/>
  <c r="L2738" i="11"/>
  <c r="L2730" i="11"/>
  <c r="L2722" i="11"/>
  <c r="L2714" i="11"/>
  <c r="L2706" i="11"/>
  <c r="L2698" i="11"/>
  <c r="L2690" i="11"/>
  <c r="L2682" i="11"/>
  <c r="L2674" i="11"/>
  <c r="L2666" i="11"/>
  <c r="L2658" i="11"/>
  <c r="L2650" i="11"/>
  <c r="L2642" i="11"/>
  <c r="L2634" i="11"/>
  <c r="L2626" i="11"/>
  <c r="L2618" i="11"/>
  <c r="L2610" i="11"/>
  <c r="L2602" i="11"/>
  <c r="L2594" i="11"/>
  <c r="L2586" i="11"/>
  <c r="L2578" i="11"/>
  <c r="L2570" i="11"/>
  <c r="L2562" i="11"/>
  <c r="L2554" i="11"/>
  <c r="L2546" i="11"/>
  <c r="L2538" i="11"/>
  <c r="L2530" i="11"/>
  <c r="L2522" i="11"/>
  <c r="L2514" i="11"/>
  <c r="L2506" i="11"/>
  <c r="L2498" i="11"/>
  <c r="L2490" i="11"/>
  <c r="L2482" i="11"/>
  <c r="L2474" i="11"/>
  <c r="L2466" i="11"/>
  <c r="L2458" i="11"/>
  <c r="L2450" i="11"/>
  <c r="L2442" i="11"/>
  <c r="L2434" i="11"/>
  <c r="L2426" i="11"/>
  <c r="L2418" i="11"/>
  <c r="L2410" i="11"/>
  <c r="L2402" i="11"/>
  <c r="L2394" i="11"/>
  <c r="L2386" i="11"/>
  <c r="L2378" i="11"/>
  <c r="L2370" i="11"/>
  <c r="L2362" i="11"/>
  <c r="L2354" i="11"/>
  <c r="L2346" i="11"/>
  <c r="L2338" i="11"/>
  <c r="L2330" i="11"/>
  <c r="L2322" i="11"/>
  <c r="L2314" i="11"/>
  <c r="L2306" i="11"/>
  <c r="L2298" i="11"/>
  <c r="L2290" i="11"/>
  <c r="L2282" i="11"/>
  <c r="L2274" i="11"/>
  <c r="L2266" i="11"/>
  <c r="L2258" i="11"/>
  <c r="L2250" i="11"/>
  <c r="L2242" i="11"/>
  <c r="L2234" i="11"/>
  <c r="L2226" i="11"/>
  <c r="L2218" i="11"/>
  <c r="L2210" i="11"/>
  <c r="L2202" i="11"/>
  <c r="L2194" i="11"/>
  <c r="L2186" i="11"/>
  <c r="L2178" i="11"/>
  <c r="L2170" i="11"/>
  <c r="L2162" i="11"/>
  <c r="L2154" i="11"/>
  <c r="L2146" i="11"/>
  <c r="L2138" i="11"/>
  <c r="L2130" i="11"/>
  <c r="L2122" i="11"/>
  <c r="L2114" i="11"/>
  <c r="L2106" i="11"/>
  <c r="L2098" i="11"/>
  <c r="L2090" i="11"/>
  <c r="L2082" i="11"/>
  <c r="L2074" i="11"/>
  <c r="L2066" i="11"/>
  <c r="L2058" i="11"/>
  <c r="L2050" i="11"/>
  <c r="L2042" i="11"/>
  <c r="L2034" i="11"/>
  <c r="L2026" i="11"/>
  <c r="L2018" i="11"/>
  <c r="L2010" i="11"/>
  <c r="L2002" i="11"/>
  <c r="L1994" i="11"/>
  <c r="L1986" i="11"/>
  <c r="L1978" i="11"/>
  <c r="L1970" i="11"/>
  <c r="L1962" i="11"/>
  <c r="L1954" i="11"/>
  <c r="L1946" i="11"/>
  <c r="L1938" i="11"/>
  <c r="L1930" i="11"/>
  <c r="L1922" i="11"/>
  <c r="L1914" i="11"/>
  <c r="L1906" i="11"/>
  <c r="L1898" i="11"/>
  <c r="L1890" i="11"/>
  <c r="L1882" i="11"/>
  <c r="L1874" i="11"/>
  <c r="L1866" i="11"/>
  <c r="L1858" i="11"/>
  <c r="L1850" i="11"/>
  <c r="L1842" i="11"/>
  <c r="L1834" i="11"/>
  <c r="L1826" i="11"/>
  <c r="L1818" i="11"/>
  <c r="L1810" i="11"/>
  <c r="L1802" i="11"/>
  <c r="L1794" i="11"/>
  <c r="L1786" i="11"/>
  <c r="L1778" i="11"/>
  <c r="L1770" i="11"/>
  <c r="L1762" i="11"/>
  <c r="L1754" i="11"/>
  <c r="L1746" i="11"/>
  <c r="L1738" i="11"/>
  <c r="L1730" i="11"/>
  <c r="L1722" i="11"/>
  <c r="L1714" i="11"/>
  <c r="L1706" i="11"/>
  <c r="L1698" i="11"/>
  <c r="L1690" i="11"/>
  <c r="L1682" i="11"/>
  <c r="L1674" i="11"/>
  <c r="L1666" i="11"/>
  <c r="L1658" i="11"/>
  <c r="L1650" i="11"/>
  <c r="L1642" i="11"/>
  <c r="L1634" i="11"/>
  <c r="L1626" i="11"/>
  <c r="L1618" i="11"/>
  <c r="L1610" i="11"/>
  <c r="L1602" i="11"/>
  <c r="L1594" i="11"/>
  <c r="L1586" i="11"/>
  <c r="L1578" i="11"/>
  <c r="L1570" i="11"/>
  <c r="L1562" i="11"/>
  <c r="L1554" i="11"/>
  <c r="L1546" i="11"/>
  <c r="L1538" i="11"/>
  <c r="L1530" i="11"/>
  <c r="L1522" i="11"/>
  <c r="L1514" i="11"/>
  <c r="L1506" i="11"/>
  <c r="L1498" i="11"/>
  <c r="L1490" i="11"/>
  <c r="L1482" i="11"/>
  <c r="L1474" i="11"/>
  <c r="L1466" i="11"/>
  <c r="L1458" i="11"/>
  <c r="L1450" i="11"/>
  <c r="L1442" i="11"/>
  <c r="L1434" i="11"/>
  <c r="L1426" i="11"/>
  <c r="L1418" i="11"/>
  <c r="L1410" i="11"/>
  <c r="L1402" i="11"/>
  <c r="L1394" i="11"/>
  <c r="L1386" i="11"/>
  <c r="L1378" i="11"/>
  <c r="L1370" i="11"/>
  <c r="L1362" i="11"/>
  <c r="L1354" i="11"/>
  <c r="L1346" i="11"/>
  <c r="L1338" i="11"/>
  <c r="L1330" i="11"/>
  <c r="L1322" i="11"/>
  <c r="L1314" i="11"/>
  <c r="L1306" i="11"/>
  <c r="L1298" i="11"/>
  <c r="L1290" i="11"/>
  <c r="L1282" i="11"/>
  <c r="L1274" i="11"/>
  <c r="L1266" i="11"/>
  <c r="L1258" i="11"/>
  <c r="L1250" i="11"/>
  <c r="L1242" i="11"/>
  <c r="L1234" i="11"/>
  <c r="L1226" i="11"/>
  <c r="L1218" i="11"/>
  <c r="L1210" i="11"/>
  <c r="L1202" i="11"/>
  <c r="L1194" i="11"/>
  <c r="L1186" i="11"/>
  <c r="L1178" i="11"/>
  <c r="L1170" i="11"/>
  <c r="L1162" i="11"/>
  <c r="L1154" i="11"/>
  <c r="L1146" i="11"/>
  <c r="L1138" i="11"/>
  <c r="L1130" i="11"/>
  <c r="L1122" i="11"/>
  <c r="L1114" i="11"/>
  <c r="L1106" i="11"/>
  <c r="L1098" i="11"/>
  <c r="L1090" i="11"/>
  <c r="L1082" i="11"/>
  <c r="L1074" i="11"/>
  <c r="L1066" i="11"/>
  <c r="L1058" i="11"/>
  <c r="L1050" i="11"/>
  <c r="L1042" i="11"/>
  <c r="L1034" i="11"/>
  <c r="L1026" i="11"/>
  <c r="L1018" i="11"/>
  <c r="L1010" i="11"/>
  <c r="L1002" i="11"/>
  <c r="L994" i="11"/>
  <c r="L986" i="11"/>
  <c r="L978" i="11"/>
  <c r="L970" i="11"/>
  <c r="L962" i="11"/>
  <c r="L954" i="11"/>
  <c r="L946" i="11"/>
  <c r="L938" i="11"/>
  <c r="L930" i="11"/>
  <c r="L922" i="11"/>
  <c r="L914" i="11"/>
  <c r="L906" i="11"/>
  <c r="L898" i="11"/>
  <c r="L890" i="11"/>
  <c r="L882" i="11"/>
  <c r="L874" i="11"/>
  <c r="L866" i="11"/>
  <c r="L858" i="11"/>
  <c r="L850" i="11"/>
  <c r="L842" i="11"/>
  <c r="L834" i="11"/>
  <c r="L826" i="11"/>
  <c r="L818" i="11"/>
  <c r="L810" i="11"/>
  <c r="L802" i="11"/>
  <c r="L794" i="11"/>
  <c r="L786" i="11"/>
  <c r="L778" i="11"/>
  <c r="L770" i="11"/>
  <c r="L762" i="11"/>
  <c r="L754" i="11"/>
  <c r="L746" i="11"/>
  <c r="L738" i="11"/>
  <c r="L730" i="11"/>
  <c r="L722" i="11"/>
  <c r="L714" i="11"/>
  <c r="L706" i="11"/>
  <c r="L698" i="11"/>
  <c r="L690" i="11"/>
  <c r="L682" i="11"/>
  <c r="L674" i="11"/>
  <c r="L666" i="11"/>
  <c r="L658" i="11"/>
  <c r="L650" i="11"/>
  <c r="L642" i="11"/>
  <c r="L634" i="11"/>
  <c r="L626" i="11"/>
  <c r="L618" i="11"/>
  <c r="L610" i="11"/>
  <c r="L602" i="11"/>
  <c r="L594" i="11"/>
  <c r="L586" i="11"/>
  <c r="L578" i="11"/>
  <c r="L570" i="11"/>
  <c r="L562" i="11"/>
  <c r="L554" i="11"/>
  <c r="L546" i="11"/>
  <c r="L538" i="11"/>
  <c r="L530" i="11"/>
  <c r="L522" i="11"/>
  <c r="L514" i="11"/>
  <c r="L506" i="11"/>
  <c r="L498" i="11"/>
  <c r="L490" i="11"/>
  <c r="L482" i="11"/>
  <c r="L474" i="11"/>
  <c r="L466" i="11"/>
  <c r="L458" i="11"/>
  <c r="L450" i="11"/>
  <c r="L442" i="11"/>
  <c r="L434" i="11"/>
  <c r="L426" i="11"/>
  <c r="L418" i="11"/>
  <c r="L410" i="11"/>
  <c r="L402" i="11"/>
  <c r="L394" i="11"/>
  <c r="L386" i="11"/>
  <c r="L378" i="11"/>
  <c r="L370" i="11"/>
  <c r="L362" i="11"/>
  <c r="L354" i="11"/>
  <c r="L346" i="11"/>
  <c r="L338" i="11"/>
  <c r="L330" i="11"/>
  <c r="L322" i="11"/>
  <c r="L314" i="11"/>
  <c r="L306" i="11"/>
  <c r="L298" i="11"/>
  <c r="L290" i="11"/>
  <c r="L282" i="11"/>
  <c r="L274" i="11"/>
  <c r="L266" i="11"/>
  <c r="L258" i="11"/>
  <c r="L250" i="11"/>
  <c r="L242" i="11"/>
  <c r="L234" i="11"/>
  <c r="L226" i="11"/>
  <c r="L218" i="11"/>
  <c r="L210" i="11"/>
  <c r="L202" i="11"/>
  <c r="L194" i="11"/>
  <c r="L186" i="11"/>
  <c r="L178" i="11"/>
  <c r="L170" i="11"/>
  <c r="L162" i="11"/>
  <c r="L154" i="11"/>
  <c r="L146" i="11"/>
  <c r="L138" i="11"/>
  <c r="L130" i="11"/>
  <c r="L122" i="11"/>
  <c r="L114" i="11"/>
  <c r="L106" i="11"/>
  <c r="L98" i="11"/>
  <c r="L90" i="11"/>
  <c r="L82" i="11"/>
  <c r="L74" i="11"/>
  <c r="L66" i="11"/>
  <c r="L58" i="11"/>
  <c r="L50" i="11"/>
  <c r="L42" i="11"/>
  <c r="L34" i="11"/>
  <c r="L26" i="11"/>
  <c r="L18" i="11"/>
  <c r="L5009" i="11"/>
  <c r="L5001" i="11"/>
  <c r="L4993" i="11"/>
  <c r="L4985" i="11"/>
  <c r="L4977" i="11"/>
  <c r="L4969" i="11"/>
  <c r="L4961" i="11"/>
  <c r="L4953" i="11"/>
  <c r="L4945" i="11"/>
  <c r="L4937" i="11"/>
  <c r="L4929" i="11"/>
  <c r="L4921" i="11"/>
  <c r="L4913" i="11"/>
  <c r="L4905" i="11"/>
  <c r="L4897" i="11"/>
  <c r="L4889" i="11"/>
  <c r="L4881" i="11"/>
  <c r="L4873" i="11"/>
  <c r="L4865" i="11"/>
  <c r="L4857" i="11"/>
  <c r="L4849" i="11"/>
  <c r="L4841" i="11"/>
  <c r="L4833" i="11"/>
  <c r="L4825" i="11"/>
  <c r="L4817" i="11"/>
  <c r="L4809" i="11"/>
  <c r="L4801" i="11"/>
  <c r="L4793" i="11"/>
  <c r="L4785" i="11"/>
  <c r="L4777" i="11"/>
  <c r="L4769" i="11"/>
  <c r="L4761" i="11"/>
  <c r="L4753" i="11"/>
  <c r="L4745" i="11"/>
  <c r="L4737" i="11"/>
  <c r="L4729" i="11"/>
  <c r="L4721" i="11"/>
  <c r="L4713" i="11"/>
  <c r="L4705" i="11"/>
  <c r="L4697" i="11"/>
  <c r="L4689" i="11"/>
  <c r="L4681" i="11"/>
  <c r="L4673" i="11"/>
  <c r="L4665" i="11"/>
  <c r="L4657" i="11"/>
  <c r="L4649" i="11"/>
  <c r="L4641" i="11"/>
  <c r="L4633" i="11"/>
  <c r="L4625" i="11"/>
  <c r="L4617" i="11"/>
  <c r="L4609" i="11"/>
  <c r="L4601" i="11"/>
  <c r="L4593" i="11"/>
  <c r="L4585" i="11"/>
  <c r="L4577" i="11"/>
  <c r="L4569" i="11"/>
  <c r="L4561" i="11"/>
  <c r="L4553" i="11"/>
  <c r="L4545" i="11"/>
  <c r="L4537" i="11"/>
  <c r="L4529" i="11"/>
  <c r="L4521" i="11"/>
  <c r="L4513" i="11"/>
  <c r="L4505" i="11"/>
  <c r="L4497" i="11"/>
  <c r="L4489" i="11"/>
  <c r="L4481" i="11"/>
  <c r="L4473" i="11"/>
  <c r="L4465" i="11"/>
  <c r="L4457" i="11"/>
  <c r="L4449" i="11"/>
  <c r="L4441" i="11"/>
  <c r="L4433" i="11"/>
  <c r="L4425" i="11"/>
  <c r="L4417" i="11"/>
  <c r="L4409" i="11"/>
  <c r="L4401" i="11"/>
  <c r="L4393" i="11"/>
  <c r="L4385" i="11"/>
  <c r="L4377" i="11"/>
  <c r="L4369" i="11"/>
  <c r="L4361" i="11"/>
  <c r="L4353" i="11"/>
  <c r="L4345" i="11"/>
  <c r="L4337" i="11"/>
  <c r="L4329" i="11"/>
  <c r="L4321" i="11"/>
  <c r="L4313" i="11"/>
  <c r="L4305" i="11"/>
  <c r="L4297" i="11"/>
  <c r="L4289" i="11"/>
  <c r="L4281" i="11"/>
  <c r="L4273" i="11"/>
  <c r="L4265" i="11"/>
  <c r="L4257" i="11"/>
  <c r="L4249" i="11"/>
  <c r="L4241" i="11"/>
  <c r="L4233" i="11"/>
  <c r="L4225" i="11"/>
  <c r="L4217" i="11"/>
  <c r="L4209" i="11"/>
  <c r="L4201" i="11"/>
  <c r="L4193" i="11"/>
  <c r="L4185" i="11"/>
  <c r="L4177" i="11"/>
  <c r="L4169" i="11"/>
  <c r="L4161" i="11"/>
  <c r="L4153" i="11"/>
  <c r="L4145" i="11"/>
  <c r="L4137" i="11"/>
  <c r="L4129" i="11"/>
  <c r="L4121" i="11"/>
  <c r="L4113" i="11"/>
  <c r="L4105" i="11"/>
  <c r="L4097" i="11"/>
  <c r="L4089" i="11"/>
  <c r="L4081" i="11"/>
  <c r="L4073" i="11"/>
  <c r="L4065" i="11"/>
  <c r="L4057" i="11"/>
  <c r="L4049" i="11"/>
  <c r="L4041" i="11"/>
  <c r="L4033" i="11"/>
  <c r="L4025" i="11"/>
  <c r="L4017" i="11"/>
  <c r="L4009" i="11"/>
  <c r="L4001" i="11"/>
  <c r="L3993" i="11"/>
  <c r="L3985" i="11"/>
  <c r="L3977" i="11"/>
  <c r="L3969" i="11"/>
  <c r="L3961" i="11"/>
  <c r="L3953" i="11"/>
  <c r="L3945" i="11"/>
  <c r="L3937" i="11"/>
  <c r="L3929" i="11"/>
  <c r="L3921" i="11"/>
  <c r="L3913" i="11"/>
  <c r="L3905" i="11"/>
  <c r="L3897" i="11"/>
  <c r="L3889" i="11"/>
  <c r="L3881" i="11"/>
  <c r="L3873" i="11"/>
  <c r="L3865" i="11"/>
  <c r="L3857" i="11"/>
  <c r="L3849" i="11"/>
  <c r="L3841" i="11"/>
  <c r="L3833" i="11"/>
  <c r="L3825" i="11"/>
  <c r="L3817" i="11"/>
  <c r="L3809" i="11"/>
  <c r="L3801" i="11"/>
  <c r="L3793" i="11"/>
  <c r="L3785" i="11"/>
  <c r="L3777" i="11"/>
  <c r="L3769" i="11"/>
  <c r="L3761" i="11"/>
  <c r="L3753" i="11"/>
  <c r="L3745" i="11"/>
  <c r="L3737" i="11"/>
  <c r="L3729" i="11"/>
  <c r="L3721" i="11"/>
  <c r="L3713" i="11"/>
  <c r="L3705" i="11"/>
  <c r="L3697" i="11"/>
  <c r="L3689" i="11"/>
  <c r="L3681" i="11"/>
  <c r="L3673" i="11"/>
  <c r="L3665" i="11"/>
  <c r="L3657" i="11"/>
  <c r="L3649" i="11"/>
  <c r="L3641" i="11"/>
  <c r="L3633" i="11"/>
  <c r="L3625" i="11"/>
  <c r="L3617" i="11"/>
  <c r="L3609" i="11"/>
  <c r="L3601" i="11"/>
  <c r="L3593" i="11"/>
  <c r="L3585" i="11"/>
  <c r="L3577" i="11"/>
  <c r="L3569" i="11"/>
  <c r="L3561" i="11"/>
  <c r="L3553" i="11"/>
  <c r="L3545" i="11"/>
  <c r="L3537" i="11"/>
  <c r="L3529" i="11"/>
  <c r="L3521" i="11"/>
  <c r="L3513" i="11"/>
  <c r="L3505" i="11"/>
  <c r="L3497" i="11"/>
  <c r="L3489" i="11"/>
  <c r="L3481" i="11"/>
  <c r="L3473" i="11"/>
  <c r="L3465" i="11"/>
  <c r="L3457" i="11"/>
  <c r="L3449" i="11"/>
  <c r="L3441" i="11"/>
  <c r="L3433" i="11"/>
  <c r="L3425" i="11"/>
  <c r="L3417" i="11"/>
  <c r="L3409" i="11"/>
  <c r="L3401" i="11"/>
  <c r="L3393" i="11"/>
  <c r="L3385" i="11"/>
  <c r="L3377" i="11"/>
  <c r="L3369" i="11"/>
  <c r="L3361" i="11"/>
  <c r="L3353" i="11"/>
  <c r="L3345" i="11"/>
  <c r="L3337" i="11"/>
  <c r="L3329" i="11"/>
  <c r="L3321" i="11"/>
  <c r="L3313" i="11"/>
  <c r="L3305" i="11"/>
  <c r="L3297" i="11"/>
  <c r="L3289" i="11"/>
  <c r="L3281" i="11"/>
  <c r="L3273" i="11"/>
  <c r="L3265" i="11"/>
  <c r="L3257" i="11"/>
  <c r="L3249" i="11"/>
  <c r="L3241" i="11"/>
  <c r="L3233" i="11"/>
  <c r="L3225" i="11"/>
  <c r="L3217" i="11"/>
  <c r="L3209" i="11"/>
  <c r="L3201" i="11"/>
  <c r="L3193" i="11"/>
  <c r="L3185" i="11"/>
  <c r="L3177" i="11"/>
  <c r="L3169" i="11"/>
  <c r="L3161" i="11"/>
  <c r="L3153" i="11"/>
  <c r="L3145" i="11"/>
  <c r="L3137" i="11"/>
  <c r="L3129" i="11"/>
  <c r="L3121" i="11"/>
  <c r="L3113" i="11"/>
  <c r="L3105" i="11"/>
  <c r="L3097" i="11"/>
  <c r="L3089" i="11"/>
  <c r="L3081" i="11"/>
  <c r="L3073" i="11"/>
  <c r="L3065" i="11"/>
  <c r="L3057" i="11"/>
  <c r="L3049" i="11"/>
  <c r="L3041" i="11"/>
  <c r="L3033" i="11"/>
  <c r="L3025" i="11"/>
  <c r="L3017" i="11"/>
  <c r="L3009" i="11"/>
  <c r="L3001" i="11"/>
  <c r="L2993" i="11"/>
  <c r="L2985" i="11"/>
  <c r="L2977" i="11"/>
  <c r="L2969" i="11"/>
  <c r="L2961" i="11"/>
  <c r="L2953" i="11"/>
  <c r="L2945" i="11"/>
  <c r="L2937" i="11"/>
  <c r="L2929" i="11"/>
  <c r="L2921" i="11"/>
  <c r="L2913" i="11"/>
  <c r="L2905" i="11"/>
  <c r="L2897" i="11"/>
  <c r="L2889" i="11"/>
  <c r="L2881" i="11"/>
  <c r="L2873" i="11"/>
  <c r="L2865" i="11"/>
  <c r="L2857" i="11"/>
  <c r="L2849" i="11"/>
  <c r="L2841" i="11"/>
  <c r="L2833" i="11"/>
  <c r="L2825" i="11"/>
  <c r="L2817" i="11"/>
  <c r="L2809" i="11"/>
  <c r="L2801" i="11"/>
  <c r="L2793" i="11"/>
  <c r="L2785" i="11"/>
  <c r="L2777" i="11"/>
  <c r="L2769" i="11"/>
  <c r="L2761" i="11"/>
  <c r="L2753" i="11"/>
  <c r="L2745" i="11"/>
  <c r="L2737" i="11"/>
  <c r="L2729" i="11"/>
  <c r="L2721" i="11"/>
  <c r="L2713" i="11"/>
  <c r="L2705" i="11"/>
  <c r="L2697" i="11"/>
  <c r="L2689" i="11"/>
  <c r="L2681" i="11"/>
  <c r="L2673" i="11"/>
  <c r="L2665" i="11"/>
  <c r="L2657" i="11"/>
  <c r="L2649" i="11"/>
  <c r="L2641" i="11"/>
  <c r="L2633" i="11"/>
  <c r="L2625" i="11"/>
  <c r="L2617" i="11"/>
  <c r="L2609" i="11"/>
  <c r="L2601" i="11"/>
  <c r="L2593" i="11"/>
  <c r="L2585" i="11"/>
  <c r="L2577" i="11"/>
  <c r="L2569" i="11"/>
  <c r="L2561" i="11"/>
  <c r="L2553" i="11"/>
  <c r="L2545" i="11"/>
  <c r="L2537" i="11"/>
  <c r="L2529" i="11"/>
  <c r="L2521" i="11"/>
  <c r="L2513" i="11"/>
  <c r="L2505" i="11"/>
  <c r="L2497" i="11"/>
  <c r="L2489" i="11"/>
  <c r="L2481" i="11"/>
  <c r="L2473" i="11"/>
  <c r="L2465" i="11"/>
  <c r="L2457" i="11"/>
  <c r="L2449" i="11"/>
  <c r="L2441" i="11"/>
  <c r="L2433" i="11"/>
  <c r="L2425" i="11"/>
  <c r="L2417" i="11"/>
  <c r="L2409" i="11"/>
  <c r="L2401" i="11"/>
  <c r="L2393" i="11"/>
  <c r="L2385" i="11"/>
  <c r="L2377" i="11"/>
  <c r="L2369" i="11"/>
  <c r="L2361" i="11"/>
  <c r="L2353" i="11"/>
  <c r="L2345" i="11"/>
  <c r="L2337" i="11"/>
  <c r="L2329" i="11"/>
  <c r="L2321" i="11"/>
  <c r="L2313" i="11"/>
  <c r="L2305" i="11"/>
  <c r="L2297" i="11"/>
  <c r="L2289" i="11"/>
  <c r="L2281" i="11"/>
  <c r="L2273" i="11"/>
  <c r="L2265" i="11"/>
  <c r="L2257" i="11"/>
  <c r="L2249" i="11"/>
  <c r="L2241" i="11"/>
  <c r="L2233" i="11"/>
  <c r="L2225" i="11"/>
  <c r="L2217" i="11"/>
  <c r="L2209" i="11"/>
  <c r="L2201" i="11"/>
  <c r="L2193" i="11"/>
  <c r="L2185" i="11"/>
  <c r="L2177" i="11"/>
  <c r="L2169" i="11"/>
  <c r="L2161" i="11"/>
  <c r="L2153" i="11"/>
  <c r="L2145" i="11"/>
  <c r="L2137" i="11"/>
  <c r="L2129" i="11"/>
  <c r="L2121" i="11"/>
  <c r="L2113" i="11"/>
  <c r="L2105" i="11"/>
  <c r="L2097" i="11"/>
  <c r="L2089" i="11"/>
  <c r="L2081" i="11"/>
  <c r="L2073" i="11"/>
  <c r="L2065" i="11"/>
  <c r="L2057" i="11"/>
  <c r="L2049" i="11"/>
  <c r="L2041" i="11"/>
  <c r="L2033" i="11"/>
  <c r="L2025" i="11"/>
  <c r="L2017" i="11"/>
  <c r="L2009" i="11"/>
  <c r="L2001" i="11"/>
  <c r="L1993" i="11"/>
  <c r="L1985" i="11"/>
  <c r="L1977" i="11"/>
  <c r="L1969" i="11"/>
  <c r="L1961" i="11"/>
  <c r="L1953" i="11"/>
  <c r="L1945" i="11"/>
  <c r="L1937" i="11"/>
  <c r="L1929" i="11"/>
  <c r="L1921" i="11"/>
  <c r="L1913" i="11"/>
  <c r="L1905" i="11"/>
  <c r="L1897" i="11"/>
  <c r="L1889" i="11"/>
  <c r="L1881" i="11"/>
  <c r="L1873" i="11"/>
  <c r="L1865" i="11"/>
  <c r="L1857" i="11"/>
  <c r="L1849" i="11"/>
  <c r="L1841" i="11"/>
  <c r="L1833" i="11"/>
  <c r="L1825" i="11"/>
  <c r="L1817" i="11"/>
  <c r="L1809" i="11"/>
  <c r="L1801" i="11"/>
  <c r="L1793" i="11"/>
  <c r="L1785" i="11"/>
  <c r="L1777" i="11"/>
  <c r="L1769" i="11"/>
  <c r="L1761" i="11"/>
  <c r="L1753" i="11"/>
  <c r="L1745" i="11"/>
  <c r="L1737" i="11"/>
  <c r="L1729" i="11"/>
  <c r="L1721" i="11"/>
  <c r="L1713" i="11"/>
  <c r="L1705" i="11"/>
  <c r="L1697" i="11"/>
  <c r="L1689" i="11"/>
  <c r="L1681" i="11"/>
  <c r="L1673" i="11"/>
  <c r="L1665" i="11"/>
  <c r="L1657" i="11"/>
  <c r="L1649" i="11"/>
  <c r="L1641" i="11"/>
  <c r="L1633" i="11"/>
  <c r="L1625" i="11"/>
  <c r="L1617" i="11"/>
  <c r="L1609" i="11"/>
  <c r="L1601" i="11"/>
  <c r="L1593" i="11"/>
  <c r="L1585" i="11"/>
  <c r="L1577" i="11"/>
  <c r="L1569" i="11"/>
  <c r="L1561" i="11"/>
  <c r="L1553" i="11"/>
  <c r="L1545" i="11"/>
  <c r="L1537" i="11"/>
  <c r="L1529" i="11"/>
  <c r="L1521" i="11"/>
  <c r="L1513" i="11"/>
  <c r="L1505" i="11"/>
  <c r="L1497" i="11"/>
  <c r="L1489" i="11"/>
  <c r="L1481" i="11"/>
  <c r="L1473" i="11"/>
  <c r="L1465" i="11"/>
  <c r="L1457" i="11"/>
  <c r="L1449" i="11"/>
  <c r="L1441" i="11"/>
  <c r="L1433" i="11"/>
  <c r="L1425" i="11"/>
  <c r="L1417" i="11"/>
  <c r="L1409" i="11"/>
  <c r="L1401" i="11"/>
  <c r="L1393" i="11"/>
  <c r="L1385" i="11"/>
  <c r="L1377" i="11"/>
  <c r="L1369" i="11"/>
  <c r="L1361" i="11"/>
  <c r="L1353" i="11"/>
  <c r="L1345" i="11"/>
  <c r="L1337" i="11"/>
  <c r="L1329" i="11"/>
  <c r="L1321" i="11"/>
  <c r="L1313" i="11"/>
  <c r="L1305" i="11"/>
  <c r="L1297" i="11"/>
  <c r="L1289" i="11"/>
  <c r="L1281" i="11"/>
  <c r="L1273" i="11"/>
  <c r="L1265" i="11"/>
  <c r="L1257" i="11"/>
  <c r="L1249" i="11"/>
  <c r="L1241" i="11"/>
  <c r="L1233" i="11"/>
  <c r="L1225" i="11"/>
  <c r="L1217" i="11"/>
  <c r="L1209" i="11"/>
  <c r="L1201" i="11"/>
  <c r="L1193" i="11"/>
  <c r="L1185" i="11"/>
  <c r="L1177" i="11"/>
  <c r="L1169" i="11"/>
  <c r="L1161" i="11"/>
  <c r="L1153" i="11"/>
  <c r="L1145" i="11"/>
  <c r="L1137" i="11"/>
  <c r="L1129" i="11"/>
  <c r="L1121" i="11"/>
  <c r="L1113" i="11"/>
  <c r="L1105" i="11"/>
  <c r="L1097" i="11"/>
  <c r="L1089" i="11"/>
  <c r="L1081" i="11"/>
  <c r="L1073" i="11"/>
  <c r="L1065" i="11"/>
  <c r="L1057" i="11"/>
  <c r="L1049" i="11"/>
  <c r="L1041" i="11"/>
  <c r="L1033" i="11"/>
  <c r="L1025" i="11"/>
  <c r="L1017" i="11"/>
  <c r="L1009" i="11"/>
  <c r="L1001" i="11"/>
  <c r="L993" i="11"/>
  <c r="L985" i="11"/>
  <c r="L977" i="11"/>
  <c r="L969" i="11"/>
  <c r="L961" i="11"/>
  <c r="L953" i="11"/>
  <c r="L945" i="11"/>
  <c r="L937" i="11"/>
  <c r="L929" i="11"/>
  <c r="L921" i="11"/>
  <c r="L913" i="11"/>
  <c r="L905" i="11"/>
  <c r="L897" i="11"/>
  <c r="L889" i="11"/>
  <c r="L881" i="11"/>
  <c r="L873" i="11"/>
  <c r="L865" i="11"/>
  <c r="L857" i="11"/>
  <c r="L849" i="11"/>
  <c r="L841" i="11"/>
  <c r="L833" i="11"/>
  <c r="L825" i="11"/>
  <c r="L817" i="11"/>
  <c r="L809" i="11"/>
  <c r="L801" i="11"/>
  <c r="L793" i="11"/>
  <c r="L785" i="11"/>
  <c r="L777" i="11"/>
  <c r="L769" i="11"/>
  <c r="L761" i="11"/>
  <c r="L753" i="11"/>
  <c r="L745" i="11"/>
  <c r="L737" i="11"/>
  <c r="L729" i="11"/>
  <c r="L721" i="11"/>
  <c r="L713" i="11"/>
  <c r="L705" i="11"/>
  <c r="L697" i="11"/>
  <c r="L689" i="11"/>
  <c r="L681" i="11"/>
  <c r="L673" i="11"/>
  <c r="L665" i="11"/>
  <c r="L657" i="11"/>
  <c r="L649" i="11"/>
  <c r="L641" i="11"/>
  <c r="L633" i="11"/>
  <c r="L625" i="11"/>
  <c r="L617" i="11"/>
  <c r="L609" i="11"/>
  <c r="L601" i="11"/>
  <c r="L593" i="11"/>
  <c r="L585" i="11"/>
  <c r="L577" i="11"/>
  <c r="L569" i="11"/>
  <c r="L561" i="11"/>
  <c r="L553" i="11"/>
  <c r="L545" i="11"/>
  <c r="L537" i="11"/>
  <c r="L529" i="11"/>
  <c r="L521" i="11"/>
  <c r="L513" i="11"/>
  <c r="L505" i="11"/>
  <c r="L497" i="11"/>
  <c r="L489" i="11"/>
  <c r="L481" i="11"/>
  <c r="L473" i="11"/>
  <c r="L465" i="11"/>
  <c r="L457" i="11"/>
  <c r="L449" i="11"/>
  <c r="L441" i="11"/>
  <c r="L433" i="11"/>
  <c r="L425" i="11"/>
  <c r="L417" i="11"/>
  <c r="L409" i="11"/>
  <c r="L401" i="11"/>
  <c r="L393" i="11"/>
  <c r="L385" i="11"/>
  <c r="L377" i="11"/>
  <c r="L369" i="11"/>
  <c r="L361" i="11"/>
  <c r="L353" i="11"/>
  <c r="L345" i="11"/>
  <c r="L337" i="11"/>
  <c r="L329" i="11"/>
  <c r="L321" i="11"/>
  <c r="L313" i="11"/>
  <c r="L305" i="11"/>
  <c r="L297" i="11"/>
  <c r="L289" i="11"/>
  <c r="L281" i="11"/>
  <c r="L273" i="11"/>
  <c r="L265" i="11"/>
  <c r="L257" i="11"/>
  <c r="L249" i="11"/>
  <c r="L241" i="11"/>
  <c r="L233" i="11"/>
  <c r="L225" i="11"/>
  <c r="L217" i="11"/>
  <c r="L209" i="11"/>
  <c r="L201" i="11"/>
  <c r="L193" i="11"/>
  <c r="L185" i="11"/>
  <c r="L177" i="11"/>
  <c r="L169" i="11"/>
  <c r="L161" i="11"/>
  <c r="L153" i="11"/>
  <c r="L145" i="11"/>
  <c r="L137" i="11"/>
  <c r="L129" i="11"/>
  <c r="L121" i="11"/>
  <c r="L113" i="11"/>
  <c r="L105" i="11"/>
  <c r="L97" i="11"/>
  <c r="L89" i="11"/>
  <c r="L81" i="11"/>
  <c r="L73" i="11"/>
  <c r="L65" i="11"/>
  <c r="L57" i="11"/>
  <c r="L49" i="11"/>
  <c r="L41" i="11"/>
  <c r="L33" i="11"/>
  <c r="L25" i="11"/>
  <c r="L17" i="11"/>
  <c r="L5008" i="11"/>
  <c r="L5000" i="11"/>
  <c r="L4992" i="11"/>
  <c r="L4984" i="11"/>
  <c r="L4976" i="11"/>
  <c r="L4968" i="11"/>
  <c r="L4960" i="11"/>
  <c r="L4952" i="11"/>
  <c r="L4944" i="11"/>
  <c r="L4936" i="11"/>
  <c r="L4928" i="11"/>
  <c r="L4920" i="11"/>
  <c r="L4912" i="11"/>
  <c r="L4904" i="11"/>
  <c r="L4896" i="11"/>
  <c r="L4888" i="11"/>
  <c r="L4880" i="11"/>
  <c r="L4872" i="11"/>
  <c r="L4864" i="11"/>
  <c r="L4856" i="11"/>
  <c r="L4848" i="11"/>
  <c r="L4840" i="11"/>
  <c r="L4832" i="11"/>
  <c r="L4824" i="11"/>
  <c r="L4816" i="11"/>
  <c r="L4808" i="11"/>
  <c r="L4800" i="11"/>
  <c r="L4792" i="11"/>
  <c r="L4784" i="11"/>
  <c r="L4776" i="11"/>
  <c r="L4768" i="11"/>
  <c r="L4760" i="11"/>
  <c r="L4752" i="11"/>
  <c r="L4744" i="11"/>
  <c r="L4736" i="11"/>
  <c r="L4728" i="11"/>
  <c r="L4720" i="11"/>
  <c r="L4712" i="11"/>
  <c r="L4704" i="11"/>
  <c r="L4696" i="11"/>
  <c r="L4688" i="11"/>
  <c r="L4680" i="11"/>
  <c r="L4672" i="11"/>
  <c r="L4664" i="11"/>
  <c r="L4656" i="11"/>
  <c r="L4648" i="11"/>
  <c r="L4640" i="11"/>
  <c r="L4632" i="11"/>
  <c r="L4624" i="11"/>
  <c r="L4616" i="11"/>
  <c r="L4608" i="11"/>
  <c r="L4600" i="11"/>
  <c r="L4592" i="11"/>
  <c r="L4584" i="11"/>
  <c r="L4576" i="11"/>
  <c r="L4568" i="11"/>
  <c r="L4560" i="11"/>
  <c r="L4552" i="11"/>
  <c r="L4544" i="11"/>
  <c r="L4536" i="11"/>
  <c r="L4528" i="11"/>
  <c r="L4520" i="11"/>
  <c r="L4512" i="11"/>
  <c r="L4504" i="11"/>
  <c r="L4496" i="11"/>
  <c r="L4488" i="11"/>
  <c r="L4480" i="11"/>
  <c r="L4472" i="11"/>
  <c r="L4464" i="11"/>
  <c r="L4456" i="11"/>
  <c r="L4448" i="11"/>
  <c r="L4440" i="11"/>
  <c r="L4432" i="11"/>
  <c r="L4424" i="11"/>
  <c r="L4416" i="11"/>
  <c r="L4408" i="11"/>
  <c r="L4400" i="11"/>
  <c r="L4392" i="11"/>
  <c r="L4384" i="11"/>
  <c r="L4376" i="11"/>
  <c r="L4368" i="11"/>
  <c r="L4360" i="11"/>
  <c r="L4352" i="11"/>
  <c r="L4344" i="11"/>
  <c r="L4336" i="11"/>
  <c r="L4328" i="11"/>
  <c r="L4320" i="11"/>
  <c r="L4312" i="11"/>
  <c r="L4304" i="11"/>
  <c r="L4296" i="11"/>
  <c r="L4288" i="11"/>
  <c r="L4280" i="11"/>
  <c r="L4272" i="11"/>
  <c r="L4264" i="11"/>
  <c r="L4256" i="11"/>
  <c r="L4248" i="11"/>
  <c r="L4240" i="11"/>
  <c r="L4232" i="11"/>
  <c r="L4224" i="11"/>
  <c r="L4216" i="11"/>
  <c r="L4208" i="11"/>
  <c r="L4200" i="11"/>
  <c r="L4192" i="11"/>
  <c r="L4184" i="11"/>
  <c r="L4176" i="11"/>
  <c r="L4168" i="11"/>
  <c r="L4160" i="11"/>
  <c r="L4152" i="11"/>
  <c r="L4144" i="11"/>
  <c r="L4136" i="11"/>
  <c r="L4128" i="11"/>
  <c r="L4120" i="11"/>
  <c r="L4112" i="11"/>
  <c r="L4104" i="11"/>
  <c r="L4096" i="11"/>
  <c r="L4088" i="11"/>
  <c r="L4080" i="11"/>
  <c r="L4072" i="11"/>
  <c r="L4064" i="11"/>
  <c r="L4056" i="11"/>
  <c r="L4048" i="11"/>
  <c r="L4040" i="11"/>
  <c r="L4032" i="11"/>
  <c r="L4024" i="11"/>
  <c r="L4016" i="11"/>
  <c r="L4008" i="11"/>
  <c r="L4000" i="11"/>
  <c r="L3992" i="11"/>
  <c r="L3984" i="11"/>
  <c r="L3976" i="11"/>
  <c r="L3968" i="11"/>
  <c r="L3960" i="11"/>
  <c r="L3952" i="11"/>
  <c r="L3944" i="11"/>
  <c r="L3936" i="11"/>
  <c r="L3928" i="11"/>
  <c r="L3920" i="11"/>
  <c r="L3912" i="11"/>
  <c r="L3904" i="11"/>
  <c r="L3896" i="11"/>
  <c r="L3888" i="11"/>
  <c r="L3880" i="11"/>
  <c r="L3872" i="11"/>
  <c r="L3864" i="11"/>
  <c r="L3856" i="11"/>
  <c r="L3848" i="11"/>
  <c r="L3840" i="11"/>
  <c r="L3832" i="11"/>
  <c r="L3824" i="11"/>
  <c r="L3816" i="11"/>
  <c r="L3808" i="11"/>
  <c r="L3800" i="11"/>
  <c r="L3792" i="11"/>
  <c r="L3784" i="11"/>
  <c r="L3776" i="11"/>
  <c r="L3768" i="11"/>
  <c r="L3760" i="11"/>
  <c r="L3752" i="11"/>
  <c r="L3744" i="11"/>
  <c r="L3736" i="11"/>
  <c r="L3728" i="11"/>
  <c r="L3720" i="11"/>
  <c r="L3712" i="11"/>
  <c r="L3704" i="11"/>
  <c r="L3696" i="11"/>
  <c r="L3688" i="11"/>
  <c r="L3680" i="11"/>
  <c r="L3672" i="11"/>
  <c r="L3664" i="11"/>
  <c r="L3656" i="11"/>
  <c r="L3648" i="11"/>
  <c r="L3640" i="11"/>
  <c r="L3632" i="11"/>
  <c r="L3624" i="11"/>
  <c r="L3616" i="11"/>
  <c r="L3608" i="11"/>
  <c r="L3600" i="11"/>
  <c r="L3592" i="11"/>
  <c r="L3584" i="11"/>
  <c r="L3576" i="11"/>
  <c r="L3568" i="11"/>
  <c r="L3560" i="11"/>
  <c r="L3552" i="11"/>
  <c r="L3544" i="11"/>
  <c r="L3536" i="11"/>
  <c r="L3528" i="11"/>
  <c r="L3520" i="11"/>
  <c r="L3512" i="11"/>
  <c r="L3504" i="11"/>
  <c r="L3496" i="11"/>
  <c r="L3488" i="11"/>
  <c r="L3480" i="11"/>
  <c r="L3472" i="11"/>
  <c r="L3464" i="11"/>
  <c r="L3456" i="11"/>
  <c r="L3448" i="11"/>
  <c r="L3440" i="11"/>
  <c r="L3432" i="11"/>
  <c r="L3424" i="11"/>
  <c r="L3416" i="11"/>
  <c r="L3408" i="11"/>
  <c r="L3400" i="11"/>
  <c r="L3392" i="11"/>
  <c r="L3384" i="11"/>
  <c r="L3376" i="11"/>
  <c r="L3368" i="11"/>
  <c r="L3360" i="11"/>
  <c r="L3352" i="11"/>
  <c r="L3344" i="11"/>
  <c r="L3336" i="11"/>
  <c r="L3328" i="11"/>
  <c r="L3320" i="11"/>
  <c r="L3312" i="11"/>
  <c r="L3304" i="11"/>
  <c r="L3296" i="11"/>
  <c r="L3288" i="11"/>
  <c r="L3280" i="11"/>
  <c r="L3272" i="11"/>
  <c r="L3264" i="11"/>
  <c r="L3256" i="11"/>
  <c r="L3248" i="11"/>
  <c r="L3240" i="11"/>
  <c r="L3232" i="11"/>
  <c r="L3224" i="11"/>
  <c r="L3216" i="11"/>
  <c r="L3208" i="11"/>
  <c r="L3200" i="11"/>
  <c r="L3192" i="11"/>
  <c r="L3184" i="11"/>
  <c r="L3176" i="11"/>
  <c r="L3168" i="11"/>
  <c r="L3160" i="11"/>
  <c r="L3152" i="11"/>
  <c r="L3144" i="11"/>
  <c r="L3136" i="11"/>
  <c r="L3128" i="11"/>
  <c r="L3120" i="11"/>
  <c r="L3112" i="11"/>
  <c r="L3104" i="11"/>
  <c r="L3096" i="11"/>
  <c r="L3088" i="11"/>
  <c r="L3080" i="11"/>
  <c r="L3072" i="11"/>
  <c r="L3064" i="11"/>
  <c r="L3056" i="11"/>
  <c r="L3048" i="11"/>
  <c r="L3040" i="11"/>
  <c r="L3032" i="11"/>
  <c r="L3024" i="11"/>
  <c r="L3016" i="11"/>
  <c r="L3008" i="11"/>
  <c r="L3000" i="11"/>
  <c r="L2992" i="11"/>
  <c r="L2984" i="11"/>
  <c r="L2976" i="11"/>
  <c r="L2968" i="11"/>
  <c r="L2960" i="11"/>
  <c r="L2952" i="11"/>
  <c r="L2944" i="11"/>
  <c r="L2936" i="11"/>
  <c r="L2928" i="11"/>
  <c r="L2920" i="11"/>
  <c r="L2912" i="11"/>
  <c r="L2904" i="11"/>
  <c r="L2896" i="11"/>
  <c r="L2888" i="11"/>
  <c r="L2880" i="11"/>
  <c r="L2872" i="11"/>
  <c r="L2864" i="11"/>
  <c r="L2856" i="11"/>
  <c r="L2848" i="11"/>
  <c r="L2840" i="11"/>
  <c r="L2832" i="11"/>
  <c r="L2824" i="11"/>
  <c r="L2816" i="11"/>
  <c r="L2808" i="11"/>
  <c r="L2800" i="11"/>
  <c r="L2792" i="11"/>
  <c r="L2784" i="11"/>
  <c r="L2776" i="11"/>
  <c r="L2768" i="11"/>
  <c r="L2760" i="11"/>
  <c r="L2752" i="11"/>
  <c r="L2744" i="11"/>
  <c r="L2736" i="11"/>
  <c r="L2728" i="11"/>
  <c r="L2720" i="11"/>
  <c r="L2712" i="11"/>
  <c r="L2704" i="11"/>
  <c r="L2696" i="11"/>
  <c r="L2688" i="11"/>
  <c r="L2680" i="11"/>
  <c r="L2672" i="11"/>
  <c r="L2664" i="11"/>
  <c r="L2656" i="11"/>
  <c r="L2648" i="11"/>
  <c r="L2640" i="11"/>
  <c r="L2632" i="11"/>
  <c r="L2624" i="11"/>
  <c r="L2616" i="11"/>
  <c r="L2608" i="11"/>
  <c r="L2600" i="11"/>
  <c r="L2592" i="11"/>
  <c r="L2584" i="11"/>
  <c r="L2576" i="11"/>
  <c r="L2568" i="11"/>
  <c r="L2560" i="11"/>
  <c r="L2552" i="11"/>
  <c r="L2544" i="11"/>
  <c r="L2536" i="11"/>
  <c r="L2528" i="11"/>
  <c r="L2520" i="11"/>
  <c r="L2512" i="11"/>
  <c r="L2504" i="11"/>
  <c r="L2496" i="11"/>
  <c r="L2488" i="11"/>
  <c r="L2480" i="11"/>
  <c r="L2472" i="11"/>
  <c r="L2464" i="11"/>
  <c r="L2456" i="11"/>
  <c r="L2448" i="11"/>
  <c r="L2440" i="11"/>
  <c r="L2432" i="11"/>
  <c r="L2424" i="11"/>
  <c r="L2416" i="11"/>
  <c r="L2408" i="11"/>
  <c r="L2400" i="11"/>
  <c r="L2392" i="11"/>
  <c r="L2384" i="11"/>
  <c r="L2376" i="11"/>
  <c r="L2368" i="11"/>
  <c r="L2360" i="11"/>
  <c r="L2352" i="11"/>
  <c r="L2344" i="11"/>
  <c r="L2336" i="11"/>
  <c r="L2328" i="11"/>
  <c r="L2320" i="11"/>
  <c r="L2312" i="11"/>
  <c r="L2304" i="11"/>
  <c r="L2296" i="11"/>
  <c r="L2288" i="11"/>
  <c r="L2280" i="11"/>
  <c r="L2272" i="11"/>
  <c r="L2264" i="11"/>
  <c r="L2256" i="11"/>
  <c r="L2248" i="11"/>
  <c r="L2240" i="11"/>
  <c r="L2232" i="11"/>
  <c r="L2224" i="11"/>
  <c r="L2216" i="11"/>
  <c r="L2208" i="11"/>
  <c r="L2200" i="11"/>
  <c r="L2192" i="11"/>
  <c r="L2184" i="11"/>
  <c r="L2176" i="11"/>
  <c r="L2168" i="11"/>
  <c r="L2160" i="11"/>
  <c r="L2152" i="11"/>
  <c r="L2144" i="11"/>
  <c r="L2136" i="11"/>
  <c r="L2128" i="11"/>
  <c r="L2120" i="11"/>
  <c r="L2112" i="11"/>
  <c r="L2104" i="11"/>
  <c r="L2096" i="11"/>
  <c r="L2088" i="11"/>
  <c r="L2080" i="11"/>
  <c r="L2072" i="11"/>
  <c r="L2064" i="11"/>
  <c r="L2056" i="11"/>
  <c r="L2048" i="11"/>
  <c r="L2040" i="11"/>
  <c r="L2032" i="11"/>
  <c r="L2024" i="11"/>
  <c r="L2016" i="11"/>
  <c r="L2008" i="11"/>
  <c r="L2000" i="11"/>
  <c r="L1992" i="11"/>
  <c r="L1984" i="11"/>
  <c r="L1976" i="11"/>
  <c r="L1968" i="11"/>
  <c r="L1960" i="11"/>
  <c r="L1952" i="11"/>
  <c r="L1944" i="11"/>
  <c r="L1936" i="11"/>
  <c r="L1928" i="11"/>
  <c r="L1920" i="11"/>
  <c r="L1912" i="11"/>
  <c r="L1904" i="11"/>
  <c r="L1896" i="11"/>
  <c r="L1888" i="11"/>
  <c r="L1880" i="11"/>
  <c r="L1872" i="11"/>
  <c r="L1864" i="11"/>
  <c r="L1856" i="11"/>
  <c r="L1848" i="11"/>
  <c r="L1840" i="11"/>
  <c r="L1832" i="11"/>
  <c r="L1824" i="11"/>
  <c r="L1816" i="11"/>
  <c r="L1808" i="11"/>
  <c r="L1800" i="11"/>
  <c r="L1792" i="11"/>
  <c r="L1784" i="11"/>
  <c r="L1776" i="11"/>
  <c r="L1768" i="11"/>
  <c r="L1760" i="11"/>
  <c r="L1752" i="11"/>
  <c r="L1744" i="11"/>
  <c r="L1736" i="11"/>
  <c r="L1728" i="11"/>
  <c r="L1720" i="11"/>
  <c r="L1712" i="11"/>
  <c r="L1704" i="11"/>
  <c r="L1696" i="11"/>
  <c r="L1688" i="11"/>
  <c r="L1680" i="11"/>
  <c r="L1672" i="11"/>
  <c r="L1664" i="11"/>
  <c r="L1656" i="11"/>
  <c r="L1648" i="11"/>
  <c r="L1640" i="11"/>
  <c r="L1632" i="11"/>
  <c r="L1624" i="11"/>
  <c r="L1616" i="11"/>
  <c r="L1608" i="11"/>
  <c r="L1600" i="11"/>
  <c r="L1592" i="11"/>
  <c r="L1584" i="11"/>
  <c r="L1576" i="11"/>
  <c r="L1568" i="11"/>
  <c r="L1560" i="11"/>
  <c r="L1552" i="11"/>
  <c r="L1544" i="11"/>
  <c r="L1536" i="11"/>
  <c r="L1528" i="11"/>
  <c r="L1520" i="11"/>
  <c r="L1512" i="11"/>
  <c r="L1504" i="11"/>
  <c r="L1496" i="11"/>
  <c r="L1488" i="11"/>
  <c r="L1480" i="11"/>
  <c r="L1472" i="11"/>
  <c r="L1464" i="11"/>
  <c r="L1456" i="11"/>
  <c r="L1448" i="11"/>
  <c r="L1440" i="11"/>
  <c r="L1432" i="11"/>
  <c r="L1424" i="11"/>
  <c r="L1416" i="11"/>
  <c r="L1408" i="11"/>
  <c r="L1400" i="11"/>
  <c r="L1392" i="11"/>
  <c r="L1384" i="11"/>
  <c r="L1376" i="11"/>
  <c r="L1368" i="11"/>
  <c r="L1360" i="11"/>
  <c r="L1352" i="11"/>
  <c r="L1344" i="11"/>
  <c r="L1336" i="11"/>
  <c r="L1328" i="11"/>
  <c r="L1320" i="11"/>
  <c r="L1312" i="11"/>
  <c r="L1304" i="11"/>
  <c r="L1296" i="11"/>
  <c r="L1288" i="11"/>
  <c r="L1280" i="11"/>
  <c r="L1272" i="11"/>
  <c r="L1264" i="11"/>
  <c r="L1256" i="11"/>
  <c r="L1248" i="11"/>
  <c r="L1240" i="11"/>
  <c r="L1232" i="11"/>
  <c r="L1224" i="11"/>
  <c r="L1216" i="11"/>
  <c r="L1208" i="11"/>
  <c r="L1200" i="11"/>
  <c r="L1192" i="11"/>
  <c r="L1184" i="11"/>
  <c r="L1176" i="11"/>
  <c r="L1168" i="11"/>
  <c r="L1160" i="11"/>
  <c r="L1152" i="11"/>
  <c r="L1144" i="11"/>
  <c r="L1136" i="11"/>
  <c r="L1128" i="11"/>
  <c r="L1120" i="11"/>
  <c r="L1112" i="11"/>
  <c r="L1104" i="11"/>
  <c r="L1096" i="11"/>
  <c r="L1088" i="11"/>
  <c r="L1080" i="11"/>
  <c r="L1072" i="11"/>
  <c r="L1064" i="11"/>
  <c r="L1056" i="11"/>
  <c r="L1048" i="11"/>
  <c r="L1040" i="11"/>
  <c r="L1032" i="11"/>
  <c r="L1024" i="11"/>
  <c r="L1016" i="11"/>
  <c r="L1008" i="11"/>
  <c r="L1000" i="11"/>
  <c r="L992" i="11"/>
  <c r="L984" i="11"/>
  <c r="L976" i="11"/>
  <c r="L968" i="11"/>
  <c r="L960" i="11"/>
  <c r="L952" i="11"/>
  <c r="L944" i="11"/>
  <c r="L936" i="11"/>
  <c r="L928" i="11"/>
  <c r="L920" i="11"/>
  <c r="L912" i="11"/>
  <c r="L904" i="11"/>
  <c r="L896" i="11"/>
  <c r="L888" i="11"/>
  <c r="L880" i="11"/>
  <c r="L872" i="11"/>
  <c r="L864" i="11"/>
  <c r="L856" i="11"/>
  <c r="L848" i="11"/>
  <c r="L840" i="11"/>
  <c r="L832" i="11"/>
  <c r="L824" i="11"/>
  <c r="L816" i="11"/>
  <c r="L808" i="11"/>
  <c r="L800" i="11"/>
  <c r="L792" i="11"/>
  <c r="L784" i="11"/>
  <c r="L776" i="11"/>
  <c r="L768" i="11"/>
  <c r="L760" i="11"/>
  <c r="L752" i="11"/>
  <c r="L744" i="11"/>
  <c r="L736" i="11"/>
  <c r="L728" i="11"/>
  <c r="L720" i="11"/>
  <c r="L712" i="11"/>
  <c r="L704" i="11"/>
  <c r="L696" i="11"/>
  <c r="L688" i="11"/>
  <c r="L680" i="11"/>
  <c r="L672" i="11"/>
  <c r="L664" i="11"/>
  <c r="L656" i="11"/>
  <c r="L648" i="11"/>
  <c r="L640" i="11"/>
  <c r="L632" i="11"/>
  <c r="L624" i="11"/>
  <c r="L616" i="11"/>
  <c r="L608" i="11"/>
  <c r="L600" i="11"/>
  <c r="L592" i="11"/>
  <c r="L584" i="11"/>
  <c r="L576" i="11"/>
  <c r="L568" i="11"/>
  <c r="L560" i="11"/>
  <c r="L552" i="11"/>
  <c r="L544" i="11"/>
  <c r="L536" i="11"/>
  <c r="L528" i="11"/>
  <c r="L520" i="11"/>
  <c r="L512" i="11"/>
  <c r="L504" i="11"/>
  <c r="L496" i="11"/>
  <c r="L488" i="11"/>
  <c r="L480" i="11"/>
  <c r="L472" i="11"/>
  <c r="L464" i="11"/>
  <c r="L456" i="11"/>
  <c r="L448" i="11"/>
  <c r="L440" i="11"/>
  <c r="L432" i="11"/>
  <c r="L424" i="11"/>
  <c r="L416" i="11"/>
  <c r="L408" i="11"/>
  <c r="L400" i="11"/>
  <c r="L392" i="11"/>
  <c r="L384" i="11"/>
  <c r="L376" i="11"/>
  <c r="L368" i="11"/>
  <c r="L360" i="11"/>
  <c r="L352" i="11"/>
  <c r="L344" i="11"/>
  <c r="L336" i="11"/>
  <c r="L328" i="11"/>
  <c r="L320" i="11"/>
  <c r="L312" i="11"/>
  <c r="L304" i="11"/>
  <c r="L296" i="11"/>
  <c r="L288" i="11"/>
  <c r="L280" i="11"/>
  <c r="L272" i="11"/>
  <c r="L264" i="11"/>
  <c r="L256" i="11"/>
  <c r="L248" i="11"/>
  <c r="L240" i="11"/>
  <c r="L232" i="11"/>
  <c r="L224" i="11"/>
  <c r="L216" i="11"/>
  <c r="L208" i="11"/>
  <c r="L200" i="11"/>
  <c r="L192" i="11"/>
  <c r="L184" i="11"/>
  <c r="L176" i="11"/>
  <c r="L168" i="11"/>
  <c r="L160" i="11"/>
  <c r="L152" i="11"/>
  <c r="L144" i="11"/>
  <c r="L136" i="11"/>
  <c r="L128" i="11"/>
  <c r="L120" i="11"/>
  <c r="L112" i="11"/>
  <c r="L104" i="11"/>
  <c r="L96" i="11"/>
  <c r="L88" i="11"/>
  <c r="L80" i="11"/>
  <c r="L72" i="11"/>
  <c r="L64" i="11"/>
  <c r="L56" i="11"/>
  <c r="L48" i="11"/>
  <c r="L40" i="11"/>
  <c r="L32" i="11"/>
  <c r="L24" i="11"/>
  <c r="L16" i="11"/>
  <c r="L4967" i="11"/>
  <c r="L4903" i="11"/>
  <c r="L4839" i="11"/>
  <c r="L4775" i="11"/>
  <c r="L4711" i="11"/>
  <c r="L4647" i="11"/>
  <c r="L4583" i="11"/>
  <c r="L4519" i="11"/>
  <c r="L4455" i="11"/>
  <c r="L4391" i="11"/>
  <c r="L4327" i="11"/>
  <c r="L4263" i="11"/>
  <c r="L4199" i="11"/>
  <c r="L4135" i="11"/>
  <c r="L4071" i="11"/>
  <c r="L4007" i="11"/>
  <c r="L3943" i="11"/>
  <c r="L3879" i="11"/>
  <c r="L3815" i="11"/>
  <c r="L3751" i="11"/>
  <c r="L3687" i="11"/>
  <c r="L3623" i="11"/>
  <c r="L3559" i="11"/>
  <c r="L3495" i="11"/>
  <c r="L3431" i="11"/>
  <c r="L3367" i="11"/>
  <c r="L3303" i="11"/>
  <c r="L3239" i="11"/>
  <c r="L3175" i="11"/>
  <c r="L3111" i="11"/>
  <c r="L3047" i="11"/>
  <c r="L2983" i="11"/>
  <c r="L2919" i="11"/>
  <c r="L2855" i="11"/>
  <c r="L2791" i="11"/>
  <c r="L2727" i="11"/>
  <c r="L2663" i="11"/>
  <c r="L2599" i="11"/>
  <c r="L2535" i="11"/>
  <c r="L2471" i="11"/>
  <c r="L2407" i="11"/>
  <c r="L2343" i="11"/>
  <c r="L2279" i="11"/>
  <c r="L2215" i="11"/>
  <c r="L2151" i="11"/>
  <c r="L2087" i="11"/>
  <c r="L2023" i="11"/>
  <c r="L1959" i="11"/>
  <c r="L1895" i="11"/>
  <c r="L1831" i="11"/>
  <c r="L1767" i="11"/>
  <c r="L1703" i="11"/>
  <c r="L1639" i="11"/>
  <c r="L1575" i="11"/>
  <c r="L1511" i="11"/>
  <c r="L1447" i="11"/>
  <c r="L1383" i="11"/>
  <c r="L1319" i="11"/>
  <c r="L1255" i="11"/>
  <c r="L1191" i="11"/>
  <c r="L1127" i="11"/>
  <c r="L1063" i="11"/>
  <c r="L999" i="11"/>
  <c r="L935" i="11"/>
  <c r="L871" i="11"/>
  <c r="L807" i="11"/>
  <c r="L743" i="11"/>
  <c r="L679" i="11"/>
  <c r="L615" i="11"/>
  <c r="L551" i="11"/>
  <c r="L487" i="11"/>
  <c r="L423" i="11"/>
  <c r="L359" i="11"/>
  <c r="L295" i="11"/>
  <c r="L231" i="11"/>
  <c r="L167" i="11"/>
  <c r="L103" i="11"/>
  <c r="L39" i="11"/>
  <c r="L4959" i="11"/>
  <c r="L4895" i="11"/>
  <c r="L4831" i="11"/>
  <c r="L4767" i="11"/>
  <c r="L4703" i="11"/>
  <c r="L4639" i="11"/>
  <c r="L4575" i="11"/>
  <c r="L4511" i="11"/>
  <c r="L4447" i="11"/>
  <c r="L4383" i="11"/>
  <c r="L4319" i="11"/>
  <c r="L4255" i="11"/>
  <c r="L4191" i="11"/>
  <c r="L4127" i="11"/>
  <c r="L4063" i="11"/>
  <c r="L3999" i="11"/>
  <c r="L3935" i="11"/>
  <c r="L3871" i="11"/>
  <c r="L3807" i="11"/>
  <c r="L3743" i="11"/>
  <c r="L3679" i="11"/>
  <c r="L3615" i="11"/>
  <c r="L3551" i="11"/>
  <c r="L3487" i="11"/>
  <c r="L3423" i="11"/>
  <c r="L3359" i="11"/>
  <c r="L3295" i="11"/>
  <c r="L3231" i="11"/>
  <c r="L3167" i="11"/>
  <c r="L3103" i="11"/>
  <c r="L3039" i="11"/>
  <c r="L2975" i="11"/>
  <c r="L2911" i="11"/>
  <c r="L2847" i="11"/>
  <c r="L2783" i="11"/>
  <c r="L2719" i="11"/>
  <c r="L2655" i="11"/>
  <c r="L2591" i="11"/>
  <c r="L2527" i="11"/>
  <c r="L2463" i="11"/>
  <c r="L2399" i="11"/>
  <c r="L2335" i="11"/>
  <c r="L2271" i="11"/>
  <c r="L2207" i="11"/>
  <c r="L2143" i="11"/>
  <c r="L2079" i="11"/>
  <c r="L2015" i="11"/>
  <c r="L1951" i="11"/>
  <c r="L1887" i="11"/>
  <c r="L1823" i="11"/>
  <c r="L1759" i="11"/>
  <c r="L1695" i="11"/>
  <c r="L1631" i="11"/>
  <c r="L1567" i="11"/>
  <c r="L1503" i="11"/>
  <c r="L1439" i="11"/>
  <c r="L1375" i="11"/>
  <c r="L1311" i="11"/>
  <c r="L1247" i="11"/>
  <c r="L1183" i="11"/>
  <c r="L1119" i="11"/>
  <c r="L1055" i="11"/>
  <c r="L991" i="11"/>
  <c r="L927" i="11"/>
  <c r="L863" i="11"/>
  <c r="L799" i="11"/>
  <c r="L735" i="11"/>
  <c r="L671" i="11"/>
  <c r="L607" i="11"/>
  <c r="L543" i="11"/>
  <c r="L479" i="11"/>
  <c r="L415" i="11"/>
  <c r="L351" i="11"/>
  <c r="L287" i="11"/>
  <c r="L223" i="11"/>
  <c r="L159" i="11"/>
  <c r="L95" i="11"/>
  <c r="L31" i="11"/>
  <c r="L4951" i="11"/>
  <c r="L4887" i="11"/>
  <c r="L4823" i="11"/>
  <c r="L4759" i="11"/>
  <c r="L4695" i="11"/>
  <c r="L4631" i="11"/>
  <c r="L4567" i="11"/>
  <c r="L4503" i="11"/>
  <c r="L4439" i="11"/>
  <c r="L4375" i="11"/>
  <c r="L4311" i="11"/>
  <c r="L4247" i="11"/>
  <c r="L4183" i="11"/>
  <c r="L4119" i="11"/>
  <c r="L4055" i="11"/>
  <c r="L3991" i="11"/>
  <c r="L3927" i="11"/>
  <c r="L3863" i="11"/>
  <c r="L3799" i="11"/>
  <c r="L3735" i="11"/>
  <c r="L3671" i="11"/>
  <c r="L3607" i="11"/>
  <c r="L3543" i="11"/>
  <c r="L3479" i="11"/>
  <c r="L3415" i="11"/>
  <c r="L3351" i="11"/>
  <c r="L3287" i="11"/>
  <c r="L3223" i="11"/>
  <c r="L3159" i="11"/>
  <c r="L3095" i="11"/>
  <c r="L3031" i="11"/>
  <c r="L2967" i="11"/>
  <c r="L2903" i="11"/>
  <c r="L2839" i="11"/>
  <c r="L2775" i="11"/>
  <c r="L2711" i="11"/>
  <c r="L2647" i="11"/>
  <c r="L2583" i="11"/>
  <c r="L2519" i="11"/>
  <c r="L2455" i="11"/>
  <c r="L2391" i="11"/>
  <c r="L2327" i="11"/>
  <c r="L2263" i="11"/>
  <c r="L2199" i="11"/>
  <c r="L2135" i="11"/>
  <c r="L2071" i="11"/>
  <c r="L2007" i="11"/>
  <c r="L1943" i="11"/>
  <c r="L1879" i="11"/>
  <c r="L1815" i="11"/>
  <c r="L1751" i="11"/>
  <c r="L1687" i="11"/>
  <c r="L1623" i="11"/>
  <c r="L1559" i="11"/>
  <c r="L1495" i="11"/>
  <c r="L1431" i="11"/>
  <c r="L1367" i="11"/>
  <c r="L1303" i="11"/>
  <c r="L1239" i="11"/>
  <c r="L1175" i="11"/>
  <c r="L1111" i="11"/>
  <c r="L1047" i="11"/>
  <c r="L983" i="11"/>
  <c r="L919" i="11"/>
  <c r="L855" i="11"/>
  <c r="L791" i="11"/>
  <c r="L727" i="11"/>
  <c r="L663" i="11"/>
  <c r="L599" i="11"/>
  <c r="L535" i="11"/>
  <c r="L471" i="11"/>
  <c r="L407" i="11"/>
  <c r="L343" i="11"/>
  <c r="L279" i="11"/>
  <c r="L215" i="11"/>
  <c r="L151" i="11"/>
  <c r="L87" i="11"/>
  <c r="L23" i="11"/>
  <c r="L5007" i="11"/>
  <c r="L4943" i="11"/>
  <c r="L4879" i="11"/>
  <c r="L4815" i="11"/>
  <c r="L4751" i="11"/>
  <c r="L4687" i="11"/>
  <c r="L4623" i="11"/>
  <c r="L4559" i="11"/>
  <c r="L4495" i="11"/>
  <c r="L4431" i="11"/>
  <c r="L4367" i="11"/>
  <c r="L4303" i="11"/>
  <c r="L4239" i="11"/>
  <c r="L4175" i="11"/>
  <c r="L4111" i="11"/>
  <c r="L4047" i="11"/>
  <c r="L3983" i="11"/>
  <c r="L3919" i="11"/>
  <c r="L3855" i="11"/>
  <c r="L3791" i="11"/>
  <c r="L3727" i="11"/>
  <c r="L3663" i="11"/>
  <c r="L3599" i="11"/>
  <c r="L3535" i="11"/>
  <c r="L3471" i="11"/>
  <c r="L3407" i="11"/>
  <c r="L3343" i="11"/>
  <c r="L3279" i="11"/>
  <c r="L3215" i="11"/>
  <c r="L3151" i="11"/>
  <c r="L3087" i="11"/>
  <c r="L3023" i="11"/>
  <c r="L2959" i="11"/>
  <c r="L2895" i="11"/>
  <c r="L2831" i="11"/>
  <c r="L2767" i="11"/>
  <c r="L2703" i="11"/>
  <c r="L2639" i="11"/>
  <c r="L2575" i="11"/>
  <c r="L2511" i="11"/>
  <c r="L2447" i="11"/>
  <c r="L2383" i="11"/>
  <c r="L2319" i="11"/>
  <c r="L2255" i="11"/>
  <c r="L2191" i="11"/>
  <c r="L2127" i="11"/>
  <c r="L2063" i="11"/>
  <c r="L1999" i="11"/>
  <c r="L1935" i="11"/>
  <c r="L1871" i="11"/>
  <c r="L1807" i="11"/>
  <c r="L1743" i="11"/>
  <c r="L1679" i="11"/>
  <c r="L1615" i="11"/>
  <c r="L1551" i="11"/>
  <c r="L1487" i="11"/>
  <c r="L1423" i="11"/>
  <c r="L1359" i="11"/>
  <c r="L1295" i="11"/>
  <c r="L1231" i="11"/>
  <c r="L1167" i="11"/>
  <c r="L1103" i="11"/>
  <c r="L1039" i="11"/>
  <c r="L975" i="11"/>
  <c r="L911" i="11"/>
  <c r="L847" i="11"/>
  <c r="L783" i="11"/>
  <c r="L719" i="11"/>
  <c r="L655" i="11"/>
  <c r="L591" i="11"/>
  <c r="L527" i="11"/>
  <c r="L463" i="11"/>
  <c r="L399" i="11"/>
  <c r="L335" i="11"/>
  <c r="L271" i="11"/>
  <c r="L207" i="11"/>
  <c r="L143" i="11"/>
  <c r="L79" i="11"/>
  <c r="L15" i="11"/>
  <c r="L4999" i="11"/>
  <c r="L4935" i="11"/>
  <c r="L4871" i="11"/>
  <c r="L4807" i="11"/>
  <c r="L4743" i="11"/>
  <c r="L4679" i="11"/>
  <c r="L4615" i="11"/>
  <c r="L4551" i="11"/>
  <c r="L4487" i="11"/>
  <c r="L4423" i="11"/>
  <c r="L4359" i="11"/>
  <c r="L4295" i="11"/>
  <c r="L4231" i="11"/>
  <c r="L4167" i="11"/>
  <c r="L4103" i="11"/>
  <c r="L4039" i="11"/>
  <c r="L3975" i="11"/>
  <c r="L3911" i="11"/>
  <c r="L3847" i="11"/>
  <c r="L3783" i="11"/>
  <c r="L3719" i="11"/>
  <c r="L3655" i="11"/>
  <c r="L3591" i="11"/>
  <c r="L3527" i="11"/>
  <c r="L3463" i="11"/>
  <c r="L3399" i="11"/>
  <c r="L3335" i="11"/>
  <c r="L3271" i="11"/>
  <c r="L3207" i="11"/>
  <c r="L3143" i="11"/>
  <c r="L3079" i="11"/>
  <c r="L3015" i="11"/>
  <c r="L2951" i="11"/>
  <c r="L2887" i="11"/>
  <c r="L2823" i="11"/>
  <c r="L2759" i="11"/>
  <c r="L2695" i="11"/>
  <c r="L2631" i="11"/>
  <c r="L2567" i="11"/>
  <c r="L2503" i="11"/>
  <c r="L2439" i="11"/>
  <c r="L2375" i="11"/>
  <c r="L2311" i="11"/>
  <c r="L2247" i="11"/>
  <c r="L2183" i="11"/>
  <c r="L2119" i="11"/>
  <c r="L2055" i="11"/>
  <c r="L1991" i="11"/>
  <c r="L1927" i="11"/>
  <c r="L1863" i="11"/>
  <c r="L1799" i="11"/>
  <c r="L1735" i="11"/>
  <c r="L1671" i="11"/>
  <c r="L1607" i="11"/>
  <c r="L1543" i="11"/>
  <c r="L1479" i="11"/>
  <c r="L1415" i="11"/>
  <c r="L1351" i="11"/>
  <c r="L1287" i="11"/>
  <c r="L1223" i="11"/>
  <c r="L1159" i="11"/>
  <c r="L1095" i="11"/>
  <c r="L1031" i="11"/>
  <c r="L967" i="11"/>
  <c r="L903" i="11"/>
  <c r="L839" i="11"/>
  <c r="L775" i="11"/>
  <c r="L711" i="11"/>
  <c r="L647" i="11"/>
  <c r="L583" i="11"/>
  <c r="L519" i="11"/>
  <c r="L455" i="11"/>
  <c r="L391" i="11"/>
  <c r="L327" i="11"/>
  <c r="L263" i="11"/>
  <c r="L199" i="11"/>
  <c r="L135" i="11"/>
  <c r="L71" i="11"/>
  <c r="L4991" i="11"/>
  <c r="L4927" i="11"/>
  <c r="L4863" i="11"/>
  <c r="L4799" i="11"/>
  <c r="L4735" i="11"/>
  <c r="L4671" i="11"/>
  <c r="L4607" i="11"/>
  <c r="L4543" i="11"/>
  <c r="L4479" i="11"/>
  <c r="L4415" i="11"/>
  <c r="L4351" i="11"/>
  <c r="L4287" i="11"/>
  <c r="L4223" i="11"/>
  <c r="L4159" i="11"/>
  <c r="L4095" i="11"/>
  <c r="L4031" i="11"/>
  <c r="L3967" i="11"/>
  <c r="L3903" i="11"/>
  <c r="L3839" i="11"/>
  <c r="L3775" i="11"/>
  <c r="L3711" i="11"/>
  <c r="L3647" i="11"/>
  <c r="L3583" i="11"/>
  <c r="L3519" i="11"/>
  <c r="L3455" i="11"/>
  <c r="L3391" i="11"/>
  <c r="L3327" i="11"/>
  <c r="L3263" i="11"/>
  <c r="L3199" i="11"/>
  <c r="L3135" i="11"/>
  <c r="L3071" i="11"/>
  <c r="L3007" i="11"/>
  <c r="L2943" i="11"/>
  <c r="L2879" i="11"/>
  <c r="L2815" i="11"/>
  <c r="L2751" i="11"/>
  <c r="L2687" i="11"/>
  <c r="L2623" i="11"/>
  <c r="L2559" i="11"/>
  <c r="L2495" i="11"/>
  <c r="L2431" i="11"/>
  <c r="L2367" i="11"/>
  <c r="L2303" i="11"/>
  <c r="L2239" i="11"/>
  <c r="L2175" i="11"/>
  <c r="L2111" i="11"/>
  <c r="L2047" i="11"/>
  <c r="L1983" i="11"/>
  <c r="L1919" i="11"/>
  <c r="L1855" i="11"/>
  <c r="L1791" i="11"/>
  <c r="L1727" i="11"/>
  <c r="L1663" i="11"/>
  <c r="L1599" i="11"/>
  <c r="L1535" i="11"/>
  <c r="L1471" i="11"/>
  <c r="L1407" i="11"/>
  <c r="L1343" i="11"/>
  <c r="L1279" i="11"/>
  <c r="L1215" i="11"/>
  <c r="L1151" i="11"/>
  <c r="L1087" i="11"/>
  <c r="L1023" i="11"/>
  <c r="L959" i="11"/>
  <c r="L895" i="11"/>
  <c r="L831" i="11"/>
  <c r="L767" i="11"/>
  <c r="L703" i="11"/>
  <c r="L639" i="11"/>
  <c r="L575" i="11"/>
  <c r="L511" i="11"/>
  <c r="L447" i="11"/>
  <c r="L383" i="11"/>
  <c r="L319" i="11"/>
  <c r="L255" i="11"/>
  <c r="L191" i="11"/>
  <c r="L127" i="11"/>
  <c r="L63" i="11"/>
  <c r="L4983" i="11"/>
  <c r="L4919" i="11"/>
  <c r="L4855" i="11"/>
  <c r="L4791" i="11"/>
  <c r="L4727" i="11"/>
  <c r="L4663" i="11"/>
  <c r="L4599" i="11"/>
  <c r="L4535" i="11"/>
  <c r="L4471" i="11"/>
  <c r="L4407" i="11"/>
  <c r="L4343" i="11"/>
  <c r="L4279" i="11"/>
  <c r="L4215" i="11"/>
  <c r="L4151" i="11"/>
  <c r="L4087" i="11"/>
  <c r="L4023" i="11"/>
  <c r="L3959" i="11"/>
  <c r="L3895" i="11"/>
  <c r="L3831" i="11"/>
  <c r="L3767" i="11"/>
  <c r="L3703" i="11"/>
  <c r="L3639" i="11"/>
  <c r="L3575" i="11"/>
  <c r="L3511" i="11"/>
  <c r="L3447" i="11"/>
  <c r="L3383" i="11"/>
  <c r="L3319" i="11"/>
  <c r="L3255" i="11"/>
  <c r="L3191" i="11"/>
  <c r="L3127" i="11"/>
  <c r="L3063" i="11"/>
  <c r="L2999" i="11"/>
  <c r="L2935" i="11"/>
  <c r="L2871" i="11"/>
  <c r="L2807" i="11"/>
  <c r="L2743" i="11"/>
  <c r="L2679" i="11"/>
  <c r="L2615" i="11"/>
  <c r="L2551" i="11"/>
  <c r="L2487" i="11"/>
  <c r="L2423" i="11"/>
  <c r="L2359" i="11"/>
  <c r="L2295" i="11"/>
  <c r="L2231" i="11"/>
  <c r="L2167" i="11"/>
  <c r="L2103" i="11"/>
  <c r="L2039" i="11"/>
  <c r="L1975" i="11"/>
  <c r="L1911" i="11"/>
  <c r="L1847" i="11"/>
  <c r="L1783" i="11"/>
  <c r="L1719" i="11"/>
  <c r="L1655" i="11"/>
  <c r="L1591" i="11"/>
  <c r="L1527" i="11"/>
  <c r="L1463" i="11"/>
  <c r="L1399" i="11"/>
  <c r="L1335" i="11"/>
  <c r="L1271" i="11"/>
  <c r="L1207" i="11"/>
  <c r="L1143" i="11"/>
  <c r="L1079" i="11"/>
  <c r="L1015" i="11"/>
  <c r="L951" i="11"/>
  <c r="L887" i="11"/>
  <c r="L823" i="11"/>
  <c r="L759" i="11"/>
  <c r="L695" i="11"/>
  <c r="L631" i="11"/>
  <c r="L567" i="11"/>
  <c r="L503" i="11"/>
  <c r="L439" i="11"/>
  <c r="L375" i="11"/>
  <c r="L311" i="11"/>
  <c r="L247" i="11"/>
  <c r="L183" i="11"/>
  <c r="L119" i="11"/>
  <c r="L55" i="11"/>
  <c r="L4975" i="11"/>
  <c r="L4911" i="11"/>
  <c r="L4847" i="11"/>
  <c r="L4783" i="11"/>
  <c r="L4719" i="11"/>
  <c r="L4655" i="11"/>
  <c r="L4591" i="11"/>
  <c r="L4527" i="11"/>
  <c r="L4463" i="11"/>
  <c r="L4399" i="11"/>
  <c r="L4335" i="11"/>
  <c r="L4271" i="11"/>
  <c r="L4207" i="11"/>
  <c r="L4143" i="11"/>
  <c r="L4079" i="11"/>
  <c r="L4015" i="11"/>
  <c r="L3951" i="11"/>
  <c r="L3887" i="11"/>
  <c r="L3823" i="11"/>
  <c r="L3759" i="11"/>
  <c r="L3695" i="11"/>
  <c r="L3631" i="11"/>
  <c r="L3567" i="11"/>
  <c r="L3503" i="11"/>
  <c r="L3439" i="11"/>
  <c r="L3375" i="11"/>
  <c r="L3311" i="11"/>
  <c r="L3247" i="11"/>
  <c r="L3183" i="11"/>
  <c r="L3119" i="11"/>
  <c r="L3055" i="11"/>
  <c r="L2991" i="11"/>
  <c r="L2927" i="11"/>
  <c r="L2863" i="11"/>
  <c r="L2799" i="11"/>
  <c r="L2735" i="11"/>
  <c r="L2671" i="11"/>
  <c r="L2607" i="11"/>
  <c r="L2543" i="11"/>
  <c r="L2479" i="11"/>
  <c r="L2415" i="11"/>
  <c r="L2351" i="11"/>
  <c r="L2287" i="11"/>
  <c r="L2223" i="11"/>
  <c r="L2159" i="11"/>
  <c r="L2095" i="11"/>
  <c r="L2031" i="11"/>
  <c r="L1967" i="11"/>
  <c r="L1903" i="11"/>
  <c r="L1839" i="11"/>
  <c r="L1775" i="11"/>
  <c r="L1711" i="11"/>
  <c r="L1647" i="11"/>
  <c r="L1583" i="11"/>
  <c r="L1519" i="11"/>
  <c r="L1455" i="11"/>
  <c r="L1391" i="11"/>
  <c r="L1327" i="11"/>
  <c r="L1263" i="11"/>
  <c r="L1199" i="11"/>
  <c r="L1135" i="11"/>
  <c r="L1071" i="11"/>
  <c r="L1007" i="11"/>
  <c r="L943" i="11"/>
  <c r="L879" i="11"/>
  <c r="L815" i="11"/>
  <c r="L751" i="11"/>
  <c r="L687" i="11"/>
  <c r="L623" i="11"/>
  <c r="L559" i="11"/>
  <c r="L495" i="11"/>
  <c r="L431" i="11"/>
  <c r="L367" i="11"/>
  <c r="L303" i="11"/>
  <c r="L239" i="11"/>
  <c r="L175" i="11"/>
  <c r="L111" i="11"/>
  <c r="L47" i="11"/>
  <c r="I5007" i="11"/>
  <c r="I4999" i="11"/>
  <c r="I4991" i="11"/>
  <c r="I4983" i="11"/>
  <c r="I4975" i="11"/>
  <c r="I4967" i="11"/>
  <c r="I4959" i="11"/>
  <c r="I4951" i="11"/>
  <c r="I4943" i="11"/>
  <c r="I4935" i="11"/>
  <c r="I4927" i="11"/>
  <c r="I4919" i="11"/>
  <c r="I4911" i="11"/>
  <c r="I4903" i="11"/>
  <c r="I4895" i="11"/>
  <c r="I4887" i="11"/>
  <c r="I4879" i="11"/>
  <c r="I4871" i="11"/>
  <c r="I4863" i="11"/>
  <c r="I4855" i="11"/>
  <c r="I4847" i="11"/>
  <c r="I4839" i="11"/>
  <c r="I4831" i="11"/>
  <c r="I4823" i="11"/>
  <c r="I4815" i="11"/>
  <c r="I4807" i="11"/>
  <c r="I4799" i="11"/>
  <c r="I4791" i="11"/>
  <c r="I4783" i="11"/>
  <c r="I4775" i="11"/>
  <c r="I4767" i="11"/>
  <c r="I4759" i="11"/>
  <c r="I4751" i="11"/>
  <c r="I4743" i="11"/>
  <c r="I4735" i="11"/>
  <c r="I4727" i="11"/>
  <c r="I4719" i="11"/>
  <c r="I4711" i="11"/>
  <c r="I4703" i="11"/>
  <c r="I4695" i="11"/>
  <c r="I4687" i="11"/>
  <c r="I4679" i="11"/>
  <c r="I4671" i="11"/>
  <c r="I4663" i="11"/>
  <c r="I4655" i="11"/>
  <c r="I4647" i="11"/>
  <c r="I4639" i="11"/>
  <c r="I4631" i="11"/>
  <c r="I4623" i="11"/>
  <c r="I4615" i="11"/>
  <c r="I4607" i="11"/>
  <c r="I4599" i="11"/>
  <c r="I4591" i="11"/>
  <c r="I4583" i="11"/>
  <c r="I4575" i="11"/>
  <c r="I4567" i="11"/>
  <c r="I4559" i="11"/>
  <c r="I4551" i="11"/>
  <c r="I4543" i="11"/>
  <c r="I4535" i="11"/>
  <c r="I4527" i="11"/>
  <c r="I4519" i="11"/>
  <c r="I4511" i="11"/>
  <c r="I4503" i="11"/>
  <c r="I4495" i="11"/>
  <c r="I4487" i="11"/>
  <c r="I4479" i="11"/>
  <c r="I4471" i="11"/>
  <c r="I4463" i="11"/>
  <c r="I4455" i="11"/>
  <c r="I4447" i="11"/>
  <c r="I4439" i="11"/>
  <c r="I4431" i="11"/>
  <c r="I4423" i="11"/>
  <c r="I4415" i="11"/>
  <c r="I4407" i="11"/>
  <c r="I4399" i="11"/>
  <c r="I4391" i="11"/>
  <c r="I4383" i="11"/>
  <c r="I4375" i="11"/>
  <c r="I4367" i="11"/>
  <c r="I4359" i="11"/>
  <c r="I4351" i="11"/>
  <c r="I4343" i="11"/>
  <c r="I4335" i="11"/>
  <c r="I4327" i="11"/>
  <c r="I4319" i="11"/>
  <c r="I4311" i="11"/>
  <c r="I4303" i="11"/>
  <c r="I4295" i="11"/>
  <c r="I4287" i="11"/>
  <c r="I4279" i="11"/>
  <c r="I4271" i="11"/>
  <c r="I4263" i="11"/>
  <c r="I4255" i="11"/>
  <c r="I4247" i="11"/>
  <c r="I4239" i="11"/>
  <c r="I4231" i="11"/>
  <c r="I4223" i="11"/>
  <c r="I4215" i="11"/>
  <c r="I4207" i="11"/>
  <c r="I4199" i="11"/>
  <c r="I4191" i="11"/>
  <c r="I4183" i="11"/>
  <c r="I4175" i="11"/>
  <c r="I4167" i="11"/>
  <c r="I4159" i="11"/>
  <c r="I4151" i="11"/>
  <c r="I4143" i="11"/>
  <c r="I4135" i="11"/>
  <c r="I4127" i="11"/>
  <c r="I4119" i="11"/>
  <c r="I4111" i="11"/>
  <c r="I4103" i="11"/>
  <c r="I4095" i="11"/>
  <c r="I4087" i="11"/>
  <c r="I4079" i="11"/>
  <c r="I4071" i="11"/>
  <c r="I4063" i="11"/>
  <c r="I4055" i="11"/>
  <c r="I4047" i="11"/>
  <c r="I4039" i="11"/>
  <c r="I4031" i="11"/>
  <c r="I4023" i="11"/>
  <c r="I4015" i="11"/>
  <c r="I4007" i="11"/>
  <c r="I3999" i="11"/>
  <c r="I3991" i="11"/>
  <c r="I3983" i="11"/>
  <c r="I3975" i="11"/>
  <c r="I3967" i="11"/>
  <c r="I3959" i="11"/>
  <c r="I3951" i="11"/>
  <c r="I3943" i="11"/>
  <c r="I3935" i="11"/>
  <c r="I3927" i="11"/>
  <c r="I3919" i="11"/>
  <c r="I3911" i="11"/>
  <c r="I3903" i="11"/>
  <c r="I3895" i="11"/>
  <c r="I3887" i="11"/>
  <c r="I3879" i="11"/>
  <c r="I3871" i="11"/>
  <c r="I3863" i="11"/>
  <c r="I3855" i="11"/>
  <c r="I3847" i="11"/>
  <c r="I3839" i="11"/>
  <c r="I3831" i="11"/>
  <c r="I3823" i="11"/>
  <c r="I3815" i="11"/>
  <c r="I3807" i="11"/>
  <c r="I3799" i="11"/>
  <c r="I3791" i="11"/>
  <c r="I3783" i="11"/>
  <c r="I3775" i="11"/>
  <c r="I3767" i="11"/>
  <c r="I3759" i="11"/>
  <c r="I3751" i="11"/>
  <c r="I3743" i="11"/>
  <c r="I3735" i="11"/>
  <c r="I3727" i="11"/>
  <c r="I3719" i="11"/>
  <c r="I3711" i="11"/>
  <c r="I3703" i="11"/>
  <c r="I3695" i="11"/>
  <c r="I3687" i="11"/>
  <c r="I3679" i="11"/>
  <c r="I3671" i="11"/>
  <c r="I3663" i="11"/>
  <c r="I3655" i="11"/>
  <c r="I3647" i="11"/>
  <c r="I3639" i="11"/>
  <c r="I3631" i="11"/>
  <c r="I3623" i="11"/>
  <c r="I3615" i="11"/>
  <c r="I3607" i="11"/>
  <c r="I3599" i="11"/>
  <c r="I3591" i="11"/>
  <c r="I3583" i="11"/>
  <c r="I3575" i="11"/>
  <c r="I3567" i="11"/>
  <c r="I3559" i="11"/>
  <c r="I3551" i="11"/>
  <c r="I3543" i="11"/>
  <c r="I3535" i="11"/>
  <c r="I3527" i="11"/>
  <c r="I3519" i="11"/>
  <c r="I3511" i="11"/>
  <c r="I3503" i="11"/>
  <c r="I3495" i="11"/>
  <c r="I3487" i="11"/>
  <c r="I3479" i="11"/>
  <c r="I3471" i="11"/>
  <c r="I3463" i="11"/>
  <c r="I3455" i="11"/>
  <c r="I3447" i="11"/>
  <c r="I3439" i="11"/>
  <c r="I3431" i="11"/>
  <c r="I3423" i="11"/>
  <c r="I3415" i="11"/>
  <c r="I3407" i="11"/>
  <c r="I3399" i="11"/>
  <c r="I3391" i="11"/>
  <c r="I3383" i="11"/>
  <c r="I3375" i="11"/>
  <c r="I3367" i="11"/>
  <c r="I3359" i="11"/>
  <c r="I3351" i="11"/>
  <c r="I3343" i="11"/>
  <c r="I3335" i="11"/>
  <c r="I3327" i="11"/>
  <c r="I3319" i="11"/>
  <c r="I3311" i="11"/>
  <c r="I3303" i="11"/>
  <c r="I3295" i="11"/>
  <c r="I3287" i="11"/>
  <c r="I3279" i="11"/>
  <c r="I3271" i="11"/>
  <c r="I3263" i="11"/>
  <c r="I3255" i="11"/>
  <c r="I3247" i="11"/>
  <c r="I3239" i="11"/>
  <c r="I3231" i="11"/>
  <c r="I3223" i="11"/>
  <c r="I3215" i="11"/>
  <c r="I3207" i="11"/>
  <c r="I3199" i="11"/>
  <c r="I3191" i="11"/>
  <c r="I3183" i="11"/>
  <c r="I3175" i="11"/>
  <c r="I3167" i="11"/>
  <c r="I3159" i="11"/>
  <c r="I3151" i="11"/>
  <c r="I3143" i="11"/>
  <c r="I3135" i="11"/>
  <c r="I3127" i="11"/>
  <c r="I3119" i="11"/>
  <c r="I3111" i="11"/>
  <c r="I3103" i="11"/>
  <c r="I3095" i="11"/>
  <c r="I3087" i="11"/>
  <c r="I3079" i="11"/>
  <c r="I3071" i="11"/>
  <c r="I3063" i="11"/>
  <c r="I3055" i="11"/>
  <c r="I3047" i="11"/>
  <c r="I3039" i="11"/>
  <c r="I3031" i="11"/>
  <c r="I3023" i="11"/>
  <c r="I3015" i="11"/>
  <c r="I3007" i="11"/>
  <c r="I2999" i="11"/>
  <c r="I2991" i="11"/>
  <c r="I2983" i="11"/>
  <c r="I2975" i="11"/>
  <c r="I2967" i="11"/>
  <c r="I2959" i="11"/>
  <c r="I2951" i="11"/>
  <c r="I2943" i="11"/>
  <c r="I2935" i="11"/>
  <c r="I2927" i="11"/>
  <c r="I2919" i="11"/>
  <c r="I2911" i="11"/>
  <c r="I2903" i="11"/>
  <c r="I2895" i="11"/>
  <c r="I2887" i="11"/>
  <c r="I2879" i="11"/>
  <c r="I2871" i="11"/>
  <c r="I2863" i="11"/>
  <c r="I2855" i="11"/>
  <c r="I2847" i="11"/>
  <c r="I2839" i="11"/>
  <c r="I2831" i="11"/>
  <c r="I2823" i="11"/>
  <c r="I2815" i="11"/>
  <c r="I2807" i="11"/>
  <c r="I2799" i="11"/>
  <c r="I2791" i="11"/>
  <c r="I2783" i="11"/>
  <c r="I2775" i="11"/>
  <c r="I2767" i="11"/>
  <c r="I2759" i="11"/>
  <c r="I2751" i="11"/>
  <c r="I2743" i="11"/>
  <c r="I2735" i="11"/>
  <c r="I2727" i="11"/>
  <c r="I2719" i="11"/>
  <c r="I2711" i="11"/>
  <c r="I2703" i="11"/>
  <c r="I2695" i="11"/>
  <c r="I2687" i="11"/>
  <c r="I2679" i="11"/>
  <c r="I2671" i="11"/>
  <c r="I2663" i="11"/>
  <c r="I2655" i="11"/>
  <c r="I2647" i="11"/>
  <c r="I2639" i="11"/>
  <c r="I2631" i="11"/>
  <c r="I2623" i="11"/>
  <c r="I2615" i="11"/>
  <c r="I2607" i="11"/>
  <c r="I2599" i="11"/>
  <c r="I2591" i="11"/>
  <c r="I2583" i="11"/>
  <c r="I2575" i="11"/>
  <c r="I2567" i="11"/>
  <c r="I2559" i="11"/>
  <c r="I2551" i="11"/>
  <c r="I2543" i="11"/>
  <c r="I2535" i="11"/>
  <c r="I2527" i="11"/>
  <c r="I2519" i="11"/>
  <c r="I2511" i="11"/>
  <c r="I2503" i="11"/>
  <c r="I2495" i="11"/>
  <c r="I2487" i="11"/>
  <c r="I2479" i="11"/>
  <c r="I2471" i="11"/>
  <c r="I2463" i="11"/>
  <c r="I2455" i="11"/>
  <c r="I2447" i="11"/>
  <c r="I2439" i="11"/>
  <c r="I2431" i="11"/>
  <c r="I2423" i="11"/>
  <c r="I2415" i="11"/>
  <c r="I2407" i="11"/>
  <c r="I2399" i="11"/>
  <c r="I2391" i="11"/>
  <c r="I2383" i="11"/>
  <c r="I2375" i="11"/>
  <c r="I2367" i="11"/>
  <c r="I2359" i="11"/>
  <c r="I2351" i="11"/>
  <c r="I2343" i="11"/>
  <c r="I2335" i="11"/>
  <c r="I2327" i="11"/>
  <c r="I2319" i="11"/>
  <c r="I2311" i="11"/>
  <c r="I2303" i="11"/>
  <c r="I2295" i="11"/>
  <c r="I2287" i="11"/>
  <c r="I2279" i="11"/>
  <c r="I2271" i="11"/>
  <c r="I2263" i="11"/>
  <c r="I2255" i="11"/>
  <c r="I2247" i="11"/>
  <c r="I2239" i="11"/>
  <c r="I2231" i="11"/>
  <c r="I2223" i="11"/>
  <c r="I2215" i="11"/>
  <c r="I2207" i="11"/>
  <c r="I2199" i="11"/>
  <c r="I2191" i="11"/>
  <c r="I2183" i="11"/>
  <c r="I2175" i="11"/>
  <c r="I2167" i="11"/>
  <c r="I2159" i="11"/>
  <c r="I2151" i="11"/>
  <c r="I2143" i="11"/>
  <c r="I2135" i="11"/>
  <c r="I2127" i="11"/>
  <c r="I2119" i="11"/>
  <c r="I2111" i="11"/>
  <c r="I2103" i="11"/>
  <c r="I2095" i="11"/>
  <c r="I2087" i="11"/>
  <c r="I2079" i="11"/>
  <c r="I2071" i="11"/>
  <c r="I2063" i="11"/>
  <c r="I2055" i="11"/>
  <c r="I2047" i="11"/>
  <c r="I2039" i="11"/>
  <c r="I2031" i="11"/>
  <c r="I2023" i="11"/>
  <c r="I2015" i="11"/>
  <c r="I2007" i="11"/>
  <c r="I1999" i="11"/>
  <c r="I1991" i="11"/>
  <c r="I1983" i="11"/>
  <c r="I1975" i="11"/>
  <c r="I1967" i="11"/>
  <c r="I1959" i="11"/>
  <c r="I1951" i="11"/>
  <c r="I1943" i="11"/>
  <c r="I1935" i="11"/>
  <c r="I1927" i="11"/>
  <c r="I1919" i="11"/>
  <c r="I1911" i="11"/>
  <c r="I1903" i="11"/>
  <c r="I1895" i="11"/>
  <c r="I1887" i="11"/>
  <c r="I1879" i="11"/>
  <c r="I1871" i="11"/>
  <c r="I1863" i="11"/>
  <c r="I1855" i="11"/>
  <c r="I1847" i="11"/>
  <c r="I1839" i="11"/>
  <c r="I1831" i="11"/>
  <c r="I1823" i="11"/>
  <c r="I1815" i="11"/>
  <c r="I1807" i="11"/>
  <c r="I1799" i="11"/>
  <c r="I1791" i="11"/>
  <c r="I1783" i="11"/>
  <c r="I1775" i="11"/>
  <c r="I1767" i="11"/>
  <c r="I1759" i="11"/>
  <c r="I1751" i="11"/>
  <c r="I1743" i="11"/>
  <c r="I1735" i="11"/>
  <c r="I1727" i="11"/>
  <c r="I1719" i="11"/>
  <c r="I1711" i="11"/>
  <c r="I1703" i="11"/>
  <c r="I1695" i="11"/>
  <c r="I1687" i="11"/>
  <c r="I1679" i="11"/>
  <c r="I1671" i="11"/>
  <c r="I1663" i="11"/>
  <c r="I1655" i="11"/>
  <c r="I1647" i="11"/>
  <c r="I1639" i="11"/>
  <c r="I1631" i="11"/>
  <c r="I1623" i="11"/>
  <c r="I1615" i="11"/>
  <c r="I1607" i="11"/>
  <c r="I1599" i="11"/>
  <c r="I1591" i="11"/>
  <c r="I1583" i="11"/>
  <c r="I1575" i="11"/>
  <c r="I1567" i="11"/>
  <c r="I1559" i="11"/>
  <c r="I1551" i="11"/>
  <c r="I1543" i="11"/>
  <c r="I1535" i="11"/>
  <c r="I1527" i="11"/>
  <c r="I1519" i="11"/>
  <c r="I1511" i="11"/>
  <c r="I1503" i="11"/>
  <c r="I1495" i="11"/>
  <c r="I1487" i="11"/>
  <c r="I1479" i="11"/>
  <c r="I1471" i="11"/>
  <c r="I1463" i="11"/>
  <c r="I1455" i="11"/>
  <c r="I1447" i="11"/>
  <c r="I1439" i="11"/>
  <c r="I1431" i="11"/>
  <c r="I1423" i="11"/>
  <c r="I1415" i="11"/>
  <c r="I1407" i="11"/>
  <c r="I1399" i="11"/>
  <c r="I1391" i="11"/>
  <c r="I1383" i="11"/>
  <c r="I1375" i="11"/>
  <c r="I1367" i="11"/>
  <c r="I1359" i="11"/>
  <c r="I1351" i="11"/>
  <c r="I1343" i="11"/>
  <c r="I1335" i="11"/>
  <c r="I1327" i="11"/>
  <c r="I1319" i="11"/>
  <c r="I1311" i="11"/>
  <c r="I1303" i="11"/>
  <c r="I1295" i="11"/>
  <c r="I1287" i="11"/>
  <c r="I1279" i="11"/>
  <c r="I1271" i="11"/>
  <c r="I1263" i="11"/>
  <c r="I1255" i="11"/>
  <c r="I1247" i="11"/>
  <c r="I1239" i="11"/>
  <c r="I1231" i="11"/>
  <c r="I1223" i="11"/>
  <c r="I1215" i="11"/>
  <c r="I1207" i="11"/>
  <c r="I1199" i="11"/>
  <c r="I1191" i="11"/>
  <c r="I1183" i="11"/>
  <c r="I1175" i="11"/>
  <c r="I1167" i="11"/>
  <c r="I1159" i="11"/>
  <c r="I1151" i="11"/>
  <c r="I1143" i="11"/>
  <c r="I1135" i="11"/>
  <c r="I1127" i="11"/>
  <c r="I1119" i="11"/>
  <c r="I1111" i="11"/>
  <c r="I1103" i="11"/>
  <c r="I1095" i="11"/>
  <c r="I1087" i="11"/>
  <c r="I1079" i="11"/>
  <c r="I1071" i="11"/>
  <c r="I1063" i="11"/>
  <c r="I1055" i="11"/>
  <c r="I1047" i="11"/>
  <c r="I1039" i="11"/>
  <c r="I1031" i="11"/>
  <c r="I1023" i="11"/>
  <c r="I1015" i="11"/>
  <c r="I1007" i="11"/>
  <c r="I999" i="11"/>
  <c r="I991" i="11"/>
  <c r="I983" i="11"/>
  <c r="I975" i="11"/>
  <c r="I967" i="11"/>
  <c r="I959" i="11"/>
  <c r="I951" i="11"/>
  <c r="I943" i="11"/>
  <c r="I935" i="11"/>
  <c r="I927" i="11"/>
  <c r="I919" i="11"/>
  <c r="I911" i="11"/>
  <c r="I903" i="11"/>
  <c r="I895" i="11"/>
  <c r="I887" i="11"/>
  <c r="I879" i="11"/>
  <c r="I871" i="11"/>
  <c r="I863" i="11"/>
  <c r="I855" i="11"/>
  <c r="I847" i="11"/>
  <c r="I839" i="11"/>
  <c r="I831" i="11"/>
  <c r="I823" i="11"/>
  <c r="I815" i="11"/>
  <c r="I807" i="11"/>
  <c r="I799" i="11"/>
  <c r="I791" i="11"/>
  <c r="I783" i="11"/>
  <c r="I775" i="11"/>
  <c r="I767" i="11"/>
  <c r="I759" i="11"/>
  <c r="I751" i="11"/>
  <c r="I743" i="11"/>
  <c r="I735" i="11"/>
  <c r="I727" i="11"/>
  <c r="I719" i="11"/>
  <c r="I711" i="11"/>
  <c r="I703" i="11"/>
  <c r="I695" i="11"/>
  <c r="I687" i="11"/>
  <c r="I679" i="11"/>
  <c r="I671" i="11"/>
  <c r="I663" i="11"/>
  <c r="I655" i="11"/>
  <c r="I647" i="11"/>
  <c r="I639" i="11"/>
  <c r="I631" i="11"/>
  <c r="I623" i="11"/>
  <c r="I615" i="11"/>
  <c r="I607" i="11"/>
  <c r="I599" i="11"/>
  <c r="I591" i="11"/>
  <c r="I583" i="11"/>
  <c r="I575" i="11"/>
  <c r="I567" i="11"/>
  <c r="I559" i="11"/>
  <c r="I551" i="11"/>
  <c r="I543" i="11"/>
  <c r="I535" i="11"/>
  <c r="I527" i="11"/>
  <c r="I519" i="11"/>
  <c r="I511" i="11"/>
  <c r="I503" i="11"/>
  <c r="I495" i="11"/>
  <c r="I487" i="11"/>
  <c r="I479" i="11"/>
  <c r="I471" i="11"/>
  <c r="I463" i="11"/>
  <c r="I455" i="11"/>
  <c r="I447" i="11"/>
  <c r="I439" i="11"/>
  <c r="I431" i="11"/>
  <c r="I423" i="11"/>
  <c r="I415" i="11"/>
  <c r="I407" i="11"/>
  <c r="I399" i="11"/>
  <c r="I391" i="11"/>
  <c r="I383" i="11"/>
  <c r="I375" i="11"/>
  <c r="I367" i="11"/>
  <c r="I359" i="11"/>
  <c r="I351" i="11"/>
  <c r="I343" i="11"/>
  <c r="I335" i="11"/>
  <c r="I327" i="11"/>
  <c r="I319" i="11"/>
  <c r="I311" i="11"/>
  <c r="I303" i="11"/>
  <c r="I295" i="11"/>
  <c r="I287" i="11"/>
  <c r="I279" i="11"/>
  <c r="I271" i="11"/>
  <c r="I263" i="11"/>
  <c r="I255" i="11"/>
  <c r="I247" i="11"/>
  <c r="I239" i="11"/>
  <c r="I231" i="11"/>
  <c r="I223" i="11"/>
  <c r="I215" i="11"/>
  <c r="I207" i="11"/>
  <c r="I199" i="11"/>
  <c r="I191" i="11"/>
  <c r="I183" i="11"/>
  <c r="I175" i="11"/>
  <c r="I167" i="11"/>
  <c r="I159" i="11"/>
  <c r="I151" i="11"/>
  <c r="I143" i="11"/>
  <c r="I135" i="11"/>
  <c r="I127" i="11"/>
  <c r="I119" i="11"/>
  <c r="I111" i="11"/>
  <c r="I103" i="11"/>
  <c r="I95" i="11"/>
  <c r="I87" i="11"/>
  <c r="I79" i="11"/>
  <c r="I71" i="11"/>
  <c r="I63" i="11"/>
  <c r="I55" i="11"/>
  <c r="I47" i="11"/>
  <c r="I39" i="11"/>
  <c r="I31" i="11"/>
  <c r="I23" i="11"/>
  <c r="I15" i="11"/>
  <c r="I5006" i="11"/>
  <c r="I4998" i="11"/>
  <c r="I4990" i="11"/>
  <c r="I4982" i="11"/>
  <c r="I4974" i="11"/>
  <c r="I4966" i="11"/>
  <c r="I4958" i="11"/>
  <c r="I4950" i="11"/>
  <c r="I4942" i="11"/>
  <c r="I4934" i="11"/>
  <c r="I4926" i="11"/>
  <c r="I4918" i="11"/>
  <c r="I4910" i="11"/>
  <c r="I4902" i="11"/>
  <c r="I4894" i="11"/>
  <c r="I4886" i="11"/>
  <c r="I4878" i="11"/>
  <c r="I4870" i="11"/>
  <c r="I4862" i="11"/>
  <c r="I4854" i="11"/>
  <c r="I4846" i="11"/>
  <c r="I4838" i="11"/>
  <c r="I4830" i="11"/>
  <c r="I4822" i="11"/>
  <c r="I4814" i="11"/>
  <c r="I4806" i="11"/>
  <c r="I4798" i="11"/>
  <c r="I4790" i="11"/>
  <c r="I4782" i="11"/>
  <c r="I4774" i="11"/>
  <c r="I4766" i="11"/>
  <c r="I4758" i="11"/>
  <c r="I4750" i="11"/>
  <c r="I4742" i="11"/>
  <c r="I4734" i="11"/>
  <c r="I4726" i="11"/>
  <c r="I4718" i="11"/>
  <c r="I4710" i="11"/>
  <c r="I4702" i="11"/>
  <c r="I4694" i="11"/>
  <c r="I4686" i="11"/>
  <c r="I4678" i="11"/>
  <c r="I4670" i="11"/>
  <c r="I4662" i="11"/>
  <c r="I4654" i="11"/>
  <c r="I4646" i="11"/>
  <c r="I4638" i="11"/>
  <c r="I4630" i="11"/>
  <c r="I4622" i="11"/>
  <c r="I4614" i="11"/>
  <c r="I4606" i="11"/>
  <c r="I4598" i="11"/>
  <c r="I4590" i="11"/>
  <c r="I4582" i="11"/>
  <c r="I4574" i="11"/>
  <c r="I4566" i="11"/>
  <c r="I4558" i="11"/>
  <c r="I4550" i="11"/>
  <c r="I4542" i="11"/>
  <c r="I4534" i="11"/>
  <c r="I4526" i="11"/>
  <c r="I4518" i="11"/>
  <c r="I4510" i="11"/>
  <c r="I4502" i="11"/>
  <c r="I4494" i="11"/>
  <c r="I4486" i="11"/>
  <c r="I4478" i="11"/>
  <c r="I4470" i="11"/>
  <c r="I4462" i="11"/>
  <c r="I4454" i="11"/>
  <c r="I4446" i="11"/>
  <c r="I4438" i="11"/>
  <c r="I4430" i="11"/>
  <c r="I4422" i="11"/>
  <c r="I4414" i="11"/>
  <c r="I4406" i="11"/>
  <c r="I4398" i="11"/>
  <c r="I4390" i="11"/>
  <c r="I4382" i="11"/>
  <c r="I4374" i="11"/>
  <c r="I4366" i="11"/>
  <c r="I4358" i="11"/>
  <c r="I4350" i="11"/>
  <c r="I4342" i="11"/>
  <c r="I4334" i="11"/>
  <c r="I4326" i="11"/>
  <c r="I4318" i="11"/>
  <c r="I4310" i="11"/>
  <c r="I4302" i="11"/>
  <c r="I4294" i="11"/>
  <c r="I4286" i="11"/>
  <c r="I4278" i="11"/>
  <c r="I4270" i="11"/>
  <c r="I4262" i="11"/>
  <c r="I4254" i="11"/>
  <c r="I4246" i="11"/>
  <c r="I4238" i="11"/>
  <c r="I4230" i="11"/>
  <c r="I4222" i="11"/>
  <c r="I4214" i="11"/>
  <c r="I4206" i="11"/>
  <c r="I4198" i="11"/>
  <c r="I4190" i="11"/>
  <c r="I4182" i="11"/>
  <c r="I4174" i="11"/>
  <c r="I4166" i="11"/>
  <c r="I4158" i="11"/>
  <c r="I4150" i="11"/>
  <c r="I4142" i="11"/>
  <c r="I4134" i="11"/>
  <c r="I4126" i="11"/>
  <c r="I4118" i="11"/>
  <c r="I4110" i="11"/>
  <c r="I4102" i="11"/>
  <c r="I4094" i="11"/>
  <c r="I4086" i="11"/>
  <c r="I4078" i="11"/>
  <c r="I4070" i="11"/>
  <c r="I4062" i="11"/>
  <c r="I4054" i="11"/>
  <c r="I4046" i="11"/>
  <c r="I4038" i="11"/>
  <c r="I4030" i="11"/>
  <c r="I4022" i="11"/>
  <c r="I4014" i="11"/>
  <c r="I4006" i="11"/>
  <c r="I3998" i="11"/>
  <c r="I3990" i="11"/>
  <c r="I3982" i="11"/>
  <c r="I3974" i="11"/>
  <c r="I3966" i="11"/>
  <c r="I3958" i="11"/>
  <c r="I3950" i="11"/>
  <c r="I3942" i="11"/>
  <c r="I3934" i="11"/>
  <c r="I3926" i="11"/>
  <c r="I3918" i="11"/>
  <c r="I3910" i="11"/>
  <c r="I3902" i="11"/>
  <c r="I3894" i="11"/>
  <c r="I3886" i="11"/>
  <c r="I3878" i="11"/>
  <c r="I3870" i="11"/>
  <c r="I3862" i="11"/>
  <c r="I3854" i="11"/>
  <c r="I3846" i="11"/>
  <c r="I3838" i="11"/>
  <c r="I3830" i="11"/>
  <c r="I3822" i="11"/>
  <c r="I3814" i="11"/>
  <c r="I3806" i="11"/>
  <c r="I3798" i="11"/>
  <c r="I3790" i="11"/>
  <c r="I3782" i="11"/>
  <c r="I3774" i="11"/>
  <c r="I3766" i="11"/>
  <c r="I3758" i="11"/>
  <c r="I3750" i="11"/>
  <c r="I3742" i="11"/>
  <c r="I3734" i="11"/>
  <c r="I3726" i="11"/>
  <c r="I3718" i="11"/>
  <c r="I3710" i="11"/>
  <c r="I3702" i="11"/>
  <c r="I3694" i="11"/>
  <c r="I3686" i="11"/>
  <c r="I3678" i="11"/>
  <c r="I3670" i="11"/>
  <c r="I3662" i="11"/>
  <c r="I3654" i="11"/>
  <c r="I3646" i="11"/>
  <c r="I3638" i="11"/>
  <c r="I3630" i="11"/>
  <c r="I3622" i="11"/>
  <c r="I3614" i="11"/>
  <c r="I3606" i="11"/>
  <c r="I3598" i="11"/>
  <c r="I3590" i="11"/>
  <c r="I3582" i="11"/>
  <c r="I3574" i="11"/>
  <c r="I3566" i="11"/>
  <c r="I3558" i="11"/>
  <c r="I3550" i="11"/>
  <c r="I3542" i="11"/>
  <c r="I3534" i="11"/>
  <c r="I3526" i="11"/>
  <c r="I3518" i="11"/>
  <c r="I3510" i="11"/>
  <c r="I3502" i="11"/>
  <c r="I3494" i="11"/>
  <c r="I3486" i="11"/>
  <c r="I3478" i="11"/>
  <c r="I3470" i="11"/>
  <c r="I3462" i="11"/>
  <c r="I3454" i="11"/>
  <c r="I3446" i="11"/>
  <c r="I3438" i="11"/>
  <c r="I3430" i="11"/>
  <c r="I3422" i="11"/>
  <c r="I3414" i="11"/>
  <c r="I3406" i="11"/>
  <c r="I3398" i="11"/>
  <c r="I3390" i="11"/>
  <c r="I3382" i="11"/>
  <c r="I3374" i="11"/>
  <c r="I3366" i="11"/>
  <c r="I3358" i="11"/>
  <c r="I3350" i="11"/>
  <c r="I3342" i="11"/>
  <c r="I3334" i="11"/>
  <c r="I3326" i="11"/>
  <c r="I3318" i="11"/>
  <c r="I3310" i="11"/>
  <c r="I3302" i="11"/>
  <c r="I3294" i="11"/>
  <c r="I3286" i="11"/>
  <c r="I3278" i="11"/>
  <c r="I3270" i="11"/>
  <c r="I3262" i="11"/>
  <c r="I3254" i="11"/>
  <c r="I3246" i="11"/>
  <c r="I3238" i="11"/>
  <c r="I3230" i="11"/>
  <c r="I3222" i="11"/>
  <c r="I3214" i="11"/>
  <c r="I3206" i="11"/>
  <c r="I3198" i="11"/>
  <c r="I3190" i="11"/>
  <c r="I3182" i="11"/>
  <c r="I3174" i="11"/>
  <c r="I3166" i="11"/>
  <c r="I3158" i="11"/>
  <c r="I3150" i="11"/>
  <c r="I3142" i="11"/>
  <c r="I3134" i="11"/>
  <c r="I3126" i="11"/>
  <c r="I3118" i="11"/>
  <c r="I3110" i="11"/>
  <c r="I3102" i="11"/>
  <c r="I3094" i="11"/>
  <c r="I3086" i="11"/>
  <c r="I3078" i="11"/>
  <c r="I3070" i="11"/>
  <c r="I3062" i="11"/>
  <c r="I3054" i="11"/>
  <c r="I3046" i="11"/>
  <c r="I3038" i="11"/>
  <c r="I3030" i="11"/>
  <c r="I3022" i="11"/>
  <c r="I3014" i="11"/>
  <c r="I3006" i="11"/>
  <c r="I2998" i="11"/>
  <c r="I2990" i="11"/>
  <c r="I2982" i="11"/>
  <c r="I2974" i="11"/>
  <c r="I2966" i="11"/>
  <c r="I2958" i="11"/>
  <c r="I2950" i="11"/>
  <c r="I2942" i="11"/>
  <c r="I2934" i="11"/>
  <c r="I2926" i="11"/>
  <c r="I2918" i="11"/>
  <c r="I2910" i="11"/>
  <c r="I2902" i="11"/>
  <c r="I2894" i="11"/>
  <c r="I2886" i="11"/>
  <c r="I2878" i="11"/>
  <c r="I2870" i="11"/>
  <c r="I2862" i="11"/>
  <c r="I2854" i="11"/>
  <c r="I2846" i="11"/>
  <c r="I2838" i="11"/>
  <c r="I2830" i="11"/>
  <c r="I2822" i="11"/>
  <c r="I2814" i="11"/>
  <c r="I2806" i="11"/>
  <c r="I2798" i="11"/>
  <c r="I2790" i="11"/>
  <c r="I2782" i="11"/>
  <c r="I2774" i="11"/>
  <c r="I2766" i="11"/>
  <c r="I2758" i="11"/>
  <c r="I2750" i="11"/>
  <c r="I2742" i="11"/>
  <c r="I2734" i="11"/>
  <c r="I2726" i="11"/>
  <c r="I2718" i="11"/>
  <c r="I2710" i="11"/>
  <c r="I2702" i="11"/>
  <c r="I2694" i="11"/>
  <c r="I2686" i="11"/>
  <c r="I2678" i="11"/>
  <c r="I2670" i="11"/>
  <c r="I2662" i="11"/>
  <c r="I2654" i="11"/>
  <c r="I2646" i="11"/>
  <c r="I2638" i="11"/>
  <c r="I2630" i="11"/>
  <c r="I2622" i="11"/>
  <c r="I2614" i="11"/>
  <c r="I2606" i="11"/>
  <c r="I2598" i="11"/>
  <c r="I2590" i="11"/>
  <c r="I2582" i="11"/>
  <c r="I2574" i="11"/>
  <c r="I2566" i="11"/>
  <c r="I2558" i="11"/>
  <c r="I2550" i="11"/>
  <c r="I2542" i="11"/>
  <c r="I2534" i="11"/>
  <c r="I2526" i="11"/>
  <c r="I2518" i="11"/>
  <c r="I2510" i="11"/>
  <c r="I2502" i="11"/>
  <c r="I2494" i="11"/>
  <c r="I2486" i="11"/>
  <c r="I2478" i="11"/>
  <c r="I2470" i="11"/>
  <c r="I2462" i="11"/>
  <c r="I2454" i="11"/>
  <c r="I2446" i="11"/>
  <c r="I2438" i="11"/>
  <c r="I2430" i="11"/>
  <c r="I2422" i="11"/>
  <c r="I2414" i="11"/>
  <c r="I2406" i="11"/>
  <c r="I2398" i="11"/>
  <c r="I2390" i="11"/>
  <c r="I2382" i="11"/>
  <c r="I2374" i="11"/>
  <c r="I2366" i="11"/>
  <c r="I2358" i="11"/>
  <c r="I2350" i="11"/>
  <c r="I2342" i="11"/>
  <c r="I2334" i="11"/>
  <c r="I2326" i="11"/>
  <c r="I2318" i="11"/>
  <c r="I2310" i="11"/>
  <c r="I2302" i="11"/>
  <c r="I2294" i="11"/>
  <c r="I2286" i="11"/>
  <c r="I2278" i="11"/>
  <c r="I2270" i="11"/>
  <c r="I2262" i="11"/>
  <c r="I2254" i="11"/>
  <c r="I2246" i="11"/>
  <c r="I2238" i="11"/>
  <c r="I2230" i="11"/>
  <c r="I2222" i="11"/>
  <c r="I2214" i="11"/>
  <c r="I2206" i="11"/>
  <c r="I2198" i="11"/>
  <c r="I2190" i="11"/>
  <c r="I2182" i="11"/>
  <c r="I2174" i="11"/>
  <c r="I2166" i="11"/>
  <c r="I2158" i="11"/>
  <c r="I2150" i="11"/>
  <c r="I2142" i="11"/>
  <c r="I2134" i="11"/>
  <c r="I2126" i="11"/>
  <c r="I2118" i="11"/>
  <c r="I2110" i="11"/>
  <c r="I2102" i="11"/>
  <c r="I2094" i="11"/>
  <c r="I2086" i="11"/>
  <c r="I2078" i="11"/>
  <c r="I2070" i="11"/>
  <c r="I2062" i="11"/>
  <c r="I2054" i="11"/>
  <c r="I2046" i="11"/>
  <c r="I2038" i="11"/>
  <c r="I2030" i="11"/>
  <c r="I2022" i="11"/>
  <c r="I2014" i="11"/>
  <c r="I2006" i="11"/>
  <c r="I1998" i="11"/>
  <c r="I1990" i="11"/>
  <c r="I1982" i="11"/>
  <c r="I1974" i="11"/>
  <c r="I1966" i="11"/>
  <c r="I1958" i="11"/>
  <c r="I1950" i="11"/>
  <c r="I1942" i="11"/>
  <c r="I1934" i="11"/>
  <c r="I1926" i="11"/>
  <c r="I1918" i="11"/>
  <c r="I1910" i="11"/>
  <c r="I1902" i="11"/>
  <c r="I1894" i="11"/>
  <c r="I1886" i="11"/>
  <c r="I1878" i="11"/>
  <c r="I1870" i="11"/>
  <c r="I1862" i="11"/>
  <c r="I1854" i="11"/>
  <c r="I1846" i="11"/>
  <c r="I1838" i="11"/>
  <c r="I1830" i="11"/>
  <c r="I1822" i="11"/>
  <c r="I1814" i="11"/>
  <c r="I1806" i="11"/>
  <c r="I1798" i="11"/>
  <c r="I1790" i="11"/>
  <c r="I1782" i="11"/>
  <c r="I1774" i="11"/>
  <c r="I1766" i="11"/>
  <c r="I1758" i="11"/>
  <c r="I1750" i="11"/>
  <c r="I1742" i="11"/>
  <c r="I1734" i="11"/>
  <c r="I1726" i="11"/>
  <c r="I1718" i="11"/>
  <c r="I1710" i="11"/>
  <c r="I1702" i="11"/>
  <c r="I1694" i="11"/>
  <c r="I1686" i="11"/>
  <c r="I1678" i="11"/>
  <c r="I1670" i="11"/>
  <c r="I1662" i="11"/>
  <c r="I1654" i="11"/>
  <c r="I1646" i="11"/>
  <c r="I1638" i="11"/>
  <c r="I1630" i="11"/>
  <c r="I1622" i="11"/>
  <c r="I1614" i="11"/>
  <c r="I1606" i="11"/>
  <c r="I1598" i="11"/>
  <c r="I1590" i="11"/>
  <c r="I1582" i="11"/>
  <c r="I1574" i="11"/>
  <c r="I1566" i="11"/>
  <c r="I1558" i="11"/>
  <c r="I1550" i="11"/>
  <c r="I1542" i="11"/>
  <c r="I1534" i="11"/>
  <c r="I1526" i="11"/>
  <c r="I1518" i="11"/>
  <c r="I1510" i="11"/>
  <c r="I1502" i="11"/>
  <c r="I1494" i="11"/>
  <c r="I1486" i="11"/>
  <c r="I1478" i="11"/>
  <c r="I1470" i="11"/>
  <c r="I1462" i="11"/>
  <c r="I1454" i="11"/>
  <c r="I1446" i="11"/>
  <c r="I1438" i="11"/>
  <c r="I1430" i="11"/>
  <c r="I1422" i="11"/>
  <c r="I1414" i="11"/>
  <c r="I1406" i="11"/>
  <c r="I1398" i="11"/>
  <c r="I1390" i="11"/>
  <c r="I1382" i="11"/>
  <c r="I1374" i="11"/>
  <c r="I1366" i="11"/>
  <c r="I1358" i="11"/>
  <c r="I1350" i="11"/>
  <c r="I1342" i="11"/>
  <c r="I1334" i="11"/>
  <c r="I1326" i="11"/>
  <c r="I1318" i="11"/>
  <c r="I1310" i="11"/>
  <c r="I1302" i="11"/>
  <c r="I1294" i="11"/>
  <c r="I1286" i="11"/>
  <c r="I1278" i="11"/>
  <c r="I1270" i="11"/>
  <c r="I1262" i="11"/>
  <c r="I1254" i="11"/>
  <c r="I1246" i="11"/>
  <c r="I1238" i="11"/>
  <c r="I1230" i="11"/>
  <c r="I1222" i="11"/>
  <c r="I1214" i="11"/>
  <c r="I1206" i="11"/>
  <c r="I1198" i="11"/>
  <c r="I1190" i="11"/>
  <c r="I1182" i="11"/>
  <c r="I1174" i="11"/>
  <c r="I1166" i="11"/>
  <c r="I1158" i="11"/>
  <c r="I1150" i="11"/>
  <c r="I1142" i="11"/>
  <c r="I1134" i="11"/>
  <c r="I1126" i="11"/>
  <c r="I1118" i="11"/>
  <c r="I1110" i="11"/>
  <c r="I1102" i="11"/>
  <c r="I1094" i="11"/>
  <c r="I1086" i="11"/>
  <c r="I1078" i="11"/>
  <c r="I1070" i="11"/>
  <c r="I1062" i="11"/>
  <c r="I1054" i="11"/>
  <c r="I1046" i="11"/>
  <c r="I1038" i="11"/>
  <c r="I1030" i="11"/>
  <c r="I1022" i="11"/>
  <c r="I1014" i="11"/>
  <c r="I1006" i="11"/>
  <c r="I998" i="11"/>
  <c r="I990" i="11"/>
  <c r="I982" i="11"/>
  <c r="I974" i="11"/>
  <c r="I966" i="11"/>
  <c r="I958" i="11"/>
  <c r="I950" i="11"/>
  <c r="I942" i="11"/>
  <c r="I934" i="11"/>
  <c r="I926" i="11"/>
  <c r="I918" i="11"/>
  <c r="I910" i="11"/>
  <c r="I902" i="11"/>
  <c r="I894" i="11"/>
  <c r="I886" i="11"/>
  <c r="I878" i="11"/>
  <c r="I870" i="11"/>
  <c r="I862" i="11"/>
  <c r="I854" i="11"/>
  <c r="I846" i="11"/>
  <c r="I838" i="11"/>
  <c r="I830" i="11"/>
  <c r="I822" i="11"/>
  <c r="I814" i="11"/>
  <c r="I806" i="11"/>
  <c r="I798" i="11"/>
  <c r="I790" i="11"/>
  <c r="I782" i="11"/>
  <c r="I774" i="11"/>
  <c r="I766" i="11"/>
  <c r="I758" i="11"/>
  <c r="I750" i="11"/>
  <c r="I742" i="11"/>
  <c r="I734" i="11"/>
  <c r="I726" i="11"/>
  <c r="I718" i="11"/>
  <c r="I710" i="11"/>
  <c r="I702" i="11"/>
  <c r="I694" i="11"/>
  <c r="I686" i="11"/>
  <c r="I678" i="11"/>
  <c r="I670" i="11"/>
  <c r="I662" i="11"/>
  <c r="I654" i="11"/>
  <c r="I646" i="11"/>
  <c r="I638" i="11"/>
  <c r="I630" i="11"/>
  <c r="I622" i="11"/>
  <c r="I614" i="11"/>
  <c r="I606" i="11"/>
  <c r="I598" i="11"/>
  <c r="I590" i="11"/>
  <c r="I582" i="11"/>
  <c r="I574" i="11"/>
  <c r="I566" i="11"/>
  <c r="I558" i="11"/>
  <c r="I550" i="11"/>
  <c r="I542" i="11"/>
  <c r="I534" i="11"/>
  <c r="I526" i="11"/>
  <c r="I518" i="11"/>
  <c r="I510" i="11"/>
  <c r="I502" i="11"/>
  <c r="I494" i="11"/>
  <c r="I486" i="11"/>
  <c r="I478" i="11"/>
  <c r="I470" i="11"/>
  <c r="I462" i="11"/>
  <c r="I454" i="11"/>
  <c r="I446" i="11"/>
  <c r="I438" i="11"/>
  <c r="I430" i="11"/>
  <c r="I422" i="11"/>
  <c r="I414" i="11"/>
  <c r="I406" i="11"/>
  <c r="I398" i="11"/>
  <c r="I390" i="11"/>
  <c r="I382" i="11"/>
  <c r="I374" i="11"/>
  <c r="I366" i="11"/>
  <c r="I358" i="11"/>
  <c r="I350" i="11"/>
  <c r="I342" i="11"/>
  <c r="I334" i="11"/>
  <c r="I326" i="11"/>
  <c r="I318" i="11"/>
  <c r="I310" i="11"/>
  <c r="I302" i="11"/>
  <c r="I294" i="11"/>
  <c r="I286" i="11"/>
  <c r="I278" i="11"/>
  <c r="I270" i="11"/>
  <c r="I262" i="11"/>
  <c r="I254" i="11"/>
  <c r="I246" i="11"/>
  <c r="I238" i="11"/>
  <c r="I230" i="11"/>
  <c r="I222" i="11"/>
  <c r="I214" i="11"/>
  <c r="I206" i="11"/>
  <c r="I198" i="11"/>
  <c r="I190" i="11"/>
  <c r="I182" i="11"/>
  <c r="I174" i="11"/>
  <c r="I166" i="11"/>
  <c r="I158" i="11"/>
  <c r="I150" i="11"/>
  <c r="I142" i="11"/>
  <c r="I134" i="11"/>
  <c r="I126" i="11"/>
  <c r="I118" i="11"/>
  <c r="I110" i="11"/>
  <c r="I102" i="11"/>
  <c r="I94" i="11"/>
  <c r="I86" i="11"/>
  <c r="I78" i="11"/>
  <c r="I70" i="11"/>
  <c r="I62" i="11"/>
  <c r="I54" i="11"/>
  <c r="I46" i="11"/>
  <c r="I38" i="11"/>
  <c r="I30" i="11"/>
  <c r="I22" i="11"/>
  <c r="I14" i="11"/>
  <c r="I5005" i="11"/>
  <c r="I4997" i="11"/>
  <c r="I4989" i="11"/>
  <c r="I4981" i="11"/>
  <c r="I4973" i="11"/>
  <c r="I4965" i="11"/>
  <c r="I4957" i="11"/>
  <c r="I4949" i="11"/>
  <c r="I4941" i="11"/>
  <c r="I4933" i="11"/>
  <c r="I4925" i="11"/>
  <c r="I4917" i="11"/>
  <c r="I4909" i="11"/>
  <c r="I4901" i="11"/>
  <c r="I4893" i="11"/>
  <c r="I4885" i="11"/>
  <c r="I4877" i="11"/>
  <c r="I4869" i="11"/>
  <c r="I4861" i="11"/>
  <c r="I4853" i="11"/>
  <c r="I4845" i="11"/>
  <c r="I4837" i="11"/>
  <c r="I4829" i="11"/>
  <c r="I4821" i="11"/>
  <c r="I4813" i="11"/>
  <c r="I4805" i="11"/>
  <c r="I4797" i="11"/>
  <c r="I4789" i="11"/>
  <c r="I4781" i="11"/>
  <c r="I4773" i="11"/>
  <c r="I4765" i="11"/>
  <c r="I4757" i="11"/>
  <c r="I4749" i="11"/>
  <c r="I4741" i="11"/>
  <c r="I4733" i="11"/>
  <c r="I4725" i="11"/>
  <c r="I4717" i="11"/>
  <c r="I4709" i="11"/>
  <c r="I4701" i="11"/>
  <c r="I4693" i="11"/>
  <c r="I4685" i="11"/>
  <c r="I4677" i="11"/>
  <c r="I4669" i="11"/>
  <c r="I4661" i="11"/>
  <c r="I4653" i="11"/>
  <c r="I4645" i="11"/>
  <c r="I4637" i="11"/>
  <c r="I4629" i="11"/>
  <c r="I4621" i="11"/>
  <c r="I4613" i="11"/>
  <c r="I4605" i="11"/>
  <c r="I4597" i="11"/>
  <c r="I4589" i="11"/>
  <c r="I4581" i="11"/>
  <c r="I4573" i="11"/>
  <c r="I4565" i="11"/>
  <c r="I4557" i="11"/>
  <c r="I4549" i="11"/>
  <c r="I4541" i="11"/>
  <c r="I4533" i="11"/>
  <c r="I4525" i="11"/>
  <c r="I4517" i="11"/>
  <c r="I4509" i="11"/>
  <c r="I4501" i="11"/>
  <c r="I4493" i="11"/>
  <c r="I4485" i="11"/>
  <c r="I4477" i="11"/>
  <c r="I4469" i="11"/>
  <c r="I4461" i="11"/>
  <c r="I4453" i="11"/>
  <c r="I4445" i="11"/>
  <c r="I4437" i="11"/>
  <c r="I4429" i="11"/>
  <c r="I4421" i="11"/>
  <c r="I4413" i="11"/>
  <c r="I4405" i="11"/>
  <c r="I4397" i="11"/>
  <c r="I4389" i="11"/>
  <c r="I4381" i="11"/>
  <c r="I4373" i="11"/>
  <c r="I4365" i="11"/>
  <c r="I4357" i="11"/>
  <c r="I4349" i="11"/>
  <c r="I4341" i="11"/>
  <c r="I4333" i="11"/>
  <c r="I4325" i="11"/>
  <c r="I4317" i="11"/>
  <c r="I4309" i="11"/>
  <c r="I4301" i="11"/>
  <c r="I4293" i="11"/>
  <c r="I4285" i="11"/>
  <c r="I4277" i="11"/>
  <c r="I4269" i="11"/>
  <c r="I4261" i="11"/>
  <c r="I4253" i="11"/>
  <c r="I4245" i="11"/>
  <c r="I4237" i="11"/>
  <c r="I4229" i="11"/>
  <c r="I4221" i="11"/>
  <c r="I4213" i="11"/>
  <c r="I4205" i="11"/>
  <c r="I4197" i="11"/>
  <c r="I4189" i="11"/>
  <c r="I4181" i="11"/>
  <c r="I4173" i="11"/>
  <c r="I4165" i="11"/>
  <c r="I4157" i="11"/>
  <c r="I4149" i="11"/>
  <c r="I4141" i="11"/>
  <c r="I4133" i="11"/>
  <c r="I4125" i="11"/>
  <c r="I4117" i="11"/>
  <c r="I4109" i="11"/>
  <c r="I4101" i="11"/>
  <c r="I4093" i="11"/>
  <c r="I4085" i="11"/>
  <c r="I4077" i="11"/>
  <c r="I4069" i="11"/>
  <c r="I4061" i="11"/>
  <c r="I4053" i="11"/>
  <c r="I4045" i="11"/>
  <c r="I4037" i="11"/>
  <c r="I4029" i="11"/>
  <c r="I4021" i="11"/>
  <c r="I4013" i="11"/>
  <c r="I4005" i="11"/>
  <c r="I3997" i="11"/>
  <c r="I3989" i="11"/>
  <c r="I3981" i="11"/>
  <c r="I3973" i="11"/>
  <c r="I3965" i="11"/>
  <c r="I3957" i="11"/>
  <c r="I3949" i="11"/>
  <c r="I3941" i="11"/>
  <c r="I3933" i="11"/>
  <c r="I3925" i="11"/>
  <c r="I3917" i="11"/>
  <c r="I3909" i="11"/>
  <c r="I3901" i="11"/>
  <c r="I3893" i="11"/>
  <c r="I3885" i="11"/>
  <c r="I3877" i="11"/>
  <c r="I3869" i="11"/>
  <c r="I3861" i="11"/>
  <c r="I3853" i="11"/>
  <c r="I3845" i="11"/>
  <c r="I3837" i="11"/>
  <c r="I3829" i="11"/>
  <c r="I3821" i="11"/>
  <c r="I3813" i="11"/>
  <c r="I3805" i="11"/>
  <c r="I3797" i="11"/>
  <c r="I3789" i="11"/>
  <c r="I3781" i="11"/>
  <c r="I3773" i="11"/>
  <c r="I3765" i="11"/>
  <c r="I3757" i="11"/>
  <c r="I3749" i="11"/>
  <c r="I3741" i="11"/>
  <c r="I3733" i="11"/>
  <c r="I3725" i="11"/>
  <c r="I3717" i="11"/>
  <c r="I3709" i="11"/>
  <c r="I3701" i="11"/>
  <c r="I3693" i="11"/>
  <c r="I3685" i="11"/>
  <c r="I3677" i="11"/>
  <c r="I3669" i="11"/>
  <c r="I3661" i="11"/>
  <c r="I3653" i="11"/>
  <c r="I3645" i="11"/>
  <c r="I3637" i="11"/>
  <c r="I3629" i="11"/>
  <c r="I3621" i="11"/>
  <c r="I3613" i="11"/>
  <c r="I3605" i="11"/>
  <c r="I3597" i="11"/>
  <c r="I3589" i="11"/>
  <c r="I3581" i="11"/>
  <c r="I3573" i="11"/>
  <c r="I3565" i="11"/>
  <c r="I3557" i="11"/>
  <c r="I3549" i="11"/>
  <c r="I3541" i="11"/>
  <c r="I3533" i="11"/>
  <c r="I3525" i="11"/>
  <c r="I3517" i="11"/>
  <c r="I3509" i="11"/>
  <c r="I3501" i="11"/>
  <c r="I3493" i="11"/>
  <c r="I3485" i="11"/>
  <c r="I3477" i="11"/>
  <c r="I3469" i="11"/>
  <c r="I3461" i="11"/>
  <c r="I3453" i="11"/>
  <c r="I3445" i="11"/>
  <c r="I3437" i="11"/>
  <c r="I3429" i="11"/>
  <c r="I3421" i="11"/>
  <c r="I3413" i="11"/>
  <c r="I3405" i="11"/>
  <c r="I3397" i="11"/>
  <c r="I3389" i="11"/>
  <c r="I3381" i="11"/>
  <c r="I3373" i="11"/>
  <c r="I3365" i="11"/>
  <c r="I3357" i="11"/>
  <c r="I3349" i="11"/>
  <c r="I3341" i="11"/>
  <c r="I3333" i="11"/>
  <c r="I3325" i="11"/>
  <c r="I3317" i="11"/>
  <c r="I3309" i="11"/>
  <c r="I3301" i="11"/>
  <c r="I3293" i="11"/>
  <c r="I3285" i="11"/>
  <c r="I3277" i="11"/>
  <c r="I3269" i="11"/>
  <c r="I3261" i="11"/>
  <c r="I3253" i="11"/>
  <c r="I3245" i="11"/>
  <c r="I3237" i="11"/>
  <c r="I3229" i="11"/>
  <c r="I3221" i="11"/>
  <c r="I3213" i="11"/>
  <c r="I3205" i="11"/>
  <c r="I3197" i="11"/>
  <c r="I3189" i="11"/>
  <c r="I3181" i="11"/>
  <c r="I3173" i="11"/>
  <c r="I3165" i="11"/>
  <c r="I3157" i="11"/>
  <c r="I3149" i="11"/>
  <c r="I3141" i="11"/>
  <c r="I3133" i="11"/>
  <c r="I3125" i="11"/>
  <c r="I3117" i="11"/>
  <c r="I3109" i="11"/>
  <c r="I3101" i="11"/>
  <c r="I3093" i="11"/>
  <c r="I3085" i="11"/>
  <c r="I3077" i="11"/>
  <c r="I3069" i="11"/>
  <c r="I3061" i="11"/>
  <c r="I3053" i="11"/>
  <c r="I3045" i="11"/>
  <c r="I3037" i="11"/>
  <c r="I3029" i="11"/>
  <c r="I3021" i="11"/>
  <c r="I3013" i="11"/>
  <c r="I3005" i="11"/>
  <c r="I2997" i="11"/>
  <c r="I2989" i="11"/>
  <c r="I2981" i="11"/>
  <c r="I2973" i="11"/>
  <c r="I2965" i="11"/>
  <c r="I2957" i="11"/>
  <c r="I2949" i="11"/>
  <c r="I2941" i="11"/>
  <c r="I2933" i="11"/>
  <c r="I2925" i="11"/>
  <c r="I2917" i="11"/>
  <c r="I2909" i="11"/>
  <c r="I2901" i="11"/>
  <c r="I2893" i="11"/>
  <c r="I2885" i="11"/>
  <c r="I2877" i="11"/>
  <c r="I2869" i="11"/>
  <c r="I2861" i="11"/>
  <c r="I2853" i="11"/>
  <c r="I2845" i="11"/>
  <c r="I2837" i="11"/>
  <c r="I2829" i="11"/>
  <c r="I2821" i="11"/>
  <c r="I2813" i="11"/>
  <c r="I2805" i="11"/>
  <c r="I2797" i="11"/>
  <c r="I2789" i="11"/>
  <c r="I2781" i="11"/>
  <c r="I2773" i="11"/>
  <c r="I2765" i="11"/>
  <c r="I2757" i="11"/>
  <c r="I2749" i="11"/>
  <c r="I2741" i="11"/>
  <c r="I2733" i="11"/>
  <c r="I2725" i="11"/>
  <c r="I2717" i="11"/>
  <c r="I2709" i="11"/>
  <c r="I2701" i="11"/>
  <c r="I2693" i="11"/>
  <c r="I2685" i="11"/>
  <c r="I2677" i="11"/>
  <c r="I2669" i="11"/>
  <c r="I2661" i="11"/>
  <c r="I2653" i="11"/>
  <c r="I2645" i="11"/>
  <c r="I2637" i="11"/>
  <c r="I2629" i="11"/>
  <c r="I2621" i="11"/>
  <c r="I2613" i="11"/>
  <c r="I2605" i="11"/>
  <c r="I2597" i="11"/>
  <c r="I2589" i="11"/>
  <c r="I2581" i="11"/>
  <c r="I2573" i="11"/>
  <c r="I2565" i="11"/>
  <c r="I2557" i="11"/>
  <c r="I2549" i="11"/>
  <c r="I2541" i="11"/>
  <c r="I2533" i="11"/>
  <c r="I2525" i="11"/>
  <c r="I2517" i="11"/>
  <c r="I2509" i="11"/>
  <c r="I2501" i="11"/>
  <c r="I2493" i="11"/>
  <c r="I2485" i="11"/>
  <c r="I2477" i="11"/>
  <c r="I2469" i="11"/>
  <c r="I2461" i="11"/>
  <c r="I2453" i="11"/>
  <c r="I2445" i="11"/>
  <c r="I2437" i="11"/>
  <c r="I2429" i="11"/>
  <c r="I2421" i="11"/>
  <c r="I2413" i="11"/>
  <c r="I2405" i="11"/>
  <c r="I2397" i="11"/>
  <c r="I2389" i="11"/>
  <c r="I2381" i="11"/>
  <c r="I2373" i="11"/>
  <c r="I2365" i="11"/>
  <c r="I2357" i="11"/>
  <c r="I2349" i="11"/>
  <c r="I2341" i="11"/>
  <c r="I2333" i="11"/>
  <c r="I2325" i="11"/>
  <c r="I2317" i="11"/>
  <c r="I2309" i="11"/>
  <c r="I2301" i="11"/>
  <c r="I2293" i="11"/>
  <c r="I2285" i="11"/>
  <c r="I2277" i="11"/>
  <c r="I2269" i="11"/>
  <c r="I2261" i="11"/>
  <c r="I2253" i="11"/>
  <c r="I2245" i="11"/>
  <c r="I2237" i="11"/>
  <c r="I2229" i="11"/>
  <c r="I2221" i="11"/>
  <c r="I2213" i="11"/>
  <c r="I2205" i="11"/>
  <c r="I2197" i="11"/>
  <c r="I2189" i="11"/>
  <c r="I2181" i="11"/>
  <c r="I2173" i="11"/>
  <c r="I2165" i="11"/>
  <c r="I2157" i="11"/>
  <c r="I2149" i="11"/>
  <c r="I2141" i="11"/>
  <c r="I2133" i="11"/>
  <c r="I2125" i="11"/>
  <c r="I2117" i="11"/>
  <c r="I2109" i="11"/>
  <c r="I2101" i="11"/>
  <c r="I2093" i="11"/>
  <c r="I2085" i="11"/>
  <c r="I2077" i="11"/>
  <c r="I2069" i="11"/>
  <c r="I2061" i="11"/>
  <c r="I2053" i="11"/>
  <c r="I2045" i="11"/>
  <c r="I2037" i="11"/>
  <c r="I2029" i="11"/>
  <c r="I2021" i="11"/>
  <c r="I2013" i="11"/>
  <c r="I2005" i="11"/>
  <c r="I1997" i="11"/>
  <c r="I1989" i="11"/>
  <c r="I1981" i="11"/>
  <c r="I1973" i="11"/>
  <c r="I1965" i="11"/>
  <c r="I1957" i="11"/>
  <c r="I1949" i="11"/>
  <c r="I1941" i="11"/>
  <c r="I1933" i="11"/>
  <c r="I1925" i="11"/>
  <c r="I1917" i="11"/>
  <c r="I1909" i="11"/>
  <c r="I1901" i="11"/>
  <c r="I1893" i="11"/>
  <c r="I1885" i="11"/>
  <c r="I1877" i="11"/>
  <c r="I1869" i="11"/>
  <c r="I1861" i="11"/>
  <c r="I1853" i="11"/>
  <c r="I1845" i="11"/>
  <c r="I1837" i="11"/>
  <c r="I1829" i="11"/>
  <c r="I1821" i="11"/>
  <c r="I1813" i="11"/>
  <c r="I1805" i="11"/>
  <c r="I1797" i="11"/>
  <c r="I1789" i="11"/>
  <c r="I1781" i="11"/>
  <c r="I1773" i="11"/>
  <c r="I1765" i="11"/>
  <c r="I1757" i="11"/>
  <c r="I1749" i="11"/>
  <c r="I1741" i="11"/>
  <c r="I1733" i="11"/>
  <c r="I1725" i="11"/>
  <c r="I1717" i="11"/>
  <c r="I1709" i="11"/>
  <c r="I1701" i="11"/>
  <c r="I1693" i="11"/>
  <c r="I1685" i="11"/>
  <c r="I1677" i="11"/>
  <c r="I1669" i="11"/>
  <c r="I1661" i="11"/>
  <c r="I1653" i="11"/>
  <c r="I1645" i="11"/>
  <c r="I1637" i="11"/>
  <c r="I1629" i="11"/>
  <c r="I1621" i="11"/>
  <c r="I1613" i="11"/>
  <c r="I1605" i="11"/>
  <c r="I1597" i="11"/>
  <c r="I1589" i="11"/>
  <c r="I1581" i="11"/>
  <c r="I1573" i="11"/>
  <c r="I1565" i="11"/>
  <c r="I1557" i="11"/>
  <c r="I1549" i="11"/>
  <c r="I1541" i="11"/>
  <c r="I1533" i="11"/>
  <c r="I1525" i="11"/>
  <c r="I1517" i="11"/>
  <c r="I1509" i="11"/>
  <c r="I1501" i="11"/>
  <c r="I1493" i="11"/>
  <c r="I1485" i="11"/>
  <c r="I1477" i="11"/>
  <c r="I1469" i="11"/>
  <c r="I1461" i="11"/>
  <c r="I1453" i="11"/>
  <c r="I1445" i="11"/>
  <c r="I1437" i="11"/>
  <c r="I1429" i="11"/>
  <c r="I1421" i="11"/>
  <c r="I1413" i="11"/>
  <c r="I1405" i="11"/>
  <c r="I1397" i="11"/>
  <c r="I1389" i="11"/>
  <c r="I1381" i="11"/>
  <c r="I1373" i="11"/>
  <c r="I1365" i="11"/>
  <c r="I1357" i="11"/>
  <c r="I1349" i="11"/>
  <c r="I1341" i="11"/>
  <c r="I1333" i="11"/>
  <c r="I1325" i="11"/>
  <c r="I1317" i="11"/>
  <c r="I1309" i="11"/>
  <c r="I1301" i="11"/>
  <c r="I1293" i="11"/>
  <c r="I1285" i="11"/>
  <c r="I1277" i="11"/>
  <c r="I1269" i="11"/>
  <c r="I1261" i="11"/>
  <c r="I1253" i="11"/>
  <c r="I1245" i="11"/>
  <c r="I1237" i="11"/>
  <c r="I1229" i="11"/>
  <c r="I1221" i="11"/>
  <c r="I1213" i="11"/>
  <c r="I1205" i="11"/>
  <c r="I1197" i="11"/>
  <c r="I1189" i="11"/>
  <c r="I1181" i="11"/>
  <c r="I1173" i="11"/>
  <c r="I1165" i="11"/>
  <c r="I1157" i="11"/>
  <c r="I1149" i="11"/>
  <c r="I1141" i="11"/>
  <c r="I1133" i="11"/>
  <c r="I1125" i="11"/>
  <c r="I1117" i="11"/>
  <c r="I1109" i="11"/>
  <c r="I1101" i="11"/>
  <c r="I1093" i="11"/>
  <c r="I1085" i="11"/>
  <c r="I1077" i="11"/>
  <c r="I1069" i="11"/>
  <c r="I1061" i="11"/>
  <c r="I1053" i="11"/>
  <c r="I1045" i="11"/>
  <c r="I1037" i="11"/>
  <c r="I1029" i="11"/>
  <c r="I1021" i="11"/>
  <c r="I1013" i="11"/>
  <c r="I1005" i="11"/>
  <c r="I997" i="11"/>
  <c r="I989" i="11"/>
  <c r="I981" i="11"/>
  <c r="I973" i="11"/>
  <c r="I965" i="11"/>
  <c r="I957" i="11"/>
  <c r="I949" i="11"/>
  <c r="I941" i="11"/>
  <c r="I933" i="11"/>
  <c r="I925" i="11"/>
  <c r="I917" i="11"/>
  <c r="I909" i="11"/>
  <c r="I901" i="11"/>
  <c r="I893" i="11"/>
  <c r="I885" i="11"/>
  <c r="I877" i="11"/>
  <c r="I869" i="11"/>
  <c r="I861" i="11"/>
  <c r="I853" i="11"/>
  <c r="I845" i="11"/>
  <c r="I837" i="11"/>
  <c r="I829" i="11"/>
  <c r="I821" i="11"/>
  <c r="I813" i="11"/>
  <c r="I805" i="11"/>
  <c r="I797" i="11"/>
  <c r="I789" i="11"/>
  <c r="I781" i="11"/>
  <c r="I773" i="11"/>
  <c r="I765" i="11"/>
  <c r="I757" i="11"/>
  <c r="I749" i="11"/>
  <c r="I741" i="11"/>
  <c r="I733" i="11"/>
  <c r="I725" i="11"/>
  <c r="I717" i="11"/>
  <c r="I709" i="11"/>
  <c r="I701" i="11"/>
  <c r="I693" i="11"/>
  <c r="I685" i="11"/>
  <c r="I677" i="11"/>
  <c r="I669" i="11"/>
  <c r="I661" i="11"/>
  <c r="I653" i="11"/>
  <c r="I645" i="11"/>
  <c r="I637" i="11"/>
  <c r="I629" i="11"/>
  <c r="I621" i="11"/>
  <c r="I613" i="11"/>
  <c r="I605" i="11"/>
  <c r="I597" i="11"/>
  <c r="I589" i="11"/>
  <c r="I581" i="11"/>
  <c r="I573" i="11"/>
  <c r="I565" i="11"/>
  <c r="I557" i="11"/>
  <c r="I549" i="11"/>
  <c r="I541" i="11"/>
  <c r="I533" i="11"/>
  <c r="I525" i="11"/>
  <c r="I517" i="11"/>
  <c r="I509" i="11"/>
  <c r="I501" i="11"/>
  <c r="I493" i="11"/>
  <c r="I485" i="11"/>
  <c r="I477" i="11"/>
  <c r="I469" i="11"/>
  <c r="I461" i="11"/>
  <c r="I453" i="11"/>
  <c r="I445" i="11"/>
  <c r="I437" i="11"/>
  <c r="I429" i="11"/>
  <c r="I421" i="11"/>
  <c r="I413" i="11"/>
  <c r="I405" i="11"/>
  <c r="I397" i="11"/>
  <c r="I389" i="11"/>
  <c r="I381" i="11"/>
  <c r="I373" i="11"/>
  <c r="I365" i="11"/>
  <c r="I357" i="11"/>
  <c r="I349" i="11"/>
  <c r="I341" i="11"/>
  <c r="I333" i="11"/>
  <c r="I325" i="11"/>
  <c r="I317" i="11"/>
  <c r="I309" i="11"/>
  <c r="I301" i="11"/>
  <c r="I293" i="11"/>
  <c r="I285" i="11"/>
  <c r="I277" i="11"/>
  <c r="I269" i="11"/>
  <c r="I261" i="11"/>
  <c r="I253" i="11"/>
  <c r="I245" i="11"/>
  <c r="I237" i="11"/>
  <c r="I229" i="11"/>
  <c r="I221" i="11"/>
  <c r="I213" i="11"/>
  <c r="I205" i="11"/>
  <c r="I197" i="11"/>
  <c r="I189" i="11"/>
  <c r="I181" i="11"/>
  <c r="I173" i="11"/>
  <c r="I165" i="11"/>
  <c r="I157" i="11"/>
  <c r="I149" i="11"/>
  <c r="I141" i="11"/>
  <c r="I133" i="11"/>
  <c r="I125" i="11"/>
  <c r="I117" i="11"/>
  <c r="I109" i="11"/>
  <c r="I101" i="11"/>
  <c r="I93" i="11"/>
  <c r="I85" i="11"/>
  <c r="I77" i="11"/>
  <c r="I69" i="11"/>
  <c r="I61" i="11"/>
  <c r="I53" i="11"/>
  <c r="I45" i="11"/>
  <c r="I37" i="11"/>
  <c r="I29" i="11"/>
  <c r="I21" i="11"/>
  <c r="I13" i="11"/>
  <c r="I5004" i="11"/>
  <c r="I4996" i="11"/>
  <c r="I4988" i="11"/>
  <c r="I4980" i="11"/>
  <c r="I4972" i="11"/>
  <c r="I4964" i="11"/>
  <c r="I4956" i="11"/>
  <c r="I4948" i="11"/>
  <c r="I4940" i="11"/>
  <c r="I4932" i="11"/>
  <c r="I4924" i="11"/>
  <c r="I4916" i="11"/>
  <c r="I4908" i="11"/>
  <c r="I4900" i="11"/>
  <c r="I4892" i="11"/>
  <c r="I4884" i="11"/>
  <c r="I4876" i="11"/>
  <c r="I4868" i="11"/>
  <c r="I4860" i="11"/>
  <c r="I4852" i="11"/>
  <c r="I4844" i="11"/>
  <c r="I4836" i="11"/>
  <c r="I4828" i="11"/>
  <c r="I4820" i="11"/>
  <c r="I4812" i="11"/>
  <c r="I4804" i="11"/>
  <c r="I4796" i="11"/>
  <c r="I4788" i="11"/>
  <c r="I4780" i="11"/>
  <c r="I4772" i="11"/>
  <c r="I4764" i="11"/>
  <c r="I4756" i="11"/>
  <c r="I4748" i="11"/>
  <c r="I4740" i="11"/>
  <c r="I4732" i="11"/>
  <c r="I4724" i="11"/>
  <c r="I4716" i="11"/>
  <c r="I4708" i="11"/>
  <c r="I4700" i="11"/>
  <c r="I4692" i="11"/>
  <c r="I4684" i="11"/>
  <c r="I4676" i="11"/>
  <c r="I4668" i="11"/>
  <c r="I4660" i="11"/>
  <c r="I4652" i="11"/>
  <c r="I4644" i="11"/>
  <c r="I4636" i="11"/>
  <c r="I4628" i="11"/>
  <c r="I4620" i="11"/>
  <c r="I4612" i="11"/>
  <c r="I4604" i="11"/>
  <c r="I4596" i="11"/>
  <c r="I4588" i="11"/>
  <c r="I4580" i="11"/>
  <c r="I4572" i="11"/>
  <c r="I4564" i="11"/>
  <c r="I4556" i="11"/>
  <c r="I4548" i="11"/>
  <c r="I4540" i="11"/>
  <c r="I4532" i="11"/>
  <c r="I4524" i="11"/>
  <c r="I4516" i="11"/>
  <c r="I4508" i="11"/>
  <c r="I4500" i="11"/>
  <c r="I4492" i="11"/>
  <c r="I4484" i="11"/>
  <c r="I4476" i="11"/>
  <c r="I4468" i="11"/>
  <c r="I4460" i="11"/>
  <c r="I4452" i="11"/>
  <c r="I4444" i="11"/>
  <c r="I4436" i="11"/>
  <c r="I4428" i="11"/>
  <c r="I4420" i="11"/>
  <c r="I4412" i="11"/>
  <c r="I4404" i="11"/>
  <c r="I4396" i="11"/>
  <c r="I4388" i="11"/>
  <c r="I4380" i="11"/>
  <c r="I4372" i="11"/>
  <c r="I4364" i="11"/>
  <c r="I4356" i="11"/>
  <c r="I4348" i="11"/>
  <c r="I4340" i="11"/>
  <c r="I4332" i="11"/>
  <c r="I4324" i="11"/>
  <c r="I4316" i="11"/>
  <c r="I4308" i="11"/>
  <c r="I4300" i="11"/>
  <c r="I4292" i="11"/>
  <c r="I4284" i="11"/>
  <c r="I4276" i="11"/>
  <c r="I4268" i="11"/>
  <c r="I4260" i="11"/>
  <c r="I4252" i="11"/>
  <c r="I4244" i="11"/>
  <c r="I4236" i="11"/>
  <c r="I4228" i="11"/>
  <c r="I4220" i="11"/>
  <c r="I4212" i="11"/>
  <c r="I4204" i="11"/>
  <c r="I4196" i="11"/>
  <c r="I4188" i="11"/>
  <c r="I4180" i="11"/>
  <c r="I4172" i="11"/>
  <c r="I4164" i="11"/>
  <c r="I4156" i="11"/>
  <c r="I4148" i="11"/>
  <c r="I4140" i="11"/>
  <c r="I4132" i="11"/>
  <c r="I4124" i="11"/>
  <c r="I4116" i="11"/>
  <c r="I4108" i="11"/>
  <c r="I4100" i="11"/>
  <c r="I4092" i="11"/>
  <c r="I4084" i="11"/>
  <c r="I4076" i="11"/>
  <c r="I4068" i="11"/>
  <c r="I4060" i="11"/>
  <c r="I4052" i="11"/>
  <c r="I4044" i="11"/>
  <c r="I4036" i="11"/>
  <c r="I4028" i="11"/>
  <c r="I4020" i="11"/>
  <c r="I4012" i="11"/>
  <c r="I4004" i="11"/>
  <c r="I3996" i="11"/>
  <c r="I3988" i="11"/>
  <c r="I3980" i="11"/>
  <c r="I3972" i="11"/>
  <c r="I3964" i="11"/>
  <c r="I3956" i="11"/>
  <c r="I3948" i="11"/>
  <c r="I3940" i="11"/>
  <c r="I3932" i="11"/>
  <c r="I3924" i="11"/>
  <c r="I3916" i="11"/>
  <c r="I3908" i="11"/>
  <c r="I3900" i="11"/>
  <c r="I3892" i="11"/>
  <c r="I3884" i="11"/>
  <c r="I3876" i="11"/>
  <c r="I3868" i="11"/>
  <c r="I3860" i="11"/>
  <c r="I3852" i="11"/>
  <c r="I3844" i="11"/>
  <c r="I3836" i="11"/>
  <c r="I3828" i="11"/>
  <c r="I3820" i="11"/>
  <c r="I3812" i="11"/>
  <c r="I3804" i="11"/>
  <c r="I3796" i="11"/>
  <c r="I3788" i="11"/>
  <c r="I3780" i="11"/>
  <c r="I3772" i="11"/>
  <c r="I3764" i="11"/>
  <c r="I3756" i="11"/>
  <c r="I3748" i="11"/>
  <c r="I3740" i="11"/>
  <c r="I3732" i="11"/>
  <c r="I3724" i="11"/>
  <c r="I3716" i="11"/>
  <c r="I3708" i="11"/>
  <c r="I3700" i="11"/>
  <c r="I3692" i="11"/>
  <c r="I3684" i="11"/>
  <c r="I3676" i="11"/>
  <c r="I3668" i="11"/>
  <c r="I3660" i="11"/>
  <c r="I3652" i="11"/>
  <c r="I3644" i="11"/>
  <c r="I3636" i="11"/>
  <c r="I3628" i="11"/>
  <c r="I3620" i="11"/>
  <c r="I3612" i="11"/>
  <c r="I3604" i="11"/>
  <c r="I3596" i="11"/>
  <c r="I3588" i="11"/>
  <c r="I3580" i="11"/>
  <c r="I3572" i="11"/>
  <c r="I3564" i="11"/>
  <c r="I3556" i="11"/>
  <c r="I3548" i="11"/>
  <c r="I3540" i="11"/>
  <c r="I3532" i="11"/>
  <c r="I3524" i="11"/>
  <c r="I3516" i="11"/>
  <c r="I3508" i="11"/>
  <c r="I3500" i="11"/>
  <c r="I3492" i="11"/>
  <c r="I3484" i="11"/>
  <c r="I3476" i="11"/>
  <c r="I3468" i="11"/>
  <c r="I3460" i="11"/>
  <c r="I3452" i="11"/>
  <c r="I3444" i="11"/>
  <c r="I3436" i="11"/>
  <c r="I3428" i="11"/>
  <c r="I3420" i="11"/>
  <c r="I3412" i="11"/>
  <c r="I3404" i="11"/>
  <c r="I3396" i="11"/>
  <c r="I3388" i="11"/>
  <c r="I3380" i="11"/>
  <c r="I3372" i="11"/>
  <c r="I3364" i="11"/>
  <c r="I3356" i="11"/>
  <c r="I3348" i="11"/>
  <c r="I3340" i="11"/>
  <c r="I3332" i="11"/>
  <c r="I3324" i="11"/>
  <c r="I3316" i="11"/>
  <c r="I3308" i="11"/>
  <c r="I3300" i="11"/>
  <c r="I3292" i="11"/>
  <c r="I3284" i="11"/>
  <c r="I3276" i="11"/>
  <c r="I3268" i="11"/>
  <c r="I3260" i="11"/>
  <c r="I3252" i="11"/>
  <c r="I3244" i="11"/>
  <c r="I3236" i="11"/>
  <c r="I3228" i="11"/>
  <c r="I3220" i="11"/>
  <c r="I3212" i="11"/>
  <c r="I3204" i="11"/>
  <c r="I3196" i="11"/>
  <c r="I3188" i="11"/>
  <c r="I3180" i="11"/>
  <c r="I3172" i="11"/>
  <c r="I3164" i="11"/>
  <c r="I3156" i="11"/>
  <c r="I3148" i="11"/>
  <c r="I3140" i="11"/>
  <c r="I3132" i="11"/>
  <c r="I3124" i="11"/>
  <c r="I3116" i="11"/>
  <c r="I3108" i="11"/>
  <c r="I3100" i="11"/>
  <c r="I3092" i="11"/>
  <c r="I3084" i="11"/>
  <c r="I3076" i="11"/>
  <c r="I3068" i="11"/>
  <c r="I3060" i="11"/>
  <c r="I3052" i="11"/>
  <c r="I3044" i="11"/>
  <c r="I3036" i="11"/>
  <c r="I3028" i="11"/>
  <c r="I3020" i="11"/>
  <c r="I3012" i="11"/>
  <c r="I3004" i="11"/>
  <c r="I2996" i="11"/>
  <c r="I2988" i="11"/>
  <c r="I2980" i="11"/>
  <c r="I2972" i="11"/>
  <c r="I2964" i="11"/>
  <c r="I2956" i="11"/>
  <c r="I2948" i="11"/>
  <c r="I2940" i="11"/>
  <c r="I2932" i="11"/>
  <c r="I2924" i="11"/>
  <c r="I2916" i="11"/>
  <c r="I2908" i="11"/>
  <c r="I2900" i="11"/>
  <c r="I2892" i="11"/>
  <c r="I2884" i="11"/>
  <c r="I2876" i="11"/>
  <c r="I2868" i="11"/>
  <c r="I2860" i="11"/>
  <c r="I2852" i="11"/>
  <c r="I2844" i="11"/>
  <c r="I2836" i="11"/>
  <c r="I2828" i="11"/>
  <c r="I2820" i="11"/>
  <c r="I2812" i="11"/>
  <c r="I2804" i="11"/>
  <c r="I2796" i="11"/>
  <c r="I2788" i="11"/>
  <c r="I2780" i="11"/>
  <c r="I2772" i="11"/>
  <c r="I2764" i="11"/>
  <c r="I2756" i="11"/>
  <c r="I2748" i="11"/>
  <c r="I2740" i="11"/>
  <c r="I2732" i="11"/>
  <c r="I2724" i="11"/>
  <c r="I2716" i="11"/>
  <c r="I2708" i="11"/>
  <c r="I2700" i="11"/>
  <c r="I2692" i="11"/>
  <c r="I2684" i="11"/>
  <c r="I2676" i="11"/>
  <c r="I2668" i="11"/>
  <c r="I2660" i="11"/>
  <c r="I2652" i="11"/>
  <c r="I2644" i="11"/>
  <c r="I2636" i="11"/>
  <c r="I2628" i="11"/>
  <c r="I2620" i="11"/>
  <c r="I2612" i="11"/>
  <c r="I2604" i="11"/>
  <c r="I2596" i="11"/>
  <c r="I2588" i="11"/>
  <c r="I2580" i="11"/>
  <c r="I2572" i="11"/>
  <c r="I2564" i="11"/>
  <c r="I2556" i="11"/>
  <c r="I2548" i="11"/>
  <c r="I2540" i="11"/>
  <c r="I2532" i="11"/>
  <c r="I2524" i="11"/>
  <c r="I2516" i="11"/>
  <c r="I2508" i="11"/>
  <c r="I2500" i="11"/>
  <c r="I2492" i="11"/>
  <c r="I2484" i="11"/>
  <c r="I2476" i="11"/>
  <c r="I2468" i="11"/>
  <c r="I2460" i="11"/>
  <c r="I2452" i="11"/>
  <c r="I2444" i="11"/>
  <c r="I2436" i="11"/>
  <c r="I2428" i="11"/>
  <c r="I2420" i="11"/>
  <c r="I2412" i="11"/>
  <c r="I2404" i="11"/>
  <c r="I2396" i="11"/>
  <c r="I2388" i="11"/>
  <c r="I2380" i="11"/>
  <c r="I2372" i="11"/>
  <c r="I2364" i="11"/>
  <c r="I2356" i="11"/>
  <c r="I2348" i="11"/>
  <c r="I2340" i="11"/>
  <c r="I2332" i="11"/>
  <c r="I2324" i="11"/>
  <c r="I2316" i="11"/>
  <c r="I2308" i="11"/>
  <c r="I2300" i="11"/>
  <c r="I2292" i="11"/>
  <c r="I2284" i="11"/>
  <c r="I2276" i="11"/>
  <c r="I2268" i="11"/>
  <c r="I2260" i="11"/>
  <c r="I2252" i="11"/>
  <c r="I2244" i="11"/>
  <c r="I2236" i="11"/>
  <c r="I2228" i="11"/>
  <c r="I2220" i="11"/>
  <c r="I2212" i="11"/>
  <c r="I2204" i="11"/>
  <c r="I2196" i="11"/>
  <c r="I2188" i="11"/>
  <c r="I2180" i="11"/>
  <c r="I2172" i="11"/>
  <c r="I2164" i="11"/>
  <c r="I2156" i="11"/>
  <c r="I2148" i="11"/>
  <c r="I2140" i="11"/>
  <c r="I2132" i="11"/>
  <c r="I2124" i="11"/>
  <c r="I2116" i="11"/>
  <c r="I2108" i="11"/>
  <c r="I2100" i="11"/>
  <c r="I2092" i="11"/>
  <c r="I2084" i="11"/>
  <c r="I2076" i="11"/>
  <c r="I2068" i="11"/>
  <c r="I2060" i="11"/>
  <c r="I2052" i="11"/>
  <c r="I2044" i="11"/>
  <c r="I2036" i="11"/>
  <c r="I2028" i="11"/>
  <c r="I2020" i="11"/>
  <c r="I2012" i="11"/>
  <c r="I2004" i="11"/>
  <c r="I1996" i="11"/>
  <c r="I1988" i="11"/>
  <c r="I1980" i="11"/>
  <c r="I1972" i="11"/>
  <c r="I1964" i="11"/>
  <c r="I1956" i="11"/>
  <c r="I1948" i="11"/>
  <c r="I1940" i="11"/>
  <c r="I1932" i="11"/>
  <c r="I1924" i="11"/>
  <c r="I1916" i="11"/>
  <c r="I1908" i="11"/>
  <c r="I1900" i="11"/>
  <c r="I1892" i="11"/>
  <c r="I1884" i="11"/>
  <c r="I1876" i="11"/>
  <c r="I1868" i="11"/>
  <c r="I1860" i="11"/>
  <c r="I1852" i="11"/>
  <c r="I1844" i="11"/>
  <c r="I1836" i="11"/>
  <c r="I1828" i="11"/>
  <c r="I1820" i="11"/>
  <c r="I1812" i="11"/>
  <c r="I1804" i="11"/>
  <c r="I1796" i="11"/>
  <c r="I1788" i="11"/>
  <c r="I1780" i="11"/>
  <c r="I1772" i="11"/>
  <c r="I1764" i="11"/>
  <c r="I1756" i="11"/>
  <c r="I1748" i="11"/>
  <c r="I1740" i="11"/>
  <c r="I1732" i="11"/>
  <c r="I1724" i="11"/>
  <c r="I1716" i="11"/>
  <c r="I1708" i="11"/>
  <c r="I1700" i="11"/>
  <c r="I1692" i="11"/>
  <c r="I1684" i="11"/>
  <c r="I1676" i="11"/>
  <c r="I1668" i="11"/>
  <c r="I1660" i="11"/>
  <c r="I1652" i="11"/>
  <c r="I1644" i="11"/>
  <c r="I1636" i="11"/>
  <c r="I1628" i="11"/>
  <c r="I1620" i="11"/>
  <c r="I1612" i="11"/>
  <c r="I1604" i="11"/>
  <c r="I1596" i="11"/>
  <c r="I1588" i="11"/>
  <c r="I1580" i="11"/>
  <c r="I1572" i="11"/>
  <c r="I1564" i="11"/>
  <c r="I1556" i="11"/>
  <c r="I1548" i="11"/>
  <c r="I1540" i="11"/>
  <c r="I1532" i="11"/>
  <c r="I1524" i="11"/>
  <c r="I1516" i="11"/>
  <c r="I1508" i="11"/>
  <c r="I1500" i="11"/>
  <c r="I1492" i="11"/>
  <c r="I1484" i="11"/>
  <c r="I1476" i="11"/>
  <c r="I1468" i="11"/>
  <c r="I1460" i="11"/>
  <c r="I1452" i="11"/>
  <c r="I1444" i="11"/>
  <c r="I1436" i="11"/>
  <c r="I1428" i="11"/>
  <c r="I1420" i="11"/>
  <c r="I1412" i="11"/>
  <c r="I1404" i="11"/>
  <c r="I1396" i="11"/>
  <c r="I1388" i="11"/>
  <c r="I1380" i="11"/>
  <c r="I1372" i="11"/>
  <c r="I1364" i="11"/>
  <c r="I1356" i="11"/>
  <c r="I1348" i="11"/>
  <c r="I1340" i="11"/>
  <c r="I1332" i="11"/>
  <c r="I1324" i="11"/>
  <c r="I1316" i="11"/>
  <c r="I1308" i="11"/>
  <c r="I1300" i="11"/>
  <c r="I1292" i="11"/>
  <c r="I1284" i="11"/>
  <c r="I1276" i="11"/>
  <c r="I1268" i="11"/>
  <c r="I1260" i="11"/>
  <c r="I1252" i="11"/>
  <c r="I1244" i="11"/>
  <c r="I1236" i="11"/>
  <c r="I1228" i="11"/>
  <c r="I1220" i="11"/>
  <c r="I1212" i="11"/>
  <c r="I1204" i="11"/>
  <c r="I1196" i="11"/>
  <c r="I1188" i="11"/>
  <c r="I1180" i="11"/>
  <c r="I1172" i="11"/>
  <c r="I1164" i="11"/>
  <c r="I1156" i="11"/>
  <c r="I1148" i="11"/>
  <c r="I1140" i="11"/>
  <c r="I1132" i="11"/>
  <c r="I1124" i="11"/>
  <c r="I1116" i="11"/>
  <c r="I1108" i="11"/>
  <c r="I1100" i="11"/>
  <c r="I1092" i="11"/>
  <c r="I1084" i="11"/>
  <c r="I1076" i="11"/>
  <c r="I1068" i="11"/>
  <c r="I1060" i="11"/>
  <c r="I1052" i="11"/>
  <c r="I1044" i="11"/>
  <c r="I1036" i="11"/>
  <c r="I1028" i="11"/>
  <c r="I1020" i="11"/>
  <c r="I1012" i="11"/>
  <c r="I1004" i="11"/>
  <c r="I996" i="11"/>
  <c r="I988" i="11"/>
  <c r="I980" i="11"/>
  <c r="I972" i="11"/>
  <c r="I964" i="11"/>
  <c r="I956" i="11"/>
  <c r="I948" i="11"/>
  <c r="I940" i="11"/>
  <c r="I932" i="11"/>
  <c r="I924" i="11"/>
  <c r="I916" i="11"/>
  <c r="I908" i="11"/>
  <c r="I900" i="11"/>
  <c r="I892" i="11"/>
  <c r="I884" i="11"/>
  <c r="I876" i="11"/>
  <c r="I868" i="11"/>
  <c r="I860" i="11"/>
  <c r="I852" i="11"/>
  <c r="I844" i="11"/>
  <c r="I836" i="11"/>
  <c r="I828" i="11"/>
  <c r="I820" i="11"/>
  <c r="I812" i="11"/>
  <c r="I804" i="11"/>
  <c r="I796" i="11"/>
  <c r="I788" i="11"/>
  <c r="I780" i="11"/>
  <c r="I772" i="11"/>
  <c r="I764" i="11"/>
  <c r="I756" i="11"/>
  <c r="I748" i="11"/>
  <c r="I740" i="11"/>
  <c r="I732" i="11"/>
  <c r="I724" i="11"/>
  <c r="I716" i="11"/>
  <c r="I708" i="11"/>
  <c r="I700" i="11"/>
  <c r="I692" i="11"/>
  <c r="I684" i="11"/>
  <c r="I676" i="11"/>
  <c r="I668" i="11"/>
  <c r="I660" i="11"/>
  <c r="I652" i="11"/>
  <c r="I644" i="11"/>
  <c r="I636" i="11"/>
  <c r="I628" i="11"/>
  <c r="I620" i="11"/>
  <c r="I612" i="11"/>
  <c r="I604" i="11"/>
  <c r="I596" i="11"/>
  <c r="I588" i="11"/>
  <c r="I580" i="11"/>
  <c r="I572" i="11"/>
  <c r="I564" i="11"/>
  <c r="I556" i="11"/>
  <c r="I548" i="11"/>
  <c r="I540" i="11"/>
  <c r="I532" i="11"/>
  <c r="I524" i="11"/>
  <c r="I516" i="11"/>
  <c r="I508" i="11"/>
  <c r="I500" i="11"/>
  <c r="I492" i="11"/>
  <c r="I484" i="11"/>
  <c r="I476" i="11"/>
  <c r="I468" i="11"/>
  <c r="I460" i="11"/>
  <c r="I452" i="11"/>
  <c r="I444" i="11"/>
  <c r="I436" i="11"/>
  <c r="I428" i="11"/>
  <c r="I420" i="11"/>
  <c r="I412" i="11"/>
  <c r="I404" i="11"/>
  <c r="I396" i="11"/>
  <c r="I388" i="11"/>
  <c r="I380" i="11"/>
  <c r="I372" i="11"/>
  <c r="I364" i="11"/>
  <c r="I356" i="11"/>
  <c r="I348" i="11"/>
  <c r="I340" i="11"/>
  <c r="I332" i="11"/>
  <c r="I324" i="11"/>
  <c r="I316" i="11"/>
  <c r="I308" i="11"/>
  <c r="I300" i="11"/>
  <c r="I292" i="11"/>
  <c r="I284" i="11"/>
  <c r="I276" i="11"/>
  <c r="I268" i="11"/>
  <c r="I260" i="11"/>
  <c r="I252" i="11"/>
  <c r="I244" i="11"/>
  <c r="I236" i="11"/>
  <c r="I228" i="11"/>
  <c r="I220" i="11"/>
  <c r="I212" i="11"/>
  <c r="I204" i="11"/>
  <c r="I196" i="11"/>
  <c r="I188" i="11"/>
  <c r="I180" i="11"/>
  <c r="I172" i="11"/>
  <c r="I164" i="11"/>
  <c r="I156" i="11"/>
  <c r="I148" i="11"/>
  <c r="I140" i="11"/>
  <c r="I132" i="11"/>
  <c r="I124" i="11"/>
  <c r="I116" i="11"/>
  <c r="I108" i="11"/>
  <c r="I100" i="11"/>
  <c r="I92" i="11"/>
  <c r="I84" i="11"/>
  <c r="I76" i="11"/>
  <c r="I68" i="11"/>
  <c r="I60" i="11"/>
  <c r="I52" i="11"/>
  <c r="I44" i="11"/>
  <c r="I36" i="11"/>
  <c r="I28" i="11"/>
  <c r="I20" i="11"/>
  <c r="I12" i="11"/>
  <c r="I5011" i="11"/>
  <c r="I5003" i="11"/>
  <c r="I4995" i="11"/>
  <c r="I4987" i="11"/>
  <c r="I4979" i="11"/>
  <c r="I4971" i="11"/>
  <c r="I4963" i="11"/>
  <c r="I4955" i="11"/>
  <c r="I4947" i="11"/>
  <c r="I4939" i="11"/>
  <c r="I4931" i="11"/>
  <c r="I4923" i="11"/>
  <c r="I4915" i="11"/>
  <c r="I4907" i="11"/>
  <c r="I4899" i="11"/>
  <c r="I4891" i="11"/>
  <c r="I4883" i="11"/>
  <c r="I4875" i="11"/>
  <c r="I4867" i="11"/>
  <c r="I4859" i="11"/>
  <c r="I4851" i="11"/>
  <c r="I4843" i="11"/>
  <c r="I4835" i="11"/>
  <c r="I4827" i="11"/>
  <c r="I4819" i="11"/>
  <c r="I4811" i="11"/>
  <c r="I4803" i="11"/>
  <c r="I4795" i="11"/>
  <c r="I4787" i="11"/>
  <c r="I4779" i="11"/>
  <c r="I4771" i="11"/>
  <c r="I4763" i="11"/>
  <c r="I4755" i="11"/>
  <c r="I4747" i="11"/>
  <c r="I4739" i="11"/>
  <c r="I4731" i="11"/>
  <c r="I4723" i="11"/>
  <c r="I4715" i="11"/>
  <c r="I4707" i="11"/>
  <c r="I4699" i="11"/>
  <c r="I4691" i="11"/>
  <c r="I4683" i="11"/>
  <c r="I4675" i="11"/>
  <c r="I4667" i="11"/>
  <c r="I4659" i="11"/>
  <c r="I4651" i="11"/>
  <c r="I4643" i="11"/>
  <c r="I4635" i="11"/>
  <c r="I4627" i="11"/>
  <c r="I4619" i="11"/>
  <c r="I4611" i="11"/>
  <c r="I4603" i="11"/>
  <c r="I4595" i="11"/>
  <c r="I4587" i="11"/>
  <c r="I4579" i="11"/>
  <c r="I4571" i="11"/>
  <c r="I4563" i="11"/>
  <c r="I4555" i="11"/>
  <c r="I4547" i="11"/>
  <c r="I4539" i="11"/>
  <c r="I4531" i="11"/>
  <c r="I4523" i="11"/>
  <c r="I4515" i="11"/>
  <c r="I4507" i="11"/>
  <c r="I4499" i="11"/>
  <c r="I4491" i="11"/>
  <c r="I4483" i="11"/>
  <c r="I4475" i="11"/>
  <c r="I4467" i="11"/>
  <c r="I4459" i="11"/>
  <c r="I4451" i="11"/>
  <c r="I4443" i="11"/>
  <c r="I4435" i="11"/>
  <c r="I4427" i="11"/>
  <c r="I4419" i="11"/>
  <c r="I4411" i="11"/>
  <c r="I4403" i="11"/>
  <c r="I4395" i="11"/>
  <c r="I4387" i="11"/>
  <c r="I4379" i="11"/>
  <c r="I4371" i="11"/>
  <c r="I4363" i="11"/>
  <c r="I4355" i="11"/>
  <c r="I4347" i="11"/>
  <c r="I4339" i="11"/>
  <c r="I4331" i="11"/>
  <c r="I4323" i="11"/>
  <c r="I4315" i="11"/>
  <c r="I4307" i="11"/>
  <c r="I4299" i="11"/>
  <c r="I4291" i="11"/>
  <c r="I4283" i="11"/>
  <c r="I4275" i="11"/>
  <c r="I4267" i="11"/>
  <c r="I4259" i="11"/>
  <c r="I4251" i="11"/>
  <c r="I4243" i="11"/>
  <c r="I4235" i="11"/>
  <c r="I4227" i="11"/>
  <c r="I4219" i="11"/>
  <c r="I4211" i="11"/>
  <c r="I4203" i="11"/>
  <c r="I4195" i="11"/>
  <c r="I4187" i="11"/>
  <c r="I4179" i="11"/>
  <c r="I4171" i="11"/>
  <c r="I4163" i="11"/>
  <c r="I4155" i="11"/>
  <c r="I4147" i="11"/>
  <c r="I4139" i="11"/>
  <c r="I4131" i="11"/>
  <c r="I4123" i="11"/>
  <c r="I4115" i="11"/>
  <c r="I4107" i="11"/>
  <c r="I4099" i="11"/>
  <c r="I4091" i="11"/>
  <c r="I4083" i="11"/>
  <c r="I4075" i="11"/>
  <c r="I4067" i="11"/>
  <c r="I4059" i="11"/>
  <c r="I4051" i="11"/>
  <c r="I4043" i="11"/>
  <c r="I4035" i="11"/>
  <c r="I4027" i="11"/>
  <c r="I4019" i="11"/>
  <c r="I4011" i="11"/>
  <c r="I4003" i="11"/>
  <c r="I3995" i="11"/>
  <c r="I3987" i="11"/>
  <c r="I3979" i="11"/>
  <c r="I3971" i="11"/>
  <c r="I3963" i="11"/>
  <c r="I3955" i="11"/>
  <c r="I3947" i="11"/>
  <c r="I3939" i="11"/>
  <c r="I3931" i="11"/>
  <c r="I3923" i="11"/>
  <c r="I3915" i="11"/>
  <c r="I3907" i="11"/>
  <c r="I3899" i="11"/>
  <c r="I3891" i="11"/>
  <c r="I3883" i="11"/>
  <c r="I3875" i="11"/>
  <c r="I3867" i="11"/>
  <c r="I3859" i="11"/>
  <c r="I3851" i="11"/>
  <c r="I3843" i="11"/>
  <c r="I3835" i="11"/>
  <c r="I3827" i="11"/>
  <c r="I3819" i="11"/>
  <c r="I3811" i="11"/>
  <c r="I3803" i="11"/>
  <c r="I3795" i="11"/>
  <c r="I3787" i="11"/>
  <c r="I3779" i="11"/>
  <c r="I3771" i="11"/>
  <c r="I3763" i="11"/>
  <c r="I3755" i="11"/>
  <c r="I3747" i="11"/>
  <c r="I3739" i="11"/>
  <c r="I3731" i="11"/>
  <c r="I3723" i="11"/>
  <c r="I3715" i="11"/>
  <c r="I3707" i="11"/>
  <c r="I3699" i="11"/>
  <c r="I3691" i="11"/>
  <c r="I3683" i="11"/>
  <c r="I3675" i="11"/>
  <c r="I3667" i="11"/>
  <c r="I3659" i="11"/>
  <c r="I3651" i="11"/>
  <c r="I3643" i="11"/>
  <c r="I3635" i="11"/>
  <c r="I3627" i="11"/>
  <c r="I3619" i="11"/>
  <c r="I3611" i="11"/>
  <c r="I3603" i="11"/>
  <c r="I3595" i="11"/>
  <c r="I3587" i="11"/>
  <c r="I3579" i="11"/>
  <c r="I3571" i="11"/>
  <c r="I3563" i="11"/>
  <c r="I3555" i="11"/>
  <c r="I3547" i="11"/>
  <c r="I3539" i="11"/>
  <c r="I3531" i="11"/>
  <c r="I3523" i="11"/>
  <c r="I3515" i="11"/>
  <c r="I3507" i="11"/>
  <c r="I3499" i="11"/>
  <c r="I3491" i="11"/>
  <c r="I3483" i="11"/>
  <c r="I3475" i="11"/>
  <c r="I3467" i="11"/>
  <c r="I3459" i="11"/>
  <c r="I3451" i="11"/>
  <c r="I3443" i="11"/>
  <c r="I3435" i="11"/>
  <c r="I3427" i="11"/>
  <c r="I3419" i="11"/>
  <c r="I3411" i="11"/>
  <c r="I3403" i="11"/>
  <c r="I3395" i="11"/>
  <c r="I3387" i="11"/>
  <c r="I3379" i="11"/>
  <c r="I3371" i="11"/>
  <c r="I3363" i="11"/>
  <c r="I3355" i="11"/>
  <c r="I3347" i="11"/>
  <c r="I3339" i="11"/>
  <c r="I3331" i="11"/>
  <c r="I3323" i="11"/>
  <c r="I3315" i="11"/>
  <c r="I3307" i="11"/>
  <c r="I3299" i="11"/>
  <c r="I3291" i="11"/>
  <c r="I3283" i="11"/>
  <c r="I3275" i="11"/>
  <c r="I3267" i="11"/>
  <c r="I3259" i="11"/>
  <c r="I3251" i="11"/>
  <c r="I3243" i="11"/>
  <c r="I3235" i="11"/>
  <c r="I3227" i="11"/>
  <c r="I3219" i="11"/>
  <c r="I3211" i="11"/>
  <c r="I3203" i="11"/>
  <c r="I3195" i="11"/>
  <c r="I3187" i="11"/>
  <c r="I3179" i="11"/>
  <c r="I3171" i="11"/>
  <c r="I3163" i="11"/>
  <c r="I3155" i="11"/>
  <c r="I3147" i="11"/>
  <c r="I3139" i="11"/>
  <c r="I3131" i="11"/>
  <c r="I3123" i="11"/>
  <c r="I3115" i="11"/>
  <c r="I3107" i="11"/>
  <c r="I3099" i="11"/>
  <c r="I3091" i="11"/>
  <c r="I3083" i="11"/>
  <c r="I3075" i="11"/>
  <c r="I3067" i="11"/>
  <c r="I3059" i="11"/>
  <c r="I3051" i="11"/>
  <c r="I3043" i="11"/>
  <c r="I3035" i="11"/>
  <c r="I3027" i="11"/>
  <c r="I3019" i="11"/>
  <c r="I3011" i="11"/>
  <c r="I3003" i="11"/>
  <c r="I2995" i="11"/>
  <c r="I2987" i="11"/>
  <c r="I2979" i="11"/>
  <c r="I2971" i="11"/>
  <c r="I2963" i="11"/>
  <c r="I2955" i="11"/>
  <c r="I2947" i="11"/>
  <c r="I2939" i="11"/>
  <c r="I2931" i="11"/>
  <c r="I2923" i="11"/>
  <c r="I2915" i="11"/>
  <c r="I2907" i="11"/>
  <c r="I2899" i="11"/>
  <c r="I2891" i="11"/>
  <c r="I2883" i="11"/>
  <c r="I2875" i="11"/>
  <c r="I2867" i="11"/>
  <c r="I2859" i="11"/>
  <c r="I2851" i="11"/>
  <c r="I2843" i="11"/>
  <c r="I2835" i="11"/>
  <c r="I2827" i="11"/>
  <c r="I2819" i="11"/>
  <c r="I2811" i="11"/>
  <c r="I2803" i="11"/>
  <c r="I2795" i="11"/>
  <c r="I2787" i="11"/>
  <c r="I2779" i="11"/>
  <c r="I2771" i="11"/>
  <c r="I2763" i="11"/>
  <c r="I2755" i="11"/>
  <c r="I2747" i="11"/>
  <c r="I2739" i="11"/>
  <c r="I2731" i="11"/>
  <c r="I2723" i="11"/>
  <c r="I2715" i="11"/>
  <c r="I2707" i="11"/>
  <c r="I2699" i="11"/>
  <c r="I2691" i="11"/>
  <c r="I2683" i="11"/>
  <c r="I2675" i="11"/>
  <c r="I2667" i="11"/>
  <c r="I2659" i="11"/>
  <c r="I2651" i="11"/>
  <c r="I2643" i="11"/>
  <c r="I2635" i="11"/>
  <c r="I2627" i="11"/>
  <c r="I2619" i="11"/>
  <c r="I2611" i="11"/>
  <c r="I2603" i="11"/>
  <c r="I2595" i="11"/>
  <c r="I2587" i="11"/>
  <c r="I2579" i="11"/>
  <c r="I2571" i="11"/>
  <c r="I2563" i="11"/>
  <c r="I2555" i="11"/>
  <c r="I2547" i="11"/>
  <c r="I2539" i="11"/>
  <c r="I2531" i="11"/>
  <c r="I2523" i="11"/>
  <c r="I2515" i="11"/>
  <c r="I2507" i="11"/>
  <c r="I2499" i="11"/>
  <c r="I2491" i="11"/>
  <c r="I2483" i="11"/>
  <c r="I2475" i="11"/>
  <c r="I2467" i="11"/>
  <c r="I2459" i="11"/>
  <c r="I2451" i="11"/>
  <c r="I2443" i="11"/>
  <c r="I2435" i="11"/>
  <c r="I2427" i="11"/>
  <c r="I2419" i="11"/>
  <c r="I2411" i="11"/>
  <c r="I2403" i="11"/>
  <c r="I2395" i="11"/>
  <c r="I2387" i="11"/>
  <c r="I2379" i="11"/>
  <c r="I2371" i="11"/>
  <c r="I2363" i="11"/>
  <c r="I2355" i="11"/>
  <c r="I2347" i="11"/>
  <c r="I2339" i="11"/>
  <c r="I2331" i="11"/>
  <c r="I2323" i="11"/>
  <c r="I2315" i="11"/>
  <c r="I2307" i="11"/>
  <c r="I2299" i="11"/>
  <c r="I2291" i="11"/>
  <c r="I2283" i="11"/>
  <c r="I2275" i="11"/>
  <c r="I2267" i="11"/>
  <c r="I2259" i="11"/>
  <c r="I2251" i="11"/>
  <c r="I2243" i="11"/>
  <c r="I2235" i="11"/>
  <c r="I2227" i="11"/>
  <c r="I2219" i="11"/>
  <c r="I2211" i="11"/>
  <c r="I2203" i="11"/>
  <c r="I2195" i="11"/>
  <c r="I2187" i="11"/>
  <c r="I2179" i="11"/>
  <c r="I2171" i="11"/>
  <c r="I2163" i="11"/>
  <c r="I2155" i="11"/>
  <c r="I2147" i="11"/>
  <c r="I2139" i="11"/>
  <c r="I2131" i="11"/>
  <c r="I2123" i="11"/>
  <c r="I2115" i="11"/>
  <c r="I2107" i="11"/>
  <c r="I2099" i="11"/>
  <c r="I2091" i="11"/>
  <c r="I2083" i="11"/>
  <c r="I2075" i="11"/>
  <c r="I2067" i="11"/>
  <c r="I2059" i="11"/>
  <c r="I2051" i="11"/>
  <c r="I2043" i="11"/>
  <c r="I2035" i="11"/>
  <c r="I2027" i="11"/>
  <c r="I2019" i="11"/>
  <c r="I2011" i="11"/>
  <c r="I2003" i="11"/>
  <c r="I1995" i="11"/>
  <c r="I1987" i="11"/>
  <c r="I1979" i="11"/>
  <c r="I1971" i="11"/>
  <c r="I1963" i="11"/>
  <c r="I1955" i="11"/>
  <c r="I1947" i="11"/>
  <c r="I1939" i="11"/>
  <c r="I1931" i="11"/>
  <c r="I1923" i="11"/>
  <c r="I1915" i="11"/>
  <c r="I1907" i="11"/>
  <c r="I1899" i="11"/>
  <c r="I1891" i="11"/>
  <c r="I1883" i="11"/>
  <c r="I1875" i="11"/>
  <c r="I1867" i="11"/>
  <c r="I1859" i="11"/>
  <c r="I1851" i="11"/>
  <c r="I1843" i="11"/>
  <c r="I1835" i="11"/>
  <c r="I1827" i="11"/>
  <c r="I1819" i="11"/>
  <c r="I1811" i="11"/>
  <c r="I1803" i="11"/>
  <c r="I1795" i="11"/>
  <c r="I1787" i="11"/>
  <c r="I1779" i="11"/>
  <c r="I1771" i="11"/>
  <c r="I1763" i="11"/>
  <c r="I1755" i="11"/>
  <c r="I1747" i="11"/>
  <c r="I1739" i="11"/>
  <c r="I1731" i="11"/>
  <c r="I1723" i="11"/>
  <c r="I1715" i="11"/>
  <c r="I1707" i="11"/>
  <c r="I1699" i="11"/>
  <c r="I1691" i="11"/>
  <c r="I1683" i="11"/>
  <c r="I1675" i="11"/>
  <c r="I1667" i="11"/>
  <c r="I1659" i="11"/>
  <c r="I1651" i="11"/>
  <c r="I1643" i="11"/>
  <c r="I1635" i="11"/>
  <c r="I1627" i="11"/>
  <c r="I1619" i="11"/>
  <c r="I1611" i="11"/>
  <c r="I1603" i="11"/>
  <c r="I1595" i="11"/>
  <c r="I1587" i="11"/>
  <c r="I1579" i="11"/>
  <c r="I1571" i="11"/>
  <c r="I1563" i="11"/>
  <c r="I1555" i="11"/>
  <c r="I1547" i="11"/>
  <c r="I1539" i="11"/>
  <c r="I1531" i="11"/>
  <c r="I1523" i="11"/>
  <c r="I1515" i="11"/>
  <c r="I1507" i="11"/>
  <c r="I1499" i="11"/>
  <c r="I1491" i="11"/>
  <c r="I1483" i="11"/>
  <c r="I1475" i="11"/>
  <c r="I1467" i="11"/>
  <c r="I1459" i="11"/>
  <c r="I1451" i="11"/>
  <c r="I1443" i="11"/>
  <c r="I1435" i="11"/>
  <c r="I1427" i="11"/>
  <c r="I1419" i="11"/>
  <c r="I1411" i="11"/>
  <c r="I1403" i="11"/>
  <c r="I1395" i="11"/>
  <c r="I1387" i="11"/>
  <c r="I1379" i="11"/>
  <c r="I1371" i="11"/>
  <c r="I1363" i="11"/>
  <c r="I1355" i="11"/>
  <c r="I1347" i="11"/>
  <c r="I1339" i="11"/>
  <c r="I1331" i="11"/>
  <c r="I1323" i="11"/>
  <c r="I1315" i="11"/>
  <c r="I1307" i="11"/>
  <c r="I1299" i="11"/>
  <c r="I1291" i="11"/>
  <c r="I1283" i="11"/>
  <c r="I1275" i="11"/>
  <c r="I1267" i="11"/>
  <c r="I1259" i="11"/>
  <c r="I1251" i="11"/>
  <c r="I1243" i="11"/>
  <c r="I1235" i="11"/>
  <c r="I1227" i="11"/>
  <c r="I1219" i="11"/>
  <c r="I1211" i="11"/>
  <c r="I1203" i="11"/>
  <c r="I1195" i="11"/>
  <c r="I1187" i="11"/>
  <c r="I1179" i="11"/>
  <c r="I1171" i="11"/>
  <c r="I1163" i="11"/>
  <c r="I1155" i="11"/>
  <c r="I1147" i="11"/>
  <c r="I1139" i="11"/>
  <c r="I1131" i="11"/>
  <c r="I1123" i="11"/>
  <c r="I1115" i="11"/>
  <c r="I1107" i="11"/>
  <c r="I1099" i="11"/>
  <c r="I1091" i="11"/>
  <c r="I1083" i="11"/>
  <c r="I1075" i="11"/>
  <c r="I1067" i="11"/>
  <c r="I1059" i="11"/>
  <c r="I1051" i="11"/>
  <c r="I1043" i="11"/>
  <c r="I1035" i="11"/>
  <c r="I1027" i="11"/>
  <c r="I1019" i="11"/>
  <c r="I1011" i="11"/>
  <c r="I1003" i="11"/>
  <c r="I995" i="11"/>
  <c r="I987" i="11"/>
  <c r="I979" i="11"/>
  <c r="I971" i="11"/>
  <c r="I963" i="11"/>
  <c r="I955" i="11"/>
  <c r="I947" i="11"/>
  <c r="I939" i="11"/>
  <c r="I931" i="11"/>
  <c r="I923" i="11"/>
  <c r="I915" i="11"/>
  <c r="I907" i="11"/>
  <c r="I899" i="11"/>
  <c r="I891" i="11"/>
  <c r="I883" i="11"/>
  <c r="I875" i="11"/>
  <c r="I867" i="11"/>
  <c r="I859" i="11"/>
  <c r="I851" i="11"/>
  <c r="I843" i="11"/>
  <c r="I835" i="11"/>
  <c r="I827" i="11"/>
  <c r="I819" i="11"/>
  <c r="I811" i="11"/>
  <c r="I803" i="11"/>
  <c r="I795" i="11"/>
  <c r="I787" i="11"/>
  <c r="I779" i="11"/>
  <c r="I771" i="11"/>
  <c r="I763" i="11"/>
  <c r="I755" i="11"/>
  <c r="I747" i="11"/>
  <c r="I739" i="11"/>
  <c r="I731" i="11"/>
  <c r="I723" i="11"/>
  <c r="I715" i="11"/>
  <c r="I707" i="11"/>
  <c r="I699" i="11"/>
  <c r="I691" i="11"/>
  <c r="I683" i="11"/>
  <c r="I675" i="11"/>
  <c r="I667" i="11"/>
  <c r="I659" i="11"/>
  <c r="I651" i="11"/>
  <c r="I643" i="11"/>
  <c r="I635" i="11"/>
  <c r="I627" i="11"/>
  <c r="I619" i="11"/>
  <c r="I611" i="11"/>
  <c r="I603" i="11"/>
  <c r="I595" i="11"/>
  <c r="I587" i="11"/>
  <c r="I579" i="11"/>
  <c r="I571" i="11"/>
  <c r="I563" i="11"/>
  <c r="I555" i="11"/>
  <c r="I547" i="11"/>
  <c r="I539" i="11"/>
  <c r="I531" i="11"/>
  <c r="I523" i="11"/>
  <c r="I515" i="11"/>
  <c r="I507" i="11"/>
  <c r="I499" i="11"/>
  <c r="I491" i="11"/>
  <c r="I483" i="11"/>
  <c r="I475" i="11"/>
  <c r="I467" i="11"/>
  <c r="I459" i="11"/>
  <c r="I451" i="11"/>
  <c r="I443" i="11"/>
  <c r="I435" i="11"/>
  <c r="I427" i="11"/>
  <c r="I419" i="11"/>
  <c r="I411" i="11"/>
  <c r="I403" i="11"/>
  <c r="I395" i="11"/>
  <c r="I387" i="11"/>
  <c r="I379" i="11"/>
  <c r="I371" i="11"/>
  <c r="I363" i="11"/>
  <c r="I355" i="11"/>
  <c r="I347" i="11"/>
  <c r="I339" i="11"/>
  <c r="I331" i="11"/>
  <c r="I323" i="11"/>
  <c r="I315" i="11"/>
  <c r="I307" i="11"/>
  <c r="I299" i="11"/>
  <c r="I291" i="11"/>
  <c r="I283" i="11"/>
  <c r="I275" i="11"/>
  <c r="I267" i="11"/>
  <c r="I259" i="11"/>
  <c r="I251" i="11"/>
  <c r="I243" i="11"/>
  <c r="I235" i="11"/>
  <c r="I227" i="11"/>
  <c r="I219" i="11"/>
  <c r="I211" i="11"/>
  <c r="I203" i="11"/>
  <c r="I195" i="11"/>
  <c r="I187" i="11"/>
  <c r="I179" i="11"/>
  <c r="I171" i="11"/>
  <c r="I163" i="11"/>
  <c r="I155" i="11"/>
  <c r="I147" i="11"/>
  <c r="I139" i="11"/>
  <c r="I131" i="11"/>
  <c r="I123" i="11"/>
  <c r="I115" i="11"/>
  <c r="I107" i="11"/>
  <c r="I99" i="11"/>
  <c r="I91" i="11"/>
  <c r="I83" i="11"/>
  <c r="I75" i="11"/>
  <c r="I67" i="11"/>
  <c r="I59" i="11"/>
  <c r="I51" i="11"/>
  <c r="I43" i="11"/>
  <c r="I35" i="11"/>
  <c r="I27" i="11"/>
  <c r="I19" i="11"/>
  <c r="I11" i="11"/>
  <c r="I5010" i="11"/>
  <c r="I5002" i="11"/>
  <c r="I4994" i="11"/>
  <c r="I4986" i="11"/>
  <c r="I4978" i="11"/>
  <c r="I4970" i="11"/>
  <c r="I4962" i="11"/>
  <c r="I4954" i="11"/>
  <c r="I4946" i="11"/>
  <c r="I4938" i="11"/>
  <c r="I4930" i="11"/>
  <c r="I4922" i="11"/>
  <c r="I4914" i="11"/>
  <c r="I4906" i="11"/>
  <c r="I4898" i="11"/>
  <c r="I4890" i="11"/>
  <c r="I4882" i="11"/>
  <c r="I4874" i="11"/>
  <c r="I4866" i="11"/>
  <c r="I4858" i="11"/>
  <c r="I4850" i="11"/>
  <c r="I4842" i="11"/>
  <c r="I4834" i="11"/>
  <c r="I4826" i="11"/>
  <c r="I4818" i="11"/>
  <c r="I4810" i="11"/>
  <c r="I4802" i="11"/>
  <c r="I4794" i="11"/>
  <c r="I4786" i="11"/>
  <c r="I4778" i="11"/>
  <c r="I4770" i="11"/>
  <c r="I4762" i="11"/>
  <c r="I4754" i="11"/>
  <c r="I4746" i="11"/>
  <c r="I4738" i="11"/>
  <c r="I4730" i="11"/>
  <c r="I4722" i="11"/>
  <c r="I4714" i="11"/>
  <c r="I4706" i="11"/>
  <c r="I4698" i="11"/>
  <c r="I4690" i="11"/>
  <c r="I4682" i="11"/>
  <c r="I4674" i="11"/>
  <c r="I4666" i="11"/>
  <c r="I4658" i="11"/>
  <c r="I4650" i="11"/>
  <c r="I4642" i="11"/>
  <c r="I4634" i="11"/>
  <c r="I4626" i="11"/>
  <c r="I4618" i="11"/>
  <c r="I4610" i="11"/>
  <c r="I4602" i="11"/>
  <c r="I4594" i="11"/>
  <c r="I4586" i="11"/>
  <c r="I4578" i="11"/>
  <c r="I4570" i="11"/>
  <c r="I4562" i="11"/>
  <c r="I4554" i="11"/>
  <c r="I4546" i="11"/>
  <c r="I4538" i="11"/>
  <c r="I4530" i="11"/>
  <c r="I4522" i="11"/>
  <c r="I4514" i="11"/>
  <c r="I4506" i="11"/>
  <c r="I4498" i="11"/>
  <c r="I4490" i="11"/>
  <c r="I4482" i="11"/>
  <c r="I4474" i="11"/>
  <c r="I4466" i="11"/>
  <c r="I4458" i="11"/>
  <c r="I4450" i="11"/>
  <c r="I4442" i="11"/>
  <c r="I4434" i="11"/>
  <c r="I4426" i="11"/>
  <c r="I4418" i="11"/>
  <c r="I4410" i="11"/>
  <c r="I4402" i="11"/>
  <c r="I4394" i="11"/>
  <c r="I4386" i="11"/>
  <c r="I4378" i="11"/>
  <c r="I4370" i="11"/>
  <c r="I4362" i="11"/>
  <c r="I4354" i="11"/>
  <c r="I4346" i="11"/>
  <c r="I4338" i="11"/>
  <c r="I4330" i="11"/>
  <c r="I4322" i="11"/>
  <c r="I4314" i="11"/>
  <c r="I4306" i="11"/>
  <c r="I4298" i="11"/>
  <c r="I4290" i="11"/>
  <c r="I4282" i="11"/>
  <c r="I4274" i="11"/>
  <c r="I4266" i="11"/>
  <c r="I4258" i="11"/>
  <c r="I4250" i="11"/>
  <c r="I4242" i="11"/>
  <c r="I4234" i="11"/>
  <c r="I4226" i="11"/>
  <c r="I4218" i="11"/>
  <c r="I4210" i="11"/>
  <c r="I4202" i="11"/>
  <c r="I4194" i="11"/>
  <c r="I4186" i="11"/>
  <c r="I4178" i="11"/>
  <c r="I4170" i="11"/>
  <c r="I4162" i="11"/>
  <c r="I4154" i="11"/>
  <c r="I4146" i="11"/>
  <c r="I4138" i="11"/>
  <c r="I4130" i="11"/>
  <c r="I4122" i="11"/>
  <c r="I4114" i="11"/>
  <c r="I4106" i="11"/>
  <c r="I4098" i="11"/>
  <c r="I4090" i="11"/>
  <c r="I4082" i="11"/>
  <c r="I4074" i="11"/>
  <c r="I4066" i="11"/>
  <c r="I4058" i="11"/>
  <c r="I4050" i="11"/>
  <c r="I4042" i="11"/>
  <c r="I4034" i="11"/>
  <c r="I4026" i="11"/>
  <c r="I4018" i="11"/>
  <c r="I4010" i="11"/>
  <c r="I4002" i="11"/>
  <c r="I3994" i="11"/>
  <c r="I3986" i="11"/>
  <c r="I3978" i="11"/>
  <c r="I3970" i="11"/>
  <c r="I3962" i="11"/>
  <c r="I3954" i="11"/>
  <c r="I3946" i="11"/>
  <c r="I3938" i="11"/>
  <c r="I3930" i="11"/>
  <c r="I3922" i="11"/>
  <c r="I3914" i="11"/>
  <c r="I3906" i="11"/>
  <c r="I3898" i="11"/>
  <c r="I3890" i="11"/>
  <c r="I3882" i="11"/>
  <c r="I3874" i="11"/>
  <c r="I3866" i="11"/>
  <c r="I3858" i="11"/>
  <c r="I3850" i="11"/>
  <c r="I3842" i="11"/>
  <c r="I3834" i="11"/>
  <c r="I3826" i="11"/>
  <c r="I3818" i="11"/>
  <c r="I3810" i="11"/>
  <c r="I3802" i="11"/>
  <c r="I3794" i="11"/>
  <c r="I3786" i="11"/>
  <c r="I3778" i="11"/>
  <c r="I3770" i="11"/>
  <c r="I3762" i="11"/>
  <c r="I3754" i="11"/>
  <c r="I3746" i="11"/>
  <c r="I3738" i="11"/>
  <c r="I3730" i="11"/>
  <c r="I3722" i="11"/>
  <c r="I3714" i="11"/>
  <c r="I3706" i="11"/>
  <c r="I3698" i="11"/>
  <c r="I3690" i="11"/>
  <c r="I3682" i="11"/>
  <c r="I3674" i="11"/>
  <c r="I3666" i="11"/>
  <c r="I3658" i="11"/>
  <c r="I3650" i="11"/>
  <c r="I3642" i="11"/>
  <c r="I3634" i="11"/>
  <c r="I3626" i="11"/>
  <c r="I3618" i="11"/>
  <c r="I3610" i="11"/>
  <c r="I3602" i="11"/>
  <c r="I3594" i="11"/>
  <c r="I3586" i="11"/>
  <c r="I3578" i="11"/>
  <c r="I3570" i="11"/>
  <c r="I3562" i="11"/>
  <c r="I3554" i="11"/>
  <c r="I3546" i="11"/>
  <c r="I3538" i="11"/>
  <c r="I3530" i="11"/>
  <c r="I3522" i="11"/>
  <c r="I3514" i="11"/>
  <c r="I3506" i="11"/>
  <c r="I3498" i="11"/>
  <c r="I3490" i="11"/>
  <c r="I3482" i="11"/>
  <c r="I3474" i="11"/>
  <c r="I3466" i="11"/>
  <c r="I3458" i="11"/>
  <c r="I3450" i="11"/>
  <c r="I3442" i="11"/>
  <c r="I3434" i="11"/>
  <c r="I3426" i="11"/>
  <c r="I3418" i="11"/>
  <c r="I3410" i="11"/>
  <c r="I3402" i="11"/>
  <c r="I3394" i="11"/>
  <c r="I3386" i="11"/>
  <c r="I3378" i="11"/>
  <c r="I3370" i="11"/>
  <c r="I3362" i="11"/>
  <c r="I3354" i="11"/>
  <c r="I3346" i="11"/>
  <c r="I3338" i="11"/>
  <c r="I3330" i="11"/>
  <c r="I3322" i="11"/>
  <c r="I3314" i="11"/>
  <c r="I3306" i="11"/>
  <c r="I3298" i="11"/>
  <c r="I3290" i="11"/>
  <c r="I3282" i="11"/>
  <c r="I3274" i="11"/>
  <c r="I3266" i="11"/>
  <c r="I3258" i="11"/>
  <c r="I3250" i="11"/>
  <c r="I3242" i="11"/>
  <c r="I3234" i="11"/>
  <c r="I3226" i="11"/>
  <c r="I3218" i="11"/>
  <c r="I3210" i="11"/>
  <c r="I3202" i="11"/>
  <c r="I3194" i="11"/>
  <c r="I3186" i="11"/>
  <c r="I3178" i="11"/>
  <c r="I3170" i="11"/>
  <c r="I3162" i="11"/>
  <c r="I3154" i="11"/>
  <c r="I3146" i="11"/>
  <c r="I3138" i="11"/>
  <c r="I3130" i="11"/>
  <c r="I3122" i="11"/>
  <c r="I3114" i="11"/>
  <c r="I3106" i="11"/>
  <c r="I3098" i="11"/>
  <c r="I3090" i="11"/>
  <c r="I3082" i="11"/>
  <c r="I3074" i="11"/>
  <c r="I3066" i="11"/>
  <c r="I3058" i="11"/>
  <c r="I3050" i="11"/>
  <c r="I3042" i="11"/>
  <c r="I3034" i="11"/>
  <c r="I3026" i="11"/>
  <c r="I3018" i="11"/>
  <c r="I3010" i="11"/>
  <c r="I3002" i="11"/>
  <c r="I2994" i="11"/>
  <c r="I2986" i="11"/>
  <c r="I2978" i="11"/>
  <c r="I2970" i="11"/>
  <c r="I2962" i="11"/>
  <c r="I2954" i="11"/>
  <c r="I2946" i="11"/>
  <c r="I2938" i="11"/>
  <c r="I2930" i="11"/>
  <c r="I2922" i="11"/>
  <c r="I2914" i="11"/>
  <c r="I2906" i="11"/>
  <c r="I2898" i="11"/>
  <c r="I2890" i="11"/>
  <c r="I2882" i="11"/>
  <c r="I2874" i="11"/>
  <c r="I2866" i="11"/>
  <c r="I2858" i="11"/>
  <c r="I2850" i="11"/>
  <c r="I2842" i="11"/>
  <c r="I2834" i="11"/>
  <c r="I2826" i="11"/>
  <c r="I2818" i="11"/>
  <c r="I2810" i="11"/>
  <c r="I2802" i="11"/>
  <c r="I2794" i="11"/>
  <c r="I2786" i="11"/>
  <c r="I2778" i="11"/>
  <c r="I2770" i="11"/>
  <c r="I2762" i="11"/>
  <c r="I2754" i="11"/>
  <c r="I2746" i="11"/>
  <c r="I2738" i="11"/>
  <c r="I2730" i="11"/>
  <c r="I2722" i="11"/>
  <c r="I2714" i="11"/>
  <c r="I2706" i="11"/>
  <c r="I2698" i="11"/>
  <c r="I2690" i="11"/>
  <c r="I2682" i="11"/>
  <c r="I2674" i="11"/>
  <c r="I2666" i="11"/>
  <c r="I2658" i="11"/>
  <c r="I2650" i="11"/>
  <c r="I2642" i="11"/>
  <c r="I2634" i="11"/>
  <c r="I2626" i="11"/>
  <c r="I2618" i="11"/>
  <c r="I2610" i="11"/>
  <c r="I2602" i="11"/>
  <c r="I2594" i="11"/>
  <c r="I2586" i="11"/>
  <c r="I2578" i="11"/>
  <c r="I2570" i="11"/>
  <c r="I2562" i="11"/>
  <c r="I2554" i="11"/>
  <c r="I2546" i="11"/>
  <c r="I2538" i="11"/>
  <c r="I2530" i="11"/>
  <c r="I2522" i="11"/>
  <c r="I2514" i="11"/>
  <c r="I2506" i="11"/>
  <c r="I2498" i="11"/>
  <c r="I2490" i="11"/>
  <c r="I2482" i="11"/>
  <c r="I2474" i="11"/>
  <c r="I2466" i="11"/>
  <c r="I2458" i="11"/>
  <c r="I2450" i="11"/>
  <c r="I2442" i="11"/>
  <c r="I2434" i="11"/>
  <c r="I2426" i="11"/>
  <c r="I2418" i="11"/>
  <c r="I2410" i="11"/>
  <c r="I2402" i="11"/>
  <c r="I2394" i="11"/>
  <c r="I2386" i="11"/>
  <c r="I2378" i="11"/>
  <c r="I2370" i="11"/>
  <c r="I2362" i="11"/>
  <c r="I2354" i="11"/>
  <c r="I2346" i="11"/>
  <c r="I2338" i="11"/>
  <c r="I2330" i="11"/>
  <c r="I2322" i="11"/>
  <c r="I2314" i="11"/>
  <c r="I2306" i="11"/>
  <c r="I2298" i="11"/>
  <c r="I2290" i="11"/>
  <c r="I2282" i="11"/>
  <c r="I2274" i="11"/>
  <c r="I2266" i="11"/>
  <c r="I2258" i="11"/>
  <c r="I2250" i="11"/>
  <c r="I2242" i="11"/>
  <c r="I2234" i="11"/>
  <c r="I2226" i="11"/>
  <c r="I2218" i="11"/>
  <c r="I2210" i="11"/>
  <c r="I2202" i="11"/>
  <c r="I2194" i="11"/>
  <c r="I2186" i="11"/>
  <c r="I2178" i="11"/>
  <c r="I2170" i="11"/>
  <c r="I2162" i="11"/>
  <c r="I2154" i="11"/>
  <c r="I2146" i="11"/>
  <c r="I2138" i="11"/>
  <c r="I2130" i="11"/>
  <c r="I2122" i="11"/>
  <c r="I2114" i="11"/>
  <c r="I2106" i="11"/>
  <c r="I2098" i="11"/>
  <c r="I2090" i="11"/>
  <c r="I2082" i="11"/>
  <c r="I2074" i="11"/>
  <c r="I2066" i="11"/>
  <c r="I2058" i="11"/>
  <c r="I2050" i="11"/>
  <c r="I2042" i="11"/>
  <c r="I2034" i="11"/>
  <c r="I2026" i="11"/>
  <c r="I2018" i="11"/>
  <c r="I2010" i="11"/>
  <c r="I2002" i="11"/>
  <c r="I1994" i="11"/>
  <c r="I1986" i="11"/>
  <c r="I1978" i="11"/>
  <c r="I1970" i="11"/>
  <c r="I1962" i="11"/>
  <c r="I1954" i="11"/>
  <c r="I1946" i="11"/>
  <c r="I1938" i="11"/>
  <c r="I1930" i="11"/>
  <c r="I1922" i="11"/>
  <c r="I1914" i="11"/>
  <c r="I1906" i="11"/>
  <c r="I1898" i="11"/>
  <c r="I1890" i="11"/>
  <c r="I1882" i="11"/>
  <c r="I1874" i="11"/>
  <c r="I1866" i="11"/>
  <c r="I1858" i="11"/>
  <c r="I1850" i="11"/>
  <c r="I1842" i="11"/>
  <c r="I1834" i="11"/>
  <c r="I1826" i="11"/>
  <c r="I1818" i="11"/>
  <c r="I1810" i="11"/>
  <c r="I1802" i="11"/>
  <c r="I1794" i="11"/>
  <c r="I1786" i="11"/>
  <c r="I1778" i="11"/>
  <c r="I1770" i="11"/>
  <c r="I1762" i="11"/>
  <c r="I1754" i="11"/>
  <c r="I1746" i="11"/>
  <c r="I1738" i="11"/>
  <c r="I1730" i="11"/>
  <c r="I1722" i="11"/>
  <c r="I1714" i="11"/>
  <c r="I1706" i="11"/>
  <c r="I1698" i="11"/>
  <c r="I1690" i="11"/>
  <c r="I1682" i="11"/>
  <c r="I1674" i="11"/>
  <c r="I1666" i="11"/>
  <c r="I1658" i="11"/>
  <c r="I1650" i="11"/>
  <c r="I1642" i="11"/>
  <c r="I1634" i="11"/>
  <c r="I1626" i="11"/>
  <c r="I1618" i="11"/>
  <c r="I1610" i="11"/>
  <c r="I1602" i="11"/>
  <c r="I1594" i="11"/>
  <c r="I1586" i="11"/>
  <c r="I1578" i="11"/>
  <c r="I1570" i="11"/>
  <c r="I1562" i="11"/>
  <c r="I1554" i="11"/>
  <c r="I1546" i="11"/>
  <c r="I1538" i="11"/>
  <c r="I1530" i="11"/>
  <c r="I1522" i="11"/>
  <c r="I1514" i="11"/>
  <c r="I1506" i="11"/>
  <c r="I1498" i="11"/>
  <c r="I1490" i="11"/>
  <c r="I1482" i="11"/>
  <c r="I1474" i="11"/>
  <c r="I1466" i="11"/>
  <c r="I1458" i="11"/>
  <c r="I1450" i="11"/>
  <c r="I1442" i="11"/>
  <c r="I1434" i="11"/>
  <c r="I1426" i="11"/>
  <c r="I1418" i="11"/>
  <c r="I1410" i="11"/>
  <c r="I1402" i="11"/>
  <c r="I1394" i="11"/>
  <c r="I1386" i="11"/>
  <c r="I1378" i="11"/>
  <c r="I1370" i="11"/>
  <c r="I1362" i="11"/>
  <c r="I1354" i="11"/>
  <c r="I1346" i="11"/>
  <c r="I1338" i="11"/>
  <c r="I1330" i="11"/>
  <c r="I1322" i="11"/>
  <c r="I1314" i="11"/>
  <c r="I1306" i="11"/>
  <c r="I1298" i="11"/>
  <c r="I1290" i="11"/>
  <c r="I1282" i="11"/>
  <c r="I1274" i="11"/>
  <c r="I1266" i="11"/>
  <c r="I1258" i="11"/>
  <c r="I1250" i="11"/>
  <c r="I1242" i="11"/>
  <c r="I1234" i="11"/>
  <c r="I1226" i="11"/>
  <c r="I1218" i="11"/>
  <c r="I1210" i="11"/>
  <c r="I1202" i="11"/>
  <c r="I1194" i="11"/>
  <c r="I1186" i="11"/>
  <c r="I1178" i="11"/>
  <c r="I1170" i="11"/>
  <c r="I1162" i="11"/>
  <c r="I1154" i="11"/>
  <c r="I1146" i="11"/>
  <c r="I1138" i="11"/>
  <c r="I1130" i="11"/>
  <c r="I1122" i="11"/>
  <c r="I1114" i="11"/>
  <c r="I1106" i="11"/>
  <c r="I1098" i="11"/>
  <c r="I1090" i="11"/>
  <c r="I1082" i="11"/>
  <c r="I1074" i="11"/>
  <c r="I1066" i="11"/>
  <c r="I1058" i="11"/>
  <c r="I1050" i="11"/>
  <c r="I1042" i="11"/>
  <c r="I1034" i="11"/>
  <c r="I1026" i="11"/>
  <c r="I1018" i="11"/>
  <c r="I1010" i="11"/>
  <c r="I1002" i="11"/>
  <c r="I994" i="11"/>
  <c r="I986" i="11"/>
  <c r="I978" i="11"/>
  <c r="I970" i="11"/>
  <c r="I962" i="11"/>
  <c r="I954" i="11"/>
  <c r="I946" i="11"/>
  <c r="I938" i="11"/>
  <c r="I930" i="11"/>
  <c r="I922" i="11"/>
  <c r="I914" i="11"/>
  <c r="I906" i="11"/>
  <c r="I898" i="11"/>
  <c r="I890" i="11"/>
  <c r="I882" i="11"/>
  <c r="I874" i="11"/>
  <c r="I866" i="11"/>
  <c r="I858" i="11"/>
  <c r="I850" i="11"/>
  <c r="I842" i="11"/>
  <c r="I834" i="11"/>
  <c r="I826" i="11"/>
  <c r="I818" i="11"/>
  <c r="I810" i="11"/>
  <c r="I802" i="11"/>
  <c r="I794" i="11"/>
  <c r="I786" i="11"/>
  <c r="I778" i="11"/>
  <c r="I770" i="11"/>
  <c r="I762" i="11"/>
  <c r="I754" i="11"/>
  <c r="I746" i="11"/>
  <c r="I738" i="11"/>
  <c r="I730" i="11"/>
  <c r="I722" i="11"/>
  <c r="I714" i="11"/>
  <c r="I706" i="11"/>
  <c r="I698" i="11"/>
  <c r="I690" i="11"/>
  <c r="I682" i="11"/>
  <c r="I674" i="11"/>
  <c r="I666" i="11"/>
  <c r="I658" i="11"/>
  <c r="I650" i="11"/>
  <c r="I642" i="11"/>
  <c r="I634" i="11"/>
  <c r="I626" i="11"/>
  <c r="I618" i="11"/>
  <c r="I610" i="11"/>
  <c r="I602" i="11"/>
  <c r="I594" i="11"/>
  <c r="I586" i="11"/>
  <c r="I578" i="11"/>
  <c r="I570" i="11"/>
  <c r="I562" i="11"/>
  <c r="I554" i="11"/>
  <c r="I546" i="11"/>
  <c r="I538" i="11"/>
  <c r="I530" i="11"/>
  <c r="I522" i="11"/>
  <c r="I514" i="11"/>
  <c r="I506" i="11"/>
  <c r="I498" i="11"/>
  <c r="I490" i="11"/>
  <c r="I482" i="11"/>
  <c r="I474" i="11"/>
  <c r="I466" i="11"/>
  <c r="I458" i="11"/>
  <c r="I450" i="11"/>
  <c r="I442" i="11"/>
  <c r="I434" i="11"/>
  <c r="I426" i="11"/>
  <c r="I418" i="11"/>
  <c r="I410" i="11"/>
  <c r="I402" i="11"/>
  <c r="I394" i="11"/>
  <c r="I386" i="11"/>
  <c r="I378" i="11"/>
  <c r="I370" i="11"/>
  <c r="I362" i="11"/>
  <c r="I354" i="11"/>
  <c r="I346" i="11"/>
  <c r="I338" i="11"/>
  <c r="I330" i="11"/>
  <c r="I322" i="11"/>
  <c r="I314" i="11"/>
  <c r="I306" i="11"/>
  <c r="I298" i="11"/>
  <c r="I290" i="11"/>
  <c r="I282" i="11"/>
  <c r="I274" i="11"/>
  <c r="I266" i="11"/>
  <c r="I258" i="11"/>
  <c r="I250" i="11"/>
  <c r="I242" i="11"/>
  <c r="I234" i="11"/>
  <c r="I226" i="11"/>
  <c r="I218" i="11"/>
  <c r="I210" i="11"/>
  <c r="I202" i="11"/>
  <c r="I194" i="11"/>
  <c r="I186" i="11"/>
  <c r="I178" i="11"/>
  <c r="I170" i="11"/>
  <c r="I162" i="11"/>
  <c r="I154" i="11"/>
  <c r="I146" i="11"/>
  <c r="I138" i="11"/>
  <c r="I130" i="11"/>
  <c r="I122" i="11"/>
  <c r="I114" i="11"/>
  <c r="I106" i="11"/>
  <c r="I98" i="11"/>
  <c r="I90" i="11"/>
  <c r="I82" i="11"/>
  <c r="I74" i="11"/>
  <c r="I66" i="11"/>
  <c r="I58" i="11"/>
  <c r="I50" i="11"/>
  <c r="I42" i="11"/>
  <c r="I34" i="11"/>
  <c r="I26" i="11"/>
  <c r="I18" i="11"/>
  <c r="I5009" i="11"/>
  <c r="I5001" i="11"/>
  <c r="I4993" i="11"/>
  <c r="I4985" i="11"/>
  <c r="I4977" i="11"/>
  <c r="I4969" i="11"/>
  <c r="I4961" i="11"/>
  <c r="I4953" i="11"/>
  <c r="I4945" i="11"/>
  <c r="I4937" i="11"/>
  <c r="I4929" i="11"/>
  <c r="I4921" i="11"/>
  <c r="I4913" i="11"/>
  <c r="I4905" i="11"/>
  <c r="I4897" i="11"/>
  <c r="I4889" i="11"/>
  <c r="I4881" i="11"/>
  <c r="I4873" i="11"/>
  <c r="I4865" i="11"/>
  <c r="I4857" i="11"/>
  <c r="I4849" i="11"/>
  <c r="I4841" i="11"/>
  <c r="I4833" i="11"/>
  <c r="I4825" i="11"/>
  <c r="I4817" i="11"/>
  <c r="I4809" i="11"/>
  <c r="I4801" i="11"/>
  <c r="I4793" i="11"/>
  <c r="I4785" i="11"/>
  <c r="I4777" i="11"/>
  <c r="I4769" i="11"/>
  <c r="I4761" i="11"/>
  <c r="I4753" i="11"/>
  <c r="I4745" i="11"/>
  <c r="I4737" i="11"/>
  <c r="I4729" i="11"/>
  <c r="I4721" i="11"/>
  <c r="I4713" i="11"/>
  <c r="I4705" i="11"/>
  <c r="I4697" i="11"/>
  <c r="I4689" i="11"/>
  <c r="I4681" i="11"/>
  <c r="I4673" i="11"/>
  <c r="I4665" i="11"/>
  <c r="I4657" i="11"/>
  <c r="I4649" i="11"/>
  <c r="I4641" i="11"/>
  <c r="I4633" i="11"/>
  <c r="I4625" i="11"/>
  <c r="I4617" i="11"/>
  <c r="I4609" i="11"/>
  <c r="I4601" i="11"/>
  <c r="I4593" i="11"/>
  <c r="I4585" i="11"/>
  <c r="I4577" i="11"/>
  <c r="I4569" i="11"/>
  <c r="I4561" i="11"/>
  <c r="I4553" i="11"/>
  <c r="I4545" i="11"/>
  <c r="I4537" i="11"/>
  <c r="I4529" i="11"/>
  <c r="I4521" i="11"/>
  <c r="I4513" i="11"/>
  <c r="I4505" i="11"/>
  <c r="I4497" i="11"/>
  <c r="I4489" i="11"/>
  <c r="I4481" i="11"/>
  <c r="I4473" i="11"/>
  <c r="I4465" i="11"/>
  <c r="I4457" i="11"/>
  <c r="I4449" i="11"/>
  <c r="I4441" i="11"/>
  <c r="I4433" i="11"/>
  <c r="I4425" i="11"/>
  <c r="I4417" i="11"/>
  <c r="I4409" i="11"/>
  <c r="I4401" i="11"/>
  <c r="I4393" i="11"/>
  <c r="I4385" i="11"/>
  <c r="I4377" i="11"/>
  <c r="I4369" i="11"/>
  <c r="I4361" i="11"/>
  <c r="I4353" i="11"/>
  <c r="I4345" i="11"/>
  <c r="I4337" i="11"/>
  <c r="I4329" i="11"/>
  <c r="I4321" i="11"/>
  <c r="I4313" i="11"/>
  <c r="I4305" i="11"/>
  <c r="I4297" i="11"/>
  <c r="I4289" i="11"/>
  <c r="I4281" i="11"/>
  <c r="I4273" i="11"/>
  <c r="I4265" i="11"/>
  <c r="I4257" i="11"/>
  <c r="I4249" i="11"/>
  <c r="I4241" i="11"/>
  <c r="I4233" i="11"/>
  <c r="I4225" i="11"/>
  <c r="I4217" i="11"/>
  <c r="I4209" i="11"/>
  <c r="I4201" i="11"/>
  <c r="I4193" i="11"/>
  <c r="I4185" i="11"/>
  <c r="I4177" i="11"/>
  <c r="I4169" i="11"/>
  <c r="I4161" i="11"/>
  <c r="I4153" i="11"/>
  <c r="I4145" i="11"/>
  <c r="I4137" i="11"/>
  <c r="I4129" i="11"/>
  <c r="I4121" i="11"/>
  <c r="I4113" i="11"/>
  <c r="I4105" i="11"/>
  <c r="I4097" i="11"/>
  <c r="I4089" i="11"/>
  <c r="I4081" i="11"/>
  <c r="I4073" i="11"/>
  <c r="I4065" i="11"/>
  <c r="I4057" i="11"/>
  <c r="I4049" i="11"/>
  <c r="I4041" i="11"/>
  <c r="I4033" i="11"/>
  <c r="I4025" i="11"/>
  <c r="I4017" i="11"/>
  <c r="I4009" i="11"/>
  <c r="I4001" i="11"/>
  <c r="I3993" i="11"/>
  <c r="I3985" i="11"/>
  <c r="I3977" i="11"/>
  <c r="I3969" i="11"/>
  <c r="I3961" i="11"/>
  <c r="I3953" i="11"/>
  <c r="I3945" i="11"/>
  <c r="I3937" i="11"/>
  <c r="I3929" i="11"/>
  <c r="I3921" i="11"/>
  <c r="I3913" i="11"/>
  <c r="I3905" i="11"/>
  <c r="I3897" i="11"/>
  <c r="I3889" i="11"/>
  <c r="I3881" i="11"/>
  <c r="I3873" i="11"/>
  <c r="I3865" i="11"/>
  <c r="I3857" i="11"/>
  <c r="I3849" i="11"/>
  <c r="I3841" i="11"/>
  <c r="I3833" i="11"/>
  <c r="I3825" i="11"/>
  <c r="I3817" i="11"/>
  <c r="I3809" i="11"/>
  <c r="I3801" i="11"/>
  <c r="I3793" i="11"/>
  <c r="I3785" i="11"/>
  <c r="I3777" i="11"/>
  <c r="I3769" i="11"/>
  <c r="I3761" i="11"/>
  <c r="I3753" i="11"/>
  <c r="I3745" i="11"/>
  <c r="I3737" i="11"/>
  <c r="I3729" i="11"/>
  <c r="I3721" i="11"/>
  <c r="I3713" i="11"/>
  <c r="I3705" i="11"/>
  <c r="I3697" i="11"/>
  <c r="I3689" i="11"/>
  <c r="I3681" i="11"/>
  <c r="I3673" i="11"/>
  <c r="I3665" i="11"/>
  <c r="I3657" i="11"/>
  <c r="I3649" i="11"/>
  <c r="I3641" i="11"/>
  <c r="I3633" i="11"/>
  <c r="I3625" i="11"/>
  <c r="I3617" i="11"/>
  <c r="I3609" i="11"/>
  <c r="I3601" i="11"/>
  <c r="I3593" i="11"/>
  <c r="I3585" i="11"/>
  <c r="I3577" i="11"/>
  <c r="I3569" i="11"/>
  <c r="I3561" i="11"/>
  <c r="I3553" i="11"/>
  <c r="I3545" i="11"/>
  <c r="I3537" i="11"/>
  <c r="I3529" i="11"/>
  <c r="I3521" i="11"/>
  <c r="I3513" i="11"/>
  <c r="I3505" i="11"/>
  <c r="I3497" i="11"/>
  <c r="I3489" i="11"/>
  <c r="I3481" i="11"/>
  <c r="I3473" i="11"/>
  <c r="I3465" i="11"/>
  <c r="I3457" i="11"/>
  <c r="I3449" i="11"/>
  <c r="I3441" i="11"/>
  <c r="I3433" i="11"/>
  <c r="I3425" i="11"/>
  <c r="I3417" i="11"/>
  <c r="I3409" i="11"/>
  <c r="I3401" i="11"/>
  <c r="I3393" i="11"/>
  <c r="I3385" i="11"/>
  <c r="I3377" i="11"/>
  <c r="I3369" i="11"/>
  <c r="I3361" i="11"/>
  <c r="I3353" i="11"/>
  <c r="I3345" i="11"/>
  <c r="I3337" i="11"/>
  <c r="I3329" i="11"/>
  <c r="I3321" i="11"/>
  <c r="I3313" i="11"/>
  <c r="I3305" i="11"/>
  <c r="I3297" i="11"/>
  <c r="I3289" i="11"/>
  <c r="I3281" i="11"/>
  <c r="I3273" i="11"/>
  <c r="I3265" i="11"/>
  <c r="I3257" i="11"/>
  <c r="I3249" i="11"/>
  <c r="I3241" i="11"/>
  <c r="I3233" i="11"/>
  <c r="I3225" i="11"/>
  <c r="I3217" i="11"/>
  <c r="I3209" i="11"/>
  <c r="I3201" i="11"/>
  <c r="I3193" i="11"/>
  <c r="I3185" i="11"/>
  <c r="I3177" i="11"/>
  <c r="I3169" i="11"/>
  <c r="I3161" i="11"/>
  <c r="I3153" i="11"/>
  <c r="I3145" i="11"/>
  <c r="I3137" i="11"/>
  <c r="I3129" i="11"/>
  <c r="I3121" i="11"/>
  <c r="I3113" i="11"/>
  <c r="I3105" i="11"/>
  <c r="I3097" i="11"/>
  <c r="I3089" i="11"/>
  <c r="I3081" i="11"/>
  <c r="I3073" i="11"/>
  <c r="I3065" i="11"/>
  <c r="I3057" i="11"/>
  <c r="I3049" i="11"/>
  <c r="I3041" i="11"/>
  <c r="I3033" i="11"/>
  <c r="I3025" i="11"/>
  <c r="I3017" i="11"/>
  <c r="I3009" i="11"/>
  <c r="I3001" i="11"/>
  <c r="I2993" i="11"/>
  <c r="I2985" i="11"/>
  <c r="I2977" i="11"/>
  <c r="I2969" i="11"/>
  <c r="I2961" i="11"/>
  <c r="I2953" i="11"/>
  <c r="I2945" i="11"/>
  <c r="I2937" i="11"/>
  <c r="I2929" i="11"/>
  <c r="I2921" i="11"/>
  <c r="I2913" i="11"/>
  <c r="I2905" i="11"/>
  <c r="I2897" i="11"/>
  <c r="I2889" i="11"/>
  <c r="I2881" i="11"/>
  <c r="I2873" i="11"/>
  <c r="I2865" i="11"/>
  <c r="I2857" i="11"/>
  <c r="I2849" i="11"/>
  <c r="I2841" i="11"/>
  <c r="I2833" i="11"/>
  <c r="I2825" i="11"/>
  <c r="I2817" i="11"/>
  <c r="I2809" i="11"/>
  <c r="I2801" i="11"/>
  <c r="I2793" i="11"/>
  <c r="I2785" i="11"/>
  <c r="I2777" i="11"/>
  <c r="I2769" i="11"/>
  <c r="I2761" i="11"/>
  <c r="I2753" i="11"/>
  <c r="I2745" i="11"/>
  <c r="I2737" i="11"/>
  <c r="I2729" i="11"/>
  <c r="I2721" i="11"/>
  <c r="I2713" i="11"/>
  <c r="I2705" i="11"/>
  <c r="I2697" i="11"/>
  <c r="I2689" i="11"/>
  <c r="I2681" i="11"/>
  <c r="I2673" i="11"/>
  <c r="I2665" i="11"/>
  <c r="I2657" i="11"/>
  <c r="I2649" i="11"/>
  <c r="I2641" i="11"/>
  <c r="I2633" i="11"/>
  <c r="I2625" i="11"/>
  <c r="I2617" i="11"/>
  <c r="I2609" i="11"/>
  <c r="I2601" i="11"/>
  <c r="I2593" i="11"/>
  <c r="I2585" i="11"/>
  <c r="I2577" i="11"/>
  <c r="I2569" i="11"/>
  <c r="I2561" i="11"/>
  <c r="I2553" i="11"/>
  <c r="I2545" i="11"/>
  <c r="I2537" i="11"/>
  <c r="I2529" i="11"/>
  <c r="I2521" i="11"/>
  <c r="I2513" i="11"/>
  <c r="I2505" i="11"/>
  <c r="I2497" i="11"/>
  <c r="I2489" i="11"/>
  <c r="I2481" i="11"/>
  <c r="I2473" i="11"/>
  <c r="I2465" i="11"/>
  <c r="I2457" i="11"/>
  <c r="I2449" i="11"/>
  <c r="I2441" i="11"/>
  <c r="I2433" i="11"/>
  <c r="I2425" i="11"/>
  <c r="I2417" i="11"/>
  <c r="I2409" i="11"/>
  <c r="I2401" i="11"/>
  <c r="I2393" i="11"/>
  <c r="I2385" i="11"/>
  <c r="I2377" i="11"/>
  <c r="I2369" i="11"/>
  <c r="I2361" i="11"/>
  <c r="I2353" i="11"/>
  <c r="I2345" i="11"/>
  <c r="I2337" i="11"/>
  <c r="I2329" i="11"/>
  <c r="I2321" i="11"/>
  <c r="I2313" i="11"/>
  <c r="I2305" i="11"/>
  <c r="I2297" i="11"/>
  <c r="I2289" i="11"/>
  <c r="I2281" i="11"/>
  <c r="I2273" i="11"/>
  <c r="I2265" i="11"/>
  <c r="I2257" i="11"/>
  <c r="I2249" i="11"/>
  <c r="I2241" i="11"/>
  <c r="I2233" i="11"/>
  <c r="I2225" i="11"/>
  <c r="I2217" i="11"/>
  <c r="I2209" i="11"/>
  <c r="I2201" i="11"/>
  <c r="I2193" i="11"/>
  <c r="I2185" i="11"/>
  <c r="I2177" i="11"/>
  <c r="I2169" i="11"/>
  <c r="I2161" i="11"/>
  <c r="I2153" i="11"/>
  <c r="I2145" i="11"/>
  <c r="I2137" i="11"/>
  <c r="I2129" i="11"/>
  <c r="I2121" i="11"/>
  <c r="I2113" i="11"/>
  <c r="I2105" i="11"/>
  <c r="I2097" i="11"/>
  <c r="I2089" i="11"/>
  <c r="I2081" i="11"/>
  <c r="I2073" i="11"/>
  <c r="I2065" i="11"/>
  <c r="I2057" i="11"/>
  <c r="I2049" i="11"/>
  <c r="I2041" i="11"/>
  <c r="I2033" i="11"/>
  <c r="I2025" i="11"/>
  <c r="I2017" i="11"/>
  <c r="I2009" i="11"/>
  <c r="I2001" i="11"/>
  <c r="I1993" i="11"/>
  <c r="I1985" i="11"/>
  <c r="I1977" i="11"/>
  <c r="I1969" i="11"/>
  <c r="I1961" i="11"/>
  <c r="I1953" i="11"/>
  <c r="I1945" i="11"/>
  <c r="I1937" i="11"/>
  <c r="I1929" i="11"/>
  <c r="I1921" i="11"/>
  <c r="I1913" i="11"/>
  <c r="I1905" i="11"/>
  <c r="I1897" i="11"/>
  <c r="I1889" i="11"/>
  <c r="I1881" i="11"/>
  <c r="I1873" i="11"/>
  <c r="I1865" i="11"/>
  <c r="I1857" i="11"/>
  <c r="I1849" i="11"/>
  <c r="I1841" i="11"/>
  <c r="I1833" i="11"/>
  <c r="I1825" i="11"/>
  <c r="I1817" i="11"/>
  <c r="I1809" i="11"/>
  <c r="I1801" i="11"/>
  <c r="I1793" i="11"/>
  <c r="I1785" i="11"/>
  <c r="I1777" i="11"/>
  <c r="I1769" i="11"/>
  <c r="I1761" i="11"/>
  <c r="I1753" i="11"/>
  <c r="I1745" i="11"/>
  <c r="I1737" i="11"/>
  <c r="I1729" i="11"/>
  <c r="I1721" i="11"/>
  <c r="I1713" i="11"/>
  <c r="I1705" i="11"/>
  <c r="I1697" i="11"/>
  <c r="I1689" i="11"/>
  <c r="I1681" i="11"/>
  <c r="I1673" i="11"/>
  <c r="I1665" i="11"/>
  <c r="I1657" i="11"/>
  <c r="I1649" i="11"/>
  <c r="I1641" i="11"/>
  <c r="I1633" i="11"/>
  <c r="I1625" i="11"/>
  <c r="I1617" i="11"/>
  <c r="I1609" i="11"/>
  <c r="I1601" i="11"/>
  <c r="I1593" i="11"/>
  <c r="I1585" i="11"/>
  <c r="I1577" i="11"/>
  <c r="I1569" i="11"/>
  <c r="I1561" i="11"/>
  <c r="I1553" i="11"/>
  <c r="I1545" i="11"/>
  <c r="I1537" i="11"/>
  <c r="I1529" i="11"/>
  <c r="I1521" i="11"/>
  <c r="I1513" i="11"/>
  <c r="I1505" i="11"/>
  <c r="I1497" i="11"/>
  <c r="I1489" i="11"/>
  <c r="I1481" i="11"/>
  <c r="I1473" i="11"/>
  <c r="I1465" i="11"/>
  <c r="I1457" i="11"/>
  <c r="I1449" i="11"/>
  <c r="I1441" i="11"/>
  <c r="I1433" i="11"/>
  <c r="I1425" i="11"/>
  <c r="I1417" i="11"/>
  <c r="I1409" i="11"/>
  <c r="I1401" i="11"/>
  <c r="I1393" i="11"/>
  <c r="I1385" i="11"/>
  <c r="I1377" i="11"/>
  <c r="I1369" i="11"/>
  <c r="I1361" i="11"/>
  <c r="I1353" i="11"/>
  <c r="I1345" i="11"/>
  <c r="I1337" i="11"/>
  <c r="I1329" i="11"/>
  <c r="I1321" i="11"/>
  <c r="I1313" i="11"/>
  <c r="I1305" i="11"/>
  <c r="I1297" i="11"/>
  <c r="I1289" i="11"/>
  <c r="I1281" i="11"/>
  <c r="I1273" i="11"/>
  <c r="I1265" i="11"/>
  <c r="I1257" i="11"/>
  <c r="I1249" i="11"/>
  <c r="I1241" i="11"/>
  <c r="I1233" i="11"/>
  <c r="I1225" i="11"/>
  <c r="I1217" i="11"/>
  <c r="I1209" i="11"/>
  <c r="I1201" i="11"/>
  <c r="I1193" i="11"/>
  <c r="I1185" i="11"/>
  <c r="I1177" i="11"/>
  <c r="I1169" i="11"/>
  <c r="I1161" i="11"/>
  <c r="I1153" i="11"/>
  <c r="I1145" i="11"/>
  <c r="I1137" i="11"/>
  <c r="I1129" i="11"/>
  <c r="I1121" i="11"/>
  <c r="I1113" i="11"/>
  <c r="I1105" i="11"/>
  <c r="I1097" i="11"/>
  <c r="I1089" i="11"/>
  <c r="I1081" i="11"/>
  <c r="I1073" i="11"/>
  <c r="I1065" i="11"/>
  <c r="I1057" i="11"/>
  <c r="I1049" i="11"/>
  <c r="I1041" i="11"/>
  <c r="I1033" i="11"/>
  <c r="I1025" i="11"/>
  <c r="I1017" i="11"/>
  <c r="I1009" i="11"/>
  <c r="I1001" i="11"/>
  <c r="I993" i="11"/>
  <c r="I985" i="11"/>
  <c r="I977" i="11"/>
  <c r="I969" i="11"/>
  <c r="I961" i="11"/>
  <c r="I953" i="11"/>
  <c r="I945" i="11"/>
  <c r="I937" i="11"/>
  <c r="I929" i="11"/>
  <c r="I921" i="11"/>
  <c r="I913" i="11"/>
  <c r="I905" i="11"/>
  <c r="I897" i="11"/>
  <c r="I889" i="11"/>
  <c r="I881" i="11"/>
  <c r="I873" i="11"/>
  <c r="I865" i="11"/>
  <c r="I857" i="11"/>
  <c r="I849" i="11"/>
  <c r="I841" i="11"/>
  <c r="I833" i="11"/>
  <c r="I825" i="11"/>
  <c r="I817" i="11"/>
  <c r="I809" i="11"/>
  <c r="I801" i="11"/>
  <c r="I793" i="11"/>
  <c r="I785" i="11"/>
  <c r="I777" i="11"/>
  <c r="I769" i="11"/>
  <c r="I761" i="11"/>
  <c r="I753" i="11"/>
  <c r="I745" i="11"/>
  <c r="I737" i="11"/>
  <c r="I729" i="11"/>
  <c r="I721" i="11"/>
  <c r="I713" i="11"/>
  <c r="I705" i="11"/>
  <c r="I697" i="11"/>
  <c r="I689" i="11"/>
  <c r="I681" i="11"/>
  <c r="I673" i="11"/>
  <c r="I665" i="11"/>
  <c r="I657" i="11"/>
  <c r="I649" i="11"/>
  <c r="I641" i="11"/>
  <c r="I633" i="11"/>
  <c r="I625" i="11"/>
  <c r="I617" i="11"/>
  <c r="I609" i="11"/>
  <c r="I601" i="11"/>
  <c r="I593" i="11"/>
  <c r="I585" i="11"/>
  <c r="I577" i="11"/>
  <c r="I569" i="11"/>
  <c r="I561" i="11"/>
  <c r="I553" i="11"/>
  <c r="I545" i="11"/>
  <c r="I537" i="11"/>
  <c r="I529" i="11"/>
  <c r="I521" i="11"/>
  <c r="I513" i="11"/>
  <c r="I505" i="11"/>
  <c r="I497" i="11"/>
  <c r="I489" i="11"/>
  <c r="I481" i="11"/>
  <c r="I473" i="11"/>
  <c r="I465" i="11"/>
  <c r="I457" i="11"/>
  <c r="I449" i="11"/>
  <c r="I441" i="11"/>
  <c r="I433" i="11"/>
  <c r="I425" i="11"/>
  <c r="I417" i="11"/>
  <c r="I409" i="11"/>
  <c r="I401" i="11"/>
  <c r="I393" i="11"/>
  <c r="I385" i="11"/>
  <c r="I377" i="11"/>
  <c r="I369" i="11"/>
  <c r="I361" i="11"/>
  <c r="I353" i="11"/>
  <c r="I345" i="11"/>
  <c r="I337" i="11"/>
  <c r="I329" i="11"/>
  <c r="I321" i="11"/>
  <c r="I313" i="11"/>
  <c r="I305" i="11"/>
  <c r="I297" i="11"/>
  <c r="I289" i="11"/>
  <c r="I281" i="11"/>
  <c r="I273" i="11"/>
  <c r="I265" i="11"/>
  <c r="I257" i="11"/>
  <c r="I249" i="11"/>
  <c r="I241" i="11"/>
  <c r="I233" i="11"/>
  <c r="I225" i="11"/>
  <c r="I217" i="11"/>
  <c r="I209" i="11"/>
  <c r="I201" i="11"/>
  <c r="I193" i="11"/>
  <c r="I185" i="11"/>
  <c r="I177" i="11"/>
  <c r="I169" i="11"/>
  <c r="I161" i="11"/>
  <c r="I153" i="11"/>
  <c r="I145" i="11"/>
  <c r="I137" i="11"/>
  <c r="I129" i="11"/>
  <c r="I121" i="11"/>
  <c r="I113" i="11"/>
  <c r="I105" i="11"/>
  <c r="I97" i="11"/>
  <c r="I89" i="11"/>
  <c r="I81" i="11"/>
  <c r="I73" i="11"/>
  <c r="I65" i="11"/>
  <c r="I57" i="11"/>
  <c r="I49" i="11"/>
  <c r="I41" i="11"/>
  <c r="I33" i="11"/>
  <c r="I25" i="11"/>
  <c r="I17" i="11"/>
  <c r="I5008" i="11"/>
  <c r="I5000" i="11"/>
  <c r="I4992" i="11"/>
  <c r="I4984" i="11"/>
  <c r="I4976" i="11"/>
  <c r="I4968" i="11"/>
  <c r="I4960" i="11"/>
  <c r="I4952" i="11"/>
  <c r="I4944" i="11"/>
  <c r="I4936" i="11"/>
  <c r="I4928" i="11"/>
  <c r="I4920" i="11"/>
  <c r="I4912" i="11"/>
  <c r="I4904" i="11"/>
  <c r="I4896" i="11"/>
  <c r="I4888" i="11"/>
  <c r="I4880" i="11"/>
  <c r="I4872" i="11"/>
  <c r="I4864" i="11"/>
  <c r="I4856" i="11"/>
  <c r="I4848" i="11"/>
  <c r="I4840" i="11"/>
  <c r="I4832" i="11"/>
  <c r="I4824" i="11"/>
  <c r="I4816" i="11"/>
  <c r="I4808" i="11"/>
  <c r="I4800" i="11"/>
  <c r="I4792" i="11"/>
  <c r="I4784" i="11"/>
  <c r="I4776" i="11"/>
  <c r="I4768" i="11"/>
  <c r="I4760" i="11"/>
  <c r="I4752" i="11"/>
  <c r="I4744" i="11"/>
  <c r="I4736" i="11"/>
  <c r="I4728" i="11"/>
  <c r="I4720" i="11"/>
  <c r="I4712" i="11"/>
  <c r="I4704" i="11"/>
  <c r="I4696" i="11"/>
  <c r="I4688" i="11"/>
  <c r="I4680" i="11"/>
  <c r="I4672" i="11"/>
  <c r="I4664" i="11"/>
  <c r="I4656" i="11"/>
  <c r="I4648" i="11"/>
  <c r="I4640" i="11"/>
  <c r="I4632" i="11"/>
  <c r="I4624" i="11"/>
  <c r="I4616" i="11"/>
  <c r="I4608" i="11"/>
  <c r="I4600" i="11"/>
  <c r="I4592" i="11"/>
  <c r="I4584" i="11"/>
  <c r="I4576" i="11"/>
  <c r="I4568" i="11"/>
  <c r="I4560" i="11"/>
  <c r="I4552" i="11"/>
  <c r="I4544" i="11"/>
  <c r="I4536" i="11"/>
  <c r="I4528" i="11"/>
  <c r="I4520" i="11"/>
  <c r="I4512" i="11"/>
  <c r="I4504" i="11"/>
  <c r="I4496" i="11"/>
  <c r="I4488" i="11"/>
  <c r="I4480" i="11"/>
  <c r="I4472" i="11"/>
  <c r="I4464" i="11"/>
  <c r="I4456" i="11"/>
  <c r="I4448" i="11"/>
  <c r="I4440" i="11"/>
  <c r="I4432" i="11"/>
  <c r="I4424" i="11"/>
  <c r="I4416" i="11"/>
  <c r="I4408" i="11"/>
  <c r="I4400" i="11"/>
  <c r="I4392" i="11"/>
  <c r="I4384" i="11"/>
  <c r="I4376" i="11"/>
  <c r="I4368" i="11"/>
  <c r="I4360" i="11"/>
  <c r="I4352" i="11"/>
  <c r="I4344" i="11"/>
  <c r="I4336" i="11"/>
  <c r="I4328" i="11"/>
  <c r="I4320" i="11"/>
  <c r="I4312" i="11"/>
  <c r="I4304" i="11"/>
  <c r="I4296" i="11"/>
  <c r="I4288" i="11"/>
  <c r="I4280" i="11"/>
  <c r="I4272" i="11"/>
  <c r="I4264" i="11"/>
  <c r="I4256" i="11"/>
  <c r="I4248" i="11"/>
  <c r="I4240" i="11"/>
  <c r="I4232" i="11"/>
  <c r="I4224" i="11"/>
  <c r="I4216" i="11"/>
  <c r="I4208" i="11"/>
  <c r="I4200" i="11"/>
  <c r="I4192" i="11"/>
  <c r="I4184" i="11"/>
  <c r="I4176" i="11"/>
  <c r="I4168" i="11"/>
  <c r="I4160" i="11"/>
  <c r="I4152" i="11"/>
  <c r="I4144" i="11"/>
  <c r="I4136" i="11"/>
  <c r="I4128" i="11"/>
  <c r="I4120" i="11"/>
  <c r="I4112" i="11"/>
  <c r="I4104" i="11"/>
  <c r="I4096" i="11"/>
  <c r="I4088" i="11"/>
  <c r="I4080" i="11"/>
  <c r="I4072" i="11"/>
  <c r="I4064" i="11"/>
  <c r="I4056" i="11"/>
  <c r="I4048" i="11"/>
  <c r="I4040" i="11"/>
  <c r="I4032" i="11"/>
  <c r="I4024" i="11"/>
  <c r="I4016" i="11"/>
  <c r="I4008" i="11"/>
  <c r="I4000" i="11"/>
  <c r="I3992" i="11"/>
  <c r="I3984" i="11"/>
  <c r="I3976" i="11"/>
  <c r="I3968" i="11"/>
  <c r="I3960" i="11"/>
  <c r="I3952" i="11"/>
  <c r="I3944" i="11"/>
  <c r="I3936" i="11"/>
  <c r="I3928" i="11"/>
  <c r="I3920" i="11"/>
  <c r="I3912" i="11"/>
  <c r="I3904" i="11"/>
  <c r="I3896" i="11"/>
  <c r="I3888" i="11"/>
  <c r="I3880" i="11"/>
  <c r="I3872" i="11"/>
  <c r="I3864" i="11"/>
  <c r="I3856" i="11"/>
  <c r="I3848" i="11"/>
  <c r="I3840" i="11"/>
  <c r="I3832" i="11"/>
  <c r="I3824" i="11"/>
  <c r="I3816" i="11"/>
  <c r="I3808" i="11"/>
  <c r="I3800" i="11"/>
  <c r="I3792" i="11"/>
  <c r="I3784" i="11"/>
  <c r="I3776" i="11"/>
  <c r="I3768" i="11"/>
  <c r="I3760" i="11"/>
  <c r="I3752" i="11"/>
  <c r="I3744" i="11"/>
  <c r="I3736" i="11"/>
  <c r="I3728" i="11"/>
  <c r="I3720" i="11"/>
  <c r="I3712" i="11"/>
  <c r="I3704" i="11"/>
  <c r="I3696" i="11"/>
  <c r="I3688" i="11"/>
  <c r="I3680" i="11"/>
  <c r="I3672" i="11"/>
  <c r="I3664" i="11"/>
  <c r="I3656" i="11"/>
  <c r="I3648" i="11"/>
  <c r="I3640" i="11"/>
  <c r="I3632" i="11"/>
  <c r="I3624" i="11"/>
  <c r="I3616" i="11"/>
  <c r="I3608" i="11"/>
  <c r="I3600" i="11"/>
  <c r="I3592" i="11"/>
  <c r="I3584" i="11"/>
  <c r="I3576" i="11"/>
  <c r="I3568" i="11"/>
  <c r="I3560" i="11"/>
  <c r="I3552" i="11"/>
  <c r="I3544" i="11"/>
  <c r="I3536" i="11"/>
  <c r="I3528" i="11"/>
  <c r="I3520" i="11"/>
  <c r="I3512" i="11"/>
  <c r="I3504" i="11"/>
  <c r="I3496" i="11"/>
  <c r="I3488" i="11"/>
  <c r="I3480" i="11"/>
  <c r="I3472" i="11"/>
  <c r="I3464" i="11"/>
  <c r="I3456" i="11"/>
  <c r="I3448" i="11"/>
  <c r="I3440" i="11"/>
  <c r="I3432" i="11"/>
  <c r="I3424" i="11"/>
  <c r="I3416" i="11"/>
  <c r="I3408" i="11"/>
  <c r="I3400" i="11"/>
  <c r="I3392" i="11"/>
  <c r="I3384" i="11"/>
  <c r="I3376" i="11"/>
  <c r="I3368" i="11"/>
  <c r="I3360" i="11"/>
  <c r="I3352" i="11"/>
  <c r="I3344" i="11"/>
  <c r="I3336" i="11"/>
  <c r="I3328" i="11"/>
  <c r="I3320" i="11"/>
  <c r="I3312" i="11"/>
  <c r="I3304" i="11"/>
  <c r="I3296" i="11"/>
  <c r="I3288" i="11"/>
  <c r="I3280" i="11"/>
  <c r="I3272" i="11"/>
  <c r="I3264" i="11"/>
  <c r="I3256" i="11"/>
  <c r="I3248" i="11"/>
  <c r="I3240" i="11"/>
  <c r="I3232" i="11"/>
  <c r="I3224" i="11"/>
  <c r="I3216" i="11"/>
  <c r="I3208" i="11"/>
  <c r="I3200" i="11"/>
  <c r="I3192" i="11"/>
  <c r="I3184" i="11"/>
  <c r="I3176" i="11"/>
  <c r="I3168" i="11"/>
  <c r="I3160" i="11"/>
  <c r="I3152" i="11"/>
  <c r="I3144" i="11"/>
  <c r="I3136" i="11"/>
  <c r="I3128" i="11"/>
  <c r="I3120" i="11"/>
  <c r="I3112" i="11"/>
  <c r="I3104" i="11"/>
  <c r="I3096" i="11"/>
  <c r="I3088" i="11"/>
  <c r="I3080" i="11"/>
  <c r="I3072" i="11"/>
  <c r="I3064" i="11"/>
  <c r="I3056" i="11"/>
  <c r="I3048" i="11"/>
  <c r="I3040" i="11"/>
  <c r="I3032" i="11"/>
  <c r="I3024" i="11"/>
  <c r="I3016" i="11"/>
  <c r="I3008" i="11"/>
  <c r="I3000" i="11"/>
  <c r="I2992" i="11"/>
  <c r="I2984" i="11"/>
  <c r="I2976" i="11"/>
  <c r="I2968" i="11"/>
  <c r="I2960" i="11"/>
  <c r="I2952" i="11"/>
  <c r="I2944" i="11"/>
  <c r="I2936" i="11"/>
  <c r="I2928" i="11"/>
  <c r="I2920" i="11"/>
  <c r="I2912" i="11"/>
  <c r="I2904" i="11"/>
  <c r="I2896" i="11"/>
  <c r="I2888" i="11"/>
  <c r="I2880" i="11"/>
  <c r="I2872" i="11"/>
  <c r="I2864" i="11"/>
  <c r="I2856" i="11"/>
  <c r="I2848" i="11"/>
  <c r="I2840" i="11"/>
  <c r="I2832" i="11"/>
  <c r="I2824" i="11"/>
  <c r="I2816" i="11"/>
  <c r="I2808" i="11"/>
  <c r="I2800" i="11"/>
  <c r="I2792" i="11"/>
  <c r="I2784" i="11"/>
  <c r="I2776" i="11"/>
  <c r="I2768" i="11"/>
  <c r="I2760" i="11"/>
  <c r="I2752" i="11"/>
  <c r="I2744" i="11"/>
  <c r="I2736" i="11"/>
  <c r="I2728" i="11"/>
  <c r="I2720" i="11"/>
  <c r="I2712" i="11"/>
  <c r="I2704" i="11"/>
  <c r="I2696" i="11"/>
  <c r="I2688" i="11"/>
  <c r="I2680" i="11"/>
  <c r="I2672" i="11"/>
  <c r="I2664" i="11"/>
  <c r="I2656" i="11"/>
  <c r="I2648" i="11"/>
  <c r="I2640" i="11"/>
  <c r="I2632" i="11"/>
  <c r="I2624" i="11"/>
  <c r="I2616" i="11"/>
  <c r="I2608" i="11"/>
  <c r="I2600" i="11"/>
  <c r="I2592" i="11"/>
  <c r="I2584" i="11"/>
  <c r="I2576" i="11"/>
  <c r="I2568" i="11"/>
  <c r="I2560" i="11"/>
  <c r="I2552" i="11"/>
  <c r="I2544" i="11"/>
  <c r="I2536" i="11"/>
  <c r="I2528" i="11"/>
  <c r="I2520" i="11"/>
  <c r="I2512" i="11"/>
  <c r="I2504" i="11"/>
  <c r="I2496" i="11"/>
  <c r="I2488" i="11"/>
  <c r="I2480" i="11"/>
  <c r="I2472" i="11"/>
  <c r="I2464" i="11"/>
  <c r="I2456" i="11"/>
  <c r="I2448" i="11"/>
  <c r="I2440" i="11"/>
  <c r="I2432" i="11"/>
  <c r="I2424" i="11"/>
  <c r="I2416" i="11"/>
  <c r="I2408" i="11"/>
  <c r="I2400" i="11"/>
  <c r="I2392" i="11"/>
  <c r="I2384" i="11"/>
  <c r="I2376" i="11"/>
  <c r="I2368" i="11"/>
  <c r="I2360" i="11"/>
  <c r="I2352" i="11"/>
  <c r="I2344" i="11"/>
  <c r="I2336" i="11"/>
  <c r="I2328" i="11"/>
  <c r="I2320" i="11"/>
  <c r="I2312" i="11"/>
  <c r="I2304" i="11"/>
  <c r="I2296" i="11"/>
  <c r="I2288" i="11"/>
  <c r="I2280" i="11"/>
  <c r="I2272" i="11"/>
  <c r="I2264" i="11"/>
  <c r="I2256" i="11"/>
  <c r="I2248" i="11"/>
  <c r="I2240" i="11"/>
  <c r="I2232" i="11"/>
  <c r="I2224" i="11"/>
  <c r="I2216" i="11"/>
  <c r="I2208" i="11"/>
  <c r="I2200" i="11"/>
  <c r="I2192" i="11"/>
  <c r="I2184" i="11"/>
  <c r="I2176" i="11"/>
  <c r="I2168" i="11"/>
  <c r="I2160" i="11"/>
  <c r="I2152" i="11"/>
  <c r="I2144" i="11"/>
  <c r="I2136" i="11"/>
  <c r="I2128" i="11"/>
  <c r="I2120" i="11"/>
  <c r="I2112" i="11"/>
  <c r="I2104" i="11"/>
  <c r="I2096" i="11"/>
  <c r="I2088" i="11"/>
  <c r="I2080" i="11"/>
  <c r="I2072" i="11"/>
  <c r="I2064" i="11"/>
  <c r="I2056" i="11"/>
  <c r="I2048" i="11"/>
  <c r="I2040" i="11"/>
  <c r="I2032" i="11"/>
  <c r="I2024" i="11"/>
  <c r="I2016" i="11"/>
  <c r="I2008" i="11"/>
  <c r="I2000" i="11"/>
  <c r="I1992" i="11"/>
  <c r="I1984" i="11"/>
  <c r="I1976" i="11"/>
  <c r="I1968" i="11"/>
  <c r="I1960" i="11"/>
  <c r="I1952" i="11"/>
  <c r="I1944" i="11"/>
  <c r="I1936" i="11"/>
  <c r="I1928" i="11"/>
  <c r="I1920" i="11"/>
  <c r="I1912" i="11"/>
  <c r="I1904" i="11"/>
  <c r="I1896" i="11"/>
  <c r="I1888" i="11"/>
  <c r="I1880" i="11"/>
  <c r="I1872" i="11"/>
  <c r="I1864" i="11"/>
  <c r="I1856" i="11"/>
  <c r="I1848" i="11"/>
  <c r="I1840" i="11"/>
  <c r="I1832" i="11"/>
  <c r="I1824" i="11"/>
  <c r="I1816" i="11"/>
  <c r="I1808" i="11"/>
  <c r="I1800" i="11"/>
  <c r="I1792" i="11"/>
  <c r="I1784" i="11"/>
  <c r="I1776" i="11"/>
  <c r="I1768" i="11"/>
  <c r="I1760" i="11"/>
  <c r="I1752" i="11"/>
  <c r="I1744" i="11"/>
  <c r="I1736" i="11"/>
  <c r="I1728" i="11"/>
  <c r="I1720" i="11"/>
  <c r="I1712" i="11"/>
  <c r="I1704" i="11"/>
  <c r="I1696" i="11"/>
  <c r="I1688" i="11"/>
  <c r="I1680" i="11"/>
  <c r="I1672" i="11"/>
  <c r="I1664" i="11"/>
  <c r="I1656" i="11"/>
  <c r="I1648" i="11"/>
  <c r="I1640" i="11"/>
  <c r="I1632" i="11"/>
  <c r="I1624" i="11"/>
  <c r="I1616" i="11"/>
  <c r="I1608" i="11"/>
  <c r="I1600" i="11"/>
  <c r="I1592" i="11"/>
  <c r="I1584" i="11"/>
  <c r="I1576" i="11"/>
  <c r="I1568" i="11"/>
  <c r="I1560" i="11"/>
  <c r="I1552" i="11"/>
  <c r="I1544" i="11"/>
  <c r="I1536" i="11"/>
  <c r="I1528" i="11"/>
  <c r="I1520" i="11"/>
  <c r="I1512" i="11"/>
  <c r="I1504" i="11"/>
  <c r="I1496" i="11"/>
  <c r="I1488" i="11"/>
  <c r="I1480" i="11"/>
  <c r="I1472" i="11"/>
  <c r="I1464" i="11"/>
  <c r="I1456" i="11"/>
  <c r="I1448" i="11"/>
  <c r="I1440" i="11"/>
  <c r="I1432" i="11"/>
  <c r="I1424" i="11"/>
  <c r="I1416" i="11"/>
  <c r="I1408" i="11"/>
  <c r="I1400" i="11"/>
  <c r="I1392" i="11"/>
  <c r="I1384" i="11"/>
  <c r="I1376" i="11"/>
  <c r="I1368" i="11"/>
  <c r="I1360" i="11"/>
  <c r="I1352" i="11"/>
  <c r="I1344" i="11"/>
  <c r="I1336" i="11"/>
  <c r="I1328" i="11"/>
  <c r="I1320" i="11"/>
  <c r="I1312" i="11"/>
  <c r="I1304" i="11"/>
  <c r="I1296" i="11"/>
  <c r="I1288" i="11"/>
  <c r="I1280" i="11"/>
  <c r="I1272" i="11"/>
  <c r="I1264" i="11"/>
  <c r="I1256" i="11"/>
  <c r="I1248" i="11"/>
  <c r="I1240" i="11"/>
  <c r="I1232" i="11"/>
  <c r="I1224" i="11"/>
  <c r="I1216" i="11"/>
  <c r="I1208" i="11"/>
  <c r="I1200" i="11"/>
  <c r="I1192" i="11"/>
  <c r="I1184" i="11"/>
  <c r="I1176" i="11"/>
  <c r="I1168" i="11"/>
  <c r="I1160" i="11"/>
  <c r="I1152" i="11"/>
  <c r="I1144" i="11"/>
  <c r="I1136" i="11"/>
  <c r="I1128" i="11"/>
  <c r="I1120" i="11"/>
  <c r="I1112" i="11"/>
  <c r="I1104" i="11"/>
  <c r="I1096" i="11"/>
  <c r="I1088" i="11"/>
  <c r="I1080" i="11"/>
  <c r="I1072" i="11"/>
  <c r="I1064" i="11"/>
  <c r="I1056" i="11"/>
  <c r="I1048" i="11"/>
  <c r="I1040" i="11"/>
  <c r="I1032" i="11"/>
  <c r="I1024" i="11"/>
  <c r="I1016" i="11"/>
  <c r="I1008" i="11"/>
  <c r="I1000" i="11"/>
  <c r="I992" i="11"/>
  <c r="I984" i="11"/>
  <c r="I976" i="11"/>
  <c r="I968" i="11"/>
  <c r="I960" i="11"/>
  <c r="I952" i="11"/>
  <c r="I944" i="11"/>
  <c r="I936" i="11"/>
  <c r="I928" i="11"/>
  <c r="I920" i="11"/>
  <c r="I912" i="11"/>
  <c r="I904" i="11"/>
  <c r="I896" i="11"/>
  <c r="I888" i="11"/>
  <c r="I880" i="11"/>
  <c r="I872" i="11"/>
  <c r="I864" i="11"/>
  <c r="I856" i="11"/>
  <c r="I848" i="11"/>
  <c r="I840" i="11"/>
  <c r="I832" i="11"/>
  <c r="I824" i="11"/>
  <c r="I816" i="11"/>
  <c r="I808" i="11"/>
  <c r="I800" i="11"/>
  <c r="I792" i="11"/>
  <c r="I784" i="11"/>
  <c r="I776" i="11"/>
  <c r="I768" i="11"/>
  <c r="I760" i="11"/>
  <c r="I752" i="11"/>
  <c r="I744" i="11"/>
  <c r="I736" i="11"/>
  <c r="I728" i="11"/>
  <c r="I720" i="11"/>
  <c r="I712" i="11"/>
  <c r="I704" i="11"/>
  <c r="I696" i="11"/>
  <c r="I688" i="11"/>
  <c r="I680" i="11"/>
  <c r="I672" i="11"/>
  <c r="I664" i="11"/>
  <c r="I656" i="11"/>
  <c r="I648" i="11"/>
  <c r="I640" i="11"/>
  <c r="I632" i="11"/>
  <c r="I624" i="11"/>
  <c r="I616" i="11"/>
  <c r="I608" i="11"/>
  <c r="I600" i="11"/>
  <c r="I592" i="11"/>
  <c r="I584" i="11"/>
  <c r="I576" i="11"/>
  <c r="I568" i="11"/>
  <c r="I560" i="11"/>
  <c r="I552" i="11"/>
  <c r="I544" i="11"/>
  <c r="I536" i="11"/>
  <c r="I528" i="11"/>
  <c r="I520" i="11"/>
  <c r="I512" i="11"/>
  <c r="I504" i="11"/>
  <c r="I496" i="11"/>
  <c r="I488" i="11"/>
  <c r="I480" i="11"/>
  <c r="I472" i="11"/>
  <c r="I464" i="11"/>
  <c r="I456" i="11"/>
  <c r="I448" i="11"/>
  <c r="I440" i="11"/>
  <c r="I432" i="11"/>
  <c r="I424" i="11"/>
  <c r="I416" i="11"/>
  <c r="I408" i="11"/>
  <c r="I400" i="11"/>
  <c r="I392" i="11"/>
  <c r="I384" i="11"/>
  <c r="I376" i="11"/>
  <c r="I368" i="11"/>
  <c r="I360" i="11"/>
  <c r="I352" i="11"/>
  <c r="I344" i="11"/>
  <c r="I336" i="11"/>
  <c r="I328" i="11"/>
  <c r="I320" i="11"/>
  <c r="I312" i="11"/>
  <c r="I304" i="11"/>
  <c r="I296" i="11"/>
  <c r="I288" i="11"/>
  <c r="I280" i="11"/>
  <c r="I272" i="11"/>
  <c r="I264" i="11"/>
  <c r="I256" i="11"/>
  <c r="I248" i="11"/>
  <c r="I240" i="11"/>
  <c r="I232" i="11"/>
  <c r="I224" i="11"/>
  <c r="I216" i="11"/>
  <c r="I208" i="11"/>
  <c r="I200" i="11"/>
  <c r="I192" i="11"/>
  <c r="I184" i="11"/>
  <c r="I176" i="11"/>
  <c r="I168" i="11"/>
  <c r="I160" i="11"/>
  <c r="I152" i="11"/>
  <c r="I144" i="11"/>
  <c r="I136" i="11"/>
  <c r="I128" i="11"/>
  <c r="I120" i="11"/>
  <c r="I112" i="11"/>
  <c r="I104" i="11"/>
  <c r="I96" i="11"/>
  <c r="I88" i="11"/>
  <c r="I80" i="11"/>
  <c r="I72" i="11"/>
  <c r="I64" i="11"/>
  <c r="I56" i="11"/>
  <c r="I48" i="11"/>
  <c r="I40" i="11"/>
  <c r="I32" i="11"/>
  <c r="I24" i="11"/>
  <c r="I16" i="11"/>
  <c r="F5008" i="11"/>
  <c r="F5000" i="11"/>
  <c r="F4992" i="11"/>
  <c r="F4984" i="11"/>
  <c r="F4976" i="11"/>
  <c r="F4968" i="11"/>
  <c r="F4960" i="11"/>
  <c r="F4952" i="11"/>
  <c r="F4944" i="11"/>
  <c r="F4936" i="11"/>
  <c r="F4928" i="11"/>
  <c r="F4920" i="11"/>
  <c r="F4912" i="11"/>
  <c r="F4904" i="11"/>
  <c r="F4896" i="11"/>
  <c r="F4888" i="11"/>
  <c r="F4880" i="11"/>
  <c r="F4872" i="11"/>
  <c r="F4864" i="11"/>
  <c r="F4856" i="11"/>
  <c r="F4848" i="11"/>
  <c r="F4840" i="11"/>
  <c r="F4832" i="11"/>
  <c r="F4824" i="11"/>
  <c r="F4816" i="11"/>
  <c r="F4808" i="11"/>
  <c r="F4800" i="11"/>
  <c r="F4792" i="11"/>
  <c r="F4784" i="11"/>
  <c r="F4776" i="11"/>
  <c r="F4768" i="11"/>
  <c r="F4760" i="11"/>
  <c r="F4752" i="11"/>
  <c r="F4744" i="11"/>
  <c r="F4736" i="11"/>
  <c r="F4728" i="11"/>
  <c r="F4720" i="11"/>
  <c r="F4712" i="11"/>
  <c r="F4704" i="11"/>
  <c r="F4696" i="11"/>
  <c r="F4688" i="11"/>
  <c r="F4680" i="11"/>
  <c r="F4672" i="11"/>
  <c r="F4664" i="11"/>
  <c r="F4656" i="11"/>
  <c r="F4648" i="11"/>
  <c r="F4640" i="11"/>
  <c r="F4632" i="11"/>
  <c r="F4624" i="11"/>
  <c r="F4616" i="11"/>
  <c r="F4608" i="11"/>
  <c r="F4600" i="11"/>
  <c r="F4592" i="11"/>
  <c r="F4584" i="11"/>
  <c r="F4576" i="11"/>
  <c r="F4568" i="11"/>
  <c r="F4560" i="11"/>
  <c r="F4552" i="11"/>
  <c r="F4544" i="11"/>
  <c r="F4536" i="11"/>
  <c r="F4528" i="11"/>
  <c r="F4520" i="11"/>
  <c r="F4512" i="11"/>
  <c r="F4504" i="11"/>
  <c r="F4496" i="11"/>
  <c r="F4488" i="11"/>
  <c r="F4480" i="11"/>
  <c r="F4472" i="11"/>
  <c r="F4464" i="11"/>
  <c r="F4456" i="11"/>
  <c r="F4448" i="11"/>
  <c r="F4440" i="11"/>
  <c r="F4432" i="11"/>
  <c r="F4424" i="11"/>
  <c r="F4416" i="11"/>
  <c r="F4408" i="11"/>
  <c r="F4400" i="11"/>
  <c r="F4392" i="11"/>
  <c r="F4384" i="11"/>
  <c r="F4376" i="11"/>
  <c r="F4368" i="11"/>
  <c r="F4360" i="11"/>
  <c r="F4352" i="11"/>
  <c r="F4344" i="11"/>
  <c r="F4336" i="11"/>
  <c r="F4328" i="11"/>
  <c r="F4320" i="11"/>
  <c r="F4312" i="11"/>
  <c r="F4304" i="11"/>
  <c r="F4296" i="11"/>
  <c r="F4288" i="11"/>
  <c r="F4280" i="11"/>
  <c r="F4272" i="11"/>
  <c r="F4264" i="11"/>
  <c r="F4256" i="11"/>
  <c r="F4248" i="11"/>
  <c r="F4240" i="11"/>
  <c r="F4232" i="11"/>
  <c r="F4224" i="11"/>
  <c r="F4216" i="11"/>
  <c r="F4208" i="11"/>
  <c r="F4200" i="11"/>
  <c r="F4192" i="11"/>
  <c r="F4184" i="11"/>
  <c r="F4176" i="11"/>
  <c r="F4168" i="11"/>
  <c r="F4160" i="11"/>
  <c r="F4152" i="11"/>
  <c r="F4144" i="11"/>
  <c r="F4136" i="11"/>
  <c r="F4128" i="11"/>
  <c r="F4120" i="11"/>
  <c r="F4112" i="11"/>
  <c r="F4104" i="11"/>
  <c r="F4096" i="11"/>
  <c r="F4088" i="11"/>
  <c r="F4080" i="11"/>
  <c r="F4072" i="11"/>
  <c r="F4064" i="11"/>
  <c r="F4056" i="11"/>
  <c r="F4048" i="11"/>
  <c r="F4040" i="11"/>
  <c r="F4032" i="11"/>
  <c r="F4024" i="11"/>
  <c r="F4016" i="11"/>
  <c r="F4008" i="11"/>
  <c r="F4000" i="11"/>
  <c r="F3992" i="11"/>
  <c r="F3984" i="11"/>
  <c r="F3976" i="11"/>
  <c r="F3968" i="11"/>
  <c r="F3960" i="11"/>
  <c r="F3952" i="11"/>
  <c r="F3944" i="11"/>
  <c r="F3936" i="11"/>
  <c r="F3928" i="11"/>
  <c r="F3920" i="11"/>
  <c r="F3912" i="11"/>
  <c r="F3904" i="11"/>
  <c r="F3896" i="11"/>
  <c r="F3888" i="11"/>
  <c r="F3880" i="11"/>
  <c r="F3872" i="11"/>
  <c r="F3864" i="11"/>
  <c r="F3856" i="11"/>
  <c r="F3848" i="11"/>
  <c r="F3840" i="11"/>
  <c r="F3832" i="11"/>
  <c r="F3824" i="11"/>
  <c r="F3816" i="11"/>
  <c r="F3808" i="11"/>
  <c r="F3800" i="11"/>
  <c r="F3792" i="11"/>
  <c r="F3784" i="11"/>
  <c r="F3776" i="11"/>
  <c r="F3768" i="11"/>
  <c r="F3760" i="11"/>
  <c r="F3752" i="11"/>
  <c r="F3744" i="11"/>
  <c r="F3736" i="11"/>
  <c r="F3728" i="11"/>
  <c r="F3720" i="11"/>
  <c r="F3712" i="11"/>
  <c r="F3704" i="11"/>
  <c r="F3696" i="11"/>
  <c r="F3688" i="11"/>
  <c r="F3680" i="11"/>
  <c r="F3672" i="11"/>
  <c r="F3664" i="11"/>
  <c r="F3656" i="11"/>
  <c r="F3648" i="11"/>
  <c r="F3640" i="11"/>
  <c r="F3632" i="11"/>
  <c r="F3624" i="11"/>
  <c r="F3616" i="11"/>
  <c r="F3608" i="11"/>
  <c r="F3600" i="11"/>
  <c r="F3592" i="11"/>
  <c r="F3584" i="11"/>
  <c r="F3576" i="11"/>
  <c r="F3568" i="11"/>
  <c r="F3560" i="11"/>
  <c r="F3552" i="11"/>
  <c r="F3544" i="11"/>
  <c r="F3536" i="11"/>
  <c r="F3528" i="11"/>
  <c r="F3520" i="11"/>
  <c r="F3512" i="11"/>
  <c r="F3504" i="11"/>
  <c r="F3496" i="11"/>
  <c r="F3488" i="11"/>
  <c r="F3480" i="11"/>
  <c r="F3472" i="11"/>
  <c r="F3464" i="11"/>
  <c r="F3456" i="11"/>
  <c r="F3448" i="11"/>
  <c r="F3440" i="11"/>
  <c r="F3432" i="11"/>
  <c r="F3424" i="11"/>
  <c r="F3416" i="11"/>
  <c r="F3408" i="11"/>
  <c r="F3400" i="11"/>
  <c r="F3392" i="11"/>
  <c r="F3384" i="11"/>
  <c r="F3376" i="11"/>
  <c r="F3368" i="11"/>
  <c r="F3360" i="11"/>
  <c r="F3352" i="11"/>
  <c r="F3344" i="11"/>
  <c r="F3336" i="11"/>
  <c r="F3328" i="11"/>
  <c r="F3320" i="11"/>
  <c r="F3312" i="11"/>
  <c r="F3304" i="11"/>
  <c r="F3296" i="11"/>
  <c r="F3288" i="11"/>
  <c r="F3280" i="11"/>
  <c r="F3272" i="11"/>
  <c r="F3264" i="11"/>
  <c r="F3256" i="11"/>
  <c r="F3248" i="11"/>
  <c r="F3240" i="11"/>
  <c r="F3232" i="11"/>
  <c r="F3224" i="11"/>
  <c r="F3216" i="11"/>
  <c r="F3208" i="11"/>
  <c r="F3200" i="11"/>
  <c r="F3192" i="11"/>
  <c r="F3184" i="11"/>
  <c r="F3176" i="11"/>
  <c r="F3168" i="11"/>
  <c r="F3160" i="11"/>
  <c r="F3152" i="11"/>
  <c r="F3144" i="11"/>
  <c r="F3136" i="11"/>
  <c r="F3128" i="11"/>
  <c r="F3120" i="11"/>
  <c r="F3112" i="11"/>
  <c r="F3104" i="11"/>
  <c r="F3096" i="11"/>
  <c r="F3088" i="11"/>
  <c r="F3080" i="11"/>
  <c r="F3072" i="11"/>
  <c r="F3064" i="11"/>
  <c r="F3056" i="11"/>
  <c r="F3048" i="11"/>
  <c r="F3040" i="11"/>
  <c r="F3032" i="11"/>
  <c r="F3024" i="11"/>
  <c r="F3016" i="11"/>
  <c r="F3008" i="11"/>
  <c r="F3000" i="11"/>
  <c r="F2992" i="11"/>
  <c r="F2984" i="11"/>
  <c r="F2976" i="11"/>
  <c r="F2968" i="11"/>
  <c r="F2960" i="11"/>
  <c r="F2952" i="11"/>
  <c r="F2944" i="11"/>
  <c r="F2936" i="11"/>
  <c r="F2928" i="11"/>
  <c r="F2920" i="11"/>
  <c r="F2912" i="11"/>
  <c r="F2904" i="11"/>
  <c r="F2896" i="11"/>
  <c r="F2888" i="11"/>
  <c r="F2880" i="11"/>
  <c r="F2872" i="11"/>
  <c r="F2864" i="11"/>
  <c r="F2856" i="11"/>
  <c r="F2848" i="11"/>
  <c r="F2840" i="11"/>
  <c r="F2832" i="11"/>
  <c r="F2824" i="11"/>
  <c r="F2816" i="11"/>
  <c r="F2808" i="11"/>
  <c r="F2800" i="11"/>
  <c r="F2792" i="11"/>
  <c r="F2784" i="11"/>
  <c r="F2776" i="11"/>
  <c r="F2768" i="11"/>
  <c r="F2760" i="11"/>
  <c r="F2752" i="11"/>
  <c r="F2744" i="11"/>
  <c r="F2736" i="11"/>
  <c r="F2728" i="11"/>
  <c r="F2720" i="11"/>
  <c r="F2712" i="11"/>
  <c r="F2704" i="11"/>
  <c r="F2696" i="11"/>
  <c r="F2688" i="11"/>
  <c r="F2680" i="11"/>
  <c r="F2672" i="11"/>
  <c r="F2664" i="11"/>
  <c r="F2656" i="11"/>
  <c r="F2648" i="11"/>
  <c r="F2640" i="11"/>
  <c r="F2632" i="11"/>
  <c r="F2624" i="11"/>
  <c r="F2616" i="11"/>
  <c r="F2608" i="11"/>
  <c r="F2600" i="11"/>
  <c r="F2592" i="11"/>
  <c r="F2584" i="11"/>
  <c r="F2576" i="11"/>
  <c r="F2568" i="11"/>
  <c r="F2560" i="11"/>
  <c r="F2552" i="11"/>
  <c r="F2544" i="11"/>
  <c r="F2536" i="11"/>
  <c r="F2528" i="11"/>
  <c r="F2520" i="11"/>
  <c r="F2512" i="11"/>
  <c r="F2504" i="11"/>
  <c r="F2496" i="11"/>
  <c r="F2488" i="11"/>
  <c r="F2480" i="11"/>
  <c r="F2472" i="11"/>
  <c r="F2464" i="11"/>
  <c r="F2456" i="11"/>
  <c r="F2448" i="11"/>
  <c r="F2440" i="11"/>
  <c r="F2432" i="11"/>
  <c r="F2424" i="11"/>
  <c r="F2416" i="11"/>
  <c r="F2408" i="11"/>
  <c r="F2400" i="11"/>
  <c r="F2392" i="11"/>
  <c r="F2384" i="11"/>
  <c r="F2376" i="11"/>
  <c r="F2368" i="11"/>
  <c r="F2360" i="11"/>
  <c r="F2352" i="11"/>
  <c r="F2344" i="11"/>
  <c r="F2336" i="11"/>
  <c r="F2328" i="11"/>
  <c r="F2320" i="11"/>
  <c r="F2312" i="11"/>
  <c r="F2304" i="11"/>
  <c r="F2296" i="11"/>
  <c r="F2288" i="11"/>
  <c r="F2280" i="11"/>
  <c r="F2272" i="11"/>
  <c r="F2264" i="11"/>
  <c r="F2256" i="11"/>
  <c r="F2248" i="11"/>
  <c r="F2240" i="11"/>
  <c r="F2232" i="11"/>
  <c r="F2224" i="11"/>
  <c r="F2216" i="11"/>
  <c r="F2208" i="11"/>
  <c r="F2200" i="11"/>
  <c r="F2192" i="11"/>
  <c r="F2184" i="11"/>
  <c r="F2176" i="11"/>
  <c r="F2168" i="11"/>
  <c r="F2160" i="11"/>
  <c r="F2152" i="11"/>
  <c r="F2144" i="11"/>
  <c r="F2136" i="11"/>
  <c r="F2128" i="11"/>
  <c r="F2120" i="11"/>
  <c r="F2112" i="11"/>
  <c r="F2104" i="11"/>
  <c r="F2096" i="11"/>
  <c r="F2088" i="11"/>
  <c r="F2080" i="11"/>
  <c r="F2072" i="11"/>
  <c r="F2064" i="11"/>
  <c r="F2056" i="11"/>
  <c r="F2048" i="11"/>
  <c r="F2040" i="11"/>
  <c r="F2032" i="11"/>
  <c r="F2024" i="11"/>
  <c r="F2016" i="11"/>
  <c r="F2008" i="11"/>
  <c r="F2000" i="11"/>
  <c r="F1992" i="11"/>
  <c r="F1984" i="11"/>
  <c r="F1976" i="11"/>
  <c r="F1968" i="11"/>
  <c r="F1960" i="11"/>
  <c r="F1952" i="11"/>
  <c r="F1944" i="11"/>
  <c r="F1936" i="11"/>
  <c r="F1928" i="11"/>
  <c r="F1920" i="11"/>
  <c r="F1912" i="11"/>
  <c r="F1904" i="11"/>
  <c r="F1896" i="11"/>
  <c r="F1888" i="11"/>
  <c r="F1880" i="11"/>
  <c r="F1872" i="11"/>
  <c r="F1864" i="11"/>
  <c r="F1856" i="11"/>
  <c r="F1848" i="11"/>
  <c r="F1840" i="11"/>
  <c r="F1832" i="11"/>
  <c r="F1824" i="11"/>
  <c r="F1816" i="11"/>
  <c r="F1808" i="11"/>
  <c r="F1800" i="11"/>
  <c r="F1792" i="11"/>
  <c r="F1784" i="11"/>
  <c r="F1776" i="11"/>
  <c r="F1768" i="11"/>
  <c r="F1760" i="11"/>
  <c r="F1752" i="11"/>
  <c r="F1744" i="11"/>
  <c r="F1736" i="11"/>
  <c r="F1728" i="11"/>
  <c r="F1720" i="11"/>
  <c r="F1712" i="11"/>
  <c r="F1704" i="11"/>
  <c r="F1696" i="11"/>
  <c r="F1688" i="11"/>
  <c r="F1680" i="11"/>
  <c r="F1672" i="11"/>
  <c r="F1664" i="11"/>
  <c r="F1656" i="11"/>
  <c r="F1648" i="11"/>
  <c r="F1640" i="11"/>
  <c r="F1632" i="11"/>
  <c r="F1624" i="11"/>
  <c r="F1616" i="11"/>
  <c r="F1608" i="11"/>
  <c r="F1600" i="11"/>
  <c r="F1592" i="11"/>
  <c r="F1584" i="11"/>
  <c r="F1576" i="11"/>
  <c r="F1568" i="11"/>
  <c r="F1560" i="11"/>
  <c r="F1552" i="11"/>
  <c r="F1544" i="11"/>
  <c r="F1536" i="11"/>
  <c r="F1528" i="11"/>
  <c r="F1520" i="11"/>
  <c r="F1512" i="11"/>
  <c r="F1504" i="11"/>
  <c r="F1496" i="11"/>
  <c r="F1488" i="11"/>
  <c r="F1480" i="11"/>
  <c r="F1472" i="11"/>
  <c r="F1464" i="11"/>
  <c r="F1456" i="11"/>
  <c r="F1448" i="11"/>
  <c r="F1440" i="11"/>
  <c r="F1432" i="11"/>
  <c r="F1424" i="11"/>
  <c r="F1416" i="11"/>
  <c r="F1408" i="11"/>
  <c r="F1400" i="11"/>
  <c r="F1392" i="11"/>
  <c r="F1384" i="11"/>
  <c r="F1376" i="11"/>
  <c r="F1368" i="11"/>
  <c r="F1360" i="11"/>
  <c r="F1352" i="11"/>
  <c r="F1344" i="11"/>
  <c r="F1336" i="11"/>
  <c r="F1328" i="11"/>
  <c r="F1320" i="11"/>
  <c r="F1312" i="11"/>
  <c r="F1304" i="11"/>
  <c r="F1296" i="11"/>
  <c r="F1288" i="11"/>
  <c r="F1280" i="11"/>
  <c r="F1272" i="11"/>
  <c r="F1264" i="11"/>
  <c r="F1256" i="11"/>
  <c r="F1248" i="11"/>
  <c r="F1240" i="11"/>
  <c r="F1232" i="11"/>
  <c r="F1224" i="11"/>
  <c r="F1216" i="11"/>
  <c r="F1208" i="11"/>
  <c r="F1200" i="11"/>
  <c r="F1192" i="11"/>
  <c r="F1184" i="11"/>
  <c r="F1176" i="11"/>
  <c r="F1168" i="11"/>
  <c r="F1160" i="11"/>
  <c r="F1152" i="11"/>
  <c r="F1144" i="11"/>
  <c r="F1136" i="11"/>
  <c r="F1128" i="11"/>
  <c r="F1120" i="11"/>
  <c r="F1112" i="11"/>
  <c r="F1104" i="11"/>
  <c r="F1096" i="11"/>
  <c r="F1088" i="11"/>
  <c r="F1080" i="11"/>
  <c r="F1072" i="11"/>
  <c r="F1064" i="11"/>
  <c r="F1056" i="11"/>
  <c r="F1048" i="11"/>
  <c r="F1040" i="11"/>
  <c r="F1032" i="11"/>
  <c r="F1024" i="11"/>
  <c r="F1016" i="11"/>
  <c r="F1008" i="11"/>
  <c r="F1000" i="11"/>
  <c r="F992" i="11"/>
  <c r="F984" i="11"/>
  <c r="F976" i="11"/>
  <c r="F968" i="11"/>
  <c r="F960" i="11"/>
  <c r="F952" i="11"/>
  <c r="F944" i="11"/>
  <c r="F936" i="11"/>
  <c r="F928" i="11"/>
  <c r="F920" i="11"/>
  <c r="F912" i="11"/>
  <c r="F904" i="11"/>
  <c r="F896" i="11"/>
  <c r="F888" i="11"/>
  <c r="F880" i="11"/>
  <c r="F872" i="11"/>
  <c r="F864" i="11"/>
  <c r="F856" i="11"/>
  <c r="F848" i="11"/>
  <c r="F840" i="11"/>
  <c r="F832" i="11"/>
  <c r="F824" i="11"/>
  <c r="F816" i="11"/>
  <c r="F808" i="11"/>
  <c r="F800" i="11"/>
  <c r="F792" i="11"/>
  <c r="F784" i="11"/>
  <c r="F776" i="11"/>
  <c r="F768" i="11"/>
  <c r="F760" i="11"/>
  <c r="F752" i="11"/>
  <c r="F744" i="11"/>
  <c r="F736" i="11"/>
  <c r="F728" i="11"/>
  <c r="F720" i="11"/>
  <c r="F712" i="11"/>
  <c r="F704" i="11"/>
  <c r="F696" i="11"/>
  <c r="F688" i="11"/>
  <c r="F680" i="11"/>
  <c r="F672" i="11"/>
  <c r="F664" i="11"/>
  <c r="F656" i="11"/>
  <c r="F648" i="11"/>
  <c r="F640" i="11"/>
  <c r="F632" i="11"/>
  <c r="F624" i="11"/>
  <c r="F616" i="11"/>
  <c r="F608" i="11"/>
  <c r="F600" i="11"/>
  <c r="F592" i="11"/>
  <c r="F584" i="11"/>
  <c r="F576" i="11"/>
  <c r="F568" i="11"/>
  <c r="F560" i="11"/>
  <c r="F552" i="11"/>
  <c r="F544" i="11"/>
  <c r="F536" i="11"/>
  <c r="F528" i="11"/>
  <c r="F520" i="11"/>
  <c r="F512" i="11"/>
  <c r="F504" i="11"/>
  <c r="F496" i="11"/>
  <c r="F488" i="11"/>
  <c r="F480" i="11"/>
  <c r="F472" i="11"/>
  <c r="F464" i="11"/>
  <c r="F456" i="11"/>
  <c r="F448" i="11"/>
  <c r="F440" i="11"/>
  <c r="F432" i="11"/>
  <c r="F424" i="11"/>
  <c r="F416" i="11"/>
  <c r="F408" i="11"/>
  <c r="F400" i="11"/>
  <c r="F392" i="11"/>
  <c r="F384" i="11"/>
  <c r="F376" i="11"/>
  <c r="F368" i="11"/>
  <c r="F360" i="11"/>
  <c r="F352" i="11"/>
  <c r="F344" i="11"/>
  <c r="F336" i="11"/>
  <c r="F328" i="11"/>
  <c r="F320" i="11"/>
  <c r="F312" i="11"/>
  <c r="F304" i="11"/>
  <c r="F296" i="11"/>
  <c r="F288" i="11"/>
  <c r="F280" i="11"/>
  <c r="F272" i="11"/>
  <c r="F264" i="11"/>
  <c r="F256" i="11"/>
  <c r="F248" i="11"/>
  <c r="F240" i="11"/>
  <c r="F232" i="11"/>
  <c r="F224" i="11"/>
  <c r="F216" i="11"/>
  <c r="F208" i="11"/>
  <c r="F200" i="11"/>
  <c r="F192" i="11"/>
  <c r="F184" i="11"/>
  <c r="F176" i="11"/>
  <c r="F168" i="11"/>
  <c r="F160" i="11"/>
  <c r="F152" i="11"/>
  <c r="F144" i="11"/>
  <c r="F136" i="11"/>
  <c r="F128" i="11"/>
  <c r="F120" i="11"/>
  <c r="F112" i="11"/>
  <c r="F104" i="11"/>
  <c r="F96" i="11"/>
  <c r="F88" i="11"/>
  <c r="F80" i="11"/>
  <c r="F72" i="11"/>
  <c r="F64" i="11"/>
  <c r="F56" i="11"/>
  <c r="F48" i="11"/>
  <c r="F40" i="11"/>
  <c r="F32" i="11"/>
  <c r="F24" i="11"/>
  <c r="F16" i="11"/>
  <c r="C16" i="11"/>
  <c r="C24" i="11"/>
  <c r="C32" i="11"/>
  <c r="C40" i="11"/>
  <c r="C48" i="11"/>
  <c r="C56" i="11"/>
  <c r="C64" i="11"/>
  <c r="C72" i="11"/>
  <c r="C80" i="11"/>
  <c r="C88" i="11"/>
  <c r="C96" i="11"/>
  <c r="C104" i="11"/>
  <c r="C112" i="11"/>
  <c r="C120" i="11"/>
  <c r="C128" i="11"/>
  <c r="C136" i="11"/>
  <c r="C144" i="11"/>
  <c r="C152" i="11"/>
  <c r="C160" i="11"/>
  <c r="C168" i="11"/>
  <c r="C176" i="11"/>
  <c r="C184" i="11"/>
  <c r="C192" i="11"/>
  <c r="C200" i="11"/>
  <c r="C208" i="11"/>
  <c r="C216" i="11"/>
  <c r="C224" i="11"/>
  <c r="C232" i="11"/>
  <c r="C240" i="11"/>
  <c r="C248" i="11"/>
  <c r="C256" i="11"/>
  <c r="C264" i="11"/>
  <c r="C272" i="11"/>
  <c r="C280" i="11"/>
  <c r="C288" i="11"/>
  <c r="C296" i="11"/>
  <c r="C304" i="11"/>
  <c r="C312" i="11"/>
  <c r="C320" i="11"/>
  <c r="C328" i="11"/>
  <c r="C336" i="11"/>
  <c r="C344" i="11"/>
  <c r="C352" i="11"/>
  <c r="C360" i="11"/>
  <c r="C368" i="11"/>
  <c r="C376" i="11"/>
  <c r="C384" i="11"/>
  <c r="C392" i="11"/>
  <c r="C400" i="11"/>
  <c r="C408" i="11"/>
  <c r="C416" i="11"/>
  <c r="C424" i="11"/>
  <c r="C432" i="11"/>
  <c r="C440" i="11"/>
  <c r="C448" i="11"/>
  <c r="C456" i="11"/>
  <c r="C464" i="11"/>
  <c r="C472" i="11"/>
  <c r="C480" i="11"/>
  <c r="C488" i="11"/>
  <c r="C496" i="11"/>
  <c r="C504" i="11"/>
  <c r="C512" i="11"/>
  <c r="C520" i="11"/>
  <c r="C528" i="11"/>
  <c r="C536" i="11"/>
  <c r="C544" i="11"/>
  <c r="C552" i="11"/>
  <c r="C560" i="11"/>
  <c r="C568" i="11"/>
  <c r="C576" i="11"/>
  <c r="C584" i="11"/>
  <c r="C592" i="11"/>
  <c r="C600" i="11"/>
  <c r="C608" i="11"/>
  <c r="C616" i="11"/>
  <c r="C624" i="11"/>
  <c r="C632" i="11"/>
  <c r="C640" i="11"/>
  <c r="C648" i="11"/>
  <c r="C656" i="11"/>
  <c r="C664" i="11"/>
  <c r="C672" i="11"/>
  <c r="C680" i="11"/>
  <c r="C688" i="11"/>
  <c r="C696" i="11"/>
  <c r="C704" i="11"/>
  <c r="C712" i="11"/>
  <c r="C720" i="11"/>
  <c r="C728" i="11"/>
  <c r="C736" i="11"/>
  <c r="C744" i="11"/>
  <c r="C752" i="11"/>
  <c r="C760" i="11"/>
  <c r="C768" i="11"/>
  <c r="C776" i="11"/>
  <c r="C784" i="11"/>
  <c r="C792" i="11"/>
  <c r="C800" i="11"/>
  <c r="C808" i="11"/>
  <c r="C816" i="11"/>
  <c r="C824" i="11"/>
  <c r="C832" i="11"/>
  <c r="C840" i="11"/>
  <c r="C848" i="11"/>
  <c r="C856" i="11"/>
  <c r="C864" i="11"/>
  <c r="C872" i="11"/>
  <c r="C880" i="11"/>
  <c r="C888" i="11"/>
  <c r="C896" i="11"/>
  <c r="C904" i="11"/>
  <c r="C912" i="11"/>
  <c r="C920" i="11"/>
  <c r="C928" i="11"/>
  <c r="C936" i="11"/>
  <c r="C944" i="11"/>
  <c r="C952" i="11"/>
  <c r="C960" i="11"/>
  <c r="C968" i="11"/>
  <c r="C976" i="11"/>
  <c r="C984" i="11"/>
  <c r="C992" i="11"/>
  <c r="C1000" i="11"/>
  <c r="C1008" i="11"/>
  <c r="C1016" i="11"/>
  <c r="C1024" i="11"/>
  <c r="C1032" i="11"/>
  <c r="C1040" i="11"/>
  <c r="C1048" i="11"/>
  <c r="C1056" i="11"/>
  <c r="C1064" i="11"/>
  <c r="C1072" i="11"/>
  <c r="C1080" i="11"/>
  <c r="C1088" i="11"/>
  <c r="C1096" i="11"/>
  <c r="C1104" i="11"/>
  <c r="C1112" i="11"/>
  <c r="C1120" i="11"/>
  <c r="C1128" i="11"/>
  <c r="C1136" i="11"/>
  <c r="C1144" i="11"/>
  <c r="C1152" i="11"/>
  <c r="C1160" i="11"/>
  <c r="C1168" i="11"/>
  <c r="C1176" i="11"/>
  <c r="C1184" i="11"/>
  <c r="C1192" i="11"/>
  <c r="C1200" i="11"/>
  <c r="C1208" i="11"/>
  <c r="C1216" i="11"/>
  <c r="C1224" i="11"/>
  <c r="C1232" i="11"/>
  <c r="C1240" i="11"/>
  <c r="C1248" i="11"/>
  <c r="C1256" i="11"/>
  <c r="C1264" i="11"/>
  <c r="C1272" i="11"/>
  <c r="C1280" i="11"/>
  <c r="C1288" i="11"/>
  <c r="C1296" i="11"/>
  <c r="C1304" i="11"/>
  <c r="C1312" i="11"/>
  <c r="C1320" i="11"/>
  <c r="C1328" i="11"/>
  <c r="C1336" i="11"/>
  <c r="C1344" i="11"/>
  <c r="C1352" i="11"/>
  <c r="C1360" i="11"/>
  <c r="C1368" i="11"/>
  <c r="C1376" i="11"/>
  <c r="C1384" i="11"/>
  <c r="C1392" i="11"/>
  <c r="C1400" i="11"/>
  <c r="C1408" i="11"/>
  <c r="C1416" i="11"/>
  <c r="C1424" i="11"/>
  <c r="C1432" i="11"/>
  <c r="C1440" i="11"/>
  <c r="C1448" i="11"/>
  <c r="C1456" i="11"/>
  <c r="C1464" i="11"/>
  <c r="C1472" i="11"/>
  <c r="C1480" i="11"/>
  <c r="C1488" i="11"/>
  <c r="C1496" i="11"/>
  <c r="C1504" i="11"/>
  <c r="C1512" i="11"/>
  <c r="C1520" i="11"/>
  <c r="C1528" i="11"/>
  <c r="C1536" i="11"/>
  <c r="C1544" i="11"/>
  <c r="C1552" i="11"/>
  <c r="C1560" i="11"/>
  <c r="C1568" i="11"/>
  <c r="C1576" i="11"/>
  <c r="C1584" i="11"/>
  <c r="C1592" i="11"/>
  <c r="C1600" i="11"/>
  <c r="C1608" i="11"/>
  <c r="C1616" i="11"/>
  <c r="C1624" i="11"/>
  <c r="C1632" i="11"/>
  <c r="C1640" i="11"/>
  <c r="C1648" i="11"/>
  <c r="C1656" i="11"/>
  <c r="C1664" i="11"/>
  <c r="C1672" i="11"/>
  <c r="C1680" i="11"/>
  <c r="C1688" i="11"/>
  <c r="C1696" i="11"/>
  <c r="C1704" i="11"/>
  <c r="C1712" i="11"/>
  <c r="C1720" i="11"/>
  <c r="C1728" i="11"/>
  <c r="C1736" i="11"/>
  <c r="C1744" i="11"/>
  <c r="C1752" i="11"/>
  <c r="C1760" i="11"/>
  <c r="C1768" i="11"/>
  <c r="C1776" i="11"/>
  <c r="C1784" i="11"/>
  <c r="C1792" i="11"/>
  <c r="C1800" i="11"/>
  <c r="C1808" i="11"/>
  <c r="C1816" i="11"/>
  <c r="C1824" i="11"/>
  <c r="C1832" i="11"/>
  <c r="C1840" i="11"/>
  <c r="C1848" i="11"/>
  <c r="C1856" i="11"/>
  <c r="C1864" i="11"/>
  <c r="C1872" i="11"/>
  <c r="C1880" i="11"/>
  <c r="C1888" i="11"/>
  <c r="C1896" i="11"/>
  <c r="C1904" i="11"/>
  <c r="C1912" i="11"/>
  <c r="C1920" i="11"/>
  <c r="C1928" i="11"/>
  <c r="C1936" i="11"/>
  <c r="C1944" i="11"/>
  <c r="C1952" i="11"/>
  <c r="C1960" i="11"/>
  <c r="C1968" i="11"/>
  <c r="C1976" i="11"/>
  <c r="C1984" i="11"/>
  <c r="C1992" i="11"/>
  <c r="C2000" i="11"/>
  <c r="C2008" i="11"/>
  <c r="C2016" i="11"/>
  <c r="C2024" i="11"/>
  <c r="C2032" i="11"/>
  <c r="C2040" i="11"/>
  <c r="C2048" i="11"/>
  <c r="C2056" i="11"/>
  <c r="C2064" i="11"/>
  <c r="C2072" i="11"/>
  <c r="C2080" i="11"/>
  <c r="C2088" i="11"/>
  <c r="C2096" i="11"/>
  <c r="C2104" i="11"/>
  <c r="C2112" i="11"/>
  <c r="C2120" i="11"/>
  <c r="C2128" i="11"/>
  <c r="C2136" i="11"/>
  <c r="C2144" i="11"/>
  <c r="C2152" i="11"/>
  <c r="C2160" i="11"/>
  <c r="C2168" i="11"/>
  <c r="C2176" i="11"/>
  <c r="C2184" i="11"/>
  <c r="C2192" i="11"/>
  <c r="C2200" i="11"/>
  <c r="C2208" i="11"/>
  <c r="C2216" i="11"/>
  <c r="C2224" i="11"/>
  <c r="C2232" i="11"/>
  <c r="C2240" i="11"/>
  <c r="C2248" i="11"/>
  <c r="C2256" i="11"/>
  <c r="C2264" i="11"/>
  <c r="C2272" i="11"/>
  <c r="C2280" i="11"/>
  <c r="C2288" i="11"/>
  <c r="C2296" i="11"/>
  <c r="C2304" i="11"/>
  <c r="C2312" i="11"/>
  <c r="C2320" i="11"/>
  <c r="C2328" i="11"/>
  <c r="C2336" i="11"/>
  <c r="C2344" i="11"/>
  <c r="C2352" i="11"/>
  <c r="C2360" i="11"/>
  <c r="C2368" i="11"/>
  <c r="C2376" i="11"/>
  <c r="C2384" i="11"/>
  <c r="C2392" i="11"/>
  <c r="C2400" i="11"/>
  <c r="C2408" i="11"/>
  <c r="C2416" i="11"/>
  <c r="C2424" i="11"/>
  <c r="C2432" i="11"/>
  <c r="C2440" i="11"/>
  <c r="C2448" i="11"/>
  <c r="C2456" i="11"/>
  <c r="C2464" i="11"/>
  <c r="C2472" i="11"/>
  <c r="C2480" i="11"/>
  <c r="C2488" i="11"/>
  <c r="C2496" i="11"/>
  <c r="C2504" i="11"/>
  <c r="C2512" i="11"/>
  <c r="C2520" i="11"/>
  <c r="C2528" i="11"/>
  <c r="C2536" i="11"/>
  <c r="C2544" i="11"/>
  <c r="C2552" i="11"/>
  <c r="C2560" i="11"/>
  <c r="C2568" i="11"/>
  <c r="C2576" i="11"/>
  <c r="C2584" i="11"/>
  <c r="C2592" i="11"/>
  <c r="C2600" i="11"/>
  <c r="C2608" i="11"/>
  <c r="C2616" i="11"/>
  <c r="C2624" i="11"/>
  <c r="C2632" i="11"/>
  <c r="C2640" i="11"/>
  <c r="C2648" i="11"/>
  <c r="C2656" i="11"/>
  <c r="C2664" i="11"/>
  <c r="C2672" i="11"/>
  <c r="C2680" i="11"/>
  <c r="C2688" i="11"/>
  <c r="C2696" i="11"/>
  <c r="C2704" i="11"/>
  <c r="C2712" i="11"/>
  <c r="C2720" i="11"/>
  <c r="C2728" i="11"/>
  <c r="C2736" i="11"/>
  <c r="C2744" i="11"/>
  <c r="C2752" i="11"/>
  <c r="C2760" i="11"/>
  <c r="C2768" i="11"/>
  <c r="C2776" i="11"/>
  <c r="C2784" i="11"/>
  <c r="C2792" i="11"/>
  <c r="C2800" i="11"/>
  <c r="C2808" i="11"/>
  <c r="C2816" i="11"/>
  <c r="C2824" i="11"/>
  <c r="C2832" i="11"/>
  <c r="C2840" i="11"/>
  <c r="C2848" i="11"/>
  <c r="C2856" i="11"/>
  <c r="C2864" i="11"/>
  <c r="C2872" i="11"/>
  <c r="C2880" i="11"/>
  <c r="C2888" i="11"/>
  <c r="C2896" i="11"/>
  <c r="C2904" i="11"/>
  <c r="C2912" i="11"/>
  <c r="C2920" i="11"/>
  <c r="C2928" i="11"/>
  <c r="C2936" i="11"/>
  <c r="C2944" i="11"/>
  <c r="C2952" i="11"/>
  <c r="C2960" i="11"/>
  <c r="C2968" i="11"/>
  <c r="C2976" i="11"/>
  <c r="C2984" i="11"/>
  <c r="C2992" i="11"/>
  <c r="C3000" i="11"/>
  <c r="C3008" i="11"/>
  <c r="C3016" i="11"/>
  <c r="C3024" i="11"/>
  <c r="C3032" i="11"/>
  <c r="C3040" i="11"/>
  <c r="C3048" i="11"/>
  <c r="C3056" i="11"/>
  <c r="C3064" i="11"/>
  <c r="C3072" i="11"/>
  <c r="C3080" i="11"/>
  <c r="C3088" i="11"/>
  <c r="C3096" i="11"/>
  <c r="C3104" i="11"/>
  <c r="C3112" i="11"/>
  <c r="C3120" i="11"/>
  <c r="C3128" i="11"/>
  <c r="C3136" i="11"/>
  <c r="C3144" i="11"/>
  <c r="C3152" i="11"/>
  <c r="C3160" i="11"/>
  <c r="C3168" i="11"/>
  <c r="C3176" i="11"/>
  <c r="C3184" i="11"/>
  <c r="C3192" i="11"/>
  <c r="C3200" i="11"/>
  <c r="C3208" i="11"/>
  <c r="C3216" i="11"/>
  <c r="C3224" i="11"/>
  <c r="C3232" i="11"/>
  <c r="C3240" i="11"/>
  <c r="C3248" i="11"/>
  <c r="C3256" i="11"/>
  <c r="C3264" i="11"/>
  <c r="C3272" i="11"/>
  <c r="C3280" i="11"/>
  <c r="C3288" i="11"/>
  <c r="C3296" i="11"/>
  <c r="C3304" i="11"/>
  <c r="C3312" i="11"/>
  <c r="C3320" i="11"/>
  <c r="C3328" i="11"/>
  <c r="C3336" i="11"/>
  <c r="C3344" i="11"/>
  <c r="C3352" i="11"/>
  <c r="C3360" i="11"/>
  <c r="C3368" i="11"/>
  <c r="C3376" i="11"/>
  <c r="C3384" i="11"/>
  <c r="C3392" i="11"/>
  <c r="C3400" i="11"/>
  <c r="C3408" i="11"/>
  <c r="C3416" i="11"/>
  <c r="C3424" i="11"/>
  <c r="C3432" i="11"/>
  <c r="C3440" i="11"/>
  <c r="C3448" i="11"/>
  <c r="C3456" i="11"/>
  <c r="C3464" i="11"/>
  <c r="C3472" i="11"/>
  <c r="C3480" i="11"/>
  <c r="C3488" i="11"/>
  <c r="C3496" i="11"/>
  <c r="C3504" i="11"/>
  <c r="C3512" i="11"/>
  <c r="C3520" i="11"/>
  <c r="C3528" i="11"/>
  <c r="C3536" i="11"/>
  <c r="C3544" i="11"/>
  <c r="C3552" i="11"/>
  <c r="C3560" i="11"/>
  <c r="C3568" i="11"/>
  <c r="C3576" i="11"/>
  <c r="C3584" i="11"/>
  <c r="C3592" i="11"/>
  <c r="C3600" i="11"/>
  <c r="C3608" i="11"/>
  <c r="C3616" i="11"/>
  <c r="C3624" i="11"/>
  <c r="C3632" i="11"/>
  <c r="C3640" i="11"/>
  <c r="C3648" i="11"/>
  <c r="C3656" i="11"/>
  <c r="C3664" i="11"/>
  <c r="C3672" i="11"/>
  <c r="C3680" i="11"/>
  <c r="C3688" i="11"/>
  <c r="C3696" i="11"/>
  <c r="C3704" i="11"/>
  <c r="C3712" i="11"/>
  <c r="C3720" i="11"/>
  <c r="C3728" i="11"/>
  <c r="C3736" i="11"/>
  <c r="C3744" i="11"/>
  <c r="C3752" i="11"/>
  <c r="C3760" i="11"/>
  <c r="C3768" i="11"/>
  <c r="C3776" i="11"/>
  <c r="C3784" i="11"/>
  <c r="C3792" i="11"/>
  <c r="C3800" i="11"/>
  <c r="C3808" i="11"/>
  <c r="C3816" i="11"/>
  <c r="C3824" i="11"/>
  <c r="C3832" i="11"/>
  <c r="C3840" i="11"/>
  <c r="C3848" i="11"/>
  <c r="C3856" i="11"/>
  <c r="C3864" i="11"/>
  <c r="C3872" i="11"/>
  <c r="C3880" i="11"/>
  <c r="C3888" i="11"/>
  <c r="C3896" i="11"/>
  <c r="C3904" i="11"/>
  <c r="C3912" i="11"/>
  <c r="C3920" i="11"/>
  <c r="C3928" i="11"/>
  <c r="C3936" i="11"/>
  <c r="C3944" i="11"/>
  <c r="C3952" i="11"/>
  <c r="C3960" i="11"/>
  <c r="C3968" i="11"/>
  <c r="C3976" i="11"/>
  <c r="C3984" i="11"/>
  <c r="C3992" i="11"/>
  <c r="C4000" i="11"/>
  <c r="C4008" i="11"/>
  <c r="C4016" i="11"/>
  <c r="C4024" i="11"/>
  <c r="C4032" i="11"/>
  <c r="C4040" i="11"/>
  <c r="C4048" i="11"/>
  <c r="C4056" i="11"/>
  <c r="C4064" i="11"/>
  <c r="C4072" i="11"/>
  <c r="C4080" i="11"/>
  <c r="C4088" i="11"/>
  <c r="C4096" i="11"/>
  <c r="C4104" i="11"/>
  <c r="C4112" i="11"/>
  <c r="C4120" i="11"/>
  <c r="C4128" i="11"/>
  <c r="C4136" i="11"/>
  <c r="C4144" i="11"/>
  <c r="C4152" i="11"/>
  <c r="C4160" i="11"/>
  <c r="C4168" i="11"/>
  <c r="C4176" i="11"/>
  <c r="C4184" i="11"/>
  <c r="C4192" i="11"/>
  <c r="C4200" i="11"/>
  <c r="C4208" i="11"/>
  <c r="C4216" i="11"/>
  <c r="C4224" i="11"/>
  <c r="C4232" i="11"/>
  <c r="C4240" i="11"/>
  <c r="C4248" i="11"/>
  <c r="C4256" i="11"/>
  <c r="C4264" i="11"/>
  <c r="C4272" i="11"/>
  <c r="C4280" i="11"/>
  <c r="C4288" i="11"/>
  <c r="C4296" i="11"/>
  <c r="C4304" i="11"/>
  <c r="C4312" i="11"/>
  <c r="C4320" i="11"/>
  <c r="C4328" i="11"/>
  <c r="C4336" i="11"/>
  <c r="C4344" i="11"/>
  <c r="C4352" i="11"/>
  <c r="C4360" i="11"/>
  <c r="C4368" i="11"/>
  <c r="C4376" i="11"/>
  <c r="C4384" i="11"/>
  <c r="C4392" i="11"/>
  <c r="C4400" i="11"/>
  <c r="C4408" i="11"/>
  <c r="C4416" i="11"/>
  <c r="C4424" i="11"/>
  <c r="C4432" i="11"/>
  <c r="C4440" i="11"/>
  <c r="C4448" i="11"/>
  <c r="C4456" i="11"/>
  <c r="C4464" i="11"/>
  <c r="C4472" i="11"/>
  <c r="C4480" i="11"/>
  <c r="C4488" i="11"/>
  <c r="C4496" i="11"/>
  <c r="C4504" i="11"/>
  <c r="C4512" i="11"/>
  <c r="C4520" i="11"/>
  <c r="C4528" i="11"/>
  <c r="C4536" i="11"/>
  <c r="C4544" i="11"/>
  <c r="C4552" i="11"/>
  <c r="C4560" i="11"/>
  <c r="C4568" i="11"/>
  <c r="C4576" i="11"/>
  <c r="C4584" i="11"/>
  <c r="C4592" i="11"/>
  <c r="C4600" i="11"/>
  <c r="C4608" i="11"/>
  <c r="C4616" i="11"/>
  <c r="C4624" i="11"/>
  <c r="C4632" i="11"/>
  <c r="C4640" i="11"/>
  <c r="C4648" i="11"/>
  <c r="C4656" i="11"/>
  <c r="C4664" i="11"/>
  <c r="C4672" i="11"/>
  <c r="C4680" i="11"/>
  <c r="C4688" i="11"/>
  <c r="C4696" i="11"/>
  <c r="C4704" i="11"/>
  <c r="C4712" i="11"/>
  <c r="C4720" i="11"/>
  <c r="C4728" i="11"/>
  <c r="C4736" i="11"/>
  <c r="C4744" i="11"/>
  <c r="C4752" i="11"/>
  <c r="C4760" i="11"/>
  <c r="C4768" i="11"/>
  <c r="C4776" i="11"/>
  <c r="C4784" i="11"/>
  <c r="C4792" i="11"/>
  <c r="C4800" i="11"/>
  <c r="C4808" i="11"/>
  <c r="C4816" i="11"/>
  <c r="C4824" i="11"/>
  <c r="C4832" i="11"/>
  <c r="C4840" i="11"/>
  <c r="C4848" i="11"/>
  <c r="C4856" i="11"/>
  <c r="C4864" i="11"/>
  <c r="C4872" i="11"/>
  <c r="C4880" i="11"/>
  <c r="C4888" i="11"/>
  <c r="C4896" i="11"/>
  <c r="C4904" i="11"/>
  <c r="C4912" i="11"/>
  <c r="C4920" i="11"/>
  <c r="C4928" i="11"/>
  <c r="C4936" i="11"/>
  <c r="C4944" i="11"/>
  <c r="C4952" i="11"/>
  <c r="C4960" i="11"/>
  <c r="C4968" i="11"/>
  <c r="C4976" i="11"/>
  <c r="C4984" i="11"/>
  <c r="C4992" i="11"/>
  <c r="C5000" i="11"/>
  <c r="C5008" i="11"/>
  <c r="F5007" i="11"/>
  <c r="F4999" i="11"/>
  <c r="F4991" i="11"/>
  <c r="F4983" i="11"/>
  <c r="F4975" i="11"/>
  <c r="F4967" i="11"/>
  <c r="F4959" i="11"/>
  <c r="F4951" i="11"/>
  <c r="F4943" i="11"/>
  <c r="F4935" i="11"/>
  <c r="F4927" i="11"/>
  <c r="F4919" i="11"/>
  <c r="F4911" i="11"/>
  <c r="F4903" i="11"/>
  <c r="F4895" i="11"/>
  <c r="F4887" i="11"/>
  <c r="F4879" i="11"/>
  <c r="F4871" i="11"/>
  <c r="F4863" i="11"/>
  <c r="F4855" i="11"/>
  <c r="F4847" i="11"/>
  <c r="F4839" i="11"/>
  <c r="F4831" i="11"/>
  <c r="F4823" i="11"/>
  <c r="F4815" i="11"/>
  <c r="F4807" i="11"/>
  <c r="F4799" i="11"/>
  <c r="F4791" i="11"/>
  <c r="F4783" i="11"/>
  <c r="F4775" i="11"/>
  <c r="F4767" i="11"/>
  <c r="F4759" i="11"/>
  <c r="F4751" i="11"/>
  <c r="F4743" i="11"/>
  <c r="F4735" i="11"/>
  <c r="F4727" i="11"/>
  <c r="F4719" i="11"/>
  <c r="F4711" i="11"/>
  <c r="F4703" i="11"/>
  <c r="F4695" i="11"/>
  <c r="F4687" i="11"/>
  <c r="F4679" i="11"/>
  <c r="F4671" i="11"/>
  <c r="F4663" i="11"/>
  <c r="F4655" i="11"/>
  <c r="F4647" i="11"/>
  <c r="F4639" i="11"/>
  <c r="F4631" i="11"/>
  <c r="F4623" i="11"/>
  <c r="F4615" i="11"/>
  <c r="F4607" i="11"/>
  <c r="F4599" i="11"/>
  <c r="F4591" i="11"/>
  <c r="F4583" i="11"/>
  <c r="F4575" i="11"/>
  <c r="F4567" i="11"/>
  <c r="F4559" i="11"/>
  <c r="F4551" i="11"/>
  <c r="F4543" i="11"/>
  <c r="F4535" i="11"/>
  <c r="F4527" i="11"/>
  <c r="F4519" i="11"/>
  <c r="F4511" i="11"/>
  <c r="F4503" i="11"/>
  <c r="F4495" i="11"/>
  <c r="F4487" i="11"/>
  <c r="F4479" i="11"/>
  <c r="F4471" i="11"/>
  <c r="F4463" i="11"/>
  <c r="F4455" i="11"/>
  <c r="F4447" i="11"/>
  <c r="F4439" i="11"/>
  <c r="F4431" i="11"/>
  <c r="F4423" i="11"/>
  <c r="F4415" i="11"/>
  <c r="F4407" i="11"/>
  <c r="F4399" i="11"/>
  <c r="F4391" i="11"/>
  <c r="F4383" i="11"/>
  <c r="F4375" i="11"/>
  <c r="F4367" i="11"/>
  <c r="F4359" i="11"/>
  <c r="F4351" i="11"/>
  <c r="F4343" i="11"/>
  <c r="F4335" i="11"/>
  <c r="F4327" i="11"/>
  <c r="F4319" i="11"/>
  <c r="F4311" i="11"/>
  <c r="F4303" i="11"/>
  <c r="F4295" i="11"/>
  <c r="F4287" i="11"/>
  <c r="F4279" i="11"/>
  <c r="F4271" i="11"/>
  <c r="F4263" i="11"/>
  <c r="F4255" i="11"/>
  <c r="F4247" i="11"/>
  <c r="F4239" i="11"/>
  <c r="F4231" i="11"/>
  <c r="F4223" i="11"/>
  <c r="F4215" i="11"/>
  <c r="F4207" i="11"/>
  <c r="F4199" i="11"/>
  <c r="F4191" i="11"/>
  <c r="F4183" i="11"/>
  <c r="F4175" i="11"/>
  <c r="F4167" i="11"/>
  <c r="F4159" i="11"/>
  <c r="F4151" i="11"/>
  <c r="F4143" i="11"/>
  <c r="F4135" i="11"/>
  <c r="F4127" i="11"/>
  <c r="F4119" i="11"/>
  <c r="F4111" i="11"/>
  <c r="F4103" i="11"/>
  <c r="F4095" i="11"/>
  <c r="F4087" i="11"/>
  <c r="F4079" i="11"/>
  <c r="F4071" i="11"/>
  <c r="F4063" i="11"/>
  <c r="F4055" i="11"/>
  <c r="F4047" i="11"/>
  <c r="F4039" i="11"/>
  <c r="F4031" i="11"/>
  <c r="F4023" i="11"/>
  <c r="F4015" i="11"/>
  <c r="F4007" i="11"/>
  <c r="F3999" i="11"/>
  <c r="F3991" i="11"/>
  <c r="F3983" i="11"/>
  <c r="F3975" i="11"/>
  <c r="F3967" i="11"/>
  <c r="F3959" i="11"/>
  <c r="F3951" i="11"/>
  <c r="F3943" i="11"/>
  <c r="F3935" i="11"/>
  <c r="F3927" i="11"/>
  <c r="F3919" i="11"/>
  <c r="F3911" i="11"/>
  <c r="F3903" i="11"/>
  <c r="F3895" i="11"/>
  <c r="F3887" i="11"/>
  <c r="F3879" i="11"/>
  <c r="F3871" i="11"/>
  <c r="F3863" i="11"/>
  <c r="F3855" i="11"/>
  <c r="F3847" i="11"/>
  <c r="F3839" i="11"/>
  <c r="F3831" i="11"/>
  <c r="F3823" i="11"/>
  <c r="F3815" i="11"/>
  <c r="F3807" i="11"/>
  <c r="F3799" i="11"/>
  <c r="F3791" i="11"/>
  <c r="F3783" i="11"/>
  <c r="F3775" i="11"/>
  <c r="F3767" i="11"/>
  <c r="F3759" i="11"/>
  <c r="F3751" i="11"/>
  <c r="F3743" i="11"/>
  <c r="F3735" i="11"/>
  <c r="F3727" i="11"/>
  <c r="F3719" i="11"/>
  <c r="F3711" i="11"/>
  <c r="F3703" i="11"/>
  <c r="F3695" i="11"/>
  <c r="F3687" i="11"/>
  <c r="F3679" i="11"/>
  <c r="F3671" i="11"/>
  <c r="F3663" i="11"/>
  <c r="F3655" i="11"/>
  <c r="F3647" i="11"/>
  <c r="F3639" i="11"/>
  <c r="F3631" i="11"/>
  <c r="F3623" i="11"/>
  <c r="F3615" i="11"/>
  <c r="F3607" i="11"/>
  <c r="F3599" i="11"/>
  <c r="F3591" i="11"/>
  <c r="F3583" i="11"/>
  <c r="F3575" i="11"/>
  <c r="F3567" i="11"/>
  <c r="F3559" i="11"/>
  <c r="F3551" i="11"/>
  <c r="F3543" i="11"/>
  <c r="F3535" i="11"/>
  <c r="F3527" i="11"/>
  <c r="F3519" i="11"/>
  <c r="F3511" i="11"/>
  <c r="F3503" i="11"/>
  <c r="F3495" i="11"/>
  <c r="F3487" i="11"/>
  <c r="F3479" i="11"/>
  <c r="F3471" i="11"/>
  <c r="F3463" i="11"/>
  <c r="F3455" i="11"/>
  <c r="F3447" i="11"/>
  <c r="F3439" i="11"/>
  <c r="F3431" i="11"/>
  <c r="F3423" i="11"/>
  <c r="F3415" i="11"/>
  <c r="F3407" i="11"/>
  <c r="F3399" i="11"/>
  <c r="F3391" i="11"/>
  <c r="F3383" i="11"/>
  <c r="F3375" i="11"/>
  <c r="F3367" i="11"/>
  <c r="F3359" i="11"/>
  <c r="F3351" i="11"/>
  <c r="F3343" i="11"/>
  <c r="F3335" i="11"/>
  <c r="F3327" i="11"/>
  <c r="F3319" i="11"/>
  <c r="F3311" i="11"/>
  <c r="F3303" i="11"/>
  <c r="F3295" i="11"/>
  <c r="F3287" i="11"/>
  <c r="F3279" i="11"/>
  <c r="F3271" i="11"/>
  <c r="F3263" i="11"/>
  <c r="F3255" i="11"/>
  <c r="F3247" i="11"/>
  <c r="F3239" i="11"/>
  <c r="F3231" i="11"/>
  <c r="F3223" i="11"/>
  <c r="F3215" i="11"/>
  <c r="F3207" i="11"/>
  <c r="F3199" i="11"/>
  <c r="F3191" i="11"/>
  <c r="F3183" i="11"/>
  <c r="F3175" i="11"/>
  <c r="F3167" i="11"/>
  <c r="F3159" i="11"/>
  <c r="F3151" i="11"/>
  <c r="F3143" i="11"/>
  <c r="F3135" i="11"/>
  <c r="F3127" i="11"/>
  <c r="F3119" i="11"/>
  <c r="F3111" i="11"/>
  <c r="F3103" i="11"/>
  <c r="F3095" i="11"/>
  <c r="F3087" i="11"/>
  <c r="F3079" i="11"/>
  <c r="F3071" i="11"/>
  <c r="F3063" i="11"/>
  <c r="F3055" i="11"/>
  <c r="F3047" i="11"/>
  <c r="F3039" i="11"/>
  <c r="F3031" i="11"/>
  <c r="F3023" i="11"/>
  <c r="F3015" i="11"/>
  <c r="F3007" i="11"/>
  <c r="F2999" i="11"/>
  <c r="F2991" i="11"/>
  <c r="F2983" i="11"/>
  <c r="F2975" i="11"/>
  <c r="F2967" i="11"/>
  <c r="F2959" i="11"/>
  <c r="F2951" i="11"/>
  <c r="F2943" i="11"/>
  <c r="F2935" i="11"/>
  <c r="F2927" i="11"/>
  <c r="F2919" i="11"/>
  <c r="F2911" i="11"/>
  <c r="F2903" i="11"/>
  <c r="F2895" i="11"/>
  <c r="F2887" i="11"/>
  <c r="F2879" i="11"/>
  <c r="F2871" i="11"/>
  <c r="F2863" i="11"/>
  <c r="F2855" i="11"/>
  <c r="F2847" i="11"/>
  <c r="F2839" i="11"/>
  <c r="F2831" i="11"/>
  <c r="F2823" i="11"/>
  <c r="F2815" i="11"/>
  <c r="F2807" i="11"/>
  <c r="F2799" i="11"/>
  <c r="F2791" i="11"/>
  <c r="F2783" i="11"/>
  <c r="F2775" i="11"/>
  <c r="F2767" i="11"/>
  <c r="F2759" i="11"/>
  <c r="F2751" i="11"/>
  <c r="F2743" i="11"/>
  <c r="F2735" i="11"/>
  <c r="F2727" i="11"/>
  <c r="F2719" i="11"/>
  <c r="F2711" i="11"/>
  <c r="F2703" i="11"/>
  <c r="F2695" i="11"/>
  <c r="F2687" i="11"/>
  <c r="F2679" i="11"/>
  <c r="F2671" i="11"/>
  <c r="F2663" i="11"/>
  <c r="F2655" i="11"/>
  <c r="F2647" i="11"/>
  <c r="F2639" i="11"/>
  <c r="F2631" i="11"/>
  <c r="F2623" i="11"/>
  <c r="F2615" i="11"/>
  <c r="F2607" i="11"/>
  <c r="F2599" i="11"/>
  <c r="F2591" i="11"/>
  <c r="F2583" i="11"/>
  <c r="F2575" i="11"/>
  <c r="F2567" i="11"/>
  <c r="F2559" i="11"/>
  <c r="F2551" i="11"/>
  <c r="F2543" i="11"/>
  <c r="F2535" i="11"/>
  <c r="F2527" i="11"/>
  <c r="F2519" i="11"/>
  <c r="F2511" i="11"/>
  <c r="F2503" i="11"/>
  <c r="F2495" i="11"/>
  <c r="F2487" i="11"/>
  <c r="F2479" i="11"/>
  <c r="F2471" i="11"/>
  <c r="F2463" i="11"/>
  <c r="F2455" i="11"/>
  <c r="F2447" i="11"/>
  <c r="F2439" i="11"/>
  <c r="F2431" i="11"/>
  <c r="F2423" i="11"/>
  <c r="F2415" i="11"/>
  <c r="F2407" i="11"/>
  <c r="F2399" i="11"/>
  <c r="F2391" i="11"/>
  <c r="F2383" i="11"/>
  <c r="F2375" i="11"/>
  <c r="F2367" i="11"/>
  <c r="F2359" i="11"/>
  <c r="F2351" i="11"/>
  <c r="F2343" i="11"/>
  <c r="F2335" i="11"/>
  <c r="F2327" i="11"/>
  <c r="F2319" i="11"/>
  <c r="F2311" i="11"/>
  <c r="F2303" i="11"/>
  <c r="F2295" i="11"/>
  <c r="F2287" i="11"/>
  <c r="F2279" i="11"/>
  <c r="F2271" i="11"/>
  <c r="F2263" i="11"/>
  <c r="F2255" i="11"/>
  <c r="F2247" i="11"/>
  <c r="F2239" i="11"/>
  <c r="F2231" i="11"/>
  <c r="F2223" i="11"/>
  <c r="F2215" i="11"/>
  <c r="F2207" i="11"/>
  <c r="F2199" i="11"/>
  <c r="F2191" i="11"/>
  <c r="F2183" i="11"/>
  <c r="F2175" i="11"/>
  <c r="F2167" i="11"/>
  <c r="F2159" i="11"/>
  <c r="F2151" i="11"/>
  <c r="F2143" i="11"/>
  <c r="F2135" i="11"/>
  <c r="F2127" i="11"/>
  <c r="F2119" i="11"/>
  <c r="F2111" i="11"/>
  <c r="F2103" i="11"/>
  <c r="F2095" i="11"/>
  <c r="F2087" i="11"/>
  <c r="F2079" i="11"/>
  <c r="F2071" i="11"/>
  <c r="F2063" i="11"/>
  <c r="F2055" i="11"/>
  <c r="F2047" i="11"/>
  <c r="F2039" i="11"/>
  <c r="F2031" i="11"/>
  <c r="F2023" i="11"/>
  <c r="F2015" i="11"/>
  <c r="F2007" i="11"/>
  <c r="F1999" i="11"/>
  <c r="F1991" i="11"/>
  <c r="F1983" i="11"/>
  <c r="F1975" i="11"/>
  <c r="F1967" i="11"/>
  <c r="F1959" i="11"/>
  <c r="F1951" i="11"/>
  <c r="F1943" i="11"/>
  <c r="F1935" i="11"/>
  <c r="F1927" i="11"/>
  <c r="F1919" i="11"/>
  <c r="F1911" i="11"/>
  <c r="F1903" i="11"/>
  <c r="F1895" i="11"/>
  <c r="F1887" i="11"/>
  <c r="F1879" i="11"/>
  <c r="F1871" i="11"/>
  <c r="F1863" i="11"/>
  <c r="F1855" i="11"/>
  <c r="F1847" i="11"/>
  <c r="F1839" i="11"/>
  <c r="F1831" i="11"/>
  <c r="F1823" i="11"/>
  <c r="F1815" i="11"/>
  <c r="F1807" i="11"/>
  <c r="F1799" i="11"/>
  <c r="F1791" i="11"/>
  <c r="F1783" i="11"/>
  <c r="F1775" i="11"/>
  <c r="F1767" i="11"/>
  <c r="F1759" i="11"/>
  <c r="F1751" i="11"/>
  <c r="F1743" i="11"/>
  <c r="F1735" i="11"/>
  <c r="F1727" i="11"/>
  <c r="F1719" i="11"/>
  <c r="F1711" i="11"/>
  <c r="F1703" i="11"/>
  <c r="F1695" i="11"/>
  <c r="F1687" i="11"/>
  <c r="F1679" i="11"/>
  <c r="F1671" i="11"/>
  <c r="F1663" i="11"/>
  <c r="F1655" i="11"/>
  <c r="F1647" i="11"/>
  <c r="F1639" i="11"/>
  <c r="F1631" i="11"/>
  <c r="F1623" i="11"/>
  <c r="F1615" i="11"/>
  <c r="F1607" i="11"/>
  <c r="F1599" i="11"/>
  <c r="F1591" i="11"/>
  <c r="F1583" i="11"/>
  <c r="F1575" i="11"/>
  <c r="F1567" i="11"/>
  <c r="F1559" i="11"/>
  <c r="F1551" i="11"/>
  <c r="F1543" i="11"/>
  <c r="F1535" i="11"/>
  <c r="F1527" i="11"/>
  <c r="F1519" i="11"/>
  <c r="F1511" i="11"/>
  <c r="F1503" i="11"/>
  <c r="F1495" i="11"/>
  <c r="F1487" i="11"/>
  <c r="F1479" i="11"/>
  <c r="F1471" i="11"/>
  <c r="F1463" i="11"/>
  <c r="F1455" i="11"/>
  <c r="F1447" i="11"/>
  <c r="F1439" i="11"/>
  <c r="F1431" i="11"/>
  <c r="F1423" i="11"/>
  <c r="F1415" i="11"/>
  <c r="F1407" i="11"/>
  <c r="F1399" i="11"/>
  <c r="F1391" i="11"/>
  <c r="F1383" i="11"/>
  <c r="F1375" i="11"/>
  <c r="F1367" i="11"/>
  <c r="F1359" i="11"/>
  <c r="F1351" i="11"/>
  <c r="F1343" i="11"/>
  <c r="F1335" i="11"/>
  <c r="F1327" i="11"/>
  <c r="F1319" i="11"/>
  <c r="F1311" i="11"/>
  <c r="F1303" i="11"/>
  <c r="F1295" i="11"/>
  <c r="F1287" i="11"/>
  <c r="F1279" i="11"/>
  <c r="F1271" i="11"/>
  <c r="F1263" i="11"/>
  <c r="F1255" i="11"/>
  <c r="F1247" i="11"/>
  <c r="F1239" i="11"/>
  <c r="F1231" i="11"/>
  <c r="F1223" i="11"/>
  <c r="F1215" i="11"/>
  <c r="F1207" i="11"/>
  <c r="F1199" i="11"/>
  <c r="F1191" i="11"/>
  <c r="F1183" i="11"/>
  <c r="F1175" i="11"/>
  <c r="F1167" i="11"/>
  <c r="F1159" i="11"/>
  <c r="F1151" i="11"/>
  <c r="F1143" i="11"/>
  <c r="F1135" i="11"/>
  <c r="F1127" i="11"/>
  <c r="F1119" i="11"/>
  <c r="F1111" i="11"/>
  <c r="F1103" i="11"/>
  <c r="F1095" i="11"/>
  <c r="F1087" i="11"/>
  <c r="F1079" i="11"/>
  <c r="F1071" i="11"/>
  <c r="F1063" i="11"/>
  <c r="F1055" i="11"/>
  <c r="F1047" i="11"/>
  <c r="F1039" i="11"/>
  <c r="F1031" i="11"/>
  <c r="F1023" i="11"/>
  <c r="F1015" i="11"/>
  <c r="F1007" i="11"/>
  <c r="F999" i="11"/>
  <c r="F991" i="11"/>
  <c r="F983" i="11"/>
  <c r="F975" i="11"/>
  <c r="F967" i="11"/>
  <c r="F959" i="11"/>
  <c r="F951" i="11"/>
  <c r="F943" i="11"/>
  <c r="F935" i="11"/>
  <c r="F927" i="11"/>
  <c r="F919" i="11"/>
  <c r="F911" i="11"/>
  <c r="F903" i="11"/>
  <c r="F895" i="11"/>
  <c r="F887" i="11"/>
  <c r="F879" i="11"/>
  <c r="F871" i="11"/>
  <c r="F863" i="11"/>
  <c r="F855" i="11"/>
  <c r="F847" i="11"/>
  <c r="F839" i="11"/>
  <c r="F831" i="11"/>
  <c r="F823" i="11"/>
  <c r="F815" i="11"/>
  <c r="F807" i="11"/>
  <c r="F799" i="11"/>
  <c r="F791" i="11"/>
  <c r="F783" i="11"/>
  <c r="F775" i="11"/>
  <c r="F767" i="11"/>
  <c r="F759" i="11"/>
  <c r="F751" i="11"/>
  <c r="F743" i="11"/>
  <c r="F735" i="11"/>
  <c r="F727" i="11"/>
  <c r="F719" i="11"/>
  <c r="F711" i="11"/>
  <c r="F703" i="11"/>
  <c r="F695" i="11"/>
  <c r="F687" i="11"/>
  <c r="F679" i="11"/>
  <c r="F671" i="11"/>
  <c r="F663" i="11"/>
  <c r="F655" i="11"/>
  <c r="F647" i="11"/>
  <c r="F639" i="11"/>
  <c r="F631" i="11"/>
  <c r="F623" i="11"/>
  <c r="F615" i="11"/>
  <c r="F607" i="11"/>
  <c r="F599" i="11"/>
  <c r="F591" i="11"/>
  <c r="F583" i="11"/>
  <c r="F575" i="11"/>
  <c r="F567" i="11"/>
  <c r="F559" i="11"/>
  <c r="F551" i="11"/>
  <c r="F543" i="11"/>
  <c r="F535" i="11"/>
  <c r="F527" i="11"/>
  <c r="F519" i="11"/>
  <c r="F511" i="11"/>
  <c r="F503" i="11"/>
  <c r="F495" i="11"/>
  <c r="F487" i="11"/>
  <c r="F479" i="11"/>
  <c r="F471" i="11"/>
  <c r="F463" i="11"/>
  <c r="F455" i="11"/>
  <c r="F447" i="11"/>
  <c r="F439" i="11"/>
  <c r="F431" i="11"/>
  <c r="F423" i="11"/>
  <c r="F415" i="11"/>
  <c r="F407" i="11"/>
  <c r="F399" i="11"/>
  <c r="F391" i="11"/>
  <c r="F383" i="11"/>
  <c r="F375" i="11"/>
  <c r="F367" i="11"/>
  <c r="F359" i="11"/>
  <c r="F351" i="11"/>
  <c r="F343" i="11"/>
  <c r="F335" i="11"/>
  <c r="F327" i="11"/>
  <c r="F319" i="11"/>
  <c r="F311" i="11"/>
  <c r="F303" i="11"/>
  <c r="F295" i="11"/>
  <c r="F287" i="11"/>
  <c r="F279" i="11"/>
  <c r="F271" i="11"/>
  <c r="F263" i="11"/>
  <c r="F255" i="11"/>
  <c r="F247" i="11"/>
  <c r="F239" i="11"/>
  <c r="F231" i="11"/>
  <c r="F223" i="11"/>
  <c r="F215" i="11"/>
  <c r="F207" i="11"/>
  <c r="F199" i="11"/>
  <c r="F191" i="11"/>
  <c r="F183" i="11"/>
  <c r="F175" i="11"/>
  <c r="F167" i="11"/>
  <c r="F159" i="11"/>
  <c r="F151" i="11"/>
  <c r="F143" i="11"/>
  <c r="F135" i="11"/>
  <c r="F127" i="11"/>
  <c r="F119" i="11"/>
  <c r="F111" i="11"/>
  <c r="F103" i="11"/>
  <c r="F95" i="11"/>
  <c r="F87" i="11"/>
  <c r="F79" i="11"/>
  <c r="F71" i="11"/>
  <c r="F63" i="11"/>
  <c r="F55" i="11"/>
  <c r="F47" i="11"/>
  <c r="F39" i="11"/>
  <c r="F31" i="11"/>
  <c r="F23" i="11"/>
  <c r="F15" i="11"/>
  <c r="C17" i="11"/>
  <c r="C25" i="11"/>
  <c r="C33" i="11"/>
  <c r="C41" i="11"/>
  <c r="C49" i="11"/>
  <c r="C57" i="11"/>
  <c r="C65" i="11"/>
  <c r="C73" i="11"/>
  <c r="C81" i="11"/>
  <c r="C89" i="11"/>
  <c r="C97" i="11"/>
  <c r="C105" i="11"/>
  <c r="C113" i="11"/>
  <c r="C121" i="11"/>
  <c r="C129" i="11"/>
  <c r="C137" i="11"/>
  <c r="C145" i="11"/>
  <c r="C153" i="11"/>
  <c r="C161" i="11"/>
  <c r="C169" i="11"/>
  <c r="C177" i="11"/>
  <c r="C185" i="11"/>
  <c r="C193" i="11"/>
  <c r="C201" i="11"/>
  <c r="C209" i="11"/>
  <c r="C217" i="11"/>
  <c r="C225" i="11"/>
  <c r="C233" i="11"/>
  <c r="C241" i="11"/>
  <c r="C249" i="11"/>
  <c r="C257" i="11"/>
  <c r="C265" i="11"/>
  <c r="C273" i="11"/>
  <c r="C281" i="11"/>
  <c r="C289" i="11"/>
  <c r="C297" i="11"/>
  <c r="C305" i="11"/>
  <c r="C313" i="11"/>
  <c r="C321" i="11"/>
  <c r="C329" i="11"/>
  <c r="C337" i="11"/>
  <c r="C345" i="11"/>
  <c r="C353" i="11"/>
  <c r="C361" i="11"/>
  <c r="C369" i="11"/>
  <c r="C377" i="11"/>
  <c r="C385" i="11"/>
  <c r="C393" i="11"/>
  <c r="C401" i="11"/>
  <c r="C409" i="11"/>
  <c r="C417" i="11"/>
  <c r="C425" i="11"/>
  <c r="C433" i="11"/>
  <c r="C441" i="11"/>
  <c r="C449" i="11"/>
  <c r="C457" i="11"/>
  <c r="C465" i="11"/>
  <c r="C473" i="11"/>
  <c r="C481" i="11"/>
  <c r="C489" i="11"/>
  <c r="C497" i="11"/>
  <c r="C505" i="11"/>
  <c r="C513" i="11"/>
  <c r="C521" i="11"/>
  <c r="C529" i="11"/>
  <c r="C537" i="11"/>
  <c r="C545" i="11"/>
  <c r="C553" i="11"/>
  <c r="C561" i="11"/>
  <c r="C569" i="11"/>
  <c r="C577" i="11"/>
  <c r="C585" i="11"/>
  <c r="C593" i="11"/>
  <c r="C601" i="11"/>
  <c r="C609" i="11"/>
  <c r="C617" i="11"/>
  <c r="C625" i="11"/>
  <c r="C633" i="11"/>
  <c r="C641" i="11"/>
  <c r="C649" i="11"/>
  <c r="C657" i="11"/>
  <c r="C665" i="11"/>
  <c r="C673" i="11"/>
  <c r="C681" i="11"/>
  <c r="C689" i="11"/>
  <c r="C697" i="11"/>
  <c r="C705" i="11"/>
  <c r="C713" i="11"/>
  <c r="C721" i="11"/>
  <c r="C729" i="11"/>
  <c r="C737" i="11"/>
  <c r="C745" i="11"/>
  <c r="C753" i="11"/>
  <c r="C761" i="11"/>
  <c r="C769" i="11"/>
  <c r="C777" i="11"/>
  <c r="C785" i="11"/>
  <c r="C793" i="11"/>
  <c r="C801" i="11"/>
  <c r="C809" i="11"/>
  <c r="C817" i="11"/>
  <c r="C825" i="11"/>
  <c r="C833" i="11"/>
  <c r="C841" i="11"/>
  <c r="C849" i="11"/>
  <c r="C857" i="11"/>
  <c r="C865" i="11"/>
  <c r="C873" i="11"/>
  <c r="C881" i="11"/>
  <c r="C889" i="11"/>
  <c r="C897" i="11"/>
  <c r="C905" i="11"/>
  <c r="C913" i="11"/>
  <c r="C921" i="11"/>
  <c r="C929" i="11"/>
  <c r="C937" i="11"/>
  <c r="C945" i="11"/>
  <c r="C953" i="11"/>
  <c r="C961" i="11"/>
  <c r="C969" i="11"/>
  <c r="C977" i="11"/>
  <c r="C985" i="11"/>
  <c r="C993" i="11"/>
  <c r="C1001" i="11"/>
  <c r="C1009" i="11"/>
  <c r="C1017" i="11"/>
  <c r="C1025" i="11"/>
  <c r="C1033" i="11"/>
  <c r="C1041" i="11"/>
  <c r="C1049" i="11"/>
  <c r="C1057" i="11"/>
  <c r="C1065" i="11"/>
  <c r="C1073" i="11"/>
  <c r="C1081" i="11"/>
  <c r="C1089" i="11"/>
  <c r="C1097" i="11"/>
  <c r="C1105" i="11"/>
  <c r="C1113" i="11"/>
  <c r="C1121" i="11"/>
  <c r="C1129" i="11"/>
  <c r="C1137" i="11"/>
  <c r="C1145" i="11"/>
  <c r="C1153" i="11"/>
  <c r="C1161" i="11"/>
  <c r="C1169" i="11"/>
  <c r="C1177" i="11"/>
  <c r="C1185" i="11"/>
  <c r="C1193" i="11"/>
  <c r="C1201" i="11"/>
  <c r="C1209" i="11"/>
  <c r="C1217" i="11"/>
  <c r="C1225" i="11"/>
  <c r="C1233" i="11"/>
  <c r="C1241" i="11"/>
  <c r="C1249" i="11"/>
  <c r="C1257" i="11"/>
  <c r="C1265" i="11"/>
  <c r="C1273" i="11"/>
  <c r="C1281" i="11"/>
  <c r="C1289" i="11"/>
  <c r="C1297" i="11"/>
  <c r="C1305" i="11"/>
  <c r="C1313" i="11"/>
  <c r="C1321" i="11"/>
  <c r="C1329" i="11"/>
  <c r="C1337" i="11"/>
  <c r="C1345" i="11"/>
  <c r="C1353" i="11"/>
  <c r="C1361" i="11"/>
  <c r="C1369" i="11"/>
  <c r="C1377" i="11"/>
  <c r="C1385" i="11"/>
  <c r="C1393" i="11"/>
  <c r="C1401" i="11"/>
  <c r="C1409" i="11"/>
  <c r="C1417" i="11"/>
  <c r="C1425" i="11"/>
  <c r="C1433" i="11"/>
  <c r="C1441" i="11"/>
  <c r="C1449" i="11"/>
  <c r="C1457" i="11"/>
  <c r="C1465" i="11"/>
  <c r="C1473" i="11"/>
  <c r="C1481" i="11"/>
  <c r="C1489" i="11"/>
  <c r="C1497" i="11"/>
  <c r="C1505" i="11"/>
  <c r="C1513" i="11"/>
  <c r="C1521" i="11"/>
  <c r="C1529" i="11"/>
  <c r="C1537" i="11"/>
  <c r="C1545" i="11"/>
  <c r="C1553" i="11"/>
  <c r="C1561" i="11"/>
  <c r="C1569" i="11"/>
  <c r="C1577" i="11"/>
  <c r="C1585" i="11"/>
  <c r="C1593" i="11"/>
  <c r="C1601" i="11"/>
  <c r="C1609" i="11"/>
  <c r="C1617" i="11"/>
  <c r="C1625" i="11"/>
  <c r="C1633" i="11"/>
  <c r="C1641" i="11"/>
  <c r="C1649" i="11"/>
  <c r="C1657" i="11"/>
  <c r="C1665" i="11"/>
  <c r="C1673" i="11"/>
  <c r="C1681" i="11"/>
  <c r="C1689" i="11"/>
  <c r="C1697" i="11"/>
  <c r="C1705" i="11"/>
  <c r="C1713" i="11"/>
  <c r="C1721" i="11"/>
  <c r="C1729" i="11"/>
  <c r="C1737" i="11"/>
  <c r="C1745" i="11"/>
  <c r="C1753" i="11"/>
  <c r="C1761" i="11"/>
  <c r="C1769" i="11"/>
  <c r="C1777" i="11"/>
  <c r="C1785" i="11"/>
  <c r="C1793" i="11"/>
  <c r="C1801" i="11"/>
  <c r="C1809" i="11"/>
  <c r="C1817" i="11"/>
  <c r="C1825" i="11"/>
  <c r="C1833" i="11"/>
  <c r="C1841" i="11"/>
  <c r="C1849" i="11"/>
  <c r="C1857" i="11"/>
  <c r="C1865" i="11"/>
  <c r="C1873" i="11"/>
  <c r="C1881" i="11"/>
  <c r="C1889" i="11"/>
  <c r="C1897" i="11"/>
  <c r="C1905" i="11"/>
  <c r="C1913" i="11"/>
  <c r="C1921" i="11"/>
  <c r="C1929" i="11"/>
  <c r="C1937" i="11"/>
  <c r="C1945" i="11"/>
  <c r="C1953" i="11"/>
  <c r="C1961" i="11"/>
  <c r="C1969" i="11"/>
  <c r="C1977" i="11"/>
  <c r="C1985" i="11"/>
  <c r="C1993" i="11"/>
  <c r="C2001" i="11"/>
  <c r="C2009" i="11"/>
  <c r="C2017" i="11"/>
  <c r="C2025" i="11"/>
  <c r="C2033" i="11"/>
  <c r="C2041" i="11"/>
  <c r="C2049" i="11"/>
  <c r="C2057" i="11"/>
  <c r="C2065" i="11"/>
  <c r="C2073" i="11"/>
  <c r="C2081" i="11"/>
  <c r="C2089" i="11"/>
  <c r="C2097" i="11"/>
  <c r="C2105" i="11"/>
  <c r="C2113" i="11"/>
  <c r="C2121" i="11"/>
  <c r="C2129" i="11"/>
  <c r="C2137" i="11"/>
  <c r="C2145" i="11"/>
  <c r="C2153" i="11"/>
  <c r="C2161" i="11"/>
  <c r="C2169" i="11"/>
  <c r="C2177" i="11"/>
  <c r="C2185" i="11"/>
  <c r="C2193" i="11"/>
  <c r="C2201" i="11"/>
  <c r="C2209" i="11"/>
  <c r="C2217" i="11"/>
  <c r="C2225" i="11"/>
  <c r="C2233" i="11"/>
  <c r="C2241" i="11"/>
  <c r="C2249" i="11"/>
  <c r="C2257" i="11"/>
  <c r="C2265" i="11"/>
  <c r="C2273" i="11"/>
  <c r="C2281" i="11"/>
  <c r="C2289" i="11"/>
  <c r="C2297" i="11"/>
  <c r="C2305" i="11"/>
  <c r="C2313" i="11"/>
  <c r="C2321" i="11"/>
  <c r="C2329" i="11"/>
  <c r="C2337" i="11"/>
  <c r="C2345" i="11"/>
  <c r="C2353" i="11"/>
  <c r="C2361" i="11"/>
  <c r="C2369" i="11"/>
  <c r="C2377" i="11"/>
  <c r="C2385" i="11"/>
  <c r="C2393" i="11"/>
  <c r="C2401" i="11"/>
  <c r="C2409" i="11"/>
  <c r="C2417" i="11"/>
  <c r="C2425" i="11"/>
  <c r="C2433" i="11"/>
  <c r="C2441" i="11"/>
  <c r="C2449" i="11"/>
  <c r="C2457" i="11"/>
  <c r="C2465" i="11"/>
  <c r="C2473" i="11"/>
  <c r="C2481" i="11"/>
  <c r="C2489" i="11"/>
  <c r="C2497" i="11"/>
  <c r="C2505" i="11"/>
  <c r="C2513" i="11"/>
  <c r="C2521" i="11"/>
  <c r="C2529" i="11"/>
  <c r="C2537" i="11"/>
  <c r="C2545" i="11"/>
  <c r="C2553" i="11"/>
  <c r="C2561" i="11"/>
  <c r="C2569" i="11"/>
  <c r="C2577" i="11"/>
  <c r="C2585" i="11"/>
  <c r="C2593" i="11"/>
  <c r="C2601" i="11"/>
  <c r="C2609" i="11"/>
  <c r="C2617" i="11"/>
  <c r="C2625" i="11"/>
  <c r="C2633" i="11"/>
  <c r="C2641" i="11"/>
  <c r="C2649" i="11"/>
  <c r="C2657" i="11"/>
  <c r="C2665" i="11"/>
  <c r="C2673" i="11"/>
  <c r="C2681" i="11"/>
  <c r="C2689" i="11"/>
  <c r="C2697" i="11"/>
  <c r="C2705" i="11"/>
  <c r="C2713" i="11"/>
  <c r="C2721" i="11"/>
  <c r="C2729" i="11"/>
  <c r="C2737" i="11"/>
  <c r="C2745" i="11"/>
  <c r="C2753" i="11"/>
  <c r="C2761" i="11"/>
  <c r="C2769" i="11"/>
  <c r="C2777" i="11"/>
  <c r="C2785" i="11"/>
  <c r="C2793" i="11"/>
  <c r="C2801" i="11"/>
  <c r="C2809" i="11"/>
  <c r="C2817" i="11"/>
  <c r="C2825" i="11"/>
  <c r="C2833" i="11"/>
  <c r="C2841" i="11"/>
  <c r="C2849" i="11"/>
  <c r="C2857" i="11"/>
  <c r="C2865" i="11"/>
  <c r="C2873" i="11"/>
  <c r="C2881" i="11"/>
  <c r="C2889" i="11"/>
  <c r="C2897" i="11"/>
  <c r="C2905" i="11"/>
  <c r="C2913" i="11"/>
  <c r="C2921" i="11"/>
  <c r="C2929" i="11"/>
  <c r="C2937" i="11"/>
  <c r="C2945" i="11"/>
  <c r="C2953" i="11"/>
  <c r="C2961" i="11"/>
  <c r="C2969" i="11"/>
  <c r="C2977" i="11"/>
  <c r="C2985" i="11"/>
  <c r="C2993" i="11"/>
  <c r="C3001" i="11"/>
  <c r="C3009" i="11"/>
  <c r="C3017" i="11"/>
  <c r="C3025" i="11"/>
  <c r="C3033" i="11"/>
  <c r="C3041" i="11"/>
  <c r="C3049" i="11"/>
  <c r="C3057" i="11"/>
  <c r="C3065" i="11"/>
  <c r="C3073" i="11"/>
  <c r="C3081" i="11"/>
  <c r="C3089" i="11"/>
  <c r="C3097" i="11"/>
  <c r="C3105" i="11"/>
  <c r="C3113" i="11"/>
  <c r="C3121" i="11"/>
  <c r="C3129" i="11"/>
  <c r="C3137" i="11"/>
  <c r="C3145" i="11"/>
  <c r="C3153" i="11"/>
  <c r="C3161" i="11"/>
  <c r="C3169" i="11"/>
  <c r="C3177" i="11"/>
  <c r="C3185" i="11"/>
  <c r="C3193" i="11"/>
  <c r="C3201" i="11"/>
  <c r="C3209" i="11"/>
  <c r="C3217" i="11"/>
  <c r="C3225" i="11"/>
  <c r="C3233" i="11"/>
  <c r="C3241" i="11"/>
  <c r="C3249" i="11"/>
  <c r="C3257" i="11"/>
  <c r="C3265" i="11"/>
  <c r="C3273" i="11"/>
  <c r="C3281" i="11"/>
  <c r="C3289" i="11"/>
  <c r="C3297" i="11"/>
  <c r="C3305" i="11"/>
  <c r="C3313" i="11"/>
  <c r="C3321" i="11"/>
  <c r="C3329" i="11"/>
  <c r="C3337" i="11"/>
  <c r="C3345" i="11"/>
  <c r="C3353" i="11"/>
  <c r="C3361" i="11"/>
  <c r="C3369" i="11"/>
  <c r="C3377" i="11"/>
  <c r="C3385" i="11"/>
  <c r="C3393" i="11"/>
  <c r="C3401" i="11"/>
  <c r="C3409" i="11"/>
  <c r="C3417" i="11"/>
  <c r="C3425" i="11"/>
  <c r="C3433" i="11"/>
  <c r="C3441" i="11"/>
  <c r="C3449" i="11"/>
  <c r="C3457" i="11"/>
  <c r="C3465" i="11"/>
  <c r="C3473" i="11"/>
  <c r="C3481" i="11"/>
  <c r="C3489" i="11"/>
  <c r="C3497" i="11"/>
  <c r="C3505" i="11"/>
  <c r="C3513" i="11"/>
  <c r="C3521" i="11"/>
  <c r="C3529" i="11"/>
  <c r="C3537" i="11"/>
  <c r="C3545" i="11"/>
  <c r="C3553" i="11"/>
  <c r="C3561" i="11"/>
  <c r="C3569" i="11"/>
  <c r="C3577" i="11"/>
  <c r="C3585" i="11"/>
  <c r="C3593" i="11"/>
  <c r="C3601" i="11"/>
  <c r="C3609" i="11"/>
  <c r="C3617" i="11"/>
  <c r="C3625" i="11"/>
  <c r="C3633" i="11"/>
  <c r="C3641" i="11"/>
  <c r="C3649" i="11"/>
  <c r="C3657" i="11"/>
  <c r="C3665" i="11"/>
  <c r="C3673" i="11"/>
  <c r="C3681" i="11"/>
  <c r="C3689" i="11"/>
  <c r="C3697" i="11"/>
  <c r="C3705" i="11"/>
  <c r="C3713" i="11"/>
  <c r="C3721" i="11"/>
  <c r="C3729" i="11"/>
  <c r="C3737" i="11"/>
  <c r="C3745" i="11"/>
  <c r="C3753" i="11"/>
  <c r="C3761" i="11"/>
  <c r="C3769" i="11"/>
  <c r="C3777" i="11"/>
  <c r="C3785" i="11"/>
  <c r="C3793" i="11"/>
  <c r="C3801" i="11"/>
  <c r="C3809" i="11"/>
  <c r="C3817" i="11"/>
  <c r="C3825" i="11"/>
  <c r="C3833" i="11"/>
  <c r="C3841" i="11"/>
  <c r="C3849" i="11"/>
  <c r="C3857" i="11"/>
  <c r="C3865" i="11"/>
  <c r="C3873" i="11"/>
  <c r="C3881" i="11"/>
  <c r="C3889" i="11"/>
  <c r="C3897" i="11"/>
  <c r="C3905" i="11"/>
  <c r="C3913" i="11"/>
  <c r="C3921" i="11"/>
  <c r="C3929" i="11"/>
  <c r="C3937" i="11"/>
  <c r="C3945" i="11"/>
  <c r="C3953" i="11"/>
  <c r="C3961" i="11"/>
  <c r="C3969" i="11"/>
  <c r="C3977" i="11"/>
  <c r="C3985" i="11"/>
  <c r="C3993" i="11"/>
  <c r="C4001" i="11"/>
  <c r="C4009" i="11"/>
  <c r="C4017" i="11"/>
  <c r="C4025" i="11"/>
  <c r="C4033" i="11"/>
  <c r="C4041" i="11"/>
  <c r="C4049" i="11"/>
  <c r="C4057" i="11"/>
  <c r="C4065" i="11"/>
  <c r="C4073" i="11"/>
  <c r="C4081" i="11"/>
  <c r="C4089" i="11"/>
  <c r="C4097" i="11"/>
  <c r="C4105" i="11"/>
  <c r="C4113" i="11"/>
  <c r="C4121" i="11"/>
  <c r="C4129" i="11"/>
  <c r="C4137" i="11"/>
  <c r="C4145" i="11"/>
  <c r="C4153" i="11"/>
  <c r="C4161" i="11"/>
  <c r="C4169" i="11"/>
  <c r="C4177" i="11"/>
  <c r="C4185" i="11"/>
  <c r="C4193" i="11"/>
  <c r="C4201" i="11"/>
  <c r="C4209" i="11"/>
  <c r="C4217" i="11"/>
  <c r="C4225" i="11"/>
  <c r="C4233" i="11"/>
  <c r="C4241" i="11"/>
  <c r="C4249" i="11"/>
  <c r="C4257" i="11"/>
  <c r="C4265" i="11"/>
  <c r="C4273" i="11"/>
  <c r="C4281" i="11"/>
  <c r="C4289" i="11"/>
  <c r="C4297" i="11"/>
  <c r="C4305" i="11"/>
  <c r="C4313" i="11"/>
  <c r="C4321" i="11"/>
  <c r="C4329" i="11"/>
  <c r="C4337" i="11"/>
  <c r="C4345" i="11"/>
  <c r="C4353" i="11"/>
  <c r="C4361" i="11"/>
  <c r="C4369" i="11"/>
  <c r="C4377" i="11"/>
  <c r="C4385" i="11"/>
  <c r="C4393" i="11"/>
  <c r="C4401" i="11"/>
  <c r="C4409" i="11"/>
  <c r="C4417" i="11"/>
  <c r="C4425" i="11"/>
  <c r="C4433" i="11"/>
  <c r="C4441" i="11"/>
  <c r="C4449" i="11"/>
  <c r="C4457" i="11"/>
  <c r="C4465" i="11"/>
  <c r="C4473" i="11"/>
  <c r="C4481" i="11"/>
  <c r="C4489" i="11"/>
  <c r="C4497" i="11"/>
  <c r="C4505" i="11"/>
  <c r="C4513" i="11"/>
  <c r="C4521" i="11"/>
  <c r="C4529" i="11"/>
  <c r="C4537" i="11"/>
  <c r="C4545" i="11"/>
  <c r="C4553" i="11"/>
  <c r="C4561" i="11"/>
  <c r="C4569" i="11"/>
  <c r="C4577" i="11"/>
  <c r="C4585" i="11"/>
  <c r="C4593" i="11"/>
  <c r="C4601" i="11"/>
  <c r="C4609" i="11"/>
  <c r="C4617" i="11"/>
  <c r="C4625" i="11"/>
  <c r="C4633" i="11"/>
  <c r="C4641" i="11"/>
  <c r="C4649" i="11"/>
  <c r="C4657" i="11"/>
  <c r="C4665" i="11"/>
  <c r="C4673" i="11"/>
  <c r="C4681" i="11"/>
  <c r="C4689" i="11"/>
  <c r="C4697" i="11"/>
  <c r="C4705" i="11"/>
  <c r="C4713" i="11"/>
  <c r="C4721" i="11"/>
  <c r="C4729" i="11"/>
  <c r="C4737" i="11"/>
  <c r="C4745" i="11"/>
  <c r="C4753" i="11"/>
  <c r="C4761" i="11"/>
  <c r="C4769" i="11"/>
  <c r="C4777" i="11"/>
  <c r="C4785" i="11"/>
  <c r="C4793" i="11"/>
  <c r="C4801" i="11"/>
  <c r="C4809" i="11"/>
  <c r="C4817" i="11"/>
  <c r="C4825" i="11"/>
  <c r="C4833" i="11"/>
  <c r="C4841" i="11"/>
  <c r="C4849" i="11"/>
  <c r="C4857" i="11"/>
  <c r="C4865" i="11"/>
  <c r="C4873" i="11"/>
  <c r="C4881" i="11"/>
  <c r="C4889" i="11"/>
  <c r="C4897" i="11"/>
  <c r="C4905" i="11"/>
  <c r="C4913" i="11"/>
  <c r="C4921" i="11"/>
  <c r="C4929" i="11"/>
  <c r="C4937" i="11"/>
  <c r="C4945" i="11"/>
  <c r="C4953" i="11"/>
  <c r="C4961" i="11"/>
  <c r="C4969" i="11"/>
  <c r="C4977" i="11"/>
  <c r="C4985" i="11"/>
  <c r="C4993" i="11"/>
  <c r="C5001" i="11"/>
  <c r="C5009" i="11"/>
  <c r="F5006" i="11"/>
  <c r="F4998" i="11"/>
  <c r="F4990" i="11"/>
  <c r="F4982" i="11"/>
  <c r="F4974" i="11"/>
  <c r="F4966" i="11"/>
  <c r="F4958" i="11"/>
  <c r="F4950" i="11"/>
  <c r="F4942" i="11"/>
  <c r="F4934" i="11"/>
  <c r="F4926" i="11"/>
  <c r="F4918" i="11"/>
  <c r="F4910" i="11"/>
  <c r="F4902" i="11"/>
  <c r="F4894" i="11"/>
  <c r="F4886" i="11"/>
  <c r="F4878" i="11"/>
  <c r="F4870" i="11"/>
  <c r="F4862" i="11"/>
  <c r="F4854" i="11"/>
  <c r="F4846" i="11"/>
  <c r="F4838" i="11"/>
  <c r="F4830" i="11"/>
  <c r="F4822" i="11"/>
  <c r="F4814" i="11"/>
  <c r="F4806" i="11"/>
  <c r="F4798" i="11"/>
  <c r="F4790" i="11"/>
  <c r="F4782" i="11"/>
  <c r="F4774" i="11"/>
  <c r="F4766" i="11"/>
  <c r="F4758" i="11"/>
  <c r="F4750" i="11"/>
  <c r="F4742" i="11"/>
  <c r="F4734" i="11"/>
  <c r="F4726" i="11"/>
  <c r="F4718" i="11"/>
  <c r="F4710" i="11"/>
  <c r="F4702" i="11"/>
  <c r="F4694" i="11"/>
  <c r="F4686" i="11"/>
  <c r="F4678" i="11"/>
  <c r="F4670" i="11"/>
  <c r="F4662" i="11"/>
  <c r="F4654" i="11"/>
  <c r="F4646" i="11"/>
  <c r="F4638" i="11"/>
  <c r="F4630" i="11"/>
  <c r="F4622" i="11"/>
  <c r="F4614" i="11"/>
  <c r="F4606" i="11"/>
  <c r="F4598" i="11"/>
  <c r="F4590" i="11"/>
  <c r="F4582" i="11"/>
  <c r="F4574" i="11"/>
  <c r="F4566" i="11"/>
  <c r="F4558" i="11"/>
  <c r="F4550" i="11"/>
  <c r="F4542" i="11"/>
  <c r="F4534" i="11"/>
  <c r="F4526" i="11"/>
  <c r="F4518" i="11"/>
  <c r="F4510" i="11"/>
  <c r="F4502" i="11"/>
  <c r="F4494" i="11"/>
  <c r="F4486" i="11"/>
  <c r="F4478" i="11"/>
  <c r="F4470" i="11"/>
  <c r="F4462" i="11"/>
  <c r="F4454" i="11"/>
  <c r="F4446" i="11"/>
  <c r="F4438" i="11"/>
  <c r="F4430" i="11"/>
  <c r="F4422" i="11"/>
  <c r="F4414" i="11"/>
  <c r="F4406" i="11"/>
  <c r="F4398" i="11"/>
  <c r="F4390" i="11"/>
  <c r="F4382" i="11"/>
  <c r="F4374" i="11"/>
  <c r="F4366" i="11"/>
  <c r="F4358" i="11"/>
  <c r="F4350" i="11"/>
  <c r="F4342" i="11"/>
  <c r="F4334" i="11"/>
  <c r="F4326" i="11"/>
  <c r="F4318" i="11"/>
  <c r="F4310" i="11"/>
  <c r="F4302" i="11"/>
  <c r="F4294" i="11"/>
  <c r="F4286" i="11"/>
  <c r="F4278" i="11"/>
  <c r="F4270" i="11"/>
  <c r="F4262" i="11"/>
  <c r="F4254" i="11"/>
  <c r="F4246" i="11"/>
  <c r="F4238" i="11"/>
  <c r="F4230" i="11"/>
  <c r="F4222" i="11"/>
  <c r="F4214" i="11"/>
  <c r="F4206" i="11"/>
  <c r="F4198" i="11"/>
  <c r="F4190" i="11"/>
  <c r="F4182" i="11"/>
  <c r="F4174" i="11"/>
  <c r="F4166" i="11"/>
  <c r="F4158" i="11"/>
  <c r="F4150" i="11"/>
  <c r="F4142" i="11"/>
  <c r="F4134" i="11"/>
  <c r="F4126" i="11"/>
  <c r="F4118" i="11"/>
  <c r="F4110" i="11"/>
  <c r="F4102" i="11"/>
  <c r="F4094" i="11"/>
  <c r="F4086" i="11"/>
  <c r="F4078" i="11"/>
  <c r="F4070" i="11"/>
  <c r="F4062" i="11"/>
  <c r="F4054" i="11"/>
  <c r="F4046" i="11"/>
  <c r="F4038" i="11"/>
  <c r="F4030" i="11"/>
  <c r="F4022" i="11"/>
  <c r="F4014" i="11"/>
  <c r="F4006" i="11"/>
  <c r="F3998" i="11"/>
  <c r="F3990" i="11"/>
  <c r="F3982" i="11"/>
  <c r="F3974" i="11"/>
  <c r="F3966" i="11"/>
  <c r="F3958" i="11"/>
  <c r="F3950" i="11"/>
  <c r="F3942" i="11"/>
  <c r="F3934" i="11"/>
  <c r="F3926" i="11"/>
  <c r="F3918" i="11"/>
  <c r="F3910" i="11"/>
  <c r="F3902" i="11"/>
  <c r="F3894" i="11"/>
  <c r="F3886" i="11"/>
  <c r="F3878" i="11"/>
  <c r="F3870" i="11"/>
  <c r="F3862" i="11"/>
  <c r="F3854" i="11"/>
  <c r="F3846" i="11"/>
  <c r="F3838" i="11"/>
  <c r="F3830" i="11"/>
  <c r="F3822" i="11"/>
  <c r="F3814" i="11"/>
  <c r="F3806" i="11"/>
  <c r="F3798" i="11"/>
  <c r="F3790" i="11"/>
  <c r="F3782" i="11"/>
  <c r="F3774" i="11"/>
  <c r="F3766" i="11"/>
  <c r="F3758" i="11"/>
  <c r="F3750" i="11"/>
  <c r="F3742" i="11"/>
  <c r="F3734" i="11"/>
  <c r="F3726" i="11"/>
  <c r="F3718" i="11"/>
  <c r="F3710" i="11"/>
  <c r="F3702" i="11"/>
  <c r="F3694" i="11"/>
  <c r="F3686" i="11"/>
  <c r="F3678" i="11"/>
  <c r="F3670" i="11"/>
  <c r="F3662" i="11"/>
  <c r="F3654" i="11"/>
  <c r="F3646" i="11"/>
  <c r="F3638" i="11"/>
  <c r="F3630" i="11"/>
  <c r="F3622" i="11"/>
  <c r="F3614" i="11"/>
  <c r="F3606" i="11"/>
  <c r="F3598" i="11"/>
  <c r="F3590" i="11"/>
  <c r="F3582" i="11"/>
  <c r="F3574" i="11"/>
  <c r="F3566" i="11"/>
  <c r="F3558" i="11"/>
  <c r="F3550" i="11"/>
  <c r="F3542" i="11"/>
  <c r="F3534" i="11"/>
  <c r="F3526" i="11"/>
  <c r="F3518" i="11"/>
  <c r="F3510" i="11"/>
  <c r="F3502" i="11"/>
  <c r="F3494" i="11"/>
  <c r="F3486" i="11"/>
  <c r="F3478" i="11"/>
  <c r="F3470" i="11"/>
  <c r="F3462" i="11"/>
  <c r="F3454" i="11"/>
  <c r="F3446" i="11"/>
  <c r="F3438" i="11"/>
  <c r="F3430" i="11"/>
  <c r="F3422" i="11"/>
  <c r="F3414" i="11"/>
  <c r="F3406" i="11"/>
  <c r="F3398" i="11"/>
  <c r="F3390" i="11"/>
  <c r="F3382" i="11"/>
  <c r="F3374" i="11"/>
  <c r="F3366" i="11"/>
  <c r="F3358" i="11"/>
  <c r="F3350" i="11"/>
  <c r="F3342" i="11"/>
  <c r="F3334" i="11"/>
  <c r="F3326" i="11"/>
  <c r="F3318" i="11"/>
  <c r="F3310" i="11"/>
  <c r="F3302" i="11"/>
  <c r="F3294" i="11"/>
  <c r="F3286" i="11"/>
  <c r="F3278" i="11"/>
  <c r="F3270" i="11"/>
  <c r="F3262" i="11"/>
  <c r="F3254" i="11"/>
  <c r="F3246" i="11"/>
  <c r="F3238" i="11"/>
  <c r="F3230" i="11"/>
  <c r="F3222" i="11"/>
  <c r="F3214" i="11"/>
  <c r="F3206" i="11"/>
  <c r="F3198" i="11"/>
  <c r="F3190" i="11"/>
  <c r="F3182" i="11"/>
  <c r="F3174" i="11"/>
  <c r="F3166" i="11"/>
  <c r="F3158" i="11"/>
  <c r="F3150" i="11"/>
  <c r="F3142" i="11"/>
  <c r="F3134" i="11"/>
  <c r="F3126" i="11"/>
  <c r="F3118" i="11"/>
  <c r="F3110" i="11"/>
  <c r="F3102" i="11"/>
  <c r="F3094" i="11"/>
  <c r="F3086" i="11"/>
  <c r="F3078" i="11"/>
  <c r="F3070" i="11"/>
  <c r="F3062" i="11"/>
  <c r="F3054" i="11"/>
  <c r="F3046" i="11"/>
  <c r="F3038" i="11"/>
  <c r="F3030" i="11"/>
  <c r="F3022" i="11"/>
  <c r="F3014" i="11"/>
  <c r="F3006" i="11"/>
  <c r="F2998" i="11"/>
  <c r="F2990" i="11"/>
  <c r="F2982" i="11"/>
  <c r="F2974" i="11"/>
  <c r="F2966" i="11"/>
  <c r="F2958" i="11"/>
  <c r="F2950" i="11"/>
  <c r="F2942" i="11"/>
  <c r="F2934" i="11"/>
  <c r="F2926" i="11"/>
  <c r="F2918" i="11"/>
  <c r="F2910" i="11"/>
  <c r="F2902" i="11"/>
  <c r="F2894" i="11"/>
  <c r="F2886" i="11"/>
  <c r="F2878" i="11"/>
  <c r="F2870" i="11"/>
  <c r="F2862" i="11"/>
  <c r="F2854" i="11"/>
  <c r="F2846" i="11"/>
  <c r="F2838" i="11"/>
  <c r="F2830" i="11"/>
  <c r="F2822" i="11"/>
  <c r="F2814" i="11"/>
  <c r="F2806" i="11"/>
  <c r="F2798" i="11"/>
  <c r="F2790" i="11"/>
  <c r="F2782" i="11"/>
  <c r="F2774" i="11"/>
  <c r="F2766" i="11"/>
  <c r="F2758" i="11"/>
  <c r="F2750" i="11"/>
  <c r="F2742" i="11"/>
  <c r="F2734" i="11"/>
  <c r="F2726" i="11"/>
  <c r="F2718" i="11"/>
  <c r="F2710" i="11"/>
  <c r="F2702" i="11"/>
  <c r="F2694" i="11"/>
  <c r="F2686" i="11"/>
  <c r="F2678" i="11"/>
  <c r="F2670" i="11"/>
  <c r="F2662" i="11"/>
  <c r="F2654" i="11"/>
  <c r="F2646" i="11"/>
  <c r="F2638" i="11"/>
  <c r="F2630" i="11"/>
  <c r="F2622" i="11"/>
  <c r="F2614" i="11"/>
  <c r="F2606" i="11"/>
  <c r="F2598" i="11"/>
  <c r="F2590" i="11"/>
  <c r="F2582" i="11"/>
  <c r="F2574" i="11"/>
  <c r="F2566" i="11"/>
  <c r="F2558" i="11"/>
  <c r="F2550" i="11"/>
  <c r="F2542" i="11"/>
  <c r="F2534" i="11"/>
  <c r="F2526" i="11"/>
  <c r="F2518" i="11"/>
  <c r="F2510" i="11"/>
  <c r="F2502" i="11"/>
  <c r="F2494" i="11"/>
  <c r="F2486" i="11"/>
  <c r="F2478" i="11"/>
  <c r="F2470" i="11"/>
  <c r="F2462" i="11"/>
  <c r="F2454" i="11"/>
  <c r="F2446" i="11"/>
  <c r="F2438" i="11"/>
  <c r="F2430" i="11"/>
  <c r="F2422" i="11"/>
  <c r="F2414" i="11"/>
  <c r="F2406" i="11"/>
  <c r="F2398" i="11"/>
  <c r="F2390" i="11"/>
  <c r="F2382" i="11"/>
  <c r="F2374" i="11"/>
  <c r="F2366" i="11"/>
  <c r="F2358" i="11"/>
  <c r="F2350" i="11"/>
  <c r="F2342" i="11"/>
  <c r="F2334" i="11"/>
  <c r="F2326" i="11"/>
  <c r="F2318" i="11"/>
  <c r="F2310" i="11"/>
  <c r="F2302" i="11"/>
  <c r="F2294" i="11"/>
  <c r="F2286" i="11"/>
  <c r="F2278" i="11"/>
  <c r="F2270" i="11"/>
  <c r="F2262" i="11"/>
  <c r="F2254" i="11"/>
  <c r="F2246" i="11"/>
  <c r="F2238" i="11"/>
  <c r="F2230" i="11"/>
  <c r="F2222" i="11"/>
  <c r="F2214" i="11"/>
  <c r="F2206" i="11"/>
  <c r="F2198" i="11"/>
  <c r="F2190" i="11"/>
  <c r="F2182" i="11"/>
  <c r="F2174" i="11"/>
  <c r="F2166" i="11"/>
  <c r="F2158" i="11"/>
  <c r="F2150" i="11"/>
  <c r="F2142" i="11"/>
  <c r="F2134" i="11"/>
  <c r="F2126" i="11"/>
  <c r="F2118" i="11"/>
  <c r="F2110" i="11"/>
  <c r="F2102" i="11"/>
  <c r="F2094" i="11"/>
  <c r="F2086" i="11"/>
  <c r="F2078" i="11"/>
  <c r="F2070" i="11"/>
  <c r="F2062" i="11"/>
  <c r="F2054" i="11"/>
  <c r="F2046" i="11"/>
  <c r="F2038" i="11"/>
  <c r="F2030" i="11"/>
  <c r="F2022" i="11"/>
  <c r="F2014" i="11"/>
  <c r="F2006" i="11"/>
  <c r="F1998" i="11"/>
  <c r="F1990" i="11"/>
  <c r="F1982" i="11"/>
  <c r="F1974" i="11"/>
  <c r="F1966" i="11"/>
  <c r="F1958" i="11"/>
  <c r="F1950" i="11"/>
  <c r="F1942" i="11"/>
  <c r="F1934" i="11"/>
  <c r="F1926" i="11"/>
  <c r="F1918" i="11"/>
  <c r="F1910" i="11"/>
  <c r="F1902" i="11"/>
  <c r="F1894" i="11"/>
  <c r="F1886" i="11"/>
  <c r="F1878" i="11"/>
  <c r="F1870" i="11"/>
  <c r="F1862" i="11"/>
  <c r="F1854" i="11"/>
  <c r="F1846" i="11"/>
  <c r="F1838" i="11"/>
  <c r="F1830" i="11"/>
  <c r="F1822" i="11"/>
  <c r="F1814" i="11"/>
  <c r="F1806" i="11"/>
  <c r="F1798" i="11"/>
  <c r="F1790" i="11"/>
  <c r="F1782" i="11"/>
  <c r="F1774" i="11"/>
  <c r="F1766" i="11"/>
  <c r="F1758" i="11"/>
  <c r="F1750" i="11"/>
  <c r="F1742" i="11"/>
  <c r="F1734" i="11"/>
  <c r="F1726" i="11"/>
  <c r="F1718" i="11"/>
  <c r="F1710" i="11"/>
  <c r="F1702" i="11"/>
  <c r="F1694" i="11"/>
  <c r="F1686" i="11"/>
  <c r="F1678" i="11"/>
  <c r="F1670" i="11"/>
  <c r="F1662" i="11"/>
  <c r="F1654" i="11"/>
  <c r="F1646" i="11"/>
  <c r="F1638" i="11"/>
  <c r="F1630" i="11"/>
  <c r="F1622" i="11"/>
  <c r="F1614" i="11"/>
  <c r="F1606" i="11"/>
  <c r="F1598" i="11"/>
  <c r="F1590" i="11"/>
  <c r="F1582" i="11"/>
  <c r="F1574" i="11"/>
  <c r="F1566" i="11"/>
  <c r="F1558" i="11"/>
  <c r="F1550" i="11"/>
  <c r="F1542" i="11"/>
  <c r="F1534" i="11"/>
  <c r="F1526" i="11"/>
  <c r="F1518" i="11"/>
  <c r="F1510" i="11"/>
  <c r="F1502" i="11"/>
  <c r="F1494" i="11"/>
  <c r="F1486" i="11"/>
  <c r="F1478" i="11"/>
  <c r="F1470" i="11"/>
  <c r="F1462" i="11"/>
  <c r="F1454" i="11"/>
  <c r="F1446" i="11"/>
  <c r="F1438" i="11"/>
  <c r="F1430" i="11"/>
  <c r="F1422" i="11"/>
  <c r="F1414" i="11"/>
  <c r="F1406" i="11"/>
  <c r="F1398" i="11"/>
  <c r="F1390" i="11"/>
  <c r="F1382" i="11"/>
  <c r="F1374" i="11"/>
  <c r="F1366" i="11"/>
  <c r="F1358" i="11"/>
  <c r="F1350" i="11"/>
  <c r="F1342" i="11"/>
  <c r="F1334" i="11"/>
  <c r="F1326" i="11"/>
  <c r="F1318" i="11"/>
  <c r="F1310" i="11"/>
  <c r="F1302" i="11"/>
  <c r="F1294" i="11"/>
  <c r="F1286" i="11"/>
  <c r="F1278" i="11"/>
  <c r="F1270" i="11"/>
  <c r="F1262" i="11"/>
  <c r="F1254" i="11"/>
  <c r="F1246" i="11"/>
  <c r="F1238" i="11"/>
  <c r="F1230" i="11"/>
  <c r="F1222" i="11"/>
  <c r="F1214" i="11"/>
  <c r="F1206" i="11"/>
  <c r="F1198" i="11"/>
  <c r="F1190" i="11"/>
  <c r="F1182" i="11"/>
  <c r="F1174" i="11"/>
  <c r="F1166" i="11"/>
  <c r="F1158" i="11"/>
  <c r="F1150" i="11"/>
  <c r="F1142" i="11"/>
  <c r="F1134" i="11"/>
  <c r="F1126" i="11"/>
  <c r="F1118" i="11"/>
  <c r="F1110" i="11"/>
  <c r="F1102" i="11"/>
  <c r="F1094" i="11"/>
  <c r="F1086" i="11"/>
  <c r="F1078" i="11"/>
  <c r="F1070" i="11"/>
  <c r="F1062" i="11"/>
  <c r="F1054" i="11"/>
  <c r="F1046" i="11"/>
  <c r="F1038" i="11"/>
  <c r="F1030" i="11"/>
  <c r="F1022" i="11"/>
  <c r="F1014" i="11"/>
  <c r="F1006" i="11"/>
  <c r="F998" i="11"/>
  <c r="F990" i="11"/>
  <c r="F982" i="11"/>
  <c r="F974" i="11"/>
  <c r="F966" i="11"/>
  <c r="F958" i="11"/>
  <c r="F950" i="11"/>
  <c r="F942" i="11"/>
  <c r="F934" i="11"/>
  <c r="F926" i="11"/>
  <c r="F918" i="11"/>
  <c r="F910" i="11"/>
  <c r="F902" i="11"/>
  <c r="F894" i="11"/>
  <c r="F886" i="11"/>
  <c r="F878" i="11"/>
  <c r="F870" i="11"/>
  <c r="F862" i="11"/>
  <c r="F854" i="11"/>
  <c r="F846" i="11"/>
  <c r="F838" i="11"/>
  <c r="F830" i="11"/>
  <c r="F822" i="11"/>
  <c r="F814" i="11"/>
  <c r="F806" i="11"/>
  <c r="F798" i="11"/>
  <c r="F790" i="11"/>
  <c r="F782" i="11"/>
  <c r="F774" i="11"/>
  <c r="F766" i="11"/>
  <c r="F758" i="11"/>
  <c r="F750" i="11"/>
  <c r="F742" i="11"/>
  <c r="F734" i="11"/>
  <c r="F726" i="11"/>
  <c r="F718" i="11"/>
  <c r="F710" i="11"/>
  <c r="F702" i="11"/>
  <c r="F694" i="11"/>
  <c r="F686" i="11"/>
  <c r="F678" i="11"/>
  <c r="F670" i="11"/>
  <c r="F662" i="11"/>
  <c r="F654" i="11"/>
  <c r="F646" i="11"/>
  <c r="F638" i="11"/>
  <c r="F630" i="11"/>
  <c r="F622" i="11"/>
  <c r="F614" i="11"/>
  <c r="F606" i="11"/>
  <c r="F598" i="11"/>
  <c r="F590" i="11"/>
  <c r="F582" i="11"/>
  <c r="F574" i="11"/>
  <c r="F566" i="11"/>
  <c r="F558" i="11"/>
  <c r="F550" i="11"/>
  <c r="F542" i="11"/>
  <c r="F534" i="11"/>
  <c r="F526" i="11"/>
  <c r="F518" i="11"/>
  <c r="F510" i="11"/>
  <c r="F502" i="11"/>
  <c r="F494" i="11"/>
  <c r="F486" i="11"/>
  <c r="F478" i="11"/>
  <c r="F470" i="11"/>
  <c r="F462" i="11"/>
  <c r="F454" i="11"/>
  <c r="F446" i="11"/>
  <c r="F438" i="11"/>
  <c r="F430" i="11"/>
  <c r="F422" i="11"/>
  <c r="F414" i="11"/>
  <c r="F406" i="11"/>
  <c r="F398" i="11"/>
  <c r="F390" i="11"/>
  <c r="F382" i="11"/>
  <c r="F374" i="11"/>
  <c r="F366" i="11"/>
  <c r="F358" i="11"/>
  <c r="F350" i="11"/>
  <c r="F342" i="11"/>
  <c r="F334" i="11"/>
  <c r="F326" i="11"/>
  <c r="F318" i="11"/>
  <c r="F310" i="11"/>
  <c r="F302" i="11"/>
  <c r="F294" i="11"/>
  <c r="F286" i="11"/>
  <c r="F278" i="11"/>
  <c r="F270" i="11"/>
  <c r="F262" i="11"/>
  <c r="F254" i="11"/>
  <c r="F246" i="11"/>
  <c r="F238" i="11"/>
  <c r="F230" i="11"/>
  <c r="F222" i="11"/>
  <c r="F214" i="11"/>
  <c r="F206" i="11"/>
  <c r="F198" i="11"/>
  <c r="F190" i="11"/>
  <c r="F182" i="11"/>
  <c r="F174" i="11"/>
  <c r="F166" i="11"/>
  <c r="F158" i="11"/>
  <c r="F150" i="11"/>
  <c r="F142" i="11"/>
  <c r="F134" i="11"/>
  <c r="F126" i="11"/>
  <c r="F118" i="11"/>
  <c r="F110" i="11"/>
  <c r="F102" i="11"/>
  <c r="F94" i="11"/>
  <c r="F86" i="11"/>
  <c r="F78" i="11"/>
  <c r="F70" i="11"/>
  <c r="F62" i="11"/>
  <c r="F54" i="11"/>
  <c r="F46" i="11"/>
  <c r="F38" i="11"/>
  <c r="F30" i="11"/>
  <c r="F22" i="11"/>
  <c r="F14" i="11"/>
  <c r="C18" i="11"/>
  <c r="C26" i="11"/>
  <c r="C34" i="11"/>
  <c r="C42" i="11"/>
  <c r="C50" i="11"/>
  <c r="C58" i="11"/>
  <c r="C66" i="11"/>
  <c r="C74" i="11"/>
  <c r="C82" i="11"/>
  <c r="C90" i="11"/>
  <c r="C98" i="11"/>
  <c r="C106" i="11"/>
  <c r="C114" i="11"/>
  <c r="C122" i="11"/>
  <c r="C130" i="11"/>
  <c r="C138" i="11"/>
  <c r="C146" i="11"/>
  <c r="C154" i="11"/>
  <c r="C162" i="11"/>
  <c r="C170" i="11"/>
  <c r="C178" i="11"/>
  <c r="C186" i="11"/>
  <c r="C194" i="11"/>
  <c r="C202" i="11"/>
  <c r="C210" i="11"/>
  <c r="C218" i="11"/>
  <c r="C226" i="11"/>
  <c r="C234" i="11"/>
  <c r="C242" i="11"/>
  <c r="C250" i="11"/>
  <c r="C258" i="11"/>
  <c r="C266" i="11"/>
  <c r="C274" i="11"/>
  <c r="C282" i="11"/>
  <c r="C290" i="11"/>
  <c r="C298" i="11"/>
  <c r="C306" i="11"/>
  <c r="C314" i="11"/>
  <c r="C322" i="11"/>
  <c r="C330" i="11"/>
  <c r="C338" i="11"/>
  <c r="C346" i="11"/>
  <c r="C354" i="11"/>
  <c r="C362" i="11"/>
  <c r="C370" i="11"/>
  <c r="C378" i="11"/>
  <c r="C386" i="11"/>
  <c r="C394" i="11"/>
  <c r="C402" i="11"/>
  <c r="C410" i="11"/>
  <c r="C418" i="11"/>
  <c r="C426" i="11"/>
  <c r="C434" i="11"/>
  <c r="C442" i="11"/>
  <c r="C450" i="11"/>
  <c r="C458" i="11"/>
  <c r="C466" i="11"/>
  <c r="C474" i="11"/>
  <c r="C482" i="11"/>
  <c r="C490" i="11"/>
  <c r="C498" i="11"/>
  <c r="C506" i="11"/>
  <c r="C514" i="11"/>
  <c r="C522" i="11"/>
  <c r="C530" i="11"/>
  <c r="C538" i="11"/>
  <c r="C546" i="11"/>
  <c r="C554" i="11"/>
  <c r="C562" i="11"/>
  <c r="C570" i="11"/>
  <c r="C578" i="11"/>
  <c r="C586" i="11"/>
  <c r="C594" i="11"/>
  <c r="C602" i="11"/>
  <c r="C610" i="11"/>
  <c r="C618" i="11"/>
  <c r="C626" i="11"/>
  <c r="C634" i="11"/>
  <c r="C642" i="11"/>
  <c r="C650" i="11"/>
  <c r="C658" i="11"/>
  <c r="C666" i="11"/>
  <c r="C674" i="11"/>
  <c r="C682" i="11"/>
  <c r="C690" i="11"/>
  <c r="C698" i="11"/>
  <c r="C706" i="11"/>
  <c r="C714" i="11"/>
  <c r="C722" i="11"/>
  <c r="C730" i="11"/>
  <c r="C738" i="11"/>
  <c r="C746" i="11"/>
  <c r="C754" i="11"/>
  <c r="C762" i="11"/>
  <c r="C770" i="11"/>
  <c r="C778" i="11"/>
  <c r="C786" i="11"/>
  <c r="C794" i="11"/>
  <c r="C802" i="11"/>
  <c r="C810" i="11"/>
  <c r="C818" i="11"/>
  <c r="C826" i="11"/>
  <c r="C834" i="11"/>
  <c r="C842" i="11"/>
  <c r="C850" i="11"/>
  <c r="C858" i="11"/>
  <c r="C866" i="11"/>
  <c r="C874" i="11"/>
  <c r="C882" i="11"/>
  <c r="C890" i="11"/>
  <c r="C898" i="11"/>
  <c r="C906" i="11"/>
  <c r="C914" i="11"/>
  <c r="C922" i="11"/>
  <c r="C930" i="11"/>
  <c r="C938" i="11"/>
  <c r="C946" i="11"/>
  <c r="C954" i="11"/>
  <c r="C962" i="11"/>
  <c r="C970" i="11"/>
  <c r="C978" i="11"/>
  <c r="C986" i="11"/>
  <c r="C994" i="11"/>
  <c r="C1002" i="11"/>
  <c r="C1010" i="11"/>
  <c r="C1018" i="11"/>
  <c r="C1026" i="11"/>
  <c r="C1034" i="11"/>
  <c r="C1042" i="11"/>
  <c r="C1050" i="11"/>
  <c r="C1058" i="11"/>
  <c r="C1066" i="11"/>
  <c r="C1074" i="11"/>
  <c r="C1082" i="11"/>
  <c r="C1090" i="11"/>
  <c r="C1098" i="11"/>
  <c r="C1106" i="11"/>
  <c r="C1114" i="11"/>
  <c r="C1122" i="11"/>
  <c r="C1130" i="11"/>
  <c r="C1138" i="11"/>
  <c r="C1146" i="11"/>
  <c r="C1154" i="11"/>
  <c r="C1162" i="11"/>
  <c r="C1170" i="11"/>
  <c r="C1178" i="11"/>
  <c r="C1186" i="11"/>
  <c r="C1194" i="11"/>
  <c r="C1202" i="11"/>
  <c r="C1210" i="11"/>
  <c r="C1218" i="11"/>
  <c r="C1226" i="11"/>
  <c r="C1234" i="11"/>
  <c r="C1242" i="11"/>
  <c r="C1250" i="11"/>
  <c r="C1258" i="11"/>
  <c r="C1266" i="11"/>
  <c r="C1274" i="11"/>
  <c r="C1282" i="11"/>
  <c r="C1290" i="11"/>
  <c r="C1298" i="11"/>
  <c r="C1306" i="11"/>
  <c r="C1314" i="11"/>
  <c r="C1322" i="11"/>
  <c r="C1330" i="11"/>
  <c r="C1338" i="11"/>
  <c r="C1346" i="11"/>
  <c r="C1354" i="11"/>
  <c r="C1362" i="11"/>
  <c r="C1370" i="11"/>
  <c r="C1378" i="11"/>
  <c r="C1386" i="11"/>
  <c r="C1394" i="11"/>
  <c r="C1402" i="11"/>
  <c r="C1410" i="11"/>
  <c r="C1418" i="11"/>
  <c r="C1426" i="11"/>
  <c r="C1434" i="11"/>
  <c r="C1442" i="11"/>
  <c r="C1450" i="11"/>
  <c r="C1458" i="11"/>
  <c r="C1466" i="11"/>
  <c r="C1474" i="11"/>
  <c r="C1482" i="11"/>
  <c r="C1490" i="11"/>
  <c r="C1498" i="11"/>
  <c r="C1506" i="11"/>
  <c r="C1514" i="11"/>
  <c r="C1522" i="11"/>
  <c r="C1530" i="11"/>
  <c r="C1538" i="11"/>
  <c r="C1546" i="11"/>
  <c r="C1554" i="11"/>
  <c r="C1562" i="11"/>
  <c r="C1570" i="11"/>
  <c r="C1578" i="11"/>
  <c r="C1586" i="11"/>
  <c r="C1594" i="11"/>
  <c r="C1602" i="11"/>
  <c r="C1610" i="11"/>
  <c r="C1618" i="11"/>
  <c r="C1626" i="11"/>
  <c r="C1634" i="11"/>
  <c r="C1642" i="11"/>
  <c r="C1650" i="11"/>
  <c r="C1658" i="11"/>
  <c r="C1666" i="11"/>
  <c r="C1674" i="11"/>
  <c r="C1682" i="11"/>
  <c r="C1690" i="11"/>
  <c r="C1698" i="11"/>
  <c r="C1706" i="11"/>
  <c r="C1714" i="11"/>
  <c r="C1722" i="11"/>
  <c r="C1730" i="11"/>
  <c r="C1738" i="11"/>
  <c r="C1746" i="11"/>
  <c r="C1754" i="11"/>
  <c r="C1762" i="11"/>
  <c r="C1770" i="11"/>
  <c r="C1778" i="11"/>
  <c r="C1786" i="11"/>
  <c r="C1794" i="11"/>
  <c r="C1802" i="11"/>
  <c r="C1810" i="11"/>
  <c r="C1818" i="11"/>
  <c r="C1826" i="11"/>
  <c r="C1834" i="11"/>
  <c r="C1842" i="11"/>
  <c r="C1850" i="11"/>
  <c r="C1858" i="11"/>
  <c r="C1866" i="11"/>
  <c r="C1874" i="11"/>
  <c r="C1882" i="11"/>
  <c r="C1890" i="11"/>
  <c r="C1898" i="11"/>
  <c r="C1906" i="11"/>
  <c r="C1914" i="11"/>
  <c r="C1922" i="11"/>
  <c r="C1930" i="11"/>
  <c r="C1938" i="11"/>
  <c r="C1946" i="11"/>
  <c r="C1954" i="11"/>
  <c r="C1962" i="11"/>
  <c r="C1970" i="11"/>
  <c r="C1978" i="11"/>
  <c r="C1986" i="11"/>
  <c r="C1994" i="11"/>
  <c r="C2002" i="11"/>
  <c r="C2010" i="11"/>
  <c r="C2018" i="11"/>
  <c r="C2026" i="11"/>
  <c r="C2034" i="11"/>
  <c r="C2042" i="11"/>
  <c r="C2050" i="11"/>
  <c r="C2058" i="11"/>
  <c r="C2066" i="11"/>
  <c r="C2074" i="11"/>
  <c r="C2082" i="11"/>
  <c r="C2090" i="11"/>
  <c r="C2098" i="11"/>
  <c r="C2106" i="11"/>
  <c r="C2114" i="11"/>
  <c r="C2122" i="11"/>
  <c r="C2130" i="11"/>
  <c r="C2138" i="11"/>
  <c r="C2146" i="11"/>
  <c r="C2154" i="11"/>
  <c r="C2162" i="11"/>
  <c r="C2170" i="11"/>
  <c r="C2178" i="11"/>
  <c r="C2186" i="11"/>
  <c r="C2194" i="11"/>
  <c r="C2202" i="11"/>
  <c r="C2210" i="11"/>
  <c r="C2218" i="11"/>
  <c r="C2226" i="11"/>
  <c r="C2234" i="11"/>
  <c r="C2242" i="11"/>
  <c r="C2250" i="11"/>
  <c r="C2258" i="11"/>
  <c r="C2266" i="11"/>
  <c r="C2274" i="11"/>
  <c r="C2282" i="11"/>
  <c r="C2290" i="11"/>
  <c r="C2298" i="11"/>
  <c r="C2306" i="11"/>
  <c r="C2314" i="11"/>
  <c r="C2322" i="11"/>
  <c r="C2330" i="11"/>
  <c r="C2338" i="11"/>
  <c r="C2346" i="11"/>
  <c r="C2354" i="11"/>
  <c r="C2362" i="11"/>
  <c r="C2370" i="11"/>
  <c r="C2378" i="11"/>
  <c r="C2386" i="11"/>
  <c r="C2394" i="11"/>
  <c r="C2402" i="11"/>
  <c r="C2410" i="11"/>
  <c r="C2418" i="11"/>
  <c r="C2426" i="11"/>
  <c r="C2434" i="11"/>
  <c r="C2442" i="11"/>
  <c r="C2450" i="11"/>
  <c r="C2458" i="11"/>
  <c r="C2466" i="11"/>
  <c r="C2474" i="11"/>
  <c r="C2482" i="11"/>
  <c r="C2490" i="11"/>
  <c r="C2498" i="11"/>
  <c r="C2506" i="11"/>
  <c r="C2514" i="11"/>
  <c r="C2522" i="11"/>
  <c r="C2530" i="11"/>
  <c r="C2538" i="11"/>
  <c r="C2546" i="11"/>
  <c r="C2554" i="11"/>
  <c r="C2562" i="11"/>
  <c r="C2570" i="11"/>
  <c r="C2578" i="11"/>
  <c r="C2586" i="11"/>
  <c r="C2594" i="11"/>
  <c r="C2602" i="11"/>
  <c r="C2610" i="11"/>
  <c r="C2618" i="11"/>
  <c r="C2626" i="11"/>
  <c r="C2634" i="11"/>
  <c r="C2642" i="11"/>
  <c r="C2650" i="11"/>
  <c r="C2658" i="11"/>
  <c r="C2666" i="11"/>
  <c r="C2674" i="11"/>
  <c r="C2682" i="11"/>
  <c r="C2690" i="11"/>
  <c r="C2698" i="11"/>
  <c r="C2706" i="11"/>
  <c r="C2714" i="11"/>
  <c r="C2722" i="11"/>
  <c r="C2730" i="11"/>
  <c r="C2738" i="11"/>
  <c r="C2746" i="11"/>
  <c r="C2754" i="11"/>
  <c r="C2762" i="11"/>
  <c r="C2770" i="11"/>
  <c r="C2778" i="11"/>
  <c r="C2786" i="11"/>
  <c r="C2794" i="11"/>
  <c r="C2802" i="11"/>
  <c r="C2810" i="11"/>
  <c r="C2818" i="11"/>
  <c r="C2826" i="11"/>
  <c r="C2834" i="11"/>
  <c r="C2842" i="11"/>
  <c r="C2850" i="11"/>
  <c r="C2858" i="11"/>
  <c r="C2866" i="11"/>
  <c r="C2874" i="11"/>
  <c r="C2882" i="11"/>
  <c r="C2890" i="11"/>
  <c r="C2898" i="11"/>
  <c r="C2906" i="11"/>
  <c r="C2914" i="11"/>
  <c r="C2922" i="11"/>
  <c r="C2930" i="11"/>
  <c r="C2938" i="11"/>
  <c r="C2946" i="11"/>
  <c r="C2954" i="11"/>
  <c r="C2962" i="11"/>
  <c r="C2970" i="11"/>
  <c r="C2978" i="11"/>
  <c r="C2986" i="11"/>
  <c r="C2994" i="11"/>
  <c r="C3002" i="11"/>
  <c r="C3010" i="11"/>
  <c r="C3018" i="11"/>
  <c r="C3026" i="11"/>
  <c r="C3034" i="11"/>
  <c r="C3042" i="11"/>
  <c r="C3050" i="11"/>
  <c r="C3058" i="11"/>
  <c r="C3066" i="11"/>
  <c r="C3074" i="11"/>
  <c r="C3082" i="11"/>
  <c r="C3090" i="11"/>
  <c r="C3098" i="11"/>
  <c r="C3106" i="11"/>
  <c r="C3114" i="11"/>
  <c r="C3122" i="11"/>
  <c r="C3130" i="11"/>
  <c r="C3138" i="11"/>
  <c r="C3146" i="11"/>
  <c r="C3154" i="11"/>
  <c r="C3162" i="11"/>
  <c r="C3170" i="11"/>
  <c r="C3178" i="11"/>
  <c r="C3186" i="11"/>
  <c r="C3194" i="11"/>
  <c r="C3202" i="11"/>
  <c r="C3210" i="11"/>
  <c r="C3218" i="11"/>
  <c r="C3226" i="11"/>
  <c r="C3234" i="11"/>
  <c r="C3242" i="11"/>
  <c r="C3250" i="11"/>
  <c r="C3258" i="11"/>
  <c r="C3266" i="11"/>
  <c r="C3274" i="11"/>
  <c r="C3282" i="11"/>
  <c r="C3290" i="11"/>
  <c r="C3298" i="11"/>
  <c r="C3306" i="11"/>
  <c r="C3314" i="11"/>
  <c r="C3322" i="11"/>
  <c r="C3330" i="11"/>
  <c r="C3338" i="11"/>
  <c r="C3346" i="11"/>
  <c r="C3354" i="11"/>
  <c r="C3362" i="11"/>
  <c r="C3370" i="11"/>
  <c r="C3378" i="11"/>
  <c r="C3386" i="11"/>
  <c r="C3394" i="11"/>
  <c r="C3402" i="11"/>
  <c r="C3410" i="11"/>
  <c r="C3418" i="11"/>
  <c r="C3426" i="11"/>
  <c r="C3434" i="11"/>
  <c r="C3442" i="11"/>
  <c r="C3450" i="11"/>
  <c r="C3458" i="11"/>
  <c r="C3466" i="11"/>
  <c r="C3474" i="11"/>
  <c r="C3482" i="11"/>
  <c r="C3490" i="11"/>
  <c r="C3498" i="11"/>
  <c r="C3506" i="11"/>
  <c r="C3514" i="11"/>
  <c r="C3522" i="11"/>
  <c r="C3530" i="11"/>
  <c r="C3538" i="11"/>
  <c r="C3546" i="11"/>
  <c r="C3554" i="11"/>
  <c r="C3562" i="11"/>
  <c r="C3570" i="11"/>
  <c r="C3578" i="11"/>
  <c r="C3586" i="11"/>
  <c r="C3594" i="11"/>
  <c r="C3602" i="11"/>
  <c r="C3610" i="11"/>
  <c r="C3618" i="11"/>
  <c r="C3626" i="11"/>
  <c r="C3634" i="11"/>
  <c r="C3642" i="11"/>
  <c r="C3650" i="11"/>
  <c r="C3658" i="11"/>
  <c r="C3666" i="11"/>
  <c r="C3674" i="11"/>
  <c r="C3682" i="11"/>
  <c r="C3690" i="11"/>
  <c r="C3698" i="11"/>
  <c r="C3706" i="11"/>
  <c r="C3714" i="11"/>
  <c r="C3722" i="11"/>
  <c r="C3730" i="11"/>
  <c r="C3738" i="11"/>
  <c r="C3746" i="11"/>
  <c r="C3754" i="11"/>
  <c r="C3762" i="11"/>
  <c r="C3770" i="11"/>
  <c r="C3778" i="11"/>
  <c r="C3786" i="11"/>
  <c r="C3794" i="11"/>
  <c r="C3802" i="11"/>
  <c r="C3810" i="11"/>
  <c r="C3818" i="11"/>
  <c r="C3826" i="11"/>
  <c r="C3834" i="11"/>
  <c r="C3842" i="11"/>
  <c r="C3850" i="11"/>
  <c r="C3858" i="11"/>
  <c r="C3866" i="11"/>
  <c r="C3874" i="11"/>
  <c r="C3882" i="11"/>
  <c r="C3890" i="11"/>
  <c r="C3898" i="11"/>
  <c r="C3906" i="11"/>
  <c r="C3914" i="11"/>
  <c r="C3922" i="11"/>
  <c r="C3930" i="11"/>
  <c r="C3938" i="11"/>
  <c r="C3946" i="11"/>
  <c r="C3954" i="11"/>
  <c r="C3962" i="11"/>
  <c r="C3970" i="11"/>
  <c r="C3978" i="11"/>
  <c r="C3986" i="11"/>
  <c r="C3994" i="11"/>
  <c r="C4002" i="11"/>
  <c r="C4010" i="11"/>
  <c r="C4018" i="11"/>
  <c r="C4026" i="11"/>
  <c r="C4034" i="11"/>
  <c r="C4042" i="11"/>
  <c r="C4050" i="11"/>
  <c r="C4058" i="11"/>
  <c r="C4066" i="11"/>
  <c r="C4074" i="11"/>
  <c r="C4082" i="11"/>
  <c r="C4090" i="11"/>
  <c r="C4098" i="11"/>
  <c r="C4106" i="11"/>
  <c r="C4114" i="11"/>
  <c r="C4122" i="11"/>
  <c r="C4130" i="11"/>
  <c r="C4138" i="11"/>
  <c r="C4146" i="11"/>
  <c r="C4154" i="11"/>
  <c r="C4162" i="11"/>
  <c r="C4170" i="11"/>
  <c r="C4178" i="11"/>
  <c r="C4186" i="11"/>
  <c r="C4194" i="11"/>
  <c r="C4202" i="11"/>
  <c r="C4210" i="11"/>
  <c r="C4218" i="11"/>
  <c r="C4226" i="11"/>
  <c r="C4234" i="11"/>
  <c r="C4242" i="11"/>
  <c r="C4250" i="11"/>
  <c r="C4258" i="11"/>
  <c r="C4266" i="11"/>
  <c r="C4274" i="11"/>
  <c r="C4282" i="11"/>
  <c r="C4290" i="11"/>
  <c r="C4298" i="11"/>
  <c r="C4306" i="11"/>
  <c r="C4314" i="11"/>
  <c r="C4322" i="11"/>
  <c r="C4330" i="11"/>
  <c r="C4338" i="11"/>
  <c r="C4346" i="11"/>
  <c r="C4354" i="11"/>
  <c r="C4362" i="11"/>
  <c r="C4370" i="11"/>
  <c r="C4378" i="11"/>
  <c r="C4386" i="11"/>
  <c r="C4394" i="11"/>
  <c r="C4402" i="11"/>
  <c r="C4410" i="11"/>
  <c r="C4418" i="11"/>
  <c r="C4426" i="11"/>
  <c r="C4434" i="11"/>
  <c r="C4442" i="11"/>
  <c r="C4450" i="11"/>
  <c r="C4458" i="11"/>
  <c r="C4466" i="11"/>
  <c r="C4474" i="11"/>
  <c r="C4482" i="11"/>
  <c r="C4490" i="11"/>
  <c r="C4498" i="11"/>
  <c r="C4506" i="11"/>
  <c r="C4514" i="11"/>
  <c r="C4522" i="11"/>
  <c r="C4530" i="11"/>
  <c r="C4538" i="11"/>
  <c r="C4546" i="11"/>
  <c r="C4554" i="11"/>
  <c r="C4562" i="11"/>
  <c r="C4570" i="11"/>
  <c r="C4578" i="11"/>
  <c r="C4586" i="11"/>
  <c r="C4594" i="11"/>
  <c r="C4602" i="11"/>
  <c r="C4610" i="11"/>
  <c r="C4618" i="11"/>
  <c r="C4626" i="11"/>
  <c r="C4634" i="11"/>
  <c r="C4642" i="11"/>
  <c r="C4650" i="11"/>
  <c r="C4658" i="11"/>
  <c r="C4666" i="11"/>
  <c r="C4674" i="11"/>
  <c r="C4682" i="11"/>
  <c r="C4690" i="11"/>
  <c r="C4698" i="11"/>
  <c r="C4706" i="11"/>
  <c r="C4714" i="11"/>
  <c r="C4722" i="11"/>
  <c r="C4730" i="11"/>
  <c r="C4738" i="11"/>
  <c r="C4746" i="11"/>
  <c r="C4754" i="11"/>
  <c r="C4762" i="11"/>
  <c r="C4770" i="11"/>
  <c r="C4778" i="11"/>
  <c r="C4786" i="11"/>
  <c r="C4794" i="11"/>
  <c r="C4802" i="11"/>
  <c r="C4810" i="11"/>
  <c r="C4818" i="11"/>
  <c r="C4826" i="11"/>
  <c r="C4834" i="11"/>
  <c r="C4842" i="11"/>
  <c r="C4850" i="11"/>
  <c r="C4858" i="11"/>
  <c r="C4866" i="11"/>
  <c r="C4874" i="11"/>
  <c r="C4882" i="11"/>
  <c r="C4890" i="11"/>
  <c r="C4898" i="11"/>
  <c r="C4906" i="11"/>
  <c r="C4914" i="11"/>
  <c r="C4922" i="11"/>
  <c r="C4930" i="11"/>
  <c r="C4938" i="11"/>
  <c r="C4946" i="11"/>
  <c r="C4954" i="11"/>
  <c r="C4962" i="11"/>
  <c r="C4970" i="11"/>
  <c r="C4978" i="11"/>
  <c r="C4986" i="11"/>
  <c r="C4994" i="11"/>
  <c r="C5002" i="11"/>
  <c r="C5010" i="11"/>
  <c r="F5005" i="11"/>
  <c r="F4997" i="11"/>
  <c r="F4989" i="11"/>
  <c r="F4981" i="11"/>
  <c r="F4973" i="11"/>
  <c r="F4965" i="11"/>
  <c r="F4957" i="11"/>
  <c r="F4949" i="11"/>
  <c r="F4941" i="11"/>
  <c r="F4933" i="11"/>
  <c r="F4925" i="11"/>
  <c r="F4917" i="11"/>
  <c r="F4909" i="11"/>
  <c r="F4901" i="11"/>
  <c r="F4893" i="11"/>
  <c r="F4885" i="11"/>
  <c r="F4877" i="11"/>
  <c r="F4869" i="11"/>
  <c r="F4861" i="11"/>
  <c r="F4853" i="11"/>
  <c r="F4845" i="11"/>
  <c r="F4837" i="11"/>
  <c r="F4829" i="11"/>
  <c r="F4821" i="11"/>
  <c r="F4813" i="11"/>
  <c r="F4805" i="11"/>
  <c r="F4797" i="11"/>
  <c r="F4789" i="11"/>
  <c r="F4781" i="11"/>
  <c r="F4773" i="11"/>
  <c r="F4765" i="11"/>
  <c r="F4757" i="11"/>
  <c r="F4749" i="11"/>
  <c r="F4741" i="11"/>
  <c r="F4733" i="11"/>
  <c r="F4725" i="11"/>
  <c r="F4717" i="11"/>
  <c r="F4709" i="11"/>
  <c r="F4701" i="11"/>
  <c r="F4693" i="11"/>
  <c r="F4685" i="11"/>
  <c r="F4677" i="11"/>
  <c r="F4669" i="11"/>
  <c r="F4661" i="11"/>
  <c r="F4653" i="11"/>
  <c r="F4645" i="11"/>
  <c r="F4637" i="11"/>
  <c r="F4629" i="11"/>
  <c r="F4621" i="11"/>
  <c r="F4613" i="11"/>
  <c r="F4605" i="11"/>
  <c r="F4597" i="11"/>
  <c r="F4589" i="11"/>
  <c r="F4581" i="11"/>
  <c r="F4573" i="11"/>
  <c r="F4565" i="11"/>
  <c r="F4557" i="11"/>
  <c r="F4549" i="11"/>
  <c r="F4541" i="11"/>
  <c r="F4533" i="11"/>
  <c r="F4525" i="11"/>
  <c r="F4517" i="11"/>
  <c r="F4509" i="11"/>
  <c r="F4501" i="11"/>
  <c r="F4493" i="11"/>
  <c r="F4485" i="11"/>
  <c r="F4477" i="11"/>
  <c r="F4469" i="11"/>
  <c r="F4461" i="11"/>
  <c r="F4453" i="11"/>
  <c r="F4445" i="11"/>
  <c r="F4437" i="11"/>
  <c r="F4429" i="11"/>
  <c r="F4421" i="11"/>
  <c r="F4413" i="11"/>
  <c r="F4405" i="11"/>
  <c r="F4397" i="11"/>
  <c r="F4389" i="11"/>
  <c r="F4381" i="11"/>
  <c r="F4373" i="11"/>
  <c r="F4365" i="11"/>
  <c r="F4357" i="11"/>
  <c r="F4349" i="11"/>
  <c r="F4341" i="11"/>
  <c r="F4333" i="11"/>
  <c r="F4325" i="11"/>
  <c r="F4317" i="11"/>
  <c r="F4309" i="11"/>
  <c r="F4301" i="11"/>
  <c r="F4293" i="11"/>
  <c r="F4285" i="11"/>
  <c r="F4277" i="11"/>
  <c r="F4269" i="11"/>
  <c r="F4261" i="11"/>
  <c r="F4253" i="11"/>
  <c r="F4245" i="11"/>
  <c r="F4237" i="11"/>
  <c r="F4229" i="11"/>
  <c r="F4221" i="11"/>
  <c r="F4213" i="11"/>
  <c r="F4205" i="11"/>
  <c r="F4197" i="11"/>
  <c r="F4189" i="11"/>
  <c r="F4181" i="11"/>
  <c r="F4173" i="11"/>
  <c r="F4165" i="11"/>
  <c r="F4157" i="11"/>
  <c r="F4149" i="11"/>
  <c r="F4141" i="11"/>
  <c r="F4133" i="11"/>
  <c r="F4125" i="11"/>
  <c r="F4117" i="11"/>
  <c r="F4109" i="11"/>
  <c r="F4101" i="11"/>
  <c r="F4093" i="11"/>
  <c r="F4085" i="11"/>
  <c r="F4077" i="11"/>
  <c r="F4069" i="11"/>
  <c r="F4061" i="11"/>
  <c r="F4053" i="11"/>
  <c r="F4045" i="11"/>
  <c r="F4037" i="11"/>
  <c r="F4029" i="11"/>
  <c r="F4021" i="11"/>
  <c r="F4013" i="11"/>
  <c r="F4005" i="11"/>
  <c r="F3997" i="11"/>
  <c r="F3989" i="11"/>
  <c r="F3981" i="11"/>
  <c r="F3973" i="11"/>
  <c r="F3965" i="11"/>
  <c r="F3957" i="11"/>
  <c r="F3949" i="11"/>
  <c r="F3941" i="11"/>
  <c r="F3933" i="11"/>
  <c r="F3925" i="11"/>
  <c r="F3917" i="11"/>
  <c r="F3909" i="11"/>
  <c r="F3901" i="11"/>
  <c r="F3893" i="11"/>
  <c r="F3885" i="11"/>
  <c r="F3877" i="11"/>
  <c r="F3869" i="11"/>
  <c r="F3861" i="11"/>
  <c r="F3853" i="11"/>
  <c r="F3845" i="11"/>
  <c r="F3837" i="11"/>
  <c r="F3829" i="11"/>
  <c r="F3821" i="11"/>
  <c r="F3813" i="11"/>
  <c r="F3805" i="11"/>
  <c r="F3797" i="11"/>
  <c r="F3789" i="11"/>
  <c r="F3781" i="11"/>
  <c r="F3773" i="11"/>
  <c r="F3765" i="11"/>
  <c r="F3757" i="11"/>
  <c r="F3749" i="11"/>
  <c r="F3741" i="11"/>
  <c r="F3733" i="11"/>
  <c r="F3725" i="11"/>
  <c r="F3717" i="11"/>
  <c r="F3709" i="11"/>
  <c r="F3701" i="11"/>
  <c r="F3693" i="11"/>
  <c r="F3685" i="11"/>
  <c r="F3677" i="11"/>
  <c r="F3669" i="11"/>
  <c r="F3661" i="11"/>
  <c r="F3653" i="11"/>
  <c r="F3645" i="11"/>
  <c r="F3637" i="11"/>
  <c r="F3629" i="11"/>
  <c r="F3621" i="11"/>
  <c r="F3613" i="11"/>
  <c r="F3605" i="11"/>
  <c r="F3597" i="11"/>
  <c r="F3589" i="11"/>
  <c r="F3581" i="11"/>
  <c r="F3573" i="11"/>
  <c r="F3565" i="11"/>
  <c r="F3557" i="11"/>
  <c r="F3549" i="11"/>
  <c r="F3541" i="11"/>
  <c r="F3533" i="11"/>
  <c r="F3525" i="11"/>
  <c r="F3517" i="11"/>
  <c r="F3509" i="11"/>
  <c r="F3501" i="11"/>
  <c r="F3493" i="11"/>
  <c r="F3485" i="11"/>
  <c r="F3477" i="11"/>
  <c r="F3469" i="11"/>
  <c r="F3461" i="11"/>
  <c r="F3453" i="11"/>
  <c r="F3445" i="11"/>
  <c r="F3437" i="11"/>
  <c r="F3429" i="11"/>
  <c r="F3421" i="11"/>
  <c r="F3413" i="11"/>
  <c r="F3405" i="11"/>
  <c r="F3397" i="11"/>
  <c r="F3389" i="11"/>
  <c r="F3381" i="11"/>
  <c r="F3373" i="11"/>
  <c r="F3365" i="11"/>
  <c r="F3357" i="11"/>
  <c r="F3349" i="11"/>
  <c r="F3341" i="11"/>
  <c r="F3333" i="11"/>
  <c r="F3325" i="11"/>
  <c r="F3317" i="11"/>
  <c r="F3309" i="11"/>
  <c r="F3301" i="11"/>
  <c r="F3293" i="11"/>
  <c r="F3285" i="11"/>
  <c r="F3277" i="11"/>
  <c r="F3269" i="11"/>
  <c r="F3261" i="11"/>
  <c r="F3253" i="11"/>
  <c r="F3245" i="11"/>
  <c r="F3237" i="11"/>
  <c r="F3229" i="11"/>
  <c r="F3221" i="11"/>
  <c r="F3213" i="11"/>
  <c r="F3205" i="11"/>
  <c r="F3197" i="11"/>
  <c r="F3189" i="11"/>
  <c r="F3181" i="11"/>
  <c r="F3173" i="11"/>
  <c r="F3165" i="11"/>
  <c r="F3157" i="11"/>
  <c r="F3149" i="11"/>
  <c r="F3141" i="11"/>
  <c r="F3133" i="11"/>
  <c r="F3125" i="11"/>
  <c r="F3117" i="11"/>
  <c r="F3109" i="11"/>
  <c r="F3101" i="11"/>
  <c r="F3093" i="11"/>
  <c r="F3085" i="11"/>
  <c r="F3077" i="11"/>
  <c r="F3069" i="11"/>
  <c r="F3061" i="11"/>
  <c r="F3053" i="11"/>
  <c r="F3045" i="11"/>
  <c r="F3037" i="11"/>
  <c r="F3029" i="11"/>
  <c r="F3021" i="11"/>
  <c r="F3013" i="11"/>
  <c r="F3005" i="11"/>
  <c r="F2997" i="11"/>
  <c r="F2989" i="11"/>
  <c r="F2981" i="11"/>
  <c r="F2973" i="11"/>
  <c r="F2965" i="11"/>
  <c r="F2957" i="11"/>
  <c r="F2949" i="11"/>
  <c r="F2941" i="11"/>
  <c r="F2933" i="11"/>
  <c r="F2925" i="11"/>
  <c r="F2917" i="11"/>
  <c r="F2909" i="11"/>
  <c r="F2901" i="11"/>
  <c r="F2893" i="11"/>
  <c r="F2885" i="11"/>
  <c r="F2877" i="11"/>
  <c r="F2869" i="11"/>
  <c r="F2861" i="11"/>
  <c r="F2853" i="11"/>
  <c r="F2845" i="11"/>
  <c r="F2837" i="11"/>
  <c r="F2829" i="11"/>
  <c r="F2821" i="11"/>
  <c r="F2813" i="11"/>
  <c r="F2805" i="11"/>
  <c r="F2797" i="11"/>
  <c r="F2789" i="11"/>
  <c r="F2781" i="11"/>
  <c r="F2773" i="11"/>
  <c r="F2765" i="11"/>
  <c r="F2757" i="11"/>
  <c r="F2749" i="11"/>
  <c r="F2741" i="11"/>
  <c r="F2733" i="11"/>
  <c r="F2725" i="11"/>
  <c r="F2717" i="11"/>
  <c r="F2709" i="11"/>
  <c r="F2701" i="11"/>
  <c r="F2693" i="11"/>
  <c r="F2685" i="11"/>
  <c r="F2677" i="11"/>
  <c r="F2669" i="11"/>
  <c r="F2661" i="11"/>
  <c r="F2653" i="11"/>
  <c r="F2645" i="11"/>
  <c r="F2637" i="11"/>
  <c r="F2629" i="11"/>
  <c r="F2621" i="11"/>
  <c r="F2613" i="11"/>
  <c r="F2605" i="11"/>
  <c r="F2597" i="11"/>
  <c r="F2589" i="11"/>
  <c r="F2581" i="11"/>
  <c r="F2573" i="11"/>
  <c r="F2565" i="11"/>
  <c r="F2557" i="11"/>
  <c r="F2549" i="11"/>
  <c r="F2541" i="11"/>
  <c r="F2533" i="11"/>
  <c r="F2525" i="11"/>
  <c r="F2517" i="11"/>
  <c r="F2509" i="11"/>
  <c r="F2501" i="11"/>
  <c r="F2493" i="11"/>
  <c r="F2485" i="11"/>
  <c r="F2477" i="11"/>
  <c r="F2469" i="11"/>
  <c r="F2461" i="11"/>
  <c r="F2453" i="11"/>
  <c r="F2445" i="11"/>
  <c r="F2437" i="11"/>
  <c r="F2429" i="11"/>
  <c r="F2421" i="11"/>
  <c r="F2413" i="11"/>
  <c r="F2405" i="11"/>
  <c r="F2397" i="11"/>
  <c r="F2389" i="11"/>
  <c r="F2381" i="11"/>
  <c r="F2373" i="11"/>
  <c r="F2365" i="11"/>
  <c r="F2357" i="11"/>
  <c r="F2349" i="11"/>
  <c r="F2341" i="11"/>
  <c r="F2333" i="11"/>
  <c r="F2325" i="11"/>
  <c r="F2317" i="11"/>
  <c r="F2309" i="11"/>
  <c r="F2301" i="11"/>
  <c r="F2293" i="11"/>
  <c r="F2285" i="11"/>
  <c r="F2277" i="11"/>
  <c r="F2269" i="11"/>
  <c r="F2261" i="11"/>
  <c r="F2253" i="11"/>
  <c r="F2245" i="11"/>
  <c r="F2237" i="11"/>
  <c r="F2229" i="11"/>
  <c r="F2221" i="11"/>
  <c r="F2213" i="11"/>
  <c r="F2205" i="11"/>
  <c r="F2197" i="11"/>
  <c r="F2189" i="11"/>
  <c r="F2181" i="11"/>
  <c r="F2173" i="11"/>
  <c r="F2165" i="11"/>
  <c r="F2157" i="11"/>
  <c r="F2149" i="11"/>
  <c r="F2141" i="11"/>
  <c r="F2133" i="11"/>
  <c r="F2125" i="11"/>
  <c r="F2117" i="11"/>
  <c r="F2109" i="11"/>
  <c r="F2101" i="11"/>
  <c r="F2093" i="11"/>
  <c r="F2085" i="11"/>
  <c r="F2077" i="11"/>
  <c r="F2069" i="11"/>
  <c r="F2061" i="11"/>
  <c r="F2053" i="11"/>
  <c r="F2045" i="11"/>
  <c r="F2037" i="11"/>
  <c r="F2029" i="11"/>
  <c r="F2021" i="11"/>
  <c r="F2013" i="11"/>
  <c r="F2005" i="11"/>
  <c r="F1997" i="11"/>
  <c r="F1989" i="11"/>
  <c r="F1981" i="11"/>
  <c r="F1973" i="11"/>
  <c r="F1965" i="11"/>
  <c r="F1957" i="11"/>
  <c r="F1949" i="11"/>
  <c r="F1941" i="11"/>
  <c r="F1933" i="11"/>
  <c r="F1925" i="11"/>
  <c r="F1917" i="11"/>
  <c r="F1909" i="11"/>
  <c r="F1901" i="11"/>
  <c r="F1893" i="11"/>
  <c r="F1885" i="11"/>
  <c r="F1877" i="11"/>
  <c r="F1869" i="11"/>
  <c r="F1861" i="11"/>
  <c r="F1853" i="11"/>
  <c r="F1845" i="11"/>
  <c r="F1837" i="11"/>
  <c r="F1829" i="11"/>
  <c r="F1821" i="11"/>
  <c r="F1813" i="11"/>
  <c r="F1805" i="11"/>
  <c r="F1797" i="11"/>
  <c r="F1789" i="11"/>
  <c r="F1781" i="11"/>
  <c r="F1773" i="11"/>
  <c r="F1765" i="11"/>
  <c r="F1757" i="11"/>
  <c r="F1749" i="11"/>
  <c r="F1741" i="11"/>
  <c r="F1733" i="11"/>
  <c r="F1725" i="11"/>
  <c r="F1717" i="11"/>
  <c r="F1709" i="11"/>
  <c r="F1701" i="11"/>
  <c r="F1693" i="11"/>
  <c r="F1685" i="11"/>
  <c r="F1677" i="11"/>
  <c r="F1669" i="11"/>
  <c r="F1661" i="11"/>
  <c r="F1653" i="11"/>
  <c r="F1645" i="11"/>
  <c r="F1637" i="11"/>
  <c r="F1629" i="11"/>
  <c r="F1621" i="11"/>
  <c r="F1613" i="11"/>
  <c r="F1605" i="11"/>
  <c r="F1597" i="11"/>
  <c r="F1589" i="11"/>
  <c r="F1581" i="11"/>
  <c r="F1573" i="11"/>
  <c r="F1565" i="11"/>
  <c r="F1557" i="11"/>
  <c r="F1549" i="11"/>
  <c r="F1541" i="11"/>
  <c r="F1533" i="11"/>
  <c r="F1525" i="11"/>
  <c r="F1517" i="11"/>
  <c r="F1509" i="11"/>
  <c r="F1501" i="11"/>
  <c r="F1493" i="11"/>
  <c r="F1485" i="11"/>
  <c r="F1477" i="11"/>
  <c r="F1469" i="11"/>
  <c r="F1461" i="11"/>
  <c r="F1453" i="11"/>
  <c r="F1445" i="11"/>
  <c r="F1437" i="11"/>
  <c r="F1429" i="11"/>
  <c r="F1421" i="11"/>
  <c r="F1413" i="11"/>
  <c r="F1405" i="11"/>
  <c r="F1397" i="11"/>
  <c r="F1389" i="11"/>
  <c r="F1381" i="11"/>
  <c r="F1373" i="11"/>
  <c r="F1365" i="11"/>
  <c r="F1357" i="11"/>
  <c r="F1349" i="11"/>
  <c r="F1341" i="11"/>
  <c r="F1333" i="11"/>
  <c r="F1325" i="11"/>
  <c r="F1317" i="11"/>
  <c r="F1309" i="11"/>
  <c r="F1301" i="11"/>
  <c r="F1293" i="11"/>
  <c r="F1285" i="11"/>
  <c r="F1277" i="11"/>
  <c r="F1269" i="11"/>
  <c r="F1261" i="11"/>
  <c r="F1253" i="11"/>
  <c r="F1245" i="11"/>
  <c r="F1237" i="11"/>
  <c r="F1229" i="11"/>
  <c r="F1221" i="11"/>
  <c r="F1213" i="11"/>
  <c r="F1205" i="11"/>
  <c r="F1197" i="11"/>
  <c r="F1189" i="11"/>
  <c r="F1181" i="11"/>
  <c r="F1173" i="11"/>
  <c r="F1165" i="11"/>
  <c r="F1157" i="11"/>
  <c r="F1149" i="11"/>
  <c r="F1141" i="11"/>
  <c r="F1133" i="11"/>
  <c r="F1125" i="11"/>
  <c r="F1117" i="11"/>
  <c r="F1109" i="11"/>
  <c r="F1101" i="11"/>
  <c r="F1093" i="11"/>
  <c r="F1085" i="11"/>
  <c r="F1077" i="11"/>
  <c r="F1069" i="11"/>
  <c r="F1061" i="11"/>
  <c r="F1053" i="11"/>
  <c r="F1045" i="11"/>
  <c r="F1037" i="11"/>
  <c r="F1029" i="11"/>
  <c r="F1021" i="11"/>
  <c r="F1013" i="11"/>
  <c r="F1005" i="11"/>
  <c r="F997" i="11"/>
  <c r="F989" i="11"/>
  <c r="F981" i="11"/>
  <c r="F973" i="11"/>
  <c r="F965" i="11"/>
  <c r="F957" i="11"/>
  <c r="F949" i="11"/>
  <c r="F941" i="11"/>
  <c r="F933" i="11"/>
  <c r="F925" i="11"/>
  <c r="F917" i="11"/>
  <c r="F909" i="11"/>
  <c r="F901" i="11"/>
  <c r="F893" i="11"/>
  <c r="F885" i="11"/>
  <c r="F877" i="11"/>
  <c r="F869" i="11"/>
  <c r="F861" i="11"/>
  <c r="F853" i="11"/>
  <c r="F845" i="11"/>
  <c r="F837" i="11"/>
  <c r="F829" i="11"/>
  <c r="F821" i="11"/>
  <c r="F813" i="11"/>
  <c r="F805" i="11"/>
  <c r="F797" i="11"/>
  <c r="F789" i="11"/>
  <c r="F781" i="11"/>
  <c r="F773" i="11"/>
  <c r="F765" i="11"/>
  <c r="F757" i="11"/>
  <c r="F749" i="11"/>
  <c r="F741" i="11"/>
  <c r="F733" i="11"/>
  <c r="F725" i="11"/>
  <c r="F717" i="11"/>
  <c r="F709" i="11"/>
  <c r="F701" i="11"/>
  <c r="F693" i="11"/>
  <c r="F685" i="11"/>
  <c r="F677" i="11"/>
  <c r="F669" i="11"/>
  <c r="F661" i="11"/>
  <c r="F653" i="11"/>
  <c r="F645" i="11"/>
  <c r="F637" i="11"/>
  <c r="F629" i="11"/>
  <c r="F621" i="11"/>
  <c r="F613" i="11"/>
  <c r="F605" i="11"/>
  <c r="F597" i="11"/>
  <c r="F589" i="11"/>
  <c r="F581" i="11"/>
  <c r="F573" i="11"/>
  <c r="F565" i="11"/>
  <c r="F557" i="11"/>
  <c r="F549" i="11"/>
  <c r="F541" i="11"/>
  <c r="F533" i="11"/>
  <c r="F525" i="11"/>
  <c r="F517" i="11"/>
  <c r="F509" i="11"/>
  <c r="F501" i="11"/>
  <c r="F493" i="11"/>
  <c r="F485" i="11"/>
  <c r="F477" i="11"/>
  <c r="F469" i="11"/>
  <c r="F461" i="11"/>
  <c r="F453" i="11"/>
  <c r="F445" i="11"/>
  <c r="F437" i="11"/>
  <c r="F429" i="11"/>
  <c r="F421" i="11"/>
  <c r="F413" i="11"/>
  <c r="F405" i="11"/>
  <c r="F397" i="11"/>
  <c r="F389" i="11"/>
  <c r="F381" i="11"/>
  <c r="F373" i="11"/>
  <c r="F365" i="11"/>
  <c r="F357" i="11"/>
  <c r="F349" i="11"/>
  <c r="F341" i="11"/>
  <c r="F333" i="11"/>
  <c r="F325" i="11"/>
  <c r="F317" i="11"/>
  <c r="F309" i="11"/>
  <c r="F301" i="11"/>
  <c r="F293" i="11"/>
  <c r="F285" i="11"/>
  <c r="F277" i="11"/>
  <c r="F269" i="11"/>
  <c r="F261" i="11"/>
  <c r="F253" i="11"/>
  <c r="F245" i="11"/>
  <c r="F237" i="11"/>
  <c r="F229" i="11"/>
  <c r="F221" i="11"/>
  <c r="F213" i="11"/>
  <c r="F205" i="11"/>
  <c r="F197" i="11"/>
  <c r="F189" i="11"/>
  <c r="F181" i="11"/>
  <c r="F173" i="11"/>
  <c r="F165" i="11"/>
  <c r="F157" i="11"/>
  <c r="F149" i="11"/>
  <c r="F141" i="11"/>
  <c r="F133" i="11"/>
  <c r="F125" i="11"/>
  <c r="F117" i="11"/>
  <c r="F109" i="11"/>
  <c r="F101" i="11"/>
  <c r="F93" i="11"/>
  <c r="F85" i="11"/>
  <c r="F77" i="11"/>
  <c r="F69" i="11"/>
  <c r="F61" i="11"/>
  <c r="F53" i="11"/>
  <c r="F45" i="11"/>
  <c r="F37" i="11"/>
  <c r="F29" i="11"/>
  <c r="F21" i="11"/>
  <c r="F13" i="11"/>
  <c r="C19" i="11"/>
  <c r="C27" i="11"/>
  <c r="C35" i="11"/>
  <c r="C43" i="11"/>
  <c r="C51" i="11"/>
  <c r="C59" i="11"/>
  <c r="C67" i="11"/>
  <c r="C75" i="11"/>
  <c r="C83" i="11"/>
  <c r="C91" i="11"/>
  <c r="C99" i="11"/>
  <c r="C107" i="11"/>
  <c r="C115" i="11"/>
  <c r="C123" i="11"/>
  <c r="C131" i="11"/>
  <c r="C139" i="11"/>
  <c r="C147" i="11"/>
  <c r="C155" i="11"/>
  <c r="C163" i="11"/>
  <c r="C171" i="11"/>
  <c r="C179" i="11"/>
  <c r="C187" i="11"/>
  <c r="C195" i="11"/>
  <c r="C203" i="11"/>
  <c r="C211" i="11"/>
  <c r="C219" i="11"/>
  <c r="C227" i="11"/>
  <c r="C235" i="11"/>
  <c r="C243" i="11"/>
  <c r="C251" i="11"/>
  <c r="C259" i="11"/>
  <c r="C267" i="11"/>
  <c r="C275" i="11"/>
  <c r="C283" i="11"/>
  <c r="C291" i="11"/>
  <c r="C299" i="11"/>
  <c r="C307" i="11"/>
  <c r="C315" i="11"/>
  <c r="C323" i="11"/>
  <c r="C331" i="11"/>
  <c r="C339" i="11"/>
  <c r="C347" i="11"/>
  <c r="C355" i="11"/>
  <c r="C363" i="11"/>
  <c r="C371" i="11"/>
  <c r="C379" i="11"/>
  <c r="C387" i="11"/>
  <c r="C395" i="11"/>
  <c r="C403" i="11"/>
  <c r="C411" i="11"/>
  <c r="C419" i="11"/>
  <c r="C427" i="11"/>
  <c r="C435" i="11"/>
  <c r="C443" i="11"/>
  <c r="C451" i="11"/>
  <c r="C459" i="11"/>
  <c r="C467" i="11"/>
  <c r="C475" i="11"/>
  <c r="C483" i="11"/>
  <c r="C491" i="11"/>
  <c r="C499" i="11"/>
  <c r="C507" i="11"/>
  <c r="C515" i="11"/>
  <c r="C523" i="11"/>
  <c r="C531" i="11"/>
  <c r="C539" i="11"/>
  <c r="C547" i="11"/>
  <c r="C555" i="11"/>
  <c r="C563" i="11"/>
  <c r="C571" i="11"/>
  <c r="C579" i="11"/>
  <c r="C587" i="11"/>
  <c r="C595" i="11"/>
  <c r="C603" i="11"/>
  <c r="C611" i="11"/>
  <c r="C619" i="11"/>
  <c r="C627" i="11"/>
  <c r="C635" i="11"/>
  <c r="C643" i="11"/>
  <c r="C651" i="11"/>
  <c r="C659" i="11"/>
  <c r="C667" i="11"/>
  <c r="C675" i="11"/>
  <c r="C683" i="11"/>
  <c r="C691" i="11"/>
  <c r="C699" i="11"/>
  <c r="C707" i="11"/>
  <c r="C715" i="11"/>
  <c r="C723" i="11"/>
  <c r="C731" i="11"/>
  <c r="C739" i="11"/>
  <c r="C747" i="11"/>
  <c r="C755" i="11"/>
  <c r="C763" i="11"/>
  <c r="C771" i="11"/>
  <c r="C779" i="11"/>
  <c r="C787" i="11"/>
  <c r="C795" i="11"/>
  <c r="C803" i="11"/>
  <c r="C811" i="11"/>
  <c r="C819" i="11"/>
  <c r="C827" i="11"/>
  <c r="C835" i="11"/>
  <c r="C843" i="11"/>
  <c r="C851" i="11"/>
  <c r="C859" i="11"/>
  <c r="C867" i="11"/>
  <c r="C875" i="11"/>
  <c r="C883" i="11"/>
  <c r="C891" i="11"/>
  <c r="C899" i="11"/>
  <c r="C907" i="11"/>
  <c r="C915" i="11"/>
  <c r="C923" i="11"/>
  <c r="C931" i="11"/>
  <c r="C939" i="11"/>
  <c r="C947" i="11"/>
  <c r="C955" i="11"/>
  <c r="C963" i="11"/>
  <c r="C971" i="11"/>
  <c r="C979" i="11"/>
  <c r="C987" i="11"/>
  <c r="C995" i="11"/>
  <c r="C1003" i="11"/>
  <c r="C1011" i="11"/>
  <c r="C1019" i="11"/>
  <c r="C1027" i="11"/>
  <c r="C1035" i="11"/>
  <c r="C1043" i="11"/>
  <c r="C1051" i="11"/>
  <c r="C1059" i="11"/>
  <c r="C1067" i="11"/>
  <c r="C1075" i="11"/>
  <c r="C1083" i="11"/>
  <c r="C1091" i="11"/>
  <c r="C1099" i="11"/>
  <c r="C1107" i="11"/>
  <c r="C1115" i="11"/>
  <c r="C1123" i="11"/>
  <c r="C1131" i="11"/>
  <c r="C1139" i="11"/>
  <c r="C1147" i="11"/>
  <c r="C1155" i="11"/>
  <c r="C1163" i="11"/>
  <c r="C1171" i="11"/>
  <c r="C1179" i="11"/>
  <c r="C1187" i="11"/>
  <c r="C1195" i="11"/>
  <c r="C1203" i="11"/>
  <c r="C1211" i="11"/>
  <c r="C1219" i="11"/>
  <c r="C1227" i="11"/>
  <c r="C1235" i="11"/>
  <c r="C1243" i="11"/>
  <c r="C1251" i="11"/>
  <c r="C1259" i="11"/>
  <c r="C1267" i="11"/>
  <c r="C1275" i="11"/>
  <c r="C1283" i="11"/>
  <c r="C1291" i="11"/>
  <c r="C1299" i="11"/>
  <c r="C1307" i="11"/>
  <c r="C1315" i="11"/>
  <c r="C1323" i="11"/>
  <c r="C1331" i="11"/>
  <c r="C1339" i="11"/>
  <c r="C1347" i="11"/>
  <c r="C1355" i="11"/>
  <c r="C1363" i="11"/>
  <c r="C1371" i="11"/>
  <c r="C1379" i="11"/>
  <c r="C1387" i="11"/>
  <c r="C1395" i="11"/>
  <c r="C1403" i="11"/>
  <c r="C1411" i="11"/>
  <c r="C1419" i="11"/>
  <c r="C1427" i="11"/>
  <c r="C1435" i="11"/>
  <c r="C1443" i="11"/>
  <c r="C1451" i="11"/>
  <c r="C1459" i="11"/>
  <c r="C1467" i="11"/>
  <c r="C1475" i="11"/>
  <c r="C1483" i="11"/>
  <c r="C1491" i="11"/>
  <c r="C1499" i="11"/>
  <c r="C1507" i="11"/>
  <c r="C1515" i="11"/>
  <c r="C1523" i="11"/>
  <c r="C1531" i="11"/>
  <c r="C1539" i="11"/>
  <c r="C1547" i="11"/>
  <c r="C1555" i="11"/>
  <c r="C1563" i="11"/>
  <c r="C1571" i="11"/>
  <c r="C1579" i="11"/>
  <c r="C1587" i="11"/>
  <c r="C1595" i="11"/>
  <c r="C1603" i="11"/>
  <c r="C1611" i="11"/>
  <c r="C1619" i="11"/>
  <c r="C1627" i="11"/>
  <c r="C1635" i="11"/>
  <c r="C1643" i="11"/>
  <c r="C1651" i="11"/>
  <c r="C1659" i="11"/>
  <c r="C1667" i="11"/>
  <c r="C1675" i="11"/>
  <c r="C1683" i="11"/>
  <c r="C1691" i="11"/>
  <c r="C1699" i="11"/>
  <c r="C1707" i="11"/>
  <c r="C1715" i="11"/>
  <c r="C1723" i="11"/>
  <c r="C1731" i="11"/>
  <c r="C1739" i="11"/>
  <c r="C1747" i="11"/>
  <c r="C1755" i="11"/>
  <c r="C1763" i="11"/>
  <c r="C1771" i="11"/>
  <c r="C1779" i="11"/>
  <c r="C1787" i="11"/>
  <c r="C1795" i="11"/>
  <c r="C1803" i="11"/>
  <c r="C1811" i="11"/>
  <c r="C1819" i="11"/>
  <c r="C1827" i="11"/>
  <c r="C1835" i="11"/>
  <c r="C1843" i="11"/>
  <c r="C1851" i="11"/>
  <c r="C1859" i="11"/>
  <c r="C1867" i="11"/>
  <c r="C1875" i="11"/>
  <c r="C1883" i="11"/>
  <c r="C1891" i="11"/>
  <c r="C1899" i="11"/>
  <c r="C1907" i="11"/>
  <c r="C1915" i="11"/>
  <c r="C1923" i="11"/>
  <c r="C1931" i="11"/>
  <c r="C1939" i="11"/>
  <c r="C1947" i="11"/>
  <c r="C1955" i="11"/>
  <c r="C1963" i="11"/>
  <c r="C1971" i="11"/>
  <c r="C1979" i="11"/>
  <c r="C1987" i="11"/>
  <c r="C1995" i="11"/>
  <c r="C2003" i="11"/>
  <c r="C2011" i="11"/>
  <c r="C2019" i="11"/>
  <c r="C2027" i="11"/>
  <c r="C2035" i="11"/>
  <c r="C2043" i="11"/>
  <c r="C2051" i="11"/>
  <c r="C2059" i="11"/>
  <c r="C2067" i="11"/>
  <c r="C2075" i="11"/>
  <c r="C2083" i="11"/>
  <c r="C2091" i="11"/>
  <c r="C2099" i="11"/>
  <c r="C2107" i="11"/>
  <c r="C2115" i="11"/>
  <c r="C2123" i="11"/>
  <c r="C2131" i="11"/>
  <c r="C2139" i="11"/>
  <c r="C2147" i="11"/>
  <c r="C2155" i="11"/>
  <c r="C2163" i="11"/>
  <c r="C2171" i="11"/>
  <c r="C2179" i="11"/>
  <c r="C2187" i="11"/>
  <c r="C2195" i="11"/>
  <c r="C2203" i="11"/>
  <c r="C2211" i="11"/>
  <c r="C2219" i="11"/>
  <c r="C2227" i="11"/>
  <c r="C2235" i="11"/>
  <c r="C2243" i="11"/>
  <c r="C2251" i="11"/>
  <c r="C2259" i="11"/>
  <c r="C2267" i="11"/>
  <c r="C2275" i="11"/>
  <c r="C2283" i="11"/>
  <c r="C2291" i="11"/>
  <c r="C2299" i="11"/>
  <c r="C2307" i="11"/>
  <c r="C2315" i="11"/>
  <c r="C2323" i="11"/>
  <c r="C2331" i="11"/>
  <c r="C2339" i="11"/>
  <c r="C2347" i="11"/>
  <c r="C2355" i="11"/>
  <c r="C2363" i="11"/>
  <c r="C2371" i="11"/>
  <c r="C2379" i="11"/>
  <c r="C2387" i="11"/>
  <c r="C2395" i="11"/>
  <c r="C2403" i="11"/>
  <c r="C2411" i="11"/>
  <c r="C2419" i="11"/>
  <c r="C2427" i="11"/>
  <c r="C2435" i="11"/>
  <c r="C2443" i="11"/>
  <c r="C2451" i="11"/>
  <c r="C2459" i="11"/>
  <c r="C2467" i="11"/>
  <c r="C2475" i="11"/>
  <c r="C2483" i="11"/>
  <c r="C2491" i="11"/>
  <c r="C2499" i="11"/>
  <c r="C2507" i="11"/>
  <c r="C2515" i="11"/>
  <c r="C2523" i="11"/>
  <c r="C2531" i="11"/>
  <c r="C2539" i="11"/>
  <c r="C2547" i="11"/>
  <c r="C2555" i="11"/>
  <c r="C2563" i="11"/>
  <c r="C2571" i="11"/>
  <c r="C2579" i="11"/>
  <c r="C2587" i="11"/>
  <c r="C2595" i="11"/>
  <c r="C2603" i="11"/>
  <c r="C2611" i="11"/>
  <c r="C2619" i="11"/>
  <c r="C2627" i="11"/>
  <c r="C2635" i="11"/>
  <c r="C2643" i="11"/>
  <c r="C2651" i="11"/>
  <c r="C2659" i="11"/>
  <c r="C2667" i="11"/>
  <c r="C2675" i="11"/>
  <c r="C2683" i="11"/>
  <c r="C2691" i="11"/>
  <c r="C2699" i="11"/>
  <c r="C2707" i="11"/>
  <c r="C2715" i="11"/>
  <c r="C2723" i="11"/>
  <c r="C2731" i="11"/>
  <c r="C2739" i="11"/>
  <c r="C2747" i="11"/>
  <c r="C2755" i="11"/>
  <c r="C2763" i="11"/>
  <c r="C2771" i="11"/>
  <c r="C2779" i="11"/>
  <c r="C2787" i="11"/>
  <c r="C2795" i="11"/>
  <c r="C2803" i="11"/>
  <c r="C2811" i="11"/>
  <c r="C2819" i="11"/>
  <c r="C2827" i="11"/>
  <c r="C2835" i="11"/>
  <c r="C2843" i="11"/>
  <c r="C2851" i="11"/>
  <c r="C2859" i="11"/>
  <c r="C2867" i="11"/>
  <c r="C2875" i="11"/>
  <c r="C2883" i="11"/>
  <c r="C2891" i="11"/>
  <c r="C2899" i="11"/>
  <c r="C2907" i="11"/>
  <c r="C2915" i="11"/>
  <c r="C2923" i="11"/>
  <c r="C2931" i="11"/>
  <c r="C2939" i="11"/>
  <c r="C2947" i="11"/>
  <c r="C2955" i="11"/>
  <c r="C2963" i="11"/>
  <c r="C2971" i="11"/>
  <c r="C2979" i="11"/>
  <c r="C2987" i="11"/>
  <c r="C2995" i="11"/>
  <c r="C3003" i="11"/>
  <c r="C3011" i="11"/>
  <c r="C3019" i="11"/>
  <c r="C3027" i="11"/>
  <c r="C3035" i="11"/>
  <c r="C3043" i="11"/>
  <c r="C3051" i="11"/>
  <c r="C3059" i="11"/>
  <c r="C3067" i="11"/>
  <c r="C3075" i="11"/>
  <c r="C3083" i="11"/>
  <c r="C3091" i="11"/>
  <c r="C3099" i="11"/>
  <c r="C3107" i="11"/>
  <c r="C3115" i="11"/>
  <c r="C3123" i="11"/>
  <c r="C3131" i="11"/>
  <c r="C3139" i="11"/>
  <c r="C3147" i="11"/>
  <c r="C3155" i="11"/>
  <c r="C3163" i="11"/>
  <c r="C3171" i="11"/>
  <c r="C3179" i="11"/>
  <c r="C3187" i="11"/>
  <c r="C3195" i="11"/>
  <c r="C3203" i="11"/>
  <c r="C3211" i="11"/>
  <c r="C3219" i="11"/>
  <c r="C3227" i="11"/>
  <c r="C3235" i="11"/>
  <c r="C3243" i="11"/>
  <c r="C3251" i="11"/>
  <c r="C3259" i="11"/>
  <c r="C3267" i="11"/>
  <c r="C3275" i="11"/>
  <c r="C3283" i="11"/>
  <c r="C3291" i="11"/>
  <c r="C3299" i="11"/>
  <c r="C3307" i="11"/>
  <c r="C3315" i="11"/>
  <c r="C3323" i="11"/>
  <c r="C3331" i="11"/>
  <c r="C3339" i="11"/>
  <c r="C3347" i="11"/>
  <c r="C3355" i="11"/>
  <c r="C3363" i="11"/>
  <c r="C3371" i="11"/>
  <c r="C3379" i="11"/>
  <c r="C3387" i="11"/>
  <c r="C3395" i="11"/>
  <c r="C3403" i="11"/>
  <c r="C3411" i="11"/>
  <c r="C3419" i="11"/>
  <c r="C3427" i="11"/>
  <c r="C3435" i="11"/>
  <c r="C3443" i="11"/>
  <c r="C3451" i="11"/>
  <c r="C3459" i="11"/>
  <c r="C3467" i="11"/>
  <c r="C3475" i="11"/>
  <c r="C3483" i="11"/>
  <c r="C3491" i="11"/>
  <c r="C3499" i="11"/>
  <c r="C3507" i="11"/>
  <c r="C3515" i="11"/>
  <c r="C3523" i="11"/>
  <c r="C3531" i="11"/>
  <c r="C3539" i="11"/>
  <c r="C3547" i="11"/>
  <c r="C3555" i="11"/>
  <c r="C3563" i="11"/>
  <c r="C3571" i="11"/>
  <c r="C3579" i="11"/>
  <c r="C3587" i="11"/>
  <c r="C3595" i="11"/>
  <c r="C3603" i="11"/>
  <c r="C3611" i="11"/>
  <c r="C3619" i="11"/>
  <c r="C3627" i="11"/>
  <c r="C3635" i="11"/>
  <c r="C3643" i="11"/>
  <c r="C3651" i="11"/>
  <c r="C3659" i="11"/>
  <c r="C3667" i="11"/>
  <c r="C3675" i="11"/>
  <c r="C3683" i="11"/>
  <c r="C3691" i="11"/>
  <c r="C3699" i="11"/>
  <c r="C3707" i="11"/>
  <c r="C3715" i="11"/>
  <c r="C3723" i="11"/>
  <c r="C3731" i="11"/>
  <c r="C3739" i="11"/>
  <c r="C3747" i="11"/>
  <c r="C3755" i="11"/>
  <c r="C3763" i="11"/>
  <c r="C3771" i="11"/>
  <c r="C3779" i="11"/>
  <c r="C3787" i="11"/>
  <c r="C3795" i="11"/>
  <c r="C3803" i="11"/>
  <c r="C3811" i="11"/>
  <c r="C3819" i="11"/>
  <c r="C3827" i="11"/>
  <c r="C3835" i="11"/>
  <c r="C3843" i="11"/>
  <c r="C3851" i="11"/>
  <c r="C3859" i="11"/>
  <c r="C3867" i="11"/>
  <c r="C3875" i="11"/>
  <c r="C3883" i="11"/>
  <c r="C3891" i="11"/>
  <c r="C3899" i="11"/>
  <c r="C3907" i="11"/>
  <c r="C3915" i="11"/>
  <c r="C3923" i="11"/>
  <c r="C3931" i="11"/>
  <c r="C3939" i="11"/>
  <c r="C3947" i="11"/>
  <c r="C3955" i="11"/>
  <c r="C3963" i="11"/>
  <c r="C3971" i="11"/>
  <c r="C3979" i="11"/>
  <c r="C3987" i="11"/>
  <c r="C3995" i="11"/>
  <c r="C4003" i="11"/>
  <c r="C4011" i="11"/>
  <c r="C4019" i="11"/>
  <c r="C4027" i="11"/>
  <c r="C4035" i="11"/>
  <c r="C4043" i="11"/>
  <c r="C4051" i="11"/>
  <c r="C4059" i="11"/>
  <c r="C4067" i="11"/>
  <c r="C4075" i="11"/>
  <c r="C4083" i="11"/>
  <c r="C4091" i="11"/>
  <c r="C4099" i="11"/>
  <c r="C4107" i="11"/>
  <c r="C4115" i="11"/>
  <c r="C4123" i="11"/>
  <c r="C4131" i="11"/>
  <c r="C4139" i="11"/>
  <c r="C4147" i="11"/>
  <c r="C4155" i="11"/>
  <c r="C4163" i="11"/>
  <c r="C4171" i="11"/>
  <c r="C4179" i="11"/>
  <c r="C4187" i="11"/>
  <c r="C4195" i="11"/>
  <c r="C4203" i="11"/>
  <c r="C4211" i="11"/>
  <c r="C4219" i="11"/>
  <c r="C4227" i="11"/>
  <c r="C4235" i="11"/>
  <c r="C4243" i="11"/>
  <c r="C4251" i="11"/>
  <c r="C4259" i="11"/>
  <c r="C4267" i="11"/>
  <c r="C4275" i="11"/>
  <c r="C4283" i="11"/>
  <c r="C4291" i="11"/>
  <c r="C4299" i="11"/>
  <c r="C4307" i="11"/>
  <c r="C4315" i="11"/>
  <c r="C4323" i="11"/>
  <c r="C4331" i="11"/>
  <c r="C4339" i="11"/>
  <c r="C4347" i="11"/>
  <c r="C4355" i="11"/>
  <c r="C4363" i="11"/>
  <c r="C4371" i="11"/>
  <c r="C4379" i="11"/>
  <c r="C4387" i="11"/>
  <c r="C4395" i="11"/>
  <c r="C4403" i="11"/>
  <c r="C4411" i="11"/>
  <c r="C4419" i="11"/>
  <c r="C4427" i="11"/>
  <c r="C4435" i="11"/>
  <c r="C4443" i="11"/>
  <c r="C4451" i="11"/>
  <c r="C4459" i="11"/>
  <c r="C4467" i="11"/>
  <c r="C4475" i="11"/>
  <c r="C4483" i="11"/>
  <c r="C4491" i="11"/>
  <c r="C4499" i="11"/>
  <c r="C4507" i="11"/>
  <c r="C4515" i="11"/>
  <c r="C4523" i="11"/>
  <c r="C4531" i="11"/>
  <c r="C4539" i="11"/>
  <c r="C4547" i="11"/>
  <c r="C4555" i="11"/>
  <c r="C4563" i="11"/>
  <c r="C4571" i="11"/>
  <c r="C4579" i="11"/>
  <c r="C4587" i="11"/>
  <c r="C4595" i="11"/>
  <c r="C4603" i="11"/>
  <c r="C4611" i="11"/>
  <c r="C4619" i="11"/>
  <c r="C4627" i="11"/>
  <c r="C4635" i="11"/>
  <c r="C4643" i="11"/>
  <c r="C4651" i="11"/>
  <c r="C4659" i="11"/>
  <c r="C4667" i="11"/>
  <c r="C4675" i="11"/>
  <c r="C4683" i="11"/>
  <c r="C4691" i="11"/>
  <c r="C4699" i="11"/>
  <c r="C4707" i="11"/>
  <c r="C4715" i="11"/>
  <c r="C4723" i="11"/>
  <c r="C4731" i="11"/>
  <c r="C4739" i="11"/>
  <c r="C4747" i="11"/>
  <c r="C4755" i="11"/>
  <c r="C4763" i="11"/>
  <c r="C4771" i="11"/>
  <c r="C4779" i="11"/>
  <c r="C4787" i="11"/>
  <c r="C4795" i="11"/>
  <c r="C4803" i="11"/>
  <c r="C4811" i="11"/>
  <c r="C4819" i="11"/>
  <c r="C4827" i="11"/>
  <c r="C4835" i="11"/>
  <c r="C4843" i="11"/>
  <c r="C4851" i="11"/>
  <c r="C4859" i="11"/>
  <c r="C4867" i="11"/>
  <c r="C4875" i="11"/>
  <c r="C4883" i="11"/>
  <c r="C4891" i="11"/>
  <c r="C4899" i="11"/>
  <c r="C4907" i="11"/>
  <c r="C4915" i="11"/>
  <c r="C4923" i="11"/>
  <c r="C4931" i="11"/>
  <c r="C4939" i="11"/>
  <c r="C4947" i="11"/>
  <c r="C4955" i="11"/>
  <c r="C4963" i="11"/>
  <c r="C4971" i="11"/>
  <c r="C4979" i="11"/>
  <c r="C4987" i="11"/>
  <c r="C4995" i="11"/>
  <c r="C5003" i="11"/>
  <c r="C5011" i="11"/>
  <c r="F5004" i="11"/>
  <c r="F4996" i="11"/>
  <c r="F4988" i="11"/>
  <c r="F4980" i="11"/>
  <c r="F4972" i="11"/>
  <c r="F4964" i="11"/>
  <c r="F4956" i="11"/>
  <c r="F4948" i="11"/>
  <c r="F4940" i="11"/>
  <c r="F4932" i="11"/>
  <c r="F4924" i="11"/>
  <c r="F4916" i="11"/>
  <c r="F4908" i="11"/>
  <c r="F4900" i="11"/>
  <c r="F4892" i="11"/>
  <c r="F4884" i="11"/>
  <c r="F4876" i="11"/>
  <c r="F4868" i="11"/>
  <c r="F4860" i="11"/>
  <c r="F4852" i="11"/>
  <c r="F4844" i="11"/>
  <c r="F4836" i="11"/>
  <c r="F4828" i="11"/>
  <c r="F4820" i="11"/>
  <c r="F4812" i="11"/>
  <c r="F4804" i="11"/>
  <c r="F4796" i="11"/>
  <c r="F4788" i="11"/>
  <c r="F4780" i="11"/>
  <c r="F4772" i="11"/>
  <c r="F4764" i="11"/>
  <c r="F4756" i="11"/>
  <c r="F4748" i="11"/>
  <c r="F4740" i="11"/>
  <c r="F4732" i="11"/>
  <c r="F4724" i="11"/>
  <c r="F4716" i="11"/>
  <c r="F4708" i="11"/>
  <c r="F4700" i="11"/>
  <c r="F4692" i="11"/>
  <c r="F4684" i="11"/>
  <c r="F4676" i="11"/>
  <c r="F4668" i="11"/>
  <c r="F4660" i="11"/>
  <c r="F4652" i="11"/>
  <c r="F4644" i="11"/>
  <c r="F4636" i="11"/>
  <c r="F4628" i="11"/>
  <c r="F4620" i="11"/>
  <c r="F4612" i="11"/>
  <c r="F4604" i="11"/>
  <c r="F4596" i="11"/>
  <c r="F4588" i="11"/>
  <c r="F4580" i="11"/>
  <c r="F4572" i="11"/>
  <c r="F4564" i="11"/>
  <c r="F4556" i="11"/>
  <c r="F4548" i="11"/>
  <c r="F4540" i="11"/>
  <c r="F4532" i="11"/>
  <c r="F4524" i="11"/>
  <c r="F4516" i="11"/>
  <c r="F4508" i="11"/>
  <c r="F4500" i="11"/>
  <c r="F4492" i="11"/>
  <c r="F4484" i="11"/>
  <c r="F4476" i="11"/>
  <c r="F4468" i="11"/>
  <c r="F4460" i="11"/>
  <c r="F4452" i="11"/>
  <c r="F4444" i="11"/>
  <c r="F4436" i="11"/>
  <c r="F4428" i="11"/>
  <c r="F4420" i="11"/>
  <c r="F4412" i="11"/>
  <c r="F4404" i="11"/>
  <c r="F4396" i="11"/>
  <c r="F4388" i="11"/>
  <c r="F4380" i="11"/>
  <c r="F4372" i="11"/>
  <c r="F4364" i="11"/>
  <c r="F4356" i="11"/>
  <c r="F4348" i="11"/>
  <c r="F4340" i="11"/>
  <c r="F4332" i="11"/>
  <c r="F4324" i="11"/>
  <c r="F4316" i="11"/>
  <c r="F4308" i="11"/>
  <c r="F4300" i="11"/>
  <c r="F4292" i="11"/>
  <c r="F4284" i="11"/>
  <c r="F4276" i="11"/>
  <c r="F4268" i="11"/>
  <c r="F4260" i="11"/>
  <c r="F4252" i="11"/>
  <c r="F4244" i="11"/>
  <c r="F4236" i="11"/>
  <c r="F4228" i="11"/>
  <c r="F4220" i="11"/>
  <c r="F4212" i="11"/>
  <c r="F4204" i="11"/>
  <c r="F4196" i="11"/>
  <c r="F4188" i="11"/>
  <c r="F4180" i="11"/>
  <c r="F4172" i="11"/>
  <c r="F4164" i="11"/>
  <c r="F4156" i="11"/>
  <c r="F4148" i="11"/>
  <c r="F4140" i="11"/>
  <c r="F4132" i="11"/>
  <c r="F4124" i="11"/>
  <c r="F4116" i="11"/>
  <c r="F4108" i="11"/>
  <c r="F4100" i="11"/>
  <c r="F4092" i="11"/>
  <c r="F4084" i="11"/>
  <c r="F4076" i="11"/>
  <c r="F4068" i="11"/>
  <c r="F4060" i="11"/>
  <c r="F4052" i="11"/>
  <c r="F4044" i="11"/>
  <c r="F4036" i="11"/>
  <c r="F4028" i="11"/>
  <c r="F4020" i="11"/>
  <c r="F4012" i="11"/>
  <c r="F4004" i="11"/>
  <c r="F3996" i="11"/>
  <c r="F3988" i="11"/>
  <c r="F3980" i="11"/>
  <c r="F3972" i="11"/>
  <c r="F3964" i="11"/>
  <c r="F3956" i="11"/>
  <c r="F3948" i="11"/>
  <c r="F3940" i="11"/>
  <c r="F3932" i="11"/>
  <c r="F3924" i="11"/>
  <c r="F3916" i="11"/>
  <c r="F3908" i="11"/>
  <c r="F3900" i="11"/>
  <c r="F3892" i="11"/>
  <c r="F3884" i="11"/>
  <c r="F3876" i="11"/>
  <c r="F3868" i="11"/>
  <c r="F3860" i="11"/>
  <c r="F3852" i="11"/>
  <c r="F3844" i="11"/>
  <c r="F3836" i="11"/>
  <c r="F3828" i="11"/>
  <c r="F3820" i="11"/>
  <c r="F3812" i="11"/>
  <c r="F3804" i="11"/>
  <c r="F3796" i="11"/>
  <c r="F3788" i="11"/>
  <c r="F3780" i="11"/>
  <c r="F3772" i="11"/>
  <c r="F3764" i="11"/>
  <c r="F3756" i="11"/>
  <c r="F3748" i="11"/>
  <c r="F3740" i="11"/>
  <c r="F3732" i="11"/>
  <c r="F3724" i="11"/>
  <c r="F3716" i="11"/>
  <c r="F3708" i="11"/>
  <c r="F3700" i="11"/>
  <c r="F3692" i="11"/>
  <c r="F3684" i="11"/>
  <c r="F3676" i="11"/>
  <c r="F3668" i="11"/>
  <c r="F3660" i="11"/>
  <c r="F3652" i="11"/>
  <c r="F3644" i="11"/>
  <c r="F3636" i="11"/>
  <c r="F3628" i="11"/>
  <c r="F3620" i="11"/>
  <c r="F3612" i="11"/>
  <c r="F3604" i="11"/>
  <c r="F3596" i="11"/>
  <c r="F3588" i="11"/>
  <c r="F3580" i="11"/>
  <c r="F3572" i="11"/>
  <c r="F3564" i="11"/>
  <c r="F3556" i="11"/>
  <c r="F3548" i="11"/>
  <c r="F3540" i="11"/>
  <c r="F3532" i="11"/>
  <c r="F3524" i="11"/>
  <c r="F3516" i="11"/>
  <c r="F3508" i="11"/>
  <c r="F3500" i="11"/>
  <c r="F3492" i="11"/>
  <c r="F3484" i="11"/>
  <c r="F3476" i="11"/>
  <c r="F3468" i="11"/>
  <c r="F3460" i="11"/>
  <c r="F3452" i="11"/>
  <c r="F3444" i="11"/>
  <c r="F3436" i="11"/>
  <c r="F3428" i="11"/>
  <c r="F3420" i="11"/>
  <c r="F3412" i="11"/>
  <c r="F3404" i="11"/>
  <c r="F3396" i="11"/>
  <c r="F3388" i="11"/>
  <c r="F3380" i="11"/>
  <c r="F3372" i="11"/>
  <c r="F3364" i="11"/>
  <c r="F3356" i="11"/>
  <c r="F3348" i="11"/>
  <c r="F3340" i="11"/>
  <c r="F3332" i="11"/>
  <c r="F3324" i="11"/>
  <c r="F3316" i="11"/>
  <c r="F3308" i="11"/>
  <c r="F3300" i="11"/>
  <c r="F3292" i="11"/>
  <c r="F3284" i="11"/>
  <c r="F3276" i="11"/>
  <c r="F3268" i="11"/>
  <c r="F3260" i="11"/>
  <c r="F3252" i="11"/>
  <c r="F3244" i="11"/>
  <c r="F3236" i="11"/>
  <c r="F3228" i="11"/>
  <c r="F3220" i="11"/>
  <c r="F3212" i="11"/>
  <c r="F3204" i="11"/>
  <c r="F3196" i="11"/>
  <c r="F3188" i="11"/>
  <c r="F3180" i="11"/>
  <c r="F3172" i="11"/>
  <c r="F3164" i="11"/>
  <c r="F3156" i="11"/>
  <c r="F3148" i="11"/>
  <c r="F3140" i="11"/>
  <c r="F3132" i="11"/>
  <c r="F3124" i="11"/>
  <c r="F3116" i="11"/>
  <c r="F3108" i="11"/>
  <c r="F3100" i="11"/>
  <c r="F3092" i="11"/>
  <c r="F3084" i="11"/>
  <c r="F3076" i="11"/>
  <c r="F3068" i="11"/>
  <c r="F3060" i="11"/>
  <c r="F3052" i="11"/>
  <c r="F3044" i="11"/>
  <c r="F3036" i="11"/>
  <c r="F3028" i="11"/>
  <c r="F3020" i="11"/>
  <c r="F3012" i="11"/>
  <c r="F3004" i="11"/>
  <c r="F2996" i="11"/>
  <c r="F2988" i="11"/>
  <c r="F2980" i="11"/>
  <c r="F2972" i="11"/>
  <c r="F2964" i="11"/>
  <c r="F2956" i="11"/>
  <c r="F2948" i="11"/>
  <c r="F2940" i="11"/>
  <c r="F2932" i="11"/>
  <c r="F2924" i="11"/>
  <c r="F2916" i="11"/>
  <c r="F2908" i="11"/>
  <c r="F2900" i="11"/>
  <c r="F2892" i="11"/>
  <c r="F2884" i="11"/>
  <c r="F2876" i="11"/>
  <c r="F2868" i="11"/>
  <c r="F2860" i="11"/>
  <c r="F2852" i="11"/>
  <c r="F2844" i="11"/>
  <c r="F2836" i="11"/>
  <c r="F2828" i="11"/>
  <c r="F2820" i="11"/>
  <c r="F2812" i="11"/>
  <c r="F2804" i="11"/>
  <c r="F2796" i="11"/>
  <c r="F2788" i="11"/>
  <c r="F2780" i="11"/>
  <c r="F2772" i="11"/>
  <c r="F2764" i="11"/>
  <c r="F2756" i="11"/>
  <c r="F2748" i="11"/>
  <c r="F2740" i="11"/>
  <c r="F2732" i="11"/>
  <c r="F2724" i="11"/>
  <c r="F2716" i="11"/>
  <c r="F2708" i="11"/>
  <c r="F2700" i="11"/>
  <c r="F2692" i="11"/>
  <c r="F2684" i="11"/>
  <c r="F2676" i="11"/>
  <c r="F2668" i="11"/>
  <c r="F2660" i="11"/>
  <c r="F2652" i="11"/>
  <c r="F2644" i="11"/>
  <c r="F2636" i="11"/>
  <c r="F2628" i="11"/>
  <c r="F2620" i="11"/>
  <c r="F2612" i="11"/>
  <c r="F2604" i="11"/>
  <c r="F2596" i="11"/>
  <c r="F2588" i="11"/>
  <c r="F2580" i="11"/>
  <c r="F2572" i="11"/>
  <c r="F2564" i="11"/>
  <c r="F2556" i="11"/>
  <c r="F2548" i="11"/>
  <c r="F2540" i="11"/>
  <c r="F2532" i="11"/>
  <c r="F2524" i="11"/>
  <c r="F2516" i="11"/>
  <c r="F2508" i="11"/>
  <c r="F2500" i="11"/>
  <c r="F2492" i="11"/>
  <c r="F2484" i="11"/>
  <c r="F2476" i="11"/>
  <c r="F2468" i="11"/>
  <c r="F2460" i="11"/>
  <c r="F2452" i="11"/>
  <c r="F2444" i="11"/>
  <c r="F2436" i="11"/>
  <c r="F2428" i="11"/>
  <c r="F2420" i="11"/>
  <c r="F2412" i="11"/>
  <c r="F2404" i="11"/>
  <c r="F2396" i="11"/>
  <c r="F2388" i="11"/>
  <c r="F2380" i="11"/>
  <c r="F2372" i="11"/>
  <c r="F2364" i="11"/>
  <c r="F2356" i="11"/>
  <c r="F2348" i="11"/>
  <c r="F2340" i="11"/>
  <c r="F2332" i="11"/>
  <c r="F2324" i="11"/>
  <c r="F2316" i="11"/>
  <c r="F2308" i="11"/>
  <c r="F2300" i="11"/>
  <c r="F2292" i="11"/>
  <c r="F2284" i="11"/>
  <c r="F2276" i="11"/>
  <c r="F2268" i="11"/>
  <c r="F2260" i="11"/>
  <c r="F2252" i="11"/>
  <c r="F2244" i="11"/>
  <c r="F2236" i="11"/>
  <c r="F2228" i="11"/>
  <c r="F2220" i="11"/>
  <c r="F2212" i="11"/>
  <c r="F2204" i="11"/>
  <c r="F2196" i="11"/>
  <c r="F2188" i="11"/>
  <c r="F2180" i="11"/>
  <c r="F2172" i="11"/>
  <c r="F2164" i="11"/>
  <c r="F2156" i="11"/>
  <c r="F2148" i="11"/>
  <c r="F2140" i="11"/>
  <c r="F2132" i="11"/>
  <c r="F2124" i="11"/>
  <c r="F2116" i="11"/>
  <c r="F2108" i="11"/>
  <c r="F2100" i="11"/>
  <c r="F2092" i="11"/>
  <c r="F2084" i="11"/>
  <c r="F2076" i="11"/>
  <c r="F2068" i="11"/>
  <c r="F2060" i="11"/>
  <c r="F2052" i="11"/>
  <c r="F2044" i="11"/>
  <c r="F2036" i="11"/>
  <c r="F2028" i="11"/>
  <c r="F2020" i="11"/>
  <c r="F2012" i="11"/>
  <c r="F2004" i="11"/>
  <c r="F1996" i="11"/>
  <c r="F1988" i="11"/>
  <c r="F1980" i="11"/>
  <c r="F1972" i="11"/>
  <c r="F1964" i="11"/>
  <c r="F1956" i="11"/>
  <c r="F1948" i="11"/>
  <c r="F1940" i="11"/>
  <c r="F1932" i="11"/>
  <c r="F1924" i="11"/>
  <c r="F1916" i="11"/>
  <c r="F1908" i="11"/>
  <c r="F1900" i="11"/>
  <c r="F1892" i="11"/>
  <c r="F1884" i="11"/>
  <c r="F1876" i="11"/>
  <c r="F1868" i="11"/>
  <c r="F1860" i="11"/>
  <c r="F1852" i="11"/>
  <c r="F1844" i="11"/>
  <c r="F1836" i="11"/>
  <c r="F1828" i="11"/>
  <c r="F1820" i="11"/>
  <c r="F1812" i="11"/>
  <c r="F1804" i="11"/>
  <c r="F1796" i="11"/>
  <c r="F1788" i="11"/>
  <c r="F1780" i="11"/>
  <c r="F1772" i="11"/>
  <c r="F1764" i="11"/>
  <c r="F1756" i="11"/>
  <c r="F1748" i="11"/>
  <c r="F1740" i="11"/>
  <c r="F1732" i="11"/>
  <c r="F1724" i="11"/>
  <c r="F1716" i="11"/>
  <c r="F1708" i="11"/>
  <c r="F1700" i="11"/>
  <c r="F1692" i="11"/>
  <c r="F1684" i="11"/>
  <c r="F1676" i="11"/>
  <c r="F1668" i="11"/>
  <c r="F1660" i="11"/>
  <c r="F1652" i="11"/>
  <c r="F1644" i="11"/>
  <c r="F1636" i="11"/>
  <c r="F1628" i="11"/>
  <c r="F1620" i="11"/>
  <c r="F1612" i="11"/>
  <c r="F1604" i="11"/>
  <c r="F1596" i="11"/>
  <c r="F1588" i="11"/>
  <c r="F1580" i="11"/>
  <c r="F1572" i="11"/>
  <c r="F1564" i="11"/>
  <c r="F1556" i="11"/>
  <c r="F1548" i="11"/>
  <c r="F1540" i="11"/>
  <c r="F1532" i="11"/>
  <c r="F1524" i="11"/>
  <c r="F1516" i="11"/>
  <c r="F1508" i="11"/>
  <c r="F1500" i="11"/>
  <c r="F1492" i="11"/>
  <c r="F1484" i="11"/>
  <c r="F1476" i="11"/>
  <c r="F1468" i="11"/>
  <c r="F1460" i="11"/>
  <c r="F1452" i="11"/>
  <c r="F1444" i="11"/>
  <c r="F1436" i="11"/>
  <c r="F1428" i="11"/>
  <c r="F1420" i="11"/>
  <c r="F1412" i="11"/>
  <c r="F1404" i="11"/>
  <c r="F1396" i="11"/>
  <c r="F1388" i="11"/>
  <c r="F1380" i="11"/>
  <c r="F1372" i="11"/>
  <c r="F1364" i="11"/>
  <c r="F1356" i="11"/>
  <c r="F1348" i="11"/>
  <c r="F1340" i="11"/>
  <c r="F1332" i="11"/>
  <c r="F1324" i="11"/>
  <c r="F1316" i="11"/>
  <c r="F1308" i="11"/>
  <c r="F1300" i="11"/>
  <c r="F1292" i="11"/>
  <c r="F1284" i="11"/>
  <c r="F1276" i="11"/>
  <c r="F1268" i="11"/>
  <c r="F1260" i="11"/>
  <c r="F1252" i="11"/>
  <c r="F1244" i="11"/>
  <c r="F1236" i="11"/>
  <c r="F1228" i="11"/>
  <c r="F1220" i="11"/>
  <c r="F1212" i="11"/>
  <c r="F1204" i="11"/>
  <c r="F1196" i="11"/>
  <c r="F1188" i="11"/>
  <c r="F1180" i="11"/>
  <c r="F1172" i="11"/>
  <c r="F1164" i="11"/>
  <c r="F1156" i="11"/>
  <c r="F1148" i="11"/>
  <c r="F1140" i="11"/>
  <c r="F1132" i="11"/>
  <c r="F1124" i="11"/>
  <c r="F1116" i="11"/>
  <c r="F1108" i="11"/>
  <c r="F1100" i="11"/>
  <c r="F1092" i="11"/>
  <c r="F1084" i="11"/>
  <c r="F1076" i="11"/>
  <c r="F1068" i="11"/>
  <c r="F1060" i="11"/>
  <c r="F1052" i="11"/>
  <c r="F1044" i="11"/>
  <c r="F1036" i="11"/>
  <c r="F1028" i="11"/>
  <c r="F1020" i="11"/>
  <c r="F1012" i="11"/>
  <c r="F1004" i="11"/>
  <c r="F996" i="11"/>
  <c r="F988" i="11"/>
  <c r="F980" i="11"/>
  <c r="F972" i="11"/>
  <c r="F964" i="11"/>
  <c r="F956" i="11"/>
  <c r="F948" i="11"/>
  <c r="F940" i="11"/>
  <c r="F932" i="11"/>
  <c r="F924" i="11"/>
  <c r="F916" i="11"/>
  <c r="F908" i="11"/>
  <c r="F900" i="11"/>
  <c r="F892" i="11"/>
  <c r="F884" i="11"/>
  <c r="F876" i="11"/>
  <c r="F868" i="11"/>
  <c r="F860" i="11"/>
  <c r="F852" i="11"/>
  <c r="F844" i="11"/>
  <c r="F836" i="11"/>
  <c r="F828" i="11"/>
  <c r="F820" i="11"/>
  <c r="F812" i="11"/>
  <c r="F804" i="11"/>
  <c r="F796" i="11"/>
  <c r="F788" i="11"/>
  <c r="F780" i="11"/>
  <c r="F772" i="11"/>
  <c r="F764" i="11"/>
  <c r="F756" i="11"/>
  <c r="F748" i="11"/>
  <c r="F740" i="11"/>
  <c r="F732" i="11"/>
  <c r="F724" i="11"/>
  <c r="F716" i="11"/>
  <c r="F708" i="11"/>
  <c r="F700" i="11"/>
  <c r="F692" i="11"/>
  <c r="F684" i="11"/>
  <c r="F676" i="11"/>
  <c r="F668" i="11"/>
  <c r="F660" i="11"/>
  <c r="F652" i="11"/>
  <c r="F644" i="11"/>
  <c r="F636" i="11"/>
  <c r="F628" i="11"/>
  <c r="F620" i="11"/>
  <c r="F612" i="11"/>
  <c r="F604" i="11"/>
  <c r="F596" i="11"/>
  <c r="F588" i="11"/>
  <c r="F580" i="11"/>
  <c r="F572" i="11"/>
  <c r="F564" i="11"/>
  <c r="F556" i="11"/>
  <c r="F548" i="11"/>
  <c r="F540" i="11"/>
  <c r="F532" i="11"/>
  <c r="F524" i="11"/>
  <c r="F516" i="11"/>
  <c r="F508" i="11"/>
  <c r="F500" i="11"/>
  <c r="F492" i="11"/>
  <c r="F484" i="11"/>
  <c r="F476" i="11"/>
  <c r="F468" i="11"/>
  <c r="F460" i="11"/>
  <c r="F452" i="11"/>
  <c r="F444" i="11"/>
  <c r="F436" i="11"/>
  <c r="F428" i="11"/>
  <c r="F420" i="11"/>
  <c r="F412" i="11"/>
  <c r="F404" i="11"/>
  <c r="F396" i="11"/>
  <c r="F388" i="11"/>
  <c r="F380" i="11"/>
  <c r="F372" i="11"/>
  <c r="F364" i="11"/>
  <c r="F356" i="11"/>
  <c r="F348" i="11"/>
  <c r="F340" i="11"/>
  <c r="F332" i="11"/>
  <c r="F324" i="11"/>
  <c r="F316" i="11"/>
  <c r="F308" i="11"/>
  <c r="F300" i="11"/>
  <c r="F292" i="11"/>
  <c r="F284" i="11"/>
  <c r="F276" i="11"/>
  <c r="F268" i="11"/>
  <c r="F260" i="11"/>
  <c r="F252" i="11"/>
  <c r="F244" i="11"/>
  <c r="F236" i="11"/>
  <c r="F228" i="11"/>
  <c r="F220" i="11"/>
  <c r="F212" i="11"/>
  <c r="F204" i="11"/>
  <c r="F196" i="11"/>
  <c r="F188" i="11"/>
  <c r="F180" i="11"/>
  <c r="F172" i="11"/>
  <c r="F164" i="11"/>
  <c r="F156" i="11"/>
  <c r="F148" i="11"/>
  <c r="F140" i="11"/>
  <c r="F132" i="11"/>
  <c r="F124" i="11"/>
  <c r="F116" i="11"/>
  <c r="F108" i="11"/>
  <c r="F100" i="11"/>
  <c r="F92" i="11"/>
  <c r="F84" i="11"/>
  <c r="F76" i="11"/>
  <c r="F68" i="11"/>
  <c r="F60" i="11"/>
  <c r="F52" i="11"/>
  <c r="F44" i="11"/>
  <c r="F36" i="11"/>
  <c r="F28" i="11"/>
  <c r="F20" i="11"/>
  <c r="F12" i="11"/>
  <c r="C20" i="11"/>
  <c r="C28" i="11"/>
  <c r="C36" i="11"/>
  <c r="C44" i="11"/>
  <c r="C52" i="11"/>
  <c r="C60" i="11"/>
  <c r="C68" i="11"/>
  <c r="C76" i="11"/>
  <c r="C84" i="11"/>
  <c r="C92" i="11"/>
  <c r="C100" i="11"/>
  <c r="C108" i="11"/>
  <c r="C116" i="11"/>
  <c r="C124" i="11"/>
  <c r="C132" i="11"/>
  <c r="C140" i="11"/>
  <c r="C148" i="11"/>
  <c r="C156" i="11"/>
  <c r="C164" i="11"/>
  <c r="C172" i="11"/>
  <c r="C180" i="11"/>
  <c r="C188" i="11"/>
  <c r="C196" i="11"/>
  <c r="C204" i="11"/>
  <c r="C212" i="11"/>
  <c r="C220" i="11"/>
  <c r="C228" i="11"/>
  <c r="C236" i="11"/>
  <c r="C244" i="11"/>
  <c r="C252" i="11"/>
  <c r="C260" i="11"/>
  <c r="C268" i="11"/>
  <c r="C276" i="11"/>
  <c r="C284" i="11"/>
  <c r="C292" i="11"/>
  <c r="C300" i="11"/>
  <c r="C308" i="11"/>
  <c r="C316" i="11"/>
  <c r="C324" i="11"/>
  <c r="C332" i="11"/>
  <c r="C340" i="11"/>
  <c r="C348" i="11"/>
  <c r="C356" i="11"/>
  <c r="C364" i="11"/>
  <c r="C372" i="11"/>
  <c r="C380" i="11"/>
  <c r="C388" i="11"/>
  <c r="C396" i="11"/>
  <c r="C404" i="11"/>
  <c r="C412" i="11"/>
  <c r="C420" i="11"/>
  <c r="C428" i="11"/>
  <c r="C436" i="11"/>
  <c r="C444" i="11"/>
  <c r="C452" i="11"/>
  <c r="C460" i="11"/>
  <c r="C468" i="11"/>
  <c r="C476" i="11"/>
  <c r="C484" i="11"/>
  <c r="C492" i="11"/>
  <c r="C500" i="11"/>
  <c r="C508" i="11"/>
  <c r="C516" i="11"/>
  <c r="C524" i="11"/>
  <c r="C532" i="11"/>
  <c r="C540" i="11"/>
  <c r="C548" i="11"/>
  <c r="C556" i="11"/>
  <c r="C564" i="11"/>
  <c r="C572" i="11"/>
  <c r="C580" i="11"/>
  <c r="C588" i="11"/>
  <c r="C596" i="11"/>
  <c r="C604" i="11"/>
  <c r="C612" i="11"/>
  <c r="C620" i="11"/>
  <c r="C628" i="11"/>
  <c r="C636" i="11"/>
  <c r="C644" i="11"/>
  <c r="C652" i="11"/>
  <c r="C660" i="11"/>
  <c r="C668" i="11"/>
  <c r="C676" i="11"/>
  <c r="C684" i="11"/>
  <c r="C692" i="11"/>
  <c r="C700" i="11"/>
  <c r="C708" i="11"/>
  <c r="C716" i="11"/>
  <c r="C724" i="11"/>
  <c r="C732" i="11"/>
  <c r="C740" i="11"/>
  <c r="C748" i="11"/>
  <c r="C756" i="11"/>
  <c r="C764" i="11"/>
  <c r="C772" i="11"/>
  <c r="C780" i="11"/>
  <c r="C788" i="11"/>
  <c r="C796" i="11"/>
  <c r="C804" i="11"/>
  <c r="C812" i="11"/>
  <c r="C820" i="11"/>
  <c r="C828" i="11"/>
  <c r="C836" i="11"/>
  <c r="C844" i="11"/>
  <c r="C852" i="11"/>
  <c r="C860" i="11"/>
  <c r="C868" i="11"/>
  <c r="C876" i="11"/>
  <c r="C884" i="11"/>
  <c r="C892" i="11"/>
  <c r="C900" i="11"/>
  <c r="C908" i="11"/>
  <c r="C916" i="11"/>
  <c r="C924" i="11"/>
  <c r="C932" i="11"/>
  <c r="C940" i="11"/>
  <c r="C948" i="11"/>
  <c r="C956" i="11"/>
  <c r="C964" i="11"/>
  <c r="C972" i="11"/>
  <c r="C980" i="11"/>
  <c r="C988" i="11"/>
  <c r="C996" i="11"/>
  <c r="C1004" i="11"/>
  <c r="C1012" i="11"/>
  <c r="C1020" i="11"/>
  <c r="C1028" i="11"/>
  <c r="C1036" i="11"/>
  <c r="C1044" i="11"/>
  <c r="C1052" i="11"/>
  <c r="C1060" i="11"/>
  <c r="C1068" i="11"/>
  <c r="C1076" i="11"/>
  <c r="C1084" i="11"/>
  <c r="C1092" i="11"/>
  <c r="C1100" i="11"/>
  <c r="C1108" i="11"/>
  <c r="C1116" i="11"/>
  <c r="C1124" i="11"/>
  <c r="C1132" i="11"/>
  <c r="C1140" i="11"/>
  <c r="C1148" i="11"/>
  <c r="C1156" i="11"/>
  <c r="C1164" i="11"/>
  <c r="C1172" i="11"/>
  <c r="C1180" i="11"/>
  <c r="C1188" i="11"/>
  <c r="C1196" i="11"/>
  <c r="C1204" i="11"/>
  <c r="C1212" i="11"/>
  <c r="C1220" i="11"/>
  <c r="C1228" i="11"/>
  <c r="C1236" i="11"/>
  <c r="C1244" i="11"/>
  <c r="C1252" i="11"/>
  <c r="C1260" i="11"/>
  <c r="C1268" i="11"/>
  <c r="C1276" i="11"/>
  <c r="C1284" i="11"/>
  <c r="C1292" i="11"/>
  <c r="C1300" i="11"/>
  <c r="C1308" i="11"/>
  <c r="C1316" i="11"/>
  <c r="C1324" i="11"/>
  <c r="C1332" i="11"/>
  <c r="C1340" i="11"/>
  <c r="C1348" i="11"/>
  <c r="C1356" i="11"/>
  <c r="C1364" i="11"/>
  <c r="C1372" i="11"/>
  <c r="C1380" i="11"/>
  <c r="C1388" i="11"/>
  <c r="C1396" i="11"/>
  <c r="C1404" i="11"/>
  <c r="C1412" i="11"/>
  <c r="C1420" i="11"/>
  <c r="C1428" i="11"/>
  <c r="C1436" i="11"/>
  <c r="C1444" i="11"/>
  <c r="C1452" i="11"/>
  <c r="C1460" i="11"/>
  <c r="C1468" i="11"/>
  <c r="C1476" i="11"/>
  <c r="C1484" i="11"/>
  <c r="C1492" i="11"/>
  <c r="C1500" i="11"/>
  <c r="C1508" i="11"/>
  <c r="C1516" i="11"/>
  <c r="C1524" i="11"/>
  <c r="C1532" i="11"/>
  <c r="C1540" i="11"/>
  <c r="C1548" i="11"/>
  <c r="C1556" i="11"/>
  <c r="C1564" i="11"/>
  <c r="C1572" i="11"/>
  <c r="C1580" i="11"/>
  <c r="C1588" i="11"/>
  <c r="C1596" i="11"/>
  <c r="C1604" i="11"/>
  <c r="C1612" i="11"/>
  <c r="C1620" i="11"/>
  <c r="C1628" i="11"/>
  <c r="C1636" i="11"/>
  <c r="C1644" i="11"/>
  <c r="C1652" i="11"/>
  <c r="C1660" i="11"/>
  <c r="C1668" i="11"/>
  <c r="C1676" i="11"/>
  <c r="C1684" i="11"/>
  <c r="C1692" i="11"/>
  <c r="C1700" i="11"/>
  <c r="C1708" i="11"/>
  <c r="C1716" i="11"/>
  <c r="C1724" i="11"/>
  <c r="C1732" i="11"/>
  <c r="C1740" i="11"/>
  <c r="C1748" i="11"/>
  <c r="C1756" i="11"/>
  <c r="C1764" i="11"/>
  <c r="C1772" i="11"/>
  <c r="C1780" i="11"/>
  <c r="C1788" i="11"/>
  <c r="C1796" i="11"/>
  <c r="C1804" i="11"/>
  <c r="C1812" i="11"/>
  <c r="C1820" i="11"/>
  <c r="C1828" i="11"/>
  <c r="C1836" i="11"/>
  <c r="C1844" i="11"/>
  <c r="C1852" i="11"/>
  <c r="C1860" i="11"/>
  <c r="C1868" i="11"/>
  <c r="C1876" i="11"/>
  <c r="C1884" i="11"/>
  <c r="C1892" i="11"/>
  <c r="C1900" i="11"/>
  <c r="C1908" i="11"/>
  <c r="C1916" i="11"/>
  <c r="C1924" i="11"/>
  <c r="C1932" i="11"/>
  <c r="C1940" i="11"/>
  <c r="C1948" i="11"/>
  <c r="C1956" i="11"/>
  <c r="C1964" i="11"/>
  <c r="C1972" i="11"/>
  <c r="C1980" i="11"/>
  <c r="C1988" i="11"/>
  <c r="C1996" i="11"/>
  <c r="C2004" i="11"/>
  <c r="C2012" i="11"/>
  <c r="C2020" i="11"/>
  <c r="C2028" i="11"/>
  <c r="C2036" i="11"/>
  <c r="C2044" i="11"/>
  <c r="C2052" i="11"/>
  <c r="C2060" i="11"/>
  <c r="C2068" i="11"/>
  <c r="C2076" i="11"/>
  <c r="C2084" i="11"/>
  <c r="C2092" i="11"/>
  <c r="C2100" i="11"/>
  <c r="C2108" i="11"/>
  <c r="C2116" i="11"/>
  <c r="C2124" i="11"/>
  <c r="C2132" i="11"/>
  <c r="C2140" i="11"/>
  <c r="C2148" i="11"/>
  <c r="C2156" i="11"/>
  <c r="C2164" i="11"/>
  <c r="C2172" i="11"/>
  <c r="C2180" i="11"/>
  <c r="C2188" i="11"/>
  <c r="C2196" i="11"/>
  <c r="C2204" i="11"/>
  <c r="C2212" i="11"/>
  <c r="C2220" i="11"/>
  <c r="C2228" i="11"/>
  <c r="C2236" i="11"/>
  <c r="C2244" i="11"/>
  <c r="C2252" i="11"/>
  <c r="C2260" i="11"/>
  <c r="C2268" i="11"/>
  <c r="C2276" i="11"/>
  <c r="C2284" i="11"/>
  <c r="C2292" i="11"/>
  <c r="C2300" i="11"/>
  <c r="C2308" i="11"/>
  <c r="C2316" i="11"/>
  <c r="C2324" i="11"/>
  <c r="C2332" i="11"/>
  <c r="C2340" i="11"/>
  <c r="C2348" i="11"/>
  <c r="C2356" i="11"/>
  <c r="C2364" i="11"/>
  <c r="C2372" i="11"/>
  <c r="C2380" i="11"/>
  <c r="C2388" i="11"/>
  <c r="C2396" i="11"/>
  <c r="C2404" i="11"/>
  <c r="C2412" i="11"/>
  <c r="C2420" i="11"/>
  <c r="C2428" i="11"/>
  <c r="C2436" i="11"/>
  <c r="C2444" i="11"/>
  <c r="C2452" i="11"/>
  <c r="C2460" i="11"/>
  <c r="C2468" i="11"/>
  <c r="C2476" i="11"/>
  <c r="C2484" i="11"/>
  <c r="C2492" i="11"/>
  <c r="C2500" i="11"/>
  <c r="C2508" i="11"/>
  <c r="C2516" i="11"/>
  <c r="C2524" i="11"/>
  <c r="C2532" i="11"/>
  <c r="C2540" i="11"/>
  <c r="C2548" i="11"/>
  <c r="C2556" i="11"/>
  <c r="C2564" i="11"/>
  <c r="C2572" i="11"/>
  <c r="C2580" i="11"/>
  <c r="C2588" i="11"/>
  <c r="C2596" i="11"/>
  <c r="C2604" i="11"/>
  <c r="C2612" i="11"/>
  <c r="C2620" i="11"/>
  <c r="C2628" i="11"/>
  <c r="C2636" i="11"/>
  <c r="C2644" i="11"/>
  <c r="C2652" i="11"/>
  <c r="C2660" i="11"/>
  <c r="C2668" i="11"/>
  <c r="C2676" i="11"/>
  <c r="C2684" i="11"/>
  <c r="C2692" i="11"/>
  <c r="C2700" i="11"/>
  <c r="C2708" i="11"/>
  <c r="C2716" i="11"/>
  <c r="C2724" i="11"/>
  <c r="C2732" i="11"/>
  <c r="C2740" i="11"/>
  <c r="C2748" i="11"/>
  <c r="C2756" i="11"/>
  <c r="C2764" i="11"/>
  <c r="C2772" i="11"/>
  <c r="C2780" i="11"/>
  <c r="C2788" i="11"/>
  <c r="C2796" i="11"/>
  <c r="C2804" i="11"/>
  <c r="C2812" i="11"/>
  <c r="C2820" i="11"/>
  <c r="C2828" i="11"/>
  <c r="C2836" i="11"/>
  <c r="C2844" i="11"/>
  <c r="C2852" i="11"/>
  <c r="C2860" i="11"/>
  <c r="C2868" i="11"/>
  <c r="C2876" i="11"/>
  <c r="C2884" i="11"/>
  <c r="C2892" i="11"/>
  <c r="C2900" i="11"/>
  <c r="C2908" i="11"/>
  <c r="C2916" i="11"/>
  <c r="C2924" i="11"/>
  <c r="C2932" i="11"/>
  <c r="C2940" i="11"/>
  <c r="C2948" i="11"/>
  <c r="C2956" i="11"/>
  <c r="C2964" i="11"/>
  <c r="C2972" i="11"/>
  <c r="C2980" i="11"/>
  <c r="C2988" i="11"/>
  <c r="C2996" i="11"/>
  <c r="C3004" i="11"/>
  <c r="C3012" i="11"/>
  <c r="C3020" i="11"/>
  <c r="C3028" i="11"/>
  <c r="C3036" i="11"/>
  <c r="C3044" i="11"/>
  <c r="C3052" i="11"/>
  <c r="C3060" i="11"/>
  <c r="C3068" i="11"/>
  <c r="C3076" i="11"/>
  <c r="C3084" i="11"/>
  <c r="C3092" i="11"/>
  <c r="C3100" i="11"/>
  <c r="C3108" i="11"/>
  <c r="C3116" i="11"/>
  <c r="C3124" i="11"/>
  <c r="C3132" i="11"/>
  <c r="C3140" i="11"/>
  <c r="C3148" i="11"/>
  <c r="C3156" i="11"/>
  <c r="C3164" i="11"/>
  <c r="C3172" i="11"/>
  <c r="C3180" i="11"/>
  <c r="C3188" i="11"/>
  <c r="C3196" i="11"/>
  <c r="C3204" i="11"/>
  <c r="C3212" i="11"/>
  <c r="C3220" i="11"/>
  <c r="C3228" i="11"/>
  <c r="C3236" i="11"/>
  <c r="C3244" i="11"/>
  <c r="C3252" i="11"/>
  <c r="C3260" i="11"/>
  <c r="C3268" i="11"/>
  <c r="C3276" i="11"/>
  <c r="C3284" i="11"/>
  <c r="C3292" i="11"/>
  <c r="C3300" i="11"/>
  <c r="C3308" i="11"/>
  <c r="C3316" i="11"/>
  <c r="C3324" i="11"/>
  <c r="C3332" i="11"/>
  <c r="C3340" i="11"/>
  <c r="C3348" i="11"/>
  <c r="C3356" i="11"/>
  <c r="C3364" i="11"/>
  <c r="C3372" i="11"/>
  <c r="C3380" i="11"/>
  <c r="C3388" i="11"/>
  <c r="C3396" i="11"/>
  <c r="C3404" i="11"/>
  <c r="C3412" i="11"/>
  <c r="C3420" i="11"/>
  <c r="C3428" i="11"/>
  <c r="C3436" i="11"/>
  <c r="C3444" i="11"/>
  <c r="C3452" i="11"/>
  <c r="C3460" i="11"/>
  <c r="C3468" i="11"/>
  <c r="C3476" i="11"/>
  <c r="C3484" i="11"/>
  <c r="C3492" i="11"/>
  <c r="C3500" i="11"/>
  <c r="C3508" i="11"/>
  <c r="C3516" i="11"/>
  <c r="C3524" i="11"/>
  <c r="C3532" i="11"/>
  <c r="C3540" i="11"/>
  <c r="C3548" i="11"/>
  <c r="C3556" i="11"/>
  <c r="C3564" i="11"/>
  <c r="C3572" i="11"/>
  <c r="C3580" i="11"/>
  <c r="C3588" i="11"/>
  <c r="C3596" i="11"/>
  <c r="C3604" i="11"/>
  <c r="C3612" i="11"/>
  <c r="C3620" i="11"/>
  <c r="C3628" i="11"/>
  <c r="C3636" i="11"/>
  <c r="C3644" i="11"/>
  <c r="C3652" i="11"/>
  <c r="C3660" i="11"/>
  <c r="C3668" i="11"/>
  <c r="C3676" i="11"/>
  <c r="C3684" i="11"/>
  <c r="C3692" i="11"/>
  <c r="C3700" i="11"/>
  <c r="C3708" i="11"/>
  <c r="C3716" i="11"/>
  <c r="C3724" i="11"/>
  <c r="C3732" i="11"/>
  <c r="C3740" i="11"/>
  <c r="C3748" i="11"/>
  <c r="C3756" i="11"/>
  <c r="C3764" i="11"/>
  <c r="C3772" i="11"/>
  <c r="C3780" i="11"/>
  <c r="C3788" i="11"/>
  <c r="C3796" i="11"/>
  <c r="C3804" i="11"/>
  <c r="C3812" i="11"/>
  <c r="C3820" i="11"/>
  <c r="C3828" i="11"/>
  <c r="C3836" i="11"/>
  <c r="C3844" i="11"/>
  <c r="C3852" i="11"/>
  <c r="C3860" i="11"/>
  <c r="C3868" i="11"/>
  <c r="C3876" i="11"/>
  <c r="C3884" i="11"/>
  <c r="C3892" i="11"/>
  <c r="C3900" i="11"/>
  <c r="C3908" i="11"/>
  <c r="C3916" i="11"/>
  <c r="C3924" i="11"/>
  <c r="C3932" i="11"/>
  <c r="C3940" i="11"/>
  <c r="C3948" i="11"/>
  <c r="C3956" i="11"/>
  <c r="C3964" i="11"/>
  <c r="C3972" i="11"/>
  <c r="C3980" i="11"/>
  <c r="C3988" i="11"/>
  <c r="C3996" i="11"/>
  <c r="C4004" i="11"/>
  <c r="C4012" i="11"/>
  <c r="C4020" i="11"/>
  <c r="C4028" i="11"/>
  <c r="C4036" i="11"/>
  <c r="C4044" i="11"/>
  <c r="C4052" i="11"/>
  <c r="C4060" i="11"/>
  <c r="C4068" i="11"/>
  <c r="C4076" i="11"/>
  <c r="C4084" i="11"/>
  <c r="C4092" i="11"/>
  <c r="C4100" i="11"/>
  <c r="C4108" i="11"/>
  <c r="C4116" i="11"/>
  <c r="C4124" i="11"/>
  <c r="C4132" i="11"/>
  <c r="C4140" i="11"/>
  <c r="C4148" i="11"/>
  <c r="C4156" i="11"/>
  <c r="C4164" i="11"/>
  <c r="C4172" i="11"/>
  <c r="C4180" i="11"/>
  <c r="C4188" i="11"/>
  <c r="C4196" i="11"/>
  <c r="C4204" i="11"/>
  <c r="C4212" i="11"/>
  <c r="C4220" i="11"/>
  <c r="C4228" i="11"/>
  <c r="C4236" i="11"/>
  <c r="C4244" i="11"/>
  <c r="C4252" i="11"/>
  <c r="C4260" i="11"/>
  <c r="C4268" i="11"/>
  <c r="C4276" i="11"/>
  <c r="C4284" i="11"/>
  <c r="C4292" i="11"/>
  <c r="C4300" i="11"/>
  <c r="C4308" i="11"/>
  <c r="C4316" i="11"/>
  <c r="C4324" i="11"/>
  <c r="C4332" i="11"/>
  <c r="C4340" i="11"/>
  <c r="C4348" i="11"/>
  <c r="C4356" i="11"/>
  <c r="C4364" i="11"/>
  <c r="C4372" i="11"/>
  <c r="C4380" i="11"/>
  <c r="C4388" i="11"/>
  <c r="C4396" i="11"/>
  <c r="C4404" i="11"/>
  <c r="C4412" i="11"/>
  <c r="C4420" i="11"/>
  <c r="C4428" i="11"/>
  <c r="C4436" i="11"/>
  <c r="C4444" i="11"/>
  <c r="C4452" i="11"/>
  <c r="C4460" i="11"/>
  <c r="C4468" i="11"/>
  <c r="C4476" i="11"/>
  <c r="C4484" i="11"/>
  <c r="C4492" i="11"/>
  <c r="C4500" i="11"/>
  <c r="C4508" i="11"/>
  <c r="C4516" i="11"/>
  <c r="C4524" i="11"/>
  <c r="C4532" i="11"/>
  <c r="C4540" i="11"/>
  <c r="C4548" i="11"/>
  <c r="C4556" i="11"/>
  <c r="C4564" i="11"/>
  <c r="C4572" i="11"/>
  <c r="C4580" i="11"/>
  <c r="C4588" i="11"/>
  <c r="C4596" i="11"/>
  <c r="C4604" i="11"/>
  <c r="C4612" i="11"/>
  <c r="C4620" i="11"/>
  <c r="C4628" i="11"/>
  <c r="C4636" i="11"/>
  <c r="C4644" i="11"/>
  <c r="C4652" i="11"/>
  <c r="C4660" i="11"/>
  <c r="C4668" i="11"/>
  <c r="C4676" i="11"/>
  <c r="C4684" i="11"/>
  <c r="C4692" i="11"/>
  <c r="C4700" i="11"/>
  <c r="C4708" i="11"/>
  <c r="C4716" i="11"/>
  <c r="C4724" i="11"/>
  <c r="C4732" i="11"/>
  <c r="C4740" i="11"/>
  <c r="C4748" i="11"/>
  <c r="C4756" i="11"/>
  <c r="C4764" i="11"/>
  <c r="C4772" i="11"/>
  <c r="C4780" i="11"/>
  <c r="C4788" i="11"/>
  <c r="C4796" i="11"/>
  <c r="C4804" i="11"/>
  <c r="C4812" i="11"/>
  <c r="C4820" i="11"/>
  <c r="C4828" i="11"/>
  <c r="C4836" i="11"/>
  <c r="C4844" i="11"/>
  <c r="C4852" i="11"/>
  <c r="C4860" i="11"/>
  <c r="C4868" i="11"/>
  <c r="C4876" i="11"/>
  <c r="C4884" i="11"/>
  <c r="C4892" i="11"/>
  <c r="C4900" i="11"/>
  <c r="C4908" i="11"/>
  <c r="C4916" i="11"/>
  <c r="C4924" i="11"/>
  <c r="C4932" i="11"/>
  <c r="C4940" i="11"/>
  <c r="C4948" i="11"/>
  <c r="C4956" i="11"/>
  <c r="C4964" i="11"/>
  <c r="C4972" i="11"/>
  <c r="C4980" i="11"/>
  <c r="C4988" i="11"/>
  <c r="C4996" i="11"/>
  <c r="C5004" i="11"/>
  <c r="C12" i="11"/>
  <c r="F5011" i="11"/>
  <c r="F5003" i="11"/>
  <c r="F4995" i="11"/>
  <c r="F4987" i="11"/>
  <c r="F4979" i="11"/>
  <c r="F4971" i="11"/>
  <c r="F4963" i="11"/>
  <c r="F4955" i="11"/>
  <c r="F4947" i="11"/>
  <c r="F4939" i="11"/>
  <c r="F4931" i="11"/>
  <c r="F4923" i="11"/>
  <c r="F4915" i="11"/>
  <c r="F4907" i="11"/>
  <c r="F4899" i="11"/>
  <c r="F4891" i="11"/>
  <c r="F4883" i="11"/>
  <c r="F4875" i="11"/>
  <c r="F4867" i="11"/>
  <c r="F4859" i="11"/>
  <c r="F4851" i="11"/>
  <c r="F4843" i="11"/>
  <c r="F4835" i="11"/>
  <c r="F4827" i="11"/>
  <c r="F4819" i="11"/>
  <c r="F4811" i="11"/>
  <c r="F4803" i="11"/>
  <c r="F4795" i="11"/>
  <c r="F4787" i="11"/>
  <c r="F4779" i="11"/>
  <c r="F4771" i="11"/>
  <c r="F4763" i="11"/>
  <c r="F4755" i="11"/>
  <c r="F4747" i="11"/>
  <c r="F4739" i="11"/>
  <c r="F4731" i="11"/>
  <c r="F4723" i="11"/>
  <c r="F4715" i="11"/>
  <c r="F4707" i="11"/>
  <c r="F4699" i="11"/>
  <c r="F4691" i="11"/>
  <c r="F4683" i="11"/>
  <c r="F4675" i="11"/>
  <c r="F4667" i="11"/>
  <c r="F4659" i="11"/>
  <c r="F4651" i="11"/>
  <c r="F4643" i="11"/>
  <c r="F4635" i="11"/>
  <c r="F4627" i="11"/>
  <c r="F4619" i="11"/>
  <c r="F4611" i="11"/>
  <c r="F4603" i="11"/>
  <c r="F4595" i="11"/>
  <c r="F4587" i="11"/>
  <c r="F4579" i="11"/>
  <c r="F4571" i="11"/>
  <c r="F4563" i="11"/>
  <c r="F4555" i="11"/>
  <c r="F4547" i="11"/>
  <c r="F4539" i="11"/>
  <c r="F4531" i="11"/>
  <c r="F4523" i="11"/>
  <c r="F4515" i="11"/>
  <c r="F4507" i="11"/>
  <c r="F4499" i="11"/>
  <c r="F4491" i="11"/>
  <c r="F4483" i="11"/>
  <c r="F4475" i="11"/>
  <c r="F4467" i="11"/>
  <c r="F4459" i="11"/>
  <c r="F4451" i="11"/>
  <c r="F4443" i="11"/>
  <c r="F4435" i="11"/>
  <c r="F4427" i="11"/>
  <c r="F4419" i="11"/>
  <c r="F4411" i="11"/>
  <c r="F4403" i="11"/>
  <c r="F4395" i="11"/>
  <c r="F4387" i="11"/>
  <c r="F4379" i="11"/>
  <c r="F4371" i="11"/>
  <c r="F4363" i="11"/>
  <c r="F4355" i="11"/>
  <c r="F4347" i="11"/>
  <c r="F4339" i="11"/>
  <c r="F4331" i="11"/>
  <c r="F4323" i="11"/>
  <c r="F4315" i="11"/>
  <c r="F4307" i="11"/>
  <c r="F4299" i="11"/>
  <c r="F4291" i="11"/>
  <c r="F4283" i="11"/>
  <c r="F4275" i="11"/>
  <c r="F4267" i="11"/>
  <c r="F4259" i="11"/>
  <c r="F4251" i="11"/>
  <c r="F4243" i="11"/>
  <c r="F4235" i="11"/>
  <c r="F4227" i="11"/>
  <c r="F4219" i="11"/>
  <c r="F4211" i="11"/>
  <c r="F4203" i="11"/>
  <c r="F4195" i="11"/>
  <c r="F4187" i="11"/>
  <c r="F4179" i="11"/>
  <c r="F4171" i="11"/>
  <c r="F4163" i="11"/>
  <c r="F4155" i="11"/>
  <c r="F4147" i="11"/>
  <c r="F4139" i="11"/>
  <c r="F4131" i="11"/>
  <c r="F4123" i="11"/>
  <c r="F4115" i="11"/>
  <c r="F4107" i="11"/>
  <c r="F4099" i="11"/>
  <c r="F4091" i="11"/>
  <c r="F4083" i="11"/>
  <c r="F4075" i="11"/>
  <c r="F4067" i="11"/>
  <c r="F4059" i="11"/>
  <c r="F4051" i="11"/>
  <c r="F4043" i="11"/>
  <c r="F4035" i="11"/>
  <c r="F4027" i="11"/>
  <c r="F4019" i="11"/>
  <c r="F4011" i="11"/>
  <c r="F4003" i="11"/>
  <c r="F3995" i="11"/>
  <c r="F3987" i="11"/>
  <c r="F3979" i="11"/>
  <c r="F3971" i="11"/>
  <c r="F3963" i="11"/>
  <c r="F3955" i="11"/>
  <c r="F3947" i="11"/>
  <c r="F3939" i="11"/>
  <c r="F3931" i="11"/>
  <c r="F3923" i="11"/>
  <c r="F3915" i="11"/>
  <c r="F3907" i="11"/>
  <c r="F3899" i="11"/>
  <c r="F3891" i="11"/>
  <c r="F3883" i="11"/>
  <c r="F3875" i="11"/>
  <c r="F3867" i="11"/>
  <c r="F3859" i="11"/>
  <c r="F3851" i="11"/>
  <c r="F3843" i="11"/>
  <c r="F3835" i="11"/>
  <c r="F3827" i="11"/>
  <c r="F3819" i="11"/>
  <c r="F3811" i="11"/>
  <c r="F3803" i="11"/>
  <c r="F3795" i="11"/>
  <c r="F3787" i="11"/>
  <c r="F3779" i="11"/>
  <c r="F3771" i="11"/>
  <c r="F3763" i="11"/>
  <c r="F3755" i="11"/>
  <c r="F3747" i="11"/>
  <c r="F3739" i="11"/>
  <c r="F3731" i="11"/>
  <c r="F3723" i="11"/>
  <c r="F3715" i="11"/>
  <c r="F3707" i="11"/>
  <c r="F3699" i="11"/>
  <c r="F3691" i="11"/>
  <c r="F3683" i="11"/>
  <c r="F3675" i="11"/>
  <c r="F3667" i="11"/>
  <c r="F3659" i="11"/>
  <c r="F3651" i="11"/>
  <c r="F3643" i="11"/>
  <c r="F3635" i="11"/>
  <c r="F3627" i="11"/>
  <c r="F3619" i="11"/>
  <c r="F3611" i="11"/>
  <c r="F3603" i="11"/>
  <c r="F3595" i="11"/>
  <c r="F3587" i="11"/>
  <c r="F3579" i="11"/>
  <c r="F3571" i="11"/>
  <c r="F3563" i="11"/>
  <c r="F3555" i="11"/>
  <c r="F3547" i="11"/>
  <c r="F3539" i="11"/>
  <c r="F3531" i="11"/>
  <c r="F3523" i="11"/>
  <c r="F3515" i="11"/>
  <c r="F3507" i="11"/>
  <c r="F3499" i="11"/>
  <c r="F3491" i="11"/>
  <c r="F3483" i="11"/>
  <c r="F3475" i="11"/>
  <c r="F3467" i="11"/>
  <c r="F3459" i="11"/>
  <c r="F3451" i="11"/>
  <c r="F3443" i="11"/>
  <c r="F3435" i="11"/>
  <c r="F3427" i="11"/>
  <c r="F3419" i="11"/>
  <c r="F3411" i="11"/>
  <c r="F3403" i="11"/>
  <c r="F3395" i="11"/>
  <c r="F3387" i="11"/>
  <c r="F3379" i="11"/>
  <c r="F3371" i="11"/>
  <c r="F3363" i="11"/>
  <c r="F3355" i="11"/>
  <c r="F3347" i="11"/>
  <c r="F3339" i="11"/>
  <c r="F3331" i="11"/>
  <c r="F3323" i="11"/>
  <c r="F3315" i="11"/>
  <c r="F3307" i="11"/>
  <c r="F3299" i="11"/>
  <c r="F3291" i="11"/>
  <c r="F3283" i="11"/>
  <c r="F3275" i="11"/>
  <c r="F3267" i="11"/>
  <c r="F3259" i="11"/>
  <c r="F3251" i="11"/>
  <c r="F3243" i="11"/>
  <c r="F3235" i="11"/>
  <c r="F3227" i="11"/>
  <c r="F3219" i="11"/>
  <c r="F3211" i="11"/>
  <c r="F3203" i="11"/>
  <c r="F3195" i="11"/>
  <c r="F3187" i="11"/>
  <c r="F3179" i="11"/>
  <c r="F3171" i="11"/>
  <c r="F3163" i="11"/>
  <c r="F3155" i="11"/>
  <c r="F3147" i="11"/>
  <c r="F3139" i="11"/>
  <c r="F3131" i="11"/>
  <c r="F3123" i="11"/>
  <c r="F3115" i="11"/>
  <c r="F3107" i="11"/>
  <c r="F3099" i="11"/>
  <c r="F3091" i="11"/>
  <c r="F3083" i="11"/>
  <c r="F3075" i="11"/>
  <c r="F3067" i="11"/>
  <c r="F3059" i="11"/>
  <c r="F3051" i="11"/>
  <c r="F3043" i="11"/>
  <c r="F3035" i="11"/>
  <c r="F3027" i="11"/>
  <c r="F3019" i="11"/>
  <c r="F3011" i="11"/>
  <c r="F3003" i="11"/>
  <c r="F2995" i="11"/>
  <c r="F2987" i="11"/>
  <c r="F2979" i="11"/>
  <c r="F2971" i="11"/>
  <c r="F2963" i="11"/>
  <c r="F2955" i="11"/>
  <c r="F2947" i="11"/>
  <c r="F2939" i="11"/>
  <c r="F2931" i="11"/>
  <c r="F2923" i="11"/>
  <c r="F2915" i="11"/>
  <c r="F2907" i="11"/>
  <c r="F2899" i="11"/>
  <c r="F2891" i="11"/>
  <c r="F2883" i="11"/>
  <c r="F2875" i="11"/>
  <c r="F2867" i="11"/>
  <c r="F2859" i="11"/>
  <c r="F2851" i="11"/>
  <c r="F2843" i="11"/>
  <c r="F2835" i="11"/>
  <c r="F2827" i="11"/>
  <c r="F2819" i="11"/>
  <c r="F2811" i="11"/>
  <c r="F2803" i="11"/>
  <c r="F2795" i="11"/>
  <c r="F2787" i="11"/>
  <c r="F2779" i="11"/>
  <c r="F2771" i="11"/>
  <c r="F2763" i="11"/>
  <c r="F2755" i="11"/>
  <c r="F2747" i="11"/>
  <c r="F2739" i="11"/>
  <c r="F2731" i="11"/>
  <c r="F2723" i="11"/>
  <c r="F2715" i="11"/>
  <c r="F2707" i="11"/>
  <c r="F2699" i="11"/>
  <c r="F2691" i="11"/>
  <c r="F2683" i="11"/>
  <c r="F2675" i="11"/>
  <c r="F2667" i="11"/>
  <c r="F2659" i="11"/>
  <c r="F2651" i="11"/>
  <c r="F2643" i="11"/>
  <c r="F2635" i="11"/>
  <c r="F2627" i="11"/>
  <c r="F2619" i="11"/>
  <c r="F2611" i="11"/>
  <c r="F2603" i="11"/>
  <c r="F2595" i="11"/>
  <c r="F2587" i="11"/>
  <c r="F2579" i="11"/>
  <c r="F2571" i="11"/>
  <c r="F2563" i="11"/>
  <c r="F2555" i="11"/>
  <c r="F2547" i="11"/>
  <c r="F2539" i="11"/>
  <c r="F2531" i="11"/>
  <c r="F2523" i="11"/>
  <c r="F2515" i="11"/>
  <c r="F2507" i="11"/>
  <c r="F2499" i="11"/>
  <c r="F2491" i="11"/>
  <c r="F2483" i="11"/>
  <c r="F2475" i="11"/>
  <c r="F2467" i="11"/>
  <c r="F2459" i="11"/>
  <c r="F2451" i="11"/>
  <c r="F2443" i="11"/>
  <c r="F2435" i="11"/>
  <c r="F2427" i="11"/>
  <c r="F2419" i="11"/>
  <c r="F2411" i="11"/>
  <c r="F2403" i="11"/>
  <c r="F2395" i="11"/>
  <c r="F2387" i="11"/>
  <c r="F2379" i="11"/>
  <c r="F2371" i="11"/>
  <c r="F2363" i="11"/>
  <c r="F2355" i="11"/>
  <c r="F2347" i="11"/>
  <c r="F2339" i="11"/>
  <c r="F2331" i="11"/>
  <c r="F2323" i="11"/>
  <c r="F2315" i="11"/>
  <c r="F2307" i="11"/>
  <c r="F2299" i="11"/>
  <c r="F2291" i="11"/>
  <c r="F2283" i="11"/>
  <c r="F2275" i="11"/>
  <c r="F2267" i="11"/>
  <c r="F2259" i="11"/>
  <c r="F2251" i="11"/>
  <c r="F2243" i="11"/>
  <c r="F2235" i="11"/>
  <c r="F2227" i="11"/>
  <c r="F2219" i="11"/>
  <c r="F2211" i="11"/>
  <c r="F2203" i="11"/>
  <c r="F2195" i="11"/>
  <c r="F2187" i="11"/>
  <c r="F2179" i="11"/>
  <c r="F2171" i="11"/>
  <c r="F2163" i="11"/>
  <c r="F2155" i="11"/>
  <c r="F2147" i="11"/>
  <c r="F2139" i="11"/>
  <c r="F2131" i="11"/>
  <c r="F2123" i="11"/>
  <c r="F2115" i="11"/>
  <c r="F2107" i="11"/>
  <c r="F2099" i="11"/>
  <c r="F2091" i="11"/>
  <c r="F2083" i="11"/>
  <c r="F2075" i="11"/>
  <c r="F2067" i="11"/>
  <c r="F2059" i="11"/>
  <c r="F2051" i="11"/>
  <c r="F2043" i="11"/>
  <c r="F2035" i="11"/>
  <c r="F2027" i="11"/>
  <c r="F2019" i="11"/>
  <c r="F2011" i="11"/>
  <c r="F2003" i="11"/>
  <c r="F1995" i="11"/>
  <c r="F1987" i="11"/>
  <c r="F1979" i="11"/>
  <c r="F1971" i="11"/>
  <c r="F1963" i="11"/>
  <c r="F1955" i="11"/>
  <c r="F1947" i="11"/>
  <c r="F1939" i="11"/>
  <c r="F1931" i="11"/>
  <c r="F1923" i="11"/>
  <c r="F1915" i="11"/>
  <c r="F1907" i="11"/>
  <c r="F1899" i="11"/>
  <c r="F1891" i="11"/>
  <c r="F1883" i="11"/>
  <c r="F1875" i="11"/>
  <c r="F1867" i="11"/>
  <c r="F1859" i="11"/>
  <c r="F1851" i="11"/>
  <c r="F1843" i="11"/>
  <c r="F1835" i="11"/>
  <c r="F1827" i="11"/>
  <c r="F1819" i="11"/>
  <c r="F1811" i="11"/>
  <c r="F1803" i="11"/>
  <c r="F1795" i="11"/>
  <c r="F1787" i="11"/>
  <c r="F1779" i="11"/>
  <c r="F1771" i="11"/>
  <c r="F1763" i="11"/>
  <c r="F1755" i="11"/>
  <c r="F1747" i="11"/>
  <c r="F1739" i="11"/>
  <c r="F1731" i="11"/>
  <c r="F1723" i="11"/>
  <c r="F1715" i="11"/>
  <c r="F1707" i="11"/>
  <c r="F1699" i="11"/>
  <c r="F1691" i="11"/>
  <c r="F1683" i="11"/>
  <c r="F1675" i="11"/>
  <c r="F1667" i="11"/>
  <c r="F1659" i="11"/>
  <c r="F1651" i="11"/>
  <c r="F1643" i="11"/>
  <c r="F1635" i="11"/>
  <c r="F1627" i="11"/>
  <c r="F1619" i="11"/>
  <c r="F1611" i="11"/>
  <c r="F1603" i="11"/>
  <c r="F1595" i="11"/>
  <c r="F1587" i="11"/>
  <c r="F1579" i="11"/>
  <c r="F1571" i="11"/>
  <c r="F1563" i="11"/>
  <c r="F1555" i="11"/>
  <c r="F1547" i="11"/>
  <c r="F1539" i="11"/>
  <c r="F1531" i="11"/>
  <c r="F1523" i="11"/>
  <c r="F1515" i="11"/>
  <c r="F1507" i="11"/>
  <c r="F1499" i="11"/>
  <c r="F1491" i="11"/>
  <c r="F1483" i="11"/>
  <c r="F1475" i="11"/>
  <c r="F1467" i="11"/>
  <c r="F1459" i="11"/>
  <c r="F1451" i="11"/>
  <c r="F1443" i="11"/>
  <c r="F1435" i="11"/>
  <c r="F1427" i="11"/>
  <c r="F1419" i="11"/>
  <c r="F1411" i="11"/>
  <c r="F1403" i="11"/>
  <c r="F1395" i="11"/>
  <c r="F1387" i="11"/>
  <c r="F1379" i="11"/>
  <c r="F1371" i="11"/>
  <c r="F1363" i="11"/>
  <c r="F1355" i="11"/>
  <c r="F1347" i="11"/>
  <c r="F1339" i="11"/>
  <c r="F1331" i="11"/>
  <c r="F1323" i="11"/>
  <c r="F1315" i="11"/>
  <c r="F1307" i="11"/>
  <c r="F1299" i="11"/>
  <c r="F1291" i="11"/>
  <c r="F1283" i="11"/>
  <c r="F1275" i="11"/>
  <c r="F1267" i="11"/>
  <c r="F1259" i="11"/>
  <c r="F1251" i="11"/>
  <c r="F1243" i="11"/>
  <c r="F1235" i="11"/>
  <c r="F1227" i="11"/>
  <c r="F1219" i="11"/>
  <c r="F1211" i="11"/>
  <c r="F1203" i="11"/>
  <c r="F1195" i="11"/>
  <c r="F1187" i="11"/>
  <c r="F1179" i="11"/>
  <c r="F1171" i="11"/>
  <c r="F1163" i="11"/>
  <c r="F1155" i="11"/>
  <c r="F1147" i="11"/>
  <c r="F1139" i="11"/>
  <c r="F1131" i="11"/>
  <c r="F1123" i="11"/>
  <c r="F1115" i="11"/>
  <c r="F1107" i="11"/>
  <c r="F1099" i="11"/>
  <c r="F1091" i="11"/>
  <c r="F1083" i="11"/>
  <c r="F1075" i="11"/>
  <c r="F1067" i="11"/>
  <c r="F1059" i="11"/>
  <c r="F1051" i="11"/>
  <c r="F1043" i="11"/>
  <c r="F1035" i="11"/>
  <c r="F1027" i="11"/>
  <c r="F1019" i="11"/>
  <c r="F1011" i="11"/>
  <c r="F1003" i="11"/>
  <c r="F995" i="11"/>
  <c r="F987" i="11"/>
  <c r="F979" i="11"/>
  <c r="F971" i="11"/>
  <c r="F963" i="11"/>
  <c r="F955" i="11"/>
  <c r="F947" i="11"/>
  <c r="F939" i="11"/>
  <c r="F931" i="11"/>
  <c r="F923" i="11"/>
  <c r="F915" i="11"/>
  <c r="F907" i="11"/>
  <c r="F899" i="11"/>
  <c r="F891" i="11"/>
  <c r="F883" i="11"/>
  <c r="F875" i="11"/>
  <c r="F867" i="11"/>
  <c r="F859" i="11"/>
  <c r="F851" i="11"/>
  <c r="F843" i="11"/>
  <c r="F835" i="11"/>
  <c r="F827" i="11"/>
  <c r="F819" i="11"/>
  <c r="F811" i="11"/>
  <c r="F803" i="11"/>
  <c r="F795" i="11"/>
  <c r="F787" i="11"/>
  <c r="F779" i="11"/>
  <c r="F771" i="11"/>
  <c r="F763" i="11"/>
  <c r="F755" i="11"/>
  <c r="F747" i="11"/>
  <c r="F739" i="11"/>
  <c r="F731" i="11"/>
  <c r="F723" i="11"/>
  <c r="F715" i="11"/>
  <c r="F707" i="11"/>
  <c r="F699" i="11"/>
  <c r="F691" i="11"/>
  <c r="F683" i="11"/>
  <c r="F675" i="11"/>
  <c r="F667" i="11"/>
  <c r="F659" i="11"/>
  <c r="F651" i="11"/>
  <c r="F643" i="11"/>
  <c r="F635" i="11"/>
  <c r="F627" i="11"/>
  <c r="F619" i="11"/>
  <c r="F611" i="11"/>
  <c r="F603" i="11"/>
  <c r="F595" i="11"/>
  <c r="F587" i="11"/>
  <c r="F579" i="11"/>
  <c r="F571" i="11"/>
  <c r="F563" i="11"/>
  <c r="F555" i="11"/>
  <c r="F547" i="11"/>
  <c r="F539" i="11"/>
  <c r="F531" i="11"/>
  <c r="F523" i="11"/>
  <c r="F515" i="11"/>
  <c r="F507" i="11"/>
  <c r="F499" i="11"/>
  <c r="F491" i="11"/>
  <c r="F483" i="11"/>
  <c r="F475" i="11"/>
  <c r="F467" i="11"/>
  <c r="F459" i="11"/>
  <c r="F451" i="11"/>
  <c r="F443" i="11"/>
  <c r="F435" i="11"/>
  <c r="F427" i="11"/>
  <c r="F419" i="11"/>
  <c r="F411" i="11"/>
  <c r="F403" i="11"/>
  <c r="F395" i="11"/>
  <c r="F387" i="11"/>
  <c r="F379" i="11"/>
  <c r="F371" i="11"/>
  <c r="F363" i="11"/>
  <c r="F355" i="11"/>
  <c r="F347" i="11"/>
  <c r="F339" i="11"/>
  <c r="F331" i="11"/>
  <c r="F323" i="11"/>
  <c r="F315" i="11"/>
  <c r="F307" i="11"/>
  <c r="F299" i="11"/>
  <c r="F291" i="11"/>
  <c r="F283" i="11"/>
  <c r="F275" i="11"/>
  <c r="F267" i="11"/>
  <c r="F259" i="11"/>
  <c r="F251" i="11"/>
  <c r="F243" i="11"/>
  <c r="F235" i="11"/>
  <c r="F227" i="11"/>
  <c r="F219" i="11"/>
  <c r="F211" i="11"/>
  <c r="F203" i="11"/>
  <c r="F195" i="11"/>
  <c r="F187" i="11"/>
  <c r="F179" i="11"/>
  <c r="F171" i="11"/>
  <c r="F163" i="11"/>
  <c r="F155" i="11"/>
  <c r="F147" i="11"/>
  <c r="F139" i="11"/>
  <c r="F131" i="11"/>
  <c r="F123" i="11"/>
  <c r="F115" i="11"/>
  <c r="F107" i="11"/>
  <c r="F99" i="11"/>
  <c r="F91" i="11"/>
  <c r="F83" i="11"/>
  <c r="F75" i="11"/>
  <c r="F67" i="11"/>
  <c r="F59" i="11"/>
  <c r="F51" i="11"/>
  <c r="F43" i="11"/>
  <c r="F35" i="11"/>
  <c r="F27" i="11"/>
  <c r="F19" i="11"/>
  <c r="C13" i="11"/>
  <c r="C21" i="11"/>
  <c r="C29" i="11"/>
  <c r="C37" i="11"/>
  <c r="C45" i="11"/>
  <c r="C53" i="11"/>
  <c r="C61" i="11"/>
  <c r="C69" i="11"/>
  <c r="C77" i="11"/>
  <c r="C85" i="11"/>
  <c r="C93" i="11"/>
  <c r="C101" i="11"/>
  <c r="C109" i="11"/>
  <c r="C117" i="11"/>
  <c r="C125" i="11"/>
  <c r="C133" i="11"/>
  <c r="C141" i="11"/>
  <c r="C149" i="11"/>
  <c r="C157" i="11"/>
  <c r="C165" i="11"/>
  <c r="C173" i="11"/>
  <c r="C181" i="11"/>
  <c r="C189" i="11"/>
  <c r="C197" i="11"/>
  <c r="C205" i="11"/>
  <c r="C213" i="11"/>
  <c r="C221" i="11"/>
  <c r="C229" i="11"/>
  <c r="C237" i="11"/>
  <c r="C245" i="11"/>
  <c r="C253" i="11"/>
  <c r="C261" i="11"/>
  <c r="C269" i="11"/>
  <c r="C277" i="11"/>
  <c r="C285" i="11"/>
  <c r="C293" i="11"/>
  <c r="C301" i="11"/>
  <c r="C309" i="11"/>
  <c r="C317" i="11"/>
  <c r="C325" i="11"/>
  <c r="C333" i="11"/>
  <c r="C341" i="11"/>
  <c r="C349" i="11"/>
  <c r="C357" i="11"/>
  <c r="C365" i="11"/>
  <c r="C373" i="11"/>
  <c r="C381" i="11"/>
  <c r="C389" i="11"/>
  <c r="C397" i="11"/>
  <c r="C405" i="11"/>
  <c r="C413" i="11"/>
  <c r="C421" i="11"/>
  <c r="C429" i="11"/>
  <c r="C437" i="11"/>
  <c r="C445" i="11"/>
  <c r="C453" i="11"/>
  <c r="C461" i="11"/>
  <c r="C469" i="11"/>
  <c r="C477" i="11"/>
  <c r="C485" i="11"/>
  <c r="C493" i="11"/>
  <c r="C501" i="11"/>
  <c r="C509" i="11"/>
  <c r="C517" i="11"/>
  <c r="C525" i="11"/>
  <c r="C533" i="11"/>
  <c r="C541" i="11"/>
  <c r="C549" i="11"/>
  <c r="C557" i="11"/>
  <c r="C565" i="11"/>
  <c r="C573" i="11"/>
  <c r="C581" i="11"/>
  <c r="C589" i="11"/>
  <c r="C597" i="11"/>
  <c r="C605" i="11"/>
  <c r="C613" i="11"/>
  <c r="C621" i="11"/>
  <c r="C629" i="11"/>
  <c r="C637" i="11"/>
  <c r="C645" i="11"/>
  <c r="C653" i="11"/>
  <c r="C661" i="11"/>
  <c r="C669" i="11"/>
  <c r="C677" i="11"/>
  <c r="C685" i="11"/>
  <c r="C693" i="11"/>
  <c r="C701" i="11"/>
  <c r="C709" i="11"/>
  <c r="C717" i="11"/>
  <c r="C725" i="11"/>
  <c r="C733" i="11"/>
  <c r="C741" i="11"/>
  <c r="C749" i="11"/>
  <c r="C757" i="11"/>
  <c r="C765" i="11"/>
  <c r="C773" i="11"/>
  <c r="C781" i="11"/>
  <c r="C789" i="11"/>
  <c r="C797" i="11"/>
  <c r="C805" i="11"/>
  <c r="C813" i="11"/>
  <c r="C821" i="11"/>
  <c r="C829" i="11"/>
  <c r="C837" i="11"/>
  <c r="C845" i="11"/>
  <c r="C853" i="11"/>
  <c r="C861" i="11"/>
  <c r="C869" i="11"/>
  <c r="C877" i="11"/>
  <c r="C885" i="11"/>
  <c r="C893" i="11"/>
  <c r="C901" i="11"/>
  <c r="C909" i="11"/>
  <c r="C917" i="11"/>
  <c r="C925" i="11"/>
  <c r="C933" i="11"/>
  <c r="C941" i="11"/>
  <c r="C949" i="11"/>
  <c r="C957" i="11"/>
  <c r="C965" i="11"/>
  <c r="C973" i="11"/>
  <c r="C981" i="11"/>
  <c r="C989" i="11"/>
  <c r="C997" i="11"/>
  <c r="C1005" i="11"/>
  <c r="C1013" i="11"/>
  <c r="C1021" i="11"/>
  <c r="C1029" i="11"/>
  <c r="C1037" i="11"/>
  <c r="C1045" i="11"/>
  <c r="C1053" i="11"/>
  <c r="C1061" i="11"/>
  <c r="C1069" i="11"/>
  <c r="C1077" i="11"/>
  <c r="C1085" i="11"/>
  <c r="C1093" i="11"/>
  <c r="C1101" i="11"/>
  <c r="C1109" i="11"/>
  <c r="C1117" i="11"/>
  <c r="C1125" i="11"/>
  <c r="C1133" i="11"/>
  <c r="C1141" i="11"/>
  <c r="C1149" i="11"/>
  <c r="C1157" i="11"/>
  <c r="C1165" i="11"/>
  <c r="C1173" i="11"/>
  <c r="C1181" i="11"/>
  <c r="C1189" i="11"/>
  <c r="C1197" i="11"/>
  <c r="C1205" i="11"/>
  <c r="C1213" i="11"/>
  <c r="C1221" i="11"/>
  <c r="C1229" i="11"/>
  <c r="C1237" i="11"/>
  <c r="C1245" i="11"/>
  <c r="C1253" i="11"/>
  <c r="C1261" i="11"/>
  <c r="C1269" i="11"/>
  <c r="C1277" i="11"/>
  <c r="C1285" i="11"/>
  <c r="C1293" i="11"/>
  <c r="C1301" i="11"/>
  <c r="C1309" i="11"/>
  <c r="C1317" i="11"/>
  <c r="C1325" i="11"/>
  <c r="C1333" i="11"/>
  <c r="C1341" i="11"/>
  <c r="C1349" i="11"/>
  <c r="C1357" i="11"/>
  <c r="C1365" i="11"/>
  <c r="C1373" i="11"/>
  <c r="C1381" i="11"/>
  <c r="C1389" i="11"/>
  <c r="C1397" i="11"/>
  <c r="C1405" i="11"/>
  <c r="C1413" i="11"/>
  <c r="C1421" i="11"/>
  <c r="C1429" i="11"/>
  <c r="C1437" i="11"/>
  <c r="C1445" i="11"/>
  <c r="C1453" i="11"/>
  <c r="C1461" i="11"/>
  <c r="C1469" i="11"/>
  <c r="C1477" i="11"/>
  <c r="C1485" i="11"/>
  <c r="C1493" i="11"/>
  <c r="C1501" i="11"/>
  <c r="C1509" i="11"/>
  <c r="C1517" i="11"/>
  <c r="C1525" i="11"/>
  <c r="C1533" i="11"/>
  <c r="C1541" i="11"/>
  <c r="C1549" i="11"/>
  <c r="C1557" i="11"/>
  <c r="C1565" i="11"/>
  <c r="C1573" i="11"/>
  <c r="C1581" i="11"/>
  <c r="C1589" i="11"/>
  <c r="C1597" i="11"/>
  <c r="C1605" i="11"/>
  <c r="C1613" i="11"/>
  <c r="C1621" i="11"/>
  <c r="C1629" i="11"/>
  <c r="C1637" i="11"/>
  <c r="C1645" i="11"/>
  <c r="C1653" i="11"/>
  <c r="C1661" i="11"/>
  <c r="C1669" i="11"/>
  <c r="C1677" i="11"/>
  <c r="C1685" i="11"/>
  <c r="C1693" i="11"/>
  <c r="C1701" i="11"/>
  <c r="C1709" i="11"/>
  <c r="C1717" i="11"/>
  <c r="C1725" i="11"/>
  <c r="C1733" i="11"/>
  <c r="C1741" i="11"/>
  <c r="C1749" i="11"/>
  <c r="C1757" i="11"/>
  <c r="C1765" i="11"/>
  <c r="C1773" i="11"/>
  <c r="C1781" i="11"/>
  <c r="C1789" i="11"/>
  <c r="C1797" i="11"/>
  <c r="C1805" i="11"/>
  <c r="C1813" i="11"/>
  <c r="C1821" i="11"/>
  <c r="C1829" i="11"/>
  <c r="C1837" i="11"/>
  <c r="C1845" i="11"/>
  <c r="C1853" i="11"/>
  <c r="C1861" i="11"/>
  <c r="C1869" i="11"/>
  <c r="C1877" i="11"/>
  <c r="C1885" i="11"/>
  <c r="C1893" i="11"/>
  <c r="C1901" i="11"/>
  <c r="C1909" i="11"/>
  <c r="C1917" i="11"/>
  <c r="C1925" i="11"/>
  <c r="C1933" i="11"/>
  <c r="C1941" i="11"/>
  <c r="C1949" i="11"/>
  <c r="C1957" i="11"/>
  <c r="C1965" i="11"/>
  <c r="C1973" i="11"/>
  <c r="C1981" i="11"/>
  <c r="C1989" i="11"/>
  <c r="C1997" i="11"/>
  <c r="C2005" i="11"/>
  <c r="C2013" i="11"/>
  <c r="C2021" i="11"/>
  <c r="C2029" i="11"/>
  <c r="C2037" i="11"/>
  <c r="C2045" i="11"/>
  <c r="C2053" i="11"/>
  <c r="C2061" i="11"/>
  <c r="C2069" i="11"/>
  <c r="C2077" i="11"/>
  <c r="C2085" i="11"/>
  <c r="C2093" i="11"/>
  <c r="C2101" i="11"/>
  <c r="C2109" i="11"/>
  <c r="C2117" i="11"/>
  <c r="C2125" i="11"/>
  <c r="C2133" i="11"/>
  <c r="C2141" i="11"/>
  <c r="C2149" i="11"/>
  <c r="C2157" i="11"/>
  <c r="C2165" i="11"/>
  <c r="C2173" i="11"/>
  <c r="C2181" i="11"/>
  <c r="C2189" i="11"/>
  <c r="C2197" i="11"/>
  <c r="C2205" i="11"/>
  <c r="C2213" i="11"/>
  <c r="C2221" i="11"/>
  <c r="C2229" i="11"/>
  <c r="C2237" i="11"/>
  <c r="C2245" i="11"/>
  <c r="C2253" i="11"/>
  <c r="C2261" i="11"/>
  <c r="C2269" i="11"/>
  <c r="C2277" i="11"/>
  <c r="C2285" i="11"/>
  <c r="C2293" i="11"/>
  <c r="C2301" i="11"/>
  <c r="C2309" i="11"/>
  <c r="C2317" i="11"/>
  <c r="C2325" i="11"/>
  <c r="C2333" i="11"/>
  <c r="C2341" i="11"/>
  <c r="C2349" i="11"/>
  <c r="C2357" i="11"/>
  <c r="C2365" i="11"/>
  <c r="C2373" i="11"/>
  <c r="C2381" i="11"/>
  <c r="C2389" i="11"/>
  <c r="C2397" i="11"/>
  <c r="C2405" i="11"/>
  <c r="C2413" i="11"/>
  <c r="C2421" i="11"/>
  <c r="C2429" i="11"/>
  <c r="C2437" i="11"/>
  <c r="C2445" i="11"/>
  <c r="C2453" i="11"/>
  <c r="C2461" i="11"/>
  <c r="C2469" i="11"/>
  <c r="C2477" i="11"/>
  <c r="C2485" i="11"/>
  <c r="C2493" i="11"/>
  <c r="C2501" i="11"/>
  <c r="C2509" i="11"/>
  <c r="C2517" i="11"/>
  <c r="C2525" i="11"/>
  <c r="C2533" i="11"/>
  <c r="C2541" i="11"/>
  <c r="C2549" i="11"/>
  <c r="C2557" i="11"/>
  <c r="C2565" i="11"/>
  <c r="C2573" i="11"/>
  <c r="C2581" i="11"/>
  <c r="C2589" i="11"/>
  <c r="C2597" i="11"/>
  <c r="C2605" i="11"/>
  <c r="C2613" i="11"/>
  <c r="C2621" i="11"/>
  <c r="C2629" i="11"/>
  <c r="C2637" i="11"/>
  <c r="C2645" i="11"/>
  <c r="C2653" i="11"/>
  <c r="C2661" i="11"/>
  <c r="C2669" i="11"/>
  <c r="C2677" i="11"/>
  <c r="C2685" i="11"/>
  <c r="C2693" i="11"/>
  <c r="C2701" i="11"/>
  <c r="C2709" i="11"/>
  <c r="C2717" i="11"/>
  <c r="C2725" i="11"/>
  <c r="C2733" i="11"/>
  <c r="C2741" i="11"/>
  <c r="C2749" i="11"/>
  <c r="C2757" i="11"/>
  <c r="C2765" i="11"/>
  <c r="C2773" i="11"/>
  <c r="C2781" i="11"/>
  <c r="C2789" i="11"/>
  <c r="C2797" i="11"/>
  <c r="C2805" i="11"/>
  <c r="C2813" i="11"/>
  <c r="C2821" i="11"/>
  <c r="C2829" i="11"/>
  <c r="C2837" i="11"/>
  <c r="C2845" i="11"/>
  <c r="C2853" i="11"/>
  <c r="C2861" i="11"/>
  <c r="C2869" i="11"/>
  <c r="C2877" i="11"/>
  <c r="C2885" i="11"/>
  <c r="C2893" i="11"/>
  <c r="C2901" i="11"/>
  <c r="C2909" i="11"/>
  <c r="C2917" i="11"/>
  <c r="C2925" i="11"/>
  <c r="C2933" i="11"/>
  <c r="C2941" i="11"/>
  <c r="C2949" i="11"/>
  <c r="C2957" i="11"/>
  <c r="C2965" i="11"/>
  <c r="C2973" i="11"/>
  <c r="C2981" i="11"/>
  <c r="C2989" i="11"/>
  <c r="C2997" i="11"/>
  <c r="C3005" i="11"/>
  <c r="C3013" i="11"/>
  <c r="C3021" i="11"/>
  <c r="C3029" i="11"/>
  <c r="C3037" i="11"/>
  <c r="C3045" i="11"/>
  <c r="C3053" i="11"/>
  <c r="C3061" i="11"/>
  <c r="C3069" i="11"/>
  <c r="C3077" i="11"/>
  <c r="C3085" i="11"/>
  <c r="C3093" i="11"/>
  <c r="C3101" i="11"/>
  <c r="C3109" i="11"/>
  <c r="C3117" i="11"/>
  <c r="C3125" i="11"/>
  <c r="C3133" i="11"/>
  <c r="C3141" i="11"/>
  <c r="C3149" i="11"/>
  <c r="C3157" i="11"/>
  <c r="C3165" i="11"/>
  <c r="C3173" i="11"/>
  <c r="C3181" i="11"/>
  <c r="C3189" i="11"/>
  <c r="C3197" i="11"/>
  <c r="C3205" i="11"/>
  <c r="C3213" i="11"/>
  <c r="C3221" i="11"/>
  <c r="C3229" i="11"/>
  <c r="C3237" i="11"/>
  <c r="C3245" i="11"/>
  <c r="C3253" i="11"/>
  <c r="C3261" i="11"/>
  <c r="C3269" i="11"/>
  <c r="C3277" i="11"/>
  <c r="C3285" i="11"/>
  <c r="C3293" i="11"/>
  <c r="C3301" i="11"/>
  <c r="C3309" i="11"/>
  <c r="C3317" i="11"/>
  <c r="C3325" i="11"/>
  <c r="C3333" i="11"/>
  <c r="C3341" i="11"/>
  <c r="C3349" i="11"/>
  <c r="C3357" i="11"/>
  <c r="C3365" i="11"/>
  <c r="C3373" i="11"/>
  <c r="C3381" i="11"/>
  <c r="C3389" i="11"/>
  <c r="C3397" i="11"/>
  <c r="C3405" i="11"/>
  <c r="C3413" i="11"/>
  <c r="C3421" i="11"/>
  <c r="C3429" i="11"/>
  <c r="C3437" i="11"/>
  <c r="C3445" i="11"/>
  <c r="C3453" i="11"/>
  <c r="C3461" i="11"/>
  <c r="C3469" i="11"/>
  <c r="C3477" i="11"/>
  <c r="C3485" i="11"/>
  <c r="C3493" i="11"/>
  <c r="C3501" i="11"/>
  <c r="C3509" i="11"/>
  <c r="C3517" i="11"/>
  <c r="C3525" i="11"/>
  <c r="C3533" i="11"/>
  <c r="C3541" i="11"/>
  <c r="C3549" i="11"/>
  <c r="C3557" i="11"/>
  <c r="C3565" i="11"/>
  <c r="C3573" i="11"/>
  <c r="C3581" i="11"/>
  <c r="C3589" i="11"/>
  <c r="C3597" i="11"/>
  <c r="C3605" i="11"/>
  <c r="C3613" i="11"/>
  <c r="C3621" i="11"/>
  <c r="C3629" i="11"/>
  <c r="C3637" i="11"/>
  <c r="C3645" i="11"/>
  <c r="C3653" i="11"/>
  <c r="C3661" i="11"/>
  <c r="C3669" i="11"/>
  <c r="C3677" i="11"/>
  <c r="C3685" i="11"/>
  <c r="C3693" i="11"/>
  <c r="C3701" i="11"/>
  <c r="C3709" i="11"/>
  <c r="C3717" i="11"/>
  <c r="C3725" i="11"/>
  <c r="C3733" i="11"/>
  <c r="C3741" i="11"/>
  <c r="C3749" i="11"/>
  <c r="C3757" i="11"/>
  <c r="C3765" i="11"/>
  <c r="C3773" i="11"/>
  <c r="C3781" i="11"/>
  <c r="C3789" i="11"/>
  <c r="C3797" i="11"/>
  <c r="C3805" i="11"/>
  <c r="C3813" i="11"/>
  <c r="C3821" i="11"/>
  <c r="C3829" i="11"/>
  <c r="C3837" i="11"/>
  <c r="C3845" i="11"/>
  <c r="C3853" i="11"/>
  <c r="C3861" i="11"/>
  <c r="C3869" i="11"/>
  <c r="C3877" i="11"/>
  <c r="C3885" i="11"/>
  <c r="C3893" i="11"/>
  <c r="C3901" i="11"/>
  <c r="C3909" i="11"/>
  <c r="C3917" i="11"/>
  <c r="C3925" i="11"/>
  <c r="C3933" i="11"/>
  <c r="C3941" i="11"/>
  <c r="C3949" i="11"/>
  <c r="C3957" i="11"/>
  <c r="C3965" i="11"/>
  <c r="C3973" i="11"/>
  <c r="C3981" i="11"/>
  <c r="C3989" i="11"/>
  <c r="C3997" i="11"/>
  <c r="C4005" i="11"/>
  <c r="C4013" i="11"/>
  <c r="C4021" i="11"/>
  <c r="C4029" i="11"/>
  <c r="C4037" i="11"/>
  <c r="C4045" i="11"/>
  <c r="C4053" i="11"/>
  <c r="C4061" i="11"/>
  <c r="C4069" i="11"/>
  <c r="C4077" i="11"/>
  <c r="C4085" i="11"/>
  <c r="C4093" i="11"/>
  <c r="C4101" i="11"/>
  <c r="C4109" i="11"/>
  <c r="C4117" i="11"/>
  <c r="C4125" i="11"/>
  <c r="C4133" i="11"/>
  <c r="C4141" i="11"/>
  <c r="C4149" i="11"/>
  <c r="C4157" i="11"/>
  <c r="C4165" i="11"/>
  <c r="C4173" i="11"/>
  <c r="C4181" i="11"/>
  <c r="C4189" i="11"/>
  <c r="C4197" i="11"/>
  <c r="C4205" i="11"/>
  <c r="C4213" i="11"/>
  <c r="C4221" i="11"/>
  <c r="C4229" i="11"/>
  <c r="C4237" i="11"/>
  <c r="C4245" i="11"/>
  <c r="C4253" i="11"/>
  <c r="C4261" i="11"/>
  <c r="C4269" i="11"/>
  <c r="C4277" i="11"/>
  <c r="C4285" i="11"/>
  <c r="C4293" i="11"/>
  <c r="C4301" i="11"/>
  <c r="C4309" i="11"/>
  <c r="C4317" i="11"/>
  <c r="C4325" i="11"/>
  <c r="C4333" i="11"/>
  <c r="C4341" i="11"/>
  <c r="C4349" i="11"/>
  <c r="C4357" i="11"/>
  <c r="C4365" i="11"/>
  <c r="C4373" i="11"/>
  <c r="C4381" i="11"/>
  <c r="C4389" i="11"/>
  <c r="C4397" i="11"/>
  <c r="C4405" i="11"/>
  <c r="C4413" i="11"/>
  <c r="C4421" i="11"/>
  <c r="C4429" i="11"/>
  <c r="C4437" i="11"/>
  <c r="C4445" i="11"/>
  <c r="C4453" i="11"/>
  <c r="C4461" i="11"/>
  <c r="C4469" i="11"/>
  <c r="C4477" i="11"/>
  <c r="C4485" i="11"/>
  <c r="C4493" i="11"/>
  <c r="C4501" i="11"/>
  <c r="C4509" i="11"/>
  <c r="C4517" i="11"/>
  <c r="C4525" i="11"/>
  <c r="C4533" i="11"/>
  <c r="C4541" i="11"/>
  <c r="C4549" i="11"/>
  <c r="C4557" i="11"/>
  <c r="C4565" i="11"/>
  <c r="C4573" i="11"/>
  <c r="C4581" i="11"/>
  <c r="C4589" i="11"/>
  <c r="C4597" i="11"/>
  <c r="C4605" i="11"/>
  <c r="C4613" i="11"/>
  <c r="C4621" i="11"/>
  <c r="C4629" i="11"/>
  <c r="C4637" i="11"/>
  <c r="C4645" i="11"/>
  <c r="C4653" i="11"/>
  <c r="C4661" i="11"/>
  <c r="C4669" i="11"/>
  <c r="C4677" i="11"/>
  <c r="C4685" i="11"/>
  <c r="C4693" i="11"/>
  <c r="C4701" i="11"/>
  <c r="C4709" i="11"/>
  <c r="C4717" i="11"/>
  <c r="C4725" i="11"/>
  <c r="C4733" i="11"/>
  <c r="C4741" i="11"/>
  <c r="C4749" i="11"/>
  <c r="C4757" i="11"/>
  <c r="C4765" i="11"/>
  <c r="C4773" i="11"/>
  <c r="C4781" i="11"/>
  <c r="C4789" i="11"/>
  <c r="C4797" i="11"/>
  <c r="C4805" i="11"/>
  <c r="C4813" i="11"/>
  <c r="C4821" i="11"/>
  <c r="C4829" i="11"/>
  <c r="C4837" i="11"/>
  <c r="C4845" i="11"/>
  <c r="C4853" i="11"/>
  <c r="C4861" i="11"/>
  <c r="C4869" i="11"/>
  <c r="C4877" i="11"/>
  <c r="C4885" i="11"/>
  <c r="C4893" i="11"/>
  <c r="C4901" i="11"/>
  <c r="C4909" i="11"/>
  <c r="C4917" i="11"/>
  <c r="C4925" i="11"/>
  <c r="C4933" i="11"/>
  <c r="C4941" i="11"/>
  <c r="C4949" i="11"/>
  <c r="C4957" i="11"/>
  <c r="C4965" i="11"/>
  <c r="C4973" i="11"/>
  <c r="C4981" i="11"/>
  <c r="C4989" i="11"/>
  <c r="C4997" i="11"/>
  <c r="C5005" i="11"/>
  <c r="C11" i="11"/>
  <c r="F5010" i="11"/>
  <c r="F5002" i="11"/>
  <c r="F4994" i="11"/>
  <c r="F4986" i="11"/>
  <c r="F4978" i="11"/>
  <c r="F4970" i="11"/>
  <c r="F4962" i="11"/>
  <c r="F4954" i="11"/>
  <c r="F4946" i="11"/>
  <c r="F4938" i="11"/>
  <c r="F4930" i="11"/>
  <c r="F4922" i="11"/>
  <c r="F4914" i="11"/>
  <c r="F4906" i="11"/>
  <c r="F4898" i="11"/>
  <c r="F4890" i="11"/>
  <c r="F4882" i="11"/>
  <c r="F4874" i="11"/>
  <c r="F4866" i="11"/>
  <c r="F4858" i="11"/>
  <c r="F4850" i="11"/>
  <c r="F4842" i="11"/>
  <c r="F4834" i="11"/>
  <c r="F4826" i="11"/>
  <c r="F4818" i="11"/>
  <c r="F4810" i="11"/>
  <c r="F4802" i="11"/>
  <c r="F4794" i="11"/>
  <c r="F4786" i="11"/>
  <c r="F4778" i="11"/>
  <c r="F4770" i="11"/>
  <c r="F4762" i="11"/>
  <c r="F4754" i="11"/>
  <c r="F4746" i="11"/>
  <c r="F4738" i="11"/>
  <c r="F4730" i="11"/>
  <c r="F4722" i="11"/>
  <c r="F4714" i="11"/>
  <c r="F4706" i="11"/>
  <c r="F4698" i="11"/>
  <c r="F4690" i="11"/>
  <c r="F4682" i="11"/>
  <c r="F4674" i="11"/>
  <c r="F4666" i="11"/>
  <c r="F4658" i="11"/>
  <c r="F4650" i="11"/>
  <c r="F4642" i="11"/>
  <c r="F4634" i="11"/>
  <c r="F4626" i="11"/>
  <c r="F4618" i="11"/>
  <c r="F4610" i="11"/>
  <c r="F4602" i="11"/>
  <c r="F4594" i="11"/>
  <c r="F4586" i="11"/>
  <c r="F4578" i="11"/>
  <c r="F4570" i="11"/>
  <c r="F4562" i="11"/>
  <c r="F4554" i="11"/>
  <c r="F4546" i="11"/>
  <c r="F4538" i="11"/>
  <c r="F4530" i="11"/>
  <c r="F4522" i="11"/>
  <c r="F4514" i="11"/>
  <c r="F4506" i="11"/>
  <c r="F4498" i="11"/>
  <c r="F4490" i="11"/>
  <c r="F4482" i="11"/>
  <c r="F4474" i="11"/>
  <c r="F4466" i="11"/>
  <c r="F4458" i="11"/>
  <c r="F4450" i="11"/>
  <c r="F4442" i="11"/>
  <c r="F4434" i="11"/>
  <c r="F4426" i="11"/>
  <c r="F4418" i="11"/>
  <c r="F4410" i="11"/>
  <c r="F4402" i="11"/>
  <c r="F4394" i="11"/>
  <c r="F4386" i="11"/>
  <c r="F4378" i="11"/>
  <c r="F4370" i="11"/>
  <c r="F4362" i="11"/>
  <c r="F4354" i="11"/>
  <c r="F4346" i="11"/>
  <c r="F4338" i="11"/>
  <c r="F4330" i="11"/>
  <c r="F4322" i="11"/>
  <c r="F4314" i="11"/>
  <c r="F4306" i="11"/>
  <c r="F4298" i="11"/>
  <c r="F4290" i="11"/>
  <c r="F4282" i="11"/>
  <c r="F4274" i="11"/>
  <c r="F4266" i="11"/>
  <c r="F4258" i="11"/>
  <c r="F4250" i="11"/>
  <c r="F4242" i="11"/>
  <c r="F4234" i="11"/>
  <c r="F4226" i="11"/>
  <c r="F4218" i="11"/>
  <c r="F4210" i="11"/>
  <c r="F4202" i="11"/>
  <c r="F4194" i="11"/>
  <c r="F4186" i="11"/>
  <c r="F4178" i="11"/>
  <c r="F4170" i="11"/>
  <c r="F4162" i="11"/>
  <c r="F4154" i="11"/>
  <c r="F4146" i="11"/>
  <c r="F4138" i="11"/>
  <c r="F4130" i="11"/>
  <c r="F4122" i="11"/>
  <c r="F4114" i="11"/>
  <c r="F4106" i="11"/>
  <c r="F4098" i="11"/>
  <c r="F4090" i="11"/>
  <c r="F4082" i="11"/>
  <c r="F4074" i="11"/>
  <c r="F4066" i="11"/>
  <c r="F4058" i="11"/>
  <c r="F4050" i="11"/>
  <c r="F4042" i="11"/>
  <c r="F4034" i="11"/>
  <c r="F4026" i="11"/>
  <c r="F4018" i="11"/>
  <c r="F4010" i="11"/>
  <c r="F4002" i="11"/>
  <c r="F3994" i="11"/>
  <c r="F3986" i="11"/>
  <c r="F3978" i="11"/>
  <c r="F3970" i="11"/>
  <c r="F3962" i="11"/>
  <c r="F3954" i="11"/>
  <c r="F3946" i="11"/>
  <c r="F3938" i="11"/>
  <c r="F3930" i="11"/>
  <c r="F3922" i="11"/>
  <c r="F3914" i="11"/>
  <c r="F3906" i="11"/>
  <c r="F3898" i="11"/>
  <c r="F3890" i="11"/>
  <c r="F3882" i="11"/>
  <c r="F3874" i="11"/>
  <c r="F3866" i="11"/>
  <c r="F3858" i="11"/>
  <c r="F3850" i="11"/>
  <c r="F3842" i="11"/>
  <c r="F3834" i="11"/>
  <c r="F3826" i="11"/>
  <c r="F3818" i="11"/>
  <c r="F3810" i="11"/>
  <c r="F3802" i="11"/>
  <c r="F3794" i="11"/>
  <c r="F3786" i="11"/>
  <c r="F3778" i="11"/>
  <c r="F3770" i="11"/>
  <c r="F3762" i="11"/>
  <c r="F3754" i="11"/>
  <c r="F3746" i="11"/>
  <c r="F3738" i="11"/>
  <c r="F3730" i="11"/>
  <c r="F3722" i="11"/>
  <c r="F3714" i="11"/>
  <c r="F3706" i="11"/>
  <c r="F3698" i="11"/>
  <c r="F3690" i="11"/>
  <c r="F3682" i="11"/>
  <c r="F3674" i="11"/>
  <c r="F3666" i="11"/>
  <c r="F3658" i="11"/>
  <c r="F3650" i="11"/>
  <c r="F3642" i="11"/>
  <c r="F3634" i="11"/>
  <c r="F3626" i="11"/>
  <c r="F3618" i="11"/>
  <c r="F3610" i="11"/>
  <c r="F3602" i="11"/>
  <c r="F3594" i="11"/>
  <c r="F3586" i="11"/>
  <c r="F3578" i="11"/>
  <c r="F3570" i="11"/>
  <c r="F3562" i="11"/>
  <c r="F3554" i="11"/>
  <c r="F3546" i="11"/>
  <c r="F3538" i="11"/>
  <c r="F3530" i="11"/>
  <c r="F3522" i="11"/>
  <c r="F3514" i="11"/>
  <c r="F3506" i="11"/>
  <c r="F3498" i="11"/>
  <c r="F3490" i="11"/>
  <c r="F3482" i="11"/>
  <c r="F3474" i="11"/>
  <c r="F3466" i="11"/>
  <c r="F3458" i="11"/>
  <c r="F3450" i="11"/>
  <c r="F3442" i="11"/>
  <c r="F3434" i="11"/>
  <c r="F3426" i="11"/>
  <c r="F3418" i="11"/>
  <c r="F3410" i="11"/>
  <c r="F3402" i="11"/>
  <c r="F3394" i="11"/>
  <c r="F3386" i="11"/>
  <c r="F3378" i="11"/>
  <c r="F3370" i="11"/>
  <c r="F3362" i="11"/>
  <c r="F3354" i="11"/>
  <c r="F3346" i="11"/>
  <c r="F3338" i="11"/>
  <c r="F3330" i="11"/>
  <c r="F3322" i="11"/>
  <c r="F3314" i="11"/>
  <c r="F3306" i="11"/>
  <c r="F3298" i="11"/>
  <c r="F3290" i="11"/>
  <c r="F3282" i="11"/>
  <c r="F3274" i="11"/>
  <c r="F3266" i="11"/>
  <c r="F3258" i="11"/>
  <c r="F3250" i="11"/>
  <c r="F3242" i="11"/>
  <c r="F3234" i="11"/>
  <c r="F3226" i="11"/>
  <c r="F3218" i="11"/>
  <c r="F3210" i="11"/>
  <c r="F3202" i="11"/>
  <c r="F3194" i="11"/>
  <c r="F3186" i="11"/>
  <c r="F3178" i="11"/>
  <c r="F3170" i="11"/>
  <c r="F3162" i="11"/>
  <c r="F3154" i="11"/>
  <c r="F3146" i="11"/>
  <c r="F3138" i="11"/>
  <c r="F3130" i="11"/>
  <c r="F3122" i="11"/>
  <c r="F3114" i="11"/>
  <c r="F3106" i="11"/>
  <c r="F3098" i="11"/>
  <c r="F3090" i="11"/>
  <c r="F3082" i="11"/>
  <c r="F3074" i="11"/>
  <c r="F3066" i="11"/>
  <c r="F3058" i="11"/>
  <c r="F3050" i="11"/>
  <c r="F3042" i="11"/>
  <c r="F3034" i="11"/>
  <c r="F3026" i="11"/>
  <c r="F3018" i="11"/>
  <c r="F3010" i="11"/>
  <c r="F3002" i="11"/>
  <c r="F2994" i="11"/>
  <c r="F2986" i="11"/>
  <c r="F2978" i="11"/>
  <c r="F2970" i="11"/>
  <c r="F2962" i="11"/>
  <c r="F2954" i="11"/>
  <c r="F2946" i="11"/>
  <c r="F2938" i="11"/>
  <c r="F2930" i="11"/>
  <c r="F2922" i="11"/>
  <c r="F2914" i="11"/>
  <c r="F2906" i="11"/>
  <c r="F2898" i="11"/>
  <c r="F2890" i="11"/>
  <c r="F2882" i="11"/>
  <c r="F2874" i="11"/>
  <c r="F2866" i="11"/>
  <c r="F2858" i="11"/>
  <c r="F2850" i="11"/>
  <c r="F2842" i="11"/>
  <c r="F2834" i="11"/>
  <c r="F2826" i="11"/>
  <c r="F2818" i="11"/>
  <c r="F2810" i="11"/>
  <c r="F2802" i="11"/>
  <c r="F2794" i="11"/>
  <c r="F2786" i="11"/>
  <c r="F2778" i="11"/>
  <c r="F2770" i="11"/>
  <c r="F2762" i="11"/>
  <c r="F2754" i="11"/>
  <c r="F2746" i="11"/>
  <c r="F2738" i="11"/>
  <c r="F2730" i="11"/>
  <c r="F2722" i="11"/>
  <c r="F2714" i="11"/>
  <c r="F2706" i="11"/>
  <c r="F2698" i="11"/>
  <c r="F2690" i="11"/>
  <c r="F2682" i="11"/>
  <c r="F2674" i="11"/>
  <c r="F2666" i="11"/>
  <c r="F2658" i="11"/>
  <c r="F2650" i="11"/>
  <c r="F2642" i="11"/>
  <c r="F2634" i="11"/>
  <c r="F2626" i="11"/>
  <c r="F2618" i="11"/>
  <c r="F2610" i="11"/>
  <c r="F2602" i="11"/>
  <c r="F2594" i="11"/>
  <c r="F2586" i="11"/>
  <c r="F2578" i="11"/>
  <c r="F2570" i="11"/>
  <c r="F2562" i="11"/>
  <c r="F2554" i="11"/>
  <c r="F2546" i="11"/>
  <c r="F2538" i="11"/>
  <c r="F2530" i="11"/>
  <c r="F2522" i="11"/>
  <c r="F2514" i="11"/>
  <c r="F2506" i="11"/>
  <c r="F2498" i="11"/>
  <c r="F2490" i="11"/>
  <c r="F2482" i="11"/>
  <c r="F2474" i="11"/>
  <c r="F2466" i="11"/>
  <c r="F2458" i="11"/>
  <c r="F2450" i="11"/>
  <c r="F2442" i="11"/>
  <c r="F2434" i="11"/>
  <c r="F2426" i="11"/>
  <c r="F2418" i="11"/>
  <c r="F2410" i="11"/>
  <c r="F2402" i="11"/>
  <c r="F2394" i="11"/>
  <c r="F2386" i="11"/>
  <c r="F2378" i="11"/>
  <c r="F2370" i="11"/>
  <c r="F2362" i="11"/>
  <c r="F2354" i="11"/>
  <c r="F2346" i="11"/>
  <c r="F2338" i="11"/>
  <c r="F2330" i="11"/>
  <c r="F2322" i="11"/>
  <c r="F2314" i="11"/>
  <c r="F2306" i="11"/>
  <c r="F2298" i="11"/>
  <c r="F2290" i="11"/>
  <c r="F2282" i="11"/>
  <c r="F2274" i="11"/>
  <c r="F2266" i="11"/>
  <c r="F2258" i="11"/>
  <c r="F2250" i="11"/>
  <c r="F2242" i="11"/>
  <c r="F2234" i="11"/>
  <c r="F2226" i="11"/>
  <c r="F2218" i="11"/>
  <c r="F2210" i="11"/>
  <c r="F2202" i="11"/>
  <c r="F2194" i="11"/>
  <c r="F2186" i="11"/>
  <c r="F2178" i="11"/>
  <c r="F2170" i="11"/>
  <c r="F2162" i="11"/>
  <c r="F2154" i="11"/>
  <c r="F2146" i="11"/>
  <c r="F2138" i="11"/>
  <c r="F2130" i="11"/>
  <c r="F2122" i="11"/>
  <c r="F2114" i="11"/>
  <c r="F2106" i="11"/>
  <c r="F2098" i="11"/>
  <c r="F2090" i="11"/>
  <c r="F2082" i="11"/>
  <c r="F2074" i="11"/>
  <c r="F2066" i="11"/>
  <c r="F2058" i="11"/>
  <c r="F2050" i="11"/>
  <c r="F2042" i="11"/>
  <c r="F2034" i="11"/>
  <c r="F2026" i="11"/>
  <c r="F2018" i="11"/>
  <c r="F2010" i="11"/>
  <c r="F2002" i="11"/>
  <c r="F1994" i="11"/>
  <c r="F1986" i="11"/>
  <c r="F1978" i="11"/>
  <c r="F1970" i="11"/>
  <c r="F1962" i="11"/>
  <c r="F1954" i="11"/>
  <c r="F1946" i="11"/>
  <c r="F1938" i="11"/>
  <c r="F1930" i="11"/>
  <c r="F1922" i="11"/>
  <c r="F1914" i="11"/>
  <c r="F1906" i="11"/>
  <c r="F1898" i="11"/>
  <c r="F1890" i="11"/>
  <c r="F1882" i="11"/>
  <c r="F1874" i="11"/>
  <c r="F1866" i="11"/>
  <c r="F1858" i="11"/>
  <c r="F1850" i="11"/>
  <c r="F1842" i="11"/>
  <c r="F1834" i="11"/>
  <c r="F1826" i="11"/>
  <c r="F1818" i="11"/>
  <c r="F1810" i="11"/>
  <c r="F1802" i="11"/>
  <c r="F1794" i="11"/>
  <c r="F1786" i="11"/>
  <c r="F1778" i="11"/>
  <c r="F1770" i="11"/>
  <c r="F1762" i="11"/>
  <c r="F1754" i="11"/>
  <c r="F1746" i="11"/>
  <c r="F1738" i="11"/>
  <c r="F1730" i="11"/>
  <c r="F1722" i="11"/>
  <c r="F1714" i="11"/>
  <c r="F1706" i="11"/>
  <c r="F1698" i="11"/>
  <c r="F1690" i="11"/>
  <c r="F1682" i="11"/>
  <c r="F1674" i="11"/>
  <c r="F1666" i="11"/>
  <c r="F1658" i="11"/>
  <c r="F1650" i="11"/>
  <c r="F1642" i="11"/>
  <c r="F1634" i="11"/>
  <c r="F1626" i="11"/>
  <c r="F1618" i="11"/>
  <c r="F1610" i="11"/>
  <c r="F1602" i="11"/>
  <c r="F1594" i="11"/>
  <c r="F1586" i="11"/>
  <c r="F1578" i="11"/>
  <c r="F1570" i="11"/>
  <c r="F1562" i="11"/>
  <c r="F1554" i="11"/>
  <c r="F1546" i="11"/>
  <c r="F1538" i="11"/>
  <c r="F1530" i="11"/>
  <c r="F1522" i="11"/>
  <c r="F1514" i="11"/>
  <c r="F1506" i="11"/>
  <c r="F1498" i="11"/>
  <c r="F1490" i="11"/>
  <c r="F1482" i="11"/>
  <c r="F1474" i="11"/>
  <c r="F1466" i="11"/>
  <c r="F1458" i="11"/>
  <c r="F1450" i="11"/>
  <c r="F1442" i="11"/>
  <c r="F1434" i="11"/>
  <c r="F1426" i="11"/>
  <c r="F1418" i="11"/>
  <c r="F1410" i="11"/>
  <c r="F1402" i="11"/>
  <c r="F1394" i="11"/>
  <c r="F1386" i="11"/>
  <c r="F1378" i="11"/>
  <c r="F1370" i="11"/>
  <c r="F1362" i="11"/>
  <c r="F1354" i="11"/>
  <c r="F1346" i="11"/>
  <c r="F1338" i="11"/>
  <c r="F1330" i="11"/>
  <c r="F1322" i="11"/>
  <c r="F1314" i="11"/>
  <c r="F1306" i="11"/>
  <c r="F1298" i="11"/>
  <c r="F1290" i="11"/>
  <c r="F1282" i="11"/>
  <c r="F1274" i="11"/>
  <c r="F1266" i="11"/>
  <c r="F1258" i="11"/>
  <c r="F1250" i="11"/>
  <c r="F1242" i="11"/>
  <c r="F1234" i="11"/>
  <c r="F1226" i="11"/>
  <c r="F1218" i="11"/>
  <c r="F1210" i="11"/>
  <c r="F1202" i="11"/>
  <c r="F1194" i="11"/>
  <c r="F1186" i="11"/>
  <c r="F1178" i="11"/>
  <c r="F1170" i="11"/>
  <c r="F1162" i="11"/>
  <c r="F1154" i="11"/>
  <c r="F1146" i="11"/>
  <c r="F1138" i="11"/>
  <c r="F1130" i="11"/>
  <c r="F1122" i="11"/>
  <c r="F1114" i="11"/>
  <c r="F1106" i="11"/>
  <c r="F1098" i="11"/>
  <c r="F1090" i="11"/>
  <c r="F1082" i="11"/>
  <c r="F1074" i="11"/>
  <c r="F1066" i="11"/>
  <c r="F1058" i="11"/>
  <c r="F1050" i="11"/>
  <c r="F1042" i="11"/>
  <c r="F1034" i="11"/>
  <c r="F1026" i="11"/>
  <c r="F1018" i="11"/>
  <c r="F1010" i="11"/>
  <c r="F1002" i="11"/>
  <c r="F994" i="11"/>
  <c r="F986" i="11"/>
  <c r="F978" i="11"/>
  <c r="F970" i="11"/>
  <c r="F962" i="11"/>
  <c r="F954" i="11"/>
  <c r="F946" i="11"/>
  <c r="F938" i="11"/>
  <c r="F930" i="11"/>
  <c r="F922" i="11"/>
  <c r="F914" i="11"/>
  <c r="F906" i="11"/>
  <c r="F898" i="11"/>
  <c r="F890" i="11"/>
  <c r="F882" i="11"/>
  <c r="F874" i="11"/>
  <c r="F866" i="11"/>
  <c r="F858" i="11"/>
  <c r="F850" i="11"/>
  <c r="F842" i="11"/>
  <c r="F834" i="11"/>
  <c r="F826" i="11"/>
  <c r="F818" i="11"/>
  <c r="F810" i="11"/>
  <c r="F802" i="11"/>
  <c r="F794" i="11"/>
  <c r="F786" i="11"/>
  <c r="F778" i="11"/>
  <c r="F770" i="11"/>
  <c r="F762" i="11"/>
  <c r="F754" i="11"/>
  <c r="F746" i="11"/>
  <c r="F738" i="11"/>
  <c r="F730" i="11"/>
  <c r="F722" i="11"/>
  <c r="F714" i="11"/>
  <c r="F706" i="11"/>
  <c r="F698" i="11"/>
  <c r="F690" i="11"/>
  <c r="F682" i="11"/>
  <c r="F674" i="11"/>
  <c r="F666" i="11"/>
  <c r="F658" i="11"/>
  <c r="F650" i="11"/>
  <c r="F642" i="11"/>
  <c r="F634" i="11"/>
  <c r="F626" i="11"/>
  <c r="F618" i="11"/>
  <c r="F610" i="11"/>
  <c r="F602" i="11"/>
  <c r="F594" i="11"/>
  <c r="F586" i="11"/>
  <c r="F578" i="11"/>
  <c r="F570" i="11"/>
  <c r="F562" i="11"/>
  <c r="F554" i="11"/>
  <c r="F546" i="11"/>
  <c r="F538" i="11"/>
  <c r="F530" i="11"/>
  <c r="F522" i="11"/>
  <c r="F514" i="11"/>
  <c r="F506" i="11"/>
  <c r="F498" i="11"/>
  <c r="F490" i="11"/>
  <c r="F482" i="11"/>
  <c r="F474" i="11"/>
  <c r="F466" i="11"/>
  <c r="F458" i="11"/>
  <c r="F450" i="11"/>
  <c r="F442" i="11"/>
  <c r="F434" i="11"/>
  <c r="F426" i="11"/>
  <c r="F418" i="11"/>
  <c r="F410" i="11"/>
  <c r="F402" i="11"/>
  <c r="F394" i="11"/>
  <c r="F386" i="11"/>
  <c r="F378" i="11"/>
  <c r="F370" i="11"/>
  <c r="F362" i="11"/>
  <c r="F354" i="11"/>
  <c r="F346" i="11"/>
  <c r="F338" i="11"/>
  <c r="F330" i="11"/>
  <c r="F322" i="11"/>
  <c r="F314" i="11"/>
  <c r="F306" i="11"/>
  <c r="F298" i="11"/>
  <c r="F290" i="11"/>
  <c r="F282" i="11"/>
  <c r="F274" i="11"/>
  <c r="F266" i="11"/>
  <c r="F258" i="11"/>
  <c r="F250" i="11"/>
  <c r="F242" i="11"/>
  <c r="F234" i="11"/>
  <c r="F226" i="11"/>
  <c r="F218" i="11"/>
  <c r="F210" i="11"/>
  <c r="F202" i="11"/>
  <c r="F194" i="11"/>
  <c r="F186" i="11"/>
  <c r="F178" i="11"/>
  <c r="F170" i="11"/>
  <c r="F162" i="11"/>
  <c r="F154" i="11"/>
  <c r="F146" i="11"/>
  <c r="F138" i="11"/>
  <c r="F130" i="11"/>
  <c r="F122" i="11"/>
  <c r="F114" i="11"/>
  <c r="F106" i="11"/>
  <c r="F98" i="11"/>
  <c r="F90" i="11"/>
  <c r="F82" i="11"/>
  <c r="F74" i="11"/>
  <c r="F66" i="11"/>
  <c r="F58" i="11"/>
  <c r="F50" i="11"/>
  <c r="F42" i="11"/>
  <c r="F34" i="11"/>
  <c r="F26" i="11"/>
  <c r="F18" i="11"/>
  <c r="C14" i="11"/>
  <c r="C22" i="11"/>
  <c r="C30" i="11"/>
  <c r="C38" i="11"/>
  <c r="C46" i="11"/>
  <c r="C54" i="11"/>
  <c r="C62" i="11"/>
  <c r="C70" i="11"/>
  <c r="C78" i="11"/>
  <c r="C86" i="11"/>
  <c r="C94" i="11"/>
  <c r="C102" i="11"/>
  <c r="C110" i="11"/>
  <c r="C118" i="11"/>
  <c r="C126" i="11"/>
  <c r="C134" i="11"/>
  <c r="C142" i="11"/>
  <c r="C150" i="11"/>
  <c r="C158" i="11"/>
  <c r="C166" i="11"/>
  <c r="C174" i="11"/>
  <c r="C182" i="11"/>
  <c r="C190" i="11"/>
  <c r="C198" i="11"/>
  <c r="C206" i="11"/>
  <c r="C214" i="11"/>
  <c r="C222" i="11"/>
  <c r="C230" i="11"/>
  <c r="C238" i="11"/>
  <c r="C246" i="11"/>
  <c r="C254" i="11"/>
  <c r="C262" i="11"/>
  <c r="C270" i="11"/>
  <c r="C278" i="11"/>
  <c r="C286" i="11"/>
  <c r="C294" i="11"/>
  <c r="C302" i="11"/>
  <c r="C310" i="11"/>
  <c r="C318" i="11"/>
  <c r="C326" i="11"/>
  <c r="C334" i="11"/>
  <c r="C342" i="11"/>
  <c r="C350" i="11"/>
  <c r="C358" i="11"/>
  <c r="C366" i="11"/>
  <c r="C374" i="11"/>
  <c r="C382" i="11"/>
  <c r="C390" i="11"/>
  <c r="C398" i="11"/>
  <c r="C406" i="11"/>
  <c r="C414" i="11"/>
  <c r="C422" i="11"/>
  <c r="C430" i="11"/>
  <c r="C438" i="11"/>
  <c r="C446" i="11"/>
  <c r="C454" i="11"/>
  <c r="C462" i="11"/>
  <c r="C470" i="11"/>
  <c r="C478" i="11"/>
  <c r="C486" i="11"/>
  <c r="C494" i="11"/>
  <c r="C502" i="11"/>
  <c r="C510" i="11"/>
  <c r="C518" i="11"/>
  <c r="C526" i="11"/>
  <c r="C534" i="11"/>
  <c r="C542" i="11"/>
  <c r="C550" i="11"/>
  <c r="C558" i="11"/>
  <c r="C566" i="11"/>
  <c r="C574" i="11"/>
  <c r="C582" i="11"/>
  <c r="C590" i="11"/>
  <c r="C598" i="11"/>
  <c r="C606" i="11"/>
  <c r="C614" i="11"/>
  <c r="C622" i="11"/>
  <c r="C630" i="11"/>
  <c r="C638" i="11"/>
  <c r="C646" i="11"/>
  <c r="C654" i="11"/>
  <c r="C662" i="11"/>
  <c r="C670" i="11"/>
  <c r="C678" i="11"/>
  <c r="C686" i="11"/>
  <c r="C694" i="11"/>
  <c r="C702" i="11"/>
  <c r="C710" i="11"/>
  <c r="C718" i="11"/>
  <c r="C726" i="11"/>
  <c r="C734" i="11"/>
  <c r="C742" i="11"/>
  <c r="C750" i="11"/>
  <c r="C758" i="11"/>
  <c r="C766" i="11"/>
  <c r="C774" i="11"/>
  <c r="C782" i="11"/>
  <c r="C790" i="11"/>
  <c r="C798" i="11"/>
  <c r="C806" i="11"/>
  <c r="C814" i="11"/>
  <c r="C822" i="11"/>
  <c r="C830" i="11"/>
  <c r="C838" i="11"/>
  <c r="C846" i="11"/>
  <c r="C854" i="11"/>
  <c r="C862" i="11"/>
  <c r="C870" i="11"/>
  <c r="C878" i="11"/>
  <c r="C886" i="11"/>
  <c r="C894" i="11"/>
  <c r="C902" i="11"/>
  <c r="C910" i="11"/>
  <c r="C918" i="11"/>
  <c r="C926" i="11"/>
  <c r="C934" i="11"/>
  <c r="C942" i="11"/>
  <c r="C950" i="11"/>
  <c r="C958" i="11"/>
  <c r="C966" i="11"/>
  <c r="C974" i="11"/>
  <c r="C982" i="11"/>
  <c r="C990" i="11"/>
  <c r="C998" i="11"/>
  <c r="C1006" i="11"/>
  <c r="C1014" i="11"/>
  <c r="C1022" i="11"/>
  <c r="C1030" i="11"/>
  <c r="C1038" i="11"/>
  <c r="C1046" i="11"/>
  <c r="C1054" i="11"/>
  <c r="C1062" i="11"/>
  <c r="C1070" i="11"/>
  <c r="C1078" i="11"/>
  <c r="C1086" i="11"/>
  <c r="C1094" i="11"/>
  <c r="C1102" i="11"/>
  <c r="C1110" i="11"/>
  <c r="C1118" i="11"/>
  <c r="C1126" i="11"/>
  <c r="C1134" i="11"/>
  <c r="C1142" i="11"/>
  <c r="C1150" i="11"/>
  <c r="C1158" i="11"/>
  <c r="C1166" i="11"/>
  <c r="C1174" i="11"/>
  <c r="C1182" i="11"/>
  <c r="C1190" i="11"/>
  <c r="C1198" i="11"/>
  <c r="C1206" i="11"/>
  <c r="C1214" i="11"/>
  <c r="C1222" i="11"/>
  <c r="C1230" i="11"/>
  <c r="C1238" i="11"/>
  <c r="C1246" i="11"/>
  <c r="C1254" i="11"/>
  <c r="C1262" i="11"/>
  <c r="C1270" i="11"/>
  <c r="C1278" i="11"/>
  <c r="C1286" i="11"/>
  <c r="C1294" i="11"/>
  <c r="C1302" i="11"/>
  <c r="C1310" i="11"/>
  <c r="C1318" i="11"/>
  <c r="C1326" i="11"/>
  <c r="C1334" i="11"/>
  <c r="C1342" i="11"/>
  <c r="C1350" i="11"/>
  <c r="C1358" i="11"/>
  <c r="C1366" i="11"/>
  <c r="C1374" i="11"/>
  <c r="C1382" i="11"/>
  <c r="C1390" i="11"/>
  <c r="C1398" i="11"/>
  <c r="C1406" i="11"/>
  <c r="C1414" i="11"/>
  <c r="C1422" i="11"/>
  <c r="C1430" i="11"/>
  <c r="C1438" i="11"/>
  <c r="C1446" i="11"/>
  <c r="C1454" i="11"/>
  <c r="C1462" i="11"/>
  <c r="C1470" i="11"/>
  <c r="C1478" i="11"/>
  <c r="C1486" i="11"/>
  <c r="C1494" i="11"/>
  <c r="C1502" i="11"/>
  <c r="C1510" i="11"/>
  <c r="C1518" i="11"/>
  <c r="C1526" i="11"/>
  <c r="C1534" i="11"/>
  <c r="C1542" i="11"/>
  <c r="C1550" i="11"/>
  <c r="C1558" i="11"/>
  <c r="C1566" i="11"/>
  <c r="C1574" i="11"/>
  <c r="C1582" i="11"/>
  <c r="C1590" i="11"/>
  <c r="C1598" i="11"/>
  <c r="C1606" i="11"/>
  <c r="C1614" i="11"/>
  <c r="C1622" i="11"/>
  <c r="C1630" i="11"/>
  <c r="C1638" i="11"/>
  <c r="C1646" i="11"/>
  <c r="C1654" i="11"/>
  <c r="C1662" i="11"/>
  <c r="C1670" i="11"/>
  <c r="C1678" i="11"/>
  <c r="C1686" i="11"/>
  <c r="C1694" i="11"/>
  <c r="C1702" i="11"/>
  <c r="C1710" i="11"/>
  <c r="C1718" i="11"/>
  <c r="C1726" i="11"/>
  <c r="C1734" i="11"/>
  <c r="C1742" i="11"/>
  <c r="C1750" i="11"/>
  <c r="C1758" i="11"/>
  <c r="C1766" i="11"/>
  <c r="C1774" i="11"/>
  <c r="C1782" i="11"/>
  <c r="C1790" i="11"/>
  <c r="C1798" i="11"/>
  <c r="C1806" i="11"/>
  <c r="C1814" i="11"/>
  <c r="C1822" i="11"/>
  <c r="C1830" i="11"/>
  <c r="C1838" i="11"/>
  <c r="C1846" i="11"/>
  <c r="C1854" i="11"/>
  <c r="C1862" i="11"/>
  <c r="C1870" i="11"/>
  <c r="C1878" i="11"/>
  <c r="C1886" i="11"/>
  <c r="C1894" i="11"/>
  <c r="C1902" i="11"/>
  <c r="C1910" i="11"/>
  <c r="C1918" i="11"/>
  <c r="C1926" i="11"/>
  <c r="C1934" i="11"/>
  <c r="C1942" i="11"/>
  <c r="C1950" i="11"/>
  <c r="C1958" i="11"/>
  <c r="C1966" i="11"/>
  <c r="C1974" i="11"/>
  <c r="C1982" i="11"/>
  <c r="C1990" i="11"/>
  <c r="C1998" i="11"/>
  <c r="C2006" i="11"/>
  <c r="C2014" i="11"/>
  <c r="C2022" i="11"/>
  <c r="C2030" i="11"/>
  <c r="C2038" i="11"/>
  <c r="C2046" i="11"/>
  <c r="C2054" i="11"/>
  <c r="C2062" i="11"/>
  <c r="C2070" i="11"/>
  <c r="C2078" i="11"/>
  <c r="C2086" i="11"/>
  <c r="C2094" i="11"/>
  <c r="C2102" i="11"/>
  <c r="C2110" i="11"/>
  <c r="C2118" i="11"/>
  <c r="C2126" i="11"/>
  <c r="C2134" i="11"/>
  <c r="C2142" i="11"/>
  <c r="C2150" i="11"/>
  <c r="C2158" i="11"/>
  <c r="C2166" i="11"/>
  <c r="C2174" i="11"/>
  <c r="C2182" i="11"/>
  <c r="C2190" i="11"/>
  <c r="C2198" i="11"/>
  <c r="C2206" i="11"/>
  <c r="C2214" i="11"/>
  <c r="C2222" i="11"/>
  <c r="C2230" i="11"/>
  <c r="C2238" i="11"/>
  <c r="C2246" i="11"/>
  <c r="C2254" i="11"/>
  <c r="C2262" i="11"/>
  <c r="C2270" i="11"/>
  <c r="C2278" i="11"/>
  <c r="C2286" i="11"/>
  <c r="C2294" i="11"/>
  <c r="C2302" i="11"/>
  <c r="C2310" i="11"/>
  <c r="C2318" i="11"/>
  <c r="C2326" i="11"/>
  <c r="C2334" i="11"/>
  <c r="C2342" i="11"/>
  <c r="C2350" i="11"/>
  <c r="C2358" i="11"/>
  <c r="C2366" i="11"/>
  <c r="C2374" i="11"/>
  <c r="C2382" i="11"/>
  <c r="C2390" i="11"/>
  <c r="C2398" i="11"/>
  <c r="C2406" i="11"/>
  <c r="C2414" i="11"/>
  <c r="C2422" i="11"/>
  <c r="C2430" i="11"/>
  <c r="C2438" i="11"/>
  <c r="C2446" i="11"/>
  <c r="C2454" i="11"/>
  <c r="C2462" i="11"/>
  <c r="C2470" i="11"/>
  <c r="C2478" i="11"/>
  <c r="C2486" i="11"/>
  <c r="C2494" i="11"/>
  <c r="C2502" i="11"/>
  <c r="C2510" i="11"/>
  <c r="C2518" i="11"/>
  <c r="C2526" i="11"/>
  <c r="C2534" i="11"/>
  <c r="C2542" i="11"/>
  <c r="C2550" i="11"/>
  <c r="C2558" i="11"/>
  <c r="C2566" i="11"/>
  <c r="C2574" i="11"/>
  <c r="C2582" i="11"/>
  <c r="C2590" i="11"/>
  <c r="C2598" i="11"/>
  <c r="C2606" i="11"/>
  <c r="C2614" i="11"/>
  <c r="C2622" i="11"/>
  <c r="C2630" i="11"/>
  <c r="C2638" i="11"/>
  <c r="C2646" i="11"/>
  <c r="C2654" i="11"/>
  <c r="C2662" i="11"/>
  <c r="C2670" i="11"/>
  <c r="C2678" i="11"/>
  <c r="C2686" i="11"/>
  <c r="C2694" i="11"/>
  <c r="C2702" i="11"/>
  <c r="C2710" i="11"/>
  <c r="C2718" i="11"/>
  <c r="C2726" i="11"/>
  <c r="C2734" i="11"/>
  <c r="C2742" i="11"/>
  <c r="C2750" i="11"/>
  <c r="C2758" i="11"/>
  <c r="C2766" i="11"/>
  <c r="C2774" i="11"/>
  <c r="C2782" i="11"/>
  <c r="C2790" i="11"/>
  <c r="C2798" i="11"/>
  <c r="C2806" i="11"/>
  <c r="C2814" i="11"/>
  <c r="C2822" i="11"/>
  <c r="C2830" i="11"/>
  <c r="C2838" i="11"/>
  <c r="C2846" i="11"/>
  <c r="C2854" i="11"/>
  <c r="C2862" i="11"/>
  <c r="C2870" i="11"/>
  <c r="C2878" i="11"/>
  <c r="C2886" i="11"/>
  <c r="C2894" i="11"/>
  <c r="C2902" i="11"/>
  <c r="C2910" i="11"/>
  <c r="C2918" i="11"/>
  <c r="C2926" i="11"/>
  <c r="C2934" i="11"/>
  <c r="C2942" i="11"/>
  <c r="C2950" i="11"/>
  <c r="C2958" i="11"/>
  <c r="C2966" i="11"/>
  <c r="C2974" i="11"/>
  <c r="C2982" i="11"/>
  <c r="C2990" i="11"/>
  <c r="C2998" i="11"/>
  <c r="C3006" i="11"/>
  <c r="C3014" i="11"/>
  <c r="C3022" i="11"/>
  <c r="C3030" i="11"/>
  <c r="C3038" i="11"/>
  <c r="C3046" i="11"/>
  <c r="C3054" i="11"/>
  <c r="C3062" i="11"/>
  <c r="C3070" i="11"/>
  <c r="C3078" i="11"/>
  <c r="C3086" i="11"/>
  <c r="C3094" i="11"/>
  <c r="C3102" i="11"/>
  <c r="C3110" i="11"/>
  <c r="C3118" i="11"/>
  <c r="C3126" i="11"/>
  <c r="C3134" i="11"/>
  <c r="C3142" i="11"/>
  <c r="C3150" i="11"/>
  <c r="C3158" i="11"/>
  <c r="C3166" i="11"/>
  <c r="C3174" i="11"/>
  <c r="C3182" i="11"/>
  <c r="C3190" i="11"/>
  <c r="C3198" i="11"/>
  <c r="C3206" i="11"/>
  <c r="C3214" i="11"/>
  <c r="C3222" i="11"/>
  <c r="C3230" i="11"/>
  <c r="C3238" i="11"/>
  <c r="C3246" i="11"/>
  <c r="C3254" i="11"/>
  <c r="C3262" i="11"/>
  <c r="C3270" i="11"/>
  <c r="C3278" i="11"/>
  <c r="C3286" i="11"/>
  <c r="C3294" i="11"/>
  <c r="C3302" i="11"/>
  <c r="C3310" i="11"/>
  <c r="C3318" i="11"/>
  <c r="C3326" i="11"/>
  <c r="C3334" i="11"/>
  <c r="C3342" i="11"/>
  <c r="C3350" i="11"/>
  <c r="C3358" i="11"/>
  <c r="C3366" i="11"/>
  <c r="C3374" i="11"/>
  <c r="C3382" i="11"/>
  <c r="C3390" i="11"/>
  <c r="C3398" i="11"/>
  <c r="C3406" i="11"/>
  <c r="C3414" i="11"/>
  <c r="C3422" i="11"/>
  <c r="C3430" i="11"/>
  <c r="C3438" i="11"/>
  <c r="C3446" i="11"/>
  <c r="C3454" i="11"/>
  <c r="C3462" i="11"/>
  <c r="C3470" i="11"/>
  <c r="C3478" i="11"/>
  <c r="C3486" i="11"/>
  <c r="C3494" i="11"/>
  <c r="C3502" i="11"/>
  <c r="C3510" i="11"/>
  <c r="C3518" i="11"/>
  <c r="C3526" i="11"/>
  <c r="C3534" i="11"/>
  <c r="C3542" i="11"/>
  <c r="C3550" i="11"/>
  <c r="C3558" i="11"/>
  <c r="C3566" i="11"/>
  <c r="C3574" i="11"/>
  <c r="C3582" i="11"/>
  <c r="C3590" i="11"/>
  <c r="C3598" i="11"/>
  <c r="C3606" i="11"/>
  <c r="C3614" i="11"/>
  <c r="C3622" i="11"/>
  <c r="C3630" i="11"/>
  <c r="C3638" i="11"/>
  <c r="C3646" i="11"/>
  <c r="C3654" i="11"/>
  <c r="C3662" i="11"/>
  <c r="C3670" i="11"/>
  <c r="C3678" i="11"/>
  <c r="C3686" i="11"/>
  <c r="C3694" i="11"/>
  <c r="C3702" i="11"/>
  <c r="C3710" i="11"/>
  <c r="C3718" i="11"/>
  <c r="C3726" i="11"/>
  <c r="C3734" i="11"/>
  <c r="C3742" i="11"/>
  <c r="C3750" i="11"/>
  <c r="C3758" i="11"/>
  <c r="C3766" i="11"/>
  <c r="C3774" i="11"/>
  <c r="C3782" i="11"/>
  <c r="C3790" i="11"/>
  <c r="C3798" i="11"/>
  <c r="C3806" i="11"/>
  <c r="C3814" i="11"/>
  <c r="C3822" i="11"/>
  <c r="C3830" i="11"/>
  <c r="C3838" i="11"/>
  <c r="C3846" i="11"/>
  <c r="C3854" i="11"/>
  <c r="C3862" i="11"/>
  <c r="C3870" i="11"/>
  <c r="C3878" i="11"/>
  <c r="C3886" i="11"/>
  <c r="C3894" i="11"/>
  <c r="C3902" i="11"/>
  <c r="C3910" i="11"/>
  <c r="C3918" i="11"/>
  <c r="C3926" i="11"/>
  <c r="C3934" i="11"/>
  <c r="C3942" i="11"/>
  <c r="C3950" i="11"/>
  <c r="C3958" i="11"/>
  <c r="C3966" i="11"/>
  <c r="C3974" i="11"/>
  <c r="C3982" i="11"/>
  <c r="C3990" i="11"/>
  <c r="C3998" i="11"/>
  <c r="C4006" i="11"/>
  <c r="C4014" i="11"/>
  <c r="C4022" i="11"/>
  <c r="C4030" i="11"/>
  <c r="C4038" i="11"/>
  <c r="C4046" i="11"/>
  <c r="C4054" i="11"/>
  <c r="C4062" i="11"/>
  <c r="C4070" i="11"/>
  <c r="C4078" i="11"/>
  <c r="C4086" i="11"/>
  <c r="C4094" i="11"/>
  <c r="C4102" i="11"/>
  <c r="C4110" i="11"/>
  <c r="C4118" i="11"/>
  <c r="C4126" i="11"/>
  <c r="C4134" i="11"/>
  <c r="C4142" i="11"/>
  <c r="C4150" i="11"/>
  <c r="C4158" i="11"/>
  <c r="C4166" i="11"/>
  <c r="C4174" i="11"/>
  <c r="C4182" i="11"/>
  <c r="C4190" i="11"/>
  <c r="C4198" i="11"/>
  <c r="C4206" i="11"/>
  <c r="C4214" i="11"/>
  <c r="C4222" i="11"/>
  <c r="C4230" i="11"/>
  <c r="C4238" i="11"/>
  <c r="C4246" i="11"/>
  <c r="C4254" i="11"/>
  <c r="C4262" i="11"/>
  <c r="C4270" i="11"/>
  <c r="C4278" i="11"/>
  <c r="C4286" i="11"/>
  <c r="C4294" i="11"/>
  <c r="C4302" i="11"/>
  <c r="C4310" i="11"/>
  <c r="C4318" i="11"/>
  <c r="C4326" i="11"/>
  <c r="C4334" i="11"/>
  <c r="C4342" i="11"/>
  <c r="C4350" i="11"/>
  <c r="C4358" i="11"/>
  <c r="C4366" i="11"/>
  <c r="C4374" i="11"/>
  <c r="C4382" i="11"/>
  <c r="C4390" i="11"/>
  <c r="C4398" i="11"/>
  <c r="C4406" i="11"/>
  <c r="C4414" i="11"/>
  <c r="C4422" i="11"/>
  <c r="C4430" i="11"/>
  <c r="C4438" i="11"/>
  <c r="C4446" i="11"/>
  <c r="C4454" i="11"/>
  <c r="C4462" i="11"/>
  <c r="C4470" i="11"/>
  <c r="C4478" i="11"/>
  <c r="C4486" i="11"/>
  <c r="C4494" i="11"/>
  <c r="C4502" i="11"/>
  <c r="C4510" i="11"/>
  <c r="C4518" i="11"/>
  <c r="C4526" i="11"/>
  <c r="C4534" i="11"/>
  <c r="C4542" i="11"/>
  <c r="C4550" i="11"/>
  <c r="C4558" i="11"/>
  <c r="C4566" i="11"/>
  <c r="C4574" i="11"/>
  <c r="C4582" i="11"/>
  <c r="C4590" i="11"/>
  <c r="C4598" i="11"/>
  <c r="C4606" i="11"/>
  <c r="C4614" i="11"/>
  <c r="C4622" i="11"/>
  <c r="C4630" i="11"/>
  <c r="C4638" i="11"/>
  <c r="C4646" i="11"/>
  <c r="C4654" i="11"/>
  <c r="C4662" i="11"/>
  <c r="C4670" i="11"/>
  <c r="C4678" i="11"/>
  <c r="C4686" i="11"/>
  <c r="C4694" i="11"/>
  <c r="C4702" i="11"/>
  <c r="C4710" i="11"/>
  <c r="C4718" i="11"/>
  <c r="C4726" i="11"/>
  <c r="C4734" i="11"/>
  <c r="C4742" i="11"/>
  <c r="C4750" i="11"/>
  <c r="C4758" i="11"/>
  <c r="C4766" i="11"/>
  <c r="C4774" i="11"/>
  <c r="C4782" i="11"/>
  <c r="C4790" i="11"/>
  <c r="C4798" i="11"/>
  <c r="C4806" i="11"/>
  <c r="C4814" i="11"/>
  <c r="C4822" i="11"/>
  <c r="C4830" i="11"/>
  <c r="C4838" i="11"/>
  <c r="C4846" i="11"/>
  <c r="C4854" i="11"/>
  <c r="C4862" i="11"/>
  <c r="C4870" i="11"/>
  <c r="C4878" i="11"/>
  <c r="C4886" i="11"/>
  <c r="C4894" i="11"/>
  <c r="C4902" i="11"/>
  <c r="C4910" i="11"/>
  <c r="C4918" i="11"/>
  <c r="C4926" i="11"/>
  <c r="C4934" i="11"/>
  <c r="C4942" i="11"/>
  <c r="C4950" i="11"/>
  <c r="C4958" i="11"/>
  <c r="C4966" i="11"/>
  <c r="C4974" i="11"/>
  <c r="C4982" i="11"/>
  <c r="C4990" i="11"/>
  <c r="C4998" i="11"/>
  <c r="C5006" i="11"/>
  <c r="F5009" i="11"/>
  <c r="F5001" i="11"/>
  <c r="F4993" i="11"/>
  <c r="F4985" i="11"/>
  <c r="F4977" i="11"/>
  <c r="F4969" i="11"/>
  <c r="F4961" i="11"/>
  <c r="F4953" i="11"/>
  <c r="F4945" i="11"/>
  <c r="F4937" i="11"/>
  <c r="F4929" i="11"/>
  <c r="F4921" i="11"/>
  <c r="F4913" i="11"/>
  <c r="F4905" i="11"/>
  <c r="F4897" i="11"/>
  <c r="F4889" i="11"/>
  <c r="F4881" i="11"/>
  <c r="F4873" i="11"/>
  <c r="F4865" i="11"/>
  <c r="F4857" i="11"/>
  <c r="F4849" i="11"/>
  <c r="F4841" i="11"/>
  <c r="F4833" i="11"/>
  <c r="F4825" i="11"/>
  <c r="F4817" i="11"/>
  <c r="F4809" i="11"/>
  <c r="F4801" i="11"/>
  <c r="F4793" i="11"/>
  <c r="F4785" i="11"/>
  <c r="F4777" i="11"/>
  <c r="F4769" i="11"/>
  <c r="F4761" i="11"/>
  <c r="F4753" i="11"/>
  <c r="F4745" i="11"/>
  <c r="F4737" i="11"/>
  <c r="F4729" i="11"/>
  <c r="F4721" i="11"/>
  <c r="F4713" i="11"/>
  <c r="F4705" i="11"/>
  <c r="F4697" i="11"/>
  <c r="F4689" i="11"/>
  <c r="F4681" i="11"/>
  <c r="F4673" i="11"/>
  <c r="F4665" i="11"/>
  <c r="F4657" i="11"/>
  <c r="F4649" i="11"/>
  <c r="F4641" i="11"/>
  <c r="F4633" i="11"/>
  <c r="F4625" i="11"/>
  <c r="F4617" i="11"/>
  <c r="F4609" i="11"/>
  <c r="F4601" i="11"/>
  <c r="F4593" i="11"/>
  <c r="F4585" i="11"/>
  <c r="F4577" i="11"/>
  <c r="F4569" i="11"/>
  <c r="F4561" i="11"/>
  <c r="F4553" i="11"/>
  <c r="F4545" i="11"/>
  <c r="F4537" i="11"/>
  <c r="F4529" i="11"/>
  <c r="F4521" i="11"/>
  <c r="F4513" i="11"/>
  <c r="F4505" i="11"/>
  <c r="F4497" i="11"/>
  <c r="F4489" i="11"/>
  <c r="F4481" i="11"/>
  <c r="F4473" i="11"/>
  <c r="F4465" i="11"/>
  <c r="F4457" i="11"/>
  <c r="F4449" i="11"/>
  <c r="F4441" i="11"/>
  <c r="F4433" i="11"/>
  <c r="F4425" i="11"/>
  <c r="F4417" i="11"/>
  <c r="F4409" i="11"/>
  <c r="F4401" i="11"/>
  <c r="F4393" i="11"/>
  <c r="F4385" i="11"/>
  <c r="F4377" i="11"/>
  <c r="F4369" i="11"/>
  <c r="F4361" i="11"/>
  <c r="F4353" i="11"/>
  <c r="F4345" i="11"/>
  <c r="F4337" i="11"/>
  <c r="F4329" i="11"/>
  <c r="F4321" i="11"/>
  <c r="F4313" i="11"/>
  <c r="F4305" i="11"/>
  <c r="F4297" i="11"/>
  <c r="F4289" i="11"/>
  <c r="F4281" i="11"/>
  <c r="F4273" i="11"/>
  <c r="F4265" i="11"/>
  <c r="F4257" i="11"/>
  <c r="F4249" i="11"/>
  <c r="F4241" i="11"/>
  <c r="F4233" i="11"/>
  <c r="F4225" i="11"/>
  <c r="F4217" i="11"/>
  <c r="F4209" i="11"/>
  <c r="F4201" i="11"/>
  <c r="F4193" i="11"/>
  <c r="F4185" i="11"/>
  <c r="F4177" i="11"/>
  <c r="F4169" i="11"/>
  <c r="F4161" i="11"/>
  <c r="F4153" i="11"/>
  <c r="F4145" i="11"/>
  <c r="F4137" i="11"/>
  <c r="F4129" i="11"/>
  <c r="F4121" i="11"/>
  <c r="F4113" i="11"/>
  <c r="F4105" i="11"/>
  <c r="F4097" i="11"/>
  <c r="F4089" i="11"/>
  <c r="F4081" i="11"/>
  <c r="F4073" i="11"/>
  <c r="F4065" i="11"/>
  <c r="F4057" i="11"/>
  <c r="F4049" i="11"/>
  <c r="F4041" i="11"/>
  <c r="F4033" i="11"/>
  <c r="F4025" i="11"/>
  <c r="F4017" i="11"/>
  <c r="F4009" i="11"/>
  <c r="F4001" i="11"/>
  <c r="F3993" i="11"/>
  <c r="F3985" i="11"/>
  <c r="F3977" i="11"/>
  <c r="F3969" i="11"/>
  <c r="F3961" i="11"/>
  <c r="F3953" i="11"/>
  <c r="F3945" i="11"/>
  <c r="F3937" i="11"/>
  <c r="F3929" i="11"/>
  <c r="F3921" i="11"/>
  <c r="F3913" i="11"/>
  <c r="F3905" i="11"/>
  <c r="F3897" i="11"/>
  <c r="F3889" i="11"/>
  <c r="F3881" i="11"/>
  <c r="F3873" i="11"/>
  <c r="F3865" i="11"/>
  <c r="F3857" i="11"/>
  <c r="F3849" i="11"/>
  <c r="F3841" i="11"/>
  <c r="F3833" i="11"/>
  <c r="F3825" i="11"/>
  <c r="F3817" i="11"/>
  <c r="F3809" i="11"/>
  <c r="F3801" i="11"/>
  <c r="F3793" i="11"/>
  <c r="F3785" i="11"/>
  <c r="F3777" i="11"/>
  <c r="F3769" i="11"/>
  <c r="F3761" i="11"/>
  <c r="F3753" i="11"/>
  <c r="F3745" i="11"/>
  <c r="F3737" i="11"/>
  <c r="F3729" i="11"/>
  <c r="F3721" i="11"/>
  <c r="F3713" i="11"/>
  <c r="F3705" i="11"/>
  <c r="F3697" i="11"/>
  <c r="F3689" i="11"/>
  <c r="F3681" i="11"/>
  <c r="F3673" i="11"/>
  <c r="F3665" i="11"/>
  <c r="F3657" i="11"/>
  <c r="F3649" i="11"/>
  <c r="F3641" i="11"/>
  <c r="F3633" i="11"/>
  <c r="F3625" i="11"/>
  <c r="F3617" i="11"/>
  <c r="F3609" i="11"/>
  <c r="F3601" i="11"/>
  <c r="F3593" i="11"/>
  <c r="F3585" i="11"/>
  <c r="F3577" i="11"/>
  <c r="F3569" i="11"/>
  <c r="F3561" i="11"/>
  <c r="F3553" i="11"/>
  <c r="F3545" i="11"/>
  <c r="F3537" i="11"/>
  <c r="F3529" i="11"/>
  <c r="F3521" i="11"/>
  <c r="F3513" i="11"/>
  <c r="F3505" i="11"/>
  <c r="F3497" i="11"/>
  <c r="F3489" i="11"/>
  <c r="F3481" i="11"/>
  <c r="F3473" i="11"/>
  <c r="F3465" i="11"/>
  <c r="F3457" i="11"/>
  <c r="F3449" i="11"/>
  <c r="F3441" i="11"/>
  <c r="F3433" i="11"/>
  <c r="F3425" i="11"/>
  <c r="F3417" i="11"/>
  <c r="F3409" i="11"/>
  <c r="F3401" i="11"/>
  <c r="F3393" i="11"/>
  <c r="F3385" i="11"/>
  <c r="F3377" i="11"/>
  <c r="F3369" i="11"/>
  <c r="F3361" i="11"/>
  <c r="F3353" i="11"/>
  <c r="F3345" i="11"/>
  <c r="F3337" i="11"/>
  <c r="F3329" i="11"/>
  <c r="F3321" i="11"/>
  <c r="F3313" i="11"/>
  <c r="F3305" i="11"/>
  <c r="F3297" i="11"/>
  <c r="F3289" i="11"/>
  <c r="F3281" i="11"/>
  <c r="F3273" i="11"/>
  <c r="F3265" i="11"/>
  <c r="F3257" i="11"/>
  <c r="F3249" i="11"/>
  <c r="F3241" i="11"/>
  <c r="F3233" i="11"/>
  <c r="F3225" i="11"/>
  <c r="F3217" i="11"/>
  <c r="F3209" i="11"/>
  <c r="F3201" i="11"/>
  <c r="F3193" i="11"/>
  <c r="F3185" i="11"/>
  <c r="F3177" i="11"/>
  <c r="F3169" i="11"/>
  <c r="F3161" i="11"/>
  <c r="F3153" i="11"/>
  <c r="F3145" i="11"/>
  <c r="F3137" i="11"/>
  <c r="F3129" i="11"/>
  <c r="F3121" i="11"/>
  <c r="F3113" i="11"/>
  <c r="F3105" i="11"/>
  <c r="F3097" i="11"/>
  <c r="F3089" i="11"/>
  <c r="F3081" i="11"/>
  <c r="F3073" i="11"/>
  <c r="F3065" i="11"/>
  <c r="F3057" i="11"/>
  <c r="F3049" i="11"/>
  <c r="F3041" i="11"/>
  <c r="F3033" i="11"/>
  <c r="F3025" i="11"/>
  <c r="F3017" i="11"/>
  <c r="F3009" i="11"/>
  <c r="F3001" i="11"/>
  <c r="F2993" i="11"/>
  <c r="F2985" i="11"/>
  <c r="F2977" i="11"/>
  <c r="F2969" i="11"/>
  <c r="F2961" i="11"/>
  <c r="F2953" i="11"/>
  <c r="F2945" i="11"/>
  <c r="F2937" i="11"/>
  <c r="F2929" i="11"/>
  <c r="F2921" i="11"/>
  <c r="F2913" i="11"/>
  <c r="F2905" i="11"/>
  <c r="F2897" i="11"/>
  <c r="F2889" i="11"/>
  <c r="F2881" i="11"/>
  <c r="F2873" i="11"/>
  <c r="F2865" i="11"/>
  <c r="F2857" i="11"/>
  <c r="F2849" i="11"/>
  <c r="F2841" i="11"/>
  <c r="F2833" i="11"/>
  <c r="F2825" i="11"/>
  <c r="F2817" i="11"/>
  <c r="F2809" i="11"/>
  <c r="F2801" i="11"/>
  <c r="F2793" i="11"/>
  <c r="F2785" i="11"/>
  <c r="F2777" i="11"/>
  <c r="F2769" i="11"/>
  <c r="F2761" i="11"/>
  <c r="F2753" i="11"/>
  <c r="F2745" i="11"/>
  <c r="F2737" i="11"/>
  <c r="F2729" i="11"/>
  <c r="F2721" i="11"/>
  <c r="F2713" i="11"/>
  <c r="F2705" i="11"/>
  <c r="F2697" i="11"/>
  <c r="F2689" i="11"/>
  <c r="F2681" i="11"/>
  <c r="F2673" i="11"/>
  <c r="F2665" i="11"/>
  <c r="F2657" i="11"/>
  <c r="F2649" i="11"/>
  <c r="F2641" i="11"/>
  <c r="F2633" i="11"/>
  <c r="F2625" i="11"/>
  <c r="F2617" i="11"/>
  <c r="F2609" i="11"/>
  <c r="F2601" i="11"/>
  <c r="F2593" i="11"/>
  <c r="F2585" i="11"/>
  <c r="F2577" i="11"/>
  <c r="F2569" i="11"/>
  <c r="F2561" i="11"/>
  <c r="F2553" i="11"/>
  <c r="F2545" i="11"/>
  <c r="F2537" i="11"/>
  <c r="F2529" i="11"/>
  <c r="F2521" i="11"/>
  <c r="F2513" i="11"/>
  <c r="F2505" i="11"/>
  <c r="F2497" i="11"/>
  <c r="F2489" i="11"/>
  <c r="F2481" i="11"/>
  <c r="F2473" i="11"/>
  <c r="F2465" i="11"/>
  <c r="F2457" i="11"/>
  <c r="F2449" i="11"/>
  <c r="F2441" i="11"/>
  <c r="F2433" i="11"/>
  <c r="F2425" i="11"/>
  <c r="F2417" i="11"/>
  <c r="F2409" i="11"/>
  <c r="F2401" i="11"/>
  <c r="F2393" i="11"/>
  <c r="F2385" i="11"/>
  <c r="F2377" i="11"/>
  <c r="F2369" i="11"/>
  <c r="F2361" i="11"/>
  <c r="F2353" i="11"/>
  <c r="F2345" i="11"/>
  <c r="F2337" i="11"/>
  <c r="F2329" i="11"/>
  <c r="F2321" i="11"/>
  <c r="F2313" i="11"/>
  <c r="F2305" i="11"/>
  <c r="F2297" i="11"/>
  <c r="F2289" i="11"/>
  <c r="F2281" i="11"/>
  <c r="F2273" i="11"/>
  <c r="F2265" i="11"/>
  <c r="F2257" i="11"/>
  <c r="F2249" i="11"/>
  <c r="F2241" i="11"/>
  <c r="F2233" i="11"/>
  <c r="F2225" i="11"/>
  <c r="F2217" i="11"/>
  <c r="F2209" i="11"/>
  <c r="F2201" i="11"/>
  <c r="F2193" i="11"/>
  <c r="F2185" i="11"/>
  <c r="F2177" i="11"/>
  <c r="F2169" i="11"/>
  <c r="F2161" i="11"/>
  <c r="F2153" i="11"/>
  <c r="F2145" i="11"/>
  <c r="F2137" i="11"/>
  <c r="F2129" i="11"/>
  <c r="F2121" i="11"/>
  <c r="F2113" i="11"/>
  <c r="F2105" i="11"/>
  <c r="F2097" i="11"/>
  <c r="F2089" i="11"/>
  <c r="F2081" i="11"/>
  <c r="F2073" i="11"/>
  <c r="F2065" i="11"/>
  <c r="F2057" i="11"/>
  <c r="F2049" i="11"/>
  <c r="F2041" i="11"/>
  <c r="F2033" i="11"/>
  <c r="F2025" i="11"/>
  <c r="F2017" i="11"/>
  <c r="F2009" i="11"/>
  <c r="F2001" i="11"/>
  <c r="F1993" i="11"/>
  <c r="F1985" i="11"/>
  <c r="F1977" i="11"/>
  <c r="F1969" i="11"/>
  <c r="F1961" i="11"/>
  <c r="F1953" i="11"/>
  <c r="F1945" i="11"/>
  <c r="F1937" i="11"/>
  <c r="F1929" i="11"/>
  <c r="F1921" i="11"/>
  <c r="F1913" i="11"/>
  <c r="F1905" i="11"/>
  <c r="F1897" i="11"/>
  <c r="F1889" i="11"/>
  <c r="F1881" i="11"/>
  <c r="F1873" i="11"/>
  <c r="F1865" i="11"/>
  <c r="F1857" i="11"/>
  <c r="F1849" i="11"/>
  <c r="F1841" i="11"/>
  <c r="F1833" i="11"/>
  <c r="F1825" i="11"/>
  <c r="F1817" i="11"/>
  <c r="F1809" i="11"/>
  <c r="F1801" i="11"/>
  <c r="F1793" i="11"/>
  <c r="F1785" i="11"/>
  <c r="F1777" i="11"/>
  <c r="F1769" i="11"/>
  <c r="F1761" i="11"/>
  <c r="F1753" i="11"/>
  <c r="F1745" i="11"/>
  <c r="F1737" i="11"/>
  <c r="F1729" i="11"/>
  <c r="F1721" i="11"/>
  <c r="F1713" i="11"/>
  <c r="F1705" i="11"/>
  <c r="F1697" i="11"/>
  <c r="F1689" i="11"/>
  <c r="F1681" i="11"/>
  <c r="F1673" i="11"/>
  <c r="F1665" i="11"/>
  <c r="F1657" i="11"/>
  <c r="F1649" i="11"/>
  <c r="F1641" i="11"/>
  <c r="F1633" i="11"/>
  <c r="F1625" i="11"/>
  <c r="F1617" i="11"/>
  <c r="F1609" i="11"/>
  <c r="F1601" i="11"/>
  <c r="F1593" i="11"/>
  <c r="F1585" i="11"/>
  <c r="F1577" i="11"/>
  <c r="F1569" i="11"/>
  <c r="F1561" i="11"/>
  <c r="F1553" i="11"/>
  <c r="F1545" i="11"/>
  <c r="F1537" i="11"/>
  <c r="F1529" i="11"/>
  <c r="F1521" i="11"/>
  <c r="F1513" i="11"/>
  <c r="F1505" i="11"/>
  <c r="F1497" i="11"/>
  <c r="F1489" i="11"/>
  <c r="F1481" i="11"/>
  <c r="F1473" i="11"/>
  <c r="F1465" i="11"/>
  <c r="F1457" i="11"/>
  <c r="F1449" i="11"/>
  <c r="F1441" i="11"/>
  <c r="F1433" i="11"/>
  <c r="F1425" i="11"/>
  <c r="F1417" i="11"/>
  <c r="F1409" i="11"/>
  <c r="F1401" i="11"/>
  <c r="F1393" i="11"/>
  <c r="F1385" i="11"/>
  <c r="F1377" i="11"/>
  <c r="F1369" i="11"/>
  <c r="F1361" i="11"/>
  <c r="F1353" i="11"/>
  <c r="F1345" i="11"/>
  <c r="F1337" i="11"/>
  <c r="F1329" i="11"/>
  <c r="F1321" i="11"/>
  <c r="F1313" i="11"/>
  <c r="F1305" i="11"/>
  <c r="F1297" i="11"/>
  <c r="F1289" i="11"/>
  <c r="F1281" i="11"/>
  <c r="F1273" i="11"/>
  <c r="F1265" i="11"/>
  <c r="F1257" i="11"/>
  <c r="F1249" i="11"/>
  <c r="F1241" i="11"/>
  <c r="F1233" i="11"/>
  <c r="F1225" i="11"/>
  <c r="F1217" i="11"/>
  <c r="F1209" i="11"/>
  <c r="F1201" i="11"/>
  <c r="F1193" i="11"/>
  <c r="F1185" i="11"/>
  <c r="F1177" i="11"/>
  <c r="F1169" i="11"/>
  <c r="F1161" i="11"/>
  <c r="F1153" i="11"/>
  <c r="F1145" i="11"/>
  <c r="F1137" i="11"/>
  <c r="F1129" i="11"/>
  <c r="F1121" i="11"/>
  <c r="F1113" i="11"/>
  <c r="F1105" i="11"/>
  <c r="F1097" i="11"/>
  <c r="F1089" i="11"/>
  <c r="F1081" i="11"/>
  <c r="F1073" i="11"/>
  <c r="F1065" i="11"/>
  <c r="F1057" i="11"/>
  <c r="F1049" i="11"/>
  <c r="F1041" i="11"/>
  <c r="F1033" i="11"/>
  <c r="F1025" i="11"/>
  <c r="F1017" i="11"/>
  <c r="F1009" i="11"/>
  <c r="F1001" i="11"/>
  <c r="F993" i="11"/>
  <c r="F985" i="11"/>
  <c r="F977" i="11"/>
  <c r="F969" i="11"/>
  <c r="F961" i="11"/>
  <c r="F953" i="11"/>
  <c r="F945" i="11"/>
  <c r="F937" i="11"/>
  <c r="F929" i="11"/>
  <c r="F921" i="11"/>
  <c r="F913" i="11"/>
  <c r="F905" i="11"/>
  <c r="F897" i="11"/>
  <c r="F889" i="11"/>
  <c r="F881" i="11"/>
  <c r="F873" i="11"/>
  <c r="F865" i="11"/>
  <c r="F857" i="11"/>
  <c r="F849" i="11"/>
  <c r="F841" i="11"/>
  <c r="F833" i="11"/>
  <c r="F825" i="11"/>
  <c r="F817" i="11"/>
  <c r="F809" i="11"/>
  <c r="F801" i="11"/>
  <c r="F793" i="11"/>
  <c r="F785" i="11"/>
  <c r="F777" i="11"/>
  <c r="F769" i="11"/>
  <c r="F761" i="11"/>
  <c r="F753" i="11"/>
  <c r="F745" i="11"/>
  <c r="F737" i="11"/>
  <c r="F729" i="11"/>
  <c r="F721" i="11"/>
  <c r="F713" i="11"/>
  <c r="F705" i="11"/>
  <c r="F697" i="11"/>
  <c r="F689" i="11"/>
  <c r="F681" i="11"/>
  <c r="F673" i="11"/>
  <c r="F665" i="11"/>
  <c r="F657" i="11"/>
  <c r="F649" i="11"/>
  <c r="F641" i="11"/>
  <c r="F633" i="11"/>
  <c r="F625" i="11"/>
  <c r="F617" i="11"/>
  <c r="F609" i="11"/>
  <c r="F601" i="11"/>
  <c r="F593" i="11"/>
  <c r="F585" i="11"/>
  <c r="F577" i="11"/>
  <c r="F569" i="11"/>
  <c r="F561" i="11"/>
  <c r="F553" i="11"/>
  <c r="F545" i="11"/>
  <c r="F537" i="11"/>
  <c r="F529" i="11"/>
  <c r="F521" i="11"/>
  <c r="F513" i="11"/>
  <c r="F505" i="11"/>
  <c r="F497" i="11"/>
  <c r="F489" i="11"/>
  <c r="F481" i="11"/>
  <c r="F473" i="11"/>
  <c r="F465" i="11"/>
  <c r="F457" i="11"/>
  <c r="F449" i="11"/>
  <c r="F441" i="11"/>
  <c r="F433" i="11"/>
  <c r="F425" i="11"/>
  <c r="F417" i="11"/>
  <c r="F409" i="11"/>
  <c r="F401" i="11"/>
  <c r="F393" i="11"/>
  <c r="F385" i="11"/>
  <c r="F377" i="11"/>
  <c r="F369" i="11"/>
  <c r="F361" i="11"/>
  <c r="F353" i="11"/>
  <c r="F345" i="11"/>
  <c r="F337" i="11"/>
  <c r="F329" i="11"/>
  <c r="F321" i="11"/>
  <c r="F313" i="11"/>
  <c r="F305" i="11"/>
  <c r="F297" i="11"/>
  <c r="F289" i="11"/>
  <c r="F281" i="11"/>
  <c r="F273" i="11"/>
  <c r="F265" i="11"/>
  <c r="F257" i="11"/>
  <c r="F249" i="11"/>
  <c r="F241" i="11"/>
  <c r="F233" i="11"/>
  <c r="F225" i="11"/>
  <c r="F217" i="11"/>
  <c r="F209" i="11"/>
  <c r="F201" i="11"/>
  <c r="F193" i="11"/>
  <c r="F185" i="11"/>
  <c r="F177" i="11"/>
  <c r="F169" i="11"/>
  <c r="F161" i="11"/>
  <c r="F153" i="11"/>
  <c r="F145" i="11"/>
  <c r="F137" i="11"/>
  <c r="F129" i="11"/>
  <c r="F121" i="11"/>
  <c r="F113" i="11"/>
  <c r="F105" i="11"/>
  <c r="F97" i="11"/>
  <c r="F89" i="11"/>
  <c r="F81" i="11"/>
  <c r="F73" i="11"/>
  <c r="F65" i="11"/>
  <c r="F57" i="11"/>
  <c r="F49" i="11"/>
  <c r="F41" i="11"/>
  <c r="F33" i="11"/>
  <c r="F25" i="11"/>
  <c r="F17" i="11"/>
  <c r="C15" i="11"/>
  <c r="C23" i="11"/>
  <c r="C31" i="11"/>
  <c r="C39" i="11"/>
  <c r="C47" i="11"/>
  <c r="C55" i="11"/>
  <c r="C63" i="11"/>
  <c r="C71" i="11"/>
  <c r="C79" i="11"/>
  <c r="C87" i="11"/>
  <c r="C95" i="11"/>
  <c r="C103" i="11"/>
  <c r="C111" i="11"/>
  <c r="C119" i="11"/>
  <c r="C127" i="11"/>
  <c r="C135" i="11"/>
  <c r="C143" i="11"/>
  <c r="C151" i="11"/>
  <c r="C159" i="11"/>
  <c r="C167" i="11"/>
  <c r="C175" i="11"/>
  <c r="C183" i="11"/>
  <c r="C191" i="11"/>
  <c r="C199" i="11"/>
  <c r="C207" i="11"/>
  <c r="C215" i="11"/>
  <c r="C223" i="11"/>
  <c r="C231" i="11"/>
  <c r="C239" i="11"/>
  <c r="C247" i="11"/>
  <c r="C255" i="11"/>
  <c r="C263" i="11"/>
  <c r="C271" i="11"/>
  <c r="C279" i="11"/>
  <c r="C287" i="11"/>
  <c r="C295" i="11"/>
  <c r="C303" i="11"/>
  <c r="C311" i="11"/>
  <c r="C319" i="11"/>
  <c r="C327" i="11"/>
  <c r="C335" i="11"/>
  <c r="C343" i="11"/>
  <c r="C351" i="11"/>
  <c r="C359" i="11"/>
  <c r="C367" i="11"/>
  <c r="C375" i="11"/>
  <c r="C383" i="11"/>
  <c r="C391" i="11"/>
  <c r="C399" i="11"/>
  <c r="C407" i="11"/>
  <c r="C415" i="11"/>
  <c r="C423" i="11"/>
  <c r="C431" i="11"/>
  <c r="C439" i="11"/>
  <c r="C447" i="11"/>
  <c r="C455" i="11"/>
  <c r="C463" i="11"/>
  <c r="C471" i="11"/>
  <c r="C479" i="11"/>
  <c r="C487" i="11"/>
  <c r="C495" i="11"/>
  <c r="C503" i="11"/>
  <c r="C511" i="11"/>
  <c r="C519" i="11"/>
  <c r="C527" i="11"/>
  <c r="C535" i="11"/>
  <c r="C543" i="11"/>
  <c r="C551" i="11"/>
  <c r="C559" i="11"/>
  <c r="C567" i="11"/>
  <c r="C575" i="11"/>
  <c r="C583" i="11"/>
  <c r="C591" i="11"/>
  <c r="C599" i="11"/>
  <c r="C607" i="11"/>
  <c r="C615" i="11"/>
  <c r="C623" i="11"/>
  <c r="C631" i="11"/>
  <c r="C639" i="11"/>
  <c r="C647" i="11"/>
  <c r="C655" i="11"/>
  <c r="C663" i="11"/>
  <c r="C671" i="11"/>
  <c r="C679" i="11"/>
  <c r="C687" i="11"/>
  <c r="C695" i="11"/>
  <c r="C703" i="11"/>
  <c r="C711" i="11"/>
  <c r="C719" i="11"/>
  <c r="C727" i="11"/>
  <c r="C735" i="11"/>
  <c r="C743" i="11"/>
  <c r="C751" i="11"/>
  <c r="C759" i="11"/>
  <c r="C767" i="11"/>
  <c r="C775" i="11"/>
  <c r="C783" i="11"/>
  <c r="C791" i="11"/>
  <c r="C799" i="11"/>
  <c r="C807" i="11"/>
  <c r="C815" i="11"/>
  <c r="C823" i="11"/>
  <c r="C831" i="11"/>
  <c r="C839" i="11"/>
  <c r="C847" i="11"/>
  <c r="C855" i="11"/>
  <c r="C863" i="11"/>
  <c r="C871" i="11"/>
  <c r="C879" i="11"/>
  <c r="C887" i="11"/>
  <c r="C895" i="11"/>
  <c r="C903" i="11"/>
  <c r="C911" i="11"/>
  <c r="C919" i="11"/>
  <c r="C927" i="11"/>
  <c r="C935" i="11"/>
  <c r="C943" i="11"/>
  <c r="C951" i="11"/>
  <c r="C959" i="11"/>
  <c r="C967" i="11"/>
  <c r="C975" i="11"/>
  <c r="C983" i="11"/>
  <c r="C991" i="11"/>
  <c r="C999" i="11"/>
  <c r="C1007" i="11"/>
  <c r="C1015" i="11"/>
  <c r="C1023" i="11"/>
  <c r="C1031" i="11"/>
  <c r="C1039" i="11"/>
  <c r="C1047" i="11"/>
  <c r="C1055" i="11"/>
  <c r="C1063" i="11"/>
  <c r="C1071" i="11"/>
  <c r="C1079" i="11"/>
  <c r="C1087" i="11"/>
  <c r="C1095" i="11"/>
  <c r="C1103" i="11"/>
  <c r="C1111" i="11"/>
  <c r="C1119" i="11"/>
  <c r="C1127" i="11"/>
  <c r="C1135" i="11"/>
  <c r="C1143" i="11"/>
  <c r="C1151" i="11"/>
  <c r="C1159" i="11"/>
  <c r="C1167" i="11"/>
  <c r="C1175" i="11"/>
  <c r="C1183" i="11"/>
  <c r="C1191" i="11"/>
  <c r="C1199" i="11"/>
  <c r="C1207" i="11"/>
  <c r="C1215" i="11"/>
  <c r="C1223" i="11"/>
  <c r="C1231" i="11"/>
  <c r="C1239" i="11"/>
  <c r="C1247" i="11"/>
  <c r="C1255" i="11"/>
  <c r="C1263" i="11"/>
  <c r="C1271" i="11"/>
  <c r="C1279" i="11"/>
  <c r="C1287" i="11"/>
  <c r="C1295" i="11"/>
  <c r="C1303" i="11"/>
  <c r="C1311" i="11"/>
  <c r="C1319" i="11"/>
  <c r="C1327" i="11"/>
  <c r="C1335" i="11"/>
  <c r="C1343" i="11"/>
  <c r="C1351" i="11"/>
  <c r="C1359" i="11"/>
  <c r="C1367" i="11"/>
  <c r="C1375" i="11"/>
  <c r="C1383" i="11"/>
  <c r="C1391" i="11"/>
  <c r="C1399" i="11"/>
  <c r="C1407" i="11"/>
  <c r="C1415" i="11"/>
  <c r="C1423" i="11"/>
  <c r="C1431" i="11"/>
  <c r="C1439" i="11"/>
  <c r="C1447" i="11"/>
  <c r="C1455" i="11"/>
  <c r="C1463" i="11"/>
  <c r="C1471" i="11"/>
  <c r="C1479" i="11"/>
  <c r="C1487" i="11"/>
  <c r="C1495" i="11"/>
  <c r="C1503" i="11"/>
  <c r="C1511" i="11"/>
  <c r="C1519" i="11"/>
  <c r="C1527" i="11"/>
  <c r="C1535" i="11"/>
  <c r="C1543" i="11"/>
  <c r="C1551" i="11"/>
  <c r="C1559" i="11"/>
  <c r="C1567" i="11"/>
  <c r="C1575" i="11"/>
  <c r="C1583" i="11"/>
  <c r="C1591" i="11"/>
  <c r="C1599" i="11"/>
  <c r="C1607" i="11"/>
  <c r="C1615" i="11"/>
  <c r="C1623" i="11"/>
  <c r="C1631" i="11"/>
  <c r="C1639" i="11"/>
  <c r="C1647" i="11"/>
  <c r="C1655" i="11"/>
  <c r="C1663" i="11"/>
  <c r="C1671" i="11"/>
  <c r="C1679" i="11"/>
  <c r="C1687" i="11"/>
  <c r="C1695" i="11"/>
  <c r="C1703" i="11"/>
  <c r="C1711" i="11"/>
  <c r="C1719" i="11"/>
  <c r="C1727" i="11"/>
  <c r="C1735" i="11"/>
  <c r="C1743" i="11"/>
  <c r="C1751" i="11"/>
  <c r="C1759" i="11"/>
  <c r="C1767" i="11"/>
  <c r="C1775" i="11"/>
  <c r="C1783" i="11"/>
  <c r="C1791" i="11"/>
  <c r="C1799" i="11"/>
  <c r="C1807" i="11"/>
  <c r="C1815" i="11"/>
  <c r="C1823" i="11"/>
  <c r="C1831" i="11"/>
  <c r="C1839" i="11"/>
  <c r="C1847" i="11"/>
  <c r="C1855" i="11"/>
  <c r="C1863" i="11"/>
  <c r="C1871" i="11"/>
  <c r="C1879" i="11"/>
  <c r="C1887" i="11"/>
  <c r="C1895" i="11"/>
  <c r="C1903" i="11"/>
  <c r="C1911" i="11"/>
  <c r="C1919" i="11"/>
  <c r="C1927" i="11"/>
  <c r="C1935" i="11"/>
  <c r="C1943" i="11"/>
  <c r="C1951" i="11"/>
  <c r="C1959" i="11"/>
  <c r="C1967" i="11"/>
  <c r="C1975" i="11"/>
  <c r="C1983" i="11"/>
  <c r="C1991" i="11"/>
  <c r="C1999" i="11"/>
  <c r="C2007" i="11"/>
  <c r="C2015" i="11"/>
  <c r="C2023" i="11"/>
  <c r="C2031" i="11"/>
  <c r="C2039" i="11"/>
  <c r="C2047" i="11"/>
  <c r="C2055" i="11"/>
  <c r="C2063" i="11"/>
  <c r="C2071" i="11"/>
  <c r="C2079" i="11"/>
  <c r="C2087" i="11"/>
  <c r="C2095" i="11"/>
  <c r="C2103" i="11"/>
  <c r="C2111" i="11"/>
  <c r="C2119" i="11"/>
  <c r="C2127" i="11"/>
  <c r="C2135" i="11"/>
  <c r="C2143" i="11"/>
  <c r="C2151" i="11"/>
  <c r="C2159" i="11"/>
  <c r="C2167" i="11"/>
  <c r="C2175" i="11"/>
  <c r="C2183" i="11"/>
  <c r="C2191" i="11"/>
  <c r="C2199" i="11"/>
  <c r="C2207" i="11"/>
  <c r="C2215" i="11"/>
  <c r="C2223" i="11"/>
  <c r="C2231" i="11"/>
  <c r="C2239" i="11"/>
  <c r="C2247" i="11"/>
  <c r="C2255" i="11"/>
  <c r="C2263" i="11"/>
  <c r="C2271" i="11"/>
  <c r="C2279" i="11"/>
  <c r="C2287" i="11"/>
  <c r="C2295" i="11"/>
  <c r="C2303" i="11"/>
  <c r="C2311" i="11"/>
  <c r="C2319" i="11"/>
  <c r="C2327" i="11"/>
  <c r="C2335" i="11"/>
  <c r="C2343" i="11"/>
  <c r="C2351" i="11"/>
  <c r="C2359" i="11"/>
  <c r="C2367" i="11"/>
  <c r="C2375" i="11"/>
  <c r="C2383" i="11"/>
  <c r="C2391" i="11"/>
  <c r="C2399" i="11"/>
  <c r="C2407" i="11"/>
  <c r="C2415" i="11"/>
  <c r="C2423" i="11"/>
  <c r="C2431" i="11"/>
  <c r="C2439" i="11"/>
  <c r="C2447" i="11"/>
  <c r="C2455" i="11"/>
  <c r="C2463" i="11"/>
  <c r="C2471" i="11"/>
  <c r="C2479" i="11"/>
  <c r="C2487" i="11"/>
  <c r="C2495" i="11"/>
  <c r="C2503" i="11"/>
  <c r="C2511" i="11"/>
  <c r="C2519" i="11"/>
  <c r="C2527" i="11"/>
  <c r="C2535" i="11"/>
  <c r="C2543" i="11"/>
  <c r="C2551" i="11"/>
  <c r="C2559" i="11"/>
  <c r="C2567" i="11"/>
  <c r="C2575" i="11"/>
  <c r="C2583" i="11"/>
  <c r="C2591" i="11"/>
  <c r="C2599" i="11"/>
  <c r="C2607" i="11"/>
  <c r="C2615" i="11"/>
  <c r="C2623" i="11"/>
  <c r="C2631" i="11"/>
  <c r="C2639" i="11"/>
  <c r="C2647" i="11"/>
  <c r="C2655" i="11"/>
  <c r="C2663" i="11"/>
  <c r="C2671" i="11"/>
  <c r="C2679" i="11"/>
  <c r="C2687" i="11"/>
  <c r="C2695" i="11"/>
  <c r="C2703" i="11"/>
  <c r="C2711" i="11"/>
  <c r="C2719" i="11"/>
  <c r="C2727" i="11"/>
  <c r="C2735" i="11"/>
  <c r="C2743" i="11"/>
  <c r="C2751" i="11"/>
  <c r="C2759" i="11"/>
  <c r="C2767" i="11"/>
  <c r="C2775" i="11"/>
  <c r="C2783" i="11"/>
  <c r="C2791" i="11"/>
  <c r="C2799" i="11"/>
  <c r="C2807" i="11"/>
  <c r="C2815" i="11"/>
  <c r="C2823" i="11"/>
  <c r="C2831" i="11"/>
  <c r="C2839" i="11"/>
  <c r="C2847" i="11"/>
  <c r="C2855" i="11"/>
  <c r="C2863" i="11"/>
  <c r="C2871" i="11"/>
  <c r="C2879" i="11"/>
  <c r="C2887" i="11"/>
  <c r="C2895" i="11"/>
  <c r="C2903" i="11"/>
  <c r="C2911" i="11"/>
  <c r="C2919" i="11"/>
  <c r="C2927" i="11"/>
  <c r="C2935" i="11"/>
  <c r="C2943" i="11"/>
  <c r="C2951" i="11"/>
  <c r="C2959" i="11"/>
  <c r="C2967" i="11"/>
  <c r="C2975" i="11"/>
  <c r="C2983" i="11"/>
  <c r="C2991" i="11"/>
  <c r="C2999" i="11"/>
  <c r="C3007" i="11"/>
  <c r="C3015" i="11"/>
  <c r="C3023" i="11"/>
  <c r="C3031" i="11"/>
  <c r="C3039" i="11"/>
  <c r="C3047" i="11"/>
  <c r="C3055" i="11"/>
  <c r="C3063" i="11"/>
  <c r="C3071" i="11"/>
  <c r="C3079" i="11"/>
  <c r="C3087" i="11"/>
  <c r="C3095" i="11"/>
  <c r="C3103" i="11"/>
  <c r="C3111" i="11"/>
  <c r="C3119" i="11"/>
  <c r="C3127" i="11"/>
  <c r="C3135" i="11"/>
  <c r="C3143" i="11"/>
  <c r="C3151" i="11"/>
  <c r="C3159" i="11"/>
  <c r="C3167" i="11"/>
  <c r="C3175" i="11"/>
  <c r="C3183" i="11"/>
  <c r="C3191" i="11"/>
  <c r="C3199" i="11"/>
  <c r="C3207" i="11"/>
  <c r="C3215" i="11"/>
  <c r="C3223" i="11"/>
  <c r="C3231" i="11"/>
  <c r="C3239" i="11"/>
  <c r="C3247" i="11"/>
  <c r="C3255" i="11"/>
  <c r="C3263" i="11"/>
  <c r="C3271" i="11"/>
  <c r="C3279" i="11"/>
  <c r="C3287" i="11"/>
  <c r="C3295" i="11"/>
  <c r="C3303" i="11"/>
  <c r="C3311" i="11"/>
  <c r="C3319" i="11"/>
  <c r="C3327" i="11"/>
  <c r="C3335" i="11"/>
  <c r="C3343" i="11"/>
  <c r="C3351" i="11"/>
  <c r="C3359" i="11"/>
  <c r="C3367" i="11"/>
  <c r="C3375" i="11"/>
  <c r="C3383" i="11"/>
  <c r="C3391" i="11"/>
  <c r="C3399" i="11"/>
  <c r="C3407" i="11"/>
  <c r="C3415" i="11"/>
  <c r="C3423" i="11"/>
  <c r="C3431" i="11"/>
  <c r="C3439" i="11"/>
  <c r="C3447" i="11"/>
  <c r="C3455" i="11"/>
  <c r="C3463" i="11"/>
  <c r="C3471" i="11"/>
  <c r="C3479" i="11"/>
  <c r="C3487" i="11"/>
  <c r="C3495" i="11"/>
  <c r="C3503" i="11"/>
  <c r="C3511" i="11"/>
  <c r="C3519" i="11"/>
  <c r="C3527" i="11"/>
  <c r="C3535" i="11"/>
  <c r="C3543" i="11"/>
  <c r="C3551" i="11"/>
  <c r="C3559" i="11"/>
  <c r="C3567" i="11"/>
  <c r="C3575" i="11"/>
  <c r="C3583" i="11"/>
  <c r="C3591" i="11"/>
  <c r="C3599" i="11"/>
  <c r="C3607" i="11"/>
  <c r="C3615" i="11"/>
  <c r="C3623" i="11"/>
  <c r="C3631" i="11"/>
  <c r="C3639" i="11"/>
  <c r="C3647" i="11"/>
  <c r="C3655" i="11"/>
  <c r="C3663" i="11"/>
  <c r="C3671" i="11"/>
  <c r="C3679" i="11"/>
  <c r="C3687" i="11"/>
  <c r="C3695" i="11"/>
  <c r="C3703" i="11"/>
  <c r="C3711" i="11"/>
  <c r="C3719" i="11"/>
  <c r="C3727" i="11"/>
  <c r="C3735" i="11"/>
  <c r="C3743" i="11"/>
  <c r="C3751" i="11"/>
  <c r="C3759" i="11"/>
  <c r="C3767" i="11"/>
  <c r="C3775" i="11"/>
  <c r="C3783" i="11"/>
  <c r="C3791" i="11"/>
  <c r="C3799" i="11"/>
  <c r="C3807" i="11"/>
  <c r="C3815" i="11"/>
  <c r="C3823" i="11"/>
  <c r="C3831" i="11"/>
  <c r="C3839" i="11"/>
  <c r="C3847" i="11"/>
  <c r="C3855" i="11"/>
  <c r="C3863" i="11"/>
  <c r="C3871" i="11"/>
  <c r="C3879" i="11"/>
  <c r="C3887" i="11"/>
  <c r="C3895" i="11"/>
  <c r="C3903" i="11"/>
  <c r="C3911" i="11"/>
  <c r="C3919" i="11"/>
  <c r="C3927" i="11"/>
  <c r="C3935" i="11"/>
  <c r="C3943" i="11"/>
  <c r="C3951" i="11"/>
  <c r="C3959" i="11"/>
  <c r="C3967" i="11"/>
  <c r="C3975" i="11"/>
  <c r="C3983" i="11"/>
  <c r="C3991" i="11"/>
  <c r="C3999" i="11"/>
  <c r="C4007" i="11"/>
  <c r="C4015" i="11"/>
  <c r="C4023" i="11"/>
  <c r="C4031" i="11"/>
  <c r="C4039" i="11"/>
  <c r="C4047" i="11"/>
  <c r="C4055" i="11"/>
  <c r="C4063" i="11"/>
  <c r="C4071" i="11"/>
  <c r="C4079" i="11"/>
  <c r="C4087" i="11"/>
  <c r="C4095" i="11"/>
  <c r="C4103" i="11"/>
  <c r="C4111" i="11"/>
  <c r="C4119" i="11"/>
  <c r="C4127" i="11"/>
  <c r="C4135" i="11"/>
  <c r="C4143" i="11"/>
  <c r="C4151" i="11"/>
  <c r="C4159" i="11"/>
  <c r="C4167" i="11"/>
  <c r="C4175" i="11"/>
  <c r="C4183" i="11"/>
  <c r="C4191" i="11"/>
  <c r="C4199" i="11"/>
  <c r="C4207" i="11"/>
  <c r="C4215" i="11"/>
  <c r="C4223" i="11"/>
  <c r="C4231" i="11"/>
  <c r="C4239" i="11"/>
  <c r="C4247" i="11"/>
  <c r="C4255" i="11"/>
  <c r="C4263" i="11"/>
  <c r="C4271" i="11"/>
  <c r="C4279" i="11"/>
  <c r="C4287" i="11"/>
  <c r="C4295" i="11"/>
  <c r="C4303" i="11"/>
  <c r="C4311" i="11"/>
  <c r="C4319" i="11"/>
  <c r="C4327" i="11"/>
  <c r="C4335" i="11"/>
  <c r="C4343" i="11"/>
  <c r="C4351" i="11"/>
  <c r="C4359" i="11"/>
  <c r="C4367" i="11"/>
  <c r="C4375" i="11"/>
  <c r="C4383" i="11"/>
  <c r="C4391" i="11"/>
  <c r="C4399" i="11"/>
  <c r="C4407" i="11"/>
  <c r="C4415" i="11"/>
  <c r="C4423" i="11"/>
  <c r="C4431" i="11"/>
  <c r="C4439" i="11"/>
  <c r="C4447" i="11"/>
  <c r="C4455" i="11"/>
  <c r="C4463" i="11"/>
  <c r="C4471" i="11"/>
  <c r="C4479" i="11"/>
  <c r="C4487" i="11"/>
  <c r="C4495" i="11"/>
  <c r="C4503" i="11"/>
  <c r="C4511" i="11"/>
  <c r="C4519" i="11"/>
  <c r="C4527" i="11"/>
  <c r="C4535" i="11"/>
  <c r="C4543" i="11"/>
  <c r="C4551" i="11"/>
  <c r="C4559" i="11"/>
  <c r="C4567" i="11"/>
  <c r="C4575" i="11"/>
  <c r="C4583" i="11"/>
  <c r="C4591" i="11"/>
  <c r="C4599" i="11"/>
  <c r="C4607" i="11"/>
  <c r="C4615" i="11"/>
  <c r="C4623" i="11"/>
  <c r="C4631" i="11"/>
  <c r="C4639" i="11"/>
  <c r="C4647" i="11"/>
  <c r="C4655" i="11"/>
  <c r="C4663" i="11"/>
  <c r="C4671" i="11"/>
  <c r="C4679" i="11"/>
  <c r="C4687" i="11"/>
  <c r="C4695" i="11"/>
  <c r="C4703" i="11"/>
  <c r="C4711" i="11"/>
  <c r="C4719" i="11"/>
  <c r="C4727" i="11"/>
  <c r="C4735" i="11"/>
  <c r="C4743" i="11"/>
  <c r="C4751" i="11"/>
  <c r="C4759" i="11"/>
  <c r="C4767" i="11"/>
  <c r="C4775" i="11"/>
  <c r="C4783" i="11"/>
  <c r="C4791" i="11"/>
  <c r="C4799" i="11"/>
  <c r="C4807" i="11"/>
  <c r="C4815" i="11"/>
  <c r="C4823" i="11"/>
  <c r="C4831" i="11"/>
  <c r="C4839" i="11"/>
  <c r="C4847" i="11"/>
  <c r="C4855" i="11"/>
  <c r="C4863" i="11"/>
  <c r="C4871" i="11"/>
  <c r="C4879" i="11"/>
  <c r="C4887" i="11"/>
  <c r="C4895" i="11"/>
  <c r="C4903" i="11"/>
  <c r="C4911" i="11"/>
  <c r="C4919" i="11"/>
  <c r="C4927" i="11"/>
  <c r="C4935" i="11"/>
  <c r="C4943" i="11"/>
  <c r="C4951" i="11"/>
  <c r="C4959" i="11"/>
  <c r="C4967" i="11"/>
  <c r="C4975" i="11"/>
  <c r="C4983" i="11"/>
  <c r="C4991" i="11"/>
  <c r="C4999" i="11"/>
  <c r="C5007" i="11"/>
  <c r="P13" i="11"/>
  <c r="P21" i="11"/>
  <c r="P29" i="11"/>
  <c r="P37" i="11"/>
  <c r="P45" i="11"/>
  <c r="P53" i="11"/>
  <c r="P61" i="11"/>
  <c r="P69" i="11"/>
  <c r="P77" i="11"/>
  <c r="P85" i="11"/>
  <c r="P93" i="11"/>
  <c r="P101" i="11"/>
  <c r="P109" i="11"/>
  <c r="P117" i="11"/>
  <c r="P125" i="11"/>
  <c r="P133" i="11"/>
  <c r="P141" i="11"/>
  <c r="P149" i="11"/>
  <c r="P157" i="11"/>
  <c r="P165" i="11"/>
  <c r="P173" i="11"/>
  <c r="P181" i="11"/>
  <c r="P189" i="11"/>
  <c r="P197" i="11"/>
  <c r="P205" i="11"/>
  <c r="P213" i="11"/>
  <c r="P221" i="11"/>
  <c r="P229" i="11"/>
  <c r="P237" i="11"/>
  <c r="P245" i="11"/>
  <c r="P253" i="11"/>
  <c r="P261" i="11"/>
  <c r="P269" i="11"/>
  <c r="P277" i="11"/>
  <c r="P285" i="11"/>
  <c r="P293" i="11"/>
  <c r="P301" i="11"/>
  <c r="P309" i="11"/>
  <c r="P317" i="11"/>
  <c r="P325" i="11"/>
  <c r="P333" i="11"/>
  <c r="P341" i="11"/>
  <c r="P349" i="11"/>
  <c r="P357" i="11"/>
  <c r="P365" i="11"/>
  <c r="P373" i="11"/>
  <c r="P381" i="11"/>
  <c r="P389" i="11"/>
  <c r="P397" i="11"/>
  <c r="P405" i="11"/>
  <c r="P413" i="11"/>
  <c r="P421" i="11"/>
  <c r="P429" i="11"/>
  <c r="P437" i="11"/>
  <c r="P445" i="11"/>
  <c r="P453" i="11"/>
  <c r="P461" i="11"/>
  <c r="P469" i="11"/>
  <c r="P477" i="11"/>
  <c r="P485" i="11"/>
  <c r="P493" i="11"/>
  <c r="P501" i="11"/>
  <c r="P509" i="11"/>
  <c r="P517" i="11"/>
  <c r="P525" i="11"/>
  <c r="P533" i="11"/>
  <c r="P541" i="11"/>
  <c r="P549" i="11"/>
  <c r="P557" i="11"/>
  <c r="P565" i="11"/>
  <c r="P573" i="11"/>
  <c r="P581" i="11"/>
  <c r="P589" i="11"/>
  <c r="P597" i="11"/>
  <c r="P605" i="11"/>
  <c r="P613" i="11"/>
  <c r="P621" i="11"/>
  <c r="P629" i="11"/>
  <c r="P637" i="11"/>
  <c r="P645" i="11"/>
  <c r="P653" i="11"/>
  <c r="P661" i="11"/>
  <c r="P669" i="11"/>
  <c r="P677" i="11"/>
  <c r="P685" i="11"/>
  <c r="P693" i="11"/>
  <c r="P701" i="11"/>
  <c r="P709" i="11"/>
  <c r="P717" i="11"/>
  <c r="P725" i="11"/>
  <c r="P733" i="11"/>
  <c r="P741" i="11"/>
  <c r="P749" i="11"/>
  <c r="P757" i="11"/>
  <c r="P765" i="11"/>
  <c r="P773" i="11"/>
  <c r="P781" i="11"/>
  <c r="P789" i="11"/>
  <c r="P797" i="11"/>
  <c r="P805" i="11"/>
  <c r="P813" i="11"/>
  <c r="P821" i="11"/>
  <c r="P829" i="11"/>
  <c r="P837" i="11"/>
  <c r="P845" i="11"/>
  <c r="P853" i="11"/>
  <c r="P861" i="11"/>
  <c r="P869" i="11"/>
  <c r="P877" i="11"/>
  <c r="P885" i="11"/>
  <c r="P893" i="11"/>
  <c r="P901" i="11"/>
  <c r="P909" i="11"/>
  <c r="P917" i="11"/>
  <c r="P925" i="11"/>
  <c r="P933" i="11"/>
  <c r="P941" i="11"/>
  <c r="P949" i="11"/>
  <c r="P957" i="11"/>
  <c r="P965" i="11"/>
  <c r="P973" i="11"/>
  <c r="P981" i="11"/>
  <c r="P989" i="11"/>
  <c r="P997" i="11"/>
  <c r="P1005" i="11"/>
  <c r="P1013" i="11"/>
  <c r="P1021" i="11"/>
  <c r="P1029" i="11"/>
  <c r="P1037" i="11"/>
  <c r="P1045" i="11"/>
  <c r="P1053" i="11"/>
  <c r="P1061" i="11"/>
  <c r="P1069" i="11"/>
  <c r="P1077" i="11"/>
  <c r="P1085" i="11"/>
  <c r="P1093" i="11"/>
  <c r="P1101" i="11"/>
  <c r="P1109" i="11"/>
  <c r="P1117" i="11"/>
  <c r="P1125" i="11"/>
  <c r="P1133" i="11"/>
  <c r="P1141" i="11"/>
  <c r="P1149" i="11"/>
  <c r="P1157" i="11"/>
  <c r="P1165" i="11"/>
  <c r="P1173" i="11"/>
  <c r="P1181" i="11"/>
  <c r="P1189" i="11"/>
  <c r="P1197" i="11"/>
  <c r="P1205" i="11"/>
  <c r="P1213" i="11"/>
  <c r="P1221" i="11"/>
  <c r="P1229" i="11"/>
  <c r="P1237" i="11"/>
  <c r="P1245" i="11"/>
  <c r="P1253" i="11"/>
  <c r="P1261" i="11"/>
  <c r="P1269" i="11"/>
  <c r="P1277" i="11"/>
  <c r="P1285" i="11"/>
  <c r="P1293" i="11"/>
  <c r="P1301" i="11"/>
  <c r="P1309" i="11"/>
  <c r="P1317" i="11"/>
  <c r="P1325" i="11"/>
  <c r="P1333" i="11"/>
  <c r="P1341" i="11"/>
  <c r="P1349" i="11"/>
  <c r="P1357" i="11"/>
  <c r="P1365" i="11"/>
  <c r="P1373" i="11"/>
  <c r="P1381" i="11"/>
  <c r="P1389" i="11"/>
  <c r="P1397" i="11"/>
  <c r="P1405" i="11"/>
  <c r="P1413" i="11"/>
  <c r="P1421" i="11"/>
  <c r="P1429" i="11"/>
  <c r="P1437" i="11"/>
  <c r="P1445" i="11"/>
  <c r="P1453" i="11"/>
  <c r="P1461" i="11"/>
  <c r="P1469" i="11"/>
  <c r="P1477" i="11"/>
  <c r="P1485" i="11"/>
  <c r="P1493" i="11"/>
  <c r="P1501" i="11"/>
  <c r="P1509" i="11"/>
  <c r="P1517" i="11"/>
  <c r="P1525" i="11"/>
  <c r="P1533" i="11"/>
  <c r="P1541" i="11"/>
  <c r="P1549" i="11"/>
  <c r="P1557" i="11"/>
  <c r="P1565" i="11"/>
  <c r="P1573" i="11"/>
  <c r="P1581" i="11"/>
  <c r="P1589" i="11"/>
  <c r="P1597" i="11"/>
  <c r="P1605" i="11"/>
  <c r="P1613" i="11"/>
  <c r="P1621" i="11"/>
  <c r="P1629" i="11"/>
  <c r="P1637" i="11"/>
  <c r="P1645" i="11"/>
  <c r="P1653" i="11"/>
  <c r="P1661" i="11"/>
  <c r="P1669" i="11"/>
  <c r="P1677" i="11"/>
  <c r="P1685" i="11"/>
  <c r="P1693" i="11"/>
  <c r="P1701" i="11"/>
  <c r="P1709" i="11"/>
  <c r="P1717" i="11"/>
  <c r="P1725" i="11"/>
  <c r="P1733" i="11"/>
  <c r="P1741" i="11"/>
  <c r="P1749" i="11"/>
  <c r="P1757" i="11"/>
  <c r="P1765" i="11"/>
  <c r="P1773" i="11"/>
  <c r="P1781" i="11"/>
  <c r="P1789" i="11"/>
  <c r="P1797" i="11"/>
  <c r="P1805" i="11"/>
  <c r="P1813" i="11"/>
  <c r="P1821" i="11"/>
  <c r="P1829" i="11"/>
  <c r="P1837" i="11"/>
  <c r="P1845" i="11"/>
  <c r="P1853" i="11"/>
  <c r="P1861" i="11"/>
  <c r="P1869" i="11"/>
  <c r="P1877" i="11"/>
  <c r="P1885" i="11"/>
  <c r="P1893" i="11"/>
  <c r="P1901" i="11"/>
  <c r="P1909" i="11"/>
  <c r="P1917" i="11"/>
  <c r="P1925" i="11"/>
  <c r="P1933" i="11"/>
  <c r="P1941" i="11"/>
  <c r="P1949" i="11"/>
  <c r="P1957" i="11"/>
  <c r="P1965" i="11"/>
  <c r="P1973" i="11"/>
  <c r="P1981" i="11"/>
  <c r="P1989" i="11"/>
  <c r="P1997" i="11"/>
  <c r="P2005" i="11"/>
  <c r="P2013" i="11"/>
  <c r="P2021" i="11"/>
  <c r="P2029" i="11"/>
  <c r="P2037" i="11"/>
  <c r="P2045" i="11"/>
  <c r="P2053" i="11"/>
  <c r="P2061" i="11"/>
  <c r="P2069" i="11"/>
  <c r="P2077" i="11"/>
  <c r="P2085" i="11"/>
  <c r="P2093" i="11"/>
  <c r="P2101" i="11"/>
  <c r="P2109" i="11"/>
  <c r="P2117" i="11"/>
  <c r="P2125" i="11"/>
  <c r="P2133" i="11"/>
  <c r="P2141" i="11"/>
  <c r="P2149" i="11"/>
  <c r="P2157" i="11"/>
  <c r="P2165" i="11"/>
  <c r="P2173" i="11"/>
  <c r="P2181" i="11"/>
  <c r="P2189" i="11"/>
  <c r="P2197" i="11"/>
  <c r="P2205" i="11"/>
  <c r="P2213" i="11"/>
  <c r="P2221" i="11"/>
  <c r="P2229" i="11"/>
  <c r="P2237" i="11"/>
  <c r="P2245" i="11"/>
  <c r="P2253" i="11"/>
  <c r="P2261" i="11"/>
  <c r="P2269" i="11"/>
  <c r="P2277" i="11"/>
  <c r="P2285" i="11"/>
  <c r="P2293" i="11"/>
  <c r="P2301" i="11"/>
  <c r="P2309" i="11"/>
  <c r="P2317" i="11"/>
  <c r="P2325" i="11"/>
  <c r="P2333" i="11"/>
  <c r="P2341" i="11"/>
  <c r="P2349" i="11"/>
  <c r="P2357" i="11"/>
  <c r="P2365" i="11"/>
  <c r="P2373" i="11"/>
  <c r="P2381" i="11"/>
  <c r="P2389" i="11"/>
  <c r="P2397" i="11"/>
  <c r="P2405" i="11"/>
  <c r="P2413" i="11"/>
  <c r="P2421" i="11"/>
  <c r="P2429" i="11"/>
  <c r="P2437" i="11"/>
  <c r="P2445" i="11"/>
  <c r="P2453" i="11"/>
  <c r="P2461" i="11"/>
  <c r="P2469" i="11"/>
  <c r="P2477" i="11"/>
  <c r="P2485" i="11"/>
  <c r="P2493" i="11"/>
  <c r="P2501" i="11"/>
  <c r="P2509" i="11"/>
  <c r="P2517" i="11"/>
  <c r="P2525" i="11"/>
  <c r="P2533" i="11"/>
  <c r="P2541" i="11"/>
  <c r="P2549" i="11"/>
  <c r="P2557" i="11"/>
  <c r="P2565" i="11"/>
  <c r="P2573" i="11"/>
  <c r="P2581" i="11"/>
  <c r="P2589" i="11"/>
  <c r="P2597" i="11"/>
  <c r="P2605" i="11"/>
  <c r="P2613" i="11"/>
  <c r="P2621" i="11"/>
  <c r="P2629" i="11"/>
  <c r="P2637" i="11"/>
  <c r="P2645" i="11"/>
  <c r="P2653" i="11"/>
  <c r="P2661" i="11"/>
  <c r="P2669" i="11"/>
  <c r="P2677" i="11"/>
  <c r="P2685" i="11"/>
  <c r="P2693" i="11"/>
  <c r="P2701" i="11"/>
  <c r="P2709" i="11"/>
  <c r="P2717" i="11"/>
  <c r="P2725" i="11"/>
  <c r="P2733" i="11"/>
  <c r="P2741" i="11"/>
  <c r="P2749" i="11"/>
  <c r="P2757" i="11"/>
  <c r="P2765" i="11"/>
  <c r="P2773" i="11"/>
  <c r="P2781" i="11"/>
  <c r="P2789" i="11"/>
  <c r="P2797" i="11"/>
  <c r="P2805" i="11"/>
  <c r="P2813" i="11"/>
  <c r="P2821" i="11"/>
  <c r="P2829" i="11"/>
  <c r="P2837" i="11"/>
  <c r="P2845" i="11"/>
  <c r="P2853" i="11"/>
  <c r="P2861" i="11"/>
  <c r="P2869" i="11"/>
  <c r="P2877" i="11"/>
  <c r="P2885" i="11"/>
  <c r="P2893" i="11"/>
  <c r="P2901" i="11"/>
  <c r="P2909" i="11"/>
  <c r="P2917" i="11"/>
  <c r="P2925" i="11"/>
  <c r="P2933" i="11"/>
  <c r="P2941" i="11"/>
  <c r="P2949" i="11"/>
  <c r="P2957" i="11"/>
  <c r="P2965" i="11"/>
  <c r="P2973" i="11"/>
  <c r="P2981" i="11"/>
  <c r="P2989" i="11"/>
  <c r="P2997" i="11"/>
  <c r="P3005" i="11"/>
  <c r="P3013" i="11"/>
  <c r="P3021" i="11"/>
  <c r="P3029" i="11"/>
  <c r="P3037" i="11"/>
  <c r="P3045" i="11"/>
  <c r="P3053" i="11"/>
  <c r="P3061" i="11"/>
  <c r="P3069" i="11"/>
  <c r="P3077" i="11"/>
  <c r="P3085" i="11"/>
  <c r="P3093" i="11"/>
  <c r="P3101" i="11"/>
  <c r="P3109" i="11"/>
  <c r="P3117" i="11"/>
  <c r="P3125" i="11"/>
  <c r="P3133" i="11"/>
  <c r="P3141" i="11"/>
  <c r="P3149" i="11"/>
  <c r="P3157" i="11"/>
  <c r="P3165" i="11"/>
  <c r="P3173" i="11"/>
  <c r="P3181" i="11"/>
  <c r="P3189" i="11"/>
  <c r="P3197" i="11"/>
  <c r="P3205" i="11"/>
  <c r="P3213" i="11"/>
  <c r="P3221" i="11"/>
  <c r="P3229" i="11"/>
  <c r="P3237" i="11"/>
  <c r="P3245" i="11"/>
  <c r="P3253" i="11"/>
  <c r="P3261" i="11"/>
  <c r="P3269" i="11"/>
  <c r="P3277" i="11"/>
  <c r="P3285" i="11"/>
  <c r="P3293" i="11"/>
  <c r="P3301" i="11"/>
  <c r="P3309" i="11"/>
  <c r="P3317" i="11"/>
  <c r="P3325" i="11"/>
  <c r="P3333" i="11"/>
  <c r="P3341" i="11"/>
  <c r="P3349" i="11"/>
  <c r="P3357" i="11"/>
  <c r="P3365" i="11"/>
  <c r="P3373" i="11"/>
  <c r="P3381" i="11"/>
  <c r="P3389" i="11"/>
  <c r="P3397" i="11"/>
  <c r="P3405" i="11"/>
  <c r="P3413" i="11"/>
  <c r="P3421" i="11"/>
  <c r="P3429" i="11"/>
  <c r="P3437" i="11"/>
  <c r="P3445" i="11"/>
  <c r="P3453" i="11"/>
  <c r="P3461" i="11"/>
  <c r="P3469" i="11"/>
  <c r="P3477" i="11"/>
  <c r="P3485" i="11"/>
  <c r="P3493" i="11"/>
  <c r="P3501" i="11"/>
  <c r="P3509" i="11"/>
  <c r="P3517" i="11"/>
  <c r="P3525" i="11"/>
  <c r="P3533" i="11"/>
  <c r="P3541" i="11"/>
  <c r="P3549" i="11"/>
  <c r="P3557" i="11"/>
  <c r="P3565" i="11"/>
  <c r="P3573" i="11"/>
  <c r="P3581" i="11"/>
  <c r="P3589" i="11"/>
  <c r="P3597" i="11"/>
  <c r="P3605" i="11"/>
  <c r="P3613" i="11"/>
  <c r="P3621" i="11"/>
  <c r="P3629" i="11"/>
  <c r="P3637" i="11"/>
  <c r="P3645" i="11"/>
  <c r="P3653" i="11"/>
  <c r="P3661" i="11"/>
  <c r="P3669" i="11"/>
  <c r="P3677" i="11"/>
  <c r="P3685" i="11"/>
  <c r="P3693" i="11"/>
  <c r="P3701" i="11"/>
  <c r="P3709" i="11"/>
  <c r="P3717" i="11"/>
  <c r="P3725" i="11"/>
  <c r="P3733" i="11"/>
  <c r="P3741" i="11"/>
  <c r="P3749" i="11"/>
  <c r="P3757" i="11"/>
  <c r="P3765" i="11"/>
  <c r="P3773" i="11"/>
  <c r="P3781" i="11"/>
  <c r="P3789" i="11"/>
  <c r="P3797" i="11"/>
  <c r="P3805" i="11"/>
  <c r="P3813" i="11"/>
  <c r="P3821" i="11"/>
  <c r="P3829" i="11"/>
  <c r="P3837" i="11"/>
  <c r="P3845" i="11"/>
  <c r="P3853" i="11"/>
  <c r="P3861" i="11"/>
  <c r="P3869" i="11"/>
  <c r="P3877" i="11"/>
  <c r="P3885" i="11"/>
  <c r="P3893" i="11"/>
  <c r="P3901" i="11"/>
  <c r="P3909" i="11"/>
  <c r="P3917" i="11"/>
  <c r="P3925" i="11"/>
  <c r="P3933" i="11"/>
  <c r="P3941" i="11"/>
  <c r="P3949" i="11"/>
  <c r="P3957" i="11"/>
  <c r="P3965" i="11"/>
  <c r="P3973" i="11"/>
  <c r="P3981" i="11"/>
  <c r="P3989" i="11"/>
  <c r="P3997" i="11"/>
  <c r="P4005" i="11"/>
  <c r="P4013" i="11"/>
  <c r="P4021" i="11"/>
  <c r="P4029" i="11"/>
  <c r="P4037" i="11"/>
  <c r="P4045" i="11"/>
  <c r="P4053" i="11"/>
  <c r="P4061" i="11"/>
  <c r="P4069" i="11"/>
  <c r="P4077" i="11"/>
  <c r="P4085" i="11"/>
  <c r="P4093" i="11"/>
  <c r="P4101" i="11"/>
  <c r="P4109" i="11"/>
  <c r="P4117" i="11"/>
  <c r="P4125" i="11"/>
  <c r="P4133" i="11"/>
  <c r="P4141" i="11"/>
  <c r="P4149" i="11"/>
  <c r="P4157" i="11"/>
  <c r="P4165" i="11"/>
  <c r="P4173" i="11"/>
  <c r="P4181" i="11"/>
  <c r="P4189" i="11"/>
  <c r="P4197" i="11"/>
  <c r="P4205" i="11"/>
  <c r="P4213" i="11"/>
  <c r="P4221" i="11"/>
  <c r="P4229" i="11"/>
  <c r="P4237" i="11"/>
  <c r="P4245" i="11"/>
  <c r="P4253" i="11"/>
  <c r="P4261" i="11"/>
  <c r="P4269" i="11"/>
  <c r="P4277" i="11"/>
  <c r="P4285" i="11"/>
  <c r="P4293" i="11"/>
  <c r="P4301" i="11"/>
  <c r="P4309" i="11"/>
  <c r="P4317" i="11"/>
  <c r="P4325" i="11"/>
  <c r="P4333" i="11"/>
  <c r="P4341" i="11"/>
  <c r="P4349" i="11"/>
  <c r="P4357" i="11"/>
  <c r="P4365" i="11"/>
  <c r="P4373" i="11"/>
  <c r="P4381" i="11"/>
  <c r="P4389" i="11"/>
  <c r="P4397" i="11"/>
  <c r="P4405" i="11"/>
  <c r="P4413" i="11"/>
  <c r="P4421" i="11"/>
  <c r="P4429" i="11"/>
  <c r="P4437" i="11"/>
  <c r="P4445" i="11"/>
  <c r="P4453" i="11"/>
  <c r="P4461" i="11"/>
  <c r="P4469" i="11"/>
  <c r="P4477" i="11"/>
  <c r="P4485" i="11"/>
  <c r="P4493" i="11"/>
  <c r="P4501" i="11"/>
  <c r="P4509" i="11"/>
  <c r="P4517" i="11"/>
  <c r="P4525" i="11"/>
  <c r="P4533" i="11"/>
  <c r="P4541" i="11"/>
  <c r="P4549" i="11"/>
  <c r="P4557" i="11"/>
  <c r="P4565" i="11"/>
  <c r="P4573" i="11"/>
  <c r="P4581" i="11"/>
  <c r="P4589" i="11"/>
  <c r="P4597" i="11"/>
  <c r="P4605" i="11"/>
  <c r="P4613" i="11"/>
  <c r="P4621" i="11"/>
  <c r="P4629" i="11"/>
  <c r="P4637" i="11"/>
  <c r="P4645" i="11"/>
  <c r="P4653" i="11"/>
  <c r="P4661" i="11"/>
  <c r="P4669" i="11"/>
  <c r="P4677" i="11"/>
  <c r="P4685" i="11"/>
  <c r="P4693" i="11"/>
  <c r="P4701" i="11"/>
  <c r="P4709" i="11"/>
  <c r="P4717" i="11"/>
  <c r="P4725" i="11"/>
  <c r="P4733" i="11"/>
  <c r="P4741" i="11"/>
  <c r="P4749" i="11"/>
  <c r="P4757" i="11"/>
  <c r="P4765" i="11"/>
  <c r="P4773" i="11"/>
  <c r="P4781" i="11"/>
  <c r="P4789" i="11"/>
  <c r="P4797" i="11"/>
  <c r="P4805" i="11"/>
  <c r="P4813" i="11"/>
  <c r="P4821" i="11"/>
  <c r="P4829" i="11"/>
  <c r="P4837" i="11"/>
  <c r="P4845" i="11"/>
  <c r="P4853" i="11"/>
  <c r="P4861" i="11"/>
  <c r="P4869" i="11"/>
  <c r="P4877" i="11"/>
  <c r="P4885" i="11"/>
  <c r="P4893" i="11"/>
  <c r="P4901" i="11"/>
  <c r="P4909" i="11"/>
  <c r="P4917" i="11"/>
  <c r="P4925" i="11"/>
  <c r="P4933" i="11"/>
  <c r="P4941" i="11"/>
  <c r="P4949" i="11"/>
  <c r="P4957" i="11"/>
  <c r="P4965" i="11"/>
  <c r="P4973" i="11"/>
  <c r="P4981" i="11"/>
  <c r="P4989" i="11"/>
  <c r="P4997" i="11"/>
  <c r="P5005" i="11"/>
  <c r="P14" i="11"/>
  <c r="P22" i="11"/>
  <c r="P30" i="11"/>
  <c r="P38" i="11"/>
  <c r="P46" i="11"/>
  <c r="P54" i="11"/>
  <c r="P62" i="11"/>
  <c r="P70" i="11"/>
  <c r="P78" i="11"/>
  <c r="P86" i="11"/>
  <c r="P94" i="11"/>
  <c r="P102" i="11"/>
  <c r="P110" i="11"/>
  <c r="P118" i="11"/>
  <c r="P126" i="11"/>
  <c r="P134" i="11"/>
  <c r="P142" i="11"/>
  <c r="P150" i="11"/>
  <c r="P158" i="11"/>
  <c r="P166" i="11"/>
  <c r="P174" i="11"/>
  <c r="P182" i="11"/>
  <c r="P190" i="11"/>
  <c r="P198" i="11"/>
  <c r="P206" i="11"/>
  <c r="P214" i="11"/>
  <c r="P222" i="11"/>
  <c r="P230" i="11"/>
  <c r="P238" i="11"/>
  <c r="P246" i="11"/>
  <c r="P254" i="11"/>
  <c r="P262" i="11"/>
  <c r="P270" i="11"/>
  <c r="P278" i="11"/>
  <c r="P286" i="11"/>
  <c r="P294" i="11"/>
  <c r="P302" i="11"/>
  <c r="P310" i="11"/>
  <c r="P318" i="11"/>
  <c r="P326" i="11"/>
  <c r="P334" i="11"/>
  <c r="P342" i="11"/>
  <c r="P350" i="11"/>
  <c r="P358" i="11"/>
  <c r="P366" i="11"/>
  <c r="P374" i="11"/>
  <c r="P382" i="11"/>
  <c r="P390" i="11"/>
  <c r="P398" i="11"/>
  <c r="P406" i="11"/>
  <c r="P414" i="11"/>
  <c r="P422" i="11"/>
  <c r="P430" i="11"/>
  <c r="P438" i="11"/>
  <c r="P446" i="11"/>
  <c r="P454" i="11"/>
  <c r="P462" i="11"/>
  <c r="P470" i="11"/>
  <c r="P478" i="11"/>
  <c r="P486" i="11"/>
  <c r="P494" i="11"/>
  <c r="P502" i="11"/>
  <c r="P510" i="11"/>
  <c r="P518" i="11"/>
  <c r="P526" i="11"/>
  <c r="P534" i="11"/>
  <c r="P542" i="11"/>
  <c r="P550" i="11"/>
  <c r="P558" i="11"/>
  <c r="P566" i="11"/>
  <c r="P574" i="11"/>
  <c r="P582" i="11"/>
  <c r="P590" i="11"/>
  <c r="P598" i="11"/>
  <c r="P606" i="11"/>
  <c r="P614" i="11"/>
  <c r="P622" i="11"/>
  <c r="P630" i="11"/>
  <c r="P638" i="11"/>
  <c r="P646" i="11"/>
  <c r="P654" i="11"/>
  <c r="P662" i="11"/>
  <c r="P670" i="11"/>
  <c r="P678" i="11"/>
  <c r="P686" i="11"/>
  <c r="P694" i="11"/>
  <c r="P702" i="11"/>
  <c r="P710" i="11"/>
  <c r="P718" i="11"/>
  <c r="P726" i="11"/>
  <c r="P734" i="11"/>
  <c r="P742" i="11"/>
  <c r="P750" i="11"/>
  <c r="P758" i="11"/>
  <c r="P766" i="11"/>
  <c r="P774" i="11"/>
  <c r="P782" i="11"/>
  <c r="P790" i="11"/>
  <c r="P798" i="11"/>
  <c r="P806" i="11"/>
  <c r="P814" i="11"/>
  <c r="P822" i="11"/>
  <c r="P830" i="11"/>
  <c r="P838" i="11"/>
  <c r="P846" i="11"/>
  <c r="P854" i="11"/>
  <c r="P862" i="11"/>
  <c r="P870" i="11"/>
  <c r="P878" i="11"/>
  <c r="P886" i="11"/>
  <c r="P894" i="11"/>
  <c r="P902" i="11"/>
  <c r="P910" i="11"/>
  <c r="P918" i="11"/>
  <c r="P926" i="11"/>
  <c r="P934" i="11"/>
  <c r="P942" i="11"/>
  <c r="P950" i="11"/>
  <c r="P958" i="11"/>
  <c r="P966" i="11"/>
  <c r="P974" i="11"/>
  <c r="P982" i="11"/>
  <c r="P990" i="11"/>
  <c r="P998" i="11"/>
  <c r="P1006" i="11"/>
  <c r="P1014" i="11"/>
  <c r="P1022" i="11"/>
  <c r="P1030" i="11"/>
  <c r="P1038" i="11"/>
  <c r="P1046" i="11"/>
  <c r="P1054" i="11"/>
  <c r="P1062" i="11"/>
  <c r="P1070" i="11"/>
  <c r="P1078" i="11"/>
  <c r="P1086" i="11"/>
  <c r="P1094" i="11"/>
  <c r="P1102" i="11"/>
  <c r="P1110" i="11"/>
  <c r="P1118" i="11"/>
  <c r="P1126" i="11"/>
  <c r="P1134" i="11"/>
  <c r="P1142" i="11"/>
  <c r="P1150" i="11"/>
  <c r="P1158" i="11"/>
  <c r="P1166" i="11"/>
  <c r="P1174" i="11"/>
  <c r="P1182" i="11"/>
  <c r="P1190" i="11"/>
  <c r="P1198" i="11"/>
  <c r="P1206" i="11"/>
  <c r="P1214" i="11"/>
  <c r="P1222" i="11"/>
  <c r="P1230" i="11"/>
  <c r="P1238" i="11"/>
  <c r="P1246" i="11"/>
  <c r="P1254" i="11"/>
  <c r="P1262" i="11"/>
  <c r="P1270" i="11"/>
  <c r="P1278" i="11"/>
  <c r="P1286" i="11"/>
  <c r="P1294" i="11"/>
  <c r="P1302" i="11"/>
  <c r="P1310" i="11"/>
  <c r="P1318" i="11"/>
  <c r="P1326" i="11"/>
  <c r="P1334" i="11"/>
  <c r="P1342" i="11"/>
  <c r="P1350" i="11"/>
  <c r="P1358" i="11"/>
  <c r="P1366" i="11"/>
  <c r="P1374" i="11"/>
  <c r="P1382" i="11"/>
  <c r="P1390" i="11"/>
  <c r="P1398" i="11"/>
  <c r="P1406" i="11"/>
  <c r="P1414" i="11"/>
  <c r="P1422" i="11"/>
  <c r="P1430" i="11"/>
  <c r="P1438" i="11"/>
  <c r="P1446" i="11"/>
  <c r="P1454" i="11"/>
  <c r="P1462" i="11"/>
  <c r="P1470" i="11"/>
  <c r="P1478" i="11"/>
  <c r="P1486" i="11"/>
  <c r="P1494" i="11"/>
  <c r="P1502" i="11"/>
  <c r="P1510" i="11"/>
  <c r="P1518" i="11"/>
  <c r="P1526" i="11"/>
  <c r="P1534" i="11"/>
  <c r="P1542" i="11"/>
  <c r="P1550" i="11"/>
  <c r="P1558" i="11"/>
  <c r="P1566" i="11"/>
  <c r="P1574" i="11"/>
  <c r="P1582" i="11"/>
  <c r="P1590" i="11"/>
  <c r="P1598" i="11"/>
  <c r="P1606" i="11"/>
  <c r="P1614" i="11"/>
  <c r="P1622" i="11"/>
  <c r="P1630" i="11"/>
  <c r="P1638" i="11"/>
  <c r="P1646" i="11"/>
  <c r="P1654" i="11"/>
  <c r="P1662" i="11"/>
  <c r="P1670" i="11"/>
  <c r="P1678" i="11"/>
  <c r="P1686" i="11"/>
  <c r="P1694" i="11"/>
  <c r="P1702" i="11"/>
  <c r="P1710" i="11"/>
  <c r="P1718" i="11"/>
  <c r="P1726" i="11"/>
  <c r="P1734" i="11"/>
  <c r="P1742" i="11"/>
  <c r="P1750" i="11"/>
  <c r="P1758" i="11"/>
  <c r="P1766" i="11"/>
  <c r="P1774" i="11"/>
  <c r="P1782" i="11"/>
  <c r="P1790" i="11"/>
  <c r="P1798" i="11"/>
  <c r="P1806" i="11"/>
  <c r="P1814" i="11"/>
  <c r="P1822" i="11"/>
  <c r="P1830" i="11"/>
  <c r="P1838" i="11"/>
  <c r="P1846" i="11"/>
  <c r="P1854" i="11"/>
  <c r="P1862" i="11"/>
  <c r="P1870" i="11"/>
  <c r="P1878" i="11"/>
  <c r="P1886" i="11"/>
  <c r="P1894" i="11"/>
  <c r="P1902" i="11"/>
  <c r="P1910" i="11"/>
  <c r="P1918" i="11"/>
  <c r="P1926" i="11"/>
  <c r="P1934" i="11"/>
  <c r="P1942" i="11"/>
  <c r="P1950" i="11"/>
  <c r="P1958" i="11"/>
  <c r="P1966" i="11"/>
  <c r="P1974" i="11"/>
  <c r="P1982" i="11"/>
  <c r="P1990" i="11"/>
  <c r="P1998" i="11"/>
  <c r="P2006" i="11"/>
  <c r="P2014" i="11"/>
  <c r="P2022" i="11"/>
  <c r="P2030" i="11"/>
  <c r="P2038" i="11"/>
  <c r="P2046" i="11"/>
  <c r="P2054" i="11"/>
  <c r="P2062" i="11"/>
  <c r="P2070" i="11"/>
  <c r="P2078" i="11"/>
  <c r="P2086" i="11"/>
  <c r="P2094" i="11"/>
  <c r="P2102" i="11"/>
  <c r="P2110" i="11"/>
  <c r="P2118" i="11"/>
  <c r="P2126" i="11"/>
  <c r="P2134" i="11"/>
  <c r="P2142" i="11"/>
  <c r="P2150" i="11"/>
  <c r="P2158" i="11"/>
  <c r="P2166" i="11"/>
  <c r="P2174" i="11"/>
  <c r="P2182" i="11"/>
  <c r="P2190" i="11"/>
  <c r="P2198" i="11"/>
  <c r="P2206" i="11"/>
  <c r="P2214" i="11"/>
  <c r="P2222" i="11"/>
  <c r="P2230" i="11"/>
  <c r="P2238" i="11"/>
  <c r="P2246" i="11"/>
  <c r="P2254" i="11"/>
  <c r="P2262" i="11"/>
  <c r="P2270" i="11"/>
  <c r="P2278" i="11"/>
  <c r="P2286" i="11"/>
  <c r="P2294" i="11"/>
  <c r="P2302" i="11"/>
  <c r="P2310" i="11"/>
  <c r="P2318" i="11"/>
  <c r="P2326" i="11"/>
  <c r="P2334" i="11"/>
  <c r="P2342" i="11"/>
  <c r="P2350" i="11"/>
  <c r="P2358" i="11"/>
  <c r="P2366" i="11"/>
  <c r="P2374" i="11"/>
  <c r="P2382" i="11"/>
  <c r="P2390" i="11"/>
  <c r="P2398" i="11"/>
  <c r="P2406" i="11"/>
  <c r="P2414" i="11"/>
  <c r="P2422" i="11"/>
  <c r="P2430" i="11"/>
  <c r="P2438" i="11"/>
  <c r="P2446" i="11"/>
  <c r="P2454" i="11"/>
  <c r="P2462" i="11"/>
  <c r="P2470" i="11"/>
  <c r="P2478" i="11"/>
  <c r="P2486" i="11"/>
  <c r="P2494" i="11"/>
  <c r="P2502" i="11"/>
  <c r="P2510" i="11"/>
  <c r="P2518" i="11"/>
  <c r="P2526" i="11"/>
  <c r="P2534" i="11"/>
  <c r="P2542" i="11"/>
  <c r="P2550" i="11"/>
  <c r="P2558" i="11"/>
  <c r="P2566" i="11"/>
  <c r="P2574" i="11"/>
  <c r="P2582" i="11"/>
  <c r="P2590" i="11"/>
  <c r="P2598" i="11"/>
  <c r="P2606" i="11"/>
  <c r="P2614" i="11"/>
  <c r="P2622" i="11"/>
  <c r="P2630" i="11"/>
  <c r="P2638" i="11"/>
  <c r="P2646" i="11"/>
  <c r="P2654" i="11"/>
  <c r="P2662" i="11"/>
  <c r="P2670" i="11"/>
  <c r="P2678" i="11"/>
  <c r="P2686" i="11"/>
  <c r="P2694" i="11"/>
  <c r="P2702" i="11"/>
  <c r="P2710" i="11"/>
  <c r="P2718" i="11"/>
  <c r="P2726" i="11"/>
  <c r="P2734" i="11"/>
  <c r="P2742" i="11"/>
  <c r="P2750" i="11"/>
  <c r="P2758" i="11"/>
  <c r="P2766" i="11"/>
  <c r="P2774" i="11"/>
  <c r="P2782" i="11"/>
  <c r="P2790" i="11"/>
  <c r="P2798" i="11"/>
  <c r="P2806" i="11"/>
  <c r="P2814" i="11"/>
  <c r="P2822" i="11"/>
  <c r="P2830" i="11"/>
  <c r="P2838" i="11"/>
  <c r="P2846" i="11"/>
  <c r="P2854" i="11"/>
  <c r="P2862" i="11"/>
  <c r="P2870" i="11"/>
  <c r="P2878" i="11"/>
  <c r="P2886" i="11"/>
  <c r="P2894" i="11"/>
  <c r="P2902" i="11"/>
  <c r="P2910" i="11"/>
  <c r="P2918" i="11"/>
  <c r="P2926" i="11"/>
  <c r="P2934" i="11"/>
  <c r="P2942" i="11"/>
  <c r="P2950" i="11"/>
  <c r="P2958" i="11"/>
  <c r="P2966" i="11"/>
  <c r="P2974" i="11"/>
  <c r="P2982" i="11"/>
  <c r="P2990" i="11"/>
  <c r="P2998" i="11"/>
  <c r="P3006" i="11"/>
  <c r="P3014" i="11"/>
  <c r="P3022" i="11"/>
  <c r="P3030" i="11"/>
  <c r="P3038" i="11"/>
  <c r="P3046" i="11"/>
  <c r="P3054" i="11"/>
  <c r="P3062" i="11"/>
  <c r="P3070" i="11"/>
  <c r="P3078" i="11"/>
  <c r="P3086" i="11"/>
  <c r="P3094" i="11"/>
  <c r="P3102" i="11"/>
  <c r="P3110" i="11"/>
  <c r="P3118" i="11"/>
  <c r="P3126" i="11"/>
  <c r="P3134" i="11"/>
  <c r="P3142" i="11"/>
  <c r="P3150" i="11"/>
  <c r="P3158" i="11"/>
  <c r="P3166" i="11"/>
  <c r="P3174" i="11"/>
  <c r="P3182" i="11"/>
  <c r="P3190" i="11"/>
  <c r="P3198" i="11"/>
  <c r="P3206" i="11"/>
  <c r="P3214" i="11"/>
  <c r="P3222" i="11"/>
  <c r="P3230" i="11"/>
  <c r="P3238" i="11"/>
  <c r="P3246" i="11"/>
  <c r="P3254" i="11"/>
  <c r="P3262" i="11"/>
  <c r="P3270" i="11"/>
  <c r="P3278" i="11"/>
  <c r="P3286" i="11"/>
  <c r="P3294" i="11"/>
  <c r="P3302" i="11"/>
  <c r="P3310" i="11"/>
  <c r="P3318" i="11"/>
  <c r="P3326" i="11"/>
  <c r="P3334" i="11"/>
  <c r="P3342" i="11"/>
  <c r="P3350" i="11"/>
  <c r="P3358" i="11"/>
  <c r="P3366" i="11"/>
  <c r="P3374" i="11"/>
  <c r="P3382" i="11"/>
  <c r="P3390" i="11"/>
  <c r="P3398" i="11"/>
  <c r="P3406" i="11"/>
  <c r="P3414" i="11"/>
  <c r="P3422" i="11"/>
  <c r="P3430" i="11"/>
  <c r="P3438" i="11"/>
  <c r="P3446" i="11"/>
  <c r="P3454" i="11"/>
  <c r="P3462" i="11"/>
  <c r="P3470" i="11"/>
  <c r="P3478" i="11"/>
  <c r="P3486" i="11"/>
  <c r="P3494" i="11"/>
  <c r="P3502" i="11"/>
  <c r="P3510" i="11"/>
  <c r="P3518" i="11"/>
  <c r="P3526" i="11"/>
  <c r="P3534" i="11"/>
  <c r="P3542" i="11"/>
  <c r="P3550" i="11"/>
  <c r="P3558" i="11"/>
  <c r="P3566" i="11"/>
  <c r="P3574" i="11"/>
  <c r="P3582" i="11"/>
  <c r="P3590" i="11"/>
  <c r="P3598" i="11"/>
  <c r="P3606" i="11"/>
  <c r="P3614" i="11"/>
  <c r="P3622" i="11"/>
  <c r="P3630" i="11"/>
  <c r="P3638" i="11"/>
  <c r="P3646" i="11"/>
  <c r="P3654" i="11"/>
  <c r="P3662" i="11"/>
  <c r="P3670" i="11"/>
  <c r="P3678" i="11"/>
  <c r="P3686" i="11"/>
  <c r="P3694" i="11"/>
  <c r="P3702" i="11"/>
  <c r="P3710" i="11"/>
  <c r="P3718" i="11"/>
  <c r="P3726" i="11"/>
  <c r="P3734" i="11"/>
  <c r="P3742" i="11"/>
  <c r="P3750" i="11"/>
  <c r="P3758" i="11"/>
  <c r="P3766" i="11"/>
  <c r="P3774" i="11"/>
  <c r="P3782" i="11"/>
  <c r="P3790" i="11"/>
  <c r="P3798" i="11"/>
  <c r="P3806" i="11"/>
  <c r="P3814" i="11"/>
  <c r="P3822" i="11"/>
  <c r="P3830" i="11"/>
  <c r="P3838" i="11"/>
  <c r="P3846" i="11"/>
  <c r="P3854" i="11"/>
  <c r="P3862" i="11"/>
  <c r="P3870" i="11"/>
  <c r="P3878" i="11"/>
  <c r="P3886" i="11"/>
  <c r="P3894" i="11"/>
  <c r="P3902" i="11"/>
  <c r="P3910" i="11"/>
  <c r="P3918" i="11"/>
  <c r="P3926" i="11"/>
  <c r="P3934" i="11"/>
  <c r="P3942" i="11"/>
  <c r="P3950" i="11"/>
  <c r="P3958" i="11"/>
  <c r="P3966" i="11"/>
  <c r="P3974" i="11"/>
  <c r="P3982" i="11"/>
  <c r="P3990" i="11"/>
  <c r="P3998" i="11"/>
  <c r="P4006" i="11"/>
  <c r="P4014" i="11"/>
  <c r="P4022" i="11"/>
  <c r="P4030" i="11"/>
  <c r="P4038" i="11"/>
  <c r="P4046" i="11"/>
  <c r="P4054" i="11"/>
  <c r="P4062" i="11"/>
  <c r="P4070" i="11"/>
  <c r="P4078" i="11"/>
  <c r="P4086" i="11"/>
  <c r="P4094" i="11"/>
  <c r="P4102" i="11"/>
  <c r="P4110" i="11"/>
  <c r="P4118" i="11"/>
  <c r="P4126" i="11"/>
  <c r="P4134" i="11"/>
  <c r="P4142" i="11"/>
  <c r="P4150" i="11"/>
  <c r="P4158" i="11"/>
  <c r="P4166" i="11"/>
  <c r="P4174" i="11"/>
  <c r="P4182" i="11"/>
  <c r="P4190" i="11"/>
  <c r="P4198" i="11"/>
  <c r="P4206" i="11"/>
  <c r="P4214" i="11"/>
  <c r="P4222" i="11"/>
  <c r="P4230" i="11"/>
  <c r="P4238" i="11"/>
  <c r="P4246" i="11"/>
  <c r="P4254" i="11"/>
  <c r="P4262" i="11"/>
  <c r="P4270" i="11"/>
  <c r="P4278" i="11"/>
  <c r="P4286" i="11"/>
  <c r="P4294" i="11"/>
  <c r="P4302" i="11"/>
  <c r="P4310" i="11"/>
  <c r="P4318" i="11"/>
  <c r="P4326" i="11"/>
  <c r="P4334" i="11"/>
  <c r="P4342" i="11"/>
  <c r="P4350" i="11"/>
  <c r="P4358" i="11"/>
  <c r="P4366" i="11"/>
  <c r="P4374" i="11"/>
  <c r="P4382" i="11"/>
  <c r="P4390" i="11"/>
  <c r="P4398" i="11"/>
  <c r="P4406" i="11"/>
  <c r="P4414" i="11"/>
  <c r="P4422" i="11"/>
  <c r="P4430" i="11"/>
  <c r="P4438" i="11"/>
  <c r="P4446" i="11"/>
  <c r="P4454" i="11"/>
  <c r="P4462" i="11"/>
  <c r="P4470" i="11"/>
  <c r="P4478" i="11"/>
  <c r="P4486" i="11"/>
  <c r="P4494" i="11"/>
  <c r="P4502" i="11"/>
  <c r="P4510" i="11"/>
  <c r="P4518" i="11"/>
  <c r="P4526" i="11"/>
  <c r="P4534" i="11"/>
  <c r="P4542" i="11"/>
  <c r="P4550" i="11"/>
  <c r="P4558" i="11"/>
  <c r="P4566" i="11"/>
  <c r="P4574" i="11"/>
  <c r="P4582" i="11"/>
  <c r="P4590" i="11"/>
  <c r="P4598" i="11"/>
  <c r="P4606" i="11"/>
  <c r="P4614" i="11"/>
  <c r="P4622" i="11"/>
  <c r="P4630" i="11"/>
  <c r="P4638" i="11"/>
  <c r="P4646" i="11"/>
  <c r="P4654" i="11"/>
  <c r="P4662" i="11"/>
  <c r="P4670" i="11"/>
  <c r="P4678" i="11"/>
  <c r="P4686" i="11"/>
  <c r="P4694" i="11"/>
  <c r="P4702" i="11"/>
  <c r="P4710" i="11"/>
  <c r="P4718" i="11"/>
  <c r="P4726" i="11"/>
  <c r="P4734" i="11"/>
  <c r="P4742" i="11"/>
  <c r="P4750" i="11"/>
  <c r="P4758" i="11"/>
  <c r="P4766" i="11"/>
  <c r="P4774" i="11"/>
  <c r="P4782" i="11"/>
  <c r="P4790" i="11"/>
  <c r="P4798" i="11"/>
  <c r="P4806" i="11"/>
  <c r="P4814" i="11"/>
  <c r="P4822" i="11"/>
  <c r="P4830" i="11"/>
  <c r="P4838" i="11"/>
  <c r="P4846" i="11"/>
  <c r="P4854" i="11"/>
  <c r="P4862" i="11"/>
  <c r="P4870" i="11"/>
  <c r="P4878" i="11"/>
  <c r="P4886" i="11"/>
  <c r="P4894" i="11"/>
  <c r="P4902" i="11"/>
  <c r="P4910" i="11"/>
  <c r="P4918" i="11"/>
  <c r="P4926" i="11"/>
  <c r="P4934" i="11"/>
  <c r="P4942" i="11"/>
  <c r="P4950" i="11"/>
  <c r="P4958" i="11"/>
  <c r="P4966" i="11"/>
  <c r="P4974" i="11"/>
  <c r="P4982" i="11"/>
  <c r="P4990" i="11"/>
  <c r="P4998" i="11"/>
  <c r="P5006" i="11"/>
  <c r="P15" i="11"/>
  <c r="P23" i="11"/>
  <c r="P31" i="11"/>
  <c r="P39" i="11"/>
  <c r="P47" i="11"/>
  <c r="P55" i="11"/>
  <c r="P63" i="11"/>
  <c r="P71" i="11"/>
  <c r="P79" i="11"/>
  <c r="P87" i="11"/>
  <c r="P95" i="11"/>
  <c r="P103" i="11"/>
  <c r="P111" i="11"/>
  <c r="P119" i="11"/>
  <c r="P127" i="11"/>
  <c r="P135" i="11"/>
  <c r="P143" i="11"/>
  <c r="P151" i="11"/>
  <c r="P159" i="11"/>
  <c r="P167" i="11"/>
  <c r="P175" i="11"/>
  <c r="P183" i="11"/>
  <c r="P191" i="11"/>
  <c r="P199" i="11"/>
  <c r="P207" i="11"/>
  <c r="P215" i="11"/>
  <c r="P223" i="11"/>
  <c r="P231" i="11"/>
  <c r="P239" i="11"/>
  <c r="P247" i="11"/>
  <c r="P255" i="11"/>
  <c r="P263" i="11"/>
  <c r="P271" i="11"/>
  <c r="P279" i="11"/>
  <c r="P287" i="11"/>
  <c r="P295" i="11"/>
  <c r="P303" i="11"/>
  <c r="P311" i="11"/>
  <c r="P319" i="11"/>
  <c r="P327" i="11"/>
  <c r="P335" i="11"/>
  <c r="P343" i="11"/>
  <c r="P351" i="11"/>
  <c r="P359" i="11"/>
  <c r="P367" i="11"/>
  <c r="P375" i="11"/>
  <c r="P383" i="11"/>
  <c r="P391" i="11"/>
  <c r="P399" i="11"/>
  <c r="P407" i="11"/>
  <c r="P415" i="11"/>
  <c r="P423" i="11"/>
  <c r="P431" i="11"/>
  <c r="P439" i="11"/>
  <c r="P447" i="11"/>
  <c r="P455" i="11"/>
  <c r="P463" i="11"/>
  <c r="P471" i="11"/>
  <c r="P479" i="11"/>
  <c r="P487" i="11"/>
  <c r="P495" i="11"/>
  <c r="P503" i="11"/>
  <c r="P511" i="11"/>
  <c r="P519" i="11"/>
  <c r="P527" i="11"/>
  <c r="P535" i="11"/>
  <c r="P543" i="11"/>
  <c r="P551" i="11"/>
  <c r="P559" i="11"/>
  <c r="P567" i="11"/>
  <c r="P575" i="11"/>
  <c r="P583" i="11"/>
  <c r="P591" i="11"/>
  <c r="P599" i="11"/>
  <c r="P607" i="11"/>
  <c r="P615" i="11"/>
  <c r="P623" i="11"/>
  <c r="P631" i="11"/>
  <c r="P639" i="11"/>
  <c r="P647" i="11"/>
  <c r="P655" i="11"/>
  <c r="P663" i="11"/>
  <c r="P671" i="11"/>
  <c r="P679" i="11"/>
  <c r="P687" i="11"/>
  <c r="P695" i="11"/>
  <c r="P703" i="11"/>
  <c r="P711" i="11"/>
  <c r="P719" i="11"/>
  <c r="P727" i="11"/>
  <c r="P735" i="11"/>
  <c r="P743" i="11"/>
  <c r="P751" i="11"/>
  <c r="P759" i="11"/>
  <c r="P767" i="11"/>
  <c r="P775" i="11"/>
  <c r="P783" i="11"/>
  <c r="P791" i="11"/>
  <c r="P799" i="11"/>
  <c r="P807" i="11"/>
  <c r="P815" i="11"/>
  <c r="P823" i="11"/>
  <c r="P831" i="11"/>
  <c r="P839" i="11"/>
  <c r="P847" i="11"/>
  <c r="P855" i="11"/>
  <c r="P863" i="11"/>
  <c r="P871" i="11"/>
  <c r="P879" i="11"/>
  <c r="P887" i="11"/>
  <c r="P895" i="11"/>
  <c r="P903" i="11"/>
  <c r="P911" i="11"/>
  <c r="P919" i="11"/>
  <c r="P927" i="11"/>
  <c r="P935" i="11"/>
  <c r="P943" i="11"/>
  <c r="P951" i="11"/>
  <c r="P959" i="11"/>
  <c r="P967" i="11"/>
  <c r="P975" i="11"/>
  <c r="P983" i="11"/>
  <c r="P991" i="11"/>
  <c r="P999" i="11"/>
  <c r="P1007" i="11"/>
  <c r="P1015" i="11"/>
  <c r="P1023" i="11"/>
  <c r="P1031" i="11"/>
  <c r="P1039" i="11"/>
  <c r="P1047" i="11"/>
  <c r="P1055" i="11"/>
  <c r="P1063" i="11"/>
  <c r="P1071" i="11"/>
  <c r="P1079" i="11"/>
  <c r="P1087" i="11"/>
  <c r="P1095" i="11"/>
  <c r="P1103" i="11"/>
  <c r="P1111" i="11"/>
  <c r="P1119" i="11"/>
  <c r="P1127" i="11"/>
  <c r="P1135" i="11"/>
  <c r="P1143" i="11"/>
  <c r="P1151" i="11"/>
  <c r="P1159" i="11"/>
  <c r="P1167" i="11"/>
  <c r="P1175" i="11"/>
  <c r="P1183" i="11"/>
  <c r="P1191" i="11"/>
  <c r="P1199" i="11"/>
  <c r="P1207" i="11"/>
  <c r="P1215" i="11"/>
  <c r="P1223" i="11"/>
  <c r="P1231" i="11"/>
  <c r="P1239" i="11"/>
  <c r="P1247" i="11"/>
  <c r="P1255" i="11"/>
  <c r="P1263" i="11"/>
  <c r="P1271" i="11"/>
  <c r="P1279" i="11"/>
  <c r="P1287" i="11"/>
  <c r="P1295" i="11"/>
  <c r="P1303" i="11"/>
  <c r="P1311" i="11"/>
  <c r="P1319" i="11"/>
  <c r="P1327" i="11"/>
  <c r="P1335" i="11"/>
  <c r="P1343" i="11"/>
  <c r="P1351" i="11"/>
  <c r="P1359" i="11"/>
  <c r="P1367" i="11"/>
  <c r="P1375" i="11"/>
  <c r="P1383" i="11"/>
  <c r="P1391" i="11"/>
  <c r="P1399" i="11"/>
  <c r="P1407" i="11"/>
  <c r="P1415" i="11"/>
  <c r="P1423" i="11"/>
  <c r="P1431" i="11"/>
  <c r="P1439" i="11"/>
  <c r="P1447" i="11"/>
  <c r="P1455" i="11"/>
  <c r="P1463" i="11"/>
  <c r="P1471" i="11"/>
  <c r="P1479" i="11"/>
  <c r="P1487" i="11"/>
  <c r="P1495" i="11"/>
  <c r="P1503" i="11"/>
  <c r="P1511" i="11"/>
  <c r="P1519" i="11"/>
  <c r="P1527" i="11"/>
  <c r="P1535" i="11"/>
  <c r="P1543" i="11"/>
  <c r="P1551" i="11"/>
  <c r="P1559" i="11"/>
  <c r="P1567" i="11"/>
  <c r="P1575" i="11"/>
  <c r="P1583" i="11"/>
  <c r="P1591" i="11"/>
  <c r="P1599" i="11"/>
  <c r="P1607" i="11"/>
  <c r="P1615" i="11"/>
  <c r="P1623" i="11"/>
  <c r="P1631" i="11"/>
  <c r="P1639" i="11"/>
  <c r="P1647" i="11"/>
  <c r="P1655" i="11"/>
  <c r="P1663" i="11"/>
  <c r="P1671" i="11"/>
  <c r="P1679" i="11"/>
  <c r="P1687" i="11"/>
  <c r="P1695" i="11"/>
  <c r="P1703" i="11"/>
  <c r="P1711" i="11"/>
  <c r="P1719" i="11"/>
  <c r="P1727" i="11"/>
  <c r="P1735" i="11"/>
  <c r="P1743" i="11"/>
  <c r="P1751" i="11"/>
  <c r="P1759" i="11"/>
  <c r="P1767" i="11"/>
  <c r="P1775" i="11"/>
  <c r="P1783" i="11"/>
  <c r="P1791" i="11"/>
  <c r="P1799" i="11"/>
  <c r="P1807" i="11"/>
  <c r="P1815" i="11"/>
  <c r="P1823" i="11"/>
  <c r="P1831" i="11"/>
  <c r="P1839" i="11"/>
  <c r="P1847" i="11"/>
  <c r="P1855" i="11"/>
  <c r="P1863" i="11"/>
  <c r="P1871" i="11"/>
  <c r="P1879" i="11"/>
  <c r="P1887" i="11"/>
  <c r="P1895" i="11"/>
  <c r="P1903" i="11"/>
  <c r="P1911" i="11"/>
  <c r="P1919" i="11"/>
  <c r="P1927" i="11"/>
  <c r="P1935" i="11"/>
  <c r="P1943" i="11"/>
  <c r="P1951" i="11"/>
  <c r="P1959" i="11"/>
  <c r="P1967" i="11"/>
  <c r="P1975" i="11"/>
  <c r="P1983" i="11"/>
  <c r="P1991" i="11"/>
  <c r="P1999" i="11"/>
  <c r="P2007" i="11"/>
  <c r="P2015" i="11"/>
  <c r="P2023" i="11"/>
  <c r="P2031" i="11"/>
  <c r="P2039" i="11"/>
  <c r="P2047" i="11"/>
  <c r="P2055" i="11"/>
  <c r="P2063" i="11"/>
  <c r="P2071" i="11"/>
  <c r="P2079" i="11"/>
  <c r="P2087" i="11"/>
  <c r="P2095" i="11"/>
  <c r="P2103" i="11"/>
  <c r="P2111" i="11"/>
  <c r="P2119" i="11"/>
  <c r="P2127" i="11"/>
  <c r="P2135" i="11"/>
  <c r="P2143" i="11"/>
  <c r="P2151" i="11"/>
  <c r="P2159" i="11"/>
  <c r="P2167" i="11"/>
  <c r="P2175" i="11"/>
  <c r="P2183" i="11"/>
  <c r="P2191" i="11"/>
  <c r="P2199" i="11"/>
  <c r="P2207" i="11"/>
  <c r="P2215" i="11"/>
  <c r="P2223" i="11"/>
  <c r="P2231" i="11"/>
  <c r="P2239" i="11"/>
  <c r="P2247" i="11"/>
  <c r="P2255" i="11"/>
  <c r="P2263" i="11"/>
  <c r="P2271" i="11"/>
  <c r="P2279" i="11"/>
  <c r="P2287" i="11"/>
  <c r="P2295" i="11"/>
  <c r="P2303" i="11"/>
  <c r="P2311" i="11"/>
  <c r="P2319" i="11"/>
  <c r="P2327" i="11"/>
  <c r="P2335" i="11"/>
  <c r="P2343" i="11"/>
  <c r="P2351" i="11"/>
  <c r="P2359" i="11"/>
  <c r="P2367" i="11"/>
  <c r="P2375" i="11"/>
  <c r="P2383" i="11"/>
  <c r="P2391" i="11"/>
  <c r="P2399" i="11"/>
  <c r="P2407" i="11"/>
  <c r="P2415" i="11"/>
  <c r="P2423" i="11"/>
  <c r="P2431" i="11"/>
  <c r="P2439" i="11"/>
  <c r="P2447" i="11"/>
  <c r="P2455" i="11"/>
  <c r="P2463" i="11"/>
  <c r="P2471" i="11"/>
  <c r="P2479" i="11"/>
  <c r="P2487" i="11"/>
  <c r="P2495" i="11"/>
  <c r="P2503" i="11"/>
  <c r="P2511" i="11"/>
  <c r="P2519" i="11"/>
  <c r="P2527" i="11"/>
  <c r="P2535" i="11"/>
  <c r="P2543" i="11"/>
  <c r="P2551" i="11"/>
  <c r="P2559" i="11"/>
  <c r="P2567" i="11"/>
  <c r="P2575" i="11"/>
  <c r="P2583" i="11"/>
  <c r="P2591" i="11"/>
  <c r="P2599" i="11"/>
  <c r="P2607" i="11"/>
  <c r="P2615" i="11"/>
  <c r="P2623" i="11"/>
  <c r="P2631" i="11"/>
  <c r="P2639" i="11"/>
  <c r="P2647" i="11"/>
  <c r="P2655" i="11"/>
  <c r="P2663" i="11"/>
  <c r="P2671" i="11"/>
  <c r="P2679" i="11"/>
  <c r="P2687" i="11"/>
  <c r="P2695" i="11"/>
  <c r="P2703" i="11"/>
  <c r="P2711" i="11"/>
  <c r="P2719" i="11"/>
  <c r="P2727" i="11"/>
  <c r="P2735" i="11"/>
  <c r="P2743" i="11"/>
  <c r="P2751" i="11"/>
  <c r="P2759" i="11"/>
  <c r="P2767" i="11"/>
  <c r="P2775" i="11"/>
  <c r="P2783" i="11"/>
  <c r="P2791" i="11"/>
  <c r="P2799" i="11"/>
  <c r="P2807" i="11"/>
  <c r="P2815" i="11"/>
  <c r="P2823" i="11"/>
  <c r="P2831" i="11"/>
  <c r="P2839" i="11"/>
  <c r="P2847" i="11"/>
  <c r="P2855" i="11"/>
  <c r="P2863" i="11"/>
  <c r="P2871" i="11"/>
  <c r="P2879" i="11"/>
  <c r="P2887" i="11"/>
  <c r="P2895" i="11"/>
  <c r="P2903" i="11"/>
  <c r="P2911" i="11"/>
  <c r="P2919" i="11"/>
  <c r="P2927" i="11"/>
  <c r="P2935" i="11"/>
  <c r="P2943" i="11"/>
  <c r="P2951" i="11"/>
  <c r="P2959" i="11"/>
  <c r="P2967" i="11"/>
  <c r="P2975" i="11"/>
  <c r="P2983" i="11"/>
  <c r="P2991" i="11"/>
  <c r="P2999" i="11"/>
  <c r="P3007" i="11"/>
  <c r="P3015" i="11"/>
  <c r="P3023" i="11"/>
  <c r="P3031" i="11"/>
  <c r="P3039" i="11"/>
  <c r="P3047" i="11"/>
  <c r="P3055" i="11"/>
  <c r="P3063" i="11"/>
  <c r="P3071" i="11"/>
  <c r="P3079" i="11"/>
  <c r="P3087" i="11"/>
  <c r="P3095" i="11"/>
  <c r="P3103" i="11"/>
  <c r="P3111" i="11"/>
  <c r="P3119" i="11"/>
  <c r="P3127" i="11"/>
  <c r="P3135" i="11"/>
  <c r="P3143" i="11"/>
  <c r="P3151" i="11"/>
  <c r="P3159" i="11"/>
  <c r="P3167" i="11"/>
  <c r="P3175" i="11"/>
  <c r="P3183" i="11"/>
  <c r="P3191" i="11"/>
  <c r="P3199" i="11"/>
  <c r="P3207" i="11"/>
  <c r="P3215" i="11"/>
  <c r="P3223" i="11"/>
  <c r="P3231" i="11"/>
  <c r="P3239" i="11"/>
  <c r="P3247" i="11"/>
  <c r="P3255" i="11"/>
  <c r="P3263" i="11"/>
  <c r="P3271" i="11"/>
  <c r="P3279" i="11"/>
  <c r="P3287" i="11"/>
  <c r="P3295" i="11"/>
  <c r="P3303" i="11"/>
  <c r="P3311" i="11"/>
  <c r="P3319" i="11"/>
  <c r="P3327" i="11"/>
  <c r="P3335" i="11"/>
  <c r="P3343" i="11"/>
  <c r="P3351" i="11"/>
  <c r="P3359" i="11"/>
  <c r="P3367" i="11"/>
  <c r="P3375" i="11"/>
  <c r="P3383" i="11"/>
  <c r="P3391" i="11"/>
  <c r="P3399" i="11"/>
  <c r="P3407" i="11"/>
  <c r="P3415" i="11"/>
  <c r="P3423" i="11"/>
  <c r="P3431" i="11"/>
  <c r="P3439" i="11"/>
  <c r="P3447" i="11"/>
  <c r="P3455" i="11"/>
  <c r="P3463" i="11"/>
  <c r="P3471" i="11"/>
  <c r="P3479" i="11"/>
  <c r="P3487" i="11"/>
  <c r="P3495" i="11"/>
  <c r="P3503" i="11"/>
  <c r="P3511" i="11"/>
  <c r="P3519" i="11"/>
  <c r="P3527" i="11"/>
  <c r="P3535" i="11"/>
  <c r="P3543" i="11"/>
  <c r="P3551" i="11"/>
  <c r="P3559" i="11"/>
  <c r="P3567" i="11"/>
  <c r="P3575" i="11"/>
  <c r="P3583" i="11"/>
  <c r="P3591" i="11"/>
  <c r="P3599" i="11"/>
  <c r="P3607" i="11"/>
  <c r="P3615" i="11"/>
  <c r="P3623" i="11"/>
  <c r="P3631" i="11"/>
  <c r="P3639" i="11"/>
  <c r="P3647" i="11"/>
  <c r="P3655" i="11"/>
  <c r="P3663" i="11"/>
  <c r="P3671" i="11"/>
  <c r="P3679" i="11"/>
  <c r="P3687" i="11"/>
  <c r="P3695" i="11"/>
  <c r="P3703" i="11"/>
  <c r="P3711" i="11"/>
  <c r="P3719" i="11"/>
  <c r="P3727" i="11"/>
  <c r="P3735" i="11"/>
  <c r="P3743" i="11"/>
  <c r="P3751" i="11"/>
  <c r="P3759" i="11"/>
  <c r="P3767" i="11"/>
  <c r="P3775" i="11"/>
  <c r="P3783" i="11"/>
  <c r="P3791" i="11"/>
  <c r="P3799" i="11"/>
  <c r="P3807" i="11"/>
  <c r="P3815" i="11"/>
  <c r="P3823" i="11"/>
  <c r="P3831" i="11"/>
  <c r="P3839" i="11"/>
  <c r="P3847" i="11"/>
  <c r="P3855" i="11"/>
  <c r="P3863" i="11"/>
  <c r="P3871" i="11"/>
  <c r="P3879" i="11"/>
  <c r="P3887" i="11"/>
  <c r="P3895" i="11"/>
  <c r="P3903" i="11"/>
  <c r="P3911" i="11"/>
  <c r="P3919" i="11"/>
  <c r="P3927" i="11"/>
  <c r="P3935" i="11"/>
  <c r="P3943" i="11"/>
  <c r="P3951" i="11"/>
  <c r="P3959" i="11"/>
  <c r="P3967" i="11"/>
  <c r="P3975" i="11"/>
  <c r="P3983" i="11"/>
  <c r="P3991" i="11"/>
  <c r="P3999" i="11"/>
  <c r="P4007" i="11"/>
  <c r="P4015" i="11"/>
  <c r="P4023" i="11"/>
  <c r="P4031" i="11"/>
  <c r="P4039" i="11"/>
  <c r="P4047" i="11"/>
  <c r="P4055" i="11"/>
  <c r="P4063" i="11"/>
  <c r="P4071" i="11"/>
  <c r="P4079" i="11"/>
  <c r="P4087" i="11"/>
  <c r="P4095" i="11"/>
  <c r="P4103" i="11"/>
  <c r="P4111" i="11"/>
  <c r="P4119" i="11"/>
  <c r="P4127" i="11"/>
  <c r="P4135" i="11"/>
  <c r="P4143" i="11"/>
  <c r="P4151" i="11"/>
  <c r="P4159" i="11"/>
  <c r="P4167" i="11"/>
  <c r="P4175" i="11"/>
  <c r="P4183" i="11"/>
  <c r="P4191" i="11"/>
  <c r="P4199" i="11"/>
  <c r="P4207" i="11"/>
  <c r="P4215" i="11"/>
  <c r="P4223" i="11"/>
  <c r="P4231" i="11"/>
  <c r="P4239" i="11"/>
  <c r="P4247" i="11"/>
  <c r="P4255" i="11"/>
  <c r="P4263" i="11"/>
  <c r="P4271" i="11"/>
  <c r="P4279" i="11"/>
  <c r="P4287" i="11"/>
  <c r="P4295" i="11"/>
  <c r="P4303" i="11"/>
  <c r="P4311" i="11"/>
  <c r="P4319" i="11"/>
  <c r="P4327" i="11"/>
  <c r="P4335" i="11"/>
  <c r="P4343" i="11"/>
  <c r="P4351" i="11"/>
  <c r="P4359" i="11"/>
  <c r="P4367" i="11"/>
  <c r="P4375" i="11"/>
  <c r="P4383" i="11"/>
  <c r="P4391" i="11"/>
  <c r="P4399" i="11"/>
  <c r="P4407" i="11"/>
  <c r="P4415" i="11"/>
  <c r="P4423" i="11"/>
  <c r="P4431" i="11"/>
  <c r="P4439" i="11"/>
  <c r="P4447" i="11"/>
  <c r="P4455" i="11"/>
  <c r="P4463" i="11"/>
  <c r="P4471" i="11"/>
  <c r="P4479" i="11"/>
  <c r="P4487" i="11"/>
  <c r="P4495" i="11"/>
  <c r="P4503" i="11"/>
  <c r="P4511" i="11"/>
  <c r="P4519" i="11"/>
  <c r="P4527" i="11"/>
  <c r="P4535" i="11"/>
  <c r="P4543" i="11"/>
  <c r="P4551" i="11"/>
  <c r="P4559" i="11"/>
  <c r="P4567" i="11"/>
  <c r="P4575" i="11"/>
  <c r="P4583" i="11"/>
  <c r="P4591" i="11"/>
  <c r="P4599" i="11"/>
  <c r="P4607" i="11"/>
  <c r="P4615" i="11"/>
  <c r="P4623" i="11"/>
  <c r="P4631" i="11"/>
  <c r="P4639" i="11"/>
  <c r="P4647" i="11"/>
  <c r="P4655" i="11"/>
  <c r="P4663" i="11"/>
  <c r="P4671" i="11"/>
  <c r="P4679" i="11"/>
  <c r="P4687" i="11"/>
  <c r="P4695" i="11"/>
  <c r="P4703" i="11"/>
  <c r="P4711" i="11"/>
  <c r="P4719" i="11"/>
  <c r="P4727" i="11"/>
  <c r="P4735" i="11"/>
  <c r="P4743" i="11"/>
  <c r="P4751" i="11"/>
  <c r="P4759" i="11"/>
  <c r="P4767" i="11"/>
  <c r="P4775" i="11"/>
  <c r="P4783" i="11"/>
  <c r="P4791" i="11"/>
  <c r="P4799" i="11"/>
  <c r="P4807" i="11"/>
  <c r="P4815" i="11"/>
  <c r="P4823" i="11"/>
  <c r="P4831" i="11"/>
  <c r="P4839" i="11"/>
  <c r="P4847" i="11"/>
  <c r="P4855" i="11"/>
  <c r="P4863" i="11"/>
  <c r="P4871" i="11"/>
  <c r="P4879" i="11"/>
  <c r="P4887" i="11"/>
  <c r="P4895" i="11"/>
  <c r="P4903" i="11"/>
  <c r="P4911" i="11"/>
  <c r="P4919" i="11"/>
  <c r="P4927" i="11"/>
  <c r="P4935" i="11"/>
  <c r="P4943" i="11"/>
  <c r="P4951" i="11"/>
  <c r="P4959" i="11"/>
  <c r="P4967" i="11"/>
  <c r="P4975" i="11"/>
  <c r="P4983" i="11"/>
  <c r="P4991" i="11"/>
  <c r="P4999" i="11"/>
  <c r="P5007" i="11"/>
  <c r="P16" i="11"/>
  <c r="P24" i="11"/>
  <c r="P32" i="11"/>
  <c r="P40" i="11"/>
  <c r="P48" i="11"/>
  <c r="P56" i="11"/>
  <c r="P64" i="11"/>
  <c r="P72" i="11"/>
  <c r="P80" i="11"/>
  <c r="P88" i="11"/>
  <c r="P96" i="11"/>
  <c r="P104" i="11"/>
  <c r="P112" i="11"/>
  <c r="P120" i="11"/>
  <c r="P128" i="11"/>
  <c r="P136" i="11"/>
  <c r="P144" i="11"/>
  <c r="P152" i="11"/>
  <c r="P160" i="11"/>
  <c r="P168" i="11"/>
  <c r="P176" i="11"/>
  <c r="P184" i="11"/>
  <c r="P192" i="11"/>
  <c r="P200" i="11"/>
  <c r="P208" i="11"/>
  <c r="P216" i="11"/>
  <c r="P224" i="11"/>
  <c r="P232" i="11"/>
  <c r="P240" i="11"/>
  <c r="P248" i="11"/>
  <c r="P256" i="11"/>
  <c r="P264" i="11"/>
  <c r="P272" i="11"/>
  <c r="P280" i="11"/>
  <c r="P288" i="11"/>
  <c r="P296" i="11"/>
  <c r="P304" i="11"/>
  <c r="P312" i="11"/>
  <c r="P320" i="11"/>
  <c r="P328" i="11"/>
  <c r="P336" i="11"/>
  <c r="P344" i="11"/>
  <c r="P352" i="11"/>
  <c r="P360" i="11"/>
  <c r="P368" i="11"/>
  <c r="P376" i="11"/>
  <c r="P384" i="11"/>
  <c r="P392" i="11"/>
  <c r="P400" i="11"/>
  <c r="P408" i="11"/>
  <c r="P416" i="11"/>
  <c r="P424" i="11"/>
  <c r="P432" i="11"/>
  <c r="P440" i="11"/>
  <c r="P448" i="11"/>
  <c r="P456" i="11"/>
  <c r="P464" i="11"/>
  <c r="P472" i="11"/>
  <c r="P480" i="11"/>
  <c r="P488" i="11"/>
  <c r="P496" i="11"/>
  <c r="P504" i="11"/>
  <c r="P512" i="11"/>
  <c r="P520" i="11"/>
  <c r="P528" i="11"/>
  <c r="P536" i="11"/>
  <c r="P544" i="11"/>
  <c r="P552" i="11"/>
  <c r="P560" i="11"/>
  <c r="P568" i="11"/>
  <c r="P576" i="11"/>
  <c r="P584" i="11"/>
  <c r="P592" i="11"/>
  <c r="P600" i="11"/>
  <c r="P608" i="11"/>
  <c r="P616" i="11"/>
  <c r="P624" i="11"/>
  <c r="P632" i="11"/>
  <c r="P640" i="11"/>
  <c r="P648" i="11"/>
  <c r="P656" i="11"/>
  <c r="P664" i="11"/>
  <c r="P672" i="11"/>
  <c r="P680" i="11"/>
  <c r="P688" i="11"/>
  <c r="P696" i="11"/>
  <c r="P704" i="11"/>
  <c r="P712" i="11"/>
  <c r="P720" i="11"/>
  <c r="P728" i="11"/>
  <c r="P736" i="11"/>
  <c r="P744" i="11"/>
  <c r="P752" i="11"/>
  <c r="P760" i="11"/>
  <c r="P768" i="11"/>
  <c r="P776" i="11"/>
  <c r="P784" i="11"/>
  <c r="P792" i="11"/>
  <c r="P800" i="11"/>
  <c r="P808" i="11"/>
  <c r="P816" i="11"/>
  <c r="P824" i="11"/>
  <c r="P832" i="11"/>
  <c r="P840" i="11"/>
  <c r="P848" i="11"/>
  <c r="P856" i="11"/>
  <c r="P864" i="11"/>
  <c r="P872" i="11"/>
  <c r="P880" i="11"/>
  <c r="P888" i="11"/>
  <c r="P896" i="11"/>
  <c r="P904" i="11"/>
  <c r="P912" i="11"/>
  <c r="P920" i="11"/>
  <c r="P928" i="11"/>
  <c r="P936" i="11"/>
  <c r="P944" i="11"/>
  <c r="P952" i="11"/>
  <c r="P960" i="11"/>
  <c r="P968" i="11"/>
  <c r="P976" i="11"/>
  <c r="P984" i="11"/>
  <c r="P992" i="11"/>
  <c r="P1000" i="11"/>
  <c r="P1008" i="11"/>
  <c r="P1016" i="11"/>
  <c r="P1024" i="11"/>
  <c r="P1032" i="11"/>
  <c r="P1040" i="11"/>
  <c r="P1048" i="11"/>
  <c r="P1056" i="11"/>
  <c r="P1064" i="11"/>
  <c r="P1072" i="11"/>
  <c r="P1080" i="11"/>
  <c r="P1088" i="11"/>
  <c r="P1096" i="11"/>
  <c r="P1104" i="11"/>
  <c r="P1112" i="11"/>
  <c r="P1120" i="11"/>
  <c r="P1128" i="11"/>
  <c r="P1136" i="11"/>
  <c r="P1144" i="11"/>
  <c r="P1152" i="11"/>
  <c r="P1160" i="11"/>
  <c r="P1168" i="11"/>
  <c r="P1176" i="11"/>
  <c r="P1184" i="11"/>
  <c r="P1192" i="11"/>
  <c r="P1200" i="11"/>
  <c r="P1208" i="11"/>
  <c r="P1216" i="11"/>
  <c r="P1224" i="11"/>
  <c r="P1232" i="11"/>
  <c r="P1240" i="11"/>
  <c r="P1248" i="11"/>
  <c r="P1256" i="11"/>
  <c r="P1264" i="11"/>
  <c r="P1272" i="11"/>
  <c r="P1280" i="11"/>
  <c r="P1288" i="11"/>
  <c r="P1296" i="11"/>
  <c r="P1304" i="11"/>
  <c r="P1312" i="11"/>
  <c r="P1320" i="11"/>
  <c r="P1328" i="11"/>
  <c r="P1336" i="11"/>
  <c r="P1344" i="11"/>
  <c r="P1352" i="11"/>
  <c r="P1360" i="11"/>
  <c r="P1368" i="11"/>
  <c r="P1376" i="11"/>
  <c r="P1384" i="11"/>
  <c r="P1392" i="11"/>
  <c r="P1400" i="11"/>
  <c r="P1408" i="11"/>
  <c r="P1416" i="11"/>
  <c r="P1424" i="11"/>
  <c r="P1432" i="11"/>
  <c r="P1440" i="11"/>
  <c r="P1448" i="11"/>
  <c r="P1456" i="11"/>
  <c r="P1464" i="11"/>
  <c r="P1472" i="11"/>
  <c r="P1480" i="11"/>
  <c r="P1488" i="11"/>
  <c r="P1496" i="11"/>
  <c r="P1504" i="11"/>
  <c r="P1512" i="11"/>
  <c r="P1520" i="11"/>
  <c r="P1528" i="11"/>
  <c r="P1536" i="11"/>
  <c r="P1544" i="11"/>
  <c r="P1552" i="11"/>
  <c r="P1560" i="11"/>
  <c r="P1568" i="11"/>
  <c r="P1576" i="11"/>
  <c r="P1584" i="11"/>
  <c r="P1592" i="11"/>
  <c r="P1600" i="11"/>
  <c r="P1608" i="11"/>
  <c r="P1616" i="11"/>
  <c r="P1624" i="11"/>
  <c r="P1632" i="11"/>
  <c r="P1640" i="11"/>
  <c r="P1648" i="11"/>
  <c r="P1656" i="11"/>
  <c r="P1664" i="11"/>
  <c r="P1672" i="11"/>
  <c r="P1680" i="11"/>
  <c r="P1688" i="11"/>
  <c r="P1696" i="11"/>
  <c r="P1704" i="11"/>
  <c r="P1712" i="11"/>
  <c r="P1720" i="11"/>
  <c r="P1728" i="11"/>
  <c r="P1736" i="11"/>
  <c r="P1744" i="11"/>
  <c r="P1752" i="11"/>
  <c r="P1760" i="11"/>
  <c r="P1768" i="11"/>
  <c r="P1776" i="11"/>
  <c r="P1784" i="11"/>
  <c r="P1792" i="11"/>
  <c r="P1800" i="11"/>
  <c r="P1808" i="11"/>
  <c r="P1816" i="11"/>
  <c r="P1824" i="11"/>
  <c r="P1832" i="11"/>
  <c r="P1840" i="11"/>
  <c r="P1848" i="11"/>
  <c r="P1856" i="11"/>
  <c r="P1864" i="11"/>
  <c r="P1872" i="11"/>
  <c r="P1880" i="11"/>
  <c r="P1888" i="11"/>
  <c r="P1896" i="11"/>
  <c r="P1904" i="11"/>
  <c r="P1912" i="11"/>
  <c r="P1920" i="11"/>
  <c r="P1928" i="11"/>
  <c r="P1936" i="11"/>
  <c r="P1944" i="11"/>
  <c r="P1952" i="11"/>
  <c r="P1960" i="11"/>
  <c r="P1968" i="11"/>
  <c r="P1976" i="11"/>
  <c r="P1984" i="11"/>
  <c r="P1992" i="11"/>
  <c r="P2000" i="11"/>
  <c r="P2008" i="11"/>
  <c r="P2016" i="11"/>
  <c r="P2024" i="11"/>
  <c r="P2032" i="11"/>
  <c r="P2040" i="11"/>
  <c r="P2048" i="11"/>
  <c r="P2056" i="11"/>
  <c r="P2064" i="11"/>
  <c r="P2072" i="11"/>
  <c r="P2080" i="11"/>
  <c r="P2088" i="11"/>
  <c r="P2096" i="11"/>
  <c r="P2104" i="11"/>
  <c r="P2112" i="11"/>
  <c r="P2120" i="11"/>
  <c r="P2128" i="11"/>
  <c r="P2136" i="11"/>
  <c r="P2144" i="11"/>
  <c r="P2152" i="11"/>
  <c r="P2160" i="11"/>
  <c r="P2168" i="11"/>
  <c r="P2176" i="11"/>
  <c r="P2184" i="11"/>
  <c r="P2192" i="11"/>
  <c r="P2200" i="11"/>
  <c r="P2208" i="11"/>
  <c r="P2216" i="11"/>
  <c r="P2224" i="11"/>
  <c r="P2232" i="11"/>
  <c r="P2240" i="11"/>
  <c r="P2248" i="11"/>
  <c r="P2256" i="11"/>
  <c r="P2264" i="11"/>
  <c r="P2272" i="11"/>
  <c r="P2280" i="11"/>
  <c r="P2288" i="11"/>
  <c r="P2296" i="11"/>
  <c r="P2304" i="11"/>
  <c r="P2312" i="11"/>
  <c r="P2320" i="11"/>
  <c r="P2328" i="11"/>
  <c r="P2336" i="11"/>
  <c r="P2344" i="11"/>
  <c r="P2352" i="11"/>
  <c r="P2360" i="11"/>
  <c r="P2368" i="11"/>
  <c r="P2376" i="11"/>
  <c r="P2384" i="11"/>
  <c r="P2392" i="11"/>
  <c r="P2400" i="11"/>
  <c r="P2408" i="11"/>
  <c r="P2416" i="11"/>
  <c r="P2424" i="11"/>
  <c r="P2432" i="11"/>
  <c r="P2440" i="11"/>
  <c r="P2448" i="11"/>
  <c r="P2456" i="11"/>
  <c r="P2464" i="11"/>
  <c r="P2472" i="11"/>
  <c r="P2480" i="11"/>
  <c r="P2488" i="11"/>
  <c r="P2496" i="11"/>
  <c r="P2504" i="11"/>
  <c r="P2512" i="11"/>
  <c r="P2520" i="11"/>
  <c r="P2528" i="11"/>
  <c r="P2536" i="11"/>
  <c r="P2544" i="11"/>
  <c r="P2552" i="11"/>
  <c r="P2560" i="11"/>
  <c r="P2568" i="11"/>
  <c r="P2576" i="11"/>
  <c r="P2584" i="11"/>
  <c r="P2592" i="11"/>
  <c r="P2600" i="11"/>
  <c r="P2608" i="11"/>
  <c r="P2616" i="11"/>
  <c r="P2624" i="11"/>
  <c r="P2632" i="11"/>
  <c r="P2640" i="11"/>
  <c r="P2648" i="11"/>
  <c r="P2656" i="11"/>
  <c r="P2664" i="11"/>
  <c r="P2672" i="11"/>
  <c r="P2680" i="11"/>
  <c r="P2688" i="11"/>
  <c r="P2696" i="11"/>
  <c r="P2704" i="11"/>
  <c r="P2712" i="11"/>
  <c r="P2720" i="11"/>
  <c r="P2728" i="11"/>
  <c r="P2736" i="11"/>
  <c r="P2744" i="11"/>
  <c r="P2752" i="11"/>
  <c r="P2760" i="11"/>
  <c r="P2768" i="11"/>
  <c r="P2776" i="11"/>
  <c r="P2784" i="11"/>
  <c r="P2792" i="11"/>
  <c r="P2800" i="11"/>
  <c r="P2808" i="11"/>
  <c r="P2816" i="11"/>
  <c r="P2824" i="11"/>
  <c r="P2832" i="11"/>
  <c r="P2840" i="11"/>
  <c r="P2848" i="11"/>
  <c r="P2856" i="11"/>
  <c r="P2864" i="11"/>
  <c r="P2872" i="11"/>
  <c r="P2880" i="11"/>
  <c r="P2888" i="11"/>
  <c r="P2896" i="11"/>
  <c r="P2904" i="11"/>
  <c r="P2912" i="11"/>
  <c r="P2920" i="11"/>
  <c r="P2928" i="11"/>
  <c r="P2936" i="11"/>
  <c r="P2944" i="11"/>
  <c r="P2952" i="11"/>
  <c r="P2960" i="11"/>
  <c r="P2968" i="11"/>
  <c r="P2976" i="11"/>
  <c r="P2984" i="11"/>
  <c r="P2992" i="11"/>
  <c r="P3000" i="11"/>
  <c r="P3008" i="11"/>
  <c r="P3016" i="11"/>
  <c r="P3024" i="11"/>
  <c r="P3032" i="11"/>
  <c r="P3040" i="11"/>
  <c r="P3048" i="11"/>
  <c r="P3056" i="11"/>
  <c r="P3064" i="11"/>
  <c r="P3072" i="11"/>
  <c r="P3080" i="11"/>
  <c r="P3088" i="11"/>
  <c r="P3096" i="11"/>
  <c r="P3104" i="11"/>
  <c r="P3112" i="11"/>
  <c r="P3120" i="11"/>
  <c r="P3128" i="11"/>
  <c r="P3136" i="11"/>
  <c r="P3144" i="11"/>
  <c r="P3152" i="11"/>
  <c r="P3160" i="11"/>
  <c r="P3168" i="11"/>
  <c r="P3176" i="11"/>
  <c r="P3184" i="11"/>
  <c r="P3192" i="11"/>
  <c r="P3200" i="11"/>
  <c r="P3208" i="11"/>
  <c r="P3216" i="11"/>
  <c r="P3224" i="11"/>
  <c r="P3232" i="11"/>
  <c r="P3240" i="11"/>
  <c r="P3248" i="11"/>
  <c r="P3256" i="11"/>
  <c r="P3264" i="11"/>
  <c r="P3272" i="11"/>
  <c r="P3280" i="11"/>
  <c r="P3288" i="11"/>
  <c r="P3296" i="11"/>
  <c r="P3304" i="11"/>
  <c r="P3312" i="11"/>
  <c r="P3320" i="11"/>
  <c r="P3328" i="11"/>
  <c r="P3336" i="11"/>
  <c r="P3344" i="11"/>
  <c r="P3352" i="11"/>
  <c r="P3360" i="11"/>
  <c r="P3368" i="11"/>
  <c r="P3376" i="11"/>
  <c r="P3384" i="11"/>
  <c r="P3392" i="11"/>
  <c r="P3400" i="11"/>
  <c r="P3408" i="11"/>
  <c r="P3416" i="11"/>
  <c r="P3424" i="11"/>
  <c r="P3432" i="11"/>
  <c r="P3440" i="11"/>
  <c r="P3448" i="11"/>
  <c r="P3456" i="11"/>
  <c r="P3464" i="11"/>
  <c r="P3472" i="11"/>
  <c r="P3480" i="11"/>
  <c r="P3488" i="11"/>
  <c r="P3496" i="11"/>
  <c r="P3504" i="11"/>
  <c r="P3512" i="11"/>
  <c r="P3520" i="11"/>
  <c r="P3528" i="11"/>
  <c r="P3536" i="11"/>
  <c r="P3544" i="11"/>
  <c r="P3552" i="11"/>
  <c r="P3560" i="11"/>
  <c r="P3568" i="11"/>
  <c r="P3576" i="11"/>
  <c r="P3584" i="11"/>
  <c r="P3592" i="11"/>
  <c r="P3600" i="11"/>
  <c r="P3608" i="11"/>
  <c r="P3616" i="11"/>
  <c r="P3624" i="11"/>
  <c r="P3632" i="11"/>
  <c r="P3640" i="11"/>
  <c r="P3648" i="11"/>
  <c r="P3656" i="11"/>
  <c r="P3664" i="11"/>
  <c r="P3672" i="11"/>
  <c r="P3680" i="11"/>
  <c r="P3688" i="11"/>
  <c r="P3696" i="11"/>
  <c r="P3704" i="11"/>
  <c r="P3712" i="11"/>
  <c r="P3720" i="11"/>
  <c r="P3728" i="11"/>
  <c r="P3736" i="11"/>
  <c r="P3744" i="11"/>
  <c r="P3752" i="11"/>
  <c r="P3760" i="11"/>
  <c r="P3768" i="11"/>
  <c r="P3776" i="11"/>
  <c r="P3784" i="11"/>
  <c r="P3792" i="11"/>
  <c r="P3800" i="11"/>
  <c r="P3808" i="11"/>
  <c r="P3816" i="11"/>
  <c r="P3824" i="11"/>
  <c r="P3832" i="11"/>
  <c r="P3840" i="11"/>
  <c r="P3848" i="11"/>
  <c r="P3856" i="11"/>
  <c r="P3864" i="11"/>
  <c r="P3872" i="11"/>
  <c r="P3880" i="11"/>
  <c r="P3888" i="11"/>
  <c r="P3896" i="11"/>
  <c r="P3904" i="11"/>
  <c r="P3912" i="11"/>
  <c r="P3920" i="11"/>
  <c r="P3928" i="11"/>
  <c r="P3936" i="11"/>
  <c r="P3944" i="11"/>
  <c r="P3952" i="11"/>
  <c r="P3960" i="11"/>
  <c r="P3968" i="11"/>
  <c r="P3976" i="11"/>
  <c r="P3984" i="11"/>
  <c r="P3992" i="11"/>
  <c r="P4000" i="11"/>
  <c r="P4008" i="11"/>
  <c r="P4016" i="11"/>
  <c r="P4024" i="11"/>
  <c r="P4032" i="11"/>
  <c r="P4040" i="11"/>
  <c r="P4048" i="11"/>
  <c r="P4056" i="11"/>
  <c r="P4064" i="11"/>
  <c r="P4072" i="11"/>
  <c r="P4080" i="11"/>
  <c r="P4088" i="11"/>
  <c r="P4096" i="11"/>
  <c r="P4104" i="11"/>
  <c r="P4112" i="11"/>
  <c r="P4120" i="11"/>
  <c r="P4128" i="11"/>
  <c r="P4136" i="11"/>
  <c r="P4144" i="11"/>
  <c r="P4152" i="11"/>
  <c r="P4160" i="11"/>
  <c r="P4168" i="11"/>
  <c r="P4176" i="11"/>
  <c r="P4184" i="11"/>
  <c r="P4192" i="11"/>
  <c r="P4200" i="11"/>
  <c r="P4208" i="11"/>
  <c r="P4216" i="11"/>
  <c r="P4224" i="11"/>
  <c r="P4232" i="11"/>
  <c r="P4240" i="11"/>
  <c r="P4248" i="11"/>
  <c r="P4256" i="11"/>
  <c r="P4264" i="11"/>
  <c r="P4272" i="11"/>
  <c r="P4280" i="11"/>
  <c r="P4288" i="11"/>
  <c r="P4296" i="11"/>
  <c r="P4304" i="11"/>
  <c r="P4312" i="11"/>
  <c r="P4320" i="11"/>
  <c r="P4328" i="11"/>
  <c r="P4336" i="11"/>
  <c r="P4344" i="11"/>
  <c r="P4352" i="11"/>
  <c r="P4360" i="11"/>
  <c r="P4368" i="11"/>
  <c r="P4376" i="11"/>
  <c r="P4384" i="11"/>
  <c r="P4392" i="11"/>
  <c r="P4400" i="11"/>
  <c r="P4408" i="11"/>
  <c r="P4416" i="11"/>
  <c r="P4424" i="11"/>
  <c r="P4432" i="11"/>
  <c r="P4440" i="11"/>
  <c r="P4448" i="11"/>
  <c r="P4456" i="11"/>
  <c r="P4464" i="11"/>
  <c r="P4472" i="11"/>
  <c r="P4480" i="11"/>
  <c r="P4488" i="11"/>
  <c r="P4496" i="11"/>
  <c r="P4504" i="11"/>
  <c r="P4512" i="11"/>
  <c r="P4520" i="11"/>
  <c r="P4528" i="11"/>
  <c r="P4536" i="11"/>
  <c r="P4544" i="11"/>
  <c r="P4552" i="11"/>
  <c r="P4560" i="11"/>
  <c r="P4568" i="11"/>
  <c r="P4576" i="11"/>
  <c r="P4584" i="11"/>
  <c r="P4592" i="11"/>
  <c r="P4600" i="11"/>
  <c r="P4608" i="11"/>
  <c r="P4616" i="11"/>
  <c r="P4624" i="11"/>
  <c r="P4632" i="11"/>
  <c r="P4640" i="11"/>
  <c r="P4648" i="11"/>
  <c r="P4656" i="11"/>
  <c r="P4664" i="11"/>
  <c r="P4672" i="11"/>
  <c r="P4680" i="11"/>
  <c r="P4688" i="11"/>
  <c r="P4696" i="11"/>
  <c r="P4704" i="11"/>
  <c r="P4712" i="11"/>
  <c r="P4720" i="11"/>
  <c r="P4728" i="11"/>
  <c r="P4736" i="11"/>
  <c r="P4744" i="11"/>
  <c r="P4752" i="11"/>
  <c r="P4760" i="11"/>
  <c r="P4768" i="11"/>
  <c r="P4776" i="11"/>
  <c r="P4784" i="11"/>
  <c r="P4792" i="11"/>
  <c r="P4800" i="11"/>
  <c r="P4808" i="11"/>
  <c r="P4816" i="11"/>
  <c r="P4824" i="11"/>
  <c r="P4832" i="11"/>
  <c r="P4840" i="11"/>
  <c r="P4848" i="11"/>
  <c r="P4856" i="11"/>
  <c r="P4864" i="11"/>
  <c r="P4872" i="11"/>
  <c r="P4880" i="11"/>
  <c r="P4888" i="11"/>
  <c r="P4896" i="11"/>
  <c r="P4904" i="11"/>
  <c r="P4912" i="11"/>
  <c r="P4920" i="11"/>
  <c r="P4928" i="11"/>
  <c r="P4936" i="11"/>
  <c r="P4944" i="11"/>
  <c r="P4952" i="11"/>
  <c r="P4960" i="11"/>
  <c r="P4968" i="11"/>
  <c r="P4976" i="11"/>
  <c r="P4984" i="11"/>
  <c r="P4992" i="11"/>
  <c r="P5000" i="11"/>
  <c r="P5008" i="11"/>
  <c r="P17" i="11"/>
  <c r="P25" i="11"/>
  <c r="P33" i="11"/>
  <c r="P41" i="11"/>
  <c r="P49" i="11"/>
  <c r="P57" i="11"/>
  <c r="P65" i="11"/>
  <c r="P73" i="11"/>
  <c r="P81" i="11"/>
  <c r="P89" i="11"/>
  <c r="P97" i="11"/>
  <c r="P105" i="11"/>
  <c r="P113" i="11"/>
  <c r="P121" i="11"/>
  <c r="P129" i="11"/>
  <c r="P137" i="11"/>
  <c r="P145" i="11"/>
  <c r="P153" i="11"/>
  <c r="P161" i="11"/>
  <c r="P169" i="11"/>
  <c r="P177" i="11"/>
  <c r="P185" i="11"/>
  <c r="P193" i="11"/>
  <c r="P201" i="11"/>
  <c r="P209" i="11"/>
  <c r="P217" i="11"/>
  <c r="P225" i="11"/>
  <c r="P233" i="11"/>
  <c r="P241" i="11"/>
  <c r="P249" i="11"/>
  <c r="P257" i="11"/>
  <c r="P265" i="11"/>
  <c r="P273" i="11"/>
  <c r="P281" i="11"/>
  <c r="P289" i="11"/>
  <c r="P297" i="11"/>
  <c r="P305" i="11"/>
  <c r="P313" i="11"/>
  <c r="P321" i="11"/>
  <c r="P329" i="11"/>
  <c r="P337" i="11"/>
  <c r="P345" i="11"/>
  <c r="P353" i="11"/>
  <c r="P361" i="11"/>
  <c r="P369" i="11"/>
  <c r="P377" i="11"/>
  <c r="P385" i="11"/>
  <c r="P393" i="11"/>
  <c r="P401" i="11"/>
  <c r="P409" i="11"/>
  <c r="P417" i="11"/>
  <c r="P425" i="11"/>
  <c r="P433" i="11"/>
  <c r="P441" i="11"/>
  <c r="P449" i="11"/>
  <c r="P457" i="11"/>
  <c r="P465" i="11"/>
  <c r="P473" i="11"/>
  <c r="P481" i="11"/>
  <c r="P489" i="11"/>
  <c r="P497" i="11"/>
  <c r="P505" i="11"/>
  <c r="P513" i="11"/>
  <c r="P521" i="11"/>
  <c r="P529" i="11"/>
  <c r="P537" i="11"/>
  <c r="P545" i="11"/>
  <c r="P553" i="11"/>
  <c r="P561" i="11"/>
  <c r="P569" i="11"/>
  <c r="P577" i="11"/>
  <c r="P585" i="11"/>
  <c r="P593" i="11"/>
  <c r="P601" i="11"/>
  <c r="P609" i="11"/>
  <c r="P617" i="11"/>
  <c r="P625" i="11"/>
  <c r="P633" i="11"/>
  <c r="P641" i="11"/>
  <c r="P649" i="11"/>
  <c r="P657" i="11"/>
  <c r="P665" i="11"/>
  <c r="P673" i="11"/>
  <c r="P681" i="11"/>
  <c r="P689" i="11"/>
  <c r="P697" i="11"/>
  <c r="P705" i="11"/>
  <c r="P713" i="11"/>
  <c r="P721" i="11"/>
  <c r="P729" i="11"/>
  <c r="P737" i="11"/>
  <c r="P745" i="11"/>
  <c r="P753" i="11"/>
  <c r="P761" i="11"/>
  <c r="P769" i="11"/>
  <c r="P777" i="11"/>
  <c r="P785" i="11"/>
  <c r="P793" i="11"/>
  <c r="P801" i="11"/>
  <c r="P809" i="11"/>
  <c r="P817" i="11"/>
  <c r="P825" i="11"/>
  <c r="P833" i="11"/>
  <c r="P841" i="11"/>
  <c r="P849" i="11"/>
  <c r="P857" i="11"/>
  <c r="P865" i="11"/>
  <c r="P873" i="11"/>
  <c r="P881" i="11"/>
  <c r="P889" i="11"/>
  <c r="P897" i="11"/>
  <c r="P905" i="11"/>
  <c r="P913" i="11"/>
  <c r="P921" i="11"/>
  <c r="P929" i="11"/>
  <c r="P937" i="11"/>
  <c r="P945" i="11"/>
  <c r="P953" i="11"/>
  <c r="P961" i="11"/>
  <c r="P969" i="11"/>
  <c r="P977" i="11"/>
  <c r="P985" i="11"/>
  <c r="P993" i="11"/>
  <c r="P1001" i="11"/>
  <c r="P1009" i="11"/>
  <c r="P1017" i="11"/>
  <c r="P1025" i="11"/>
  <c r="P1033" i="11"/>
  <c r="P1041" i="11"/>
  <c r="P1049" i="11"/>
  <c r="P1057" i="11"/>
  <c r="P1065" i="11"/>
  <c r="P1073" i="11"/>
  <c r="P1081" i="11"/>
  <c r="P1089" i="11"/>
  <c r="P1097" i="11"/>
  <c r="P1105" i="11"/>
  <c r="P1113" i="11"/>
  <c r="P1121" i="11"/>
  <c r="P1129" i="11"/>
  <c r="P1137" i="11"/>
  <c r="P1145" i="11"/>
  <c r="P1153" i="11"/>
  <c r="P1161" i="11"/>
  <c r="P1169" i="11"/>
  <c r="P1177" i="11"/>
  <c r="P1185" i="11"/>
  <c r="P1193" i="11"/>
  <c r="P1201" i="11"/>
  <c r="P1209" i="11"/>
  <c r="P1217" i="11"/>
  <c r="P1225" i="11"/>
  <c r="P1233" i="11"/>
  <c r="P1241" i="11"/>
  <c r="P1249" i="11"/>
  <c r="P1257" i="11"/>
  <c r="P1265" i="11"/>
  <c r="P1273" i="11"/>
  <c r="P1281" i="11"/>
  <c r="P1289" i="11"/>
  <c r="P1297" i="11"/>
  <c r="P1305" i="11"/>
  <c r="P1313" i="11"/>
  <c r="P1321" i="11"/>
  <c r="P1329" i="11"/>
  <c r="P1337" i="11"/>
  <c r="P1345" i="11"/>
  <c r="P1353" i="11"/>
  <c r="P1361" i="11"/>
  <c r="P1369" i="11"/>
  <c r="P1377" i="11"/>
  <c r="P1385" i="11"/>
  <c r="P1393" i="11"/>
  <c r="P1401" i="11"/>
  <c r="P1409" i="11"/>
  <c r="P1417" i="11"/>
  <c r="P1425" i="11"/>
  <c r="P1433" i="11"/>
  <c r="P1441" i="11"/>
  <c r="P1449" i="11"/>
  <c r="P1457" i="11"/>
  <c r="P1465" i="11"/>
  <c r="P1473" i="11"/>
  <c r="P1481" i="11"/>
  <c r="P1489" i="11"/>
  <c r="P1497" i="11"/>
  <c r="P1505" i="11"/>
  <c r="P1513" i="11"/>
  <c r="P1521" i="11"/>
  <c r="P1529" i="11"/>
  <c r="P1537" i="11"/>
  <c r="P1545" i="11"/>
  <c r="P1553" i="11"/>
  <c r="P1561" i="11"/>
  <c r="P1569" i="11"/>
  <c r="P1577" i="11"/>
  <c r="P1585" i="11"/>
  <c r="P1593" i="11"/>
  <c r="P1601" i="11"/>
  <c r="P1609" i="11"/>
  <c r="P1617" i="11"/>
  <c r="P1625" i="11"/>
  <c r="P1633" i="11"/>
  <c r="P1641" i="11"/>
  <c r="P1649" i="11"/>
  <c r="P1657" i="11"/>
  <c r="P1665" i="11"/>
  <c r="P1673" i="11"/>
  <c r="P1681" i="11"/>
  <c r="P1689" i="11"/>
  <c r="P1697" i="11"/>
  <c r="P1705" i="11"/>
  <c r="P1713" i="11"/>
  <c r="P1721" i="11"/>
  <c r="P1729" i="11"/>
  <c r="P1737" i="11"/>
  <c r="P1745" i="11"/>
  <c r="P1753" i="11"/>
  <c r="P1761" i="11"/>
  <c r="P1769" i="11"/>
  <c r="P1777" i="11"/>
  <c r="P1785" i="11"/>
  <c r="P1793" i="11"/>
  <c r="P1801" i="11"/>
  <c r="P1809" i="11"/>
  <c r="P1817" i="11"/>
  <c r="P1825" i="11"/>
  <c r="P1833" i="11"/>
  <c r="P1841" i="11"/>
  <c r="P1849" i="11"/>
  <c r="P1857" i="11"/>
  <c r="P1865" i="11"/>
  <c r="P1873" i="11"/>
  <c r="P1881" i="11"/>
  <c r="P1889" i="11"/>
  <c r="P1897" i="11"/>
  <c r="P1905" i="11"/>
  <c r="P1913" i="11"/>
  <c r="P1921" i="11"/>
  <c r="P1929" i="11"/>
  <c r="P1937" i="11"/>
  <c r="P1945" i="11"/>
  <c r="P1953" i="11"/>
  <c r="P1961" i="11"/>
  <c r="P1969" i="11"/>
  <c r="P1977" i="11"/>
  <c r="P1985" i="11"/>
  <c r="P1993" i="11"/>
  <c r="P2001" i="11"/>
  <c r="P2009" i="11"/>
  <c r="P2017" i="11"/>
  <c r="P2025" i="11"/>
  <c r="P2033" i="11"/>
  <c r="P2041" i="11"/>
  <c r="P2049" i="11"/>
  <c r="P2057" i="11"/>
  <c r="P2065" i="11"/>
  <c r="P2073" i="11"/>
  <c r="P2081" i="11"/>
  <c r="P2089" i="11"/>
  <c r="P2097" i="11"/>
  <c r="P2105" i="11"/>
  <c r="P2113" i="11"/>
  <c r="P2121" i="11"/>
  <c r="P2129" i="11"/>
  <c r="P2137" i="11"/>
  <c r="P2145" i="11"/>
  <c r="P2153" i="11"/>
  <c r="P2161" i="11"/>
  <c r="P2169" i="11"/>
  <c r="P2177" i="11"/>
  <c r="P2185" i="11"/>
  <c r="P2193" i="11"/>
  <c r="P2201" i="11"/>
  <c r="P2209" i="11"/>
  <c r="P2217" i="11"/>
  <c r="P2225" i="11"/>
  <c r="P2233" i="11"/>
  <c r="P2241" i="11"/>
  <c r="P2249" i="11"/>
  <c r="P2257" i="11"/>
  <c r="P2265" i="11"/>
  <c r="P2273" i="11"/>
  <c r="P2281" i="11"/>
  <c r="P2289" i="11"/>
  <c r="P2297" i="11"/>
  <c r="P2305" i="11"/>
  <c r="P2313" i="11"/>
  <c r="P2321" i="11"/>
  <c r="P2329" i="11"/>
  <c r="P2337" i="11"/>
  <c r="P2345" i="11"/>
  <c r="P2353" i="11"/>
  <c r="P2361" i="11"/>
  <c r="P2369" i="11"/>
  <c r="P2377" i="11"/>
  <c r="P2385" i="11"/>
  <c r="P2393" i="11"/>
  <c r="P2401" i="11"/>
  <c r="P2409" i="11"/>
  <c r="P2417" i="11"/>
  <c r="P2425" i="11"/>
  <c r="P2433" i="11"/>
  <c r="P2441" i="11"/>
  <c r="P2449" i="11"/>
  <c r="P2457" i="11"/>
  <c r="P2465" i="11"/>
  <c r="P2473" i="11"/>
  <c r="P2481" i="11"/>
  <c r="P2489" i="11"/>
  <c r="P2497" i="11"/>
  <c r="P2505" i="11"/>
  <c r="P2513" i="11"/>
  <c r="P2521" i="11"/>
  <c r="P2529" i="11"/>
  <c r="P2537" i="11"/>
  <c r="P2545" i="11"/>
  <c r="P2553" i="11"/>
  <c r="P2561" i="11"/>
  <c r="P2569" i="11"/>
  <c r="P2577" i="11"/>
  <c r="P2585" i="11"/>
  <c r="P2593" i="11"/>
  <c r="P2601" i="11"/>
  <c r="P2609" i="11"/>
  <c r="P2617" i="11"/>
  <c r="P2625" i="11"/>
  <c r="P2633" i="11"/>
  <c r="P2641" i="11"/>
  <c r="P2649" i="11"/>
  <c r="P2657" i="11"/>
  <c r="P2665" i="11"/>
  <c r="P2673" i="11"/>
  <c r="P2681" i="11"/>
  <c r="P2689" i="11"/>
  <c r="P2697" i="11"/>
  <c r="P2705" i="11"/>
  <c r="P2713" i="11"/>
  <c r="P2721" i="11"/>
  <c r="P2729" i="11"/>
  <c r="P2737" i="11"/>
  <c r="P2745" i="11"/>
  <c r="P2753" i="11"/>
  <c r="P2761" i="11"/>
  <c r="P2769" i="11"/>
  <c r="P2777" i="11"/>
  <c r="P2785" i="11"/>
  <c r="P2793" i="11"/>
  <c r="P2801" i="11"/>
  <c r="P2809" i="11"/>
  <c r="P2817" i="11"/>
  <c r="P2825" i="11"/>
  <c r="P2833" i="11"/>
  <c r="P2841" i="11"/>
  <c r="P2849" i="11"/>
  <c r="P2857" i="11"/>
  <c r="P2865" i="11"/>
  <c r="P2873" i="11"/>
  <c r="P2881" i="11"/>
  <c r="P2889" i="11"/>
  <c r="P2897" i="11"/>
  <c r="P2905" i="11"/>
  <c r="P2913" i="11"/>
  <c r="P2921" i="11"/>
  <c r="P2929" i="11"/>
  <c r="P2937" i="11"/>
  <c r="P2945" i="11"/>
  <c r="P2953" i="11"/>
  <c r="P2961" i="11"/>
  <c r="P2969" i="11"/>
  <c r="P2977" i="11"/>
  <c r="P2985" i="11"/>
  <c r="P2993" i="11"/>
  <c r="P3001" i="11"/>
  <c r="P3009" i="11"/>
  <c r="P3017" i="11"/>
  <c r="P3025" i="11"/>
  <c r="P3033" i="11"/>
  <c r="P3041" i="11"/>
  <c r="P3049" i="11"/>
  <c r="P3057" i="11"/>
  <c r="P3065" i="11"/>
  <c r="P3073" i="11"/>
  <c r="P3081" i="11"/>
  <c r="P3089" i="11"/>
  <c r="P3097" i="11"/>
  <c r="P3105" i="11"/>
  <c r="P3113" i="11"/>
  <c r="P3121" i="11"/>
  <c r="P3129" i="11"/>
  <c r="P3137" i="11"/>
  <c r="P3145" i="11"/>
  <c r="P3153" i="11"/>
  <c r="P3161" i="11"/>
  <c r="P3169" i="11"/>
  <c r="P3177" i="11"/>
  <c r="P3185" i="11"/>
  <c r="P3193" i="11"/>
  <c r="P3201" i="11"/>
  <c r="P3209" i="11"/>
  <c r="P3217" i="11"/>
  <c r="P3225" i="11"/>
  <c r="P3233" i="11"/>
  <c r="P3241" i="11"/>
  <c r="P3249" i="11"/>
  <c r="P3257" i="11"/>
  <c r="P3265" i="11"/>
  <c r="P3273" i="11"/>
  <c r="P3281" i="11"/>
  <c r="P3289" i="11"/>
  <c r="P3297" i="11"/>
  <c r="P3305" i="11"/>
  <c r="P3313" i="11"/>
  <c r="P3321" i="11"/>
  <c r="P3329" i="11"/>
  <c r="P3337" i="11"/>
  <c r="P3345" i="11"/>
  <c r="P3353" i="11"/>
  <c r="P3361" i="11"/>
  <c r="P3369" i="11"/>
  <c r="P3377" i="11"/>
  <c r="P3385" i="11"/>
  <c r="P3393" i="11"/>
  <c r="P3401" i="11"/>
  <c r="P3409" i="11"/>
  <c r="P3417" i="11"/>
  <c r="P3425" i="11"/>
  <c r="P3433" i="11"/>
  <c r="P3441" i="11"/>
  <c r="P3449" i="11"/>
  <c r="P3457" i="11"/>
  <c r="P3465" i="11"/>
  <c r="P3473" i="11"/>
  <c r="P3481" i="11"/>
  <c r="P3489" i="11"/>
  <c r="P3497" i="11"/>
  <c r="P3505" i="11"/>
  <c r="P3513" i="11"/>
  <c r="P3521" i="11"/>
  <c r="P3529" i="11"/>
  <c r="P3537" i="11"/>
  <c r="P3545" i="11"/>
  <c r="P3553" i="11"/>
  <c r="P3561" i="11"/>
  <c r="P3569" i="11"/>
  <c r="P3577" i="11"/>
  <c r="P3585" i="11"/>
  <c r="P3593" i="11"/>
  <c r="P3601" i="11"/>
  <c r="P3609" i="11"/>
  <c r="P3617" i="11"/>
  <c r="P3625" i="11"/>
  <c r="P3633" i="11"/>
  <c r="P3641" i="11"/>
  <c r="P3649" i="11"/>
  <c r="P3657" i="11"/>
  <c r="P3665" i="11"/>
  <c r="P3673" i="11"/>
  <c r="P3681" i="11"/>
  <c r="P3689" i="11"/>
  <c r="P3697" i="11"/>
  <c r="P3705" i="11"/>
  <c r="P3713" i="11"/>
  <c r="P3721" i="11"/>
  <c r="P3729" i="11"/>
  <c r="P3737" i="11"/>
  <c r="P3745" i="11"/>
  <c r="P3753" i="11"/>
  <c r="P3761" i="11"/>
  <c r="P3769" i="11"/>
  <c r="P3777" i="11"/>
  <c r="P3785" i="11"/>
  <c r="P3793" i="11"/>
  <c r="P3801" i="11"/>
  <c r="P3809" i="11"/>
  <c r="P3817" i="11"/>
  <c r="P3825" i="11"/>
  <c r="P3833" i="11"/>
  <c r="P3841" i="11"/>
  <c r="P3849" i="11"/>
  <c r="P3857" i="11"/>
  <c r="P3865" i="11"/>
  <c r="P3873" i="11"/>
  <c r="P3881" i="11"/>
  <c r="P3889" i="11"/>
  <c r="P3897" i="11"/>
  <c r="P3905" i="11"/>
  <c r="P3913" i="11"/>
  <c r="P3921" i="11"/>
  <c r="P3929" i="11"/>
  <c r="P3937" i="11"/>
  <c r="P3945" i="11"/>
  <c r="P3953" i="11"/>
  <c r="P3961" i="11"/>
  <c r="P3969" i="11"/>
  <c r="P3977" i="11"/>
  <c r="P3985" i="11"/>
  <c r="P3993" i="11"/>
  <c r="P4001" i="11"/>
  <c r="P4009" i="11"/>
  <c r="P4017" i="11"/>
  <c r="P4025" i="11"/>
  <c r="P4033" i="11"/>
  <c r="P4041" i="11"/>
  <c r="P4049" i="11"/>
  <c r="P4057" i="11"/>
  <c r="P4065" i="11"/>
  <c r="P4073" i="11"/>
  <c r="P4081" i="11"/>
  <c r="P4089" i="11"/>
  <c r="P4097" i="11"/>
  <c r="P4105" i="11"/>
  <c r="P4113" i="11"/>
  <c r="P4121" i="11"/>
  <c r="P4129" i="11"/>
  <c r="P4137" i="11"/>
  <c r="P4145" i="11"/>
  <c r="P4153" i="11"/>
  <c r="P4161" i="11"/>
  <c r="P4169" i="11"/>
  <c r="P4177" i="11"/>
  <c r="P4185" i="11"/>
  <c r="P4193" i="11"/>
  <c r="P4201" i="11"/>
  <c r="P4209" i="11"/>
  <c r="P4217" i="11"/>
  <c r="P4225" i="11"/>
  <c r="P4233" i="11"/>
  <c r="P4241" i="11"/>
  <c r="P4249" i="11"/>
  <c r="P4257" i="11"/>
  <c r="P4265" i="11"/>
  <c r="P4273" i="11"/>
  <c r="P4281" i="11"/>
  <c r="P4289" i="11"/>
  <c r="P4297" i="11"/>
  <c r="P4305" i="11"/>
  <c r="P4313" i="11"/>
  <c r="P4321" i="11"/>
  <c r="P4329" i="11"/>
  <c r="P4337" i="11"/>
  <c r="P4345" i="11"/>
  <c r="P4353" i="11"/>
  <c r="P4361" i="11"/>
  <c r="P4369" i="11"/>
  <c r="P4377" i="11"/>
  <c r="P4385" i="11"/>
  <c r="P4393" i="11"/>
  <c r="P4401" i="11"/>
  <c r="P4409" i="11"/>
  <c r="P4417" i="11"/>
  <c r="P4425" i="11"/>
  <c r="P4433" i="11"/>
  <c r="P4441" i="11"/>
  <c r="P4449" i="11"/>
  <c r="P4457" i="11"/>
  <c r="P4465" i="11"/>
  <c r="P4473" i="11"/>
  <c r="P4481" i="11"/>
  <c r="P4489" i="11"/>
  <c r="P4497" i="11"/>
  <c r="P4505" i="11"/>
  <c r="P4513" i="11"/>
  <c r="P4521" i="11"/>
  <c r="P4529" i="11"/>
  <c r="P4537" i="11"/>
  <c r="P4545" i="11"/>
  <c r="P4553" i="11"/>
  <c r="P4561" i="11"/>
  <c r="P4569" i="11"/>
  <c r="P4577" i="11"/>
  <c r="P4585" i="11"/>
  <c r="P4593" i="11"/>
  <c r="P4601" i="11"/>
  <c r="P4609" i="11"/>
  <c r="P4617" i="11"/>
  <c r="P4625" i="11"/>
  <c r="P4633" i="11"/>
  <c r="P4641" i="11"/>
  <c r="P4649" i="11"/>
  <c r="P4657" i="11"/>
  <c r="P4665" i="11"/>
  <c r="P4673" i="11"/>
  <c r="P4681" i="11"/>
  <c r="P4689" i="11"/>
  <c r="P4697" i="11"/>
  <c r="P4705" i="11"/>
  <c r="P4713" i="11"/>
  <c r="P4721" i="11"/>
  <c r="P4729" i="11"/>
  <c r="P4737" i="11"/>
  <c r="P4745" i="11"/>
  <c r="P4753" i="11"/>
  <c r="P4761" i="11"/>
  <c r="P4769" i="11"/>
  <c r="P4777" i="11"/>
  <c r="P4785" i="11"/>
  <c r="P4793" i="11"/>
  <c r="P4801" i="11"/>
  <c r="P4809" i="11"/>
  <c r="P4817" i="11"/>
  <c r="P4825" i="11"/>
  <c r="P4833" i="11"/>
  <c r="P4841" i="11"/>
  <c r="P4849" i="11"/>
  <c r="P4857" i="11"/>
  <c r="P4865" i="11"/>
  <c r="P4873" i="11"/>
  <c r="P4881" i="11"/>
  <c r="P4889" i="11"/>
  <c r="P4897" i="11"/>
  <c r="P4905" i="11"/>
  <c r="P4913" i="11"/>
  <c r="P4921" i="11"/>
  <c r="P4929" i="11"/>
  <c r="P4937" i="11"/>
  <c r="P4945" i="11"/>
  <c r="P4953" i="11"/>
  <c r="P4961" i="11"/>
  <c r="P4969" i="11"/>
  <c r="P4977" i="11"/>
  <c r="P4985" i="11"/>
  <c r="P4993" i="11"/>
  <c r="P5001" i="11"/>
  <c r="P5009" i="11"/>
  <c r="P18" i="11"/>
  <c r="P26" i="11"/>
  <c r="P34" i="11"/>
  <c r="P42" i="11"/>
  <c r="P50" i="11"/>
  <c r="P58" i="11"/>
  <c r="P66" i="11"/>
  <c r="P74" i="11"/>
  <c r="P82" i="11"/>
  <c r="P90" i="11"/>
  <c r="P98" i="11"/>
  <c r="P106" i="11"/>
  <c r="P114" i="11"/>
  <c r="P122" i="11"/>
  <c r="P130" i="11"/>
  <c r="P138" i="11"/>
  <c r="P146" i="11"/>
  <c r="P154" i="11"/>
  <c r="P162" i="11"/>
  <c r="P170" i="11"/>
  <c r="P178" i="11"/>
  <c r="P186" i="11"/>
  <c r="P194" i="11"/>
  <c r="P202" i="11"/>
  <c r="P210" i="11"/>
  <c r="P218" i="11"/>
  <c r="P226" i="11"/>
  <c r="P234" i="11"/>
  <c r="P242" i="11"/>
  <c r="P250" i="11"/>
  <c r="P258" i="11"/>
  <c r="P266" i="11"/>
  <c r="P274" i="11"/>
  <c r="P282" i="11"/>
  <c r="P290" i="11"/>
  <c r="P298" i="11"/>
  <c r="P306" i="11"/>
  <c r="P314" i="11"/>
  <c r="P322" i="11"/>
  <c r="P330" i="11"/>
  <c r="P338" i="11"/>
  <c r="P346" i="11"/>
  <c r="P354" i="11"/>
  <c r="P362" i="11"/>
  <c r="P370" i="11"/>
  <c r="P378" i="11"/>
  <c r="P386" i="11"/>
  <c r="P394" i="11"/>
  <c r="P402" i="11"/>
  <c r="P410" i="11"/>
  <c r="P418" i="11"/>
  <c r="P426" i="11"/>
  <c r="P434" i="11"/>
  <c r="P442" i="11"/>
  <c r="P450" i="11"/>
  <c r="P458" i="11"/>
  <c r="P466" i="11"/>
  <c r="P474" i="11"/>
  <c r="P482" i="11"/>
  <c r="P490" i="11"/>
  <c r="P498" i="11"/>
  <c r="P506" i="11"/>
  <c r="P514" i="11"/>
  <c r="P522" i="11"/>
  <c r="P530" i="11"/>
  <c r="P538" i="11"/>
  <c r="P546" i="11"/>
  <c r="P554" i="11"/>
  <c r="P562" i="11"/>
  <c r="P570" i="11"/>
  <c r="P578" i="11"/>
  <c r="P586" i="11"/>
  <c r="P594" i="11"/>
  <c r="P602" i="11"/>
  <c r="P610" i="11"/>
  <c r="P618" i="11"/>
  <c r="P626" i="11"/>
  <c r="P634" i="11"/>
  <c r="P642" i="11"/>
  <c r="P650" i="11"/>
  <c r="P658" i="11"/>
  <c r="P666" i="11"/>
  <c r="P674" i="11"/>
  <c r="P682" i="11"/>
  <c r="P690" i="11"/>
  <c r="P698" i="11"/>
  <c r="P706" i="11"/>
  <c r="P714" i="11"/>
  <c r="P722" i="11"/>
  <c r="P730" i="11"/>
  <c r="P738" i="11"/>
  <c r="P746" i="11"/>
  <c r="P754" i="11"/>
  <c r="P762" i="11"/>
  <c r="P770" i="11"/>
  <c r="P778" i="11"/>
  <c r="P786" i="11"/>
  <c r="P794" i="11"/>
  <c r="P802" i="11"/>
  <c r="P810" i="11"/>
  <c r="P818" i="11"/>
  <c r="P826" i="11"/>
  <c r="P834" i="11"/>
  <c r="P842" i="11"/>
  <c r="P850" i="11"/>
  <c r="P858" i="11"/>
  <c r="P866" i="11"/>
  <c r="P874" i="11"/>
  <c r="P882" i="11"/>
  <c r="P890" i="11"/>
  <c r="P898" i="11"/>
  <c r="P906" i="11"/>
  <c r="P914" i="11"/>
  <c r="P922" i="11"/>
  <c r="P930" i="11"/>
  <c r="P938" i="11"/>
  <c r="P946" i="11"/>
  <c r="P954" i="11"/>
  <c r="P962" i="11"/>
  <c r="P970" i="11"/>
  <c r="P978" i="11"/>
  <c r="P986" i="11"/>
  <c r="P994" i="11"/>
  <c r="P1002" i="11"/>
  <c r="P1010" i="11"/>
  <c r="P1018" i="11"/>
  <c r="P1026" i="11"/>
  <c r="P1034" i="11"/>
  <c r="P1042" i="11"/>
  <c r="P1050" i="11"/>
  <c r="P1058" i="11"/>
  <c r="P1066" i="11"/>
  <c r="P1074" i="11"/>
  <c r="P1082" i="11"/>
  <c r="P1090" i="11"/>
  <c r="P1098" i="11"/>
  <c r="P1106" i="11"/>
  <c r="P1114" i="11"/>
  <c r="P1122" i="11"/>
  <c r="P1130" i="11"/>
  <c r="P1138" i="11"/>
  <c r="P1146" i="11"/>
  <c r="P1154" i="11"/>
  <c r="P1162" i="11"/>
  <c r="P1170" i="11"/>
  <c r="P1178" i="11"/>
  <c r="P1186" i="11"/>
  <c r="P1194" i="11"/>
  <c r="P1202" i="11"/>
  <c r="P1210" i="11"/>
  <c r="P1218" i="11"/>
  <c r="P1226" i="11"/>
  <c r="P1234" i="11"/>
  <c r="P1242" i="11"/>
  <c r="P1250" i="11"/>
  <c r="P1258" i="11"/>
  <c r="P1266" i="11"/>
  <c r="P1274" i="11"/>
  <c r="P1282" i="11"/>
  <c r="P1290" i="11"/>
  <c r="P1298" i="11"/>
  <c r="P1306" i="11"/>
  <c r="P1314" i="11"/>
  <c r="P1322" i="11"/>
  <c r="P1330" i="11"/>
  <c r="P1338" i="11"/>
  <c r="P1346" i="11"/>
  <c r="P1354" i="11"/>
  <c r="P1362" i="11"/>
  <c r="P1370" i="11"/>
  <c r="P1378" i="11"/>
  <c r="P1386" i="11"/>
  <c r="P1394" i="11"/>
  <c r="P1402" i="11"/>
  <c r="P1410" i="11"/>
  <c r="P1418" i="11"/>
  <c r="P1426" i="11"/>
  <c r="P1434" i="11"/>
  <c r="P1442" i="11"/>
  <c r="P1450" i="11"/>
  <c r="P1458" i="11"/>
  <c r="P1466" i="11"/>
  <c r="P1474" i="11"/>
  <c r="P1482" i="11"/>
  <c r="P1490" i="11"/>
  <c r="P1498" i="11"/>
  <c r="P1506" i="11"/>
  <c r="P1514" i="11"/>
  <c r="P1522" i="11"/>
  <c r="P1530" i="11"/>
  <c r="P1538" i="11"/>
  <c r="P1546" i="11"/>
  <c r="P1554" i="11"/>
  <c r="P1562" i="11"/>
  <c r="P1570" i="11"/>
  <c r="P1578" i="11"/>
  <c r="P1586" i="11"/>
  <c r="P1594" i="11"/>
  <c r="P1602" i="11"/>
  <c r="P1610" i="11"/>
  <c r="P1618" i="11"/>
  <c r="P1626" i="11"/>
  <c r="P1634" i="11"/>
  <c r="P1642" i="11"/>
  <c r="P1650" i="11"/>
  <c r="P1658" i="11"/>
  <c r="P1666" i="11"/>
  <c r="P1674" i="11"/>
  <c r="P1682" i="11"/>
  <c r="P1690" i="11"/>
  <c r="P1698" i="11"/>
  <c r="P1706" i="11"/>
  <c r="P1714" i="11"/>
  <c r="P1722" i="11"/>
  <c r="P1730" i="11"/>
  <c r="P1738" i="11"/>
  <c r="P1746" i="11"/>
  <c r="P1754" i="11"/>
  <c r="P1762" i="11"/>
  <c r="P1770" i="11"/>
  <c r="P1778" i="11"/>
  <c r="P1786" i="11"/>
  <c r="P1794" i="11"/>
  <c r="P1802" i="11"/>
  <c r="P1810" i="11"/>
  <c r="P1818" i="11"/>
  <c r="P1826" i="11"/>
  <c r="P1834" i="11"/>
  <c r="P1842" i="11"/>
  <c r="P1850" i="11"/>
  <c r="P1858" i="11"/>
  <c r="P1866" i="11"/>
  <c r="P1874" i="11"/>
  <c r="P1882" i="11"/>
  <c r="P1890" i="11"/>
  <c r="P1898" i="11"/>
  <c r="P1906" i="11"/>
  <c r="P1914" i="11"/>
  <c r="P1922" i="11"/>
  <c r="P1930" i="11"/>
  <c r="P1938" i="11"/>
  <c r="P1946" i="11"/>
  <c r="P1954" i="11"/>
  <c r="P1962" i="11"/>
  <c r="P1970" i="11"/>
  <c r="P1978" i="11"/>
  <c r="P1986" i="11"/>
  <c r="P1994" i="11"/>
  <c r="P2002" i="11"/>
  <c r="P2010" i="11"/>
  <c r="P2018" i="11"/>
  <c r="P2026" i="11"/>
  <c r="P2034" i="11"/>
  <c r="P2042" i="11"/>
  <c r="P2050" i="11"/>
  <c r="P2058" i="11"/>
  <c r="P2066" i="11"/>
  <c r="P2074" i="11"/>
  <c r="P2082" i="11"/>
  <c r="P2090" i="11"/>
  <c r="P2098" i="11"/>
  <c r="P2106" i="11"/>
  <c r="P2114" i="11"/>
  <c r="P2122" i="11"/>
  <c r="P2130" i="11"/>
  <c r="P2138" i="11"/>
  <c r="P2146" i="11"/>
  <c r="P2154" i="11"/>
  <c r="P2162" i="11"/>
  <c r="P2170" i="11"/>
  <c r="P2178" i="11"/>
  <c r="P2186" i="11"/>
  <c r="P2194" i="11"/>
  <c r="P2202" i="11"/>
  <c r="P2210" i="11"/>
  <c r="P2218" i="11"/>
  <c r="P2226" i="11"/>
  <c r="P2234" i="11"/>
  <c r="P2242" i="11"/>
  <c r="P2250" i="11"/>
  <c r="P2258" i="11"/>
  <c r="P2266" i="11"/>
  <c r="P2274" i="11"/>
  <c r="P2282" i="11"/>
  <c r="P2290" i="11"/>
  <c r="P2298" i="11"/>
  <c r="P2306" i="11"/>
  <c r="P2314" i="11"/>
  <c r="P2322" i="11"/>
  <c r="P2330" i="11"/>
  <c r="P2338" i="11"/>
  <c r="P2346" i="11"/>
  <c r="P2354" i="11"/>
  <c r="P2362" i="11"/>
  <c r="P2370" i="11"/>
  <c r="P2378" i="11"/>
  <c r="P2386" i="11"/>
  <c r="P2394" i="11"/>
  <c r="P2402" i="11"/>
  <c r="P2410" i="11"/>
  <c r="P2418" i="11"/>
  <c r="P2426" i="11"/>
  <c r="P2434" i="11"/>
  <c r="P2442" i="11"/>
  <c r="P2450" i="11"/>
  <c r="P2458" i="11"/>
  <c r="P2466" i="11"/>
  <c r="P2474" i="11"/>
  <c r="P2482" i="11"/>
  <c r="P2490" i="11"/>
  <c r="P2498" i="11"/>
  <c r="P2506" i="11"/>
  <c r="P2514" i="11"/>
  <c r="P2522" i="11"/>
  <c r="P2530" i="11"/>
  <c r="P2538" i="11"/>
  <c r="P2546" i="11"/>
  <c r="P2554" i="11"/>
  <c r="P2562" i="11"/>
  <c r="P2570" i="11"/>
  <c r="P2578" i="11"/>
  <c r="P2586" i="11"/>
  <c r="P2594" i="11"/>
  <c r="P2602" i="11"/>
  <c r="P2610" i="11"/>
  <c r="P2618" i="11"/>
  <c r="P2626" i="11"/>
  <c r="P2634" i="11"/>
  <c r="P2642" i="11"/>
  <c r="P2650" i="11"/>
  <c r="P2658" i="11"/>
  <c r="P2666" i="11"/>
  <c r="P2674" i="11"/>
  <c r="P2682" i="11"/>
  <c r="P2690" i="11"/>
  <c r="P2698" i="11"/>
  <c r="P2706" i="11"/>
  <c r="P2714" i="11"/>
  <c r="P2722" i="11"/>
  <c r="P2730" i="11"/>
  <c r="P2738" i="11"/>
  <c r="P2746" i="11"/>
  <c r="P2754" i="11"/>
  <c r="P2762" i="11"/>
  <c r="P2770" i="11"/>
  <c r="P2778" i="11"/>
  <c r="P2786" i="11"/>
  <c r="P2794" i="11"/>
  <c r="P2802" i="11"/>
  <c r="P2810" i="11"/>
  <c r="P2818" i="11"/>
  <c r="P2826" i="11"/>
  <c r="P2834" i="11"/>
  <c r="P2842" i="11"/>
  <c r="P2850" i="11"/>
  <c r="P2858" i="11"/>
  <c r="P2866" i="11"/>
  <c r="P2874" i="11"/>
  <c r="P2882" i="11"/>
  <c r="P2890" i="11"/>
  <c r="P2898" i="11"/>
  <c r="P2906" i="11"/>
  <c r="P2914" i="11"/>
  <c r="P2922" i="11"/>
  <c r="P2930" i="11"/>
  <c r="P2938" i="11"/>
  <c r="P2946" i="11"/>
  <c r="P2954" i="11"/>
  <c r="P2962" i="11"/>
  <c r="P2970" i="11"/>
  <c r="P2978" i="11"/>
  <c r="P2986" i="11"/>
  <c r="P2994" i="11"/>
  <c r="P3002" i="11"/>
  <c r="P3010" i="11"/>
  <c r="P3018" i="11"/>
  <c r="P3026" i="11"/>
  <c r="P3034" i="11"/>
  <c r="P3042" i="11"/>
  <c r="P3050" i="11"/>
  <c r="P3058" i="11"/>
  <c r="P3066" i="11"/>
  <c r="P3074" i="11"/>
  <c r="P3082" i="11"/>
  <c r="P3090" i="11"/>
  <c r="P3098" i="11"/>
  <c r="P3106" i="11"/>
  <c r="P3114" i="11"/>
  <c r="P3122" i="11"/>
  <c r="P3130" i="11"/>
  <c r="P3138" i="11"/>
  <c r="P3146" i="11"/>
  <c r="P3154" i="11"/>
  <c r="P3162" i="11"/>
  <c r="P3170" i="11"/>
  <c r="P3178" i="11"/>
  <c r="P3186" i="11"/>
  <c r="P3194" i="11"/>
  <c r="P3202" i="11"/>
  <c r="P3210" i="11"/>
  <c r="P3218" i="11"/>
  <c r="P3226" i="11"/>
  <c r="P3234" i="11"/>
  <c r="P3242" i="11"/>
  <c r="P3250" i="11"/>
  <c r="P3258" i="11"/>
  <c r="P3266" i="11"/>
  <c r="P3274" i="11"/>
  <c r="P3282" i="11"/>
  <c r="P3290" i="11"/>
  <c r="P3298" i="11"/>
  <c r="P3306" i="11"/>
  <c r="P3314" i="11"/>
  <c r="P3322" i="11"/>
  <c r="P3330" i="11"/>
  <c r="P3338" i="11"/>
  <c r="P3346" i="11"/>
  <c r="P3354" i="11"/>
  <c r="P3362" i="11"/>
  <c r="P3370" i="11"/>
  <c r="P3378" i="11"/>
  <c r="P3386" i="11"/>
  <c r="P3394" i="11"/>
  <c r="P3402" i="11"/>
  <c r="P3410" i="11"/>
  <c r="P3418" i="11"/>
  <c r="P3426" i="11"/>
  <c r="P3434" i="11"/>
  <c r="P3442" i="11"/>
  <c r="P3450" i="11"/>
  <c r="P3458" i="11"/>
  <c r="P3466" i="11"/>
  <c r="P3474" i="11"/>
  <c r="P3482" i="11"/>
  <c r="P3490" i="11"/>
  <c r="P3498" i="11"/>
  <c r="P3506" i="11"/>
  <c r="P3514" i="11"/>
  <c r="P3522" i="11"/>
  <c r="P3530" i="11"/>
  <c r="P3538" i="11"/>
  <c r="P3546" i="11"/>
  <c r="P3554" i="11"/>
  <c r="P3562" i="11"/>
  <c r="P3570" i="11"/>
  <c r="P3578" i="11"/>
  <c r="P3586" i="11"/>
  <c r="P3594" i="11"/>
  <c r="P3602" i="11"/>
  <c r="P3610" i="11"/>
  <c r="P3618" i="11"/>
  <c r="P3626" i="11"/>
  <c r="P3634" i="11"/>
  <c r="P3642" i="11"/>
  <c r="P3650" i="11"/>
  <c r="P3658" i="11"/>
  <c r="P3666" i="11"/>
  <c r="P3674" i="11"/>
  <c r="P3682" i="11"/>
  <c r="P3690" i="11"/>
  <c r="P3698" i="11"/>
  <c r="P3706" i="11"/>
  <c r="P3714" i="11"/>
  <c r="P3722" i="11"/>
  <c r="P3730" i="11"/>
  <c r="P3738" i="11"/>
  <c r="P3746" i="11"/>
  <c r="P3754" i="11"/>
  <c r="P3762" i="11"/>
  <c r="P3770" i="11"/>
  <c r="P3778" i="11"/>
  <c r="P3786" i="11"/>
  <c r="P3794" i="11"/>
  <c r="P3802" i="11"/>
  <c r="P3810" i="11"/>
  <c r="P3818" i="11"/>
  <c r="P3826" i="11"/>
  <c r="P3834" i="11"/>
  <c r="P3842" i="11"/>
  <c r="P3850" i="11"/>
  <c r="P3858" i="11"/>
  <c r="P3866" i="11"/>
  <c r="P3874" i="11"/>
  <c r="P3882" i="11"/>
  <c r="P3890" i="11"/>
  <c r="P3898" i="11"/>
  <c r="P3906" i="11"/>
  <c r="P3914" i="11"/>
  <c r="P3922" i="11"/>
  <c r="P3930" i="11"/>
  <c r="P3938" i="11"/>
  <c r="P3946" i="11"/>
  <c r="P3954" i="11"/>
  <c r="P3962" i="11"/>
  <c r="P3970" i="11"/>
  <c r="P3978" i="11"/>
  <c r="P3986" i="11"/>
  <c r="P3994" i="11"/>
  <c r="P4002" i="11"/>
  <c r="P4010" i="11"/>
  <c r="P4018" i="11"/>
  <c r="P4026" i="11"/>
  <c r="P4034" i="11"/>
  <c r="P4042" i="11"/>
  <c r="P4050" i="11"/>
  <c r="P4058" i="11"/>
  <c r="P4066" i="11"/>
  <c r="P4074" i="11"/>
  <c r="P4082" i="11"/>
  <c r="P4090" i="11"/>
  <c r="P4098" i="11"/>
  <c r="P4106" i="11"/>
  <c r="P4114" i="11"/>
  <c r="P4122" i="11"/>
  <c r="P4130" i="11"/>
  <c r="P4138" i="11"/>
  <c r="P4146" i="11"/>
  <c r="P4154" i="11"/>
  <c r="P4162" i="11"/>
  <c r="P4170" i="11"/>
  <c r="P4178" i="11"/>
  <c r="P4186" i="11"/>
  <c r="P4194" i="11"/>
  <c r="P4202" i="11"/>
  <c r="P4210" i="11"/>
  <c r="P4218" i="11"/>
  <c r="P4226" i="11"/>
  <c r="P4234" i="11"/>
  <c r="P4242" i="11"/>
  <c r="P4250" i="11"/>
  <c r="P4258" i="11"/>
  <c r="P4266" i="11"/>
  <c r="P4274" i="11"/>
  <c r="P4282" i="11"/>
  <c r="P4290" i="11"/>
  <c r="P4298" i="11"/>
  <c r="P4306" i="11"/>
  <c r="P4314" i="11"/>
  <c r="P4322" i="11"/>
  <c r="P4330" i="11"/>
  <c r="P4338" i="11"/>
  <c r="P4346" i="11"/>
  <c r="P4354" i="11"/>
  <c r="P4362" i="11"/>
  <c r="P4370" i="11"/>
  <c r="P4378" i="11"/>
  <c r="P4386" i="11"/>
  <c r="P4394" i="11"/>
  <c r="P4402" i="11"/>
  <c r="P4410" i="11"/>
  <c r="P4418" i="11"/>
  <c r="P4426" i="11"/>
  <c r="P4434" i="11"/>
  <c r="P4442" i="11"/>
  <c r="P4450" i="11"/>
  <c r="P4458" i="11"/>
  <c r="P4466" i="11"/>
  <c r="P4474" i="11"/>
  <c r="P4482" i="11"/>
  <c r="P4490" i="11"/>
  <c r="P4498" i="11"/>
  <c r="P4506" i="11"/>
  <c r="P4514" i="11"/>
  <c r="P4522" i="11"/>
  <c r="P4530" i="11"/>
  <c r="P4538" i="11"/>
  <c r="P4546" i="11"/>
  <c r="P4554" i="11"/>
  <c r="P4562" i="11"/>
  <c r="P4570" i="11"/>
  <c r="P4578" i="11"/>
  <c r="P4586" i="11"/>
  <c r="P4594" i="11"/>
  <c r="P4602" i="11"/>
  <c r="P4610" i="11"/>
  <c r="P4618" i="11"/>
  <c r="P4626" i="11"/>
  <c r="P4634" i="11"/>
  <c r="P4642" i="11"/>
  <c r="P4650" i="11"/>
  <c r="P4658" i="11"/>
  <c r="P4666" i="11"/>
  <c r="P4674" i="11"/>
  <c r="P4682" i="11"/>
  <c r="P4690" i="11"/>
  <c r="P4698" i="11"/>
  <c r="P4706" i="11"/>
  <c r="P4714" i="11"/>
  <c r="P4722" i="11"/>
  <c r="P4730" i="11"/>
  <c r="P4738" i="11"/>
  <c r="P4746" i="11"/>
  <c r="P4754" i="11"/>
  <c r="P4762" i="11"/>
  <c r="P4770" i="11"/>
  <c r="P4778" i="11"/>
  <c r="P4786" i="11"/>
  <c r="P4794" i="11"/>
  <c r="P4802" i="11"/>
  <c r="P4810" i="11"/>
  <c r="P4818" i="11"/>
  <c r="P4826" i="11"/>
  <c r="P4834" i="11"/>
  <c r="P4842" i="11"/>
  <c r="P4850" i="11"/>
  <c r="P4858" i="11"/>
  <c r="P4866" i="11"/>
  <c r="P4874" i="11"/>
  <c r="P4882" i="11"/>
  <c r="P4890" i="11"/>
  <c r="P4898" i="11"/>
  <c r="P4906" i="11"/>
  <c r="P4914" i="11"/>
  <c r="P4922" i="11"/>
  <c r="P4930" i="11"/>
  <c r="P4938" i="11"/>
  <c r="P4946" i="11"/>
  <c r="P4954" i="11"/>
  <c r="P4962" i="11"/>
  <c r="P4970" i="11"/>
  <c r="P4978" i="11"/>
  <c r="P4986" i="11"/>
  <c r="P4994" i="11"/>
  <c r="P5002" i="11"/>
  <c r="P5010" i="11"/>
  <c r="P19" i="11"/>
  <c r="P27" i="11"/>
  <c r="P35" i="11"/>
  <c r="P43" i="11"/>
  <c r="P51" i="11"/>
  <c r="P59" i="11"/>
  <c r="P67" i="11"/>
  <c r="P75" i="11"/>
  <c r="P83" i="11"/>
  <c r="P91" i="11"/>
  <c r="P99" i="11"/>
  <c r="P107" i="11"/>
  <c r="P115" i="11"/>
  <c r="P123" i="11"/>
  <c r="P131" i="11"/>
  <c r="P139" i="11"/>
  <c r="P147" i="11"/>
  <c r="P155" i="11"/>
  <c r="P163" i="11"/>
  <c r="P171" i="11"/>
  <c r="P179" i="11"/>
  <c r="P187" i="11"/>
  <c r="P195" i="11"/>
  <c r="P203" i="11"/>
  <c r="P211" i="11"/>
  <c r="P219" i="11"/>
  <c r="P227" i="11"/>
  <c r="P235" i="11"/>
  <c r="P243" i="11"/>
  <c r="P251" i="11"/>
  <c r="P259" i="11"/>
  <c r="P267" i="11"/>
  <c r="P275" i="11"/>
  <c r="P283" i="11"/>
  <c r="P291" i="11"/>
  <c r="P299" i="11"/>
  <c r="P307" i="11"/>
  <c r="P315" i="11"/>
  <c r="P323" i="11"/>
  <c r="P331" i="11"/>
  <c r="P339" i="11"/>
  <c r="P347" i="11"/>
  <c r="P355" i="11"/>
  <c r="P363" i="11"/>
  <c r="P371" i="11"/>
  <c r="P379" i="11"/>
  <c r="P387" i="11"/>
  <c r="P395" i="11"/>
  <c r="P403" i="11"/>
  <c r="P411" i="11"/>
  <c r="P419" i="11"/>
  <c r="P427" i="11"/>
  <c r="P435" i="11"/>
  <c r="P443" i="11"/>
  <c r="P451" i="11"/>
  <c r="P459" i="11"/>
  <c r="P467" i="11"/>
  <c r="P475" i="11"/>
  <c r="P483" i="11"/>
  <c r="P491" i="11"/>
  <c r="P499" i="11"/>
  <c r="P507" i="11"/>
  <c r="P515" i="11"/>
  <c r="P523" i="11"/>
  <c r="P531" i="11"/>
  <c r="P539" i="11"/>
  <c r="P547" i="11"/>
  <c r="P555" i="11"/>
  <c r="P563" i="11"/>
  <c r="P571" i="11"/>
  <c r="P579" i="11"/>
  <c r="P587" i="11"/>
  <c r="P595" i="11"/>
  <c r="P603" i="11"/>
  <c r="P611" i="11"/>
  <c r="P619" i="11"/>
  <c r="P627" i="11"/>
  <c r="P635" i="11"/>
  <c r="P643" i="11"/>
  <c r="P651" i="11"/>
  <c r="P659" i="11"/>
  <c r="P667" i="11"/>
  <c r="P675" i="11"/>
  <c r="P683" i="11"/>
  <c r="P691" i="11"/>
  <c r="P699" i="11"/>
  <c r="P707" i="11"/>
  <c r="P715" i="11"/>
  <c r="P723" i="11"/>
  <c r="P731" i="11"/>
  <c r="P739" i="11"/>
  <c r="P747" i="11"/>
  <c r="P755" i="11"/>
  <c r="P763" i="11"/>
  <c r="P771" i="11"/>
  <c r="P779" i="11"/>
  <c r="P787" i="11"/>
  <c r="P795" i="11"/>
  <c r="P803" i="11"/>
  <c r="P811" i="11"/>
  <c r="P819" i="11"/>
  <c r="P827" i="11"/>
  <c r="P835" i="11"/>
  <c r="P843" i="11"/>
  <c r="P851" i="11"/>
  <c r="P859" i="11"/>
  <c r="P867" i="11"/>
  <c r="P875" i="11"/>
  <c r="P883" i="11"/>
  <c r="P891" i="11"/>
  <c r="P899" i="11"/>
  <c r="P907" i="11"/>
  <c r="P915" i="11"/>
  <c r="P923" i="11"/>
  <c r="P931" i="11"/>
  <c r="P939" i="11"/>
  <c r="P947" i="11"/>
  <c r="P955" i="11"/>
  <c r="P963" i="11"/>
  <c r="P971" i="11"/>
  <c r="P979" i="11"/>
  <c r="P987" i="11"/>
  <c r="P995" i="11"/>
  <c r="P1003" i="11"/>
  <c r="P1011" i="11"/>
  <c r="P1019" i="11"/>
  <c r="P1027" i="11"/>
  <c r="P1035" i="11"/>
  <c r="P1043" i="11"/>
  <c r="P1051" i="11"/>
  <c r="P1059" i="11"/>
  <c r="P1067" i="11"/>
  <c r="P1075" i="11"/>
  <c r="P1083" i="11"/>
  <c r="P1091" i="11"/>
  <c r="P1099" i="11"/>
  <c r="P1107" i="11"/>
  <c r="P1115" i="11"/>
  <c r="P1123" i="11"/>
  <c r="P1131" i="11"/>
  <c r="P1139" i="11"/>
  <c r="P1147" i="11"/>
  <c r="P1155" i="11"/>
  <c r="P1163" i="11"/>
  <c r="P1171" i="11"/>
  <c r="P1179" i="11"/>
  <c r="P1187" i="11"/>
  <c r="P1195" i="11"/>
  <c r="P1203" i="11"/>
  <c r="P1211" i="11"/>
  <c r="P1219" i="11"/>
  <c r="P1227" i="11"/>
  <c r="P1235" i="11"/>
  <c r="P1243" i="11"/>
  <c r="P1251" i="11"/>
  <c r="P1259" i="11"/>
  <c r="P1267" i="11"/>
  <c r="P1275" i="11"/>
  <c r="P1283" i="11"/>
  <c r="P1291" i="11"/>
  <c r="P1299" i="11"/>
  <c r="P1307" i="11"/>
  <c r="P1315" i="11"/>
  <c r="P1323" i="11"/>
  <c r="P1331" i="11"/>
  <c r="P1339" i="11"/>
  <c r="P1347" i="11"/>
  <c r="P1355" i="11"/>
  <c r="P1363" i="11"/>
  <c r="P1371" i="11"/>
  <c r="P1379" i="11"/>
  <c r="P1387" i="11"/>
  <c r="P1395" i="11"/>
  <c r="P1403" i="11"/>
  <c r="P1411" i="11"/>
  <c r="P1419" i="11"/>
  <c r="P1427" i="11"/>
  <c r="P1435" i="11"/>
  <c r="P1443" i="11"/>
  <c r="P1451" i="11"/>
  <c r="P1459" i="11"/>
  <c r="P1467" i="11"/>
  <c r="P1475" i="11"/>
  <c r="P1483" i="11"/>
  <c r="P1491" i="11"/>
  <c r="P1499" i="11"/>
  <c r="P1507" i="11"/>
  <c r="P1515" i="11"/>
  <c r="P1523" i="11"/>
  <c r="P1531" i="11"/>
  <c r="P1539" i="11"/>
  <c r="P1547" i="11"/>
  <c r="P1555" i="11"/>
  <c r="P1563" i="11"/>
  <c r="P1571" i="11"/>
  <c r="P1579" i="11"/>
  <c r="P1587" i="11"/>
  <c r="P1595" i="11"/>
  <c r="P1603" i="11"/>
  <c r="P1611" i="11"/>
  <c r="P1619" i="11"/>
  <c r="P1627" i="11"/>
  <c r="P1635" i="11"/>
  <c r="P1643" i="11"/>
  <c r="P1651" i="11"/>
  <c r="P1659" i="11"/>
  <c r="P1667" i="11"/>
  <c r="P1675" i="11"/>
  <c r="P1683" i="11"/>
  <c r="P1691" i="11"/>
  <c r="P1699" i="11"/>
  <c r="P1707" i="11"/>
  <c r="P1715" i="11"/>
  <c r="P1723" i="11"/>
  <c r="P1731" i="11"/>
  <c r="P1739" i="11"/>
  <c r="P1747" i="11"/>
  <c r="P1755" i="11"/>
  <c r="P1763" i="11"/>
  <c r="P1771" i="11"/>
  <c r="P1779" i="11"/>
  <c r="P1787" i="11"/>
  <c r="P1795" i="11"/>
  <c r="P1803" i="11"/>
  <c r="P1811" i="11"/>
  <c r="P1819" i="11"/>
  <c r="P1827" i="11"/>
  <c r="P1835" i="11"/>
  <c r="P1843" i="11"/>
  <c r="P1851" i="11"/>
  <c r="P1859" i="11"/>
  <c r="P1867" i="11"/>
  <c r="P1875" i="11"/>
  <c r="P1883" i="11"/>
  <c r="P1891" i="11"/>
  <c r="P1899" i="11"/>
  <c r="P1907" i="11"/>
  <c r="P1915" i="11"/>
  <c r="P1923" i="11"/>
  <c r="P1931" i="11"/>
  <c r="P1939" i="11"/>
  <c r="P1947" i="11"/>
  <c r="P1955" i="11"/>
  <c r="P1963" i="11"/>
  <c r="P1971" i="11"/>
  <c r="P1979" i="11"/>
  <c r="P1987" i="11"/>
  <c r="P1995" i="11"/>
  <c r="P2003" i="11"/>
  <c r="P2011" i="11"/>
  <c r="P2019" i="11"/>
  <c r="P2027" i="11"/>
  <c r="P2035" i="11"/>
  <c r="P2043" i="11"/>
  <c r="P2051" i="11"/>
  <c r="P2059" i="11"/>
  <c r="P2067" i="11"/>
  <c r="P2075" i="11"/>
  <c r="P2083" i="11"/>
  <c r="P2091" i="11"/>
  <c r="P2099" i="11"/>
  <c r="P2107" i="11"/>
  <c r="P2115" i="11"/>
  <c r="P2123" i="11"/>
  <c r="P2131" i="11"/>
  <c r="P2139" i="11"/>
  <c r="P2147" i="11"/>
  <c r="P2155" i="11"/>
  <c r="P2163" i="11"/>
  <c r="P2171" i="11"/>
  <c r="P2179" i="11"/>
  <c r="P2187" i="11"/>
  <c r="P2195" i="11"/>
  <c r="P2203" i="11"/>
  <c r="P2211" i="11"/>
  <c r="P2219" i="11"/>
  <c r="P2227" i="11"/>
  <c r="P2235" i="11"/>
  <c r="P2243" i="11"/>
  <c r="P2251" i="11"/>
  <c r="P2259" i="11"/>
  <c r="P2267" i="11"/>
  <c r="P2275" i="11"/>
  <c r="P2283" i="11"/>
  <c r="P2291" i="11"/>
  <c r="P2299" i="11"/>
  <c r="P2307" i="11"/>
  <c r="P2315" i="11"/>
  <c r="P2323" i="11"/>
  <c r="P2331" i="11"/>
  <c r="P2339" i="11"/>
  <c r="P2347" i="11"/>
  <c r="P2355" i="11"/>
  <c r="P2363" i="11"/>
  <c r="P2371" i="11"/>
  <c r="P2379" i="11"/>
  <c r="P2387" i="11"/>
  <c r="P2395" i="11"/>
  <c r="P2403" i="11"/>
  <c r="P2411" i="11"/>
  <c r="P2419" i="11"/>
  <c r="P2427" i="11"/>
  <c r="P2435" i="11"/>
  <c r="P2443" i="11"/>
  <c r="P2451" i="11"/>
  <c r="P2459" i="11"/>
  <c r="P2467" i="11"/>
  <c r="P2475" i="11"/>
  <c r="P2483" i="11"/>
  <c r="P2491" i="11"/>
  <c r="P2499" i="11"/>
  <c r="P2507" i="11"/>
  <c r="P2515" i="11"/>
  <c r="P2523" i="11"/>
  <c r="P2531" i="11"/>
  <c r="P2539" i="11"/>
  <c r="P2547" i="11"/>
  <c r="P2555" i="11"/>
  <c r="P2563" i="11"/>
  <c r="P2571" i="11"/>
  <c r="P2579" i="11"/>
  <c r="P2587" i="11"/>
  <c r="P2595" i="11"/>
  <c r="P2603" i="11"/>
  <c r="P2611" i="11"/>
  <c r="P2619" i="11"/>
  <c r="P2627" i="11"/>
  <c r="P2635" i="11"/>
  <c r="P2643" i="11"/>
  <c r="P2651" i="11"/>
  <c r="P2659" i="11"/>
  <c r="P2667" i="11"/>
  <c r="P2675" i="11"/>
  <c r="P2683" i="11"/>
  <c r="P2691" i="11"/>
  <c r="P2699" i="11"/>
  <c r="P2707" i="11"/>
  <c r="P2715" i="11"/>
  <c r="P2723" i="11"/>
  <c r="P2731" i="11"/>
  <c r="P2739" i="11"/>
  <c r="P2747" i="11"/>
  <c r="P2755" i="11"/>
  <c r="P2763" i="11"/>
  <c r="P2771" i="11"/>
  <c r="P2779" i="11"/>
  <c r="P2787" i="11"/>
  <c r="P2795" i="11"/>
  <c r="P2803" i="11"/>
  <c r="P2811" i="11"/>
  <c r="P2819" i="11"/>
  <c r="P2827" i="11"/>
  <c r="P2835" i="11"/>
  <c r="P2843" i="11"/>
  <c r="P2851" i="11"/>
  <c r="P2859" i="11"/>
  <c r="P2867" i="11"/>
  <c r="P2875" i="11"/>
  <c r="P2883" i="11"/>
  <c r="P2891" i="11"/>
  <c r="P2899" i="11"/>
  <c r="P2907" i="11"/>
  <c r="P2915" i="11"/>
  <c r="P2923" i="11"/>
  <c r="P2931" i="11"/>
  <c r="P2939" i="11"/>
  <c r="P2947" i="11"/>
  <c r="P2955" i="11"/>
  <c r="P2963" i="11"/>
  <c r="P2971" i="11"/>
  <c r="P2979" i="11"/>
  <c r="P2987" i="11"/>
  <c r="P2995" i="11"/>
  <c r="P3003" i="11"/>
  <c r="P3011" i="11"/>
  <c r="P3019" i="11"/>
  <c r="P3027" i="11"/>
  <c r="P3035" i="11"/>
  <c r="P3043" i="11"/>
  <c r="P3051" i="11"/>
  <c r="P3059" i="11"/>
  <c r="P3067" i="11"/>
  <c r="P3075" i="11"/>
  <c r="P3083" i="11"/>
  <c r="P3091" i="11"/>
  <c r="P3099" i="11"/>
  <c r="P3107" i="11"/>
  <c r="P3115" i="11"/>
  <c r="P3123" i="11"/>
  <c r="P3131" i="11"/>
  <c r="P3139" i="11"/>
  <c r="P3147" i="11"/>
  <c r="P3155" i="11"/>
  <c r="P3163" i="11"/>
  <c r="P3171" i="11"/>
  <c r="P3179" i="11"/>
  <c r="P3187" i="11"/>
  <c r="P3195" i="11"/>
  <c r="P3203" i="11"/>
  <c r="P3211" i="11"/>
  <c r="P3219" i="11"/>
  <c r="P3227" i="11"/>
  <c r="P3235" i="11"/>
  <c r="P3243" i="11"/>
  <c r="P3251" i="11"/>
  <c r="P3259" i="11"/>
  <c r="P3267" i="11"/>
  <c r="P3275" i="11"/>
  <c r="P3283" i="11"/>
  <c r="P3291" i="11"/>
  <c r="P3299" i="11"/>
  <c r="P3307" i="11"/>
  <c r="P3315" i="11"/>
  <c r="P3323" i="11"/>
  <c r="P3331" i="11"/>
  <c r="P3339" i="11"/>
  <c r="P3347" i="11"/>
  <c r="P3355" i="11"/>
  <c r="P3363" i="11"/>
  <c r="P3371" i="11"/>
  <c r="P3379" i="11"/>
  <c r="P3387" i="11"/>
  <c r="P3395" i="11"/>
  <c r="P3403" i="11"/>
  <c r="P3411" i="11"/>
  <c r="P3419" i="11"/>
  <c r="P3427" i="11"/>
  <c r="P3435" i="11"/>
  <c r="P3443" i="11"/>
  <c r="P3451" i="11"/>
  <c r="P3459" i="11"/>
  <c r="P3467" i="11"/>
  <c r="P3475" i="11"/>
  <c r="P3483" i="11"/>
  <c r="P3491" i="11"/>
  <c r="P3499" i="11"/>
  <c r="P3507" i="11"/>
  <c r="P3515" i="11"/>
  <c r="P3523" i="11"/>
  <c r="P3531" i="11"/>
  <c r="P3539" i="11"/>
  <c r="P3547" i="11"/>
  <c r="P3555" i="11"/>
  <c r="P3563" i="11"/>
  <c r="P3571" i="11"/>
  <c r="P3579" i="11"/>
  <c r="P3587" i="11"/>
  <c r="P3595" i="11"/>
  <c r="P3603" i="11"/>
  <c r="P3611" i="11"/>
  <c r="P3619" i="11"/>
  <c r="P3627" i="11"/>
  <c r="P3635" i="11"/>
  <c r="P3643" i="11"/>
  <c r="P3651" i="11"/>
  <c r="P3659" i="11"/>
  <c r="P3667" i="11"/>
  <c r="P3675" i="11"/>
  <c r="P3683" i="11"/>
  <c r="P3691" i="11"/>
  <c r="P3699" i="11"/>
  <c r="P3707" i="11"/>
  <c r="P3715" i="11"/>
  <c r="P3723" i="11"/>
  <c r="P3731" i="11"/>
  <c r="P3739" i="11"/>
  <c r="P3747" i="11"/>
  <c r="P3755" i="11"/>
  <c r="P3763" i="11"/>
  <c r="P3771" i="11"/>
  <c r="P3779" i="11"/>
  <c r="P3787" i="11"/>
  <c r="P3795" i="11"/>
  <c r="P3803" i="11"/>
  <c r="P3811" i="11"/>
  <c r="P3819" i="11"/>
  <c r="P3827" i="11"/>
  <c r="P3835" i="11"/>
  <c r="P3843" i="11"/>
  <c r="P3851" i="11"/>
  <c r="P3859" i="11"/>
  <c r="P3867" i="11"/>
  <c r="P3875" i="11"/>
  <c r="P3883" i="11"/>
  <c r="P3891" i="11"/>
  <c r="P3899" i="11"/>
  <c r="P3907" i="11"/>
  <c r="P3915" i="11"/>
  <c r="P3923" i="11"/>
  <c r="P3931" i="11"/>
  <c r="P3939" i="11"/>
  <c r="P3947" i="11"/>
  <c r="P3955" i="11"/>
  <c r="P3963" i="11"/>
  <c r="P3971" i="11"/>
  <c r="P3979" i="11"/>
  <c r="P3987" i="11"/>
  <c r="P3995" i="11"/>
  <c r="P4003" i="11"/>
  <c r="P4011" i="11"/>
  <c r="P4019" i="11"/>
  <c r="P4027" i="11"/>
  <c r="P4035" i="11"/>
  <c r="P4043" i="11"/>
  <c r="P4051" i="11"/>
  <c r="P4059" i="11"/>
  <c r="P4067" i="11"/>
  <c r="P4075" i="11"/>
  <c r="P4083" i="11"/>
  <c r="P4091" i="11"/>
  <c r="P4099" i="11"/>
  <c r="P4107" i="11"/>
  <c r="P4115" i="11"/>
  <c r="P4123" i="11"/>
  <c r="P4131" i="11"/>
  <c r="P4139" i="11"/>
  <c r="P4147" i="11"/>
  <c r="P4155" i="11"/>
  <c r="P4163" i="11"/>
  <c r="P4171" i="11"/>
  <c r="P4179" i="11"/>
  <c r="P4187" i="11"/>
  <c r="P4195" i="11"/>
  <c r="P4203" i="11"/>
  <c r="P4211" i="11"/>
  <c r="P4219" i="11"/>
  <c r="P4227" i="11"/>
  <c r="P4235" i="11"/>
  <c r="P4243" i="11"/>
  <c r="P4251" i="11"/>
  <c r="P4259" i="11"/>
  <c r="P4267" i="11"/>
  <c r="P4275" i="11"/>
  <c r="P4283" i="11"/>
  <c r="P4291" i="11"/>
  <c r="P4299" i="11"/>
  <c r="P4307" i="11"/>
  <c r="P4315" i="11"/>
  <c r="P4323" i="11"/>
  <c r="P4331" i="11"/>
  <c r="P4339" i="11"/>
  <c r="P4347" i="11"/>
  <c r="P4355" i="11"/>
  <c r="P4363" i="11"/>
  <c r="P4371" i="11"/>
  <c r="P4379" i="11"/>
  <c r="P4387" i="11"/>
  <c r="P4395" i="11"/>
  <c r="P4403" i="11"/>
  <c r="P4411" i="11"/>
  <c r="P4419" i="11"/>
  <c r="P4427" i="11"/>
  <c r="P4435" i="11"/>
  <c r="P4443" i="11"/>
  <c r="P4451" i="11"/>
  <c r="P4459" i="11"/>
  <c r="P4467" i="11"/>
  <c r="P4475" i="11"/>
  <c r="P4483" i="11"/>
  <c r="P4491" i="11"/>
  <c r="P4499" i="11"/>
  <c r="P4507" i="11"/>
  <c r="P4515" i="11"/>
  <c r="P4523" i="11"/>
  <c r="P4531" i="11"/>
  <c r="P4539" i="11"/>
  <c r="P4547" i="11"/>
  <c r="P4555" i="11"/>
  <c r="P4563" i="11"/>
  <c r="P4571" i="11"/>
  <c r="P4579" i="11"/>
  <c r="P4587" i="11"/>
  <c r="P4595" i="11"/>
  <c r="P4603" i="11"/>
  <c r="P4611" i="11"/>
  <c r="P4619" i="11"/>
  <c r="P4627" i="11"/>
  <c r="P4635" i="11"/>
  <c r="P4643" i="11"/>
  <c r="P4651" i="11"/>
  <c r="P4659" i="11"/>
  <c r="P4667" i="11"/>
  <c r="P4675" i="11"/>
  <c r="P4683" i="11"/>
  <c r="P4691" i="11"/>
  <c r="P4699" i="11"/>
  <c r="P4707" i="11"/>
  <c r="P4715" i="11"/>
  <c r="P4723" i="11"/>
  <c r="P4731" i="11"/>
  <c r="P4739" i="11"/>
  <c r="P4747" i="11"/>
  <c r="P4755" i="11"/>
  <c r="P4763" i="11"/>
  <c r="P4771" i="11"/>
  <c r="P4779" i="11"/>
  <c r="P4787" i="11"/>
  <c r="P4795" i="11"/>
  <c r="P4803" i="11"/>
  <c r="P4811" i="11"/>
  <c r="P4819" i="11"/>
  <c r="P4827" i="11"/>
  <c r="P4835" i="11"/>
  <c r="P4843" i="11"/>
  <c r="P4851" i="11"/>
  <c r="P4859" i="11"/>
  <c r="P4867" i="11"/>
  <c r="P4875" i="11"/>
  <c r="P4883" i="11"/>
  <c r="P4891" i="11"/>
  <c r="P4899" i="11"/>
  <c r="P4907" i="11"/>
  <c r="P4915" i="11"/>
  <c r="P4923" i="11"/>
  <c r="P4931" i="11"/>
  <c r="P4939" i="11"/>
  <c r="P4947" i="11"/>
  <c r="P4955" i="11"/>
  <c r="P4963" i="11"/>
  <c r="P4971" i="11"/>
  <c r="P4979" i="11"/>
  <c r="P4987" i="11"/>
  <c r="P4995" i="11"/>
  <c r="P5003" i="11"/>
  <c r="P5011" i="11"/>
  <c r="P12" i="11"/>
  <c r="P20" i="11"/>
  <c r="P28" i="11"/>
  <c r="P36" i="11"/>
  <c r="P44" i="11"/>
  <c r="P52" i="11"/>
  <c r="P60" i="11"/>
  <c r="P68" i="11"/>
  <c r="P76" i="11"/>
  <c r="P84" i="11"/>
  <c r="P92" i="11"/>
  <c r="P100" i="11"/>
  <c r="P108" i="11"/>
  <c r="P116" i="11"/>
  <c r="P124" i="11"/>
  <c r="P132" i="11"/>
  <c r="P140" i="11"/>
  <c r="P148" i="11"/>
  <c r="P156" i="11"/>
  <c r="P164" i="11"/>
  <c r="P172" i="11"/>
  <c r="P180" i="11"/>
  <c r="P188" i="11"/>
  <c r="P196" i="11"/>
  <c r="P204" i="11"/>
  <c r="P212" i="11"/>
  <c r="P220" i="11"/>
  <c r="P228" i="11"/>
  <c r="P236" i="11"/>
  <c r="P244" i="11"/>
  <c r="P252" i="11"/>
  <c r="P260" i="11"/>
  <c r="P268" i="11"/>
  <c r="P276" i="11"/>
  <c r="P284" i="11"/>
  <c r="P292" i="11"/>
  <c r="P300" i="11"/>
  <c r="P308" i="11"/>
  <c r="P316" i="11"/>
  <c r="P324" i="11"/>
  <c r="P332" i="11"/>
  <c r="P340" i="11"/>
  <c r="P348" i="11"/>
  <c r="P356" i="11"/>
  <c r="P364" i="11"/>
  <c r="P372" i="11"/>
  <c r="P380" i="11"/>
  <c r="P388" i="11"/>
  <c r="P396" i="11"/>
  <c r="P404" i="11"/>
  <c r="P412" i="11"/>
  <c r="P420" i="11"/>
  <c r="P428" i="11"/>
  <c r="P436" i="11"/>
  <c r="P444" i="11"/>
  <c r="P452" i="11"/>
  <c r="P460" i="11"/>
  <c r="P468" i="11"/>
  <c r="P476" i="11"/>
  <c r="P484" i="11"/>
  <c r="P492" i="11"/>
  <c r="P500" i="11"/>
  <c r="P508" i="11"/>
  <c r="P516" i="11"/>
  <c r="P524" i="11"/>
  <c r="P532" i="11"/>
  <c r="P540" i="11"/>
  <c r="P548" i="11"/>
  <c r="P556" i="11"/>
  <c r="P564" i="11"/>
  <c r="P572" i="11"/>
  <c r="P580" i="11"/>
  <c r="P588" i="11"/>
  <c r="P596" i="11"/>
  <c r="P604" i="11"/>
  <c r="P612" i="11"/>
  <c r="P620" i="11"/>
  <c r="P628" i="11"/>
  <c r="P636" i="11"/>
  <c r="P644" i="11"/>
  <c r="P652" i="11"/>
  <c r="P660" i="11"/>
  <c r="P668" i="11"/>
  <c r="P676" i="11"/>
  <c r="P684" i="11"/>
  <c r="P692" i="11"/>
  <c r="P700" i="11"/>
  <c r="P708" i="11"/>
  <c r="P716" i="11"/>
  <c r="P724" i="11"/>
  <c r="P732" i="11"/>
  <c r="P740" i="11"/>
  <c r="P748" i="11"/>
  <c r="P756" i="11"/>
  <c r="P764" i="11"/>
  <c r="P772" i="11"/>
  <c r="P780" i="11"/>
  <c r="P788" i="11"/>
  <c r="P796" i="11"/>
  <c r="P804" i="11"/>
  <c r="P812" i="11"/>
  <c r="P820" i="11"/>
  <c r="P828" i="11"/>
  <c r="P836" i="11"/>
  <c r="P844" i="11"/>
  <c r="P852" i="11"/>
  <c r="P860" i="11"/>
  <c r="P868" i="11"/>
  <c r="P876" i="11"/>
  <c r="P884" i="11"/>
  <c r="P892" i="11"/>
  <c r="P900" i="11"/>
  <c r="P908" i="11"/>
  <c r="P916" i="11"/>
  <c r="P924" i="11"/>
  <c r="P932" i="11"/>
  <c r="P940" i="11"/>
  <c r="P948" i="11"/>
  <c r="P956" i="11"/>
  <c r="P964" i="11"/>
  <c r="P972" i="11"/>
  <c r="P980" i="11"/>
  <c r="P988" i="11"/>
  <c r="P996" i="11"/>
  <c r="P1004" i="11"/>
  <c r="P1012" i="11"/>
  <c r="P1020" i="11"/>
  <c r="P1028" i="11"/>
  <c r="P1036" i="11"/>
  <c r="P1044" i="11"/>
  <c r="P1052" i="11"/>
  <c r="P1060" i="11"/>
  <c r="P1068" i="11"/>
  <c r="P1076" i="11"/>
  <c r="P1084" i="11"/>
  <c r="P1092" i="11"/>
  <c r="P1100" i="11"/>
  <c r="P1108" i="11"/>
  <c r="P1116" i="11"/>
  <c r="P1124" i="11"/>
  <c r="P1132" i="11"/>
  <c r="P1140" i="11"/>
  <c r="P1148" i="11"/>
  <c r="P1156" i="11"/>
  <c r="P1164" i="11"/>
  <c r="P1172" i="11"/>
  <c r="P1180" i="11"/>
  <c r="P1188" i="11"/>
  <c r="P1196" i="11"/>
  <c r="P1204" i="11"/>
  <c r="P1212" i="11"/>
  <c r="P1220" i="11"/>
  <c r="P1228" i="11"/>
  <c r="P1236" i="11"/>
  <c r="P1244" i="11"/>
  <c r="P1252" i="11"/>
  <c r="P1260" i="11"/>
  <c r="P1268" i="11"/>
  <c r="P1276" i="11"/>
  <c r="P1284" i="11"/>
  <c r="P1292" i="11"/>
  <c r="P1300" i="11"/>
  <c r="P1308" i="11"/>
  <c r="P1316" i="11"/>
  <c r="P1324" i="11"/>
  <c r="P1332" i="11"/>
  <c r="P1340" i="11"/>
  <c r="P1348" i="11"/>
  <c r="P1356" i="11"/>
  <c r="P1364" i="11"/>
  <c r="P1372" i="11"/>
  <c r="P1380" i="11"/>
  <c r="P1388" i="11"/>
  <c r="P1396" i="11"/>
  <c r="P1404" i="11"/>
  <c r="P1412" i="11"/>
  <c r="P1420" i="11"/>
  <c r="P1428" i="11"/>
  <c r="P1436" i="11"/>
  <c r="P1444" i="11"/>
  <c r="P1452" i="11"/>
  <c r="P1460" i="11"/>
  <c r="P1468" i="11"/>
  <c r="P1476" i="11"/>
  <c r="P1484" i="11"/>
  <c r="P1492" i="11"/>
  <c r="P1500" i="11"/>
  <c r="P1508" i="11"/>
  <c r="P1516" i="11"/>
  <c r="P1524" i="11"/>
  <c r="P1532" i="11"/>
  <c r="P1540" i="11"/>
  <c r="P1548" i="11"/>
  <c r="P1556" i="11"/>
  <c r="P1564" i="11"/>
  <c r="P1572" i="11"/>
  <c r="P1580" i="11"/>
  <c r="P1588" i="11"/>
  <c r="P1596" i="11"/>
  <c r="P1604" i="11"/>
  <c r="P1612" i="11"/>
  <c r="P1620" i="11"/>
  <c r="P1628" i="11"/>
  <c r="P1636" i="11"/>
  <c r="P1644" i="11"/>
  <c r="P1652" i="11"/>
  <c r="P1660" i="11"/>
  <c r="P1668" i="11"/>
  <c r="P1676" i="11"/>
  <c r="P1684" i="11"/>
  <c r="P1692" i="11"/>
  <c r="P1700" i="11"/>
  <c r="P1708" i="11"/>
  <c r="P1716" i="11"/>
  <c r="P1724" i="11"/>
  <c r="P1732" i="11"/>
  <c r="P1740" i="11"/>
  <c r="P1748" i="11"/>
  <c r="P1756" i="11"/>
  <c r="P1764" i="11"/>
  <c r="P1772" i="11"/>
  <c r="P1780" i="11"/>
  <c r="P1788" i="11"/>
  <c r="P1796" i="11"/>
  <c r="P1804" i="11"/>
  <c r="P1812" i="11"/>
  <c r="P1820" i="11"/>
  <c r="P1828" i="11"/>
  <c r="P1836" i="11"/>
  <c r="P1844" i="11"/>
  <c r="P1852" i="11"/>
  <c r="P1860" i="11"/>
  <c r="P1868" i="11"/>
  <c r="P1876" i="11"/>
  <c r="P1884" i="11"/>
  <c r="P1892" i="11"/>
  <c r="P1900" i="11"/>
  <c r="P1908" i="11"/>
  <c r="P1916" i="11"/>
  <c r="P1924" i="11"/>
  <c r="P1932" i="11"/>
  <c r="P1940" i="11"/>
  <c r="P1948" i="11"/>
  <c r="P1956" i="11"/>
  <c r="P1964" i="11"/>
  <c r="P1972" i="11"/>
  <c r="P1980" i="11"/>
  <c r="P1988" i="11"/>
  <c r="P1996" i="11"/>
  <c r="P2004" i="11"/>
  <c r="P2012" i="11"/>
  <c r="P2020" i="11"/>
  <c r="P2028" i="11"/>
  <c r="P2036" i="11"/>
  <c r="P2044" i="11"/>
  <c r="P2052" i="11"/>
  <c r="P2060" i="11"/>
  <c r="P2068" i="11"/>
  <c r="P2076" i="11"/>
  <c r="P2084" i="11"/>
  <c r="P2092" i="11"/>
  <c r="P2100" i="11"/>
  <c r="P2108" i="11"/>
  <c r="P2116" i="11"/>
  <c r="P2124" i="11"/>
  <c r="P2132" i="11"/>
  <c r="P2140" i="11"/>
  <c r="P2148" i="11"/>
  <c r="P2156" i="11"/>
  <c r="P2164" i="11"/>
  <c r="P2172" i="11"/>
  <c r="P2180" i="11"/>
  <c r="P2188" i="11"/>
  <c r="P2196" i="11"/>
  <c r="P2204" i="11"/>
  <c r="P2212" i="11"/>
  <c r="P2220" i="11"/>
  <c r="P2228" i="11"/>
  <c r="P2236" i="11"/>
  <c r="P2244" i="11"/>
  <c r="P2252" i="11"/>
  <c r="P2260" i="11"/>
  <c r="P2268" i="11"/>
  <c r="P2276" i="11"/>
  <c r="P2284" i="11"/>
  <c r="P2292" i="11"/>
  <c r="P2300" i="11"/>
  <c r="P2308" i="11"/>
  <c r="P2316" i="11"/>
  <c r="P2324" i="11"/>
  <c r="P2332" i="11"/>
  <c r="P2340" i="11"/>
  <c r="P2348" i="11"/>
  <c r="P2356" i="11"/>
  <c r="P2364" i="11"/>
  <c r="P2372" i="11"/>
  <c r="P2380" i="11"/>
  <c r="P2388" i="11"/>
  <c r="P2396" i="11"/>
  <c r="P2404" i="11"/>
  <c r="P2412" i="11"/>
  <c r="P2420" i="11"/>
  <c r="P2428" i="11"/>
  <c r="P2436" i="11"/>
  <c r="P2444" i="11"/>
  <c r="P2452" i="11"/>
  <c r="P2460" i="11"/>
  <c r="P2468" i="11"/>
  <c r="P2476" i="11"/>
  <c r="P2484" i="11"/>
  <c r="P2492" i="11"/>
  <c r="P2500" i="11"/>
  <c r="P2508" i="11"/>
  <c r="P2516" i="11"/>
  <c r="P2524" i="11"/>
  <c r="P2532" i="11"/>
  <c r="P2540" i="11"/>
  <c r="P2548" i="11"/>
  <c r="P2556" i="11"/>
  <c r="P2564" i="11"/>
  <c r="P2572" i="11"/>
  <c r="P2580" i="11"/>
  <c r="P2588" i="11"/>
  <c r="P2596" i="11"/>
  <c r="P2604" i="11"/>
  <c r="P2612" i="11"/>
  <c r="P2620" i="11"/>
  <c r="P2628" i="11"/>
  <c r="P2636" i="11"/>
  <c r="P2644" i="11"/>
  <c r="P2652" i="11"/>
  <c r="P2660" i="11"/>
  <c r="P2668" i="11"/>
  <c r="P2676" i="11"/>
  <c r="P2684" i="11"/>
  <c r="P2692" i="11"/>
  <c r="P2700" i="11"/>
  <c r="P2708" i="11"/>
  <c r="P2716" i="11"/>
  <c r="P2724" i="11"/>
  <c r="P2732" i="11"/>
  <c r="P2740" i="11"/>
  <c r="P2748" i="11"/>
  <c r="P2756" i="11"/>
  <c r="P2764" i="11"/>
  <c r="P2772" i="11"/>
  <c r="P2780" i="11"/>
  <c r="P2788" i="11"/>
  <c r="P2796" i="11"/>
  <c r="P2804" i="11"/>
  <c r="P2812" i="11"/>
  <c r="P2820" i="11"/>
  <c r="P2828" i="11"/>
  <c r="P2836" i="11"/>
  <c r="P2844" i="11"/>
  <c r="P2852" i="11"/>
  <c r="P2860" i="11"/>
  <c r="P2868" i="11"/>
  <c r="P2876" i="11"/>
  <c r="P2884" i="11"/>
  <c r="P2892" i="11"/>
  <c r="P2900" i="11"/>
  <c r="P2908" i="11"/>
  <c r="P2916" i="11"/>
  <c r="P2924" i="11"/>
  <c r="P2932" i="11"/>
  <c r="P2940" i="11"/>
  <c r="P2948" i="11"/>
  <c r="P2956" i="11"/>
  <c r="P2964" i="11"/>
  <c r="P2972" i="11"/>
  <c r="P2980" i="11"/>
  <c r="P2988" i="11"/>
  <c r="P2996" i="11"/>
  <c r="P3004" i="11"/>
  <c r="P3012" i="11"/>
  <c r="P3020" i="11"/>
  <c r="P3028" i="11"/>
  <c r="P3036" i="11"/>
  <c r="P3044" i="11"/>
  <c r="P3052" i="11"/>
  <c r="P3060" i="11"/>
  <c r="P3068" i="11"/>
  <c r="P3076" i="11"/>
  <c r="P3084" i="11"/>
  <c r="P3092" i="11"/>
  <c r="P3100" i="11"/>
  <c r="P3108" i="11"/>
  <c r="P3116" i="11"/>
  <c r="P3124" i="11"/>
  <c r="P3132" i="11"/>
  <c r="P3140" i="11"/>
  <c r="P3148" i="11"/>
  <c r="P3156" i="11"/>
  <c r="P3164" i="11"/>
  <c r="P3172" i="11"/>
  <c r="P3180" i="11"/>
  <c r="P3188" i="11"/>
  <c r="P3196" i="11"/>
  <c r="P3204" i="11"/>
  <c r="P3212" i="11"/>
  <c r="P3220" i="11"/>
  <c r="P3228" i="11"/>
  <c r="P3236" i="11"/>
  <c r="P3244" i="11"/>
  <c r="P3252" i="11"/>
  <c r="P3260" i="11"/>
  <c r="P3268" i="11"/>
  <c r="P3276" i="11"/>
  <c r="P3284" i="11"/>
  <c r="P3292" i="11"/>
  <c r="P3300" i="11"/>
  <c r="P3308" i="11"/>
  <c r="P3316" i="11"/>
  <c r="P3324" i="11"/>
  <c r="P3332" i="11"/>
  <c r="P3340" i="11"/>
  <c r="P3348" i="11"/>
  <c r="P3356" i="11"/>
  <c r="P3364" i="11"/>
  <c r="P3372" i="11"/>
  <c r="P3380" i="11"/>
  <c r="P3388" i="11"/>
  <c r="P3396" i="11"/>
  <c r="P3404" i="11"/>
  <c r="P3412" i="11"/>
  <c r="P3420" i="11"/>
  <c r="P3428" i="11"/>
  <c r="P3436" i="11"/>
  <c r="P3444" i="11"/>
  <c r="P3452" i="11"/>
  <c r="P3460" i="11"/>
  <c r="P3468" i="11"/>
  <c r="P3476" i="11"/>
  <c r="P3484" i="11"/>
  <c r="P3492" i="11"/>
  <c r="P3500" i="11"/>
  <c r="P3508" i="11"/>
  <c r="P3516" i="11"/>
  <c r="P3524" i="11"/>
  <c r="P3532" i="11"/>
  <c r="P3540" i="11"/>
  <c r="P3548" i="11"/>
  <c r="P3556" i="11"/>
  <c r="P3564" i="11"/>
  <c r="P3572" i="11"/>
  <c r="P3580" i="11"/>
  <c r="P3588" i="11"/>
  <c r="P3596" i="11"/>
  <c r="P3604" i="11"/>
  <c r="P3612" i="11"/>
  <c r="P3620" i="11"/>
  <c r="P3628" i="11"/>
  <c r="P3636" i="11"/>
  <c r="P3644" i="11"/>
  <c r="P3652" i="11"/>
  <c r="P3660" i="11"/>
  <c r="P3668" i="11"/>
  <c r="P3676" i="11"/>
  <c r="P3684" i="11"/>
  <c r="P3692" i="11"/>
  <c r="P3700" i="11"/>
  <c r="P3708" i="11"/>
  <c r="P3716" i="11"/>
  <c r="P3724" i="11"/>
  <c r="P3732" i="11"/>
  <c r="P3740" i="11"/>
  <c r="P3748" i="11"/>
  <c r="P3756" i="11"/>
  <c r="P3764" i="11"/>
  <c r="P3772" i="11"/>
  <c r="P3780" i="11"/>
  <c r="P3788" i="11"/>
  <c r="P3796" i="11"/>
  <c r="P3804" i="11"/>
  <c r="P3812" i="11"/>
  <c r="P3820" i="11"/>
  <c r="P3828" i="11"/>
  <c r="P3836" i="11"/>
  <c r="P3844" i="11"/>
  <c r="P3852" i="11"/>
  <c r="P3860" i="11"/>
  <c r="P3868" i="11"/>
  <c r="P3876" i="11"/>
  <c r="P3884" i="11"/>
  <c r="P3892" i="11"/>
  <c r="P3900" i="11"/>
  <c r="P3908" i="11"/>
  <c r="P3916" i="11"/>
  <c r="P3924" i="11"/>
  <c r="P3932" i="11"/>
  <c r="P3940" i="11"/>
  <c r="P3948" i="11"/>
  <c r="P3956" i="11"/>
  <c r="P3964" i="11"/>
  <c r="P3972" i="11"/>
  <c r="P3980" i="11"/>
  <c r="P3988" i="11"/>
  <c r="P3996" i="11"/>
  <c r="P4004" i="11"/>
  <c r="P4012" i="11"/>
  <c r="P4020" i="11"/>
  <c r="P4028" i="11"/>
  <c r="P4036" i="11"/>
  <c r="P4044" i="11"/>
  <c r="P4052" i="11"/>
  <c r="P4060" i="11"/>
  <c r="P4068" i="11"/>
  <c r="P4076" i="11"/>
  <c r="P4084" i="11"/>
  <c r="P4092" i="11"/>
  <c r="P4100" i="11"/>
  <c r="P4108" i="11"/>
  <c r="P4116" i="11"/>
  <c r="P4124" i="11"/>
  <c r="P4132" i="11"/>
  <c r="P4140" i="11"/>
  <c r="P4148" i="11"/>
  <c r="P4156" i="11"/>
  <c r="P4164" i="11"/>
  <c r="P4172" i="11"/>
  <c r="P4180" i="11"/>
  <c r="P4188" i="11"/>
  <c r="P4196" i="11"/>
  <c r="P4204" i="11"/>
  <c r="P4212" i="11"/>
  <c r="P4220" i="11"/>
  <c r="P4228" i="11"/>
  <c r="P4236" i="11"/>
  <c r="P4244" i="11"/>
  <c r="P4252" i="11"/>
  <c r="P4260" i="11"/>
  <c r="P4268" i="11"/>
  <c r="P4276" i="11"/>
  <c r="P4284" i="11"/>
  <c r="P4292" i="11"/>
  <c r="P4300" i="11"/>
  <c r="P4308" i="11"/>
  <c r="P4316" i="11"/>
  <c r="P4324" i="11"/>
  <c r="P4332" i="11"/>
  <c r="P4340" i="11"/>
  <c r="P4348" i="11"/>
  <c r="P4356" i="11"/>
  <c r="P4364" i="11"/>
  <c r="P4372" i="11"/>
  <c r="P4380" i="11"/>
  <c r="P4388" i="11"/>
  <c r="P4396" i="11"/>
  <c r="P4404" i="11"/>
  <c r="P4412" i="11"/>
  <c r="P4420" i="11"/>
  <c r="P4428" i="11"/>
  <c r="P4436" i="11"/>
  <c r="P4444" i="11"/>
  <c r="P4452" i="11"/>
  <c r="P4460" i="11"/>
  <c r="P4468" i="11"/>
  <c r="P4476" i="11"/>
  <c r="P4484" i="11"/>
  <c r="P4492" i="11"/>
  <c r="P4500" i="11"/>
  <c r="P4508" i="11"/>
  <c r="P4516" i="11"/>
  <c r="P4524" i="11"/>
  <c r="P4532" i="11"/>
  <c r="P4540" i="11"/>
  <c r="P4548" i="11"/>
  <c r="P4556" i="11"/>
  <c r="P4564" i="11"/>
  <c r="P4572" i="11"/>
  <c r="P4580" i="11"/>
  <c r="P4588" i="11"/>
  <c r="P4596" i="11"/>
  <c r="P4604" i="11"/>
  <c r="P4612" i="11"/>
  <c r="P4620" i="11"/>
  <c r="P4628" i="11"/>
  <c r="P4636" i="11"/>
  <c r="P4644" i="11"/>
  <c r="P4652" i="11"/>
  <c r="P4660" i="11"/>
  <c r="P4668" i="11"/>
  <c r="P4676" i="11"/>
  <c r="P4684" i="11"/>
  <c r="P4692" i="11"/>
  <c r="P4700" i="11"/>
  <c r="P4708" i="11"/>
  <c r="P4716" i="11"/>
  <c r="P4724" i="11"/>
  <c r="P4732" i="11"/>
  <c r="P4740" i="11"/>
  <c r="P4748" i="11"/>
  <c r="P4756" i="11"/>
  <c r="P4764" i="11"/>
  <c r="P4772" i="11"/>
  <c r="P4780" i="11"/>
  <c r="P4788" i="11"/>
  <c r="P4796" i="11"/>
  <c r="P4804" i="11"/>
  <c r="P4812" i="11"/>
  <c r="P4820" i="11"/>
  <c r="P4828" i="11"/>
  <c r="P4836" i="11"/>
  <c r="P4844" i="11"/>
  <c r="P4852" i="11"/>
  <c r="P4860" i="11"/>
  <c r="P4868" i="11"/>
  <c r="P4876" i="11"/>
  <c r="P4884" i="11"/>
  <c r="P4892" i="11"/>
  <c r="P4900" i="11"/>
  <c r="P4908" i="11"/>
  <c r="P4916" i="11"/>
  <c r="P4924" i="11"/>
  <c r="P4932" i="11"/>
  <c r="P4940" i="11"/>
  <c r="P4948" i="11"/>
  <c r="P4956" i="11"/>
  <c r="P4964" i="11"/>
  <c r="P4972" i="11"/>
  <c r="P4980" i="11"/>
  <c r="P4988" i="11"/>
  <c r="P4996" i="11"/>
  <c r="P5004" i="11"/>
  <c r="C4" i="9"/>
  <c r="D4" i="9"/>
  <c r="S4" i="9" s="1"/>
  <c r="E4" i="9"/>
  <c r="F4" i="9"/>
  <c r="C5" i="9"/>
  <c r="D5" i="9"/>
  <c r="E5" i="9"/>
  <c r="F5" i="9"/>
  <c r="G80" i="13" l="1"/>
  <c r="H102" i="13"/>
  <c r="G4" i="9"/>
  <c r="H4" i="9"/>
  <c r="H5" i="9"/>
  <c r="G5" i="9"/>
  <c r="A7" i="12"/>
  <c r="A6" i="12"/>
  <c r="Z2636" i="11"/>
  <c r="AA2636" i="11" s="1"/>
  <c r="T15" i="11"/>
  <c r="U15" i="11" s="1"/>
  <c r="W15" i="11"/>
  <c r="X15" i="11" s="1"/>
  <c r="P8" i="11"/>
  <c r="N5" i="9"/>
  <c r="J5" i="9"/>
  <c r="J4" i="9"/>
  <c r="P4" i="9" s="1"/>
  <c r="K4" i="9"/>
  <c r="Q4" i="9" s="1"/>
  <c r="N7" i="9" s="1"/>
  <c r="K5" i="9"/>
  <c r="T4" i="9"/>
  <c r="O4" i="9" s="1"/>
  <c r="I5" i="9"/>
  <c r="M5" i="9" l="1"/>
  <c r="A8" i="12"/>
  <c r="T16" i="11"/>
  <c r="U16" i="11" s="1"/>
  <c r="Z2637" i="11"/>
  <c r="AA2637" i="11" s="1"/>
  <c r="W16" i="11"/>
  <c r="X16" i="11" s="1"/>
  <c r="L5" i="9"/>
  <c r="R4" i="9"/>
  <c r="L4" i="9" s="1"/>
  <c r="N4" i="9"/>
  <c r="V5" i="9"/>
  <c r="O5" i="9" s="1"/>
  <c r="G31" i="3" s="1"/>
  <c r="U4" i="9"/>
  <c r="I4" i="9" s="1"/>
  <c r="N17" i="9" l="1" a="1"/>
  <c r="N17" i="9" s="1"/>
  <c r="M4" i="9"/>
  <c r="N19" i="9" a="1"/>
  <c r="N19" i="9" s="1"/>
  <c r="A4" i="12"/>
  <c r="A9" i="12" s="1"/>
  <c r="Z2638" i="11"/>
  <c r="AA2638" i="11" s="1"/>
  <c r="W17" i="11"/>
  <c r="X17" i="11" s="1"/>
  <c r="T17" i="11"/>
  <c r="U17" i="11" s="1"/>
  <c r="G25" i="3" l="1"/>
  <c r="H18" i="13" s="1"/>
  <c r="H132" i="13" s="1"/>
  <c r="G46" i="9"/>
  <c r="N18" i="9" a="1"/>
  <c r="N18" i="9" s="1"/>
  <c r="G27" i="3" s="1"/>
  <c r="H27" i="3" s="1"/>
  <c r="N16" i="9" a="1"/>
  <c r="N16" i="9" s="1"/>
  <c r="G26" i="3" s="1"/>
  <c r="H19" i="13" s="1"/>
  <c r="H133" i="13" s="1"/>
  <c r="G40" i="9"/>
  <c r="H42" i="5"/>
  <c r="H39" i="5"/>
  <c r="H36" i="5"/>
  <c r="T18" i="11"/>
  <c r="U18" i="11" s="1"/>
  <c r="W18" i="11"/>
  <c r="X18" i="11" s="1"/>
  <c r="Z2639" i="11"/>
  <c r="AA2639" i="11" s="1"/>
  <c r="H33" i="5" l="1"/>
  <c r="H26" i="3"/>
  <c r="H45" i="5"/>
  <c r="H66" i="5"/>
  <c r="H18" i="5"/>
  <c r="H30" i="5"/>
  <c r="H44" i="5"/>
  <c r="H32" i="5"/>
  <c r="H41" i="5"/>
  <c r="H29" i="5"/>
  <c r="H38" i="5"/>
  <c r="H35" i="5"/>
  <c r="H53" i="5"/>
  <c r="H20" i="5"/>
  <c r="H17" i="5"/>
  <c r="H65" i="5"/>
  <c r="Z2640" i="11"/>
  <c r="AA2640" i="11" s="1"/>
  <c r="W19" i="11"/>
  <c r="X19" i="11" s="1"/>
  <c r="T19" i="11"/>
  <c r="U19" i="11" s="1"/>
  <c r="H67" i="5" l="1"/>
  <c r="H68" i="5" s="1"/>
  <c r="H23" i="5"/>
  <c r="H47" i="5"/>
  <c r="H56" i="5"/>
  <c r="H25" i="3"/>
  <c r="T20" i="11"/>
  <c r="U20" i="11" s="1"/>
  <c r="W20" i="11"/>
  <c r="X20" i="11" s="1"/>
  <c r="Z2641" i="11"/>
  <c r="AA2641" i="11" s="1"/>
  <c r="H77" i="5" l="1"/>
  <c r="H76" i="5"/>
  <c r="H57" i="5"/>
  <c r="H75" i="5"/>
  <c r="H48" i="5"/>
  <c r="H74" i="5"/>
  <c r="H24" i="5"/>
  <c r="Z2642" i="11"/>
  <c r="AA2642" i="11" s="1"/>
  <c r="W21" i="11"/>
  <c r="X21" i="11" s="1"/>
  <c r="T21" i="11"/>
  <c r="U21" i="11" s="1"/>
  <c r="H78" i="5" l="1"/>
  <c r="I75" i="5" s="1"/>
  <c r="W22" i="11"/>
  <c r="X22" i="11" s="1"/>
  <c r="Z2643" i="11"/>
  <c r="AA2643" i="11" s="1"/>
  <c r="T22" i="11"/>
  <c r="U22" i="11" s="1"/>
  <c r="I77" i="5" l="1"/>
  <c r="I74" i="5"/>
  <c r="I76" i="5"/>
  <c r="H79" i="5"/>
  <c r="T23" i="11"/>
  <c r="U23" i="11" s="1"/>
  <c r="Z2644" i="11"/>
  <c r="AA2644" i="11" s="1"/>
  <c r="W23" i="11"/>
  <c r="X23" i="11" s="1"/>
  <c r="W24" i="11" l="1"/>
  <c r="X24" i="11" s="1"/>
  <c r="Z2645" i="11"/>
  <c r="AA2645" i="11" s="1"/>
  <c r="T24" i="11"/>
  <c r="U24" i="11" s="1"/>
  <c r="Z2646" i="11" l="1"/>
  <c r="AA2646" i="11" s="1"/>
  <c r="W25" i="11"/>
  <c r="X25" i="11" s="1"/>
  <c r="T25" i="11"/>
  <c r="U25" i="11" s="1"/>
  <c r="T26" i="11" l="1"/>
  <c r="U26" i="11" s="1"/>
  <c r="W26" i="11"/>
  <c r="X26" i="11" s="1"/>
  <c r="Z2647" i="11"/>
  <c r="AA2647" i="11" s="1"/>
  <c r="Z2648" i="11" l="1"/>
  <c r="AA2648" i="11" s="1"/>
  <c r="W27" i="11"/>
  <c r="X27" i="11" s="1"/>
  <c r="T27" i="11"/>
  <c r="U27" i="11" s="1"/>
  <c r="T28" i="11" l="1"/>
  <c r="U28" i="11" s="1"/>
  <c r="W28" i="11"/>
  <c r="X28" i="11" s="1"/>
  <c r="Z2649" i="11"/>
  <c r="AA2649" i="11" s="1"/>
  <c r="Z2650" i="11" l="1"/>
  <c r="AA2650" i="11" s="1"/>
  <c r="W29" i="11"/>
  <c r="X29" i="11" s="1"/>
  <c r="T29" i="11"/>
  <c r="U29" i="11" s="1"/>
  <c r="T30" i="11" l="1"/>
  <c r="U30" i="11" s="1"/>
  <c r="Z2651" i="11"/>
  <c r="AA2651" i="11" s="1"/>
  <c r="W30" i="11"/>
  <c r="X30" i="11" s="1"/>
  <c r="W31" i="11" l="1"/>
  <c r="X31" i="11" s="1"/>
  <c r="Z2652" i="11"/>
  <c r="AA2652" i="11" s="1"/>
  <c r="T31" i="11"/>
  <c r="U31" i="11" s="1"/>
  <c r="T32" i="11" l="1"/>
  <c r="U32" i="11" s="1"/>
  <c r="Z2653" i="11"/>
  <c r="AA2653" i="11" s="1"/>
  <c r="W32" i="11"/>
  <c r="X32" i="11" s="1"/>
  <c r="Z2654" i="11" l="1"/>
  <c r="AA2654" i="11" s="1"/>
  <c r="W33" i="11"/>
  <c r="X33" i="11" s="1"/>
  <c r="T33" i="11"/>
  <c r="U33" i="11" s="1"/>
  <c r="Z2655" i="11" l="1"/>
  <c r="AA2655" i="11" s="1"/>
  <c r="T34" i="11"/>
  <c r="U34" i="11" s="1"/>
  <c r="W34" i="11"/>
  <c r="X34" i="11" s="1"/>
  <c r="Z2656" i="11" l="1"/>
  <c r="AA2656" i="11" s="1"/>
  <c r="W35" i="11"/>
  <c r="X35" i="11" s="1"/>
  <c r="T35" i="11"/>
  <c r="U35" i="11" s="1"/>
  <c r="W36" i="11" l="1"/>
  <c r="X36" i="11" s="1"/>
  <c r="Z2657" i="11"/>
  <c r="AA2657" i="11" s="1"/>
  <c r="T36" i="11"/>
  <c r="U36" i="11" s="1"/>
  <c r="T37" i="11" l="1"/>
  <c r="U37" i="11" s="1"/>
  <c r="Z2658" i="11"/>
  <c r="AA2658" i="11" s="1"/>
  <c r="W37" i="11"/>
  <c r="X37" i="11" s="1"/>
  <c r="W38" i="11" l="1"/>
  <c r="X38" i="11" s="1"/>
  <c r="Z2659" i="11"/>
  <c r="AA2659" i="11" s="1"/>
  <c r="T38" i="11"/>
  <c r="U38" i="11" s="1"/>
  <c r="Z2660" i="11" l="1"/>
  <c r="AA2660" i="11" s="1"/>
  <c r="W39" i="11"/>
  <c r="X39" i="11" s="1"/>
  <c r="T39" i="11"/>
  <c r="U39" i="11" s="1"/>
  <c r="W40" i="11" l="1"/>
  <c r="X40" i="11" s="1"/>
  <c r="T40" i="11"/>
  <c r="U40" i="11" s="1"/>
  <c r="Z2661" i="11"/>
  <c r="AA2661" i="11" s="1"/>
  <c r="Z2662" i="11" l="1"/>
  <c r="AA2662" i="11" s="1"/>
  <c r="T41" i="11"/>
  <c r="U41" i="11" s="1"/>
  <c r="W41" i="11"/>
  <c r="X41" i="11" s="1"/>
  <c r="W42" i="11" l="1"/>
  <c r="X42" i="11" s="1"/>
  <c r="T42" i="11"/>
  <c r="U42" i="11" s="1"/>
  <c r="Z2663" i="11"/>
  <c r="AA2663" i="11" s="1"/>
  <c r="Z2664" i="11" l="1"/>
  <c r="AA2664" i="11" s="1"/>
  <c r="T43" i="11"/>
  <c r="U43" i="11" s="1"/>
  <c r="W43" i="11"/>
  <c r="X43" i="11" s="1"/>
  <c r="W44" i="11" l="1"/>
  <c r="X44" i="11" s="1"/>
  <c r="Z2665" i="11"/>
  <c r="AA2665" i="11" s="1"/>
  <c r="T44" i="11"/>
  <c r="U44" i="11" s="1"/>
  <c r="T45" i="11" l="1"/>
  <c r="U45" i="11" s="1"/>
  <c r="Z2666" i="11"/>
  <c r="AA2666" i="11" s="1"/>
  <c r="W45" i="11"/>
  <c r="X45" i="11" s="1"/>
  <c r="Z2667" i="11" l="1"/>
  <c r="AA2667" i="11" s="1"/>
  <c r="T46" i="11"/>
  <c r="U46" i="11" s="1"/>
  <c r="W46" i="11"/>
  <c r="X46" i="11" s="1"/>
  <c r="W47" i="11" l="1"/>
  <c r="X47" i="11" s="1"/>
  <c r="Z2668" i="11"/>
  <c r="AA2668" i="11" s="1"/>
  <c r="T47" i="11"/>
  <c r="U47" i="11" s="1"/>
  <c r="Z2669" i="11" l="1"/>
  <c r="AA2669" i="11" s="1"/>
  <c r="T48" i="11"/>
  <c r="U48" i="11" s="1"/>
  <c r="W48" i="11"/>
  <c r="X48" i="11" s="1"/>
  <c r="T49" i="11" l="1"/>
  <c r="U49" i="11" s="1"/>
  <c r="Z2670" i="11"/>
  <c r="AA2670" i="11" s="1"/>
  <c r="W49" i="11"/>
  <c r="X49" i="11" s="1"/>
  <c r="W50" i="11" l="1"/>
  <c r="X50" i="11" s="1"/>
  <c r="Z2671" i="11"/>
  <c r="AA2671" i="11" s="1"/>
  <c r="T50" i="11"/>
  <c r="U50" i="11" s="1"/>
  <c r="W51" i="11" l="1"/>
  <c r="X51" i="11" s="1"/>
  <c r="T51" i="11"/>
  <c r="U51" i="11" s="1"/>
  <c r="Z2672" i="11"/>
  <c r="AA2672" i="11" s="1"/>
  <c r="Z2673" i="11" l="1"/>
  <c r="AA2673" i="11" s="1"/>
  <c r="T52" i="11"/>
  <c r="U52" i="11" s="1"/>
  <c r="W52" i="11"/>
  <c r="X52" i="11" s="1"/>
  <c r="T53" i="11" l="1"/>
  <c r="U53" i="11" s="1"/>
  <c r="W53" i="11"/>
  <c r="X53" i="11" s="1"/>
  <c r="Z2674" i="11"/>
  <c r="AA2674" i="11" s="1"/>
  <c r="Z2675" i="11" l="1"/>
  <c r="AA2675" i="11" s="1"/>
  <c r="T54" i="11"/>
  <c r="U54" i="11" s="1"/>
  <c r="W54" i="11"/>
  <c r="X54" i="11" s="1"/>
  <c r="Z2676" i="11" l="1"/>
  <c r="AA2676" i="11" s="1"/>
  <c r="W55" i="11"/>
  <c r="X55" i="11" s="1"/>
  <c r="T55" i="11"/>
  <c r="U55" i="11" s="1"/>
  <c r="T56" i="11" l="1"/>
  <c r="U56" i="11" s="1"/>
  <c r="W56" i="11"/>
  <c r="X56" i="11" s="1"/>
  <c r="Z2677" i="11"/>
  <c r="AA2677" i="11" s="1"/>
  <c r="Z2678" i="11" l="1"/>
  <c r="AA2678" i="11" s="1"/>
  <c r="W57" i="11"/>
  <c r="X57" i="11" s="1"/>
  <c r="T57" i="11"/>
  <c r="U57" i="11" s="1"/>
  <c r="T58" i="11" l="1"/>
  <c r="U58" i="11" s="1"/>
  <c r="W58" i="11"/>
  <c r="X58" i="11" s="1"/>
  <c r="Z2679" i="11"/>
  <c r="AA2679" i="11" s="1"/>
  <c r="W59" i="11" l="1"/>
  <c r="X59" i="11" s="1"/>
  <c r="T59" i="11"/>
  <c r="U59" i="11" s="1"/>
  <c r="Z2680" i="11"/>
  <c r="AA2680" i="11" s="1"/>
  <c r="Z2681" i="11" l="1"/>
  <c r="AA2681" i="11" s="1"/>
  <c r="T60" i="11"/>
  <c r="U60" i="11" s="1"/>
  <c r="W60" i="11"/>
  <c r="X60" i="11" s="1"/>
  <c r="W61" i="11" l="1"/>
  <c r="X61" i="11" s="1"/>
  <c r="T61" i="11"/>
  <c r="U61" i="11" s="1"/>
  <c r="Z2682" i="11"/>
  <c r="AA2682" i="11" s="1"/>
  <c r="Z2683" i="11" l="1"/>
  <c r="AA2683" i="11" s="1"/>
  <c r="T62" i="11"/>
  <c r="U62" i="11" s="1"/>
  <c r="W62" i="11"/>
  <c r="X62" i="11" s="1"/>
  <c r="T63" i="11" l="1"/>
  <c r="U63" i="11" s="1"/>
  <c r="Z2684" i="11"/>
  <c r="AA2684" i="11" s="1"/>
  <c r="W63" i="11"/>
  <c r="X63" i="11" s="1"/>
  <c r="W64" i="11" l="1"/>
  <c r="X64" i="11" s="1"/>
  <c r="Z2685" i="11"/>
  <c r="AA2685" i="11" s="1"/>
  <c r="T64" i="11"/>
  <c r="U64" i="11" s="1"/>
  <c r="T65" i="11" l="1"/>
  <c r="U65" i="11" s="1"/>
  <c r="Z2686" i="11"/>
  <c r="AA2686" i="11" s="1"/>
  <c r="W65" i="11"/>
  <c r="X65" i="11" s="1"/>
  <c r="Z2687" i="11" l="1"/>
  <c r="AA2687" i="11" s="1"/>
  <c r="T66" i="11"/>
  <c r="U66" i="11" s="1"/>
  <c r="W66" i="11"/>
  <c r="X66" i="11" s="1"/>
  <c r="T67" i="11" l="1"/>
  <c r="U67" i="11" s="1"/>
  <c r="Z2688" i="11"/>
  <c r="AA2688" i="11" s="1"/>
  <c r="W67" i="11"/>
  <c r="X67" i="11" s="1"/>
  <c r="Z2689" i="11" l="1"/>
  <c r="AA2689" i="11" s="1"/>
  <c r="W68" i="11"/>
  <c r="X68" i="11" s="1"/>
  <c r="T68" i="11"/>
  <c r="U68" i="11" s="1"/>
  <c r="T69" i="11" l="1"/>
  <c r="U69" i="11" s="1"/>
  <c r="W69" i="11"/>
  <c r="X69" i="11" s="1"/>
  <c r="Z2690" i="11"/>
  <c r="AA2690" i="11" s="1"/>
  <c r="W70" i="11" l="1"/>
  <c r="X70" i="11" s="1"/>
  <c r="T70" i="11"/>
  <c r="U70" i="11" s="1"/>
  <c r="Z2691" i="11"/>
  <c r="AA2691" i="11" s="1"/>
  <c r="T71" i="11" l="1"/>
  <c r="U71" i="11" s="1"/>
  <c r="W71" i="11"/>
  <c r="X71" i="11" s="1"/>
  <c r="Z2692" i="11"/>
  <c r="AA2692" i="11" s="1"/>
  <c r="Z2693" i="11" l="1"/>
  <c r="AA2693" i="11" s="1"/>
  <c r="W72" i="11"/>
  <c r="X72" i="11" s="1"/>
  <c r="T72" i="11"/>
  <c r="U72" i="11" s="1"/>
  <c r="T73" i="11" l="1"/>
  <c r="U73" i="11" s="1"/>
  <c r="Z2694" i="11"/>
  <c r="AA2694" i="11" s="1"/>
  <c r="W73" i="11"/>
  <c r="X73" i="11" s="1"/>
  <c r="W74" i="11" l="1"/>
  <c r="X74" i="11" s="1"/>
  <c r="Z2695" i="11"/>
  <c r="AA2695" i="11" s="1"/>
  <c r="T74" i="11"/>
  <c r="U74" i="11" s="1"/>
  <c r="T75" i="11" l="1"/>
  <c r="U75" i="11" s="1"/>
  <c r="W75" i="11"/>
  <c r="X75" i="11" s="1"/>
  <c r="Z2696" i="11"/>
  <c r="AA2696" i="11" s="1"/>
  <c r="Z2697" i="11" l="1"/>
  <c r="AA2697" i="11" s="1"/>
  <c r="W76" i="11"/>
  <c r="X76" i="11" s="1"/>
  <c r="T76" i="11"/>
  <c r="U76" i="11" s="1"/>
  <c r="W77" i="11" l="1"/>
  <c r="X77" i="11" s="1"/>
  <c r="Z2698" i="11"/>
  <c r="AA2698" i="11" s="1"/>
  <c r="T77" i="11"/>
  <c r="U77" i="11" s="1"/>
  <c r="T78" i="11" l="1"/>
  <c r="U78" i="11" s="1"/>
  <c r="W78" i="11"/>
  <c r="X78" i="11" s="1"/>
  <c r="Z2699" i="11"/>
  <c r="AA2699" i="11" s="1"/>
  <c r="W79" i="11" l="1"/>
  <c r="X79" i="11" s="1"/>
  <c r="T79" i="11"/>
  <c r="U79" i="11" s="1"/>
  <c r="Z2700" i="11"/>
  <c r="AA2700" i="11" s="1"/>
  <c r="Z2701" i="11" l="1"/>
  <c r="AA2701" i="11" s="1"/>
  <c r="T80" i="11"/>
  <c r="U80" i="11" s="1"/>
  <c r="W80" i="11"/>
  <c r="X80" i="11" s="1"/>
  <c r="W81" i="11" l="1"/>
  <c r="X81" i="11" s="1"/>
  <c r="T81" i="11"/>
  <c r="U81" i="11" s="1"/>
  <c r="Z2702" i="11"/>
  <c r="AA2702" i="11" s="1"/>
  <c r="Z2703" i="11" l="1"/>
  <c r="AA2703" i="11" s="1"/>
  <c r="T82" i="11"/>
  <c r="U82" i="11" s="1"/>
  <c r="W82" i="11"/>
  <c r="X82" i="11" s="1"/>
  <c r="W83" i="11" l="1"/>
  <c r="X83" i="11" s="1"/>
  <c r="Z2704" i="11"/>
  <c r="AA2704" i="11" s="1"/>
  <c r="T83" i="11"/>
  <c r="U83" i="11" s="1"/>
  <c r="T84" i="11" l="1"/>
  <c r="U84" i="11" s="1"/>
  <c r="Z2705" i="11"/>
  <c r="AA2705" i="11" s="1"/>
  <c r="W84" i="11"/>
  <c r="X84" i="11" s="1"/>
  <c r="W85" i="11" l="1"/>
  <c r="X85" i="11" s="1"/>
  <c r="T85" i="11"/>
  <c r="U85" i="11" s="1"/>
  <c r="Z2706" i="11"/>
  <c r="AA2706" i="11" s="1"/>
  <c r="Z2707" i="11" l="1"/>
  <c r="AA2707" i="11" s="1"/>
  <c r="T86" i="11"/>
  <c r="U86" i="11" s="1"/>
  <c r="W86" i="11"/>
  <c r="X86" i="11" s="1"/>
  <c r="W87" i="11" l="1"/>
  <c r="X87" i="11" s="1"/>
  <c r="T87" i="11"/>
  <c r="U87" i="11" s="1"/>
  <c r="Z2708" i="11"/>
  <c r="AA2708" i="11" s="1"/>
  <c r="Z2709" i="11" l="1"/>
  <c r="AA2709" i="11" s="1"/>
  <c r="T88" i="11"/>
  <c r="U88" i="11" s="1"/>
  <c r="W88" i="11"/>
  <c r="X88" i="11" s="1"/>
  <c r="T89" i="11" l="1"/>
  <c r="U89" i="11" s="1"/>
  <c r="Z2710" i="11"/>
  <c r="AA2710" i="11" s="1"/>
  <c r="W89" i="11"/>
  <c r="X89" i="11" s="1"/>
  <c r="W90" i="11" l="1"/>
  <c r="X90" i="11" s="1"/>
  <c r="Z2711" i="11"/>
  <c r="AA2711" i="11" s="1"/>
  <c r="T90" i="11"/>
  <c r="U90" i="11" s="1"/>
  <c r="Z2712" i="11" l="1"/>
  <c r="AA2712" i="11" s="1"/>
  <c r="W91" i="11"/>
  <c r="X91" i="11" s="1"/>
  <c r="T91" i="11"/>
  <c r="U91" i="11" s="1"/>
  <c r="Z2713" i="11" l="1"/>
  <c r="AA2713" i="11" s="1"/>
  <c r="T92" i="11"/>
  <c r="U92" i="11" s="1"/>
  <c r="W92" i="11"/>
  <c r="X92" i="11" s="1"/>
  <c r="W93" i="11" l="1"/>
  <c r="X93" i="11" s="1"/>
  <c r="T93" i="11"/>
  <c r="U93" i="11" s="1"/>
  <c r="Z2714" i="11"/>
  <c r="AA2714" i="11" s="1"/>
  <c r="Z2715" i="11" l="1"/>
  <c r="AA2715" i="11" s="1"/>
  <c r="T94" i="11"/>
  <c r="U94" i="11" s="1"/>
  <c r="W94" i="11"/>
  <c r="X94" i="11" s="1"/>
  <c r="W95" i="11" l="1"/>
  <c r="X95" i="11" s="1"/>
  <c r="T95" i="11"/>
  <c r="U95" i="11" s="1"/>
  <c r="Z2716" i="11"/>
  <c r="AA2716" i="11" s="1"/>
  <c r="W96" i="11" l="1"/>
  <c r="X96" i="11" s="1"/>
  <c r="Z2717" i="11"/>
  <c r="AA2717" i="11" s="1"/>
  <c r="T96" i="11"/>
  <c r="U96" i="11" s="1"/>
  <c r="T97" i="11" l="1"/>
  <c r="U97" i="11" s="1"/>
  <c r="Z2718" i="11"/>
  <c r="AA2718" i="11" s="1"/>
  <c r="W97" i="11"/>
  <c r="X97" i="11" s="1"/>
  <c r="W98" i="11" l="1"/>
  <c r="X98" i="11" s="1"/>
  <c r="Z2719" i="11"/>
  <c r="AA2719" i="11" s="1"/>
  <c r="T98" i="11"/>
  <c r="U98" i="11" s="1"/>
  <c r="T99" i="11" l="1"/>
  <c r="U99" i="11" s="1"/>
  <c r="Z2720" i="11"/>
  <c r="AA2720" i="11" s="1"/>
  <c r="W99" i="11"/>
  <c r="X99" i="11" s="1"/>
  <c r="W100" i="11" l="1"/>
  <c r="X100" i="11" s="1"/>
  <c r="Z2721" i="11"/>
  <c r="AA2721" i="11" s="1"/>
  <c r="T100" i="11"/>
  <c r="U100" i="11" s="1"/>
  <c r="T101" i="11" l="1"/>
  <c r="U101" i="11" s="1"/>
  <c r="Z2722" i="11"/>
  <c r="AA2722" i="11" s="1"/>
  <c r="W101" i="11"/>
  <c r="X101" i="11" s="1"/>
  <c r="T102" i="11" l="1"/>
  <c r="U102" i="11" s="1"/>
  <c r="Z2723" i="11"/>
  <c r="AA2723" i="11" s="1"/>
  <c r="W102" i="11"/>
  <c r="X102" i="11" s="1"/>
  <c r="W103" i="11" l="1"/>
  <c r="X103" i="11" s="1"/>
  <c r="Z2724" i="11"/>
  <c r="AA2724" i="11" s="1"/>
  <c r="T103" i="11"/>
  <c r="U103" i="11" s="1"/>
  <c r="Z2725" i="11" l="1"/>
  <c r="AA2725" i="11" s="1"/>
  <c r="W104" i="11"/>
  <c r="X104" i="11" s="1"/>
  <c r="T104" i="11"/>
  <c r="U104" i="11" s="1"/>
  <c r="T105" i="11" l="1"/>
  <c r="U105" i="11" s="1"/>
  <c r="W105" i="11"/>
  <c r="X105" i="11" s="1"/>
  <c r="Z2726" i="11"/>
  <c r="AA2726" i="11" s="1"/>
  <c r="Z2727" i="11" l="1"/>
  <c r="AA2727" i="11" s="1"/>
  <c r="W106" i="11"/>
  <c r="X106" i="11" s="1"/>
  <c r="T106" i="11"/>
  <c r="U106" i="11" s="1"/>
  <c r="T107" i="11" l="1"/>
  <c r="U107" i="11" s="1"/>
  <c r="W107" i="11"/>
  <c r="X107" i="11" s="1"/>
  <c r="Z2728" i="11"/>
  <c r="AA2728" i="11" s="1"/>
  <c r="Z2729" i="11" l="1"/>
  <c r="AA2729" i="11" s="1"/>
  <c r="W108" i="11"/>
  <c r="X108" i="11" s="1"/>
  <c r="T108" i="11"/>
  <c r="U108" i="11" s="1"/>
  <c r="Z2730" i="11" l="1"/>
  <c r="AA2730" i="11" s="1"/>
  <c r="T109" i="11"/>
  <c r="U109" i="11" s="1"/>
  <c r="W109" i="11"/>
  <c r="X109" i="11" s="1"/>
  <c r="T110" i="11" l="1"/>
  <c r="U110" i="11" s="1"/>
  <c r="Z2731" i="11"/>
  <c r="AA2731" i="11" s="1"/>
  <c r="W110" i="11"/>
  <c r="X110" i="11" s="1"/>
  <c r="W111" i="11" l="1"/>
  <c r="X111" i="11" s="1"/>
  <c r="Z2732" i="11"/>
  <c r="AA2732" i="11" s="1"/>
  <c r="T111" i="11"/>
  <c r="U111" i="11" s="1"/>
  <c r="T112" i="11" l="1"/>
  <c r="U112" i="11" s="1"/>
  <c r="W112" i="11"/>
  <c r="X112" i="11" s="1"/>
  <c r="Z2733" i="11"/>
  <c r="AA2733" i="11" s="1"/>
  <c r="W113" i="11" l="1"/>
  <c r="X113" i="11" s="1"/>
  <c r="T113" i="11"/>
  <c r="U113" i="11" s="1"/>
  <c r="Z2734" i="11"/>
  <c r="AA2734" i="11" s="1"/>
  <c r="T114" i="11" l="1"/>
  <c r="U114" i="11" s="1"/>
  <c r="W114" i="11"/>
  <c r="X114" i="11" s="1"/>
  <c r="Z2735" i="11"/>
  <c r="AA2735" i="11" s="1"/>
  <c r="Z2736" i="11" l="1"/>
  <c r="AA2736" i="11" s="1"/>
  <c r="W115" i="11"/>
  <c r="X115" i="11" s="1"/>
  <c r="T115" i="11"/>
  <c r="U115" i="11" s="1"/>
  <c r="W116" i="11" l="1"/>
  <c r="X116" i="11" s="1"/>
  <c r="T116" i="11"/>
  <c r="U116" i="11" s="1"/>
  <c r="Z2737" i="11"/>
  <c r="AA2737" i="11" s="1"/>
  <c r="Z2738" i="11" l="1"/>
  <c r="AA2738" i="11" s="1"/>
  <c r="T117" i="11"/>
  <c r="U117" i="11" s="1"/>
  <c r="W117" i="11"/>
  <c r="X117" i="11" s="1"/>
  <c r="W118" i="11" l="1"/>
  <c r="X118" i="11" s="1"/>
  <c r="T118" i="11"/>
  <c r="U118" i="11" s="1"/>
  <c r="Z2739" i="11"/>
  <c r="AA2739" i="11" s="1"/>
  <c r="T119" i="11" l="1"/>
  <c r="U119" i="11" s="1"/>
  <c r="Z2740" i="11"/>
  <c r="AA2740" i="11" s="1"/>
  <c r="W119" i="11"/>
  <c r="X119" i="11" s="1"/>
  <c r="Z2741" i="11" l="1"/>
  <c r="AA2741" i="11" s="1"/>
  <c r="W120" i="11"/>
  <c r="X120" i="11" s="1"/>
  <c r="T120" i="11"/>
  <c r="U120" i="11" s="1"/>
  <c r="T121" i="11" l="1"/>
  <c r="U121" i="11" s="1"/>
  <c r="Z2742" i="11"/>
  <c r="AA2742" i="11" s="1"/>
  <c r="W121" i="11"/>
  <c r="X121" i="11" s="1"/>
  <c r="W122" i="11" l="1"/>
  <c r="X122" i="11" s="1"/>
  <c r="Z2743" i="11"/>
  <c r="AA2743" i="11" s="1"/>
  <c r="T122" i="11"/>
  <c r="U122" i="11" s="1"/>
  <c r="T123" i="11" l="1"/>
  <c r="U123" i="11" s="1"/>
  <c r="Z2744" i="11"/>
  <c r="AA2744" i="11" s="1"/>
  <c r="W123" i="11"/>
  <c r="X123" i="11" s="1"/>
  <c r="W124" i="11" l="1"/>
  <c r="X124" i="11" s="1"/>
  <c r="Z2745" i="11"/>
  <c r="AA2745" i="11" s="1"/>
  <c r="T124" i="11"/>
  <c r="U124" i="11" s="1"/>
  <c r="Z2746" i="11" l="1"/>
  <c r="AA2746" i="11" s="1"/>
  <c r="T125" i="11"/>
  <c r="U125" i="11" s="1"/>
  <c r="W125" i="11"/>
  <c r="X125" i="11" s="1"/>
  <c r="W126" i="11" l="1"/>
  <c r="X126" i="11" s="1"/>
  <c r="T126" i="11"/>
  <c r="U126" i="11" s="1"/>
  <c r="Z2747" i="11"/>
  <c r="AA2747" i="11" s="1"/>
  <c r="Z2748" i="11" l="1"/>
  <c r="AA2748" i="11" s="1"/>
  <c r="T127" i="11"/>
  <c r="U127" i="11" s="1"/>
  <c r="W127" i="11"/>
  <c r="X127" i="11" s="1"/>
  <c r="T128" i="11" l="1"/>
  <c r="U128" i="11" s="1"/>
  <c r="W128" i="11"/>
  <c r="X128" i="11" s="1"/>
  <c r="Z2749" i="11"/>
  <c r="AA2749" i="11" s="1"/>
  <c r="Z2750" i="11" l="1"/>
  <c r="AA2750" i="11" s="1"/>
  <c r="W129" i="11"/>
  <c r="X129" i="11" s="1"/>
  <c r="T129" i="11"/>
  <c r="U129" i="11" s="1"/>
  <c r="T130" i="11" l="1"/>
  <c r="U130" i="11" s="1"/>
  <c r="W130" i="11"/>
  <c r="X130" i="11" s="1"/>
  <c r="Z2751" i="11"/>
  <c r="AA2751" i="11" s="1"/>
  <c r="Z2752" i="11" l="1"/>
  <c r="AA2752" i="11" s="1"/>
  <c r="W131" i="11"/>
  <c r="X131" i="11" s="1"/>
  <c r="T131" i="11"/>
  <c r="U131" i="11" s="1"/>
  <c r="T132" i="11" l="1"/>
  <c r="U132" i="11" s="1"/>
  <c r="W132" i="11"/>
  <c r="X132" i="11" s="1"/>
  <c r="Z2753" i="11"/>
  <c r="AA2753" i="11" s="1"/>
  <c r="Z2754" i="11" l="1"/>
  <c r="AA2754" i="11" s="1"/>
  <c r="W133" i="11"/>
  <c r="X133" i="11" s="1"/>
  <c r="T133" i="11"/>
  <c r="U133" i="11" s="1"/>
  <c r="W134" i="11" l="1"/>
  <c r="X134" i="11" s="1"/>
  <c r="T134" i="11"/>
  <c r="U134" i="11" s="1"/>
  <c r="Z2755" i="11"/>
  <c r="AA2755" i="11" s="1"/>
  <c r="Z2756" i="11" l="1"/>
  <c r="AA2756" i="11" s="1"/>
  <c r="T135" i="11"/>
  <c r="U135" i="11" s="1"/>
  <c r="W135" i="11"/>
  <c r="X135" i="11" s="1"/>
  <c r="W136" i="11" l="1"/>
  <c r="X136" i="11" s="1"/>
  <c r="T136" i="11"/>
  <c r="U136" i="11" s="1"/>
  <c r="Z2757" i="11"/>
  <c r="AA2757" i="11" s="1"/>
  <c r="T137" i="11" l="1"/>
  <c r="U137" i="11" s="1"/>
  <c r="Z2758" i="11"/>
  <c r="AA2758" i="11" s="1"/>
  <c r="W137" i="11"/>
  <c r="X137" i="11" s="1"/>
  <c r="T138" i="11" l="1"/>
  <c r="U138" i="11" s="1"/>
  <c r="W138" i="11"/>
  <c r="X138" i="11" s="1"/>
  <c r="Z2759" i="11"/>
  <c r="AA2759" i="11" s="1"/>
  <c r="W139" i="11" l="1"/>
  <c r="X139" i="11" s="1"/>
  <c r="T139" i="11"/>
  <c r="U139" i="11" s="1"/>
  <c r="Z2760" i="11"/>
  <c r="AA2760" i="11" s="1"/>
  <c r="Z2761" i="11" l="1"/>
  <c r="AA2761" i="11" s="1"/>
  <c r="T140" i="11"/>
  <c r="U140" i="11" s="1"/>
  <c r="W140" i="11"/>
  <c r="X140" i="11" s="1"/>
  <c r="T141" i="11" l="1"/>
  <c r="U141" i="11" s="1"/>
  <c r="W141" i="11"/>
  <c r="X141" i="11" s="1"/>
  <c r="Z2762" i="11"/>
  <c r="AA2762" i="11" s="1"/>
  <c r="W142" i="11" l="1"/>
  <c r="X142" i="11" s="1"/>
  <c r="T142" i="11"/>
  <c r="U142" i="11" s="1"/>
  <c r="Z2763" i="11"/>
  <c r="AA2763" i="11" s="1"/>
  <c r="Z2764" i="11" l="1"/>
  <c r="AA2764" i="11" s="1"/>
  <c r="T143" i="11"/>
  <c r="U143" i="11" s="1"/>
  <c r="W143" i="11"/>
  <c r="X143" i="11" s="1"/>
  <c r="W144" i="11" l="1"/>
  <c r="X144" i="11" s="1"/>
  <c r="T144" i="11"/>
  <c r="U144" i="11" s="1"/>
  <c r="Z2765" i="11"/>
  <c r="AA2765" i="11" s="1"/>
  <c r="Z2766" i="11" l="1"/>
  <c r="AA2766" i="11" s="1"/>
  <c r="T145" i="11"/>
  <c r="U145" i="11" s="1"/>
  <c r="W145" i="11"/>
  <c r="X145" i="11" s="1"/>
  <c r="T146" i="11" l="1"/>
  <c r="U146" i="11" s="1"/>
  <c r="Z2767" i="11"/>
  <c r="AA2767" i="11" s="1"/>
  <c r="W146" i="11"/>
  <c r="X146" i="11" s="1"/>
  <c r="W147" i="11" l="1"/>
  <c r="X147" i="11" s="1"/>
  <c r="Z2768" i="11"/>
  <c r="AA2768" i="11" s="1"/>
  <c r="T147" i="11"/>
  <c r="U147" i="11" s="1"/>
  <c r="Z2769" i="11" l="1"/>
  <c r="AA2769" i="11" s="1"/>
  <c r="T148" i="11"/>
  <c r="U148" i="11" s="1"/>
  <c r="W148" i="11"/>
  <c r="X148" i="11" s="1"/>
  <c r="W149" i="11" l="1"/>
  <c r="X149" i="11" s="1"/>
  <c r="Z2770" i="11"/>
  <c r="AA2770" i="11" s="1"/>
  <c r="T149" i="11"/>
  <c r="U149" i="11" s="1"/>
  <c r="Z2771" i="11" l="1"/>
  <c r="AA2771" i="11" s="1"/>
  <c r="W150" i="11"/>
  <c r="X150" i="11" s="1"/>
  <c r="T150" i="11"/>
  <c r="U150" i="11" s="1"/>
  <c r="W151" i="11" l="1"/>
  <c r="X151" i="11" s="1"/>
  <c r="T151" i="11"/>
  <c r="U151" i="11" s="1"/>
  <c r="Z2772" i="11"/>
  <c r="AA2772" i="11" s="1"/>
  <c r="Z2773" i="11" l="1"/>
  <c r="AA2773" i="11" s="1"/>
  <c r="T152" i="11"/>
  <c r="U152" i="11" s="1"/>
  <c r="W152" i="11"/>
  <c r="X152" i="11" s="1"/>
  <c r="W153" i="11" l="1"/>
  <c r="X153" i="11" s="1"/>
  <c r="T153" i="11"/>
  <c r="U153" i="11" s="1"/>
  <c r="Z2774" i="11"/>
  <c r="AA2774" i="11" s="1"/>
  <c r="Z2775" i="11" l="1"/>
  <c r="AA2775" i="11" s="1"/>
  <c r="T154" i="11"/>
  <c r="U154" i="11" s="1"/>
  <c r="W154" i="11"/>
  <c r="X154" i="11" s="1"/>
  <c r="W155" i="11" l="1"/>
  <c r="X155" i="11" s="1"/>
  <c r="T155" i="11"/>
  <c r="U155" i="11" s="1"/>
  <c r="Z2776" i="11"/>
  <c r="AA2776" i="11" s="1"/>
  <c r="Z2777" i="11" l="1"/>
  <c r="AA2777" i="11" s="1"/>
  <c r="T156" i="11"/>
  <c r="U156" i="11" s="1"/>
  <c r="W156" i="11"/>
  <c r="X156" i="11" s="1"/>
  <c r="W157" i="11" l="1"/>
  <c r="X157" i="11" s="1"/>
  <c r="T157" i="11"/>
  <c r="U157" i="11" s="1"/>
  <c r="Z2778" i="11"/>
  <c r="AA2778" i="11" s="1"/>
  <c r="Z2779" i="11" l="1"/>
  <c r="AA2779" i="11" s="1"/>
  <c r="T158" i="11"/>
  <c r="U158" i="11" s="1"/>
  <c r="W158" i="11"/>
  <c r="X158" i="11" s="1"/>
  <c r="W159" i="11" l="1"/>
  <c r="X159" i="11" s="1"/>
  <c r="T159" i="11"/>
  <c r="U159" i="11" s="1"/>
  <c r="Z2780" i="11"/>
  <c r="AA2780" i="11" s="1"/>
  <c r="Z2781" i="11" l="1"/>
  <c r="AA2781" i="11" s="1"/>
  <c r="T160" i="11"/>
  <c r="U160" i="11" s="1"/>
  <c r="W160" i="11"/>
  <c r="X160" i="11" s="1"/>
  <c r="W161" i="11" l="1"/>
  <c r="X161" i="11" s="1"/>
  <c r="Z2782" i="11"/>
  <c r="AA2782" i="11" s="1"/>
  <c r="T161" i="11"/>
  <c r="U161" i="11" s="1"/>
  <c r="Z2783" i="11" l="1"/>
  <c r="AA2783" i="11" s="1"/>
  <c r="T162" i="11"/>
  <c r="U162" i="11" s="1"/>
  <c r="W162" i="11"/>
  <c r="X162" i="11" s="1"/>
  <c r="T163" i="11" l="1"/>
  <c r="U163" i="11" s="1"/>
  <c r="Z2784" i="11"/>
  <c r="AA2784" i="11" s="1"/>
  <c r="W163" i="11"/>
  <c r="X163" i="11" s="1"/>
  <c r="W164" i="11" l="1"/>
  <c r="X164" i="11" s="1"/>
  <c r="Z2785" i="11"/>
  <c r="AA2785" i="11" s="1"/>
  <c r="T164" i="11"/>
  <c r="U164" i="11" s="1"/>
  <c r="T165" i="11" l="1"/>
  <c r="U165" i="11" s="1"/>
  <c r="Z2786" i="11"/>
  <c r="AA2786" i="11" s="1"/>
  <c r="W165" i="11"/>
  <c r="X165" i="11" s="1"/>
  <c r="W166" i="11" l="1"/>
  <c r="X166" i="11" s="1"/>
  <c r="Z2787" i="11"/>
  <c r="AA2787" i="11" s="1"/>
  <c r="T166" i="11"/>
  <c r="U166" i="11" s="1"/>
  <c r="T167" i="11" l="1"/>
  <c r="U167" i="11" s="1"/>
  <c r="Z2788" i="11"/>
  <c r="AA2788" i="11" s="1"/>
  <c r="W167" i="11"/>
  <c r="X167" i="11" s="1"/>
  <c r="Z2789" i="11" l="1"/>
  <c r="AA2789" i="11" s="1"/>
  <c r="W168" i="11"/>
  <c r="X168" i="11" s="1"/>
  <c r="T168" i="11"/>
  <c r="U168" i="11" s="1"/>
  <c r="W169" i="11" l="1"/>
  <c r="X169" i="11" s="1"/>
  <c r="Z2790" i="11"/>
  <c r="AA2790" i="11" s="1"/>
  <c r="T169" i="11"/>
  <c r="U169" i="11" s="1"/>
  <c r="T170" i="11" l="1"/>
  <c r="U170" i="11" s="1"/>
  <c r="Z2791" i="11"/>
  <c r="AA2791" i="11" s="1"/>
  <c r="W170" i="11"/>
  <c r="X170" i="11" s="1"/>
  <c r="W171" i="11" l="1"/>
  <c r="X171" i="11" s="1"/>
  <c r="Z2792" i="11"/>
  <c r="AA2792" i="11" s="1"/>
  <c r="T171" i="11"/>
  <c r="U171" i="11" s="1"/>
  <c r="Z2793" i="11" l="1"/>
  <c r="AA2793" i="11" s="1"/>
  <c r="W172" i="11"/>
  <c r="X172" i="11" s="1"/>
  <c r="T172" i="11"/>
  <c r="U172" i="11" s="1"/>
  <c r="Z2794" i="11" l="1"/>
  <c r="AA2794" i="11" s="1"/>
  <c r="W173" i="11"/>
  <c r="X173" i="11" s="1"/>
  <c r="T173" i="11"/>
  <c r="U173" i="11" s="1"/>
  <c r="T174" i="11" l="1"/>
  <c r="U174" i="11" s="1"/>
  <c r="W174" i="11"/>
  <c r="X174" i="11" s="1"/>
  <c r="Z2795" i="11"/>
  <c r="AA2795" i="11" s="1"/>
  <c r="Z2796" i="11" l="1"/>
  <c r="AA2796" i="11" s="1"/>
  <c r="W175" i="11"/>
  <c r="X175" i="11" s="1"/>
  <c r="T175" i="11"/>
  <c r="U175" i="11" s="1"/>
  <c r="T176" i="11" l="1"/>
  <c r="U176" i="11" s="1"/>
  <c r="W176" i="11"/>
  <c r="X176" i="11" s="1"/>
  <c r="Z2797" i="11"/>
  <c r="AA2797" i="11" s="1"/>
  <c r="W177" i="11" l="1"/>
  <c r="X177" i="11" s="1"/>
  <c r="T177" i="11"/>
  <c r="U177" i="11" s="1"/>
  <c r="Z2798" i="11"/>
  <c r="AA2798" i="11" s="1"/>
  <c r="Z2799" i="11" l="1"/>
  <c r="AA2799" i="11" s="1"/>
  <c r="T178" i="11"/>
  <c r="U178" i="11" s="1"/>
  <c r="W178" i="11"/>
  <c r="X178" i="11" s="1"/>
  <c r="W179" i="11" l="1"/>
  <c r="X179" i="11" s="1"/>
  <c r="T179" i="11"/>
  <c r="U179" i="11" s="1"/>
  <c r="Z2800" i="11"/>
  <c r="AA2800" i="11" s="1"/>
  <c r="Z2801" i="11" l="1"/>
  <c r="AA2801" i="11" s="1"/>
  <c r="W180" i="11"/>
  <c r="X180" i="11" s="1"/>
  <c r="T180" i="11"/>
  <c r="U180" i="11" s="1"/>
  <c r="T181" i="11" l="1"/>
  <c r="U181" i="11" s="1"/>
  <c r="Z2802" i="11"/>
  <c r="AA2802" i="11" s="1"/>
  <c r="W181" i="11"/>
  <c r="X181" i="11" s="1"/>
  <c r="Z2803" i="11" l="1"/>
  <c r="AA2803" i="11" s="1"/>
  <c r="T182" i="11"/>
  <c r="U182" i="11" s="1"/>
  <c r="W182" i="11"/>
  <c r="X182" i="11" s="1"/>
  <c r="W183" i="11" l="1"/>
  <c r="X183" i="11" s="1"/>
  <c r="T183" i="11"/>
  <c r="U183" i="11" s="1"/>
  <c r="Z2804" i="11"/>
  <c r="AA2804" i="11" s="1"/>
  <c r="Z2805" i="11" l="1"/>
  <c r="AA2805" i="11" s="1"/>
  <c r="T184" i="11"/>
  <c r="U184" i="11" s="1"/>
  <c r="W184" i="11"/>
  <c r="X184" i="11" s="1"/>
  <c r="Z2806" i="11" l="1"/>
  <c r="AA2806" i="11" s="1"/>
  <c r="T185" i="11"/>
  <c r="U185" i="11" s="1"/>
  <c r="W185" i="11"/>
  <c r="X185" i="11" s="1"/>
  <c r="W186" i="11" l="1"/>
  <c r="X186" i="11" s="1"/>
  <c r="T186" i="11"/>
  <c r="U186" i="11" s="1"/>
  <c r="Z2807" i="11"/>
  <c r="AA2807" i="11" s="1"/>
  <c r="T187" i="11" l="1"/>
  <c r="U187" i="11" s="1"/>
  <c r="W187" i="11"/>
  <c r="X187" i="11" s="1"/>
  <c r="Z2808" i="11"/>
  <c r="AA2808" i="11" s="1"/>
  <c r="Z2809" i="11" l="1"/>
  <c r="AA2809" i="11" s="1"/>
  <c r="T188" i="11"/>
  <c r="U188" i="11" s="1"/>
  <c r="W188" i="11"/>
  <c r="X188" i="11" s="1"/>
  <c r="W189" i="11" l="1"/>
  <c r="X189" i="11" s="1"/>
  <c r="T189" i="11"/>
  <c r="U189" i="11" s="1"/>
  <c r="Z2810" i="11"/>
  <c r="AA2810" i="11" s="1"/>
  <c r="Z2811" i="11" l="1"/>
  <c r="AA2811" i="11" s="1"/>
  <c r="T190" i="11"/>
  <c r="U190" i="11" s="1"/>
  <c r="W190" i="11"/>
  <c r="X190" i="11" s="1"/>
  <c r="W191" i="11" l="1"/>
  <c r="X191" i="11" s="1"/>
  <c r="Z2812" i="11"/>
  <c r="AA2812" i="11" s="1"/>
  <c r="T191" i="11"/>
  <c r="U191" i="11" s="1"/>
  <c r="W192" i="11" l="1"/>
  <c r="X192" i="11" s="1"/>
  <c r="T192" i="11"/>
  <c r="U192" i="11" s="1"/>
  <c r="Z2813" i="11"/>
  <c r="AA2813" i="11" s="1"/>
  <c r="Z2814" i="11" l="1"/>
  <c r="AA2814" i="11" s="1"/>
  <c r="T193" i="11"/>
  <c r="U193" i="11" s="1"/>
  <c r="W193" i="11"/>
  <c r="X193" i="11" s="1"/>
  <c r="W194" i="11" l="1"/>
  <c r="X194" i="11" s="1"/>
  <c r="T194" i="11"/>
  <c r="U194" i="11" s="1"/>
  <c r="Z2815" i="11"/>
  <c r="AA2815" i="11" s="1"/>
  <c r="Z2816" i="11" l="1"/>
  <c r="AA2816" i="11" s="1"/>
  <c r="T195" i="11"/>
  <c r="U195" i="11" s="1"/>
  <c r="W195" i="11"/>
  <c r="X195" i="11" s="1"/>
  <c r="W196" i="11" l="1"/>
  <c r="X196" i="11" s="1"/>
  <c r="T196" i="11"/>
  <c r="U196" i="11" s="1"/>
  <c r="Z2817" i="11"/>
  <c r="AA2817" i="11" s="1"/>
  <c r="Z2818" i="11" l="1"/>
  <c r="AA2818" i="11" s="1"/>
  <c r="T197" i="11"/>
  <c r="U197" i="11" s="1"/>
  <c r="W197" i="11"/>
  <c r="X197" i="11" s="1"/>
  <c r="T198" i="11" l="1"/>
  <c r="U198" i="11" s="1"/>
  <c r="Z2819" i="11"/>
  <c r="AA2819" i="11" s="1"/>
  <c r="W198" i="11"/>
  <c r="X198" i="11" s="1"/>
  <c r="W199" i="11" l="1"/>
  <c r="X199" i="11" s="1"/>
  <c r="Z2820" i="11"/>
  <c r="AA2820" i="11" s="1"/>
  <c r="T199" i="11"/>
  <c r="U199" i="11" s="1"/>
  <c r="Z2821" i="11" l="1"/>
  <c r="AA2821" i="11" s="1"/>
  <c r="T200" i="11"/>
  <c r="U200" i="11" s="1"/>
  <c r="W200" i="11"/>
  <c r="X200" i="11" s="1"/>
  <c r="W201" i="11" l="1"/>
  <c r="X201" i="11" s="1"/>
  <c r="T201" i="11"/>
  <c r="U201" i="11" s="1"/>
  <c r="Z2822" i="11"/>
  <c r="AA2822" i="11" s="1"/>
  <c r="T202" i="11" l="1"/>
  <c r="U202" i="11" s="1"/>
  <c r="W202" i="11"/>
  <c r="X202" i="11" s="1"/>
  <c r="Z2823" i="11"/>
  <c r="AA2823" i="11" s="1"/>
  <c r="Z2824" i="11" l="1"/>
  <c r="AA2824" i="11" s="1"/>
  <c r="W203" i="11"/>
  <c r="X203" i="11" s="1"/>
  <c r="T203" i="11"/>
  <c r="U203" i="11" s="1"/>
  <c r="W204" i="11" l="1"/>
  <c r="X204" i="11" s="1"/>
  <c r="Z2825" i="11"/>
  <c r="AA2825" i="11" s="1"/>
  <c r="T204" i="11"/>
  <c r="U204" i="11" s="1"/>
  <c r="T205" i="11" l="1"/>
  <c r="U205" i="11" s="1"/>
  <c r="W205" i="11"/>
  <c r="X205" i="11" s="1"/>
  <c r="Z2826" i="11"/>
  <c r="AA2826" i="11" s="1"/>
  <c r="W206" i="11" l="1"/>
  <c r="X206" i="11" s="1"/>
  <c r="T206" i="11"/>
  <c r="U206" i="11" s="1"/>
  <c r="Z2827" i="11"/>
  <c r="AA2827" i="11" s="1"/>
  <c r="T207" i="11" l="1"/>
  <c r="U207" i="11" s="1"/>
  <c r="W207" i="11"/>
  <c r="X207" i="11" s="1"/>
  <c r="Z2828" i="11"/>
  <c r="AA2828" i="11" s="1"/>
  <c r="Z2829" i="11" l="1"/>
  <c r="AA2829" i="11" s="1"/>
  <c r="W208" i="11"/>
  <c r="X208" i="11" s="1"/>
  <c r="T208" i="11"/>
  <c r="U208" i="11" s="1"/>
  <c r="T209" i="11" l="1"/>
  <c r="U209" i="11" s="1"/>
  <c r="W209" i="11"/>
  <c r="X209" i="11" s="1"/>
  <c r="Z2830" i="11"/>
  <c r="AA2830" i="11" s="1"/>
  <c r="T210" i="11" l="1"/>
  <c r="U210" i="11" s="1"/>
  <c r="Z2831" i="11"/>
  <c r="AA2831" i="11" s="1"/>
  <c r="W210" i="11"/>
  <c r="X210" i="11" s="1"/>
  <c r="Z2832" i="11" l="1"/>
  <c r="AA2832" i="11" s="1"/>
  <c r="T211" i="11"/>
  <c r="U211" i="11" s="1"/>
  <c r="W211" i="11"/>
  <c r="X211" i="11" s="1"/>
  <c r="W212" i="11" l="1"/>
  <c r="X212" i="11" s="1"/>
  <c r="Z2833" i="11"/>
  <c r="AA2833" i="11" s="1"/>
  <c r="T212" i="11"/>
  <c r="U212" i="11" s="1"/>
  <c r="Z2834" i="11" l="1"/>
  <c r="AA2834" i="11" s="1"/>
  <c r="T213" i="11"/>
  <c r="U213" i="11" s="1"/>
  <c r="W213" i="11"/>
  <c r="X213" i="11" s="1"/>
  <c r="W214" i="11" l="1"/>
  <c r="X214" i="11" s="1"/>
  <c r="T214" i="11"/>
  <c r="U214" i="11" s="1"/>
  <c r="Z2835" i="11"/>
  <c r="AA2835" i="11" s="1"/>
  <c r="Z2836" i="11" l="1"/>
  <c r="AA2836" i="11" s="1"/>
  <c r="T215" i="11"/>
  <c r="U215" i="11" s="1"/>
  <c r="W215" i="11"/>
  <c r="X215" i="11" s="1"/>
  <c r="W216" i="11" l="1"/>
  <c r="X216" i="11" s="1"/>
  <c r="Z2837" i="11"/>
  <c r="AA2837" i="11" s="1"/>
  <c r="T216" i="11"/>
  <c r="U216" i="11" s="1"/>
  <c r="T217" i="11" l="1"/>
  <c r="U217" i="11" s="1"/>
  <c r="Z2838" i="11"/>
  <c r="AA2838" i="11" s="1"/>
  <c r="W217" i="11"/>
  <c r="X217" i="11" s="1"/>
  <c r="Z2839" i="11" l="1"/>
  <c r="AA2839" i="11" s="1"/>
  <c r="T218" i="11"/>
  <c r="U218" i="11" s="1"/>
  <c r="W218" i="11"/>
  <c r="X218" i="11" s="1"/>
  <c r="T219" i="11" l="1"/>
  <c r="U219" i="11" s="1"/>
  <c r="W219" i="11"/>
  <c r="X219" i="11" s="1"/>
  <c r="Z2840" i="11"/>
  <c r="AA2840" i="11" s="1"/>
  <c r="W220" i="11" l="1"/>
  <c r="X220" i="11" s="1"/>
  <c r="Z2841" i="11"/>
  <c r="AA2841" i="11" s="1"/>
  <c r="T220" i="11"/>
  <c r="U220" i="11" s="1"/>
  <c r="Z2842" i="11" l="1"/>
  <c r="AA2842" i="11" s="1"/>
  <c r="T221" i="11"/>
  <c r="U221" i="11" s="1"/>
  <c r="W221" i="11"/>
  <c r="X221" i="11" s="1"/>
  <c r="W222" i="11" l="1"/>
  <c r="X222" i="11" s="1"/>
  <c r="T222" i="11"/>
  <c r="U222" i="11" s="1"/>
  <c r="Z2843" i="11"/>
  <c r="AA2843" i="11" s="1"/>
  <c r="Z2844" i="11" l="1"/>
  <c r="AA2844" i="11" s="1"/>
  <c r="T223" i="11"/>
  <c r="U223" i="11" s="1"/>
  <c r="W223" i="11"/>
  <c r="X223" i="11" s="1"/>
  <c r="W224" i="11" l="1"/>
  <c r="X224" i="11" s="1"/>
  <c r="T224" i="11"/>
  <c r="U224" i="11" s="1"/>
  <c r="Z2845" i="11"/>
  <c r="AA2845" i="11" s="1"/>
  <c r="T225" i="11" l="1"/>
  <c r="U225" i="11" s="1"/>
  <c r="Z2846" i="11"/>
  <c r="AA2846" i="11" s="1"/>
  <c r="W225" i="11"/>
  <c r="X225" i="11" s="1"/>
  <c r="W226" i="11" l="1"/>
  <c r="X226" i="11" s="1"/>
  <c r="Z2847" i="11"/>
  <c r="AA2847" i="11" s="1"/>
  <c r="T226" i="11"/>
  <c r="U226" i="11" s="1"/>
  <c r="T227" i="11" l="1"/>
  <c r="U227" i="11" s="1"/>
  <c r="Z2848" i="11"/>
  <c r="AA2848" i="11" s="1"/>
  <c r="W227" i="11"/>
  <c r="X227" i="11" s="1"/>
  <c r="W228" i="11" l="1"/>
  <c r="X228" i="11" s="1"/>
  <c r="Z2849" i="11"/>
  <c r="AA2849" i="11" s="1"/>
  <c r="T228" i="11"/>
  <c r="U228" i="11" s="1"/>
  <c r="Z2850" i="11" l="1"/>
  <c r="AA2850" i="11" s="1"/>
  <c r="T229" i="11"/>
  <c r="U229" i="11" s="1"/>
  <c r="W229" i="11"/>
  <c r="X229" i="11" s="1"/>
  <c r="W230" i="11" l="1"/>
  <c r="X230" i="11" s="1"/>
  <c r="T230" i="11"/>
  <c r="U230" i="11" s="1"/>
  <c r="Z2851" i="11"/>
  <c r="AA2851" i="11" s="1"/>
  <c r="Z2852" i="11" l="1"/>
  <c r="AA2852" i="11" s="1"/>
  <c r="T231" i="11"/>
  <c r="U231" i="11" s="1"/>
  <c r="W231" i="11"/>
  <c r="X231" i="11" s="1"/>
  <c r="W232" i="11" l="1"/>
  <c r="X232" i="11" s="1"/>
  <c r="T232" i="11"/>
  <c r="U232" i="11" s="1"/>
  <c r="Z2853" i="11"/>
  <c r="AA2853" i="11" s="1"/>
  <c r="T233" i="11" l="1"/>
  <c r="U233" i="11" s="1"/>
  <c r="Z2854" i="11"/>
  <c r="AA2854" i="11" s="1"/>
  <c r="W233" i="11"/>
  <c r="X233" i="11" s="1"/>
  <c r="W234" i="11" l="1"/>
  <c r="X234" i="11" s="1"/>
  <c r="Z2855" i="11"/>
  <c r="AA2855" i="11" s="1"/>
  <c r="T234" i="11"/>
  <c r="U234" i="11" s="1"/>
  <c r="T235" i="11" l="1"/>
  <c r="U235" i="11" s="1"/>
  <c r="Z2856" i="11"/>
  <c r="AA2856" i="11" s="1"/>
  <c r="W235" i="11"/>
  <c r="X235" i="11" s="1"/>
  <c r="Z2857" i="11" l="1"/>
  <c r="AA2857" i="11" s="1"/>
  <c r="W236" i="11"/>
  <c r="X236" i="11" s="1"/>
  <c r="T236" i="11"/>
  <c r="U236" i="11" s="1"/>
  <c r="T237" i="11" l="1"/>
  <c r="U237" i="11" s="1"/>
  <c r="W237" i="11"/>
  <c r="X237" i="11" s="1"/>
  <c r="Z2858" i="11"/>
  <c r="AA2858" i="11" s="1"/>
  <c r="Z2859" i="11" l="1"/>
  <c r="AA2859" i="11" s="1"/>
  <c r="W238" i="11"/>
  <c r="X238" i="11" s="1"/>
  <c r="T238" i="11"/>
  <c r="U238" i="11" s="1"/>
  <c r="W239" i="11" l="1"/>
  <c r="X239" i="11" s="1"/>
  <c r="Z2860" i="11"/>
  <c r="AA2860" i="11" s="1"/>
  <c r="T239" i="11"/>
  <c r="U239" i="11" s="1"/>
  <c r="Z2861" i="11" l="1"/>
  <c r="AA2861" i="11" s="1"/>
  <c r="T240" i="11"/>
  <c r="U240" i="11" s="1"/>
  <c r="W240" i="11"/>
  <c r="X240" i="11" s="1"/>
  <c r="W241" i="11" l="1"/>
  <c r="X241" i="11" s="1"/>
  <c r="Z2862" i="11"/>
  <c r="AA2862" i="11" s="1"/>
  <c r="T241" i="11"/>
  <c r="U241" i="11" s="1"/>
  <c r="T242" i="11" l="1"/>
  <c r="U242" i="11" s="1"/>
  <c r="Z2863" i="11"/>
  <c r="AA2863" i="11" s="1"/>
  <c r="W242" i="11"/>
  <c r="X242" i="11" s="1"/>
  <c r="W243" i="11" l="1"/>
  <c r="X243" i="11" s="1"/>
  <c r="Z2864" i="11"/>
  <c r="AA2864" i="11" s="1"/>
  <c r="T243" i="11"/>
  <c r="U243" i="11" s="1"/>
  <c r="T244" i="11" l="1"/>
  <c r="U244" i="11" s="1"/>
  <c r="Z2865" i="11"/>
  <c r="AA2865" i="11" s="1"/>
  <c r="W244" i="11"/>
  <c r="X244" i="11" s="1"/>
  <c r="Z2866" i="11" l="1"/>
  <c r="AA2866" i="11" s="1"/>
  <c r="T245" i="11"/>
  <c r="U245" i="11" s="1"/>
  <c r="W245" i="11"/>
  <c r="X245" i="11" s="1"/>
  <c r="W246" i="11" l="1"/>
  <c r="X246" i="11" s="1"/>
  <c r="Z2867" i="11"/>
  <c r="AA2867" i="11" s="1"/>
  <c r="T246" i="11"/>
  <c r="U246" i="11" s="1"/>
  <c r="T247" i="11" l="1"/>
  <c r="U247" i="11" s="1"/>
  <c r="Z2868" i="11"/>
  <c r="AA2868" i="11" s="1"/>
  <c r="W247" i="11"/>
  <c r="X247" i="11" s="1"/>
  <c r="W248" i="11" l="1"/>
  <c r="X248" i="11" s="1"/>
  <c r="Z2869" i="11"/>
  <c r="AA2869" i="11" s="1"/>
  <c r="T248" i="11"/>
  <c r="U248" i="11" s="1"/>
  <c r="T249" i="11" l="1"/>
  <c r="U249" i="11" s="1"/>
  <c r="Z2870" i="11"/>
  <c r="AA2870" i="11" s="1"/>
  <c r="W249" i="11"/>
  <c r="X249" i="11" s="1"/>
  <c r="Z2871" i="11" l="1"/>
  <c r="AA2871" i="11" s="1"/>
  <c r="T250" i="11"/>
  <c r="U250" i="11" s="1"/>
  <c r="W250" i="11"/>
  <c r="X250" i="11" s="1"/>
  <c r="W251" i="11" l="1"/>
  <c r="X251" i="11" s="1"/>
  <c r="T251" i="11"/>
  <c r="U251" i="11" s="1"/>
  <c r="Z2872" i="11"/>
  <c r="AA2872" i="11" s="1"/>
  <c r="Z2873" i="11" l="1"/>
  <c r="AA2873" i="11" s="1"/>
  <c r="T252" i="11"/>
  <c r="U252" i="11" s="1"/>
  <c r="W252" i="11"/>
  <c r="X252" i="11" s="1"/>
  <c r="W253" i="11" l="1"/>
  <c r="X253" i="11" s="1"/>
  <c r="T253" i="11"/>
  <c r="U253" i="11" s="1"/>
  <c r="Z2874" i="11"/>
  <c r="AA2874" i="11" s="1"/>
  <c r="Z2875" i="11" l="1"/>
  <c r="AA2875" i="11" s="1"/>
  <c r="T254" i="11"/>
  <c r="U254" i="11" s="1"/>
  <c r="W254" i="11"/>
  <c r="X254" i="11" s="1"/>
  <c r="W255" i="11" l="1"/>
  <c r="X255" i="11" s="1"/>
  <c r="Z2876" i="11"/>
  <c r="AA2876" i="11" s="1"/>
  <c r="T255" i="11"/>
  <c r="U255" i="11" s="1"/>
  <c r="T256" i="11" l="1"/>
  <c r="U256" i="11" s="1"/>
  <c r="Z2877" i="11"/>
  <c r="AA2877" i="11" s="1"/>
  <c r="W256" i="11"/>
  <c r="X256" i="11" s="1"/>
  <c r="Z2878" i="11" l="1"/>
  <c r="AA2878" i="11" s="1"/>
  <c r="W257" i="11"/>
  <c r="X257" i="11" s="1"/>
  <c r="T257" i="11"/>
  <c r="U257" i="11" s="1"/>
  <c r="T258" i="11" l="1"/>
  <c r="U258" i="11" s="1"/>
  <c r="W258" i="11"/>
  <c r="X258" i="11" s="1"/>
  <c r="Z2879" i="11"/>
  <c r="AA2879" i="11" s="1"/>
  <c r="W259" i="11" l="1"/>
  <c r="X259" i="11" s="1"/>
  <c r="Z2880" i="11"/>
  <c r="AA2880" i="11" s="1"/>
  <c r="T259" i="11"/>
  <c r="U259" i="11" s="1"/>
  <c r="T260" i="11" l="1"/>
  <c r="U260" i="11" s="1"/>
  <c r="Z2881" i="11"/>
  <c r="AA2881" i="11" s="1"/>
  <c r="W260" i="11"/>
  <c r="X260" i="11" s="1"/>
  <c r="Z2882" i="11" l="1"/>
  <c r="AA2882" i="11" s="1"/>
  <c r="T261" i="11"/>
  <c r="U261" i="11" s="1"/>
  <c r="W261" i="11"/>
  <c r="X261" i="11" s="1"/>
  <c r="T262" i="11" l="1"/>
  <c r="U262" i="11" s="1"/>
  <c r="Z2883" i="11"/>
  <c r="AA2883" i="11" s="1"/>
  <c r="W262" i="11"/>
  <c r="X262" i="11" s="1"/>
  <c r="W263" i="11" l="1"/>
  <c r="X263" i="11" s="1"/>
  <c r="Z2884" i="11"/>
  <c r="AA2884" i="11" s="1"/>
  <c r="T263" i="11"/>
  <c r="U263" i="11" s="1"/>
  <c r="T264" i="11" l="1"/>
  <c r="U264" i="11" s="1"/>
  <c r="Z2885" i="11"/>
  <c r="AA2885" i="11" s="1"/>
  <c r="W264" i="11"/>
  <c r="X264" i="11" s="1"/>
  <c r="Z2886" i="11" l="1"/>
  <c r="AA2886" i="11" s="1"/>
  <c r="W265" i="11"/>
  <c r="X265" i="11" s="1"/>
  <c r="T265" i="11"/>
  <c r="U265" i="11" s="1"/>
  <c r="T266" i="11" l="1"/>
  <c r="U266" i="11" s="1"/>
  <c r="W266" i="11"/>
  <c r="X266" i="11" s="1"/>
  <c r="Z2887" i="11"/>
  <c r="AA2887" i="11" s="1"/>
  <c r="Z2888" i="11" l="1"/>
  <c r="AA2888" i="11" s="1"/>
  <c r="W267" i="11"/>
  <c r="X267" i="11" s="1"/>
  <c r="T267" i="11"/>
  <c r="U267" i="11" s="1"/>
  <c r="T268" i="11" l="1"/>
  <c r="U268" i="11" s="1"/>
  <c r="W268" i="11"/>
  <c r="X268" i="11" s="1"/>
  <c r="Z2889" i="11"/>
  <c r="AA2889" i="11" s="1"/>
  <c r="Z2890" i="11" l="1"/>
  <c r="AA2890" i="11" s="1"/>
  <c r="T269" i="11"/>
  <c r="U269" i="11" s="1"/>
  <c r="W269" i="11"/>
  <c r="X269" i="11" s="1"/>
  <c r="T270" i="11" l="1"/>
  <c r="U270" i="11" s="1"/>
  <c r="Z2891" i="11"/>
  <c r="AA2891" i="11" s="1"/>
  <c r="W270" i="11"/>
  <c r="X270" i="11" s="1"/>
  <c r="W271" i="11" l="1"/>
  <c r="X271" i="11" s="1"/>
  <c r="Z2892" i="11"/>
  <c r="AA2892" i="11" s="1"/>
  <c r="T271" i="11"/>
  <c r="U271" i="11" s="1"/>
  <c r="T272" i="11" l="1"/>
  <c r="U272" i="11" s="1"/>
  <c r="Z2893" i="11"/>
  <c r="AA2893" i="11" s="1"/>
  <c r="W272" i="11"/>
  <c r="X272" i="11" s="1"/>
  <c r="Z2894" i="11" l="1"/>
  <c r="AA2894" i="11" s="1"/>
  <c r="T273" i="11"/>
  <c r="U273" i="11" s="1"/>
  <c r="W273" i="11"/>
  <c r="X273" i="11" s="1"/>
  <c r="W274" i="11" l="1"/>
  <c r="X274" i="11" s="1"/>
  <c r="T274" i="11"/>
  <c r="U274" i="11" s="1"/>
  <c r="Z2895" i="11"/>
  <c r="AA2895" i="11" s="1"/>
  <c r="Z2896" i="11" l="1"/>
  <c r="AA2896" i="11" s="1"/>
  <c r="T275" i="11"/>
  <c r="U275" i="11" s="1"/>
  <c r="W275" i="11"/>
  <c r="X275" i="11" s="1"/>
  <c r="T276" i="11" l="1"/>
  <c r="U276" i="11" s="1"/>
  <c r="W276" i="11"/>
  <c r="X276" i="11" s="1"/>
  <c r="Z2897" i="11"/>
  <c r="AA2897" i="11" s="1"/>
  <c r="Z2898" i="11" l="1"/>
  <c r="AA2898" i="11" s="1"/>
  <c r="W277" i="11"/>
  <c r="X277" i="11" s="1"/>
  <c r="T277" i="11"/>
  <c r="U277" i="11" s="1"/>
  <c r="W278" i="11" l="1"/>
  <c r="X278" i="11" s="1"/>
  <c r="Z2899" i="11"/>
  <c r="AA2899" i="11" s="1"/>
  <c r="T278" i="11"/>
  <c r="U278" i="11" s="1"/>
  <c r="T279" i="11" l="1"/>
  <c r="U279" i="11" s="1"/>
  <c r="Z2900" i="11"/>
  <c r="AA2900" i="11" s="1"/>
  <c r="W279" i="11"/>
  <c r="X279" i="11" s="1"/>
  <c r="Z2901" i="11" l="1"/>
  <c r="AA2901" i="11" s="1"/>
  <c r="W280" i="11"/>
  <c r="X280" i="11" s="1"/>
  <c r="T280" i="11"/>
  <c r="U280" i="11" s="1"/>
  <c r="T281" i="11" l="1"/>
  <c r="U281" i="11" s="1"/>
  <c r="W281" i="11"/>
  <c r="X281" i="11" s="1"/>
  <c r="Z2902" i="11"/>
  <c r="AA2902" i="11" s="1"/>
  <c r="Z2903" i="11" l="1"/>
  <c r="AA2903" i="11" s="1"/>
  <c r="W282" i="11"/>
  <c r="X282" i="11" s="1"/>
  <c r="T282" i="11"/>
  <c r="U282" i="11" s="1"/>
  <c r="T283" i="11" l="1"/>
  <c r="U283" i="11" s="1"/>
  <c r="W283" i="11"/>
  <c r="X283" i="11" s="1"/>
  <c r="Z2904" i="11"/>
  <c r="AA2904" i="11" s="1"/>
  <c r="W284" i="11" l="1"/>
  <c r="X284" i="11" s="1"/>
  <c r="Z2905" i="11"/>
  <c r="AA2905" i="11" s="1"/>
  <c r="T284" i="11"/>
  <c r="U284" i="11" s="1"/>
  <c r="T285" i="11" l="1"/>
  <c r="U285" i="11" s="1"/>
  <c r="Z2906" i="11"/>
  <c r="AA2906" i="11" s="1"/>
  <c r="W285" i="11"/>
  <c r="X285" i="11" s="1"/>
  <c r="T286" i="11" l="1"/>
  <c r="U286" i="11" s="1"/>
  <c r="W286" i="11"/>
  <c r="X286" i="11" s="1"/>
  <c r="Z2907" i="11"/>
  <c r="AA2907" i="11" s="1"/>
  <c r="Z2908" i="11" l="1"/>
  <c r="AA2908" i="11" s="1"/>
  <c r="W287" i="11"/>
  <c r="X287" i="11" s="1"/>
  <c r="T287" i="11"/>
  <c r="U287" i="11" s="1"/>
  <c r="W288" i="11" l="1"/>
  <c r="X288" i="11" s="1"/>
  <c r="T288" i="11"/>
  <c r="U288" i="11" s="1"/>
  <c r="Z2909" i="11"/>
  <c r="AA2909" i="11" s="1"/>
  <c r="T289" i="11" l="1"/>
  <c r="U289" i="11" s="1"/>
  <c r="W289" i="11"/>
  <c r="X289" i="11" s="1"/>
  <c r="Z2910" i="11"/>
  <c r="AA2910" i="11" s="1"/>
  <c r="Z2911" i="11" l="1"/>
  <c r="AA2911" i="11" s="1"/>
  <c r="W290" i="11"/>
  <c r="X290" i="11" s="1"/>
  <c r="T290" i="11"/>
  <c r="U290" i="11" s="1"/>
  <c r="T291" i="11" l="1"/>
  <c r="U291" i="11" s="1"/>
  <c r="W291" i="11"/>
  <c r="X291" i="11" s="1"/>
  <c r="Z2912" i="11"/>
  <c r="AA2912" i="11" s="1"/>
  <c r="Z2913" i="11" l="1"/>
  <c r="AA2913" i="11" s="1"/>
  <c r="W292" i="11"/>
  <c r="X292" i="11" s="1"/>
  <c r="T292" i="11"/>
  <c r="U292" i="11" s="1"/>
  <c r="T293" i="11" l="1"/>
  <c r="U293" i="11" s="1"/>
  <c r="Z2914" i="11"/>
  <c r="AA2914" i="11" s="1"/>
  <c r="W293" i="11"/>
  <c r="X293" i="11" s="1"/>
  <c r="Z2915" i="11" l="1"/>
  <c r="AA2915" i="11" s="1"/>
  <c r="T294" i="11"/>
  <c r="U294" i="11" s="1"/>
  <c r="W294" i="11"/>
  <c r="X294" i="11" s="1"/>
  <c r="W295" i="11" l="1"/>
  <c r="X295" i="11" s="1"/>
  <c r="T295" i="11"/>
  <c r="U295" i="11" s="1"/>
  <c r="Z2916" i="11"/>
  <c r="AA2916" i="11" s="1"/>
  <c r="Z2917" i="11" l="1"/>
  <c r="AA2917" i="11" s="1"/>
  <c r="T296" i="11"/>
  <c r="U296" i="11" s="1"/>
  <c r="W296" i="11"/>
  <c r="X296" i="11" s="1"/>
  <c r="W297" i="11" l="1"/>
  <c r="X297" i="11" s="1"/>
  <c r="Z2918" i="11"/>
  <c r="AA2918" i="11" s="1"/>
  <c r="T297" i="11"/>
  <c r="U297" i="11" s="1"/>
  <c r="T298" i="11" l="1"/>
  <c r="U298" i="11" s="1"/>
  <c r="Z2919" i="11"/>
  <c r="AA2919" i="11" s="1"/>
  <c r="W298" i="11"/>
  <c r="X298" i="11" s="1"/>
  <c r="W299" i="11" l="1"/>
  <c r="X299" i="11" s="1"/>
  <c r="Z2920" i="11"/>
  <c r="AA2920" i="11" s="1"/>
  <c r="T299" i="11"/>
  <c r="U299" i="11" s="1"/>
  <c r="T300" i="11" l="1"/>
  <c r="U300" i="11" s="1"/>
  <c r="Z2921" i="11"/>
  <c r="AA2921" i="11" s="1"/>
  <c r="W300" i="11"/>
  <c r="X300" i="11" s="1"/>
  <c r="Z2922" i="11" l="1"/>
  <c r="AA2922" i="11" s="1"/>
  <c r="T301" i="11"/>
  <c r="U301" i="11" s="1"/>
  <c r="W301" i="11"/>
  <c r="X301" i="11" s="1"/>
  <c r="W302" i="11" l="1"/>
  <c r="X302" i="11" s="1"/>
  <c r="Z2923" i="11"/>
  <c r="AA2923" i="11" s="1"/>
  <c r="T302" i="11"/>
  <c r="U302" i="11" s="1"/>
  <c r="Z2924" i="11" l="1"/>
  <c r="AA2924" i="11" s="1"/>
  <c r="W303" i="11"/>
  <c r="X303" i="11" s="1"/>
  <c r="T303" i="11"/>
  <c r="U303" i="11" s="1"/>
  <c r="T304" i="11" l="1"/>
  <c r="U304" i="11" s="1"/>
  <c r="W304" i="11"/>
  <c r="X304" i="11" s="1"/>
  <c r="Z2925" i="11"/>
  <c r="AA2925" i="11" s="1"/>
  <c r="Z2926" i="11" l="1"/>
  <c r="AA2926" i="11" s="1"/>
  <c r="W305" i="11"/>
  <c r="X305" i="11" s="1"/>
  <c r="T305" i="11"/>
  <c r="U305" i="11" s="1"/>
  <c r="T306" i="11" l="1"/>
  <c r="U306" i="11" s="1"/>
  <c r="W306" i="11"/>
  <c r="X306" i="11" s="1"/>
  <c r="Z2927" i="11"/>
  <c r="AA2927" i="11" s="1"/>
  <c r="Z2928" i="11" l="1"/>
  <c r="AA2928" i="11" s="1"/>
  <c r="W307" i="11"/>
  <c r="X307" i="11" s="1"/>
  <c r="T307" i="11"/>
  <c r="U307" i="11" s="1"/>
  <c r="W308" i="11" l="1"/>
  <c r="X308" i="11" s="1"/>
  <c r="T308" i="11"/>
  <c r="U308" i="11" s="1"/>
  <c r="Z2929" i="11"/>
  <c r="AA2929" i="11" s="1"/>
  <c r="Z2930" i="11" l="1"/>
  <c r="AA2930" i="11" s="1"/>
  <c r="T309" i="11"/>
  <c r="U309" i="11" s="1"/>
  <c r="W309" i="11"/>
  <c r="X309" i="11" s="1"/>
  <c r="W310" i="11" l="1"/>
  <c r="X310" i="11" s="1"/>
  <c r="T310" i="11"/>
  <c r="U310" i="11" s="1"/>
  <c r="Z2931" i="11"/>
  <c r="AA2931" i="11" s="1"/>
  <c r="Z2932" i="11" l="1"/>
  <c r="AA2932" i="11" s="1"/>
  <c r="T311" i="11"/>
  <c r="U311" i="11" s="1"/>
  <c r="W311" i="11"/>
  <c r="X311" i="11" s="1"/>
  <c r="Z2933" i="11" l="1"/>
  <c r="AA2933" i="11" s="1"/>
  <c r="W312" i="11"/>
  <c r="X312" i="11" s="1"/>
  <c r="T312" i="11"/>
  <c r="U312" i="11" s="1"/>
  <c r="T313" i="11" l="1"/>
  <c r="U313" i="11" s="1"/>
  <c r="W313" i="11"/>
  <c r="X313" i="11" s="1"/>
  <c r="Z2934" i="11"/>
  <c r="AA2934" i="11" s="1"/>
  <c r="Z2935" i="11" l="1"/>
  <c r="AA2935" i="11" s="1"/>
  <c r="W314" i="11"/>
  <c r="X314" i="11" s="1"/>
  <c r="T314" i="11"/>
  <c r="U314" i="11" s="1"/>
  <c r="W315" i="11" l="1"/>
  <c r="X315" i="11" s="1"/>
  <c r="T315" i="11"/>
  <c r="U315" i="11" s="1"/>
  <c r="Z2936" i="11"/>
  <c r="AA2936" i="11" s="1"/>
  <c r="Z2937" i="11" l="1"/>
  <c r="AA2937" i="11" s="1"/>
  <c r="T316" i="11"/>
  <c r="U316" i="11" s="1"/>
  <c r="W316" i="11"/>
  <c r="X316" i="11" s="1"/>
  <c r="W317" i="11" l="1"/>
  <c r="X317" i="11" s="1"/>
  <c r="T317" i="11"/>
  <c r="U317" i="11" s="1"/>
  <c r="Z2938" i="11"/>
  <c r="AA2938" i="11" s="1"/>
  <c r="T318" i="11" l="1"/>
  <c r="U318" i="11" s="1"/>
  <c r="W318" i="11"/>
  <c r="X318" i="11" s="1"/>
  <c r="Z2939" i="11"/>
  <c r="AA2939" i="11" s="1"/>
  <c r="W319" i="11" l="1"/>
  <c r="X319" i="11" s="1"/>
  <c r="T319" i="11"/>
  <c r="U319" i="11" s="1"/>
  <c r="Z2940" i="11"/>
  <c r="AA2940" i="11" s="1"/>
  <c r="Z2941" i="11" l="1"/>
  <c r="AA2941" i="11" s="1"/>
  <c r="T320" i="11"/>
  <c r="U320" i="11" s="1"/>
  <c r="W320" i="11"/>
  <c r="X320" i="11" s="1"/>
  <c r="Z2942" i="11" l="1"/>
  <c r="AA2942" i="11" s="1"/>
  <c r="W321" i="11"/>
  <c r="X321" i="11" s="1"/>
  <c r="T321" i="11"/>
  <c r="U321" i="11" s="1"/>
  <c r="T322" i="11" l="1"/>
  <c r="U322" i="11" s="1"/>
  <c r="W322" i="11"/>
  <c r="X322" i="11" s="1"/>
  <c r="Z2943" i="11"/>
  <c r="AA2943" i="11" s="1"/>
  <c r="Z2944" i="11" l="1"/>
  <c r="AA2944" i="11" s="1"/>
  <c r="W323" i="11"/>
  <c r="X323" i="11" s="1"/>
  <c r="T323" i="11"/>
  <c r="U323" i="11" s="1"/>
  <c r="W324" i="11" l="1"/>
  <c r="X324" i="11" s="1"/>
  <c r="Z2945" i="11"/>
  <c r="AA2945" i="11" s="1"/>
  <c r="T324" i="11"/>
  <c r="U324" i="11" s="1"/>
  <c r="Z2946" i="11" l="1"/>
  <c r="AA2946" i="11" s="1"/>
  <c r="T325" i="11"/>
  <c r="U325" i="11" s="1"/>
  <c r="W325" i="11"/>
  <c r="X325" i="11" s="1"/>
  <c r="W326" i="11" l="1"/>
  <c r="X326" i="11" s="1"/>
  <c r="T326" i="11"/>
  <c r="U326" i="11" s="1"/>
  <c r="Z2947" i="11"/>
  <c r="AA2947" i="11" s="1"/>
  <c r="Z2948" i="11" l="1"/>
  <c r="AA2948" i="11" s="1"/>
  <c r="T327" i="11"/>
  <c r="U327" i="11" s="1"/>
  <c r="W327" i="11"/>
  <c r="X327" i="11" s="1"/>
  <c r="W328" i="11" l="1"/>
  <c r="X328" i="11" s="1"/>
  <c r="Z2949" i="11"/>
  <c r="AA2949" i="11" s="1"/>
  <c r="T328" i="11"/>
  <c r="U328" i="11" s="1"/>
  <c r="Z2950" i="11" l="1"/>
  <c r="AA2950" i="11" s="1"/>
  <c r="T329" i="11"/>
  <c r="U329" i="11" s="1"/>
  <c r="W329" i="11"/>
  <c r="X329" i="11" s="1"/>
  <c r="W330" i="11" l="1"/>
  <c r="X330" i="11" s="1"/>
  <c r="T330" i="11"/>
  <c r="U330" i="11" s="1"/>
  <c r="Z2951" i="11"/>
  <c r="AA2951" i="11" s="1"/>
  <c r="Z2952" i="11" l="1"/>
  <c r="AA2952" i="11" s="1"/>
  <c r="T331" i="11"/>
  <c r="U331" i="11" s="1"/>
  <c r="W331" i="11"/>
  <c r="X331" i="11" s="1"/>
  <c r="W332" i="11" l="1"/>
  <c r="X332" i="11" s="1"/>
  <c r="T332" i="11"/>
  <c r="U332" i="11" s="1"/>
  <c r="Z2953" i="11"/>
  <c r="AA2953" i="11" s="1"/>
  <c r="Z2954" i="11" l="1"/>
  <c r="AA2954" i="11" s="1"/>
  <c r="T333" i="11"/>
  <c r="U333" i="11" s="1"/>
  <c r="W333" i="11"/>
  <c r="X333" i="11" s="1"/>
  <c r="T334" i="11" l="1"/>
  <c r="U334" i="11" s="1"/>
  <c r="Z2955" i="11"/>
  <c r="AA2955" i="11" s="1"/>
  <c r="W334" i="11"/>
  <c r="X334" i="11" s="1"/>
  <c r="W335" i="11" l="1"/>
  <c r="X335" i="11" s="1"/>
  <c r="Z2956" i="11"/>
  <c r="AA2956" i="11" s="1"/>
  <c r="T335" i="11"/>
  <c r="U335" i="11" s="1"/>
  <c r="T336" i="11" l="1"/>
  <c r="U336" i="11" s="1"/>
  <c r="Z2957" i="11"/>
  <c r="AA2957" i="11" s="1"/>
  <c r="W336" i="11"/>
  <c r="X336" i="11" s="1"/>
  <c r="W337" i="11" l="1"/>
  <c r="X337" i="11" s="1"/>
  <c r="Z2958" i="11"/>
  <c r="AA2958" i="11" s="1"/>
  <c r="T337" i="11"/>
  <c r="U337" i="11" s="1"/>
  <c r="Z2959" i="11" l="1"/>
  <c r="AA2959" i="11" s="1"/>
  <c r="T338" i="11"/>
  <c r="U338" i="11" s="1"/>
  <c r="W338" i="11"/>
  <c r="X338" i="11" s="1"/>
  <c r="W339" i="11" l="1"/>
  <c r="X339" i="11" s="1"/>
  <c r="T339" i="11"/>
  <c r="U339" i="11" s="1"/>
  <c r="Z2960" i="11"/>
  <c r="AA2960" i="11" s="1"/>
  <c r="Z2961" i="11" l="1"/>
  <c r="AA2961" i="11" s="1"/>
  <c r="W340" i="11"/>
  <c r="X340" i="11" s="1"/>
  <c r="T340" i="11"/>
  <c r="U340" i="11" s="1"/>
  <c r="Z2962" i="11" l="1"/>
  <c r="AA2962" i="11" s="1"/>
  <c r="T341" i="11"/>
  <c r="U341" i="11" s="1"/>
  <c r="W341" i="11"/>
  <c r="X341" i="11" s="1"/>
  <c r="W342" i="11" l="1"/>
  <c r="X342" i="11" s="1"/>
  <c r="T342" i="11"/>
  <c r="U342" i="11" s="1"/>
  <c r="Z2963" i="11"/>
  <c r="AA2963" i="11" s="1"/>
  <c r="Z2964" i="11" l="1"/>
  <c r="AA2964" i="11" s="1"/>
  <c r="T343" i="11"/>
  <c r="U343" i="11" s="1"/>
  <c r="W343" i="11"/>
  <c r="X343" i="11" s="1"/>
  <c r="T344" i="11" l="1"/>
  <c r="U344" i="11" s="1"/>
  <c r="W344" i="11"/>
  <c r="X344" i="11" s="1"/>
  <c r="Z2965" i="11"/>
  <c r="AA2965" i="11" s="1"/>
  <c r="Z2966" i="11" l="1"/>
  <c r="AA2966" i="11" s="1"/>
  <c r="W345" i="11"/>
  <c r="X345" i="11" s="1"/>
  <c r="T345" i="11"/>
  <c r="U345" i="11" s="1"/>
  <c r="W346" i="11" l="1"/>
  <c r="X346" i="11" s="1"/>
  <c r="Z2967" i="11"/>
  <c r="AA2967" i="11" s="1"/>
  <c r="T346" i="11"/>
  <c r="U346" i="11" s="1"/>
  <c r="Z2968" i="11" l="1"/>
  <c r="AA2968" i="11" s="1"/>
  <c r="W347" i="11"/>
  <c r="X347" i="11" s="1"/>
  <c r="T347" i="11"/>
  <c r="U347" i="11" s="1"/>
  <c r="T348" i="11" l="1"/>
  <c r="U348" i="11" s="1"/>
  <c r="W348" i="11"/>
  <c r="X348" i="11" s="1"/>
  <c r="Z2969" i="11"/>
  <c r="AA2969" i="11" s="1"/>
  <c r="Z2970" i="11" l="1"/>
  <c r="AA2970" i="11" s="1"/>
  <c r="W349" i="11"/>
  <c r="X349" i="11" s="1"/>
  <c r="T349" i="11"/>
  <c r="U349" i="11" s="1"/>
  <c r="T350" i="11" l="1"/>
  <c r="U350" i="11" s="1"/>
  <c r="W350" i="11"/>
  <c r="X350" i="11" s="1"/>
  <c r="Z2971" i="11"/>
  <c r="AA2971" i="11" s="1"/>
  <c r="W351" i="11" l="1"/>
  <c r="X351" i="11" s="1"/>
  <c r="T351" i="11"/>
  <c r="U351" i="11" s="1"/>
  <c r="Z2972" i="11"/>
  <c r="AA2972" i="11" s="1"/>
  <c r="Z2973" i="11" l="1"/>
  <c r="AA2973" i="11" s="1"/>
  <c r="T352" i="11"/>
  <c r="U352" i="11" s="1"/>
  <c r="W352" i="11"/>
  <c r="X352" i="11" s="1"/>
  <c r="W353" i="11" l="1"/>
  <c r="X353" i="11" s="1"/>
  <c r="T353" i="11"/>
  <c r="U353" i="11" s="1"/>
  <c r="Z2974" i="11"/>
  <c r="AA2974" i="11" s="1"/>
  <c r="Z2975" i="11" l="1"/>
  <c r="AA2975" i="11" s="1"/>
  <c r="T354" i="11"/>
  <c r="U354" i="11" s="1"/>
  <c r="W354" i="11"/>
  <c r="X354" i="11" s="1"/>
  <c r="W355" i="11" l="1"/>
  <c r="X355" i="11" s="1"/>
  <c r="T355" i="11"/>
  <c r="U355" i="11" s="1"/>
  <c r="Z2976" i="11"/>
  <c r="AA2976" i="11" s="1"/>
  <c r="Z2977" i="11" l="1"/>
  <c r="AA2977" i="11" s="1"/>
  <c r="T356" i="11"/>
  <c r="U356" i="11" s="1"/>
  <c r="W356" i="11"/>
  <c r="X356" i="11" s="1"/>
  <c r="T357" i="11" l="1"/>
  <c r="U357" i="11" s="1"/>
  <c r="Z2978" i="11"/>
  <c r="AA2978" i="11" s="1"/>
  <c r="W357" i="11"/>
  <c r="X357" i="11" s="1"/>
  <c r="W358" i="11" l="1"/>
  <c r="X358" i="11" s="1"/>
  <c r="Z2979" i="11"/>
  <c r="AA2979" i="11" s="1"/>
  <c r="T358" i="11"/>
  <c r="U358" i="11" s="1"/>
  <c r="T359" i="11" l="1"/>
  <c r="U359" i="11" s="1"/>
  <c r="Z2980" i="11"/>
  <c r="AA2980" i="11" s="1"/>
  <c r="W359" i="11"/>
  <c r="X359" i="11" s="1"/>
  <c r="W360" i="11" l="1"/>
  <c r="X360" i="11" s="1"/>
  <c r="Z2981" i="11"/>
  <c r="AA2981" i="11" s="1"/>
  <c r="T360" i="11"/>
  <c r="U360" i="11" s="1"/>
  <c r="Z2982" i="11" l="1"/>
  <c r="AA2982" i="11" s="1"/>
  <c r="T361" i="11"/>
  <c r="U361" i="11" s="1"/>
  <c r="W361" i="11"/>
  <c r="X361" i="11" s="1"/>
  <c r="T362" i="11" l="1"/>
  <c r="U362" i="11" s="1"/>
  <c r="Z2983" i="11"/>
  <c r="AA2983" i="11" s="1"/>
  <c r="W362" i="11"/>
  <c r="X362" i="11" s="1"/>
  <c r="W363" i="11" l="1"/>
  <c r="X363" i="11" s="1"/>
  <c r="T363" i="11"/>
  <c r="U363" i="11" s="1"/>
  <c r="Z2984" i="11"/>
  <c r="AA2984" i="11" s="1"/>
  <c r="Z2985" i="11" l="1"/>
  <c r="AA2985" i="11" s="1"/>
  <c r="T364" i="11"/>
  <c r="U364" i="11" s="1"/>
  <c r="W364" i="11"/>
  <c r="X364" i="11" s="1"/>
  <c r="Z2986" i="11" l="1"/>
  <c r="AA2986" i="11" s="1"/>
  <c r="W365" i="11"/>
  <c r="X365" i="11" s="1"/>
  <c r="T365" i="11"/>
  <c r="U365" i="11" s="1"/>
  <c r="T366" i="11" l="1"/>
  <c r="U366" i="11" s="1"/>
  <c r="W366" i="11"/>
  <c r="X366" i="11" s="1"/>
  <c r="Z2987" i="11"/>
  <c r="AA2987" i="11" s="1"/>
  <c r="W367" i="11" l="1"/>
  <c r="X367" i="11" s="1"/>
  <c r="T367" i="11"/>
  <c r="U367" i="11" s="1"/>
  <c r="Z2988" i="11"/>
  <c r="AA2988" i="11" s="1"/>
  <c r="Z2989" i="11" l="1"/>
  <c r="AA2989" i="11" s="1"/>
  <c r="T368" i="11"/>
  <c r="U368" i="11" s="1"/>
  <c r="W368" i="11"/>
  <c r="X368" i="11" s="1"/>
  <c r="W369" i="11" l="1"/>
  <c r="X369" i="11" s="1"/>
  <c r="T369" i="11"/>
  <c r="U369" i="11" s="1"/>
  <c r="Z2990" i="11"/>
  <c r="AA2990" i="11" s="1"/>
  <c r="T370" i="11" l="1"/>
  <c r="U370" i="11" s="1"/>
  <c r="W370" i="11"/>
  <c r="X370" i="11" s="1"/>
  <c r="Z2991" i="11"/>
  <c r="AA2991" i="11" s="1"/>
  <c r="Z2992" i="11" l="1"/>
  <c r="AA2992" i="11" s="1"/>
  <c r="W371" i="11"/>
  <c r="X371" i="11" s="1"/>
  <c r="T371" i="11"/>
  <c r="U371" i="11" s="1"/>
  <c r="W372" i="11" l="1"/>
  <c r="X372" i="11" s="1"/>
  <c r="T372" i="11"/>
  <c r="U372" i="11" s="1"/>
  <c r="Z2993" i="11"/>
  <c r="AA2993" i="11" s="1"/>
  <c r="T373" i="11" l="1"/>
  <c r="U373" i="11" s="1"/>
  <c r="W373" i="11"/>
  <c r="X373" i="11" s="1"/>
  <c r="Z2994" i="11"/>
  <c r="AA2994" i="11" s="1"/>
  <c r="Z2995" i="11" l="1"/>
  <c r="AA2995" i="11" s="1"/>
  <c r="W374" i="11"/>
  <c r="X374" i="11" s="1"/>
  <c r="T374" i="11"/>
  <c r="U374" i="11" s="1"/>
  <c r="W375" i="11" l="1"/>
  <c r="X375" i="11" s="1"/>
  <c r="T375" i="11"/>
  <c r="U375" i="11" s="1"/>
  <c r="Z2996" i="11"/>
  <c r="AA2996" i="11" s="1"/>
  <c r="W376" i="11" l="1"/>
  <c r="X376" i="11" s="1"/>
  <c r="Z2997" i="11"/>
  <c r="AA2997" i="11" s="1"/>
  <c r="T376" i="11"/>
  <c r="U376" i="11" s="1"/>
  <c r="Z2998" i="11" l="1"/>
  <c r="AA2998" i="11" s="1"/>
  <c r="T377" i="11"/>
  <c r="U377" i="11" s="1"/>
  <c r="W377" i="11"/>
  <c r="X377" i="11" s="1"/>
  <c r="W378" i="11" l="1"/>
  <c r="X378" i="11" s="1"/>
  <c r="T378" i="11"/>
  <c r="U378" i="11" s="1"/>
  <c r="Z2999" i="11"/>
  <c r="AA2999" i="11" s="1"/>
  <c r="T379" i="11" l="1"/>
  <c r="U379" i="11" s="1"/>
  <c r="W379" i="11"/>
  <c r="X379" i="11" s="1"/>
  <c r="Z3000" i="11"/>
  <c r="AA3000" i="11" s="1"/>
  <c r="Z3001" i="11" l="1"/>
  <c r="AA3001" i="11" s="1"/>
  <c r="T380" i="11"/>
  <c r="U380" i="11" s="1"/>
  <c r="W380" i="11"/>
  <c r="X380" i="11" s="1"/>
  <c r="T381" i="11" l="1"/>
  <c r="U381" i="11" s="1"/>
  <c r="W381" i="11"/>
  <c r="X381" i="11" s="1"/>
  <c r="Z3002" i="11"/>
  <c r="AA3002" i="11" s="1"/>
  <c r="T382" i="11" l="1"/>
  <c r="U382" i="11" s="1"/>
  <c r="Z3003" i="11"/>
  <c r="AA3003" i="11" s="1"/>
  <c r="W382" i="11"/>
  <c r="X382" i="11" s="1"/>
  <c r="W383" i="11" l="1"/>
  <c r="X383" i="11" s="1"/>
  <c r="Z3004" i="11"/>
  <c r="AA3004" i="11" s="1"/>
  <c r="T383" i="11"/>
  <c r="U383" i="11" s="1"/>
  <c r="T384" i="11" l="1"/>
  <c r="U384" i="11" s="1"/>
  <c r="Z3005" i="11"/>
  <c r="AA3005" i="11" s="1"/>
  <c r="W384" i="11"/>
  <c r="X384" i="11" s="1"/>
  <c r="Z3006" i="11" l="1"/>
  <c r="AA3006" i="11" s="1"/>
  <c r="W385" i="11"/>
  <c r="X385" i="11" s="1"/>
  <c r="T385" i="11"/>
  <c r="U385" i="11" s="1"/>
  <c r="T386" i="11" l="1"/>
  <c r="U386" i="11" s="1"/>
  <c r="W386" i="11"/>
  <c r="X386" i="11" s="1"/>
  <c r="Z3007" i="11"/>
  <c r="AA3007" i="11" s="1"/>
  <c r="Z3008" i="11" l="1"/>
  <c r="AA3008" i="11" s="1"/>
  <c r="W387" i="11"/>
  <c r="X387" i="11" s="1"/>
  <c r="T387" i="11"/>
  <c r="U387" i="11" s="1"/>
  <c r="T388" i="11" l="1"/>
  <c r="U388" i="11" s="1"/>
  <c r="W388" i="11"/>
  <c r="X388" i="11" s="1"/>
  <c r="Z3009" i="11"/>
  <c r="AA3009" i="11" s="1"/>
  <c r="Z3010" i="11" l="1"/>
  <c r="AA3010" i="11" s="1"/>
  <c r="T389" i="11"/>
  <c r="U389" i="11" s="1"/>
  <c r="W389" i="11"/>
  <c r="X389" i="11" s="1"/>
  <c r="T390" i="11" l="1"/>
  <c r="U390" i="11" s="1"/>
  <c r="Z3011" i="11"/>
  <c r="AA3011" i="11" s="1"/>
  <c r="W390" i="11"/>
  <c r="X390" i="11" s="1"/>
  <c r="W391" i="11" l="1"/>
  <c r="X391" i="11" s="1"/>
  <c r="Z3012" i="11"/>
  <c r="AA3012" i="11" s="1"/>
  <c r="T391" i="11"/>
  <c r="U391" i="11" s="1"/>
  <c r="T392" i="11" l="1"/>
  <c r="U392" i="11" s="1"/>
  <c r="Z3013" i="11"/>
  <c r="AA3013" i="11" s="1"/>
  <c r="W392" i="11"/>
  <c r="X392" i="11" s="1"/>
  <c r="T393" i="11" l="1"/>
  <c r="U393" i="11" s="1"/>
  <c r="W393" i="11"/>
  <c r="X393" i="11" s="1"/>
  <c r="Z3014" i="11"/>
  <c r="AA3014" i="11" s="1"/>
  <c r="W394" i="11" l="1"/>
  <c r="X394" i="11" s="1"/>
  <c r="T394" i="11"/>
  <c r="U394" i="11" s="1"/>
  <c r="Z3015" i="11"/>
  <c r="AA3015" i="11" s="1"/>
  <c r="T395" i="11" l="1"/>
  <c r="U395" i="11" s="1"/>
  <c r="W395" i="11"/>
  <c r="X395" i="11" s="1"/>
  <c r="Z3016" i="11"/>
  <c r="AA3016" i="11" s="1"/>
  <c r="T396" i="11" l="1"/>
  <c r="U396" i="11" s="1"/>
  <c r="Z3017" i="11"/>
  <c r="AA3017" i="11" s="1"/>
  <c r="W396" i="11"/>
  <c r="X396" i="11" s="1"/>
  <c r="Z3018" i="11" l="1"/>
  <c r="AA3018" i="11" s="1"/>
  <c r="W397" i="11"/>
  <c r="X397" i="11" s="1"/>
  <c r="T397" i="11"/>
  <c r="U397" i="11" s="1"/>
  <c r="W398" i="11" l="1"/>
  <c r="X398" i="11" s="1"/>
  <c r="Z3019" i="11"/>
  <c r="AA3019" i="11" s="1"/>
  <c r="T398" i="11"/>
  <c r="U398" i="11" s="1"/>
  <c r="T399" i="11" l="1"/>
  <c r="U399" i="11" s="1"/>
  <c r="Z3020" i="11"/>
  <c r="AA3020" i="11" s="1"/>
  <c r="W399" i="11"/>
  <c r="X399" i="11" s="1"/>
  <c r="W400" i="11" l="1"/>
  <c r="X400" i="11" s="1"/>
  <c r="Z3021" i="11"/>
  <c r="AA3021" i="11" s="1"/>
  <c r="T400" i="11"/>
  <c r="U400" i="11" s="1"/>
  <c r="T401" i="11" l="1"/>
  <c r="U401" i="11" s="1"/>
  <c r="Z3022" i="11"/>
  <c r="AA3022" i="11" s="1"/>
  <c r="W401" i="11"/>
  <c r="X401" i="11" s="1"/>
  <c r="Z3023" i="11" l="1"/>
  <c r="AA3023" i="11" s="1"/>
  <c r="W402" i="11"/>
  <c r="X402" i="11" s="1"/>
  <c r="T402" i="11"/>
  <c r="U402" i="11" s="1"/>
  <c r="W403" i="11" l="1"/>
  <c r="X403" i="11" s="1"/>
  <c r="T403" i="11"/>
  <c r="U403" i="11" s="1"/>
  <c r="Z3024" i="11"/>
  <c r="AA3024" i="11" s="1"/>
  <c r="T404" i="11" l="1"/>
  <c r="U404" i="11" s="1"/>
  <c r="W404" i="11"/>
  <c r="X404" i="11" s="1"/>
  <c r="Z3025" i="11"/>
  <c r="AA3025" i="11" s="1"/>
  <c r="Z3026" i="11" l="1"/>
  <c r="AA3026" i="11" s="1"/>
  <c r="T405" i="11"/>
  <c r="U405" i="11" s="1"/>
  <c r="W405" i="11"/>
  <c r="X405" i="11" s="1"/>
  <c r="W406" i="11" l="1"/>
  <c r="X406" i="11" s="1"/>
  <c r="T406" i="11"/>
  <c r="U406" i="11" s="1"/>
  <c r="Z3027" i="11"/>
  <c r="AA3027" i="11" s="1"/>
  <c r="T407" i="11" l="1"/>
  <c r="U407" i="11" s="1"/>
  <c r="W407" i="11"/>
  <c r="X407" i="11" s="1"/>
  <c r="Z3028" i="11"/>
  <c r="AA3028" i="11" s="1"/>
  <c r="W408" i="11" l="1"/>
  <c r="X408" i="11" s="1"/>
  <c r="Z3029" i="11"/>
  <c r="AA3029" i="11" s="1"/>
  <c r="T408" i="11"/>
  <c r="U408" i="11" s="1"/>
  <c r="T409" i="11" l="1"/>
  <c r="U409" i="11" s="1"/>
  <c r="Z3030" i="11"/>
  <c r="AA3030" i="11" s="1"/>
  <c r="W409" i="11"/>
  <c r="X409" i="11" s="1"/>
  <c r="W410" i="11" l="1"/>
  <c r="X410" i="11" s="1"/>
  <c r="Z3031" i="11"/>
  <c r="AA3031" i="11" s="1"/>
  <c r="T410" i="11"/>
  <c r="U410" i="11" s="1"/>
  <c r="Z3032" i="11" l="1"/>
  <c r="AA3032" i="11" s="1"/>
  <c r="T411" i="11"/>
  <c r="U411" i="11" s="1"/>
  <c r="W411" i="11"/>
  <c r="X411" i="11" s="1"/>
  <c r="W412" i="11" l="1"/>
  <c r="X412" i="11" s="1"/>
  <c r="T412" i="11"/>
  <c r="U412" i="11" s="1"/>
  <c r="Z3033" i="11"/>
  <c r="AA3033" i="11" s="1"/>
  <c r="Z3034" i="11" l="1"/>
  <c r="AA3034" i="11" s="1"/>
  <c r="T413" i="11"/>
  <c r="U413" i="11" s="1"/>
  <c r="W413" i="11"/>
  <c r="X413" i="11" s="1"/>
  <c r="W414" i="11" l="1"/>
  <c r="X414" i="11" s="1"/>
  <c r="T414" i="11"/>
  <c r="U414" i="11" s="1"/>
  <c r="Z3035" i="11"/>
  <c r="AA3035" i="11" s="1"/>
  <c r="T415" i="11" l="1"/>
  <c r="U415" i="11" s="1"/>
  <c r="W415" i="11"/>
  <c r="X415" i="11" s="1"/>
  <c r="Z3036" i="11"/>
  <c r="AA3036" i="11" s="1"/>
  <c r="Z3037" i="11" l="1"/>
  <c r="AA3037" i="11" s="1"/>
  <c r="W416" i="11"/>
  <c r="X416" i="11" s="1"/>
  <c r="T416" i="11"/>
  <c r="U416" i="11" s="1"/>
  <c r="T417" i="11" l="1"/>
  <c r="U417" i="11" s="1"/>
  <c r="W417" i="11"/>
  <c r="X417" i="11" s="1"/>
  <c r="Z3038" i="11"/>
  <c r="AA3038" i="11" s="1"/>
  <c r="W418" i="11" l="1"/>
  <c r="X418" i="11" s="1"/>
  <c r="T418" i="11"/>
  <c r="U418" i="11" s="1"/>
  <c r="Z3039" i="11"/>
  <c r="AA3039" i="11" s="1"/>
  <c r="Z3040" i="11" l="1"/>
  <c r="AA3040" i="11" s="1"/>
  <c r="T419" i="11"/>
  <c r="U419" i="11" s="1"/>
  <c r="W419" i="11"/>
  <c r="X419" i="11" s="1"/>
  <c r="W420" i="11" l="1"/>
  <c r="X420" i="11" s="1"/>
  <c r="T420" i="11"/>
  <c r="U420" i="11" s="1"/>
  <c r="Z3041" i="11"/>
  <c r="AA3041" i="11" s="1"/>
  <c r="T421" i="11" l="1"/>
  <c r="U421" i="11" s="1"/>
  <c r="Z3042" i="11"/>
  <c r="AA3042" i="11" s="1"/>
  <c r="W421" i="11"/>
  <c r="X421" i="11" s="1"/>
  <c r="W422" i="11" l="1"/>
  <c r="X422" i="11" s="1"/>
  <c r="Z3043" i="11"/>
  <c r="AA3043" i="11" s="1"/>
  <c r="T422" i="11"/>
  <c r="U422" i="11" s="1"/>
  <c r="Z3044" i="11" l="1"/>
  <c r="AA3044" i="11" s="1"/>
  <c r="T423" i="11"/>
  <c r="U423" i="11" s="1"/>
  <c r="W423" i="11"/>
  <c r="X423" i="11" s="1"/>
  <c r="Z3045" i="11" l="1"/>
  <c r="AA3045" i="11" s="1"/>
  <c r="W424" i="11"/>
  <c r="X424" i="11" s="1"/>
  <c r="T424" i="11"/>
  <c r="U424" i="11" s="1"/>
  <c r="W425" i="11" l="1"/>
  <c r="X425" i="11" s="1"/>
  <c r="T425" i="11"/>
  <c r="U425" i="11" s="1"/>
  <c r="Z3046" i="11"/>
  <c r="AA3046" i="11" s="1"/>
  <c r="Z3047" i="11" l="1"/>
  <c r="AA3047" i="11" s="1"/>
  <c r="T426" i="11"/>
  <c r="U426" i="11" s="1"/>
  <c r="W426" i="11"/>
  <c r="X426" i="11" s="1"/>
  <c r="T427" i="11" l="1"/>
  <c r="U427" i="11" s="1"/>
  <c r="Z3048" i="11"/>
  <c r="AA3048" i="11" s="1"/>
  <c r="W427" i="11"/>
  <c r="X427" i="11" s="1"/>
  <c r="Z3049" i="11" l="1"/>
  <c r="AA3049" i="11" s="1"/>
  <c r="T428" i="11"/>
  <c r="U428" i="11" s="1"/>
  <c r="W428" i="11"/>
  <c r="X428" i="11" s="1"/>
  <c r="W429" i="11" l="1"/>
  <c r="X429" i="11" s="1"/>
  <c r="Z3050" i="11"/>
  <c r="AA3050" i="11" s="1"/>
  <c r="T429" i="11"/>
  <c r="U429" i="11" s="1"/>
  <c r="W430" i="11" l="1"/>
  <c r="X430" i="11" s="1"/>
  <c r="T430" i="11"/>
  <c r="U430" i="11" s="1"/>
  <c r="Z3051" i="11"/>
  <c r="AA3051" i="11" s="1"/>
  <c r="Z3052" i="11" l="1"/>
  <c r="AA3052" i="11" s="1"/>
  <c r="T431" i="11"/>
  <c r="U431" i="11" s="1"/>
  <c r="W431" i="11"/>
  <c r="X431" i="11" s="1"/>
  <c r="T432" i="11" l="1"/>
  <c r="U432" i="11" s="1"/>
  <c r="Z3053" i="11"/>
  <c r="AA3053" i="11" s="1"/>
  <c r="W432" i="11"/>
  <c r="X432" i="11" s="1"/>
  <c r="W433" i="11" l="1"/>
  <c r="X433" i="11" s="1"/>
  <c r="Z3054" i="11"/>
  <c r="AA3054" i="11" s="1"/>
  <c r="T433" i="11"/>
  <c r="U433" i="11" s="1"/>
  <c r="T434" i="11" l="1"/>
  <c r="U434" i="11" s="1"/>
  <c r="Z3055" i="11"/>
  <c r="AA3055" i="11" s="1"/>
  <c r="W434" i="11"/>
  <c r="X434" i="11" s="1"/>
  <c r="W435" i="11" l="1"/>
  <c r="X435" i="11" s="1"/>
  <c r="Z3056" i="11"/>
  <c r="AA3056" i="11" s="1"/>
  <c r="T435" i="11"/>
  <c r="U435" i="11" s="1"/>
  <c r="Z3057" i="11" l="1"/>
  <c r="AA3057" i="11" s="1"/>
  <c r="T436" i="11"/>
  <c r="U436" i="11" s="1"/>
  <c r="W436" i="11"/>
  <c r="X436" i="11" s="1"/>
  <c r="T437" i="11" l="1"/>
  <c r="U437" i="11" s="1"/>
  <c r="Z3058" i="11"/>
  <c r="AA3058" i="11" s="1"/>
  <c r="W437" i="11"/>
  <c r="X437" i="11" s="1"/>
  <c r="W438" i="11" l="1"/>
  <c r="X438" i="11" s="1"/>
  <c r="Z3059" i="11"/>
  <c r="AA3059" i="11" s="1"/>
  <c r="T438" i="11"/>
  <c r="U438" i="11" s="1"/>
  <c r="T439" i="11" l="1"/>
  <c r="U439" i="11" s="1"/>
  <c r="Z3060" i="11"/>
  <c r="AA3060" i="11" s="1"/>
  <c r="W439" i="11"/>
  <c r="X439" i="11" s="1"/>
  <c r="W440" i="11" l="1"/>
  <c r="X440" i="11" s="1"/>
  <c r="Z3061" i="11"/>
  <c r="AA3061" i="11" s="1"/>
  <c r="T440" i="11"/>
  <c r="U440" i="11" s="1"/>
  <c r="Z3062" i="11" l="1"/>
  <c r="AA3062" i="11" s="1"/>
  <c r="T441" i="11"/>
  <c r="U441" i="11" s="1"/>
  <c r="W441" i="11"/>
  <c r="X441" i="11" s="1"/>
  <c r="W442" i="11" l="1"/>
  <c r="X442" i="11" s="1"/>
  <c r="T442" i="11"/>
  <c r="U442" i="11" s="1"/>
  <c r="Z3063" i="11"/>
  <c r="AA3063" i="11" s="1"/>
  <c r="Z3064" i="11" l="1"/>
  <c r="AA3064" i="11" s="1"/>
  <c r="T443" i="11"/>
  <c r="U443" i="11" s="1"/>
  <c r="W443" i="11"/>
  <c r="X443" i="11" s="1"/>
  <c r="T444" i="11" l="1"/>
  <c r="U444" i="11" s="1"/>
  <c r="Z3065" i="11"/>
  <c r="AA3065" i="11" s="1"/>
  <c r="W444" i="11"/>
  <c r="X444" i="11" s="1"/>
  <c r="Z3066" i="11" l="1"/>
  <c r="AA3066" i="11" s="1"/>
  <c r="W445" i="11"/>
  <c r="X445" i="11" s="1"/>
  <c r="T445" i="11"/>
  <c r="U445" i="11" s="1"/>
  <c r="W446" i="11" l="1"/>
  <c r="X446" i="11" s="1"/>
  <c r="Z3067" i="11"/>
  <c r="AA3067" i="11" s="1"/>
  <c r="T446" i="11"/>
  <c r="U446" i="11" s="1"/>
  <c r="T447" i="11" l="1"/>
  <c r="U447" i="11" s="1"/>
  <c r="Z3068" i="11"/>
  <c r="AA3068" i="11" s="1"/>
  <c r="W447" i="11"/>
  <c r="X447" i="11" s="1"/>
  <c r="W448" i="11" l="1"/>
  <c r="X448" i="11" s="1"/>
  <c r="Z3069" i="11"/>
  <c r="AA3069" i="11" s="1"/>
  <c r="T448" i="11"/>
  <c r="U448" i="11" s="1"/>
  <c r="Z3070" i="11" l="1"/>
  <c r="AA3070" i="11" s="1"/>
  <c r="T449" i="11"/>
  <c r="U449" i="11" s="1"/>
  <c r="W449" i="11"/>
  <c r="X449" i="11" s="1"/>
  <c r="W450" i="11" l="1"/>
  <c r="X450" i="11" s="1"/>
  <c r="T450" i="11"/>
  <c r="U450" i="11" s="1"/>
  <c r="Z3071" i="11"/>
  <c r="AA3071" i="11" s="1"/>
  <c r="W451" i="11" l="1"/>
  <c r="X451" i="11" s="1"/>
  <c r="Z3072" i="11"/>
  <c r="AA3072" i="11" s="1"/>
  <c r="T451" i="11"/>
  <c r="U451" i="11" s="1"/>
  <c r="T452" i="11" l="1"/>
  <c r="U452" i="11" s="1"/>
  <c r="Z3073" i="11"/>
  <c r="AA3073" i="11" s="1"/>
  <c r="W452" i="11"/>
  <c r="X452" i="11" s="1"/>
  <c r="W453" i="11" l="1"/>
  <c r="X453" i="11" s="1"/>
  <c r="Z3074" i="11"/>
  <c r="AA3074" i="11" s="1"/>
  <c r="T453" i="11"/>
  <c r="U453" i="11" s="1"/>
  <c r="W454" i="11" l="1"/>
  <c r="X454" i="11" s="1"/>
  <c r="T454" i="11"/>
  <c r="U454" i="11" s="1"/>
  <c r="Z3075" i="11"/>
  <c r="AA3075" i="11" s="1"/>
  <c r="Z3076" i="11" l="1"/>
  <c r="AA3076" i="11" s="1"/>
  <c r="T455" i="11"/>
  <c r="U455" i="11" s="1"/>
  <c r="W455" i="11"/>
  <c r="X455" i="11" s="1"/>
  <c r="T456" i="11" l="1"/>
  <c r="U456" i="11" s="1"/>
  <c r="Z3077" i="11"/>
  <c r="AA3077" i="11" s="1"/>
  <c r="W456" i="11"/>
  <c r="X456" i="11" s="1"/>
  <c r="W457" i="11" l="1"/>
  <c r="X457" i="11" s="1"/>
  <c r="T457" i="11"/>
  <c r="U457" i="11" s="1"/>
  <c r="Z3078" i="11"/>
  <c r="AA3078" i="11" s="1"/>
  <c r="Z3079" i="11" l="1"/>
  <c r="AA3079" i="11" s="1"/>
  <c r="T458" i="11"/>
  <c r="U458" i="11" s="1"/>
  <c r="W458" i="11"/>
  <c r="X458" i="11" s="1"/>
  <c r="T459" i="11" l="1"/>
  <c r="U459" i="11" s="1"/>
  <c r="Z3080" i="11"/>
  <c r="AA3080" i="11" s="1"/>
  <c r="W459" i="11"/>
  <c r="X459" i="11" s="1"/>
  <c r="Z3081" i="11" l="1"/>
  <c r="AA3081" i="11" s="1"/>
  <c r="W460" i="11"/>
  <c r="X460" i="11" s="1"/>
  <c r="T460" i="11"/>
  <c r="U460" i="11" s="1"/>
  <c r="W461" i="11" l="1"/>
  <c r="X461" i="11" s="1"/>
  <c r="Z3082" i="11"/>
  <c r="AA3082" i="11" s="1"/>
  <c r="T461" i="11"/>
  <c r="U461" i="11" s="1"/>
  <c r="T462" i="11" l="1"/>
  <c r="U462" i="11" s="1"/>
  <c r="Z3083" i="11"/>
  <c r="AA3083" i="11" s="1"/>
  <c r="W462" i="11"/>
  <c r="X462" i="11" s="1"/>
  <c r="W463" i="11" l="1"/>
  <c r="X463" i="11" s="1"/>
  <c r="Z3084" i="11"/>
  <c r="AA3084" i="11" s="1"/>
  <c r="T463" i="11"/>
  <c r="U463" i="11" s="1"/>
  <c r="T464" i="11" l="1"/>
  <c r="U464" i="11" s="1"/>
  <c r="Z3085" i="11"/>
  <c r="AA3085" i="11" s="1"/>
  <c r="W464" i="11"/>
  <c r="X464" i="11" s="1"/>
  <c r="W465" i="11" l="1"/>
  <c r="X465" i="11" s="1"/>
  <c r="Z3086" i="11"/>
  <c r="AA3086" i="11" s="1"/>
  <c r="T465" i="11"/>
  <c r="U465" i="11" s="1"/>
  <c r="Z3087" i="11" l="1"/>
  <c r="AA3087" i="11" s="1"/>
  <c r="W466" i="11"/>
  <c r="X466" i="11" s="1"/>
  <c r="T466" i="11"/>
  <c r="U466" i="11" s="1"/>
  <c r="T467" i="11" l="1"/>
  <c r="U467" i="11" s="1"/>
  <c r="W467" i="11"/>
  <c r="X467" i="11" s="1"/>
  <c r="Z3088" i="11"/>
  <c r="AA3088" i="11" s="1"/>
  <c r="Z3089" i="11" l="1"/>
  <c r="AA3089" i="11" s="1"/>
  <c r="W468" i="11"/>
  <c r="X468" i="11" s="1"/>
  <c r="T468" i="11"/>
  <c r="U468" i="11" s="1"/>
  <c r="T469" i="11" l="1"/>
  <c r="U469" i="11" s="1"/>
  <c r="Z3090" i="11"/>
  <c r="AA3090" i="11" s="1"/>
  <c r="W469" i="11"/>
  <c r="X469" i="11" s="1"/>
  <c r="W470" i="11" l="1"/>
  <c r="X470" i="11" s="1"/>
  <c r="Z3091" i="11"/>
  <c r="AA3091" i="11" s="1"/>
  <c r="T470" i="11"/>
  <c r="U470" i="11" s="1"/>
  <c r="Z3092" i="11" l="1"/>
  <c r="AA3092" i="11" s="1"/>
  <c r="W471" i="11"/>
  <c r="X471" i="11" s="1"/>
  <c r="T471" i="11"/>
  <c r="U471" i="11" s="1"/>
  <c r="T472" i="11" l="1"/>
  <c r="U472" i="11" s="1"/>
  <c r="W472" i="11"/>
  <c r="X472" i="11" s="1"/>
  <c r="Z3093" i="11"/>
  <c r="AA3093" i="11" s="1"/>
  <c r="T473" i="11" l="1"/>
  <c r="U473" i="11" s="1"/>
  <c r="Z3094" i="11"/>
  <c r="AA3094" i="11" s="1"/>
  <c r="W473" i="11"/>
  <c r="X473" i="11" s="1"/>
  <c r="W474" i="11" l="1"/>
  <c r="X474" i="11" s="1"/>
  <c r="Z3095" i="11"/>
  <c r="AA3095" i="11" s="1"/>
  <c r="T474" i="11"/>
  <c r="U474" i="11" s="1"/>
  <c r="Z3096" i="11" l="1"/>
  <c r="AA3096" i="11" s="1"/>
  <c r="W475" i="11"/>
  <c r="X475" i="11" s="1"/>
  <c r="T475" i="11"/>
  <c r="U475" i="11" s="1"/>
  <c r="W476" i="11" l="1"/>
  <c r="X476" i="11" s="1"/>
  <c r="T476" i="11"/>
  <c r="U476" i="11" s="1"/>
  <c r="Z3097" i="11"/>
  <c r="AA3097" i="11" s="1"/>
  <c r="Z3098" i="11" l="1"/>
  <c r="AA3098" i="11" s="1"/>
  <c r="T477" i="11"/>
  <c r="U477" i="11" s="1"/>
  <c r="W477" i="11"/>
  <c r="X477" i="11" s="1"/>
  <c r="Z3099" i="11" l="1"/>
  <c r="AA3099" i="11" s="1"/>
  <c r="W478" i="11"/>
  <c r="X478" i="11" s="1"/>
  <c r="T478" i="11"/>
  <c r="U478" i="11" s="1"/>
  <c r="T479" i="11" l="1"/>
  <c r="U479" i="11" s="1"/>
  <c r="W479" i="11"/>
  <c r="X479" i="11" s="1"/>
  <c r="Z3100" i="11"/>
  <c r="AA3100" i="11" s="1"/>
  <c r="Z3101" i="11" l="1"/>
  <c r="AA3101" i="11" s="1"/>
  <c r="W480" i="11"/>
  <c r="X480" i="11" s="1"/>
  <c r="T480" i="11"/>
  <c r="U480" i="11" s="1"/>
  <c r="T481" i="11" l="1"/>
  <c r="U481" i="11" s="1"/>
  <c r="W481" i="11"/>
  <c r="X481" i="11" s="1"/>
  <c r="Z3102" i="11"/>
  <c r="AA3102" i="11" s="1"/>
  <c r="T482" i="11" l="1"/>
  <c r="U482" i="11" s="1"/>
  <c r="Z3103" i="11"/>
  <c r="AA3103" i="11" s="1"/>
  <c r="W482" i="11"/>
  <c r="X482" i="11" s="1"/>
  <c r="Z3104" i="11" l="1"/>
  <c r="AA3104" i="11" s="1"/>
  <c r="W483" i="11"/>
  <c r="X483" i="11" s="1"/>
  <c r="T483" i="11"/>
  <c r="U483" i="11" s="1"/>
  <c r="T484" i="11" l="1"/>
  <c r="U484" i="11" s="1"/>
  <c r="W484" i="11"/>
  <c r="X484" i="11" s="1"/>
  <c r="Z3105" i="11"/>
  <c r="AA3105" i="11" s="1"/>
  <c r="T485" i="11" l="1"/>
  <c r="U485" i="11" s="1"/>
  <c r="Z3106" i="11"/>
  <c r="AA3106" i="11" s="1"/>
  <c r="W485" i="11"/>
  <c r="X485" i="11" s="1"/>
  <c r="Z3107" i="11" l="1"/>
  <c r="AA3107" i="11" s="1"/>
  <c r="W486" i="11"/>
  <c r="X486" i="11" s="1"/>
  <c r="T486" i="11"/>
  <c r="U486" i="11" s="1"/>
  <c r="T487" i="11" l="1"/>
  <c r="U487" i="11" s="1"/>
  <c r="W487" i="11"/>
  <c r="X487" i="11" s="1"/>
  <c r="Z3108" i="11"/>
  <c r="AA3108" i="11" s="1"/>
  <c r="Z3109" i="11" l="1"/>
  <c r="AA3109" i="11" s="1"/>
  <c r="T488" i="11"/>
  <c r="U488" i="11" s="1"/>
  <c r="W488" i="11"/>
  <c r="X488" i="11" s="1"/>
  <c r="W489" i="11" l="1"/>
  <c r="X489" i="11" s="1"/>
  <c r="Z3110" i="11"/>
  <c r="AA3110" i="11" s="1"/>
  <c r="T489" i="11"/>
  <c r="U489" i="11" s="1"/>
  <c r="T490" i="11" l="1"/>
  <c r="U490" i="11" s="1"/>
  <c r="W490" i="11"/>
  <c r="X490" i="11" s="1"/>
  <c r="Z3111" i="11"/>
  <c r="AA3111" i="11" s="1"/>
  <c r="W491" i="11" l="1"/>
  <c r="X491" i="11" s="1"/>
  <c r="T491" i="11"/>
  <c r="U491" i="11" s="1"/>
  <c r="Z3112" i="11"/>
  <c r="AA3112" i="11" s="1"/>
  <c r="Z3113" i="11" l="1"/>
  <c r="AA3113" i="11" s="1"/>
  <c r="T492" i="11"/>
  <c r="U492" i="11" s="1"/>
  <c r="W492" i="11"/>
  <c r="X492" i="11" s="1"/>
  <c r="T493" i="11" l="1"/>
  <c r="U493" i="11" s="1"/>
  <c r="W493" i="11"/>
  <c r="X493" i="11" s="1"/>
  <c r="Z3114" i="11"/>
  <c r="AA3114" i="11" s="1"/>
  <c r="W494" i="11" l="1"/>
  <c r="X494" i="11" s="1"/>
  <c r="Z3115" i="11"/>
  <c r="AA3115" i="11" s="1"/>
  <c r="T494" i="11"/>
  <c r="U494" i="11" s="1"/>
  <c r="Z3116" i="11" l="1"/>
  <c r="AA3116" i="11" s="1"/>
  <c r="T495" i="11"/>
  <c r="U495" i="11" s="1"/>
  <c r="W495" i="11"/>
  <c r="X495" i="11" s="1"/>
  <c r="T496" i="11" l="1"/>
  <c r="U496" i="11" s="1"/>
  <c r="W496" i="11"/>
  <c r="X496" i="11" s="1"/>
  <c r="Z3117" i="11"/>
  <c r="AA3117" i="11" s="1"/>
  <c r="Z3118" i="11" l="1"/>
  <c r="AA3118" i="11" s="1"/>
  <c r="W497" i="11"/>
  <c r="X497" i="11" s="1"/>
  <c r="T497" i="11"/>
  <c r="U497" i="11" s="1"/>
  <c r="T498" i="11" l="1"/>
  <c r="U498" i="11" s="1"/>
  <c r="W498" i="11"/>
  <c r="X498" i="11" s="1"/>
  <c r="Z3119" i="11"/>
  <c r="AA3119" i="11" s="1"/>
  <c r="Z3120" i="11" l="1"/>
  <c r="AA3120" i="11" s="1"/>
  <c r="W499" i="11"/>
  <c r="X499" i="11" s="1"/>
  <c r="T499" i="11"/>
  <c r="U499" i="11" s="1"/>
  <c r="T500" i="11" l="1"/>
  <c r="U500" i="11" s="1"/>
  <c r="W500" i="11"/>
  <c r="X500" i="11" s="1"/>
  <c r="Z3121" i="11"/>
  <c r="AA3121" i="11" s="1"/>
  <c r="Z3122" i="11" l="1"/>
  <c r="AA3122" i="11" s="1"/>
  <c r="W501" i="11"/>
  <c r="X501" i="11" s="1"/>
  <c r="T501" i="11"/>
  <c r="U501" i="11" s="1"/>
  <c r="W502" i="11" l="1"/>
  <c r="X502" i="11" s="1"/>
  <c r="Z3123" i="11"/>
  <c r="AA3123" i="11" s="1"/>
  <c r="T502" i="11"/>
  <c r="U502" i="11" s="1"/>
  <c r="Z3124" i="11" l="1"/>
  <c r="AA3124" i="11" s="1"/>
  <c r="W503" i="11"/>
  <c r="X503" i="11" s="1"/>
  <c r="T503" i="11"/>
  <c r="U503" i="11" s="1"/>
  <c r="T504" i="11" l="1"/>
  <c r="U504" i="11" s="1"/>
  <c r="W504" i="11"/>
  <c r="X504" i="11" s="1"/>
  <c r="Z3125" i="11"/>
  <c r="AA3125" i="11" s="1"/>
  <c r="W505" i="11" l="1"/>
  <c r="X505" i="11" s="1"/>
  <c r="T505" i="11"/>
  <c r="U505" i="11" s="1"/>
  <c r="Z3126" i="11"/>
  <c r="AA3126" i="11" s="1"/>
  <c r="W506" i="11" l="1"/>
  <c r="X506" i="11" s="1"/>
  <c r="Z3127" i="11"/>
  <c r="AA3127" i="11" s="1"/>
  <c r="T506" i="11"/>
  <c r="U506" i="11" s="1"/>
  <c r="Z3128" i="11" l="1"/>
  <c r="AA3128" i="11" s="1"/>
  <c r="T507" i="11"/>
  <c r="U507" i="11" s="1"/>
  <c r="W507" i="11"/>
  <c r="X507" i="11" s="1"/>
  <c r="T508" i="11" l="1"/>
  <c r="U508" i="11" s="1"/>
  <c r="Z3129" i="11"/>
  <c r="AA3129" i="11" s="1"/>
  <c r="W508" i="11"/>
  <c r="X508" i="11" s="1"/>
  <c r="W509" i="11" l="1"/>
  <c r="X509" i="11" s="1"/>
  <c r="Z3130" i="11"/>
  <c r="AA3130" i="11" s="1"/>
  <c r="T509" i="11"/>
  <c r="U509" i="11" s="1"/>
  <c r="T510" i="11" l="1"/>
  <c r="U510" i="11" s="1"/>
  <c r="Z3131" i="11"/>
  <c r="AA3131" i="11" s="1"/>
  <c r="W510" i="11"/>
  <c r="X510" i="11" s="1"/>
  <c r="W511" i="11" l="1"/>
  <c r="X511" i="11" s="1"/>
  <c r="Z3132" i="11"/>
  <c r="AA3132" i="11" s="1"/>
  <c r="T511" i="11"/>
  <c r="U511" i="11" s="1"/>
  <c r="T512" i="11" l="1"/>
  <c r="U512" i="11" s="1"/>
  <c r="W512" i="11"/>
  <c r="X512" i="11" s="1"/>
  <c r="Z3133" i="11"/>
  <c r="AA3133" i="11" s="1"/>
  <c r="Z3134" i="11" l="1"/>
  <c r="AA3134" i="11" s="1"/>
  <c r="W513" i="11"/>
  <c r="X513" i="11" s="1"/>
  <c r="T513" i="11"/>
  <c r="U513" i="11" s="1"/>
  <c r="W514" i="11" l="1"/>
  <c r="X514" i="11" s="1"/>
  <c r="T514" i="11"/>
  <c r="U514" i="11" s="1"/>
  <c r="Z3135" i="11"/>
  <c r="AA3135" i="11" s="1"/>
  <c r="Z3136" i="11" l="1"/>
  <c r="AA3136" i="11" s="1"/>
  <c r="T515" i="11"/>
  <c r="U515" i="11" s="1"/>
  <c r="W515" i="11"/>
  <c r="X515" i="11" s="1"/>
  <c r="T516" i="11" l="1"/>
  <c r="U516" i="11" s="1"/>
  <c r="Z3137" i="11"/>
  <c r="AA3137" i="11" s="1"/>
  <c r="W516" i="11"/>
  <c r="X516" i="11" s="1"/>
  <c r="W517" i="11" l="1"/>
  <c r="X517" i="11" s="1"/>
  <c r="T517" i="11"/>
  <c r="U517" i="11" s="1"/>
  <c r="Z3138" i="11"/>
  <c r="AA3138" i="11" s="1"/>
  <c r="Z3139" i="11" l="1"/>
  <c r="AA3139" i="11" s="1"/>
  <c r="W518" i="11"/>
  <c r="X518" i="11" s="1"/>
  <c r="T518" i="11"/>
  <c r="U518" i="11" s="1"/>
  <c r="W519" i="11" l="1"/>
  <c r="X519" i="11" s="1"/>
  <c r="T519" i="11"/>
  <c r="U519" i="11" s="1"/>
  <c r="Z3140" i="11"/>
  <c r="AA3140" i="11" s="1"/>
  <c r="Z3141" i="11" l="1"/>
  <c r="AA3141" i="11" s="1"/>
  <c r="T520" i="11"/>
  <c r="U520" i="11" s="1"/>
  <c r="W520" i="11"/>
  <c r="X520" i="11" s="1"/>
  <c r="W521" i="11" l="1"/>
  <c r="X521" i="11" s="1"/>
  <c r="Z3142" i="11"/>
  <c r="AA3142" i="11" s="1"/>
  <c r="T521" i="11"/>
  <c r="U521" i="11" s="1"/>
  <c r="W522" i="11" l="1"/>
  <c r="X522" i="11" s="1"/>
  <c r="T522" i="11"/>
  <c r="U522" i="11" s="1"/>
  <c r="Z3143" i="11"/>
  <c r="AA3143" i="11" s="1"/>
  <c r="Z3144" i="11" l="1"/>
  <c r="AA3144" i="11" s="1"/>
  <c r="T523" i="11"/>
  <c r="U523" i="11" s="1"/>
  <c r="W523" i="11"/>
  <c r="X523" i="11" s="1"/>
  <c r="T524" i="11" l="1"/>
  <c r="U524" i="11" s="1"/>
  <c r="Z3145" i="11"/>
  <c r="AA3145" i="11" s="1"/>
  <c r="W524" i="11"/>
  <c r="X524" i="11" s="1"/>
  <c r="Z3146" i="11" l="1"/>
  <c r="AA3146" i="11" s="1"/>
  <c r="T525" i="11"/>
  <c r="U525" i="11" s="1"/>
  <c r="W525" i="11"/>
  <c r="X525" i="11" s="1"/>
  <c r="W526" i="11" l="1"/>
  <c r="X526" i="11" s="1"/>
  <c r="T526" i="11"/>
  <c r="U526" i="11" s="1"/>
  <c r="Z3147" i="11"/>
  <c r="AA3147" i="11" s="1"/>
  <c r="Z3148" i="11" l="1"/>
  <c r="AA3148" i="11" s="1"/>
  <c r="T527" i="11"/>
  <c r="U527" i="11" s="1"/>
  <c r="W527" i="11"/>
  <c r="X527" i="11" s="1"/>
  <c r="W528" i="11" l="1"/>
  <c r="X528" i="11" s="1"/>
  <c r="T528" i="11"/>
  <c r="U528" i="11" s="1"/>
  <c r="Z3149" i="11"/>
  <c r="AA3149" i="11" s="1"/>
  <c r="Z3150" i="11" l="1"/>
  <c r="AA3150" i="11" s="1"/>
  <c r="T529" i="11"/>
  <c r="U529" i="11" s="1"/>
  <c r="W529" i="11"/>
  <c r="X529" i="11" s="1"/>
  <c r="W530" i="11" l="1"/>
  <c r="X530" i="11" s="1"/>
  <c r="T530" i="11"/>
  <c r="U530" i="11" s="1"/>
  <c r="Z3151" i="11"/>
  <c r="AA3151" i="11" s="1"/>
  <c r="Z3152" i="11" l="1"/>
  <c r="AA3152" i="11" s="1"/>
  <c r="T531" i="11"/>
  <c r="U531" i="11" s="1"/>
  <c r="W531" i="11"/>
  <c r="X531" i="11" s="1"/>
  <c r="T532" i="11" l="1"/>
  <c r="U532" i="11" s="1"/>
  <c r="W532" i="11"/>
  <c r="X532" i="11" s="1"/>
  <c r="Z3153" i="11"/>
  <c r="AA3153" i="11" s="1"/>
  <c r="W533" i="11" l="1"/>
  <c r="X533" i="11" s="1"/>
  <c r="T533" i="11"/>
  <c r="U533" i="11" s="1"/>
  <c r="Z3154" i="11"/>
  <c r="AA3154" i="11" s="1"/>
  <c r="Z3155" i="11" l="1"/>
  <c r="AA3155" i="11" s="1"/>
  <c r="T534" i="11"/>
  <c r="U534" i="11" s="1"/>
  <c r="W534" i="11"/>
  <c r="X534" i="11" s="1"/>
  <c r="W535" i="11" l="1"/>
  <c r="X535" i="11" s="1"/>
  <c r="T535" i="11"/>
  <c r="U535" i="11" s="1"/>
  <c r="Z3156" i="11"/>
  <c r="AA3156" i="11" s="1"/>
  <c r="W536" i="11" l="1"/>
  <c r="X536" i="11" s="1"/>
  <c r="Z3157" i="11"/>
  <c r="AA3157" i="11" s="1"/>
  <c r="T536" i="11"/>
  <c r="U536" i="11" s="1"/>
  <c r="Z3158" i="11" l="1"/>
  <c r="AA3158" i="11" s="1"/>
  <c r="W537" i="11"/>
  <c r="X537" i="11" s="1"/>
  <c r="T537" i="11"/>
  <c r="U537" i="11" s="1"/>
  <c r="T538" i="11" l="1"/>
  <c r="U538" i="11" s="1"/>
  <c r="W538" i="11"/>
  <c r="X538" i="11" s="1"/>
  <c r="Z3159" i="11"/>
  <c r="AA3159" i="11" s="1"/>
  <c r="T539" i="11" l="1"/>
  <c r="U539" i="11" s="1"/>
  <c r="Z3160" i="11"/>
  <c r="AA3160" i="11" s="1"/>
  <c r="W539" i="11"/>
  <c r="X539" i="11" s="1"/>
  <c r="W540" i="11" l="1"/>
  <c r="X540" i="11" s="1"/>
  <c r="Z3161" i="11"/>
  <c r="AA3161" i="11" s="1"/>
  <c r="T540" i="11"/>
  <c r="U540" i="11" s="1"/>
  <c r="T541" i="11" l="1"/>
  <c r="U541" i="11" s="1"/>
  <c r="Z3162" i="11"/>
  <c r="AA3162" i="11" s="1"/>
  <c r="W541" i="11"/>
  <c r="X541" i="11" s="1"/>
  <c r="W542" i="11" l="1"/>
  <c r="X542" i="11" s="1"/>
  <c r="Z3163" i="11"/>
  <c r="AA3163" i="11" s="1"/>
  <c r="T542" i="11"/>
  <c r="U542" i="11" s="1"/>
  <c r="T543" i="11" l="1"/>
  <c r="U543" i="11" s="1"/>
  <c r="Z3164" i="11"/>
  <c r="AA3164" i="11" s="1"/>
  <c r="W543" i="11"/>
  <c r="X543" i="11" s="1"/>
  <c r="Z3165" i="11" l="1"/>
  <c r="AA3165" i="11" s="1"/>
  <c r="W544" i="11"/>
  <c r="X544" i="11" s="1"/>
  <c r="T544" i="11"/>
  <c r="U544" i="11" s="1"/>
  <c r="T545" i="11" l="1"/>
  <c r="U545" i="11" s="1"/>
  <c r="Z3166" i="11"/>
  <c r="AA3166" i="11" s="1"/>
  <c r="W545" i="11"/>
  <c r="X545" i="11" s="1"/>
  <c r="Z3167" i="11" l="1"/>
  <c r="AA3167" i="11" s="1"/>
  <c r="T546" i="11"/>
  <c r="U546" i="11" s="1"/>
  <c r="W546" i="11"/>
  <c r="X546" i="11" s="1"/>
  <c r="W547" i="11" l="1"/>
  <c r="X547" i="11" s="1"/>
  <c r="Z3168" i="11"/>
  <c r="AA3168" i="11" s="1"/>
  <c r="T547" i="11"/>
  <c r="U547" i="11" s="1"/>
  <c r="W548" i="11" l="1"/>
  <c r="X548" i="11" s="1"/>
  <c r="T548" i="11"/>
  <c r="U548" i="11" s="1"/>
  <c r="Z3169" i="11"/>
  <c r="AA3169" i="11" s="1"/>
  <c r="Z3170" i="11" l="1"/>
  <c r="AA3170" i="11" s="1"/>
  <c r="T549" i="11"/>
  <c r="U549" i="11" s="1"/>
  <c r="W549" i="11"/>
  <c r="X549" i="11" s="1"/>
  <c r="Z3171" i="11" l="1"/>
  <c r="AA3171" i="11" s="1"/>
  <c r="W550" i="11"/>
  <c r="X550" i="11" s="1"/>
  <c r="T550" i="11"/>
  <c r="U550" i="11" s="1"/>
  <c r="W551" i="11" l="1"/>
  <c r="X551" i="11" s="1"/>
  <c r="Z3172" i="11"/>
  <c r="AA3172" i="11" s="1"/>
  <c r="T551" i="11"/>
  <c r="U551" i="11" s="1"/>
  <c r="Z3173" i="11" l="1"/>
  <c r="AA3173" i="11" s="1"/>
  <c r="W552" i="11"/>
  <c r="X552" i="11" s="1"/>
  <c r="T552" i="11"/>
  <c r="U552" i="11" s="1"/>
  <c r="T553" i="11" l="1"/>
  <c r="U553" i="11" s="1"/>
  <c r="W553" i="11"/>
  <c r="X553" i="11" s="1"/>
  <c r="Z3174" i="11"/>
  <c r="AA3174" i="11" s="1"/>
  <c r="T554" i="11" l="1"/>
  <c r="U554" i="11" s="1"/>
  <c r="Z3175" i="11"/>
  <c r="AA3175" i="11" s="1"/>
  <c r="W554" i="11"/>
  <c r="X554" i="11" s="1"/>
  <c r="W555" i="11" l="1"/>
  <c r="X555" i="11" s="1"/>
  <c r="Z3176" i="11"/>
  <c r="AA3176" i="11" s="1"/>
  <c r="T555" i="11"/>
  <c r="U555" i="11" s="1"/>
  <c r="T556" i="11" l="1"/>
  <c r="U556" i="11" s="1"/>
  <c r="Z3177" i="11"/>
  <c r="AA3177" i="11" s="1"/>
  <c r="W556" i="11"/>
  <c r="X556" i="11" s="1"/>
  <c r="Z3178" i="11" l="1"/>
  <c r="AA3178" i="11" s="1"/>
  <c r="T557" i="11"/>
  <c r="U557" i="11" s="1"/>
  <c r="W557" i="11"/>
  <c r="X557" i="11" s="1"/>
  <c r="T558" i="11" l="1"/>
  <c r="U558" i="11" s="1"/>
  <c r="Z3179" i="11"/>
  <c r="AA3179" i="11" s="1"/>
  <c r="W558" i="11"/>
  <c r="X558" i="11" s="1"/>
  <c r="W559" i="11" l="1"/>
  <c r="X559" i="11" s="1"/>
  <c r="Z3180" i="11"/>
  <c r="AA3180" i="11" s="1"/>
  <c r="T559" i="11"/>
  <c r="U559" i="11" s="1"/>
  <c r="T560" i="11" l="1"/>
  <c r="U560" i="11" s="1"/>
  <c r="Z3181" i="11"/>
  <c r="AA3181" i="11" s="1"/>
  <c r="W560" i="11"/>
  <c r="X560" i="11" s="1"/>
  <c r="W561" i="11" l="1"/>
  <c r="X561" i="11" s="1"/>
  <c r="Z3182" i="11"/>
  <c r="AA3182" i="11" s="1"/>
  <c r="T561" i="11"/>
  <c r="U561" i="11" s="1"/>
  <c r="Z3183" i="11" l="1"/>
  <c r="AA3183" i="11" s="1"/>
  <c r="W562" i="11"/>
  <c r="X562" i="11" s="1"/>
  <c r="T562" i="11"/>
  <c r="U562" i="11" s="1"/>
  <c r="W563" i="11" l="1"/>
  <c r="X563" i="11" s="1"/>
  <c r="T563" i="11"/>
  <c r="U563" i="11" s="1"/>
  <c r="Z3184" i="11"/>
  <c r="AA3184" i="11" s="1"/>
  <c r="T564" i="11" l="1"/>
  <c r="U564" i="11" s="1"/>
  <c r="W564" i="11"/>
  <c r="X564" i="11" s="1"/>
  <c r="Z3185" i="11"/>
  <c r="AA3185" i="11" s="1"/>
  <c r="W565" i="11" l="1"/>
  <c r="X565" i="11" s="1"/>
  <c r="T565" i="11"/>
  <c r="U565" i="11" s="1"/>
  <c r="Z3186" i="11"/>
  <c r="AA3186" i="11" s="1"/>
  <c r="Z3187" i="11" l="1"/>
  <c r="AA3187" i="11" s="1"/>
  <c r="T566" i="11"/>
  <c r="U566" i="11" s="1"/>
  <c r="W566" i="11"/>
  <c r="X566" i="11" s="1"/>
  <c r="T567" i="11" l="1"/>
  <c r="U567" i="11" s="1"/>
  <c r="Z3188" i="11"/>
  <c r="AA3188" i="11" s="1"/>
  <c r="W567" i="11"/>
  <c r="X567" i="11" s="1"/>
  <c r="W568" i="11" l="1"/>
  <c r="X568" i="11" s="1"/>
  <c r="Z3189" i="11"/>
  <c r="AA3189" i="11" s="1"/>
  <c r="T568" i="11"/>
  <c r="U568" i="11" s="1"/>
  <c r="T569" i="11" l="1"/>
  <c r="U569" i="11" s="1"/>
  <c r="Z3190" i="11"/>
  <c r="AA3190" i="11" s="1"/>
  <c r="W569" i="11"/>
  <c r="X569" i="11" s="1"/>
  <c r="Z3191" i="11" l="1"/>
  <c r="AA3191" i="11" s="1"/>
  <c r="T570" i="11"/>
  <c r="U570" i="11" s="1"/>
  <c r="W570" i="11"/>
  <c r="X570" i="11" s="1"/>
  <c r="T571" i="11" l="1"/>
  <c r="U571" i="11" s="1"/>
  <c r="Z3192" i="11"/>
  <c r="AA3192" i="11" s="1"/>
  <c r="W571" i="11"/>
  <c r="X571" i="11" s="1"/>
  <c r="W572" i="11" l="1"/>
  <c r="X572" i="11" s="1"/>
  <c r="Z3193" i="11"/>
  <c r="AA3193" i="11" s="1"/>
  <c r="T572" i="11"/>
  <c r="U572" i="11" s="1"/>
  <c r="T573" i="11" l="1"/>
  <c r="U573" i="11" s="1"/>
  <c r="Z3194" i="11"/>
  <c r="AA3194" i="11" s="1"/>
  <c r="W573" i="11"/>
  <c r="X573" i="11" s="1"/>
  <c r="W574" i="11" l="1"/>
  <c r="X574" i="11" s="1"/>
  <c r="Z3195" i="11"/>
  <c r="AA3195" i="11" s="1"/>
  <c r="T574" i="11"/>
  <c r="U574" i="11" s="1"/>
  <c r="W575" i="11" l="1"/>
  <c r="X575" i="11" s="1"/>
  <c r="T575" i="11"/>
  <c r="U575" i="11" s="1"/>
  <c r="Z3196" i="11"/>
  <c r="AA3196" i="11" s="1"/>
  <c r="Z3197" i="11" l="1"/>
  <c r="AA3197" i="11" s="1"/>
  <c r="T576" i="11"/>
  <c r="U576" i="11" s="1"/>
  <c r="W576" i="11"/>
  <c r="X576" i="11" s="1"/>
  <c r="W577" i="11" l="1"/>
  <c r="X577" i="11" s="1"/>
  <c r="T577" i="11"/>
  <c r="U577" i="11" s="1"/>
  <c r="Z3198" i="11"/>
  <c r="AA3198" i="11" s="1"/>
  <c r="T578" i="11" l="1"/>
  <c r="U578" i="11" s="1"/>
  <c r="W578" i="11"/>
  <c r="X578" i="11" s="1"/>
  <c r="Z3199" i="11"/>
  <c r="AA3199" i="11" s="1"/>
  <c r="Z3200" i="11" l="1"/>
  <c r="AA3200" i="11" s="1"/>
  <c r="W579" i="11"/>
  <c r="X579" i="11" s="1"/>
  <c r="T579" i="11"/>
  <c r="U579" i="11" s="1"/>
  <c r="W580" i="11" l="1"/>
  <c r="X580" i="11" s="1"/>
  <c r="Z3201" i="11"/>
  <c r="AA3201" i="11" s="1"/>
  <c r="T580" i="11"/>
  <c r="U580" i="11" s="1"/>
  <c r="T581" i="11" l="1"/>
  <c r="U581" i="11" s="1"/>
  <c r="Z3202" i="11"/>
  <c r="AA3202" i="11" s="1"/>
  <c r="W581" i="11"/>
  <c r="X581" i="11" s="1"/>
  <c r="T582" i="11" l="1"/>
  <c r="U582" i="11" s="1"/>
  <c r="W582" i="11"/>
  <c r="X582" i="11" s="1"/>
  <c r="Z3203" i="11"/>
  <c r="AA3203" i="11" s="1"/>
  <c r="T583" i="11" l="1"/>
  <c r="U583" i="11" s="1"/>
  <c r="Z3204" i="11"/>
  <c r="AA3204" i="11" s="1"/>
  <c r="W583" i="11"/>
  <c r="X583" i="11" s="1"/>
  <c r="W584" i="11" l="1"/>
  <c r="X584" i="11" s="1"/>
  <c r="Z3205" i="11"/>
  <c r="AA3205" i="11" s="1"/>
  <c r="T584" i="11"/>
  <c r="U584" i="11" s="1"/>
  <c r="Z3206" i="11" l="1"/>
  <c r="AA3206" i="11" s="1"/>
  <c r="T585" i="11"/>
  <c r="U585" i="11" s="1"/>
  <c r="W585" i="11"/>
  <c r="X585" i="11" s="1"/>
  <c r="W586" i="11" l="1"/>
  <c r="X586" i="11" s="1"/>
  <c r="T586" i="11"/>
  <c r="U586" i="11" s="1"/>
  <c r="Z3207" i="11"/>
  <c r="AA3207" i="11" s="1"/>
  <c r="Z3208" i="11" l="1"/>
  <c r="AA3208" i="11" s="1"/>
  <c r="T587" i="11"/>
  <c r="U587" i="11" s="1"/>
  <c r="W587" i="11"/>
  <c r="X587" i="11" s="1"/>
  <c r="T588" i="11" l="1"/>
  <c r="U588" i="11" s="1"/>
  <c r="Z3209" i="11"/>
  <c r="AA3209" i="11" s="1"/>
  <c r="W588" i="11"/>
  <c r="X588" i="11" s="1"/>
  <c r="W589" i="11" l="1"/>
  <c r="X589" i="11" s="1"/>
  <c r="Z3210" i="11"/>
  <c r="AA3210" i="11" s="1"/>
  <c r="T589" i="11"/>
  <c r="U589" i="11" s="1"/>
  <c r="T590" i="11" l="1"/>
  <c r="U590" i="11" s="1"/>
  <c r="Z3211" i="11"/>
  <c r="AA3211" i="11" s="1"/>
  <c r="W590" i="11"/>
  <c r="X590" i="11" s="1"/>
  <c r="T591" i="11" l="1"/>
  <c r="U591" i="11" s="1"/>
  <c r="W591" i="11"/>
  <c r="X591" i="11" s="1"/>
  <c r="Z3212" i="11"/>
  <c r="AA3212" i="11" s="1"/>
  <c r="T592" i="11" l="1"/>
  <c r="U592" i="11" s="1"/>
  <c r="W592" i="11"/>
  <c r="X592" i="11" s="1"/>
  <c r="Z3213" i="11"/>
  <c r="AA3213" i="11" s="1"/>
  <c r="Z3214" i="11" l="1"/>
  <c r="AA3214" i="11" s="1"/>
  <c r="W593" i="11"/>
  <c r="X593" i="11" s="1"/>
  <c r="T593" i="11"/>
  <c r="U593" i="11" s="1"/>
  <c r="Z3215" i="11" l="1"/>
  <c r="AA3215" i="11" s="1"/>
  <c r="T594" i="11"/>
  <c r="U594" i="11" s="1"/>
  <c r="W594" i="11"/>
  <c r="X594" i="11" s="1"/>
  <c r="W595" i="11" l="1"/>
  <c r="X595" i="11" s="1"/>
  <c r="T595" i="11"/>
  <c r="U595" i="11" s="1"/>
  <c r="Z3216" i="11"/>
  <c r="AA3216" i="11" s="1"/>
  <c r="Z3217" i="11" l="1"/>
  <c r="AA3217" i="11" s="1"/>
  <c r="T596" i="11"/>
  <c r="U596" i="11" s="1"/>
  <c r="W596" i="11"/>
  <c r="X596" i="11" s="1"/>
  <c r="T597" i="11" l="1"/>
  <c r="U597" i="11" s="1"/>
  <c r="W597" i="11"/>
  <c r="X597" i="11" s="1"/>
  <c r="Z3218" i="11"/>
  <c r="AA3218" i="11" s="1"/>
  <c r="W598" i="11" l="1"/>
  <c r="X598" i="11" s="1"/>
  <c r="T598" i="11"/>
  <c r="U598" i="11" s="1"/>
  <c r="Z3219" i="11"/>
  <c r="AA3219" i="11" s="1"/>
  <c r="Z3220" i="11" l="1"/>
  <c r="AA3220" i="11" s="1"/>
  <c r="W599" i="11"/>
  <c r="X599" i="11" s="1"/>
  <c r="T599" i="11"/>
  <c r="U599" i="11" s="1"/>
  <c r="T600" i="11" l="1"/>
  <c r="U600" i="11" s="1"/>
  <c r="W600" i="11"/>
  <c r="X600" i="11" s="1"/>
  <c r="Z3221" i="11"/>
  <c r="AA3221" i="11" s="1"/>
  <c r="Z3222" i="11" l="1"/>
  <c r="AA3222" i="11" s="1"/>
  <c r="W601" i="11"/>
  <c r="X601" i="11" s="1"/>
  <c r="T601" i="11"/>
  <c r="U601" i="11" s="1"/>
  <c r="T602" i="11" l="1"/>
  <c r="U602" i="11" s="1"/>
  <c r="W602" i="11"/>
  <c r="X602" i="11" s="1"/>
  <c r="Z3223" i="11"/>
  <c r="AA3223" i="11" s="1"/>
  <c r="Z3224" i="11" l="1"/>
  <c r="AA3224" i="11" s="1"/>
  <c r="W603" i="11"/>
  <c r="X603" i="11" s="1"/>
  <c r="T603" i="11"/>
  <c r="U603" i="11" s="1"/>
  <c r="T604" i="11" l="1"/>
  <c r="U604" i="11" s="1"/>
  <c r="W604" i="11"/>
  <c r="X604" i="11" s="1"/>
  <c r="Z3225" i="11"/>
  <c r="AA3225" i="11" s="1"/>
  <c r="Z3226" i="11" l="1"/>
  <c r="AA3226" i="11" s="1"/>
  <c r="W605" i="11"/>
  <c r="X605" i="11" s="1"/>
  <c r="T605" i="11"/>
  <c r="U605" i="11" s="1"/>
  <c r="T606" i="11" l="1"/>
  <c r="U606" i="11" s="1"/>
  <c r="W606" i="11"/>
  <c r="X606" i="11" s="1"/>
  <c r="Z3227" i="11"/>
  <c r="AA3227" i="11" s="1"/>
  <c r="Z3228" i="11" l="1"/>
  <c r="AA3228" i="11" s="1"/>
  <c r="W607" i="11"/>
  <c r="X607" i="11" s="1"/>
  <c r="T607" i="11"/>
  <c r="U607" i="11" s="1"/>
  <c r="T608" i="11" l="1"/>
  <c r="U608" i="11" s="1"/>
  <c r="W608" i="11"/>
  <c r="X608" i="11" s="1"/>
  <c r="Z3229" i="11"/>
  <c r="AA3229" i="11" s="1"/>
  <c r="T609" i="11" l="1"/>
  <c r="U609" i="11" s="1"/>
  <c r="Z3230" i="11"/>
  <c r="AA3230" i="11" s="1"/>
  <c r="W609" i="11"/>
  <c r="X609" i="11" s="1"/>
  <c r="Z3231" i="11" l="1"/>
  <c r="AA3231" i="11" s="1"/>
  <c r="T610" i="11"/>
  <c r="U610" i="11" s="1"/>
  <c r="W610" i="11"/>
  <c r="X610" i="11" s="1"/>
  <c r="W611" i="11" l="1"/>
  <c r="X611" i="11" s="1"/>
  <c r="T611" i="11"/>
  <c r="U611" i="11" s="1"/>
  <c r="Z3232" i="11"/>
  <c r="AA3232" i="11" s="1"/>
  <c r="T612" i="11" l="1"/>
  <c r="U612" i="11" s="1"/>
  <c r="W612" i="11"/>
  <c r="X612" i="11" s="1"/>
  <c r="Z3233" i="11"/>
  <c r="AA3233" i="11" s="1"/>
  <c r="W613" i="11" l="1"/>
  <c r="X613" i="11" s="1"/>
  <c r="Z3234" i="11"/>
  <c r="AA3234" i="11" s="1"/>
  <c r="T613" i="11"/>
  <c r="U613" i="11" s="1"/>
  <c r="T614" i="11" l="1"/>
  <c r="U614" i="11" s="1"/>
  <c r="Z3235" i="11"/>
  <c r="AA3235" i="11" s="1"/>
  <c r="W614" i="11"/>
  <c r="X614" i="11" s="1"/>
  <c r="W615" i="11" l="1"/>
  <c r="X615" i="11" s="1"/>
  <c r="Z3236" i="11"/>
  <c r="AA3236" i="11" s="1"/>
  <c r="T615" i="11"/>
  <c r="U615" i="11" s="1"/>
  <c r="T616" i="11" l="1"/>
  <c r="U616" i="11" s="1"/>
  <c r="Z3237" i="11"/>
  <c r="AA3237" i="11" s="1"/>
  <c r="W616" i="11"/>
  <c r="X616" i="11" s="1"/>
  <c r="W617" i="11" l="1"/>
  <c r="X617" i="11" s="1"/>
  <c r="Z3238" i="11"/>
  <c r="AA3238" i="11" s="1"/>
  <c r="T617" i="11"/>
  <c r="U617" i="11" s="1"/>
  <c r="T618" i="11" l="1"/>
  <c r="U618" i="11" s="1"/>
  <c r="Z3239" i="11"/>
  <c r="AA3239" i="11" s="1"/>
  <c r="W618" i="11"/>
  <c r="X618" i="11" s="1"/>
  <c r="T619" i="11" l="1"/>
  <c r="U619" i="11" s="1"/>
  <c r="Z3240" i="11"/>
  <c r="AA3240" i="11" s="1"/>
  <c r="W619" i="11"/>
  <c r="X619" i="11" s="1"/>
  <c r="Z3241" i="11" l="1"/>
  <c r="AA3241" i="11" s="1"/>
  <c r="W620" i="11"/>
  <c r="X620" i="11" s="1"/>
  <c r="T620" i="11"/>
  <c r="U620" i="11" s="1"/>
  <c r="W621" i="11" l="1"/>
  <c r="X621" i="11" s="1"/>
  <c r="Z3242" i="11"/>
  <c r="AA3242" i="11" s="1"/>
  <c r="T621" i="11"/>
  <c r="U621" i="11" s="1"/>
  <c r="T622" i="11" l="1"/>
  <c r="U622" i="11" s="1"/>
  <c r="Z3243" i="11"/>
  <c r="AA3243" i="11" s="1"/>
  <c r="W622" i="11"/>
  <c r="X622" i="11" s="1"/>
  <c r="Z3244" i="11" l="1"/>
  <c r="AA3244" i="11" s="1"/>
  <c r="T623" i="11"/>
  <c r="U623" i="11" s="1"/>
  <c r="W623" i="11"/>
  <c r="X623" i="11" s="1"/>
  <c r="W624" i="11" l="1"/>
  <c r="X624" i="11" s="1"/>
  <c r="T624" i="11"/>
  <c r="U624" i="11" s="1"/>
  <c r="Z3245" i="11"/>
  <c r="AA3245" i="11" s="1"/>
  <c r="T625" i="11" l="1"/>
  <c r="U625" i="11" s="1"/>
  <c r="W625" i="11"/>
  <c r="X625" i="11" s="1"/>
  <c r="Z3246" i="11"/>
  <c r="AA3246" i="11" s="1"/>
  <c r="Z3247" i="11" l="1"/>
  <c r="AA3247" i="11" s="1"/>
  <c r="W626" i="11"/>
  <c r="X626" i="11" s="1"/>
  <c r="T626" i="11"/>
  <c r="U626" i="11" s="1"/>
  <c r="T627" i="11" l="1"/>
  <c r="U627" i="11" s="1"/>
  <c r="W627" i="11"/>
  <c r="X627" i="11" s="1"/>
  <c r="Z3248" i="11"/>
  <c r="AA3248" i="11" s="1"/>
  <c r="Z3249" i="11" l="1"/>
  <c r="AA3249" i="11" s="1"/>
  <c r="W628" i="11"/>
  <c r="X628" i="11" s="1"/>
  <c r="T628" i="11"/>
  <c r="U628" i="11" s="1"/>
  <c r="W629" i="11" l="1"/>
  <c r="X629" i="11" s="1"/>
  <c r="Z3250" i="11"/>
  <c r="AA3250" i="11" s="1"/>
  <c r="T629" i="11"/>
  <c r="U629" i="11" s="1"/>
  <c r="T630" i="11" l="1"/>
  <c r="U630" i="11" s="1"/>
  <c r="Z3251" i="11"/>
  <c r="AA3251" i="11" s="1"/>
  <c r="W630" i="11"/>
  <c r="X630" i="11" s="1"/>
  <c r="W631" i="11" l="1"/>
  <c r="X631" i="11" s="1"/>
  <c r="Z3252" i="11"/>
  <c r="AA3252" i="11" s="1"/>
  <c r="T631" i="11"/>
  <c r="U631" i="11" s="1"/>
  <c r="Z3253" i="11" l="1"/>
  <c r="AA3253" i="11" s="1"/>
  <c r="W632" i="11"/>
  <c r="X632" i="11" s="1"/>
  <c r="T632" i="11"/>
  <c r="U632" i="11" s="1"/>
  <c r="T633" i="11" l="1"/>
  <c r="U633" i="11" s="1"/>
  <c r="W633" i="11"/>
  <c r="X633" i="11" s="1"/>
  <c r="Z3254" i="11"/>
  <c r="AA3254" i="11" s="1"/>
  <c r="W634" i="11" l="1"/>
  <c r="X634" i="11" s="1"/>
  <c r="Z3255" i="11"/>
  <c r="AA3255" i="11" s="1"/>
  <c r="T634" i="11"/>
  <c r="U634" i="11" s="1"/>
  <c r="T635" i="11" l="1"/>
  <c r="U635" i="11" s="1"/>
  <c r="Z3256" i="11"/>
  <c r="AA3256" i="11" s="1"/>
  <c r="W635" i="11"/>
  <c r="X635" i="11" s="1"/>
  <c r="W636" i="11" l="1"/>
  <c r="X636" i="11" s="1"/>
  <c r="Z3257" i="11"/>
  <c r="AA3257" i="11" s="1"/>
  <c r="T636" i="11"/>
  <c r="U636" i="11" s="1"/>
  <c r="Z3258" i="11" l="1"/>
  <c r="AA3258" i="11" s="1"/>
  <c r="T637" i="11"/>
  <c r="U637" i="11" s="1"/>
  <c r="W637" i="11"/>
  <c r="X637" i="11" s="1"/>
  <c r="W638" i="11" l="1"/>
  <c r="X638" i="11" s="1"/>
  <c r="T638" i="11"/>
  <c r="U638" i="11" s="1"/>
  <c r="Z3259" i="11"/>
  <c r="AA3259" i="11" s="1"/>
  <c r="T639" i="11" l="1"/>
  <c r="U639" i="11" s="1"/>
  <c r="W639" i="11"/>
  <c r="X639" i="11" s="1"/>
  <c r="Z3260" i="11"/>
  <c r="AA3260" i="11" s="1"/>
  <c r="Z3261" i="11" l="1"/>
  <c r="AA3261" i="11" s="1"/>
  <c r="W640" i="11"/>
  <c r="X640" i="11" s="1"/>
  <c r="T640" i="11"/>
  <c r="U640" i="11" s="1"/>
  <c r="W641" i="11" l="1"/>
  <c r="X641" i="11" s="1"/>
  <c r="T641" i="11"/>
  <c r="U641" i="11" s="1"/>
  <c r="Z3262" i="11"/>
  <c r="AA3262" i="11" s="1"/>
  <c r="Z3263" i="11" l="1"/>
  <c r="AA3263" i="11" s="1"/>
  <c r="T642" i="11"/>
  <c r="U642" i="11" s="1"/>
  <c r="W642" i="11"/>
  <c r="X642" i="11" s="1"/>
  <c r="W643" i="11" l="1"/>
  <c r="X643" i="11" s="1"/>
  <c r="T643" i="11"/>
  <c r="U643" i="11" s="1"/>
  <c r="Z3264" i="11"/>
  <c r="AA3264" i="11" s="1"/>
  <c r="Z3265" i="11" l="1"/>
  <c r="AA3265" i="11" s="1"/>
  <c r="T644" i="11"/>
  <c r="U644" i="11" s="1"/>
  <c r="W644" i="11"/>
  <c r="X644" i="11" s="1"/>
  <c r="W645" i="11" l="1"/>
  <c r="X645" i="11" s="1"/>
  <c r="T645" i="11"/>
  <c r="U645" i="11" s="1"/>
  <c r="Z3266" i="11"/>
  <c r="AA3266" i="11" s="1"/>
  <c r="Z3267" i="11" l="1"/>
  <c r="AA3267" i="11" s="1"/>
  <c r="T646" i="11"/>
  <c r="U646" i="11" s="1"/>
  <c r="W646" i="11"/>
  <c r="X646" i="11" s="1"/>
  <c r="W647" i="11" l="1"/>
  <c r="X647" i="11" s="1"/>
  <c r="Z3268" i="11"/>
  <c r="AA3268" i="11" s="1"/>
  <c r="T647" i="11"/>
  <c r="U647" i="11" s="1"/>
  <c r="T648" i="11" l="1"/>
  <c r="U648" i="11" s="1"/>
  <c r="Z3269" i="11"/>
  <c r="AA3269" i="11" s="1"/>
  <c r="W648" i="11"/>
  <c r="X648" i="11" s="1"/>
  <c r="Z3270" i="11" l="1"/>
  <c r="AA3270" i="11" s="1"/>
  <c r="W649" i="11"/>
  <c r="X649" i="11" s="1"/>
  <c r="T649" i="11"/>
  <c r="U649" i="11" s="1"/>
  <c r="W650" i="11" l="1"/>
  <c r="X650" i="11" s="1"/>
  <c r="Z3271" i="11"/>
  <c r="AA3271" i="11" s="1"/>
  <c r="T650" i="11"/>
  <c r="U650" i="11" s="1"/>
  <c r="Z3272" i="11" l="1"/>
  <c r="AA3272" i="11" s="1"/>
  <c r="T651" i="11"/>
  <c r="U651" i="11" s="1"/>
  <c r="W651" i="11"/>
  <c r="X651" i="11" s="1"/>
  <c r="Z3273" i="11" l="1"/>
  <c r="AA3273" i="11" s="1"/>
  <c r="W652" i="11"/>
  <c r="X652" i="11" s="1"/>
  <c r="T652" i="11"/>
  <c r="U652" i="11" s="1"/>
  <c r="T653" i="11" l="1"/>
  <c r="U653" i="11" s="1"/>
  <c r="W653" i="11"/>
  <c r="X653" i="11" s="1"/>
  <c r="Z3274" i="11"/>
  <c r="AA3274" i="11" s="1"/>
  <c r="Z3275" i="11" l="1"/>
  <c r="AA3275" i="11" s="1"/>
  <c r="W654" i="11"/>
  <c r="X654" i="11" s="1"/>
  <c r="T654" i="11"/>
  <c r="U654" i="11" s="1"/>
  <c r="T655" i="11" l="1"/>
  <c r="U655" i="11" s="1"/>
  <c r="Z3276" i="11"/>
  <c r="AA3276" i="11" s="1"/>
  <c r="W655" i="11"/>
  <c r="X655" i="11" s="1"/>
  <c r="W656" i="11" l="1"/>
  <c r="X656" i="11" s="1"/>
  <c r="Z3277" i="11"/>
  <c r="AA3277" i="11" s="1"/>
  <c r="T656" i="11"/>
  <c r="U656" i="11" s="1"/>
  <c r="T657" i="11" l="1"/>
  <c r="U657" i="11" s="1"/>
  <c r="Z3278" i="11"/>
  <c r="AA3278" i="11" s="1"/>
  <c r="W657" i="11"/>
  <c r="X657" i="11" s="1"/>
  <c r="W658" i="11" l="1"/>
  <c r="X658" i="11" s="1"/>
  <c r="Z3279" i="11"/>
  <c r="AA3279" i="11" s="1"/>
  <c r="T658" i="11"/>
  <c r="U658" i="11" s="1"/>
  <c r="Z3280" i="11" l="1"/>
  <c r="AA3280" i="11" s="1"/>
  <c r="W659" i="11"/>
  <c r="X659" i="11" s="1"/>
  <c r="T659" i="11"/>
  <c r="U659" i="11" s="1"/>
  <c r="W660" i="11" l="1"/>
  <c r="X660" i="11" s="1"/>
  <c r="Z3281" i="11"/>
  <c r="AA3281" i="11" s="1"/>
  <c r="T660" i="11"/>
  <c r="U660" i="11" s="1"/>
  <c r="T661" i="11" l="1"/>
  <c r="U661" i="11" s="1"/>
  <c r="Z3282" i="11"/>
  <c r="AA3282" i="11" s="1"/>
  <c r="W661" i="11"/>
  <c r="X661" i="11" s="1"/>
  <c r="W662" i="11" l="1"/>
  <c r="X662" i="11" s="1"/>
  <c r="Z3283" i="11"/>
  <c r="AA3283" i="11" s="1"/>
  <c r="T662" i="11"/>
  <c r="U662" i="11" s="1"/>
  <c r="Z3284" i="11" l="1"/>
  <c r="AA3284" i="11" s="1"/>
  <c r="W663" i="11"/>
  <c r="X663" i="11" s="1"/>
  <c r="T663" i="11"/>
  <c r="U663" i="11" s="1"/>
  <c r="Z3285" i="11" l="1"/>
  <c r="AA3285" i="11" s="1"/>
  <c r="T664" i="11"/>
  <c r="U664" i="11" s="1"/>
  <c r="W664" i="11"/>
  <c r="X664" i="11" s="1"/>
  <c r="W665" i="11" l="1"/>
  <c r="X665" i="11" s="1"/>
  <c r="T665" i="11"/>
  <c r="U665" i="11" s="1"/>
  <c r="Z3286" i="11"/>
  <c r="AA3286" i="11" s="1"/>
  <c r="Z3287" i="11" l="1"/>
  <c r="AA3287" i="11" s="1"/>
  <c r="T666" i="11"/>
  <c r="U666" i="11" s="1"/>
  <c r="W666" i="11"/>
  <c r="X666" i="11" s="1"/>
  <c r="T667" i="11" l="1"/>
  <c r="U667" i="11" s="1"/>
  <c r="Z3288" i="11"/>
  <c r="AA3288" i="11" s="1"/>
  <c r="W667" i="11"/>
  <c r="X667" i="11" s="1"/>
  <c r="W668" i="11" l="1"/>
  <c r="X668" i="11" s="1"/>
  <c r="Z3289" i="11"/>
  <c r="AA3289" i="11" s="1"/>
  <c r="T668" i="11"/>
  <c r="U668" i="11" s="1"/>
  <c r="T669" i="11" l="1"/>
  <c r="U669" i="11" s="1"/>
  <c r="Z3290" i="11"/>
  <c r="AA3290" i="11" s="1"/>
  <c r="W669" i="11"/>
  <c r="X669" i="11" s="1"/>
  <c r="Z3291" i="11" l="1"/>
  <c r="AA3291" i="11" s="1"/>
  <c r="T670" i="11"/>
  <c r="U670" i="11" s="1"/>
  <c r="W670" i="11"/>
  <c r="X670" i="11" s="1"/>
  <c r="T671" i="11" l="1"/>
  <c r="U671" i="11" s="1"/>
  <c r="Z3292" i="11"/>
  <c r="AA3292" i="11" s="1"/>
  <c r="W671" i="11"/>
  <c r="X671" i="11" s="1"/>
  <c r="W672" i="11" l="1"/>
  <c r="X672" i="11" s="1"/>
  <c r="T672" i="11"/>
  <c r="U672" i="11" s="1"/>
  <c r="Z3293" i="11"/>
  <c r="AA3293" i="11" s="1"/>
  <c r="Z3294" i="11" l="1"/>
  <c r="AA3294" i="11" s="1"/>
  <c r="T673" i="11"/>
  <c r="U673" i="11" s="1"/>
  <c r="W673" i="11"/>
  <c r="X673" i="11" s="1"/>
  <c r="T674" i="11" l="1"/>
  <c r="U674" i="11" s="1"/>
  <c r="Z3295" i="11"/>
  <c r="AA3295" i="11" s="1"/>
  <c r="W674" i="11"/>
  <c r="X674" i="11" s="1"/>
  <c r="W675" i="11" l="1"/>
  <c r="X675" i="11" s="1"/>
  <c r="Z3296" i="11"/>
  <c r="AA3296" i="11" s="1"/>
  <c r="T675" i="11"/>
  <c r="U675" i="11" s="1"/>
  <c r="Z3297" i="11" l="1"/>
  <c r="AA3297" i="11" s="1"/>
  <c r="W676" i="11"/>
  <c r="X676" i="11" s="1"/>
  <c r="T676" i="11"/>
  <c r="U676" i="11" s="1"/>
  <c r="T677" i="11" l="1"/>
  <c r="U677" i="11" s="1"/>
  <c r="W677" i="11"/>
  <c r="X677" i="11" s="1"/>
  <c r="Z3298" i="11"/>
  <c r="AA3298" i="11" s="1"/>
  <c r="Z3299" i="11" l="1"/>
  <c r="AA3299" i="11" s="1"/>
  <c r="W678" i="11"/>
  <c r="X678" i="11" s="1"/>
  <c r="T678" i="11"/>
  <c r="U678" i="11" s="1"/>
  <c r="Z3300" i="11" l="1"/>
  <c r="AA3300" i="11" s="1"/>
  <c r="T679" i="11"/>
  <c r="U679" i="11" s="1"/>
  <c r="W679" i="11"/>
  <c r="X679" i="11" s="1"/>
  <c r="W680" i="11" l="1"/>
  <c r="X680" i="11" s="1"/>
  <c r="T680" i="11"/>
  <c r="U680" i="11" s="1"/>
  <c r="Z3301" i="11"/>
  <c r="AA3301" i="11" s="1"/>
  <c r="Z3302" i="11" l="1"/>
  <c r="AA3302" i="11" s="1"/>
  <c r="T681" i="11"/>
  <c r="U681" i="11" s="1"/>
  <c r="W681" i="11"/>
  <c r="X681" i="11" s="1"/>
  <c r="W682" i="11" l="1"/>
  <c r="X682" i="11" s="1"/>
  <c r="T682" i="11"/>
  <c r="U682" i="11" s="1"/>
  <c r="Z3303" i="11"/>
  <c r="AA3303" i="11" s="1"/>
  <c r="Z3304" i="11" l="1"/>
  <c r="AA3304" i="11" s="1"/>
  <c r="T683" i="11"/>
  <c r="U683" i="11" s="1"/>
  <c r="W683" i="11"/>
  <c r="X683" i="11" s="1"/>
  <c r="T684" i="11" l="1"/>
  <c r="U684" i="11" s="1"/>
  <c r="Z3305" i="11"/>
  <c r="AA3305" i="11" s="1"/>
  <c r="W684" i="11"/>
  <c r="X684" i="11" s="1"/>
  <c r="W685" i="11" l="1"/>
  <c r="X685" i="11" s="1"/>
  <c r="Z3306" i="11"/>
  <c r="AA3306" i="11" s="1"/>
  <c r="T685" i="11"/>
  <c r="U685" i="11" s="1"/>
  <c r="Z3307" i="11" l="1"/>
  <c r="AA3307" i="11" s="1"/>
  <c r="W686" i="11"/>
  <c r="X686" i="11" s="1"/>
  <c r="T686" i="11"/>
  <c r="U686" i="11" s="1"/>
  <c r="T687" i="11" l="1"/>
  <c r="U687" i="11" s="1"/>
  <c r="W687" i="11"/>
  <c r="X687" i="11" s="1"/>
  <c r="Z3308" i="11"/>
  <c r="AA3308" i="11" s="1"/>
  <c r="Z3309" i="11" l="1"/>
  <c r="AA3309" i="11" s="1"/>
  <c r="W688" i="11"/>
  <c r="X688" i="11" s="1"/>
  <c r="T688" i="11"/>
  <c r="U688" i="11" s="1"/>
  <c r="T689" i="11" l="1"/>
  <c r="U689" i="11" s="1"/>
  <c r="W689" i="11"/>
  <c r="X689" i="11" s="1"/>
  <c r="Z3310" i="11"/>
  <c r="AA3310" i="11" s="1"/>
  <c r="Z3311" i="11" l="1"/>
  <c r="AA3311" i="11" s="1"/>
  <c r="W690" i="11"/>
  <c r="X690" i="11" s="1"/>
  <c r="T690" i="11"/>
  <c r="U690" i="11" s="1"/>
  <c r="T691" i="11" l="1"/>
  <c r="U691" i="11" s="1"/>
  <c r="W691" i="11"/>
  <c r="X691" i="11" s="1"/>
  <c r="Z3312" i="11"/>
  <c r="AA3312" i="11" s="1"/>
  <c r="Z3313" i="11" l="1"/>
  <c r="AA3313" i="11" s="1"/>
  <c r="W692" i="11"/>
  <c r="X692" i="11" s="1"/>
  <c r="T692" i="11"/>
  <c r="U692" i="11" s="1"/>
  <c r="Z3314" i="11" l="1"/>
  <c r="AA3314" i="11" s="1"/>
  <c r="T693" i="11"/>
  <c r="U693" i="11" s="1"/>
  <c r="W693" i="11"/>
  <c r="X693" i="11" s="1"/>
  <c r="T694" i="11" l="1"/>
  <c r="U694" i="11" s="1"/>
  <c r="W694" i="11"/>
  <c r="X694" i="11" s="1"/>
  <c r="Z3315" i="11"/>
  <c r="AA3315" i="11" s="1"/>
  <c r="Z3316" i="11" l="1"/>
  <c r="AA3316" i="11" s="1"/>
  <c r="W695" i="11"/>
  <c r="X695" i="11" s="1"/>
  <c r="T695" i="11"/>
  <c r="U695" i="11" s="1"/>
  <c r="Z3317" i="11" l="1"/>
  <c r="AA3317" i="11" s="1"/>
  <c r="T696" i="11"/>
  <c r="U696" i="11" s="1"/>
  <c r="W696" i="11"/>
  <c r="X696" i="11" s="1"/>
  <c r="T697" i="11" l="1"/>
  <c r="U697" i="11" s="1"/>
  <c r="Z3318" i="11"/>
  <c r="AA3318" i="11" s="1"/>
  <c r="W697" i="11"/>
  <c r="X697" i="11" s="1"/>
  <c r="W698" i="11" l="1"/>
  <c r="X698" i="11" s="1"/>
  <c r="Z3319" i="11"/>
  <c r="AA3319" i="11" s="1"/>
  <c r="T698" i="11"/>
  <c r="U698" i="11" s="1"/>
  <c r="T699" i="11" l="1"/>
  <c r="U699" i="11" s="1"/>
  <c r="Z3320" i="11"/>
  <c r="AA3320" i="11" s="1"/>
  <c r="W699" i="11"/>
  <c r="X699" i="11" s="1"/>
  <c r="W700" i="11" l="1"/>
  <c r="X700" i="11" s="1"/>
  <c r="Z3321" i="11"/>
  <c r="AA3321" i="11" s="1"/>
  <c r="T700" i="11"/>
  <c r="U700" i="11" s="1"/>
  <c r="T701" i="11" l="1"/>
  <c r="U701" i="11" s="1"/>
  <c r="Z3322" i="11"/>
  <c r="AA3322" i="11" s="1"/>
  <c r="W701" i="11"/>
  <c r="X701" i="11" s="1"/>
  <c r="T702" i="11" l="1"/>
  <c r="U702" i="11" s="1"/>
  <c r="W702" i="11"/>
  <c r="X702" i="11" s="1"/>
  <c r="Z3323" i="11"/>
  <c r="AA3323" i="11" s="1"/>
  <c r="W703" i="11" l="1"/>
  <c r="X703" i="11" s="1"/>
  <c r="T703" i="11"/>
  <c r="U703" i="11" s="1"/>
  <c r="Z3324" i="11"/>
  <c r="AA3324" i="11" s="1"/>
  <c r="Z3325" i="11" l="1"/>
  <c r="AA3325" i="11" s="1"/>
  <c r="T704" i="11"/>
  <c r="U704" i="11" s="1"/>
  <c r="W704" i="11"/>
  <c r="X704" i="11" s="1"/>
  <c r="T705" i="11" l="1"/>
  <c r="U705" i="11" s="1"/>
  <c r="Z3326" i="11"/>
  <c r="AA3326" i="11" s="1"/>
  <c r="W705" i="11"/>
  <c r="X705" i="11" s="1"/>
  <c r="W706" i="11" l="1"/>
  <c r="X706" i="11" s="1"/>
  <c r="Z3327" i="11"/>
  <c r="AA3327" i="11" s="1"/>
  <c r="T706" i="11"/>
  <c r="U706" i="11" s="1"/>
  <c r="W707" i="11" l="1"/>
  <c r="X707" i="11" s="1"/>
  <c r="T707" i="11"/>
  <c r="U707" i="11" s="1"/>
  <c r="Z3328" i="11"/>
  <c r="AA3328" i="11" s="1"/>
  <c r="T708" i="11" l="1"/>
  <c r="U708" i="11" s="1"/>
  <c r="W708" i="11"/>
  <c r="X708" i="11" s="1"/>
  <c r="Z3329" i="11"/>
  <c r="AA3329" i="11" s="1"/>
  <c r="W709" i="11" l="1"/>
  <c r="X709" i="11" s="1"/>
  <c r="T709" i="11"/>
  <c r="U709" i="11" s="1"/>
  <c r="Z3330" i="11"/>
  <c r="AA3330" i="11" s="1"/>
  <c r="T710" i="11" l="1"/>
  <c r="U710" i="11" s="1"/>
  <c r="Z3331" i="11"/>
  <c r="AA3331" i="11" s="1"/>
  <c r="W710" i="11"/>
  <c r="X710" i="11" s="1"/>
  <c r="T711" i="11" l="1"/>
  <c r="U711" i="11" s="1"/>
  <c r="W711" i="11"/>
  <c r="X711" i="11" s="1"/>
  <c r="Z3332" i="11"/>
  <c r="AA3332" i="11" s="1"/>
  <c r="Z3333" i="11" l="1"/>
  <c r="AA3333" i="11" s="1"/>
  <c r="W712" i="11"/>
  <c r="X712" i="11" s="1"/>
  <c r="T712" i="11"/>
  <c r="U712" i="11" s="1"/>
  <c r="T713" i="11" l="1"/>
  <c r="U713" i="11" s="1"/>
  <c r="W713" i="11"/>
  <c r="X713" i="11" s="1"/>
  <c r="Z3334" i="11"/>
  <c r="AA3334" i="11" s="1"/>
  <c r="Z3335" i="11" l="1"/>
  <c r="AA3335" i="11" s="1"/>
  <c r="T714" i="11"/>
  <c r="U714" i="11" s="1"/>
  <c r="W714" i="11"/>
  <c r="X714" i="11" s="1"/>
  <c r="W715" i="11" l="1"/>
  <c r="X715" i="11" s="1"/>
  <c r="T715" i="11"/>
  <c r="U715" i="11" s="1"/>
  <c r="Z3336" i="11"/>
  <c r="AA3336" i="11" s="1"/>
  <c r="T716" i="11" l="1"/>
  <c r="U716" i="11" s="1"/>
  <c r="Z3337" i="11"/>
  <c r="AA3337" i="11" s="1"/>
  <c r="W716" i="11"/>
  <c r="X716" i="11" s="1"/>
  <c r="Z3338" i="11" l="1"/>
  <c r="AA3338" i="11" s="1"/>
  <c r="W717" i="11"/>
  <c r="X717" i="11" s="1"/>
  <c r="T717" i="11"/>
  <c r="U717" i="11" s="1"/>
  <c r="T718" i="11" l="1"/>
  <c r="U718" i="11" s="1"/>
  <c r="Z3339" i="11"/>
  <c r="AA3339" i="11" s="1"/>
  <c r="W718" i="11"/>
  <c r="X718" i="11" s="1"/>
  <c r="W719" i="11" l="1"/>
  <c r="X719" i="11" s="1"/>
  <c r="Z3340" i="11"/>
  <c r="AA3340" i="11" s="1"/>
  <c r="T719" i="11"/>
  <c r="U719" i="11" s="1"/>
  <c r="T720" i="11" l="1"/>
  <c r="U720" i="11" s="1"/>
  <c r="W720" i="11"/>
  <c r="X720" i="11" s="1"/>
  <c r="Z3341" i="11"/>
  <c r="AA3341" i="11" s="1"/>
  <c r="T721" i="11" l="1"/>
  <c r="U721" i="11" s="1"/>
  <c r="Z3342" i="11"/>
  <c r="AA3342" i="11" s="1"/>
  <c r="W721" i="11"/>
  <c r="X721" i="11" s="1"/>
  <c r="Z3343" i="11" l="1"/>
  <c r="AA3343" i="11" s="1"/>
  <c r="W722" i="11"/>
  <c r="X722" i="11" s="1"/>
  <c r="T722" i="11"/>
  <c r="U722" i="11" s="1"/>
  <c r="T723" i="11" l="1"/>
  <c r="U723" i="11" s="1"/>
  <c r="W723" i="11"/>
  <c r="X723" i="11" s="1"/>
  <c r="Z3344" i="11"/>
  <c r="AA3344" i="11" s="1"/>
  <c r="Z3345" i="11" l="1"/>
  <c r="AA3345" i="11" s="1"/>
  <c r="W724" i="11"/>
  <c r="X724" i="11" s="1"/>
  <c r="T724" i="11"/>
  <c r="U724" i="11" s="1"/>
  <c r="W725" i="11" l="1"/>
  <c r="X725" i="11" s="1"/>
  <c r="T725" i="11"/>
  <c r="U725" i="11" s="1"/>
  <c r="Z3346" i="11"/>
  <c r="AA3346" i="11" s="1"/>
  <c r="W726" i="11" l="1"/>
  <c r="X726" i="11" s="1"/>
  <c r="Z3347" i="11"/>
  <c r="AA3347" i="11" s="1"/>
  <c r="T726" i="11"/>
  <c r="U726" i="11" s="1"/>
  <c r="T727" i="11" l="1"/>
  <c r="U727" i="11" s="1"/>
  <c r="W727" i="11"/>
  <c r="X727" i="11" s="1"/>
  <c r="Z3348" i="11"/>
  <c r="AA3348" i="11" s="1"/>
  <c r="Z3349" i="11" l="1"/>
  <c r="AA3349" i="11" s="1"/>
  <c r="W728" i="11"/>
  <c r="X728" i="11" s="1"/>
  <c r="T728" i="11"/>
  <c r="U728" i="11" s="1"/>
  <c r="T729" i="11" l="1"/>
  <c r="U729" i="11" s="1"/>
  <c r="W729" i="11"/>
  <c r="X729" i="11" s="1"/>
  <c r="Z3350" i="11"/>
  <c r="AA3350" i="11" s="1"/>
  <c r="Z3351" i="11" l="1"/>
  <c r="AA3351" i="11" s="1"/>
  <c r="T730" i="11"/>
  <c r="U730" i="11" s="1"/>
  <c r="W730" i="11"/>
  <c r="X730" i="11" s="1"/>
  <c r="W731" i="11" l="1"/>
  <c r="X731" i="11" s="1"/>
  <c r="T731" i="11"/>
  <c r="U731" i="11" s="1"/>
  <c r="Z3352" i="11"/>
  <c r="AA3352" i="11" s="1"/>
  <c r="Z3353" i="11" l="1"/>
  <c r="AA3353" i="11" s="1"/>
  <c r="T732" i="11"/>
  <c r="U732" i="11" s="1"/>
  <c r="W732" i="11"/>
  <c r="X732" i="11" s="1"/>
  <c r="Z3354" i="11" l="1"/>
  <c r="AA3354" i="11" s="1"/>
  <c r="W733" i="11"/>
  <c r="X733" i="11" s="1"/>
  <c r="T733" i="11"/>
  <c r="U733" i="11" s="1"/>
  <c r="T734" i="11" l="1"/>
  <c r="U734" i="11" s="1"/>
  <c r="W734" i="11"/>
  <c r="X734" i="11" s="1"/>
  <c r="Z3355" i="11"/>
  <c r="AA3355" i="11" s="1"/>
  <c r="W735" i="11" l="1"/>
  <c r="X735" i="11" s="1"/>
  <c r="Z3356" i="11"/>
  <c r="AA3356" i="11" s="1"/>
  <c r="T735" i="11"/>
  <c r="U735" i="11" s="1"/>
  <c r="T736" i="11" l="1"/>
  <c r="U736" i="11" s="1"/>
  <c r="W736" i="11"/>
  <c r="X736" i="11" s="1"/>
  <c r="Z3357" i="11"/>
  <c r="AA3357" i="11" s="1"/>
  <c r="Z3358" i="11" l="1"/>
  <c r="AA3358" i="11" s="1"/>
  <c r="T737" i="11"/>
  <c r="U737" i="11" s="1"/>
  <c r="W737" i="11"/>
  <c r="X737" i="11" s="1"/>
  <c r="T738" i="11" l="1"/>
  <c r="U738" i="11" s="1"/>
  <c r="W738" i="11"/>
  <c r="X738" i="11" s="1"/>
  <c r="Z3359" i="11"/>
  <c r="AA3359" i="11" s="1"/>
  <c r="W739" i="11" l="1"/>
  <c r="X739" i="11" s="1"/>
  <c r="Z3360" i="11"/>
  <c r="AA3360" i="11" s="1"/>
  <c r="T739" i="11"/>
  <c r="U739" i="11" s="1"/>
  <c r="T740" i="11" l="1"/>
  <c r="U740" i="11" s="1"/>
  <c r="W740" i="11"/>
  <c r="X740" i="11" s="1"/>
  <c r="Z3361" i="11"/>
  <c r="AA3361" i="11" s="1"/>
  <c r="Z3362" i="11" l="1"/>
  <c r="AA3362" i="11" s="1"/>
  <c r="W741" i="11"/>
  <c r="X741" i="11" s="1"/>
  <c r="T741" i="11"/>
  <c r="U741" i="11" s="1"/>
  <c r="T742" i="11" l="1"/>
  <c r="U742" i="11" s="1"/>
  <c r="Z3363" i="11"/>
  <c r="AA3363" i="11" s="1"/>
  <c r="W742" i="11"/>
  <c r="X742" i="11" s="1"/>
  <c r="Z3364" i="11" l="1"/>
  <c r="AA3364" i="11" s="1"/>
  <c r="W743" i="11"/>
  <c r="X743" i="11" s="1"/>
  <c r="T743" i="11"/>
  <c r="U743" i="11" s="1"/>
  <c r="T744" i="11" l="1"/>
  <c r="U744" i="11" s="1"/>
  <c r="W744" i="11"/>
  <c r="X744" i="11" s="1"/>
  <c r="Z3365" i="11"/>
  <c r="AA3365" i="11" s="1"/>
  <c r="Z3366" i="11" l="1"/>
  <c r="AA3366" i="11" s="1"/>
  <c r="W745" i="11"/>
  <c r="X745" i="11" s="1"/>
  <c r="T745" i="11"/>
  <c r="U745" i="11" s="1"/>
  <c r="Z3367" i="11" l="1"/>
  <c r="AA3367" i="11" s="1"/>
  <c r="T746" i="11"/>
  <c r="U746" i="11" s="1"/>
  <c r="W746" i="11"/>
  <c r="X746" i="11" s="1"/>
  <c r="Z3368" i="11" l="1"/>
  <c r="AA3368" i="11" s="1"/>
  <c r="W747" i="11"/>
  <c r="X747" i="11" s="1"/>
  <c r="T747" i="11"/>
  <c r="U747" i="11" s="1"/>
  <c r="W748" i="11" l="1"/>
  <c r="X748" i="11" s="1"/>
  <c r="T748" i="11"/>
  <c r="U748" i="11" s="1"/>
  <c r="Z3369" i="11"/>
  <c r="AA3369" i="11" s="1"/>
  <c r="Z3370" i="11" l="1"/>
  <c r="AA3370" i="11" s="1"/>
  <c r="W749" i="11"/>
  <c r="X749" i="11" s="1"/>
  <c r="T749" i="11"/>
  <c r="U749" i="11" s="1"/>
  <c r="W750" i="11" l="1"/>
  <c r="X750" i="11" s="1"/>
  <c r="Z3371" i="11"/>
  <c r="AA3371" i="11" s="1"/>
  <c r="T750" i="11"/>
  <c r="U750" i="11" s="1"/>
  <c r="T751" i="11" l="1"/>
  <c r="U751" i="11" s="1"/>
  <c r="Z3372" i="11"/>
  <c r="AA3372" i="11" s="1"/>
  <c r="W751" i="11"/>
  <c r="X751" i="11" s="1"/>
  <c r="W752" i="11" l="1"/>
  <c r="X752" i="11" s="1"/>
  <c r="Z3373" i="11"/>
  <c r="AA3373" i="11" s="1"/>
  <c r="T752" i="11"/>
  <c r="U752" i="11" s="1"/>
  <c r="T753" i="11" l="1"/>
  <c r="U753" i="11" s="1"/>
  <c r="Z3374" i="11"/>
  <c r="AA3374" i="11" s="1"/>
  <c r="W753" i="11"/>
  <c r="X753" i="11" s="1"/>
  <c r="W754" i="11" l="1"/>
  <c r="X754" i="11" s="1"/>
  <c r="T754" i="11"/>
  <c r="U754" i="11" s="1"/>
  <c r="Z3375" i="11"/>
  <c r="AA3375" i="11" s="1"/>
  <c r="T755" i="11" l="1"/>
  <c r="U755" i="11" s="1"/>
  <c r="W755" i="11"/>
  <c r="X755" i="11" s="1"/>
  <c r="Z3376" i="11"/>
  <c r="AA3376" i="11" s="1"/>
  <c r="Z3377" i="11" l="1"/>
  <c r="AA3377" i="11" s="1"/>
  <c r="W756" i="11"/>
  <c r="X756" i="11" s="1"/>
  <c r="T756" i="11"/>
  <c r="U756" i="11" s="1"/>
  <c r="T757" i="11" l="1"/>
  <c r="U757" i="11" s="1"/>
  <c r="W757" i="11"/>
  <c r="X757" i="11" s="1"/>
  <c r="Z3378" i="11"/>
  <c r="AA3378" i="11" s="1"/>
  <c r="Z3379" i="11" l="1"/>
  <c r="AA3379" i="11" s="1"/>
  <c r="W758" i="11"/>
  <c r="X758" i="11" s="1"/>
  <c r="T758" i="11"/>
  <c r="U758" i="11" s="1"/>
  <c r="T759" i="11" l="1"/>
  <c r="U759" i="11" s="1"/>
  <c r="Z3380" i="11"/>
  <c r="AA3380" i="11" s="1"/>
  <c r="W759" i="11"/>
  <c r="X759" i="11" s="1"/>
  <c r="W760" i="11" l="1"/>
  <c r="X760" i="11" s="1"/>
  <c r="Z3381" i="11"/>
  <c r="AA3381" i="11" s="1"/>
  <c r="T760" i="11"/>
  <c r="U760" i="11" s="1"/>
  <c r="T761" i="11" l="1"/>
  <c r="U761" i="11" s="1"/>
  <c r="Z3382" i="11"/>
  <c r="AA3382" i="11" s="1"/>
  <c r="W761" i="11"/>
  <c r="X761" i="11" s="1"/>
  <c r="W762" i="11" l="1"/>
  <c r="X762" i="11" s="1"/>
  <c r="Z3383" i="11"/>
  <c r="AA3383" i="11" s="1"/>
  <c r="T762" i="11"/>
  <c r="U762" i="11" s="1"/>
  <c r="T763" i="11" l="1"/>
  <c r="U763" i="11" s="1"/>
  <c r="Z3384" i="11"/>
  <c r="AA3384" i="11" s="1"/>
  <c r="W763" i="11"/>
  <c r="X763" i="11" s="1"/>
  <c r="W764" i="11" l="1"/>
  <c r="X764" i="11" s="1"/>
  <c r="Z3385" i="11"/>
  <c r="AA3385" i="11" s="1"/>
  <c r="T764" i="11"/>
  <c r="U764" i="11" s="1"/>
  <c r="T765" i="11" l="1"/>
  <c r="U765" i="11" s="1"/>
  <c r="Z3386" i="11"/>
  <c r="AA3386" i="11" s="1"/>
  <c r="W765" i="11"/>
  <c r="X765" i="11" s="1"/>
  <c r="W766" i="11" l="1"/>
  <c r="X766" i="11" s="1"/>
  <c r="Z3387" i="11"/>
  <c r="AA3387" i="11" s="1"/>
  <c r="T766" i="11"/>
  <c r="U766" i="11" s="1"/>
  <c r="Z3388" i="11" l="1"/>
  <c r="AA3388" i="11" s="1"/>
  <c r="W767" i="11"/>
  <c r="X767" i="11" s="1"/>
  <c r="T767" i="11"/>
  <c r="U767" i="11" s="1"/>
  <c r="T768" i="11" l="1"/>
  <c r="U768" i="11" s="1"/>
  <c r="W768" i="11"/>
  <c r="X768" i="11" s="1"/>
  <c r="Z3389" i="11"/>
  <c r="AA3389" i="11" s="1"/>
  <c r="W769" i="11" l="1"/>
  <c r="X769" i="11" s="1"/>
  <c r="T769" i="11"/>
  <c r="U769" i="11" s="1"/>
  <c r="Z3390" i="11"/>
  <c r="AA3390" i="11" s="1"/>
  <c r="T770" i="11" l="1"/>
  <c r="U770" i="11" s="1"/>
  <c r="W770" i="11"/>
  <c r="X770" i="11" s="1"/>
  <c r="Z3391" i="11"/>
  <c r="AA3391" i="11" s="1"/>
  <c r="Z3392" i="11" l="1"/>
  <c r="AA3392" i="11" s="1"/>
  <c r="W771" i="11"/>
  <c r="X771" i="11" s="1"/>
  <c r="T771" i="11"/>
  <c r="U771" i="11" s="1"/>
  <c r="T772" i="11" l="1"/>
  <c r="U772" i="11" s="1"/>
  <c r="W772" i="11"/>
  <c r="X772" i="11" s="1"/>
  <c r="Z3393" i="11"/>
  <c r="AA3393" i="11" s="1"/>
  <c r="W773" i="11" l="1"/>
  <c r="X773" i="11" s="1"/>
  <c r="T773" i="11"/>
  <c r="U773" i="11" s="1"/>
  <c r="Z3394" i="11"/>
  <c r="AA3394" i="11" s="1"/>
  <c r="Z3395" i="11" l="1"/>
  <c r="AA3395" i="11" s="1"/>
  <c r="T774" i="11"/>
  <c r="U774" i="11" s="1"/>
  <c r="W774" i="11"/>
  <c r="X774" i="11" s="1"/>
  <c r="W775" i="11" l="1"/>
  <c r="X775" i="11" s="1"/>
  <c r="T775" i="11"/>
  <c r="U775" i="11" s="1"/>
  <c r="Z3396" i="11"/>
  <c r="AA3396" i="11" s="1"/>
  <c r="Z3397" i="11" l="1"/>
  <c r="AA3397" i="11" s="1"/>
  <c r="T776" i="11"/>
  <c r="U776" i="11" s="1"/>
  <c r="W776" i="11"/>
  <c r="X776" i="11" s="1"/>
  <c r="W777" i="11" l="1"/>
  <c r="X777" i="11" s="1"/>
  <c r="T777" i="11"/>
  <c r="U777" i="11" s="1"/>
  <c r="Z3398" i="11"/>
  <c r="AA3398" i="11" s="1"/>
  <c r="Z3399" i="11" l="1"/>
  <c r="AA3399" i="11" s="1"/>
  <c r="W778" i="11"/>
  <c r="X778" i="11" s="1"/>
  <c r="T778" i="11"/>
  <c r="U778" i="11" s="1"/>
  <c r="T779" i="11" l="1"/>
  <c r="U779" i="11" s="1"/>
  <c r="W779" i="11"/>
  <c r="X779" i="11" s="1"/>
  <c r="Z3400" i="11"/>
  <c r="AA3400" i="11" s="1"/>
  <c r="W780" i="11" l="1"/>
  <c r="X780" i="11" s="1"/>
  <c r="T780" i="11"/>
  <c r="U780" i="11" s="1"/>
  <c r="Z3401" i="11"/>
  <c r="AA3401" i="11" s="1"/>
  <c r="Z3402" i="11" l="1"/>
  <c r="AA3402" i="11" s="1"/>
  <c r="T781" i="11"/>
  <c r="U781" i="11" s="1"/>
  <c r="W781" i="11"/>
  <c r="X781" i="11" s="1"/>
  <c r="T782" i="11" l="1"/>
  <c r="U782" i="11" s="1"/>
  <c r="W782" i="11"/>
  <c r="X782" i="11" s="1"/>
  <c r="Z3403" i="11"/>
  <c r="AA3403" i="11" s="1"/>
  <c r="Z3404" i="11" l="1"/>
  <c r="AA3404" i="11" s="1"/>
  <c r="T783" i="11"/>
  <c r="U783" i="11" s="1"/>
  <c r="W783" i="11"/>
  <c r="X783" i="11" s="1"/>
  <c r="W784" i="11" l="1"/>
  <c r="X784" i="11" s="1"/>
  <c r="T784" i="11"/>
  <c r="U784" i="11" s="1"/>
  <c r="Z3405" i="11"/>
  <c r="AA3405" i="11" s="1"/>
  <c r="Z3406" i="11" l="1"/>
  <c r="AA3406" i="11" s="1"/>
  <c r="T785" i="11"/>
  <c r="U785" i="11" s="1"/>
  <c r="W785" i="11"/>
  <c r="X785" i="11" s="1"/>
  <c r="W786" i="11" l="1"/>
  <c r="X786" i="11" s="1"/>
  <c r="Z3407" i="11"/>
  <c r="AA3407" i="11" s="1"/>
  <c r="T786" i="11"/>
  <c r="U786" i="11" s="1"/>
  <c r="T787" i="11" l="1"/>
  <c r="U787" i="11" s="1"/>
  <c r="Z3408" i="11"/>
  <c r="AA3408" i="11" s="1"/>
  <c r="W787" i="11"/>
  <c r="X787" i="11" s="1"/>
  <c r="W788" i="11" l="1"/>
  <c r="X788" i="11" s="1"/>
  <c r="Z3409" i="11"/>
  <c r="AA3409" i="11" s="1"/>
  <c r="T788" i="11"/>
  <c r="U788" i="11" s="1"/>
  <c r="T789" i="11" l="1"/>
  <c r="U789" i="11" s="1"/>
  <c r="Z3410" i="11"/>
  <c r="AA3410" i="11" s="1"/>
  <c r="W789" i="11"/>
  <c r="X789" i="11" s="1"/>
  <c r="W790" i="11" l="1"/>
  <c r="X790" i="11" s="1"/>
  <c r="Z3411" i="11"/>
  <c r="AA3411" i="11" s="1"/>
  <c r="T790" i="11"/>
  <c r="U790" i="11" s="1"/>
  <c r="W791" i="11" l="1"/>
  <c r="X791" i="11" s="1"/>
  <c r="T791" i="11"/>
  <c r="U791" i="11" s="1"/>
  <c r="Z3412" i="11"/>
  <c r="AA3412" i="11" s="1"/>
  <c r="T792" i="11" l="1"/>
  <c r="U792" i="11" s="1"/>
  <c r="W792" i="11"/>
  <c r="X792" i="11" s="1"/>
  <c r="Z3413" i="11"/>
  <c r="AA3413" i="11" s="1"/>
  <c r="Z3414" i="11" l="1"/>
  <c r="AA3414" i="11" s="1"/>
  <c r="W793" i="11"/>
  <c r="X793" i="11" s="1"/>
  <c r="T793" i="11"/>
  <c r="U793" i="11" s="1"/>
  <c r="T794" i="11" l="1"/>
  <c r="U794" i="11" s="1"/>
  <c r="W794" i="11"/>
  <c r="X794" i="11" s="1"/>
  <c r="Z3415" i="11"/>
  <c r="AA3415" i="11" s="1"/>
  <c r="W795" i="11" l="1"/>
  <c r="X795" i="11" s="1"/>
  <c r="Z3416" i="11"/>
  <c r="AA3416" i="11" s="1"/>
  <c r="T795" i="11"/>
  <c r="U795" i="11" s="1"/>
  <c r="T796" i="11" l="1"/>
  <c r="U796" i="11" s="1"/>
  <c r="Z3417" i="11"/>
  <c r="AA3417" i="11" s="1"/>
  <c r="W796" i="11"/>
  <c r="X796" i="11" s="1"/>
  <c r="W797" i="11" l="1"/>
  <c r="X797" i="11" s="1"/>
  <c r="Z3418" i="11"/>
  <c r="AA3418" i="11" s="1"/>
  <c r="T797" i="11"/>
  <c r="U797" i="11" s="1"/>
  <c r="T798" i="11" l="1"/>
  <c r="U798" i="11" s="1"/>
  <c r="Z3419" i="11"/>
  <c r="AA3419" i="11" s="1"/>
  <c r="W798" i="11"/>
  <c r="X798" i="11" s="1"/>
  <c r="Z3420" i="11" l="1"/>
  <c r="AA3420" i="11" s="1"/>
  <c r="T799" i="11"/>
  <c r="U799" i="11" s="1"/>
  <c r="W799" i="11"/>
  <c r="X799" i="11" s="1"/>
  <c r="Z3421" i="11" l="1"/>
  <c r="AA3421" i="11" s="1"/>
  <c r="W800" i="11"/>
  <c r="X800" i="11" s="1"/>
  <c r="T800" i="11"/>
  <c r="U800" i="11" s="1"/>
  <c r="W801" i="11" l="1"/>
  <c r="X801" i="11" s="1"/>
  <c r="T801" i="11"/>
  <c r="U801" i="11" s="1"/>
  <c r="Z3422" i="11"/>
  <c r="AA3422" i="11" s="1"/>
  <c r="Z3423" i="11" l="1"/>
  <c r="AA3423" i="11" s="1"/>
  <c r="W802" i="11"/>
  <c r="X802" i="11" s="1"/>
  <c r="T802" i="11"/>
  <c r="U802" i="11" s="1"/>
  <c r="W803" i="11" l="1"/>
  <c r="X803" i="11" s="1"/>
  <c r="T803" i="11"/>
  <c r="U803" i="11" s="1"/>
  <c r="Z3424" i="11"/>
  <c r="AA3424" i="11" s="1"/>
  <c r="T804" i="11" l="1"/>
  <c r="U804" i="11" s="1"/>
  <c r="Z3425" i="11"/>
  <c r="AA3425" i="11" s="1"/>
  <c r="W804" i="11"/>
  <c r="X804" i="11" s="1"/>
  <c r="Z3426" i="11" l="1"/>
  <c r="AA3426" i="11" s="1"/>
  <c r="T805" i="11"/>
  <c r="U805" i="11" s="1"/>
  <c r="W805" i="11"/>
  <c r="X805" i="11" s="1"/>
  <c r="T806" i="11" l="1"/>
  <c r="U806" i="11" s="1"/>
  <c r="Z3427" i="11"/>
  <c r="AA3427" i="11" s="1"/>
  <c r="W806" i="11"/>
  <c r="X806" i="11" s="1"/>
  <c r="W807" i="11" l="1"/>
  <c r="X807" i="11" s="1"/>
  <c r="Z3428" i="11"/>
  <c r="AA3428" i="11" s="1"/>
  <c r="T807" i="11"/>
  <c r="U807" i="11" s="1"/>
  <c r="T808" i="11" l="1"/>
  <c r="U808" i="11" s="1"/>
  <c r="Z3429" i="11"/>
  <c r="AA3429" i="11" s="1"/>
  <c r="W808" i="11"/>
  <c r="X808" i="11" s="1"/>
  <c r="W809" i="11" l="1"/>
  <c r="X809" i="11" s="1"/>
  <c r="Z3430" i="11"/>
  <c r="AA3430" i="11" s="1"/>
  <c r="T809" i="11"/>
  <c r="U809" i="11" s="1"/>
  <c r="T810" i="11" l="1"/>
  <c r="U810" i="11" s="1"/>
  <c r="Z3431" i="11"/>
  <c r="AA3431" i="11" s="1"/>
  <c r="W810" i="11"/>
  <c r="X810" i="11" s="1"/>
  <c r="Z3432" i="11" l="1"/>
  <c r="AA3432" i="11" s="1"/>
  <c r="W811" i="11"/>
  <c r="X811" i="11" s="1"/>
  <c r="T811" i="11"/>
  <c r="U811" i="11" s="1"/>
  <c r="T812" i="11" l="1"/>
  <c r="U812" i="11" s="1"/>
  <c r="W812" i="11"/>
  <c r="X812" i="11" s="1"/>
  <c r="Z3433" i="11"/>
  <c r="AA3433" i="11" s="1"/>
  <c r="W813" i="11" l="1"/>
  <c r="X813" i="11" s="1"/>
  <c r="T813" i="11"/>
  <c r="U813" i="11" s="1"/>
  <c r="Z3434" i="11"/>
  <c r="AA3434" i="11" s="1"/>
  <c r="Z3435" i="11" l="1"/>
  <c r="AA3435" i="11" s="1"/>
  <c r="T814" i="11"/>
  <c r="U814" i="11" s="1"/>
  <c r="W814" i="11"/>
  <c r="X814" i="11" s="1"/>
  <c r="W815" i="11" l="1"/>
  <c r="X815" i="11" s="1"/>
  <c r="T815" i="11"/>
  <c r="U815" i="11" s="1"/>
  <c r="Z3436" i="11"/>
  <c r="AA3436" i="11" s="1"/>
  <c r="T816" i="11" l="1"/>
  <c r="U816" i="11" s="1"/>
  <c r="Z3437" i="11"/>
  <c r="AA3437" i="11" s="1"/>
  <c r="W816" i="11"/>
  <c r="X816" i="11" s="1"/>
  <c r="Z3438" i="11" l="1"/>
  <c r="AA3438" i="11" s="1"/>
  <c r="T817" i="11"/>
  <c r="U817" i="11" s="1"/>
  <c r="W817" i="11"/>
  <c r="X817" i="11" s="1"/>
  <c r="W818" i="11" l="1"/>
  <c r="X818" i="11" s="1"/>
  <c r="Z3439" i="11"/>
  <c r="AA3439" i="11" s="1"/>
  <c r="T818" i="11"/>
  <c r="U818" i="11" s="1"/>
  <c r="Z3440" i="11" l="1"/>
  <c r="AA3440" i="11" s="1"/>
  <c r="W819" i="11"/>
  <c r="X819" i="11" s="1"/>
  <c r="T819" i="11"/>
  <c r="U819" i="11" s="1"/>
  <c r="T820" i="11" l="1"/>
  <c r="U820" i="11" s="1"/>
  <c r="W820" i="11"/>
  <c r="X820" i="11" s="1"/>
  <c r="Z3441" i="11"/>
  <c r="AA3441" i="11" s="1"/>
  <c r="Z3442" i="11" l="1"/>
  <c r="AA3442" i="11" s="1"/>
  <c r="W821" i="11"/>
  <c r="X821" i="11" s="1"/>
  <c r="T821" i="11"/>
  <c r="U821" i="11" s="1"/>
  <c r="W822" i="11" l="1"/>
  <c r="X822" i="11" s="1"/>
  <c r="Z3443" i="11"/>
  <c r="AA3443" i="11" s="1"/>
  <c r="T822" i="11"/>
  <c r="U822" i="11" s="1"/>
  <c r="T823" i="11" l="1"/>
  <c r="U823" i="11" s="1"/>
  <c r="Z3444" i="11"/>
  <c r="AA3444" i="11" s="1"/>
  <c r="W823" i="11"/>
  <c r="X823" i="11" s="1"/>
  <c r="Z3445" i="11" l="1"/>
  <c r="AA3445" i="11" s="1"/>
  <c r="W824" i="11"/>
  <c r="X824" i="11" s="1"/>
  <c r="T824" i="11"/>
  <c r="U824" i="11" s="1"/>
  <c r="T825" i="11" l="1"/>
  <c r="U825" i="11" s="1"/>
  <c r="W825" i="11"/>
  <c r="X825" i="11" s="1"/>
  <c r="Z3446" i="11"/>
  <c r="AA3446" i="11" s="1"/>
  <c r="T826" i="11" l="1"/>
  <c r="U826" i="11" s="1"/>
  <c r="Z3447" i="11"/>
  <c r="AA3447" i="11" s="1"/>
  <c r="W826" i="11"/>
  <c r="X826" i="11" s="1"/>
  <c r="T827" i="11" l="1"/>
  <c r="U827" i="11" s="1"/>
  <c r="W827" i="11"/>
  <c r="X827" i="11" s="1"/>
  <c r="Z3448" i="11"/>
  <c r="AA3448" i="11" s="1"/>
  <c r="Z3449" i="11" l="1"/>
  <c r="AA3449" i="11" s="1"/>
  <c r="W828" i="11"/>
  <c r="X828" i="11" s="1"/>
  <c r="T828" i="11"/>
  <c r="U828" i="11" s="1"/>
  <c r="T829" i="11" l="1"/>
  <c r="U829" i="11" s="1"/>
  <c r="W829" i="11"/>
  <c r="X829" i="11" s="1"/>
  <c r="Z3450" i="11"/>
  <c r="AA3450" i="11" s="1"/>
  <c r="Z3451" i="11" l="1"/>
  <c r="AA3451" i="11" s="1"/>
  <c r="T830" i="11"/>
  <c r="U830" i="11" s="1"/>
  <c r="W830" i="11"/>
  <c r="X830" i="11" s="1"/>
  <c r="W831" i="11" l="1"/>
  <c r="X831" i="11" s="1"/>
  <c r="T831" i="11"/>
  <c r="U831" i="11" s="1"/>
  <c r="Z3452" i="11"/>
  <c r="AA3452" i="11" s="1"/>
  <c r="Z3453" i="11" l="1"/>
  <c r="AA3453" i="11" s="1"/>
  <c r="T832" i="11"/>
  <c r="U832" i="11" s="1"/>
  <c r="W832" i="11"/>
  <c r="X832" i="11" s="1"/>
  <c r="W833" i="11" l="1"/>
  <c r="X833" i="11" s="1"/>
  <c r="T833" i="11"/>
  <c r="U833" i="11" s="1"/>
  <c r="Z3454" i="11"/>
  <c r="AA3454" i="11" s="1"/>
  <c r="Z3455" i="11" l="1"/>
  <c r="AA3455" i="11" s="1"/>
  <c r="T834" i="11"/>
  <c r="U834" i="11" s="1"/>
  <c r="W834" i="11"/>
  <c r="X834" i="11" s="1"/>
  <c r="W835" i="11" l="1"/>
  <c r="X835" i="11" s="1"/>
  <c r="Z3456" i="11"/>
  <c r="AA3456" i="11" s="1"/>
  <c r="T835" i="11"/>
  <c r="U835" i="11" s="1"/>
  <c r="T836" i="11" l="1"/>
  <c r="U836" i="11" s="1"/>
  <c r="Z3457" i="11"/>
  <c r="AA3457" i="11" s="1"/>
  <c r="W836" i="11"/>
  <c r="X836" i="11" s="1"/>
  <c r="Z3458" i="11" l="1"/>
  <c r="AA3458" i="11" s="1"/>
  <c r="W837" i="11"/>
  <c r="X837" i="11" s="1"/>
  <c r="T837" i="11"/>
  <c r="U837" i="11" s="1"/>
  <c r="T838" i="11" l="1"/>
  <c r="U838" i="11" s="1"/>
  <c r="W838" i="11"/>
  <c r="X838" i="11" s="1"/>
  <c r="Z3459" i="11"/>
  <c r="AA3459" i="11" s="1"/>
  <c r="T839" i="11" l="1"/>
  <c r="U839" i="11" s="1"/>
  <c r="Z3460" i="11"/>
  <c r="AA3460" i="11" s="1"/>
  <c r="W839" i="11"/>
  <c r="X839" i="11" s="1"/>
  <c r="W840" i="11" l="1"/>
  <c r="X840" i="11" s="1"/>
  <c r="Z3461" i="11"/>
  <c r="AA3461" i="11" s="1"/>
  <c r="T840" i="11"/>
  <c r="U840" i="11" s="1"/>
  <c r="T841" i="11" l="1"/>
  <c r="U841" i="11" s="1"/>
  <c r="Z3462" i="11"/>
  <c r="AA3462" i="11" s="1"/>
  <c r="W841" i="11"/>
  <c r="X841" i="11" s="1"/>
  <c r="W842" i="11" l="1"/>
  <c r="X842" i="11" s="1"/>
  <c r="T842" i="11"/>
  <c r="U842" i="11" s="1"/>
  <c r="Z3463" i="11"/>
  <c r="AA3463" i="11" s="1"/>
  <c r="Z3464" i="11" l="1"/>
  <c r="AA3464" i="11" s="1"/>
  <c r="T843" i="11"/>
  <c r="U843" i="11" s="1"/>
  <c r="W843" i="11"/>
  <c r="X843" i="11" s="1"/>
  <c r="T844" i="11" l="1"/>
  <c r="U844" i="11" s="1"/>
  <c r="W844" i="11"/>
  <c r="X844" i="11" s="1"/>
  <c r="Z3465" i="11"/>
  <c r="AA3465" i="11" s="1"/>
  <c r="Z3466" i="11" l="1"/>
  <c r="AA3466" i="11" s="1"/>
  <c r="W845" i="11"/>
  <c r="X845" i="11" s="1"/>
  <c r="T845" i="11"/>
  <c r="U845" i="11" s="1"/>
  <c r="T846" i="11" l="1"/>
  <c r="U846" i="11" s="1"/>
  <c r="Z3467" i="11"/>
  <c r="AA3467" i="11" s="1"/>
  <c r="W846" i="11"/>
  <c r="X846" i="11" s="1"/>
  <c r="Z3468" i="11" l="1"/>
  <c r="AA3468" i="11" s="1"/>
  <c r="W847" i="11"/>
  <c r="X847" i="11" s="1"/>
  <c r="T847" i="11"/>
  <c r="U847" i="11" s="1"/>
  <c r="T848" i="11" l="1"/>
  <c r="U848" i="11" s="1"/>
  <c r="W848" i="11"/>
  <c r="X848" i="11" s="1"/>
  <c r="Z3469" i="11"/>
  <c r="AA3469" i="11" s="1"/>
  <c r="Z3470" i="11" l="1"/>
  <c r="AA3470" i="11" s="1"/>
  <c r="W849" i="11"/>
  <c r="X849" i="11" s="1"/>
  <c r="T849" i="11"/>
  <c r="U849" i="11" s="1"/>
  <c r="W850" i="11" l="1"/>
  <c r="X850" i="11" s="1"/>
  <c r="Z3471" i="11"/>
  <c r="AA3471" i="11" s="1"/>
  <c r="T850" i="11"/>
  <c r="U850" i="11" s="1"/>
  <c r="T851" i="11" l="1"/>
  <c r="U851" i="11" s="1"/>
  <c r="Z3472" i="11"/>
  <c r="AA3472" i="11" s="1"/>
  <c r="W851" i="11"/>
  <c r="X851" i="11" s="1"/>
  <c r="W852" i="11" l="1"/>
  <c r="X852" i="11" s="1"/>
  <c r="Z3473" i="11"/>
  <c r="AA3473" i="11" s="1"/>
  <c r="T852" i="11"/>
  <c r="U852" i="11" s="1"/>
  <c r="T853" i="11" l="1"/>
  <c r="U853" i="11" s="1"/>
  <c r="Z3474" i="11"/>
  <c r="AA3474" i="11" s="1"/>
  <c r="W853" i="11"/>
  <c r="X853" i="11" s="1"/>
  <c r="W854" i="11" l="1"/>
  <c r="X854" i="11" s="1"/>
  <c r="Z3475" i="11"/>
  <c r="AA3475" i="11" s="1"/>
  <c r="T854" i="11"/>
  <c r="U854" i="11" s="1"/>
  <c r="Z3476" i="11" l="1"/>
  <c r="AA3476" i="11" s="1"/>
  <c r="T855" i="11"/>
  <c r="U855" i="11" s="1"/>
  <c r="W855" i="11"/>
  <c r="X855" i="11" s="1"/>
  <c r="W856" i="11" l="1"/>
  <c r="X856" i="11" s="1"/>
  <c r="T856" i="11"/>
  <c r="U856" i="11" s="1"/>
  <c r="Z3477" i="11"/>
  <c r="AA3477" i="11" s="1"/>
  <c r="Z3478" i="11" l="1"/>
  <c r="AA3478" i="11" s="1"/>
  <c r="T857" i="11"/>
  <c r="U857" i="11" s="1"/>
  <c r="W857" i="11"/>
  <c r="X857" i="11" s="1"/>
  <c r="W858" i="11" l="1"/>
  <c r="X858" i="11" s="1"/>
  <c r="Z3479" i="11"/>
  <c r="AA3479" i="11" s="1"/>
  <c r="T858" i="11"/>
  <c r="U858" i="11" s="1"/>
  <c r="T859" i="11" l="1"/>
  <c r="U859" i="11" s="1"/>
  <c r="W859" i="11"/>
  <c r="X859" i="11" s="1"/>
  <c r="Z3480" i="11"/>
  <c r="AA3480" i="11" s="1"/>
  <c r="W860" i="11" l="1"/>
  <c r="X860" i="11" s="1"/>
  <c r="Z3481" i="11"/>
  <c r="AA3481" i="11" s="1"/>
  <c r="T860" i="11"/>
  <c r="U860" i="11" s="1"/>
  <c r="Z3482" i="11" l="1"/>
  <c r="AA3482" i="11" s="1"/>
  <c r="W861" i="11"/>
  <c r="X861" i="11" s="1"/>
  <c r="T861" i="11"/>
  <c r="U861" i="11" s="1"/>
  <c r="T862" i="11" l="1"/>
  <c r="U862" i="11" s="1"/>
  <c r="W862" i="11"/>
  <c r="X862" i="11" s="1"/>
  <c r="Z3483" i="11"/>
  <c r="AA3483" i="11" s="1"/>
  <c r="Z3484" i="11" l="1"/>
  <c r="AA3484" i="11" s="1"/>
  <c r="T863" i="11"/>
  <c r="U863" i="11" s="1"/>
  <c r="W863" i="11"/>
  <c r="X863" i="11" s="1"/>
  <c r="W864" i="11" l="1"/>
  <c r="X864" i="11" s="1"/>
  <c r="Z3485" i="11"/>
  <c r="AA3485" i="11" s="1"/>
  <c r="T864" i="11"/>
  <c r="U864" i="11" s="1"/>
  <c r="T865" i="11" l="1"/>
  <c r="U865" i="11" s="1"/>
  <c r="Z3486" i="11"/>
  <c r="AA3486" i="11" s="1"/>
  <c r="W865" i="11"/>
  <c r="X865" i="11" s="1"/>
  <c r="W866" i="11" l="1"/>
  <c r="X866" i="11" s="1"/>
  <c r="Z3487" i="11"/>
  <c r="AA3487" i="11" s="1"/>
  <c r="T866" i="11"/>
  <c r="U866" i="11" s="1"/>
  <c r="T867" i="11" l="1"/>
  <c r="U867" i="11" s="1"/>
  <c r="W867" i="11"/>
  <c r="X867" i="11" s="1"/>
  <c r="Z3488" i="11"/>
  <c r="AA3488" i="11" s="1"/>
  <c r="Z3489" i="11" l="1"/>
  <c r="AA3489" i="11" s="1"/>
  <c r="W868" i="11"/>
  <c r="X868" i="11" s="1"/>
  <c r="T868" i="11"/>
  <c r="U868" i="11" s="1"/>
  <c r="Z3490" i="11" l="1"/>
  <c r="AA3490" i="11" s="1"/>
  <c r="T869" i="11"/>
  <c r="U869" i="11" s="1"/>
  <c r="W869" i="11"/>
  <c r="X869" i="11" s="1"/>
  <c r="W870" i="11" l="1"/>
  <c r="X870" i="11" s="1"/>
  <c r="Z3491" i="11"/>
  <c r="AA3491" i="11" s="1"/>
  <c r="T870" i="11"/>
  <c r="U870" i="11" s="1"/>
  <c r="Z3492" i="11" l="1"/>
  <c r="AA3492" i="11" s="1"/>
  <c r="W871" i="11"/>
  <c r="X871" i="11" s="1"/>
  <c r="T871" i="11"/>
  <c r="U871" i="11" s="1"/>
  <c r="W872" i="11" l="1"/>
  <c r="X872" i="11" s="1"/>
  <c r="T872" i="11"/>
  <c r="U872" i="11" s="1"/>
  <c r="Z3493" i="11"/>
  <c r="AA3493" i="11" s="1"/>
  <c r="Z3494" i="11" l="1"/>
  <c r="AA3494" i="11" s="1"/>
  <c r="T873" i="11"/>
  <c r="U873" i="11" s="1"/>
  <c r="W873" i="11"/>
  <c r="X873" i="11" s="1"/>
  <c r="T874" i="11" l="1"/>
  <c r="U874" i="11" s="1"/>
  <c r="Z3495" i="11"/>
  <c r="AA3495" i="11" s="1"/>
  <c r="W874" i="11"/>
  <c r="X874" i="11" s="1"/>
  <c r="W875" i="11" l="1"/>
  <c r="X875" i="11" s="1"/>
  <c r="Z3496" i="11"/>
  <c r="AA3496" i="11" s="1"/>
  <c r="T875" i="11"/>
  <c r="U875" i="11" s="1"/>
  <c r="T876" i="11" l="1"/>
  <c r="U876" i="11" s="1"/>
  <c r="Z3497" i="11"/>
  <c r="AA3497" i="11" s="1"/>
  <c r="W876" i="11"/>
  <c r="X876" i="11" s="1"/>
  <c r="W877" i="11" l="1"/>
  <c r="X877" i="11" s="1"/>
  <c r="T877" i="11"/>
  <c r="U877" i="11" s="1"/>
  <c r="Z3498" i="11"/>
  <c r="AA3498" i="11" s="1"/>
  <c r="W878" i="11" l="1"/>
  <c r="X878" i="11" s="1"/>
  <c r="Z3499" i="11"/>
  <c r="AA3499" i="11" s="1"/>
  <c r="T878" i="11"/>
  <c r="U878" i="11" s="1"/>
  <c r="T879" i="11" l="1"/>
  <c r="U879" i="11" s="1"/>
  <c r="W879" i="11"/>
  <c r="X879" i="11" s="1"/>
  <c r="Z3500" i="11"/>
  <c r="AA3500" i="11" s="1"/>
  <c r="Z3501" i="11" l="1"/>
  <c r="AA3501" i="11" s="1"/>
  <c r="W880" i="11"/>
  <c r="X880" i="11" s="1"/>
  <c r="T880" i="11"/>
  <c r="U880" i="11" s="1"/>
  <c r="T881" i="11" l="1"/>
  <c r="U881" i="11" s="1"/>
  <c r="W881" i="11"/>
  <c r="X881" i="11" s="1"/>
  <c r="Z3502" i="11"/>
  <c r="AA3502" i="11" s="1"/>
  <c r="Z3503" i="11" l="1"/>
  <c r="AA3503" i="11" s="1"/>
  <c r="T882" i="11"/>
  <c r="U882" i="11" s="1"/>
  <c r="W882" i="11"/>
  <c r="X882" i="11" s="1"/>
  <c r="T883" i="11" l="1"/>
  <c r="U883" i="11" s="1"/>
  <c r="Z3504" i="11"/>
  <c r="AA3504" i="11" s="1"/>
  <c r="W883" i="11"/>
  <c r="X883" i="11" s="1"/>
  <c r="W884" i="11" l="1"/>
  <c r="X884" i="11" s="1"/>
  <c r="Z3505" i="11"/>
  <c r="AA3505" i="11" s="1"/>
  <c r="T884" i="11"/>
  <c r="U884" i="11" s="1"/>
  <c r="T885" i="11" l="1"/>
  <c r="U885" i="11" s="1"/>
  <c r="Z3506" i="11"/>
  <c r="AA3506" i="11" s="1"/>
  <c r="W885" i="11"/>
  <c r="X885" i="11" s="1"/>
  <c r="W886" i="11" l="1"/>
  <c r="X886" i="11" s="1"/>
  <c r="Z3507" i="11"/>
  <c r="AA3507" i="11" s="1"/>
  <c r="T886" i="11"/>
  <c r="U886" i="11" s="1"/>
  <c r="T887" i="11" l="1"/>
  <c r="U887" i="11" s="1"/>
  <c r="Z3508" i="11"/>
  <c r="AA3508" i="11" s="1"/>
  <c r="W887" i="11"/>
  <c r="X887" i="11" s="1"/>
  <c r="W888" i="11" l="1"/>
  <c r="X888" i="11" s="1"/>
  <c r="Z3509" i="11"/>
  <c r="AA3509" i="11" s="1"/>
  <c r="T888" i="11"/>
  <c r="U888" i="11" s="1"/>
  <c r="T889" i="11" l="1"/>
  <c r="U889" i="11" s="1"/>
  <c r="Z3510" i="11"/>
  <c r="AA3510" i="11" s="1"/>
  <c r="W889" i="11"/>
  <c r="X889" i="11" s="1"/>
  <c r="W890" i="11" l="1"/>
  <c r="X890" i="11" s="1"/>
  <c r="Z3511" i="11"/>
  <c r="AA3511" i="11" s="1"/>
  <c r="T890" i="11"/>
  <c r="U890" i="11" s="1"/>
  <c r="T891" i="11" l="1"/>
  <c r="U891" i="11" s="1"/>
  <c r="Z3512" i="11"/>
  <c r="AA3512" i="11" s="1"/>
  <c r="W891" i="11"/>
  <c r="X891" i="11" s="1"/>
  <c r="W892" i="11" l="1"/>
  <c r="X892" i="11" s="1"/>
  <c r="Z3513" i="11"/>
  <c r="AA3513" i="11" s="1"/>
  <c r="T892" i="11"/>
  <c r="U892" i="11" s="1"/>
  <c r="T893" i="11" l="1"/>
  <c r="U893" i="11" s="1"/>
  <c r="Z3514" i="11"/>
  <c r="AA3514" i="11" s="1"/>
  <c r="W893" i="11"/>
  <c r="X893" i="11" s="1"/>
  <c r="Z3515" i="11" l="1"/>
  <c r="AA3515" i="11" s="1"/>
  <c r="T894" i="11"/>
  <c r="U894" i="11" s="1"/>
  <c r="W894" i="11"/>
  <c r="X894" i="11" s="1"/>
  <c r="W895" i="11" l="1"/>
  <c r="X895" i="11" s="1"/>
  <c r="T895" i="11"/>
  <c r="U895" i="11" s="1"/>
  <c r="Z3516" i="11"/>
  <c r="AA3516" i="11" s="1"/>
  <c r="Z3517" i="11" l="1"/>
  <c r="AA3517" i="11" s="1"/>
  <c r="T896" i="11"/>
  <c r="U896" i="11" s="1"/>
  <c r="W896" i="11"/>
  <c r="X896" i="11" s="1"/>
  <c r="W897" i="11" l="1"/>
  <c r="X897" i="11" s="1"/>
  <c r="T897" i="11"/>
  <c r="U897" i="11" s="1"/>
  <c r="Z3518" i="11"/>
  <c r="AA3518" i="11" s="1"/>
  <c r="T898" i="11" l="1"/>
  <c r="U898" i="11" s="1"/>
  <c r="W898" i="11"/>
  <c r="X898" i="11" s="1"/>
  <c r="Z3519" i="11"/>
  <c r="AA3519" i="11" s="1"/>
  <c r="Z3520" i="11" l="1"/>
  <c r="AA3520" i="11" s="1"/>
  <c r="W899" i="11"/>
  <c r="X899" i="11" s="1"/>
  <c r="T899" i="11"/>
  <c r="U899" i="11" s="1"/>
  <c r="T900" i="11" l="1"/>
  <c r="U900" i="11" s="1"/>
  <c r="Z3521" i="11"/>
  <c r="AA3521" i="11" s="1"/>
  <c r="W900" i="11"/>
  <c r="X900" i="11" s="1"/>
  <c r="W901" i="11" l="1"/>
  <c r="X901" i="11" s="1"/>
  <c r="Z3522" i="11"/>
  <c r="AA3522" i="11" s="1"/>
  <c r="T901" i="11"/>
  <c r="U901" i="11" s="1"/>
  <c r="T902" i="11" l="1"/>
  <c r="U902" i="11" s="1"/>
  <c r="W902" i="11"/>
  <c r="X902" i="11" s="1"/>
  <c r="Z3523" i="11"/>
  <c r="AA3523" i="11" s="1"/>
  <c r="W903" i="11" l="1"/>
  <c r="X903" i="11" s="1"/>
  <c r="T903" i="11"/>
  <c r="U903" i="11" s="1"/>
  <c r="Z3524" i="11"/>
  <c r="AA3524" i="11" s="1"/>
  <c r="Z3525" i="11" l="1"/>
  <c r="AA3525" i="11" s="1"/>
  <c r="T904" i="11"/>
  <c r="U904" i="11" s="1"/>
  <c r="W904" i="11"/>
  <c r="X904" i="11" s="1"/>
  <c r="W905" i="11" l="1"/>
  <c r="X905" i="11" s="1"/>
  <c r="T905" i="11"/>
  <c r="U905" i="11" s="1"/>
  <c r="Z3526" i="11"/>
  <c r="AA3526" i="11" s="1"/>
  <c r="W906" i="11" l="1"/>
  <c r="X906" i="11" s="1"/>
  <c r="Z3527" i="11"/>
  <c r="AA3527" i="11" s="1"/>
  <c r="T906" i="11"/>
  <c r="U906" i="11" s="1"/>
  <c r="Z3528" i="11" l="1"/>
  <c r="AA3528" i="11" s="1"/>
  <c r="W907" i="11"/>
  <c r="X907" i="11" s="1"/>
  <c r="T907" i="11"/>
  <c r="U907" i="11" s="1"/>
  <c r="W908" i="11" l="1"/>
  <c r="X908" i="11" s="1"/>
  <c r="T908" i="11"/>
  <c r="U908" i="11" s="1"/>
  <c r="Z3529" i="11"/>
  <c r="AA3529" i="11" s="1"/>
  <c r="Z3530" i="11" l="1"/>
  <c r="AA3530" i="11" s="1"/>
  <c r="T909" i="11"/>
  <c r="U909" i="11" s="1"/>
  <c r="W909" i="11"/>
  <c r="X909" i="11" s="1"/>
  <c r="Z3531" i="11" l="1"/>
  <c r="AA3531" i="11" s="1"/>
  <c r="W910" i="11"/>
  <c r="X910" i="11" s="1"/>
  <c r="T910" i="11"/>
  <c r="U910" i="11" s="1"/>
  <c r="T911" i="11" l="1"/>
  <c r="U911" i="11" s="1"/>
  <c r="W911" i="11"/>
  <c r="X911" i="11" s="1"/>
  <c r="Z3532" i="11"/>
  <c r="AA3532" i="11" s="1"/>
  <c r="Z3533" i="11" l="1"/>
  <c r="AA3533" i="11" s="1"/>
  <c r="W912" i="11"/>
  <c r="X912" i="11" s="1"/>
  <c r="T912" i="11"/>
  <c r="U912" i="11" s="1"/>
  <c r="W913" i="11" l="1"/>
  <c r="X913" i="11" s="1"/>
  <c r="Z3534" i="11"/>
  <c r="AA3534" i="11" s="1"/>
  <c r="T913" i="11"/>
  <c r="U913" i="11" s="1"/>
  <c r="T914" i="11" l="1"/>
  <c r="U914" i="11" s="1"/>
  <c r="Z3535" i="11"/>
  <c r="AA3535" i="11" s="1"/>
  <c r="W914" i="11"/>
  <c r="X914" i="11" s="1"/>
  <c r="Z3536" i="11" l="1"/>
  <c r="AA3536" i="11" s="1"/>
  <c r="T915" i="11"/>
  <c r="U915" i="11" s="1"/>
  <c r="W915" i="11"/>
  <c r="X915" i="11" s="1"/>
  <c r="W916" i="11" l="1"/>
  <c r="X916" i="11" s="1"/>
  <c r="T916" i="11"/>
  <c r="U916" i="11" s="1"/>
  <c r="Z3537" i="11"/>
  <c r="AA3537" i="11" s="1"/>
  <c r="Z3538" i="11" l="1"/>
  <c r="AA3538" i="11" s="1"/>
  <c r="T917" i="11"/>
  <c r="U917" i="11" s="1"/>
  <c r="W917" i="11"/>
  <c r="X917" i="11" s="1"/>
  <c r="Z3539" i="11" l="1"/>
  <c r="AA3539" i="11" s="1"/>
  <c r="W918" i="11"/>
  <c r="X918" i="11" s="1"/>
  <c r="T918" i="11"/>
  <c r="U918" i="11" s="1"/>
  <c r="W919" i="11" l="1"/>
  <c r="X919" i="11" s="1"/>
  <c r="Z3540" i="11"/>
  <c r="AA3540" i="11" s="1"/>
  <c r="T919" i="11"/>
  <c r="U919" i="11" s="1"/>
  <c r="W920" i="11" l="1"/>
  <c r="X920" i="11" s="1"/>
  <c r="T920" i="11"/>
  <c r="U920" i="11" s="1"/>
  <c r="Z3541" i="11"/>
  <c r="AA3541" i="11" s="1"/>
  <c r="Z3542" i="11" l="1"/>
  <c r="AA3542" i="11" s="1"/>
  <c r="W921" i="11"/>
  <c r="X921" i="11" s="1"/>
  <c r="T921" i="11"/>
  <c r="U921" i="11" s="1"/>
  <c r="W922" i="11" l="1"/>
  <c r="X922" i="11" s="1"/>
  <c r="Z3543" i="11"/>
  <c r="AA3543" i="11" s="1"/>
  <c r="T922" i="11"/>
  <c r="U922" i="11" s="1"/>
  <c r="Z3544" i="11" l="1"/>
  <c r="AA3544" i="11" s="1"/>
  <c r="T923" i="11"/>
  <c r="U923" i="11" s="1"/>
  <c r="W923" i="11"/>
  <c r="X923" i="11" s="1"/>
  <c r="W924" i="11" l="1"/>
  <c r="X924" i="11" s="1"/>
  <c r="T924" i="11"/>
  <c r="U924" i="11" s="1"/>
  <c r="Z3545" i="11"/>
  <c r="AA3545" i="11" s="1"/>
  <c r="W925" i="11" l="1"/>
  <c r="X925" i="11" s="1"/>
  <c r="Z3546" i="11"/>
  <c r="AA3546" i="11" s="1"/>
  <c r="T925" i="11"/>
  <c r="U925" i="11" s="1"/>
  <c r="T926" i="11" l="1"/>
  <c r="U926" i="11" s="1"/>
  <c r="W926" i="11"/>
  <c r="X926" i="11" s="1"/>
  <c r="Z3547" i="11"/>
  <c r="AA3547" i="11" s="1"/>
  <c r="Z3548" i="11" l="1"/>
  <c r="AA3548" i="11" s="1"/>
  <c r="W927" i="11"/>
  <c r="X927" i="11" s="1"/>
  <c r="T927" i="11"/>
  <c r="U927" i="11" s="1"/>
  <c r="T928" i="11" l="1"/>
  <c r="U928" i="11" s="1"/>
  <c r="Z3549" i="11"/>
  <c r="AA3549" i="11" s="1"/>
  <c r="W928" i="11"/>
  <c r="X928" i="11" s="1"/>
  <c r="W929" i="11" l="1"/>
  <c r="X929" i="11" s="1"/>
  <c r="T929" i="11"/>
  <c r="U929" i="11" s="1"/>
  <c r="Z3550" i="11"/>
  <c r="AA3550" i="11" s="1"/>
  <c r="Z3551" i="11" l="1"/>
  <c r="AA3551" i="11" s="1"/>
  <c r="T930" i="11"/>
  <c r="U930" i="11" s="1"/>
  <c r="W930" i="11"/>
  <c r="X930" i="11" s="1"/>
  <c r="W931" i="11" l="1"/>
  <c r="X931" i="11" s="1"/>
  <c r="T931" i="11"/>
  <c r="U931" i="11" s="1"/>
  <c r="Z3552" i="11"/>
  <c r="AA3552" i="11" s="1"/>
  <c r="Z3553" i="11" l="1"/>
  <c r="AA3553" i="11" s="1"/>
  <c r="W932" i="11"/>
  <c r="X932" i="11" s="1"/>
  <c r="T932" i="11"/>
  <c r="U932" i="11" s="1"/>
  <c r="W933" i="11" l="1"/>
  <c r="X933" i="11" s="1"/>
  <c r="Z3554" i="11"/>
  <c r="AA3554" i="11" s="1"/>
  <c r="T933" i="11"/>
  <c r="U933" i="11" s="1"/>
  <c r="Z3555" i="11" l="1"/>
  <c r="AA3555" i="11" s="1"/>
  <c r="W934" i="11"/>
  <c r="X934" i="11" s="1"/>
  <c r="T934" i="11"/>
  <c r="U934" i="11" s="1"/>
  <c r="W935" i="11" l="1"/>
  <c r="X935" i="11" s="1"/>
  <c r="Z3556" i="11"/>
  <c r="AA3556" i="11" s="1"/>
  <c r="T935" i="11"/>
  <c r="U935" i="11" s="1"/>
  <c r="Z3557" i="11" l="1"/>
  <c r="AA3557" i="11" s="1"/>
  <c r="T936" i="11"/>
  <c r="U936" i="11" s="1"/>
  <c r="W936" i="11"/>
  <c r="X936" i="11" s="1"/>
  <c r="Z3558" i="11" l="1"/>
  <c r="AA3558" i="11" s="1"/>
  <c r="W937" i="11"/>
  <c r="X937" i="11" s="1"/>
  <c r="T937" i="11"/>
  <c r="U937" i="11" s="1"/>
  <c r="W938" i="11" l="1"/>
  <c r="X938" i="11" s="1"/>
  <c r="Z3559" i="11"/>
  <c r="AA3559" i="11" s="1"/>
  <c r="T938" i="11"/>
  <c r="U938" i="11" s="1"/>
  <c r="T939" i="11" l="1"/>
  <c r="U939" i="11" s="1"/>
  <c r="W939" i="11"/>
  <c r="X939" i="11" s="1"/>
  <c r="Z3560" i="11"/>
  <c r="AA3560" i="11" s="1"/>
  <c r="W940" i="11" l="1"/>
  <c r="X940" i="11" s="1"/>
  <c r="Z3561" i="11"/>
  <c r="AA3561" i="11" s="1"/>
  <c r="T940" i="11"/>
  <c r="U940" i="11" s="1"/>
  <c r="Z3562" i="11" l="1"/>
  <c r="AA3562" i="11" s="1"/>
  <c r="T941" i="11"/>
  <c r="U941" i="11" s="1"/>
  <c r="W941" i="11"/>
  <c r="X941" i="11" s="1"/>
  <c r="Z3563" i="11" l="1"/>
  <c r="AA3563" i="11" s="1"/>
  <c r="W942" i="11"/>
  <c r="X942" i="11" s="1"/>
  <c r="T942" i="11"/>
  <c r="U942" i="11" s="1"/>
  <c r="T943" i="11" l="1"/>
  <c r="U943" i="11" s="1"/>
  <c r="W943" i="11"/>
  <c r="X943" i="11" s="1"/>
  <c r="Z3564" i="11"/>
  <c r="AA3564" i="11" s="1"/>
  <c r="Z3565" i="11" l="1"/>
  <c r="AA3565" i="11" s="1"/>
  <c r="W944" i="11"/>
  <c r="X944" i="11" s="1"/>
  <c r="T944" i="11"/>
  <c r="U944" i="11" s="1"/>
  <c r="W945" i="11" l="1"/>
  <c r="X945" i="11" s="1"/>
  <c r="Z3566" i="11"/>
  <c r="AA3566" i="11" s="1"/>
  <c r="T945" i="11"/>
  <c r="U945" i="11" s="1"/>
  <c r="Z3567" i="11" l="1"/>
  <c r="AA3567" i="11" s="1"/>
  <c r="W946" i="11"/>
  <c r="X946" i="11" s="1"/>
  <c r="T946" i="11"/>
  <c r="U946" i="11" s="1"/>
  <c r="W947" i="11" l="1"/>
  <c r="X947" i="11" s="1"/>
  <c r="Z3568" i="11"/>
  <c r="AA3568" i="11" s="1"/>
  <c r="T947" i="11"/>
  <c r="U947" i="11" s="1"/>
  <c r="Z3569" i="11" l="1"/>
  <c r="AA3569" i="11" s="1"/>
  <c r="W948" i="11"/>
  <c r="X948" i="11" s="1"/>
  <c r="T948" i="11"/>
  <c r="U948" i="11" s="1"/>
  <c r="T949" i="11" l="1"/>
  <c r="U949" i="11" s="1"/>
  <c r="Z3570" i="11"/>
  <c r="AA3570" i="11" s="1"/>
  <c r="W949" i="11"/>
  <c r="X949" i="11" s="1"/>
  <c r="W950" i="11" l="1"/>
  <c r="X950" i="11" s="1"/>
  <c r="Z3571" i="11"/>
  <c r="AA3571" i="11" s="1"/>
  <c r="T950" i="11"/>
  <c r="U950" i="11" s="1"/>
  <c r="Z3572" i="11" l="1"/>
  <c r="AA3572" i="11" s="1"/>
  <c r="W951" i="11"/>
  <c r="X951" i="11" s="1"/>
  <c r="T951" i="11"/>
  <c r="U951" i="11" s="1"/>
  <c r="W952" i="11" l="1"/>
  <c r="X952" i="11" s="1"/>
  <c r="Z3573" i="11"/>
  <c r="AA3573" i="11" s="1"/>
  <c r="T952" i="11"/>
  <c r="U952" i="11" s="1"/>
  <c r="T953" i="11" l="1"/>
  <c r="U953" i="11" s="1"/>
  <c r="Z3574" i="11"/>
  <c r="AA3574" i="11" s="1"/>
  <c r="W953" i="11"/>
  <c r="X953" i="11" s="1"/>
  <c r="T954" i="11" l="1"/>
  <c r="U954" i="11" s="1"/>
  <c r="W954" i="11"/>
  <c r="X954" i="11" s="1"/>
  <c r="Z3575" i="11"/>
  <c r="AA3575" i="11" s="1"/>
  <c r="Z3576" i="11" l="1"/>
  <c r="AA3576" i="11" s="1"/>
  <c r="W955" i="11"/>
  <c r="X955" i="11" s="1"/>
  <c r="T955" i="11"/>
  <c r="U955" i="11" s="1"/>
  <c r="T956" i="11" l="1"/>
  <c r="U956" i="11" s="1"/>
  <c r="W956" i="11"/>
  <c r="X956" i="11" s="1"/>
  <c r="Z3577" i="11"/>
  <c r="AA3577" i="11" s="1"/>
  <c r="W957" i="11" l="1"/>
  <c r="X957" i="11" s="1"/>
  <c r="T957" i="11"/>
  <c r="U957" i="11" s="1"/>
  <c r="Z3578" i="11"/>
  <c r="AA3578" i="11" s="1"/>
  <c r="T958" i="11" l="1"/>
  <c r="U958" i="11" s="1"/>
  <c r="W958" i="11"/>
  <c r="X958" i="11" s="1"/>
  <c r="Z3579" i="11"/>
  <c r="AA3579" i="11" s="1"/>
  <c r="Z3580" i="11" l="1"/>
  <c r="AA3580" i="11" s="1"/>
  <c r="W959" i="11"/>
  <c r="X959" i="11" s="1"/>
  <c r="T959" i="11"/>
  <c r="U959" i="11" s="1"/>
  <c r="T960" i="11" l="1"/>
  <c r="U960" i="11" s="1"/>
  <c r="W960" i="11"/>
  <c r="X960" i="11" s="1"/>
  <c r="Z3581" i="11"/>
  <c r="AA3581" i="11" s="1"/>
  <c r="Z3582" i="11" l="1"/>
  <c r="AA3582" i="11" s="1"/>
  <c r="W961" i="11"/>
  <c r="X961" i="11" s="1"/>
  <c r="T961" i="11"/>
  <c r="U961" i="11" s="1"/>
  <c r="T962" i="11" l="1"/>
  <c r="U962" i="11" s="1"/>
  <c r="W962" i="11"/>
  <c r="X962" i="11" s="1"/>
  <c r="Z3583" i="11"/>
  <c r="AA3583" i="11" s="1"/>
  <c r="Z3584" i="11" l="1"/>
  <c r="AA3584" i="11" s="1"/>
  <c r="W963" i="11"/>
  <c r="X963" i="11" s="1"/>
  <c r="T963" i="11"/>
  <c r="U963" i="11" s="1"/>
  <c r="T964" i="11" l="1"/>
  <c r="U964" i="11" s="1"/>
  <c r="Z3585" i="11"/>
  <c r="AA3585" i="11" s="1"/>
  <c r="W964" i="11"/>
  <c r="X964" i="11" s="1"/>
  <c r="Z3586" i="11" l="1"/>
  <c r="AA3586" i="11" s="1"/>
  <c r="W965" i="11"/>
  <c r="X965" i="11" s="1"/>
  <c r="T965" i="11"/>
  <c r="U965" i="11" s="1"/>
  <c r="T966" i="11" l="1"/>
  <c r="U966" i="11" s="1"/>
  <c r="W966" i="11"/>
  <c r="X966" i="11" s="1"/>
  <c r="Z3587" i="11"/>
  <c r="AA3587" i="11" s="1"/>
  <c r="Z3588" i="11" l="1"/>
  <c r="AA3588" i="11" s="1"/>
  <c r="W967" i="11"/>
  <c r="X967" i="11" s="1"/>
  <c r="T967" i="11"/>
  <c r="U967" i="11" s="1"/>
  <c r="W968" i="11" l="1"/>
  <c r="X968" i="11" s="1"/>
  <c r="Z3589" i="11"/>
  <c r="AA3589" i="11" s="1"/>
  <c r="T968" i="11"/>
  <c r="U968" i="11" s="1"/>
  <c r="T969" i="11" l="1"/>
  <c r="U969" i="11" s="1"/>
  <c r="Z3590" i="11"/>
  <c r="AA3590" i="11" s="1"/>
  <c r="W969" i="11"/>
  <c r="X969" i="11" s="1"/>
  <c r="W970" i="11" l="1"/>
  <c r="X970" i="11" s="1"/>
  <c r="Z3591" i="11"/>
  <c r="AA3591" i="11" s="1"/>
  <c r="T970" i="11"/>
  <c r="U970" i="11" s="1"/>
  <c r="W971" i="11" l="1"/>
  <c r="X971" i="11" s="1"/>
  <c r="T971" i="11"/>
  <c r="U971" i="11" s="1"/>
  <c r="Z3592" i="11"/>
  <c r="AA3592" i="11" s="1"/>
  <c r="T972" i="11" l="1"/>
  <c r="U972" i="11" s="1"/>
  <c r="Z3593" i="11"/>
  <c r="AA3593" i="11" s="1"/>
  <c r="W972" i="11"/>
  <c r="X972" i="11" s="1"/>
  <c r="W973" i="11" l="1"/>
  <c r="X973" i="11" s="1"/>
  <c r="Z3594" i="11"/>
  <c r="AA3594" i="11" s="1"/>
  <c r="T973" i="11"/>
  <c r="U973" i="11" s="1"/>
  <c r="Z3595" i="11" l="1"/>
  <c r="AA3595" i="11" s="1"/>
  <c r="W974" i="11"/>
  <c r="X974" i="11" s="1"/>
  <c r="T974" i="11"/>
  <c r="U974" i="11" s="1"/>
  <c r="T975" i="11" l="1"/>
  <c r="U975" i="11" s="1"/>
  <c r="W975" i="11"/>
  <c r="X975" i="11" s="1"/>
  <c r="Z3596" i="11"/>
  <c r="AA3596" i="11" s="1"/>
  <c r="Z3597" i="11" l="1"/>
  <c r="AA3597" i="11" s="1"/>
  <c r="W976" i="11"/>
  <c r="X976" i="11" s="1"/>
  <c r="T976" i="11"/>
  <c r="U976" i="11" s="1"/>
  <c r="T977" i="11" l="1"/>
  <c r="U977" i="11" s="1"/>
  <c r="W977" i="11"/>
  <c r="X977" i="11" s="1"/>
  <c r="Z3598" i="11"/>
  <c r="AA3598" i="11" s="1"/>
  <c r="Z3599" i="11" l="1"/>
  <c r="AA3599" i="11" s="1"/>
  <c r="T978" i="11"/>
  <c r="U978" i="11" s="1"/>
  <c r="W978" i="11"/>
  <c r="X978" i="11" s="1"/>
  <c r="W979" i="11" l="1"/>
  <c r="X979" i="11" s="1"/>
  <c r="T979" i="11"/>
  <c r="U979" i="11" s="1"/>
  <c r="Z3600" i="11"/>
  <c r="AA3600" i="11" s="1"/>
  <c r="Z3601" i="11" l="1"/>
  <c r="AA3601" i="11" s="1"/>
  <c r="T980" i="11"/>
  <c r="U980" i="11" s="1"/>
  <c r="W980" i="11"/>
  <c r="X980" i="11" s="1"/>
  <c r="T981" i="11" l="1"/>
  <c r="U981" i="11" s="1"/>
  <c r="W981" i="11"/>
  <c r="X981" i="11" s="1"/>
  <c r="Z3602" i="11"/>
  <c r="AA3602" i="11" s="1"/>
  <c r="Z3603" i="11" l="1"/>
  <c r="AA3603" i="11" s="1"/>
  <c r="W982" i="11"/>
  <c r="X982" i="11" s="1"/>
  <c r="T982" i="11"/>
  <c r="U982" i="11" s="1"/>
  <c r="W983" i="11" l="1"/>
  <c r="X983" i="11" s="1"/>
  <c r="Z3604" i="11"/>
  <c r="AA3604" i="11" s="1"/>
  <c r="T983" i="11"/>
  <c r="U983" i="11" s="1"/>
  <c r="T984" i="11" l="1"/>
  <c r="U984" i="11" s="1"/>
  <c r="W984" i="11"/>
  <c r="X984" i="11" s="1"/>
  <c r="Z3605" i="11"/>
  <c r="AA3605" i="11" s="1"/>
  <c r="Z3606" i="11" l="1"/>
  <c r="AA3606" i="11" s="1"/>
  <c r="W985" i="11"/>
  <c r="X985" i="11" s="1"/>
  <c r="T985" i="11"/>
  <c r="U985" i="11" s="1"/>
  <c r="T986" i="11" l="1"/>
  <c r="U986" i="11" s="1"/>
  <c r="W986" i="11"/>
  <c r="X986" i="11" s="1"/>
  <c r="Z3607" i="11"/>
  <c r="AA3607" i="11" s="1"/>
  <c r="Z3608" i="11" l="1"/>
  <c r="AA3608" i="11" s="1"/>
  <c r="W987" i="11"/>
  <c r="X987" i="11" s="1"/>
  <c r="T987" i="11"/>
  <c r="U987" i="11" s="1"/>
  <c r="T988" i="11" l="1"/>
  <c r="U988" i="11" s="1"/>
  <c r="W988" i="11"/>
  <c r="X988" i="11" s="1"/>
  <c r="Z3609" i="11"/>
  <c r="AA3609" i="11" s="1"/>
  <c r="Z3610" i="11" l="1"/>
  <c r="AA3610" i="11" s="1"/>
  <c r="W989" i="11"/>
  <c r="X989" i="11" s="1"/>
  <c r="T989" i="11"/>
  <c r="U989" i="11" s="1"/>
  <c r="T990" i="11" l="1"/>
  <c r="U990" i="11" s="1"/>
  <c r="W990" i="11"/>
  <c r="X990" i="11" s="1"/>
  <c r="Z3611" i="11"/>
  <c r="AA3611" i="11" s="1"/>
  <c r="Z3612" i="11" l="1"/>
  <c r="AA3612" i="11" s="1"/>
  <c r="W991" i="11"/>
  <c r="X991" i="11" s="1"/>
  <c r="T991" i="11"/>
  <c r="U991" i="11" s="1"/>
  <c r="T992" i="11" l="1"/>
  <c r="U992" i="11" s="1"/>
  <c r="Z3613" i="11"/>
  <c r="AA3613" i="11" s="1"/>
  <c r="W992" i="11"/>
  <c r="X992" i="11" s="1"/>
  <c r="W993" i="11" l="1"/>
  <c r="X993" i="11" s="1"/>
  <c r="T993" i="11"/>
  <c r="U993" i="11" s="1"/>
  <c r="Z3614" i="11"/>
  <c r="AA3614" i="11" s="1"/>
  <c r="Z3615" i="11" l="1"/>
  <c r="AA3615" i="11" s="1"/>
  <c r="T994" i="11"/>
  <c r="U994" i="11" s="1"/>
  <c r="W994" i="11"/>
  <c r="X994" i="11" s="1"/>
  <c r="W995" i="11" l="1"/>
  <c r="X995" i="11" s="1"/>
  <c r="T995" i="11"/>
  <c r="U995" i="11" s="1"/>
  <c r="Z3616" i="11"/>
  <c r="AA3616" i="11" s="1"/>
  <c r="Z3617" i="11" l="1"/>
  <c r="AA3617" i="11" s="1"/>
  <c r="T996" i="11"/>
  <c r="U996" i="11" s="1"/>
  <c r="W996" i="11"/>
  <c r="X996" i="11" s="1"/>
  <c r="Z3618" i="11" l="1"/>
  <c r="AA3618" i="11" s="1"/>
  <c r="W997" i="11"/>
  <c r="X997" i="11" s="1"/>
  <c r="T997" i="11"/>
  <c r="U997" i="11" s="1"/>
  <c r="T998" i="11" l="1"/>
  <c r="U998" i="11" s="1"/>
  <c r="W998" i="11"/>
  <c r="X998" i="11" s="1"/>
  <c r="Z3619" i="11"/>
  <c r="AA3619" i="11" s="1"/>
  <c r="W999" i="11" l="1"/>
  <c r="X999" i="11" s="1"/>
  <c r="T999" i="11"/>
  <c r="U999" i="11" s="1"/>
  <c r="Z3620" i="11"/>
  <c r="AA3620" i="11" s="1"/>
  <c r="Z3621" i="11" l="1"/>
  <c r="AA3621" i="11" s="1"/>
  <c r="T1000" i="11"/>
  <c r="U1000" i="11" s="1"/>
  <c r="W1000" i="11"/>
  <c r="X1000" i="11" s="1"/>
  <c r="W1001" i="11" l="1"/>
  <c r="X1001" i="11" s="1"/>
  <c r="T1001" i="11"/>
  <c r="U1001" i="11" s="1"/>
  <c r="Z3622" i="11"/>
  <c r="AA3622" i="11" s="1"/>
  <c r="T1002" i="11" l="1"/>
  <c r="U1002" i="11" s="1"/>
  <c r="W1002" i="11"/>
  <c r="X1002" i="11" s="1"/>
  <c r="Z3623" i="11"/>
  <c r="AA3623" i="11" s="1"/>
  <c r="Z3624" i="11" l="1"/>
  <c r="AA3624" i="11" s="1"/>
  <c r="T1003" i="11"/>
  <c r="U1003" i="11" s="1"/>
  <c r="W1003" i="11"/>
  <c r="X1003" i="11" s="1"/>
  <c r="W1004" i="11" l="1"/>
  <c r="X1004" i="11" s="1"/>
  <c r="T1004" i="11"/>
  <c r="U1004" i="11" s="1"/>
  <c r="Z3625" i="11"/>
  <c r="AA3625" i="11" s="1"/>
  <c r="Z3626" i="11" l="1"/>
  <c r="AA3626" i="11" s="1"/>
  <c r="T1005" i="11"/>
  <c r="U1005" i="11" s="1"/>
  <c r="W1005" i="11"/>
  <c r="X1005" i="11" s="1"/>
  <c r="T1006" i="11" l="1"/>
  <c r="U1006" i="11" s="1"/>
  <c r="W1006" i="11"/>
  <c r="X1006" i="11" s="1"/>
  <c r="Z3627" i="11"/>
  <c r="AA3627" i="11" s="1"/>
  <c r="Z3628" i="11" l="1"/>
  <c r="AA3628" i="11" s="1"/>
  <c r="W1007" i="11"/>
  <c r="X1007" i="11" s="1"/>
  <c r="T1007" i="11"/>
  <c r="U1007" i="11" s="1"/>
  <c r="T1008" i="11" l="1"/>
  <c r="U1008" i="11" s="1"/>
  <c r="W1008" i="11"/>
  <c r="X1008" i="11" s="1"/>
  <c r="Z3629" i="11"/>
  <c r="AA3629" i="11" s="1"/>
  <c r="Z3630" i="11" l="1"/>
  <c r="AA3630" i="11" s="1"/>
  <c r="W1009" i="11"/>
  <c r="X1009" i="11" s="1"/>
  <c r="T1009" i="11"/>
  <c r="U1009" i="11" s="1"/>
  <c r="W1010" i="11" l="1"/>
  <c r="X1010" i="11" s="1"/>
  <c r="T1010" i="11"/>
  <c r="U1010" i="11" s="1"/>
  <c r="Z3631" i="11"/>
  <c r="AA3631" i="11" s="1"/>
  <c r="T1011" i="11" l="1"/>
  <c r="U1011" i="11" s="1"/>
  <c r="W1011" i="11"/>
  <c r="X1011" i="11" s="1"/>
  <c r="Z3632" i="11"/>
  <c r="AA3632" i="11" s="1"/>
  <c r="Z3633" i="11" l="1"/>
  <c r="AA3633" i="11" s="1"/>
  <c r="W1012" i="11"/>
  <c r="X1012" i="11" s="1"/>
  <c r="T1012" i="11"/>
  <c r="U1012" i="11" s="1"/>
  <c r="W1013" i="11" l="1"/>
  <c r="X1013" i="11" s="1"/>
  <c r="Z3634" i="11"/>
  <c r="AA3634" i="11" s="1"/>
  <c r="T1013" i="11"/>
  <c r="U1013" i="11" s="1"/>
  <c r="T1014" i="11" l="1"/>
  <c r="U1014" i="11" s="1"/>
  <c r="Z3635" i="11"/>
  <c r="AA3635" i="11" s="1"/>
  <c r="W1014" i="11"/>
  <c r="X1014" i="11" s="1"/>
  <c r="Z3636" i="11" l="1"/>
  <c r="AA3636" i="11" s="1"/>
  <c r="W1015" i="11"/>
  <c r="X1015" i="11" s="1"/>
  <c r="T1015" i="11"/>
  <c r="U1015" i="11" s="1"/>
  <c r="T1016" i="11" l="1"/>
  <c r="U1016" i="11" s="1"/>
  <c r="W1016" i="11"/>
  <c r="X1016" i="11" s="1"/>
  <c r="Z3637" i="11"/>
  <c r="AA3637" i="11" s="1"/>
  <c r="Z3638" i="11" l="1"/>
  <c r="AA3638" i="11" s="1"/>
  <c r="T1017" i="11"/>
  <c r="U1017" i="11" s="1"/>
  <c r="W1017" i="11"/>
  <c r="X1017" i="11" s="1"/>
  <c r="W1018" i="11" l="1"/>
  <c r="X1018" i="11" s="1"/>
  <c r="Z3639" i="11"/>
  <c r="AA3639" i="11" s="1"/>
  <c r="T1018" i="11"/>
  <c r="U1018" i="11" s="1"/>
  <c r="T1019" i="11" l="1"/>
  <c r="U1019" i="11" s="1"/>
  <c r="Z3640" i="11"/>
  <c r="AA3640" i="11" s="1"/>
  <c r="W1019" i="11"/>
  <c r="X1019" i="11" s="1"/>
  <c r="W1020" i="11" l="1"/>
  <c r="X1020" i="11" s="1"/>
  <c r="Z3641" i="11"/>
  <c r="AA3641" i="11" s="1"/>
  <c r="T1020" i="11"/>
  <c r="U1020" i="11" s="1"/>
  <c r="Z3642" i="11" l="1"/>
  <c r="AA3642" i="11" s="1"/>
  <c r="T1021" i="11"/>
  <c r="U1021" i="11" s="1"/>
  <c r="W1021" i="11"/>
  <c r="X1021" i="11" s="1"/>
  <c r="W1022" i="11" l="1"/>
  <c r="X1022" i="11" s="1"/>
  <c r="T1022" i="11"/>
  <c r="U1022" i="11" s="1"/>
  <c r="Z3643" i="11"/>
  <c r="AA3643" i="11" s="1"/>
  <c r="Z3644" i="11" l="1"/>
  <c r="AA3644" i="11" s="1"/>
  <c r="T1023" i="11"/>
  <c r="U1023" i="11" s="1"/>
  <c r="W1023" i="11"/>
  <c r="X1023" i="11" s="1"/>
  <c r="W1024" i="11" l="1"/>
  <c r="X1024" i="11" s="1"/>
  <c r="T1024" i="11"/>
  <c r="U1024" i="11" s="1"/>
  <c r="Z3645" i="11"/>
  <c r="AA3645" i="11" s="1"/>
  <c r="T1025" i="11" l="1"/>
  <c r="U1025" i="11" s="1"/>
  <c r="Z3646" i="11"/>
  <c r="AA3646" i="11" s="1"/>
  <c r="W1025" i="11"/>
  <c r="X1025" i="11" s="1"/>
  <c r="W1026" i="11" l="1"/>
  <c r="X1026" i="11" s="1"/>
  <c r="Z3647" i="11"/>
  <c r="AA3647" i="11" s="1"/>
  <c r="T1026" i="11"/>
  <c r="U1026" i="11" s="1"/>
  <c r="T1027" i="11" l="1"/>
  <c r="U1027" i="11" s="1"/>
  <c r="Z3648" i="11"/>
  <c r="AA3648" i="11" s="1"/>
  <c r="W1027" i="11"/>
  <c r="X1027" i="11" s="1"/>
  <c r="W1028" i="11" l="1"/>
  <c r="X1028" i="11" s="1"/>
  <c r="Z3649" i="11"/>
  <c r="AA3649" i="11" s="1"/>
  <c r="T1028" i="11"/>
  <c r="U1028" i="11" s="1"/>
  <c r="Z3650" i="11" l="1"/>
  <c r="AA3650" i="11" s="1"/>
  <c r="T1029" i="11"/>
  <c r="U1029" i="11" s="1"/>
  <c r="W1029" i="11"/>
  <c r="X1029" i="11" s="1"/>
  <c r="W1030" i="11" l="1"/>
  <c r="X1030" i="11" s="1"/>
  <c r="Z3651" i="11"/>
  <c r="AA3651" i="11" s="1"/>
  <c r="T1030" i="11"/>
  <c r="U1030" i="11" s="1"/>
  <c r="Z3652" i="11" l="1"/>
  <c r="AA3652" i="11" s="1"/>
  <c r="W1031" i="11"/>
  <c r="X1031" i="11" s="1"/>
  <c r="T1031" i="11"/>
  <c r="U1031" i="11" s="1"/>
  <c r="T1032" i="11" l="1"/>
  <c r="U1032" i="11" s="1"/>
  <c r="W1032" i="11"/>
  <c r="X1032" i="11" s="1"/>
  <c r="Z3653" i="11"/>
  <c r="AA3653" i="11" s="1"/>
  <c r="W1033" i="11" l="1"/>
  <c r="X1033" i="11" s="1"/>
  <c r="T1033" i="11"/>
  <c r="U1033" i="11" s="1"/>
  <c r="Z3654" i="11"/>
  <c r="AA3654" i="11" s="1"/>
  <c r="Z3655" i="11" l="1"/>
  <c r="AA3655" i="11" s="1"/>
  <c r="T1034" i="11"/>
  <c r="U1034" i="11" s="1"/>
  <c r="W1034" i="11"/>
  <c r="X1034" i="11" s="1"/>
  <c r="W1035" i="11" l="1"/>
  <c r="X1035" i="11" s="1"/>
  <c r="T1035" i="11"/>
  <c r="U1035" i="11" s="1"/>
  <c r="Z3656" i="11"/>
  <c r="AA3656" i="11" s="1"/>
  <c r="Z3657" i="11" l="1"/>
  <c r="AA3657" i="11" s="1"/>
  <c r="W1036" i="11"/>
  <c r="X1036" i="11" s="1"/>
  <c r="T1036" i="11"/>
  <c r="U1036" i="11" s="1"/>
  <c r="T1037" i="11" l="1"/>
  <c r="U1037" i="11" s="1"/>
  <c r="W1037" i="11"/>
  <c r="X1037" i="11" s="1"/>
  <c r="Z3658" i="11"/>
  <c r="AA3658" i="11" s="1"/>
  <c r="W1038" i="11" l="1"/>
  <c r="X1038" i="11" s="1"/>
  <c r="T1038" i="11"/>
  <c r="U1038" i="11" s="1"/>
  <c r="Z3659" i="11"/>
  <c r="AA3659" i="11" s="1"/>
  <c r="Z3660" i="11" l="1"/>
  <c r="AA3660" i="11" s="1"/>
  <c r="T1039" i="11"/>
  <c r="U1039" i="11" s="1"/>
  <c r="W1039" i="11"/>
  <c r="X1039" i="11" s="1"/>
  <c r="W1040" i="11" l="1"/>
  <c r="X1040" i="11" s="1"/>
  <c r="Z3661" i="11"/>
  <c r="AA3661" i="11" s="1"/>
  <c r="T1040" i="11"/>
  <c r="U1040" i="11" s="1"/>
  <c r="T1041" i="11" l="1"/>
  <c r="U1041" i="11" s="1"/>
  <c r="Z3662" i="11"/>
  <c r="AA3662" i="11" s="1"/>
  <c r="W1041" i="11"/>
  <c r="X1041" i="11" s="1"/>
  <c r="W1042" i="11" l="1"/>
  <c r="X1042" i="11" s="1"/>
  <c r="Z3663" i="11"/>
  <c r="AA3663" i="11" s="1"/>
  <c r="T1042" i="11"/>
  <c r="U1042" i="11" s="1"/>
  <c r="T1043" i="11" l="1"/>
  <c r="U1043" i="11" s="1"/>
  <c r="Z3664" i="11"/>
  <c r="AA3664" i="11" s="1"/>
  <c r="W1043" i="11"/>
  <c r="X1043" i="11" s="1"/>
  <c r="Z3665" i="11" l="1"/>
  <c r="AA3665" i="11" s="1"/>
  <c r="W1044" i="11"/>
  <c r="X1044" i="11" s="1"/>
  <c r="T1044" i="11"/>
  <c r="U1044" i="11" s="1"/>
  <c r="T1045" i="11" l="1"/>
  <c r="U1045" i="11" s="1"/>
  <c r="Z3666" i="11"/>
  <c r="AA3666" i="11" s="1"/>
  <c r="W1045" i="11"/>
  <c r="X1045" i="11" s="1"/>
  <c r="W1046" i="11" l="1"/>
  <c r="X1046" i="11" s="1"/>
  <c r="T1046" i="11"/>
  <c r="U1046" i="11" s="1"/>
  <c r="Z3667" i="11"/>
  <c r="AA3667" i="11" s="1"/>
  <c r="Z3668" i="11" l="1"/>
  <c r="AA3668" i="11" s="1"/>
  <c r="W1047" i="11"/>
  <c r="X1047" i="11" s="1"/>
  <c r="T1047" i="11"/>
  <c r="U1047" i="11" s="1"/>
  <c r="W1048" i="11" l="1"/>
  <c r="X1048" i="11" s="1"/>
  <c r="Z3669" i="11"/>
  <c r="AA3669" i="11" s="1"/>
  <c r="T1048" i="11"/>
  <c r="U1048" i="11" s="1"/>
  <c r="Z3670" i="11" l="1"/>
  <c r="AA3670" i="11" s="1"/>
  <c r="T1049" i="11"/>
  <c r="U1049" i="11" s="1"/>
  <c r="W1049" i="11"/>
  <c r="X1049" i="11" s="1"/>
  <c r="Z3671" i="11" l="1"/>
  <c r="AA3671" i="11" s="1"/>
  <c r="W1050" i="11"/>
  <c r="X1050" i="11" s="1"/>
  <c r="T1050" i="11"/>
  <c r="U1050" i="11" s="1"/>
  <c r="T1051" i="11" l="1"/>
  <c r="U1051" i="11" s="1"/>
  <c r="W1051" i="11"/>
  <c r="X1051" i="11" s="1"/>
  <c r="Z3672" i="11"/>
  <c r="AA3672" i="11" s="1"/>
  <c r="W1052" i="11" l="1"/>
  <c r="X1052" i="11" s="1"/>
  <c r="Z3673" i="11"/>
  <c r="AA3673" i="11" s="1"/>
  <c r="T1052" i="11"/>
  <c r="U1052" i="11" s="1"/>
  <c r="T1053" i="11" l="1"/>
  <c r="U1053" i="11" s="1"/>
  <c r="Z3674" i="11"/>
  <c r="AA3674" i="11" s="1"/>
  <c r="W1053" i="11"/>
  <c r="X1053" i="11" s="1"/>
  <c r="Z3675" i="11" l="1"/>
  <c r="AA3675" i="11" s="1"/>
  <c r="W1054" i="11"/>
  <c r="X1054" i="11" s="1"/>
  <c r="T1054" i="11"/>
  <c r="U1054" i="11" s="1"/>
  <c r="T1055" i="11" l="1"/>
  <c r="U1055" i="11" s="1"/>
  <c r="Z3676" i="11"/>
  <c r="AA3676" i="11" s="1"/>
  <c r="W1055" i="11"/>
  <c r="X1055" i="11" s="1"/>
  <c r="W1056" i="11" l="1"/>
  <c r="X1056" i="11" s="1"/>
  <c r="Z3677" i="11"/>
  <c r="AA3677" i="11" s="1"/>
  <c r="T1056" i="11"/>
  <c r="U1056" i="11" s="1"/>
  <c r="Z3678" i="11" l="1"/>
  <c r="AA3678" i="11" s="1"/>
  <c r="W1057" i="11"/>
  <c r="X1057" i="11" s="1"/>
  <c r="T1057" i="11"/>
  <c r="U1057" i="11" s="1"/>
  <c r="T1058" i="11" l="1"/>
  <c r="U1058" i="11" s="1"/>
  <c r="W1058" i="11"/>
  <c r="X1058" i="11" s="1"/>
  <c r="Z3679" i="11"/>
  <c r="AA3679" i="11" s="1"/>
  <c r="Z3680" i="11" l="1"/>
  <c r="AA3680" i="11" s="1"/>
  <c r="W1059" i="11"/>
  <c r="X1059" i="11" s="1"/>
  <c r="T1059" i="11"/>
  <c r="U1059" i="11" s="1"/>
  <c r="W1060" i="11" l="1"/>
  <c r="X1060" i="11" s="1"/>
  <c r="Z3681" i="11"/>
  <c r="AA3681" i="11" s="1"/>
  <c r="T1060" i="11"/>
  <c r="U1060" i="11" s="1"/>
  <c r="T1061" i="11" l="1"/>
  <c r="U1061" i="11" s="1"/>
  <c r="W1061" i="11"/>
  <c r="X1061" i="11" s="1"/>
  <c r="Z3682" i="11"/>
  <c r="AA3682" i="11" s="1"/>
  <c r="W1062" i="11" l="1"/>
  <c r="X1062" i="11" s="1"/>
  <c r="T1062" i="11"/>
  <c r="U1062" i="11" s="1"/>
  <c r="Z3683" i="11"/>
  <c r="AA3683" i="11" s="1"/>
  <c r="T1063" i="11" l="1"/>
  <c r="U1063" i="11" s="1"/>
  <c r="W1063" i="11"/>
  <c r="X1063" i="11" s="1"/>
  <c r="Z3684" i="11"/>
  <c r="AA3684" i="11" s="1"/>
  <c r="Z3685" i="11" l="1"/>
  <c r="AA3685" i="11" s="1"/>
  <c r="T1064" i="11"/>
  <c r="U1064" i="11" s="1"/>
  <c r="W1064" i="11"/>
  <c r="X1064" i="11" s="1"/>
  <c r="T1065" i="11" l="1"/>
  <c r="U1065" i="11" s="1"/>
  <c r="Z3686" i="11"/>
  <c r="AA3686" i="11" s="1"/>
  <c r="W1065" i="11"/>
  <c r="X1065" i="11" s="1"/>
  <c r="W1066" i="11" l="1"/>
  <c r="X1066" i="11" s="1"/>
  <c r="Z3687" i="11"/>
  <c r="AA3687" i="11" s="1"/>
  <c r="T1066" i="11"/>
  <c r="U1066" i="11" s="1"/>
  <c r="Z3688" i="11" l="1"/>
  <c r="AA3688" i="11" s="1"/>
  <c r="W1067" i="11"/>
  <c r="X1067" i="11" s="1"/>
  <c r="T1067" i="11"/>
  <c r="U1067" i="11" s="1"/>
  <c r="W1068" i="11" l="1"/>
  <c r="X1068" i="11" s="1"/>
  <c r="Z3689" i="11"/>
  <c r="AA3689" i="11" s="1"/>
  <c r="T1068" i="11"/>
  <c r="U1068" i="11" s="1"/>
  <c r="T1069" i="11" l="1"/>
  <c r="U1069" i="11" s="1"/>
  <c r="W1069" i="11"/>
  <c r="X1069" i="11" s="1"/>
  <c r="Z3690" i="11"/>
  <c r="AA3690" i="11" s="1"/>
  <c r="Z3691" i="11" l="1"/>
  <c r="AA3691" i="11" s="1"/>
  <c r="W1070" i="11"/>
  <c r="X1070" i="11" s="1"/>
  <c r="T1070" i="11"/>
  <c r="U1070" i="11" s="1"/>
  <c r="W1071" i="11" l="1"/>
  <c r="X1071" i="11" s="1"/>
  <c r="T1071" i="11"/>
  <c r="U1071" i="11" s="1"/>
  <c r="Z3692" i="11"/>
  <c r="AA3692" i="11" s="1"/>
  <c r="T1072" i="11" l="1"/>
  <c r="U1072" i="11" s="1"/>
  <c r="Z3693" i="11"/>
  <c r="AA3693" i="11" s="1"/>
  <c r="W1072" i="11"/>
  <c r="X1072" i="11" s="1"/>
  <c r="Z3694" i="11" l="1"/>
  <c r="AA3694" i="11" s="1"/>
  <c r="W1073" i="11"/>
  <c r="X1073" i="11" s="1"/>
  <c r="T1073" i="11"/>
  <c r="U1073" i="11" s="1"/>
  <c r="T1074" i="11" l="1"/>
  <c r="U1074" i="11" s="1"/>
  <c r="W1074" i="11"/>
  <c r="X1074" i="11" s="1"/>
  <c r="Z3695" i="11"/>
  <c r="AA3695" i="11" s="1"/>
  <c r="Z3696" i="11" l="1"/>
  <c r="AA3696" i="11" s="1"/>
  <c r="W1075" i="11"/>
  <c r="X1075" i="11" s="1"/>
  <c r="T1075" i="11"/>
  <c r="U1075" i="11" s="1"/>
  <c r="T1076" i="11" l="1"/>
  <c r="U1076" i="11" s="1"/>
  <c r="Z3697" i="11"/>
  <c r="AA3697" i="11" s="1"/>
  <c r="W1076" i="11"/>
  <c r="X1076" i="11" s="1"/>
  <c r="Z3698" i="11" l="1"/>
  <c r="AA3698" i="11" s="1"/>
  <c r="W1077" i="11"/>
  <c r="X1077" i="11" s="1"/>
  <c r="T1077" i="11"/>
  <c r="U1077" i="11" s="1"/>
  <c r="T1078" i="11" l="1"/>
  <c r="U1078" i="11" s="1"/>
  <c r="W1078" i="11"/>
  <c r="X1078" i="11" s="1"/>
  <c r="Z3699" i="11"/>
  <c r="AA3699" i="11" s="1"/>
  <c r="Z3700" i="11" l="1"/>
  <c r="AA3700" i="11" s="1"/>
  <c r="W1079" i="11"/>
  <c r="X1079" i="11" s="1"/>
  <c r="T1079" i="11"/>
  <c r="U1079" i="11" s="1"/>
  <c r="W1080" i="11" l="1"/>
  <c r="X1080" i="11" s="1"/>
  <c r="Z3701" i="11"/>
  <c r="AA3701" i="11" s="1"/>
  <c r="T1080" i="11"/>
  <c r="U1080" i="11" s="1"/>
  <c r="T1081" i="11" l="1"/>
  <c r="U1081" i="11" s="1"/>
  <c r="Z3702" i="11"/>
  <c r="AA3702" i="11" s="1"/>
  <c r="W1081" i="11"/>
  <c r="X1081" i="11" s="1"/>
  <c r="W1082" i="11" l="1"/>
  <c r="X1082" i="11" s="1"/>
  <c r="Z3703" i="11"/>
  <c r="AA3703" i="11" s="1"/>
  <c r="T1082" i="11"/>
  <c r="U1082" i="11" s="1"/>
  <c r="T1083" i="11" l="1"/>
  <c r="U1083" i="11" s="1"/>
  <c r="Z3704" i="11"/>
  <c r="AA3704" i="11" s="1"/>
  <c r="W1083" i="11"/>
  <c r="X1083" i="11" s="1"/>
  <c r="W1084" i="11" l="1"/>
  <c r="X1084" i="11" s="1"/>
  <c r="Z3705" i="11"/>
  <c r="AA3705" i="11" s="1"/>
  <c r="T1084" i="11"/>
  <c r="U1084" i="11" s="1"/>
  <c r="Z3706" i="11" l="1"/>
  <c r="AA3706" i="11" s="1"/>
  <c r="T1085" i="11"/>
  <c r="U1085" i="11" s="1"/>
  <c r="W1085" i="11"/>
  <c r="X1085" i="11" s="1"/>
  <c r="W1086" i="11" l="1"/>
  <c r="X1086" i="11" s="1"/>
  <c r="T1086" i="11"/>
  <c r="U1086" i="11" s="1"/>
  <c r="Z3707" i="11"/>
  <c r="AA3707" i="11" s="1"/>
  <c r="Z3708" i="11" l="1"/>
  <c r="AA3708" i="11" s="1"/>
  <c r="T1087" i="11"/>
  <c r="U1087" i="11" s="1"/>
  <c r="W1087" i="11"/>
  <c r="X1087" i="11" s="1"/>
  <c r="W1088" i="11" l="1"/>
  <c r="X1088" i="11" s="1"/>
  <c r="T1088" i="11"/>
  <c r="U1088" i="11" s="1"/>
  <c r="Z3709" i="11"/>
  <c r="AA3709" i="11" s="1"/>
  <c r="Z3710" i="11" l="1"/>
  <c r="AA3710" i="11" s="1"/>
  <c r="T1089" i="11"/>
  <c r="U1089" i="11" s="1"/>
  <c r="W1089" i="11"/>
  <c r="X1089" i="11" s="1"/>
  <c r="T1090" i="11" l="1"/>
  <c r="U1090" i="11" s="1"/>
  <c r="W1090" i="11"/>
  <c r="X1090" i="11" s="1"/>
  <c r="Z3711" i="11"/>
  <c r="AA3711" i="11" s="1"/>
  <c r="W1091" i="11" l="1"/>
  <c r="X1091" i="11" s="1"/>
  <c r="T1091" i="11"/>
  <c r="U1091" i="11" s="1"/>
  <c r="Z3712" i="11"/>
  <c r="AA3712" i="11" s="1"/>
  <c r="Z3713" i="11" l="1"/>
  <c r="AA3713" i="11" s="1"/>
  <c r="T1092" i="11"/>
  <c r="U1092" i="11" s="1"/>
  <c r="W1092" i="11"/>
  <c r="X1092" i="11" s="1"/>
  <c r="W1093" i="11" l="1"/>
  <c r="X1093" i="11" s="1"/>
  <c r="T1093" i="11"/>
  <c r="U1093" i="11" s="1"/>
  <c r="Z3714" i="11"/>
  <c r="AA3714" i="11" s="1"/>
  <c r="W1094" i="11" l="1"/>
  <c r="X1094" i="11" s="1"/>
  <c r="Z3715" i="11"/>
  <c r="AA3715" i="11" s="1"/>
  <c r="T1094" i="11"/>
  <c r="U1094" i="11" s="1"/>
  <c r="T1095" i="11" l="1"/>
  <c r="U1095" i="11" s="1"/>
  <c r="Z3716" i="11"/>
  <c r="AA3716" i="11" s="1"/>
  <c r="W1095" i="11"/>
  <c r="X1095" i="11" s="1"/>
  <c r="W1096" i="11" l="1"/>
  <c r="X1096" i="11" s="1"/>
  <c r="Z3717" i="11"/>
  <c r="AA3717" i="11" s="1"/>
  <c r="T1096" i="11"/>
  <c r="U1096" i="11" s="1"/>
  <c r="T1097" i="11" l="1"/>
  <c r="U1097" i="11" s="1"/>
  <c r="Z3718" i="11"/>
  <c r="AA3718" i="11" s="1"/>
  <c r="W1097" i="11"/>
  <c r="X1097" i="11" s="1"/>
  <c r="Z3719" i="11" l="1"/>
  <c r="AA3719" i="11" s="1"/>
  <c r="W1098" i="11"/>
  <c r="X1098" i="11" s="1"/>
  <c r="T1098" i="11"/>
  <c r="U1098" i="11" s="1"/>
  <c r="W1099" i="11" l="1"/>
  <c r="X1099" i="11" s="1"/>
  <c r="Z3720" i="11"/>
  <c r="AA3720" i="11" s="1"/>
  <c r="T1099" i="11"/>
  <c r="U1099" i="11" s="1"/>
  <c r="T1100" i="11" l="1"/>
  <c r="U1100" i="11" s="1"/>
  <c r="W1100" i="11"/>
  <c r="X1100" i="11" s="1"/>
  <c r="Z3721" i="11"/>
  <c r="AA3721" i="11" s="1"/>
  <c r="Z3722" i="11" l="1"/>
  <c r="AA3722" i="11" s="1"/>
  <c r="W1101" i="11"/>
  <c r="X1101" i="11" s="1"/>
  <c r="T1101" i="11"/>
  <c r="U1101" i="11" s="1"/>
  <c r="T1102" i="11" l="1"/>
  <c r="U1102" i="11" s="1"/>
  <c r="W1102" i="11"/>
  <c r="X1102" i="11" s="1"/>
  <c r="Z3723" i="11"/>
  <c r="AA3723" i="11" s="1"/>
  <c r="Z3724" i="11" l="1"/>
  <c r="AA3724" i="11" s="1"/>
  <c r="T1103" i="11"/>
  <c r="U1103" i="11" s="1"/>
  <c r="W1103" i="11"/>
  <c r="X1103" i="11" s="1"/>
  <c r="W1104" i="11" l="1"/>
  <c r="X1104" i="11" s="1"/>
  <c r="T1104" i="11"/>
  <c r="U1104" i="11" s="1"/>
  <c r="Z3725" i="11"/>
  <c r="AA3725" i="11" s="1"/>
  <c r="T1105" i="11" l="1"/>
  <c r="U1105" i="11" s="1"/>
  <c r="Z3726" i="11"/>
  <c r="AA3726" i="11" s="1"/>
  <c r="W1105" i="11"/>
  <c r="X1105" i="11" s="1"/>
  <c r="W1106" i="11" l="1"/>
  <c r="X1106" i="11" s="1"/>
  <c r="T1106" i="11"/>
  <c r="U1106" i="11" s="1"/>
  <c r="Z3727" i="11"/>
  <c r="AA3727" i="11" s="1"/>
  <c r="T1107" i="11" l="1"/>
  <c r="U1107" i="11" s="1"/>
  <c r="Z3728" i="11"/>
  <c r="AA3728" i="11" s="1"/>
  <c r="W1107" i="11"/>
  <c r="X1107" i="11" s="1"/>
  <c r="Z3729" i="11" l="1"/>
  <c r="AA3729" i="11" s="1"/>
  <c r="W1108" i="11"/>
  <c r="X1108" i="11" s="1"/>
  <c r="T1108" i="11"/>
  <c r="U1108" i="11" s="1"/>
  <c r="Z3730" i="11" l="1"/>
  <c r="AA3730" i="11" s="1"/>
  <c r="T1109" i="11"/>
  <c r="U1109" i="11" s="1"/>
  <c r="W1109" i="11"/>
  <c r="X1109" i="11" s="1"/>
  <c r="Z3731" i="11" l="1"/>
  <c r="AA3731" i="11" s="1"/>
  <c r="W1110" i="11"/>
  <c r="X1110" i="11" s="1"/>
  <c r="T1110" i="11"/>
  <c r="U1110" i="11" s="1"/>
  <c r="T1111" i="11" l="1"/>
  <c r="U1111" i="11" s="1"/>
  <c r="W1111" i="11"/>
  <c r="X1111" i="11" s="1"/>
  <c r="Z3732" i="11"/>
  <c r="AA3732" i="11" s="1"/>
  <c r="Z3733" i="11" l="1"/>
  <c r="AA3733" i="11" s="1"/>
  <c r="W1112" i="11"/>
  <c r="X1112" i="11" s="1"/>
  <c r="T1112" i="11"/>
  <c r="U1112" i="11" s="1"/>
  <c r="W1113" i="11" l="1"/>
  <c r="X1113" i="11" s="1"/>
  <c r="Z3734" i="11"/>
  <c r="AA3734" i="11" s="1"/>
  <c r="T1113" i="11"/>
  <c r="U1113" i="11" s="1"/>
  <c r="T1114" i="11" l="1"/>
  <c r="U1114" i="11" s="1"/>
  <c r="Z3735" i="11"/>
  <c r="AA3735" i="11" s="1"/>
  <c r="W1114" i="11"/>
  <c r="X1114" i="11" s="1"/>
  <c r="Z3736" i="11" l="1"/>
  <c r="AA3736" i="11" s="1"/>
  <c r="T1115" i="11"/>
  <c r="U1115" i="11" s="1"/>
  <c r="W1115" i="11"/>
  <c r="X1115" i="11" s="1"/>
  <c r="W1116" i="11" l="1"/>
  <c r="X1116" i="11" s="1"/>
  <c r="T1116" i="11"/>
  <c r="U1116" i="11" s="1"/>
  <c r="Z3737" i="11"/>
  <c r="AA3737" i="11" s="1"/>
  <c r="T1117" i="11" l="1"/>
  <c r="U1117" i="11" s="1"/>
  <c r="W1117" i="11"/>
  <c r="X1117" i="11" s="1"/>
  <c r="Z3738" i="11"/>
  <c r="AA3738" i="11" s="1"/>
  <c r="W1118" i="11" l="1"/>
  <c r="X1118" i="11" s="1"/>
  <c r="T1118" i="11"/>
  <c r="U1118" i="11" s="1"/>
  <c r="Z3739" i="11"/>
  <c r="AA3739" i="11" s="1"/>
  <c r="Z3740" i="11" l="1"/>
  <c r="AA3740" i="11" s="1"/>
  <c r="T1119" i="11"/>
  <c r="U1119" i="11" s="1"/>
  <c r="W1119" i="11"/>
  <c r="X1119" i="11" s="1"/>
  <c r="W1120" i="11" l="1"/>
  <c r="X1120" i="11" s="1"/>
  <c r="T1120" i="11"/>
  <c r="U1120" i="11" s="1"/>
  <c r="Z3741" i="11"/>
  <c r="AA3741" i="11" s="1"/>
  <c r="T1121" i="11" l="1"/>
  <c r="U1121" i="11" s="1"/>
  <c r="Z3742" i="11"/>
  <c r="AA3742" i="11" s="1"/>
  <c r="W1121" i="11"/>
  <c r="X1121" i="11" s="1"/>
  <c r="T1122" i="11" l="1"/>
  <c r="U1122" i="11" s="1"/>
  <c r="W1122" i="11"/>
  <c r="X1122" i="11" s="1"/>
  <c r="Z3743" i="11"/>
  <c r="AA3743" i="11" s="1"/>
  <c r="W1123" i="11" l="1"/>
  <c r="X1123" i="11" s="1"/>
  <c r="Z3744" i="11"/>
  <c r="AA3744" i="11" s="1"/>
  <c r="T1123" i="11"/>
  <c r="U1123" i="11" s="1"/>
  <c r="T1124" i="11" l="1"/>
  <c r="U1124" i="11" s="1"/>
  <c r="Z3745" i="11"/>
  <c r="AA3745" i="11" s="1"/>
  <c r="W1124" i="11"/>
  <c r="X1124" i="11" s="1"/>
  <c r="Z3746" i="11" l="1"/>
  <c r="AA3746" i="11" s="1"/>
  <c r="W1125" i="11"/>
  <c r="X1125" i="11" s="1"/>
  <c r="T1125" i="11"/>
  <c r="U1125" i="11" s="1"/>
  <c r="T1126" i="11" l="1"/>
  <c r="U1126" i="11" s="1"/>
  <c r="Z3747" i="11"/>
  <c r="AA3747" i="11" s="1"/>
  <c r="W1126" i="11"/>
  <c r="X1126" i="11" s="1"/>
  <c r="Z3748" i="11" l="1"/>
  <c r="AA3748" i="11" s="1"/>
  <c r="W1127" i="11"/>
  <c r="X1127" i="11" s="1"/>
  <c r="T1127" i="11"/>
  <c r="U1127" i="11" s="1"/>
  <c r="T1128" i="11" l="1"/>
  <c r="U1128" i="11" s="1"/>
  <c r="W1128" i="11"/>
  <c r="X1128" i="11" s="1"/>
  <c r="Z3749" i="11"/>
  <c r="AA3749" i="11" s="1"/>
  <c r="W1129" i="11" l="1"/>
  <c r="X1129" i="11" s="1"/>
  <c r="Z3750" i="11"/>
  <c r="AA3750" i="11" s="1"/>
  <c r="T1129" i="11"/>
  <c r="U1129" i="11" s="1"/>
  <c r="W1130" i="11" l="1"/>
  <c r="X1130" i="11" s="1"/>
  <c r="T1130" i="11"/>
  <c r="U1130" i="11" s="1"/>
  <c r="Z3751" i="11"/>
  <c r="AA3751" i="11" s="1"/>
  <c r="Z3752" i="11" l="1"/>
  <c r="AA3752" i="11" s="1"/>
  <c r="T1131" i="11"/>
  <c r="U1131" i="11" s="1"/>
  <c r="W1131" i="11"/>
  <c r="X1131" i="11" s="1"/>
  <c r="W1132" i="11" l="1"/>
  <c r="X1132" i="11" s="1"/>
  <c r="Z3753" i="11"/>
  <c r="AA3753" i="11" s="1"/>
  <c r="T1132" i="11"/>
  <c r="U1132" i="11" s="1"/>
  <c r="T1133" i="11" l="1"/>
  <c r="U1133" i="11" s="1"/>
  <c r="Z3754" i="11"/>
  <c r="AA3754" i="11" s="1"/>
  <c r="W1133" i="11"/>
  <c r="X1133" i="11" s="1"/>
  <c r="W1134" i="11" l="1"/>
  <c r="X1134" i="11" s="1"/>
  <c r="Z3755" i="11"/>
  <c r="AA3755" i="11" s="1"/>
  <c r="T1134" i="11"/>
  <c r="U1134" i="11" s="1"/>
  <c r="Z3756" i="11" l="1"/>
  <c r="AA3756" i="11" s="1"/>
  <c r="T1135" i="11"/>
  <c r="U1135" i="11" s="1"/>
  <c r="W1135" i="11"/>
  <c r="X1135" i="11" s="1"/>
  <c r="W1136" i="11" l="1"/>
  <c r="X1136" i="11" s="1"/>
  <c r="T1136" i="11"/>
  <c r="U1136" i="11" s="1"/>
  <c r="Z3757" i="11"/>
  <c r="AA3757" i="11" s="1"/>
  <c r="T1137" i="11" l="1"/>
  <c r="U1137" i="11" s="1"/>
  <c r="Z3758" i="11"/>
  <c r="AA3758" i="11" s="1"/>
  <c r="W1137" i="11"/>
  <c r="X1137" i="11" s="1"/>
  <c r="W1138" i="11" l="1"/>
  <c r="X1138" i="11" s="1"/>
  <c r="Z3759" i="11"/>
  <c r="AA3759" i="11" s="1"/>
  <c r="T1138" i="11"/>
  <c r="U1138" i="11" s="1"/>
  <c r="T1139" i="11" l="1"/>
  <c r="U1139" i="11" s="1"/>
  <c r="Z3760" i="11"/>
  <c r="AA3760" i="11" s="1"/>
  <c r="W1139" i="11"/>
  <c r="X1139" i="11" s="1"/>
  <c r="W1140" i="11" l="1"/>
  <c r="X1140" i="11" s="1"/>
  <c r="Z3761" i="11"/>
  <c r="AA3761" i="11" s="1"/>
  <c r="T1140" i="11"/>
  <c r="U1140" i="11" s="1"/>
  <c r="T1141" i="11" l="1"/>
  <c r="U1141" i="11" s="1"/>
  <c r="Z3762" i="11"/>
  <c r="AA3762" i="11" s="1"/>
  <c r="W1141" i="11"/>
  <c r="X1141" i="11" s="1"/>
  <c r="W1142" i="11" l="1"/>
  <c r="X1142" i="11" s="1"/>
  <c r="Z3763" i="11"/>
  <c r="AA3763" i="11" s="1"/>
  <c r="T1142" i="11"/>
  <c r="U1142" i="11" s="1"/>
  <c r="T1143" i="11" l="1"/>
  <c r="U1143" i="11" s="1"/>
  <c r="Z3764" i="11"/>
  <c r="AA3764" i="11" s="1"/>
  <c r="W1143" i="11"/>
  <c r="X1143" i="11" s="1"/>
  <c r="W1144" i="11" l="1"/>
  <c r="X1144" i="11" s="1"/>
  <c r="Z3765" i="11"/>
  <c r="AA3765" i="11" s="1"/>
  <c r="T1144" i="11"/>
  <c r="U1144" i="11" s="1"/>
  <c r="Z3766" i="11" l="1"/>
  <c r="AA3766" i="11" s="1"/>
  <c r="T1145" i="11"/>
  <c r="U1145" i="11" s="1"/>
  <c r="W1145" i="11"/>
  <c r="X1145" i="11" s="1"/>
  <c r="W1146" i="11" l="1"/>
  <c r="X1146" i="11" s="1"/>
  <c r="T1146" i="11"/>
  <c r="U1146" i="11" s="1"/>
  <c r="Z3767" i="11"/>
  <c r="AA3767" i="11" s="1"/>
  <c r="T1147" i="11" l="1"/>
  <c r="U1147" i="11" s="1"/>
  <c r="Z3768" i="11"/>
  <c r="AA3768" i="11" s="1"/>
  <c r="W1147" i="11"/>
  <c r="X1147" i="11" s="1"/>
  <c r="Z3769" i="11" l="1"/>
  <c r="AA3769" i="11" s="1"/>
  <c r="W1148" i="11"/>
  <c r="X1148" i="11" s="1"/>
  <c r="T1148" i="11"/>
  <c r="U1148" i="11" s="1"/>
  <c r="T1149" i="11" l="1"/>
  <c r="U1149" i="11" s="1"/>
  <c r="Z3770" i="11"/>
  <c r="AA3770" i="11" s="1"/>
  <c r="W1149" i="11"/>
  <c r="X1149" i="11" s="1"/>
  <c r="W1150" i="11" l="1"/>
  <c r="X1150" i="11" s="1"/>
  <c r="Z3771" i="11"/>
  <c r="AA3771" i="11" s="1"/>
  <c r="T1150" i="11"/>
  <c r="U1150" i="11" s="1"/>
  <c r="Z3772" i="11" l="1"/>
  <c r="AA3772" i="11" s="1"/>
  <c r="W1151" i="11"/>
  <c r="X1151" i="11" s="1"/>
  <c r="T1151" i="11"/>
  <c r="U1151" i="11" s="1"/>
  <c r="T1152" i="11" l="1"/>
  <c r="U1152" i="11" s="1"/>
  <c r="W1152" i="11"/>
  <c r="X1152" i="11" s="1"/>
  <c r="Z3773" i="11"/>
  <c r="AA3773" i="11" s="1"/>
  <c r="Z3774" i="11" l="1"/>
  <c r="AA3774" i="11" s="1"/>
  <c r="W1153" i="11"/>
  <c r="X1153" i="11" s="1"/>
  <c r="T1153" i="11"/>
  <c r="U1153" i="11" s="1"/>
  <c r="T1154" i="11" l="1"/>
  <c r="U1154" i="11" s="1"/>
  <c r="W1154" i="11"/>
  <c r="X1154" i="11" s="1"/>
  <c r="Z3775" i="11"/>
  <c r="AA3775" i="11" s="1"/>
  <c r="Z3776" i="11" l="1"/>
  <c r="AA3776" i="11" s="1"/>
  <c r="W1155" i="11"/>
  <c r="X1155" i="11" s="1"/>
  <c r="T1155" i="11"/>
  <c r="U1155" i="11" s="1"/>
  <c r="W1156" i="11" l="1"/>
  <c r="X1156" i="11" s="1"/>
  <c r="Z3777" i="11"/>
  <c r="AA3777" i="11" s="1"/>
  <c r="T1156" i="11"/>
  <c r="U1156" i="11" s="1"/>
  <c r="T1157" i="11" l="1"/>
  <c r="U1157" i="11" s="1"/>
  <c r="Z3778" i="11"/>
  <c r="AA3778" i="11" s="1"/>
  <c r="W1157" i="11"/>
  <c r="X1157" i="11" s="1"/>
  <c r="W1158" i="11" l="1"/>
  <c r="X1158" i="11" s="1"/>
  <c r="T1158" i="11"/>
  <c r="U1158" i="11" s="1"/>
  <c r="Z3779" i="11"/>
  <c r="AA3779" i="11" s="1"/>
  <c r="Z3780" i="11" l="1"/>
  <c r="AA3780" i="11" s="1"/>
  <c r="T1159" i="11"/>
  <c r="U1159" i="11" s="1"/>
  <c r="W1159" i="11"/>
  <c r="X1159" i="11" s="1"/>
  <c r="W1160" i="11" l="1"/>
  <c r="X1160" i="11" s="1"/>
  <c r="T1160" i="11"/>
  <c r="U1160" i="11" s="1"/>
  <c r="Z3781" i="11"/>
  <c r="AA3781" i="11" s="1"/>
  <c r="T1161" i="11" l="1"/>
  <c r="U1161" i="11" s="1"/>
  <c r="Z3782" i="11"/>
  <c r="AA3782" i="11" s="1"/>
  <c r="W1161" i="11"/>
  <c r="X1161" i="11" s="1"/>
  <c r="Z3783" i="11" l="1"/>
  <c r="AA3783" i="11" s="1"/>
  <c r="T1162" i="11"/>
  <c r="U1162" i="11" s="1"/>
  <c r="W1162" i="11"/>
  <c r="X1162" i="11" s="1"/>
  <c r="W1163" i="11" l="1"/>
  <c r="X1163" i="11" s="1"/>
  <c r="T1163" i="11"/>
  <c r="U1163" i="11" s="1"/>
  <c r="Z3784" i="11"/>
  <c r="AA3784" i="11" s="1"/>
  <c r="T1164" i="11" l="1"/>
  <c r="U1164" i="11" s="1"/>
  <c r="W1164" i="11"/>
  <c r="X1164" i="11" s="1"/>
  <c r="Z3785" i="11"/>
  <c r="AA3785" i="11" s="1"/>
  <c r="W1165" i="11" l="1"/>
  <c r="X1165" i="11" s="1"/>
  <c r="T1165" i="11"/>
  <c r="U1165" i="11" s="1"/>
  <c r="Z3786" i="11"/>
  <c r="AA3786" i="11" s="1"/>
  <c r="W1166" i="11" l="1"/>
  <c r="X1166" i="11" s="1"/>
  <c r="Z3787" i="11"/>
  <c r="AA3787" i="11" s="1"/>
  <c r="T1166" i="11"/>
  <c r="U1166" i="11" s="1"/>
  <c r="Z3788" i="11" l="1"/>
  <c r="AA3788" i="11" s="1"/>
  <c r="W1167" i="11"/>
  <c r="X1167" i="11" s="1"/>
  <c r="T1167" i="11"/>
  <c r="U1167" i="11" s="1"/>
  <c r="W1168" i="11" l="1"/>
  <c r="X1168" i="11" s="1"/>
  <c r="Z3789" i="11"/>
  <c r="AA3789" i="11" s="1"/>
  <c r="T1168" i="11"/>
  <c r="U1168" i="11" s="1"/>
  <c r="T1169" i="11" l="1"/>
  <c r="U1169" i="11" s="1"/>
  <c r="Z3790" i="11"/>
  <c r="AA3790" i="11" s="1"/>
  <c r="W1169" i="11"/>
  <c r="X1169" i="11" s="1"/>
  <c r="W1170" i="11" l="1"/>
  <c r="X1170" i="11" s="1"/>
  <c r="Z3791" i="11"/>
  <c r="AA3791" i="11" s="1"/>
  <c r="T1170" i="11"/>
  <c r="U1170" i="11" s="1"/>
  <c r="T1171" i="11" l="1"/>
  <c r="U1171" i="11" s="1"/>
  <c r="W1171" i="11"/>
  <c r="X1171" i="11" s="1"/>
  <c r="Z3792" i="11"/>
  <c r="AA3792" i="11" s="1"/>
  <c r="Z3793" i="11" l="1"/>
  <c r="AA3793" i="11" s="1"/>
  <c r="W1172" i="11"/>
  <c r="X1172" i="11" s="1"/>
  <c r="T1172" i="11"/>
  <c r="U1172" i="11" s="1"/>
  <c r="T1173" i="11" l="1"/>
  <c r="U1173" i="11" s="1"/>
  <c r="W1173" i="11"/>
  <c r="X1173" i="11" s="1"/>
  <c r="Z3794" i="11"/>
  <c r="AA3794" i="11" s="1"/>
  <c r="Z3795" i="11" l="1"/>
  <c r="AA3795" i="11" s="1"/>
  <c r="W1174" i="11"/>
  <c r="X1174" i="11" s="1"/>
  <c r="T1174" i="11"/>
  <c r="U1174" i="11" s="1"/>
  <c r="T1175" i="11" l="1"/>
  <c r="U1175" i="11" s="1"/>
  <c r="Z3796" i="11"/>
  <c r="AA3796" i="11" s="1"/>
  <c r="W1175" i="11"/>
  <c r="X1175" i="11" s="1"/>
  <c r="W1176" i="11" l="1"/>
  <c r="X1176" i="11" s="1"/>
  <c r="Z3797" i="11"/>
  <c r="AA3797" i="11" s="1"/>
  <c r="T1176" i="11"/>
  <c r="U1176" i="11" s="1"/>
  <c r="Z3798" i="11" l="1"/>
  <c r="AA3798" i="11" s="1"/>
  <c r="T1177" i="11"/>
  <c r="U1177" i="11" s="1"/>
  <c r="W1177" i="11"/>
  <c r="X1177" i="11" s="1"/>
  <c r="T1178" i="11" l="1"/>
  <c r="U1178" i="11" s="1"/>
  <c r="Z3799" i="11"/>
  <c r="AA3799" i="11" s="1"/>
  <c r="W1178" i="11"/>
  <c r="X1178" i="11" s="1"/>
  <c r="W1179" i="11" l="1"/>
  <c r="X1179" i="11" s="1"/>
  <c r="Z3800" i="11"/>
  <c r="AA3800" i="11" s="1"/>
  <c r="T1179" i="11"/>
  <c r="U1179" i="11" s="1"/>
  <c r="T1180" i="11" l="1"/>
  <c r="U1180" i="11" s="1"/>
  <c r="Z3801" i="11"/>
  <c r="AA3801" i="11" s="1"/>
  <c r="W1180" i="11"/>
  <c r="X1180" i="11" s="1"/>
  <c r="Z3802" i="11" l="1"/>
  <c r="AA3802" i="11" s="1"/>
  <c r="T1181" i="11"/>
  <c r="U1181" i="11" s="1"/>
  <c r="W1181" i="11"/>
  <c r="X1181" i="11" s="1"/>
  <c r="W1182" i="11" l="1"/>
  <c r="X1182" i="11" s="1"/>
  <c r="Z3803" i="11"/>
  <c r="AA3803" i="11" s="1"/>
  <c r="T1182" i="11"/>
  <c r="U1182" i="11" s="1"/>
  <c r="T1183" i="11" l="1"/>
  <c r="U1183" i="11" s="1"/>
  <c r="Z3804" i="11"/>
  <c r="AA3804" i="11" s="1"/>
  <c r="W1183" i="11"/>
  <c r="X1183" i="11" s="1"/>
  <c r="W1184" i="11" l="1"/>
  <c r="X1184" i="11" s="1"/>
  <c r="Z3805" i="11"/>
  <c r="AA3805" i="11" s="1"/>
  <c r="T1184" i="11"/>
  <c r="U1184" i="11" s="1"/>
  <c r="T1185" i="11" l="1"/>
  <c r="U1185" i="11" s="1"/>
  <c r="Z3806" i="11"/>
  <c r="AA3806" i="11" s="1"/>
  <c r="W1185" i="11"/>
  <c r="X1185" i="11" s="1"/>
  <c r="W1186" i="11" l="1"/>
  <c r="X1186" i="11" s="1"/>
  <c r="T1186" i="11"/>
  <c r="U1186" i="11" s="1"/>
  <c r="Z3807" i="11"/>
  <c r="AA3807" i="11" s="1"/>
  <c r="Z3808" i="11" l="1"/>
  <c r="AA3808" i="11" s="1"/>
  <c r="T1187" i="11"/>
  <c r="U1187" i="11" s="1"/>
  <c r="W1187" i="11"/>
  <c r="X1187" i="11" s="1"/>
  <c r="T1188" i="11" l="1"/>
  <c r="U1188" i="11" s="1"/>
  <c r="Z3809" i="11"/>
  <c r="AA3809" i="11" s="1"/>
  <c r="W1188" i="11"/>
  <c r="X1188" i="11" s="1"/>
  <c r="W1189" i="11" l="1"/>
  <c r="X1189" i="11" s="1"/>
  <c r="Z3810" i="11"/>
  <c r="AA3810" i="11" s="1"/>
  <c r="T1189" i="11"/>
  <c r="U1189" i="11" s="1"/>
  <c r="T1190" i="11" l="1"/>
  <c r="U1190" i="11" s="1"/>
  <c r="Z3811" i="11"/>
  <c r="AA3811" i="11" s="1"/>
  <c r="W1190" i="11"/>
  <c r="X1190" i="11" s="1"/>
  <c r="Z3812" i="11" l="1"/>
  <c r="AA3812" i="11" s="1"/>
  <c r="W1191" i="11"/>
  <c r="X1191" i="11" s="1"/>
  <c r="T1191" i="11"/>
  <c r="U1191" i="11" s="1"/>
  <c r="W1192" i="11" l="1"/>
  <c r="X1192" i="11" s="1"/>
  <c r="Z3813" i="11"/>
  <c r="AA3813" i="11" s="1"/>
  <c r="T1192" i="11"/>
  <c r="U1192" i="11" s="1"/>
  <c r="T1193" i="11" l="1"/>
  <c r="U1193" i="11" s="1"/>
  <c r="Z3814" i="11"/>
  <c r="AA3814" i="11" s="1"/>
  <c r="W1193" i="11"/>
  <c r="X1193" i="11" s="1"/>
  <c r="Z3815" i="11" l="1"/>
  <c r="AA3815" i="11" s="1"/>
  <c r="T1194" i="11"/>
  <c r="U1194" i="11" s="1"/>
  <c r="W1194" i="11"/>
  <c r="X1194" i="11" s="1"/>
  <c r="T1195" i="11" l="1"/>
  <c r="U1195" i="11" s="1"/>
  <c r="Z3816" i="11"/>
  <c r="AA3816" i="11" s="1"/>
  <c r="W1195" i="11"/>
  <c r="X1195" i="11" s="1"/>
  <c r="W1196" i="11" l="1"/>
  <c r="X1196" i="11" s="1"/>
  <c r="T1196" i="11"/>
  <c r="U1196" i="11" s="1"/>
  <c r="Z3817" i="11"/>
  <c r="AA3817" i="11" s="1"/>
  <c r="T1197" i="11" l="1"/>
  <c r="U1197" i="11" s="1"/>
  <c r="Z3818" i="11"/>
  <c r="AA3818" i="11" s="1"/>
  <c r="W1197" i="11"/>
  <c r="X1197" i="11" s="1"/>
  <c r="W1198" i="11" l="1"/>
  <c r="X1198" i="11" s="1"/>
  <c r="Z3819" i="11"/>
  <c r="AA3819" i="11" s="1"/>
  <c r="T1198" i="11"/>
  <c r="U1198" i="11" s="1"/>
  <c r="T1199" i="11" l="1"/>
  <c r="U1199" i="11" s="1"/>
  <c r="Z3820" i="11"/>
  <c r="AA3820" i="11" s="1"/>
  <c r="W1199" i="11"/>
  <c r="X1199" i="11" s="1"/>
  <c r="T1200" i="11" l="1"/>
  <c r="U1200" i="11" s="1"/>
  <c r="W1200" i="11"/>
  <c r="X1200" i="11" s="1"/>
  <c r="Z3821" i="11"/>
  <c r="AA3821" i="11" s="1"/>
  <c r="W1201" i="11" l="1"/>
  <c r="X1201" i="11" s="1"/>
  <c r="T1201" i="11"/>
  <c r="U1201" i="11" s="1"/>
  <c r="Z3822" i="11"/>
  <c r="AA3822" i="11" s="1"/>
  <c r="Z3823" i="11" l="1"/>
  <c r="AA3823" i="11" s="1"/>
  <c r="T1202" i="11"/>
  <c r="U1202" i="11" s="1"/>
  <c r="W1202" i="11"/>
  <c r="X1202" i="11" s="1"/>
  <c r="T1203" i="11" l="1"/>
  <c r="U1203" i="11" s="1"/>
  <c r="Z3824" i="11"/>
  <c r="AA3824" i="11" s="1"/>
  <c r="W1203" i="11"/>
  <c r="X1203" i="11" s="1"/>
  <c r="W1204" i="11" l="1"/>
  <c r="X1204" i="11" s="1"/>
  <c r="Z3825" i="11"/>
  <c r="AA3825" i="11" s="1"/>
  <c r="T1204" i="11"/>
  <c r="U1204" i="11" s="1"/>
  <c r="T1205" i="11" l="1"/>
  <c r="U1205" i="11" s="1"/>
  <c r="Z3826" i="11"/>
  <c r="AA3826" i="11" s="1"/>
  <c r="W1205" i="11"/>
  <c r="X1205" i="11" s="1"/>
  <c r="Z3827" i="11" l="1"/>
  <c r="AA3827" i="11" s="1"/>
  <c r="T1206" i="11"/>
  <c r="U1206" i="11" s="1"/>
  <c r="W1206" i="11"/>
  <c r="X1206" i="11" s="1"/>
  <c r="W1207" i="11" l="1"/>
  <c r="X1207" i="11" s="1"/>
  <c r="T1207" i="11"/>
  <c r="U1207" i="11" s="1"/>
  <c r="Z3828" i="11"/>
  <c r="AA3828" i="11" s="1"/>
  <c r="Z3829" i="11" l="1"/>
  <c r="AA3829" i="11" s="1"/>
  <c r="T1208" i="11"/>
  <c r="U1208" i="11" s="1"/>
  <c r="W1208" i="11"/>
  <c r="X1208" i="11" s="1"/>
  <c r="W1209" i="11" l="1"/>
  <c r="X1209" i="11" s="1"/>
  <c r="T1209" i="11"/>
  <c r="U1209" i="11" s="1"/>
  <c r="Z3830" i="11"/>
  <c r="AA3830" i="11" s="1"/>
  <c r="Z3831" i="11" l="1"/>
  <c r="AA3831" i="11" s="1"/>
  <c r="T1210" i="11"/>
  <c r="U1210" i="11" s="1"/>
  <c r="W1210" i="11"/>
  <c r="X1210" i="11" s="1"/>
  <c r="W1211" i="11" l="1"/>
  <c r="X1211" i="11" s="1"/>
  <c r="T1211" i="11"/>
  <c r="U1211" i="11" s="1"/>
  <c r="Z3832" i="11"/>
  <c r="AA3832" i="11" s="1"/>
  <c r="Z3833" i="11" l="1"/>
  <c r="AA3833" i="11" s="1"/>
  <c r="T1212" i="11"/>
  <c r="U1212" i="11" s="1"/>
  <c r="W1212" i="11"/>
  <c r="X1212" i="11" s="1"/>
  <c r="T1213" i="11" l="1"/>
  <c r="U1213" i="11" s="1"/>
  <c r="Z3834" i="11"/>
  <c r="AA3834" i="11" s="1"/>
  <c r="W1213" i="11"/>
  <c r="X1213" i="11" s="1"/>
  <c r="W1214" i="11" l="1"/>
  <c r="X1214" i="11" s="1"/>
  <c r="T1214" i="11"/>
  <c r="U1214" i="11" s="1"/>
  <c r="Z3835" i="11"/>
  <c r="AA3835" i="11" s="1"/>
  <c r="T1215" i="11" l="1"/>
  <c r="U1215" i="11" s="1"/>
  <c r="W1215" i="11"/>
  <c r="X1215" i="11" s="1"/>
  <c r="Z3836" i="11"/>
  <c r="AA3836" i="11" s="1"/>
  <c r="W1216" i="11" l="1"/>
  <c r="X1216" i="11" s="1"/>
  <c r="Z3837" i="11"/>
  <c r="AA3837" i="11" s="1"/>
  <c r="T1216" i="11"/>
  <c r="U1216" i="11" s="1"/>
  <c r="Z3838" i="11" l="1"/>
  <c r="AA3838" i="11" s="1"/>
  <c r="T1217" i="11"/>
  <c r="U1217" i="11" s="1"/>
  <c r="W1217" i="11"/>
  <c r="X1217" i="11" s="1"/>
  <c r="W1218" i="11" l="1"/>
  <c r="X1218" i="11" s="1"/>
  <c r="T1218" i="11"/>
  <c r="U1218" i="11" s="1"/>
  <c r="Z3839" i="11"/>
  <c r="AA3839" i="11" s="1"/>
  <c r="T1219" i="11" l="1"/>
  <c r="U1219" i="11" s="1"/>
  <c r="W1219" i="11"/>
  <c r="X1219" i="11" s="1"/>
  <c r="Z3840" i="11"/>
  <c r="AA3840" i="11" s="1"/>
  <c r="Z3841" i="11" l="1"/>
  <c r="AA3841" i="11" s="1"/>
  <c r="W1220" i="11"/>
  <c r="X1220" i="11" s="1"/>
  <c r="T1220" i="11"/>
  <c r="U1220" i="11" s="1"/>
  <c r="T1221" i="11" l="1"/>
  <c r="U1221" i="11" s="1"/>
  <c r="W1221" i="11"/>
  <c r="X1221" i="11" s="1"/>
  <c r="Z3842" i="11"/>
  <c r="AA3842" i="11" s="1"/>
  <c r="Z3843" i="11" l="1"/>
  <c r="AA3843" i="11" s="1"/>
  <c r="W1222" i="11"/>
  <c r="X1222" i="11" s="1"/>
  <c r="T1222" i="11"/>
  <c r="U1222" i="11" s="1"/>
  <c r="T1223" i="11" l="1"/>
  <c r="U1223" i="11" s="1"/>
  <c r="W1223" i="11"/>
  <c r="X1223" i="11" s="1"/>
  <c r="Z3844" i="11"/>
  <c r="AA3844" i="11" s="1"/>
  <c r="Z3845" i="11" l="1"/>
  <c r="AA3845" i="11" s="1"/>
  <c r="W1224" i="11"/>
  <c r="X1224" i="11" s="1"/>
  <c r="T1224" i="11"/>
  <c r="U1224" i="11" s="1"/>
  <c r="W1225" i="11" l="1"/>
  <c r="X1225" i="11" s="1"/>
  <c r="T1225" i="11"/>
  <c r="U1225" i="11" s="1"/>
  <c r="Z3846" i="11"/>
  <c r="AA3846" i="11" s="1"/>
  <c r="Z3847" i="11" l="1"/>
  <c r="AA3847" i="11" s="1"/>
  <c r="W1226" i="11"/>
  <c r="X1226" i="11" s="1"/>
  <c r="T1226" i="11"/>
  <c r="U1226" i="11" s="1"/>
  <c r="T1227" i="11" l="1"/>
  <c r="U1227" i="11" s="1"/>
  <c r="Z3848" i="11"/>
  <c r="AA3848" i="11" s="1"/>
  <c r="W1227" i="11"/>
  <c r="X1227" i="11" s="1"/>
  <c r="W1228" i="11" l="1"/>
  <c r="X1228" i="11" s="1"/>
  <c r="Z3849" i="11"/>
  <c r="AA3849" i="11" s="1"/>
  <c r="T1228" i="11"/>
  <c r="U1228" i="11" s="1"/>
  <c r="Z3850" i="11" l="1"/>
  <c r="AA3850" i="11" s="1"/>
  <c r="T1229" i="11"/>
  <c r="U1229" i="11" s="1"/>
  <c r="W1229" i="11"/>
  <c r="X1229" i="11" s="1"/>
  <c r="W1230" i="11" l="1"/>
  <c r="X1230" i="11" s="1"/>
  <c r="T1230" i="11"/>
  <c r="U1230" i="11" s="1"/>
  <c r="Z3851" i="11"/>
  <c r="AA3851" i="11" s="1"/>
  <c r="Z3852" i="11" l="1"/>
  <c r="AA3852" i="11" s="1"/>
  <c r="T1231" i="11"/>
  <c r="U1231" i="11" s="1"/>
  <c r="W1231" i="11"/>
  <c r="X1231" i="11" s="1"/>
  <c r="T1232" i="11" l="1"/>
  <c r="U1232" i="11" s="1"/>
  <c r="Z3853" i="11"/>
  <c r="AA3853" i="11" s="1"/>
  <c r="W1232" i="11"/>
  <c r="X1232" i="11" s="1"/>
  <c r="Z3854" i="11" l="1"/>
  <c r="AA3854" i="11" s="1"/>
  <c r="T1233" i="11"/>
  <c r="U1233" i="11" s="1"/>
  <c r="W1233" i="11"/>
  <c r="X1233" i="11" s="1"/>
  <c r="T1234" i="11" l="1"/>
  <c r="U1234" i="11" s="1"/>
  <c r="Z3855" i="11"/>
  <c r="AA3855" i="11" s="1"/>
  <c r="W1234" i="11"/>
  <c r="X1234" i="11" s="1"/>
  <c r="Z3856" i="11" l="1"/>
  <c r="AA3856" i="11" s="1"/>
  <c r="T1235" i="11"/>
  <c r="U1235" i="11" s="1"/>
  <c r="W1235" i="11"/>
  <c r="X1235" i="11" s="1"/>
  <c r="W1236" i="11" l="1"/>
  <c r="X1236" i="11" s="1"/>
  <c r="Z3857" i="11"/>
  <c r="AA3857" i="11" s="1"/>
  <c r="T1236" i="11"/>
  <c r="U1236" i="11" s="1"/>
  <c r="T1237" i="11" l="1"/>
  <c r="U1237" i="11" s="1"/>
  <c r="Z3858" i="11"/>
  <c r="AA3858" i="11" s="1"/>
  <c r="W1237" i="11"/>
  <c r="X1237" i="11" s="1"/>
  <c r="W1238" i="11" l="1"/>
  <c r="X1238" i="11" s="1"/>
  <c r="Z3859" i="11"/>
  <c r="AA3859" i="11" s="1"/>
  <c r="T1238" i="11"/>
  <c r="U1238" i="11" s="1"/>
  <c r="T1239" i="11" l="1"/>
  <c r="U1239" i="11" s="1"/>
  <c r="Z3860" i="11"/>
  <c r="AA3860" i="11" s="1"/>
  <c r="W1239" i="11"/>
  <c r="X1239" i="11" s="1"/>
  <c r="Z3861" i="11" l="1"/>
  <c r="AA3861" i="11" s="1"/>
  <c r="T1240" i="11"/>
  <c r="U1240" i="11" s="1"/>
  <c r="W1240" i="11"/>
  <c r="X1240" i="11" s="1"/>
  <c r="W1241" i="11" l="1"/>
  <c r="X1241" i="11" s="1"/>
  <c r="T1241" i="11"/>
  <c r="U1241" i="11" s="1"/>
  <c r="Z3862" i="11"/>
  <c r="AA3862" i="11" s="1"/>
  <c r="Z3863" i="11" l="1"/>
  <c r="AA3863" i="11" s="1"/>
  <c r="T1242" i="11"/>
  <c r="U1242" i="11" s="1"/>
  <c r="W1242" i="11"/>
  <c r="X1242" i="11" s="1"/>
  <c r="W1243" i="11" l="1"/>
  <c r="X1243" i="11" s="1"/>
  <c r="T1243" i="11"/>
  <c r="U1243" i="11" s="1"/>
  <c r="Z3864" i="11"/>
  <c r="AA3864" i="11" s="1"/>
  <c r="Z3865" i="11" l="1"/>
  <c r="AA3865" i="11" s="1"/>
  <c r="T1244" i="11"/>
  <c r="U1244" i="11" s="1"/>
  <c r="W1244" i="11"/>
  <c r="X1244" i="11" s="1"/>
  <c r="W1245" i="11" l="1"/>
  <c r="X1245" i="11" s="1"/>
  <c r="Z3866" i="11"/>
  <c r="AA3866" i="11" s="1"/>
  <c r="T1245" i="11"/>
  <c r="U1245" i="11" s="1"/>
  <c r="T1246" i="11" l="1"/>
  <c r="U1246" i="11" s="1"/>
  <c r="Z3867" i="11"/>
  <c r="AA3867" i="11" s="1"/>
  <c r="W1246" i="11"/>
  <c r="X1246" i="11" s="1"/>
  <c r="W1247" i="11" l="1"/>
  <c r="X1247" i="11" s="1"/>
  <c r="Z3868" i="11"/>
  <c r="AA3868" i="11" s="1"/>
  <c r="T1247" i="11"/>
  <c r="U1247" i="11" s="1"/>
  <c r="T1248" i="11" l="1"/>
  <c r="U1248" i="11" s="1"/>
  <c r="Z3869" i="11"/>
  <c r="AA3869" i="11" s="1"/>
  <c r="W1248" i="11"/>
  <c r="X1248" i="11" s="1"/>
  <c r="Z3870" i="11" l="1"/>
  <c r="AA3870" i="11" s="1"/>
  <c r="T1249" i="11"/>
  <c r="U1249" i="11" s="1"/>
  <c r="W1249" i="11"/>
  <c r="X1249" i="11" s="1"/>
  <c r="W1250" i="11" l="1"/>
  <c r="X1250" i="11" s="1"/>
  <c r="T1250" i="11"/>
  <c r="U1250" i="11" s="1"/>
  <c r="Z3871" i="11"/>
  <c r="AA3871" i="11" s="1"/>
  <c r="Z3872" i="11" l="1"/>
  <c r="AA3872" i="11" s="1"/>
  <c r="T1251" i="11"/>
  <c r="U1251" i="11" s="1"/>
  <c r="W1251" i="11"/>
  <c r="X1251" i="11" s="1"/>
  <c r="W1252" i="11" l="1"/>
  <c r="X1252" i="11" s="1"/>
  <c r="Z3873" i="11"/>
  <c r="AA3873" i="11" s="1"/>
  <c r="T1252" i="11"/>
  <c r="U1252" i="11" s="1"/>
  <c r="T1253" i="11" l="1"/>
  <c r="U1253" i="11" s="1"/>
  <c r="Z3874" i="11"/>
  <c r="AA3874" i="11" s="1"/>
  <c r="W1253" i="11"/>
  <c r="X1253" i="11" s="1"/>
  <c r="W1254" i="11" l="1"/>
  <c r="X1254" i="11" s="1"/>
  <c r="Z3875" i="11"/>
  <c r="AA3875" i="11" s="1"/>
  <c r="T1254" i="11"/>
  <c r="U1254" i="11" s="1"/>
  <c r="T1255" i="11" l="1"/>
  <c r="U1255" i="11" s="1"/>
  <c r="Z3876" i="11"/>
  <c r="AA3876" i="11" s="1"/>
  <c r="W1255" i="11"/>
  <c r="X1255" i="11" s="1"/>
  <c r="W1256" i="11" l="1"/>
  <c r="X1256" i="11" s="1"/>
  <c r="Z3877" i="11"/>
  <c r="AA3877" i="11" s="1"/>
  <c r="T1256" i="11"/>
  <c r="U1256" i="11" s="1"/>
  <c r="W1257" i="11" l="1"/>
  <c r="X1257" i="11" s="1"/>
  <c r="T1257" i="11"/>
  <c r="U1257" i="11" s="1"/>
  <c r="Z3878" i="11"/>
  <c r="AA3878" i="11" s="1"/>
  <c r="Z3879" i="11" l="1"/>
  <c r="AA3879" i="11" s="1"/>
  <c r="T1258" i="11"/>
  <c r="U1258" i="11" s="1"/>
  <c r="W1258" i="11"/>
  <c r="X1258" i="11" s="1"/>
  <c r="W1259" i="11" l="1"/>
  <c r="X1259" i="11" s="1"/>
  <c r="Z3880" i="11"/>
  <c r="AA3880" i="11" s="1"/>
  <c r="T1259" i="11"/>
  <c r="U1259" i="11" s="1"/>
  <c r="Z3881" i="11" l="1"/>
  <c r="AA3881" i="11" s="1"/>
  <c r="W1260" i="11"/>
  <c r="X1260" i="11" s="1"/>
  <c r="T1260" i="11"/>
  <c r="U1260" i="11" s="1"/>
  <c r="T1261" i="11" l="1"/>
  <c r="U1261" i="11" s="1"/>
  <c r="Z3882" i="11"/>
  <c r="AA3882" i="11" s="1"/>
  <c r="W1261" i="11"/>
  <c r="X1261" i="11" s="1"/>
  <c r="W1262" i="11" l="1"/>
  <c r="X1262" i="11" s="1"/>
  <c r="Z3883" i="11"/>
  <c r="AA3883" i="11" s="1"/>
  <c r="T1262" i="11"/>
  <c r="U1262" i="11" s="1"/>
  <c r="Z3884" i="11" l="1"/>
  <c r="AA3884" i="11" s="1"/>
  <c r="W1263" i="11"/>
  <c r="X1263" i="11" s="1"/>
  <c r="T1263" i="11"/>
  <c r="U1263" i="11" s="1"/>
  <c r="W1264" i="11" l="1"/>
  <c r="X1264" i="11" s="1"/>
  <c r="Z3885" i="11"/>
  <c r="AA3885" i="11" s="1"/>
  <c r="T1264" i="11"/>
  <c r="U1264" i="11" s="1"/>
  <c r="Z3886" i="11" l="1"/>
  <c r="AA3886" i="11" s="1"/>
  <c r="T1265" i="11"/>
  <c r="U1265" i="11" s="1"/>
  <c r="W1265" i="11"/>
  <c r="X1265" i="11" s="1"/>
  <c r="W1266" i="11" l="1"/>
  <c r="X1266" i="11" s="1"/>
  <c r="T1266" i="11"/>
  <c r="U1266" i="11" s="1"/>
  <c r="Z3887" i="11"/>
  <c r="AA3887" i="11" s="1"/>
  <c r="Z3888" i="11" l="1"/>
  <c r="AA3888" i="11" s="1"/>
  <c r="T1267" i="11"/>
  <c r="U1267" i="11" s="1"/>
  <c r="W1267" i="11"/>
  <c r="X1267" i="11" s="1"/>
  <c r="W1268" i="11" l="1"/>
  <c r="X1268" i="11" s="1"/>
  <c r="T1268" i="11"/>
  <c r="U1268" i="11" s="1"/>
  <c r="Z3889" i="11"/>
  <c r="AA3889" i="11" s="1"/>
  <c r="Z3890" i="11" l="1"/>
  <c r="AA3890" i="11" s="1"/>
  <c r="T1269" i="11"/>
  <c r="U1269" i="11" s="1"/>
  <c r="W1269" i="11"/>
  <c r="X1269" i="11" s="1"/>
  <c r="W1270" i="11" l="1"/>
  <c r="X1270" i="11" s="1"/>
  <c r="Z3891" i="11"/>
  <c r="AA3891" i="11" s="1"/>
  <c r="T1270" i="11"/>
  <c r="U1270" i="11" s="1"/>
  <c r="Z3892" i="11" l="1"/>
  <c r="AA3892" i="11" s="1"/>
  <c r="W1271" i="11"/>
  <c r="X1271" i="11" s="1"/>
  <c r="T1271" i="11"/>
  <c r="U1271" i="11" s="1"/>
  <c r="Z3893" i="11" l="1"/>
  <c r="AA3893" i="11" s="1"/>
  <c r="W1272" i="11"/>
  <c r="X1272" i="11" s="1"/>
  <c r="T1272" i="11"/>
  <c r="U1272" i="11" s="1"/>
  <c r="T1273" i="11" l="1"/>
  <c r="U1273" i="11" s="1"/>
  <c r="W1273" i="11"/>
  <c r="X1273" i="11" s="1"/>
  <c r="Z3894" i="11"/>
  <c r="AA3894" i="11" s="1"/>
  <c r="W1274" i="11" l="1"/>
  <c r="X1274" i="11" s="1"/>
  <c r="Z3895" i="11"/>
  <c r="AA3895" i="11" s="1"/>
  <c r="T1274" i="11"/>
  <c r="U1274" i="11" s="1"/>
  <c r="T1275" i="11" l="1"/>
  <c r="U1275" i="11" s="1"/>
  <c r="Z3896" i="11"/>
  <c r="AA3896" i="11" s="1"/>
  <c r="W1275" i="11"/>
  <c r="X1275" i="11" s="1"/>
  <c r="W1276" i="11" l="1"/>
  <c r="X1276" i="11" s="1"/>
  <c r="Z3897" i="11"/>
  <c r="AA3897" i="11" s="1"/>
  <c r="T1276" i="11"/>
  <c r="U1276" i="11" s="1"/>
  <c r="Z3898" i="11" l="1"/>
  <c r="AA3898" i="11" s="1"/>
  <c r="T1277" i="11"/>
  <c r="U1277" i="11" s="1"/>
  <c r="W1277" i="11"/>
  <c r="X1277" i="11" s="1"/>
  <c r="T1278" i="11" l="1"/>
  <c r="U1278" i="11" s="1"/>
  <c r="Z3899" i="11"/>
  <c r="AA3899" i="11" s="1"/>
  <c r="W1278" i="11"/>
  <c r="X1278" i="11" s="1"/>
  <c r="W1279" i="11" l="1"/>
  <c r="X1279" i="11" s="1"/>
  <c r="Z3900" i="11"/>
  <c r="AA3900" i="11" s="1"/>
  <c r="T1279" i="11"/>
  <c r="U1279" i="11" s="1"/>
  <c r="T1280" i="11" l="1"/>
  <c r="U1280" i="11" s="1"/>
  <c r="W1280" i="11"/>
  <c r="X1280" i="11" s="1"/>
  <c r="Z3901" i="11"/>
  <c r="AA3901" i="11" s="1"/>
  <c r="Z3902" i="11" l="1"/>
  <c r="AA3902" i="11" s="1"/>
  <c r="W1281" i="11"/>
  <c r="X1281" i="11" s="1"/>
  <c r="T1281" i="11"/>
  <c r="U1281" i="11" s="1"/>
  <c r="T1282" i="11" l="1"/>
  <c r="U1282" i="11" s="1"/>
  <c r="W1282" i="11"/>
  <c r="X1282" i="11" s="1"/>
  <c r="Z3903" i="11"/>
  <c r="AA3903" i="11" s="1"/>
  <c r="Z3904" i="11" l="1"/>
  <c r="AA3904" i="11" s="1"/>
  <c r="W1283" i="11"/>
  <c r="X1283" i="11" s="1"/>
  <c r="T1283" i="11"/>
  <c r="U1283" i="11" s="1"/>
  <c r="W1284" i="11" l="1"/>
  <c r="X1284" i="11" s="1"/>
  <c r="T1284" i="11"/>
  <c r="U1284" i="11" s="1"/>
  <c r="Z3905" i="11"/>
  <c r="AA3905" i="11" s="1"/>
  <c r="Z3906" i="11" l="1"/>
  <c r="AA3906" i="11" s="1"/>
  <c r="T1285" i="11"/>
  <c r="U1285" i="11" s="1"/>
  <c r="W1285" i="11"/>
  <c r="X1285" i="11" s="1"/>
  <c r="W1286" i="11" l="1"/>
  <c r="X1286" i="11" s="1"/>
  <c r="Z3907" i="11"/>
  <c r="AA3907" i="11" s="1"/>
  <c r="T1286" i="11"/>
  <c r="U1286" i="11" s="1"/>
  <c r="T1287" i="11" l="1"/>
  <c r="U1287" i="11" s="1"/>
  <c r="Z3908" i="11"/>
  <c r="AA3908" i="11" s="1"/>
  <c r="W1287" i="11"/>
  <c r="X1287" i="11" s="1"/>
  <c r="W1288" i="11" l="1"/>
  <c r="X1288" i="11" s="1"/>
  <c r="Z3909" i="11"/>
  <c r="AA3909" i="11" s="1"/>
  <c r="T1288" i="11"/>
  <c r="U1288" i="11" s="1"/>
  <c r="T1289" i="11" l="1"/>
  <c r="U1289" i="11" s="1"/>
  <c r="Z3910" i="11"/>
  <c r="AA3910" i="11" s="1"/>
  <c r="W1289" i="11"/>
  <c r="X1289" i="11" s="1"/>
  <c r="W1290" i="11" l="1"/>
  <c r="X1290" i="11" s="1"/>
  <c r="T1290" i="11"/>
  <c r="U1290" i="11" s="1"/>
  <c r="Z3911" i="11"/>
  <c r="AA3911" i="11" s="1"/>
  <c r="Z3912" i="11" l="1"/>
  <c r="AA3912" i="11" s="1"/>
  <c r="T1291" i="11"/>
  <c r="U1291" i="11" s="1"/>
  <c r="W1291" i="11"/>
  <c r="X1291" i="11" s="1"/>
  <c r="T1292" i="11" l="1"/>
  <c r="U1292" i="11" s="1"/>
  <c r="Z3913" i="11"/>
  <c r="AA3913" i="11" s="1"/>
  <c r="W1292" i="11"/>
  <c r="X1292" i="11" s="1"/>
  <c r="W1293" i="11" l="1"/>
  <c r="X1293" i="11" s="1"/>
  <c r="Z3914" i="11"/>
  <c r="AA3914" i="11" s="1"/>
  <c r="T1293" i="11"/>
  <c r="U1293" i="11" s="1"/>
  <c r="W1294" i="11" l="1"/>
  <c r="X1294" i="11" s="1"/>
  <c r="T1294" i="11"/>
  <c r="U1294" i="11" s="1"/>
  <c r="Z3915" i="11"/>
  <c r="AA3915" i="11" s="1"/>
  <c r="T1295" i="11" l="1"/>
  <c r="U1295" i="11" s="1"/>
  <c r="W1295" i="11"/>
  <c r="X1295" i="11" s="1"/>
  <c r="Z3916" i="11"/>
  <c r="AA3916" i="11" s="1"/>
  <c r="Z3917" i="11" l="1"/>
  <c r="AA3917" i="11" s="1"/>
  <c r="W1296" i="11"/>
  <c r="X1296" i="11" s="1"/>
  <c r="T1296" i="11"/>
  <c r="U1296" i="11" s="1"/>
  <c r="W1297" i="11" l="1"/>
  <c r="X1297" i="11" s="1"/>
  <c r="Z3918" i="11"/>
  <c r="AA3918" i="11" s="1"/>
  <c r="T1297" i="11"/>
  <c r="U1297" i="11" s="1"/>
  <c r="T1298" i="11" l="1"/>
  <c r="U1298" i="11" s="1"/>
  <c r="W1298" i="11"/>
  <c r="X1298" i="11" s="1"/>
  <c r="Z3919" i="11"/>
  <c r="AA3919" i="11" s="1"/>
  <c r="Z3920" i="11" l="1"/>
  <c r="AA3920" i="11" s="1"/>
  <c r="T1299" i="11"/>
  <c r="U1299" i="11" s="1"/>
  <c r="W1299" i="11"/>
  <c r="X1299" i="11" s="1"/>
  <c r="T1300" i="11" l="1"/>
  <c r="U1300" i="11" s="1"/>
  <c r="Z3921" i="11"/>
  <c r="AA3921" i="11" s="1"/>
  <c r="W1300" i="11"/>
  <c r="X1300" i="11" s="1"/>
  <c r="W1301" i="11" l="1"/>
  <c r="X1301" i="11" s="1"/>
  <c r="T1301" i="11"/>
  <c r="U1301" i="11" s="1"/>
  <c r="Z3922" i="11"/>
  <c r="AA3922" i="11" s="1"/>
  <c r="Z3923" i="11" l="1"/>
  <c r="AA3923" i="11" s="1"/>
  <c r="T1302" i="11"/>
  <c r="U1302" i="11" s="1"/>
  <c r="W1302" i="11"/>
  <c r="X1302" i="11" s="1"/>
  <c r="W1303" i="11" l="1"/>
  <c r="X1303" i="11" s="1"/>
  <c r="T1303" i="11"/>
  <c r="U1303" i="11" s="1"/>
  <c r="Z3924" i="11"/>
  <c r="AA3924" i="11" s="1"/>
  <c r="T1304" i="11" l="1"/>
  <c r="U1304" i="11" s="1"/>
  <c r="W1304" i="11"/>
  <c r="X1304" i="11" s="1"/>
  <c r="Z3925" i="11"/>
  <c r="AA3925" i="11" s="1"/>
  <c r="Z3926" i="11" l="1"/>
  <c r="AA3926" i="11" s="1"/>
  <c r="W1305" i="11"/>
  <c r="X1305" i="11" s="1"/>
  <c r="T1305" i="11"/>
  <c r="U1305" i="11" s="1"/>
  <c r="T1306" i="11" l="1"/>
  <c r="U1306" i="11" s="1"/>
  <c r="W1306" i="11"/>
  <c r="X1306" i="11" s="1"/>
  <c r="Z3927" i="11"/>
  <c r="AA3927" i="11" s="1"/>
  <c r="T1307" i="11" l="1"/>
  <c r="U1307" i="11" s="1"/>
  <c r="Z3928" i="11"/>
  <c r="AA3928" i="11" s="1"/>
  <c r="W1307" i="11"/>
  <c r="X1307" i="11" s="1"/>
  <c r="W1308" i="11" l="1"/>
  <c r="X1308" i="11" s="1"/>
  <c r="Z3929" i="11"/>
  <c r="AA3929" i="11" s="1"/>
  <c r="T1308" i="11"/>
  <c r="U1308" i="11" s="1"/>
  <c r="Z3930" i="11" l="1"/>
  <c r="AA3930" i="11" s="1"/>
  <c r="T1309" i="11"/>
  <c r="U1309" i="11" s="1"/>
  <c r="W1309" i="11"/>
  <c r="X1309" i="11" s="1"/>
  <c r="T1310" i="11" l="1"/>
  <c r="U1310" i="11" s="1"/>
  <c r="Z3931" i="11"/>
  <c r="AA3931" i="11" s="1"/>
  <c r="W1310" i="11"/>
  <c r="X1310" i="11" s="1"/>
  <c r="W1311" i="11" l="1"/>
  <c r="X1311" i="11" s="1"/>
  <c r="Z3932" i="11"/>
  <c r="AA3932" i="11" s="1"/>
  <c r="T1311" i="11"/>
  <c r="U1311" i="11" s="1"/>
  <c r="T1312" i="11" l="1"/>
  <c r="U1312" i="11" s="1"/>
  <c r="W1312" i="11"/>
  <c r="X1312" i="11" s="1"/>
  <c r="Z3933" i="11"/>
  <c r="AA3933" i="11" s="1"/>
  <c r="Z3934" i="11" l="1"/>
  <c r="AA3934" i="11" s="1"/>
  <c r="W1313" i="11"/>
  <c r="X1313" i="11" s="1"/>
  <c r="T1313" i="11"/>
  <c r="U1313" i="11" s="1"/>
  <c r="T1314" i="11" l="1"/>
  <c r="U1314" i="11" s="1"/>
  <c r="W1314" i="11"/>
  <c r="X1314" i="11" s="1"/>
  <c r="Z3935" i="11"/>
  <c r="AA3935" i="11" s="1"/>
  <c r="W1315" i="11" l="1"/>
  <c r="X1315" i="11" s="1"/>
  <c r="T1315" i="11"/>
  <c r="U1315" i="11" s="1"/>
  <c r="Z3936" i="11"/>
  <c r="AA3936" i="11" s="1"/>
  <c r="Z3937" i="11" l="1"/>
  <c r="AA3937" i="11" s="1"/>
  <c r="T1316" i="11"/>
  <c r="U1316" i="11" s="1"/>
  <c r="W1316" i="11"/>
  <c r="X1316" i="11" s="1"/>
  <c r="T1317" i="11" l="1"/>
  <c r="U1317" i="11" s="1"/>
  <c r="W1317" i="11"/>
  <c r="X1317" i="11" s="1"/>
  <c r="Z3938" i="11"/>
  <c r="AA3938" i="11" s="1"/>
  <c r="W1318" i="11" l="1"/>
  <c r="X1318" i="11" s="1"/>
  <c r="T1318" i="11"/>
  <c r="U1318" i="11" s="1"/>
  <c r="Z3939" i="11"/>
  <c r="AA3939" i="11" s="1"/>
  <c r="Z3940" i="11" l="1"/>
  <c r="AA3940" i="11" s="1"/>
  <c r="T1319" i="11"/>
  <c r="U1319" i="11" s="1"/>
  <c r="W1319" i="11"/>
  <c r="X1319" i="11" s="1"/>
  <c r="T1320" i="11" l="1"/>
  <c r="U1320" i="11" s="1"/>
  <c r="Z3941" i="11"/>
  <c r="AA3941" i="11" s="1"/>
  <c r="W1320" i="11"/>
  <c r="X1320" i="11" s="1"/>
  <c r="Z3942" i="11" l="1"/>
  <c r="AA3942" i="11" s="1"/>
  <c r="W1321" i="11"/>
  <c r="X1321" i="11" s="1"/>
  <c r="T1321" i="11"/>
  <c r="U1321" i="11" s="1"/>
  <c r="T1322" i="11" l="1"/>
  <c r="U1322" i="11" s="1"/>
  <c r="W1322" i="11"/>
  <c r="X1322" i="11" s="1"/>
  <c r="Z3943" i="11"/>
  <c r="AA3943" i="11" s="1"/>
  <c r="Z3944" i="11" l="1"/>
  <c r="AA3944" i="11" s="1"/>
  <c r="W1323" i="11"/>
  <c r="X1323" i="11" s="1"/>
  <c r="T1323" i="11"/>
  <c r="U1323" i="11" s="1"/>
  <c r="T1324" i="11" l="1"/>
  <c r="U1324" i="11" s="1"/>
  <c r="W1324" i="11"/>
  <c r="X1324" i="11" s="1"/>
  <c r="Z3945" i="11"/>
  <c r="AA3945" i="11" s="1"/>
  <c r="Z3946" i="11" l="1"/>
  <c r="AA3946" i="11" s="1"/>
  <c r="W1325" i="11"/>
  <c r="X1325" i="11" s="1"/>
  <c r="T1325" i="11"/>
  <c r="U1325" i="11" s="1"/>
  <c r="W1326" i="11" l="1"/>
  <c r="X1326" i="11" s="1"/>
  <c r="T1326" i="11"/>
  <c r="U1326" i="11" s="1"/>
  <c r="Z3947" i="11"/>
  <c r="AA3947" i="11" s="1"/>
  <c r="T1327" i="11" l="1"/>
  <c r="U1327" i="11" s="1"/>
  <c r="W1327" i="11"/>
  <c r="X1327" i="11" s="1"/>
  <c r="Z3948" i="11"/>
  <c r="AA3948" i="11" s="1"/>
  <c r="W1328" i="11" l="1"/>
  <c r="X1328" i="11" s="1"/>
  <c r="T1328" i="11"/>
  <c r="U1328" i="11" s="1"/>
  <c r="Z3949" i="11"/>
  <c r="AA3949" i="11" s="1"/>
  <c r="Z3950" i="11" l="1"/>
  <c r="AA3950" i="11" s="1"/>
  <c r="T1329" i="11"/>
  <c r="U1329" i="11" s="1"/>
  <c r="W1329" i="11"/>
  <c r="X1329" i="11" s="1"/>
  <c r="W1330" i="11" l="1"/>
  <c r="X1330" i="11" s="1"/>
  <c r="T1330" i="11"/>
  <c r="U1330" i="11" s="1"/>
  <c r="Z3951" i="11"/>
  <c r="AA3951" i="11" s="1"/>
  <c r="T1331" i="11" l="1"/>
  <c r="U1331" i="11" s="1"/>
  <c r="W1331" i="11"/>
  <c r="X1331" i="11" s="1"/>
  <c r="Z3952" i="11"/>
  <c r="AA3952" i="11" s="1"/>
  <c r="W1332" i="11" l="1"/>
  <c r="X1332" i="11" s="1"/>
  <c r="Z3953" i="11"/>
  <c r="AA3953" i="11" s="1"/>
  <c r="T1332" i="11"/>
  <c r="U1332" i="11" s="1"/>
  <c r="T1333" i="11" l="1"/>
  <c r="U1333" i="11" s="1"/>
  <c r="Z3954" i="11"/>
  <c r="AA3954" i="11" s="1"/>
  <c r="W1333" i="11"/>
  <c r="X1333" i="11" s="1"/>
  <c r="Z3955" i="11" l="1"/>
  <c r="AA3955" i="11" s="1"/>
  <c r="T1334" i="11"/>
  <c r="U1334" i="11" s="1"/>
  <c r="W1334" i="11"/>
  <c r="X1334" i="11" s="1"/>
  <c r="T1335" i="11" l="1"/>
  <c r="U1335" i="11" s="1"/>
  <c r="Z3956" i="11"/>
  <c r="AA3956" i="11" s="1"/>
  <c r="W1335" i="11"/>
  <c r="X1335" i="11" s="1"/>
  <c r="Z3957" i="11" l="1"/>
  <c r="AA3957" i="11" s="1"/>
  <c r="W1336" i="11"/>
  <c r="X1336" i="11" s="1"/>
  <c r="T1336" i="11"/>
  <c r="U1336" i="11" s="1"/>
  <c r="T1337" i="11" l="1"/>
  <c r="U1337" i="11" s="1"/>
  <c r="W1337" i="11"/>
  <c r="X1337" i="11" s="1"/>
  <c r="Z3958" i="11"/>
  <c r="AA3958" i="11" s="1"/>
  <c r="T1338" i="11" l="1"/>
  <c r="U1338" i="11" s="1"/>
  <c r="Z3959" i="11"/>
  <c r="AA3959" i="11" s="1"/>
  <c r="W1338" i="11"/>
  <c r="X1338" i="11" s="1"/>
  <c r="W1339" i="11" l="1"/>
  <c r="X1339" i="11" s="1"/>
  <c r="Z3960" i="11"/>
  <c r="AA3960" i="11" s="1"/>
  <c r="T1339" i="11"/>
  <c r="U1339" i="11" s="1"/>
  <c r="T1340" i="11" l="1"/>
  <c r="U1340" i="11" s="1"/>
  <c r="Z3961" i="11"/>
  <c r="AA3961" i="11" s="1"/>
  <c r="W1340" i="11"/>
  <c r="X1340" i="11" s="1"/>
  <c r="T1341" i="11" l="1"/>
  <c r="U1341" i="11" s="1"/>
  <c r="W1341" i="11"/>
  <c r="X1341" i="11" s="1"/>
  <c r="Z3962" i="11"/>
  <c r="AA3962" i="11" s="1"/>
  <c r="T1342" i="11" l="1"/>
  <c r="U1342" i="11" s="1"/>
  <c r="Z3963" i="11"/>
  <c r="AA3963" i="11" s="1"/>
  <c r="W1342" i="11"/>
  <c r="X1342" i="11" s="1"/>
  <c r="Z3964" i="11" l="1"/>
  <c r="AA3964" i="11" s="1"/>
  <c r="W1343" i="11"/>
  <c r="X1343" i="11" s="1"/>
  <c r="T1343" i="11"/>
  <c r="U1343" i="11" s="1"/>
  <c r="T1344" i="11" l="1"/>
  <c r="U1344" i="11" s="1"/>
  <c r="Z3965" i="11"/>
  <c r="AA3965" i="11" s="1"/>
  <c r="W1344" i="11"/>
  <c r="X1344" i="11" s="1"/>
  <c r="W1345" i="11" l="1"/>
  <c r="X1345" i="11" s="1"/>
  <c r="Z3966" i="11"/>
  <c r="AA3966" i="11" s="1"/>
  <c r="T1345" i="11"/>
  <c r="U1345" i="11" s="1"/>
  <c r="T1346" i="11" l="1"/>
  <c r="U1346" i="11" s="1"/>
  <c r="Z3967" i="11"/>
  <c r="AA3967" i="11" s="1"/>
  <c r="W1346" i="11"/>
  <c r="X1346" i="11" s="1"/>
  <c r="W1347" i="11" l="1"/>
  <c r="X1347" i="11" s="1"/>
  <c r="T1347" i="11"/>
  <c r="U1347" i="11" s="1"/>
  <c r="Z3968" i="11"/>
  <c r="AA3968" i="11" s="1"/>
  <c r="T1348" i="11" l="1"/>
  <c r="U1348" i="11" s="1"/>
  <c r="W1348" i="11"/>
  <c r="X1348" i="11" s="1"/>
  <c r="Z3969" i="11"/>
  <c r="AA3969" i="11" s="1"/>
  <c r="Z3970" i="11" l="1"/>
  <c r="AA3970" i="11" s="1"/>
  <c r="W1349" i="11"/>
  <c r="X1349" i="11" s="1"/>
  <c r="T1349" i="11"/>
  <c r="U1349" i="11" s="1"/>
  <c r="Z3971" i="11" l="1"/>
  <c r="AA3971" i="11" s="1"/>
  <c r="T1350" i="11"/>
  <c r="U1350" i="11" s="1"/>
  <c r="W1350" i="11"/>
  <c r="X1350" i="11" s="1"/>
  <c r="W1351" i="11" l="1"/>
  <c r="X1351" i="11" s="1"/>
  <c r="T1351" i="11"/>
  <c r="U1351" i="11" s="1"/>
  <c r="Z3972" i="11"/>
  <c r="AA3972" i="11" s="1"/>
  <c r="Z3973" i="11" l="1"/>
  <c r="AA3973" i="11" s="1"/>
  <c r="W1352" i="11"/>
  <c r="X1352" i="11" s="1"/>
  <c r="T1352" i="11"/>
  <c r="U1352" i="11" s="1"/>
  <c r="T1353" i="11" l="1"/>
  <c r="U1353" i="11" s="1"/>
  <c r="W1353" i="11"/>
  <c r="X1353" i="11" s="1"/>
  <c r="Z3974" i="11"/>
  <c r="AA3974" i="11" s="1"/>
  <c r="Z3975" i="11" l="1"/>
  <c r="AA3975" i="11" s="1"/>
  <c r="T1354" i="11"/>
  <c r="U1354" i="11" s="1"/>
  <c r="W1354" i="11"/>
  <c r="X1354" i="11" s="1"/>
  <c r="T1355" i="11" l="1"/>
  <c r="U1355" i="11" s="1"/>
  <c r="Z3976" i="11"/>
  <c r="AA3976" i="11" s="1"/>
  <c r="W1355" i="11"/>
  <c r="X1355" i="11" s="1"/>
  <c r="Z3977" i="11" l="1"/>
  <c r="AA3977" i="11" s="1"/>
  <c r="W1356" i="11"/>
  <c r="X1356" i="11" s="1"/>
  <c r="T1356" i="11"/>
  <c r="U1356" i="11" s="1"/>
  <c r="Z3978" i="11" l="1"/>
  <c r="AA3978" i="11" s="1"/>
  <c r="T1357" i="11"/>
  <c r="U1357" i="11" s="1"/>
  <c r="W1357" i="11"/>
  <c r="X1357" i="11" s="1"/>
  <c r="W1358" i="11" l="1"/>
  <c r="X1358" i="11" s="1"/>
  <c r="T1358" i="11"/>
  <c r="U1358" i="11" s="1"/>
  <c r="Z3979" i="11"/>
  <c r="AA3979" i="11" s="1"/>
  <c r="T1359" i="11" l="1"/>
  <c r="U1359" i="11" s="1"/>
  <c r="Z3980" i="11"/>
  <c r="AA3980" i="11" s="1"/>
  <c r="W1359" i="11"/>
  <c r="X1359" i="11" s="1"/>
  <c r="Z3981" i="11" l="1"/>
  <c r="AA3981" i="11" s="1"/>
  <c r="W1360" i="11"/>
  <c r="X1360" i="11" s="1"/>
  <c r="T1360" i="11"/>
  <c r="U1360" i="11" s="1"/>
  <c r="W1361" i="11" l="1"/>
  <c r="X1361" i="11" s="1"/>
  <c r="Z3982" i="11"/>
  <c r="AA3982" i="11" s="1"/>
  <c r="T1361" i="11"/>
  <c r="U1361" i="11" s="1"/>
  <c r="T1362" i="11" l="1"/>
  <c r="U1362" i="11" s="1"/>
  <c r="Z3983" i="11"/>
  <c r="AA3983" i="11" s="1"/>
  <c r="W1362" i="11"/>
  <c r="X1362" i="11" s="1"/>
  <c r="W1363" i="11" l="1"/>
  <c r="X1363" i="11" s="1"/>
  <c r="Z3984" i="11"/>
  <c r="AA3984" i="11" s="1"/>
  <c r="T1363" i="11"/>
  <c r="U1363" i="11" s="1"/>
  <c r="T1364" i="11" l="1"/>
  <c r="U1364" i="11" s="1"/>
  <c r="Z3985" i="11"/>
  <c r="AA3985" i="11" s="1"/>
  <c r="W1364" i="11"/>
  <c r="X1364" i="11" s="1"/>
  <c r="Z3986" i="11" l="1"/>
  <c r="AA3986" i="11" s="1"/>
  <c r="W1365" i="11"/>
  <c r="X1365" i="11" s="1"/>
  <c r="T1365" i="11"/>
  <c r="U1365" i="11" s="1"/>
  <c r="T1366" i="11" l="1"/>
  <c r="U1366" i="11" s="1"/>
  <c r="W1366" i="11"/>
  <c r="X1366" i="11" s="1"/>
  <c r="Z3987" i="11"/>
  <c r="AA3987" i="11" s="1"/>
  <c r="Z3988" i="11" l="1"/>
  <c r="AA3988" i="11" s="1"/>
  <c r="W1367" i="11"/>
  <c r="X1367" i="11" s="1"/>
  <c r="T1367" i="11"/>
  <c r="U1367" i="11" s="1"/>
  <c r="W1368" i="11" l="1"/>
  <c r="X1368" i="11" s="1"/>
  <c r="Z3989" i="11"/>
  <c r="AA3989" i="11" s="1"/>
  <c r="T1368" i="11"/>
  <c r="U1368" i="11" s="1"/>
  <c r="Z3990" i="11" l="1"/>
  <c r="AA3990" i="11" s="1"/>
  <c r="T1369" i="11"/>
  <c r="U1369" i="11" s="1"/>
  <c r="W1369" i="11"/>
  <c r="X1369" i="11" s="1"/>
  <c r="T1370" i="11" l="1"/>
  <c r="U1370" i="11" s="1"/>
  <c r="Z3991" i="11"/>
  <c r="AA3991" i="11" s="1"/>
  <c r="W1370" i="11"/>
  <c r="X1370" i="11" s="1"/>
  <c r="W1371" i="11" l="1"/>
  <c r="X1371" i="11" s="1"/>
  <c r="Z3992" i="11"/>
  <c r="AA3992" i="11" s="1"/>
  <c r="T1371" i="11"/>
  <c r="U1371" i="11" s="1"/>
  <c r="T1372" i="11" l="1"/>
  <c r="U1372" i="11" s="1"/>
  <c r="Z3993" i="11"/>
  <c r="AA3993" i="11" s="1"/>
  <c r="W1372" i="11"/>
  <c r="X1372" i="11" s="1"/>
  <c r="W1373" i="11" l="1"/>
  <c r="X1373" i="11" s="1"/>
  <c r="Z3994" i="11"/>
  <c r="AA3994" i="11" s="1"/>
  <c r="T1373" i="11"/>
  <c r="U1373" i="11" s="1"/>
  <c r="W1374" i="11" l="1"/>
  <c r="X1374" i="11" s="1"/>
  <c r="T1374" i="11"/>
  <c r="U1374" i="11" s="1"/>
  <c r="Z3995" i="11"/>
  <c r="AA3995" i="11" s="1"/>
  <c r="T1375" i="11" l="1"/>
  <c r="U1375" i="11" s="1"/>
  <c r="W1375" i="11"/>
  <c r="X1375" i="11" s="1"/>
  <c r="Z3996" i="11"/>
  <c r="AA3996" i="11" s="1"/>
  <c r="W1376" i="11" l="1"/>
  <c r="X1376" i="11" s="1"/>
  <c r="T1376" i="11"/>
  <c r="U1376" i="11" s="1"/>
  <c r="Z3997" i="11"/>
  <c r="AA3997" i="11" s="1"/>
  <c r="Z3998" i="11" l="1"/>
  <c r="AA3998" i="11" s="1"/>
  <c r="T1377" i="11"/>
  <c r="U1377" i="11" s="1"/>
  <c r="W1377" i="11"/>
  <c r="X1377" i="11" s="1"/>
  <c r="T1378" i="11" l="1"/>
  <c r="U1378" i="11" s="1"/>
  <c r="W1378" i="11"/>
  <c r="X1378" i="11" s="1"/>
  <c r="Z3999" i="11"/>
  <c r="AA3999" i="11" s="1"/>
  <c r="Z4000" i="11" l="1"/>
  <c r="AA4000" i="11" s="1"/>
  <c r="W1379" i="11"/>
  <c r="X1379" i="11" s="1"/>
  <c r="T1379" i="11"/>
  <c r="U1379" i="11" s="1"/>
  <c r="W1380" i="11" l="1"/>
  <c r="X1380" i="11" s="1"/>
  <c r="Z4001" i="11"/>
  <c r="AA4001" i="11" s="1"/>
  <c r="T1380" i="11"/>
  <c r="U1380" i="11" s="1"/>
  <c r="T1381" i="11" l="1"/>
  <c r="U1381" i="11" s="1"/>
  <c r="Z4002" i="11"/>
  <c r="AA4002" i="11" s="1"/>
  <c r="W1381" i="11"/>
  <c r="X1381" i="11" s="1"/>
  <c r="W1382" i="11" l="1"/>
  <c r="X1382" i="11" s="1"/>
  <c r="Z4003" i="11"/>
  <c r="AA4003" i="11" s="1"/>
  <c r="T1382" i="11"/>
  <c r="U1382" i="11" s="1"/>
  <c r="W1383" i="11" l="1"/>
  <c r="X1383" i="11" s="1"/>
  <c r="T1383" i="11"/>
  <c r="U1383" i="11" s="1"/>
  <c r="Z4004" i="11"/>
  <c r="AA4004" i="11" s="1"/>
  <c r="T1384" i="11" l="1"/>
  <c r="U1384" i="11" s="1"/>
  <c r="W1384" i="11"/>
  <c r="X1384" i="11" s="1"/>
  <c r="Z4005" i="11"/>
  <c r="AA4005" i="11" s="1"/>
  <c r="Z4006" i="11" l="1"/>
  <c r="AA4006" i="11" s="1"/>
  <c r="T1385" i="11"/>
  <c r="U1385" i="11" s="1"/>
  <c r="W1385" i="11"/>
  <c r="X1385" i="11" s="1"/>
  <c r="W1386" i="11" l="1"/>
  <c r="X1386" i="11" s="1"/>
  <c r="Z4007" i="11"/>
  <c r="AA4007" i="11" s="1"/>
  <c r="T1386" i="11"/>
  <c r="U1386" i="11" s="1"/>
  <c r="T1387" i="11" l="1"/>
  <c r="U1387" i="11" s="1"/>
  <c r="W1387" i="11"/>
  <c r="X1387" i="11" s="1"/>
  <c r="Z4008" i="11"/>
  <c r="AA4008" i="11" s="1"/>
  <c r="Z4009" i="11" l="1"/>
  <c r="AA4009" i="11" s="1"/>
  <c r="W1388" i="11"/>
  <c r="X1388" i="11" s="1"/>
  <c r="T1388" i="11"/>
  <c r="U1388" i="11" s="1"/>
  <c r="T1389" i="11" l="1"/>
  <c r="U1389" i="11" s="1"/>
  <c r="W1389" i="11"/>
  <c r="X1389" i="11" s="1"/>
  <c r="Z4010" i="11"/>
  <c r="AA4010" i="11" s="1"/>
  <c r="T1390" i="11" l="1"/>
  <c r="U1390" i="11" s="1"/>
  <c r="Z4011" i="11"/>
  <c r="AA4011" i="11" s="1"/>
  <c r="W1390" i="11"/>
  <c r="X1390" i="11" s="1"/>
  <c r="W1391" i="11" l="1"/>
  <c r="X1391" i="11" s="1"/>
  <c r="T1391" i="11"/>
  <c r="U1391" i="11" s="1"/>
  <c r="Z4012" i="11"/>
  <c r="AA4012" i="11" s="1"/>
  <c r="Z4013" i="11" l="1"/>
  <c r="AA4013" i="11" s="1"/>
  <c r="T1392" i="11"/>
  <c r="U1392" i="11" s="1"/>
  <c r="W1392" i="11"/>
  <c r="X1392" i="11" s="1"/>
  <c r="W1393" i="11" l="1"/>
  <c r="X1393" i="11" s="1"/>
  <c r="T1393" i="11"/>
  <c r="U1393" i="11" s="1"/>
  <c r="Z4014" i="11"/>
  <c r="AA4014" i="11" s="1"/>
  <c r="Z4015" i="11" l="1"/>
  <c r="AA4015" i="11" s="1"/>
  <c r="T1394" i="11"/>
  <c r="U1394" i="11" s="1"/>
  <c r="W1394" i="11"/>
  <c r="X1394" i="11" s="1"/>
  <c r="T1395" i="11" l="1"/>
  <c r="U1395" i="11" s="1"/>
  <c r="Z4016" i="11"/>
  <c r="AA4016" i="11" s="1"/>
  <c r="W1395" i="11"/>
  <c r="X1395" i="11" s="1"/>
  <c r="W1396" i="11" l="1"/>
  <c r="X1396" i="11" s="1"/>
  <c r="Z4017" i="11"/>
  <c r="AA4017" i="11" s="1"/>
  <c r="T1396" i="11"/>
  <c r="U1396" i="11" s="1"/>
  <c r="T1397" i="11" l="1"/>
  <c r="U1397" i="11" s="1"/>
  <c r="Z4018" i="11"/>
  <c r="AA4018" i="11" s="1"/>
  <c r="W1397" i="11"/>
  <c r="X1397" i="11" s="1"/>
  <c r="Z4019" i="11" l="1"/>
  <c r="AA4019" i="11" s="1"/>
  <c r="T1398" i="11"/>
  <c r="U1398" i="11" s="1"/>
  <c r="W1398" i="11"/>
  <c r="X1398" i="11" s="1"/>
  <c r="W1399" i="11" l="1"/>
  <c r="X1399" i="11" s="1"/>
  <c r="T1399" i="11"/>
  <c r="U1399" i="11" s="1"/>
  <c r="Z4020" i="11"/>
  <c r="AA4020" i="11" s="1"/>
  <c r="Z4021" i="11" l="1"/>
  <c r="AA4021" i="11" s="1"/>
  <c r="T1400" i="11"/>
  <c r="U1400" i="11" s="1"/>
  <c r="W1400" i="11"/>
  <c r="X1400" i="11" s="1"/>
  <c r="T1401" i="11" l="1"/>
  <c r="U1401" i="11" s="1"/>
  <c r="W1401" i="11"/>
  <c r="X1401" i="11" s="1"/>
  <c r="Z4022" i="11"/>
  <c r="AA4022" i="11" s="1"/>
  <c r="W1402" i="11" l="1"/>
  <c r="X1402" i="11" s="1"/>
  <c r="Z4023" i="11"/>
  <c r="AA4023" i="11" s="1"/>
  <c r="T1402" i="11"/>
  <c r="U1402" i="11" s="1"/>
  <c r="W1403" i="11" l="1"/>
  <c r="X1403" i="11" s="1"/>
  <c r="T1403" i="11"/>
  <c r="U1403" i="11" s="1"/>
  <c r="Z4024" i="11"/>
  <c r="AA4024" i="11" s="1"/>
  <c r="T1404" i="11" l="1"/>
  <c r="U1404" i="11" s="1"/>
  <c r="Z4025" i="11"/>
  <c r="AA4025" i="11" s="1"/>
  <c r="W1404" i="11"/>
  <c r="X1404" i="11" s="1"/>
  <c r="W1405" i="11" l="1"/>
  <c r="X1405" i="11" s="1"/>
  <c r="Z4026" i="11"/>
  <c r="AA4026" i="11" s="1"/>
  <c r="T1405" i="11"/>
  <c r="U1405" i="11" s="1"/>
  <c r="T1406" i="11" l="1"/>
  <c r="U1406" i="11" s="1"/>
  <c r="W1406" i="11"/>
  <c r="X1406" i="11" s="1"/>
  <c r="Z4027" i="11"/>
  <c r="AA4027" i="11" s="1"/>
  <c r="W1407" i="11" l="1"/>
  <c r="X1407" i="11" s="1"/>
  <c r="T1407" i="11"/>
  <c r="U1407" i="11" s="1"/>
  <c r="Z4028" i="11"/>
  <c r="AA4028" i="11" s="1"/>
  <c r="Z4029" i="11" l="1"/>
  <c r="AA4029" i="11" s="1"/>
  <c r="T1408" i="11"/>
  <c r="U1408" i="11" s="1"/>
  <c r="W1408" i="11"/>
  <c r="X1408" i="11" s="1"/>
  <c r="W1409" i="11" l="1"/>
  <c r="X1409" i="11" s="1"/>
  <c r="Z4030" i="11"/>
  <c r="AA4030" i="11" s="1"/>
  <c r="T1409" i="11"/>
  <c r="U1409" i="11" s="1"/>
  <c r="T1410" i="11" l="1"/>
  <c r="U1410" i="11" s="1"/>
  <c r="Z4031" i="11"/>
  <c r="AA4031" i="11" s="1"/>
  <c r="W1410" i="11"/>
  <c r="X1410" i="11" s="1"/>
  <c r="W1411" i="11" l="1"/>
  <c r="X1411" i="11" s="1"/>
  <c r="Z4032" i="11"/>
  <c r="AA4032" i="11" s="1"/>
  <c r="T1411" i="11"/>
  <c r="U1411" i="11" s="1"/>
  <c r="Z4033" i="11" l="1"/>
  <c r="AA4033" i="11" s="1"/>
  <c r="W1412" i="11"/>
  <c r="X1412" i="11" s="1"/>
  <c r="T1412" i="11"/>
  <c r="U1412" i="11" s="1"/>
  <c r="T1413" i="11" l="1"/>
  <c r="U1413" i="11" s="1"/>
  <c r="W1413" i="11"/>
  <c r="X1413" i="11" s="1"/>
  <c r="Z4034" i="11"/>
  <c r="AA4034" i="11" s="1"/>
  <c r="Z4035" i="11" l="1"/>
  <c r="AA4035" i="11" s="1"/>
  <c r="W1414" i="11"/>
  <c r="X1414" i="11" s="1"/>
  <c r="T1414" i="11"/>
  <c r="U1414" i="11" s="1"/>
  <c r="T1415" i="11" l="1"/>
  <c r="U1415" i="11" s="1"/>
  <c r="W1415" i="11"/>
  <c r="X1415" i="11" s="1"/>
  <c r="Z4036" i="11"/>
  <c r="AA4036" i="11" s="1"/>
  <c r="W1416" i="11" l="1"/>
  <c r="X1416" i="11" s="1"/>
  <c r="Z4037" i="11"/>
  <c r="AA4037" i="11" s="1"/>
  <c r="T1416" i="11"/>
  <c r="U1416" i="11" s="1"/>
  <c r="T1417" i="11" l="1"/>
  <c r="U1417" i="11" s="1"/>
  <c r="W1417" i="11"/>
  <c r="X1417" i="11" s="1"/>
  <c r="Z4038" i="11"/>
  <c r="AA4038" i="11" s="1"/>
  <c r="Z4039" i="11" l="1"/>
  <c r="AA4039" i="11" s="1"/>
  <c r="W1418" i="11"/>
  <c r="X1418" i="11" s="1"/>
  <c r="T1418" i="11"/>
  <c r="U1418" i="11" s="1"/>
  <c r="T1419" i="11" l="1"/>
  <c r="U1419" i="11" s="1"/>
  <c r="Z4040" i="11"/>
  <c r="AA4040" i="11" s="1"/>
  <c r="W1419" i="11"/>
  <c r="X1419" i="11" s="1"/>
  <c r="W1420" i="11" l="1"/>
  <c r="X1420" i="11" s="1"/>
  <c r="Z4041" i="11"/>
  <c r="AA4041" i="11" s="1"/>
  <c r="T1420" i="11"/>
  <c r="U1420" i="11" s="1"/>
  <c r="Z4042" i="11" l="1"/>
  <c r="AA4042" i="11" s="1"/>
  <c r="T1421" i="11"/>
  <c r="U1421" i="11" s="1"/>
  <c r="W1421" i="11"/>
  <c r="X1421" i="11" s="1"/>
  <c r="T1422" i="11" l="1"/>
  <c r="U1422" i="11" s="1"/>
  <c r="Z4043" i="11"/>
  <c r="AA4043" i="11" s="1"/>
  <c r="W1422" i="11"/>
  <c r="X1422" i="11" s="1"/>
  <c r="Z4044" i="11" l="1"/>
  <c r="AA4044" i="11" s="1"/>
  <c r="W1423" i="11"/>
  <c r="X1423" i="11" s="1"/>
  <c r="T1423" i="11"/>
  <c r="U1423" i="11" s="1"/>
  <c r="W1424" i="11" l="1"/>
  <c r="X1424" i="11" s="1"/>
  <c r="T1424" i="11"/>
  <c r="U1424" i="11" s="1"/>
  <c r="Z4045" i="11"/>
  <c r="AA4045" i="11" s="1"/>
  <c r="Z4046" i="11" l="1"/>
  <c r="AA4046" i="11" s="1"/>
  <c r="T1425" i="11"/>
  <c r="U1425" i="11" s="1"/>
  <c r="W1425" i="11"/>
  <c r="X1425" i="11" s="1"/>
  <c r="T1426" i="11" l="1"/>
  <c r="U1426" i="11" s="1"/>
  <c r="Z4047" i="11"/>
  <c r="AA4047" i="11" s="1"/>
  <c r="W1426" i="11"/>
  <c r="X1426" i="11" s="1"/>
  <c r="Z4048" i="11" l="1"/>
  <c r="AA4048" i="11" s="1"/>
  <c r="T1427" i="11"/>
  <c r="U1427" i="11" s="1"/>
  <c r="W1427" i="11"/>
  <c r="X1427" i="11" s="1"/>
  <c r="W1428" i="11" l="1"/>
  <c r="X1428" i="11" s="1"/>
  <c r="T1428" i="11"/>
  <c r="U1428" i="11" s="1"/>
  <c r="Z4049" i="11"/>
  <c r="AA4049" i="11" s="1"/>
  <c r="T1429" i="11" l="1"/>
  <c r="U1429" i="11" s="1"/>
  <c r="Z4050" i="11"/>
  <c r="AA4050" i="11" s="1"/>
  <c r="W1429" i="11"/>
  <c r="X1429" i="11" s="1"/>
  <c r="W1430" i="11" l="1"/>
  <c r="X1430" i="11" s="1"/>
  <c r="Z4051" i="11"/>
  <c r="AA4051" i="11" s="1"/>
  <c r="T1430" i="11"/>
  <c r="U1430" i="11" s="1"/>
  <c r="Z4052" i="11" l="1"/>
  <c r="AA4052" i="11" s="1"/>
  <c r="T1431" i="11"/>
  <c r="U1431" i="11" s="1"/>
  <c r="W1431" i="11"/>
  <c r="X1431" i="11" s="1"/>
  <c r="Z4053" i="11" l="1"/>
  <c r="AA4053" i="11" s="1"/>
  <c r="T1432" i="11"/>
  <c r="U1432" i="11" s="1"/>
  <c r="W1432" i="11"/>
  <c r="X1432" i="11" s="1"/>
  <c r="W1433" i="11" l="1"/>
  <c r="X1433" i="11" s="1"/>
  <c r="T1433" i="11"/>
  <c r="U1433" i="11" s="1"/>
  <c r="Z4054" i="11"/>
  <c r="AA4054" i="11" s="1"/>
  <c r="Z4055" i="11" l="1"/>
  <c r="AA4055" i="11" s="1"/>
  <c r="T1434" i="11"/>
  <c r="U1434" i="11" s="1"/>
  <c r="W1434" i="11"/>
  <c r="X1434" i="11" s="1"/>
  <c r="W1435" i="11" l="1"/>
  <c r="X1435" i="11" s="1"/>
  <c r="T1435" i="11"/>
  <c r="U1435" i="11" s="1"/>
  <c r="Z4056" i="11"/>
  <c r="AA4056" i="11" s="1"/>
  <c r="Z4057" i="11" l="1"/>
  <c r="AA4057" i="11" s="1"/>
  <c r="T1436" i="11"/>
  <c r="U1436" i="11" s="1"/>
  <c r="W1436" i="11"/>
  <c r="X1436" i="11" s="1"/>
  <c r="W1437" i="11" l="1"/>
  <c r="X1437" i="11" s="1"/>
  <c r="Z4058" i="11"/>
  <c r="AA4058" i="11" s="1"/>
  <c r="T1437" i="11"/>
  <c r="U1437" i="11" s="1"/>
  <c r="Z4059" i="11" l="1"/>
  <c r="AA4059" i="11" s="1"/>
  <c r="W1438" i="11"/>
  <c r="X1438" i="11" s="1"/>
  <c r="T1438" i="11"/>
  <c r="U1438" i="11" s="1"/>
  <c r="W1439" i="11" l="1"/>
  <c r="X1439" i="11" s="1"/>
  <c r="Z4060" i="11"/>
  <c r="AA4060" i="11" s="1"/>
  <c r="T1439" i="11"/>
  <c r="U1439" i="11" s="1"/>
  <c r="T1440" i="11" l="1"/>
  <c r="U1440" i="11" s="1"/>
  <c r="W1440" i="11"/>
  <c r="X1440" i="11" s="1"/>
  <c r="Z4061" i="11"/>
  <c r="AA4061" i="11" s="1"/>
  <c r="W1441" i="11" l="1"/>
  <c r="X1441" i="11" s="1"/>
  <c r="T1441" i="11"/>
  <c r="U1441" i="11" s="1"/>
  <c r="Z4062" i="11"/>
  <c r="AA4062" i="11" s="1"/>
  <c r="Z4063" i="11" l="1"/>
  <c r="AA4063" i="11" s="1"/>
  <c r="T1442" i="11"/>
  <c r="U1442" i="11" s="1"/>
  <c r="W1442" i="11"/>
  <c r="X1442" i="11" s="1"/>
  <c r="W1443" i="11" l="1"/>
  <c r="X1443" i="11" s="1"/>
  <c r="T1443" i="11"/>
  <c r="U1443" i="11" s="1"/>
  <c r="Z4064" i="11"/>
  <c r="AA4064" i="11" s="1"/>
  <c r="Z4065" i="11" l="1"/>
  <c r="AA4065" i="11" s="1"/>
  <c r="T1444" i="11"/>
  <c r="U1444" i="11" s="1"/>
  <c r="W1444" i="11"/>
  <c r="X1444" i="11" s="1"/>
  <c r="T1445" i="11" l="1"/>
  <c r="U1445" i="11" s="1"/>
  <c r="W1445" i="11"/>
  <c r="X1445" i="11" s="1"/>
  <c r="Z4066" i="11"/>
  <c r="AA4066" i="11" s="1"/>
  <c r="Z4067" i="11" l="1"/>
  <c r="AA4067" i="11" s="1"/>
  <c r="W1446" i="11"/>
  <c r="X1446" i="11" s="1"/>
  <c r="T1446" i="11"/>
  <c r="U1446" i="11" s="1"/>
  <c r="T1447" i="11" l="1"/>
  <c r="U1447" i="11" s="1"/>
  <c r="W1447" i="11"/>
  <c r="X1447" i="11" s="1"/>
  <c r="Z4068" i="11"/>
  <c r="AA4068" i="11" s="1"/>
  <c r="Z4069" i="11" l="1"/>
  <c r="AA4069" i="11" s="1"/>
  <c r="W1448" i="11"/>
  <c r="X1448" i="11" s="1"/>
  <c r="T1448" i="11"/>
  <c r="U1448" i="11" s="1"/>
  <c r="T1449" i="11" l="1"/>
  <c r="U1449" i="11" s="1"/>
  <c r="Z4070" i="11"/>
  <c r="AA4070" i="11" s="1"/>
  <c r="W1449" i="11"/>
  <c r="X1449" i="11" s="1"/>
  <c r="W1450" i="11" l="1"/>
  <c r="X1450" i="11" s="1"/>
  <c r="Z4071" i="11"/>
  <c r="AA4071" i="11" s="1"/>
  <c r="T1450" i="11"/>
  <c r="U1450" i="11" s="1"/>
  <c r="T1451" i="11" l="1"/>
  <c r="U1451" i="11" s="1"/>
  <c r="Z4072" i="11"/>
  <c r="AA4072" i="11" s="1"/>
  <c r="W1451" i="11"/>
  <c r="X1451" i="11" s="1"/>
  <c r="W1452" i="11" l="1"/>
  <c r="X1452" i="11" s="1"/>
  <c r="Z4073" i="11"/>
  <c r="AA4073" i="11" s="1"/>
  <c r="T1452" i="11"/>
  <c r="U1452" i="11" s="1"/>
  <c r="T1453" i="11" l="1"/>
  <c r="U1453" i="11" s="1"/>
  <c r="Z4074" i="11"/>
  <c r="AA4074" i="11" s="1"/>
  <c r="W1453" i="11"/>
  <c r="X1453" i="11" s="1"/>
  <c r="W1454" i="11" l="1"/>
  <c r="X1454" i="11" s="1"/>
  <c r="Z4075" i="11"/>
  <c r="AA4075" i="11" s="1"/>
  <c r="T1454" i="11"/>
  <c r="U1454" i="11" s="1"/>
  <c r="Z4076" i="11" l="1"/>
  <c r="AA4076" i="11" s="1"/>
  <c r="W1455" i="11"/>
  <c r="X1455" i="11" s="1"/>
  <c r="T1455" i="11"/>
  <c r="U1455" i="11" s="1"/>
  <c r="T1456" i="11" l="1"/>
  <c r="U1456" i="11" s="1"/>
  <c r="W1456" i="11"/>
  <c r="X1456" i="11" s="1"/>
  <c r="Z4077" i="11"/>
  <c r="AA4077" i="11" s="1"/>
  <c r="Z4078" i="11" l="1"/>
  <c r="AA4078" i="11" s="1"/>
  <c r="W1457" i="11"/>
  <c r="X1457" i="11" s="1"/>
  <c r="T1457" i="11"/>
  <c r="U1457" i="11" s="1"/>
  <c r="W1458" i="11" l="1"/>
  <c r="X1458" i="11" s="1"/>
  <c r="T1458" i="11"/>
  <c r="U1458" i="11" s="1"/>
  <c r="Z4079" i="11"/>
  <c r="AA4079" i="11" s="1"/>
  <c r="Z4080" i="11" l="1"/>
  <c r="AA4080" i="11" s="1"/>
  <c r="W1459" i="11"/>
  <c r="X1459" i="11" s="1"/>
  <c r="T1459" i="11"/>
  <c r="U1459" i="11" s="1"/>
  <c r="W1460" i="11" l="1"/>
  <c r="X1460" i="11" s="1"/>
  <c r="Z4081" i="11"/>
  <c r="AA4081" i="11" s="1"/>
  <c r="T1460" i="11"/>
  <c r="U1460" i="11" s="1"/>
  <c r="Z4082" i="11" l="1"/>
  <c r="AA4082" i="11" s="1"/>
  <c r="W1461" i="11"/>
  <c r="X1461" i="11" s="1"/>
  <c r="T1461" i="11"/>
  <c r="U1461" i="11" s="1"/>
  <c r="W1462" i="11" l="1"/>
  <c r="X1462" i="11" s="1"/>
  <c r="Z4083" i="11"/>
  <c r="AA4083" i="11" s="1"/>
  <c r="T1462" i="11"/>
  <c r="U1462" i="11" s="1"/>
  <c r="Z4084" i="11" l="1"/>
  <c r="AA4084" i="11" s="1"/>
  <c r="W1463" i="11"/>
  <c r="X1463" i="11" s="1"/>
  <c r="T1463" i="11"/>
  <c r="U1463" i="11" s="1"/>
  <c r="T1464" i="11" l="1"/>
  <c r="U1464" i="11" s="1"/>
  <c r="W1464" i="11"/>
  <c r="X1464" i="11" s="1"/>
  <c r="Z4085" i="11"/>
  <c r="AA4085" i="11" s="1"/>
  <c r="Z4086" i="11" l="1"/>
  <c r="AA4086" i="11" s="1"/>
  <c r="W1465" i="11"/>
  <c r="X1465" i="11" s="1"/>
  <c r="T1465" i="11"/>
  <c r="U1465" i="11" s="1"/>
  <c r="T1466" i="11" l="1"/>
  <c r="U1466" i="11" s="1"/>
  <c r="W1466" i="11"/>
  <c r="X1466" i="11" s="1"/>
  <c r="Z4087" i="11"/>
  <c r="AA4087" i="11" s="1"/>
  <c r="T1467" i="11" l="1"/>
  <c r="U1467" i="11" s="1"/>
  <c r="Z4088" i="11"/>
  <c r="AA4088" i="11" s="1"/>
  <c r="W1467" i="11"/>
  <c r="X1467" i="11" s="1"/>
  <c r="W1468" i="11" l="1"/>
  <c r="X1468" i="11" s="1"/>
  <c r="Z4089" i="11"/>
  <c r="AA4089" i="11" s="1"/>
  <c r="T1468" i="11"/>
  <c r="U1468" i="11" s="1"/>
  <c r="T1469" i="11" l="1"/>
  <c r="U1469" i="11" s="1"/>
  <c r="Z4090" i="11"/>
  <c r="AA4090" i="11" s="1"/>
  <c r="W1469" i="11"/>
  <c r="X1469" i="11" s="1"/>
  <c r="T1470" i="11" l="1"/>
  <c r="U1470" i="11" s="1"/>
  <c r="W1470" i="11"/>
  <c r="X1470" i="11" s="1"/>
  <c r="Z4091" i="11"/>
  <c r="AA4091" i="11" s="1"/>
  <c r="Z4092" i="11" l="1"/>
  <c r="AA4092" i="11" s="1"/>
  <c r="W1471" i="11"/>
  <c r="X1471" i="11" s="1"/>
  <c r="T1471" i="11"/>
  <c r="U1471" i="11" s="1"/>
  <c r="T1472" i="11" l="1"/>
  <c r="U1472" i="11" s="1"/>
  <c r="Z4093" i="11"/>
  <c r="AA4093" i="11" s="1"/>
  <c r="W1472" i="11"/>
  <c r="X1472" i="11" s="1"/>
  <c r="W1473" i="11" l="1"/>
  <c r="X1473" i="11" s="1"/>
  <c r="Z4094" i="11"/>
  <c r="AA4094" i="11" s="1"/>
  <c r="T1473" i="11"/>
  <c r="U1473" i="11" s="1"/>
  <c r="Z4095" i="11" l="1"/>
  <c r="AA4095" i="11" s="1"/>
  <c r="W1474" i="11"/>
  <c r="X1474" i="11" s="1"/>
  <c r="T1474" i="11"/>
  <c r="U1474" i="11" s="1"/>
  <c r="T1475" i="11" l="1"/>
  <c r="U1475" i="11" s="1"/>
  <c r="W1475" i="11"/>
  <c r="X1475" i="11" s="1"/>
  <c r="Z4096" i="11"/>
  <c r="AA4096" i="11" s="1"/>
  <c r="Z4097" i="11" l="1"/>
  <c r="AA4097" i="11" s="1"/>
  <c r="W1476" i="11"/>
  <c r="X1476" i="11" s="1"/>
  <c r="T1476" i="11"/>
  <c r="U1476" i="11" s="1"/>
  <c r="W1477" i="11" l="1"/>
  <c r="X1477" i="11" s="1"/>
  <c r="Z4098" i="11"/>
  <c r="AA4098" i="11" s="1"/>
  <c r="T1477" i="11"/>
  <c r="U1477" i="11" s="1"/>
  <c r="T1478" i="11" l="1"/>
  <c r="U1478" i="11" s="1"/>
  <c r="Z4099" i="11"/>
  <c r="AA4099" i="11" s="1"/>
  <c r="W1478" i="11"/>
  <c r="X1478" i="11" s="1"/>
  <c r="W1479" i="11" l="1"/>
  <c r="X1479" i="11" s="1"/>
  <c r="Z4100" i="11"/>
  <c r="AA4100" i="11" s="1"/>
  <c r="T1479" i="11"/>
  <c r="U1479" i="11" s="1"/>
  <c r="T1480" i="11" l="1"/>
  <c r="U1480" i="11" s="1"/>
  <c r="Z4101" i="11"/>
  <c r="AA4101" i="11" s="1"/>
  <c r="W1480" i="11"/>
  <c r="X1480" i="11" s="1"/>
  <c r="Z4102" i="11" l="1"/>
  <c r="AA4102" i="11" s="1"/>
  <c r="W1481" i="11"/>
  <c r="X1481" i="11" s="1"/>
  <c r="T1481" i="11"/>
  <c r="U1481" i="11" s="1"/>
  <c r="W1482" i="11" l="1"/>
  <c r="X1482" i="11" s="1"/>
  <c r="Z4103" i="11"/>
  <c r="AA4103" i="11" s="1"/>
  <c r="T1482" i="11"/>
  <c r="U1482" i="11" s="1"/>
  <c r="T1483" i="11" l="1"/>
  <c r="U1483" i="11" s="1"/>
  <c r="Z4104" i="11"/>
  <c r="AA4104" i="11" s="1"/>
  <c r="W1483" i="11"/>
  <c r="X1483" i="11" s="1"/>
  <c r="W1484" i="11" l="1"/>
  <c r="X1484" i="11" s="1"/>
  <c r="Z4105" i="11"/>
  <c r="AA4105" i="11" s="1"/>
  <c r="T1484" i="11"/>
  <c r="U1484" i="11" s="1"/>
  <c r="W1485" i="11" l="1"/>
  <c r="X1485" i="11" s="1"/>
  <c r="T1485" i="11"/>
  <c r="U1485" i="11" s="1"/>
  <c r="Z4106" i="11"/>
  <c r="AA4106" i="11" s="1"/>
  <c r="T1486" i="11" l="1"/>
  <c r="U1486" i="11" s="1"/>
  <c r="W1486" i="11"/>
  <c r="X1486" i="11" s="1"/>
  <c r="Z4107" i="11"/>
  <c r="AA4107" i="11" s="1"/>
  <c r="Z4108" i="11" l="1"/>
  <c r="AA4108" i="11" s="1"/>
  <c r="W1487" i="11"/>
  <c r="X1487" i="11" s="1"/>
  <c r="T1487" i="11"/>
  <c r="U1487" i="11" s="1"/>
  <c r="W1488" i="11" l="1"/>
  <c r="X1488" i="11" s="1"/>
  <c r="Z4109" i="11"/>
  <c r="AA4109" i="11" s="1"/>
  <c r="T1488" i="11"/>
  <c r="U1488" i="11" s="1"/>
  <c r="T1489" i="11" l="1"/>
  <c r="U1489" i="11" s="1"/>
  <c r="Z4110" i="11"/>
  <c r="AA4110" i="11" s="1"/>
  <c r="W1489" i="11"/>
  <c r="X1489" i="11" s="1"/>
  <c r="T1490" i="11" l="1"/>
  <c r="U1490" i="11" s="1"/>
  <c r="W1490" i="11"/>
  <c r="X1490" i="11" s="1"/>
  <c r="Z4111" i="11"/>
  <c r="AA4111" i="11" s="1"/>
  <c r="T1491" i="11" l="1"/>
  <c r="U1491" i="11" s="1"/>
  <c r="Z4112" i="11"/>
  <c r="AA4112" i="11" s="1"/>
  <c r="W1491" i="11"/>
  <c r="X1491" i="11" s="1"/>
  <c r="Z4113" i="11" l="1"/>
  <c r="AA4113" i="11" s="1"/>
  <c r="W1492" i="11"/>
  <c r="X1492" i="11" s="1"/>
  <c r="T1492" i="11"/>
  <c r="U1492" i="11" s="1"/>
  <c r="W1493" i="11" l="1"/>
  <c r="X1493" i="11" s="1"/>
  <c r="T1493" i="11"/>
  <c r="U1493" i="11" s="1"/>
  <c r="Z4114" i="11"/>
  <c r="AA4114" i="11" s="1"/>
  <c r="Z4115" i="11" l="1"/>
  <c r="AA4115" i="11" s="1"/>
  <c r="T1494" i="11"/>
  <c r="U1494" i="11" s="1"/>
  <c r="W1494" i="11"/>
  <c r="X1494" i="11" s="1"/>
  <c r="T1495" i="11" l="1"/>
  <c r="U1495" i="11" s="1"/>
  <c r="Z4116" i="11"/>
  <c r="AA4116" i="11" s="1"/>
  <c r="W1495" i="11"/>
  <c r="X1495" i="11" s="1"/>
  <c r="W1496" i="11" l="1"/>
  <c r="X1496" i="11" s="1"/>
  <c r="Z4117" i="11"/>
  <c r="AA4117" i="11" s="1"/>
  <c r="T1496" i="11"/>
  <c r="U1496" i="11" s="1"/>
  <c r="Z4118" i="11" l="1"/>
  <c r="AA4118" i="11" s="1"/>
  <c r="T1497" i="11"/>
  <c r="U1497" i="11" s="1"/>
  <c r="W1497" i="11"/>
  <c r="X1497" i="11" s="1"/>
  <c r="W1498" i="11" l="1"/>
  <c r="X1498" i="11" s="1"/>
  <c r="T1498" i="11"/>
  <c r="U1498" i="11" s="1"/>
  <c r="Z4119" i="11"/>
  <c r="AA4119" i="11" s="1"/>
  <c r="Z4120" i="11" l="1"/>
  <c r="AA4120" i="11" s="1"/>
  <c r="T1499" i="11"/>
  <c r="U1499" i="11" s="1"/>
  <c r="W1499" i="11"/>
  <c r="X1499" i="11" s="1"/>
  <c r="W1500" i="11" l="1"/>
  <c r="X1500" i="11" s="1"/>
  <c r="T1500" i="11"/>
  <c r="U1500" i="11" s="1"/>
  <c r="Z4121" i="11"/>
  <c r="AA4121" i="11" s="1"/>
  <c r="Z4122" i="11" l="1"/>
  <c r="AA4122" i="11" s="1"/>
  <c r="T1501" i="11"/>
  <c r="U1501" i="11" s="1"/>
  <c r="W1501" i="11"/>
  <c r="X1501" i="11" s="1"/>
  <c r="T1502" i="11" l="1"/>
  <c r="U1502" i="11" s="1"/>
  <c r="Z4123" i="11"/>
  <c r="AA4123" i="11" s="1"/>
  <c r="W1502" i="11"/>
  <c r="X1502" i="11" s="1"/>
  <c r="Z4124" i="11" l="1"/>
  <c r="AA4124" i="11" s="1"/>
  <c r="W1503" i="11"/>
  <c r="X1503" i="11" s="1"/>
  <c r="T1503" i="11"/>
  <c r="U1503" i="11" s="1"/>
  <c r="T1504" i="11" l="1"/>
  <c r="U1504" i="11" s="1"/>
  <c r="W1504" i="11"/>
  <c r="X1504" i="11" s="1"/>
  <c r="Z4125" i="11"/>
  <c r="AA4125" i="11" s="1"/>
  <c r="Z4126" i="11" l="1"/>
  <c r="AA4126" i="11" s="1"/>
  <c r="W1505" i="11"/>
  <c r="X1505" i="11" s="1"/>
  <c r="T1505" i="11"/>
  <c r="U1505" i="11" s="1"/>
  <c r="T1506" i="11" l="1"/>
  <c r="U1506" i="11" s="1"/>
  <c r="W1506" i="11"/>
  <c r="X1506" i="11" s="1"/>
  <c r="Z4127" i="11"/>
  <c r="AA4127" i="11" s="1"/>
  <c r="Z4128" i="11" l="1"/>
  <c r="AA4128" i="11" s="1"/>
  <c r="W1507" i="11"/>
  <c r="X1507" i="11" s="1"/>
  <c r="T1507" i="11"/>
  <c r="U1507" i="11" s="1"/>
  <c r="T1508" i="11" l="1"/>
  <c r="U1508" i="11" s="1"/>
  <c r="W1508" i="11"/>
  <c r="X1508" i="11" s="1"/>
  <c r="Z4129" i="11"/>
  <c r="AA4129" i="11" s="1"/>
  <c r="W1509" i="11" l="1"/>
  <c r="X1509" i="11" s="1"/>
  <c r="Z4130" i="11"/>
  <c r="AA4130" i="11" s="1"/>
  <c r="T1509" i="11"/>
  <c r="U1509" i="11" s="1"/>
  <c r="T1510" i="11" l="1"/>
  <c r="U1510" i="11" s="1"/>
  <c r="Z4131" i="11"/>
  <c r="AA4131" i="11" s="1"/>
  <c r="W1510" i="11"/>
  <c r="X1510" i="11" s="1"/>
  <c r="W1511" i="11" l="1"/>
  <c r="X1511" i="11" s="1"/>
  <c r="Z4132" i="11"/>
  <c r="AA4132" i="11" s="1"/>
  <c r="T1511" i="11"/>
  <c r="U1511" i="11" s="1"/>
  <c r="T1512" i="11" l="1"/>
  <c r="U1512" i="11" s="1"/>
  <c r="Z4133" i="11"/>
  <c r="AA4133" i="11" s="1"/>
  <c r="W1512" i="11"/>
  <c r="X1512" i="11" s="1"/>
  <c r="Z4134" i="11" l="1"/>
  <c r="AA4134" i="11" s="1"/>
  <c r="W1513" i="11"/>
  <c r="X1513" i="11" s="1"/>
  <c r="T1513" i="11"/>
  <c r="U1513" i="11" s="1"/>
  <c r="T1514" i="11" l="1"/>
  <c r="U1514" i="11" s="1"/>
  <c r="W1514" i="11"/>
  <c r="X1514" i="11" s="1"/>
  <c r="Z4135" i="11"/>
  <c r="AA4135" i="11" s="1"/>
  <c r="Z4136" i="11" l="1"/>
  <c r="AA4136" i="11" s="1"/>
  <c r="W1515" i="11"/>
  <c r="X1515" i="11" s="1"/>
  <c r="T1515" i="11"/>
  <c r="U1515" i="11" s="1"/>
  <c r="W1516" i="11" l="1"/>
  <c r="X1516" i="11" s="1"/>
  <c r="T1516" i="11"/>
  <c r="U1516" i="11" s="1"/>
  <c r="Z4137" i="11"/>
  <c r="AA4137" i="11" s="1"/>
  <c r="W1517" i="11" l="1"/>
  <c r="X1517" i="11" s="1"/>
  <c r="Z4138" i="11"/>
  <c r="AA4138" i="11" s="1"/>
  <c r="T1517" i="11"/>
  <c r="U1517" i="11" s="1"/>
  <c r="T1518" i="11" l="1"/>
  <c r="U1518" i="11" s="1"/>
  <c r="Z4139" i="11"/>
  <c r="AA4139" i="11" s="1"/>
  <c r="W1518" i="11"/>
  <c r="X1518" i="11" s="1"/>
  <c r="Z4140" i="11" l="1"/>
  <c r="AA4140" i="11" s="1"/>
  <c r="W1519" i="11"/>
  <c r="X1519" i="11" s="1"/>
  <c r="T1519" i="11"/>
  <c r="U1519" i="11" s="1"/>
  <c r="T1520" i="11" l="1"/>
  <c r="U1520" i="11" s="1"/>
  <c r="W1520" i="11"/>
  <c r="X1520" i="11" s="1"/>
  <c r="Z4141" i="11"/>
  <c r="AA4141" i="11" s="1"/>
  <c r="Z4142" i="11" l="1"/>
  <c r="AA4142" i="11" s="1"/>
  <c r="T1521" i="11"/>
  <c r="U1521" i="11" s="1"/>
  <c r="W1521" i="11"/>
  <c r="X1521" i="11" s="1"/>
  <c r="T1522" i="11" l="1"/>
  <c r="U1522" i="11" s="1"/>
  <c r="Z4143" i="11"/>
  <c r="AA4143" i="11" s="1"/>
  <c r="W1522" i="11"/>
  <c r="X1522" i="11" s="1"/>
  <c r="W1523" i="11" l="1"/>
  <c r="X1523" i="11" s="1"/>
  <c r="Z4144" i="11"/>
  <c r="AA4144" i="11" s="1"/>
  <c r="T1523" i="11"/>
  <c r="U1523" i="11" s="1"/>
  <c r="T1524" i="11" l="1"/>
  <c r="U1524" i="11" s="1"/>
  <c r="Z4145" i="11"/>
  <c r="AA4145" i="11" s="1"/>
  <c r="W1524" i="11"/>
  <c r="X1524" i="11" s="1"/>
  <c r="Z4146" i="11" l="1"/>
  <c r="AA4146" i="11" s="1"/>
  <c r="T1525" i="11"/>
  <c r="U1525" i="11" s="1"/>
  <c r="W1525" i="11"/>
  <c r="X1525" i="11" s="1"/>
  <c r="T1526" i="11" l="1"/>
  <c r="U1526" i="11" s="1"/>
  <c r="Z4147" i="11"/>
  <c r="AA4147" i="11" s="1"/>
  <c r="W1526" i="11"/>
  <c r="X1526" i="11" s="1"/>
  <c r="W1527" i="11" l="1"/>
  <c r="X1527" i="11" s="1"/>
  <c r="Z4148" i="11"/>
  <c r="AA4148" i="11" s="1"/>
  <c r="T1527" i="11"/>
  <c r="U1527" i="11" s="1"/>
  <c r="T1528" i="11" l="1"/>
  <c r="U1528" i="11" s="1"/>
  <c r="Z4149" i="11"/>
  <c r="AA4149" i="11" s="1"/>
  <c r="W1528" i="11"/>
  <c r="X1528" i="11" s="1"/>
  <c r="W1529" i="11" l="1"/>
  <c r="X1529" i="11" s="1"/>
  <c r="Z4150" i="11"/>
  <c r="AA4150" i="11" s="1"/>
  <c r="T1529" i="11"/>
  <c r="U1529" i="11" s="1"/>
  <c r="T1530" i="11" l="1"/>
  <c r="U1530" i="11" s="1"/>
  <c r="Z4151" i="11"/>
  <c r="AA4151" i="11" s="1"/>
  <c r="W1530" i="11"/>
  <c r="X1530" i="11" s="1"/>
  <c r="Z4152" i="11" l="1"/>
  <c r="AA4152" i="11" s="1"/>
  <c r="T1531" i="11"/>
  <c r="U1531" i="11" s="1"/>
  <c r="W1531" i="11"/>
  <c r="X1531" i="11" s="1"/>
  <c r="T1532" i="11" l="1"/>
  <c r="U1532" i="11" s="1"/>
  <c r="Z4153" i="11"/>
  <c r="AA4153" i="11" s="1"/>
  <c r="W1532" i="11"/>
  <c r="X1532" i="11" s="1"/>
  <c r="W1533" i="11" l="1"/>
  <c r="X1533" i="11" s="1"/>
  <c r="Z4154" i="11"/>
  <c r="AA4154" i="11" s="1"/>
  <c r="T1533" i="11"/>
  <c r="U1533" i="11" s="1"/>
  <c r="T1534" i="11" l="1"/>
  <c r="U1534" i="11" s="1"/>
  <c r="Z4155" i="11"/>
  <c r="AA4155" i="11" s="1"/>
  <c r="W1534" i="11"/>
  <c r="X1534" i="11" s="1"/>
  <c r="W1535" i="11" l="1"/>
  <c r="X1535" i="11" s="1"/>
  <c r="Z4156" i="11"/>
  <c r="AA4156" i="11" s="1"/>
  <c r="T1535" i="11"/>
  <c r="U1535" i="11" s="1"/>
  <c r="T1536" i="11" l="1"/>
  <c r="U1536" i="11" s="1"/>
  <c r="W1536" i="11"/>
  <c r="X1536" i="11" s="1"/>
  <c r="Z4157" i="11"/>
  <c r="AA4157" i="11" s="1"/>
  <c r="Z4158" i="11" l="1"/>
  <c r="AA4158" i="11" s="1"/>
  <c r="T1537" i="11"/>
  <c r="U1537" i="11" s="1"/>
  <c r="W1537" i="11"/>
  <c r="X1537" i="11" s="1"/>
  <c r="W1538" i="11" l="1"/>
  <c r="X1538" i="11" s="1"/>
  <c r="Z4159" i="11"/>
  <c r="AA4159" i="11" s="1"/>
  <c r="T1538" i="11"/>
  <c r="U1538" i="11" s="1"/>
  <c r="T1539" i="11" l="1"/>
  <c r="U1539" i="11" s="1"/>
  <c r="Z4160" i="11"/>
  <c r="AA4160" i="11" s="1"/>
  <c r="W1539" i="11"/>
  <c r="X1539" i="11" s="1"/>
  <c r="W1540" i="11" l="1"/>
  <c r="X1540" i="11" s="1"/>
  <c r="Z4161" i="11"/>
  <c r="AA4161" i="11" s="1"/>
  <c r="T1540" i="11"/>
  <c r="U1540" i="11" s="1"/>
  <c r="T1541" i="11" l="1"/>
  <c r="U1541" i="11" s="1"/>
  <c r="Z4162" i="11"/>
  <c r="AA4162" i="11" s="1"/>
  <c r="W1541" i="11"/>
  <c r="X1541" i="11" s="1"/>
  <c r="T1542" i="11" l="1"/>
  <c r="U1542" i="11" s="1"/>
  <c r="W1542" i="11"/>
  <c r="X1542" i="11" s="1"/>
  <c r="Z4163" i="11"/>
  <c r="AA4163" i="11" s="1"/>
  <c r="Z4164" i="11" l="1"/>
  <c r="AA4164" i="11" s="1"/>
  <c r="W1543" i="11"/>
  <c r="X1543" i="11" s="1"/>
  <c r="T1543" i="11"/>
  <c r="U1543" i="11" s="1"/>
  <c r="W1544" i="11" l="1"/>
  <c r="X1544" i="11" s="1"/>
  <c r="Z4165" i="11"/>
  <c r="AA4165" i="11" s="1"/>
  <c r="T1544" i="11"/>
  <c r="U1544" i="11" s="1"/>
  <c r="Z4166" i="11" l="1"/>
  <c r="AA4166" i="11" s="1"/>
  <c r="W1545" i="11"/>
  <c r="X1545" i="11" s="1"/>
  <c r="T1545" i="11"/>
  <c r="U1545" i="11" s="1"/>
  <c r="W1546" i="11" l="1"/>
  <c r="X1546" i="11" s="1"/>
  <c r="Z4167" i="11"/>
  <c r="AA4167" i="11" s="1"/>
  <c r="T1546" i="11"/>
  <c r="U1546" i="11" s="1"/>
  <c r="T1547" i="11" l="1"/>
  <c r="U1547" i="11" s="1"/>
  <c r="Z4168" i="11"/>
  <c r="AA4168" i="11" s="1"/>
  <c r="W1547" i="11"/>
  <c r="X1547" i="11" s="1"/>
  <c r="W1548" i="11" l="1"/>
  <c r="X1548" i="11" s="1"/>
  <c r="Z4169" i="11"/>
  <c r="AA4169" i="11" s="1"/>
  <c r="T1548" i="11"/>
  <c r="U1548" i="11" s="1"/>
  <c r="T1549" i="11" l="1"/>
  <c r="U1549" i="11" s="1"/>
  <c r="Z4170" i="11"/>
  <c r="AA4170" i="11" s="1"/>
  <c r="W1549" i="11"/>
  <c r="X1549" i="11" s="1"/>
  <c r="Z4171" i="11" l="1"/>
  <c r="AA4171" i="11" s="1"/>
  <c r="T1550" i="11"/>
  <c r="U1550" i="11" s="1"/>
  <c r="W1550" i="11"/>
  <c r="X1550" i="11" s="1"/>
  <c r="W1551" i="11" l="1"/>
  <c r="X1551" i="11" s="1"/>
  <c r="Z4172" i="11"/>
  <c r="AA4172" i="11" s="1"/>
  <c r="T1551" i="11"/>
  <c r="U1551" i="11" s="1"/>
  <c r="T1552" i="11" l="1"/>
  <c r="U1552" i="11" s="1"/>
  <c r="Z4173" i="11"/>
  <c r="AA4173" i="11" s="1"/>
  <c r="W1552" i="11"/>
  <c r="X1552" i="11" s="1"/>
  <c r="W1553" i="11" l="1"/>
  <c r="X1553" i="11" s="1"/>
  <c r="Z4174" i="11"/>
  <c r="AA4174" i="11" s="1"/>
  <c r="T1553" i="11"/>
  <c r="U1553" i="11" s="1"/>
  <c r="T1554" i="11" l="1"/>
  <c r="U1554" i="11" s="1"/>
  <c r="Z4175" i="11"/>
  <c r="AA4175" i="11" s="1"/>
  <c r="W1554" i="11"/>
  <c r="X1554" i="11" s="1"/>
  <c r="W1555" i="11" l="1"/>
  <c r="X1555" i="11" s="1"/>
  <c r="T1555" i="11"/>
  <c r="U1555" i="11" s="1"/>
  <c r="Z4176" i="11"/>
  <c r="AA4176" i="11" s="1"/>
  <c r="Z4177" i="11" l="1"/>
  <c r="AA4177" i="11" s="1"/>
  <c r="T1556" i="11"/>
  <c r="U1556" i="11" s="1"/>
  <c r="W1556" i="11"/>
  <c r="X1556" i="11" s="1"/>
  <c r="Z4178" i="11" l="1"/>
  <c r="AA4178" i="11" s="1"/>
  <c r="W1557" i="11"/>
  <c r="X1557" i="11" s="1"/>
  <c r="T1557" i="11"/>
  <c r="U1557" i="11" s="1"/>
  <c r="T1558" i="11" l="1"/>
  <c r="U1558" i="11" s="1"/>
  <c r="Z4179" i="11"/>
  <c r="AA4179" i="11" s="1"/>
  <c r="W1558" i="11"/>
  <c r="X1558" i="11" s="1"/>
  <c r="W1559" i="11" l="1"/>
  <c r="X1559" i="11" s="1"/>
  <c r="Z4180" i="11"/>
  <c r="AA4180" i="11" s="1"/>
  <c r="T1559" i="11"/>
  <c r="U1559" i="11" s="1"/>
  <c r="T1560" i="11" l="1"/>
  <c r="U1560" i="11" s="1"/>
  <c r="Z4181" i="11"/>
  <c r="AA4181" i="11" s="1"/>
  <c r="W1560" i="11"/>
  <c r="X1560" i="11" s="1"/>
  <c r="Z4182" i="11" l="1"/>
  <c r="AA4182" i="11" s="1"/>
  <c r="T1561" i="11"/>
  <c r="U1561" i="11" s="1"/>
  <c r="W1561" i="11"/>
  <c r="X1561" i="11" s="1"/>
  <c r="W1562" i="11" l="1"/>
  <c r="X1562" i="11" s="1"/>
  <c r="T1562" i="11"/>
  <c r="U1562" i="11" s="1"/>
  <c r="Z4183" i="11"/>
  <c r="AA4183" i="11" s="1"/>
  <c r="W1563" i="11" l="1"/>
  <c r="X1563" i="11" s="1"/>
  <c r="Z4184" i="11"/>
  <c r="AA4184" i="11" s="1"/>
  <c r="T1563" i="11"/>
  <c r="U1563" i="11" s="1"/>
  <c r="Z4185" i="11" l="1"/>
  <c r="AA4185" i="11" s="1"/>
  <c r="W1564" i="11"/>
  <c r="X1564" i="11" s="1"/>
  <c r="T1564" i="11"/>
  <c r="U1564" i="11" s="1"/>
  <c r="T1565" i="11" l="1"/>
  <c r="U1565" i="11" s="1"/>
  <c r="Z4186" i="11"/>
  <c r="AA4186" i="11" s="1"/>
  <c r="W1565" i="11"/>
  <c r="X1565" i="11" s="1"/>
  <c r="W1566" i="11" l="1"/>
  <c r="X1566" i="11" s="1"/>
  <c r="Z4187" i="11"/>
  <c r="AA4187" i="11" s="1"/>
  <c r="T1566" i="11"/>
  <c r="U1566" i="11" s="1"/>
  <c r="Z4188" i="11" l="1"/>
  <c r="AA4188" i="11" s="1"/>
  <c r="W1567" i="11"/>
  <c r="X1567" i="11" s="1"/>
  <c r="T1567" i="11"/>
  <c r="U1567" i="11" s="1"/>
  <c r="W1568" i="11" l="1"/>
  <c r="X1568" i="11" s="1"/>
  <c r="Z4189" i="11"/>
  <c r="AA4189" i="11" s="1"/>
  <c r="T1568" i="11"/>
  <c r="U1568" i="11" s="1"/>
  <c r="T1569" i="11" l="1"/>
  <c r="U1569" i="11" s="1"/>
  <c r="Z4190" i="11"/>
  <c r="AA4190" i="11" s="1"/>
  <c r="W1569" i="11"/>
  <c r="X1569" i="11" s="1"/>
  <c r="W1570" i="11" l="1"/>
  <c r="X1570" i="11" s="1"/>
  <c r="Z4191" i="11"/>
  <c r="AA4191" i="11" s="1"/>
  <c r="T1570" i="11"/>
  <c r="U1570" i="11" s="1"/>
  <c r="T1571" i="11" l="1"/>
  <c r="U1571" i="11" s="1"/>
  <c r="Z4192" i="11"/>
  <c r="AA4192" i="11" s="1"/>
  <c r="W1571" i="11"/>
  <c r="X1571" i="11" s="1"/>
  <c r="W1572" i="11" l="1"/>
  <c r="X1572" i="11" s="1"/>
  <c r="Z4193" i="11"/>
  <c r="AA4193" i="11" s="1"/>
  <c r="T1572" i="11"/>
  <c r="U1572" i="11" s="1"/>
  <c r="Z4194" i="11" l="1"/>
  <c r="AA4194" i="11" s="1"/>
  <c r="T1573" i="11"/>
  <c r="U1573" i="11" s="1"/>
  <c r="W1573" i="11"/>
  <c r="X1573" i="11" s="1"/>
  <c r="W1574" i="11" l="1"/>
  <c r="X1574" i="11" s="1"/>
  <c r="T1574" i="11"/>
  <c r="U1574" i="11" s="1"/>
  <c r="Z4195" i="11"/>
  <c r="AA4195" i="11" s="1"/>
  <c r="Z4196" i="11" l="1"/>
  <c r="AA4196" i="11" s="1"/>
  <c r="T1575" i="11"/>
  <c r="U1575" i="11" s="1"/>
  <c r="W1575" i="11"/>
  <c r="X1575" i="11" s="1"/>
  <c r="W1576" i="11" l="1"/>
  <c r="X1576" i="11" s="1"/>
  <c r="Z4197" i="11"/>
  <c r="AA4197" i="11" s="1"/>
  <c r="T1576" i="11"/>
  <c r="U1576" i="11" s="1"/>
  <c r="T1577" i="11" l="1"/>
  <c r="U1577" i="11" s="1"/>
  <c r="Z4198" i="11"/>
  <c r="AA4198" i="11" s="1"/>
  <c r="W1577" i="11"/>
  <c r="X1577" i="11" s="1"/>
  <c r="W1578" i="11" l="1"/>
  <c r="X1578" i="11" s="1"/>
  <c r="T1578" i="11"/>
  <c r="U1578" i="11" s="1"/>
  <c r="Z4199" i="11"/>
  <c r="AA4199" i="11" s="1"/>
  <c r="T1579" i="11" l="1"/>
  <c r="U1579" i="11" s="1"/>
  <c r="W1579" i="11"/>
  <c r="X1579" i="11" s="1"/>
  <c r="Z4200" i="11"/>
  <c r="AA4200" i="11" s="1"/>
  <c r="Z4201" i="11" l="1"/>
  <c r="AA4201" i="11" s="1"/>
  <c r="W1580" i="11"/>
  <c r="X1580" i="11" s="1"/>
  <c r="T1580" i="11"/>
  <c r="U1580" i="11" s="1"/>
  <c r="T1581" i="11" l="1"/>
  <c r="U1581" i="11" s="1"/>
  <c r="Z4202" i="11"/>
  <c r="AA4202" i="11" s="1"/>
  <c r="W1581" i="11"/>
  <c r="X1581" i="11" s="1"/>
  <c r="W1582" i="11" l="1"/>
  <c r="X1582" i="11" s="1"/>
  <c r="Z4203" i="11"/>
  <c r="AA4203" i="11" s="1"/>
  <c r="T1582" i="11"/>
  <c r="U1582" i="11" s="1"/>
  <c r="T1583" i="11" l="1"/>
  <c r="U1583" i="11" s="1"/>
  <c r="Z4204" i="11"/>
  <c r="AA4204" i="11" s="1"/>
  <c r="W1583" i="11"/>
  <c r="X1583" i="11" s="1"/>
  <c r="W1584" i="11" l="1"/>
  <c r="X1584" i="11" s="1"/>
  <c r="Z4205" i="11"/>
  <c r="AA4205" i="11" s="1"/>
  <c r="T1584" i="11"/>
  <c r="U1584" i="11" s="1"/>
  <c r="Z4206" i="11" l="1"/>
  <c r="AA4206" i="11" s="1"/>
  <c r="T1585" i="11"/>
  <c r="U1585" i="11" s="1"/>
  <c r="W1585" i="11"/>
  <c r="X1585" i="11" s="1"/>
  <c r="T1586" i="11" l="1"/>
  <c r="U1586" i="11" s="1"/>
  <c r="Z4207" i="11"/>
  <c r="AA4207" i="11" s="1"/>
  <c r="W1586" i="11"/>
  <c r="X1586" i="11" s="1"/>
  <c r="W1587" i="11" l="1"/>
  <c r="X1587" i="11" s="1"/>
  <c r="Z4208" i="11"/>
  <c r="AA4208" i="11" s="1"/>
  <c r="T1587" i="11"/>
  <c r="U1587" i="11" s="1"/>
  <c r="T1588" i="11" l="1"/>
  <c r="U1588" i="11" s="1"/>
  <c r="Z4209" i="11"/>
  <c r="AA4209" i="11" s="1"/>
  <c r="W1588" i="11"/>
  <c r="X1588" i="11" s="1"/>
  <c r="Z4210" i="11" l="1"/>
  <c r="AA4210" i="11" s="1"/>
  <c r="W1589" i="11"/>
  <c r="X1589" i="11" s="1"/>
  <c r="T1589" i="11"/>
  <c r="U1589" i="11" s="1"/>
  <c r="Z4211" i="11" l="1"/>
  <c r="AA4211" i="11" s="1"/>
  <c r="T1590" i="11"/>
  <c r="U1590" i="11" s="1"/>
  <c r="W1590" i="11"/>
  <c r="X1590" i="11" s="1"/>
  <c r="W1591" i="11" l="1"/>
  <c r="X1591" i="11" s="1"/>
  <c r="Z4212" i="11"/>
  <c r="AA4212" i="11" s="1"/>
  <c r="T1591" i="11"/>
  <c r="U1591" i="11" s="1"/>
  <c r="T1592" i="11" l="1"/>
  <c r="U1592" i="11" s="1"/>
  <c r="Z4213" i="11"/>
  <c r="AA4213" i="11" s="1"/>
  <c r="W1592" i="11"/>
  <c r="X1592" i="11" s="1"/>
  <c r="W1593" i="11" l="1"/>
  <c r="X1593" i="11" s="1"/>
  <c r="Z4214" i="11"/>
  <c r="AA4214" i="11" s="1"/>
  <c r="T1593" i="11"/>
  <c r="U1593" i="11" s="1"/>
  <c r="T1594" i="11" l="1"/>
  <c r="U1594" i="11" s="1"/>
  <c r="Z4215" i="11"/>
  <c r="AA4215" i="11" s="1"/>
  <c r="W1594" i="11"/>
  <c r="X1594" i="11" s="1"/>
  <c r="W1595" i="11" l="1"/>
  <c r="X1595" i="11" s="1"/>
  <c r="Z4216" i="11"/>
  <c r="AA4216" i="11" s="1"/>
  <c r="T1595" i="11"/>
  <c r="U1595" i="11" s="1"/>
  <c r="T1596" i="11" l="1"/>
  <c r="U1596" i="11" s="1"/>
  <c r="Z4217" i="11"/>
  <c r="AA4217" i="11" s="1"/>
  <c r="W1596" i="11"/>
  <c r="X1596" i="11" s="1"/>
  <c r="Z4218" i="11" l="1"/>
  <c r="AA4218" i="11" s="1"/>
  <c r="T1597" i="11"/>
  <c r="U1597" i="11" s="1"/>
  <c r="W1597" i="11"/>
  <c r="X1597" i="11" s="1"/>
  <c r="T1598" i="11" l="1"/>
  <c r="U1598" i="11" s="1"/>
  <c r="Z4219" i="11"/>
  <c r="AA4219" i="11" s="1"/>
  <c r="W1598" i="11"/>
  <c r="X1598" i="11" s="1"/>
  <c r="Z4220" i="11" l="1"/>
  <c r="AA4220" i="11" s="1"/>
  <c r="W1599" i="11"/>
  <c r="X1599" i="11" s="1"/>
  <c r="T1599" i="11"/>
  <c r="U1599" i="11" s="1"/>
  <c r="T1600" i="11" l="1"/>
  <c r="U1600" i="11" s="1"/>
  <c r="W1600" i="11"/>
  <c r="X1600" i="11" s="1"/>
  <c r="Z4221" i="11"/>
  <c r="AA4221" i="11" s="1"/>
  <c r="Z4222" i="11" l="1"/>
  <c r="AA4222" i="11" s="1"/>
  <c r="W1601" i="11"/>
  <c r="X1601" i="11" s="1"/>
  <c r="T1601" i="11"/>
  <c r="U1601" i="11" s="1"/>
  <c r="T1602" i="11" l="1"/>
  <c r="U1602" i="11" s="1"/>
  <c r="W1602" i="11"/>
  <c r="X1602" i="11" s="1"/>
  <c r="Z4223" i="11"/>
  <c r="AA4223" i="11" s="1"/>
  <c r="Z4224" i="11" l="1"/>
  <c r="AA4224" i="11" s="1"/>
  <c r="W1603" i="11"/>
  <c r="X1603" i="11" s="1"/>
  <c r="T1603" i="11"/>
  <c r="U1603" i="11" s="1"/>
  <c r="T1604" i="11" l="1"/>
  <c r="U1604" i="11" s="1"/>
  <c r="W1604" i="11"/>
  <c r="X1604" i="11" s="1"/>
  <c r="Z4225" i="11"/>
  <c r="AA4225" i="11" s="1"/>
  <c r="Z4226" i="11" l="1"/>
  <c r="AA4226" i="11" s="1"/>
  <c r="W1605" i="11"/>
  <c r="X1605" i="11" s="1"/>
  <c r="T1605" i="11"/>
  <c r="U1605" i="11" s="1"/>
  <c r="T1606" i="11" l="1"/>
  <c r="U1606" i="11" s="1"/>
  <c r="W1606" i="11"/>
  <c r="X1606" i="11" s="1"/>
  <c r="Z4227" i="11"/>
  <c r="AA4227" i="11" s="1"/>
  <c r="Z4228" i="11" l="1"/>
  <c r="AA4228" i="11" s="1"/>
  <c r="W1607" i="11"/>
  <c r="X1607" i="11" s="1"/>
  <c r="T1607" i="11"/>
  <c r="U1607" i="11" s="1"/>
  <c r="W1608" i="11" l="1"/>
  <c r="X1608" i="11" s="1"/>
  <c r="T1608" i="11"/>
  <c r="U1608" i="11" s="1"/>
  <c r="Z4229" i="11"/>
  <c r="AA4229" i="11" s="1"/>
  <c r="Z4230" i="11" l="1"/>
  <c r="AA4230" i="11" s="1"/>
  <c r="T1609" i="11"/>
  <c r="U1609" i="11" s="1"/>
  <c r="W1609" i="11"/>
  <c r="X1609" i="11" s="1"/>
  <c r="W1610" i="11" l="1"/>
  <c r="X1610" i="11" s="1"/>
  <c r="T1610" i="11"/>
  <c r="U1610" i="11" s="1"/>
  <c r="Z4231" i="11"/>
  <c r="AA4231" i="11" s="1"/>
  <c r="T1611" i="11" l="1"/>
  <c r="U1611" i="11" s="1"/>
  <c r="W1611" i="11"/>
  <c r="X1611" i="11" s="1"/>
  <c r="Z4232" i="11"/>
  <c r="AA4232" i="11" s="1"/>
  <c r="W1612" i="11" l="1"/>
  <c r="X1612" i="11" s="1"/>
  <c r="T1612" i="11"/>
  <c r="U1612" i="11" s="1"/>
  <c r="Z4233" i="11"/>
  <c r="AA4233" i="11" s="1"/>
  <c r="Z4234" i="11" l="1"/>
  <c r="AA4234" i="11" s="1"/>
  <c r="T1613" i="11"/>
  <c r="U1613" i="11" s="1"/>
  <c r="W1613" i="11"/>
  <c r="X1613" i="11" s="1"/>
  <c r="W1614" i="11" l="1"/>
  <c r="X1614" i="11" s="1"/>
  <c r="T1614" i="11"/>
  <c r="U1614" i="11" s="1"/>
  <c r="Z4235" i="11"/>
  <c r="AA4235" i="11" s="1"/>
  <c r="T1615" i="11" l="1"/>
  <c r="U1615" i="11" s="1"/>
  <c r="W1615" i="11"/>
  <c r="X1615" i="11" s="1"/>
  <c r="Z4236" i="11"/>
  <c r="AA4236" i="11" s="1"/>
  <c r="W1616" i="11" l="1"/>
  <c r="X1616" i="11" s="1"/>
  <c r="Z4237" i="11"/>
  <c r="AA4237" i="11" s="1"/>
  <c r="T1616" i="11"/>
  <c r="U1616" i="11" s="1"/>
  <c r="T1617" i="11" l="1"/>
  <c r="U1617" i="11" s="1"/>
  <c r="Z4238" i="11"/>
  <c r="AA4238" i="11" s="1"/>
  <c r="W1617" i="11"/>
  <c r="X1617" i="11" s="1"/>
  <c r="Z4239" i="11" l="1"/>
  <c r="AA4239" i="11" s="1"/>
  <c r="T1618" i="11"/>
  <c r="U1618" i="11" s="1"/>
  <c r="W1618" i="11"/>
  <c r="X1618" i="11" s="1"/>
  <c r="W1619" i="11" l="1"/>
  <c r="X1619" i="11" s="1"/>
  <c r="T1619" i="11"/>
  <c r="U1619" i="11" s="1"/>
  <c r="Z4240" i="11"/>
  <c r="AA4240" i="11" s="1"/>
  <c r="Z4241" i="11" l="1"/>
  <c r="AA4241" i="11" s="1"/>
  <c r="W1620" i="11"/>
  <c r="X1620" i="11" s="1"/>
  <c r="T1620" i="11"/>
  <c r="U1620" i="11" s="1"/>
  <c r="T1621" i="11" l="1"/>
  <c r="U1621" i="11" s="1"/>
  <c r="Z4242" i="11"/>
  <c r="AA4242" i="11" s="1"/>
  <c r="W1621" i="11"/>
  <c r="X1621" i="11" s="1"/>
  <c r="T1622" i="11" l="1"/>
  <c r="U1622" i="11" s="1"/>
  <c r="W1622" i="11"/>
  <c r="X1622" i="11" s="1"/>
  <c r="Z4243" i="11"/>
  <c r="AA4243" i="11" s="1"/>
  <c r="Z4244" i="11" l="1"/>
  <c r="AA4244" i="11" s="1"/>
  <c r="T1623" i="11"/>
  <c r="U1623" i="11" s="1"/>
  <c r="W1623" i="11"/>
  <c r="X1623" i="11" s="1"/>
  <c r="W1624" i="11" l="1"/>
  <c r="X1624" i="11" s="1"/>
  <c r="T1624" i="11"/>
  <c r="U1624" i="11" s="1"/>
  <c r="Z4245" i="11"/>
  <c r="AA4245" i="11" s="1"/>
  <c r="Z4246" i="11" l="1"/>
  <c r="AA4246" i="11" s="1"/>
  <c r="T1625" i="11"/>
  <c r="U1625" i="11" s="1"/>
  <c r="W1625" i="11"/>
  <c r="X1625" i="11" s="1"/>
  <c r="W1626" i="11" l="1"/>
  <c r="X1626" i="11" s="1"/>
  <c r="T1626" i="11"/>
  <c r="U1626" i="11" s="1"/>
  <c r="Z4247" i="11"/>
  <c r="AA4247" i="11" s="1"/>
  <c r="Z4248" i="11" l="1"/>
  <c r="AA4248" i="11" s="1"/>
  <c r="T1627" i="11"/>
  <c r="U1627" i="11" s="1"/>
  <c r="W1627" i="11"/>
  <c r="X1627" i="11" s="1"/>
  <c r="T1628" i="11" l="1"/>
  <c r="U1628" i="11" s="1"/>
  <c r="Z4249" i="11"/>
  <c r="AA4249" i="11" s="1"/>
  <c r="W1628" i="11"/>
  <c r="X1628" i="11" s="1"/>
  <c r="W1629" i="11" l="1"/>
  <c r="X1629" i="11" s="1"/>
  <c r="Z4250" i="11"/>
  <c r="AA4250" i="11" s="1"/>
  <c r="T1629" i="11"/>
  <c r="U1629" i="11" s="1"/>
  <c r="Z4251" i="11" l="1"/>
  <c r="AA4251" i="11" s="1"/>
  <c r="T1630" i="11"/>
  <c r="U1630" i="11" s="1"/>
  <c r="W1630" i="11"/>
  <c r="X1630" i="11" s="1"/>
  <c r="T1631" i="11" l="1"/>
  <c r="U1631" i="11" s="1"/>
  <c r="Z4252" i="11"/>
  <c r="AA4252" i="11" s="1"/>
  <c r="W1631" i="11"/>
  <c r="X1631" i="11" s="1"/>
  <c r="W1632" i="11" l="1"/>
  <c r="X1632" i="11" s="1"/>
  <c r="Z4253" i="11"/>
  <c r="AA4253" i="11" s="1"/>
  <c r="T1632" i="11"/>
  <c r="U1632" i="11" s="1"/>
  <c r="T1633" i="11" l="1"/>
  <c r="U1633" i="11" s="1"/>
  <c r="Z4254" i="11"/>
  <c r="AA4254" i="11" s="1"/>
  <c r="W1633" i="11"/>
  <c r="X1633" i="11" s="1"/>
  <c r="W1634" i="11" l="1"/>
  <c r="X1634" i="11" s="1"/>
  <c r="Z4255" i="11"/>
  <c r="AA4255" i="11" s="1"/>
  <c r="T1634" i="11"/>
  <c r="U1634" i="11" s="1"/>
  <c r="W1635" i="11" l="1"/>
  <c r="X1635" i="11" s="1"/>
  <c r="T1635" i="11"/>
  <c r="U1635" i="11" s="1"/>
  <c r="Z4256" i="11"/>
  <c r="AA4256" i="11" s="1"/>
  <c r="Z4257" i="11" l="1"/>
  <c r="AA4257" i="11" s="1"/>
  <c r="T1636" i="11"/>
  <c r="U1636" i="11" s="1"/>
  <c r="W1636" i="11"/>
  <c r="X1636" i="11" s="1"/>
  <c r="T1637" i="11" l="1"/>
  <c r="U1637" i="11" s="1"/>
  <c r="Z4258" i="11"/>
  <c r="AA4258" i="11" s="1"/>
  <c r="W1637" i="11"/>
  <c r="X1637" i="11" s="1"/>
  <c r="T1638" i="11" l="1"/>
  <c r="U1638" i="11" s="1"/>
  <c r="W1638" i="11"/>
  <c r="X1638" i="11" s="1"/>
  <c r="Z4259" i="11"/>
  <c r="AA4259" i="11" s="1"/>
  <c r="Z4260" i="11" l="1"/>
  <c r="AA4260" i="11" s="1"/>
  <c r="W1639" i="11"/>
  <c r="X1639" i="11" s="1"/>
  <c r="T1639" i="11"/>
  <c r="U1639" i="11" s="1"/>
  <c r="T1640" i="11" l="1"/>
  <c r="U1640" i="11" s="1"/>
  <c r="W1640" i="11"/>
  <c r="X1640" i="11" s="1"/>
  <c r="Z4261" i="11"/>
  <c r="AA4261" i="11" s="1"/>
  <c r="Z4262" i="11" l="1"/>
  <c r="AA4262" i="11" s="1"/>
  <c r="T1641" i="11"/>
  <c r="U1641" i="11" s="1"/>
  <c r="W1641" i="11"/>
  <c r="X1641" i="11" s="1"/>
  <c r="W1642" i="11" l="1"/>
  <c r="X1642" i="11" s="1"/>
  <c r="T1642" i="11"/>
  <c r="U1642" i="11" s="1"/>
  <c r="Z4263" i="11"/>
  <c r="AA4263" i="11" s="1"/>
  <c r="T1643" i="11" l="1"/>
  <c r="U1643" i="11" s="1"/>
  <c r="W1643" i="11"/>
  <c r="X1643" i="11" s="1"/>
  <c r="Z4264" i="11"/>
  <c r="AA4264" i="11" s="1"/>
  <c r="T1644" i="11" l="1"/>
  <c r="U1644" i="11" s="1"/>
  <c r="Z4265" i="11"/>
  <c r="AA4265" i="11" s="1"/>
  <c r="W1644" i="11"/>
  <c r="X1644" i="11" s="1"/>
  <c r="W1645" i="11" l="1"/>
  <c r="X1645" i="11" s="1"/>
  <c r="Z4266" i="11"/>
  <c r="AA4266" i="11" s="1"/>
  <c r="T1645" i="11"/>
  <c r="U1645" i="11" s="1"/>
  <c r="T1646" i="11" l="1"/>
  <c r="U1646" i="11" s="1"/>
  <c r="Z4267" i="11"/>
  <c r="AA4267" i="11" s="1"/>
  <c r="W1646" i="11"/>
  <c r="X1646" i="11" s="1"/>
  <c r="W1647" i="11" l="1"/>
  <c r="X1647" i="11" s="1"/>
  <c r="Z4268" i="11"/>
  <c r="AA4268" i="11" s="1"/>
  <c r="T1647" i="11"/>
  <c r="U1647" i="11" s="1"/>
  <c r="Z4269" i="11" l="1"/>
  <c r="AA4269" i="11" s="1"/>
  <c r="T1648" i="11"/>
  <c r="U1648" i="11" s="1"/>
  <c r="W1648" i="11"/>
  <c r="X1648" i="11" s="1"/>
  <c r="W1649" i="11" l="1"/>
  <c r="X1649" i="11" s="1"/>
  <c r="T1649" i="11"/>
  <c r="U1649" i="11" s="1"/>
  <c r="Z4270" i="11"/>
  <c r="AA4270" i="11" s="1"/>
  <c r="W1650" i="11" l="1"/>
  <c r="X1650" i="11" s="1"/>
  <c r="Z4271" i="11"/>
  <c r="AA4271" i="11" s="1"/>
  <c r="T1650" i="11"/>
  <c r="U1650" i="11" s="1"/>
  <c r="T1651" i="11" l="1"/>
  <c r="U1651" i="11" s="1"/>
  <c r="W1651" i="11"/>
  <c r="X1651" i="11" s="1"/>
  <c r="Z4272" i="11"/>
  <c r="AA4272" i="11" s="1"/>
  <c r="W1652" i="11" l="1"/>
  <c r="X1652" i="11" s="1"/>
  <c r="Z4273" i="11"/>
  <c r="AA4273" i="11" s="1"/>
  <c r="T1652" i="11"/>
  <c r="U1652" i="11" s="1"/>
  <c r="T1653" i="11" l="1"/>
  <c r="U1653" i="11" s="1"/>
  <c r="Z4274" i="11"/>
  <c r="AA4274" i="11" s="1"/>
  <c r="W1653" i="11"/>
  <c r="X1653" i="11" s="1"/>
  <c r="T1654" i="11" l="1"/>
  <c r="U1654" i="11" s="1"/>
  <c r="W1654" i="11"/>
  <c r="X1654" i="11" s="1"/>
  <c r="Z4275" i="11"/>
  <c r="AA4275" i="11" s="1"/>
  <c r="Z4276" i="11" l="1"/>
  <c r="AA4276" i="11" s="1"/>
  <c r="W1655" i="11"/>
  <c r="X1655" i="11" s="1"/>
  <c r="T1655" i="11"/>
  <c r="U1655" i="11" s="1"/>
  <c r="T1656" i="11" l="1"/>
  <c r="U1656" i="11" s="1"/>
  <c r="Z4277" i="11"/>
  <c r="AA4277" i="11" s="1"/>
  <c r="W1656" i="11"/>
  <c r="X1656" i="11" s="1"/>
  <c r="W1657" i="11" l="1"/>
  <c r="X1657" i="11" s="1"/>
  <c r="Z4278" i="11"/>
  <c r="AA4278" i="11" s="1"/>
  <c r="T1657" i="11"/>
  <c r="U1657" i="11" s="1"/>
  <c r="T1658" i="11" l="1"/>
  <c r="U1658" i="11" s="1"/>
  <c r="W1658" i="11"/>
  <c r="X1658" i="11" s="1"/>
  <c r="Z4279" i="11"/>
  <c r="AA4279" i="11" s="1"/>
  <c r="Z4280" i="11" l="1"/>
  <c r="AA4280" i="11" s="1"/>
  <c r="T1659" i="11"/>
  <c r="U1659" i="11" s="1"/>
  <c r="W1659" i="11"/>
  <c r="X1659" i="11" s="1"/>
  <c r="Z4281" i="11" l="1"/>
  <c r="AA4281" i="11" s="1"/>
  <c r="W1660" i="11"/>
  <c r="X1660" i="11" s="1"/>
  <c r="T1660" i="11"/>
  <c r="U1660" i="11" s="1"/>
  <c r="T1661" i="11" l="1"/>
  <c r="U1661" i="11" s="1"/>
  <c r="W1661" i="11"/>
  <c r="X1661" i="11" s="1"/>
  <c r="Z4282" i="11"/>
  <c r="AA4282" i="11" s="1"/>
  <c r="W1662" i="11" l="1"/>
  <c r="X1662" i="11" s="1"/>
  <c r="Z4283" i="11"/>
  <c r="AA4283" i="11" s="1"/>
  <c r="T1662" i="11"/>
  <c r="U1662" i="11" s="1"/>
  <c r="W1663" i="11" l="1"/>
  <c r="X1663" i="11" s="1"/>
  <c r="T1663" i="11"/>
  <c r="U1663" i="11" s="1"/>
  <c r="Z4284" i="11"/>
  <c r="AA4284" i="11" s="1"/>
  <c r="Z4285" i="11" l="1"/>
  <c r="AA4285" i="11" s="1"/>
  <c r="T1664" i="11"/>
  <c r="U1664" i="11" s="1"/>
  <c r="W1664" i="11"/>
  <c r="X1664" i="11" s="1"/>
  <c r="T1665" i="11" l="1"/>
  <c r="U1665" i="11" s="1"/>
  <c r="W1665" i="11"/>
  <c r="X1665" i="11" s="1"/>
  <c r="Z4286" i="11"/>
  <c r="AA4286" i="11" s="1"/>
  <c r="Z4287" i="11" l="1"/>
  <c r="AA4287" i="11" s="1"/>
  <c r="W1666" i="11"/>
  <c r="X1666" i="11" s="1"/>
  <c r="T1666" i="11"/>
  <c r="U1666" i="11" s="1"/>
  <c r="T1667" i="11" l="1"/>
  <c r="U1667" i="11" s="1"/>
  <c r="W1667" i="11"/>
  <c r="X1667" i="11" s="1"/>
  <c r="Z4288" i="11"/>
  <c r="AA4288" i="11" s="1"/>
  <c r="W1668" i="11" l="1"/>
  <c r="X1668" i="11" s="1"/>
  <c r="T1668" i="11"/>
  <c r="U1668" i="11" s="1"/>
  <c r="Z4289" i="11"/>
  <c r="AA4289" i="11" s="1"/>
  <c r="Z4290" i="11" l="1"/>
  <c r="AA4290" i="11" s="1"/>
  <c r="T1669" i="11"/>
  <c r="U1669" i="11" s="1"/>
  <c r="W1669" i="11"/>
  <c r="X1669" i="11" s="1"/>
  <c r="T1670" i="11" l="1"/>
  <c r="U1670" i="11" s="1"/>
  <c r="Z4291" i="11"/>
  <c r="AA4291" i="11" s="1"/>
  <c r="W1670" i="11"/>
  <c r="X1670" i="11" s="1"/>
  <c r="W1671" i="11" l="1"/>
  <c r="X1671" i="11" s="1"/>
  <c r="Z4292" i="11"/>
  <c r="AA4292" i="11" s="1"/>
  <c r="T1671" i="11"/>
  <c r="U1671" i="11" s="1"/>
  <c r="W1672" i="11" l="1"/>
  <c r="X1672" i="11" s="1"/>
  <c r="T1672" i="11"/>
  <c r="U1672" i="11" s="1"/>
  <c r="Z4293" i="11"/>
  <c r="AA4293" i="11" s="1"/>
  <c r="T1673" i="11" l="1"/>
  <c r="U1673" i="11" s="1"/>
  <c r="W1673" i="11"/>
  <c r="X1673" i="11" s="1"/>
  <c r="Z4294" i="11"/>
  <c r="AA4294" i="11" s="1"/>
  <c r="W1674" i="11" l="1"/>
  <c r="X1674" i="11" s="1"/>
  <c r="T1674" i="11"/>
  <c r="U1674" i="11" s="1"/>
  <c r="Z4295" i="11"/>
  <c r="AA4295" i="11" s="1"/>
  <c r="T1675" i="11" l="1"/>
  <c r="U1675" i="11" s="1"/>
  <c r="W1675" i="11"/>
  <c r="X1675" i="11" s="1"/>
  <c r="Z4296" i="11"/>
  <c r="AA4296" i="11" s="1"/>
  <c r="Z4297" i="11" l="1"/>
  <c r="AA4297" i="11" s="1"/>
  <c r="W1676" i="11"/>
  <c r="X1676" i="11" s="1"/>
  <c r="T1676" i="11"/>
  <c r="U1676" i="11" s="1"/>
  <c r="W1677" i="11" l="1"/>
  <c r="X1677" i="11" s="1"/>
  <c r="Z4298" i="11"/>
  <c r="AA4298" i="11" s="1"/>
  <c r="T1677" i="11"/>
  <c r="U1677" i="11" s="1"/>
  <c r="T1678" i="11" l="1"/>
  <c r="U1678" i="11" s="1"/>
  <c r="Z4299" i="11"/>
  <c r="AA4299" i="11" s="1"/>
  <c r="W1678" i="11"/>
  <c r="X1678" i="11" s="1"/>
  <c r="W1679" i="11" l="1"/>
  <c r="X1679" i="11" s="1"/>
  <c r="Z4300" i="11"/>
  <c r="AA4300" i="11" s="1"/>
  <c r="T1679" i="11"/>
  <c r="U1679" i="11" s="1"/>
  <c r="Z4301" i="11" l="1"/>
  <c r="AA4301" i="11" s="1"/>
  <c r="W1680" i="11"/>
  <c r="X1680" i="11" s="1"/>
  <c r="T1680" i="11"/>
  <c r="U1680" i="11" s="1"/>
  <c r="T1681" i="11" l="1"/>
  <c r="U1681" i="11" s="1"/>
  <c r="Z4302" i="11"/>
  <c r="AA4302" i="11" s="1"/>
  <c r="W1681" i="11"/>
  <c r="X1681" i="11" s="1"/>
  <c r="W1682" i="11" l="1"/>
  <c r="X1682" i="11" s="1"/>
  <c r="Z4303" i="11"/>
  <c r="AA4303" i="11" s="1"/>
  <c r="T1682" i="11"/>
  <c r="U1682" i="11" s="1"/>
  <c r="Z4304" i="11" l="1"/>
  <c r="AA4304" i="11" s="1"/>
  <c r="W1683" i="11"/>
  <c r="X1683" i="11" s="1"/>
  <c r="T1683" i="11"/>
  <c r="U1683" i="11" s="1"/>
  <c r="T1684" i="11" l="1"/>
  <c r="U1684" i="11" s="1"/>
  <c r="W1684" i="11"/>
  <c r="X1684" i="11" s="1"/>
  <c r="Z4305" i="11"/>
  <c r="AA4305" i="11" s="1"/>
  <c r="Z4306" i="11" l="1"/>
  <c r="AA4306" i="11" s="1"/>
  <c r="T1685" i="11"/>
  <c r="U1685" i="11" s="1"/>
  <c r="W1685" i="11"/>
  <c r="X1685" i="11" s="1"/>
  <c r="W1686" i="11" l="1"/>
  <c r="X1686" i="11" s="1"/>
  <c r="Z4307" i="11"/>
  <c r="AA4307" i="11" s="1"/>
  <c r="T1686" i="11"/>
  <c r="U1686" i="11" s="1"/>
  <c r="T1687" i="11" l="1"/>
  <c r="U1687" i="11" s="1"/>
  <c r="Z4308" i="11"/>
  <c r="AA4308" i="11" s="1"/>
  <c r="W1687" i="11"/>
  <c r="X1687" i="11" s="1"/>
  <c r="W1688" i="11" l="1"/>
  <c r="X1688" i="11" s="1"/>
  <c r="Z4309" i="11"/>
  <c r="AA4309" i="11" s="1"/>
  <c r="T1688" i="11"/>
  <c r="U1688" i="11" s="1"/>
  <c r="T1689" i="11" l="1"/>
  <c r="U1689" i="11" s="1"/>
  <c r="Z4310" i="11"/>
  <c r="AA4310" i="11" s="1"/>
  <c r="W1689" i="11"/>
  <c r="X1689" i="11" s="1"/>
  <c r="W1690" i="11" l="1"/>
  <c r="X1690" i="11" s="1"/>
  <c r="Z4311" i="11"/>
  <c r="AA4311" i="11" s="1"/>
  <c r="T1690" i="11"/>
  <c r="U1690" i="11" s="1"/>
  <c r="T1691" i="11" l="1"/>
  <c r="U1691" i="11" s="1"/>
  <c r="Z4312" i="11"/>
  <c r="AA4312" i="11" s="1"/>
  <c r="W1691" i="11"/>
  <c r="X1691" i="11" s="1"/>
  <c r="W1692" i="11" l="1"/>
  <c r="X1692" i="11" s="1"/>
  <c r="Z4313" i="11"/>
  <c r="AA4313" i="11" s="1"/>
  <c r="T1692" i="11"/>
  <c r="U1692" i="11" s="1"/>
  <c r="Z4314" i="11" l="1"/>
  <c r="AA4314" i="11" s="1"/>
  <c r="T1693" i="11"/>
  <c r="U1693" i="11" s="1"/>
  <c r="W1693" i="11"/>
  <c r="X1693" i="11" s="1"/>
  <c r="W1694" i="11" l="1"/>
  <c r="X1694" i="11" s="1"/>
  <c r="T1694" i="11"/>
  <c r="U1694" i="11" s="1"/>
  <c r="Z4315" i="11"/>
  <c r="AA4315" i="11" s="1"/>
  <c r="T1695" i="11" l="1"/>
  <c r="U1695" i="11" s="1"/>
  <c r="W1695" i="11"/>
  <c r="X1695" i="11" s="1"/>
  <c r="Z4316" i="11"/>
  <c r="AA4316" i="11" s="1"/>
  <c r="Z4317" i="11" l="1"/>
  <c r="AA4317" i="11" s="1"/>
  <c r="W1696" i="11"/>
  <c r="X1696" i="11" s="1"/>
  <c r="T1696" i="11"/>
  <c r="U1696" i="11" s="1"/>
  <c r="T1697" i="11" l="1"/>
  <c r="U1697" i="11" s="1"/>
  <c r="W1697" i="11"/>
  <c r="X1697" i="11" s="1"/>
  <c r="Z4318" i="11"/>
  <c r="AA4318" i="11" s="1"/>
  <c r="Z4319" i="11" l="1"/>
  <c r="AA4319" i="11" s="1"/>
  <c r="T1698" i="11"/>
  <c r="U1698" i="11" s="1"/>
  <c r="W1698" i="11"/>
  <c r="X1698" i="11" s="1"/>
  <c r="W1699" i="11" l="1"/>
  <c r="X1699" i="11" s="1"/>
  <c r="T1699" i="11"/>
  <c r="U1699" i="11" s="1"/>
  <c r="Z4320" i="11"/>
  <c r="AA4320" i="11" s="1"/>
  <c r="T1700" i="11" l="1"/>
  <c r="U1700" i="11" s="1"/>
  <c r="W1700" i="11"/>
  <c r="X1700" i="11" s="1"/>
  <c r="Z4321" i="11"/>
  <c r="AA4321" i="11" s="1"/>
  <c r="Z4322" i="11" l="1"/>
  <c r="AA4322" i="11" s="1"/>
  <c r="W1701" i="11"/>
  <c r="X1701" i="11" s="1"/>
  <c r="T1701" i="11"/>
  <c r="U1701" i="11" s="1"/>
  <c r="T1702" i="11" l="1"/>
  <c r="U1702" i="11" s="1"/>
  <c r="Z4323" i="11"/>
  <c r="AA4323" i="11" s="1"/>
  <c r="W1702" i="11"/>
  <c r="X1702" i="11" s="1"/>
  <c r="W1703" i="11" l="1"/>
  <c r="X1703" i="11" s="1"/>
  <c r="Z4324" i="11"/>
  <c r="AA4324" i="11" s="1"/>
  <c r="T1703" i="11"/>
  <c r="U1703" i="11" s="1"/>
  <c r="T1704" i="11" l="1"/>
  <c r="U1704" i="11" s="1"/>
  <c r="Z4325" i="11"/>
  <c r="AA4325" i="11" s="1"/>
  <c r="W1704" i="11"/>
  <c r="X1704" i="11" s="1"/>
  <c r="T1705" i="11" l="1"/>
  <c r="U1705" i="11" s="1"/>
  <c r="W1705" i="11"/>
  <c r="X1705" i="11" s="1"/>
  <c r="Z4326" i="11"/>
  <c r="AA4326" i="11" s="1"/>
  <c r="Z4327" i="11" l="1"/>
  <c r="AA4327" i="11" s="1"/>
  <c r="W1706" i="11"/>
  <c r="X1706" i="11" s="1"/>
  <c r="T1706" i="11"/>
  <c r="U1706" i="11" s="1"/>
  <c r="W1707" i="11" l="1"/>
  <c r="X1707" i="11" s="1"/>
  <c r="Z4328" i="11"/>
  <c r="AA4328" i="11" s="1"/>
  <c r="T1707" i="11"/>
  <c r="U1707" i="11" s="1"/>
  <c r="T1708" i="11" l="1"/>
  <c r="U1708" i="11" s="1"/>
  <c r="Z4329" i="11"/>
  <c r="AA4329" i="11" s="1"/>
  <c r="W1708" i="11"/>
  <c r="X1708" i="11" s="1"/>
  <c r="W1709" i="11" l="1"/>
  <c r="X1709" i="11" s="1"/>
  <c r="T1709" i="11"/>
  <c r="U1709" i="11" s="1"/>
  <c r="Z4330" i="11"/>
  <c r="AA4330" i="11" s="1"/>
  <c r="Z4331" i="11" l="1"/>
  <c r="AA4331" i="11" s="1"/>
  <c r="T1710" i="11"/>
  <c r="U1710" i="11" s="1"/>
  <c r="W1710" i="11"/>
  <c r="X1710" i="11" s="1"/>
  <c r="T1711" i="11" l="1"/>
  <c r="U1711" i="11" s="1"/>
  <c r="Z4332" i="11"/>
  <c r="AA4332" i="11" s="1"/>
  <c r="W1711" i="11"/>
  <c r="X1711" i="11" s="1"/>
  <c r="Z4333" i="11" l="1"/>
  <c r="AA4333" i="11" s="1"/>
  <c r="T1712" i="11"/>
  <c r="U1712" i="11" s="1"/>
  <c r="W1712" i="11"/>
  <c r="X1712" i="11" s="1"/>
  <c r="T1713" i="11" l="1"/>
  <c r="U1713" i="11" s="1"/>
  <c r="W1713" i="11"/>
  <c r="X1713" i="11" s="1"/>
  <c r="Z4334" i="11"/>
  <c r="AA4334" i="11" s="1"/>
  <c r="W1714" i="11" l="1"/>
  <c r="X1714" i="11" s="1"/>
  <c r="T1714" i="11"/>
  <c r="U1714" i="11" s="1"/>
  <c r="Z4335" i="11"/>
  <c r="AA4335" i="11" s="1"/>
  <c r="Z4336" i="11" l="1"/>
  <c r="AA4336" i="11" s="1"/>
  <c r="T1715" i="11"/>
  <c r="U1715" i="11" s="1"/>
  <c r="W1715" i="11"/>
  <c r="X1715" i="11" s="1"/>
  <c r="W1716" i="11" l="1"/>
  <c r="X1716" i="11" s="1"/>
  <c r="T1716" i="11"/>
  <c r="U1716" i="11" s="1"/>
  <c r="Z4337" i="11"/>
  <c r="AA4337" i="11" s="1"/>
  <c r="T1717" i="11" l="1"/>
  <c r="U1717" i="11" s="1"/>
  <c r="Z4338" i="11"/>
  <c r="AA4338" i="11" s="1"/>
  <c r="W1717" i="11"/>
  <c r="X1717" i="11" s="1"/>
  <c r="W1718" i="11" l="1"/>
  <c r="X1718" i="11" s="1"/>
  <c r="Z4339" i="11"/>
  <c r="AA4339" i="11" s="1"/>
  <c r="T1718" i="11"/>
  <c r="U1718" i="11" s="1"/>
  <c r="T1719" i="11" l="1"/>
  <c r="U1719" i="11" s="1"/>
  <c r="W1719" i="11"/>
  <c r="X1719" i="11" s="1"/>
  <c r="Z4340" i="11"/>
  <c r="AA4340" i="11" s="1"/>
  <c r="W1720" i="11" l="1"/>
  <c r="X1720" i="11" s="1"/>
  <c r="Z4341" i="11"/>
  <c r="AA4341" i="11" s="1"/>
  <c r="T1720" i="11"/>
  <c r="U1720" i="11" s="1"/>
  <c r="T1721" i="11" l="1"/>
  <c r="U1721" i="11" s="1"/>
  <c r="Z4342" i="11"/>
  <c r="AA4342" i="11" s="1"/>
  <c r="W1721" i="11"/>
  <c r="X1721" i="11" s="1"/>
  <c r="W1722" i="11" l="1"/>
  <c r="X1722" i="11" s="1"/>
  <c r="Z4343" i="11"/>
  <c r="AA4343" i="11" s="1"/>
  <c r="T1722" i="11"/>
  <c r="U1722" i="11" s="1"/>
  <c r="T1723" i="11" l="1"/>
  <c r="U1723" i="11" s="1"/>
  <c r="Z4344" i="11"/>
  <c r="AA4344" i="11" s="1"/>
  <c r="W1723" i="11"/>
  <c r="X1723" i="11" s="1"/>
  <c r="W1724" i="11" l="1"/>
  <c r="X1724" i="11" s="1"/>
  <c r="Z4345" i="11"/>
  <c r="AA4345" i="11" s="1"/>
  <c r="T1724" i="11"/>
  <c r="U1724" i="11" s="1"/>
  <c r="T1725" i="11" l="1"/>
  <c r="U1725" i="11" s="1"/>
  <c r="Z4346" i="11"/>
  <c r="AA4346" i="11" s="1"/>
  <c r="W1725" i="11"/>
  <c r="X1725" i="11" s="1"/>
  <c r="W1726" i="11" l="1"/>
  <c r="X1726" i="11" s="1"/>
  <c r="Z4347" i="11"/>
  <c r="AA4347" i="11" s="1"/>
  <c r="T1726" i="11"/>
  <c r="U1726" i="11" s="1"/>
  <c r="W1727" i="11" l="1"/>
  <c r="X1727" i="11" s="1"/>
  <c r="T1727" i="11"/>
  <c r="U1727" i="11" s="1"/>
  <c r="Z4348" i="11"/>
  <c r="AA4348" i="11" s="1"/>
  <c r="T1728" i="11" l="1"/>
  <c r="U1728" i="11" s="1"/>
  <c r="Z4349" i="11"/>
  <c r="AA4349" i="11" s="1"/>
  <c r="W1728" i="11"/>
  <c r="X1728" i="11" s="1"/>
  <c r="W1729" i="11" l="1"/>
  <c r="X1729" i="11" s="1"/>
  <c r="Z4350" i="11"/>
  <c r="AA4350" i="11" s="1"/>
  <c r="T1729" i="11"/>
  <c r="U1729" i="11" s="1"/>
  <c r="W1730" i="11" l="1"/>
  <c r="X1730" i="11" s="1"/>
  <c r="T1730" i="11"/>
  <c r="U1730" i="11" s="1"/>
  <c r="Z4351" i="11"/>
  <c r="AA4351" i="11" s="1"/>
  <c r="T1731" i="11" l="1"/>
  <c r="U1731" i="11" s="1"/>
  <c r="W1731" i="11"/>
  <c r="X1731" i="11" s="1"/>
  <c r="Z4352" i="11"/>
  <c r="AA4352" i="11" s="1"/>
  <c r="Z4353" i="11" l="1"/>
  <c r="AA4353" i="11" s="1"/>
  <c r="W1732" i="11"/>
  <c r="X1732" i="11" s="1"/>
  <c r="T1732" i="11"/>
  <c r="U1732" i="11" s="1"/>
  <c r="T1733" i="11" l="1"/>
  <c r="U1733" i="11" s="1"/>
  <c r="W1733" i="11"/>
  <c r="X1733" i="11" s="1"/>
  <c r="Z4354" i="11"/>
  <c r="AA4354" i="11" s="1"/>
  <c r="W1734" i="11" l="1"/>
  <c r="X1734" i="11" s="1"/>
  <c r="T1734" i="11"/>
  <c r="U1734" i="11" s="1"/>
  <c r="Z4355" i="11"/>
  <c r="AA4355" i="11" s="1"/>
  <c r="Z4356" i="11" l="1"/>
  <c r="AA4356" i="11" s="1"/>
  <c r="T1735" i="11"/>
  <c r="U1735" i="11" s="1"/>
  <c r="W1735" i="11"/>
  <c r="X1735" i="11" s="1"/>
  <c r="W1736" i="11" l="1"/>
  <c r="X1736" i="11" s="1"/>
  <c r="T1736" i="11"/>
  <c r="U1736" i="11" s="1"/>
  <c r="Z4357" i="11"/>
  <c r="AA4357" i="11" s="1"/>
  <c r="Z4358" i="11" l="1"/>
  <c r="AA4358" i="11" s="1"/>
  <c r="T1737" i="11"/>
  <c r="U1737" i="11" s="1"/>
  <c r="W1737" i="11"/>
  <c r="X1737" i="11" s="1"/>
  <c r="T1738" i="11" l="1"/>
  <c r="U1738" i="11" s="1"/>
  <c r="W1738" i="11"/>
  <c r="X1738" i="11" s="1"/>
  <c r="Z4359" i="11"/>
  <c r="AA4359" i="11" s="1"/>
  <c r="Z4360" i="11" l="1"/>
  <c r="AA4360" i="11" s="1"/>
  <c r="W1739" i="11"/>
  <c r="X1739" i="11" s="1"/>
  <c r="T1739" i="11"/>
  <c r="U1739" i="11" s="1"/>
  <c r="T1740" i="11" l="1"/>
  <c r="U1740" i="11" s="1"/>
  <c r="W1740" i="11"/>
  <c r="X1740" i="11" s="1"/>
  <c r="Z4361" i="11"/>
  <c r="AA4361" i="11" s="1"/>
  <c r="W1741" i="11" l="1"/>
  <c r="X1741" i="11" s="1"/>
  <c r="T1741" i="11"/>
  <c r="U1741" i="11" s="1"/>
  <c r="Z4362" i="11"/>
  <c r="AA4362" i="11" s="1"/>
  <c r="T1742" i="11" l="1"/>
  <c r="U1742" i="11" s="1"/>
  <c r="W1742" i="11"/>
  <c r="X1742" i="11" s="1"/>
  <c r="Z4363" i="11"/>
  <c r="AA4363" i="11" s="1"/>
  <c r="W1743" i="11" l="1"/>
  <c r="X1743" i="11" s="1"/>
  <c r="T1743" i="11"/>
  <c r="U1743" i="11" s="1"/>
  <c r="Z4364" i="11"/>
  <c r="AA4364" i="11" s="1"/>
  <c r="T1744" i="11" l="1"/>
  <c r="U1744" i="11" s="1"/>
  <c r="W1744" i="11"/>
  <c r="X1744" i="11" s="1"/>
  <c r="Z4365" i="11"/>
  <c r="AA4365" i="11" s="1"/>
  <c r="Z4366" i="11" l="1"/>
  <c r="AA4366" i="11" s="1"/>
  <c r="W1745" i="11"/>
  <c r="X1745" i="11" s="1"/>
  <c r="T1745" i="11"/>
  <c r="U1745" i="11" s="1"/>
  <c r="T1746" i="11" l="1"/>
  <c r="U1746" i="11" s="1"/>
  <c r="W1746" i="11"/>
  <c r="X1746" i="11" s="1"/>
  <c r="Z4367" i="11"/>
  <c r="AA4367" i="11" s="1"/>
  <c r="Z4368" i="11" l="1"/>
  <c r="AA4368" i="11" s="1"/>
  <c r="T1747" i="11"/>
  <c r="U1747" i="11" s="1"/>
  <c r="W1747" i="11"/>
  <c r="X1747" i="11" s="1"/>
  <c r="T1748" i="11" l="1"/>
  <c r="U1748" i="11" s="1"/>
  <c r="Z4369" i="11"/>
  <c r="AA4369" i="11" s="1"/>
  <c r="W1748" i="11"/>
  <c r="X1748" i="11" s="1"/>
  <c r="W1749" i="11" l="1"/>
  <c r="X1749" i="11" s="1"/>
  <c r="Z4370" i="11"/>
  <c r="AA4370" i="11" s="1"/>
  <c r="T1749" i="11"/>
  <c r="U1749" i="11" s="1"/>
  <c r="T1750" i="11" l="1"/>
  <c r="U1750" i="11" s="1"/>
  <c r="Z4371" i="11"/>
  <c r="AA4371" i="11" s="1"/>
  <c r="W1750" i="11"/>
  <c r="X1750" i="11" s="1"/>
  <c r="Z4372" i="11" l="1"/>
  <c r="AA4372" i="11" s="1"/>
  <c r="T1751" i="11"/>
  <c r="U1751" i="11" s="1"/>
  <c r="W1751" i="11"/>
  <c r="X1751" i="11" s="1"/>
  <c r="W1752" i="11" l="1"/>
  <c r="X1752" i="11" s="1"/>
  <c r="T1752" i="11"/>
  <c r="U1752" i="11" s="1"/>
  <c r="Z4373" i="11"/>
  <c r="AA4373" i="11" s="1"/>
  <c r="Z4374" i="11" l="1"/>
  <c r="AA4374" i="11" s="1"/>
  <c r="T1753" i="11"/>
  <c r="U1753" i="11" s="1"/>
  <c r="W1753" i="11"/>
  <c r="X1753" i="11" s="1"/>
  <c r="W1754" i="11" l="1"/>
  <c r="X1754" i="11" s="1"/>
  <c r="T1754" i="11"/>
  <c r="U1754" i="11" s="1"/>
  <c r="Z4375" i="11"/>
  <c r="AA4375" i="11" s="1"/>
  <c r="Z4376" i="11" l="1"/>
  <c r="AA4376" i="11" s="1"/>
  <c r="T1755" i="11"/>
  <c r="U1755" i="11" s="1"/>
  <c r="W1755" i="11"/>
  <c r="X1755" i="11" s="1"/>
  <c r="W1756" i="11" l="1"/>
  <c r="X1756" i="11" s="1"/>
  <c r="T1756" i="11"/>
  <c r="U1756" i="11" s="1"/>
  <c r="Z4377" i="11"/>
  <c r="AA4377" i="11" s="1"/>
  <c r="T1757" i="11" l="1"/>
  <c r="U1757" i="11" s="1"/>
  <c r="Z4378" i="11"/>
  <c r="AA4378" i="11" s="1"/>
  <c r="W1757" i="11"/>
  <c r="X1757" i="11" s="1"/>
  <c r="W1758" i="11" l="1"/>
  <c r="X1758" i="11" s="1"/>
  <c r="Z4379" i="11"/>
  <c r="AA4379" i="11" s="1"/>
  <c r="T1758" i="11"/>
  <c r="U1758" i="11" s="1"/>
  <c r="Z4380" i="11" l="1"/>
  <c r="AA4380" i="11" s="1"/>
  <c r="W1759" i="11"/>
  <c r="X1759" i="11" s="1"/>
  <c r="T1759" i="11"/>
  <c r="U1759" i="11" s="1"/>
  <c r="T1760" i="11" l="1"/>
  <c r="U1760" i="11" s="1"/>
  <c r="W1760" i="11"/>
  <c r="X1760" i="11" s="1"/>
  <c r="Z4381" i="11"/>
  <c r="AA4381" i="11" s="1"/>
  <c r="Z4382" i="11" l="1"/>
  <c r="AA4382" i="11" s="1"/>
  <c r="W1761" i="11"/>
  <c r="X1761" i="11" s="1"/>
  <c r="T1761" i="11"/>
  <c r="U1761" i="11" s="1"/>
  <c r="W1762" i="11" l="1"/>
  <c r="X1762" i="11" s="1"/>
  <c r="Z4383" i="11"/>
  <c r="AA4383" i="11" s="1"/>
  <c r="T1762" i="11"/>
  <c r="U1762" i="11" s="1"/>
  <c r="T1763" i="11" l="1"/>
  <c r="U1763" i="11" s="1"/>
  <c r="W1763" i="11"/>
  <c r="X1763" i="11" s="1"/>
  <c r="Z4384" i="11"/>
  <c r="AA4384" i="11" s="1"/>
  <c r="Z4385" i="11" l="1"/>
  <c r="AA4385" i="11" s="1"/>
  <c r="W1764" i="11"/>
  <c r="X1764" i="11" s="1"/>
  <c r="T1764" i="11"/>
  <c r="U1764" i="11" s="1"/>
  <c r="W1765" i="11" l="1"/>
  <c r="X1765" i="11" s="1"/>
  <c r="Z4386" i="11"/>
  <c r="AA4386" i="11" s="1"/>
  <c r="T1765" i="11"/>
  <c r="U1765" i="11" s="1"/>
  <c r="T1766" i="11" l="1"/>
  <c r="U1766" i="11" s="1"/>
  <c r="Z4387" i="11"/>
  <c r="AA4387" i="11" s="1"/>
  <c r="W1766" i="11"/>
  <c r="X1766" i="11" s="1"/>
  <c r="W1767" i="11" l="1"/>
  <c r="X1767" i="11" s="1"/>
  <c r="Z4388" i="11"/>
  <c r="AA4388" i="11" s="1"/>
  <c r="T1767" i="11"/>
  <c r="U1767" i="11" s="1"/>
  <c r="T1768" i="11" l="1"/>
  <c r="U1768" i="11" s="1"/>
  <c r="Z4389" i="11"/>
  <c r="AA4389" i="11" s="1"/>
  <c r="W1768" i="11"/>
  <c r="X1768" i="11" s="1"/>
  <c r="W1769" i="11" l="1"/>
  <c r="X1769" i="11" s="1"/>
  <c r="Z4390" i="11"/>
  <c r="AA4390" i="11" s="1"/>
  <c r="T1769" i="11"/>
  <c r="U1769" i="11" s="1"/>
  <c r="Z4391" i="11" l="1"/>
  <c r="AA4391" i="11" s="1"/>
  <c r="T1770" i="11"/>
  <c r="U1770" i="11" s="1"/>
  <c r="W1770" i="11"/>
  <c r="X1770" i="11" s="1"/>
  <c r="Z4392" i="11" l="1"/>
  <c r="AA4392" i="11" s="1"/>
  <c r="W1771" i="11"/>
  <c r="X1771" i="11" s="1"/>
  <c r="T1771" i="11"/>
  <c r="U1771" i="11" s="1"/>
  <c r="W1772" i="11" l="1"/>
  <c r="X1772" i="11" s="1"/>
  <c r="Z4393" i="11"/>
  <c r="AA4393" i="11" s="1"/>
  <c r="T1772" i="11"/>
  <c r="U1772" i="11" s="1"/>
  <c r="W1773" i="11" l="1"/>
  <c r="X1773" i="11" s="1"/>
  <c r="T1773" i="11"/>
  <c r="U1773" i="11" s="1"/>
  <c r="Z4394" i="11"/>
  <c r="AA4394" i="11" s="1"/>
  <c r="T1774" i="11" l="1"/>
  <c r="U1774" i="11" s="1"/>
  <c r="W1774" i="11"/>
  <c r="X1774" i="11" s="1"/>
  <c r="Z4395" i="11"/>
  <c r="AA4395" i="11" s="1"/>
  <c r="Z4396" i="11" l="1"/>
  <c r="AA4396" i="11" s="1"/>
  <c r="W1775" i="11"/>
  <c r="X1775" i="11" s="1"/>
  <c r="T1775" i="11"/>
  <c r="U1775" i="11" s="1"/>
  <c r="T1776" i="11" l="1"/>
  <c r="U1776" i="11" s="1"/>
  <c r="W1776" i="11"/>
  <c r="X1776" i="11" s="1"/>
  <c r="Z4397" i="11"/>
  <c r="AA4397" i="11" s="1"/>
  <c r="Z4398" i="11" l="1"/>
  <c r="AA4398" i="11" s="1"/>
  <c r="W1777" i="11"/>
  <c r="X1777" i="11" s="1"/>
  <c r="T1777" i="11"/>
  <c r="U1777" i="11" s="1"/>
  <c r="T1778" i="11" l="1"/>
  <c r="U1778" i="11" s="1"/>
  <c r="W1778" i="11"/>
  <c r="X1778" i="11" s="1"/>
  <c r="Z4399" i="11"/>
  <c r="AA4399" i="11" s="1"/>
  <c r="W1779" i="11" l="1"/>
  <c r="X1779" i="11" s="1"/>
  <c r="T1779" i="11"/>
  <c r="U1779" i="11" s="1"/>
  <c r="Z4400" i="11"/>
  <c r="AA4400" i="11" s="1"/>
  <c r="Z4401" i="11" l="1"/>
  <c r="AA4401" i="11" s="1"/>
  <c r="T1780" i="11"/>
  <c r="U1780" i="11" s="1"/>
  <c r="W1780" i="11"/>
  <c r="X1780" i="11" s="1"/>
  <c r="T1781" i="11" l="1"/>
  <c r="U1781" i="11" s="1"/>
  <c r="Z4402" i="11"/>
  <c r="AA4402" i="11" s="1"/>
  <c r="W1781" i="11"/>
  <c r="X1781" i="11" s="1"/>
  <c r="W1782" i="11" l="1"/>
  <c r="X1782" i="11" s="1"/>
  <c r="Z4403" i="11"/>
  <c r="AA4403" i="11" s="1"/>
  <c r="T1782" i="11"/>
  <c r="U1782" i="11" s="1"/>
  <c r="T1783" i="11" l="1"/>
  <c r="U1783" i="11" s="1"/>
  <c r="Z4404" i="11"/>
  <c r="AA4404" i="11" s="1"/>
  <c r="W1783" i="11"/>
  <c r="X1783" i="11" s="1"/>
  <c r="Z4405" i="11" l="1"/>
  <c r="AA4405" i="11" s="1"/>
  <c r="W1784" i="11"/>
  <c r="X1784" i="11" s="1"/>
  <c r="T1784" i="11"/>
  <c r="U1784" i="11" s="1"/>
  <c r="T1785" i="11" l="1"/>
  <c r="U1785" i="11" s="1"/>
  <c r="W1785" i="11"/>
  <c r="X1785" i="11" s="1"/>
  <c r="Z4406" i="11"/>
  <c r="AA4406" i="11" s="1"/>
  <c r="Z4407" i="11" l="1"/>
  <c r="AA4407" i="11" s="1"/>
  <c r="W1786" i="11"/>
  <c r="X1786" i="11" s="1"/>
  <c r="T1786" i="11"/>
  <c r="U1786" i="11" s="1"/>
  <c r="T1787" i="11" l="1"/>
  <c r="U1787" i="11" s="1"/>
  <c r="W1787" i="11"/>
  <c r="X1787" i="11" s="1"/>
  <c r="Z4408" i="11"/>
  <c r="AA4408" i="11" s="1"/>
  <c r="W1788" i="11" l="1"/>
  <c r="X1788" i="11" s="1"/>
  <c r="T1788" i="11"/>
  <c r="U1788" i="11" s="1"/>
  <c r="Z4409" i="11"/>
  <c r="AA4409" i="11" s="1"/>
  <c r="T1789" i="11" l="1"/>
  <c r="U1789" i="11" s="1"/>
  <c r="Z4410" i="11"/>
  <c r="AA4410" i="11" s="1"/>
  <c r="W1789" i="11"/>
  <c r="X1789" i="11" s="1"/>
  <c r="W1790" i="11" l="1"/>
  <c r="X1790" i="11" s="1"/>
  <c r="T1790" i="11"/>
  <c r="U1790" i="11" s="1"/>
  <c r="Z4411" i="11"/>
  <c r="AA4411" i="11" s="1"/>
  <c r="Z4412" i="11" l="1"/>
  <c r="AA4412" i="11" s="1"/>
  <c r="W1791" i="11"/>
  <c r="X1791" i="11" s="1"/>
  <c r="T1791" i="11"/>
  <c r="U1791" i="11" s="1"/>
  <c r="W1792" i="11" l="1"/>
  <c r="X1792" i="11" s="1"/>
  <c r="Z4413" i="11"/>
  <c r="AA4413" i="11" s="1"/>
  <c r="T1792" i="11"/>
  <c r="U1792" i="11" s="1"/>
  <c r="T1793" i="11" l="1"/>
  <c r="U1793" i="11" s="1"/>
  <c r="Z4414" i="11"/>
  <c r="AA4414" i="11" s="1"/>
  <c r="W1793" i="11"/>
  <c r="X1793" i="11" s="1"/>
  <c r="Z4415" i="11" l="1"/>
  <c r="AA4415" i="11" s="1"/>
  <c r="T1794" i="11"/>
  <c r="U1794" i="11" s="1"/>
  <c r="W1794" i="11"/>
  <c r="X1794" i="11" s="1"/>
  <c r="T1795" i="11" l="1"/>
  <c r="U1795" i="11" s="1"/>
  <c r="W1795" i="11"/>
  <c r="X1795" i="11" s="1"/>
  <c r="Z4416" i="11"/>
  <c r="AA4416" i="11" s="1"/>
  <c r="W1796" i="11" l="1"/>
  <c r="X1796" i="11" s="1"/>
  <c r="Z4417" i="11"/>
  <c r="AA4417" i="11" s="1"/>
  <c r="T1796" i="11"/>
  <c r="U1796" i="11" s="1"/>
  <c r="Z4418" i="11" l="1"/>
  <c r="AA4418" i="11" s="1"/>
  <c r="W1797" i="11"/>
  <c r="X1797" i="11" s="1"/>
  <c r="T1797" i="11"/>
  <c r="U1797" i="11" s="1"/>
  <c r="W1798" i="11" l="1"/>
  <c r="X1798" i="11" s="1"/>
  <c r="Z4419" i="11"/>
  <c r="AA4419" i="11" s="1"/>
  <c r="T1798" i="11"/>
  <c r="U1798" i="11" s="1"/>
  <c r="T1799" i="11" l="1"/>
  <c r="U1799" i="11" s="1"/>
  <c r="Z4420" i="11"/>
  <c r="AA4420" i="11" s="1"/>
  <c r="W1799" i="11"/>
  <c r="X1799" i="11" s="1"/>
  <c r="W1800" i="11" l="1"/>
  <c r="X1800" i="11" s="1"/>
  <c r="T1800" i="11"/>
  <c r="U1800" i="11" s="1"/>
  <c r="Z4421" i="11"/>
  <c r="AA4421" i="11" s="1"/>
  <c r="T1801" i="11" l="1"/>
  <c r="U1801" i="11" s="1"/>
  <c r="Z4422" i="11"/>
  <c r="AA4422" i="11" s="1"/>
  <c r="W1801" i="11"/>
  <c r="X1801" i="11" s="1"/>
  <c r="W1802" i="11" l="1"/>
  <c r="X1802" i="11" s="1"/>
  <c r="Z4423" i="11"/>
  <c r="AA4423" i="11" s="1"/>
  <c r="T1802" i="11"/>
  <c r="U1802" i="11" s="1"/>
  <c r="T1803" i="11" l="1"/>
  <c r="U1803" i="11" s="1"/>
  <c r="Z4424" i="11"/>
  <c r="AA4424" i="11" s="1"/>
  <c r="W1803" i="11"/>
  <c r="X1803" i="11" s="1"/>
  <c r="Z4425" i="11" l="1"/>
  <c r="AA4425" i="11" s="1"/>
  <c r="W1804" i="11"/>
  <c r="X1804" i="11" s="1"/>
  <c r="T1804" i="11"/>
  <c r="U1804" i="11" s="1"/>
  <c r="T1805" i="11" l="1"/>
  <c r="U1805" i="11" s="1"/>
  <c r="W1805" i="11"/>
  <c r="X1805" i="11" s="1"/>
  <c r="Z4426" i="11"/>
  <c r="AA4426" i="11" s="1"/>
  <c r="T1806" i="11" l="1"/>
  <c r="U1806" i="11" s="1"/>
  <c r="Z4427" i="11"/>
  <c r="AA4427" i="11" s="1"/>
  <c r="W1806" i="11"/>
  <c r="X1806" i="11" s="1"/>
  <c r="W1807" i="11" l="1"/>
  <c r="X1807" i="11" s="1"/>
  <c r="T1807" i="11"/>
  <c r="U1807" i="11" s="1"/>
  <c r="Z4428" i="11"/>
  <c r="AA4428" i="11" s="1"/>
  <c r="T1808" i="11" l="1"/>
  <c r="U1808" i="11" s="1"/>
  <c r="Z4429" i="11"/>
  <c r="AA4429" i="11" s="1"/>
  <c r="W1808" i="11"/>
  <c r="X1808" i="11" s="1"/>
  <c r="T1809" i="11" l="1"/>
  <c r="U1809" i="11" s="1"/>
  <c r="W1809" i="11"/>
  <c r="X1809" i="11" s="1"/>
  <c r="Z4430" i="11"/>
  <c r="AA4430" i="11" s="1"/>
  <c r="T1810" i="11" l="1"/>
  <c r="U1810" i="11" s="1"/>
  <c r="Z4431" i="11"/>
  <c r="AA4431" i="11" s="1"/>
  <c r="W1810" i="11"/>
  <c r="X1810" i="11" s="1"/>
  <c r="T1811" i="11" l="1"/>
  <c r="U1811" i="11" s="1"/>
  <c r="W1811" i="11"/>
  <c r="X1811" i="11" s="1"/>
  <c r="Z4432" i="11"/>
  <c r="AA4432" i="11" s="1"/>
  <c r="Z4433" i="11" l="1"/>
  <c r="AA4433" i="11" s="1"/>
  <c r="W1812" i="11"/>
  <c r="X1812" i="11" s="1"/>
  <c r="T1812" i="11"/>
  <c r="U1812" i="11" s="1"/>
  <c r="T1813" i="11" l="1"/>
  <c r="U1813" i="11" s="1"/>
  <c r="W1813" i="11"/>
  <c r="X1813" i="11" s="1"/>
  <c r="Z4434" i="11"/>
  <c r="AA4434" i="11" s="1"/>
  <c r="T1814" i="11" l="1"/>
  <c r="U1814" i="11" s="1"/>
  <c r="Z4435" i="11"/>
  <c r="AA4435" i="11" s="1"/>
  <c r="W1814" i="11"/>
  <c r="X1814" i="11" s="1"/>
  <c r="Z4436" i="11" l="1"/>
  <c r="AA4436" i="11" s="1"/>
  <c r="T1815" i="11"/>
  <c r="U1815" i="11" s="1"/>
  <c r="W1815" i="11"/>
  <c r="X1815" i="11" s="1"/>
  <c r="W1816" i="11" l="1"/>
  <c r="X1816" i="11" s="1"/>
  <c r="T1816" i="11"/>
  <c r="U1816" i="11" s="1"/>
  <c r="Z4437" i="11"/>
  <c r="AA4437" i="11" s="1"/>
  <c r="Z4438" i="11" l="1"/>
  <c r="AA4438" i="11" s="1"/>
  <c r="W1817" i="11"/>
  <c r="X1817" i="11" s="1"/>
  <c r="T1817" i="11"/>
  <c r="U1817" i="11" s="1"/>
  <c r="T1818" i="11" l="1"/>
  <c r="U1818" i="11" s="1"/>
  <c r="W1818" i="11"/>
  <c r="X1818" i="11" s="1"/>
  <c r="Z4439" i="11"/>
  <c r="AA4439" i="11" s="1"/>
  <c r="Z4440" i="11" l="1"/>
  <c r="AA4440" i="11" s="1"/>
  <c r="T1819" i="11"/>
  <c r="U1819" i="11" s="1"/>
  <c r="W1819" i="11"/>
  <c r="X1819" i="11" s="1"/>
  <c r="W1820" i="11" l="1"/>
  <c r="X1820" i="11" s="1"/>
  <c r="T1820" i="11"/>
  <c r="U1820" i="11" s="1"/>
  <c r="Z4441" i="11"/>
  <c r="AA4441" i="11" s="1"/>
  <c r="Z4442" i="11" l="1"/>
  <c r="AA4442" i="11" s="1"/>
  <c r="T1821" i="11"/>
  <c r="U1821" i="11" s="1"/>
  <c r="W1821" i="11"/>
  <c r="X1821" i="11" s="1"/>
  <c r="W1822" i="11" l="1"/>
  <c r="X1822" i="11" s="1"/>
  <c r="Z4443" i="11"/>
  <c r="AA4443" i="11" s="1"/>
  <c r="T1822" i="11"/>
  <c r="U1822" i="11" s="1"/>
  <c r="T1823" i="11" l="1"/>
  <c r="U1823" i="11" s="1"/>
  <c r="Z4444" i="11"/>
  <c r="AA4444" i="11" s="1"/>
  <c r="W1823" i="11"/>
  <c r="X1823" i="11" s="1"/>
  <c r="W1824" i="11" l="1"/>
  <c r="X1824" i="11" s="1"/>
  <c r="Z4445" i="11"/>
  <c r="AA4445" i="11" s="1"/>
  <c r="T1824" i="11"/>
  <c r="U1824" i="11" s="1"/>
  <c r="Z4446" i="11" l="1"/>
  <c r="AA4446" i="11" s="1"/>
  <c r="T1825" i="11"/>
  <c r="U1825" i="11" s="1"/>
  <c r="W1825" i="11"/>
  <c r="X1825" i="11" s="1"/>
  <c r="W1826" i="11" l="1"/>
  <c r="X1826" i="11" s="1"/>
  <c r="T1826" i="11"/>
  <c r="U1826" i="11" s="1"/>
  <c r="Z4447" i="11"/>
  <c r="AA4447" i="11" s="1"/>
  <c r="Z4448" i="11" l="1"/>
  <c r="AA4448" i="11" s="1"/>
  <c r="T1827" i="11"/>
  <c r="U1827" i="11" s="1"/>
  <c r="W1827" i="11"/>
  <c r="X1827" i="11" s="1"/>
  <c r="T1828" i="11" l="1"/>
  <c r="U1828" i="11" s="1"/>
  <c r="Z4449" i="11"/>
  <c r="AA4449" i="11" s="1"/>
  <c r="W1828" i="11"/>
  <c r="X1828" i="11" s="1"/>
  <c r="T1829" i="11" l="1"/>
  <c r="U1829" i="11" s="1"/>
  <c r="W1829" i="11"/>
  <c r="X1829" i="11" s="1"/>
  <c r="Z4450" i="11"/>
  <c r="AA4450" i="11" s="1"/>
  <c r="Z4451" i="11" l="1"/>
  <c r="AA4451" i="11" s="1"/>
  <c r="W1830" i="11"/>
  <c r="X1830" i="11" s="1"/>
  <c r="T1830" i="11"/>
  <c r="U1830" i="11" s="1"/>
  <c r="T1831" i="11" l="1"/>
  <c r="U1831" i="11" s="1"/>
  <c r="W1831" i="11"/>
  <c r="X1831" i="11" s="1"/>
  <c r="Z4452" i="11"/>
  <c r="AA4452" i="11" s="1"/>
  <c r="Z4453" i="11" l="1"/>
  <c r="AA4453" i="11" s="1"/>
  <c r="W1832" i="11"/>
  <c r="X1832" i="11" s="1"/>
  <c r="T1832" i="11"/>
  <c r="U1832" i="11" s="1"/>
  <c r="Z4454" i="11" l="1"/>
  <c r="AA4454" i="11" s="1"/>
  <c r="W1833" i="11"/>
  <c r="X1833" i="11" s="1"/>
  <c r="T1833" i="11"/>
  <c r="U1833" i="11" s="1"/>
  <c r="W1834" i="11" l="1"/>
  <c r="X1834" i="11" s="1"/>
  <c r="Z4455" i="11"/>
  <c r="AA4455" i="11" s="1"/>
  <c r="T1834" i="11"/>
  <c r="U1834" i="11" s="1"/>
  <c r="T1835" i="11" l="1"/>
  <c r="U1835" i="11" s="1"/>
  <c r="Z4456" i="11"/>
  <c r="AA4456" i="11" s="1"/>
  <c r="W1835" i="11"/>
  <c r="X1835" i="11" s="1"/>
  <c r="T1836" i="11" l="1"/>
  <c r="U1836" i="11" s="1"/>
  <c r="W1836" i="11"/>
  <c r="X1836" i="11" s="1"/>
  <c r="Z4457" i="11"/>
  <c r="AA4457" i="11" s="1"/>
  <c r="Z4458" i="11" l="1"/>
  <c r="AA4458" i="11" s="1"/>
  <c r="W1837" i="11"/>
  <c r="X1837" i="11" s="1"/>
  <c r="T1837" i="11"/>
  <c r="U1837" i="11" s="1"/>
  <c r="T1838" i="11" l="1"/>
  <c r="U1838" i="11" s="1"/>
  <c r="W1838" i="11"/>
  <c r="X1838" i="11" s="1"/>
  <c r="Z4459" i="11"/>
  <c r="AA4459" i="11" s="1"/>
  <c r="Z4460" i="11" l="1"/>
  <c r="AA4460" i="11" s="1"/>
  <c r="W1839" i="11"/>
  <c r="X1839" i="11" s="1"/>
  <c r="T1839" i="11"/>
  <c r="U1839" i="11" s="1"/>
  <c r="W1840" i="11" l="1"/>
  <c r="X1840" i="11" s="1"/>
  <c r="Z4461" i="11"/>
  <c r="AA4461" i="11" s="1"/>
  <c r="T1840" i="11"/>
  <c r="U1840" i="11" s="1"/>
  <c r="Z4462" i="11" l="1"/>
  <c r="AA4462" i="11" s="1"/>
  <c r="W1841" i="11"/>
  <c r="X1841" i="11" s="1"/>
  <c r="T1841" i="11"/>
  <c r="U1841" i="11" s="1"/>
  <c r="T1842" i="11" l="1"/>
  <c r="U1842" i="11" s="1"/>
  <c r="W1842" i="11"/>
  <c r="X1842" i="11" s="1"/>
  <c r="Z4463" i="11"/>
  <c r="AA4463" i="11" s="1"/>
  <c r="W1843" i="11" l="1"/>
  <c r="X1843" i="11" s="1"/>
  <c r="Z4464" i="11"/>
  <c r="AA4464" i="11" s="1"/>
  <c r="T1843" i="11"/>
  <c r="U1843" i="11" s="1"/>
  <c r="Z4465" i="11" l="1"/>
  <c r="AA4465" i="11" s="1"/>
  <c r="T1844" i="11"/>
  <c r="U1844" i="11" s="1"/>
  <c r="W1844" i="11"/>
  <c r="X1844" i="11" s="1"/>
  <c r="Z4466" i="11" l="1"/>
  <c r="AA4466" i="11" s="1"/>
  <c r="W1845" i="11"/>
  <c r="X1845" i="11" s="1"/>
  <c r="T1845" i="11"/>
  <c r="U1845" i="11" s="1"/>
  <c r="T1846" i="11" l="1"/>
  <c r="U1846" i="11" s="1"/>
  <c r="W1846" i="11"/>
  <c r="X1846" i="11" s="1"/>
  <c r="Z4467" i="11"/>
  <c r="AA4467" i="11" s="1"/>
  <c r="Z4468" i="11" l="1"/>
  <c r="AA4468" i="11" s="1"/>
  <c r="W1847" i="11"/>
  <c r="X1847" i="11" s="1"/>
  <c r="T1847" i="11"/>
  <c r="U1847" i="11" s="1"/>
  <c r="W1848" i="11" l="1"/>
  <c r="X1848" i="11" s="1"/>
  <c r="Z4469" i="11"/>
  <c r="AA4469" i="11" s="1"/>
  <c r="T1848" i="11"/>
  <c r="U1848" i="11" s="1"/>
  <c r="T1849" i="11" l="1"/>
  <c r="U1849" i="11" s="1"/>
  <c r="Z4470" i="11"/>
  <c r="AA4470" i="11" s="1"/>
  <c r="W1849" i="11"/>
  <c r="X1849" i="11" s="1"/>
  <c r="T1850" i="11" l="1"/>
  <c r="U1850" i="11" s="1"/>
  <c r="W1850" i="11"/>
  <c r="X1850" i="11" s="1"/>
  <c r="Z4471" i="11"/>
  <c r="AA4471" i="11" s="1"/>
  <c r="W1851" i="11" l="1"/>
  <c r="X1851" i="11" s="1"/>
  <c r="Z4472" i="11"/>
  <c r="AA4472" i="11" s="1"/>
  <c r="T1851" i="11"/>
  <c r="U1851" i="11" s="1"/>
  <c r="T1852" i="11" l="1"/>
  <c r="U1852" i="11" s="1"/>
  <c r="Z4473" i="11"/>
  <c r="AA4473" i="11" s="1"/>
  <c r="W1852" i="11"/>
  <c r="X1852" i="11" s="1"/>
  <c r="W1853" i="11" l="1"/>
  <c r="X1853" i="11" s="1"/>
  <c r="Z4474" i="11"/>
  <c r="AA4474" i="11" s="1"/>
  <c r="T1853" i="11"/>
  <c r="U1853" i="11" s="1"/>
  <c r="Z4475" i="11" l="1"/>
  <c r="AA4475" i="11" s="1"/>
  <c r="W1854" i="11"/>
  <c r="X1854" i="11" s="1"/>
  <c r="T1854" i="11"/>
  <c r="U1854" i="11" s="1"/>
  <c r="T1855" i="11" l="1"/>
  <c r="U1855" i="11" s="1"/>
  <c r="W1855" i="11"/>
  <c r="X1855" i="11" s="1"/>
  <c r="Z4476" i="11"/>
  <c r="AA4476" i="11" s="1"/>
  <c r="W1856" i="11" l="1"/>
  <c r="X1856" i="11" s="1"/>
  <c r="Z4477" i="11"/>
  <c r="AA4477" i="11" s="1"/>
  <c r="T1856" i="11"/>
  <c r="U1856" i="11" s="1"/>
  <c r="T1857" i="11" l="1"/>
  <c r="U1857" i="11" s="1"/>
  <c r="Z4478" i="11"/>
  <c r="AA4478" i="11" s="1"/>
  <c r="W1857" i="11"/>
  <c r="X1857" i="11" s="1"/>
  <c r="W1858" i="11" l="1"/>
  <c r="X1858" i="11" s="1"/>
  <c r="Z4479" i="11"/>
  <c r="AA4479" i="11" s="1"/>
  <c r="T1858" i="11"/>
  <c r="U1858" i="11" s="1"/>
  <c r="T1859" i="11" l="1"/>
  <c r="U1859" i="11" s="1"/>
  <c r="Z4480" i="11"/>
  <c r="AA4480" i="11" s="1"/>
  <c r="W1859" i="11"/>
  <c r="X1859" i="11" s="1"/>
  <c r="W1860" i="11" l="1"/>
  <c r="X1860" i="11" s="1"/>
  <c r="Z4481" i="11"/>
  <c r="AA4481" i="11" s="1"/>
  <c r="T1860" i="11"/>
  <c r="U1860" i="11" s="1"/>
  <c r="T1861" i="11" l="1"/>
  <c r="U1861" i="11" s="1"/>
  <c r="Z4482" i="11"/>
  <c r="AA4482" i="11" s="1"/>
  <c r="W1861" i="11"/>
  <c r="X1861" i="11" s="1"/>
  <c r="W1862" i="11" l="1"/>
  <c r="X1862" i="11" s="1"/>
  <c r="Z4483" i="11"/>
  <c r="AA4483" i="11" s="1"/>
  <c r="T1862" i="11"/>
  <c r="U1862" i="11" s="1"/>
  <c r="T1863" i="11" l="1"/>
  <c r="U1863" i="11" s="1"/>
  <c r="Z4484" i="11"/>
  <c r="AA4484" i="11" s="1"/>
  <c r="W1863" i="11"/>
  <c r="X1863" i="11" s="1"/>
  <c r="W1864" i="11" l="1"/>
  <c r="X1864" i="11" s="1"/>
  <c r="Z4485" i="11"/>
  <c r="AA4485" i="11" s="1"/>
  <c r="T1864" i="11"/>
  <c r="U1864" i="11" s="1"/>
  <c r="T1865" i="11" l="1"/>
  <c r="U1865" i="11" s="1"/>
  <c r="Z4486" i="11"/>
  <c r="AA4486" i="11" s="1"/>
  <c r="W1865" i="11"/>
  <c r="X1865" i="11" s="1"/>
  <c r="Z4487" i="11" l="1"/>
  <c r="AA4487" i="11" s="1"/>
  <c r="W1866" i="11"/>
  <c r="X1866" i="11" s="1"/>
  <c r="T1866" i="11"/>
  <c r="U1866" i="11" s="1"/>
  <c r="W1867" i="11" l="1"/>
  <c r="X1867" i="11" s="1"/>
  <c r="Z4488" i="11"/>
  <c r="AA4488" i="11" s="1"/>
  <c r="T1867" i="11"/>
  <c r="U1867" i="11" s="1"/>
  <c r="Z4489" i="11" l="1"/>
  <c r="AA4489" i="11" s="1"/>
  <c r="W1868" i="11"/>
  <c r="X1868" i="11" s="1"/>
  <c r="T1868" i="11"/>
  <c r="U1868" i="11" s="1"/>
  <c r="T1869" i="11" l="1"/>
  <c r="U1869" i="11" s="1"/>
  <c r="W1869" i="11"/>
  <c r="X1869" i="11" s="1"/>
  <c r="Z4490" i="11"/>
  <c r="AA4490" i="11" s="1"/>
  <c r="Z4491" i="11" l="1"/>
  <c r="AA4491" i="11" s="1"/>
  <c r="W1870" i="11"/>
  <c r="X1870" i="11" s="1"/>
  <c r="T1870" i="11"/>
  <c r="U1870" i="11" s="1"/>
  <c r="W1871" i="11" l="1"/>
  <c r="X1871" i="11" s="1"/>
  <c r="Z4492" i="11"/>
  <c r="AA4492" i="11" s="1"/>
  <c r="T1871" i="11"/>
  <c r="U1871" i="11" s="1"/>
  <c r="Z4493" i="11" l="1"/>
  <c r="AA4493" i="11" s="1"/>
  <c r="T1872" i="11"/>
  <c r="U1872" i="11" s="1"/>
  <c r="W1872" i="11"/>
  <c r="X1872" i="11" s="1"/>
  <c r="W1873" i="11" l="1"/>
  <c r="X1873" i="11" s="1"/>
  <c r="T1873" i="11"/>
  <c r="U1873" i="11" s="1"/>
  <c r="Z4494" i="11"/>
  <c r="AA4494" i="11" s="1"/>
  <c r="Z4495" i="11" l="1"/>
  <c r="AA4495" i="11" s="1"/>
  <c r="T1874" i="11"/>
  <c r="U1874" i="11" s="1"/>
  <c r="W1874" i="11"/>
  <c r="X1874" i="11" s="1"/>
  <c r="T1875" i="11" l="1"/>
  <c r="U1875" i="11" s="1"/>
  <c r="Z4496" i="11"/>
  <c r="AA4496" i="11" s="1"/>
  <c r="W1875" i="11"/>
  <c r="X1875" i="11" s="1"/>
  <c r="Z4497" i="11" l="1"/>
  <c r="AA4497" i="11" s="1"/>
  <c r="W1876" i="11"/>
  <c r="X1876" i="11" s="1"/>
  <c r="T1876" i="11"/>
  <c r="U1876" i="11" s="1"/>
  <c r="T1877" i="11" l="1"/>
  <c r="U1877" i="11" s="1"/>
  <c r="W1877" i="11"/>
  <c r="X1877" i="11" s="1"/>
  <c r="Z4498" i="11"/>
  <c r="AA4498" i="11" s="1"/>
  <c r="Z4499" i="11" l="1"/>
  <c r="AA4499" i="11" s="1"/>
  <c r="W1878" i="11"/>
  <c r="X1878" i="11" s="1"/>
  <c r="T1878" i="11"/>
  <c r="U1878" i="11" s="1"/>
  <c r="T1879" i="11" l="1"/>
  <c r="U1879" i="11" s="1"/>
  <c r="W1879" i="11"/>
  <c r="X1879" i="11" s="1"/>
  <c r="Z4500" i="11"/>
  <c r="AA4500" i="11" s="1"/>
  <c r="Z4501" i="11" l="1"/>
  <c r="AA4501" i="11" s="1"/>
  <c r="W1880" i="11"/>
  <c r="X1880" i="11" s="1"/>
  <c r="T1880" i="11"/>
  <c r="U1880" i="11" s="1"/>
  <c r="T1881" i="11" l="1"/>
  <c r="U1881" i="11" s="1"/>
  <c r="W1881" i="11"/>
  <c r="X1881" i="11" s="1"/>
  <c r="Z4502" i="11"/>
  <c r="AA4502" i="11" s="1"/>
  <c r="Z4503" i="11" l="1"/>
  <c r="AA4503" i="11" s="1"/>
  <c r="W1882" i="11"/>
  <c r="X1882" i="11" s="1"/>
  <c r="T1882" i="11"/>
  <c r="U1882" i="11" s="1"/>
  <c r="W1883" i="11" l="1"/>
  <c r="X1883" i="11" s="1"/>
  <c r="Z4504" i="11"/>
  <c r="AA4504" i="11" s="1"/>
  <c r="T1883" i="11"/>
  <c r="U1883" i="11" s="1"/>
  <c r="W1884" i="11" l="1"/>
  <c r="X1884" i="11" s="1"/>
  <c r="T1884" i="11"/>
  <c r="U1884" i="11" s="1"/>
  <c r="Z4505" i="11"/>
  <c r="AA4505" i="11" s="1"/>
  <c r="Z4506" i="11" l="1"/>
  <c r="AA4506" i="11" s="1"/>
  <c r="T1885" i="11"/>
  <c r="U1885" i="11" s="1"/>
  <c r="W1885" i="11"/>
  <c r="X1885" i="11" s="1"/>
  <c r="T1886" i="11" l="1"/>
  <c r="U1886" i="11" s="1"/>
  <c r="W1886" i="11"/>
  <c r="X1886" i="11" s="1"/>
  <c r="Z4507" i="11"/>
  <c r="AA4507" i="11" s="1"/>
  <c r="W1887" i="11" l="1"/>
  <c r="X1887" i="11" s="1"/>
  <c r="Z4508" i="11"/>
  <c r="AA4508" i="11" s="1"/>
  <c r="T1887" i="11"/>
  <c r="U1887" i="11" s="1"/>
  <c r="T1888" i="11" l="1"/>
  <c r="U1888" i="11" s="1"/>
  <c r="Z4509" i="11"/>
  <c r="AA4509" i="11" s="1"/>
  <c r="W1888" i="11"/>
  <c r="X1888" i="11" s="1"/>
  <c r="Z4510" i="11" l="1"/>
  <c r="AA4510" i="11" s="1"/>
  <c r="W1889" i="11"/>
  <c r="X1889" i="11" s="1"/>
  <c r="T1889" i="11"/>
  <c r="U1889" i="11" s="1"/>
  <c r="T1890" i="11" l="1"/>
  <c r="U1890" i="11" s="1"/>
  <c r="Z4511" i="11"/>
  <c r="AA4511" i="11" s="1"/>
  <c r="W1890" i="11"/>
  <c r="X1890" i="11" s="1"/>
  <c r="W1891" i="11" l="1"/>
  <c r="X1891" i="11" s="1"/>
  <c r="Z4512" i="11"/>
  <c r="AA4512" i="11" s="1"/>
  <c r="T1891" i="11"/>
  <c r="U1891" i="11" s="1"/>
  <c r="T1892" i="11" l="1"/>
  <c r="U1892" i="11" s="1"/>
  <c r="Z4513" i="11"/>
  <c r="AA4513" i="11" s="1"/>
  <c r="W1892" i="11"/>
  <c r="X1892" i="11" s="1"/>
  <c r="W1893" i="11" l="1"/>
  <c r="X1893" i="11" s="1"/>
  <c r="Z4514" i="11"/>
  <c r="AA4514" i="11" s="1"/>
  <c r="T1893" i="11"/>
  <c r="U1893" i="11" s="1"/>
  <c r="T1894" i="11" l="1"/>
  <c r="U1894" i="11" s="1"/>
  <c r="Z4515" i="11"/>
  <c r="AA4515" i="11" s="1"/>
  <c r="W1894" i="11"/>
  <c r="X1894" i="11" s="1"/>
  <c r="Z4516" i="11" l="1"/>
  <c r="AA4516" i="11" s="1"/>
  <c r="W1895" i="11"/>
  <c r="X1895" i="11" s="1"/>
  <c r="T1895" i="11"/>
  <c r="U1895" i="11" s="1"/>
  <c r="T1896" i="11" l="1"/>
  <c r="U1896" i="11" s="1"/>
  <c r="W1896" i="11"/>
  <c r="X1896" i="11" s="1"/>
  <c r="Z4517" i="11"/>
  <c r="AA4517" i="11" s="1"/>
  <c r="W1897" i="11" l="1"/>
  <c r="X1897" i="11" s="1"/>
  <c r="Z4518" i="11"/>
  <c r="AA4518" i="11" s="1"/>
  <c r="T1897" i="11"/>
  <c r="U1897" i="11" s="1"/>
  <c r="Z4519" i="11" l="1"/>
  <c r="AA4519" i="11" s="1"/>
  <c r="T1898" i="11"/>
  <c r="U1898" i="11" s="1"/>
  <c r="W1898" i="11"/>
  <c r="X1898" i="11" s="1"/>
  <c r="Z4520" i="11" l="1"/>
  <c r="AA4520" i="11" s="1"/>
  <c r="W1899" i="11"/>
  <c r="X1899" i="11" s="1"/>
  <c r="T1899" i="11"/>
  <c r="U1899" i="11" s="1"/>
  <c r="W1900" i="11" l="1"/>
  <c r="X1900" i="11" s="1"/>
  <c r="Z4521" i="11"/>
  <c r="AA4521" i="11" s="1"/>
  <c r="T1900" i="11"/>
  <c r="U1900" i="11" s="1"/>
  <c r="Z4522" i="11" l="1"/>
  <c r="AA4522" i="11" s="1"/>
  <c r="W1901" i="11"/>
  <c r="X1901" i="11" s="1"/>
  <c r="T1901" i="11"/>
  <c r="U1901" i="11" s="1"/>
  <c r="T1902" i="11" l="1"/>
  <c r="U1902" i="11" s="1"/>
  <c r="W1902" i="11"/>
  <c r="X1902" i="11" s="1"/>
  <c r="Z4523" i="11"/>
  <c r="AA4523" i="11" s="1"/>
  <c r="W1903" i="11" l="1"/>
  <c r="X1903" i="11" s="1"/>
  <c r="Z4524" i="11"/>
  <c r="AA4524" i="11" s="1"/>
  <c r="T1903" i="11"/>
  <c r="U1903" i="11" s="1"/>
  <c r="T1904" i="11" l="1"/>
  <c r="U1904" i="11" s="1"/>
  <c r="Z4525" i="11"/>
  <c r="AA4525" i="11" s="1"/>
  <c r="W1904" i="11"/>
  <c r="X1904" i="11" s="1"/>
  <c r="Z4526" i="11" l="1"/>
  <c r="AA4526" i="11" s="1"/>
  <c r="T1905" i="11"/>
  <c r="U1905" i="11" s="1"/>
  <c r="W1905" i="11"/>
  <c r="X1905" i="11" s="1"/>
  <c r="W1906" i="11" l="1"/>
  <c r="X1906" i="11" s="1"/>
  <c r="T1906" i="11"/>
  <c r="U1906" i="11" s="1"/>
  <c r="Z4527" i="11"/>
  <c r="AA4527" i="11" s="1"/>
  <c r="Z4528" i="11" l="1"/>
  <c r="AA4528" i="11" s="1"/>
  <c r="T1907" i="11"/>
  <c r="U1907" i="11" s="1"/>
  <c r="W1907" i="11"/>
  <c r="X1907" i="11" s="1"/>
  <c r="T1908" i="11" l="1"/>
  <c r="U1908" i="11" s="1"/>
  <c r="Z4529" i="11"/>
  <c r="AA4529" i="11" s="1"/>
  <c r="W1908" i="11"/>
  <c r="X1908" i="11" s="1"/>
  <c r="Z4530" i="11" l="1"/>
  <c r="AA4530" i="11" s="1"/>
  <c r="T1909" i="11"/>
  <c r="U1909" i="11" s="1"/>
  <c r="W1909" i="11"/>
  <c r="X1909" i="11" s="1"/>
  <c r="W1910" i="11" l="1"/>
  <c r="X1910" i="11" s="1"/>
  <c r="T1910" i="11"/>
  <c r="U1910" i="11" s="1"/>
  <c r="Z4531" i="11"/>
  <c r="AA4531" i="11" s="1"/>
  <c r="Z4532" i="11" l="1"/>
  <c r="AA4532" i="11" s="1"/>
  <c r="T1911" i="11"/>
  <c r="U1911" i="11" s="1"/>
  <c r="W1911" i="11"/>
  <c r="X1911" i="11" s="1"/>
  <c r="Z4533" i="11" l="1"/>
  <c r="AA4533" i="11" s="1"/>
  <c r="W1912" i="11"/>
  <c r="X1912" i="11" s="1"/>
  <c r="T1912" i="11"/>
  <c r="U1912" i="11" s="1"/>
  <c r="Z4534" i="11" l="1"/>
  <c r="AA4534" i="11" s="1"/>
  <c r="T1913" i="11"/>
  <c r="U1913" i="11" s="1"/>
  <c r="W1913" i="11"/>
  <c r="X1913" i="11" s="1"/>
  <c r="W1914" i="11" l="1"/>
  <c r="X1914" i="11" s="1"/>
  <c r="T1914" i="11"/>
  <c r="U1914" i="11" s="1"/>
  <c r="Z4535" i="11"/>
  <c r="AA4535" i="11" s="1"/>
  <c r="Z4536" i="11" l="1"/>
  <c r="AA4536" i="11" s="1"/>
  <c r="T1915" i="11"/>
  <c r="U1915" i="11" s="1"/>
  <c r="W1915" i="11"/>
  <c r="X1915" i="11" s="1"/>
  <c r="W1916" i="11" l="1"/>
  <c r="X1916" i="11" s="1"/>
  <c r="T1916" i="11"/>
  <c r="U1916" i="11" s="1"/>
  <c r="Z4537" i="11"/>
  <c r="AA4537" i="11" s="1"/>
  <c r="Z4538" i="11" l="1"/>
  <c r="AA4538" i="11" s="1"/>
  <c r="T1917" i="11"/>
  <c r="U1917" i="11" s="1"/>
  <c r="W1917" i="11"/>
  <c r="X1917" i="11" s="1"/>
  <c r="T1918" i="11" l="1"/>
  <c r="U1918" i="11" s="1"/>
  <c r="Z4539" i="11"/>
  <c r="AA4539" i="11" s="1"/>
  <c r="W1918" i="11"/>
  <c r="X1918" i="11" s="1"/>
  <c r="W1919" i="11" l="1"/>
  <c r="X1919" i="11" s="1"/>
  <c r="Z4540" i="11"/>
  <c r="AA4540" i="11" s="1"/>
  <c r="T1919" i="11"/>
  <c r="U1919" i="11" s="1"/>
  <c r="Z4541" i="11" l="1"/>
  <c r="AA4541" i="11" s="1"/>
  <c r="W1920" i="11"/>
  <c r="X1920" i="11" s="1"/>
  <c r="T1920" i="11"/>
  <c r="U1920" i="11" s="1"/>
  <c r="W1921" i="11" l="1"/>
  <c r="X1921" i="11" s="1"/>
  <c r="Z4542" i="11"/>
  <c r="AA4542" i="11" s="1"/>
  <c r="T1921" i="11"/>
  <c r="U1921" i="11" s="1"/>
  <c r="Z4543" i="11" l="1"/>
  <c r="AA4543" i="11" s="1"/>
  <c r="W1922" i="11"/>
  <c r="X1922" i="11" s="1"/>
  <c r="T1922" i="11"/>
  <c r="U1922" i="11" s="1"/>
  <c r="T1923" i="11" l="1"/>
  <c r="U1923" i="11" s="1"/>
  <c r="Z4544" i="11"/>
  <c r="AA4544" i="11" s="1"/>
  <c r="W1923" i="11"/>
  <c r="X1923" i="11" s="1"/>
  <c r="W1924" i="11" l="1"/>
  <c r="X1924" i="11" s="1"/>
  <c r="Z4545" i="11"/>
  <c r="AA4545" i="11" s="1"/>
  <c r="T1924" i="11"/>
  <c r="U1924" i="11" s="1"/>
  <c r="T1925" i="11" l="1"/>
  <c r="U1925" i="11" s="1"/>
  <c r="Z4546" i="11"/>
  <c r="AA4546" i="11" s="1"/>
  <c r="W1925" i="11"/>
  <c r="X1925" i="11" s="1"/>
  <c r="T1926" i="11" l="1"/>
  <c r="U1926" i="11" s="1"/>
  <c r="W1926" i="11"/>
  <c r="X1926" i="11" s="1"/>
  <c r="Z4547" i="11"/>
  <c r="AA4547" i="11" s="1"/>
  <c r="Z4548" i="11" l="1"/>
  <c r="AA4548" i="11" s="1"/>
  <c r="W1927" i="11"/>
  <c r="X1927" i="11" s="1"/>
  <c r="T1927" i="11"/>
  <c r="U1927" i="11" s="1"/>
  <c r="Z4549" i="11" l="1"/>
  <c r="AA4549" i="11" s="1"/>
  <c r="T1928" i="11"/>
  <c r="U1928" i="11" s="1"/>
  <c r="W1928" i="11"/>
  <c r="X1928" i="11" s="1"/>
  <c r="W1929" i="11" l="1"/>
  <c r="X1929" i="11" s="1"/>
  <c r="T1929" i="11"/>
  <c r="U1929" i="11" s="1"/>
  <c r="Z4550" i="11"/>
  <c r="AA4550" i="11" s="1"/>
  <c r="T1930" i="11" l="1"/>
  <c r="U1930" i="11" s="1"/>
  <c r="W1930" i="11"/>
  <c r="X1930" i="11" s="1"/>
  <c r="Z4551" i="11"/>
  <c r="AA4551" i="11" s="1"/>
  <c r="Z4552" i="11" l="1"/>
  <c r="AA4552" i="11" s="1"/>
  <c r="T1931" i="11"/>
  <c r="U1931" i="11" s="1"/>
  <c r="W1931" i="11"/>
  <c r="X1931" i="11" s="1"/>
  <c r="W1932" i="11" l="1"/>
  <c r="X1932" i="11" s="1"/>
  <c r="T1932" i="11"/>
  <c r="U1932" i="11" s="1"/>
  <c r="Z4553" i="11"/>
  <c r="AA4553" i="11" s="1"/>
  <c r="T1933" i="11" l="1"/>
  <c r="U1933" i="11" s="1"/>
  <c r="W1933" i="11"/>
  <c r="X1933" i="11" s="1"/>
  <c r="Z4554" i="11"/>
  <c r="AA4554" i="11" s="1"/>
  <c r="Z4555" i="11" l="1"/>
  <c r="AA4555" i="11" s="1"/>
  <c r="W1934" i="11"/>
  <c r="X1934" i="11" s="1"/>
  <c r="T1934" i="11"/>
  <c r="U1934" i="11" s="1"/>
  <c r="T1935" i="11" l="1"/>
  <c r="U1935" i="11" s="1"/>
  <c r="Z4556" i="11"/>
  <c r="AA4556" i="11" s="1"/>
  <c r="W1935" i="11"/>
  <c r="X1935" i="11" s="1"/>
  <c r="W1936" i="11" l="1"/>
  <c r="X1936" i="11" s="1"/>
  <c r="Z4557" i="11"/>
  <c r="AA4557" i="11" s="1"/>
  <c r="T1936" i="11"/>
  <c r="U1936" i="11" s="1"/>
  <c r="Z4558" i="11" l="1"/>
  <c r="AA4558" i="11" s="1"/>
  <c r="W1937" i="11"/>
  <c r="X1937" i="11" s="1"/>
  <c r="T1937" i="11"/>
  <c r="U1937" i="11" s="1"/>
  <c r="T1938" i="11" l="1"/>
  <c r="U1938" i="11" s="1"/>
  <c r="W1938" i="11"/>
  <c r="X1938" i="11" s="1"/>
  <c r="Z4559" i="11"/>
  <c r="AA4559" i="11" s="1"/>
  <c r="W1939" i="11" l="1"/>
  <c r="X1939" i="11" s="1"/>
  <c r="Z4560" i="11"/>
  <c r="AA4560" i="11" s="1"/>
  <c r="T1939" i="11"/>
  <c r="U1939" i="11" s="1"/>
  <c r="Z4561" i="11" l="1"/>
  <c r="AA4561" i="11" s="1"/>
  <c r="W1940" i="11"/>
  <c r="X1940" i="11" s="1"/>
  <c r="T1940" i="11"/>
  <c r="U1940" i="11" s="1"/>
  <c r="T1941" i="11" l="1"/>
  <c r="U1941" i="11" s="1"/>
  <c r="W1941" i="11"/>
  <c r="X1941" i="11" s="1"/>
  <c r="Z4562" i="11"/>
  <c r="AA4562" i="11" s="1"/>
  <c r="Z4563" i="11" l="1"/>
  <c r="AA4563" i="11" s="1"/>
  <c r="W1942" i="11"/>
  <c r="X1942" i="11" s="1"/>
  <c r="T1942" i="11"/>
  <c r="U1942" i="11" s="1"/>
  <c r="W1943" i="11" l="1"/>
  <c r="X1943" i="11" s="1"/>
  <c r="Z4564" i="11"/>
  <c r="AA4564" i="11" s="1"/>
  <c r="T1943" i="11"/>
  <c r="U1943" i="11" s="1"/>
  <c r="T1944" i="11" l="1"/>
  <c r="U1944" i="11" s="1"/>
  <c r="Z4565" i="11"/>
  <c r="AA4565" i="11" s="1"/>
  <c r="W1944" i="11"/>
  <c r="X1944" i="11" s="1"/>
  <c r="W1945" i="11" l="1"/>
  <c r="X1945" i="11" s="1"/>
  <c r="T1945" i="11"/>
  <c r="U1945" i="11" s="1"/>
  <c r="Z4566" i="11"/>
  <c r="AA4566" i="11" s="1"/>
  <c r="Z4567" i="11" l="1"/>
  <c r="AA4567" i="11" s="1"/>
  <c r="T1946" i="11"/>
  <c r="U1946" i="11" s="1"/>
  <c r="W1946" i="11"/>
  <c r="X1946" i="11" s="1"/>
  <c r="W1947" i="11" l="1"/>
  <c r="X1947" i="11" s="1"/>
  <c r="T1947" i="11"/>
  <c r="U1947" i="11" s="1"/>
  <c r="Z4568" i="11"/>
  <c r="AA4568" i="11" s="1"/>
  <c r="T1948" i="11" l="1"/>
  <c r="U1948" i="11" s="1"/>
  <c r="W1948" i="11"/>
  <c r="X1948" i="11" s="1"/>
  <c r="Z4569" i="11"/>
  <c r="AA4569" i="11" s="1"/>
  <c r="W1949" i="11" l="1"/>
  <c r="X1949" i="11" s="1"/>
  <c r="T1949" i="11"/>
  <c r="U1949" i="11" s="1"/>
  <c r="Z4570" i="11"/>
  <c r="AA4570" i="11" s="1"/>
  <c r="T1950" i="11" l="1"/>
  <c r="U1950" i="11" s="1"/>
  <c r="W1950" i="11"/>
  <c r="X1950" i="11" s="1"/>
  <c r="Z4571" i="11"/>
  <c r="AA4571" i="11" s="1"/>
  <c r="Z4572" i="11" l="1"/>
  <c r="AA4572" i="11" s="1"/>
  <c r="W1951" i="11"/>
  <c r="X1951" i="11" s="1"/>
  <c r="T1951" i="11"/>
  <c r="U1951" i="11" s="1"/>
  <c r="W1952" i="11" l="1"/>
  <c r="X1952" i="11" s="1"/>
  <c r="Z4573" i="11"/>
  <c r="AA4573" i="11" s="1"/>
  <c r="T1952" i="11"/>
  <c r="U1952" i="11" s="1"/>
  <c r="Z4574" i="11" l="1"/>
  <c r="AA4574" i="11" s="1"/>
  <c r="W1953" i="11"/>
  <c r="X1953" i="11" s="1"/>
  <c r="T1953" i="11"/>
  <c r="U1953" i="11" s="1"/>
  <c r="Z4575" i="11" l="1"/>
  <c r="AA4575" i="11" s="1"/>
  <c r="T1954" i="11"/>
  <c r="U1954" i="11" s="1"/>
  <c r="W1954" i="11"/>
  <c r="X1954" i="11" s="1"/>
  <c r="T1955" i="11" l="1"/>
  <c r="U1955" i="11" s="1"/>
  <c r="W1955" i="11"/>
  <c r="X1955" i="11" s="1"/>
  <c r="Z4576" i="11"/>
  <c r="AA4576" i="11" s="1"/>
  <c r="Z4577" i="11" l="1"/>
  <c r="AA4577" i="11" s="1"/>
  <c r="W1956" i="11"/>
  <c r="X1956" i="11" s="1"/>
  <c r="T1956" i="11"/>
  <c r="U1956" i="11" s="1"/>
  <c r="T1957" i="11" l="1"/>
  <c r="U1957" i="11" s="1"/>
  <c r="W1957" i="11"/>
  <c r="X1957" i="11" s="1"/>
  <c r="Z4578" i="11"/>
  <c r="AA4578" i="11" s="1"/>
  <c r="W1958" i="11" l="1"/>
  <c r="X1958" i="11" s="1"/>
  <c r="Z4579" i="11"/>
  <c r="AA4579" i="11" s="1"/>
  <c r="T1958" i="11"/>
  <c r="U1958" i="11" s="1"/>
  <c r="Z4580" i="11" l="1"/>
  <c r="AA4580" i="11" s="1"/>
  <c r="W1959" i="11"/>
  <c r="X1959" i="11" s="1"/>
  <c r="T1959" i="11"/>
  <c r="U1959" i="11" s="1"/>
  <c r="W1960" i="11" l="1"/>
  <c r="X1960" i="11" s="1"/>
  <c r="Z4581" i="11"/>
  <c r="AA4581" i="11" s="1"/>
  <c r="T1960" i="11"/>
  <c r="U1960" i="11" s="1"/>
  <c r="Z4582" i="11" l="1"/>
  <c r="AA4582" i="11" s="1"/>
  <c r="W1961" i="11"/>
  <c r="X1961" i="11" s="1"/>
  <c r="T1961" i="11"/>
  <c r="U1961" i="11" s="1"/>
  <c r="T1962" i="11" l="1"/>
  <c r="U1962" i="11" s="1"/>
  <c r="W1962" i="11"/>
  <c r="X1962" i="11" s="1"/>
  <c r="Z4583" i="11"/>
  <c r="AA4583" i="11" s="1"/>
  <c r="Z4584" i="11" l="1"/>
  <c r="AA4584" i="11" s="1"/>
  <c r="W1963" i="11"/>
  <c r="X1963" i="11" s="1"/>
  <c r="T1963" i="11"/>
  <c r="U1963" i="11" s="1"/>
  <c r="W1964" i="11" l="1"/>
  <c r="X1964" i="11" s="1"/>
  <c r="T1964" i="11"/>
  <c r="U1964" i="11" s="1"/>
  <c r="Z4585" i="11"/>
  <c r="AA4585" i="11" s="1"/>
  <c r="T1965" i="11" l="1"/>
  <c r="U1965" i="11" s="1"/>
  <c r="W1965" i="11"/>
  <c r="X1965" i="11" s="1"/>
  <c r="Z4586" i="11"/>
  <c r="AA4586" i="11" s="1"/>
  <c r="W1966" i="11" l="1"/>
  <c r="X1966" i="11" s="1"/>
  <c r="T1966" i="11"/>
  <c r="U1966" i="11" s="1"/>
  <c r="Z4587" i="11"/>
  <c r="AA4587" i="11" s="1"/>
  <c r="T1967" i="11" l="1"/>
  <c r="U1967" i="11" s="1"/>
  <c r="W1967" i="11"/>
  <c r="X1967" i="11" s="1"/>
  <c r="Z4588" i="11"/>
  <c r="AA4588" i="11" s="1"/>
  <c r="W1968" i="11" l="1"/>
  <c r="X1968" i="11" s="1"/>
  <c r="Z4589" i="11"/>
  <c r="AA4589" i="11" s="1"/>
  <c r="T1968" i="11"/>
  <c r="U1968" i="11" s="1"/>
  <c r="T1969" i="11" l="1"/>
  <c r="U1969" i="11" s="1"/>
  <c r="W1969" i="11"/>
  <c r="X1969" i="11" s="1"/>
  <c r="Z4590" i="11"/>
  <c r="AA4590" i="11" s="1"/>
  <c r="W1970" i="11" l="1"/>
  <c r="X1970" i="11" s="1"/>
  <c r="Z4591" i="11"/>
  <c r="AA4591" i="11" s="1"/>
  <c r="T1970" i="11"/>
  <c r="U1970" i="11" s="1"/>
  <c r="T1971" i="11" l="1"/>
  <c r="U1971" i="11" s="1"/>
  <c r="Z4592" i="11"/>
  <c r="AA4592" i="11" s="1"/>
  <c r="W1971" i="11"/>
  <c r="X1971" i="11" s="1"/>
  <c r="W1972" i="11" l="1"/>
  <c r="X1972" i="11" s="1"/>
  <c r="Z4593" i="11"/>
  <c r="AA4593" i="11" s="1"/>
  <c r="T1972" i="11"/>
  <c r="U1972" i="11" s="1"/>
  <c r="Z4594" i="11" l="1"/>
  <c r="AA4594" i="11" s="1"/>
  <c r="W1973" i="11"/>
  <c r="X1973" i="11" s="1"/>
  <c r="T1973" i="11"/>
  <c r="U1973" i="11" s="1"/>
  <c r="T1974" i="11" l="1"/>
  <c r="U1974" i="11" s="1"/>
  <c r="W1974" i="11"/>
  <c r="X1974" i="11" s="1"/>
  <c r="Z4595" i="11"/>
  <c r="AA4595" i="11" s="1"/>
  <c r="Z4596" i="11" l="1"/>
  <c r="AA4596" i="11" s="1"/>
  <c r="W1975" i="11"/>
  <c r="X1975" i="11" s="1"/>
  <c r="T1975" i="11"/>
  <c r="U1975" i="11" s="1"/>
  <c r="T1976" i="11" l="1"/>
  <c r="U1976" i="11" s="1"/>
  <c r="W1976" i="11"/>
  <c r="X1976" i="11" s="1"/>
  <c r="Z4597" i="11"/>
  <c r="AA4597" i="11" s="1"/>
  <c r="T1977" i="11" l="1"/>
  <c r="U1977" i="11" s="1"/>
  <c r="Z4598" i="11"/>
  <c r="AA4598" i="11" s="1"/>
  <c r="W1977" i="11"/>
  <c r="X1977" i="11" s="1"/>
  <c r="Z4599" i="11" l="1"/>
  <c r="AA4599" i="11" s="1"/>
  <c r="W1978" i="11"/>
  <c r="X1978" i="11" s="1"/>
  <c r="T1978" i="11"/>
  <c r="U1978" i="11" s="1"/>
  <c r="W1979" i="11" l="1"/>
  <c r="X1979" i="11" s="1"/>
  <c r="Z4600" i="11"/>
  <c r="AA4600" i="11" s="1"/>
  <c r="T1979" i="11"/>
  <c r="U1979" i="11" s="1"/>
  <c r="T1980" i="11" l="1"/>
  <c r="U1980" i="11" s="1"/>
  <c r="Z4601" i="11"/>
  <c r="AA4601" i="11" s="1"/>
  <c r="W1980" i="11"/>
  <c r="X1980" i="11" s="1"/>
  <c r="Z4602" i="11" l="1"/>
  <c r="AA4602" i="11" s="1"/>
  <c r="T1981" i="11"/>
  <c r="U1981" i="11" s="1"/>
  <c r="W1981" i="11"/>
  <c r="X1981" i="11" s="1"/>
  <c r="W1982" i="11" l="1"/>
  <c r="X1982" i="11" s="1"/>
  <c r="T1982" i="11"/>
  <c r="U1982" i="11" s="1"/>
  <c r="Z4603" i="11"/>
  <c r="AA4603" i="11" s="1"/>
  <c r="T1983" i="11" l="1"/>
  <c r="U1983" i="11" s="1"/>
  <c r="W1983" i="11"/>
  <c r="X1983" i="11" s="1"/>
  <c r="Z4604" i="11"/>
  <c r="AA4604" i="11" s="1"/>
  <c r="Z4605" i="11" l="1"/>
  <c r="AA4605" i="11" s="1"/>
  <c r="W1984" i="11"/>
  <c r="X1984" i="11" s="1"/>
  <c r="T1984" i="11"/>
  <c r="U1984" i="11" s="1"/>
  <c r="W1985" i="11" l="1"/>
  <c r="X1985" i="11" s="1"/>
  <c r="Z4606" i="11"/>
  <c r="AA4606" i="11" s="1"/>
  <c r="T1985" i="11"/>
  <c r="U1985" i="11" s="1"/>
  <c r="Z4607" i="11" l="1"/>
  <c r="AA4607" i="11" s="1"/>
  <c r="W1986" i="11"/>
  <c r="X1986" i="11" s="1"/>
  <c r="T1986" i="11"/>
  <c r="U1986" i="11" s="1"/>
  <c r="W1987" i="11" l="1"/>
  <c r="X1987" i="11" s="1"/>
  <c r="Z4608" i="11"/>
  <c r="AA4608" i="11" s="1"/>
  <c r="T1987" i="11"/>
  <c r="U1987" i="11" s="1"/>
  <c r="W1988" i="11" l="1"/>
  <c r="X1988" i="11" s="1"/>
  <c r="T1988" i="11"/>
  <c r="U1988" i="11" s="1"/>
  <c r="Z4609" i="11"/>
  <c r="AA4609" i="11" s="1"/>
  <c r="T1989" i="11" l="1"/>
  <c r="U1989" i="11" s="1"/>
  <c r="W1989" i="11"/>
  <c r="X1989" i="11" s="1"/>
  <c r="Z4610" i="11"/>
  <c r="AA4610" i="11" s="1"/>
  <c r="Z4611" i="11" l="1"/>
  <c r="AA4611" i="11" s="1"/>
  <c r="W1990" i="11"/>
  <c r="X1990" i="11" s="1"/>
  <c r="T1990" i="11"/>
  <c r="U1990" i="11" s="1"/>
  <c r="Z4612" i="11" l="1"/>
  <c r="AA4612" i="11" s="1"/>
  <c r="T1991" i="11"/>
  <c r="U1991" i="11" s="1"/>
  <c r="W1991" i="11"/>
  <c r="X1991" i="11" s="1"/>
  <c r="T1992" i="11" l="1"/>
  <c r="U1992" i="11" s="1"/>
  <c r="Z4613" i="11"/>
  <c r="AA4613" i="11" s="1"/>
  <c r="W1992" i="11"/>
  <c r="X1992" i="11" s="1"/>
  <c r="Z4614" i="11" l="1"/>
  <c r="AA4614" i="11" s="1"/>
  <c r="T1993" i="11"/>
  <c r="U1993" i="11" s="1"/>
  <c r="W1993" i="11"/>
  <c r="X1993" i="11" s="1"/>
  <c r="T1994" i="11" l="1"/>
  <c r="U1994" i="11" s="1"/>
  <c r="Z4615" i="11"/>
  <c r="AA4615" i="11" s="1"/>
  <c r="W1994" i="11"/>
  <c r="X1994" i="11" s="1"/>
  <c r="W1995" i="11" l="1"/>
  <c r="X1995" i="11" s="1"/>
  <c r="T1995" i="11"/>
  <c r="U1995" i="11" s="1"/>
  <c r="Z4616" i="11"/>
  <c r="AA4616" i="11" s="1"/>
  <c r="T1996" i="11" l="1"/>
  <c r="U1996" i="11" s="1"/>
  <c r="Z4617" i="11"/>
  <c r="AA4617" i="11" s="1"/>
  <c r="W1996" i="11"/>
  <c r="X1996" i="11" s="1"/>
  <c r="W1997" i="11" l="1"/>
  <c r="X1997" i="11" s="1"/>
  <c r="T1997" i="11"/>
  <c r="U1997" i="11" s="1"/>
  <c r="Z4618" i="11"/>
  <c r="AA4618" i="11" s="1"/>
  <c r="Z4619" i="11" l="1"/>
  <c r="AA4619" i="11" s="1"/>
  <c r="T1998" i="11"/>
  <c r="U1998" i="11" s="1"/>
  <c r="W1998" i="11"/>
  <c r="X1998" i="11" s="1"/>
  <c r="T1999" i="11" l="1"/>
  <c r="U1999" i="11" s="1"/>
  <c r="Z4620" i="11"/>
  <c r="AA4620" i="11" s="1"/>
  <c r="W1999" i="11"/>
  <c r="X1999" i="11" s="1"/>
  <c r="T2000" i="11" l="1"/>
  <c r="U2000" i="11" s="1"/>
  <c r="W2000" i="11"/>
  <c r="X2000" i="11" s="1"/>
  <c r="Z4621" i="11"/>
  <c r="AA4621" i="11" s="1"/>
  <c r="Z4622" i="11" l="1"/>
  <c r="AA4622" i="11" s="1"/>
  <c r="W2001" i="11"/>
  <c r="X2001" i="11" s="1"/>
  <c r="T2001" i="11"/>
  <c r="U2001" i="11" s="1"/>
  <c r="T2002" i="11" l="1"/>
  <c r="U2002" i="11" s="1"/>
  <c r="W2002" i="11"/>
  <c r="X2002" i="11" s="1"/>
  <c r="Z4623" i="11"/>
  <c r="AA4623" i="11" s="1"/>
  <c r="Z4624" i="11" l="1"/>
  <c r="AA4624" i="11" s="1"/>
  <c r="W2003" i="11"/>
  <c r="X2003" i="11" s="1"/>
  <c r="T2003" i="11"/>
  <c r="U2003" i="11" s="1"/>
  <c r="Z4625" i="11" l="1"/>
  <c r="AA4625" i="11" s="1"/>
  <c r="T2004" i="11"/>
  <c r="U2004" i="11" s="1"/>
  <c r="W2004" i="11"/>
  <c r="X2004" i="11" s="1"/>
  <c r="T2005" i="11" l="1"/>
  <c r="U2005" i="11" s="1"/>
  <c r="Z4626" i="11"/>
  <c r="AA4626" i="11" s="1"/>
  <c r="W2005" i="11"/>
  <c r="X2005" i="11" s="1"/>
  <c r="W2006" i="11" l="1"/>
  <c r="X2006" i="11" s="1"/>
  <c r="Z4627" i="11"/>
  <c r="AA4627" i="11" s="1"/>
  <c r="T2006" i="11"/>
  <c r="U2006" i="11" s="1"/>
  <c r="T2007" i="11" l="1"/>
  <c r="U2007" i="11" s="1"/>
  <c r="Z4628" i="11"/>
  <c r="AA4628" i="11" s="1"/>
  <c r="W2007" i="11"/>
  <c r="X2007" i="11" s="1"/>
  <c r="Z4629" i="11" l="1"/>
  <c r="AA4629" i="11" s="1"/>
  <c r="W2008" i="11"/>
  <c r="X2008" i="11" s="1"/>
  <c r="T2008" i="11"/>
  <c r="U2008" i="11" s="1"/>
  <c r="T2009" i="11" l="1"/>
  <c r="U2009" i="11" s="1"/>
  <c r="Z4630" i="11"/>
  <c r="AA4630" i="11" s="1"/>
  <c r="W2009" i="11"/>
  <c r="X2009" i="11" s="1"/>
  <c r="W2010" i="11" l="1"/>
  <c r="X2010" i="11" s="1"/>
  <c r="Z4631" i="11"/>
  <c r="AA4631" i="11" s="1"/>
  <c r="T2010" i="11"/>
  <c r="U2010" i="11" s="1"/>
  <c r="T2011" i="11" l="1"/>
  <c r="U2011" i="11" s="1"/>
  <c r="Z4632" i="11"/>
  <c r="AA4632" i="11" s="1"/>
  <c r="W2011" i="11"/>
  <c r="X2011" i="11" s="1"/>
  <c r="W2012" i="11" l="1"/>
  <c r="X2012" i="11" s="1"/>
  <c r="Z4633" i="11"/>
  <c r="AA4633" i="11" s="1"/>
  <c r="T2012" i="11"/>
  <c r="U2012" i="11" s="1"/>
  <c r="T2013" i="11" l="1"/>
  <c r="U2013" i="11" s="1"/>
  <c r="Z4634" i="11"/>
  <c r="AA4634" i="11" s="1"/>
  <c r="W2013" i="11"/>
  <c r="X2013" i="11" s="1"/>
  <c r="W2014" i="11" l="1"/>
  <c r="X2014" i="11" s="1"/>
  <c r="Z4635" i="11"/>
  <c r="AA4635" i="11" s="1"/>
  <c r="T2014" i="11"/>
  <c r="U2014" i="11" s="1"/>
  <c r="T2015" i="11" l="1"/>
  <c r="U2015" i="11" s="1"/>
  <c r="Z4636" i="11"/>
  <c r="AA4636" i="11" s="1"/>
  <c r="W2015" i="11"/>
  <c r="X2015" i="11" s="1"/>
  <c r="Z4637" i="11" l="1"/>
  <c r="AA4637" i="11" s="1"/>
  <c r="W2016" i="11"/>
  <c r="X2016" i="11" s="1"/>
  <c r="T2016" i="11"/>
  <c r="U2016" i="11" s="1"/>
  <c r="T2017" i="11" l="1"/>
  <c r="U2017" i="11" s="1"/>
  <c r="W2017" i="11"/>
  <c r="X2017" i="11" s="1"/>
  <c r="Z4638" i="11"/>
  <c r="AA4638" i="11" s="1"/>
  <c r="Z4639" i="11" l="1"/>
  <c r="AA4639" i="11" s="1"/>
  <c r="W2018" i="11"/>
  <c r="X2018" i="11" s="1"/>
  <c r="T2018" i="11"/>
  <c r="U2018" i="11" s="1"/>
  <c r="W2019" i="11" l="1"/>
  <c r="X2019" i="11" s="1"/>
  <c r="Z4640" i="11"/>
  <c r="AA4640" i="11" s="1"/>
  <c r="T2019" i="11"/>
  <c r="U2019" i="11" s="1"/>
  <c r="T2020" i="11" l="1"/>
  <c r="U2020" i="11" s="1"/>
  <c r="Z4641" i="11"/>
  <c r="AA4641" i="11" s="1"/>
  <c r="W2020" i="11"/>
  <c r="X2020" i="11" s="1"/>
  <c r="Z4642" i="11" l="1"/>
  <c r="AA4642" i="11" s="1"/>
  <c r="T2021" i="11"/>
  <c r="U2021" i="11" s="1"/>
  <c r="W2021" i="11"/>
  <c r="X2021" i="11" s="1"/>
  <c r="Z4643" i="11" l="1"/>
  <c r="AA4643" i="11" s="1"/>
  <c r="W2022" i="11"/>
  <c r="X2022" i="11" s="1"/>
  <c r="T2022" i="11"/>
  <c r="U2022" i="11" s="1"/>
  <c r="W2023" i="11" l="1"/>
  <c r="X2023" i="11" s="1"/>
  <c r="Z4644" i="11"/>
  <c r="AA4644" i="11" s="1"/>
  <c r="T2023" i="11"/>
  <c r="U2023" i="11" s="1"/>
  <c r="T2024" i="11" l="1"/>
  <c r="U2024" i="11" s="1"/>
  <c r="W2024" i="11"/>
  <c r="X2024" i="11" s="1"/>
  <c r="Z4645" i="11"/>
  <c r="AA4645" i="11" s="1"/>
  <c r="T2025" i="11" l="1"/>
  <c r="U2025" i="11" s="1"/>
  <c r="Z4646" i="11"/>
  <c r="AA4646" i="11" s="1"/>
  <c r="W2025" i="11"/>
  <c r="X2025" i="11" s="1"/>
  <c r="Z4647" i="11" l="1"/>
  <c r="AA4647" i="11" s="1"/>
  <c r="W2026" i="11"/>
  <c r="X2026" i="11" s="1"/>
  <c r="T2026" i="11"/>
  <c r="U2026" i="11" s="1"/>
  <c r="T2027" i="11" l="1"/>
  <c r="U2027" i="11" s="1"/>
  <c r="W2027" i="11"/>
  <c r="X2027" i="11" s="1"/>
  <c r="Z4648" i="11"/>
  <c r="AA4648" i="11" s="1"/>
  <c r="W2028" i="11" l="1"/>
  <c r="X2028" i="11" s="1"/>
  <c r="Z4649" i="11"/>
  <c r="AA4649" i="11" s="1"/>
  <c r="T2028" i="11"/>
  <c r="U2028" i="11" s="1"/>
  <c r="W2029" i="11" l="1"/>
  <c r="X2029" i="11" s="1"/>
  <c r="Z4650" i="11"/>
  <c r="AA4650" i="11" s="1"/>
  <c r="T2029" i="11"/>
  <c r="U2029" i="11" s="1"/>
  <c r="Z4651" i="11" l="1"/>
  <c r="AA4651" i="11" s="1"/>
  <c r="W2030" i="11"/>
  <c r="X2030" i="11" s="1"/>
  <c r="T2030" i="11"/>
  <c r="U2030" i="11" s="1"/>
  <c r="Z4652" i="11" l="1"/>
  <c r="AA4652" i="11" s="1"/>
  <c r="T2031" i="11"/>
  <c r="U2031" i="11" s="1"/>
  <c r="W2031" i="11"/>
  <c r="X2031" i="11" s="1"/>
  <c r="T2032" i="11" l="1"/>
  <c r="U2032" i="11" s="1"/>
  <c r="W2032" i="11"/>
  <c r="X2032" i="11" s="1"/>
  <c r="Z4653" i="11"/>
  <c r="AA4653" i="11" s="1"/>
  <c r="Z4654" i="11" l="1"/>
  <c r="AA4654" i="11" s="1"/>
  <c r="W2033" i="11"/>
  <c r="X2033" i="11" s="1"/>
  <c r="T2033" i="11"/>
  <c r="U2033" i="11" s="1"/>
  <c r="T2034" i="11" l="1"/>
  <c r="U2034" i="11" s="1"/>
  <c r="Z4655" i="11"/>
  <c r="AA4655" i="11" s="1"/>
  <c r="W2034" i="11"/>
  <c r="X2034" i="11" s="1"/>
  <c r="Z4656" i="11" l="1"/>
  <c r="AA4656" i="11" s="1"/>
  <c r="W2035" i="11"/>
  <c r="X2035" i="11" s="1"/>
  <c r="T2035" i="11"/>
  <c r="U2035" i="11" s="1"/>
  <c r="W2036" i="11" l="1"/>
  <c r="X2036" i="11" s="1"/>
  <c r="T2036" i="11"/>
  <c r="U2036" i="11" s="1"/>
  <c r="Z4657" i="11"/>
  <c r="AA4657" i="11" s="1"/>
  <c r="Z4658" i="11" l="1"/>
  <c r="AA4658" i="11" s="1"/>
  <c r="T2037" i="11"/>
  <c r="U2037" i="11" s="1"/>
  <c r="W2037" i="11"/>
  <c r="X2037" i="11" s="1"/>
  <c r="Z4659" i="11" l="1"/>
  <c r="AA4659" i="11" s="1"/>
  <c r="T2038" i="11"/>
  <c r="U2038" i="11" s="1"/>
  <c r="W2038" i="11"/>
  <c r="X2038" i="11" s="1"/>
  <c r="W2039" i="11" l="1"/>
  <c r="X2039" i="11" s="1"/>
  <c r="T2039" i="11"/>
  <c r="U2039" i="11" s="1"/>
  <c r="Z4660" i="11"/>
  <c r="AA4660" i="11" s="1"/>
  <c r="T2040" i="11" l="1"/>
  <c r="U2040" i="11" s="1"/>
  <c r="W2040" i="11"/>
  <c r="X2040" i="11" s="1"/>
  <c r="Z4661" i="11"/>
  <c r="AA4661" i="11" s="1"/>
  <c r="Z4662" i="11" l="1"/>
  <c r="AA4662" i="11" s="1"/>
  <c r="W2041" i="11"/>
  <c r="X2041" i="11" s="1"/>
  <c r="T2041" i="11"/>
  <c r="U2041" i="11" s="1"/>
  <c r="W2042" i="11" l="1"/>
  <c r="X2042" i="11" s="1"/>
  <c r="Z4663" i="11"/>
  <c r="AA4663" i="11" s="1"/>
  <c r="T2042" i="11"/>
  <c r="U2042" i="11" s="1"/>
  <c r="T2043" i="11" l="1"/>
  <c r="U2043" i="11" s="1"/>
  <c r="Z4664" i="11"/>
  <c r="AA4664" i="11" s="1"/>
  <c r="W2043" i="11"/>
  <c r="X2043" i="11" s="1"/>
  <c r="Z4665" i="11" l="1"/>
  <c r="AA4665" i="11" s="1"/>
  <c r="W2044" i="11"/>
  <c r="X2044" i="11" s="1"/>
  <c r="T2044" i="11"/>
  <c r="U2044" i="11" s="1"/>
  <c r="T2045" i="11" l="1"/>
  <c r="U2045" i="11" s="1"/>
  <c r="W2045" i="11"/>
  <c r="X2045" i="11" s="1"/>
  <c r="Z4666" i="11"/>
  <c r="AA4666" i="11" s="1"/>
  <c r="Z4667" i="11" l="1"/>
  <c r="AA4667" i="11" s="1"/>
  <c r="W2046" i="11"/>
  <c r="X2046" i="11" s="1"/>
  <c r="T2046" i="11"/>
  <c r="U2046" i="11" s="1"/>
  <c r="W2047" i="11" l="1"/>
  <c r="X2047" i="11" s="1"/>
  <c r="Z4668" i="11"/>
  <c r="AA4668" i="11" s="1"/>
  <c r="T2047" i="11"/>
  <c r="U2047" i="11" s="1"/>
  <c r="Z4669" i="11" l="1"/>
  <c r="AA4669" i="11" s="1"/>
  <c r="W2048" i="11"/>
  <c r="X2048" i="11" s="1"/>
  <c r="T2048" i="11"/>
  <c r="U2048" i="11" s="1"/>
  <c r="T2049" i="11" l="1"/>
  <c r="U2049" i="11" s="1"/>
  <c r="W2049" i="11"/>
  <c r="X2049" i="11" s="1"/>
  <c r="Z4670" i="11"/>
  <c r="AA4670" i="11" s="1"/>
  <c r="W2050" i="11" l="1"/>
  <c r="X2050" i="11" s="1"/>
  <c r="Z4671" i="11"/>
  <c r="AA4671" i="11" s="1"/>
  <c r="T2050" i="11"/>
  <c r="U2050" i="11" s="1"/>
  <c r="Z4672" i="11" l="1"/>
  <c r="AA4672" i="11" s="1"/>
  <c r="W2051" i="11"/>
  <c r="X2051" i="11" s="1"/>
  <c r="T2051" i="11"/>
  <c r="U2051" i="11" s="1"/>
  <c r="T2052" i="11" l="1"/>
  <c r="U2052" i="11" s="1"/>
  <c r="Z4673" i="11"/>
  <c r="AA4673" i="11" s="1"/>
  <c r="W2052" i="11"/>
  <c r="X2052" i="11" s="1"/>
  <c r="W2053" i="11" l="1"/>
  <c r="X2053" i="11" s="1"/>
  <c r="Z4674" i="11"/>
  <c r="AA4674" i="11" s="1"/>
  <c r="T2053" i="11"/>
  <c r="U2053" i="11" s="1"/>
  <c r="T2054" i="11" l="1"/>
  <c r="U2054" i="11" s="1"/>
  <c r="Z4675" i="11"/>
  <c r="AA4675" i="11" s="1"/>
  <c r="W2054" i="11"/>
  <c r="X2054" i="11" s="1"/>
  <c r="Z4676" i="11" l="1"/>
  <c r="AA4676" i="11" s="1"/>
  <c r="T2055" i="11"/>
  <c r="U2055" i="11" s="1"/>
  <c r="W2055" i="11"/>
  <c r="X2055" i="11" s="1"/>
  <c r="T2056" i="11" l="1"/>
  <c r="U2056" i="11" s="1"/>
  <c r="Z4677" i="11"/>
  <c r="AA4677" i="11" s="1"/>
  <c r="W2056" i="11"/>
  <c r="X2056" i="11" s="1"/>
  <c r="W2057" i="11" l="1"/>
  <c r="X2057" i="11" s="1"/>
  <c r="Z4678" i="11"/>
  <c r="AA4678" i="11" s="1"/>
  <c r="T2057" i="11"/>
  <c r="U2057" i="11" s="1"/>
  <c r="T2058" i="11" l="1"/>
  <c r="U2058" i="11" s="1"/>
  <c r="W2058" i="11"/>
  <c r="X2058" i="11" s="1"/>
  <c r="Z4679" i="11"/>
  <c r="AA4679" i="11" s="1"/>
  <c r="Z4680" i="11" l="1"/>
  <c r="AA4680" i="11" s="1"/>
  <c r="W2059" i="11"/>
  <c r="X2059" i="11" s="1"/>
  <c r="T2059" i="11"/>
  <c r="U2059" i="11" s="1"/>
  <c r="T2060" i="11" l="1"/>
  <c r="U2060" i="11" s="1"/>
  <c r="Z4681" i="11"/>
  <c r="AA4681" i="11" s="1"/>
  <c r="W2060" i="11"/>
  <c r="X2060" i="11" s="1"/>
  <c r="W2061" i="11" l="1"/>
  <c r="X2061" i="11" s="1"/>
  <c r="T2061" i="11"/>
  <c r="U2061" i="11" s="1"/>
  <c r="Z4682" i="11"/>
  <c r="AA4682" i="11" s="1"/>
  <c r="T2062" i="11" l="1"/>
  <c r="U2062" i="11" s="1"/>
  <c r="W2062" i="11"/>
  <c r="X2062" i="11" s="1"/>
  <c r="Z4683" i="11"/>
  <c r="AA4683" i="11" s="1"/>
  <c r="Z4684" i="11" l="1"/>
  <c r="AA4684" i="11" s="1"/>
  <c r="W2063" i="11"/>
  <c r="X2063" i="11" s="1"/>
  <c r="T2063" i="11"/>
  <c r="U2063" i="11" s="1"/>
  <c r="W2064" i="11" l="1"/>
  <c r="X2064" i="11" s="1"/>
  <c r="T2064" i="11"/>
  <c r="U2064" i="11" s="1"/>
  <c r="Z4685" i="11"/>
  <c r="AA4685" i="11" s="1"/>
  <c r="T2065" i="11" l="1"/>
  <c r="U2065" i="11" s="1"/>
  <c r="W2065" i="11"/>
  <c r="X2065" i="11" s="1"/>
  <c r="Z4686" i="11"/>
  <c r="AA4686" i="11" s="1"/>
  <c r="W2066" i="11" l="1"/>
  <c r="X2066" i="11" s="1"/>
  <c r="Z4687" i="11"/>
  <c r="AA4687" i="11" s="1"/>
  <c r="T2066" i="11"/>
  <c r="U2066" i="11" s="1"/>
  <c r="Z4688" i="11" l="1"/>
  <c r="AA4688" i="11" s="1"/>
  <c r="W2067" i="11"/>
  <c r="X2067" i="11" s="1"/>
  <c r="T2067" i="11"/>
  <c r="U2067" i="11" s="1"/>
  <c r="T2068" i="11" l="1"/>
  <c r="U2068" i="11" s="1"/>
  <c r="W2068" i="11"/>
  <c r="X2068" i="11" s="1"/>
  <c r="Z4689" i="11"/>
  <c r="AA4689" i="11" s="1"/>
  <c r="Z4690" i="11" l="1"/>
  <c r="AA4690" i="11" s="1"/>
  <c r="W2069" i="11"/>
  <c r="X2069" i="11" s="1"/>
  <c r="T2069" i="11"/>
  <c r="U2069" i="11" s="1"/>
  <c r="T2070" i="11" l="1"/>
  <c r="U2070" i="11" s="1"/>
  <c r="W2070" i="11"/>
  <c r="X2070" i="11" s="1"/>
  <c r="Z4691" i="11"/>
  <c r="AA4691" i="11" s="1"/>
  <c r="Z4692" i="11" l="1"/>
  <c r="AA4692" i="11" s="1"/>
  <c r="W2071" i="11"/>
  <c r="X2071" i="11" s="1"/>
  <c r="T2071" i="11"/>
  <c r="U2071" i="11" s="1"/>
  <c r="T2072" i="11" l="1"/>
  <c r="U2072" i="11" s="1"/>
  <c r="W2072" i="11"/>
  <c r="X2072" i="11" s="1"/>
  <c r="Z4693" i="11"/>
  <c r="AA4693" i="11" s="1"/>
  <c r="W2073" i="11" l="1"/>
  <c r="X2073" i="11" s="1"/>
  <c r="T2073" i="11"/>
  <c r="U2073" i="11" s="1"/>
  <c r="Z4694" i="11"/>
  <c r="AA4694" i="11" s="1"/>
  <c r="Z4695" i="11" l="1"/>
  <c r="AA4695" i="11" s="1"/>
  <c r="T2074" i="11"/>
  <c r="U2074" i="11" s="1"/>
  <c r="W2074" i="11"/>
  <c r="X2074" i="11" s="1"/>
  <c r="Z4696" i="11" l="1"/>
  <c r="AA4696" i="11" s="1"/>
  <c r="W2075" i="11"/>
  <c r="X2075" i="11" s="1"/>
  <c r="T2075" i="11"/>
  <c r="U2075" i="11" s="1"/>
  <c r="T2076" i="11" l="1"/>
  <c r="U2076" i="11" s="1"/>
  <c r="W2076" i="11"/>
  <c r="X2076" i="11" s="1"/>
  <c r="Z4697" i="11"/>
  <c r="AA4697" i="11" s="1"/>
  <c r="Z4698" i="11" l="1"/>
  <c r="AA4698" i="11" s="1"/>
  <c r="W2077" i="11"/>
  <c r="X2077" i="11" s="1"/>
  <c r="T2077" i="11"/>
  <c r="U2077" i="11" s="1"/>
  <c r="W2078" i="11" l="1"/>
  <c r="X2078" i="11" s="1"/>
  <c r="Z4699" i="11"/>
  <c r="AA4699" i="11" s="1"/>
  <c r="T2078" i="11"/>
  <c r="U2078" i="11" s="1"/>
  <c r="T2079" i="11" l="1"/>
  <c r="U2079" i="11" s="1"/>
  <c r="Z4700" i="11"/>
  <c r="AA4700" i="11" s="1"/>
  <c r="W2079" i="11"/>
  <c r="X2079" i="11" s="1"/>
  <c r="W2080" i="11" l="1"/>
  <c r="X2080" i="11" s="1"/>
  <c r="Z4701" i="11"/>
  <c r="AA4701" i="11" s="1"/>
  <c r="T2080" i="11"/>
  <c r="U2080" i="11" s="1"/>
  <c r="T2081" i="11" l="1"/>
  <c r="U2081" i="11" s="1"/>
  <c r="Z4702" i="11"/>
  <c r="AA4702" i="11" s="1"/>
  <c r="W2081" i="11"/>
  <c r="X2081" i="11" s="1"/>
  <c r="W2082" i="11" l="1"/>
  <c r="X2082" i="11" s="1"/>
  <c r="Z4703" i="11"/>
  <c r="AA4703" i="11" s="1"/>
  <c r="T2082" i="11"/>
  <c r="U2082" i="11" s="1"/>
  <c r="T2083" i="11" l="1"/>
  <c r="U2083" i="11" s="1"/>
  <c r="W2083" i="11"/>
  <c r="X2083" i="11" s="1"/>
  <c r="Z4704" i="11"/>
  <c r="AA4704" i="11" s="1"/>
  <c r="W2084" i="11" l="1"/>
  <c r="X2084" i="11" s="1"/>
  <c r="Z4705" i="11"/>
  <c r="AA4705" i="11" s="1"/>
  <c r="T2084" i="11"/>
  <c r="U2084" i="11" s="1"/>
  <c r="T2085" i="11" l="1"/>
  <c r="U2085" i="11" s="1"/>
  <c r="Z4706" i="11"/>
  <c r="AA4706" i="11" s="1"/>
  <c r="W2085" i="11"/>
  <c r="X2085" i="11" s="1"/>
  <c r="Z4707" i="11" l="1"/>
  <c r="AA4707" i="11" s="1"/>
  <c r="W2086" i="11"/>
  <c r="X2086" i="11" s="1"/>
  <c r="T2086" i="11"/>
  <c r="U2086" i="11" s="1"/>
  <c r="W2087" i="11" l="1"/>
  <c r="X2087" i="11" s="1"/>
  <c r="Z4708" i="11"/>
  <c r="AA4708" i="11" s="1"/>
  <c r="T2087" i="11"/>
  <c r="U2087" i="11" s="1"/>
  <c r="Z4709" i="11" l="1"/>
  <c r="AA4709" i="11" s="1"/>
  <c r="W2088" i="11"/>
  <c r="X2088" i="11" s="1"/>
  <c r="T2088" i="11"/>
  <c r="U2088" i="11" s="1"/>
  <c r="T2089" i="11" l="1"/>
  <c r="U2089" i="11" s="1"/>
  <c r="Z4710" i="11"/>
  <c r="AA4710" i="11" s="1"/>
  <c r="W2089" i="11"/>
  <c r="X2089" i="11" s="1"/>
  <c r="W2090" i="11" l="1"/>
  <c r="X2090" i="11" s="1"/>
  <c r="Z4711" i="11"/>
  <c r="AA4711" i="11" s="1"/>
  <c r="T2090" i="11"/>
  <c r="U2090" i="11" s="1"/>
  <c r="Z4712" i="11" l="1"/>
  <c r="AA4712" i="11" s="1"/>
  <c r="W2091" i="11"/>
  <c r="X2091" i="11" s="1"/>
  <c r="T2091" i="11"/>
  <c r="U2091" i="11" s="1"/>
  <c r="T2092" i="11" l="1"/>
  <c r="U2092" i="11" s="1"/>
  <c r="W2092" i="11"/>
  <c r="X2092" i="11" s="1"/>
  <c r="Z4713" i="11"/>
  <c r="AA4713" i="11" s="1"/>
  <c r="Z4714" i="11" l="1"/>
  <c r="AA4714" i="11" s="1"/>
  <c r="W2093" i="11"/>
  <c r="X2093" i="11" s="1"/>
  <c r="T2093" i="11"/>
  <c r="U2093" i="11" s="1"/>
  <c r="T2094" i="11" l="1"/>
  <c r="U2094" i="11" s="1"/>
  <c r="W2094" i="11"/>
  <c r="X2094" i="11" s="1"/>
  <c r="Z4715" i="11"/>
  <c r="AA4715" i="11" s="1"/>
  <c r="Z4716" i="11" l="1"/>
  <c r="AA4716" i="11" s="1"/>
  <c r="W2095" i="11"/>
  <c r="X2095" i="11" s="1"/>
  <c r="T2095" i="11"/>
  <c r="U2095" i="11" s="1"/>
  <c r="T2096" i="11" l="1"/>
  <c r="U2096" i="11" s="1"/>
  <c r="W2096" i="11"/>
  <c r="X2096" i="11" s="1"/>
  <c r="Z4717" i="11"/>
  <c r="AA4717" i="11" s="1"/>
  <c r="T2097" i="11" l="1"/>
  <c r="U2097" i="11" s="1"/>
  <c r="Z4718" i="11"/>
  <c r="AA4718" i="11" s="1"/>
  <c r="W2097" i="11"/>
  <c r="X2097" i="11" s="1"/>
  <c r="Z4719" i="11" l="1"/>
  <c r="AA4719" i="11" s="1"/>
  <c r="W2098" i="11"/>
  <c r="X2098" i="11" s="1"/>
  <c r="T2098" i="11"/>
  <c r="U2098" i="11" s="1"/>
  <c r="W2099" i="11" l="1"/>
  <c r="X2099" i="11" s="1"/>
  <c r="Z4720" i="11"/>
  <c r="AA4720" i="11" s="1"/>
  <c r="T2099" i="11"/>
  <c r="U2099" i="11" s="1"/>
  <c r="T2100" i="11" l="1"/>
  <c r="U2100" i="11" s="1"/>
  <c r="Z4721" i="11"/>
  <c r="AA4721" i="11" s="1"/>
  <c r="W2100" i="11"/>
  <c r="X2100" i="11" s="1"/>
  <c r="Z4722" i="11" l="1"/>
  <c r="AA4722" i="11" s="1"/>
  <c r="W2101" i="11"/>
  <c r="X2101" i="11" s="1"/>
  <c r="T2101" i="11"/>
  <c r="U2101" i="11" s="1"/>
  <c r="W2102" i="11" l="1"/>
  <c r="X2102" i="11" s="1"/>
  <c r="Z4723" i="11"/>
  <c r="AA4723" i="11" s="1"/>
  <c r="T2102" i="11"/>
  <c r="U2102" i="11" s="1"/>
  <c r="T2103" i="11" l="1"/>
  <c r="U2103" i="11" s="1"/>
  <c r="Z4724" i="11"/>
  <c r="AA4724" i="11" s="1"/>
  <c r="W2103" i="11"/>
  <c r="X2103" i="11" s="1"/>
  <c r="W2104" i="11" l="1"/>
  <c r="X2104" i="11" s="1"/>
  <c r="Z4725" i="11"/>
  <c r="AA4725" i="11" s="1"/>
  <c r="T2104" i="11"/>
  <c r="U2104" i="11" s="1"/>
  <c r="T2105" i="11" l="1"/>
  <c r="U2105" i="11" s="1"/>
  <c r="Z4726" i="11"/>
  <c r="AA4726" i="11" s="1"/>
  <c r="W2105" i="11"/>
  <c r="X2105" i="11" s="1"/>
  <c r="Z4727" i="11" l="1"/>
  <c r="AA4727" i="11" s="1"/>
  <c r="T2106" i="11"/>
  <c r="U2106" i="11" s="1"/>
  <c r="W2106" i="11"/>
  <c r="X2106" i="11" s="1"/>
  <c r="W2107" i="11" l="1"/>
  <c r="X2107" i="11" s="1"/>
  <c r="Z4728" i="11"/>
  <c r="AA4728" i="11" s="1"/>
  <c r="T2107" i="11"/>
  <c r="U2107" i="11" s="1"/>
  <c r="T2108" i="11" l="1"/>
  <c r="U2108" i="11" s="1"/>
  <c r="Z4729" i="11"/>
  <c r="AA4729" i="11" s="1"/>
  <c r="W2108" i="11"/>
  <c r="X2108" i="11" s="1"/>
  <c r="W2109" i="11" l="1"/>
  <c r="X2109" i="11" s="1"/>
  <c r="Z4730" i="11"/>
  <c r="AA4730" i="11" s="1"/>
  <c r="T2109" i="11"/>
  <c r="U2109" i="11" s="1"/>
  <c r="T2110" i="11" l="1"/>
  <c r="U2110" i="11" s="1"/>
  <c r="W2110" i="11"/>
  <c r="X2110" i="11" s="1"/>
  <c r="Z4731" i="11"/>
  <c r="AA4731" i="11" s="1"/>
  <c r="Z4732" i="11" l="1"/>
  <c r="AA4732" i="11" s="1"/>
  <c r="W2111" i="11"/>
  <c r="X2111" i="11" s="1"/>
  <c r="T2111" i="11"/>
  <c r="U2111" i="11" s="1"/>
  <c r="T2112" i="11" l="1"/>
  <c r="U2112" i="11" s="1"/>
  <c r="W2112" i="11"/>
  <c r="X2112" i="11" s="1"/>
  <c r="Z4733" i="11"/>
  <c r="AA4733" i="11" s="1"/>
  <c r="Z4734" i="11" l="1"/>
  <c r="AA4734" i="11" s="1"/>
  <c r="W2113" i="11"/>
  <c r="X2113" i="11" s="1"/>
  <c r="T2113" i="11"/>
  <c r="U2113" i="11" s="1"/>
  <c r="T2114" i="11" l="1"/>
  <c r="U2114" i="11" s="1"/>
  <c r="Z4735" i="11"/>
  <c r="AA4735" i="11" s="1"/>
  <c r="W2114" i="11"/>
  <c r="X2114" i="11" s="1"/>
  <c r="W2115" i="11" l="1"/>
  <c r="X2115" i="11" s="1"/>
  <c r="Z4736" i="11"/>
  <c r="AA4736" i="11" s="1"/>
  <c r="T2115" i="11"/>
  <c r="U2115" i="11" s="1"/>
  <c r="T2116" i="11" l="1"/>
  <c r="U2116" i="11" s="1"/>
  <c r="W2116" i="11"/>
  <c r="X2116" i="11" s="1"/>
  <c r="Z4737" i="11"/>
  <c r="AA4737" i="11" s="1"/>
  <c r="Z4738" i="11" l="1"/>
  <c r="AA4738" i="11" s="1"/>
  <c r="W2117" i="11"/>
  <c r="X2117" i="11" s="1"/>
  <c r="T2117" i="11"/>
  <c r="U2117" i="11" s="1"/>
  <c r="T2118" i="11" l="1"/>
  <c r="U2118" i="11" s="1"/>
  <c r="Z4739" i="11"/>
  <c r="AA4739" i="11" s="1"/>
  <c r="W2118" i="11"/>
  <c r="X2118" i="11" s="1"/>
  <c r="Z4740" i="11" l="1"/>
  <c r="AA4740" i="11" s="1"/>
  <c r="W2119" i="11"/>
  <c r="X2119" i="11" s="1"/>
  <c r="T2119" i="11"/>
  <c r="U2119" i="11" s="1"/>
  <c r="T2120" i="11" l="1"/>
  <c r="U2120" i="11" s="1"/>
  <c r="Z4741" i="11"/>
  <c r="AA4741" i="11" s="1"/>
  <c r="W2120" i="11"/>
  <c r="X2120" i="11" s="1"/>
  <c r="W2121" i="11" l="1"/>
  <c r="X2121" i="11" s="1"/>
  <c r="Z4742" i="11"/>
  <c r="AA4742" i="11" s="1"/>
  <c r="T2121" i="11"/>
  <c r="U2121" i="11" s="1"/>
  <c r="T2122" i="11" l="1"/>
  <c r="U2122" i="11" s="1"/>
  <c r="Z4743" i="11"/>
  <c r="AA4743" i="11" s="1"/>
  <c r="W2122" i="11"/>
  <c r="X2122" i="11" s="1"/>
  <c r="W2123" i="11" l="1"/>
  <c r="X2123" i="11" s="1"/>
  <c r="T2123" i="11"/>
  <c r="U2123" i="11" s="1"/>
  <c r="Z4744" i="11"/>
  <c r="AA4744" i="11" s="1"/>
  <c r="Z4745" i="11" l="1"/>
  <c r="AA4745" i="11" s="1"/>
  <c r="T2124" i="11"/>
  <c r="U2124" i="11" s="1"/>
  <c r="W2124" i="11"/>
  <c r="X2124" i="11" s="1"/>
  <c r="T2125" i="11" l="1"/>
  <c r="U2125" i="11" s="1"/>
  <c r="Z4746" i="11"/>
  <c r="AA4746" i="11" s="1"/>
  <c r="W2125" i="11"/>
  <c r="X2125" i="11" s="1"/>
  <c r="W2126" i="11" l="1"/>
  <c r="X2126" i="11" s="1"/>
  <c r="Z4747" i="11"/>
  <c r="AA4747" i="11" s="1"/>
  <c r="T2126" i="11"/>
  <c r="U2126" i="11" s="1"/>
  <c r="T2127" i="11" l="1"/>
  <c r="U2127" i="11" s="1"/>
  <c r="Z4748" i="11"/>
  <c r="AA4748" i="11" s="1"/>
  <c r="W2127" i="11"/>
  <c r="X2127" i="11" s="1"/>
  <c r="W2128" i="11" l="1"/>
  <c r="X2128" i="11" s="1"/>
  <c r="Z4749" i="11"/>
  <c r="AA4749" i="11" s="1"/>
  <c r="T2128" i="11"/>
  <c r="U2128" i="11" s="1"/>
  <c r="Z4750" i="11" l="1"/>
  <c r="AA4750" i="11" s="1"/>
  <c r="W2129" i="11"/>
  <c r="X2129" i="11" s="1"/>
  <c r="T2129" i="11"/>
  <c r="U2129" i="11" s="1"/>
  <c r="T2130" i="11" l="1"/>
  <c r="U2130" i="11" s="1"/>
  <c r="W2130" i="11"/>
  <c r="X2130" i="11" s="1"/>
  <c r="Z4751" i="11"/>
  <c r="AA4751" i="11" s="1"/>
  <c r="Z4752" i="11" l="1"/>
  <c r="AA4752" i="11" s="1"/>
  <c r="W2131" i="11"/>
  <c r="X2131" i="11" s="1"/>
  <c r="T2131" i="11"/>
  <c r="U2131" i="11" s="1"/>
  <c r="T2132" i="11" l="1"/>
  <c r="U2132" i="11" s="1"/>
  <c r="W2132" i="11"/>
  <c r="X2132" i="11" s="1"/>
  <c r="Z4753" i="11"/>
  <c r="AA4753" i="11" s="1"/>
  <c r="Z4754" i="11" l="1"/>
  <c r="AA4754" i="11" s="1"/>
  <c r="W2133" i="11"/>
  <c r="X2133" i="11" s="1"/>
  <c r="T2133" i="11"/>
  <c r="U2133" i="11" s="1"/>
  <c r="T2134" i="11" l="1"/>
  <c r="U2134" i="11" s="1"/>
  <c r="W2134" i="11"/>
  <c r="X2134" i="11" s="1"/>
  <c r="Z4755" i="11"/>
  <c r="AA4755" i="11" s="1"/>
  <c r="Z4756" i="11" l="1"/>
  <c r="AA4756" i="11" s="1"/>
  <c r="W2135" i="11"/>
  <c r="X2135" i="11" s="1"/>
  <c r="T2135" i="11"/>
  <c r="U2135" i="11" s="1"/>
  <c r="T2136" i="11" l="1"/>
  <c r="U2136" i="11" s="1"/>
  <c r="W2136" i="11"/>
  <c r="X2136" i="11" s="1"/>
  <c r="Z4757" i="11"/>
  <c r="AA4757" i="11" s="1"/>
  <c r="T2137" i="11" l="1"/>
  <c r="U2137" i="11" s="1"/>
  <c r="Z4758" i="11"/>
  <c r="AA4758" i="11" s="1"/>
  <c r="W2137" i="11"/>
  <c r="X2137" i="11" s="1"/>
  <c r="Z4759" i="11" l="1"/>
  <c r="AA4759" i="11" s="1"/>
  <c r="T2138" i="11"/>
  <c r="U2138" i="11" s="1"/>
  <c r="W2138" i="11"/>
  <c r="X2138" i="11" s="1"/>
  <c r="W2139" i="11" l="1"/>
  <c r="X2139" i="11" s="1"/>
  <c r="Z4760" i="11"/>
  <c r="AA4760" i="11" s="1"/>
  <c r="T2139" i="11"/>
  <c r="U2139" i="11" s="1"/>
  <c r="T2140" i="11" l="1"/>
  <c r="U2140" i="11" s="1"/>
  <c r="W2140" i="11"/>
  <c r="X2140" i="11" s="1"/>
  <c r="Z4761" i="11"/>
  <c r="AA4761" i="11" s="1"/>
  <c r="T2141" i="11" l="1"/>
  <c r="U2141" i="11" s="1"/>
  <c r="Z4762" i="11"/>
  <c r="AA4762" i="11" s="1"/>
  <c r="W2141" i="11"/>
  <c r="X2141" i="11" s="1"/>
  <c r="W2142" i="11" l="1"/>
  <c r="X2142" i="11" s="1"/>
  <c r="T2142" i="11"/>
  <c r="U2142" i="11" s="1"/>
  <c r="Z4763" i="11"/>
  <c r="AA4763" i="11" s="1"/>
  <c r="Z4764" i="11" l="1"/>
  <c r="AA4764" i="11" s="1"/>
  <c r="T2143" i="11"/>
  <c r="U2143" i="11" s="1"/>
  <c r="W2143" i="11"/>
  <c r="X2143" i="11" s="1"/>
  <c r="W2144" i="11" l="1"/>
  <c r="X2144" i="11" s="1"/>
  <c r="T2144" i="11"/>
  <c r="U2144" i="11" s="1"/>
  <c r="Z4765" i="11"/>
  <c r="AA4765" i="11" s="1"/>
  <c r="W2145" i="11" l="1"/>
  <c r="X2145" i="11" s="1"/>
  <c r="Z4766" i="11"/>
  <c r="AA4766" i="11" s="1"/>
  <c r="T2145" i="11"/>
  <c r="U2145" i="11" s="1"/>
  <c r="W2146" i="11" l="1"/>
  <c r="X2146" i="11" s="1"/>
  <c r="T2146" i="11"/>
  <c r="U2146" i="11" s="1"/>
  <c r="Z4767" i="11"/>
  <c r="AA4767" i="11" s="1"/>
  <c r="Z4768" i="11" l="1"/>
  <c r="AA4768" i="11" s="1"/>
  <c r="T2147" i="11"/>
  <c r="U2147" i="11" s="1"/>
  <c r="W2147" i="11"/>
  <c r="X2147" i="11" s="1"/>
  <c r="T2148" i="11" l="1"/>
  <c r="U2148" i="11" s="1"/>
  <c r="Z4769" i="11"/>
  <c r="AA4769" i="11" s="1"/>
  <c r="W2148" i="11"/>
  <c r="X2148" i="11" s="1"/>
  <c r="T2149" i="11" l="1"/>
  <c r="U2149" i="11" s="1"/>
  <c r="W2149" i="11"/>
  <c r="X2149" i="11" s="1"/>
  <c r="Z4770" i="11"/>
  <c r="AA4770" i="11" s="1"/>
  <c r="W2150" i="11" l="1"/>
  <c r="X2150" i="11" s="1"/>
  <c r="T2150" i="11"/>
  <c r="U2150" i="11" s="1"/>
  <c r="Z4771" i="11"/>
  <c r="AA4771" i="11" s="1"/>
  <c r="Z4772" i="11" l="1"/>
  <c r="AA4772" i="11" s="1"/>
  <c r="T2151" i="11"/>
  <c r="U2151" i="11" s="1"/>
  <c r="W2151" i="11"/>
  <c r="X2151" i="11" s="1"/>
  <c r="W2152" i="11" l="1"/>
  <c r="X2152" i="11" s="1"/>
  <c r="Z4773" i="11"/>
  <c r="AA4773" i="11" s="1"/>
  <c r="T2152" i="11"/>
  <c r="U2152" i="11" s="1"/>
  <c r="T2153" i="11" l="1"/>
  <c r="U2153" i="11" s="1"/>
  <c r="Z4774" i="11"/>
  <c r="AA4774" i="11" s="1"/>
  <c r="W2153" i="11"/>
  <c r="X2153" i="11" s="1"/>
  <c r="Z4775" i="11" l="1"/>
  <c r="AA4775" i="11" s="1"/>
  <c r="W2154" i="11"/>
  <c r="X2154" i="11" s="1"/>
  <c r="T2154" i="11"/>
  <c r="U2154" i="11" s="1"/>
  <c r="T2155" i="11" l="1"/>
  <c r="U2155" i="11" s="1"/>
  <c r="Z4776" i="11"/>
  <c r="AA4776" i="11" s="1"/>
  <c r="W2155" i="11"/>
  <c r="X2155" i="11" s="1"/>
  <c r="W2156" i="11" l="1"/>
  <c r="X2156" i="11" s="1"/>
  <c r="Z4777" i="11"/>
  <c r="AA4777" i="11" s="1"/>
  <c r="T2156" i="11"/>
  <c r="U2156" i="11" s="1"/>
  <c r="T2157" i="11" l="1"/>
  <c r="U2157" i="11" s="1"/>
  <c r="W2157" i="11"/>
  <c r="X2157" i="11" s="1"/>
  <c r="Z4778" i="11"/>
  <c r="AA4778" i="11" s="1"/>
  <c r="W2158" i="11" l="1"/>
  <c r="X2158" i="11" s="1"/>
  <c r="Z4779" i="11"/>
  <c r="AA4779" i="11" s="1"/>
  <c r="T2158" i="11"/>
  <c r="U2158" i="11" s="1"/>
  <c r="Z4780" i="11" l="1"/>
  <c r="AA4780" i="11" s="1"/>
  <c r="T2159" i="11"/>
  <c r="U2159" i="11" s="1"/>
  <c r="W2159" i="11"/>
  <c r="X2159" i="11" s="1"/>
  <c r="W2160" i="11" l="1"/>
  <c r="X2160" i="11" s="1"/>
  <c r="T2160" i="11"/>
  <c r="U2160" i="11" s="1"/>
  <c r="Z4781" i="11"/>
  <c r="AA4781" i="11" s="1"/>
  <c r="T2161" i="11" l="1"/>
  <c r="U2161" i="11" s="1"/>
  <c r="Z4782" i="11"/>
  <c r="AA4782" i="11" s="1"/>
  <c r="W2161" i="11"/>
  <c r="X2161" i="11" s="1"/>
  <c r="Z4783" i="11" l="1"/>
  <c r="AA4783" i="11" s="1"/>
  <c r="W2162" i="11"/>
  <c r="X2162" i="11" s="1"/>
  <c r="T2162" i="11"/>
  <c r="U2162" i="11" s="1"/>
  <c r="W2163" i="11" l="1"/>
  <c r="X2163" i="11" s="1"/>
  <c r="T2163" i="11"/>
  <c r="U2163" i="11" s="1"/>
  <c r="Z4784" i="11"/>
  <c r="AA4784" i="11" s="1"/>
  <c r="T2164" i="11" l="1"/>
  <c r="U2164" i="11" s="1"/>
  <c r="W2164" i="11"/>
  <c r="X2164" i="11" s="1"/>
  <c r="Z4785" i="11"/>
  <c r="AA4785" i="11" s="1"/>
  <c r="Z4786" i="11" l="1"/>
  <c r="AA4786" i="11" s="1"/>
  <c r="W2165" i="11"/>
  <c r="X2165" i="11" s="1"/>
  <c r="T2165" i="11"/>
  <c r="U2165" i="11" s="1"/>
  <c r="T2166" i="11" l="1"/>
  <c r="U2166" i="11" s="1"/>
  <c r="Z4787" i="11"/>
  <c r="AA4787" i="11" s="1"/>
  <c r="W2166" i="11"/>
  <c r="X2166" i="11" s="1"/>
  <c r="W2167" i="11" l="1"/>
  <c r="X2167" i="11" s="1"/>
  <c r="Z4788" i="11"/>
  <c r="AA4788" i="11" s="1"/>
  <c r="T2167" i="11"/>
  <c r="U2167" i="11" s="1"/>
  <c r="T2168" i="11" l="1"/>
  <c r="U2168" i="11" s="1"/>
  <c r="W2168" i="11"/>
  <c r="X2168" i="11" s="1"/>
  <c r="Z4789" i="11"/>
  <c r="AA4789" i="11" s="1"/>
  <c r="Z4790" i="11" l="1"/>
  <c r="AA4790" i="11" s="1"/>
  <c r="W2169" i="11"/>
  <c r="X2169" i="11" s="1"/>
  <c r="T2169" i="11"/>
  <c r="U2169" i="11" s="1"/>
  <c r="T2170" i="11" l="1"/>
  <c r="U2170" i="11" s="1"/>
  <c r="W2170" i="11"/>
  <c r="X2170" i="11" s="1"/>
  <c r="Z4791" i="11"/>
  <c r="AA4791" i="11" s="1"/>
  <c r="Z4792" i="11" l="1"/>
  <c r="AA4792" i="11" s="1"/>
  <c r="W2171" i="11"/>
  <c r="X2171" i="11" s="1"/>
  <c r="T2171" i="11"/>
  <c r="U2171" i="11" s="1"/>
  <c r="W2172" i="11" l="1"/>
  <c r="X2172" i="11" s="1"/>
  <c r="Z4793" i="11"/>
  <c r="AA4793" i="11" s="1"/>
  <c r="T2172" i="11"/>
  <c r="U2172" i="11" s="1"/>
  <c r="T2173" i="11" l="1"/>
  <c r="U2173" i="11" s="1"/>
  <c r="W2173" i="11"/>
  <c r="X2173" i="11" s="1"/>
  <c r="Z4794" i="11"/>
  <c r="AA4794" i="11" s="1"/>
  <c r="Z4795" i="11" l="1"/>
  <c r="AA4795" i="11" s="1"/>
  <c r="W2174" i="11"/>
  <c r="X2174" i="11" s="1"/>
  <c r="T2174" i="11"/>
  <c r="U2174" i="11" s="1"/>
  <c r="T2175" i="11" l="1"/>
  <c r="U2175" i="11" s="1"/>
  <c r="W2175" i="11"/>
  <c r="X2175" i="11" s="1"/>
  <c r="Z4796" i="11"/>
  <c r="AA4796" i="11" s="1"/>
  <c r="Z4797" i="11" l="1"/>
  <c r="AA4797" i="11" s="1"/>
  <c r="W2176" i="11"/>
  <c r="X2176" i="11" s="1"/>
  <c r="T2176" i="11"/>
  <c r="U2176" i="11" s="1"/>
  <c r="T2177" i="11" l="1"/>
  <c r="U2177" i="11" s="1"/>
  <c r="W2177" i="11"/>
  <c r="X2177" i="11" s="1"/>
  <c r="Z4798" i="11"/>
  <c r="AA4798" i="11" s="1"/>
  <c r="Z4799" i="11" l="1"/>
  <c r="AA4799" i="11" s="1"/>
  <c r="W2178" i="11"/>
  <c r="X2178" i="11" s="1"/>
  <c r="T2178" i="11"/>
  <c r="U2178" i="11" s="1"/>
  <c r="T2179" i="11" l="1"/>
  <c r="U2179" i="11" s="1"/>
  <c r="W2179" i="11"/>
  <c r="X2179" i="11" s="1"/>
  <c r="Z4800" i="11"/>
  <c r="AA4800" i="11" s="1"/>
  <c r="Z4801" i="11" l="1"/>
  <c r="AA4801" i="11" s="1"/>
  <c r="W2180" i="11"/>
  <c r="X2180" i="11" s="1"/>
  <c r="T2180" i="11"/>
  <c r="U2180" i="11" s="1"/>
  <c r="T2181" i="11" l="1"/>
  <c r="U2181" i="11" s="1"/>
  <c r="W2181" i="11"/>
  <c r="X2181" i="11" s="1"/>
  <c r="Z4802" i="11"/>
  <c r="AA4802" i="11" s="1"/>
  <c r="Z4803" i="11" l="1"/>
  <c r="AA4803" i="11" s="1"/>
  <c r="W2182" i="11"/>
  <c r="X2182" i="11" s="1"/>
  <c r="T2182" i="11"/>
  <c r="U2182" i="11" s="1"/>
  <c r="T2183" i="11" l="1"/>
  <c r="U2183" i="11" s="1"/>
  <c r="W2183" i="11"/>
  <c r="X2183" i="11" s="1"/>
  <c r="Z4804" i="11"/>
  <c r="AA4804" i="11" s="1"/>
  <c r="Z4805" i="11" l="1"/>
  <c r="AA4805" i="11" s="1"/>
  <c r="W2184" i="11"/>
  <c r="X2184" i="11" s="1"/>
  <c r="T2184" i="11"/>
  <c r="U2184" i="11" s="1"/>
  <c r="T2185" i="11" l="1"/>
  <c r="U2185" i="11" s="1"/>
  <c r="W2185" i="11"/>
  <c r="X2185" i="11" s="1"/>
  <c r="Z4806" i="11"/>
  <c r="AA4806" i="11" s="1"/>
  <c r="Z4807" i="11" l="1"/>
  <c r="AA4807" i="11" s="1"/>
  <c r="W2186" i="11"/>
  <c r="X2186" i="11" s="1"/>
  <c r="T2186" i="11"/>
  <c r="U2186" i="11" s="1"/>
  <c r="T2187" i="11" l="1"/>
  <c r="U2187" i="11" s="1"/>
  <c r="Z4808" i="11"/>
  <c r="AA4808" i="11" s="1"/>
  <c r="W2187" i="11"/>
  <c r="X2187" i="11" s="1"/>
  <c r="W2188" i="11" l="1"/>
  <c r="X2188" i="11" s="1"/>
  <c r="Z4809" i="11"/>
  <c r="AA4809" i="11" s="1"/>
  <c r="T2188" i="11"/>
  <c r="U2188" i="11" s="1"/>
  <c r="T2189" i="11" l="1"/>
  <c r="U2189" i="11" s="1"/>
  <c r="W2189" i="11"/>
  <c r="X2189" i="11" s="1"/>
  <c r="Z4810" i="11"/>
  <c r="AA4810" i="11" s="1"/>
  <c r="W2190" i="11" l="1"/>
  <c r="X2190" i="11" s="1"/>
  <c r="Z4811" i="11"/>
  <c r="AA4811" i="11" s="1"/>
  <c r="T2190" i="11"/>
  <c r="U2190" i="11" s="1"/>
  <c r="T2191" i="11" l="1"/>
  <c r="U2191" i="11" s="1"/>
  <c r="W2191" i="11"/>
  <c r="X2191" i="11" s="1"/>
  <c r="Z4812" i="11"/>
  <c r="AA4812" i="11" s="1"/>
  <c r="W2192" i="11" l="1"/>
  <c r="X2192" i="11" s="1"/>
  <c r="Z4813" i="11"/>
  <c r="AA4813" i="11" s="1"/>
  <c r="T2192" i="11"/>
  <c r="U2192" i="11" s="1"/>
  <c r="W2193" i="11" l="1"/>
  <c r="X2193" i="11" s="1"/>
  <c r="T2193" i="11"/>
  <c r="U2193" i="11" s="1"/>
  <c r="Z4814" i="11"/>
  <c r="AA4814" i="11" s="1"/>
  <c r="Z4815" i="11" l="1"/>
  <c r="AA4815" i="11" s="1"/>
  <c r="T2194" i="11"/>
  <c r="U2194" i="11" s="1"/>
  <c r="W2194" i="11"/>
  <c r="X2194" i="11" s="1"/>
  <c r="W2195" i="11" l="1"/>
  <c r="X2195" i="11" s="1"/>
  <c r="T2195" i="11"/>
  <c r="U2195" i="11" s="1"/>
  <c r="Z4816" i="11"/>
  <c r="AA4816" i="11" s="1"/>
  <c r="Z4817" i="11" l="1"/>
  <c r="AA4817" i="11" s="1"/>
  <c r="T2196" i="11"/>
  <c r="U2196" i="11" s="1"/>
  <c r="W2196" i="11"/>
  <c r="X2196" i="11" s="1"/>
  <c r="W2197" i="11" l="1"/>
  <c r="X2197" i="11" s="1"/>
  <c r="T2197" i="11"/>
  <c r="U2197" i="11" s="1"/>
  <c r="Z4818" i="11"/>
  <c r="AA4818" i="11" s="1"/>
  <c r="Z4819" i="11" l="1"/>
  <c r="AA4819" i="11" s="1"/>
  <c r="T2198" i="11"/>
  <c r="U2198" i="11" s="1"/>
  <c r="W2198" i="11"/>
  <c r="X2198" i="11" s="1"/>
  <c r="W2199" i="11" l="1"/>
  <c r="X2199" i="11" s="1"/>
  <c r="T2199" i="11"/>
  <c r="U2199" i="11" s="1"/>
  <c r="Z4820" i="11"/>
  <c r="AA4820" i="11" s="1"/>
  <c r="T2200" i="11" l="1"/>
  <c r="U2200" i="11" s="1"/>
  <c r="Z4821" i="11"/>
  <c r="AA4821" i="11" s="1"/>
  <c r="W2200" i="11"/>
  <c r="X2200" i="11" s="1"/>
  <c r="Z4822" i="11" l="1"/>
  <c r="AA4822" i="11" s="1"/>
  <c r="T2201" i="11"/>
  <c r="U2201" i="11" s="1"/>
  <c r="W2201" i="11"/>
  <c r="X2201" i="11" s="1"/>
  <c r="W2202" i="11" l="1"/>
  <c r="X2202" i="11" s="1"/>
  <c r="T2202" i="11"/>
  <c r="U2202" i="11" s="1"/>
  <c r="Z4823" i="11"/>
  <c r="AA4823" i="11" s="1"/>
  <c r="Z4824" i="11" l="1"/>
  <c r="AA4824" i="11" s="1"/>
  <c r="T2203" i="11"/>
  <c r="U2203" i="11" s="1"/>
  <c r="W2203" i="11"/>
  <c r="X2203" i="11" s="1"/>
  <c r="T2204" i="11" l="1"/>
  <c r="U2204" i="11" s="1"/>
  <c r="W2204" i="11"/>
  <c r="X2204" i="11" s="1"/>
  <c r="Z4825" i="11"/>
  <c r="AA4825" i="11" s="1"/>
  <c r="Z4826" i="11" l="1"/>
  <c r="AA4826" i="11" s="1"/>
  <c r="W2205" i="11"/>
  <c r="X2205" i="11" s="1"/>
  <c r="T2205" i="11"/>
  <c r="U2205" i="11" s="1"/>
  <c r="T2206" i="11" l="1"/>
  <c r="U2206" i="11" s="1"/>
  <c r="Z4827" i="11"/>
  <c r="AA4827" i="11" s="1"/>
  <c r="W2206" i="11"/>
  <c r="X2206" i="11" s="1"/>
  <c r="W2207" i="11" l="1"/>
  <c r="X2207" i="11" s="1"/>
  <c r="Z4828" i="11"/>
  <c r="AA4828" i="11" s="1"/>
  <c r="T2207" i="11"/>
  <c r="U2207" i="11" s="1"/>
  <c r="Z4829" i="11" l="1"/>
  <c r="AA4829" i="11" s="1"/>
  <c r="W2208" i="11"/>
  <c r="X2208" i="11" s="1"/>
  <c r="T2208" i="11"/>
  <c r="U2208" i="11" s="1"/>
  <c r="W2209" i="11" l="1"/>
  <c r="X2209" i="11" s="1"/>
  <c r="Z4830" i="11"/>
  <c r="AA4830" i="11" s="1"/>
  <c r="T2209" i="11"/>
  <c r="U2209" i="11" s="1"/>
  <c r="T2210" i="11" l="1"/>
  <c r="U2210" i="11" s="1"/>
  <c r="W2210" i="11"/>
  <c r="X2210" i="11" s="1"/>
  <c r="Z4831" i="11"/>
  <c r="AA4831" i="11" s="1"/>
  <c r="Z4832" i="11" l="1"/>
  <c r="AA4832" i="11" s="1"/>
  <c r="W2211" i="11"/>
  <c r="X2211" i="11" s="1"/>
  <c r="T2211" i="11"/>
  <c r="U2211" i="11" s="1"/>
  <c r="T2212" i="11" l="1"/>
  <c r="U2212" i="11" s="1"/>
  <c r="W2212" i="11"/>
  <c r="X2212" i="11" s="1"/>
  <c r="Z4833" i="11"/>
  <c r="AA4833" i="11" s="1"/>
  <c r="Z4834" i="11" l="1"/>
  <c r="AA4834" i="11" s="1"/>
  <c r="W2213" i="11"/>
  <c r="X2213" i="11" s="1"/>
  <c r="T2213" i="11"/>
  <c r="U2213" i="11" s="1"/>
  <c r="T2214" i="11" l="1"/>
  <c r="U2214" i="11" s="1"/>
  <c r="W2214" i="11"/>
  <c r="X2214" i="11" s="1"/>
  <c r="Z4835" i="11"/>
  <c r="AA4835" i="11" s="1"/>
  <c r="W2215" i="11" l="1"/>
  <c r="X2215" i="11" s="1"/>
  <c r="T2215" i="11"/>
  <c r="U2215" i="11" s="1"/>
  <c r="Z4836" i="11"/>
  <c r="AA4836" i="11" s="1"/>
  <c r="Z4837" i="11" l="1"/>
  <c r="AA4837" i="11" s="1"/>
  <c r="T2216" i="11"/>
  <c r="U2216" i="11" s="1"/>
  <c r="W2216" i="11"/>
  <c r="X2216" i="11" s="1"/>
  <c r="Z4838" i="11" l="1"/>
  <c r="AA4838" i="11" s="1"/>
  <c r="W2217" i="11"/>
  <c r="X2217" i="11" s="1"/>
  <c r="T2217" i="11"/>
  <c r="U2217" i="11" s="1"/>
  <c r="T2218" i="11" l="1"/>
  <c r="U2218" i="11" s="1"/>
  <c r="W2218" i="11"/>
  <c r="X2218" i="11" s="1"/>
  <c r="Z4839" i="11"/>
  <c r="AA4839" i="11" s="1"/>
  <c r="Z4840" i="11" l="1"/>
  <c r="AA4840" i="11" s="1"/>
  <c r="W2219" i="11"/>
  <c r="X2219" i="11" s="1"/>
  <c r="T2219" i="11"/>
  <c r="U2219" i="11" s="1"/>
  <c r="T2220" i="11" l="1"/>
  <c r="U2220" i="11" s="1"/>
  <c r="Z4841" i="11"/>
  <c r="AA4841" i="11" s="1"/>
  <c r="W2220" i="11"/>
  <c r="X2220" i="11" s="1"/>
  <c r="W2221" i="11" l="1"/>
  <c r="X2221" i="11" s="1"/>
  <c r="T2221" i="11"/>
  <c r="U2221" i="11" s="1"/>
  <c r="Z4842" i="11"/>
  <c r="AA4842" i="11" s="1"/>
  <c r="T2222" i="11" l="1"/>
  <c r="U2222" i="11" s="1"/>
  <c r="W2222" i="11"/>
  <c r="X2222" i="11" s="1"/>
  <c r="Z4843" i="11"/>
  <c r="AA4843" i="11" s="1"/>
  <c r="T2223" i="11" l="1"/>
  <c r="U2223" i="11" s="1"/>
  <c r="Z4844" i="11"/>
  <c r="AA4844" i="11" s="1"/>
  <c r="W2223" i="11"/>
  <c r="X2223" i="11" s="1"/>
  <c r="Z4845" i="11" l="1"/>
  <c r="AA4845" i="11" s="1"/>
  <c r="W2224" i="11"/>
  <c r="X2224" i="11" s="1"/>
  <c r="T2224" i="11"/>
  <c r="U2224" i="11" s="1"/>
  <c r="T2225" i="11" l="1"/>
  <c r="U2225" i="11" s="1"/>
  <c r="W2225" i="11"/>
  <c r="X2225" i="11" s="1"/>
  <c r="Z4846" i="11"/>
  <c r="AA4846" i="11" s="1"/>
  <c r="Z4847" i="11" l="1"/>
  <c r="AA4847" i="11" s="1"/>
  <c r="W2226" i="11"/>
  <c r="X2226" i="11" s="1"/>
  <c r="T2226" i="11"/>
  <c r="U2226" i="11" s="1"/>
  <c r="Z4848" i="11" l="1"/>
  <c r="AA4848" i="11" s="1"/>
  <c r="T2227" i="11"/>
  <c r="U2227" i="11" s="1"/>
  <c r="W2227" i="11"/>
  <c r="X2227" i="11" s="1"/>
  <c r="W2228" i="11" l="1"/>
  <c r="X2228" i="11" s="1"/>
  <c r="T2228" i="11"/>
  <c r="U2228" i="11" s="1"/>
  <c r="Z4849" i="11"/>
  <c r="AA4849" i="11" s="1"/>
  <c r="W2229" i="11" l="1"/>
  <c r="X2229" i="11" s="1"/>
  <c r="Z4850" i="11"/>
  <c r="AA4850" i="11" s="1"/>
  <c r="T2229" i="11"/>
  <c r="U2229" i="11" s="1"/>
  <c r="T2230" i="11" l="1"/>
  <c r="U2230" i="11" s="1"/>
  <c r="W2230" i="11"/>
  <c r="X2230" i="11" s="1"/>
  <c r="Z4851" i="11"/>
  <c r="AA4851" i="11" s="1"/>
  <c r="Z4852" i="11" l="1"/>
  <c r="AA4852" i="11" s="1"/>
  <c r="W2231" i="11"/>
  <c r="X2231" i="11" s="1"/>
  <c r="T2231" i="11"/>
  <c r="U2231" i="11" s="1"/>
  <c r="T2232" i="11" l="1"/>
  <c r="U2232" i="11" s="1"/>
  <c r="W2232" i="11"/>
  <c r="X2232" i="11" s="1"/>
  <c r="Z4853" i="11"/>
  <c r="AA4853" i="11" s="1"/>
  <c r="W2233" i="11" l="1"/>
  <c r="X2233" i="11" s="1"/>
  <c r="T2233" i="11"/>
  <c r="U2233" i="11" s="1"/>
  <c r="Z4854" i="11"/>
  <c r="AA4854" i="11" s="1"/>
  <c r="Z4855" i="11" l="1"/>
  <c r="AA4855" i="11" s="1"/>
  <c r="T2234" i="11"/>
  <c r="U2234" i="11" s="1"/>
  <c r="W2234" i="11"/>
  <c r="X2234" i="11" s="1"/>
  <c r="W2235" i="11" l="1"/>
  <c r="X2235" i="11" s="1"/>
  <c r="Z4856" i="11"/>
  <c r="AA4856" i="11" s="1"/>
  <c r="T2235" i="11"/>
  <c r="U2235" i="11" s="1"/>
  <c r="Z4857" i="11" l="1"/>
  <c r="AA4857" i="11" s="1"/>
  <c r="W2236" i="11"/>
  <c r="X2236" i="11" s="1"/>
  <c r="T2236" i="11"/>
  <c r="U2236" i="11" s="1"/>
  <c r="T2237" i="11" l="1"/>
  <c r="U2237" i="11" s="1"/>
  <c r="W2237" i="11"/>
  <c r="X2237" i="11" s="1"/>
  <c r="Z4858" i="11"/>
  <c r="AA4858" i="11" s="1"/>
  <c r="Z4859" i="11" l="1"/>
  <c r="AA4859" i="11" s="1"/>
  <c r="W2238" i="11"/>
  <c r="X2238" i="11" s="1"/>
  <c r="T2238" i="11"/>
  <c r="U2238" i="11" s="1"/>
  <c r="W2239" i="11" l="1"/>
  <c r="X2239" i="11" s="1"/>
  <c r="Z4860" i="11"/>
  <c r="AA4860" i="11" s="1"/>
  <c r="T2239" i="11"/>
  <c r="U2239" i="11" s="1"/>
  <c r="Z4861" i="11" l="1"/>
  <c r="AA4861" i="11" s="1"/>
  <c r="T2240" i="11"/>
  <c r="U2240" i="11" s="1"/>
  <c r="W2240" i="11"/>
  <c r="X2240" i="11" s="1"/>
  <c r="W2241" i="11" l="1"/>
  <c r="X2241" i="11" s="1"/>
  <c r="T2241" i="11"/>
  <c r="U2241" i="11" s="1"/>
  <c r="Z4862" i="11"/>
  <c r="AA4862" i="11" s="1"/>
  <c r="T2242" i="11" l="1"/>
  <c r="U2242" i="11" s="1"/>
  <c r="W2242" i="11"/>
  <c r="X2242" i="11" s="1"/>
  <c r="Z4863" i="11"/>
  <c r="AA4863" i="11" s="1"/>
  <c r="W2243" i="11" l="1"/>
  <c r="X2243" i="11" s="1"/>
  <c r="T2243" i="11"/>
  <c r="U2243" i="11" s="1"/>
  <c r="Z4864" i="11"/>
  <c r="AA4864" i="11" s="1"/>
  <c r="Z4865" i="11" l="1"/>
  <c r="AA4865" i="11" s="1"/>
  <c r="W2244" i="11"/>
  <c r="X2244" i="11" s="1"/>
  <c r="T2244" i="11"/>
  <c r="U2244" i="11" s="1"/>
  <c r="T2245" i="11" l="1"/>
  <c r="U2245" i="11" s="1"/>
  <c r="W2245" i="11"/>
  <c r="X2245" i="11" s="1"/>
  <c r="Z4866" i="11"/>
  <c r="AA4866" i="11" s="1"/>
  <c r="Z4867" i="11" l="1"/>
  <c r="AA4867" i="11" s="1"/>
  <c r="W2246" i="11"/>
  <c r="X2246" i="11" s="1"/>
  <c r="T2246" i="11"/>
  <c r="U2246" i="11" s="1"/>
  <c r="Z4868" i="11" l="1"/>
  <c r="AA4868" i="11" s="1"/>
  <c r="T2247" i="11"/>
  <c r="U2247" i="11" s="1"/>
  <c r="W2247" i="11"/>
  <c r="X2247" i="11" s="1"/>
  <c r="W2248" i="11" l="1"/>
  <c r="X2248" i="11" s="1"/>
  <c r="T2248" i="11"/>
  <c r="U2248" i="11" s="1"/>
  <c r="Z4869" i="11"/>
  <c r="AA4869" i="11" s="1"/>
  <c r="Z4870" i="11" l="1"/>
  <c r="AA4870" i="11" s="1"/>
  <c r="T2249" i="11"/>
  <c r="U2249" i="11" s="1"/>
  <c r="W2249" i="11"/>
  <c r="X2249" i="11" s="1"/>
  <c r="W2250" i="11" l="1"/>
  <c r="X2250" i="11" s="1"/>
  <c r="T2250" i="11"/>
  <c r="U2250" i="11" s="1"/>
  <c r="Z4871" i="11"/>
  <c r="AA4871" i="11" s="1"/>
  <c r="Z4872" i="11" l="1"/>
  <c r="AA4872" i="11" s="1"/>
  <c r="T2251" i="11"/>
  <c r="U2251" i="11" s="1"/>
  <c r="W2251" i="11"/>
  <c r="X2251" i="11" s="1"/>
  <c r="W2252" i="11" l="1"/>
  <c r="X2252" i="11" s="1"/>
  <c r="T2252" i="11"/>
  <c r="U2252" i="11" s="1"/>
  <c r="Z4873" i="11"/>
  <c r="AA4873" i="11" s="1"/>
  <c r="Z4874" i="11" l="1"/>
  <c r="AA4874" i="11" s="1"/>
  <c r="T2253" i="11"/>
  <c r="U2253" i="11" s="1"/>
  <c r="W2253" i="11"/>
  <c r="X2253" i="11" s="1"/>
  <c r="W2254" i="11" l="1"/>
  <c r="X2254" i="11" s="1"/>
  <c r="Z4875" i="11"/>
  <c r="AA4875" i="11" s="1"/>
  <c r="T2254" i="11"/>
  <c r="U2254" i="11" s="1"/>
  <c r="T2255" i="11" l="1"/>
  <c r="U2255" i="11" s="1"/>
  <c r="Z4876" i="11"/>
  <c r="AA4876" i="11" s="1"/>
  <c r="W2255" i="11"/>
  <c r="X2255" i="11" s="1"/>
  <c r="Z4877" i="11" l="1"/>
  <c r="AA4877" i="11" s="1"/>
  <c r="W2256" i="11"/>
  <c r="X2256" i="11" s="1"/>
  <c r="T2256" i="11"/>
  <c r="U2256" i="11" s="1"/>
  <c r="W2257" i="11" l="1"/>
  <c r="X2257" i="11" s="1"/>
  <c r="Z4878" i="11"/>
  <c r="AA4878" i="11" s="1"/>
  <c r="T2257" i="11"/>
  <c r="U2257" i="11" s="1"/>
  <c r="Z4879" i="11" l="1"/>
  <c r="AA4879" i="11" s="1"/>
  <c r="W2258" i="11"/>
  <c r="X2258" i="11" s="1"/>
  <c r="T2258" i="11"/>
  <c r="U2258" i="11" s="1"/>
  <c r="T2259" i="11" l="1"/>
  <c r="U2259" i="11" s="1"/>
  <c r="W2259" i="11"/>
  <c r="X2259" i="11" s="1"/>
  <c r="Z4880" i="11"/>
  <c r="AA4880" i="11" s="1"/>
  <c r="W2260" i="11" l="1"/>
  <c r="X2260" i="11" s="1"/>
  <c r="Z4881" i="11"/>
  <c r="AA4881" i="11" s="1"/>
  <c r="T2260" i="11"/>
  <c r="U2260" i="11" s="1"/>
  <c r="T2261" i="11" l="1"/>
  <c r="U2261" i="11" s="1"/>
  <c r="Z4882" i="11"/>
  <c r="AA4882" i="11" s="1"/>
  <c r="W2261" i="11"/>
  <c r="X2261" i="11" s="1"/>
  <c r="W2262" i="11" l="1"/>
  <c r="X2262" i="11" s="1"/>
  <c r="Z4883" i="11"/>
  <c r="AA4883" i="11" s="1"/>
  <c r="T2262" i="11"/>
  <c r="U2262" i="11" s="1"/>
  <c r="Z4884" i="11" l="1"/>
  <c r="AA4884" i="11" s="1"/>
  <c r="T2263" i="11"/>
  <c r="U2263" i="11" s="1"/>
  <c r="W2263" i="11"/>
  <c r="X2263" i="11" s="1"/>
  <c r="T2264" i="11" l="1"/>
  <c r="U2264" i="11" s="1"/>
  <c r="Z4885" i="11"/>
  <c r="AA4885" i="11" s="1"/>
  <c r="W2264" i="11"/>
  <c r="X2264" i="11" s="1"/>
  <c r="Z4886" i="11" l="1"/>
  <c r="AA4886" i="11" s="1"/>
  <c r="W2265" i="11"/>
  <c r="X2265" i="11" s="1"/>
  <c r="T2265" i="11"/>
  <c r="U2265" i="11" s="1"/>
  <c r="W2266" i="11" l="1"/>
  <c r="X2266" i="11" s="1"/>
  <c r="Z4887" i="11"/>
  <c r="AA4887" i="11" s="1"/>
  <c r="T2266" i="11"/>
  <c r="U2266" i="11" s="1"/>
  <c r="Z4888" i="11" l="1"/>
  <c r="AA4888" i="11" s="1"/>
  <c r="W2267" i="11"/>
  <c r="X2267" i="11" s="1"/>
  <c r="T2267" i="11"/>
  <c r="U2267" i="11" s="1"/>
  <c r="W2268" i="11" l="1"/>
  <c r="X2268" i="11" s="1"/>
  <c r="T2268" i="11"/>
  <c r="U2268" i="11" s="1"/>
  <c r="Z4889" i="11"/>
  <c r="AA4889" i="11" s="1"/>
  <c r="Z4890" i="11" l="1"/>
  <c r="AA4890" i="11" s="1"/>
  <c r="T2269" i="11"/>
  <c r="U2269" i="11" s="1"/>
  <c r="W2269" i="11"/>
  <c r="X2269" i="11" s="1"/>
  <c r="T2270" i="11" l="1"/>
  <c r="U2270" i="11" s="1"/>
  <c r="Z4891" i="11"/>
  <c r="AA4891" i="11" s="1"/>
  <c r="W2270" i="11"/>
  <c r="X2270" i="11" s="1"/>
  <c r="W2271" i="11" l="1"/>
  <c r="X2271" i="11" s="1"/>
  <c r="Z4892" i="11"/>
  <c r="AA4892" i="11" s="1"/>
  <c r="T2271" i="11"/>
  <c r="U2271" i="11" s="1"/>
  <c r="T2272" i="11" l="1"/>
  <c r="U2272" i="11" s="1"/>
  <c r="Z4893" i="11"/>
  <c r="AA4893" i="11" s="1"/>
  <c r="W2272" i="11"/>
  <c r="X2272" i="11" s="1"/>
  <c r="Z4894" i="11" l="1"/>
  <c r="AA4894" i="11" s="1"/>
  <c r="W2273" i="11"/>
  <c r="X2273" i="11" s="1"/>
  <c r="T2273" i="11"/>
  <c r="U2273" i="11" s="1"/>
  <c r="T2274" i="11" l="1"/>
  <c r="U2274" i="11" s="1"/>
  <c r="W2274" i="11"/>
  <c r="X2274" i="11" s="1"/>
  <c r="Z4895" i="11"/>
  <c r="AA4895" i="11" s="1"/>
  <c r="W2275" i="11" l="1"/>
  <c r="X2275" i="11" s="1"/>
  <c r="Z4896" i="11"/>
  <c r="AA4896" i="11" s="1"/>
  <c r="T2275" i="11"/>
  <c r="U2275" i="11" s="1"/>
  <c r="T2276" i="11" l="1"/>
  <c r="U2276" i="11" s="1"/>
  <c r="Z4897" i="11"/>
  <c r="AA4897" i="11" s="1"/>
  <c r="W2276" i="11"/>
  <c r="X2276" i="11" s="1"/>
  <c r="W2277" i="11" l="1"/>
  <c r="X2277" i="11" s="1"/>
  <c r="Z4898" i="11"/>
  <c r="AA4898" i="11" s="1"/>
  <c r="T2277" i="11"/>
  <c r="U2277" i="11" s="1"/>
  <c r="Z4899" i="11" l="1"/>
  <c r="AA4899" i="11" s="1"/>
  <c r="W2278" i="11"/>
  <c r="X2278" i="11" s="1"/>
  <c r="T2278" i="11"/>
  <c r="U2278" i="11" s="1"/>
  <c r="W2279" i="11" l="1"/>
  <c r="X2279" i="11" s="1"/>
  <c r="Z4900" i="11"/>
  <c r="AA4900" i="11" s="1"/>
  <c r="T2279" i="11"/>
  <c r="U2279" i="11" s="1"/>
  <c r="Z4901" i="11" l="1"/>
  <c r="AA4901" i="11" s="1"/>
  <c r="T2280" i="11"/>
  <c r="U2280" i="11" s="1"/>
  <c r="W2280" i="11"/>
  <c r="X2280" i="11" s="1"/>
  <c r="T2281" i="11" l="1"/>
  <c r="U2281" i="11" s="1"/>
  <c r="Z4902" i="11"/>
  <c r="AA4902" i="11" s="1"/>
  <c r="W2281" i="11"/>
  <c r="X2281" i="11" s="1"/>
  <c r="T2282" i="11" l="1"/>
  <c r="U2282" i="11" s="1"/>
  <c r="W2282" i="11"/>
  <c r="X2282" i="11" s="1"/>
  <c r="Z4903" i="11"/>
  <c r="AA4903" i="11" s="1"/>
  <c r="Z4904" i="11" l="1"/>
  <c r="AA4904" i="11" s="1"/>
  <c r="W2283" i="11"/>
  <c r="X2283" i="11" s="1"/>
  <c r="T2283" i="11"/>
  <c r="U2283" i="11" s="1"/>
  <c r="Z4905" i="11" l="1"/>
  <c r="AA4905" i="11" s="1"/>
  <c r="T2284" i="11"/>
  <c r="U2284" i="11" s="1"/>
  <c r="W2284" i="11"/>
  <c r="X2284" i="11" s="1"/>
  <c r="T2285" i="11" l="1"/>
  <c r="U2285" i="11" s="1"/>
  <c r="Z4906" i="11"/>
  <c r="AA4906" i="11" s="1"/>
  <c r="W2285" i="11"/>
  <c r="X2285" i="11" s="1"/>
  <c r="W2286" i="11" l="1"/>
  <c r="X2286" i="11" s="1"/>
  <c r="Z4907" i="11"/>
  <c r="AA4907" i="11" s="1"/>
  <c r="T2286" i="11"/>
  <c r="U2286" i="11" s="1"/>
  <c r="Z4908" i="11" l="1"/>
  <c r="AA4908" i="11" s="1"/>
  <c r="W2287" i="11"/>
  <c r="X2287" i="11" s="1"/>
  <c r="T2287" i="11"/>
  <c r="U2287" i="11" s="1"/>
  <c r="W2288" i="11" l="1"/>
  <c r="X2288" i="11" s="1"/>
  <c r="T2288" i="11"/>
  <c r="U2288" i="11" s="1"/>
  <c r="Z4909" i="11"/>
  <c r="AA4909" i="11" s="1"/>
  <c r="T2289" i="11" l="1"/>
  <c r="U2289" i="11" s="1"/>
  <c r="W2289" i="11"/>
  <c r="X2289" i="11" s="1"/>
  <c r="Z4910" i="11"/>
  <c r="AA4910" i="11" s="1"/>
  <c r="Z4911" i="11" l="1"/>
  <c r="AA4911" i="11" s="1"/>
  <c r="T2290" i="11"/>
  <c r="U2290" i="11" s="1"/>
  <c r="W2290" i="11"/>
  <c r="X2290" i="11" s="1"/>
  <c r="T2291" i="11" l="1"/>
  <c r="U2291" i="11" s="1"/>
  <c r="Z4912" i="11"/>
  <c r="AA4912" i="11" s="1"/>
  <c r="W2291" i="11"/>
  <c r="X2291" i="11" s="1"/>
  <c r="T2292" i="11" l="1"/>
  <c r="U2292" i="11" s="1"/>
  <c r="W2292" i="11"/>
  <c r="X2292" i="11" s="1"/>
  <c r="Z4913" i="11"/>
  <c r="AA4913" i="11" s="1"/>
  <c r="Z4914" i="11" l="1"/>
  <c r="AA4914" i="11" s="1"/>
  <c r="T2293" i="11"/>
  <c r="U2293" i="11" s="1"/>
  <c r="W2293" i="11"/>
  <c r="X2293" i="11" s="1"/>
  <c r="T2294" i="11" l="1"/>
  <c r="U2294" i="11" s="1"/>
  <c r="Z4915" i="11"/>
  <c r="AA4915" i="11" s="1"/>
  <c r="W2294" i="11"/>
  <c r="X2294" i="11" s="1"/>
  <c r="T2295" i="11" l="1"/>
  <c r="U2295" i="11" s="1"/>
  <c r="W2295" i="11"/>
  <c r="X2295" i="11" s="1"/>
  <c r="Z4916" i="11"/>
  <c r="AA4916" i="11" s="1"/>
  <c r="W2296" i="11" l="1"/>
  <c r="X2296" i="11" s="1"/>
  <c r="T2296" i="11"/>
  <c r="U2296" i="11" s="1"/>
  <c r="Z4917" i="11"/>
  <c r="AA4917" i="11" s="1"/>
  <c r="T2297" i="11" l="1"/>
  <c r="U2297" i="11" s="1"/>
  <c r="W2297" i="11"/>
  <c r="X2297" i="11" s="1"/>
  <c r="Z4918" i="11"/>
  <c r="AA4918" i="11" s="1"/>
  <c r="T2298" i="11" l="1"/>
  <c r="U2298" i="11" s="1"/>
  <c r="Z4919" i="11"/>
  <c r="AA4919" i="11" s="1"/>
  <c r="W2298" i="11"/>
  <c r="X2298" i="11" s="1"/>
  <c r="Z4920" i="11" l="1"/>
  <c r="AA4920" i="11" s="1"/>
  <c r="W2299" i="11"/>
  <c r="X2299" i="11" s="1"/>
  <c r="T2299" i="11"/>
  <c r="U2299" i="11" s="1"/>
  <c r="T2300" i="11" l="1"/>
  <c r="U2300" i="11" s="1"/>
  <c r="W2300" i="11"/>
  <c r="X2300" i="11" s="1"/>
  <c r="Z4921" i="11"/>
  <c r="AA4921" i="11" s="1"/>
  <c r="Z4922" i="11" l="1"/>
  <c r="AA4922" i="11" s="1"/>
  <c r="W2301" i="11"/>
  <c r="X2301" i="11" s="1"/>
  <c r="T2301" i="11"/>
  <c r="U2301" i="11" s="1"/>
  <c r="W2302" i="11" l="1"/>
  <c r="X2302" i="11" s="1"/>
  <c r="Z4923" i="11"/>
  <c r="AA4923" i="11" s="1"/>
  <c r="T2302" i="11"/>
  <c r="U2302" i="11" s="1"/>
  <c r="T2303" i="11" l="1"/>
  <c r="U2303" i="11" s="1"/>
  <c r="Z4924" i="11"/>
  <c r="AA4924" i="11" s="1"/>
  <c r="W2303" i="11"/>
  <c r="X2303" i="11" s="1"/>
  <c r="Z4925" i="11" l="1"/>
  <c r="AA4925" i="11" s="1"/>
  <c r="W2304" i="11"/>
  <c r="X2304" i="11" s="1"/>
  <c r="T2304" i="11"/>
  <c r="U2304" i="11" s="1"/>
  <c r="T2305" i="11" l="1"/>
  <c r="U2305" i="11" s="1"/>
  <c r="Z4926" i="11"/>
  <c r="AA4926" i="11" s="1"/>
  <c r="W2305" i="11"/>
  <c r="X2305" i="11" s="1"/>
  <c r="W2306" i="11" l="1"/>
  <c r="X2306" i="11" s="1"/>
  <c r="Z4927" i="11"/>
  <c r="AA4927" i="11" s="1"/>
  <c r="T2306" i="11"/>
  <c r="U2306" i="11" s="1"/>
  <c r="T2307" i="11" l="1"/>
  <c r="U2307" i="11" s="1"/>
  <c r="W2307" i="11"/>
  <c r="X2307" i="11" s="1"/>
  <c r="Z4928" i="11"/>
  <c r="AA4928" i="11" s="1"/>
  <c r="W2308" i="11" l="1"/>
  <c r="X2308" i="11" s="1"/>
  <c r="Z4929" i="11"/>
  <c r="AA4929" i="11" s="1"/>
  <c r="T2308" i="11"/>
  <c r="U2308" i="11" s="1"/>
  <c r="T2309" i="11" l="1"/>
  <c r="U2309" i="11" s="1"/>
  <c r="Z4930" i="11"/>
  <c r="AA4930" i="11" s="1"/>
  <c r="W2309" i="11"/>
  <c r="X2309" i="11" s="1"/>
  <c r="W2310" i="11" l="1"/>
  <c r="X2310" i="11" s="1"/>
  <c r="Z4931" i="11"/>
  <c r="AA4931" i="11" s="1"/>
  <c r="T2310" i="11"/>
  <c r="U2310" i="11" s="1"/>
  <c r="Z4932" i="11" l="1"/>
  <c r="AA4932" i="11" s="1"/>
  <c r="W2311" i="11"/>
  <c r="X2311" i="11" s="1"/>
  <c r="T2311" i="11"/>
  <c r="U2311" i="11" s="1"/>
  <c r="T2312" i="11" l="1"/>
  <c r="U2312" i="11" s="1"/>
  <c r="Z4933" i="11"/>
  <c r="AA4933" i="11" s="1"/>
  <c r="W2312" i="11"/>
  <c r="X2312" i="11" s="1"/>
  <c r="W2313" i="11" l="1"/>
  <c r="X2313" i="11" s="1"/>
  <c r="Z4934" i="11"/>
  <c r="AA4934" i="11" s="1"/>
  <c r="T2313" i="11"/>
  <c r="U2313" i="11" s="1"/>
  <c r="Z4935" i="11" l="1"/>
  <c r="AA4935" i="11" s="1"/>
  <c r="W2314" i="11"/>
  <c r="X2314" i="11" s="1"/>
  <c r="T2314" i="11"/>
  <c r="U2314" i="11" s="1"/>
  <c r="T2315" i="11" l="1"/>
  <c r="U2315" i="11" s="1"/>
  <c r="W2315" i="11"/>
  <c r="X2315" i="11" s="1"/>
  <c r="Z4936" i="11"/>
  <c r="AA4936" i="11" s="1"/>
  <c r="W2316" i="11" l="1"/>
  <c r="X2316" i="11" s="1"/>
  <c r="Z4937" i="11"/>
  <c r="AA4937" i="11" s="1"/>
  <c r="T2316" i="11"/>
  <c r="U2316" i="11" s="1"/>
  <c r="Z4938" i="11" l="1"/>
  <c r="AA4938" i="11" s="1"/>
  <c r="W2317" i="11"/>
  <c r="X2317" i="11" s="1"/>
  <c r="T2317" i="11"/>
  <c r="U2317" i="11" s="1"/>
  <c r="T2318" i="11" l="1"/>
  <c r="U2318" i="11" s="1"/>
  <c r="Z4939" i="11"/>
  <c r="AA4939" i="11" s="1"/>
  <c r="W2318" i="11"/>
  <c r="X2318" i="11" s="1"/>
  <c r="T2319" i="11" l="1"/>
  <c r="U2319" i="11" s="1"/>
  <c r="W2319" i="11"/>
  <c r="X2319" i="11" s="1"/>
  <c r="Z4940" i="11"/>
  <c r="AA4940" i="11" s="1"/>
  <c r="T2320" i="11" l="1"/>
  <c r="U2320" i="11" s="1"/>
  <c r="Z4941" i="11"/>
  <c r="AA4941" i="11" s="1"/>
  <c r="W2320" i="11"/>
  <c r="X2320" i="11" s="1"/>
  <c r="W2321" i="11" l="1"/>
  <c r="X2321" i="11" s="1"/>
  <c r="Z4942" i="11"/>
  <c r="AA4942" i="11" s="1"/>
  <c r="T2321" i="11"/>
  <c r="U2321" i="11" s="1"/>
  <c r="T2322" i="11" l="1"/>
  <c r="U2322" i="11" s="1"/>
  <c r="W2322" i="11"/>
  <c r="X2322" i="11" s="1"/>
  <c r="Z4943" i="11"/>
  <c r="AA4943" i="11" s="1"/>
  <c r="Z4944" i="11" l="1"/>
  <c r="AA4944" i="11" s="1"/>
  <c r="W2323" i="11"/>
  <c r="X2323" i="11" s="1"/>
  <c r="T2323" i="11"/>
  <c r="U2323" i="11" s="1"/>
  <c r="Z4945" i="11" l="1"/>
  <c r="AA4945" i="11" s="1"/>
  <c r="T2324" i="11"/>
  <c r="U2324" i="11" s="1"/>
  <c r="W2324" i="11"/>
  <c r="X2324" i="11" s="1"/>
  <c r="W2325" i="11" l="1"/>
  <c r="X2325" i="11" s="1"/>
  <c r="Z4946" i="11"/>
  <c r="AA4946" i="11" s="1"/>
  <c r="T2325" i="11"/>
  <c r="U2325" i="11" s="1"/>
  <c r="Z4947" i="11" l="1"/>
  <c r="AA4947" i="11" s="1"/>
  <c r="W2326" i="11"/>
  <c r="X2326" i="11" s="1"/>
  <c r="T2326" i="11"/>
  <c r="U2326" i="11" s="1"/>
  <c r="W2327" i="11" l="1"/>
  <c r="X2327" i="11" s="1"/>
  <c r="Z4948" i="11"/>
  <c r="AA4948" i="11" s="1"/>
  <c r="T2327" i="11"/>
  <c r="U2327" i="11" s="1"/>
  <c r="W2328" i="11" l="1"/>
  <c r="X2328" i="11" s="1"/>
  <c r="T2328" i="11"/>
  <c r="U2328" i="11" s="1"/>
  <c r="Z4949" i="11"/>
  <c r="AA4949" i="11" s="1"/>
  <c r="W2329" i="11" l="1"/>
  <c r="X2329" i="11" s="1"/>
  <c r="Z4950" i="11"/>
  <c r="AA4950" i="11" s="1"/>
  <c r="T2329" i="11"/>
  <c r="U2329" i="11" s="1"/>
  <c r="W2330" i="11" l="1"/>
  <c r="X2330" i="11" s="1"/>
  <c r="T2330" i="11"/>
  <c r="U2330" i="11" s="1"/>
  <c r="Z4951" i="11"/>
  <c r="AA4951" i="11" s="1"/>
  <c r="Z4952" i="11" l="1"/>
  <c r="AA4952" i="11" s="1"/>
  <c r="W2331" i="11"/>
  <c r="X2331" i="11" s="1"/>
  <c r="T2331" i="11"/>
  <c r="U2331" i="11" s="1"/>
  <c r="T2332" i="11" l="1"/>
  <c r="U2332" i="11" s="1"/>
  <c r="Z4953" i="11"/>
  <c r="AA4953" i="11" s="1"/>
  <c r="W2332" i="11"/>
  <c r="X2332" i="11" s="1"/>
  <c r="Z4954" i="11" l="1"/>
  <c r="AA4954" i="11" s="1"/>
  <c r="W2333" i="11"/>
  <c r="X2333" i="11" s="1"/>
  <c r="T2333" i="11"/>
  <c r="U2333" i="11" s="1"/>
  <c r="T2334" i="11" l="1"/>
  <c r="U2334" i="11" s="1"/>
  <c r="W2334" i="11"/>
  <c r="X2334" i="11" s="1"/>
  <c r="Z4955" i="11"/>
  <c r="AA4955" i="11" s="1"/>
  <c r="Z4956" i="11" l="1"/>
  <c r="AA4956" i="11" s="1"/>
  <c r="W2335" i="11"/>
  <c r="X2335" i="11" s="1"/>
  <c r="T2335" i="11"/>
  <c r="U2335" i="11" s="1"/>
  <c r="Z4957" i="11" l="1"/>
  <c r="AA4957" i="11" s="1"/>
  <c r="T2336" i="11"/>
  <c r="U2336" i="11" s="1"/>
  <c r="W2336" i="11"/>
  <c r="X2336" i="11" s="1"/>
  <c r="W2337" i="11" l="1"/>
  <c r="X2337" i="11" s="1"/>
  <c r="T2337" i="11"/>
  <c r="U2337" i="11" s="1"/>
  <c r="Z4958" i="11"/>
  <c r="AA4958" i="11" s="1"/>
  <c r="T2338" i="11" l="1"/>
  <c r="U2338" i="11" s="1"/>
  <c r="W2338" i="11"/>
  <c r="X2338" i="11" s="1"/>
  <c r="Z4959" i="11"/>
  <c r="AA4959" i="11" s="1"/>
  <c r="W2339" i="11" l="1"/>
  <c r="X2339" i="11" s="1"/>
  <c r="Z4960" i="11"/>
  <c r="AA4960" i="11" s="1"/>
  <c r="T2339" i="11"/>
  <c r="U2339" i="11" s="1"/>
  <c r="W2340" i="11" l="1"/>
  <c r="X2340" i="11" s="1"/>
  <c r="T2340" i="11"/>
  <c r="U2340" i="11" s="1"/>
  <c r="Z4961" i="11"/>
  <c r="AA4961" i="11" s="1"/>
  <c r="Z4962" i="11" l="1"/>
  <c r="AA4962" i="11" s="1"/>
  <c r="W2341" i="11"/>
  <c r="X2341" i="11" s="1"/>
  <c r="T2341" i="11"/>
  <c r="U2341" i="11" s="1"/>
  <c r="Z4963" i="11" l="1"/>
  <c r="AA4963" i="11" s="1"/>
  <c r="T2342" i="11"/>
  <c r="U2342" i="11" s="1"/>
  <c r="W2342" i="11"/>
  <c r="X2342" i="11" s="1"/>
  <c r="Z4964" i="11" l="1"/>
  <c r="AA4964" i="11" s="1"/>
  <c r="T2343" i="11"/>
  <c r="U2343" i="11" s="1"/>
  <c r="W2343" i="11"/>
  <c r="X2343" i="11" s="1"/>
  <c r="T2344" i="11" l="1"/>
  <c r="U2344" i="11" s="1"/>
  <c r="Z4965" i="11"/>
  <c r="AA4965" i="11" s="1"/>
  <c r="W2344" i="11"/>
  <c r="X2344" i="11" s="1"/>
  <c r="W2345" i="11" l="1"/>
  <c r="X2345" i="11" s="1"/>
  <c r="Z4966" i="11"/>
  <c r="AA4966" i="11" s="1"/>
  <c r="T2345" i="11"/>
  <c r="U2345" i="11" s="1"/>
  <c r="T2346" i="11" l="1"/>
  <c r="U2346" i="11" s="1"/>
  <c r="Z4967" i="11"/>
  <c r="AA4967" i="11" s="1"/>
  <c r="W2346" i="11"/>
  <c r="X2346" i="11" s="1"/>
  <c r="Z4968" i="11" l="1"/>
  <c r="AA4968" i="11" s="1"/>
  <c r="W2347" i="11"/>
  <c r="X2347" i="11" s="1"/>
  <c r="T2347" i="11"/>
  <c r="U2347" i="11" s="1"/>
  <c r="Z4969" i="11" l="1"/>
  <c r="AA4969" i="11" s="1"/>
  <c r="T2348" i="11"/>
  <c r="U2348" i="11" s="1"/>
  <c r="W2348" i="11"/>
  <c r="X2348" i="11" s="1"/>
  <c r="T2349" i="11" l="1"/>
  <c r="U2349" i="11" s="1"/>
  <c r="Z4970" i="11"/>
  <c r="AA4970" i="11" s="1"/>
  <c r="W2349" i="11"/>
  <c r="X2349" i="11" s="1"/>
  <c r="Z4971" i="11" l="1"/>
  <c r="AA4971" i="11" s="1"/>
  <c r="W2350" i="11"/>
  <c r="X2350" i="11" s="1"/>
  <c r="T2350" i="11"/>
  <c r="U2350" i="11" s="1"/>
  <c r="W2351" i="11" l="1"/>
  <c r="X2351" i="11" s="1"/>
  <c r="Z4972" i="11"/>
  <c r="AA4972" i="11" s="1"/>
  <c r="T2351" i="11"/>
  <c r="U2351" i="11" s="1"/>
  <c r="T2352" i="11" l="1"/>
  <c r="U2352" i="11" s="1"/>
  <c r="Z4973" i="11"/>
  <c r="AA4973" i="11" s="1"/>
  <c r="W2352" i="11"/>
  <c r="X2352" i="11" s="1"/>
  <c r="W2353" i="11" l="1"/>
  <c r="X2353" i="11" s="1"/>
  <c r="Z4974" i="11"/>
  <c r="AA4974" i="11" s="1"/>
  <c r="T2353" i="11"/>
  <c r="U2353" i="11" s="1"/>
  <c r="W2354" i="11" l="1"/>
  <c r="X2354" i="11" s="1"/>
  <c r="T2354" i="11"/>
  <c r="U2354" i="11" s="1"/>
  <c r="Z4975" i="11"/>
  <c r="AA4975" i="11" s="1"/>
  <c r="Z4976" i="11" l="1"/>
  <c r="AA4976" i="11" s="1"/>
  <c r="T2355" i="11"/>
  <c r="U2355" i="11" s="1"/>
  <c r="W2355" i="11"/>
  <c r="X2355" i="11" s="1"/>
  <c r="W2356" i="11" l="1"/>
  <c r="X2356" i="11" s="1"/>
  <c r="T2356" i="11"/>
  <c r="U2356" i="11" s="1"/>
  <c r="Z4977" i="11"/>
  <c r="AA4977" i="11" s="1"/>
  <c r="Z4978" i="11" l="1"/>
  <c r="AA4978" i="11" s="1"/>
  <c r="T2357" i="11"/>
  <c r="U2357" i="11" s="1"/>
  <c r="W2357" i="11"/>
  <c r="X2357" i="11" s="1"/>
  <c r="W2358" i="11" l="1"/>
  <c r="X2358" i="11" s="1"/>
  <c r="T2358" i="11"/>
  <c r="U2358" i="11" s="1"/>
  <c r="Z4979" i="11"/>
  <c r="AA4979" i="11" s="1"/>
  <c r="Z4980" i="11" l="1"/>
  <c r="AA4980" i="11" s="1"/>
  <c r="W2359" i="11"/>
  <c r="X2359" i="11" s="1"/>
  <c r="T2359" i="11"/>
  <c r="U2359" i="11" s="1"/>
  <c r="T2360" i="11" l="1"/>
  <c r="U2360" i="11" s="1"/>
  <c r="Z4981" i="11"/>
  <c r="AA4981" i="11" s="1"/>
  <c r="W2360" i="11"/>
  <c r="X2360" i="11" s="1"/>
  <c r="Z4982" i="11" l="1"/>
  <c r="AA4982" i="11" s="1"/>
  <c r="W2361" i="11"/>
  <c r="X2361" i="11" s="1"/>
  <c r="T2361" i="11"/>
  <c r="U2361" i="11" s="1"/>
  <c r="T2362" i="11" l="1"/>
  <c r="U2362" i="11" s="1"/>
  <c r="Z4983" i="11"/>
  <c r="AA4983" i="11" s="1"/>
  <c r="W2362" i="11"/>
  <c r="X2362" i="11" s="1"/>
  <c r="Z4984" i="11" l="1"/>
  <c r="AA4984" i="11" s="1"/>
  <c r="T2363" i="11"/>
  <c r="U2363" i="11" s="1"/>
  <c r="W2363" i="11"/>
  <c r="X2363" i="11" s="1"/>
  <c r="T2364" i="11" l="1"/>
  <c r="U2364" i="11" s="1"/>
  <c r="W2364" i="11"/>
  <c r="X2364" i="11" s="1"/>
  <c r="Z4985" i="11"/>
  <c r="AA4985" i="11" s="1"/>
  <c r="Z4986" i="11" l="1"/>
  <c r="AA4986" i="11" s="1"/>
  <c r="T2365" i="11"/>
  <c r="U2365" i="11" s="1"/>
  <c r="W2365" i="11"/>
  <c r="X2365" i="11" s="1"/>
  <c r="W2366" i="11" l="1"/>
  <c r="X2366" i="11" s="1"/>
  <c r="Z4987" i="11"/>
  <c r="AA4987" i="11" s="1"/>
  <c r="T2366" i="11"/>
  <c r="U2366" i="11" s="1"/>
  <c r="Z4988" i="11" l="1"/>
  <c r="AA4988" i="11" s="1"/>
  <c r="T2367" i="11"/>
  <c r="U2367" i="11" s="1"/>
  <c r="W2367" i="11"/>
  <c r="X2367" i="11" s="1"/>
  <c r="W2368" i="11" l="1"/>
  <c r="X2368" i="11" s="1"/>
  <c r="T2368" i="11"/>
  <c r="U2368" i="11" s="1"/>
  <c r="Z4989" i="11"/>
  <c r="AA4989" i="11" s="1"/>
  <c r="T2369" i="11" l="1"/>
  <c r="U2369" i="11" s="1"/>
  <c r="W2369" i="11"/>
  <c r="X2369" i="11" s="1"/>
  <c r="Z4990" i="11"/>
  <c r="AA4990" i="11" s="1"/>
  <c r="W2370" i="11" l="1"/>
  <c r="X2370" i="11" s="1"/>
  <c r="Z4991" i="11"/>
  <c r="AA4991" i="11" s="1"/>
  <c r="T2370" i="11"/>
  <c r="U2370" i="11" s="1"/>
  <c r="T2371" i="11" l="1"/>
  <c r="U2371" i="11" s="1"/>
  <c r="Z4992" i="11"/>
  <c r="AA4992" i="11" s="1"/>
  <c r="W2371" i="11"/>
  <c r="X2371" i="11" s="1"/>
  <c r="Z4993" i="11" l="1"/>
  <c r="AA4993" i="11" s="1"/>
  <c r="T2372" i="11"/>
  <c r="U2372" i="11" s="1"/>
  <c r="W2372" i="11"/>
  <c r="X2372" i="11" s="1"/>
  <c r="T2373" i="11" l="1"/>
  <c r="U2373" i="11" s="1"/>
  <c r="Z4994" i="11"/>
  <c r="AA4994" i="11" s="1"/>
  <c r="W2373" i="11"/>
  <c r="X2373" i="11" s="1"/>
  <c r="W2374" i="11" l="1"/>
  <c r="X2374" i="11" s="1"/>
  <c r="Z4995" i="11"/>
  <c r="AA4995" i="11" s="1"/>
  <c r="T2374" i="11"/>
  <c r="U2374" i="11" s="1"/>
  <c r="T2375" i="11" l="1"/>
  <c r="U2375" i="11" s="1"/>
  <c r="W2375" i="11"/>
  <c r="X2375" i="11" s="1"/>
  <c r="Z4996" i="11"/>
  <c r="AA4996" i="11" s="1"/>
  <c r="Z4997" i="11" l="1"/>
  <c r="AA4997" i="11" s="1"/>
  <c r="W2376" i="11"/>
  <c r="X2376" i="11" s="1"/>
  <c r="T2376" i="11"/>
  <c r="U2376" i="11" s="1"/>
  <c r="W2377" i="11" l="1"/>
  <c r="X2377" i="11" s="1"/>
  <c r="Z4998" i="11"/>
  <c r="AA4998" i="11" s="1"/>
  <c r="T2377" i="11"/>
  <c r="U2377" i="11" s="1"/>
  <c r="T2378" i="11" l="1"/>
  <c r="U2378" i="11" s="1"/>
  <c r="Z4999" i="11"/>
  <c r="AA4999" i="11" s="1"/>
  <c r="W2378" i="11"/>
  <c r="X2378" i="11" s="1"/>
  <c r="T2379" i="11" l="1"/>
  <c r="U2379" i="11" s="1"/>
  <c r="W2379" i="11"/>
  <c r="X2379" i="11" s="1"/>
  <c r="Z5000" i="11"/>
  <c r="AA5000" i="11" s="1"/>
  <c r="Z5001" i="11" l="1"/>
  <c r="AA5001" i="11" s="1"/>
  <c r="W2380" i="11"/>
  <c r="X2380" i="11" s="1"/>
  <c r="T2380" i="11"/>
  <c r="U2380" i="11" s="1"/>
  <c r="Z5002" i="11" l="1"/>
  <c r="AA5002" i="11" s="1"/>
  <c r="T2381" i="11"/>
  <c r="U2381" i="11" s="1"/>
  <c r="W2381" i="11"/>
  <c r="X2381" i="11" s="1"/>
  <c r="T2382" i="11" l="1"/>
  <c r="U2382" i="11" s="1"/>
  <c r="Z5003" i="11"/>
  <c r="AA5003" i="11" s="1"/>
  <c r="W2382" i="11"/>
  <c r="X2382" i="11" s="1"/>
  <c r="Z5004" i="11" l="1"/>
  <c r="AA5004" i="11" s="1"/>
  <c r="W2383" i="11"/>
  <c r="X2383" i="11" s="1"/>
  <c r="T2383" i="11"/>
  <c r="U2383" i="11" s="1"/>
  <c r="T2384" i="11" l="1"/>
  <c r="U2384" i="11" s="1"/>
  <c r="W2384" i="11"/>
  <c r="X2384" i="11" s="1"/>
  <c r="Z5005" i="11"/>
  <c r="AA5005" i="11" s="1"/>
  <c r="W2385" i="11" l="1"/>
  <c r="X2385" i="11" s="1"/>
  <c r="T2385" i="11"/>
  <c r="U2385" i="11" s="1"/>
  <c r="Z5006" i="11"/>
  <c r="AA5006" i="11" s="1"/>
  <c r="T2386" i="11" l="1"/>
  <c r="U2386" i="11" s="1"/>
  <c r="W2386" i="11"/>
  <c r="X2386" i="11" s="1"/>
  <c r="Z5007" i="11"/>
  <c r="AA5007" i="11" s="1"/>
  <c r="W2387" i="11" l="1"/>
  <c r="X2387" i="11" s="1"/>
  <c r="T2387" i="11"/>
  <c r="U2387" i="11" s="1"/>
  <c r="Z5008" i="11"/>
  <c r="AA5008" i="11" s="1"/>
  <c r="T2388" i="11" l="1"/>
  <c r="U2388" i="11" s="1"/>
  <c r="W2388" i="11"/>
  <c r="X2388" i="11" s="1"/>
  <c r="Z5009" i="11"/>
  <c r="AA5009" i="11" s="1"/>
  <c r="Z5010" i="11" l="1"/>
  <c r="AA5010" i="11" s="1"/>
  <c r="W2389" i="11"/>
  <c r="X2389" i="11" s="1"/>
  <c r="T2389" i="11"/>
  <c r="U2389" i="11" s="1"/>
  <c r="T2390" i="11" l="1"/>
  <c r="U2390" i="11" s="1"/>
  <c r="W2390" i="11"/>
  <c r="X2390" i="11" s="1"/>
  <c r="Z5011" i="11"/>
  <c r="AA5011" i="11" s="1"/>
  <c r="W2391" i="11" l="1"/>
  <c r="X2391" i="11" s="1"/>
  <c r="T2391" i="11"/>
  <c r="U2391" i="11" s="1"/>
  <c r="T2392" i="11" l="1"/>
  <c r="U2392" i="11" s="1"/>
  <c r="W2392" i="11"/>
  <c r="X2392" i="11" s="1"/>
  <c r="W2393" i="11" l="1"/>
  <c r="X2393" i="11" s="1"/>
  <c r="T2393" i="11"/>
  <c r="U2393" i="11" s="1"/>
  <c r="W2394" i="11" l="1"/>
  <c r="X2394" i="11" s="1"/>
  <c r="T2394" i="11"/>
  <c r="U2394" i="11" s="1"/>
  <c r="T2395" i="11" l="1"/>
  <c r="U2395" i="11" s="1"/>
  <c r="W2395" i="11"/>
  <c r="X2395" i="11" s="1"/>
  <c r="W2396" i="11" l="1"/>
  <c r="X2396" i="11" s="1"/>
  <c r="T2396" i="11"/>
  <c r="U2396" i="11" s="1"/>
  <c r="T2397" i="11" l="1"/>
  <c r="U2397" i="11" s="1"/>
  <c r="W2397" i="11"/>
  <c r="X2397" i="11" s="1"/>
  <c r="W2398" i="11" l="1"/>
  <c r="X2398" i="11" s="1"/>
  <c r="T2398" i="11"/>
  <c r="U2398" i="11" s="1"/>
  <c r="T2399" i="11" l="1"/>
  <c r="U2399" i="11" s="1"/>
  <c r="W2399" i="11"/>
  <c r="X2399" i="11" s="1"/>
  <c r="W2400" i="11" l="1"/>
  <c r="X2400" i="11" s="1"/>
  <c r="T2400" i="11"/>
  <c r="U2400" i="11" s="1"/>
  <c r="T2401" i="11" l="1"/>
  <c r="U2401" i="11" s="1"/>
  <c r="W2401" i="11"/>
  <c r="X2401" i="11" s="1"/>
  <c r="W2402" i="11" l="1"/>
  <c r="X2402" i="11" s="1"/>
  <c r="T2402" i="11"/>
  <c r="U2402" i="11" s="1"/>
  <c r="T2403" i="11" l="1"/>
  <c r="U2403" i="11" s="1"/>
  <c r="W2403" i="11"/>
  <c r="X2403" i="11" s="1"/>
  <c r="W2404" i="11" l="1"/>
  <c r="X2404" i="11" s="1"/>
  <c r="T2404" i="11"/>
  <c r="U2404" i="11" s="1"/>
  <c r="W2405" i="11" l="1"/>
  <c r="X2405" i="11" s="1"/>
  <c r="T2405" i="11"/>
  <c r="U2405" i="11" s="1"/>
  <c r="T2406" i="11" l="1"/>
  <c r="U2406" i="11" s="1"/>
  <c r="W2406" i="11"/>
  <c r="X2406" i="11" s="1"/>
  <c r="W2407" i="11" l="1"/>
  <c r="X2407" i="11" s="1"/>
  <c r="T2407" i="11"/>
  <c r="U2407" i="11" s="1"/>
  <c r="T2408" i="11" l="1"/>
  <c r="U2408" i="11" s="1"/>
  <c r="W2408" i="11"/>
  <c r="X2408" i="11" s="1"/>
  <c r="T2409" i="11" l="1"/>
  <c r="U2409" i="11" s="1"/>
  <c r="W2409" i="11"/>
  <c r="X2409" i="11" s="1"/>
  <c r="W2410" i="11" l="1"/>
  <c r="X2410" i="11" s="1"/>
  <c r="T2410" i="11"/>
  <c r="U2410" i="11" s="1"/>
  <c r="T2411" i="11" l="1"/>
  <c r="U2411" i="11" s="1"/>
  <c r="W2411" i="11"/>
  <c r="X2411" i="11" s="1"/>
  <c r="W2412" i="11" l="1"/>
  <c r="X2412" i="11" s="1"/>
  <c r="T2412" i="11"/>
  <c r="U2412" i="11" s="1"/>
  <c r="W2413" i="11" l="1"/>
  <c r="X2413" i="11" s="1"/>
  <c r="T2413" i="11"/>
  <c r="U2413" i="11" s="1"/>
  <c r="T2414" i="11" l="1"/>
  <c r="U2414" i="11" s="1"/>
  <c r="W2414" i="11"/>
  <c r="X2414" i="11" s="1"/>
  <c r="W2415" i="11" l="1"/>
  <c r="X2415" i="11" s="1"/>
  <c r="T2415" i="11"/>
  <c r="U2415" i="11" s="1"/>
  <c r="T2416" i="11" l="1"/>
  <c r="U2416" i="11" s="1"/>
  <c r="W2416" i="11"/>
  <c r="X2416" i="11" s="1"/>
  <c r="W2417" i="11" l="1"/>
  <c r="X2417" i="11" s="1"/>
  <c r="T2417" i="11"/>
  <c r="U2417" i="11" s="1"/>
  <c r="T2418" i="11" l="1"/>
  <c r="U2418" i="11" s="1"/>
  <c r="W2418" i="11"/>
  <c r="X2418" i="11" s="1"/>
  <c r="W2419" i="11" l="1"/>
  <c r="X2419" i="11" s="1"/>
  <c r="T2419" i="11"/>
  <c r="U2419" i="11" s="1"/>
  <c r="W2420" i="11" l="1"/>
  <c r="X2420" i="11" s="1"/>
  <c r="T2420" i="11"/>
  <c r="U2420" i="11" s="1"/>
  <c r="T2421" i="11" l="1"/>
  <c r="U2421" i="11" s="1"/>
  <c r="W2421" i="11"/>
  <c r="X2421" i="11" s="1"/>
  <c r="W2422" i="11" l="1"/>
  <c r="X2422" i="11" s="1"/>
  <c r="T2422" i="11"/>
  <c r="U2422" i="11" s="1"/>
  <c r="T2423" i="11" l="1"/>
  <c r="U2423" i="11" s="1"/>
  <c r="W2423" i="11"/>
  <c r="X2423" i="11" s="1"/>
  <c r="W2424" i="11" l="1"/>
  <c r="X2424" i="11" s="1"/>
  <c r="T2424" i="11"/>
  <c r="U2424" i="11" s="1"/>
  <c r="T2425" i="11" l="1"/>
  <c r="U2425" i="11" s="1"/>
  <c r="W2425" i="11"/>
  <c r="X2425" i="11" s="1"/>
  <c r="W2426" i="11" l="1"/>
  <c r="X2426" i="11" s="1"/>
  <c r="T2426" i="11"/>
  <c r="U2426" i="11" s="1"/>
  <c r="T2427" i="11" l="1"/>
  <c r="U2427" i="11" s="1"/>
  <c r="W2427" i="11"/>
  <c r="X2427" i="11" s="1"/>
  <c r="W2428" i="11" l="1"/>
  <c r="X2428" i="11" s="1"/>
  <c r="T2428" i="11"/>
  <c r="U2428" i="11" s="1"/>
  <c r="W2429" i="11" l="1"/>
  <c r="X2429" i="11" s="1"/>
  <c r="T2429" i="11"/>
  <c r="U2429" i="11" s="1"/>
  <c r="T2430" i="11" l="1"/>
  <c r="U2430" i="11" s="1"/>
  <c r="W2430" i="11"/>
  <c r="X2430" i="11" s="1"/>
  <c r="W2431" i="11" l="1"/>
  <c r="X2431" i="11" s="1"/>
  <c r="T2431" i="11"/>
  <c r="U2431" i="11" s="1"/>
  <c r="T2432" i="11" l="1"/>
  <c r="U2432" i="11" s="1"/>
  <c r="W2432" i="11"/>
  <c r="X2432" i="11" s="1"/>
  <c r="T2433" i="11" l="1"/>
  <c r="U2433" i="11" s="1"/>
  <c r="W2433" i="11"/>
  <c r="X2433" i="11" s="1"/>
  <c r="W2434" i="11" l="1"/>
  <c r="X2434" i="11" s="1"/>
  <c r="T2434" i="11"/>
  <c r="U2434" i="11" s="1"/>
  <c r="T2435" i="11" l="1"/>
  <c r="U2435" i="11" s="1"/>
  <c r="W2435" i="11"/>
  <c r="X2435" i="11" s="1"/>
  <c r="W2436" i="11" l="1"/>
  <c r="X2436" i="11" s="1"/>
  <c r="T2436" i="11"/>
  <c r="U2436" i="11" s="1"/>
  <c r="T2437" i="11" l="1"/>
  <c r="U2437" i="11" s="1"/>
  <c r="W2437" i="11"/>
  <c r="X2437" i="11" s="1"/>
  <c r="W2438" i="11" l="1"/>
  <c r="X2438" i="11" s="1"/>
  <c r="T2438" i="11"/>
  <c r="U2438" i="11" s="1"/>
  <c r="T2439" i="11" l="1"/>
  <c r="U2439" i="11" s="1"/>
  <c r="W2439" i="11"/>
  <c r="X2439" i="11" s="1"/>
  <c r="W2440" i="11" l="1"/>
  <c r="X2440" i="11" s="1"/>
  <c r="T2440" i="11"/>
  <c r="U2440" i="11" s="1"/>
  <c r="W2441" i="11" l="1"/>
  <c r="X2441" i="11" s="1"/>
  <c r="T2441" i="11"/>
  <c r="U2441" i="11" s="1"/>
  <c r="T2442" i="11" l="1"/>
  <c r="U2442" i="11" s="1"/>
  <c r="W2442" i="11"/>
  <c r="X2442" i="11" s="1"/>
  <c r="W2443" i="11" l="1"/>
  <c r="X2443" i="11" s="1"/>
  <c r="T2443" i="11"/>
  <c r="U2443" i="11" s="1"/>
  <c r="T2444" i="11" l="1"/>
  <c r="U2444" i="11" s="1"/>
  <c r="W2444" i="11"/>
  <c r="X2444" i="11" s="1"/>
  <c r="W2445" i="11" l="1"/>
  <c r="X2445" i="11" s="1"/>
  <c r="T2445" i="11"/>
  <c r="U2445" i="11" s="1"/>
  <c r="T2446" i="11" l="1"/>
  <c r="U2446" i="11" s="1"/>
  <c r="W2446" i="11"/>
  <c r="X2446" i="11" s="1"/>
  <c r="W2447" i="11" l="1"/>
  <c r="X2447" i="11" s="1"/>
  <c r="T2447" i="11"/>
  <c r="U2447" i="11" s="1"/>
  <c r="T2448" i="11" l="1"/>
  <c r="U2448" i="11" s="1"/>
  <c r="W2448" i="11"/>
  <c r="X2448" i="11" s="1"/>
  <c r="W2449" i="11" l="1"/>
  <c r="X2449" i="11" s="1"/>
  <c r="T2449" i="11"/>
  <c r="U2449" i="11" s="1"/>
  <c r="W2450" i="11" l="1"/>
  <c r="X2450" i="11" s="1"/>
  <c r="T2450" i="11"/>
  <c r="U2450" i="11" s="1"/>
  <c r="T2451" i="11" l="1"/>
  <c r="U2451" i="11" s="1"/>
  <c r="W2451" i="11"/>
  <c r="X2451" i="11" s="1"/>
  <c r="W2452" i="11" l="1"/>
  <c r="X2452" i="11" s="1"/>
  <c r="T2452" i="11"/>
  <c r="U2452" i="11" s="1"/>
  <c r="T2453" i="11" l="1"/>
  <c r="U2453" i="11" s="1"/>
  <c r="W2453" i="11"/>
  <c r="X2453" i="11" s="1"/>
  <c r="W2454" i="11" l="1"/>
  <c r="X2454" i="11" s="1"/>
  <c r="T2454" i="11"/>
  <c r="U2454" i="11" s="1"/>
  <c r="W2455" i="11" l="1"/>
  <c r="X2455" i="11" s="1"/>
  <c r="T2455" i="11"/>
  <c r="U2455" i="11" s="1"/>
  <c r="T2456" i="11" l="1"/>
  <c r="U2456" i="11" s="1"/>
  <c r="W2456" i="11"/>
  <c r="X2456" i="11" s="1"/>
  <c r="W2457" i="11" l="1"/>
  <c r="X2457" i="11" s="1"/>
  <c r="T2457" i="11"/>
  <c r="U2457" i="11" s="1"/>
  <c r="T2458" i="11" l="1"/>
  <c r="U2458" i="11" s="1"/>
  <c r="W2458" i="11"/>
  <c r="X2458" i="11" s="1"/>
  <c r="W2459" i="11" l="1"/>
  <c r="X2459" i="11" s="1"/>
  <c r="T2459" i="11"/>
  <c r="U2459" i="11" s="1"/>
  <c r="T2460" i="11" l="1"/>
  <c r="U2460" i="11" s="1"/>
  <c r="W2460" i="11"/>
  <c r="X2460" i="11" s="1"/>
  <c r="T2461" i="11" l="1"/>
  <c r="U2461" i="11" s="1"/>
  <c r="W2461" i="11"/>
  <c r="X2461" i="11" s="1"/>
  <c r="W2462" i="11" l="1"/>
  <c r="X2462" i="11" s="1"/>
  <c r="T2462" i="11"/>
  <c r="U2462" i="11" s="1"/>
  <c r="W2463" i="11" l="1"/>
  <c r="X2463" i="11" s="1"/>
  <c r="T2463" i="11"/>
  <c r="U2463" i="11" s="1"/>
  <c r="T2464" i="11" l="1"/>
  <c r="U2464" i="11" s="1"/>
  <c r="W2464" i="11"/>
  <c r="X2464" i="11" s="1"/>
  <c r="W2465" i="11" l="1"/>
  <c r="X2465" i="11" s="1"/>
  <c r="T2465" i="11"/>
  <c r="U2465" i="11" s="1"/>
  <c r="W2466" i="11" l="1"/>
  <c r="X2466" i="11" s="1"/>
  <c r="T2466" i="11"/>
  <c r="U2466" i="11" s="1"/>
  <c r="T2467" i="11" l="1"/>
  <c r="U2467" i="11" s="1"/>
  <c r="W2467" i="11"/>
  <c r="X2467" i="11" s="1"/>
  <c r="W2468" i="11" l="1"/>
  <c r="X2468" i="11" s="1"/>
  <c r="T2468" i="11"/>
  <c r="U2468" i="11" s="1"/>
  <c r="T2469" i="11" l="1"/>
  <c r="U2469" i="11" s="1"/>
  <c r="W2469" i="11"/>
  <c r="X2469" i="11" s="1"/>
  <c r="W2470" i="11" l="1"/>
  <c r="X2470" i="11" s="1"/>
  <c r="T2470" i="11"/>
  <c r="U2470" i="11" s="1"/>
  <c r="T2471" i="11" l="1"/>
  <c r="U2471" i="11" s="1"/>
  <c r="W2471" i="11"/>
  <c r="X2471" i="11" s="1"/>
  <c r="W2472" i="11" l="1"/>
  <c r="X2472" i="11" s="1"/>
  <c r="T2472" i="11"/>
  <c r="U2472" i="11" s="1"/>
  <c r="T2473" i="11" l="1"/>
  <c r="U2473" i="11" s="1"/>
  <c r="W2473" i="11"/>
  <c r="X2473" i="11" s="1"/>
  <c r="T2474" i="11" l="1"/>
  <c r="U2474" i="11" s="1"/>
  <c r="W2474" i="11"/>
  <c r="X2474" i="11" s="1"/>
  <c r="W2475" i="11" l="1"/>
  <c r="X2475" i="11" s="1"/>
  <c r="T2475" i="11"/>
  <c r="U2475" i="11" s="1"/>
  <c r="T2476" i="11" l="1"/>
  <c r="U2476" i="11" s="1"/>
  <c r="W2476" i="11"/>
  <c r="X2476" i="11" s="1"/>
  <c r="T2477" i="11" l="1"/>
  <c r="U2477" i="11" s="1"/>
  <c r="W2477" i="11"/>
  <c r="X2477" i="11" s="1"/>
  <c r="W2478" i="11" l="1"/>
  <c r="X2478" i="11" s="1"/>
  <c r="T2478" i="11"/>
  <c r="U2478" i="11" s="1"/>
  <c r="T2479" i="11" l="1"/>
  <c r="U2479" i="11" s="1"/>
  <c r="W2479" i="11"/>
  <c r="X2479" i="11" s="1"/>
  <c r="W2480" i="11" l="1"/>
  <c r="X2480" i="11" s="1"/>
  <c r="T2480" i="11"/>
  <c r="U2480" i="11" s="1"/>
  <c r="W2481" i="11" l="1"/>
  <c r="X2481" i="11" s="1"/>
  <c r="T2481" i="11"/>
  <c r="U2481" i="11" s="1"/>
  <c r="T2482" i="11" l="1"/>
  <c r="U2482" i="11" s="1"/>
  <c r="W2482" i="11"/>
  <c r="X2482" i="11" s="1"/>
  <c r="T2483" i="11" l="1"/>
  <c r="U2483" i="11" s="1"/>
  <c r="W2483" i="11"/>
  <c r="X2483" i="11" s="1"/>
  <c r="W2484" i="11" l="1"/>
  <c r="X2484" i="11" s="1"/>
  <c r="T2484" i="11"/>
  <c r="U2484" i="11" s="1"/>
  <c r="W2485" i="11" l="1"/>
  <c r="X2485" i="11" s="1"/>
  <c r="T2485" i="11"/>
  <c r="U2485" i="11" s="1"/>
  <c r="W2486" i="11" l="1"/>
  <c r="X2486" i="11" s="1"/>
  <c r="T2486" i="11"/>
  <c r="U2486" i="11" s="1"/>
  <c r="T2487" i="11" l="1"/>
  <c r="U2487" i="11" s="1"/>
  <c r="W2487" i="11"/>
  <c r="X2487" i="11" s="1"/>
  <c r="W2488" i="11" l="1"/>
  <c r="X2488" i="11" s="1"/>
  <c r="T2488" i="11"/>
  <c r="U2488" i="11" s="1"/>
  <c r="W2489" i="11" l="1"/>
  <c r="X2489" i="11" s="1"/>
  <c r="T2489" i="11"/>
  <c r="U2489" i="11" s="1"/>
  <c r="W2490" i="11" l="1"/>
  <c r="X2490" i="11" s="1"/>
  <c r="T2490" i="11"/>
  <c r="U2490" i="11" s="1"/>
  <c r="T2491" i="11" l="1"/>
  <c r="U2491" i="11" s="1"/>
  <c r="W2491" i="11"/>
  <c r="X2491" i="11" s="1"/>
  <c r="W2492" i="11" l="1"/>
  <c r="X2492" i="11" s="1"/>
  <c r="T2492" i="11"/>
  <c r="U2492" i="11" s="1"/>
  <c r="T2493" i="11" l="1"/>
  <c r="U2493" i="11" s="1"/>
  <c r="W2493" i="11"/>
  <c r="X2493" i="11" s="1"/>
  <c r="W2494" i="11" l="1"/>
  <c r="X2494" i="11" s="1"/>
  <c r="T2494" i="11"/>
  <c r="U2494" i="11" s="1"/>
  <c r="W2495" i="11" l="1"/>
  <c r="X2495" i="11" s="1"/>
  <c r="T2495" i="11"/>
  <c r="U2495" i="11" s="1"/>
  <c r="T2496" i="11" l="1"/>
  <c r="U2496" i="11" s="1"/>
  <c r="W2496" i="11"/>
  <c r="X2496" i="11" s="1"/>
  <c r="T2497" i="11" l="1"/>
  <c r="U2497" i="11" s="1"/>
  <c r="W2497" i="11"/>
  <c r="X2497" i="11" s="1"/>
  <c r="W2498" i="11" l="1"/>
  <c r="X2498" i="11" s="1"/>
  <c r="T2498" i="11"/>
  <c r="U2498" i="11" s="1"/>
  <c r="T2499" i="11" l="1"/>
  <c r="U2499" i="11" s="1"/>
  <c r="W2499" i="11"/>
  <c r="X2499" i="11" s="1"/>
  <c r="W2500" i="11" l="1"/>
  <c r="X2500" i="11" s="1"/>
  <c r="T2500" i="11"/>
  <c r="U2500" i="11" s="1"/>
  <c r="T2501" i="11" l="1"/>
  <c r="U2501" i="11" s="1"/>
  <c r="W2501" i="11"/>
  <c r="X2501" i="11" s="1"/>
  <c r="W2502" i="11" l="1"/>
  <c r="X2502" i="11" s="1"/>
  <c r="T2502" i="11"/>
  <c r="U2502" i="11" s="1"/>
  <c r="T2503" i="11" l="1"/>
  <c r="U2503" i="11" s="1"/>
  <c r="W2503" i="11"/>
  <c r="X2503" i="11" s="1"/>
  <c r="W2504" i="11" l="1"/>
  <c r="X2504" i="11" s="1"/>
  <c r="T2504" i="11"/>
  <c r="U2504" i="11" s="1"/>
  <c r="T2505" i="11" l="1"/>
  <c r="U2505" i="11" s="1"/>
  <c r="W2505" i="11"/>
  <c r="X2505" i="11" s="1"/>
  <c r="W2506" i="11" l="1"/>
  <c r="X2506" i="11" s="1"/>
  <c r="T2506" i="11"/>
  <c r="U2506" i="11" s="1"/>
  <c r="W2507" i="11" l="1"/>
  <c r="X2507" i="11" s="1"/>
  <c r="T2507" i="11"/>
  <c r="U2507" i="11" s="1"/>
  <c r="W2508" i="11" l="1"/>
  <c r="X2508" i="11" s="1"/>
  <c r="T2508" i="11"/>
  <c r="U2508" i="11" s="1"/>
  <c r="T2509" i="11" l="1"/>
  <c r="U2509" i="11" s="1"/>
  <c r="W2509" i="11"/>
  <c r="X2509" i="11" s="1"/>
  <c r="W2510" i="11" l="1"/>
  <c r="X2510" i="11" s="1"/>
  <c r="T2510" i="11"/>
  <c r="U2510" i="11" s="1"/>
  <c r="T2511" i="11" l="1"/>
  <c r="U2511" i="11" s="1"/>
  <c r="W2511" i="11"/>
  <c r="X2511" i="11" s="1"/>
  <c r="T2512" i="11" l="1"/>
  <c r="U2512" i="11" s="1"/>
  <c r="W2512" i="11"/>
  <c r="X2512" i="11" s="1"/>
  <c r="W2513" i="11" l="1"/>
  <c r="X2513" i="11" s="1"/>
  <c r="T2513" i="11"/>
  <c r="U2513" i="11" s="1"/>
  <c r="T2514" i="11" l="1"/>
  <c r="U2514" i="11" s="1"/>
  <c r="W2514" i="11"/>
  <c r="X2514" i="11" s="1"/>
  <c r="W2515" i="11" l="1"/>
  <c r="X2515" i="11" s="1"/>
  <c r="T2515" i="11"/>
  <c r="U2515" i="11" s="1"/>
  <c r="T2516" i="11" l="1"/>
  <c r="U2516" i="11" s="1"/>
  <c r="W2516" i="11"/>
  <c r="X2516" i="11" s="1"/>
  <c r="T2517" i="11" l="1"/>
  <c r="U2517" i="11" s="1"/>
  <c r="W2517" i="11"/>
  <c r="X2517" i="11" s="1"/>
  <c r="T2518" i="11" l="1"/>
  <c r="U2518" i="11" s="1"/>
  <c r="W2518" i="11"/>
  <c r="X2518" i="11" s="1"/>
  <c r="T2519" i="11" l="1"/>
  <c r="U2519" i="11" s="1"/>
  <c r="W2519" i="11"/>
  <c r="X2519" i="11" s="1"/>
  <c r="W2520" i="11" l="1"/>
  <c r="X2520" i="11" s="1"/>
  <c r="T2520" i="11"/>
  <c r="U2520" i="11" s="1"/>
  <c r="T2521" i="11" l="1"/>
  <c r="U2521" i="11" s="1"/>
  <c r="W2521" i="11"/>
  <c r="X2521" i="11" s="1"/>
  <c r="W2522" i="11" l="1"/>
  <c r="X2522" i="11" s="1"/>
  <c r="T2522" i="11"/>
  <c r="U2522" i="11" s="1"/>
  <c r="W2523" i="11" l="1"/>
  <c r="X2523" i="11" s="1"/>
  <c r="T2523" i="11"/>
  <c r="U2523" i="11" s="1"/>
  <c r="W2524" i="11" l="1"/>
  <c r="X2524" i="11" s="1"/>
  <c r="T2524" i="11"/>
  <c r="U2524" i="11" s="1"/>
  <c r="T2525" i="11" l="1"/>
  <c r="U2525" i="11" s="1"/>
  <c r="W2525" i="11"/>
  <c r="X2525" i="11" s="1"/>
  <c r="W2526" i="11" l="1"/>
  <c r="X2526" i="11" s="1"/>
  <c r="T2526" i="11"/>
  <c r="U2526" i="11" s="1"/>
  <c r="T2527" i="11" l="1"/>
  <c r="U2527" i="11" s="1"/>
  <c r="W2527" i="11"/>
  <c r="X2527" i="11" s="1"/>
  <c r="W2528" i="11" l="1"/>
  <c r="X2528" i="11" s="1"/>
  <c r="T2528" i="11"/>
  <c r="U2528" i="11" s="1"/>
  <c r="T2529" i="11" l="1"/>
  <c r="U2529" i="11" s="1"/>
  <c r="W2529" i="11"/>
  <c r="X2529" i="11" s="1"/>
  <c r="W2530" i="11" l="1"/>
  <c r="X2530" i="11" s="1"/>
  <c r="T2530" i="11"/>
  <c r="U2530" i="11" s="1"/>
  <c r="T2531" i="11" l="1"/>
  <c r="U2531" i="11" s="1"/>
  <c r="W2531" i="11"/>
  <c r="X2531" i="11" s="1"/>
  <c r="T2532" i="11" l="1"/>
  <c r="U2532" i="11" s="1"/>
  <c r="W2532" i="11"/>
  <c r="X2532" i="11" s="1"/>
  <c r="W2533" i="11" l="1"/>
  <c r="X2533" i="11" s="1"/>
  <c r="T2533" i="11"/>
  <c r="U2533" i="11" s="1"/>
  <c r="W2534" i="11" l="1"/>
  <c r="X2534" i="11" s="1"/>
  <c r="T2534" i="11"/>
  <c r="U2534" i="11" s="1"/>
  <c r="W2535" i="11" l="1"/>
  <c r="X2535" i="11" s="1"/>
  <c r="T2535" i="11"/>
  <c r="U2535" i="11" s="1"/>
  <c r="T2536" i="11" l="1"/>
  <c r="U2536" i="11" s="1"/>
  <c r="W2536" i="11"/>
  <c r="X2536" i="11" s="1"/>
  <c r="W2537" i="11" l="1"/>
  <c r="X2537" i="11" s="1"/>
  <c r="T2537" i="11"/>
  <c r="U2537" i="11" s="1"/>
  <c r="T2538" i="11" l="1"/>
  <c r="U2538" i="11" s="1"/>
  <c r="W2538" i="11"/>
  <c r="X2538" i="11" s="1"/>
  <c r="W2539" i="11" l="1"/>
  <c r="X2539" i="11" s="1"/>
  <c r="T2539" i="11"/>
  <c r="U2539" i="11" s="1"/>
  <c r="T2540" i="11" l="1"/>
  <c r="U2540" i="11" s="1"/>
  <c r="W2540" i="11"/>
  <c r="X2540" i="11" s="1"/>
  <c r="W2541" i="11" l="1"/>
  <c r="X2541" i="11" s="1"/>
  <c r="T2541" i="11"/>
  <c r="U2541" i="11" s="1"/>
  <c r="T2542" i="11" l="1"/>
  <c r="U2542" i="11" s="1"/>
  <c r="W2542" i="11"/>
  <c r="X2542" i="11" s="1"/>
  <c r="W2543" i="11" l="1"/>
  <c r="X2543" i="11" s="1"/>
  <c r="T2543" i="11"/>
  <c r="U2543" i="11" s="1"/>
  <c r="T2544" i="11" l="1"/>
  <c r="U2544" i="11" s="1"/>
  <c r="W2544" i="11"/>
  <c r="X2544" i="11" s="1"/>
  <c r="W2545" i="11" l="1"/>
  <c r="X2545" i="11" s="1"/>
  <c r="T2545" i="11"/>
  <c r="U2545" i="11" s="1"/>
  <c r="T2546" i="11" l="1"/>
  <c r="U2546" i="11" s="1"/>
  <c r="W2546" i="11"/>
  <c r="X2546" i="11" s="1"/>
  <c r="W2547" i="11" l="1"/>
  <c r="X2547" i="11" s="1"/>
  <c r="T2547" i="11"/>
  <c r="U2547" i="11" s="1"/>
  <c r="T2548" i="11" l="1"/>
  <c r="U2548" i="11" s="1"/>
  <c r="W2548" i="11"/>
  <c r="X2548" i="11" s="1"/>
  <c r="W2549" i="11" l="1"/>
  <c r="X2549" i="11" s="1"/>
  <c r="T2549" i="11"/>
  <c r="U2549" i="11" s="1"/>
  <c r="T2550" i="11" l="1"/>
  <c r="U2550" i="11" s="1"/>
  <c r="W2550" i="11"/>
  <c r="X2550" i="11" s="1"/>
  <c r="W2551" i="11" l="1"/>
  <c r="X2551" i="11" s="1"/>
  <c r="T2551" i="11"/>
  <c r="U2551" i="11" s="1"/>
  <c r="T2552" i="11" l="1"/>
  <c r="U2552" i="11" s="1"/>
  <c r="W2552" i="11"/>
  <c r="X2552" i="11" s="1"/>
  <c r="W2553" i="11" l="1"/>
  <c r="X2553" i="11" s="1"/>
  <c r="T2553" i="11"/>
  <c r="U2553" i="11" s="1"/>
  <c r="T2554" i="11" l="1"/>
  <c r="U2554" i="11" s="1"/>
  <c r="W2554" i="11"/>
  <c r="X2554" i="11" s="1"/>
  <c r="W2555" i="11" l="1"/>
  <c r="X2555" i="11" s="1"/>
  <c r="T2555" i="11"/>
  <c r="U2555" i="11" s="1"/>
  <c r="T2556" i="11" l="1"/>
  <c r="U2556" i="11" s="1"/>
  <c r="W2556" i="11"/>
  <c r="X2556" i="11" s="1"/>
  <c r="W2557" i="11" l="1"/>
  <c r="X2557" i="11" s="1"/>
  <c r="T2557" i="11"/>
  <c r="U2557" i="11" s="1"/>
  <c r="W2558" i="11" l="1"/>
  <c r="X2558" i="11" s="1"/>
  <c r="T2558" i="11"/>
  <c r="U2558" i="11" s="1"/>
  <c r="T2559" i="11" l="1"/>
  <c r="U2559" i="11" s="1"/>
  <c r="W2559" i="11"/>
  <c r="X2559" i="11" s="1"/>
  <c r="W2560" i="11" l="1"/>
  <c r="X2560" i="11" s="1"/>
  <c r="T2560" i="11"/>
  <c r="U2560" i="11" s="1"/>
  <c r="W2561" i="11" l="1"/>
  <c r="X2561" i="11" s="1"/>
  <c r="T2561" i="11"/>
  <c r="U2561" i="11" s="1"/>
  <c r="T2562" i="11" l="1"/>
  <c r="U2562" i="11" s="1"/>
  <c r="W2562" i="11"/>
  <c r="X2562" i="11" s="1"/>
  <c r="W2563" i="11" l="1"/>
  <c r="X2563" i="11" s="1"/>
  <c r="T2563" i="11"/>
  <c r="U2563" i="11" s="1"/>
  <c r="T2564" i="11" l="1"/>
  <c r="U2564" i="11" s="1"/>
  <c r="W2564" i="11"/>
  <c r="X2564" i="11" s="1"/>
  <c r="W2565" i="11" l="1"/>
  <c r="X2565" i="11" s="1"/>
  <c r="T2565" i="11"/>
  <c r="U2565" i="11" s="1"/>
  <c r="T2566" i="11" l="1"/>
  <c r="U2566" i="11" s="1"/>
  <c r="W2566" i="11"/>
  <c r="X2566" i="11" s="1"/>
  <c r="T2567" i="11" l="1"/>
  <c r="U2567" i="11" s="1"/>
  <c r="W2567" i="11"/>
  <c r="X2567" i="11" s="1"/>
  <c r="W2568" i="11" l="1"/>
  <c r="X2568" i="11" s="1"/>
  <c r="T2568" i="11"/>
  <c r="U2568" i="11" s="1"/>
  <c r="W2569" i="11" l="1"/>
  <c r="X2569" i="11" s="1"/>
  <c r="T2569" i="11"/>
  <c r="U2569" i="11" s="1"/>
  <c r="T2570" i="11" l="1"/>
  <c r="U2570" i="11" s="1"/>
  <c r="W2570" i="11"/>
  <c r="X2570" i="11" s="1"/>
  <c r="W2571" i="11" l="1"/>
  <c r="X2571" i="11" s="1"/>
  <c r="T2571" i="11"/>
  <c r="U2571" i="11" s="1"/>
  <c r="W2572" i="11" l="1"/>
  <c r="X2572" i="11" s="1"/>
  <c r="T2572" i="11"/>
  <c r="U2572" i="11" s="1"/>
  <c r="T2573" i="11" l="1"/>
  <c r="U2573" i="11" s="1"/>
  <c r="W2573" i="11"/>
  <c r="X2573" i="11" s="1"/>
  <c r="W2574" i="11" l="1"/>
  <c r="X2574" i="11" s="1"/>
  <c r="T2574" i="11"/>
  <c r="U2574" i="11" s="1"/>
  <c r="T2575" i="11" l="1"/>
  <c r="U2575" i="11" s="1"/>
  <c r="W2575" i="11"/>
  <c r="X2575" i="11" s="1"/>
  <c r="W2576" i="11" l="1"/>
  <c r="X2576" i="11" s="1"/>
  <c r="T2576" i="11"/>
  <c r="U2576" i="11" s="1"/>
  <c r="W2577" i="11" l="1"/>
  <c r="X2577" i="11" s="1"/>
  <c r="T2577" i="11"/>
  <c r="U2577" i="11" s="1"/>
  <c r="T2578" i="11" l="1"/>
  <c r="U2578" i="11" s="1"/>
  <c r="W2578" i="11"/>
  <c r="X2578" i="11" s="1"/>
  <c r="T2579" i="11" l="1"/>
  <c r="U2579" i="11" s="1"/>
  <c r="W2579" i="11"/>
  <c r="X2579" i="11" s="1"/>
  <c r="W2580" i="11" l="1"/>
  <c r="X2580" i="11" s="1"/>
  <c r="T2580" i="11"/>
  <c r="U2580" i="11" s="1"/>
  <c r="T2581" i="11" l="1"/>
  <c r="U2581" i="11" s="1"/>
  <c r="W2581" i="11"/>
  <c r="X2581" i="11" s="1"/>
  <c r="W2582" i="11" l="1"/>
  <c r="X2582" i="11" s="1"/>
  <c r="T2582" i="11"/>
  <c r="U2582" i="11" s="1"/>
  <c r="T2583" i="11" l="1"/>
  <c r="U2583" i="11" s="1"/>
  <c r="W2583" i="11"/>
  <c r="X2583" i="11" s="1"/>
  <c r="W2584" i="11" l="1"/>
  <c r="X2584" i="11" s="1"/>
  <c r="T2584" i="11"/>
  <c r="U2584" i="11" s="1"/>
  <c r="T2585" i="11" l="1"/>
  <c r="U2585" i="11" s="1"/>
  <c r="W2585" i="11"/>
  <c r="X2585" i="11" s="1"/>
  <c r="W2586" i="11" l="1"/>
  <c r="X2586" i="11" s="1"/>
  <c r="T2586" i="11"/>
  <c r="U2586" i="11" s="1"/>
  <c r="T2587" i="11" l="1"/>
  <c r="U2587" i="11" s="1"/>
  <c r="W2587" i="11"/>
  <c r="X2587" i="11" s="1"/>
  <c r="W2588" i="11" l="1"/>
  <c r="X2588" i="11" s="1"/>
  <c r="T2588" i="11"/>
  <c r="U2588" i="11" s="1"/>
  <c r="W2589" i="11" l="1"/>
  <c r="X2589" i="11" s="1"/>
  <c r="T2589" i="11"/>
  <c r="U2589" i="11" s="1"/>
  <c r="T2590" i="11" l="1"/>
  <c r="U2590" i="11" s="1"/>
  <c r="W2590" i="11"/>
  <c r="X2590" i="11" s="1"/>
  <c r="T2591" i="11" l="1"/>
  <c r="U2591" i="11" s="1"/>
  <c r="W2591" i="11"/>
  <c r="X2591" i="11" s="1"/>
  <c r="W2592" i="11" l="1"/>
  <c r="X2592" i="11" s="1"/>
  <c r="T2592" i="11"/>
  <c r="U2592" i="11" s="1"/>
  <c r="W2593" i="11" l="1"/>
  <c r="X2593" i="11" s="1"/>
  <c r="T2593" i="11"/>
  <c r="U2593" i="11" s="1"/>
  <c r="W2594" i="11" l="1"/>
  <c r="X2594" i="11" s="1"/>
  <c r="T2594" i="11"/>
  <c r="U2594" i="11" s="1"/>
  <c r="T2595" i="11" l="1"/>
  <c r="U2595" i="11" s="1"/>
  <c r="W2595" i="11"/>
  <c r="X2595" i="11" s="1"/>
  <c r="T2596" i="11" l="1"/>
  <c r="U2596" i="11" s="1"/>
  <c r="W2596" i="11"/>
  <c r="X2596" i="11" s="1"/>
  <c r="T2597" i="11" l="1"/>
  <c r="U2597" i="11" s="1"/>
  <c r="W2597" i="11"/>
  <c r="X2597" i="11" s="1"/>
  <c r="T2598" i="11" l="1"/>
  <c r="U2598" i="11" s="1"/>
  <c r="W2598" i="11"/>
  <c r="X2598" i="11" s="1"/>
  <c r="W2599" i="11" l="1"/>
  <c r="X2599" i="11" s="1"/>
  <c r="T2599" i="11"/>
  <c r="U2599" i="11" s="1"/>
  <c r="T2600" i="11" l="1"/>
  <c r="U2600" i="11" s="1"/>
  <c r="W2600" i="11"/>
  <c r="X2600" i="11" s="1"/>
  <c r="T2601" i="11" l="1"/>
  <c r="U2601" i="11" s="1"/>
  <c r="W2601" i="11"/>
  <c r="X2601" i="11" s="1"/>
  <c r="W2602" i="11" l="1"/>
  <c r="X2602" i="11" s="1"/>
  <c r="T2602" i="11"/>
  <c r="U2602" i="11" s="1"/>
  <c r="T2603" i="11" l="1"/>
  <c r="U2603" i="11" s="1"/>
  <c r="W2603" i="11"/>
  <c r="X2603" i="11" s="1"/>
  <c r="T2604" i="11" l="1"/>
  <c r="U2604" i="11" s="1"/>
  <c r="W2604" i="11"/>
  <c r="X2604" i="11" s="1"/>
  <c r="W2605" i="11" l="1"/>
  <c r="X2605" i="11" s="1"/>
  <c r="T2605" i="11"/>
  <c r="U2605" i="11" s="1"/>
  <c r="W2606" i="11" l="1"/>
  <c r="X2606" i="11" s="1"/>
  <c r="T2606" i="11"/>
  <c r="U2606" i="11" s="1"/>
  <c r="W2607" i="11" l="1"/>
  <c r="X2607" i="11" s="1"/>
  <c r="T2607" i="11"/>
  <c r="U2607" i="11" s="1"/>
  <c r="T2608" i="11" l="1"/>
  <c r="U2608" i="11" s="1"/>
  <c r="W2608" i="11"/>
  <c r="X2608" i="11" s="1"/>
  <c r="W2609" i="11" l="1"/>
  <c r="X2609" i="11" s="1"/>
  <c r="T2609" i="11"/>
  <c r="U2609" i="11" s="1"/>
  <c r="T2610" i="11" l="1"/>
  <c r="U2610" i="11" s="1"/>
  <c r="W2610" i="11"/>
  <c r="X2610" i="11" s="1"/>
  <c r="W2611" i="11" l="1"/>
  <c r="X2611" i="11" s="1"/>
  <c r="T2611" i="11"/>
  <c r="U2611" i="11" s="1"/>
  <c r="W2612" i="11" l="1"/>
  <c r="X2612" i="11" s="1"/>
  <c r="T2612" i="11"/>
  <c r="U2612" i="11" s="1"/>
  <c r="W2613" i="11" l="1"/>
  <c r="X2613" i="11" s="1"/>
  <c r="T2613" i="11"/>
  <c r="U2613" i="11" s="1"/>
  <c r="T2614" i="11" l="1"/>
  <c r="U2614" i="11" s="1"/>
  <c r="W2614" i="11"/>
  <c r="X2614" i="11" s="1"/>
  <c r="W2615" i="11" l="1"/>
  <c r="X2615" i="11" s="1"/>
  <c r="T2615" i="11"/>
  <c r="U2615" i="11" s="1"/>
  <c r="T2616" i="11" l="1"/>
  <c r="U2616" i="11" s="1"/>
  <c r="W2616" i="11"/>
  <c r="X2616" i="11" s="1"/>
  <c r="T2617" i="11" l="1"/>
  <c r="U2617" i="11" s="1"/>
  <c r="W2617" i="11"/>
  <c r="X2617" i="11" s="1"/>
  <c r="W2618" i="11" l="1"/>
  <c r="X2618" i="11" s="1"/>
  <c r="T2618" i="11"/>
  <c r="U2618" i="11" s="1"/>
  <c r="W2619" i="11" l="1"/>
  <c r="X2619" i="11" s="1"/>
  <c r="T2619" i="11"/>
  <c r="U2619" i="11" s="1"/>
  <c r="T2620" i="11" l="1"/>
  <c r="U2620" i="11" s="1"/>
  <c r="W2620" i="11"/>
  <c r="X2620" i="11" s="1"/>
  <c r="W2621" i="11" l="1"/>
  <c r="X2621" i="11" s="1"/>
  <c r="T2621" i="11"/>
  <c r="U2621" i="11" s="1"/>
  <c r="W2622" i="11" l="1"/>
  <c r="X2622" i="11" s="1"/>
  <c r="T2622" i="11"/>
  <c r="U2622" i="11" s="1"/>
  <c r="W2623" i="11" l="1"/>
  <c r="X2623" i="11" s="1"/>
  <c r="T2623" i="11"/>
  <c r="U2623" i="11" s="1"/>
  <c r="T2624" i="11" l="1"/>
  <c r="U2624" i="11" s="1"/>
  <c r="W2624" i="11"/>
  <c r="X2624" i="11" s="1"/>
  <c r="W2625" i="11" l="1"/>
  <c r="X2625" i="11" s="1"/>
  <c r="T2625" i="11"/>
  <c r="U2625" i="11" s="1"/>
  <c r="W2626" i="11" l="1"/>
  <c r="X2626" i="11" s="1"/>
  <c r="T2626" i="11"/>
  <c r="U2626" i="11" s="1"/>
  <c r="W2627" i="11" l="1"/>
  <c r="X2627" i="11" s="1"/>
  <c r="T2627" i="11"/>
  <c r="U2627" i="11" s="1"/>
  <c r="T2628" i="11" l="1"/>
  <c r="U2628" i="11" s="1"/>
  <c r="W2628" i="11"/>
  <c r="X2628" i="11" s="1"/>
  <c r="T2629" i="11" l="1"/>
  <c r="U2629" i="11" s="1"/>
  <c r="W2629" i="11"/>
  <c r="X2629" i="11" s="1"/>
  <c r="W2630" i="11" l="1"/>
  <c r="X2630" i="11" s="1"/>
  <c r="T2630" i="11"/>
  <c r="U2630" i="11" s="1"/>
  <c r="T2631" i="11" l="1"/>
  <c r="U2631" i="11" s="1"/>
  <c r="W2631" i="11"/>
  <c r="X2631" i="11" s="1"/>
  <c r="T2632" i="11" l="1"/>
  <c r="U2632" i="11" s="1"/>
  <c r="W2632" i="11"/>
  <c r="X2632" i="11" s="1"/>
  <c r="W2633" i="11" l="1"/>
  <c r="X2633" i="11" s="1"/>
  <c r="T2633" i="11"/>
  <c r="U2633" i="11" s="1"/>
  <c r="W2634" i="11" l="1"/>
  <c r="X2634" i="11" s="1"/>
  <c r="T2634" i="11"/>
  <c r="U2634" i="11" s="1"/>
  <c r="W2635" i="11" l="1"/>
  <c r="X2635" i="11" s="1"/>
  <c r="T2635" i="11"/>
  <c r="U2635" i="11" s="1"/>
  <c r="W2636" i="11" l="1"/>
  <c r="X2636" i="11" s="1"/>
  <c r="T2636" i="11"/>
  <c r="U2636" i="11" s="1"/>
  <c r="W2637" i="11" l="1"/>
  <c r="X2637" i="11" s="1"/>
  <c r="T2637" i="11"/>
  <c r="U2637" i="11" s="1"/>
  <c r="T2638" i="11" l="1"/>
  <c r="U2638" i="11" s="1"/>
  <c r="W2638" i="11"/>
  <c r="X2638" i="11" s="1"/>
  <c r="W2639" i="11" l="1"/>
  <c r="X2639" i="11" s="1"/>
  <c r="T2639" i="11"/>
  <c r="U2639" i="11" s="1"/>
  <c r="W2640" i="11" l="1"/>
  <c r="X2640" i="11" s="1"/>
  <c r="T2640" i="11"/>
  <c r="U2640" i="11" s="1"/>
  <c r="T2641" i="11" l="1"/>
  <c r="U2641" i="11" s="1"/>
  <c r="W2641" i="11"/>
  <c r="X2641" i="11" s="1"/>
  <c r="W2642" i="11" l="1"/>
  <c r="X2642" i="11" s="1"/>
  <c r="T2642" i="11"/>
  <c r="U2642" i="11" s="1"/>
  <c r="T2643" i="11" l="1"/>
  <c r="U2643" i="11" s="1"/>
  <c r="W2643" i="11"/>
  <c r="X2643" i="11" s="1"/>
  <c r="T2644" i="11" l="1"/>
  <c r="U2644" i="11" s="1"/>
  <c r="W2644" i="11"/>
  <c r="X2644" i="11" s="1"/>
  <c r="W2645" i="11" l="1"/>
  <c r="X2645" i="11" s="1"/>
  <c r="T2645" i="11"/>
  <c r="U2645" i="11" s="1"/>
  <c r="W2646" i="11" l="1"/>
  <c r="X2646" i="11" s="1"/>
  <c r="T2646" i="11"/>
  <c r="U2646" i="11" s="1"/>
  <c r="W2647" i="11" l="1"/>
  <c r="X2647" i="11" s="1"/>
  <c r="T2647" i="11"/>
  <c r="U2647" i="11" s="1"/>
  <c r="T2648" i="11" l="1"/>
  <c r="U2648" i="11" s="1"/>
  <c r="W2648" i="11"/>
  <c r="X2648" i="11" s="1"/>
  <c r="T2649" i="11" l="1"/>
  <c r="U2649" i="11" s="1"/>
  <c r="W2649" i="11"/>
  <c r="X2649" i="11" s="1"/>
  <c r="T2650" i="11" l="1"/>
  <c r="U2650" i="11" s="1"/>
  <c r="W2650" i="11"/>
  <c r="X2650" i="11" s="1"/>
  <c r="T2651" i="11" l="1"/>
  <c r="U2651" i="11" s="1"/>
  <c r="W2651" i="11"/>
  <c r="X2651" i="11" s="1"/>
  <c r="W2652" i="11" l="1"/>
  <c r="X2652" i="11" s="1"/>
  <c r="T2652" i="11"/>
  <c r="U2652" i="11" s="1"/>
  <c r="T2653" i="11" l="1"/>
  <c r="U2653" i="11" s="1"/>
  <c r="W2653" i="11"/>
  <c r="X2653" i="11" s="1"/>
  <c r="W2654" i="11" l="1"/>
  <c r="X2654" i="11" s="1"/>
  <c r="T2654" i="11"/>
  <c r="U2654" i="11" s="1"/>
  <c r="W2655" i="11" l="1"/>
  <c r="X2655" i="11" s="1"/>
  <c r="T2655" i="11"/>
  <c r="U2655" i="11" s="1"/>
  <c r="W2656" i="11" l="1"/>
  <c r="X2656" i="11" s="1"/>
  <c r="T2656" i="11"/>
  <c r="U2656" i="11" s="1"/>
  <c r="T2657" i="11" l="1"/>
  <c r="U2657" i="11" s="1"/>
  <c r="W2657" i="11"/>
  <c r="X2657" i="11" s="1"/>
  <c r="W2658" i="11" l="1"/>
  <c r="X2658" i="11" s="1"/>
  <c r="T2658" i="11"/>
  <c r="U2658" i="11" s="1"/>
  <c r="T2659" i="11" l="1"/>
  <c r="U2659" i="11" s="1"/>
  <c r="W2659" i="11"/>
  <c r="X2659" i="11" s="1"/>
  <c r="W2660" i="11" l="1"/>
  <c r="X2660" i="11" s="1"/>
  <c r="T2660" i="11"/>
  <c r="U2660" i="11" s="1"/>
  <c r="W2661" i="11" l="1"/>
  <c r="X2661" i="11" s="1"/>
  <c r="T2661" i="11"/>
  <c r="U2661" i="11" s="1"/>
  <c r="T2662" i="11" l="1"/>
  <c r="U2662" i="11" s="1"/>
  <c r="W2662" i="11"/>
  <c r="X2662" i="11" s="1"/>
  <c r="W2663" i="11" l="1"/>
  <c r="X2663" i="11" s="1"/>
  <c r="T2663" i="11"/>
  <c r="U2663" i="11" s="1"/>
  <c r="T2664" i="11" l="1"/>
  <c r="U2664" i="11" s="1"/>
  <c r="W2664" i="11"/>
  <c r="X2664" i="11" s="1"/>
  <c r="W2665" i="11" l="1"/>
  <c r="X2665" i="11" s="1"/>
  <c r="T2665" i="11"/>
  <c r="U2665" i="11" s="1"/>
  <c r="T2666" i="11" l="1"/>
  <c r="U2666" i="11" s="1"/>
  <c r="W2666" i="11"/>
  <c r="X2666" i="11" s="1"/>
  <c r="W2667" i="11" l="1"/>
  <c r="X2667" i="11" s="1"/>
  <c r="T2667" i="11"/>
  <c r="U2667" i="11" s="1"/>
  <c r="T2668" i="11" l="1"/>
  <c r="U2668" i="11" s="1"/>
  <c r="W2668" i="11"/>
  <c r="X2668" i="11" s="1"/>
  <c r="W2669" i="11" l="1"/>
  <c r="X2669" i="11" s="1"/>
  <c r="T2669" i="11"/>
  <c r="U2669" i="11" s="1"/>
  <c r="T2670" i="11" l="1"/>
  <c r="U2670" i="11" s="1"/>
  <c r="W2670" i="11"/>
  <c r="X2670" i="11" s="1"/>
  <c r="T2671" i="11" l="1"/>
  <c r="U2671" i="11" s="1"/>
  <c r="W2671" i="11"/>
  <c r="X2671" i="11" s="1"/>
  <c r="W2672" i="11" l="1"/>
  <c r="X2672" i="11" s="1"/>
  <c r="T2672" i="11"/>
  <c r="U2672" i="11" s="1"/>
  <c r="T2673" i="11" l="1"/>
  <c r="U2673" i="11" s="1"/>
  <c r="W2673" i="11"/>
  <c r="X2673" i="11" s="1"/>
  <c r="T2674" i="11" l="1"/>
  <c r="U2674" i="11" s="1"/>
  <c r="W2674" i="11"/>
  <c r="X2674" i="11" s="1"/>
  <c r="W2675" i="11" l="1"/>
  <c r="X2675" i="11" s="1"/>
  <c r="T2675" i="11"/>
  <c r="U2675" i="11" s="1"/>
  <c r="W2676" i="11" l="1"/>
  <c r="X2676" i="11" s="1"/>
  <c r="T2676" i="11"/>
  <c r="U2676" i="11" s="1"/>
  <c r="T2677" i="11" l="1"/>
  <c r="U2677" i="11" s="1"/>
  <c r="W2677" i="11"/>
  <c r="X2677" i="11" s="1"/>
  <c r="T2678" i="11" l="1"/>
  <c r="U2678" i="11" s="1"/>
  <c r="W2678" i="11"/>
  <c r="X2678" i="11" s="1"/>
  <c r="W2679" i="11" l="1"/>
  <c r="X2679" i="11" s="1"/>
  <c r="T2679" i="11"/>
  <c r="U2679" i="11" s="1"/>
  <c r="T2680" i="11" l="1"/>
  <c r="U2680" i="11" s="1"/>
  <c r="W2680" i="11"/>
  <c r="X2680" i="11" s="1"/>
  <c r="W2681" i="11" l="1"/>
  <c r="X2681" i="11" s="1"/>
  <c r="T2681" i="11"/>
  <c r="U2681" i="11" s="1"/>
  <c r="T2682" i="11" l="1"/>
  <c r="U2682" i="11" s="1"/>
  <c r="W2682" i="11"/>
  <c r="X2682" i="11" s="1"/>
  <c r="W2683" i="11" l="1"/>
  <c r="X2683" i="11" s="1"/>
  <c r="T2683" i="11"/>
  <c r="U2683" i="11" s="1"/>
  <c r="T2684" i="11" l="1"/>
  <c r="U2684" i="11" s="1"/>
  <c r="W2684" i="11"/>
  <c r="X2684" i="11" s="1"/>
  <c r="T2685" i="11" l="1"/>
  <c r="U2685" i="11" s="1"/>
  <c r="W2685" i="11"/>
  <c r="X2685" i="11" s="1"/>
  <c r="W2686" i="11" l="1"/>
  <c r="X2686" i="11" s="1"/>
  <c r="T2686" i="11"/>
  <c r="U2686" i="11" s="1"/>
  <c r="W2687" i="11" l="1"/>
  <c r="X2687" i="11" s="1"/>
  <c r="T2687" i="11"/>
  <c r="U2687" i="11" s="1"/>
  <c r="W2688" i="11" l="1"/>
  <c r="X2688" i="11" s="1"/>
  <c r="T2688" i="11"/>
  <c r="U2688" i="11" s="1"/>
  <c r="W2689" i="11" l="1"/>
  <c r="X2689" i="11" s="1"/>
  <c r="T2689" i="11"/>
  <c r="U2689" i="11" s="1"/>
  <c r="T2690" i="11" l="1"/>
  <c r="U2690" i="11" s="1"/>
  <c r="W2690" i="11"/>
  <c r="X2690" i="11" s="1"/>
  <c r="W2691" i="11" l="1"/>
  <c r="X2691" i="11" s="1"/>
  <c r="T2691" i="11"/>
  <c r="U2691" i="11" s="1"/>
  <c r="T2692" i="11" l="1"/>
  <c r="U2692" i="11" s="1"/>
  <c r="W2692" i="11"/>
  <c r="X2692" i="11" s="1"/>
  <c r="T2693" i="11" l="1"/>
  <c r="U2693" i="11" s="1"/>
  <c r="W2693" i="11"/>
  <c r="X2693" i="11" s="1"/>
  <c r="W2694" i="11" l="1"/>
  <c r="X2694" i="11" s="1"/>
  <c r="T2694" i="11"/>
  <c r="U2694" i="11" s="1"/>
  <c r="T2695" i="11" l="1"/>
  <c r="U2695" i="11" s="1"/>
  <c r="W2695" i="11"/>
  <c r="X2695" i="11" s="1"/>
  <c r="W2696" i="11" l="1"/>
  <c r="X2696" i="11" s="1"/>
  <c r="T2696" i="11"/>
  <c r="U2696" i="11" s="1"/>
  <c r="T2697" i="11" l="1"/>
  <c r="U2697" i="11" s="1"/>
  <c r="W2697" i="11"/>
  <c r="X2697" i="11" s="1"/>
  <c r="T2698" i="11" l="1"/>
  <c r="U2698" i="11" s="1"/>
  <c r="W2698" i="11"/>
  <c r="X2698" i="11" s="1"/>
  <c r="W2699" i="11" l="1"/>
  <c r="X2699" i="11" s="1"/>
  <c r="T2699" i="11"/>
  <c r="U2699" i="11" s="1"/>
  <c r="T2700" i="11" l="1"/>
  <c r="U2700" i="11" s="1"/>
  <c r="W2700" i="11"/>
  <c r="X2700" i="11" s="1"/>
  <c r="W2701" i="11" l="1"/>
  <c r="X2701" i="11" s="1"/>
  <c r="T2701" i="11"/>
  <c r="U2701" i="11" s="1"/>
  <c r="T2702" i="11" l="1"/>
  <c r="U2702" i="11" s="1"/>
  <c r="W2702" i="11"/>
  <c r="X2702" i="11" s="1"/>
  <c r="T2703" i="11" l="1"/>
  <c r="U2703" i="11" s="1"/>
  <c r="W2703" i="11"/>
  <c r="X2703" i="11" s="1"/>
  <c r="W2704" i="11" l="1"/>
  <c r="X2704" i="11" s="1"/>
  <c r="T2704" i="11"/>
  <c r="U2704" i="11" s="1"/>
  <c r="W2705" i="11" l="1"/>
  <c r="X2705" i="11" s="1"/>
  <c r="T2705" i="11"/>
  <c r="U2705" i="11" s="1"/>
  <c r="W2706" i="11" l="1"/>
  <c r="X2706" i="11" s="1"/>
  <c r="T2706" i="11"/>
  <c r="U2706" i="11" s="1"/>
  <c r="T2707" i="11" l="1"/>
  <c r="U2707" i="11" s="1"/>
  <c r="W2707" i="11"/>
  <c r="X2707" i="11" s="1"/>
  <c r="W2708" i="11" l="1"/>
  <c r="X2708" i="11" s="1"/>
  <c r="T2708" i="11"/>
  <c r="U2708" i="11" s="1"/>
  <c r="W2709" i="11" l="1"/>
  <c r="X2709" i="11" s="1"/>
  <c r="T2709" i="11"/>
  <c r="U2709" i="11" s="1"/>
  <c r="T2710" i="11" l="1"/>
  <c r="U2710" i="11" s="1"/>
  <c r="W2710" i="11"/>
  <c r="X2710" i="11" s="1"/>
  <c r="W2711" i="11" l="1"/>
  <c r="X2711" i="11" s="1"/>
  <c r="T2711" i="11"/>
  <c r="U2711" i="11" s="1"/>
  <c r="W2712" i="11" l="1"/>
  <c r="X2712" i="11" s="1"/>
  <c r="T2712" i="11"/>
  <c r="U2712" i="11" s="1"/>
  <c r="W2713" i="11" l="1"/>
  <c r="X2713" i="11" s="1"/>
  <c r="T2713" i="11"/>
  <c r="U2713" i="11" s="1"/>
  <c r="T2714" i="11" l="1"/>
  <c r="U2714" i="11" s="1"/>
  <c r="W2714" i="11"/>
  <c r="X2714" i="11" s="1"/>
  <c r="T2715" i="11" l="1"/>
  <c r="U2715" i="11" s="1"/>
  <c r="W2715" i="11"/>
  <c r="X2715" i="11" s="1"/>
  <c r="W2716" i="11" l="1"/>
  <c r="X2716" i="11" s="1"/>
  <c r="T2716" i="11"/>
  <c r="U2716" i="11" s="1"/>
  <c r="W2717" i="11" l="1"/>
  <c r="X2717" i="11" s="1"/>
  <c r="T2717" i="11"/>
  <c r="U2717" i="11" s="1"/>
  <c r="T2718" i="11" l="1"/>
  <c r="U2718" i="11" s="1"/>
  <c r="W2718" i="11"/>
  <c r="X2718" i="11" s="1"/>
  <c r="W2719" i="11" l="1"/>
  <c r="X2719" i="11" s="1"/>
  <c r="T2719" i="11"/>
  <c r="U2719" i="11" s="1"/>
  <c r="T2720" i="11" l="1"/>
  <c r="U2720" i="11" s="1"/>
  <c r="W2720" i="11"/>
  <c r="X2720" i="11" s="1"/>
  <c r="T2721" i="11" l="1"/>
  <c r="U2721" i="11" s="1"/>
  <c r="W2721" i="11"/>
  <c r="X2721" i="11" s="1"/>
  <c r="W2722" i="11" l="1"/>
  <c r="X2722" i="11" s="1"/>
  <c r="T2722" i="11"/>
  <c r="U2722" i="11" s="1"/>
  <c r="W2723" i="11" l="1"/>
  <c r="X2723" i="11" s="1"/>
  <c r="T2723" i="11"/>
  <c r="U2723" i="11" s="1"/>
  <c r="W2724" i="11" l="1"/>
  <c r="X2724" i="11" s="1"/>
  <c r="T2724" i="11"/>
  <c r="U2724" i="11" s="1"/>
  <c r="W2725" i="11" l="1"/>
  <c r="X2725" i="11" s="1"/>
  <c r="T2725" i="11"/>
  <c r="U2725" i="11" s="1"/>
  <c r="T2726" i="11" l="1"/>
  <c r="U2726" i="11" s="1"/>
  <c r="W2726" i="11"/>
  <c r="X2726" i="11" s="1"/>
  <c r="W2727" i="11" l="1"/>
  <c r="X2727" i="11" s="1"/>
  <c r="T2727" i="11"/>
  <c r="U2727" i="11" s="1"/>
  <c r="T2728" i="11" l="1"/>
  <c r="U2728" i="11" s="1"/>
  <c r="W2728" i="11"/>
  <c r="X2728" i="11" s="1"/>
  <c r="T2729" i="11" l="1"/>
  <c r="U2729" i="11" s="1"/>
  <c r="W2729" i="11"/>
  <c r="X2729" i="11" s="1"/>
  <c r="W2730" i="11" l="1"/>
  <c r="X2730" i="11" s="1"/>
  <c r="T2730" i="11"/>
  <c r="U2730" i="11" s="1"/>
  <c r="T2731" i="11" l="1"/>
  <c r="U2731" i="11" s="1"/>
  <c r="W2731" i="11"/>
  <c r="X2731" i="11" s="1"/>
  <c r="W2732" i="11" l="1"/>
  <c r="X2732" i="11" s="1"/>
  <c r="T2732" i="11"/>
  <c r="U2732" i="11" s="1"/>
  <c r="T2733" i="11" l="1"/>
  <c r="U2733" i="11" s="1"/>
  <c r="W2733" i="11"/>
  <c r="X2733" i="11" s="1"/>
  <c r="W2734" i="11" l="1"/>
  <c r="X2734" i="11" s="1"/>
  <c r="T2734" i="11"/>
  <c r="U2734" i="11" s="1"/>
  <c r="W2735" i="11" l="1"/>
  <c r="X2735" i="11" s="1"/>
  <c r="T2735" i="11"/>
  <c r="U2735" i="11" s="1"/>
  <c r="T2736" i="11" l="1"/>
  <c r="U2736" i="11" s="1"/>
  <c r="W2736" i="11"/>
  <c r="X2736" i="11" s="1"/>
  <c r="W2737" i="11" l="1"/>
  <c r="X2737" i="11" s="1"/>
  <c r="T2737" i="11"/>
  <c r="U2737" i="11" s="1"/>
  <c r="T2738" i="11" l="1"/>
  <c r="U2738" i="11" s="1"/>
  <c r="W2738" i="11"/>
  <c r="X2738" i="11" s="1"/>
  <c r="W2739" i="11" l="1"/>
  <c r="X2739" i="11" s="1"/>
  <c r="T2739" i="11"/>
  <c r="U2739" i="11" s="1"/>
  <c r="T2740" i="11" l="1"/>
  <c r="U2740" i="11" s="1"/>
  <c r="W2740" i="11"/>
  <c r="X2740" i="11" s="1"/>
  <c r="W2741" i="11" l="1"/>
  <c r="X2741" i="11" s="1"/>
  <c r="T2741" i="11"/>
  <c r="U2741" i="11" s="1"/>
  <c r="T2742" i="11" l="1"/>
  <c r="U2742" i="11" s="1"/>
  <c r="W2742" i="11"/>
  <c r="X2742" i="11" s="1"/>
  <c r="W2743" i="11" l="1"/>
  <c r="X2743" i="11" s="1"/>
  <c r="T2743" i="11"/>
  <c r="U2743" i="11" s="1"/>
  <c r="T2744" i="11" l="1"/>
  <c r="U2744" i="11" s="1"/>
  <c r="W2744" i="11"/>
  <c r="X2744" i="11" s="1"/>
  <c r="W2745" i="11" l="1"/>
  <c r="X2745" i="11" s="1"/>
  <c r="T2745" i="11"/>
  <c r="U2745" i="11" s="1"/>
  <c r="T2746" i="11" l="1"/>
  <c r="U2746" i="11" s="1"/>
  <c r="W2746" i="11"/>
  <c r="X2746" i="11" s="1"/>
  <c r="W2747" i="11" l="1"/>
  <c r="X2747" i="11" s="1"/>
  <c r="T2747" i="11"/>
  <c r="U2747" i="11" s="1"/>
  <c r="T2748" i="11" l="1"/>
  <c r="U2748" i="11" s="1"/>
  <c r="W2748" i="11"/>
  <c r="X2748" i="11" s="1"/>
  <c r="T2749" i="11" l="1"/>
  <c r="U2749" i="11" s="1"/>
  <c r="W2749" i="11"/>
  <c r="X2749" i="11" s="1"/>
  <c r="W2750" i="11" l="1"/>
  <c r="X2750" i="11" s="1"/>
  <c r="T2750" i="11"/>
  <c r="U2750" i="11" s="1"/>
  <c r="T2751" i="11" l="1"/>
  <c r="U2751" i="11" s="1"/>
  <c r="W2751" i="11"/>
  <c r="X2751" i="11" s="1"/>
  <c r="T2752" i="11" l="1"/>
  <c r="U2752" i="11" s="1"/>
  <c r="W2752" i="11"/>
  <c r="X2752" i="11" s="1"/>
  <c r="W2753" i="11" l="1"/>
  <c r="X2753" i="11" s="1"/>
  <c r="T2753" i="11"/>
  <c r="U2753" i="11" s="1"/>
  <c r="T2754" i="11" l="1"/>
  <c r="U2754" i="11" s="1"/>
  <c r="W2754" i="11"/>
  <c r="X2754" i="11" s="1"/>
  <c r="W2755" i="11" l="1"/>
  <c r="X2755" i="11" s="1"/>
  <c r="T2755" i="11"/>
  <c r="U2755" i="11" s="1"/>
  <c r="T2756" i="11" l="1"/>
  <c r="U2756" i="11" s="1"/>
  <c r="W2756" i="11"/>
  <c r="X2756" i="11" s="1"/>
  <c r="W2757" i="11" l="1"/>
  <c r="X2757" i="11" s="1"/>
  <c r="T2757" i="11"/>
  <c r="U2757" i="11" s="1"/>
  <c r="W2758" i="11" l="1"/>
  <c r="X2758" i="11" s="1"/>
  <c r="T2758" i="11"/>
  <c r="U2758" i="11" s="1"/>
  <c r="T2759" i="11" l="1"/>
  <c r="U2759" i="11" s="1"/>
  <c r="W2759" i="11"/>
  <c r="X2759" i="11" s="1"/>
  <c r="T2760" i="11" l="1"/>
  <c r="U2760" i="11" s="1"/>
  <c r="W2760" i="11"/>
  <c r="X2760" i="11" s="1"/>
  <c r="W2761" i="11" l="1"/>
  <c r="X2761" i="11" s="1"/>
  <c r="T2761" i="11"/>
  <c r="U2761" i="11" s="1"/>
  <c r="T2762" i="11" l="1"/>
  <c r="U2762" i="11" s="1"/>
  <c r="W2762" i="11"/>
  <c r="X2762" i="11" s="1"/>
  <c r="W2763" i="11" l="1"/>
  <c r="X2763" i="11" s="1"/>
  <c r="T2763" i="11"/>
  <c r="U2763" i="11" s="1"/>
  <c r="W2764" i="11" l="1"/>
  <c r="X2764" i="11" s="1"/>
  <c r="T2764" i="11"/>
  <c r="U2764" i="11" s="1"/>
  <c r="W2765" i="11" l="1"/>
  <c r="X2765" i="11" s="1"/>
  <c r="T2765" i="11"/>
  <c r="U2765" i="11" s="1"/>
  <c r="T2766" i="11" l="1"/>
  <c r="U2766" i="11" s="1"/>
  <c r="W2766" i="11"/>
  <c r="X2766" i="11" s="1"/>
  <c r="W2767" i="11" l="1"/>
  <c r="X2767" i="11" s="1"/>
  <c r="T2767" i="11"/>
  <c r="U2767" i="11" s="1"/>
  <c r="W2768" i="11" l="1"/>
  <c r="X2768" i="11" s="1"/>
  <c r="T2768" i="11"/>
  <c r="U2768" i="11" s="1"/>
  <c r="T2769" i="11" l="1"/>
  <c r="U2769" i="11" s="1"/>
  <c r="W2769" i="11"/>
  <c r="X2769" i="11" s="1"/>
  <c r="W2770" i="11" l="1"/>
  <c r="X2770" i="11" s="1"/>
  <c r="T2770" i="11"/>
  <c r="U2770" i="11" s="1"/>
  <c r="W2771" i="11" l="1"/>
  <c r="X2771" i="11" s="1"/>
  <c r="T2771" i="11"/>
  <c r="U2771" i="11" s="1"/>
  <c r="W2772" i="11" l="1"/>
  <c r="X2772" i="11" s="1"/>
  <c r="T2772" i="11"/>
  <c r="U2772" i="11" s="1"/>
  <c r="T2773" i="11" l="1"/>
  <c r="U2773" i="11" s="1"/>
  <c r="W2773" i="11"/>
  <c r="X2773" i="11" s="1"/>
  <c r="W2774" i="11" l="1"/>
  <c r="X2774" i="11" s="1"/>
  <c r="T2774" i="11"/>
  <c r="U2774" i="11" s="1"/>
  <c r="T2775" i="11" l="1"/>
  <c r="U2775" i="11" s="1"/>
  <c r="W2775" i="11"/>
  <c r="X2775" i="11" s="1"/>
  <c r="T2776" i="11" l="1"/>
  <c r="U2776" i="11" s="1"/>
  <c r="W2776" i="11"/>
  <c r="X2776" i="11" s="1"/>
  <c r="W2777" i="11" l="1"/>
  <c r="X2777" i="11" s="1"/>
  <c r="T2777" i="11"/>
  <c r="U2777" i="11" s="1"/>
  <c r="T2778" i="11" l="1"/>
  <c r="U2778" i="11" s="1"/>
  <c r="W2778" i="11"/>
  <c r="X2778" i="11" s="1"/>
  <c r="T2779" i="11" l="1"/>
  <c r="U2779" i="11" s="1"/>
  <c r="W2779" i="11"/>
  <c r="X2779" i="11" s="1"/>
  <c r="W2780" i="11" l="1"/>
  <c r="X2780" i="11" s="1"/>
  <c r="T2780" i="11"/>
  <c r="U2780" i="11" s="1"/>
  <c r="W2781" i="11" l="1"/>
  <c r="X2781" i="11" s="1"/>
  <c r="T2781" i="11"/>
  <c r="U2781" i="11" s="1"/>
  <c r="T2782" i="11" l="1"/>
  <c r="U2782" i="11" s="1"/>
  <c r="W2782" i="11"/>
  <c r="X2782" i="11" s="1"/>
  <c r="T2783" i="11" l="1"/>
  <c r="U2783" i="11" s="1"/>
  <c r="W2783" i="11"/>
  <c r="X2783" i="11" s="1"/>
  <c r="W2784" i="11" l="1"/>
  <c r="X2784" i="11" s="1"/>
  <c r="T2784" i="11"/>
  <c r="U2784" i="11" s="1"/>
  <c r="W2785" i="11" l="1"/>
  <c r="X2785" i="11" s="1"/>
  <c r="T2785" i="11"/>
  <c r="U2785" i="11" s="1"/>
  <c r="T2786" i="11" l="1"/>
  <c r="U2786" i="11" s="1"/>
  <c r="W2786" i="11"/>
  <c r="X2786" i="11" s="1"/>
  <c r="T2787" i="11" l="1"/>
  <c r="U2787" i="11" s="1"/>
  <c r="W2787" i="11"/>
  <c r="X2787" i="11" s="1"/>
  <c r="W2788" i="11" l="1"/>
  <c r="X2788" i="11" s="1"/>
  <c r="T2788" i="11"/>
  <c r="U2788" i="11" s="1"/>
  <c r="T2789" i="11" l="1"/>
  <c r="U2789" i="11" s="1"/>
  <c r="W2789" i="11"/>
  <c r="X2789" i="11" s="1"/>
  <c r="W2790" i="11" l="1"/>
  <c r="X2790" i="11" s="1"/>
  <c r="T2790" i="11"/>
  <c r="U2790" i="11" s="1"/>
  <c r="T2791" i="11" l="1"/>
  <c r="U2791" i="11" s="1"/>
  <c r="W2791" i="11"/>
  <c r="X2791" i="11" s="1"/>
  <c r="W2792" i="11" l="1"/>
  <c r="X2792" i="11" s="1"/>
  <c r="T2792" i="11"/>
  <c r="U2792" i="11" s="1"/>
  <c r="T2793" i="11" l="1"/>
  <c r="U2793" i="11" s="1"/>
  <c r="W2793" i="11"/>
  <c r="X2793" i="11" s="1"/>
  <c r="T2794" i="11" l="1"/>
  <c r="U2794" i="11" s="1"/>
  <c r="W2794" i="11"/>
  <c r="X2794" i="11" s="1"/>
  <c r="W2795" i="11" l="1"/>
  <c r="X2795" i="11" s="1"/>
  <c r="T2795" i="11"/>
  <c r="U2795" i="11" s="1"/>
  <c r="T2796" i="11" l="1"/>
  <c r="U2796" i="11" s="1"/>
  <c r="W2796" i="11"/>
  <c r="X2796" i="11" s="1"/>
  <c r="W2797" i="11" l="1"/>
  <c r="X2797" i="11" s="1"/>
  <c r="T2797" i="11"/>
  <c r="U2797" i="11" s="1"/>
  <c r="W2798" i="11" l="1"/>
  <c r="X2798" i="11" s="1"/>
  <c r="T2798" i="11"/>
  <c r="U2798" i="11" s="1"/>
  <c r="W2799" i="11" l="1"/>
  <c r="X2799" i="11" s="1"/>
  <c r="T2799" i="11"/>
  <c r="U2799" i="11" s="1"/>
  <c r="W2800" i="11" l="1"/>
  <c r="X2800" i="11" s="1"/>
  <c r="T2800" i="11"/>
  <c r="U2800" i="11" s="1"/>
  <c r="T2801" i="11" l="1"/>
  <c r="U2801" i="11" s="1"/>
  <c r="W2801" i="11"/>
  <c r="X2801" i="11" s="1"/>
  <c r="W2802" i="11" l="1"/>
  <c r="X2802" i="11" s="1"/>
  <c r="T2802" i="11"/>
  <c r="U2802" i="11" s="1"/>
  <c r="T2803" i="11" l="1"/>
  <c r="U2803" i="11" s="1"/>
  <c r="W2803" i="11"/>
  <c r="X2803" i="11" s="1"/>
  <c r="W2804" i="11" l="1"/>
  <c r="X2804" i="11" s="1"/>
  <c r="T2804" i="11"/>
  <c r="U2804" i="11" s="1"/>
  <c r="T2805" i="11" l="1"/>
  <c r="U2805" i="11" s="1"/>
  <c r="W2805" i="11"/>
  <c r="X2805" i="11" s="1"/>
  <c r="W2806" i="11" l="1"/>
  <c r="X2806" i="11" s="1"/>
  <c r="T2806" i="11"/>
  <c r="U2806" i="11" s="1"/>
  <c r="W2807" i="11" l="1"/>
  <c r="X2807" i="11" s="1"/>
  <c r="T2807" i="11"/>
  <c r="U2807" i="11" s="1"/>
  <c r="T2808" i="11" l="1"/>
  <c r="U2808" i="11" s="1"/>
  <c r="W2808" i="11"/>
  <c r="X2808" i="11" s="1"/>
  <c r="W2809" i="11" l="1"/>
  <c r="X2809" i="11" s="1"/>
  <c r="T2809" i="11"/>
  <c r="U2809" i="11" s="1"/>
  <c r="T2810" i="11" l="1"/>
  <c r="U2810" i="11" s="1"/>
  <c r="W2810" i="11"/>
  <c r="X2810" i="11" s="1"/>
  <c r="T2811" i="11" l="1"/>
  <c r="U2811" i="11" s="1"/>
  <c r="W2811" i="11"/>
  <c r="X2811" i="11" s="1"/>
  <c r="W2812" i="11" l="1"/>
  <c r="X2812" i="11" s="1"/>
  <c r="T2812" i="11"/>
  <c r="U2812" i="11" s="1"/>
  <c r="W2813" i="11" l="1"/>
  <c r="X2813" i="11" s="1"/>
  <c r="T2813" i="11"/>
  <c r="U2813" i="11" s="1"/>
  <c r="T2814" i="11" l="1"/>
  <c r="U2814" i="11" s="1"/>
  <c r="W2814" i="11"/>
  <c r="X2814" i="11" s="1"/>
  <c r="W2815" i="11" l="1"/>
  <c r="X2815" i="11" s="1"/>
  <c r="T2815" i="11"/>
  <c r="U2815" i="11" s="1"/>
  <c r="T2816" i="11" l="1"/>
  <c r="U2816" i="11" s="1"/>
  <c r="W2816" i="11"/>
  <c r="X2816" i="11" s="1"/>
  <c r="T2817" i="11" l="1"/>
  <c r="U2817" i="11" s="1"/>
  <c r="W2817" i="11"/>
  <c r="X2817" i="11" s="1"/>
  <c r="W2818" i="11" l="1"/>
  <c r="X2818" i="11" s="1"/>
  <c r="T2818" i="11"/>
  <c r="U2818" i="11" s="1"/>
  <c r="T2819" i="11" l="1"/>
  <c r="U2819" i="11" s="1"/>
  <c r="W2819" i="11"/>
  <c r="X2819" i="11" s="1"/>
  <c r="W2820" i="11" l="1"/>
  <c r="X2820" i="11" s="1"/>
  <c r="T2820" i="11"/>
  <c r="U2820" i="11" s="1"/>
  <c r="W2821" i="11" l="1"/>
  <c r="X2821" i="11" s="1"/>
  <c r="T2821" i="11"/>
  <c r="U2821" i="11" s="1"/>
  <c r="T2822" i="11" l="1"/>
  <c r="U2822" i="11" s="1"/>
  <c r="W2822" i="11"/>
  <c r="X2822" i="11" s="1"/>
  <c r="W2823" i="11" l="1"/>
  <c r="X2823" i="11" s="1"/>
  <c r="T2823" i="11"/>
  <c r="U2823" i="11" s="1"/>
  <c r="W2824" i="11" l="1"/>
  <c r="X2824" i="11" s="1"/>
  <c r="T2824" i="11"/>
  <c r="U2824" i="11" s="1"/>
  <c r="T2825" i="11" l="1"/>
  <c r="U2825" i="11" s="1"/>
  <c r="W2825" i="11"/>
  <c r="X2825" i="11" s="1"/>
  <c r="W2826" i="11" l="1"/>
  <c r="X2826" i="11" s="1"/>
  <c r="T2826" i="11"/>
  <c r="U2826" i="11" s="1"/>
  <c r="W2827" i="11" l="1"/>
  <c r="X2827" i="11" s="1"/>
  <c r="T2827" i="11"/>
  <c r="U2827" i="11" s="1"/>
  <c r="W2828" i="11" l="1"/>
  <c r="X2828" i="11" s="1"/>
  <c r="T2828" i="11"/>
  <c r="U2828" i="11" s="1"/>
  <c r="W2829" i="11" l="1"/>
  <c r="X2829" i="11" s="1"/>
  <c r="T2829" i="11"/>
  <c r="U2829" i="11" s="1"/>
  <c r="T2830" i="11" l="1"/>
  <c r="U2830" i="11" s="1"/>
  <c r="W2830" i="11"/>
  <c r="X2830" i="11" s="1"/>
  <c r="W2831" i="11" l="1"/>
  <c r="X2831" i="11" s="1"/>
  <c r="T2831" i="11"/>
  <c r="U2831" i="11" s="1"/>
  <c r="T2832" i="11" l="1"/>
  <c r="U2832" i="11" s="1"/>
  <c r="W2832" i="11"/>
  <c r="X2832" i="11" s="1"/>
  <c r="T2833" i="11" l="1"/>
  <c r="U2833" i="11" s="1"/>
  <c r="W2833" i="11"/>
  <c r="X2833" i="11" s="1"/>
  <c r="W2834" i="11" l="1"/>
  <c r="X2834" i="11" s="1"/>
  <c r="T2834" i="11"/>
  <c r="U2834" i="11" s="1"/>
  <c r="W2835" i="11" l="1"/>
  <c r="X2835" i="11" s="1"/>
  <c r="T2835" i="11"/>
  <c r="U2835" i="11" s="1"/>
  <c r="W2836" i="11" l="1"/>
  <c r="X2836" i="11" s="1"/>
  <c r="T2836" i="11"/>
  <c r="U2836" i="11" s="1"/>
  <c r="T2837" i="11" l="1"/>
  <c r="U2837" i="11" s="1"/>
  <c r="W2837" i="11"/>
  <c r="X2837" i="11" s="1"/>
  <c r="T2838" i="11" l="1"/>
  <c r="U2838" i="11" s="1"/>
  <c r="W2838" i="11"/>
  <c r="X2838" i="11" s="1"/>
  <c r="W2839" i="11" l="1"/>
  <c r="X2839" i="11" s="1"/>
  <c r="T2839" i="11"/>
  <c r="U2839" i="11" s="1"/>
  <c r="T2840" i="11" l="1"/>
  <c r="U2840" i="11" s="1"/>
  <c r="W2840" i="11"/>
  <c r="X2840" i="11" s="1"/>
  <c r="T2841" i="11" l="1"/>
  <c r="U2841" i="11" s="1"/>
  <c r="W2841" i="11"/>
  <c r="X2841" i="11" s="1"/>
  <c r="W2842" i="11" l="1"/>
  <c r="X2842" i="11" s="1"/>
  <c r="T2842" i="11"/>
  <c r="U2842" i="11" s="1"/>
  <c r="T2843" i="11" l="1"/>
  <c r="U2843" i="11" s="1"/>
  <c r="W2843" i="11"/>
  <c r="X2843" i="11" s="1"/>
  <c r="W2844" i="11" l="1"/>
  <c r="X2844" i="11" s="1"/>
  <c r="T2844" i="11"/>
  <c r="U2844" i="11" s="1"/>
  <c r="T2845" i="11" l="1"/>
  <c r="U2845" i="11" s="1"/>
  <c r="W2845" i="11"/>
  <c r="X2845" i="11" s="1"/>
  <c r="T2846" i="11" l="1"/>
  <c r="U2846" i="11" s="1"/>
  <c r="W2846" i="11"/>
  <c r="X2846" i="11" s="1"/>
  <c r="W2847" i="11" l="1"/>
  <c r="X2847" i="11" s="1"/>
  <c r="T2847" i="11"/>
  <c r="U2847" i="11" s="1"/>
  <c r="T2848" i="11" l="1"/>
  <c r="U2848" i="11" s="1"/>
  <c r="W2848" i="11"/>
  <c r="X2848" i="11" s="1"/>
  <c r="W2849" i="11" l="1"/>
  <c r="X2849" i="11" s="1"/>
  <c r="T2849" i="11"/>
  <c r="U2849" i="11" s="1"/>
  <c r="T2850" i="11" l="1"/>
  <c r="U2850" i="11" s="1"/>
  <c r="W2850" i="11"/>
  <c r="X2850" i="11" s="1"/>
  <c r="W2851" i="11" l="1"/>
  <c r="X2851" i="11" s="1"/>
  <c r="T2851" i="11"/>
  <c r="U2851" i="11" s="1"/>
  <c r="T2852" i="11" l="1"/>
  <c r="U2852" i="11" s="1"/>
  <c r="W2852" i="11"/>
  <c r="X2852" i="11" s="1"/>
  <c r="W2853" i="11" l="1"/>
  <c r="X2853" i="11" s="1"/>
  <c r="T2853" i="11"/>
  <c r="U2853" i="11" s="1"/>
  <c r="T2854" i="11" l="1"/>
  <c r="U2854" i="11" s="1"/>
  <c r="W2854" i="11"/>
  <c r="X2854" i="11" s="1"/>
  <c r="W2855" i="11" l="1"/>
  <c r="X2855" i="11" s="1"/>
  <c r="T2855" i="11"/>
  <c r="U2855" i="11" s="1"/>
  <c r="T2856" i="11" l="1"/>
  <c r="U2856" i="11" s="1"/>
  <c r="W2856" i="11"/>
  <c r="X2856" i="11" s="1"/>
  <c r="W2857" i="11" l="1"/>
  <c r="X2857" i="11" s="1"/>
  <c r="T2857" i="11"/>
  <c r="U2857" i="11" s="1"/>
  <c r="T2858" i="11" l="1"/>
  <c r="U2858" i="11" s="1"/>
  <c r="W2858" i="11"/>
  <c r="X2858" i="11" s="1"/>
  <c r="W2859" i="11" l="1"/>
  <c r="X2859" i="11" s="1"/>
  <c r="T2859" i="11"/>
  <c r="U2859" i="11" s="1"/>
  <c r="W2860" i="11" l="1"/>
  <c r="X2860" i="11" s="1"/>
  <c r="T2860" i="11"/>
  <c r="U2860" i="11" s="1"/>
  <c r="W2861" i="11" l="1"/>
  <c r="X2861" i="11" s="1"/>
  <c r="T2861" i="11"/>
  <c r="U2861" i="11" s="1"/>
  <c r="W2862" i="11" l="1"/>
  <c r="X2862" i="11" s="1"/>
  <c r="T2862" i="11"/>
  <c r="U2862" i="11" s="1"/>
  <c r="W2863" i="11" l="1"/>
  <c r="X2863" i="11" s="1"/>
  <c r="T2863" i="11"/>
  <c r="U2863" i="11" s="1"/>
  <c r="T2864" i="11" l="1"/>
  <c r="U2864" i="11" s="1"/>
  <c r="W2864" i="11"/>
  <c r="X2864" i="11" s="1"/>
  <c r="T2865" i="11" l="1"/>
  <c r="U2865" i="11" s="1"/>
  <c r="W2865" i="11"/>
  <c r="X2865" i="11" s="1"/>
  <c r="W2866" i="11" l="1"/>
  <c r="X2866" i="11" s="1"/>
  <c r="T2866" i="11"/>
  <c r="U2866" i="11" s="1"/>
  <c r="T2867" i="11" l="1"/>
  <c r="U2867" i="11" s="1"/>
  <c r="W2867" i="11"/>
  <c r="X2867" i="11" s="1"/>
  <c r="W2868" i="11" l="1"/>
  <c r="X2868" i="11" s="1"/>
  <c r="T2868" i="11"/>
  <c r="U2868" i="11" s="1"/>
  <c r="W2869" i="11" l="1"/>
  <c r="X2869" i="11" s="1"/>
  <c r="T2869" i="11"/>
  <c r="U2869" i="11" s="1"/>
  <c r="W2870" i="11" l="1"/>
  <c r="X2870" i="11" s="1"/>
  <c r="T2870" i="11"/>
  <c r="U2870" i="11" s="1"/>
  <c r="T2871" i="11" l="1"/>
  <c r="U2871" i="11" s="1"/>
  <c r="W2871" i="11"/>
  <c r="X2871" i="11" s="1"/>
  <c r="T2872" i="11" l="1"/>
  <c r="U2872" i="11" s="1"/>
  <c r="W2872" i="11"/>
  <c r="X2872" i="11" s="1"/>
  <c r="W2873" i="11" l="1"/>
  <c r="X2873" i="11" s="1"/>
  <c r="T2873" i="11"/>
  <c r="U2873" i="11" s="1"/>
  <c r="T2874" i="11" l="1"/>
  <c r="U2874" i="11" s="1"/>
  <c r="W2874" i="11"/>
  <c r="X2874" i="11" s="1"/>
  <c r="W2875" i="11" l="1"/>
  <c r="X2875" i="11" s="1"/>
  <c r="T2875" i="11"/>
  <c r="U2875" i="11" s="1"/>
  <c r="T2876" i="11" l="1"/>
  <c r="U2876" i="11" s="1"/>
  <c r="W2876" i="11"/>
  <c r="X2876" i="11" s="1"/>
  <c r="T2877" i="11" l="1"/>
  <c r="U2877" i="11" s="1"/>
  <c r="W2877" i="11"/>
  <c r="X2877" i="11" s="1"/>
  <c r="W2878" i="11" l="1"/>
  <c r="X2878" i="11" s="1"/>
  <c r="T2878" i="11"/>
  <c r="U2878" i="11" s="1"/>
  <c r="T2879" i="11" l="1"/>
  <c r="U2879" i="11" s="1"/>
  <c r="W2879" i="11"/>
  <c r="X2879" i="11" s="1"/>
  <c r="W2880" i="11" l="1"/>
  <c r="X2880" i="11" s="1"/>
  <c r="T2880" i="11"/>
  <c r="U2880" i="11" s="1"/>
  <c r="T2881" i="11" l="1"/>
  <c r="U2881" i="11" s="1"/>
  <c r="W2881" i="11"/>
  <c r="X2881" i="11" s="1"/>
  <c r="T2882" i="11" l="1"/>
  <c r="U2882" i="11" s="1"/>
  <c r="W2882" i="11"/>
  <c r="X2882" i="11" s="1"/>
  <c r="W2883" i="11" l="1"/>
  <c r="X2883" i="11" s="1"/>
  <c r="T2883" i="11"/>
  <c r="U2883" i="11" s="1"/>
  <c r="W2884" i="11" l="1"/>
  <c r="X2884" i="11" s="1"/>
  <c r="T2884" i="11"/>
  <c r="U2884" i="11" s="1"/>
  <c r="W2885" i="11" l="1"/>
  <c r="X2885" i="11" s="1"/>
  <c r="T2885" i="11"/>
  <c r="U2885" i="11" s="1"/>
  <c r="W2886" i="11" l="1"/>
  <c r="X2886" i="11" s="1"/>
  <c r="T2886" i="11"/>
  <c r="U2886" i="11" s="1"/>
  <c r="W2887" i="11" l="1"/>
  <c r="X2887" i="11" s="1"/>
  <c r="T2887" i="11"/>
  <c r="U2887" i="11" s="1"/>
  <c r="T2888" i="11" l="1"/>
  <c r="U2888" i="11" s="1"/>
  <c r="W2888" i="11"/>
  <c r="X2888" i="11" s="1"/>
  <c r="W2889" i="11" l="1"/>
  <c r="X2889" i="11" s="1"/>
  <c r="T2889" i="11"/>
  <c r="U2889" i="11" s="1"/>
  <c r="T2890" i="11" l="1"/>
  <c r="U2890" i="11" s="1"/>
  <c r="W2890" i="11"/>
  <c r="X2890" i="11" s="1"/>
  <c r="W2891" i="11" l="1"/>
  <c r="X2891" i="11" s="1"/>
  <c r="T2891" i="11"/>
  <c r="U2891" i="11" s="1"/>
  <c r="W2892" i="11" l="1"/>
  <c r="X2892" i="11" s="1"/>
  <c r="T2892" i="11"/>
  <c r="U2892" i="11" s="1"/>
  <c r="W2893" i="11" l="1"/>
  <c r="X2893" i="11" s="1"/>
  <c r="T2893" i="11"/>
  <c r="U2893" i="11" s="1"/>
  <c r="W2894" i="11" l="1"/>
  <c r="X2894" i="11" s="1"/>
  <c r="T2894" i="11"/>
  <c r="U2894" i="11" s="1"/>
  <c r="T2895" i="11" l="1"/>
  <c r="U2895" i="11" s="1"/>
  <c r="W2895" i="11"/>
  <c r="X2895" i="11" s="1"/>
  <c r="W2896" i="11" l="1"/>
  <c r="X2896" i="11" s="1"/>
  <c r="T2896" i="11"/>
  <c r="U2896" i="11" s="1"/>
  <c r="T2897" i="11" l="1"/>
  <c r="U2897" i="11" s="1"/>
  <c r="W2897" i="11"/>
  <c r="X2897" i="11" s="1"/>
  <c r="W2898" i="11" l="1"/>
  <c r="X2898" i="11" s="1"/>
  <c r="T2898" i="11"/>
  <c r="U2898" i="11" s="1"/>
  <c r="W2899" i="11" l="1"/>
  <c r="X2899" i="11" s="1"/>
  <c r="T2899" i="11"/>
  <c r="U2899" i="11" s="1"/>
  <c r="T2900" i="11" l="1"/>
  <c r="U2900" i="11" s="1"/>
  <c r="W2900" i="11"/>
  <c r="X2900" i="11" s="1"/>
  <c r="W2901" i="11" l="1"/>
  <c r="X2901" i="11" s="1"/>
  <c r="T2901" i="11"/>
  <c r="U2901" i="11" s="1"/>
  <c r="W2902" i="11" l="1"/>
  <c r="X2902" i="11" s="1"/>
  <c r="T2902" i="11"/>
  <c r="U2902" i="11" s="1"/>
  <c r="W2903" i="11" l="1"/>
  <c r="X2903" i="11" s="1"/>
  <c r="T2903" i="11"/>
  <c r="U2903" i="11" s="1"/>
  <c r="T2904" i="11" l="1"/>
  <c r="U2904" i="11" s="1"/>
  <c r="W2904" i="11"/>
  <c r="X2904" i="11" s="1"/>
  <c r="W2905" i="11" l="1"/>
  <c r="X2905" i="11" s="1"/>
  <c r="T2905" i="11"/>
  <c r="U2905" i="11" s="1"/>
  <c r="W2906" i="11" l="1"/>
  <c r="X2906" i="11" s="1"/>
  <c r="T2906" i="11"/>
  <c r="U2906" i="11" s="1"/>
  <c r="T2907" i="11" l="1"/>
  <c r="U2907" i="11" s="1"/>
  <c r="W2907" i="11"/>
  <c r="X2907" i="11" s="1"/>
  <c r="W2908" i="11" l="1"/>
  <c r="X2908" i="11" s="1"/>
  <c r="T2908" i="11"/>
  <c r="U2908" i="11" s="1"/>
  <c r="T2909" i="11" l="1"/>
  <c r="U2909" i="11" s="1"/>
  <c r="W2909" i="11"/>
  <c r="X2909" i="11" s="1"/>
  <c r="W2910" i="11" l="1"/>
  <c r="X2910" i="11" s="1"/>
  <c r="T2910" i="11"/>
  <c r="U2910" i="11" s="1"/>
  <c r="T2911" i="11" l="1"/>
  <c r="U2911" i="11" s="1"/>
  <c r="W2911" i="11"/>
  <c r="X2911" i="11" s="1"/>
  <c r="W2912" i="11" l="1"/>
  <c r="X2912" i="11" s="1"/>
  <c r="T2912" i="11"/>
  <c r="U2912" i="11" s="1"/>
  <c r="T2913" i="11" l="1"/>
  <c r="U2913" i="11" s="1"/>
  <c r="W2913" i="11"/>
  <c r="X2913" i="11" s="1"/>
  <c r="W2914" i="11" l="1"/>
  <c r="X2914" i="11" s="1"/>
  <c r="T2914" i="11"/>
  <c r="U2914" i="11" s="1"/>
  <c r="T2915" i="11" l="1"/>
  <c r="U2915" i="11" s="1"/>
  <c r="W2915" i="11"/>
  <c r="X2915" i="11" s="1"/>
  <c r="W2916" i="11" l="1"/>
  <c r="X2916" i="11" s="1"/>
  <c r="T2916" i="11"/>
  <c r="U2916" i="11" s="1"/>
  <c r="W2917" i="11" l="1"/>
  <c r="X2917" i="11" s="1"/>
  <c r="T2917" i="11"/>
  <c r="U2917" i="11" s="1"/>
  <c r="T2918" i="11" l="1"/>
  <c r="U2918" i="11" s="1"/>
  <c r="W2918" i="11"/>
  <c r="X2918" i="11" s="1"/>
  <c r="W2919" i="11" l="1"/>
  <c r="X2919" i="11" s="1"/>
  <c r="T2919" i="11"/>
  <c r="U2919" i="11" s="1"/>
  <c r="W2920" i="11" l="1"/>
  <c r="X2920" i="11" s="1"/>
  <c r="T2920" i="11"/>
  <c r="U2920" i="11" s="1"/>
  <c r="T2921" i="11" l="1"/>
  <c r="U2921" i="11" s="1"/>
  <c r="W2921" i="11"/>
  <c r="X2921" i="11" s="1"/>
  <c r="W2922" i="11" l="1"/>
  <c r="X2922" i="11" s="1"/>
  <c r="T2922" i="11"/>
  <c r="U2922" i="11" s="1"/>
  <c r="T2923" i="11" l="1"/>
  <c r="U2923" i="11" s="1"/>
  <c r="W2923" i="11"/>
  <c r="X2923" i="11" s="1"/>
  <c r="W2924" i="11" l="1"/>
  <c r="X2924" i="11" s="1"/>
  <c r="T2924" i="11"/>
  <c r="U2924" i="11" s="1"/>
  <c r="T2925" i="11" l="1"/>
  <c r="U2925" i="11" s="1"/>
  <c r="W2925" i="11"/>
  <c r="X2925" i="11" s="1"/>
  <c r="W2926" i="11" l="1"/>
  <c r="X2926" i="11" s="1"/>
  <c r="T2926" i="11"/>
  <c r="U2926" i="11" s="1"/>
  <c r="T2927" i="11" l="1"/>
  <c r="U2927" i="11" s="1"/>
  <c r="W2927" i="11"/>
  <c r="X2927" i="11" s="1"/>
  <c r="W2928" i="11" l="1"/>
  <c r="X2928" i="11" s="1"/>
  <c r="T2928" i="11"/>
  <c r="U2928" i="11" s="1"/>
  <c r="T2929" i="11" l="1"/>
  <c r="U2929" i="11" s="1"/>
  <c r="W2929" i="11"/>
  <c r="X2929" i="11" s="1"/>
  <c r="T2930" i="11" l="1"/>
  <c r="U2930" i="11" s="1"/>
  <c r="W2930" i="11"/>
  <c r="X2930" i="11" s="1"/>
  <c r="W2931" i="11" l="1"/>
  <c r="X2931" i="11" s="1"/>
  <c r="T2931" i="11"/>
  <c r="U2931" i="11" s="1"/>
  <c r="T2932" i="11" l="1"/>
  <c r="U2932" i="11" s="1"/>
  <c r="W2932" i="11"/>
  <c r="X2932" i="11" s="1"/>
  <c r="W2933" i="11" l="1"/>
  <c r="X2933" i="11" s="1"/>
  <c r="T2933" i="11"/>
  <c r="U2933" i="11" s="1"/>
  <c r="T2934" i="11" l="1"/>
  <c r="U2934" i="11" s="1"/>
  <c r="W2934" i="11"/>
  <c r="X2934" i="11" s="1"/>
  <c r="W2935" i="11" l="1"/>
  <c r="X2935" i="11" s="1"/>
  <c r="T2935" i="11"/>
  <c r="U2935" i="11" s="1"/>
  <c r="T2936" i="11" l="1"/>
  <c r="U2936" i="11" s="1"/>
  <c r="W2936" i="11"/>
  <c r="X2936" i="11" s="1"/>
  <c r="W2937" i="11" l="1"/>
  <c r="X2937" i="11" s="1"/>
  <c r="T2937" i="11"/>
  <c r="U2937" i="11" s="1"/>
  <c r="W2938" i="11" l="1"/>
  <c r="X2938" i="11" s="1"/>
  <c r="T2938" i="11"/>
  <c r="U2938" i="11" s="1"/>
  <c r="W2939" i="11" l="1"/>
  <c r="X2939" i="11" s="1"/>
  <c r="T2939" i="11"/>
  <c r="U2939" i="11" s="1"/>
  <c r="T2940" i="11" l="1"/>
  <c r="U2940" i="11" s="1"/>
  <c r="W2940" i="11"/>
  <c r="X2940" i="11" s="1"/>
  <c r="W2941" i="11" l="1"/>
  <c r="X2941" i="11" s="1"/>
  <c r="T2941" i="11"/>
  <c r="U2941" i="11" s="1"/>
  <c r="T2942" i="11" l="1"/>
  <c r="U2942" i="11" s="1"/>
  <c r="W2942" i="11"/>
  <c r="X2942" i="11" s="1"/>
  <c r="W2943" i="11" l="1"/>
  <c r="X2943" i="11" s="1"/>
  <c r="T2943" i="11"/>
  <c r="U2943" i="11" s="1"/>
  <c r="W2944" i="11" l="1"/>
  <c r="X2944" i="11" s="1"/>
  <c r="T2944" i="11"/>
  <c r="U2944" i="11" s="1"/>
  <c r="T2945" i="11" l="1"/>
  <c r="U2945" i="11" s="1"/>
  <c r="W2945" i="11"/>
  <c r="X2945" i="11" s="1"/>
  <c r="W2946" i="11" l="1"/>
  <c r="X2946" i="11" s="1"/>
  <c r="T2946" i="11"/>
  <c r="U2946" i="11" s="1"/>
  <c r="T2947" i="11" l="1"/>
  <c r="U2947" i="11" s="1"/>
  <c r="W2947" i="11"/>
  <c r="X2947" i="11" s="1"/>
  <c r="W2948" i="11" l="1"/>
  <c r="X2948" i="11" s="1"/>
  <c r="T2948" i="11"/>
  <c r="U2948" i="11" s="1"/>
  <c r="W2949" i="11" l="1"/>
  <c r="X2949" i="11" s="1"/>
  <c r="T2949" i="11"/>
  <c r="U2949" i="11" s="1"/>
  <c r="W2950" i="11" l="1"/>
  <c r="X2950" i="11" s="1"/>
  <c r="T2950" i="11"/>
  <c r="U2950" i="11" s="1"/>
  <c r="T2951" i="11" l="1"/>
  <c r="U2951" i="11" s="1"/>
  <c r="W2951" i="11"/>
  <c r="X2951" i="11" s="1"/>
  <c r="W2952" i="11" l="1"/>
  <c r="X2952" i="11" s="1"/>
  <c r="T2952" i="11"/>
  <c r="U2952" i="11" s="1"/>
  <c r="T2953" i="11" l="1"/>
  <c r="U2953" i="11" s="1"/>
  <c r="W2953" i="11"/>
  <c r="X2953" i="11" s="1"/>
  <c r="T2954" i="11" l="1"/>
  <c r="U2954" i="11" s="1"/>
  <c r="W2954" i="11"/>
  <c r="X2954" i="11" s="1"/>
  <c r="W2955" i="11" l="1"/>
  <c r="X2955" i="11" s="1"/>
  <c r="T2955" i="11"/>
  <c r="U2955" i="11" s="1"/>
  <c r="T2956" i="11" l="1"/>
  <c r="U2956" i="11" s="1"/>
  <c r="W2956" i="11"/>
  <c r="X2956" i="11" s="1"/>
  <c r="W2957" i="11" l="1"/>
  <c r="X2957" i="11" s="1"/>
  <c r="T2957" i="11"/>
  <c r="U2957" i="11" s="1"/>
  <c r="T2958" i="11" l="1"/>
  <c r="U2958" i="11" s="1"/>
  <c r="W2958" i="11"/>
  <c r="X2958" i="11" s="1"/>
  <c r="W2959" i="11" l="1"/>
  <c r="X2959" i="11" s="1"/>
  <c r="T2959" i="11"/>
  <c r="U2959" i="11" s="1"/>
  <c r="T2960" i="11" l="1"/>
  <c r="U2960" i="11" s="1"/>
  <c r="W2960" i="11"/>
  <c r="X2960" i="11" s="1"/>
  <c r="W2961" i="11" l="1"/>
  <c r="X2961" i="11" s="1"/>
  <c r="T2961" i="11"/>
  <c r="U2961" i="11" s="1"/>
  <c r="W2962" i="11" l="1"/>
  <c r="X2962" i="11" s="1"/>
  <c r="T2962" i="11"/>
  <c r="U2962" i="11" s="1"/>
  <c r="W2963" i="11" l="1"/>
  <c r="X2963" i="11" s="1"/>
  <c r="T2963" i="11"/>
  <c r="U2963" i="11" s="1"/>
  <c r="T2964" i="11" l="1"/>
  <c r="U2964" i="11" s="1"/>
  <c r="W2964" i="11"/>
  <c r="X2964" i="11" s="1"/>
  <c r="T2965" i="11" l="1"/>
  <c r="U2965" i="11" s="1"/>
  <c r="W2965" i="11"/>
  <c r="X2965" i="11" s="1"/>
  <c r="W2966" i="11" l="1"/>
  <c r="X2966" i="11" s="1"/>
  <c r="T2966" i="11"/>
  <c r="U2966" i="11" s="1"/>
  <c r="T2967" i="11" l="1"/>
  <c r="U2967" i="11" s="1"/>
  <c r="W2967" i="11"/>
  <c r="X2967" i="11" s="1"/>
  <c r="W2968" i="11" l="1"/>
  <c r="X2968" i="11" s="1"/>
  <c r="T2968" i="11"/>
  <c r="U2968" i="11" s="1"/>
  <c r="W2969" i="11" l="1"/>
  <c r="X2969" i="11" s="1"/>
  <c r="T2969" i="11"/>
  <c r="U2969" i="11" s="1"/>
  <c r="W2970" i="11" l="1"/>
  <c r="X2970" i="11" s="1"/>
  <c r="T2970" i="11"/>
  <c r="U2970" i="11" s="1"/>
  <c r="T2971" i="11" l="1"/>
  <c r="U2971" i="11" s="1"/>
  <c r="W2971" i="11"/>
  <c r="X2971" i="11" s="1"/>
  <c r="W2972" i="11" l="1"/>
  <c r="X2972" i="11" s="1"/>
  <c r="T2972" i="11"/>
  <c r="U2972" i="11" s="1"/>
  <c r="W2973" i="11" l="1"/>
  <c r="X2973" i="11" s="1"/>
  <c r="T2973" i="11"/>
  <c r="U2973" i="11" s="1"/>
  <c r="T2974" i="11" l="1"/>
  <c r="U2974" i="11" s="1"/>
  <c r="W2974" i="11"/>
  <c r="X2974" i="11" s="1"/>
  <c r="T2975" i="11" l="1"/>
  <c r="U2975" i="11" s="1"/>
  <c r="W2975" i="11"/>
  <c r="X2975" i="11" s="1"/>
  <c r="W2976" i="11" l="1"/>
  <c r="X2976" i="11" s="1"/>
  <c r="T2976" i="11"/>
  <c r="U2976" i="11" s="1"/>
  <c r="T2977" i="11" l="1"/>
  <c r="U2977" i="11" s="1"/>
  <c r="W2977" i="11"/>
  <c r="X2977" i="11" s="1"/>
  <c r="W2978" i="11" l="1"/>
  <c r="X2978" i="11" s="1"/>
  <c r="T2978" i="11"/>
  <c r="U2978" i="11" s="1"/>
  <c r="T2979" i="11" l="1"/>
  <c r="U2979" i="11" s="1"/>
  <c r="W2979" i="11"/>
  <c r="X2979" i="11" s="1"/>
  <c r="W2980" i="11" l="1"/>
  <c r="X2980" i="11" s="1"/>
  <c r="T2980" i="11"/>
  <c r="U2980" i="11" s="1"/>
  <c r="T2981" i="11" l="1"/>
  <c r="U2981" i="11" s="1"/>
  <c r="W2981" i="11"/>
  <c r="X2981" i="11" s="1"/>
  <c r="W2982" i="11" l="1"/>
  <c r="X2982" i="11" s="1"/>
  <c r="T2982" i="11"/>
  <c r="U2982" i="11" s="1"/>
  <c r="W2983" i="11" l="1"/>
  <c r="X2983" i="11" s="1"/>
  <c r="T2983" i="11"/>
  <c r="U2983" i="11" s="1"/>
  <c r="T2984" i="11" l="1"/>
  <c r="U2984" i="11" s="1"/>
  <c r="W2984" i="11"/>
  <c r="X2984" i="11" s="1"/>
  <c r="W2985" i="11" l="1"/>
  <c r="X2985" i="11" s="1"/>
  <c r="T2985" i="11"/>
  <c r="U2985" i="11" s="1"/>
  <c r="T2986" i="11" l="1"/>
  <c r="U2986" i="11" s="1"/>
  <c r="W2986" i="11"/>
  <c r="X2986" i="11" s="1"/>
  <c r="W2987" i="11" l="1"/>
  <c r="X2987" i="11" s="1"/>
  <c r="T2987" i="11"/>
  <c r="U2987" i="11" s="1"/>
  <c r="T2988" i="11" l="1"/>
  <c r="U2988" i="11" s="1"/>
  <c r="W2988" i="11"/>
  <c r="X2988" i="11" s="1"/>
  <c r="W2989" i="11" l="1"/>
  <c r="X2989" i="11" s="1"/>
  <c r="T2989" i="11"/>
  <c r="U2989" i="11" s="1"/>
  <c r="T2990" i="11" l="1"/>
  <c r="U2990" i="11" s="1"/>
  <c r="W2990" i="11"/>
  <c r="X2990" i="11" s="1"/>
  <c r="T2991" i="11" l="1"/>
  <c r="U2991" i="11" s="1"/>
  <c r="W2991" i="11"/>
  <c r="X2991" i="11" s="1"/>
  <c r="W2992" i="11" l="1"/>
  <c r="X2992" i="11" s="1"/>
  <c r="T2992" i="11"/>
  <c r="U2992" i="11" s="1"/>
  <c r="T2993" i="11" l="1"/>
  <c r="U2993" i="11" s="1"/>
  <c r="W2993" i="11"/>
  <c r="X2993" i="11" s="1"/>
  <c r="W2994" i="11" l="1"/>
  <c r="X2994" i="11" s="1"/>
  <c r="T2994" i="11"/>
  <c r="U2994" i="11" s="1"/>
  <c r="W2995" i="11" l="1"/>
  <c r="X2995" i="11" s="1"/>
  <c r="T2995" i="11"/>
  <c r="U2995" i="11" s="1"/>
  <c r="T2996" i="11" l="1"/>
  <c r="U2996" i="11" s="1"/>
  <c r="W2996" i="11"/>
  <c r="X2996" i="11" s="1"/>
  <c r="W2997" i="11" l="1"/>
  <c r="X2997" i="11" s="1"/>
  <c r="T2997" i="11"/>
  <c r="U2997" i="11" s="1"/>
  <c r="T2998" i="11" l="1"/>
  <c r="U2998" i="11" s="1"/>
  <c r="W2998" i="11"/>
  <c r="X2998" i="11" s="1"/>
  <c r="W2999" i="11" l="1"/>
  <c r="X2999" i="11" s="1"/>
  <c r="T2999" i="11"/>
  <c r="U2999" i="11" s="1"/>
  <c r="T3000" i="11" l="1"/>
  <c r="U3000" i="11" s="1"/>
  <c r="W3000" i="11"/>
  <c r="X3000" i="11" s="1"/>
  <c r="W3001" i="11" l="1"/>
  <c r="X3001" i="11" s="1"/>
  <c r="T3001" i="11"/>
  <c r="U3001" i="11" s="1"/>
  <c r="W3002" i="11" l="1"/>
  <c r="X3002" i="11" s="1"/>
  <c r="T3002" i="11"/>
  <c r="U3002" i="11" s="1"/>
  <c r="W3003" i="11" l="1"/>
  <c r="X3003" i="11" s="1"/>
  <c r="T3003" i="11"/>
  <c r="U3003" i="11" s="1"/>
  <c r="T3004" i="11" l="1"/>
  <c r="U3004" i="11" s="1"/>
  <c r="W3004" i="11"/>
  <c r="X3004" i="11" s="1"/>
  <c r="W3005" i="11" l="1"/>
  <c r="X3005" i="11" s="1"/>
  <c r="T3005" i="11"/>
  <c r="U3005" i="11" s="1"/>
  <c r="T3006" i="11" l="1"/>
  <c r="U3006" i="11" s="1"/>
  <c r="W3006" i="11"/>
  <c r="X3006" i="11" s="1"/>
  <c r="W3007" i="11" l="1"/>
  <c r="X3007" i="11" s="1"/>
  <c r="T3007" i="11"/>
  <c r="U3007" i="11" s="1"/>
  <c r="W3008" i="11" l="1"/>
  <c r="X3008" i="11" s="1"/>
  <c r="T3008" i="11"/>
  <c r="U3008" i="11" s="1"/>
  <c r="T3009" i="11" l="1"/>
  <c r="U3009" i="11" s="1"/>
  <c r="W3009" i="11"/>
  <c r="X3009" i="11" s="1"/>
  <c r="W3010" i="11" l="1"/>
  <c r="X3010" i="11" s="1"/>
  <c r="T3010" i="11"/>
  <c r="U3010" i="11" s="1"/>
  <c r="T3011" i="11" l="1"/>
  <c r="U3011" i="11" s="1"/>
  <c r="W3011" i="11"/>
  <c r="X3011" i="11" s="1"/>
  <c r="W3012" i="11" l="1"/>
  <c r="X3012" i="11" s="1"/>
  <c r="T3012" i="11"/>
  <c r="U3012" i="11" s="1"/>
  <c r="W3013" i="11" l="1"/>
  <c r="X3013" i="11" s="1"/>
  <c r="T3013" i="11"/>
  <c r="U3013" i="11" s="1"/>
  <c r="T3014" i="11" l="1"/>
  <c r="U3014" i="11" s="1"/>
  <c r="W3014" i="11"/>
  <c r="X3014" i="11" s="1"/>
  <c r="W3015" i="11" l="1"/>
  <c r="X3015" i="11" s="1"/>
  <c r="T3015" i="11"/>
  <c r="U3015" i="11" s="1"/>
  <c r="W3016" i="11" l="1"/>
  <c r="X3016" i="11" s="1"/>
  <c r="T3016" i="11"/>
  <c r="U3016" i="11" s="1"/>
  <c r="T3017" i="11" l="1"/>
  <c r="U3017" i="11" s="1"/>
  <c r="W3017" i="11"/>
  <c r="X3017" i="11" s="1"/>
  <c r="W3018" i="11" l="1"/>
  <c r="X3018" i="11" s="1"/>
  <c r="T3018" i="11"/>
  <c r="U3018" i="11" s="1"/>
  <c r="W3019" i="11" l="1"/>
  <c r="X3019" i="11" s="1"/>
  <c r="T3019" i="11"/>
  <c r="U3019" i="11" s="1"/>
  <c r="T3020" i="11" l="1"/>
  <c r="U3020" i="11" s="1"/>
  <c r="W3020" i="11"/>
  <c r="X3020" i="11" s="1"/>
  <c r="W3021" i="11" l="1"/>
  <c r="X3021" i="11" s="1"/>
  <c r="T3021" i="11"/>
  <c r="U3021" i="11" s="1"/>
  <c r="T3022" i="11" l="1"/>
  <c r="U3022" i="11" s="1"/>
  <c r="W3022" i="11"/>
  <c r="X3022" i="11" s="1"/>
  <c r="W3023" i="11" l="1"/>
  <c r="X3023" i="11" s="1"/>
  <c r="T3023" i="11"/>
  <c r="U3023" i="11" s="1"/>
  <c r="T3024" i="11" l="1"/>
  <c r="U3024" i="11" s="1"/>
  <c r="W3024" i="11"/>
  <c r="X3024" i="11" s="1"/>
  <c r="W3025" i="11" l="1"/>
  <c r="X3025" i="11" s="1"/>
  <c r="T3025" i="11"/>
  <c r="U3025" i="11" s="1"/>
  <c r="T3026" i="11" l="1"/>
  <c r="U3026" i="11" s="1"/>
  <c r="W3026" i="11"/>
  <c r="X3026" i="11" s="1"/>
  <c r="W3027" i="11" l="1"/>
  <c r="X3027" i="11" s="1"/>
  <c r="T3027" i="11"/>
  <c r="U3027" i="11" s="1"/>
  <c r="T3028" i="11" l="1"/>
  <c r="U3028" i="11" s="1"/>
  <c r="W3028" i="11"/>
  <c r="X3028" i="11" s="1"/>
  <c r="T3029" i="11" l="1"/>
  <c r="U3029" i="11" s="1"/>
  <c r="W3029" i="11"/>
  <c r="X3029" i="11" s="1"/>
  <c r="W3030" i="11" l="1"/>
  <c r="X3030" i="11" s="1"/>
  <c r="T3030" i="11"/>
  <c r="U3030" i="11" s="1"/>
  <c r="T3031" i="11" l="1"/>
  <c r="U3031" i="11" s="1"/>
  <c r="W3031" i="11"/>
  <c r="X3031" i="11" s="1"/>
  <c r="W3032" i="11" l="1"/>
  <c r="X3032" i="11" s="1"/>
  <c r="T3032" i="11"/>
  <c r="U3032" i="11" s="1"/>
  <c r="T3033" i="11" l="1"/>
  <c r="U3033" i="11" s="1"/>
  <c r="W3033" i="11"/>
  <c r="X3033" i="11" s="1"/>
  <c r="W3034" i="11" l="1"/>
  <c r="X3034" i="11" s="1"/>
  <c r="T3034" i="11"/>
  <c r="U3034" i="11" s="1"/>
  <c r="T3035" i="11" l="1"/>
  <c r="U3035" i="11" s="1"/>
  <c r="W3035" i="11"/>
  <c r="X3035" i="11" s="1"/>
  <c r="W3036" i="11" l="1"/>
  <c r="X3036" i="11" s="1"/>
  <c r="T3036" i="11"/>
  <c r="U3036" i="11" s="1"/>
  <c r="T3037" i="11" l="1"/>
  <c r="U3037" i="11" s="1"/>
  <c r="W3037" i="11"/>
  <c r="X3037" i="11" s="1"/>
  <c r="W3038" i="11" l="1"/>
  <c r="X3038" i="11" s="1"/>
  <c r="T3038" i="11"/>
  <c r="U3038" i="11" s="1"/>
  <c r="T3039" i="11" l="1"/>
  <c r="U3039" i="11" s="1"/>
  <c r="W3039" i="11"/>
  <c r="X3039" i="11" s="1"/>
  <c r="W3040" i="11" l="1"/>
  <c r="X3040" i="11" s="1"/>
  <c r="T3040" i="11"/>
  <c r="U3040" i="11" s="1"/>
  <c r="T3041" i="11" l="1"/>
  <c r="U3041" i="11" s="1"/>
  <c r="W3041" i="11"/>
  <c r="X3041" i="11" s="1"/>
  <c r="W3042" i="11" l="1"/>
  <c r="X3042" i="11" s="1"/>
  <c r="T3042" i="11"/>
  <c r="U3042" i="11" s="1"/>
  <c r="W3043" i="11" l="1"/>
  <c r="X3043" i="11" s="1"/>
  <c r="T3043" i="11"/>
  <c r="U3043" i="11" s="1"/>
  <c r="W3044" i="11" l="1"/>
  <c r="X3044" i="11" s="1"/>
  <c r="T3044" i="11"/>
  <c r="U3044" i="11" s="1"/>
  <c r="T3045" i="11" l="1"/>
  <c r="U3045" i="11" s="1"/>
  <c r="W3045" i="11"/>
  <c r="X3045" i="11" s="1"/>
  <c r="W3046" i="11" l="1"/>
  <c r="X3046" i="11" s="1"/>
  <c r="T3046" i="11"/>
  <c r="U3046" i="11" s="1"/>
  <c r="W3047" i="11" l="1"/>
  <c r="X3047" i="11" s="1"/>
  <c r="T3047" i="11"/>
  <c r="U3047" i="11" s="1"/>
  <c r="T3048" i="11" l="1"/>
  <c r="U3048" i="11" s="1"/>
  <c r="W3048" i="11"/>
  <c r="X3048" i="11" s="1"/>
  <c r="W3049" i="11" l="1"/>
  <c r="X3049" i="11" s="1"/>
  <c r="T3049" i="11"/>
  <c r="U3049" i="11" s="1"/>
  <c r="T3050" i="11" l="1"/>
  <c r="U3050" i="11" s="1"/>
  <c r="W3050" i="11"/>
  <c r="X3050" i="11" s="1"/>
  <c r="W3051" i="11" l="1"/>
  <c r="X3051" i="11" s="1"/>
  <c r="T3051" i="11"/>
  <c r="U3051" i="11" s="1"/>
  <c r="W3052" i="11" l="1"/>
  <c r="X3052" i="11" s="1"/>
  <c r="T3052" i="11"/>
  <c r="U3052" i="11" s="1"/>
  <c r="T3053" i="11" l="1"/>
  <c r="U3053" i="11" s="1"/>
  <c r="W3053" i="11"/>
  <c r="X3053" i="11" s="1"/>
  <c r="T3054" i="11" l="1"/>
  <c r="U3054" i="11" s="1"/>
  <c r="W3054" i="11"/>
  <c r="X3054" i="11" s="1"/>
  <c r="W3055" i="11" l="1"/>
  <c r="X3055" i="11" s="1"/>
  <c r="T3055" i="11"/>
  <c r="U3055" i="11" s="1"/>
  <c r="T3056" i="11" l="1"/>
  <c r="U3056" i="11" s="1"/>
  <c r="W3056" i="11"/>
  <c r="X3056" i="11" s="1"/>
  <c r="W3057" i="11" l="1"/>
  <c r="X3057" i="11" s="1"/>
  <c r="T3057" i="11"/>
  <c r="U3057" i="11" s="1"/>
  <c r="W3058" i="11" l="1"/>
  <c r="X3058" i="11" s="1"/>
  <c r="T3058" i="11"/>
  <c r="U3058" i="11" s="1"/>
  <c r="T3059" i="11" l="1"/>
  <c r="U3059" i="11" s="1"/>
  <c r="W3059" i="11"/>
  <c r="X3059" i="11" s="1"/>
  <c r="W3060" i="11" l="1"/>
  <c r="X3060" i="11" s="1"/>
  <c r="T3060" i="11"/>
  <c r="U3060" i="11" s="1"/>
  <c r="W3061" i="11" l="1"/>
  <c r="X3061" i="11" s="1"/>
  <c r="T3061" i="11"/>
  <c r="U3061" i="11" s="1"/>
  <c r="T3062" i="11" l="1"/>
  <c r="U3062" i="11" s="1"/>
  <c r="W3062" i="11"/>
  <c r="X3062" i="11" s="1"/>
  <c r="W3063" i="11" l="1"/>
  <c r="X3063" i="11" s="1"/>
  <c r="T3063" i="11"/>
  <c r="U3063" i="11" s="1"/>
  <c r="T3064" i="11" l="1"/>
  <c r="U3064" i="11" s="1"/>
  <c r="W3064" i="11"/>
  <c r="X3064" i="11" s="1"/>
  <c r="W3065" i="11" l="1"/>
  <c r="X3065" i="11" s="1"/>
  <c r="T3065" i="11"/>
  <c r="U3065" i="11" s="1"/>
  <c r="T3066" i="11" l="1"/>
  <c r="U3066" i="11" s="1"/>
  <c r="W3066" i="11"/>
  <c r="X3066" i="11" s="1"/>
  <c r="T3067" i="11" l="1"/>
  <c r="U3067" i="11" s="1"/>
  <c r="W3067" i="11"/>
  <c r="X3067" i="11" s="1"/>
  <c r="W3068" i="11" l="1"/>
  <c r="X3068" i="11" s="1"/>
  <c r="T3068" i="11"/>
  <c r="U3068" i="11" s="1"/>
  <c r="W3069" i="11" l="1"/>
  <c r="X3069" i="11" s="1"/>
  <c r="T3069" i="11"/>
  <c r="U3069" i="11" s="1"/>
  <c r="T3070" i="11" l="1"/>
  <c r="U3070" i="11" s="1"/>
  <c r="W3070" i="11"/>
  <c r="X3070" i="11" s="1"/>
  <c r="W3071" i="11" l="1"/>
  <c r="X3071" i="11" s="1"/>
  <c r="T3071" i="11"/>
  <c r="U3071" i="11" s="1"/>
  <c r="T3072" i="11" l="1"/>
  <c r="U3072" i="11" s="1"/>
  <c r="W3072" i="11"/>
  <c r="X3072" i="11" s="1"/>
  <c r="W3073" i="11" l="1"/>
  <c r="X3073" i="11" s="1"/>
  <c r="T3073" i="11"/>
  <c r="U3073" i="11" s="1"/>
  <c r="T3074" i="11" l="1"/>
  <c r="U3074" i="11" s="1"/>
  <c r="W3074" i="11"/>
  <c r="X3074" i="11" s="1"/>
  <c r="W3075" i="11" l="1"/>
  <c r="X3075" i="11" s="1"/>
  <c r="T3075" i="11"/>
  <c r="U3075" i="11" s="1"/>
  <c r="T3076" i="11" l="1"/>
  <c r="U3076" i="11" s="1"/>
  <c r="W3076" i="11"/>
  <c r="X3076" i="11" s="1"/>
  <c r="W3077" i="11" l="1"/>
  <c r="X3077" i="11" s="1"/>
  <c r="T3077" i="11"/>
  <c r="U3077" i="11" s="1"/>
  <c r="W3078" i="11" l="1"/>
  <c r="X3078" i="11" s="1"/>
  <c r="T3078" i="11"/>
  <c r="U3078" i="11" s="1"/>
  <c r="T3079" i="11" l="1"/>
  <c r="U3079" i="11" s="1"/>
  <c r="W3079" i="11"/>
  <c r="X3079" i="11" s="1"/>
  <c r="T3080" i="11" l="1"/>
  <c r="U3080" i="11" s="1"/>
  <c r="W3080" i="11"/>
  <c r="X3080" i="11" s="1"/>
  <c r="T3081" i="11" l="1"/>
  <c r="U3081" i="11" s="1"/>
  <c r="W3081" i="11"/>
  <c r="X3081" i="11" s="1"/>
  <c r="W3082" i="11" l="1"/>
  <c r="X3082" i="11" s="1"/>
  <c r="T3082" i="11"/>
  <c r="U3082" i="11" s="1"/>
  <c r="W3083" i="11" l="1"/>
  <c r="X3083" i="11" s="1"/>
  <c r="T3083" i="11"/>
  <c r="U3083" i="11" s="1"/>
  <c r="T3084" i="11" l="1"/>
  <c r="U3084" i="11" s="1"/>
  <c r="W3084" i="11"/>
  <c r="X3084" i="11" s="1"/>
  <c r="T3085" i="11" l="1"/>
  <c r="U3085" i="11" s="1"/>
  <c r="W3085" i="11"/>
  <c r="X3085" i="11" s="1"/>
  <c r="W3086" i="11" l="1"/>
  <c r="X3086" i="11" s="1"/>
  <c r="T3086" i="11"/>
  <c r="U3086" i="11" s="1"/>
  <c r="T3087" i="11" l="1"/>
  <c r="U3087" i="11" s="1"/>
  <c r="W3087" i="11"/>
  <c r="X3087" i="11" s="1"/>
  <c r="W3088" i="11" l="1"/>
  <c r="X3088" i="11" s="1"/>
  <c r="T3088" i="11"/>
  <c r="U3088" i="11" s="1"/>
  <c r="T3089" i="11" l="1"/>
  <c r="U3089" i="11" s="1"/>
  <c r="W3089" i="11"/>
  <c r="X3089" i="11" s="1"/>
  <c r="W3090" i="11" l="1"/>
  <c r="X3090" i="11" s="1"/>
  <c r="T3090" i="11"/>
  <c r="U3090" i="11" s="1"/>
  <c r="W3091" i="11" l="1"/>
  <c r="X3091" i="11" s="1"/>
  <c r="T3091" i="11"/>
  <c r="U3091" i="11" s="1"/>
  <c r="W3092" i="11" l="1"/>
  <c r="X3092" i="11" s="1"/>
  <c r="T3092" i="11"/>
  <c r="U3092" i="11" s="1"/>
  <c r="W3093" i="11" l="1"/>
  <c r="X3093" i="11" s="1"/>
  <c r="T3093" i="11"/>
  <c r="U3093" i="11" s="1"/>
  <c r="T3094" i="11" l="1"/>
  <c r="U3094" i="11" s="1"/>
  <c r="W3094" i="11"/>
  <c r="X3094" i="11" s="1"/>
  <c r="W3095" i="11" l="1"/>
  <c r="X3095" i="11" s="1"/>
  <c r="T3095" i="11"/>
  <c r="U3095" i="11" s="1"/>
  <c r="T3096" i="11" l="1"/>
  <c r="U3096" i="11" s="1"/>
  <c r="W3096" i="11"/>
  <c r="X3096" i="11" s="1"/>
  <c r="W3097" i="11" l="1"/>
  <c r="X3097" i="11" s="1"/>
  <c r="T3097" i="11"/>
  <c r="U3097" i="11" s="1"/>
  <c r="T3098" i="11" l="1"/>
  <c r="U3098" i="11" s="1"/>
  <c r="W3098" i="11"/>
  <c r="X3098" i="11" s="1"/>
  <c r="W3099" i="11" l="1"/>
  <c r="X3099" i="11" s="1"/>
  <c r="T3099" i="11"/>
  <c r="U3099" i="11" s="1"/>
  <c r="T3100" i="11" l="1"/>
  <c r="U3100" i="11" s="1"/>
  <c r="W3100" i="11"/>
  <c r="X3100" i="11" s="1"/>
  <c r="W3101" i="11" l="1"/>
  <c r="X3101" i="11" s="1"/>
  <c r="T3101" i="11"/>
  <c r="U3101" i="11" s="1"/>
  <c r="T3102" i="11" l="1"/>
  <c r="U3102" i="11" s="1"/>
  <c r="W3102" i="11"/>
  <c r="X3102" i="11" s="1"/>
  <c r="T3103" i="11" l="1"/>
  <c r="U3103" i="11" s="1"/>
  <c r="W3103" i="11"/>
  <c r="X3103" i="11" s="1"/>
  <c r="W3104" i="11" l="1"/>
  <c r="X3104" i="11" s="1"/>
  <c r="T3104" i="11"/>
  <c r="U3104" i="11" s="1"/>
  <c r="T3105" i="11" l="1"/>
  <c r="U3105" i="11" s="1"/>
  <c r="W3105" i="11"/>
  <c r="X3105" i="11" s="1"/>
  <c r="W3106" i="11" l="1"/>
  <c r="X3106" i="11" s="1"/>
  <c r="T3106" i="11"/>
  <c r="U3106" i="11" s="1"/>
  <c r="T3107" i="11" l="1"/>
  <c r="U3107" i="11" s="1"/>
  <c r="W3107" i="11"/>
  <c r="X3107" i="11" s="1"/>
  <c r="T3108" i="11" l="1"/>
  <c r="U3108" i="11" s="1"/>
  <c r="W3108" i="11"/>
  <c r="X3108" i="11" s="1"/>
  <c r="T3109" i="11" l="1"/>
  <c r="U3109" i="11" s="1"/>
  <c r="W3109" i="11"/>
  <c r="X3109" i="11" s="1"/>
  <c r="W3110" i="11" l="1"/>
  <c r="X3110" i="11" s="1"/>
  <c r="T3110" i="11"/>
  <c r="U3110" i="11" s="1"/>
  <c r="T3111" i="11" l="1"/>
  <c r="U3111" i="11" s="1"/>
  <c r="W3111" i="11"/>
  <c r="X3111" i="11" s="1"/>
  <c r="W3112" i="11" l="1"/>
  <c r="X3112" i="11" s="1"/>
  <c r="T3112" i="11"/>
  <c r="U3112" i="11" s="1"/>
  <c r="T3113" i="11" l="1"/>
  <c r="U3113" i="11" s="1"/>
  <c r="W3113" i="11"/>
  <c r="X3113" i="11" s="1"/>
  <c r="W3114" i="11" l="1"/>
  <c r="X3114" i="11" s="1"/>
  <c r="T3114" i="11"/>
  <c r="U3114" i="11" s="1"/>
  <c r="W3115" i="11" l="1"/>
  <c r="X3115" i="11" s="1"/>
  <c r="T3115" i="11"/>
  <c r="U3115" i="11" s="1"/>
  <c r="T3116" i="11" l="1"/>
  <c r="U3116" i="11" s="1"/>
  <c r="W3116" i="11"/>
  <c r="X3116" i="11" s="1"/>
  <c r="W3117" i="11" l="1"/>
  <c r="X3117" i="11" s="1"/>
  <c r="T3117" i="11"/>
  <c r="U3117" i="11" s="1"/>
  <c r="T3118" i="11" l="1"/>
  <c r="U3118" i="11" s="1"/>
  <c r="W3118" i="11"/>
  <c r="X3118" i="11" s="1"/>
  <c r="W3119" i="11" l="1"/>
  <c r="X3119" i="11" s="1"/>
  <c r="T3119" i="11"/>
  <c r="U3119" i="11" s="1"/>
  <c r="T3120" i="11" l="1"/>
  <c r="U3120" i="11" s="1"/>
  <c r="W3120" i="11"/>
  <c r="X3120" i="11" s="1"/>
  <c r="T3121" i="11" l="1"/>
  <c r="U3121" i="11" s="1"/>
  <c r="W3121" i="11"/>
  <c r="X3121" i="11" s="1"/>
  <c r="W3122" i="11" l="1"/>
  <c r="X3122" i="11" s="1"/>
  <c r="T3122" i="11"/>
  <c r="U3122" i="11" s="1"/>
  <c r="W3123" i="11" l="1"/>
  <c r="X3123" i="11" s="1"/>
  <c r="T3123" i="11"/>
  <c r="U3123" i="11" s="1"/>
  <c r="T3124" i="11" l="1"/>
  <c r="U3124" i="11" s="1"/>
  <c r="W3124" i="11"/>
  <c r="X3124" i="11" s="1"/>
  <c r="T3125" i="11" l="1"/>
  <c r="U3125" i="11" s="1"/>
  <c r="W3125" i="11"/>
  <c r="X3125" i="11" s="1"/>
  <c r="W3126" i="11" l="1"/>
  <c r="X3126" i="11" s="1"/>
  <c r="T3126" i="11"/>
  <c r="U3126" i="11" s="1"/>
  <c r="T3127" i="11" l="1"/>
  <c r="U3127" i="11" s="1"/>
  <c r="W3127" i="11"/>
  <c r="X3127" i="11" s="1"/>
  <c r="W3128" i="11" l="1"/>
  <c r="X3128" i="11" s="1"/>
  <c r="T3128" i="11"/>
  <c r="U3128" i="11" s="1"/>
  <c r="T3129" i="11" l="1"/>
  <c r="U3129" i="11" s="1"/>
  <c r="W3129" i="11"/>
  <c r="X3129" i="11" s="1"/>
  <c r="T3130" i="11" l="1"/>
  <c r="U3130" i="11" s="1"/>
  <c r="W3130" i="11"/>
  <c r="X3130" i="11" s="1"/>
  <c r="W3131" i="11" l="1"/>
  <c r="X3131" i="11" s="1"/>
  <c r="T3131" i="11"/>
  <c r="U3131" i="11" s="1"/>
  <c r="T3132" i="11" l="1"/>
  <c r="U3132" i="11" s="1"/>
  <c r="W3132" i="11"/>
  <c r="X3132" i="11" s="1"/>
  <c r="W3133" i="11" l="1"/>
  <c r="X3133" i="11" s="1"/>
  <c r="T3133" i="11"/>
  <c r="U3133" i="11" s="1"/>
  <c r="T3134" i="11" l="1"/>
  <c r="U3134" i="11" s="1"/>
  <c r="W3134" i="11"/>
  <c r="X3134" i="11" s="1"/>
  <c r="W3135" i="11" l="1"/>
  <c r="X3135" i="11" s="1"/>
  <c r="T3135" i="11"/>
  <c r="U3135" i="11" s="1"/>
  <c r="T3136" i="11" l="1"/>
  <c r="U3136" i="11" s="1"/>
  <c r="W3136" i="11"/>
  <c r="X3136" i="11" s="1"/>
  <c r="W3137" i="11" l="1"/>
  <c r="X3137" i="11" s="1"/>
  <c r="T3137" i="11"/>
  <c r="U3137" i="11" s="1"/>
  <c r="T3138" i="11" l="1"/>
  <c r="U3138" i="11" s="1"/>
  <c r="W3138" i="11"/>
  <c r="X3138" i="11" s="1"/>
  <c r="W3139" i="11" l="1"/>
  <c r="X3139" i="11" s="1"/>
  <c r="T3139" i="11"/>
  <c r="U3139" i="11" s="1"/>
  <c r="T3140" i="11" l="1"/>
  <c r="U3140" i="11" s="1"/>
  <c r="W3140" i="11"/>
  <c r="X3140" i="11" s="1"/>
  <c r="T3141" i="11" l="1"/>
  <c r="U3141" i="11" s="1"/>
  <c r="W3141" i="11"/>
  <c r="X3141" i="11" s="1"/>
  <c r="W3142" i="11" l="1"/>
  <c r="X3142" i="11" s="1"/>
  <c r="T3142" i="11"/>
  <c r="U3142" i="11" s="1"/>
  <c r="W3143" i="11" l="1"/>
  <c r="X3143" i="11" s="1"/>
  <c r="T3143" i="11"/>
  <c r="U3143" i="11" s="1"/>
  <c r="T3144" i="11" l="1"/>
  <c r="U3144" i="11" s="1"/>
  <c r="W3144" i="11"/>
  <c r="X3144" i="11" s="1"/>
  <c r="W3145" i="11" l="1"/>
  <c r="X3145" i="11" s="1"/>
  <c r="T3145" i="11"/>
  <c r="U3145" i="11" s="1"/>
  <c r="T3146" i="11" l="1"/>
  <c r="U3146" i="11" s="1"/>
  <c r="W3146" i="11"/>
  <c r="X3146" i="11" s="1"/>
  <c r="W3147" i="11" l="1"/>
  <c r="X3147" i="11" s="1"/>
  <c r="T3147" i="11"/>
  <c r="U3147" i="11" s="1"/>
  <c r="W3148" i="11" l="1"/>
  <c r="X3148" i="11" s="1"/>
  <c r="T3148" i="11"/>
  <c r="U3148" i="11" s="1"/>
  <c r="T3149" i="11" l="1"/>
  <c r="U3149" i="11" s="1"/>
  <c r="W3149" i="11"/>
  <c r="X3149" i="11" s="1"/>
  <c r="W3150" i="11" l="1"/>
  <c r="X3150" i="11" s="1"/>
  <c r="T3150" i="11"/>
  <c r="U3150" i="11" s="1"/>
  <c r="T3151" i="11" l="1"/>
  <c r="U3151" i="11" s="1"/>
  <c r="W3151" i="11"/>
  <c r="X3151" i="11" s="1"/>
  <c r="W3152" i="11" l="1"/>
  <c r="X3152" i="11" s="1"/>
  <c r="T3152" i="11"/>
  <c r="U3152" i="11" s="1"/>
  <c r="T3153" i="11" l="1"/>
  <c r="U3153" i="11" s="1"/>
  <c r="W3153" i="11"/>
  <c r="X3153" i="11" s="1"/>
  <c r="T3154" i="11" l="1"/>
  <c r="U3154" i="11" s="1"/>
  <c r="W3154" i="11"/>
  <c r="X3154" i="11" s="1"/>
  <c r="W3155" i="11" l="1"/>
  <c r="X3155" i="11" s="1"/>
  <c r="T3155" i="11"/>
  <c r="U3155" i="11" s="1"/>
  <c r="W3156" i="11" l="1"/>
  <c r="X3156" i="11" s="1"/>
  <c r="T3156" i="11"/>
  <c r="U3156" i="11" s="1"/>
  <c r="T3157" i="11" l="1"/>
  <c r="U3157" i="11" s="1"/>
  <c r="W3157" i="11"/>
  <c r="X3157" i="11" s="1"/>
  <c r="T3158" i="11" l="1"/>
  <c r="U3158" i="11" s="1"/>
  <c r="W3158" i="11"/>
  <c r="X3158" i="11" s="1"/>
  <c r="W3159" i="11" l="1"/>
  <c r="X3159" i="11" s="1"/>
  <c r="T3159" i="11"/>
  <c r="U3159" i="11" s="1"/>
  <c r="W3160" i="11" l="1"/>
  <c r="X3160" i="11" s="1"/>
  <c r="T3160" i="11"/>
  <c r="U3160" i="11" s="1"/>
  <c r="T3161" i="11" l="1"/>
  <c r="U3161" i="11" s="1"/>
  <c r="W3161" i="11"/>
  <c r="X3161" i="11" s="1"/>
  <c r="T3162" i="11" l="1"/>
  <c r="U3162" i="11" s="1"/>
  <c r="W3162" i="11"/>
  <c r="X3162" i="11" s="1"/>
  <c r="W3163" i="11" l="1"/>
  <c r="X3163" i="11" s="1"/>
  <c r="T3163" i="11"/>
  <c r="U3163" i="11" s="1"/>
  <c r="T3164" i="11" l="1"/>
  <c r="U3164" i="11" s="1"/>
  <c r="W3164" i="11"/>
  <c r="X3164" i="11" s="1"/>
  <c r="W3165" i="11" l="1"/>
  <c r="X3165" i="11" s="1"/>
  <c r="T3165" i="11"/>
  <c r="U3165" i="11" s="1"/>
  <c r="W3166" i="11" l="1"/>
  <c r="X3166" i="11" s="1"/>
  <c r="T3166" i="11"/>
  <c r="U3166" i="11" s="1"/>
  <c r="T3167" i="11" l="1"/>
  <c r="U3167" i="11" s="1"/>
  <c r="W3167" i="11"/>
  <c r="X3167" i="11" s="1"/>
  <c r="W3168" i="11" l="1"/>
  <c r="X3168" i="11" s="1"/>
  <c r="T3168" i="11"/>
  <c r="U3168" i="11" s="1"/>
  <c r="W3169" i="11" l="1"/>
  <c r="X3169" i="11" s="1"/>
  <c r="T3169" i="11"/>
  <c r="U3169" i="11" s="1"/>
  <c r="W3170" i="11" l="1"/>
  <c r="X3170" i="11" s="1"/>
  <c r="T3170" i="11"/>
  <c r="U3170" i="11" s="1"/>
  <c r="T3171" i="11" l="1"/>
  <c r="U3171" i="11" s="1"/>
  <c r="W3171" i="11"/>
  <c r="X3171" i="11" s="1"/>
  <c r="W3172" i="11" l="1"/>
  <c r="X3172" i="11" s="1"/>
  <c r="T3172" i="11"/>
  <c r="U3172" i="11" s="1"/>
  <c r="T3173" i="11" l="1"/>
  <c r="U3173" i="11" s="1"/>
  <c r="W3173" i="11"/>
  <c r="X3173" i="11" s="1"/>
  <c r="T3174" i="11" l="1"/>
  <c r="U3174" i="11" s="1"/>
  <c r="W3174" i="11"/>
  <c r="X3174" i="11" s="1"/>
  <c r="W3175" i="11" l="1"/>
  <c r="X3175" i="11" s="1"/>
  <c r="T3175" i="11"/>
  <c r="U3175" i="11" s="1"/>
  <c r="T3176" i="11" l="1"/>
  <c r="U3176" i="11" s="1"/>
  <c r="W3176" i="11"/>
  <c r="X3176" i="11" s="1"/>
  <c r="T3177" i="11" l="1"/>
  <c r="U3177" i="11" s="1"/>
  <c r="W3177" i="11"/>
  <c r="X3177" i="11" s="1"/>
  <c r="W3178" i="11" l="1"/>
  <c r="X3178" i="11" s="1"/>
  <c r="T3178" i="11"/>
  <c r="U3178" i="11" s="1"/>
  <c r="T3179" i="11" l="1"/>
  <c r="U3179" i="11" s="1"/>
  <c r="W3179" i="11"/>
  <c r="X3179" i="11" s="1"/>
  <c r="W3180" i="11" l="1"/>
  <c r="X3180" i="11" s="1"/>
  <c r="T3180" i="11"/>
  <c r="U3180" i="11" s="1"/>
  <c r="T3181" i="11" l="1"/>
  <c r="U3181" i="11" s="1"/>
  <c r="W3181" i="11"/>
  <c r="X3181" i="11" s="1"/>
  <c r="T3182" i="11" l="1"/>
  <c r="U3182" i="11" s="1"/>
  <c r="W3182" i="11"/>
  <c r="X3182" i="11" s="1"/>
  <c r="W3183" i="11" l="1"/>
  <c r="X3183" i="11" s="1"/>
  <c r="T3183" i="11"/>
  <c r="U3183" i="11" s="1"/>
  <c r="T3184" i="11" l="1"/>
  <c r="U3184" i="11" s="1"/>
  <c r="W3184" i="11"/>
  <c r="X3184" i="11" s="1"/>
  <c r="W3185" i="11" l="1"/>
  <c r="X3185" i="11" s="1"/>
  <c r="T3185" i="11"/>
  <c r="U3185" i="11" s="1"/>
  <c r="T3186" i="11" l="1"/>
  <c r="U3186" i="11" s="1"/>
  <c r="W3186" i="11"/>
  <c r="X3186" i="11" s="1"/>
  <c r="W3187" i="11" l="1"/>
  <c r="X3187" i="11" s="1"/>
  <c r="T3187" i="11"/>
  <c r="U3187" i="11" s="1"/>
  <c r="W3188" i="11" l="1"/>
  <c r="X3188" i="11" s="1"/>
  <c r="T3188" i="11"/>
  <c r="U3188" i="11" s="1"/>
  <c r="W3189" i="11" l="1"/>
  <c r="X3189" i="11" s="1"/>
  <c r="T3189" i="11"/>
  <c r="U3189" i="11" s="1"/>
  <c r="T3190" i="11" l="1"/>
  <c r="U3190" i="11" s="1"/>
  <c r="W3190" i="11"/>
  <c r="X3190" i="11" s="1"/>
  <c r="W3191" i="11" l="1"/>
  <c r="X3191" i="11" s="1"/>
  <c r="T3191" i="11"/>
  <c r="U3191" i="11" s="1"/>
  <c r="T3192" i="11" l="1"/>
  <c r="U3192" i="11" s="1"/>
  <c r="W3192" i="11"/>
  <c r="X3192" i="11" s="1"/>
  <c r="W3193" i="11" l="1"/>
  <c r="X3193" i="11" s="1"/>
  <c r="T3193" i="11"/>
  <c r="U3193" i="11" s="1"/>
  <c r="W3194" i="11" l="1"/>
  <c r="X3194" i="11" s="1"/>
  <c r="T3194" i="11"/>
  <c r="U3194" i="11" s="1"/>
  <c r="T3195" i="11" l="1"/>
  <c r="U3195" i="11" s="1"/>
  <c r="W3195" i="11"/>
  <c r="X3195" i="11" s="1"/>
  <c r="W3196" i="11" l="1"/>
  <c r="X3196" i="11" s="1"/>
  <c r="T3196" i="11"/>
  <c r="U3196" i="11" s="1"/>
  <c r="W3197" i="11" l="1"/>
  <c r="X3197" i="11" s="1"/>
  <c r="T3197" i="11"/>
  <c r="U3197" i="11" s="1"/>
  <c r="W3198" i="11" l="1"/>
  <c r="X3198" i="11" s="1"/>
  <c r="T3198" i="11"/>
  <c r="U3198" i="11" s="1"/>
  <c r="W3199" i="11" l="1"/>
  <c r="X3199" i="11" s="1"/>
  <c r="T3199" i="11"/>
  <c r="U3199" i="11" s="1"/>
  <c r="T3200" i="11" l="1"/>
  <c r="U3200" i="11" s="1"/>
  <c r="W3200" i="11"/>
  <c r="X3200" i="11" s="1"/>
  <c r="W3201" i="11" l="1"/>
  <c r="X3201" i="11" s="1"/>
  <c r="T3201" i="11"/>
  <c r="U3201" i="11" s="1"/>
  <c r="T3202" i="11" l="1"/>
  <c r="U3202" i="11" s="1"/>
  <c r="W3202" i="11"/>
  <c r="X3202" i="11" s="1"/>
  <c r="W3203" i="11" l="1"/>
  <c r="X3203" i="11" s="1"/>
  <c r="T3203" i="11"/>
  <c r="U3203" i="11" s="1"/>
  <c r="T3204" i="11" l="1"/>
  <c r="U3204" i="11" s="1"/>
  <c r="W3204" i="11"/>
  <c r="X3204" i="11" s="1"/>
  <c r="T3205" i="11" l="1"/>
  <c r="U3205" i="11" s="1"/>
  <c r="W3205" i="11"/>
  <c r="X3205" i="11" s="1"/>
  <c r="T3206" i="11" l="1"/>
  <c r="U3206" i="11" s="1"/>
  <c r="W3206" i="11"/>
  <c r="X3206" i="11" s="1"/>
  <c r="T3207" i="11" l="1"/>
  <c r="U3207" i="11" s="1"/>
  <c r="W3207" i="11"/>
  <c r="X3207" i="11" s="1"/>
  <c r="W3208" i="11" l="1"/>
  <c r="X3208" i="11" s="1"/>
  <c r="T3208" i="11"/>
  <c r="U3208" i="11" s="1"/>
  <c r="T3209" i="11" l="1"/>
  <c r="U3209" i="11" s="1"/>
  <c r="W3209" i="11"/>
  <c r="X3209" i="11" s="1"/>
  <c r="T3210" i="11" l="1"/>
  <c r="U3210" i="11" s="1"/>
  <c r="W3210" i="11"/>
  <c r="X3210" i="11" s="1"/>
  <c r="W3211" i="11" l="1"/>
  <c r="X3211" i="11" s="1"/>
  <c r="T3211" i="11"/>
  <c r="U3211" i="11" s="1"/>
  <c r="T3212" i="11" l="1"/>
  <c r="U3212" i="11" s="1"/>
  <c r="W3212" i="11"/>
  <c r="X3212" i="11" s="1"/>
  <c r="T3213" i="11" l="1"/>
  <c r="U3213" i="11" s="1"/>
  <c r="W3213" i="11"/>
  <c r="X3213" i="11" s="1"/>
  <c r="W3214" i="11" l="1"/>
  <c r="X3214" i="11" s="1"/>
  <c r="T3214" i="11"/>
  <c r="U3214" i="11" s="1"/>
  <c r="T3215" i="11" l="1"/>
  <c r="U3215" i="11" s="1"/>
  <c r="W3215" i="11"/>
  <c r="X3215" i="11" s="1"/>
  <c r="W3216" i="11" l="1"/>
  <c r="X3216" i="11" s="1"/>
  <c r="T3216" i="11"/>
  <c r="U3216" i="11" s="1"/>
  <c r="T3217" i="11" l="1"/>
  <c r="U3217" i="11" s="1"/>
  <c r="W3217" i="11"/>
  <c r="X3217" i="11" s="1"/>
  <c r="W3218" i="11" l="1"/>
  <c r="X3218" i="11" s="1"/>
  <c r="T3218" i="11"/>
  <c r="U3218" i="11" s="1"/>
  <c r="W3219" i="11" l="1"/>
  <c r="X3219" i="11" s="1"/>
  <c r="T3219" i="11"/>
  <c r="U3219" i="11" s="1"/>
  <c r="T3220" i="11" l="1"/>
  <c r="U3220" i="11" s="1"/>
  <c r="W3220" i="11"/>
  <c r="X3220" i="11" s="1"/>
  <c r="W3221" i="11" l="1"/>
  <c r="X3221" i="11" s="1"/>
  <c r="T3221" i="11"/>
  <c r="U3221" i="11" s="1"/>
  <c r="T3222" i="11" l="1"/>
  <c r="U3222" i="11" s="1"/>
  <c r="W3222" i="11"/>
  <c r="X3222" i="11" s="1"/>
  <c r="W3223" i="11" l="1"/>
  <c r="X3223" i="11" s="1"/>
  <c r="T3223" i="11"/>
  <c r="U3223" i="11" s="1"/>
  <c r="T3224" i="11" l="1"/>
  <c r="U3224" i="11" s="1"/>
  <c r="W3224" i="11"/>
  <c r="X3224" i="11" s="1"/>
  <c r="W3225" i="11" l="1"/>
  <c r="X3225" i="11" s="1"/>
  <c r="T3225" i="11"/>
  <c r="U3225" i="11" s="1"/>
  <c r="T3226" i="11" l="1"/>
  <c r="U3226" i="11" s="1"/>
  <c r="W3226" i="11"/>
  <c r="X3226" i="11" s="1"/>
  <c r="W3227" i="11" l="1"/>
  <c r="X3227" i="11" s="1"/>
  <c r="T3227" i="11"/>
  <c r="U3227" i="11" s="1"/>
  <c r="T3228" i="11" l="1"/>
  <c r="U3228" i="11" s="1"/>
  <c r="W3228" i="11"/>
  <c r="X3228" i="11" s="1"/>
  <c r="W3229" i="11" l="1"/>
  <c r="X3229" i="11" s="1"/>
  <c r="T3229" i="11"/>
  <c r="U3229" i="11" s="1"/>
  <c r="T3230" i="11" l="1"/>
  <c r="U3230" i="11" s="1"/>
  <c r="W3230" i="11"/>
  <c r="X3230" i="11" s="1"/>
  <c r="W3231" i="11" l="1"/>
  <c r="X3231" i="11" s="1"/>
  <c r="T3231" i="11"/>
  <c r="U3231" i="11" s="1"/>
  <c r="T3232" i="11" l="1"/>
  <c r="U3232" i="11" s="1"/>
  <c r="W3232" i="11"/>
  <c r="X3232" i="11" s="1"/>
  <c r="W3233" i="11" l="1"/>
  <c r="X3233" i="11" s="1"/>
  <c r="T3233" i="11"/>
  <c r="U3233" i="11" s="1"/>
  <c r="T3234" i="11" l="1"/>
  <c r="U3234" i="11" s="1"/>
  <c r="W3234" i="11"/>
  <c r="X3234" i="11" s="1"/>
  <c r="T3235" i="11" l="1"/>
  <c r="U3235" i="11" s="1"/>
  <c r="W3235" i="11"/>
  <c r="X3235" i="11" s="1"/>
  <c r="W3236" i="11" l="1"/>
  <c r="X3236" i="11" s="1"/>
  <c r="T3236" i="11"/>
  <c r="U3236" i="11" s="1"/>
  <c r="T3237" i="11" l="1"/>
  <c r="U3237" i="11" s="1"/>
  <c r="W3237" i="11"/>
  <c r="X3237" i="11" s="1"/>
  <c r="T3238" i="11" l="1"/>
  <c r="U3238" i="11" s="1"/>
  <c r="W3238" i="11"/>
  <c r="X3238" i="11" s="1"/>
  <c r="W3239" i="11" l="1"/>
  <c r="X3239" i="11" s="1"/>
  <c r="T3239" i="11"/>
  <c r="U3239" i="11" s="1"/>
  <c r="T3240" i="11" l="1"/>
  <c r="U3240" i="11" s="1"/>
  <c r="W3240" i="11"/>
  <c r="X3240" i="11" s="1"/>
  <c r="W3241" i="11" l="1"/>
  <c r="X3241" i="11" s="1"/>
  <c r="T3241" i="11"/>
  <c r="U3241" i="11" s="1"/>
  <c r="T3242" i="11" l="1"/>
  <c r="U3242" i="11" s="1"/>
  <c r="W3242" i="11"/>
  <c r="X3242" i="11" s="1"/>
  <c r="W3243" i="11" l="1"/>
  <c r="X3243" i="11" s="1"/>
  <c r="T3243" i="11"/>
  <c r="U3243" i="11" s="1"/>
  <c r="T3244" i="11" l="1"/>
  <c r="U3244" i="11" s="1"/>
  <c r="W3244" i="11"/>
  <c r="X3244" i="11" s="1"/>
  <c r="W3245" i="11" l="1"/>
  <c r="X3245" i="11" s="1"/>
  <c r="T3245" i="11"/>
  <c r="U3245" i="11" s="1"/>
  <c r="W3246" i="11" l="1"/>
  <c r="X3246" i="11" s="1"/>
  <c r="T3246" i="11"/>
  <c r="U3246" i="11" s="1"/>
  <c r="W3247" i="11" l="1"/>
  <c r="X3247" i="11" s="1"/>
  <c r="T3247" i="11"/>
  <c r="U3247" i="11" s="1"/>
  <c r="T3248" i="11" l="1"/>
  <c r="U3248" i="11" s="1"/>
  <c r="W3248" i="11"/>
  <c r="X3248" i="11" s="1"/>
  <c r="W3249" i="11" l="1"/>
  <c r="X3249" i="11" s="1"/>
  <c r="T3249" i="11"/>
  <c r="U3249" i="11" s="1"/>
  <c r="W3250" i="11" l="1"/>
  <c r="X3250" i="11" s="1"/>
  <c r="T3250" i="11"/>
  <c r="U3250" i="11" s="1"/>
  <c r="T3251" i="11" l="1"/>
  <c r="U3251" i="11" s="1"/>
  <c r="W3251" i="11"/>
  <c r="X3251" i="11" s="1"/>
  <c r="W3252" i="11" l="1"/>
  <c r="X3252" i="11" s="1"/>
  <c r="T3252" i="11"/>
  <c r="U3252" i="11" s="1"/>
  <c r="T3253" i="11" l="1"/>
  <c r="U3253" i="11" s="1"/>
  <c r="W3253" i="11"/>
  <c r="X3253" i="11" s="1"/>
  <c r="W3254" i="11" l="1"/>
  <c r="X3254" i="11" s="1"/>
  <c r="T3254" i="11"/>
  <c r="U3254" i="11" s="1"/>
  <c r="W3255" i="11" l="1"/>
  <c r="X3255" i="11" s="1"/>
  <c r="T3255" i="11"/>
  <c r="U3255" i="11" s="1"/>
  <c r="T3256" i="11" l="1"/>
  <c r="U3256" i="11" s="1"/>
  <c r="W3256" i="11"/>
  <c r="X3256" i="11" s="1"/>
  <c r="W3257" i="11" l="1"/>
  <c r="X3257" i="11" s="1"/>
  <c r="T3257" i="11"/>
  <c r="U3257" i="11" s="1"/>
  <c r="T3258" i="11" l="1"/>
  <c r="U3258" i="11" s="1"/>
  <c r="W3258" i="11"/>
  <c r="X3258" i="11" s="1"/>
  <c r="W3259" i="11" l="1"/>
  <c r="X3259" i="11" s="1"/>
  <c r="T3259" i="11"/>
  <c r="U3259" i="11" s="1"/>
  <c r="T3260" i="11" l="1"/>
  <c r="U3260" i="11" s="1"/>
  <c r="W3260" i="11"/>
  <c r="X3260" i="11" s="1"/>
  <c r="W3261" i="11" l="1"/>
  <c r="X3261" i="11" s="1"/>
  <c r="T3261" i="11"/>
  <c r="U3261" i="11" s="1"/>
  <c r="T3262" i="11" l="1"/>
  <c r="U3262" i="11" s="1"/>
  <c r="W3262" i="11"/>
  <c r="X3262" i="11" s="1"/>
  <c r="W3263" i="11" l="1"/>
  <c r="X3263" i="11" s="1"/>
  <c r="T3263" i="11"/>
  <c r="U3263" i="11" s="1"/>
  <c r="W3264" i="11" l="1"/>
  <c r="X3264" i="11" s="1"/>
  <c r="T3264" i="11"/>
  <c r="U3264" i="11" s="1"/>
  <c r="W3265" i="11" l="1"/>
  <c r="X3265" i="11" s="1"/>
  <c r="T3265" i="11"/>
  <c r="U3265" i="11" s="1"/>
  <c r="T3266" i="11" l="1"/>
  <c r="U3266" i="11" s="1"/>
  <c r="W3266" i="11"/>
  <c r="X3266" i="11" s="1"/>
  <c r="W3267" i="11" l="1"/>
  <c r="X3267" i="11" s="1"/>
  <c r="T3267" i="11"/>
  <c r="U3267" i="11" s="1"/>
  <c r="T3268" i="11" l="1"/>
  <c r="U3268" i="11" s="1"/>
  <c r="W3268" i="11"/>
  <c r="X3268" i="11" s="1"/>
  <c r="W3269" i="11" l="1"/>
  <c r="X3269" i="11" s="1"/>
  <c r="T3269" i="11"/>
  <c r="U3269" i="11" s="1"/>
  <c r="T3270" i="11" l="1"/>
  <c r="U3270" i="11" s="1"/>
  <c r="W3270" i="11"/>
  <c r="X3270" i="11" s="1"/>
  <c r="W3271" i="11" l="1"/>
  <c r="X3271" i="11" s="1"/>
  <c r="T3271" i="11"/>
  <c r="U3271" i="11" s="1"/>
  <c r="T3272" i="11" l="1"/>
  <c r="U3272" i="11" s="1"/>
  <c r="W3272" i="11"/>
  <c r="X3272" i="11" s="1"/>
  <c r="W3273" i="11" l="1"/>
  <c r="X3273" i="11" s="1"/>
  <c r="T3273" i="11"/>
  <c r="U3273" i="11" s="1"/>
  <c r="T3274" i="11" l="1"/>
  <c r="U3274" i="11" s="1"/>
  <c r="W3274" i="11"/>
  <c r="X3274" i="11" s="1"/>
  <c r="W3275" i="11" l="1"/>
  <c r="X3275" i="11" s="1"/>
  <c r="T3275" i="11"/>
  <c r="U3275" i="11" s="1"/>
  <c r="W3276" i="11" l="1"/>
  <c r="X3276" i="11" s="1"/>
  <c r="T3276" i="11"/>
  <c r="U3276" i="11" s="1"/>
  <c r="W3277" i="11" l="1"/>
  <c r="X3277" i="11" s="1"/>
  <c r="T3277" i="11"/>
  <c r="U3277" i="11" s="1"/>
  <c r="T3278" i="11" l="1"/>
  <c r="U3278" i="11" s="1"/>
  <c r="W3278" i="11"/>
  <c r="X3278" i="11" s="1"/>
  <c r="W3279" i="11" l="1"/>
  <c r="X3279" i="11" s="1"/>
  <c r="T3279" i="11"/>
  <c r="U3279" i="11" s="1"/>
  <c r="T3280" i="11" l="1"/>
  <c r="U3280" i="11" s="1"/>
  <c r="W3280" i="11"/>
  <c r="X3280" i="11" s="1"/>
  <c r="T3281" i="11" l="1"/>
  <c r="U3281" i="11" s="1"/>
  <c r="W3281" i="11"/>
  <c r="X3281" i="11" s="1"/>
  <c r="T3282" i="11" l="1"/>
  <c r="U3282" i="11" s="1"/>
  <c r="W3282" i="11"/>
  <c r="X3282" i="11" s="1"/>
  <c r="W3283" i="11" l="1"/>
  <c r="X3283" i="11" s="1"/>
  <c r="T3283" i="11"/>
  <c r="U3283" i="11" s="1"/>
  <c r="W3284" i="11" l="1"/>
  <c r="X3284" i="11" s="1"/>
  <c r="T3284" i="11"/>
  <c r="U3284" i="11" s="1"/>
  <c r="T3285" i="11" l="1"/>
  <c r="U3285" i="11" s="1"/>
  <c r="W3285" i="11"/>
  <c r="X3285" i="11" s="1"/>
  <c r="W3286" i="11" l="1"/>
  <c r="X3286" i="11" s="1"/>
  <c r="T3286" i="11"/>
  <c r="U3286" i="11" s="1"/>
  <c r="W3287" i="11" l="1"/>
  <c r="X3287" i="11" s="1"/>
  <c r="T3287" i="11"/>
  <c r="U3287" i="11" s="1"/>
  <c r="T3288" i="11" l="1"/>
  <c r="U3288" i="11" s="1"/>
  <c r="W3288" i="11"/>
  <c r="X3288" i="11" s="1"/>
  <c r="W3289" i="11" l="1"/>
  <c r="X3289" i="11" s="1"/>
  <c r="T3289" i="11"/>
  <c r="U3289" i="11" s="1"/>
  <c r="T3290" i="11" l="1"/>
  <c r="U3290" i="11" s="1"/>
  <c r="W3290" i="11"/>
  <c r="X3290" i="11" s="1"/>
  <c r="W3291" i="11" l="1"/>
  <c r="X3291" i="11" s="1"/>
  <c r="T3291" i="11"/>
  <c r="U3291" i="11" s="1"/>
  <c r="W3292" i="11" l="1"/>
  <c r="X3292" i="11" s="1"/>
  <c r="T3292" i="11"/>
  <c r="U3292" i="11" s="1"/>
  <c r="W3293" i="11" l="1"/>
  <c r="X3293" i="11" s="1"/>
  <c r="T3293" i="11"/>
  <c r="U3293" i="11" s="1"/>
  <c r="T3294" i="11" l="1"/>
  <c r="U3294" i="11" s="1"/>
  <c r="W3294" i="11"/>
  <c r="X3294" i="11" s="1"/>
  <c r="W3295" i="11" l="1"/>
  <c r="X3295" i="11" s="1"/>
  <c r="T3295" i="11"/>
  <c r="U3295" i="11" s="1"/>
  <c r="T3296" i="11" l="1"/>
  <c r="U3296" i="11" s="1"/>
  <c r="W3296" i="11"/>
  <c r="X3296" i="11" s="1"/>
  <c r="W3297" i="11" l="1"/>
  <c r="X3297" i="11" s="1"/>
  <c r="T3297" i="11"/>
  <c r="U3297" i="11" s="1"/>
  <c r="T3298" i="11" l="1"/>
  <c r="U3298" i="11" s="1"/>
  <c r="W3298" i="11"/>
  <c r="X3298" i="11" s="1"/>
  <c r="W3299" i="11" l="1"/>
  <c r="X3299" i="11" s="1"/>
  <c r="T3299" i="11"/>
  <c r="U3299" i="11" s="1"/>
  <c r="T3300" i="11" l="1"/>
  <c r="U3300" i="11" s="1"/>
  <c r="W3300" i="11"/>
  <c r="X3300" i="11" s="1"/>
  <c r="T3301" i="11" l="1"/>
  <c r="U3301" i="11" s="1"/>
  <c r="W3301" i="11"/>
  <c r="X3301" i="11" s="1"/>
  <c r="W3302" i="11" l="1"/>
  <c r="X3302" i="11" s="1"/>
  <c r="T3302" i="11"/>
  <c r="U3302" i="11" s="1"/>
  <c r="T3303" i="11" l="1"/>
  <c r="U3303" i="11" s="1"/>
  <c r="W3303" i="11"/>
  <c r="X3303" i="11" s="1"/>
  <c r="W3304" i="11" l="1"/>
  <c r="X3304" i="11" s="1"/>
  <c r="T3304" i="11"/>
  <c r="U3304" i="11" s="1"/>
  <c r="T3305" i="11" l="1"/>
  <c r="U3305" i="11" s="1"/>
  <c r="W3305" i="11"/>
  <c r="X3305" i="11" s="1"/>
  <c r="W3306" i="11" l="1"/>
  <c r="X3306" i="11" s="1"/>
  <c r="T3306" i="11"/>
  <c r="U3306" i="11" s="1"/>
  <c r="T3307" i="11" l="1"/>
  <c r="U3307" i="11" s="1"/>
  <c r="W3307" i="11"/>
  <c r="X3307" i="11" s="1"/>
  <c r="W3308" i="11" l="1"/>
  <c r="X3308" i="11" s="1"/>
  <c r="T3308" i="11"/>
  <c r="U3308" i="11" s="1"/>
  <c r="T3309" i="11" l="1"/>
  <c r="U3309" i="11" s="1"/>
  <c r="W3309" i="11"/>
  <c r="X3309" i="11" s="1"/>
  <c r="W3310" i="11" l="1"/>
  <c r="X3310" i="11" s="1"/>
  <c r="T3310" i="11"/>
  <c r="U3310" i="11" s="1"/>
  <c r="W3311" i="11" l="1"/>
  <c r="X3311" i="11" s="1"/>
  <c r="T3311" i="11"/>
  <c r="U3311" i="11" s="1"/>
  <c r="T3312" i="11" l="1"/>
  <c r="U3312" i="11" s="1"/>
  <c r="W3312" i="11"/>
  <c r="X3312" i="11" s="1"/>
  <c r="W3313" i="11" l="1"/>
  <c r="X3313" i="11" s="1"/>
  <c r="T3313" i="11"/>
  <c r="U3313" i="11" s="1"/>
  <c r="W3314" i="11" l="1"/>
  <c r="X3314" i="11" s="1"/>
  <c r="T3314" i="11"/>
  <c r="U3314" i="11" s="1"/>
  <c r="T3315" i="11" l="1"/>
  <c r="U3315" i="11" s="1"/>
  <c r="W3315" i="11"/>
  <c r="X3315" i="11" s="1"/>
  <c r="W3316" i="11" l="1"/>
  <c r="X3316" i="11" s="1"/>
  <c r="T3316" i="11"/>
  <c r="U3316" i="11" s="1"/>
  <c r="T3317" i="11" l="1"/>
  <c r="U3317" i="11" s="1"/>
  <c r="W3317" i="11"/>
  <c r="X3317" i="11" s="1"/>
  <c r="W3318" i="11" l="1"/>
  <c r="X3318" i="11" s="1"/>
  <c r="T3318" i="11"/>
  <c r="U3318" i="11" s="1"/>
  <c r="T3319" i="11" l="1"/>
  <c r="U3319" i="11" s="1"/>
  <c r="W3319" i="11"/>
  <c r="X3319" i="11" s="1"/>
  <c r="W3320" i="11" l="1"/>
  <c r="X3320" i="11" s="1"/>
  <c r="T3320" i="11"/>
  <c r="U3320" i="11" s="1"/>
  <c r="W3321" i="11" l="1"/>
  <c r="X3321" i="11" s="1"/>
  <c r="T3321" i="11"/>
  <c r="U3321" i="11" s="1"/>
  <c r="T3322" i="11" l="1"/>
  <c r="U3322" i="11" s="1"/>
  <c r="W3322" i="11"/>
  <c r="X3322" i="11" s="1"/>
  <c r="T3323" i="11" l="1"/>
  <c r="U3323" i="11" s="1"/>
  <c r="W3323" i="11"/>
  <c r="X3323" i="11" s="1"/>
  <c r="T3324" i="11" l="1"/>
  <c r="U3324" i="11" s="1"/>
  <c r="W3324" i="11"/>
  <c r="X3324" i="11" s="1"/>
  <c r="W3325" i="11" l="1"/>
  <c r="X3325" i="11" s="1"/>
  <c r="T3325" i="11"/>
  <c r="U3325" i="11" s="1"/>
  <c r="W3326" i="11" l="1"/>
  <c r="X3326" i="11" s="1"/>
  <c r="T3326" i="11"/>
  <c r="U3326" i="11" s="1"/>
  <c r="T3327" i="11" l="1"/>
  <c r="U3327" i="11" s="1"/>
  <c r="W3327" i="11"/>
  <c r="X3327" i="11" s="1"/>
  <c r="W3328" i="11" l="1"/>
  <c r="X3328" i="11" s="1"/>
  <c r="T3328" i="11"/>
  <c r="U3328" i="11" s="1"/>
  <c r="T3329" i="11" l="1"/>
  <c r="U3329" i="11" s="1"/>
  <c r="W3329" i="11"/>
  <c r="X3329" i="11" s="1"/>
  <c r="W3330" i="11" l="1"/>
  <c r="X3330" i="11" s="1"/>
  <c r="T3330" i="11"/>
  <c r="U3330" i="11" s="1"/>
  <c r="W3331" i="11" l="1"/>
  <c r="X3331" i="11" s="1"/>
  <c r="T3331" i="11"/>
  <c r="U3331" i="11" s="1"/>
  <c r="W3332" i="11" l="1"/>
  <c r="X3332" i="11" s="1"/>
  <c r="T3332" i="11"/>
  <c r="U3332" i="11" s="1"/>
  <c r="W3333" i="11" l="1"/>
  <c r="X3333" i="11" s="1"/>
  <c r="T3333" i="11"/>
  <c r="U3333" i="11" s="1"/>
  <c r="T3334" i="11" l="1"/>
  <c r="U3334" i="11" s="1"/>
  <c r="W3334" i="11"/>
  <c r="X3334" i="11" s="1"/>
  <c r="W3335" i="11" l="1"/>
  <c r="X3335" i="11" s="1"/>
  <c r="T3335" i="11"/>
  <c r="U3335" i="11" s="1"/>
  <c r="T3336" i="11" l="1"/>
  <c r="U3336" i="11" s="1"/>
  <c r="W3336" i="11"/>
  <c r="X3336" i="11" s="1"/>
  <c r="W3337" i="11" l="1"/>
  <c r="X3337" i="11" s="1"/>
  <c r="T3337" i="11"/>
  <c r="U3337" i="11" s="1"/>
  <c r="T3338" i="11" l="1"/>
  <c r="U3338" i="11" s="1"/>
  <c r="W3338" i="11"/>
  <c r="X3338" i="11" s="1"/>
  <c r="W3339" i="11" l="1"/>
  <c r="X3339" i="11" s="1"/>
  <c r="T3339" i="11"/>
  <c r="U3339" i="11" s="1"/>
  <c r="T3340" i="11" l="1"/>
  <c r="U3340" i="11" s="1"/>
  <c r="W3340" i="11"/>
  <c r="X3340" i="11" s="1"/>
  <c r="W3341" i="11" l="1"/>
  <c r="X3341" i="11" s="1"/>
  <c r="T3341" i="11"/>
  <c r="U3341" i="11" s="1"/>
  <c r="T3342" i="11" l="1"/>
  <c r="U3342" i="11" s="1"/>
  <c r="W3342" i="11"/>
  <c r="X3342" i="11" s="1"/>
  <c r="W3343" i="11" l="1"/>
  <c r="X3343" i="11" s="1"/>
  <c r="T3343" i="11"/>
  <c r="U3343" i="11" s="1"/>
  <c r="T3344" i="11" l="1"/>
  <c r="U3344" i="11" s="1"/>
  <c r="W3344" i="11"/>
  <c r="X3344" i="11" s="1"/>
  <c r="W3345" i="11" l="1"/>
  <c r="X3345" i="11" s="1"/>
  <c r="T3345" i="11"/>
  <c r="U3345" i="11" s="1"/>
  <c r="W3346" i="11" l="1"/>
  <c r="X3346" i="11" s="1"/>
  <c r="T3346" i="11"/>
  <c r="U3346" i="11" s="1"/>
  <c r="T3347" i="11" l="1"/>
  <c r="U3347" i="11" s="1"/>
  <c r="W3347" i="11"/>
  <c r="X3347" i="11" s="1"/>
  <c r="W3348" i="11" l="1"/>
  <c r="X3348" i="11" s="1"/>
  <c r="T3348" i="11"/>
  <c r="U3348" i="11" s="1"/>
  <c r="T3349" i="11" l="1"/>
  <c r="U3349" i="11" s="1"/>
  <c r="W3349" i="11"/>
  <c r="X3349" i="11" s="1"/>
  <c r="W3350" i="11" l="1"/>
  <c r="X3350" i="11" s="1"/>
  <c r="T3350" i="11"/>
  <c r="U3350" i="11" s="1"/>
  <c r="T3351" i="11" l="1"/>
  <c r="U3351" i="11" s="1"/>
  <c r="W3351" i="11"/>
  <c r="X3351" i="11" s="1"/>
  <c r="T3352" i="11" l="1"/>
  <c r="U3352" i="11" s="1"/>
  <c r="W3352" i="11"/>
  <c r="X3352" i="11" s="1"/>
  <c r="W3353" i="11" l="1"/>
  <c r="X3353" i="11" s="1"/>
  <c r="T3353" i="11"/>
  <c r="U3353" i="11" s="1"/>
  <c r="W3354" i="11" l="1"/>
  <c r="X3354" i="11" s="1"/>
  <c r="T3354" i="11"/>
  <c r="U3354" i="11" s="1"/>
  <c r="W3355" i="11" l="1"/>
  <c r="X3355" i="11" s="1"/>
  <c r="T3355" i="11"/>
  <c r="U3355" i="11" s="1"/>
  <c r="W3356" i="11" l="1"/>
  <c r="X3356" i="11" s="1"/>
  <c r="T3356" i="11"/>
  <c r="U3356" i="11" s="1"/>
  <c r="T3357" i="11" l="1"/>
  <c r="U3357" i="11" s="1"/>
  <c r="W3357" i="11"/>
  <c r="X3357" i="11" s="1"/>
  <c r="W3358" i="11" l="1"/>
  <c r="X3358" i="11" s="1"/>
  <c r="T3358" i="11"/>
  <c r="U3358" i="11" s="1"/>
  <c r="T3359" i="11" l="1"/>
  <c r="U3359" i="11" s="1"/>
  <c r="W3359" i="11"/>
  <c r="X3359" i="11" s="1"/>
  <c r="W3360" i="11" l="1"/>
  <c r="X3360" i="11" s="1"/>
  <c r="T3360" i="11"/>
  <c r="U3360" i="11" s="1"/>
  <c r="W3361" i="11" l="1"/>
  <c r="X3361" i="11" s="1"/>
  <c r="T3361" i="11"/>
  <c r="U3361" i="11" s="1"/>
  <c r="T3362" i="11" l="1"/>
  <c r="U3362" i="11" s="1"/>
  <c r="W3362" i="11"/>
  <c r="X3362" i="11" s="1"/>
  <c r="W3363" i="11" l="1"/>
  <c r="X3363" i="11" s="1"/>
  <c r="T3363" i="11"/>
  <c r="U3363" i="11" s="1"/>
  <c r="T3364" i="11" l="1"/>
  <c r="U3364" i="11" s="1"/>
  <c r="W3364" i="11"/>
  <c r="X3364" i="11" s="1"/>
  <c r="W3365" i="11" l="1"/>
  <c r="X3365" i="11" s="1"/>
  <c r="T3365" i="11"/>
  <c r="U3365" i="11" s="1"/>
  <c r="T3366" i="11" l="1"/>
  <c r="U3366" i="11" s="1"/>
  <c r="W3366" i="11"/>
  <c r="X3366" i="11" s="1"/>
  <c r="W3367" i="11" l="1"/>
  <c r="X3367" i="11" s="1"/>
  <c r="T3367" i="11"/>
  <c r="U3367" i="11" s="1"/>
  <c r="T3368" i="11" l="1"/>
  <c r="U3368" i="11" s="1"/>
  <c r="W3368" i="11"/>
  <c r="X3368" i="11" s="1"/>
  <c r="W3369" i="11" l="1"/>
  <c r="X3369" i="11" s="1"/>
  <c r="T3369" i="11"/>
  <c r="U3369" i="11" s="1"/>
  <c r="T3370" i="11" l="1"/>
  <c r="U3370" i="11" s="1"/>
  <c r="W3370" i="11"/>
  <c r="X3370" i="11" s="1"/>
  <c r="W3371" i="11" l="1"/>
  <c r="X3371" i="11" s="1"/>
  <c r="T3371" i="11"/>
  <c r="U3371" i="11" s="1"/>
  <c r="T3372" i="11" l="1"/>
  <c r="U3372" i="11" s="1"/>
  <c r="W3372" i="11"/>
  <c r="X3372" i="11" s="1"/>
  <c r="T3373" i="11" l="1"/>
  <c r="U3373" i="11" s="1"/>
  <c r="W3373" i="11"/>
  <c r="X3373" i="11" s="1"/>
  <c r="W3374" i="11" l="1"/>
  <c r="X3374" i="11" s="1"/>
  <c r="T3374" i="11"/>
  <c r="U3374" i="11" s="1"/>
  <c r="W3375" i="11" l="1"/>
  <c r="X3375" i="11" s="1"/>
  <c r="T3375" i="11"/>
  <c r="U3375" i="11" s="1"/>
  <c r="W3376" i="11" l="1"/>
  <c r="X3376" i="11" s="1"/>
  <c r="T3376" i="11"/>
  <c r="U3376" i="11" s="1"/>
  <c r="T3377" i="11" l="1"/>
  <c r="U3377" i="11" s="1"/>
  <c r="W3377" i="11"/>
  <c r="X3377" i="11" s="1"/>
  <c r="W3378" i="11" l="1"/>
  <c r="X3378" i="11" s="1"/>
  <c r="T3378" i="11"/>
  <c r="U3378" i="11" s="1"/>
  <c r="T3379" i="11" l="1"/>
  <c r="U3379" i="11" s="1"/>
  <c r="W3379" i="11"/>
  <c r="X3379" i="11" s="1"/>
  <c r="W3380" i="11" l="1"/>
  <c r="X3380" i="11" s="1"/>
  <c r="T3380" i="11"/>
  <c r="U3380" i="11" s="1"/>
  <c r="T3381" i="11" l="1"/>
  <c r="U3381" i="11" s="1"/>
  <c r="W3381" i="11"/>
  <c r="X3381" i="11" s="1"/>
  <c r="W3382" i="11" l="1"/>
  <c r="X3382" i="11" s="1"/>
  <c r="T3382" i="11"/>
  <c r="U3382" i="11" s="1"/>
  <c r="T3383" i="11" l="1"/>
  <c r="U3383" i="11" s="1"/>
  <c r="W3383" i="11"/>
  <c r="X3383" i="11" s="1"/>
  <c r="W3384" i="11" l="1"/>
  <c r="X3384" i="11" s="1"/>
  <c r="T3384" i="11"/>
  <c r="U3384" i="11" s="1"/>
  <c r="T3385" i="11" l="1"/>
  <c r="U3385" i="11" s="1"/>
  <c r="W3385" i="11"/>
  <c r="X3385" i="11" s="1"/>
  <c r="W3386" i="11" l="1"/>
  <c r="X3386" i="11" s="1"/>
  <c r="T3386" i="11"/>
  <c r="U3386" i="11" s="1"/>
  <c r="T3387" i="11" l="1"/>
  <c r="U3387" i="11" s="1"/>
  <c r="W3387" i="11"/>
  <c r="X3387" i="11" s="1"/>
  <c r="W3388" i="11" l="1"/>
  <c r="X3388" i="11" s="1"/>
  <c r="T3388" i="11"/>
  <c r="U3388" i="11" s="1"/>
  <c r="T3389" i="11" l="1"/>
  <c r="U3389" i="11" s="1"/>
  <c r="W3389" i="11"/>
  <c r="X3389" i="11" s="1"/>
  <c r="W3390" i="11" l="1"/>
  <c r="X3390" i="11" s="1"/>
  <c r="T3390" i="11"/>
  <c r="U3390" i="11" s="1"/>
  <c r="T3391" i="11" l="1"/>
  <c r="U3391" i="11" s="1"/>
  <c r="W3391" i="11"/>
  <c r="X3391" i="11" s="1"/>
  <c r="T3392" i="11" l="1"/>
  <c r="U3392" i="11" s="1"/>
  <c r="W3392" i="11"/>
  <c r="X3392" i="11" s="1"/>
  <c r="W3393" i="11" l="1"/>
  <c r="X3393" i="11" s="1"/>
  <c r="T3393" i="11"/>
  <c r="U3393" i="11" s="1"/>
  <c r="T3394" i="11" l="1"/>
  <c r="U3394" i="11" s="1"/>
  <c r="W3394" i="11"/>
  <c r="X3394" i="11" s="1"/>
  <c r="W3395" i="11" l="1"/>
  <c r="X3395" i="11" s="1"/>
  <c r="T3395" i="11"/>
  <c r="U3395" i="11" s="1"/>
  <c r="T3396" i="11" l="1"/>
  <c r="U3396" i="11" s="1"/>
  <c r="W3396" i="11"/>
  <c r="X3396" i="11" s="1"/>
  <c r="T3397" i="11" l="1"/>
  <c r="U3397" i="11" s="1"/>
  <c r="W3397" i="11"/>
  <c r="X3397" i="11" s="1"/>
  <c r="T3398" i="11" l="1"/>
  <c r="U3398" i="11" s="1"/>
  <c r="W3398" i="11"/>
  <c r="X3398" i="11" s="1"/>
  <c r="W3399" i="11" l="1"/>
  <c r="X3399" i="11" s="1"/>
  <c r="T3399" i="11"/>
  <c r="U3399" i="11" s="1"/>
  <c r="W3400" i="11" l="1"/>
  <c r="X3400" i="11" s="1"/>
  <c r="T3400" i="11"/>
  <c r="U3400" i="11" s="1"/>
  <c r="W3401" i="11" l="1"/>
  <c r="X3401" i="11" s="1"/>
  <c r="T3401" i="11"/>
  <c r="U3401" i="11" s="1"/>
  <c r="T3402" i="11" l="1"/>
  <c r="U3402" i="11" s="1"/>
  <c r="W3402" i="11"/>
  <c r="X3402" i="11" s="1"/>
  <c r="T3403" i="11" l="1"/>
  <c r="U3403" i="11" s="1"/>
  <c r="W3403" i="11"/>
  <c r="X3403" i="11" s="1"/>
  <c r="W3404" i="11" l="1"/>
  <c r="X3404" i="11" s="1"/>
  <c r="T3404" i="11"/>
  <c r="U3404" i="11" s="1"/>
  <c r="W3405" i="11" l="1"/>
  <c r="X3405" i="11" s="1"/>
  <c r="T3405" i="11"/>
  <c r="U3405" i="11" s="1"/>
  <c r="T3406" i="11" l="1"/>
  <c r="U3406" i="11" s="1"/>
  <c r="W3406" i="11"/>
  <c r="X3406" i="11" s="1"/>
  <c r="W3407" i="11" l="1"/>
  <c r="X3407" i="11" s="1"/>
  <c r="T3407" i="11"/>
  <c r="U3407" i="11" s="1"/>
  <c r="T3408" i="11" l="1"/>
  <c r="U3408" i="11" s="1"/>
  <c r="W3408" i="11"/>
  <c r="X3408" i="11" s="1"/>
  <c r="W3409" i="11" l="1"/>
  <c r="X3409" i="11" s="1"/>
  <c r="T3409" i="11"/>
  <c r="U3409" i="11" s="1"/>
  <c r="W3410" i="11" l="1"/>
  <c r="X3410" i="11" s="1"/>
  <c r="T3410" i="11"/>
  <c r="U3410" i="11" s="1"/>
  <c r="W3411" i="11" l="1"/>
  <c r="X3411" i="11" s="1"/>
  <c r="T3411" i="11"/>
  <c r="U3411" i="11" s="1"/>
  <c r="T3412" i="11" l="1"/>
  <c r="U3412" i="11" s="1"/>
  <c r="W3412" i="11"/>
  <c r="X3412" i="11" s="1"/>
  <c r="T3413" i="11" l="1"/>
  <c r="U3413" i="11" s="1"/>
  <c r="W3413" i="11"/>
  <c r="X3413" i="11" s="1"/>
  <c r="W3414" i="11" l="1"/>
  <c r="X3414" i="11" s="1"/>
  <c r="T3414" i="11"/>
  <c r="U3414" i="11" s="1"/>
  <c r="W3415" i="11" l="1"/>
  <c r="X3415" i="11" s="1"/>
  <c r="T3415" i="11"/>
  <c r="U3415" i="11" s="1"/>
  <c r="T3416" i="11" l="1"/>
  <c r="U3416" i="11" s="1"/>
  <c r="W3416" i="11"/>
  <c r="X3416" i="11" s="1"/>
  <c r="W3417" i="11" l="1"/>
  <c r="X3417" i="11" s="1"/>
  <c r="T3417" i="11"/>
  <c r="U3417" i="11" s="1"/>
  <c r="T3418" i="11" l="1"/>
  <c r="U3418" i="11" s="1"/>
  <c r="W3418" i="11"/>
  <c r="X3418" i="11" s="1"/>
  <c r="W3419" i="11" l="1"/>
  <c r="X3419" i="11" s="1"/>
  <c r="T3419" i="11"/>
  <c r="U3419" i="11" s="1"/>
  <c r="T3420" i="11" l="1"/>
  <c r="U3420" i="11" s="1"/>
  <c r="W3420" i="11"/>
  <c r="X3420" i="11" s="1"/>
  <c r="T3421" i="11" l="1"/>
  <c r="U3421" i="11" s="1"/>
  <c r="W3421" i="11"/>
  <c r="X3421" i="11" s="1"/>
  <c r="W3422" i="11" l="1"/>
  <c r="X3422" i="11" s="1"/>
  <c r="T3422" i="11"/>
  <c r="U3422" i="11" s="1"/>
  <c r="T3423" i="11" l="1"/>
  <c r="U3423" i="11" s="1"/>
  <c r="W3423" i="11"/>
  <c r="X3423" i="11" s="1"/>
  <c r="W3424" i="11" l="1"/>
  <c r="X3424" i="11" s="1"/>
  <c r="T3424" i="11"/>
  <c r="U3424" i="11" s="1"/>
  <c r="T3425" i="11" l="1"/>
  <c r="U3425" i="11" s="1"/>
  <c r="W3425" i="11"/>
  <c r="X3425" i="11" s="1"/>
  <c r="W3426" i="11" l="1"/>
  <c r="X3426" i="11" s="1"/>
  <c r="T3426" i="11"/>
  <c r="U3426" i="11" s="1"/>
  <c r="W3427" i="11" l="1"/>
  <c r="X3427" i="11" s="1"/>
  <c r="T3427" i="11"/>
  <c r="U3427" i="11" s="1"/>
  <c r="T3428" i="11" l="1"/>
  <c r="U3428" i="11" s="1"/>
  <c r="W3428" i="11"/>
  <c r="X3428" i="11" s="1"/>
  <c r="W3429" i="11" l="1"/>
  <c r="X3429" i="11" s="1"/>
  <c r="T3429" i="11"/>
  <c r="U3429" i="11" s="1"/>
  <c r="T3430" i="11" l="1"/>
  <c r="U3430" i="11" s="1"/>
  <c r="W3430" i="11"/>
  <c r="X3430" i="11" s="1"/>
  <c r="T3431" i="11" l="1"/>
  <c r="U3431" i="11" s="1"/>
  <c r="W3431" i="11"/>
  <c r="X3431" i="11" s="1"/>
  <c r="T3432" i="11" l="1"/>
  <c r="U3432" i="11" s="1"/>
  <c r="W3432" i="11"/>
  <c r="X3432" i="11" s="1"/>
  <c r="W3433" i="11" l="1"/>
  <c r="X3433" i="11" s="1"/>
  <c r="T3433" i="11"/>
  <c r="U3433" i="11" s="1"/>
  <c r="T3434" i="11" l="1"/>
  <c r="U3434" i="11" s="1"/>
  <c r="W3434" i="11"/>
  <c r="X3434" i="11" s="1"/>
  <c r="W3435" i="11" l="1"/>
  <c r="X3435" i="11" s="1"/>
  <c r="T3435" i="11"/>
  <c r="U3435" i="11" s="1"/>
  <c r="W3436" i="11" l="1"/>
  <c r="X3436" i="11" s="1"/>
  <c r="T3436" i="11"/>
  <c r="U3436" i="11" s="1"/>
  <c r="T3437" i="11" l="1"/>
  <c r="U3437" i="11" s="1"/>
  <c r="W3437" i="11"/>
  <c r="X3437" i="11" s="1"/>
  <c r="W3438" i="11" l="1"/>
  <c r="X3438" i="11" s="1"/>
  <c r="T3438" i="11"/>
  <c r="U3438" i="11" s="1"/>
  <c r="T3439" i="11" l="1"/>
  <c r="U3439" i="11" s="1"/>
  <c r="W3439" i="11"/>
  <c r="X3439" i="11" s="1"/>
  <c r="W3440" i="11" l="1"/>
  <c r="X3440" i="11" s="1"/>
  <c r="T3440" i="11"/>
  <c r="U3440" i="11" s="1"/>
  <c r="T3441" i="11" l="1"/>
  <c r="U3441" i="11" s="1"/>
  <c r="W3441" i="11"/>
  <c r="X3441" i="11" s="1"/>
  <c r="W3442" i="11" l="1"/>
  <c r="X3442" i="11" s="1"/>
  <c r="T3442" i="11"/>
  <c r="U3442" i="11" s="1"/>
  <c r="T3443" i="11" l="1"/>
  <c r="U3443" i="11" s="1"/>
  <c r="W3443" i="11"/>
  <c r="X3443" i="11" s="1"/>
  <c r="T3444" i="11" l="1"/>
  <c r="U3444" i="11" s="1"/>
  <c r="W3444" i="11"/>
  <c r="X3444" i="11" s="1"/>
  <c r="W3445" i="11" l="1"/>
  <c r="X3445" i="11" s="1"/>
  <c r="T3445" i="11"/>
  <c r="U3445" i="11" s="1"/>
  <c r="W3446" i="11" l="1"/>
  <c r="X3446" i="11" s="1"/>
  <c r="T3446" i="11"/>
  <c r="U3446" i="11" s="1"/>
  <c r="T3447" i="11" l="1"/>
  <c r="U3447" i="11" s="1"/>
  <c r="W3447" i="11"/>
  <c r="X3447" i="11" s="1"/>
  <c r="T3448" i="11" l="1"/>
  <c r="U3448" i="11" s="1"/>
  <c r="W3448" i="11"/>
  <c r="X3448" i="11" s="1"/>
  <c r="W3449" i="11" l="1"/>
  <c r="X3449" i="11" s="1"/>
  <c r="T3449" i="11"/>
  <c r="U3449" i="11" s="1"/>
  <c r="W3450" i="11" l="1"/>
  <c r="X3450" i="11" s="1"/>
  <c r="T3450" i="11"/>
  <c r="U3450" i="11" s="1"/>
  <c r="T3451" i="11" l="1"/>
  <c r="U3451" i="11" s="1"/>
  <c r="W3451" i="11"/>
  <c r="X3451" i="11" s="1"/>
  <c r="T3452" i="11" l="1"/>
  <c r="U3452" i="11" s="1"/>
  <c r="W3452" i="11"/>
  <c r="X3452" i="11" s="1"/>
  <c r="W3453" i="11" l="1"/>
  <c r="X3453" i="11" s="1"/>
  <c r="T3453" i="11"/>
  <c r="U3453" i="11" s="1"/>
  <c r="T3454" i="11" l="1"/>
  <c r="U3454" i="11" s="1"/>
  <c r="W3454" i="11"/>
  <c r="X3454" i="11" s="1"/>
  <c r="W3455" i="11" l="1"/>
  <c r="X3455" i="11" s="1"/>
  <c r="T3455" i="11"/>
  <c r="U3455" i="11" s="1"/>
  <c r="T3456" i="11" l="1"/>
  <c r="U3456" i="11" s="1"/>
  <c r="W3456" i="11"/>
  <c r="X3456" i="11" s="1"/>
  <c r="T3457" i="11" l="1"/>
  <c r="U3457" i="11" s="1"/>
  <c r="W3457" i="11"/>
  <c r="X3457" i="11" s="1"/>
  <c r="T3458" i="11" l="1"/>
  <c r="U3458" i="11" s="1"/>
  <c r="W3458" i="11"/>
  <c r="X3458" i="11" s="1"/>
  <c r="W3459" i="11" l="1"/>
  <c r="X3459" i="11" s="1"/>
  <c r="T3459" i="11"/>
  <c r="U3459" i="11" s="1"/>
  <c r="T3460" i="11" l="1"/>
  <c r="U3460" i="11" s="1"/>
  <c r="W3460" i="11"/>
  <c r="X3460" i="11" s="1"/>
  <c r="W3461" i="11" l="1"/>
  <c r="X3461" i="11" s="1"/>
  <c r="T3461" i="11"/>
  <c r="U3461" i="11" s="1"/>
  <c r="W3462" i="11" l="1"/>
  <c r="X3462" i="11" s="1"/>
  <c r="T3462" i="11"/>
  <c r="U3462" i="11" s="1"/>
  <c r="W3463" i="11" l="1"/>
  <c r="X3463" i="11" s="1"/>
  <c r="T3463" i="11"/>
  <c r="U3463" i="11" s="1"/>
  <c r="T3464" i="11" l="1"/>
  <c r="U3464" i="11" s="1"/>
  <c r="W3464" i="11"/>
  <c r="X3464" i="11" s="1"/>
  <c r="W3465" i="11" l="1"/>
  <c r="X3465" i="11" s="1"/>
  <c r="T3465" i="11"/>
  <c r="U3465" i="11" s="1"/>
  <c r="T3466" i="11" l="1"/>
  <c r="U3466" i="11" s="1"/>
  <c r="W3466" i="11"/>
  <c r="X3466" i="11" s="1"/>
  <c r="W3467" i="11" l="1"/>
  <c r="X3467" i="11" s="1"/>
  <c r="T3467" i="11"/>
  <c r="U3467" i="11" s="1"/>
  <c r="W3468" i="11" l="1"/>
  <c r="X3468" i="11" s="1"/>
  <c r="T3468" i="11"/>
  <c r="U3468" i="11" s="1"/>
  <c r="W3469" i="11" l="1"/>
  <c r="X3469" i="11" s="1"/>
  <c r="T3469" i="11"/>
  <c r="U3469" i="11" s="1"/>
  <c r="T3470" i="11" l="1"/>
  <c r="U3470" i="11" s="1"/>
  <c r="W3470" i="11"/>
  <c r="X3470" i="11" s="1"/>
  <c r="T3471" i="11" l="1"/>
  <c r="U3471" i="11" s="1"/>
  <c r="W3471" i="11"/>
  <c r="X3471" i="11" s="1"/>
  <c r="T3472" i="11" l="1"/>
  <c r="U3472" i="11" s="1"/>
  <c r="W3472" i="11"/>
  <c r="X3472" i="11" s="1"/>
  <c r="W3473" i="11" l="1"/>
  <c r="X3473" i="11" s="1"/>
  <c r="T3473" i="11"/>
  <c r="U3473" i="11" s="1"/>
  <c r="T3474" i="11" l="1"/>
  <c r="U3474" i="11" s="1"/>
  <c r="W3474" i="11"/>
  <c r="X3474" i="11" s="1"/>
  <c r="W3475" i="11" l="1"/>
  <c r="X3475" i="11" s="1"/>
  <c r="T3475" i="11"/>
  <c r="U3475" i="11" s="1"/>
  <c r="W3476" i="11" l="1"/>
  <c r="X3476" i="11" s="1"/>
  <c r="T3476" i="11"/>
  <c r="U3476" i="11" s="1"/>
  <c r="T3477" i="11" l="1"/>
  <c r="U3477" i="11" s="1"/>
  <c r="W3477" i="11"/>
  <c r="X3477" i="11" s="1"/>
  <c r="T3478" i="11" l="1"/>
  <c r="U3478" i="11" s="1"/>
  <c r="W3478" i="11"/>
  <c r="X3478" i="11" s="1"/>
  <c r="W3479" i="11" l="1"/>
  <c r="X3479" i="11" s="1"/>
  <c r="T3479" i="11"/>
  <c r="U3479" i="11" s="1"/>
  <c r="W3480" i="11" l="1"/>
  <c r="X3480" i="11" s="1"/>
  <c r="T3480" i="11"/>
  <c r="U3480" i="11" s="1"/>
  <c r="W3481" i="11" l="1"/>
  <c r="X3481" i="11" s="1"/>
  <c r="T3481" i="11"/>
  <c r="U3481" i="11" s="1"/>
  <c r="W3482" i="11" l="1"/>
  <c r="X3482" i="11" s="1"/>
  <c r="T3482" i="11"/>
  <c r="U3482" i="11" s="1"/>
  <c r="T3483" i="11" l="1"/>
  <c r="U3483" i="11" s="1"/>
  <c r="W3483" i="11"/>
  <c r="X3483" i="11" s="1"/>
  <c r="W3484" i="11" l="1"/>
  <c r="X3484" i="11" s="1"/>
  <c r="T3484" i="11"/>
  <c r="U3484" i="11" s="1"/>
  <c r="W3485" i="11" l="1"/>
  <c r="X3485" i="11" s="1"/>
  <c r="T3485" i="11"/>
  <c r="U3485" i="11" s="1"/>
  <c r="T3486" i="11" l="1"/>
  <c r="U3486" i="11" s="1"/>
  <c r="W3486" i="11"/>
  <c r="X3486" i="11" s="1"/>
  <c r="W3487" i="11" l="1"/>
  <c r="X3487" i="11" s="1"/>
  <c r="T3487" i="11"/>
  <c r="U3487" i="11" s="1"/>
  <c r="W3488" i="11" l="1"/>
  <c r="X3488" i="11" s="1"/>
  <c r="T3488" i="11"/>
  <c r="U3488" i="11" s="1"/>
  <c r="T3489" i="11" l="1"/>
  <c r="U3489" i="11" s="1"/>
  <c r="W3489" i="11"/>
  <c r="X3489" i="11" s="1"/>
  <c r="W3490" i="11" l="1"/>
  <c r="X3490" i="11" s="1"/>
  <c r="T3490" i="11"/>
  <c r="U3490" i="11" s="1"/>
  <c r="T3491" i="11" l="1"/>
  <c r="U3491" i="11" s="1"/>
  <c r="W3491" i="11"/>
  <c r="X3491" i="11" s="1"/>
  <c r="T3492" i="11" l="1"/>
  <c r="U3492" i="11" s="1"/>
  <c r="W3492" i="11"/>
  <c r="X3492" i="11" s="1"/>
  <c r="T3493" i="11" l="1"/>
  <c r="U3493" i="11" s="1"/>
  <c r="W3493" i="11"/>
  <c r="X3493" i="11" s="1"/>
  <c r="W3494" i="11" l="1"/>
  <c r="X3494" i="11" s="1"/>
  <c r="T3494" i="11"/>
  <c r="U3494" i="11" s="1"/>
  <c r="W3495" i="11" l="1"/>
  <c r="X3495" i="11" s="1"/>
  <c r="T3495" i="11"/>
  <c r="U3495" i="11" s="1"/>
  <c r="T3496" i="11" l="1"/>
  <c r="U3496" i="11" s="1"/>
  <c r="W3496" i="11"/>
  <c r="X3496" i="11" s="1"/>
  <c r="W3497" i="11" l="1"/>
  <c r="X3497" i="11" s="1"/>
  <c r="T3497" i="11"/>
  <c r="U3497" i="11" s="1"/>
  <c r="T3498" i="11" l="1"/>
  <c r="U3498" i="11" s="1"/>
  <c r="W3498" i="11"/>
  <c r="X3498" i="11" s="1"/>
  <c r="T3499" i="11" l="1"/>
  <c r="U3499" i="11" s="1"/>
  <c r="W3499" i="11"/>
  <c r="X3499" i="11" s="1"/>
  <c r="T3500" i="11" l="1"/>
  <c r="U3500" i="11" s="1"/>
  <c r="W3500" i="11"/>
  <c r="X3500" i="11" s="1"/>
  <c r="T3501" i="11" l="1"/>
  <c r="U3501" i="11" s="1"/>
  <c r="W3501" i="11"/>
  <c r="X3501" i="11" s="1"/>
  <c r="W3502" i="11" l="1"/>
  <c r="X3502" i="11" s="1"/>
  <c r="T3502" i="11"/>
  <c r="U3502" i="11" s="1"/>
  <c r="T3503" i="11" l="1"/>
  <c r="U3503" i="11" s="1"/>
  <c r="W3503" i="11"/>
  <c r="X3503" i="11" s="1"/>
  <c r="W3504" i="11" l="1"/>
  <c r="X3504" i="11" s="1"/>
  <c r="T3504" i="11"/>
  <c r="U3504" i="11" s="1"/>
  <c r="T3505" i="11" l="1"/>
  <c r="U3505" i="11" s="1"/>
  <c r="W3505" i="11"/>
  <c r="X3505" i="11" s="1"/>
  <c r="W3506" i="11" l="1"/>
  <c r="X3506" i="11" s="1"/>
  <c r="T3506" i="11"/>
  <c r="U3506" i="11" s="1"/>
  <c r="T3507" i="11" l="1"/>
  <c r="U3507" i="11" s="1"/>
  <c r="W3507" i="11"/>
  <c r="X3507" i="11" s="1"/>
  <c r="W3508" i="11" l="1"/>
  <c r="X3508" i="11" s="1"/>
  <c r="T3508" i="11"/>
  <c r="U3508" i="11" s="1"/>
  <c r="T3509" i="11" l="1"/>
  <c r="U3509" i="11" s="1"/>
  <c r="W3509" i="11"/>
  <c r="X3509" i="11" s="1"/>
  <c r="W3510" i="11" l="1"/>
  <c r="X3510" i="11" s="1"/>
  <c r="T3510" i="11"/>
  <c r="U3510" i="11" s="1"/>
  <c r="W3511" i="11" l="1"/>
  <c r="X3511" i="11" s="1"/>
  <c r="T3511" i="11"/>
  <c r="U3511" i="11" s="1"/>
  <c r="T3512" i="11" l="1"/>
  <c r="U3512" i="11" s="1"/>
  <c r="W3512" i="11"/>
  <c r="X3512" i="11" s="1"/>
  <c r="W3513" i="11" l="1"/>
  <c r="X3513" i="11" s="1"/>
  <c r="T3513" i="11"/>
  <c r="U3513" i="11" s="1"/>
  <c r="W3514" i="11" l="1"/>
  <c r="X3514" i="11" s="1"/>
  <c r="T3514" i="11"/>
  <c r="U3514" i="11" s="1"/>
  <c r="T3515" i="11" l="1"/>
  <c r="U3515" i="11" s="1"/>
  <c r="W3515" i="11"/>
  <c r="X3515" i="11" s="1"/>
  <c r="W3516" i="11" l="1"/>
  <c r="X3516" i="11" s="1"/>
  <c r="T3516" i="11"/>
  <c r="U3516" i="11" s="1"/>
  <c r="T3517" i="11" l="1"/>
  <c r="U3517" i="11" s="1"/>
  <c r="W3517" i="11"/>
  <c r="X3517" i="11" s="1"/>
  <c r="T3518" i="11" l="1"/>
  <c r="U3518" i="11" s="1"/>
  <c r="W3518" i="11"/>
  <c r="X3518" i="11" s="1"/>
  <c r="W3519" i="11" l="1"/>
  <c r="X3519" i="11" s="1"/>
  <c r="T3519" i="11"/>
  <c r="U3519" i="11" s="1"/>
  <c r="T3520" i="11" l="1"/>
  <c r="U3520" i="11" s="1"/>
  <c r="W3520" i="11"/>
  <c r="X3520" i="11" s="1"/>
  <c r="T3521" i="11" l="1"/>
  <c r="U3521" i="11" s="1"/>
  <c r="W3521" i="11"/>
  <c r="X3521" i="11" s="1"/>
  <c r="T3522" i="11" l="1"/>
  <c r="U3522" i="11" s="1"/>
  <c r="W3522" i="11"/>
  <c r="X3522" i="11" s="1"/>
  <c r="W3523" i="11" l="1"/>
  <c r="X3523" i="11" s="1"/>
  <c r="T3523" i="11"/>
  <c r="U3523" i="11" s="1"/>
  <c r="T3524" i="11" l="1"/>
  <c r="U3524" i="11" s="1"/>
  <c r="W3524" i="11"/>
  <c r="X3524" i="11" s="1"/>
  <c r="T3525" i="11" l="1"/>
  <c r="U3525" i="11" s="1"/>
  <c r="W3525" i="11"/>
  <c r="X3525" i="11" s="1"/>
  <c r="W3526" i="11" l="1"/>
  <c r="X3526" i="11" s="1"/>
  <c r="T3526" i="11"/>
  <c r="U3526" i="11" s="1"/>
  <c r="T3527" i="11" l="1"/>
  <c r="U3527" i="11" s="1"/>
  <c r="W3527" i="11"/>
  <c r="X3527" i="11" s="1"/>
  <c r="T3528" i="11" l="1"/>
  <c r="U3528" i="11" s="1"/>
  <c r="W3528" i="11"/>
  <c r="X3528" i="11" s="1"/>
  <c r="W3529" i="11" l="1"/>
  <c r="X3529" i="11" s="1"/>
  <c r="T3529" i="11"/>
  <c r="U3529" i="11" s="1"/>
  <c r="W3530" i="11" l="1"/>
  <c r="X3530" i="11" s="1"/>
  <c r="T3530" i="11"/>
  <c r="U3530" i="11" s="1"/>
  <c r="W3531" i="11" l="1"/>
  <c r="X3531" i="11" s="1"/>
  <c r="T3531" i="11"/>
  <c r="U3531" i="11" s="1"/>
  <c r="W3532" i="11" l="1"/>
  <c r="X3532" i="11" s="1"/>
  <c r="T3532" i="11"/>
  <c r="U3532" i="11" s="1"/>
  <c r="T3533" i="11" l="1"/>
  <c r="U3533" i="11" s="1"/>
  <c r="W3533" i="11"/>
  <c r="X3533" i="11" s="1"/>
  <c r="W3534" i="11" l="1"/>
  <c r="X3534" i="11" s="1"/>
  <c r="T3534" i="11"/>
  <c r="U3534" i="11" s="1"/>
  <c r="T3535" i="11" l="1"/>
  <c r="U3535" i="11" s="1"/>
  <c r="W3535" i="11"/>
  <c r="X3535" i="11" s="1"/>
  <c r="W3536" i="11" l="1"/>
  <c r="X3536" i="11" s="1"/>
  <c r="T3536" i="11"/>
  <c r="U3536" i="11" s="1"/>
  <c r="T3537" i="11" l="1"/>
  <c r="U3537" i="11" s="1"/>
  <c r="W3537" i="11"/>
  <c r="X3537" i="11" s="1"/>
  <c r="T3538" i="11" l="1"/>
  <c r="U3538" i="11" s="1"/>
  <c r="W3538" i="11"/>
  <c r="X3538" i="11" s="1"/>
  <c r="W3539" i="11" l="1"/>
  <c r="X3539" i="11" s="1"/>
  <c r="T3539" i="11"/>
  <c r="U3539" i="11" s="1"/>
  <c r="T3540" i="11" l="1"/>
  <c r="U3540" i="11" s="1"/>
  <c r="W3540" i="11"/>
  <c r="X3540" i="11" s="1"/>
  <c r="W3541" i="11" l="1"/>
  <c r="X3541" i="11" s="1"/>
  <c r="T3541" i="11"/>
  <c r="U3541" i="11" s="1"/>
  <c r="W3542" i="11" l="1"/>
  <c r="X3542" i="11" s="1"/>
  <c r="T3542" i="11"/>
  <c r="U3542" i="11" s="1"/>
  <c r="T3543" i="11" l="1"/>
  <c r="U3543" i="11" s="1"/>
  <c r="W3543" i="11"/>
  <c r="X3543" i="11" s="1"/>
  <c r="T3544" i="11" l="1"/>
  <c r="U3544" i="11" s="1"/>
  <c r="W3544" i="11"/>
  <c r="X3544" i="11" s="1"/>
  <c r="W3545" i="11" l="1"/>
  <c r="X3545" i="11" s="1"/>
  <c r="T3545" i="11"/>
  <c r="U3545" i="11" s="1"/>
  <c r="W3546" i="11" l="1"/>
  <c r="X3546" i="11" s="1"/>
  <c r="T3546" i="11"/>
  <c r="U3546" i="11" s="1"/>
  <c r="T3547" i="11" l="1"/>
  <c r="U3547" i="11" s="1"/>
  <c r="W3547" i="11"/>
  <c r="X3547" i="11" s="1"/>
  <c r="W3548" i="11" l="1"/>
  <c r="X3548" i="11" s="1"/>
  <c r="T3548" i="11"/>
  <c r="U3548" i="11" s="1"/>
  <c r="W3549" i="11" l="1"/>
  <c r="X3549" i="11" s="1"/>
  <c r="T3549" i="11"/>
  <c r="U3549" i="11" s="1"/>
  <c r="T3550" i="11" l="1"/>
  <c r="U3550" i="11" s="1"/>
  <c r="W3550" i="11"/>
  <c r="X3550" i="11" s="1"/>
  <c r="W3551" i="11" l="1"/>
  <c r="X3551" i="11" s="1"/>
  <c r="T3551" i="11"/>
  <c r="U3551" i="11" s="1"/>
  <c r="W3552" i="11" l="1"/>
  <c r="X3552" i="11" s="1"/>
  <c r="T3552" i="11"/>
  <c r="U3552" i="11" s="1"/>
  <c r="T3553" i="11" l="1"/>
  <c r="U3553" i="11" s="1"/>
  <c r="W3553" i="11"/>
  <c r="X3553" i="11" s="1"/>
  <c r="T3554" i="11" l="1"/>
  <c r="U3554" i="11" s="1"/>
  <c r="W3554" i="11"/>
  <c r="X3554" i="11" s="1"/>
  <c r="W3555" i="11" l="1"/>
  <c r="X3555" i="11" s="1"/>
  <c r="T3555" i="11"/>
  <c r="U3555" i="11" s="1"/>
  <c r="T3556" i="11" l="1"/>
  <c r="U3556" i="11" s="1"/>
  <c r="W3556" i="11"/>
  <c r="X3556" i="11" s="1"/>
  <c r="W3557" i="11" l="1"/>
  <c r="X3557" i="11" s="1"/>
  <c r="T3557" i="11"/>
  <c r="U3557" i="11" s="1"/>
  <c r="W3558" i="11" l="1"/>
  <c r="X3558" i="11" s="1"/>
  <c r="T3558" i="11"/>
  <c r="U3558" i="11" s="1"/>
  <c r="T3559" i="11" l="1"/>
  <c r="U3559" i="11" s="1"/>
  <c r="W3559" i="11"/>
  <c r="X3559" i="11" s="1"/>
  <c r="W3560" i="11" l="1"/>
  <c r="X3560" i="11" s="1"/>
  <c r="T3560" i="11"/>
  <c r="U3560" i="11" s="1"/>
  <c r="T3561" i="11" l="1"/>
  <c r="U3561" i="11" s="1"/>
  <c r="W3561" i="11"/>
  <c r="X3561" i="11" s="1"/>
  <c r="T3562" i="11" l="1"/>
  <c r="U3562" i="11" s="1"/>
  <c r="W3562" i="11"/>
  <c r="X3562" i="11" s="1"/>
  <c r="W3563" i="11" l="1"/>
  <c r="X3563" i="11" s="1"/>
  <c r="T3563" i="11"/>
  <c r="U3563" i="11" s="1"/>
  <c r="W3564" i="11" l="1"/>
  <c r="X3564" i="11" s="1"/>
  <c r="T3564" i="11"/>
  <c r="U3564" i="11" s="1"/>
  <c r="T3565" i="11" l="1"/>
  <c r="U3565" i="11" s="1"/>
  <c r="W3565" i="11"/>
  <c r="X3565" i="11" s="1"/>
  <c r="W3566" i="11" l="1"/>
  <c r="X3566" i="11" s="1"/>
  <c r="T3566" i="11"/>
  <c r="U3566" i="11" s="1"/>
  <c r="T3567" i="11" l="1"/>
  <c r="U3567" i="11" s="1"/>
  <c r="W3567" i="11"/>
  <c r="X3567" i="11" s="1"/>
  <c r="W3568" i="11" l="1"/>
  <c r="X3568" i="11" s="1"/>
  <c r="T3568" i="11"/>
  <c r="U3568" i="11" s="1"/>
  <c r="W3569" i="11" l="1"/>
  <c r="X3569" i="11" s="1"/>
  <c r="T3569" i="11"/>
  <c r="U3569" i="11" s="1"/>
  <c r="W3570" i="11" l="1"/>
  <c r="X3570" i="11" s="1"/>
  <c r="T3570" i="11"/>
  <c r="U3570" i="11" s="1"/>
  <c r="T3571" i="11" l="1"/>
  <c r="U3571" i="11" s="1"/>
  <c r="W3571" i="11"/>
  <c r="X3571" i="11" s="1"/>
  <c r="W3572" i="11" l="1"/>
  <c r="X3572" i="11" s="1"/>
  <c r="T3572" i="11"/>
  <c r="U3572" i="11" s="1"/>
  <c r="T3573" i="11" l="1"/>
  <c r="U3573" i="11" s="1"/>
  <c r="W3573" i="11"/>
  <c r="X3573" i="11" s="1"/>
  <c r="W3574" i="11" l="1"/>
  <c r="X3574" i="11" s="1"/>
  <c r="T3574" i="11"/>
  <c r="U3574" i="11" s="1"/>
  <c r="T3575" i="11" l="1"/>
  <c r="U3575" i="11" s="1"/>
  <c r="W3575" i="11"/>
  <c r="X3575" i="11" s="1"/>
  <c r="W3576" i="11" l="1"/>
  <c r="X3576" i="11" s="1"/>
  <c r="T3576" i="11"/>
  <c r="U3576" i="11" s="1"/>
  <c r="T3577" i="11" l="1"/>
  <c r="U3577" i="11" s="1"/>
  <c r="W3577" i="11"/>
  <c r="X3577" i="11" s="1"/>
  <c r="T3578" i="11" l="1"/>
  <c r="U3578" i="11" s="1"/>
  <c r="W3578" i="11"/>
  <c r="X3578" i="11" s="1"/>
  <c r="T3579" i="11" l="1"/>
  <c r="U3579" i="11" s="1"/>
  <c r="W3579" i="11"/>
  <c r="X3579" i="11" s="1"/>
  <c r="W3580" i="11" l="1"/>
  <c r="X3580" i="11" s="1"/>
  <c r="T3580" i="11"/>
  <c r="U3580" i="11" s="1"/>
  <c r="T3581" i="11" l="1"/>
  <c r="U3581" i="11" s="1"/>
  <c r="W3581" i="11"/>
  <c r="X3581" i="11" s="1"/>
  <c r="W3582" i="11" l="1"/>
  <c r="X3582" i="11" s="1"/>
  <c r="T3582" i="11"/>
  <c r="U3582" i="11" s="1"/>
  <c r="W3583" i="11" l="1"/>
  <c r="X3583" i="11" s="1"/>
  <c r="T3583" i="11"/>
  <c r="U3583" i="11" s="1"/>
  <c r="T3584" i="11" l="1"/>
  <c r="U3584" i="11" s="1"/>
  <c r="W3584" i="11"/>
  <c r="X3584" i="11" s="1"/>
  <c r="W3585" i="11" l="1"/>
  <c r="X3585" i="11" s="1"/>
  <c r="T3585" i="11"/>
  <c r="U3585" i="11" s="1"/>
  <c r="W3586" i="11" l="1"/>
  <c r="X3586" i="11" s="1"/>
  <c r="T3586" i="11"/>
  <c r="U3586" i="11" s="1"/>
  <c r="T3587" i="11" l="1"/>
  <c r="U3587" i="11" s="1"/>
  <c r="W3587" i="11"/>
  <c r="X3587" i="11" s="1"/>
  <c r="W3588" i="11" l="1"/>
  <c r="X3588" i="11" s="1"/>
  <c r="T3588" i="11"/>
  <c r="U3588" i="11" s="1"/>
  <c r="W3589" i="11" l="1"/>
  <c r="X3589" i="11" s="1"/>
  <c r="T3589" i="11"/>
  <c r="U3589" i="11" s="1"/>
  <c r="T3590" i="11" l="1"/>
  <c r="U3590" i="11" s="1"/>
  <c r="W3590" i="11"/>
  <c r="X3590" i="11" s="1"/>
  <c r="W3591" i="11" l="1"/>
  <c r="X3591" i="11" s="1"/>
  <c r="T3591" i="11"/>
  <c r="U3591" i="11" s="1"/>
  <c r="T3592" i="11" l="1"/>
  <c r="U3592" i="11" s="1"/>
  <c r="W3592" i="11"/>
  <c r="X3592" i="11" s="1"/>
  <c r="T3593" i="11" l="1"/>
  <c r="U3593" i="11" s="1"/>
  <c r="W3593" i="11"/>
  <c r="X3593" i="11" s="1"/>
  <c r="W3594" i="11" l="1"/>
  <c r="X3594" i="11" s="1"/>
  <c r="T3594" i="11"/>
  <c r="U3594" i="11" s="1"/>
  <c r="W3595" i="11" l="1"/>
  <c r="X3595" i="11" s="1"/>
  <c r="T3595" i="11"/>
  <c r="U3595" i="11" s="1"/>
  <c r="T3596" i="11" l="1"/>
  <c r="U3596" i="11" s="1"/>
  <c r="W3596" i="11"/>
  <c r="X3596" i="11" s="1"/>
  <c r="T3597" i="11" l="1"/>
  <c r="U3597" i="11" s="1"/>
  <c r="W3597" i="11"/>
  <c r="X3597" i="11" s="1"/>
  <c r="W3598" i="11" l="1"/>
  <c r="X3598" i="11" s="1"/>
  <c r="T3598" i="11"/>
  <c r="U3598" i="11" s="1"/>
  <c r="T3599" i="11" l="1"/>
  <c r="U3599" i="11" s="1"/>
  <c r="W3599" i="11"/>
  <c r="X3599" i="11" s="1"/>
  <c r="W3600" i="11" l="1"/>
  <c r="X3600" i="11" s="1"/>
  <c r="T3600" i="11"/>
  <c r="U3600" i="11" s="1"/>
  <c r="W3601" i="11" l="1"/>
  <c r="X3601" i="11" s="1"/>
  <c r="T3601" i="11"/>
  <c r="U3601" i="11" s="1"/>
  <c r="T3602" i="11" l="1"/>
  <c r="U3602" i="11" s="1"/>
  <c r="W3602" i="11"/>
  <c r="X3602" i="11" s="1"/>
  <c r="T3603" i="11" l="1"/>
  <c r="U3603" i="11" s="1"/>
  <c r="W3603" i="11"/>
  <c r="X3603" i="11" s="1"/>
  <c r="W3604" i="11" l="1"/>
  <c r="X3604" i="11" s="1"/>
  <c r="T3604" i="11"/>
  <c r="U3604" i="11" s="1"/>
  <c r="T3605" i="11" l="1"/>
  <c r="U3605" i="11" s="1"/>
  <c r="W3605" i="11"/>
  <c r="X3605" i="11" s="1"/>
  <c r="T3606" i="11" l="1"/>
  <c r="U3606" i="11" s="1"/>
  <c r="W3606" i="11"/>
  <c r="X3606" i="11" s="1"/>
  <c r="W3607" i="11" l="1"/>
  <c r="X3607" i="11" s="1"/>
  <c r="T3607" i="11"/>
  <c r="U3607" i="11" s="1"/>
  <c r="T3608" i="11" l="1"/>
  <c r="U3608" i="11" s="1"/>
  <c r="W3608" i="11"/>
  <c r="X3608" i="11" s="1"/>
  <c r="T3609" i="11" l="1"/>
  <c r="U3609" i="11" s="1"/>
  <c r="W3609" i="11"/>
  <c r="X3609" i="11" s="1"/>
  <c r="T3610" i="11" l="1"/>
  <c r="U3610" i="11" s="1"/>
  <c r="W3610" i="11"/>
  <c r="X3610" i="11" s="1"/>
  <c r="W3611" i="11" l="1"/>
  <c r="X3611" i="11" s="1"/>
  <c r="T3611" i="11"/>
  <c r="U3611" i="11" s="1"/>
  <c r="T3612" i="11" l="1"/>
  <c r="U3612" i="11" s="1"/>
  <c r="W3612" i="11"/>
  <c r="X3612" i="11" s="1"/>
  <c r="W3613" i="11" l="1"/>
  <c r="X3613" i="11" s="1"/>
  <c r="T3613" i="11"/>
  <c r="U3613" i="11" s="1"/>
  <c r="T3614" i="11" l="1"/>
  <c r="U3614" i="11" s="1"/>
  <c r="W3614" i="11"/>
  <c r="X3614" i="11" s="1"/>
  <c r="W3615" i="11" l="1"/>
  <c r="X3615" i="11" s="1"/>
  <c r="T3615" i="11"/>
  <c r="U3615" i="11" s="1"/>
  <c r="W3616" i="11" l="1"/>
  <c r="X3616" i="11" s="1"/>
  <c r="T3616" i="11"/>
  <c r="U3616" i="11" s="1"/>
  <c r="W3617" i="11" l="1"/>
  <c r="X3617" i="11" s="1"/>
  <c r="T3617" i="11"/>
  <c r="U3617" i="11" s="1"/>
  <c r="W3618" i="11" l="1"/>
  <c r="X3618" i="11" s="1"/>
  <c r="T3618" i="11"/>
  <c r="U3618" i="11" s="1"/>
  <c r="T3619" i="11" l="1"/>
  <c r="U3619" i="11" s="1"/>
  <c r="W3619" i="11"/>
  <c r="X3619" i="11" s="1"/>
  <c r="W3620" i="11" l="1"/>
  <c r="X3620" i="11" s="1"/>
  <c r="T3620" i="11"/>
  <c r="U3620" i="11" s="1"/>
  <c r="T3621" i="11" l="1"/>
  <c r="U3621" i="11" s="1"/>
  <c r="W3621" i="11"/>
  <c r="X3621" i="11" s="1"/>
  <c r="W3622" i="11" l="1"/>
  <c r="X3622" i="11" s="1"/>
  <c r="T3622" i="11"/>
  <c r="U3622" i="11" s="1"/>
  <c r="T3623" i="11" l="1"/>
  <c r="U3623" i="11" s="1"/>
  <c r="W3623" i="11"/>
  <c r="X3623" i="11" s="1"/>
  <c r="W3624" i="11" l="1"/>
  <c r="X3624" i="11" s="1"/>
  <c r="T3624" i="11"/>
  <c r="U3624" i="11" s="1"/>
  <c r="T3625" i="11" l="1"/>
  <c r="U3625" i="11" s="1"/>
  <c r="W3625" i="11"/>
  <c r="X3625" i="11" s="1"/>
  <c r="T3626" i="11" l="1"/>
  <c r="U3626" i="11" s="1"/>
  <c r="W3626" i="11"/>
  <c r="X3626" i="11" s="1"/>
  <c r="T3627" i="11" l="1"/>
  <c r="U3627" i="11" s="1"/>
  <c r="W3627" i="11"/>
  <c r="X3627" i="11" s="1"/>
  <c r="W3628" i="11" l="1"/>
  <c r="X3628" i="11" s="1"/>
  <c r="T3628" i="11"/>
  <c r="U3628" i="11" s="1"/>
  <c r="W3629" i="11" l="1"/>
  <c r="X3629" i="11" s="1"/>
  <c r="T3629" i="11"/>
  <c r="U3629" i="11" s="1"/>
  <c r="T3630" i="11" l="1"/>
  <c r="U3630" i="11" s="1"/>
  <c r="W3630" i="11"/>
  <c r="X3630" i="11" s="1"/>
  <c r="T3631" i="11" l="1"/>
  <c r="U3631" i="11" s="1"/>
  <c r="W3631" i="11"/>
  <c r="X3631" i="11" s="1"/>
  <c r="W3632" i="11" l="1"/>
  <c r="X3632" i="11" s="1"/>
  <c r="T3632" i="11"/>
  <c r="U3632" i="11" s="1"/>
  <c r="T3633" i="11" l="1"/>
  <c r="U3633" i="11" s="1"/>
  <c r="W3633" i="11"/>
  <c r="X3633" i="11" s="1"/>
  <c r="W3634" i="11" l="1"/>
  <c r="X3634" i="11" s="1"/>
  <c r="T3634" i="11"/>
  <c r="U3634" i="11" s="1"/>
  <c r="T3635" i="11" l="1"/>
  <c r="U3635" i="11" s="1"/>
  <c r="W3635" i="11"/>
  <c r="X3635" i="11" s="1"/>
  <c r="W3636" i="11" l="1"/>
  <c r="X3636" i="11" s="1"/>
  <c r="T3636" i="11"/>
  <c r="U3636" i="11" s="1"/>
  <c r="T3637" i="11" l="1"/>
  <c r="U3637" i="11" s="1"/>
  <c r="W3637" i="11"/>
  <c r="X3637" i="11" s="1"/>
  <c r="W3638" i="11" l="1"/>
  <c r="X3638" i="11" s="1"/>
  <c r="T3638" i="11"/>
  <c r="U3638" i="11" s="1"/>
  <c r="T3639" i="11" l="1"/>
  <c r="U3639" i="11" s="1"/>
  <c r="W3639" i="11"/>
  <c r="X3639" i="11" s="1"/>
  <c r="W3640" i="11" l="1"/>
  <c r="X3640" i="11" s="1"/>
  <c r="T3640" i="11"/>
  <c r="U3640" i="11" s="1"/>
  <c r="T3641" i="11" l="1"/>
  <c r="U3641" i="11" s="1"/>
  <c r="W3641" i="11"/>
  <c r="X3641" i="11" s="1"/>
  <c r="W3642" i="11" l="1"/>
  <c r="X3642" i="11" s="1"/>
  <c r="T3642" i="11"/>
  <c r="U3642" i="11" s="1"/>
  <c r="T3643" i="11" l="1"/>
  <c r="U3643" i="11" s="1"/>
  <c r="W3643" i="11"/>
  <c r="X3643" i="11" s="1"/>
  <c r="T3644" i="11" l="1"/>
  <c r="U3644" i="11" s="1"/>
  <c r="W3644" i="11"/>
  <c r="X3644" i="11" s="1"/>
  <c r="T3645" i="11" l="1"/>
  <c r="U3645" i="11" s="1"/>
  <c r="W3645" i="11"/>
  <c r="X3645" i="11" s="1"/>
  <c r="W3646" i="11" l="1"/>
  <c r="X3646" i="11" s="1"/>
  <c r="T3646" i="11"/>
  <c r="U3646" i="11" s="1"/>
  <c r="T3647" i="11" l="1"/>
  <c r="U3647" i="11" s="1"/>
  <c r="W3647" i="11"/>
  <c r="X3647" i="11" s="1"/>
  <c r="W3648" i="11" l="1"/>
  <c r="X3648" i="11" s="1"/>
  <c r="T3648" i="11"/>
  <c r="U3648" i="11" s="1"/>
  <c r="W3649" i="11" l="1"/>
  <c r="X3649" i="11" s="1"/>
  <c r="T3649" i="11"/>
  <c r="U3649" i="11" s="1"/>
  <c r="T3650" i="11" l="1"/>
  <c r="U3650" i="11" s="1"/>
  <c r="W3650" i="11"/>
  <c r="X3650" i="11" s="1"/>
  <c r="T3651" i="11" l="1"/>
  <c r="U3651" i="11" s="1"/>
  <c r="W3651" i="11"/>
  <c r="X3651" i="11" s="1"/>
  <c r="W3652" i="11" l="1"/>
  <c r="X3652" i="11" s="1"/>
  <c r="T3652" i="11"/>
  <c r="U3652" i="11" s="1"/>
  <c r="T3653" i="11" l="1"/>
  <c r="U3653" i="11" s="1"/>
  <c r="W3653" i="11"/>
  <c r="X3653" i="11" s="1"/>
  <c r="W3654" i="11" l="1"/>
  <c r="X3654" i="11" s="1"/>
  <c r="T3654" i="11"/>
  <c r="U3654" i="11" s="1"/>
  <c r="W3655" i="11" l="1"/>
  <c r="X3655" i="11" s="1"/>
  <c r="T3655" i="11"/>
  <c r="U3655" i="11" s="1"/>
  <c r="T3656" i="11" l="1"/>
  <c r="U3656" i="11" s="1"/>
  <c r="W3656" i="11"/>
  <c r="X3656" i="11" s="1"/>
  <c r="W3657" i="11" l="1"/>
  <c r="X3657" i="11" s="1"/>
  <c r="T3657" i="11"/>
  <c r="U3657" i="11" s="1"/>
  <c r="T3658" i="11" l="1"/>
  <c r="U3658" i="11" s="1"/>
  <c r="W3658" i="11"/>
  <c r="X3658" i="11" s="1"/>
  <c r="W3659" i="11" l="1"/>
  <c r="X3659" i="11" s="1"/>
  <c r="T3659" i="11"/>
  <c r="U3659" i="11" s="1"/>
  <c r="T3660" i="11" l="1"/>
  <c r="U3660" i="11" s="1"/>
  <c r="W3660" i="11"/>
  <c r="X3660" i="11" s="1"/>
  <c r="W3661" i="11" l="1"/>
  <c r="X3661" i="11" s="1"/>
  <c r="T3661" i="11"/>
  <c r="U3661" i="11" s="1"/>
  <c r="T3662" i="11" l="1"/>
  <c r="U3662" i="11" s="1"/>
  <c r="W3662" i="11"/>
  <c r="X3662" i="11" s="1"/>
  <c r="T3663" i="11" l="1"/>
  <c r="U3663" i="11" s="1"/>
  <c r="W3663" i="11"/>
  <c r="X3663" i="11" s="1"/>
  <c r="T3664" i="11" l="1"/>
  <c r="U3664" i="11" s="1"/>
  <c r="W3664" i="11"/>
  <c r="X3664" i="11" s="1"/>
  <c r="W3665" i="11" l="1"/>
  <c r="X3665" i="11" s="1"/>
  <c r="T3665" i="11"/>
  <c r="U3665" i="11" s="1"/>
  <c r="W3666" i="11" l="1"/>
  <c r="X3666" i="11" s="1"/>
  <c r="T3666" i="11"/>
  <c r="U3666" i="11" s="1"/>
  <c r="T3667" i="11" l="1"/>
  <c r="U3667" i="11" s="1"/>
  <c r="W3667" i="11"/>
  <c r="X3667" i="11" s="1"/>
  <c r="W3668" i="11" l="1"/>
  <c r="X3668" i="11" s="1"/>
  <c r="T3668" i="11"/>
  <c r="U3668" i="11" s="1"/>
  <c r="W3669" i="11" l="1"/>
  <c r="X3669" i="11" s="1"/>
  <c r="T3669" i="11"/>
  <c r="U3669" i="11" s="1"/>
  <c r="T3670" i="11" l="1"/>
  <c r="U3670" i="11" s="1"/>
  <c r="W3670" i="11"/>
  <c r="X3670" i="11" s="1"/>
  <c r="W3671" i="11" l="1"/>
  <c r="X3671" i="11" s="1"/>
  <c r="T3671" i="11"/>
  <c r="U3671" i="11" s="1"/>
  <c r="W3672" i="11" l="1"/>
  <c r="X3672" i="11" s="1"/>
  <c r="T3672" i="11"/>
  <c r="U3672" i="11" s="1"/>
  <c r="W3673" i="11" l="1"/>
  <c r="X3673" i="11" s="1"/>
  <c r="T3673" i="11"/>
  <c r="U3673" i="11" s="1"/>
  <c r="W3674" i="11" l="1"/>
  <c r="X3674" i="11" s="1"/>
  <c r="T3674" i="11"/>
  <c r="U3674" i="11" s="1"/>
  <c r="T3675" i="11" l="1"/>
  <c r="U3675" i="11" s="1"/>
  <c r="W3675" i="11"/>
  <c r="X3675" i="11" s="1"/>
  <c r="W3676" i="11" l="1"/>
  <c r="X3676" i="11" s="1"/>
  <c r="T3676" i="11"/>
  <c r="U3676" i="11" s="1"/>
  <c r="T3677" i="11" l="1"/>
  <c r="U3677" i="11" s="1"/>
  <c r="W3677" i="11"/>
  <c r="X3677" i="11" s="1"/>
  <c r="W3678" i="11" l="1"/>
  <c r="X3678" i="11" s="1"/>
  <c r="T3678" i="11"/>
  <c r="U3678" i="11" s="1"/>
  <c r="W3679" i="11" l="1"/>
  <c r="X3679" i="11" s="1"/>
  <c r="T3679" i="11"/>
  <c r="U3679" i="11" s="1"/>
  <c r="T3680" i="11" l="1"/>
  <c r="U3680" i="11" s="1"/>
  <c r="W3680" i="11"/>
  <c r="X3680" i="11" s="1"/>
  <c r="T3681" i="11" l="1"/>
  <c r="U3681" i="11" s="1"/>
  <c r="W3681" i="11"/>
  <c r="X3681" i="11" s="1"/>
  <c r="T3682" i="11" l="1"/>
  <c r="U3682" i="11" s="1"/>
  <c r="W3682" i="11"/>
  <c r="X3682" i="11" s="1"/>
  <c r="T3683" i="11" l="1"/>
  <c r="U3683" i="11" s="1"/>
  <c r="W3683" i="11"/>
  <c r="X3683" i="11" s="1"/>
  <c r="W3684" i="11" l="1"/>
  <c r="X3684" i="11" s="1"/>
  <c r="T3684" i="11"/>
  <c r="U3684" i="11" s="1"/>
  <c r="W3685" i="11" l="1"/>
  <c r="X3685" i="11" s="1"/>
  <c r="T3685" i="11"/>
  <c r="U3685" i="11" s="1"/>
  <c r="T3686" i="11" l="1"/>
  <c r="U3686" i="11" s="1"/>
  <c r="W3686" i="11"/>
  <c r="X3686" i="11" s="1"/>
  <c r="W3687" i="11" l="1"/>
  <c r="X3687" i="11" s="1"/>
  <c r="T3687" i="11"/>
  <c r="U3687" i="11" s="1"/>
  <c r="T3688" i="11" l="1"/>
  <c r="U3688" i="11" s="1"/>
  <c r="W3688" i="11"/>
  <c r="X3688" i="11" s="1"/>
  <c r="W3689" i="11" l="1"/>
  <c r="X3689" i="11" s="1"/>
  <c r="T3689" i="11"/>
  <c r="U3689" i="11" s="1"/>
  <c r="T3690" i="11" l="1"/>
  <c r="U3690" i="11" s="1"/>
  <c r="W3690" i="11"/>
  <c r="X3690" i="11" s="1"/>
  <c r="W3691" i="11" l="1"/>
  <c r="X3691" i="11" s="1"/>
  <c r="T3691" i="11"/>
  <c r="U3691" i="11" s="1"/>
  <c r="W3692" i="11" l="1"/>
  <c r="X3692" i="11" s="1"/>
  <c r="T3692" i="11"/>
  <c r="U3692" i="11" s="1"/>
  <c r="T3693" i="11" l="1"/>
  <c r="U3693" i="11" s="1"/>
  <c r="W3693" i="11"/>
  <c r="X3693" i="11" s="1"/>
  <c r="W3694" i="11" l="1"/>
  <c r="X3694" i="11" s="1"/>
  <c r="T3694" i="11"/>
  <c r="U3694" i="11" s="1"/>
  <c r="T3695" i="11" l="1"/>
  <c r="U3695" i="11" s="1"/>
  <c r="W3695" i="11"/>
  <c r="X3695" i="11" s="1"/>
  <c r="W3696" i="11" l="1"/>
  <c r="X3696" i="11" s="1"/>
  <c r="T3696" i="11"/>
  <c r="U3696" i="11" s="1"/>
  <c r="W3697" i="11" l="1"/>
  <c r="X3697" i="11" s="1"/>
  <c r="T3697" i="11"/>
  <c r="U3697" i="11" s="1"/>
  <c r="T3698" i="11" l="1"/>
  <c r="U3698" i="11" s="1"/>
  <c r="W3698" i="11"/>
  <c r="X3698" i="11" s="1"/>
  <c r="W3699" i="11" l="1"/>
  <c r="X3699" i="11" s="1"/>
  <c r="T3699" i="11"/>
  <c r="U3699" i="11" s="1"/>
  <c r="W3700" i="11" l="1"/>
  <c r="X3700" i="11" s="1"/>
  <c r="T3700" i="11"/>
  <c r="U3700" i="11" s="1"/>
  <c r="T3701" i="11" l="1"/>
  <c r="U3701" i="11" s="1"/>
  <c r="W3701" i="11"/>
  <c r="X3701" i="11" s="1"/>
  <c r="W3702" i="11" l="1"/>
  <c r="X3702" i="11" s="1"/>
  <c r="T3702" i="11"/>
  <c r="U3702" i="11" s="1"/>
  <c r="W3703" i="11" l="1"/>
  <c r="X3703" i="11" s="1"/>
  <c r="T3703" i="11"/>
  <c r="U3703" i="11" s="1"/>
  <c r="W3704" i="11" l="1"/>
  <c r="X3704" i="11" s="1"/>
  <c r="T3704" i="11"/>
  <c r="U3704" i="11" s="1"/>
  <c r="W3705" i="11" l="1"/>
  <c r="X3705" i="11" s="1"/>
  <c r="T3705" i="11"/>
  <c r="U3705" i="11" s="1"/>
  <c r="T3706" i="11" l="1"/>
  <c r="U3706" i="11" s="1"/>
  <c r="W3706" i="11"/>
  <c r="X3706" i="11" s="1"/>
  <c r="W3707" i="11" l="1"/>
  <c r="X3707" i="11" s="1"/>
  <c r="T3707" i="11"/>
  <c r="U3707" i="11" s="1"/>
  <c r="T3708" i="11" l="1"/>
  <c r="U3708" i="11" s="1"/>
  <c r="W3708" i="11"/>
  <c r="X3708" i="11" s="1"/>
  <c r="W3709" i="11" l="1"/>
  <c r="X3709" i="11" s="1"/>
  <c r="T3709" i="11"/>
  <c r="U3709" i="11" s="1"/>
  <c r="T3710" i="11" l="1"/>
  <c r="U3710" i="11" s="1"/>
  <c r="W3710" i="11"/>
  <c r="X3710" i="11" s="1"/>
  <c r="T3711" i="11" l="1"/>
  <c r="U3711" i="11" s="1"/>
  <c r="W3711" i="11"/>
  <c r="X3711" i="11" s="1"/>
  <c r="T3712" i="11" l="1"/>
  <c r="U3712" i="11" s="1"/>
  <c r="W3712" i="11"/>
  <c r="X3712" i="11" s="1"/>
  <c r="W3713" i="11" l="1"/>
  <c r="X3713" i="11" s="1"/>
  <c r="T3713" i="11"/>
  <c r="U3713" i="11" s="1"/>
  <c r="W3714" i="11" l="1"/>
  <c r="X3714" i="11" s="1"/>
  <c r="T3714" i="11"/>
  <c r="U3714" i="11" s="1"/>
  <c r="W3715" i="11" l="1"/>
  <c r="X3715" i="11" s="1"/>
  <c r="T3715" i="11"/>
  <c r="U3715" i="11" s="1"/>
  <c r="T3716" i="11" l="1"/>
  <c r="U3716" i="11" s="1"/>
  <c r="W3716" i="11"/>
  <c r="X3716" i="11" s="1"/>
  <c r="T3717" i="11" l="1"/>
  <c r="U3717" i="11" s="1"/>
  <c r="W3717" i="11"/>
  <c r="X3717" i="11" s="1"/>
  <c r="W3718" i="11" l="1"/>
  <c r="X3718" i="11" s="1"/>
  <c r="T3718" i="11"/>
  <c r="U3718" i="11" s="1"/>
  <c r="W3719" i="11" l="1"/>
  <c r="X3719" i="11" s="1"/>
  <c r="T3719" i="11"/>
  <c r="U3719" i="11" s="1"/>
  <c r="T3720" i="11" l="1"/>
  <c r="U3720" i="11" s="1"/>
  <c r="W3720" i="11"/>
  <c r="X3720" i="11" s="1"/>
  <c r="W3721" i="11" l="1"/>
  <c r="X3721" i="11" s="1"/>
  <c r="T3721" i="11"/>
  <c r="U3721" i="11" s="1"/>
  <c r="T3722" i="11" l="1"/>
  <c r="U3722" i="11" s="1"/>
  <c r="W3722" i="11"/>
  <c r="X3722" i="11" s="1"/>
  <c r="W3723" i="11" l="1"/>
  <c r="X3723" i="11" s="1"/>
  <c r="T3723" i="11"/>
  <c r="U3723" i="11" s="1"/>
  <c r="W3724" i="11" l="1"/>
  <c r="X3724" i="11" s="1"/>
  <c r="T3724" i="11"/>
  <c r="U3724" i="11" s="1"/>
  <c r="T3725" i="11" l="1"/>
  <c r="U3725" i="11" s="1"/>
  <c r="W3725" i="11"/>
  <c r="X3725" i="11" s="1"/>
  <c r="W3726" i="11" l="1"/>
  <c r="X3726" i="11" s="1"/>
  <c r="T3726" i="11"/>
  <c r="U3726" i="11" s="1"/>
  <c r="W3727" i="11" l="1"/>
  <c r="X3727" i="11" s="1"/>
  <c r="T3727" i="11"/>
  <c r="U3727" i="11" s="1"/>
  <c r="T3728" i="11" l="1"/>
  <c r="U3728" i="11" s="1"/>
  <c r="W3728" i="11"/>
  <c r="X3728" i="11" s="1"/>
  <c r="W3729" i="11" l="1"/>
  <c r="X3729" i="11" s="1"/>
  <c r="T3729" i="11"/>
  <c r="U3729" i="11" s="1"/>
  <c r="T3730" i="11" l="1"/>
  <c r="U3730" i="11" s="1"/>
  <c r="W3730" i="11"/>
  <c r="X3730" i="11" s="1"/>
  <c r="W3731" i="11" l="1"/>
  <c r="X3731" i="11" s="1"/>
  <c r="T3731" i="11"/>
  <c r="U3731" i="11" s="1"/>
  <c r="T3732" i="11" l="1"/>
  <c r="U3732" i="11" s="1"/>
  <c r="W3732" i="11"/>
  <c r="X3732" i="11" s="1"/>
  <c r="T3733" i="11" l="1"/>
  <c r="U3733" i="11" s="1"/>
  <c r="W3733" i="11"/>
  <c r="X3733" i="11" s="1"/>
  <c r="W3734" i="11" l="1"/>
  <c r="X3734" i="11" s="1"/>
  <c r="T3734" i="11"/>
  <c r="U3734" i="11" s="1"/>
  <c r="T3735" i="11" l="1"/>
  <c r="U3735" i="11" s="1"/>
  <c r="W3735" i="11"/>
  <c r="X3735" i="11" s="1"/>
  <c r="T3736" i="11" l="1"/>
  <c r="U3736" i="11" s="1"/>
  <c r="W3736" i="11"/>
  <c r="X3736" i="11" s="1"/>
  <c r="W3737" i="11" l="1"/>
  <c r="X3737" i="11" s="1"/>
  <c r="T3737" i="11"/>
  <c r="U3737" i="11" s="1"/>
  <c r="W3738" i="11" l="1"/>
  <c r="X3738" i="11" s="1"/>
  <c r="T3738" i="11"/>
  <c r="U3738" i="11" s="1"/>
  <c r="T3739" i="11" l="1"/>
  <c r="U3739" i="11" s="1"/>
  <c r="W3739" i="11"/>
  <c r="X3739" i="11" s="1"/>
  <c r="W3740" i="11" l="1"/>
  <c r="X3740" i="11" s="1"/>
  <c r="T3740" i="11"/>
  <c r="U3740" i="11" s="1"/>
  <c r="W3741" i="11" l="1"/>
  <c r="X3741" i="11" s="1"/>
  <c r="T3741" i="11"/>
  <c r="U3741" i="11" s="1"/>
  <c r="T3742" i="11" l="1"/>
  <c r="U3742" i="11" s="1"/>
  <c r="W3742" i="11"/>
  <c r="X3742" i="11" s="1"/>
  <c r="W3743" i="11" l="1"/>
  <c r="X3743" i="11" s="1"/>
  <c r="T3743" i="11"/>
  <c r="U3743" i="11" s="1"/>
  <c r="T3744" i="11" l="1"/>
  <c r="U3744" i="11" s="1"/>
  <c r="W3744" i="11"/>
  <c r="X3744" i="11" s="1"/>
  <c r="W3745" i="11" l="1"/>
  <c r="X3745" i="11" s="1"/>
  <c r="T3745" i="11"/>
  <c r="U3745" i="11" s="1"/>
  <c r="T3746" i="11" l="1"/>
  <c r="U3746" i="11" s="1"/>
  <c r="W3746" i="11"/>
  <c r="X3746" i="11" s="1"/>
  <c r="W3747" i="11" l="1"/>
  <c r="X3747" i="11" s="1"/>
  <c r="T3747" i="11"/>
  <c r="U3747" i="11" s="1"/>
  <c r="W3748" i="11" l="1"/>
  <c r="X3748" i="11" s="1"/>
  <c r="T3748" i="11"/>
  <c r="U3748" i="11" s="1"/>
  <c r="T3749" i="11" l="1"/>
  <c r="U3749" i="11" s="1"/>
  <c r="W3749" i="11"/>
  <c r="X3749" i="11" s="1"/>
  <c r="W3750" i="11" l="1"/>
  <c r="X3750" i="11" s="1"/>
  <c r="T3750" i="11"/>
  <c r="U3750" i="11" s="1"/>
  <c r="W3751" i="11" l="1"/>
  <c r="X3751" i="11" s="1"/>
  <c r="T3751" i="11"/>
  <c r="U3751" i="11" s="1"/>
  <c r="T3752" i="11" l="1"/>
  <c r="U3752" i="11" s="1"/>
  <c r="W3752" i="11"/>
  <c r="X3752" i="11" s="1"/>
  <c r="W3753" i="11" l="1"/>
  <c r="X3753" i="11" s="1"/>
  <c r="T3753" i="11"/>
  <c r="U3753" i="11" s="1"/>
  <c r="W3754" i="11" l="1"/>
  <c r="X3754" i="11" s="1"/>
  <c r="T3754" i="11"/>
  <c r="U3754" i="11" s="1"/>
  <c r="W3755" i="11" l="1"/>
  <c r="X3755" i="11" s="1"/>
  <c r="T3755" i="11"/>
  <c r="U3755" i="11" s="1"/>
  <c r="T3756" i="11" l="1"/>
  <c r="U3756" i="11" s="1"/>
  <c r="W3756" i="11"/>
  <c r="X3756" i="11" s="1"/>
  <c r="W3757" i="11" l="1"/>
  <c r="X3757" i="11" s="1"/>
  <c r="T3757" i="11"/>
  <c r="U3757" i="11" s="1"/>
  <c r="T3758" i="11" l="1"/>
  <c r="U3758" i="11" s="1"/>
  <c r="W3758" i="11"/>
  <c r="X3758" i="11" s="1"/>
  <c r="W3759" i="11" l="1"/>
  <c r="X3759" i="11" s="1"/>
  <c r="T3759" i="11"/>
  <c r="U3759" i="11" s="1"/>
  <c r="W3760" i="11" l="1"/>
  <c r="X3760" i="11" s="1"/>
  <c r="T3760" i="11"/>
  <c r="U3760" i="11" s="1"/>
  <c r="T3761" i="11" l="1"/>
  <c r="U3761" i="11" s="1"/>
  <c r="W3761" i="11"/>
  <c r="X3761" i="11" s="1"/>
  <c r="W3762" i="11" l="1"/>
  <c r="X3762" i="11" s="1"/>
  <c r="T3762" i="11"/>
  <c r="U3762" i="11" s="1"/>
  <c r="T3763" i="11" l="1"/>
  <c r="U3763" i="11" s="1"/>
  <c r="W3763" i="11"/>
  <c r="X3763" i="11" s="1"/>
  <c r="T3764" i="11" l="1"/>
  <c r="U3764" i="11" s="1"/>
  <c r="W3764" i="11"/>
  <c r="X3764" i="11" s="1"/>
  <c r="T3765" i="11" l="1"/>
  <c r="U3765" i="11" s="1"/>
  <c r="W3765" i="11"/>
  <c r="X3765" i="11" s="1"/>
  <c r="T3766" i="11" l="1"/>
  <c r="U3766" i="11" s="1"/>
  <c r="W3766" i="11"/>
  <c r="X3766" i="11" s="1"/>
  <c r="W3767" i="11" l="1"/>
  <c r="X3767" i="11" s="1"/>
  <c r="T3767" i="11"/>
  <c r="U3767" i="11" s="1"/>
  <c r="T3768" i="11" l="1"/>
  <c r="U3768" i="11" s="1"/>
  <c r="W3768" i="11"/>
  <c r="X3768" i="11" s="1"/>
  <c r="T3769" i="11" l="1"/>
  <c r="U3769" i="11" s="1"/>
  <c r="W3769" i="11"/>
  <c r="X3769" i="11" s="1"/>
  <c r="W3770" i="11" l="1"/>
  <c r="X3770" i="11" s="1"/>
  <c r="T3770" i="11"/>
  <c r="U3770" i="11" s="1"/>
  <c r="T3771" i="11" l="1"/>
  <c r="U3771" i="11" s="1"/>
  <c r="W3771" i="11"/>
  <c r="X3771" i="11" s="1"/>
  <c r="T3772" i="11" l="1"/>
  <c r="U3772" i="11" s="1"/>
  <c r="W3772" i="11"/>
  <c r="X3772" i="11" s="1"/>
  <c r="W3773" i="11" l="1"/>
  <c r="X3773" i="11" s="1"/>
  <c r="T3773" i="11"/>
  <c r="U3773" i="11" s="1"/>
  <c r="T3774" i="11" l="1"/>
  <c r="U3774" i="11" s="1"/>
  <c r="W3774" i="11"/>
  <c r="X3774" i="11" s="1"/>
  <c r="W3775" i="11" l="1"/>
  <c r="X3775" i="11" s="1"/>
  <c r="T3775" i="11"/>
  <c r="U3775" i="11" s="1"/>
  <c r="T3776" i="11" l="1"/>
  <c r="U3776" i="11" s="1"/>
  <c r="W3776" i="11"/>
  <c r="X3776" i="11" s="1"/>
  <c r="W3777" i="11" l="1"/>
  <c r="X3777" i="11" s="1"/>
  <c r="T3777" i="11"/>
  <c r="U3777" i="11" s="1"/>
  <c r="T3778" i="11" l="1"/>
  <c r="U3778" i="11" s="1"/>
  <c r="W3778" i="11"/>
  <c r="X3778" i="11" s="1"/>
  <c r="W3779" i="11" l="1"/>
  <c r="X3779" i="11" s="1"/>
  <c r="T3779" i="11"/>
  <c r="U3779" i="11" s="1"/>
  <c r="W3780" i="11" l="1"/>
  <c r="X3780" i="11" s="1"/>
  <c r="T3780" i="11"/>
  <c r="U3780" i="11" s="1"/>
  <c r="T3781" i="11" l="1"/>
  <c r="U3781" i="11" s="1"/>
  <c r="W3781" i="11"/>
  <c r="X3781" i="11" s="1"/>
  <c r="T3782" i="11" l="1"/>
  <c r="U3782" i="11" s="1"/>
  <c r="W3782" i="11"/>
  <c r="X3782" i="11" s="1"/>
  <c r="W3783" i="11" l="1"/>
  <c r="X3783" i="11" s="1"/>
  <c r="T3783" i="11"/>
  <c r="U3783" i="11" s="1"/>
  <c r="T3784" i="11" l="1"/>
  <c r="U3784" i="11" s="1"/>
  <c r="W3784" i="11"/>
  <c r="X3784" i="11" s="1"/>
  <c r="W3785" i="11" l="1"/>
  <c r="X3785" i="11" s="1"/>
  <c r="T3785" i="11"/>
  <c r="U3785" i="11" s="1"/>
  <c r="T3786" i="11" l="1"/>
  <c r="U3786" i="11" s="1"/>
  <c r="W3786" i="11"/>
  <c r="X3786" i="11" s="1"/>
  <c r="T3787" i="11" l="1"/>
  <c r="U3787" i="11" s="1"/>
  <c r="W3787" i="11"/>
  <c r="X3787" i="11" s="1"/>
  <c r="W3788" i="11" l="1"/>
  <c r="X3788" i="11" s="1"/>
  <c r="T3788" i="11"/>
  <c r="U3788" i="11" s="1"/>
  <c r="T3789" i="11" l="1"/>
  <c r="U3789" i="11" s="1"/>
  <c r="W3789" i="11"/>
  <c r="X3789" i="11" s="1"/>
  <c r="W3790" i="11" l="1"/>
  <c r="X3790" i="11" s="1"/>
  <c r="T3790" i="11"/>
  <c r="U3790" i="11" s="1"/>
  <c r="T3791" i="11" l="1"/>
  <c r="U3791" i="11" s="1"/>
  <c r="W3791" i="11"/>
  <c r="X3791" i="11" s="1"/>
  <c r="W3792" i="11" l="1"/>
  <c r="X3792" i="11" s="1"/>
  <c r="T3792" i="11"/>
  <c r="U3792" i="11" s="1"/>
  <c r="T3793" i="11" l="1"/>
  <c r="U3793" i="11" s="1"/>
  <c r="W3793" i="11"/>
  <c r="X3793" i="11" s="1"/>
  <c r="W3794" i="11" l="1"/>
  <c r="X3794" i="11" s="1"/>
  <c r="T3794" i="11"/>
  <c r="U3794" i="11" s="1"/>
  <c r="T3795" i="11" l="1"/>
  <c r="U3795" i="11" s="1"/>
  <c r="W3795" i="11"/>
  <c r="X3795" i="11" s="1"/>
  <c r="W3796" i="11" l="1"/>
  <c r="X3796" i="11" s="1"/>
  <c r="T3796" i="11"/>
  <c r="U3796" i="11" s="1"/>
  <c r="W3797" i="11" l="1"/>
  <c r="X3797" i="11" s="1"/>
  <c r="T3797" i="11"/>
  <c r="U3797" i="11" s="1"/>
  <c r="W3798" i="11" l="1"/>
  <c r="X3798" i="11" s="1"/>
  <c r="T3798" i="11"/>
  <c r="U3798" i="11" s="1"/>
  <c r="W3799" i="11" l="1"/>
  <c r="X3799" i="11" s="1"/>
  <c r="T3799" i="11"/>
  <c r="U3799" i="11" s="1"/>
  <c r="T3800" i="11" l="1"/>
  <c r="U3800" i="11" s="1"/>
  <c r="W3800" i="11"/>
  <c r="X3800" i="11" s="1"/>
  <c r="W3801" i="11" l="1"/>
  <c r="X3801" i="11" s="1"/>
  <c r="T3801" i="11"/>
  <c r="U3801" i="11" s="1"/>
  <c r="T3802" i="11" l="1"/>
  <c r="U3802" i="11" s="1"/>
  <c r="W3802" i="11"/>
  <c r="X3802" i="11" s="1"/>
  <c r="W3803" i="11" l="1"/>
  <c r="X3803" i="11" s="1"/>
  <c r="T3803" i="11"/>
  <c r="U3803" i="11" s="1"/>
  <c r="T3804" i="11" l="1"/>
  <c r="U3804" i="11" s="1"/>
  <c r="W3804" i="11"/>
  <c r="X3804" i="11" s="1"/>
  <c r="T3805" i="11" l="1"/>
  <c r="U3805" i="11" s="1"/>
  <c r="W3805" i="11"/>
  <c r="X3805" i="11" s="1"/>
  <c r="W3806" i="11" l="1"/>
  <c r="X3806" i="11" s="1"/>
  <c r="T3806" i="11"/>
  <c r="U3806" i="11" s="1"/>
  <c r="T3807" i="11" l="1"/>
  <c r="U3807" i="11" s="1"/>
  <c r="W3807" i="11"/>
  <c r="X3807" i="11" s="1"/>
  <c r="T3808" i="11" l="1"/>
  <c r="U3808" i="11" s="1"/>
  <c r="W3808" i="11"/>
  <c r="X3808" i="11" s="1"/>
  <c r="W3809" i="11" l="1"/>
  <c r="X3809" i="11" s="1"/>
  <c r="T3809" i="11"/>
  <c r="U3809" i="11" s="1"/>
  <c r="W3810" i="11" l="1"/>
  <c r="X3810" i="11" s="1"/>
  <c r="T3810" i="11"/>
  <c r="U3810" i="11" s="1"/>
  <c r="T3811" i="11" l="1"/>
  <c r="U3811" i="11" s="1"/>
  <c r="W3811" i="11"/>
  <c r="X3811" i="11" s="1"/>
  <c r="W3812" i="11" l="1"/>
  <c r="X3812" i="11" s="1"/>
  <c r="T3812" i="11"/>
  <c r="U3812" i="11" s="1"/>
  <c r="T3813" i="11" l="1"/>
  <c r="U3813" i="11" s="1"/>
  <c r="W3813" i="11"/>
  <c r="X3813" i="11" s="1"/>
  <c r="W3814" i="11" l="1"/>
  <c r="X3814" i="11" s="1"/>
  <c r="T3814" i="11"/>
  <c r="U3814" i="11" s="1"/>
  <c r="W3815" i="11" l="1"/>
  <c r="X3815" i="11" s="1"/>
  <c r="T3815" i="11"/>
  <c r="U3815" i="11" s="1"/>
  <c r="T3816" i="11" l="1"/>
  <c r="U3816" i="11" s="1"/>
  <c r="W3816" i="11"/>
  <c r="X3816" i="11" s="1"/>
  <c r="W3817" i="11" l="1"/>
  <c r="X3817" i="11" s="1"/>
  <c r="T3817" i="11"/>
  <c r="U3817" i="11" s="1"/>
  <c r="T3818" i="11" l="1"/>
  <c r="U3818" i="11" s="1"/>
  <c r="W3818" i="11"/>
  <c r="X3818" i="11" s="1"/>
  <c r="W3819" i="11" l="1"/>
  <c r="X3819" i="11" s="1"/>
  <c r="T3819" i="11"/>
  <c r="U3819" i="11" s="1"/>
  <c r="T3820" i="11" l="1"/>
  <c r="U3820" i="11" s="1"/>
  <c r="W3820" i="11"/>
  <c r="X3820" i="11" s="1"/>
  <c r="T3821" i="11" l="1"/>
  <c r="U3821" i="11" s="1"/>
  <c r="W3821" i="11"/>
  <c r="X3821" i="11" s="1"/>
  <c r="W3822" i="11" l="1"/>
  <c r="X3822" i="11" s="1"/>
  <c r="T3822" i="11"/>
  <c r="U3822" i="11" s="1"/>
  <c r="T3823" i="11" l="1"/>
  <c r="U3823" i="11" s="1"/>
  <c r="W3823" i="11"/>
  <c r="X3823" i="11" s="1"/>
  <c r="W3824" i="11" l="1"/>
  <c r="X3824" i="11" s="1"/>
  <c r="T3824" i="11"/>
  <c r="U3824" i="11" s="1"/>
  <c r="T3825" i="11" l="1"/>
  <c r="U3825" i="11" s="1"/>
  <c r="W3825" i="11"/>
  <c r="X3825" i="11" s="1"/>
  <c r="W3826" i="11" l="1"/>
  <c r="X3826" i="11" s="1"/>
  <c r="T3826" i="11"/>
  <c r="U3826" i="11" s="1"/>
  <c r="T3827" i="11" l="1"/>
  <c r="U3827" i="11" s="1"/>
  <c r="W3827" i="11"/>
  <c r="X3827" i="11" s="1"/>
  <c r="W3828" i="11" l="1"/>
  <c r="X3828" i="11" s="1"/>
  <c r="T3828" i="11"/>
  <c r="U3828" i="11" s="1"/>
  <c r="T3829" i="11" l="1"/>
  <c r="U3829" i="11" s="1"/>
  <c r="W3829" i="11"/>
  <c r="X3829" i="11" s="1"/>
  <c r="W3830" i="11" l="1"/>
  <c r="X3830" i="11" s="1"/>
  <c r="T3830" i="11"/>
  <c r="U3830" i="11" s="1"/>
  <c r="T3831" i="11" l="1"/>
  <c r="U3831" i="11" s="1"/>
  <c r="W3831" i="11"/>
  <c r="X3831" i="11" s="1"/>
  <c r="W3832" i="11" l="1"/>
  <c r="X3832" i="11" s="1"/>
  <c r="T3832" i="11"/>
  <c r="U3832" i="11" s="1"/>
  <c r="T3833" i="11" l="1"/>
  <c r="U3833" i="11" s="1"/>
  <c r="W3833" i="11"/>
  <c r="X3833" i="11" s="1"/>
  <c r="W3834" i="11" l="1"/>
  <c r="X3834" i="11" s="1"/>
  <c r="T3834" i="11"/>
  <c r="U3834" i="11" s="1"/>
  <c r="T3835" i="11" l="1"/>
  <c r="U3835" i="11" s="1"/>
  <c r="W3835" i="11"/>
  <c r="X3835" i="11" s="1"/>
  <c r="T3836" i="11" l="1"/>
  <c r="U3836" i="11" s="1"/>
  <c r="W3836" i="11"/>
  <c r="X3836" i="11" s="1"/>
  <c r="W3837" i="11" l="1"/>
  <c r="X3837" i="11" s="1"/>
  <c r="T3837" i="11"/>
  <c r="U3837" i="11" s="1"/>
  <c r="T3838" i="11" l="1"/>
  <c r="U3838" i="11" s="1"/>
  <c r="W3838" i="11"/>
  <c r="X3838" i="11" s="1"/>
  <c r="T3839" i="11" l="1"/>
  <c r="U3839" i="11" s="1"/>
  <c r="W3839" i="11"/>
  <c r="X3839" i="11" s="1"/>
  <c r="W3840" i="11" l="1"/>
  <c r="X3840" i="11" s="1"/>
  <c r="T3840" i="11"/>
  <c r="U3840" i="11" s="1"/>
  <c r="T3841" i="11" l="1"/>
  <c r="U3841" i="11" s="1"/>
  <c r="W3841" i="11"/>
  <c r="X3841" i="11" s="1"/>
  <c r="W3842" i="11" l="1"/>
  <c r="X3842" i="11" s="1"/>
  <c r="T3842" i="11"/>
  <c r="U3842" i="11" s="1"/>
  <c r="T3843" i="11" l="1"/>
  <c r="U3843" i="11" s="1"/>
  <c r="W3843" i="11"/>
  <c r="X3843" i="11" s="1"/>
  <c r="W3844" i="11" l="1"/>
  <c r="X3844" i="11" s="1"/>
  <c r="T3844" i="11"/>
  <c r="U3844" i="11" s="1"/>
  <c r="T3845" i="11" l="1"/>
  <c r="U3845" i="11" s="1"/>
  <c r="W3845" i="11"/>
  <c r="X3845" i="11" s="1"/>
  <c r="W3846" i="11" l="1"/>
  <c r="X3846" i="11" s="1"/>
  <c r="T3846" i="11"/>
  <c r="U3846" i="11" s="1"/>
  <c r="T3847" i="11" l="1"/>
  <c r="U3847" i="11" s="1"/>
  <c r="W3847" i="11"/>
  <c r="X3847" i="11" s="1"/>
  <c r="T3848" i="11" l="1"/>
  <c r="U3848" i="11" s="1"/>
  <c r="W3848" i="11"/>
  <c r="X3848" i="11" s="1"/>
  <c r="W3849" i="11" l="1"/>
  <c r="X3849" i="11" s="1"/>
  <c r="T3849" i="11"/>
  <c r="U3849" i="11" s="1"/>
  <c r="W3850" i="11" l="1"/>
  <c r="X3850" i="11" s="1"/>
  <c r="T3850" i="11"/>
  <c r="U3850" i="11" s="1"/>
  <c r="T3851" i="11" l="1"/>
  <c r="U3851" i="11" s="1"/>
  <c r="W3851" i="11"/>
  <c r="X3851" i="11" s="1"/>
  <c r="W3852" i="11" l="1"/>
  <c r="X3852" i="11" s="1"/>
  <c r="T3852" i="11"/>
  <c r="U3852" i="11" s="1"/>
  <c r="T3853" i="11" l="1"/>
  <c r="U3853" i="11" s="1"/>
  <c r="W3853" i="11"/>
  <c r="X3853" i="11" s="1"/>
  <c r="W3854" i="11" l="1"/>
  <c r="X3854" i="11" s="1"/>
  <c r="T3854" i="11"/>
  <c r="U3854" i="11" s="1"/>
  <c r="T3855" i="11" l="1"/>
  <c r="U3855" i="11" s="1"/>
  <c r="W3855" i="11"/>
  <c r="X3855" i="11" s="1"/>
  <c r="W3856" i="11" l="1"/>
  <c r="X3856" i="11" s="1"/>
  <c r="T3856" i="11"/>
  <c r="U3856" i="11" s="1"/>
  <c r="W3857" i="11" l="1"/>
  <c r="X3857" i="11" s="1"/>
  <c r="T3857" i="11"/>
  <c r="U3857" i="11" s="1"/>
  <c r="T3858" i="11" l="1"/>
  <c r="U3858" i="11" s="1"/>
  <c r="W3858" i="11"/>
  <c r="X3858" i="11" s="1"/>
  <c r="W3859" i="11" l="1"/>
  <c r="X3859" i="11" s="1"/>
  <c r="T3859" i="11"/>
  <c r="U3859" i="11" s="1"/>
  <c r="T3860" i="11" l="1"/>
  <c r="U3860" i="11" s="1"/>
  <c r="W3860" i="11"/>
  <c r="X3860" i="11" s="1"/>
  <c r="T3861" i="11" l="1"/>
  <c r="U3861" i="11" s="1"/>
  <c r="W3861" i="11"/>
  <c r="X3861" i="11" s="1"/>
  <c r="W3862" i="11" l="1"/>
  <c r="X3862" i="11" s="1"/>
  <c r="T3862" i="11"/>
  <c r="U3862" i="11" s="1"/>
  <c r="T3863" i="11" l="1"/>
  <c r="U3863" i="11" s="1"/>
  <c r="W3863" i="11"/>
  <c r="X3863" i="11" s="1"/>
  <c r="W3864" i="11" l="1"/>
  <c r="X3864" i="11" s="1"/>
  <c r="T3864" i="11"/>
  <c r="U3864" i="11" s="1"/>
  <c r="W3865" i="11" l="1"/>
  <c r="X3865" i="11" s="1"/>
  <c r="T3865" i="11"/>
  <c r="U3865" i="11" s="1"/>
  <c r="T3866" i="11" l="1"/>
  <c r="U3866" i="11" s="1"/>
  <c r="W3866" i="11"/>
  <c r="X3866" i="11" s="1"/>
  <c r="W3867" i="11" l="1"/>
  <c r="X3867" i="11" s="1"/>
  <c r="T3867" i="11"/>
  <c r="U3867" i="11" s="1"/>
  <c r="W3868" i="11" l="1"/>
  <c r="X3868" i="11" s="1"/>
  <c r="T3868" i="11"/>
  <c r="U3868" i="11" s="1"/>
  <c r="W3869" i="11" l="1"/>
  <c r="X3869" i="11" s="1"/>
  <c r="T3869" i="11"/>
  <c r="U3869" i="11" s="1"/>
  <c r="W3870" i="11" l="1"/>
  <c r="X3870" i="11" s="1"/>
  <c r="T3870" i="11"/>
  <c r="U3870" i="11" s="1"/>
  <c r="T3871" i="11" l="1"/>
  <c r="U3871" i="11" s="1"/>
  <c r="W3871" i="11"/>
  <c r="X3871" i="11" s="1"/>
  <c r="W3872" i="11" l="1"/>
  <c r="X3872" i="11" s="1"/>
  <c r="T3872" i="11"/>
  <c r="U3872" i="11" s="1"/>
  <c r="T3873" i="11" l="1"/>
  <c r="U3873" i="11" s="1"/>
  <c r="W3873" i="11"/>
  <c r="X3873" i="11" s="1"/>
  <c r="W3874" i="11" l="1"/>
  <c r="X3874" i="11" s="1"/>
  <c r="T3874" i="11"/>
  <c r="U3874" i="11" s="1"/>
  <c r="T3875" i="11" l="1"/>
  <c r="U3875" i="11" s="1"/>
  <c r="W3875" i="11"/>
  <c r="X3875" i="11" s="1"/>
  <c r="W3876" i="11" l="1"/>
  <c r="X3876" i="11" s="1"/>
  <c r="T3876" i="11"/>
  <c r="U3876" i="11" s="1"/>
  <c r="T3877" i="11" l="1"/>
  <c r="U3877" i="11" s="1"/>
  <c r="W3877" i="11"/>
  <c r="X3877" i="11" s="1"/>
  <c r="W3878" i="11" l="1"/>
  <c r="X3878" i="11" s="1"/>
  <c r="T3878" i="11"/>
  <c r="U3878" i="11" s="1"/>
  <c r="T3879" i="11" l="1"/>
  <c r="U3879" i="11" s="1"/>
  <c r="W3879" i="11"/>
  <c r="X3879" i="11" s="1"/>
  <c r="T3880" i="11" l="1"/>
  <c r="U3880" i="11" s="1"/>
  <c r="W3880" i="11"/>
  <c r="X3880" i="11" s="1"/>
  <c r="W3881" i="11" l="1"/>
  <c r="X3881" i="11" s="1"/>
  <c r="T3881" i="11"/>
  <c r="U3881" i="11" s="1"/>
  <c r="W3882" i="11" l="1"/>
  <c r="X3882" i="11" s="1"/>
  <c r="T3882" i="11"/>
  <c r="U3882" i="11" s="1"/>
  <c r="T3883" i="11" l="1"/>
  <c r="U3883" i="11" s="1"/>
  <c r="W3883" i="11"/>
  <c r="X3883" i="11" s="1"/>
  <c r="W3884" i="11" l="1"/>
  <c r="X3884" i="11" s="1"/>
  <c r="T3884" i="11"/>
  <c r="U3884" i="11" s="1"/>
  <c r="T3885" i="11" l="1"/>
  <c r="U3885" i="11" s="1"/>
  <c r="W3885" i="11"/>
  <c r="X3885" i="11" s="1"/>
  <c r="W3886" i="11" l="1"/>
  <c r="X3886" i="11" s="1"/>
  <c r="T3886" i="11"/>
  <c r="U3886" i="11" s="1"/>
  <c r="W3887" i="11" l="1"/>
  <c r="X3887" i="11" s="1"/>
  <c r="T3887" i="11"/>
  <c r="U3887" i="11" s="1"/>
  <c r="T3888" i="11" l="1"/>
  <c r="U3888" i="11" s="1"/>
  <c r="W3888" i="11"/>
  <c r="X3888" i="11" s="1"/>
  <c r="T3889" i="11" l="1"/>
  <c r="U3889" i="11" s="1"/>
  <c r="W3889" i="11"/>
  <c r="X3889" i="11" s="1"/>
  <c r="W3890" i="11" l="1"/>
  <c r="X3890" i="11" s="1"/>
  <c r="T3890" i="11"/>
  <c r="U3890" i="11" s="1"/>
  <c r="T3891" i="11" l="1"/>
  <c r="U3891" i="11" s="1"/>
  <c r="W3891" i="11"/>
  <c r="X3891" i="11" s="1"/>
  <c r="W3892" i="11" l="1"/>
  <c r="X3892" i="11" s="1"/>
  <c r="T3892" i="11"/>
  <c r="U3892" i="11" s="1"/>
  <c r="T3893" i="11" l="1"/>
  <c r="U3893" i="11" s="1"/>
  <c r="W3893" i="11"/>
  <c r="X3893" i="11" s="1"/>
  <c r="T3894" i="11" l="1"/>
  <c r="U3894" i="11" s="1"/>
  <c r="W3894" i="11"/>
  <c r="X3894" i="11" s="1"/>
  <c r="W3895" i="11" l="1"/>
  <c r="X3895" i="11" s="1"/>
  <c r="T3895" i="11"/>
  <c r="U3895" i="11" s="1"/>
  <c r="W3896" i="11" l="1"/>
  <c r="X3896" i="11" s="1"/>
  <c r="T3896" i="11"/>
  <c r="U3896" i="11" s="1"/>
  <c r="W3897" i="11" l="1"/>
  <c r="X3897" i="11" s="1"/>
  <c r="T3897" i="11"/>
  <c r="U3897" i="11" s="1"/>
  <c r="T3898" i="11" l="1"/>
  <c r="U3898" i="11" s="1"/>
  <c r="W3898" i="11"/>
  <c r="X3898" i="11" s="1"/>
  <c r="W3899" i="11" l="1"/>
  <c r="X3899" i="11" s="1"/>
  <c r="T3899" i="11"/>
  <c r="U3899" i="11" s="1"/>
  <c r="W3900" i="11" l="1"/>
  <c r="X3900" i="11" s="1"/>
  <c r="T3900" i="11"/>
  <c r="U3900" i="11" s="1"/>
  <c r="T3901" i="11" l="1"/>
  <c r="U3901" i="11" s="1"/>
  <c r="W3901" i="11"/>
  <c r="X3901" i="11" s="1"/>
  <c r="W3902" i="11" l="1"/>
  <c r="X3902" i="11" s="1"/>
  <c r="T3902" i="11"/>
  <c r="U3902" i="11" s="1"/>
  <c r="W3903" i="11" l="1"/>
  <c r="X3903" i="11" s="1"/>
  <c r="T3903" i="11"/>
  <c r="U3903" i="11" s="1"/>
  <c r="T3904" i="11" l="1"/>
  <c r="U3904" i="11" s="1"/>
  <c r="W3904" i="11"/>
  <c r="X3904" i="11" s="1"/>
  <c r="T3905" i="11" l="1"/>
  <c r="U3905" i="11" s="1"/>
  <c r="W3905" i="11"/>
  <c r="X3905" i="11" s="1"/>
  <c r="W3906" i="11" l="1"/>
  <c r="X3906" i="11" s="1"/>
  <c r="T3906" i="11"/>
  <c r="U3906" i="11" s="1"/>
  <c r="W3907" i="11" l="1"/>
  <c r="X3907" i="11" s="1"/>
  <c r="T3907" i="11"/>
  <c r="U3907" i="11" s="1"/>
  <c r="T3908" i="11" l="1"/>
  <c r="U3908" i="11" s="1"/>
  <c r="W3908" i="11"/>
  <c r="X3908" i="11" s="1"/>
  <c r="T3909" i="11" l="1"/>
  <c r="U3909" i="11" s="1"/>
  <c r="W3909" i="11"/>
  <c r="X3909" i="11" s="1"/>
  <c r="W3910" i="11" l="1"/>
  <c r="X3910" i="11" s="1"/>
  <c r="T3910" i="11"/>
  <c r="U3910" i="11" s="1"/>
  <c r="T3911" i="11" l="1"/>
  <c r="U3911" i="11" s="1"/>
  <c r="W3911" i="11"/>
  <c r="X3911" i="11" s="1"/>
  <c r="W3912" i="11" l="1"/>
  <c r="X3912" i="11" s="1"/>
  <c r="T3912" i="11"/>
  <c r="U3912" i="11" s="1"/>
  <c r="W3913" i="11" l="1"/>
  <c r="X3913" i="11" s="1"/>
  <c r="T3913" i="11"/>
  <c r="U3913" i="11" s="1"/>
  <c r="T3914" i="11" l="1"/>
  <c r="U3914" i="11" s="1"/>
  <c r="W3914" i="11"/>
  <c r="X3914" i="11" s="1"/>
  <c r="W3915" i="11" l="1"/>
  <c r="X3915" i="11" s="1"/>
  <c r="T3915" i="11"/>
  <c r="U3915" i="11" s="1"/>
  <c r="T3916" i="11" l="1"/>
  <c r="U3916" i="11" s="1"/>
  <c r="W3916" i="11"/>
  <c r="X3916" i="11" s="1"/>
  <c r="T3917" i="11" l="1"/>
  <c r="U3917" i="11" s="1"/>
  <c r="W3917" i="11"/>
  <c r="X3917" i="11" s="1"/>
  <c r="W3918" i="11" l="1"/>
  <c r="X3918" i="11" s="1"/>
  <c r="T3918" i="11"/>
  <c r="U3918" i="11" s="1"/>
  <c r="T3919" i="11" l="1"/>
  <c r="U3919" i="11" s="1"/>
  <c r="W3919" i="11"/>
  <c r="X3919" i="11" s="1"/>
  <c r="W3920" i="11" l="1"/>
  <c r="X3920" i="11" s="1"/>
  <c r="T3920" i="11"/>
  <c r="U3920" i="11" s="1"/>
  <c r="T3921" i="11" l="1"/>
  <c r="U3921" i="11" s="1"/>
  <c r="W3921" i="11"/>
  <c r="X3921" i="11" s="1"/>
  <c r="W3922" i="11" l="1"/>
  <c r="X3922" i="11" s="1"/>
  <c r="T3922" i="11"/>
  <c r="U3922" i="11" s="1"/>
  <c r="T3923" i="11" l="1"/>
  <c r="U3923" i="11" s="1"/>
  <c r="W3923" i="11"/>
  <c r="X3923" i="11" s="1"/>
  <c r="W3924" i="11" l="1"/>
  <c r="X3924" i="11" s="1"/>
  <c r="T3924" i="11"/>
  <c r="U3924" i="11" s="1"/>
  <c r="T3925" i="11" l="1"/>
  <c r="U3925" i="11" s="1"/>
  <c r="W3925" i="11"/>
  <c r="X3925" i="11" s="1"/>
  <c r="W3926" i="11" l="1"/>
  <c r="X3926" i="11" s="1"/>
  <c r="T3926" i="11"/>
  <c r="U3926" i="11" s="1"/>
  <c r="W3927" i="11" l="1"/>
  <c r="X3927" i="11" s="1"/>
  <c r="T3927" i="11"/>
  <c r="U3927" i="11" s="1"/>
  <c r="W3928" i="11" l="1"/>
  <c r="X3928" i="11" s="1"/>
  <c r="T3928" i="11"/>
  <c r="U3928" i="11" s="1"/>
  <c r="T3929" i="11" l="1"/>
  <c r="U3929" i="11" s="1"/>
  <c r="W3929" i="11"/>
  <c r="X3929" i="11" s="1"/>
  <c r="W3930" i="11" l="1"/>
  <c r="X3930" i="11" s="1"/>
  <c r="T3930" i="11"/>
  <c r="U3930" i="11" s="1"/>
  <c r="T3931" i="11" l="1"/>
  <c r="U3931" i="11" s="1"/>
  <c r="W3931" i="11"/>
  <c r="X3931" i="11" s="1"/>
  <c r="W3932" i="11" l="1"/>
  <c r="X3932" i="11" s="1"/>
  <c r="T3932" i="11"/>
  <c r="U3932" i="11" s="1"/>
  <c r="T3933" i="11" l="1"/>
  <c r="U3933" i="11" s="1"/>
  <c r="W3933" i="11"/>
  <c r="X3933" i="11" s="1"/>
  <c r="W3934" i="11" l="1"/>
  <c r="X3934" i="11" s="1"/>
  <c r="T3934" i="11"/>
  <c r="U3934" i="11" s="1"/>
  <c r="T3935" i="11" l="1"/>
  <c r="U3935" i="11" s="1"/>
  <c r="W3935" i="11"/>
  <c r="X3935" i="11" s="1"/>
  <c r="W3936" i="11" l="1"/>
  <c r="X3936" i="11" s="1"/>
  <c r="T3936" i="11"/>
  <c r="U3936" i="11" s="1"/>
  <c r="W3937" i="11" l="1"/>
  <c r="X3937" i="11" s="1"/>
  <c r="T3937" i="11"/>
  <c r="U3937" i="11" s="1"/>
  <c r="W3938" i="11" l="1"/>
  <c r="X3938" i="11" s="1"/>
  <c r="T3938" i="11"/>
  <c r="U3938" i="11" s="1"/>
  <c r="T3939" i="11" l="1"/>
  <c r="U3939" i="11" s="1"/>
  <c r="W3939" i="11"/>
  <c r="X3939" i="11" s="1"/>
  <c r="T3940" i="11" l="1"/>
  <c r="U3940" i="11" s="1"/>
  <c r="W3940" i="11"/>
  <c r="X3940" i="11" s="1"/>
  <c r="T3941" i="11" l="1"/>
  <c r="U3941" i="11" s="1"/>
  <c r="W3941" i="11"/>
  <c r="X3941" i="11" s="1"/>
  <c r="T3942" i="11" l="1"/>
  <c r="U3942" i="11" s="1"/>
  <c r="W3942" i="11"/>
  <c r="X3942" i="11" s="1"/>
  <c r="W3943" i="11" l="1"/>
  <c r="X3943" i="11" s="1"/>
  <c r="T3943" i="11"/>
  <c r="U3943" i="11" s="1"/>
  <c r="T3944" i="11" l="1"/>
  <c r="U3944" i="11" s="1"/>
  <c r="W3944" i="11"/>
  <c r="X3944" i="11" s="1"/>
  <c r="W3945" i="11" l="1"/>
  <c r="X3945" i="11" s="1"/>
  <c r="T3945" i="11"/>
  <c r="U3945" i="11" s="1"/>
  <c r="T3946" i="11" l="1"/>
  <c r="U3946" i="11" s="1"/>
  <c r="W3946" i="11"/>
  <c r="X3946" i="11" s="1"/>
  <c r="W3947" i="11" l="1"/>
  <c r="X3947" i="11" s="1"/>
  <c r="T3947" i="11"/>
  <c r="U3947" i="11" s="1"/>
  <c r="T3948" i="11" l="1"/>
  <c r="U3948" i="11" s="1"/>
  <c r="W3948" i="11"/>
  <c r="X3948" i="11" s="1"/>
  <c r="T3949" i="11" l="1"/>
  <c r="U3949" i="11" s="1"/>
  <c r="W3949" i="11"/>
  <c r="X3949" i="11" s="1"/>
  <c r="W3950" i="11" l="1"/>
  <c r="X3950" i="11" s="1"/>
  <c r="T3950" i="11"/>
  <c r="U3950" i="11" s="1"/>
  <c r="T3951" i="11" l="1"/>
  <c r="U3951" i="11" s="1"/>
  <c r="W3951" i="11"/>
  <c r="X3951" i="11" s="1"/>
  <c r="W3952" i="11" l="1"/>
  <c r="X3952" i="11" s="1"/>
  <c r="T3952" i="11"/>
  <c r="U3952" i="11" s="1"/>
  <c r="T3953" i="11" l="1"/>
  <c r="U3953" i="11" s="1"/>
  <c r="W3953" i="11"/>
  <c r="X3953" i="11" s="1"/>
  <c r="W3954" i="11" l="1"/>
  <c r="X3954" i="11" s="1"/>
  <c r="T3954" i="11"/>
  <c r="U3954" i="11" s="1"/>
  <c r="T3955" i="11" l="1"/>
  <c r="U3955" i="11" s="1"/>
  <c r="W3955" i="11"/>
  <c r="X3955" i="11" s="1"/>
  <c r="T3956" i="11" l="1"/>
  <c r="U3956" i="11" s="1"/>
  <c r="W3956" i="11"/>
  <c r="X3956" i="11" s="1"/>
  <c r="W3957" i="11" l="1"/>
  <c r="X3957" i="11" s="1"/>
  <c r="T3957" i="11"/>
  <c r="U3957" i="11" s="1"/>
  <c r="T3958" i="11" l="1"/>
  <c r="U3958" i="11" s="1"/>
  <c r="W3958" i="11"/>
  <c r="X3958" i="11" s="1"/>
  <c r="W3959" i="11" l="1"/>
  <c r="X3959" i="11" s="1"/>
  <c r="T3959" i="11"/>
  <c r="U3959" i="11" s="1"/>
  <c r="W3960" i="11" l="1"/>
  <c r="X3960" i="11" s="1"/>
  <c r="T3960" i="11"/>
  <c r="U3960" i="11" s="1"/>
  <c r="W3961" i="11" l="1"/>
  <c r="X3961" i="11" s="1"/>
  <c r="T3961" i="11"/>
  <c r="U3961" i="11" s="1"/>
  <c r="T3962" i="11" l="1"/>
  <c r="U3962" i="11" s="1"/>
  <c r="W3962" i="11"/>
  <c r="X3962" i="11" s="1"/>
  <c r="W3963" i="11" l="1"/>
  <c r="X3963" i="11" s="1"/>
  <c r="T3963" i="11"/>
  <c r="U3963" i="11" s="1"/>
  <c r="T3964" i="11" l="1"/>
  <c r="U3964" i="11" s="1"/>
  <c r="W3964" i="11"/>
  <c r="X3964" i="11" s="1"/>
  <c r="T3965" i="11" l="1"/>
  <c r="U3965" i="11" s="1"/>
  <c r="W3965" i="11"/>
  <c r="X3965" i="11" s="1"/>
  <c r="W3966" i="11" l="1"/>
  <c r="X3966" i="11" s="1"/>
  <c r="T3966" i="11"/>
  <c r="U3966" i="11" s="1"/>
  <c r="T3967" i="11" l="1"/>
  <c r="U3967" i="11" s="1"/>
  <c r="W3967" i="11"/>
  <c r="X3967" i="11" s="1"/>
  <c r="T3968" i="11" l="1"/>
  <c r="U3968" i="11" s="1"/>
  <c r="W3968" i="11"/>
  <c r="X3968" i="11" s="1"/>
  <c r="W3969" i="11" l="1"/>
  <c r="X3969" i="11" s="1"/>
  <c r="T3969" i="11"/>
  <c r="U3969" i="11" s="1"/>
  <c r="T3970" i="11" l="1"/>
  <c r="U3970" i="11" s="1"/>
  <c r="W3970" i="11"/>
  <c r="X3970" i="11" s="1"/>
  <c r="T3971" i="11" l="1"/>
  <c r="U3971" i="11" s="1"/>
  <c r="W3971" i="11"/>
  <c r="X3971" i="11" s="1"/>
  <c r="W3972" i="11" l="1"/>
  <c r="X3972" i="11" s="1"/>
  <c r="T3972" i="11"/>
  <c r="U3972" i="11" s="1"/>
  <c r="W3973" i="11" l="1"/>
  <c r="X3973" i="11" s="1"/>
  <c r="T3973" i="11"/>
  <c r="U3973" i="11" s="1"/>
  <c r="W3974" i="11" l="1"/>
  <c r="X3974" i="11" s="1"/>
  <c r="T3974" i="11"/>
  <c r="U3974" i="11" s="1"/>
  <c r="W3975" i="11" l="1"/>
  <c r="X3975" i="11" s="1"/>
  <c r="T3975" i="11"/>
  <c r="U3975" i="11" s="1"/>
  <c r="T3976" i="11" l="1"/>
  <c r="U3976" i="11" s="1"/>
  <c r="W3976" i="11"/>
  <c r="X3976" i="11" s="1"/>
  <c r="W3977" i="11" l="1"/>
  <c r="X3977" i="11" s="1"/>
  <c r="T3977" i="11"/>
  <c r="U3977" i="11" s="1"/>
  <c r="T3978" i="11" l="1"/>
  <c r="U3978" i="11" s="1"/>
  <c r="W3978" i="11"/>
  <c r="X3978" i="11" s="1"/>
  <c r="W3979" i="11" l="1"/>
  <c r="X3979" i="11" s="1"/>
  <c r="T3979" i="11"/>
  <c r="U3979" i="11" s="1"/>
  <c r="T3980" i="11" l="1"/>
  <c r="U3980" i="11" s="1"/>
  <c r="W3980" i="11"/>
  <c r="X3980" i="11" s="1"/>
  <c r="W3981" i="11" l="1"/>
  <c r="X3981" i="11" s="1"/>
  <c r="T3981" i="11"/>
  <c r="U3981" i="11" s="1"/>
  <c r="T3982" i="11" l="1"/>
  <c r="U3982" i="11" s="1"/>
  <c r="W3982" i="11"/>
  <c r="X3982" i="11" s="1"/>
  <c r="W3983" i="11" l="1"/>
  <c r="X3983" i="11" s="1"/>
  <c r="T3983" i="11"/>
  <c r="U3983" i="11" s="1"/>
  <c r="T3984" i="11" l="1"/>
  <c r="U3984" i="11" s="1"/>
  <c r="W3984" i="11"/>
  <c r="X3984" i="11" s="1"/>
  <c r="W3985" i="11" l="1"/>
  <c r="X3985" i="11" s="1"/>
  <c r="T3985" i="11"/>
  <c r="U3985" i="11" s="1"/>
  <c r="T3986" i="11" l="1"/>
  <c r="U3986" i="11" s="1"/>
  <c r="W3986" i="11"/>
  <c r="X3986" i="11" s="1"/>
  <c r="W3987" i="11" l="1"/>
  <c r="X3987" i="11" s="1"/>
  <c r="T3987" i="11"/>
  <c r="U3987" i="11" s="1"/>
  <c r="T3988" i="11" l="1"/>
  <c r="U3988" i="11" s="1"/>
  <c r="W3988" i="11"/>
  <c r="X3988" i="11" s="1"/>
  <c r="W3989" i="11" l="1"/>
  <c r="X3989" i="11" s="1"/>
  <c r="T3989" i="11"/>
  <c r="U3989" i="11" s="1"/>
  <c r="T3990" i="11" l="1"/>
  <c r="U3990" i="11" s="1"/>
  <c r="W3990" i="11"/>
  <c r="X3990" i="11" s="1"/>
  <c r="W3991" i="11" l="1"/>
  <c r="X3991" i="11" s="1"/>
  <c r="T3991" i="11"/>
  <c r="U3991" i="11" s="1"/>
  <c r="T3992" i="11" l="1"/>
  <c r="U3992" i="11" s="1"/>
  <c r="W3992" i="11"/>
  <c r="X3992" i="11" s="1"/>
  <c r="W3993" i="11" l="1"/>
  <c r="X3993" i="11" s="1"/>
  <c r="T3993" i="11"/>
  <c r="U3993" i="11" s="1"/>
  <c r="W3994" i="11" l="1"/>
  <c r="X3994" i="11" s="1"/>
  <c r="T3994" i="11"/>
  <c r="U3994" i="11" s="1"/>
  <c r="W3995" i="11" l="1"/>
  <c r="X3995" i="11" s="1"/>
  <c r="T3995" i="11"/>
  <c r="U3995" i="11" s="1"/>
  <c r="T3996" i="11" l="1"/>
  <c r="U3996" i="11" s="1"/>
  <c r="W3996" i="11"/>
  <c r="X3996" i="11" s="1"/>
  <c r="T3997" i="11" l="1"/>
  <c r="U3997" i="11" s="1"/>
  <c r="W3997" i="11"/>
  <c r="X3997" i="11" s="1"/>
  <c r="T3998" i="11" l="1"/>
  <c r="U3998" i="11" s="1"/>
  <c r="W3998" i="11"/>
  <c r="X3998" i="11" s="1"/>
  <c r="W3999" i="11" l="1"/>
  <c r="X3999" i="11" s="1"/>
  <c r="T3999" i="11"/>
  <c r="U3999" i="11" s="1"/>
  <c r="T4000" i="11" l="1"/>
  <c r="U4000" i="11" s="1"/>
  <c r="W4000" i="11"/>
  <c r="X4000" i="11" s="1"/>
  <c r="W4001" i="11" l="1"/>
  <c r="X4001" i="11" s="1"/>
  <c r="T4001" i="11"/>
  <c r="U4001" i="11" s="1"/>
  <c r="T4002" i="11" l="1"/>
  <c r="U4002" i="11" s="1"/>
  <c r="W4002" i="11"/>
  <c r="X4002" i="11" s="1"/>
  <c r="W4003" i="11" l="1"/>
  <c r="X4003" i="11" s="1"/>
  <c r="T4003" i="11"/>
  <c r="U4003" i="11" s="1"/>
  <c r="W4004" i="11" l="1"/>
  <c r="X4004" i="11" s="1"/>
  <c r="T4004" i="11"/>
  <c r="U4004" i="11" s="1"/>
  <c r="W4005" i="11" l="1"/>
  <c r="X4005" i="11" s="1"/>
  <c r="T4005" i="11"/>
  <c r="U4005" i="11" s="1"/>
  <c r="T4006" i="11" l="1"/>
  <c r="U4006" i="11" s="1"/>
  <c r="W4006" i="11"/>
  <c r="X4006" i="11" s="1"/>
  <c r="T4007" i="11" l="1"/>
  <c r="U4007" i="11" s="1"/>
  <c r="W4007" i="11"/>
  <c r="X4007" i="11" s="1"/>
  <c r="W4008" i="11" l="1"/>
  <c r="X4008" i="11" s="1"/>
  <c r="T4008" i="11"/>
  <c r="U4008" i="11" s="1"/>
  <c r="T4009" i="11" l="1"/>
  <c r="U4009" i="11" s="1"/>
  <c r="W4009" i="11"/>
  <c r="X4009" i="11" s="1"/>
  <c r="W4010" i="11" l="1"/>
  <c r="X4010" i="11" s="1"/>
  <c r="T4010" i="11"/>
  <c r="U4010" i="11" s="1"/>
  <c r="T4011" i="11" l="1"/>
  <c r="U4011" i="11" s="1"/>
  <c r="W4011" i="11"/>
  <c r="X4011" i="11" s="1"/>
  <c r="W4012" i="11" l="1"/>
  <c r="X4012" i="11" s="1"/>
  <c r="T4012" i="11"/>
  <c r="U4012" i="11" s="1"/>
  <c r="W4013" i="11" l="1"/>
  <c r="X4013" i="11" s="1"/>
  <c r="T4013" i="11"/>
  <c r="U4013" i="11" s="1"/>
  <c r="T4014" i="11" l="1"/>
  <c r="U4014" i="11" s="1"/>
  <c r="W4014" i="11"/>
  <c r="X4014" i="11" s="1"/>
  <c r="W4015" i="11" l="1"/>
  <c r="X4015" i="11" s="1"/>
  <c r="T4015" i="11"/>
  <c r="U4015" i="11" s="1"/>
  <c r="T4016" i="11" l="1"/>
  <c r="U4016" i="11" s="1"/>
  <c r="W4016" i="11"/>
  <c r="X4016" i="11" s="1"/>
  <c r="W4017" i="11" l="1"/>
  <c r="X4017" i="11" s="1"/>
  <c r="T4017" i="11"/>
  <c r="U4017" i="11" s="1"/>
  <c r="W4018" i="11" l="1"/>
  <c r="X4018" i="11" s="1"/>
  <c r="T4018" i="11"/>
  <c r="U4018" i="11" s="1"/>
  <c r="W4019" i="11" l="1"/>
  <c r="X4019" i="11" s="1"/>
  <c r="T4019" i="11"/>
  <c r="U4019" i="11" s="1"/>
  <c r="T4020" i="11" l="1"/>
  <c r="U4020" i="11" s="1"/>
  <c r="W4020" i="11"/>
  <c r="X4020" i="11" s="1"/>
  <c r="W4021" i="11" l="1"/>
  <c r="X4021" i="11" s="1"/>
  <c r="T4021" i="11"/>
  <c r="U4021" i="11" s="1"/>
  <c r="T4022" i="11" l="1"/>
  <c r="U4022" i="11" s="1"/>
  <c r="W4022" i="11"/>
  <c r="X4022" i="11" s="1"/>
  <c r="W4023" i="11" l="1"/>
  <c r="X4023" i="11" s="1"/>
  <c r="T4023" i="11"/>
  <c r="U4023" i="11" s="1"/>
  <c r="W4024" i="11" l="1"/>
  <c r="X4024" i="11" s="1"/>
  <c r="T4024" i="11"/>
  <c r="U4024" i="11" s="1"/>
  <c r="W4025" i="11" l="1"/>
  <c r="X4025" i="11" s="1"/>
  <c r="T4025" i="11"/>
  <c r="U4025" i="11" s="1"/>
  <c r="T4026" i="11" l="1"/>
  <c r="U4026" i="11" s="1"/>
  <c r="W4026" i="11"/>
  <c r="X4026" i="11" s="1"/>
  <c r="W4027" i="11" l="1"/>
  <c r="X4027" i="11" s="1"/>
  <c r="T4027" i="11"/>
  <c r="U4027" i="11" s="1"/>
  <c r="W4028" i="11" l="1"/>
  <c r="X4028" i="11" s="1"/>
  <c r="T4028" i="11"/>
  <c r="U4028" i="11" s="1"/>
  <c r="T4029" i="11" l="1"/>
  <c r="U4029" i="11" s="1"/>
  <c r="W4029" i="11"/>
  <c r="X4029" i="11" s="1"/>
  <c r="W4030" i="11" l="1"/>
  <c r="X4030" i="11" s="1"/>
  <c r="T4030" i="11"/>
  <c r="U4030" i="11" s="1"/>
  <c r="W4031" i="11" l="1"/>
  <c r="X4031" i="11" s="1"/>
  <c r="T4031" i="11"/>
  <c r="U4031" i="11" s="1"/>
  <c r="W4032" i="11" l="1"/>
  <c r="X4032" i="11" s="1"/>
  <c r="T4032" i="11"/>
  <c r="U4032" i="11" s="1"/>
  <c r="T4033" i="11" l="1"/>
  <c r="U4033" i="11" s="1"/>
  <c r="W4033" i="11"/>
  <c r="X4033" i="11" s="1"/>
  <c r="W4034" i="11" l="1"/>
  <c r="X4034" i="11" s="1"/>
  <c r="T4034" i="11"/>
  <c r="U4034" i="11" s="1"/>
  <c r="W4035" i="11" l="1"/>
  <c r="X4035" i="11" s="1"/>
  <c r="T4035" i="11"/>
  <c r="U4035" i="11" s="1"/>
  <c r="T4036" i="11" l="1"/>
  <c r="U4036" i="11" s="1"/>
  <c r="W4036" i="11"/>
  <c r="X4036" i="11" s="1"/>
  <c r="W4037" i="11" l="1"/>
  <c r="X4037" i="11" s="1"/>
  <c r="T4037" i="11"/>
  <c r="U4037" i="11" s="1"/>
  <c r="W4038" i="11" l="1"/>
  <c r="X4038" i="11" s="1"/>
  <c r="T4038" i="11"/>
  <c r="U4038" i="11" s="1"/>
  <c r="T4039" i="11" l="1"/>
  <c r="U4039" i="11" s="1"/>
  <c r="W4039" i="11"/>
  <c r="X4039" i="11" s="1"/>
  <c r="T4040" i="11" l="1"/>
  <c r="U4040" i="11" s="1"/>
  <c r="W4040" i="11"/>
  <c r="X4040" i="11" s="1"/>
  <c r="T4041" i="11" l="1"/>
  <c r="U4041" i="11" s="1"/>
  <c r="W4041" i="11"/>
  <c r="X4041" i="11" s="1"/>
  <c r="W4042" i="11" l="1"/>
  <c r="X4042" i="11" s="1"/>
  <c r="T4042" i="11"/>
  <c r="U4042" i="11" s="1"/>
  <c r="T4043" i="11" l="1"/>
  <c r="U4043" i="11" s="1"/>
  <c r="W4043" i="11"/>
  <c r="X4043" i="11" s="1"/>
  <c r="W4044" i="11" l="1"/>
  <c r="X4044" i="11" s="1"/>
  <c r="T4044" i="11"/>
  <c r="U4044" i="11" s="1"/>
  <c r="T4045" i="11" l="1"/>
  <c r="U4045" i="11" s="1"/>
  <c r="W4045" i="11"/>
  <c r="X4045" i="11" s="1"/>
  <c r="W4046" i="11" l="1"/>
  <c r="X4046" i="11" s="1"/>
  <c r="T4046" i="11"/>
  <c r="U4046" i="11" s="1"/>
  <c r="T4047" i="11" l="1"/>
  <c r="U4047" i="11" s="1"/>
  <c r="W4047" i="11"/>
  <c r="X4047" i="11" s="1"/>
  <c r="W4048" i="11" l="1"/>
  <c r="X4048" i="11" s="1"/>
  <c r="T4048" i="11"/>
  <c r="U4048" i="11" s="1"/>
  <c r="T4049" i="11" l="1"/>
  <c r="U4049" i="11" s="1"/>
  <c r="W4049" i="11"/>
  <c r="X4049" i="11" s="1"/>
  <c r="W4050" i="11" l="1"/>
  <c r="X4050" i="11" s="1"/>
  <c r="T4050" i="11"/>
  <c r="U4050" i="11" s="1"/>
  <c r="T4051" i="11" l="1"/>
  <c r="U4051" i="11" s="1"/>
  <c r="W4051" i="11"/>
  <c r="X4051" i="11" s="1"/>
  <c r="W4052" i="11" l="1"/>
  <c r="X4052" i="11" s="1"/>
  <c r="T4052" i="11"/>
  <c r="U4052" i="11" s="1"/>
  <c r="T4053" i="11" l="1"/>
  <c r="U4053" i="11" s="1"/>
  <c r="W4053" i="11"/>
  <c r="X4053" i="11" s="1"/>
  <c r="W4054" i="11" l="1"/>
  <c r="X4054" i="11" s="1"/>
  <c r="T4054" i="11"/>
  <c r="U4054" i="11" s="1"/>
  <c r="T4055" i="11" l="1"/>
  <c r="U4055" i="11" s="1"/>
  <c r="W4055" i="11"/>
  <c r="X4055" i="11" s="1"/>
  <c r="W4056" i="11" l="1"/>
  <c r="X4056" i="11" s="1"/>
  <c r="T4056" i="11"/>
  <c r="U4056" i="11" s="1"/>
  <c r="T4057" i="11" l="1"/>
  <c r="U4057" i="11" s="1"/>
  <c r="W4057" i="11"/>
  <c r="X4057" i="11" s="1"/>
  <c r="W4058" i="11" l="1"/>
  <c r="X4058" i="11" s="1"/>
  <c r="T4058" i="11"/>
  <c r="U4058" i="11" s="1"/>
  <c r="T4059" i="11" l="1"/>
  <c r="U4059" i="11" s="1"/>
  <c r="W4059" i="11"/>
  <c r="X4059" i="11" s="1"/>
  <c r="T4060" i="11" l="1"/>
  <c r="U4060" i="11" s="1"/>
  <c r="W4060" i="11"/>
  <c r="X4060" i="11" s="1"/>
  <c r="W4061" i="11" l="1"/>
  <c r="X4061" i="11" s="1"/>
  <c r="T4061" i="11"/>
  <c r="U4061" i="11" s="1"/>
  <c r="W4062" i="11" l="1"/>
  <c r="X4062" i="11" s="1"/>
  <c r="T4062" i="11"/>
  <c r="U4062" i="11" s="1"/>
  <c r="W4063" i="11" l="1"/>
  <c r="X4063" i="11" s="1"/>
  <c r="T4063" i="11"/>
  <c r="U4063" i="11" s="1"/>
  <c r="T4064" i="11" l="1"/>
  <c r="U4064" i="11" s="1"/>
  <c r="W4064" i="11"/>
  <c r="X4064" i="11" s="1"/>
  <c r="T4065" i="11" l="1"/>
  <c r="U4065" i="11" s="1"/>
  <c r="W4065" i="11"/>
  <c r="X4065" i="11" s="1"/>
  <c r="W4066" i="11" l="1"/>
  <c r="X4066" i="11" s="1"/>
  <c r="T4066" i="11"/>
  <c r="U4066" i="11" s="1"/>
  <c r="W4067" i="11" l="1"/>
  <c r="X4067" i="11" s="1"/>
  <c r="T4067" i="11"/>
  <c r="U4067" i="11" s="1"/>
  <c r="W4068" i="11" l="1"/>
  <c r="X4068" i="11" s="1"/>
  <c r="T4068" i="11"/>
  <c r="U4068" i="11" s="1"/>
  <c r="T4069" i="11" l="1"/>
  <c r="U4069" i="11" s="1"/>
  <c r="W4069" i="11"/>
  <c r="X4069" i="11" s="1"/>
  <c r="W4070" i="11" l="1"/>
  <c r="X4070" i="11" s="1"/>
  <c r="T4070" i="11"/>
  <c r="U4070" i="11" s="1"/>
  <c r="W4071" i="11" l="1"/>
  <c r="X4071" i="11" s="1"/>
  <c r="T4071" i="11"/>
  <c r="U4071" i="11" s="1"/>
  <c r="T4072" i="11" l="1"/>
  <c r="U4072" i="11" s="1"/>
  <c r="W4072" i="11"/>
  <c r="X4072" i="11" s="1"/>
  <c r="W4073" i="11" l="1"/>
  <c r="X4073" i="11" s="1"/>
  <c r="T4073" i="11"/>
  <c r="U4073" i="11" s="1"/>
  <c r="W4074" i="11" l="1"/>
  <c r="X4074" i="11" s="1"/>
  <c r="T4074" i="11"/>
  <c r="U4074" i="11" s="1"/>
  <c r="T4075" i="11" l="1"/>
  <c r="U4075" i="11" s="1"/>
  <c r="W4075" i="11"/>
  <c r="X4075" i="11" s="1"/>
  <c r="T4076" i="11" l="1"/>
  <c r="U4076" i="11" s="1"/>
  <c r="W4076" i="11"/>
  <c r="X4076" i="11" s="1"/>
  <c r="W4077" i="11" l="1"/>
  <c r="X4077" i="11" s="1"/>
  <c r="T4077" i="11"/>
  <c r="U4077" i="11" s="1"/>
  <c r="W4078" i="11" l="1"/>
  <c r="X4078" i="11" s="1"/>
  <c r="T4078" i="11"/>
  <c r="U4078" i="11" s="1"/>
  <c r="T4079" i="11" l="1"/>
  <c r="U4079" i="11" s="1"/>
  <c r="W4079" i="11"/>
  <c r="X4079" i="11" s="1"/>
  <c r="W4080" i="11" l="1"/>
  <c r="X4080" i="11" s="1"/>
  <c r="T4080" i="11"/>
  <c r="U4080" i="11" s="1"/>
  <c r="T4081" i="11" l="1"/>
  <c r="U4081" i="11" s="1"/>
  <c r="W4081" i="11"/>
  <c r="X4081" i="11" s="1"/>
  <c r="W4082" i="11" l="1"/>
  <c r="X4082" i="11" s="1"/>
  <c r="T4082" i="11"/>
  <c r="U4082" i="11" s="1"/>
  <c r="T4083" i="11" l="1"/>
  <c r="U4083" i="11" s="1"/>
  <c r="W4083" i="11"/>
  <c r="X4083" i="11" s="1"/>
  <c r="T4084" i="11" l="1"/>
  <c r="U4084" i="11" s="1"/>
  <c r="W4084" i="11"/>
  <c r="X4084" i="11" s="1"/>
  <c r="W4085" i="11" l="1"/>
  <c r="X4085" i="11" s="1"/>
  <c r="T4085" i="11"/>
  <c r="U4085" i="11" s="1"/>
  <c r="W4086" i="11" l="1"/>
  <c r="X4086" i="11" s="1"/>
  <c r="T4086" i="11"/>
  <c r="U4086" i="11" s="1"/>
  <c r="T4087" i="11" l="1"/>
  <c r="U4087" i="11" s="1"/>
  <c r="W4087" i="11"/>
  <c r="X4087" i="11" s="1"/>
  <c r="W4088" i="11" l="1"/>
  <c r="X4088" i="11" s="1"/>
  <c r="T4088" i="11"/>
  <c r="U4088" i="11" s="1"/>
  <c r="T4089" i="11" l="1"/>
  <c r="U4089" i="11" s="1"/>
  <c r="W4089" i="11"/>
  <c r="X4089" i="11" s="1"/>
  <c r="W4090" i="11" l="1"/>
  <c r="X4090" i="11" s="1"/>
  <c r="T4090" i="11"/>
  <c r="U4090" i="11" s="1"/>
  <c r="W4091" i="11" l="1"/>
  <c r="X4091" i="11" s="1"/>
  <c r="T4091" i="11"/>
  <c r="U4091" i="11" s="1"/>
  <c r="W4092" i="11" l="1"/>
  <c r="X4092" i="11" s="1"/>
  <c r="T4092" i="11"/>
  <c r="U4092" i="11" s="1"/>
  <c r="T4093" i="11" l="1"/>
  <c r="U4093" i="11" s="1"/>
  <c r="W4093" i="11"/>
  <c r="X4093" i="11" s="1"/>
  <c r="W4094" i="11" l="1"/>
  <c r="X4094" i="11" s="1"/>
  <c r="T4094" i="11"/>
  <c r="U4094" i="11" s="1"/>
  <c r="T4095" i="11" l="1"/>
  <c r="U4095" i="11" s="1"/>
  <c r="W4095" i="11"/>
  <c r="X4095" i="11" s="1"/>
  <c r="W4096" i="11" l="1"/>
  <c r="X4096" i="11" s="1"/>
  <c r="T4096" i="11"/>
  <c r="U4096" i="11" s="1"/>
  <c r="W4097" i="11" l="1"/>
  <c r="X4097" i="11" s="1"/>
  <c r="T4097" i="11"/>
  <c r="U4097" i="11" s="1"/>
  <c r="T4098" i="11" l="1"/>
  <c r="U4098" i="11" s="1"/>
  <c r="W4098" i="11"/>
  <c r="X4098" i="11" s="1"/>
  <c r="W4099" i="11" l="1"/>
  <c r="X4099" i="11" s="1"/>
  <c r="T4099" i="11"/>
  <c r="U4099" i="11" s="1"/>
  <c r="W4100" i="11" l="1"/>
  <c r="X4100" i="11" s="1"/>
  <c r="T4100" i="11"/>
  <c r="U4100" i="11" s="1"/>
  <c r="T4101" i="11" l="1"/>
  <c r="U4101" i="11" s="1"/>
  <c r="W4101" i="11"/>
  <c r="X4101" i="11" s="1"/>
  <c r="T4102" i="11" l="1"/>
  <c r="U4102" i="11" s="1"/>
  <c r="W4102" i="11"/>
  <c r="X4102" i="11" s="1"/>
  <c r="W4103" i="11" l="1"/>
  <c r="X4103" i="11" s="1"/>
  <c r="T4103" i="11"/>
  <c r="U4103" i="11" s="1"/>
  <c r="W4104" i="11" l="1"/>
  <c r="X4104" i="11" s="1"/>
  <c r="T4104" i="11"/>
  <c r="U4104" i="11" s="1"/>
  <c r="W4105" i="11" l="1"/>
  <c r="X4105" i="11" s="1"/>
  <c r="T4105" i="11"/>
  <c r="U4105" i="11" s="1"/>
  <c r="T4106" i="11" l="1"/>
  <c r="U4106" i="11" s="1"/>
  <c r="W4106" i="11"/>
  <c r="X4106" i="11" s="1"/>
  <c r="T4107" i="11" l="1"/>
  <c r="U4107" i="11" s="1"/>
  <c r="W4107" i="11"/>
  <c r="X4107" i="11" s="1"/>
  <c r="T4108" i="11" l="1"/>
  <c r="U4108" i="11" s="1"/>
  <c r="W4108" i="11"/>
  <c r="X4108" i="11" s="1"/>
  <c r="W4109" i="11" l="1"/>
  <c r="X4109" i="11" s="1"/>
  <c r="T4109" i="11"/>
  <c r="U4109" i="11" s="1"/>
  <c r="T4110" i="11" l="1"/>
  <c r="U4110" i="11" s="1"/>
  <c r="W4110" i="11"/>
  <c r="X4110" i="11" s="1"/>
  <c r="W4111" i="11" l="1"/>
  <c r="X4111" i="11" s="1"/>
  <c r="T4111" i="11"/>
  <c r="U4111" i="11" s="1"/>
  <c r="T4112" i="11" l="1"/>
  <c r="U4112" i="11" s="1"/>
  <c r="W4112" i="11"/>
  <c r="X4112" i="11" s="1"/>
  <c r="W4113" i="11" l="1"/>
  <c r="X4113" i="11" s="1"/>
  <c r="T4113" i="11"/>
  <c r="U4113" i="11" s="1"/>
  <c r="T4114" i="11" l="1"/>
  <c r="U4114" i="11" s="1"/>
  <c r="W4114" i="11"/>
  <c r="X4114" i="11" s="1"/>
  <c r="W4115" i="11" l="1"/>
  <c r="X4115" i="11" s="1"/>
  <c r="T4115" i="11"/>
  <c r="U4115" i="11" s="1"/>
  <c r="T4116" i="11" l="1"/>
  <c r="U4116" i="11" s="1"/>
  <c r="W4116" i="11"/>
  <c r="X4116" i="11" s="1"/>
  <c r="W4117" i="11" l="1"/>
  <c r="X4117" i="11" s="1"/>
  <c r="T4117" i="11"/>
  <c r="U4117" i="11" s="1"/>
  <c r="T4118" i="11" l="1"/>
  <c r="U4118" i="11" s="1"/>
  <c r="W4118" i="11"/>
  <c r="X4118" i="11" s="1"/>
  <c r="W4119" i="11" l="1"/>
  <c r="X4119" i="11" s="1"/>
  <c r="T4119" i="11"/>
  <c r="U4119" i="11" s="1"/>
  <c r="W4120" i="11" l="1"/>
  <c r="X4120" i="11" s="1"/>
  <c r="T4120" i="11"/>
  <c r="U4120" i="11" s="1"/>
  <c r="W4121" i="11" l="1"/>
  <c r="X4121" i="11" s="1"/>
  <c r="T4121" i="11"/>
  <c r="U4121" i="11" s="1"/>
  <c r="T4122" i="11" l="1"/>
  <c r="U4122" i="11" s="1"/>
  <c r="W4122" i="11"/>
  <c r="X4122" i="11" s="1"/>
  <c r="W4123" i="11" l="1"/>
  <c r="X4123" i="11" s="1"/>
  <c r="T4123" i="11"/>
  <c r="U4123" i="11" s="1"/>
  <c r="T4124" i="11" l="1"/>
  <c r="U4124" i="11" s="1"/>
  <c r="W4124" i="11"/>
  <c r="X4124" i="11" s="1"/>
  <c r="W4125" i="11" l="1"/>
  <c r="X4125" i="11" s="1"/>
  <c r="T4125" i="11"/>
  <c r="U4125" i="11" s="1"/>
  <c r="T4126" i="11" l="1"/>
  <c r="U4126" i="11" s="1"/>
  <c r="W4126" i="11"/>
  <c r="X4126" i="11" s="1"/>
  <c r="W4127" i="11" l="1"/>
  <c r="X4127" i="11" s="1"/>
  <c r="T4127" i="11"/>
  <c r="U4127" i="11" s="1"/>
  <c r="T4128" i="11" l="1"/>
  <c r="U4128" i="11" s="1"/>
  <c r="W4128" i="11"/>
  <c r="X4128" i="11" s="1"/>
  <c r="W4129" i="11" l="1"/>
  <c r="X4129" i="11" s="1"/>
  <c r="T4129" i="11"/>
  <c r="U4129" i="11" s="1"/>
  <c r="T4130" i="11" l="1"/>
  <c r="U4130" i="11" s="1"/>
  <c r="W4130" i="11"/>
  <c r="X4130" i="11" s="1"/>
  <c r="W4131" i="11" l="1"/>
  <c r="X4131" i="11" s="1"/>
  <c r="T4131" i="11"/>
  <c r="U4131" i="11" s="1"/>
  <c r="W4132" i="11" l="1"/>
  <c r="X4132" i="11" s="1"/>
  <c r="T4132" i="11"/>
  <c r="U4132" i="11" s="1"/>
  <c r="T4133" i="11" l="1"/>
  <c r="U4133" i="11" s="1"/>
  <c r="W4133" i="11"/>
  <c r="X4133" i="11" s="1"/>
  <c r="W4134" i="11" l="1"/>
  <c r="X4134" i="11" s="1"/>
  <c r="T4134" i="11"/>
  <c r="U4134" i="11" s="1"/>
  <c r="W4135" i="11" l="1"/>
  <c r="X4135" i="11" s="1"/>
  <c r="T4135" i="11"/>
  <c r="U4135" i="11" s="1"/>
  <c r="T4136" i="11" l="1"/>
  <c r="U4136" i="11" s="1"/>
  <c r="W4136" i="11"/>
  <c r="X4136" i="11" s="1"/>
  <c r="W4137" i="11" l="1"/>
  <c r="X4137" i="11" s="1"/>
  <c r="T4137" i="11"/>
  <c r="U4137" i="11" s="1"/>
  <c r="T4138" i="11" l="1"/>
  <c r="U4138" i="11" s="1"/>
  <c r="W4138" i="11"/>
  <c r="X4138" i="11" s="1"/>
  <c r="T4139" i="11" l="1"/>
  <c r="U4139" i="11" s="1"/>
  <c r="W4139" i="11"/>
  <c r="X4139" i="11" s="1"/>
  <c r="W4140" i="11" l="1"/>
  <c r="X4140" i="11" s="1"/>
  <c r="T4140" i="11"/>
  <c r="U4140" i="11" s="1"/>
  <c r="T4141" i="11" l="1"/>
  <c r="U4141" i="11" s="1"/>
  <c r="W4141" i="11"/>
  <c r="X4141" i="11" s="1"/>
  <c r="T4142" i="11" l="1"/>
  <c r="U4142" i="11" s="1"/>
  <c r="W4142" i="11"/>
  <c r="X4142" i="11" s="1"/>
  <c r="W4143" i="11" l="1"/>
  <c r="X4143" i="11" s="1"/>
  <c r="T4143" i="11"/>
  <c r="U4143" i="11" s="1"/>
  <c r="T4144" i="11" l="1"/>
  <c r="U4144" i="11" s="1"/>
  <c r="W4144" i="11"/>
  <c r="X4144" i="11" s="1"/>
  <c r="W4145" i="11" l="1"/>
  <c r="X4145" i="11" s="1"/>
  <c r="T4145" i="11"/>
  <c r="U4145" i="11" s="1"/>
  <c r="W4146" i="11" l="1"/>
  <c r="X4146" i="11" s="1"/>
  <c r="T4146" i="11"/>
  <c r="U4146" i="11" s="1"/>
  <c r="W4147" i="11" l="1"/>
  <c r="X4147" i="11" s="1"/>
  <c r="T4147" i="11"/>
  <c r="U4147" i="11" s="1"/>
  <c r="W4148" i="11" l="1"/>
  <c r="X4148" i="11" s="1"/>
  <c r="T4148" i="11"/>
  <c r="U4148" i="11" s="1"/>
  <c r="T4149" i="11" l="1"/>
  <c r="U4149" i="11" s="1"/>
  <c r="W4149" i="11"/>
  <c r="X4149" i="11" s="1"/>
  <c r="W4150" i="11" l="1"/>
  <c r="X4150" i="11" s="1"/>
  <c r="T4150" i="11"/>
  <c r="U4150" i="11" s="1"/>
  <c r="T4151" i="11" l="1"/>
  <c r="U4151" i="11" s="1"/>
  <c r="W4151" i="11"/>
  <c r="X4151" i="11" s="1"/>
  <c r="W4152" i="11" l="1"/>
  <c r="X4152" i="11" s="1"/>
  <c r="T4152" i="11"/>
  <c r="U4152" i="11" s="1"/>
  <c r="T4153" i="11" l="1"/>
  <c r="U4153" i="11" s="1"/>
  <c r="W4153" i="11"/>
  <c r="X4153" i="11" s="1"/>
  <c r="W4154" i="11" l="1"/>
  <c r="X4154" i="11" s="1"/>
  <c r="T4154" i="11"/>
  <c r="U4154" i="11" s="1"/>
  <c r="T4155" i="11" l="1"/>
  <c r="U4155" i="11" s="1"/>
  <c r="W4155" i="11"/>
  <c r="X4155" i="11" s="1"/>
  <c r="T4156" i="11" l="1"/>
  <c r="U4156" i="11" s="1"/>
  <c r="W4156" i="11"/>
  <c r="X4156" i="11" s="1"/>
  <c r="W4157" i="11" l="1"/>
  <c r="X4157" i="11" s="1"/>
  <c r="T4157" i="11"/>
  <c r="U4157" i="11" s="1"/>
  <c r="T4158" i="11" l="1"/>
  <c r="U4158" i="11" s="1"/>
  <c r="W4158" i="11"/>
  <c r="X4158" i="11" s="1"/>
  <c r="W4159" i="11" l="1"/>
  <c r="X4159" i="11" s="1"/>
  <c r="T4159" i="11"/>
  <c r="U4159" i="11" s="1"/>
  <c r="T4160" i="11" l="1"/>
  <c r="U4160" i="11" s="1"/>
  <c r="W4160" i="11"/>
  <c r="X4160" i="11" s="1"/>
  <c r="W4161" i="11" l="1"/>
  <c r="X4161" i="11" s="1"/>
  <c r="T4161" i="11"/>
  <c r="U4161" i="11" s="1"/>
  <c r="W4162" i="11" l="1"/>
  <c r="X4162" i="11" s="1"/>
  <c r="T4162" i="11"/>
  <c r="U4162" i="11" s="1"/>
  <c r="T4163" i="11" l="1"/>
  <c r="U4163" i="11" s="1"/>
  <c r="W4163" i="11"/>
  <c r="X4163" i="11" s="1"/>
  <c r="W4164" i="11" l="1"/>
  <c r="X4164" i="11" s="1"/>
  <c r="T4164" i="11"/>
  <c r="U4164" i="11" s="1"/>
  <c r="T4165" i="11" l="1"/>
  <c r="U4165" i="11" s="1"/>
  <c r="W4165" i="11"/>
  <c r="X4165" i="11" s="1"/>
  <c r="W4166" i="11" l="1"/>
  <c r="X4166" i="11" s="1"/>
  <c r="T4166" i="11"/>
  <c r="U4166" i="11" s="1"/>
  <c r="T4167" i="11" l="1"/>
  <c r="U4167" i="11" s="1"/>
  <c r="W4167" i="11"/>
  <c r="X4167" i="11" s="1"/>
  <c r="W4168" i="11" l="1"/>
  <c r="X4168" i="11" s="1"/>
  <c r="T4168" i="11"/>
  <c r="U4168" i="11" s="1"/>
  <c r="T4169" i="11" l="1"/>
  <c r="U4169" i="11" s="1"/>
  <c r="W4169" i="11"/>
  <c r="X4169" i="11" s="1"/>
  <c r="W4170" i="11" l="1"/>
  <c r="X4170" i="11" s="1"/>
  <c r="T4170" i="11"/>
  <c r="U4170" i="11" s="1"/>
  <c r="T4171" i="11" l="1"/>
  <c r="U4171" i="11" s="1"/>
  <c r="W4171" i="11"/>
  <c r="X4171" i="11" s="1"/>
  <c r="W4172" i="11" l="1"/>
  <c r="X4172" i="11" s="1"/>
  <c r="T4172" i="11"/>
  <c r="U4172" i="11" s="1"/>
  <c r="T4173" i="11" l="1"/>
  <c r="U4173" i="11" s="1"/>
  <c r="W4173" i="11"/>
  <c r="X4173" i="11" s="1"/>
  <c r="W4174" i="11" l="1"/>
  <c r="X4174" i="11" s="1"/>
  <c r="T4174" i="11"/>
  <c r="U4174" i="11" s="1"/>
  <c r="W4175" i="11" l="1"/>
  <c r="X4175" i="11" s="1"/>
  <c r="T4175" i="11"/>
  <c r="U4175" i="11" s="1"/>
  <c r="T4176" i="11" l="1"/>
  <c r="U4176" i="11" s="1"/>
  <c r="W4176" i="11"/>
  <c r="X4176" i="11" s="1"/>
  <c r="T4177" i="11" l="1"/>
  <c r="U4177" i="11" s="1"/>
  <c r="W4177" i="11"/>
  <c r="X4177" i="11" s="1"/>
  <c r="W4178" i="11" l="1"/>
  <c r="X4178" i="11" s="1"/>
  <c r="T4178" i="11"/>
  <c r="U4178" i="11" s="1"/>
  <c r="T4179" i="11" l="1"/>
  <c r="U4179" i="11" s="1"/>
  <c r="W4179" i="11"/>
  <c r="X4179" i="11" s="1"/>
  <c r="T4180" i="11" l="1"/>
  <c r="U4180" i="11" s="1"/>
  <c r="W4180" i="11"/>
  <c r="X4180" i="11" s="1"/>
  <c r="W4181" i="11" l="1"/>
  <c r="X4181" i="11" s="1"/>
  <c r="T4181" i="11"/>
  <c r="U4181" i="11" s="1"/>
  <c r="T4182" i="11" l="1"/>
  <c r="U4182" i="11" s="1"/>
  <c r="W4182" i="11"/>
  <c r="X4182" i="11" s="1"/>
  <c r="T4183" i="11" l="1"/>
  <c r="U4183" i="11" s="1"/>
  <c r="W4183" i="11"/>
  <c r="X4183" i="11" s="1"/>
  <c r="T4184" i="11" l="1"/>
  <c r="U4184" i="11" s="1"/>
  <c r="W4184" i="11"/>
  <c r="X4184" i="11" s="1"/>
  <c r="T4185" i="11" l="1"/>
  <c r="U4185" i="11" s="1"/>
  <c r="W4185" i="11"/>
  <c r="X4185" i="11" s="1"/>
  <c r="W4186" i="11" l="1"/>
  <c r="X4186" i="11" s="1"/>
  <c r="T4186" i="11"/>
  <c r="U4186" i="11" s="1"/>
  <c r="T4187" i="11" l="1"/>
  <c r="U4187" i="11" s="1"/>
  <c r="W4187" i="11"/>
  <c r="X4187" i="11" s="1"/>
  <c r="W4188" i="11" l="1"/>
  <c r="X4188" i="11" s="1"/>
  <c r="T4188" i="11"/>
  <c r="U4188" i="11" s="1"/>
  <c r="T4189" i="11" l="1"/>
  <c r="U4189" i="11" s="1"/>
  <c r="W4189" i="11"/>
  <c r="X4189" i="11" s="1"/>
  <c r="T4190" i="11" l="1"/>
  <c r="U4190" i="11" s="1"/>
  <c r="W4190" i="11"/>
  <c r="X4190" i="11" s="1"/>
  <c r="W4191" i="11" l="1"/>
  <c r="X4191" i="11" s="1"/>
  <c r="T4191" i="11"/>
  <c r="U4191" i="11" s="1"/>
  <c r="T4192" i="11" l="1"/>
  <c r="U4192" i="11" s="1"/>
  <c r="W4192" i="11"/>
  <c r="X4192" i="11" s="1"/>
  <c r="W4193" i="11" l="1"/>
  <c r="X4193" i="11" s="1"/>
  <c r="T4193" i="11"/>
  <c r="U4193" i="11" s="1"/>
  <c r="W4194" i="11" l="1"/>
  <c r="X4194" i="11" s="1"/>
  <c r="T4194" i="11"/>
  <c r="U4194" i="11" s="1"/>
  <c r="T4195" i="11" l="1"/>
  <c r="U4195" i="11" s="1"/>
  <c r="W4195" i="11"/>
  <c r="X4195" i="11" s="1"/>
  <c r="W4196" i="11" l="1"/>
  <c r="X4196" i="11" s="1"/>
  <c r="T4196" i="11"/>
  <c r="U4196" i="11" s="1"/>
  <c r="T4197" i="11" l="1"/>
  <c r="U4197" i="11" s="1"/>
  <c r="W4197" i="11"/>
  <c r="X4197" i="11" s="1"/>
  <c r="W4198" i="11" l="1"/>
  <c r="X4198" i="11" s="1"/>
  <c r="T4198" i="11"/>
  <c r="U4198" i="11" s="1"/>
  <c r="T4199" i="11" l="1"/>
  <c r="U4199" i="11" s="1"/>
  <c r="W4199" i="11"/>
  <c r="X4199" i="11" s="1"/>
  <c r="W4200" i="11" l="1"/>
  <c r="X4200" i="11" s="1"/>
  <c r="T4200" i="11"/>
  <c r="U4200" i="11" s="1"/>
  <c r="W4201" i="11" l="1"/>
  <c r="X4201" i="11" s="1"/>
  <c r="T4201" i="11"/>
  <c r="U4201" i="11" s="1"/>
  <c r="W4202" i="11" l="1"/>
  <c r="X4202" i="11" s="1"/>
  <c r="T4202" i="11"/>
  <c r="U4202" i="11" s="1"/>
  <c r="W4203" i="11" l="1"/>
  <c r="X4203" i="11" s="1"/>
  <c r="T4203" i="11"/>
  <c r="U4203" i="11" s="1"/>
  <c r="T4204" i="11" l="1"/>
  <c r="U4204" i="11" s="1"/>
  <c r="W4204" i="11"/>
  <c r="X4204" i="11" s="1"/>
  <c r="T4205" i="11" l="1"/>
  <c r="U4205" i="11" s="1"/>
  <c r="W4205" i="11"/>
  <c r="X4205" i="11" s="1"/>
  <c r="W4206" i="11" l="1"/>
  <c r="X4206" i="11" s="1"/>
  <c r="T4206" i="11"/>
  <c r="U4206" i="11" s="1"/>
  <c r="T4207" i="11" l="1"/>
  <c r="U4207" i="11" s="1"/>
  <c r="W4207" i="11"/>
  <c r="X4207" i="11" s="1"/>
  <c r="W4208" i="11" l="1"/>
  <c r="X4208" i="11" s="1"/>
  <c r="T4208" i="11"/>
  <c r="U4208" i="11" s="1"/>
  <c r="T4209" i="11" l="1"/>
  <c r="U4209" i="11" s="1"/>
  <c r="W4209" i="11"/>
  <c r="X4209" i="11" s="1"/>
  <c r="T4210" i="11" l="1"/>
  <c r="U4210" i="11" s="1"/>
  <c r="W4210" i="11"/>
  <c r="X4210" i="11" s="1"/>
  <c r="W4211" i="11" l="1"/>
  <c r="X4211" i="11" s="1"/>
  <c r="T4211" i="11"/>
  <c r="U4211" i="11" s="1"/>
  <c r="T4212" i="11" l="1"/>
  <c r="U4212" i="11" s="1"/>
  <c r="W4212" i="11"/>
  <c r="X4212" i="11" s="1"/>
  <c r="W4213" i="11" l="1"/>
  <c r="X4213" i="11" s="1"/>
  <c r="T4213" i="11"/>
  <c r="U4213" i="11" s="1"/>
  <c r="W4214" i="11" l="1"/>
  <c r="X4214" i="11" s="1"/>
  <c r="T4214" i="11"/>
  <c r="U4214" i="11" s="1"/>
  <c r="T4215" i="11" l="1"/>
  <c r="U4215" i="11" s="1"/>
  <c r="W4215" i="11"/>
  <c r="X4215" i="11" s="1"/>
  <c r="W4216" i="11" l="1"/>
  <c r="X4216" i="11" s="1"/>
  <c r="T4216" i="11"/>
  <c r="U4216" i="11" s="1"/>
  <c r="T4217" i="11" l="1"/>
  <c r="U4217" i="11" s="1"/>
  <c r="W4217" i="11"/>
  <c r="X4217" i="11" s="1"/>
  <c r="W4218" i="11" l="1"/>
  <c r="X4218" i="11" s="1"/>
  <c r="T4218" i="11"/>
  <c r="U4218" i="11" s="1"/>
  <c r="T4219" i="11" l="1"/>
  <c r="U4219" i="11" s="1"/>
  <c r="W4219" i="11"/>
  <c r="X4219" i="11" s="1"/>
  <c r="W4220" i="11" l="1"/>
  <c r="X4220" i="11" s="1"/>
  <c r="T4220" i="11"/>
  <c r="U4220" i="11" s="1"/>
  <c r="W4221" i="11" l="1"/>
  <c r="X4221" i="11" s="1"/>
  <c r="T4221" i="11"/>
  <c r="U4221" i="11" s="1"/>
  <c r="T4222" i="11" l="1"/>
  <c r="U4222" i="11" s="1"/>
  <c r="W4222" i="11"/>
  <c r="X4222" i="11" s="1"/>
  <c r="W4223" i="11" l="1"/>
  <c r="X4223" i="11" s="1"/>
  <c r="T4223" i="11"/>
  <c r="U4223" i="11" s="1"/>
  <c r="T4224" i="11" l="1"/>
  <c r="U4224" i="11" s="1"/>
  <c r="W4224" i="11"/>
  <c r="X4224" i="11" s="1"/>
  <c r="W4225" i="11" l="1"/>
  <c r="X4225" i="11" s="1"/>
  <c r="T4225" i="11"/>
  <c r="U4225" i="11" s="1"/>
  <c r="T4226" i="11" l="1"/>
  <c r="U4226" i="11" s="1"/>
  <c r="W4226" i="11"/>
  <c r="X4226" i="11" s="1"/>
  <c r="T4227" i="11" l="1"/>
  <c r="U4227" i="11" s="1"/>
  <c r="W4227" i="11"/>
  <c r="X4227" i="11" s="1"/>
  <c r="W4228" i="11" l="1"/>
  <c r="X4228" i="11" s="1"/>
  <c r="T4228" i="11"/>
  <c r="U4228" i="11" s="1"/>
  <c r="W4229" i="11" l="1"/>
  <c r="X4229" i="11" s="1"/>
  <c r="T4229" i="11"/>
  <c r="U4229" i="11" s="1"/>
  <c r="T4230" i="11" l="1"/>
  <c r="U4230" i="11" s="1"/>
  <c r="W4230" i="11"/>
  <c r="X4230" i="11" s="1"/>
  <c r="W4231" i="11" l="1"/>
  <c r="X4231" i="11" s="1"/>
  <c r="T4231" i="11"/>
  <c r="U4231" i="11" s="1"/>
  <c r="W4232" i="11" l="1"/>
  <c r="X4232" i="11" s="1"/>
  <c r="T4232" i="11"/>
  <c r="U4232" i="11" s="1"/>
  <c r="T4233" i="11" l="1"/>
  <c r="U4233" i="11" s="1"/>
  <c r="W4233" i="11"/>
  <c r="X4233" i="11" s="1"/>
  <c r="W4234" i="11" l="1"/>
  <c r="X4234" i="11" s="1"/>
  <c r="T4234" i="11"/>
  <c r="U4234" i="11" s="1"/>
  <c r="T4235" i="11" l="1"/>
  <c r="U4235" i="11" s="1"/>
  <c r="W4235" i="11"/>
  <c r="X4235" i="11" s="1"/>
  <c r="T4236" i="11" l="1"/>
  <c r="U4236" i="11" s="1"/>
  <c r="W4236" i="11"/>
  <c r="X4236" i="11" s="1"/>
  <c r="T4237" i="11" l="1"/>
  <c r="U4237" i="11" s="1"/>
  <c r="W4237" i="11"/>
  <c r="X4237" i="11" s="1"/>
  <c r="W4238" i="11" l="1"/>
  <c r="X4238" i="11" s="1"/>
  <c r="T4238" i="11"/>
  <c r="U4238" i="11" s="1"/>
  <c r="T4239" i="11" l="1"/>
  <c r="U4239" i="11" s="1"/>
  <c r="W4239" i="11"/>
  <c r="X4239" i="11" s="1"/>
  <c r="T4240" i="11" l="1"/>
  <c r="U4240" i="11" s="1"/>
  <c r="W4240" i="11"/>
  <c r="X4240" i="11" s="1"/>
  <c r="T4241" i="11" l="1"/>
  <c r="U4241" i="11" s="1"/>
  <c r="W4241" i="11"/>
  <c r="X4241" i="11" s="1"/>
  <c r="W4242" i="11" l="1"/>
  <c r="X4242" i="11" s="1"/>
  <c r="T4242" i="11"/>
  <c r="U4242" i="11" s="1"/>
  <c r="T4243" i="11" l="1"/>
  <c r="U4243" i="11" s="1"/>
  <c r="W4243" i="11"/>
  <c r="X4243" i="11" s="1"/>
  <c r="W4244" i="11" l="1"/>
  <c r="X4244" i="11" s="1"/>
  <c r="T4244" i="11"/>
  <c r="U4244" i="11" s="1"/>
  <c r="T4245" i="11" l="1"/>
  <c r="U4245" i="11" s="1"/>
  <c r="W4245" i="11"/>
  <c r="X4245" i="11" s="1"/>
  <c r="W4246" i="11" l="1"/>
  <c r="X4246" i="11" s="1"/>
  <c r="T4246" i="11"/>
  <c r="U4246" i="11" s="1"/>
  <c r="T4247" i="11" l="1"/>
  <c r="U4247" i="11" s="1"/>
  <c r="W4247" i="11"/>
  <c r="X4247" i="11" s="1"/>
  <c r="T4248" i="11" l="1"/>
  <c r="U4248" i="11" s="1"/>
  <c r="W4248" i="11"/>
  <c r="X4248" i="11" s="1"/>
  <c r="W4249" i="11" l="1"/>
  <c r="X4249" i="11" s="1"/>
  <c r="T4249" i="11"/>
  <c r="U4249" i="11" s="1"/>
  <c r="T4250" i="11" l="1"/>
  <c r="U4250" i="11" s="1"/>
  <c r="W4250" i="11"/>
  <c r="X4250" i="11" s="1"/>
  <c r="W4251" i="11" l="1"/>
  <c r="X4251" i="11" s="1"/>
  <c r="T4251" i="11"/>
  <c r="U4251" i="11" s="1"/>
  <c r="T4252" i="11" l="1"/>
  <c r="U4252" i="11" s="1"/>
  <c r="W4252" i="11"/>
  <c r="X4252" i="11" s="1"/>
  <c r="W4253" i="11" l="1"/>
  <c r="X4253" i="11" s="1"/>
  <c r="T4253" i="11"/>
  <c r="U4253" i="11" s="1"/>
  <c r="T4254" i="11" l="1"/>
  <c r="U4254" i="11" s="1"/>
  <c r="W4254" i="11"/>
  <c r="X4254" i="11" s="1"/>
  <c r="W4255" i="11" l="1"/>
  <c r="X4255" i="11" s="1"/>
  <c r="T4255" i="11"/>
  <c r="U4255" i="11" s="1"/>
  <c r="T4256" i="11" l="1"/>
  <c r="U4256" i="11" s="1"/>
  <c r="W4256" i="11"/>
  <c r="X4256" i="11" s="1"/>
  <c r="W4257" i="11" l="1"/>
  <c r="X4257" i="11" s="1"/>
  <c r="T4257" i="11"/>
  <c r="U4257" i="11" s="1"/>
  <c r="T4258" i="11" l="1"/>
  <c r="U4258" i="11" s="1"/>
  <c r="W4258" i="11"/>
  <c r="X4258" i="11" s="1"/>
  <c r="W4259" i="11" l="1"/>
  <c r="X4259" i="11" s="1"/>
  <c r="T4259" i="11"/>
  <c r="U4259" i="11" s="1"/>
  <c r="T4260" i="11" l="1"/>
  <c r="U4260" i="11" s="1"/>
  <c r="W4260" i="11"/>
  <c r="X4260" i="11" s="1"/>
  <c r="W4261" i="11" l="1"/>
  <c r="X4261" i="11" s="1"/>
  <c r="T4261" i="11"/>
  <c r="U4261" i="11" s="1"/>
  <c r="T4262" i="11" l="1"/>
  <c r="U4262" i="11" s="1"/>
  <c r="W4262" i="11"/>
  <c r="X4262" i="11" s="1"/>
  <c r="W4263" i="11" l="1"/>
  <c r="X4263" i="11" s="1"/>
  <c r="T4263" i="11"/>
  <c r="U4263" i="11" s="1"/>
  <c r="T4264" i="11" l="1"/>
  <c r="U4264" i="11" s="1"/>
  <c r="W4264" i="11"/>
  <c r="X4264" i="11" s="1"/>
  <c r="W4265" i="11" l="1"/>
  <c r="X4265" i="11" s="1"/>
  <c r="T4265" i="11"/>
  <c r="U4265" i="11" s="1"/>
  <c r="T4266" i="11" l="1"/>
  <c r="U4266" i="11" s="1"/>
  <c r="W4266" i="11"/>
  <c r="X4266" i="11" s="1"/>
  <c r="W4267" i="11" l="1"/>
  <c r="X4267" i="11" s="1"/>
  <c r="T4267" i="11"/>
  <c r="U4267" i="11" s="1"/>
  <c r="T4268" i="11" l="1"/>
  <c r="U4268" i="11" s="1"/>
  <c r="W4268" i="11"/>
  <c r="X4268" i="11" s="1"/>
  <c r="T4269" i="11" l="1"/>
  <c r="U4269" i="11" s="1"/>
  <c r="W4269" i="11"/>
  <c r="X4269" i="11" s="1"/>
  <c r="W4270" i="11" l="1"/>
  <c r="X4270" i="11" s="1"/>
  <c r="T4270" i="11"/>
  <c r="U4270" i="11" s="1"/>
  <c r="T4271" i="11" l="1"/>
  <c r="U4271" i="11" s="1"/>
  <c r="W4271" i="11"/>
  <c r="X4271" i="11" s="1"/>
  <c r="W4272" i="11" l="1"/>
  <c r="X4272" i="11" s="1"/>
  <c r="T4272" i="11"/>
  <c r="U4272" i="11" s="1"/>
  <c r="T4273" i="11" l="1"/>
  <c r="U4273" i="11" s="1"/>
  <c r="W4273" i="11"/>
  <c r="X4273" i="11" s="1"/>
  <c r="W4274" i="11" l="1"/>
  <c r="X4274" i="11" s="1"/>
  <c r="T4274" i="11"/>
  <c r="U4274" i="11" s="1"/>
  <c r="T4275" i="11" l="1"/>
  <c r="U4275" i="11" s="1"/>
  <c r="W4275" i="11"/>
  <c r="X4275" i="11" s="1"/>
  <c r="W4276" i="11" l="1"/>
  <c r="X4276" i="11" s="1"/>
  <c r="T4276" i="11"/>
  <c r="U4276" i="11" s="1"/>
  <c r="T4277" i="11" l="1"/>
  <c r="U4277" i="11" s="1"/>
  <c r="W4277" i="11"/>
  <c r="X4277" i="11" s="1"/>
  <c r="W4278" i="11" l="1"/>
  <c r="X4278" i="11" s="1"/>
  <c r="T4278" i="11"/>
  <c r="U4278" i="11" s="1"/>
  <c r="T4279" i="11" l="1"/>
  <c r="U4279" i="11" s="1"/>
  <c r="W4279" i="11"/>
  <c r="X4279" i="11" s="1"/>
  <c r="T4280" i="11" l="1"/>
  <c r="U4280" i="11" s="1"/>
  <c r="W4280" i="11"/>
  <c r="X4280" i="11" s="1"/>
  <c r="W4281" i="11" l="1"/>
  <c r="X4281" i="11" s="1"/>
  <c r="T4281" i="11"/>
  <c r="U4281" i="11" s="1"/>
  <c r="W4282" i="11" l="1"/>
  <c r="X4282" i="11" s="1"/>
  <c r="T4282" i="11"/>
  <c r="U4282" i="11" s="1"/>
  <c r="W4283" i="11" l="1"/>
  <c r="X4283" i="11" s="1"/>
  <c r="T4283" i="11"/>
  <c r="U4283" i="11" s="1"/>
  <c r="T4284" i="11" l="1"/>
  <c r="U4284" i="11" s="1"/>
  <c r="W4284" i="11"/>
  <c r="X4284" i="11" s="1"/>
  <c r="T4285" i="11" l="1"/>
  <c r="U4285" i="11" s="1"/>
  <c r="W4285" i="11"/>
  <c r="X4285" i="11" s="1"/>
  <c r="W4286" i="11" l="1"/>
  <c r="X4286" i="11" s="1"/>
  <c r="T4286" i="11"/>
  <c r="U4286" i="11" s="1"/>
  <c r="T4287" i="11" l="1"/>
  <c r="U4287" i="11" s="1"/>
  <c r="W4287" i="11"/>
  <c r="X4287" i="11" s="1"/>
  <c r="T4288" i="11" l="1"/>
  <c r="U4288" i="11" s="1"/>
  <c r="W4288" i="11"/>
  <c r="X4288" i="11" s="1"/>
  <c r="W4289" i="11" l="1"/>
  <c r="X4289" i="11" s="1"/>
  <c r="T4289" i="11"/>
  <c r="U4289" i="11" s="1"/>
  <c r="T4290" i="11" l="1"/>
  <c r="U4290" i="11" s="1"/>
  <c r="W4290" i="11"/>
  <c r="X4290" i="11" s="1"/>
  <c r="W4291" i="11" l="1"/>
  <c r="X4291" i="11" s="1"/>
  <c r="T4291" i="11"/>
  <c r="U4291" i="11" s="1"/>
  <c r="W4292" i="11" l="1"/>
  <c r="X4292" i="11" s="1"/>
  <c r="T4292" i="11"/>
  <c r="U4292" i="11" s="1"/>
  <c r="T4293" i="11" l="1"/>
  <c r="U4293" i="11" s="1"/>
  <c r="W4293" i="11"/>
  <c r="X4293" i="11" s="1"/>
  <c r="T4294" i="11" l="1"/>
  <c r="U4294" i="11" s="1"/>
  <c r="W4294" i="11"/>
  <c r="X4294" i="11" s="1"/>
  <c r="W4295" i="11" l="1"/>
  <c r="X4295" i="11" s="1"/>
  <c r="T4295" i="11"/>
  <c r="U4295" i="11" s="1"/>
  <c r="W4296" i="11" l="1"/>
  <c r="X4296" i="11" s="1"/>
  <c r="T4296" i="11"/>
  <c r="U4296" i="11" s="1"/>
  <c r="T4297" i="11" l="1"/>
  <c r="U4297" i="11" s="1"/>
  <c r="W4297" i="11"/>
  <c r="X4297" i="11" s="1"/>
  <c r="W4298" i="11" l="1"/>
  <c r="X4298" i="11" s="1"/>
  <c r="T4298" i="11"/>
  <c r="U4298" i="11" s="1"/>
  <c r="T4299" i="11" l="1"/>
  <c r="U4299" i="11" s="1"/>
  <c r="W4299" i="11"/>
  <c r="X4299" i="11" s="1"/>
  <c r="W4300" i="11" l="1"/>
  <c r="X4300" i="11" s="1"/>
  <c r="T4300" i="11"/>
  <c r="U4300" i="11" s="1"/>
  <c r="T4301" i="11" l="1"/>
  <c r="U4301" i="11" s="1"/>
  <c r="W4301" i="11"/>
  <c r="X4301" i="11" s="1"/>
  <c r="W4302" i="11" l="1"/>
  <c r="X4302" i="11" s="1"/>
  <c r="T4302" i="11"/>
  <c r="U4302" i="11" s="1"/>
  <c r="T4303" i="11" l="1"/>
  <c r="U4303" i="11" s="1"/>
  <c r="W4303" i="11"/>
  <c r="X4303" i="11" s="1"/>
  <c r="T4304" i="11" l="1"/>
  <c r="U4304" i="11" s="1"/>
  <c r="W4304" i="11"/>
  <c r="X4304" i="11" s="1"/>
  <c r="W4305" i="11" l="1"/>
  <c r="X4305" i="11" s="1"/>
  <c r="T4305" i="11"/>
  <c r="U4305" i="11" s="1"/>
  <c r="W4306" i="11" l="1"/>
  <c r="X4306" i="11" s="1"/>
  <c r="T4306" i="11"/>
  <c r="U4306" i="11" s="1"/>
  <c r="T4307" i="11" l="1"/>
  <c r="U4307" i="11" s="1"/>
  <c r="W4307" i="11"/>
  <c r="X4307" i="11" s="1"/>
  <c r="W4308" i="11" l="1"/>
  <c r="X4308" i="11" s="1"/>
  <c r="T4308" i="11"/>
  <c r="U4308" i="11" s="1"/>
  <c r="T4309" i="11" l="1"/>
  <c r="U4309" i="11" s="1"/>
  <c r="W4309" i="11"/>
  <c r="X4309" i="11" s="1"/>
  <c r="W4310" i="11" l="1"/>
  <c r="X4310" i="11" s="1"/>
  <c r="T4310" i="11"/>
  <c r="U4310" i="11" s="1"/>
  <c r="T4311" i="11" l="1"/>
  <c r="U4311" i="11" s="1"/>
  <c r="W4311" i="11"/>
  <c r="X4311" i="11" s="1"/>
  <c r="W4312" i="11" l="1"/>
  <c r="X4312" i="11" s="1"/>
  <c r="T4312" i="11"/>
  <c r="U4312" i="11" s="1"/>
  <c r="W4313" i="11" l="1"/>
  <c r="X4313" i="11" s="1"/>
  <c r="T4313" i="11"/>
  <c r="U4313" i="11" s="1"/>
  <c r="T4314" i="11" l="1"/>
  <c r="U4314" i="11" s="1"/>
  <c r="W4314" i="11"/>
  <c r="X4314" i="11" s="1"/>
  <c r="W4315" i="11" l="1"/>
  <c r="X4315" i="11" s="1"/>
  <c r="T4315" i="11"/>
  <c r="U4315" i="11" s="1"/>
  <c r="T4316" i="11" l="1"/>
  <c r="U4316" i="11" s="1"/>
  <c r="W4316" i="11"/>
  <c r="X4316" i="11" s="1"/>
  <c r="W4317" i="11" l="1"/>
  <c r="X4317" i="11" s="1"/>
  <c r="T4317" i="11"/>
  <c r="U4317" i="11" s="1"/>
  <c r="W4318" i="11" l="1"/>
  <c r="X4318" i="11" s="1"/>
  <c r="T4318" i="11"/>
  <c r="U4318" i="11" s="1"/>
  <c r="T4319" i="11" l="1"/>
  <c r="U4319" i="11" s="1"/>
  <c r="W4319" i="11"/>
  <c r="X4319" i="11" s="1"/>
  <c r="W4320" i="11" l="1"/>
  <c r="X4320" i="11" s="1"/>
  <c r="T4320" i="11"/>
  <c r="U4320" i="11" s="1"/>
  <c r="T4321" i="11" l="1"/>
  <c r="U4321" i="11" s="1"/>
  <c r="W4321" i="11"/>
  <c r="X4321" i="11" s="1"/>
  <c r="W4322" i="11" l="1"/>
  <c r="X4322" i="11" s="1"/>
  <c r="T4322" i="11"/>
  <c r="U4322" i="11" s="1"/>
  <c r="T4323" i="11" l="1"/>
  <c r="U4323" i="11" s="1"/>
  <c r="W4323" i="11"/>
  <c r="X4323" i="11" s="1"/>
  <c r="W4324" i="11" l="1"/>
  <c r="X4324" i="11" s="1"/>
  <c r="T4324" i="11"/>
  <c r="U4324" i="11" s="1"/>
  <c r="T4325" i="11" l="1"/>
  <c r="U4325" i="11" s="1"/>
  <c r="W4325" i="11"/>
  <c r="X4325" i="11" s="1"/>
  <c r="W4326" i="11" l="1"/>
  <c r="X4326" i="11" s="1"/>
  <c r="T4326" i="11"/>
  <c r="U4326" i="11" s="1"/>
  <c r="T4327" i="11" l="1"/>
  <c r="U4327" i="11" s="1"/>
  <c r="W4327" i="11"/>
  <c r="X4327" i="11" s="1"/>
  <c r="W4328" i="11" l="1"/>
  <c r="X4328" i="11" s="1"/>
  <c r="T4328" i="11"/>
  <c r="U4328" i="11" s="1"/>
  <c r="W4329" i="11" l="1"/>
  <c r="X4329" i="11" s="1"/>
  <c r="T4329" i="11"/>
  <c r="U4329" i="11" s="1"/>
  <c r="W4330" i="11" l="1"/>
  <c r="X4330" i="11" s="1"/>
  <c r="T4330" i="11"/>
  <c r="U4330" i="11" s="1"/>
  <c r="W4331" i="11" l="1"/>
  <c r="X4331" i="11" s="1"/>
  <c r="T4331" i="11"/>
  <c r="U4331" i="11" s="1"/>
  <c r="W4332" i="11" l="1"/>
  <c r="X4332" i="11" s="1"/>
  <c r="T4332" i="11"/>
  <c r="U4332" i="11" s="1"/>
  <c r="T4333" i="11" l="1"/>
  <c r="U4333" i="11" s="1"/>
  <c r="W4333" i="11"/>
  <c r="X4333" i="11" s="1"/>
  <c r="W4334" i="11" l="1"/>
  <c r="X4334" i="11" s="1"/>
  <c r="T4334" i="11"/>
  <c r="U4334" i="11" s="1"/>
  <c r="T4335" i="11" l="1"/>
  <c r="U4335" i="11" s="1"/>
  <c r="W4335" i="11"/>
  <c r="X4335" i="11" s="1"/>
  <c r="T4336" i="11" l="1"/>
  <c r="U4336" i="11" s="1"/>
  <c r="W4336" i="11"/>
  <c r="X4336" i="11" s="1"/>
  <c r="W4337" i="11" l="1"/>
  <c r="X4337" i="11" s="1"/>
  <c r="T4337" i="11"/>
  <c r="U4337" i="11" s="1"/>
  <c r="T4338" i="11" l="1"/>
  <c r="U4338" i="11" s="1"/>
  <c r="W4338" i="11"/>
  <c r="X4338" i="11" s="1"/>
  <c r="W4339" i="11" l="1"/>
  <c r="X4339" i="11" s="1"/>
  <c r="T4339" i="11"/>
  <c r="U4339" i="11" s="1"/>
  <c r="T4340" i="11" l="1"/>
  <c r="U4340" i="11" s="1"/>
  <c r="W4340" i="11"/>
  <c r="X4340" i="11" s="1"/>
  <c r="W4341" i="11" l="1"/>
  <c r="X4341" i="11" s="1"/>
  <c r="T4341" i="11"/>
  <c r="U4341" i="11" s="1"/>
  <c r="T4342" i="11" l="1"/>
  <c r="U4342" i="11" s="1"/>
  <c r="W4342" i="11"/>
  <c r="X4342" i="11" s="1"/>
  <c r="T4343" i="11" l="1"/>
  <c r="U4343" i="11" s="1"/>
  <c r="W4343" i="11"/>
  <c r="X4343" i="11" s="1"/>
  <c r="W4344" i="11" l="1"/>
  <c r="X4344" i="11" s="1"/>
  <c r="T4344" i="11"/>
  <c r="U4344" i="11" s="1"/>
  <c r="W4345" i="11" l="1"/>
  <c r="X4345" i="11" s="1"/>
  <c r="T4345" i="11"/>
  <c r="U4345" i="11" s="1"/>
  <c r="T4346" i="11" l="1"/>
  <c r="U4346" i="11" s="1"/>
  <c r="W4346" i="11"/>
  <c r="X4346" i="11" s="1"/>
  <c r="W4347" i="11" l="1"/>
  <c r="X4347" i="11" s="1"/>
  <c r="T4347" i="11"/>
  <c r="U4347" i="11" s="1"/>
  <c r="T4348" i="11" l="1"/>
  <c r="U4348" i="11" s="1"/>
  <c r="W4348" i="11"/>
  <c r="X4348" i="11" s="1"/>
  <c r="W4349" i="11" l="1"/>
  <c r="X4349" i="11" s="1"/>
  <c r="T4349" i="11"/>
  <c r="U4349" i="11" s="1"/>
  <c r="T4350" i="11" l="1"/>
  <c r="U4350" i="11" s="1"/>
  <c r="W4350" i="11"/>
  <c r="X4350" i="11" s="1"/>
  <c r="W4351" i="11" l="1"/>
  <c r="X4351" i="11" s="1"/>
  <c r="T4351" i="11"/>
  <c r="U4351" i="11" s="1"/>
  <c r="T4352" i="11" l="1"/>
  <c r="U4352" i="11" s="1"/>
  <c r="W4352" i="11"/>
  <c r="X4352" i="11" s="1"/>
  <c r="W4353" i="11" l="1"/>
  <c r="X4353" i="11" s="1"/>
  <c r="T4353" i="11"/>
  <c r="U4353" i="11" s="1"/>
  <c r="W4354" i="11" l="1"/>
  <c r="X4354" i="11" s="1"/>
  <c r="T4354" i="11"/>
  <c r="U4354" i="11" s="1"/>
  <c r="T4355" i="11" l="1"/>
  <c r="U4355" i="11" s="1"/>
  <c r="W4355" i="11"/>
  <c r="X4355" i="11" s="1"/>
  <c r="W4356" i="11" l="1"/>
  <c r="X4356" i="11" s="1"/>
  <c r="T4356" i="11"/>
  <c r="U4356" i="11" s="1"/>
  <c r="T4357" i="11" l="1"/>
  <c r="U4357" i="11" s="1"/>
  <c r="W4357" i="11"/>
  <c r="X4357" i="11" s="1"/>
  <c r="W4358" i="11" l="1"/>
  <c r="X4358" i="11" s="1"/>
  <c r="T4358" i="11"/>
  <c r="U4358" i="11" s="1"/>
  <c r="W4359" i="11" l="1"/>
  <c r="X4359" i="11" s="1"/>
  <c r="T4359" i="11"/>
  <c r="U4359" i="11" s="1"/>
  <c r="W4360" i="11" l="1"/>
  <c r="X4360" i="11" s="1"/>
  <c r="T4360" i="11"/>
  <c r="U4360" i="11" s="1"/>
  <c r="T4361" i="11" l="1"/>
  <c r="U4361" i="11" s="1"/>
  <c r="W4361" i="11"/>
  <c r="X4361" i="11" s="1"/>
  <c r="W4362" i="11" l="1"/>
  <c r="X4362" i="11" s="1"/>
  <c r="T4362" i="11"/>
  <c r="U4362" i="11" s="1"/>
  <c r="T4363" i="11" l="1"/>
  <c r="U4363" i="11" s="1"/>
  <c r="W4363" i="11"/>
  <c r="X4363" i="11" s="1"/>
  <c r="W4364" i="11" l="1"/>
  <c r="X4364" i="11" s="1"/>
  <c r="T4364" i="11"/>
  <c r="U4364" i="11" s="1"/>
  <c r="W4365" i="11" l="1"/>
  <c r="X4365" i="11" s="1"/>
  <c r="T4365" i="11"/>
  <c r="U4365" i="11" s="1"/>
  <c r="W4366" i="11" l="1"/>
  <c r="X4366" i="11" s="1"/>
  <c r="T4366" i="11"/>
  <c r="U4366" i="11" s="1"/>
  <c r="T4367" i="11" l="1"/>
  <c r="U4367" i="11" s="1"/>
  <c r="W4367" i="11"/>
  <c r="X4367" i="11" s="1"/>
  <c r="W4368" i="11" l="1"/>
  <c r="X4368" i="11" s="1"/>
  <c r="T4368" i="11"/>
  <c r="U4368" i="11" s="1"/>
  <c r="T4369" i="11" l="1"/>
  <c r="U4369" i="11" s="1"/>
  <c r="W4369" i="11"/>
  <c r="X4369" i="11" s="1"/>
  <c r="T4370" i="11" l="1"/>
  <c r="U4370" i="11" s="1"/>
  <c r="W4370" i="11"/>
  <c r="X4370" i="11" s="1"/>
  <c r="W4371" i="11" l="1"/>
  <c r="X4371" i="11" s="1"/>
  <c r="T4371" i="11"/>
  <c r="U4371" i="11" s="1"/>
  <c r="T4372" i="11" l="1"/>
  <c r="U4372" i="11" s="1"/>
  <c r="W4372" i="11"/>
  <c r="X4372" i="11" s="1"/>
  <c r="W4373" i="11" l="1"/>
  <c r="X4373" i="11" s="1"/>
  <c r="T4373" i="11"/>
  <c r="U4373" i="11" s="1"/>
  <c r="W4374" i="11" l="1"/>
  <c r="X4374" i="11" s="1"/>
  <c r="T4374" i="11"/>
  <c r="U4374" i="11" s="1"/>
  <c r="T4375" i="11" l="1"/>
  <c r="U4375" i="11" s="1"/>
  <c r="W4375" i="11"/>
  <c r="X4375" i="11" s="1"/>
  <c r="W4376" i="11" l="1"/>
  <c r="X4376" i="11" s="1"/>
  <c r="T4376" i="11"/>
  <c r="U4376" i="11" s="1"/>
  <c r="T4377" i="11" l="1"/>
  <c r="U4377" i="11" s="1"/>
  <c r="W4377" i="11"/>
  <c r="X4377" i="11" s="1"/>
  <c r="W4378" i="11" l="1"/>
  <c r="X4378" i="11" s="1"/>
  <c r="T4378" i="11"/>
  <c r="U4378" i="11" s="1"/>
  <c r="T4379" i="11" l="1"/>
  <c r="U4379" i="11" s="1"/>
  <c r="W4379" i="11"/>
  <c r="X4379" i="11" s="1"/>
  <c r="W4380" i="11" l="1"/>
  <c r="X4380" i="11" s="1"/>
  <c r="T4380" i="11"/>
  <c r="U4380" i="11" s="1"/>
  <c r="T4381" i="11" l="1"/>
  <c r="U4381" i="11" s="1"/>
  <c r="W4381" i="11"/>
  <c r="X4381" i="11" s="1"/>
  <c r="W4382" i="11" l="1"/>
  <c r="X4382" i="11" s="1"/>
  <c r="T4382" i="11"/>
  <c r="U4382" i="11" s="1"/>
  <c r="T4383" i="11" l="1"/>
  <c r="U4383" i="11" s="1"/>
  <c r="W4383" i="11"/>
  <c r="X4383" i="11" s="1"/>
  <c r="W4384" i="11" l="1"/>
  <c r="X4384" i="11" s="1"/>
  <c r="T4384" i="11"/>
  <c r="U4384" i="11" s="1"/>
  <c r="W4385" i="11" l="1"/>
  <c r="X4385" i="11" s="1"/>
  <c r="T4385" i="11"/>
  <c r="U4385" i="11" s="1"/>
  <c r="T4386" i="11" l="1"/>
  <c r="U4386" i="11" s="1"/>
  <c r="W4386" i="11"/>
  <c r="X4386" i="11" s="1"/>
  <c r="W4387" i="11" l="1"/>
  <c r="X4387" i="11" s="1"/>
  <c r="T4387" i="11"/>
  <c r="U4387" i="11" s="1"/>
  <c r="W4388" i="11" l="1"/>
  <c r="X4388" i="11" s="1"/>
  <c r="T4388" i="11"/>
  <c r="U4388" i="11" s="1"/>
  <c r="T4389" i="11" l="1"/>
  <c r="U4389" i="11" s="1"/>
  <c r="W4389" i="11"/>
  <c r="X4389" i="11" s="1"/>
  <c r="W4390" i="11" l="1"/>
  <c r="X4390" i="11" s="1"/>
  <c r="T4390" i="11"/>
  <c r="U4390" i="11" s="1"/>
  <c r="T4391" i="11" l="1"/>
  <c r="U4391" i="11" s="1"/>
  <c r="W4391" i="11"/>
  <c r="X4391" i="11" s="1"/>
  <c r="W4392" i="11" l="1"/>
  <c r="X4392" i="11" s="1"/>
  <c r="T4392" i="11"/>
  <c r="U4392" i="11" s="1"/>
  <c r="W4393" i="11" l="1"/>
  <c r="X4393" i="11" s="1"/>
  <c r="T4393" i="11"/>
  <c r="U4393" i="11" s="1"/>
  <c r="T4394" i="11" l="1"/>
  <c r="U4394" i="11" s="1"/>
  <c r="W4394" i="11"/>
  <c r="X4394" i="11" s="1"/>
  <c r="W4395" i="11" l="1"/>
  <c r="X4395" i="11" s="1"/>
  <c r="T4395" i="11"/>
  <c r="U4395" i="11" s="1"/>
  <c r="T4396" i="11" l="1"/>
  <c r="U4396" i="11" s="1"/>
  <c r="W4396" i="11"/>
  <c r="X4396" i="11" s="1"/>
  <c r="W4397" i="11" l="1"/>
  <c r="X4397" i="11" s="1"/>
  <c r="T4397" i="11"/>
  <c r="U4397" i="11" s="1"/>
  <c r="W4398" i="11" l="1"/>
  <c r="X4398" i="11" s="1"/>
  <c r="T4398" i="11"/>
  <c r="U4398" i="11" s="1"/>
  <c r="W4399" i="11" l="1"/>
  <c r="X4399" i="11" s="1"/>
  <c r="T4399" i="11"/>
  <c r="U4399" i="11" s="1"/>
  <c r="T4400" i="11" l="1"/>
  <c r="U4400" i="11" s="1"/>
  <c r="W4400" i="11"/>
  <c r="X4400" i="11" s="1"/>
  <c r="W4401" i="11" l="1"/>
  <c r="X4401" i="11" s="1"/>
  <c r="T4401" i="11"/>
  <c r="U4401" i="11" s="1"/>
  <c r="T4402" i="11" l="1"/>
  <c r="U4402" i="11" s="1"/>
  <c r="W4402" i="11"/>
  <c r="X4402" i="11" s="1"/>
  <c r="W4403" i="11" l="1"/>
  <c r="X4403" i="11" s="1"/>
  <c r="T4403" i="11"/>
  <c r="U4403" i="11" s="1"/>
  <c r="T4404" i="11" l="1"/>
  <c r="U4404" i="11" s="1"/>
  <c r="W4404" i="11"/>
  <c r="X4404" i="11" s="1"/>
  <c r="T4405" i="11" l="1"/>
  <c r="U4405" i="11" s="1"/>
  <c r="W4405" i="11"/>
  <c r="X4405" i="11" s="1"/>
  <c r="T4406" i="11" l="1"/>
  <c r="U4406" i="11" s="1"/>
  <c r="W4406" i="11"/>
  <c r="X4406" i="11" s="1"/>
  <c r="W4407" i="11" l="1"/>
  <c r="X4407" i="11" s="1"/>
  <c r="T4407" i="11"/>
  <c r="U4407" i="11" s="1"/>
  <c r="T4408" i="11" l="1"/>
  <c r="U4408" i="11" s="1"/>
  <c r="W4408" i="11"/>
  <c r="X4408" i="11" s="1"/>
  <c r="W4409" i="11" l="1"/>
  <c r="X4409" i="11" s="1"/>
  <c r="T4409" i="11"/>
  <c r="U4409" i="11" s="1"/>
  <c r="T4410" i="11" l="1"/>
  <c r="U4410" i="11" s="1"/>
  <c r="W4410" i="11"/>
  <c r="X4410" i="11" s="1"/>
  <c r="W4411" i="11" l="1"/>
  <c r="X4411" i="11" s="1"/>
  <c r="T4411" i="11"/>
  <c r="U4411" i="11" s="1"/>
  <c r="W4412" i="11" l="1"/>
  <c r="X4412" i="11" s="1"/>
  <c r="T4412" i="11"/>
  <c r="U4412" i="11" s="1"/>
  <c r="T4413" i="11" l="1"/>
  <c r="U4413" i="11" s="1"/>
  <c r="W4413" i="11"/>
  <c r="X4413" i="11" s="1"/>
  <c r="W4414" i="11" l="1"/>
  <c r="X4414" i="11" s="1"/>
  <c r="T4414" i="11"/>
  <c r="U4414" i="11" s="1"/>
  <c r="W4415" i="11" l="1"/>
  <c r="X4415" i="11" s="1"/>
  <c r="T4415" i="11"/>
  <c r="U4415" i="11" s="1"/>
  <c r="T4416" i="11" l="1"/>
  <c r="U4416" i="11" s="1"/>
  <c r="W4416" i="11"/>
  <c r="X4416" i="11" s="1"/>
  <c r="W4417" i="11" l="1"/>
  <c r="X4417" i="11" s="1"/>
  <c r="T4417" i="11"/>
  <c r="U4417" i="11" s="1"/>
  <c r="T4418" i="11" l="1"/>
  <c r="U4418" i="11" s="1"/>
  <c r="W4418" i="11"/>
  <c r="X4418" i="11" s="1"/>
  <c r="W4419" i="11" l="1"/>
  <c r="X4419" i="11" s="1"/>
  <c r="T4419" i="11"/>
  <c r="U4419" i="11" s="1"/>
  <c r="T4420" i="11" l="1"/>
  <c r="U4420" i="11" s="1"/>
  <c r="W4420" i="11"/>
  <c r="X4420" i="11" s="1"/>
  <c r="T4421" i="11" l="1"/>
  <c r="U4421" i="11" s="1"/>
  <c r="W4421" i="11"/>
  <c r="X4421" i="11" s="1"/>
  <c r="W4422" i="11" l="1"/>
  <c r="X4422" i="11" s="1"/>
  <c r="T4422" i="11"/>
  <c r="U4422" i="11" s="1"/>
  <c r="T4423" i="11" l="1"/>
  <c r="U4423" i="11" s="1"/>
  <c r="W4423" i="11"/>
  <c r="X4423" i="11" s="1"/>
  <c r="W4424" i="11" l="1"/>
  <c r="X4424" i="11" s="1"/>
  <c r="T4424" i="11"/>
  <c r="U4424" i="11" s="1"/>
  <c r="W4425" i="11" l="1"/>
  <c r="X4425" i="11" s="1"/>
  <c r="T4425" i="11"/>
  <c r="U4425" i="11" s="1"/>
  <c r="T4426" i="11" l="1"/>
  <c r="U4426" i="11" s="1"/>
  <c r="W4426" i="11"/>
  <c r="X4426" i="11" s="1"/>
  <c r="W4427" i="11" l="1"/>
  <c r="X4427" i="11" s="1"/>
  <c r="T4427" i="11"/>
  <c r="U4427" i="11" s="1"/>
  <c r="T4428" i="11" l="1"/>
  <c r="U4428" i="11" s="1"/>
  <c r="W4428" i="11"/>
  <c r="X4428" i="11" s="1"/>
  <c r="T4429" i="11" l="1"/>
  <c r="U4429" i="11" s="1"/>
  <c r="W4429" i="11"/>
  <c r="X4429" i="11" s="1"/>
  <c r="T4430" i="11" l="1"/>
  <c r="U4430" i="11" s="1"/>
  <c r="W4430" i="11"/>
  <c r="X4430" i="11" s="1"/>
  <c r="T4431" i="11" l="1"/>
  <c r="U4431" i="11" s="1"/>
  <c r="W4431" i="11"/>
  <c r="X4431" i="11" s="1"/>
  <c r="W4432" i="11" l="1"/>
  <c r="X4432" i="11" s="1"/>
  <c r="T4432" i="11"/>
  <c r="U4432" i="11" s="1"/>
  <c r="T4433" i="11" l="1"/>
  <c r="U4433" i="11" s="1"/>
  <c r="W4433" i="11"/>
  <c r="X4433" i="11" s="1"/>
  <c r="W4434" i="11" l="1"/>
  <c r="X4434" i="11" s="1"/>
  <c r="T4434" i="11"/>
  <c r="U4434" i="11" s="1"/>
  <c r="T4435" i="11" l="1"/>
  <c r="U4435" i="11" s="1"/>
  <c r="W4435" i="11"/>
  <c r="X4435" i="11" s="1"/>
  <c r="W4436" i="11" l="1"/>
  <c r="X4436" i="11" s="1"/>
  <c r="T4436" i="11"/>
  <c r="U4436" i="11" s="1"/>
  <c r="T4437" i="11" l="1"/>
  <c r="U4437" i="11" s="1"/>
  <c r="W4437" i="11"/>
  <c r="X4437" i="11" s="1"/>
  <c r="W4438" i="11" l="1"/>
  <c r="X4438" i="11" s="1"/>
  <c r="T4438" i="11"/>
  <c r="U4438" i="11" s="1"/>
  <c r="T4439" i="11" l="1"/>
  <c r="U4439" i="11" s="1"/>
  <c r="W4439" i="11"/>
  <c r="X4439" i="11" s="1"/>
  <c r="W4440" i="11" l="1"/>
  <c r="X4440" i="11" s="1"/>
  <c r="T4440" i="11"/>
  <c r="U4440" i="11" s="1"/>
  <c r="W4441" i="11" l="1"/>
  <c r="X4441" i="11" s="1"/>
  <c r="T4441" i="11"/>
  <c r="U4441" i="11" s="1"/>
  <c r="W4442" i="11" l="1"/>
  <c r="X4442" i="11" s="1"/>
  <c r="T4442" i="11"/>
  <c r="U4442" i="11" s="1"/>
  <c r="T4443" i="11" l="1"/>
  <c r="U4443" i="11" s="1"/>
  <c r="W4443" i="11"/>
  <c r="X4443" i="11" s="1"/>
  <c r="W4444" i="11" l="1"/>
  <c r="X4444" i="11" s="1"/>
  <c r="T4444" i="11"/>
  <c r="U4444" i="11" s="1"/>
  <c r="T4445" i="11" l="1"/>
  <c r="U4445" i="11" s="1"/>
  <c r="W4445" i="11"/>
  <c r="X4445" i="11" s="1"/>
  <c r="W4446" i="11" l="1"/>
  <c r="X4446" i="11" s="1"/>
  <c r="T4446" i="11"/>
  <c r="U4446" i="11" s="1"/>
  <c r="W4447" i="11" l="1"/>
  <c r="X4447" i="11" s="1"/>
  <c r="T4447" i="11"/>
  <c r="U4447" i="11" s="1"/>
  <c r="W4448" i="11" l="1"/>
  <c r="X4448" i="11" s="1"/>
  <c r="T4448" i="11"/>
  <c r="U4448" i="11" s="1"/>
  <c r="T4449" i="11" l="1"/>
  <c r="U4449" i="11" s="1"/>
  <c r="W4449" i="11"/>
  <c r="X4449" i="11" s="1"/>
  <c r="W4450" i="11" l="1"/>
  <c r="X4450" i="11" s="1"/>
  <c r="T4450" i="11"/>
  <c r="U4450" i="11" s="1"/>
  <c r="T4451" i="11" l="1"/>
  <c r="U4451" i="11" s="1"/>
  <c r="W4451" i="11"/>
  <c r="X4451" i="11" s="1"/>
  <c r="T4452" i="11" l="1"/>
  <c r="U4452" i="11" s="1"/>
  <c r="W4452" i="11"/>
  <c r="X4452" i="11" s="1"/>
  <c r="T4453" i="11" l="1"/>
  <c r="U4453" i="11" s="1"/>
  <c r="W4453" i="11"/>
  <c r="X4453" i="11" s="1"/>
  <c r="W4454" i="11" l="1"/>
  <c r="X4454" i="11" s="1"/>
  <c r="T4454" i="11"/>
  <c r="U4454" i="11" s="1"/>
  <c r="T4455" i="11" l="1"/>
  <c r="U4455" i="11" s="1"/>
  <c r="W4455" i="11"/>
  <c r="X4455" i="11" s="1"/>
  <c r="W4456" i="11" l="1"/>
  <c r="X4456" i="11" s="1"/>
  <c r="T4456" i="11"/>
  <c r="U4456" i="11" s="1"/>
  <c r="W4457" i="11" l="1"/>
  <c r="X4457" i="11" s="1"/>
  <c r="T4457" i="11"/>
  <c r="U4457" i="11" s="1"/>
  <c r="T4458" i="11" l="1"/>
  <c r="U4458" i="11" s="1"/>
  <c r="W4458" i="11"/>
  <c r="X4458" i="11" s="1"/>
  <c r="W4459" i="11" l="1"/>
  <c r="X4459" i="11" s="1"/>
  <c r="T4459" i="11"/>
  <c r="U4459" i="11" s="1"/>
  <c r="T4460" i="11" l="1"/>
  <c r="U4460" i="11" s="1"/>
  <c r="W4460" i="11"/>
  <c r="X4460" i="11" s="1"/>
  <c r="W4461" i="11" l="1"/>
  <c r="X4461" i="11" s="1"/>
  <c r="T4461" i="11"/>
  <c r="U4461" i="11" s="1"/>
  <c r="T4462" i="11" l="1"/>
  <c r="U4462" i="11" s="1"/>
  <c r="W4462" i="11"/>
  <c r="X4462" i="11" s="1"/>
  <c r="W4463" i="11" l="1"/>
  <c r="X4463" i="11" s="1"/>
  <c r="T4463" i="11"/>
  <c r="U4463" i="11" s="1"/>
  <c r="T4464" i="11" l="1"/>
  <c r="U4464" i="11" s="1"/>
  <c r="W4464" i="11"/>
  <c r="X4464" i="11" s="1"/>
  <c r="W4465" i="11" l="1"/>
  <c r="X4465" i="11" s="1"/>
  <c r="T4465" i="11"/>
  <c r="U4465" i="11" s="1"/>
  <c r="T4466" i="11" l="1"/>
  <c r="U4466" i="11" s="1"/>
  <c r="W4466" i="11"/>
  <c r="X4466" i="11" s="1"/>
  <c r="W4467" i="11" l="1"/>
  <c r="X4467" i="11" s="1"/>
  <c r="T4467" i="11"/>
  <c r="U4467" i="11" s="1"/>
  <c r="T4468" i="11" l="1"/>
  <c r="U4468" i="11" s="1"/>
  <c r="W4468" i="11"/>
  <c r="X4468" i="11" s="1"/>
  <c r="W4469" i="11" l="1"/>
  <c r="X4469" i="11" s="1"/>
  <c r="T4469" i="11"/>
  <c r="U4469" i="11" s="1"/>
  <c r="T4470" i="11" l="1"/>
  <c r="U4470" i="11" s="1"/>
  <c r="W4470" i="11"/>
  <c r="X4470" i="11" s="1"/>
  <c r="W4471" i="11" l="1"/>
  <c r="X4471" i="11" s="1"/>
  <c r="T4471" i="11"/>
  <c r="U4471" i="11" s="1"/>
  <c r="W4472" i="11" l="1"/>
  <c r="X4472" i="11" s="1"/>
  <c r="T4472" i="11"/>
  <c r="U4472" i="11" s="1"/>
  <c r="T4473" i="11" l="1"/>
  <c r="U4473" i="11" s="1"/>
  <c r="W4473" i="11"/>
  <c r="X4473" i="11" s="1"/>
  <c r="W4474" i="11" l="1"/>
  <c r="X4474" i="11" s="1"/>
  <c r="T4474" i="11"/>
  <c r="U4474" i="11" s="1"/>
  <c r="T4475" i="11" l="1"/>
  <c r="U4475" i="11" s="1"/>
  <c r="W4475" i="11"/>
  <c r="X4475" i="11" s="1"/>
  <c r="W4476" i="11" l="1"/>
  <c r="X4476" i="11" s="1"/>
  <c r="T4476" i="11"/>
  <c r="U4476" i="11" s="1"/>
  <c r="T4477" i="11" l="1"/>
  <c r="U4477" i="11" s="1"/>
  <c r="W4477" i="11"/>
  <c r="X4477" i="11" s="1"/>
  <c r="W4478" i="11" l="1"/>
  <c r="X4478" i="11" s="1"/>
  <c r="T4478" i="11"/>
  <c r="U4478" i="11" s="1"/>
  <c r="W4479" i="11" l="1"/>
  <c r="X4479" i="11" s="1"/>
  <c r="T4479" i="11"/>
  <c r="U4479" i="11" s="1"/>
  <c r="T4480" i="11" l="1"/>
  <c r="U4480" i="11" s="1"/>
  <c r="W4480" i="11"/>
  <c r="X4480" i="11" s="1"/>
  <c r="T4481" i="11" l="1"/>
  <c r="U4481" i="11" s="1"/>
  <c r="W4481" i="11"/>
  <c r="X4481" i="11" s="1"/>
  <c r="T4482" i="11" l="1"/>
  <c r="U4482" i="11" s="1"/>
  <c r="W4482" i="11"/>
  <c r="X4482" i="11" s="1"/>
  <c r="W4483" i="11" l="1"/>
  <c r="X4483" i="11" s="1"/>
  <c r="T4483" i="11"/>
  <c r="U4483" i="11" s="1"/>
  <c r="T4484" i="11" l="1"/>
  <c r="U4484" i="11" s="1"/>
  <c r="W4484" i="11"/>
  <c r="X4484" i="11" s="1"/>
  <c r="W4485" i="11" l="1"/>
  <c r="X4485" i="11" s="1"/>
  <c r="T4485" i="11"/>
  <c r="U4485" i="11" s="1"/>
  <c r="T4486" i="11" l="1"/>
  <c r="U4486" i="11" s="1"/>
  <c r="W4486" i="11"/>
  <c r="X4486" i="11" s="1"/>
  <c r="T4487" i="11" l="1"/>
  <c r="U4487" i="11" s="1"/>
  <c r="W4487" i="11"/>
  <c r="X4487" i="11" s="1"/>
  <c r="T4488" i="11" l="1"/>
  <c r="U4488" i="11" s="1"/>
  <c r="W4488" i="11"/>
  <c r="X4488" i="11" s="1"/>
  <c r="W4489" i="11" l="1"/>
  <c r="X4489" i="11" s="1"/>
  <c r="T4489" i="11"/>
  <c r="U4489" i="11" s="1"/>
  <c r="T4490" i="11" l="1"/>
  <c r="U4490" i="11" s="1"/>
  <c r="W4490" i="11"/>
  <c r="X4490" i="11" s="1"/>
  <c r="W4491" i="11" l="1"/>
  <c r="X4491" i="11" s="1"/>
  <c r="T4491" i="11"/>
  <c r="U4491" i="11" s="1"/>
  <c r="W4492" i="11" l="1"/>
  <c r="X4492" i="11" s="1"/>
  <c r="T4492" i="11"/>
  <c r="U4492" i="11" s="1"/>
  <c r="T4493" i="11" l="1"/>
  <c r="U4493" i="11" s="1"/>
  <c r="W4493" i="11"/>
  <c r="X4493" i="11" s="1"/>
  <c r="W4494" i="11" l="1"/>
  <c r="X4494" i="11" s="1"/>
  <c r="T4494" i="11"/>
  <c r="U4494" i="11" s="1"/>
  <c r="T4495" i="11" l="1"/>
  <c r="U4495" i="11" s="1"/>
  <c r="W4495" i="11"/>
  <c r="X4495" i="11" s="1"/>
  <c r="T4496" i="11" l="1"/>
  <c r="U4496" i="11" s="1"/>
  <c r="W4496" i="11"/>
  <c r="X4496" i="11" s="1"/>
  <c r="W4497" i="11" l="1"/>
  <c r="X4497" i="11" s="1"/>
  <c r="T4497" i="11"/>
  <c r="U4497" i="11" s="1"/>
  <c r="T4498" i="11" l="1"/>
  <c r="U4498" i="11" s="1"/>
  <c r="W4498" i="11"/>
  <c r="X4498" i="11" s="1"/>
  <c r="W4499" i="11" l="1"/>
  <c r="X4499" i="11" s="1"/>
  <c r="T4499" i="11"/>
  <c r="U4499" i="11" s="1"/>
  <c r="T4500" i="11" l="1"/>
  <c r="U4500" i="11" s="1"/>
  <c r="W4500" i="11"/>
  <c r="X4500" i="11" s="1"/>
  <c r="W4501" i="11" l="1"/>
  <c r="X4501" i="11" s="1"/>
  <c r="T4501" i="11"/>
  <c r="U4501" i="11" s="1"/>
  <c r="W4502" i="11" l="1"/>
  <c r="X4502" i="11" s="1"/>
  <c r="T4502" i="11"/>
  <c r="U4502" i="11" s="1"/>
  <c r="W4503" i="11" l="1"/>
  <c r="X4503" i="11" s="1"/>
  <c r="T4503" i="11"/>
  <c r="U4503" i="11" s="1"/>
  <c r="W4504" i="11" l="1"/>
  <c r="X4504" i="11" s="1"/>
  <c r="T4504" i="11"/>
  <c r="U4504" i="11" s="1"/>
  <c r="T4505" i="11" l="1"/>
  <c r="U4505" i="11" s="1"/>
  <c r="W4505" i="11"/>
  <c r="X4505" i="11" s="1"/>
  <c r="W4506" i="11" l="1"/>
  <c r="X4506" i="11" s="1"/>
  <c r="T4506" i="11"/>
  <c r="U4506" i="11" s="1"/>
  <c r="T4507" i="11" l="1"/>
  <c r="U4507" i="11" s="1"/>
  <c r="W4507" i="11"/>
  <c r="X4507" i="11" s="1"/>
  <c r="T4508" i="11" l="1"/>
  <c r="U4508" i="11" s="1"/>
  <c r="W4508" i="11"/>
  <c r="X4508" i="11" s="1"/>
  <c r="W4509" i="11" l="1"/>
  <c r="X4509" i="11" s="1"/>
  <c r="T4509" i="11"/>
  <c r="U4509" i="11" s="1"/>
  <c r="W4510" i="11" l="1"/>
  <c r="X4510" i="11" s="1"/>
  <c r="T4510" i="11"/>
  <c r="U4510" i="11" s="1"/>
  <c r="T4511" i="11" l="1"/>
  <c r="U4511" i="11" s="1"/>
  <c r="W4511" i="11"/>
  <c r="X4511" i="11" s="1"/>
  <c r="W4512" i="11" l="1"/>
  <c r="X4512" i="11" s="1"/>
  <c r="T4512" i="11"/>
  <c r="U4512" i="11" s="1"/>
  <c r="W4513" i="11" l="1"/>
  <c r="X4513" i="11" s="1"/>
  <c r="T4513" i="11"/>
  <c r="U4513" i="11" s="1"/>
  <c r="T4514" i="11" l="1"/>
  <c r="U4514" i="11" s="1"/>
  <c r="W4514" i="11"/>
  <c r="X4514" i="11" s="1"/>
  <c r="W4515" i="11" l="1"/>
  <c r="X4515" i="11" s="1"/>
  <c r="T4515" i="11"/>
  <c r="U4515" i="11" s="1"/>
  <c r="T4516" i="11" l="1"/>
  <c r="U4516" i="11" s="1"/>
  <c r="W4516" i="11"/>
  <c r="X4516" i="11" s="1"/>
  <c r="T4517" i="11" l="1"/>
  <c r="U4517" i="11" s="1"/>
  <c r="W4517" i="11"/>
  <c r="X4517" i="11" s="1"/>
  <c r="W4518" i="11" l="1"/>
  <c r="X4518" i="11" s="1"/>
  <c r="T4518" i="11"/>
  <c r="U4518" i="11" s="1"/>
  <c r="T4519" i="11" l="1"/>
  <c r="U4519" i="11" s="1"/>
  <c r="W4519" i="11"/>
  <c r="X4519" i="11" s="1"/>
  <c r="W4520" i="11" l="1"/>
  <c r="X4520" i="11" s="1"/>
  <c r="T4520" i="11"/>
  <c r="U4520" i="11" s="1"/>
  <c r="T4521" i="11" l="1"/>
  <c r="U4521" i="11" s="1"/>
  <c r="W4521" i="11"/>
  <c r="X4521" i="11" s="1"/>
  <c r="W4522" i="11" l="1"/>
  <c r="X4522" i="11" s="1"/>
  <c r="T4522" i="11"/>
  <c r="U4522" i="11" s="1"/>
  <c r="W4523" i="11" l="1"/>
  <c r="X4523" i="11" s="1"/>
  <c r="T4523" i="11"/>
  <c r="U4523" i="11" s="1"/>
  <c r="T4524" i="11" l="1"/>
  <c r="U4524" i="11" s="1"/>
  <c r="W4524" i="11"/>
  <c r="X4524" i="11" s="1"/>
  <c r="W4525" i="11" l="1"/>
  <c r="X4525" i="11" s="1"/>
  <c r="T4525" i="11"/>
  <c r="U4525" i="11" s="1"/>
  <c r="T4526" i="11" l="1"/>
  <c r="U4526" i="11" s="1"/>
  <c r="W4526" i="11"/>
  <c r="X4526" i="11" s="1"/>
  <c r="W4527" i="11" l="1"/>
  <c r="X4527" i="11" s="1"/>
  <c r="T4527" i="11"/>
  <c r="U4527" i="11" s="1"/>
  <c r="W4528" i="11" l="1"/>
  <c r="X4528" i="11" s="1"/>
  <c r="T4528" i="11"/>
  <c r="U4528" i="11" s="1"/>
  <c r="W4529" i="11" l="1"/>
  <c r="X4529" i="11" s="1"/>
  <c r="T4529" i="11"/>
  <c r="U4529" i="11" s="1"/>
  <c r="W4530" i="11" l="1"/>
  <c r="X4530" i="11" s="1"/>
  <c r="T4530" i="11"/>
  <c r="U4530" i="11" s="1"/>
  <c r="W4531" i="11" l="1"/>
  <c r="X4531" i="11" s="1"/>
  <c r="T4531" i="11"/>
  <c r="U4531" i="11" s="1"/>
  <c r="W4532" i="11" l="1"/>
  <c r="X4532" i="11" s="1"/>
  <c r="T4532" i="11"/>
  <c r="U4532" i="11" s="1"/>
  <c r="T4533" i="11" l="1"/>
  <c r="U4533" i="11" s="1"/>
  <c r="W4533" i="11"/>
  <c r="X4533" i="11" s="1"/>
  <c r="W4534" i="11" l="1"/>
  <c r="X4534" i="11" s="1"/>
  <c r="T4534" i="11"/>
  <c r="U4534" i="11" s="1"/>
  <c r="T4535" i="11" l="1"/>
  <c r="U4535" i="11" s="1"/>
  <c r="W4535" i="11"/>
  <c r="X4535" i="11" s="1"/>
  <c r="W4536" i="11" l="1"/>
  <c r="X4536" i="11" s="1"/>
  <c r="T4536" i="11"/>
  <c r="U4536" i="11" s="1"/>
  <c r="W4537" i="11" l="1"/>
  <c r="X4537" i="11" s="1"/>
  <c r="T4537" i="11"/>
  <c r="U4537" i="11" s="1"/>
  <c r="T4538" i="11" l="1"/>
  <c r="U4538" i="11" s="1"/>
  <c r="W4538" i="11"/>
  <c r="X4538" i="11" s="1"/>
  <c r="W4539" i="11" l="1"/>
  <c r="X4539" i="11" s="1"/>
  <c r="T4539" i="11"/>
  <c r="U4539" i="11" s="1"/>
  <c r="W4540" i="11" l="1"/>
  <c r="X4540" i="11" s="1"/>
  <c r="T4540" i="11"/>
  <c r="U4540" i="11" s="1"/>
  <c r="T4541" i="11" l="1"/>
  <c r="U4541" i="11" s="1"/>
  <c r="W4541" i="11"/>
  <c r="X4541" i="11" s="1"/>
  <c r="W4542" i="11" l="1"/>
  <c r="X4542" i="11" s="1"/>
  <c r="T4542" i="11"/>
  <c r="U4542" i="11" s="1"/>
  <c r="T4543" i="11" l="1"/>
  <c r="U4543" i="11" s="1"/>
  <c r="W4543" i="11"/>
  <c r="X4543" i="11" s="1"/>
  <c r="W4544" i="11" l="1"/>
  <c r="X4544" i="11" s="1"/>
  <c r="T4544" i="11"/>
  <c r="U4544" i="11" s="1"/>
  <c r="W4545" i="11" l="1"/>
  <c r="X4545" i="11" s="1"/>
  <c r="T4545" i="11"/>
  <c r="U4545" i="11" s="1"/>
  <c r="W4546" i="11" l="1"/>
  <c r="X4546" i="11" s="1"/>
  <c r="T4546" i="11"/>
  <c r="U4546" i="11" s="1"/>
  <c r="T4547" i="11" l="1"/>
  <c r="U4547" i="11" s="1"/>
  <c r="W4547" i="11"/>
  <c r="X4547" i="11" s="1"/>
  <c r="W4548" i="11" l="1"/>
  <c r="X4548" i="11" s="1"/>
  <c r="T4548" i="11"/>
  <c r="U4548" i="11" s="1"/>
  <c r="T4549" i="11" l="1"/>
  <c r="U4549" i="11" s="1"/>
  <c r="W4549" i="11"/>
  <c r="X4549" i="11" s="1"/>
  <c r="W4550" i="11" l="1"/>
  <c r="X4550" i="11" s="1"/>
  <c r="T4550" i="11"/>
  <c r="U4550" i="11" s="1"/>
  <c r="T4551" i="11" l="1"/>
  <c r="U4551" i="11" s="1"/>
  <c r="W4551" i="11"/>
  <c r="X4551" i="11" s="1"/>
  <c r="W4552" i="11" l="1"/>
  <c r="X4552" i="11" s="1"/>
  <c r="T4552" i="11"/>
  <c r="U4552" i="11" s="1"/>
  <c r="W4553" i="11" l="1"/>
  <c r="X4553" i="11" s="1"/>
  <c r="T4553" i="11"/>
  <c r="U4553" i="11" s="1"/>
  <c r="W4554" i="11" l="1"/>
  <c r="X4554" i="11" s="1"/>
  <c r="T4554" i="11"/>
  <c r="U4554" i="11" s="1"/>
  <c r="W4555" i="11" l="1"/>
  <c r="X4555" i="11" s="1"/>
  <c r="T4555" i="11"/>
  <c r="U4555" i="11" s="1"/>
  <c r="T4556" i="11" l="1"/>
  <c r="U4556" i="11" s="1"/>
  <c r="W4556" i="11"/>
  <c r="X4556" i="11" s="1"/>
  <c r="W4557" i="11" l="1"/>
  <c r="X4557" i="11" s="1"/>
  <c r="T4557" i="11"/>
  <c r="U4557" i="11" s="1"/>
  <c r="W4558" i="11" l="1"/>
  <c r="X4558" i="11" s="1"/>
  <c r="T4558" i="11"/>
  <c r="U4558" i="11" s="1"/>
  <c r="W4559" i="11" l="1"/>
  <c r="X4559" i="11" s="1"/>
  <c r="T4559" i="11"/>
  <c r="U4559" i="11" s="1"/>
  <c r="W4560" i="11" l="1"/>
  <c r="X4560" i="11" s="1"/>
  <c r="T4560" i="11"/>
  <c r="U4560" i="11" s="1"/>
  <c r="W4561" i="11" l="1"/>
  <c r="X4561" i="11" s="1"/>
  <c r="T4561" i="11"/>
  <c r="U4561" i="11" s="1"/>
  <c r="W4562" i="11" l="1"/>
  <c r="X4562" i="11" s="1"/>
  <c r="T4562" i="11"/>
  <c r="U4562" i="11" s="1"/>
  <c r="T4563" i="11" l="1"/>
  <c r="U4563" i="11" s="1"/>
  <c r="W4563" i="11"/>
  <c r="X4563" i="11" s="1"/>
  <c r="W4564" i="11" l="1"/>
  <c r="X4564" i="11" s="1"/>
  <c r="T4564" i="11"/>
  <c r="U4564" i="11" s="1"/>
  <c r="W4565" i="11" l="1"/>
  <c r="X4565" i="11" s="1"/>
  <c r="T4565" i="11"/>
  <c r="U4565" i="11" s="1"/>
  <c r="T4566" i="11" l="1"/>
  <c r="U4566" i="11" s="1"/>
  <c r="W4566" i="11"/>
  <c r="X4566" i="11" s="1"/>
  <c r="W4567" i="11" l="1"/>
  <c r="X4567" i="11" s="1"/>
  <c r="T4567" i="11"/>
  <c r="U4567" i="11" s="1"/>
  <c r="T4568" i="11" l="1"/>
  <c r="U4568" i="11" s="1"/>
  <c r="W4568" i="11"/>
  <c r="X4568" i="11" s="1"/>
  <c r="W4569" i="11" l="1"/>
  <c r="X4569" i="11" s="1"/>
  <c r="T4569" i="11"/>
  <c r="U4569" i="11" s="1"/>
  <c r="W4570" i="11" l="1"/>
  <c r="X4570" i="11" s="1"/>
  <c r="T4570" i="11"/>
  <c r="U4570" i="11" s="1"/>
  <c r="T4571" i="11" l="1"/>
  <c r="U4571" i="11" s="1"/>
  <c r="W4571" i="11"/>
  <c r="X4571" i="11" s="1"/>
  <c r="W4572" i="11" l="1"/>
  <c r="X4572" i="11" s="1"/>
  <c r="T4572" i="11"/>
  <c r="U4572" i="11" s="1"/>
  <c r="W4573" i="11" l="1"/>
  <c r="X4573" i="11" s="1"/>
  <c r="T4573" i="11"/>
  <c r="U4573" i="11" s="1"/>
  <c r="T4574" i="11" l="1"/>
  <c r="U4574" i="11" s="1"/>
  <c r="W4574" i="11"/>
  <c r="X4574" i="11" s="1"/>
  <c r="W4575" i="11" l="1"/>
  <c r="X4575" i="11" s="1"/>
  <c r="T4575" i="11"/>
  <c r="U4575" i="11" s="1"/>
  <c r="T4576" i="11" l="1"/>
  <c r="U4576" i="11" s="1"/>
  <c r="W4576" i="11"/>
  <c r="X4576" i="11" s="1"/>
  <c r="W4577" i="11" l="1"/>
  <c r="X4577" i="11" s="1"/>
  <c r="T4577" i="11"/>
  <c r="U4577" i="11" s="1"/>
  <c r="W4578" i="11" l="1"/>
  <c r="X4578" i="11" s="1"/>
  <c r="T4578" i="11"/>
  <c r="U4578" i="11" s="1"/>
  <c r="T4579" i="11" l="1"/>
  <c r="U4579" i="11" s="1"/>
  <c r="W4579" i="11"/>
  <c r="X4579" i="11" s="1"/>
  <c r="W4580" i="11" l="1"/>
  <c r="X4580" i="11" s="1"/>
  <c r="T4580" i="11"/>
  <c r="U4580" i="11" s="1"/>
  <c r="W4581" i="11" l="1"/>
  <c r="X4581" i="11" s="1"/>
  <c r="T4581" i="11"/>
  <c r="U4581" i="11" s="1"/>
  <c r="W4582" i="11" l="1"/>
  <c r="X4582" i="11" s="1"/>
  <c r="T4582" i="11"/>
  <c r="U4582" i="11" s="1"/>
  <c r="W4583" i="11" l="1"/>
  <c r="X4583" i="11" s="1"/>
  <c r="T4583" i="11"/>
  <c r="U4583" i="11" s="1"/>
  <c r="W4584" i="11" l="1"/>
  <c r="X4584" i="11" s="1"/>
  <c r="T4584" i="11"/>
  <c r="U4584" i="11" s="1"/>
  <c r="T4585" i="11" l="1"/>
  <c r="U4585" i="11" s="1"/>
  <c r="W4585" i="11"/>
  <c r="X4585" i="11" s="1"/>
  <c r="W4586" i="11" l="1"/>
  <c r="X4586" i="11" s="1"/>
  <c r="T4586" i="11"/>
  <c r="U4586" i="11" s="1"/>
  <c r="T4587" i="11" l="1"/>
  <c r="U4587" i="11" s="1"/>
  <c r="W4587" i="11"/>
  <c r="X4587" i="11" s="1"/>
  <c r="T4588" i="11" l="1"/>
  <c r="U4588" i="11" s="1"/>
  <c r="W4588" i="11"/>
  <c r="X4588" i="11" s="1"/>
  <c r="T4589" i="11" l="1"/>
  <c r="U4589" i="11" s="1"/>
  <c r="W4589" i="11"/>
  <c r="X4589" i="11" s="1"/>
  <c r="W4590" i="11" l="1"/>
  <c r="X4590" i="11" s="1"/>
  <c r="T4590" i="11"/>
  <c r="U4590" i="11" s="1"/>
  <c r="T4591" i="11" l="1"/>
  <c r="U4591" i="11" s="1"/>
  <c r="W4591" i="11"/>
  <c r="X4591" i="11" s="1"/>
  <c r="W4592" i="11" l="1"/>
  <c r="X4592" i="11" s="1"/>
  <c r="T4592" i="11"/>
  <c r="U4592" i="11" s="1"/>
  <c r="T4593" i="11" l="1"/>
  <c r="U4593" i="11" s="1"/>
  <c r="W4593" i="11"/>
  <c r="X4593" i="11" s="1"/>
  <c r="W4594" i="11" l="1"/>
  <c r="X4594" i="11" s="1"/>
  <c r="T4594" i="11"/>
  <c r="U4594" i="11" s="1"/>
  <c r="T4595" i="11" l="1"/>
  <c r="U4595" i="11" s="1"/>
  <c r="W4595" i="11"/>
  <c r="X4595" i="11" s="1"/>
  <c r="W4596" i="11" l="1"/>
  <c r="X4596" i="11" s="1"/>
  <c r="T4596" i="11"/>
  <c r="U4596" i="11" s="1"/>
  <c r="W4597" i="11" l="1"/>
  <c r="X4597" i="11" s="1"/>
  <c r="T4597" i="11"/>
  <c r="U4597" i="11" s="1"/>
  <c r="W4598" i="11" l="1"/>
  <c r="X4598" i="11" s="1"/>
  <c r="T4598" i="11"/>
  <c r="U4598" i="11" s="1"/>
  <c r="W4599" i="11" l="1"/>
  <c r="X4599" i="11" s="1"/>
  <c r="T4599" i="11"/>
  <c r="U4599" i="11" s="1"/>
  <c r="T4600" i="11" l="1"/>
  <c r="U4600" i="11" s="1"/>
  <c r="W4600" i="11"/>
  <c r="X4600" i="11" s="1"/>
  <c r="W4601" i="11" l="1"/>
  <c r="X4601" i="11" s="1"/>
  <c r="T4601" i="11"/>
  <c r="U4601" i="11" s="1"/>
  <c r="T4602" i="11" l="1"/>
  <c r="U4602" i="11" s="1"/>
  <c r="W4602" i="11"/>
  <c r="X4602" i="11" s="1"/>
  <c r="W4603" i="11" l="1"/>
  <c r="X4603" i="11" s="1"/>
  <c r="T4603" i="11"/>
  <c r="U4603" i="11" s="1"/>
  <c r="W4604" i="11" l="1"/>
  <c r="X4604" i="11" s="1"/>
  <c r="T4604" i="11"/>
  <c r="U4604" i="11" s="1"/>
  <c r="T4605" i="11" l="1"/>
  <c r="U4605" i="11" s="1"/>
  <c r="W4605" i="11"/>
  <c r="X4605" i="11" s="1"/>
  <c r="W4606" i="11" l="1"/>
  <c r="X4606" i="11" s="1"/>
  <c r="T4606" i="11"/>
  <c r="U4606" i="11" s="1"/>
  <c r="T4607" i="11" l="1"/>
  <c r="U4607" i="11" s="1"/>
  <c r="W4607" i="11"/>
  <c r="X4607" i="11" s="1"/>
  <c r="T4608" i="11" l="1"/>
  <c r="U4608" i="11" s="1"/>
  <c r="W4608" i="11"/>
  <c r="X4608" i="11" s="1"/>
  <c r="W4609" i="11" l="1"/>
  <c r="X4609" i="11" s="1"/>
  <c r="T4609" i="11"/>
  <c r="U4609" i="11" s="1"/>
  <c r="T4610" i="11" l="1"/>
  <c r="U4610" i="11" s="1"/>
  <c r="W4610" i="11"/>
  <c r="X4610" i="11" s="1"/>
  <c r="W4611" i="11" l="1"/>
  <c r="X4611" i="11" s="1"/>
  <c r="T4611" i="11"/>
  <c r="U4611" i="11" s="1"/>
  <c r="T4612" i="11" l="1"/>
  <c r="U4612" i="11" s="1"/>
  <c r="W4612" i="11"/>
  <c r="X4612" i="11" s="1"/>
  <c r="W4613" i="11" l="1"/>
  <c r="X4613" i="11" s="1"/>
  <c r="T4613" i="11"/>
  <c r="U4613" i="11" s="1"/>
  <c r="T4614" i="11" l="1"/>
  <c r="U4614" i="11" s="1"/>
  <c r="W4614" i="11"/>
  <c r="X4614" i="11" s="1"/>
  <c r="W4615" i="11" l="1"/>
  <c r="X4615" i="11" s="1"/>
  <c r="T4615" i="11"/>
  <c r="U4615" i="11" s="1"/>
  <c r="W4616" i="11" l="1"/>
  <c r="X4616" i="11" s="1"/>
  <c r="T4616" i="11"/>
  <c r="U4616" i="11" s="1"/>
  <c r="W4617" i="11" l="1"/>
  <c r="X4617" i="11" s="1"/>
  <c r="T4617" i="11"/>
  <c r="U4617" i="11" s="1"/>
  <c r="T4618" i="11" l="1"/>
  <c r="U4618" i="11" s="1"/>
  <c r="W4618" i="11"/>
  <c r="X4618" i="11" s="1"/>
  <c r="W4619" i="11" l="1"/>
  <c r="X4619" i="11" s="1"/>
  <c r="T4619" i="11"/>
  <c r="U4619" i="11" s="1"/>
  <c r="W4620" i="11" l="1"/>
  <c r="X4620" i="11" s="1"/>
  <c r="T4620" i="11"/>
  <c r="U4620" i="11" s="1"/>
  <c r="W4621" i="11" l="1"/>
  <c r="X4621" i="11" s="1"/>
  <c r="T4621" i="11"/>
  <c r="U4621" i="11" s="1"/>
  <c r="W4622" i="11" l="1"/>
  <c r="X4622" i="11" s="1"/>
  <c r="T4622" i="11"/>
  <c r="U4622" i="11" s="1"/>
  <c r="T4623" i="11" l="1"/>
  <c r="U4623" i="11" s="1"/>
  <c r="W4623" i="11"/>
  <c r="X4623" i="11" s="1"/>
  <c r="W4624" i="11" l="1"/>
  <c r="X4624" i="11" s="1"/>
  <c r="T4624" i="11"/>
  <c r="U4624" i="11" s="1"/>
  <c r="T4625" i="11" l="1"/>
  <c r="U4625" i="11" s="1"/>
  <c r="W4625" i="11"/>
  <c r="X4625" i="11" s="1"/>
  <c r="W4626" i="11" l="1"/>
  <c r="X4626" i="11" s="1"/>
  <c r="T4626" i="11"/>
  <c r="U4626" i="11" s="1"/>
  <c r="T4627" i="11" l="1"/>
  <c r="U4627" i="11" s="1"/>
  <c r="W4627" i="11"/>
  <c r="X4627" i="11" s="1"/>
  <c r="W4628" i="11" l="1"/>
  <c r="X4628" i="11" s="1"/>
  <c r="T4628" i="11"/>
  <c r="U4628" i="11" s="1"/>
  <c r="W4629" i="11" l="1"/>
  <c r="X4629" i="11" s="1"/>
  <c r="T4629" i="11"/>
  <c r="U4629" i="11" s="1"/>
  <c r="W4630" i="11" l="1"/>
  <c r="X4630" i="11" s="1"/>
  <c r="T4630" i="11"/>
  <c r="U4630" i="11" s="1"/>
  <c r="T4631" i="11" l="1"/>
  <c r="U4631" i="11" s="1"/>
  <c r="W4631" i="11"/>
  <c r="X4631" i="11" s="1"/>
  <c r="T4632" i="11" l="1"/>
  <c r="U4632" i="11" s="1"/>
  <c r="W4632" i="11"/>
  <c r="X4632" i="11" s="1"/>
  <c r="T4633" i="11" l="1"/>
  <c r="U4633" i="11" s="1"/>
  <c r="W4633" i="11"/>
  <c r="X4633" i="11" s="1"/>
  <c r="W4634" i="11" l="1"/>
  <c r="X4634" i="11" s="1"/>
  <c r="T4634" i="11"/>
  <c r="U4634" i="11" s="1"/>
  <c r="T4635" i="11" l="1"/>
  <c r="U4635" i="11" s="1"/>
  <c r="W4635" i="11"/>
  <c r="X4635" i="11" s="1"/>
  <c r="T4636" i="11" l="1"/>
  <c r="U4636" i="11" s="1"/>
  <c r="W4636" i="11"/>
  <c r="X4636" i="11" s="1"/>
  <c r="W4637" i="11" l="1"/>
  <c r="X4637" i="11" s="1"/>
  <c r="T4637" i="11"/>
  <c r="U4637" i="11" s="1"/>
  <c r="T4638" i="11" l="1"/>
  <c r="U4638" i="11" s="1"/>
  <c r="W4638" i="11"/>
  <c r="X4638" i="11" s="1"/>
  <c r="W4639" i="11" l="1"/>
  <c r="X4639" i="11" s="1"/>
  <c r="T4639" i="11"/>
  <c r="U4639" i="11" s="1"/>
  <c r="T4640" i="11" l="1"/>
  <c r="U4640" i="11" s="1"/>
  <c r="W4640" i="11"/>
  <c r="X4640" i="11" s="1"/>
  <c r="W4641" i="11" l="1"/>
  <c r="X4641" i="11" s="1"/>
  <c r="T4641" i="11"/>
  <c r="U4641" i="11" s="1"/>
  <c r="T4642" i="11" l="1"/>
  <c r="U4642" i="11" s="1"/>
  <c r="W4642" i="11"/>
  <c r="X4642" i="11" s="1"/>
  <c r="W4643" i="11" l="1"/>
  <c r="X4643" i="11" s="1"/>
  <c r="T4643" i="11"/>
  <c r="U4643" i="11" s="1"/>
  <c r="T4644" i="11" l="1"/>
  <c r="U4644" i="11" s="1"/>
  <c r="W4644" i="11"/>
  <c r="X4644" i="11" s="1"/>
  <c r="W4645" i="11" l="1"/>
  <c r="X4645" i="11" s="1"/>
  <c r="T4645" i="11"/>
  <c r="U4645" i="11" s="1"/>
  <c r="T4646" i="11" l="1"/>
  <c r="U4646" i="11" s="1"/>
  <c r="W4646" i="11"/>
  <c r="X4646" i="11" s="1"/>
  <c r="W4647" i="11" l="1"/>
  <c r="X4647" i="11" s="1"/>
  <c r="T4647" i="11"/>
  <c r="U4647" i="11" s="1"/>
  <c r="T4648" i="11" l="1"/>
  <c r="U4648" i="11" s="1"/>
  <c r="W4648" i="11"/>
  <c r="X4648" i="11" s="1"/>
  <c r="W4649" i="11" l="1"/>
  <c r="X4649" i="11" s="1"/>
  <c r="T4649" i="11"/>
  <c r="U4649" i="11" s="1"/>
  <c r="W4650" i="11" l="1"/>
  <c r="X4650" i="11" s="1"/>
  <c r="T4650" i="11"/>
  <c r="U4650" i="11" s="1"/>
  <c r="T4651" i="11" l="1"/>
  <c r="U4651" i="11" s="1"/>
  <c r="W4651" i="11"/>
  <c r="X4651" i="11" s="1"/>
  <c r="W4652" i="11" l="1"/>
  <c r="X4652" i="11" s="1"/>
  <c r="T4652" i="11"/>
  <c r="U4652" i="11" s="1"/>
  <c r="T4653" i="11" l="1"/>
  <c r="U4653" i="11" s="1"/>
  <c r="W4653" i="11"/>
  <c r="X4653" i="11" s="1"/>
  <c r="W4654" i="11" l="1"/>
  <c r="X4654" i="11" s="1"/>
  <c r="T4654" i="11"/>
  <c r="U4654" i="11" s="1"/>
  <c r="T4655" i="11" l="1"/>
  <c r="U4655" i="11" s="1"/>
  <c r="W4655" i="11"/>
  <c r="X4655" i="11" s="1"/>
  <c r="W4656" i="11" l="1"/>
  <c r="X4656" i="11" s="1"/>
  <c r="T4656" i="11"/>
  <c r="U4656" i="11" s="1"/>
  <c r="W4657" i="11" l="1"/>
  <c r="X4657" i="11" s="1"/>
  <c r="T4657" i="11"/>
  <c r="U4657" i="11" s="1"/>
  <c r="T4658" i="11" l="1"/>
  <c r="U4658" i="11" s="1"/>
  <c r="W4658" i="11"/>
  <c r="X4658" i="11" s="1"/>
  <c r="W4659" i="11" l="1"/>
  <c r="X4659" i="11" s="1"/>
  <c r="T4659" i="11"/>
  <c r="U4659" i="11" s="1"/>
  <c r="W4660" i="11" l="1"/>
  <c r="X4660" i="11" s="1"/>
  <c r="T4660" i="11"/>
  <c r="U4660" i="11" s="1"/>
  <c r="T4661" i="11" l="1"/>
  <c r="U4661" i="11" s="1"/>
  <c r="W4661" i="11"/>
  <c r="X4661" i="11" s="1"/>
  <c r="W4662" i="11" l="1"/>
  <c r="X4662" i="11" s="1"/>
  <c r="T4662" i="11"/>
  <c r="U4662" i="11" s="1"/>
  <c r="T4663" i="11" l="1"/>
  <c r="U4663" i="11" s="1"/>
  <c r="W4663" i="11"/>
  <c r="X4663" i="11" s="1"/>
  <c r="W4664" i="11" l="1"/>
  <c r="X4664" i="11" s="1"/>
  <c r="T4664" i="11"/>
  <c r="U4664" i="11" s="1"/>
  <c r="W4665" i="11" l="1"/>
  <c r="X4665" i="11" s="1"/>
  <c r="T4665" i="11"/>
  <c r="U4665" i="11" s="1"/>
  <c r="W4666" i="11" l="1"/>
  <c r="X4666" i="11" s="1"/>
  <c r="T4666" i="11"/>
  <c r="U4666" i="11" s="1"/>
  <c r="T4667" i="11" l="1"/>
  <c r="U4667" i="11" s="1"/>
  <c r="W4667" i="11"/>
  <c r="X4667" i="11" s="1"/>
  <c r="W4668" i="11" l="1"/>
  <c r="X4668" i="11" s="1"/>
  <c r="T4668" i="11"/>
  <c r="U4668" i="11" s="1"/>
  <c r="W4669" i="11" l="1"/>
  <c r="X4669" i="11" s="1"/>
  <c r="T4669" i="11"/>
  <c r="U4669" i="11" s="1"/>
  <c r="W4670" i="11" l="1"/>
  <c r="X4670" i="11" s="1"/>
  <c r="T4670" i="11"/>
  <c r="U4670" i="11" s="1"/>
  <c r="T4671" i="11" l="1"/>
  <c r="U4671" i="11" s="1"/>
  <c r="W4671" i="11"/>
  <c r="X4671" i="11" s="1"/>
  <c r="W4672" i="11" l="1"/>
  <c r="X4672" i="11" s="1"/>
  <c r="T4672" i="11"/>
  <c r="U4672" i="11" s="1"/>
  <c r="T4673" i="11" l="1"/>
  <c r="U4673" i="11" s="1"/>
  <c r="W4673" i="11"/>
  <c r="X4673" i="11" s="1"/>
  <c r="T4674" i="11" l="1"/>
  <c r="U4674" i="11" s="1"/>
  <c r="W4674" i="11"/>
  <c r="X4674" i="11" s="1"/>
  <c r="W4675" i="11" l="1"/>
  <c r="X4675" i="11" s="1"/>
  <c r="T4675" i="11"/>
  <c r="U4675" i="11" s="1"/>
  <c r="T4676" i="11" l="1"/>
  <c r="U4676" i="11" s="1"/>
  <c r="W4676" i="11"/>
  <c r="X4676" i="11" s="1"/>
  <c r="T4677" i="11" l="1"/>
  <c r="U4677" i="11" s="1"/>
  <c r="W4677" i="11"/>
  <c r="X4677" i="11" s="1"/>
  <c r="W4678" i="11" l="1"/>
  <c r="X4678" i="11" s="1"/>
  <c r="T4678" i="11"/>
  <c r="U4678" i="11" s="1"/>
  <c r="W4679" i="11" l="1"/>
  <c r="X4679" i="11" s="1"/>
  <c r="T4679" i="11"/>
  <c r="U4679" i="11" s="1"/>
  <c r="T4680" i="11" l="1"/>
  <c r="U4680" i="11" s="1"/>
  <c r="W4680" i="11"/>
  <c r="X4680" i="11" s="1"/>
  <c r="W4681" i="11" l="1"/>
  <c r="X4681" i="11" s="1"/>
  <c r="T4681" i="11"/>
  <c r="U4681" i="11" s="1"/>
  <c r="W4682" i="11" l="1"/>
  <c r="X4682" i="11" s="1"/>
  <c r="T4682" i="11"/>
  <c r="U4682" i="11" s="1"/>
  <c r="W4683" i="11" l="1"/>
  <c r="X4683" i="11" s="1"/>
  <c r="T4683" i="11"/>
  <c r="U4683" i="11" s="1"/>
  <c r="T4684" i="11" l="1"/>
  <c r="U4684" i="11" s="1"/>
  <c r="W4684" i="11"/>
  <c r="X4684" i="11" s="1"/>
  <c r="W4685" i="11" l="1"/>
  <c r="X4685" i="11" s="1"/>
  <c r="T4685" i="11"/>
  <c r="U4685" i="11" s="1"/>
  <c r="T4686" i="11" l="1"/>
  <c r="U4686" i="11" s="1"/>
  <c r="W4686" i="11"/>
  <c r="X4686" i="11" s="1"/>
  <c r="W4687" i="11" l="1"/>
  <c r="X4687" i="11" s="1"/>
  <c r="T4687" i="11"/>
  <c r="U4687" i="11" s="1"/>
  <c r="T4688" i="11" l="1"/>
  <c r="U4688" i="11" s="1"/>
  <c r="W4688" i="11"/>
  <c r="X4688" i="11" s="1"/>
  <c r="W4689" i="11" l="1"/>
  <c r="X4689" i="11" s="1"/>
  <c r="T4689" i="11"/>
  <c r="U4689" i="11" s="1"/>
  <c r="T4690" i="11" l="1"/>
  <c r="U4690" i="11" s="1"/>
  <c r="W4690" i="11"/>
  <c r="X4690" i="11" s="1"/>
  <c r="W4691" i="11" l="1"/>
  <c r="X4691" i="11" s="1"/>
  <c r="T4691" i="11"/>
  <c r="U4691" i="11" s="1"/>
  <c r="T4692" i="11" l="1"/>
  <c r="U4692" i="11" s="1"/>
  <c r="W4692" i="11"/>
  <c r="X4692" i="11" s="1"/>
  <c r="W4693" i="11" l="1"/>
  <c r="X4693" i="11" s="1"/>
  <c r="T4693" i="11"/>
  <c r="U4693" i="11" s="1"/>
  <c r="T4694" i="11" l="1"/>
  <c r="U4694" i="11" s="1"/>
  <c r="W4694" i="11"/>
  <c r="X4694" i="11" s="1"/>
  <c r="W4695" i="11" l="1"/>
  <c r="X4695" i="11" s="1"/>
  <c r="T4695" i="11"/>
  <c r="U4695" i="11" s="1"/>
  <c r="W4696" i="11" l="1"/>
  <c r="X4696" i="11" s="1"/>
  <c r="T4696" i="11"/>
  <c r="U4696" i="11" s="1"/>
  <c r="W4697" i="11" l="1"/>
  <c r="X4697" i="11" s="1"/>
  <c r="T4697" i="11"/>
  <c r="U4697" i="11" s="1"/>
  <c r="T4698" i="11" l="1"/>
  <c r="U4698" i="11" s="1"/>
  <c r="W4698" i="11"/>
  <c r="X4698" i="11" s="1"/>
  <c r="W4699" i="11" l="1"/>
  <c r="X4699" i="11" s="1"/>
  <c r="T4699" i="11"/>
  <c r="U4699" i="11" s="1"/>
  <c r="T4700" i="11" l="1"/>
  <c r="U4700" i="11" s="1"/>
  <c r="W4700" i="11"/>
  <c r="X4700" i="11" s="1"/>
  <c r="W4701" i="11" l="1"/>
  <c r="X4701" i="11" s="1"/>
  <c r="T4701" i="11"/>
  <c r="U4701" i="11" s="1"/>
  <c r="T4702" i="11" l="1"/>
  <c r="U4702" i="11" s="1"/>
  <c r="W4702" i="11"/>
  <c r="X4702" i="11" s="1"/>
  <c r="T4703" i="11" l="1"/>
  <c r="U4703" i="11" s="1"/>
  <c r="W4703" i="11"/>
  <c r="X4703" i="11" s="1"/>
  <c r="W4704" i="11" l="1"/>
  <c r="X4704" i="11" s="1"/>
  <c r="T4704" i="11"/>
  <c r="U4704" i="11" s="1"/>
  <c r="W4705" i="11" l="1"/>
  <c r="X4705" i="11" s="1"/>
  <c r="T4705" i="11"/>
  <c r="U4705" i="11" s="1"/>
  <c r="W4706" i="11" l="1"/>
  <c r="X4706" i="11" s="1"/>
  <c r="T4706" i="11"/>
  <c r="U4706" i="11" s="1"/>
  <c r="T4707" i="11" l="1"/>
  <c r="U4707" i="11" s="1"/>
  <c r="W4707" i="11"/>
  <c r="X4707" i="11" s="1"/>
  <c r="W4708" i="11" l="1"/>
  <c r="X4708" i="11" s="1"/>
  <c r="T4708" i="11"/>
  <c r="U4708" i="11" s="1"/>
  <c r="W4709" i="11" l="1"/>
  <c r="X4709" i="11" s="1"/>
  <c r="T4709" i="11"/>
  <c r="U4709" i="11" s="1"/>
  <c r="T4710" i="11" l="1"/>
  <c r="U4710" i="11" s="1"/>
  <c r="W4710" i="11"/>
  <c r="X4710" i="11" s="1"/>
  <c r="T4711" i="11" l="1"/>
  <c r="U4711" i="11" s="1"/>
  <c r="W4711" i="11"/>
  <c r="X4711" i="11" s="1"/>
  <c r="W4712" i="11" l="1"/>
  <c r="X4712" i="11" s="1"/>
  <c r="T4712" i="11"/>
  <c r="U4712" i="11" s="1"/>
  <c r="W4713" i="11" l="1"/>
  <c r="X4713" i="11" s="1"/>
  <c r="T4713" i="11"/>
  <c r="U4713" i="11" s="1"/>
  <c r="T4714" i="11" l="1"/>
  <c r="U4714" i="11" s="1"/>
  <c r="W4714" i="11"/>
  <c r="X4714" i="11" s="1"/>
  <c r="T4715" i="11" l="1"/>
  <c r="U4715" i="11" s="1"/>
  <c r="W4715" i="11"/>
  <c r="X4715" i="11" s="1"/>
  <c r="W4716" i="11" l="1"/>
  <c r="X4716" i="11" s="1"/>
  <c r="T4716" i="11"/>
  <c r="U4716" i="11" s="1"/>
  <c r="T4717" i="11" l="1"/>
  <c r="U4717" i="11" s="1"/>
  <c r="W4717" i="11"/>
  <c r="X4717" i="11" s="1"/>
  <c r="W4718" i="11" l="1"/>
  <c r="X4718" i="11" s="1"/>
  <c r="T4718" i="11"/>
  <c r="U4718" i="11" s="1"/>
  <c r="T4719" i="11" l="1"/>
  <c r="U4719" i="11" s="1"/>
  <c r="W4719" i="11"/>
  <c r="X4719" i="11" s="1"/>
  <c r="W4720" i="11" l="1"/>
  <c r="X4720" i="11" s="1"/>
  <c r="T4720" i="11"/>
  <c r="U4720" i="11" s="1"/>
  <c r="W4721" i="11" l="1"/>
  <c r="X4721" i="11" s="1"/>
  <c r="T4721" i="11"/>
  <c r="U4721" i="11" s="1"/>
  <c r="T4722" i="11" l="1"/>
  <c r="U4722" i="11" s="1"/>
  <c r="W4722" i="11"/>
  <c r="X4722" i="11" s="1"/>
  <c r="W4723" i="11" l="1"/>
  <c r="X4723" i="11" s="1"/>
  <c r="T4723" i="11"/>
  <c r="U4723" i="11" s="1"/>
  <c r="T4724" i="11" l="1"/>
  <c r="U4724" i="11" s="1"/>
  <c r="W4724" i="11"/>
  <c r="X4724" i="11" s="1"/>
  <c r="W4725" i="11" l="1"/>
  <c r="X4725" i="11" s="1"/>
  <c r="T4725" i="11"/>
  <c r="U4725" i="11" s="1"/>
  <c r="T4726" i="11" l="1"/>
  <c r="U4726" i="11" s="1"/>
  <c r="W4726" i="11"/>
  <c r="X4726" i="11" s="1"/>
  <c r="W4727" i="11" l="1"/>
  <c r="X4727" i="11" s="1"/>
  <c r="T4727" i="11"/>
  <c r="U4727" i="11" s="1"/>
  <c r="T4728" i="11" l="1"/>
  <c r="U4728" i="11" s="1"/>
  <c r="W4728" i="11"/>
  <c r="X4728" i="11" s="1"/>
  <c r="W4729" i="11" l="1"/>
  <c r="X4729" i="11" s="1"/>
  <c r="T4729" i="11"/>
  <c r="U4729" i="11" s="1"/>
  <c r="T4730" i="11" l="1"/>
  <c r="U4730" i="11" s="1"/>
  <c r="W4730" i="11"/>
  <c r="X4730" i="11" s="1"/>
  <c r="W4731" i="11" l="1"/>
  <c r="X4731" i="11" s="1"/>
  <c r="T4731" i="11"/>
  <c r="U4731" i="11" s="1"/>
  <c r="W4732" i="11" l="1"/>
  <c r="X4732" i="11" s="1"/>
  <c r="T4732" i="11"/>
  <c r="U4732" i="11" s="1"/>
  <c r="T4733" i="11" l="1"/>
  <c r="U4733" i="11" s="1"/>
  <c r="W4733" i="11"/>
  <c r="X4733" i="11" s="1"/>
  <c r="W4734" i="11" l="1"/>
  <c r="X4734" i="11" s="1"/>
  <c r="T4734" i="11"/>
  <c r="U4734" i="11" s="1"/>
  <c r="W4735" i="11" l="1"/>
  <c r="X4735" i="11" s="1"/>
  <c r="T4735" i="11"/>
  <c r="U4735" i="11" s="1"/>
  <c r="T4736" i="11" l="1"/>
  <c r="U4736" i="11" s="1"/>
  <c r="W4736" i="11"/>
  <c r="X4736" i="11" s="1"/>
  <c r="W4737" i="11" l="1"/>
  <c r="X4737" i="11" s="1"/>
  <c r="T4737" i="11"/>
  <c r="U4737" i="11" s="1"/>
  <c r="T4738" i="11" l="1"/>
  <c r="U4738" i="11" s="1"/>
  <c r="W4738" i="11"/>
  <c r="X4738" i="11" s="1"/>
  <c r="W4739" i="11" l="1"/>
  <c r="X4739" i="11" s="1"/>
  <c r="T4739" i="11"/>
  <c r="U4739" i="11" s="1"/>
  <c r="W4740" i="11" l="1"/>
  <c r="X4740" i="11" s="1"/>
  <c r="T4740" i="11"/>
  <c r="U4740" i="11" s="1"/>
  <c r="T4741" i="11" l="1"/>
  <c r="U4741" i="11" s="1"/>
  <c r="W4741" i="11"/>
  <c r="X4741" i="11" s="1"/>
  <c r="W4742" i="11" l="1"/>
  <c r="X4742" i="11" s="1"/>
  <c r="T4742" i="11"/>
  <c r="U4742" i="11" s="1"/>
  <c r="W4743" i="11" l="1"/>
  <c r="X4743" i="11" s="1"/>
  <c r="T4743" i="11"/>
  <c r="U4743" i="11" s="1"/>
  <c r="T4744" i="11" l="1"/>
  <c r="U4744" i="11" s="1"/>
  <c r="W4744" i="11"/>
  <c r="X4744" i="11" s="1"/>
  <c r="W4745" i="11" l="1"/>
  <c r="X4745" i="11" s="1"/>
  <c r="T4745" i="11"/>
  <c r="U4745" i="11" s="1"/>
  <c r="T4746" i="11" l="1"/>
  <c r="U4746" i="11" s="1"/>
  <c r="W4746" i="11"/>
  <c r="X4746" i="11" s="1"/>
  <c r="W4747" i="11" l="1"/>
  <c r="X4747" i="11" s="1"/>
  <c r="T4747" i="11"/>
  <c r="U4747" i="11" s="1"/>
  <c r="T4748" i="11" l="1"/>
  <c r="U4748" i="11" s="1"/>
  <c r="W4748" i="11"/>
  <c r="X4748" i="11" s="1"/>
  <c r="W4749" i="11" l="1"/>
  <c r="X4749" i="11" s="1"/>
  <c r="T4749" i="11"/>
  <c r="U4749" i="11" s="1"/>
  <c r="T4750" i="11" l="1"/>
  <c r="U4750" i="11" s="1"/>
  <c r="W4750" i="11"/>
  <c r="X4750" i="11" s="1"/>
  <c r="W4751" i="11" l="1"/>
  <c r="X4751" i="11" s="1"/>
  <c r="T4751" i="11"/>
  <c r="U4751" i="11" s="1"/>
  <c r="T4752" i="11" l="1"/>
  <c r="U4752" i="11" s="1"/>
  <c r="W4752" i="11"/>
  <c r="X4752" i="11" s="1"/>
  <c r="W4753" i="11" l="1"/>
  <c r="X4753" i="11" s="1"/>
  <c r="T4753" i="11"/>
  <c r="U4753" i="11" s="1"/>
  <c r="T4754" i="11" l="1"/>
  <c r="U4754" i="11" s="1"/>
  <c r="W4754" i="11"/>
  <c r="X4754" i="11" s="1"/>
  <c r="W4755" i="11" l="1"/>
  <c r="X4755" i="11" s="1"/>
  <c r="T4755" i="11"/>
  <c r="U4755" i="11" s="1"/>
  <c r="W4756" i="11" l="1"/>
  <c r="X4756" i="11" s="1"/>
  <c r="T4756" i="11"/>
  <c r="U4756" i="11" s="1"/>
  <c r="T4757" i="11" l="1"/>
  <c r="U4757" i="11" s="1"/>
  <c r="W4757" i="11"/>
  <c r="X4757" i="11" s="1"/>
  <c r="W4758" i="11" l="1"/>
  <c r="X4758" i="11" s="1"/>
  <c r="T4758" i="11"/>
  <c r="U4758" i="11" s="1"/>
  <c r="W4759" i="11" l="1"/>
  <c r="X4759" i="11" s="1"/>
  <c r="T4759" i="11"/>
  <c r="U4759" i="11" s="1"/>
  <c r="T4760" i="11" l="1"/>
  <c r="U4760" i="11" s="1"/>
  <c r="W4760" i="11"/>
  <c r="X4760" i="11" s="1"/>
  <c r="W4761" i="11" l="1"/>
  <c r="X4761" i="11" s="1"/>
  <c r="T4761" i="11"/>
  <c r="U4761" i="11" s="1"/>
  <c r="T4762" i="11" l="1"/>
  <c r="U4762" i="11" s="1"/>
  <c r="W4762" i="11"/>
  <c r="X4762" i="11" s="1"/>
  <c r="T4763" i="11" l="1"/>
  <c r="U4763" i="11" s="1"/>
  <c r="W4763" i="11"/>
  <c r="X4763" i="11" s="1"/>
  <c r="W4764" i="11" l="1"/>
  <c r="X4764" i="11" s="1"/>
  <c r="T4764" i="11"/>
  <c r="U4764" i="11" s="1"/>
  <c r="T4765" i="11" l="1"/>
  <c r="U4765" i="11" s="1"/>
  <c r="W4765" i="11"/>
  <c r="X4765" i="11" s="1"/>
  <c r="W4766" i="11" l="1"/>
  <c r="X4766" i="11" s="1"/>
  <c r="T4766" i="11"/>
  <c r="U4766" i="11" s="1"/>
  <c r="T4767" i="11" l="1"/>
  <c r="U4767" i="11" s="1"/>
  <c r="W4767" i="11"/>
  <c r="X4767" i="11" s="1"/>
  <c r="W4768" i="11" l="1"/>
  <c r="X4768" i="11" s="1"/>
  <c r="T4768" i="11"/>
  <c r="U4768" i="11" s="1"/>
  <c r="T4769" i="11" l="1"/>
  <c r="U4769" i="11" s="1"/>
  <c r="W4769" i="11"/>
  <c r="X4769" i="11" s="1"/>
  <c r="W4770" i="11" l="1"/>
  <c r="X4770" i="11" s="1"/>
  <c r="T4770" i="11"/>
  <c r="U4770" i="11" s="1"/>
  <c r="T4771" i="11" l="1"/>
  <c r="U4771" i="11" s="1"/>
  <c r="W4771" i="11"/>
  <c r="X4771" i="11" s="1"/>
  <c r="W4772" i="11" l="1"/>
  <c r="X4772" i="11" s="1"/>
  <c r="T4772" i="11"/>
  <c r="U4772" i="11" s="1"/>
  <c r="T4773" i="11" l="1"/>
  <c r="U4773" i="11" s="1"/>
  <c r="W4773" i="11"/>
  <c r="X4773" i="11" s="1"/>
  <c r="W4774" i="11" l="1"/>
  <c r="X4774" i="11" s="1"/>
  <c r="T4774" i="11"/>
  <c r="U4774" i="11" s="1"/>
  <c r="T4775" i="11" l="1"/>
  <c r="U4775" i="11" s="1"/>
  <c r="W4775" i="11"/>
  <c r="X4775" i="11" s="1"/>
  <c r="W4776" i="11" l="1"/>
  <c r="X4776" i="11" s="1"/>
  <c r="T4776" i="11"/>
  <c r="U4776" i="11" s="1"/>
  <c r="W4777" i="11" l="1"/>
  <c r="X4777" i="11" s="1"/>
  <c r="T4777" i="11"/>
  <c r="U4777" i="11" s="1"/>
  <c r="T4778" i="11" l="1"/>
  <c r="U4778" i="11" s="1"/>
  <c r="W4778" i="11"/>
  <c r="X4778" i="11" s="1"/>
  <c r="W4779" i="11" l="1"/>
  <c r="X4779" i="11" s="1"/>
  <c r="T4779" i="11"/>
  <c r="U4779" i="11" s="1"/>
  <c r="T4780" i="11" l="1"/>
  <c r="U4780" i="11" s="1"/>
  <c r="W4780" i="11"/>
  <c r="X4780" i="11" s="1"/>
  <c r="W4781" i="11" l="1"/>
  <c r="X4781" i="11" s="1"/>
  <c r="T4781" i="11"/>
  <c r="U4781" i="11" s="1"/>
  <c r="W4782" i="11" l="1"/>
  <c r="X4782" i="11" s="1"/>
  <c r="T4782" i="11"/>
  <c r="U4782" i="11" s="1"/>
  <c r="T4783" i="11" l="1"/>
  <c r="U4783" i="11" s="1"/>
  <c r="W4783" i="11"/>
  <c r="X4783" i="11" s="1"/>
  <c r="T4784" i="11" l="1"/>
  <c r="U4784" i="11" s="1"/>
  <c r="W4784" i="11"/>
  <c r="X4784" i="11" s="1"/>
  <c r="T4785" i="11" l="1"/>
  <c r="U4785" i="11" s="1"/>
  <c r="W4785" i="11"/>
  <c r="X4785" i="11" s="1"/>
  <c r="W4786" i="11" l="1"/>
  <c r="X4786" i="11" s="1"/>
  <c r="T4786" i="11"/>
  <c r="U4786" i="11" s="1"/>
  <c r="T4787" i="11" l="1"/>
  <c r="U4787" i="11" s="1"/>
  <c r="W4787" i="11"/>
  <c r="X4787" i="11" s="1"/>
  <c r="T4788" i="11" l="1"/>
  <c r="U4788" i="11" s="1"/>
  <c r="W4788" i="11"/>
  <c r="X4788" i="11" s="1"/>
  <c r="W4789" i="11" l="1"/>
  <c r="X4789" i="11" s="1"/>
  <c r="T4789" i="11"/>
  <c r="U4789" i="11" s="1"/>
  <c r="T4790" i="11" l="1"/>
  <c r="U4790" i="11" s="1"/>
  <c r="W4790" i="11"/>
  <c r="X4790" i="11" s="1"/>
  <c r="W4791" i="11" l="1"/>
  <c r="X4791" i="11" s="1"/>
  <c r="T4791" i="11"/>
  <c r="U4791" i="11" s="1"/>
  <c r="T4792" i="11" l="1"/>
  <c r="U4792" i="11" s="1"/>
  <c r="W4792" i="11"/>
  <c r="X4792" i="11" s="1"/>
  <c r="W4793" i="11" l="1"/>
  <c r="X4793" i="11" s="1"/>
  <c r="T4793" i="11"/>
  <c r="U4793" i="11" s="1"/>
  <c r="W4794" i="11" l="1"/>
  <c r="X4794" i="11" s="1"/>
  <c r="T4794" i="11"/>
  <c r="U4794" i="11" s="1"/>
  <c r="T4795" i="11" l="1"/>
  <c r="U4795" i="11" s="1"/>
  <c r="W4795" i="11"/>
  <c r="X4795" i="11" s="1"/>
  <c r="W4796" i="11" l="1"/>
  <c r="X4796" i="11" s="1"/>
  <c r="T4796" i="11"/>
  <c r="U4796" i="11" s="1"/>
  <c r="T4797" i="11" l="1"/>
  <c r="U4797" i="11" s="1"/>
  <c r="W4797" i="11"/>
  <c r="X4797" i="11" s="1"/>
  <c r="W4798" i="11" l="1"/>
  <c r="X4798" i="11" s="1"/>
  <c r="T4798" i="11"/>
  <c r="U4798" i="11" s="1"/>
  <c r="T4799" i="11" l="1"/>
  <c r="U4799" i="11" s="1"/>
  <c r="W4799" i="11"/>
  <c r="X4799" i="11" s="1"/>
  <c r="W4800" i="11" l="1"/>
  <c r="X4800" i="11" s="1"/>
  <c r="T4800" i="11"/>
  <c r="U4800" i="11" s="1"/>
  <c r="T4801" i="11" l="1"/>
  <c r="U4801" i="11" s="1"/>
  <c r="W4801" i="11"/>
  <c r="X4801" i="11" s="1"/>
  <c r="W4802" i="11" l="1"/>
  <c r="X4802" i="11" s="1"/>
  <c r="T4802" i="11"/>
  <c r="U4802" i="11" s="1"/>
  <c r="T4803" i="11" l="1"/>
  <c r="U4803" i="11" s="1"/>
  <c r="W4803" i="11"/>
  <c r="X4803" i="11" s="1"/>
  <c r="W4804" i="11" l="1"/>
  <c r="X4804" i="11" s="1"/>
  <c r="T4804" i="11"/>
  <c r="U4804" i="11" s="1"/>
  <c r="T4805" i="11" l="1"/>
  <c r="U4805" i="11" s="1"/>
  <c r="W4805" i="11"/>
  <c r="X4805" i="11" s="1"/>
  <c r="W4806" i="11" l="1"/>
  <c r="X4806" i="11" s="1"/>
  <c r="T4806" i="11"/>
  <c r="U4806" i="11" s="1"/>
  <c r="T4807" i="11" l="1"/>
  <c r="U4807" i="11" s="1"/>
  <c r="W4807" i="11"/>
  <c r="X4807" i="11" s="1"/>
  <c r="W4808" i="11" l="1"/>
  <c r="X4808" i="11" s="1"/>
  <c r="T4808" i="11"/>
  <c r="U4808" i="11" s="1"/>
  <c r="T4809" i="11" l="1"/>
  <c r="U4809" i="11" s="1"/>
  <c r="W4809" i="11"/>
  <c r="X4809" i="11" s="1"/>
  <c r="W4810" i="11" l="1"/>
  <c r="X4810" i="11" s="1"/>
  <c r="T4810" i="11"/>
  <c r="U4810" i="11" s="1"/>
  <c r="T4811" i="11" l="1"/>
  <c r="U4811" i="11" s="1"/>
  <c r="W4811" i="11"/>
  <c r="X4811" i="11" s="1"/>
  <c r="W4812" i="11" l="1"/>
  <c r="X4812" i="11" s="1"/>
  <c r="T4812" i="11"/>
  <c r="U4812" i="11" s="1"/>
  <c r="T4813" i="11" l="1"/>
  <c r="U4813" i="11" s="1"/>
  <c r="W4813" i="11"/>
  <c r="X4813" i="11" s="1"/>
  <c r="W4814" i="11" l="1"/>
  <c r="X4814" i="11" s="1"/>
  <c r="T4814" i="11"/>
  <c r="U4814" i="11" s="1"/>
  <c r="T4815" i="11" l="1"/>
  <c r="U4815" i="11" s="1"/>
  <c r="W4815" i="11"/>
  <c r="X4815" i="11" s="1"/>
  <c r="W4816" i="11" l="1"/>
  <c r="X4816" i="11" s="1"/>
  <c r="T4816" i="11"/>
  <c r="U4816" i="11" s="1"/>
  <c r="T4817" i="11" l="1"/>
  <c r="U4817" i="11" s="1"/>
  <c r="W4817" i="11"/>
  <c r="X4817" i="11" s="1"/>
  <c r="W4818" i="11" l="1"/>
  <c r="X4818" i="11" s="1"/>
  <c r="T4818" i="11"/>
  <c r="U4818" i="11" s="1"/>
  <c r="T4819" i="11" l="1"/>
  <c r="U4819" i="11" s="1"/>
  <c r="W4819" i="11"/>
  <c r="X4819" i="11" s="1"/>
  <c r="W4820" i="11" l="1"/>
  <c r="X4820" i="11" s="1"/>
  <c r="T4820" i="11"/>
  <c r="U4820" i="11" s="1"/>
  <c r="W4821" i="11" l="1"/>
  <c r="X4821" i="11" s="1"/>
  <c r="T4821" i="11"/>
  <c r="U4821" i="11" s="1"/>
  <c r="T4822" i="11" l="1"/>
  <c r="U4822" i="11" s="1"/>
  <c r="W4822" i="11"/>
  <c r="X4822" i="11" s="1"/>
  <c r="W4823" i="11" l="1"/>
  <c r="X4823" i="11" s="1"/>
  <c r="T4823" i="11"/>
  <c r="U4823" i="11" s="1"/>
  <c r="T4824" i="11" l="1"/>
  <c r="U4824" i="11" s="1"/>
  <c r="W4824" i="11"/>
  <c r="X4824" i="11" s="1"/>
  <c r="W4825" i="11" l="1"/>
  <c r="X4825" i="11" s="1"/>
  <c r="T4825" i="11"/>
  <c r="U4825" i="11" s="1"/>
  <c r="T4826" i="11" l="1"/>
  <c r="U4826" i="11" s="1"/>
  <c r="W4826" i="11"/>
  <c r="X4826" i="11" s="1"/>
  <c r="W4827" i="11" l="1"/>
  <c r="X4827" i="11" s="1"/>
  <c r="T4827" i="11"/>
  <c r="U4827" i="11" s="1"/>
  <c r="T4828" i="11" l="1"/>
  <c r="U4828" i="11" s="1"/>
  <c r="W4828" i="11"/>
  <c r="X4828" i="11" s="1"/>
  <c r="T4829" i="11" l="1"/>
  <c r="U4829" i="11" s="1"/>
  <c r="W4829" i="11"/>
  <c r="X4829" i="11" s="1"/>
  <c r="W4830" i="11" l="1"/>
  <c r="X4830" i="11" s="1"/>
  <c r="T4830" i="11"/>
  <c r="U4830" i="11" s="1"/>
  <c r="T4831" i="11" l="1"/>
  <c r="U4831" i="11" s="1"/>
  <c r="W4831" i="11"/>
  <c r="X4831" i="11" s="1"/>
  <c r="W4832" i="11" l="1"/>
  <c r="X4832" i="11" s="1"/>
  <c r="T4832" i="11"/>
  <c r="U4832" i="11" s="1"/>
  <c r="T4833" i="11" l="1"/>
  <c r="U4833" i="11" s="1"/>
  <c r="W4833" i="11"/>
  <c r="X4833" i="11" s="1"/>
  <c r="W4834" i="11" l="1"/>
  <c r="X4834" i="11" s="1"/>
  <c r="T4834" i="11"/>
  <c r="U4834" i="11" s="1"/>
  <c r="W4835" i="11" l="1"/>
  <c r="X4835" i="11" s="1"/>
  <c r="T4835" i="11"/>
  <c r="U4835" i="11" s="1"/>
  <c r="T4836" i="11" l="1"/>
  <c r="U4836" i="11" s="1"/>
  <c r="W4836" i="11"/>
  <c r="X4836" i="11" s="1"/>
  <c r="W4837" i="11" l="1"/>
  <c r="X4837" i="11" s="1"/>
  <c r="T4837" i="11"/>
  <c r="U4837" i="11" s="1"/>
  <c r="T4838" i="11" l="1"/>
  <c r="U4838" i="11" s="1"/>
  <c r="W4838" i="11"/>
  <c r="X4838" i="11" s="1"/>
  <c r="T4839" i="11" l="1"/>
  <c r="U4839" i="11" s="1"/>
  <c r="W4839" i="11"/>
  <c r="X4839" i="11" s="1"/>
  <c r="W4840" i="11" l="1"/>
  <c r="X4840" i="11" s="1"/>
  <c r="T4840" i="11"/>
  <c r="U4840" i="11" s="1"/>
  <c r="W4841" i="11" l="1"/>
  <c r="X4841" i="11" s="1"/>
  <c r="T4841" i="11"/>
  <c r="U4841" i="11" s="1"/>
  <c r="T4842" i="11" l="1"/>
  <c r="U4842" i="11" s="1"/>
  <c r="W4842" i="11"/>
  <c r="X4842" i="11" s="1"/>
  <c r="W4843" i="11" l="1"/>
  <c r="X4843" i="11" s="1"/>
  <c r="T4843" i="11"/>
  <c r="U4843" i="11" s="1"/>
  <c r="T4844" i="11" l="1"/>
  <c r="U4844" i="11" s="1"/>
  <c r="W4844" i="11"/>
  <c r="X4844" i="11" s="1"/>
  <c r="W4845" i="11" l="1"/>
  <c r="X4845" i="11" s="1"/>
  <c r="T4845" i="11"/>
  <c r="U4845" i="11" s="1"/>
  <c r="T4846" i="11" l="1"/>
  <c r="U4846" i="11" s="1"/>
  <c r="W4846" i="11"/>
  <c r="X4846" i="11" s="1"/>
  <c r="W4847" i="11" l="1"/>
  <c r="X4847" i="11" s="1"/>
  <c r="T4847" i="11"/>
  <c r="U4847" i="11" s="1"/>
  <c r="T4848" i="11" l="1"/>
  <c r="U4848" i="11" s="1"/>
  <c r="W4848" i="11"/>
  <c r="X4848" i="11" s="1"/>
  <c r="W4849" i="11" l="1"/>
  <c r="X4849" i="11" s="1"/>
  <c r="T4849" i="11"/>
  <c r="U4849" i="11" s="1"/>
  <c r="T4850" i="11" l="1"/>
  <c r="U4850" i="11" s="1"/>
  <c r="W4850" i="11"/>
  <c r="X4850" i="11" s="1"/>
  <c r="W4851" i="11" l="1"/>
  <c r="X4851" i="11" s="1"/>
  <c r="T4851" i="11"/>
  <c r="U4851" i="11" s="1"/>
  <c r="W4852" i="11" l="1"/>
  <c r="X4852" i="11" s="1"/>
  <c r="T4852" i="11"/>
  <c r="U4852" i="11" s="1"/>
  <c r="T4853" i="11" l="1"/>
  <c r="U4853" i="11" s="1"/>
  <c r="W4853" i="11"/>
  <c r="X4853" i="11" s="1"/>
  <c r="W4854" i="11" l="1"/>
  <c r="X4854" i="11" s="1"/>
  <c r="T4854" i="11"/>
  <c r="U4854" i="11" s="1"/>
  <c r="T4855" i="11" l="1"/>
  <c r="U4855" i="11" s="1"/>
  <c r="W4855" i="11"/>
  <c r="X4855" i="11" s="1"/>
  <c r="T4856" i="11" l="1"/>
  <c r="U4856" i="11" s="1"/>
  <c r="W4856" i="11"/>
  <c r="X4856" i="11" s="1"/>
  <c r="W4857" i="11" l="1"/>
  <c r="X4857" i="11" s="1"/>
  <c r="T4857" i="11"/>
  <c r="U4857" i="11" s="1"/>
  <c r="T4858" i="11" l="1"/>
  <c r="U4858" i="11" s="1"/>
  <c r="W4858" i="11"/>
  <c r="X4858" i="11" s="1"/>
  <c r="W4859" i="11" l="1"/>
  <c r="X4859" i="11" s="1"/>
  <c r="T4859" i="11"/>
  <c r="U4859" i="11" s="1"/>
  <c r="T4860" i="11" l="1"/>
  <c r="U4860" i="11" s="1"/>
  <c r="W4860" i="11"/>
  <c r="X4860" i="11" s="1"/>
  <c r="T4861" i="11" l="1"/>
  <c r="U4861" i="11" s="1"/>
  <c r="W4861" i="11"/>
  <c r="X4861" i="11" s="1"/>
  <c r="W4862" i="11" l="1"/>
  <c r="X4862" i="11" s="1"/>
  <c r="T4862" i="11"/>
  <c r="U4862" i="11" s="1"/>
  <c r="T4863" i="11" l="1"/>
  <c r="U4863" i="11" s="1"/>
  <c r="W4863" i="11"/>
  <c r="X4863" i="11" s="1"/>
  <c r="W4864" i="11" l="1"/>
  <c r="X4864" i="11" s="1"/>
  <c r="T4864" i="11"/>
  <c r="U4864" i="11" s="1"/>
  <c r="T4865" i="11" l="1"/>
  <c r="U4865" i="11" s="1"/>
  <c r="W4865" i="11"/>
  <c r="X4865" i="11" s="1"/>
  <c r="T4866" i="11" l="1"/>
  <c r="U4866" i="11" s="1"/>
  <c r="W4866" i="11"/>
  <c r="X4866" i="11" s="1"/>
  <c r="W4867" i="11" l="1"/>
  <c r="X4867" i="11" s="1"/>
  <c r="T4867" i="11"/>
  <c r="U4867" i="11" s="1"/>
  <c r="T4868" i="11" l="1"/>
  <c r="U4868" i="11" s="1"/>
  <c r="W4868" i="11"/>
  <c r="X4868" i="11" s="1"/>
  <c r="W4869" i="11" l="1"/>
  <c r="X4869" i="11" s="1"/>
  <c r="T4869" i="11"/>
  <c r="U4869" i="11" s="1"/>
  <c r="T4870" i="11" l="1"/>
  <c r="U4870" i="11" s="1"/>
  <c r="W4870" i="11"/>
  <c r="X4870" i="11" s="1"/>
  <c r="W4871" i="11" l="1"/>
  <c r="X4871" i="11" s="1"/>
  <c r="T4871" i="11"/>
  <c r="U4871" i="11" s="1"/>
  <c r="T4872" i="11" l="1"/>
  <c r="U4872" i="11" s="1"/>
  <c r="W4872" i="11"/>
  <c r="X4872" i="11" s="1"/>
  <c r="W4873" i="11" l="1"/>
  <c r="X4873" i="11" s="1"/>
  <c r="T4873" i="11"/>
  <c r="U4873" i="11" s="1"/>
  <c r="T4874" i="11" l="1"/>
  <c r="U4874" i="11" s="1"/>
  <c r="W4874" i="11"/>
  <c r="X4874" i="11" s="1"/>
  <c r="W4875" i="11" l="1"/>
  <c r="X4875" i="11" s="1"/>
  <c r="T4875" i="11"/>
  <c r="U4875" i="11" s="1"/>
  <c r="T4876" i="11" l="1"/>
  <c r="U4876" i="11" s="1"/>
  <c r="W4876" i="11"/>
  <c r="X4876" i="11" s="1"/>
  <c r="W4877" i="11" l="1"/>
  <c r="X4877" i="11" s="1"/>
  <c r="T4877" i="11"/>
  <c r="U4877" i="11" s="1"/>
  <c r="T4878" i="11" l="1"/>
  <c r="U4878" i="11" s="1"/>
  <c r="W4878" i="11"/>
  <c r="X4878" i="11" s="1"/>
  <c r="W4879" i="11" l="1"/>
  <c r="X4879" i="11" s="1"/>
  <c r="T4879" i="11"/>
  <c r="U4879" i="11" s="1"/>
  <c r="T4880" i="11" l="1"/>
  <c r="U4880" i="11" s="1"/>
  <c r="W4880" i="11"/>
  <c r="X4880" i="11" s="1"/>
  <c r="W4881" i="11" l="1"/>
  <c r="X4881" i="11" s="1"/>
  <c r="T4881" i="11"/>
  <c r="U4881" i="11" s="1"/>
  <c r="T4882" i="11" l="1"/>
  <c r="U4882" i="11" s="1"/>
  <c r="W4882" i="11"/>
  <c r="X4882" i="11" s="1"/>
  <c r="W4883" i="11" l="1"/>
  <c r="X4883" i="11" s="1"/>
  <c r="T4883" i="11"/>
  <c r="U4883" i="11" s="1"/>
  <c r="T4884" i="11" l="1"/>
  <c r="U4884" i="11" s="1"/>
  <c r="W4884" i="11"/>
  <c r="X4884" i="11" s="1"/>
  <c r="W4885" i="11" l="1"/>
  <c r="X4885" i="11" s="1"/>
  <c r="T4885" i="11"/>
  <c r="U4885" i="11" s="1"/>
  <c r="W4886" i="11" l="1"/>
  <c r="X4886" i="11" s="1"/>
  <c r="T4886" i="11"/>
  <c r="U4886" i="11" s="1"/>
  <c r="T4887" i="11" l="1"/>
  <c r="U4887" i="11" s="1"/>
  <c r="W4887" i="11"/>
  <c r="X4887" i="11" s="1"/>
  <c r="W4888" i="11" l="1"/>
  <c r="X4888" i="11" s="1"/>
  <c r="T4888" i="11"/>
  <c r="U4888" i="11" s="1"/>
  <c r="W4889" i="11" l="1"/>
  <c r="X4889" i="11" s="1"/>
  <c r="T4889" i="11"/>
  <c r="U4889" i="11" s="1"/>
  <c r="T4890" i="11" l="1"/>
  <c r="U4890" i="11" s="1"/>
  <c r="W4890" i="11"/>
  <c r="X4890" i="11" s="1"/>
  <c r="W4891" i="11" l="1"/>
  <c r="X4891" i="11" s="1"/>
  <c r="T4891" i="11"/>
  <c r="U4891" i="11" s="1"/>
  <c r="T4892" i="11" l="1"/>
  <c r="U4892" i="11" s="1"/>
  <c r="W4892" i="11"/>
  <c r="X4892" i="11" s="1"/>
  <c r="W4893" i="11" l="1"/>
  <c r="X4893" i="11" s="1"/>
  <c r="T4893" i="11"/>
  <c r="U4893" i="11" s="1"/>
  <c r="T4894" i="11" l="1"/>
  <c r="U4894" i="11" s="1"/>
  <c r="W4894" i="11"/>
  <c r="X4894" i="11" s="1"/>
  <c r="W4895" i="11" l="1"/>
  <c r="X4895" i="11" s="1"/>
  <c r="T4895" i="11"/>
  <c r="U4895" i="11" s="1"/>
  <c r="T4896" i="11" l="1"/>
  <c r="U4896" i="11" s="1"/>
  <c r="W4896" i="11"/>
  <c r="X4896" i="11" s="1"/>
  <c r="W4897" i="11" l="1"/>
  <c r="X4897" i="11" s="1"/>
  <c r="T4897" i="11"/>
  <c r="U4897" i="11" s="1"/>
  <c r="T4898" i="11" l="1"/>
  <c r="U4898" i="11" s="1"/>
  <c r="W4898" i="11"/>
  <c r="X4898" i="11" s="1"/>
  <c r="W4899" i="11" l="1"/>
  <c r="X4899" i="11" s="1"/>
  <c r="T4899" i="11"/>
  <c r="U4899" i="11" s="1"/>
  <c r="T4900" i="11" l="1"/>
  <c r="U4900" i="11" s="1"/>
  <c r="W4900" i="11"/>
  <c r="X4900" i="11" s="1"/>
  <c r="T4901" i="11" l="1"/>
  <c r="U4901" i="11" s="1"/>
  <c r="W4901" i="11"/>
  <c r="X4901" i="11" s="1"/>
  <c r="W4902" i="11" l="1"/>
  <c r="X4902" i="11" s="1"/>
  <c r="T4902" i="11"/>
  <c r="U4902" i="11" s="1"/>
  <c r="T4903" i="11" l="1"/>
  <c r="U4903" i="11" s="1"/>
  <c r="W4903" i="11"/>
  <c r="X4903" i="11" s="1"/>
  <c r="W4904" i="11" l="1"/>
  <c r="X4904" i="11" s="1"/>
  <c r="T4904" i="11"/>
  <c r="U4904" i="11" s="1"/>
  <c r="T4905" i="11" l="1"/>
  <c r="U4905" i="11" s="1"/>
  <c r="W4905" i="11"/>
  <c r="X4905" i="11" s="1"/>
  <c r="W4906" i="11" l="1"/>
  <c r="X4906" i="11" s="1"/>
  <c r="T4906" i="11"/>
  <c r="U4906" i="11" s="1"/>
  <c r="T4907" i="11" l="1"/>
  <c r="U4907" i="11" s="1"/>
  <c r="W4907" i="11"/>
  <c r="X4907" i="11" s="1"/>
  <c r="W4908" i="11" l="1"/>
  <c r="X4908" i="11" s="1"/>
  <c r="T4908" i="11"/>
  <c r="U4908" i="11" s="1"/>
  <c r="T4909" i="11" l="1"/>
  <c r="U4909" i="11" s="1"/>
  <c r="W4909" i="11"/>
  <c r="X4909" i="11" s="1"/>
  <c r="W4910" i="11" l="1"/>
  <c r="X4910" i="11" s="1"/>
  <c r="T4910" i="11"/>
  <c r="U4910" i="11" s="1"/>
  <c r="T4911" i="11" l="1"/>
  <c r="U4911" i="11" s="1"/>
  <c r="W4911" i="11"/>
  <c r="X4911" i="11" s="1"/>
  <c r="W4912" i="11" l="1"/>
  <c r="X4912" i="11" s="1"/>
  <c r="T4912" i="11"/>
  <c r="U4912" i="11" s="1"/>
  <c r="W4913" i="11" l="1"/>
  <c r="X4913" i="11" s="1"/>
  <c r="T4913" i="11"/>
  <c r="U4913" i="11" s="1"/>
  <c r="T4914" i="11" l="1"/>
  <c r="U4914" i="11" s="1"/>
  <c r="W4914" i="11"/>
  <c r="X4914" i="11" s="1"/>
  <c r="W4915" i="11" l="1"/>
  <c r="X4915" i="11" s="1"/>
  <c r="T4915" i="11"/>
  <c r="U4915" i="11" s="1"/>
  <c r="W4916" i="11" l="1"/>
  <c r="X4916" i="11" s="1"/>
  <c r="T4916" i="11"/>
  <c r="U4916" i="11" s="1"/>
  <c r="T4917" i="11" l="1"/>
  <c r="U4917" i="11" s="1"/>
  <c r="W4917" i="11"/>
  <c r="X4917" i="11" s="1"/>
  <c r="W4918" i="11" l="1"/>
  <c r="X4918" i="11" s="1"/>
  <c r="T4918" i="11"/>
  <c r="U4918" i="11" s="1"/>
  <c r="T4919" i="11" l="1"/>
  <c r="U4919" i="11" s="1"/>
  <c r="W4919" i="11"/>
  <c r="X4919" i="11" s="1"/>
  <c r="W4920" i="11" l="1"/>
  <c r="X4920" i="11" s="1"/>
  <c r="T4920" i="11"/>
  <c r="U4920" i="11" s="1"/>
  <c r="W4921" i="11" l="1"/>
  <c r="X4921" i="11" s="1"/>
  <c r="T4921" i="11"/>
  <c r="U4921" i="11" s="1"/>
  <c r="T4922" i="11" l="1"/>
  <c r="U4922" i="11" s="1"/>
  <c r="W4922" i="11"/>
  <c r="X4922" i="11" s="1"/>
  <c r="W4923" i="11" l="1"/>
  <c r="X4923" i="11" s="1"/>
  <c r="T4923" i="11"/>
  <c r="U4923" i="11" s="1"/>
  <c r="T4924" i="11" l="1"/>
  <c r="U4924" i="11" s="1"/>
  <c r="W4924" i="11"/>
  <c r="X4924" i="11" s="1"/>
  <c r="T4925" i="11" l="1"/>
  <c r="U4925" i="11" s="1"/>
  <c r="W4925" i="11"/>
  <c r="X4925" i="11" s="1"/>
  <c r="W4926" i="11" l="1"/>
  <c r="X4926" i="11" s="1"/>
  <c r="T4926" i="11"/>
  <c r="U4926" i="11" s="1"/>
  <c r="W4927" i="11" l="1"/>
  <c r="X4927" i="11" s="1"/>
  <c r="T4927" i="11"/>
  <c r="U4927" i="11" s="1"/>
  <c r="T4928" i="11" l="1"/>
  <c r="U4928" i="11" s="1"/>
  <c r="W4928" i="11"/>
  <c r="X4928" i="11" s="1"/>
  <c r="W4929" i="11" l="1"/>
  <c r="X4929" i="11" s="1"/>
  <c r="T4929" i="11"/>
  <c r="U4929" i="11" s="1"/>
  <c r="T4930" i="11" l="1"/>
  <c r="U4930" i="11" s="1"/>
  <c r="W4930" i="11"/>
  <c r="X4930" i="11" s="1"/>
  <c r="W4931" i="11" l="1"/>
  <c r="X4931" i="11" s="1"/>
  <c r="T4931" i="11"/>
  <c r="U4931" i="11" s="1"/>
  <c r="T4932" i="11" l="1"/>
  <c r="U4932" i="11" s="1"/>
  <c r="W4932" i="11"/>
  <c r="X4932" i="11" s="1"/>
  <c r="W4933" i="11" l="1"/>
  <c r="X4933" i="11" s="1"/>
  <c r="T4933" i="11"/>
  <c r="U4933" i="11" s="1"/>
  <c r="T4934" i="11" l="1"/>
  <c r="U4934" i="11" s="1"/>
  <c r="W4934" i="11"/>
  <c r="X4934" i="11" s="1"/>
  <c r="W4935" i="11" l="1"/>
  <c r="X4935" i="11" s="1"/>
  <c r="T4935" i="11"/>
  <c r="U4935" i="11" s="1"/>
  <c r="T4936" i="11" l="1"/>
  <c r="U4936" i="11" s="1"/>
  <c r="W4936" i="11"/>
  <c r="X4936" i="11" s="1"/>
  <c r="W4937" i="11" l="1"/>
  <c r="X4937" i="11" s="1"/>
  <c r="T4937" i="11"/>
  <c r="U4937" i="11" s="1"/>
  <c r="W4938" i="11" l="1"/>
  <c r="X4938" i="11" s="1"/>
  <c r="T4938" i="11"/>
  <c r="U4938" i="11" s="1"/>
  <c r="T4939" i="11" l="1"/>
  <c r="U4939" i="11" s="1"/>
  <c r="W4939" i="11"/>
  <c r="X4939" i="11" s="1"/>
  <c r="W4940" i="11" l="1"/>
  <c r="X4940" i="11" s="1"/>
  <c r="T4940" i="11"/>
  <c r="U4940" i="11" s="1"/>
  <c r="W4941" i="11" l="1"/>
  <c r="X4941" i="11" s="1"/>
  <c r="T4941" i="11"/>
  <c r="U4941" i="11" s="1"/>
  <c r="T4942" i="11" l="1"/>
  <c r="U4942" i="11" s="1"/>
  <c r="W4942" i="11"/>
  <c r="X4942" i="11" s="1"/>
  <c r="W4943" i="11" l="1"/>
  <c r="X4943" i="11" s="1"/>
  <c r="T4943" i="11"/>
  <c r="U4943" i="11" s="1"/>
  <c r="T4944" i="11" l="1"/>
  <c r="U4944" i="11" s="1"/>
  <c r="W4944" i="11"/>
  <c r="X4944" i="11" s="1"/>
  <c r="W4945" i="11" l="1"/>
  <c r="X4945" i="11" s="1"/>
  <c r="T4945" i="11"/>
  <c r="U4945" i="11" s="1"/>
  <c r="W4946" i="11" l="1"/>
  <c r="X4946" i="11" s="1"/>
  <c r="T4946" i="11"/>
  <c r="U4946" i="11" s="1"/>
  <c r="T4947" i="11" l="1"/>
  <c r="U4947" i="11" s="1"/>
  <c r="W4947" i="11"/>
  <c r="X4947" i="11" s="1"/>
  <c r="W4948" i="11" l="1"/>
  <c r="X4948" i="11" s="1"/>
  <c r="T4948" i="11"/>
  <c r="U4948" i="11" s="1"/>
  <c r="T4949" i="11" l="1"/>
  <c r="U4949" i="11" s="1"/>
  <c r="W4949" i="11"/>
  <c r="X4949" i="11" s="1"/>
  <c r="W4950" i="11" l="1"/>
  <c r="X4950" i="11" s="1"/>
  <c r="T4950" i="11"/>
  <c r="U4950" i="11" s="1"/>
  <c r="T4951" i="11" l="1"/>
  <c r="U4951" i="11" s="1"/>
  <c r="W4951" i="11"/>
  <c r="X4951" i="11" s="1"/>
  <c r="T4952" i="11" l="1"/>
  <c r="U4952" i="11" s="1"/>
  <c r="W4952" i="11"/>
  <c r="X4952" i="11" s="1"/>
  <c r="W4953" i="11" l="1"/>
  <c r="X4953" i="11" s="1"/>
  <c r="T4953" i="11"/>
  <c r="U4953" i="11" s="1"/>
  <c r="W4954" i="11" l="1"/>
  <c r="X4954" i="11" s="1"/>
  <c r="T4954" i="11"/>
  <c r="U4954" i="11" s="1"/>
  <c r="T4955" i="11" l="1"/>
  <c r="U4955" i="11" s="1"/>
  <c r="W4955" i="11"/>
  <c r="X4955" i="11" s="1"/>
  <c r="W4956" i="11" l="1"/>
  <c r="X4956" i="11" s="1"/>
  <c r="T4956" i="11"/>
  <c r="U4956" i="11" s="1"/>
  <c r="W4957" i="11" l="1"/>
  <c r="X4957" i="11" s="1"/>
  <c r="T4957" i="11"/>
  <c r="U4957" i="11" s="1"/>
  <c r="T4958" i="11" l="1"/>
  <c r="U4958" i="11" s="1"/>
  <c r="W4958" i="11"/>
  <c r="X4958" i="11" s="1"/>
  <c r="W4959" i="11" l="1"/>
  <c r="X4959" i="11" s="1"/>
  <c r="T4959" i="11"/>
  <c r="U4959" i="11" s="1"/>
  <c r="T4960" i="11" l="1"/>
  <c r="U4960" i="11" s="1"/>
  <c r="W4960" i="11"/>
  <c r="X4960" i="11" s="1"/>
  <c r="W4961" i="11" l="1"/>
  <c r="X4961" i="11" s="1"/>
  <c r="T4961" i="11"/>
  <c r="U4961" i="11" s="1"/>
  <c r="W4962" i="11" l="1"/>
  <c r="X4962" i="11" s="1"/>
  <c r="T4962" i="11"/>
  <c r="U4962" i="11" s="1"/>
  <c r="T4963" i="11" l="1"/>
  <c r="U4963" i="11" s="1"/>
  <c r="W4963" i="11"/>
  <c r="X4963" i="11" s="1"/>
  <c r="W4964" i="11" l="1"/>
  <c r="X4964" i="11" s="1"/>
  <c r="T4964" i="11"/>
  <c r="U4964" i="11" s="1"/>
  <c r="T4965" i="11" l="1"/>
  <c r="U4965" i="11" s="1"/>
  <c r="W4965" i="11"/>
  <c r="X4965" i="11" s="1"/>
  <c r="W4966" i="11" l="1"/>
  <c r="X4966" i="11" s="1"/>
  <c r="T4966" i="11"/>
  <c r="U4966" i="11" s="1"/>
  <c r="T4967" i="11" l="1"/>
  <c r="U4967" i="11" s="1"/>
  <c r="W4967" i="11"/>
  <c r="X4967" i="11" s="1"/>
  <c r="W4968" i="11" l="1"/>
  <c r="X4968" i="11" s="1"/>
  <c r="T4968" i="11"/>
  <c r="U4968" i="11" s="1"/>
  <c r="T4969" i="11" l="1"/>
  <c r="U4969" i="11" s="1"/>
  <c r="W4969" i="11"/>
  <c r="X4969" i="11" s="1"/>
  <c r="T4970" i="11" l="1"/>
  <c r="U4970" i="11" s="1"/>
  <c r="W4970" i="11"/>
  <c r="X4970" i="11" s="1"/>
  <c r="W4971" i="11" l="1"/>
  <c r="X4971" i="11" s="1"/>
  <c r="T4971" i="11"/>
  <c r="U4971" i="11" s="1"/>
  <c r="T4972" i="11" l="1"/>
  <c r="U4972" i="11" s="1"/>
  <c r="W4972" i="11"/>
  <c r="X4972" i="11" s="1"/>
  <c r="T4973" i="11" l="1"/>
  <c r="U4973" i="11" s="1"/>
  <c r="W4973" i="11"/>
  <c r="X4973" i="11" s="1"/>
  <c r="W4974" i="11" l="1"/>
  <c r="X4974" i="11" s="1"/>
  <c r="T4974" i="11"/>
  <c r="U4974" i="11" s="1"/>
  <c r="W4975" i="11" l="1"/>
  <c r="X4975" i="11" s="1"/>
  <c r="T4975" i="11"/>
  <c r="U4975" i="11" s="1"/>
  <c r="T4976" i="11" l="1"/>
  <c r="U4976" i="11" s="1"/>
  <c r="W4976" i="11"/>
  <c r="X4976" i="11" s="1"/>
  <c r="W4977" i="11" l="1"/>
  <c r="X4977" i="11" s="1"/>
  <c r="T4977" i="11"/>
  <c r="U4977" i="11" s="1"/>
  <c r="T4978" i="11" l="1"/>
  <c r="U4978" i="11" s="1"/>
  <c r="W4978" i="11"/>
  <c r="X4978" i="11" s="1"/>
  <c r="W4979" i="11" l="1"/>
  <c r="X4979" i="11" s="1"/>
  <c r="T4979" i="11"/>
  <c r="U4979" i="11" s="1"/>
  <c r="T4980" i="11" l="1"/>
  <c r="U4980" i="11" s="1"/>
  <c r="W4980" i="11"/>
  <c r="X4980" i="11" s="1"/>
  <c r="W4981" i="11" l="1"/>
  <c r="X4981" i="11" s="1"/>
  <c r="T4981" i="11"/>
  <c r="U4981" i="11" s="1"/>
  <c r="T4982" i="11" l="1"/>
  <c r="U4982" i="11" s="1"/>
  <c r="W4982" i="11"/>
  <c r="X4982" i="11" s="1"/>
  <c r="W4983" i="11" l="1"/>
  <c r="X4983" i="11" s="1"/>
  <c r="T4983" i="11"/>
  <c r="U4983" i="11" s="1"/>
  <c r="W4984" i="11" l="1"/>
  <c r="X4984" i="11" s="1"/>
  <c r="T4984" i="11"/>
  <c r="U4984" i="11" s="1"/>
  <c r="T4985" i="11" l="1"/>
  <c r="U4985" i="11" s="1"/>
  <c r="W4985" i="11"/>
  <c r="X4985" i="11" s="1"/>
  <c r="W4986" i="11" l="1"/>
  <c r="X4986" i="11" s="1"/>
  <c r="T4986" i="11"/>
  <c r="U4986" i="11" s="1"/>
  <c r="W4987" i="11" l="1"/>
  <c r="X4987" i="11" s="1"/>
  <c r="T4987" i="11"/>
  <c r="U4987" i="11" s="1"/>
  <c r="T4988" i="11" l="1"/>
  <c r="U4988" i="11" s="1"/>
  <c r="W4988" i="11"/>
  <c r="X4988" i="11" s="1"/>
  <c r="W4989" i="11" l="1"/>
  <c r="X4989" i="11" s="1"/>
  <c r="T4989" i="11"/>
  <c r="U4989" i="11" s="1"/>
  <c r="T4990" i="11" l="1"/>
  <c r="U4990" i="11" s="1"/>
  <c r="W4990" i="11"/>
  <c r="X4990" i="11" s="1"/>
  <c r="W4991" i="11" l="1"/>
  <c r="X4991" i="11" s="1"/>
  <c r="T4991" i="11"/>
  <c r="U4991" i="11" s="1"/>
  <c r="T4992" i="11" l="1"/>
  <c r="U4992" i="11" s="1"/>
  <c r="W4992" i="11"/>
  <c r="X4992" i="11" s="1"/>
  <c r="W4993" i="11" l="1"/>
  <c r="X4993" i="11" s="1"/>
  <c r="T4993" i="11"/>
  <c r="U4993" i="11" s="1"/>
  <c r="T4994" i="11" l="1"/>
  <c r="U4994" i="11" s="1"/>
  <c r="W4994" i="11"/>
  <c r="X4994" i="11" s="1"/>
  <c r="W4995" i="11" l="1"/>
  <c r="X4995" i="11" s="1"/>
  <c r="T4995" i="11"/>
  <c r="U4995" i="11" s="1"/>
  <c r="T4996" i="11" l="1"/>
  <c r="U4996" i="11" s="1"/>
  <c r="W4996" i="11"/>
  <c r="X4996" i="11" s="1"/>
  <c r="W4997" i="11" l="1"/>
  <c r="X4997" i="11" s="1"/>
  <c r="T4997" i="11"/>
  <c r="U4997" i="11" s="1"/>
  <c r="T4998" i="11" l="1"/>
  <c r="U4998" i="11" s="1"/>
  <c r="W4998" i="11"/>
  <c r="X4998" i="11" s="1"/>
  <c r="W4999" i="11" l="1"/>
  <c r="X4999" i="11" s="1"/>
  <c r="T4999" i="11"/>
  <c r="U4999" i="11" s="1"/>
  <c r="T5000" i="11" l="1"/>
  <c r="U5000" i="11" s="1"/>
  <c r="W5000" i="11"/>
  <c r="X5000" i="11" s="1"/>
  <c r="W5001" i="11" l="1"/>
  <c r="X5001" i="11" s="1"/>
  <c r="T5001" i="11"/>
  <c r="U5001" i="11" s="1"/>
  <c r="W5002" i="11" l="1"/>
  <c r="X5002" i="11" s="1"/>
  <c r="T5002" i="11"/>
  <c r="U5002" i="11" s="1"/>
  <c r="W5003" i="11" l="1"/>
  <c r="X5003" i="11" s="1"/>
  <c r="T5003" i="11"/>
  <c r="U5003" i="11" s="1"/>
  <c r="T5004" i="11" l="1"/>
  <c r="U5004" i="11" s="1"/>
  <c r="W5004" i="11"/>
  <c r="X5004" i="11" s="1"/>
  <c r="W5005" i="11" l="1"/>
  <c r="X5005" i="11" s="1"/>
  <c r="T5005" i="11"/>
  <c r="U5005" i="11" s="1"/>
  <c r="W5006" i="11" l="1"/>
  <c r="X5006" i="11" s="1"/>
  <c r="T5006" i="11"/>
  <c r="U5006" i="11" s="1"/>
  <c r="W5007" i="11" l="1"/>
  <c r="X5007" i="11" s="1"/>
  <c r="T5007" i="11"/>
  <c r="U5007" i="11" s="1"/>
  <c r="T5008" i="11" l="1"/>
  <c r="U5008" i="11" s="1"/>
  <c r="W5008" i="11"/>
  <c r="X5008" i="11" s="1"/>
  <c r="T5009" i="11" l="1"/>
  <c r="U5009" i="11" s="1"/>
  <c r="W5009" i="11"/>
  <c r="X5009" i="11" s="1"/>
  <c r="W5010" i="11" l="1"/>
  <c r="X5010" i="11" s="1"/>
  <c r="T5010" i="11"/>
  <c r="U5010" i="11" s="1"/>
  <c r="T5011" i="11" l="1"/>
  <c r="U5011" i="11" s="1"/>
  <c r="W5011" i="11"/>
  <c r="X5011" i="11" s="1"/>
  <c r="AD9" i="11" l="1"/>
  <c r="F8" i="11" l="1"/>
  <c r="AA9" i="11" l="1"/>
  <c r="X9" i="11" l="1"/>
  <c r="U9" i="11"/>
  <c r="AD8" i="11" l="1"/>
  <c r="C8" i="11"/>
  <c r="I8" i="11" l="1"/>
  <c r="L8" i="11" l="1"/>
  <c r="L7" i="11" s="1"/>
  <c r="E1" i="1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<sst xmlns="http://schemas.openxmlformats.org/spreadsheetml/2006/main" count="1119" uniqueCount="399">
  <si>
    <t>Title</t>
  </si>
  <si>
    <t>Cost Model for Pumped Storage Hydropower Geomembrane Lining Systems</t>
  </si>
  <si>
    <t>Instructions</t>
  </si>
  <si>
    <t/>
  </si>
  <si>
    <t>URL</t>
  </si>
  <si>
    <t xml:space="preserve">     - Report:</t>
  </si>
  <si>
    <t xml:space="preserve">Authorship &amp; contact information: </t>
  </si>
  <si>
    <t>Scott DeNeale, Oak Ridge National Laboratory  |  denealest@ornl.gov</t>
  </si>
  <si>
    <t>Antonia Chu, Oak Ridge National Laboratory</t>
  </si>
  <si>
    <t>Mustafa Altinakar, Argonne National Laboratory</t>
  </si>
  <si>
    <t>Jason Hedien, Stantec</t>
  </si>
  <si>
    <t>Vladimir Koritarov, Argonne National Laboratory  |  koritarov@anl.gov</t>
  </si>
  <si>
    <t>Disclaimer</t>
  </si>
  <si>
    <r>
      <rPr>
        <b/>
        <sz val="12"/>
        <color theme="1"/>
        <rFont val="Franklin Gothic"/>
      </rPr>
      <t>Sponsor:</t>
    </r>
    <r>
      <rPr>
        <sz val="12"/>
        <color theme="1"/>
        <rFont val="Franklin Gothic"/>
      </rPr>
      <t xml:space="preserve"> This work was sponsored by the US Department of Energy, Water Power Technologies Office.</t>
    </r>
  </si>
  <si>
    <r>
      <rPr>
        <b/>
        <sz val="12"/>
        <color theme="1"/>
        <rFont val="Franklin Gothic"/>
      </rPr>
      <t xml:space="preserve">Disclaimer: </t>
    </r>
    <r>
      <rPr>
        <sz val="12"/>
        <color theme="1"/>
        <rFont val="Franklin Gothic"/>
      </rPr>
      <t>This model was prepared as an account of work sponsored by an agency of the United States Government. Neither the United States Government nor any agency thereof, nor any of their employees, makes any warranty, express or implied, or assumes any legal liability or responsibility for the accuracy, completeness, or usefulness of any information, apparatus, product, or process disclosed, or represents that its use would not infringe privately owned rights. Reference herein to any specific commercial product, process, or service by trade name, trademark, manufacturer, or otherwise, does not necessarily constitute or imply its endorsement, recommendation, or favoring by the United States Government or any agency thereof. The views and opinions of authors expressed herein do not necessarily state or reflect those of the United States Government or any agency thereof.</t>
    </r>
  </si>
  <si>
    <t>Sponsored by:</t>
  </si>
  <si>
    <t>Project Information</t>
  </si>
  <si>
    <t>Project Name</t>
  </si>
  <si>
    <t>Project Location</t>
  </si>
  <si>
    <t>Project Description</t>
  </si>
  <si>
    <t>Reservoir Position (upper or lower reservoir)</t>
  </si>
  <si>
    <t>Plant Configuration (open- or closed-loop)</t>
  </si>
  <si>
    <t>Contact Person</t>
  </si>
  <si>
    <t>Reservoir Geometry</t>
  </si>
  <si>
    <r>
      <t>Instructions</t>
    </r>
    <r>
      <rPr>
        <sz val="11"/>
        <color theme="1"/>
        <rFont val="Calibri"/>
        <family val="2"/>
        <scheme val="minor"/>
      </rPr>
      <t xml:space="preserve">: Enter "user-defined" information in the yellow cells below (required user inputs), </t>
    </r>
  </si>
  <si>
    <t>or enter "custom input" in the orange cells below. Work from the top of the sheet to the bottom.</t>
  </si>
  <si>
    <t>Legend:</t>
  </si>
  <si>
    <t>required user inputs.</t>
  </si>
  <si>
    <t>calculated outputs (these can be overridden using the orange custom user inputs).</t>
  </si>
  <si>
    <t>optional, custom inputs (these override the calculated outputs).</t>
  </si>
  <si>
    <t>value not used</t>
  </si>
  <si>
    <t>blue text</t>
  </si>
  <si>
    <t>entered information</t>
  </si>
  <si>
    <t>P</t>
  </si>
  <si>
    <t>input used</t>
  </si>
  <si>
    <t>INPUT</t>
  </si>
  <si>
    <t>User-defined</t>
  </si>
  <si>
    <t>Shape</t>
  </si>
  <si>
    <t>elliptical/circular</t>
  </si>
  <si>
    <t>Depth</t>
  </si>
  <si>
    <t>Bottom length</t>
  </si>
  <si>
    <t>Bottom width</t>
  </si>
  <si>
    <t>Side slope</t>
  </si>
  <si>
    <t>OUTPUT</t>
  </si>
  <si>
    <t>Calculated</t>
  </si>
  <si>
    <t>Custom Input</t>
  </si>
  <si>
    <t>Reservoir bottom lined surface area</t>
  </si>
  <si>
    <t>ft2</t>
  </si>
  <si>
    <t>Reservoir side slope lined surface area</t>
  </si>
  <si>
    <t xml:space="preserve">Total volume of lined reservoir
</t>
  </si>
  <si>
    <t>ft3</t>
  </si>
  <si>
    <t>(for reference only; not used in subsequent calculations)</t>
  </si>
  <si>
    <t>acre-ft</t>
  </si>
  <si>
    <t>Assumptions</t>
  </si>
  <si>
    <t>User Notes</t>
  </si>
  <si>
    <t>Geomembrane Liner System Design</t>
  </si>
  <si>
    <t>Liner System Design</t>
  </si>
  <si>
    <t>Liner system bottom surface area</t>
  </si>
  <si>
    <t>Liner system side slope surface area</t>
  </si>
  <si>
    <t>Geomembrane, single or double?</t>
  </si>
  <si>
    <t>Geotextile used?</t>
  </si>
  <si>
    <t>Drainage &amp; leak detection layer used?</t>
  </si>
  <si>
    <t>Cover layer used?</t>
  </si>
  <si>
    <t>Geomembrane</t>
  </si>
  <si>
    <t>Number of layers</t>
  </si>
  <si>
    <t>Layer 1 material (bottom)</t>
  </si>
  <si>
    <t>HDPE</t>
  </si>
  <si>
    <t>Layer 1 thickness (bottom)</t>
  </si>
  <si>
    <t>mil</t>
  </si>
  <si>
    <t>Layer 1 material (side slopes)</t>
  </si>
  <si>
    <t>Layer 1 thickness (side slopes)</t>
  </si>
  <si>
    <t>Layer 2 material (bottom)</t>
  </si>
  <si>
    <t>Layer 2 thickness (bottom)</t>
  </si>
  <si>
    <t>Layer 2 material (side slopes)</t>
  </si>
  <si>
    <t>Layer 2 thickness (side slopes)</t>
  </si>
  <si>
    <t>Geomembrane layer 1 unit cost (bottom)</t>
  </si>
  <si>
    <t>$/ft2</t>
  </si>
  <si>
    <t>Geomembrane layer 1 unit cost (side slopes)</t>
  </si>
  <si>
    <t>Geomembrane layer 2 unit cost (bottom)</t>
  </si>
  <si>
    <t>Geomembrane layer 2 unit cost (side slopes)</t>
  </si>
  <si>
    <t>Geotextile</t>
  </si>
  <si>
    <t>Layer 1 rating (bottom)</t>
  </si>
  <si>
    <t>g/m2</t>
  </si>
  <si>
    <t>Layer 1 rating (side slopes)</t>
  </si>
  <si>
    <t>Layer 2 rating (bottom)</t>
  </si>
  <si>
    <t>Layer 2 rating (side slopes)</t>
  </si>
  <si>
    <t>Layer 3 rating (bottom)</t>
  </si>
  <si>
    <t>Layer 3 rating (side slopes)</t>
  </si>
  <si>
    <t>Layer 4 rating (bottom)</t>
  </si>
  <si>
    <t>Layer 4 rating (side slopes)</t>
  </si>
  <si>
    <t>Layer 5 rating (bottom)</t>
  </si>
  <si>
    <t>Layer 5 rating (side slopes)</t>
  </si>
  <si>
    <t>Layer 6 rating (bottom)</t>
  </si>
  <si>
    <t>Layer 6 rating (side slopes)</t>
  </si>
  <si>
    <t>Geotextile layer 1 unit cost (bottom)</t>
  </si>
  <si>
    <t>Geotextile layer 1 unit cost (side slopes)</t>
  </si>
  <si>
    <t>Geotextile layer 2 unit cost (bottom)</t>
  </si>
  <si>
    <t>Geotextile layer 2 unit cost (side slopes)</t>
  </si>
  <si>
    <t>Geotextile layer 3 unit cost (bottom)</t>
  </si>
  <si>
    <t>Geotextile layer 3 unit cost (side slopes)</t>
  </si>
  <si>
    <t>Geotextile layer 4 unit cost (bottom)</t>
  </si>
  <si>
    <t>Geotextile layer 4 unit cost (side slopes)</t>
  </si>
  <si>
    <t>Geotextile layer 5 unit cost (bottom)</t>
  </si>
  <si>
    <t>Geotextile layer 5 unit cost (side slopes)</t>
  </si>
  <si>
    <t>Geotextile layer 6 unit cost (bottom)</t>
  </si>
  <si>
    <t>Geotextile layer 6 unit cost (side slopes)</t>
  </si>
  <si>
    <t>Drainage &amp; Leak Detection Layer</t>
  </si>
  <si>
    <t>Spacing between drainage pipes</t>
  </si>
  <si>
    <t>ft</t>
  </si>
  <si>
    <t>Geonet unit cost</t>
  </si>
  <si>
    <t>Drainage pipe length (total)</t>
  </si>
  <si>
    <t>Collector pipe length (total)</t>
  </si>
  <si>
    <t>Drainage pipe system unit cost</t>
  </si>
  <si>
    <t>$/ft</t>
  </si>
  <si>
    <t>Collector pipe system unit cost</t>
  </si>
  <si>
    <t>Support Layer</t>
  </si>
  <si>
    <t>Not included in cost calculation.</t>
  </si>
  <si>
    <t>Cover Layer</t>
  </si>
  <si>
    <t>Cover layer thickness (bottom)</t>
  </si>
  <si>
    <t>inches</t>
  </si>
  <si>
    <t>Cover layer thickness (side slopes)</t>
  </si>
  <si>
    <t>Cover layer volume (bottom)</t>
  </si>
  <si>
    <t>yd3</t>
  </si>
  <si>
    <t>Cover layer volume (side slopes)</t>
  </si>
  <si>
    <t>Cover layer unit cost (bottom)</t>
  </si>
  <si>
    <t>$/yd3</t>
  </si>
  <si>
    <t>Cover layer unit cost (side slopes)</t>
  </si>
  <si>
    <t>3. Geomembrane and geotextile seams are required for constuction and necessitate overlapping of material at each seam. The overlap contributes to a small amount of additional material surface area, but is not included in the calculations.</t>
  </si>
  <si>
    <t>4. Geonet surface area is assumed to cover the full bottom reservoir surface area.</t>
  </si>
  <si>
    <t>Cost Estimates</t>
  </si>
  <si>
    <t>Geomembrane layer 1 cost (bottom)</t>
  </si>
  <si>
    <t>Geomembrane layer 1 cost (side slopes)</t>
  </si>
  <si>
    <t>Geomembrane layer 2 cost (bottom)</t>
  </si>
  <si>
    <t>Geomembrane layer 2 cost (side slopes)</t>
  </si>
  <si>
    <t>Total geomembrane cost</t>
  </si>
  <si>
    <t>Geotextile layer 1 cost (bottom)</t>
  </si>
  <si>
    <t>Geotextile layer 1 cost (side slopes)</t>
  </si>
  <si>
    <t>Geotextile layer 2 cost (bottom)</t>
  </si>
  <si>
    <t>Geotextile layer 2 cost (side slopes)</t>
  </si>
  <si>
    <t>Geotextile layer 3 cost (bottom)</t>
  </si>
  <si>
    <t>Geotextile layer 3 cost (side slopes)</t>
  </si>
  <si>
    <t>Geotextile layer 4 cost (bottom)</t>
  </si>
  <si>
    <t>Geotextile layer 4 cost (side slopes)</t>
  </si>
  <si>
    <t>Geotextile layer 5 cost (bottom)</t>
  </si>
  <si>
    <t>Geotextile layer 5 cost (side slopes)</t>
  </si>
  <si>
    <t>Geotextile layer 6 cost (bottom)</t>
  </si>
  <si>
    <t>Geotextile layer 6 cost (side slopes)</t>
  </si>
  <si>
    <t>Total geotextile cost</t>
  </si>
  <si>
    <t>Geonet cost</t>
  </si>
  <si>
    <t>Drainage pipe cost</t>
  </si>
  <si>
    <t>Collector pipe cost</t>
  </si>
  <si>
    <t>Total drainage &amp; leak detection layer cost</t>
  </si>
  <si>
    <t>Cover layer cost (bottom)</t>
  </si>
  <si>
    <t>Cover layer cost (side slopes)</t>
  </si>
  <si>
    <t>Total cover layer cost</t>
  </si>
  <si>
    <t>LINING SYSTEM COST</t>
  </si>
  <si>
    <t>TOTAL LINING SYSTEM COST</t>
  </si>
  <si>
    <t>2. Calculated costs are based on prior model outputs.</t>
  </si>
  <si>
    <t>3. Calculated costs are presented in 2024$.</t>
  </si>
  <si>
    <t>4. The user is responsible for verifying custom inputs.</t>
  </si>
  <si>
    <t>Glossary</t>
  </si>
  <si>
    <r>
      <rPr>
        <b/>
        <sz val="11"/>
        <color theme="1"/>
        <rFont val="Calibri"/>
        <family val="2"/>
        <scheme val="minor"/>
      </rPr>
      <t xml:space="preserve">HDPE: </t>
    </r>
    <r>
      <rPr>
        <sz val="11"/>
        <color theme="1"/>
        <rFont val="Calibri"/>
        <family val="2"/>
        <scheme val="minor"/>
      </rPr>
      <t>high density polyethylene</t>
    </r>
  </si>
  <si>
    <r>
      <rPr>
        <b/>
        <sz val="11"/>
        <color theme="1"/>
        <rFont val="Calibri"/>
        <family val="2"/>
        <scheme val="minor"/>
      </rPr>
      <t>LLDPE:</t>
    </r>
    <r>
      <rPr>
        <sz val="11"/>
        <color theme="1"/>
        <rFont val="Calibri"/>
        <family val="2"/>
        <scheme val="minor"/>
      </rPr>
      <t xml:space="preserve"> linear low-density polyethylene</t>
    </r>
  </si>
  <si>
    <r>
      <rPr>
        <b/>
        <sz val="11"/>
        <color theme="1"/>
        <rFont val="Calibri"/>
        <family val="2"/>
        <scheme val="minor"/>
      </rPr>
      <t>PVC:</t>
    </r>
    <r>
      <rPr>
        <sz val="11"/>
        <color theme="1"/>
        <rFont val="Calibri"/>
        <family val="2"/>
        <scheme val="minor"/>
      </rPr>
      <t xml:space="preserve"> polyvinyl chloride</t>
    </r>
  </si>
  <si>
    <r>
      <rPr>
        <b/>
        <sz val="11"/>
        <color theme="1"/>
        <rFont val="Calibri"/>
        <family val="2"/>
        <scheme val="minor"/>
      </rPr>
      <t>mil:</t>
    </r>
    <r>
      <rPr>
        <sz val="11"/>
        <color theme="1"/>
        <rFont val="Calibri"/>
        <family val="2"/>
        <scheme val="minor"/>
      </rPr>
      <t xml:space="preserve"> one-thousanth of an inch (0.001 inches)</t>
    </r>
  </si>
  <si>
    <r>
      <rPr>
        <b/>
        <sz val="11"/>
        <color theme="1"/>
        <rFont val="Calibri"/>
        <family val="2"/>
        <scheme val="minor"/>
      </rPr>
      <t xml:space="preserve">ft: </t>
    </r>
    <r>
      <rPr>
        <sz val="11"/>
        <color theme="1"/>
        <rFont val="Calibri"/>
        <family val="2"/>
        <scheme val="minor"/>
      </rPr>
      <t>feet</t>
    </r>
  </si>
  <si>
    <r>
      <rPr>
        <b/>
        <sz val="11"/>
        <color theme="1"/>
        <rFont val="Calibri"/>
        <family val="2"/>
        <scheme val="minor"/>
      </rPr>
      <t xml:space="preserve">ft2: </t>
    </r>
    <r>
      <rPr>
        <sz val="11"/>
        <color theme="1"/>
        <rFont val="Calibri"/>
        <family val="2"/>
        <scheme val="minor"/>
      </rPr>
      <t>square feet</t>
    </r>
  </si>
  <si>
    <r>
      <rPr>
        <b/>
        <sz val="11"/>
        <color theme="1"/>
        <rFont val="Calibri"/>
        <family val="2"/>
        <scheme val="minor"/>
      </rPr>
      <t>ft3:</t>
    </r>
    <r>
      <rPr>
        <sz val="11"/>
        <color theme="1"/>
        <rFont val="Calibri"/>
        <family val="2"/>
        <scheme val="minor"/>
      </rPr>
      <t xml:space="preserve"> cubic feet</t>
    </r>
  </si>
  <si>
    <r>
      <rPr>
        <b/>
        <sz val="11"/>
        <color theme="1"/>
        <rFont val="Calibri"/>
        <family val="2"/>
        <scheme val="minor"/>
      </rPr>
      <t xml:space="preserve">yd: </t>
    </r>
    <r>
      <rPr>
        <sz val="11"/>
        <color theme="1"/>
        <rFont val="Calibri"/>
        <family val="2"/>
        <scheme val="minor"/>
      </rPr>
      <t>yard</t>
    </r>
  </si>
  <si>
    <r>
      <rPr>
        <b/>
        <sz val="11"/>
        <color theme="1"/>
        <rFont val="Calibri"/>
        <family val="2"/>
        <scheme val="minor"/>
      </rPr>
      <t>yd3:</t>
    </r>
    <r>
      <rPr>
        <sz val="11"/>
        <color theme="1"/>
        <rFont val="Calibri"/>
        <family val="2"/>
        <scheme val="minor"/>
      </rPr>
      <t xml:space="preserve"> cubic yards</t>
    </r>
  </si>
  <si>
    <r>
      <rPr>
        <b/>
        <sz val="11"/>
        <color theme="1"/>
        <rFont val="Calibri"/>
        <family val="2"/>
        <scheme val="minor"/>
      </rPr>
      <t xml:space="preserve">g/m2: </t>
    </r>
    <r>
      <rPr>
        <sz val="11"/>
        <color theme="1"/>
        <rFont val="Calibri"/>
        <family val="2"/>
        <scheme val="minor"/>
      </rPr>
      <t>grams per square meter</t>
    </r>
  </si>
  <si>
    <r>
      <rPr>
        <b/>
        <sz val="11"/>
        <color theme="1"/>
        <rFont val="Calibri"/>
        <family val="2"/>
        <scheme val="minor"/>
      </rPr>
      <t xml:space="preserve">H:V: </t>
    </r>
    <r>
      <rPr>
        <sz val="11"/>
        <color theme="1"/>
        <rFont val="Calibri"/>
        <family val="2"/>
        <scheme val="minor"/>
      </rPr>
      <t>horizontal-to-vertical slope</t>
    </r>
  </si>
  <si>
    <r>
      <rPr>
        <b/>
        <sz val="11"/>
        <color theme="1"/>
        <rFont val="Calibri"/>
        <family val="2"/>
        <scheme val="minor"/>
      </rPr>
      <t>$:</t>
    </r>
    <r>
      <rPr>
        <sz val="11"/>
        <color theme="1"/>
        <rFont val="Calibri"/>
        <family val="2"/>
        <scheme val="minor"/>
      </rPr>
      <t xml:space="preserve"> dollars (expressed in 2024 dollars)</t>
    </r>
  </si>
  <si>
    <r>
      <rPr>
        <b/>
        <sz val="11"/>
        <color theme="1"/>
        <rFont val="Calibri"/>
        <family val="2"/>
        <scheme val="minor"/>
      </rPr>
      <t xml:space="preserve">$/ft2: </t>
    </r>
    <r>
      <rPr>
        <sz val="11"/>
        <color theme="1"/>
        <rFont val="Calibri"/>
        <family val="2"/>
        <scheme val="minor"/>
      </rPr>
      <t>dollars per square foot</t>
    </r>
  </si>
  <si>
    <r>
      <rPr>
        <b/>
        <sz val="11"/>
        <color theme="1"/>
        <rFont val="Calibri"/>
        <family val="2"/>
        <scheme val="minor"/>
      </rPr>
      <t xml:space="preserve">$/yd3: </t>
    </r>
    <r>
      <rPr>
        <sz val="11"/>
        <color theme="1"/>
        <rFont val="Calibri"/>
        <family val="2"/>
        <scheme val="minor"/>
      </rPr>
      <t>dollars per cubic yard</t>
    </r>
  </si>
  <si>
    <t>input</t>
  </si>
  <si>
    <t>calculated</t>
  </si>
  <si>
    <t>ellipse calc</t>
  </si>
  <si>
    <t>pyramid calc</t>
  </si>
  <si>
    <t>bottom length</t>
  </si>
  <si>
    <t>bottom width</t>
  </si>
  <si>
    <t>Hypotenuse length</t>
  </si>
  <si>
    <t>Hypotenuse width</t>
  </si>
  <si>
    <t>bottom circumference</t>
  </si>
  <si>
    <t>Top length</t>
  </si>
  <si>
    <t>Top width</t>
  </si>
  <si>
    <t>top circumference</t>
  </si>
  <si>
    <t>sloped surface area</t>
  </si>
  <si>
    <t>bottom surface area</t>
  </si>
  <si>
    <t>volume</t>
  </si>
  <si>
    <t>ellipse top a</t>
  </si>
  <si>
    <t>ellipse top b</t>
  </si>
  <si>
    <t>ellipse top h</t>
  </si>
  <si>
    <t>ellipse bottom a</t>
  </si>
  <si>
    <t>ellipse bottom b</t>
  </si>
  <si>
    <t>ellipse bottom h</t>
  </si>
  <si>
    <t>full pyramid height</t>
  </si>
  <si>
    <t>rectangular</t>
  </si>
  <si>
    <t>https://www.omnicalculator.com/math/truncated-cone-volume</t>
  </si>
  <si>
    <t>volume for truncated circular cone</t>
  </si>
  <si>
    <t>Circumference of ellipse:</t>
  </si>
  <si>
    <t>Volume of truncated elliptical cone</t>
  </si>
  <si>
    <t>total surface area</t>
  </si>
  <si>
    <t>total volume</t>
  </si>
  <si>
    <t>Source: https://www.omnicalculator.com/math/ellipse-circumference</t>
  </si>
  <si>
    <t>From Mustafa</t>
  </si>
  <si>
    <t>From Report Section 7.3.3 (Oval-shaped Reservoir: Variable Side Slope) - 20241119</t>
  </si>
  <si>
    <t>R_b</t>
  </si>
  <si>
    <t>S_bot</t>
  </si>
  <si>
    <t>r_b</t>
  </si>
  <si>
    <t>S_lat_res</t>
  </si>
  <si>
    <t>*this assumes a variable side slope such that long axis is larger, hence larger surface area</t>
  </si>
  <si>
    <t>R_t</t>
  </si>
  <si>
    <t>r_t</t>
  </si>
  <si>
    <t>m</t>
  </si>
  <si>
    <t>H</t>
  </si>
  <si>
    <t>R_t_alternate</t>
  </si>
  <si>
    <t>S_lat_res_alternate</t>
  </si>
  <si>
    <t>*this assumes the same equation, but with R_t having the same side slope</t>
  </si>
  <si>
    <t>Drainage System - Rectangular</t>
  </si>
  <si>
    <t>Drainage System - Elliptical</t>
  </si>
  <si>
    <t>semi-minor axis</t>
  </si>
  <si>
    <t>semi-major axis</t>
  </si>
  <si>
    <t>spacing</t>
  </si>
  <si>
    <t>number of drainage pipes</t>
  </si>
  <si>
    <t>individual drainage pipe length</t>
  </si>
  <si>
    <t>y_i</t>
  </si>
  <si>
    <t>total drainage pipe length</t>
  </si>
  <si>
    <t>x_i</t>
  </si>
  <si>
    <t>total collector pipe length</t>
  </si>
  <si>
    <t>L_p_i</t>
  </si>
  <si>
    <t>Geomembrane (2024$)</t>
  </si>
  <si>
    <t>Manufacturer</t>
  </si>
  <si>
    <t>Material</t>
  </si>
  <si>
    <t>Texture</t>
  </si>
  <si>
    <t>Thickness</t>
  </si>
  <si>
    <t>Unit</t>
  </si>
  <si>
    <t>Price [USD]</t>
  </si>
  <si>
    <t>Installation Cost [USD]</t>
  </si>
  <si>
    <t>(Roll) Dimensions</t>
  </si>
  <si>
    <t>total cost [USD]</t>
  </si>
  <si>
    <t>note</t>
  </si>
  <si>
    <t>freight cost [USD]</t>
  </si>
  <si>
    <t>Install</t>
  </si>
  <si>
    <t>Total</t>
  </si>
  <si>
    <t>SKAPS</t>
  </si>
  <si>
    <t>smooth</t>
  </si>
  <si>
    <t>40 mil</t>
  </si>
  <si>
    <t>sqft</t>
  </si>
  <si>
    <t>60 mil</t>
  </si>
  <si>
    <t>80 mil</t>
  </si>
  <si>
    <t>100 mil</t>
  </si>
  <si>
    <t>LLDPE</t>
  </si>
  <si>
    <t>PVC</t>
  </si>
  <si>
    <t>textured</t>
  </si>
  <si>
    <t>geotextile (based on Project 1, 2018$)</t>
  </si>
  <si>
    <t>agru</t>
  </si>
  <si>
    <t>0.22-0.25</t>
  </si>
  <si>
    <t>23x750 ft</t>
  </si>
  <si>
    <t>0.504-0.534</t>
  </si>
  <si>
    <t>excl. freight</t>
  </si>
  <si>
    <t>drainage &amp; leak detection (2018$)</t>
  </si>
  <si>
    <t>23x540 ft</t>
  </si>
  <si>
    <t>0.64-0.67</t>
  </si>
  <si>
    <t>geospacer</t>
  </si>
  <si>
    <t>23x410 ft</t>
  </si>
  <si>
    <t>0.79-0.82</t>
  </si>
  <si>
    <t>Perimeter Drain Pipe 10in</t>
  </si>
  <si>
    <t>0.51-0.54</t>
  </si>
  <si>
    <t>Collector Drain Pipes 24in</t>
  </si>
  <si>
    <t>cover layer (based on Project 1, 2018$)</t>
  </si>
  <si>
    <t>Layfield</t>
  </si>
  <si>
    <t>CSPE</t>
  </si>
  <si>
    <t>incl. freight, non-prevailing wages, anchor trench by others, site ready for install</t>
  </si>
  <si>
    <t>bottom</t>
  </si>
  <si>
    <t>side slope</t>
  </si>
  <si>
    <t>Stantec cost estimate 1</t>
  </si>
  <si>
    <t>Stantec cost estimate 3</t>
  </si>
  <si>
    <t>geomembrane bottom seam length</t>
  </si>
  <si>
    <t>non-standard</t>
  </si>
  <si>
    <t>**calculation assumes a 2:1 elliptical geometry</t>
  </si>
  <si>
    <t>roll width</t>
  </si>
  <si>
    <t>Quadrant 1</t>
  </si>
  <si>
    <t>Quadrant 2</t>
  </si>
  <si>
    <t>Quadrant 3</t>
  </si>
  <si>
    <t>Quadrant 4</t>
  </si>
  <si>
    <t>x</t>
  </si>
  <si>
    <t>y</t>
  </si>
  <si>
    <t>seams</t>
  </si>
  <si>
    <t>slope width</t>
  </si>
  <si>
    <t>slope height</t>
  </si>
  <si>
    <t>slope length</t>
  </si>
  <si>
    <t>seam length</t>
  </si>
  <si>
    <t>a</t>
  </si>
  <si>
    <t>ft.</t>
  </si>
  <si>
    <t>b</t>
  </si>
  <si>
    <t>c</t>
  </si>
  <si>
    <t>Length of the trapezoid-shaped reservoir bottom</t>
  </si>
  <si>
    <t>(-)</t>
  </si>
  <si>
    <t>Side slope (m unit hoirzontal run for 1 unit vertical rise)</t>
  </si>
  <si>
    <t>Height of the reservoir from the bottom to the top edge</t>
  </si>
  <si>
    <r>
      <t>x</t>
    </r>
    <r>
      <rPr>
        <vertAlign val="subscript"/>
        <sz val="11"/>
        <color theme="1"/>
        <rFont val="Calibri"/>
        <family val="2"/>
        <scheme val="minor"/>
      </rPr>
      <t>t</t>
    </r>
  </si>
  <si>
    <t>Distance from top edge of the reservoir to the anchor trench</t>
  </si>
  <si>
    <r>
      <t>d</t>
    </r>
    <r>
      <rPr>
        <vertAlign val="subscript"/>
        <sz val="11"/>
        <color theme="1"/>
        <rFont val="Calibri"/>
        <family val="2"/>
        <scheme val="minor"/>
      </rPr>
      <t>t</t>
    </r>
  </si>
  <si>
    <t>Depth of the anchor trench</t>
  </si>
  <si>
    <r>
      <t>w</t>
    </r>
    <r>
      <rPr>
        <vertAlign val="subscript"/>
        <sz val="11"/>
        <color theme="1"/>
        <rFont val="Calibri"/>
        <family val="2"/>
        <scheme val="minor"/>
      </rPr>
      <t>t</t>
    </r>
  </si>
  <si>
    <t>Width of the anchor trench</t>
  </si>
  <si>
    <r>
      <rPr>
        <sz val="11"/>
        <color theme="1"/>
        <rFont val="Aptos Narrow"/>
        <family val="2"/>
      </rPr>
      <t>Δ</t>
    </r>
    <r>
      <rPr>
        <sz val="11"/>
        <color theme="1"/>
        <rFont val="Calibri"/>
        <family val="2"/>
      </rPr>
      <t>y</t>
    </r>
    <r>
      <rPr>
        <vertAlign val="subscript"/>
        <sz val="11"/>
        <color theme="1"/>
        <rFont val="Calibri"/>
        <family val="2"/>
      </rPr>
      <t>p</t>
    </r>
  </si>
  <si>
    <t>Distance between drainage pipes</t>
  </si>
  <si>
    <t>Geomembrane surface area</t>
  </si>
  <si>
    <r>
      <t>S</t>
    </r>
    <r>
      <rPr>
        <vertAlign val="subscript"/>
        <sz val="11"/>
        <color theme="1"/>
        <rFont val="Calibri"/>
        <family val="2"/>
        <scheme val="minor"/>
      </rPr>
      <t>bot</t>
    </r>
  </si>
  <si>
    <r>
      <t>ft</t>
    </r>
    <r>
      <rPr>
        <vertAlign val="superscript"/>
        <sz val="11"/>
        <color theme="1"/>
        <rFont val="Calibri"/>
        <family val="2"/>
        <scheme val="minor"/>
      </rPr>
      <t>2</t>
    </r>
  </si>
  <si>
    <t>Surface area for the geomembrane lining on the reservoir bottom</t>
  </si>
  <si>
    <r>
      <t>S</t>
    </r>
    <r>
      <rPr>
        <vertAlign val="subscript"/>
        <sz val="11"/>
        <color theme="1"/>
        <rFont val="Calibri"/>
        <family val="2"/>
        <scheme val="minor"/>
      </rPr>
      <t>lat_ext</t>
    </r>
  </si>
  <si>
    <t>Surface area for the geomembrane on the lateral walls with extension into the anchor trench</t>
  </si>
  <si>
    <r>
      <t>S</t>
    </r>
    <r>
      <rPr>
        <vertAlign val="subscript"/>
        <sz val="11"/>
        <color theme="1"/>
        <rFont val="Calibri"/>
        <family val="2"/>
        <scheme val="minor"/>
      </rPr>
      <t>lat</t>
    </r>
  </si>
  <si>
    <t>Surface area for the geomembrane lining of lateral walls</t>
  </si>
  <si>
    <r>
      <t>S</t>
    </r>
    <r>
      <rPr>
        <vertAlign val="subscript"/>
        <sz val="11"/>
        <color theme="1"/>
        <rFont val="Calibri"/>
        <family val="2"/>
        <scheme val="minor"/>
      </rPr>
      <t>ext</t>
    </r>
  </si>
  <si>
    <t>Surface area for the geomembrane lining needed for anchoring</t>
  </si>
  <si>
    <r>
      <t>S</t>
    </r>
    <r>
      <rPr>
        <vertAlign val="subscript"/>
        <sz val="11"/>
        <color theme="1"/>
        <rFont val="Calibri"/>
        <family val="2"/>
        <scheme val="minor"/>
      </rPr>
      <t>tot_geo</t>
    </r>
  </si>
  <si>
    <t>Total surface area of gomembrane lining</t>
  </si>
  <si>
    <t>Volumes</t>
  </si>
  <si>
    <r>
      <t>V</t>
    </r>
    <r>
      <rPr>
        <vertAlign val="subscript"/>
        <sz val="11"/>
        <color theme="1"/>
        <rFont val="Calibri"/>
        <family val="2"/>
        <scheme val="minor"/>
      </rPr>
      <t>H</t>
    </r>
  </si>
  <si>
    <r>
      <t>ft</t>
    </r>
    <r>
      <rPr>
        <vertAlign val="superscript"/>
        <sz val="11"/>
        <color theme="1"/>
        <rFont val="Calibri"/>
        <family val="2"/>
        <scheme val="minor"/>
      </rPr>
      <t>3</t>
    </r>
    <r>
      <rPr>
        <sz val="11"/>
        <color theme="1"/>
        <rFont val="Calibri"/>
        <family val="2"/>
        <scheme val="minor"/>
      </rPr>
      <t/>
    </r>
  </si>
  <si>
    <t>Volume of the reservoir from the bottom to the bottom to the top edge</t>
  </si>
  <si>
    <t>Drainage Pipes</t>
  </si>
  <si>
    <r>
      <t>L</t>
    </r>
    <r>
      <rPr>
        <vertAlign val="subscript"/>
        <sz val="11"/>
        <color theme="1"/>
        <rFont val="Calibri"/>
        <family val="2"/>
        <scheme val="minor"/>
      </rPr>
      <t>p_dra</t>
    </r>
  </si>
  <si>
    <t>Total length of drainage pipes</t>
  </si>
  <si>
    <r>
      <t>L</t>
    </r>
    <r>
      <rPr>
        <vertAlign val="subscript"/>
        <sz val="11"/>
        <color theme="1"/>
        <rFont val="Calibri"/>
        <family val="2"/>
        <scheme val="minor"/>
      </rPr>
      <t>p_col</t>
    </r>
  </si>
  <si>
    <t>Total length of the collector pipe</t>
  </si>
  <si>
    <r>
      <t>L</t>
    </r>
    <r>
      <rPr>
        <vertAlign val="subscript"/>
        <sz val="11"/>
        <color theme="1"/>
        <rFont val="Calibri"/>
        <family val="2"/>
        <scheme val="minor"/>
      </rPr>
      <t>p_tot</t>
    </r>
  </si>
  <si>
    <t>Total length of drainage and collector pipes</t>
  </si>
  <si>
    <t>Width of the rectangle-shaped reservoir bottom</t>
  </si>
  <si>
    <t>Since the reservoir is rectangular, we set b=a</t>
  </si>
  <si>
    <t>Rectangle</t>
  </si>
  <si>
    <t>Oval Constant Side Slope</t>
  </si>
  <si>
    <r>
      <t>a</t>
    </r>
    <r>
      <rPr>
        <vertAlign val="subscript"/>
        <sz val="11"/>
        <color theme="1"/>
        <rFont val="Calibri"/>
        <family val="2"/>
        <scheme val="minor"/>
      </rPr>
      <t>b</t>
    </r>
  </si>
  <si>
    <t>Semi major axis of the ellipse-shaped reservoir bottom</t>
  </si>
  <si>
    <r>
      <t>b</t>
    </r>
    <r>
      <rPr>
        <vertAlign val="subscript"/>
        <sz val="11"/>
        <color theme="1"/>
        <rFont val="Calibri"/>
        <family val="2"/>
        <scheme val="minor"/>
      </rPr>
      <t>b</t>
    </r>
  </si>
  <si>
    <t>Semi minor axis of the ellipse-shaped reservoir bottom</t>
  </si>
  <si>
    <t>Required input</t>
  </si>
  <si>
    <t>Optional input</t>
  </si>
  <si>
    <t>Horizontal offset from reservoir edge to anchor trench</t>
  </si>
  <si>
    <t>optional user input</t>
  </si>
  <si>
    <t>Depth of anchor trench</t>
  </si>
  <si>
    <t>Width of anchor trench</t>
  </si>
  <si>
    <t>Geomembrane layer 1 cost (anchor trench)</t>
  </si>
  <si>
    <t>Geomembrane layer 2 cost (anchor trench)</t>
  </si>
  <si>
    <t>Geomembrane layer 1 unit cost (anchor trench)</t>
  </si>
  <si>
    <t>Geomembrane layer 2 unit cost (anchor trench)</t>
  </si>
  <si>
    <t>Layer 1 material (anchor trench)</t>
  </si>
  <si>
    <t>Layer 1 thickness (anchor trench)</t>
  </si>
  <si>
    <t>Layer 2 material (anchor trench)</t>
  </si>
  <si>
    <t>Layer 2 thickness (anchor trench)</t>
  </si>
  <si>
    <t>Anchor trench used?</t>
  </si>
  <si>
    <t>Layer 1 rating (anchor trench)</t>
  </si>
  <si>
    <t>Layer 3 rating (anchor trench)</t>
  </si>
  <si>
    <t>Layer 5 rating (anchor trench)</t>
  </si>
  <si>
    <t>Layer 6 rating (anchor trench)</t>
  </si>
  <si>
    <t>Layer 4 rating (anchor trench)</t>
  </si>
  <si>
    <t>Geotextile layer 1 unit cost (anchor trench)</t>
  </si>
  <si>
    <t>Geotextile layer 5 unit cost (anchor trench)</t>
  </si>
  <si>
    <t>Geotextile layer 3 unit cost (anchor trench)</t>
  </si>
  <si>
    <t>Geotextile layer 2 unit cost (anchor trench)</t>
  </si>
  <si>
    <t>Geotextile layer 6 unit cost (anchor trench)</t>
  </si>
  <si>
    <t>Geotextile layer 4 unit cost (anchor trench)</t>
  </si>
  <si>
    <t>Geotextile layer 1 cost (anchor trench)</t>
  </si>
  <si>
    <t>Geotextile layer 2 cost (anchor trench)</t>
  </si>
  <si>
    <t>Geotextile layer 3 cost (anchor trench)</t>
  </si>
  <si>
    <t>Geotextile layer 4 cost (anchor trench)</t>
  </si>
  <si>
    <t>Geotextile layer 5 cost (anchor trench)</t>
  </si>
  <si>
    <t>Geotextile layer 6 cost (anchor trench)</t>
  </si>
  <si>
    <t>Combined reservoir lined surface area</t>
  </si>
  <si>
    <t>8. The user is responsible for verifying custom inputs.</t>
  </si>
  <si>
    <t>9. If custom inputs are used in this sheet, those values are carried over to the "Cost Estimate" sheet. Otherwise, calculated values are used.</t>
  </si>
  <si>
    <t>5. Cover layer is assumed to be uniform, without variation in gradation or soil type. A custom user input may be used to provide a weighted value.</t>
  </si>
  <si>
    <t>Height</t>
  </si>
  <si>
    <t>6. Combined reservoir lined surface area excludes lining of anchor trench. The anchor trench input is in the following Liner System Design sheet.</t>
  </si>
  <si>
    <t>7. Storage volume is provided for reference only and is not used subsequently in the model.</t>
  </si>
  <si>
    <t>9. If custom inputs are used in this sheet, those values are carried over to the "Liner System Design" sheet. Otherwise, calculated values are used.</t>
  </si>
  <si>
    <t>Liner surface area for anchoring</t>
  </si>
  <si>
    <t>geotextile (based on Project 1, 2024$)</t>
  </si>
  <si>
    <t>drainage &amp; leak detection (2024$)</t>
  </si>
  <si>
    <t>cover layer (based on Project 1, 2024$)</t>
  </si>
  <si>
    <t>1. Rectangular and circular/elliptical shapes are treated as idealized and uniform.</t>
  </si>
  <si>
    <t>2. Non-standard shapes require custom inputs.</t>
  </si>
  <si>
    <t>3. Height refers to the average depth from the reservoir bottom surface to the top edge of the reservoir structure.</t>
  </si>
  <si>
    <t>4. For an elliptical/circular shape, the bottom length and bottom width are equivalent to double the semi-major and semi-minor axis.</t>
  </si>
  <si>
    <t>5. Side slope is average and does not account for variations in slope that may occur.</t>
  </si>
  <si>
    <t>1. Support Layer is not included in cost calculation.</t>
  </si>
  <si>
    <t>2. Geomembranes and geotextiles are assumed to cover the full reservoir bottom and side slope surface areas, as well as the anchored trench surface area.</t>
  </si>
  <si>
    <t>7. Calculated unit costs are presented in 2024$. In cases where raw unit costs were obtained in 2018$, an escalation factor of 1.28 was used to increase by 28% to 2024$. This escalation factor is based on the US Army Corps of Engineers' CWCCIS Indices for the 03 Reservoirs feature code for 2Q18 and 2Q24.</t>
  </si>
  <si>
    <t>1. Support Layer is not including in cost calculation.</t>
  </si>
  <si>
    <r>
      <rPr>
        <b/>
        <sz val="12"/>
        <color theme="1"/>
        <rFont val="Franklin Gothic"/>
      </rPr>
      <t xml:space="preserve">Overview: </t>
    </r>
    <r>
      <rPr>
        <sz val="12"/>
        <color theme="1"/>
        <rFont val="Franklin Gothic"/>
      </rPr>
      <t>This model offers an approximation of geomembrane lining system costs for pumped storage hydropower (PSH) reservoirs. The spreadsheet is organized as a series of worksheets focused on different topics: "Home", "Project Info &amp; Setup", "Reservoir Design", "Liner System Design", "Cost Estimate", and "Glossary". These sheets are intended to be completed sequentially, and the bottom of each sheet includes a "Home" and a "Previous" and/or "Next" button for navigation purposes. Instructions and a legend are provided at the top of each sheet, and entries should be made from top to bottom. Assumptions are listed at the bottom of each sheet. To get started, click the "Start" button below.</t>
    </r>
  </si>
  <si>
    <r>
      <rPr>
        <b/>
        <sz val="12"/>
        <color theme="1"/>
        <rFont val="Franklin Gothic"/>
      </rPr>
      <t>Conditions:</t>
    </r>
    <r>
      <rPr>
        <sz val="12"/>
        <color theme="1"/>
        <rFont val="Franklin Gothic"/>
      </rPr>
      <t xml:space="preserve"> This model is not intended to replace professional engineering design and calculation. The model makes a number of assumptions, which are documented on the sheets that follow. Data related to unit cost rates are based on very limited information and are presented in 2024$. The user is responsible for all inputs used in the model. Additional insights into more detailed engineering considerations are provided in the User Guide and Report.</t>
    </r>
  </si>
  <si>
    <t>Layer 2 rating (anchor trench)</t>
  </si>
  <si>
    <t>6. Calculated unit cost rates are based on rough assumptions using limited available information. Rates incorporate material, transportation, and installation and should be used with caution.</t>
  </si>
  <si>
    <t>Version 1.0  |  March 2026</t>
  </si>
  <si>
    <r>
      <rPr>
        <b/>
        <sz val="12"/>
        <color theme="1"/>
        <rFont val="Franklin Gothic"/>
      </rPr>
      <t xml:space="preserve">Accessibility: </t>
    </r>
    <r>
      <rPr>
        <sz val="12"/>
        <color theme="1"/>
        <rFont val="Franklin Gothic"/>
      </rPr>
      <t xml:space="preserve">This tool is </t>
    </r>
    <r>
      <rPr>
        <sz val="12"/>
        <rFont val="Franklin Gothic"/>
      </rPr>
      <t>housed at hydrosource.ornl.gov</t>
    </r>
    <r>
      <rPr>
        <sz val="12"/>
        <color theme="1"/>
        <rFont val="Franklin Gothic"/>
      </rPr>
      <t xml:space="preserve"> and accessible via osti.gov. In addition, a report with embedded User Guide is available. These resources are available at the following link: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</si>
</sst>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0%"/>
    <numFmt numFmtId="167" formatCode="#,##0.000"/>
  </numFmts>
  <fonts count="47">
    <font>
      <sz val="11"/>
      <color theme="1"/>
      <name val="Calibri"/>
      <family val="2"/>
      <scheme val="minor"/>
    </font>
    <font>
      <sz val="11"/>
      <color theme="1"/>
      <name val="Franklin Gothic"/>
    </font>
    <font>
      <sz val="11"/>
      <color theme="0"/>
      <name val="Franklin Gothic"/>
    </font>
    <font>
      <b/>
      <sz val="14"/>
      <color theme="1"/>
      <name val="Franklin Gothic"/>
    </font>
    <font>
      <sz val="14"/>
      <color theme="1"/>
      <name val="Franklin Gothic"/>
    </font>
    <font>
      <sz val="12"/>
      <color theme="1"/>
      <name val="Franklin Gothic"/>
    </font>
    <font>
      <b/>
      <u/>
      <sz val="14"/>
      <color theme="0"/>
      <name val="Franklin Gothic"/>
    </font>
    <font>
      <sz val="11"/>
      <color rgb="FFFF0000"/>
      <name val="Calibri"/>
      <family val="2"/>
      <scheme val="minor"/>
    </font>
    <font>
      <b/>
      <sz val="11"/>
      <color theme="1"/>
      <name val="Calibri"/>
      <family val="2"/>
      <scheme val="minor"/>
    </font>
    <font>
      <sz val="11"/>
      <color theme="0"/>
      <name val="Calibri"/>
      <family val="2"/>
      <scheme val="minor"/>
    </font>
    <font>
      <b/>
      <u/>
      <sz val="11"/>
      <color theme="0"/>
      <name val="Calibri"/>
      <family val="2"/>
      <scheme val="minor"/>
    </font>
    <font>
      <sz val="11"/>
      <color theme="1"/>
      <name val="Calibri"/>
      <family val="2"/>
      <scheme val="minor"/>
    </font>
    <font>
      <b/>
      <u/>
      <sz val="11"/>
      <color theme="1"/>
      <name val="Calibri"/>
      <family val="2"/>
      <scheme val="minor"/>
    </font>
    <font>
      <sz val="11"/>
      <color rgb="FF0070C0"/>
      <name val="Calibri"/>
      <family val="2"/>
      <scheme val="minor"/>
    </font>
    <font>
      <b/>
      <i/>
      <sz val="11"/>
      <color rgb="FFC00000"/>
      <name val="Calibri"/>
      <family val="2"/>
      <scheme val="minor"/>
    </font>
    <font>
      <strike/>
      <sz val="11"/>
      <color rgb="FFFF0000"/>
      <name val="Calibri"/>
      <family val="2"/>
      <scheme val="minor"/>
    </font>
    <font>
      <sz val="10"/>
      <name val="Arial"/>
      <family val="2"/>
    </font>
    <font>
      <sz val="11"/>
      <name val="Calibri"/>
      <family val="2"/>
      <scheme val="minor"/>
    </font>
    <font>
      <sz val="8"/>
      <color theme="1"/>
      <name val="Arial"/>
      <family val="2"/>
    </font>
    <font>
      <sz val="11"/>
      <color theme="1"/>
      <name val="Calibri"/>
      <family val="2"/>
    </font>
    <font>
      <sz val="10"/>
      <name val="Tahoma"/>
      <family val="2"/>
    </font>
    <font>
      <b/>
      <sz val="11"/>
      <color rgb="FF0000FF"/>
      <name val="Calibri"/>
      <family val="2"/>
      <scheme val="minor"/>
    </font>
    <font>
      <b/>
      <sz val="12"/>
      <color rgb="FF005B82"/>
      <name val="Calibri"/>
      <family val="2"/>
      <scheme val="minor"/>
    </font>
    <font>
      <sz val="18"/>
      <color rgb="FFFF0000"/>
      <name val="Calibri"/>
      <family val="2"/>
      <scheme val="minor"/>
    </font>
    <font>
      <b/>
      <sz val="16"/>
      <color rgb="FFFF0000"/>
      <name val="Calibri"/>
      <family val="2"/>
      <scheme val="minor"/>
    </font>
    <font>
      <b/>
      <sz val="11"/>
      <name val="Calibri"/>
      <family val="2"/>
      <scheme val="minor"/>
    </font>
    <font>
      <b/>
      <sz val="14"/>
      <color theme="1"/>
      <name val="Calibri"/>
      <family val="2"/>
      <scheme val="minor"/>
    </font>
    <font>
      <b/>
      <sz val="16"/>
      <color theme="1"/>
      <name val="Calibri"/>
      <family val="2"/>
      <scheme val="minor"/>
    </font>
    <font>
      <b/>
      <u/>
      <sz val="16"/>
      <color theme="1"/>
      <name val="Calibri"/>
      <family val="2"/>
      <scheme val="minor"/>
    </font>
    <font>
      <sz val="8"/>
      <name val="Calibri"/>
      <family val="2"/>
      <scheme val="minor"/>
    </font>
    <font>
      <b/>
      <sz val="11"/>
      <color rgb="FF0070C0"/>
      <name val="Calibri"/>
      <family val="2"/>
      <scheme val="minor"/>
    </font>
    <font>
      <b/>
      <sz val="11"/>
      <color rgb="FF00B050"/>
      <name val="Wingdings 2"/>
      <family val="1"/>
      <charset val="2"/>
    </font>
    <font>
      <b/>
      <i/>
      <u/>
      <sz val="14"/>
      <color theme="1"/>
      <name val="Calibri"/>
      <family val="2"/>
      <scheme val="minor"/>
    </font>
    <font>
      <i/>
      <sz val="14"/>
      <color theme="1"/>
      <name val="Calibri"/>
      <family val="2"/>
      <scheme val="minor"/>
    </font>
    <font>
      <b/>
      <i/>
      <u/>
      <sz val="14"/>
      <name val="Calibri"/>
      <family val="2"/>
      <scheme val="minor"/>
    </font>
    <font>
      <b/>
      <sz val="16"/>
      <color rgb="FF005B82"/>
      <name val="Calibri"/>
      <family val="2"/>
      <scheme val="minor"/>
    </font>
    <font>
      <b/>
      <u/>
      <sz val="18"/>
      <color rgb="FF005B82"/>
      <name val="Calibri"/>
      <family val="2"/>
      <scheme val="minor"/>
    </font>
    <font>
      <b/>
      <i/>
      <u/>
      <sz val="18"/>
      <color theme="1"/>
      <name val="Calibri"/>
      <family val="2"/>
      <scheme val="minor"/>
    </font>
    <font>
      <b/>
      <sz val="12"/>
      <color theme="1"/>
      <name val="Franklin Gothic"/>
    </font>
    <font>
      <b/>
      <i/>
      <sz val="12"/>
      <color rgb="FFFF0000"/>
      <name val="Franklin Gothic"/>
    </font>
    <font>
      <i/>
      <sz val="11"/>
      <color rgb="FFFF0000"/>
      <name val="Calibri"/>
      <family val="2"/>
      <scheme val="minor"/>
    </font>
    <font>
      <b/>
      <u/>
      <sz val="11"/>
      <color rgb="FF0070C0"/>
      <name val="Calibri"/>
      <family val="2"/>
      <scheme val="minor"/>
    </font>
    <font>
      <vertAlign val="subscript"/>
      <sz val="11"/>
      <color theme="1"/>
      <name val="Calibri"/>
      <family val="2"/>
      <scheme val="minor"/>
    </font>
    <font>
      <sz val="11"/>
      <color theme="1"/>
      <name val="Aptos Narrow"/>
      <family val="2"/>
    </font>
    <font>
      <vertAlign val="subscript"/>
      <sz val="11"/>
      <color theme="1"/>
      <name val="Calibri"/>
      <family val="2"/>
    </font>
    <font>
      <vertAlign val="superscript"/>
      <sz val="11"/>
      <color theme="1"/>
      <name val="Calibri"/>
      <family val="2"/>
      <scheme val="minor"/>
    </font>
    <font>
      <sz val="12"/>
      <name val="Franklin Gothic"/>
    </font>
  </fonts>
  <fills count="2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007934"/>
        <bgColor indexed="64"/>
      </patternFill>
    </fill>
    <fill>
      <patternFill patternType="solid">
        <fgColor rgb="FF005B82"/>
        <bgColor indexed="64"/>
      </patternFill>
    </fill>
    <fill>
      <patternFill patternType="solid">
        <fgColor rgb="FF5E6A71"/>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E2EFDA"/>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4" tint="0.39997558519241921"/>
        <bgColor indexed="64"/>
      </patternFill>
    </fill>
  </fills>
  <borders count="52">
    <border>
      <left/>
      <right/>
      <top/>
      <bottom/>
      <diagonal/>
    </border>
    <border>
      <left style="thick">
        <color rgb="FF02668C"/>
      </left>
      <right/>
      <top/>
      <bottom/>
      <diagonal/>
    </border>
    <border>
      <left/>
      <right style="thick">
        <color rgb="FF02668C"/>
      </right>
      <top/>
      <bottom/>
      <diagonal/>
    </border>
    <border>
      <left style="thick">
        <color rgb="FF02668C"/>
      </left>
      <right/>
      <top/>
      <bottom style="thick">
        <color rgb="FF02668C"/>
      </bottom>
      <diagonal/>
    </border>
    <border>
      <left/>
      <right/>
      <top/>
      <bottom style="thick">
        <color rgb="FF02668C"/>
      </bottom>
      <diagonal/>
    </border>
    <border>
      <left/>
      <right style="thick">
        <color rgb="FF02668C"/>
      </right>
      <top/>
      <bottom style="thick">
        <color rgb="FF02668C"/>
      </bottom>
      <diagonal/>
    </border>
    <border>
      <left style="double">
        <color theme="0"/>
      </left>
      <right/>
      <top style="double">
        <color theme="0"/>
      </top>
      <bottom/>
      <diagonal/>
    </border>
    <border>
      <left/>
      <right/>
      <top style="double">
        <color theme="0"/>
      </top>
      <bottom/>
      <diagonal/>
    </border>
    <border>
      <left/>
      <right style="double">
        <color theme="0"/>
      </right>
      <top style="double">
        <color theme="0"/>
      </top>
      <bottom/>
      <diagonal/>
    </border>
    <border>
      <left style="double">
        <color theme="0"/>
      </left>
      <right/>
      <top/>
      <bottom/>
      <diagonal/>
    </border>
    <border>
      <left/>
      <right style="double">
        <color theme="0"/>
      </right>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diagonal/>
    </border>
    <border>
      <left style="thick">
        <color rgb="FF005B82"/>
      </left>
      <right/>
      <top style="thick">
        <color rgb="FF005B82"/>
      </top>
      <bottom/>
      <diagonal/>
    </border>
    <border>
      <left/>
      <right/>
      <top style="thick">
        <color rgb="FF005B82"/>
      </top>
      <bottom/>
      <diagonal/>
    </border>
    <border>
      <left/>
      <right style="thick">
        <color rgb="FF005B82"/>
      </right>
      <top style="thick">
        <color rgb="FF005B82"/>
      </top>
      <bottom/>
      <diagonal/>
    </border>
    <border>
      <left style="thick">
        <color rgb="FF005B82"/>
      </left>
      <right/>
      <top/>
      <bottom/>
      <diagonal/>
    </border>
    <border>
      <left/>
      <right style="thick">
        <color rgb="FF005B82"/>
      </right>
      <top/>
      <bottom/>
      <diagonal/>
    </border>
    <border>
      <left style="thick">
        <color rgb="FF005B82"/>
      </left>
      <right/>
      <top/>
      <bottom style="thick">
        <color rgb="FF005B82"/>
      </bottom>
      <diagonal/>
    </border>
    <border>
      <left/>
      <right/>
      <top/>
      <bottom style="thick">
        <color rgb="FF005B82"/>
      </bottom>
      <diagonal/>
    </border>
    <border>
      <left/>
      <right style="thick">
        <color rgb="FF005B82"/>
      </right>
      <top/>
      <bottom style="thick">
        <color rgb="FF005B82"/>
      </bottom>
      <diagonal/>
    </border>
    <border>
      <left style="thick">
        <color rgb="FF005B82"/>
      </left>
      <right/>
      <top style="thick">
        <color rgb="FF005B82"/>
      </top>
      <bottom style="thick">
        <color rgb="FF005B82"/>
      </bottom>
      <diagonal/>
    </border>
    <border>
      <left/>
      <right/>
      <top style="thick">
        <color rgb="FF005B82"/>
      </top>
      <bottom style="thick">
        <color rgb="FF005B82"/>
      </bottom>
      <diagonal/>
    </border>
    <border>
      <left/>
      <right style="thick">
        <color rgb="FF005B82"/>
      </right>
      <top style="thick">
        <color rgb="FF005B82"/>
      </top>
      <bottom style="thick">
        <color rgb="FF005B82"/>
      </bottom>
      <diagonal/>
    </border>
    <border>
      <left style="thin">
        <color auto="1"/>
      </left>
      <right/>
      <top/>
      <bottom style="thin">
        <color auto="1"/>
      </bottom>
      <diagonal/>
    </border>
    <border>
      <left/>
      <right style="thin">
        <color auto="1"/>
      </right>
      <top/>
      <bottom style="thin">
        <color auto="1"/>
      </bottom>
      <diagonal/>
    </border>
    <border>
      <left style="thin">
        <color indexed="64"/>
      </left>
      <right/>
      <top/>
      <bottom/>
      <diagonal/>
    </border>
    <border>
      <left/>
      <right/>
      <top/>
      <bottom style="thin">
        <color indexed="64"/>
      </bottom>
      <diagonal/>
    </border>
    <border>
      <left style="thin">
        <color auto="1"/>
      </left>
      <right/>
      <top style="thin">
        <color auto="1"/>
      </top>
      <bottom/>
      <diagonal/>
    </border>
    <border>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top style="medium">
        <color indexed="64"/>
      </top>
      <bottom/>
      <diagonal/>
    </border>
    <border>
      <left/>
      <right style="medium">
        <color indexed="64"/>
      </right>
      <top style="thin">
        <color auto="1"/>
      </top>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thin">
        <color auto="1"/>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1">
    <xf numFmtId="0" fontId="0" fillId="0" borderId="0"/>
    <xf numFmtId="43" fontId="11" fillId="0" borderId="0" applyFont="0" applyFill="0" applyBorder="0" applyAlignment="0" applyProtection="0"/>
    <xf numFmtId="0" fontId="16" fillId="0" borderId="0"/>
    <xf numFmtId="0" fontId="11" fillId="0" borderId="0"/>
    <xf numFmtId="43" fontId="11"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9" fontId="16" fillId="0" borderId="0" applyFont="0" applyFill="0" applyBorder="0" applyAlignment="0" applyProtection="0"/>
    <xf numFmtId="0" fontId="16"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9" fontId="20" fillId="0" borderId="0" applyFont="0" applyFill="0" applyBorder="0" applyAlignment="0" applyProtection="0"/>
    <xf numFmtId="43" fontId="20" fillId="0" borderId="0" applyFont="0" applyFill="0" applyBorder="0" applyAlignment="0" applyProtection="0"/>
    <xf numFmtId="0" fontId="11" fillId="0" borderId="0"/>
    <xf numFmtId="0" fontId="20" fillId="0" borderId="0"/>
    <xf numFmtId="0" fontId="16" fillId="0" borderId="0"/>
    <xf numFmtId="0" fontId="18" fillId="0" borderId="0"/>
    <xf numFmtId="44" fontId="11" fillId="0" borderId="0" applyFont="0" applyFill="0" applyBorder="0" applyAlignment="0" applyProtection="0"/>
    <xf numFmtId="9" fontId="11" fillId="0" borderId="0" applyFont="0" applyFill="0" applyBorder="0" applyAlignment="0" applyProtection="0"/>
  </cellStyleXfs>
  <cellXfs count="358">
    <xf numFmtId="0" fontId="0" fillId="0" borderId="0" xfId="0"/>
    <xf numFmtId="0" fontId="1" fillId="0" borderId="0" xfId="0" applyFont="1" applyAlignment="1">
      <alignment vertical="center"/>
    </xf>
    <xf numFmtId="0" fontId="5" fillId="2" borderId="0" xfId="0" applyFont="1" applyFill="1" applyAlignment="1">
      <alignment vertical="center"/>
    </xf>
    <xf numFmtId="0" fontId="1" fillId="2" borderId="1" xfId="0" applyFont="1" applyFill="1" applyBorder="1" applyAlignment="1">
      <alignment vertical="center"/>
    </xf>
    <xf numFmtId="0" fontId="1" fillId="2" borderId="3" xfId="0" applyFont="1" applyFill="1" applyBorder="1" applyAlignment="1">
      <alignment vertical="center"/>
    </xf>
    <xf numFmtId="0" fontId="1" fillId="2" borderId="5" xfId="0" applyFont="1" applyFill="1" applyBorder="1" applyAlignment="1">
      <alignment vertical="center"/>
    </xf>
    <xf numFmtId="0" fontId="5" fillId="2" borderId="1" xfId="0" applyFont="1" applyFill="1" applyBorder="1" applyAlignment="1">
      <alignment vertical="center"/>
    </xf>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5" xfId="0" applyFont="1" applyFill="1" applyBorder="1" applyAlignment="1">
      <alignment vertical="center"/>
    </xf>
    <xf numFmtId="0" fontId="1" fillId="2" borderId="4" xfId="0" applyFont="1" applyFill="1" applyBorder="1" applyAlignment="1">
      <alignment vertical="center"/>
    </xf>
    <xf numFmtId="49" fontId="4" fillId="2" borderId="4" xfId="0" applyNumberFormat="1" applyFont="1" applyFill="1" applyBorder="1" applyAlignment="1">
      <alignment vertical="center" wrapText="1"/>
    </xf>
    <xf numFmtId="0" fontId="1" fillId="2" borderId="0" xfId="0" applyFont="1" applyFill="1" applyAlignment="1">
      <alignment vertical="center"/>
    </xf>
    <xf numFmtId="0" fontId="0" fillId="2" borderId="0" xfId="0" applyFill="1"/>
    <xf numFmtId="0" fontId="8" fillId="2" borderId="0" xfId="0" applyFont="1" applyFill="1"/>
    <xf numFmtId="0" fontId="1" fillId="5" borderId="9" xfId="0" applyFont="1" applyFill="1" applyBorder="1" applyAlignment="1">
      <alignment vertical="center"/>
    </xf>
    <xf numFmtId="0" fontId="1" fillId="5" borderId="0" xfId="0" applyFont="1" applyFill="1" applyAlignment="1">
      <alignment vertical="center"/>
    </xf>
    <xf numFmtId="0" fontId="1" fillId="5" borderId="10" xfId="0" applyFont="1" applyFill="1" applyBorder="1" applyAlignment="1">
      <alignment vertical="center"/>
    </xf>
    <xf numFmtId="0" fontId="1" fillId="5" borderId="11" xfId="0" applyFont="1" applyFill="1" applyBorder="1" applyAlignment="1">
      <alignment vertical="center"/>
    </xf>
    <xf numFmtId="0" fontId="1" fillId="5" borderId="12" xfId="0" applyFont="1" applyFill="1" applyBorder="1" applyAlignment="1">
      <alignment vertical="center"/>
    </xf>
    <xf numFmtId="0" fontId="1" fillId="5" borderId="13" xfId="0" applyFont="1" applyFill="1" applyBorder="1" applyAlignment="1">
      <alignment vertical="center"/>
    </xf>
    <xf numFmtId="0" fontId="2" fillId="5" borderId="19" xfId="0" applyFont="1" applyFill="1" applyBorder="1" applyAlignment="1">
      <alignment vertical="center"/>
    </xf>
    <xf numFmtId="0" fontId="6" fillId="5" borderId="20" xfId="0" applyFont="1" applyFill="1" applyBorder="1" applyAlignment="1">
      <alignment vertical="center"/>
    </xf>
    <xf numFmtId="0" fontId="0" fillId="5" borderId="20" xfId="0" applyFill="1" applyBorder="1"/>
    <xf numFmtId="0" fontId="0" fillId="5" borderId="21" xfId="0" applyFill="1" applyBorder="1"/>
    <xf numFmtId="0" fontId="0" fillId="2" borderId="22" xfId="0" applyFill="1" applyBorder="1"/>
    <xf numFmtId="0" fontId="0" fillId="2" borderId="23" xfId="0" applyFill="1" applyBorder="1"/>
    <xf numFmtId="0" fontId="0" fillId="2" borderId="24" xfId="0" applyFill="1" applyBorder="1"/>
    <xf numFmtId="0" fontId="0" fillId="2" borderId="25" xfId="0" applyFill="1" applyBorder="1"/>
    <xf numFmtId="0" fontId="0" fillId="2" borderId="26" xfId="0" applyFill="1" applyBorder="1"/>
    <xf numFmtId="0" fontId="6" fillId="5" borderId="28" xfId="0" applyFont="1" applyFill="1" applyBorder="1" applyAlignment="1">
      <alignment vertical="center"/>
    </xf>
    <xf numFmtId="0" fontId="10" fillId="6" borderId="34" xfId="0" applyFont="1" applyFill="1" applyBorder="1" applyAlignment="1">
      <alignment vertical="center"/>
    </xf>
    <xf numFmtId="0" fontId="9" fillId="6" borderId="17" xfId="0" applyFont="1" applyFill="1" applyBorder="1" applyAlignment="1">
      <alignment vertical="center"/>
    </xf>
    <xf numFmtId="0" fontId="10" fillId="6" borderId="17" xfId="0" applyFont="1" applyFill="1" applyBorder="1" applyAlignment="1">
      <alignment vertical="center"/>
    </xf>
    <xf numFmtId="0" fontId="0" fillId="6" borderId="35" xfId="0" applyFill="1" applyBorder="1" applyAlignment="1">
      <alignment vertical="center"/>
    </xf>
    <xf numFmtId="0" fontId="10" fillId="2" borderId="32" xfId="0" applyFont="1" applyFill="1" applyBorder="1" applyAlignment="1">
      <alignment vertical="center"/>
    </xf>
    <xf numFmtId="0" fontId="9" fillId="2" borderId="0" xfId="0" applyFont="1" applyFill="1" applyAlignment="1">
      <alignment vertical="center"/>
    </xf>
    <xf numFmtId="0" fontId="10" fillId="2" borderId="0" xfId="0" applyFont="1" applyFill="1" applyAlignment="1">
      <alignment vertical="center"/>
    </xf>
    <xf numFmtId="0" fontId="0" fillId="2" borderId="18" xfId="0" applyFill="1" applyBorder="1" applyAlignment="1">
      <alignment vertical="center"/>
    </xf>
    <xf numFmtId="0" fontId="8" fillId="3" borderId="32" xfId="0" applyFont="1" applyFill="1" applyBorder="1" applyAlignment="1">
      <alignment vertical="center"/>
    </xf>
    <xf numFmtId="0" fontId="0" fillId="3" borderId="0" xfId="0" applyFill="1" applyAlignment="1">
      <alignment vertical="center"/>
    </xf>
    <xf numFmtId="0" fontId="0" fillId="3" borderId="18" xfId="0" applyFill="1" applyBorder="1" applyAlignment="1">
      <alignment vertical="center"/>
    </xf>
    <xf numFmtId="0" fontId="8" fillId="2" borderId="32" xfId="0" applyFont="1" applyFill="1" applyBorder="1" applyAlignment="1">
      <alignment vertical="center"/>
    </xf>
    <xf numFmtId="0" fontId="0" fillId="2" borderId="0" xfId="0" applyFill="1" applyAlignment="1">
      <alignment vertical="center"/>
    </xf>
    <xf numFmtId="0" fontId="7" fillId="3" borderId="0" xfId="0" applyFont="1" applyFill="1" applyAlignment="1">
      <alignment vertical="center"/>
    </xf>
    <xf numFmtId="0" fontId="8" fillId="2" borderId="30" xfId="0" applyFont="1" applyFill="1" applyBorder="1" applyAlignment="1">
      <alignment vertical="center"/>
    </xf>
    <xf numFmtId="0" fontId="0" fillId="2" borderId="33" xfId="0" applyFill="1" applyBorder="1" applyAlignment="1">
      <alignment vertical="center"/>
    </xf>
    <xf numFmtId="1" fontId="0" fillId="2" borderId="33" xfId="0" applyNumberFormat="1" applyFill="1" applyBorder="1" applyAlignment="1">
      <alignment vertical="center"/>
    </xf>
    <xf numFmtId="0" fontId="7" fillId="2" borderId="33" xfId="0" applyFont="1" applyFill="1" applyBorder="1" applyAlignment="1">
      <alignment vertical="center"/>
    </xf>
    <xf numFmtId="0" fontId="0" fillId="2" borderId="31" xfId="0" applyFill="1" applyBorder="1" applyAlignment="1">
      <alignment vertical="center"/>
    </xf>
    <xf numFmtId="0" fontId="10" fillId="4" borderId="34" xfId="0" applyFont="1" applyFill="1" applyBorder="1" applyAlignment="1">
      <alignment vertical="center"/>
    </xf>
    <xf numFmtId="0" fontId="9" fillId="4" borderId="17" xfId="0" applyFont="1" applyFill="1" applyBorder="1" applyAlignment="1">
      <alignment vertical="center"/>
    </xf>
    <xf numFmtId="0" fontId="10" fillId="4" borderId="17" xfId="0" applyFont="1" applyFill="1" applyBorder="1" applyAlignment="1">
      <alignment vertical="center"/>
    </xf>
    <xf numFmtId="0" fontId="0" fillId="4" borderId="35" xfId="0" applyFill="1" applyBorder="1" applyAlignment="1">
      <alignment vertical="center"/>
    </xf>
    <xf numFmtId="0" fontId="0" fillId="5" borderId="21" xfId="0" applyFill="1" applyBorder="1" applyAlignment="1">
      <alignment vertical="center"/>
    </xf>
    <xf numFmtId="0" fontId="8" fillId="7" borderId="34" xfId="0" applyFont="1" applyFill="1" applyBorder="1" applyAlignment="1">
      <alignment vertical="center"/>
    </xf>
    <xf numFmtId="0" fontId="0" fillId="7" borderId="17" xfId="0" applyFill="1" applyBorder="1" applyAlignment="1">
      <alignment vertical="center"/>
    </xf>
    <xf numFmtId="0" fontId="0" fillId="7" borderId="35" xfId="0" applyFill="1" applyBorder="1" applyAlignment="1">
      <alignment vertical="center"/>
    </xf>
    <xf numFmtId="0" fontId="0" fillId="2" borderId="22" xfId="0" applyFill="1" applyBorder="1" applyAlignment="1">
      <alignment vertical="center"/>
    </xf>
    <xf numFmtId="0" fontId="0" fillId="2" borderId="23" xfId="0" applyFill="1" applyBorder="1" applyAlignment="1">
      <alignment vertical="center"/>
    </xf>
    <xf numFmtId="0" fontId="0" fillId="2" borderId="32" xfId="0" applyFill="1" applyBorder="1" applyAlignment="1">
      <alignment vertical="center"/>
    </xf>
    <xf numFmtId="0" fontId="0" fillId="2" borderId="24" xfId="0" applyFill="1" applyBorder="1" applyAlignment="1">
      <alignment vertical="center"/>
    </xf>
    <xf numFmtId="0" fontId="0" fillId="2" borderId="25" xfId="0" applyFill="1" applyBorder="1" applyAlignment="1">
      <alignment vertical="center"/>
    </xf>
    <xf numFmtId="0" fontId="0" fillId="2" borderId="26" xfId="0" applyFill="1" applyBorder="1" applyAlignment="1">
      <alignment vertical="center"/>
    </xf>
    <xf numFmtId="0" fontId="0" fillId="6" borderId="17" xfId="0" applyFill="1" applyBorder="1" applyAlignment="1">
      <alignment vertical="center"/>
    </xf>
    <xf numFmtId="0" fontId="0" fillId="5" borderId="19" xfId="0" applyFill="1" applyBorder="1" applyAlignment="1">
      <alignment vertical="center"/>
    </xf>
    <xf numFmtId="0" fontId="0" fillId="5" borderId="20" xfId="0" applyFill="1" applyBorder="1" applyAlignment="1">
      <alignment vertical="center"/>
    </xf>
    <xf numFmtId="0" fontId="0" fillId="2" borderId="19" xfId="0" applyFill="1" applyBorder="1" applyAlignment="1">
      <alignment vertical="center"/>
    </xf>
    <xf numFmtId="0" fontId="0" fillId="2" borderId="20" xfId="0" applyFill="1" applyBorder="1" applyAlignment="1">
      <alignment vertical="center"/>
    </xf>
    <xf numFmtId="0" fontId="0" fillId="2" borderId="21" xfId="0" applyFill="1" applyBorder="1" applyAlignment="1">
      <alignment vertical="center"/>
    </xf>
    <xf numFmtId="0" fontId="2" fillId="5" borderId="27" xfId="0" applyFont="1" applyFill="1" applyBorder="1" applyAlignment="1">
      <alignment vertical="center"/>
    </xf>
    <xf numFmtId="0" fontId="2" fillId="5" borderId="28" xfId="0" applyFont="1" applyFill="1" applyBorder="1" applyAlignment="1">
      <alignment vertical="center"/>
    </xf>
    <xf numFmtId="0" fontId="2" fillId="5" borderId="29" xfId="0" applyFont="1" applyFill="1" applyBorder="1" applyAlignment="1">
      <alignment vertical="center"/>
    </xf>
    <xf numFmtId="0" fontId="7" fillId="2" borderId="0" xfId="0" applyFont="1" applyFill="1" applyAlignment="1">
      <alignment vertical="center"/>
    </xf>
    <xf numFmtId="0" fontId="7" fillId="0" borderId="0" xfId="0" applyFont="1"/>
    <xf numFmtId="164" fontId="0" fillId="8" borderId="36" xfId="1" applyNumberFormat="1" applyFont="1" applyFill="1" applyBorder="1" applyAlignment="1" applyProtection="1">
      <alignment vertical="center"/>
      <protection hidden="1"/>
    </xf>
    <xf numFmtId="0" fontId="0" fillId="0" borderId="0" xfId="0" applyProtection="1">
      <protection hidden="1"/>
    </xf>
    <xf numFmtId="0" fontId="13" fillId="0" borderId="0" xfId="0" applyFont="1" applyProtection="1">
      <protection hidden="1"/>
    </xf>
    <xf numFmtId="0" fontId="7" fillId="0" borderId="0" xfId="0" applyFont="1" applyProtection="1">
      <protection hidden="1"/>
    </xf>
    <xf numFmtId="43" fontId="7" fillId="0" borderId="0" xfId="0" applyNumberFormat="1" applyFont="1" applyProtection="1">
      <protection hidden="1"/>
    </xf>
    <xf numFmtId="0" fontId="14" fillId="0" borderId="0" xfId="0" applyFont="1" applyProtection="1">
      <protection hidden="1"/>
    </xf>
    <xf numFmtId="0" fontId="12" fillId="0" borderId="0" xfId="0" applyFont="1" applyProtection="1">
      <protection hidden="1"/>
    </xf>
    <xf numFmtId="164" fontId="0" fillId="9" borderId="0" xfId="1" applyNumberFormat="1" applyFont="1" applyFill="1" applyAlignment="1" applyProtection="1">
      <alignment horizontal="center"/>
      <protection hidden="1"/>
    </xf>
    <xf numFmtId="164" fontId="0" fillId="0" borderId="0" xfId="1" applyNumberFormat="1" applyFont="1" applyFill="1" applyAlignment="1" applyProtection="1">
      <alignment horizontal="center"/>
      <protection hidden="1"/>
    </xf>
    <xf numFmtId="164" fontId="0" fillId="8" borderId="0" xfId="1" applyNumberFormat="1" applyFont="1" applyFill="1" applyAlignment="1" applyProtection="1">
      <alignment horizontal="center"/>
      <protection hidden="1"/>
    </xf>
    <xf numFmtId="0" fontId="8" fillId="0" borderId="0" xfId="0" applyFont="1" applyProtection="1">
      <protection hidden="1"/>
    </xf>
    <xf numFmtId="0" fontId="15" fillId="0" borderId="0" xfId="0" applyFont="1" applyProtection="1">
      <protection hidden="1"/>
    </xf>
    <xf numFmtId="0" fontId="0" fillId="2" borderId="17" xfId="0" applyFill="1" applyBorder="1" applyAlignment="1" applyProtection="1">
      <alignment vertical="center"/>
      <protection hidden="1"/>
    </xf>
    <xf numFmtId="0" fontId="0" fillId="2" borderId="0" xfId="0" applyFill="1" applyAlignment="1" applyProtection="1">
      <alignment vertical="center"/>
      <protection hidden="1"/>
    </xf>
    <xf numFmtId="0" fontId="0" fillId="3" borderId="33" xfId="0" applyFill="1" applyBorder="1" applyAlignment="1" applyProtection="1">
      <alignment vertical="center"/>
      <protection hidden="1"/>
    </xf>
    <xf numFmtId="0" fontId="0" fillId="3" borderId="0" xfId="0" applyFill="1" applyAlignment="1" applyProtection="1">
      <alignment vertical="center"/>
      <protection hidden="1"/>
    </xf>
    <xf numFmtId="0" fontId="0" fillId="2" borderId="33" xfId="0" applyFill="1" applyBorder="1" applyAlignment="1" applyProtection="1">
      <alignment vertical="center"/>
      <protection hidden="1"/>
    </xf>
    <xf numFmtId="1" fontId="0" fillId="9" borderId="36" xfId="0" applyNumberFormat="1" applyFill="1" applyBorder="1" applyAlignment="1">
      <alignment vertical="center"/>
    </xf>
    <xf numFmtId="0" fontId="0" fillId="2" borderId="0" xfId="0" applyFill="1" applyAlignment="1">
      <alignment horizontal="left" vertical="center"/>
    </xf>
    <xf numFmtId="0" fontId="8" fillId="2" borderId="0" xfId="0" applyFont="1" applyFill="1" applyAlignment="1">
      <alignment vertical="center"/>
    </xf>
    <xf numFmtId="0" fontId="0" fillId="10" borderId="36" xfId="0" applyFill="1" applyBorder="1" applyAlignment="1">
      <alignment vertical="center"/>
    </xf>
    <xf numFmtId="0" fontId="17" fillId="2" borderId="32" xfId="0" applyFont="1" applyFill="1" applyBorder="1" applyAlignment="1">
      <alignment vertical="center"/>
    </xf>
    <xf numFmtId="0" fontId="17" fillId="2" borderId="0" xfId="0" applyFont="1" applyFill="1" applyAlignment="1">
      <alignment vertical="center"/>
    </xf>
    <xf numFmtId="0" fontId="22" fillId="2" borderId="0" xfId="0" applyFont="1" applyFill="1"/>
    <xf numFmtId="49" fontId="0" fillId="2" borderId="0" xfId="0" applyNumberFormat="1" applyFill="1"/>
    <xf numFmtId="0" fontId="0" fillId="2" borderId="32" xfId="0" applyFill="1" applyBorder="1"/>
    <xf numFmtId="0" fontId="0" fillId="2" borderId="18" xfId="0" applyFill="1" applyBorder="1"/>
    <xf numFmtId="0" fontId="0" fillId="0" borderId="33" xfId="0" applyBorder="1"/>
    <xf numFmtId="0" fontId="8" fillId="12" borderId="34" xfId="0" applyFont="1" applyFill="1" applyBorder="1" applyAlignment="1">
      <alignment vertical="center"/>
    </xf>
    <xf numFmtId="0" fontId="0" fillId="12" borderId="17" xfId="0" applyFill="1" applyBorder="1" applyAlignment="1">
      <alignment vertical="center"/>
    </xf>
    <xf numFmtId="0" fontId="0" fillId="12" borderId="35" xfId="0" applyFill="1" applyBorder="1" applyAlignment="1">
      <alignment vertical="center"/>
    </xf>
    <xf numFmtId="0" fontId="12" fillId="13" borderId="34" xfId="0" applyFont="1" applyFill="1" applyBorder="1" applyAlignment="1">
      <alignment vertical="center"/>
    </xf>
    <xf numFmtId="0" fontId="0" fillId="13" borderId="17" xfId="0" applyFill="1" applyBorder="1" applyAlignment="1">
      <alignment vertical="center"/>
    </xf>
    <xf numFmtId="0" fontId="0" fillId="13" borderId="35" xfId="0" applyFill="1" applyBorder="1" applyAlignment="1">
      <alignment vertical="center"/>
    </xf>
    <xf numFmtId="0" fontId="0" fillId="13" borderId="32" xfId="0" applyFill="1" applyBorder="1" applyAlignment="1">
      <alignment vertical="center"/>
    </xf>
    <xf numFmtId="0" fontId="0" fillId="13" borderId="0" xfId="0" applyFill="1" applyAlignment="1">
      <alignment vertical="center"/>
    </xf>
    <xf numFmtId="0" fontId="0" fillId="13" borderId="18" xfId="0" applyFill="1" applyBorder="1" applyAlignment="1">
      <alignment vertical="center"/>
    </xf>
    <xf numFmtId="0" fontId="12" fillId="13" borderId="32" xfId="0" applyFont="1" applyFill="1" applyBorder="1" applyAlignment="1">
      <alignment vertical="center"/>
    </xf>
    <xf numFmtId="0" fontId="0" fillId="13" borderId="30" xfId="0" applyFill="1" applyBorder="1" applyAlignment="1">
      <alignment vertical="center"/>
    </xf>
    <xf numFmtId="0" fontId="0" fillId="13" borderId="33" xfId="0" applyFill="1" applyBorder="1" applyAlignment="1">
      <alignment vertical="center"/>
    </xf>
    <xf numFmtId="0" fontId="0" fillId="13" borderId="31" xfId="0" applyFill="1" applyBorder="1" applyAlignment="1">
      <alignment vertical="center"/>
    </xf>
    <xf numFmtId="0" fontId="23" fillId="2" borderId="0" xfId="0" applyFont="1" applyFill="1" applyAlignment="1">
      <alignment vertical="top"/>
    </xf>
    <xf numFmtId="164" fontId="21" fillId="10" borderId="36" xfId="1" applyNumberFormat="1" applyFont="1" applyFill="1" applyBorder="1" applyAlignment="1" applyProtection="1">
      <alignment horizontal="center" vertical="center"/>
      <protection locked="0"/>
    </xf>
    <xf numFmtId="0" fontId="10" fillId="6" borderId="35" xfId="0" applyFont="1" applyFill="1" applyBorder="1" applyAlignment="1">
      <alignment vertical="center"/>
    </xf>
    <xf numFmtId="0" fontId="0" fillId="3" borderId="0" xfId="0" applyFill="1"/>
    <xf numFmtId="0" fontId="0" fillId="3" borderId="18" xfId="0" applyFill="1" applyBorder="1"/>
    <xf numFmtId="0" fontId="8" fillId="3" borderId="32" xfId="0" applyFont="1" applyFill="1" applyBorder="1"/>
    <xf numFmtId="0" fontId="8" fillId="2" borderId="32" xfId="0" applyFont="1" applyFill="1" applyBorder="1"/>
    <xf numFmtId="0" fontId="0" fillId="14" borderId="36" xfId="0" applyFill="1" applyBorder="1" applyAlignment="1">
      <alignment vertical="center"/>
    </xf>
    <xf numFmtId="0" fontId="24" fillId="0" borderId="0" xfId="0" applyFont="1" applyAlignment="1">
      <alignment vertical="top"/>
    </xf>
    <xf numFmtId="0" fontId="14" fillId="2" borderId="0" xfId="0" applyFont="1" applyFill="1" applyProtection="1">
      <protection hidden="1"/>
    </xf>
    <xf numFmtId="0" fontId="8" fillId="3" borderId="0" xfId="0" applyFont="1" applyFill="1"/>
    <xf numFmtId="0" fontId="0" fillId="2" borderId="30" xfId="0" applyFill="1" applyBorder="1"/>
    <xf numFmtId="0" fontId="0" fillId="2" borderId="33" xfId="0" applyFill="1" applyBorder="1"/>
    <xf numFmtId="0" fontId="0" fillId="2" borderId="31" xfId="0" applyFill="1" applyBorder="1"/>
    <xf numFmtId="164" fontId="25" fillId="8" borderId="36" xfId="1" applyNumberFormat="1" applyFont="1" applyFill="1" applyBorder="1" applyAlignment="1" applyProtection="1">
      <alignment horizontal="right" vertical="center"/>
      <protection hidden="1"/>
    </xf>
    <xf numFmtId="0" fontId="0" fillId="11" borderId="0" xfId="0" applyFill="1"/>
    <xf numFmtId="0" fontId="0" fillId="11" borderId="18" xfId="0" applyFill="1" applyBorder="1"/>
    <xf numFmtId="0" fontId="8" fillId="11" borderId="32" xfId="0" applyFont="1" applyFill="1" applyBorder="1"/>
    <xf numFmtId="0" fontId="8" fillId="2" borderId="30" xfId="0" applyFont="1" applyFill="1" applyBorder="1"/>
    <xf numFmtId="43" fontId="0" fillId="0" borderId="0" xfId="1" applyFont="1"/>
    <xf numFmtId="164" fontId="0" fillId="0" borderId="0" xfId="1" applyNumberFormat="1" applyFont="1"/>
    <xf numFmtId="0" fontId="26" fillId="0" borderId="0" xfId="0" applyFont="1"/>
    <xf numFmtId="0" fontId="12" fillId="0" borderId="0" xfId="0" applyFont="1"/>
    <xf numFmtId="0" fontId="8" fillId="0" borderId="0" xfId="0" applyFont="1" applyAlignment="1">
      <alignment horizontal="right"/>
    </xf>
    <xf numFmtId="164" fontId="0" fillId="9" borderId="0" xfId="1" applyNumberFormat="1" applyFont="1" applyFill="1"/>
    <xf numFmtId="164" fontId="0" fillId="8" borderId="0" xfId="1" applyNumberFormat="1" applyFont="1" applyFill="1"/>
    <xf numFmtId="164" fontId="26" fillId="8" borderId="0" xfId="1" applyNumberFormat="1" applyFont="1" applyFill="1"/>
    <xf numFmtId="0" fontId="8" fillId="0" borderId="0" xfId="0" applyFont="1" applyAlignment="1">
      <alignment horizontal="left"/>
    </xf>
    <xf numFmtId="0" fontId="0" fillId="9" borderId="0" xfId="0" applyFill="1"/>
    <xf numFmtId="164" fontId="21" fillId="3" borderId="0" xfId="1" applyNumberFormat="1" applyFont="1" applyFill="1" applyBorder="1" applyAlignment="1" applyProtection="1">
      <alignment horizontal="right" vertical="center"/>
      <protection locked="0"/>
    </xf>
    <xf numFmtId="0" fontId="8" fillId="2" borderId="34" xfId="0" applyFont="1" applyFill="1" applyBorder="1"/>
    <xf numFmtId="0" fontId="8" fillId="2" borderId="17" xfId="0" applyFont="1" applyFill="1" applyBorder="1"/>
    <xf numFmtId="0" fontId="0" fillId="2" borderId="17" xfId="0" applyFill="1" applyBorder="1"/>
    <xf numFmtId="0" fontId="8" fillId="2" borderId="33" xfId="0" applyFont="1" applyFill="1" applyBorder="1"/>
    <xf numFmtId="0" fontId="8" fillId="3" borderId="34" xfId="0" applyFont="1" applyFill="1" applyBorder="1"/>
    <xf numFmtId="0" fontId="8" fillId="3" borderId="17" xfId="0" applyFont="1" applyFill="1" applyBorder="1"/>
    <xf numFmtId="0" fontId="0" fillId="3" borderId="17" xfId="0" applyFill="1" applyBorder="1"/>
    <xf numFmtId="0" fontId="0" fillId="3" borderId="35" xfId="0" applyFill="1" applyBorder="1"/>
    <xf numFmtId="0" fontId="8" fillId="3" borderId="30" xfId="0" applyFont="1" applyFill="1" applyBorder="1"/>
    <xf numFmtId="0" fontId="8" fillId="3" borderId="33" xfId="0" applyFont="1" applyFill="1" applyBorder="1"/>
    <xf numFmtId="0" fontId="0" fillId="3" borderId="33" xfId="0" applyFill="1" applyBorder="1"/>
    <xf numFmtId="0" fontId="0" fillId="3" borderId="31" xfId="0" applyFill="1" applyBorder="1"/>
    <xf numFmtId="0" fontId="0" fillId="2" borderId="35" xfId="0" applyFill="1" applyBorder="1"/>
    <xf numFmtId="1" fontId="21" fillId="2" borderId="0" xfId="0" applyNumberFormat="1" applyFont="1" applyFill="1" applyAlignment="1" applyProtection="1">
      <alignment horizontal="right" vertical="center"/>
      <protection locked="0"/>
    </xf>
    <xf numFmtId="1" fontId="21" fillId="3" borderId="0" xfId="0" applyNumberFormat="1" applyFont="1" applyFill="1" applyAlignment="1" applyProtection="1">
      <alignment horizontal="right" vertical="center"/>
      <protection locked="0"/>
    </xf>
    <xf numFmtId="1" fontId="21" fillId="9" borderId="36" xfId="0" applyNumberFormat="1" applyFont="1" applyFill="1" applyBorder="1" applyAlignment="1" applyProtection="1">
      <alignment horizontal="right" vertical="center"/>
      <protection locked="0"/>
    </xf>
    <xf numFmtId="1" fontId="25" fillId="8" borderId="39" xfId="0" applyNumberFormat="1" applyFont="1" applyFill="1" applyBorder="1" applyAlignment="1" applyProtection="1">
      <alignment horizontal="right" vertical="center"/>
      <protection hidden="1"/>
    </xf>
    <xf numFmtId="0" fontId="27" fillId="2" borderId="0" xfId="0" applyFont="1" applyFill="1"/>
    <xf numFmtId="0" fontId="28" fillId="2" borderId="0" xfId="0" applyFont="1" applyFill="1"/>
    <xf numFmtId="0" fontId="8" fillId="0" borderId="0" xfId="0" applyFont="1"/>
    <xf numFmtId="0" fontId="30" fillId="0" borderId="0" xfId="0" applyFont="1"/>
    <xf numFmtId="0" fontId="13" fillId="0" borderId="0" xfId="0" applyFont="1"/>
    <xf numFmtId="44" fontId="25" fillId="8" borderId="36" xfId="19" applyFont="1" applyFill="1" applyBorder="1" applyAlignment="1" applyProtection="1">
      <alignment vertical="center"/>
      <protection hidden="1"/>
    </xf>
    <xf numFmtId="164" fontId="21" fillId="10" borderId="36" xfId="1" applyNumberFormat="1" applyFont="1" applyFill="1" applyBorder="1" applyAlignment="1" applyProtection="1">
      <alignment vertical="center"/>
      <protection locked="0"/>
    </xf>
    <xf numFmtId="1" fontId="21" fillId="9" borderId="36" xfId="0" applyNumberFormat="1" applyFont="1" applyFill="1" applyBorder="1" applyAlignment="1" applyProtection="1">
      <alignment vertical="center"/>
      <protection locked="0"/>
    </xf>
    <xf numFmtId="2" fontId="21" fillId="9" borderId="36" xfId="0" applyNumberFormat="1" applyFont="1" applyFill="1" applyBorder="1" applyAlignment="1" applyProtection="1">
      <alignment vertical="center"/>
      <protection locked="0"/>
    </xf>
    <xf numFmtId="0" fontId="7" fillId="7" borderId="17" xfId="0" applyFont="1" applyFill="1" applyBorder="1" applyAlignment="1">
      <alignment vertical="center"/>
    </xf>
    <xf numFmtId="0" fontId="7" fillId="7" borderId="35" xfId="0" applyFont="1" applyFill="1" applyBorder="1" applyAlignment="1">
      <alignment vertical="center"/>
    </xf>
    <xf numFmtId="0" fontId="7" fillId="2" borderId="18" xfId="0" applyFont="1" applyFill="1" applyBorder="1" applyAlignment="1">
      <alignment vertical="center"/>
    </xf>
    <xf numFmtId="0" fontId="7" fillId="2" borderId="30" xfId="0" applyFont="1" applyFill="1" applyBorder="1" applyAlignment="1">
      <alignment vertical="center"/>
    </xf>
    <xf numFmtId="0" fontId="7" fillId="2" borderId="31" xfId="0" applyFont="1" applyFill="1" applyBorder="1" applyAlignment="1">
      <alignment vertical="center"/>
    </xf>
    <xf numFmtId="0" fontId="7" fillId="12" borderId="17" xfId="0" applyFont="1" applyFill="1" applyBorder="1" applyAlignment="1">
      <alignment vertical="center"/>
    </xf>
    <xf numFmtId="0" fontId="7" fillId="12" borderId="35" xfId="0" applyFont="1" applyFill="1" applyBorder="1" applyAlignment="1">
      <alignment vertical="center"/>
    </xf>
    <xf numFmtId="0" fontId="14" fillId="2" borderId="33" xfId="0" applyFont="1" applyFill="1" applyBorder="1" applyAlignment="1">
      <alignment horizontal="right" vertical="center"/>
    </xf>
    <xf numFmtId="0" fontId="31" fillId="3" borderId="0" xfId="0" applyFont="1" applyFill="1" applyAlignment="1">
      <alignment horizontal="right" vertical="center"/>
    </xf>
    <xf numFmtId="0" fontId="31" fillId="2" borderId="0" xfId="0" applyFont="1" applyFill="1" applyAlignment="1">
      <alignment horizontal="right" vertical="center"/>
    </xf>
    <xf numFmtId="164" fontId="31" fillId="2" borderId="0" xfId="0" applyNumberFormat="1" applyFont="1" applyFill="1" applyAlignment="1">
      <alignment horizontal="right" vertical="center"/>
    </xf>
    <xf numFmtId="0" fontId="31" fillId="2" borderId="17" xfId="0" applyFont="1" applyFill="1" applyBorder="1" applyAlignment="1">
      <alignment horizontal="right"/>
    </xf>
    <xf numFmtId="0" fontId="31" fillId="2" borderId="0" xfId="0" applyFont="1" applyFill="1" applyAlignment="1">
      <alignment horizontal="right"/>
    </xf>
    <xf numFmtId="0" fontId="31" fillId="3" borderId="17" xfId="0" applyFont="1" applyFill="1" applyBorder="1" applyAlignment="1">
      <alignment horizontal="right"/>
    </xf>
    <xf numFmtId="0" fontId="31" fillId="3" borderId="33" xfId="0" applyFont="1" applyFill="1" applyBorder="1" applyAlignment="1">
      <alignment horizontal="right"/>
    </xf>
    <xf numFmtId="0" fontId="31" fillId="2" borderId="33" xfId="0" applyFont="1" applyFill="1" applyBorder="1" applyAlignment="1">
      <alignment horizontal="right"/>
    </xf>
    <xf numFmtId="0" fontId="31" fillId="11" borderId="0" xfId="0" applyFont="1" applyFill="1" applyAlignment="1">
      <alignment horizontal="right"/>
    </xf>
    <xf numFmtId="44" fontId="21" fillId="10" borderId="36" xfId="19" applyFont="1" applyFill="1" applyBorder="1" applyAlignment="1" applyProtection="1">
      <alignment horizontal="center" vertical="center"/>
      <protection locked="0"/>
    </xf>
    <xf numFmtId="0" fontId="31" fillId="3" borderId="0" xfId="0" applyFont="1" applyFill="1" applyAlignment="1">
      <alignment horizontal="right"/>
    </xf>
    <xf numFmtId="164" fontId="21" fillId="9" borderId="36" xfId="1" applyNumberFormat="1" applyFont="1" applyFill="1" applyBorder="1" applyAlignment="1" applyProtection="1">
      <alignment horizontal="right" vertical="center"/>
      <protection locked="0"/>
    </xf>
    <xf numFmtId="164" fontId="21" fillId="3" borderId="33" xfId="1" applyNumberFormat="1" applyFont="1" applyFill="1" applyBorder="1" applyAlignment="1" applyProtection="1">
      <alignment horizontal="right" vertical="center"/>
      <protection locked="0"/>
    </xf>
    <xf numFmtId="164" fontId="21" fillId="3" borderId="17" xfId="1" applyNumberFormat="1" applyFont="1" applyFill="1" applyBorder="1" applyAlignment="1" applyProtection="1">
      <alignment horizontal="right" vertical="center"/>
      <protection locked="0"/>
    </xf>
    <xf numFmtId="164" fontId="21" fillId="2" borderId="17" xfId="1" applyNumberFormat="1" applyFont="1" applyFill="1" applyBorder="1" applyAlignment="1" applyProtection="1">
      <alignment horizontal="right" vertical="center"/>
      <protection locked="0"/>
    </xf>
    <xf numFmtId="164" fontId="21" fillId="2" borderId="33" xfId="1" applyNumberFormat="1" applyFont="1" applyFill="1" applyBorder="1" applyAlignment="1" applyProtection="1">
      <alignment horizontal="right" vertical="center"/>
      <protection locked="0"/>
    </xf>
    <xf numFmtId="0" fontId="8" fillId="11" borderId="34" xfId="0" applyFont="1" applyFill="1" applyBorder="1"/>
    <xf numFmtId="0" fontId="0" fillId="11" borderId="17" xfId="0" applyFill="1" applyBorder="1"/>
    <xf numFmtId="0" fontId="0" fillId="11" borderId="35" xfId="0" applyFill="1" applyBorder="1"/>
    <xf numFmtId="0" fontId="8" fillId="11" borderId="30" xfId="0" applyFont="1" applyFill="1" applyBorder="1"/>
    <xf numFmtId="0" fontId="0" fillId="11" borderId="33" xfId="0" applyFill="1" applyBorder="1"/>
    <xf numFmtId="0" fontId="0" fillId="11" borderId="31" xfId="0" applyFill="1" applyBorder="1"/>
    <xf numFmtId="43" fontId="21" fillId="9" borderId="36" xfId="1" applyFont="1" applyFill="1" applyBorder="1" applyAlignment="1" applyProtection="1">
      <alignment horizontal="right" vertical="center"/>
      <protection locked="0"/>
    </xf>
    <xf numFmtId="0" fontId="31" fillId="3" borderId="0" xfId="0" applyFont="1" applyFill="1" applyAlignment="1" applyProtection="1">
      <alignment vertical="center"/>
      <protection hidden="1"/>
    </xf>
    <xf numFmtId="0" fontId="31" fillId="2" borderId="0" xfId="0" applyFont="1" applyFill="1" applyAlignment="1" applyProtection="1">
      <alignment vertical="center"/>
      <protection hidden="1"/>
    </xf>
    <xf numFmtId="0" fontId="31" fillId="11" borderId="17" xfId="0" applyFont="1" applyFill="1" applyBorder="1" applyAlignment="1">
      <alignment horizontal="right"/>
    </xf>
    <xf numFmtId="0" fontId="31" fillId="11" borderId="33" xfId="0" applyFont="1" applyFill="1" applyBorder="1" applyAlignment="1">
      <alignment horizontal="right"/>
    </xf>
    <xf numFmtId="0" fontId="8" fillId="15" borderId="32" xfId="0" applyFont="1" applyFill="1" applyBorder="1"/>
    <xf numFmtId="0" fontId="0" fillId="15" borderId="0" xfId="0" applyFill="1"/>
    <xf numFmtId="0" fontId="31" fillId="15" borderId="0" xfId="0" applyFont="1" applyFill="1" applyAlignment="1">
      <alignment horizontal="right"/>
    </xf>
    <xf numFmtId="0" fontId="0" fillId="15" borderId="0" xfId="0" applyFill="1" applyAlignment="1" applyProtection="1">
      <alignment vertical="center"/>
      <protection hidden="1"/>
    </xf>
    <xf numFmtId="0" fontId="0" fillId="15" borderId="18" xfId="0" applyFill="1" applyBorder="1"/>
    <xf numFmtId="164" fontId="25" fillId="8" borderId="36" xfId="1" applyNumberFormat="1" applyFont="1" applyFill="1" applyBorder="1" applyAlignment="1" applyProtection="1">
      <alignment vertical="center"/>
      <protection hidden="1"/>
    </xf>
    <xf numFmtId="0" fontId="7" fillId="9" borderId="0" xfId="0" applyFont="1" applyFill="1"/>
    <xf numFmtId="165" fontId="25" fillId="8" borderId="36" xfId="19" applyNumberFormat="1" applyFont="1" applyFill="1" applyBorder="1" applyAlignment="1" applyProtection="1">
      <alignment vertical="center"/>
      <protection hidden="1"/>
    </xf>
    <xf numFmtId="165" fontId="21" fillId="10" borderId="36" xfId="19" applyNumberFormat="1" applyFont="1" applyFill="1" applyBorder="1" applyAlignment="1" applyProtection="1">
      <alignment horizontal="center" vertical="center"/>
      <protection locked="0"/>
    </xf>
    <xf numFmtId="0" fontId="0" fillId="2" borderId="14" xfId="0" applyFill="1" applyBorder="1"/>
    <xf numFmtId="0" fontId="0" fillId="2" borderId="15" xfId="0" applyFill="1" applyBorder="1"/>
    <xf numFmtId="0" fontId="0" fillId="2" borderId="16" xfId="0" applyFill="1" applyBorder="1"/>
    <xf numFmtId="0" fontId="32" fillId="11" borderId="32" xfId="0" applyFont="1" applyFill="1" applyBorder="1"/>
    <xf numFmtId="0" fontId="33" fillId="11" borderId="0" xfId="0" applyFont="1" applyFill="1"/>
    <xf numFmtId="165" fontId="34" fillId="8" borderId="36" xfId="19" applyNumberFormat="1" applyFont="1" applyFill="1" applyBorder="1" applyAlignment="1" applyProtection="1">
      <alignment vertical="center"/>
      <protection hidden="1"/>
    </xf>
    <xf numFmtId="0" fontId="33" fillId="11" borderId="18" xfId="0" applyFont="1" applyFill="1" applyBorder="1"/>
    <xf numFmtId="0" fontId="21" fillId="13" borderId="0" xfId="0" applyFont="1" applyFill="1" applyAlignment="1">
      <alignment vertical="center"/>
    </xf>
    <xf numFmtId="0" fontId="31" fillId="13" borderId="33" xfId="0" applyFont="1" applyFill="1" applyBorder="1" applyAlignment="1">
      <alignment horizontal="right" vertical="center"/>
    </xf>
    <xf numFmtId="0" fontId="35" fillId="2" borderId="0" xfId="0" applyFont="1" applyFill="1"/>
    <xf numFmtId="0" fontId="22" fillId="2" borderId="0" xfId="0" applyFont="1" applyFill="1" applyAlignment="1">
      <alignment horizontal="right"/>
    </xf>
    <xf numFmtId="0" fontId="36" fillId="2" borderId="0" xfId="0" applyFont="1" applyFill="1" applyAlignment="1">
      <alignment horizontal="right"/>
    </xf>
    <xf numFmtId="165" fontId="34" fillId="8" borderId="39" xfId="19" applyNumberFormat="1" applyFont="1" applyFill="1" applyBorder="1" applyAlignment="1" applyProtection="1">
      <alignment vertical="center"/>
      <protection hidden="1"/>
    </xf>
    <xf numFmtId="0" fontId="31" fillId="11" borderId="40" xfId="0" applyFont="1" applyFill="1" applyBorder="1" applyAlignment="1">
      <alignment horizontal="right"/>
    </xf>
    <xf numFmtId="165" fontId="8" fillId="8" borderId="36" xfId="19" applyNumberFormat="1" applyFont="1" applyFill="1" applyBorder="1" applyProtection="1">
      <protection hidden="1"/>
    </xf>
    <xf numFmtId="165" fontId="37" fillId="8" borderId="36" xfId="0" applyNumberFormat="1" applyFont="1" applyFill="1" applyBorder="1" applyProtection="1">
      <protection hidden="1"/>
    </xf>
    <xf numFmtId="166" fontId="0" fillId="2" borderId="0" xfId="20" applyNumberFormat="1" applyFont="1" applyFill="1" applyProtection="1">
      <protection hidden="1"/>
    </xf>
    <xf numFmtId="0" fontId="1" fillId="0" borderId="0" xfId="0" quotePrefix="1" applyFont="1" applyAlignment="1">
      <alignment vertical="center"/>
    </xf>
    <xf numFmtId="0" fontId="14" fillId="2" borderId="41" xfId="0" applyFont="1" applyFill="1" applyBorder="1" applyAlignment="1">
      <alignment horizontal="right" vertical="center"/>
    </xf>
    <xf numFmtId="0" fontId="40" fillId="2" borderId="30" xfId="0" applyFont="1" applyFill="1" applyBorder="1" applyAlignment="1">
      <alignment vertical="center"/>
    </xf>
    <xf numFmtId="0" fontId="14" fillId="2" borderId="0" xfId="0" applyFont="1" applyFill="1" applyAlignment="1">
      <alignment horizontal="right" vertical="center"/>
    </xf>
    <xf numFmtId="0" fontId="40" fillId="2" borderId="32" xfId="0" applyFont="1" applyFill="1" applyBorder="1" applyAlignment="1">
      <alignment vertical="center"/>
    </xf>
    <xf numFmtId="0" fontId="31" fillId="3" borderId="42" xfId="0" applyFont="1" applyFill="1" applyBorder="1" applyAlignment="1">
      <alignment horizontal="right"/>
    </xf>
    <xf numFmtId="0" fontId="31" fillId="2" borderId="42" xfId="0" applyFont="1" applyFill="1" applyBorder="1" applyAlignment="1">
      <alignment horizontal="right"/>
    </xf>
    <xf numFmtId="0" fontId="31" fillId="3" borderId="43" xfId="0" applyFont="1" applyFill="1" applyBorder="1" applyAlignment="1">
      <alignment horizontal="right"/>
    </xf>
    <xf numFmtId="0" fontId="0" fillId="2" borderId="30" xfId="0" applyFill="1" applyBorder="1" applyAlignment="1">
      <alignment horizontal="left" vertical="top" wrapText="1"/>
    </xf>
    <xf numFmtId="0" fontId="0" fillId="2" borderId="33" xfId="0" applyFill="1" applyBorder="1" applyAlignment="1">
      <alignment horizontal="left" vertical="top" wrapText="1"/>
    </xf>
    <xf numFmtId="0" fontId="0" fillId="2" borderId="31" xfId="0" applyFill="1" applyBorder="1" applyAlignment="1">
      <alignment horizontal="left" vertical="top" wrapText="1"/>
    </xf>
    <xf numFmtId="0" fontId="0" fillId="2" borderId="32" xfId="0" applyFill="1" applyBorder="1" applyAlignment="1">
      <alignment vertical="top"/>
    </xf>
    <xf numFmtId="0" fontId="0" fillId="2" borderId="0" xfId="0" applyFill="1" applyAlignment="1">
      <alignment vertical="top"/>
    </xf>
    <xf numFmtId="0" fontId="0" fillId="2" borderId="18" xfId="0" applyFill="1" applyBorder="1" applyAlignment="1">
      <alignment vertical="top"/>
    </xf>
    <xf numFmtId="0" fontId="7" fillId="2" borderId="33" xfId="0" applyFont="1" applyFill="1" applyBorder="1"/>
    <xf numFmtId="0" fontId="7" fillId="2" borderId="0" xfId="0" applyFont="1" applyFill="1"/>
    <xf numFmtId="0" fontId="7" fillId="2" borderId="15" xfId="0" applyFont="1" applyFill="1" applyBorder="1"/>
    <xf numFmtId="164" fontId="25" fillId="10" borderId="36" xfId="1" applyNumberFormat="1" applyFont="1" applyFill="1" applyBorder="1" applyAlignment="1" applyProtection="1">
      <alignment horizontal="right" vertical="center"/>
      <protection locked="0"/>
    </xf>
    <xf numFmtId="0" fontId="38" fillId="2" borderId="0" xfId="0" applyFont="1" applyFill="1" applyAlignment="1">
      <alignment vertical="top"/>
    </xf>
    <xf numFmtId="0" fontId="5" fillId="2" borderId="0" xfId="0" applyFont="1" applyFill="1" applyAlignment="1">
      <alignment vertical="top"/>
    </xf>
    <xf numFmtId="0" fontId="5" fillId="2" borderId="2" xfId="0" applyFont="1" applyFill="1" applyBorder="1" applyAlignment="1">
      <alignment vertical="top"/>
    </xf>
    <xf numFmtId="0" fontId="5" fillId="2" borderId="4" xfId="0" applyFont="1" applyFill="1" applyBorder="1" applyAlignment="1">
      <alignment vertical="top"/>
    </xf>
    <xf numFmtId="0" fontId="5" fillId="2" borderId="5" xfId="0" applyFont="1" applyFill="1" applyBorder="1" applyAlignment="1">
      <alignment vertical="top"/>
    </xf>
    <xf numFmtId="0" fontId="5" fillId="2" borderId="0" xfId="0" applyFont="1" applyFill="1" applyAlignment="1">
      <alignment vertical="top" wrapText="1"/>
    </xf>
    <xf numFmtId="0" fontId="39" fillId="2" borderId="0" xfId="0" applyFont="1" applyFill="1" applyAlignment="1">
      <alignment vertical="top"/>
    </xf>
    <xf numFmtId="0" fontId="6" fillId="5" borderId="21" xfId="0" applyFont="1" applyFill="1" applyBorder="1" applyAlignment="1">
      <alignment vertical="center"/>
    </xf>
    <xf numFmtId="0" fontId="0" fillId="0" borderId="0" xfId="0" applyAlignment="1">
      <alignment horizontal="right"/>
    </xf>
    <xf numFmtId="1" fontId="0" fillId="0" borderId="0" xfId="0" applyNumberFormat="1"/>
    <xf numFmtId="0" fontId="0" fillId="2" borderId="32" xfId="0" applyFill="1" applyBorder="1" applyAlignment="1">
      <alignment horizontal="left" vertical="top"/>
    </xf>
    <xf numFmtId="0" fontId="0" fillId="16" borderId="0" xfId="0" applyFill="1"/>
    <xf numFmtId="0" fontId="31" fillId="16" borderId="0" xfId="0" applyFont="1" applyFill="1" applyAlignment="1">
      <alignment horizontal="right"/>
    </xf>
    <xf numFmtId="0" fontId="0" fillId="16" borderId="18" xfId="0" applyFill="1" applyBorder="1"/>
    <xf numFmtId="0" fontId="8" fillId="16" borderId="32" xfId="0" applyFont="1" applyFill="1" applyBorder="1"/>
    <xf numFmtId="44" fontId="21" fillId="10" borderId="36" xfId="1" applyNumberFormat="1" applyFont="1" applyFill="1" applyBorder="1" applyAlignment="1" applyProtection="1">
      <alignment horizontal="center" vertical="center"/>
      <protection locked="0"/>
    </xf>
    <xf numFmtId="9" fontId="13" fillId="0" borderId="0" xfId="20" applyFont="1" applyProtection="1">
      <protection hidden="1"/>
    </xf>
    <xf numFmtId="2" fontId="13" fillId="0" borderId="0" xfId="0" applyNumberFormat="1" applyFont="1" applyProtection="1">
      <protection hidden="1"/>
    </xf>
    <xf numFmtId="1" fontId="13" fillId="0" borderId="0" xfId="0" applyNumberFormat="1" applyFont="1" applyProtection="1">
      <protection hidden="1"/>
    </xf>
    <xf numFmtId="0" fontId="41" fillId="0" borderId="0" xfId="0" applyFont="1" applyProtection="1">
      <protection hidden="1"/>
    </xf>
    <xf numFmtId="0" fontId="0" fillId="2" borderId="0" xfId="0" applyFill="1" applyAlignment="1">
      <alignment horizontal="left" vertical="top" wrapText="1"/>
    </xf>
    <xf numFmtId="0" fontId="0" fillId="2" borderId="18" xfId="0" applyFill="1" applyBorder="1" applyAlignment="1">
      <alignment horizontal="left" vertical="top" wrapText="1"/>
    </xf>
    <xf numFmtId="167" fontId="0" fillId="17" borderId="0" xfId="0" applyNumberFormat="1" applyFill="1"/>
    <xf numFmtId="167" fontId="0" fillId="16" borderId="0" xfId="0" applyNumberFormat="1" applyFill="1"/>
    <xf numFmtId="167" fontId="0" fillId="0" borderId="0" xfId="0" applyNumberFormat="1"/>
    <xf numFmtId="0" fontId="19" fillId="0" borderId="0" xfId="0" applyFont="1"/>
    <xf numFmtId="0" fontId="0" fillId="18" borderId="0" xfId="0" applyFill="1"/>
    <xf numFmtId="0" fontId="28" fillId="0" borderId="0" xfId="0" applyFont="1"/>
    <xf numFmtId="0" fontId="19" fillId="0" borderId="0" xfId="0" applyFont="1" applyAlignment="1">
      <alignment horizontal="right"/>
    </xf>
    <xf numFmtId="0" fontId="0" fillId="18" borderId="0" xfId="0" applyFill="1" applyAlignment="1">
      <alignment horizontal="right"/>
    </xf>
    <xf numFmtId="0" fontId="0" fillId="17" borderId="0" xfId="0" applyFill="1"/>
    <xf numFmtId="164" fontId="21" fillId="2" borderId="0" xfId="1" applyNumberFormat="1" applyFont="1" applyFill="1" applyBorder="1" applyAlignment="1" applyProtection="1">
      <alignment horizontal="right" vertical="center"/>
      <protection locked="0"/>
    </xf>
    <xf numFmtId="164" fontId="0" fillId="19" borderId="36" xfId="1" applyNumberFormat="1" applyFont="1" applyFill="1" applyBorder="1" applyAlignment="1" applyProtection="1">
      <alignment vertical="center"/>
      <protection hidden="1"/>
    </xf>
    <xf numFmtId="0" fontId="0" fillId="2" borderId="40" xfId="0" applyFill="1" applyBorder="1" applyAlignment="1">
      <alignment vertical="center"/>
    </xf>
    <xf numFmtId="0" fontId="31" fillId="3" borderId="40" xfId="0" applyFont="1" applyFill="1" applyBorder="1" applyAlignment="1">
      <alignment horizontal="right"/>
    </xf>
    <xf numFmtId="0" fontId="31" fillId="2" borderId="40" xfId="0" applyFont="1" applyFill="1" applyBorder="1" applyAlignment="1">
      <alignment horizontal="right"/>
    </xf>
    <xf numFmtId="44" fontId="21" fillId="10" borderId="44" xfId="19" applyFont="1" applyFill="1" applyBorder="1" applyAlignment="1" applyProtection="1">
      <alignment horizontal="center" vertical="center"/>
      <protection locked="0"/>
    </xf>
    <xf numFmtId="0" fontId="31" fillId="2" borderId="43" xfId="0" applyFont="1" applyFill="1" applyBorder="1" applyAlignment="1">
      <alignment horizontal="right"/>
    </xf>
    <xf numFmtId="0" fontId="0" fillId="11" borderId="45" xfId="0" applyFill="1" applyBorder="1"/>
    <xf numFmtId="0" fontId="0" fillId="2" borderId="45" xfId="0" applyFill="1" applyBorder="1"/>
    <xf numFmtId="164" fontId="25" fillId="14" borderId="36" xfId="1" applyNumberFormat="1" applyFont="1" applyFill="1" applyBorder="1" applyAlignment="1" applyProtection="1">
      <alignment horizontal="right" vertical="center"/>
      <protection hidden="1"/>
    </xf>
    <xf numFmtId="165" fontId="8" fillId="8" borderId="36" xfId="19" applyNumberFormat="1" applyFont="1" applyFill="1" applyBorder="1" applyAlignment="1" applyProtection="1">
      <alignment vertical="center"/>
      <protection hidden="1"/>
    </xf>
    <xf numFmtId="0" fontId="17" fillId="2" borderId="32" xfId="0" applyFont="1" applyFill="1" applyBorder="1" applyAlignment="1">
      <alignment vertical="top"/>
    </xf>
    <xf numFmtId="164" fontId="21" fillId="14" borderId="36" xfId="1" applyNumberFormat="1" applyFont="1" applyFill="1" applyBorder="1" applyAlignment="1" applyProtection="1">
      <alignment horizontal="right" vertical="center"/>
      <protection locked="0" hidden="1"/>
    </xf>
    <xf numFmtId="0" fontId="9" fillId="2" borderId="0" xfId="0" applyFont="1" applyFill="1"/>
    <xf numFmtId="166" fontId="0" fillId="0" borderId="0" xfId="20" applyNumberFormat="1" applyFont="1"/>
    <xf numFmtId="0" fontId="30" fillId="0" borderId="46" xfId="0" applyFont="1" applyBorder="1"/>
    <xf numFmtId="0" fontId="13" fillId="0" borderId="41" xfId="0" applyFont="1" applyBorder="1"/>
    <xf numFmtId="0" fontId="0" fillId="0" borderId="47" xfId="0" applyBorder="1"/>
    <xf numFmtId="0" fontId="13" fillId="0" borderId="48" xfId="0" applyFont="1" applyBorder="1"/>
    <xf numFmtId="0" fontId="13" fillId="0" borderId="40" xfId="0" applyFont="1" applyBorder="1"/>
    <xf numFmtId="0" fontId="0" fillId="0" borderId="48" xfId="0" applyBorder="1"/>
    <xf numFmtId="0" fontId="0" fillId="0" borderId="40" xfId="0" applyBorder="1"/>
    <xf numFmtId="0" fontId="8" fillId="0" borderId="48" xfId="0" applyFont="1" applyBorder="1"/>
    <xf numFmtId="0" fontId="0" fillId="0" borderId="49" xfId="0" applyBorder="1"/>
    <xf numFmtId="0" fontId="7" fillId="0" borderId="50" xfId="0" applyFont="1" applyBorder="1"/>
    <xf numFmtId="0" fontId="0" fillId="0" borderId="50" xfId="0" applyBorder="1"/>
    <xf numFmtId="0" fontId="0" fillId="0" borderId="51" xfId="0" applyBorder="1"/>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0" xfId="0" applyFont="1" applyFill="1" applyAlignment="1">
      <alignment horizontal="center" vertical="center"/>
    </xf>
    <xf numFmtId="0" fontId="6" fillId="5" borderId="10" xfId="0" applyFont="1" applyFill="1" applyBorder="1" applyAlignment="1">
      <alignment horizontal="center" vertical="center"/>
    </xf>
    <xf numFmtId="49" fontId="4" fillId="2" borderId="0" xfId="0" applyNumberFormat="1" applyFont="1" applyFill="1" applyAlignment="1">
      <alignment horizontal="center" vertical="center" wrapText="1"/>
    </xf>
    <xf numFmtId="49" fontId="4" fillId="2" borderId="2"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5" fillId="2" borderId="0" xfId="0" applyFont="1" applyFill="1" applyAlignment="1">
      <alignment horizontal="justify" vertical="top" wrapText="1"/>
    </xf>
    <xf numFmtId="0" fontId="5" fillId="2" borderId="4" xfId="0" applyFont="1" applyFill="1" applyBorder="1" applyAlignment="1">
      <alignment horizontal="justify" vertical="top" wrapText="1"/>
    </xf>
    <xf numFmtId="0" fontId="5" fillId="2" borderId="0" xfId="0" applyFont="1" applyFill="1" applyAlignment="1">
      <alignment horizontal="left" vertical="top" wrapText="1"/>
    </xf>
    <xf numFmtId="0" fontId="21" fillId="2" borderId="14" xfId="0" applyFont="1" applyFill="1" applyBorder="1" applyAlignment="1" applyProtection="1">
      <alignment horizontal="left"/>
      <protection locked="0"/>
    </xf>
    <xf numFmtId="0" fontId="21" fillId="2" borderId="15" xfId="0" applyFont="1" applyFill="1" applyBorder="1" applyAlignment="1" applyProtection="1">
      <alignment horizontal="left"/>
      <protection locked="0"/>
    </xf>
    <xf numFmtId="0" fontId="21" fillId="2" borderId="16" xfId="0" applyFont="1" applyFill="1" applyBorder="1" applyAlignment="1" applyProtection="1">
      <alignment horizontal="left"/>
      <protection locked="0"/>
    </xf>
    <xf numFmtId="0" fontId="21" fillId="2" borderId="14" xfId="0" applyFont="1" applyFill="1" applyBorder="1" applyAlignment="1" applyProtection="1">
      <alignment horizontal="left" wrapText="1"/>
      <protection locked="0"/>
    </xf>
    <xf numFmtId="0" fontId="21" fillId="2" borderId="15" xfId="0" applyFont="1" applyFill="1" applyBorder="1" applyAlignment="1" applyProtection="1">
      <alignment horizontal="left" wrapText="1"/>
      <protection locked="0"/>
    </xf>
    <xf numFmtId="0" fontId="21" fillId="2" borderId="16" xfId="0" applyFont="1" applyFill="1" applyBorder="1" applyAlignment="1" applyProtection="1">
      <alignment horizontal="left" wrapText="1"/>
      <protection locked="0"/>
    </xf>
    <xf numFmtId="0" fontId="21" fillId="9" borderId="37" xfId="0" applyFont="1" applyFill="1" applyBorder="1" applyAlignment="1" applyProtection="1">
      <alignment horizontal="left" vertical="center"/>
      <protection locked="0"/>
    </xf>
    <xf numFmtId="0" fontId="21" fillId="9" borderId="38" xfId="0" applyFont="1" applyFill="1" applyBorder="1" applyAlignment="1" applyProtection="1">
      <alignment horizontal="left" vertical="center"/>
      <protection locked="0"/>
    </xf>
    <xf numFmtId="0" fontId="0" fillId="2" borderId="32" xfId="0" applyFill="1" applyBorder="1" applyAlignment="1">
      <alignment horizontal="left" vertical="top" wrapText="1"/>
    </xf>
    <xf numFmtId="0" fontId="0" fillId="2" borderId="0" xfId="0" applyFill="1" applyAlignment="1">
      <alignment horizontal="left" vertical="top" wrapText="1"/>
    </xf>
    <xf numFmtId="0" fontId="0" fillId="2" borderId="18" xfId="0" applyFill="1" applyBorder="1" applyAlignment="1">
      <alignment horizontal="left" vertical="top" wrapText="1"/>
    </xf>
    <xf numFmtId="0" fontId="0" fillId="2" borderId="34" xfId="0" applyFill="1" applyBorder="1" applyAlignment="1" applyProtection="1">
      <alignment horizontal="left" vertical="top" wrapText="1"/>
      <protection locked="0"/>
    </xf>
    <xf numFmtId="0" fontId="0" fillId="2" borderId="17" xfId="0" applyFill="1" applyBorder="1" applyAlignment="1" applyProtection="1">
      <alignment horizontal="left" vertical="top" wrapText="1"/>
      <protection locked="0"/>
    </xf>
    <xf numFmtId="0" fontId="0" fillId="2" borderId="35" xfId="0" applyFill="1" applyBorder="1" applyAlignment="1" applyProtection="1">
      <alignment horizontal="left" vertical="top" wrapText="1"/>
      <protection locked="0"/>
    </xf>
    <xf numFmtId="0" fontId="0" fillId="2" borderId="32" xfId="0" applyFill="1" applyBorder="1" applyAlignment="1" applyProtection="1">
      <alignment horizontal="left" vertical="top" wrapText="1"/>
      <protection locked="0"/>
    </xf>
    <xf numFmtId="0" fontId="0" fillId="2" borderId="0" xfId="0" applyFill="1" applyAlignment="1" applyProtection="1">
      <alignment horizontal="left" vertical="top" wrapText="1"/>
      <protection locked="0"/>
    </xf>
    <xf numFmtId="0" fontId="0" fillId="2" borderId="18" xfId="0" applyFill="1" applyBorder="1" applyAlignment="1" applyProtection="1">
      <alignment horizontal="left" vertical="top" wrapText="1"/>
      <protection locked="0"/>
    </xf>
    <xf numFmtId="0" fontId="0" fillId="2" borderId="30" xfId="0" applyFill="1" applyBorder="1" applyAlignment="1" applyProtection="1">
      <alignment horizontal="left" vertical="top" wrapText="1"/>
      <protection locked="0"/>
    </xf>
    <xf numFmtId="0" fontId="0" fillId="2" borderId="33" xfId="0" applyFill="1" applyBorder="1" applyAlignment="1" applyProtection="1">
      <alignment horizontal="left" vertical="top" wrapText="1"/>
      <protection locked="0"/>
    </xf>
    <xf numFmtId="0" fontId="0" fillId="2" borderId="31" xfId="0" applyFill="1" applyBorder="1" applyAlignment="1" applyProtection="1">
      <alignment horizontal="left" vertical="top" wrapText="1"/>
      <protection locked="0"/>
    </xf>
    <xf numFmtId="0" fontId="17" fillId="2" borderId="32" xfId="0" applyFont="1" applyFill="1" applyBorder="1" applyAlignment="1">
      <alignment horizontal="left" vertical="center" wrapText="1"/>
    </xf>
    <xf numFmtId="0" fontId="17" fillId="2" borderId="0" xfId="0" applyFont="1" applyFill="1" applyAlignment="1">
      <alignment horizontal="left" vertical="center" wrapText="1"/>
    </xf>
    <xf numFmtId="0" fontId="17" fillId="2" borderId="18" xfId="0" applyFont="1" applyFill="1" applyBorder="1" applyAlignment="1">
      <alignment horizontal="left" vertical="center" wrapText="1"/>
    </xf>
    <xf numFmtId="0" fontId="7" fillId="2" borderId="34" xfId="0" applyFont="1" applyFill="1" applyBorder="1" applyAlignment="1" applyProtection="1">
      <alignment horizontal="left" vertical="top" wrapText="1"/>
      <protection locked="0"/>
    </xf>
    <xf numFmtId="0" fontId="7" fillId="2" borderId="17" xfId="0" applyFont="1" applyFill="1" applyBorder="1" applyAlignment="1" applyProtection="1">
      <alignment horizontal="left" vertical="top" wrapText="1"/>
      <protection locked="0"/>
    </xf>
    <xf numFmtId="0" fontId="7" fillId="2" borderId="35" xfId="0" applyFont="1" applyFill="1" applyBorder="1" applyAlignment="1" applyProtection="1">
      <alignment horizontal="left" vertical="top" wrapText="1"/>
      <protection locked="0"/>
    </xf>
    <xf numFmtId="0" fontId="7" fillId="2" borderId="32" xfId="0" applyFont="1" applyFill="1" applyBorder="1" applyAlignment="1" applyProtection="1">
      <alignment horizontal="left" vertical="top" wrapText="1"/>
      <protection locked="0"/>
    </xf>
    <xf numFmtId="0" fontId="7" fillId="2" borderId="0" xfId="0" applyFont="1" applyFill="1" applyAlignment="1" applyProtection="1">
      <alignment horizontal="left" vertical="top" wrapText="1"/>
      <protection locked="0"/>
    </xf>
    <xf numFmtId="0" fontId="7" fillId="2" borderId="18" xfId="0" applyFont="1" applyFill="1" applyBorder="1" applyAlignment="1" applyProtection="1">
      <alignment horizontal="left" vertical="top" wrapText="1"/>
      <protection locked="0"/>
    </xf>
    <xf numFmtId="0" fontId="7" fillId="2" borderId="30" xfId="0" applyFont="1" applyFill="1" applyBorder="1" applyAlignment="1" applyProtection="1">
      <alignment horizontal="left" vertical="top" wrapText="1"/>
      <protection locked="0"/>
    </xf>
    <xf numFmtId="0" fontId="7" fillId="2" borderId="33" xfId="0" applyFont="1" applyFill="1" applyBorder="1" applyAlignment="1" applyProtection="1">
      <alignment horizontal="left" vertical="top" wrapText="1"/>
      <protection locked="0"/>
    </xf>
    <xf numFmtId="0" fontId="7" fillId="2" borderId="31" xfId="0" applyFont="1" applyFill="1" applyBorder="1" applyAlignment="1" applyProtection="1">
      <alignment horizontal="left" vertical="top" wrapText="1"/>
      <protection locked="0"/>
    </xf>
    <xf numFmtId="0" fontId="17" fillId="2" borderId="32" xfId="0" applyFont="1" applyFill="1" applyBorder="1" applyAlignment="1">
      <alignment horizontal="left" vertical="top" wrapText="1"/>
    </xf>
    <xf numFmtId="0" fontId="17" fillId="2" borderId="0" xfId="0" applyFont="1" applyFill="1" applyAlignment="1">
      <alignment horizontal="left" vertical="top" wrapText="1"/>
    </xf>
    <xf numFmtId="0" fontId="17" fillId="2" borderId="18" xfId="0" applyFont="1" applyFill="1" applyBorder="1" applyAlignment="1">
      <alignment horizontal="left" vertical="top" wrapText="1"/>
    </xf>
  </cellXfs>
  <cellStyles count="21">
    <cellStyle name="Comma" xfId="1" builtinId="3"/>
    <cellStyle name="Comma 2" xfId="6" xr:uid="{01CB7B6B-4706-490E-9594-B5312F345F63}"/>
    <cellStyle name="Comma 3" xfId="11" xr:uid="{40559DF2-2214-479A-8115-FCCC77F1A60D}"/>
    <cellStyle name="Comma 4" xfId="14" xr:uid="{BED126A8-6F4D-4F25-90E3-CE19F17D560F}"/>
    <cellStyle name="Comma 6" xfId="4" xr:uid="{FB81FFC0-2174-4E09-BFA8-51D52779B00F}"/>
    <cellStyle name="Currency" xfId="19" builtinId="4"/>
    <cellStyle name="Currency 2" xfId="12" xr:uid="{F7EA07EC-84ED-43AF-B601-B26CD7060E0B}"/>
    <cellStyle name="Normal" xfId="0" builtinId="0"/>
    <cellStyle name="Normal 2" xfId="7" xr:uid="{0D1E4C37-2A4E-49C2-937E-E2262FF4B5CB}"/>
    <cellStyle name="Normal 2 2" xfId="15" xr:uid="{2B6C7F17-34B5-4E19-AE6B-F5323C5B0CCB}"/>
    <cellStyle name="Normal 2 2 2" xfId="17" xr:uid="{3D74A57B-0940-4EC1-852D-55D3F52DCE43}"/>
    <cellStyle name="Normal 3" xfId="2" xr:uid="{4629E4B7-5A0A-44E2-B197-6101BF2CFAC0}"/>
    <cellStyle name="Normal 4" xfId="9" xr:uid="{691774CF-106F-457F-BE06-7C4100DE2E51}"/>
    <cellStyle name="Normal 5" xfId="5" xr:uid="{749333A2-DE9D-4877-BBAE-4D5F106E10BA}"/>
    <cellStyle name="Normal 6" xfId="3" xr:uid="{01F33291-4CBC-4BFC-AB44-604326D29345}"/>
    <cellStyle name="Normal 7" xfId="10" xr:uid="{6D6D2EB7-3651-459B-B542-67EF3CD0268E}"/>
    <cellStyle name="Normal 8" xfId="16" xr:uid="{16961B18-07A3-483B-9372-5FC06A552234}"/>
    <cellStyle name="Normal 9" xfId="18" xr:uid="{6ABD9132-3195-4684-A414-B48F4BBF8B41}"/>
    <cellStyle name="Percent" xfId="20" builtinId="5"/>
    <cellStyle name="Percent 2" xfId="8" xr:uid="{30F2AED9-23E5-48E0-BA68-06FC5ABE0AE4}"/>
    <cellStyle name="Percent 3" xfId="13" xr:uid="{22ADDF35-6D2F-40CD-915B-9AC1E3B8CACC}"/>
  </cellStyles>
  <dxfs count="74">
    <dxf>
      <fill>
        <patternFill>
          <bgColor rgb="FFFFFF00"/>
        </patternFill>
      </fill>
    </dxf>
    <dxf>
      <font>
        <color theme="1"/>
      </font>
      <fill>
        <patternFill>
          <bgColor theme="1"/>
        </patternFill>
      </fill>
    </dxf>
    <dxf>
      <fill>
        <patternFill>
          <bgColor rgb="FFFFFF00"/>
        </patternFill>
      </fill>
    </dxf>
    <dxf>
      <fill>
        <patternFill>
          <bgColor rgb="FFFFFF00"/>
        </patternFill>
      </fill>
    </dxf>
    <dxf>
      <font>
        <color theme="1"/>
      </font>
      <fill>
        <patternFill>
          <bgColor theme="1"/>
        </patternFill>
      </fill>
    </dxf>
    <dxf>
      <font>
        <color theme="1"/>
      </font>
      <fill>
        <patternFill>
          <bgColor theme="1"/>
        </patternFill>
      </fill>
    </dxf>
    <dxf>
      <fill>
        <patternFill>
          <bgColor rgb="FFFFFF00"/>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rgb="FFFFFF00"/>
        </patternFill>
      </fill>
    </dxf>
    <dxf>
      <font>
        <color theme="1"/>
      </font>
      <fill>
        <patternFill>
          <bgColor theme="1"/>
        </patternFill>
      </fill>
    </dxf>
    <dxf>
      <font>
        <color theme="1"/>
      </font>
      <fill>
        <patternFill>
          <bgColor theme="1"/>
        </patternFill>
      </fill>
    </dxf>
    <dxf>
      <fill>
        <patternFill>
          <bgColor theme="1"/>
        </patternFill>
      </fill>
    </dxf>
    <dxf>
      <fill>
        <patternFill>
          <bgColor rgb="FFFFFF00"/>
        </patternFill>
      </fill>
    </dxf>
    <dxf>
      <font>
        <color theme="1"/>
      </font>
      <fill>
        <patternFill>
          <bgColor theme="1"/>
        </patternFill>
      </fill>
    </dxf>
    <dxf>
      <font>
        <color rgb="FF92D050"/>
      </font>
    </dxf>
    <dxf>
      <font>
        <color rgb="FF92D050"/>
      </font>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1"/>
        </patternFill>
      </fill>
    </dxf>
    <dxf>
      <font>
        <color theme="1"/>
      </font>
      <fill>
        <patternFill>
          <bgColor theme="1"/>
        </patternFill>
      </fill>
    </dxf>
    <dxf>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ont>
        <color theme="1"/>
      </font>
      <fill>
        <patternFill>
          <bgColor theme="1"/>
        </patternFill>
      </fill>
    </dxf>
    <dxf>
      <fill>
        <patternFill>
          <bgColor theme="1"/>
        </patternFill>
      </fill>
    </dxf>
    <dxf>
      <font>
        <color rgb="FF92D050"/>
      </font>
    </dxf>
    <dxf>
      <font>
        <color theme="1"/>
      </font>
      <fill>
        <patternFill>
          <bgColor theme="1"/>
        </patternFill>
      </fill>
    </dxf>
    <dxf>
      <fill>
        <patternFill>
          <bgColor rgb="FF92D050"/>
        </patternFill>
      </fill>
    </dxf>
    <dxf>
      <font>
        <color theme="1"/>
      </font>
      <fill>
        <patternFill>
          <bgColor theme="1"/>
        </patternFill>
      </fill>
    </dxf>
    <dxf>
      <font>
        <color theme="1"/>
      </font>
      <fill>
        <patternFill>
          <bgColor theme="1"/>
        </patternFill>
      </fill>
    </dxf>
    <dxf>
      <fill>
        <patternFill>
          <bgColor rgb="FFFFFF00"/>
        </patternFill>
      </fill>
    </dxf>
    <dxf>
      <font>
        <color theme="1"/>
      </font>
      <fill>
        <patternFill>
          <bgColor theme="1"/>
        </patternFill>
      </fill>
    </dxf>
    <dxf>
      <font>
        <color rgb="FF92D050"/>
      </font>
    </dxf>
    <dxf>
      <font>
        <color rgb="FF92D050"/>
      </font>
    </dxf>
    <dxf>
      <font>
        <color theme="1"/>
      </font>
      <fill>
        <patternFill>
          <bgColor theme="1"/>
        </patternFill>
      </fill>
    </dxf>
    <dxf>
      <fill>
        <patternFill>
          <bgColor rgb="FFFFFF00"/>
        </patternFill>
      </fill>
    </dxf>
    <dxf>
      <font>
        <b/>
        <i/>
        <color rgb="FFC00000"/>
      </font>
    </dxf>
    <dxf>
      <font>
        <b/>
        <i/>
        <color rgb="FFC00000"/>
      </font>
    </dxf>
    <dxf>
      <font>
        <b/>
        <i val="0"/>
        <color rgb="FF0000FF"/>
      </font>
    </dxf>
    <dxf>
      <font>
        <color theme="1"/>
      </font>
      <fill>
        <patternFill>
          <bgColor theme="1"/>
        </patternFill>
      </fill>
    </dxf>
    <dxf>
      <fill>
        <patternFill>
          <bgColor theme="1"/>
        </patternFill>
      </fill>
    </dxf>
    <dxf>
      <font>
        <color theme="1"/>
      </font>
      <fill>
        <patternFill>
          <bgColor theme="1"/>
        </patternFill>
      </fill>
    </dxf>
    <dxf>
      <font>
        <color theme="1"/>
      </font>
      <fill>
        <patternFill>
          <bgColor theme="1"/>
        </patternFill>
      </fill>
    </dxf>
    <dxf>
      <fill>
        <patternFill>
          <bgColor theme="1"/>
        </patternFill>
      </fill>
    </dxf>
    <dxf>
      <font>
        <color theme="1"/>
      </font>
      <fill>
        <patternFill>
          <bgColor theme="1"/>
        </patternFill>
      </fill>
    </dxf>
    <dxf>
      <font>
        <color theme="1"/>
      </font>
      <fill>
        <patternFill>
          <bgColor theme="1"/>
        </patternFill>
      </fill>
    </dxf>
    <dxf>
      <fill>
        <patternFill>
          <bgColor theme="1"/>
        </patternFill>
      </fill>
    </dxf>
    <dxf>
      <font>
        <color theme="1"/>
      </font>
      <fill>
        <patternFill>
          <bgColor theme="1"/>
        </patternFill>
      </fill>
    </dxf>
    <dxf>
      <font>
        <color rgb="FF92D050"/>
      </font>
    </dxf>
    <dxf>
      <font>
        <color theme="1"/>
      </font>
      <fill>
        <patternFill>
          <bgColor theme="1"/>
        </patternFill>
      </fill>
    </dxf>
    <dxf>
      <font>
        <color theme="1"/>
      </font>
      <fill>
        <patternFill>
          <bgColor theme="1"/>
        </patternFill>
      </fill>
    </dxf>
    <dxf>
      <font>
        <b/>
        <i val="0"/>
        <color rgb="FF0000FF"/>
      </font>
    </dxf>
  </dxfs>
  <tableStyles count="0" defaultTableStyle="TableStyleMedium2" defaultPivotStyle="PivotStyleLight16"/>
  <colors>
    <mruColors>
      <color rgb="FF0000FF"/>
      <color rgb="FF5E6A71"/>
      <color rgb="FFE2EFDA"/>
      <color rgb="FF005B82"/>
      <color rgb="FF00A9E0"/>
      <color rgb="FF007934"/>
      <color rgb="FFCDF0FF"/>
      <color rgb="FF02668C"/>
      <color rgb="FF0226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spc="20" baseline="0">
                <a:solidFill>
                  <a:sysClr val="windowText" lastClr="000000"/>
                </a:solidFill>
                <a:latin typeface="+mn-lt"/>
                <a:ea typeface="+mn-ea"/>
                <a:cs typeface="+mn-cs"/>
              </a:defRPr>
            </a:pPr>
            <a:r>
              <a:rPr lang="en-US" b="1"/>
              <a:t>Total Lining System Cost</a:t>
            </a:r>
          </a:p>
        </c:rich>
      </c:tx>
      <c:overlay val="0"/>
      <c:spPr>
        <a:noFill/>
        <a:ln>
          <a:noFill/>
        </a:ln>
        <a:effectLst/>
      </c:spPr>
      <c:txPr>
        <a:bodyPr rot="0" spcFirstLastPara="1" vertOverflow="ellipsis" vert="horz" wrap="square" anchor="ctr" anchorCtr="1"/>
        <a:lstStyle/>
        <a:p>
          <a:pPr>
            <a:defRPr sz="1400" b="1" i="0" u="none" strike="noStrike" kern="1200" cap="none" spc="20" baseline="0">
              <a:solidFill>
                <a:sysClr val="windowText" lastClr="000000"/>
              </a:solidFill>
              <a:latin typeface="+mn-lt"/>
              <a:ea typeface="+mn-ea"/>
              <a:cs typeface="+mn-cs"/>
            </a:defRPr>
          </a:pPr>
          <a:endParaRPr lang="en-US"/>
        </a:p>
      </c:txPr>
    </c:title>
    <c:autoTitleDeleted val="0"/>
    <c:plotArea>
      <c:layout/>
      <c:pieChart>
        <c:varyColors val="1"/>
        <c:ser>
          <c:idx val="0"/>
          <c:order val="0"/>
          <c:tx>
            <c:strRef>
              <c:f>'Cost Estimate'!$G$74:$G$77</c:f>
              <c:strCache>
                <c:ptCount val="4"/>
                <c:pt idx="0">
                  <c:v>Geomembrane</c:v>
                </c:pt>
                <c:pt idx="1">
                  <c:v>Geotextile</c:v>
                </c:pt>
                <c:pt idx="2">
                  <c:v>Drainage &amp; Leak Detection Layer</c:v>
                </c:pt>
                <c:pt idx="3">
                  <c:v>Cover Layer</c:v>
                </c:pt>
              </c:strCache>
            </c:strRef>
          </c:tx>
          <c:spPr>
            <a:ln>
              <a:solidFill>
                <a:schemeClr val="tx1"/>
              </a:solidFill>
            </a:ln>
          </c:spPr>
          <c:dPt>
            <c:idx val="0"/>
            <c:bubble3D val="0"/>
            <c:spPr>
              <a:gradFill rotWithShape="1">
                <a:gsLst>
                  <a:gs pos="0">
                    <a:schemeClr val="accent1">
                      <a:lumMod val="110000"/>
                      <a:satMod val="105000"/>
                      <a:tint val="67000"/>
                    </a:schemeClr>
                  </a:gs>
                  <a:gs pos="50000">
                    <a:schemeClr val="accent1">
                      <a:lumMod val="105000"/>
                      <a:satMod val="103000"/>
                      <a:tint val="73000"/>
                    </a:schemeClr>
                  </a:gs>
                  <a:gs pos="100000">
                    <a:schemeClr val="accent1">
                      <a:lumMod val="105000"/>
                      <a:satMod val="109000"/>
                      <a:tint val="81000"/>
                    </a:schemeClr>
                  </a:gs>
                </a:gsLst>
                <a:lin ang="5400000" scaled="0"/>
              </a:gradFill>
              <a:ln w="9525" cap="flat" cmpd="sng" algn="ctr">
                <a:solidFill>
                  <a:schemeClr val="tx1"/>
                </a:solidFill>
                <a:round/>
              </a:ln>
              <a:effectLst/>
            </c:spPr>
            <c:extLst>
              <c:ext xmlns:c16="http://schemas.microsoft.com/office/drawing/2014/chart" uri="{C3380CC4-5D6E-409C-BE32-E72D297353CC}">
                <c16:uniqueId val="{00000002-655A-4152-BF5E-A0FAA814E072}"/>
              </c:ext>
            </c:extLst>
          </c:dPt>
          <c:dPt>
            <c:idx val="1"/>
            <c:bubble3D val="0"/>
            <c:spPr>
              <a:gradFill rotWithShape="1">
                <a:gsLst>
                  <a:gs pos="0">
                    <a:schemeClr val="accent2">
                      <a:lumMod val="110000"/>
                      <a:satMod val="105000"/>
                      <a:tint val="67000"/>
                    </a:schemeClr>
                  </a:gs>
                  <a:gs pos="50000">
                    <a:schemeClr val="accent2">
                      <a:lumMod val="105000"/>
                      <a:satMod val="103000"/>
                      <a:tint val="73000"/>
                    </a:schemeClr>
                  </a:gs>
                  <a:gs pos="100000">
                    <a:schemeClr val="accent2">
                      <a:lumMod val="105000"/>
                      <a:satMod val="109000"/>
                      <a:tint val="81000"/>
                    </a:schemeClr>
                  </a:gs>
                </a:gsLst>
                <a:lin ang="5400000" scaled="0"/>
              </a:gradFill>
              <a:ln w="9525" cap="flat" cmpd="sng" algn="ctr">
                <a:solidFill>
                  <a:schemeClr val="tx1"/>
                </a:solidFill>
                <a:round/>
              </a:ln>
              <a:effectLst/>
            </c:spPr>
            <c:extLst>
              <c:ext xmlns:c16="http://schemas.microsoft.com/office/drawing/2014/chart" uri="{C3380CC4-5D6E-409C-BE32-E72D297353CC}">
                <c16:uniqueId val="{00000004-655A-4152-BF5E-A0FAA814E072}"/>
              </c:ext>
            </c:extLst>
          </c:dPt>
          <c:dPt>
            <c:idx val="2"/>
            <c:bubble3D val="0"/>
            <c:spPr>
              <a:gradFill rotWithShape="1">
                <a:gsLst>
                  <a:gs pos="0">
                    <a:schemeClr val="accent3">
                      <a:lumMod val="110000"/>
                      <a:satMod val="105000"/>
                      <a:tint val="67000"/>
                    </a:schemeClr>
                  </a:gs>
                  <a:gs pos="50000">
                    <a:schemeClr val="accent3">
                      <a:lumMod val="105000"/>
                      <a:satMod val="103000"/>
                      <a:tint val="73000"/>
                    </a:schemeClr>
                  </a:gs>
                  <a:gs pos="100000">
                    <a:schemeClr val="accent3">
                      <a:lumMod val="105000"/>
                      <a:satMod val="109000"/>
                      <a:tint val="81000"/>
                    </a:schemeClr>
                  </a:gs>
                </a:gsLst>
                <a:lin ang="5400000" scaled="0"/>
              </a:gradFill>
              <a:ln w="9525" cap="flat" cmpd="sng" algn="ctr">
                <a:solidFill>
                  <a:schemeClr val="tx1"/>
                </a:solidFill>
                <a:round/>
              </a:ln>
              <a:effectLst/>
            </c:spPr>
            <c:extLst>
              <c:ext xmlns:c16="http://schemas.microsoft.com/office/drawing/2014/chart" uri="{C3380CC4-5D6E-409C-BE32-E72D297353CC}">
                <c16:uniqueId val="{00000003-655A-4152-BF5E-A0FAA814E072}"/>
              </c:ext>
            </c:extLst>
          </c:dPt>
          <c:dPt>
            <c:idx val="3"/>
            <c:bubble3D val="0"/>
            <c:spPr>
              <a:gradFill rotWithShape="1">
                <a:gsLst>
                  <a:gs pos="0">
                    <a:schemeClr val="accent4">
                      <a:lumMod val="110000"/>
                      <a:satMod val="105000"/>
                      <a:tint val="67000"/>
                    </a:schemeClr>
                  </a:gs>
                  <a:gs pos="50000">
                    <a:schemeClr val="accent4">
                      <a:lumMod val="105000"/>
                      <a:satMod val="103000"/>
                      <a:tint val="73000"/>
                    </a:schemeClr>
                  </a:gs>
                  <a:gs pos="100000">
                    <a:schemeClr val="accent4">
                      <a:lumMod val="105000"/>
                      <a:satMod val="109000"/>
                      <a:tint val="81000"/>
                    </a:schemeClr>
                  </a:gs>
                </a:gsLst>
                <a:lin ang="5400000" scaled="0"/>
              </a:gradFill>
              <a:ln w="9525" cap="flat" cmpd="sng" algn="ctr">
                <a:solidFill>
                  <a:schemeClr val="tx1"/>
                </a:solidFill>
                <a:round/>
              </a:ln>
              <a:effectLst/>
            </c:spPr>
            <c:extLst>
              <c:ext xmlns:c16="http://schemas.microsoft.com/office/drawing/2014/chart" uri="{C3380CC4-5D6E-409C-BE32-E72D297353CC}">
                <c16:uniqueId val="{00000001-655A-4152-BF5E-A0FAA814E072}"/>
              </c:ext>
            </c:extLst>
          </c:dPt>
          <c:dLbls>
            <c:dLbl>
              <c:idx val="0"/>
              <c:tx>
                <c:rich>
                  <a:bodyPr/>
                  <a:lstStyle/>
                  <a:p>
                    <a:fld id="{F4FC6454-FE3C-4498-90FB-26C12CAD2CDC}" type="VALUE">
                      <a:rPr lang="en-US" b="1"/>
                      <a:pPr/>
                      <a:t>[VALUE]</a:t>
                    </a:fld>
                    <a:endParaRPr lang="en-US" b="1" baseline="0"/>
                  </a:p>
                  <a:p>
                    <a:r>
                      <a:rPr lang="en-US"/>
                      <a:t>(</a:t>
                    </a:r>
                    <a:fld id="{F77CDA49-1014-44AE-AD15-499C8C1307AA}" type="PERCENTAGE">
                      <a:rPr lang="en-US"/>
                      <a:pPr/>
                      <a:t>[PERCENTAGE]</a:t>
                    </a:fld>
                    <a:r>
                      <a:rPr lang="en-US"/>
                      <a:t>)</a:t>
                    </a:r>
                  </a:p>
                </c:rich>
              </c:tx>
              <c:showLegendKey val="0"/>
              <c:showVal val="1"/>
              <c:showCatName val="0"/>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2-655A-4152-BF5E-A0FAA814E072}"/>
                </c:ext>
              </c:extLst>
            </c:dLbl>
            <c:dLbl>
              <c:idx val="1"/>
              <c:tx>
                <c:rich>
                  <a:bodyPr/>
                  <a:lstStyle/>
                  <a:p>
                    <a:fld id="{A86DE31C-00A9-4FE7-8C90-009B6B0E63AB}" type="VALUE">
                      <a:rPr lang="en-US" b="1"/>
                      <a:pPr/>
                      <a:t>[VALUE]</a:t>
                    </a:fld>
                    <a:endParaRPr lang="en-US" b="1" baseline="0"/>
                  </a:p>
                  <a:p>
                    <a:r>
                      <a:rPr lang="en-US"/>
                      <a:t>(</a:t>
                    </a:r>
                    <a:fld id="{A16CEFDD-B4E9-4448-B0C3-9814718DB515}" type="PERCENTAGE">
                      <a:rPr lang="en-US"/>
                      <a:pPr/>
                      <a:t>[PERCENTAGE]</a:t>
                    </a:fld>
                    <a:r>
                      <a:rPr lang="en-US"/>
                      <a:t>)</a:t>
                    </a:r>
                  </a:p>
                </c:rich>
              </c:tx>
              <c:showLegendKey val="0"/>
              <c:showVal val="1"/>
              <c:showCatName val="0"/>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4-655A-4152-BF5E-A0FAA814E072}"/>
                </c:ext>
              </c:extLst>
            </c:dLbl>
            <c:dLbl>
              <c:idx val="2"/>
              <c:tx>
                <c:rich>
                  <a:bodyPr/>
                  <a:lstStyle/>
                  <a:p>
                    <a:fld id="{2B94D3A6-B3A7-41EC-B16A-F8CC2617BB52}" type="VALUE">
                      <a:rPr lang="en-US" b="1"/>
                      <a:pPr/>
                      <a:t>[VALUE]</a:t>
                    </a:fld>
                    <a:endParaRPr lang="en-US" b="1" baseline="0"/>
                  </a:p>
                  <a:p>
                    <a:r>
                      <a:rPr lang="en-US"/>
                      <a:t>(</a:t>
                    </a:r>
                    <a:fld id="{730F36D1-5C96-4E1E-8A5A-AF432531921D}" type="PERCENTAGE">
                      <a:rPr lang="en-US"/>
                      <a:pPr/>
                      <a:t>[PERCENTAGE]</a:t>
                    </a:fld>
                    <a:r>
                      <a:rPr lang="en-US"/>
                      <a:t>)</a:t>
                    </a:r>
                  </a:p>
                </c:rich>
              </c:tx>
              <c:showLegendKey val="0"/>
              <c:showVal val="1"/>
              <c:showCatName val="0"/>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3-655A-4152-BF5E-A0FAA814E072}"/>
                </c:ext>
              </c:extLst>
            </c:dLbl>
            <c:dLbl>
              <c:idx val="3"/>
              <c:tx>
                <c:rich>
                  <a:bodyPr/>
                  <a:lstStyle/>
                  <a:p>
                    <a:fld id="{7101049B-5DFE-43E5-A508-351B39D514E6}" type="VALUE">
                      <a:rPr lang="en-US" b="1"/>
                      <a:pPr/>
                      <a:t>[VALUE]</a:t>
                    </a:fld>
                    <a:endParaRPr lang="en-US" b="1" baseline="0"/>
                  </a:p>
                  <a:p>
                    <a:r>
                      <a:rPr lang="en-US"/>
                      <a:t>(</a:t>
                    </a:r>
                    <a:fld id="{BCD5AFAE-1848-4A56-A842-A7C3627C2900}" type="PERCENTAGE">
                      <a:rPr lang="en-US"/>
                      <a:pPr/>
                      <a:t>[PERCENTAGE]</a:t>
                    </a:fld>
                    <a:r>
                      <a:rPr lang="en-US"/>
                      <a:t>)</a:t>
                    </a:r>
                  </a:p>
                </c:rich>
              </c:tx>
              <c:showLegendKey val="0"/>
              <c:showVal val="1"/>
              <c:showCatName val="0"/>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1-655A-4152-BF5E-A0FAA814E072}"/>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mn-lt"/>
                    <a:ea typeface="+mn-ea"/>
                    <a:cs typeface="+mn-cs"/>
                  </a:defRPr>
                </a:pPr>
                <a:endParaRPr lang="en-US"/>
              </a:p>
            </c:txPr>
            <c:showLegendKey val="0"/>
            <c:showVal val="1"/>
            <c:showCatName val="0"/>
            <c:showSerName val="0"/>
            <c:showPercent val="1"/>
            <c:showBubbleSize val="0"/>
            <c:separator>
</c:separator>
            <c:showLeaderLines val="1"/>
            <c:leaderLines>
              <c:spPr>
                <a:ln w="9525">
                  <a:solidFill>
                    <a:schemeClr val="tx1">
                      <a:lumMod val="35000"/>
                      <a:lumOff val="65000"/>
                    </a:schemeClr>
                  </a:solidFill>
                </a:ln>
                <a:effectLst/>
              </c:spPr>
            </c:leaderLines>
            <c:extLst>
              <c:ext xmlns:c15="http://schemas.microsoft.com/office/drawing/2012/chart" uri="{CE6537A1-D6FC-4f65-9D91-7224C49458BB}"/>
            </c:extLst>
          </c:dLbls>
          <c:cat>
            <c:strRef>
              <c:f>'Cost Estimate'!$G$74:$G$77</c:f>
              <c:strCache>
                <c:ptCount val="4"/>
                <c:pt idx="0">
                  <c:v>Geomembrane</c:v>
                </c:pt>
                <c:pt idx="1">
                  <c:v>Geotextile</c:v>
                </c:pt>
                <c:pt idx="2">
                  <c:v>Drainage &amp; Leak Detection Layer</c:v>
                </c:pt>
                <c:pt idx="3">
                  <c:v>Cover Layer</c:v>
                </c:pt>
              </c:strCache>
            </c:strRef>
          </c:cat>
          <c:val>
            <c:numRef>
              <c:f>'Cost Estimate'!$H$74:$H$77</c:f>
              <c:numCache>
                <c:formatCode>_("$"* #,##0_);_("$"* \(#,##0\);_("$"* "-"??_);_(@_)</c:formatCode>
                <c:ptCount val="4"/>
                <c:pt idx="0">
                  <c:v>0</c:v>
                </c:pt>
                <c:pt idx="1">
                  <c:v>0</c:v>
                </c:pt>
                <c:pt idx="2">
                  <c:v>0</c:v>
                </c:pt>
                <c:pt idx="3">
                  <c:v>0</c:v>
                </c:pt>
              </c:numCache>
            </c:numRef>
          </c:val>
          <c:extLst>
            <c:ext xmlns:c16="http://schemas.microsoft.com/office/drawing/2014/chart" uri="{C3380CC4-5D6E-409C-BE32-E72D297353CC}">
              <c16:uniqueId val="{00000000-655A-4152-BF5E-A0FAA814E072}"/>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solidFill>
            <a:sysClr val="windowText" lastClr="000000"/>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emf"/><Relationship Id="rId1" Type="http://schemas.openxmlformats.org/officeDocument/2006/relationships/hyperlink" Target="#'Project Info &amp; Setup'!A1"/><Relationship Id="rId5" Type="http://schemas.openxmlformats.org/officeDocument/2006/relationships/image" Target="../media/image4.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Reservoir Design'!A1"/><Relationship Id="rId1" Type="http://schemas.openxmlformats.org/officeDocument/2006/relationships/hyperlink" Target="#Home!A1"/><Relationship Id="rId5" Type="http://schemas.openxmlformats.org/officeDocument/2006/relationships/image" Target="../media/image4.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hyperlink" Target="#Home!A1"/><Relationship Id="rId2" Type="http://schemas.openxmlformats.org/officeDocument/2006/relationships/hyperlink" Target="#'Liner System Design'!A1"/><Relationship Id="rId1" Type="http://schemas.openxmlformats.org/officeDocument/2006/relationships/hyperlink" Target="#'Project Info &amp; Setup'!A1"/><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s>
</file>

<file path=xl/drawings/_rels/drawing4.xml.rels><?xml version="1.0" encoding="UTF-8" standalone="yes"?>
<Relationships xmlns="http://schemas.openxmlformats.org/package/2006/relationships"><Relationship Id="rId3" Type="http://schemas.openxmlformats.org/officeDocument/2006/relationships/hyperlink" Target="#Home!A1"/><Relationship Id="rId2" Type="http://schemas.openxmlformats.org/officeDocument/2006/relationships/hyperlink" Target="#'Cost Estimate'!A1"/><Relationship Id="rId1" Type="http://schemas.openxmlformats.org/officeDocument/2006/relationships/hyperlink" Target="#'Reservoir Design'!A1"/><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hyperlink" Target="#'Liner System Design'!A1"/><Relationship Id="rId2" Type="http://schemas.openxmlformats.org/officeDocument/2006/relationships/hyperlink" Target="#Home!A1"/><Relationship Id="rId1" Type="http://schemas.openxmlformats.org/officeDocument/2006/relationships/chart" Target="../charts/chart1.xml"/><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s>
</file>

<file path=xl/drawings/_rels/drawing6.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11</xdr:col>
      <xdr:colOff>114299</xdr:colOff>
      <xdr:row>55</xdr:row>
      <xdr:rowOff>123825</xdr:rowOff>
    </xdr:from>
    <xdr:to>
      <xdr:col>13</xdr:col>
      <xdr:colOff>175259</xdr:colOff>
      <xdr:row>58</xdr:row>
      <xdr:rowOff>38100</xdr:rowOff>
    </xdr:to>
    <xdr:sp macro="" textlink="">
      <xdr:nvSpPr>
        <xdr:cNvPr id="31" name="Rectangle 30">
          <a:hlinkClick xmlns:r="http://schemas.openxmlformats.org/officeDocument/2006/relationships" r:id="rId1"/>
          <a:extLst>
            <a:ext uri="{FF2B5EF4-FFF2-40B4-BE49-F238E27FC236}">
              <a16:creationId xmlns:a16="http://schemas.microsoft.com/office/drawing/2014/main" id="{925021DB-0B22-4788-4AC1-F6578F4DEF52}"/>
            </a:ext>
          </a:extLst>
        </xdr:cNvPr>
        <xdr:cNvSpPr/>
      </xdr:nvSpPr>
      <xdr:spPr>
        <a:xfrm>
          <a:off x="6391274" y="10144125"/>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Start</a:t>
          </a:r>
        </a:p>
      </xdr:txBody>
    </xdr:sp>
    <xdr:clientData/>
  </xdr:twoCellAnchor>
  <xdr:twoCellAnchor>
    <xdr:from>
      <xdr:col>9</xdr:col>
      <xdr:colOff>19050</xdr:colOff>
      <xdr:row>54</xdr:row>
      <xdr:rowOff>247650</xdr:rowOff>
    </xdr:from>
    <xdr:to>
      <xdr:col>11</xdr:col>
      <xdr:colOff>6857</xdr:colOff>
      <xdr:row>58</xdr:row>
      <xdr:rowOff>179832</xdr:rowOff>
    </xdr:to>
    <xdr:sp macro="" textlink="">
      <xdr:nvSpPr>
        <xdr:cNvPr id="2" name="Arrow: Right 1">
          <a:extLst>
            <a:ext uri="{FF2B5EF4-FFF2-40B4-BE49-F238E27FC236}">
              <a16:creationId xmlns:a16="http://schemas.microsoft.com/office/drawing/2014/main" id="{3B97BD09-E8D1-0D8F-3E3B-4DCA7F1233B7}"/>
            </a:ext>
          </a:extLst>
        </xdr:cNvPr>
        <xdr:cNvSpPr/>
      </xdr:nvSpPr>
      <xdr:spPr>
        <a:xfrm>
          <a:off x="5076825" y="10001250"/>
          <a:ext cx="1207007" cy="751332"/>
        </a:xfrm>
        <a:prstGeom prst="rightArrow">
          <a:avLst>
            <a:gd name="adj1" fmla="val 69654"/>
            <a:gd name="adj2" fmla="val 50000"/>
          </a:avLst>
        </a:prstGeom>
        <a:solidFill>
          <a:schemeClr val="bg1"/>
        </a:solidFill>
        <a:ln w="38100" cmpd="dbl">
          <a:solidFill>
            <a:srgbClr val="02668C"/>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en-US" sz="1200" b="1">
              <a:solidFill>
                <a:srgbClr val="02668C"/>
              </a:solidFill>
              <a:latin typeface="Franklin Gothic "/>
            </a:rPr>
            <a:t>Click to get started</a:t>
          </a:r>
        </a:p>
      </xdr:txBody>
    </xdr:sp>
    <xdr:clientData/>
  </xdr:twoCellAnchor>
  <xdr:oneCellAnchor>
    <xdr:from>
      <xdr:col>1</xdr:col>
      <xdr:colOff>342900</xdr:colOff>
      <xdr:row>55</xdr:row>
      <xdr:rowOff>52182</xdr:rowOff>
    </xdr:from>
    <xdr:ext cx="3623563" cy="914400"/>
    <xdr:pic>
      <xdr:nvPicPr>
        <xdr:cNvPr id="3" name="Picture 2">
          <a:extLst>
            <a:ext uri="{FF2B5EF4-FFF2-40B4-BE49-F238E27FC236}">
              <a16:creationId xmlns:a16="http://schemas.microsoft.com/office/drawing/2014/main" id="{2A699DDC-C93B-460E-9451-E760EE7C5FF5}"/>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l="1851"/>
        <a:stretch/>
      </xdr:blipFill>
      <xdr:spPr>
        <a:xfrm>
          <a:off x="2352675" y="1052307"/>
          <a:ext cx="3623563" cy="914400"/>
        </a:xfrm>
        <a:prstGeom prst="rect">
          <a:avLst/>
        </a:prstGeom>
        <a:effectLst>
          <a:glow rad="78099">
            <a:schemeClr val="accent2">
              <a:lumMod val="75000"/>
              <a:alpha val="10168"/>
            </a:schemeClr>
          </a:glow>
        </a:effectLst>
      </xdr:spPr>
    </xdr:pic>
    <xdr:clientData/>
  </xdr:oneCellAnchor>
  <xdr:twoCellAnchor>
    <xdr:from>
      <xdr:col>3</xdr:col>
      <xdr:colOff>371475</xdr:colOff>
      <xdr:row>0</xdr:row>
      <xdr:rowOff>257175</xdr:rowOff>
    </xdr:from>
    <xdr:to>
      <xdr:col>11</xdr:col>
      <xdr:colOff>567650</xdr:colOff>
      <xdr:row>0</xdr:row>
      <xdr:rowOff>686753</xdr:rowOff>
    </xdr:to>
    <xdr:grpSp>
      <xdr:nvGrpSpPr>
        <xdr:cNvPr id="4" name="Group 3">
          <a:extLst>
            <a:ext uri="{FF2B5EF4-FFF2-40B4-BE49-F238E27FC236}">
              <a16:creationId xmlns:a16="http://schemas.microsoft.com/office/drawing/2014/main" id="{5E9FFC45-9A0A-4EB2-86F3-3E3A1A2CC625}"/>
            </a:ext>
          </a:extLst>
        </xdr:cNvPr>
        <xdr:cNvGrpSpPr/>
      </xdr:nvGrpSpPr>
      <xdr:grpSpPr>
        <a:xfrm>
          <a:off x="1371600" y="257175"/>
          <a:ext cx="5444450" cy="429578"/>
          <a:chOff x="609600" y="190499"/>
          <a:chExt cx="5444450" cy="460000"/>
        </a:xfrm>
      </xdr:grpSpPr>
      <xdr:pic>
        <xdr:nvPicPr>
          <xdr:cNvPr id="5" name="Picture 4" descr="Logos – Website Standards">
            <a:extLst>
              <a:ext uri="{FF2B5EF4-FFF2-40B4-BE49-F238E27FC236}">
                <a16:creationId xmlns:a16="http://schemas.microsoft.com/office/drawing/2014/main" id="{60D523FF-08B0-8A01-EC63-44829622533C}"/>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9600" y="190499"/>
            <a:ext cx="1798967" cy="4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6" name="Picture 5" descr="Argonne National Laboratory Homepage | Argonne National Laboratory">
            <a:extLst>
              <a:ext uri="{FF2B5EF4-FFF2-40B4-BE49-F238E27FC236}">
                <a16:creationId xmlns:a16="http://schemas.microsoft.com/office/drawing/2014/main" id="{81C00F38-552D-CC2D-BEE3-2469F1A374F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95575" y="193763"/>
            <a:ext cx="1567273" cy="45347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7" name="Picture 6" descr="Stantec">
            <a:extLst>
              <a:ext uri="{FF2B5EF4-FFF2-40B4-BE49-F238E27FC236}">
                <a16:creationId xmlns:a16="http://schemas.microsoft.com/office/drawing/2014/main" id="{D4E14EF4-4772-778F-8153-A90B332A0C9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562475" y="209368"/>
            <a:ext cx="1491575" cy="422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12</xdr:row>
      <xdr:rowOff>0</xdr:rowOff>
    </xdr:from>
    <xdr:to>
      <xdr:col>3</xdr:col>
      <xdr:colOff>60960</xdr:colOff>
      <xdr:row>14</xdr:row>
      <xdr:rowOff>85725</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7D200590-7046-4565-9F16-1FD0BB92BAD3}"/>
            </a:ext>
          </a:extLst>
        </xdr:cNvPr>
        <xdr:cNvSpPr/>
      </xdr:nvSpPr>
      <xdr:spPr>
        <a:xfrm>
          <a:off x="609600" y="6477000"/>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Home</a:t>
          </a:r>
        </a:p>
      </xdr:txBody>
    </xdr:sp>
    <xdr:clientData/>
  </xdr:twoCellAnchor>
  <xdr:twoCellAnchor>
    <xdr:from>
      <xdr:col>11</xdr:col>
      <xdr:colOff>257175</xdr:colOff>
      <xdr:row>12</xdr:row>
      <xdr:rowOff>0</xdr:rowOff>
    </xdr:from>
    <xdr:to>
      <xdr:col>13</xdr:col>
      <xdr:colOff>318135</xdr:colOff>
      <xdr:row>14</xdr:row>
      <xdr:rowOff>85725</xdr:rowOff>
    </xdr:to>
    <xdr:sp macro="" textlink="">
      <xdr:nvSpPr>
        <xdr:cNvPr id="6" name="Rectangle 5">
          <a:hlinkClick xmlns:r="http://schemas.openxmlformats.org/officeDocument/2006/relationships" r:id="rId1"/>
          <a:extLst>
            <a:ext uri="{FF2B5EF4-FFF2-40B4-BE49-F238E27FC236}">
              <a16:creationId xmlns:a16="http://schemas.microsoft.com/office/drawing/2014/main" id="{3F336AEA-7A19-4A3B-9285-61C5E35E6780}"/>
            </a:ext>
          </a:extLst>
        </xdr:cNvPr>
        <xdr:cNvSpPr/>
      </xdr:nvSpPr>
      <xdr:spPr>
        <a:xfrm>
          <a:off x="4095750" y="6629400"/>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Previous</a:t>
          </a:r>
        </a:p>
      </xdr:txBody>
    </xdr:sp>
    <xdr:clientData/>
  </xdr:twoCellAnchor>
  <xdr:twoCellAnchor>
    <xdr:from>
      <xdr:col>14</xdr:col>
      <xdr:colOff>85725</xdr:colOff>
      <xdr:row>12</xdr:row>
      <xdr:rowOff>0</xdr:rowOff>
    </xdr:from>
    <xdr:to>
      <xdr:col>16</xdr:col>
      <xdr:colOff>146685</xdr:colOff>
      <xdr:row>14</xdr:row>
      <xdr:rowOff>85725</xdr:rowOff>
    </xdr:to>
    <xdr:sp macro="" textlink="">
      <xdr:nvSpPr>
        <xdr:cNvPr id="7" name="Rectangle 6">
          <a:hlinkClick xmlns:r="http://schemas.openxmlformats.org/officeDocument/2006/relationships" r:id="rId2"/>
          <a:extLst>
            <a:ext uri="{FF2B5EF4-FFF2-40B4-BE49-F238E27FC236}">
              <a16:creationId xmlns:a16="http://schemas.microsoft.com/office/drawing/2014/main" id="{0D443E60-8863-4B4E-95DE-ED8EC9B479B2}"/>
            </a:ext>
          </a:extLst>
        </xdr:cNvPr>
        <xdr:cNvSpPr/>
      </xdr:nvSpPr>
      <xdr:spPr>
        <a:xfrm>
          <a:off x="5753100" y="6629400"/>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Next</a:t>
          </a:r>
        </a:p>
      </xdr:txBody>
    </xdr:sp>
    <xdr:clientData/>
  </xdr:twoCellAnchor>
  <xdr:twoCellAnchor>
    <xdr:from>
      <xdr:col>4</xdr:col>
      <xdr:colOff>304800</xdr:colOff>
      <xdr:row>0</xdr:row>
      <xdr:rowOff>238125</xdr:rowOff>
    </xdr:from>
    <xdr:to>
      <xdr:col>13</xdr:col>
      <xdr:colOff>262850</xdr:colOff>
      <xdr:row>0</xdr:row>
      <xdr:rowOff>667703</xdr:rowOff>
    </xdr:to>
    <xdr:grpSp>
      <xdr:nvGrpSpPr>
        <xdr:cNvPr id="2" name="Group 1">
          <a:extLst>
            <a:ext uri="{FF2B5EF4-FFF2-40B4-BE49-F238E27FC236}">
              <a16:creationId xmlns:a16="http://schemas.microsoft.com/office/drawing/2014/main" id="{08626D16-F86C-4420-8C7F-3BB3CAA639CB}"/>
            </a:ext>
          </a:extLst>
        </xdr:cNvPr>
        <xdr:cNvGrpSpPr/>
      </xdr:nvGrpSpPr>
      <xdr:grpSpPr>
        <a:xfrm>
          <a:off x="2314575" y="238125"/>
          <a:ext cx="5444450" cy="429578"/>
          <a:chOff x="609600" y="190499"/>
          <a:chExt cx="5444450" cy="460000"/>
        </a:xfrm>
      </xdr:grpSpPr>
      <xdr:pic>
        <xdr:nvPicPr>
          <xdr:cNvPr id="3" name="Picture 2" descr="Logos – Website Standards">
            <a:extLst>
              <a:ext uri="{FF2B5EF4-FFF2-40B4-BE49-F238E27FC236}">
                <a16:creationId xmlns:a16="http://schemas.microsoft.com/office/drawing/2014/main" id="{8F69C7AF-B211-F983-981B-BA0F54DE3D9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09600" y="190499"/>
            <a:ext cx="1798967" cy="4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Picture 3" descr="Argonne National Laboratory Homepage | Argonne National Laboratory">
            <a:extLst>
              <a:ext uri="{FF2B5EF4-FFF2-40B4-BE49-F238E27FC236}">
                <a16:creationId xmlns:a16="http://schemas.microsoft.com/office/drawing/2014/main" id="{8F1C180F-2B6F-98AC-E0FE-586012A4BEF8}"/>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695575" y="193763"/>
            <a:ext cx="1567273" cy="45347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 name="Picture 7" descr="Stantec">
            <a:extLst>
              <a:ext uri="{FF2B5EF4-FFF2-40B4-BE49-F238E27FC236}">
                <a16:creationId xmlns:a16="http://schemas.microsoft.com/office/drawing/2014/main" id="{A0584680-BE52-4981-9DEE-3CEEF99A545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562475" y="209368"/>
            <a:ext cx="1491575" cy="422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342900</xdr:colOff>
      <xdr:row>58</xdr:row>
      <xdr:rowOff>0</xdr:rowOff>
    </xdr:from>
    <xdr:to>
      <xdr:col>9</xdr:col>
      <xdr:colOff>403860</xdr:colOff>
      <xdr:row>60</xdr:row>
      <xdr:rowOff>85725</xdr:rowOff>
    </xdr:to>
    <xdr:sp macro="" textlink="">
      <xdr:nvSpPr>
        <xdr:cNvPr id="12" name="Rectangle 11">
          <a:hlinkClick xmlns:r="http://schemas.openxmlformats.org/officeDocument/2006/relationships" r:id="rId1"/>
          <a:extLst>
            <a:ext uri="{FF2B5EF4-FFF2-40B4-BE49-F238E27FC236}">
              <a16:creationId xmlns:a16="http://schemas.microsoft.com/office/drawing/2014/main" id="{A23D7948-4904-4E71-A53D-920B77F06D05}"/>
            </a:ext>
          </a:extLst>
        </xdr:cNvPr>
        <xdr:cNvSpPr/>
      </xdr:nvSpPr>
      <xdr:spPr>
        <a:xfrm>
          <a:off x="4524375" y="8991600"/>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Previous</a:t>
          </a:r>
        </a:p>
      </xdr:txBody>
    </xdr:sp>
    <xdr:clientData/>
  </xdr:twoCellAnchor>
  <xdr:twoCellAnchor>
    <xdr:from>
      <xdr:col>10</xdr:col>
      <xdr:colOff>428624</xdr:colOff>
      <xdr:row>58</xdr:row>
      <xdr:rowOff>0</xdr:rowOff>
    </xdr:from>
    <xdr:to>
      <xdr:col>12</xdr:col>
      <xdr:colOff>146684</xdr:colOff>
      <xdr:row>60</xdr:row>
      <xdr:rowOff>85725</xdr:rowOff>
    </xdr:to>
    <xdr:sp macro="" textlink="">
      <xdr:nvSpPr>
        <xdr:cNvPr id="13" name="Rectangle 12">
          <a:hlinkClick xmlns:r="http://schemas.openxmlformats.org/officeDocument/2006/relationships" r:id="rId2"/>
          <a:extLst>
            <a:ext uri="{FF2B5EF4-FFF2-40B4-BE49-F238E27FC236}">
              <a16:creationId xmlns:a16="http://schemas.microsoft.com/office/drawing/2014/main" id="{28107651-97AD-49F0-9CE4-0E86A22CCB3B}"/>
            </a:ext>
          </a:extLst>
        </xdr:cNvPr>
        <xdr:cNvSpPr/>
      </xdr:nvSpPr>
      <xdr:spPr>
        <a:xfrm>
          <a:off x="6438899" y="8991600"/>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Next</a:t>
          </a:r>
        </a:p>
      </xdr:txBody>
    </xdr:sp>
    <xdr:clientData/>
  </xdr:twoCellAnchor>
  <xdr:twoCellAnchor>
    <xdr:from>
      <xdr:col>2</xdr:col>
      <xdr:colOff>0</xdr:colOff>
      <xdr:row>58</xdr:row>
      <xdr:rowOff>0</xdr:rowOff>
    </xdr:from>
    <xdr:to>
      <xdr:col>4</xdr:col>
      <xdr:colOff>60960</xdr:colOff>
      <xdr:row>60</xdr:row>
      <xdr:rowOff>85725</xdr:rowOff>
    </xdr:to>
    <xdr:sp macro="" textlink="">
      <xdr:nvSpPr>
        <xdr:cNvPr id="9" name="Rectangle 8">
          <a:hlinkClick xmlns:r="http://schemas.openxmlformats.org/officeDocument/2006/relationships" r:id="rId3"/>
          <a:extLst>
            <a:ext uri="{FF2B5EF4-FFF2-40B4-BE49-F238E27FC236}">
              <a16:creationId xmlns:a16="http://schemas.microsoft.com/office/drawing/2014/main" id="{3DFF6D7E-2810-42CD-8C45-96FA76C1FBCE}"/>
            </a:ext>
          </a:extLst>
        </xdr:cNvPr>
        <xdr:cNvSpPr/>
      </xdr:nvSpPr>
      <xdr:spPr>
        <a:xfrm>
          <a:off x="790575" y="8991600"/>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Home</a:t>
          </a:r>
        </a:p>
      </xdr:txBody>
    </xdr:sp>
    <xdr:clientData/>
  </xdr:twoCellAnchor>
  <xdr:twoCellAnchor>
    <xdr:from>
      <xdr:col>3</xdr:col>
      <xdr:colOff>238125</xdr:colOff>
      <xdr:row>0</xdr:row>
      <xdr:rowOff>238125</xdr:rowOff>
    </xdr:from>
    <xdr:to>
      <xdr:col>10</xdr:col>
      <xdr:colOff>653375</xdr:colOff>
      <xdr:row>0</xdr:row>
      <xdr:rowOff>667703</xdr:rowOff>
    </xdr:to>
    <xdr:grpSp>
      <xdr:nvGrpSpPr>
        <xdr:cNvPr id="14" name="Group 13">
          <a:extLst>
            <a:ext uri="{FF2B5EF4-FFF2-40B4-BE49-F238E27FC236}">
              <a16:creationId xmlns:a16="http://schemas.microsoft.com/office/drawing/2014/main" id="{B8D01759-EA71-4F4B-8316-EFDEF00C8F12}"/>
            </a:ext>
          </a:extLst>
        </xdr:cNvPr>
        <xdr:cNvGrpSpPr/>
      </xdr:nvGrpSpPr>
      <xdr:grpSpPr>
        <a:xfrm>
          <a:off x="1638300" y="238125"/>
          <a:ext cx="5444450" cy="429578"/>
          <a:chOff x="609600" y="190499"/>
          <a:chExt cx="5444450" cy="460000"/>
        </a:xfrm>
      </xdr:grpSpPr>
      <xdr:pic>
        <xdr:nvPicPr>
          <xdr:cNvPr id="15" name="Picture 14" descr="Logos – Website Standards">
            <a:extLst>
              <a:ext uri="{FF2B5EF4-FFF2-40B4-BE49-F238E27FC236}">
                <a16:creationId xmlns:a16="http://schemas.microsoft.com/office/drawing/2014/main" id="{A962CBA4-8BB3-C0A5-466D-35109F9D0022}"/>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09600" y="190499"/>
            <a:ext cx="1798967" cy="4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6" name="Picture 15" descr="Argonne National Laboratory Homepage | Argonne National Laboratory">
            <a:extLst>
              <a:ext uri="{FF2B5EF4-FFF2-40B4-BE49-F238E27FC236}">
                <a16:creationId xmlns:a16="http://schemas.microsoft.com/office/drawing/2014/main" id="{F6A0CEC5-0B74-935E-6F8D-2C40991BBEBC}"/>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695575" y="193763"/>
            <a:ext cx="1567273" cy="45347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7" name="Picture 16" descr="Stantec">
            <a:extLst>
              <a:ext uri="{FF2B5EF4-FFF2-40B4-BE49-F238E27FC236}">
                <a16:creationId xmlns:a16="http://schemas.microsoft.com/office/drawing/2014/main" id="{BA8B251F-F5E2-0927-6A96-2996E890D9CE}"/>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62475" y="209368"/>
            <a:ext cx="1491575" cy="422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76200</xdr:colOff>
      <xdr:row>163</xdr:row>
      <xdr:rowOff>25619</xdr:rowOff>
    </xdr:from>
    <xdr:to>
      <xdr:col>11</xdr:col>
      <xdr:colOff>137160</xdr:colOff>
      <xdr:row>165</xdr:row>
      <xdr:rowOff>111344</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CF68FC92-1419-480F-823E-F704B2D81FFF}"/>
            </a:ext>
          </a:extLst>
        </xdr:cNvPr>
        <xdr:cNvSpPr/>
      </xdr:nvSpPr>
      <xdr:spPr>
        <a:xfrm>
          <a:off x="5753100" y="26362244"/>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Previous</a:t>
          </a:r>
        </a:p>
      </xdr:txBody>
    </xdr:sp>
    <xdr:clientData/>
  </xdr:twoCellAnchor>
  <xdr:twoCellAnchor>
    <xdr:from>
      <xdr:col>12</xdr:col>
      <xdr:colOff>161925</xdr:colOff>
      <xdr:row>163</xdr:row>
      <xdr:rowOff>25619</xdr:rowOff>
    </xdr:from>
    <xdr:to>
      <xdr:col>14</xdr:col>
      <xdr:colOff>127635</xdr:colOff>
      <xdr:row>165</xdr:row>
      <xdr:rowOff>111344</xdr:rowOff>
    </xdr:to>
    <xdr:sp macro="" textlink="">
      <xdr:nvSpPr>
        <xdr:cNvPr id="4" name="Rectangle 3">
          <a:hlinkClick xmlns:r="http://schemas.openxmlformats.org/officeDocument/2006/relationships" r:id="rId2"/>
          <a:extLst>
            <a:ext uri="{FF2B5EF4-FFF2-40B4-BE49-F238E27FC236}">
              <a16:creationId xmlns:a16="http://schemas.microsoft.com/office/drawing/2014/main" id="{452AD59C-66D6-4D86-ABA6-50A5DA910170}"/>
            </a:ext>
          </a:extLst>
        </xdr:cNvPr>
        <xdr:cNvSpPr/>
      </xdr:nvSpPr>
      <xdr:spPr>
        <a:xfrm>
          <a:off x="7915275" y="26362244"/>
          <a:ext cx="1280160" cy="466725"/>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Next</a:t>
          </a:r>
        </a:p>
      </xdr:txBody>
    </xdr:sp>
    <xdr:clientData/>
  </xdr:twoCellAnchor>
  <xdr:twoCellAnchor>
    <xdr:from>
      <xdr:col>2</xdr:col>
      <xdr:colOff>0</xdr:colOff>
      <xdr:row>163</xdr:row>
      <xdr:rowOff>0</xdr:rowOff>
    </xdr:from>
    <xdr:to>
      <xdr:col>4</xdr:col>
      <xdr:colOff>60960</xdr:colOff>
      <xdr:row>165</xdr:row>
      <xdr:rowOff>111344</xdr:rowOff>
    </xdr:to>
    <xdr:sp macro="" textlink="">
      <xdr:nvSpPr>
        <xdr:cNvPr id="13" name="Rectangle 12">
          <a:hlinkClick xmlns:r="http://schemas.openxmlformats.org/officeDocument/2006/relationships" r:id="rId3"/>
          <a:extLst>
            <a:ext uri="{FF2B5EF4-FFF2-40B4-BE49-F238E27FC236}">
              <a16:creationId xmlns:a16="http://schemas.microsoft.com/office/drawing/2014/main" id="{28D859ED-50D8-4663-B071-FD4C61FD787F}"/>
            </a:ext>
          </a:extLst>
        </xdr:cNvPr>
        <xdr:cNvSpPr/>
      </xdr:nvSpPr>
      <xdr:spPr>
        <a:xfrm>
          <a:off x="790575" y="26336625"/>
          <a:ext cx="1280160" cy="492344"/>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Home</a:t>
          </a:r>
        </a:p>
      </xdr:txBody>
    </xdr:sp>
    <xdr:clientData/>
  </xdr:twoCellAnchor>
  <xdr:twoCellAnchor>
    <xdr:from>
      <xdr:col>5</xdr:col>
      <xdr:colOff>381000</xdr:colOff>
      <xdr:row>0</xdr:row>
      <xdr:rowOff>238125</xdr:rowOff>
    </xdr:from>
    <xdr:to>
      <xdr:col>11</xdr:col>
      <xdr:colOff>15200</xdr:colOff>
      <xdr:row>0</xdr:row>
      <xdr:rowOff>667703</xdr:rowOff>
    </xdr:to>
    <xdr:grpSp>
      <xdr:nvGrpSpPr>
        <xdr:cNvPr id="5" name="Group 4">
          <a:extLst>
            <a:ext uri="{FF2B5EF4-FFF2-40B4-BE49-F238E27FC236}">
              <a16:creationId xmlns:a16="http://schemas.microsoft.com/office/drawing/2014/main" id="{C6893991-C128-4314-A4CE-60B518FACCC4}"/>
            </a:ext>
          </a:extLst>
        </xdr:cNvPr>
        <xdr:cNvGrpSpPr/>
      </xdr:nvGrpSpPr>
      <xdr:grpSpPr>
        <a:xfrm>
          <a:off x="3000375" y="238125"/>
          <a:ext cx="5444450" cy="429578"/>
          <a:chOff x="609600" y="190499"/>
          <a:chExt cx="5444450" cy="460000"/>
        </a:xfrm>
      </xdr:grpSpPr>
      <xdr:pic>
        <xdr:nvPicPr>
          <xdr:cNvPr id="9" name="Picture 8" descr="Logos – Website Standards">
            <a:extLst>
              <a:ext uri="{FF2B5EF4-FFF2-40B4-BE49-F238E27FC236}">
                <a16:creationId xmlns:a16="http://schemas.microsoft.com/office/drawing/2014/main" id="{B2D9510E-9843-43B9-29E9-CDE47551A73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09600" y="190499"/>
            <a:ext cx="1798967" cy="4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 name="Picture 9" descr="Argonne National Laboratory Homepage | Argonne National Laboratory">
            <a:extLst>
              <a:ext uri="{FF2B5EF4-FFF2-40B4-BE49-F238E27FC236}">
                <a16:creationId xmlns:a16="http://schemas.microsoft.com/office/drawing/2014/main" id="{82A15818-F94B-4F34-6821-9F9E7A7228FD}"/>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695575" y="193763"/>
            <a:ext cx="1567273" cy="45347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 name="Picture 10" descr="Stantec">
            <a:extLst>
              <a:ext uri="{FF2B5EF4-FFF2-40B4-BE49-F238E27FC236}">
                <a16:creationId xmlns:a16="http://schemas.microsoft.com/office/drawing/2014/main" id="{51FAC5CE-BB3B-D4D3-52A6-40A65433A6F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62475" y="209368"/>
            <a:ext cx="1491575" cy="422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0</xdr:colOff>
      <xdr:row>69</xdr:row>
      <xdr:rowOff>0</xdr:rowOff>
    </xdr:from>
    <xdr:to>
      <xdr:col>13</xdr:col>
      <xdr:colOff>600075</xdr:colOff>
      <xdr:row>81</xdr:row>
      <xdr:rowOff>152400</xdr:rowOff>
    </xdr:to>
    <xdr:graphicFrame macro="">
      <xdr:nvGraphicFramePr>
        <xdr:cNvPr id="23" name="Chart 22">
          <a:extLst>
            <a:ext uri="{FF2B5EF4-FFF2-40B4-BE49-F238E27FC236}">
              <a16:creationId xmlns:a16="http://schemas.microsoft.com/office/drawing/2014/main" id="{04A13DE3-92A8-48BD-B673-4C66B64026B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103</xdr:row>
      <xdr:rowOff>0</xdr:rowOff>
    </xdr:from>
    <xdr:to>
      <xdr:col>4</xdr:col>
      <xdr:colOff>60960</xdr:colOff>
      <xdr:row>105</xdr:row>
      <xdr:rowOff>120869</xdr:rowOff>
    </xdr:to>
    <xdr:sp macro="" textlink="">
      <xdr:nvSpPr>
        <xdr:cNvPr id="24" name="Rectangle 23">
          <a:hlinkClick xmlns:r="http://schemas.openxmlformats.org/officeDocument/2006/relationships" r:id="rId2"/>
          <a:extLst>
            <a:ext uri="{FF2B5EF4-FFF2-40B4-BE49-F238E27FC236}">
              <a16:creationId xmlns:a16="http://schemas.microsoft.com/office/drawing/2014/main" id="{0D1CA37F-328E-4779-A3CB-131AFEC767D1}"/>
            </a:ext>
          </a:extLst>
        </xdr:cNvPr>
        <xdr:cNvSpPr/>
      </xdr:nvSpPr>
      <xdr:spPr>
        <a:xfrm>
          <a:off x="790575" y="15601950"/>
          <a:ext cx="1280160" cy="501869"/>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Home</a:t>
          </a:r>
        </a:p>
      </xdr:txBody>
    </xdr:sp>
    <xdr:clientData/>
  </xdr:twoCellAnchor>
  <xdr:twoCellAnchor>
    <xdr:from>
      <xdr:col>7</xdr:col>
      <xdr:colOff>742951</xdr:colOff>
      <xdr:row>103</xdr:row>
      <xdr:rowOff>0</xdr:rowOff>
    </xdr:from>
    <xdr:to>
      <xdr:col>8</xdr:col>
      <xdr:colOff>308611</xdr:colOff>
      <xdr:row>105</xdr:row>
      <xdr:rowOff>95250</xdr:rowOff>
    </xdr:to>
    <xdr:sp macro="" textlink="">
      <xdr:nvSpPr>
        <xdr:cNvPr id="25" name="Rectangle 24">
          <a:hlinkClick xmlns:r="http://schemas.openxmlformats.org/officeDocument/2006/relationships" r:id="rId3"/>
          <a:extLst>
            <a:ext uri="{FF2B5EF4-FFF2-40B4-BE49-F238E27FC236}">
              <a16:creationId xmlns:a16="http://schemas.microsoft.com/office/drawing/2014/main" id="{2C30C3F2-B0C6-44F8-9EE1-59F921A14A6D}"/>
            </a:ext>
          </a:extLst>
        </xdr:cNvPr>
        <xdr:cNvSpPr/>
      </xdr:nvSpPr>
      <xdr:spPr>
        <a:xfrm>
          <a:off x="5895976" y="15601950"/>
          <a:ext cx="1280160" cy="476250"/>
        </a:xfrm>
        <a:prstGeom prst="rect">
          <a:avLst/>
        </a:prstGeom>
        <a:solidFill>
          <a:srgbClr val="005B82"/>
        </a:solidFill>
        <a:ln w="76200">
          <a:solidFill>
            <a:schemeClr val="bg1"/>
          </a:solidFill>
        </a:ln>
        <a:scene3d>
          <a:camera prst="orthographicFront"/>
          <a:lightRig rig="freezing" dir="t"/>
        </a:scene3d>
        <a:sp3d prstMaterial="dkEdge">
          <a:bevelT w="152400" h="152400" prst="softRound"/>
          <a:bevelB h="152400"/>
        </a:sp3d>
      </xdr:spPr>
      <xdr:style>
        <a:lnRef idx="1">
          <a:schemeClr val="dk1"/>
        </a:lnRef>
        <a:fillRef idx="2">
          <a:schemeClr val="dk1"/>
        </a:fillRef>
        <a:effectRef idx="1">
          <a:schemeClr val="dk1"/>
        </a:effectRef>
        <a:fontRef idx="minor">
          <a:schemeClr val="dk1"/>
        </a:fontRef>
      </xdr:style>
      <xdr:txBody>
        <a:bodyPr vertOverflow="clip" horzOverflow="clip" rtlCol="0" anchor="ctr" anchorCtr="1"/>
        <a:lstStyle/>
        <a:p>
          <a:pPr algn="ctr"/>
          <a:r>
            <a:rPr lang="en-US" sz="1800">
              <a:solidFill>
                <a:schemeClr val="bg1"/>
              </a:solidFill>
              <a:latin typeface="Franklin Gothic "/>
            </a:rPr>
            <a:t>Previous</a:t>
          </a:r>
        </a:p>
      </xdr:txBody>
    </xdr:sp>
    <xdr:clientData/>
  </xdr:twoCellAnchor>
  <xdr:twoCellAnchor>
    <xdr:from>
      <xdr:col>5</xdr:col>
      <xdr:colOff>942975</xdr:colOff>
      <xdr:row>0</xdr:row>
      <xdr:rowOff>238125</xdr:rowOff>
    </xdr:from>
    <xdr:to>
      <xdr:col>11</xdr:col>
      <xdr:colOff>310475</xdr:colOff>
      <xdr:row>0</xdr:row>
      <xdr:rowOff>667703</xdr:rowOff>
    </xdr:to>
    <xdr:grpSp>
      <xdr:nvGrpSpPr>
        <xdr:cNvPr id="2" name="Group 1">
          <a:extLst>
            <a:ext uri="{FF2B5EF4-FFF2-40B4-BE49-F238E27FC236}">
              <a16:creationId xmlns:a16="http://schemas.microsoft.com/office/drawing/2014/main" id="{CF4336E2-732B-4C00-90A3-969B033E6864}"/>
            </a:ext>
          </a:extLst>
        </xdr:cNvPr>
        <xdr:cNvGrpSpPr/>
      </xdr:nvGrpSpPr>
      <xdr:grpSpPr>
        <a:xfrm>
          <a:off x="3562350" y="238125"/>
          <a:ext cx="5444450" cy="429578"/>
          <a:chOff x="609600" y="190499"/>
          <a:chExt cx="5444450" cy="460000"/>
        </a:xfrm>
      </xdr:grpSpPr>
      <xdr:pic>
        <xdr:nvPicPr>
          <xdr:cNvPr id="3" name="Picture 2" descr="Logos – Website Standards">
            <a:extLst>
              <a:ext uri="{FF2B5EF4-FFF2-40B4-BE49-F238E27FC236}">
                <a16:creationId xmlns:a16="http://schemas.microsoft.com/office/drawing/2014/main" id="{B12B7F94-4C73-DFC7-EEFE-FF083902C3F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09600" y="190499"/>
            <a:ext cx="1798967" cy="4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Picture 3" descr="Argonne National Laboratory Homepage | Argonne National Laboratory">
            <a:extLst>
              <a:ext uri="{FF2B5EF4-FFF2-40B4-BE49-F238E27FC236}">
                <a16:creationId xmlns:a16="http://schemas.microsoft.com/office/drawing/2014/main" id="{2951EA18-23FF-AAE5-8F31-BD561AA60684}"/>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2695575" y="193763"/>
            <a:ext cx="1567273" cy="45347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Picture 4" descr="Stantec">
            <a:extLst>
              <a:ext uri="{FF2B5EF4-FFF2-40B4-BE49-F238E27FC236}">
                <a16:creationId xmlns:a16="http://schemas.microsoft.com/office/drawing/2014/main" id="{4E312A79-BAA1-ABAD-0218-2FD5768CA08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562475" y="209368"/>
            <a:ext cx="1491575" cy="422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9525</xdr:colOff>
      <xdr:row>0</xdr:row>
      <xdr:rowOff>238125</xdr:rowOff>
    </xdr:from>
    <xdr:to>
      <xdr:col>10</xdr:col>
      <xdr:colOff>396200</xdr:colOff>
      <xdr:row>0</xdr:row>
      <xdr:rowOff>667703</xdr:rowOff>
    </xdr:to>
    <xdr:grpSp>
      <xdr:nvGrpSpPr>
        <xdr:cNvPr id="6" name="Group 5">
          <a:extLst>
            <a:ext uri="{FF2B5EF4-FFF2-40B4-BE49-F238E27FC236}">
              <a16:creationId xmlns:a16="http://schemas.microsoft.com/office/drawing/2014/main" id="{1C540996-9796-42A3-BAA7-03A56C8263D9}"/>
            </a:ext>
          </a:extLst>
        </xdr:cNvPr>
        <xdr:cNvGrpSpPr/>
      </xdr:nvGrpSpPr>
      <xdr:grpSpPr>
        <a:xfrm>
          <a:off x="614643" y="238125"/>
          <a:ext cx="5406910" cy="429578"/>
          <a:chOff x="609600" y="190499"/>
          <a:chExt cx="5444450" cy="460000"/>
        </a:xfrm>
      </xdr:grpSpPr>
      <xdr:pic>
        <xdr:nvPicPr>
          <xdr:cNvPr id="7" name="Picture 6" descr="Logos – Website Standards">
            <a:extLst>
              <a:ext uri="{FF2B5EF4-FFF2-40B4-BE49-F238E27FC236}">
                <a16:creationId xmlns:a16="http://schemas.microsoft.com/office/drawing/2014/main" id="{C38BC416-5ACD-6471-E8F3-0D5819D6B8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9600" y="190499"/>
            <a:ext cx="1798967" cy="460000"/>
          </a:xfrm>
          <a:prstGeom prst="rect">
            <a:avLst/>
          </a:prstGeom>
          <a:noFill/>
          <a:extLst>
            <a:ext uri="{909E8E84-426E-40DD-AFC4-6F175D3DCCD1}">
              <a14:hiddenFill xmlns:a14="http://schemas.microsoft.com/office/drawing/2010/main">
                <a:solidFill>
                  <a:srgbClr val="FFFFFF"/>
                </a:solidFill>
              </a14:hiddenFill>
            </a:ext>
          </a:extLst>
        </xdr:spPr>
      </xdr:pic>
      <xdr:pic>
        <xdr:nvPicPr>
          <xdr:cNvPr id="8" name="Picture 7" descr="Argonne National Laboratory Homepage | Argonne National Laboratory">
            <a:extLst>
              <a:ext uri="{FF2B5EF4-FFF2-40B4-BE49-F238E27FC236}">
                <a16:creationId xmlns:a16="http://schemas.microsoft.com/office/drawing/2014/main" id="{25BED9A5-E21F-0B23-D888-E1AF8E5AA6F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95575" y="193763"/>
            <a:ext cx="1567273" cy="453473"/>
          </a:xfrm>
          <a:prstGeom prst="rect">
            <a:avLst/>
          </a:prstGeom>
          <a:noFill/>
          <a:extLst>
            <a:ext uri="{909E8E84-426E-40DD-AFC4-6F175D3DCCD1}">
              <a14:hiddenFill xmlns:a14="http://schemas.microsoft.com/office/drawing/2010/main">
                <a:solidFill>
                  <a:srgbClr val="FFFFFF"/>
                </a:solidFill>
              </a14:hiddenFill>
            </a:ext>
          </a:extLst>
        </xdr:spPr>
      </xdr:pic>
      <xdr:pic>
        <xdr:nvPicPr>
          <xdr:cNvPr id="9" name="Picture 8" descr="Stantec">
            <a:extLst>
              <a:ext uri="{FF2B5EF4-FFF2-40B4-BE49-F238E27FC236}">
                <a16:creationId xmlns:a16="http://schemas.microsoft.com/office/drawing/2014/main" id="{8285E30F-9DF4-490D-A495-AB1B710ECF3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562475" y="209368"/>
            <a:ext cx="1491575" cy="422262"/>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9</xdr:row>
      <xdr:rowOff>0</xdr:rowOff>
    </xdr:from>
    <xdr:to>
      <xdr:col>6</xdr:col>
      <xdr:colOff>285245</xdr:colOff>
      <xdr:row>23</xdr:row>
      <xdr:rowOff>37762</xdr:rowOff>
    </xdr:to>
    <xdr:pic>
      <xdr:nvPicPr>
        <xdr:cNvPr id="3" name="Picture 2">
          <a:extLst>
            <a:ext uri="{FF2B5EF4-FFF2-40B4-BE49-F238E27FC236}">
              <a16:creationId xmlns:a16="http://schemas.microsoft.com/office/drawing/2014/main" id="{DEB40ED9-37CF-3679-1D16-28D2898B49F9}"/>
            </a:ext>
          </a:extLst>
        </xdr:cNvPr>
        <xdr:cNvPicPr>
          <a:picLocks noChangeAspect="1"/>
        </xdr:cNvPicPr>
      </xdr:nvPicPr>
      <xdr:blipFill>
        <a:blip xmlns:r="http://schemas.openxmlformats.org/officeDocument/2006/relationships" r:embed="rId1"/>
        <a:stretch>
          <a:fillRect/>
        </a:stretch>
      </xdr:blipFill>
      <xdr:spPr>
        <a:xfrm>
          <a:off x="609600" y="1714500"/>
          <a:ext cx="4038095" cy="2704762"/>
        </a:xfrm>
        <a:prstGeom prst="rect">
          <a:avLst/>
        </a:prstGeom>
      </xdr:spPr>
    </xdr:pic>
    <xdr:clientData/>
  </xdr:twoCellAnchor>
  <xdr:twoCellAnchor editAs="oneCell">
    <xdr:from>
      <xdr:col>8</xdr:col>
      <xdr:colOff>0</xdr:colOff>
      <xdr:row>9</xdr:row>
      <xdr:rowOff>0</xdr:rowOff>
    </xdr:from>
    <xdr:to>
      <xdr:col>11</xdr:col>
      <xdr:colOff>437690</xdr:colOff>
      <xdr:row>33</xdr:row>
      <xdr:rowOff>94667</xdr:rowOff>
    </xdr:to>
    <xdr:pic>
      <xdr:nvPicPr>
        <xdr:cNvPr id="4" name="Picture 3">
          <a:extLst>
            <a:ext uri="{FF2B5EF4-FFF2-40B4-BE49-F238E27FC236}">
              <a16:creationId xmlns:a16="http://schemas.microsoft.com/office/drawing/2014/main" id="{5D9CE732-2FD8-313D-863B-7D15E2E6068D}"/>
            </a:ext>
          </a:extLst>
        </xdr:cNvPr>
        <xdr:cNvPicPr>
          <a:picLocks noChangeAspect="1"/>
        </xdr:cNvPicPr>
      </xdr:nvPicPr>
      <xdr:blipFill>
        <a:blip xmlns:r="http://schemas.openxmlformats.org/officeDocument/2006/relationships" r:embed="rId2"/>
        <a:stretch>
          <a:fillRect/>
        </a:stretch>
      </xdr:blipFill>
      <xdr:spPr>
        <a:xfrm>
          <a:off x="5486400" y="1714500"/>
          <a:ext cx="3676190" cy="4666667"/>
        </a:xfrm>
        <a:prstGeom prst="rect">
          <a:avLst/>
        </a:prstGeom>
      </xdr:spPr>
    </xdr:pic>
    <xdr:clientData/>
  </xdr:twoCellAnchor>
  <xdr:twoCellAnchor>
    <xdr:from>
      <xdr:col>11</xdr:col>
      <xdr:colOff>0</xdr:colOff>
      <xdr:row>9</xdr:row>
      <xdr:rowOff>0</xdr:rowOff>
    </xdr:from>
    <xdr:to>
      <xdr:col>17</xdr:col>
      <xdr:colOff>933174</xdr:colOff>
      <xdr:row>11</xdr:row>
      <xdr:rowOff>145041</xdr:rowOff>
    </xdr:to>
    <mc:AlternateContent xmlns:mc="http://schemas.openxmlformats.org/markup-compatibility/2006" xmlns:a14="http://schemas.microsoft.com/office/drawing/2010/main">
      <mc:Choice Requires="a14">
        <xdr:sp macro="" textlink="">
          <xdr:nvSpPr>
            <xdr:cNvPr id="6" name="TextBox 84">
              <a:extLst>
                <a:ext uri="{FF2B5EF4-FFF2-40B4-BE49-F238E27FC236}">
                  <a16:creationId xmlns:a16="http://schemas.microsoft.com/office/drawing/2014/main" id="{E1B4B5D5-5261-336F-E223-85A7E8587F6B}"/>
                </a:ext>
              </a:extLst>
            </xdr:cNvPr>
            <xdr:cNvSpPr txBox="1"/>
          </xdr:nvSpPr>
          <xdr:spPr>
            <a:xfrm>
              <a:off x="8772525" y="1714500"/>
              <a:ext cx="7067274" cy="526041"/>
            </a:xfrm>
            <a:prstGeom prst="rect">
              <a:avLst/>
            </a:prstGeom>
            <a:noFill/>
          </xdr:spPr>
          <xdr:txBody>
            <a:bodyPr wrap="square" lIns="0" tIns="0" rIns="0" bIns="0"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14:m>
                <m:oMathPara xmlns:m="http://schemas.openxmlformats.org/officeDocument/2006/math">
                  <m:oMathParaPr>
                    <m:jc m:val="left"/>
                  </m:oMathParaPr>
                  <m:oMath xmlns:m="http://schemas.openxmlformats.org/officeDocument/2006/math">
                    <m:sSub>
                      <m:sSubPr>
                        <m:ctrlPr>
                          <a:rPr lang="en-US" b="0" i="1">
                            <a:latin typeface="Cambria Math" panose="02040503050406030204" pitchFamily="18" charset="0"/>
                          </a:rPr>
                        </m:ctrlPr>
                      </m:sSubPr>
                      <m:e>
                        <m:r>
                          <a:rPr lang="en-US" b="0" i="1">
                            <a:latin typeface="Cambria Math" panose="02040503050406030204" pitchFamily="18" charset="0"/>
                          </a:rPr>
                          <m:t>𝑉</m:t>
                        </m:r>
                      </m:e>
                      <m:sub>
                        <m:r>
                          <a:rPr lang="en-US" b="0" i="1">
                            <a:latin typeface="Cambria Math" panose="02040503050406030204" pitchFamily="18" charset="0"/>
                          </a:rPr>
                          <m:t>𝑟</m:t>
                        </m:r>
                      </m:sub>
                    </m:sSub>
                    <m:r>
                      <a:rPr lang="en-US" b="0" i="1">
                        <a:latin typeface="Cambria Math" panose="02040503050406030204" pitchFamily="18" charset="0"/>
                      </a:rPr>
                      <m:t>=</m:t>
                    </m:r>
                    <m:sSub>
                      <m:sSubPr>
                        <m:ctrlPr>
                          <a:rPr lang="en-US" i="1">
                            <a:latin typeface="Cambria Math" panose="02040503050406030204" pitchFamily="18" charset="0"/>
                          </a:rPr>
                        </m:ctrlPr>
                      </m:sSubPr>
                      <m:e>
                        <m:r>
                          <a:rPr lang="en-US" i="1">
                            <a:latin typeface="Cambria Math" panose="02040503050406030204" pitchFamily="18" charset="0"/>
                          </a:rPr>
                          <m:t>𝑉</m:t>
                        </m:r>
                      </m:e>
                      <m:sub>
                        <m:r>
                          <a:rPr lang="en-US" i="1">
                            <a:latin typeface="Cambria Math" panose="02040503050406030204" pitchFamily="18" charset="0"/>
                          </a:rPr>
                          <m:t>𝑟</m:t>
                        </m:r>
                      </m:sub>
                    </m:sSub>
                    <m:r>
                      <a:rPr lang="en-US" b="0" i="0">
                        <a:latin typeface="Cambria Math" panose="02040503050406030204" pitchFamily="18" charset="0"/>
                      </a:rPr>
                      <m:t>−</m:t>
                    </m:r>
                    <m:sSup>
                      <m:sSupPr>
                        <m:ctrlPr>
                          <a:rPr lang="en-US" b="0" i="1">
                            <a:latin typeface="Cambria Math" panose="02040503050406030204" pitchFamily="18" charset="0"/>
                          </a:rPr>
                        </m:ctrlPr>
                      </m:sSupPr>
                      <m:e>
                        <m:r>
                          <m:rPr>
                            <m:sty m:val="p"/>
                          </m:rPr>
                          <a:rPr lang="en-US" b="0" i="0">
                            <a:latin typeface="Cambria Math" panose="02040503050406030204" pitchFamily="18" charset="0"/>
                          </a:rPr>
                          <m:t>V</m:t>
                        </m:r>
                      </m:e>
                      <m:sup>
                        <m:r>
                          <a:rPr lang="en-US" b="0" i="0">
                            <a:latin typeface="Cambria Math" panose="02040503050406030204" pitchFamily="18" charset="0"/>
                          </a:rPr>
                          <m:t>′</m:t>
                        </m:r>
                      </m:sup>
                    </m:sSup>
                    <m:r>
                      <a:rPr lang="en-US" b="0" i="0">
                        <a:latin typeface="Cambria Math" panose="02040503050406030204" pitchFamily="18" charset="0"/>
                      </a:rPr>
                      <m:t>=</m:t>
                    </m:r>
                    <m:f>
                      <m:fPr>
                        <m:ctrlPr>
                          <a:rPr lang="en-US" i="1">
                            <a:latin typeface="Cambria Math" panose="02040503050406030204" pitchFamily="18" charset="0"/>
                          </a:rPr>
                        </m:ctrlPr>
                      </m:fPr>
                      <m:num>
                        <m:r>
                          <a:rPr lang="en-US" i="1">
                            <a:latin typeface="Cambria Math" panose="02040503050406030204" pitchFamily="18" charset="0"/>
                            <a:ea typeface="Cambria Math" panose="02040503050406030204" pitchFamily="18" charset="0"/>
                          </a:rPr>
                          <m:t>𝜋</m:t>
                        </m:r>
                      </m:num>
                      <m:den>
                        <m:r>
                          <a:rPr lang="en-US" i="1">
                            <a:latin typeface="Cambria Math" panose="02040503050406030204" pitchFamily="18" charset="0"/>
                          </a:rPr>
                          <m:t>3</m:t>
                        </m:r>
                      </m:den>
                    </m:f>
                    <m:r>
                      <a:rPr lang="en-US" i="1">
                        <a:latin typeface="Cambria Math" panose="02040503050406030204" pitchFamily="18" charset="0"/>
                      </a:rPr>
                      <m:t> </m:t>
                    </m:r>
                    <m:d>
                      <m:dPr>
                        <m:begChr m:val="["/>
                        <m:endChr m:val="]"/>
                        <m:ctrlPr>
                          <a:rPr lang="en-US" i="1">
                            <a:latin typeface="Cambria Math" panose="02040503050406030204" pitchFamily="18" charset="0"/>
                          </a:rPr>
                        </m:ctrlPr>
                      </m:dPr>
                      <m:e>
                        <m:d>
                          <m:dPr>
                            <m:ctrlPr>
                              <a:rPr lang="en-US" i="1">
                                <a:latin typeface="Cambria Math" panose="02040503050406030204" pitchFamily="18" charset="0"/>
                              </a:rPr>
                            </m:ctrlPr>
                          </m:dPr>
                          <m:e>
                            <m:sSub>
                              <m:sSubPr>
                                <m:ctrlPr>
                                  <a:rPr lang="en-US" i="1">
                                    <a:latin typeface="Cambria Math" panose="02040503050406030204" pitchFamily="18" charset="0"/>
                                  </a:rPr>
                                </m:ctrlPr>
                              </m:sSubPr>
                              <m:e>
                                <m:r>
                                  <a:rPr lang="en-US" i="1">
                                    <a:latin typeface="Cambria Math" panose="02040503050406030204" pitchFamily="18" charset="0"/>
                                  </a:rPr>
                                  <m:t>𝑅</m:t>
                                </m:r>
                              </m:e>
                              <m:sub>
                                <m:r>
                                  <a:rPr lang="en-US" i="1">
                                    <a:latin typeface="Cambria Math" panose="02040503050406030204" pitchFamily="18" charset="0"/>
                                  </a:rPr>
                                  <m:t>𝑏</m:t>
                                </m:r>
                              </m:sub>
                            </m:sSub>
                            <m:r>
                              <a:rPr lang="en-US" i="1">
                                <a:latin typeface="Cambria Math" panose="02040503050406030204" pitchFamily="18" charset="0"/>
                              </a:rPr>
                              <m:t>+</m:t>
                            </m:r>
                            <m:r>
                              <a:rPr lang="en-US" i="1">
                                <a:latin typeface="Cambria Math" panose="02040503050406030204" pitchFamily="18" charset="0"/>
                              </a:rPr>
                              <m:t>𝑚</m:t>
                            </m:r>
                            <m:r>
                              <a:rPr lang="en-US" i="1">
                                <a:latin typeface="Cambria Math" panose="02040503050406030204" pitchFamily="18" charset="0"/>
                              </a:rPr>
                              <m:t> </m:t>
                            </m:r>
                            <m:r>
                              <a:rPr lang="en-US" i="1">
                                <a:latin typeface="Cambria Math" panose="02040503050406030204" pitchFamily="18" charset="0"/>
                              </a:rPr>
                              <m:t>𝐻</m:t>
                            </m:r>
                          </m:e>
                        </m:d>
                        <m:d>
                          <m:dPr>
                            <m:ctrlPr>
                              <a:rPr lang="en-US" i="1">
                                <a:latin typeface="Cambria Math" panose="02040503050406030204" pitchFamily="18" charset="0"/>
                              </a:rPr>
                            </m:ctrlPr>
                          </m:dPr>
                          <m:e>
                            <m:sSub>
                              <m:sSubPr>
                                <m:ctrlPr>
                                  <a:rPr lang="en-US" i="1">
                                    <a:latin typeface="Cambria Math" panose="02040503050406030204" pitchFamily="18" charset="0"/>
                                  </a:rPr>
                                </m:ctrlPr>
                              </m:sSubPr>
                              <m:e>
                                <m:r>
                                  <a:rPr lang="en-US" i="1">
                                    <a:latin typeface="Cambria Math" panose="02040503050406030204" pitchFamily="18" charset="0"/>
                                  </a:rPr>
                                  <m:t>𝑟</m:t>
                                </m:r>
                              </m:e>
                              <m:sub>
                                <m:r>
                                  <a:rPr lang="en-US" i="1">
                                    <a:latin typeface="Cambria Math" panose="02040503050406030204" pitchFamily="18" charset="0"/>
                                  </a:rPr>
                                  <m:t>𝑏</m:t>
                                </m:r>
                              </m:sub>
                            </m:sSub>
                            <m:r>
                              <a:rPr lang="en-US" i="1">
                                <a:latin typeface="Cambria Math" panose="02040503050406030204" pitchFamily="18" charset="0"/>
                              </a:rPr>
                              <m:t>+</m:t>
                            </m:r>
                            <m:r>
                              <a:rPr lang="en-US" i="1">
                                <a:latin typeface="Cambria Math" panose="02040503050406030204" pitchFamily="18" charset="0"/>
                              </a:rPr>
                              <m:t>𝑚</m:t>
                            </m:r>
                            <m:r>
                              <a:rPr lang="en-US" i="1">
                                <a:latin typeface="Cambria Math" panose="02040503050406030204" pitchFamily="18" charset="0"/>
                              </a:rPr>
                              <m:t> </m:t>
                            </m:r>
                            <m:r>
                              <a:rPr lang="en-US" i="1">
                                <a:latin typeface="Cambria Math" panose="02040503050406030204" pitchFamily="18" charset="0"/>
                              </a:rPr>
                              <m:t>𝐻</m:t>
                            </m:r>
                          </m:e>
                        </m:d>
                      </m:e>
                    </m:d>
                    <m:d>
                      <m:dPr>
                        <m:begChr m:val="["/>
                        <m:endChr m:val="]"/>
                        <m:ctrlPr>
                          <a:rPr lang="en-US" b="0" i="1">
                            <a:latin typeface="Cambria Math" panose="02040503050406030204" pitchFamily="18" charset="0"/>
                          </a:rPr>
                        </m:ctrlPr>
                      </m:dPr>
                      <m:e>
                        <m:r>
                          <a:rPr lang="en-US" i="1">
                            <a:latin typeface="Cambria Math" panose="02040503050406030204" pitchFamily="18" charset="0"/>
                          </a:rPr>
                          <m:t>𝐻</m:t>
                        </m:r>
                        <m:r>
                          <a:rPr lang="en-US" i="1">
                            <a:latin typeface="Cambria Math" panose="02040503050406030204" pitchFamily="18" charset="0"/>
                          </a:rPr>
                          <m:t>+</m:t>
                        </m:r>
                        <m:f>
                          <m:fPr>
                            <m:ctrlPr>
                              <a:rPr lang="en-US" i="1">
                                <a:latin typeface="Cambria Math" panose="02040503050406030204" pitchFamily="18" charset="0"/>
                              </a:rPr>
                            </m:ctrlPr>
                          </m:fPr>
                          <m:num>
                            <m:sSub>
                              <m:sSubPr>
                                <m:ctrlPr>
                                  <a:rPr lang="en-US" i="1">
                                    <a:latin typeface="Cambria Math" panose="02040503050406030204" pitchFamily="18" charset="0"/>
                                  </a:rPr>
                                </m:ctrlPr>
                              </m:sSubPr>
                              <m:e>
                                <m:r>
                                  <a:rPr lang="en-US" i="1">
                                    <a:latin typeface="Cambria Math" panose="02040503050406030204" pitchFamily="18" charset="0"/>
                                  </a:rPr>
                                  <m:t>𝑅</m:t>
                                </m:r>
                              </m:e>
                              <m:sub>
                                <m:r>
                                  <a:rPr lang="en-US" i="1">
                                    <a:latin typeface="Cambria Math" panose="02040503050406030204" pitchFamily="18" charset="0"/>
                                  </a:rPr>
                                  <m:t>𝑏</m:t>
                                </m:r>
                              </m:sub>
                            </m:sSub>
                          </m:num>
                          <m:den>
                            <m:r>
                              <a:rPr lang="en-US" b="0" i="1">
                                <a:latin typeface="Cambria Math" panose="02040503050406030204" pitchFamily="18" charset="0"/>
                              </a:rPr>
                              <m:t>𝑚</m:t>
                            </m:r>
                          </m:den>
                        </m:f>
                      </m:e>
                    </m:d>
                    <m:r>
                      <a:rPr lang="en-US" b="0" i="1">
                        <a:latin typeface="Cambria Math" panose="02040503050406030204" pitchFamily="18" charset="0"/>
                      </a:rPr>
                      <m:t>−</m:t>
                    </m:r>
                    <m:f>
                      <m:fPr>
                        <m:ctrlPr>
                          <a:rPr lang="en-US" i="1">
                            <a:latin typeface="Cambria Math" panose="02040503050406030204" pitchFamily="18" charset="0"/>
                          </a:rPr>
                        </m:ctrlPr>
                      </m:fPr>
                      <m:num>
                        <m:r>
                          <a:rPr lang="en-US" i="1">
                            <a:latin typeface="Cambria Math" panose="02040503050406030204" pitchFamily="18" charset="0"/>
                            <a:ea typeface="Cambria Math" panose="02040503050406030204" pitchFamily="18" charset="0"/>
                          </a:rPr>
                          <m:t>𝜋</m:t>
                        </m:r>
                      </m:num>
                      <m:den>
                        <m:r>
                          <a:rPr lang="en-US" i="1">
                            <a:latin typeface="Cambria Math" panose="02040503050406030204" pitchFamily="18" charset="0"/>
                          </a:rPr>
                          <m:t>3</m:t>
                        </m:r>
                      </m:den>
                    </m:f>
                    <m:r>
                      <a:rPr lang="en-US" i="1">
                        <a:latin typeface="Cambria Math" panose="02040503050406030204" pitchFamily="18" charset="0"/>
                      </a:rPr>
                      <m:t> </m:t>
                    </m:r>
                    <m:sSup>
                      <m:sSupPr>
                        <m:ctrlPr>
                          <a:rPr lang="en-US" i="1">
                            <a:latin typeface="Cambria Math" panose="02040503050406030204" pitchFamily="18" charset="0"/>
                          </a:rPr>
                        </m:ctrlPr>
                      </m:sSupPr>
                      <m:e>
                        <m:sSub>
                          <m:sSubPr>
                            <m:ctrlPr>
                              <a:rPr lang="en-US" i="1">
                                <a:latin typeface="Cambria Math" panose="02040503050406030204" pitchFamily="18" charset="0"/>
                              </a:rPr>
                            </m:ctrlPr>
                          </m:sSubPr>
                          <m:e>
                            <m:r>
                              <a:rPr lang="en-US" i="1">
                                <a:latin typeface="Cambria Math" panose="02040503050406030204" pitchFamily="18" charset="0"/>
                              </a:rPr>
                              <m:t>𝑅</m:t>
                            </m:r>
                          </m:e>
                          <m:sub>
                            <m:r>
                              <a:rPr lang="en-US" i="1">
                                <a:latin typeface="Cambria Math" panose="02040503050406030204" pitchFamily="18" charset="0"/>
                              </a:rPr>
                              <m:t>𝑏</m:t>
                            </m:r>
                          </m:sub>
                        </m:sSub>
                      </m:e>
                      <m:sup>
                        <m:r>
                          <a:rPr lang="en-US" b="0" i="1">
                            <a:latin typeface="Cambria Math" panose="02040503050406030204" pitchFamily="18" charset="0"/>
                          </a:rPr>
                          <m:t>2</m:t>
                        </m:r>
                      </m:sup>
                    </m:sSup>
                    <m:f>
                      <m:fPr>
                        <m:ctrlPr>
                          <a:rPr lang="en-US" i="1">
                            <a:latin typeface="Cambria Math" panose="02040503050406030204" pitchFamily="18" charset="0"/>
                          </a:rPr>
                        </m:ctrlPr>
                      </m:fPr>
                      <m:num>
                        <m:sSub>
                          <m:sSubPr>
                            <m:ctrlPr>
                              <a:rPr lang="en-US" i="1">
                                <a:latin typeface="Cambria Math" panose="02040503050406030204" pitchFamily="18" charset="0"/>
                              </a:rPr>
                            </m:ctrlPr>
                          </m:sSubPr>
                          <m:e>
                            <m:r>
                              <a:rPr lang="en-US" b="0" i="1">
                                <a:latin typeface="Cambria Math" panose="02040503050406030204" pitchFamily="18" charset="0"/>
                              </a:rPr>
                              <m:t>𝑟</m:t>
                            </m:r>
                          </m:e>
                          <m:sub>
                            <m:r>
                              <a:rPr lang="en-US" i="1">
                                <a:latin typeface="Cambria Math" panose="02040503050406030204" pitchFamily="18" charset="0"/>
                              </a:rPr>
                              <m:t>𝑏</m:t>
                            </m:r>
                          </m:sub>
                        </m:sSub>
                      </m:num>
                      <m:den>
                        <m:r>
                          <a:rPr lang="en-US" i="1">
                            <a:latin typeface="Cambria Math" panose="02040503050406030204" pitchFamily="18" charset="0"/>
                          </a:rPr>
                          <m:t>𝑚</m:t>
                        </m:r>
                      </m:den>
                    </m:f>
                  </m:oMath>
                </m:oMathPara>
              </a14:m>
              <a:endParaRPr lang="en-US"/>
            </a:p>
          </xdr:txBody>
        </xdr:sp>
      </mc:Choice>
      <mc:Fallback xmlns="">
        <xdr:sp macro="" textlink="">
          <xdr:nvSpPr>
            <xdr:cNvPr id="6" name="TextBox 84">
              <a:extLst>
                <a:ext uri="{FF2B5EF4-FFF2-40B4-BE49-F238E27FC236}">
                  <a16:creationId xmlns:a16="http://schemas.microsoft.com/office/drawing/2014/main" id="{E1B4B5D5-5261-336F-E223-85A7E8587F6B}"/>
                </a:ext>
              </a:extLst>
            </xdr:cNvPr>
            <xdr:cNvSpPr txBox="1"/>
          </xdr:nvSpPr>
          <xdr:spPr>
            <a:xfrm>
              <a:off x="8772525" y="1714500"/>
              <a:ext cx="7067274" cy="526041"/>
            </a:xfrm>
            <a:prstGeom prst="rect">
              <a:avLst/>
            </a:prstGeom>
            <a:noFill/>
          </xdr:spPr>
          <xdr:txBody>
            <a:bodyPr wrap="square" lIns="0" tIns="0" rIns="0" bIns="0"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r>
                <a:rPr lang="en-US" b="0" i="0">
                  <a:latin typeface="Cambria Math" panose="02040503050406030204" pitchFamily="18" charset="0"/>
                </a:rPr>
                <a:t>𝑉_𝑟=</a:t>
              </a:r>
              <a:r>
                <a:rPr lang="en-US" i="0">
                  <a:latin typeface="Cambria Math" panose="02040503050406030204" pitchFamily="18" charset="0"/>
                </a:rPr>
                <a:t>𝑉_𝑟</a:t>
              </a:r>
              <a:r>
                <a:rPr lang="en-US" b="0" i="0">
                  <a:latin typeface="Cambria Math" panose="02040503050406030204" pitchFamily="18" charset="0"/>
                </a:rPr>
                <a:t>−V^′=</a:t>
              </a:r>
              <a:r>
                <a:rPr lang="en-US" i="0">
                  <a:latin typeface="Cambria Math" panose="02040503050406030204" pitchFamily="18" charset="0"/>
                  <a:ea typeface="Cambria Math" panose="02040503050406030204" pitchFamily="18" charset="0"/>
                </a:rPr>
                <a:t>𝜋/</a:t>
              </a:r>
              <a:r>
                <a:rPr lang="en-US" i="0">
                  <a:latin typeface="Cambria Math" panose="02040503050406030204" pitchFamily="18" charset="0"/>
                </a:rPr>
                <a:t>3  [(𝑅_𝑏+𝑚 𝐻)(𝑟_𝑏+𝑚 𝐻)]</a:t>
              </a:r>
              <a:r>
                <a:rPr lang="en-US" b="0" i="0">
                  <a:latin typeface="Cambria Math" panose="02040503050406030204" pitchFamily="18" charset="0"/>
                </a:rPr>
                <a:t>[</a:t>
              </a:r>
              <a:r>
                <a:rPr lang="en-US" i="0">
                  <a:latin typeface="Cambria Math" panose="02040503050406030204" pitchFamily="18" charset="0"/>
                </a:rPr>
                <a:t>𝐻+𝑅_𝑏/</a:t>
              </a:r>
              <a:r>
                <a:rPr lang="en-US" b="0" i="0">
                  <a:latin typeface="Cambria Math" panose="02040503050406030204" pitchFamily="18" charset="0"/>
                </a:rPr>
                <a:t>𝑚]−</a:t>
              </a:r>
              <a:r>
                <a:rPr lang="en-US" i="0">
                  <a:latin typeface="Cambria Math" panose="02040503050406030204" pitchFamily="18" charset="0"/>
                  <a:ea typeface="Cambria Math" panose="02040503050406030204" pitchFamily="18" charset="0"/>
                </a:rPr>
                <a:t>𝜋/</a:t>
              </a:r>
              <a:r>
                <a:rPr lang="en-US" i="0">
                  <a:latin typeface="Cambria Math" panose="02040503050406030204" pitchFamily="18" charset="0"/>
                </a:rPr>
                <a:t>3  〖𝑅_𝑏〗^</a:t>
              </a:r>
              <a:r>
                <a:rPr lang="en-US" b="0" i="0">
                  <a:latin typeface="Cambria Math" panose="02040503050406030204" pitchFamily="18" charset="0"/>
                </a:rPr>
                <a:t>2 </a:t>
              </a:r>
              <a:r>
                <a:rPr lang="en-US" i="0">
                  <a:latin typeface="Cambria Math" panose="02040503050406030204" pitchFamily="18" charset="0"/>
                </a:rPr>
                <a:t> </a:t>
              </a:r>
              <a:r>
                <a:rPr lang="en-US" b="0" i="0">
                  <a:latin typeface="Cambria Math" panose="02040503050406030204" pitchFamily="18" charset="0"/>
                </a:rPr>
                <a:t>𝑟_</a:t>
              </a:r>
              <a:r>
                <a:rPr lang="en-US" i="0">
                  <a:latin typeface="Cambria Math" panose="02040503050406030204" pitchFamily="18" charset="0"/>
                </a:rPr>
                <a:t>𝑏/𝑚</a:t>
              </a:r>
              <a:endParaRPr lang="en-US"/>
            </a:p>
          </xdr:txBody>
        </xdr:sp>
      </mc:Fallback>
    </mc:AlternateContent>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46</xdr:row>
      <xdr:rowOff>0</xdr:rowOff>
    </xdr:from>
    <xdr:to>
      <xdr:col>2</xdr:col>
      <xdr:colOff>63500</xdr:colOff>
      <xdr:row>48</xdr:row>
      <xdr:rowOff>57150</xdr:rowOff>
    </xdr:to>
    <xdr:pic>
      <xdr:nvPicPr>
        <xdr:cNvPr id="15" name="Picture 14">
          <a:extLst>
            <a:ext uri="{FF2B5EF4-FFF2-40B4-BE49-F238E27FC236}">
              <a16:creationId xmlns:a16="http://schemas.microsoft.com/office/drawing/2014/main" id="{588A1F76-B42C-E69A-D050-3AAFB6982B73}"/>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0" y="8372475"/>
          <a:ext cx="1282700"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52</xdr:row>
      <xdr:rowOff>0</xdr:rowOff>
    </xdr:from>
    <xdr:to>
      <xdr:col>2</xdr:col>
      <xdr:colOff>63500</xdr:colOff>
      <xdr:row>54</xdr:row>
      <xdr:rowOff>57150</xdr:rowOff>
    </xdr:to>
    <xdr:pic>
      <xdr:nvPicPr>
        <xdr:cNvPr id="17" name="Picture 16">
          <a:extLst>
            <a:ext uri="{FF2B5EF4-FFF2-40B4-BE49-F238E27FC236}">
              <a16:creationId xmlns:a16="http://schemas.microsoft.com/office/drawing/2014/main" id="{CB96ACCE-C7DE-4622-9CF9-6E23A5E2313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86550" y="2413000"/>
          <a:ext cx="5549900" cy="425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55</xdr:row>
      <xdr:rowOff>0</xdr:rowOff>
    </xdr:from>
    <xdr:to>
      <xdr:col>0</xdr:col>
      <xdr:colOff>266700</xdr:colOff>
      <xdr:row>56</xdr:row>
      <xdr:rowOff>133350</xdr:rowOff>
    </xdr:to>
    <xdr:pic>
      <xdr:nvPicPr>
        <xdr:cNvPr id="18" name="Picture 17">
          <a:extLst>
            <a:ext uri="{FF2B5EF4-FFF2-40B4-BE49-F238E27FC236}">
              <a16:creationId xmlns:a16="http://schemas.microsoft.com/office/drawing/2014/main" id="{F403FBF9-C8E0-7F9B-C574-086A14672C98}"/>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86550" y="2965450"/>
          <a:ext cx="4533900" cy="317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58</xdr:row>
      <xdr:rowOff>0</xdr:rowOff>
    </xdr:from>
    <xdr:to>
      <xdr:col>2</xdr:col>
      <xdr:colOff>336550</xdr:colOff>
      <xdr:row>59</xdr:row>
      <xdr:rowOff>177800</xdr:rowOff>
    </xdr:to>
    <xdr:pic>
      <xdr:nvPicPr>
        <xdr:cNvPr id="19" name="Picture 18">
          <a:extLst>
            <a:ext uri="{FF2B5EF4-FFF2-40B4-BE49-F238E27FC236}">
              <a16:creationId xmlns:a16="http://schemas.microsoft.com/office/drawing/2014/main" id="{C09C3675-A275-D266-B1EE-B2A7069A51AF}"/>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86550" y="3517900"/>
          <a:ext cx="5822950"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64</xdr:row>
      <xdr:rowOff>0</xdr:rowOff>
    </xdr:from>
    <xdr:to>
      <xdr:col>2</xdr:col>
      <xdr:colOff>336550</xdr:colOff>
      <xdr:row>65</xdr:row>
      <xdr:rowOff>177800</xdr:rowOff>
    </xdr:to>
    <xdr:pic>
      <xdr:nvPicPr>
        <xdr:cNvPr id="20" name="Picture 19">
          <a:extLst>
            <a:ext uri="{FF2B5EF4-FFF2-40B4-BE49-F238E27FC236}">
              <a16:creationId xmlns:a16="http://schemas.microsoft.com/office/drawing/2014/main" id="{F8C2CE7B-865B-6FCA-E101-F2D92B8F45D1}"/>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86550" y="4622800"/>
          <a:ext cx="5822950"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61</xdr:row>
      <xdr:rowOff>0</xdr:rowOff>
    </xdr:from>
    <xdr:to>
      <xdr:col>0</xdr:col>
      <xdr:colOff>158750</xdr:colOff>
      <xdr:row>62</xdr:row>
      <xdr:rowOff>127000</xdr:rowOff>
    </xdr:to>
    <xdr:pic>
      <xdr:nvPicPr>
        <xdr:cNvPr id="21" name="Picture 20">
          <a:extLst>
            <a:ext uri="{FF2B5EF4-FFF2-40B4-BE49-F238E27FC236}">
              <a16:creationId xmlns:a16="http://schemas.microsoft.com/office/drawing/2014/main" id="{3E37561C-CADE-516E-5145-98DDD4B71FF7}"/>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686550" y="4070350"/>
          <a:ext cx="4425950" cy="311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oneCellAnchor>
    <xdr:from>
      <xdr:col>4</xdr:col>
      <xdr:colOff>0</xdr:colOff>
      <xdr:row>2</xdr:row>
      <xdr:rowOff>0</xdr:rowOff>
    </xdr:from>
    <xdr:ext cx="1809750" cy="916213"/>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2DC672F3-AAC4-41A0-8E01-EDA678BB9A0F}"/>
                </a:ext>
              </a:extLst>
            </xdr:cNvPr>
            <xdr:cNvSpPr txBox="1"/>
          </xdr:nvSpPr>
          <xdr:spPr>
            <a:xfrm>
              <a:off x="2714625" y="0"/>
              <a:ext cx="1809750" cy="916213"/>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pPr/>
              <a14:m>
                <m:oMathPara xmlns:m="http://schemas.openxmlformats.org/officeDocument/2006/math">
                  <m:oMathParaPr>
                    <m:jc m:val="centerGroup"/>
                  </m:oMathParaPr>
                  <m:oMath xmlns:m="http://schemas.openxmlformats.org/officeDocument/2006/math">
                    <m:f>
                      <m:fPr>
                        <m:ctrlPr>
                          <a:rPr lang="en-US" sz="1200" b="0" i="1">
                            <a:latin typeface="Cambria Math" panose="02040503050406030204" pitchFamily="18" charset="0"/>
                          </a:rPr>
                        </m:ctrlPr>
                      </m:fPr>
                      <m:num>
                        <m:sSup>
                          <m:sSupPr>
                            <m:ctrlPr>
                              <a:rPr lang="en-US" sz="1200" b="0" i="1">
                                <a:latin typeface="Cambria Math" panose="02040503050406030204" pitchFamily="18" charset="0"/>
                              </a:rPr>
                            </m:ctrlPr>
                          </m:sSupPr>
                          <m:e>
                            <m:r>
                              <a:rPr lang="en-US" sz="1200" b="0" i="1">
                                <a:latin typeface="Cambria Math" panose="02040503050406030204" pitchFamily="18" charset="0"/>
                              </a:rPr>
                              <m:t>𝑥</m:t>
                            </m:r>
                          </m:e>
                          <m:sup>
                            <m:r>
                              <a:rPr lang="en-US" sz="1200" b="0" i="1">
                                <a:latin typeface="Cambria Math" panose="02040503050406030204" pitchFamily="18" charset="0"/>
                              </a:rPr>
                              <m:t>2</m:t>
                            </m:r>
                          </m:sup>
                        </m:sSup>
                      </m:num>
                      <m:den>
                        <m:sSup>
                          <m:sSupPr>
                            <m:ctrlPr>
                              <a:rPr lang="en-US" sz="1200" b="0" i="1">
                                <a:latin typeface="Cambria Math" panose="02040503050406030204" pitchFamily="18" charset="0"/>
                              </a:rPr>
                            </m:ctrlPr>
                          </m:sSupPr>
                          <m:e>
                            <m:r>
                              <a:rPr lang="en-US" sz="1200" b="0" i="1">
                                <a:latin typeface="Cambria Math" panose="02040503050406030204" pitchFamily="18" charset="0"/>
                              </a:rPr>
                              <m:t>𝑎</m:t>
                            </m:r>
                          </m:e>
                          <m:sup>
                            <m:r>
                              <a:rPr lang="en-US" sz="1200" b="0" i="1">
                                <a:latin typeface="Cambria Math" panose="02040503050406030204" pitchFamily="18" charset="0"/>
                              </a:rPr>
                              <m:t>2</m:t>
                            </m:r>
                          </m:sup>
                        </m:sSup>
                      </m:den>
                    </m:f>
                    <m:r>
                      <a:rPr lang="en-US" sz="1200" b="0" i="1">
                        <a:latin typeface="Cambria Math" panose="02040503050406030204" pitchFamily="18" charset="0"/>
                      </a:rPr>
                      <m:t>+</m:t>
                    </m:r>
                    <m:f>
                      <m:fPr>
                        <m:ctrlPr>
                          <a:rPr lang="en-US" sz="1200" b="0" i="1">
                            <a:latin typeface="Cambria Math" panose="02040503050406030204" pitchFamily="18" charset="0"/>
                          </a:rPr>
                        </m:ctrlPr>
                      </m:fPr>
                      <m:num>
                        <m:sSup>
                          <m:sSupPr>
                            <m:ctrlPr>
                              <a:rPr lang="en-US" sz="1200" b="0" i="1">
                                <a:latin typeface="Cambria Math" panose="02040503050406030204" pitchFamily="18" charset="0"/>
                              </a:rPr>
                            </m:ctrlPr>
                          </m:sSupPr>
                          <m:e>
                            <m:r>
                              <a:rPr lang="en-US" sz="1200" b="0" i="1">
                                <a:latin typeface="Cambria Math" panose="02040503050406030204" pitchFamily="18" charset="0"/>
                              </a:rPr>
                              <m:t>𝑦</m:t>
                            </m:r>
                          </m:e>
                          <m:sup>
                            <m:r>
                              <a:rPr lang="en-US" sz="1200" b="0" i="1">
                                <a:latin typeface="Cambria Math" panose="02040503050406030204" pitchFamily="18" charset="0"/>
                              </a:rPr>
                              <m:t>2</m:t>
                            </m:r>
                          </m:sup>
                        </m:sSup>
                      </m:num>
                      <m:den>
                        <m:sSup>
                          <m:sSupPr>
                            <m:ctrlPr>
                              <a:rPr lang="en-US" sz="1200" b="0" i="1">
                                <a:latin typeface="Cambria Math" panose="02040503050406030204" pitchFamily="18" charset="0"/>
                              </a:rPr>
                            </m:ctrlPr>
                          </m:sSupPr>
                          <m:e>
                            <m:r>
                              <a:rPr lang="en-US" sz="1200" b="0" i="1">
                                <a:latin typeface="Cambria Math" panose="02040503050406030204" pitchFamily="18" charset="0"/>
                              </a:rPr>
                              <m:t>𝑏</m:t>
                            </m:r>
                          </m:e>
                          <m:sup>
                            <m:r>
                              <a:rPr lang="en-US" sz="1200" b="0" i="1">
                                <a:latin typeface="Cambria Math" panose="02040503050406030204" pitchFamily="18" charset="0"/>
                              </a:rPr>
                              <m:t>2</m:t>
                            </m:r>
                          </m:sup>
                        </m:sSup>
                      </m:den>
                    </m:f>
                    <m:r>
                      <a:rPr lang="en-US" sz="1200" b="0" i="1">
                        <a:latin typeface="Cambria Math" panose="02040503050406030204" pitchFamily="18" charset="0"/>
                      </a:rPr>
                      <m:t>=1 </m:t>
                    </m:r>
                  </m:oMath>
                </m:oMathPara>
              </a14:m>
              <a:endParaRPr lang="en-US" sz="12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a:rPr lang="en-US" sz="1200" b="0" i="1">
                        <a:latin typeface="Cambria Math" panose="02040503050406030204" pitchFamily="18" charset="0"/>
                      </a:rPr>
                      <m:t>𝑦</m:t>
                    </m:r>
                    <m:r>
                      <a:rPr lang="en-US" sz="1200" b="0" i="1">
                        <a:latin typeface="Cambria Math" panose="02040503050406030204" pitchFamily="18" charset="0"/>
                      </a:rPr>
                      <m:t>=</m:t>
                    </m:r>
                    <m:rad>
                      <m:radPr>
                        <m:degHide m:val="on"/>
                        <m:ctrlPr>
                          <a:rPr lang="en-US" sz="1200" b="0" i="1">
                            <a:latin typeface="Cambria Math" panose="02040503050406030204" pitchFamily="18" charset="0"/>
                          </a:rPr>
                        </m:ctrlPr>
                      </m:radPr>
                      <m:deg/>
                      <m:e>
                        <m:sSup>
                          <m:sSupPr>
                            <m:ctrlPr>
                              <a:rPr lang="en-US" sz="1200" b="0" i="1">
                                <a:latin typeface="Cambria Math" panose="02040503050406030204" pitchFamily="18" charset="0"/>
                              </a:rPr>
                            </m:ctrlPr>
                          </m:sSupPr>
                          <m:e>
                            <m:r>
                              <a:rPr lang="en-US" sz="1200" b="0" i="1">
                                <a:latin typeface="Cambria Math" panose="02040503050406030204" pitchFamily="18" charset="0"/>
                              </a:rPr>
                              <m:t>𝑏</m:t>
                            </m:r>
                          </m:e>
                          <m:sup>
                            <m:r>
                              <a:rPr lang="en-US" sz="1200" b="0" i="1">
                                <a:latin typeface="Cambria Math" panose="02040503050406030204" pitchFamily="18" charset="0"/>
                              </a:rPr>
                              <m:t>2</m:t>
                            </m:r>
                          </m:sup>
                        </m:sSup>
                        <m:r>
                          <a:rPr lang="en-US" sz="1200" b="0" i="1">
                            <a:latin typeface="Cambria Math" panose="02040503050406030204" pitchFamily="18" charset="0"/>
                          </a:rPr>
                          <m:t>−</m:t>
                        </m:r>
                        <m:f>
                          <m:fPr>
                            <m:ctrlPr>
                              <a:rPr lang="en-US" sz="1200" b="0" i="1">
                                <a:latin typeface="Cambria Math" panose="02040503050406030204" pitchFamily="18" charset="0"/>
                              </a:rPr>
                            </m:ctrlPr>
                          </m:fPr>
                          <m:num>
                            <m:sSup>
                              <m:sSupPr>
                                <m:ctrlPr>
                                  <a:rPr lang="en-US" sz="1200" b="0" i="1">
                                    <a:latin typeface="Cambria Math" panose="02040503050406030204" pitchFamily="18" charset="0"/>
                                  </a:rPr>
                                </m:ctrlPr>
                              </m:sSupPr>
                              <m:e>
                                <m:r>
                                  <a:rPr lang="en-US" sz="1200" b="0" i="1">
                                    <a:latin typeface="Cambria Math" panose="02040503050406030204" pitchFamily="18" charset="0"/>
                                  </a:rPr>
                                  <m:t>𝑏</m:t>
                                </m:r>
                              </m:e>
                              <m:sup>
                                <m:r>
                                  <a:rPr lang="en-US" sz="1200" b="0" i="1">
                                    <a:latin typeface="Cambria Math" panose="02040503050406030204" pitchFamily="18" charset="0"/>
                                  </a:rPr>
                                  <m:t>2</m:t>
                                </m:r>
                              </m:sup>
                            </m:sSup>
                            <m:sSup>
                              <m:sSupPr>
                                <m:ctrlPr>
                                  <a:rPr lang="en-US" sz="1200" b="0" i="1">
                                    <a:latin typeface="Cambria Math" panose="02040503050406030204" pitchFamily="18" charset="0"/>
                                  </a:rPr>
                                </m:ctrlPr>
                              </m:sSupPr>
                              <m:e>
                                <m:r>
                                  <a:rPr lang="en-US" sz="1200" b="0" i="1">
                                    <a:latin typeface="Cambria Math" panose="02040503050406030204" pitchFamily="18" charset="0"/>
                                  </a:rPr>
                                  <m:t>𝑥</m:t>
                                </m:r>
                              </m:e>
                              <m:sup>
                                <m:r>
                                  <a:rPr lang="en-US" sz="1200" b="0" i="1">
                                    <a:latin typeface="Cambria Math" panose="02040503050406030204" pitchFamily="18" charset="0"/>
                                  </a:rPr>
                                  <m:t>2</m:t>
                                </m:r>
                              </m:sup>
                            </m:sSup>
                          </m:num>
                          <m:den>
                            <m:sSup>
                              <m:sSupPr>
                                <m:ctrlPr>
                                  <a:rPr lang="en-US" sz="1200" b="0" i="1">
                                    <a:latin typeface="Cambria Math" panose="02040503050406030204" pitchFamily="18" charset="0"/>
                                  </a:rPr>
                                </m:ctrlPr>
                              </m:sSupPr>
                              <m:e>
                                <m:r>
                                  <a:rPr lang="en-US" sz="1200" b="0" i="1">
                                    <a:latin typeface="Cambria Math" panose="02040503050406030204" pitchFamily="18" charset="0"/>
                                  </a:rPr>
                                  <m:t>𝑎</m:t>
                                </m:r>
                              </m:e>
                              <m:sup>
                                <m:r>
                                  <a:rPr lang="en-US" sz="1200" b="0" i="1">
                                    <a:latin typeface="Cambria Math" panose="02040503050406030204" pitchFamily="18" charset="0"/>
                                  </a:rPr>
                                  <m:t>2</m:t>
                                </m:r>
                              </m:sup>
                            </m:sSup>
                          </m:den>
                        </m:f>
                      </m:e>
                    </m:rad>
                  </m:oMath>
                </m:oMathPara>
              </a14:m>
              <a:endParaRPr lang="en-US" sz="1200"/>
            </a:p>
          </xdr:txBody>
        </xdr:sp>
      </mc:Choice>
      <mc:Fallback xmlns="">
        <xdr:sp macro="" textlink="">
          <xdr:nvSpPr>
            <xdr:cNvPr id="3" name="TextBox 2">
              <a:extLst>
                <a:ext uri="{FF2B5EF4-FFF2-40B4-BE49-F238E27FC236}">
                  <a16:creationId xmlns:a16="http://schemas.microsoft.com/office/drawing/2014/main" id="{2DC672F3-AAC4-41A0-8E01-EDA678BB9A0F}"/>
                </a:ext>
              </a:extLst>
            </xdr:cNvPr>
            <xdr:cNvSpPr txBox="1"/>
          </xdr:nvSpPr>
          <xdr:spPr>
            <a:xfrm>
              <a:off x="2714625" y="0"/>
              <a:ext cx="1809750" cy="916213"/>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spAutoFit/>
            </a:bodyPr>
            <a:lstStyle/>
            <a:p>
              <a:r>
                <a:rPr lang="en-US" sz="1200" b="0" i="0">
                  <a:latin typeface="Cambria Math" panose="02040503050406030204" pitchFamily="18" charset="0"/>
                </a:rPr>
                <a:t>𝑥^2/𝑎^2 +𝑦^2/𝑏^2 =1 </a:t>
              </a:r>
              <a:endParaRPr lang="en-US" sz="1200" b="0" i="1">
                <a:latin typeface="Cambria Math" panose="02040503050406030204" pitchFamily="18" charset="0"/>
              </a:endParaRPr>
            </a:p>
            <a:p>
              <a:r>
                <a:rPr lang="en-US" sz="1200" b="0" i="0">
                  <a:latin typeface="Cambria Math" panose="02040503050406030204" pitchFamily="18" charset="0"/>
                </a:rPr>
                <a:t>𝑦=√(𝑏^2−(𝑏^2 𝑥^2)/𝑎^2 )</a:t>
              </a:r>
              <a:endParaRPr lang="en-US" sz="1200"/>
            </a:p>
          </xdr:txBody>
        </xdr:sp>
      </mc:Fallback>
    </mc:AlternateContent>
    <xdr:clientData/>
  </xdr:oneCellAnchor>
  <xdr:oneCellAnchor>
    <xdr:from>
      <xdr:col>19</xdr:col>
      <xdr:colOff>2828925</xdr:colOff>
      <xdr:row>2</xdr:row>
      <xdr:rowOff>0</xdr:rowOff>
    </xdr:from>
    <xdr:ext cx="1353960" cy="483337"/>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EE550F1A-A374-E9A1-5A0B-F662A14AD6B5}"/>
                </a:ext>
              </a:extLst>
            </xdr:cNvPr>
            <xdr:cNvSpPr txBox="1"/>
          </xdr:nvSpPr>
          <xdr:spPr>
            <a:xfrm>
              <a:off x="14963775" y="0"/>
              <a:ext cx="1353960" cy="4833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sSub>
                      <m:sSubPr>
                        <m:ctrlPr>
                          <a:rPr lang="en-US" sz="1100" i="1">
                            <a:latin typeface="Cambria Math" panose="02040503050406030204" pitchFamily="18" charset="0"/>
                          </a:rPr>
                        </m:ctrlPr>
                      </m:sSubPr>
                      <m:e>
                        <m:r>
                          <a:rPr lang="en-US" sz="1100" b="0" i="1">
                            <a:latin typeface="Cambria Math" panose="02040503050406030204" pitchFamily="18" charset="0"/>
                          </a:rPr>
                          <m:t>𝐴</m:t>
                        </m:r>
                      </m:e>
                      <m:sub>
                        <m:r>
                          <a:rPr lang="en-US" sz="1100" b="0" i="1">
                            <a:latin typeface="Cambria Math" panose="02040503050406030204" pitchFamily="18" charset="0"/>
                          </a:rPr>
                          <m:t>𝑒</m:t>
                        </m:r>
                      </m:sub>
                    </m:sSub>
                    <m:r>
                      <a:rPr lang="en-US" sz="1100" b="0" i="1">
                        <a:latin typeface="Cambria Math" panose="02040503050406030204" pitchFamily="18" charset="0"/>
                      </a:rPr>
                      <m:t>=</m:t>
                    </m:r>
                    <m:r>
                      <a:rPr lang="en-US" sz="1100" b="0" i="1">
                        <a:latin typeface="Cambria Math" panose="02040503050406030204" pitchFamily="18" charset="0"/>
                        <a:ea typeface="Cambria Math" panose="02040503050406030204" pitchFamily="18" charset="0"/>
                      </a:rPr>
                      <m:t>𝜋</m:t>
                    </m:r>
                    <m:r>
                      <a:rPr lang="en-US" sz="1100" b="0" i="1">
                        <a:latin typeface="Cambria Math" panose="02040503050406030204" pitchFamily="18" charset="0"/>
                        <a:ea typeface="Cambria Math" panose="02040503050406030204" pitchFamily="18" charset="0"/>
                      </a:rPr>
                      <m:t>𝑎𝑏</m:t>
                    </m:r>
                    <m:r>
                      <a:rPr lang="en-US" sz="1100" b="0" i="1">
                        <a:latin typeface="Cambria Math" panose="02040503050406030204" pitchFamily="18" charset="0"/>
                        <a:ea typeface="Cambria Math" panose="02040503050406030204" pitchFamily="18" charset="0"/>
                      </a:rPr>
                      <m:t> </m:t>
                    </m:r>
                  </m:oMath>
                </m:oMathPara>
              </a14:m>
              <a:endParaRPr lang="en-US" sz="1100" b="0" i="1">
                <a:latin typeface="Cambria Math" panose="02040503050406030204" pitchFamily="18" charset="0"/>
                <a:ea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ea typeface="Cambria Math" panose="02040503050406030204" pitchFamily="18" charset="0"/>
                      </a:rPr>
                      <m:t>𝑖𝑓</m:t>
                    </m:r>
                    <m:r>
                      <a:rPr lang="en-US" sz="1100" b="0" i="1">
                        <a:latin typeface="Cambria Math" panose="02040503050406030204" pitchFamily="18" charset="0"/>
                        <a:ea typeface="Cambria Math" panose="02040503050406030204" pitchFamily="18" charset="0"/>
                      </a:rPr>
                      <m:t> </m:t>
                    </m:r>
                    <m:r>
                      <a:rPr lang="en-US" sz="1100" b="0" i="1">
                        <a:latin typeface="Cambria Math" panose="02040503050406030204" pitchFamily="18" charset="0"/>
                        <a:ea typeface="Cambria Math" panose="02040503050406030204" pitchFamily="18" charset="0"/>
                      </a:rPr>
                      <m:t>𝑏</m:t>
                    </m:r>
                    <m:r>
                      <a:rPr lang="en-US" sz="1100" b="0" i="1">
                        <a:latin typeface="Cambria Math" panose="02040503050406030204" pitchFamily="18" charset="0"/>
                        <a:ea typeface="Cambria Math" panose="02040503050406030204" pitchFamily="18" charset="0"/>
                      </a:rPr>
                      <m:t>=2</m:t>
                    </m:r>
                    <m:r>
                      <a:rPr lang="en-US" sz="1100" b="0" i="1">
                        <a:latin typeface="Cambria Math" panose="02040503050406030204" pitchFamily="18" charset="0"/>
                        <a:ea typeface="Cambria Math" panose="02040503050406030204" pitchFamily="18" charset="0"/>
                      </a:rPr>
                      <m:t>𝑎</m:t>
                    </m:r>
                    <m:r>
                      <a:rPr lang="en-US" sz="1100" b="0" i="1">
                        <a:latin typeface="Cambria Math" panose="02040503050406030204" pitchFamily="18" charset="0"/>
                        <a:ea typeface="Cambria Math" panose="02040503050406030204" pitchFamily="18" charset="0"/>
                      </a:rPr>
                      <m:t>,  </m:t>
                    </m:r>
                    <m:r>
                      <a:rPr lang="en-US" sz="1100" b="0" i="1">
                        <a:latin typeface="Cambria Math" panose="02040503050406030204" pitchFamily="18" charset="0"/>
                        <a:ea typeface="Cambria Math" panose="02040503050406030204" pitchFamily="18" charset="0"/>
                      </a:rPr>
                      <m:t>𝑎</m:t>
                    </m:r>
                    <m:r>
                      <a:rPr lang="en-US" sz="1100" b="0" i="1">
                        <a:latin typeface="Cambria Math" panose="02040503050406030204" pitchFamily="18" charset="0"/>
                        <a:ea typeface="Cambria Math" panose="02040503050406030204" pitchFamily="18" charset="0"/>
                      </a:rPr>
                      <m:t>=</m:t>
                    </m:r>
                    <m:f>
                      <m:fPr>
                        <m:ctrlPr>
                          <a:rPr lang="en-US" sz="1100" b="0" i="1">
                            <a:latin typeface="Cambria Math" panose="02040503050406030204" pitchFamily="18" charset="0"/>
                            <a:ea typeface="Cambria Math" panose="02040503050406030204" pitchFamily="18" charset="0"/>
                          </a:rPr>
                        </m:ctrlPr>
                      </m:fPr>
                      <m:num>
                        <m:sSub>
                          <m:sSubPr>
                            <m:ctrlPr>
                              <a:rPr lang="en-US" sz="1100" b="0" i="1">
                                <a:latin typeface="Cambria Math" panose="02040503050406030204" pitchFamily="18" charset="0"/>
                                <a:ea typeface="Cambria Math" panose="02040503050406030204" pitchFamily="18" charset="0"/>
                              </a:rPr>
                            </m:ctrlPr>
                          </m:sSubPr>
                          <m:e>
                            <m:r>
                              <a:rPr lang="en-US" sz="1100" b="0" i="1">
                                <a:latin typeface="Cambria Math" panose="02040503050406030204" pitchFamily="18" charset="0"/>
                                <a:ea typeface="Cambria Math" panose="02040503050406030204" pitchFamily="18" charset="0"/>
                              </a:rPr>
                              <m:t>𝐴</m:t>
                            </m:r>
                          </m:e>
                          <m:sub>
                            <m:r>
                              <a:rPr lang="en-US" sz="1100" b="0" i="1">
                                <a:latin typeface="Cambria Math" panose="02040503050406030204" pitchFamily="18" charset="0"/>
                                <a:ea typeface="Cambria Math" panose="02040503050406030204" pitchFamily="18" charset="0"/>
                              </a:rPr>
                              <m:t>𝑒</m:t>
                            </m:r>
                          </m:sub>
                        </m:sSub>
                      </m:num>
                      <m:den>
                        <m:r>
                          <a:rPr lang="en-US" sz="1100" b="0" i="1">
                            <a:latin typeface="Cambria Math" panose="02040503050406030204" pitchFamily="18" charset="0"/>
                            <a:ea typeface="Cambria Math" panose="02040503050406030204" pitchFamily="18" charset="0"/>
                          </a:rPr>
                          <m:t>2</m:t>
                        </m:r>
                        <m:r>
                          <a:rPr lang="en-US" sz="1100" b="0" i="1">
                            <a:latin typeface="Cambria Math" panose="02040503050406030204" pitchFamily="18" charset="0"/>
                            <a:ea typeface="Cambria Math" panose="02040503050406030204" pitchFamily="18" charset="0"/>
                          </a:rPr>
                          <m:t>𝜋</m:t>
                        </m:r>
                      </m:den>
                    </m:f>
                  </m:oMath>
                </m:oMathPara>
              </a14:m>
              <a:endParaRPr lang="en-US" sz="1100"/>
            </a:p>
          </xdr:txBody>
        </xdr:sp>
      </mc:Choice>
      <mc:Fallback xmlns="">
        <xdr:sp macro="" textlink="">
          <xdr:nvSpPr>
            <xdr:cNvPr id="4" name="TextBox 3">
              <a:extLst>
                <a:ext uri="{FF2B5EF4-FFF2-40B4-BE49-F238E27FC236}">
                  <a16:creationId xmlns:a16="http://schemas.microsoft.com/office/drawing/2014/main" id="{EE550F1A-A374-E9A1-5A0B-F662A14AD6B5}"/>
                </a:ext>
              </a:extLst>
            </xdr:cNvPr>
            <xdr:cNvSpPr txBox="1"/>
          </xdr:nvSpPr>
          <xdr:spPr>
            <a:xfrm>
              <a:off x="14963775" y="0"/>
              <a:ext cx="1353960" cy="48333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n-US" sz="1100" b="0" i="0">
                  <a:latin typeface="Cambria Math" panose="02040503050406030204" pitchFamily="18" charset="0"/>
                </a:rPr>
                <a:t>𝐴_𝑒=</a:t>
              </a:r>
              <a:r>
                <a:rPr lang="en-US" sz="1100" b="0" i="0">
                  <a:latin typeface="Cambria Math" panose="02040503050406030204" pitchFamily="18" charset="0"/>
                  <a:ea typeface="Cambria Math" panose="02040503050406030204" pitchFamily="18" charset="0"/>
                </a:rPr>
                <a:t>𝜋𝑎𝑏 </a:t>
              </a:r>
              <a:endParaRPr lang="en-US" sz="1100" b="0" i="1">
                <a:latin typeface="Cambria Math" panose="02040503050406030204" pitchFamily="18" charset="0"/>
                <a:ea typeface="Cambria Math" panose="02040503050406030204" pitchFamily="18" charset="0"/>
              </a:endParaRPr>
            </a:p>
            <a:p>
              <a:r>
                <a:rPr lang="en-US" sz="1100" b="0" i="0">
                  <a:latin typeface="Cambria Math" panose="02040503050406030204" pitchFamily="18" charset="0"/>
                  <a:ea typeface="Cambria Math" panose="02040503050406030204" pitchFamily="18" charset="0"/>
                </a:rPr>
                <a:t>𝑖𝑓 𝑏=2𝑎,  𝑎=𝐴_𝑒/2𝜋</a:t>
              </a:r>
              <a:endParaRPr lang="en-US" sz="1100"/>
            </a:p>
          </xdr:txBody>
        </xdr:sp>
      </mc:Fallback>
    </mc:AlternateContent>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1"/>
  </sheetPr>
  <dimension ref="A1:N61"/>
  <sheetViews>
    <sheetView showGridLines="0" tabSelected="1" zoomScaleNormal="100" workbookViewId="0"/>
  </sheetViews>
  <sheetFormatPr defaultColWidth="9.140625" defaultRowHeight="14.25"/>
  <cols>
    <col min="1" max="1" width="9.140625" style="1"/>
    <col min="2" max="2" width="2.7109375" style="1" customWidth="1"/>
    <col min="3" max="3" width="3.140625" style="1" customWidth="1"/>
    <col min="4" max="4" width="14.7109375" style="1" customWidth="1"/>
    <col min="5" max="13" width="9.140625" style="1"/>
    <col min="14" max="14" width="2.7109375" style="1" customWidth="1"/>
    <col min="15" max="16384" width="9.140625" style="1"/>
  </cols>
  <sheetData>
    <row r="1" spans="2:14" ht="60" customHeight="1" thickBot="1"/>
    <row r="2" spans="2:14" ht="24.95" customHeight="1" thickTop="1" thickBot="1">
      <c r="B2" s="70"/>
      <c r="C2" s="30" t="s">
        <v>0</v>
      </c>
      <c r="D2" s="71"/>
      <c r="E2" s="71"/>
      <c r="F2" s="71"/>
      <c r="G2" s="71"/>
      <c r="H2" s="71"/>
      <c r="I2" s="71"/>
      <c r="J2" s="71"/>
      <c r="K2" s="71"/>
      <c r="L2" s="71"/>
      <c r="M2" s="71"/>
      <c r="N2" s="72"/>
    </row>
    <row r="3" spans="2:14" ht="15" customHeight="1" thickTop="1">
      <c r="B3" s="317" t="s">
        <v>1</v>
      </c>
      <c r="C3" s="318"/>
      <c r="D3" s="318"/>
      <c r="E3" s="318"/>
      <c r="F3" s="318"/>
      <c r="G3" s="318"/>
      <c r="H3" s="318"/>
      <c r="I3" s="318"/>
      <c r="J3" s="318"/>
      <c r="K3" s="318"/>
      <c r="L3" s="318"/>
      <c r="M3" s="318"/>
      <c r="N3" s="319"/>
    </row>
    <row r="4" spans="2:14" ht="18" customHeight="1">
      <c r="B4" s="317"/>
      <c r="C4" s="318"/>
      <c r="D4" s="318"/>
      <c r="E4" s="318"/>
      <c r="F4" s="318"/>
      <c r="G4" s="318"/>
      <c r="H4" s="318"/>
      <c r="I4" s="318"/>
      <c r="J4" s="318"/>
      <c r="K4" s="318"/>
      <c r="L4" s="318"/>
      <c r="M4" s="318"/>
      <c r="N4" s="319"/>
    </row>
    <row r="5" spans="2:14" ht="14.25" customHeight="1">
      <c r="B5" s="3"/>
      <c r="C5" s="315" t="s">
        <v>397</v>
      </c>
      <c r="D5" s="315"/>
      <c r="E5" s="315"/>
      <c r="F5" s="315"/>
      <c r="G5" s="315"/>
      <c r="H5" s="315"/>
      <c r="I5" s="315"/>
      <c r="J5" s="315"/>
      <c r="K5" s="315"/>
      <c r="L5" s="315"/>
      <c r="M5" s="315"/>
      <c r="N5" s="316"/>
    </row>
    <row r="6" spans="2:14" ht="9.9499999999999993" customHeight="1" thickBot="1">
      <c r="B6" s="4"/>
      <c r="C6" s="10"/>
      <c r="D6" s="10"/>
      <c r="E6" s="10"/>
      <c r="F6" s="11"/>
      <c r="G6" s="11"/>
      <c r="H6" s="11"/>
      <c r="I6" s="11"/>
      <c r="J6" s="11"/>
      <c r="K6" s="11"/>
      <c r="L6" s="11"/>
      <c r="M6" s="11"/>
      <c r="N6" s="5"/>
    </row>
    <row r="7" spans="2:14" ht="15.75" thickTop="1" thickBot="1"/>
    <row r="8" spans="2:14" ht="24.95" customHeight="1" thickTop="1" thickBot="1">
      <c r="B8" s="70"/>
      <c r="C8" s="30" t="s">
        <v>2</v>
      </c>
      <c r="D8" s="71"/>
      <c r="E8" s="71"/>
      <c r="F8" s="71"/>
      <c r="G8" s="71"/>
      <c r="H8" s="71"/>
      <c r="I8" s="71"/>
      <c r="J8" s="71"/>
      <c r="K8" s="71"/>
      <c r="L8" s="71"/>
      <c r="M8" s="71"/>
      <c r="N8" s="72"/>
    </row>
    <row r="9" spans="2:14" ht="15.75" thickTop="1">
      <c r="B9" s="6"/>
      <c r="C9" s="2"/>
      <c r="D9" s="2"/>
      <c r="E9" s="2"/>
      <c r="F9" s="12"/>
      <c r="G9" s="2"/>
      <c r="H9" s="2"/>
      <c r="I9" s="2"/>
      <c r="J9" s="2"/>
      <c r="K9" s="2"/>
      <c r="L9" s="2"/>
      <c r="M9" s="2"/>
      <c r="N9" s="7"/>
    </row>
    <row r="10" spans="2:14" ht="15" customHeight="1">
      <c r="B10" s="6"/>
      <c r="C10" s="322" t="s">
        <v>393</v>
      </c>
      <c r="D10" s="322"/>
      <c r="E10" s="322"/>
      <c r="F10" s="322"/>
      <c r="G10" s="322"/>
      <c r="H10" s="322"/>
      <c r="I10" s="322"/>
      <c r="J10" s="322"/>
      <c r="K10" s="322"/>
      <c r="L10" s="322"/>
      <c r="M10" s="322"/>
      <c r="N10" s="7"/>
    </row>
    <row r="11" spans="2:14" ht="15">
      <c r="B11" s="6"/>
      <c r="C11" s="322"/>
      <c r="D11" s="322"/>
      <c r="E11" s="322"/>
      <c r="F11" s="322"/>
      <c r="G11" s="322"/>
      <c r="H11" s="322"/>
      <c r="I11" s="322"/>
      <c r="J11" s="322"/>
      <c r="K11" s="322"/>
      <c r="L11" s="322"/>
      <c r="M11" s="322"/>
      <c r="N11" s="7"/>
    </row>
    <row r="12" spans="2:14" ht="15">
      <c r="B12" s="6"/>
      <c r="C12" s="322"/>
      <c r="D12" s="322"/>
      <c r="E12" s="322"/>
      <c r="F12" s="322"/>
      <c r="G12" s="322"/>
      <c r="H12" s="322"/>
      <c r="I12" s="322"/>
      <c r="J12" s="322"/>
      <c r="K12" s="322"/>
      <c r="L12" s="322"/>
      <c r="M12" s="322"/>
      <c r="N12" s="7"/>
    </row>
    <row r="13" spans="2:14" ht="15">
      <c r="B13" s="6"/>
      <c r="C13" s="322"/>
      <c r="D13" s="322"/>
      <c r="E13" s="322"/>
      <c r="F13" s="322"/>
      <c r="G13" s="322"/>
      <c r="H13" s="322"/>
      <c r="I13" s="322"/>
      <c r="J13" s="322"/>
      <c r="K13" s="322"/>
      <c r="L13" s="322"/>
      <c r="M13" s="322"/>
      <c r="N13" s="7"/>
    </row>
    <row r="14" spans="2:14" ht="15">
      <c r="B14" s="6"/>
      <c r="C14" s="322"/>
      <c r="D14" s="322"/>
      <c r="E14" s="322"/>
      <c r="F14" s="322"/>
      <c r="G14" s="322"/>
      <c r="H14" s="322"/>
      <c r="I14" s="322"/>
      <c r="J14" s="322"/>
      <c r="K14" s="322"/>
      <c r="L14" s="322"/>
      <c r="M14" s="322"/>
      <c r="N14" s="7"/>
    </row>
    <row r="15" spans="2:14" ht="15">
      <c r="B15" s="6"/>
      <c r="C15" s="322"/>
      <c r="D15" s="322"/>
      <c r="E15" s="322"/>
      <c r="F15" s="322"/>
      <c r="G15" s="322"/>
      <c r="H15" s="322"/>
      <c r="I15" s="322"/>
      <c r="J15" s="322"/>
      <c r="K15" s="322"/>
      <c r="L15" s="322"/>
      <c r="M15" s="322"/>
      <c r="N15" s="7"/>
    </row>
    <row r="16" spans="2:14" ht="15">
      <c r="B16" s="6"/>
      <c r="C16" s="322"/>
      <c r="D16" s="322"/>
      <c r="E16" s="322"/>
      <c r="F16" s="322"/>
      <c r="G16" s="322"/>
      <c r="H16" s="322"/>
      <c r="I16" s="322"/>
      <c r="J16" s="322"/>
      <c r="K16" s="322"/>
      <c r="L16" s="322"/>
      <c r="M16" s="322"/>
      <c r="N16" s="7"/>
    </row>
    <row r="17" spans="1:14" ht="15">
      <c r="B17" s="6"/>
      <c r="C17" s="322"/>
      <c r="D17" s="322"/>
      <c r="E17" s="322"/>
      <c r="F17" s="322"/>
      <c r="G17" s="322"/>
      <c r="H17" s="322"/>
      <c r="I17" s="322"/>
      <c r="J17" s="322"/>
      <c r="K17" s="322"/>
      <c r="L17" s="322"/>
      <c r="M17" s="322"/>
      <c r="N17" s="7"/>
    </row>
    <row r="18" spans="1:14" ht="15">
      <c r="B18" s="6"/>
      <c r="C18" s="322"/>
      <c r="D18" s="322"/>
      <c r="E18" s="322"/>
      <c r="F18" s="322"/>
      <c r="G18" s="322"/>
      <c r="H18" s="322"/>
      <c r="I18" s="322"/>
      <c r="J18" s="322"/>
      <c r="K18" s="322"/>
      <c r="L18" s="322"/>
      <c r="M18" s="322"/>
      <c r="N18" s="7"/>
    </row>
    <row r="19" spans="1:14" ht="15.75" customHeight="1">
      <c r="B19" s="6"/>
      <c r="C19" s="322" t="s">
        <v>398</v>
      </c>
      <c r="D19" s="322"/>
      <c r="E19" s="322"/>
      <c r="F19" s="322"/>
      <c r="G19" s="322"/>
      <c r="H19" s="322"/>
      <c r="I19" s="322"/>
      <c r="J19" s="322"/>
      <c r="K19" s="322"/>
      <c r="L19" s="322"/>
      <c r="M19" s="322"/>
      <c r="N19" s="7"/>
    </row>
    <row r="20" spans="1:14" ht="15">
      <c r="B20" s="6"/>
      <c r="C20" s="322"/>
      <c r="D20" s="322"/>
      <c r="E20" s="322"/>
      <c r="F20" s="322"/>
      <c r="G20" s="322"/>
      <c r="H20" s="322"/>
      <c r="I20" s="322"/>
      <c r="J20" s="322"/>
      <c r="K20" s="322"/>
      <c r="L20" s="322"/>
      <c r="M20" s="322"/>
      <c r="N20" s="7"/>
    </row>
    <row r="21" spans="1:14" ht="15">
      <c r="A21" s="233" t="s">
        <v>3</v>
      </c>
      <c r="B21" s="6"/>
      <c r="C21" s="322"/>
      <c r="D21" s="322"/>
      <c r="E21" s="322"/>
      <c r="F21" s="322"/>
      <c r="G21" s="322"/>
      <c r="H21" s="322"/>
      <c r="I21" s="322"/>
      <c r="J21" s="322"/>
      <c r="K21" s="322"/>
      <c r="L21" s="322"/>
      <c r="M21" s="322"/>
      <c r="N21" s="7"/>
    </row>
    <row r="22" spans="1:14" ht="15">
      <c r="B22" s="6"/>
      <c r="C22" s="257" t="s">
        <v>5</v>
      </c>
      <c r="D22" s="257"/>
      <c r="E22" s="257" t="s">
        <v>4</v>
      </c>
      <c r="F22" s="256"/>
      <c r="G22" s="256"/>
      <c r="H22" s="256"/>
      <c r="I22" s="256"/>
      <c r="J22" s="256"/>
      <c r="K22" s="256"/>
      <c r="L22" s="256"/>
      <c r="M22" s="256"/>
      <c r="N22" s="7"/>
    </row>
    <row r="23" spans="1:14" ht="15">
      <c r="B23" s="6"/>
      <c r="C23" s="256"/>
      <c r="D23" s="256"/>
      <c r="E23" s="256"/>
      <c r="F23" s="256"/>
      <c r="G23" s="256"/>
      <c r="H23" s="256"/>
      <c r="I23" s="256"/>
      <c r="J23" s="256"/>
      <c r="K23" s="256"/>
      <c r="L23" s="256"/>
      <c r="M23" s="256"/>
      <c r="N23" s="7"/>
    </row>
    <row r="24" spans="1:14" ht="15.75" customHeight="1">
      <c r="B24" s="6"/>
      <c r="C24" s="251" t="s">
        <v>6</v>
      </c>
      <c r="D24" s="252"/>
      <c r="F24" s="252"/>
      <c r="G24" s="252"/>
      <c r="H24" s="252"/>
      <c r="I24" s="252"/>
      <c r="J24" s="252"/>
      <c r="K24" s="252"/>
      <c r="L24" s="252"/>
      <c r="M24" s="252"/>
      <c r="N24" s="253"/>
    </row>
    <row r="25" spans="1:14" ht="15.75" customHeight="1">
      <c r="B25" s="6"/>
      <c r="D25" s="252" t="s">
        <v>7</v>
      </c>
      <c r="F25" s="252"/>
      <c r="G25" s="252"/>
      <c r="H25" s="252"/>
      <c r="I25" s="252"/>
      <c r="J25" s="252"/>
      <c r="K25" s="252"/>
      <c r="L25" s="252"/>
      <c r="M25" s="252"/>
      <c r="N25" s="253"/>
    </row>
    <row r="26" spans="1:14" ht="15.75" customHeight="1">
      <c r="B26" s="6"/>
      <c r="D26" s="252" t="s">
        <v>8</v>
      </c>
      <c r="E26" s="252"/>
      <c r="F26" s="252"/>
      <c r="G26" s="252"/>
      <c r="H26" s="252"/>
      <c r="I26" s="252"/>
      <c r="J26" s="252"/>
      <c r="K26" s="252"/>
      <c r="L26" s="252"/>
      <c r="M26" s="252"/>
      <c r="N26" s="253"/>
    </row>
    <row r="27" spans="1:14" ht="15.75" customHeight="1">
      <c r="B27" s="6"/>
      <c r="C27" s="251"/>
      <c r="D27" s="252" t="s">
        <v>9</v>
      </c>
      <c r="E27" s="252"/>
      <c r="F27" s="252"/>
      <c r="G27" s="252"/>
      <c r="H27" s="252"/>
      <c r="I27" s="252"/>
      <c r="J27" s="252"/>
      <c r="K27" s="252"/>
      <c r="L27" s="252"/>
      <c r="M27" s="252"/>
      <c r="N27" s="253"/>
    </row>
    <row r="28" spans="1:14" ht="15.75" customHeight="1">
      <c r="B28" s="6"/>
      <c r="C28" s="251"/>
      <c r="D28" s="252" t="s">
        <v>10</v>
      </c>
      <c r="E28" s="252"/>
      <c r="F28" s="252"/>
      <c r="G28" s="252"/>
      <c r="H28" s="252"/>
      <c r="I28" s="252"/>
      <c r="J28" s="252"/>
      <c r="K28" s="252"/>
      <c r="L28" s="252"/>
      <c r="M28" s="252"/>
      <c r="N28" s="253"/>
    </row>
    <row r="29" spans="1:14" ht="15.75" customHeight="1">
      <c r="B29" s="6"/>
      <c r="C29" s="251"/>
      <c r="D29" s="252" t="s">
        <v>11</v>
      </c>
      <c r="E29" s="252"/>
      <c r="F29" s="252"/>
      <c r="G29" s="252"/>
      <c r="H29" s="252"/>
      <c r="I29" s="252"/>
      <c r="J29" s="252"/>
      <c r="K29" s="252"/>
      <c r="L29" s="252"/>
      <c r="M29" s="252"/>
      <c r="N29" s="253"/>
    </row>
    <row r="30" spans="1:14" ht="15.75" thickBot="1">
      <c r="B30" s="8"/>
      <c r="C30" s="254"/>
      <c r="D30" s="254"/>
      <c r="E30" s="254"/>
      <c r="F30" s="254"/>
      <c r="G30" s="254"/>
      <c r="H30" s="254"/>
      <c r="I30" s="254"/>
      <c r="J30" s="254"/>
      <c r="K30" s="254"/>
      <c r="L30" s="254"/>
      <c r="M30" s="254"/>
      <c r="N30" s="255"/>
    </row>
    <row r="31" spans="1:14" ht="15.75" thickTop="1" thickBot="1"/>
    <row r="32" spans="1:14" ht="24.95" customHeight="1" thickTop="1" thickBot="1">
      <c r="B32" s="70"/>
      <c r="C32" s="30" t="s">
        <v>12</v>
      </c>
      <c r="D32" s="71"/>
      <c r="E32" s="71"/>
      <c r="F32" s="71"/>
      <c r="G32" s="71"/>
      <c r="H32" s="71"/>
      <c r="I32" s="71"/>
      <c r="J32" s="71"/>
      <c r="K32" s="71"/>
      <c r="L32" s="71"/>
      <c r="M32" s="71"/>
      <c r="N32" s="72"/>
    </row>
    <row r="33" spans="2:14" ht="15.75" thickTop="1">
      <c r="B33" s="6"/>
      <c r="D33" s="2"/>
      <c r="E33" s="2"/>
      <c r="F33" s="12"/>
      <c r="G33" s="2"/>
      <c r="H33" s="2"/>
      <c r="I33" s="2"/>
      <c r="J33" s="2"/>
      <c r="K33" s="2"/>
      <c r="L33" s="2"/>
      <c r="M33" s="2"/>
      <c r="N33" s="7"/>
    </row>
    <row r="34" spans="2:14" ht="15" customHeight="1">
      <c r="B34" s="6"/>
      <c r="C34" s="320" t="s">
        <v>394</v>
      </c>
      <c r="D34" s="320"/>
      <c r="E34" s="320"/>
      <c r="F34" s="320"/>
      <c r="G34" s="320"/>
      <c r="H34" s="320"/>
      <c r="I34" s="320"/>
      <c r="J34" s="320"/>
      <c r="K34" s="320"/>
      <c r="L34" s="320"/>
      <c r="M34" s="320"/>
      <c r="N34" s="7"/>
    </row>
    <row r="35" spans="2:14" ht="15">
      <c r="B35" s="6"/>
      <c r="C35" s="320"/>
      <c r="D35" s="320"/>
      <c r="E35" s="320"/>
      <c r="F35" s="320"/>
      <c r="G35" s="320"/>
      <c r="H35" s="320"/>
      <c r="I35" s="320"/>
      <c r="J35" s="320"/>
      <c r="K35" s="320"/>
      <c r="L35" s="320"/>
      <c r="M35" s="320"/>
      <c r="N35" s="7"/>
    </row>
    <row r="36" spans="2:14" ht="15">
      <c r="B36" s="6"/>
      <c r="C36" s="320"/>
      <c r="D36" s="320"/>
      <c r="E36" s="320"/>
      <c r="F36" s="320"/>
      <c r="G36" s="320"/>
      <c r="H36" s="320"/>
      <c r="I36" s="320"/>
      <c r="J36" s="320"/>
      <c r="K36" s="320"/>
      <c r="L36" s="320"/>
      <c r="M36" s="320"/>
      <c r="N36" s="7"/>
    </row>
    <row r="37" spans="2:14" ht="15">
      <c r="B37" s="6"/>
      <c r="C37" s="320"/>
      <c r="D37" s="320"/>
      <c r="E37" s="320"/>
      <c r="F37" s="320"/>
      <c r="G37" s="320"/>
      <c r="H37" s="320"/>
      <c r="I37" s="320"/>
      <c r="J37" s="320"/>
      <c r="K37" s="320"/>
      <c r="L37" s="320"/>
      <c r="M37" s="320"/>
      <c r="N37" s="7"/>
    </row>
    <row r="38" spans="2:14" ht="15">
      <c r="B38" s="6"/>
      <c r="C38" s="320"/>
      <c r="D38" s="320"/>
      <c r="E38" s="320"/>
      <c r="F38" s="320"/>
      <c r="G38" s="320"/>
      <c r="H38" s="320"/>
      <c r="I38" s="320"/>
      <c r="J38" s="320"/>
      <c r="K38" s="320"/>
      <c r="L38" s="320"/>
      <c r="M38" s="320"/>
      <c r="N38" s="7"/>
    </row>
    <row r="39" spans="2:14" ht="15">
      <c r="B39" s="6"/>
      <c r="C39" s="320"/>
      <c r="D39" s="320"/>
      <c r="E39" s="320"/>
      <c r="F39" s="320"/>
      <c r="G39" s="320"/>
      <c r="H39" s="320"/>
      <c r="I39" s="320"/>
      <c r="J39" s="320"/>
      <c r="K39" s="320"/>
      <c r="L39" s="320"/>
      <c r="M39" s="320"/>
      <c r="N39" s="7"/>
    </row>
    <row r="40" spans="2:14" ht="15">
      <c r="B40" s="6"/>
      <c r="C40" s="320" t="s">
        <v>13</v>
      </c>
      <c r="D40" s="320"/>
      <c r="E40" s="320"/>
      <c r="F40" s="320"/>
      <c r="G40" s="320"/>
      <c r="H40" s="320"/>
      <c r="I40" s="320"/>
      <c r="J40" s="320"/>
      <c r="K40" s="320"/>
      <c r="L40" s="320"/>
      <c r="M40" s="320"/>
      <c r="N40" s="7"/>
    </row>
    <row r="41" spans="2:14" ht="15">
      <c r="B41" s="6"/>
      <c r="C41" s="320"/>
      <c r="D41" s="320"/>
      <c r="E41" s="320"/>
      <c r="F41" s="320"/>
      <c r="G41" s="320"/>
      <c r="H41" s="320"/>
      <c r="I41" s="320"/>
      <c r="J41" s="320"/>
      <c r="K41" s="320"/>
      <c r="L41" s="320"/>
      <c r="M41" s="320"/>
      <c r="N41" s="7"/>
    </row>
    <row r="42" spans="2:14" ht="15">
      <c r="B42" s="6"/>
      <c r="C42" s="320"/>
      <c r="D42" s="320"/>
      <c r="E42" s="320"/>
      <c r="F42" s="320"/>
      <c r="G42" s="320"/>
      <c r="H42" s="320"/>
      <c r="I42" s="320"/>
      <c r="J42" s="320"/>
      <c r="K42" s="320"/>
      <c r="L42" s="320"/>
      <c r="M42" s="320"/>
      <c r="N42" s="7"/>
    </row>
    <row r="43" spans="2:14" ht="15" customHeight="1">
      <c r="B43" s="6"/>
      <c r="C43" s="320" t="s">
        <v>14</v>
      </c>
      <c r="D43" s="320"/>
      <c r="E43" s="320"/>
      <c r="F43" s="320"/>
      <c r="G43" s="320"/>
      <c r="H43" s="320"/>
      <c r="I43" s="320"/>
      <c r="J43" s="320"/>
      <c r="K43" s="320"/>
      <c r="L43" s="320"/>
      <c r="M43" s="320"/>
      <c r="N43" s="7"/>
    </row>
    <row r="44" spans="2:14" ht="15">
      <c r="B44" s="6"/>
      <c r="C44" s="320"/>
      <c r="D44" s="320"/>
      <c r="E44" s="320"/>
      <c r="F44" s="320"/>
      <c r="G44" s="320"/>
      <c r="H44" s="320"/>
      <c r="I44" s="320"/>
      <c r="J44" s="320"/>
      <c r="K44" s="320"/>
      <c r="L44" s="320"/>
      <c r="M44" s="320"/>
      <c r="N44" s="7"/>
    </row>
    <row r="45" spans="2:14" ht="15">
      <c r="B45" s="6"/>
      <c r="C45" s="320"/>
      <c r="D45" s="320"/>
      <c r="E45" s="320"/>
      <c r="F45" s="320"/>
      <c r="G45" s="320"/>
      <c r="H45" s="320"/>
      <c r="I45" s="320"/>
      <c r="J45" s="320"/>
      <c r="K45" s="320"/>
      <c r="L45" s="320"/>
      <c r="M45" s="320"/>
      <c r="N45" s="7"/>
    </row>
    <row r="46" spans="2:14" ht="15">
      <c r="B46" s="6"/>
      <c r="C46" s="320"/>
      <c r="D46" s="320"/>
      <c r="E46" s="320"/>
      <c r="F46" s="320"/>
      <c r="G46" s="320"/>
      <c r="H46" s="320"/>
      <c r="I46" s="320"/>
      <c r="J46" s="320"/>
      <c r="K46" s="320"/>
      <c r="L46" s="320"/>
      <c r="M46" s="320"/>
      <c r="N46" s="7"/>
    </row>
    <row r="47" spans="2:14" ht="15">
      <c r="B47" s="6"/>
      <c r="C47" s="320"/>
      <c r="D47" s="320"/>
      <c r="E47" s="320"/>
      <c r="F47" s="320"/>
      <c r="G47" s="320"/>
      <c r="H47" s="320"/>
      <c r="I47" s="320"/>
      <c r="J47" s="320"/>
      <c r="K47" s="320"/>
      <c r="L47" s="320"/>
      <c r="M47" s="320"/>
      <c r="N47" s="7"/>
    </row>
    <row r="48" spans="2:14" ht="15">
      <c r="B48" s="6"/>
      <c r="C48" s="320"/>
      <c r="D48" s="320"/>
      <c r="E48" s="320"/>
      <c r="F48" s="320"/>
      <c r="G48" s="320"/>
      <c r="H48" s="320"/>
      <c r="I48" s="320"/>
      <c r="J48" s="320"/>
      <c r="K48" s="320"/>
      <c r="L48" s="320"/>
      <c r="M48" s="320"/>
      <c r="N48" s="7"/>
    </row>
    <row r="49" spans="2:14" ht="15">
      <c r="B49" s="6"/>
      <c r="C49" s="320"/>
      <c r="D49" s="320"/>
      <c r="E49" s="320"/>
      <c r="F49" s="320"/>
      <c r="G49" s="320"/>
      <c r="H49" s="320"/>
      <c r="I49" s="320"/>
      <c r="J49" s="320"/>
      <c r="K49" s="320"/>
      <c r="L49" s="320"/>
      <c r="M49" s="320"/>
      <c r="N49" s="7"/>
    </row>
    <row r="50" spans="2:14" ht="15">
      <c r="B50" s="6"/>
      <c r="C50" s="320"/>
      <c r="D50" s="320"/>
      <c r="E50" s="320"/>
      <c r="F50" s="320"/>
      <c r="G50" s="320"/>
      <c r="H50" s="320"/>
      <c r="I50" s="320"/>
      <c r="J50" s="320"/>
      <c r="K50" s="320"/>
      <c r="L50" s="320"/>
      <c r="M50" s="320"/>
      <c r="N50" s="7"/>
    </row>
    <row r="51" spans="2:14" ht="15">
      <c r="B51" s="6"/>
      <c r="C51" s="320"/>
      <c r="D51" s="320"/>
      <c r="E51" s="320"/>
      <c r="F51" s="320"/>
      <c r="G51" s="320"/>
      <c r="H51" s="320"/>
      <c r="I51" s="320"/>
      <c r="J51" s="320"/>
      <c r="K51" s="320"/>
      <c r="L51" s="320"/>
      <c r="M51" s="320"/>
      <c r="N51" s="7"/>
    </row>
    <row r="52" spans="2:14" ht="15">
      <c r="B52" s="6"/>
      <c r="C52" s="320"/>
      <c r="D52" s="320"/>
      <c r="E52" s="320"/>
      <c r="F52" s="320"/>
      <c r="G52" s="320"/>
      <c r="H52" s="320"/>
      <c r="I52" s="320"/>
      <c r="J52" s="320"/>
      <c r="K52" s="320"/>
      <c r="L52" s="320"/>
      <c r="M52" s="320"/>
      <c r="N52" s="7"/>
    </row>
    <row r="53" spans="2:14" ht="15.75" thickBot="1">
      <c r="B53" s="8"/>
      <c r="C53" s="321"/>
      <c r="D53" s="321"/>
      <c r="E53" s="321"/>
      <c r="F53" s="321"/>
      <c r="G53" s="321"/>
      <c r="H53" s="321"/>
      <c r="I53" s="321"/>
      <c r="J53" s="321"/>
      <c r="K53" s="321"/>
      <c r="L53" s="321"/>
      <c r="M53" s="321"/>
      <c r="N53" s="9"/>
    </row>
    <row r="54" spans="2:14" ht="15.75" thickTop="1" thickBot="1"/>
    <row r="55" spans="2:14" ht="21" customHeight="1" thickTop="1">
      <c r="B55" s="309" t="s">
        <v>15</v>
      </c>
      <c r="C55" s="310"/>
      <c r="D55" s="310"/>
      <c r="E55" s="310"/>
      <c r="F55" s="310"/>
      <c r="G55" s="310"/>
      <c r="H55" s="311"/>
    </row>
    <row r="56" spans="2:14" ht="15" customHeight="1">
      <c r="B56" s="312"/>
      <c r="C56" s="313"/>
      <c r="D56" s="313"/>
      <c r="E56" s="313"/>
      <c r="F56" s="313"/>
      <c r="G56" s="313"/>
      <c r="H56" s="314"/>
    </row>
    <row r="57" spans="2:14">
      <c r="B57" s="15"/>
      <c r="C57" s="16"/>
      <c r="D57" s="16"/>
      <c r="E57" s="16"/>
      <c r="F57" s="16"/>
      <c r="G57" s="16"/>
      <c r="H57" s="17"/>
    </row>
    <row r="58" spans="2:14">
      <c r="B58" s="15"/>
      <c r="C58" s="16"/>
      <c r="D58" s="16"/>
      <c r="E58" s="16"/>
      <c r="F58" s="16"/>
      <c r="G58" s="16"/>
      <c r="H58" s="17"/>
    </row>
    <row r="59" spans="2:14">
      <c r="B59" s="15"/>
      <c r="C59" s="16"/>
      <c r="D59" s="16"/>
      <c r="E59" s="16"/>
      <c r="F59" s="16"/>
      <c r="G59" s="16"/>
      <c r="H59" s="17"/>
    </row>
    <row r="60" spans="2:14" ht="15" thickBot="1">
      <c r="B60" s="18"/>
      <c r="C60" s="19"/>
      <c r="D60" s="19"/>
      <c r="E60" s="19"/>
      <c r="F60" s="19"/>
      <c r="G60" s="19"/>
      <c r="H60" s="20"/>
    </row>
    <row r="61" spans="2:14" ht="15" thickTop="1"/>
  </sheetData>
  <sheetProtection algorithmName="SHA-512" hashValue="zXYO86BuAbLBbAtXyq5ZB7BW1BzjWOTck9E3TlAhDEad+qveehdBRQiIrWFV/9gK8Fgcono/bkyo0NZDM0Xgmg==" saltValue="mo2Qv520ijyY58Ee+v9Gxw==" spinCount="100000" sheet="1" objects="1" scenarios="1"/>
  <mergeCells count="8">
    <mergeCell ref="B55:H56"/>
    <mergeCell ref="C5:N5"/>
    <mergeCell ref="B3:N4"/>
    <mergeCell ref="C34:M39"/>
    <mergeCell ref="C40:M42"/>
    <mergeCell ref="C43:M53"/>
    <mergeCell ref="C19:M21"/>
    <mergeCell ref="C10:M18"/>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0C859B-7F7F-4AC4-865F-560326096D7E}">
  <sheetPr codeName="Sheet2">
    <tabColor theme="7" tint="0.79998168889431442"/>
  </sheetPr>
  <dimension ref="B1:Q11"/>
  <sheetViews>
    <sheetView zoomScaleNormal="100" workbookViewId="0"/>
  </sheetViews>
  <sheetFormatPr defaultColWidth="9.140625" defaultRowHeight="15"/>
  <cols>
    <col min="1" max="1" width="9.140625" style="13"/>
    <col min="2" max="2" width="2.7109375" style="13" customWidth="1"/>
    <col min="3" max="16" width="9.140625" style="13"/>
    <col min="17" max="17" width="2.7109375" style="13" customWidth="1"/>
    <col min="18" max="16384" width="9.140625" style="13"/>
  </cols>
  <sheetData>
    <row r="1" spans="2:17" ht="60" customHeight="1" thickBot="1"/>
    <row r="2" spans="2:17" ht="24.95" customHeight="1" thickTop="1">
      <c r="B2" s="21"/>
      <c r="C2" s="22" t="s">
        <v>16</v>
      </c>
      <c r="D2" s="23"/>
      <c r="E2" s="23"/>
      <c r="F2" s="23"/>
      <c r="G2" s="23"/>
      <c r="H2" s="23"/>
      <c r="I2" s="23"/>
      <c r="J2" s="23"/>
      <c r="K2" s="23"/>
      <c r="L2" s="23"/>
      <c r="M2" s="23"/>
      <c r="N2" s="23"/>
      <c r="O2" s="23"/>
      <c r="P2" s="23"/>
      <c r="Q2" s="24"/>
    </row>
    <row r="3" spans="2:17">
      <c r="B3" s="25"/>
      <c r="Q3" s="26"/>
    </row>
    <row r="4" spans="2:17">
      <c r="B4" s="25"/>
      <c r="C4" s="14" t="s">
        <v>17</v>
      </c>
      <c r="H4" s="323"/>
      <c r="I4" s="324"/>
      <c r="J4" s="324"/>
      <c r="K4" s="324"/>
      <c r="L4" s="324"/>
      <c r="M4" s="324"/>
      <c r="N4" s="324"/>
      <c r="O4" s="324"/>
      <c r="P4" s="325"/>
      <c r="Q4" s="26"/>
    </row>
    <row r="5" spans="2:17">
      <c r="B5" s="25"/>
      <c r="C5" s="14" t="s">
        <v>18</v>
      </c>
      <c r="H5" s="323"/>
      <c r="I5" s="324"/>
      <c r="J5" s="324"/>
      <c r="K5" s="324"/>
      <c r="L5" s="324"/>
      <c r="M5" s="324"/>
      <c r="N5" s="324"/>
      <c r="O5" s="324"/>
      <c r="P5" s="325"/>
      <c r="Q5" s="26"/>
    </row>
    <row r="6" spans="2:17">
      <c r="B6" s="25"/>
      <c r="C6" s="14" t="s">
        <v>19</v>
      </c>
      <c r="H6" s="326"/>
      <c r="I6" s="327"/>
      <c r="J6" s="327"/>
      <c r="K6" s="327"/>
      <c r="L6" s="327"/>
      <c r="M6" s="327"/>
      <c r="N6" s="327"/>
      <c r="O6" s="327"/>
      <c r="P6" s="328"/>
      <c r="Q6" s="26"/>
    </row>
    <row r="7" spans="2:17">
      <c r="B7" s="25"/>
      <c r="C7" s="14" t="s">
        <v>20</v>
      </c>
      <c r="H7" s="326"/>
      <c r="I7" s="327"/>
      <c r="J7" s="327"/>
      <c r="K7" s="327"/>
      <c r="L7" s="327"/>
      <c r="M7" s="327"/>
      <c r="N7" s="327"/>
      <c r="O7" s="327"/>
      <c r="P7" s="328"/>
      <c r="Q7" s="26"/>
    </row>
    <row r="8" spans="2:17">
      <c r="B8" s="25"/>
      <c r="C8" s="14" t="s">
        <v>21</v>
      </c>
      <c r="H8" s="326"/>
      <c r="I8" s="327"/>
      <c r="J8" s="327"/>
      <c r="K8" s="327"/>
      <c r="L8" s="327"/>
      <c r="M8" s="327"/>
      <c r="N8" s="327"/>
      <c r="O8" s="327"/>
      <c r="P8" s="328"/>
      <c r="Q8" s="26"/>
    </row>
    <row r="9" spans="2:17">
      <c r="B9" s="25"/>
      <c r="C9" s="14" t="s">
        <v>22</v>
      </c>
      <c r="H9" s="323"/>
      <c r="I9" s="324"/>
      <c r="J9" s="324"/>
      <c r="K9" s="324"/>
      <c r="L9" s="324"/>
      <c r="M9" s="324"/>
      <c r="N9" s="324"/>
      <c r="O9" s="324"/>
      <c r="P9" s="325"/>
      <c r="Q9" s="26"/>
    </row>
    <row r="10" spans="2:17" ht="15.75" thickBot="1">
      <c r="B10" s="27"/>
      <c r="C10" s="28"/>
      <c r="D10" s="28"/>
      <c r="E10" s="28"/>
      <c r="F10" s="28"/>
      <c r="G10" s="28"/>
      <c r="H10" s="28"/>
      <c r="I10" s="28"/>
      <c r="J10" s="28"/>
      <c r="K10" s="28"/>
      <c r="L10" s="28"/>
      <c r="M10" s="28"/>
      <c r="N10" s="28"/>
      <c r="O10" s="28"/>
      <c r="P10" s="28"/>
      <c r="Q10" s="29"/>
    </row>
    <row r="11" spans="2:17" ht="15.75" thickTop="1"/>
  </sheetData>
  <sheetProtection algorithmName="SHA-512" hashValue="uQMBln2QqvRuubSdsHHeXiUiipdW9myr4mDgAiAVaXtGBDZNSiVEtA0Q8YTx4ZmdFyaj1o2G3AdFY0U5YJKJ/A==" saltValue="MkfrulcR2EZaJgoqU6liAw==" spinCount="100000" sheet="1" objects="1" scenarios="1"/>
  <mergeCells count="6">
    <mergeCell ref="H4:P4"/>
    <mergeCell ref="H5:P5"/>
    <mergeCell ref="H6:P6"/>
    <mergeCell ref="H9:P9"/>
    <mergeCell ref="H7:P7"/>
    <mergeCell ref="H8:P8"/>
  </mergeCells>
  <pageMargins left="0.7" right="0.7" top="0.75" bottom="0.75" header="0.3" footer="0.3"/>
  <pageSetup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3004E-689D-448C-9FEA-F0A55B9D8DD9}">
  <sheetPr codeName="Sheet3">
    <tabColor theme="7" tint="0.79998168889431442"/>
  </sheetPr>
  <dimension ref="A1:P58"/>
  <sheetViews>
    <sheetView zoomScaleNormal="100" workbookViewId="0"/>
  </sheetViews>
  <sheetFormatPr defaultColWidth="9.140625" defaultRowHeight="15"/>
  <cols>
    <col min="1" max="1" width="9.140625" style="43"/>
    <col min="2" max="2" width="2.7109375" style="43" customWidth="1"/>
    <col min="3" max="6" width="9.140625" style="43"/>
    <col min="7" max="7" width="20.5703125" style="43" customWidth="1"/>
    <col min="8" max="10" width="9.140625" style="43"/>
    <col min="11" max="11" width="14.28515625" style="43" customWidth="1"/>
    <col min="12" max="12" width="9.140625" style="43"/>
    <col min="13" max="13" width="2.7109375" style="43" customWidth="1"/>
    <col min="14" max="16384" width="9.140625" style="43"/>
  </cols>
  <sheetData>
    <row r="1" spans="1:13" ht="60" customHeight="1" thickBot="1">
      <c r="A1" s="124"/>
    </row>
    <row r="2" spans="1:13" ht="19.5" thickTop="1" thickBot="1">
      <c r="B2" s="65"/>
      <c r="C2" s="22" t="s">
        <v>23</v>
      </c>
      <c r="D2" s="66"/>
      <c r="E2" s="66"/>
      <c r="F2" s="66"/>
      <c r="G2" s="66"/>
      <c r="H2" s="66"/>
      <c r="I2" s="66"/>
      <c r="J2" s="66"/>
      <c r="K2" s="66"/>
      <c r="L2" s="66"/>
      <c r="M2" s="54"/>
    </row>
    <row r="3" spans="1:13" ht="15.75" thickTop="1">
      <c r="B3" s="67"/>
      <c r="C3" s="68"/>
      <c r="D3" s="68"/>
      <c r="E3" s="68"/>
      <c r="F3" s="68"/>
      <c r="G3" s="68"/>
      <c r="H3" s="68"/>
      <c r="I3" s="68"/>
      <c r="J3" s="68"/>
      <c r="K3" s="68"/>
      <c r="L3" s="68"/>
      <c r="M3" s="69"/>
    </row>
    <row r="4" spans="1:13">
      <c r="B4" s="58"/>
      <c r="C4" s="106" t="s">
        <v>24</v>
      </c>
      <c r="D4" s="107"/>
      <c r="E4" s="107"/>
      <c r="F4" s="107"/>
      <c r="G4" s="107"/>
      <c r="H4" s="107"/>
      <c r="I4" s="107"/>
      <c r="J4" s="107"/>
      <c r="K4" s="107"/>
      <c r="L4" s="108"/>
      <c r="M4" s="59"/>
    </row>
    <row r="5" spans="1:13">
      <c r="B5" s="58"/>
      <c r="C5" s="109"/>
      <c r="D5" s="110" t="s">
        <v>25</v>
      </c>
      <c r="E5" s="110"/>
      <c r="F5" s="110"/>
      <c r="G5" s="110"/>
      <c r="H5" s="110"/>
      <c r="I5" s="110"/>
      <c r="J5" s="110"/>
      <c r="K5" s="110"/>
      <c r="L5" s="111"/>
      <c r="M5" s="59"/>
    </row>
    <row r="6" spans="1:13" ht="15.75" thickBot="1">
      <c r="B6" s="58"/>
      <c r="C6" s="109"/>
      <c r="D6" s="110"/>
      <c r="E6" s="110"/>
      <c r="F6" s="110"/>
      <c r="G6" s="110"/>
      <c r="H6" s="110"/>
      <c r="I6" s="110"/>
      <c r="J6" s="110"/>
      <c r="K6" s="110"/>
      <c r="L6" s="111"/>
      <c r="M6" s="59"/>
    </row>
    <row r="7" spans="1:13" ht="15.75" thickBot="1">
      <c r="B7" s="58"/>
      <c r="C7" s="112" t="s">
        <v>26</v>
      </c>
      <c r="D7" s="92"/>
      <c r="E7" s="110" t="s">
        <v>27</v>
      </c>
      <c r="F7" s="110"/>
      <c r="G7" s="110"/>
      <c r="H7" s="110"/>
      <c r="I7" s="110"/>
      <c r="J7" s="110"/>
      <c r="K7" s="110"/>
      <c r="L7" s="111"/>
      <c r="M7" s="59"/>
    </row>
    <row r="8" spans="1:13" ht="15.75" thickBot="1">
      <c r="B8" s="58"/>
      <c r="C8" s="109"/>
      <c r="D8" s="75"/>
      <c r="E8" s="110" t="s">
        <v>28</v>
      </c>
      <c r="F8" s="110"/>
      <c r="G8" s="110"/>
      <c r="H8" s="110"/>
      <c r="I8" s="110"/>
      <c r="J8" s="110"/>
      <c r="K8" s="110"/>
      <c r="L8" s="111"/>
      <c r="M8" s="59"/>
    </row>
    <row r="9" spans="1:13" ht="15.75" thickBot="1">
      <c r="B9" s="58"/>
      <c r="C9" s="109"/>
      <c r="D9" s="95"/>
      <c r="E9" s="110" t="s">
        <v>29</v>
      </c>
      <c r="F9" s="110"/>
      <c r="G9" s="110"/>
      <c r="H9" s="110"/>
      <c r="I9" s="110"/>
      <c r="J9" s="110"/>
      <c r="K9" s="110"/>
      <c r="L9" s="111"/>
      <c r="M9" s="59"/>
    </row>
    <row r="10" spans="1:13" ht="15.75" thickBot="1">
      <c r="B10" s="58"/>
      <c r="C10" s="109"/>
      <c r="D10" s="123"/>
      <c r="E10" s="110" t="s">
        <v>30</v>
      </c>
      <c r="F10" s="110"/>
      <c r="G10" s="110"/>
      <c r="H10" s="110"/>
      <c r="I10" s="110"/>
      <c r="J10" s="110"/>
      <c r="K10" s="110"/>
      <c r="L10" s="111"/>
      <c r="M10" s="59"/>
    </row>
    <row r="11" spans="1:13">
      <c r="B11" s="58"/>
      <c r="C11" s="109"/>
      <c r="D11" s="223" t="s">
        <v>31</v>
      </c>
      <c r="E11" s="110" t="s">
        <v>32</v>
      </c>
      <c r="F11" s="110"/>
      <c r="G11" s="110"/>
      <c r="H11" s="110"/>
      <c r="I11" s="110"/>
      <c r="J11" s="110"/>
      <c r="K11" s="110"/>
      <c r="L11" s="111"/>
      <c r="M11" s="59"/>
    </row>
    <row r="12" spans="1:13">
      <c r="B12" s="58"/>
      <c r="C12" s="113"/>
      <c r="D12" s="224" t="s">
        <v>33</v>
      </c>
      <c r="E12" s="114" t="s">
        <v>34</v>
      </c>
      <c r="F12" s="114"/>
      <c r="G12" s="114"/>
      <c r="H12" s="114"/>
      <c r="I12" s="114"/>
      <c r="J12" s="114"/>
      <c r="K12" s="114"/>
      <c r="L12" s="115"/>
      <c r="M12" s="59"/>
    </row>
    <row r="13" spans="1:13">
      <c r="B13" s="58"/>
      <c r="M13" s="59"/>
    </row>
    <row r="14" spans="1:13">
      <c r="B14" s="58"/>
      <c r="C14" s="31" t="s">
        <v>35</v>
      </c>
      <c r="D14" s="32"/>
      <c r="E14" s="32"/>
      <c r="F14" s="32"/>
      <c r="G14" s="33" t="s">
        <v>36</v>
      </c>
      <c r="H14" s="32"/>
      <c r="I14" s="32"/>
      <c r="J14" s="33"/>
      <c r="K14" s="64"/>
      <c r="L14" s="34"/>
      <c r="M14" s="59"/>
    </row>
    <row r="15" spans="1:13" ht="15.75" thickBot="1">
      <c r="B15" s="58"/>
      <c r="C15" s="35"/>
      <c r="D15" s="36"/>
      <c r="E15" s="36"/>
      <c r="F15" s="36"/>
      <c r="G15" s="37"/>
      <c r="H15" s="36"/>
      <c r="I15" s="36"/>
      <c r="J15" s="37"/>
      <c r="L15" s="38"/>
      <c r="M15" s="59"/>
    </row>
    <row r="16" spans="1:13" ht="15.75" thickBot="1">
      <c r="B16" s="58"/>
      <c r="C16" s="39" t="s">
        <v>37</v>
      </c>
      <c r="D16" s="40"/>
      <c r="E16" s="40"/>
      <c r="F16" s="180" t="str">
        <f>IF(ISBLANK(G16),"",IF(OR(ISNUMBER(K25),ISNUMBER(K26)),"","P"))</f>
        <v/>
      </c>
      <c r="G16" s="329"/>
      <c r="H16" s="330"/>
      <c r="I16" s="40"/>
      <c r="J16" s="40"/>
      <c r="K16" s="40"/>
      <c r="L16" s="41"/>
      <c r="M16" s="59"/>
    </row>
    <row r="17" spans="2:15" ht="15.75" thickBot="1">
      <c r="B17" s="58"/>
      <c r="C17" s="42" t="s">
        <v>376</v>
      </c>
      <c r="F17" s="181" t="str">
        <f>IF($G$16="non-standard","",IF(ISBLANK(G17),"",IF(OR($K$25&gt;0,$K$26&gt;0),"","P")))</f>
        <v/>
      </c>
      <c r="G17" s="170"/>
      <c r="H17" s="88" t="str">
        <f>IF($G$16="non-standard","","ft")</f>
        <v>ft</v>
      </c>
      <c r="J17" s="73"/>
      <c r="L17" s="38"/>
      <c r="M17" s="59"/>
    </row>
    <row r="18" spans="2:15" ht="15.75" thickBot="1">
      <c r="B18" s="58"/>
      <c r="C18" s="39" t="s">
        <v>40</v>
      </c>
      <c r="D18" s="40"/>
      <c r="E18" s="40"/>
      <c r="F18" s="180" t="str">
        <f>IF($G$16="non-standard","",IF(ISBLANK(G18),"",IF(OR($K$25&gt;0,$K$26&gt;0),"","P")))</f>
        <v/>
      </c>
      <c r="G18" s="170"/>
      <c r="H18" s="90" t="str">
        <f>IF($G$16="non-standard","","ft")</f>
        <v>ft</v>
      </c>
      <c r="I18" s="40"/>
      <c r="J18" s="40"/>
      <c r="K18" s="40"/>
      <c r="L18" s="41"/>
      <c r="M18" s="59"/>
      <c r="O18" s="94"/>
    </row>
    <row r="19" spans="2:15" ht="15.75" thickBot="1">
      <c r="B19" s="58"/>
      <c r="C19" s="42" t="s">
        <v>41</v>
      </c>
      <c r="F19" s="181" t="str">
        <f>IF($G$16="non-standard","",IF(ISBLANK(G19),"",IF(OR($K$25&gt;0,$K$26&gt;0),"","P")))</f>
        <v/>
      </c>
      <c r="G19" s="170"/>
      <c r="H19" s="88" t="str">
        <f>IF($G$16="non-standard","","ft")</f>
        <v>ft</v>
      </c>
      <c r="L19" s="38"/>
      <c r="M19" s="59"/>
    </row>
    <row r="20" spans="2:15" ht="15.75" thickBot="1">
      <c r="B20" s="58"/>
      <c r="C20" s="39" t="s">
        <v>42</v>
      </c>
      <c r="D20" s="40"/>
      <c r="E20" s="40"/>
      <c r="F20" s="180" t="str">
        <f>IF($G$16="non-standard","",IF(ISBLANK(G20),"",IF(OR($K$25&gt;0,$K$26&gt;0),"","P")))</f>
        <v/>
      </c>
      <c r="G20" s="171"/>
      <c r="H20" s="90" t="str">
        <f>IF($G$16="non-standard","","H:1V")</f>
        <v>H:1V</v>
      </c>
      <c r="I20" s="40"/>
      <c r="J20" s="44"/>
      <c r="K20" s="40"/>
      <c r="L20" s="41"/>
      <c r="M20" s="59"/>
    </row>
    <row r="21" spans="2:15">
      <c r="B21" s="58"/>
      <c r="C21" s="45"/>
      <c r="D21" s="46"/>
      <c r="E21" s="46"/>
      <c r="F21" s="46"/>
      <c r="G21" s="47"/>
      <c r="H21" s="46"/>
      <c r="I21" s="46"/>
      <c r="J21" s="48"/>
      <c r="K21" s="46"/>
      <c r="L21" s="49"/>
      <c r="M21" s="59"/>
    </row>
    <row r="22" spans="2:15">
      <c r="B22" s="58"/>
      <c r="M22" s="59"/>
    </row>
    <row r="23" spans="2:15">
      <c r="B23" s="58"/>
      <c r="C23" s="50" t="s">
        <v>43</v>
      </c>
      <c r="D23" s="51"/>
      <c r="E23" s="51"/>
      <c r="F23" s="51"/>
      <c r="G23" s="52" t="s">
        <v>44</v>
      </c>
      <c r="H23" s="51"/>
      <c r="I23" s="51"/>
      <c r="J23" s="51"/>
      <c r="K23" s="52" t="s">
        <v>45</v>
      </c>
      <c r="L23" s="53"/>
      <c r="M23" s="59"/>
    </row>
    <row r="24" spans="2:15" ht="15.75" thickBot="1">
      <c r="B24" s="58"/>
      <c r="C24" s="35"/>
      <c r="D24" s="36"/>
      <c r="E24" s="36"/>
      <c r="F24" s="36"/>
      <c r="G24" s="37"/>
      <c r="H24" s="36"/>
      <c r="I24" s="36"/>
      <c r="J24" s="36"/>
      <c r="K24" s="37"/>
      <c r="L24" s="38"/>
      <c r="M24" s="59"/>
    </row>
    <row r="25" spans="2:15" ht="15.75" thickBot="1">
      <c r="B25" s="58"/>
      <c r="C25" s="42" t="s">
        <v>46</v>
      </c>
      <c r="G25" s="130">
        <f>IF(OR(G17=0,G18=0,G19=0,G20=0),0,IF(K27=0,IF(G16="non-standard","non-st",IF(ISERROR('SA+V calculation'!N17),0,'SA+V calculation'!N17)),"Custom"))</f>
        <v>0</v>
      </c>
      <c r="H25" s="88" t="str">
        <f>IF(G27="Custom","",IF($G$16="non-standard","use Custom Input","ft2"))</f>
        <v>ft2</v>
      </c>
      <c r="J25" s="182" t="str">
        <f>IF(ISBLANK(K25),"","P")</f>
        <v/>
      </c>
      <c r="K25" s="169"/>
      <c r="L25" s="38" t="s">
        <v>47</v>
      </c>
      <c r="M25" s="59"/>
    </row>
    <row r="26" spans="2:15" ht="15.75" thickBot="1">
      <c r="B26" s="58"/>
      <c r="C26" s="42" t="s">
        <v>48</v>
      </c>
      <c r="G26" s="130">
        <f>IF(OR(G17=0,G18=0,G19=0,G20=0),0,IF(K27=0,IF(G16="non-standard","non-st",IF(ISERROR('SA+V calculation'!N16),0,'SA+V calculation'!N16)),"Custom"))</f>
        <v>0</v>
      </c>
      <c r="H26" s="88" t="str">
        <f>IF(G26="Custom","",IF($G$16="non-standard","use Custom Input","ft2"))</f>
        <v>ft2</v>
      </c>
      <c r="J26" s="182" t="str">
        <f>IF(ISBLANK(K26),"","P")</f>
        <v/>
      </c>
      <c r="K26" s="169"/>
      <c r="L26" s="38" t="s">
        <v>47</v>
      </c>
      <c r="M26" s="59"/>
    </row>
    <row r="27" spans="2:15" ht="15.75" customHeight="1" thickBot="1">
      <c r="B27" s="58"/>
      <c r="C27" s="42" t="s">
        <v>372</v>
      </c>
      <c r="G27" s="130">
        <f>IF(OR(G17=0,G18=0,G19=0,G20=0),0,IF(K27=0,IF(G16="non-standard","non-st",IF(ISERROR('SA+V calculation'!N18),0,'SA+V calculation'!N18)),"Custom"))</f>
        <v>0</v>
      </c>
      <c r="H27" s="88" t="str">
        <f>IF(G27="Custom","",IF($G$16="non-standard","","ft2"))</f>
        <v>ft2</v>
      </c>
      <c r="J27" s="182" t="str">
        <f>IF(K27&gt;0,"P","")</f>
        <v/>
      </c>
      <c r="K27" s="212">
        <f>SUM(K25:K26)</f>
        <v>0</v>
      </c>
      <c r="L27" s="38" t="s">
        <v>47</v>
      </c>
      <c r="M27" s="59"/>
    </row>
    <row r="28" spans="2:15" ht="15.75" thickBot="1">
      <c r="B28" s="58"/>
      <c r="C28" s="42"/>
      <c r="D28" s="13"/>
      <c r="E28" s="13"/>
      <c r="F28" s="13"/>
      <c r="G28" s="13"/>
      <c r="H28" s="13"/>
      <c r="I28" s="13"/>
      <c r="J28" s="13"/>
      <c r="K28" s="234" t="str">
        <f>IF(K25&gt;0,"Warning: the user is responsible for verifying custom inputs.","")</f>
        <v/>
      </c>
      <c r="L28" s="38"/>
      <c r="M28" s="59"/>
    </row>
    <row r="29" spans="2:15" ht="15.75" customHeight="1" thickBot="1">
      <c r="B29" s="58"/>
      <c r="C29" s="42" t="s">
        <v>49</v>
      </c>
      <c r="D29" s="13"/>
      <c r="E29" s="13"/>
      <c r="F29" s="13"/>
      <c r="G29" s="130" t="str">
        <f>IF(G16=0,"",IF(G16="non-standard","N/A",IF(G16="rectangular",IF(ISERROR(Geometry!B24),0,Geometry!B24),IF(G16="elliptical/circular",IF(ISERROR(Geometry!F24),0,Geometry!F24),"N/A"))))</f>
        <v/>
      </c>
      <c r="H29" s="13" t="s">
        <v>50</v>
      </c>
      <c r="I29" s="13"/>
      <c r="J29" s="13"/>
      <c r="K29" s="250"/>
      <c r="L29" s="38" t="s">
        <v>50</v>
      </c>
      <c r="M29" s="59"/>
    </row>
    <row r="30" spans="2:15" ht="15.75" thickBot="1">
      <c r="B30" s="58"/>
      <c r="C30" s="237" t="s">
        <v>51</v>
      </c>
      <c r="K30" s="236"/>
      <c r="L30" s="38"/>
      <c r="M30" s="59"/>
    </row>
    <row r="31" spans="2:15" ht="15.75" thickBot="1">
      <c r="B31" s="58"/>
      <c r="C31" s="42" t="s">
        <v>49</v>
      </c>
      <c r="D31" s="13"/>
      <c r="E31" s="13"/>
      <c r="F31" s="13"/>
      <c r="G31" s="130" t="str">
        <f>IF(ISERROR(G29*0.0000229569),"",G29*0.0000229569)</f>
        <v/>
      </c>
      <c r="H31" s="13" t="s">
        <v>52</v>
      </c>
      <c r="I31" s="13"/>
      <c r="J31" s="13"/>
      <c r="K31" s="250"/>
      <c r="L31" s="38" t="s">
        <v>52</v>
      </c>
      <c r="M31" s="59"/>
    </row>
    <row r="32" spans="2:15">
      <c r="B32" s="58"/>
      <c r="C32" s="237" t="s">
        <v>51</v>
      </c>
      <c r="K32" s="236"/>
      <c r="L32" s="38"/>
      <c r="M32" s="59"/>
    </row>
    <row r="33" spans="2:16">
      <c r="B33" s="58"/>
      <c r="C33" s="235"/>
      <c r="D33" s="46"/>
      <c r="E33" s="46"/>
      <c r="F33" s="46"/>
      <c r="G33" s="46"/>
      <c r="H33" s="46"/>
      <c r="I33" s="46"/>
      <c r="J33" s="46"/>
      <c r="K33" s="179"/>
      <c r="L33" s="49"/>
      <c r="M33" s="59"/>
    </row>
    <row r="34" spans="2:16">
      <c r="B34" s="58"/>
      <c r="M34" s="59"/>
    </row>
    <row r="35" spans="2:16">
      <c r="B35" s="58"/>
      <c r="C35" s="55" t="s">
        <v>53</v>
      </c>
      <c r="D35" s="56"/>
      <c r="E35" s="56"/>
      <c r="F35" s="56"/>
      <c r="G35" s="56"/>
      <c r="H35" s="56"/>
      <c r="I35" s="56"/>
      <c r="J35" s="56"/>
      <c r="K35" s="56"/>
      <c r="L35" s="57"/>
      <c r="M35" s="59"/>
    </row>
    <row r="36" spans="2:16">
      <c r="B36" s="58"/>
      <c r="C36" s="60" t="s">
        <v>384</v>
      </c>
      <c r="L36" s="38"/>
      <c r="M36" s="59"/>
    </row>
    <row r="37" spans="2:16">
      <c r="B37" s="58"/>
      <c r="C37" s="96" t="s">
        <v>385</v>
      </c>
      <c r="D37" s="97"/>
      <c r="L37" s="38"/>
      <c r="M37" s="59"/>
      <c r="O37" s="13"/>
      <c r="P37" s="13"/>
    </row>
    <row r="38" spans="2:16">
      <c r="B38" s="58"/>
      <c r="C38" s="60" t="s">
        <v>386</v>
      </c>
      <c r="L38" s="38"/>
      <c r="M38" s="59"/>
    </row>
    <row r="39" spans="2:16">
      <c r="B39" s="58"/>
      <c r="C39" s="331" t="s">
        <v>387</v>
      </c>
      <c r="D39" s="332"/>
      <c r="E39" s="332"/>
      <c r="F39" s="332"/>
      <c r="G39" s="332"/>
      <c r="H39" s="332"/>
      <c r="I39" s="332"/>
      <c r="J39" s="332"/>
      <c r="K39" s="332"/>
      <c r="L39" s="333"/>
      <c r="M39" s="59"/>
    </row>
    <row r="40" spans="2:16">
      <c r="B40" s="58"/>
      <c r="C40" s="331"/>
      <c r="D40" s="332"/>
      <c r="E40" s="332"/>
      <c r="F40" s="332"/>
      <c r="G40" s="332"/>
      <c r="H40" s="332"/>
      <c r="I40" s="332"/>
      <c r="J40" s="332"/>
      <c r="K40" s="332"/>
      <c r="L40" s="333"/>
      <c r="M40" s="59"/>
    </row>
    <row r="41" spans="2:16">
      <c r="B41" s="58"/>
      <c r="C41" s="60" t="s">
        <v>388</v>
      </c>
      <c r="L41" s="38"/>
      <c r="M41" s="59"/>
      <c r="O41" s="93"/>
      <c r="P41" s="13"/>
    </row>
    <row r="42" spans="2:16">
      <c r="B42" s="58"/>
      <c r="C42" s="343" t="s">
        <v>377</v>
      </c>
      <c r="D42" s="344"/>
      <c r="E42" s="344"/>
      <c r="F42" s="344"/>
      <c r="G42" s="344"/>
      <c r="H42" s="344"/>
      <c r="I42" s="344"/>
      <c r="J42" s="344"/>
      <c r="K42" s="344"/>
      <c r="L42" s="345"/>
      <c r="M42" s="59"/>
      <c r="O42" s="13"/>
      <c r="P42" s="13"/>
    </row>
    <row r="43" spans="2:16">
      <c r="B43" s="58"/>
      <c r="C43" s="343"/>
      <c r="D43" s="344"/>
      <c r="E43" s="344"/>
      <c r="F43" s="344"/>
      <c r="G43" s="344"/>
      <c r="H43" s="344"/>
      <c r="I43" s="344"/>
      <c r="J43" s="344"/>
      <c r="K43" s="344"/>
      <c r="L43" s="345"/>
      <c r="M43" s="59"/>
      <c r="O43" s="13"/>
      <c r="P43" s="13"/>
    </row>
    <row r="44" spans="2:16">
      <c r="B44" s="58"/>
      <c r="C44" s="96" t="s">
        <v>378</v>
      </c>
      <c r="D44" s="97"/>
      <c r="L44" s="38"/>
      <c r="M44" s="59"/>
      <c r="O44" s="13"/>
      <c r="P44" s="13"/>
    </row>
    <row r="45" spans="2:16">
      <c r="B45" s="58"/>
      <c r="C45" s="96" t="s">
        <v>373</v>
      </c>
      <c r="L45" s="38"/>
      <c r="M45" s="59"/>
    </row>
    <row r="46" spans="2:16">
      <c r="B46" s="58"/>
      <c r="C46" s="331" t="s">
        <v>379</v>
      </c>
      <c r="D46" s="332"/>
      <c r="E46" s="332"/>
      <c r="F46" s="332"/>
      <c r="G46" s="332"/>
      <c r="H46" s="332"/>
      <c r="I46" s="332"/>
      <c r="J46" s="332"/>
      <c r="K46" s="332"/>
      <c r="L46" s="333"/>
      <c r="M46" s="59"/>
    </row>
    <row r="47" spans="2:16">
      <c r="B47" s="58"/>
      <c r="C47" s="331"/>
      <c r="D47" s="332"/>
      <c r="E47" s="332"/>
      <c r="F47" s="332"/>
      <c r="G47" s="332"/>
      <c r="H47" s="332"/>
      <c r="I47" s="332"/>
      <c r="J47" s="332"/>
      <c r="K47" s="332"/>
      <c r="L47" s="333"/>
      <c r="M47" s="59"/>
    </row>
    <row r="48" spans="2:16">
      <c r="B48" s="58"/>
      <c r="C48" s="241"/>
      <c r="D48" s="242"/>
      <c r="E48" s="242"/>
      <c r="F48" s="242"/>
      <c r="G48" s="242"/>
      <c r="H48" s="242"/>
      <c r="I48" s="242"/>
      <c r="J48" s="242"/>
      <c r="K48" s="242"/>
      <c r="L48" s="243"/>
      <c r="M48" s="59"/>
    </row>
    <row r="49" spans="2:13">
      <c r="B49" s="58"/>
      <c r="M49" s="59"/>
    </row>
    <row r="50" spans="2:13">
      <c r="B50" s="58"/>
      <c r="C50" s="103" t="s">
        <v>54</v>
      </c>
      <c r="D50" s="104"/>
      <c r="E50" s="104"/>
      <c r="F50" s="104"/>
      <c r="G50" s="104"/>
      <c r="H50" s="104"/>
      <c r="I50" s="104"/>
      <c r="J50" s="104"/>
      <c r="K50" s="104"/>
      <c r="L50" s="105"/>
      <c r="M50" s="59"/>
    </row>
    <row r="51" spans="2:13">
      <c r="B51" s="58"/>
      <c r="C51" s="334"/>
      <c r="D51" s="335"/>
      <c r="E51" s="335"/>
      <c r="F51" s="335"/>
      <c r="G51" s="335"/>
      <c r="H51" s="335"/>
      <c r="I51" s="335"/>
      <c r="J51" s="335"/>
      <c r="K51" s="335"/>
      <c r="L51" s="336"/>
      <c r="M51" s="59"/>
    </row>
    <row r="52" spans="2:13">
      <c r="B52" s="58"/>
      <c r="C52" s="337"/>
      <c r="D52" s="338"/>
      <c r="E52" s="338"/>
      <c r="F52" s="338"/>
      <c r="G52" s="338"/>
      <c r="H52" s="338"/>
      <c r="I52" s="338"/>
      <c r="J52" s="338"/>
      <c r="K52" s="338"/>
      <c r="L52" s="339"/>
      <c r="M52" s="59"/>
    </row>
    <row r="53" spans="2:13">
      <c r="B53" s="58"/>
      <c r="C53" s="337"/>
      <c r="D53" s="338"/>
      <c r="E53" s="338"/>
      <c r="F53" s="338"/>
      <c r="G53" s="338"/>
      <c r="H53" s="338"/>
      <c r="I53" s="338"/>
      <c r="J53" s="338"/>
      <c r="K53" s="338"/>
      <c r="L53" s="339"/>
      <c r="M53" s="59"/>
    </row>
    <row r="54" spans="2:13">
      <c r="B54" s="58"/>
      <c r="C54" s="337"/>
      <c r="D54" s="338"/>
      <c r="E54" s="338"/>
      <c r="F54" s="338"/>
      <c r="G54" s="338"/>
      <c r="H54" s="338"/>
      <c r="I54" s="338"/>
      <c r="J54" s="338"/>
      <c r="K54" s="338"/>
      <c r="L54" s="339"/>
      <c r="M54" s="59"/>
    </row>
    <row r="55" spans="2:13">
      <c r="B55" s="58"/>
      <c r="C55" s="337"/>
      <c r="D55" s="338"/>
      <c r="E55" s="338"/>
      <c r="F55" s="338"/>
      <c r="G55" s="338"/>
      <c r="H55" s="338"/>
      <c r="I55" s="338"/>
      <c r="J55" s="338"/>
      <c r="K55" s="338"/>
      <c r="L55" s="339"/>
      <c r="M55" s="59"/>
    </row>
    <row r="56" spans="2:13">
      <c r="B56" s="58"/>
      <c r="C56" s="340"/>
      <c r="D56" s="341"/>
      <c r="E56" s="341"/>
      <c r="F56" s="341"/>
      <c r="G56" s="341"/>
      <c r="H56" s="341"/>
      <c r="I56" s="341"/>
      <c r="J56" s="341"/>
      <c r="K56" s="341"/>
      <c r="L56" s="342"/>
      <c r="M56" s="59"/>
    </row>
    <row r="57" spans="2:13" ht="15.75" thickBot="1">
      <c r="B57" s="61"/>
      <c r="C57" s="62"/>
      <c r="D57" s="62"/>
      <c r="E57" s="62"/>
      <c r="F57" s="62"/>
      <c r="G57" s="62"/>
      <c r="H57" s="62"/>
      <c r="I57" s="62"/>
      <c r="J57" s="62"/>
      <c r="K57" s="62"/>
      <c r="L57" s="62"/>
      <c r="M57" s="63"/>
    </row>
    <row r="58" spans="2:13" ht="15.75" thickTop="1"/>
  </sheetData>
  <sheetProtection algorithmName="SHA-512" hashValue="NzeyCBoUn/tE/XE/KMPKvc/Oj3/VzmWchQHIwcRL/bM9LzAQ2cNTD9JK1hCjrVv+EE8M2A6/W02C7D/KAdGCxw==" saltValue="3BOtl1cGZ5TOSkxeBI8H1A==" spinCount="100000" sheet="1" objects="1" scenarios="1"/>
  <mergeCells count="5">
    <mergeCell ref="G16:H16"/>
    <mergeCell ref="C46:L47"/>
    <mergeCell ref="C51:L56"/>
    <mergeCell ref="C42:L43"/>
    <mergeCell ref="C39:L40"/>
  </mergeCells>
  <conditionalFormatting sqref="G16">
    <cfRule type="expression" dxfId="73" priority="40">
      <formula>IF(F12="",0,1)</formula>
    </cfRule>
  </conditionalFormatting>
  <conditionalFormatting sqref="G17:G20">
    <cfRule type="expression" dxfId="72" priority="201">
      <formula>IF($K$27=0,0,1)</formula>
    </cfRule>
    <cfRule type="expression" dxfId="71" priority="202">
      <formula>IF($G$16="non-standard",1,0)</formula>
    </cfRule>
  </conditionalFormatting>
  <conditionalFormatting sqref="G25:G27">
    <cfRule type="expression" dxfId="70" priority="1">
      <formula>IF(G25="blank",1,0)</formula>
    </cfRule>
    <cfRule type="expression" dxfId="69" priority="15">
      <formula>IF($K$27&gt;0,1,0)</formula>
    </cfRule>
    <cfRule type="expression" dxfId="68" priority="16">
      <formula>IF($G$16="non-standard",1,0)</formula>
    </cfRule>
  </conditionalFormatting>
  <conditionalFormatting sqref="G29">
    <cfRule type="expression" dxfId="67" priority="5">
      <formula>IF(OR(ISNUMBER($K$25),ISNUMBER($K$26)),1,0)</formula>
    </cfRule>
    <cfRule type="expression" dxfId="66" priority="11">
      <formula>IF($K$29&gt;0,1,0)</formula>
    </cfRule>
    <cfRule type="expression" dxfId="65" priority="12">
      <formula>IF($G$16="non-standard",1,0)</formula>
    </cfRule>
  </conditionalFormatting>
  <conditionalFormatting sqref="G31">
    <cfRule type="expression" dxfId="64" priority="2">
      <formula>IF(OR(ISNUMBER($K$25),ISNUMBER($K$26)),1,0)</formula>
    </cfRule>
    <cfRule type="expression" dxfId="63" priority="3">
      <formula>IF($K$29&gt;0,1,0)</formula>
    </cfRule>
    <cfRule type="expression" dxfId="62" priority="4">
      <formula>IF($G$16="non-standard",1,0)</formula>
    </cfRule>
  </conditionalFormatting>
  <conditionalFormatting sqref="G16:H16">
    <cfRule type="expression" dxfId="61" priority="6">
      <formula>IF(OR(ISNUMBER($K$25),ISNUMBER($K$26)),1,0)</formula>
    </cfRule>
    <cfRule type="expression" dxfId="60" priority="30">
      <formula>IF(G16="",0,1)</formula>
    </cfRule>
  </conditionalFormatting>
  <conditionalFormatting sqref="H17:H20">
    <cfRule type="expression" dxfId="59" priority="32">
      <formula>IF(H17="use Custom Input below",1,0)</formula>
    </cfRule>
  </conditionalFormatting>
  <conditionalFormatting sqref="H25:H27">
    <cfRule type="expression" dxfId="58" priority="24">
      <formula>IF(H25="use Custom Input",1,0)</formula>
    </cfRule>
  </conditionalFormatting>
  <conditionalFormatting sqref="K25:K26">
    <cfRule type="expression" dxfId="57" priority="13">
      <formula>IF($G$16="non-standard",1,0)</formula>
    </cfRule>
  </conditionalFormatting>
  <conditionalFormatting sqref="K27">
    <cfRule type="expression" dxfId="56" priority="17">
      <formula>IF(AND($K$25="",$K$26=""),1,0)</formula>
    </cfRule>
  </conditionalFormatting>
  <dataValidations count="8">
    <dataValidation type="list" allowBlank="1" showInputMessage="1" showErrorMessage="1" promptTitle="Instructions:" prompt="Select a Shape from the dropdown menu." sqref="G16:H16" xr:uid="{6F4D51D6-EC0E-4DF7-BA65-76520C39B5D3}">
      <formula1>"rectangular, elliptical/circular, non-standard"</formula1>
    </dataValidation>
    <dataValidation type="decimal" operator="greaterThanOrEqual" allowBlank="1" showInputMessage="1" showErrorMessage="1" error="Enter a positive value for Depth." promptTitle="Instructions:" prompt="Enter a value for Height, in feet." sqref="G17" xr:uid="{C78E3436-4B9E-4188-BABC-DE5AB8F91B3E}">
      <formula1>0</formula1>
    </dataValidation>
    <dataValidation type="decimal" operator="greaterThanOrEqual" allowBlank="1" showInputMessage="1" showErrorMessage="1" error="Enter a positive value for Bottom length." promptTitle="Instructions:" prompt="Enter a value for Bottom length, in feet. For circular/elliptical shape, this refers to the length along the major axis." sqref="G18" xr:uid="{499CC4D4-5705-43C5-B1FC-DD128B775DFA}">
      <formula1>0</formula1>
    </dataValidation>
    <dataValidation type="decimal" allowBlank="1" showInputMessage="1" showErrorMessage="1" error="Enter a positive value for Bottom width that is less than or equal to Bottom length." promptTitle="Instructions:" prompt="Enter a value for Bottom width in feet. For circular/elliptical shape, this refers to the length along the minor axis." sqref="G19" xr:uid="{A366605E-1EE2-431A-915D-ECC0036B6C4E}">
      <formula1>0</formula1>
      <formula2>G18</formula2>
    </dataValidation>
    <dataValidation type="decimal" operator="greaterThanOrEqual" allowBlank="1" showInputMessage="1" showErrorMessage="1" error="Enter a positive value for Side slope." promptTitle="Instructions:" prompt="Enter a value for Side slope, as a decimal value. This value refers to the ratio of horizontal length to vertical rise. Higher values indicate flatter slopes." sqref="G20" xr:uid="{EF3E3F0B-9636-422E-ADA1-6E66A80A2B8F}">
      <formula1>0</formula1>
    </dataValidation>
    <dataValidation type="decimal" operator="greaterThanOrEqual" allowBlank="1" showInputMessage="1" showErrorMessage="1" error="Enter a positive value for Lined surface area." promptTitle="Instructions:" prompt="Enter an optional, custom input for Lined surface area in square feet. This refers to the total lined suface area across the reservoir, including the base and side slope surfaces." sqref="K25:K26" xr:uid="{E7352424-9072-4959-9A24-BEA0E497012D}">
      <formula1>0</formula1>
    </dataValidation>
    <dataValidation type="decimal" operator="greaterThan" allowBlank="1" showInputMessage="1" showErrorMessage="1" promptTitle="Instructions:" prompt="Enter a value for Total volume of lined reservoir. This refers to the geometric volume of the reservoir from bottom to top." sqref="K29 K31" xr:uid="{AAB9A0A6-A766-4C3A-A8A9-5A84798EB5C2}">
      <formula1>0</formula1>
    </dataValidation>
    <dataValidation type="decimal" operator="greaterThanOrEqual" allowBlank="1" showErrorMessage="1" error="Enter a positive value for Lined surface area." promptTitle="Instructions:" prompt="Enter an optional, custom input for Lined surface area in square feet. This refers to the total lined suface area across the reservoir, including the base and side slope surfaces." sqref="K27" xr:uid="{422C9A1B-82DB-4C5F-B949-06B50AAB37B8}">
      <formula1>0</formula1>
    </dataValidation>
  </dataValidations>
  <pageMargins left="0.7" right="0.7"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9F6E5-EE8F-438E-9A00-C05EBE470136}">
  <sheetPr codeName="Sheet4">
    <tabColor theme="7" tint="0.79998168889431442"/>
  </sheetPr>
  <dimension ref="A1:R163"/>
  <sheetViews>
    <sheetView zoomScaleNormal="100" workbookViewId="0"/>
  </sheetViews>
  <sheetFormatPr defaultColWidth="9.140625" defaultRowHeight="15"/>
  <cols>
    <col min="1" max="1" width="9.140625" style="13"/>
    <col min="2" max="2" width="2.7109375" style="13" customWidth="1"/>
    <col min="3" max="5" width="9.140625" style="13"/>
    <col min="6" max="6" width="32.28515625" style="13" customWidth="1"/>
    <col min="7" max="7" width="6.85546875" style="13" customWidth="1"/>
    <col min="8" max="8" width="20.5703125" style="13" customWidth="1"/>
    <col min="9" max="11" width="9.140625" style="13"/>
    <col min="12" max="12" width="12.85546875" style="13" bestFit="1" customWidth="1"/>
    <col min="13" max="13" width="10.5703125" style="13" bestFit="1" customWidth="1"/>
    <col min="14" max="14" width="9.140625" style="13"/>
    <col min="15" max="15" width="2.7109375" style="13" customWidth="1"/>
    <col min="16" max="16384" width="9.140625" style="13"/>
  </cols>
  <sheetData>
    <row r="1" spans="1:17" ht="60" customHeight="1" thickBot="1">
      <c r="A1" s="116"/>
    </row>
    <row r="2" spans="1:17" ht="19.5" thickTop="1" thickBot="1">
      <c r="B2" s="65"/>
      <c r="C2" s="22" t="s">
        <v>55</v>
      </c>
      <c r="D2" s="66"/>
      <c r="E2" s="66"/>
      <c r="F2" s="66"/>
      <c r="G2" s="66"/>
      <c r="H2" s="66"/>
      <c r="I2" s="66"/>
      <c r="J2" s="66"/>
      <c r="K2" s="66"/>
      <c r="L2" s="66"/>
      <c r="M2" s="66"/>
      <c r="N2" s="66"/>
      <c r="O2" s="54"/>
    </row>
    <row r="3" spans="1:17" ht="15.75" thickTop="1">
      <c r="B3" s="67"/>
      <c r="C3" s="68"/>
      <c r="D3" s="68"/>
      <c r="E3" s="68"/>
      <c r="F3" s="68"/>
      <c r="G3" s="68"/>
      <c r="H3" s="68"/>
      <c r="I3" s="68"/>
      <c r="J3" s="68"/>
      <c r="K3" s="68"/>
      <c r="L3" s="68"/>
      <c r="M3" s="68"/>
      <c r="N3" s="68"/>
      <c r="O3" s="69"/>
    </row>
    <row r="4" spans="1:17">
      <c r="B4" s="58"/>
      <c r="C4" s="106" t="s">
        <v>24</v>
      </c>
      <c r="D4" s="107"/>
      <c r="E4" s="107"/>
      <c r="F4" s="107"/>
      <c r="G4" s="107"/>
      <c r="H4" s="107"/>
      <c r="I4" s="107"/>
      <c r="J4" s="107"/>
      <c r="K4" s="107"/>
      <c r="L4" s="107"/>
      <c r="M4" s="107"/>
      <c r="N4" s="108"/>
      <c r="O4" s="59"/>
    </row>
    <row r="5" spans="1:17">
      <c r="B5" s="58"/>
      <c r="C5" s="109"/>
      <c r="D5" s="110" t="s">
        <v>25</v>
      </c>
      <c r="E5" s="110"/>
      <c r="F5" s="110"/>
      <c r="G5" s="110"/>
      <c r="H5" s="110"/>
      <c r="I5" s="110"/>
      <c r="J5" s="110"/>
      <c r="K5" s="110"/>
      <c r="L5" s="110"/>
      <c r="M5" s="110"/>
      <c r="N5" s="111"/>
      <c r="O5" s="59"/>
    </row>
    <row r="6" spans="1:17" ht="15.75" thickBot="1">
      <c r="B6" s="58"/>
      <c r="C6" s="109"/>
      <c r="D6" s="110"/>
      <c r="E6" s="110"/>
      <c r="F6" s="110"/>
      <c r="G6" s="110"/>
      <c r="H6" s="110"/>
      <c r="I6" s="110"/>
      <c r="J6" s="110"/>
      <c r="K6" s="110"/>
      <c r="L6" s="110"/>
      <c r="M6" s="110"/>
      <c r="N6" s="111"/>
      <c r="O6" s="59"/>
    </row>
    <row r="7" spans="1:17" ht="15.75" thickBot="1">
      <c r="B7" s="58"/>
      <c r="C7" s="112" t="s">
        <v>26</v>
      </c>
      <c r="D7" s="92"/>
      <c r="E7" s="110" t="s">
        <v>27</v>
      </c>
      <c r="F7" s="110"/>
      <c r="G7" s="110"/>
      <c r="H7" s="110"/>
      <c r="I7" s="110"/>
      <c r="J7" s="110"/>
      <c r="K7" s="110"/>
      <c r="L7" s="110"/>
      <c r="M7" s="110"/>
      <c r="N7" s="111"/>
      <c r="O7" s="59"/>
    </row>
    <row r="8" spans="1:17" ht="15.75" thickBot="1">
      <c r="B8" s="58"/>
      <c r="C8" s="109"/>
      <c r="D8" s="75"/>
      <c r="E8" s="110" t="s">
        <v>28</v>
      </c>
      <c r="F8" s="110"/>
      <c r="G8" s="110"/>
      <c r="H8" s="110"/>
      <c r="I8" s="110"/>
      <c r="J8" s="110"/>
      <c r="K8" s="110"/>
      <c r="L8" s="110"/>
      <c r="M8" s="110"/>
      <c r="N8" s="111"/>
      <c r="O8" s="59"/>
    </row>
    <row r="9" spans="1:17" ht="15.75" thickBot="1">
      <c r="B9" s="58"/>
      <c r="C9" s="109"/>
      <c r="D9" s="283"/>
      <c r="E9" s="110" t="s">
        <v>343</v>
      </c>
      <c r="F9" s="110"/>
      <c r="G9" s="110"/>
      <c r="H9" s="110"/>
      <c r="I9" s="110"/>
      <c r="J9" s="110"/>
      <c r="K9" s="110"/>
      <c r="L9" s="110"/>
      <c r="M9" s="110"/>
      <c r="N9" s="111"/>
      <c r="O9" s="59"/>
    </row>
    <row r="10" spans="1:17" ht="15.75" thickBot="1">
      <c r="B10" s="58"/>
      <c r="C10" s="109"/>
      <c r="D10" s="95"/>
      <c r="E10" s="110" t="s">
        <v>29</v>
      </c>
      <c r="F10" s="110"/>
      <c r="G10" s="110"/>
      <c r="H10" s="110"/>
      <c r="I10" s="110"/>
      <c r="J10" s="110"/>
      <c r="K10" s="110"/>
      <c r="L10" s="110"/>
      <c r="M10" s="110"/>
      <c r="N10" s="111"/>
      <c r="O10" s="59"/>
    </row>
    <row r="11" spans="1:17" ht="15.75" thickBot="1">
      <c r="B11" s="58"/>
      <c r="C11" s="109"/>
      <c r="D11" s="123"/>
      <c r="E11" s="110" t="s">
        <v>30</v>
      </c>
      <c r="F11" s="110"/>
      <c r="G11" s="110"/>
      <c r="H11" s="110"/>
      <c r="I11" s="110"/>
      <c r="J11" s="110"/>
      <c r="K11" s="110"/>
      <c r="L11" s="110"/>
      <c r="M11" s="110"/>
      <c r="N11" s="111"/>
      <c r="O11" s="59"/>
    </row>
    <row r="12" spans="1:17">
      <c r="B12" s="58"/>
      <c r="C12" s="109"/>
      <c r="D12" s="223" t="s">
        <v>31</v>
      </c>
      <c r="E12" s="110" t="s">
        <v>32</v>
      </c>
      <c r="F12" s="110"/>
      <c r="G12" s="110"/>
      <c r="H12" s="110"/>
      <c r="I12" s="110"/>
      <c r="J12" s="110"/>
      <c r="K12" s="110"/>
      <c r="L12" s="110"/>
      <c r="M12" s="110"/>
      <c r="N12" s="111"/>
      <c r="O12" s="59"/>
    </row>
    <row r="13" spans="1:17">
      <c r="B13" s="58"/>
      <c r="C13" s="113"/>
      <c r="D13" s="224" t="s">
        <v>33</v>
      </c>
      <c r="E13" s="114" t="s">
        <v>34</v>
      </c>
      <c r="F13" s="114"/>
      <c r="G13" s="114"/>
      <c r="H13" s="114"/>
      <c r="I13" s="114"/>
      <c r="J13" s="114"/>
      <c r="K13" s="114"/>
      <c r="L13" s="114"/>
      <c r="M13" s="114"/>
      <c r="N13" s="115"/>
      <c r="O13" s="59"/>
    </row>
    <row r="14" spans="1:17">
      <c r="B14" s="58"/>
      <c r="C14" s="43"/>
      <c r="D14" s="43"/>
      <c r="E14" s="43"/>
      <c r="F14" s="43"/>
      <c r="G14" s="43"/>
      <c r="H14" s="43"/>
      <c r="I14" s="43"/>
      <c r="J14" s="43"/>
      <c r="K14" s="43"/>
      <c r="L14" s="43"/>
      <c r="M14" s="43"/>
      <c r="N14" s="43"/>
      <c r="O14" s="59"/>
    </row>
    <row r="15" spans="1:17" ht="15.75">
      <c r="B15" s="58"/>
      <c r="C15" s="98" t="s">
        <v>56</v>
      </c>
      <c r="O15" s="59"/>
    </row>
    <row r="16" spans="1:17" ht="15.75" customHeight="1">
      <c r="B16" s="58"/>
      <c r="C16" s="98"/>
      <c r="D16" s="31" t="s">
        <v>35</v>
      </c>
      <c r="E16" s="33"/>
      <c r="F16" s="33"/>
      <c r="G16" s="33"/>
      <c r="H16" s="33" t="s">
        <v>36</v>
      </c>
      <c r="I16" s="33"/>
      <c r="J16" s="33"/>
      <c r="K16" s="33"/>
      <c r="L16" s="33" t="s">
        <v>45</v>
      </c>
      <c r="M16" s="33"/>
      <c r="N16" s="118"/>
      <c r="O16" s="59"/>
      <c r="Q16" s="164"/>
    </row>
    <row r="17" spans="2:17" ht="16.5" customHeight="1" thickBot="1">
      <c r="B17" s="58"/>
      <c r="C17" s="98"/>
      <c r="D17" s="100"/>
      <c r="N17" s="101"/>
      <c r="O17" s="59"/>
      <c r="Q17" s="163"/>
    </row>
    <row r="18" spans="2:17" ht="15.75" thickBot="1">
      <c r="B18" s="58"/>
      <c r="C18" s="43"/>
      <c r="D18" s="121" t="s">
        <v>57</v>
      </c>
      <c r="E18" s="119"/>
      <c r="F18" s="119"/>
      <c r="G18" s="119"/>
      <c r="H18" s="130">
        <f>IF(ISBLANK('Reservoir Design'!K25),'Reservoir Design'!G25,'Reservoir Design'!K25)</f>
        <v>0</v>
      </c>
      <c r="I18" s="90" t="s">
        <v>47</v>
      </c>
      <c r="J18" s="119"/>
      <c r="K18" s="119"/>
      <c r="L18" s="119"/>
      <c r="M18" s="119"/>
      <c r="N18" s="120"/>
      <c r="O18" s="59"/>
    </row>
    <row r="19" spans="2:17" ht="15.75" thickBot="1">
      <c r="B19" s="58"/>
      <c r="C19" s="43"/>
      <c r="D19" s="122" t="s">
        <v>58</v>
      </c>
      <c r="E19" s="43"/>
      <c r="F19" s="43"/>
      <c r="G19" s="284"/>
      <c r="H19" s="130">
        <f>IF(ISBLANK('Reservoir Design'!K26),'Reservoir Design'!G26,'Reservoir Design'!K26)</f>
        <v>0</v>
      </c>
      <c r="I19" s="88" t="s">
        <v>47</v>
      </c>
      <c r="J19" s="43"/>
      <c r="K19" s="43"/>
      <c r="L19" s="43"/>
      <c r="M19" s="43"/>
      <c r="N19" s="101"/>
      <c r="O19" s="59"/>
    </row>
    <row r="20" spans="2:17" ht="15.75" thickBot="1">
      <c r="B20" s="58"/>
      <c r="C20" s="43"/>
      <c r="D20" s="121" t="s">
        <v>354</v>
      </c>
      <c r="E20" s="40"/>
      <c r="F20" s="40"/>
      <c r="G20" s="285" t="str">
        <f>IF(ISBLANK(H20),"","P")</f>
        <v/>
      </c>
      <c r="H20" s="202"/>
      <c r="I20" s="203"/>
      <c r="J20" s="40"/>
      <c r="K20" s="40"/>
      <c r="L20" s="40"/>
      <c r="M20" s="40"/>
      <c r="N20" s="120"/>
      <c r="O20" s="59"/>
    </row>
    <row r="21" spans="2:17" ht="15.75" thickBot="1">
      <c r="B21" s="58"/>
      <c r="C21" s="43"/>
      <c r="D21" s="122" t="s">
        <v>342</v>
      </c>
      <c r="E21" s="43"/>
      <c r="F21" s="43"/>
      <c r="G21" s="286" t="str">
        <f>IF(H20="","",IF(H20="no","",IF('Reservoir Design'!G16="non-standard","",IF(H20="no","",IF(OR(ISBLANK(H21),ISBLANK(H22),ISBLANK(H23)),"",IF($H$24="","","P"))))))</f>
        <v/>
      </c>
      <c r="H21" s="294"/>
      <c r="I21" s="88" t="s">
        <v>108</v>
      </c>
      <c r="J21" s="43"/>
      <c r="K21" s="43"/>
      <c r="L21" s="43"/>
      <c r="M21" s="43"/>
      <c r="N21" s="101"/>
      <c r="O21" s="59"/>
    </row>
    <row r="22" spans="2:17" ht="15.75" thickBot="1">
      <c r="B22" s="58"/>
      <c r="C22" s="43"/>
      <c r="D22" s="121" t="s">
        <v>344</v>
      </c>
      <c r="E22" s="40"/>
      <c r="F22" s="40"/>
      <c r="G22" s="285" t="str">
        <f>IF(H20="","",IF(H20="no","",IF('Reservoir Design'!G16="non-standard","",IF(H20="no","",IF(OR(ISBLANK(H21),ISBLANK(H22),ISBLANK(H23)),"",IF($H$24="","","P"))))))</f>
        <v/>
      </c>
      <c r="H22" s="294"/>
      <c r="I22" s="90" t="s">
        <v>108</v>
      </c>
      <c r="J22" s="40"/>
      <c r="K22" s="40"/>
      <c r="L22" s="40"/>
      <c r="M22" s="40"/>
      <c r="N22" s="120"/>
      <c r="O22" s="59"/>
    </row>
    <row r="23" spans="2:17" ht="15.75" thickBot="1">
      <c r="B23" s="58"/>
      <c r="C23" s="43"/>
      <c r="D23" s="122" t="s">
        <v>345</v>
      </c>
      <c r="E23" s="43"/>
      <c r="F23" s="43"/>
      <c r="G23" s="286" t="str">
        <f>IF(H20="","",IF(H20="no","",IF('Reservoir Design'!G16="non-standard","",IF(H20="no","",IF(OR(ISBLANK(H21),ISBLANK(H22),ISBLANK(H23)),"",IF($H$24="","","P"))))))</f>
        <v/>
      </c>
      <c r="H23" s="294"/>
      <c r="I23" s="88" t="s">
        <v>108</v>
      </c>
      <c r="J23" s="43"/>
      <c r="K23" s="43"/>
      <c r="L23" s="43"/>
      <c r="M23" s="43"/>
      <c r="N23" s="101"/>
      <c r="O23" s="59"/>
    </row>
    <row r="24" spans="2:17" ht="15.75" thickBot="1">
      <c r="B24" s="58"/>
      <c r="C24" s="43"/>
      <c r="D24" s="121" t="s">
        <v>380</v>
      </c>
      <c r="E24" s="40"/>
      <c r="F24" s="40"/>
      <c r="G24" s="285"/>
      <c r="H24" s="291" t="str">
        <f>IF(L24&gt;0,L24,IF(AND(H21&gt;0,H22&gt;0,H23&gt;0),Geometry!B32,"blank"))</f>
        <v>blank</v>
      </c>
      <c r="I24" s="90" t="s">
        <v>47</v>
      </c>
      <c r="J24" s="40"/>
      <c r="K24" s="180" t="str">
        <f>IF(ISBLANK(L24),"",IF(OR(ISNUMBER(P33),ISNUMBER(P34)),"","P"))</f>
        <v/>
      </c>
      <c r="L24" s="169"/>
      <c r="M24" s="40" t="s">
        <v>47</v>
      </c>
      <c r="N24" s="120"/>
      <c r="O24" s="59"/>
    </row>
    <row r="25" spans="2:17" ht="15.75" thickBot="1">
      <c r="B25" s="58"/>
      <c r="C25" s="43"/>
      <c r="D25" s="122" t="s">
        <v>59</v>
      </c>
      <c r="G25" s="286" t="str">
        <f>IF(ISBLANK(H25),"","P")</f>
        <v/>
      </c>
      <c r="H25" s="191"/>
      <c r="I25" s="204"/>
      <c r="L25" s="282"/>
      <c r="N25" s="101"/>
      <c r="O25" s="59"/>
    </row>
    <row r="26" spans="2:17" ht="15.75" thickBot="1">
      <c r="B26" s="58"/>
      <c r="C26" s="43"/>
      <c r="D26" s="121" t="s">
        <v>60</v>
      </c>
      <c r="E26" s="119"/>
      <c r="F26" s="119"/>
      <c r="G26" s="285" t="str">
        <f>IF(ISBLANK(H26),"","P")</f>
        <v/>
      </c>
      <c r="H26" s="202"/>
      <c r="I26" s="203"/>
      <c r="J26" s="119"/>
      <c r="K26" s="119"/>
      <c r="L26" s="160"/>
      <c r="M26" s="119"/>
      <c r="N26" s="120"/>
      <c r="O26" s="59"/>
    </row>
    <row r="27" spans="2:17" ht="15.75" thickBot="1">
      <c r="B27" s="58"/>
      <c r="C27" s="43"/>
      <c r="D27" s="122" t="s">
        <v>61</v>
      </c>
      <c r="G27" s="286" t="str">
        <f>IF(ISBLANK(H27),"","P")</f>
        <v/>
      </c>
      <c r="H27" s="202"/>
      <c r="I27" s="204"/>
      <c r="L27" s="159"/>
      <c r="N27" s="101"/>
      <c r="O27" s="59"/>
    </row>
    <row r="28" spans="2:17" ht="15.75" thickBot="1">
      <c r="B28" s="58"/>
      <c r="C28" s="43"/>
      <c r="D28" s="121" t="s">
        <v>62</v>
      </c>
      <c r="E28" s="119"/>
      <c r="F28" s="119"/>
      <c r="G28" s="285" t="str">
        <f>IF(ISBLANK(H28),"","P")</f>
        <v/>
      </c>
      <c r="H28" s="202"/>
      <c r="I28" s="203"/>
      <c r="J28" s="119"/>
      <c r="K28" s="119"/>
      <c r="L28" s="160"/>
      <c r="M28" s="119"/>
      <c r="N28" s="120"/>
      <c r="O28" s="59"/>
    </row>
    <row r="29" spans="2:17">
      <c r="B29" s="25"/>
      <c r="C29" s="43"/>
      <c r="D29" s="45"/>
      <c r="E29" s="46"/>
      <c r="F29" s="46"/>
      <c r="G29" s="46"/>
      <c r="H29" s="46"/>
      <c r="I29" s="46"/>
      <c r="J29" s="46"/>
      <c r="K29" s="46"/>
      <c r="L29" s="102"/>
      <c r="M29" s="46"/>
      <c r="N29" s="49"/>
      <c r="O29" s="59"/>
    </row>
    <row r="30" spans="2:17">
      <c r="B30" s="25"/>
      <c r="O30" s="26"/>
    </row>
    <row r="31" spans="2:17" ht="15.75">
      <c r="B31" s="25"/>
      <c r="C31" s="98" t="s">
        <v>63</v>
      </c>
      <c r="O31" s="26"/>
    </row>
    <row r="32" spans="2:17" ht="15.75">
      <c r="B32" s="25"/>
      <c r="C32" s="98"/>
      <c r="D32" s="31" t="s">
        <v>35</v>
      </c>
      <c r="E32" s="32"/>
      <c r="F32" s="32"/>
      <c r="G32" s="32"/>
      <c r="H32" s="33" t="s">
        <v>36</v>
      </c>
      <c r="I32" s="32"/>
      <c r="J32" s="32"/>
      <c r="K32" s="33"/>
      <c r="L32" s="33" t="s">
        <v>45</v>
      </c>
      <c r="M32" s="33"/>
      <c r="N32" s="118"/>
      <c r="O32" s="26"/>
    </row>
    <row r="33" spans="2:15" ht="15.75" thickBot="1">
      <c r="B33" s="25"/>
      <c r="C33" s="125"/>
      <c r="D33" s="122"/>
      <c r="E33" s="14"/>
      <c r="F33" s="14"/>
      <c r="G33" s="14"/>
      <c r="H33" s="14"/>
      <c r="N33" s="101"/>
      <c r="O33" s="26"/>
    </row>
    <row r="34" spans="2:15" ht="15.75" thickBot="1">
      <c r="B34" s="25"/>
      <c r="D34" s="121" t="s">
        <v>64</v>
      </c>
      <c r="E34" s="126"/>
      <c r="F34" s="126"/>
      <c r="G34" s="126"/>
      <c r="H34" s="162" t="str">
        <f>IF(H25="single",1,IF(H25="double",2,""))</f>
        <v/>
      </c>
      <c r="I34" s="119"/>
      <c r="J34" s="119"/>
      <c r="K34" s="119"/>
      <c r="L34" s="119"/>
      <c r="M34" s="119"/>
      <c r="N34" s="120"/>
      <c r="O34" s="26"/>
    </row>
    <row r="35" spans="2:15" ht="15.75" thickBot="1">
      <c r="B35" s="25"/>
      <c r="D35" s="146" t="s">
        <v>65</v>
      </c>
      <c r="E35" s="147"/>
      <c r="F35" s="147"/>
      <c r="G35" s="239" t="str">
        <f>IF(ISBLANK(H35),"",IF($H$25="","","P"))</f>
        <v/>
      </c>
      <c r="H35" s="161"/>
      <c r="I35" s="87"/>
      <c r="J35" s="148"/>
      <c r="K35" s="148"/>
      <c r="L35" s="148"/>
      <c r="M35" s="148"/>
      <c r="N35" s="158"/>
      <c r="O35" s="26"/>
    </row>
    <row r="36" spans="2:15" ht="15.75" thickBot="1">
      <c r="B36" s="25"/>
      <c r="D36" s="122" t="s">
        <v>67</v>
      </c>
      <c r="E36" s="14"/>
      <c r="F36" s="14"/>
      <c r="G36" s="184" t="str">
        <f t="shared" ref="G36" si="0">IF(ISBLANK(H36),"",IF($H$25="","","P"))</f>
        <v/>
      </c>
      <c r="H36" s="191"/>
      <c r="I36" s="88" t="s">
        <v>68</v>
      </c>
      <c r="N36" s="101"/>
      <c r="O36" s="26"/>
    </row>
    <row r="37" spans="2:15" ht="15.75" thickBot="1">
      <c r="B37" s="25"/>
      <c r="D37" s="150" t="s">
        <v>69</v>
      </c>
      <c r="E37" s="151"/>
      <c r="F37" s="151"/>
      <c r="G37" s="238" t="str">
        <f>IF(ISBLANK(H37),"",IF($H$25="","","P"))</f>
        <v/>
      </c>
      <c r="H37" s="161"/>
      <c r="I37" s="152"/>
      <c r="J37" s="152"/>
      <c r="K37" s="152"/>
      <c r="L37" s="152"/>
      <c r="M37" s="152"/>
      <c r="N37" s="153"/>
      <c r="O37" s="26"/>
    </row>
    <row r="38" spans="2:15" ht="15.75" thickBot="1">
      <c r="B38" s="25"/>
      <c r="D38" s="121" t="s">
        <v>70</v>
      </c>
      <c r="E38" s="155"/>
      <c r="F38" s="155"/>
      <c r="G38" s="190" t="str">
        <f>IF(ISBLANK(H38),"",IF($H$25="","","P"))</f>
        <v/>
      </c>
      <c r="H38" s="191"/>
      <c r="I38" s="89" t="s">
        <v>68</v>
      </c>
      <c r="J38" s="156"/>
      <c r="K38" s="156"/>
      <c r="L38" s="156"/>
      <c r="M38" s="156"/>
      <c r="N38" s="157"/>
      <c r="O38" s="26"/>
    </row>
    <row r="39" spans="2:15" ht="15.75" thickBot="1">
      <c r="B39" s="25"/>
      <c r="D39" s="146" t="s">
        <v>350</v>
      </c>
      <c r="E39" s="147"/>
      <c r="F39" s="147"/>
      <c r="G39" s="239" t="str">
        <f>IF(H20="no","",IF(ISBLANK(H39),"",IF($H$25="","","P")))</f>
        <v/>
      </c>
      <c r="H39" s="161"/>
      <c r="I39" s="87"/>
      <c r="J39" s="148"/>
      <c r="K39" s="148"/>
      <c r="L39" s="148"/>
      <c r="M39" s="148"/>
      <c r="N39" s="158"/>
      <c r="O39" s="26"/>
    </row>
    <row r="40" spans="2:15" ht="15.75" thickBot="1">
      <c r="B40" s="25"/>
      <c r="D40" s="122" t="s">
        <v>351</v>
      </c>
      <c r="E40" s="14"/>
      <c r="F40" s="14"/>
      <c r="G40" s="184" t="str">
        <f>IF(H20="no","",IF(ISBLANK(H40),"",IF($H$25="","","P")))</f>
        <v/>
      </c>
      <c r="H40" s="191"/>
      <c r="I40" s="88" t="s">
        <v>68</v>
      </c>
      <c r="N40" s="101"/>
      <c r="O40" s="26"/>
    </row>
    <row r="41" spans="2:15" ht="15.75" thickBot="1">
      <c r="B41" s="25"/>
      <c r="D41" s="150" t="s">
        <v>71</v>
      </c>
      <c r="E41" s="151"/>
      <c r="F41" s="151"/>
      <c r="G41" s="238" t="str">
        <f>IF(ISBLANK(H41),"",IF($H$25="","",IF($H$25="single","","P")))</f>
        <v/>
      </c>
      <c r="H41" s="161"/>
      <c r="I41" s="152"/>
      <c r="J41" s="152"/>
      <c r="K41" s="152"/>
      <c r="L41" s="152"/>
      <c r="M41" s="152"/>
      <c r="N41" s="153"/>
      <c r="O41" s="26"/>
    </row>
    <row r="42" spans="2:15" ht="15.75" thickBot="1">
      <c r="B42" s="25"/>
      <c r="D42" s="154" t="s">
        <v>72</v>
      </c>
      <c r="E42" s="155"/>
      <c r="F42" s="155"/>
      <c r="G42" s="190" t="str">
        <f t="shared" ref="G42:G44" si="1">IF(ISBLANK(H42),"",IF($H$25="","",IF($H$25="single","","P")))</f>
        <v/>
      </c>
      <c r="H42" s="191"/>
      <c r="I42" s="89" t="s">
        <v>68</v>
      </c>
      <c r="J42" s="156"/>
      <c r="K42" s="156"/>
      <c r="L42" s="156"/>
      <c r="M42" s="156"/>
      <c r="N42" s="157"/>
      <c r="O42" s="26"/>
    </row>
    <row r="43" spans="2:15" ht="15.75" thickBot="1">
      <c r="B43" s="25"/>
      <c r="D43" s="146" t="s">
        <v>73</v>
      </c>
      <c r="E43" s="147"/>
      <c r="F43" s="147"/>
      <c r="G43" s="239" t="str">
        <f t="shared" si="1"/>
        <v/>
      </c>
      <c r="H43" s="161"/>
      <c r="I43" s="87"/>
      <c r="J43" s="148"/>
      <c r="K43" s="148"/>
      <c r="L43" s="148"/>
      <c r="M43" s="148"/>
      <c r="N43" s="158"/>
      <c r="O43" s="26"/>
    </row>
    <row r="44" spans="2:15" ht="15.75" thickBot="1">
      <c r="B44" s="25"/>
      <c r="D44" s="134" t="s">
        <v>74</v>
      </c>
      <c r="E44" s="149"/>
      <c r="F44" s="149"/>
      <c r="G44" s="288" t="str">
        <f t="shared" si="1"/>
        <v/>
      </c>
      <c r="H44" s="191"/>
      <c r="I44" s="88" t="s">
        <v>68</v>
      </c>
      <c r="N44" s="101"/>
      <c r="O44" s="26"/>
    </row>
    <row r="45" spans="2:15" ht="15.75" thickBot="1">
      <c r="B45" s="25"/>
      <c r="D45" s="150" t="s">
        <v>352</v>
      </c>
      <c r="E45" s="151"/>
      <c r="F45" s="151"/>
      <c r="G45" s="238" t="str">
        <f>IF(H20="no","",IF(ISBLANK(H45),"",IF($H$25="","",IF($H$25="single","","P"))))</f>
        <v/>
      </c>
      <c r="H45" s="161"/>
      <c r="I45" s="152"/>
      <c r="J45" s="152"/>
      <c r="K45" s="152"/>
      <c r="L45" s="152"/>
      <c r="M45" s="152"/>
      <c r="N45" s="153"/>
      <c r="O45" s="26"/>
    </row>
    <row r="46" spans="2:15" ht="15.75" thickBot="1">
      <c r="B46" s="25"/>
      <c r="D46" s="154" t="s">
        <v>353</v>
      </c>
      <c r="E46" s="155"/>
      <c r="F46" s="155"/>
      <c r="G46" s="240" t="str">
        <f>IF(H20="no","",IF(ISBLANK(H46),"",IF($H$25="","",IF($H$25="single","","P"))))</f>
        <v/>
      </c>
      <c r="H46" s="191"/>
      <c r="I46" s="89" t="s">
        <v>68</v>
      </c>
      <c r="J46" s="156"/>
      <c r="K46" s="156"/>
      <c r="L46" s="156"/>
      <c r="M46" s="156"/>
      <c r="N46" s="157"/>
      <c r="O46" s="26"/>
    </row>
    <row r="47" spans="2:15">
      <c r="B47" s="25"/>
      <c r="D47" s="127"/>
      <c r="E47" s="128"/>
      <c r="F47" s="128"/>
      <c r="G47" s="128"/>
      <c r="H47" s="128"/>
      <c r="I47" s="128"/>
      <c r="J47" s="128"/>
      <c r="K47" s="128"/>
      <c r="L47" s="128"/>
      <c r="M47" s="128"/>
      <c r="N47" s="129"/>
      <c r="O47" s="26"/>
    </row>
    <row r="48" spans="2:15">
      <c r="B48" s="25"/>
      <c r="O48" s="26"/>
    </row>
    <row r="49" spans="2:15">
      <c r="B49" s="25"/>
      <c r="D49" s="50" t="s">
        <v>43</v>
      </c>
      <c r="E49" s="51"/>
      <c r="F49" s="51"/>
      <c r="G49" s="51"/>
      <c r="H49" s="52" t="s">
        <v>44</v>
      </c>
      <c r="I49" s="51"/>
      <c r="J49" s="51"/>
      <c r="K49" s="51"/>
      <c r="L49" s="52" t="s">
        <v>45</v>
      </c>
      <c r="M49" s="52"/>
      <c r="N49" s="53"/>
      <c r="O49" s="26"/>
    </row>
    <row r="50" spans="2:15" ht="15.75" thickBot="1">
      <c r="B50" s="25"/>
      <c r="D50" s="122"/>
      <c r="N50" s="101"/>
      <c r="O50" s="26"/>
    </row>
    <row r="51" spans="2:15" ht="15.75" thickBot="1">
      <c r="B51" s="25"/>
      <c r="D51" s="196" t="s">
        <v>75</v>
      </c>
      <c r="E51" s="197"/>
      <c r="F51" s="197"/>
      <c r="G51" s="197"/>
      <c r="H51" s="168" t="str">
        <f>IF(ISNA(ROUND(VLOOKUP(H35&amp;H36,'Cost lookup'!$D$4:$G$12,4,0),2)),"",ROUND(VLOOKUP(H35&amp;H36,'Cost lookup'!$D$4:$G$12,4,0),2))</f>
        <v/>
      </c>
      <c r="I51" s="197" t="s">
        <v>76</v>
      </c>
      <c r="J51" s="197"/>
      <c r="K51" s="205" t="str">
        <f>IF(ISBLANK(L51),"",IF($H$25="","","P"))</f>
        <v/>
      </c>
      <c r="L51" s="189">
        <v>0.6</v>
      </c>
      <c r="M51" s="197" t="s">
        <v>76</v>
      </c>
      <c r="N51" s="198"/>
      <c r="O51" s="26"/>
    </row>
    <row r="52" spans="2:15" ht="15.75" thickBot="1">
      <c r="B52" s="25"/>
      <c r="D52" s="133" t="s">
        <v>77</v>
      </c>
      <c r="E52" s="131"/>
      <c r="F52" s="131"/>
      <c r="G52" s="131"/>
      <c r="H52" s="168" t="str">
        <f>IF(ISNA(ROUND(VLOOKUP(H37&amp;H38,'Cost lookup'!$D$4:$G$12,4,0),2)),"",ROUND(VLOOKUP(H37&amp;H38,'Cost lookup'!$D$4:$G$12,4,0),2))</f>
        <v/>
      </c>
      <c r="I52" s="131" t="s">
        <v>76</v>
      </c>
      <c r="J52" s="131"/>
      <c r="K52" s="188" t="str">
        <f>IF(ISBLANK(L52),"",IF($H$25="","","P"))</f>
        <v/>
      </c>
      <c r="L52" s="189"/>
      <c r="M52" s="131" t="s">
        <v>76</v>
      </c>
      <c r="N52" s="132"/>
      <c r="O52" s="26"/>
    </row>
    <row r="53" spans="2:15" ht="15.75" thickBot="1">
      <c r="B53" s="25"/>
      <c r="D53" s="199" t="s">
        <v>348</v>
      </c>
      <c r="E53" s="200"/>
      <c r="F53" s="200"/>
      <c r="G53" s="200"/>
      <c r="H53" s="168" t="str">
        <f>IF(ISNA(ROUND(VLOOKUP(H39&amp;H40,'Cost lookup'!$D$4:$G$12,4,0),2)),"",ROUND(VLOOKUP(H39&amp;H40,'Cost lookup'!$D$4:$G$12,4,0),2))</f>
        <v/>
      </c>
      <c r="I53" s="289" t="s">
        <v>76</v>
      </c>
      <c r="J53" s="200"/>
      <c r="K53" s="206"/>
      <c r="L53" s="189"/>
      <c r="M53" s="289" t="s">
        <v>76</v>
      </c>
      <c r="N53" s="201"/>
      <c r="O53" s="26"/>
    </row>
    <row r="54" spans="2:15" ht="15.75" thickBot="1">
      <c r="B54" s="25"/>
      <c r="D54" s="146" t="s">
        <v>78</v>
      </c>
      <c r="E54" s="148"/>
      <c r="F54" s="148"/>
      <c r="G54" s="148"/>
      <c r="H54" s="168" t="str">
        <f>IF(ISNA(ROUND(VLOOKUP(H41&amp;H42,'Cost lookup'!$D$4:$G$12,4,0),2)),"",ROUND(VLOOKUP(H41&amp;H42,'Cost lookup'!$D$4:$G$12,4,0),2))</f>
        <v/>
      </c>
      <c r="I54" s="148" t="s">
        <v>76</v>
      </c>
      <c r="J54" s="148"/>
      <c r="K54" s="183" t="str">
        <f>IF(ISBLANK(L54),"",IF($H$25="","",IF($H$25="single","","P")))</f>
        <v/>
      </c>
      <c r="L54" s="189"/>
      <c r="M54" s="148" t="s">
        <v>76</v>
      </c>
      <c r="N54" s="158"/>
      <c r="O54" s="26"/>
    </row>
    <row r="55" spans="2:15" ht="15.75" thickBot="1">
      <c r="B55" s="25"/>
      <c r="D55" s="122" t="s">
        <v>79</v>
      </c>
      <c r="H55" s="168" t="str">
        <f>IF(ISNA(ROUND(VLOOKUP(H43&amp;H44,'Cost lookup'!$D$4:$G$12,4,0),2)),"",ROUND(VLOOKUP(H43&amp;H44,'Cost lookup'!$D$4:$G$12,4,0),2))</f>
        <v/>
      </c>
      <c r="I55" s="13" t="s">
        <v>76</v>
      </c>
      <c r="K55" s="184" t="str">
        <f>IF(ISBLANK(L55),"",IF($H$25="","",IF($H$25="single","","P")))</f>
        <v/>
      </c>
      <c r="L55" s="189"/>
      <c r="M55" s="13" t="s">
        <v>76</v>
      </c>
      <c r="N55" s="101"/>
      <c r="O55" s="26"/>
    </row>
    <row r="56" spans="2:15" ht="15.75" thickBot="1">
      <c r="B56" s="25"/>
      <c r="D56" s="134" t="s">
        <v>349</v>
      </c>
      <c r="E56" s="128"/>
      <c r="F56" s="128"/>
      <c r="G56" s="128"/>
      <c r="H56" s="168" t="str">
        <f>IF(ISNA(ROUND(VLOOKUP(H45&amp;H46,'Cost lookup'!$D$4:$G$12,4,0),2)),"",ROUND(VLOOKUP(H45&amp;H46,'Cost lookup'!$D$4:$G$12,4,0),2))</f>
        <v/>
      </c>
      <c r="I56" s="290" t="s">
        <v>76</v>
      </c>
      <c r="J56" s="128"/>
      <c r="K56" s="187"/>
      <c r="L56" s="287"/>
      <c r="M56" s="290" t="s">
        <v>76</v>
      </c>
      <c r="N56" s="129"/>
      <c r="O56" s="26"/>
    </row>
    <row r="57" spans="2:15">
      <c r="B57" s="25"/>
      <c r="D57" s="134"/>
      <c r="E57" s="128"/>
      <c r="F57" s="128"/>
      <c r="G57" s="128"/>
      <c r="H57" s="128"/>
      <c r="I57" s="128"/>
      <c r="J57" s="128"/>
      <c r="K57" s="128"/>
      <c r="L57" s="179" t="str">
        <f>IF(H25="","",IF(AND(H25="single",SUM(L51:L52)=0),"",IF(AND(H25="double",SUM(L51:L55)=0),"","Warning: user is responsible for verifying custom inputs")))</f>
        <v/>
      </c>
      <c r="M57" s="128"/>
      <c r="N57" s="129"/>
      <c r="O57" s="26"/>
    </row>
    <row r="58" spans="2:15">
      <c r="B58" s="25"/>
      <c r="O58" s="26"/>
    </row>
    <row r="59" spans="2:15" ht="15.75">
      <c r="B59" s="25"/>
      <c r="C59" s="98" t="s">
        <v>80</v>
      </c>
      <c r="O59" s="26"/>
    </row>
    <row r="60" spans="2:15">
      <c r="B60" s="25"/>
      <c r="D60" s="31" t="s">
        <v>35</v>
      </c>
      <c r="E60" s="32"/>
      <c r="F60" s="32"/>
      <c r="G60" s="32"/>
      <c r="H60" s="33" t="s">
        <v>36</v>
      </c>
      <c r="I60" s="32"/>
      <c r="J60" s="32"/>
      <c r="K60" s="33"/>
      <c r="L60" s="33" t="s">
        <v>45</v>
      </c>
      <c r="M60" s="33"/>
      <c r="N60" s="118"/>
      <c r="O60" s="26"/>
    </row>
    <row r="61" spans="2:15" ht="15.75" thickBot="1">
      <c r="B61" s="25"/>
      <c r="D61" s="122"/>
      <c r="E61" s="14"/>
      <c r="F61" s="14"/>
      <c r="G61" s="14"/>
      <c r="N61" s="101"/>
      <c r="O61" s="26"/>
    </row>
    <row r="62" spans="2:15" ht="15.75" thickBot="1">
      <c r="B62" s="25"/>
      <c r="D62" s="150" t="s">
        <v>64</v>
      </c>
      <c r="E62" s="151"/>
      <c r="F62" s="151"/>
      <c r="G62" s="185" t="str">
        <f>IF(ISBLANK(H62),"",IF(H26="","",IF(H26="no","","P")))</f>
        <v/>
      </c>
      <c r="H62" s="161"/>
      <c r="I62" s="152"/>
      <c r="J62" s="152"/>
      <c r="K62" s="152"/>
      <c r="L62" s="152"/>
      <c r="M62" s="152"/>
      <c r="N62" s="153"/>
      <c r="O62" s="26"/>
    </row>
    <row r="63" spans="2:15" ht="15.75" thickBot="1">
      <c r="B63" s="25"/>
      <c r="D63" s="146" t="s">
        <v>81</v>
      </c>
      <c r="E63" s="147"/>
      <c r="F63" s="147"/>
      <c r="G63" s="183" t="str">
        <f>IF(ISBLANK(H63),"",IF($H$26="","",IF($H$26="no","",IF($H$62="","","P"))))</f>
        <v/>
      </c>
      <c r="H63" s="191"/>
      <c r="I63" s="87" t="s">
        <v>82</v>
      </c>
      <c r="J63" s="148"/>
      <c r="K63" s="148"/>
      <c r="L63" s="148"/>
      <c r="M63" s="148"/>
      <c r="N63" s="158"/>
      <c r="O63" s="26"/>
    </row>
    <row r="64" spans="2:15" ht="15.75" thickBot="1">
      <c r="B64" s="25"/>
      <c r="D64" s="122" t="s">
        <v>83</v>
      </c>
      <c r="E64" s="14"/>
      <c r="F64" s="14"/>
      <c r="G64" s="184" t="str">
        <f>IF(ISBLANK(H64),"",IF($H$26="","",IF($H$26="no","",IF($H$62="","","P"))))</f>
        <v/>
      </c>
      <c r="H64" s="191"/>
      <c r="I64" s="88" t="s">
        <v>82</v>
      </c>
      <c r="N64" s="101"/>
      <c r="O64" s="26"/>
    </row>
    <row r="65" spans="2:15" ht="15.75" thickBot="1">
      <c r="B65" s="25"/>
      <c r="D65" s="134" t="s">
        <v>355</v>
      </c>
      <c r="E65" s="149"/>
      <c r="F65" s="149"/>
      <c r="G65" s="187" t="str">
        <f>IF(H20="no","",IF(ISBLANK(H65),"",IF($H$26="","",IF($H$26="no","",IF($H$62="","","P")))))</f>
        <v/>
      </c>
      <c r="H65" s="191"/>
      <c r="I65" s="91" t="s">
        <v>82</v>
      </c>
      <c r="J65" s="128"/>
      <c r="K65" s="128"/>
      <c r="L65" s="128"/>
      <c r="M65" s="128"/>
      <c r="N65" s="129"/>
      <c r="O65" s="26"/>
    </row>
    <row r="66" spans="2:15" ht="15.75" thickBot="1">
      <c r="B66" s="25"/>
      <c r="D66" s="150" t="s">
        <v>84</v>
      </c>
      <c r="E66" s="151"/>
      <c r="F66" s="151"/>
      <c r="G66" s="185" t="str">
        <f>IF(ISBLANK(H66),"",IF($H$26="","",IF($H$26="no","",IF($H$62="","",IF($H$62&lt;2,"","P")))))</f>
        <v/>
      </c>
      <c r="H66" s="191"/>
      <c r="I66" s="152" t="s">
        <v>82</v>
      </c>
      <c r="J66" s="152"/>
      <c r="K66" s="152"/>
      <c r="L66" s="152"/>
      <c r="M66" s="152"/>
      <c r="N66" s="153"/>
      <c r="O66" s="26"/>
    </row>
    <row r="67" spans="2:15" ht="15.75" thickBot="1">
      <c r="B67" s="25"/>
      <c r="D67" s="121" t="s">
        <v>85</v>
      </c>
      <c r="E67" s="126"/>
      <c r="F67" s="126"/>
      <c r="G67" s="190" t="str">
        <f>IF(ISBLANK(H67),"",IF($H$26="","",IF($H$26="no","",IF($H$62="","",IF($H$62&lt;2,"","P")))))</f>
        <v/>
      </c>
      <c r="H67" s="191"/>
      <c r="I67" s="119" t="s">
        <v>82</v>
      </c>
      <c r="J67" s="119"/>
      <c r="K67" s="119"/>
      <c r="L67" s="119"/>
      <c r="M67" s="119"/>
      <c r="N67" s="120"/>
      <c r="O67" s="26"/>
    </row>
    <row r="68" spans="2:15" ht="15.75" thickBot="1">
      <c r="B68" s="25"/>
      <c r="D68" s="154" t="s">
        <v>395</v>
      </c>
      <c r="E68" s="155"/>
      <c r="F68" s="155"/>
      <c r="G68" s="186" t="str">
        <f>IF(H20="no","",IF(ISBLANK(H68),"",IF($H$26="","",IF($H$26="no","",IF($H$62="","",IF($H$62&lt;2,"","P"))))))</f>
        <v/>
      </c>
      <c r="H68" s="191"/>
      <c r="I68" s="156" t="s">
        <v>82</v>
      </c>
      <c r="J68" s="156"/>
      <c r="K68" s="156"/>
      <c r="L68" s="156"/>
      <c r="M68" s="156"/>
      <c r="N68" s="157"/>
      <c r="O68" s="26"/>
    </row>
    <row r="69" spans="2:15" ht="15.75" thickBot="1">
      <c r="B69" s="25"/>
      <c r="D69" s="146" t="s">
        <v>86</v>
      </c>
      <c r="E69" s="147"/>
      <c r="F69" s="147"/>
      <c r="G69" s="183" t="str">
        <f>IF(ISBLANK(H69),"",IF($H$26="","",IF($H$26="no","",IF($H$62="","",IF($H$62&lt;3,"","P")))))</f>
        <v/>
      </c>
      <c r="H69" s="191"/>
      <c r="I69" s="87" t="s">
        <v>82</v>
      </c>
      <c r="J69" s="148"/>
      <c r="K69" s="148"/>
      <c r="L69" s="194"/>
      <c r="M69" s="148"/>
      <c r="N69" s="158"/>
      <c r="O69" s="26"/>
    </row>
    <row r="70" spans="2:15" ht="15.75" thickBot="1">
      <c r="B70" s="25"/>
      <c r="D70" s="122" t="s">
        <v>87</v>
      </c>
      <c r="E70" s="14"/>
      <c r="F70" s="14"/>
      <c r="G70" s="184" t="str">
        <f>IF(ISBLANK(H70),"",IF($H$26="","",IF($H$26="no","",IF($H$62="","",IF($H$62&lt;3,"","P")))))</f>
        <v/>
      </c>
      <c r="H70" s="191"/>
      <c r="I70" s="88" t="s">
        <v>82</v>
      </c>
      <c r="L70" s="282"/>
      <c r="N70" s="101"/>
      <c r="O70" s="26"/>
    </row>
    <row r="71" spans="2:15" ht="15.75" thickBot="1">
      <c r="B71" s="25"/>
      <c r="D71" s="134" t="s">
        <v>356</v>
      </c>
      <c r="E71" s="149"/>
      <c r="F71" s="149"/>
      <c r="G71" s="187" t="str">
        <f>IF(H20="no","",IF(ISBLANK(H71),"",IF($H$26="","",IF($H$26="no","",IF($H$62="","",IF($H$62&lt;3,"","P"))))))</f>
        <v/>
      </c>
      <c r="H71" s="191"/>
      <c r="I71" s="91" t="s">
        <v>82</v>
      </c>
      <c r="J71" s="128"/>
      <c r="K71" s="128"/>
      <c r="L71" s="195"/>
      <c r="M71" s="128"/>
      <c r="N71" s="129"/>
      <c r="O71" s="26"/>
    </row>
    <row r="72" spans="2:15" ht="15.75" thickBot="1">
      <c r="B72" s="25"/>
      <c r="D72" s="150" t="s">
        <v>88</v>
      </c>
      <c r="E72" s="151"/>
      <c r="F72" s="151"/>
      <c r="G72" s="185" t="str">
        <f>IF(ISBLANK(H72),"",IF($H$26="","",IF($H$26="no","",IF($H$62="","",IF($H$62&lt;4,"","P")))))</f>
        <v/>
      </c>
      <c r="H72" s="191"/>
      <c r="I72" s="152" t="s">
        <v>82</v>
      </c>
      <c r="J72" s="152"/>
      <c r="K72" s="152"/>
      <c r="L72" s="193"/>
      <c r="M72" s="152"/>
      <c r="N72" s="153"/>
      <c r="O72" s="26"/>
    </row>
    <row r="73" spans="2:15" ht="15.75" thickBot="1">
      <c r="B73" s="25"/>
      <c r="D73" s="121" t="s">
        <v>89</v>
      </c>
      <c r="E73" s="126"/>
      <c r="F73" s="126"/>
      <c r="G73" s="190" t="str">
        <f>IF(ISBLANK(H73),"",IF($H$26="","",IF($H$26="no","",IF($H$62="","",IF($H$62&lt;4,"","P")))))</f>
        <v/>
      </c>
      <c r="H73" s="191"/>
      <c r="I73" s="119" t="s">
        <v>82</v>
      </c>
      <c r="J73" s="119"/>
      <c r="K73" s="119"/>
      <c r="L73" s="145"/>
      <c r="M73" s="119"/>
      <c r="N73" s="120"/>
      <c r="O73" s="26"/>
    </row>
    <row r="74" spans="2:15" ht="15.75" thickBot="1">
      <c r="B74" s="25"/>
      <c r="D74" s="154" t="s">
        <v>359</v>
      </c>
      <c r="E74" s="155"/>
      <c r="F74" s="155"/>
      <c r="G74" s="186" t="str">
        <f>IF(H20="no","",IF(ISBLANK(H74),"",IF($H$26="","",IF($H$26="no","",IF($H$62="","",IF($H$62&lt;4,"","P"))))))</f>
        <v/>
      </c>
      <c r="H74" s="191"/>
      <c r="I74" s="156" t="s">
        <v>82</v>
      </c>
      <c r="J74" s="156"/>
      <c r="K74" s="156"/>
      <c r="L74" s="192"/>
      <c r="M74" s="156"/>
      <c r="N74" s="157"/>
      <c r="O74" s="26"/>
    </row>
    <row r="75" spans="2:15" ht="15.75" thickBot="1">
      <c r="B75" s="25"/>
      <c r="D75" s="146" t="s">
        <v>90</v>
      </c>
      <c r="E75" s="147"/>
      <c r="F75" s="147"/>
      <c r="G75" s="183" t="str">
        <f>IF(ISBLANK(H75),"",IF($H$26="","",IF($H$26="no","",IF($H$62="","",IF($H$62&lt;5,"","P")))))</f>
        <v/>
      </c>
      <c r="H75" s="191"/>
      <c r="I75" s="87" t="s">
        <v>82</v>
      </c>
      <c r="J75" s="148"/>
      <c r="K75" s="148"/>
      <c r="L75" s="194"/>
      <c r="M75" s="148"/>
      <c r="N75" s="158"/>
      <c r="O75" s="26"/>
    </row>
    <row r="76" spans="2:15" ht="15.75" thickBot="1">
      <c r="B76" s="25"/>
      <c r="D76" s="122" t="s">
        <v>91</v>
      </c>
      <c r="E76" s="14"/>
      <c r="F76" s="14"/>
      <c r="G76" s="184" t="str">
        <f>IF(ISBLANK(H76),"",IF($H$26="","",IF($H$26="no","",IF($H$62="","",IF($H$62&lt;5,"","P")))))</f>
        <v/>
      </c>
      <c r="H76" s="191"/>
      <c r="I76" s="88" t="s">
        <v>82</v>
      </c>
      <c r="L76" s="282"/>
      <c r="N76" s="101"/>
      <c r="O76" s="26"/>
    </row>
    <row r="77" spans="2:15" ht="15.75" thickBot="1">
      <c r="B77" s="25"/>
      <c r="D77" s="134" t="s">
        <v>357</v>
      </c>
      <c r="E77" s="149"/>
      <c r="F77" s="149"/>
      <c r="G77" s="187" t="str">
        <f>IF(H20="no","",IF(ISBLANK(H77),"",IF($H$26="","",IF($H$26="no","",IF($H$62="","",IF($H$62&lt;5,"","P"))))))</f>
        <v/>
      </c>
      <c r="H77" s="191"/>
      <c r="I77" s="91" t="s">
        <v>82</v>
      </c>
      <c r="J77" s="128"/>
      <c r="K77" s="128"/>
      <c r="L77" s="195"/>
      <c r="M77" s="128"/>
      <c r="N77" s="129"/>
      <c r="O77" s="26"/>
    </row>
    <row r="78" spans="2:15" ht="15.75" thickBot="1">
      <c r="B78" s="25"/>
      <c r="D78" s="121" t="s">
        <v>92</v>
      </c>
      <c r="E78" s="126"/>
      <c r="F78" s="126"/>
      <c r="G78" s="190" t="str">
        <f>IF(ISBLANK(H78),"",IF($H$26="","",IF($H$26="no","",IF($H$62="","",IF($H$62&lt;6,"","P")))))</f>
        <v/>
      </c>
      <c r="H78" s="191"/>
      <c r="I78" s="119" t="s">
        <v>82</v>
      </c>
      <c r="J78" s="119"/>
      <c r="K78" s="119"/>
      <c r="L78" s="145"/>
      <c r="M78" s="119"/>
      <c r="N78" s="120"/>
      <c r="O78" s="26"/>
    </row>
    <row r="79" spans="2:15" ht="15.75" thickBot="1">
      <c r="B79" s="25"/>
      <c r="D79" s="121" t="s">
        <v>93</v>
      </c>
      <c r="E79" s="126"/>
      <c r="F79" s="126"/>
      <c r="G79" s="190" t="str">
        <f>IF(ISBLANK(H79),"",IF($H$26="","",IF($H$26="no","",IF($H$62="","",IF($H$62&lt;6,"","P")))))</f>
        <v/>
      </c>
      <c r="H79" s="191">
        <v>500</v>
      </c>
      <c r="I79" s="119" t="s">
        <v>82</v>
      </c>
      <c r="J79" s="119"/>
      <c r="K79" s="119"/>
      <c r="L79" s="145"/>
      <c r="M79" s="119"/>
      <c r="N79" s="120"/>
      <c r="O79" s="26"/>
    </row>
    <row r="80" spans="2:15" ht="15.75" thickBot="1">
      <c r="B80" s="25"/>
      <c r="D80" s="154" t="s">
        <v>358</v>
      </c>
      <c r="E80" s="155"/>
      <c r="F80" s="155"/>
      <c r="G80" s="186" t="str">
        <f>IF(H20="no","",IF(ISBLANK(H80),"",IF($H$26="","",IF($H$26="no","",IF($H$62="","",IF($H$62&lt;6,"","P"))))))</f>
        <v/>
      </c>
      <c r="H80" s="191">
        <v>500</v>
      </c>
      <c r="I80" s="156" t="s">
        <v>82</v>
      </c>
      <c r="J80" s="156"/>
      <c r="K80" s="156"/>
      <c r="L80" s="192"/>
      <c r="M80" s="156"/>
      <c r="N80" s="157"/>
      <c r="O80" s="26"/>
    </row>
    <row r="81" spans="2:15">
      <c r="B81" s="25"/>
      <c r="D81" s="127"/>
      <c r="E81" s="128"/>
      <c r="F81" s="128"/>
      <c r="G81" s="128"/>
      <c r="H81" s="128"/>
      <c r="I81" s="128"/>
      <c r="J81" s="128"/>
      <c r="K81" s="128"/>
      <c r="L81" s="128"/>
      <c r="M81" s="128"/>
      <c r="N81" s="129"/>
      <c r="O81" s="26"/>
    </row>
    <row r="82" spans="2:15">
      <c r="B82" s="25"/>
      <c r="E82" s="99"/>
      <c r="O82" s="26"/>
    </row>
    <row r="83" spans="2:15">
      <c r="B83" s="25"/>
      <c r="D83" s="50" t="s">
        <v>43</v>
      </c>
      <c r="E83" s="51"/>
      <c r="F83" s="51"/>
      <c r="G83" s="51"/>
      <c r="H83" s="52" t="s">
        <v>44</v>
      </c>
      <c r="I83" s="51"/>
      <c r="J83" s="51"/>
      <c r="K83" s="51"/>
      <c r="L83" s="52" t="s">
        <v>45</v>
      </c>
      <c r="M83" s="52"/>
      <c r="N83" s="53"/>
      <c r="O83" s="26"/>
    </row>
    <row r="84" spans="2:15" ht="15.75" thickBot="1">
      <c r="B84" s="25"/>
      <c r="D84" s="122"/>
      <c r="N84" s="101"/>
      <c r="O84" s="26"/>
    </row>
    <row r="85" spans="2:15" ht="15.75" thickBot="1">
      <c r="B85" s="25"/>
      <c r="D85" s="196" t="s">
        <v>94</v>
      </c>
      <c r="E85" s="197"/>
      <c r="F85" s="197"/>
      <c r="G85" s="197"/>
      <c r="H85" s="168" t="str">
        <f>IF(H63&gt;0,H63*'Cost lookup'!$F$16+'Cost lookup'!$F$17,"")</f>
        <v/>
      </c>
      <c r="I85" s="197" t="s">
        <v>76</v>
      </c>
      <c r="J85" s="197"/>
      <c r="K85" s="205" t="str">
        <f>IF(ISBLANK(L85),"","P")</f>
        <v/>
      </c>
      <c r="L85" s="189"/>
      <c r="M85" s="197" t="s">
        <v>76</v>
      </c>
      <c r="N85" s="198"/>
      <c r="O85" s="26"/>
    </row>
    <row r="86" spans="2:15" ht="15.75" thickBot="1">
      <c r="B86" s="25"/>
      <c r="D86" s="133" t="s">
        <v>95</v>
      </c>
      <c r="E86" s="131"/>
      <c r="F86" s="131"/>
      <c r="G86" s="131"/>
      <c r="H86" s="168" t="str">
        <f>IF(H64&gt;0,H64*'Cost lookup'!$F$16+'Cost lookup'!$F$17,"")</f>
        <v/>
      </c>
      <c r="I86" s="131" t="s">
        <v>76</v>
      </c>
      <c r="J86" s="131"/>
      <c r="K86" s="188" t="str">
        <f>IF(ISBLANK(L86),"","P")</f>
        <v/>
      </c>
      <c r="L86" s="189"/>
      <c r="M86" s="131" t="s">
        <v>76</v>
      </c>
      <c r="N86" s="132"/>
      <c r="O86" s="26"/>
    </row>
    <row r="87" spans="2:15" ht="15.75" thickBot="1">
      <c r="B87" s="25"/>
      <c r="D87" s="133" t="s">
        <v>360</v>
      </c>
      <c r="E87" s="131"/>
      <c r="F87" s="131"/>
      <c r="G87" s="131"/>
      <c r="H87" s="168" t="str">
        <f>IF(H65&gt;0,H65*'Cost lookup'!$F$16+'Cost lookup'!$F$17,"")</f>
        <v/>
      </c>
      <c r="I87" s="131" t="s">
        <v>76</v>
      </c>
      <c r="J87" s="131"/>
      <c r="K87" s="188" t="str">
        <f>IF(ISBLANK(L87),"","P")</f>
        <v/>
      </c>
      <c r="L87" s="189"/>
      <c r="M87" s="131" t="s">
        <v>76</v>
      </c>
      <c r="N87" s="132"/>
      <c r="O87" s="26"/>
    </row>
    <row r="88" spans="2:15" ht="15.75" thickBot="1">
      <c r="B88" s="25"/>
      <c r="D88" s="146" t="s">
        <v>96</v>
      </c>
      <c r="E88" s="148"/>
      <c r="F88" s="148"/>
      <c r="G88" s="148"/>
      <c r="H88" s="168" t="str">
        <f>IF(H66&gt;0,H66*'Cost lookup'!$F$16+'Cost lookup'!$F$17,"")</f>
        <v/>
      </c>
      <c r="I88" s="148" t="s">
        <v>76</v>
      </c>
      <c r="J88" s="148"/>
      <c r="K88" s="183" t="str">
        <f t="shared" ref="K88:K101" si="2">IF(ISBLANK(L88),"","P")</f>
        <v/>
      </c>
      <c r="L88" s="189"/>
      <c r="M88" s="148" t="s">
        <v>76</v>
      </c>
      <c r="N88" s="158"/>
      <c r="O88" s="26"/>
    </row>
    <row r="89" spans="2:15" ht="15.75" thickBot="1">
      <c r="B89" s="25"/>
      <c r="D89" s="122" t="s">
        <v>97</v>
      </c>
      <c r="H89" s="168" t="str">
        <f>IF(H67&gt;0,H67*'Cost lookup'!$F$16+'Cost lookup'!$F$17,"")</f>
        <v/>
      </c>
      <c r="I89" s="13" t="s">
        <v>76</v>
      </c>
      <c r="K89" s="184" t="str">
        <f>IF(ISBLANK(L89),"","P")</f>
        <v/>
      </c>
      <c r="L89" s="189"/>
      <c r="M89" s="13" t="s">
        <v>76</v>
      </c>
      <c r="N89" s="101"/>
      <c r="O89" s="26"/>
    </row>
    <row r="90" spans="2:15" ht="15.75" thickBot="1">
      <c r="B90" s="25"/>
      <c r="D90" s="122" t="s">
        <v>363</v>
      </c>
      <c r="H90" s="168" t="str">
        <f>IF(H68&gt;0,H68*'Cost lookup'!$F$16+'Cost lookup'!$F$17,"")</f>
        <v/>
      </c>
      <c r="I90" s="13" t="s">
        <v>76</v>
      </c>
      <c r="K90" s="184" t="str">
        <f>IF(ISBLANK(L90),"","P")</f>
        <v/>
      </c>
      <c r="L90" s="189"/>
      <c r="M90" s="13" t="s">
        <v>76</v>
      </c>
      <c r="N90" s="101"/>
      <c r="O90" s="26"/>
    </row>
    <row r="91" spans="2:15" ht="15.75" thickBot="1">
      <c r="B91" s="25"/>
      <c r="D91" s="196" t="s">
        <v>98</v>
      </c>
      <c r="E91" s="197"/>
      <c r="F91" s="197"/>
      <c r="G91" s="197"/>
      <c r="H91" s="168" t="str">
        <f>IF(H69&gt;0,H69*'Cost lookup'!$F$16+'Cost lookup'!$F$17,"")</f>
        <v/>
      </c>
      <c r="I91" s="197" t="s">
        <v>76</v>
      </c>
      <c r="J91" s="197"/>
      <c r="K91" s="205" t="str">
        <f t="shared" si="2"/>
        <v/>
      </c>
      <c r="L91" s="189"/>
      <c r="M91" s="197" t="s">
        <v>76</v>
      </c>
      <c r="N91" s="198"/>
      <c r="O91" s="26"/>
    </row>
    <row r="92" spans="2:15" ht="15.75" thickBot="1">
      <c r="B92" s="25"/>
      <c r="D92" s="133" t="s">
        <v>99</v>
      </c>
      <c r="E92" s="131"/>
      <c r="F92" s="131"/>
      <c r="G92" s="131"/>
      <c r="H92" s="168" t="str">
        <f>IF(H70&gt;0,H70*'Cost lookup'!$F$16+'Cost lookup'!$F$17,"")</f>
        <v/>
      </c>
      <c r="I92" s="131" t="s">
        <v>76</v>
      </c>
      <c r="J92" s="131"/>
      <c r="K92" s="188" t="str">
        <f t="shared" si="2"/>
        <v/>
      </c>
      <c r="L92" s="189"/>
      <c r="M92" s="131" t="s">
        <v>76</v>
      </c>
      <c r="N92" s="132"/>
      <c r="O92" s="26"/>
    </row>
    <row r="93" spans="2:15" ht="15.75" thickBot="1">
      <c r="B93" s="25"/>
      <c r="D93" s="133" t="s">
        <v>362</v>
      </c>
      <c r="E93" s="131"/>
      <c r="F93" s="131"/>
      <c r="G93" s="131"/>
      <c r="H93" s="168" t="str">
        <f>IF(H71&gt;0,H71*'Cost lookup'!$F$16+'Cost lookup'!$F$17,"")</f>
        <v/>
      </c>
      <c r="I93" s="131" t="s">
        <v>76</v>
      </c>
      <c r="J93" s="131"/>
      <c r="K93" s="188" t="str">
        <f>IF(ISBLANK(L93),"","P")</f>
        <v/>
      </c>
      <c r="L93" s="189"/>
      <c r="M93" s="131" t="s">
        <v>76</v>
      </c>
      <c r="N93" s="132"/>
      <c r="O93" s="26"/>
    </row>
    <row r="94" spans="2:15" ht="15.75" thickBot="1">
      <c r="B94" s="25"/>
      <c r="D94" s="146" t="s">
        <v>100</v>
      </c>
      <c r="E94" s="148"/>
      <c r="F94" s="148"/>
      <c r="G94" s="148"/>
      <c r="H94" s="168" t="str">
        <f>IF(H72&gt;0,H72*'Cost lookup'!$F$16+'Cost lookup'!$F$17,"")</f>
        <v/>
      </c>
      <c r="I94" s="148" t="s">
        <v>76</v>
      </c>
      <c r="J94" s="148"/>
      <c r="K94" s="183" t="str">
        <f t="shared" si="2"/>
        <v/>
      </c>
      <c r="L94" s="189"/>
      <c r="M94" s="148" t="s">
        <v>76</v>
      </c>
      <c r="N94" s="158"/>
      <c r="O94" s="26"/>
    </row>
    <row r="95" spans="2:15" ht="15.75" thickBot="1">
      <c r="B95" s="25"/>
      <c r="D95" s="122" t="s">
        <v>101</v>
      </c>
      <c r="H95" s="168" t="str">
        <f>IF(H73&gt;0,H73*'Cost lookup'!$F$16+'Cost lookup'!$F$17,"")</f>
        <v/>
      </c>
      <c r="I95" s="13" t="s">
        <v>76</v>
      </c>
      <c r="K95" s="184" t="str">
        <f t="shared" si="2"/>
        <v/>
      </c>
      <c r="L95" s="189"/>
      <c r="M95" s="13" t="s">
        <v>76</v>
      </c>
      <c r="N95" s="101"/>
      <c r="O95" s="26"/>
    </row>
    <row r="96" spans="2:15" ht="15.75" thickBot="1">
      <c r="B96" s="25"/>
      <c r="D96" s="122" t="s">
        <v>365</v>
      </c>
      <c r="H96" s="168" t="str">
        <f>IF(H74&gt;0,H74*'Cost lookup'!$F$16+'Cost lookup'!$F$17,"")</f>
        <v/>
      </c>
      <c r="I96" s="13" t="s">
        <v>76</v>
      </c>
      <c r="K96" s="184" t="str">
        <f>IF(ISBLANK(L96),"","P")</f>
        <v/>
      </c>
      <c r="L96" s="189"/>
      <c r="M96" s="13" t="s">
        <v>76</v>
      </c>
      <c r="N96" s="101"/>
      <c r="O96" s="26"/>
    </row>
    <row r="97" spans="2:15" ht="15.75" thickBot="1">
      <c r="B97" s="25"/>
      <c r="D97" s="196" t="s">
        <v>102</v>
      </c>
      <c r="E97" s="197"/>
      <c r="F97" s="197"/>
      <c r="G97" s="197"/>
      <c r="H97" s="168" t="str">
        <f>IF(H75&gt;0,H75*'Cost lookup'!$F$16+'Cost lookup'!$F$17,"")</f>
        <v/>
      </c>
      <c r="I97" s="197" t="s">
        <v>76</v>
      </c>
      <c r="J97" s="197"/>
      <c r="K97" s="205" t="str">
        <f t="shared" si="2"/>
        <v/>
      </c>
      <c r="L97" s="189"/>
      <c r="M97" s="197" t="s">
        <v>76</v>
      </c>
      <c r="N97" s="198"/>
      <c r="O97" s="26"/>
    </row>
    <row r="98" spans="2:15" ht="15.75" thickBot="1">
      <c r="B98" s="25"/>
      <c r="D98" s="133" t="s">
        <v>103</v>
      </c>
      <c r="E98" s="131"/>
      <c r="F98" s="131"/>
      <c r="G98" s="131"/>
      <c r="H98" s="168" t="str">
        <f>IF(H76&gt;0,H76*'Cost lookup'!$F$16+'Cost lookup'!$F$17,"")</f>
        <v/>
      </c>
      <c r="I98" s="131" t="s">
        <v>76</v>
      </c>
      <c r="J98" s="131"/>
      <c r="K98" s="188" t="str">
        <f t="shared" si="2"/>
        <v/>
      </c>
      <c r="L98" s="189"/>
      <c r="M98" s="131" t="s">
        <v>76</v>
      </c>
      <c r="N98" s="132"/>
      <c r="O98" s="26"/>
    </row>
    <row r="99" spans="2:15" ht="15.75" thickBot="1">
      <c r="B99" s="25"/>
      <c r="D99" s="133" t="s">
        <v>361</v>
      </c>
      <c r="E99" s="131"/>
      <c r="F99" s="131"/>
      <c r="G99" s="131"/>
      <c r="H99" s="168" t="str">
        <f>IF(H77&gt;0,H77*'Cost lookup'!$F$16+'Cost lookup'!$F$17,"")</f>
        <v/>
      </c>
      <c r="I99" s="131" t="s">
        <v>76</v>
      </c>
      <c r="J99" s="131"/>
      <c r="K99" s="188" t="str">
        <f>IF(ISBLANK(L99),"","P")</f>
        <v/>
      </c>
      <c r="L99" s="189"/>
      <c r="M99" s="131" t="s">
        <v>76</v>
      </c>
      <c r="N99" s="132"/>
      <c r="O99" s="26"/>
    </row>
    <row r="100" spans="2:15" ht="15.75" thickBot="1">
      <c r="B100" s="25"/>
      <c r="D100" s="146" t="s">
        <v>104</v>
      </c>
      <c r="E100" s="148"/>
      <c r="F100" s="148"/>
      <c r="G100" s="148"/>
      <c r="H100" s="168" t="str">
        <f>IF(H78&gt;0,H78*'Cost lookup'!$F$16+'Cost lookup'!$F$17,"")</f>
        <v/>
      </c>
      <c r="I100" s="148" t="s">
        <v>76</v>
      </c>
      <c r="J100" s="148"/>
      <c r="K100" s="183" t="str">
        <f t="shared" si="2"/>
        <v/>
      </c>
      <c r="L100" s="189"/>
      <c r="M100" s="148" t="s">
        <v>76</v>
      </c>
      <c r="N100" s="158"/>
      <c r="O100" s="26"/>
    </row>
    <row r="101" spans="2:15" ht="15.75" thickBot="1">
      <c r="B101" s="25"/>
      <c r="D101" s="122" t="s">
        <v>105</v>
      </c>
      <c r="H101" s="168">
        <f>IF(H79&gt;0,H79*'Cost lookup'!$F$16+'Cost lookup'!$F$17,"")</f>
        <v>0.51200000000000001</v>
      </c>
      <c r="I101" s="13" t="s">
        <v>76</v>
      </c>
      <c r="K101" s="184" t="str">
        <f t="shared" si="2"/>
        <v/>
      </c>
      <c r="L101" s="189"/>
      <c r="M101" s="13" t="s">
        <v>76</v>
      </c>
      <c r="N101" s="101"/>
      <c r="O101" s="26"/>
    </row>
    <row r="102" spans="2:15" ht="15.75" thickBot="1">
      <c r="B102" s="25"/>
      <c r="D102" s="134" t="s">
        <v>364</v>
      </c>
      <c r="E102" s="128"/>
      <c r="F102" s="128"/>
      <c r="G102" s="128"/>
      <c r="H102" s="168">
        <f>IF(H80&gt;0,H80*'Cost lookup'!$F$16+'Cost lookup'!$F$17,"")</f>
        <v>0.51200000000000001</v>
      </c>
      <c r="I102" s="290" t="s">
        <v>76</v>
      </c>
      <c r="J102" s="128"/>
      <c r="K102" s="288" t="str">
        <f>IF(ISBLANK(L102),"","P")</f>
        <v/>
      </c>
      <c r="L102" s="189"/>
      <c r="M102" s="290" t="s">
        <v>76</v>
      </c>
      <c r="N102" s="129"/>
      <c r="O102" s="26"/>
    </row>
    <row r="103" spans="2:15">
      <c r="B103" s="25"/>
      <c r="D103" s="134"/>
      <c r="E103" s="128"/>
      <c r="F103" s="128"/>
      <c r="G103" s="128"/>
      <c r="H103" s="128"/>
      <c r="I103" s="128"/>
      <c r="J103" s="128"/>
      <c r="K103" s="128"/>
      <c r="L103" s="179" t="str">
        <f>IF(SUM(L85:L101)&gt;0,"Warning: user is responsible for verifying custom inputs.","")</f>
        <v/>
      </c>
      <c r="M103" s="128"/>
      <c r="N103" s="129"/>
      <c r="O103" s="26"/>
    </row>
    <row r="104" spans="2:15">
      <c r="B104" s="25"/>
      <c r="O104" s="26"/>
    </row>
    <row r="105" spans="2:15" ht="15.75">
      <c r="B105" s="25"/>
      <c r="C105" s="98" t="s">
        <v>106</v>
      </c>
      <c r="O105" s="26"/>
    </row>
    <row r="106" spans="2:15">
      <c r="B106" s="25"/>
      <c r="D106" s="31" t="s">
        <v>35</v>
      </c>
      <c r="E106" s="32"/>
      <c r="F106" s="32"/>
      <c r="G106" s="32"/>
      <c r="H106" s="33" t="s">
        <v>36</v>
      </c>
      <c r="I106" s="32"/>
      <c r="J106" s="32"/>
      <c r="K106" s="33"/>
      <c r="L106" s="33" t="s">
        <v>45</v>
      </c>
      <c r="M106" s="33"/>
      <c r="N106" s="118"/>
      <c r="O106" s="26"/>
    </row>
    <row r="107" spans="2:15" ht="15.75" thickBot="1">
      <c r="B107" s="25"/>
      <c r="D107" s="122"/>
      <c r="E107" s="14"/>
      <c r="F107" s="14"/>
      <c r="G107" s="14"/>
      <c r="N107" s="101"/>
      <c r="O107" s="26"/>
    </row>
    <row r="108" spans="2:15" ht="15.75" thickBot="1">
      <c r="B108" s="25"/>
      <c r="D108" s="121" t="s">
        <v>107</v>
      </c>
      <c r="E108" s="126"/>
      <c r="F108" s="126"/>
      <c r="G108" s="285" t="str">
        <f>IF('Reservoir Design'!G16="non-standard","",IF(H27="","",IF(ISBLANK(H108),"",IF(H27="no","","P"))))</f>
        <v/>
      </c>
      <c r="H108" s="161"/>
      <c r="I108" s="119" t="s">
        <v>108</v>
      </c>
      <c r="J108" s="119"/>
      <c r="K108" s="119"/>
      <c r="L108" s="119"/>
      <c r="M108" s="119"/>
      <c r="N108" s="120"/>
      <c r="O108" s="26"/>
    </row>
    <row r="109" spans="2:15">
      <c r="B109" s="25"/>
      <c r="D109" s="127"/>
      <c r="E109" s="128"/>
      <c r="F109" s="128"/>
      <c r="G109" s="128"/>
      <c r="H109" s="128"/>
      <c r="I109" s="128"/>
      <c r="J109" s="128"/>
      <c r="K109" s="128"/>
      <c r="L109" s="128"/>
      <c r="M109" s="128"/>
      <c r="N109" s="129"/>
      <c r="O109" s="26"/>
    </row>
    <row r="110" spans="2:15">
      <c r="B110" s="25"/>
      <c r="E110" s="99"/>
      <c r="O110" s="26"/>
    </row>
    <row r="111" spans="2:15">
      <c r="B111" s="25"/>
      <c r="D111" s="50" t="s">
        <v>43</v>
      </c>
      <c r="E111" s="51"/>
      <c r="F111" s="51"/>
      <c r="G111" s="51"/>
      <c r="H111" s="52" t="s">
        <v>44</v>
      </c>
      <c r="I111" s="51"/>
      <c r="J111" s="51"/>
      <c r="K111" s="51"/>
      <c r="L111" s="52" t="s">
        <v>45</v>
      </c>
      <c r="M111" s="52"/>
      <c r="N111" s="53"/>
      <c r="O111" s="26"/>
    </row>
    <row r="112" spans="2:15" ht="15.75" thickBot="1">
      <c r="B112" s="25"/>
      <c r="D112" s="122"/>
      <c r="N112" s="101"/>
      <c r="O112" s="26"/>
    </row>
    <row r="113" spans="2:18" ht="15.75" thickBot="1">
      <c r="B113" s="25"/>
      <c r="D113" s="133" t="s">
        <v>109</v>
      </c>
      <c r="E113" s="131"/>
      <c r="F113" s="131"/>
      <c r="G113" s="131"/>
      <c r="H113" s="168">
        <f>'Cost lookup'!C21</f>
        <v>0.43520000000000003</v>
      </c>
      <c r="I113" s="131" t="s">
        <v>76</v>
      </c>
      <c r="J113" s="131"/>
      <c r="K113" s="188" t="str">
        <f>IF(ISBLANK(L113),"","P")</f>
        <v/>
      </c>
      <c r="L113" s="189"/>
      <c r="M113" s="131" t="s">
        <v>76</v>
      </c>
      <c r="N113" s="132"/>
      <c r="O113" s="26"/>
    </row>
    <row r="114" spans="2:18" ht="15.75" thickBot="1">
      <c r="B114" s="25"/>
      <c r="D114" s="122" t="s">
        <v>110</v>
      </c>
      <c r="H114" s="212">
        <f>IF(H108=0,0,IF(H27="","",IF(H27="no","",Geometry!B33)))</f>
        <v>0</v>
      </c>
      <c r="I114" s="13" t="s">
        <v>108</v>
      </c>
      <c r="K114" s="184" t="str">
        <f>IF(H27="no","",IF(ISBLANK(L114),"","P"))</f>
        <v/>
      </c>
      <c r="L114" s="117"/>
      <c r="M114" s="13" t="s">
        <v>108</v>
      </c>
      <c r="N114" s="101"/>
      <c r="O114" s="26"/>
      <c r="Q114" s="295">
        <f>IF(L114&gt;0,L114,H114)</f>
        <v>0</v>
      </c>
      <c r="R114" s="295">
        <f>Q114*Q116</f>
        <v>0</v>
      </c>
    </row>
    <row r="115" spans="2:18" ht="15.75" thickBot="1">
      <c r="B115" s="25"/>
      <c r="D115" s="265" t="s">
        <v>111</v>
      </c>
      <c r="E115" s="262"/>
      <c r="F115" s="262"/>
      <c r="G115" s="262"/>
      <c r="H115" s="212">
        <f>IF(H108=0,0,IF(H27="","",IF(H27="no","",Geometry!B34)))</f>
        <v>0</v>
      </c>
      <c r="I115" s="262" t="s">
        <v>108</v>
      </c>
      <c r="J115" s="262"/>
      <c r="K115" s="263" t="str">
        <f>IF(H27="no","",IF(ISBLANK(L115),"","P"))</f>
        <v/>
      </c>
      <c r="L115" s="117"/>
      <c r="M115" s="262" t="s">
        <v>108</v>
      </c>
      <c r="N115" s="264"/>
      <c r="O115" s="26"/>
      <c r="Q115" s="295">
        <f>IF(L115&gt;0,L115,H115)</f>
        <v>0</v>
      </c>
      <c r="R115" s="295">
        <f>Q115*Q117</f>
        <v>0</v>
      </c>
    </row>
    <row r="116" spans="2:18" ht="15.75" thickBot="1">
      <c r="B116" s="25"/>
      <c r="D116" s="122" t="s">
        <v>112</v>
      </c>
      <c r="H116" s="168">
        <f>'Cost lookup'!C22</f>
        <v>106.24000000000001</v>
      </c>
      <c r="I116" s="13" t="s">
        <v>113</v>
      </c>
      <c r="K116" s="184" t="str">
        <f t="shared" ref="K116:K117" si="3">IF(ISBLANK(L116),"","P")</f>
        <v/>
      </c>
      <c r="L116" s="189"/>
      <c r="M116" s="13" t="s">
        <v>113</v>
      </c>
      <c r="N116" s="101"/>
      <c r="O116" s="26"/>
      <c r="Q116" s="295">
        <f>IF(L116&gt;0,L116,H116)</f>
        <v>106.24000000000001</v>
      </c>
      <c r="R116" s="295"/>
    </row>
    <row r="117" spans="2:18" ht="15.75" thickBot="1">
      <c r="B117" s="25"/>
      <c r="D117" s="265" t="s">
        <v>114</v>
      </c>
      <c r="E117" s="262"/>
      <c r="F117" s="262"/>
      <c r="G117" s="262"/>
      <c r="H117" s="168">
        <f>'Cost lookup'!C23</f>
        <v>160</v>
      </c>
      <c r="I117" s="262" t="s">
        <v>113</v>
      </c>
      <c r="J117" s="262"/>
      <c r="K117" s="263" t="str">
        <f t="shared" si="3"/>
        <v/>
      </c>
      <c r="L117" s="189"/>
      <c r="M117" s="262" t="s">
        <v>113</v>
      </c>
      <c r="N117" s="264"/>
      <c r="O117" s="26"/>
      <c r="Q117" s="295">
        <f>IF(L117&gt;0,L117,H117)</f>
        <v>160</v>
      </c>
      <c r="R117" s="295"/>
    </row>
    <row r="118" spans="2:18">
      <c r="B118" s="25"/>
      <c r="D118" s="134"/>
      <c r="E118" s="128"/>
      <c r="F118" s="128"/>
      <c r="G118" s="128"/>
      <c r="H118" s="128"/>
      <c r="I118" s="128"/>
      <c r="J118" s="128"/>
      <c r="K118" s="128"/>
      <c r="L118" s="179" t="str">
        <f>IF(H27="","",IF(H27="no","",IF(SUM(L113:L117)&gt;0,"Warning: user is responsible for verifying custom inputs.","")))</f>
        <v/>
      </c>
      <c r="M118" s="128"/>
      <c r="N118" s="129"/>
      <c r="O118" s="26"/>
    </row>
    <row r="119" spans="2:18">
      <c r="B119" s="25"/>
      <c r="O119" s="26"/>
    </row>
    <row r="120" spans="2:18" ht="15.75">
      <c r="B120" s="25"/>
      <c r="C120" s="98" t="s">
        <v>115</v>
      </c>
      <c r="O120" s="26"/>
    </row>
    <row r="121" spans="2:18">
      <c r="B121" s="25"/>
      <c r="D121" s="13" t="s">
        <v>116</v>
      </c>
      <c r="O121" s="26"/>
    </row>
    <row r="122" spans="2:18">
      <c r="B122" s="25"/>
      <c r="O122" s="26"/>
    </row>
    <row r="123" spans="2:18" ht="15.75">
      <c r="B123" s="25"/>
      <c r="C123" s="98" t="s">
        <v>117</v>
      </c>
      <c r="O123" s="26"/>
    </row>
    <row r="124" spans="2:18">
      <c r="B124" s="25"/>
      <c r="D124" s="31" t="s">
        <v>35</v>
      </c>
      <c r="E124" s="33"/>
      <c r="F124" s="33"/>
      <c r="G124" s="33"/>
      <c r="H124" s="33" t="s">
        <v>36</v>
      </c>
      <c r="I124" s="33"/>
      <c r="J124" s="33"/>
      <c r="K124" s="33"/>
      <c r="L124" s="33" t="s">
        <v>45</v>
      </c>
      <c r="M124" s="33"/>
      <c r="N124" s="118"/>
      <c r="O124" s="26"/>
    </row>
    <row r="125" spans="2:18" ht="15.75" thickBot="1">
      <c r="B125" s="25"/>
      <c r="D125" s="100"/>
      <c r="N125" s="101"/>
      <c r="O125" s="26"/>
    </row>
    <row r="126" spans="2:18" ht="15.75" thickBot="1">
      <c r="B126" s="25"/>
      <c r="D126" s="121" t="s">
        <v>118</v>
      </c>
      <c r="E126" s="119"/>
      <c r="F126" s="119"/>
      <c r="G126" s="190" t="str">
        <f>IF(H28="","",IF(H28="no","",IF(ISBLANK(H126),"","P")))</f>
        <v/>
      </c>
      <c r="H126" s="202"/>
      <c r="I126" s="90" t="s">
        <v>119</v>
      </c>
      <c r="J126" s="119"/>
      <c r="K126" s="119"/>
      <c r="L126" s="119"/>
      <c r="M126" s="119"/>
      <c r="N126" s="120"/>
      <c r="O126" s="26"/>
    </row>
    <row r="127" spans="2:18" ht="15.75" thickBot="1">
      <c r="B127" s="25"/>
      <c r="D127" s="207" t="s">
        <v>120</v>
      </c>
      <c r="E127" s="208"/>
      <c r="F127" s="208"/>
      <c r="G127" s="209" t="str">
        <f>IF(H28="","",IF(H28="no","",IF(ISBLANK(H127),"","P")))</f>
        <v/>
      </c>
      <c r="H127" s="202"/>
      <c r="I127" s="210" t="s">
        <v>119</v>
      </c>
      <c r="J127" s="208"/>
      <c r="K127" s="208"/>
      <c r="L127" s="208"/>
      <c r="M127" s="208"/>
      <c r="N127" s="211"/>
      <c r="O127" s="26"/>
    </row>
    <row r="128" spans="2:18">
      <c r="B128" s="25"/>
      <c r="D128" s="45"/>
      <c r="E128" s="46"/>
      <c r="F128" s="46"/>
      <c r="G128" s="46"/>
      <c r="H128" s="46"/>
      <c r="I128" s="46"/>
      <c r="J128" s="46"/>
      <c r="K128" s="46"/>
      <c r="L128" s="102"/>
      <c r="M128" s="46"/>
      <c r="N128" s="49"/>
      <c r="O128" s="26"/>
    </row>
    <row r="129" spans="2:15">
      <c r="B129" s="25"/>
      <c r="O129" s="26"/>
    </row>
    <row r="130" spans="2:15">
      <c r="B130" s="25"/>
      <c r="D130" s="50" t="s">
        <v>43</v>
      </c>
      <c r="E130" s="51"/>
      <c r="F130" s="51"/>
      <c r="G130" s="51"/>
      <c r="H130" s="52" t="s">
        <v>44</v>
      </c>
      <c r="I130" s="51"/>
      <c r="J130" s="51"/>
      <c r="K130" s="51"/>
      <c r="L130" s="52" t="s">
        <v>45</v>
      </c>
      <c r="M130" s="52"/>
      <c r="N130" s="53"/>
      <c r="O130" s="26"/>
    </row>
    <row r="131" spans="2:15" ht="15.75" thickBot="1">
      <c r="B131" s="25"/>
      <c r="D131" s="122"/>
      <c r="N131" s="101"/>
      <c r="O131" s="26"/>
    </row>
    <row r="132" spans="2:15" ht="15.75" thickBot="1">
      <c r="B132" s="25"/>
      <c r="D132" s="133" t="s">
        <v>121</v>
      </c>
      <c r="E132" s="131"/>
      <c r="F132" s="131"/>
      <c r="G132" s="131"/>
      <c r="H132" s="212">
        <f>H18*H126/12/27</f>
        <v>0</v>
      </c>
      <c r="I132" s="131" t="s">
        <v>122</v>
      </c>
      <c r="J132" s="131"/>
      <c r="K132" s="188" t="str">
        <f>IF(ISBLANK(L132),"","P")</f>
        <v/>
      </c>
      <c r="L132" s="117"/>
      <c r="M132" s="131" t="s">
        <v>122</v>
      </c>
      <c r="N132" s="132"/>
      <c r="O132" s="26"/>
    </row>
    <row r="133" spans="2:15" ht="15.75" thickBot="1">
      <c r="B133" s="25"/>
      <c r="D133" s="133" t="s">
        <v>123</v>
      </c>
      <c r="E133" s="131"/>
      <c r="F133" s="131"/>
      <c r="G133" s="131"/>
      <c r="H133" s="212">
        <f>H19*H127/12/27</f>
        <v>0</v>
      </c>
      <c r="I133" s="131" t="s">
        <v>122</v>
      </c>
      <c r="J133" s="131"/>
      <c r="K133" s="188" t="str">
        <f t="shared" ref="K133:K135" si="4">IF(ISBLANK(L133),"","P")</f>
        <v/>
      </c>
      <c r="L133" s="117"/>
      <c r="M133" s="131" t="s">
        <v>122</v>
      </c>
      <c r="N133" s="132"/>
      <c r="O133" s="26"/>
    </row>
    <row r="134" spans="2:15" ht="15.75" thickBot="1">
      <c r="B134" s="25"/>
      <c r="D134" s="122" t="s">
        <v>124</v>
      </c>
      <c r="H134" s="168">
        <f>'Cost lookup'!C26</f>
        <v>34.56</v>
      </c>
      <c r="I134" s="13" t="s">
        <v>125</v>
      </c>
      <c r="K134" s="184" t="str">
        <f t="shared" si="4"/>
        <v/>
      </c>
      <c r="L134" s="266"/>
      <c r="M134" s="13" t="s">
        <v>125</v>
      </c>
      <c r="N134" s="101"/>
      <c r="O134" s="26"/>
    </row>
    <row r="135" spans="2:15" ht="15.75" thickBot="1">
      <c r="B135" s="25"/>
      <c r="D135" s="122" t="s">
        <v>126</v>
      </c>
      <c r="H135" s="168">
        <f>'Cost lookup'!C27</f>
        <v>32.958984126984127</v>
      </c>
      <c r="I135" s="13" t="s">
        <v>125</v>
      </c>
      <c r="K135" s="184" t="str">
        <f t="shared" si="4"/>
        <v/>
      </c>
      <c r="L135" s="266"/>
      <c r="M135" s="13" t="s">
        <v>125</v>
      </c>
      <c r="N135" s="101"/>
      <c r="O135" s="26"/>
    </row>
    <row r="136" spans="2:15">
      <c r="B136" s="25"/>
      <c r="D136" s="134"/>
      <c r="E136" s="128"/>
      <c r="F136" s="128"/>
      <c r="G136" s="128"/>
      <c r="H136" s="128"/>
      <c r="I136" s="128"/>
      <c r="J136" s="128"/>
      <c r="K136" s="128"/>
      <c r="L136" s="179" t="str">
        <f>IF(H28="","",IF(H28="no","",IF(SUM(L132:L135)&gt;0,"Warning: user is responsible for verifying custom inputs.","")))</f>
        <v/>
      </c>
      <c r="M136" s="128"/>
      <c r="N136" s="129"/>
      <c r="O136" s="26"/>
    </row>
    <row r="137" spans="2:15">
      <c r="B137" s="25"/>
      <c r="O137" s="26"/>
    </row>
    <row r="138" spans="2:15">
      <c r="B138" s="25"/>
      <c r="O138" s="26"/>
    </row>
    <row r="139" spans="2:15">
      <c r="B139" s="25"/>
      <c r="C139" s="55" t="s">
        <v>53</v>
      </c>
      <c r="D139" s="172"/>
      <c r="E139" s="172"/>
      <c r="F139" s="172"/>
      <c r="G139" s="172"/>
      <c r="H139" s="172"/>
      <c r="I139" s="172"/>
      <c r="J139" s="172"/>
      <c r="K139" s="172"/>
      <c r="L139" s="172"/>
      <c r="M139" s="172"/>
      <c r="N139" s="173"/>
      <c r="O139" s="26"/>
    </row>
    <row r="140" spans="2:15" ht="15" customHeight="1">
      <c r="B140" s="25"/>
      <c r="C140" s="293" t="s">
        <v>389</v>
      </c>
      <c r="D140" s="245"/>
      <c r="E140" s="245"/>
      <c r="F140" s="245"/>
      <c r="G140" s="245"/>
      <c r="H140" s="245"/>
      <c r="I140" s="245"/>
      <c r="J140" s="245"/>
      <c r="K140" s="245"/>
      <c r="L140" s="245"/>
      <c r="M140" s="245"/>
      <c r="N140" s="246"/>
      <c r="O140" s="26"/>
    </row>
    <row r="141" spans="2:15" ht="15" customHeight="1">
      <c r="B141" s="25"/>
      <c r="C141" s="244" t="s">
        <v>390</v>
      </c>
      <c r="D141" s="245"/>
      <c r="E141" s="245"/>
      <c r="F141" s="245"/>
      <c r="G141" s="245"/>
      <c r="H141" s="245"/>
      <c r="I141" s="245"/>
      <c r="J141" s="245"/>
      <c r="K141" s="245"/>
      <c r="L141" s="245"/>
      <c r="M141" s="245"/>
      <c r="N141" s="246"/>
      <c r="O141" s="26"/>
    </row>
    <row r="142" spans="2:15" ht="15" customHeight="1">
      <c r="B142" s="25"/>
      <c r="C142" s="331" t="s">
        <v>127</v>
      </c>
      <c r="D142" s="332"/>
      <c r="E142" s="332"/>
      <c r="F142" s="332"/>
      <c r="G142" s="332"/>
      <c r="H142" s="332"/>
      <c r="I142" s="332"/>
      <c r="J142" s="332"/>
      <c r="K142" s="332"/>
      <c r="L142" s="332"/>
      <c r="M142" s="332"/>
      <c r="N142" s="333"/>
      <c r="O142" s="26"/>
    </row>
    <row r="143" spans="2:15" ht="15" customHeight="1">
      <c r="B143" s="25"/>
      <c r="C143" s="331"/>
      <c r="D143" s="332"/>
      <c r="E143" s="332"/>
      <c r="F143" s="332"/>
      <c r="G143" s="332"/>
      <c r="H143" s="332"/>
      <c r="I143" s="332"/>
      <c r="J143" s="332"/>
      <c r="K143" s="332"/>
      <c r="L143" s="332"/>
      <c r="M143" s="332"/>
      <c r="N143" s="333"/>
      <c r="O143" s="26"/>
    </row>
    <row r="144" spans="2:15" ht="15" customHeight="1">
      <c r="B144" s="25"/>
      <c r="C144" s="261" t="s">
        <v>128</v>
      </c>
      <c r="D144" s="271"/>
      <c r="E144" s="271"/>
      <c r="F144" s="271"/>
      <c r="G144" s="271"/>
      <c r="H144" s="271"/>
      <c r="I144" s="271"/>
      <c r="J144" s="271"/>
      <c r="K144" s="271"/>
      <c r="L144" s="271"/>
      <c r="M144" s="271"/>
      <c r="N144" s="272"/>
      <c r="O144" s="26"/>
    </row>
    <row r="145" spans="2:15" ht="15" customHeight="1">
      <c r="B145" s="25"/>
      <c r="C145" s="261" t="s">
        <v>375</v>
      </c>
      <c r="D145" s="271"/>
      <c r="E145" s="271"/>
      <c r="F145" s="271"/>
      <c r="G145" s="271"/>
      <c r="H145" s="271"/>
      <c r="I145" s="271"/>
      <c r="J145" s="271"/>
      <c r="K145" s="271"/>
      <c r="L145" s="271"/>
      <c r="M145" s="271"/>
      <c r="N145" s="272"/>
      <c r="O145" s="26"/>
    </row>
    <row r="146" spans="2:15">
      <c r="B146" s="25"/>
      <c r="C146" s="331" t="s">
        <v>396</v>
      </c>
      <c r="D146" s="332"/>
      <c r="E146" s="332"/>
      <c r="F146" s="332"/>
      <c r="G146" s="332"/>
      <c r="H146" s="332"/>
      <c r="I146" s="332"/>
      <c r="J146" s="332"/>
      <c r="K146" s="332"/>
      <c r="L146" s="332"/>
      <c r="M146" s="332"/>
      <c r="N146" s="333"/>
      <c r="O146" s="26"/>
    </row>
    <row r="147" spans="2:15">
      <c r="B147" s="25"/>
      <c r="C147" s="331"/>
      <c r="D147" s="332"/>
      <c r="E147" s="332"/>
      <c r="F147" s="332"/>
      <c r="G147" s="332"/>
      <c r="H147" s="332"/>
      <c r="I147" s="332"/>
      <c r="J147" s="332"/>
      <c r="K147" s="332"/>
      <c r="L147" s="332"/>
      <c r="M147" s="332"/>
      <c r="N147" s="333"/>
      <c r="O147" s="26"/>
    </row>
    <row r="148" spans="2:15">
      <c r="B148" s="25"/>
      <c r="C148" s="355" t="s">
        <v>391</v>
      </c>
      <c r="D148" s="356"/>
      <c r="E148" s="356"/>
      <c r="F148" s="356"/>
      <c r="G148" s="356"/>
      <c r="H148" s="356"/>
      <c r="I148" s="356"/>
      <c r="J148" s="356"/>
      <c r="K148" s="356"/>
      <c r="L148" s="356"/>
      <c r="M148" s="356"/>
      <c r="N148" s="357"/>
      <c r="O148" s="26"/>
    </row>
    <row r="149" spans="2:15">
      <c r="B149" s="25"/>
      <c r="C149" s="355"/>
      <c r="D149" s="356"/>
      <c r="E149" s="356"/>
      <c r="F149" s="356"/>
      <c r="G149" s="356"/>
      <c r="H149" s="356"/>
      <c r="I149" s="356"/>
      <c r="J149" s="356"/>
      <c r="K149" s="356"/>
      <c r="L149" s="356"/>
      <c r="M149" s="356"/>
      <c r="N149" s="357"/>
      <c r="O149" s="26"/>
    </row>
    <row r="150" spans="2:15" ht="15" customHeight="1">
      <c r="B150" s="25"/>
      <c r="C150" s="96" t="s">
        <v>373</v>
      </c>
      <c r="D150" s="73"/>
      <c r="E150" s="73"/>
      <c r="F150" s="73"/>
      <c r="G150" s="73"/>
      <c r="H150" s="73"/>
      <c r="I150" s="73"/>
      <c r="J150" s="73"/>
      <c r="K150" s="73"/>
      <c r="L150" s="73"/>
      <c r="M150" s="73"/>
      <c r="N150" s="174"/>
      <c r="O150" s="26"/>
    </row>
    <row r="151" spans="2:15">
      <c r="B151" s="25"/>
      <c r="C151" s="331" t="s">
        <v>374</v>
      </c>
      <c r="D151" s="332"/>
      <c r="E151" s="332"/>
      <c r="F151" s="332"/>
      <c r="G151" s="332"/>
      <c r="H151" s="332"/>
      <c r="I151" s="332"/>
      <c r="J151" s="332"/>
      <c r="K151" s="332"/>
      <c r="L151" s="332"/>
      <c r="M151" s="332"/>
      <c r="N151" s="333"/>
      <c r="O151" s="26"/>
    </row>
    <row r="152" spans="2:15">
      <c r="B152" s="25"/>
      <c r="C152" s="175"/>
      <c r="D152" s="48"/>
      <c r="E152" s="48"/>
      <c r="F152" s="48"/>
      <c r="G152" s="48"/>
      <c r="H152" s="48"/>
      <c r="I152" s="48"/>
      <c r="J152" s="48"/>
      <c r="K152" s="48"/>
      <c r="L152" s="48"/>
      <c r="M152" s="48"/>
      <c r="N152" s="176"/>
      <c r="O152" s="26"/>
    </row>
    <row r="153" spans="2:15">
      <c r="B153" s="25"/>
      <c r="D153" s="73"/>
      <c r="E153" s="73"/>
      <c r="F153" s="73"/>
      <c r="G153" s="73"/>
      <c r="H153" s="73"/>
      <c r="I153" s="73"/>
      <c r="J153" s="73"/>
      <c r="K153" s="73"/>
      <c r="L153" s="73"/>
      <c r="M153" s="73"/>
      <c r="O153" s="26"/>
    </row>
    <row r="154" spans="2:15">
      <c r="B154" s="25"/>
      <c r="C154" s="103" t="s">
        <v>54</v>
      </c>
      <c r="D154" s="177"/>
      <c r="E154" s="177"/>
      <c r="F154" s="177"/>
      <c r="G154" s="177"/>
      <c r="H154" s="177"/>
      <c r="I154" s="177"/>
      <c r="J154" s="177"/>
      <c r="K154" s="177"/>
      <c r="L154" s="177"/>
      <c r="M154" s="177"/>
      <c r="N154" s="178"/>
      <c r="O154" s="26"/>
    </row>
    <row r="155" spans="2:15">
      <c r="B155" s="25"/>
      <c r="C155" s="346"/>
      <c r="D155" s="347"/>
      <c r="E155" s="347"/>
      <c r="F155" s="347"/>
      <c r="G155" s="347"/>
      <c r="H155" s="347"/>
      <c r="I155" s="347"/>
      <c r="J155" s="347"/>
      <c r="K155" s="347"/>
      <c r="L155" s="347"/>
      <c r="M155" s="347"/>
      <c r="N155" s="348"/>
      <c r="O155" s="26"/>
    </row>
    <row r="156" spans="2:15">
      <c r="B156" s="25"/>
      <c r="C156" s="349"/>
      <c r="D156" s="350"/>
      <c r="E156" s="350"/>
      <c r="F156" s="350"/>
      <c r="G156" s="350"/>
      <c r="H156" s="350"/>
      <c r="I156" s="350"/>
      <c r="J156" s="350"/>
      <c r="K156" s="350"/>
      <c r="L156" s="350"/>
      <c r="M156" s="350"/>
      <c r="N156" s="351"/>
      <c r="O156" s="26"/>
    </row>
    <row r="157" spans="2:15">
      <c r="B157" s="25"/>
      <c r="C157" s="349"/>
      <c r="D157" s="350"/>
      <c r="E157" s="350"/>
      <c r="F157" s="350"/>
      <c r="G157" s="350"/>
      <c r="H157" s="350"/>
      <c r="I157" s="350"/>
      <c r="J157" s="350"/>
      <c r="K157" s="350"/>
      <c r="L157" s="350"/>
      <c r="M157" s="350"/>
      <c r="N157" s="351"/>
      <c r="O157" s="26"/>
    </row>
    <row r="158" spans="2:15">
      <c r="B158" s="25"/>
      <c r="C158" s="349"/>
      <c r="D158" s="350"/>
      <c r="E158" s="350"/>
      <c r="F158" s="350"/>
      <c r="G158" s="350"/>
      <c r="H158" s="350"/>
      <c r="I158" s="350"/>
      <c r="J158" s="350"/>
      <c r="K158" s="350"/>
      <c r="L158" s="350"/>
      <c r="M158" s="350"/>
      <c r="N158" s="351"/>
      <c r="O158" s="26"/>
    </row>
    <row r="159" spans="2:15">
      <c r="B159" s="25"/>
      <c r="C159" s="349"/>
      <c r="D159" s="350"/>
      <c r="E159" s="350"/>
      <c r="F159" s="350"/>
      <c r="G159" s="350"/>
      <c r="H159" s="350"/>
      <c r="I159" s="350"/>
      <c r="J159" s="350"/>
      <c r="K159" s="350"/>
      <c r="L159" s="350"/>
      <c r="M159" s="350"/>
      <c r="N159" s="351"/>
      <c r="O159" s="26"/>
    </row>
    <row r="160" spans="2:15">
      <c r="B160" s="25"/>
      <c r="C160" s="352"/>
      <c r="D160" s="353"/>
      <c r="E160" s="353"/>
      <c r="F160" s="353"/>
      <c r="G160" s="353"/>
      <c r="H160" s="353"/>
      <c r="I160" s="353"/>
      <c r="J160" s="353"/>
      <c r="K160" s="353"/>
      <c r="L160" s="353"/>
      <c r="M160" s="353"/>
      <c r="N160" s="354"/>
      <c r="O160" s="26"/>
    </row>
    <row r="161" spans="2:15">
      <c r="B161" s="25"/>
      <c r="O161" s="26"/>
    </row>
    <row r="162" spans="2:15" ht="15.75" thickBot="1">
      <c r="B162" s="27"/>
      <c r="C162" s="28"/>
      <c r="D162" s="28"/>
      <c r="E162" s="28"/>
      <c r="F162" s="28"/>
      <c r="G162" s="28"/>
      <c r="H162" s="28"/>
      <c r="I162" s="28"/>
      <c r="J162" s="28"/>
      <c r="K162" s="28"/>
      <c r="L162" s="28"/>
      <c r="M162" s="28"/>
      <c r="N162" s="28"/>
      <c r="O162" s="29"/>
    </row>
    <row r="163" spans="2:15" ht="15.75" thickTop="1"/>
  </sheetData>
  <sheetProtection algorithmName="SHA-512" hashValue="1nk8o5gT9QVqclAEDVvL7e7HPZulqxJS3I0mjMCk9EloRKUXqLFmx0aSUqUtlcU7G/yP5MfiQtbgXQoDW9WGBQ==" saltValue="xYiO1mhO/HFeZfH0HSyeXg==" spinCount="100000" sheet="1" objects="1" scenarios="1"/>
  <mergeCells count="5">
    <mergeCell ref="C151:N151"/>
    <mergeCell ref="C155:N160"/>
    <mergeCell ref="C142:N143"/>
    <mergeCell ref="C148:N149"/>
    <mergeCell ref="C146:N147"/>
  </mergeCells>
  <phoneticPr fontId="29" type="noConversion"/>
  <conditionalFormatting sqref="H18:H19">
    <cfRule type="expression" dxfId="55" priority="17">
      <formula>IF(H18="blank",1,0)</formula>
    </cfRule>
    <cfRule type="expression" dxfId="54" priority="19">
      <formula>IF($H$18="non-st",1,0)</formula>
    </cfRule>
  </conditionalFormatting>
  <conditionalFormatting sqref="H21:H23">
    <cfRule type="expression" dxfId="52" priority="25">
      <formula>IF($H$20="yes",1,0)</formula>
    </cfRule>
  </conditionalFormatting>
  <conditionalFormatting sqref="H21:H24">
    <cfRule type="expression" dxfId="51" priority="1">
      <formula>IF($H$20="",1,0)</formula>
    </cfRule>
    <cfRule type="expression" dxfId="50" priority="2">
      <formula>IF($H$20="no",1,0)</formula>
    </cfRule>
  </conditionalFormatting>
  <conditionalFormatting sqref="H24">
    <cfRule type="expression" dxfId="49" priority="24">
      <formula>IF(AND($H$21&gt;0,$H$22&gt;0,$H$23&gt;0),1,0)</formula>
    </cfRule>
    <cfRule type="expression" dxfId="48" priority="9">
      <formula>IF($L$24&gt;0,1,0)</formula>
    </cfRule>
    <cfRule type="expression" dxfId="47" priority="18">
      <formula>IF($H$24="error",1,0)</formula>
    </cfRule>
    <cfRule type="expression" dxfId="46" priority="23">
      <formula>IF(OR($H$20="",$H$20="no"),1,0)</formula>
    </cfRule>
  </conditionalFormatting>
  <conditionalFormatting sqref="H35:H46">
    <cfRule type="expression" dxfId="45" priority="44">
      <formula>IF($H$25="",1,0)</formula>
    </cfRule>
  </conditionalFormatting>
  <conditionalFormatting sqref="H39:H40 H45:H46 H53 L53 H56 L56 H65 H68 H71 H74 H77 H80 H87 L87 H90 L90 H93 L93 H96 L96 H99 L99 H102 L102">
    <cfRule type="expression" dxfId="44" priority="3">
      <formula>IF($H$20="no",1,0)</formula>
    </cfRule>
  </conditionalFormatting>
  <conditionalFormatting sqref="H41:H46">
    <cfRule type="expression" dxfId="43" priority="45">
      <formula>IF($H$25="single",1,0)</formula>
    </cfRule>
  </conditionalFormatting>
  <conditionalFormatting sqref="H51:H56">
    <cfRule type="expression" dxfId="42" priority="47">
      <formula>IF($H$25="",1,0)</formula>
    </cfRule>
    <cfRule type="expression" dxfId="41" priority="71">
      <formula>IF(L51&gt;0,1,0)</formula>
    </cfRule>
  </conditionalFormatting>
  <conditionalFormatting sqref="H53">
    <cfRule type="expression" dxfId="40" priority="22">
      <formula>IF(OR($H$20="",$H$20="no"),1,0)</formula>
    </cfRule>
  </conditionalFormatting>
  <conditionalFormatting sqref="H54:H56">
    <cfRule type="expression" dxfId="39" priority="37">
      <formula>IF($H$25="single",1,0)</formula>
    </cfRule>
  </conditionalFormatting>
  <conditionalFormatting sqref="H56">
    <cfRule type="expression" dxfId="38" priority="20">
      <formula>IF(OR($H$20="",$H$20="no"),1,0)</formula>
    </cfRule>
  </conditionalFormatting>
  <conditionalFormatting sqref="H62:H80">
    <cfRule type="expression" dxfId="37" priority="77">
      <formula>IF($H$26="yes",0,1)</formula>
    </cfRule>
  </conditionalFormatting>
  <conditionalFormatting sqref="H63:H80">
    <cfRule type="expression" dxfId="36" priority="68">
      <formula>IF($H$26="yes",IF($H$62="",1,0))</formula>
    </cfRule>
  </conditionalFormatting>
  <conditionalFormatting sqref="H66:H80 H88:H102 L88:L102">
    <cfRule type="expression" dxfId="35" priority="67">
      <formula>IF($H$62&lt;2,1,0)</formula>
    </cfRule>
  </conditionalFormatting>
  <conditionalFormatting sqref="H69:H80 H91:H102 L91:L102">
    <cfRule type="expression" dxfId="34" priority="66">
      <formula>IF($H$62&lt;3,1,0)</formula>
    </cfRule>
  </conditionalFormatting>
  <conditionalFormatting sqref="H72:H80 H94:H102 L94:L102">
    <cfRule type="expression" dxfId="33" priority="65">
      <formula>IF($H$62&lt;4,1,0)</formula>
    </cfRule>
  </conditionalFormatting>
  <conditionalFormatting sqref="H75:H80 H97:H102 L97:L102">
    <cfRule type="expression" dxfId="32" priority="64">
      <formula>IF($H$62&lt;5,1,0)</formula>
    </cfRule>
  </conditionalFormatting>
  <conditionalFormatting sqref="H78:H80 L100:L102">
    <cfRule type="expression" dxfId="31" priority="40">
      <formula>IF($H$62&lt;6,1,0)</formula>
    </cfRule>
  </conditionalFormatting>
  <conditionalFormatting sqref="H85:H102 L85:L102">
    <cfRule type="expression" dxfId="30" priority="63">
      <formula>IF($H$62="",1,0)</formula>
    </cfRule>
  </conditionalFormatting>
  <conditionalFormatting sqref="H85:H102">
    <cfRule type="expression" dxfId="29" priority="36">
      <formula>IF(L85&gt;0,1,0)</formula>
    </cfRule>
    <cfRule type="expression" dxfId="28" priority="4">
      <formula>IF($H$26="no",1,0)</formula>
    </cfRule>
  </conditionalFormatting>
  <conditionalFormatting sqref="H100:H102">
    <cfRule type="expression" dxfId="27" priority="58">
      <formula>IF($H$62&lt;6,1,0)</formula>
    </cfRule>
  </conditionalFormatting>
  <conditionalFormatting sqref="H108">
    <cfRule type="expression" dxfId="26" priority="28">
      <formula>IF($H$27="yes",0,1)</formula>
    </cfRule>
    <cfRule type="expression" dxfId="25" priority="8">
      <formula>IF(H27="",1,0)</formula>
    </cfRule>
    <cfRule type="expression" dxfId="24" priority="11">
      <formula>IF($H$27="no",1,0)</formula>
    </cfRule>
  </conditionalFormatting>
  <conditionalFormatting sqref="H113:H117 L113:L117">
    <cfRule type="expression" dxfId="22" priority="6">
      <formula>IF($H$27="no",1,IF($H$27="",1,0))</formula>
    </cfRule>
  </conditionalFormatting>
  <conditionalFormatting sqref="H114:H115">
    <cfRule type="expression" dxfId="21" priority="16">
      <formula>IF(H114="error",1,0)</formula>
    </cfRule>
  </conditionalFormatting>
  <conditionalFormatting sqref="H132:H133">
    <cfRule type="expression" dxfId="20" priority="14">
      <formula>IF(ISERROR(H132),1,0)</formula>
    </cfRule>
  </conditionalFormatting>
  <conditionalFormatting sqref="H132:H135 H126:H127 L132:L135">
    <cfRule type="expression" dxfId="19" priority="49">
      <formula>IF($H$28="no",1,IF($H$28="",1,0))</formula>
    </cfRule>
  </conditionalFormatting>
  <conditionalFormatting sqref="L24">
    <cfRule type="expression" dxfId="17" priority="12">
      <formula>IF($H$20="yes",0,1)</formula>
    </cfRule>
  </conditionalFormatting>
  <conditionalFormatting sqref="L51:L56">
    <cfRule type="expression" dxfId="16" priority="42">
      <formula>IF($H$25="",1,0)</formula>
    </cfRule>
  </conditionalFormatting>
  <conditionalFormatting sqref="L54:L56">
    <cfRule type="expression" dxfId="15" priority="41">
      <formula>IF($H$25="single",1,0)</formula>
    </cfRule>
  </conditionalFormatting>
  <conditionalFormatting sqref="L114:L115">
    <cfRule type="expression" dxfId="13" priority="5">
      <formula>IF($H$27="no",1,0)</formula>
    </cfRule>
  </conditionalFormatting>
  <dataValidations count="20">
    <dataValidation type="list" allowBlank="1" showInputMessage="1" showErrorMessage="1" promptTitle="Instructions:" prompt="Select Number of layers from the dropdown menu, with a maximum value of 6." sqref="H62" xr:uid="{859A295B-5056-4DB9-A043-C71B8506D587}">
      <formula1>"1,2,3,4,5,6"</formula1>
    </dataValidation>
    <dataValidation type="list" allowBlank="1" showInputMessage="1" showErrorMessage="1" promptTitle="Instructions:" prompt="Select a material from the dropdown menu." sqref="H35 H39 H37 H41 H43 H45" xr:uid="{6F566B06-4623-4E3C-8BD2-20B41C69701E}">
      <formula1>"HDPE,LLDPE,PVC"</formula1>
    </dataValidation>
    <dataValidation type="list" allowBlank="1" showInputMessage="1" showErrorMessage="1" promptTitle="Instructions:" prompt="Select a value for thickness from the dropdown menu." sqref="H36 H40 H38 H42 H44 H46" xr:uid="{C7AB6D7F-DD19-40FF-B3EA-07F217CE6F68}">
      <formula1>"60,80,100"</formula1>
    </dataValidation>
    <dataValidation type="decimal" operator="greaterThanOrEqual" allowBlank="1" showInputMessage="1" showErrorMessage="1" promptTitle="Instructions:" prompt="Enter an optional, custom input for Collector pipe length, in feet." sqref="L115" xr:uid="{A4215603-E778-4823-AB33-BCBCE2F73010}">
      <formula1>0</formula1>
    </dataValidation>
    <dataValidation type="decimal" operator="greaterThanOrEqual" allowBlank="1" showInputMessage="1" showErrorMessage="1" promptTitle="Instructions:" prompt="Enter an optional, custom input for Drainage pipe unit cost, in dollars per foot." sqref="L116" xr:uid="{95958CF9-82AC-4742-9D15-191E82F54F69}">
      <formula1>0</formula1>
    </dataValidation>
    <dataValidation type="decimal" operator="greaterThanOrEqual" allowBlank="1" showInputMessage="1" showErrorMessage="1" promptTitle="Instructions:" prompt="Enter an optional, custom input for Collector pipe unit cost, in dollars per foot." sqref="L117" xr:uid="{8D81DF74-0DD9-4F68-8A15-562575FBFC19}">
      <formula1>0</formula1>
    </dataValidation>
    <dataValidation type="decimal" operator="greaterThanOrEqual" allowBlank="1" showInputMessage="1" showErrorMessage="1" promptTitle="Instructions:" prompt="Enter an optional, custom input for geomembrane unit cost, in dollars per square foot." sqref="L51:L56" xr:uid="{F3176C42-F4F0-42F0-A383-0A6A4EA1889D}">
      <formula1>0</formula1>
    </dataValidation>
    <dataValidation type="decimal" operator="greaterThanOrEqual" allowBlank="1" showInputMessage="1" showErrorMessage="1" sqref="L69:L80" xr:uid="{D427EF90-42A8-4F74-B4D6-04193299A7CB}">
      <formula1>0</formula1>
    </dataValidation>
    <dataValidation type="decimal" allowBlank="1" showInputMessage="1" showErrorMessage="1" promptTitle="Instructions:" prompt="Enter a rating between 500 and 700, in grams per square meter." sqref="H63:H80" xr:uid="{6C9E9F9F-48AD-4B88-82D0-7BBF4168EF08}">
      <formula1>500</formula1>
      <formula2>700</formula2>
    </dataValidation>
    <dataValidation type="decimal" operator="greaterThanOrEqual" allowBlank="1" showInputMessage="1" showErrorMessage="1" promptTitle="Instructions:" prompt="Enter an optional, custom input for geotextile layer unit cost, in dollars per square foot." sqref="L85:L102" xr:uid="{421E32A4-D37C-49A5-BE51-E4A9F713CB06}">
      <formula1>0</formula1>
    </dataValidation>
    <dataValidation type="decimal" operator="greaterThan" allowBlank="1" showInputMessage="1" showErrorMessage="1" promptTitle="Instructions:" prompt="Enter an optional, custom input for Cover layer volume, in cubic yards." sqref="L132:L133" xr:uid="{0B6C92C6-9680-4BF8-B188-4BDB2D32D8DA}">
      <formula1>0</formula1>
    </dataValidation>
    <dataValidation type="decimal" operator="greaterThan" allowBlank="1" showInputMessage="1" showErrorMessage="1" promptTitle="Instructions:" prompt="Enter an optional, custom input for Cover layer unit cost, in dollars per cubic yard." sqref="L134:L135" xr:uid="{6B0CE9DA-225B-4FB9-948F-4A33DE9A782C}">
      <formula1>0</formula1>
    </dataValidation>
    <dataValidation type="list" allowBlank="1" showInputMessage="1" showErrorMessage="1" promptTitle="Instructions:" prompt="Select an option from the dropdown menu." sqref="H25" xr:uid="{9160CC1E-E600-47CE-AB2F-26024CE45018}">
      <formula1>"single,double"</formula1>
    </dataValidation>
    <dataValidation type="list" allowBlank="1" showInputMessage="1" showErrorMessage="1" promptTitle="Instructions:" prompt="Select an option from the dropdown menu." sqref="H26:H28 H20" xr:uid="{4FEFEE9C-0DE4-4D0D-A3DF-914D38F8A9F9}">
      <formula1>"yes,no"</formula1>
    </dataValidation>
    <dataValidation type="decimal" operator="greaterThanOrEqual" allowBlank="1" showInputMessage="1" showErrorMessage="1" promptTitle="Instructions:" prompt="Enter a value for Cover layer thickness, in inches." sqref="H126:H127" xr:uid="{E6D01A0F-94D4-414C-9134-C15F4FDE2C6C}">
      <formula1>0</formula1>
    </dataValidation>
    <dataValidation type="decimal" operator="greaterThan" allowBlank="1" showInputMessage="1" showErrorMessage="1" promptTitle="Instructions:" prompt="Enter a value for spacing between drainage pipes, in feet." sqref="H108" xr:uid="{486197E9-7F0A-43BE-A85F-000DFF587B05}">
      <formula1>0</formula1>
    </dataValidation>
    <dataValidation type="decimal" operator="greaterThanOrEqual" allowBlank="1" showInputMessage="1" showErrorMessage="1" promptTitle="Instructions:" prompt="Enter an optional, custom input for Geonet unit cost, in dollars per square foot of bottom surface area." sqref="L113" xr:uid="{A076E347-446B-4898-9EFB-F26B66C4D416}">
      <formula1>0</formula1>
    </dataValidation>
    <dataValidation type="decimal" operator="greaterThanOrEqual" allowBlank="1" showInputMessage="1" showErrorMessage="1" promptTitle="Instructions:" prompt="Enter an optional, custom input for Drainage pipe length, in feet." sqref="L114" xr:uid="{86356A3B-FEAA-40B8-87A3-3DAF5AB1DB19}">
      <formula1>0</formula1>
    </dataValidation>
    <dataValidation type="decimal" operator="greaterThanOrEqual" allowBlank="1" showInputMessage="1" showErrorMessage="1" promptTitle="Instructions:" prompt="Enter a value for Horizontal offset, in feet." sqref="H21:H24" xr:uid="{9A8C6D85-4CA5-4F64-A5F8-8526571C035F}">
      <formula1>0</formula1>
    </dataValidation>
    <dataValidation type="decimal" operator="greaterThanOrEqual" allowBlank="1" showInputMessage="1" showErrorMessage="1" error="Enter a positive value for Lined surface area." promptTitle="Instructions:" prompt="Enter an optional, custom input for Lined system anchored surface area in square feet." sqref="L24" xr:uid="{BEEDCC3E-6536-4C5D-8954-138F40462D31}">
      <formula1>0</formula1>
    </dataValidation>
  </dataValidations>
  <pageMargins left="0.7" right="0.7" top="0.75" bottom="0.75" header="0.3" footer="0.3"/>
  <pageSetup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0" id="{46785DA7-7A4F-4184-A3BF-649EEB20F8AF}">
            <xm:f>IF('Reservoir Design'!$G$16="non-standard",1,0)</xm:f>
            <x14:dxf>
              <font>
                <color theme="1"/>
              </font>
              <fill>
                <patternFill>
                  <bgColor theme="1"/>
                </patternFill>
              </fill>
            </x14:dxf>
          </x14:cfRule>
          <xm:sqref>H21:H23</xm:sqref>
        </x14:conditionalFormatting>
        <x14:conditionalFormatting xmlns:xm="http://schemas.microsoft.com/office/excel/2006/main">
          <x14:cfRule type="expression" priority="7" id="{4C82B374-8710-4672-B2A6-B2DFA8B0E471}">
            <xm:f>IF('Reservoir Design'!$G$16="non-standard",1,0)</xm:f>
            <x14:dxf>
              <font>
                <color theme="1"/>
              </font>
              <fill>
                <patternFill>
                  <bgColor theme="1"/>
                </patternFill>
              </fill>
            </x14:dxf>
          </x14:cfRule>
          <xm:sqref>H108</xm:sqref>
        </x14:conditionalFormatting>
        <x14:conditionalFormatting xmlns:xm="http://schemas.microsoft.com/office/excel/2006/main">
          <x14:cfRule type="expression" priority="13" id="{00000000-000E-0000-0300-000002000000}">
            <xm:f>IF('Reservoir Design'!$G$16="non-standard",1,0)</xm:f>
            <x14:dxf>
              <fill>
                <patternFill>
                  <bgColor rgb="FFFFFF00"/>
                </patternFill>
              </fill>
            </x14:dxf>
          </x14:cfRule>
          <xm:sqref>L24</xm:sqref>
        </x14:conditionalFormatting>
        <x14:conditionalFormatting xmlns:xm="http://schemas.microsoft.com/office/excel/2006/main">
          <x14:cfRule type="expression" priority="50" id="{FB1AFBE9-CE66-4ED4-A1C8-4AB68F990EB6}">
            <xm:f>IF('Reservoir Design'!$G$16="non-standard",1,0)</xm:f>
            <x14:dxf>
              <fill>
                <patternFill>
                  <bgColor rgb="FFFFFF00"/>
                </patternFill>
              </fill>
            </x14:dxf>
          </x14:cfRule>
          <xm:sqref>L114:L115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3DBE3-CA1E-4C5C-B89D-621633150F92}">
  <sheetPr codeName="Sheet5">
    <tabColor theme="7" tint="0.79998168889431442"/>
  </sheetPr>
  <dimension ref="A1:O103"/>
  <sheetViews>
    <sheetView zoomScaleNormal="100" workbookViewId="0"/>
  </sheetViews>
  <sheetFormatPr defaultColWidth="9.140625" defaultRowHeight="15"/>
  <cols>
    <col min="1" max="1" width="9.140625" style="13"/>
    <col min="2" max="2" width="2.7109375" style="13" customWidth="1"/>
    <col min="3" max="5" width="9.140625" style="13"/>
    <col min="6" max="6" width="30.7109375" style="13" customWidth="1"/>
    <col min="7" max="7" width="7.28515625" style="13" customWidth="1"/>
    <col min="8" max="8" width="25.7109375" style="13" customWidth="1"/>
    <col min="9" max="11" width="9.140625" style="13"/>
    <col min="12" max="12" width="25.7109375" style="13" customWidth="1"/>
    <col min="13" max="13" width="10.5703125" style="13" bestFit="1" customWidth="1"/>
    <col min="14" max="14" width="9.140625" style="13"/>
    <col min="15" max="15" width="2.7109375" style="13" customWidth="1"/>
    <col min="16" max="16384" width="9.140625" style="13"/>
  </cols>
  <sheetData>
    <row r="1" spans="1:15" ht="60" customHeight="1" thickBot="1">
      <c r="A1" s="116"/>
    </row>
    <row r="2" spans="1:15" ht="19.5" thickTop="1" thickBot="1">
      <c r="B2" s="65"/>
      <c r="C2" s="22" t="s">
        <v>129</v>
      </c>
      <c r="D2" s="66"/>
      <c r="E2" s="66"/>
      <c r="F2" s="66"/>
      <c r="G2" s="66"/>
      <c r="H2" s="66"/>
      <c r="I2" s="66"/>
      <c r="J2" s="66"/>
      <c r="K2" s="66"/>
      <c r="L2" s="66"/>
      <c r="M2" s="66"/>
      <c r="N2" s="66"/>
      <c r="O2" s="54"/>
    </row>
    <row r="3" spans="1:15" ht="15.75" thickTop="1">
      <c r="B3" s="67"/>
      <c r="C3" s="68"/>
      <c r="D3" s="68"/>
      <c r="E3" s="68"/>
      <c r="F3" s="68"/>
      <c r="G3" s="68"/>
      <c r="H3" s="68"/>
      <c r="I3" s="68"/>
      <c r="J3" s="68"/>
      <c r="K3" s="68"/>
      <c r="L3" s="68"/>
      <c r="M3" s="68"/>
      <c r="N3" s="68"/>
      <c r="O3" s="69"/>
    </row>
    <row r="4" spans="1:15">
      <c r="B4" s="58"/>
      <c r="C4" s="106" t="s">
        <v>24</v>
      </c>
      <c r="D4" s="107"/>
      <c r="E4" s="107"/>
      <c r="F4" s="107"/>
      <c r="G4" s="107"/>
      <c r="H4" s="107"/>
      <c r="I4" s="107"/>
      <c r="J4" s="107"/>
      <c r="K4" s="107"/>
      <c r="L4" s="107"/>
      <c r="M4" s="107"/>
      <c r="N4" s="108"/>
      <c r="O4" s="59"/>
    </row>
    <row r="5" spans="1:15">
      <c r="B5" s="58"/>
      <c r="C5" s="109"/>
      <c r="D5" s="110" t="s">
        <v>25</v>
      </c>
      <c r="E5" s="110"/>
      <c r="F5" s="110"/>
      <c r="G5" s="110"/>
      <c r="H5" s="110"/>
      <c r="I5" s="110"/>
      <c r="J5" s="110"/>
      <c r="K5" s="110"/>
      <c r="L5" s="110"/>
      <c r="M5" s="110"/>
      <c r="N5" s="111"/>
      <c r="O5" s="59"/>
    </row>
    <row r="6" spans="1:15" ht="15.75" thickBot="1">
      <c r="B6" s="58"/>
      <c r="C6" s="109"/>
      <c r="D6" s="110"/>
      <c r="E6" s="110"/>
      <c r="F6" s="110"/>
      <c r="G6" s="110"/>
      <c r="H6" s="110"/>
      <c r="I6" s="110"/>
      <c r="J6" s="110"/>
      <c r="K6" s="110"/>
      <c r="L6" s="110"/>
      <c r="M6" s="110"/>
      <c r="N6" s="111"/>
      <c r="O6" s="59"/>
    </row>
    <row r="7" spans="1:15" ht="15.75" thickBot="1">
      <c r="B7" s="58"/>
      <c r="C7" s="112" t="s">
        <v>26</v>
      </c>
      <c r="D7" s="92"/>
      <c r="E7" s="110" t="s">
        <v>27</v>
      </c>
      <c r="F7" s="110"/>
      <c r="G7" s="110"/>
      <c r="H7" s="110"/>
      <c r="I7" s="110"/>
      <c r="J7" s="110"/>
      <c r="K7" s="110"/>
      <c r="L7" s="110"/>
      <c r="M7" s="110"/>
      <c r="N7" s="111"/>
      <c r="O7" s="59"/>
    </row>
    <row r="8" spans="1:15" ht="15.75" thickBot="1">
      <c r="B8" s="58"/>
      <c r="C8" s="109"/>
      <c r="D8" s="75"/>
      <c r="E8" s="110" t="s">
        <v>28</v>
      </c>
      <c r="F8" s="110"/>
      <c r="G8" s="110"/>
      <c r="H8" s="110"/>
      <c r="I8" s="110"/>
      <c r="J8" s="110"/>
      <c r="K8" s="110"/>
      <c r="L8" s="110"/>
      <c r="M8" s="110"/>
      <c r="N8" s="111"/>
      <c r="O8" s="59"/>
    </row>
    <row r="9" spans="1:15" ht="15.75" thickBot="1">
      <c r="B9" s="58"/>
      <c r="C9" s="109"/>
      <c r="D9" s="95"/>
      <c r="E9" s="110" t="s">
        <v>29</v>
      </c>
      <c r="F9" s="110"/>
      <c r="G9" s="110"/>
      <c r="H9" s="110"/>
      <c r="I9" s="110"/>
      <c r="J9" s="110"/>
      <c r="K9" s="110"/>
      <c r="L9" s="110"/>
      <c r="M9" s="110"/>
      <c r="N9" s="111"/>
      <c r="O9" s="59"/>
    </row>
    <row r="10" spans="1:15" ht="15.75" thickBot="1">
      <c r="B10" s="58"/>
      <c r="C10" s="109"/>
      <c r="D10" s="123"/>
      <c r="E10" s="110" t="s">
        <v>30</v>
      </c>
      <c r="F10" s="110"/>
      <c r="G10" s="110"/>
      <c r="H10" s="110"/>
      <c r="I10" s="110"/>
      <c r="J10" s="110"/>
      <c r="K10" s="110"/>
      <c r="L10" s="110"/>
      <c r="M10" s="110"/>
      <c r="N10" s="111"/>
      <c r="O10" s="59"/>
    </row>
    <row r="11" spans="1:15">
      <c r="B11" s="58"/>
      <c r="C11" s="109"/>
      <c r="D11" s="223" t="s">
        <v>31</v>
      </c>
      <c r="E11" s="110" t="s">
        <v>32</v>
      </c>
      <c r="F11" s="110"/>
      <c r="G11" s="110"/>
      <c r="H11" s="110"/>
      <c r="I11" s="110"/>
      <c r="J11" s="110"/>
      <c r="K11" s="110"/>
      <c r="L11" s="110"/>
      <c r="M11" s="110"/>
      <c r="N11" s="111"/>
      <c r="O11" s="59"/>
    </row>
    <row r="12" spans="1:15">
      <c r="B12" s="58"/>
      <c r="C12" s="113"/>
      <c r="D12" s="224" t="s">
        <v>33</v>
      </c>
      <c r="E12" s="114" t="s">
        <v>34</v>
      </c>
      <c r="F12" s="114"/>
      <c r="G12" s="114"/>
      <c r="H12" s="114"/>
      <c r="I12" s="114"/>
      <c r="J12" s="114"/>
      <c r="K12" s="114"/>
      <c r="L12" s="114"/>
      <c r="M12" s="114"/>
      <c r="N12" s="115"/>
      <c r="O12" s="59"/>
    </row>
    <row r="13" spans="1:15">
      <c r="B13" s="58"/>
      <c r="C13" s="43"/>
      <c r="D13" s="43"/>
      <c r="E13" s="43"/>
      <c r="F13" s="43"/>
      <c r="G13" s="43"/>
      <c r="H13" s="43"/>
      <c r="I13" s="43"/>
      <c r="J13" s="43"/>
      <c r="K13" s="43"/>
      <c r="L13" s="43"/>
      <c r="M13" s="43"/>
      <c r="N13" s="43"/>
      <c r="O13" s="59"/>
    </row>
    <row r="14" spans="1:15" ht="15.75">
      <c r="B14" s="25"/>
      <c r="C14" s="98" t="s">
        <v>63</v>
      </c>
      <c r="O14" s="26"/>
    </row>
    <row r="15" spans="1:15">
      <c r="B15" s="25"/>
      <c r="D15" s="50" t="s">
        <v>43</v>
      </c>
      <c r="E15" s="51"/>
      <c r="F15" s="51"/>
      <c r="G15" s="51"/>
      <c r="H15" s="52" t="s">
        <v>44</v>
      </c>
      <c r="I15" s="51"/>
      <c r="J15" s="51"/>
      <c r="K15" s="51"/>
      <c r="L15" s="52" t="s">
        <v>45</v>
      </c>
      <c r="M15" s="52"/>
      <c r="N15" s="53"/>
      <c r="O15" s="26"/>
    </row>
    <row r="16" spans="1:15" ht="15.75" thickBot="1">
      <c r="B16" s="25"/>
      <c r="D16" s="122"/>
      <c r="N16" s="101"/>
      <c r="O16" s="26"/>
    </row>
    <row r="17" spans="2:15" ht="15.75" thickBot="1">
      <c r="B17" s="25"/>
      <c r="D17" s="146" t="s">
        <v>130</v>
      </c>
      <c r="E17" s="148"/>
      <c r="F17" s="148"/>
      <c r="G17" s="148"/>
      <c r="H17" s="214">
        <f>IF('Liner System Design'!$H$34="",0,IF('Liner System Design'!L51&gt;0,'Liner System Design'!L51*'Liner System Design'!$H$18,'Liner System Design'!H51*'Liner System Design'!$H$18))</f>
        <v>0</v>
      </c>
      <c r="I17" s="148"/>
      <c r="J17" s="148"/>
      <c r="K17" s="183" t="str">
        <f>IF(ISBLANK(L17),"","P")</f>
        <v/>
      </c>
      <c r="L17" s="215"/>
      <c r="M17" s="148"/>
      <c r="N17" s="158"/>
      <c r="O17" s="26"/>
    </row>
    <row r="18" spans="2:15" ht="15.75" thickBot="1">
      <c r="B18" s="25"/>
      <c r="D18" s="122" t="s">
        <v>131</v>
      </c>
      <c r="H18" s="214">
        <f>IF('Liner System Design'!$H$34="",0,IF('Liner System Design'!L52&gt;0,'Liner System Design'!L52*'Liner System Design'!$H$19,'Liner System Design'!H52*'Liner System Design'!$H$19))</f>
        <v>0</v>
      </c>
      <c r="K18" s="184" t="str">
        <f t="shared" ref="K18:K22" si="0">IF(ISBLANK(L18),"","P")</f>
        <v/>
      </c>
      <c r="L18" s="215"/>
      <c r="N18" s="101"/>
      <c r="O18" s="26"/>
    </row>
    <row r="19" spans="2:15" ht="15.75" thickBot="1">
      <c r="B19" s="25"/>
      <c r="D19" s="122" t="s">
        <v>346</v>
      </c>
      <c r="H19" s="214">
        <f>IF(ISERROR(IF('Liner System Design'!H20="no",0,IF('Liner System Design'!$H$34="",0,IF('Liner System Design'!L53&gt;0,'Liner System Design'!L53*'Liner System Design'!$H$24,'Liner System Design'!H52*'Liner System Design'!$H$24)))),0,IF('Liner System Design'!H20="no",0,IF('Liner System Design'!$H$34="",0,IF('Liner System Design'!L53&gt;0,'Liner System Design'!L53*'Liner System Design'!$H$24,'Liner System Design'!H52*'Liner System Design'!$H$24))))</f>
        <v>0</v>
      </c>
      <c r="K19" s="184" t="str">
        <f t="shared" si="0"/>
        <v/>
      </c>
      <c r="L19" s="215"/>
      <c r="N19" s="101"/>
      <c r="O19" s="26"/>
    </row>
    <row r="20" spans="2:15" ht="15.75" thickBot="1">
      <c r="B20" s="25"/>
      <c r="D20" s="122" t="s">
        <v>132</v>
      </c>
      <c r="H20" s="214">
        <f>IF('Liner System Design'!$H$34="",0,IF('Liner System Design'!$H$34&lt;2,0,IF('Liner System Design'!L54&gt;0,'Liner System Design'!L54*'Liner System Design'!$H$18,'Liner System Design'!H54*'Liner System Design'!$H$18)))</f>
        <v>0</v>
      </c>
      <c r="K20" s="184" t="str">
        <f t="shared" si="0"/>
        <v/>
      </c>
      <c r="L20" s="215"/>
      <c r="N20" s="101"/>
      <c r="O20" s="26"/>
    </row>
    <row r="21" spans="2:15" ht="15.75" thickBot="1">
      <c r="B21" s="25"/>
      <c r="D21" s="122" t="s">
        <v>133</v>
      </c>
      <c r="H21" s="214">
        <f>IF('Liner System Design'!$H$34="",0,IF('Liner System Design'!$H$34&lt;2,0,IF('Liner System Design'!L55&gt;0,'Liner System Design'!L55*'Liner System Design'!$H$19,'Liner System Design'!H55*'Liner System Design'!$H$19)))</f>
        <v>0</v>
      </c>
      <c r="K21" s="184" t="str">
        <f t="shared" si="0"/>
        <v/>
      </c>
      <c r="L21" s="215"/>
      <c r="N21" s="101"/>
      <c r="O21" s="26"/>
    </row>
    <row r="22" spans="2:15" ht="15.75" thickBot="1">
      <c r="B22" s="25"/>
      <c r="D22" s="122" t="s">
        <v>347</v>
      </c>
      <c r="H22" s="214">
        <f>IF('Liner System Design'!$H$34&lt;2,0,IF(ISERROR(IF('Liner System Design'!H20="no",0,IF('Liner System Design'!$H$34="",0,IF('Liner System Design'!L56&gt;0,'Liner System Design'!L56*'Liner System Design'!$H$24,'Liner System Design'!H56*'Liner System Design'!$H$24)))),0,IF('Liner System Design'!H20="no",0,IF('Liner System Design'!$H$34="",0,IF('Liner System Design'!L56&gt;0,'Liner System Design'!L56*'Liner System Design'!$H$24,'Liner System Design'!H56*'Liner System Design'!$H$24)))))</f>
        <v>0</v>
      </c>
      <c r="K22" s="184" t="str">
        <f t="shared" si="0"/>
        <v/>
      </c>
      <c r="L22" s="215"/>
      <c r="N22" s="101"/>
      <c r="O22" s="26"/>
    </row>
    <row r="23" spans="2:15" ht="19.5" thickBot="1">
      <c r="B23" s="25"/>
      <c r="D23" s="219" t="s">
        <v>134</v>
      </c>
      <c r="E23" s="220"/>
      <c r="F23" s="220"/>
      <c r="G23" s="220"/>
      <c r="H23" s="221">
        <f>IF('Liner System Design'!H25="",0,SUM(H17:H22))</f>
        <v>0</v>
      </c>
      <c r="I23" s="220"/>
      <c r="J23" s="220"/>
      <c r="K23" s="188" t="str">
        <f>IF(SUM(L17:L21)&gt;0,"P","")</f>
        <v/>
      </c>
      <c r="L23" s="221">
        <f>IF(SUM('Liner System Design'!H34)=0,0,SUM(L17:L22))</f>
        <v>0</v>
      </c>
      <c r="M23" s="220"/>
      <c r="N23" s="222"/>
      <c r="O23" s="26"/>
    </row>
    <row r="24" spans="2:15">
      <c r="B24" s="25"/>
      <c r="D24" s="216"/>
      <c r="E24" s="217"/>
      <c r="F24" s="217"/>
      <c r="G24" s="217"/>
      <c r="H24" s="247" t="str">
        <f>IF(ISERROR(H23),"Error: check previous calculations","")</f>
        <v/>
      </c>
      <c r="I24" s="217"/>
      <c r="J24" s="217"/>
      <c r="K24" s="217"/>
      <c r="L24" s="179" t="str">
        <f>IF(SUM(L17:L21)&gt;0,"Warning: user is responsible for verifying custom inputs","")</f>
        <v/>
      </c>
      <c r="M24" s="217"/>
      <c r="N24" s="218"/>
      <c r="O24" s="26"/>
    </row>
    <row r="25" spans="2:15">
      <c r="B25" s="25"/>
      <c r="O25" s="26"/>
    </row>
    <row r="26" spans="2:15" ht="15.75">
      <c r="B26" s="25"/>
      <c r="C26" s="98" t="s">
        <v>80</v>
      </c>
      <c r="O26" s="26"/>
    </row>
    <row r="27" spans="2:15">
      <c r="B27" s="25"/>
      <c r="D27" s="50" t="s">
        <v>43</v>
      </c>
      <c r="E27" s="51"/>
      <c r="F27" s="51"/>
      <c r="G27" s="51"/>
      <c r="H27" s="52" t="s">
        <v>44</v>
      </c>
      <c r="I27" s="51"/>
      <c r="J27" s="51"/>
      <c r="K27" s="51"/>
      <c r="L27" s="52" t="s">
        <v>45</v>
      </c>
      <c r="M27" s="52"/>
      <c r="N27" s="53"/>
      <c r="O27" s="26"/>
    </row>
    <row r="28" spans="2:15" ht="15.75" thickBot="1">
      <c r="B28" s="25"/>
      <c r="D28" s="122"/>
      <c r="N28" s="101"/>
      <c r="O28" s="26"/>
    </row>
    <row r="29" spans="2:15" ht="15.75" thickBot="1">
      <c r="B29" s="25"/>
      <c r="D29" s="196" t="s">
        <v>135</v>
      </c>
      <c r="E29" s="197"/>
      <c r="F29" s="197"/>
      <c r="G29" s="197"/>
      <c r="H29" s="214">
        <f>IF('Liner System Design'!$H$62&lt;1,0,IF('Liner System Design'!L85&gt;0,'Liner System Design'!$H$18*'Liner System Design'!L85,'Liner System Design'!$H$18*'Liner System Design'!H85))</f>
        <v>0</v>
      </c>
      <c r="I29" s="197"/>
      <c r="J29" s="197"/>
      <c r="K29" s="205" t="str">
        <f>IF(ISBLANK(L29),"","P")</f>
        <v/>
      </c>
      <c r="L29" s="215"/>
      <c r="M29" s="197"/>
      <c r="N29" s="198"/>
      <c r="O29" s="26"/>
    </row>
    <row r="30" spans="2:15" ht="15.75" thickBot="1">
      <c r="B30" s="25"/>
      <c r="D30" s="133" t="s">
        <v>136</v>
      </c>
      <c r="E30" s="131"/>
      <c r="F30" s="131"/>
      <c r="G30" s="131"/>
      <c r="H30" s="214">
        <f>IF('Liner System Design'!$H$62&lt;1,0,IF('Liner System Design'!L86&gt;0,'Liner System Design'!$H$19*'Liner System Design'!L86,'Liner System Design'!$H$19*'Liner System Design'!H86))</f>
        <v>0</v>
      </c>
      <c r="I30" s="131"/>
      <c r="J30" s="131"/>
      <c r="K30" s="188" t="str">
        <f t="shared" ref="K30:K46" si="1">IF(ISBLANK(L30),"","P")</f>
        <v/>
      </c>
      <c r="L30" s="215"/>
      <c r="M30" s="131"/>
      <c r="N30" s="132"/>
      <c r="O30" s="26"/>
    </row>
    <row r="31" spans="2:15" ht="15.75" thickBot="1">
      <c r="B31" s="25"/>
      <c r="D31" s="133" t="s">
        <v>366</v>
      </c>
      <c r="E31" s="131"/>
      <c r="F31" s="131"/>
      <c r="G31" s="131"/>
      <c r="H31" s="214">
        <f>IF('Liner System Design'!$H$20="no",0,IF('Liner System Design'!H20="no",0,IF('Liner System Design'!$H$26="no",0,IF('Liner System Design'!$H$62&lt;1,0,'Liner System Design'!$H$24*'Liner System Design'!H87))))</f>
        <v>0</v>
      </c>
      <c r="I31" s="131"/>
      <c r="J31" s="131"/>
      <c r="K31" s="188" t="str">
        <f t="shared" si="1"/>
        <v/>
      </c>
      <c r="L31" s="215"/>
      <c r="M31" s="131"/>
      <c r="N31" s="132"/>
      <c r="O31" s="26"/>
    </row>
    <row r="32" spans="2:15" ht="15.75" thickBot="1">
      <c r="B32" s="25"/>
      <c r="D32" s="122" t="s">
        <v>137</v>
      </c>
      <c r="H32" s="214">
        <f>IF('Liner System Design'!$H$62&lt;2,0,IF('Liner System Design'!L88&gt;0,'Liner System Design'!$H$18*'Liner System Design'!L88,'Liner System Design'!$H$18*'Liner System Design'!H88))</f>
        <v>0</v>
      </c>
      <c r="K32" s="184" t="str">
        <f t="shared" si="1"/>
        <v/>
      </c>
      <c r="L32" s="215"/>
      <c r="N32" s="101"/>
      <c r="O32" s="26"/>
    </row>
    <row r="33" spans="2:15" ht="15.75" thickBot="1">
      <c r="B33" s="25"/>
      <c r="D33" s="122" t="s">
        <v>138</v>
      </c>
      <c r="H33" s="214">
        <f>IF('Liner System Design'!$H$62&lt;2,0,IF('Liner System Design'!L89&gt;0,'Liner System Design'!$H$19*'Liner System Design'!L89,'Liner System Design'!$H$19*'Liner System Design'!H89))</f>
        <v>0</v>
      </c>
      <c r="K33" s="184" t="str">
        <f t="shared" si="1"/>
        <v/>
      </c>
      <c r="L33" s="215"/>
      <c r="N33" s="101"/>
      <c r="O33" s="26"/>
    </row>
    <row r="34" spans="2:15" ht="15.75" thickBot="1">
      <c r="B34" s="25"/>
      <c r="D34" s="122" t="s">
        <v>367</v>
      </c>
      <c r="H34" s="214">
        <f>IF('Liner System Design'!$H$20="no",0,IF('Liner System Design'!$H$26="no",0,IF('Liner System Design'!$H$62&lt;2,0,'Liner System Design'!$H$24*'Liner System Design'!H90)))</f>
        <v>0</v>
      </c>
      <c r="K34" s="184" t="str">
        <f t="shared" si="1"/>
        <v/>
      </c>
      <c r="L34" s="215"/>
      <c r="N34" s="101"/>
      <c r="O34" s="26"/>
    </row>
    <row r="35" spans="2:15" ht="15.75" customHeight="1" thickBot="1">
      <c r="B35" s="25"/>
      <c r="D35" s="133" t="s">
        <v>139</v>
      </c>
      <c r="E35" s="220"/>
      <c r="F35" s="220"/>
      <c r="G35" s="220"/>
      <c r="H35" s="214">
        <f>IF('Liner System Design'!$H$62&lt;3,0,IF('Liner System Design'!L91&gt;0,'Liner System Design'!$H$18*'Liner System Design'!L91,'Liner System Design'!$H$18*'Liner System Design'!H91))</f>
        <v>0</v>
      </c>
      <c r="I35" s="220"/>
      <c r="J35" s="220"/>
      <c r="K35" s="188" t="str">
        <f>IF(ISBLANK(L35),"","P")</f>
        <v/>
      </c>
      <c r="L35" s="215"/>
      <c r="M35" s="220"/>
      <c r="N35" s="222"/>
      <c r="O35" s="26"/>
    </row>
    <row r="36" spans="2:15" ht="15.75" thickBot="1">
      <c r="B36" s="25"/>
      <c r="D36" s="133" t="s">
        <v>140</v>
      </c>
      <c r="E36" s="131"/>
      <c r="F36" s="131"/>
      <c r="G36" s="131"/>
      <c r="H36" s="214">
        <f>IF('Liner System Design'!$H$62&lt;3,0,IF('Liner System Design'!L92&gt;0,'Liner System Design'!$H$19*'Liner System Design'!L92,'Liner System Design'!$H$19*'Liner System Design'!H92))</f>
        <v>0</v>
      </c>
      <c r="I36" s="131"/>
      <c r="J36" s="131"/>
      <c r="K36" s="188" t="str">
        <f t="shared" si="1"/>
        <v/>
      </c>
      <c r="L36" s="215"/>
      <c r="M36" s="131"/>
      <c r="N36" s="132"/>
      <c r="O36" s="26"/>
    </row>
    <row r="37" spans="2:15" ht="15.75" thickBot="1">
      <c r="B37" s="25"/>
      <c r="D37" s="133" t="s">
        <v>368</v>
      </c>
      <c r="E37" s="131"/>
      <c r="F37" s="131"/>
      <c r="G37" s="131"/>
      <c r="H37" s="214">
        <f>IF('Liner System Design'!$H$20="no",0,IF('Liner System Design'!$H$26="no",0,IF('Liner System Design'!$H$62&lt;3,0,'Liner System Design'!$H$24*'Liner System Design'!H93)))</f>
        <v>0</v>
      </c>
      <c r="I37" s="131"/>
      <c r="J37" s="131"/>
      <c r="K37" s="188" t="str">
        <f t="shared" si="1"/>
        <v/>
      </c>
      <c r="L37" s="215"/>
      <c r="M37" s="131"/>
      <c r="N37" s="132"/>
      <c r="O37" s="26"/>
    </row>
    <row r="38" spans="2:15" ht="15.75" thickBot="1">
      <c r="B38" s="25"/>
      <c r="D38" s="122" t="s">
        <v>141</v>
      </c>
      <c r="H38" s="214">
        <f>IF('Liner System Design'!$H$62&lt;4,0,IF('Liner System Design'!L94&gt;0,'Liner System Design'!$H$18*'Liner System Design'!L94,'Liner System Design'!$H$18*'Liner System Design'!H94))</f>
        <v>0</v>
      </c>
      <c r="K38" s="184" t="str">
        <f t="shared" si="1"/>
        <v/>
      </c>
      <c r="L38" s="215"/>
      <c r="N38" s="101"/>
      <c r="O38" s="26"/>
    </row>
    <row r="39" spans="2:15" ht="15.75" thickBot="1">
      <c r="B39" s="25"/>
      <c r="D39" s="122" t="s">
        <v>142</v>
      </c>
      <c r="H39" s="214">
        <f>IF('Liner System Design'!$H$62&lt;4,0,IF('Liner System Design'!L95&gt;0,'Liner System Design'!$H$19*'Liner System Design'!L95,'Liner System Design'!$H$19*'Liner System Design'!H95))</f>
        <v>0</v>
      </c>
      <c r="K39" s="184" t="str">
        <f t="shared" si="1"/>
        <v/>
      </c>
      <c r="L39" s="215"/>
      <c r="N39" s="101"/>
      <c r="O39" s="26"/>
    </row>
    <row r="40" spans="2:15" ht="15.75" thickBot="1">
      <c r="B40" s="25"/>
      <c r="D40" s="122" t="s">
        <v>369</v>
      </c>
      <c r="H40" s="214">
        <f>IF('Liner System Design'!$H$20="no",0,IF('Liner System Design'!$H$26="no",0,IF('Liner System Design'!$H$62&lt;4,0,'Liner System Design'!$H$24*'Liner System Design'!H96)))</f>
        <v>0</v>
      </c>
      <c r="K40" s="184" t="str">
        <f t="shared" si="1"/>
        <v/>
      </c>
      <c r="L40" s="215"/>
      <c r="N40" s="101"/>
      <c r="O40" s="26"/>
    </row>
    <row r="41" spans="2:15" ht="15.75" thickBot="1">
      <c r="B41" s="25"/>
      <c r="D41" s="133" t="s">
        <v>143</v>
      </c>
      <c r="E41" s="131"/>
      <c r="F41" s="131"/>
      <c r="G41" s="131"/>
      <c r="H41" s="214">
        <f>IF('Liner System Design'!$H$62&lt;5,0,IF('Liner System Design'!L97&gt;0,'Liner System Design'!$H$18*'Liner System Design'!L97,'Liner System Design'!$H$18*'Liner System Design'!H97))</f>
        <v>0</v>
      </c>
      <c r="I41" s="131"/>
      <c r="J41" s="131"/>
      <c r="K41" s="188" t="str">
        <f t="shared" si="1"/>
        <v/>
      </c>
      <c r="L41" s="215"/>
      <c r="M41" s="131"/>
      <c r="N41" s="132"/>
      <c r="O41" s="26"/>
    </row>
    <row r="42" spans="2:15" ht="15.75" thickBot="1">
      <c r="B42" s="25"/>
      <c r="D42" s="133" t="s">
        <v>144</v>
      </c>
      <c r="E42" s="131"/>
      <c r="F42" s="131"/>
      <c r="G42" s="131"/>
      <c r="H42" s="214">
        <f>IF('Liner System Design'!$H$62&lt;5,0,IF('Liner System Design'!L98&gt;0,'Liner System Design'!$H$19*'Liner System Design'!L98,'Liner System Design'!$H$19*'Liner System Design'!H98))</f>
        <v>0</v>
      </c>
      <c r="I42" s="131"/>
      <c r="J42" s="131"/>
      <c r="K42" s="188" t="str">
        <f t="shared" si="1"/>
        <v/>
      </c>
      <c r="L42" s="215"/>
      <c r="M42" s="131"/>
      <c r="N42" s="132"/>
      <c r="O42" s="26"/>
    </row>
    <row r="43" spans="2:15" ht="15.75" thickBot="1">
      <c r="B43" s="25"/>
      <c r="D43" s="133" t="s">
        <v>370</v>
      </c>
      <c r="E43" s="131"/>
      <c r="F43" s="131"/>
      <c r="G43" s="131"/>
      <c r="H43" s="214">
        <f>IF('Liner System Design'!$H$20="no",0,IF('Liner System Design'!$H$26="no",0,IF('Liner System Design'!$H$62&lt;5,0,'Liner System Design'!$H$24*'Liner System Design'!H99)))</f>
        <v>0</v>
      </c>
      <c r="I43" s="131"/>
      <c r="J43" s="131"/>
      <c r="K43" s="188" t="str">
        <f t="shared" si="1"/>
        <v/>
      </c>
      <c r="L43" s="215"/>
      <c r="M43" s="131"/>
      <c r="N43" s="132"/>
      <c r="O43" s="26"/>
    </row>
    <row r="44" spans="2:15" ht="15.75" thickBot="1">
      <c r="B44" s="25"/>
      <c r="D44" s="122" t="s">
        <v>145</v>
      </c>
      <c r="H44" s="214">
        <f>IF('Liner System Design'!$H$62&lt;6,0,IF('Liner System Design'!L100&gt;0,'Liner System Design'!$H$18*'Liner System Design'!L100,'Liner System Design'!$H$18*'Liner System Design'!H100))</f>
        <v>0</v>
      </c>
      <c r="K44" s="184" t="str">
        <f t="shared" si="1"/>
        <v/>
      </c>
      <c r="L44" s="215"/>
      <c r="N44" s="101"/>
      <c r="O44" s="26"/>
    </row>
    <row r="45" spans="2:15" ht="15.75" thickBot="1">
      <c r="B45" s="25"/>
      <c r="D45" s="122" t="s">
        <v>146</v>
      </c>
      <c r="H45" s="214">
        <f>IF('Liner System Design'!$H$62&lt;6,0,IF('Liner System Design'!L101&gt;0,'Liner System Design'!$H$19*'Liner System Design'!L101,'Liner System Design'!$H$19*'Liner System Design'!H101))</f>
        <v>0</v>
      </c>
      <c r="K45" s="184" t="str">
        <f t="shared" si="1"/>
        <v/>
      </c>
      <c r="L45" s="215"/>
      <c r="N45" s="101"/>
      <c r="O45" s="26"/>
    </row>
    <row r="46" spans="2:15" ht="15.75" thickBot="1">
      <c r="B46" s="25"/>
      <c r="D46" s="122" t="s">
        <v>371</v>
      </c>
      <c r="H46" s="214">
        <f>IF('Liner System Design'!$H$20="no",0,IF('Liner System Design'!$H$26="no",0,IF('Liner System Design'!$H$62&lt;6,0,'Liner System Design'!$H$24*'Liner System Design'!H102)))</f>
        <v>0</v>
      </c>
      <c r="K46" s="184" t="str">
        <f t="shared" si="1"/>
        <v/>
      </c>
      <c r="L46" s="215"/>
      <c r="N46" s="101"/>
      <c r="O46" s="26"/>
    </row>
    <row r="47" spans="2:15" ht="19.5" thickBot="1">
      <c r="B47" s="25"/>
      <c r="D47" s="219" t="s">
        <v>147</v>
      </c>
      <c r="E47" s="220"/>
      <c r="F47" s="220"/>
      <c r="G47" s="220"/>
      <c r="H47" s="221">
        <f>IF('Liner System Design'!H26="yes",SUM(H29:H46),0)</f>
        <v>0</v>
      </c>
      <c r="I47" s="220"/>
      <c r="J47" s="220"/>
      <c r="K47" s="188" t="str">
        <f>IF(SUM(L29:L45)&gt;0,"P","")</f>
        <v/>
      </c>
      <c r="L47" s="221">
        <f>IF(SUM('Liner System Design'!H62)=0,0,SUM(L29:L46))</f>
        <v>0</v>
      </c>
      <c r="M47" s="220"/>
      <c r="N47" s="222"/>
      <c r="O47" s="26"/>
    </row>
    <row r="48" spans="2:15">
      <c r="B48" s="25"/>
      <c r="D48" s="216"/>
      <c r="E48" s="217"/>
      <c r="F48" s="217"/>
      <c r="G48" s="217"/>
      <c r="H48" s="247" t="str">
        <f>IF(ISERROR(H47),"Error: check previous calculations","")</f>
        <v/>
      </c>
      <c r="I48" s="217"/>
      <c r="J48" s="217"/>
      <c r="K48" s="217"/>
      <c r="L48" s="179" t="str">
        <f>IF(SUM(L29:L45)&gt;0,"Warning: user is responsible for verifying custom inputs","")</f>
        <v/>
      </c>
      <c r="M48" s="217"/>
      <c r="N48" s="218"/>
      <c r="O48" s="26"/>
    </row>
    <row r="49" spans="2:15">
      <c r="B49" s="25"/>
      <c r="O49" s="26"/>
    </row>
    <row r="50" spans="2:15" ht="15.75">
      <c r="B50" s="25"/>
      <c r="C50" s="98" t="s">
        <v>106</v>
      </c>
      <c r="O50" s="26"/>
    </row>
    <row r="51" spans="2:15">
      <c r="B51" s="25"/>
      <c r="D51" s="50" t="s">
        <v>43</v>
      </c>
      <c r="E51" s="51"/>
      <c r="F51" s="51"/>
      <c r="G51" s="51"/>
      <c r="H51" s="52" t="s">
        <v>44</v>
      </c>
      <c r="I51" s="51"/>
      <c r="J51" s="51"/>
      <c r="K51" s="51"/>
      <c r="L51" s="52" t="s">
        <v>45</v>
      </c>
      <c r="M51" s="52"/>
      <c r="N51" s="53"/>
      <c r="O51" s="26"/>
    </row>
    <row r="52" spans="2:15" ht="15.75" thickBot="1">
      <c r="B52" s="25"/>
      <c r="D52" s="122"/>
      <c r="N52" s="101"/>
      <c r="O52" s="26"/>
    </row>
    <row r="53" spans="2:15" ht="15.75" thickBot="1">
      <c r="B53" s="25"/>
      <c r="D53" s="146" t="s">
        <v>148</v>
      </c>
      <c r="E53" s="148"/>
      <c r="F53" s="148"/>
      <c r="G53" s="148"/>
      <c r="H53" s="214">
        <f>IF('Liner System Design'!L113&gt;0,SUM('Liner System Design'!H18:H19)*'Liner System Design'!L113,SUM('Liner System Design'!$H$18:$H$19)*'Liner System Design'!H113)</f>
        <v>0</v>
      </c>
      <c r="I53" s="148"/>
      <c r="J53" s="148"/>
      <c r="K53" s="183" t="str">
        <f>IF(ISBLANK(L53),"","P")</f>
        <v/>
      </c>
      <c r="L53" s="215"/>
      <c r="M53" s="148"/>
      <c r="N53" s="158"/>
      <c r="O53" s="26"/>
    </row>
    <row r="54" spans="2:15" ht="15.75" thickBot="1">
      <c r="B54" s="25"/>
      <c r="D54" s="122" t="s">
        <v>149</v>
      </c>
      <c r="E54" s="248"/>
      <c r="F54" s="248"/>
      <c r="G54" s="248"/>
      <c r="H54" s="292">
        <f>'Liner System Design'!R114</f>
        <v>0</v>
      </c>
      <c r="K54" s="184" t="str">
        <f t="shared" ref="K54:K55" si="2">IF(ISBLANK(L54),"","P")</f>
        <v/>
      </c>
      <c r="L54" s="215"/>
      <c r="N54" s="101"/>
      <c r="O54" s="26"/>
    </row>
    <row r="55" spans="2:15" ht="15.75" thickBot="1">
      <c r="B55" s="25"/>
      <c r="D55" s="122" t="s">
        <v>150</v>
      </c>
      <c r="E55" s="248"/>
      <c r="F55" s="248"/>
      <c r="G55" s="248"/>
      <c r="H55" s="292">
        <f>'Liner System Design'!R115</f>
        <v>0</v>
      </c>
      <c r="K55" s="184" t="str">
        <f t="shared" si="2"/>
        <v/>
      </c>
      <c r="L55" s="215"/>
      <c r="N55" s="101"/>
      <c r="O55" s="26"/>
    </row>
    <row r="56" spans="2:15" ht="19.5" thickBot="1">
      <c r="B56" s="25"/>
      <c r="D56" s="219" t="s">
        <v>151</v>
      </c>
      <c r="E56" s="220"/>
      <c r="F56" s="220"/>
      <c r="G56" s="220"/>
      <c r="H56" s="221">
        <f>IF('Liner System Design'!H27="yes",SUM(H53:H55),0)</f>
        <v>0</v>
      </c>
      <c r="I56" s="220"/>
      <c r="J56" s="220"/>
      <c r="K56" s="188" t="str">
        <f>IF(SUM(L53:L55)&gt;0,"P","")</f>
        <v/>
      </c>
      <c r="L56" s="221">
        <f>IF('Liner System Design'!H27="yes",SUM(L53:L55),0)</f>
        <v>0</v>
      </c>
      <c r="M56" s="220"/>
      <c r="N56" s="222"/>
      <c r="O56" s="26"/>
    </row>
    <row r="57" spans="2:15">
      <c r="B57" s="25"/>
      <c r="D57" s="216"/>
      <c r="E57" s="217"/>
      <c r="F57" s="217"/>
      <c r="G57" s="217"/>
      <c r="H57" s="247" t="str">
        <f>IF(ISERROR(H56),"Error: check previous calculations","")</f>
        <v/>
      </c>
      <c r="I57" s="217"/>
      <c r="J57" s="217"/>
      <c r="K57" s="217"/>
      <c r="L57" s="179" t="str">
        <f>IF(SUM(L53:L55)&gt;0,"Warning: user is responsible for verifying custom inputs","")</f>
        <v/>
      </c>
      <c r="M57" s="217"/>
      <c r="N57" s="218"/>
      <c r="O57" s="26"/>
    </row>
    <row r="58" spans="2:15">
      <c r="B58" s="25"/>
      <c r="O58" s="26"/>
    </row>
    <row r="59" spans="2:15" ht="15.75">
      <c r="B59" s="25"/>
      <c r="C59" s="98" t="s">
        <v>115</v>
      </c>
      <c r="O59" s="26"/>
    </row>
    <row r="60" spans="2:15">
      <c r="B60" s="25"/>
      <c r="D60" s="13" t="s">
        <v>116</v>
      </c>
      <c r="O60" s="26"/>
    </row>
    <row r="61" spans="2:15">
      <c r="B61" s="25"/>
      <c r="O61" s="26"/>
    </row>
    <row r="62" spans="2:15" ht="15.75">
      <c r="B62" s="25"/>
      <c r="C62" s="98" t="s">
        <v>117</v>
      </c>
      <c r="O62" s="26"/>
    </row>
    <row r="63" spans="2:15">
      <c r="B63" s="25"/>
      <c r="D63" s="50" t="s">
        <v>43</v>
      </c>
      <c r="E63" s="51"/>
      <c r="F63" s="51"/>
      <c r="G63" s="51"/>
      <c r="H63" s="52" t="s">
        <v>44</v>
      </c>
      <c r="I63" s="51"/>
      <c r="J63" s="51"/>
      <c r="K63" s="51"/>
      <c r="L63" s="52" t="s">
        <v>45</v>
      </c>
      <c r="M63" s="52"/>
      <c r="N63" s="53"/>
      <c r="O63" s="26"/>
    </row>
    <row r="64" spans="2:15" ht="15.75" thickBot="1">
      <c r="B64" s="25"/>
      <c r="D64" s="122"/>
      <c r="N64" s="101"/>
      <c r="O64" s="26"/>
    </row>
    <row r="65" spans="1:15" ht="15.75" thickBot="1">
      <c r="B65" s="25"/>
      <c r="D65" s="122" t="s">
        <v>152</v>
      </c>
      <c r="H65" s="214">
        <f>IF('Liner System Design'!L132&gt;0,'Liner System Design'!L132*'Liner System Design'!L134,'Liner System Design'!H132*'Liner System Design'!H134)</f>
        <v>0</v>
      </c>
      <c r="K65" s="184" t="str">
        <f t="shared" ref="K65:K66" si="3">IF(ISBLANK(L65),"","P")</f>
        <v/>
      </c>
      <c r="L65" s="215"/>
      <c r="N65" s="101"/>
      <c r="O65" s="26"/>
    </row>
    <row r="66" spans="1:15" ht="15.75" thickBot="1">
      <c r="B66" s="25"/>
      <c r="D66" s="122" t="s">
        <v>153</v>
      </c>
      <c r="H66" s="214">
        <f>IF('Liner System Design'!L133&gt;0,'Liner System Design'!L133*'Liner System Design'!L135,'Liner System Design'!H133*'Liner System Design'!H135)</f>
        <v>0</v>
      </c>
      <c r="K66" s="184" t="str">
        <f t="shared" si="3"/>
        <v/>
      </c>
      <c r="L66" s="215"/>
      <c r="N66" s="101"/>
      <c r="O66" s="26"/>
    </row>
    <row r="67" spans="1:15" ht="18.75">
      <c r="B67" s="25"/>
      <c r="D67" s="219" t="s">
        <v>154</v>
      </c>
      <c r="E67" s="131"/>
      <c r="F67" s="131"/>
      <c r="G67" s="131"/>
      <c r="H67" s="228">
        <f>IF('Liner System Design'!H28="yes",SUM(H65:H66),0)</f>
        <v>0</v>
      </c>
      <c r="I67" s="131"/>
      <c r="J67" s="131"/>
      <c r="K67" s="229" t="str">
        <f>IF(SUM(L65:L66)&gt;0,"P","")</f>
        <v/>
      </c>
      <c r="L67" s="228">
        <f>IF('Liner System Design'!H27="yes",SUM(L65:L66),0)</f>
        <v>0</v>
      </c>
      <c r="M67" s="131"/>
      <c r="N67" s="132"/>
      <c r="O67" s="26"/>
    </row>
    <row r="68" spans="1:15">
      <c r="A68"/>
      <c r="B68" s="25"/>
      <c r="D68" s="216"/>
      <c r="E68" s="217"/>
      <c r="F68" s="217"/>
      <c r="G68" s="217"/>
      <c r="H68" s="249" t="str">
        <f>IF(ISERROR(H67),"Error: check previous calculations","")</f>
        <v/>
      </c>
      <c r="I68" s="217"/>
      <c r="J68" s="217"/>
      <c r="K68" s="217"/>
      <c r="L68" s="217"/>
      <c r="M68" s="217"/>
      <c r="N68" s="218"/>
      <c r="O68" s="26"/>
    </row>
    <row r="69" spans="1:15">
      <c r="B69" s="25"/>
      <c r="O69" s="26"/>
    </row>
    <row r="70" spans="1:15" ht="15.75">
      <c r="B70" s="25"/>
      <c r="C70" s="98"/>
      <c r="O70" s="26"/>
    </row>
    <row r="71" spans="1:15">
      <c r="B71" s="25"/>
      <c r="O71" s="26"/>
    </row>
    <row r="72" spans="1:15">
      <c r="B72" s="25"/>
      <c r="O72" s="26"/>
    </row>
    <row r="73" spans="1:15" ht="21.75" thickBot="1">
      <c r="B73" s="25"/>
      <c r="C73" s="225" t="s">
        <v>155</v>
      </c>
      <c r="O73" s="26"/>
    </row>
    <row r="74" spans="1:15" ht="16.5" thickBot="1">
      <c r="B74" s="25"/>
      <c r="G74" s="226" t="s">
        <v>63</v>
      </c>
      <c r="H74" s="230">
        <f>IF(L23&gt;0,L23,H23)</f>
        <v>0</v>
      </c>
      <c r="I74" s="232" t="str">
        <f>IF(ISERROR(H74/$H$78),"",H74/$H$78)</f>
        <v/>
      </c>
      <c r="O74" s="26"/>
    </row>
    <row r="75" spans="1:15" ht="16.5" thickBot="1">
      <c r="B75" s="25"/>
      <c r="G75" s="226" t="s">
        <v>80</v>
      </c>
      <c r="H75" s="230">
        <f>IF(L47&gt;0,L47,H47)</f>
        <v>0</v>
      </c>
      <c r="I75" s="232" t="str">
        <f t="shared" ref="I75:I77" si="4">IF(ISERROR(H75/$H$78),"",H75/$H$78)</f>
        <v/>
      </c>
      <c r="O75" s="26"/>
    </row>
    <row r="76" spans="1:15" ht="16.5" thickBot="1">
      <c r="B76" s="25"/>
      <c r="G76" s="226" t="s">
        <v>106</v>
      </c>
      <c r="H76" s="230">
        <f>IF(L56&gt;0,L56,H56)</f>
        <v>0</v>
      </c>
      <c r="I76" s="232" t="str">
        <f t="shared" si="4"/>
        <v/>
      </c>
      <c r="O76" s="26"/>
    </row>
    <row r="77" spans="1:15" ht="16.5" thickBot="1">
      <c r="B77" s="25"/>
      <c r="G77" s="226" t="s">
        <v>117</v>
      </c>
      <c r="H77" s="230">
        <f>IF(L67&gt;0,L67,H67)</f>
        <v>0</v>
      </c>
      <c r="I77" s="232" t="str">
        <f t="shared" si="4"/>
        <v/>
      </c>
      <c r="O77" s="26"/>
    </row>
    <row r="78" spans="1:15" ht="24" thickBot="1">
      <c r="B78" s="25"/>
      <c r="G78" s="227" t="s">
        <v>156</v>
      </c>
      <c r="H78" s="231">
        <f>SUM(H74:H77)</f>
        <v>0</v>
      </c>
      <c r="O78" s="26"/>
    </row>
    <row r="79" spans="1:15">
      <c r="B79" s="25"/>
      <c r="H79" s="248" t="str">
        <f>IF(ISERROR(H78),"Error: check previous calculations","")</f>
        <v/>
      </c>
      <c r="O79" s="26"/>
    </row>
    <row r="80" spans="1:15">
      <c r="B80" s="25"/>
      <c r="O80" s="26"/>
    </row>
    <row r="81" spans="2:15">
      <c r="B81" s="25"/>
      <c r="O81" s="26"/>
    </row>
    <row r="82" spans="2:15">
      <c r="B82" s="25"/>
      <c r="O82" s="26"/>
    </row>
    <row r="83" spans="2:15">
      <c r="B83" s="25"/>
      <c r="O83" s="26"/>
    </row>
    <row r="84" spans="2:15">
      <c r="B84" s="25"/>
      <c r="O84" s="26"/>
    </row>
    <row r="85" spans="2:15">
      <c r="B85" s="25"/>
      <c r="C85" s="55" t="s">
        <v>53</v>
      </c>
      <c r="D85" s="172"/>
      <c r="E85" s="172"/>
      <c r="F85" s="172"/>
      <c r="G85" s="172"/>
      <c r="H85" s="172"/>
      <c r="I85" s="172"/>
      <c r="J85" s="172"/>
      <c r="K85" s="172"/>
      <c r="L85" s="172"/>
      <c r="M85" s="172"/>
      <c r="N85" s="173"/>
      <c r="O85" s="26"/>
    </row>
    <row r="86" spans="2:15">
      <c r="B86" s="25"/>
      <c r="C86" s="244" t="s">
        <v>392</v>
      </c>
      <c r="D86" s="245"/>
      <c r="E86" s="245"/>
      <c r="F86" s="245"/>
      <c r="G86" s="245"/>
      <c r="H86" s="245"/>
      <c r="I86" s="245"/>
      <c r="J86" s="245"/>
      <c r="K86" s="245"/>
      <c r="L86" s="245"/>
      <c r="M86" s="245"/>
      <c r="N86" s="246"/>
      <c r="O86" s="26"/>
    </row>
    <row r="87" spans="2:15">
      <c r="B87" s="25"/>
      <c r="C87" s="244" t="s">
        <v>157</v>
      </c>
      <c r="D87" s="245"/>
      <c r="E87" s="245"/>
      <c r="F87" s="245"/>
      <c r="G87" s="245"/>
      <c r="H87" s="245"/>
      <c r="I87" s="245"/>
      <c r="J87" s="245"/>
      <c r="K87" s="245"/>
      <c r="L87" s="245"/>
      <c r="M87" s="245"/>
      <c r="N87" s="246"/>
      <c r="O87" s="26"/>
    </row>
    <row r="88" spans="2:15">
      <c r="B88" s="25"/>
      <c r="C88" s="244" t="s">
        <v>158</v>
      </c>
      <c r="D88" s="73"/>
      <c r="E88" s="73"/>
      <c r="F88" s="73"/>
      <c r="G88" s="73"/>
      <c r="H88" s="73"/>
      <c r="I88" s="73"/>
      <c r="J88" s="73"/>
      <c r="K88" s="73"/>
      <c r="L88" s="73"/>
      <c r="M88" s="73"/>
      <c r="N88" s="174"/>
      <c r="O88" s="26"/>
    </row>
    <row r="89" spans="2:15" ht="15" customHeight="1">
      <c r="B89" s="25"/>
      <c r="C89" s="244" t="s">
        <v>159</v>
      </c>
      <c r="D89" s="245"/>
      <c r="E89" s="245"/>
      <c r="F89" s="245"/>
      <c r="G89" s="245"/>
      <c r="H89" s="245"/>
      <c r="I89" s="245"/>
      <c r="J89" s="245"/>
      <c r="K89" s="245"/>
      <c r="L89" s="245"/>
      <c r="M89" s="245"/>
      <c r="N89" s="246"/>
      <c r="O89" s="26"/>
    </row>
    <row r="90" spans="2:15">
      <c r="B90" s="25"/>
      <c r="C90" s="175"/>
      <c r="D90" s="48"/>
      <c r="E90" s="48"/>
      <c r="F90" s="48"/>
      <c r="G90" s="48"/>
      <c r="H90" s="48"/>
      <c r="I90" s="48"/>
      <c r="J90" s="48"/>
      <c r="K90" s="48"/>
      <c r="L90" s="48"/>
      <c r="M90" s="48"/>
      <c r="N90" s="176"/>
      <c r="O90" s="26"/>
    </row>
    <row r="91" spans="2:15">
      <c r="B91" s="25"/>
      <c r="O91" s="26"/>
    </row>
    <row r="92" spans="2:15">
      <c r="B92" s="25"/>
      <c r="C92" s="103" t="s">
        <v>54</v>
      </c>
      <c r="D92" s="177"/>
      <c r="E92" s="177"/>
      <c r="F92" s="177"/>
      <c r="G92" s="177"/>
      <c r="H92" s="177"/>
      <c r="I92" s="177"/>
      <c r="J92" s="177"/>
      <c r="K92" s="177"/>
      <c r="L92" s="177"/>
      <c r="M92" s="177"/>
      <c r="N92" s="178"/>
      <c r="O92" s="26"/>
    </row>
    <row r="93" spans="2:15">
      <c r="B93" s="25"/>
      <c r="C93" s="346"/>
      <c r="D93" s="347"/>
      <c r="E93" s="347"/>
      <c r="F93" s="347"/>
      <c r="G93" s="347"/>
      <c r="H93" s="347"/>
      <c r="I93" s="347"/>
      <c r="J93" s="347"/>
      <c r="K93" s="347"/>
      <c r="L93" s="347"/>
      <c r="M93" s="347"/>
      <c r="N93" s="348"/>
      <c r="O93" s="26"/>
    </row>
    <row r="94" spans="2:15">
      <c r="B94" s="25"/>
      <c r="C94" s="349"/>
      <c r="D94" s="350"/>
      <c r="E94" s="350"/>
      <c r="F94" s="350"/>
      <c r="G94" s="350"/>
      <c r="H94" s="350"/>
      <c r="I94" s="350"/>
      <c r="J94" s="350"/>
      <c r="K94" s="350"/>
      <c r="L94" s="350"/>
      <c r="M94" s="350"/>
      <c r="N94" s="351"/>
      <c r="O94" s="26"/>
    </row>
    <row r="95" spans="2:15">
      <c r="B95" s="25"/>
      <c r="C95" s="349"/>
      <c r="D95" s="350"/>
      <c r="E95" s="350"/>
      <c r="F95" s="350"/>
      <c r="G95" s="350"/>
      <c r="H95" s="350"/>
      <c r="I95" s="350"/>
      <c r="J95" s="350"/>
      <c r="K95" s="350"/>
      <c r="L95" s="350"/>
      <c r="M95" s="350"/>
      <c r="N95" s="351"/>
      <c r="O95" s="26"/>
    </row>
    <row r="96" spans="2:15">
      <c r="B96" s="25"/>
      <c r="C96" s="349"/>
      <c r="D96" s="350"/>
      <c r="E96" s="350"/>
      <c r="F96" s="350"/>
      <c r="G96" s="350"/>
      <c r="H96" s="350"/>
      <c r="I96" s="350"/>
      <c r="J96" s="350"/>
      <c r="K96" s="350"/>
      <c r="L96" s="350"/>
      <c r="M96" s="350"/>
      <c r="N96" s="351"/>
      <c r="O96" s="26"/>
    </row>
    <row r="97" spans="2:15">
      <c r="B97" s="25"/>
      <c r="C97" s="349"/>
      <c r="D97" s="350"/>
      <c r="E97" s="350"/>
      <c r="F97" s="350"/>
      <c r="G97" s="350"/>
      <c r="H97" s="350"/>
      <c r="I97" s="350"/>
      <c r="J97" s="350"/>
      <c r="K97" s="350"/>
      <c r="L97" s="350"/>
      <c r="M97" s="350"/>
      <c r="N97" s="351"/>
      <c r="O97" s="26"/>
    </row>
    <row r="98" spans="2:15">
      <c r="B98" s="25"/>
      <c r="C98" s="352"/>
      <c r="D98" s="353"/>
      <c r="E98" s="353"/>
      <c r="F98" s="353"/>
      <c r="G98" s="353"/>
      <c r="H98" s="353"/>
      <c r="I98" s="353"/>
      <c r="J98" s="353"/>
      <c r="K98" s="353"/>
      <c r="L98" s="353"/>
      <c r="M98" s="353"/>
      <c r="N98" s="354"/>
      <c r="O98" s="26"/>
    </row>
    <row r="99" spans="2:15">
      <c r="B99" s="25"/>
      <c r="O99" s="26"/>
    </row>
    <row r="100" spans="2:15">
      <c r="B100" s="25"/>
      <c r="O100" s="26"/>
    </row>
    <row r="101" spans="2:15">
      <c r="B101" s="25"/>
      <c r="O101" s="26"/>
    </row>
    <row r="102" spans="2:15" ht="15.75" thickBot="1">
      <c r="B102" s="27"/>
      <c r="C102" s="28"/>
      <c r="D102" s="28"/>
      <c r="E102" s="28"/>
      <c r="F102" s="28"/>
      <c r="G102" s="28"/>
      <c r="H102" s="28"/>
      <c r="I102" s="28"/>
      <c r="J102" s="28"/>
      <c r="K102" s="28"/>
      <c r="L102" s="28"/>
      <c r="M102" s="28"/>
      <c r="N102" s="28"/>
      <c r="O102" s="29"/>
    </row>
    <row r="103" spans="2:15" ht="15.75" thickTop="1"/>
  </sheetData>
  <sheetProtection algorithmName="SHA-512" hashValue="yL4dGhfUntDxuvhOxweJhTNpgM8+kq4Xa4ml0iWozsSYIUSbrT/PuivPGWYX38Yi0NJ9xmg1Zg8B/iAsMAPgpA==" saltValue="gdc00Irpjn/+s6R5mtXqyQ==" spinCount="100000" sheet="1" objects="1" scenarios="1"/>
  <mergeCells count="1">
    <mergeCell ref="C93:N98"/>
  </mergeCells>
  <conditionalFormatting sqref="H29:H46 L29:L46">
    <cfRule type="expression" dxfId="10" priority="7">
      <formula>IF($H29=0,1,0)</formula>
    </cfRule>
  </conditionalFormatting>
  <conditionalFormatting sqref="L17:L22">
    <cfRule type="expression" dxfId="6" priority="16">
      <formula>IF($L$23&gt;0,1,0)</formula>
    </cfRule>
  </conditionalFormatting>
  <conditionalFormatting sqref="L29:L46">
    <cfRule type="expression" dxfId="3" priority="17">
      <formula>IF($L$47&gt;0,1,0)</formula>
    </cfRule>
  </conditionalFormatting>
  <conditionalFormatting sqref="L53:L55">
    <cfRule type="expression" dxfId="2" priority="13">
      <formula>IF($L$56&gt;0,1,0)</formula>
    </cfRule>
  </conditionalFormatting>
  <conditionalFormatting sqref="L65:L66">
    <cfRule type="expression" dxfId="0" priority="5">
      <formula>IF($L$67&gt;0,1,0)</formula>
    </cfRule>
  </conditionalFormatting>
  <dataValidations count="7">
    <dataValidation allowBlank="1" showInputMessage="1" showErrorMessage="1" promptTitle="Instructions:" prompt="Enter an optional, custom input for geomembrane unit cost." sqref="L67:L68 L23 L47 L56" xr:uid="{CA42386B-5FE5-41C7-880F-FE738B44EA71}"/>
    <dataValidation type="decimal" operator="greaterThan" allowBlank="1" showInputMessage="1" showErrorMessage="1" promptTitle="Instructions:" prompt="Enter an optional, custom input for Cover layer cost." sqref="L65:L66" xr:uid="{2E19A1AB-E881-41EC-8106-F2B038949C2D}">
      <formula1>0</formula1>
    </dataValidation>
    <dataValidation allowBlank="1" showInputMessage="1" showErrorMessage="1" promptTitle="Instructions:" prompt="Enter an optional, custom input for geomembrane cost." sqref="L17:L22" xr:uid="{66DD9C94-C7C4-4343-8064-09F94789EE5E}"/>
    <dataValidation allowBlank="1" showInputMessage="1" showErrorMessage="1" promptTitle="Instructions:" prompt="Enter an optional, custom input for geotextile cost." sqref="L29:L46" xr:uid="{DA380C1A-2115-4FDE-8CFF-8B07399B337E}"/>
    <dataValidation allowBlank="1" showInputMessage="1" showErrorMessage="1" promptTitle="Instructions:" prompt="Enter an optional, custom input for Geospacer cost." sqref="L53" xr:uid="{4469C125-64EA-47FC-A26F-AAB358238E43}"/>
    <dataValidation allowBlank="1" showInputMessage="1" showErrorMessage="1" promptTitle="Instructions:" prompt="Enter an optional, custom input for Perimeter drain pipe cost." sqref="L54" xr:uid="{8E881632-18E8-4B01-8546-67561D7A54C2}"/>
    <dataValidation allowBlank="1" showInputMessage="1" showErrorMessage="1" promptTitle="Instructions:" prompt="Enter an optional, custom input for Collector drain pipe cost." sqref="L55" xr:uid="{0250979A-96ED-4E97-B1D3-A3778558D3D1}"/>
  </dataValidation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15" id="{2A07E401-5D50-4C7F-ACB4-47E81E73755C}">
            <xm:f>IF('Liner System Design'!$H$34="",1,0)</xm:f>
            <x14:dxf>
              <font>
                <color theme="1"/>
              </font>
              <fill>
                <patternFill>
                  <bgColor theme="1"/>
                </patternFill>
              </fill>
            </x14:dxf>
          </x14:cfRule>
          <xm:sqref>H17:H22 L17:L22</xm:sqref>
        </x14:conditionalFormatting>
        <x14:conditionalFormatting xmlns:xm="http://schemas.microsoft.com/office/excel/2006/main">
          <x14:cfRule type="expression" priority="8" id="{5F7C0E06-C3C2-415E-A099-FD72D1637D22}">
            <xm:f>IF('Liner System Design'!$H$34&lt;2,1,0)</xm:f>
            <x14:dxf>
              <font>
                <color theme="1"/>
              </font>
              <fill>
                <patternFill>
                  <bgColor theme="1"/>
                </patternFill>
              </fill>
            </x14:dxf>
          </x14:cfRule>
          <xm:sqref>H20:H22 L20:L22</xm:sqref>
        </x14:conditionalFormatting>
        <x14:conditionalFormatting xmlns:xm="http://schemas.microsoft.com/office/excel/2006/main">
          <x14:cfRule type="expression" priority="3" id="{34391F2F-152C-49E0-BEAE-B2ADD6218701}">
            <xm:f>IF('Liner System Design'!$H$26="no",1,0)</xm:f>
            <x14:dxf>
              <font>
                <color theme="1"/>
              </font>
              <fill>
                <patternFill>
                  <bgColor theme="1"/>
                </patternFill>
              </fill>
            </x14:dxf>
          </x14:cfRule>
          <x14:cfRule type="expression" priority="4" id="{524E0738-B864-4AF9-99FC-A606DA307A57}">
            <xm:f>IF('Liner System Design'!$H$26="",1,0)</xm:f>
            <x14:dxf>
              <font>
                <color theme="1"/>
              </font>
              <fill>
                <patternFill>
                  <bgColor theme="1"/>
                </patternFill>
              </fill>
            </x14:dxf>
          </x14:cfRule>
          <xm:sqref>H29:H46</xm:sqref>
        </x14:conditionalFormatting>
        <x14:conditionalFormatting xmlns:xm="http://schemas.microsoft.com/office/excel/2006/main">
          <x14:cfRule type="expression" priority="6" id="{E0DBEA22-71AD-465E-9CD3-385989F2B5B7}">
            <xm:f>IF('Liner System Design'!$H$27="yes",0,1)</xm:f>
            <x14:dxf>
              <font>
                <color theme="1"/>
              </font>
              <fill>
                <patternFill>
                  <bgColor theme="1"/>
                </patternFill>
              </fill>
            </x14:dxf>
          </x14:cfRule>
          <xm:sqref>H53:H55 L53:L55</xm:sqref>
        </x14:conditionalFormatting>
        <x14:conditionalFormatting xmlns:xm="http://schemas.microsoft.com/office/excel/2006/main">
          <x14:cfRule type="expression" priority="1" id="{8626F6C0-E255-4D6C-9204-F88206566C46}">
            <xm:f>IF('Liner System Design'!$H$26="no",1,0)</xm:f>
            <x14:dxf>
              <font>
                <color theme="1"/>
              </font>
              <fill>
                <patternFill>
                  <bgColor theme="1"/>
                </patternFill>
              </fill>
            </x14:dxf>
          </x14:cfRule>
          <x14:cfRule type="expression" priority="2" id="{D9E77B23-3EA1-4A18-996B-F8009E48C1F8}">
            <xm:f>IF('Liner System Design'!$H$26="",1,0)</xm:f>
            <x14:dxf>
              <font>
                <color theme="1"/>
              </font>
              <fill>
                <patternFill>
                  <bgColor theme="1"/>
                </patternFill>
              </fill>
            </x14:dxf>
          </x14:cfRule>
          <xm:sqref>L29:L46</xm:sqref>
        </x14:conditionalFormatting>
        <x14:conditionalFormatting xmlns:xm="http://schemas.microsoft.com/office/excel/2006/main">
          <x14:cfRule type="expression" priority="9" id="{FB968346-6D61-4514-9595-A9614C3066D3}">
            <xm:f>IF('Liner System Design'!$H$28="yes",0,1)</xm:f>
            <x14:dxf>
              <font>
                <color theme="1"/>
              </font>
              <fill>
                <patternFill>
                  <bgColor theme="1"/>
                </patternFill>
              </fill>
            </x14:dxf>
          </x14:cfRule>
          <xm:sqref>L65:L66 H65:H66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A5D61-B9D3-48CE-B4C2-D0505E1EDCFE}">
  <sheetPr codeName="Sheet7">
    <tabColor theme="7"/>
  </sheetPr>
  <dimension ref="B1:G21"/>
  <sheetViews>
    <sheetView zoomScale="85" zoomScaleNormal="85" workbookViewId="0"/>
  </sheetViews>
  <sheetFormatPr defaultColWidth="9.140625" defaultRowHeight="15"/>
  <cols>
    <col min="1" max="1" width="9.140625" style="13"/>
    <col min="2" max="2" width="2.7109375" style="13" customWidth="1"/>
    <col min="3" max="16384" width="9.140625" style="13"/>
  </cols>
  <sheetData>
    <row r="1" spans="2:7" ht="60" customHeight="1" thickBot="1"/>
    <row r="2" spans="2:7" ht="19.5" thickTop="1" thickBot="1">
      <c r="B2" s="65"/>
      <c r="C2" s="22" t="s">
        <v>160</v>
      </c>
      <c r="D2" s="22"/>
      <c r="E2" s="22"/>
      <c r="F2" s="22"/>
      <c r="G2" s="258"/>
    </row>
    <row r="3" spans="2:7" ht="15.75" thickTop="1">
      <c r="B3" s="67"/>
      <c r="C3" s="68"/>
      <c r="D3" s="68"/>
      <c r="E3" s="68"/>
      <c r="F3" s="68"/>
      <c r="G3" s="69"/>
    </row>
    <row r="4" spans="2:7">
      <c r="B4" s="58"/>
      <c r="C4" s="13" t="s">
        <v>161</v>
      </c>
      <c r="G4" s="26"/>
    </row>
    <row r="5" spans="2:7">
      <c r="B5" s="58"/>
      <c r="C5" s="13" t="s">
        <v>162</v>
      </c>
      <c r="G5" s="26"/>
    </row>
    <row r="6" spans="2:7">
      <c r="B6" s="58"/>
      <c r="C6" s="13" t="s">
        <v>163</v>
      </c>
      <c r="G6" s="26"/>
    </row>
    <row r="7" spans="2:7">
      <c r="B7" s="58"/>
      <c r="G7" s="26"/>
    </row>
    <row r="8" spans="2:7">
      <c r="B8" s="58"/>
      <c r="C8" s="13" t="s">
        <v>164</v>
      </c>
      <c r="G8" s="26"/>
    </row>
    <row r="9" spans="2:7">
      <c r="B9" s="58"/>
      <c r="C9" s="13" t="s">
        <v>165</v>
      </c>
      <c r="G9" s="26"/>
    </row>
    <row r="10" spans="2:7">
      <c r="B10" s="58"/>
      <c r="C10" s="13" t="s">
        <v>166</v>
      </c>
      <c r="G10" s="26"/>
    </row>
    <row r="11" spans="2:7">
      <c r="B11" s="58"/>
      <c r="C11" s="13" t="s">
        <v>167</v>
      </c>
      <c r="G11" s="26"/>
    </row>
    <row r="12" spans="2:7">
      <c r="B12" s="58"/>
      <c r="C12" s="13" t="s">
        <v>168</v>
      </c>
      <c r="G12" s="26"/>
    </row>
    <row r="13" spans="2:7">
      <c r="B13" s="58"/>
      <c r="C13" s="13" t="s">
        <v>169</v>
      </c>
      <c r="G13" s="26"/>
    </row>
    <row r="14" spans="2:7">
      <c r="B14" s="58"/>
      <c r="C14" s="13" t="s">
        <v>170</v>
      </c>
      <c r="G14" s="26"/>
    </row>
    <row r="15" spans="2:7">
      <c r="B15" s="58"/>
      <c r="C15" s="13" t="s">
        <v>171</v>
      </c>
      <c r="G15" s="26"/>
    </row>
    <row r="16" spans="2:7">
      <c r="B16" s="58"/>
      <c r="G16" s="26"/>
    </row>
    <row r="17" spans="2:7">
      <c r="B17" s="58"/>
      <c r="C17" s="13" t="s">
        <v>172</v>
      </c>
      <c r="G17" s="26"/>
    </row>
    <row r="18" spans="2:7">
      <c r="B18" s="58"/>
      <c r="C18" s="13" t="s">
        <v>173</v>
      </c>
      <c r="G18" s="26"/>
    </row>
    <row r="19" spans="2:7">
      <c r="B19" s="58"/>
      <c r="C19" s="13" t="s">
        <v>174</v>
      </c>
      <c r="G19" s="26"/>
    </row>
    <row r="20" spans="2:7" ht="15.75" thickBot="1">
      <c r="B20" s="61"/>
      <c r="C20" s="28"/>
      <c r="D20" s="28"/>
      <c r="E20" s="28"/>
      <c r="F20" s="28"/>
      <c r="G20" s="29"/>
    </row>
    <row r="21" spans="2:7" ht="15.75" thickTop="1">
      <c r="B21" s="43"/>
    </row>
  </sheetData>
  <sheetProtection algorithmName="SHA-512" hashValue="wfWp5MCOZZpw3PkbglVnwyrGOnuZamfMp1M75uuB7C+gms0tjuMyfy6/gqFKa6rlF2BbAlc4BSD+2WGT+D6MHA==" saltValue="PkdnzIQ6aMf0TPdaCykkuA==" spinCount="100000" sheet="1" objects="1" scenarios="1"/>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E3A2A-D63D-4350-A38C-3DD58AC8E0D8}">
  <sheetPr codeName="Sheet6">
    <tabColor rgb="FF5E6A71"/>
  </sheetPr>
  <dimension ref="B2:V46"/>
  <sheetViews>
    <sheetView zoomScale="70" zoomScaleNormal="70" workbookViewId="0"/>
  </sheetViews>
  <sheetFormatPr defaultColWidth="9.140625" defaultRowHeight="15"/>
  <cols>
    <col min="1" max="1" width="9.140625" style="76"/>
    <col min="2" max="2" width="16.140625" style="76" bestFit="1" customWidth="1"/>
    <col min="3" max="3" width="9.28515625" style="76" bestFit="1" customWidth="1"/>
    <col min="4" max="4" width="10.5703125" style="76" bestFit="1" customWidth="1"/>
    <col min="5" max="5" width="10" style="76" bestFit="1" customWidth="1"/>
    <col min="6" max="6" width="10.28515625" style="76" bestFit="1" customWidth="1"/>
    <col min="7" max="7" width="17.5703125" style="76" bestFit="1" customWidth="1"/>
    <col min="8" max="8" width="17.5703125" style="76" customWidth="1"/>
    <col min="9" max="9" width="14" style="76" bestFit="1" customWidth="1"/>
    <col min="10" max="10" width="13.42578125" style="76" bestFit="1" customWidth="1"/>
    <col min="11" max="11" width="21.140625" style="76" bestFit="1" customWidth="1"/>
    <col min="12" max="12" width="18.5703125" style="76" bestFit="1" customWidth="1"/>
    <col min="13" max="13" width="19.140625" style="76" bestFit="1" customWidth="1"/>
    <col min="14" max="14" width="18" style="76" bestFit="1" customWidth="1"/>
    <col min="15" max="15" width="12" style="76" bestFit="1" customWidth="1"/>
    <col min="16" max="17" width="12.140625" style="76" bestFit="1" customWidth="1"/>
    <col min="18" max="18" width="15.7109375" style="76" bestFit="1" customWidth="1"/>
    <col min="19" max="20" width="15.85546875" style="76" bestFit="1" customWidth="1"/>
    <col min="21" max="16384" width="9.140625" style="76"/>
  </cols>
  <sheetData>
    <row r="2" spans="2:22">
      <c r="C2" s="77" t="s">
        <v>175</v>
      </c>
      <c r="D2" s="77" t="s">
        <v>175</v>
      </c>
      <c r="E2" s="77" t="s">
        <v>175</v>
      </c>
      <c r="F2" s="77" t="s">
        <v>175</v>
      </c>
      <c r="G2" s="78" t="s">
        <v>176</v>
      </c>
      <c r="H2" s="78" t="s">
        <v>176</v>
      </c>
      <c r="I2" s="78" t="s">
        <v>176</v>
      </c>
      <c r="J2" s="78" t="s">
        <v>176</v>
      </c>
      <c r="K2" s="78" t="s">
        <v>176</v>
      </c>
      <c r="L2" s="78" t="s">
        <v>176</v>
      </c>
      <c r="M2" s="78" t="s">
        <v>176</v>
      </c>
      <c r="N2" s="78" t="s">
        <v>176</v>
      </c>
      <c r="O2" s="79"/>
      <c r="P2" s="80" t="s">
        <v>177</v>
      </c>
      <c r="Q2" s="80" t="s">
        <v>177</v>
      </c>
      <c r="R2" s="80" t="s">
        <v>177</v>
      </c>
      <c r="S2" s="80" t="s">
        <v>177</v>
      </c>
      <c r="T2" s="80" t="s">
        <v>177</v>
      </c>
      <c r="U2" s="80" t="s">
        <v>177</v>
      </c>
      <c r="V2" s="80" t="s">
        <v>178</v>
      </c>
    </row>
    <row r="3" spans="2:22">
      <c r="B3" s="81" t="s">
        <v>37</v>
      </c>
      <c r="C3" s="81" t="s">
        <v>39</v>
      </c>
      <c r="D3" s="81" t="s">
        <v>179</v>
      </c>
      <c r="E3" s="81" t="s">
        <v>180</v>
      </c>
      <c r="F3" s="81" t="s">
        <v>42</v>
      </c>
      <c r="G3" s="81" t="s">
        <v>181</v>
      </c>
      <c r="H3" s="81" t="s">
        <v>182</v>
      </c>
      <c r="I3" s="81" t="s">
        <v>183</v>
      </c>
      <c r="J3" s="81" t="s">
        <v>184</v>
      </c>
      <c r="K3" s="81" t="s">
        <v>185</v>
      </c>
      <c r="L3" s="81" t="s">
        <v>186</v>
      </c>
      <c r="M3" s="81" t="s">
        <v>187</v>
      </c>
      <c r="N3" s="81" t="s">
        <v>188</v>
      </c>
      <c r="O3" s="81" t="s">
        <v>189</v>
      </c>
      <c r="P3" s="81" t="s">
        <v>190</v>
      </c>
      <c r="Q3" s="81" t="s">
        <v>191</v>
      </c>
      <c r="R3" s="81" t="s">
        <v>192</v>
      </c>
      <c r="S3" s="81" t="s">
        <v>193</v>
      </c>
      <c r="T3" s="81" t="s">
        <v>194</v>
      </c>
      <c r="U3" s="81" t="s">
        <v>195</v>
      </c>
      <c r="V3" s="81" t="s">
        <v>196</v>
      </c>
    </row>
    <row r="4" spans="2:22">
      <c r="B4" s="76" t="s">
        <v>38</v>
      </c>
      <c r="C4" s="82">
        <f>'Reservoir Design'!$G$17</f>
        <v>0</v>
      </c>
      <c r="D4" s="82">
        <f>'Reservoir Design'!G18</f>
        <v>0</v>
      </c>
      <c r="E4" s="82">
        <f>'Reservoir Design'!G19</f>
        <v>0</v>
      </c>
      <c r="F4" s="82">
        <f>'Reservoir Design'!$G$20</f>
        <v>0</v>
      </c>
      <c r="G4" s="83">
        <f>SQRT(C4^2+(F4*C4)^2)</f>
        <v>0</v>
      </c>
      <c r="H4" s="83">
        <f>SQRT(C4^2+(F4*C4)^2)</f>
        <v>0</v>
      </c>
      <c r="I4" s="83" t="e">
        <f>PI()*(S4+T4)*(1+3*U4/(10+SQRT(4-3*U4)))</f>
        <v>#DIV/0!</v>
      </c>
      <c r="J4" s="83">
        <f>D4+2*F4*C4</f>
        <v>0</v>
      </c>
      <c r="K4" s="83">
        <f>E4+2*F4*C4</f>
        <v>0</v>
      </c>
      <c r="L4" s="83" t="e">
        <f>PI()*(P4+Q4)*(1+3*R4/(10+SQRT(4-3*R4)))</f>
        <v>#DIV/0!</v>
      </c>
      <c r="M4" s="84" t="e">
        <f>AVERAGE(L4,I4)*G4</f>
        <v>#DIV/0!</v>
      </c>
      <c r="N4" s="84">
        <f>PI()*S4*T4</f>
        <v>0</v>
      </c>
      <c r="O4" s="84" t="e">
        <f>PI()/3*((S4+F4*C4)*(T4+F4*C4))*(C4+S4/F4)-PI()/3*S4^2*T4/F4</f>
        <v>#DIV/0!</v>
      </c>
      <c r="P4" s="83">
        <f>J4/2</f>
        <v>0</v>
      </c>
      <c r="Q4" s="83">
        <f>K4/2</f>
        <v>0</v>
      </c>
      <c r="R4" s="83" t="e">
        <f>(P4-Q4)^2/(P4+Q4)^2</f>
        <v>#DIV/0!</v>
      </c>
      <c r="S4" s="83">
        <f>D4/2</f>
        <v>0</v>
      </c>
      <c r="T4" s="83">
        <f>E4/2</f>
        <v>0</v>
      </c>
      <c r="U4" s="83" t="e">
        <f>(S4-T4)^2/(S4+T4)^2</f>
        <v>#DIV/0!</v>
      </c>
    </row>
    <row r="5" spans="2:22">
      <c r="B5" s="76" t="s">
        <v>197</v>
      </c>
      <c r="C5" s="82">
        <f>'Reservoir Design'!$G$17</f>
        <v>0</v>
      </c>
      <c r="D5" s="82">
        <f>'Reservoir Design'!G18</f>
        <v>0</v>
      </c>
      <c r="E5" s="82">
        <f>'Reservoir Design'!G19</f>
        <v>0</v>
      </c>
      <c r="F5" s="82">
        <f>'Reservoir Design'!$G$20</f>
        <v>0</v>
      </c>
      <c r="G5" s="83">
        <f>SQRT(C5^2+(F5*C5)^2)</f>
        <v>0</v>
      </c>
      <c r="H5" s="83">
        <f>SQRT(C5^2+(F5*C5)^2)</f>
        <v>0</v>
      </c>
      <c r="I5" s="83">
        <f>2*D5+2*E5</f>
        <v>0</v>
      </c>
      <c r="J5" s="83">
        <f>D4+2*F4*C4</f>
        <v>0</v>
      </c>
      <c r="K5" s="83">
        <f>E4+2*F4*C4</f>
        <v>0</v>
      </c>
      <c r="L5" s="83">
        <f>2*J5+2*K5</f>
        <v>0</v>
      </c>
      <c r="M5" s="84">
        <f>2*1/2*SUM(J5,D5)*G5+2*1/2*SUM(K5,E5)*G5</f>
        <v>0</v>
      </c>
      <c r="N5" s="84">
        <f>D5*E5</f>
        <v>0</v>
      </c>
      <c r="O5" s="84" t="e">
        <f>1/3*J5*K5*V5-1/3*D5*E5*(V5-C5)</f>
        <v>#DIV/0!</v>
      </c>
      <c r="P5" s="83"/>
      <c r="Q5" s="83"/>
      <c r="R5" s="83"/>
      <c r="S5" s="83"/>
      <c r="T5" s="83"/>
      <c r="U5" s="83"/>
      <c r="V5" s="76" t="e">
        <f>1/F5*K5</f>
        <v>#DIV/0!</v>
      </c>
    </row>
    <row r="7" spans="2:22">
      <c r="N7" s="84">
        <f>1/3*PI()*C4*(S4^2+S4*Q4+Q4^2)</f>
        <v>0</v>
      </c>
      <c r="O7" s="76" t="s">
        <v>198</v>
      </c>
    </row>
    <row r="8" spans="2:22">
      <c r="N8" s="76" t="s">
        <v>199</v>
      </c>
    </row>
    <row r="9" spans="2:22">
      <c r="B9" s="81" t="s">
        <v>200</v>
      </c>
      <c r="I9" s="81" t="s">
        <v>201</v>
      </c>
    </row>
    <row r="16" spans="2:22">
      <c r="M16" s="76" t="s">
        <v>187</v>
      </c>
      <c r="N16" s="85" t="str" cm="1">
        <f t="array" ref="N16">IF(ISBLANK('Reservoir Design'!G16),"blank",IF('Reservoir Design'!G16:H16='SA+V calculation'!B4,'SA+V calculation'!M4,'SA+V calculation'!M5))</f>
        <v>blank</v>
      </c>
      <c r="O16" s="86"/>
    </row>
    <row r="17" spans="2:15">
      <c r="M17" s="76" t="s">
        <v>188</v>
      </c>
      <c r="N17" s="85" t="str" cm="1">
        <f t="array" ref="N17">IF(ISBLANK('Reservoir Design'!G16),"blank",IF('Reservoir Design'!G16:H16='SA+V calculation'!B4,'SA+V calculation'!N4,'SA+V calculation'!N5))</f>
        <v>blank</v>
      </c>
      <c r="O17" s="86"/>
    </row>
    <row r="18" spans="2:15">
      <c r="M18" s="76" t="s">
        <v>202</v>
      </c>
      <c r="N18" s="85" t="str" cm="1">
        <f t="array" ref="N18">IF(ISBLANK('Reservoir Design'!G16),"blank",IF(B4='Reservoir Design'!G16:H16,SUM(M4:N4),SUM(M5:N5)))</f>
        <v>blank</v>
      </c>
      <c r="O18" s="86"/>
    </row>
    <row r="19" spans="2:15">
      <c r="M19" s="76" t="s">
        <v>203</v>
      </c>
      <c r="N19" s="85" t="e" cm="1">
        <f t="array" ref="N19:O19">IF('Reservoir Design'!G16:H16='SA+V calculation'!B4,'SA+V calculation'!O4,'SA+V calculation'!O5)</f>
        <v>#DIV/0!</v>
      </c>
      <c r="O19" s="86" t="e">
        <v>#DIV/0!</v>
      </c>
    </row>
    <row r="25" spans="2:15">
      <c r="B25" s="76" t="s">
        <v>204</v>
      </c>
    </row>
    <row r="35" spans="2:9">
      <c r="I35" s="76" t="s">
        <v>205</v>
      </c>
    </row>
    <row r="38" spans="2:9">
      <c r="B38" s="270" t="s">
        <v>206</v>
      </c>
      <c r="C38" s="77"/>
      <c r="D38" s="77"/>
      <c r="E38" s="77"/>
      <c r="F38" s="77"/>
      <c r="G38" s="77"/>
      <c r="H38" s="77"/>
    </row>
    <row r="39" spans="2:9">
      <c r="B39" s="77" t="s">
        <v>207</v>
      </c>
      <c r="C39" s="77">
        <f>'Reservoir Design'!G18/2</f>
        <v>0</v>
      </c>
      <c r="D39" s="77"/>
      <c r="E39" s="77" t="s">
        <v>208</v>
      </c>
      <c r="F39" s="77">
        <f>PI()*C39*C40</f>
        <v>0</v>
      </c>
      <c r="G39" s="77"/>
      <c r="H39" s="77"/>
    </row>
    <row r="40" spans="2:9">
      <c r="B40" s="77" t="s">
        <v>209</v>
      </c>
      <c r="C40" s="77">
        <f>'Reservoir Design'!G19/2</f>
        <v>0</v>
      </c>
      <c r="D40" s="77"/>
      <c r="E40" s="77" t="s">
        <v>210</v>
      </c>
      <c r="F40" s="77" t="e">
        <f>1/2*PI()*($C$41*SQRT($C$42^2+($C$44+$C$40/$C$43)^2)+$C$42*SQRT($C$41^2+($C$44+$C$40/$C$43)^2)-$C$39*SQRT($C$40^2+($C$44+$C$40/$C$43)^2)-$C$40*SQRT($C$39^2+($C$44+$C$40/$C$43)^2))</f>
        <v>#DIV/0!</v>
      </c>
      <c r="G40" s="267" t="e">
        <f>(F40-M4)/M4</f>
        <v>#DIV/0!</v>
      </c>
      <c r="H40" s="77" t="s">
        <v>211</v>
      </c>
    </row>
    <row r="41" spans="2:9">
      <c r="B41" s="77" t="s">
        <v>212</v>
      </c>
      <c r="C41" s="77" t="e">
        <f>C39+C39/C40*C43*C44</f>
        <v>#DIV/0!</v>
      </c>
      <c r="D41" s="77"/>
      <c r="E41" s="77"/>
      <c r="F41" s="77"/>
      <c r="G41" s="77"/>
      <c r="H41" s="77"/>
    </row>
    <row r="42" spans="2:9">
      <c r="B42" s="77" t="s">
        <v>213</v>
      </c>
      <c r="C42" s="77">
        <f>C40+C43*C44</f>
        <v>0</v>
      </c>
      <c r="D42" s="77"/>
      <c r="E42" s="77"/>
      <c r="F42" s="77"/>
      <c r="G42" s="77"/>
      <c r="H42" s="77"/>
    </row>
    <row r="43" spans="2:9">
      <c r="B43" s="77" t="s">
        <v>214</v>
      </c>
      <c r="C43" s="268">
        <f>'Reservoir Design'!G20</f>
        <v>0</v>
      </c>
      <c r="D43" s="77"/>
      <c r="E43" s="77"/>
      <c r="F43" s="77"/>
      <c r="G43" s="77"/>
      <c r="H43" s="77"/>
    </row>
    <row r="44" spans="2:9">
      <c r="B44" s="77" t="s">
        <v>215</v>
      </c>
      <c r="C44" s="269">
        <f>'Reservoir Design'!G17</f>
        <v>0</v>
      </c>
      <c r="D44" s="77"/>
      <c r="E44" s="77"/>
      <c r="F44" s="77"/>
      <c r="G44" s="77"/>
      <c r="H44" s="77"/>
    </row>
    <row r="45" spans="2:9">
      <c r="B45" s="77"/>
      <c r="C45" s="77"/>
      <c r="D45" s="77"/>
      <c r="E45" s="77"/>
      <c r="F45" s="77"/>
      <c r="G45" s="77"/>
      <c r="H45" s="77"/>
    </row>
    <row r="46" spans="2:9">
      <c r="B46" s="77" t="s">
        <v>216</v>
      </c>
      <c r="C46" s="77">
        <f>C39+C43*C44</f>
        <v>0</v>
      </c>
      <c r="D46" s="77"/>
      <c r="E46" s="77" t="s">
        <v>217</v>
      </c>
      <c r="F46" s="77" t="e">
        <f>1/2*PI()*($C$46*SQRT($C$42^2+($C$44+$C$40/$C$43)^2)+$C$42*SQRT($C$46^2+($C$44+$C$40/$C$43)^2)-$C$39*SQRT($C$40^2+($C$44+$C$40/$C$43)^2)-$C$40*SQRT($C$39^2+($C$44+$C$40/$C$43)^2))</f>
        <v>#DIV/0!</v>
      </c>
      <c r="G46" s="267" t="e">
        <f>(F46-M4)/M4</f>
        <v>#DIV/0!</v>
      </c>
      <c r="H46" s="77" t="s">
        <v>218</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82419-1CC4-4425-96C5-343C6AD3DB8E}">
  <sheetPr codeName="Sheet8">
    <tabColor rgb="FF5E6A71"/>
  </sheetPr>
  <dimension ref="C1:BH12"/>
  <sheetViews>
    <sheetView zoomScale="145" zoomScaleNormal="145" workbookViewId="0"/>
  </sheetViews>
  <sheetFormatPr defaultRowHeight="15"/>
  <sheetData>
    <row r="1" spans="3:60" ht="18.75">
      <c r="C1" s="137" t="s">
        <v>219</v>
      </c>
      <c r="H1" s="137" t="s">
        <v>220</v>
      </c>
    </row>
    <row r="3" spans="3:60">
      <c r="D3" s="259" t="s">
        <v>180</v>
      </c>
      <c r="E3" s="260">
        <f>'Reservoir Design'!G19</f>
        <v>0</v>
      </c>
      <c r="F3" t="s">
        <v>108</v>
      </c>
      <c r="I3" s="259" t="s">
        <v>221</v>
      </c>
      <c r="J3" s="260">
        <f>'Reservoir Design'!G19/2</f>
        <v>0</v>
      </c>
      <c r="K3" t="s">
        <v>108</v>
      </c>
    </row>
    <row r="4" spans="3:60">
      <c r="D4" s="259" t="s">
        <v>179</v>
      </c>
      <c r="E4" s="260">
        <f>'Reservoir Design'!G18</f>
        <v>0</v>
      </c>
      <c r="F4" t="s">
        <v>108</v>
      </c>
      <c r="I4" s="259" t="s">
        <v>222</v>
      </c>
      <c r="J4" s="260">
        <f>'Reservoir Design'!G18/2</f>
        <v>0</v>
      </c>
      <c r="K4" t="s">
        <v>108</v>
      </c>
    </row>
    <row r="5" spans="3:60">
      <c r="D5" s="259" t="s">
        <v>223</v>
      </c>
      <c r="E5" s="260">
        <f>'Liner System Design'!H108</f>
        <v>0</v>
      </c>
      <c r="F5" t="s">
        <v>108</v>
      </c>
      <c r="I5" s="259" t="s">
        <v>223</v>
      </c>
      <c r="J5" s="260">
        <f>'Liner System Design'!H108</f>
        <v>0</v>
      </c>
      <c r="K5" t="s">
        <v>108</v>
      </c>
    </row>
    <row r="7" spans="3:60">
      <c r="D7" s="259" t="s">
        <v>224</v>
      </c>
      <c r="E7" t="e">
        <f>ROUNDDOWN(E3/E5,0)+1</f>
        <v>#DIV/0!</v>
      </c>
      <c r="I7" s="259" t="s">
        <v>224</v>
      </c>
      <c r="J7" t="e">
        <f>ROUNDDOWN(2*J3/J5,0)+1</f>
        <v>#DIV/0!</v>
      </c>
      <c r="K7">
        <v>1</v>
      </c>
      <c r="L7">
        <v>2</v>
      </c>
      <c r="M7">
        <v>3</v>
      </c>
      <c r="N7">
        <v>4</v>
      </c>
      <c r="O7">
        <v>5</v>
      </c>
      <c r="P7">
        <v>6</v>
      </c>
      <c r="Q7">
        <v>7</v>
      </c>
      <c r="R7">
        <v>8</v>
      </c>
      <c r="S7">
        <v>9</v>
      </c>
      <c r="T7">
        <v>10</v>
      </c>
      <c r="U7">
        <v>11</v>
      </c>
      <c r="V7">
        <v>12</v>
      </c>
      <c r="W7">
        <v>13</v>
      </c>
      <c r="X7">
        <v>14</v>
      </c>
      <c r="Y7">
        <v>15</v>
      </c>
      <c r="Z7">
        <v>16</v>
      </c>
      <c r="AA7">
        <v>17</v>
      </c>
      <c r="AB7">
        <v>18</v>
      </c>
      <c r="AC7">
        <v>19</v>
      </c>
      <c r="AD7">
        <v>20</v>
      </c>
      <c r="AE7">
        <v>21</v>
      </c>
      <c r="AF7">
        <v>22</v>
      </c>
      <c r="AG7">
        <v>23</v>
      </c>
      <c r="AH7">
        <v>24</v>
      </c>
      <c r="AI7">
        <v>25</v>
      </c>
      <c r="AJ7">
        <v>26</v>
      </c>
      <c r="AK7">
        <v>27</v>
      </c>
      <c r="AL7">
        <v>28</v>
      </c>
      <c r="AM7">
        <v>29</v>
      </c>
      <c r="AN7">
        <v>30</v>
      </c>
      <c r="AO7">
        <v>31</v>
      </c>
      <c r="AP7">
        <v>32</v>
      </c>
      <c r="AQ7">
        <v>33</v>
      </c>
      <c r="AR7">
        <v>34</v>
      </c>
      <c r="AS7">
        <v>35</v>
      </c>
      <c r="AT7">
        <v>36</v>
      </c>
      <c r="AU7">
        <v>37</v>
      </c>
      <c r="AV7">
        <v>38</v>
      </c>
      <c r="AW7">
        <v>39</v>
      </c>
      <c r="AX7">
        <v>40</v>
      </c>
      <c r="AY7">
        <v>41</v>
      </c>
      <c r="AZ7">
        <v>42</v>
      </c>
      <c r="BA7">
        <v>43</v>
      </c>
      <c r="BB7">
        <v>44</v>
      </c>
      <c r="BC7">
        <v>45</v>
      </c>
      <c r="BD7">
        <v>46</v>
      </c>
      <c r="BE7">
        <v>47</v>
      </c>
      <c r="BF7">
        <v>48</v>
      </c>
      <c r="BG7">
        <v>49</v>
      </c>
      <c r="BH7">
        <v>50</v>
      </c>
    </row>
    <row r="8" spans="3:60">
      <c r="D8" s="259" t="s">
        <v>225</v>
      </c>
      <c r="E8">
        <f>E4-2*E5</f>
        <v>0</v>
      </c>
      <c r="F8" t="s">
        <v>108</v>
      </c>
      <c r="I8" s="259" t="s">
        <v>226</v>
      </c>
      <c r="K8" t="e">
        <f t="shared" ref="K8:AP8" si="0">IF(K7&lt;=$J$7,-$J$3+(K7-1)*$J$5,0)</f>
        <v>#DIV/0!</v>
      </c>
      <c r="L8" t="e">
        <f t="shared" si="0"/>
        <v>#DIV/0!</v>
      </c>
      <c r="M8" t="e">
        <f t="shared" si="0"/>
        <v>#DIV/0!</v>
      </c>
      <c r="N8" t="e">
        <f t="shared" si="0"/>
        <v>#DIV/0!</v>
      </c>
      <c r="O8" t="e">
        <f t="shared" si="0"/>
        <v>#DIV/0!</v>
      </c>
      <c r="P8" t="e">
        <f t="shared" si="0"/>
        <v>#DIV/0!</v>
      </c>
      <c r="Q8" t="e">
        <f t="shared" si="0"/>
        <v>#DIV/0!</v>
      </c>
      <c r="R8" t="e">
        <f t="shared" si="0"/>
        <v>#DIV/0!</v>
      </c>
      <c r="S8" t="e">
        <f t="shared" si="0"/>
        <v>#DIV/0!</v>
      </c>
      <c r="T8" t="e">
        <f t="shared" si="0"/>
        <v>#DIV/0!</v>
      </c>
      <c r="U8" t="e">
        <f t="shared" si="0"/>
        <v>#DIV/0!</v>
      </c>
      <c r="V8" t="e">
        <f t="shared" si="0"/>
        <v>#DIV/0!</v>
      </c>
      <c r="W8" t="e">
        <f t="shared" si="0"/>
        <v>#DIV/0!</v>
      </c>
      <c r="X8" t="e">
        <f t="shared" si="0"/>
        <v>#DIV/0!</v>
      </c>
      <c r="Y8" t="e">
        <f t="shared" si="0"/>
        <v>#DIV/0!</v>
      </c>
      <c r="Z8" t="e">
        <f t="shared" si="0"/>
        <v>#DIV/0!</v>
      </c>
      <c r="AA8" t="e">
        <f t="shared" si="0"/>
        <v>#DIV/0!</v>
      </c>
      <c r="AB8" t="e">
        <f t="shared" si="0"/>
        <v>#DIV/0!</v>
      </c>
      <c r="AC8" t="e">
        <f t="shared" si="0"/>
        <v>#DIV/0!</v>
      </c>
      <c r="AD8" t="e">
        <f t="shared" si="0"/>
        <v>#DIV/0!</v>
      </c>
      <c r="AE8" t="e">
        <f t="shared" si="0"/>
        <v>#DIV/0!</v>
      </c>
      <c r="AF8" t="e">
        <f t="shared" si="0"/>
        <v>#DIV/0!</v>
      </c>
      <c r="AG8" t="e">
        <f t="shared" si="0"/>
        <v>#DIV/0!</v>
      </c>
      <c r="AH8" t="e">
        <f t="shared" si="0"/>
        <v>#DIV/0!</v>
      </c>
      <c r="AI8" t="e">
        <f t="shared" si="0"/>
        <v>#DIV/0!</v>
      </c>
      <c r="AJ8" t="e">
        <f t="shared" si="0"/>
        <v>#DIV/0!</v>
      </c>
      <c r="AK8" t="e">
        <f t="shared" si="0"/>
        <v>#DIV/0!</v>
      </c>
      <c r="AL8" t="e">
        <f t="shared" si="0"/>
        <v>#DIV/0!</v>
      </c>
      <c r="AM8" t="e">
        <f t="shared" si="0"/>
        <v>#DIV/0!</v>
      </c>
      <c r="AN8" t="e">
        <f t="shared" si="0"/>
        <v>#DIV/0!</v>
      </c>
      <c r="AO8" t="e">
        <f t="shared" si="0"/>
        <v>#DIV/0!</v>
      </c>
      <c r="AP8" t="e">
        <f t="shared" si="0"/>
        <v>#DIV/0!</v>
      </c>
      <c r="AQ8" t="e">
        <f t="shared" ref="AQ8:BH8" si="1">IF(AQ7&lt;=$J$7,-$J$3+(AQ7-1)*$J$5,0)</f>
        <v>#DIV/0!</v>
      </c>
      <c r="AR8" t="e">
        <f t="shared" si="1"/>
        <v>#DIV/0!</v>
      </c>
      <c r="AS8" t="e">
        <f t="shared" si="1"/>
        <v>#DIV/0!</v>
      </c>
      <c r="AT8" t="e">
        <f t="shared" si="1"/>
        <v>#DIV/0!</v>
      </c>
      <c r="AU8" t="e">
        <f t="shared" si="1"/>
        <v>#DIV/0!</v>
      </c>
      <c r="AV8" t="e">
        <f t="shared" si="1"/>
        <v>#DIV/0!</v>
      </c>
      <c r="AW8" t="e">
        <f t="shared" si="1"/>
        <v>#DIV/0!</v>
      </c>
      <c r="AX8" t="e">
        <f t="shared" si="1"/>
        <v>#DIV/0!</v>
      </c>
      <c r="AY8" t="e">
        <f t="shared" si="1"/>
        <v>#DIV/0!</v>
      </c>
      <c r="AZ8" t="e">
        <f t="shared" si="1"/>
        <v>#DIV/0!</v>
      </c>
      <c r="BA8" t="e">
        <f t="shared" si="1"/>
        <v>#DIV/0!</v>
      </c>
      <c r="BB8" t="e">
        <f t="shared" si="1"/>
        <v>#DIV/0!</v>
      </c>
      <c r="BC8" t="e">
        <f t="shared" si="1"/>
        <v>#DIV/0!</v>
      </c>
      <c r="BD8" t="e">
        <f t="shared" si="1"/>
        <v>#DIV/0!</v>
      </c>
      <c r="BE8" t="e">
        <f t="shared" si="1"/>
        <v>#DIV/0!</v>
      </c>
      <c r="BF8" t="e">
        <f t="shared" si="1"/>
        <v>#DIV/0!</v>
      </c>
      <c r="BG8" t="e">
        <f t="shared" si="1"/>
        <v>#DIV/0!</v>
      </c>
      <c r="BH8" t="e">
        <f t="shared" si="1"/>
        <v>#DIV/0!</v>
      </c>
    </row>
    <row r="9" spans="3:60">
      <c r="D9" s="259" t="s">
        <v>227</v>
      </c>
      <c r="E9" t="e">
        <f>E7*E8</f>
        <v>#DIV/0!</v>
      </c>
      <c r="F9" t="s">
        <v>108</v>
      </c>
      <c r="I9" s="259" t="s">
        <v>228</v>
      </c>
      <c r="K9" t="e">
        <f t="shared" ref="K9:AP9" si="2">IF(K7&lt;=$J$7,$J$4*SQRT(1-K8^2/$J$3^2),0)</f>
        <v>#DIV/0!</v>
      </c>
      <c r="L9" t="e">
        <f t="shared" si="2"/>
        <v>#DIV/0!</v>
      </c>
      <c r="M9" t="e">
        <f t="shared" si="2"/>
        <v>#DIV/0!</v>
      </c>
      <c r="N9" t="e">
        <f t="shared" si="2"/>
        <v>#DIV/0!</v>
      </c>
      <c r="O9" t="e">
        <f t="shared" si="2"/>
        <v>#DIV/0!</v>
      </c>
      <c r="P9" t="e">
        <f t="shared" si="2"/>
        <v>#DIV/0!</v>
      </c>
      <c r="Q9" t="e">
        <f t="shared" si="2"/>
        <v>#DIV/0!</v>
      </c>
      <c r="R9" t="e">
        <f t="shared" si="2"/>
        <v>#DIV/0!</v>
      </c>
      <c r="S9" t="e">
        <f t="shared" si="2"/>
        <v>#DIV/0!</v>
      </c>
      <c r="T9" t="e">
        <f t="shared" si="2"/>
        <v>#DIV/0!</v>
      </c>
      <c r="U9" t="e">
        <f t="shared" si="2"/>
        <v>#DIV/0!</v>
      </c>
      <c r="V9" t="e">
        <f t="shared" si="2"/>
        <v>#DIV/0!</v>
      </c>
      <c r="W9" t="e">
        <f t="shared" si="2"/>
        <v>#DIV/0!</v>
      </c>
      <c r="X9" t="e">
        <f t="shared" si="2"/>
        <v>#DIV/0!</v>
      </c>
      <c r="Y9" t="e">
        <f t="shared" si="2"/>
        <v>#DIV/0!</v>
      </c>
      <c r="Z9" t="e">
        <f t="shared" si="2"/>
        <v>#DIV/0!</v>
      </c>
      <c r="AA9" t="e">
        <f t="shared" si="2"/>
        <v>#DIV/0!</v>
      </c>
      <c r="AB9" t="e">
        <f t="shared" si="2"/>
        <v>#DIV/0!</v>
      </c>
      <c r="AC9" t="e">
        <f t="shared" si="2"/>
        <v>#DIV/0!</v>
      </c>
      <c r="AD9" t="e">
        <f t="shared" si="2"/>
        <v>#DIV/0!</v>
      </c>
      <c r="AE9" t="e">
        <f t="shared" si="2"/>
        <v>#DIV/0!</v>
      </c>
      <c r="AF9" t="e">
        <f t="shared" si="2"/>
        <v>#DIV/0!</v>
      </c>
      <c r="AG9" t="e">
        <f t="shared" si="2"/>
        <v>#DIV/0!</v>
      </c>
      <c r="AH9" t="e">
        <f t="shared" si="2"/>
        <v>#DIV/0!</v>
      </c>
      <c r="AI9" t="e">
        <f t="shared" si="2"/>
        <v>#DIV/0!</v>
      </c>
      <c r="AJ9" t="e">
        <f t="shared" si="2"/>
        <v>#DIV/0!</v>
      </c>
      <c r="AK9" t="e">
        <f t="shared" si="2"/>
        <v>#DIV/0!</v>
      </c>
      <c r="AL9" t="e">
        <f t="shared" si="2"/>
        <v>#DIV/0!</v>
      </c>
      <c r="AM9" t="e">
        <f t="shared" si="2"/>
        <v>#DIV/0!</v>
      </c>
      <c r="AN9" t="e">
        <f t="shared" si="2"/>
        <v>#DIV/0!</v>
      </c>
      <c r="AO9" t="e">
        <f t="shared" si="2"/>
        <v>#DIV/0!</v>
      </c>
      <c r="AP9" t="e">
        <f t="shared" si="2"/>
        <v>#DIV/0!</v>
      </c>
      <c r="AQ9" t="e">
        <f t="shared" ref="AQ9:BH9" si="3">IF(AQ7&lt;=$J$7,$J$4*SQRT(1-AQ8^2/$J$3^2),0)</f>
        <v>#DIV/0!</v>
      </c>
      <c r="AR9" t="e">
        <f t="shared" si="3"/>
        <v>#DIV/0!</v>
      </c>
      <c r="AS9" t="e">
        <f t="shared" si="3"/>
        <v>#DIV/0!</v>
      </c>
      <c r="AT9" t="e">
        <f t="shared" si="3"/>
        <v>#DIV/0!</v>
      </c>
      <c r="AU9" t="e">
        <f t="shared" si="3"/>
        <v>#DIV/0!</v>
      </c>
      <c r="AV9" t="e">
        <f t="shared" si="3"/>
        <v>#DIV/0!</v>
      </c>
      <c r="AW9" t="e">
        <f t="shared" si="3"/>
        <v>#DIV/0!</v>
      </c>
      <c r="AX9" t="e">
        <f t="shared" si="3"/>
        <v>#DIV/0!</v>
      </c>
      <c r="AY9" t="e">
        <f t="shared" si="3"/>
        <v>#DIV/0!</v>
      </c>
      <c r="AZ9" t="e">
        <f t="shared" si="3"/>
        <v>#DIV/0!</v>
      </c>
      <c r="BA9" t="e">
        <f t="shared" si="3"/>
        <v>#DIV/0!</v>
      </c>
      <c r="BB9" t="e">
        <f t="shared" si="3"/>
        <v>#DIV/0!</v>
      </c>
      <c r="BC9" t="e">
        <f t="shared" si="3"/>
        <v>#DIV/0!</v>
      </c>
      <c r="BD9" t="e">
        <f t="shared" si="3"/>
        <v>#DIV/0!</v>
      </c>
      <c r="BE9" t="e">
        <f t="shared" si="3"/>
        <v>#DIV/0!</v>
      </c>
      <c r="BF9" t="e">
        <f t="shared" si="3"/>
        <v>#DIV/0!</v>
      </c>
      <c r="BG9" t="e">
        <f t="shared" si="3"/>
        <v>#DIV/0!</v>
      </c>
      <c r="BH9" t="e">
        <f t="shared" si="3"/>
        <v>#DIV/0!</v>
      </c>
    </row>
    <row r="10" spans="3:60">
      <c r="D10" s="259" t="s">
        <v>229</v>
      </c>
      <c r="E10">
        <f>E3-2*E5</f>
        <v>0</v>
      </c>
      <c r="F10" t="s">
        <v>108</v>
      </c>
      <c r="I10" s="259" t="s">
        <v>230</v>
      </c>
      <c r="K10" t="e">
        <f>2*K9</f>
        <v>#DIV/0!</v>
      </c>
      <c r="L10" t="e">
        <f t="shared" ref="L10:BH10" si="4">2*L9</f>
        <v>#DIV/0!</v>
      </c>
      <c r="M10" t="e">
        <f t="shared" si="4"/>
        <v>#DIV/0!</v>
      </c>
      <c r="N10" t="e">
        <f t="shared" si="4"/>
        <v>#DIV/0!</v>
      </c>
      <c r="O10" t="e">
        <f t="shared" si="4"/>
        <v>#DIV/0!</v>
      </c>
      <c r="P10" t="e">
        <f t="shared" si="4"/>
        <v>#DIV/0!</v>
      </c>
      <c r="Q10" t="e">
        <f t="shared" si="4"/>
        <v>#DIV/0!</v>
      </c>
      <c r="R10" t="e">
        <f t="shared" si="4"/>
        <v>#DIV/0!</v>
      </c>
      <c r="S10" t="e">
        <f t="shared" si="4"/>
        <v>#DIV/0!</v>
      </c>
      <c r="T10" t="e">
        <f t="shared" si="4"/>
        <v>#DIV/0!</v>
      </c>
      <c r="U10" t="e">
        <f t="shared" si="4"/>
        <v>#DIV/0!</v>
      </c>
      <c r="V10" t="e">
        <f t="shared" si="4"/>
        <v>#DIV/0!</v>
      </c>
      <c r="W10" t="e">
        <f t="shared" si="4"/>
        <v>#DIV/0!</v>
      </c>
      <c r="X10" t="e">
        <f t="shared" si="4"/>
        <v>#DIV/0!</v>
      </c>
      <c r="Y10" t="e">
        <f t="shared" si="4"/>
        <v>#DIV/0!</v>
      </c>
      <c r="Z10" t="e">
        <f t="shared" si="4"/>
        <v>#DIV/0!</v>
      </c>
      <c r="AA10" t="e">
        <f t="shared" si="4"/>
        <v>#DIV/0!</v>
      </c>
      <c r="AB10" t="e">
        <f t="shared" si="4"/>
        <v>#DIV/0!</v>
      </c>
      <c r="AC10" t="e">
        <f t="shared" si="4"/>
        <v>#DIV/0!</v>
      </c>
      <c r="AD10" t="e">
        <f t="shared" si="4"/>
        <v>#DIV/0!</v>
      </c>
      <c r="AE10" t="e">
        <f t="shared" si="4"/>
        <v>#DIV/0!</v>
      </c>
      <c r="AF10" t="e">
        <f t="shared" si="4"/>
        <v>#DIV/0!</v>
      </c>
      <c r="AG10" t="e">
        <f t="shared" si="4"/>
        <v>#DIV/0!</v>
      </c>
      <c r="AH10" t="e">
        <f t="shared" si="4"/>
        <v>#DIV/0!</v>
      </c>
      <c r="AI10" t="e">
        <f t="shared" si="4"/>
        <v>#DIV/0!</v>
      </c>
      <c r="AJ10" t="e">
        <f t="shared" si="4"/>
        <v>#DIV/0!</v>
      </c>
      <c r="AK10" t="e">
        <f t="shared" si="4"/>
        <v>#DIV/0!</v>
      </c>
      <c r="AL10" t="e">
        <f t="shared" si="4"/>
        <v>#DIV/0!</v>
      </c>
      <c r="AM10" t="e">
        <f t="shared" si="4"/>
        <v>#DIV/0!</v>
      </c>
      <c r="AN10" t="e">
        <f t="shared" si="4"/>
        <v>#DIV/0!</v>
      </c>
      <c r="AO10" t="e">
        <f t="shared" si="4"/>
        <v>#DIV/0!</v>
      </c>
      <c r="AP10" t="e">
        <f t="shared" si="4"/>
        <v>#DIV/0!</v>
      </c>
      <c r="AQ10" t="e">
        <f t="shared" si="4"/>
        <v>#DIV/0!</v>
      </c>
      <c r="AR10" t="e">
        <f t="shared" si="4"/>
        <v>#DIV/0!</v>
      </c>
      <c r="AS10" t="e">
        <f t="shared" si="4"/>
        <v>#DIV/0!</v>
      </c>
      <c r="AT10" t="e">
        <f t="shared" si="4"/>
        <v>#DIV/0!</v>
      </c>
      <c r="AU10" t="e">
        <f t="shared" si="4"/>
        <v>#DIV/0!</v>
      </c>
      <c r="AV10" t="e">
        <f t="shared" si="4"/>
        <v>#DIV/0!</v>
      </c>
      <c r="AW10" t="e">
        <f t="shared" si="4"/>
        <v>#DIV/0!</v>
      </c>
      <c r="AX10" t="e">
        <f t="shared" si="4"/>
        <v>#DIV/0!</v>
      </c>
      <c r="AY10" t="e">
        <f t="shared" si="4"/>
        <v>#DIV/0!</v>
      </c>
      <c r="AZ10" t="e">
        <f t="shared" si="4"/>
        <v>#DIV/0!</v>
      </c>
      <c r="BA10" t="e">
        <f t="shared" si="4"/>
        <v>#DIV/0!</v>
      </c>
      <c r="BB10" t="e">
        <f t="shared" si="4"/>
        <v>#DIV/0!</v>
      </c>
      <c r="BC10" t="e">
        <f t="shared" si="4"/>
        <v>#DIV/0!</v>
      </c>
      <c r="BD10" t="e">
        <f t="shared" si="4"/>
        <v>#DIV/0!</v>
      </c>
      <c r="BE10" t="e">
        <f t="shared" si="4"/>
        <v>#DIV/0!</v>
      </c>
      <c r="BF10" t="e">
        <f t="shared" si="4"/>
        <v>#DIV/0!</v>
      </c>
      <c r="BG10" t="e">
        <f t="shared" si="4"/>
        <v>#DIV/0!</v>
      </c>
      <c r="BH10" t="e">
        <f t="shared" si="4"/>
        <v>#DIV/0!</v>
      </c>
    </row>
    <row r="11" spans="3:60">
      <c r="I11" s="259" t="s">
        <v>227</v>
      </c>
      <c r="J11" t="e">
        <f>SUM(K10:BH10)</f>
        <v>#DIV/0!</v>
      </c>
      <c r="K11" t="s">
        <v>108</v>
      </c>
    </row>
    <row r="12" spans="3:60">
      <c r="I12" s="259" t="s">
        <v>229</v>
      </c>
      <c r="J12">
        <f>2*J3-2*J5</f>
        <v>0</v>
      </c>
      <c r="K12" t="s">
        <v>108</v>
      </c>
    </row>
  </sheetData>
  <phoneticPr fontId="29"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FF6F1-F561-4E33-BFF1-45F47B0F2C17}">
  <sheetPr codeName="Sheet9">
    <tabColor rgb="FF5E6A71"/>
  </sheetPr>
  <dimension ref="B1:V29"/>
  <sheetViews>
    <sheetView zoomScale="130" zoomScaleNormal="130" workbookViewId="0"/>
  </sheetViews>
  <sheetFormatPr defaultRowHeight="15"/>
  <sheetData>
    <row r="1" spans="2:20" ht="15.75" thickBot="1"/>
    <row r="2" spans="2:20">
      <c r="B2" s="297" t="s">
        <v>231</v>
      </c>
      <c r="C2" s="298"/>
      <c r="D2" s="298"/>
      <c r="E2" s="298"/>
      <c r="F2" s="298"/>
      <c r="G2" s="298"/>
      <c r="H2" s="299"/>
      <c r="J2" s="167" t="s">
        <v>232</v>
      </c>
      <c r="K2" s="167" t="s">
        <v>233</v>
      </c>
      <c r="L2" s="167" t="s">
        <v>234</v>
      </c>
      <c r="M2" s="167" t="s">
        <v>235</v>
      </c>
      <c r="N2" s="167" t="s">
        <v>236</v>
      </c>
      <c r="O2" s="167" t="s">
        <v>237</v>
      </c>
      <c r="P2" s="167" t="s">
        <v>238</v>
      </c>
      <c r="Q2" s="167" t="s">
        <v>239</v>
      </c>
      <c r="R2" s="167" t="s">
        <v>240</v>
      </c>
      <c r="S2" s="167" t="s">
        <v>241</v>
      </c>
      <c r="T2" s="167" t="s">
        <v>242</v>
      </c>
    </row>
    <row r="3" spans="2:20">
      <c r="B3" s="300"/>
      <c r="C3" s="167"/>
      <c r="E3" s="167" t="s">
        <v>233</v>
      </c>
      <c r="F3" s="167" t="s">
        <v>243</v>
      </c>
      <c r="G3" s="167" t="s">
        <v>244</v>
      </c>
      <c r="H3" s="301"/>
      <c r="J3" s="167" t="s">
        <v>245</v>
      </c>
      <c r="K3" s="167" t="s">
        <v>66</v>
      </c>
      <c r="L3" s="167" t="s">
        <v>246</v>
      </c>
      <c r="M3" s="167" t="s">
        <v>247</v>
      </c>
      <c r="N3" s="167" t="s">
        <v>248</v>
      </c>
      <c r="O3" s="167">
        <v>0.21</v>
      </c>
      <c r="P3" s="167"/>
      <c r="Q3" s="167"/>
      <c r="R3" s="167"/>
      <c r="S3" s="167"/>
      <c r="T3" s="167"/>
    </row>
    <row r="4" spans="2:20">
      <c r="B4" s="300" t="s">
        <v>66</v>
      </c>
      <c r="C4" s="167">
        <v>60</v>
      </c>
      <c r="D4" t="str">
        <f>B4&amp;C4</f>
        <v>HDPE60</v>
      </c>
      <c r="E4" s="167">
        <f>AVERAGE(O4,O12)</f>
        <v>0.32600000000000001</v>
      </c>
      <c r="F4" s="167">
        <v>0.23499999999999999</v>
      </c>
      <c r="G4" s="167">
        <f>SUM(E4:F4)</f>
        <v>0.56099999999999994</v>
      </c>
      <c r="H4" s="301" t="s">
        <v>76</v>
      </c>
      <c r="J4" s="167" t="s">
        <v>245</v>
      </c>
      <c r="K4" s="167" t="s">
        <v>66</v>
      </c>
      <c r="L4" s="167" t="s">
        <v>246</v>
      </c>
      <c r="M4" s="167" t="s">
        <v>249</v>
      </c>
      <c r="N4" s="167" t="s">
        <v>248</v>
      </c>
      <c r="O4" s="167">
        <v>0.315</v>
      </c>
      <c r="P4" s="167"/>
      <c r="Q4" s="167"/>
      <c r="R4" s="167"/>
      <c r="S4" s="167"/>
      <c r="T4" s="167"/>
    </row>
    <row r="5" spans="2:20">
      <c r="B5" s="300" t="s">
        <v>66</v>
      </c>
      <c r="C5" s="167">
        <v>80</v>
      </c>
      <c r="D5" t="str">
        <f t="shared" ref="D5:D12" si="0">B5&amp;C5</f>
        <v>HDPE80</v>
      </c>
      <c r="E5" s="167">
        <f>AVERAGE(O5,O13)</f>
        <v>0.42749999999999999</v>
      </c>
      <c r="F5" s="167">
        <v>0.23499999999999999</v>
      </c>
      <c r="G5" s="167">
        <f t="shared" ref="G5:G9" si="1">SUM(E5:F5)</f>
        <v>0.66249999999999998</v>
      </c>
      <c r="H5" s="301" t="s">
        <v>76</v>
      </c>
      <c r="J5" s="167" t="s">
        <v>245</v>
      </c>
      <c r="K5" s="167" t="s">
        <v>66</v>
      </c>
      <c r="L5" s="167" t="s">
        <v>246</v>
      </c>
      <c r="M5" s="167" t="s">
        <v>250</v>
      </c>
      <c r="N5" s="167" t="s">
        <v>248</v>
      </c>
      <c r="O5" s="167">
        <v>0.42</v>
      </c>
      <c r="P5" s="167"/>
      <c r="Q5" s="167"/>
      <c r="R5" s="167"/>
      <c r="S5" s="167"/>
      <c r="T5" s="167"/>
    </row>
    <row r="6" spans="2:20">
      <c r="B6" s="300" t="s">
        <v>66</v>
      </c>
      <c r="C6" s="167">
        <v>100</v>
      </c>
      <c r="D6" t="str">
        <f t="shared" si="0"/>
        <v>HDPE100</v>
      </c>
      <c r="E6" s="167">
        <f>AVERAGE(O6,O14)</f>
        <v>0.53750000000000009</v>
      </c>
      <c r="F6" s="167">
        <v>0.23499999999999999</v>
      </c>
      <c r="G6" s="167">
        <f t="shared" si="1"/>
        <v>0.77250000000000008</v>
      </c>
      <c r="H6" s="301" t="s">
        <v>76</v>
      </c>
      <c r="J6" s="167" t="s">
        <v>245</v>
      </c>
      <c r="K6" s="167" t="s">
        <v>66</v>
      </c>
      <c r="L6" s="167" t="s">
        <v>246</v>
      </c>
      <c r="M6" s="167" t="s">
        <v>251</v>
      </c>
      <c r="N6" s="167" t="s">
        <v>248</v>
      </c>
      <c r="O6" s="167">
        <v>0.52500000000000002</v>
      </c>
      <c r="P6" s="167"/>
      <c r="Q6" s="167"/>
      <c r="R6" s="167"/>
      <c r="S6" s="167"/>
      <c r="T6" s="167"/>
    </row>
    <row r="7" spans="2:20">
      <c r="B7" s="300" t="s">
        <v>252</v>
      </c>
      <c r="C7" s="167">
        <v>60</v>
      </c>
      <c r="D7" t="str">
        <f t="shared" si="0"/>
        <v>LLDPE60</v>
      </c>
      <c r="E7" s="167">
        <f>AVERAGE(O8,O16)</f>
        <v>0.32600000000000001</v>
      </c>
      <c r="F7" s="167">
        <v>0.23499999999999999</v>
      </c>
      <c r="G7" s="167">
        <f t="shared" si="1"/>
        <v>0.56099999999999994</v>
      </c>
      <c r="H7" s="301" t="s">
        <v>76</v>
      </c>
      <c r="J7" s="167" t="s">
        <v>245</v>
      </c>
      <c r="K7" s="167" t="s">
        <v>252</v>
      </c>
      <c r="L7" s="167" t="s">
        <v>246</v>
      </c>
      <c r="M7" s="167" t="s">
        <v>247</v>
      </c>
      <c r="N7" s="167" t="s">
        <v>248</v>
      </c>
      <c r="O7" s="167">
        <v>0.21</v>
      </c>
      <c r="P7" s="167"/>
      <c r="Q7" s="167"/>
      <c r="R7" s="167"/>
      <c r="S7" s="167"/>
      <c r="T7" s="167"/>
    </row>
    <row r="8" spans="2:20">
      <c r="B8" s="300" t="s">
        <v>252</v>
      </c>
      <c r="C8" s="167">
        <v>80</v>
      </c>
      <c r="D8" t="str">
        <f t="shared" si="0"/>
        <v>LLDPE80</v>
      </c>
      <c r="E8" s="167">
        <f>AVERAGE(O9,O17)</f>
        <v>0.42749999999999999</v>
      </c>
      <c r="F8" s="167">
        <v>0.23499999999999999</v>
      </c>
      <c r="G8" s="167">
        <f t="shared" si="1"/>
        <v>0.66249999999999998</v>
      </c>
      <c r="H8" s="301" t="s">
        <v>76</v>
      </c>
      <c r="J8" s="167" t="s">
        <v>245</v>
      </c>
      <c r="K8" s="167" t="s">
        <v>252</v>
      </c>
      <c r="L8" s="167" t="s">
        <v>246</v>
      </c>
      <c r="M8" s="167" t="s">
        <v>249</v>
      </c>
      <c r="N8" s="167" t="s">
        <v>248</v>
      </c>
      <c r="O8" s="167">
        <v>0.315</v>
      </c>
      <c r="P8" s="167"/>
      <c r="Q8" s="167"/>
      <c r="R8" s="167"/>
      <c r="S8" s="167"/>
      <c r="T8" s="167"/>
    </row>
    <row r="9" spans="2:20">
      <c r="B9" s="300" t="s">
        <v>252</v>
      </c>
      <c r="C9" s="167">
        <v>100</v>
      </c>
      <c r="D9" t="str">
        <f t="shared" si="0"/>
        <v>LLDPE100</v>
      </c>
      <c r="E9" s="167">
        <f>AVERAGE(O10,O18)</f>
        <v>0.53750000000000009</v>
      </c>
      <c r="F9" s="167">
        <v>0.23499999999999999</v>
      </c>
      <c r="G9" s="167">
        <f t="shared" si="1"/>
        <v>0.77250000000000008</v>
      </c>
      <c r="H9" s="301" t="s">
        <v>76</v>
      </c>
      <c r="J9" s="167" t="s">
        <v>245</v>
      </c>
      <c r="K9" s="167" t="s">
        <v>252</v>
      </c>
      <c r="L9" s="167" t="s">
        <v>246</v>
      </c>
      <c r="M9" s="167" t="s">
        <v>250</v>
      </c>
      <c r="N9" s="167" t="s">
        <v>248</v>
      </c>
      <c r="O9" s="167">
        <v>0.42</v>
      </c>
      <c r="P9" s="167"/>
      <c r="Q9" s="167"/>
      <c r="R9" s="167"/>
      <c r="S9" s="167"/>
      <c r="T9" s="167"/>
    </row>
    <row r="10" spans="2:20">
      <c r="B10" s="300" t="s">
        <v>253</v>
      </c>
      <c r="C10" s="167">
        <v>60</v>
      </c>
      <c r="D10" t="str">
        <f t="shared" si="0"/>
        <v>PVC60</v>
      </c>
      <c r="E10" s="167"/>
      <c r="F10" s="167"/>
      <c r="G10" s="167">
        <f>R26</f>
        <v>1.75</v>
      </c>
      <c r="H10" s="301" t="s">
        <v>76</v>
      </c>
      <c r="J10" s="167" t="s">
        <v>245</v>
      </c>
      <c r="K10" s="167" t="s">
        <v>252</v>
      </c>
      <c r="L10" s="167" t="s">
        <v>246</v>
      </c>
      <c r="M10" s="167" t="s">
        <v>251</v>
      </c>
      <c r="N10" s="167" t="s">
        <v>248</v>
      </c>
      <c r="O10" s="167">
        <v>0.52500000000000002</v>
      </c>
      <c r="P10" s="167"/>
      <c r="Q10" s="167"/>
      <c r="R10" s="167"/>
      <c r="S10" s="167"/>
      <c r="T10" s="167"/>
    </row>
    <row r="11" spans="2:20">
      <c r="B11" s="300" t="s">
        <v>253</v>
      </c>
      <c r="C11" s="167">
        <v>80</v>
      </c>
      <c r="D11" t="str">
        <f t="shared" si="0"/>
        <v>PVC80</v>
      </c>
      <c r="E11" s="167"/>
      <c r="F11" s="167"/>
      <c r="G11" s="167">
        <f>R29</f>
        <v>2.25</v>
      </c>
      <c r="H11" s="301" t="s">
        <v>76</v>
      </c>
      <c r="J11" s="167" t="s">
        <v>245</v>
      </c>
      <c r="K11" s="167" t="s">
        <v>66</v>
      </c>
      <c r="L11" s="167" t="s">
        <v>254</v>
      </c>
      <c r="M11" s="167" t="s">
        <v>247</v>
      </c>
      <c r="N11" s="167" t="s">
        <v>248</v>
      </c>
      <c r="O11" s="167">
        <v>0.23499999999999999</v>
      </c>
      <c r="P11" s="167"/>
      <c r="Q11" s="167"/>
      <c r="R11" s="167"/>
      <c r="S11" s="167"/>
      <c r="T11" s="167"/>
    </row>
    <row r="12" spans="2:20">
      <c r="B12" s="300" t="s">
        <v>253</v>
      </c>
      <c r="C12" s="167">
        <v>100</v>
      </c>
      <c r="D12" t="str">
        <f t="shared" si="0"/>
        <v>PVC100</v>
      </c>
      <c r="E12" s="167"/>
      <c r="F12" s="167"/>
      <c r="G12" s="213">
        <v>2.75</v>
      </c>
      <c r="H12" s="301" t="s">
        <v>76</v>
      </c>
      <c r="J12" s="167" t="s">
        <v>245</v>
      </c>
      <c r="K12" s="167" t="s">
        <v>66</v>
      </c>
      <c r="L12" s="167" t="s">
        <v>254</v>
      </c>
      <c r="M12" s="167" t="s">
        <v>249</v>
      </c>
      <c r="N12" s="167" t="s">
        <v>248</v>
      </c>
      <c r="O12" s="167">
        <v>0.33700000000000002</v>
      </c>
      <c r="P12" s="167"/>
      <c r="Q12" s="167"/>
      <c r="R12" s="167"/>
      <c r="S12" s="167"/>
      <c r="T12" s="167"/>
    </row>
    <row r="13" spans="2:20">
      <c r="B13" s="302"/>
      <c r="H13" s="303"/>
      <c r="J13" s="167" t="s">
        <v>245</v>
      </c>
      <c r="K13" s="167" t="s">
        <v>66</v>
      </c>
      <c r="L13" s="167" t="s">
        <v>254</v>
      </c>
      <c r="M13" s="167" t="s">
        <v>250</v>
      </c>
      <c r="N13" s="167" t="s">
        <v>248</v>
      </c>
      <c r="O13" s="167">
        <v>0.435</v>
      </c>
      <c r="P13" s="167"/>
      <c r="Q13" s="167"/>
      <c r="R13" s="167"/>
      <c r="S13" s="167"/>
      <c r="T13" s="167"/>
    </row>
    <row r="14" spans="2:20">
      <c r="B14" s="302"/>
      <c r="H14" s="303"/>
      <c r="J14" s="167" t="s">
        <v>245</v>
      </c>
      <c r="K14" s="167" t="s">
        <v>66</v>
      </c>
      <c r="L14" s="167" t="s">
        <v>254</v>
      </c>
      <c r="M14" s="167" t="s">
        <v>251</v>
      </c>
      <c r="N14" s="167" t="s">
        <v>248</v>
      </c>
      <c r="O14" s="167">
        <v>0.55000000000000004</v>
      </c>
      <c r="P14" s="167"/>
      <c r="Q14" s="167"/>
      <c r="R14" s="167"/>
      <c r="S14" s="167"/>
      <c r="T14" s="167"/>
    </row>
    <row r="15" spans="2:20">
      <c r="B15" s="304" t="s">
        <v>381</v>
      </c>
      <c r="H15" s="303"/>
      <c r="J15" s="167" t="s">
        <v>245</v>
      </c>
      <c r="K15" s="167" t="s">
        <v>252</v>
      </c>
      <c r="L15" s="167" t="s">
        <v>254</v>
      </c>
      <c r="M15" s="167" t="s">
        <v>247</v>
      </c>
      <c r="N15" s="167" t="s">
        <v>248</v>
      </c>
      <c r="O15" s="167">
        <v>0.23499999999999999</v>
      </c>
      <c r="P15" s="167"/>
      <c r="Q15" s="167"/>
      <c r="R15" s="167"/>
      <c r="S15" s="167"/>
      <c r="T15" s="167"/>
    </row>
    <row r="16" spans="2:20">
      <c r="B16" s="302">
        <v>500</v>
      </c>
      <c r="C16" t="s">
        <v>82</v>
      </c>
      <c r="D16" s="74">
        <f>'Cost lookup (old)'!D16*1.28</f>
        <v>0.51200000000000001</v>
      </c>
      <c r="E16" t="s">
        <v>76</v>
      </c>
      <c r="F16">
        <f>SLOPE(D16:D17,B16:B17)</f>
        <v>1.2800000000000001E-3</v>
      </c>
      <c r="H16" s="303"/>
      <c r="J16" s="167" t="s">
        <v>245</v>
      </c>
      <c r="K16" s="167" t="s">
        <v>252</v>
      </c>
      <c r="L16" s="167" t="s">
        <v>254</v>
      </c>
      <c r="M16" s="167" t="s">
        <v>249</v>
      </c>
      <c r="N16" s="167" t="s">
        <v>248</v>
      </c>
      <c r="O16" s="167">
        <v>0.33700000000000002</v>
      </c>
      <c r="P16" s="167"/>
      <c r="Q16" s="167"/>
      <c r="R16" s="167"/>
      <c r="S16" s="167"/>
      <c r="T16" s="167"/>
    </row>
    <row r="17" spans="2:22">
      <c r="B17" s="302">
        <v>700</v>
      </c>
      <c r="C17" t="s">
        <v>82</v>
      </c>
      <c r="D17" s="74">
        <f>'Cost lookup (old)'!D17*1.28</f>
        <v>0.76800000000000002</v>
      </c>
      <c r="E17" t="s">
        <v>76</v>
      </c>
      <c r="F17">
        <f>INTERCEPT(D16:D17,B16:B17)</f>
        <v>-0.128</v>
      </c>
      <c r="H17" s="303"/>
      <c r="J17" s="167" t="s">
        <v>245</v>
      </c>
      <c r="K17" s="167" t="s">
        <v>252</v>
      </c>
      <c r="L17" s="167" t="s">
        <v>254</v>
      </c>
      <c r="M17" s="167" t="s">
        <v>250</v>
      </c>
      <c r="N17" s="167" t="s">
        <v>248</v>
      </c>
      <c r="O17" s="167">
        <v>0.435</v>
      </c>
      <c r="P17" s="167"/>
      <c r="Q17" s="167"/>
      <c r="R17" s="167"/>
      <c r="S17" s="167"/>
      <c r="T17" s="167"/>
    </row>
    <row r="18" spans="2:22">
      <c r="B18" s="302"/>
      <c r="H18" s="303"/>
      <c r="J18" s="167" t="s">
        <v>245</v>
      </c>
      <c r="K18" s="167" t="s">
        <v>252</v>
      </c>
      <c r="L18" s="167" t="s">
        <v>254</v>
      </c>
      <c r="M18" s="167" t="s">
        <v>251</v>
      </c>
      <c r="N18" s="167" t="s">
        <v>248</v>
      </c>
      <c r="O18" s="167">
        <v>0.55000000000000004</v>
      </c>
      <c r="P18" s="167"/>
      <c r="Q18" s="167"/>
      <c r="R18" s="167"/>
      <c r="S18" s="167"/>
      <c r="T18" s="167"/>
    </row>
    <row r="19" spans="2:22">
      <c r="B19" s="302"/>
      <c r="H19" s="303"/>
      <c r="J19" s="167" t="s">
        <v>256</v>
      </c>
      <c r="K19" s="167" t="s">
        <v>66</v>
      </c>
      <c r="L19" s="167" t="s">
        <v>254</v>
      </c>
      <c r="M19" s="167" t="s">
        <v>247</v>
      </c>
      <c r="N19" s="167" t="s">
        <v>248</v>
      </c>
      <c r="O19" s="167">
        <v>0.28399999999999997</v>
      </c>
      <c r="P19" s="167" t="s">
        <v>257</v>
      </c>
      <c r="Q19" s="167" t="s">
        <v>258</v>
      </c>
      <c r="R19" s="167" t="s">
        <v>259</v>
      </c>
      <c r="S19" s="167" t="s">
        <v>260</v>
      </c>
      <c r="T19" s="167">
        <v>8.0000000000000002E-3</v>
      </c>
      <c r="U19" s="296">
        <f>$T19/0.504</f>
        <v>1.5873015873015872E-2</v>
      </c>
      <c r="V19" s="296">
        <f>$T19/0.53</f>
        <v>1.509433962264151E-2</v>
      </c>
    </row>
    <row r="20" spans="2:22">
      <c r="B20" s="304" t="s">
        <v>382</v>
      </c>
      <c r="H20" s="303"/>
      <c r="J20" s="167" t="s">
        <v>256</v>
      </c>
      <c r="K20" s="167" t="s">
        <v>66</v>
      </c>
      <c r="L20" s="167" t="s">
        <v>254</v>
      </c>
      <c r="M20" s="167" t="s">
        <v>249</v>
      </c>
      <c r="N20" s="167" t="s">
        <v>248</v>
      </c>
      <c r="O20" s="167">
        <v>0.42</v>
      </c>
      <c r="P20" s="167" t="s">
        <v>257</v>
      </c>
      <c r="Q20" s="167" t="s">
        <v>262</v>
      </c>
      <c r="R20" s="167" t="s">
        <v>263</v>
      </c>
      <c r="S20" s="167" t="s">
        <v>260</v>
      </c>
      <c r="T20" s="167">
        <v>1.0999999999999999E-2</v>
      </c>
      <c r="U20" s="296">
        <f>$T20/0.64</f>
        <v>1.7187499999999998E-2</v>
      </c>
      <c r="V20" s="296">
        <f>T20/0.67</f>
        <v>1.6417910447761194E-2</v>
      </c>
    </row>
    <row r="21" spans="2:22">
      <c r="B21" s="302" t="s">
        <v>264</v>
      </c>
      <c r="C21" s="74">
        <f>'Cost lookup (old)'!C21*1.28</f>
        <v>0.43520000000000003</v>
      </c>
      <c r="D21" t="s">
        <v>76</v>
      </c>
      <c r="H21" s="303"/>
      <c r="J21" s="167" t="s">
        <v>256</v>
      </c>
      <c r="K21" s="167" t="s">
        <v>66</v>
      </c>
      <c r="L21" s="167" t="s">
        <v>254</v>
      </c>
      <c r="M21" s="167" t="s">
        <v>250</v>
      </c>
      <c r="N21" s="167" t="s">
        <v>248</v>
      </c>
      <c r="O21" s="167">
        <v>0.56999999999999995</v>
      </c>
      <c r="P21" s="167" t="s">
        <v>257</v>
      </c>
      <c r="Q21" s="167" t="s">
        <v>265</v>
      </c>
      <c r="R21" s="167" t="s">
        <v>266</v>
      </c>
      <c r="S21" s="167" t="s">
        <v>260</v>
      </c>
      <c r="T21" s="167">
        <v>1.4E-2</v>
      </c>
      <c r="U21" s="296">
        <f>$T21/0.79</f>
        <v>1.7721518987341773E-2</v>
      </c>
      <c r="V21" s="296">
        <f>T21/0.82</f>
        <v>1.7073170731707318E-2</v>
      </c>
    </row>
    <row r="22" spans="2:22">
      <c r="B22" s="302" t="s">
        <v>267</v>
      </c>
      <c r="C22" s="74">
        <f>'Cost lookup (old)'!C22*1.28</f>
        <v>106.24000000000001</v>
      </c>
      <c r="D22" t="s">
        <v>113</v>
      </c>
      <c r="H22" s="303"/>
      <c r="J22" s="167" t="s">
        <v>256</v>
      </c>
      <c r="K22" s="167" t="s">
        <v>252</v>
      </c>
      <c r="L22" s="167" t="s">
        <v>254</v>
      </c>
      <c r="M22" s="167" t="s">
        <v>247</v>
      </c>
      <c r="N22" s="167" t="s">
        <v>248</v>
      </c>
      <c r="O22" s="167">
        <v>0.28999999999999998</v>
      </c>
      <c r="P22" s="167" t="s">
        <v>257</v>
      </c>
      <c r="Q22" s="167" t="s">
        <v>258</v>
      </c>
      <c r="R22" s="167" t="s">
        <v>268</v>
      </c>
      <c r="S22" s="167" t="s">
        <v>260</v>
      </c>
      <c r="T22" s="167">
        <v>8.0000000000000002E-3</v>
      </c>
      <c r="U22" s="296">
        <f>$T22/0.51</f>
        <v>1.5686274509803921E-2</v>
      </c>
      <c r="V22" s="296">
        <f>T22/0.54</f>
        <v>1.4814814814814814E-2</v>
      </c>
    </row>
    <row r="23" spans="2:22">
      <c r="B23" s="302" t="s">
        <v>269</v>
      </c>
      <c r="C23" s="74">
        <f>'Cost lookup (old)'!C23*1.28</f>
        <v>160</v>
      </c>
      <c r="D23" t="s">
        <v>113</v>
      </c>
      <c r="H23" s="303"/>
      <c r="J23" s="167" t="s">
        <v>256</v>
      </c>
      <c r="K23" s="167" t="s">
        <v>252</v>
      </c>
      <c r="L23" s="167" t="s">
        <v>254</v>
      </c>
      <c r="M23" s="167" t="s">
        <v>249</v>
      </c>
      <c r="N23" s="167" t="s">
        <v>248</v>
      </c>
      <c r="O23" s="167">
        <v>0.42</v>
      </c>
      <c r="P23" s="167" t="s">
        <v>257</v>
      </c>
      <c r="Q23" s="167" t="s">
        <v>262</v>
      </c>
      <c r="R23" s="167" t="s">
        <v>263</v>
      </c>
      <c r="S23" s="167" t="s">
        <v>260</v>
      </c>
      <c r="T23" s="167">
        <v>1.0999999999999999E-2</v>
      </c>
      <c r="U23" s="296">
        <f>$T23/0.64</f>
        <v>1.7187499999999998E-2</v>
      </c>
      <c r="V23" s="296">
        <f>T23/0.67</f>
        <v>1.6417910447761194E-2</v>
      </c>
    </row>
    <row r="24" spans="2:22">
      <c r="B24" s="302"/>
      <c r="H24" s="303"/>
      <c r="J24" s="167" t="s">
        <v>256</v>
      </c>
      <c r="K24" s="167" t="s">
        <v>252</v>
      </c>
      <c r="L24" s="167" t="s">
        <v>254</v>
      </c>
      <c r="M24" s="167" t="s">
        <v>250</v>
      </c>
      <c r="N24" s="167" t="s">
        <v>248</v>
      </c>
      <c r="O24" s="167">
        <v>0.56999999999999995</v>
      </c>
      <c r="P24" s="167" t="s">
        <v>257</v>
      </c>
      <c r="Q24" s="167" t="s">
        <v>265</v>
      </c>
      <c r="R24" s="167" t="s">
        <v>266</v>
      </c>
      <c r="S24" s="167" t="s">
        <v>260</v>
      </c>
      <c r="T24" s="167">
        <v>1.4E-2</v>
      </c>
      <c r="U24" s="296">
        <f>$T24/0.79</f>
        <v>1.7721518987341773E-2</v>
      </c>
      <c r="V24" s="296">
        <f>T24/0.82</f>
        <v>1.7073170731707318E-2</v>
      </c>
    </row>
    <row r="25" spans="2:22">
      <c r="B25" s="304" t="s">
        <v>383</v>
      </c>
      <c r="H25" s="303"/>
      <c r="J25" s="167" t="s">
        <v>271</v>
      </c>
      <c r="K25" s="167" t="s">
        <v>272</v>
      </c>
      <c r="L25" s="167"/>
      <c r="M25" s="167" t="s">
        <v>249</v>
      </c>
      <c r="N25" s="167" t="s">
        <v>248</v>
      </c>
      <c r="O25" s="167"/>
      <c r="P25" s="167"/>
      <c r="Q25" s="167"/>
      <c r="R25" s="167">
        <v>4</v>
      </c>
      <c r="S25" s="167" t="s">
        <v>273</v>
      </c>
      <c r="T25" s="167"/>
    </row>
    <row r="26" spans="2:22">
      <c r="B26" s="302" t="s">
        <v>274</v>
      </c>
      <c r="C26" s="74">
        <f>'Cost lookup (old)'!C26*1.28</f>
        <v>34.56</v>
      </c>
      <c r="D26" t="s">
        <v>125</v>
      </c>
      <c r="H26" s="303"/>
      <c r="J26" s="167" t="s">
        <v>271</v>
      </c>
      <c r="K26" s="167" t="s">
        <v>253</v>
      </c>
      <c r="L26" s="167"/>
      <c r="M26" s="167" t="s">
        <v>249</v>
      </c>
      <c r="N26" s="167" t="s">
        <v>248</v>
      </c>
      <c r="O26" s="167"/>
      <c r="P26" s="167"/>
      <c r="Q26" s="167"/>
      <c r="R26" s="167">
        <v>1.75</v>
      </c>
      <c r="S26" s="167" t="s">
        <v>273</v>
      </c>
      <c r="T26" s="167"/>
    </row>
    <row r="27" spans="2:22" ht="15.75" thickBot="1">
      <c r="B27" s="305" t="s">
        <v>275</v>
      </c>
      <c r="C27" s="306">
        <f>'Cost lookup (old)'!C27*1.28</f>
        <v>32.958984126984127</v>
      </c>
      <c r="D27" s="307" t="s">
        <v>125</v>
      </c>
      <c r="E27" s="307"/>
      <c r="F27" s="307"/>
      <c r="G27" s="307"/>
      <c r="H27" s="308"/>
      <c r="J27" s="167" t="s">
        <v>271</v>
      </c>
      <c r="K27" s="167" t="s">
        <v>66</v>
      </c>
      <c r="L27" s="167"/>
      <c r="M27" s="167" t="s">
        <v>250</v>
      </c>
      <c r="N27" s="167" t="s">
        <v>248</v>
      </c>
      <c r="O27" s="167"/>
      <c r="P27" s="167"/>
      <c r="Q27" s="167"/>
      <c r="R27" s="167">
        <v>1.75</v>
      </c>
      <c r="S27" s="167" t="s">
        <v>273</v>
      </c>
      <c r="T27" s="167"/>
    </row>
    <row r="28" spans="2:22">
      <c r="J28" s="167"/>
      <c r="K28" s="167" t="s">
        <v>253</v>
      </c>
      <c r="L28" s="167"/>
      <c r="M28" s="167" t="s">
        <v>250</v>
      </c>
      <c r="N28" s="167" t="s">
        <v>248</v>
      </c>
      <c r="O28" s="167"/>
      <c r="P28" s="167"/>
      <c r="Q28" s="167"/>
      <c r="R28" s="167">
        <v>2</v>
      </c>
      <c r="S28" s="167" t="s">
        <v>276</v>
      </c>
      <c r="T28" s="167"/>
    </row>
    <row r="29" spans="2:22">
      <c r="J29" s="167"/>
      <c r="K29" s="167" t="s">
        <v>253</v>
      </c>
      <c r="L29" s="167"/>
      <c r="M29" s="167" t="s">
        <v>250</v>
      </c>
      <c r="N29" s="167" t="s">
        <v>248</v>
      </c>
      <c r="O29" s="167"/>
      <c r="P29" s="167"/>
      <c r="Q29" s="167"/>
      <c r="R29" s="167">
        <v>2.25</v>
      </c>
      <c r="S29" s="167" t="s">
        <v>277</v>
      </c>
      <c r="T29" s="167"/>
    </row>
  </sheetData>
  <sheetProtection algorithmName="SHA-512" hashValue="uZcysedAByfpowhHOPdezRFtKLQctLCY1Uzv5KhW76v2faanRod73tdltdBsrXX3FIQQQbEuGM0MAW2MIKlMCg==" saltValue="fo7vIdLgjrMxMpEt9H5NEQ==" spinCount="100000" sheet="1" objects="1" scenarios="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BA5A5-6E91-4E3F-81FA-F6E963A128E1}">
  <sheetPr codeName="Sheet10">
    <tabColor rgb="FF5E6A71"/>
  </sheetPr>
  <dimension ref="B2:T29"/>
  <sheetViews>
    <sheetView zoomScale="130" zoomScaleNormal="130" workbookViewId="0">
      <selection activeCell="D16" sqref="D16"/>
    </sheetView>
  </sheetViews>
  <sheetFormatPr defaultRowHeight="15"/>
  <sheetData>
    <row r="2" spans="2:20">
      <c r="B2" s="166" t="s">
        <v>231</v>
      </c>
      <c r="C2" s="167"/>
      <c r="D2" s="167"/>
      <c r="E2" s="167"/>
      <c r="F2" s="167"/>
      <c r="G2" s="167"/>
      <c r="J2" s="167" t="s">
        <v>232</v>
      </c>
      <c r="K2" s="167" t="s">
        <v>233</v>
      </c>
      <c r="L2" s="167" t="s">
        <v>234</v>
      </c>
      <c r="M2" s="167" t="s">
        <v>235</v>
      </c>
      <c r="N2" s="167" t="s">
        <v>236</v>
      </c>
      <c r="O2" s="167" t="s">
        <v>237</v>
      </c>
      <c r="P2" s="167" t="s">
        <v>238</v>
      </c>
      <c r="Q2" s="167" t="s">
        <v>239</v>
      </c>
      <c r="R2" s="167" t="s">
        <v>240</v>
      </c>
      <c r="S2" s="167" t="s">
        <v>241</v>
      </c>
      <c r="T2" s="167" t="s">
        <v>242</v>
      </c>
    </row>
    <row r="3" spans="2:20">
      <c r="B3" s="167"/>
      <c r="C3" s="167"/>
      <c r="E3" s="167" t="s">
        <v>233</v>
      </c>
      <c r="F3" s="167" t="s">
        <v>243</v>
      </c>
      <c r="G3" s="167" t="s">
        <v>244</v>
      </c>
      <c r="H3" s="167"/>
      <c r="J3" s="167" t="s">
        <v>245</v>
      </c>
      <c r="K3" s="167" t="s">
        <v>66</v>
      </c>
      <c r="L3" s="167" t="s">
        <v>246</v>
      </c>
      <c r="M3" s="167" t="s">
        <v>247</v>
      </c>
      <c r="N3" s="167" t="s">
        <v>248</v>
      </c>
      <c r="O3" s="167">
        <v>0.21</v>
      </c>
      <c r="P3" s="167"/>
      <c r="Q3" s="167"/>
      <c r="R3" s="167"/>
      <c r="S3" s="167"/>
      <c r="T3" s="167"/>
    </row>
    <row r="4" spans="2:20">
      <c r="B4" s="167" t="s">
        <v>66</v>
      </c>
      <c r="C4" s="167">
        <v>60</v>
      </c>
      <c r="D4" t="str">
        <f>B4&amp;C4</f>
        <v>HDPE60</v>
      </c>
      <c r="E4" s="167">
        <f>AVERAGE(O4,O12)</f>
        <v>0.32600000000000001</v>
      </c>
      <c r="F4" s="167">
        <v>0.23499999999999999</v>
      </c>
      <c r="G4" s="167">
        <f>SUM(E4:F4)</f>
        <v>0.56099999999999994</v>
      </c>
      <c r="H4" s="167" t="s">
        <v>76</v>
      </c>
      <c r="J4" s="167" t="s">
        <v>245</v>
      </c>
      <c r="K4" s="167" t="s">
        <v>66</v>
      </c>
      <c r="L4" s="167" t="s">
        <v>246</v>
      </c>
      <c r="M4" s="167" t="s">
        <v>249</v>
      </c>
      <c r="N4" s="167" t="s">
        <v>248</v>
      </c>
      <c r="O4" s="167">
        <v>0.315</v>
      </c>
      <c r="P4" s="167"/>
      <c r="Q4" s="167"/>
      <c r="R4" s="167"/>
      <c r="S4" s="167"/>
      <c r="T4" s="167"/>
    </row>
    <row r="5" spans="2:20">
      <c r="B5" s="167" t="s">
        <v>66</v>
      </c>
      <c r="C5" s="167">
        <v>80</v>
      </c>
      <c r="D5" t="str">
        <f t="shared" ref="D5:D12" si="0">B5&amp;C5</f>
        <v>HDPE80</v>
      </c>
      <c r="E5" s="167">
        <f>AVERAGE(O5,O13)</f>
        <v>0.42749999999999999</v>
      </c>
      <c r="F5" s="167">
        <v>0.23499999999999999</v>
      </c>
      <c r="G5" s="167">
        <f t="shared" ref="G5:G9" si="1">SUM(E5:F5)</f>
        <v>0.66249999999999998</v>
      </c>
      <c r="H5" s="167" t="s">
        <v>76</v>
      </c>
      <c r="J5" s="167" t="s">
        <v>245</v>
      </c>
      <c r="K5" s="167" t="s">
        <v>66</v>
      </c>
      <c r="L5" s="167" t="s">
        <v>246</v>
      </c>
      <c r="M5" s="167" t="s">
        <v>250</v>
      </c>
      <c r="N5" s="167" t="s">
        <v>248</v>
      </c>
      <c r="O5" s="167">
        <v>0.42</v>
      </c>
      <c r="P5" s="167"/>
      <c r="Q5" s="167"/>
      <c r="R5" s="167"/>
      <c r="S5" s="167"/>
      <c r="T5" s="167"/>
    </row>
    <row r="6" spans="2:20">
      <c r="B6" s="167" t="s">
        <v>66</v>
      </c>
      <c r="C6" s="167">
        <v>100</v>
      </c>
      <c r="D6" t="str">
        <f t="shared" si="0"/>
        <v>HDPE100</v>
      </c>
      <c r="E6" s="167">
        <f>AVERAGE(O6,O14)</f>
        <v>0.53750000000000009</v>
      </c>
      <c r="F6" s="167">
        <v>0.23499999999999999</v>
      </c>
      <c r="G6" s="167">
        <f t="shared" si="1"/>
        <v>0.77250000000000008</v>
      </c>
      <c r="H6" s="167" t="s">
        <v>76</v>
      </c>
      <c r="J6" s="167" t="s">
        <v>245</v>
      </c>
      <c r="K6" s="167" t="s">
        <v>66</v>
      </c>
      <c r="L6" s="167" t="s">
        <v>246</v>
      </c>
      <c r="M6" s="167" t="s">
        <v>251</v>
      </c>
      <c r="N6" s="167" t="s">
        <v>248</v>
      </c>
      <c r="O6" s="167">
        <v>0.52500000000000002</v>
      </c>
      <c r="P6" s="167"/>
      <c r="Q6" s="167"/>
      <c r="R6" s="167"/>
      <c r="S6" s="167"/>
      <c r="T6" s="167"/>
    </row>
    <row r="7" spans="2:20">
      <c r="B7" s="167" t="s">
        <v>252</v>
      </c>
      <c r="C7" s="167">
        <v>60</v>
      </c>
      <c r="D7" t="str">
        <f t="shared" si="0"/>
        <v>LLDPE60</v>
      </c>
      <c r="E7" s="167">
        <f>AVERAGE(O8,O16)</f>
        <v>0.32600000000000001</v>
      </c>
      <c r="F7" s="167">
        <v>0.23499999999999999</v>
      </c>
      <c r="G7" s="167">
        <f t="shared" si="1"/>
        <v>0.56099999999999994</v>
      </c>
      <c r="H7" s="167" t="s">
        <v>76</v>
      </c>
      <c r="J7" s="167" t="s">
        <v>245</v>
      </c>
      <c r="K7" s="167" t="s">
        <v>252</v>
      </c>
      <c r="L7" s="167" t="s">
        <v>246</v>
      </c>
      <c r="M7" s="167" t="s">
        <v>247</v>
      </c>
      <c r="N7" s="167" t="s">
        <v>248</v>
      </c>
      <c r="O7" s="167">
        <v>0.21</v>
      </c>
      <c r="P7" s="167"/>
      <c r="Q7" s="167"/>
      <c r="R7" s="167"/>
      <c r="S7" s="167"/>
      <c r="T7" s="167"/>
    </row>
    <row r="8" spans="2:20">
      <c r="B8" s="167" t="s">
        <v>252</v>
      </c>
      <c r="C8" s="167">
        <v>80</v>
      </c>
      <c r="D8" t="str">
        <f t="shared" si="0"/>
        <v>LLDPE80</v>
      </c>
      <c r="E8" s="167">
        <f>AVERAGE(O9,O17)</f>
        <v>0.42749999999999999</v>
      </c>
      <c r="F8" s="167">
        <v>0.23499999999999999</v>
      </c>
      <c r="G8" s="167">
        <f t="shared" si="1"/>
        <v>0.66249999999999998</v>
      </c>
      <c r="H8" s="167" t="s">
        <v>76</v>
      </c>
      <c r="J8" s="167" t="s">
        <v>245</v>
      </c>
      <c r="K8" s="167" t="s">
        <v>252</v>
      </c>
      <c r="L8" s="167" t="s">
        <v>246</v>
      </c>
      <c r="M8" s="167" t="s">
        <v>249</v>
      </c>
      <c r="N8" s="167" t="s">
        <v>248</v>
      </c>
      <c r="O8" s="167">
        <v>0.315</v>
      </c>
      <c r="P8" s="167"/>
      <c r="Q8" s="167"/>
      <c r="R8" s="167"/>
      <c r="S8" s="167"/>
      <c r="T8" s="167"/>
    </row>
    <row r="9" spans="2:20">
      <c r="B9" s="167" t="s">
        <v>252</v>
      </c>
      <c r="C9" s="167">
        <v>100</v>
      </c>
      <c r="D9" t="str">
        <f t="shared" si="0"/>
        <v>LLDPE100</v>
      </c>
      <c r="E9" s="167">
        <f>AVERAGE(O10,O18)</f>
        <v>0.53750000000000009</v>
      </c>
      <c r="F9" s="167">
        <v>0.23499999999999999</v>
      </c>
      <c r="G9" s="167">
        <f t="shared" si="1"/>
        <v>0.77250000000000008</v>
      </c>
      <c r="H9" s="167" t="s">
        <v>76</v>
      </c>
      <c r="J9" s="167" t="s">
        <v>245</v>
      </c>
      <c r="K9" s="167" t="s">
        <v>252</v>
      </c>
      <c r="L9" s="167" t="s">
        <v>246</v>
      </c>
      <c r="M9" s="167" t="s">
        <v>250</v>
      </c>
      <c r="N9" s="167" t="s">
        <v>248</v>
      </c>
      <c r="O9" s="167">
        <v>0.42</v>
      </c>
      <c r="P9" s="167"/>
      <c r="Q9" s="167"/>
      <c r="R9" s="167"/>
      <c r="S9" s="167"/>
      <c r="T9" s="167"/>
    </row>
    <row r="10" spans="2:20">
      <c r="B10" s="167" t="s">
        <v>253</v>
      </c>
      <c r="C10" s="167">
        <v>60</v>
      </c>
      <c r="D10" t="str">
        <f t="shared" si="0"/>
        <v>PVC60</v>
      </c>
      <c r="E10" s="167"/>
      <c r="F10" s="167"/>
      <c r="G10" s="167">
        <f>R26</f>
        <v>1.75</v>
      </c>
      <c r="H10" s="167" t="s">
        <v>76</v>
      </c>
      <c r="J10" s="167" t="s">
        <v>245</v>
      </c>
      <c r="K10" s="167" t="s">
        <v>252</v>
      </c>
      <c r="L10" s="167" t="s">
        <v>246</v>
      </c>
      <c r="M10" s="167" t="s">
        <v>251</v>
      </c>
      <c r="N10" s="167" t="s">
        <v>248</v>
      </c>
      <c r="O10" s="167">
        <v>0.52500000000000002</v>
      </c>
      <c r="P10" s="167"/>
      <c r="Q10" s="167"/>
      <c r="R10" s="167"/>
      <c r="S10" s="167"/>
      <c r="T10" s="167"/>
    </row>
    <row r="11" spans="2:20">
      <c r="B11" s="167" t="s">
        <v>253</v>
      </c>
      <c r="C11" s="167">
        <v>80</v>
      </c>
      <c r="D11" t="str">
        <f t="shared" si="0"/>
        <v>PVC80</v>
      </c>
      <c r="E11" s="167"/>
      <c r="F11" s="167"/>
      <c r="G11" s="167">
        <f>R29</f>
        <v>2.25</v>
      </c>
      <c r="H11" s="167" t="s">
        <v>76</v>
      </c>
      <c r="J11" s="167" t="s">
        <v>245</v>
      </c>
      <c r="K11" s="167" t="s">
        <v>66</v>
      </c>
      <c r="L11" s="167" t="s">
        <v>254</v>
      </c>
      <c r="M11" s="167" t="s">
        <v>247</v>
      </c>
      <c r="N11" s="167" t="s">
        <v>248</v>
      </c>
      <c r="O11" s="167">
        <v>0.23499999999999999</v>
      </c>
      <c r="P11" s="167"/>
      <c r="Q11" s="167"/>
      <c r="R11" s="167"/>
      <c r="S11" s="167"/>
      <c r="T11" s="167"/>
    </row>
    <row r="12" spans="2:20">
      <c r="B12" s="167" t="s">
        <v>253</v>
      </c>
      <c r="C12" s="167">
        <v>100</v>
      </c>
      <c r="D12" t="str">
        <f t="shared" si="0"/>
        <v>PVC100</v>
      </c>
      <c r="E12" s="167"/>
      <c r="F12" s="167"/>
      <c r="G12" s="213">
        <v>2.75</v>
      </c>
      <c r="H12" s="167" t="s">
        <v>76</v>
      </c>
      <c r="J12" s="167" t="s">
        <v>245</v>
      </c>
      <c r="K12" s="167" t="s">
        <v>66</v>
      </c>
      <c r="L12" s="167" t="s">
        <v>254</v>
      </c>
      <c r="M12" s="167" t="s">
        <v>249</v>
      </c>
      <c r="N12" s="167" t="s">
        <v>248</v>
      </c>
      <c r="O12" s="167">
        <v>0.33700000000000002</v>
      </c>
      <c r="P12" s="167"/>
      <c r="Q12" s="167"/>
      <c r="R12" s="167"/>
      <c r="S12" s="167"/>
      <c r="T12" s="167"/>
    </row>
    <row r="13" spans="2:20">
      <c r="J13" s="167" t="s">
        <v>245</v>
      </c>
      <c r="K13" s="167" t="s">
        <v>66</v>
      </c>
      <c r="L13" s="167" t="s">
        <v>254</v>
      </c>
      <c r="M13" s="167" t="s">
        <v>250</v>
      </c>
      <c r="N13" s="167" t="s">
        <v>248</v>
      </c>
      <c r="O13" s="167">
        <v>0.435</v>
      </c>
      <c r="P13" s="167"/>
      <c r="Q13" s="167"/>
      <c r="R13" s="167"/>
      <c r="S13" s="167"/>
      <c r="T13" s="167"/>
    </row>
    <row r="14" spans="2:20">
      <c r="J14" s="167" t="s">
        <v>245</v>
      </c>
      <c r="K14" s="167" t="s">
        <v>66</v>
      </c>
      <c r="L14" s="167" t="s">
        <v>254</v>
      </c>
      <c r="M14" s="167" t="s">
        <v>251</v>
      </c>
      <c r="N14" s="167" t="s">
        <v>248</v>
      </c>
      <c r="O14" s="167">
        <v>0.55000000000000004</v>
      </c>
      <c r="P14" s="167"/>
      <c r="Q14" s="167"/>
      <c r="R14" s="167"/>
      <c r="S14" s="167"/>
      <c r="T14" s="167"/>
    </row>
    <row r="15" spans="2:20">
      <c r="B15" s="165" t="s">
        <v>255</v>
      </c>
      <c r="J15" s="167" t="s">
        <v>245</v>
      </c>
      <c r="K15" s="167" t="s">
        <v>252</v>
      </c>
      <c r="L15" s="167" t="s">
        <v>254</v>
      </c>
      <c r="M15" s="167" t="s">
        <v>247</v>
      </c>
      <c r="N15" s="167" t="s">
        <v>248</v>
      </c>
      <c r="O15" s="167">
        <v>0.23499999999999999</v>
      </c>
      <c r="P15" s="167"/>
      <c r="Q15" s="167"/>
      <c r="R15" s="167"/>
      <c r="S15" s="167"/>
      <c r="T15" s="167"/>
    </row>
    <row r="16" spans="2:20">
      <c r="B16">
        <v>500</v>
      </c>
      <c r="C16" t="s">
        <v>82</v>
      </c>
      <c r="D16">
        <v>0.4</v>
      </c>
      <c r="E16" t="s">
        <v>76</v>
      </c>
      <c r="F16">
        <f>SLOPE(D16:D17,B16:B17)</f>
        <v>9.999999999999998E-4</v>
      </c>
      <c r="J16" s="167" t="s">
        <v>245</v>
      </c>
      <c r="K16" s="167" t="s">
        <v>252</v>
      </c>
      <c r="L16" s="167" t="s">
        <v>254</v>
      </c>
      <c r="M16" s="167" t="s">
        <v>249</v>
      </c>
      <c r="N16" s="167" t="s">
        <v>248</v>
      </c>
      <c r="O16" s="167">
        <v>0.33700000000000002</v>
      </c>
      <c r="P16" s="167"/>
      <c r="Q16" s="167"/>
      <c r="R16" s="167"/>
      <c r="S16" s="167"/>
      <c r="T16" s="167"/>
    </row>
    <row r="17" spans="2:20">
      <c r="B17">
        <v>700</v>
      </c>
      <c r="C17" t="s">
        <v>82</v>
      </c>
      <c r="D17">
        <v>0.6</v>
      </c>
      <c r="E17" t="s">
        <v>76</v>
      </c>
      <c r="F17">
        <f>INTERCEPT(D16:D17,B16:B17)</f>
        <v>-9.9999999999999867E-2</v>
      </c>
      <c r="J17" s="167" t="s">
        <v>245</v>
      </c>
      <c r="K17" s="167" t="s">
        <v>252</v>
      </c>
      <c r="L17" s="167" t="s">
        <v>254</v>
      </c>
      <c r="M17" s="167" t="s">
        <v>250</v>
      </c>
      <c r="N17" s="167" t="s">
        <v>248</v>
      </c>
      <c r="O17" s="167">
        <v>0.435</v>
      </c>
      <c r="P17" s="167"/>
      <c r="Q17" s="167"/>
      <c r="R17" s="167"/>
      <c r="S17" s="167"/>
      <c r="T17" s="167"/>
    </row>
    <row r="18" spans="2:20">
      <c r="J18" s="167" t="s">
        <v>245</v>
      </c>
      <c r="K18" s="167" t="s">
        <v>252</v>
      </c>
      <c r="L18" s="167" t="s">
        <v>254</v>
      </c>
      <c r="M18" s="167" t="s">
        <v>251</v>
      </c>
      <c r="N18" s="167" t="s">
        <v>248</v>
      </c>
      <c r="O18" s="167">
        <v>0.55000000000000004</v>
      </c>
      <c r="P18" s="167"/>
      <c r="Q18" s="167"/>
      <c r="R18" s="167"/>
      <c r="S18" s="167"/>
      <c r="T18" s="167"/>
    </row>
    <row r="19" spans="2:20">
      <c r="J19" s="167" t="s">
        <v>256</v>
      </c>
      <c r="K19" s="167" t="s">
        <v>66</v>
      </c>
      <c r="L19" s="167" t="s">
        <v>254</v>
      </c>
      <c r="M19" s="167" t="s">
        <v>247</v>
      </c>
      <c r="N19" s="167" t="s">
        <v>248</v>
      </c>
      <c r="O19" s="167">
        <v>0.28399999999999997</v>
      </c>
      <c r="P19" s="167" t="s">
        <v>257</v>
      </c>
      <c r="Q19" s="167" t="s">
        <v>258</v>
      </c>
      <c r="R19" s="167" t="s">
        <v>259</v>
      </c>
      <c r="S19" s="167" t="s">
        <v>260</v>
      </c>
      <c r="T19" s="167">
        <v>8.0000000000000002E-3</v>
      </c>
    </row>
    <row r="20" spans="2:20">
      <c r="B20" s="165" t="s">
        <v>261</v>
      </c>
      <c r="J20" s="167" t="s">
        <v>256</v>
      </c>
      <c r="K20" s="167" t="s">
        <v>66</v>
      </c>
      <c r="L20" s="167" t="s">
        <v>254</v>
      </c>
      <c r="M20" s="167" t="s">
        <v>249</v>
      </c>
      <c r="N20" s="167" t="s">
        <v>248</v>
      </c>
      <c r="O20" s="167">
        <v>0.42</v>
      </c>
      <c r="P20" s="167" t="s">
        <v>257</v>
      </c>
      <c r="Q20" s="167" t="s">
        <v>262</v>
      </c>
      <c r="R20" s="167" t="s">
        <v>263</v>
      </c>
      <c r="S20" s="167" t="s">
        <v>260</v>
      </c>
      <c r="T20" s="167">
        <v>1.0999999999999999E-2</v>
      </c>
    </row>
    <row r="21" spans="2:20">
      <c r="B21" t="s">
        <v>264</v>
      </c>
      <c r="C21">
        <v>0.34</v>
      </c>
      <c r="D21" t="s">
        <v>76</v>
      </c>
      <c r="J21" s="167" t="s">
        <v>256</v>
      </c>
      <c r="K21" s="167" t="s">
        <v>66</v>
      </c>
      <c r="L21" s="167" t="s">
        <v>254</v>
      </c>
      <c r="M21" s="167" t="s">
        <v>250</v>
      </c>
      <c r="N21" s="167" t="s">
        <v>248</v>
      </c>
      <c r="O21" s="167">
        <v>0.56999999999999995</v>
      </c>
      <c r="P21" s="167" t="s">
        <v>257</v>
      </c>
      <c r="Q21" s="167" t="s">
        <v>265</v>
      </c>
      <c r="R21" s="167" t="s">
        <v>266</v>
      </c>
      <c r="S21" s="167" t="s">
        <v>260</v>
      </c>
      <c r="T21" s="167">
        <v>1.4E-2</v>
      </c>
    </row>
    <row r="22" spans="2:20">
      <c r="B22" t="s">
        <v>267</v>
      </c>
      <c r="C22">
        <v>83</v>
      </c>
      <c r="D22" t="s">
        <v>113</v>
      </c>
      <c r="J22" s="167" t="s">
        <v>256</v>
      </c>
      <c r="K22" s="167" t="s">
        <v>252</v>
      </c>
      <c r="L22" s="167" t="s">
        <v>254</v>
      </c>
      <c r="M22" s="167" t="s">
        <v>247</v>
      </c>
      <c r="N22" s="167" t="s">
        <v>248</v>
      </c>
      <c r="O22" s="167">
        <v>0.28999999999999998</v>
      </c>
      <c r="P22" s="167" t="s">
        <v>257</v>
      </c>
      <c r="Q22" s="167" t="s">
        <v>258</v>
      </c>
      <c r="R22" s="167" t="s">
        <v>268</v>
      </c>
      <c r="S22" s="167" t="s">
        <v>260</v>
      </c>
      <c r="T22" s="167">
        <v>8.0000000000000002E-3</v>
      </c>
    </row>
    <row r="23" spans="2:20">
      <c r="B23" t="s">
        <v>269</v>
      </c>
      <c r="C23">
        <v>125</v>
      </c>
      <c r="D23" t="s">
        <v>113</v>
      </c>
      <c r="J23" s="167" t="s">
        <v>256</v>
      </c>
      <c r="K23" s="167" t="s">
        <v>252</v>
      </c>
      <c r="L23" s="167" t="s">
        <v>254</v>
      </c>
      <c r="M23" s="167" t="s">
        <v>249</v>
      </c>
      <c r="N23" s="167" t="s">
        <v>248</v>
      </c>
      <c r="O23" s="167">
        <v>0.42</v>
      </c>
      <c r="P23" s="167" t="s">
        <v>257</v>
      </c>
      <c r="Q23" s="167" t="s">
        <v>262</v>
      </c>
      <c r="R23" s="167" t="s">
        <v>263</v>
      </c>
      <c r="S23" s="167" t="s">
        <v>260</v>
      </c>
      <c r="T23" s="167">
        <v>1.0999999999999999E-2</v>
      </c>
    </row>
    <row r="24" spans="2:20">
      <c r="J24" s="167" t="s">
        <v>256</v>
      </c>
      <c r="K24" s="167" t="s">
        <v>252</v>
      </c>
      <c r="L24" s="167" t="s">
        <v>254</v>
      </c>
      <c r="M24" s="167" t="s">
        <v>250</v>
      </c>
      <c r="N24" s="167" t="s">
        <v>248</v>
      </c>
      <c r="O24" s="167">
        <v>0.56999999999999995</v>
      </c>
      <c r="P24" s="167" t="s">
        <v>257</v>
      </c>
      <c r="Q24" s="167" t="s">
        <v>265</v>
      </c>
      <c r="R24" s="167" t="s">
        <v>266</v>
      </c>
      <c r="S24" s="167" t="s">
        <v>260</v>
      </c>
      <c r="T24" s="167">
        <v>1.4E-2</v>
      </c>
    </row>
    <row r="25" spans="2:20">
      <c r="B25" s="165" t="s">
        <v>270</v>
      </c>
      <c r="J25" s="167" t="s">
        <v>271</v>
      </c>
      <c r="K25" s="167" t="s">
        <v>272</v>
      </c>
      <c r="L25" s="167"/>
      <c r="M25" s="167" t="s">
        <v>249</v>
      </c>
      <c r="N25" s="167" t="s">
        <v>248</v>
      </c>
      <c r="O25" s="167"/>
      <c r="P25" s="167"/>
      <c r="Q25" s="167"/>
      <c r="R25" s="167">
        <v>4</v>
      </c>
      <c r="S25" s="167" t="s">
        <v>273</v>
      </c>
      <c r="T25" s="167"/>
    </row>
    <row r="26" spans="2:20">
      <c r="B26" t="s">
        <v>274</v>
      </c>
      <c r="C26">
        <f>27</f>
        <v>27</v>
      </c>
      <c r="D26" t="s">
        <v>125</v>
      </c>
      <c r="J26" s="167" t="s">
        <v>271</v>
      </c>
      <c r="K26" s="167" t="s">
        <v>253</v>
      </c>
      <c r="L26" s="167"/>
      <c r="M26" s="167" t="s">
        <v>249</v>
      </c>
      <c r="N26" s="167" t="s">
        <v>248</v>
      </c>
      <c r="O26" s="167"/>
      <c r="P26" s="167"/>
      <c r="Q26" s="167"/>
      <c r="R26" s="167">
        <v>1.75</v>
      </c>
      <c r="S26" s="167" t="s">
        <v>273</v>
      </c>
      <c r="T26" s="167"/>
    </row>
    <row r="27" spans="2:20">
      <c r="B27" t="s">
        <v>275</v>
      </c>
      <c r="C27">
        <f>(27*11.8+25*19.7)/(11.8+19.7)</f>
        <v>25.74920634920635</v>
      </c>
      <c r="D27" t="s">
        <v>125</v>
      </c>
      <c r="J27" s="167" t="s">
        <v>271</v>
      </c>
      <c r="K27" s="167" t="s">
        <v>66</v>
      </c>
      <c r="L27" s="167"/>
      <c r="M27" s="167" t="s">
        <v>250</v>
      </c>
      <c r="N27" s="167" t="s">
        <v>248</v>
      </c>
      <c r="O27" s="167"/>
      <c r="P27" s="167"/>
      <c r="Q27" s="167"/>
      <c r="R27" s="167">
        <v>1.75</v>
      </c>
      <c r="S27" s="167" t="s">
        <v>273</v>
      </c>
      <c r="T27" s="167"/>
    </row>
    <row r="28" spans="2:20">
      <c r="J28" s="167"/>
      <c r="K28" s="167" t="s">
        <v>253</v>
      </c>
      <c r="L28" s="167"/>
      <c r="M28" s="167" t="s">
        <v>250</v>
      </c>
      <c r="N28" s="167" t="s">
        <v>248</v>
      </c>
      <c r="O28" s="167"/>
      <c r="P28" s="167"/>
      <c r="Q28" s="167"/>
      <c r="R28" s="167">
        <v>2</v>
      </c>
      <c r="S28" s="167" t="s">
        <v>276</v>
      </c>
      <c r="T28" s="167"/>
    </row>
    <row r="29" spans="2:20">
      <c r="J29" s="167"/>
      <c r="K29" s="167" t="s">
        <v>253</v>
      </c>
      <c r="L29" s="167"/>
      <c r="M29" s="167" t="s">
        <v>250</v>
      </c>
      <c r="N29" s="167" t="s">
        <v>248</v>
      </c>
      <c r="O29" s="167"/>
      <c r="P29" s="167"/>
      <c r="Q29" s="167"/>
      <c r="R29" s="167">
        <v>2.25</v>
      </c>
      <c r="S29" s="167" t="s">
        <v>277</v>
      </c>
      <c r="T29" s="167"/>
    </row>
  </sheetData>
  <phoneticPr fontId="2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316F0-6A83-432E-9036-8DE36A9BBDD8}">
  <sheetPr codeName="Sheet11">
    <tabColor rgb="FF5E6A71"/>
  </sheetPr>
  <dimension ref="A4:H34"/>
  <sheetViews>
    <sheetView workbookViewId="0"/>
  </sheetViews>
  <sheetFormatPr defaultRowHeight="15"/>
  <cols>
    <col min="1" max="1" width="26" bestFit="1" customWidth="1"/>
    <col min="2" max="2" width="13.85546875" bestFit="1" customWidth="1"/>
    <col min="3" max="3" width="3.140625" bestFit="1" customWidth="1"/>
    <col min="4" max="4" width="85.28515625" bestFit="1" customWidth="1"/>
    <col min="5" max="5" width="32.7109375" bestFit="1" customWidth="1"/>
    <col min="6" max="6" width="13.85546875" bestFit="1" customWidth="1"/>
    <col min="7" max="7" width="3.140625" bestFit="1" customWidth="1"/>
    <col min="8" max="8" width="85.28515625" bestFit="1" customWidth="1"/>
  </cols>
  <sheetData>
    <row r="4" spans="1:8">
      <c r="B4" s="281" t="s">
        <v>340</v>
      </c>
    </row>
    <row r="5" spans="1:8">
      <c r="B5" s="262" t="s">
        <v>341</v>
      </c>
    </row>
    <row r="6" spans="1:8" ht="21">
      <c r="A6" s="278" t="s">
        <v>334</v>
      </c>
      <c r="E6" s="278" t="s">
        <v>335</v>
      </c>
    </row>
    <row r="7" spans="1:8" ht="18">
      <c r="A7" s="259" t="s">
        <v>293</v>
      </c>
      <c r="B7" s="273">
        <f>'Reservoir Design'!G19</f>
        <v>0</v>
      </c>
      <c r="C7" t="s">
        <v>294</v>
      </c>
      <c r="D7" t="s">
        <v>332</v>
      </c>
      <c r="E7" t="s">
        <v>336</v>
      </c>
      <c r="F7" s="273">
        <f>'Reservoir Design'!G18/2</f>
        <v>0</v>
      </c>
      <c r="G7" t="s">
        <v>294</v>
      </c>
      <c r="H7" t="s">
        <v>337</v>
      </c>
    </row>
    <row r="8" spans="1:8" ht="18">
      <c r="A8" s="259" t="s">
        <v>295</v>
      </c>
      <c r="B8" s="273">
        <f>B7</f>
        <v>0</v>
      </c>
      <c r="C8" t="s">
        <v>294</v>
      </c>
      <c r="D8" t="s">
        <v>333</v>
      </c>
      <c r="E8" t="s">
        <v>338</v>
      </c>
      <c r="F8" s="273">
        <f>'Reservoir Design'!G19/2</f>
        <v>0</v>
      </c>
      <c r="G8" t="s">
        <v>294</v>
      </c>
      <c r="H8" t="s">
        <v>339</v>
      </c>
    </row>
    <row r="9" spans="1:8">
      <c r="A9" s="259" t="s">
        <v>296</v>
      </c>
      <c r="B9" s="273">
        <f>'Reservoir Design'!G18</f>
        <v>0</v>
      </c>
      <c r="C9" t="s">
        <v>294</v>
      </c>
      <c r="D9" t="s">
        <v>297</v>
      </c>
    </row>
    <row r="10" spans="1:8">
      <c r="A10" s="259" t="s">
        <v>214</v>
      </c>
      <c r="B10" s="273">
        <f>'Reservoir Design'!G20</f>
        <v>0</v>
      </c>
      <c r="C10" t="s">
        <v>298</v>
      </c>
      <c r="D10" t="s">
        <v>299</v>
      </c>
      <c r="E10" t="s">
        <v>214</v>
      </c>
      <c r="F10" s="273">
        <f>'Reservoir Design'!G20</f>
        <v>0</v>
      </c>
      <c r="G10" t="s">
        <v>298</v>
      </c>
      <c r="H10" t="s">
        <v>299</v>
      </c>
    </row>
    <row r="11" spans="1:8">
      <c r="A11" s="259" t="s">
        <v>215</v>
      </c>
      <c r="B11" s="273">
        <f>'Reservoir Design'!G17</f>
        <v>0</v>
      </c>
      <c r="C11" t="s">
        <v>294</v>
      </c>
      <c r="D11" t="s">
        <v>300</v>
      </c>
      <c r="E11" t="s">
        <v>215</v>
      </c>
      <c r="F11" s="273">
        <f>'Reservoir Design'!G17</f>
        <v>0</v>
      </c>
      <c r="G11" t="s">
        <v>294</v>
      </c>
      <c r="H11" t="s">
        <v>300</v>
      </c>
    </row>
    <row r="12" spans="1:8" ht="18">
      <c r="A12" s="259" t="s">
        <v>301</v>
      </c>
      <c r="B12" s="274">
        <f>'Liner System Design'!H21</f>
        <v>0</v>
      </c>
      <c r="C12" t="s">
        <v>294</v>
      </c>
      <c r="D12" t="s">
        <v>302</v>
      </c>
      <c r="E12" t="s">
        <v>301</v>
      </c>
      <c r="F12" s="274">
        <f>'Liner System Design'!H21</f>
        <v>0</v>
      </c>
      <c r="G12" t="s">
        <v>294</v>
      </c>
      <c r="H12" t="s">
        <v>302</v>
      </c>
    </row>
    <row r="13" spans="1:8" ht="18">
      <c r="A13" s="259" t="s">
        <v>303</v>
      </c>
      <c r="B13" s="274">
        <f>'Liner System Design'!H22</f>
        <v>0</v>
      </c>
      <c r="C13" t="s">
        <v>294</v>
      </c>
      <c r="D13" t="s">
        <v>304</v>
      </c>
      <c r="E13" t="s">
        <v>303</v>
      </c>
      <c r="F13" s="274">
        <f>'Liner System Design'!H22</f>
        <v>0</v>
      </c>
      <c r="G13" t="s">
        <v>294</v>
      </c>
      <c r="H13" t="s">
        <v>304</v>
      </c>
    </row>
    <row r="14" spans="1:8" ht="18">
      <c r="A14" s="259" t="s">
        <v>305</v>
      </c>
      <c r="B14" s="274">
        <f>'Liner System Design'!H23</f>
        <v>0</v>
      </c>
      <c r="C14" t="s">
        <v>294</v>
      </c>
      <c r="D14" t="s">
        <v>306</v>
      </c>
      <c r="E14" t="s">
        <v>305</v>
      </c>
      <c r="F14" s="274">
        <f>'Liner System Design'!H23</f>
        <v>0</v>
      </c>
      <c r="G14" t="s">
        <v>294</v>
      </c>
      <c r="H14" t="s">
        <v>306</v>
      </c>
    </row>
    <row r="15" spans="1:8" ht="18">
      <c r="A15" s="279" t="s">
        <v>307</v>
      </c>
      <c r="B15" s="274">
        <f>'Liner System Design'!H108</f>
        <v>0</v>
      </c>
      <c r="C15" t="s">
        <v>294</v>
      </c>
      <c r="D15" t="s">
        <v>308</v>
      </c>
      <c r="E15" s="276" t="s">
        <v>307</v>
      </c>
      <c r="F15" s="274">
        <f>'Liner System Design'!H108</f>
        <v>0</v>
      </c>
      <c r="G15" t="s">
        <v>294</v>
      </c>
      <c r="H15" t="s">
        <v>308</v>
      </c>
    </row>
    <row r="16" spans="1:8">
      <c r="A16" s="259"/>
    </row>
    <row r="17" spans="1:8">
      <c r="A17" s="280" t="s">
        <v>309</v>
      </c>
      <c r="B17" s="277"/>
      <c r="E17" s="277" t="s">
        <v>309</v>
      </c>
      <c r="F17" s="277"/>
    </row>
    <row r="18" spans="1:8" ht="18.75">
      <c r="A18" s="259" t="s">
        <v>310</v>
      </c>
      <c r="B18" s="275">
        <f>($B$7+$B$8)*$B$9/2</f>
        <v>0</v>
      </c>
      <c r="C18" t="s">
        <v>311</v>
      </c>
      <c r="D18" t="s">
        <v>312</v>
      </c>
      <c r="E18" t="s">
        <v>310</v>
      </c>
      <c r="F18" s="275">
        <f>PI()*$F$7*$F$8</f>
        <v>0</v>
      </c>
      <c r="G18" t="s">
        <v>311</v>
      </c>
      <c r="H18" t="s">
        <v>312</v>
      </c>
    </row>
    <row r="19" spans="1:8" ht="18.75">
      <c r="A19" s="259" t="s">
        <v>313</v>
      </c>
      <c r="B19" s="275" t="e">
        <f>0.5*($B$11*SQRT($B$10^2+1)+SUM($B$12:$B$14))*(B7+B8+SQRT($B$7^2-2*$B$7*$B$8+$B$8^2+4*$B$9^2)+2*(2*(($B$7+$B$8)/4+2*$B$10*(B11+SUM(B12:B14)/SQRT(B10^2+1))*$B$9/SQRT($B$7^2-2*$B$7*$B$8+$B$8^2+4*$B$9^2))+($B$9+2*$B$10*(B11+SUM(B12:B14)/SQRT(B10^2+1)))*SQRT($B$7^2-2*$B$7*$B$8+$B$8^2+4*$B$9^2)/(2*$B$9)))</f>
        <v>#DIV/0!</v>
      </c>
      <c r="C19" t="s">
        <v>311</v>
      </c>
      <c r="D19" t="s">
        <v>314</v>
      </c>
      <c r="E19" t="s">
        <v>313</v>
      </c>
      <c r="F19" s="275">
        <f>0.5*($F$11+SUM($F$12:$F$14)/SQRT($F$10^2+1))*SQRT($F$10^2+1)*((PI()*(3*($F$7+$F$8)-SQRT((3*$F$7+$F$8)*($F$7+3*$F$8))))+(PI()*(3*(($F$7+$F$10*($F$11+SUM($F$12:$F$14)/SQRT($F$10^2+1)))+($F$8+$F$10*($F$11+SUM($F$12:$F$14)/SQRT($F$10^2+1))))-SQRT((3*($F$7+$F$10*($F$11+SUM($F$12:$F$14)/SQRT($F$10^2+1)))+($F$8+$F$10*($F$11+SUM($F$12:$F$14)/SQRT($F$10^2+1))))*(($F$7+$F$10*($F$11+SUM($F$12:$F$14)/SQRT($F$10^2+1)))+3*($F$8+$F$10*($F$11+SUM($F$12:$F$14)/SQRT($F$10^2+1))))))))</f>
        <v>0</v>
      </c>
      <c r="G19" t="s">
        <v>311</v>
      </c>
      <c r="H19" t="s">
        <v>314</v>
      </c>
    </row>
    <row r="20" spans="1:8" ht="18.75">
      <c r="A20" s="259" t="s">
        <v>315</v>
      </c>
      <c r="B20" s="275" t="e">
        <f>0.5*($B$11*SQRT($B$10^2+1))*($B$7+$B$8+SQRT($B$7^2-2*$B$7*$B$8+$B$8^2+4*$B$9^2)+2*(2*(($B$7+$B$8)/4+2*$B$10*$B$11*$B$9/SQRT($B$7^2-2*$B$7*$B$8+$B$8^2+4*$B$9^2))+($B$9+2*$B$10*$B$11)*SQRT($B$7^2-2*$B$7*$B$8+$B$8^2+4*$B$9^2)/(2*$B$9)))</f>
        <v>#DIV/0!</v>
      </c>
      <c r="C20" t="s">
        <v>311</v>
      </c>
      <c r="D20" t="s">
        <v>316</v>
      </c>
      <c r="E20" t="s">
        <v>315</v>
      </c>
      <c r="F20" s="275">
        <f>0.5*$F$11*SQRT($F$10^2+1)*((PI()*(3*($F$7+$F$8)-SQRT((3*$F$7+$F$8)*($F$7+3*$F$8))))+(PI()*(3*(($F$7+$F$10*$F$11)+($F$8+$F$10*$F$11))-SQRT((3*($F$7+$F$10*$F$11)+($F$8+$F$10*$F$11))*(($F$7+$F$10*$F$11)+3*($F$8+$F$10*$F$11))))))</f>
        <v>0</v>
      </c>
      <c r="G20" t="s">
        <v>311</v>
      </c>
      <c r="H20" t="s">
        <v>316</v>
      </c>
    </row>
    <row r="21" spans="1:8" ht="18.75">
      <c r="A21" s="259" t="s">
        <v>317</v>
      </c>
      <c r="B21" s="275" t="e">
        <f>B19-B20</f>
        <v>#DIV/0!</v>
      </c>
      <c r="C21" t="s">
        <v>311</v>
      </c>
      <c r="D21" t="s">
        <v>318</v>
      </c>
      <c r="E21" t="s">
        <v>317</v>
      </c>
      <c r="F21" s="275">
        <f>F19-F20</f>
        <v>0</v>
      </c>
      <c r="G21" t="s">
        <v>311</v>
      </c>
      <c r="H21" t="s">
        <v>318</v>
      </c>
    </row>
    <row r="22" spans="1:8" ht="18.75">
      <c r="A22" s="259" t="s">
        <v>319</v>
      </c>
      <c r="B22" s="275" t="e">
        <f>B18+B19</f>
        <v>#DIV/0!</v>
      </c>
      <c r="C22" t="s">
        <v>311</v>
      </c>
      <c r="D22" t="s">
        <v>320</v>
      </c>
      <c r="E22" t="s">
        <v>319</v>
      </c>
      <c r="F22" s="275">
        <f>F18+F19</f>
        <v>0</v>
      </c>
      <c r="G22" t="s">
        <v>311</v>
      </c>
      <c r="H22" t="s">
        <v>320</v>
      </c>
    </row>
    <row r="23" spans="1:8">
      <c r="A23" s="280" t="s">
        <v>321</v>
      </c>
      <c r="B23" s="277"/>
      <c r="E23" s="277" t="s">
        <v>321</v>
      </c>
      <c r="F23" s="277"/>
    </row>
    <row r="24" spans="1:8" ht="18.75">
      <c r="A24" s="259" t="s">
        <v>322</v>
      </c>
      <c r="B24" s="275" t="e">
        <f>(1/3)*$B$11*((($B$7+$B$8)*$B$9/2)+2*(($B$7+$B$8)/4+2*$B$10*B11*$B$9/SQRT($B$7^2-2*$B$7*$B$8+$B$8^2+4*$B$9^2))*($B$9+2*$B$10*B11)+SQRT((($B$7+$B$8)*$B$9/2)*2*(($B$7+$B$8)/4+2*$B$10*B11*$B$9/SQRT($B$7^2-2*$B$7*$B$8+$B$8^2+4*$B$9^2))*($B$9+2*$B$10*B11)))</f>
        <v>#DIV/0!</v>
      </c>
      <c r="C24" t="s">
        <v>323</v>
      </c>
      <c r="D24" t="s">
        <v>324</v>
      </c>
      <c r="E24" t="s">
        <v>322</v>
      </c>
      <c r="F24" s="275">
        <f>$F$11*((PI()*$F$7*$F$8)+(PI()*($F$7+$F$10*$F$11)*($F$8+$F$10*$F$11))+SQRT((PI()*$F$7*$F$8)*(PI()*($F$7+$F$10*$F$11)*($F$8+$F$10*$F$11))))/3</f>
        <v>0</v>
      </c>
      <c r="G24" t="s">
        <v>323</v>
      </c>
      <c r="H24" t="s">
        <v>324</v>
      </c>
    </row>
    <row r="25" spans="1:8">
      <c r="A25" s="280" t="s">
        <v>325</v>
      </c>
      <c r="B25" s="277"/>
      <c r="E25" s="277" t="s">
        <v>325</v>
      </c>
      <c r="F25" s="277"/>
    </row>
    <row r="26" spans="1:8" ht="18">
      <c r="A26" s="259" t="s">
        <v>326</v>
      </c>
      <c r="B26" s="275" t="e">
        <f>((ROUND($B$8/$B$15,0)+1)+(ROUND($B$7/$B$15,0)+1))*$B$9/2</f>
        <v>#DIV/0!</v>
      </c>
      <c r="C26" t="s">
        <v>294</v>
      </c>
      <c r="D26" t="s">
        <v>327</v>
      </c>
      <c r="E26" t="s">
        <v>326</v>
      </c>
      <c r="F26" s="275" t="e" cm="1">
        <f t="array" aca="1" ref="F26" ca="1">SUMPRODUCT(2*($F$7-$F$15)*SQRT(1-((ROW(INDIRECT("1:"&amp;ROUND(2*($F$8-$F$15)/F15,0)))-1)*2*($F$8-$F$15)/ROUND(2*($F$8-$F$15)/F15,0)-($F$8-$F$15))^2/($F$8-$F$15)^2))</f>
        <v>#DIV/0!</v>
      </c>
      <c r="G26" t="s">
        <v>294</v>
      </c>
      <c r="H26" t="s">
        <v>327</v>
      </c>
    </row>
    <row r="27" spans="1:8" ht="18">
      <c r="A27" s="259" t="s">
        <v>328</v>
      </c>
      <c r="B27" s="275">
        <f>$B$8</f>
        <v>0</v>
      </c>
      <c r="C27" t="s">
        <v>294</v>
      </c>
      <c r="D27" t="s">
        <v>329</v>
      </c>
      <c r="E27" t="s">
        <v>328</v>
      </c>
      <c r="F27" s="275">
        <f>0.5*PI()*(3*(($F$7-$F$15)+($F$8-$F$15))-SQRT((3*($F$7-$F$15)+($F$8-$F$15))*(($F$7-$F$15)+3*($F$8-$F$15))))</f>
        <v>0</v>
      </c>
      <c r="G27" t="s">
        <v>294</v>
      </c>
      <c r="H27" t="s">
        <v>329</v>
      </c>
    </row>
    <row r="28" spans="1:8" ht="18">
      <c r="A28" s="259" t="s">
        <v>330</v>
      </c>
      <c r="B28" s="275" t="e">
        <f>B26+B27</f>
        <v>#DIV/0!</v>
      </c>
      <c r="C28" t="s">
        <v>294</v>
      </c>
      <c r="D28" t="s">
        <v>331</v>
      </c>
      <c r="E28" t="s">
        <v>330</v>
      </c>
      <c r="F28" s="275" t="e">
        <f ca="1">F26+F27</f>
        <v>#DIV/0!</v>
      </c>
      <c r="G28" t="s">
        <v>294</v>
      </c>
      <c r="H28" t="s">
        <v>331</v>
      </c>
    </row>
    <row r="30" spans="1:8" ht="18">
      <c r="A30" s="259" t="s">
        <v>310</v>
      </c>
      <c r="B30" t="str">
        <f>IF('Reservoir Design'!$G$16="rectangular",Geometry!B18,IF('Reservoir Design'!$G$16="elliptical/circular",Geometry!F18,"error"))</f>
        <v>error</v>
      </c>
      <c r="C30" t="s">
        <v>47</v>
      </c>
      <c r="D30" t="s">
        <v>312</v>
      </c>
    </row>
    <row r="31" spans="1:8" ht="18">
      <c r="A31" s="259" t="s">
        <v>315</v>
      </c>
      <c r="B31" t="str">
        <f>IF('Reservoir Design'!$G$16="rectangular",Geometry!B20,IF('Reservoir Design'!$G$16="elliptical/circular",Geometry!F20,"error"))</f>
        <v>error</v>
      </c>
      <c r="C31" t="s">
        <v>47</v>
      </c>
      <c r="D31" t="s">
        <v>316</v>
      </c>
    </row>
    <row r="32" spans="1:8" ht="18">
      <c r="A32" s="259" t="s">
        <v>317</v>
      </c>
      <c r="B32" t="str">
        <f>IF('Reservoir Design'!$G$16="rectangular",Geometry!B21,IF('Reservoir Design'!$G$16="elliptical/circular",Geometry!F21,"error"))</f>
        <v>error</v>
      </c>
      <c r="C32" t="s">
        <v>47</v>
      </c>
      <c r="D32" t="s">
        <v>318</v>
      </c>
    </row>
    <row r="33" spans="1:4" ht="18">
      <c r="A33" s="259" t="s">
        <v>326</v>
      </c>
      <c r="B33" t="str">
        <f>IF('Reservoir Design'!$G$16="rectangular",Geometry!B26,IF('Reservoir Design'!$G$16="elliptical/circular",Geometry!F26,"error"))</f>
        <v>error</v>
      </c>
      <c r="C33" t="s">
        <v>294</v>
      </c>
      <c r="D33" t="s">
        <v>327</v>
      </c>
    </row>
    <row r="34" spans="1:4" ht="18">
      <c r="A34" s="259" t="s">
        <v>328</v>
      </c>
      <c r="B34" t="str">
        <f>IF('Reservoir Design'!$G$16="rectangular",Geometry!B27,IF('Reservoir Design'!$G$16="elliptical/circular",Geometry!F27,"error"))</f>
        <v>error</v>
      </c>
      <c r="C34" t="s">
        <v>294</v>
      </c>
      <c r="D34" t="s">
        <v>329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9949D-9CC6-46DF-85F2-1682365AD51E}">
  <sheetPr codeName="Sheet12">
    <tabColor rgb="FFFF0000"/>
  </sheetPr>
  <dimension ref="A1:AE50012"/>
  <sheetViews>
    <sheetView workbookViewId="0"/>
  </sheetViews>
  <sheetFormatPr defaultRowHeight="15"/>
  <cols>
    <col min="2" max="2" width="13.28515625" bestFit="1" customWidth="1"/>
    <col min="3" max="3" width="9.5703125" bestFit="1" customWidth="1"/>
    <col min="6" max="6" width="9.5703125" bestFit="1" customWidth="1"/>
    <col min="9" max="9" width="9.5703125" bestFit="1" customWidth="1"/>
    <col min="12" max="12" width="14.5703125" bestFit="1" customWidth="1"/>
    <col min="15" max="15" width="13.28515625" bestFit="1" customWidth="1"/>
    <col min="16" max="16" width="14.5703125" bestFit="1" customWidth="1"/>
    <col min="20" max="20" width="43.28515625" bestFit="1" customWidth="1"/>
    <col min="21" max="21" width="11.5703125" bestFit="1" customWidth="1"/>
    <col min="30" max="30" width="14.5703125" bestFit="1" customWidth="1"/>
  </cols>
  <sheetData>
    <row r="1" spans="1:31">
      <c r="A1" s="143" t="s">
        <v>278</v>
      </c>
      <c r="E1" t="str">
        <f>IF('Reservoir Design'!G16="elliptical/circular",'(OLD) bottom seam length'!L7,IF('Reservoir Design'!G16="rectangular",'(OLD) bottom seam length'!P8,IF('Reservoir Design'!G16="non-standard",'(OLD) bottom seam length'!AD8,"error")))</f>
        <v>error</v>
      </c>
    </row>
    <row r="3" spans="1:31" ht="18.75">
      <c r="A3" s="137" t="s">
        <v>38</v>
      </c>
      <c r="N3" s="137" t="s">
        <v>197</v>
      </c>
      <c r="S3" s="137" t="s">
        <v>279</v>
      </c>
    </row>
    <row r="4" spans="1:31">
      <c r="T4" t="s">
        <v>280</v>
      </c>
    </row>
    <row r="5" spans="1:31">
      <c r="B5" t="s">
        <v>179</v>
      </c>
      <c r="C5" s="136">
        <f>'Reservoir Design'!$G$18</f>
        <v>0</v>
      </c>
      <c r="D5" t="s">
        <v>108</v>
      </c>
      <c r="O5" t="s">
        <v>179</v>
      </c>
      <c r="P5" s="136">
        <f>'Reservoir Design'!$G$18</f>
        <v>0</v>
      </c>
      <c r="Q5" t="s">
        <v>108</v>
      </c>
      <c r="T5" s="100" t="s">
        <v>57</v>
      </c>
      <c r="U5" s="136" t="str">
        <f>IF('Reservoir Design'!G16="non-standard",#REF!,"error")</f>
        <v>error</v>
      </c>
      <c r="V5" t="s">
        <v>47</v>
      </c>
    </row>
    <row r="6" spans="1:31">
      <c r="B6" t="s">
        <v>180</v>
      </c>
      <c r="C6" s="136">
        <f>'Reservoir Design'!$G$19</f>
        <v>0</v>
      </c>
      <c r="D6" t="s">
        <v>108</v>
      </c>
      <c r="O6" t="s">
        <v>180</v>
      </c>
      <c r="P6" s="136">
        <f>'Reservoir Design'!$G$19</f>
        <v>0</v>
      </c>
      <c r="Q6" t="s">
        <v>108</v>
      </c>
      <c r="T6" s="100" t="s">
        <v>179</v>
      </c>
      <c r="U6" s="136" t="e">
        <f>2*U7</f>
        <v>#VALUE!</v>
      </c>
      <c r="V6" t="s">
        <v>108</v>
      </c>
    </row>
    <row r="7" spans="1:31" ht="18.75">
      <c r="B7" t="s">
        <v>281</v>
      </c>
      <c r="C7" s="140">
        <v>20</v>
      </c>
      <c r="D7" t="s">
        <v>108</v>
      </c>
      <c r="K7" s="139" t="s">
        <v>278</v>
      </c>
      <c r="L7" s="142">
        <f>SUM(C8:L8)</f>
        <v>0</v>
      </c>
      <c r="M7" t="s">
        <v>108</v>
      </c>
      <c r="O7" t="s">
        <v>281</v>
      </c>
      <c r="P7" s="140">
        <v>20</v>
      </c>
      <c r="Q7" t="s">
        <v>108</v>
      </c>
      <c r="T7" t="s">
        <v>180</v>
      </c>
      <c r="U7" s="136" t="e">
        <f>2*SQRT(U5/2/PI())</f>
        <v>#VALUE!</v>
      </c>
      <c r="V7" t="s">
        <v>108</v>
      </c>
    </row>
    <row r="8" spans="1:31" ht="18.75">
      <c r="C8" s="141">
        <f>SUMIF(C11:C50011,"&gt;="&amp;0)</f>
        <v>0</v>
      </c>
      <c r="D8" t="s">
        <v>108</v>
      </c>
      <c r="F8" s="141">
        <f>SUMIF(F11:F50011,"&gt;="&amp;0)</f>
        <v>0</v>
      </c>
      <c r="G8" t="s">
        <v>108</v>
      </c>
      <c r="I8" s="141">
        <f>SUMIF(I11:I50011,"&gt;="&amp;0)</f>
        <v>0</v>
      </c>
      <c r="J8" t="s">
        <v>108</v>
      </c>
      <c r="L8" s="141">
        <f>SUMIF(L11:L50011,"&gt;="&amp;0)</f>
        <v>0</v>
      </c>
      <c r="M8" t="s">
        <v>108</v>
      </c>
      <c r="O8" s="139" t="s">
        <v>278</v>
      </c>
      <c r="P8" s="142">
        <f>SUMIF(P11:P50011,"&gt;="&amp;0)</f>
        <v>0</v>
      </c>
      <c r="Q8" t="s">
        <v>108</v>
      </c>
      <c r="T8" t="s">
        <v>281</v>
      </c>
      <c r="U8" s="140">
        <v>20</v>
      </c>
      <c r="V8" t="s">
        <v>108</v>
      </c>
      <c r="AC8" s="139" t="s">
        <v>278</v>
      </c>
      <c r="AD8" s="142">
        <f>SUM(U9:AD9)</f>
        <v>0</v>
      </c>
      <c r="AE8" t="s">
        <v>108</v>
      </c>
    </row>
    <row r="9" spans="1:31">
      <c r="B9" s="138" t="s">
        <v>282</v>
      </c>
      <c r="E9" s="138" t="s">
        <v>283</v>
      </c>
      <c r="H9" s="138" t="s">
        <v>284</v>
      </c>
      <c r="K9" s="138" t="s">
        <v>285</v>
      </c>
      <c r="U9" s="141">
        <f>SUMIF(U12:U50012,"&gt;="&amp;0)</f>
        <v>0</v>
      </c>
      <c r="V9" t="s">
        <v>108</v>
      </c>
      <c r="X9" s="141">
        <f>SUMIF(X12:X50012,"&gt;="&amp;0)</f>
        <v>0</v>
      </c>
      <c r="Y9" t="s">
        <v>108</v>
      </c>
      <c r="AA9" s="141">
        <f>SUMIF(AA12:AA50012,"&gt;="&amp;0)</f>
        <v>0</v>
      </c>
      <c r="AB9" t="s">
        <v>108</v>
      </c>
      <c r="AD9" s="141">
        <f>SUMIF(AD12:AD50012,"&gt;="&amp;0)</f>
        <v>0</v>
      </c>
      <c r="AE9" t="s">
        <v>108</v>
      </c>
    </row>
    <row r="10" spans="1:31">
      <c r="B10" t="s">
        <v>286</v>
      </c>
      <c r="C10" t="s">
        <v>287</v>
      </c>
      <c r="E10" t="s">
        <v>286</v>
      </c>
      <c r="F10" t="s">
        <v>287</v>
      </c>
      <c r="H10" t="s">
        <v>286</v>
      </c>
      <c r="I10" t="s">
        <v>287</v>
      </c>
      <c r="K10" t="s">
        <v>286</v>
      </c>
      <c r="L10" t="s">
        <v>287</v>
      </c>
      <c r="O10" t="s">
        <v>286</v>
      </c>
      <c r="P10" t="s">
        <v>287</v>
      </c>
      <c r="T10" s="138" t="s">
        <v>282</v>
      </c>
      <c r="W10" s="138" t="s">
        <v>283</v>
      </c>
      <c r="Z10" s="138" t="s">
        <v>284</v>
      </c>
      <c r="AC10" s="138" t="s">
        <v>285</v>
      </c>
    </row>
    <row r="11" spans="1:31">
      <c r="B11" s="135">
        <v>0</v>
      </c>
      <c r="C11" t="e">
        <f>SQRT(($C$5/2)^2-($C$5/2)^2*0^2/($C$6/2)^2)</f>
        <v>#DIV/0!</v>
      </c>
      <c r="E11" s="136">
        <v>0</v>
      </c>
      <c r="F11" s="74">
        <v>0</v>
      </c>
      <c r="H11" s="136">
        <v>0</v>
      </c>
      <c r="I11" t="e">
        <f>SQRT(($C$5/2)^2-($C$5/2)^2*0^2/($C$6/2)^2)</f>
        <v>#DIV/0!</v>
      </c>
      <c r="K11" s="136">
        <v>0</v>
      </c>
      <c r="L11" s="74">
        <v>0</v>
      </c>
      <c r="O11" s="136">
        <v>0</v>
      </c>
      <c r="P11">
        <f>IF(O11&lt;=$P$6,$P$5)</f>
        <v>0</v>
      </c>
      <c r="T11" t="s">
        <v>286</v>
      </c>
      <c r="U11" t="s">
        <v>287</v>
      </c>
      <c r="W11" t="s">
        <v>286</v>
      </c>
      <c r="X11" t="s">
        <v>287</v>
      </c>
      <c r="Z11" t="s">
        <v>286</v>
      </c>
      <c r="AA11" t="s">
        <v>287</v>
      </c>
      <c r="AC11" t="s">
        <v>286</v>
      </c>
      <c r="AD11" t="s">
        <v>287</v>
      </c>
    </row>
    <row r="12" spans="1:31">
      <c r="B12" s="136">
        <f t="shared" ref="B12:B75" si="0">B11+$C$7</f>
        <v>20</v>
      </c>
      <c r="C12" t="e">
        <f>SQRT(($C$5/2)^2-($C$5/2)^2*'(OLD) bottom seam length'!B12^2/($C$6/2)^2)</f>
        <v>#DIV/0!</v>
      </c>
      <c r="E12" s="136">
        <f t="shared" ref="E12:E75" si="1">E11+$C$7</f>
        <v>20</v>
      </c>
      <c r="F12" t="e">
        <f>SQRT(($C$5/2)^2-($C$5/2)^2*'(OLD) bottom seam length'!E12^2/($C$6/2)^2)</f>
        <v>#DIV/0!</v>
      </c>
      <c r="H12" s="136">
        <f t="shared" ref="H12:H75" si="2">H11+$C$7</f>
        <v>20</v>
      </c>
      <c r="I12" t="e">
        <f>SQRT(($C$5/2)^2-($C$5/2)^2*'(OLD) bottom seam length'!H12^2/($C$6/2)^2)</f>
        <v>#DIV/0!</v>
      </c>
      <c r="K12" s="136">
        <f t="shared" ref="K12:K75" si="3">K11+$C$7</f>
        <v>20</v>
      </c>
      <c r="L12" t="e">
        <f>SQRT(($C$5/2)^2-($C$5/2)^2*'(OLD) bottom seam length'!K12^2/($C$6/2)^2)</f>
        <v>#DIV/0!</v>
      </c>
      <c r="O12" s="136">
        <f t="shared" ref="O12:O75" si="4">O11+$C$7</f>
        <v>20</v>
      </c>
      <c r="P12" t="b">
        <f t="shared" ref="P12:P75" si="5">IF(O12&lt;=$P$6,$P$5)</f>
        <v>0</v>
      </c>
      <c r="T12" s="135">
        <v>0</v>
      </c>
      <c r="U12" t="e">
        <f>SQRT(($U$6/2)^2-($U$6/2)^2*0^2/($U$7/2)^2)</f>
        <v>#VALUE!</v>
      </c>
      <c r="W12" s="136">
        <v>0</v>
      </c>
      <c r="X12" s="74">
        <v>0</v>
      </c>
      <c r="Z12" s="136">
        <v>0</v>
      </c>
      <c r="AA12" t="e">
        <f>SQRT(($U$6/2)^2-($U$6/2)^2*0^2/($U$7/2)^2)</f>
        <v>#VALUE!</v>
      </c>
      <c r="AC12" s="136">
        <v>0</v>
      </c>
      <c r="AD12" s="74">
        <v>0</v>
      </c>
    </row>
    <row r="13" spans="1:31">
      <c r="B13" s="136">
        <f t="shared" si="0"/>
        <v>40</v>
      </c>
      <c r="C13" t="e">
        <f>SQRT(($C$5/2)^2-($C$5/2)^2*'(OLD) bottom seam length'!B13^2/($C$6/2)^2)</f>
        <v>#DIV/0!</v>
      </c>
      <c r="E13" s="136">
        <f t="shared" si="1"/>
        <v>40</v>
      </c>
      <c r="F13" t="e">
        <f>SQRT(($C$5/2)^2-($C$5/2)^2*'(OLD) bottom seam length'!E13^2/($C$6/2)^2)</f>
        <v>#DIV/0!</v>
      </c>
      <c r="H13" s="136">
        <f t="shared" si="2"/>
        <v>40</v>
      </c>
      <c r="I13" t="e">
        <f>SQRT(($C$5/2)^2-($C$5/2)^2*'(OLD) bottom seam length'!H13^2/($C$6/2)^2)</f>
        <v>#DIV/0!</v>
      </c>
      <c r="K13" s="136">
        <f t="shared" si="3"/>
        <v>40</v>
      </c>
      <c r="L13" t="e">
        <f>SQRT(($C$5/2)^2-($C$5/2)^2*'(OLD) bottom seam length'!K13^2/($C$6/2)^2)</f>
        <v>#DIV/0!</v>
      </c>
      <c r="O13" s="136">
        <f t="shared" si="4"/>
        <v>40</v>
      </c>
      <c r="P13" t="b">
        <f t="shared" si="5"/>
        <v>0</v>
      </c>
      <c r="T13" s="136">
        <f t="shared" ref="T13:T76" si="6">T12+$C$7</f>
        <v>20</v>
      </c>
      <c r="U13" t="e">
        <f>SQRT(($U$6/2)^2-($U$6/2)^2*'(OLD) bottom seam length'!T13^2/($U$7/2)^2)</f>
        <v>#VALUE!</v>
      </c>
      <c r="W13" s="136">
        <f t="shared" ref="W13:W76" si="7">W12+$C$7</f>
        <v>20</v>
      </c>
      <c r="X13" t="e">
        <f>SQRT(($U$6/2)^2-($U$6/2)^2*'(OLD) bottom seam length'!W13^2/($U$7/2)^2)</f>
        <v>#VALUE!</v>
      </c>
      <c r="Z13" s="136">
        <f t="shared" ref="Z13:Z76" si="8">Z12+$C$7</f>
        <v>20</v>
      </c>
      <c r="AA13" t="e">
        <f>SQRT(($U$6/2)^2-($U$6/2)^2*'(OLD) bottom seam length'!Z13^2/($U$7/2)^2)</f>
        <v>#VALUE!</v>
      </c>
      <c r="AC13" s="136">
        <f t="shared" ref="AC13:AC76" si="9">AC12+$C$7</f>
        <v>20</v>
      </c>
      <c r="AD13" t="e">
        <f>SQRT(($U$6/2)^2-($U$6/2)^2*'(OLD) bottom seam length'!AC13^2/($U$7/2)^2)</f>
        <v>#VALUE!</v>
      </c>
    </row>
    <row r="14" spans="1:31">
      <c r="B14" s="136">
        <f t="shared" si="0"/>
        <v>60</v>
      </c>
      <c r="C14" t="e">
        <f>SQRT(($C$5/2)^2-($C$5/2)^2*'(OLD) bottom seam length'!B14^2/($C$6/2)^2)</f>
        <v>#DIV/0!</v>
      </c>
      <c r="E14" s="136">
        <f t="shared" si="1"/>
        <v>60</v>
      </c>
      <c r="F14" t="e">
        <f>SQRT(($C$5/2)^2-($C$5/2)^2*'(OLD) bottom seam length'!E14^2/($C$6/2)^2)</f>
        <v>#DIV/0!</v>
      </c>
      <c r="H14" s="136">
        <f t="shared" si="2"/>
        <v>60</v>
      </c>
      <c r="I14" t="e">
        <f>SQRT(($C$5/2)^2-($C$5/2)^2*'(OLD) bottom seam length'!H14^2/($C$6/2)^2)</f>
        <v>#DIV/0!</v>
      </c>
      <c r="K14" s="136">
        <f t="shared" si="3"/>
        <v>60</v>
      </c>
      <c r="L14" t="e">
        <f>SQRT(($C$5/2)^2-($C$5/2)^2*'(OLD) bottom seam length'!K14^2/($C$6/2)^2)</f>
        <v>#DIV/0!</v>
      </c>
      <c r="O14" s="136">
        <f t="shared" si="4"/>
        <v>60</v>
      </c>
      <c r="P14" t="b">
        <f t="shared" si="5"/>
        <v>0</v>
      </c>
      <c r="T14" s="136">
        <f t="shared" si="6"/>
        <v>40</v>
      </c>
      <c r="U14" t="e">
        <f>SQRT(($U$6/2)^2-($U$6/2)^2*'(OLD) bottom seam length'!T14^2/($U$7/2)^2)</f>
        <v>#VALUE!</v>
      </c>
      <c r="W14" s="136">
        <f t="shared" si="7"/>
        <v>40</v>
      </c>
      <c r="X14" t="e">
        <f>SQRT(($U$6/2)^2-($U$6/2)^2*'(OLD) bottom seam length'!W14^2/($U$7/2)^2)</f>
        <v>#VALUE!</v>
      </c>
      <c r="Z14" s="136">
        <f t="shared" si="8"/>
        <v>40</v>
      </c>
      <c r="AA14" t="e">
        <f>SQRT(($U$6/2)^2-($U$6/2)^2*'(OLD) bottom seam length'!Z14^2/($U$7/2)^2)</f>
        <v>#VALUE!</v>
      </c>
      <c r="AC14" s="136">
        <f t="shared" si="9"/>
        <v>40</v>
      </c>
      <c r="AD14" t="e">
        <f>SQRT(($U$6/2)^2-($U$6/2)^2*'(OLD) bottom seam length'!AC14^2/($U$7/2)^2)</f>
        <v>#VALUE!</v>
      </c>
    </row>
    <row r="15" spans="1:31">
      <c r="B15" s="136">
        <f t="shared" si="0"/>
        <v>80</v>
      </c>
      <c r="C15" t="e">
        <f>SQRT(($C$5/2)^2-($C$5/2)^2*'(OLD) bottom seam length'!B15^2/($C$6/2)^2)</f>
        <v>#DIV/0!</v>
      </c>
      <c r="E15" s="136">
        <f t="shared" si="1"/>
        <v>80</v>
      </c>
      <c r="F15" t="e">
        <f>SQRT(($C$5/2)^2-($C$5/2)^2*'(OLD) bottom seam length'!E15^2/($C$6/2)^2)</f>
        <v>#DIV/0!</v>
      </c>
      <c r="H15" s="136">
        <f t="shared" si="2"/>
        <v>80</v>
      </c>
      <c r="I15" t="e">
        <f>SQRT(($C$5/2)^2-($C$5/2)^2*'(OLD) bottom seam length'!H15^2/($C$6/2)^2)</f>
        <v>#DIV/0!</v>
      </c>
      <c r="K15" s="136">
        <f t="shared" si="3"/>
        <v>80</v>
      </c>
      <c r="L15" t="e">
        <f>SQRT(($C$5/2)^2-($C$5/2)^2*'(OLD) bottom seam length'!K15^2/($C$6/2)^2)</f>
        <v>#DIV/0!</v>
      </c>
      <c r="O15" s="136">
        <f t="shared" si="4"/>
        <v>80</v>
      </c>
      <c r="P15" t="b">
        <f t="shared" si="5"/>
        <v>0</v>
      </c>
      <c r="T15" s="136">
        <f t="shared" si="6"/>
        <v>60</v>
      </c>
      <c r="U15" t="e">
        <f>SQRT(($U$6/2)^2-($U$6/2)^2*'(OLD) bottom seam length'!T15^2/($U$7/2)^2)</f>
        <v>#VALUE!</v>
      </c>
      <c r="W15" s="136">
        <f t="shared" si="7"/>
        <v>60</v>
      </c>
      <c r="X15" t="e">
        <f>SQRT(($U$6/2)^2-($U$6/2)^2*'(OLD) bottom seam length'!W15^2/($U$7/2)^2)</f>
        <v>#VALUE!</v>
      </c>
      <c r="Z15" s="136">
        <f t="shared" si="8"/>
        <v>60</v>
      </c>
      <c r="AA15" t="e">
        <f>SQRT(($U$6/2)^2-($U$6/2)^2*'(OLD) bottom seam length'!Z15^2/($U$7/2)^2)</f>
        <v>#VALUE!</v>
      </c>
      <c r="AC15" s="136">
        <f t="shared" si="9"/>
        <v>60</v>
      </c>
      <c r="AD15" t="e">
        <f>SQRT(($U$6/2)^2-($U$6/2)^2*'(OLD) bottom seam length'!AC15^2/($U$7/2)^2)</f>
        <v>#VALUE!</v>
      </c>
    </row>
    <row r="16" spans="1:31">
      <c r="B16" s="136">
        <f t="shared" si="0"/>
        <v>100</v>
      </c>
      <c r="C16" t="e">
        <f>SQRT(($C$5/2)^2-($C$5/2)^2*'(OLD) bottom seam length'!B16^2/($C$6/2)^2)</f>
        <v>#DIV/0!</v>
      </c>
      <c r="E16" s="136">
        <f t="shared" si="1"/>
        <v>100</v>
      </c>
      <c r="F16" t="e">
        <f>SQRT(($C$5/2)^2-($C$5/2)^2*'(OLD) bottom seam length'!E16^2/($C$6/2)^2)</f>
        <v>#DIV/0!</v>
      </c>
      <c r="H16" s="136">
        <f t="shared" si="2"/>
        <v>100</v>
      </c>
      <c r="I16" t="e">
        <f>SQRT(($C$5/2)^2-($C$5/2)^2*'(OLD) bottom seam length'!H16^2/($C$6/2)^2)</f>
        <v>#DIV/0!</v>
      </c>
      <c r="K16" s="136">
        <f t="shared" si="3"/>
        <v>100</v>
      </c>
      <c r="L16" t="e">
        <f>SQRT(($C$5/2)^2-($C$5/2)^2*'(OLD) bottom seam length'!K16^2/($C$6/2)^2)</f>
        <v>#DIV/0!</v>
      </c>
      <c r="O16" s="136">
        <f t="shared" si="4"/>
        <v>100</v>
      </c>
      <c r="P16" t="b">
        <f t="shared" si="5"/>
        <v>0</v>
      </c>
      <c r="T16" s="136">
        <f t="shared" si="6"/>
        <v>80</v>
      </c>
      <c r="U16" t="e">
        <f>SQRT(($U$6/2)^2-($U$6/2)^2*'(OLD) bottom seam length'!T16^2/($U$7/2)^2)</f>
        <v>#VALUE!</v>
      </c>
      <c r="W16" s="136">
        <f t="shared" si="7"/>
        <v>80</v>
      </c>
      <c r="X16" t="e">
        <f>SQRT(($U$6/2)^2-($U$6/2)^2*'(OLD) bottom seam length'!W16^2/($U$7/2)^2)</f>
        <v>#VALUE!</v>
      </c>
      <c r="Z16" s="136">
        <f t="shared" si="8"/>
        <v>80</v>
      </c>
      <c r="AA16" t="e">
        <f>SQRT(($U$6/2)^2-($U$6/2)^2*'(OLD) bottom seam length'!Z16^2/($U$7/2)^2)</f>
        <v>#VALUE!</v>
      </c>
      <c r="AC16" s="136">
        <f t="shared" si="9"/>
        <v>80</v>
      </c>
      <c r="AD16" t="e">
        <f>SQRT(($U$6/2)^2-($U$6/2)^2*'(OLD) bottom seam length'!AC16^2/($U$7/2)^2)</f>
        <v>#VALUE!</v>
      </c>
    </row>
    <row r="17" spans="2:30">
      <c r="B17" s="136">
        <f t="shared" si="0"/>
        <v>120</v>
      </c>
      <c r="C17" t="e">
        <f>SQRT(($C$5/2)^2-($C$5/2)^2*'(OLD) bottom seam length'!B17^2/($C$6/2)^2)</f>
        <v>#DIV/0!</v>
      </c>
      <c r="E17" s="136">
        <f t="shared" si="1"/>
        <v>120</v>
      </c>
      <c r="F17" t="e">
        <f>SQRT(($C$5/2)^2-($C$5/2)^2*'(OLD) bottom seam length'!E17^2/($C$6/2)^2)</f>
        <v>#DIV/0!</v>
      </c>
      <c r="H17" s="136">
        <f t="shared" si="2"/>
        <v>120</v>
      </c>
      <c r="I17" t="e">
        <f>SQRT(($C$5/2)^2-($C$5/2)^2*'(OLD) bottom seam length'!H17^2/($C$6/2)^2)</f>
        <v>#DIV/0!</v>
      </c>
      <c r="K17" s="136">
        <f t="shared" si="3"/>
        <v>120</v>
      </c>
      <c r="L17" t="e">
        <f>SQRT(($C$5/2)^2-($C$5/2)^2*'(OLD) bottom seam length'!K17^2/($C$6/2)^2)</f>
        <v>#DIV/0!</v>
      </c>
      <c r="O17" s="136">
        <f t="shared" si="4"/>
        <v>120</v>
      </c>
      <c r="P17" t="b">
        <f t="shared" si="5"/>
        <v>0</v>
      </c>
      <c r="T17" s="136">
        <f t="shared" si="6"/>
        <v>100</v>
      </c>
      <c r="U17" t="e">
        <f>SQRT(($U$6/2)^2-($U$6/2)^2*'(OLD) bottom seam length'!T17^2/($U$7/2)^2)</f>
        <v>#VALUE!</v>
      </c>
      <c r="W17" s="136">
        <f t="shared" si="7"/>
        <v>100</v>
      </c>
      <c r="X17" t="e">
        <f>SQRT(($U$6/2)^2-($U$6/2)^2*'(OLD) bottom seam length'!W17^2/($U$7/2)^2)</f>
        <v>#VALUE!</v>
      </c>
      <c r="Z17" s="136">
        <f t="shared" si="8"/>
        <v>100</v>
      </c>
      <c r="AA17" t="e">
        <f>SQRT(($U$6/2)^2-($U$6/2)^2*'(OLD) bottom seam length'!Z17^2/($U$7/2)^2)</f>
        <v>#VALUE!</v>
      </c>
      <c r="AC17" s="136">
        <f t="shared" si="9"/>
        <v>100</v>
      </c>
      <c r="AD17" t="e">
        <f>SQRT(($U$6/2)^2-($U$6/2)^2*'(OLD) bottom seam length'!AC17^2/($U$7/2)^2)</f>
        <v>#VALUE!</v>
      </c>
    </row>
    <row r="18" spans="2:30">
      <c r="B18" s="136">
        <f t="shared" si="0"/>
        <v>140</v>
      </c>
      <c r="C18" t="e">
        <f>SQRT(($C$5/2)^2-($C$5/2)^2*'(OLD) bottom seam length'!B18^2/($C$6/2)^2)</f>
        <v>#DIV/0!</v>
      </c>
      <c r="E18" s="136">
        <f t="shared" si="1"/>
        <v>140</v>
      </c>
      <c r="F18" t="e">
        <f>SQRT(($C$5/2)^2-($C$5/2)^2*'(OLD) bottom seam length'!E18^2/($C$6/2)^2)</f>
        <v>#DIV/0!</v>
      </c>
      <c r="H18" s="136">
        <f t="shared" si="2"/>
        <v>140</v>
      </c>
      <c r="I18" t="e">
        <f>SQRT(($C$5/2)^2-($C$5/2)^2*'(OLD) bottom seam length'!H18^2/($C$6/2)^2)</f>
        <v>#DIV/0!</v>
      </c>
      <c r="K18" s="136">
        <f t="shared" si="3"/>
        <v>140</v>
      </c>
      <c r="L18" t="e">
        <f>SQRT(($C$5/2)^2-($C$5/2)^2*'(OLD) bottom seam length'!K18^2/($C$6/2)^2)</f>
        <v>#DIV/0!</v>
      </c>
      <c r="O18" s="136">
        <f t="shared" si="4"/>
        <v>140</v>
      </c>
      <c r="P18" t="b">
        <f t="shared" si="5"/>
        <v>0</v>
      </c>
      <c r="T18" s="136">
        <f t="shared" si="6"/>
        <v>120</v>
      </c>
      <c r="U18" t="e">
        <f>SQRT(($U$6/2)^2-($U$6/2)^2*'(OLD) bottom seam length'!T18^2/($U$7/2)^2)</f>
        <v>#VALUE!</v>
      </c>
      <c r="W18" s="136">
        <f t="shared" si="7"/>
        <v>120</v>
      </c>
      <c r="X18" t="e">
        <f>SQRT(($U$6/2)^2-($U$6/2)^2*'(OLD) bottom seam length'!W18^2/($U$7/2)^2)</f>
        <v>#VALUE!</v>
      </c>
      <c r="Z18" s="136">
        <f t="shared" si="8"/>
        <v>120</v>
      </c>
      <c r="AA18" t="e">
        <f>SQRT(($U$6/2)^2-($U$6/2)^2*'(OLD) bottom seam length'!Z18^2/($U$7/2)^2)</f>
        <v>#VALUE!</v>
      </c>
      <c r="AC18" s="136">
        <f t="shared" si="9"/>
        <v>120</v>
      </c>
      <c r="AD18" t="e">
        <f>SQRT(($U$6/2)^2-($U$6/2)^2*'(OLD) bottom seam length'!AC18^2/($U$7/2)^2)</f>
        <v>#VALUE!</v>
      </c>
    </row>
    <row r="19" spans="2:30">
      <c r="B19" s="136">
        <f t="shared" si="0"/>
        <v>160</v>
      </c>
      <c r="C19" t="e">
        <f>SQRT(($C$5/2)^2-($C$5/2)^2*'(OLD) bottom seam length'!B19^2/($C$6/2)^2)</f>
        <v>#DIV/0!</v>
      </c>
      <c r="E19" s="136">
        <f t="shared" si="1"/>
        <v>160</v>
      </c>
      <c r="F19" t="e">
        <f>SQRT(($C$5/2)^2-($C$5/2)^2*'(OLD) bottom seam length'!E19^2/($C$6/2)^2)</f>
        <v>#DIV/0!</v>
      </c>
      <c r="H19" s="136">
        <f t="shared" si="2"/>
        <v>160</v>
      </c>
      <c r="I19" t="e">
        <f>SQRT(($C$5/2)^2-($C$5/2)^2*'(OLD) bottom seam length'!H19^2/($C$6/2)^2)</f>
        <v>#DIV/0!</v>
      </c>
      <c r="K19" s="136">
        <f t="shared" si="3"/>
        <v>160</v>
      </c>
      <c r="L19" t="e">
        <f>SQRT(($C$5/2)^2-($C$5/2)^2*'(OLD) bottom seam length'!K19^2/($C$6/2)^2)</f>
        <v>#DIV/0!</v>
      </c>
      <c r="O19" s="136">
        <f t="shared" si="4"/>
        <v>160</v>
      </c>
      <c r="P19" t="b">
        <f t="shared" si="5"/>
        <v>0</v>
      </c>
      <c r="T19" s="136">
        <f t="shared" si="6"/>
        <v>140</v>
      </c>
      <c r="U19" t="e">
        <f>SQRT(($U$6/2)^2-($U$6/2)^2*'(OLD) bottom seam length'!T19^2/($U$7/2)^2)</f>
        <v>#VALUE!</v>
      </c>
      <c r="W19" s="136">
        <f t="shared" si="7"/>
        <v>140</v>
      </c>
      <c r="X19" t="e">
        <f>SQRT(($U$6/2)^2-($U$6/2)^2*'(OLD) bottom seam length'!W19^2/($U$7/2)^2)</f>
        <v>#VALUE!</v>
      </c>
      <c r="Z19" s="136">
        <f t="shared" si="8"/>
        <v>140</v>
      </c>
      <c r="AA19" t="e">
        <f>SQRT(($U$6/2)^2-($U$6/2)^2*'(OLD) bottom seam length'!Z19^2/($U$7/2)^2)</f>
        <v>#VALUE!</v>
      </c>
      <c r="AC19" s="136">
        <f t="shared" si="9"/>
        <v>140</v>
      </c>
      <c r="AD19" t="e">
        <f>SQRT(($U$6/2)^2-($U$6/2)^2*'(OLD) bottom seam length'!AC19^2/($U$7/2)^2)</f>
        <v>#VALUE!</v>
      </c>
    </row>
    <row r="20" spans="2:30">
      <c r="B20" s="136">
        <f t="shared" si="0"/>
        <v>180</v>
      </c>
      <c r="C20" t="e">
        <f>SQRT(($C$5/2)^2-($C$5/2)^2*'(OLD) bottom seam length'!B20^2/($C$6/2)^2)</f>
        <v>#DIV/0!</v>
      </c>
      <c r="E20" s="136">
        <f t="shared" si="1"/>
        <v>180</v>
      </c>
      <c r="F20" t="e">
        <f>SQRT(($C$5/2)^2-($C$5/2)^2*'(OLD) bottom seam length'!E20^2/($C$6/2)^2)</f>
        <v>#DIV/0!</v>
      </c>
      <c r="H20" s="136">
        <f t="shared" si="2"/>
        <v>180</v>
      </c>
      <c r="I20" t="e">
        <f>SQRT(($C$5/2)^2-($C$5/2)^2*'(OLD) bottom seam length'!H20^2/($C$6/2)^2)</f>
        <v>#DIV/0!</v>
      </c>
      <c r="K20" s="136">
        <f t="shared" si="3"/>
        <v>180</v>
      </c>
      <c r="L20" t="e">
        <f>SQRT(($C$5/2)^2-($C$5/2)^2*'(OLD) bottom seam length'!K20^2/($C$6/2)^2)</f>
        <v>#DIV/0!</v>
      </c>
      <c r="O20" s="136">
        <f t="shared" si="4"/>
        <v>180</v>
      </c>
      <c r="P20" t="b">
        <f t="shared" si="5"/>
        <v>0</v>
      </c>
      <c r="T20" s="136">
        <f t="shared" si="6"/>
        <v>160</v>
      </c>
      <c r="U20" t="e">
        <f>SQRT(($U$6/2)^2-($U$6/2)^2*'(OLD) bottom seam length'!T20^2/($U$7/2)^2)</f>
        <v>#VALUE!</v>
      </c>
      <c r="W20" s="136">
        <f t="shared" si="7"/>
        <v>160</v>
      </c>
      <c r="X20" t="e">
        <f>SQRT(($U$6/2)^2-($U$6/2)^2*'(OLD) bottom seam length'!W20^2/($U$7/2)^2)</f>
        <v>#VALUE!</v>
      </c>
      <c r="Z20" s="136">
        <f t="shared" si="8"/>
        <v>160</v>
      </c>
      <c r="AA20" t="e">
        <f>SQRT(($U$6/2)^2-($U$6/2)^2*'(OLD) bottom seam length'!Z20^2/($U$7/2)^2)</f>
        <v>#VALUE!</v>
      </c>
      <c r="AC20" s="136">
        <f t="shared" si="9"/>
        <v>160</v>
      </c>
      <c r="AD20" t="e">
        <f>SQRT(($U$6/2)^2-($U$6/2)^2*'(OLD) bottom seam length'!AC20^2/($U$7/2)^2)</f>
        <v>#VALUE!</v>
      </c>
    </row>
    <row r="21" spans="2:30">
      <c r="B21" s="136">
        <f t="shared" si="0"/>
        <v>200</v>
      </c>
      <c r="C21" t="e">
        <f>SQRT(($C$5/2)^2-($C$5/2)^2*'(OLD) bottom seam length'!B21^2/($C$6/2)^2)</f>
        <v>#DIV/0!</v>
      </c>
      <c r="E21" s="136">
        <f t="shared" si="1"/>
        <v>200</v>
      </c>
      <c r="F21" t="e">
        <f>SQRT(($C$5/2)^2-($C$5/2)^2*'(OLD) bottom seam length'!E21^2/($C$6/2)^2)</f>
        <v>#DIV/0!</v>
      </c>
      <c r="H21" s="136">
        <f t="shared" si="2"/>
        <v>200</v>
      </c>
      <c r="I21" t="e">
        <f>SQRT(($C$5/2)^2-($C$5/2)^2*'(OLD) bottom seam length'!H21^2/($C$6/2)^2)</f>
        <v>#DIV/0!</v>
      </c>
      <c r="K21" s="136">
        <f t="shared" si="3"/>
        <v>200</v>
      </c>
      <c r="L21" t="e">
        <f>SQRT(($C$5/2)^2-($C$5/2)^2*'(OLD) bottom seam length'!K21^2/($C$6/2)^2)</f>
        <v>#DIV/0!</v>
      </c>
      <c r="O21" s="136">
        <f t="shared" si="4"/>
        <v>200</v>
      </c>
      <c r="P21" t="b">
        <f t="shared" si="5"/>
        <v>0</v>
      </c>
      <c r="T21" s="136">
        <f t="shared" si="6"/>
        <v>180</v>
      </c>
      <c r="U21" t="e">
        <f>SQRT(($U$6/2)^2-($U$6/2)^2*'(OLD) bottom seam length'!T21^2/($U$7/2)^2)</f>
        <v>#VALUE!</v>
      </c>
      <c r="W21" s="136">
        <f t="shared" si="7"/>
        <v>180</v>
      </c>
      <c r="X21" t="e">
        <f>SQRT(($U$6/2)^2-($U$6/2)^2*'(OLD) bottom seam length'!W21^2/($U$7/2)^2)</f>
        <v>#VALUE!</v>
      </c>
      <c r="Z21" s="136">
        <f t="shared" si="8"/>
        <v>180</v>
      </c>
      <c r="AA21" t="e">
        <f>SQRT(($U$6/2)^2-($U$6/2)^2*'(OLD) bottom seam length'!Z21^2/($U$7/2)^2)</f>
        <v>#VALUE!</v>
      </c>
      <c r="AC21" s="136">
        <f t="shared" si="9"/>
        <v>180</v>
      </c>
      <c r="AD21" t="e">
        <f>SQRT(($U$6/2)^2-($U$6/2)^2*'(OLD) bottom seam length'!AC21^2/($U$7/2)^2)</f>
        <v>#VALUE!</v>
      </c>
    </row>
    <row r="22" spans="2:30">
      <c r="B22" s="136">
        <f t="shared" si="0"/>
        <v>220</v>
      </c>
      <c r="C22" t="e">
        <f>SQRT(($C$5/2)^2-($C$5/2)^2*'(OLD) bottom seam length'!B22^2/($C$6/2)^2)</f>
        <v>#DIV/0!</v>
      </c>
      <c r="E22" s="136">
        <f t="shared" si="1"/>
        <v>220</v>
      </c>
      <c r="F22" t="e">
        <f>SQRT(($C$5/2)^2-($C$5/2)^2*'(OLD) bottom seam length'!E22^2/($C$6/2)^2)</f>
        <v>#DIV/0!</v>
      </c>
      <c r="H22" s="136">
        <f t="shared" si="2"/>
        <v>220</v>
      </c>
      <c r="I22" t="e">
        <f>SQRT(($C$5/2)^2-($C$5/2)^2*'(OLD) bottom seam length'!H22^2/($C$6/2)^2)</f>
        <v>#DIV/0!</v>
      </c>
      <c r="K22" s="136">
        <f t="shared" si="3"/>
        <v>220</v>
      </c>
      <c r="L22" t="e">
        <f>SQRT(($C$5/2)^2-($C$5/2)^2*'(OLD) bottom seam length'!K22^2/($C$6/2)^2)</f>
        <v>#DIV/0!</v>
      </c>
      <c r="O22" s="136">
        <f t="shared" si="4"/>
        <v>220</v>
      </c>
      <c r="P22" t="b">
        <f t="shared" si="5"/>
        <v>0</v>
      </c>
      <c r="T22" s="136">
        <f t="shared" si="6"/>
        <v>200</v>
      </c>
      <c r="U22" t="e">
        <f>SQRT(($U$6/2)^2-($U$6/2)^2*'(OLD) bottom seam length'!T22^2/($U$7/2)^2)</f>
        <v>#VALUE!</v>
      </c>
      <c r="W22" s="136">
        <f t="shared" si="7"/>
        <v>200</v>
      </c>
      <c r="X22" t="e">
        <f>SQRT(($U$6/2)^2-($U$6/2)^2*'(OLD) bottom seam length'!W22^2/($U$7/2)^2)</f>
        <v>#VALUE!</v>
      </c>
      <c r="Z22" s="136">
        <f t="shared" si="8"/>
        <v>200</v>
      </c>
      <c r="AA22" t="e">
        <f>SQRT(($U$6/2)^2-($U$6/2)^2*'(OLD) bottom seam length'!Z22^2/($U$7/2)^2)</f>
        <v>#VALUE!</v>
      </c>
      <c r="AC22" s="136">
        <f t="shared" si="9"/>
        <v>200</v>
      </c>
      <c r="AD22" t="e">
        <f>SQRT(($U$6/2)^2-($U$6/2)^2*'(OLD) bottom seam length'!AC22^2/($U$7/2)^2)</f>
        <v>#VALUE!</v>
      </c>
    </row>
    <row r="23" spans="2:30">
      <c r="B23" s="136">
        <f t="shared" si="0"/>
        <v>240</v>
      </c>
      <c r="C23" t="e">
        <f>SQRT(($C$5/2)^2-($C$5/2)^2*'(OLD) bottom seam length'!B23^2/($C$6/2)^2)</f>
        <v>#DIV/0!</v>
      </c>
      <c r="E23" s="136">
        <f t="shared" si="1"/>
        <v>240</v>
      </c>
      <c r="F23" t="e">
        <f>SQRT(($C$5/2)^2-($C$5/2)^2*'(OLD) bottom seam length'!E23^2/($C$6/2)^2)</f>
        <v>#DIV/0!</v>
      </c>
      <c r="H23" s="136">
        <f t="shared" si="2"/>
        <v>240</v>
      </c>
      <c r="I23" t="e">
        <f>SQRT(($C$5/2)^2-($C$5/2)^2*'(OLD) bottom seam length'!H23^2/($C$6/2)^2)</f>
        <v>#DIV/0!</v>
      </c>
      <c r="K23" s="136">
        <f t="shared" si="3"/>
        <v>240</v>
      </c>
      <c r="L23" t="e">
        <f>SQRT(($C$5/2)^2-($C$5/2)^2*'(OLD) bottom seam length'!K23^2/($C$6/2)^2)</f>
        <v>#DIV/0!</v>
      </c>
      <c r="O23" s="136">
        <f t="shared" si="4"/>
        <v>240</v>
      </c>
      <c r="P23" t="b">
        <f t="shared" si="5"/>
        <v>0</v>
      </c>
      <c r="T23" s="136">
        <f t="shared" si="6"/>
        <v>220</v>
      </c>
      <c r="U23" t="e">
        <f>SQRT(($U$6/2)^2-($U$6/2)^2*'(OLD) bottom seam length'!T23^2/($U$7/2)^2)</f>
        <v>#VALUE!</v>
      </c>
      <c r="W23" s="136">
        <f t="shared" si="7"/>
        <v>220</v>
      </c>
      <c r="X23" t="e">
        <f>SQRT(($U$6/2)^2-($U$6/2)^2*'(OLD) bottom seam length'!W23^2/($U$7/2)^2)</f>
        <v>#VALUE!</v>
      </c>
      <c r="Z23" s="136">
        <f t="shared" si="8"/>
        <v>220</v>
      </c>
      <c r="AA23" t="e">
        <f>SQRT(($U$6/2)^2-($U$6/2)^2*'(OLD) bottom seam length'!Z23^2/($U$7/2)^2)</f>
        <v>#VALUE!</v>
      </c>
      <c r="AC23" s="136">
        <f t="shared" si="9"/>
        <v>220</v>
      </c>
      <c r="AD23" t="e">
        <f>SQRT(($U$6/2)^2-($U$6/2)^2*'(OLD) bottom seam length'!AC23^2/($U$7/2)^2)</f>
        <v>#VALUE!</v>
      </c>
    </row>
    <row r="24" spans="2:30">
      <c r="B24" s="136">
        <f t="shared" si="0"/>
        <v>260</v>
      </c>
      <c r="C24" t="e">
        <f>SQRT(($C$5/2)^2-($C$5/2)^2*'(OLD) bottom seam length'!B24^2/($C$6/2)^2)</f>
        <v>#DIV/0!</v>
      </c>
      <c r="E24" s="136">
        <f t="shared" si="1"/>
        <v>260</v>
      </c>
      <c r="F24" t="e">
        <f>SQRT(($C$5/2)^2-($C$5/2)^2*'(OLD) bottom seam length'!E24^2/($C$6/2)^2)</f>
        <v>#DIV/0!</v>
      </c>
      <c r="H24" s="136">
        <f t="shared" si="2"/>
        <v>260</v>
      </c>
      <c r="I24" t="e">
        <f>SQRT(($C$5/2)^2-($C$5/2)^2*'(OLD) bottom seam length'!H24^2/($C$6/2)^2)</f>
        <v>#DIV/0!</v>
      </c>
      <c r="K24" s="136">
        <f t="shared" si="3"/>
        <v>260</v>
      </c>
      <c r="L24" t="e">
        <f>SQRT(($C$5/2)^2-($C$5/2)^2*'(OLD) bottom seam length'!K24^2/($C$6/2)^2)</f>
        <v>#DIV/0!</v>
      </c>
      <c r="O24" s="136">
        <f t="shared" si="4"/>
        <v>260</v>
      </c>
      <c r="P24" t="b">
        <f t="shared" si="5"/>
        <v>0</v>
      </c>
      <c r="T24" s="136">
        <f t="shared" si="6"/>
        <v>240</v>
      </c>
      <c r="U24" t="e">
        <f>SQRT(($U$6/2)^2-($U$6/2)^2*'(OLD) bottom seam length'!T24^2/($U$7/2)^2)</f>
        <v>#VALUE!</v>
      </c>
      <c r="W24" s="136">
        <f t="shared" si="7"/>
        <v>240</v>
      </c>
      <c r="X24" t="e">
        <f>SQRT(($U$6/2)^2-($U$6/2)^2*'(OLD) bottom seam length'!W24^2/($U$7/2)^2)</f>
        <v>#VALUE!</v>
      </c>
      <c r="Z24" s="136">
        <f t="shared" si="8"/>
        <v>240</v>
      </c>
      <c r="AA24" t="e">
        <f>SQRT(($U$6/2)^2-($U$6/2)^2*'(OLD) bottom seam length'!Z24^2/($U$7/2)^2)</f>
        <v>#VALUE!</v>
      </c>
      <c r="AC24" s="136">
        <f t="shared" si="9"/>
        <v>240</v>
      </c>
      <c r="AD24" t="e">
        <f>SQRT(($U$6/2)^2-($U$6/2)^2*'(OLD) bottom seam length'!AC24^2/($U$7/2)^2)</f>
        <v>#VALUE!</v>
      </c>
    </row>
    <row r="25" spans="2:30">
      <c r="B25" s="136">
        <f t="shared" si="0"/>
        <v>280</v>
      </c>
      <c r="C25" t="e">
        <f>SQRT(($C$5/2)^2-($C$5/2)^2*'(OLD) bottom seam length'!B25^2/($C$6/2)^2)</f>
        <v>#DIV/0!</v>
      </c>
      <c r="E25" s="136">
        <f t="shared" si="1"/>
        <v>280</v>
      </c>
      <c r="F25" t="e">
        <f>SQRT(($C$5/2)^2-($C$5/2)^2*'(OLD) bottom seam length'!E25^2/($C$6/2)^2)</f>
        <v>#DIV/0!</v>
      </c>
      <c r="H25" s="136">
        <f t="shared" si="2"/>
        <v>280</v>
      </c>
      <c r="I25" t="e">
        <f>SQRT(($C$5/2)^2-($C$5/2)^2*'(OLD) bottom seam length'!H25^2/($C$6/2)^2)</f>
        <v>#DIV/0!</v>
      </c>
      <c r="K25" s="136">
        <f t="shared" si="3"/>
        <v>280</v>
      </c>
      <c r="L25" t="e">
        <f>SQRT(($C$5/2)^2-($C$5/2)^2*'(OLD) bottom seam length'!K25^2/($C$6/2)^2)</f>
        <v>#DIV/0!</v>
      </c>
      <c r="O25" s="136">
        <f t="shared" si="4"/>
        <v>280</v>
      </c>
      <c r="P25" t="b">
        <f t="shared" si="5"/>
        <v>0</v>
      </c>
      <c r="T25" s="136">
        <f t="shared" si="6"/>
        <v>260</v>
      </c>
      <c r="U25" t="e">
        <f>SQRT(($U$6/2)^2-($U$6/2)^2*'(OLD) bottom seam length'!T25^2/($U$7/2)^2)</f>
        <v>#VALUE!</v>
      </c>
      <c r="W25" s="136">
        <f t="shared" si="7"/>
        <v>260</v>
      </c>
      <c r="X25" t="e">
        <f>SQRT(($U$6/2)^2-($U$6/2)^2*'(OLD) bottom seam length'!W25^2/($U$7/2)^2)</f>
        <v>#VALUE!</v>
      </c>
      <c r="Z25" s="136">
        <f t="shared" si="8"/>
        <v>260</v>
      </c>
      <c r="AA25" t="e">
        <f>SQRT(($U$6/2)^2-($U$6/2)^2*'(OLD) bottom seam length'!Z25^2/($U$7/2)^2)</f>
        <v>#VALUE!</v>
      </c>
      <c r="AC25" s="136">
        <f t="shared" si="9"/>
        <v>260</v>
      </c>
      <c r="AD25" t="e">
        <f>SQRT(($U$6/2)^2-($U$6/2)^2*'(OLD) bottom seam length'!AC25^2/($U$7/2)^2)</f>
        <v>#VALUE!</v>
      </c>
    </row>
    <row r="26" spans="2:30">
      <c r="B26" s="136">
        <f t="shared" si="0"/>
        <v>300</v>
      </c>
      <c r="C26" t="e">
        <f>SQRT(($C$5/2)^2-($C$5/2)^2*'(OLD) bottom seam length'!B26^2/($C$6/2)^2)</f>
        <v>#DIV/0!</v>
      </c>
      <c r="E26" s="136">
        <f t="shared" si="1"/>
        <v>300</v>
      </c>
      <c r="F26" t="e">
        <f>SQRT(($C$5/2)^2-($C$5/2)^2*'(OLD) bottom seam length'!E26^2/($C$6/2)^2)</f>
        <v>#DIV/0!</v>
      </c>
      <c r="H26" s="136">
        <f t="shared" si="2"/>
        <v>300</v>
      </c>
      <c r="I26" t="e">
        <f>SQRT(($C$5/2)^2-($C$5/2)^2*'(OLD) bottom seam length'!H26^2/($C$6/2)^2)</f>
        <v>#DIV/0!</v>
      </c>
      <c r="K26" s="136">
        <f t="shared" si="3"/>
        <v>300</v>
      </c>
      <c r="L26" t="e">
        <f>SQRT(($C$5/2)^2-($C$5/2)^2*'(OLD) bottom seam length'!K26^2/($C$6/2)^2)</f>
        <v>#DIV/0!</v>
      </c>
      <c r="O26" s="136">
        <f t="shared" si="4"/>
        <v>300</v>
      </c>
      <c r="P26" t="b">
        <f t="shared" si="5"/>
        <v>0</v>
      </c>
      <c r="T26" s="136">
        <f t="shared" si="6"/>
        <v>280</v>
      </c>
      <c r="U26" t="e">
        <f>SQRT(($U$6/2)^2-($U$6/2)^2*'(OLD) bottom seam length'!T26^2/($U$7/2)^2)</f>
        <v>#VALUE!</v>
      </c>
      <c r="W26" s="136">
        <f t="shared" si="7"/>
        <v>280</v>
      </c>
      <c r="X26" t="e">
        <f>SQRT(($U$6/2)^2-($U$6/2)^2*'(OLD) bottom seam length'!W26^2/($U$7/2)^2)</f>
        <v>#VALUE!</v>
      </c>
      <c r="Z26" s="136">
        <f t="shared" si="8"/>
        <v>280</v>
      </c>
      <c r="AA26" t="e">
        <f>SQRT(($U$6/2)^2-($U$6/2)^2*'(OLD) bottom seam length'!Z26^2/($U$7/2)^2)</f>
        <v>#VALUE!</v>
      </c>
      <c r="AC26" s="136">
        <f t="shared" si="9"/>
        <v>280</v>
      </c>
      <c r="AD26" t="e">
        <f>SQRT(($U$6/2)^2-($U$6/2)^2*'(OLD) bottom seam length'!AC26^2/($U$7/2)^2)</f>
        <v>#VALUE!</v>
      </c>
    </row>
    <row r="27" spans="2:30">
      <c r="B27" s="136">
        <f t="shared" si="0"/>
        <v>320</v>
      </c>
      <c r="C27" t="e">
        <f>SQRT(($C$5/2)^2-($C$5/2)^2*'(OLD) bottom seam length'!B27^2/($C$6/2)^2)</f>
        <v>#DIV/0!</v>
      </c>
      <c r="E27" s="136">
        <f t="shared" si="1"/>
        <v>320</v>
      </c>
      <c r="F27" t="e">
        <f>SQRT(($C$5/2)^2-($C$5/2)^2*'(OLD) bottom seam length'!E27^2/($C$6/2)^2)</f>
        <v>#DIV/0!</v>
      </c>
      <c r="H27" s="136">
        <f t="shared" si="2"/>
        <v>320</v>
      </c>
      <c r="I27" t="e">
        <f>SQRT(($C$5/2)^2-($C$5/2)^2*'(OLD) bottom seam length'!H27^2/($C$6/2)^2)</f>
        <v>#DIV/0!</v>
      </c>
      <c r="K27" s="136">
        <f t="shared" si="3"/>
        <v>320</v>
      </c>
      <c r="L27" t="e">
        <f>SQRT(($C$5/2)^2-($C$5/2)^2*'(OLD) bottom seam length'!K27^2/($C$6/2)^2)</f>
        <v>#DIV/0!</v>
      </c>
      <c r="O27" s="136">
        <f t="shared" si="4"/>
        <v>320</v>
      </c>
      <c r="P27" t="b">
        <f t="shared" si="5"/>
        <v>0</v>
      </c>
      <c r="T27" s="136">
        <f t="shared" si="6"/>
        <v>300</v>
      </c>
      <c r="U27" t="e">
        <f>SQRT(($U$6/2)^2-($U$6/2)^2*'(OLD) bottom seam length'!T27^2/($U$7/2)^2)</f>
        <v>#VALUE!</v>
      </c>
      <c r="W27" s="136">
        <f t="shared" si="7"/>
        <v>300</v>
      </c>
      <c r="X27" t="e">
        <f>SQRT(($U$6/2)^2-($U$6/2)^2*'(OLD) bottom seam length'!W27^2/($U$7/2)^2)</f>
        <v>#VALUE!</v>
      </c>
      <c r="Z27" s="136">
        <f t="shared" si="8"/>
        <v>300</v>
      </c>
      <c r="AA27" t="e">
        <f>SQRT(($U$6/2)^2-($U$6/2)^2*'(OLD) bottom seam length'!Z27^2/($U$7/2)^2)</f>
        <v>#VALUE!</v>
      </c>
      <c r="AC27" s="136">
        <f t="shared" si="9"/>
        <v>300</v>
      </c>
      <c r="AD27" t="e">
        <f>SQRT(($U$6/2)^2-($U$6/2)^2*'(OLD) bottom seam length'!AC27^2/($U$7/2)^2)</f>
        <v>#VALUE!</v>
      </c>
    </row>
    <row r="28" spans="2:30">
      <c r="B28" s="136">
        <f t="shared" si="0"/>
        <v>340</v>
      </c>
      <c r="C28" t="e">
        <f>SQRT(($C$5/2)^2-($C$5/2)^2*'(OLD) bottom seam length'!B28^2/($C$6/2)^2)</f>
        <v>#DIV/0!</v>
      </c>
      <c r="E28" s="136">
        <f t="shared" si="1"/>
        <v>340</v>
      </c>
      <c r="F28" t="e">
        <f>SQRT(($C$5/2)^2-($C$5/2)^2*'(OLD) bottom seam length'!E28^2/($C$6/2)^2)</f>
        <v>#DIV/0!</v>
      </c>
      <c r="H28" s="136">
        <f t="shared" si="2"/>
        <v>340</v>
      </c>
      <c r="I28" t="e">
        <f>SQRT(($C$5/2)^2-($C$5/2)^2*'(OLD) bottom seam length'!H28^2/($C$6/2)^2)</f>
        <v>#DIV/0!</v>
      </c>
      <c r="K28" s="136">
        <f t="shared" si="3"/>
        <v>340</v>
      </c>
      <c r="L28" t="e">
        <f>SQRT(($C$5/2)^2-($C$5/2)^2*'(OLD) bottom seam length'!K28^2/($C$6/2)^2)</f>
        <v>#DIV/0!</v>
      </c>
      <c r="O28" s="136">
        <f t="shared" si="4"/>
        <v>340</v>
      </c>
      <c r="P28" t="b">
        <f t="shared" si="5"/>
        <v>0</v>
      </c>
      <c r="T28" s="136">
        <f t="shared" si="6"/>
        <v>320</v>
      </c>
      <c r="U28" t="e">
        <f>SQRT(($U$6/2)^2-($U$6/2)^2*'(OLD) bottom seam length'!T28^2/($U$7/2)^2)</f>
        <v>#VALUE!</v>
      </c>
      <c r="W28" s="136">
        <f t="shared" si="7"/>
        <v>320</v>
      </c>
      <c r="X28" t="e">
        <f>SQRT(($U$6/2)^2-($U$6/2)^2*'(OLD) bottom seam length'!W28^2/($U$7/2)^2)</f>
        <v>#VALUE!</v>
      </c>
      <c r="Z28" s="136">
        <f t="shared" si="8"/>
        <v>320</v>
      </c>
      <c r="AA28" t="e">
        <f>SQRT(($U$6/2)^2-($U$6/2)^2*'(OLD) bottom seam length'!Z28^2/($U$7/2)^2)</f>
        <v>#VALUE!</v>
      </c>
      <c r="AC28" s="136">
        <f t="shared" si="9"/>
        <v>320</v>
      </c>
      <c r="AD28" t="e">
        <f>SQRT(($U$6/2)^2-($U$6/2)^2*'(OLD) bottom seam length'!AC28^2/($U$7/2)^2)</f>
        <v>#VALUE!</v>
      </c>
    </row>
    <row r="29" spans="2:30">
      <c r="B29" s="136">
        <f t="shared" si="0"/>
        <v>360</v>
      </c>
      <c r="C29" t="e">
        <f>SQRT(($C$5/2)^2-($C$5/2)^2*'(OLD) bottom seam length'!B29^2/($C$6/2)^2)</f>
        <v>#DIV/0!</v>
      </c>
      <c r="E29" s="136">
        <f t="shared" si="1"/>
        <v>360</v>
      </c>
      <c r="F29" t="e">
        <f>SQRT(($C$5/2)^2-($C$5/2)^2*'(OLD) bottom seam length'!E29^2/($C$6/2)^2)</f>
        <v>#DIV/0!</v>
      </c>
      <c r="H29" s="136">
        <f t="shared" si="2"/>
        <v>360</v>
      </c>
      <c r="I29" t="e">
        <f>SQRT(($C$5/2)^2-($C$5/2)^2*'(OLD) bottom seam length'!H29^2/($C$6/2)^2)</f>
        <v>#DIV/0!</v>
      </c>
      <c r="K29" s="136">
        <f t="shared" si="3"/>
        <v>360</v>
      </c>
      <c r="L29" t="e">
        <f>SQRT(($C$5/2)^2-($C$5/2)^2*'(OLD) bottom seam length'!K29^2/($C$6/2)^2)</f>
        <v>#DIV/0!</v>
      </c>
      <c r="O29" s="136">
        <f t="shared" si="4"/>
        <v>360</v>
      </c>
      <c r="P29" t="b">
        <f t="shared" si="5"/>
        <v>0</v>
      </c>
      <c r="T29" s="136">
        <f t="shared" si="6"/>
        <v>340</v>
      </c>
      <c r="U29" t="e">
        <f>SQRT(($U$6/2)^2-($U$6/2)^2*'(OLD) bottom seam length'!T29^2/($U$7/2)^2)</f>
        <v>#VALUE!</v>
      </c>
      <c r="W29" s="136">
        <f t="shared" si="7"/>
        <v>340</v>
      </c>
      <c r="X29" t="e">
        <f>SQRT(($U$6/2)^2-($U$6/2)^2*'(OLD) bottom seam length'!W29^2/($U$7/2)^2)</f>
        <v>#VALUE!</v>
      </c>
      <c r="Z29" s="136">
        <f t="shared" si="8"/>
        <v>340</v>
      </c>
      <c r="AA29" t="e">
        <f>SQRT(($U$6/2)^2-($U$6/2)^2*'(OLD) bottom seam length'!Z29^2/($U$7/2)^2)</f>
        <v>#VALUE!</v>
      </c>
      <c r="AC29" s="136">
        <f t="shared" si="9"/>
        <v>340</v>
      </c>
      <c r="AD29" t="e">
        <f>SQRT(($U$6/2)^2-($U$6/2)^2*'(OLD) bottom seam length'!AC29^2/($U$7/2)^2)</f>
        <v>#VALUE!</v>
      </c>
    </row>
    <row r="30" spans="2:30">
      <c r="B30" s="136">
        <f t="shared" si="0"/>
        <v>380</v>
      </c>
      <c r="C30" t="e">
        <f>SQRT(($C$5/2)^2-($C$5/2)^2*'(OLD) bottom seam length'!B30^2/($C$6/2)^2)</f>
        <v>#DIV/0!</v>
      </c>
      <c r="E30" s="136">
        <f t="shared" si="1"/>
        <v>380</v>
      </c>
      <c r="F30" t="e">
        <f>SQRT(($C$5/2)^2-($C$5/2)^2*'(OLD) bottom seam length'!E30^2/($C$6/2)^2)</f>
        <v>#DIV/0!</v>
      </c>
      <c r="H30" s="136">
        <f t="shared" si="2"/>
        <v>380</v>
      </c>
      <c r="I30" t="e">
        <f>SQRT(($C$5/2)^2-($C$5/2)^2*'(OLD) bottom seam length'!H30^2/($C$6/2)^2)</f>
        <v>#DIV/0!</v>
      </c>
      <c r="K30" s="136">
        <f t="shared" si="3"/>
        <v>380</v>
      </c>
      <c r="L30" t="e">
        <f>SQRT(($C$5/2)^2-($C$5/2)^2*'(OLD) bottom seam length'!K30^2/($C$6/2)^2)</f>
        <v>#DIV/0!</v>
      </c>
      <c r="O30" s="136">
        <f t="shared" si="4"/>
        <v>380</v>
      </c>
      <c r="P30" t="b">
        <f t="shared" si="5"/>
        <v>0</v>
      </c>
      <c r="T30" s="136">
        <f t="shared" si="6"/>
        <v>360</v>
      </c>
      <c r="U30" t="e">
        <f>SQRT(($U$6/2)^2-($U$6/2)^2*'(OLD) bottom seam length'!T30^2/($U$7/2)^2)</f>
        <v>#VALUE!</v>
      </c>
      <c r="W30" s="136">
        <f t="shared" si="7"/>
        <v>360</v>
      </c>
      <c r="X30" t="e">
        <f>SQRT(($U$6/2)^2-($U$6/2)^2*'(OLD) bottom seam length'!W30^2/($U$7/2)^2)</f>
        <v>#VALUE!</v>
      </c>
      <c r="Z30" s="136">
        <f t="shared" si="8"/>
        <v>360</v>
      </c>
      <c r="AA30" t="e">
        <f>SQRT(($U$6/2)^2-($U$6/2)^2*'(OLD) bottom seam length'!Z30^2/($U$7/2)^2)</f>
        <v>#VALUE!</v>
      </c>
      <c r="AC30" s="136">
        <f t="shared" si="9"/>
        <v>360</v>
      </c>
      <c r="AD30" t="e">
        <f>SQRT(($U$6/2)^2-($U$6/2)^2*'(OLD) bottom seam length'!AC30^2/($U$7/2)^2)</f>
        <v>#VALUE!</v>
      </c>
    </row>
    <row r="31" spans="2:30">
      <c r="B31" s="136">
        <f t="shared" si="0"/>
        <v>400</v>
      </c>
      <c r="C31" t="e">
        <f>SQRT(($C$5/2)^2-($C$5/2)^2*'(OLD) bottom seam length'!B31^2/($C$6/2)^2)</f>
        <v>#DIV/0!</v>
      </c>
      <c r="E31" s="136">
        <f t="shared" si="1"/>
        <v>400</v>
      </c>
      <c r="F31" t="e">
        <f>SQRT(($C$5/2)^2-($C$5/2)^2*'(OLD) bottom seam length'!E31^2/($C$6/2)^2)</f>
        <v>#DIV/0!</v>
      </c>
      <c r="H31" s="136">
        <f t="shared" si="2"/>
        <v>400</v>
      </c>
      <c r="I31" t="e">
        <f>SQRT(($C$5/2)^2-($C$5/2)^2*'(OLD) bottom seam length'!H31^2/($C$6/2)^2)</f>
        <v>#DIV/0!</v>
      </c>
      <c r="K31" s="136">
        <f t="shared" si="3"/>
        <v>400</v>
      </c>
      <c r="L31" t="e">
        <f>SQRT(($C$5/2)^2-($C$5/2)^2*'(OLD) bottom seam length'!K31^2/($C$6/2)^2)</f>
        <v>#DIV/0!</v>
      </c>
      <c r="O31" s="136">
        <f t="shared" si="4"/>
        <v>400</v>
      </c>
      <c r="P31" t="b">
        <f t="shared" si="5"/>
        <v>0</v>
      </c>
      <c r="T31" s="136">
        <f t="shared" si="6"/>
        <v>380</v>
      </c>
      <c r="U31" t="e">
        <f>SQRT(($U$6/2)^2-($U$6/2)^2*'(OLD) bottom seam length'!T31^2/($U$7/2)^2)</f>
        <v>#VALUE!</v>
      </c>
      <c r="W31" s="136">
        <f t="shared" si="7"/>
        <v>380</v>
      </c>
      <c r="X31" t="e">
        <f>SQRT(($U$6/2)^2-($U$6/2)^2*'(OLD) bottom seam length'!W31^2/($U$7/2)^2)</f>
        <v>#VALUE!</v>
      </c>
      <c r="Z31" s="136">
        <f t="shared" si="8"/>
        <v>380</v>
      </c>
      <c r="AA31" t="e">
        <f>SQRT(($U$6/2)^2-($U$6/2)^2*'(OLD) bottom seam length'!Z31^2/($U$7/2)^2)</f>
        <v>#VALUE!</v>
      </c>
      <c r="AC31" s="136">
        <f t="shared" si="9"/>
        <v>380</v>
      </c>
      <c r="AD31" t="e">
        <f>SQRT(($U$6/2)^2-($U$6/2)^2*'(OLD) bottom seam length'!AC31^2/($U$7/2)^2)</f>
        <v>#VALUE!</v>
      </c>
    </row>
    <row r="32" spans="2:30">
      <c r="B32" s="136">
        <f t="shared" si="0"/>
        <v>420</v>
      </c>
      <c r="C32" t="e">
        <f>SQRT(($C$5/2)^2-($C$5/2)^2*'(OLD) bottom seam length'!B32^2/($C$6/2)^2)</f>
        <v>#DIV/0!</v>
      </c>
      <c r="E32" s="136">
        <f t="shared" si="1"/>
        <v>420</v>
      </c>
      <c r="F32" t="e">
        <f>SQRT(($C$5/2)^2-($C$5/2)^2*'(OLD) bottom seam length'!E32^2/($C$6/2)^2)</f>
        <v>#DIV/0!</v>
      </c>
      <c r="H32" s="136">
        <f t="shared" si="2"/>
        <v>420</v>
      </c>
      <c r="I32" t="e">
        <f>SQRT(($C$5/2)^2-($C$5/2)^2*'(OLD) bottom seam length'!H32^2/($C$6/2)^2)</f>
        <v>#DIV/0!</v>
      </c>
      <c r="K32" s="136">
        <f t="shared" si="3"/>
        <v>420</v>
      </c>
      <c r="L32" t="e">
        <f>SQRT(($C$5/2)^2-($C$5/2)^2*'(OLD) bottom seam length'!K32^2/($C$6/2)^2)</f>
        <v>#DIV/0!</v>
      </c>
      <c r="O32" s="136">
        <f t="shared" si="4"/>
        <v>420</v>
      </c>
      <c r="P32" t="b">
        <f t="shared" si="5"/>
        <v>0</v>
      </c>
      <c r="T32" s="136">
        <f t="shared" si="6"/>
        <v>400</v>
      </c>
      <c r="U32" t="e">
        <f>SQRT(($U$6/2)^2-($U$6/2)^2*'(OLD) bottom seam length'!T32^2/($U$7/2)^2)</f>
        <v>#VALUE!</v>
      </c>
      <c r="W32" s="136">
        <f t="shared" si="7"/>
        <v>400</v>
      </c>
      <c r="X32" t="e">
        <f>SQRT(($U$6/2)^2-($U$6/2)^2*'(OLD) bottom seam length'!W32^2/($U$7/2)^2)</f>
        <v>#VALUE!</v>
      </c>
      <c r="Z32" s="136">
        <f t="shared" si="8"/>
        <v>400</v>
      </c>
      <c r="AA32" t="e">
        <f>SQRT(($U$6/2)^2-($U$6/2)^2*'(OLD) bottom seam length'!Z32^2/($U$7/2)^2)</f>
        <v>#VALUE!</v>
      </c>
      <c r="AC32" s="136">
        <f t="shared" si="9"/>
        <v>400</v>
      </c>
      <c r="AD32" t="e">
        <f>SQRT(($U$6/2)^2-($U$6/2)^2*'(OLD) bottom seam length'!AC32^2/($U$7/2)^2)</f>
        <v>#VALUE!</v>
      </c>
    </row>
    <row r="33" spans="2:30">
      <c r="B33" s="136">
        <f t="shared" si="0"/>
        <v>440</v>
      </c>
      <c r="C33" t="e">
        <f>SQRT(($C$5/2)^2-($C$5/2)^2*'(OLD) bottom seam length'!B33^2/($C$6/2)^2)</f>
        <v>#DIV/0!</v>
      </c>
      <c r="E33" s="136">
        <f t="shared" si="1"/>
        <v>440</v>
      </c>
      <c r="F33" t="e">
        <f>SQRT(($C$5/2)^2-($C$5/2)^2*'(OLD) bottom seam length'!E33^2/($C$6/2)^2)</f>
        <v>#DIV/0!</v>
      </c>
      <c r="H33" s="136">
        <f t="shared" si="2"/>
        <v>440</v>
      </c>
      <c r="I33" t="e">
        <f>SQRT(($C$5/2)^2-($C$5/2)^2*'(OLD) bottom seam length'!H33^2/($C$6/2)^2)</f>
        <v>#DIV/0!</v>
      </c>
      <c r="K33" s="136">
        <f t="shared" si="3"/>
        <v>440</v>
      </c>
      <c r="L33" t="e">
        <f>SQRT(($C$5/2)^2-($C$5/2)^2*'(OLD) bottom seam length'!K33^2/($C$6/2)^2)</f>
        <v>#DIV/0!</v>
      </c>
      <c r="O33" s="136">
        <f t="shared" si="4"/>
        <v>440</v>
      </c>
      <c r="P33" t="b">
        <f t="shared" si="5"/>
        <v>0</v>
      </c>
      <c r="T33" s="136">
        <f t="shared" si="6"/>
        <v>420</v>
      </c>
      <c r="U33" t="e">
        <f>SQRT(($U$6/2)^2-($U$6/2)^2*'(OLD) bottom seam length'!T33^2/($U$7/2)^2)</f>
        <v>#VALUE!</v>
      </c>
      <c r="W33" s="136">
        <f t="shared" si="7"/>
        <v>420</v>
      </c>
      <c r="X33" t="e">
        <f>SQRT(($U$6/2)^2-($U$6/2)^2*'(OLD) bottom seam length'!W33^2/($U$7/2)^2)</f>
        <v>#VALUE!</v>
      </c>
      <c r="Z33" s="136">
        <f t="shared" si="8"/>
        <v>420</v>
      </c>
      <c r="AA33" t="e">
        <f>SQRT(($U$6/2)^2-($U$6/2)^2*'(OLD) bottom seam length'!Z33^2/($U$7/2)^2)</f>
        <v>#VALUE!</v>
      </c>
      <c r="AC33" s="136">
        <f t="shared" si="9"/>
        <v>420</v>
      </c>
      <c r="AD33" t="e">
        <f>SQRT(($U$6/2)^2-($U$6/2)^2*'(OLD) bottom seam length'!AC33^2/($U$7/2)^2)</f>
        <v>#VALUE!</v>
      </c>
    </row>
    <row r="34" spans="2:30">
      <c r="B34" s="136">
        <f t="shared" si="0"/>
        <v>460</v>
      </c>
      <c r="C34" t="e">
        <f>SQRT(($C$5/2)^2-($C$5/2)^2*'(OLD) bottom seam length'!B34^2/($C$6/2)^2)</f>
        <v>#DIV/0!</v>
      </c>
      <c r="E34" s="136">
        <f t="shared" si="1"/>
        <v>460</v>
      </c>
      <c r="F34" t="e">
        <f>SQRT(($C$5/2)^2-($C$5/2)^2*'(OLD) bottom seam length'!E34^2/($C$6/2)^2)</f>
        <v>#DIV/0!</v>
      </c>
      <c r="H34" s="136">
        <f t="shared" si="2"/>
        <v>460</v>
      </c>
      <c r="I34" t="e">
        <f>SQRT(($C$5/2)^2-($C$5/2)^2*'(OLD) bottom seam length'!H34^2/($C$6/2)^2)</f>
        <v>#DIV/0!</v>
      </c>
      <c r="K34" s="136">
        <f t="shared" si="3"/>
        <v>460</v>
      </c>
      <c r="L34" t="e">
        <f>SQRT(($C$5/2)^2-($C$5/2)^2*'(OLD) bottom seam length'!K34^2/($C$6/2)^2)</f>
        <v>#DIV/0!</v>
      </c>
      <c r="O34" s="136">
        <f t="shared" si="4"/>
        <v>460</v>
      </c>
      <c r="P34" t="b">
        <f t="shared" si="5"/>
        <v>0</v>
      </c>
      <c r="T34" s="136">
        <f t="shared" si="6"/>
        <v>440</v>
      </c>
      <c r="U34" t="e">
        <f>SQRT(($U$6/2)^2-($U$6/2)^2*'(OLD) bottom seam length'!T34^2/($U$7/2)^2)</f>
        <v>#VALUE!</v>
      </c>
      <c r="W34" s="136">
        <f t="shared" si="7"/>
        <v>440</v>
      </c>
      <c r="X34" t="e">
        <f>SQRT(($U$6/2)^2-($U$6/2)^2*'(OLD) bottom seam length'!W34^2/($U$7/2)^2)</f>
        <v>#VALUE!</v>
      </c>
      <c r="Z34" s="136">
        <f t="shared" si="8"/>
        <v>440</v>
      </c>
      <c r="AA34" t="e">
        <f>SQRT(($U$6/2)^2-($U$6/2)^2*'(OLD) bottom seam length'!Z34^2/($U$7/2)^2)</f>
        <v>#VALUE!</v>
      </c>
      <c r="AC34" s="136">
        <f t="shared" si="9"/>
        <v>440</v>
      </c>
      <c r="AD34" t="e">
        <f>SQRT(($U$6/2)^2-($U$6/2)^2*'(OLD) bottom seam length'!AC34^2/($U$7/2)^2)</f>
        <v>#VALUE!</v>
      </c>
    </row>
    <row r="35" spans="2:30">
      <c r="B35" s="136">
        <f t="shared" si="0"/>
        <v>480</v>
      </c>
      <c r="C35" t="e">
        <f>SQRT(($C$5/2)^2-($C$5/2)^2*'(OLD) bottom seam length'!B35^2/($C$6/2)^2)</f>
        <v>#DIV/0!</v>
      </c>
      <c r="E35" s="136">
        <f t="shared" si="1"/>
        <v>480</v>
      </c>
      <c r="F35" t="e">
        <f>SQRT(($C$5/2)^2-($C$5/2)^2*'(OLD) bottom seam length'!E35^2/($C$6/2)^2)</f>
        <v>#DIV/0!</v>
      </c>
      <c r="H35" s="136">
        <f t="shared" si="2"/>
        <v>480</v>
      </c>
      <c r="I35" t="e">
        <f>SQRT(($C$5/2)^2-($C$5/2)^2*'(OLD) bottom seam length'!H35^2/($C$6/2)^2)</f>
        <v>#DIV/0!</v>
      </c>
      <c r="K35" s="136">
        <f t="shared" si="3"/>
        <v>480</v>
      </c>
      <c r="L35" t="e">
        <f>SQRT(($C$5/2)^2-($C$5/2)^2*'(OLD) bottom seam length'!K35^2/($C$6/2)^2)</f>
        <v>#DIV/0!</v>
      </c>
      <c r="O35" s="136">
        <f t="shared" si="4"/>
        <v>480</v>
      </c>
      <c r="P35" t="b">
        <f t="shared" si="5"/>
        <v>0</v>
      </c>
      <c r="T35" s="136">
        <f t="shared" si="6"/>
        <v>460</v>
      </c>
      <c r="U35" t="e">
        <f>SQRT(($U$6/2)^2-($U$6/2)^2*'(OLD) bottom seam length'!T35^2/($U$7/2)^2)</f>
        <v>#VALUE!</v>
      </c>
      <c r="W35" s="136">
        <f t="shared" si="7"/>
        <v>460</v>
      </c>
      <c r="X35" t="e">
        <f>SQRT(($U$6/2)^2-($U$6/2)^2*'(OLD) bottom seam length'!W35^2/($U$7/2)^2)</f>
        <v>#VALUE!</v>
      </c>
      <c r="Z35" s="136">
        <f t="shared" si="8"/>
        <v>460</v>
      </c>
      <c r="AA35" t="e">
        <f>SQRT(($U$6/2)^2-($U$6/2)^2*'(OLD) bottom seam length'!Z35^2/($U$7/2)^2)</f>
        <v>#VALUE!</v>
      </c>
      <c r="AC35" s="136">
        <f t="shared" si="9"/>
        <v>460</v>
      </c>
      <c r="AD35" t="e">
        <f>SQRT(($U$6/2)^2-($U$6/2)^2*'(OLD) bottom seam length'!AC35^2/($U$7/2)^2)</f>
        <v>#VALUE!</v>
      </c>
    </row>
    <row r="36" spans="2:30">
      <c r="B36" s="136">
        <f t="shared" si="0"/>
        <v>500</v>
      </c>
      <c r="C36" t="e">
        <f>SQRT(($C$5/2)^2-($C$5/2)^2*'(OLD) bottom seam length'!B36^2/($C$6/2)^2)</f>
        <v>#DIV/0!</v>
      </c>
      <c r="E36" s="136">
        <f t="shared" si="1"/>
        <v>500</v>
      </c>
      <c r="F36" t="e">
        <f>SQRT(($C$5/2)^2-($C$5/2)^2*'(OLD) bottom seam length'!E36^2/($C$6/2)^2)</f>
        <v>#DIV/0!</v>
      </c>
      <c r="H36" s="136">
        <f t="shared" si="2"/>
        <v>500</v>
      </c>
      <c r="I36" t="e">
        <f>SQRT(($C$5/2)^2-($C$5/2)^2*'(OLD) bottom seam length'!H36^2/($C$6/2)^2)</f>
        <v>#DIV/0!</v>
      </c>
      <c r="K36" s="136">
        <f t="shared" si="3"/>
        <v>500</v>
      </c>
      <c r="L36" t="e">
        <f>SQRT(($C$5/2)^2-($C$5/2)^2*'(OLD) bottom seam length'!K36^2/($C$6/2)^2)</f>
        <v>#DIV/0!</v>
      </c>
      <c r="O36" s="136">
        <f t="shared" si="4"/>
        <v>500</v>
      </c>
      <c r="P36" t="b">
        <f t="shared" si="5"/>
        <v>0</v>
      </c>
      <c r="T36" s="136">
        <f t="shared" si="6"/>
        <v>480</v>
      </c>
      <c r="U36" t="e">
        <f>SQRT(($U$6/2)^2-($U$6/2)^2*'(OLD) bottom seam length'!T36^2/($U$7/2)^2)</f>
        <v>#VALUE!</v>
      </c>
      <c r="W36" s="136">
        <f t="shared" si="7"/>
        <v>480</v>
      </c>
      <c r="X36" t="e">
        <f>SQRT(($U$6/2)^2-($U$6/2)^2*'(OLD) bottom seam length'!W36^2/($U$7/2)^2)</f>
        <v>#VALUE!</v>
      </c>
      <c r="Z36" s="136">
        <f t="shared" si="8"/>
        <v>480</v>
      </c>
      <c r="AA36" t="e">
        <f>SQRT(($U$6/2)^2-($U$6/2)^2*'(OLD) bottom seam length'!Z36^2/($U$7/2)^2)</f>
        <v>#VALUE!</v>
      </c>
      <c r="AC36" s="136">
        <f t="shared" si="9"/>
        <v>480</v>
      </c>
      <c r="AD36" t="e">
        <f>SQRT(($U$6/2)^2-($U$6/2)^2*'(OLD) bottom seam length'!AC36^2/($U$7/2)^2)</f>
        <v>#VALUE!</v>
      </c>
    </row>
    <row r="37" spans="2:30">
      <c r="B37" s="136">
        <f t="shared" si="0"/>
        <v>520</v>
      </c>
      <c r="C37" t="e">
        <f>SQRT(($C$5/2)^2-($C$5/2)^2*'(OLD) bottom seam length'!B37^2/($C$6/2)^2)</f>
        <v>#DIV/0!</v>
      </c>
      <c r="E37" s="136">
        <f t="shared" si="1"/>
        <v>520</v>
      </c>
      <c r="F37" t="e">
        <f>SQRT(($C$5/2)^2-($C$5/2)^2*'(OLD) bottom seam length'!E37^2/($C$6/2)^2)</f>
        <v>#DIV/0!</v>
      </c>
      <c r="H37" s="136">
        <f t="shared" si="2"/>
        <v>520</v>
      </c>
      <c r="I37" t="e">
        <f>SQRT(($C$5/2)^2-($C$5/2)^2*'(OLD) bottom seam length'!H37^2/($C$6/2)^2)</f>
        <v>#DIV/0!</v>
      </c>
      <c r="K37" s="136">
        <f t="shared" si="3"/>
        <v>520</v>
      </c>
      <c r="L37" t="e">
        <f>SQRT(($C$5/2)^2-($C$5/2)^2*'(OLD) bottom seam length'!K37^2/($C$6/2)^2)</f>
        <v>#DIV/0!</v>
      </c>
      <c r="O37" s="136">
        <f t="shared" si="4"/>
        <v>520</v>
      </c>
      <c r="P37" t="b">
        <f t="shared" si="5"/>
        <v>0</v>
      </c>
      <c r="T37" s="136">
        <f t="shared" si="6"/>
        <v>500</v>
      </c>
      <c r="U37" t="e">
        <f>SQRT(($U$6/2)^2-($U$6/2)^2*'(OLD) bottom seam length'!T37^2/($U$7/2)^2)</f>
        <v>#VALUE!</v>
      </c>
      <c r="W37" s="136">
        <f t="shared" si="7"/>
        <v>500</v>
      </c>
      <c r="X37" t="e">
        <f>SQRT(($U$6/2)^2-($U$6/2)^2*'(OLD) bottom seam length'!W37^2/($U$7/2)^2)</f>
        <v>#VALUE!</v>
      </c>
      <c r="Z37" s="136">
        <f t="shared" si="8"/>
        <v>500</v>
      </c>
      <c r="AA37" t="e">
        <f>SQRT(($U$6/2)^2-($U$6/2)^2*'(OLD) bottom seam length'!Z37^2/($U$7/2)^2)</f>
        <v>#VALUE!</v>
      </c>
      <c r="AC37" s="136">
        <f t="shared" si="9"/>
        <v>500</v>
      </c>
      <c r="AD37" t="e">
        <f>SQRT(($U$6/2)^2-($U$6/2)^2*'(OLD) bottom seam length'!AC37^2/($U$7/2)^2)</f>
        <v>#VALUE!</v>
      </c>
    </row>
    <row r="38" spans="2:30">
      <c r="B38" s="136">
        <f t="shared" si="0"/>
        <v>540</v>
      </c>
      <c r="C38" t="e">
        <f>SQRT(($C$5/2)^2-($C$5/2)^2*'(OLD) bottom seam length'!B38^2/($C$6/2)^2)</f>
        <v>#DIV/0!</v>
      </c>
      <c r="E38" s="136">
        <f t="shared" si="1"/>
        <v>540</v>
      </c>
      <c r="F38" t="e">
        <f>SQRT(($C$5/2)^2-($C$5/2)^2*'(OLD) bottom seam length'!E38^2/($C$6/2)^2)</f>
        <v>#DIV/0!</v>
      </c>
      <c r="H38" s="136">
        <f t="shared" si="2"/>
        <v>540</v>
      </c>
      <c r="I38" t="e">
        <f>SQRT(($C$5/2)^2-($C$5/2)^2*'(OLD) bottom seam length'!H38^2/($C$6/2)^2)</f>
        <v>#DIV/0!</v>
      </c>
      <c r="K38" s="136">
        <f t="shared" si="3"/>
        <v>540</v>
      </c>
      <c r="L38" t="e">
        <f>SQRT(($C$5/2)^2-($C$5/2)^2*'(OLD) bottom seam length'!K38^2/($C$6/2)^2)</f>
        <v>#DIV/0!</v>
      </c>
      <c r="O38" s="136">
        <f t="shared" si="4"/>
        <v>540</v>
      </c>
      <c r="P38" t="b">
        <f t="shared" si="5"/>
        <v>0</v>
      </c>
      <c r="T38" s="136">
        <f t="shared" si="6"/>
        <v>520</v>
      </c>
      <c r="U38" t="e">
        <f>SQRT(($U$6/2)^2-($U$6/2)^2*'(OLD) bottom seam length'!T38^2/($U$7/2)^2)</f>
        <v>#VALUE!</v>
      </c>
      <c r="W38" s="136">
        <f t="shared" si="7"/>
        <v>520</v>
      </c>
      <c r="X38" t="e">
        <f>SQRT(($U$6/2)^2-($U$6/2)^2*'(OLD) bottom seam length'!W38^2/($U$7/2)^2)</f>
        <v>#VALUE!</v>
      </c>
      <c r="Z38" s="136">
        <f t="shared" si="8"/>
        <v>520</v>
      </c>
      <c r="AA38" t="e">
        <f>SQRT(($U$6/2)^2-($U$6/2)^2*'(OLD) bottom seam length'!Z38^2/($U$7/2)^2)</f>
        <v>#VALUE!</v>
      </c>
      <c r="AC38" s="136">
        <f t="shared" si="9"/>
        <v>520</v>
      </c>
      <c r="AD38" t="e">
        <f>SQRT(($U$6/2)^2-($U$6/2)^2*'(OLD) bottom seam length'!AC38^2/($U$7/2)^2)</f>
        <v>#VALUE!</v>
      </c>
    </row>
    <row r="39" spans="2:30">
      <c r="B39" s="136">
        <f t="shared" si="0"/>
        <v>560</v>
      </c>
      <c r="C39" t="e">
        <f>SQRT(($C$5/2)^2-($C$5/2)^2*'(OLD) bottom seam length'!B39^2/($C$6/2)^2)</f>
        <v>#DIV/0!</v>
      </c>
      <c r="E39" s="136">
        <f t="shared" si="1"/>
        <v>560</v>
      </c>
      <c r="F39" t="e">
        <f>SQRT(($C$5/2)^2-($C$5/2)^2*'(OLD) bottom seam length'!E39^2/($C$6/2)^2)</f>
        <v>#DIV/0!</v>
      </c>
      <c r="H39" s="136">
        <f t="shared" si="2"/>
        <v>560</v>
      </c>
      <c r="I39" t="e">
        <f>SQRT(($C$5/2)^2-($C$5/2)^2*'(OLD) bottom seam length'!H39^2/($C$6/2)^2)</f>
        <v>#DIV/0!</v>
      </c>
      <c r="K39" s="136">
        <f t="shared" si="3"/>
        <v>560</v>
      </c>
      <c r="L39" t="e">
        <f>SQRT(($C$5/2)^2-($C$5/2)^2*'(OLD) bottom seam length'!K39^2/($C$6/2)^2)</f>
        <v>#DIV/0!</v>
      </c>
      <c r="O39" s="136">
        <f t="shared" si="4"/>
        <v>560</v>
      </c>
      <c r="P39" t="b">
        <f t="shared" si="5"/>
        <v>0</v>
      </c>
      <c r="T39" s="136">
        <f t="shared" si="6"/>
        <v>540</v>
      </c>
      <c r="U39" t="e">
        <f>SQRT(($U$6/2)^2-($U$6/2)^2*'(OLD) bottom seam length'!T39^2/($U$7/2)^2)</f>
        <v>#VALUE!</v>
      </c>
      <c r="W39" s="136">
        <f t="shared" si="7"/>
        <v>540</v>
      </c>
      <c r="X39" t="e">
        <f>SQRT(($U$6/2)^2-($U$6/2)^2*'(OLD) bottom seam length'!W39^2/($U$7/2)^2)</f>
        <v>#VALUE!</v>
      </c>
      <c r="Z39" s="136">
        <f t="shared" si="8"/>
        <v>540</v>
      </c>
      <c r="AA39" t="e">
        <f>SQRT(($U$6/2)^2-($U$6/2)^2*'(OLD) bottom seam length'!Z39^2/($U$7/2)^2)</f>
        <v>#VALUE!</v>
      </c>
      <c r="AC39" s="136">
        <f t="shared" si="9"/>
        <v>540</v>
      </c>
      <c r="AD39" t="e">
        <f>SQRT(($U$6/2)^2-($U$6/2)^2*'(OLD) bottom seam length'!AC39^2/($U$7/2)^2)</f>
        <v>#VALUE!</v>
      </c>
    </row>
    <row r="40" spans="2:30">
      <c r="B40" s="136">
        <f t="shared" si="0"/>
        <v>580</v>
      </c>
      <c r="C40" t="e">
        <f>SQRT(($C$5/2)^2-($C$5/2)^2*'(OLD) bottom seam length'!B40^2/($C$6/2)^2)</f>
        <v>#DIV/0!</v>
      </c>
      <c r="E40" s="136">
        <f t="shared" si="1"/>
        <v>580</v>
      </c>
      <c r="F40" t="e">
        <f>SQRT(($C$5/2)^2-($C$5/2)^2*'(OLD) bottom seam length'!E40^2/($C$6/2)^2)</f>
        <v>#DIV/0!</v>
      </c>
      <c r="H40" s="136">
        <f t="shared" si="2"/>
        <v>580</v>
      </c>
      <c r="I40" t="e">
        <f>SQRT(($C$5/2)^2-($C$5/2)^2*'(OLD) bottom seam length'!H40^2/($C$6/2)^2)</f>
        <v>#DIV/0!</v>
      </c>
      <c r="K40" s="136">
        <f t="shared" si="3"/>
        <v>580</v>
      </c>
      <c r="L40" t="e">
        <f>SQRT(($C$5/2)^2-($C$5/2)^2*'(OLD) bottom seam length'!K40^2/($C$6/2)^2)</f>
        <v>#DIV/0!</v>
      </c>
      <c r="O40" s="136">
        <f t="shared" si="4"/>
        <v>580</v>
      </c>
      <c r="P40" t="b">
        <f t="shared" si="5"/>
        <v>0</v>
      </c>
      <c r="T40" s="136">
        <f t="shared" si="6"/>
        <v>560</v>
      </c>
      <c r="U40" t="e">
        <f>SQRT(($U$6/2)^2-($U$6/2)^2*'(OLD) bottom seam length'!T40^2/($U$7/2)^2)</f>
        <v>#VALUE!</v>
      </c>
      <c r="W40" s="136">
        <f t="shared" si="7"/>
        <v>560</v>
      </c>
      <c r="X40" t="e">
        <f>SQRT(($U$6/2)^2-($U$6/2)^2*'(OLD) bottom seam length'!W40^2/($U$7/2)^2)</f>
        <v>#VALUE!</v>
      </c>
      <c r="Z40" s="136">
        <f t="shared" si="8"/>
        <v>560</v>
      </c>
      <c r="AA40" t="e">
        <f>SQRT(($U$6/2)^2-($U$6/2)^2*'(OLD) bottom seam length'!Z40^2/($U$7/2)^2)</f>
        <v>#VALUE!</v>
      </c>
      <c r="AC40" s="136">
        <f t="shared" si="9"/>
        <v>560</v>
      </c>
      <c r="AD40" t="e">
        <f>SQRT(($U$6/2)^2-($U$6/2)^2*'(OLD) bottom seam length'!AC40^2/($U$7/2)^2)</f>
        <v>#VALUE!</v>
      </c>
    </row>
    <row r="41" spans="2:30">
      <c r="B41" s="136">
        <f t="shared" si="0"/>
        <v>600</v>
      </c>
      <c r="C41" t="e">
        <f>SQRT(($C$5/2)^2-($C$5/2)^2*'(OLD) bottom seam length'!B41^2/($C$6/2)^2)</f>
        <v>#DIV/0!</v>
      </c>
      <c r="E41" s="136">
        <f t="shared" si="1"/>
        <v>600</v>
      </c>
      <c r="F41" t="e">
        <f>SQRT(($C$5/2)^2-($C$5/2)^2*'(OLD) bottom seam length'!E41^2/($C$6/2)^2)</f>
        <v>#DIV/0!</v>
      </c>
      <c r="H41" s="136">
        <f t="shared" si="2"/>
        <v>600</v>
      </c>
      <c r="I41" t="e">
        <f>SQRT(($C$5/2)^2-($C$5/2)^2*'(OLD) bottom seam length'!H41^2/($C$6/2)^2)</f>
        <v>#DIV/0!</v>
      </c>
      <c r="K41" s="136">
        <f t="shared" si="3"/>
        <v>600</v>
      </c>
      <c r="L41" t="e">
        <f>SQRT(($C$5/2)^2-($C$5/2)^2*'(OLD) bottom seam length'!K41^2/($C$6/2)^2)</f>
        <v>#DIV/0!</v>
      </c>
      <c r="O41" s="136">
        <f t="shared" si="4"/>
        <v>600</v>
      </c>
      <c r="P41" t="b">
        <f t="shared" si="5"/>
        <v>0</v>
      </c>
      <c r="T41" s="136">
        <f t="shared" si="6"/>
        <v>580</v>
      </c>
      <c r="U41" t="e">
        <f>SQRT(($U$6/2)^2-($U$6/2)^2*'(OLD) bottom seam length'!T41^2/($U$7/2)^2)</f>
        <v>#VALUE!</v>
      </c>
      <c r="W41" s="136">
        <f t="shared" si="7"/>
        <v>580</v>
      </c>
      <c r="X41" t="e">
        <f>SQRT(($U$6/2)^2-($U$6/2)^2*'(OLD) bottom seam length'!W41^2/($U$7/2)^2)</f>
        <v>#VALUE!</v>
      </c>
      <c r="Z41" s="136">
        <f t="shared" si="8"/>
        <v>580</v>
      </c>
      <c r="AA41" t="e">
        <f>SQRT(($U$6/2)^2-($U$6/2)^2*'(OLD) bottom seam length'!Z41^2/($U$7/2)^2)</f>
        <v>#VALUE!</v>
      </c>
      <c r="AC41" s="136">
        <f t="shared" si="9"/>
        <v>580</v>
      </c>
      <c r="AD41" t="e">
        <f>SQRT(($U$6/2)^2-($U$6/2)^2*'(OLD) bottom seam length'!AC41^2/($U$7/2)^2)</f>
        <v>#VALUE!</v>
      </c>
    </row>
    <row r="42" spans="2:30">
      <c r="B42" s="136">
        <f t="shared" si="0"/>
        <v>620</v>
      </c>
      <c r="C42" t="e">
        <f>SQRT(($C$5/2)^2-($C$5/2)^2*'(OLD) bottom seam length'!B42^2/($C$6/2)^2)</f>
        <v>#DIV/0!</v>
      </c>
      <c r="E42" s="136">
        <f t="shared" si="1"/>
        <v>620</v>
      </c>
      <c r="F42" t="e">
        <f>SQRT(($C$5/2)^2-($C$5/2)^2*'(OLD) bottom seam length'!E42^2/($C$6/2)^2)</f>
        <v>#DIV/0!</v>
      </c>
      <c r="H42" s="136">
        <f t="shared" si="2"/>
        <v>620</v>
      </c>
      <c r="I42" t="e">
        <f>SQRT(($C$5/2)^2-($C$5/2)^2*'(OLD) bottom seam length'!H42^2/($C$6/2)^2)</f>
        <v>#DIV/0!</v>
      </c>
      <c r="K42" s="136">
        <f t="shared" si="3"/>
        <v>620</v>
      </c>
      <c r="L42" t="e">
        <f>SQRT(($C$5/2)^2-($C$5/2)^2*'(OLD) bottom seam length'!K42^2/($C$6/2)^2)</f>
        <v>#DIV/0!</v>
      </c>
      <c r="O42" s="136">
        <f t="shared" si="4"/>
        <v>620</v>
      </c>
      <c r="P42" t="b">
        <f t="shared" si="5"/>
        <v>0</v>
      </c>
      <c r="T42" s="136">
        <f t="shared" si="6"/>
        <v>600</v>
      </c>
      <c r="U42" t="e">
        <f>SQRT(($U$6/2)^2-($U$6/2)^2*'(OLD) bottom seam length'!T42^2/($U$7/2)^2)</f>
        <v>#VALUE!</v>
      </c>
      <c r="W42" s="136">
        <f t="shared" si="7"/>
        <v>600</v>
      </c>
      <c r="X42" t="e">
        <f>SQRT(($U$6/2)^2-($U$6/2)^2*'(OLD) bottom seam length'!W42^2/($U$7/2)^2)</f>
        <v>#VALUE!</v>
      </c>
      <c r="Z42" s="136">
        <f t="shared" si="8"/>
        <v>600</v>
      </c>
      <c r="AA42" t="e">
        <f>SQRT(($U$6/2)^2-($U$6/2)^2*'(OLD) bottom seam length'!Z42^2/($U$7/2)^2)</f>
        <v>#VALUE!</v>
      </c>
      <c r="AC42" s="136">
        <f t="shared" si="9"/>
        <v>600</v>
      </c>
      <c r="AD42" t="e">
        <f>SQRT(($U$6/2)^2-($U$6/2)^2*'(OLD) bottom seam length'!AC42^2/($U$7/2)^2)</f>
        <v>#VALUE!</v>
      </c>
    </row>
    <row r="43" spans="2:30">
      <c r="B43" s="136">
        <f t="shared" si="0"/>
        <v>640</v>
      </c>
      <c r="C43" t="e">
        <f>SQRT(($C$5/2)^2-($C$5/2)^2*'(OLD) bottom seam length'!B43^2/($C$6/2)^2)</f>
        <v>#DIV/0!</v>
      </c>
      <c r="E43" s="136">
        <f t="shared" si="1"/>
        <v>640</v>
      </c>
      <c r="F43" t="e">
        <f>SQRT(($C$5/2)^2-($C$5/2)^2*'(OLD) bottom seam length'!E43^2/($C$6/2)^2)</f>
        <v>#DIV/0!</v>
      </c>
      <c r="H43" s="136">
        <f t="shared" si="2"/>
        <v>640</v>
      </c>
      <c r="I43" t="e">
        <f>SQRT(($C$5/2)^2-($C$5/2)^2*'(OLD) bottom seam length'!H43^2/($C$6/2)^2)</f>
        <v>#DIV/0!</v>
      </c>
      <c r="K43" s="136">
        <f t="shared" si="3"/>
        <v>640</v>
      </c>
      <c r="L43" t="e">
        <f>SQRT(($C$5/2)^2-($C$5/2)^2*'(OLD) bottom seam length'!K43^2/($C$6/2)^2)</f>
        <v>#DIV/0!</v>
      </c>
      <c r="O43" s="136">
        <f t="shared" si="4"/>
        <v>640</v>
      </c>
      <c r="P43" t="b">
        <f t="shared" si="5"/>
        <v>0</v>
      </c>
      <c r="T43" s="136">
        <f t="shared" si="6"/>
        <v>620</v>
      </c>
      <c r="U43" t="e">
        <f>SQRT(($U$6/2)^2-($U$6/2)^2*'(OLD) bottom seam length'!T43^2/($U$7/2)^2)</f>
        <v>#VALUE!</v>
      </c>
      <c r="W43" s="136">
        <f t="shared" si="7"/>
        <v>620</v>
      </c>
      <c r="X43" t="e">
        <f>SQRT(($U$6/2)^2-($U$6/2)^2*'(OLD) bottom seam length'!W43^2/($U$7/2)^2)</f>
        <v>#VALUE!</v>
      </c>
      <c r="Z43" s="136">
        <f t="shared" si="8"/>
        <v>620</v>
      </c>
      <c r="AA43" t="e">
        <f>SQRT(($U$6/2)^2-($U$6/2)^2*'(OLD) bottom seam length'!Z43^2/($U$7/2)^2)</f>
        <v>#VALUE!</v>
      </c>
      <c r="AC43" s="136">
        <f t="shared" si="9"/>
        <v>620</v>
      </c>
      <c r="AD43" t="e">
        <f>SQRT(($U$6/2)^2-($U$6/2)^2*'(OLD) bottom seam length'!AC43^2/($U$7/2)^2)</f>
        <v>#VALUE!</v>
      </c>
    </row>
    <row r="44" spans="2:30">
      <c r="B44" s="136">
        <f t="shared" si="0"/>
        <v>660</v>
      </c>
      <c r="C44" t="e">
        <f>SQRT(($C$5/2)^2-($C$5/2)^2*'(OLD) bottom seam length'!B44^2/($C$6/2)^2)</f>
        <v>#DIV/0!</v>
      </c>
      <c r="E44" s="136">
        <f t="shared" si="1"/>
        <v>660</v>
      </c>
      <c r="F44" t="e">
        <f>SQRT(($C$5/2)^2-($C$5/2)^2*'(OLD) bottom seam length'!E44^2/($C$6/2)^2)</f>
        <v>#DIV/0!</v>
      </c>
      <c r="H44" s="136">
        <f t="shared" si="2"/>
        <v>660</v>
      </c>
      <c r="I44" t="e">
        <f>SQRT(($C$5/2)^2-($C$5/2)^2*'(OLD) bottom seam length'!H44^2/($C$6/2)^2)</f>
        <v>#DIV/0!</v>
      </c>
      <c r="K44" s="136">
        <f t="shared" si="3"/>
        <v>660</v>
      </c>
      <c r="L44" t="e">
        <f>SQRT(($C$5/2)^2-($C$5/2)^2*'(OLD) bottom seam length'!K44^2/($C$6/2)^2)</f>
        <v>#DIV/0!</v>
      </c>
      <c r="O44" s="136">
        <f t="shared" si="4"/>
        <v>660</v>
      </c>
      <c r="P44" t="b">
        <f t="shared" si="5"/>
        <v>0</v>
      </c>
      <c r="T44" s="136">
        <f t="shared" si="6"/>
        <v>640</v>
      </c>
      <c r="U44" t="e">
        <f>SQRT(($U$6/2)^2-($U$6/2)^2*'(OLD) bottom seam length'!T44^2/($U$7/2)^2)</f>
        <v>#VALUE!</v>
      </c>
      <c r="W44" s="136">
        <f t="shared" si="7"/>
        <v>640</v>
      </c>
      <c r="X44" t="e">
        <f>SQRT(($U$6/2)^2-($U$6/2)^2*'(OLD) bottom seam length'!W44^2/($U$7/2)^2)</f>
        <v>#VALUE!</v>
      </c>
      <c r="Z44" s="136">
        <f t="shared" si="8"/>
        <v>640</v>
      </c>
      <c r="AA44" t="e">
        <f>SQRT(($U$6/2)^2-($U$6/2)^2*'(OLD) bottom seam length'!Z44^2/($U$7/2)^2)</f>
        <v>#VALUE!</v>
      </c>
      <c r="AC44" s="136">
        <f t="shared" si="9"/>
        <v>640</v>
      </c>
      <c r="AD44" t="e">
        <f>SQRT(($U$6/2)^2-($U$6/2)^2*'(OLD) bottom seam length'!AC44^2/($U$7/2)^2)</f>
        <v>#VALUE!</v>
      </c>
    </row>
    <row r="45" spans="2:30">
      <c r="B45" s="136">
        <f t="shared" si="0"/>
        <v>680</v>
      </c>
      <c r="C45" t="e">
        <f>SQRT(($C$5/2)^2-($C$5/2)^2*'(OLD) bottom seam length'!B45^2/($C$6/2)^2)</f>
        <v>#DIV/0!</v>
      </c>
      <c r="E45" s="136">
        <f t="shared" si="1"/>
        <v>680</v>
      </c>
      <c r="F45" t="e">
        <f>SQRT(($C$5/2)^2-($C$5/2)^2*'(OLD) bottom seam length'!E45^2/($C$6/2)^2)</f>
        <v>#DIV/0!</v>
      </c>
      <c r="H45" s="136">
        <f t="shared" si="2"/>
        <v>680</v>
      </c>
      <c r="I45" t="e">
        <f>SQRT(($C$5/2)^2-($C$5/2)^2*'(OLD) bottom seam length'!H45^2/($C$6/2)^2)</f>
        <v>#DIV/0!</v>
      </c>
      <c r="K45" s="136">
        <f t="shared" si="3"/>
        <v>680</v>
      </c>
      <c r="L45" t="e">
        <f>SQRT(($C$5/2)^2-($C$5/2)^2*'(OLD) bottom seam length'!K45^2/($C$6/2)^2)</f>
        <v>#DIV/0!</v>
      </c>
      <c r="O45" s="136">
        <f t="shared" si="4"/>
        <v>680</v>
      </c>
      <c r="P45" t="b">
        <f t="shared" si="5"/>
        <v>0</v>
      </c>
      <c r="T45" s="136">
        <f t="shared" si="6"/>
        <v>660</v>
      </c>
      <c r="U45" t="e">
        <f>SQRT(($U$6/2)^2-($U$6/2)^2*'(OLD) bottom seam length'!T45^2/($U$7/2)^2)</f>
        <v>#VALUE!</v>
      </c>
      <c r="W45" s="136">
        <f t="shared" si="7"/>
        <v>660</v>
      </c>
      <c r="X45" t="e">
        <f>SQRT(($U$6/2)^2-($U$6/2)^2*'(OLD) bottom seam length'!W45^2/($U$7/2)^2)</f>
        <v>#VALUE!</v>
      </c>
      <c r="Z45" s="136">
        <f t="shared" si="8"/>
        <v>660</v>
      </c>
      <c r="AA45" t="e">
        <f>SQRT(($U$6/2)^2-($U$6/2)^2*'(OLD) bottom seam length'!Z45^2/($U$7/2)^2)</f>
        <v>#VALUE!</v>
      </c>
      <c r="AC45" s="136">
        <f t="shared" si="9"/>
        <v>660</v>
      </c>
      <c r="AD45" t="e">
        <f>SQRT(($U$6/2)^2-($U$6/2)^2*'(OLD) bottom seam length'!AC45^2/($U$7/2)^2)</f>
        <v>#VALUE!</v>
      </c>
    </row>
    <row r="46" spans="2:30">
      <c r="B46" s="136">
        <f t="shared" si="0"/>
        <v>700</v>
      </c>
      <c r="C46" t="e">
        <f>SQRT(($C$5/2)^2-($C$5/2)^2*'(OLD) bottom seam length'!B46^2/($C$6/2)^2)</f>
        <v>#DIV/0!</v>
      </c>
      <c r="E46" s="136">
        <f t="shared" si="1"/>
        <v>700</v>
      </c>
      <c r="F46" t="e">
        <f>SQRT(($C$5/2)^2-($C$5/2)^2*'(OLD) bottom seam length'!E46^2/($C$6/2)^2)</f>
        <v>#DIV/0!</v>
      </c>
      <c r="H46" s="136">
        <f t="shared" si="2"/>
        <v>700</v>
      </c>
      <c r="I46" t="e">
        <f>SQRT(($C$5/2)^2-($C$5/2)^2*'(OLD) bottom seam length'!H46^2/($C$6/2)^2)</f>
        <v>#DIV/0!</v>
      </c>
      <c r="K46" s="136">
        <f t="shared" si="3"/>
        <v>700</v>
      </c>
      <c r="L46" t="e">
        <f>SQRT(($C$5/2)^2-($C$5/2)^2*'(OLD) bottom seam length'!K46^2/($C$6/2)^2)</f>
        <v>#DIV/0!</v>
      </c>
      <c r="O46" s="136">
        <f t="shared" si="4"/>
        <v>700</v>
      </c>
      <c r="P46" t="b">
        <f t="shared" si="5"/>
        <v>0</v>
      </c>
      <c r="T46" s="136">
        <f t="shared" si="6"/>
        <v>680</v>
      </c>
      <c r="U46" t="e">
        <f>SQRT(($U$6/2)^2-($U$6/2)^2*'(OLD) bottom seam length'!T46^2/($U$7/2)^2)</f>
        <v>#VALUE!</v>
      </c>
      <c r="W46" s="136">
        <f t="shared" si="7"/>
        <v>680</v>
      </c>
      <c r="X46" t="e">
        <f>SQRT(($U$6/2)^2-($U$6/2)^2*'(OLD) bottom seam length'!W46^2/($U$7/2)^2)</f>
        <v>#VALUE!</v>
      </c>
      <c r="Z46" s="136">
        <f t="shared" si="8"/>
        <v>680</v>
      </c>
      <c r="AA46" t="e">
        <f>SQRT(($U$6/2)^2-($U$6/2)^2*'(OLD) bottom seam length'!Z46^2/($U$7/2)^2)</f>
        <v>#VALUE!</v>
      </c>
      <c r="AC46" s="136">
        <f t="shared" si="9"/>
        <v>680</v>
      </c>
      <c r="AD46" t="e">
        <f>SQRT(($U$6/2)^2-($U$6/2)^2*'(OLD) bottom seam length'!AC46^2/($U$7/2)^2)</f>
        <v>#VALUE!</v>
      </c>
    </row>
    <row r="47" spans="2:30">
      <c r="B47" s="136">
        <f t="shared" si="0"/>
        <v>720</v>
      </c>
      <c r="C47" t="e">
        <f>SQRT(($C$5/2)^2-($C$5/2)^2*'(OLD) bottom seam length'!B47^2/($C$6/2)^2)</f>
        <v>#DIV/0!</v>
      </c>
      <c r="E47" s="136">
        <f t="shared" si="1"/>
        <v>720</v>
      </c>
      <c r="F47" t="e">
        <f>SQRT(($C$5/2)^2-($C$5/2)^2*'(OLD) bottom seam length'!E47^2/($C$6/2)^2)</f>
        <v>#DIV/0!</v>
      </c>
      <c r="H47" s="136">
        <f t="shared" si="2"/>
        <v>720</v>
      </c>
      <c r="I47" t="e">
        <f>SQRT(($C$5/2)^2-($C$5/2)^2*'(OLD) bottom seam length'!H47^2/($C$6/2)^2)</f>
        <v>#DIV/0!</v>
      </c>
      <c r="K47" s="136">
        <f t="shared" si="3"/>
        <v>720</v>
      </c>
      <c r="L47" t="e">
        <f>SQRT(($C$5/2)^2-($C$5/2)^2*'(OLD) bottom seam length'!K47^2/($C$6/2)^2)</f>
        <v>#DIV/0!</v>
      </c>
      <c r="O47" s="136">
        <f t="shared" si="4"/>
        <v>720</v>
      </c>
      <c r="P47" t="b">
        <f t="shared" si="5"/>
        <v>0</v>
      </c>
      <c r="T47" s="136">
        <f t="shared" si="6"/>
        <v>700</v>
      </c>
      <c r="U47" t="e">
        <f>SQRT(($U$6/2)^2-($U$6/2)^2*'(OLD) bottom seam length'!T47^2/($U$7/2)^2)</f>
        <v>#VALUE!</v>
      </c>
      <c r="W47" s="136">
        <f t="shared" si="7"/>
        <v>700</v>
      </c>
      <c r="X47" t="e">
        <f>SQRT(($U$6/2)^2-($U$6/2)^2*'(OLD) bottom seam length'!W47^2/($U$7/2)^2)</f>
        <v>#VALUE!</v>
      </c>
      <c r="Z47" s="136">
        <f t="shared" si="8"/>
        <v>700</v>
      </c>
      <c r="AA47" t="e">
        <f>SQRT(($U$6/2)^2-($U$6/2)^2*'(OLD) bottom seam length'!Z47^2/($U$7/2)^2)</f>
        <v>#VALUE!</v>
      </c>
      <c r="AC47" s="136">
        <f t="shared" si="9"/>
        <v>700</v>
      </c>
      <c r="AD47" t="e">
        <f>SQRT(($U$6/2)^2-($U$6/2)^2*'(OLD) bottom seam length'!AC47^2/($U$7/2)^2)</f>
        <v>#VALUE!</v>
      </c>
    </row>
    <row r="48" spans="2:30">
      <c r="B48" s="136">
        <f t="shared" si="0"/>
        <v>740</v>
      </c>
      <c r="C48" t="e">
        <f>SQRT(($C$5/2)^2-($C$5/2)^2*'(OLD) bottom seam length'!B48^2/($C$6/2)^2)</f>
        <v>#DIV/0!</v>
      </c>
      <c r="E48" s="136">
        <f t="shared" si="1"/>
        <v>740</v>
      </c>
      <c r="F48" t="e">
        <f>SQRT(($C$5/2)^2-($C$5/2)^2*'(OLD) bottom seam length'!E48^2/($C$6/2)^2)</f>
        <v>#DIV/0!</v>
      </c>
      <c r="H48" s="136">
        <f t="shared" si="2"/>
        <v>740</v>
      </c>
      <c r="I48" t="e">
        <f>SQRT(($C$5/2)^2-($C$5/2)^2*'(OLD) bottom seam length'!H48^2/($C$6/2)^2)</f>
        <v>#DIV/0!</v>
      </c>
      <c r="K48" s="136">
        <f t="shared" si="3"/>
        <v>740</v>
      </c>
      <c r="L48" t="e">
        <f>SQRT(($C$5/2)^2-($C$5/2)^2*'(OLD) bottom seam length'!K48^2/($C$6/2)^2)</f>
        <v>#DIV/0!</v>
      </c>
      <c r="O48" s="136">
        <f t="shared" si="4"/>
        <v>740</v>
      </c>
      <c r="P48" t="b">
        <f t="shared" si="5"/>
        <v>0</v>
      </c>
      <c r="T48" s="136">
        <f t="shared" si="6"/>
        <v>720</v>
      </c>
      <c r="U48" t="e">
        <f>SQRT(($U$6/2)^2-($U$6/2)^2*'(OLD) bottom seam length'!T48^2/($U$7/2)^2)</f>
        <v>#VALUE!</v>
      </c>
      <c r="W48" s="136">
        <f t="shared" si="7"/>
        <v>720</v>
      </c>
      <c r="X48" t="e">
        <f>SQRT(($U$6/2)^2-($U$6/2)^2*'(OLD) bottom seam length'!W48^2/($U$7/2)^2)</f>
        <v>#VALUE!</v>
      </c>
      <c r="Z48" s="136">
        <f t="shared" si="8"/>
        <v>720</v>
      </c>
      <c r="AA48" t="e">
        <f>SQRT(($U$6/2)^2-($U$6/2)^2*'(OLD) bottom seam length'!Z48^2/($U$7/2)^2)</f>
        <v>#VALUE!</v>
      </c>
      <c r="AC48" s="136">
        <f t="shared" si="9"/>
        <v>720</v>
      </c>
      <c r="AD48" t="e">
        <f>SQRT(($U$6/2)^2-($U$6/2)^2*'(OLD) bottom seam length'!AC48^2/($U$7/2)^2)</f>
        <v>#VALUE!</v>
      </c>
    </row>
    <row r="49" spans="2:30">
      <c r="B49" s="136">
        <f t="shared" si="0"/>
        <v>760</v>
      </c>
      <c r="C49" t="e">
        <f>SQRT(($C$5/2)^2-($C$5/2)^2*'(OLD) bottom seam length'!B49^2/($C$6/2)^2)</f>
        <v>#DIV/0!</v>
      </c>
      <c r="E49" s="136">
        <f t="shared" si="1"/>
        <v>760</v>
      </c>
      <c r="F49" t="e">
        <f>SQRT(($C$5/2)^2-($C$5/2)^2*'(OLD) bottom seam length'!E49^2/($C$6/2)^2)</f>
        <v>#DIV/0!</v>
      </c>
      <c r="H49" s="136">
        <f t="shared" si="2"/>
        <v>760</v>
      </c>
      <c r="I49" t="e">
        <f>SQRT(($C$5/2)^2-($C$5/2)^2*'(OLD) bottom seam length'!H49^2/($C$6/2)^2)</f>
        <v>#DIV/0!</v>
      </c>
      <c r="K49" s="136">
        <f t="shared" si="3"/>
        <v>760</v>
      </c>
      <c r="L49" t="e">
        <f>SQRT(($C$5/2)^2-($C$5/2)^2*'(OLD) bottom seam length'!K49^2/($C$6/2)^2)</f>
        <v>#DIV/0!</v>
      </c>
      <c r="O49" s="136">
        <f t="shared" si="4"/>
        <v>760</v>
      </c>
      <c r="P49" t="b">
        <f t="shared" si="5"/>
        <v>0</v>
      </c>
      <c r="T49" s="136">
        <f t="shared" si="6"/>
        <v>740</v>
      </c>
      <c r="U49" t="e">
        <f>SQRT(($U$6/2)^2-($U$6/2)^2*'(OLD) bottom seam length'!T49^2/($U$7/2)^2)</f>
        <v>#VALUE!</v>
      </c>
      <c r="W49" s="136">
        <f t="shared" si="7"/>
        <v>740</v>
      </c>
      <c r="X49" t="e">
        <f>SQRT(($U$6/2)^2-($U$6/2)^2*'(OLD) bottom seam length'!W49^2/($U$7/2)^2)</f>
        <v>#VALUE!</v>
      </c>
      <c r="Z49" s="136">
        <f t="shared" si="8"/>
        <v>740</v>
      </c>
      <c r="AA49" t="e">
        <f>SQRT(($U$6/2)^2-($U$6/2)^2*'(OLD) bottom seam length'!Z49^2/($U$7/2)^2)</f>
        <v>#VALUE!</v>
      </c>
      <c r="AC49" s="136">
        <f t="shared" si="9"/>
        <v>740</v>
      </c>
      <c r="AD49" t="e">
        <f>SQRT(($U$6/2)^2-($U$6/2)^2*'(OLD) bottom seam length'!AC49^2/($U$7/2)^2)</f>
        <v>#VALUE!</v>
      </c>
    </row>
    <row r="50" spans="2:30">
      <c r="B50" s="136">
        <f t="shared" si="0"/>
        <v>780</v>
      </c>
      <c r="C50" t="e">
        <f>SQRT(($C$5/2)^2-($C$5/2)^2*'(OLD) bottom seam length'!B50^2/($C$6/2)^2)</f>
        <v>#DIV/0!</v>
      </c>
      <c r="E50" s="136">
        <f t="shared" si="1"/>
        <v>780</v>
      </c>
      <c r="F50" t="e">
        <f>SQRT(($C$5/2)^2-($C$5/2)^2*'(OLD) bottom seam length'!E50^2/($C$6/2)^2)</f>
        <v>#DIV/0!</v>
      </c>
      <c r="H50" s="136">
        <f t="shared" si="2"/>
        <v>780</v>
      </c>
      <c r="I50" t="e">
        <f>SQRT(($C$5/2)^2-($C$5/2)^2*'(OLD) bottom seam length'!H50^2/($C$6/2)^2)</f>
        <v>#DIV/0!</v>
      </c>
      <c r="K50" s="136">
        <f t="shared" si="3"/>
        <v>780</v>
      </c>
      <c r="L50" t="e">
        <f>SQRT(($C$5/2)^2-($C$5/2)^2*'(OLD) bottom seam length'!K50^2/($C$6/2)^2)</f>
        <v>#DIV/0!</v>
      </c>
      <c r="O50" s="136">
        <f t="shared" si="4"/>
        <v>780</v>
      </c>
      <c r="P50" t="b">
        <f t="shared" si="5"/>
        <v>0</v>
      </c>
      <c r="T50" s="136">
        <f t="shared" si="6"/>
        <v>760</v>
      </c>
      <c r="U50" t="e">
        <f>SQRT(($U$6/2)^2-($U$6/2)^2*'(OLD) bottom seam length'!T50^2/($U$7/2)^2)</f>
        <v>#VALUE!</v>
      </c>
      <c r="W50" s="136">
        <f t="shared" si="7"/>
        <v>760</v>
      </c>
      <c r="X50" t="e">
        <f>SQRT(($U$6/2)^2-($U$6/2)^2*'(OLD) bottom seam length'!W50^2/($U$7/2)^2)</f>
        <v>#VALUE!</v>
      </c>
      <c r="Z50" s="136">
        <f t="shared" si="8"/>
        <v>760</v>
      </c>
      <c r="AA50" t="e">
        <f>SQRT(($U$6/2)^2-($U$6/2)^2*'(OLD) bottom seam length'!Z50^2/($U$7/2)^2)</f>
        <v>#VALUE!</v>
      </c>
      <c r="AC50" s="136">
        <f t="shared" si="9"/>
        <v>760</v>
      </c>
      <c r="AD50" t="e">
        <f>SQRT(($U$6/2)^2-($U$6/2)^2*'(OLD) bottom seam length'!AC50^2/($U$7/2)^2)</f>
        <v>#VALUE!</v>
      </c>
    </row>
    <row r="51" spans="2:30">
      <c r="B51" s="136">
        <f t="shared" si="0"/>
        <v>800</v>
      </c>
      <c r="C51" t="e">
        <f>SQRT(($C$5/2)^2-($C$5/2)^2*'(OLD) bottom seam length'!B51^2/($C$6/2)^2)</f>
        <v>#DIV/0!</v>
      </c>
      <c r="E51" s="136">
        <f t="shared" si="1"/>
        <v>800</v>
      </c>
      <c r="F51" t="e">
        <f>SQRT(($C$5/2)^2-($C$5/2)^2*'(OLD) bottom seam length'!E51^2/($C$6/2)^2)</f>
        <v>#DIV/0!</v>
      </c>
      <c r="H51" s="136">
        <f t="shared" si="2"/>
        <v>800</v>
      </c>
      <c r="I51" t="e">
        <f>SQRT(($C$5/2)^2-($C$5/2)^2*'(OLD) bottom seam length'!H51^2/($C$6/2)^2)</f>
        <v>#DIV/0!</v>
      </c>
      <c r="K51" s="136">
        <f t="shared" si="3"/>
        <v>800</v>
      </c>
      <c r="L51" t="e">
        <f>SQRT(($C$5/2)^2-($C$5/2)^2*'(OLD) bottom seam length'!K51^2/($C$6/2)^2)</f>
        <v>#DIV/0!</v>
      </c>
      <c r="O51" s="136">
        <f t="shared" si="4"/>
        <v>800</v>
      </c>
      <c r="P51" t="b">
        <f t="shared" si="5"/>
        <v>0</v>
      </c>
      <c r="T51" s="136">
        <f t="shared" si="6"/>
        <v>780</v>
      </c>
      <c r="U51" t="e">
        <f>SQRT(($U$6/2)^2-($U$6/2)^2*'(OLD) bottom seam length'!T51^2/($U$7/2)^2)</f>
        <v>#VALUE!</v>
      </c>
      <c r="W51" s="136">
        <f t="shared" si="7"/>
        <v>780</v>
      </c>
      <c r="X51" t="e">
        <f>SQRT(($U$6/2)^2-($U$6/2)^2*'(OLD) bottom seam length'!W51^2/($U$7/2)^2)</f>
        <v>#VALUE!</v>
      </c>
      <c r="Z51" s="136">
        <f t="shared" si="8"/>
        <v>780</v>
      </c>
      <c r="AA51" t="e">
        <f>SQRT(($U$6/2)^2-($U$6/2)^2*'(OLD) bottom seam length'!Z51^2/($U$7/2)^2)</f>
        <v>#VALUE!</v>
      </c>
      <c r="AC51" s="136">
        <f t="shared" si="9"/>
        <v>780</v>
      </c>
      <c r="AD51" t="e">
        <f>SQRT(($U$6/2)^2-($U$6/2)^2*'(OLD) bottom seam length'!AC51^2/($U$7/2)^2)</f>
        <v>#VALUE!</v>
      </c>
    </row>
    <row r="52" spans="2:30">
      <c r="B52" s="136">
        <f t="shared" si="0"/>
        <v>820</v>
      </c>
      <c r="C52" t="e">
        <f>SQRT(($C$5/2)^2-($C$5/2)^2*'(OLD) bottom seam length'!B52^2/($C$6/2)^2)</f>
        <v>#DIV/0!</v>
      </c>
      <c r="E52" s="136">
        <f t="shared" si="1"/>
        <v>820</v>
      </c>
      <c r="F52" t="e">
        <f>SQRT(($C$5/2)^2-($C$5/2)^2*'(OLD) bottom seam length'!E52^2/($C$6/2)^2)</f>
        <v>#DIV/0!</v>
      </c>
      <c r="H52" s="136">
        <f t="shared" si="2"/>
        <v>820</v>
      </c>
      <c r="I52" t="e">
        <f>SQRT(($C$5/2)^2-($C$5/2)^2*'(OLD) bottom seam length'!H52^2/($C$6/2)^2)</f>
        <v>#DIV/0!</v>
      </c>
      <c r="K52" s="136">
        <f t="shared" si="3"/>
        <v>820</v>
      </c>
      <c r="L52" t="e">
        <f>SQRT(($C$5/2)^2-($C$5/2)^2*'(OLD) bottom seam length'!K52^2/($C$6/2)^2)</f>
        <v>#DIV/0!</v>
      </c>
      <c r="O52" s="136">
        <f t="shared" si="4"/>
        <v>820</v>
      </c>
      <c r="P52" t="b">
        <f t="shared" si="5"/>
        <v>0</v>
      </c>
      <c r="T52" s="136">
        <f t="shared" si="6"/>
        <v>800</v>
      </c>
      <c r="U52" t="e">
        <f>SQRT(($U$6/2)^2-($U$6/2)^2*'(OLD) bottom seam length'!T52^2/($U$7/2)^2)</f>
        <v>#VALUE!</v>
      </c>
      <c r="W52" s="136">
        <f t="shared" si="7"/>
        <v>800</v>
      </c>
      <c r="X52" t="e">
        <f>SQRT(($U$6/2)^2-($U$6/2)^2*'(OLD) bottom seam length'!W52^2/($U$7/2)^2)</f>
        <v>#VALUE!</v>
      </c>
      <c r="Z52" s="136">
        <f t="shared" si="8"/>
        <v>800</v>
      </c>
      <c r="AA52" t="e">
        <f>SQRT(($U$6/2)^2-($U$6/2)^2*'(OLD) bottom seam length'!Z52^2/($U$7/2)^2)</f>
        <v>#VALUE!</v>
      </c>
      <c r="AC52" s="136">
        <f t="shared" si="9"/>
        <v>800</v>
      </c>
      <c r="AD52" t="e">
        <f>SQRT(($U$6/2)^2-($U$6/2)^2*'(OLD) bottom seam length'!AC52^2/($U$7/2)^2)</f>
        <v>#VALUE!</v>
      </c>
    </row>
    <row r="53" spans="2:30">
      <c r="B53" s="136">
        <f t="shared" si="0"/>
        <v>840</v>
      </c>
      <c r="C53" t="e">
        <f>SQRT(($C$5/2)^2-($C$5/2)^2*'(OLD) bottom seam length'!B53^2/($C$6/2)^2)</f>
        <v>#DIV/0!</v>
      </c>
      <c r="E53" s="136">
        <f t="shared" si="1"/>
        <v>840</v>
      </c>
      <c r="F53" t="e">
        <f>SQRT(($C$5/2)^2-($C$5/2)^2*'(OLD) bottom seam length'!E53^2/($C$6/2)^2)</f>
        <v>#DIV/0!</v>
      </c>
      <c r="H53" s="136">
        <f t="shared" si="2"/>
        <v>840</v>
      </c>
      <c r="I53" t="e">
        <f>SQRT(($C$5/2)^2-($C$5/2)^2*'(OLD) bottom seam length'!H53^2/($C$6/2)^2)</f>
        <v>#DIV/0!</v>
      </c>
      <c r="K53" s="136">
        <f t="shared" si="3"/>
        <v>840</v>
      </c>
      <c r="L53" t="e">
        <f>SQRT(($C$5/2)^2-($C$5/2)^2*'(OLD) bottom seam length'!K53^2/($C$6/2)^2)</f>
        <v>#DIV/0!</v>
      </c>
      <c r="O53" s="136">
        <f t="shared" si="4"/>
        <v>840</v>
      </c>
      <c r="P53" t="b">
        <f t="shared" si="5"/>
        <v>0</v>
      </c>
      <c r="T53" s="136">
        <f t="shared" si="6"/>
        <v>820</v>
      </c>
      <c r="U53" t="e">
        <f>SQRT(($U$6/2)^2-($U$6/2)^2*'(OLD) bottom seam length'!T53^2/($U$7/2)^2)</f>
        <v>#VALUE!</v>
      </c>
      <c r="W53" s="136">
        <f t="shared" si="7"/>
        <v>820</v>
      </c>
      <c r="X53" t="e">
        <f>SQRT(($U$6/2)^2-($U$6/2)^2*'(OLD) bottom seam length'!W53^2/($U$7/2)^2)</f>
        <v>#VALUE!</v>
      </c>
      <c r="Z53" s="136">
        <f t="shared" si="8"/>
        <v>820</v>
      </c>
      <c r="AA53" t="e">
        <f>SQRT(($U$6/2)^2-($U$6/2)^2*'(OLD) bottom seam length'!Z53^2/($U$7/2)^2)</f>
        <v>#VALUE!</v>
      </c>
      <c r="AC53" s="136">
        <f t="shared" si="9"/>
        <v>820</v>
      </c>
      <c r="AD53" t="e">
        <f>SQRT(($U$6/2)^2-($U$6/2)^2*'(OLD) bottom seam length'!AC53^2/($U$7/2)^2)</f>
        <v>#VALUE!</v>
      </c>
    </row>
    <row r="54" spans="2:30">
      <c r="B54" s="136">
        <f t="shared" si="0"/>
        <v>860</v>
      </c>
      <c r="C54" t="e">
        <f>SQRT(($C$5/2)^2-($C$5/2)^2*'(OLD) bottom seam length'!B54^2/($C$6/2)^2)</f>
        <v>#DIV/0!</v>
      </c>
      <c r="E54" s="136">
        <f t="shared" si="1"/>
        <v>860</v>
      </c>
      <c r="F54" t="e">
        <f>SQRT(($C$5/2)^2-($C$5/2)^2*'(OLD) bottom seam length'!E54^2/($C$6/2)^2)</f>
        <v>#DIV/0!</v>
      </c>
      <c r="H54" s="136">
        <f t="shared" si="2"/>
        <v>860</v>
      </c>
      <c r="I54" t="e">
        <f>SQRT(($C$5/2)^2-($C$5/2)^2*'(OLD) bottom seam length'!H54^2/($C$6/2)^2)</f>
        <v>#DIV/0!</v>
      </c>
      <c r="K54" s="136">
        <f t="shared" si="3"/>
        <v>860</v>
      </c>
      <c r="L54" t="e">
        <f>SQRT(($C$5/2)^2-($C$5/2)^2*'(OLD) bottom seam length'!K54^2/($C$6/2)^2)</f>
        <v>#DIV/0!</v>
      </c>
      <c r="O54" s="136">
        <f t="shared" si="4"/>
        <v>860</v>
      </c>
      <c r="P54" t="b">
        <f t="shared" si="5"/>
        <v>0</v>
      </c>
      <c r="T54" s="136">
        <f t="shared" si="6"/>
        <v>840</v>
      </c>
      <c r="U54" t="e">
        <f>SQRT(($U$6/2)^2-($U$6/2)^2*'(OLD) bottom seam length'!T54^2/($U$7/2)^2)</f>
        <v>#VALUE!</v>
      </c>
      <c r="W54" s="136">
        <f t="shared" si="7"/>
        <v>840</v>
      </c>
      <c r="X54" t="e">
        <f>SQRT(($U$6/2)^2-($U$6/2)^2*'(OLD) bottom seam length'!W54^2/($U$7/2)^2)</f>
        <v>#VALUE!</v>
      </c>
      <c r="Z54" s="136">
        <f t="shared" si="8"/>
        <v>840</v>
      </c>
      <c r="AA54" t="e">
        <f>SQRT(($U$6/2)^2-($U$6/2)^2*'(OLD) bottom seam length'!Z54^2/($U$7/2)^2)</f>
        <v>#VALUE!</v>
      </c>
      <c r="AC54" s="136">
        <f t="shared" si="9"/>
        <v>840</v>
      </c>
      <c r="AD54" t="e">
        <f>SQRT(($U$6/2)^2-($U$6/2)^2*'(OLD) bottom seam length'!AC54^2/($U$7/2)^2)</f>
        <v>#VALUE!</v>
      </c>
    </row>
    <row r="55" spans="2:30">
      <c r="B55" s="136">
        <f t="shared" si="0"/>
        <v>880</v>
      </c>
      <c r="C55" t="e">
        <f>SQRT(($C$5/2)^2-($C$5/2)^2*'(OLD) bottom seam length'!B55^2/($C$6/2)^2)</f>
        <v>#DIV/0!</v>
      </c>
      <c r="E55" s="136">
        <f t="shared" si="1"/>
        <v>880</v>
      </c>
      <c r="F55" t="e">
        <f>SQRT(($C$5/2)^2-($C$5/2)^2*'(OLD) bottom seam length'!E55^2/($C$6/2)^2)</f>
        <v>#DIV/0!</v>
      </c>
      <c r="H55" s="136">
        <f t="shared" si="2"/>
        <v>880</v>
      </c>
      <c r="I55" t="e">
        <f>SQRT(($C$5/2)^2-($C$5/2)^2*'(OLD) bottom seam length'!H55^2/($C$6/2)^2)</f>
        <v>#DIV/0!</v>
      </c>
      <c r="K55" s="136">
        <f t="shared" si="3"/>
        <v>880</v>
      </c>
      <c r="L55" t="e">
        <f>SQRT(($C$5/2)^2-($C$5/2)^2*'(OLD) bottom seam length'!K55^2/($C$6/2)^2)</f>
        <v>#DIV/0!</v>
      </c>
      <c r="O55" s="136">
        <f t="shared" si="4"/>
        <v>880</v>
      </c>
      <c r="P55" t="b">
        <f t="shared" si="5"/>
        <v>0</v>
      </c>
      <c r="T55" s="136">
        <f t="shared" si="6"/>
        <v>860</v>
      </c>
      <c r="U55" t="e">
        <f>SQRT(($U$6/2)^2-($U$6/2)^2*'(OLD) bottom seam length'!T55^2/($U$7/2)^2)</f>
        <v>#VALUE!</v>
      </c>
      <c r="W55" s="136">
        <f t="shared" si="7"/>
        <v>860</v>
      </c>
      <c r="X55" t="e">
        <f>SQRT(($U$6/2)^2-($U$6/2)^2*'(OLD) bottom seam length'!W55^2/($U$7/2)^2)</f>
        <v>#VALUE!</v>
      </c>
      <c r="Z55" s="136">
        <f t="shared" si="8"/>
        <v>860</v>
      </c>
      <c r="AA55" t="e">
        <f>SQRT(($U$6/2)^2-($U$6/2)^2*'(OLD) bottom seam length'!Z55^2/($U$7/2)^2)</f>
        <v>#VALUE!</v>
      </c>
      <c r="AC55" s="136">
        <f t="shared" si="9"/>
        <v>860</v>
      </c>
      <c r="AD55" t="e">
        <f>SQRT(($U$6/2)^2-($U$6/2)^2*'(OLD) bottom seam length'!AC55^2/($U$7/2)^2)</f>
        <v>#VALUE!</v>
      </c>
    </row>
    <row r="56" spans="2:30">
      <c r="B56" s="136">
        <f t="shared" si="0"/>
        <v>900</v>
      </c>
      <c r="C56" t="e">
        <f>SQRT(($C$5/2)^2-($C$5/2)^2*'(OLD) bottom seam length'!B56^2/($C$6/2)^2)</f>
        <v>#DIV/0!</v>
      </c>
      <c r="E56" s="136">
        <f t="shared" si="1"/>
        <v>900</v>
      </c>
      <c r="F56" t="e">
        <f>SQRT(($C$5/2)^2-($C$5/2)^2*'(OLD) bottom seam length'!E56^2/($C$6/2)^2)</f>
        <v>#DIV/0!</v>
      </c>
      <c r="H56" s="136">
        <f t="shared" si="2"/>
        <v>900</v>
      </c>
      <c r="I56" t="e">
        <f>SQRT(($C$5/2)^2-($C$5/2)^2*'(OLD) bottom seam length'!H56^2/($C$6/2)^2)</f>
        <v>#DIV/0!</v>
      </c>
      <c r="K56" s="136">
        <f t="shared" si="3"/>
        <v>900</v>
      </c>
      <c r="L56" t="e">
        <f>SQRT(($C$5/2)^2-($C$5/2)^2*'(OLD) bottom seam length'!K56^2/($C$6/2)^2)</f>
        <v>#DIV/0!</v>
      </c>
      <c r="O56" s="136">
        <f t="shared" si="4"/>
        <v>900</v>
      </c>
      <c r="P56" t="b">
        <f t="shared" si="5"/>
        <v>0</v>
      </c>
      <c r="T56" s="136">
        <f t="shared" si="6"/>
        <v>880</v>
      </c>
      <c r="U56" t="e">
        <f>SQRT(($U$6/2)^2-($U$6/2)^2*'(OLD) bottom seam length'!T56^2/($U$7/2)^2)</f>
        <v>#VALUE!</v>
      </c>
      <c r="W56" s="136">
        <f t="shared" si="7"/>
        <v>880</v>
      </c>
      <c r="X56" t="e">
        <f>SQRT(($U$6/2)^2-($U$6/2)^2*'(OLD) bottom seam length'!W56^2/($U$7/2)^2)</f>
        <v>#VALUE!</v>
      </c>
      <c r="Z56" s="136">
        <f t="shared" si="8"/>
        <v>880</v>
      </c>
      <c r="AA56" t="e">
        <f>SQRT(($U$6/2)^2-($U$6/2)^2*'(OLD) bottom seam length'!Z56^2/($U$7/2)^2)</f>
        <v>#VALUE!</v>
      </c>
      <c r="AC56" s="136">
        <f t="shared" si="9"/>
        <v>880</v>
      </c>
      <c r="AD56" t="e">
        <f>SQRT(($U$6/2)^2-($U$6/2)^2*'(OLD) bottom seam length'!AC56^2/($U$7/2)^2)</f>
        <v>#VALUE!</v>
      </c>
    </row>
    <row r="57" spans="2:30">
      <c r="B57" s="136">
        <f t="shared" si="0"/>
        <v>920</v>
      </c>
      <c r="C57" t="e">
        <f>SQRT(($C$5/2)^2-($C$5/2)^2*'(OLD) bottom seam length'!B57^2/($C$6/2)^2)</f>
        <v>#DIV/0!</v>
      </c>
      <c r="E57" s="136">
        <f t="shared" si="1"/>
        <v>920</v>
      </c>
      <c r="F57" t="e">
        <f>SQRT(($C$5/2)^2-($C$5/2)^2*'(OLD) bottom seam length'!E57^2/($C$6/2)^2)</f>
        <v>#DIV/0!</v>
      </c>
      <c r="H57" s="136">
        <f t="shared" si="2"/>
        <v>920</v>
      </c>
      <c r="I57" t="e">
        <f>SQRT(($C$5/2)^2-($C$5/2)^2*'(OLD) bottom seam length'!H57^2/($C$6/2)^2)</f>
        <v>#DIV/0!</v>
      </c>
      <c r="K57" s="136">
        <f t="shared" si="3"/>
        <v>920</v>
      </c>
      <c r="L57" t="e">
        <f>SQRT(($C$5/2)^2-($C$5/2)^2*'(OLD) bottom seam length'!K57^2/($C$6/2)^2)</f>
        <v>#DIV/0!</v>
      </c>
      <c r="O57" s="136">
        <f t="shared" si="4"/>
        <v>920</v>
      </c>
      <c r="P57" t="b">
        <f t="shared" si="5"/>
        <v>0</v>
      </c>
      <c r="T57" s="136">
        <f t="shared" si="6"/>
        <v>900</v>
      </c>
      <c r="U57" t="e">
        <f>SQRT(($U$6/2)^2-($U$6/2)^2*'(OLD) bottom seam length'!T57^2/($U$7/2)^2)</f>
        <v>#VALUE!</v>
      </c>
      <c r="W57" s="136">
        <f t="shared" si="7"/>
        <v>900</v>
      </c>
      <c r="X57" t="e">
        <f>SQRT(($U$6/2)^2-($U$6/2)^2*'(OLD) bottom seam length'!W57^2/($U$7/2)^2)</f>
        <v>#VALUE!</v>
      </c>
      <c r="Z57" s="136">
        <f t="shared" si="8"/>
        <v>900</v>
      </c>
      <c r="AA57" t="e">
        <f>SQRT(($U$6/2)^2-($U$6/2)^2*'(OLD) bottom seam length'!Z57^2/($U$7/2)^2)</f>
        <v>#VALUE!</v>
      </c>
      <c r="AC57" s="136">
        <f t="shared" si="9"/>
        <v>900</v>
      </c>
      <c r="AD57" t="e">
        <f>SQRT(($U$6/2)^2-($U$6/2)^2*'(OLD) bottom seam length'!AC57^2/($U$7/2)^2)</f>
        <v>#VALUE!</v>
      </c>
    </row>
    <row r="58" spans="2:30">
      <c r="B58" s="136">
        <f t="shared" si="0"/>
        <v>940</v>
      </c>
      <c r="C58" t="e">
        <f>SQRT(($C$5/2)^2-($C$5/2)^2*'(OLD) bottom seam length'!B58^2/($C$6/2)^2)</f>
        <v>#DIV/0!</v>
      </c>
      <c r="E58" s="136">
        <f t="shared" si="1"/>
        <v>940</v>
      </c>
      <c r="F58" t="e">
        <f>SQRT(($C$5/2)^2-($C$5/2)^2*'(OLD) bottom seam length'!E58^2/($C$6/2)^2)</f>
        <v>#DIV/0!</v>
      </c>
      <c r="H58" s="136">
        <f t="shared" si="2"/>
        <v>940</v>
      </c>
      <c r="I58" t="e">
        <f>SQRT(($C$5/2)^2-($C$5/2)^2*'(OLD) bottom seam length'!H58^2/($C$6/2)^2)</f>
        <v>#DIV/0!</v>
      </c>
      <c r="K58" s="136">
        <f t="shared" si="3"/>
        <v>940</v>
      </c>
      <c r="L58" t="e">
        <f>SQRT(($C$5/2)^2-($C$5/2)^2*'(OLD) bottom seam length'!K58^2/($C$6/2)^2)</f>
        <v>#DIV/0!</v>
      </c>
      <c r="O58" s="136">
        <f t="shared" si="4"/>
        <v>940</v>
      </c>
      <c r="P58" t="b">
        <f t="shared" si="5"/>
        <v>0</v>
      </c>
      <c r="T58" s="136">
        <f t="shared" si="6"/>
        <v>920</v>
      </c>
      <c r="U58" t="e">
        <f>SQRT(($U$6/2)^2-($U$6/2)^2*'(OLD) bottom seam length'!T58^2/($U$7/2)^2)</f>
        <v>#VALUE!</v>
      </c>
      <c r="W58" s="136">
        <f t="shared" si="7"/>
        <v>920</v>
      </c>
      <c r="X58" t="e">
        <f>SQRT(($U$6/2)^2-($U$6/2)^2*'(OLD) bottom seam length'!W58^2/($U$7/2)^2)</f>
        <v>#VALUE!</v>
      </c>
      <c r="Z58" s="136">
        <f t="shared" si="8"/>
        <v>920</v>
      </c>
      <c r="AA58" t="e">
        <f>SQRT(($U$6/2)^2-($U$6/2)^2*'(OLD) bottom seam length'!Z58^2/($U$7/2)^2)</f>
        <v>#VALUE!</v>
      </c>
      <c r="AC58" s="136">
        <f t="shared" si="9"/>
        <v>920</v>
      </c>
      <c r="AD58" t="e">
        <f>SQRT(($U$6/2)^2-($U$6/2)^2*'(OLD) bottom seam length'!AC58^2/($U$7/2)^2)</f>
        <v>#VALUE!</v>
      </c>
    </row>
    <row r="59" spans="2:30">
      <c r="B59" s="136">
        <f t="shared" si="0"/>
        <v>960</v>
      </c>
      <c r="C59" t="e">
        <f>SQRT(($C$5/2)^2-($C$5/2)^2*'(OLD) bottom seam length'!B59^2/($C$6/2)^2)</f>
        <v>#DIV/0!</v>
      </c>
      <c r="E59" s="136">
        <f t="shared" si="1"/>
        <v>960</v>
      </c>
      <c r="F59" t="e">
        <f>SQRT(($C$5/2)^2-($C$5/2)^2*'(OLD) bottom seam length'!E59^2/($C$6/2)^2)</f>
        <v>#DIV/0!</v>
      </c>
      <c r="H59" s="136">
        <f t="shared" si="2"/>
        <v>960</v>
      </c>
      <c r="I59" t="e">
        <f>SQRT(($C$5/2)^2-($C$5/2)^2*'(OLD) bottom seam length'!H59^2/($C$6/2)^2)</f>
        <v>#DIV/0!</v>
      </c>
      <c r="K59" s="136">
        <f t="shared" si="3"/>
        <v>960</v>
      </c>
      <c r="L59" t="e">
        <f>SQRT(($C$5/2)^2-($C$5/2)^2*'(OLD) bottom seam length'!K59^2/($C$6/2)^2)</f>
        <v>#DIV/0!</v>
      </c>
      <c r="O59" s="136">
        <f t="shared" si="4"/>
        <v>960</v>
      </c>
      <c r="P59" t="b">
        <f t="shared" si="5"/>
        <v>0</v>
      </c>
      <c r="T59" s="136">
        <f t="shared" si="6"/>
        <v>940</v>
      </c>
      <c r="U59" t="e">
        <f>SQRT(($U$6/2)^2-($U$6/2)^2*'(OLD) bottom seam length'!T59^2/($U$7/2)^2)</f>
        <v>#VALUE!</v>
      </c>
      <c r="W59" s="136">
        <f t="shared" si="7"/>
        <v>940</v>
      </c>
      <c r="X59" t="e">
        <f>SQRT(($U$6/2)^2-($U$6/2)^2*'(OLD) bottom seam length'!W59^2/($U$7/2)^2)</f>
        <v>#VALUE!</v>
      </c>
      <c r="Z59" s="136">
        <f t="shared" si="8"/>
        <v>940</v>
      </c>
      <c r="AA59" t="e">
        <f>SQRT(($U$6/2)^2-($U$6/2)^2*'(OLD) bottom seam length'!Z59^2/($U$7/2)^2)</f>
        <v>#VALUE!</v>
      </c>
      <c r="AC59" s="136">
        <f t="shared" si="9"/>
        <v>940</v>
      </c>
      <c r="AD59" t="e">
        <f>SQRT(($U$6/2)^2-($U$6/2)^2*'(OLD) bottom seam length'!AC59^2/($U$7/2)^2)</f>
        <v>#VALUE!</v>
      </c>
    </row>
    <row r="60" spans="2:30">
      <c r="B60" s="136">
        <f t="shared" si="0"/>
        <v>980</v>
      </c>
      <c r="C60" t="e">
        <f>SQRT(($C$5/2)^2-($C$5/2)^2*'(OLD) bottom seam length'!B60^2/($C$6/2)^2)</f>
        <v>#DIV/0!</v>
      </c>
      <c r="E60" s="136">
        <f t="shared" si="1"/>
        <v>980</v>
      </c>
      <c r="F60" t="e">
        <f>SQRT(($C$5/2)^2-($C$5/2)^2*'(OLD) bottom seam length'!E60^2/($C$6/2)^2)</f>
        <v>#DIV/0!</v>
      </c>
      <c r="H60" s="136">
        <f t="shared" si="2"/>
        <v>980</v>
      </c>
      <c r="I60" t="e">
        <f>SQRT(($C$5/2)^2-($C$5/2)^2*'(OLD) bottom seam length'!H60^2/($C$6/2)^2)</f>
        <v>#DIV/0!</v>
      </c>
      <c r="K60" s="136">
        <f t="shared" si="3"/>
        <v>980</v>
      </c>
      <c r="L60" t="e">
        <f>SQRT(($C$5/2)^2-($C$5/2)^2*'(OLD) bottom seam length'!K60^2/($C$6/2)^2)</f>
        <v>#DIV/0!</v>
      </c>
      <c r="O60" s="136">
        <f t="shared" si="4"/>
        <v>980</v>
      </c>
      <c r="P60" t="b">
        <f t="shared" si="5"/>
        <v>0</v>
      </c>
      <c r="T60" s="136">
        <f t="shared" si="6"/>
        <v>960</v>
      </c>
      <c r="U60" t="e">
        <f>SQRT(($U$6/2)^2-($U$6/2)^2*'(OLD) bottom seam length'!T60^2/($U$7/2)^2)</f>
        <v>#VALUE!</v>
      </c>
      <c r="W60" s="136">
        <f t="shared" si="7"/>
        <v>960</v>
      </c>
      <c r="X60" t="e">
        <f>SQRT(($U$6/2)^2-($U$6/2)^2*'(OLD) bottom seam length'!W60^2/($U$7/2)^2)</f>
        <v>#VALUE!</v>
      </c>
      <c r="Z60" s="136">
        <f t="shared" si="8"/>
        <v>960</v>
      </c>
      <c r="AA60" t="e">
        <f>SQRT(($U$6/2)^2-($U$6/2)^2*'(OLD) bottom seam length'!Z60^2/($U$7/2)^2)</f>
        <v>#VALUE!</v>
      </c>
      <c r="AC60" s="136">
        <f t="shared" si="9"/>
        <v>960</v>
      </c>
      <c r="AD60" t="e">
        <f>SQRT(($U$6/2)^2-($U$6/2)^2*'(OLD) bottom seam length'!AC60^2/($U$7/2)^2)</f>
        <v>#VALUE!</v>
      </c>
    </row>
    <row r="61" spans="2:30">
      <c r="B61" s="136">
        <f t="shared" si="0"/>
        <v>1000</v>
      </c>
      <c r="C61" t="e">
        <f>SQRT(($C$5/2)^2-($C$5/2)^2*'(OLD) bottom seam length'!B61^2/($C$6/2)^2)</f>
        <v>#DIV/0!</v>
      </c>
      <c r="E61" s="136">
        <f t="shared" si="1"/>
        <v>1000</v>
      </c>
      <c r="F61" t="e">
        <f>SQRT(($C$5/2)^2-($C$5/2)^2*'(OLD) bottom seam length'!E61^2/($C$6/2)^2)</f>
        <v>#DIV/0!</v>
      </c>
      <c r="H61" s="136">
        <f t="shared" si="2"/>
        <v>1000</v>
      </c>
      <c r="I61" t="e">
        <f>SQRT(($C$5/2)^2-($C$5/2)^2*'(OLD) bottom seam length'!H61^2/($C$6/2)^2)</f>
        <v>#DIV/0!</v>
      </c>
      <c r="K61" s="136">
        <f t="shared" si="3"/>
        <v>1000</v>
      </c>
      <c r="L61" t="e">
        <f>SQRT(($C$5/2)^2-($C$5/2)^2*'(OLD) bottom seam length'!K61^2/($C$6/2)^2)</f>
        <v>#DIV/0!</v>
      </c>
      <c r="O61" s="136">
        <f t="shared" si="4"/>
        <v>1000</v>
      </c>
      <c r="P61" t="b">
        <f t="shared" si="5"/>
        <v>0</v>
      </c>
      <c r="T61" s="136">
        <f t="shared" si="6"/>
        <v>980</v>
      </c>
      <c r="U61" t="e">
        <f>SQRT(($U$6/2)^2-($U$6/2)^2*'(OLD) bottom seam length'!T61^2/($U$7/2)^2)</f>
        <v>#VALUE!</v>
      </c>
      <c r="W61" s="136">
        <f t="shared" si="7"/>
        <v>980</v>
      </c>
      <c r="X61" t="e">
        <f>SQRT(($U$6/2)^2-($U$6/2)^2*'(OLD) bottom seam length'!W61^2/($U$7/2)^2)</f>
        <v>#VALUE!</v>
      </c>
      <c r="Z61" s="136">
        <f t="shared" si="8"/>
        <v>980</v>
      </c>
      <c r="AA61" t="e">
        <f>SQRT(($U$6/2)^2-($U$6/2)^2*'(OLD) bottom seam length'!Z61^2/($U$7/2)^2)</f>
        <v>#VALUE!</v>
      </c>
      <c r="AC61" s="136">
        <f t="shared" si="9"/>
        <v>980</v>
      </c>
      <c r="AD61" t="e">
        <f>SQRT(($U$6/2)^2-($U$6/2)^2*'(OLD) bottom seam length'!AC61^2/($U$7/2)^2)</f>
        <v>#VALUE!</v>
      </c>
    </row>
    <row r="62" spans="2:30">
      <c r="B62" s="136">
        <f t="shared" si="0"/>
        <v>1020</v>
      </c>
      <c r="C62" t="e">
        <f>SQRT(($C$5/2)^2-($C$5/2)^2*'(OLD) bottom seam length'!B62^2/($C$6/2)^2)</f>
        <v>#DIV/0!</v>
      </c>
      <c r="E62" s="136">
        <f t="shared" si="1"/>
        <v>1020</v>
      </c>
      <c r="F62" t="e">
        <f>SQRT(($C$5/2)^2-($C$5/2)^2*'(OLD) bottom seam length'!E62^2/($C$6/2)^2)</f>
        <v>#DIV/0!</v>
      </c>
      <c r="H62" s="136">
        <f t="shared" si="2"/>
        <v>1020</v>
      </c>
      <c r="I62" t="e">
        <f>SQRT(($C$5/2)^2-($C$5/2)^2*'(OLD) bottom seam length'!H62^2/($C$6/2)^2)</f>
        <v>#DIV/0!</v>
      </c>
      <c r="K62" s="136">
        <f t="shared" si="3"/>
        <v>1020</v>
      </c>
      <c r="L62" t="e">
        <f>SQRT(($C$5/2)^2-($C$5/2)^2*'(OLD) bottom seam length'!K62^2/($C$6/2)^2)</f>
        <v>#DIV/0!</v>
      </c>
      <c r="O62" s="136">
        <f t="shared" si="4"/>
        <v>1020</v>
      </c>
      <c r="P62" t="b">
        <f t="shared" si="5"/>
        <v>0</v>
      </c>
      <c r="T62" s="136">
        <f t="shared" si="6"/>
        <v>1000</v>
      </c>
      <c r="U62" t="e">
        <f>SQRT(($U$6/2)^2-($U$6/2)^2*'(OLD) bottom seam length'!T62^2/($U$7/2)^2)</f>
        <v>#VALUE!</v>
      </c>
      <c r="W62" s="136">
        <f t="shared" si="7"/>
        <v>1000</v>
      </c>
      <c r="X62" t="e">
        <f>SQRT(($U$6/2)^2-($U$6/2)^2*'(OLD) bottom seam length'!W62^2/($U$7/2)^2)</f>
        <v>#VALUE!</v>
      </c>
      <c r="Z62" s="136">
        <f t="shared" si="8"/>
        <v>1000</v>
      </c>
      <c r="AA62" t="e">
        <f>SQRT(($U$6/2)^2-($U$6/2)^2*'(OLD) bottom seam length'!Z62^2/($U$7/2)^2)</f>
        <v>#VALUE!</v>
      </c>
      <c r="AC62" s="136">
        <f t="shared" si="9"/>
        <v>1000</v>
      </c>
      <c r="AD62" t="e">
        <f>SQRT(($U$6/2)^2-($U$6/2)^2*'(OLD) bottom seam length'!AC62^2/($U$7/2)^2)</f>
        <v>#VALUE!</v>
      </c>
    </row>
    <row r="63" spans="2:30">
      <c r="B63" s="136">
        <f t="shared" si="0"/>
        <v>1040</v>
      </c>
      <c r="C63" t="e">
        <f>SQRT(($C$5/2)^2-($C$5/2)^2*'(OLD) bottom seam length'!B63^2/($C$6/2)^2)</f>
        <v>#DIV/0!</v>
      </c>
      <c r="E63" s="136">
        <f t="shared" si="1"/>
        <v>1040</v>
      </c>
      <c r="F63" t="e">
        <f>SQRT(($C$5/2)^2-($C$5/2)^2*'(OLD) bottom seam length'!E63^2/($C$6/2)^2)</f>
        <v>#DIV/0!</v>
      </c>
      <c r="H63" s="136">
        <f t="shared" si="2"/>
        <v>1040</v>
      </c>
      <c r="I63" t="e">
        <f>SQRT(($C$5/2)^2-($C$5/2)^2*'(OLD) bottom seam length'!H63^2/($C$6/2)^2)</f>
        <v>#DIV/0!</v>
      </c>
      <c r="K63" s="136">
        <f t="shared" si="3"/>
        <v>1040</v>
      </c>
      <c r="L63" t="e">
        <f>SQRT(($C$5/2)^2-($C$5/2)^2*'(OLD) bottom seam length'!K63^2/($C$6/2)^2)</f>
        <v>#DIV/0!</v>
      </c>
      <c r="O63" s="136">
        <f t="shared" si="4"/>
        <v>1040</v>
      </c>
      <c r="P63" t="b">
        <f t="shared" si="5"/>
        <v>0</v>
      </c>
      <c r="T63" s="136">
        <f t="shared" si="6"/>
        <v>1020</v>
      </c>
      <c r="U63" t="e">
        <f>SQRT(($U$6/2)^2-($U$6/2)^2*'(OLD) bottom seam length'!T63^2/($U$7/2)^2)</f>
        <v>#VALUE!</v>
      </c>
      <c r="W63" s="136">
        <f t="shared" si="7"/>
        <v>1020</v>
      </c>
      <c r="X63" t="e">
        <f>SQRT(($U$6/2)^2-($U$6/2)^2*'(OLD) bottom seam length'!W63^2/($U$7/2)^2)</f>
        <v>#VALUE!</v>
      </c>
      <c r="Z63" s="136">
        <f t="shared" si="8"/>
        <v>1020</v>
      </c>
      <c r="AA63" t="e">
        <f>SQRT(($U$6/2)^2-($U$6/2)^2*'(OLD) bottom seam length'!Z63^2/($U$7/2)^2)</f>
        <v>#VALUE!</v>
      </c>
      <c r="AC63" s="136">
        <f t="shared" si="9"/>
        <v>1020</v>
      </c>
      <c r="AD63" t="e">
        <f>SQRT(($U$6/2)^2-($U$6/2)^2*'(OLD) bottom seam length'!AC63^2/($U$7/2)^2)</f>
        <v>#VALUE!</v>
      </c>
    </row>
    <row r="64" spans="2:30">
      <c r="B64" s="136">
        <f t="shared" si="0"/>
        <v>1060</v>
      </c>
      <c r="C64" t="e">
        <f>SQRT(($C$5/2)^2-($C$5/2)^2*'(OLD) bottom seam length'!B64^2/($C$6/2)^2)</f>
        <v>#DIV/0!</v>
      </c>
      <c r="E64" s="136">
        <f t="shared" si="1"/>
        <v>1060</v>
      </c>
      <c r="F64" t="e">
        <f>SQRT(($C$5/2)^2-($C$5/2)^2*'(OLD) bottom seam length'!E64^2/($C$6/2)^2)</f>
        <v>#DIV/0!</v>
      </c>
      <c r="H64" s="136">
        <f t="shared" si="2"/>
        <v>1060</v>
      </c>
      <c r="I64" t="e">
        <f>SQRT(($C$5/2)^2-($C$5/2)^2*'(OLD) bottom seam length'!H64^2/($C$6/2)^2)</f>
        <v>#DIV/0!</v>
      </c>
      <c r="K64" s="136">
        <f t="shared" si="3"/>
        <v>1060</v>
      </c>
      <c r="L64" t="e">
        <f>SQRT(($C$5/2)^2-($C$5/2)^2*'(OLD) bottom seam length'!K64^2/($C$6/2)^2)</f>
        <v>#DIV/0!</v>
      </c>
      <c r="O64" s="136">
        <f t="shared" si="4"/>
        <v>1060</v>
      </c>
      <c r="P64" t="b">
        <f t="shared" si="5"/>
        <v>0</v>
      </c>
      <c r="T64" s="136">
        <f t="shared" si="6"/>
        <v>1040</v>
      </c>
      <c r="U64" t="e">
        <f>SQRT(($U$6/2)^2-($U$6/2)^2*'(OLD) bottom seam length'!T64^2/($U$7/2)^2)</f>
        <v>#VALUE!</v>
      </c>
      <c r="W64" s="136">
        <f t="shared" si="7"/>
        <v>1040</v>
      </c>
      <c r="X64" t="e">
        <f>SQRT(($U$6/2)^2-($U$6/2)^2*'(OLD) bottom seam length'!W64^2/($U$7/2)^2)</f>
        <v>#VALUE!</v>
      </c>
      <c r="Z64" s="136">
        <f t="shared" si="8"/>
        <v>1040</v>
      </c>
      <c r="AA64" t="e">
        <f>SQRT(($U$6/2)^2-($U$6/2)^2*'(OLD) bottom seam length'!Z64^2/($U$7/2)^2)</f>
        <v>#VALUE!</v>
      </c>
      <c r="AC64" s="136">
        <f t="shared" si="9"/>
        <v>1040</v>
      </c>
      <c r="AD64" t="e">
        <f>SQRT(($U$6/2)^2-($U$6/2)^2*'(OLD) bottom seam length'!AC64^2/($U$7/2)^2)</f>
        <v>#VALUE!</v>
      </c>
    </row>
    <row r="65" spans="2:30">
      <c r="B65" s="136">
        <f t="shared" si="0"/>
        <v>1080</v>
      </c>
      <c r="C65" t="e">
        <f>SQRT(($C$5/2)^2-($C$5/2)^2*'(OLD) bottom seam length'!B65^2/($C$6/2)^2)</f>
        <v>#DIV/0!</v>
      </c>
      <c r="E65" s="136">
        <f t="shared" si="1"/>
        <v>1080</v>
      </c>
      <c r="F65" t="e">
        <f>SQRT(($C$5/2)^2-($C$5/2)^2*'(OLD) bottom seam length'!E65^2/($C$6/2)^2)</f>
        <v>#DIV/0!</v>
      </c>
      <c r="H65" s="136">
        <f t="shared" si="2"/>
        <v>1080</v>
      </c>
      <c r="I65" t="e">
        <f>SQRT(($C$5/2)^2-($C$5/2)^2*'(OLD) bottom seam length'!H65^2/($C$6/2)^2)</f>
        <v>#DIV/0!</v>
      </c>
      <c r="K65" s="136">
        <f t="shared" si="3"/>
        <v>1080</v>
      </c>
      <c r="L65" t="e">
        <f>SQRT(($C$5/2)^2-($C$5/2)^2*'(OLD) bottom seam length'!K65^2/($C$6/2)^2)</f>
        <v>#DIV/0!</v>
      </c>
      <c r="O65" s="136">
        <f t="shared" si="4"/>
        <v>1080</v>
      </c>
      <c r="P65" t="b">
        <f t="shared" si="5"/>
        <v>0</v>
      </c>
      <c r="T65" s="136">
        <f t="shared" si="6"/>
        <v>1060</v>
      </c>
      <c r="U65" t="e">
        <f>SQRT(($U$6/2)^2-($U$6/2)^2*'(OLD) bottom seam length'!T65^2/($U$7/2)^2)</f>
        <v>#VALUE!</v>
      </c>
      <c r="W65" s="136">
        <f t="shared" si="7"/>
        <v>1060</v>
      </c>
      <c r="X65" t="e">
        <f>SQRT(($U$6/2)^2-($U$6/2)^2*'(OLD) bottom seam length'!W65^2/($U$7/2)^2)</f>
        <v>#VALUE!</v>
      </c>
      <c r="Z65" s="136">
        <f t="shared" si="8"/>
        <v>1060</v>
      </c>
      <c r="AA65" t="e">
        <f>SQRT(($U$6/2)^2-($U$6/2)^2*'(OLD) bottom seam length'!Z65^2/($U$7/2)^2)</f>
        <v>#VALUE!</v>
      </c>
      <c r="AC65" s="136">
        <f t="shared" si="9"/>
        <v>1060</v>
      </c>
      <c r="AD65" t="e">
        <f>SQRT(($U$6/2)^2-($U$6/2)^2*'(OLD) bottom seam length'!AC65^2/($U$7/2)^2)</f>
        <v>#VALUE!</v>
      </c>
    </row>
    <row r="66" spans="2:30">
      <c r="B66" s="136">
        <f t="shared" si="0"/>
        <v>1100</v>
      </c>
      <c r="C66" t="e">
        <f>SQRT(($C$5/2)^2-($C$5/2)^2*'(OLD) bottom seam length'!B66^2/($C$6/2)^2)</f>
        <v>#DIV/0!</v>
      </c>
      <c r="E66" s="136">
        <f t="shared" si="1"/>
        <v>1100</v>
      </c>
      <c r="F66" t="e">
        <f>SQRT(($C$5/2)^2-($C$5/2)^2*'(OLD) bottom seam length'!E66^2/($C$6/2)^2)</f>
        <v>#DIV/0!</v>
      </c>
      <c r="H66" s="136">
        <f t="shared" si="2"/>
        <v>1100</v>
      </c>
      <c r="I66" t="e">
        <f>SQRT(($C$5/2)^2-($C$5/2)^2*'(OLD) bottom seam length'!H66^2/($C$6/2)^2)</f>
        <v>#DIV/0!</v>
      </c>
      <c r="K66" s="136">
        <f t="shared" si="3"/>
        <v>1100</v>
      </c>
      <c r="L66" t="e">
        <f>SQRT(($C$5/2)^2-($C$5/2)^2*'(OLD) bottom seam length'!K66^2/($C$6/2)^2)</f>
        <v>#DIV/0!</v>
      </c>
      <c r="O66" s="136">
        <f t="shared" si="4"/>
        <v>1100</v>
      </c>
      <c r="P66" t="b">
        <f t="shared" si="5"/>
        <v>0</v>
      </c>
      <c r="T66" s="136">
        <f t="shared" si="6"/>
        <v>1080</v>
      </c>
      <c r="U66" t="e">
        <f>SQRT(($U$6/2)^2-($U$6/2)^2*'(OLD) bottom seam length'!T66^2/($U$7/2)^2)</f>
        <v>#VALUE!</v>
      </c>
      <c r="W66" s="136">
        <f t="shared" si="7"/>
        <v>1080</v>
      </c>
      <c r="X66" t="e">
        <f>SQRT(($U$6/2)^2-($U$6/2)^2*'(OLD) bottom seam length'!W66^2/($U$7/2)^2)</f>
        <v>#VALUE!</v>
      </c>
      <c r="Z66" s="136">
        <f t="shared" si="8"/>
        <v>1080</v>
      </c>
      <c r="AA66" t="e">
        <f>SQRT(($U$6/2)^2-($U$6/2)^2*'(OLD) bottom seam length'!Z66^2/($U$7/2)^2)</f>
        <v>#VALUE!</v>
      </c>
      <c r="AC66" s="136">
        <f t="shared" si="9"/>
        <v>1080</v>
      </c>
      <c r="AD66" t="e">
        <f>SQRT(($U$6/2)^2-($U$6/2)^2*'(OLD) bottom seam length'!AC66^2/($U$7/2)^2)</f>
        <v>#VALUE!</v>
      </c>
    </row>
    <row r="67" spans="2:30">
      <c r="B67" s="136">
        <f t="shared" si="0"/>
        <v>1120</v>
      </c>
      <c r="C67" t="e">
        <f>SQRT(($C$5/2)^2-($C$5/2)^2*'(OLD) bottom seam length'!B67^2/($C$6/2)^2)</f>
        <v>#DIV/0!</v>
      </c>
      <c r="E67" s="136">
        <f t="shared" si="1"/>
        <v>1120</v>
      </c>
      <c r="F67" t="e">
        <f>SQRT(($C$5/2)^2-($C$5/2)^2*'(OLD) bottom seam length'!E67^2/($C$6/2)^2)</f>
        <v>#DIV/0!</v>
      </c>
      <c r="H67" s="136">
        <f t="shared" si="2"/>
        <v>1120</v>
      </c>
      <c r="I67" t="e">
        <f>SQRT(($C$5/2)^2-($C$5/2)^2*'(OLD) bottom seam length'!H67^2/($C$6/2)^2)</f>
        <v>#DIV/0!</v>
      </c>
      <c r="K67" s="136">
        <f t="shared" si="3"/>
        <v>1120</v>
      </c>
      <c r="L67" t="e">
        <f>SQRT(($C$5/2)^2-($C$5/2)^2*'(OLD) bottom seam length'!K67^2/($C$6/2)^2)</f>
        <v>#DIV/0!</v>
      </c>
      <c r="O67" s="136">
        <f t="shared" si="4"/>
        <v>1120</v>
      </c>
      <c r="P67" t="b">
        <f t="shared" si="5"/>
        <v>0</v>
      </c>
      <c r="T67" s="136">
        <f t="shared" si="6"/>
        <v>1100</v>
      </c>
      <c r="U67" t="e">
        <f>SQRT(($U$6/2)^2-($U$6/2)^2*'(OLD) bottom seam length'!T67^2/($U$7/2)^2)</f>
        <v>#VALUE!</v>
      </c>
      <c r="W67" s="136">
        <f t="shared" si="7"/>
        <v>1100</v>
      </c>
      <c r="X67" t="e">
        <f>SQRT(($U$6/2)^2-($U$6/2)^2*'(OLD) bottom seam length'!W67^2/($U$7/2)^2)</f>
        <v>#VALUE!</v>
      </c>
      <c r="Z67" s="136">
        <f t="shared" si="8"/>
        <v>1100</v>
      </c>
      <c r="AA67" t="e">
        <f>SQRT(($U$6/2)^2-($U$6/2)^2*'(OLD) bottom seam length'!Z67^2/($U$7/2)^2)</f>
        <v>#VALUE!</v>
      </c>
      <c r="AC67" s="136">
        <f t="shared" si="9"/>
        <v>1100</v>
      </c>
      <c r="AD67" t="e">
        <f>SQRT(($U$6/2)^2-($U$6/2)^2*'(OLD) bottom seam length'!AC67^2/($U$7/2)^2)</f>
        <v>#VALUE!</v>
      </c>
    </row>
    <row r="68" spans="2:30">
      <c r="B68" s="136">
        <f t="shared" si="0"/>
        <v>1140</v>
      </c>
      <c r="C68" t="e">
        <f>SQRT(($C$5/2)^2-($C$5/2)^2*'(OLD) bottom seam length'!B68^2/($C$6/2)^2)</f>
        <v>#DIV/0!</v>
      </c>
      <c r="E68" s="136">
        <f t="shared" si="1"/>
        <v>1140</v>
      </c>
      <c r="F68" t="e">
        <f>SQRT(($C$5/2)^2-($C$5/2)^2*'(OLD) bottom seam length'!E68^2/($C$6/2)^2)</f>
        <v>#DIV/0!</v>
      </c>
      <c r="H68" s="136">
        <f t="shared" si="2"/>
        <v>1140</v>
      </c>
      <c r="I68" t="e">
        <f>SQRT(($C$5/2)^2-($C$5/2)^2*'(OLD) bottom seam length'!H68^2/($C$6/2)^2)</f>
        <v>#DIV/0!</v>
      </c>
      <c r="K68" s="136">
        <f t="shared" si="3"/>
        <v>1140</v>
      </c>
      <c r="L68" t="e">
        <f>SQRT(($C$5/2)^2-($C$5/2)^2*'(OLD) bottom seam length'!K68^2/($C$6/2)^2)</f>
        <v>#DIV/0!</v>
      </c>
      <c r="O68" s="136">
        <f t="shared" si="4"/>
        <v>1140</v>
      </c>
      <c r="P68" t="b">
        <f t="shared" si="5"/>
        <v>0</v>
      </c>
      <c r="T68" s="136">
        <f t="shared" si="6"/>
        <v>1120</v>
      </c>
      <c r="U68" t="e">
        <f>SQRT(($U$6/2)^2-($U$6/2)^2*'(OLD) bottom seam length'!T68^2/($U$7/2)^2)</f>
        <v>#VALUE!</v>
      </c>
      <c r="W68" s="136">
        <f t="shared" si="7"/>
        <v>1120</v>
      </c>
      <c r="X68" t="e">
        <f>SQRT(($U$6/2)^2-($U$6/2)^2*'(OLD) bottom seam length'!W68^2/($U$7/2)^2)</f>
        <v>#VALUE!</v>
      </c>
      <c r="Z68" s="136">
        <f t="shared" si="8"/>
        <v>1120</v>
      </c>
      <c r="AA68" t="e">
        <f>SQRT(($U$6/2)^2-($U$6/2)^2*'(OLD) bottom seam length'!Z68^2/($U$7/2)^2)</f>
        <v>#VALUE!</v>
      </c>
      <c r="AC68" s="136">
        <f t="shared" si="9"/>
        <v>1120</v>
      </c>
      <c r="AD68" t="e">
        <f>SQRT(($U$6/2)^2-($U$6/2)^2*'(OLD) bottom seam length'!AC68^2/($U$7/2)^2)</f>
        <v>#VALUE!</v>
      </c>
    </row>
    <row r="69" spans="2:30">
      <c r="B69" s="136">
        <f t="shared" si="0"/>
        <v>1160</v>
      </c>
      <c r="C69" t="e">
        <f>SQRT(($C$5/2)^2-($C$5/2)^2*'(OLD) bottom seam length'!B69^2/($C$6/2)^2)</f>
        <v>#DIV/0!</v>
      </c>
      <c r="E69" s="136">
        <f t="shared" si="1"/>
        <v>1160</v>
      </c>
      <c r="F69" t="e">
        <f>SQRT(($C$5/2)^2-($C$5/2)^2*'(OLD) bottom seam length'!E69^2/($C$6/2)^2)</f>
        <v>#DIV/0!</v>
      </c>
      <c r="H69" s="136">
        <f t="shared" si="2"/>
        <v>1160</v>
      </c>
      <c r="I69" t="e">
        <f>SQRT(($C$5/2)^2-($C$5/2)^2*'(OLD) bottom seam length'!H69^2/($C$6/2)^2)</f>
        <v>#DIV/0!</v>
      </c>
      <c r="K69" s="136">
        <f t="shared" si="3"/>
        <v>1160</v>
      </c>
      <c r="L69" t="e">
        <f>SQRT(($C$5/2)^2-($C$5/2)^2*'(OLD) bottom seam length'!K69^2/($C$6/2)^2)</f>
        <v>#DIV/0!</v>
      </c>
      <c r="O69" s="136">
        <f t="shared" si="4"/>
        <v>1160</v>
      </c>
      <c r="P69" t="b">
        <f t="shared" si="5"/>
        <v>0</v>
      </c>
      <c r="T69" s="136">
        <f t="shared" si="6"/>
        <v>1140</v>
      </c>
      <c r="U69" t="e">
        <f>SQRT(($U$6/2)^2-($U$6/2)^2*'(OLD) bottom seam length'!T69^2/($U$7/2)^2)</f>
        <v>#VALUE!</v>
      </c>
      <c r="W69" s="136">
        <f t="shared" si="7"/>
        <v>1140</v>
      </c>
      <c r="X69" t="e">
        <f>SQRT(($U$6/2)^2-($U$6/2)^2*'(OLD) bottom seam length'!W69^2/($U$7/2)^2)</f>
        <v>#VALUE!</v>
      </c>
      <c r="Z69" s="136">
        <f t="shared" si="8"/>
        <v>1140</v>
      </c>
      <c r="AA69" t="e">
        <f>SQRT(($U$6/2)^2-($U$6/2)^2*'(OLD) bottom seam length'!Z69^2/($U$7/2)^2)</f>
        <v>#VALUE!</v>
      </c>
      <c r="AC69" s="136">
        <f t="shared" si="9"/>
        <v>1140</v>
      </c>
      <c r="AD69" t="e">
        <f>SQRT(($U$6/2)^2-($U$6/2)^2*'(OLD) bottom seam length'!AC69^2/($U$7/2)^2)</f>
        <v>#VALUE!</v>
      </c>
    </row>
    <row r="70" spans="2:30">
      <c r="B70" s="136">
        <f t="shared" si="0"/>
        <v>1180</v>
      </c>
      <c r="C70" t="e">
        <f>SQRT(($C$5/2)^2-($C$5/2)^2*'(OLD) bottom seam length'!B70^2/($C$6/2)^2)</f>
        <v>#DIV/0!</v>
      </c>
      <c r="E70" s="136">
        <f t="shared" si="1"/>
        <v>1180</v>
      </c>
      <c r="F70" t="e">
        <f>SQRT(($C$5/2)^2-($C$5/2)^2*'(OLD) bottom seam length'!E70^2/($C$6/2)^2)</f>
        <v>#DIV/0!</v>
      </c>
      <c r="H70" s="136">
        <f t="shared" si="2"/>
        <v>1180</v>
      </c>
      <c r="I70" t="e">
        <f>SQRT(($C$5/2)^2-($C$5/2)^2*'(OLD) bottom seam length'!H70^2/($C$6/2)^2)</f>
        <v>#DIV/0!</v>
      </c>
      <c r="K70" s="136">
        <f t="shared" si="3"/>
        <v>1180</v>
      </c>
      <c r="L70" t="e">
        <f>SQRT(($C$5/2)^2-($C$5/2)^2*'(OLD) bottom seam length'!K70^2/($C$6/2)^2)</f>
        <v>#DIV/0!</v>
      </c>
      <c r="O70" s="136">
        <f t="shared" si="4"/>
        <v>1180</v>
      </c>
      <c r="P70" t="b">
        <f t="shared" si="5"/>
        <v>0</v>
      </c>
      <c r="T70" s="136">
        <f t="shared" si="6"/>
        <v>1160</v>
      </c>
      <c r="U70" t="e">
        <f>SQRT(($U$6/2)^2-($U$6/2)^2*'(OLD) bottom seam length'!T70^2/($U$7/2)^2)</f>
        <v>#VALUE!</v>
      </c>
      <c r="W70" s="136">
        <f t="shared" si="7"/>
        <v>1160</v>
      </c>
      <c r="X70" t="e">
        <f>SQRT(($U$6/2)^2-($U$6/2)^2*'(OLD) bottom seam length'!W70^2/($U$7/2)^2)</f>
        <v>#VALUE!</v>
      </c>
      <c r="Z70" s="136">
        <f t="shared" si="8"/>
        <v>1160</v>
      </c>
      <c r="AA70" t="e">
        <f>SQRT(($U$6/2)^2-($U$6/2)^2*'(OLD) bottom seam length'!Z70^2/($U$7/2)^2)</f>
        <v>#VALUE!</v>
      </c>
      <c r="AC70" s="136">
        <f t="shared" si="9"/>
        <v>1160</v>
      </c>
      <c r="AD70" t="e">
        <f>SQRT(($U$6/2)^2-($U$6/2)^2*'(OLD) bottom seam length'!AC70^2/($U$7/2)^2)</f>
        <v>#VALUE!</v>
      </c>
    </row>
    <row r="71" spans="2:30">
      <c r="B71" s="136">
        <f t="shared" si="0"/>
        <v>1200</v>
      </c>
      <c r="C71" t="e">
        <f>SQRT(($C$5/2)^2-($C$5/2)^2*'(OLD) bottom seam length'!B71^2/($C$6/2)^2)</f>
        <v>#DIV/0!</v>
      </c>
      <c r="E71" s="136">
        <f t="shared" si="1"/>
        <v>1200</v>
      </c>
      <c r="F71" t="e">
        <f>SQRT(($C$5/2)^2-($C$5/2)^2*'(OLD) bottom seam length'!E71^2/($C$6/2)^2)</f>
        <v>#DIV/0!</v>
      </c>
      <c r="H71" s="136">
        <f t="shared" si="2"/>
        <v>1200</v>
      </c>
      <c r="I71" t="e">
        <f>SQRT(($C$5/2)^2-($C$5/2)^2*'(OLD) bottom seam length'!H71^2/($C$6/2)^2)</f>
        <v>#DIV/0!</v>
      </c>
      <c r="K71" s="136">
        <f t="shared" si="3"/>
        <v>1200</v>
      </c>
      <c r="L71" t="e">
        <f>SQRT(($C$5/2)^2-($C$5/2)^2*'(OLD) bottom seam length'!K71^2/($C$6/2)^2)</f>
        <v>#DIV/0!</v>
      </c>
      <c r="O71" s="136">
        <f t="shared" si="4"/>
        <v>1200</v>
      </c>
      <c r="P71" t="b">
        <f t="shared" si="5"/>
        <v>0</v>
      </c>
      <c r="T71" s="136">
        <f t="shared" si="6"/>
        <v>1180</v>
      </c>
      <c r="U71" t="e">
        <f>SQRT(($U$6/2)^2-($U$6/2)^2*'(OLD) bottom seam length'!T71^2/($U$7/2)^2)</f>
        <v>#VALUE!</v>
      </c>
      <c r="W71" s="136">
        <f t="shared" si="7"/>
        <v>1180</v>
      </c>
      <c r="X71" t="e">
        <f>SQRT(($U$6/2)^2-($U$6/2)^2*'(OLD) bottom seam length'!W71^2/($U$7/2)^2)</f>
        <v>#VALUE!</v>
      </c>
      <c r="Z71" s="136">
        <f t="shared" si="8"/>
        <v>1180</v>
      </c>
      <c r="AA71" t="e">
        <f>SQRT(($U$6/2)^2-($U$6/2)^2*'(OLD) bottom seam length'!Z71^2/($U$7/2)^2)</f>
        <v>#VALUE!</v>
      </c>
      <c r="AC71" s="136">
        <f t="shared" si="9"/>
        <v>1180</v>
      </c>
      <c r="AD71" t="e">
        <f>SQRT(($U$6/2)^2-($U$6/2)^2*'(OLD) bottom seam length'!AC71^2/($U$7/2)^2)</f>
        <v>#VALUE!</v>
      </c>
    </row>
    <row r="72" spans="2:30">
      <c r="B72" s="136">
        <f t="shared" si="0"/>
        <v>1220</v>
      </c>
      <c r="C72" t="e">
        <f>SQRT(($C$5/2)^2-($C$5/2)^2*'(OLD) bottom seam length'!B72^2/($C$6/2)^2)</f>
        <v>#DIV/0!</v>
      </c>
      <c r="E72" s="136">
        <f t="shared" si="1"/>
        <v>1220</v>
      </c>
      <c r="F72" t="e">
        <f>SQRT(($C$5/2)^2-($C$5/2)^2*'(OLD) bottom seam length'!E72^2/($C$6/2)^2)</f>
        <v>#DIV/0!</v>
      </c>
      <c r="H72" s="136">
        <f t="shared" si="2"/>
        <v>1220</v>
      </c>
      <c r="I72" t="e">
        <f>SQRT(($C$5/2)^2-($C$5/2)^2*'(OLD) bottom seam length'!H72^2/($C$6/2)^2)</f>
        <v>#DIV/0!</v>
      </c>
      <c r="K72" s="136">
        <f t="shared" si="3"/>
        <v>1220</v>
      </c>
      <c r="L72" t="e">
        <f>SQRT(($C$5/2)^2-($C$5/2)^2*'(OLD) bottom seam length'!K72^2/($C$6/2)^2)</f>
        <v>#DIV/0!</v>
      </c>
      <c r="O72" s="136">
        <f t="shared" si="4"/>
        <v>1220</v>
      </c>
      <c r="P72" t="b">
        <f t="shared" si="5"/>
        <v>0</v>
      </c>
      <c r="T72" s="136">
        <f t="shared" si="6"/>
        <v>1200</v>
      </c>
      <c r="U72" t="e">
        <f>SQRT(($U$6/2)^2-($U$6/2)^2*'(OLD) bottom seam length'!T72^2/($U$7/2)^2)</f>
        <v>#VALUE!</v>
      </c>
      <c r="W72" s="136">
        <f t="shared" si="7"/>
        <v>1200</v>
      </c>
      <c r="X72" t="e">
        <f>SQRT(($U$6/2)^2-($U$6/2)^2*'(OLD) bottom seam length'!W72^2/($U$7/2)^2)</f>
        <v>#VALUE!</v>
      </c>
      <c r="Z72" s="136">
        <f t="shared" si="8"/>
        <v>1200</v>
      </c>
      <c r="AA72" t="e">
        <f>SQRT(($U$6/2)^2-($U$6/2)^2*'(OLD) bottom seam length'!Z72^2/($U$7/2)^2)</f>
        <v>#VALUE!</v>
      </c>
      <c r="AC72" s="136">
        <f t="shared" si="9"/>
        <v>1200</v>
      </c>
      <c r="AD72" t="e">
        <f>SQRT(($U$6/2)^2-($U$6/2)^2*'(OLD) bottom seam length'!AC72^2/($U$7/2)^2)</f>
        <v>#VALUE!</v>
      </c>
    </row>
    <row r="73" spans="2:30">
      <c r="B73" s="136">
        <f t="shared" si="0"/>
        <v>1240</v>
      </c>
      <c r="C73" t="e">
        <f>SQRT(($C$5/2)^2-($C$5/2)^2*'(OLD) bottom seam length'!B73^2/($C$6/2)^2)</f>
        <v>#DIV/0!</v>
      </c>
      <c r="E73" s="136">
        <f t="shared" si="1"/>
        <v>1240</v>
      </c>
      <c r="F73" t="e">
        <f>SQRT(($C$5/2)^2-($C$5/2)^2*'(OLD) bottom seam length'!E73^2/($C$6/2)^2)</f>
        <v>#DIV/0!</v>
      </c>
      <c r="H73" s="136">
        <f t="shared" si="2"/>
        <v>1240</v>
      </c>
      <c r="I73" t="e">
        <f>SQRT(($C$5/2)^2-($C$5/2)^2*'(OLD) bottom seam length'!H73^2/($C$6/2)^2)</f>
        <v>#DIV/0!</v>
      </c>
      <c r="K73" s="136">
        <f t="shared" si="3"/>
        <v>1240</v>
      </c>
      <c r="L73" t="e">
        <f>SQRT(($C$5/2)^2-($C$5/2)^2*'(OLD) bottom seam length'!K73^2/($C$6/2)^2)</f>
        <v>#DIV/0!</v>
      </c>
      <c r="O73" s="136">
        <f t="shared" si="4"/>
        <v>1240</v>
      </c>
      <c r="P73" t="b">
        <f t="shared" si="5"/>
        <v>0</v>
      </c>
      <c r="T73" s="136">
        <f t="shared" si="6"/>
        <v>1220</v>
      </c>
      <c r="U73" t="e">
        <f>SQRT(($U$6/2)^2-($U$6/2)^2*'(OLD) bottom seam length'!T73^2/($U$7/2)^2)</f>
        <v>#VALUE!</v>
      </c>
      <c r="W73" s="136">
        <f t="shared" si="7"/>
        <v>1220</v>
      </c>
      <c r="X73" t="e">
        <f>SQRT(($U$6/2)^2-($U$6/2)^2*'(OLD) bottom seam length'!W73^2/($U$7/2)^2)</f>
        <v>#VALUE!</v>
      </c>
      <c r="Z73" s="136">
        <f t="shared" si="8"/>
        <v>1220</v>
      </c>
      <c r="AA73" t="e">
        <f>SQRT(($U$6/2)^2-($U$6/2)^2*'(OLD) bottom seam length'!Z73^2/($U$7/2)^2)</f>
        <v>#VALUE!</v>
      </c>
      <c r="AC73" s="136">
        <f t="shared" si="9"/>
        <v>1220</v>
      </c>
      <c r="AD73" t="e">
        <f>SQRT(($U$6/2)^2-($U$6/2)^2*'(OLD) bottom seam length'!AC73^2/($U$7/2)^2)</f>
        <v>#VALUE!</v>
      </c>
    </row>
    <row r="74" spans="2:30">
      <c r="B74" s="136">
        <f t="shared" si="0"/>
        <v>1260</v>
      </c>
      <c r="C74" t="e">
        <f>SQRT(($C$5/2)^2-($C$5/2)^2*'(OLD) bottom seam length'!B74^2/($C$6/2)^2)</f>
        <v>#DIV/0!</v>
      </c>
      <c r="E74" s="136">
        <f t="shared" si="1"/>
        <v>1260</v>
      </c>
      <c r="F74" t="e">
        <f>SQRT(($C$5/2)^2-($C$5/2)^2*'(OLD) bottom seam length'!E74^2/($C$6/2)^2)</f>
        <v>#DIV/0!</v>
      </c>
      <c r="H74" s="136">
        <f t="shared" si="2"/>
        <v>1260</v>
      </c>
      <c r="I74" t="e">
        <f>SQRT(($C$5/2)^2-($C$5/2)^2*'(OLD) bottom seam length'!H74^2/($C$6/2)^2)</f>
        <v>#DIV/0!</v>
      </c>
      <c r="K74" s="136">
        <f t="shared" si="3"/>
        <v>1260</v>
      </c>
      <c r="L74" t="e">
        <f>SQRT(($C$5/2)^2-($C$5/2)^2*'(OLD) bottom seam length'!K74^2/($C$6/2)^2)</f>
        <v>#DIV/0!</v>
      </c>
      <c r="O74" s="136">
        <f t="shared" si="4"/>
        <v>1260</v>
      </c>
      <c r="P74" t="b">
        <f t="shared" si="5"/>
        <v>0</v>
      </c>
      <c r="T74" s="136">
        <f t="shared" si="6"/>
        <v>1240</v>
      </c>
      <c r="U74" t="e">
        <f>SQRT(($U$6/2)^2-($U$6/2)^2*'(OLD) bottom seam length'!T74^2/($U$7/2)^2)</f>
        <v>#VALUE!</v>
      </c>
      <c r="W74" s="136">
        <f t="shared" si="7"/>
        <v>1240</v>
      </c>
      <c r="X74" t="e">
        <f>SQRT(($U$6/2)^2-($U$6/2)^2*'(OLD) bottom seam length'!W74^2/($U$7/2)^2)</f>
        <v>#VALUE!</v>
      </c>
      <c r="Z74" s="136">
        <f t="shared" si="8"/>
        <v>1240</v>
      </c>
      <c r="AA74" t="e">
        <f>SQRT(($U$6/2)^2-($U$6/2)^2*'(OLD) bottom seam length'!Z74^2/($U$7/2)^2)</f>
        <v>#VALUE!</v>
      </c>
      <c r="AC74" s="136">
        <f t="shared" si="9"/>
        <v>1240</v>
      </c>
      <c r="AD74" t="e">
        <f>SQRT(($U$6/2)^2-($U$6/2)^2*'(OLD) bottom seam length'!AC74^2/($U$7/2)^2)</f>
        <v>#VALUE!</v>
      </c>
    </row>
    <row r="75" spans="2:30">
      <c r="B75" s="136">
        <f t="shared" si="0"/>
        <v>1280</v>
      </c>
      <c r="C75" t="e">
        <f>SQRT(($C$5/2)^2-($C$5/2)^2*'(OLD) bottom seam length'!B75^2/($C$6/2)^2)</f>
        <v>#DIV/0!</v>
      </c>
      <c r="E75" s="136">
        <f t="shared" si="1"/>
        <v>1280</v>
      </c>
      <c r="F75" t="e">
        <f>SQRT(($C$5/2)^2-($C$5/2)^2*'(OLD) bottom seam length'!E75^2/($C$6/2)^2)</f>
        <v>#DIV/0!</v>
      </c>
      <c r="H75" s="136">
        <f t="shared" si="2"/>
        <v>1280</v>
      </c>
      <c r="I75" t="e">
        <f>SQRT(($C$5/2)^2-($C$5/2)^2*'(OLD) bottom seam length'!H75^2/($C$6/2)^2)</f>
        <v>#DIV/0!</v>
      </c>
      <c r="K75" s="136">
        <f t="shared" si="3"/>
        <v>1280</v>
      </c>
      <c r="L75" t="e">
        <f>SQRT(($C$5/2)^2-($C$5/2)^2*'(OLD) bottom seam length'!K75^2/($C$6/2)^2)</f>
        <v>#DIV/0!</v>
      </c>
      <c r="O75" s="136">
        <f t="shared" si="4"/>
        <v>1280</v>
      </c>
      <c r="P75" t="b">
        <f t="shared" si="5"/>
        <v>0</v>
      </c>
      <c r="T75" s="136">
        <f t="shared" si="6"/>
        <v>1260</v>
      </c>
      <c r="U75" t="e">
        <f>SQRT(($U$6/2)^2-($U$6/2)^2*'(OLD) bottom seam length'!T75^2/($U$7/2)^2)</f>
        <v>#VALUE!</v>
      </c>
      <c r="W75" s="136">
        <f t="shared" si="7"/>
        <v>1260</v>
      </c>
      <c r="X75" t="e">
        <f>SQRT(($U$6/2)^2-($U$6/2)^2*'(OLD) bottom seam length'!W75^2/($U$7/2)^2)</f>
        <v>#VALUE!</v>
      </c>
      <c r="Z75" s="136">
        <f t="shared" si="8"/>
        <v>1260</v>
      </c>
      <c r="AA75" t="e">
        <f>SQRT(($U$6/2)^2-($U$6/2)^2*'(OLD) bottom seam length'!Z75^2/($U$7/2)^2)</f>
        <v>#VALUE!</v>
      </c>
      <c r="AC75" s="136">
        <f t="shared" si="9"/>
        <v>1260</v>
      </c>
      <c r="AD75" t="e">
        <f>SQRT(($U$6/2)^2-($U$6/2)^2*'(OLD) bottom seam length'!AC75^2/($U$7/2)^2)</f>
        <v>#VALUE!</v>
      </c>
    </row>
    <row r="76" spans="2:30">
      <c r="B76" s="136">
        <f t="shared" ref="B76:B139" si="10">B75+$C$7</f>
        <v>1300</v>
      </c>
      <c r="C76" t="e">
        <f>SQRT(($C$5/2)^2-($C$5/2)^2*'(OLD) bottom seam length'!B76^2/($C$6/2)^2)</f>
        <v>#DIV/0!</v>
      </c>
      <c r="E76" s="136">
        <f t="shared" ref="E76:E139" si="11">E75+$C$7</f>
        <v>1300</v>
      </c>
      <c r="F76" t="e">
        <f>SQRT(($C$5/2)^2-($C$5/2)^2*'(OLD) bottom seam length'!E76^2/($C$6/2)^2)</f>
        <v>#DIV/0!</v>
      </c>
      <c r="H76" s="136">
        <f t="shared" ref="H76:H139" si="12">H75+$C$7</f>
        <v>1300</v>
      </c>
      <c r="I76" t="e">
        <f>SQRT(($C$5/2)^2-($C$5/2)^2*'(OLD) bottom seam length'!H76^2/($C$6/2)^2)</f>
        <v>#DIV/0!</v>
      </c>
      <c r="K76" s="136">
        <f t="shared" ref="K76:K139" si="13">K75+$C$7</f>
        <v>1300</v>
      </c>
      <c r="L76" t="e">
        <f>SQRT(($C$5/2)^2-($C$5/2)^2*'(OLD) bottom seam length'!K76^2/($C$6/2)^2)</f>
        <v>#DIV/0!</v>
      </c>
      <c r="O76" s="136">
        <f t="shared" ref="O76:O139" si="14">O75+$C$7</f>
        <v>1300</v>
      </c>
      <c r="P76" t="b">
        <f t="shared" ref="P76:P139" si="15">IF(O76&lt;=$P$6,$P$5)</f>
        <v>0</v>
      </c>
      <c r="T76" s="136">
        <f t="shared" si="6"/>
        <v>1280</v>
      </c>
      <c r="U76" t="e">
        <f>SQRT(($U$6/2)^2-($U$6/2)^2*'(OLD) bottom seam length'!T76^2/($U$7/2)^2)</f>
        <v>#VALUE!</v>
      </c>
      <c r="W76" s="136">
        <f t="shared" si="7"/>
        <v>1280</v>
      </c>
      <c r="X76" t="e">
        <f>SQRT(($U$6/2)^2-($U$6/2)^2*'(OLD) bottom seam length'!W76^2/($U$7/2)^2)</f>
        <v>#VALUE!</v>
      </c>
      <c r="Z76" s="136">
        <f t="shared" si="8"/>
        <v>1280</v>
      </c>
      <c r="AA76" t="e">
        <f>SQRT(($U$6/2)^2-($U$6/2)^2*'(OLD) bottom seam length'!Z76^2/($U$7/2)^2)</f>
        <v>#VALUE!</v>
      </c>
      <c r="AC76" s="136">
        <f t="shared" si="9"/>
        <v>1280</v>
      </c>
      <c r="AD76" t="e">
        <f>SQRT(($U$6/2)^2-($U$6/2)^2*'(OLD) bottom seam length'!AC76^2/($U$7/2)^2)</f>
        <v>#VALUE!</v>
      </c>
    </row>
    <row r="77" spans="2:30">
      <c r="B77" s="136">
        <f t="shared" si="10"/>
        <v>1320</v>
      </c>
      <c r="C77" t="e">
        <f>SQRT(($C$5/2)^2-($C$5/2)^2*'(OLD) bottom seam length'!B77^2/($C$6/2)^2)</f>
        <v>#DIV/0!</v>
      </c>
      <c r="E77" s="136">
        <f t="shared" si="11"/>
        <v>1320</v>
      </c>
      <c r="F77" t="e">
        <f>SQRT(($C$5/2)^2-($C$5/2)^2*'(OLD) bottom seam length'!E77^2/($C$6/2)^2)</f>
        <v>#DIV/0!</v>
      </c>
      <c r="H77" s="136">
        <f t="shared" si="12"/>
        <v>1320</v>
      </c>
      <c r="I77" t="e">
        <f>SQRT(($C$5/2)^2-($C$5/2)^2*'(OLD) bottom seam length'!H77^2/($C$6/2)^2)</f>
        <v>#DIV/0!</v>
      </c>
      <c r="K77" s="136">
        <f t="shared" si="13"/>
        <v>1320</v>
      </c>
      <c r="L77" t="e">
        <f>SQRT(($C$5/2)^2-($C$5/2)^2*'(OLD) bottom seam length'!K77^2/($C$6/2)^2)</f>
        <v>#DIV/0!</v>
      </c>
      <c r="O77" s="136">
        <f t="shared" si="14"/>
        <v>1320</v>
      </c>
      <c r="P77" t="b">
        <f t="shared" si="15"/>
        <v>0</v>
      </c>
      <c r="T77" s="136">
        <f t="shared" ref="T77:T140" si="16">T76+$C$7</f>
        <v>1300</v>
      </c>
      <c r="U77" t="e">
        <f>SQRT(($U$6/2)^2-($U$6/2)^2*'(OLD) bottom seam length'!T77^2/($U$7/2)^2)</f>
        <v>#VALUE!</v>
      </c>
      <c r="W77" s="136">
        <f t="shared" ref="W77:W140" si="17">W76+$C$7</f>
        <v>1300</v>
      </c>
      <c r="X77" t="e">
        <f>SQRT(($U$6/2)^2-($U$6/2)^2*'(OLD) bottom seam length'!W77^2/($U$7/2)^2)</f>
        <v>#VALUE!</v>
      </c>
      <c r="Z77" s="136">
        <f t="shared" ref="Z77:Z140" si="18">Z76+$C$7</f>
        <v>1300</v>
      </c>
      <c r="AA77" t="e">
        <f>SQRT(($U$6/2)^2-($U$6/2)^2*'(OLD) bottom seam length'!Z77^2/($U$7/2)^2)</f>
        <v>#VALUE!</v>
      </c>
      <c r="AC77" s="136">
        <f t="shared" ref="AC77:AC140" si="19">AC76+$C$7</f>
        <v>1300</v>
      </c>
      <c r="AD77" t="e">
        <f>SQRT(($U$6/2)^2-($U$6/2)^2*'(OLD) bottom seam length'!AC77^2/($U$7/2)^2)</f>
        <v>#VALUE!</v>
      </c>
    </row>
    <row r="78" spans="2:30">
      <c r="B78" s="136">
        <f t="shared" si="10"/>
        <v>1340</v>
      </c>
      <c r="C78" t="e">
        <f>SQRT(($C$5/2)^2-($C$5/2)^2*'(OLD) bottom seam length'!B78^2/($C$6/2)^2)</f>
        <v>#DIV/0!</v>
      </c>
      <c r="E78" s="136">
        <f t="shared" si="11"/>
        <v>1340</v>
      </c>
      <c r="F78" t="e">
        <f>SQRT(($C$5/2)^2-($C$5/2)^2*'(OLD) bottom seam length'!E78^2/($C$6/2)^2)</f>
        <v>#DIV/0!</v>
      </c>
      <c r="H78" s="136">
        <f t="shared" si="12"/>
        <v>1340</v>
      </c>
      <c r="I78" t="e">
        <f>SQRT(($C$5/2)^2-($C$5/2)^2*'(OLD) bottom seam length'!H78^2/($C$6/2)^2)</f>
        <v>#DIV/0!</v>
      </c>
      <c r="K78" s="136">
        <f t="shared" si="13"/>
        <v>1340</v>
      </c>
      <c r="L78" t="e">
        <f>SQRT(($C$5/2)^2-($C$5/2)^2*'(OLD) bottom seam length'!K78^2/($C$6/2)^2)</f>
        <v>#DIV/0!</v>
      </c>
      <c r="O78" s="136">
        <f t="shared" si="14"/>
        <v>1340</v>
      </c>
      <c r="P78" t="b">
        <f t="shared" si="15"/>
        <v>0</v>
      </c>
      <c r="T78" s="136">
        <f t="shared" si="16"/>
        <v>1320</v>
      </c>
      <c r="U78" t="e">
        <f>SQRT(($U$6/2)^2-($U$6/2)^2*'(OLD) bottom seam length'!T78^2/($U$7/2)^2)</f>
        <v>#VALUE!</v>
      </c>
      <c r="W78" s="136">
        <f t="shared" si="17"/>
        <v>1320</v>
      </c>
      <c r="X78" t="e">
        <f>SQRT(($U$6/2)^2-($U$6/2)^2*'(OLD) bottom seam length'!W78^2/($U$7/2)^2)</f>
        <v>#VALUE!</v>
      </c>
      <c r="Z78" s="136">
        <f t="shared" si="18"/>
        <v>1320</v>
      </c>
      <c r="AA78" t="e">
        <f>SQRT(($U$6/2)^2-($U$6/2)^2*'(OLD) bottom seam length'!Z78^2/($U$7/2)^2)</f>
        <v>#VALUE!</v>
      </c>
      <c r="AC78" s="136">
        <f t="shared" si="19"/>
        <v>1320</v>
      </c>
      <c r="AD78" t="e">
        <f>SQRT(($U$6/2)^2-($U$6/2)^2*'(OLD) bottom seam length'!AC78^2/($U$7/2)^2)</f>
        <v>#VALUE!</v>
      </c>
    </row>
    <row r="79" spans="2:30">
      <c r="B79" s="136">
        <f t="shared" si="10"/>
        <v>1360</v>
      </c>
      <c r="C79" t="e">
        <f>SQRT(($C$5/2)^2-($C$5/2)^2*'(OLD) bottom seam length'!B79^2/($C$6/2)^2)</f>
        <v>#DIV/0!</v>
      </c>
      <c r="E79" s="136">
        <f t="shared" si="11"/>
        <v>1360</v>
      </c>
      <c r="F79" t="e">
        <f>SQRT(($C$5/2)^2-($C$5/2)^2*'(OLD) bottom seam length'!E79^2/($C$6/2)^2)</f>
        <v>#DIV/0!</v>
      </c>
      <c r="H79" s="136">
        <f t="shared" si="12"/>
        <v>1360</v>
      </c>
      <c r="I79" t="e">
        <f>SQRT(($C$5/2)^2-($C$5/2)^2*'(OLD) bottom seam length'!H79^2/($C$6/2)^2)</f>
        <v>#DIV/0!</v>
      </c>
      <c r="K79" s="136">
        <f t="shared" si="13"/>
        <v>1360</v>
      </c>
      <c r="L79" t="e">
        <f>SQRT(($C$5/2)^2-($C$5/2)^2*'(OLD) bottom seam length'!K79^2/($C$6/2)^2)</f>
        <v>#DIV/0!</v>
      </c>
      <c r="O79" s="136">
        <f t="shared" si="14"/>
        <v>1360</v>
      </c>
      <c r="P79" t="b">
        <f t="shared" si="15"/>
        <v>0</v>
      </c>
      <c r="T79" s="136">
        <f t="shared" si="16"/>
        <v>1340</v>
      </c>
      <c r="U79" t="e">
        <f>SQRT(($U$6/2)^2-($U$6/2)^2*'(OLD) bottom seam length'!T79^2/($U$7/2)^2)</f>
        <v>#VALUE!</v>
      </c>
      <c r="W79" s="136">
        <f t="shared" si="17"/>
        <v>1340</v>
      </c>
      <c r="X79" t="e">
        <f>SQRT(($U$6/2)^2-($U$6/2)^2*'(OLD) bottom seam length'!W79^2/($U$7/2)^2)</f>
        <v>#VALUE!</v>
      </c>
      <c r="Z79" s="136">
        <f t="shared" si="18"/>
        <v>1340</v>
      </c>
      <c r="AA79" t="e">
        <f>SQRT(($U$6/2)^2-($U$6/2)^2*'(OLD) bottom seam length'!Z79^2/($U$7/2)^2)</f>
        <v>#VALUE!</v>
      </c>
      <c r="AC79" s="136">
        <f t="shared" si="19"/>
        <v>1340</v>
      </c>
      <c r="AD79" t="e">
        <f>SQRT(($U$6/2)^2-($U$6/2)^2*'(OLD) bottom seam length'!AC79^2/($U$7/2)^2)</f>
        <v>#VALUE!</v>
      </c>
    </row>
    <row r="80" spans="2:30">
      <c r="B80" s="136">
        <f t="shared" si="10"/>
        <v>1380</v>
      </c>
      <c r="C80" t="e">
        <f>SQRT(($C$5/2)^2-($C$5/2)^2*'(OLD) bottom seam length'!B80^2/($C$6/2)^2)</f>
        <v>#DIV/0!</v>
      </c>
      <c r="E80" s="136">
        <f t="shared" si="11"/>
        <v>1380</v>
      </c>
      <c r="F80" t="e">
        <f>SQRT(($C$5/2)^2-($C$5/2)^2*'(OLD) bottom seam length'!E80^2/($C$6/2)^2)</f>
        <v>#DIV/0!</v>
      </c>
      <c r="H80" s="136">
        <f t="shared" si="12"/>
        <v>1380</v>
      </c>
      <c r="I80" t="e">
        <f>SQRT(($C$5/2)^2-($C$5/2)^2*'(OLD) bottom seam length'!H80^2/($C$6/2)^2)</f>
        <v>#DIV/0!</v>
      </c>
      <c r="K80" s="136">
        <f t="shared" si="13"/>
        <v>1380</v>
      </c>
      <c r="L80" t="e">
        <f>SQRT(($C$5/2)^2-($C$5/2)^2*'(OLD) bottom seam length'!K80^2/($C$6/2)^2)</f>
        <v>#DIV/0!</v>
      </c>
      <c r="O80" s="136">
        <f t="shared" si="14"/>
        <v>1380</v>
      </c>
      <c r="P80" t="b">
        <f t="shared" si="15"/>
        <v>0</v>
      </c>
      <c r="T80" s="136">
        <f t="shared" si="16"/>
        <v>1360</v>
      </c>
      <c r="U80" t="e">
        <f>SQRT(($U$6/2)^2-($U$6/2)^2*'(OLD) bottom seam length'!T80^2/($U$7/2)^2)</f>
        <v>#VALUE!</v>
      </c>
      <c r="W80" s="136">
        <f t="shared" si="17"/>
        <v>1360</v>
      </c>
      <c r="X80" t="e">
        <f>SQRT(($U$6/2)^2-($U$6/2)^2*'(OLD) bottom seam length'!W80^2/($U$7/2)^2)</f>
        <v>#VALUE!</v>
      </c>
      <c r="Z80" s="136">
        <f t="shared" si="18"/>
        <v>1360</v>
      </c>
      <c r="AA80" t="e">
        <f>SQRT(($U$6/2)^2-($U$6/2)^2*'(OLD) bottom seam length'!Z80^2/($U$7/2)^2)</f>
        <v>#VALUE!</v>
      </c>
      <c r="AC80" s="136">
        <f t="shared" si="19"/>
        <v>1360</v>
      </c>
      <c r="AD80" t="e">
        <f>SQRT(($U$6/2)^2-($U$6/2)^2*'(OLD) bottom seam length'!AC80^2/($U$7/2)^2)</f>
        <v>#VALUE!</v>
      </c>
    </row>
    <row r="81" spans="2:30">
      <c r="B81" s="136">
        <f t="shared" si="10"/>
        <v>1400</v>
      </c>
      <c r="C81" t="e">
        <f>SQRT(($C$5/2)^2-($C$5/2)^2*'(OLD) bottom seam length'!B81^2/($C$6/2)^2)</f>
        <v>#DIV/0!</v>
      </c>
      <c r="E81" s="136">
        <f t="shared" si="11"/>
        <v>1400</v>
      </c>
      <c r="F81" t="e">
        <f>SQRT(($C$5/2)^2-($C$5/2)^2*'(OLD) bottom seam length'!E81^2/($C$6/2)^2)</f>
        <v>#DIV/0!</v>
      </c>
      <c r="H81" s="136">
        <f t="shared" si="12"/>
        <v>1400</v>
      </c>
      <c r="I81" t="e">
        <f>SQRT(($C$5/2)^2-($C$5/2)^2*'(OLD) bottom seam length'!H81^2/($C$6/2)^2)</f>
        <v>#DIV/0!</v>
      </c>
      <c r="K81" s="136">
        <f t="shared" si="13"/>
        <v>1400</v>
      </c>
      <c r="L81" t="e">
        <f>SQRT(($C$5/2)^2-($C$5/2)^2*'(OLD) bottom seam length'!K81^2/($C$6/2)^2)</f>
        <v>#DIV/0!</v>
      </c>
      <c r="O81" s="136">
        <f t="shared" si="14"/>
        <v>1400</v>
      </c>
      <c r="P81" t="b">
        <f t="shared" si="15"/>
        <v>0</v>
      </c>
      <c r="T81" s="136">
        <f t="shared" si="16"/>
        <v>1380</v>
      </c>
      <c r="U81" t="e">
        <f>SQRT(($U$6/2)^2-($U$6/2)^2*'(OLD) bottom seam length'!T81^2/($U$7/2)^2)</f>
        <v>#VALUE!</v>
      </c>
      <c r="W81" s="136">
        <f t="shared" si="17"/>
        <v>1380</v>
      </c>
      <c r="X81" t="e">
        <f>SQRT(($U$6/2)^2-($U$6/2)^2*'(OLD) bottom seam length'!W81^2/($U$7/2)^2)</f>
        <v>#VALUE!</v>
      </c>
      <c r="Z81" s="136">
        <f t="shared" si="18"/>
        <v>1380</v>
      </c>
      <c r="AA81" t="e">
        <f>SQRT(($U$6/2)^2-($U$6/2)^2*'(OLD) bottom seam length'!Z81^2/($U$7/2)^2)</f>
        <v>#VALUE!</v>
      </c>
      <c r="AC81" s="136">
        <f t="shared" si="19"/>
        <v>1380</v>
      </c>
      <c r="AD81" t="e">
        <f>SQRT(($U$6/2)^2-($U$6/2)^2*'(OLD) bottom seam length'!AC81^2/($U$7/2)^2)</f>
        <v>#VALUE!</v>
      </c>
    </row>
    <row r="82" spans="2:30">
      <c r="B82" s="136">
        <f t="shared" si="10"/>
        <v>1420</v>
      </c>
      <c r="C82" t="e">
        <f>SQRT(($C$5/2)^2-($C$5/2)^2*'(OLD) bottom seam length'!B82^2/($C$6/2)^2)</f>
        <v>#DIV/0!</v>
      </c>
      <c r="E82" s="136">
        <f t="shared" si="11"/>
        <v>1420</v>
      </c>
      <c r="F82" t="e">
        <f>SQRT(($C$5/2)^2-($C$5/2)^2*'(OLD) bottom seam length'!E82^2/($C$6/2)^2)</f>
        <v>#DIV/0!</v>
      </c>
      <c r="H82" s="136">
        <f t="shared" si="12"/>
        <v>1420</v>
      </c>
      <c r="I82" t="e">
        <f>SQRT(($C$5/2)^2-($C$5/2)^2*'(OLD) bottom seam length'!H82^2/($C$6/2)^2)</f>
        <v>#DIV/0!</v>
      </c>
      <c r="K82" s="136">
        <f t="shared" si="13"/>
        <v>1420</v>
      </c>
      <c r="L82" t="e">
        <f>SQRT(($C$5/2)^2-($C$5/2)^2*'(OLD) bottom seam length'!K82^2/($C$6/2)^2)</f>
        <v>#DIV/0!</v>
      </c>
      <c r="O82" s="136">
        <f t="shared" si="14"/>
        <v>1420</v>
      </c>
      <c r="P82" t="b">
        <f t="shared" si="15"/>
        <v>0</v>
      </c>
      <c r="T82" s="136">
        <f t="shared" si="16"/>
        <v>1400</v>
      </c>
      <c r="U82" t="e">
        <f>SQRT(($U$6/2)^2-($U$6/2)^2*'(OLD) bottom seam length'!T82^2/($U$7/2)^2)</f>
        <v>#VALUE!</v>
      </c>
      <c r="W82" s="136">
        <f t="shared" si="17"/>
        <v>1400</v>
      </c>
      <c r="X82" t="e">
        <f>SQRT(($U$6/2)^2-($U$6/2)^2*'(OLD) bottom seam length'!W82^2/($U$7/2)^2)</f>
        <v>#VALUE!</v>
      </c>
      <c r="Z82" s="136">
        <f t="shared" si="18"/>
        <v>1400</v>
      </c>
      <c r="AA82" t="e">
        <f>SQRT(($U$6/2)^2-($U$6/2)^2*'(OLD) bottom seam length'!Z82^2/($U$7/2)^2)</f>
        <v>#VALUE!</v>
      </c>
      <c r="AC82" s="136">
        <f t="shared" si="19"/>
        <v>1400</v>
      </c>
      <c r="AD82" t="e">
        <f>SQRT(($U$6/2)^2-($U$6/2)^2*'(OLD) bottom seam length'!AC82^2/($U$7/2)^2)</f>
        <v>#VALUE!</v>
      </c>
    </row>
    <row r="83" spans="2:30">
      <c r="B83" s="136">
        <f t="shared" si="10"/>
        <v>1440</v>
      </c>
      <c r="C83" t="e">
        <f>SQRT(($C$5/2)^2-($C$5/2)^2*'(OLD) bottom seam length'!B83^2/($C$6/2)^2)</f>
        <v>#DIV/0!</v>
      </c>
      <c r="E83" s="136">
        <f t="shared" si="11"/>
        <v>1440</v>
      </c>
      <c r="F83" t="e">
        <f>SQRT(($C$5/2)^2-($C$5/2)^2*'(OLD) bottom seam length'!E83^2/($C$6/2)^2)</f>
        <v>#DIV/0!</v>
      </c>
      <c r="H83" s="136">
        <f t="shared" si="12"/>
        <v>1440</v>
      </c>
      <c r="I83" t="e">
        <f>SQRT(($C$5/2)^2-($C$5/2)^2*'(OLD) bottom seam length'!H83^2/($C$6/2)^2)</f>
        <v>#DIV/0!</v>
      </c>
      <c r="K83" s="136">
        <f t="shared" si="13"/>
        <v>1440</v>
      </c>
      <c r="L83" t="e">
        <f>SQRT(($C$5/2)^2-($C$5/2)^2*'(OLD) bottom seam length'!K83^2/($C$6/2)^2)</f>
        <v>#DIV/0!</v>
      </c>
      <c r="O83" s="136">
        <f t="shared" si="14"/>
        <v>1440</v>
      </c>
      <c r="P83" t="b">
        <f t="shared" si="15"/>
        <v>0</v>
      </c>
      <c r="T83" s="136">
        <f t="shared" si="16"/>
        <v>1420</v>
      </c>
      <c r="U83" t="e">
        <f>SQRT(($U$6/2)^2-($U$6/2)^2*'(OLD) bottom seam length'!T83^2/($U$7/2)^2)</f>
        <v>#VALUE!</v>
      </c>
      <c r="W83" s="136">
        <f t="shared" si="17"/>
        <v>1420</v>
      </c>
      <c r="X83" t="e">
        <f>SQRT(($U$6/2)^2-($U$6/2)^2*'(OLD) bottom seam length'!W83^2/($U$7/2)^2)</f>
        <v>#VALUE!</v>
      </c>
      <c r="Z83" s="136">
        <f t="shared" si="18"/>
        <v>1420</v>
      </c>
      <c r="AA83" t="e">
        <f>SQRT(($U$6/2)^2-($U$6/2)^2*'(OLD) bottom seam length'!Z83^2/($U$7/2)^2)</f>
        <v>#VALUE!</v>
      </c>
      <c r="AC83" s="136">
        <f t="shared" si="19"/>
        <v>1420</v>
      </c>
      <c r="AD83" t="e">
        <f>SQRT(($U$6/2)^2-($U$6/2)^2*'(OLD) bottom seam length'!AC83^2/($U$7/2)^2)</f>
        <v>#VALUE!</v>
      </c>
    </row>
    <row r="84" spans="2:30">
      <c r="B84" s="136">
        <f t="shared" si="10"/>
        <v>1460</v>
      </c>
      <c r="C84" t="e">
        <f>SQRT(($C$5/2)^2-($C$5/2)^2*'(OLD) bottom seam length'!B84^2/($C$6/2)^2)</f>
        <v>#DIV/0!</v>
      </c>
      <c r="E84" s="136">
        <f t="shared" si="11"/>
        <v>1460</v>
      </c>
      <c r="F84" t="e">
        <f>SQRT(($C$5/2)^2-($C$5/2)^2*'(OLD) bottom seam length'!E84^2/($C$6/2)^2)</f>
        <v>#DIV/0!</v>
      </c>
      <c r="H84" s="136">
        <f t="shared" si="12"/>
        <v>1460</v>
      </c>
      <c r="I84" t="e">
        <f>SQRT(($C$5/2)^2-($C$5/2)^2*'(OLD) bottom seam length'!H84^2/($C$6/2)^2)</f>
        <v>#DIV/0!</v>
      </c>
      <c r="K84" s="136">
        <f t="shared" si="13"/>
        <v>1460</v>
      </c>
      <c r="L84" t="e">
        <f>SQRT(($C$5/2)^2-($C$5/2)^2*'(OLD) bottom seam length'!K84^2/($C$6/2)^2)</f>
        <v>#DIV/0!</v>
      </c>
      <c r="O84" s="136">
        <f t="shared" si="14"/>
        <v>1460</v>
      </c>
      <c r="P84" t="b">
        <f t="shared" si="15"/>
        <v>0</v>
      </c>
      <c r="T84" s="136">
        <f t="shared" si="16"/>
        <v>1440</v>
      </c>
      <c r="U84" t="e">
        <f>SQRT(($U$6/2)^2-($U$6/2)^2*'(OLD) bottom seam length'!T84^2/($U$7/2)^2)</f>
        <v>#VALUE!</v>
      </c>
      <c r="W84" s="136">
        <f t="shared" si="17"/>
        <v>1440</v>
      </c>
      <c r="X84" t="e">
        <f>SQRT(($U$6/2)^2-($U$6/2)^2*'(OLD) bottom seam length'!W84^2/($U$7/2)^2)</f>
        <v>#VALUE!</v>
      </c>
      <c r="Z84" s="136">
        <f t="shared" si="18"/>
        <v>1440</v>
      </c>
      <c r="AA84" t="e">
        <f>SQRT(($U$6/2)^2-($U$6/2)^2*'(OLD) bottom seam length'!Z84^2/($U$7/2)^2)</f>
        <v>#VALUE!</v>
      </c>
      <c r="AC84" s="136">
        <f t="shared" si="19"/>
        <v>1440</v>
      </c>
      <c r="AD84" t="e">
        <f>SQRT(($U$6/2)^2-($U$6/2)^2*'(OLD) bottom seam length'!AC84^2/($U$7/2)^2)</f>
        <v>#VALUE!</v>
      </c>
    </row>
    <row r="85" spans="2:30">
      <c r="B85" s="136">
        <f t="shared" si="10"/>
        <v>1480</v>
      </c>
      <c r="C85" t="e">
        <f>SQRT(($C$5/2)^2-($C$5/2)^2*'(OLD) bottom seam length'!B85^2/($C$6/2)^2)</f>
        <v>#DIV/0!</v>
      </c>
      <c r="E85" s="136">
        <f t="shared" si="11"/>
        <v>1480</v>
      </c>
      <c r="F85" t="e">
        <f>SQRT(($C$5/2)^2-($C$5/2)^2*'(OLD) bottom seam length'!E85^2/($C$6/2)^2)</f>
        <v>#DIV/0!</v>
      </c>
      <c r="H85" s="136">
        <f t="shared" si="12"/>
        <v>1480</v>
      </c>
      <c r="I85" t="e">
        <f>SQRT(($C$5/2)^2-($C$5/2)^2*'(OLD) bottom seam length'!H85^2/($C$6/2)^2)</f>
        <v>#DIV/0!</v>
      </c>
      <c r="K85" s="136">
        <f t="shared" si="13"/>
        <v>1480</v>
      </c>
      <c r="L85" t="e">
        <f>SQRT(($C$5/2)^2-($C$5/2)^2*'(OLD) bottom seam length'!K85^2/($C$6/2)^2)</f>
        <v>#DIV/0!</v>
      </c>
      <c r="O85" s="136">
        <f t="shared" si="14"/>
        <v>1480</v>
      </c>
      <c r="P85" t="b">
        <f t="shared" si="15"/>
        <v>0</v>
      </c>
      <c r="T85" s="136">
        <f t="shared" si="16"/>
        <v>1460</v>
      </c>
      <c r="U85" t="e">
        <f>SQRT(($U$6/2)^2-($U$6/2)^2*'(OLD) bottom seam length'!T85^2/($U$7/2)^2)</f>
        <v>#VALUE!</v>
      </c>
      <c r="W85" s="136">
        <f t="shared" si="17"/>
        <v>1460</v>
      </c>
      <c r="X85" t="e">
        <f>SQRT(($U$6/2)^2-($U$6/2)^2*'(OLD) bottom seam length'!W85^2/($U$7/2)^2)</f>
        <v>#VALUE!</v>
      </c>
      <c r="Z85" s="136">
        <f t="shared" si="18"/>
        <v>1460</v>
      </c>
      <c r="AA85" t="e">
        <f>SQRT(($U$6/2)^2-($U$6/2)^2*'(OLD) bottom seam length'!Z85^2/($U$7/2)^2)</f>
        <v>#VALUE!</v>
      </c>
      <c r="AC85" s="136">
        <f t="shared" si="19"/>
        <v>1460</v>
      </c>
      <c r="AD85" t="e">
        <f>SQRT(($U$6/2)^2-($U$6/2)^2*'(OLD) bottom seam length'!AC85^2/($U$7/2)^2)</f>
        <v>#VALUE!</v>
      </c>
    </row>
    <row r="86" spans="2:30">
      <c r="B86" s="136">
        <f t="shared" si="10"/>
        <v>1500</v>
      </c>
      <c r="C86" t="e">
        <f>SQRT(($C$5/2)^2-($C$5/2)^2*'(OLD) bottom seam length'!B86^2/($C$6/2)^2)</f>
        <v>#DIV/0!</v>
      </c>
      <c r="E86" s="136">
        <f t="shared" si="11"/>
        <v>1500</v>
      </c>
      <c r="F86" t="e">
        <f>SQRT(($C$5/2)^2-($C$5/2)^2*'(OLD) bottom seam length'!E86^2/($C$6/2)^2)</f>
        <v>#DIV/0!</v>
      </c>
      <c r="H86" s="136">
        <f t="shared" si="12"/>
        <v>1500</v>
      </c>
      <c r="I86" t="e">
        <f>SQRT(($C$5/2)^2-($C$5/2)^2*'(OLD) bottom seam length'!H86^2/($C$6/2)^2)</f>
        <v>#DIV/0!</v>
      </c>
      <c r="K86" s="136">
        <f t="shared" si="13"/>
        <v>1500</v>
      </c>
      <c r="L86" t="e">
        <f>SQRT(($C$5/2)^2-($C$5/2)^2*'(OLD) bottom seam length'!K86^2/($C$6/2)^2)</f>
        <v>#DIV/0!</v>
      </c>
      <c r="O86" s="136">
        <f t="shared" si="14"/>
        <v>1500</v>
      </c>
      <c r="P86" t="b">
        <f t="shared" si="15"/>
        <v>0</v>
      </c>
      <c r="T86" s="136">
        <f t="shared" si="16"/>
        <v>1480</v>
      </c>
      <c r="U86" t="e">
        <f>SQRT(($U$6/2)^2-($U$6/2)^2*'(OLD) bottom seam length'!T86^2/($U$7/2)^2)</f>
        <v>#VALUE!</v>
      </c>
      <c r="W86" s="136">
        <f t="shared" si="17"/>
        <v>1480</v>
      </c>
      <c r="X86" t="e">
        <f>SQRT(($U$6/2)^2-($U$6/2)^2*'(OLD) bottom seam length'!W86^2/($U$7/2)^2)</f>
        <v>#VALUE!</v>
      </c>
      <c r="Z86" s="136">
        <f t="shared" si="18"/>
        <v>1480</v>
      </c>
      <c r="AA86" t="e">
        <f>SQRT(($U$6/2)^2-($U$6/2)^2*'(OLD) bottom seam length'!Z86^2/($U$7/2)^2)</f>
        <v>#VALUE!</v>
      </c>
      <c r="AC86" s="136">
        <f t="shared" si="19"/>
        <v>1480</v>
      </c>
      <c r="AD86" t="e">
        <f>SQRT(($U$6/2)^2-($U$6/2)^2*'(OLD) bottom seam length'!AC86^2/($U$7/2)^2)</f>
        <v>#VALUE!</v>
      </c>
    </row>
    <row r="87" spans="2:30">
      <c r="B87" s="136">
        <f t="shared" si="10"/>
        <v>1520</v>
      </c>
      <c r="C87" t="e">
        <f>SQRT(($C$5/2)^2-($C$5/2)^2*'(OLD) bottom seam length'!B87^2/($C$6/2)^2)</f>
        <v>#DIV/0!</v>
      </c>
      <c r="E87" s="136">
        <f t="shared" si="11"/>
        <v>1520</v>
      </c>
      <c r="F87" t="e">
        <f>SQRT(($C$5/2)^2-($C$5/2)^2*'(OLD) bottom seam length'!E87^2/($C$6/2)^2)</f>
        <v>#DIV/0!</v>
      </c>
      <c r="H87" s="136">
        <f t="shared" si="12"/>
        <v>1520</v>
      </c>
      <c r="I87" t="e">
        <f>SQRT(($C$5/2)^2-($C$5/2)^2*'(OLD) bottom seam length'!H87^2/($C$6/2)^2)</f>
        <v>#DIV/0!</v>
      </c>
      <c r="K87" s="136">
        <f t="shared" si="13"/>
        <v>1520</v>
      </c>
      <c r="L87" t="e">
        <f>SQRT(($C$5/2)^2-($C$5/2)^2*'(OLD) bottom seam length'!K87^2/($C$6/2)^2)</f>
        <v>#DIV/0!</v>
      </c>
      <c r="O87" s="136">
        <f t="shared" si="14"/>
        <v>1520</v>
      </c>
      <c r="P87" t="b">
        <f t="shared" si="15"/>
        <v>0</v>
      </c>
      <c r="T87" s="136">
        <f t="shared" si="16"/>
        <v>1500</v>
      </c>
      <c r="U87" t="e">
        <f>SQRT(($U$6/2)^2-($U$6/2)^2*'(OLD) bottom seam length'!T87^2/($U$7/2)^2)</f>
        <v>#VALUE!</v>
      </c>
      <c r="W87" s="136">
        <f t="shared" si="17"/>
        <v>1500</v>
      </c>
      <c r="X87" t="e">
        <f>SQRT(($U$6/2)^2-($U$6/2)^2*'(OLD) bottom seam length'!W87^2/($U$7/2)^2)</f>
        <v>#VALUE!</v>
      </c>
      <c r="Z87" s="136">
        <f t="shared" si="18"/>
        <v>1500</v>
      </c>
      <c r="AA87" t="e">
        <f>SQRT(($U$6/2)^2-($U$6/2)^2*'(OLD) bottom seam length'!Z87^2/($U$7/2)^2)</f>
        <v>#VALUE!</v>
      </c>
      <c r="AC87" s="136">
        <f t="shared" si="19"/>
        <v>1500</v>
      </c>
      <c r="AD87" t="e">
        <f>SQRT(($U$6/2)^2-($U$6/2)^2*'(OLD) bottom seam length'!AC87^2/($U$7/2)^2)</f>
        <v>#VALUE!</v>
      </c>
    </row>
    <row r="88" spans="2:30">
      <c r="B88" s="136">
        <f t="shared" si="10"/>
        <v>1540</v>
      </c>
      <c r="C88" t="e">
        <f>SQRT(($C$5/2)^2-($C$5/2)^2*'(OLD) bottom seam length'!B88^2/($C$6/2)^2)</f>
        <v>#DIV/0!</v>
      </c>
      <c r="E88" s="136">
        <f t="shared" si="11"/>
        <v>1540</v>
      </c>
      <c r="F88" t="e">
        <f>SQRT(($C$5/2)^2-($C$5/2)^2*'(OLD) bottom seam length'!E88^2/($C$6/2)^2)</f>
        <v>#DIV/0!</v>
      </c>
      <c r="H88" s="136">
        <f t="shared" si="12"/>
        <v>1540</v>
      </c>
      <c r="I88" t="e">
        <f>SQRT(($C$5/2)^2-($C$5/2)^2*'(OLD) bottom seam length'!H88^2/($C$6/2)^2)</f>
        <v>#DIV/0!</v>
      </c>
      <c r="K88" s="136">
        <f t="shared" si="13"/>
        <v>1540</v>
      </c>
      <c r="L88" t="e">
        <f>SQRT(($C$5/2)^2-($C$5/2)^2*'(OLD) bottom seam length'!K88^2/($C$6/2)^2)</f>
        <v>#DIV/0!</v>
      </c>
      <c r="O88" s="136">
        <f t="shared" si="14"/>
        <v>1540</v>
      </c>
      <c r="P88" t="b">
        <f t="shared" si="15"/>
        <v>0</v>
      </c>
      <c r="T88" s="136">
        <f t="shared" si="16"/>
        <v>1520</v>
      </c>
      <c r="U88" t="e">
        <f>SQRT(($U$6/2)^2-($U$6/2)^2*'(OLD) bottom seam length'!T88^2/($U$7/2)^2)</f>
        <v>#VALUE!</v>
      </c>
      <c r="W88" s="136">
        <f t="shared" si="17"/>
        <v>1520</v>
      </c>
      <c r="X88" t="e">
        <f>SQRT(($U$6/2)^2-($U$6/2)^2*'(OLD) bottom seam length'!W88^2/($U$7/2)^2)</f>
        <v>#VALUE!</v>
      </c>
      <c r="Z88" s="136">
        <f t="shared" si="18"/>
        <v>1520</v>
      </c>
      <c r="AA88" t="e">
        <f>SQRT(($U$6/2)^2-($U$6/2)^2*'(OLD) bottom seam length'!Z88^2/($U$7/2)^2)</f>
        <v>#VALUE!</v>
      </c>
      <c r="AC88" s="136">
        <f t="shared" si="19"/>
        <v>1520</v>
      </c>
      <c r="AD88" t="e">
        <f>SQRT(($U$6/2)^2-($U$6/2)^2*'(OLD) bottom seam length'!AC88^2/($U$7/2)^2)</f>
        <v>#VALUE!</v>
      </c>
    </row>
    <row r="89" spans="2:30">
      <c r="B89" s="136">
        <f t="shared" si="10"/>
        <v>1560</v>
      </c>
      <c r="C89" t="e">
        <f>SQRT(($C$5/2)^2-($C$5/2)^2*'(OLD) bottom seam length'!B89^2/($C$6/2)^2)</f>
        <v>#DIV/0!</v>
      </c>
      <c r="E89" s="136">
        <f t="shared" si="11"/>
        <v>1560</v>
      </c>
      <c r="F89" t="e">
        <f>SQRT(($C$5/2)^2-($C$5/2)^2*'(OLD) bottom seam length'!E89^2/($C$6/2)^2)</f>
        <v>#DIV/0!</v>
      </c>
      <c r="H89" s="136">
        <f t="shared" si="12"/>
        <v>1560</v>
      </c>
      <c r="I89" t="e">
        <f>SQRT(($C$5/2)^2-($C$5/2)^2*'(OLD) bottom seam length'!H89^2/($C$6/2)^2)</f>
        <v>#DIV/0!</v>
      </c>
      <c r="K89" s="136">
        <f t="shared" si="13"/>
        <v>1560</v>
      </c>
      <c r="L89" t="e">
        <f>SQRT(($C$5/2)^2-($C$5/2)^2*'(OLD) bottom seam length'!K89^2/($C$6/2)^2)</f>
        <v>#DIV/0!</v>
      </c>
      <c r="O89" s="136">
        <f t="shared" si="14"/>
        <v>1560</v>
      </c>
      <c r="P89" t="b">
        <f t="shared" si="15"/>
        <v>0</v>
      </c>
      <c r="T89" s="136">
        <f t="shared" si="16"/>
        <v>1540</v>
      </c>
      <c r="U89" t="e">
        <f>SQRT(($U$6/2)^2-($U$6/2)^2*'(OLD) bottom seam length'!T89^2/($U$7/2)^2)</f>
        <v>#VALUE!</v>
      </c>
      <c r="W89" s="136">
        <f t="shared" si="17"/>
        <v>1540</v>
      </c>
      <c r="X89" t="e">
        <f>SQRT(($U$6/2)^2-($U$6/2)^2*'(OLD) bottom seam length'!W89^2/($U$7/2)^2)</f>
        <v>#VALUE!</v>
      </c>
      <c r="Z89" s="136">
        <f t="shared" si="18"/>
        <v>1540</v>
      </c>
      <c r="AA89" t="e">
        <f>SQRT(($U$6/2)^2-($U$6/2)^2*'(OLD) bottom seam length'!Z89^2/($U$7/2)^2)</f>
        <v>#VALUE!</v>
      </c>
      <c r="AC89" s="136">
        <f t="shared" si="19"/>
        <v>1540</v>
      </c>
      <c r="AD89" t="e">
        <f>SQRT(($U$6/2)^2-($U$6/2)^2*'(OLD) bottom seam length'!AC89^2/($U$7/2)^2)</f>
        <v>#VALUE!</v>
      </c>
    </row>
    <row r="90" spans="2:30">
      <c r="B90" s="136">
        <f t="shared" si="10"/>
        <v>1580</v>
      </c>
      <c r="C90" t="e">
        <f>SQRT(($C$5/2)^2-($C$5/2)^2*'(OLD) bottom seam length'!B90^2/($C$6/2)^2)</f>
        <v>#DIV/0!</v>
      </c>
      <c r="E90" s="136">
        <f t="shared" si="11"/>
        <v>1580</v>
      </c>
      <c r="F90" t="e">
        <f>SQRT(($C$5/2)^2-($C$5/2)^2*'(OLD) bottom seam length'!E90^2/($C$6/2)^2)</f>
        <v>#DIV/0!</v>
      </c>
      <c r="H90" s="136">
        <f t="shared" si="12"/>
        <v>1580</v>
      </c>
      <c r="I90" t="e">
        <f>SQRT(($C$5/2)^2-($C$5/2)^2*'(OLD) bottom seam length'!H90^2/($C$6/2)^2)</f>
        <v>#DIV/0!</v>
      </c>
      <c r="K90" s="136">
        <f t="shared" si="13"/>
        <v>1580</v>
      </c>
      <c r="L90" t="e">
        <f>SQRT(($C$5/2)^2-($C$5/2)^2*'(OLD) bottom seam length'!K90^2/($C$6/2)^2)</f>
        <v>#DIV/0!</v>
      </c>
      <c r="O90" s="136">
        <f t="shared" si="14"/>
        <v>1580</v>
      </c>
      <c r="P90" t="b">
        <f t="shared" si="15"/>
        <v>0</v>
      </c>
      <c r="T90" s="136">
        <f t="shared" si="16"/>
        <v>1560</v>
      </c>
      <c r="U90" t="e">
        <f>SQRT(($U$6/2)^2-($U$6/2)^2*'(OLD) bottom seam length'!T90^2/($U$7/2)^2)</f>
        <v>#VALUE!</v>
      </c>
      <c r="W90" s="136">
        <f t="shared" si="17"/>
        <v>1560</v>
      </c>
      <c r="X90" t="e">
        <f>SQRT(($U$6/2)^2-($U$6/2)^2*'(OLD) bottom seam length'!W90^2/($U$7/2)^2)</f>
        <v>#VALUE!</v>
      </c>
      <c r="Z90" s="136">
        <f t="shared" si="18"/>
        <v>1560</v>
      </c>
      <c r="AA90" t="e">
        <f>SQRT(($U$6/2)^2-($U$6/2)^2*'(OLD) bottom seam length'!Z90^2/($U$7/2)^2)</f>
        <v>#VALUE!</v>
      </c>
      <c r="AC90" s="136">
        <f t="shared" si="19"/>
        <v>1560</v>
      </c>
      <c r="AD90" t="e">
        <f>SQRT(($U$6/2)^2-($U$6/2)^2*'(OLD) bottom seam length'!AC90^2/($U$7/2)^2)</f>
        <v>#VALUE!</v>
      </c>
    </row>
    <row r="91" spans="2:30">
      <c r="B91" s="136">
        <f t="shared" si="10"/>
        <v>1600</v>
      </c>
      <c r="C91" t="e">
        <f>SQRT(($C$5/2)^2-($C$5/2)^2*'(OLD) bottom seam length'!B91^2/($C$6/2)^2)</f>
        <v>#DIV/0!</v>
      </c>
      <c r="E91" s="136">
        <f t="shared" si="11"/>
        <v>1600</v>
      </c>
      <c r="F91" t="e">
        <f>SQRT(($C$5/2)^2-($C$5/2)^2*'(OLD) bottom seam length'!E91^2/($C$6/2)^2)</f>
        <v>#DIV/0!</v>
      </c>
      <c r="H91" s="136">
        <f t="shared" si="12"/>
        <v>1600</v>
      </c>
      <c r="I91" t="e">
        <f>SQRT(($C$5/2)^2-($C$5/2)^2*'(OLD) bottom seam length'!H91^2/($C$6/2)^2)</f>
        <v>#DIV/0!</v>
      </c>
      <c r="K91" s="136">
        <f t="shared" si="13"/>
        <v>1600</v>
      </c>
      <c r="L91" t="e">
        <f>SQRT(($C$5/2)^2-($C$5/2)^2*'(OLD) bottom seam length'!K91^2/($C$6/2)^2)</f>
        <v>#DIV/0!</v>
      </c>
      <c r="O91" s="136">
        <f t="shared" si="14"/>
        <v>1600</v>
      </c>
      <c r="P91" t="b">
        <f t="shared" si="15"/>
        <v>0</v>
      </c>
      <c r="T91" s="136">
        <f t="shared" si="16"/>
        <v>1580</v>
      </c>
      <c r="U91" t="e">
        <f>SQRT(($U$6/2)^2-($U$6/2)^2*'(OLD) bottom seam length'!T91^2/($U$7/2)^2)</f>
        <v>#VALUE!</v>
      </c>
      <c r="W91" s="136">
        <f t="shared" si="17"/>
        <v>1580</v>
      </c>
      <c r="X91" t="e">
        <f>SQRT(($U$6/2)^2-($U$6/2)^2*'(OLD) bottom seam length'!W91^2/($U$7/2)^2)</f>
        <v>#VALUE!</v>
      </c>
      <c r="Z91" s="136">
        <f t="shared" si="18"/>
        <v>1580</v>
      </c>
      <c r="AA91" t="e">
        <f>SQRT(($U$6/2)^2-($U$6/2)^2*'(OLD) bottom seam length'!Z91^2/($U$7/2)^2)</f>
        <v>#VALUE!</v>
      </c>
      <c r="AC91" s="136">
        <f t="shared" si="19"/>
        <v>1580</v>
      </c>
      <c r="AD91" t="e">
        <f>SQRT(($U$6/2)^2-($U$6/2)^2*'(OLD) bottom seam length'!AC91^2/($U$7/2)^2)</f>
        <v>#VALUE!</v>
      </c>
    </row>
    <row r="92" spans="2:30">
      <c r="B92" s="136">
        <f t="shared" si="10"/>
        <v>1620</v>
      </c>
      <c r="C92" t="e">
        <f>SQRT(($C$5/2)^2-($C$5/2)^2*'(OLD) bottom seam length'!B92^2/($C$6/2)^2)</f>
        <v>#DIV/0!</v>
      </c>
      <c r="E92" s="136">
        <f t="shared" si="11"/>
        <v>1620</v>
      </c>
      <c r="F92" t="e">
        <f>SQRT(($C$5/2)^2-($C$5/2)^2*'(OLD) bottom seam length'!E92^2/($C$6/2)^2)</f>
        <v>#DIV/0!</v>
      </c>
      <c r="H92" s="136">
        <f t="shared" si="12"/>
        <v>1620</v>
      </c>
      <c r="I92" t="e">
        <f>SQRT(($C$5/2)^2-($C$5/2)^2*'(OLD) bottom seam length'!H92^2/($C$6/2)^2)</f>
        <v>#DIV/0!</v>
      </c>
      <c r="K92" s="136">
        <f t="shared" si="13"/>
        <v>1620</v>
      </c>
      <c r="L92" t="e">
        <f>SQRT(($C$5/2)^2-($C$5/2)^2*'(OLD) bottom seam length'!K92^2/($C$6/2)^2)</f>
        <v>#DIV/0!</v>
      </c>
      <c r="O92" s="136">
        <f t="shared" si="14"/>
        <v>1620</v>
      </c>
      <c r="P92" t="b">
        <f t="shared" si="15"/>
        <v>0</v>
      </c>
      <c r="T92" s="136">
        <f t="shared" si="16"/>
        <v>1600</v>
      </c>
      <c r="U92" t="e">
        <f>SQRT(($U$6/2)^2-($U$6/2)^2*'(OLD) bottom seam length'!T92^2/($U$7/2)^2)</f>
        <v>#VALUE!</v>
      </c>
      <c r="W92" s="136">
        <f t="shared" si="17"/>
        <v>1600</v>
      </c>
      <c r="X92" t="e">
        <f>SQRT(($U$6/2)^2-($U$6/2)^2*'(OLD) bottom seam length'!W92^2/($U$7/2)^2)</f>
        <v>#VALUE!</v>
      </c>
      <c r="Z92" s="136">
        <f t="shared" si="18"/>
        <v>1600</v>
      </c>
      <c r="AA92" t="e">
        <f>SQRT(($U$6/2)^2-($U$6/2)^2*'(OLD) bottom seam length'!Z92^2/($U$7/2)^2)</f>
        <v>#VALUE!</v>
      </c>
      <c r="AC92" s="136">
        <f t="shared" si="19"/>
        <v>1600</v>
      </c>
      <c r="AD92" t="e">
        <f>SQRT(($U$6/2)^2-($U$6/2)^2*'(OLD) bottom seam length'!AC92^2/($U$7/2)^2)</f>
        <v>#VALUE!</v>
      </c>
    </row>
    <row r="93" spans="2:30">
      <c r="B93" s="136">
        <f t="shared" si="10"/>
        <v>1640</v>
      </c>
      <c r="C93" t="e">
        <f>SQRT(($C$5/2)^2-($C$5/2)^2*'(OLD) bottom seam length'!B93^2/($C$6/2)^2)</f>
        <v>#DIV/0!</v>
      </c>
      <c r="E93" s="136">
        <f t="shared" si="11"/>
        <v>1640</v>
      </c>
      <c r="F93" t="e">
        <f>SQRT(($C$5/2)^2-($C$5/2)^2*'(OLD) bottom seam length'!E93^2/($C$6/2)^2)</f>
        <v>#DIV/0!</v>
      </c>
      <c r="H93" s="136">
        <f t="shared" si="12"/>
        <v>1640</v>
      </c>
      <c r="I93" t="e">
        <f>SQRT(($C$5/2)^2-($C$5/2)^2*'(OLD) bottom seam length'!H93^2/($C$6/2)^2)</f>
        <v>#DIV/0!</v>
      </c>
      <c r="K93" s="136">
        <f t="shared" si="13"/>
        <v>1640</v>
      </c>
      <c r="L93" t="e">
        <f>SQRT(($C$5/2)^2-($C$5/2)^2*'(OLD) bottom seam length'!K93^2/($C$6/2)^2)</f>
        <v>#DIV/0!</v>
      </c>
      <c r="O93" s="136">
        <f t="shared" si="14"/>
        <v>1640</v>
      </c>
      <c r="P93" t="b">
        <f t="shared" si="15"/>
        <v>0</v>
      </c>
      <c r="T93" s="136">
        <f t="shared" si="16"/>
        <v>1620</v>
      </c>
      <c r="U93" t="e">
        <f>SQRT(($U$6/2)^2-($U$6/2)^2*'(OLD) bottom seam length'!T93^2/($U$7/2)^2)</f>
        <v>#VALUE!</v>
      </c>
      <c r="W93" s="136">
        <f t="shared" si="17"/>
        <v>1620</v>
      </c>
      <c r="X93" t="e">
        <f>SQRT(($U$6/2)^2-($U$6/2)^2*'(OLD) bottom seam length'!W93^2/($U$7/2)^2)</f>
        <v>#VALUE!</v>
      </c>
      <c r="Z93" s="136">
        <f t="shared" si="18"/>
        <v>1620</v>
      </c>
      <c r="AA93" t="e">
        <f>SQRT(($U$6/2)^2-($U$6/2)^2*'(OLD) bottom seam length'!Z93^2/($U$7/2)^2)</f>
        <v>#VALUE!</v>
      </c>
      <c r="AC93" s="136">
        <f t="shared" si="19"/>
        <v>1620</v>
      </c>
      <c r="AD93" t="e">
        <f>SQRT(($U$6/2)^2-($U$6/2)^2*'(OLD) bottom seam length'!AC93^2/($U$7/2)^2)</f>
        <v>#VALUE!</v>
      </c>
    </row>
    <row r="94" spans="2:30">
      <c r="B94" s="136">
        <f t="shared" si="10"/>
        <v>1660</v>
      </c>
      <c r="C94" t="e">
        <f>SQRT(($C$5/2)^2-($C$5/2)^2*'(OLD) bottom seam length'!B94^2/($C$6/2)^2)</f>
        <v>#DIV/0!</v>
      </c>
      <c r="E94" s="136">
        <f t="shared" si="11"/>
        <v>1660</v>
      </c>
      <c r="F94" t="e">
        <f>SQRT(($C$5/2)^2-($C$5/2)^2*'(OLD) bottom seam length'!E94^2/($C$6/2)^2)</f>
        <v>#DIV/0!</v>
      </c>
      <c r="H94" s="136">
        <f t="shared" si="12"/>
        <v>1660</v>
      </c>
      <c r="I94" t="e">
        <f>SQRT(($C$5/2)^2-($C$5/2)^2*'(OLD) bottom seam length'!H94^2/($C$6/2)^2)</f>
        <v>#DIV/0!</v>
      </c>
      <c r="K94" s="136">
        <f t="shared" si="13"/>
        <v>1660</v>
      </c>
      <c r="L94" t="e">
        <f>SQRT(($C$5/2)^2-($C$5/2)^2*'(OLD) bottom seam length'!K94^2/($C$6/2)^2)</f>
        <v>#DIV/0!</v>
      </c>
      <c r="O94" s="136">
        <f t="shared" si="14"/>
        <v>1660</v>
      </c>
      <c r="P94" t="b">
        <f t="shared" si="15"/>
        <v>0</v>
      </c>
      <c r="T94" s="136">
        <f t="shared" si="16"/>
        <v>1640</v>
      </c>
      <c r="U94" t="e">
        <f>SQRT(($U$6/2)^2-($U$6/2)^2*'(OLD) bottom seam length'!T94^2/($U$7/2)^2)</f>
        <v>#VALUE!</v>
      </c>
      <c r="W94" s="136">
        <f t="shared" si="17"/>
        <v>1640</v>
      </c>
      <c r="X94" t="e">
        <f>SQRT(($U$6/2)^2-($U$6/2)^2*'(OLD) bottom seam length'!W94^2/($U$7/2)^2)</f>
        <v>#VALUE!</v>
      </c>
      <c r="Z94" s="136">
        <f t="shared" si="18"/>
        <v>1640</v>
      </c>
      <c r="AA94" t="e">
        <f>SQRT(($U$6/2)^2-($U$6/2)^2*'(OLD) bottom seam length'!Z94^2/($U$7/2)^2)</f>
        <v>#VALUE!</v>
      </c>
      <c r="AC94" s="136">
        <f t="shared" si="19"/>
        <v>1640</v>
      </c>
      <c r="AD94" t="e">
        <f>SQRT(($U$6/2)^2-($U$6/2)^2*'(OLD) bottom seam length'!AC94^2/($U$7/2)^2)</f>
        <v>#VALUE!</v>
      </c>
    </row>
    <row r="95" spans="2:30">
      <c r="B95" s="136">
        <f t="shared" si="10"/>
        <v>1680</v>
      </c>
      <c r="C95" t="e">
        <f>SQRT(($C$5/2)^2-($C$5/2)^2*'(OLD) bottom seam length'!B95^2/($C$6/2)^2)</f>
        <v>#DIV/0!</v>
      </c>
      <c r="E95" s="136">
        <f t="shared" si="11"/>
        <v>1680</v>
      </c>
      <c r="F95" t="e">
        <f>SQRT(($C$5/2)^2-($C$5/2)^2*'(OLD) bottom seam length'!E95^2/($C$6/2)^2)</f>
        <v>#DIV/0!</v>
      </c>
      <c r="H95" s="136">
        <f t="shared" si="12"/>
        <v>1680</v>
      </c>
      <c r="I95" t="e">
        <f>SQRT(($C$5/2)^2-($C$5/2)^2*'(OLD) bottom seam length'!H95^2/($C$6/2)^2)</f>
        <v>#DIV/0!</v>
      </c>
      <c r="K95" s="136">
        <f t="shared" si="13"/>
        <v>1680</v>
      </c>
      <c r="L95" t="e">
        <f>SQRT(($C$5/2)^2-($C$5/2)^2*'(OLD) bottom seam length'!K95^2/($C$6/2)^2)</f>
        <v>#DIV/0!</v>
      </c>
      <c r="O95" s="136">
        <f t="shared" si="14"/>
        <v>1680</v>
      </c>
      <c r="P95" t="b">
        <f t="shared" si="15"/>
        <v>0</v>
      </c>
      <c r="T95" s="136">
        <f t="shared" si="16"/>
        <v>1660</v>
      </c>
      <c r="U95" t="e">
        <f>SQRT(($U$6/2)^2-($U$6/2)^2*'(OLD) bottom seam length'!T95^2/($U$7/2)^2)</f>
        <v>#VALUE!</v>
      </c>
      <c r="W95" s="136">
        <f t="shared" si="17"/>
        <v>1660</v>
      </c>
      <c r="X95" t="e">
        <f>SQRT(($U$6/2)^2-($U$6/2)^2*'(OLD) bottom seam length'!W95^2/($U$7/2)^2)</f>
        <v>#VALUE!</v>
      </c>
      <c r="Z95" s="136">
        <f t="shared" si="18"/>
        <v>1660</v>
      </c>
      <c r="AA95" t="e">
        <f>SQRT(($U$6/2)^2-($U$6/2)^2*'(OLD) bottom seam length'!Z95^2/($U$7/2)^2)</f>
        <v>#VALUE!</v>
      </c>
      <c r="AC95" s="136">
        <f t="shared" si="19"/>
        <v>1660</v>
      </c>
      <c r="AD95" t="e">
        <f>SQRT(($U$6/2)^2-($U$6/2)^2*'(OLD) bottom seam length'!AC95^2/($U$7/2)^2)</f>
        <v>#VALUE!</v>
      </c>
    </row>
    <row r="96" spans="2:30">
      <c r="B96" s="136">
        <f t="shared" si="10"/>
        <v>1700</v>
      </c>
      <c r="C96" t="e">
        <f>SQRT(($C$5/2)^2-($C$5/2)^2*'(OLD) bottom seam length'!B96^2/($C$6/2)^2)</f>
        <v>#DIV/0!</v>
      </c>
      <c r="E96" s="136">
        <f t="shared" si="11"/>
        <v>1700</v>
      </c>
      <c r="F96" t="e">
        <f>SQRT(($C$5/2)^2-($C$5/2)^2*'(OLD) bottom seam length'!E96^2/($C$6/2)^2)</f>
        <v>#DIV/0!</v>
      </c>
      <c r="H96" s="136">
        <f t="shared" si="12"/>
        <v>1700</v>
      </c>
      <c r="I96" t="e">
        <f>SQRT(($C$5/2)^2-($C$5/2)^2*'(OLD) bottom seam length'!H96^2/($C$6/2)^2)</f>
        <v>#DIV/0!</v>
      </c>
      <c r="K96" s="136">
        <f t="shared" si="13"/>
        <v>1700</v>
      </c>
      <c r="L96" t="e">
        <f>SQRT(($C$5/2)^2-($C$5/2)^2*'(OLD) bottom seam length'!K96^2/($C$6/2)^2)</f>
        <v>#DIV/0!</v>
      </c>
      <c r="O96" s="136">
        <f t="shared" si="14"/>
        <v>1700</v>
      </c>
      <c r="P96" t="b">
        <f t="shared" si="15"/>
        <v>0</v>
      </c>
      <c r="T96" s="136">
        <f t="shared" si="16"/>
        <v>1680</v>
      </c>
      <c r="U96" t="e">
        <f>SQRT(($U$6/2)^2-($U$6/2)^2*'(OLD) bottom seam length'!T96^2/($U$7/2)^2)</f>
        <v>#VALUE!</v>
      </c>
      <c r="W96" s="136">
        <f t="shared" si="17"/>
        <v>1680</v>
      </c>
      <c r="X96" t="e">
        <f>SQRT(($U$6/2)^2-($U$6/2)^2*'(OLD) bottom seam length'!W96^2/($U$7/2)^2)</f>
        <v>#VALUE!</v>
      </c>
      <c r="Z96" s="136">
        <f t="shared" si="18"/>
        <v>1680</v>
      </c>
      <c r="AA96" t="e">
        <f>SQRT(($U$6/2)^2-($U$6/2)^2*'(OLD) bottom seam length'!Z96^2/($U$7/2)^2)</f>
        <v>#VALUE!</v>
      </c>
      <c r="AC96" s="136">
        <f t="shared" si="19"/>
        <v>1680</v>
      </c>
      <c r="AD96" t="e">
        <f>SQRT(($U$6/2)^2-($U$6/2)^2*'(OLD) bottom seam length'!AC96^2/($U$7/2)^2)</f>
        <v>#VALUE!</v>
      </c>
    </row>
    <row r="97" spans="2:30">
      <c r="B97" s="136">
        <f t="shared" si="10"/>
        <v>1720</v>
      </c>
      <c r="C97" t="e">
        <f>SQRT(($C$5/2)^2-($C$5/2)^2*'(OLD) bottom seam length'!B97^2/($C$6/2)^2)</f>
        <v>#DIV/0!</v>
      </c>
      <c r="E97" s="136">
        <f t="shared" si="11"/>
        <v>1720</v>
      </c>
      <c r="F97" t="e">
        <f>SQRT(($C$5/2)^2-($C$5/2)^2*'(OLD) bottom seam length'!E97^2/($C$6/2)^2)</f>
        <v>#DIV/0!</v>
      </c>
      <c r="H97" s="136">
        <f t="shared" si="12"/>
        <v>1720</v>
      </c>
      <c r="I97" t="e">
        <f>SQRT(($C$5/2)^2-($C$5/2)^2*'(OLD) bottom seam length'!H97^2/($C$6/2)^2)</f>
        <v>#DIV/0!</v>
      </c>
      <c r="K97" s="136">
        <f t="shared" si="13"/>
        <v>1720</v>
      </c>
      <c r="L97" t="e">
        <f>SQRT(($C$5/2)^2-($C$5/2)^2*'(OLD) bottom seam length'!K97^2/($C$6/2)^2)</f>
        <v>#DIV/0!</v>
      </c>
      <c r="O97" s="136">
        <f t="shared" si="14"/>
        <v>1720</v>
      </c>
      <c r="P97" t="b">
        <f t="shared" si="15"/>
        <v>0</v>
      </c>
      <c r="T97" s="136">
        <f t="shared" si="16"/>
        <v>1700</v>
      </c>
      <c r="U97" t="e">
        <f>SQRT(($U$6/2)^2-($U$6/2)^2*'(OLD) bottom seam length'!T97^2/($U$7/2)^2)</f>
        <v>#VALUE!</v>
      </c>
      <c r="W97" s="136">
        <f t="shared" si="17"/>
        <v>1700</v>
      </c>
      <c r="X97" t="e">
        <f>SQRT(($U$6/2)^2-($U$6/2)^2*'(OLD) bottom seam length'!W97^2/($U$7/2)^2)</f>
        <v>#VALUE!</v>
      </c>
      <c r="Z97" s="136">
        <f t="shared" si="18"/>
        <v>1700</v>
      </c>
      <c r="AA97" t="e">
        <f>SQRT(($U$6/2)^2-($U$6/2)^2*'(OLD) bottom seam length'!Z97^2/($U$7/2)^2)</f>
        <v>#VALUE!</v>
      </c>
      <c r="AC97" s="136">
        <f t="shared" si="19"/>
        <v>1700</v>
      </c>
      <c r="AD97" t="e">
        <f>SQRT(($U$6/2)^2-($U$6/2)^2*'(OLD) bottom seam length'!AC97^2/($U$7/2)^2)</f>
        <v>#VALUE!</v>
      </c>
    </row>
    <row r="98" spans="2:30">
      <c r="B98" s="136">
        <f t="shared" si="10"/>
        <v>1740</v>
      </c>
      <c r="C98" t="e">
        <f>SQRT(($C$5/2)^2-($C$5/2)^2*'(OLD) bottom seam length'!B98^2/($C$6/2)^2)</f>
        <v>#DIV/0!</v>
      </c>
      <c r="E98" s="136">
        <f t="shared" si="11"/>
        <v>1740</v>
      </c>
      <c r="F98" t="e">
        <f>SQRT(($C$5/2)^2-($C$5/2)^2*'(OLD) bottom seam length'!E98^2/($C$6/2)^2)</f>
        <v>#DIV/0!</v>
      </c>
      <c r="H98" s="136">
        <f t="shared" si="12"/>
        <v>1740</v>
      </c>
      <c r="I98" t="e">
        <f>SQRT(($C$5/2)^2-($C$5/2)^2*'(OLD) bottom seam length'!H98^2/($C$6/2)^2)</f>
        <v>#DIV/0!</v>
      </c>
      <c r="K98" s="136">
        <f t="shared" si="13"/>
        <v>1740</v>
      </c>
      <c r="L98" t="e">
        <f>SQRT(($C$5/2)^2-($C$5/2)^2*'(OLD) bottom seam length'!K98^2/($C$6/2)^2)</f>
        <v>#DIV/0!</v>
      </c>
      <c r="O98" s="136">
        <f t="shared" si="14"/>
        <v>1740</v>
      </c>
      <c r="P98" t="b">
        <f t="shared" si="15"/>
        <v>0</v>
      </c>
      <c r="T98" s="136">
        <f t="shared" si="16"/>
        <v>1720</v>
      </c>
      <c r="U98" t="e">
        <f>SQRT(($U$6/2)^2-($U$6/2)^2*'(OLD) bottom seam length'!T98^2/($U$7/2)^2)</f>
        <v>#VALUE!</v>
      </c>
      <c r="W98" s="136">
        <f t="shared" si="17"/>
        <v>1720</v>
      </c>
      <c r="X98" t="e">
        <f>SQRT(($U$6/2)^2-($U$6/2)^2*'(OLD) bottom seam length'!W98^2/($U$7/2)^2)</f>
        <v>#VALUE!</v>
      </c>
      <c r="Z98" s="136">
        <f t="shared" si="18"/>
        <v>1720</v>
      </c>
      <c r="AA98" t="e">
        <f>SQRT(($U$6/2)^2-($U$6/2)^2*'(OLD) bottom seam length'!Z98^2/($U$7/2)^2)</f>
        <v>#VALUE!</v>
      </c>
      <c r="AC98" s="136">
        <f t="shared" si="19"/>
        <v>1720</v>
      </c>
      <c r="AD98" t="e">
        <f>SQRT(($U$6/2)^2-($U$6/2)^2*'(OLD) bottom seam length'!AC98^2/($U$7/2)^2)</f>
        <v>#VALUE!</v>
      </c>
    </row>
    <row r="99" spans="2:30">
      <c r="B99" s="136">
        <f t="shared" si="10"/>
        <v>1760</v>
      </c>
      <c r="C99" t="e">
        <f>SQRT(($C$5/2)^2-($C$5/2)^2*'(OLD) bottom seam length'!B99^2/($C$6/2)^2)</f>
        <v>#DIV/0!</v>
      </c>
      <c r="E99" s="136">
        <f t="shared" si="11"/>
        <v>1760</v>
      </c>
      <c r="F99" t="e">
        <f>SQRT(($C$5/2)^2-($C$5/2)^2*'(OLD) bottom seam length'!E99^2/($C$6/2)^2)</f>
        <v>#DIV/0!</v>
      </c>
      <c r="H99" s="136">
        <f t="shared" si="12"/>
        <v>1760</v>
      </c>
      <c r="I99" t="e">
        <f>SQRT(($C$5/2)^2-($C$5/2)^2*'(OLD) bottom seam length'!H99^2/($C$6/2)^2)</f>
        <v>#DIV/0!</v>
      </c>
      <c r="K99" s="136">
        <f t="shared" si="13"/>
        <v>1760</v>
      </c>
      <c r="L99" t="e">
        <f>SQRT(($C$5/2)^2-($C$5/2)^2*'(OLD) bottom seam length'!K99^2/($C$6/2)^2)</f>
        <v>#DIV/0!</v>
      </c>
      <c r="O99" s="136">
        <f t="shared" si="14"/>
        <v>1760</v>
      </c>
      <c r="P99" t="b">
        <f t="shared" si="15"/>
        <v>0</v>
      </c>
      <c r="T99" s="136">
        <f t="shared" si="16"/>
        <v>1740</v>
      </c>
      <c r="U99" t="e">
        <f>SQRT(($U$6/2)^2-($U$6/2)^2*'(OLD) bottom seam length'!T99^2/($U$7/2)^2)</f>
        <v>#VALUE!</v>
      </c>
      <c r="W99" s="136">
        <f t="shared" si="17"/>
        <v>1740</v>
      </c>
      <c r="X99" t="e">
        <f>SQRT(($U$6/2)^2-($U$6/2)^2*'(OLD) bottom seam length'!W99^2/($U$7/2)^2)</f>
        <v>#VALUE!</v>
      </c>
      <c r="Z99" s="136">
        <f t="shared" si="18"/>
        <v>1740</v>
      </c>
      <c r="AA99" t="e">
        <f>SQRT(($U$6/2)^2-($U$6/2)^2*'(OLD) bottom seam length'!Z99^2/($U$7/2)^2)</f>
        <v>#VALUE!</v>
      </c>
      <c r="AC99" s="136">
        <f t="shared" si="19"/>
        <v>1740</v>
      </c>
      <c r="AD99" t="e">
        <f>SQRT(($U$6/2)^2-($U$6/2)^2*'(OLD) bottom seam length'!AC99^2/($U$7/2)^2)</f>
        <v>#VALUE!</v>
      </c>
    </row>
    <row r="100" spans="2:30">
      <c r="B100" s="136">
        <f t="shared" si="10"/>
        <v>1780</v>
      </c>
      <c r="C100" t="e">
        <f>SQRT(($C$5/2)^2-($C$5/2)^2*'(OLD) bottom seam length'!B100^2/($C$6/2)^2)</f>
        <v>#DIV/0!</v>
      </c>
      <c r="E100" s="136">
        <f t="shared" si="11"/>
        <v>1780</v>
      </c>
      <c r="F100" t="e">
        <f>SQRT(($C$5/2)^2-($C$5/2)^2*'(OLD) bottom seam length'!E100^2/($C$6/2)^2)</f>
        <v>#DIV/0!</v>
      </c>
      <c r="H100" s="136">
        <f t="shared" si="12"/>
        <v>1780</v>
      </c>
      <c r="I100" t="e">
        <f>SQRT(($C$5/2)^2-($C$5/2)^2*'(OLD) bottom seam length'!H100^2/($C$6/2)^2)</f>
        <v>#DIV/0!</v>
      </c>
      <c r="K100" s="136">
        <f t="shared" si="13"/>
        <v>1780</v>
      </c>
      <c r="L100" t="e">
        <f>SQRT(($C$5/2)^2-($C$5/2)^2*'(OLD) bottom seam length'!K100^2/($C$6/2)^2)</f>
        <v>#DIV/0!</v>
      </c>
      <c r="O100" s="136">
        <f t="shared" si="14"/>
        <v>1780</v>
      </c>
      <c r="P100" t="b">
        <f t="shared" si="15"/>
        <v>0</v>
      </c>
      <c r="T100" s="136">
        <f t="shared" si="16"/>
        <v>1760</v>
      </c>
      <c r="U100" t="e">
        <f>SQRT(($U$6/2)^2-($U$6/2)^2*'(OLD) bottom seam length'!T100^2/($U$7/2)^2)</f>
        <v>#VALUE!</v>
      </c>
      <c r="W100" s="136">
        <f t="shared" si="17"/>
        <v>1760</v>
      </c>
      <c r="X100" t="e">
        <f>SQRT(($U$6/2)^2-($U$6/2)^2*'(OLD) bottom seam length'!W100^2/($U$7/2)^2)</f>
        <v>#VALUE!</v>
      </c>
      <c r="Z100" s="136">
        <f t="shared" si="18"/>
        <v>1760</v>
      </c>
      <c r="AA100" t="e">
        <f>SQRT(($U$6/2)^2-($U$6/2)^2*'(OLD) bottom seam length'!Z100^2/($U$7/2)^2)</f>
        <v>#VALUE!</v>
      </c>
      <c r="AC100" s="136">
        <f t="shared" si="19"/>
        <v>1760</v>
      </c>
      <c r="AD100" t="e">
        <f>SQRT(($U$6/2)^2-($U$6/2)^2*'(OLD) bottom seam length'!AC100^2/($U$7/2)^2)</f>
        <v>#VALUE!</v>
      </c>
    </row>
    <row r="101" spans="2:30">
      <c r="B101" s="136">
        <f t="shared" si="10"/>
        <v>1800</v>
      </c>
      <c r="C101" t="e">
        <f>SQRT(($C$5/2)^2-($C$5/2)^2*'(OLD) bottom seam length'!B101^2/($C$6/2)^2)</f>
        <v>#DIV/0!</v>
      </c>
      <c r="E101" s="136">
        <f t="shared" si="11"/>
        <v>1800</v>
      </c>
      <c r="F101" t="e">
        <f>SQRT(($C$5/2)^2-($C$5/2)^2*'(OLD) bottom seam length'!E101^2/($C$6/2)^2)</f>
        <v>#DIV/0!</v>
      </c>
      <c r="H101" s="136">
        <f t="shared" si="12"/>
        <v>1800</v>
      </c>
      <c r="I101" t="e">
        <f>SQRT(($C$5/2)^2-($C$5/2)^2*'(OLD) bottom seam length'!H101^2/($C$6/2)^2)</f>
        <v>#DIV/0!</v>
      </c>
      <c r="K101" s="136">
        <f t="shared" si="13"/>
        <v>1800</v>
      </c>
      <c r="L101" t="e">
        <f>SQRT(($C$5/2)^2-($C$5/2)^2*'(OLD) bottom seam length'!K101^2/($C$6/2)^2)</f>
        <v>#DIV/0!</v>
      </c>
      <c r="O101" s="136">
        <f t="shared" si="14"/>
        <v>1800</v>
      </c>
      <c r="P101" t="b">
        <f t="shared" si="15"/>
        <v>0</v>
      </c>
      <c r="T101" s="136">
        <f t="shared" si="16"/>
        <v>1780</v>
      </c>
      <c r="U101" t="e">
        <f>SQRT(($U$6/2)^2-($U$6/2)^2*'(OLD) bottom seam length'!T101^2/($U$7/2)^2)</f>
        <v>#VALUE!</v>
      </c>
      <c r="W101" s="136">
        <f t="shared" si="17"/>
        <v>1780</v>
      </c>
      <c r="X101" t="e">
        <f>SQRT(($U$6/2)^2-($U$6/2)^2*'(OLD) bottom seam length'!W101^2/($U$7/2)^2)</f>
        <v>#VALUE!</v>
      </c>
      <c r="Z101" s="136">
        <f t="shared" si="18"/>
        <v>1780</v>
      </c>
      <c r="AA101" t="e">
        <f>SQRT(($U$6/2)^2-($U$6/2)^2*'(OLD) bottom seam length'!Z101^2/($U$7/2)^2)</f>
        <v>#VALUE!</v>
      </c>
      <c r="AC101" s="136">
        <f t="shared" si="19"/>
        <v>1780</v>
      </c>
      <c r="AD101" t="e">
        <f>SQRT(($U$6/2)^2-($U$6/2)^2*'(OLD) bottom seam length'!AC101^2/($U$7/2)^2)</f>
        <v>#VALUE!</v>
      </c>
    </row>
    <row r="102" spans="2:30">
      <c r="B102" s="136">
        <f t="shared" si="10"/>
        <v>1820</v>
      </c>
      <c r="C102" t="e">
        <f>SQRT(($C$5/2)^2-($C$5/2)^2*'(OLD) bottom seam length'!B102^2/($C$6/2)^2)</f>
        <v>#DIV/0!</v>
      </c>
      <c r="E102" s="136">
        <f t="shared" si="11"/>
        <v>1820</v>
      </c>
      <c r="F102" t="e">
        <f>SQRT(($C$5/2)^2-($C$5/2)^2*'(OLD) bottom seam length'!E102^2/($C$6/2)^2)</f>
        <v>#DIV/0!</v>
      </c>
      <c r="H102" s="136">
        <f t="shared" si="12"/>
        <v>1820</v>
      </c>
      <c r="I102" t="e">
        <f>SQRT(($C$5/2)^2-($C$5/2)^2*'(OLD) bottom seam length'!H102^2/($C$6/2)^2)</f>
        <v>#DIV/0!</v>
      </c>
      <c r="K102" s="136">
        <f t="shared" si="13"/>
        <v>1820</v>
      </c>
      <c r="L102" t="e">
        <f>SQRT(($C$5/2)^2-($C$5/2)^2*'(OLD) bottom seam length'!K102^2/($C$6/2)^2)</f>
        <v>#DIV/0!</v>
      </c>
      <c r="O102" s="136">
        <f t="shared" si="14"/>
        <v>1820</v>
      </c>
      <c r="P102" t="b">
        <f t="shared" si="15"/>
        <v>0</v>
      </c>
      <c r="T102" s="136">
        <f t="shared" si="16"/>
        <v>1800</v>
      </c>
      <c r="U102" t="e">
        <f>SQRT(($U$6/2)^2-($U$6/2)^2*'(OLD) bottom seam length'!T102^2/($U$7/2)^2)</f>
        <v>#VALUE!</v>
      </c>
      <c r="W102" s="136">
        <f t="shared" si="17"/>
        <v>1800</v>
      </c>
      <c r="X102" t="e">
        <f>SQRT(($U$6/2)^2-($U$6/2)^2*'(OLD) bottom seam length'!W102^2/($U$7/2)^2)</f>
        <v>#VALUE!</v>
      </c>
      <c r="Z102" s="136">
        <f t="shared" si="18"/>
        <v>1800</v>
      </c>
      <c r="AA102" t="e">
        <f>SQRT(($U$6/2)^2-($U$6/2)^2*'(OLD) bottom seam length'!Z102^2/($U$7/2)^2)</f>
        <v>#VALUE!</v>
      </c>
      <c r="AC102" s="136">
        <f t="shared" si="19"/>
        <v>1800</v>
      </c>
      <c r="AD102" t="e">
        <f>SQRT(($U$6/2)^2-($U$6/2)^2*'(OLD) bottom seam length'!AC102^2/($U$7/2)^2)</f>
        <v>#VALUE!</v>
      </c>
    </row>
    <row r="103" spans="2:30">
      <c r="B103" s="136">
        <f t="shared" si="10"/>
        <v>1840</v>
      </c>
      <c r="C103" t="e">
        <f>SQRT(($C$5/2)^2-($C$5/2)^2*'(OLD) bottom seam length'!B103^2/($C$6/2)^2)</f>
        <v>#DIV/0!</v>
      </c>
      <c r="E103" s="136">
        <f t="shared" si="11"/>
        <v>1840</v>
      </c>
      <c r="F103" t="e">
        <f>SQRT(($C$5/2)^2-($C$5/2)^2*'(OLD) bottom seam length'!E103^2/($C$6/2)^2)</f>
        <v>#DIV/0!</v>
      </c>
      <c r="H103" s="136">
        <f t="shared" si="12"/>
        <v>1840</v>
      </c>
      <c r="I103" t="e">
        <f>SQRT(($C$5/2)^2-($C$5/2)^2*'(OLD) bottom seam length'!H103^2/($C$6/2)^2)</f>
        <v>#DIV/0!</v>
      </c>
      <c r="K103" s="136">
        <f t="shared" si="13"/>
        <v>1840</v>
      </c>
      <c r="L103" t="e">
        <f>SQRT(($C$5/2)^2-($C$5/2)^2*'(OLD) bottom seam length'!K103^2/($C$6/2)^2)</f>
        <v>#DIV/0!</v>
      </c>
      <c r="O103" s="136">
        <f t="shared" si="14"/>
        <v>1840</v>
      </c>
      <c r="P103" t="b">
        <f t="shared" si="15"/>
        <v>0</v>
      </c>
      <c r="T103" s="136">
        <f t="shared" si="16"/>
        <v>1820</v>
      </c>
      <c r="U103" t="e">
        <f>SQRT(($U$6/2)^2-($U$6/2)^2*'(OLD) bottom seam length'!T103^2/($U$7/2)^2)</f>
        <v>#VALUE!</v>
      </c>
      <c r="W103" s="136">
        <f t="shared" si="17"/>
        <v>1820</v>
      </c>
      <c r="X103" t="e">
        <f>SQRT(($U$6/2)^2-($U$6/2)^2*'(OLD) bottom seam length'!W103^2/($U$7/2)^2)</f>
        <v>#VALUE!</v>
      </c>
      <c r="Z103" s="136">
        <f t="shared" si="18"/>
        <v>1820</v>
      </c>
      <c r="AA103" t="e">
        <f>SQRT(($U$6/2)^2-($U$6/2)^2*'(OLD) bottom seam length'!Z103^2/($U$7/2)^2)</f>
        <v>#VALUE!</v>
      </c>
      <c r="AC103" s="136">
        <f t="shared" si="19"/>
        <v>1820</v>
      </c>
      <c r="AD103" t="e">
        <f>SQRT(($U$6/2)^2-($U$6/2)^2*'(OLD) bottom seam length'!AC103^2/($U$7/2)^2)</f>
        <v>#VALUE!</v>
      </c>
    </row>
    <row r="104" spans="2:30">
      <c r="B104" s="136">
        <f t="shared" si="10"/>
        <v>1860</v>
      </c>
      <c r="C104" t="e">
        <f>SQRT(($C$5/2)^2-($C$5/2)^2*'(OLD) bottom seam length'!B104^2/($C$6/2)^2)</f>
        <v>#DIV/0!</v>
      </c>
      <c r="E104" s="136">
        <f t="shared" si="11"/>
        <v>1860</v>
      </c>
      <c r="F104" t="e">
        <f>SQRT(($C$5/2)^2-($C$5/2)^2*'(OLD) bottom seam length'!E104^2/($C$6/2)^2)</f>
        <v>#DIV/0!</v>
      </c>
      <c r="H104" s="136">
        <f t="shared" si="12"/>
        <v>1860</v>
      </c>
      <c r="I104" t="e">
        <f>SQRT(($C$5/2)^2-($C$5/2)^2*'(OLD) bottom seam length'!H104^2/($C$6/2)^2)</f>
        <v>#DIV/0!</v>
      </c>
      <c r="K104" s="136">
        <f t="shared" si="13"/>
        <v>1860</v>
      </c>
      <c r="L104" t="e">
        <f>SQRT(($C$5/2)^2-($C$5/2)^2*'(OLD) bottom seam length'!K104^2/($C$6/2)^2)</f>
        <v>#DIV/0!</v>
      </c>
      <c r="O104" s="136">
        <f t="shared" si="14"/>
        <v>1860</v>
      </c>
      <c r="P104" t="b">
        <f t="shared" si="15"/>
        <v>0</v>
      </c>
      <c r="T104" s="136">
        <f t="shared" si="16"/>
        <v>1840</v>
      </c>
      <c r="U104" t="e">
        <f>SQRT(($U$6/2)^2-($U$6/2)^2*'(OLD) bottom seam length'!T104^2/($U$7/2)^2)</f>
        <v>#VALUE!</v>
      </c>
      <c r="W104" s="136">
        <f t="shared" si="17"/>
        <v>1840</v>
      </c>
      <c r="X104" t="e">
        <f>SQRT(($U$6/2)^2-($U$6/2)^2*'(OLD) bottom seam length'!W104^2/($U$7/2)^2)</f>
        <v>#VALUE!</v>
      </c>
      <c r="Z104" s="136">
        <f t="shared" si="18"/>
        <v>1840</v>
      </c>
      <c r="AA104" t="e">
        <f>SQRT(($U$6/2)^2-($U$6/2)^2*'(OLD) bottom seam length'!Z104^2/($U$7/2)^2)</f>
        <v>#VALUE!</v>
      </c>
      <c r="AC104" s="136">
        <f t="shared" si="19"/>
        <v>1840</v>
      </c>
      <c r="AD104" t="e">
        <f>SQRT(($U$6/2)^2-($U$6/2)^2*'(OLD) bottom seam length'!AC104^2/($U$7/2)^2)</f>
        <v>#VALUE!</v>
      </c>
    </row>
    <row r="105" spans="2:30">
      <c r="B105" s="136">
        <f t="shared" si="10"/>
        <v>1880</v>
      </c>
      <c r="C105" t="e">
        <f>SQRT(($C$5/2)^2-($C$5/2)^2*'(OLD) bottom seam length'!B105^2/($C$6/2)^2)</f>
        <v>#DIV/0!</v>
      </c>
      <c r="E105" s="136">
        <f t="shared" si="11"/>
        <v>1880</v>
      </c>
      <c r="F105" t="e">
        <f>SQRT(($C$5/2)^2-($C$5/2)^2*'(OLD) bottom seam length'!E105^2/($C$6/2)^2)</f>
        <v>#DIV/0!</v>
      </c>
      <c r="H105" s="136">
        <f t="shared" si="12"/>
        <v>1880</v>
      </c>
      <c r="I105" t="e">
        <f>SQRT(($C$5/2)^2-($C$5/2)^2*'(OLD) bottom seam length'!H105^2/($C$6/2)^2)</f>
        <v>#DIV/0!</v>
      </c>
      <c r="K105" s="136">
        <f t="shared" si="13"/>
        <v>1880</v>
      </c>
      <c r="L105" t="e">
        <f>SQRT(($C$5/2)^2-($C$5/2)^2*'(OLD) bottom seam length'!K105^2/($C$6/2)^2)</f>
        <v>#DIV/0!</v>
      </c>
      <c r="O105" s="136">
        <f t="shared" si="14"/>
        <v>1880</v>
      </c>
      <c r="P105" t="b">
        <f t="shared" si="15"/>
        <v>0</v>
      </c>
      <c r="T105" s="136">
        <f t="shared" si="16"/>
        <v>1860</v>
      </c>
      <c r="U105" t="e">
        <f>SQRT(($U$6/2)^2-($U$6/2)^2*'(OLD) bottom seam length'!T105^2/($U$7/2)^2)</f>
        <v>#VALUE!</v>
      </c>
      <c r="W105" s="136">
        <f t="shared" si="17"/>
        <v>1860</v>
      </c>
      <c r="X105" t="e">
        <f>SQRT(($U$6/2)^2-($U$6/2)^2*'(OLD) bottom seam length'!W105^2/($U$7/2)^2)</f>
        <v>#VALUE!</v>
      </c>
      <c r="Z105" s="136">
        <f t="shared" si="18"/>
        <v>1860</v>
      </c>
      <c r="AA105" t="e">
        <f>SQRT(($U$6/2)^2-($U$6/2)^2*'(OLD) bottom seam length'!Z105^2/($U$7/2)^2)</f>
        <v>#VALUE!</v>
      </c>
      <c r="AC105" s="136">
        <f t="shared" si="19"/>
        <v>1860</v>
      </c>
      <c r="AD105" t="e">
        <f>SQRT(($U$6/2)^2-($U$6/2)^2*'(OLD) bottom seam length'!AC105^2/($U$7/2)^2)</f>
        <v>#VALUE!</v>
      </c>
    </row>
    <row r="106" spans="2:30">
      <c r="B106" s="136">
        <f t="shared" si="10"/>
        <v>1900</v>
      </c>
      <c r="C106" t="e">
        <f>SQRT(($C$5/2)^2-($C$5/2)^2*'(OLD) bottom seam length'!B106^2/($C$6/2)^2)</f>
        <v>#DIV/0!</v>
      </c>
      <c r="E106" s="136">
        <f t="shared" si="11"/>
        <v>1900</v>
      </c>
      <c r="F106" t="e">
        <f>SQRT(($C$5/2)^2-($C$5/2)^2*'(OLD) bottom seam length'!E106^2/($C$6/2)^2)</f>
        <v>#DIV/0!</v>
      </c>
      <c r="H106" s="136">
        <f t="shared" si="12"/>
        <v>1900</v>
      </c>
      <c r="I106" t="e">
        <f>SQRT(($C$5/2)^2-($C$5/2)^2*'(OLD) bottom seam length'!H106^2/($C$6/2)^2)</f>
        <v>#DIV/0!</v>
      </c>
      <c r="K106" s="136">
        <f t="shared" si="13"/>
        <v>1900</v>
      </c>
      <c r="L106" t="e">
        <f>SQRT(($C$5/2)^2-($C$5/2)^2*'(OLD) bottom seam length'!K106^2/($C$6/2)^2)</f>
        <v>#DIV/0!</v>
      </c>
      <c r="O106" s="136">
        <f t="shared" si="14"/>
        <v>1900</v>
      </c>
      <c r="P106" t="b">
        <f t="shared" si="15"/>
        <v>0</v>
      </c>
      <c r="T106" s="136">
        <f t="shared" si="16"/>
        <v>1880</v>
      </c>
      <c r="U106" t="e">
        <f>SQRT(($U$6/2)^2-($U$6/2)^2*'(OLD) bottom seam length'!T106^2/($U$7/2)^2)</f>
        <v>#VALUE!</v>
      </c>
      <c r="W106" s="136">
        <f t="shared" si="17"/>
        <v>1880</v>
      </c>
      <c r="X106" t="e">
        <f>SQRT(($U$6/2)^2-($U$6/2)^2*'(OLD) bottom seam length'!W106^2/($U$7/2)^2)</f>
        <v>#VALUE!</v>
      </c>
      <c r="Z106" s="136">
        <f t="shared" si="18"/>
        <v>1880</v>
      </c>
      <c r="AA106" t="e">
        <f>SQRT(($U$6/2)^2-($U$6/2)^2*'(OLD) bottom seam length'!Z106^2/($U$7/2)^2)</f>
        <v>#VALUE!</v>
      </c>
      <c r="AC106" s="136">
        <f t="shared" si="19"/>
        <v>1880</v>
      </c>
      <c r="AD106" t="e">
        <f>SQRT(($U$6/2)^2-($U$6/2)^2*'(OLD) bottom seam length'!AC106^2/($U$7/2)^2)</f>
        <v>#VALUE!</v>
      </c>
    </row>
    <row r="107" spans="2:30">
      <c r="B107" s="136">
        <f t="shared" si="10"/>
        <v>1920</v>
      </c>
      <c r="C107" t="e">
        <f>SQRT(($C$5/2)^2-($C$5/2)^2*'(OLD) bottom seam length'!B107^2/($C$6/2)^2)</f>
        <v>#DIV/0!</v>
      </c>
      <c r="E107" s="136">
        <f t="shared" si="11"/>
        <v>1920</v>
      </c>
      <c r="F107" t="e">
        <f>SQRT(($C$5/2)^2-($C$5/2)^2*'(OLD) bottom seam length'!E107^2/($C$6/2)^2)</f>
        <v>#DIV/0!</v>
      </c>
      <c r="H107" s="136">
        <f t="shared" si="12"/>
        <v>1920</v>
      </c>
      <c r="I107" t="e">
        <f>SQRT(($C$5/2)^2-($C$5/2)^2*'(OLD) bottom seam length'!H107^2/($C$6/2)^2)</f>
        <v>#DIV/0!</v>
      </c>
      <c r="K107" s="136">
        <f t="shared" si="13"/>
        <v>1920</v>
      </c>
      <c r="L107" t="e">
        <f>SQRT(($C$5/2)^2-($C$5/2)^2*'(OLD) bottom seam length'!K107^2/($C$6/2)^2)</f>
        <v>#DIV/0!</v>
      </c>
      <c r="O107" s="136">
        <f t="shared" si="14"/>
        <v>1920</v>
      </c>
      <c r="P107" t="b">
        <f t="shared" si="15"/>
        <v>0</v>
      </c>
      <c r="T107" s="136">
        <f t="shared" si="16"/>
        <v>1900</v>
      </c>
      <c r="U107" t="e">
        <f>SQRT(($U$6/2)^2-($U$6/2)^2*'(OLD) bottom seam length'!T107^2/($U$7/2)^2)</f>
        <v>#VALUE!</v>
      </c>
      <c r="W107" s="136">
        <f t="shared" si="17"/>
        <v>1900</v>
      </c>
      <c r="X107" t="e">
        <f>SQRT(($U$6/2)^2-($U$6/2)^2*'(OLD) bottom seam length'!W107^2/($U$7/2)^2)</f>
        <v>#VALUE!</v>
      </c>
      <c r="Z107" s="136">
        <f t="shared" si="18"/>
        <v>1900</v>
      </c>
      <c r="AA107" t="e">
        <f>SQRT(($U$6/2)^2-($U$6/2)^2*'(OLD) bottom seam length'!Z107^2/($U$7/2)^2)</f>
        <v>#VALUE!</v>
      </c>
      <c r="AC107" s="136">
        <f t="shared" si="19"/>
        <v>1900</v>
      </c>
      <c r="AD107" t="e">
        <f>SQRT(($U$6/2)^2-($U$6/2)^2*'(OLD) bottom seam length'!AC107^2/($U$7/2)^2)</f>
        <v>#VALUE!</v>
      </c>
    </row>
    <row r="108" spans="2:30">
      <c r="B108" s="136">
        <f t="shared" si="10"/>
        <v>1940</v>
      </c>
      <c r="C108" t="e">
        <f>SQRT(($C$5/2)^2-($C$5/2)^2*'(OLD) bottom seam length'!B108^2/($C$6/2)^2)</f>
        <v>#DIV/0!</v>
      </c>
      <c r="E108" s="136">
        <f t="shared" si="11"/>
        <v>1940</v>
      </c>
      <c r="F108" t="e">
        <f>SQRT(($C$5/2)^2-($C$5/2)^2*'(OLD) bottom seam length'!E108^2/($C$6/2)^2)</f>
        <v>#DIV/0!</v>
      </c>
      <c r="H108" s="136">
        <f t="shared" si="12"/>
        <v>1940</v>
      </c>
      <c r="I108" t="e">
        <f>SQRT(($C$5/2)^2-($C$5/2)^2*'(OLD) bottom seam length'!H108^2/($C$6/2)^2)</f>
        <v>#DIV/0!</v>
      </c>
      <c r="K108" s="136">
        <f t="shared" si="13"/>
        <v>1940</v>
      </c>
      <c r="L108" t="e">
        <f>SQRT(($C$5/2)^2-($C$5/2)^2*'(OLD) bottom seam length'!K108^2/($C$6/2)^2)</f>
        <v>#DIV/0!</v>
      </c>
      <c r="O108" s="136">
        <f t="shared" si="14"/>
        <v>1940</v>
      </c>
      <c r="P108" t="b">
        <f t="shared" si="15"/>
        <v>0</v>
      </c>
      <c r="T108" s="136">
        <f t="shared" si="16"/>
        <v>1920</v>
      </c>
      <c r="U108" t="e">
        <f>SQRT(($U$6/2)^2-($U$6/2)^2*'(OLD) bottom seam length'!T108^2/($U$7/2)^2)</f>
        <v>#VALUE!</v>
      </c>
      <c r="W108" s="136">
        <f t="shared" si="17"/>
        <v>1920</v>
      </c>
      <c r="X108" t="e">
        <f>SQRT(($U$6/2)^2-($U$6/2)^2*'(OLD) bottom seam length'!W108^2/($U$7/2)^2)</f>
        <v>#VALUE!</v>
      </c>
      <c r="Z108" s="136">
        <f t="shared" si="18"/>
        <v>1920</v>
      </c>
      <c r="AA108" t="e">
        <f>SQRT(($U$6/2)^2-($U$6/2)^2*'(OLD) bottom seam length'!Z108^2/($U$7/2)^2)</f>
        <v>#VALUE!</v>
      </c>
      <c r="AC108" s="136">
        <f t="shared" si="19"/>
        <v>1920</v>
      </c>
      <c r="AD108" t="e">
        <f>SQRT(($U$6/2)^2-($U$6/2)^2*'(OLD) bottom seam length'!AC108^2/($U$7/2)^2)</f>
        <v>#VALUE!</v>
      </c>
    </row>
    <row r="109" spans="2:30">
      <c r="B109" s="136">
        <f t="shared" si="10"/>
        <v>1960</v>
      </c>
      <c r="C109" t="e">
        <f>SQRT(($C$5/2)^2-($C$5/2)^2*'(OLD) bottom seam length'!B109^2/($C$6/2)^2)</f>
        <v>#DIV/0!</v>
      </c>
      <c r="E109" s="136">
        <f t="shared" si="11"/>
        <v>1960</v>
      </c>
      <c r="F109" t="e">
        <f>SQRT(($C$5/2)^2-($C$5/2)^2*'(OLD) bottom seam length'!E109^2/($C$6/2)^2)</f>
        <v>#DIV/0!</v>
      </c>
      <c r="H109" s="136">
        <f t="shared" si="12"/>
        <v>1960</v>
      </c>
      <c r="I109" t="e">
        <f>SQRT(($C$5/2)^2-($C$5/2)^2*'(OLD) bottom seam length'!H109^2/($C$6/2)^2)</f>
        <v>#DIV/0!</v>
      </c>
      <c r="K109" s="136">
        <f t="shared" si="13"/>
        <v>1960</v>
      </c>
      <c r="L109" t="e">
        <f>SQRT(($C$5/2)^2-($C$5/2)^2*'(OLD) bottom seam length'!K109^2/($C$6/2)^2)</f>
        <v>#DIV/0!</v>
      </c>
      <c r="O109" s="136">
        <f t="shared" si="14"/>
        <v>1960</v>
      </c>
      <c r="P109" t="b">
        <f t="shared" si="15"/>
        <v>0</v>
      </c>
      <c r="T109" s="136">
        <f t="shared" si="16"/>
        <v>1940</v>
      </c>
      <c r="U109" t="e">
        <f>SQRT(($U$6/2)^2-($U$6/2)^2*'(OLD) bottom seam length'!T109^2/($U$7/2)^2)</f>
        <v>#VALUE!</v>
      </c>
      <c r="W109" s="136">
        <f t="shared" si="17"/>
        <v>1940</v>
      </c>
      <c r="X109" t="e">
        <f>SQRT(($U$6/2)^2-($U$6/2)^2*'(OLD) bottom seam length'!W109^2/($U$7/2)^2)</f>
        <v>#VALUE!</v>
      </c>
      <c r="Z109" s="136">
        <f t="shared" si="18"/>
        <v>1940</v>
      </c>
      <c r="AA109" t="e">
        <f>SQRT(($U$6/2)^2-($U$6/2)^2*'(OLD) bottom seam length'!Z109^2/($U$7/2)^2)</f>
        <v>#VALUE!</v>
      </c>
      <c r="AC109" s="136">
        <f t="shared" si="19"/>
        <v>1940</v>
      </c>
      <c r="AD109" t="e">
        <f>SQRT(($U$6/2)^2-($U$6/2)^2*'(OLD) bottom seam length'!AC109^2/($U$7/2)^2)</f>
        <v>#VALUE!</v>
      </c>
    </row>
    <row r="110" spans="2:30">
      <c r="B110" s="136">
        <f t="shared" si="10"/>
        <v>1980</v>
      </c>
      <c r="C110" t="e">
        <f>SQRT(($C$5/2)^2-($C$5/2)^2*'(OLD) bottom seam length'!B110^2/($C$6/2)^2)</f>
        <v>#DIV/0!</v>
      </c>
      <c r="E110" s="136">
        <f t="shared" si="11"/>
        <v>1980</v>
      </c>
      <c r="F110" t="e">
        <f>SQRT(($C$5/2)^2-($C$5/2)^2*'(OLD) bottom seam length'!E110^2/($C$6/2)^2)</f>
        <v>#DIV/0!</v>
      </c>
      <c r="H110" s="136">
        <f t="shared" si="12"/>
        <v>1980</v>
      </c>
      <c r="I110" t="e">
        <f>SQRT(($C$5/2)^2-($C$5/2)^2*'(OLD) bottom seam length'!H110^2/($C$6/2)^2)</f>
        <v>#DIV/0!</v>
      </c>
      <c r="K110" s="136">
        <f t="shared" si="13"/>
        <v>1980</v>
      </c>
      <c r="L110" t="e">
        <f>SQRT(($C$5/2)^2-($C$5/2)^2*'(OLD) bottom seam length'!K110^2/($C$6/2)^2)</f>
        <v>#DIV/0!</v>
      </c>
      <c r="O110" s="136">
        <f t="shared" si="14"/>
        <v>1980</v>
      </c>
      <c r="P110" t="b">
        <f t="shared" si="15"/>
        <v>0</v>
      </c>
      <c r="T110" s="136">
        <f t="shared" si="16"/>
        <v>1960</v>
      </c>
      <c r="U110" t="e">
        <f>SQRT(($U$6/2)^2-($U$6/2)^2*'(OLD) bottom seam length'!T110^2/($U$7/2)^2)</f>
        <v>#VALUE!</v>
      </c>
      <c r="W110" s="136">
        <f t="shared" si="17"/>
        <v>1960</v>
      </c>
      <c r="X110" t="e">
        <f>SQRT(($U$6/2)^2-($U$6/2)^2*'(OLD) bottom seam length'!W110^2/($U$7/2)^2)</f>
        <v>#VALUE!</v>
      </c>
      <c r="Z110" s="136">
        <f t="shared" si="18"/>
        <v>1960</v>
      </c>
      <c r="AA110" t="e">
        <f>SQRT(($U$6/2)^2-($U$6/2)^2*'(OLD) bottom seam length'!Z110^2/($U$7/2)^2)</f>
        <v>#VALUE!</v>
      </c>
      <c r="AC110" s="136">
        <f t="shared" si="19"/>
        <v>1960</v>
      </c>
      <c r="AD110" t="e">
        <f>SQRT(($U$6/2)^2-($U$6/2)^2*'(OLD) bottom seam length'!AC110^2/($U$7/2)^2)</f>
        <v>#VALUE!</v>
      </c>
    </row>
    <row r="111" spans="2:30">
      <c r="B111" s="136">
        <f t="shared" si="10"/>
        <v>2000</v>
      </c>
      <c r="C111" t="e">
        <f>SQRT(($C$5/2)^2-($C$5/2)^2*'(OLD) bottom seam length'!B111^2/($C$6/2)^2)</f>
        <v>#DIV/0!</v>
      </c>
      <c r="E111" s="136">
        <f t="shared" si="11"/>
        <v>2000</v>
      </c>
      <c r="F111" t="e">
        <f>SQRT(($C$5/2)^2-($C$5/2)^2*'(OLD) bottom seam length'!E111^2/($C$6/2)^2)</f>
        <v>#DIV/0!</v>
      </c>
      <c r="H111" s="136">
        <f t="shared" si="12"/>
        <v>2000</v>
      </c>
      <c r="I111" t="e">
        <f>SQRT(($C$5/2)^2-($C$5/2)^2*'(OLD) bottom seam length'!H111^2/($C$6/2)^2)</f>
        <v>#DIV/0!</v>
      </c>
      <c r="K111" s="136">
        <f t="shared" si="13"/>
        <v>2000</v>
      </c>
      <c r="L111" t="e">
        <f>SQRT(($C$5/2)^2-($C$5/2)^2*'(OLD) bottom seam length'!K111^2/($C$6/2)^2)</f>
        <v>#DIV/0!</v>
      </c>
      <c r="O111" s="136">
        <f t="shared" si="14"/>
        <v>2000</v>
      </c>
      <c r="P111" t="b">
        <f t="shared" si="15"/>
        <v>0</v>
      </c>
      <c r="T111" s="136">
        <f t="shared" si="16"/>
        <v>1980</v>
      </c>
      <c r="U111" t="e">
        <f>SQRT(($U$6/2)^2-($U$6/2)^2*'(OLD) bottom seam length'!T111^2/($U$7/2)^2)</f>
        <v>#VALUE!</v>
      </c>
      <c r="W111" s="136">
        <f t="shared" si="17"/>
        <v>1980</v>
      </c>
      <c r="X111" t="e">
        <f>SQRT(($U$6/2)^2-($U$6/2)^2*'(OLD) bottom seam length'!W111^2/($U$7/2)^2)</f>
        <v>#VALUE!</v>
      </c>
      <c r="Z111" s="136">
        <f t="shared" si="18"/>
        <v>1980</v>
      </c>
      <c r="AA111" t="e">
        <f>SQRT(($U$6/2)^2-($U$6/2)^2*'(OLD) bottom seam length'!Z111^2/($U$7/2)^2)</f>
        <v>#VALUE!</v>
      </c>
      <c r="AC111" s="136">
        <f t="shared" si="19"/>
        <v>1980</v>
      </c>
      <c r="AD111" t="e">
        <f>SQRT(($U$6/2)^2-($U$6/2)^2*'(OLD) bottom seam length'!AC111^2/($U$7/2)^2)</f>
        <v>#VALUE!</v>
      </c>
    </row>
    <row r="112" spans="2:30">
      <c r="B112" s="136">
        <f t="shared" si="10"/>
        <v>2020</v>
      </c>
      <c r="C112" t="e">
        <f>SQRT(($C$5/2)^2-($C$5/2)^2*'(OLD) bottom seam length'!B112^2/($C$6/2)^2)</f>
        <v>#DIV/0!</v>
      </c>
      <c r="E112" s="136">
        <f t="shared" si="11"/>
        <v>2020</v>
      </c>
      <c r="F112" t="e">
        <f>SQRT(($C$5/2)^2-($C$5/2)^2*'(OLD) bottom seam length'!E112^2/($C$6/2)^2)</f>
        <v>#DIV/0!</v>
      </c>
      <c r="H112" s="136">
        <f t="shared" si="12"/>
        <v>2020</v>
      </c>
      <c r="I112" t="e">
        <f>SQRT(($C$5/2)^2-($C$5/2)^2*'(OLD) bottom seam length'!H112^2/($C$6/2)^2)</f>
        <v>#DIV/0!</v>
      </c>
      <c r="K112" s="136">
        <f t="shared" si="13"/>
        <v>2020</v>
      </c>
      <c r="L112" t="e">
        <f>SQRT(($C$5/2)^2-($C$5/2)^2*'(OLD) bottom seam length'!K112^2/($C$6/2)^2)</f>
        <v>#DIV/0!</v>
      </c>
      <c r="O112" s="136">
        <f t="shared" si="14"/>
        <v>2020</v>
      </c>
      <c r="P112" t="b">
        <f t="shared" si="15"/>
        <v>0</v>
      </c>
      <c r="T112" s="136">
        <f t="shared" si="16"/>
        <v>2000</v>
      </c>
      <c r="U112" t="e">
        <f>SQRT(($U$6/2)^2-($U$6/2)^2*'(OLD) bottom seam length'!T112^2/($U$7/2)^2)</f>
        <v>#VALUE!</v>
      </c>
      <c r="W112" s="136">
        <f t="shared" si="17"/>
        <v>2000</v>
      </c>
      <c r="X112" t="e">
        <f>SQRT(($U$6/2)^2-($U$6/2)^2*'(OLD) bottom seam length'!W112^2/($U$7/2)^2)</f>
        <v>#VALUE!</v>
      </c>
      <c r="Z112" s="136">
        <f t="shared" si="18"/>
        <v>2000</v>
      </c>
      <c r="AA112" t="e">
        <f>SQRT(($U$6/2)^2-($U$6/2)^2*'(OLD) bottom seam length'!Z112^2/($U$7/2)^2)</f>
        <v>#VALUE!</v>
      </c>
      <c r="AC112" s="136">
        <f t="shared" si="19"/>
        <v>2000</v>
      </c>
      <c r="AD112" t="e">
        <f>SQRT(($U$6/2)^2-($U$6/2)^2*'(OLD) bottom seam length'!AC112^2/($U$7/2)^2)</f>
        <v>#VALUE!</v>
      </c>
    </row>
    <row r="113" spans="2:30">
      <c r="B113" s="136">
        <f t="shared" si="10"/>
        <v>2040</v>
      </c>
      <c r="C113" t="e">
        <f>SQRT(($C$5/2)^2-($C$5/2)^2*'(OLD) bottom seam length'!B113^2/($C$6/2)^2)</f>
        <v>#DIV/0!</v>
      </c>
      <c r="E113" s="136">
        <f t="shared" si="11"/>
        <v>2040</v>
      </c>
      <c r="F113" t="e">
        <f>SQRT(($C$5/2)^2-($C$5/2)^2*'(OLD) bottom seam length'!E113^2/($C$6/2)^2)</f>
        <v>#DIV/0!</v>
      </c>
      <c r="H113" s="136">
        <f t="shared" si="12"/>
        <v>2040</v>
      </c>
      <c r="I113" t="e">
        <f>SQRT(($C$5/2)^2-($C$5/2)^2*'(OLD) bottom seam length'!H113^2/($C$6/2)^2)</f>
        <v>#DIV/0!</v>
      </c>
      <c r="K113" s="136">
        <f t="shared" si="13"/>
        <v>2040</v>
      </c>
      <c r="L113" t="e">
        <f>SQRT(($C$5/2)^2-($C$5/2)^2*'(OLD) bottom seam length'!K113^2/($C$6/2)^2)</f>
        <v>#DIV/0!</v>
      </c>
      <c r="O113" s="136">
        <f t="shared" si="14"/>
        <v>2040</v>
      </c>
      <c r="P113" t="b">
        <f t="shared" si="15"/>
        <v>0</v>
      </c>
      <c r="T113" s="136">
        <f t="shared" si="16"/>
        <v>2020</v>
      </c>
      <c r="U113" t="e">
        <f>SQRT(($U$6/2)^2-($U$6/2)^2*'(OLD) bottom seam length'!T113^2/($U$7/2)^2)</f>
        <v>#VALUE!</v>
      </c>
      <c r="W113" s="136">
        <f t="shared" si="17"/>
        <v>2020</v>
      </c>
      <c r="X113" t="e">
        <f>SQRT(($U$6/2)^2-($U$6/2)^2*'(OLD) bottom seam length'!W113^2/($U$7/2)^2)</f>
        <v>#VALUE!</v>
      </c>
      <c r="Z113" s="136">
        <f t="shared" si="18"/>
        <v>2020</v>
      </c>
      <c r="AA113" t="e">
        <f>SQRT(($U$6/2)^2-($U$6/2)^2*'(OLD) bottom seam length'!Z113^2/($U$7/2)^2)</f>
        <v>#VALUE!</v>
      </c>
      <c r="AC113" s="136">
        <f t="shared" si="19"/>
        <v>2020</v>
      </c>
      <c r="AD113" t="e">
        <f>SQRT(($U$6/2)^2-($U$6/2)^2*'(OLD) bottom seam length'!AC113^2/($U$7/2)^2)</f>
        <v>#VALUE!</v>
      </c>
    </row>
    <row r="114" spans="2:30">
      <c r="B114" s="136">
        <f t="shared" si="10"/>
        <v>2060</v>
      </c>
      <c r="C114" t="e">
        <f>SQRT(($C$5/2)^2-($C$5/2)^2*'(OLD) bottom seam length'!B114^2/($C$6/2)^2)</f>
        <v>#DIV/0!</v>
      </c>
      <c r="E114" s="136">
        <f t="shared" si="11"/>
        <v>2060</v>
      </c>
      <c r="F114" t="e">
        <f>SQRT(($C$5/2)^2-($C$5/2)^2*'(OLD) bottom seam length'!E114^2/($C$6/2)^2)</f>
        <v>#DIV/0!</v>
      </c>
      <c r="H114" s="136">
        <f t="shared" si="12"/>
        <v>2060</v>
      </c>
      <c r="I114" t="e">
        <f>SQRT(($C$5/2)^2-($C$5/2)^2*'(OLD) bottom seam length'!H114^2/($C$6/2)^2)</f>
        <v>#DIV/0!</v>
      </c>
      <c r="K114" s="136">
        <f t="shared" si="13"/>
        <v>2060</v>
      </c>
      <c r="L114" t="e">
        <f>SQRT(($C$5/2)^2-($C$5/2)^2*'(OLD) bottom seam length'!K114^2/($C$6/2)^2)</f>
        <v>#DIV/0!</v>
      </c>
      <c r="O114" s="136">
        <f t="shared" si="14"/>
        <v>2060</v>
      </c>
      <c r="P114" t="b">
        <f t="shared" si="15"/>
        <v>0</v>
      </c>
      <c r="T114" s="136">
        <f t="shared" si="16"/>
        <v>2040</v>
      </c>
      <c r="U114" t="e">
        <f>SQRT(($U$6/2)^2-($U$6/2)^2*'(OLD) bottom seam length'!T114^2/($U$7/2)^2)</f>
        <v>#VALUE!</v>
      </c>
      <c r="W114" s="136">
        <f t="shared" si="17"/>
        <v>2040</v>
      </c>
      <c r="X114" t="e">
        <f>SQRT(($U$6/2)^2-($U$6/2)^2*'(OLD) bottom seam length'!W114^2/($U$7/2)^2)</f>
        <v>#VALUE!</v>
      </c>
      <c r="Z114" s="136">
        <f t="shared" si="18"/>
        <v>2040</v>
      </c>
      <c r="AA114" t="e">
        <f>SQRT(($U$6/2)^2-($U$6/2)^2*'(OLD) bottom seam length'!Z114^2/($U$7/2)^2)</f>
        <v>#VALUE!</v>
      </c>
      <c r="AC114" s="136">
        <f t="shared" si="19"/>
        <v>2040</v>
      </c>
      <c r="AD114" t="e">
        <f>SQRT(($U$6/2)^2-($U$6/2)^2*'(OLD) bottom seam length'!AC114^2/($U$7/2)^2)</f>
        <v>#VALUE!</v>
      </c>
    </row>
    <row r="115" spans="2:30">
      <c r="B115" s="136">
        <f t="shared" si="10"/>
        <v>2080</v>
      </c>
      <c r="C115" t="e">
        <f>SQRT(($C$5/2)^2-($C$5/2)^2*'(OLD) bottom seam length'!B115^2/($C$6/2)^2)</f>
        <v>#DIV/0!</v>
      </c>
      <c r="E115" s="136">
        <f t="shared" si="11"/>
        <v>2080</v>
      </c>
      <c r="F115" t="e">
        <f>SQRT(($C$5/2)^2-($C$5/2)^2*'(OLD) bottom seam length'!E115^2/($C$6/2)^2)</f>
        <v>#DIV/0!</v>
      </c>
      <c r="H115" s="136">
        <f t="shared" si="12"/>
        <v>2080</v>
      </c>
      <c r="I115" t="e">
        <f>SQRT(($C$5/2)^2-($C$5/2)^2*'(OLD) bottom seam length'!H115^2/($C$6/2)^2)</f>
        <v>#DIV/0!</v>
      </c>
      <c r="K115" s="136">
        <f t="shared" si="13"/>
        <v>2080</v>
      </c>
      <c r="L115" t="e">
        <f>SQRT(($C$5/2)^2-($C$5/2)^2*'(OLD) bottom seam length'!K115^2/($C$6/2)^2)</f>
        <v>#DIV/0!</v>
      </c>
      <c r="O115" s="136">
        <f t="shared" si="14"/>
        <v>2080</v>
      </c>
      <c r="P115" t="b">
        <f t="shared" si="15"/>
        <v>0</v>
      </c>
      <c r="T115" s="136">
        <f t="shared" si="16"/>
        <v>2060</v>
      </c>
      <c r="U115" t="e">
        <f>SQRT(($U$6/2)^2-($U$6/2)^2*'(OLD) bottom seam length'!T115^2/($U$7/2)^2)</f>
        <v>#VALUE!</v>
      </c>
      <c r="W115" s="136">
        <f t="shared" si="17"/>
        <v>2060</v>
      </c>
      <c r="X115" t="e">
        <f>SQRT(($U$6/2)^2-($U$6/2)^2*'(OLD) bottom seam length'!W115^2/($U$7/2)^2)</f>
        <v>#VALUE!</v>
      </c>
      <c r="Z115" s="136">
        <f t="shared" si="18"/>
        <v>2060</v>
      </c>
      <c r="AA115" t="e">
        <f>SQRT(($U$6/2)^2-($U$6/2)^2*'(OLD) bottom seam length'!Z115^2/($U$7/2)^2)</f>
        <v>#VALUE!</v>
      </c>
      <c r="AC115" s="136">
        <f t="shared" si="19"/>
        <v>2060</v>
      </c>
      <c r="AD115" t="e">
        <f>SQRT(($U$6/2)^2-($U$6/2)^2*'(OLD) bottom seam length'!AC115^2/($U$7/2)^2)</f>
        <v>#VALUE!</v>
      </c>
    </row>
    <row r="116" spans="2:30">
      <c r="B116" s="136">
        <f t="shared" si="10"/>
        <v>2100</v>
      </c>
      <c r="C116" t="e">
        <f>SQRT(($C$5/2)^2-($C$5/2)^2*'(OLD) bottom seam length'!B116^2/($C$6/2)^2)</f>
        <v>#DIV/0!</v>
      </c>
      <c r="E116" s="136">
        <f t="shared" si="11"/>
        <v>2100</v>
      </c>
      <c r="F116" t="e">
        <f>SQRT(($C$5/2)^2-($C$5/2)^2*'(OLD) bottom seam length'!E116^2/($C$6/2)^2)</f>
        <v>#DIV/0!</v>
      </c>
      <c r="H116" s="136">
        <f t="shared" si="12"/>
        <v>2100</v>
      </c>
      <c r="I116" t="e">
        <f>SQRT(($C$5/2)^2-($C$5/2)^2*'(OLD) bottom seam length'!H116^2/($C$6/2)^2)</f>
        <v>#DIV/0!</v>
      </c>
      <c r="K116" s="136">
        <f t="shared" si="13"/>
        <v>2100</v>
      </c>
      <c r="L116" t="e">
        <f>SQRT(($C$5/2)^2-($C$5/2)^2*'(OLD) bottom seam length'!K116^2/($C$6/2)^2)</f>
        <v>#DIV/0!</v>
      </c>
      <c r="O116" s="136">
        <f t="shared" si="14"/>
        <v>2100</v>
      </c>
      <c r="P116" t="b">
        <f t="shared" si="15"/>
        <v>0</v>
      </c>
      <c r="T116" s="136">
        <f t="shared" si="16"/>
        <v>2080</v>
      </c>
      <c r="U116" t="e">
        <f>SQRT(($U$6/2)^2-($U$6/2)^2*'(OLD) bottom seam length'!T116^2/($U$7/2)^2)</f>
        <v>#VALUE!</v>
      </c>
      <c r="W116" s="136">
        <f t="shared" si="17"/>
        <v>2080</v>
      </c>
      <c r="X116" t="e">
        <f>SQRT(($U$6/2)^2-($U$6/2)^2*'(OLD) bottom seam length'!W116^2/($U$7/2)^2)</f>
        <v>#VALUE!</v>
      </c>
      <c r="Z116" s="136">
        <f t="shared" si="18"/>
        <v>2080</v>
      </c>
      <c r="AA116" t="e">
        <f>SQRT(($U$6/2)^2-($U$6/2)^2*'(OLD) bottom seam length'!Z116^2/($U$7/2)^2)</f>
        <v>#VALUE!</v>
      </c>
      <c r="AC116" s="136">
        <f t="shared" si="19"/>
        <v>2080</v>
      </c>
      <c r="AD116" t="e">
        <f>SQRT(($U$6/2)^2-($U$6/2)^2*'(OLD) bottom seam length'!AC116^2/($U$7/2)^2)</f>
        <v>#VALUE!</v>
      </c>
    </row>
    <row r="117" spans="2:30">
      <c r="B117" s="136">
        <f t="shared" si="10"/>
        <v>2120</v>
      </c>
      <c r="C117" t="e">
        <f>SQRT(($C$5/2)^2-($C$5/2)^2*'(OLD) bottom seam length'!B117^2/($C$6/2)^2)</f>
        <v>#DIV/0!</v>
      </c>
      <c r="E117" s="136">
        <f t="shared" si="11"/>
        <v>2120</v>
      </c>
      <c r="F117" t="e">
        <f>SQRT(($C$5/2)^2-($C$5/2)^2*'(OLD) bottom seam length'!E117^2/($C$6/2)^2)</f>
        <v>#DIV/0!</v>
      </c>
      <c r="H117" s="136">
        <f t="shared" si="12"/>
        <v>2120</v>
      </c>
      <c r="I117" t="e">
        <f>SQRT(($C$5/2)^2-($C$5/2)^2*'(OLD) bottom seam length'!H117^2/($C$6/2)^2)</f>
        <v>#DIV/0!</v>
      </c>
      <c r="K117" s="136">
        <f t="shared" si="13"/>
        <v>2120</v>
      </c>
      <c r="L117" t="e">
        <f>SQRT(($C$5/2)^2-($C$5/2)^2*'(OLD) bottom seam length'!K117^2/($C$6/2)^2)</f>
        <v>#DIV/0!</v>
      </c>
      <c r="O117" s="136">
        <f t="shared" si="14"/>
        <v>2120</v>
      </c>
      <c r="P117" t="b">
        <f t="shared" si="15"/>
        <v>0</v>
      </c>
      <c r="T117" s="136">
        <f t="shared" si="16"/>
        <v>2100</v>
      </c>
      <c r="U117" t="e">
        <f>SQRT(($U$6/2)^2-($U$6/2)^2*'(OLD) bottom seam length'!T117^2/($U$7/2)^2)</f>
        <v>#VALUE!</v>
      </c>
      <c r="W117" s="136">
        <f t="shared" si="17"/>
        <v>2100</v>
      </c>
      <c r="X117" t="e">
        <f>SQRT(($U$6/2)^2-($U$6/2)^2*'(OLD) bottom seam length'!W117^2/($U$7/2)^2)</f>
        <v>#VALUE!</v>
      </c>
      <c r="Z117" s="136">
        <f t="shared" si="18"/>
        <v>2100</v>
      </c>
      <c r="AA117" t="e">
        <f>SQRT(($U$6/2)^2-($U$6/2)^2*'(OLD) bottom seam length'!Z117^2/($U$7/2)^2)</f>
        <v>#VALUE!</v>
      </c>
      <c r="AC117" s="136">
        <f t="shared" si="19"/>
        <v>2100</v>
      </c>
      <c r="AD117" t="e">
        <f>SQRT(($U$6/2)^2-($U$6/2)^2*'(OLD) bottom seam length'!AC117^2/($U$7/2)^2)</f>
        <v>#VALUE!</v>
      </c>
    </row>
    <row r="118" spans="2:30">
      <c r="B118" s="136">
        <f t="shared" si="10"/>
        <v>2140</v>
      </c>
      <c r="C118" t="e">
        <f>SQRT(($C$5/2)^2-($C$5/2)^2*'(OLD) bottom seam length'!B118^2/($C$6/2)^2)</f>
        <v>#DIV/0!</v>
      </c>
      <c r="E118" s="136">
        <f t="shared" si="11"/>
        <v>2140</v>
      </c>
      <c r="F118" t="e">
        <f>SQRT(($C$5/2)^2-($C$5/2)^2*'(OLD) bottom seam length'!E118^2/($C$6/2)^2)</f>
        <v>#DIV/0!</v>
      </c>
      <c r="H118" s="136">
        <f t="shared" si="12"/>
        <v>2140</v>
      </c>
      <c r="I118" t="e">
        <f>SQRT(($C$5/2)^2-($C$5/2)^2*'(OLD) bottom seam length'!H118^2/($C$6/2)^2)</f>
        <v>#DIV/0!</v>
      </c>
      <c r="K118" s="136">
        <f t="shared" si="13"/>
        <v>2140</v>
      </c>
      <c r="L118" t="e">
        <f>SQRT(($C$5/2)^2-($C$5/2)^2*'(OLD) bottom seam length'!K118^2/($C$6/2)^2)</f>
        <v>#DIV/0!</v>
      </c>
      <c r="O118" s="136">
        <f t="shared" si="14"/>
        <v>2140</v>
      </c>
      <c r="P118" t="b">
        <f t="shared" si="15"/>
        <v>0</v>
      </c>
      <c r="T118" s="136">
        <f t="shared" si="16"/>
        <v>2120</v>
      </c>
      <c r="U118" t="e">
        <f>SQRT(($U$6/2)^2-($U$6/2)^2*'(OLD) bottom seam length'!T118^2/($U$7/2)^2)</f>
        <v>#VALUE!</v>
      </c>
      <c r="W118" s="136">
        <f t="shared" si="17"/>
        <v>2120</v>
      </c>
      <c r="X118" t="e">
        <f>SQRT(($U$6/2)^2-($U$6/2)^2*'(OLD) bottom seam length'!W118^2/($U$7/2)^2)</f>
        <v>#VALUE!</v>
      </c>
      <c r="Z118" s="136">
        <f t="shared" si="18"/>
        <v>2120</v>
      </c>
      <c r="AA118" t="e">
        <f>SQRT(($U$6/2)^2-($U$6/2)^2*'(OLD) bottom seam length'!Z118^2/($U$7/2)^2)</f>
        <v>#VALUE!</v>
      </c>
      <c r="AC118" s="136">
        <f t="shared" si="19"/>
        <v>2120</v>
      </c>
      <c r="AD118" t="e">
        <f>SQRT(($U$6/2)^2-($U$6/2)^2*'(OLD) bottom seam length'!AC118^2/($U$7/2)^2)</f>
        <v>#VALUE!</v>
      </c>
    </row>
    <row r="119" spans="2:30">
      <c r="B119" s="136">
        <f t="shared" si="10"/>
        <v>2160</v>
      </c>
      <c r="C119" t="e">
        <f>SQRT(($C$5/2)^2-($C$5/2)^2*'(OLD) bottom seam length'!B119^2/($C$6/2)^2)</f>
        <v>#DIV/0!</v>
      </c>
      <c r="E119" s="136">
        <f t="shared" si="11"/>
        <v>2160</v>
      </c>
      <c r="F119" t="e">
        <f>SQRT(($C$5/2)^2-($C$5/2)^2*'(OLD) bottom seam length'!E119^2/($C$6/2)^2)</f>
        <v>#DIV/0!</v>
      </c>
      <c r="H119" s="136">
        <f t="shared" si="12"/>
        <v>2160</v>
      </c>
      <c r="I119" t="e">
        <f>SQRT(($C$5/2)^2-($C$5/2)^2*'(OLD) bottom seam length'!H119^2/($C$6/2)^2)</f>
        <v>#DIV/0!</v>
      </c>
      <c r="K119" s="136">
        <f t="shared" si="13"/>
        <v>2160</v>
      </c>
      <c r="L119" t="e">
        <f>SQRT(($C$5/2)^2-($C$5/2)^2*'(OLD) bottom seam length'!K119^2/($C$6/2)^2)</f>
        <v>#DIV/0!</v>
      </c>
      <c r="O119" s="136">
        <f t="shared" si="14"/>
        <v>2160</v>
      </c>
      <c r="P119" t="b">
        <f t="shared" si="15"/>
        <v>0</v>
      </c>
      <c r="T119" s="136">
        <f t="shared" si="16"/>
        <v>2140</v>
      </c>
      <c r="U119" t="e">
        <f>SQRT(($U$6/2)^2-($U$6/2)^2*'(OLD) bottom seam length'!T119^2/($U$7/2)^2)</f>
        <v>#VALUE!</v>
      </c>
      <c r="W119" s="136">
        <f t="shared" si="17"/>
        <v>2140</v>
      </c>
      <c r="X119" t="e">
        <f>SQRT(($U$6/2)^2-($U$6/2)^2*'(OLD) bottom seam length'!W119^2/($U$7/2)^2)</f>
        <v>#VALUE!</v>
      </c>
      <c r="Z119" s="136">
        <f t="shared" si="18"/>
        <v>2140</v>
      </c>
      <c r="AA119" t="e">
        <f>SQRT(($U$6/2)^2-($U$6/2)^2*'(OLD) bottom seam length'!Z119^2/($U$7/2)^2)</f>
        <v>#VALUE!</v>
      </c>
      <c r="AC119" s="136">
        <f t="shared" si="19"/>
        <v>2140</v>
      </c>
      <c r="AD119" t="e">
        <f>SQRT(($U$6/2)^2-($U$6/2)^2*'(OLD) bottom seam length'!AC119^2/($U$7/2)^2)</f>
        <v>#VALUE!</v>
      </c>
    </row>
    <row r="120" spans="2:30">
      <c r="B120" s="136">
        <f t="shared" si="10"/>
        <v>2180</v>
      </c>
      <c r="C120" t="e">
        <f>SQRT(($C$5/2)^2-($C$5/2)^2*'(OLD) bottom seam length'!B120^2/($C$6/2)^2)</f>
        <v>#DIV/0!</v>
      </c>
      <c r="E120" s="136">
        <f t="shared" si="11"/>
        <v>2180</v>
      </c>
      <c r="F120" t="e">
        <f>SQRT(($C$5/2)^2-($C$5/2)^2*'(OLD) bottom seam length'!E120^2/($C$6/2)^2)</f>
        <v>#DIV/0!</v>
      </c>
      <c r="H120" s="136">
        <f t="shared" si="12"/>
        <v>2180</v>
      </c>
      <c r="I120" t="e">
        <f>SQRT(($C$5/2)^2-($C$5/2)^2*'(OLD) bottom seam length'!H120^2/($C$6/2)^2)</f>
        <v>#DIV/0!</v>
      </c>
      <c r="K120" s="136">
        <f t="shared" si="13"/>
        <v>2180</v>
      </c>
      <c r="L120" t="e">
        <f>SQRT(($C$5/2)^2-($C$5/2)^2*'(OLD) bottom seam length'!K120^2/($C$6/2)^2)</f>
        <v>#DIV/0!</v>
      </c>
      <c r="O120" s="136">
        <f t="shared" si="14"/>
        <v>2180</v>
      </c>
      <c r="P120" t="b">
        <f t="shared" si="15"/>
        <v>0</v>
      </c>
      <c r="T120" s="136">
        <f t="shared" si="16"/>
        <v>2160</v>
      </c>
      <c r="U120" t="e">
        <f>SQRT(($U$6/2)^2-($U$6/2)^2*'(OLD) bottom seam length'!T120^2/($U$7/2)^2)</f>
        <v>#VALUE!</v>
      </c>
      <c r="W120" s="136">
        <f t="shared" si="17"/>
        <v>2160</v>
      </c>
      <c r="X120" t="e">
        <f>SQRT(($U$6/2)^2-($U$6/2)^2*'(OLD) bottom seam length'!W120^2/($U$7/2)^2)</f>
        <v>#VALUE!</v>
      </c>
      <c r="Z120" s="136">
        <f t="shared" si="18"/>
        <v>2160</v>
      </c>
      <c r="AA120" t="e">
        <f>SQRT(($U$6/2)^2-($U$6/2)^2*'(OLD) bottom seam length'!Z120^2/($U$7/2)^2)</f>
        <v>#VALUE!</v>
      </c>
      <c r="AC120" s="136">
        <f t="shared" si="19"/>
        <v>2160</v>
      </c>
      <c r="AD120" t="e">
        <f>SQRT(($U$6/2)^2-($U$6/2)^2*'(OLD) bottom seam length'!AC120^2/($U$7/2)^2)</f>
        <v>#VALUE!</v>
      </c>
    </row>
    <row r="121" spans="2:30">
      <c r="B121" s="136">
        <f t="shared" si="10"/>
        <v>2200</v>
      </c>
      <c r="C121" t="e">
        <f>SQRT(($C$5/2)^2-($C$5/2)^2*'(OLD) bottom seam length'!B121^2/($C$6/2)^2)</f>
        <v>#DIV/0!</v>
      </c>
      <c r="E121" s="136">
        <f t="shared" si="11"/>
        <v>2200</v>
      </c>
      <c r="F121" t="e">
        <f>SQRT(($C$5/2)^2-($C$5/2)^2*'(OLD) bottom seam length'!E121^2/($C$6/2)^2)</f>
        <v>#DIV/0!</v>
      </c>
      <c r="H121" s="136">
        <f t="shared" si="12"/>
        <v>2200</v>
      </c>
      <c r="I121" t="e">
        <f>SQRT(($C$5/2)^2-($C$5/2)^2*'(OLD) bottom seam length'!H121^2/($C$6/2)^2)</f>
        <v>#DIV/0!</v>
      </c>
      <c r="K121" s="136">
        <f t="shared" si="13"/>
        <v>2200</v>
      </c>
      <c r="L121" t="e">
        <f>SQRT(($C$5/2)^2-($C$5/2)^2*'(OLD) bottom seam length'!K121^2/($C$6/2)^2)</f>
        <v>#DIV/0!</v>
      </c>
      <c r="O121" s="136">
        <f t="shared" si="14"/>
        <v>2200</v>
      </c>
      <c r="P121" t="b">
        <f t="shared" si="15"/>
        <v>0</v>
      </c>
      <c r="T121" s="136">
        <f t="shared" si="16"/>
        <v>2180</v>
      </c>
      <c r="U121" t="e">
        <f>SQRT(($U$6/2)^2-($U$6/2)^2*'(OLD) bottom seam length'!T121^2/($U$7/2)^2)</f>
        <v>#VALUE!</v>
      </c>
      <c r="W121" s="136">
        <f t="shared" si="17"/>
        <v>2180</v>
      </c>
      <c r="X121" t="e">
        <f>SQRT(($U$6/2)^2-($U$6/2)^2*'(OLD) bottom seam length'!W121^2/($U$7/2)^2)</f>
        <v>#VALUE!</v>
      </c>
      <c r="Z121" s="136">
        <f t="shared" si="18"/>
        <v>2180</v>
      </c>
      <c r="AA121" t="e">
        <f>SQRT(($U$6/2)^2-($U$6/2)^2*'(OLD) bottom seam length'!Z121^2/($U$7/2)^2)</f>
        <v>#VALUE!</v>
      </c>
      <c r="AC121" s="136">
        <f t="shared" si="19"/>
        <v>2180</v>
      </c>
      <c r="AD121" t="e">
        <f>SQRT(($U$6/2)^2-($U$6/2)^2*'(OLD) bottom seam length'!AC121^2/($U$7/2)^2)</f>
        <v>#VALUE!</v>
      </c>
    </row>
    <row r="122" spans="2:30">
      <c r="B122" s="136">
        <f t="shared" si="10"/>
        <v>2220</v>
      </c>
      <c r="C122" t="e">
        <f>SQRT(($C$5/2)^2-($C$5/2)^2*'(OLD) bottom seam length'!B122^2/($C$6/2)^2)</f>
        <v>#DIV/0!</v>
      </c>
      <c r="E122" s="136">
        <f t="shared" si="11"/>
        <v>2220</v>
      </c>
      <c r="F122" t="e">
        <f>SQRT(($C$5/2)^2-($C$5/2)^2*'(OLD) bottom seam length'!E122^2/($C$6/2)^2)</f>
        <v>#DIV/0!</v>
      </c>
      <c r="H122" s="136">
        <f t="shared" si="12"/>
        <v>2220</v>
      </c>
      <c r="I122" t="e">
        <f>SQRT(($C$5/2)^2-($C$5/2)^2*'(OLD) bottom seam length'!H122^2/($C$6/2)^2)</f>
        <v>#DIV/0!</v>
      </c>
      <c r="K122" s="136">
        <f t="shared" si="13"/>
        <v>2220</v>
      </c>
      <c r="L122" t="e">
        <f>SQRT(($C$5/2)^2-($C$5/2)^2*'(OLD) bottom seam length'!K122^2/($C$6/2)^2)</f>
        <v>#DIV/0!</v>
      </c>
      <c r="O122" s="136">
        <f t="shared" si="14"/>
        <v>2220</v>
      </c>
      <c r="P122" t="b">
        <f t="shared" si="15"/>
        <v>0</v>
      </c>
      <c r="T122" s="136">
        <f t="shared" si="16"/>
        <v>2200</v>
      </c>
      <c r="U122" t="e">
        <f>SQRT(($U$6/2)^2-($U$6/2)^2*'(OLD) bottom seam length'!T122^2/($U$7/2)^2)</f>
        <v>#VALUE!</v>
      </c>
      <c r="W122" s="136">
        <f t="shared" si="17"/>
        <v>2200</v>
      </c>
      <c r="X122" t="e">
        <f>SQRT(($U$6/2)^2-($U$6/2)^2*'(OLD) bottom seam length'!W122^2/($U$7/2)^2)</f>
        <v>#VALUE!</v>
      </c>
      <c r="Z122" s="136">
        <f t="shared" si="18"/>
        <v>2200</v>
      </c>
      <c r="AA122" t="e">
        <f>SQRT(($U$6/2)^2-($U$6/2)^2*'(OLD) bottom seam length'!Z122^2/($U$7/2)^2)</f>
        <v>#VALUE!</v>
      </c>
      <c r="AC122" s="136">
        <f t="shared" si="19"/>
        <v>2200</v>
      </c>
      <c r="AD122" t="e">
        <f>SQRT(($U$6/2)^2-($U$6/2)^2*'(OLD) bottom seam length'!AC122^2/($U$7/2)^2)</f>
        <v>#VALUE!</v>
      </c>
    </row>
    <row r="123" spans="2:30">
      <c r="B123" s="136">
        <f t="shared" si="10"/>
        <v>2240</v>
      </c>
      <c r="C123" t="e">
        <f>SQRT(($C$5/2)^2-($C$5/2)^2*'(OLD) bottom seam length'!B123^2/($C$6/2)^2)</f>
        <v>#DIV/0!</v>
      </c>
      <c r="E123" s="136">
        <f t="shared" si="11"/>
        <v>2240</v>
      </c>
      <c r="F123" t="e">
        <f>SQRT(($C$5/2)^2-($C$5/2)^2*'(OLD) bottom seam length'!E123^2/($C$6/2)^2)</f>
        <v>#DIV/0!</v>
      </c>
      <c r="H123" s="136">
        <f t="shared" si="12"/>
        <v>2240</v>
      </c>
      <c r="I123" t="e">
        <f>SQRT(($C$5/2)^2-($C$5/2)^2*'(OLD) bottom seam length'!H123^2/($C$6/2)^2)</f>
        <v>#DIV/0!</v>
      </c>
      <c r="K123" s="136">
        <f t="shared" si="13"/>
        <v>2240</v>
      </c>
      <c r="L123" t="e">
        <f>SQRT(($C$5/2)^2-($C$5/2)^2*'(OLD) bottom seam length'!K123^2/($C$6/2)^2)</f>
        <v>#DIV/0!</v>
      </c>
      <c r="O123" s="136">
        <f t="shared" si="14"/>
        <v>2240</v>
      </c>
      <c r="P123" t="b">
        <f t="shared" si="15"/>
        <v>0</v>
      </c>
      <c r="T123" s="136">
        <f t="shared" si="16"/>
        <v>2220</v>
      </c>
      <c r="U123" t="e">
        <f>SQRT(($U$6/2)^2-($U$6/2)^2*'(OLD) bottom seam length'!T123^2/($U$7/2)^2)</f>
        <v>#VALUE!</v>
      </c>
      <c r="W123" s="136">
        <f t="shared" si="17"/>
        <v>2220</v>
      </c>
      <c r="X123" t="e">
        <f>SQRT(($U$6/2)^2-($U$6/2)^2*'(OLD) bottom seam length'!W123^2/($U$7/2)^2)</f>
        <v>#VALUE!</v>
      </c>
      <c r="Z123" s="136">
        <f t="shared" si="18"/>
        <v>2220</v>
      </c>
      <c r="AA123" t="e">
        <f>SQRT(($U$6/2)^2-($U$6/2)^2*'(OLD) bottom seam length'!Z123^2/($U$7/2)^2)</f>
        <v>#VALUE!</v>
      </c>
      <c r="AC123" s="136">
        <f t="shared" si="19"/>
        <v>2220</v>
      </c>
      <c r="AD123" t="e">
        <f>SQRT(($U$6/2)^2-($U$6/2)^2*'(OLD) bottom seam length'!AC123^2/($U$7/2)^2)</f>
        <v>#VALUE!</v>
      </c>
    </row>
    <row r="124" spans="2:30">
      <c r="B124" s="136">
        <f t="shared" si="10"/>
        <v>2260</v>
      </c>
      <c r="C124" t="e">
        <f>SQRT(($C$5/2)^2-($C$5/2)^2*'(OLD) bottom seam length'!B124^2/($C$6/2)^2)</f>
        <v>#DIV/0!</v>
      </c>
      <c r="E124" s="136">
        <f t="shared" si="11"/>
        <v>2260</v>
      </c>
      <c r="F124" t="e">
        <f>SQRT(($C$5/2)^2-($C$5/2)^2*'(OLD) bottom seam length'!E124^2/($C$6/2)^2)</f>
        <v>#DIV/0!</v>
      </c>
      <c r="H124" s="136">
        <f t="shared" si="12"/>
        <v>2260</v>
      </c>
      <c r="I124" t="e">
        <f>SQRT(($C$5/2)^2-($C$5/2)^2*'(OLD) bottom seam length'!H124^2/($C$6/2)^2)</f>
        <v>#DIV/0!</v>
      </c>
      <c r="K124" s="136">
        <f t="shared" si="13"/>
        <v>2260</v>
      </c>
      <c r="L124" t="e">
        <f>SQRT(($C$5/2)^2-($C$5/2)^2*'(OLD) bottom seam length'!K124^2/($C$6/2)^2)</f>
        <v>#DIV/0!</v>
      </c>
      <c r="O124" s="136">
        <f t="shared" si="14"/>
        <v>2260</v>
      </c>
      <c r="P124" t="b">
        <f t="shared" si="15"/>
        <v>0</v>
      </c>
      <c r="T124" s="136">
        <f t="shared" si="16"/>
        <v>2240</v>
      </c>
      <c r="U124" t="e">
        <f>SQRT(($U$6/2)^2-($U$6/2)^2*'(OLD) bottom seam length'!T124^2/($U$7/2)^2)</f>
        <v>#VALUE!</v>
      </c>
      <c r="W124" s="136">
        <f t="shared" si="17"/>
        <v>2240</v>
      </c>
      <c r="X124" t="e">
        <f>SQRT(($U$6/2)^2-($U$6/2)^2*'(OLD) bottom seam length'!W124^2/($U$7/2)^2)</f>
        <v>#VALUE!</v>
      </c>
      <c r="Z124" s="136">
        <f t="shared" si="18"/>
        <v>2240</v>
      </c>
      <c r="AA124" t="e">
        <f>SQRT(($U$6/2)^2-($U$6/2)^2*'(OLD) bottom seam length'!Z124^2/($U$7/2)^2)</f>
        <v>#VALUE!</v>
      </c>
      <c r="AC124" s="136">
        <f t="shared" si="19"/>
        <v>2240</v>
      </c>
      <c r="AD124" t="e">
        <f>SQRT(($U$6/2)^2-($U$6/2)^2*'(OLD) bottom seam length'!AC124^2/($U$7/2)^2)</f>
        <v>#VALUE!</v>
      </c>
    </row>
    <row r="125" spans="2:30">
      <c r="B125" s="136">
        <f t="shared" si="10"/>
        <v>2280</v>
      </c>
      <c r="C125" t="e">
        <f>SQRT(($C$5/2)^2-($C$5/2)^2*'(OLD) bottom seam length'!B125^2/($C$6/2)^2)</f>
        <v>#DIV/0!</v>
      </c>
      <c r="E125" s="136">
        <f t="shared" si="11"/>
        <v>2280</v>
      </c>
      <c r="F125" t="e">
        <f>SQRT(($C$5/2)^2-($C$5/2)^2*'(OLD) bottom seam length'!E125^2/($C$6/2)^2)</f>
        <v>#DIV/0!</v>
      </c>
      <c r="H125" s="136">
        <f t="shared" si="12"/>
        <v>2280</v>
      </c>
      <c r="I125" t="e">
        <f>SQRT(($C$5/2)^2-($C$5/2)^2*'(OLD) bottom seam length'!H125^2/($C$6/2)^2)</f>
        <v>#DIV/0!</v>
      </c>
      <c r="K125" s="136">
        <f t="shared" si="13"/>
        <v>2280</v>
      </c>
      <c r="L125" t="e">
        <f>SQRT(($C$5/2)^2-($C$5/2)^2*'(OLD) bottom seam length'!K125^2/($C$6/2)^2)</f>
        <v>#DIV/0!</v>
      </c>
      <c r="O125" s="136">
        <f t="shared" si="14"/>
        <v>2280</v>
      </c>
      <c r="P125" t="b">
        <f t="shared" si="15"/>
        <v>0</v>
      </c>
      <c r="T125" s="136">
        <f t="shared" si="16"/>
        <v>2260</v>
      </c>
      <c r="U125" t="e">
        <f>SQRT(($U$6/2)^2-($U$6/2)^2*'(OLD) bottom seam length'!T125^2/($U$7/2)^2)</f>
        <v>#VALUE!</v>
      </c>
      <c r="W125" s="136">
        <f t="shared" si="17"/>
        <v>2260</v>
      </c>
      <c r="X125" t="e">
        <f>SQRT(($U$6/2)^2-($U$6/2)^2*'(OLD) bottom seam length'!W125^2/($U$7/2)^2)</f>
        <v>#VALUE!</v>
      </c>
      <c r="Z125" s="136">
        <f t="shared" si="18"/>
        <v>2260</v>
      </c>
      <c r="AA125" t="e">
        <f>SQRT(($U$6/2)^2-($U$6/2)^2*'(OLD) bottom seam length'!Z125^2/($U$7/2)^2)</f>
        <v>#VALUE!</v>
      </c>
      <c r="AC125" s="136">
        <f t="shared" si="19"/>
        <v>2260</v>
      </c>
      <c r="AD125" t="e">
        <f>SQRT(($U$6/2)^2-($U$6/2)^2*'(OLD) bottom seam length'!AC125^2/($U$7/2)^2)</f>
        <v>#VALUE!</v>
      </c>
    </row>
    <row r="126" spans="2:30">
      <c r="B126" s="136">
        <f t="shared" si="10"/>
        <v>2300</v>
      </c>
      <c r="C126" t="e">
        <f>SQRT(($C$5/2)^2-($C$5/2)^2*'(OLD) bottom seam length'!B126^2/($C$6/2)^2)</f>
        <v>#DIV/0!</v>
      </c>
      <c r="E126" s="136">
        <f t="shared" si="11"/>
        <v>2300</v>
      </c>
      <c r="F126" t="e">
        <f>SQRT(($C$5/2)^2-($C$5/2)^2*'(OLD) bottom seam length'!E126^2/($C$6/2)^2)</f>
        <v>#DIV/0!</v>
      </c>
      <c r="H126" s="136">
        <f t="shared" si="12"/>
        <v>2300</v>
      </c>
      <c r="I126" t="e">
        <f>SQRT(($C$5/2)^2-($C$5/2)^2*'(OLD) bottom seam length'!H126^2/($C$6/2)^2)</f>
        <v>#DIV/0!</v>
      </c>
      <c r="K126" s="136">
        <f t="shared" si="13"/>
        <v>2300</v>
      </c>
      <c r="L126" t="e">
        <f>SQRT(($C$5/2)^2-($C$5/2)^2*'(OLD) bottom seam length'!K126^2/($C$6/2)^2)</f>
        <v>#DIV/0!</v>
      </c>
      <c r="O126" s="136">
        <f t="shared" si="14"/>
        <v>2300</v>
      </c>
      <c r="P126" t="b">
        <f t="shared" si="15"/>
        <v>0</v>
      </c>
      <c r="T126" s="136">
        <f t="shared" si="16"/>
        <v>2280</v>
      </c>
      <c r="U126" t="e">
        <f>SQRT(($U$6/2)^2-($U$6/2)^2*'(OLD) bottom seam length'!T126^2/($U$7/2)^2)</f>
        <v>#VALUE!</v>
      </c>
      <c r="W126" s="136">
        <f t="shared" si="17"/>
        <v>2280</v>
      </c>
      <c r="X126" t="e">
        <f>SQRT(($U$6/2)^2-($U$6/2)^2*'(OLD) bottom seam length'!W126^2/($U$7/2)^2)</f>
        <v>#VALUE!</v>
      </c>
      <c r="Z126" s="136">
        <f t="shared" si="18"/>
        <v>2280</v>
      </c>
      <c r="AA126" t="e">
        <f>SQRT(($U$6/2)^2-($U$6/2)^2*'(OLD) bottom seam length'!Z126^2/($U$7/2)^2)</f>
        <v>#VALUE!</v>
      </c>
      <c r="AC126" s="136">
        <f t="shared" si="19"/>
        <v>2280</v>
      </c>
      <c r="AD126" t="e">
        <f>SQRT(($U$6/2)^2-($U$6/2)^2*'(OLD) bottom seam length'!AC126^2/($U$7/2)^2)</f>
        <v>#VALUE!</v>
      </c>
    </row>
    <row r="127" spans="2:30">
      <c r="B127" s="136">
        <f t="shared" si="10"/>
        <v>2320</v>
      </c>
      <c r="C127" t="e">
        <f>SQRT(($C$5/2)^2-($C$5/2)^2*'(OLD) bottom seam length'!B127^2/($C$6/2)^2)</f>
        <v>#DIV/0!</v>
      </c>
      <c r="E127" s="136">
        <f t="shared" si="11"/>
        <v>2320</v>
      </c>
      <c r="F127" t="e">
        <f>SQRT(($C$5/2)^2-($C$5/2)^2*'(OLD) bottom seam length'!E127^2/($C$6/2)^2)</f>
        <v>#DIV/0!</v>
      </c>
      <c r="H127" s="136">
        <f t="shared" si="12"/>
        <v>2320</v>
      </c>
      <c r="I127" t="e">
        <f>SQRT(($C$5/2)^2-($C$5/2)^2*'(OLD) bottom seam length'!H127^2/($C$6/2)^2)</f>
        <v>#DIV/0!</v>
      </c>
      <c r="K127" s="136">
        <f t="shared" si="13"/>
        <v>2320</v>
      </c>
      <c r="L127" t="e">
        <f>SQRT(($C$5/2)^2-($C$5/2)^2*'(OLD) bottom seam length'!K127^2/($C$6/2)^2)</f>
        <v>#DIV/0!</v>
      </c>
      <c r="O127" s="136">
        <f t="shared" si="14"/>
        <v>2320</v>
      </c>
      <c r="P127" t="b">
        <f t="shared" si="15"/>
        <v>0</v>
      </c>
      <c r="T127" s="136">
        <f t="shared" si="16"/>
        <v>2300</v>
      </c>
      <c r="U127" t="e">
        <f>SQRT(($U$6/2)^2-($U$6/2)^2*'(OLD) bottom seam length'!T127^2/($U$7/2)^2)</f>
        <v>#VALUE!</v>
      </c>
      <c r="W127" s="136">
        <f t="shared" si="17"/>
        <v>2300</v>
      </c>
      <c r="X127" t="e">
        <f>SQRT(($U$6/2)^2-($U$6/2)^2*'(OLD) bottom seam length'!W127^2/($U$7/2)^2)</f>
        <v>#VALUE!</v>
      </c>
      <c r="Z127" s="136">
        <f t="shared" si="18"/>
        <v>2300</v>
      </c>
      <c r="AA127" t="e">
        <f>SQRT(($U$6/2)^2-($U$6/2)^2*'(OLD) bottom seam length'!Z127^2/($U$7/2)^2)</f>
        <v>#VALUE!</v>
      </c>
      <c r="AC127" s="136">
        <f t="shared" si="19"/>
        <v>2300</v>
      </c>
      <c r="AD127" t="e">
        <f>SQRT(($U$6/2)^2-($U$6/2)^2*'(OLD) bottom seam length'!AC127^2/($U$7/2)^2)</f>
        <v>#VALUE!</v>
      </c>
    </row>
    <row r="128" spans="2:30">
      <c r="B128" s="136">
        <f t="shared" si="10"/>
        <v>2340</v>
      </c>
      <c r="C128" t="e">
        <f>SQRT(($C$5/2)^2-($C$5/2)^2*'(OLD) bottom seam length'!B128^2/($C$6/2)^2)</f>
        <v>#DIV/0!</v>
      </c>
      <c r="E128" s="136">
        <f t="shared" si="11"/>
        <v>2340</v>
      </c>
      <c r="F128" t="e">
        <f>SQRT(($C$5/2)^2-($C$5/2)^2*'(OLD) bottom seam length'!E128^2/($C$6/2)^2)</f>
        <v>#DIV/0!</v>
      </c>
      <c r="H128" s="136">
        <f t="shared" si="12"/>
        <v>2340</v>
      </c>
      <c r="I128" t="e">
        <f>SQRT(($C$5/2)^2-($C$5/2)^2*'(OLD) bottom seam length'!H128^2/($C$6/2)^2)</f>
        <v>#DIV/0!</v>
      </c>
      <c r="K128" s="136">
        <f t="shared" si="13"/>
        <v>2340</v>
      </c>
      <c r="L128" t="e">
        <f>SQRT(($C$5/2)^2-($C$5/2)^2*'(OLD) bottom seam length'!K128^2/($C$6/2)^2)</f>
        <v>#DIV/0!</v>
      </c>
      <c r="O128" s="136">
        <f t="shared" si="14"/>
        <v>2340</v>
      </c>
      <c r="P128" t="b">
        <f t="shared" si="15"/>
        <v>0</v>
      </c>
      <c r="T128" s="136">
        <f t="shared" si="16"/>
        <v>2320</v>
      </c>
      <c r="U128" t="e">
        <f>SQRT(($U$6/2)^2-($U$6/2)^2*'(OLD) bottom seam length'!T128^2/($U$7/2)^2)</f>
        <v>#VALUE!</v>
      </c>
      <c r="W128" s="136">
        <f t="shared" si="17"/>
        <v>2320</v>
      </c>
      <c r="X128" t="e">
        <f>SQRT(($U$6/2)^2-($U$6/2)^2*'(OLD) bottom seam length'!W128^2/($U$7/2)^2)</f>
        <v>#VALUE!</v>
      </c>
      <c r="Z128" s="136">
        <f t="shared" si="18"/>
        <v>2320</v>
      </c>
      <c r="AA128" t="e">
        <f>SQRT(($U$6/2)^2-($U$6/2)^2*'(OLD) bottom seam length'!Z128^2/($U$7/2)^2)</f>
        <v>#VALUE!</v>
      </c>
      <c r="AC128" s="136">
        <f t="shared" si="19"/>
        <v>2320</v>
      </c>
      <c r="AD128" t="e">
        <f>SQRT(($U$6/2)^2-($U$6/2)^2*'(OLD) bottom seam length'!AC128^2/($U$7/2)^2)</f>
        <v>#VALUE!</v>
      </c>
    </row>
    <row r="129" spans="2:30">
      <c r="B129" s="136">
        <f t="shared" si="10"/>
        <v>2360</v>
      </c>
      <c r="C129" t="e">
        <f>SQRT(($C$5/2)^2-($C$5/2)^2*'(OLD) bottom seam length'!B129^2/($C$6/2)^2)</f>
        <v>#DIV/0!</v>
      </c>
      <c r="E129" s="136">
        <f t="shared" si="11"/>
        <v>2360</v>
      </c>
      <c r="F129" t="e">
        <f>SQRT(($C$5/2)^2-($C$5/2)^2*'(OLD) bottom seam length'!E129^2/($C$6/2)^2)</f>
        <v>#DIV/0!</v>
      </c>
      <c r="H129" s="136">
        <f t="shared" si="12"/>
        <v>2360</v>
      </c>
      <c r="I129" t="e">
        <f>SQRT(($C$5/2)^2-($C$5/2)^2*'(OLD) bottom seam length'!H129^2/($C$6/2)^2)</f>
        <v>#DIV/0!</v>
      </c>
      <c r="K129" s="136">
        <f t="shared" si="13"/>
        <v>2360</v>
      </c>
      <c r="L129" t="e">
        <f>SQRT(($C$5/2)^2-($C$5/2)^2*'(OLD) bottom seam length'!K129^2/($C$6/2)^2)</f>
        <v>#DIV/0!</v>
      </c>
      <c r="O129" s="136">
        <f t="shared" si="14"/>
        <v>2360</v>
      </c>
      <c r="P129" t="b">
        <f t="shared" si="15"/>
        <v>0</v>
      </c>
      <c r="T129" s="136">
        <f t="shared" si="16"/>
        <v>2340</v>
      </c>
      <c r="U129" t="e">
        <f>SQRT(($U$6/2)^2-($U$6/2)^2*'(OLD) bottom seam length'!T129^2/($U$7/2)^2)</f>
        <v>#VALUE!</v>
      </c>
      <c r="W129" s="136">
        <f t="shared" si="17"/>
        <v>2340</v>
      </c>
      <c r="X129" t="e">
        <f>SQRT(($U$6/2)^2-($U$6/2)^2*'(OLD) bottom seam length'!W129^2/($U$7/2)^2)</f>
        <v>#VALUE!</v>
      </c>
      <c r="Z129" s="136">
        <f t="shared" si="18"/>
        <v>2340</v>
      </c>
      <c r="AA129" t="e">
        <f>SQRT(($U$6/2)^2-($U$6/2)^2*'(OLD) bottom seam length'!Z129^2/($U$7/2)^2)</f>
        <v>#VALUE!</v>
      </c>
      <c r="AC129" s="136">
        <f t="shared" si="19"/>
        <v>2340</v>
      </c>
      <c r="AD129" t="e">
        <f>SQRT(($U$6/2)^2-($U$6/2)^2*'(OLD) bottom seam length'!AC129^2/($U$7/2)^2)</f>
        <v>#VALUE!</v>
      </c>
    </row>
    <row r="130" spans="2:30">
      <c r="B130" s="136">
        <f t="shared" si="10"/>
        <v>2380</v>
      </c>
      <c r="C130" t="e">
        <f>SQRT(($C$5/2)^2-($C$5/2)^2*'(OLD) bottom seam length'!B130^2/($C$6/2)^2)</f>
        <v>#DIV/0!</v>
      </c>
      <c r="E130" s="136">
        <f t="shared" si="11"/>
        <v>2380</v>
      </c>
      <c r="F130" t="e">
        <f>SQRT(($C$5/2)^2-($C$5/2)^2*'(OLD) bottom seam length'!E130^2/($C$6/2)^2)</f>
        <v>#DIV/0!</v>
      </c>
      <c r="H130" s="136">
        <f t="shared" si="12"/>
        <v>2380</v>
      </c>
      <c r="I130" t="e">
        <f>SQRT(($C$5/2)^2-($C$5/2)^2*'(OLD) bottom seam length'!H130^2/($C$6/2)^2)</f>
        <v>#DIV/0!</v>
      </c>
      <c r="K130" s="136">
        <f t="shared" si="13"/>
        <v>2380</v>
      </c>
      <c r="L130" t="e">
        <f>SQRT(($C$5/2)^2-($C$5/2)^2*'(OLD) bottom seam length'!K130^2/($C$6/2)^2)</f>
        <v>#DIV/0!</v>
      </c>
      <c r="O130" s="136">
        <f t="shared" si="14"/>
        <v>2380</v>
      </c>
      <c r="P130" t="b">
        <f t="shared" si="15"/>
        <v>0</v>
      </c>
      <c r="T130" s="136">
        <f t="shared" si="16"/>
        <v>2360</v>
      </c>
      <c r="U130" t="e">
        <f>SQRT(($U$6/2)^2-($U$6/2)^2*'(OLD) bottom seam length'!T130^2/($U$7/2)^2)</f>
        <v>#VALUE!</v>
      </c>
      <c r="W130" s="136">
        <f t="shared" si="17"/>
        <v>2360</v>
      </c>
      <c r="X130" t="e">
        <f>SQRT(($U$6/2)^2-($U$6/2)^2*'(OLD) bottom seam length'!W130^2/($U$7/2)^2)</f>
        <v>#VALUE!</v>
      </c>
      <c r="Z130" s="136">
        <f t="shared" si="18"/>
        <v>2360</v>
      </c>
      <c r="AA130" t="e">
        <f>SQRT(($U$6/2)^2-($U$6/2)^2*'(OLD) bottom seam length'!Z130^2/($U$7/2)^2)</f>
        <v>#VALUE!</v>
      </c>
      <c r="AC130" s="136">
        <f t="shared" si="19"/>
        <v>2360</v>
      </c>
      <c r="AD130" t="e">
        <f>SQRT(($U$6/2)^2-($U$6/2)^2*'(OLD) bottom seam length'!AC130^2/($U$7/2)^2)</f>
        <v>#VALUE!</v>
      </c>
    </row>
    <row r="131" spans="2:30">
      <c r="B131" s="136">
        <f t="shared" si="10"/>
        <v>2400</v>
      </c>
      <c r="C131" t="e">
        <f>SQRT(($C$5/2)^2-($C$5/2)^2*'(OLD) bottom seam length'!B131^2/($C$6/2)^2)</f>
        <v>#DIV/0!</v>
      </c>
      <c r="E131" s="136">
        <f t="shared" si="11"/>
        <v>2400</v>
      </c>
      <c r="F131" t="e">
        <f>SQRT(($C$5/2)^2-($C$5/2)^2*'(OLD) bottom seam length'!E131^2/($C$6/2)^2)</f>
        <v>#DIV/0!</v>
      </c>
      <c r="H131" s="136">
        <f t="shared" si="12"/>
        <v>2400</v>
      </c>
      <c r="I131" t="e">
        <f>SQRT(($C$5/2)^2-($C$5/2)^2*'(OLD) bottom seam length'!H131^2/($C$6/2)^2)</f>
        <v>#DIV/0!</v>
      </c>
      <c r="K131" s="136">
        <f t="shared" si="13"/>
        <v>2400</v>
      </c>
      <c r="L131" t="e">
        <f>SQRT(($C$5/2)^2-($C$5/2)^2*'(OLD) bottom seam length'!K131^2/($C$6/2)^2)</f>
        <v>#DIV/0!</v>
      </c>
      <c r="O131" s="136">
        <f t="shared" si="14"/>
        <v>2400</v>
      </c>
      <c r="P131" t="b">
        <f t="shared" si="15"/>
        <v>0</v>
      </c>
      <c r="T131" s="136">
        <f t="shared" si="16"/>
        <v>2380</v>
      </c>
      <c r="U131" t="e">
        <f>SQRT(($U$6/2)^2-($U$6/2)^2*'(OLD) bottom seam length'!T131^2/($U$7/2)^2)</f>
        <v>#VALUE!</v>
      </c>
      <c r="W131" s="136">
        <f t="shared" si="17"/>
        <v>2380</v>
      </c>
      <c r="X131" t="e">
        <f>SQRT(($U$6/2)^2-($U$6/2)^2*'(OLD) bottom seam length'!W131^2/($U$7/2)^2)</f>
        <v>#VALUE!</v>
      </c>
      <c r="Z131" s="136">
        <f t="shared" si="18"/>
        <v>2380</v>
      </c>
      <c r="AA131" t="e">
        <f>SQRT(($U$6/2)^2-($U$6/2)^2*'(OLD) bottom seam length'!Z131^2/($U$7/2)^2)</f>
        <v>#VALUE!</v>
      </c>
      <c r="AC131" s="136">
        <f t="shared" si="19"/>
        <v>2380</v>
      </c>
      <c r="AD131" t="e">
        <f>SQRT(($U$6/2)^2-($U$6/2)^2*'(OLD) bottom seam length'!AC131^2/($U$7/2)^2)</f>
        <v>#VALUE!</v>
      </c>
    </row>
    <row r="132" spans="2:30">
      <c r="B132" s="136">
        <f t="shared" si="10"/>
        <v>2420</v>
      </c>
      <c r="C132" t="e">
        <f>SQRT(($C$5/2)^2-($C$5/2)^2*'(OLD) bottom seam length'!B132^2/($C$6/2)^2)</f>
        <v>#DIV/0!</v>
      </c>
      <c r="E132" s="136">
        <f t="shared" si="11"/>
        <v>2420</v>
      </c>
      <c r="F132" t="e">
        <f>SQRT(($C$5/2)^2-($C$5/2)^2*'(OLD) bottom seam length'!E132^2/($C$6/2)^2)</f>
        <v>#DIV/0!</v>
      </c>
      <c r="H132" s="136">
        <f t="shared" si="12"/>
        <v>2420</v>
      </c>
      <c r="I132" t="e">
        <f>SQRT(($C$5/2)^2-($C$5/2)^2*'(OLD) bottom seam length'!H132^2/($C$6/2)^2)</f>
        <v>#DIV/0!</v>
      </c>
      <c r="K132" s="136">
        <f t="shared" si="13"/>
        <v>2420</v>
      </c>
      <c r="L132" t="e">
        <f>SQRT(($C$5/2)^2-($C$5/2)^2*'(OLD) bottom seam length'!K132^2/($C$6/2)^2)</f>
        <v>#DIV/0!</v>
      </c>
      <c r="O132" s="136">
        <f t="shared" si="14"/>
        <v>2420</v>
      </c>
      <c r="P132" t="b">
        <f t="shared" si="15"/>
        <v>0</v>
      </c>
      <c r="T132" s="136">
        <f t="shared" si="16"/>
        <v>2400</v>
      </c>
      <c r="U132" t="e">
        <f>SQRT(($U$6/2)^2-($U$6/2)^2*'(OLD) bottom seam length'!T132^2/($U$7/2)^2)</f>
        <v>#VALUE!</v>
      </c>
      <c r="W132" s="136">
        <f t="shared" si="17"/>
        <v>2400</v>
      </c>
      <c r="X132" t="e">
        <f>SQRT(($U$6/2)^2-($U$6/2)^2*'(OLD) bottom seam length'!W132^2/($U$7/2)^2)</f>
        <v>#VALUE!</v>
      </c>
      <c r="Z132" s="136">
        <f t="shared" si="18"/>
        <v>2400</v>
      </c>
      <c r="AA132" t="e">
        <f>SQRT(($U$6/2)^2-($U$6/2)^2*'(OLD) bottom seam length'!Z132^2/($U$7/2)^2)</f>
        <v>#VALUE!</v>
      </c>
      <c r="AC132" s="136">
        <f t="shared" si="19"/>
        <v>2400</v>
      </c>
      <c r="AD132" t="e">
        <f>SQRT(($U$6/2)^2-($U$6/2)^2*'(OLD) bottom seam length'!AC132^2/($U$7/2)^2)</f>
        <v>#VALUE!</v>
      </c>
    </row>
    <row r="133" spans="2:30">
      <c r="B133" s="136">
        <f t="shared" si="10"/>
        <v>2440</v>
      </c>
      <c r="C133" t="e">
        <f>SQRT(($C$5/2)^2-($C$5/2)^2*'(OLD) bottom seam length'!B133^2/($C$6/2)^2)</f>
        <v>#DIV/0!</v>
      </c>
      <c r="E133" s="136">
        <f t="shared" si="11"/>
        <v>2440</v>
      </c>
      <c r="F133" t="e">
        <f>SQRT(($C$5/2)^2-($C$5/2)^2*'(OLD) bottom seam length'!E133^2/($C$6/2)^2)</f>
        <v>#DIV/0!</v>
      </c>
      <c r="H133" s="136">
        <f t="shared" si="12"/>
        <v>2440</v>
      </c>
      <c r="I133" t="e">
        <f>SQRT(($C$5/2)^2-($C$5/2)^2*'(OLD) bottom seam length'!H133^2/($C$6/2)^2)</f>
        <v>#DIV/0!</v>
      </c>
      <c r="K133" s="136">
        <f t="shared" si="13"/>
        <v>2440</v>
      </c>
      <c r="L133" t="e">
        <f>SQRT(($C$5/2)^2-($C$5/2)^2*'(OLD) bottom seam length'!K133^2/($C$6/2)^2)</f>
        <v>#DIV/0!</v>
      </c>
      <c r="O133" s="136">
        <f t="shared" si="14"/>
        <v>2440</v>
      </c>
      <c r="P133" t="b">
        <f t="shared" si="15"/>
        <v>0</v>
      </c>
      <c r="T133" s="136">
        <f t="shared" si="16"/>
        <v>2420</v>
      </c>
      <c r="U133" t="e">
        <f>SQRT(($U$6/2)^2-($U$6/2)^2*'(OLD) bottom seam length'!T133^2/($U$7/2)^2)</f>
        <v>#VALUE!</v>
      </c>
      <c r="W133" s="136">
        <f t="shared" si="17"/>
        <v>2420</v>
      </c>
      <c r="X133" t="e">
        <f>SQRT(($U$6/2)^2-($U$6/2)^2*'(OLD) bottom seam length'!W133^2/($U$7/2)^2)</f>
        <v>#VALUE!</v>
      </c>
      <c r="Z133" s="136">
        <f t="shared" si="18"/>
        <v>2420</v>
      </c>
      <c r="AA133" t="e">
        <f>SQRT(($U$6/2)^2-($U$6/2)^2*'(OLD) bottom seam length'!Z133^2/($U$7/2)^2)</f>
        <v>#VALUE!</v>
      </c>
      <c r="AC133" s="136">
        <f t="shared" si="19"/>
        <v>2420</v>
      </c>
      <c r="AD133" t="e">
        <f>SQRT(($U$6/2)^2-($U$6/2)^2*'(OLD) bottom seam length'!AC133^2/($U$7/2)^2)</f>
        <v>#VALUE!</v>
      </c>
    </row>
    <row r="134" spans="2:30">
      <c r="B134" s="136">
        <f t="shared" si="10"/>
        <v>2460</v>
      </c>
      <c r="C134" t="e">
        <f>SQRT(($C$5/2)^2-($C$5/2)^2*'(OLD) bottom seam length'!B134^2/($C$6/2)^2)</f>
        <v>#DIV/0!</v>
      </c>
      <c r="E134" s="136">
        <f t="shared" si="11"/>
        <v>2460</v>
      </c>
      <c r="F134" t="e">
        <f>SQRT(($C$5/2)^2-($C$5/2)^2*'(OLD) bottom seam length'!E134^2/($C$6/2)^2)</f>
        <v>#DIV/0!</v>
      </c>
      <c r="H134" s="136">
        <f t="shared" si="12"/>
        <v>2460</v>
      </c>
      <c r="I134" t="e">
        <f>SQRT(($C$5/2)^2-($C$5/2)^2*'(OLD) bottom seam length'!H134^2/($C$6/2)^2)</f>
        <v>#DIV/0!</v>
      </c>
      <c r="K134" s="136">
        <f t="shared" si="13"/>
        <v>2460</v>
      </c>
      <c r="L134" t="e">
        <f>SQRT(($C$5/2)^2-($C$5/2)^2*'(OLD) bottom seam length'!K134^2/($C$6/2)^2)</f>
        <v>#DIV/0!</v>
      </c>
      <c r="O134" s="136">
        <f t="shared" si="14"/>
        <v>2460</v>
      </c>
      <c r="P134" t="b">
        <f t="shared" si="15"/>
        <v>0</v>
      </c>
      <c r="T134" s="136">
        <f t="shared" si="16"/>
        <v>2440</v>
      </c>
      <c r="U134" t="e">
        <f>SQRT(($U$6/2)^2-($U$6/2)^2*'(OLD) bottom seam length'!T134^2/($U$7/2)^2)</f>
        <v>#VALUE!</v>
      </c>
      <c r="W134" s="136">
        <f t="shared" si="17"/>
        <v>2440</v>
      </c>
      <c r="X134" t="e">
        <f>SQRT(($U$6/2)^2-($U$6/2)^2*'(OLD) bottom seam length'!W134^2/($U$7/2)^2)</f>
        <v>#VALUE!</v>
      </c>
      <c r="Z134" s="136">
        <f t="shared" si="18"/>
        <v>2440</v>
      </c>
      <c r="AA134" t="e">
        <f>SQRT(($U$6/2)^2-($U$6/2)^2*'(OLD) bottom seam length'!Z134^2/($U$7/2)^2)</f>
        <v>#VALUE!</v>
      </c>
      <c r="AC134" s="136">
        <f t="shared" si="19"/>
        <v>2440</v>
      </c>
      <c r="AD134" t="e">
        <f>SQRT(($U$6/2)^2-($U$6/2)^2*'(OLD) bottom seam length'!AC134^2/($U$7/2)^2)</f>
        <v>#VALUE!</v>
      </c>
    </row>
    <row r="135" spans="2:30">
      <c r="B135" s="136">
        <f t="shared" si="10"/>
        <v>2480</v>
      </c>
      <c r="C135" t="e">
        <f>SQRT(($C$5/2)^2-($C$5/2)^2*'(OLD) bottom seam length'!B135^2/($C$6/2)^2)</f>
        <v>#DIV/0!</v>
      </c>
      <c r="E135" s="136">
        <f t="shared" si="11"/>
        <v>2480</v>
      </c>
      <c r="F135" t="e">
        <f>SQRT(($C$5/2)^2-($C$5/2)^2*'(OLD) bottom seam length'!E135^2/($C$6/2)^2)</f>
        <v>#DIV/0!</v>
      </c>
      <c r="H135" s="136">
        <f t="shared" si="12"/>
        <v>2480</v>
      </c>
      <c r="I135" t="e">
        <f>SQRT(($C$5/2)^2-($C$5/2)^2*'(OLD) bottom seam length'!H135^2/($C$6/2)^2)</f>
        <v>#DIV/0!</v>
      </c>
      <c r="K135" s="136">
        <f t="shared" si="13"/>
        <v>2480</v>
      </c>
      <c r="L135" t="e">
        <f>SQRT(($C$5/2)^2-($C$5/2)^2*'(OLD) bottom seam length'!K135^2/($C$6/2)^2)</f>
        <v>#DIV/0!</v>
      </c>
      <c r="O135" s="136">
        <f t="shared" si="14"/>
        <v>2480</v>
      </c>
      <c r="P135" t="b">
        <f t="shared" si="15"/>
        <v>0</v>
      </c>
      <c r="T135" s="136">
        <f t="shared" si="16"/>
        <v>2460</v>
      </c>
      <c r="U135" t="e">
        <f>SQRT(($U$6/2)^2-($U$6/2)^2*'(OLD) bottom seam length'!T135^2/($U$7/2)^2)</f>
        <v>#VALUE!</v>
      </c>
      <c r="W135" s="136">
        <f t="shared" si="17"/>
        <v>2460</v>
      </c>
      <c r="X135" t="e">
        <f>SQRT(($U$6/2)^2-($U$6/2)^2*'(OLD) bottom seam length'!W135^2/($U$7/2)^2)</f>
        <v>#VALUE!</v>
      </c>
      <c r="Z135" s="136">
        <f t="shared" si="18"/>
        <v>2460</v>
      </c>
      <c r="AA135" t="e">
        <f>SQRT(($U$6/2)^2-($U$6/2)^2*'(OLD) bottom seam length'!Z135^2/($U$7/2)^2)</f>
        <v>#VALUE!</v>
      </c>
      <c r="AC135" s="136">
        <f t="shared" si="19"/>
        <v>2460</v>
      </c>
      <c r="AD135" t="e">
        <f>SQRT(($U$6/2)^2-($U$6/2)^2*'(OLD) bottom seam length'!AC135^2/($U$7/2)^2)</f>
        <v>#VALUE!</v>
      </c>
    </row>
    <row r="136" spans="2:30">
      <c r="B136" s="136">
        <f t="shared" si="10"/>
        <v>2500</v>
      </c>
      <c r="C136" t="e">
        <f>SQRT(($C$5/2)^2-($C$5/2)^2*'(OLD) bottom seam length'!B136^2/($C$6/2)^2)</f>
        <v>#DIV/0!</v>
      </c>
      <c r="E136" s="136">
        <f t="shared" si="11"/>
        <v>2500</v>
      </c>
      <c r="F136" t="e">
        <f>SQRT(($C$5/2)^2-($C$5/2)^2*'(OLD) bottom seam length'!E136^2/($C$6/2)^2)</f>
        <v>#DIV/0!</v>
      </c>
      <c r="H136" s="136">
        <f t="shared" si="12"/>
        <v>2500</v>
      </c>
      <c r="I136" t="e">
        <f>SQRT(($C$5/2)^2-($C$5/2)^2*'(OLD) bottom seam length'!H136^2/($C$6/2)^2)</f>
        <v>#DIV/0!</v>
      </c>
      <c r="K136" s="136">
        <f t="shared" si="13"/>
        <v>2500</v>
      </c>
      <c r="L136" t="e">
        <f>SQRT(($C$5/2)^2-($C$5/2)^2*'(OLD) bottom seam length'!K136^2/($C$6/2)^2)</f>
        <v>#DIV/0!</v>
      </c>
      <c r="O136" s="136">
        <f t="shared" si="14"/>
        <v>2500</v>
      </c>
      <c r="P136" t="b">
        <f t="shared" si="15"/>
        <v>0</v>
      </c>
      <c r="T136" s="136">
        <f t="shared" si="16"/>
        <v>2480</v>
      </c>
      <c r="U136" t="e">
        <f>SQRT(($U$6/2)^2-($U$6/2)^2*'(OLD) bottom seam length'!T136^2/($U$7/2)^2)</f>
        <v>#VALUE!</v>
      </c>
      <c r="W136" s="136">
        <f t="shared" si="17"/>
        <v>2480</v>
      </c>
      <c r="X136" t="e">
        <f>SQRT(($U$6/2)^2-($U$6/2)^2*'(OLD) bottom seam length'!W136^2/($U$7/2)^2)</f>
        <v>#VALUE!</v>
      </c>
      <c r="Z136" s="136">
        <f t="shared" si="18"/>
        <v>2480</v>
      </c>
      <c r="AA136" t="e">
        <f>SQRT(($U$6/2)^2-($U$6/2)^2*'(OLD) bottom seam length'!Z136^2/($U$7/2)^2)</f>
        <v>#VALUE!</v>
      </c>
      <c r="AC136" s="136">
        <f t="shared" si="19"/>
        <v>2480</v>
      </c>
      <c r="AD136" t="e">
        <f>SQRT(($U$6/2)^2-($U$6/2)^2*'(OLD) bottom seam length'!AC136^2/($U$7/2)^2)</f>
        <v>#VALUE!</v>
      </c>
    </row>
    <row r="137" spans="2:30">
      <c r="B137" s="136">
        <f t="shared" si="10"/>
        <v>2520</v>
      </c>
      <c r="C137" t="e">
        <f>SQRT(($C$5/2)^2-($C$5/2)^2*'(OLD) bottom seam length'!B137^2/($C$6/2)^2)</f>
        <v>#DIV/0!</v>
      </c>
      <c r="E137" s="136">
        <f t="shared" si="11"/>
        <v>2520</v>
      </c>
      <c r="F137" t="e">
        <f>SQRT(($C$5/2)^2-($C$5/2)^2*'(OLD) bottom seam length'!E137^2/($C$6/2)^2)</f>
        <v>#DIV/0!</v>
      </c>
      <c r="H137" s="136">
        <f t="shared" si="12"/>
        <v>2520</v>
      </c>
      <c r="I137" t="e">
        <f>SQRT(($C$5/2)^2-($C$5/2)^2*'(OLD) bottom seam length'!H137^2/($C$6/2)^2)</f>
        <v>#DIV/0!</v>
      </c>
      <c r="K137" s="136">
        <f t="shared" si="13"/>
        <v>2520</v>
      </c>
      <c r="L137" t="e">
        <f>SQRT(($C$5/2)^2-($C$5/2)^2*'(OLD) bottom seam length'!K137^2/($C$6/2)^2)</f>
        <v>#DIV/0!</v>
      </c>
      <c r="O137" s="136">
        <f t="shared" si="14"/>
        <v>2520</v>
      </c>
      <c r="P137" t="b">
        <f t="shared" si="15"/>
        <v>0</v>
      </c>
      <c r="T137" s="136">
        <f t="shared" si="16"/>
        <v>2500</v>
      </c>
      <c r="U137" t="e">
        <f>SQRT(($U$6/2)^2-($U$6/2)^2*'(OLD) bottom seam length'!T137^2/($U$7/2)^2)</f>
        <v>#VALUE!</v>
      </c>
      <c r="W137" s="136">
        <f t="shared" si="17"/>
        <v>2500</v>
      </c>
      <c r="X137" t="e">
        <f>SQRT(($U$6/2)^2-($U$6/2)^2*'(OLD) bottom seam length'!W137^2/($U$7/2)^2)</f>
        <v>#VALUE!</v>
      </c>
      <c r="Z137" s="136">
        <f t="shared" si="18"/>
        <v>2500</v>
      </c>
      <c r="AA137" t="e">
        <f>SQRT(($U$6/2)^2-($U$6/2)^2*'(OLD) bottom seam length'!Z137^2/($U$7/2)^2)</f>
        <v>#VALUE!</v>
      </c>
      <c r="AC137" s="136">
        <f t="shared" si="19"/>
        <v>2500</v>
      </c>
      <c r="AD137" t="e">
        <f>SQRT(($U$6/2)^2-($U$6/2)^2*'(OLD) bottom seam length'!AC137^2/($U$7/2)^2)</f>
        <v>#VALUE!</v>
      </c>
    </row>
    <row r="138" spans="2:30">
      <c r="B138" s="136">
        <f t="shared" si="10"/>
        <v>2540</v>
      </c>
      <c r="C138" t="e">
        <f>SQRT(($C$5/2)^2-($C$5/2)^2*'(OLD) bottom seam length'!B138^2/($C$6/2)^2)</f>
        <v>#DIV/0!</v>
      </c>
      <c r="E138" s="136">
        <f t="shared" si="11"/>
        <v>2540</v>
      </c>
      <c r="F138" t="e">
        <f>SQRT(($C$5/2)^2-($C$5/2)^2*'(OLD) bottom seam length'!E138^2/($C$6/2)^2)</f>
        <v>#DIV/0!</v>
      </c>
      <c r="H138" s="136">
        <f t="shared" si="12"/>
        <v>2540</v>
      </c>
      <c r="I138" t="e">
        <f>SQRT(($C$5/2)^2-($C$5/2)^2*'(OLD) bottom seam length'!H138^2/($C$6/2)^2)</f>
        <v>#DIV/0!</v>
      </c>
      <c r="K138" s="136">
        <f t="shared" si="13"/>
        <v>2540</v>
      </c>
      <c r="L138" t="e">
        <f>SQRT(($C$5/2)^2-($C$5/2)^2*'(OLD) bottom seam length'!K138^2/($C$6/2)^2)</f>
        <v>#DIV/0!</v>
      </c>
      <c r="O138" s="136">
        <f t="shared" si="14"/>
        <v>2540</v>
      </c>
      <c r="P138" t="b">
        <f t="shared" si="15"/>
        <v>0</v>
      </c>
      <c r="T138" s="136">
        <f t="shared" si="16"/>
        <v>2520</v>
      </c>
      <c r="U138" t="e">
        <f>SQRT(($U$6/2)^2-($U$6/2)^2*'(OLD) bottom seam length'!T138^2/($U$7/2)^2)</f>
        <v>#VALUE!</v>
      </c>
      <c r="W138" s="136">
        <f t="shared" si="17"/>
        <v>2520</v>
      </c>
      <c r="X138" t="e">
        <f>SQRT(($U$6/2)^2-($U$6/2)^2*'(OLD) bottom seam length'!W138^2/($U$7/2)^2)</f>
        <v>#VALUE!</v>
      </c>
      <c r="Z138" s="136">
        <f t="shared" si="18"/>
        <v>2520</v>
      </c>
      <c r="AA138" t="e">
        <f>SQRT(($U$6/2)^2-($U$6/2)^2*'(OLD) bottom seam length'!Z138^2/($U$7/2)^2)</f>
        <v>#VALUE!</v>
      </c>
      <c r="AC138" s="136">
        <f t="shared" si="19"/>
        <v>2520</v>
      </c>
      <c r="AD138" t="e">
        <f>SQRT(($U$6/2)^2-($U$6/2)^2*'(OLD) bottom seam length'!AC138^2/($U$7/2)^2)</f>
        <v>#VALUE!</v>
      </c>
    </row>
    <row r="139" spans="2:30">
      <c r="B139" s="136">
        <f t="shared" si="10"/>
        <v>2560</v>
      </c>
      <c r="C139" t="e">
        <f>SQRT(($C$5/2)^2-($C$5/2)^2*'(OLD) bottom seam length'!B139^2/($C$6/2)^2)</f>
        <v>#DIV/0!</v>
      </c>
      <c r="E139" s="136">
        <f t="shared" si="11"/>
        <v>2560</v>
      </c>
      <c r="F139" t="e">
        <f>SQRT(($C$5/2)^2-($C$5/2)^2*'(OLD) bottom seam length'!E139^2/($C$6/2)^2)</f>
        <v>#DIV/0!</v>
      </c>
      <c r="H139" s="136">
        <f t="shared" si="12"/>
        <v>2560</v>
      </c>
      <c r="I139" t="e">
        <f>SQRT(($C$5/2)^2-($C$5/2)^2*'(OLD) bottom seam length'!H139^2/($C$6/2)^2)</f>
        <v>#DIV/0!</v>
      </c>
      <c r="K139" s="136">
        <f t="shared" si="13"/>
        <v>2560</v>
      </c>
      <c r="L139" t="e">
        <f>SQRT(($C$5/2)^2-($C$5/2)^2*'(OLD) bottom seam length'!K139^2/($C$6/2)^2)</f>
        <v>#DIV/0!</v>
      </c>
      <c r="O139" s="136">
        <f t="shared" si="14"/>
        <v>2560</v>
      </c>
      <c r="P139" t="b">
        <f t="shared" si="15"/>
        <v>0</v>
      </c>
      <c r="T139" s="136">
        <f t="shared" si="16"/>
        <v>2540</v>
      </c>
      <c r="U139" t="e">
        <f>SQRT(($U$6/2)^2-($U$6/2)^2*'(OLD) bottom seam length'!T139^2/($U$7/2)^2)</f>
        <v>#VALUE!</v>
      </c>
      <c r="W139" s="136">
        <f t="shared" si="17"/>
        <v>2540</v>
      </c>
      <c r="X139" t="e">
        <f>SQRT(($U$6/2)^2-($U$6/2)^2*'(OLD) bottom seam length'!W139^2/($U$7/2)^2)</f>
        <v>#VALUE!</v>
      </c>
      <c r="Z139" s="136">
        <f t="shared" si="18"/>
        <v>2540</v>
      </c>
      <c r="AA139" t="e">
        <f>SQRT(($U$6/2)^2-($U$6/2)^2*'(OLD) bottom seam length'!Z139^2/($U$7/2)^2)</f>
        <v>#VALUE!</v>
      </c>
      <c r="AC139" s="136">
        <f t="shared" si="19"/>
        <v>2540</v>
      </c>
      <c r="AD139" t="e">
        <f>SQRT(($U$6/2)^2-($U$6/2)^2*'(OLD) bottom seam length'!AC139^2/($U$7/2)^2)</f>
        <v>#VALUE!</v>
      </c>
    </row>
    <row r="140" spans="2:30">
      <c r="B140" s="136">
        <f t="shared" ref="B140:B203" si="20">B139+$C$7</f>
        <v>2580</v>
      </c>
      <c r="C140" t="e">
        <f>SQRT(($C$5/2)^2-($C$5/2)^2*'(OLD) bottom seam length'!B140^2/($C$6/2)^2)</f>
        <v>#DIV/0!</v>
      </c>
      <c r="E140" s="136">
        <f t="shared" ref="E140:E203" si="21">E139+$C$7</f>
        <v>2580</v>
      </c>
      <c r="F140" t="e">
        <f>SQRT(($C$5/2)^2-($C$5/2)^2*'(OLD) bottom seam length'!E140^2/($C$6/2)^2)</f>
        <v>#DIV/0!</v>
      </c>
      <c r="H140" s="136">
        <f t="shared" ref="H140:H203" si="22">H139+$C$7</f>
        <v>2580</v>
      </c>
      <c r="I140" t="e">
        <f>SQRT(($C$5/2)^2-($C$5/2)^2*'(OLD) bottom seam length'!H140^2/($C$6/2)^2)</f>
        <v>#DIV/0!</v>
      </c>
      <c r="K140" s="136">
        <f t="shared" ref="K140:K203" si="23">K139+$C$7</f>
        <v>2580</v>
      </c>
      <c r="L140" t="e">
        <f>SQRT(($C$5/2)^2-($C$5/2)^2*'(OLD) bottom seam length'!K140^2/($C$6/2)^2)</f>
        <v>#DIV/0!</v>
      </c>
      <c r="O140" s="136">
        <f t="shared" ref="O140:O203" si="24">O139+$C$7</f>
        <v>2580</v>
      </c>
      <c r="P140" t="b">
        <f t="shared" ref="P140:P203" si="25">IF(O140&lt;=$P$6,$P$5)</f>
        <v>0</v>
      </c>
      <c r="T140" s="136">
        <f t="shared" si="16"/>
        <v>2560</v>
      </c>
      <c r="U140" t="e">
        <f>SQRT(($U$6/2)^2-($U$6/2)^2*'(OLD) bottom seam length'!T140^2/($U$7/2)^2)</f>
        <v>#VALUE!</v>
      </c>
      <c r="W140" s="136">
        <f t="shared" si="17"/>
        <v>2560</v>
      </c>
      <c r="X140" t="e">
        <f>SQRT(($U$6/2)^2-($U$6/2)^2*'(OLD) bottom seam length'!W140^2/($U$7/2)^2)</f>
        <v>#VALUE!</v>
      </c>
      <c r="Z140" s="136">
        <f t="shared" si="18"/>
        <v>2560</v>
      </c>
      <c r="AA140" t="e">
        <f>SQRT(($U$6/2)^2-($U$6/2)^2*'(OLD) bottom seam length'!Z140^2/($U$7/2)^2)</f>
        <v>#VALUE!</v>
      </c>
      <c r="AC140" s="136">
        <f t="shared" si="19"/>
        <v>2560</v>
      </c>
      <c r="AD140" t="e">
        <f>SQRT(($U$6/2)^2-($U$6/2)^2*'(OLD) bottom seam length'!AC140^2/($U$7/2)^2)</f>
        <v>#VALUE!</v>
      </c>
    </row>
    <row r="141" spans="2:30">
      <c r="B141" s="136">
        <f t="shared" si="20"/>
        <v>2600</v>
      </c>
      <c r="C141" t="e">
        <f>SQRT(($C$5/2)^2-($C$5/2)^2*'(OLD) bottom seam length'!B141^2/($C$6/2)^2)</f>
        <v>#DIV/0!</v>
      </c>
      <c r="E141" s="136">
        <f t="shared" si="21"/>
        <v>2600</v>
      </c>
      <c r="F141" t="e">
        <f>SQRT(($C$5/2)^2-($C$5/2)^2*'(OLD) bottom seam length'!E141^2/($C$6/2)^2)</f>
        <v>#DIV/0!</v>
      </c>
      <c r="H141" s="136">
        <f t="shared" si="22"/>
        <v>2600</v>
      </c>
      <c r="I141" t="e">
        <f>SQRT(($C$5/2)^2-($C$5/2)^2*'(OLD) bottom seam length'!H141^2/($C$6/2)^2)</f>
        <v>#DIV/0!</v>
      </c>
      <c r="K141" s="136">
        <f t="shared" si="23"/>
        <v>2600</v>
      </c>
      <c r="L141" t="e">
        <f>SQRT(($C$5/2)^2-($C$5/2)^2*'(OLD) bottom seam length'!K141^2/($C$6/2)^2)</f>
        <v>#DIV/0!</v>
      </c>
      <c r="O141" s="136">
        <f t="shared" si="24"/>
        <v>2600</v>
      </c>
      <c r="P141" t="b">
        <f t="shared" si="25"/>
        <v>0</v>
      </c>
      <c r="T141" s="136">
        <f t="shared" ref="T141:T204" si="26">T140+$C$7</f>
        <v>2580</v>
      </c>
      <c r="U141" t="e">
        <f>SQRT(($U$6/2)^2-($U$6/2)^2*'(OLD) bottom seam length'!T141^2/($U$7/2)^2)</f>
        <v>#VALUE!</v>
      </c>
      <c r="W141" s="136">
        <f t="shared" ref="W141:W204" si="27">W140+$C$7</f>
        <v>2580</v>
      </c>
      <c r="X141" t="e">
        <f>SQRT(($U$6/2)^2-($U$6/2)^2*'(OLD) bottom seam length'!W141^2/($U$7/2)^2)</f>
        <v>#VALUE!</v>
      </c>
      <c r="Z141" s="136">
        <f t="shared" ref="Z141:Z204" si="28">Z140+$C$7</f>
        <v>2580</v>
      </c>
      <c r="AA141" t="e">
        <f>SQRT(($U$6/2)^2-($U$6/2)^2*'(OLD) bottom seam length'!Z141^2/($U$7/2)^2)</f>
        <v>#VALUE!</v>
      </c>
      <c r="AC141" s="136">
        <f t="shared" ref="AC141:AC204" si="29">AC140+$C$7</f>
        <v>2580</v>
      </c>
      <c r="AD141" t="e">
        <f>SQRT(($U$6/2)^2-($U$6/2)^2*'(OLD) bottom seam length'!AC141^2/($U$7/2)^2)</f>
        <v>#VALUE!</v>
      </c>
    </row>
    <row r="142" spans="2:30">
      <c r="B142" s="136">
        <f t="shared" si="20"/>
        <v>2620</v>
      </c>
      <c r="C142" t="e">
        <f>SQRT(($C$5/2)^2-($C$5/2)^2*'(OLD) bottom seam length'!B142^2/($C$6/2)^2)</f>
        <v>#DIV/0!</v>
      </c>
      <c r="E142" s="136">
        <f t="shared" si="21"/>
        <v>2620</v>
      </c>
      <c r="F142" t="e">
        <f>SQRT(($C$5/2)^2-($C$5/2)^2*'(OLD) bottom seam length'!E142^2/($C$6/2)^2)</f>
        <v>#DIV/0!</v>
      </c>
      <c r="H142" s="136">
        <f t="shared" si="22"/>
        <v>2620</v>
      </c>
      <c r="I142" t="e">
        <f>SQRT(($C$5/2)^2-($C$5/2)^2*'(OLD) bottom seam length'!H142^2/($C$6/2)^2)</f>
        <v>#DIV/0!</v>
      </c>
      <c r="K142" s="136">
        <f t="shared" si="23"/>
        <v>2620</v>
      </c>
      <c r="L142" t="e">
        <f>SQRT(($C$5/2)^2-($C$5/2)^2*'(OLD) bottom seam length'!K142^2/($C$6/2)^2)</f>
        <v>#DIV/0!</v>
      </c>
      <c r="O142" s="136">
        <f t="shared" si="24"/>
        <v>2620</v>
      </c>
      <c r="P142" t="b">
        <f t="shared" si="25"/>
        <v>0</v>
      </c>
      <c r="T142" s="136">
        <f t="shared" si="26"/>
        <v>2600</v>
      </c>
      <c r="U142" t="e">
        <f>SQRT(($U$6/2)^2-($U$6/2)^2*'(OLD) bottom seam length'!T142^2/($U$7/2)^2)</f>
        <v>#VALUE!</v>
      </c>
      <c r="W142" s="136">
        <f t="shared" si="27"/>
        <v>2600</v>
      </c>
      <c r="X142" t="e">
        <f>SQRT(($U$6/2)^2-($U$6/2)^2*'(OLD) bottom seam length'!W142^2/($U$7/2)^2)</f>
        <v>#VALUE!</v>
      </c>
      <c r="Z142" s="136">
        <f t="shared" si="28"/>
        <v>2600</v>
      </c>
      <c r="AA142" t="e">
        <f>SQRT(($U$6/2)^2-($U$6/2)^2*'(OLD) bottom seam length'!Z142^2/($U$7/2)^2)</f>
        <v>#VALUE!</v>
      </c>
      <c r="AC142" s="136">
        <f t="shared" si="29"/>
        <v>2600</v>
      </c>
      <c r="AD142" t="e">
        <f>SQRT(($U$6/2)^2-($U$6/2)^2*'(OLD) bottom seam length'!AC142^2/($U$7/2)^2)</f>
        <v>#VALUE!</v>
      </c>
    </row>
    <row r="143" spans="2:30">
      <c r="B143" s="136">
        <f t="shared" si="20"/>
        <v>2640</v>
      </c>
      <c r="C143" t="e">
        <f>SQRT(($C$5/2)^2-($C$5/2)^2*'(OLD) bottom seam length'!B143^2/($C$6/2)^2)</f>
        <v>#DIV/0!</v>
      </c>
      <c r="E143" s="136">
        <f t="shared" si="21"/>
        <v>2640</v>
      </c>
      <c r="F143" t="e">
        <f>SQRT(($C$5/2)^2-($C$5/2)^2*'(OLD) bottom seam length'!E143^2/($C$6/2)^2)</f>
        <v>#DIV/0!</v>
      </c>
      <c r="H143" s="136">
        <f t="shared" si="22"/>
        <v>2640</v>
      </c>
      <c r="I143" t="e">
        <f>SQRT(($C$5/2)^2-($C$5/2)^2*'(OLD) bottom seam length'!H143^2/($C$6/2)^2)</f>
        <v>#DIV/0!</v>
      </c>
      <c r="K143" s="136">
        <f t="shared" si="23"/>
        <v>2640</v>
      </c>
      <c r="L143" t="e">
        <f>SQRT(($C$5/2)^2-($C$5/2)^2*'(OLD) bottom seam length'!K143^2/($C$6/2)^2)</f>
        <v>#DIV/0!</v>
      </c>
      <c r="O143" s="136">
        <f t="shared" si="24"/>
        <v>2640</v>
      </c>
      <c r="P143" t="b">
        <f t="shared" si="25"/>
        <v>0</v>
      </c>
      <c r="T143" s="136">
        <f t="shared" si="26"/>
        <v>2620</v>
      </c>
      <c r="U143" t="e">
        <f>SQRT(($U$6/2)^2-($U$6/2)^2*'(OLD) bottom seam length'!T143^2/($U$7/2)^2)</f>
        <v>#VALUE!</v>
      </c>
      <c r="W143" s="136">
        <f t="shared" si="27"/>
        <v>2620</v>
      </c>
      <c r="X143" t="e">
        <f>SQRT(($U$6/2)^2-($U$6/2)^2*'(OLD) bottom seam length'!W143^2/($U$7/2)^2)</f>
        <v>#VALUE!</v>
      </c>
      <c r="Z143" s="136">
        <f t="shared" si="28"/>
        <v>2620</v>
      </c>
      <c r="AA143" t="e">
        <f>SQRT(($U$6/2)^2-($U$6/2)^2*'(OLD) bottom seam length'!Z143^2/($U$7/2)^2)</f>
        <v>#VALUE!</v>
      </c>
      <c r="AC143" s="136">
        <f t="shared" si="29"/>
        <v>2620</v>
      </c>
      <c r="AD143" t="e">
        <f>SQRT(($U$6/2)^2-($U$6/2)^2*'(OLD) bottom seam length'!AC143^2/($U$7/2)^2)</f>
        <v>#VALUE!</v>
      </c>
    </row>
    <row r="144" spans="2:30">
      <c r="B144" s="136">
        <f t="shared" si="20"/>
        <v>2660</v>
      </c>
      <c r="C144" t="e">
        <f>SQRT(($C$5/2)^2-($C$5/2)^2*'(OLD) bottom seam length'!B144^2/($C$6/2)^2)</f>
        <v>#DIV/0!</v>
      </c>
      <c r="E144" s="136">
        <f t="shared" si="21"/>
        <v>2660</v>
      </c>
      <c r="F144" t="e">
        <f>SQRT(($C$5/2)^2-($C$5/2)^2*'(OLD) bottom seam length'!E144^2/($C$6/2)^2)</f>
        <v>#DIV/0!</v>
      </c>
      <c r="H144" s="136">
        <f t="shared" si="22"/>
        <v>2660</v>
      </c>
      <c r="I144" t="e">
        <f>SQRT(($C$5/2)^2-($C$5/2)^2*'(OLD) bottom seam length'!H144^2/($C$6/2)^2)</f>
        <v>#DIV/0!</v>
      </c>
      <c r="K144" s="136">
        <f t="shared" si="23"/>
        <v>2660</v>
      </c>
      <c r="L144" t="e">
        <f>SQRT(($C$5/2)^2-($C$5/2)^2*'(OLD) bottom seam length'!K144^2/($C$6/2)^2)</f>
        <v>#DIV/0!</v>
      </c>
      <c r="O144" s="136">
        <f t="shared" si="24"/>
        <v>2660</v>
      </c>
      <c r="P144" t="b">
        <f t="shared" si="25"/>
        <v>0</v>
      </c>
      <c r="T144" s="136">
        <f t="shared" si="26"/>
        <v>2640</v>
      </c>
      <c r="U144" t="e">
        <f>SQRT(($U$6/2)^2-($U$6/2)^2*'(OLD) bottom seam length'!T144^2/($U$7/2)^2)</f>
        <v>#VALUE!</v>
      </c>
      <c r="W144" s="136">
        <f t="shared" si="27"/>
        <v>2640</v>
      </c>
      <c r="X144" t="e">
        <f>SQRT(($U$6/2)^2-($U$6/2)^2*'(OLD) bottom seam length'!W144^2/($U$7/2)^2)</f>
        <v>#VALUE!</v>
      </c>
      <c r="Z144" s="136">
        <f t="shared" si="28"/>
        <v>2640</v>
      </c>
      <c r="AA144" t="e">
        <f>SQRT(($U$6/2)^2-($U$6/2)^2*'(OLD) bottom seam length'!Z144^2/($U$7/2)^2)</f>
        <v>#VALUE!</v>
      </c>
      <c r="AC144" s="136">
        <f t="shared" si="29"/>
        <v>2640</v>
      </c>
      <c r="AD144" t="e">
        <f>SQRT(($U$6/2)^2-($U$6/2)^2*'(OLD) bottom seam length'!AC144^2/($U$7/2)^2)</f>
        <v>#VALUE!</v>
      </c>
    </row>
    <row r="145" spans="2:30">
      <c r="B145" s="136">
        <f t="shared" si="20"/>
        <v>2680</v>
      </c>
      <c r="C145" t="e">
        <f>SQRT(($C$5/2)^2-($C$5/2)^2*'(OLD) bottom seam length'!B145^2/($C$6/2)^2)</f>
        <v>#DIV/0!</v>
      </c>
      <c r="E145" s="136">
        <f t="shared" si="21"/>
        <v>2680</v>
      </c>
      <c r="F145" t="e">
        <f>SQRT(($C$5/2)^2-($C$5/2)^2*'(OLD) bottom seam length'!E145^2/($C$6/2)^2)</f>
        <v>#DIV/0!</v>
      </c>
      <c r="H145" s="136">
        <f t="shared" si="22"/>
        <v>2680</v>
      </c>
      <c r="I145" t="e">
        <f>SQRT(($C$5/2)^2-($C$5/2)^2*'(OLD) bottom seam length'!H145^2/($C$6/2)^2)</f>
        <v>#DIV/0!</v>
      </c>
      <c r="K145" s="136">
        <f t="shared" si="23"/>
        <v>2680</v>
      </c>
      <c r="L145" t="e">
        <f>SQRT(($C$5/2)^2-($C$5/2)^2*'(OLD) bottom seam length'!K145^2/($C$6/2)^2)</f>
        <v>#DIV/0!</v>
      </c>
      <c r="O145" s="136">
        <f t="shared" si="24"/>
        <v>2680</v>
      </c>
      <c r="P145" t="b">
        <f t="shared" si="25"/>
        <v>0</v>
      </c>
      <c r="T145" s="136">
        <f t="shared" si="26"/>
        <v>2660</v>
      </c>
      <c r="U145" t="e">
        <f>SQRT(($U$6/2)^2-($U$6/2)^2*'(OLD) bottom seam length'!T145^2/($U$7/2)^2)</f>
        <v>#VALUE!</v>
      </c>
      <c r="W145" s="136">
        <f t="shared" si="27"/>
        <v>2660</v>
      </c>
      <c r="X145" t="e">
        <f>SQRT(($U$6/2)^2-($U$6/2)^2*'(OLD) bottom seam length'!W145^2/($U$7/2)^2)</f>
        <v>#VALUE!</v>
      </c>
      <c r="Z145" s="136">
        <f t="shared" si="28"/>
        <v>2660</v>
      </c>
      <c r="AA145" t="e">
        <f>SQRT(($U$6/2)^2-($U$6/2)^2*'(OLD) bottom seam length'!Z145^2/($U$7/2)^2)</f>
        <v>#VALUE!</v>
      </c>
      <c r="AC145" s="136">
        <f t="shared" si="29"/>
        <v>2660</v>
      </c>
      <c r="AD145" t="e">
        <f>SQRT(($U$6/2)^2-($U$6/2)^2*'(OLD) bottom seam length'!AC145^2/($U$7/2)^2)</f>
        <v>#VALUE!</v>
      </c>
    </row>
    <row r="146" spans="2:30">
      <c r="B146" s="136">
        <f t="shared" si="20"/>
        <v>2700</v>
      </c>
      <c r="C146" t="e">
        <f>SQRT(($C$5/2)^2-($C$5/2)^2*'(OLD) bottom seam length'!B146^2/($C$6/2)^2)</f>
        <v>#DIV/0!</v>
      </c>
      <c r="E146" s="136">
        <f t="shared" si="21"/>
        <v>2700</v>
      </c>
      <c r="F146" t="e">
        <f>SQRT(($C$5/2)^2-($C$5/2)^2*'(OLD) bottom seam length'!E146^2/($C$6/2)^2)</f>
        <v>#DIV/0!</v>
      </c>
      <c r="H146" s="136">
        <f t="shared" si="22"/>
        <v>2700</v>
      </c>
      <c r="I146" t="e">
        <f>SQRT(($C$5/2)^2-($C$5/2)^2*'(OLD) bottom seam length'!H146^2/($C$6/2)^2)</f>
        <v>#DIV/0!</v>
      </c>
      <c r="K146" s="136">
        <f t="shared" si="23"/>
        <v>2700</v>
      </c>
      <c r="L146" t="e">
        <f>SQRT(($C$5/2)^2-($C$5/2)^2*'(OLD) bottom seam length'!K146^2/($C$6/2)^2)</f>
        <v>#DIV/0!</v>
      </c>
      <c r="O146" s="136">
        <f t="shared" si="24"/>
        <v>2700</v>
      </c>
      <c r="P146" t="b">
        <f t="shared" si="25"/>
        <v>0</v>
      </c>
      <c r="T146" s="136">
        <f t="shared" si="26"/>
        <v>2680</v>
      </c>
      <c r="U146" t="e">
        <f>SQRT(($U$6/2)^2-($U$6/2)^2*'(OLD) bottom seam length'!T146^2/($U$7/2)^2)</f>
        <v>#VALUE!</v>
      </c>
      <c r="W146" s="136">
        <f t="shared" si="27"/>
        <v>2680</v>
      </c>
      <c r="X146" t="e">
        <f>SQRT(($U$6/2)^2-($U$6/2)^2*'(OLD) bottom seam length'!W146^2/($U$7/2)^2)</f>
        <v>#VALUE!</v>
      </c>
      <c r="Z146" s="136">
        <f t="shared" si="28"/>
        <v>2680</v>
      </c>
      <c r="AA146" t="e">
        <f>SQRT(($U$6/2)^2-($U$6/2)^2*'(OLD) bottom seam length'!Z146^2/($U$7/2)^2)</f>
        <v>#VALUE!</v>
      </c>
      <c r="AC146" s="136">
        <f t="shared" si="29"/>
        <v>2680</v>
      </c>
      <c r="AD146" t="e">
        <f>SQRT(($U$6/2)^2-($U$6/2)^2*'(OLD) bottom seam length'!AC146^2/($U$7/2)^2)</f>
        <v>#VALUE!</v>
      </c>
    </row>
    <row r="147" spans="2:30">
      <c r="B147" s="136">
        <f t="shared" si="20"/>
        <v>2720</v>
      </c>
      <c r="C147" t="e">
        <f>SQRT(($C$5/2)^2-($C$5/2)^2*'(OLD) bottom seam length'!B147^2/($C$6/2)^2)</f>
        <v>#DIV/0!</v>
      </c>
      <c r="E147" s="136">
        <f t="shared" si="21"/>
        <v>2720</v>
      </c>
      <c r="F147" t="e">
        <f>SQRT(($C$5/2)^2-($C$5/2)^2*'(OLD) bottom seam length'!E147^2/($C$6/2)^2)</f>
        <v>#DIV/0!</v>
      </c>
      <c r="H147" s="136">
        <f t="shared" si="22"/>
        <v>2720</v>
      </c>
      <c r="I147" t="e">
        <f>SQRT(($C$5/2)^2-($C$5/2)^2*'(OLD) bottom seam length'!H147^2/($C$6/2)^2)</f>
        <v>#DIV/0!</v>
      </c>
      <c r="K147" s="136">
        <f t="shared" si="23"/>
        <v>2720</v>
      </c>
      <c r="L147" t="e">
        <f>SQRT(($C$5/2)^2-($C$5/2)^2*'(OLD) bottom seam length'!K147^2/($C$6/2)^2)</f>
        <v>#DIV/0!</v>
      </c>
      <c r="O147" s="136">
        <f t="shared" si="24"/>
        <v>2720</v>
      </c>
      <c r="P147" t="b">
        <f t="shared" si="25"/>
        <v>0</v>
      </c>
      <c r="T147" s="136">
        <f t="shared" si="26"/>
        <v>2700</v>
      </c>
      <c r="U147" t="e">
        <f>SQRT(($U$6/2)^2-($U$6/2)^2*'(OLD) bottom seam length'!T147^2/($U$7/2)^2)</f>
        <v>#VALUE!</v>
      </c>
      <c r="W147" s="136">
        <f t="shared" si="27"/>
        <v>2700</v>
      </c>
      <c r="X147" t="e">
        <f>SQRT(($U$6/2)^2-($U$6/2)^2*'(OLD) bottom seam length'!W147^2/($U$7/2)^2)</f>
        <v>#VALUE!</v>
      </c>
      <c r="Z147" s="136">
        <f t="shared" si="28"/>
        <v>2700</v>
      </c>
      <c r="AA147" t="e">
        <f>SQRT(($U$6/2)^2-($U$6/2)^2*'(OLD) bottom seam length'!Z147^2/($U$7/2)^2)</f>
        <v>#VALUE!</v>
      </c>
      <c r="AC147" s="136">
        <f t="shared" si="29"/>
        <v>2700</v>
      </c>
      <c r="AD147" t="e">
        <f>SQRT(($U$6/2)^2-($U$6/2)^2*'(OLD) bottom seam length'!AC147^2/($U$7/2)^2)</f>
        <v>#VALUE!</v>
      </c>
    </row>
    <row r="148" spans="2:30">
      <c r="B148" s="136">
        <f t="shared" si="20"/>
        <v>2740</v>
      </c>
      <c r="C148" t="e">
        <f>SQRT(($C$5/2)^2-($C$5/2)^2*'(OLD) bottom seam length'!B148^2/($C$6/2)^2)</f>
        <v>#DIV/0!</v>
      </c>
      <c r="E148" s="136">
        <f t="shared" si="21"/>
        <v>2740</v>
      </c>
      <c r="F148" t="e">
        <f>SQRT(($C$5/2)^2-($C$5/2)^2*'(OLD) bottom seam length'!E148^2/($C$6/2)^2)</f>
        <v>#DIV/0!</v>
      </c>
      <c r="H148" s="136">
        <f t="shared" si="22"/>
        <v>2740</v>
      </c>
      <c r="I148" t="e">
        <f>SQRT(($C$5/2)^2-($C$5/2)^2*'(OLD) bottom seam length'!H148^2/($C$6/2)^2)</f>
        <v>#DIV/0!</v>
      </c>
      <c r="K148" s="136">
        <f t="shared" si="23"/>
        <v>2740</v>
      </c>
      <c r="L148" t="e">
        <f>SQRT(($C$5/2)^2-($C$5/2)^2*'(OLD) bottom seam length'!K148^2/($C$6/2)^2)</f>
        <v>#DIV/0!</v>
      </c>
      <c r="O148" s="136">
        <f t="shared" si="24"/>
        <v>2740</v>
      </c>
      <c r="P148" t="b">
        <f t="shared" si="25"/>
        <v>0</v>
      </c>
      <c r="T148" s="136">
        <f t="shared" si="26"/>
        <v>2720</v>
      </c>
      <c r="U148" t="e">
        <f>SQRT(($U$6/2)^2-($U$6/2)^2*'(OLD) bottom seam length'!T148^2/($U$7/2)^2)</f>
        <v>#VALUE!</v>
      </c>
      <c r="W148" s="136">
        <f t="shared" si="27"/>
        <v>2720</v>
      </c>
      <c r="X148" t="e">
        <f>SQRT(($U$6/2)^2-($U$6/2)^2*'(OLD) bottom seam length'!W148^2/($U$7/2)^2)</f>
        <v>#VALUE!</v>
      </c>
      <c r="Z148" s="136">
        <f t="shared" si="28"/>
        <v>2720</v>
      </c>
      <c r="AA148" t="e">
        <f>SQRT(($U$6/2)^2-($U$6/2)^2*'(OLD) bottom seam length'!Z148^2/($U$7/2)^2)</f>
        <v>#VALUE!</v>
      </c>
      <c r="AC148" s="136">
        <f t="shared" si="29"/>
        <v>2720</v>
      </c>
      <c r="AD148" t="e">
        <f>SQRT(($U$6/2)^2-($U$6/2)^2*'(OLD) bottom seam length'!AC148^2/($U$7/2)^2)</f>
        <v>#VALUE!</v>
      </c>
    </row>
    <row r="149" spans="2:30">
      <c r="B149" s="136">
        <f t="shared" si="20"/>
        <v>2760</v>
      </c>
      <c r="C149" t="e">
        <f>SQRT(($C$5/2)^2-($C$5/2)^2*'(OLD) bottom seam length'!B149^2/($C$6/2)^2)</f>
        <v>#DIV/0!</v>
      </c>
      <c r="E149" s="136">
        <f t="shared" si="21"/>
        <v>2760</v>
      </c>
      <c r="F149" t="e">
        <f>SQRT(($C$5/2)^2-($C$5/2)^2*'(OLD) bottom seam length'!E149^2/($C$6/2)^2)</f>
        <v>#DIV/0!</v>
      </c>
      <c r="H149" s="136">
        <f t="shared" si="22"/>
        <v>2760</v>
      </c>
      <c r="I149" t="e">
        <f>SQRT(($C$5/2)^2-($C$5/2)^2*'(OLD) bottom seam length'!H149^2/($C$6/2)^2)</f>
        <v>#DIV/0!</v>
      </c>
      <c r="K149" s="136">
        <f t="shared" si="23"/>
        <v>2760</v>
      </c>
      <c r="L149" t="e">
        <f>SQRT(($C$5/2)^2-($C$5/2)^2*'(OLD) bottom seam length'!K149^2/($C$6/2)^2)</f>
        <v>#DIV/0!</v>
      </c>
      <c r="O149" s="136">
        <f t="shared" si="24"/>
        <v>2760</v>
      </c>
      <c r="P149" t="b">
        <f t="shared" si="25"/>
        <v>0</v>
      </c>
      <c r="T149" s="136">
        <f t="shared" si="26"/>
        <v>2740</v>
      </c>
      <c r="U149" t="e">
        <f>SQRT(($U$6/2)^2-($U$6/2)^2*'(OLD) bottom seam length'!T149^2/($U$7/2)^2)</f>
        <v>#VALUE!</v>
      </c>
      <c r="W149" s="136">
        <f t="shared" si="27"/>
        <v>2740</v>
      </c>
      <c r="X149" t="e">
        <f>SQRT(($U$6/2)^2-($U$6/2)^2*'(OLD) bottom seam length'!W149^2/($U$7/2)^2)</f>
        <v>#VALUE!</v>
      </c>
      <c r="Z149" s="136">
        <f t="shared" si="28"/>
        <v>2740</v>
      </c>
      <c r="AA149" t="e">
        <f>SQRT(($U$6/2)^2-($U$6/2)^2*'(OLD) bottom seam length'!Z149^2/($U$7/2)^2)</f>
        <v>#VALUE!</v>
      </c>
      <c r="AC149" s="136">
        <f t="shared" si="29"/>
        <v>2740</v>
      </c>
      <c r="AD149" t="e">
        <f>SQRT(($U$6/2)^2-($U$6/2)^2*'(OLD) bottom seam length'!AC149^2/($U$7/2)^2)</f>
        <v>#VALUE!</v>
      </c>
    </row>
    <row r="150" spans="2:30">
      <c r="B150" s="136">
        <f t="shared" si="20"/>
        <v>2780</v>
      </c>
      <c r="C150" t="e">
        <f>SQRT(($C$5/2)^2-($C$5/2)^2*'(OLD) bottom seam length'!B150^2/($C$6/2)^2)</f>
        <v>#DIV/0!</v>
      </c>
      <c r="E150" s="136">
        <f t="shared" si="21"/>
        <v>2780</v>
      </c>
      <c r="F150" t="e">
        <f>SQRT(($C$5/2)^2-($C$5/2)^2*'(OLD) bottom seam length'!E150^2/($C$6/2)^2)</f>
        <v>#DIV/0!</v>
      </c>
      <c r="H150" s="136">
        <f t="shared" si="22"/>
        <v>2780</v>
      </c>
      <c r="I150" t="e">
        <f>SQRT(($C$5/2)^2-($C$5/2)^2*'(OLD) bottom seam length'!H150^2/($C$6/2)^2)</f>
        <v>#DIV/0!</v>
      </c>
      <c r="K150" s="136">
        <f t="shared" si="23"/>
        <v>2780</v>
      </c>
      <c r="L150" t="e">
        <f>SQRT(($C$5/2)^2-($C$5/2)^2*'(OLD) bottom seam length'!K150^2/($C$6/2)^2)</f>
        <v>#DIV/0!</v>
      </c>
      <c r="O150" s="136">
        <f t="shared" si="24"/>
        <v>2780</v>
      </c>
      <c r="P150" t="b">
        <f t="shared" si="25"/>
        <v>0</v>
      </c>
      <c r="T150" s="136">
        <f t="shared" si="26"/>
        <v>2760</v>
      </c>
      <c r="U150" t="e">
        <f>SQRT(($U$6/2)^2-($U$6/2)^2*'(OLD) bottom seam length'!T150^2/($U$7/2)^2)</f>
        <v>#VALUE!</v>
      </c>
      <c r="W150" s="136">
        <f t="shared" si="27"/>
        <v>2760</v>
      </c>
      <c r="X150" t="e">
        <f>SQRT(($U$6/2)^2-($U$6/2)^2*'(OLD) bottom seam length'!W150^2/($U$7/2)^2)</f>
        <v>#VALUE!</v>
      </c>
      <c r="Z150" s="136">
        <f t="shared" si="28"/>
        <v>2760</v>
      </c>
      <c r="AA150" t="e">
        <f>SQRT(($U$6/2)^2-($U$6/2)^2*'(OLD) bottom seam length'!Z150^2/($U$7/2)^2)</f>
        <v>#VALUE!</v>
      </c>
      <c r="AC150" s="136">
        <f t="shared" si="29"/>
        <v>2760</v>
      </c>
      <c r="AD150" t="e">
        <f>SQRT(($U$6/2)^2-($U$6/2)^2*'(OLD) bottom seam length'!AC150^2/($U$7/2)^2)</f>
        <v>#VALUE!</v>
      </c>
    </row>
    <row r="151" spans="2:30">
      <c r="B151" s="136">
        <f t="shared" si="20"/>
        <v>2800</v>
      </c>
      <c r="C151" t="e">
        <f>SQRT(($C$5/2)^2-($C$5/2)^2*'(OLD) bottom seam length'!B151^2/($C$6/2)^2)</f>
        <v>#DIV/0!</v>
      </c>
      <c r="E151" s="136">
        <f t="shared" si="21"/>
        <v>2800</v>
      </c>
      <c r="F151" t="e">
        <f>SQRT(($C$5/2)^2-($C$5/2)^2*'(OLD) bottom seam length'!E151^2/($C$6/2)^2)</f>
        <v>#DIV/0!</v>
      </c>
      <c r="H151" s="136">
        <f t="shared" si="22"/>
        <v>2800</v>
      </c>
      <c r="I151" t="e">
        <f>SQRT(($C$5/2)^2-($C$5/2)^2*'(OLD) bottom seam length'!H151^2/($C$6/2)^2)</f>
        <v>#DIV/0!</v>
      </c>
      <c r="K151" s="136">
        <f t="shared" si="23"/>
        <v>2800</v>
      </c>
      <c r="L151" t="e">
        <f>SQRT(($C$5/2)^2-($C$5/2)^2*'(OLD) bottom seam length'!K151^2/($C$6/2)^2)</f>
        <v>#DIV/0!</v>
      </c>
      <c r="O151" s="136">
        <f t="shared" si="24"/>
        <v>2800</v>
      </c>
      <c r="P151" t="b">
        <f t="shared" si="25"/>
        <v>0</v>
      </c>
      <c r="T151" s="136">
        <f t="shared" si="26"/>
        <v>2780</v>
      </c>
      <c r="U151" t="e">
        <f>SQRT(($U$6/2)^2-($U$6/2)^2*'(OLD) bottom seam length'!T151^2/($U$7/2)^2)</f>
        <v>#VALUE!</v>
      </c>
      <c r="W151" s="136">
        <f t="shared" si="27"/>
        <v>2780</v>
      </c>
      <c r="X151" t="e">
        <f>SQRT(($U$6/2)^2-($U$6/2)^2*'(OLD) bottom seam length'!W151^2/($U$7/2)^2)</f>
        <v>#VALUE!</v>
      </c>
      <c r="Z151" s="136">
        <f t="shared" si="28"/>
        <v>2780</v>
      </c>
      <c r="AA151" t="e">
        <f>SQRT(($U$6/2)^2-($U$6/2)^2*'(OLD) bottom seam length'!Z151^2/($U$7/2)^2)</f>
        <v>#VALUE!</v>
      </c>
      <c r="AC151" s="136">
        <f t="shared" si="29"/>
        <v>2780</v>
      </c>
      <c r="AD151" t="e">
        <f>SQRT(($U$6/2)^2-($U$6/2)^2*'(OLD) bottom seam length'!AC151^2/($U$7/2)^2)</f>
        <v>#VALUE!</v>
      </c>
    </row>
    <row r="152" spans="2:30">
      <c r="B152" s="136">
        <f t="shared" si="20"/>
        <v>2820</v>
      </c>
      <c r="C152" t="e">
        <f>SQRT(($C$5/2)^2-($C$5/2)^2*'(OLD) bottom seam length'!B152^2/($C$6/2)^2)</f>
        <v>#DIV/0!</v>
      </c>
      <c r="E152" s="136">
        <f t="shared" si="21"/>
        <v>2820</v>
      </c>
      <c r="F152" t="e">
        <f>SQRT(($C$5/2)^2-($C$5/2)^2*'(OLD) bottom seam length'!E152^2/($C$6/2)^2)</f>
        <v>#DIV/0!</v>
      </c>
      <c r="H152" s="136">
        <f t="shared" si="22"/>
        <v>2820</v>
      </c>
      <c r="I152" t="e">
        <f>SQRT(($C$5/2)^2-($C$5/2)^2*'(OLD) bottom seam length'!H152^2/($C$6/2)^2)</f>
        <v>#DIV/0!</v>
      </c>
      <c r="K152" s="136">
        <f t="shared" si="23"/>
        <v>2820</v>
      </c>
      <c r="L152" t="e">
        <f>SQRT(($C$5/2)^2-($C$5/2)^2*'(OLD) bottom seam length'!K152^2/($C$6/2)^2)</f>
        <v>#DIV/0!</v>
      </c>
      <c r="O152" s="136">
        <f t="shared" si="24"/>
        <v>2820</v>
      </c>
      <c r="P152" t="b">
        <f t="shared" si="25"/>
        <v>0</v>
      </c>
      <c r="T152" s="136">
        <f t="shared" si="26"/>
        <v>2800</v>
      </c>
      <c r="U152" t="e">
        <f>SQRT(($U$6/2)^2-($U$6/2)^2*'(OLD) bottom seam length'!T152^2/($U$7/2)^2)</f>
        <v>#VALUE!</v>
      </c>
      <c r="W152" s="136">
        <f t="shared" si="27"/>
        <v>2800</v>
      </c>
      <c r="X152" t="e">
        <f>SQRT(($U$6/2)^2-($U$6/2)^2*'(OLD) bottom seam length'!W152^2/($U$7/2)^2)</f>
        <v>#VALUE!</v>
      </c>
      <c r="Z152" s="136">
        <f t="shared" si="28"/>
        <v>2800</v>
      </c>
      <c r="AA152" t="e">
        <f>SQRT(($U$6/2)^2-($U$6/2)^2*'(OLD) bottom seam length'!Z152^2/($U$7/2)^2)</f>
        <v>#VALUE!</v>
      </c>
      <c r="AC152" s="136">
        <f t="shared" si="29"/>
        <v>2800</v>
      </c>
      <c r="AD152" t="e">
        <f>SQRT(($U$6/2)^2-($U$6/2)^2*'(OLD) bottom seam length'!AC152^2/($U$7/2)^2)</f>
        <v>#VALUE!</v>
      </c>
    </row>
    <row r="153" spans="2:30">
      <c r="B153" s="136">
        <f t="shared" si="20"/>
        <v>2840</v>
      </c>
      <c r="C153" t="e">
        <f>SQRT(($C$5/2)^2-($C$5/2)^2*'(OLD) bottom seam length'!B153^2/($C$6/2)^2)</f>
        <v>#DIV/0!</v>
      </c>
      <c r="E153" s="136">
        <f t="shared" si="21"/>
        <v>2840</v>
      </c>
      <c r="F153" t="e">
        <f>SQRT(($C$5/2)^2-($C$5/2)^2*'(OLD) bottom seam length'!E153^2/($C$6/2)^2)</f>
        <v>#DIV/0!</v>
      </c>
      <c r="H153" s="136">
        <f t="shared" si="22"/>
        <v>2840</v>
      </c>
      <c r="I153" t="e">
        <f>SQRT(($C$5/2)^2-($C$5/2)^2*'(OLD) bottom seam length'!H153^2/($C$6/2)^2)</f>
        <v>#DIV/0!</v>
      </c>
      <c r="K153" s="136">
        <f t="shared" si="23"/>
        <v>2840</v>
      </c>
      <c r="L153" t="e">
        <f>SQRT(($C$5/2)^2-($C$5/2)^2*'(OLD) bottom seam length'!K153^2/($C$6/2)^2)</f>
        <v>#DIV/0!</v>
      </c>
      <c r="O153" s="136">
        <f t="shared" si="24"/>
        <v>2840</v>
      </c>
      <c r="P153" t="b">
        <f t="shared" si="25"/>
        <v>0</v>
      </c>
      <c r="T153" s="136">
        <f t="shared" si="26"/>
        <v>2820</v>
      </c>
      <c r="U153" t="e">
        <f>SQRT(($U$6/2)^2-($U$6/2)^2*'(OLD) bottom seam length'!T153^2/($U$7/2)^2)</f>
        <v>#VALUE!</v>
      </c>
      <c r="W153" s="136">
        <f t="shared" si="27"/>
        <v>2820</v>
      </c>
      <c r="X153" t="e">
        <f>SQRT(($U$6/2)^2-($U$6/2)^2*'(OLD) bottom seam length'!W153^2/($U$7/2)^2)</f>
        <v>#VALUE!</v>
      </c>
      <c r="Z153" s="136">
        <f t="shared" si="28"/>
        <v>2820</v>
      </c>
      <c r="AA153" t="e">
        <f>SQRT(($U$6/2)^2-($U$6/2)^2*'(OLD) bottom seam length'!Z153^2/($U$7/2)^2)</f>
        <v>#VALUE!</v>
      </c>
      <c r="AC153" s="136">
        <f t="shared" si="29"/>
        <v>2820</v>
      </c>
      <c r="AD153" t="e">
        <f>SQRT(($U$6/2)^2-($U$6/2)^2*'(OLD) bottom seam length'!AC153^2/($U$7/2)^2)</f>
        <v>#VALUE!</v>
      </c>
    </row>
    <row r="154" spans="2:30">
      <c r="B154" s="136">
        <f t="shared" si="20"/>
        <v>2860</v>
      </c>
      <c r="C154" t="e">
        <f>SQRT(($C$5/2)^2-($C$5/2)^2*'(OLD) bottom seam length'!B154^2/($C$6/2)^2)</f>
        <v>#DIV/0!</v>
      </c>
      <c r="E154" s="136">
        <f t="shared" si="21"/>
        <v>2860</v>
      </c>
      <c r="F154" t="e">
        <f>SQRT(($C$5/2)^2-($C$5/2)^2*'(OLD) bottom seam length'!E154^2/($C$6/2)^2)</f>
        <v>#DIV/0!</v>
      </c>
      <c r="H154" s="136">
        <f t="shared" si="22"/>
        <v>2860</v>
      </c>
      <c r="I154" t="e">
        <f>SQRT(($C$5/2)^2-($C$5/2)^2*'(OLD) bottom seam length'!H154^2/($C$6/2)^2)</f>
        <v>#DIV/0!</v>
      </c>
      <c r="K154" s="136">
        <f t="shared" si="23"/>
        <v>2860</v>
      </c>
      <c r="L154" t="e">
        <f>SQRT(($C$5/2)^2-($C$5/2)^2*'(OLD) bottom seam length'!K154^2/($C$6/2)^2)</f>
        <v>#DIV/0!</v>
      </c>
      <c r="O154" s="136">
        <f t="shared" si="24"/>
        <v>2860</v>
      </c>
      <c r="P154" t="b">
        <f t="shared" si="25"/>
        <v>0</v>
      </c>
      <c r="T154" s="136">
        <f t="shared" si="26"/>
        <v>2840</v>
      </c>
      <c r="U154" t="e">
        <f>SQRT(($U$6/2)^2-($U$6/2)^2*'(OLD) bottom seam length'!T154^2/($U$7/2)^2)</f>
        <v>#VALUE!</v>
      </c>
      <c r="W154" s="136">
        <f t="shared" si="27"/>
        <v>2840</v>
      </c>
      <c r="X154" t="e">
        <f>SQRT(($U$6/2)^2-($U$6/2)^2*'(OLD) bottom seam length'!W154^2/($U$7/2)^2)</f>
        <v>#VALUE!</v>
      </c>
      <c r="Z154" s="136">
        <f t="shared" si="28"/>
        <v>2840</v>
      </c>
      <c r="AA154" t="e">
        <f>SQRT(($U$6/2)^2-($U$6/2)^2*'(OLD) bottom seam length'!Z154^2/($U$7/2)^2)</f>
        <v>#VALUE!</v>
      </c>
      <c r="AC154" s="136">
        <f t="shared" si="29"/>
        <v>2840</v>
      </c>
      <c r="AD154" t="e">
        <f>SQRT(($U$6/2)^2-($U$6/2)^2*'(OLD) bottom seam length'!AC154^2/($U$7/2)^2)</f>
        <v>#VALUE!</v>
      </c>
    </row>
    <row r="155" spans="2:30">
      <c r="B155" s="136">
        <f t="shared" si="20"/>
        <v>2880</v>
      </c>
      <c r="C155" t="e">
        <f>SQRT(($C$5/2)^2-($C$5/2)^2*'(OLD) bottom seam length'!B155^2/($C$6/2)^2)</f>
        <v>#DIV/0!</v>
      </c>
      <c r="E155" s="136">
        <f t="shared" si="21"/>
        <v>2880</v>
      </c>
      <c r="F155" t="e">
        <f>SQRT(($C$5/2)^2-($C$5/2)^2*'(OLD) bottom seam length'!E155^2/($C$6/2)^2)</f>
        <v>#DIV/0!</v>
      </c>
      <c r="H155" s="136">
        <f t="shared" si="22"/>
        <v>2880</v>
      </c>
      <c r="I155" t="e">
        <f>SQRT(($C$5/2)^2-($C$5/2)^2*'(OLD) bottom seam length'!H155^2/($C$6/2)^2)</f>
        <v>#DIV/0!</v>
      </c>
      <c r="K155" s="136">
        <f t="shared" si="23"/>
        <v>2880</v>
      </c>
      <c r="L155" t="e">
        <f>SQRT(($C$5/2)^2-($C$5/2)^2*'(OLD) bottom seam length'!K155^2/($C$6/2)^2)</f>
        <v>#DIV/0!</v>
      </c>
      <c r="O155" s="136">
        <f t="shared" si="24"/>
        <v>2880</v>
      </c>
      <c r="P155" t="b">
        <f t="shared" si="25"/>
        <v>0</v>
      </c>
      <c r="T155" s="136">
        <f t="shared" si="26"/>
        <v>2860</v>
      </c>
      <c r="U155" t="e">
        <f>SQRT(($U$6/2)^2-($U$6/2)^2*'(OLD) bottom seam length'!T155^2/($U$7/2)^2)</f>
        <v>#VALUE!</v>
      </c>
      <c r="W155" s="136">
        <f t="shared" si="27"/>
        <v>2860</v>
      </c>
      <c r="X155" t="e">
        <f>SQRT(($U$6/2)^2-($U$6/2)^2*'(OLD) bottom seam length'!W155^2/($U$7/2)^2)</f>
        <v>#VALUE!</v>
      </c>
      <c r="Z155" s="136">
        <f t="shared" si="28"/>
        <v>2860</v>
      </c>
      <c r="AA155" t="e">
        <f>SQRT(($U$6/2)^2-($U$6/2)^2*'(OLD) bottom seam length'!Z155^2/($U$7/2)^2)</f>
        <v>#VALUE!</v>
      </c>
      <c r="AC155" s="136">
        <f t="shared" si="29"/>
        <v>2860</v>
      </c>
      <c r="AD155" t="e">
        <f>SQRT(($U$6/2)^2-($U$6/2)^2*'(OLD) bottom seam length'!AC155^2/($U$7/2)^2)</f>
        <v>#VALUE!</v>
      </c>
    </row>
    <row r="156" spans="2:30">
      <c r="B156" s="136">
        <f t="shared" si="20"/>
        <v>2900</v>
      </c>
      <c r="C156" t="e">
        <f>SQRT(($C$5/2)^2-($C$5/2)^2*'(OLD) bottom seam length'!B156^2/($C$6/2)^2)</f>
        <v>#DIV/0!</v>
      </c>
      <c r="E156" s="136">
        <f t="shared" si="21"/>
        <v>2900</v>
      </c>
      <c r="F156" t="e">
        <f>SQRT(($C$5/2)^2-($C$5/2)^2*'(OLD) bottom seam length'!E156^2/($C$6/2)^2)</f>
        <v>#DIV/0!</v>
      </c>
      <c r="H156" s="136">
        <f t="shared" si="22"/>
        <v>2900</v>
      </c>
      <c r="I156" t="e">
        <f>SQRT(($C$5/2)^2-($C$5/2)^2*'(OLD) bottom seam length'!H156^2/($C$6/2)^2)</f>
        <v>#DIV/0!</v>
      </c>
      <c r="K156" s="136">
        <f t="shared" si="23"/>
        <v>2900</v>
      </c>
      <c r="L156" t="e">
        <f>SQRT(($C$5/2)^2-($C$5/2)^2*'(OLD) bottom seam length'!K156^2/($C$6/2)^2)</f>
        <v>#DIV/0!</v>
      </c>
      <c r="O156" s="136">
        <f t="shared" si="24"/>
        <v>2900</v>
      </c>
      <c r="P156" t="b">
        <f t="shared" si="25"/>
        <v>0</v>
      </c>
      <c r="T156" s="136">
        <f t="shared" si="26"/>
        <v>2880</v>
      </c>
      <c r="U156" t="e">
        <f>SQRT(($U$6/2)^2-($U$6/2)^2*'(OLD) bottom seam length'!T156^2/($U$7/2)^2)</f>
        <v>#VALUE!</v>
      </c>
      <c r="W156" s="136">
        <f t="shared" si="27"/>
        <v>2880</v>
      </c>
      <c r="X156" t="e">
        <f>SQRT(($U$6/2)^2-($U$6/2)^2*'(OLD) bottom seam length'!W156^2/($U$7/2)^2)</f>
        <v>#VALUE!</v>
      </c>
      <c r="Z156" s="136">
        <f t="shared" si="28"/>
        <v>2880</v>
      </c>
      <c r="AA156" t="e">
        <f>SQRT(($U$6/2)^2-($U$6/2)^2*'(OLD) bottom seam length'!Z156^2/($U$7/2)^2)</f>
        <v>#VALUE!</v>
      </c>
      <c r="AC156" s="136">
        <f t="shared" si="29"/>
        <v>2880</v>
      </c>
      <c r="AD156" t="e">
        <f>SQRT(($U$6/2)^2-($U$6/2)^2*'(OLD) bottom seam length'!AC156^2/($U$7/2)^2)</f>
        <v>#VALUE!</v>
      </c>
    </row>
    <row r="157" spans="2:30">
      <c r="B157" s="136">
        <f t="shared" si="20"/>
        <v>2920</v>
      </c>
      <c r="C157" t="e">
        <f>SQRT(($C$5/2)^2-($C$5/2)^2*'(OLD) bottom seam length'!B157^2/($C$6/2)^2)</f>
        <v>#DIV/0!</v>
      </c>
      <c r="E157" s="136">
        <f t="shared" si="21"/>
        <v>2920</v>
      </c>
      <c r="F157" t="e">
        <f>SQRT(($C$5/2)^2-($C$5/2)^2*'(OLD) bottom seam length'!E157^2/($C$6/2)^2)</f>
        <v>#DIV/0!</v>
      </c>
      <c r="H157" s="136">
        <f t="shared" si="22"/>
        <v>2920</v>
      </c>
      <c r="I157" t="e">
        <f>SQRT(($C$5/2)^2-($C$5/2)^2*'(OLD) bottom seam length'!H157^2/($C$6/2)^2)</f>
        <v>#DIV/0!</v>
      </c>
      <c r="K157" s="136">
        <f t="shared" si="23"/>
        <v>2920</v>
      </c>
      <c r="L157" t="e">
        <f>SQRT(($C$5/2)^2-($C$5/2)^2*'(OLD) bottom seam length'!K157^2/($C$6/2)^2)</f>
        <v>#DIV/0!</v>
      </c>
      <c r="O157" s="136">
        <f t="shared" si="24"/>
        <v>2920</v>
      </c>
      <c r="P157" t="b">
        <f t="shared" si="25"/>
        <v>0</v>
      </c>
      <c r="T157" s="136">
        <f t="shared" si="26"/>
        <v>2900</v>
      </c>
      <c r="U157" t="e">
        <f>SQRT(($U$6/2)^2-($U$6/2)^2*'(OLD) bottom seam length'!T157^2/($U$7/2)^2)</f>
        <v>#VALUE!</v>
      </c>
      <c r="W157" s="136">
        <f t="shared" si="27"/>
        <v>2900</v>
      </c>
      <c r="X157" t="e">
        <f>SQRT(($U$6/2)^2-($U$6/2)^2*'(OLD) bottom seam length'!W157^2/($U$7/2)^2)</f>
        <v>#VALUE!</v>
      </c>
      <c r="Z157" s="136">
        <f t="shared" si="28"/>
        <v>2900</v>
      </c>
      <c r="AA157" t="e">
        <f>SQRT(($U$6/2)^2-($U$6/2)^2*'(OLD) bottom seam length'!Z157^2/($U$7/2)^2)</f>
        <v>#VALUE!</v>
      </c>
      <c r="AC157" s="136">
        <f t="shared" si="29"/>
        <v>2900</v>
      </c>
      <c r="AD157" t="e">
        <f>SQRT(($U$6/2)^2-($U$6/2)^2*'(OLD) bottom seam length'!AC157^2/($U$7/2)^2)</f>
        <v>#VALUE!</v>
      </c>
    </row>
    <row r="158" spans="2:30">
      <c r="B158" s="136">
        <f t="shared" si="20"/>
        <v>2940</v>
      </c>
      <c r="C158" t="e">
        <f>SQRT(($C$5/2)^2-($C$5/2)^2*'(OLD) bottom seam length'!B158^2/($C$6/2)^2)</f>
        <v>#DIV/0!</v>
      </c>
      <c r="E158" s="136">
        <f t="shared" si="21"/>
        <v>2940</v>
      </c>
      <c r="F158" t="e">
        <f>SQRT(($C$5/2)^2-($C$5/2)^2*'(OLD) bottom seam length'!E158^2/($C$6/2)^2)</f>
        <v>#DIV/0!</v>
      </c>
      <c r="H158" s="136">
        <f t="shared" si="22"/>
        <v>2940</v>
      </c>
      <c r="I158" t="e">
        <f>SQRT(($C$5/2)^2-($C$5/2)^2*'(OLD) bottom seam length'!H158^2/($C$6/2)^2)</f>
        <v>#DIV/0!</v>
      </c>
      <c r="K158" s="136">
        <f t="shared" si="23"/>
        <v>2940</v>
      </c>
      <c r="L158" t="e">
        <f>SQRT(($C$5/2)^2-($C$5/2)^2*'(OLD) bottom seam length'!K158^2/($C$6/2)^2)</f>
        <v>#DIV/0!</v>
      </c>
      <c r="O158" s="136">
        <f t="shared" si="24"/>
        <v>2940</v>
      </c>
      <c r="P158" t="b">
        <f t="shared" si="25"/>
        <v>0</v>
      </c>
      <c r="T158" s="136">
        <f t="shared" si="26"/>
        <v>2920</v>
      </c>
      <c r="U158" t="e">
        <f>SQRT(($U$6/2)^2-($U$6/2)^2*'(OLD) bottom seam length'!T158^2/($U$7/2)^2)</f>
        <v>#VALUE!</v>
      </c>
      <c r="W158" s="136">
        <f t="shared" si="27"/>
        <v>2920</v>
      </c>
      <c r="X158" t="e">
        <f>SQRT(($U$6/2)^2-($U$6/2)^2*'(OLD) bottom seam length'!W158^2/($U$7/2)^2)</f>
        <v>#VALUE!</v>
      </c>
      <c r="Z158" s="136">
        <f t="shared" si="28"/>
        <v>2920</v>
      </c>
      <c r="AA158" t="e">
        <f>SQRT(($U$6/2)^2-($U$6/2)^2*'(OLD) bottom seam length'!Z158^2/($U$7/2)^2)</f>
        <v>#VALUE!</v>
      </c>
      <c r="AC158" s="136">
        <f t="shared" si="29"/>
        <v>2920</v>
      </c>
      <c r="AD158" t="e">
        <f>SQRT(($U$6/2)^2-($U$6/2)^2*'(OLD) bottom seam length'!AC158^2/($U$7/2)^2)</f>
        <v>#VALUE!</v>
      </c>
    </row>
    <row r="159" spans="2:30">
      <c r="B159" s="136">
        <f t="shared" si="20"/>
        <v>2960</v>
      </c>
      <c r="C159" t="e">
        <f>SQRT(($C$5/2)^2-($C$5/2)^2*'(OLD) bottom seam length'!B159^2/($C$6/2)^2)</f>
        <v>#DIV/0!</v>
      </c>
      <c r="E159" s="136">
        <f t="shared" si="21"/>
        <v>2960</v>
      </c>
      <c r="F159" t="e">
        <f>SQRT(($C$5/2)^2-($C$5/2)^2*'(OLD) bottom seam length'!E159^2/($C$6/2)^2)</f>
        <v>#DIV/0!</v>
      </c>
      <c r="H159" s="136">
        <f t="shared" si="22"/>
        <v>2960</v>
      </c>
      <c r="I159" t="e">
        <f>SQRT(($C$5/2)^2-($C$5/2)^2*'(OLD) bottom seam length'!H159^2/($C$6/2)^2)</f>
        <v>#DIV/0!</v>
      </c>
      <c r="K159" s="136">
        <f t="shared" si="23"/>
        <v>2960</v>
      </c>
      <c r="L159" t="e">
        <f>SQRT(($C$5/2)^2-($C$5/2)^2*'(OLD) bottom seam length'!K159^2/($C$6/2)^2)</f>
        <v>#DIV/0!</v>
      </c>
      <c r="O159" s="136">
        <f t="shared" si="24"/>
        <v>2960</v>
      </c>
      <c r="P159" t="b">
        <f t="shared" si="25"/>
        <v>0</v>
      </c>
      <c r="T159" s="136">
        <f t="shared" si="26"/>
        <v>2940</v>
      </c>
      <c r="U159" t="e">
        <f>SQRT(($U$6/2)^2-($U$6/2)^2*'(OLD) bottom seam length'!T159^2/($U$7/2)^2)</f>
        <v>#VALUE!</v>
      </c>
      <c r="W159" s="136">
        <f t="shared" si="27"/>
        <v>2940</v>
      </c>
      <c r="X159" t="e">
        <f>SQRT(($U$6/2)^2-($U$6/2)^2*'(OLD) bottom seam length'!W159^2/($U$7/2)^2)</f>
        <v>#VALUE!</v>
      </c>
      <c r="Z159" s="136">
        <f t="shared" si="28"/>
        <v>2940</v>
      </c>
      <c r="AA159" t="e">
        <f>SQRT(($U$6/2)^2-($U$6/2)^2*'(OLD) bottom seam length'!Z159^2/($U$7/2)^2)</f>
        <v>#VALUE!</v>
      </c>
      <c r="AC159" s="136">
        <f t="shared" si="29"/>
        <v>2940</v>
      </c>
      <c r="AD159" t="e">
        <f>SQRT(($U$6/2)^2-($U$6/2)^2*'(OLD) bottom seam length'!AC159^2/($U$7/2)^2)</f>
        <v>#VALUE!</v>
      </c>
    </row>
    <row r="160" spans="2:30">
      <c r="B160" s="136">
        <f t="shared" si="20"/>
        <v>2980</v>
      </c>
      <c r="C160" t="e">
        <f>SQRT(($C$5/2)^2-($C$5/2)^2*'(OLD) bottom seam length'!B160^2/($C$6/2)^2)</f>
        <v>#DIV/0!</v>
      </c>
      <c r="E160" s="136">
        <f t="shared" si="21"/>
        <v>2980</v>
      </c>
      <c r="F160" t="e">
        <f>SQRT(($C$5/2)^2-($C$5/2)^2*'(OLD) bottom seam length'!E160^2/($C$6/2)^2)</f>
        <v>#DIV/0!</v>
      </c>
      <c r="H160" s="136">
        <f t="shared" si="22"/>
        <v>2980</v>
      </c>
      <c r="I160" t="e">
        <f>SQRT(($C$5/2)^2-($C$5/2)^2*'(OLD) bottom seam length'!H160^2/($C$6/2)^2)</f>
        <v>#DIV/0!</v>
      </c>
      <c r="K160" s="136">
        <f t="shared" si="23"/>
        <v>2980</v>
      </c>
      <c r="L160" t="e">
        <f>SQRT(($C$5/2)^2-($C$5/2)^2*'(OLD) bottom seam length'!K160^2/($C$6/2)^2)</f>
        <v>#DIV/0!</v>
      </c>
      <c r="O160" s="136">
        <f t="shared" si="24"/>
        <v>2980</v>
      </c>
      <c r="P160" t="b">
        <f t="shared" si="25"/>
        <v>0</v>
      </c>
      <c r="T160" s="136">
        <f t="shared" si="26"/>
        <v>2960</v>
      </c>
      <c r="U160" t="e">
        <f>SQRT(($U$6/2)^2-($U$6/2)^2*'(OLD) bottom seam length'!T160^2/($U$7/2)^2)</f>
        <v>#VALUE!</v>
      </c>
      <c r="W160" s="136">
        <f t="shared" si="27"/>
        <v>2960</v>
      </c>
      <c r="X160" t="e">
        <f>SQRT(($U$6/2)^2-($U$6/2)^2*'(OLD) bottom seam length'!W160^2/($U$7/2)^2)</f>
        <v>#VALUE!</v>
      </c>
      <c r="Z160" s="136">
        <f t="shared" si="28"/>
        <v>2960</v>
      </c>
      <c r="AA160" t="e">
        <f>SQRT(($U$6/2)^2-($U$6/2)^2*'(OLD) bottom seam length'!Z160^2/($U$7/2)^2)</f>
        <v>#VALUE!</v>
      </c>
      <c r="AC160" s="136">
        <f t="shared" si="29"/>
        <v>2960</v>
      </c>
      <c r="AD160" t="e">
        <f>SQRT(($U$6/2)^2-($U$6/2)^2*'(OLD) bottom seam length'!AC160^2/($U$7/2)^2)</f>
        <v>#VALUE!</v>
      </c>
    </row>
    <row r="161" spans="2:30">
      <c r="B161" s="136">
        <f t="shared" si="20"/>
        <v>3000</v>
      </c>
      <c r="C161" t="e">
        <f>SQRT(($C$5/2)^2-($C$5/2)^2*'(OLD) bottom seam length'!B161^2/($C$6/2)^2)</f>
        <v>#DIV/0!</v>
      </c>
      <c r="E161" s="136">
        <f t="shared" si="21"/>
        <v>3000</v>
      </c>
      <c r="F161" t="e">
        <f>SQRT(($C$5/2)^2-($C$5/2)^2*'(OLD) bottom seam length'!E161^2/($C$6/2)^2)</f>
        <v>#DIV/0!</v>
      </c>
      <c r="H161" s="136">
        <f t="shared" si="22"/>
        <v>3000</v>
      </c>
      <c r="I161" t="e">
        <f>SQRT(($C$5/2)^2-($C$5/2)^2*'(OLD) bottom seam length'!H161^2/($C$6/2)^2)</f>
        <v>#DIV/0!</v>
      </c>
      <c r="K161" s="136">
        <f t="shared" si="23"/>
        <v>3000</v>
      </c>
      <c r="L161" t="e">
        <f>SQRT(($C$5/2)^2-($C$5/2)^2*'(OLD) bottom seam length'!K161^2/($C$6/2)^2)</f>
        <v>#DIV/0!</v>
      </c>
      <c r="O161" s="136">
        <f t="shared" si="24"/>
        <v>3000</v>
      </c>
      <c r="P161" t="b">
        <f t="shared" si="25"/>
        <v>0</v>
      </c>
      <c r="T161" s="136">
        <f t="shared" si="26"/>
        <v>2980</v>
      </c>
      <c r="U161" t="e">
        <f>SQRT(($U$6/2)^2-($U$6/2)^2*'(OLD) bottom seam length'!T161^2/($U$7/2)^2)</f>
        <v>#VALUE!</v>
      </c>
      <c r="W161" s="136">
        <f t="shared" si="27"/>
        <v>2980</v>
      </c>
      <c r="X161" t="e">
        <f>SQRT(($U$6/2)^2-($U$6/2)^2*'(OLD) bottom seam length'!W161^2/($U$7/2)^2)</f>
        <v>#VALUE!</v>
      </c>
      <c r="Z161" s="136">
        <f t="shared" si="28"/>
        <v>2980</v>
      </c>
      <c r="AA161" t="e">
        <f>SQRT(($U$6/2)^2-($U$6/2)^2*'(OLD) bottom seam length'!Z161^2/($U$7/2)^2)</f>
        <v>#VALUE!</v>
      </c>
      <c r="AC161" s="136">
        <f t="shared" si="29"/>
        <v>2980</v>
      </c>
      <c r="AD161" t="e">
        <f>SQRT(($U$6/2)^2-($U$6/2)^2*'(OLD) bottom seam length'!AC161^2/($U$7/2)^2)</f>
        <v>#VALUE!</v>
      </c>
    </row>
    <row r="162" spans="2:30">
      <c r="B162" s="136">
        <f t="shared" si="20"/>
        <v>3020</v>
      </c>
      <c r="C162" t="e">
        <f>SQRT(($C$5/2)^2-($C$5/2)^2*'(OLD) bottom seam length'!B162^2/($C$6/2)^2)</f>
        <v>#DIV/0!</v>
      </c>
      <c r="E162" s="136">
        <f t="shared" si="21"/>
        <v>3020</v>
      </c>
      <c r="F162" t="e">
        <f>SQRT(($C$5/2)^2-($C$5/2)^2*'(OLD) bottom seam length'!E162^2/($C$6/2)^2)</f>
        <v>#DIV/0!</v>
      </c>
      <c r="H162" s="136">
        <f t="shared" si="22"/>
        <v>3020</v>
      </c>
      <c r="I162" t="e">
        <f>SQRT(($C$5/2)^2-($C$5/2)^2*'(OLD) bottom seam length'!H162^2/($C$6/2)^2)</f>
        <v>#DIV/0!</v>
      </c>
      <c r="K162" s="136">
        <f t="shared" si="23"/>
        <v>3020</v>
      </c>
      <c r="L162" t="e">
        <f>SQRT(($C$5/2)^2-($C$5/2)^2*'(OLD) bottom seam length'!K162^2/($C$6/2)^2)</f>
        <v>#DIV/0!</v>
      </c>
      <c r="O162" s="136">
        <f t="shared" si="24"/>
        <v>3020</v>
      </c>
      <c r="P162" t="b">
        <f t="shared" si="25"/>
        <v>0</v>
      </c>
      <c r="T162" s="136">
        <f t="shared" si="26"/>
        <v>3000</v>
      </c>
      <c r="U162" t="e">
        <f>SQRT(($U$6/2)^2-($U$6/2)^2*'(OLD) bottom seam length'!T162^2/($U$7/2)^2)</f>
        <v>#VALUE!</v>
      </c>
      <c r="W162" s="136">
        <f t="shared" si="27"/>
        <v>3000</v>
      </c>
      <c r="X162" t="e">
        <f>SQRT(($U$6/2)^2-($U$6/2)^2*'(OLD) bottom seam length'!W162^2/($U$7/2)^2)</f>
        <v>#VALUE!</v>
      </c>
      <c r="Z162" s="136">
        <f t="shared" si="28"/>
        <v>3000</v>
      </c>
      <c r="AA162" t="e">
        <f>SQRT(($U$6/2)^2-($U$6/2)^2*'(OLD) bottom seam length'!Z162^2/($U$7/2)^2)</f>
        <v>#VALUE!</v>
      </c>
      <c r="AC162" s="136">
        <f t="shared" si="29"/>
        <v>3000</v>
      </c>
      <c r="AD162" t="e">
        <f>SQRT(($U$6/2)^2-($U$6/2)^2*'(OLD) bottom seam length'!AC162^2/($U$7/2)^2)</f>
        <v>#VALUE!</v>
      </c>
    </row>
    <row r="163" spans="2:30">
      <c r="B163" s="136">
        <f t="shared" si="20"/>
        <v>3040</v>
      </c>
      <c r="C163" t="e">
        <f>SQRT(($C$5/2)^2-($C$5/2)^2*'(OLD) bottom seam length'!B163^2/($C$6/2)^2)</f>
        <v>#DIV/0!</v>
      </c>
      <c r="E163" s="136">
        <f t="shared" si="21"/>
        <v>3040</v>
      </c>
      <c r="F163" t="e">
        <f>SQRT(($C$5/2)^2-($C$5/2)^2*'(OLD) bottom seam length'!E163^2/($C$6/2)^2)</f>
        <v>#DIV/0!</v>
      </c>
      <c r="H163" s="136">
        <f t="shared" si="22"/>
        <v>3040</v>
      </c>
      <c r="I163" t="e">
        <f>SQRT(($C$5/2)^2-($C$5/2)^2*'(OLD) bottom seam length'!H163^2/($C$6/2)^2)</f>
        <v>#DIV/0!</v>
      </c>
      <c r="K163" s="136">
        <f t="shared" si="23"/>
        <v>3040</v>
      </c>
      <c r="L163" t="e">
        <f>SQRT(($C$5/2)^2-($C$5/2)^2*'(OLD) bottom seam length'!K163^2/($C$6/2)^2)</f>
        <v>#DIV/0!</v>
      </c>
      <c r="O163" s="136">
        <f t="shared" si="24"/>
        <v>3040</v>
      </c>
      <c r="P163" t="b">
        <f t="shared" si="25"/>
        <v>0</v>
      </c>
      <c r="T163" s="136">
        <f t="shared" si="26"/>
        <v>3020</v>
      </c>
      <c r="U163" t="e">
        <f>SQRT(($U$6/2)^2-($U$6/2)^2*'(OLD) bottom seam length'!T163^2/($U$7/2)^2)</f>
        <v>#VALUE!</v>
      </c>
      <c r="W163" s="136">
        <f t="shared" si="27"/>
        <v>3020</v>
      </c>
      <c r="X163" t="e">
        <f>SQRT(($U$6/2)^2-($U$6/2)^2*'(OLD) bottom seam length'!W163^2/($U$7/2)^2)</f>
        <v>#VALUE!</v>
      </c>
      <c r="Z163" s="136">
        <f t="shared" si="28"/>
        <v>3020</v>
      </c>
      <c r="AA163" t="e">
        <f>SQRT(($U$6/2)^2-($U$6/2)^2*'(OLD) bottom seam length'!Z163^2/($U$7/2)^2)</f>
        <v>#VALUE!</v>
      </c>
      <c r="AC163" s="136">
        <f t="shared" si="29"/>
        <v>3020</v>
      </c>
      <c r="AD163" t="e">
        <f>SQRT(($U$6/2)^2-($U$6/2)^2*'(OLD) bottom seam length'!AC163^2/($U$7/2)^2)</f>
        <v>#VALUE!</v>
      </c>
    </row>
    <row r="164" spans="2:30">
      <c r="B164" s="136">
        <f t="shared" si="20"/>
        <v>3060</v>
      </c>
      <c r="C164" t="e">
        <f>SQRT(($C$5/2)^2-($C$5/2)^2*'(OLD) bottom seam length'!B164^2/($C$6/2)^2)</f>
        <v>#DIV/0!</v>
      </c>
      <c r="E164" s="136">
        <f t="shared" si="21"/>
        <v>3060</v>
      </c>
      <c r="F164" t="e">
        <f>SQRT(($C$5/2)^2-($C$5/2)^2*'(OLD) bottom seam length'!E164^2/($C$6/2)^2)</f>
        <v>#DIV/0!</v>
      </c>
      <c r="H164" s="136">
        <f t="shared" si="22"/>
        <v>3060</v>
      </c>
      <c r="I164" t="e">
        <f>SQRT(($C$5/2)^2-($C$5/2)^2*'(OLD) bottom seam length'!H164^2/($C$6/2)^2)</f>
        <v>#DIV/0!</v>
      </c>
      <c r="K164" s="136">
        <f t="shared" si="23"/>
        <v>3060</v>
      </c>
      <c r="L164" t="e">
        <f>SQRT(($C$5/2)^2-($C$5/2)^2*'(OLD) bottom seam length'!K164^2/($C$6/2)^2)</f>
        <v>#DIV/0!</v>
      </c>
      <c r="O164" s="136">
        <f t="shared" si="24"/>
        <v>3060</v>
      </c>
      <c r="P164" t="b">
        <f t="shared" si="25"/>
        <v>0</v>
      </c>
      <c r="T164" s="136">
        <f t="shared" si="26"/>
        <v>3040</v>
      </c>
      <c r="U164" t="e">
        <f>SQRT(($U$6/2)^2-($U$6/2)^2*'(OLD) bottom seam length'!T164^2/($U$7/2)^2)</f>
        <v>#VALUE!</v>
      </c>
      <c r="W164" s="136">
        <f t="shared" si="27"/>
        <v>3040</v>
      </c>
      <c r="X164" t="e">
        <f>SQRT(($U$6/2)^2-($U$6/2)^2*'(OLD) bottom seam length'!W164^2/($U$7/2)^2)</f>
        <v>#VALUE!</v>
      </c>
      <c r="Z164" s="136">
        <f t="shared" si="28"/>
        <v>3040</v>
      </c>
      <c r="AA164" t="e">
        <f>SQRT(($U$6/2)^2-($U$6/2)^2*'(OLD) bottom seam length'!Z164^2/($U$7/2)^2)</f>
        <v>#VALUE!</v>
      </c>
      <c r="AC164" s="136">
        <f t="shared" si="29"/>
        <v>3040</v>
      </c>
      <c r="AD164" t="e">
        <f>SQRT(($U$6/2)^2-($U$6/2)^2*'(OLD) bottom seam length'!AC164^2/($U$7/2)^2)</f>
        <v>#VALUE!</v>
      </c>
    </row>
    <row r="165" spans="2:30">
      <c r="B165" s="136">
        <f t="shared" si="20"/>
        <v>3080</v>
      </c>
      <c r="C165" t="e">
        <f>SQRT(($C$5/2)^2-($C$5/2)^2*'(OLD) bottom seam length'!B165^2/($C$6/2)^2)</f>
        <v>#DIV/0!</v>
      </c>
      <c r="E165" s="136">
        <f t="shared" si="21"/>
        <v>3080</v>
      </c>
      <c r="F165" t="e">
        <f>SQRT(($C$5/2)^2-($C$5/2)^2*'(OLD) bottom seam length'!E165^2/($C$6/2)^2)</f>
        <v>#DIV/0!</v>
      </c>
      <c r="H165" s="136">
        <f t="shared" si="22"/>
        <v>3080</v>
      </c>
      <c r="I165" t="e">
        <f>SQRT(($C$5/2)^2-($C$5/2)^2*'(OLD) bottom seam length'!H165^2/($C$6/2)^2)</f>
        <v>#DIV/0!</v>
      </c>
      <c r="K165" s="136">
        <f t="shared" si="23"/>
        <v>3080</v>
      </c>
      <c r="L165" t="e">
        <f>SQRT(($C$5/2)^2-($C$5/2)^2*'(OLD) bottom seam length'!K165^2/($C$6/2)^2)</f>
        <v>#DIV/0!</v>
      </c>
      <c r="O165" s="136">
        <f t="shared" si="24"/>
        <v>3080</v>
      </c>
      <c r="P165" t="b">
        <f t="shared" si="25"/>
        <v>0</v>
      </c>
      <c r="T165" s="136">
        <f t="shared" si="26"/>
        <v>3060</v>
      </c>
      <c r="U165" t="e">
        <f>SQRT(($U$6/2)^2-($U$6/2)^2*'(OLD) bottom seam length'!T165^2/($U$7/2)^2)</f>
        <v>#VALUE!</v>
      </c>
      <c r="W165" s="136">
        <f t="shared" si="27"/>
        <v>3060</v>
      </c>
      <c r="X165" t="e">
        <f>SQRT(($U$6/2)^2-($U$6/2)^2*'(OLD) bottom seam length'!W165^2/($U$7/2)^2)</f>
        <v>#VALUE!</v>
      </c>
      <c r="Z165" s="136">
        <f t="shared" si="28"/>
        <v>3060</v>
      </c>
      <c r="AA165" t="e">
        <f>SQRT(($U$6/2)^2-($U$6/2)^2*'(OLD) bottom seam length'!Z165^2/($U$7/2)^2)</f>
        <v>#VALUE!</v>
      </c>
      <c r="AC165" s="136">
        <f t="shared" si="29"/>
        <v>3060</v>
      </c>
      <c r="AD165" t="e">
        <f>SQRT(($U$6/2)^2-($U$6/2)^2*'(OLD) bottom seam length'!AC165^2/($U$7/2)^2)</f>
        <v>#VALUE!</v>
      </c>
    </row>
    <row r="166" spans="2:30">
      <c r="B166" s="136">
        <f t="shared" si="20"/>
        <v>3100</v>
      </c>
      <c r="C166" t="e">
        <f>SQRT(($C$5/2)^2-($C$5/2)^2*'(OLD) bottom seam length'!B166^2/($C$6/2)^2)</f>
        <v>#DIV/0!</v>
      </c>
      <c r="E166" s="136">
        <f t="shared" si="21"/>
        <v>3100</v>
      </c>
      <c r="F166" t="e">
        <f>SQRT(($C$5/2)^2-($C$5/2)^2*'(OLD) bottom seam length'!E166^2/($C$6/2)^2)</f>
        <v>#DIV/0!</v>
      </c>
      <c r="H166" s="136">
        <f t="shared" si="22"/>
        <v>3100</v>
      </c>
      <c r="I166" t="e">
        <f>SQRT(($C$5/2)^2-($C$5/2)^2*'(OLD) bottom seam length'!H166^2/($C$6/2)^2)</f>
        <v>#DIV/0!</v>
      </c>
      <c r="K166" s="136">
        <f t="shared" si="23"/>
        <v>3100</v>
      </c>
      <c r="L166" t="e">
        <f>SQRT(($C$5/2)^2-($C$5/2)^2*'(OLD) bottom seam length'!K166^2/($C$6/2)^2)</f>
        <v>#DIV/0!</v>
      </c>
      <c r="O166" s="136">
        <f t="shared" si="24"/>
        <v>3100</v>
      </c>
      <c r="P166" t="b">
        <f t="shared" si="25"/>
        <v>0</v>
      </c>
      <c r="T166" s="136">
        <f t="shared" si="26"/>
        <v>3080</v>
      </c>
      <c r="U166" t="e">
        <f>SQRT(($U$6/2)^2-($U$6/2)^2*'(OLD) bottom seam length'!T166^2/($U$7/2)^2)</f>
        <v>#VALUE!</v>
      </c>
      <c r="W166" s="136">
        <f t="shared" si="27"/>
        <v>3080</v>
      </c>
      <c r="X166" t="e">
        <f>SQRT(($U$6/2)^2-($U$6/2)^2*'(OLD) bottom seam length'!W166^2/($U$7/2)^2)</f>
        <v>#VALUE!</v>
      </c>
      <c r="Z166" s="136">
        <f t="shared" si="28"/>
        <v>3080</v>
      </c>
      <c r="AA166" t="e">
        <f>SQRT(($U$6/2)^2-($U$6/2)^2*'(OLD) bottom seam length'!Z166^2/($U$7/2)^2)</f>
        <v>#VALUE!</v>
      </c>
      <c r="AC166" s="136">
        <f t="shared" si="29"/>
        <v>3080</v>
      </c>
      <c r="AD166" t="e">
        <f>SQRT(($U$6/2)^2-($U$6/2)^2*'(OLD) bottom seam length'!AC166^2/($U$7/2)^2)</f>
        <v>#VALUE!</v>
      </c>
    </row>
    <row r="167" spans="2:30">
      <c r="B167" s="136">
        <f t="shared" si="20"/>
        <v>3120</v>
      </c>
      <c r="C167" t="e">
        <f>SQRT(($C$5/2)^2-($C$5/2)^2*'(OLD) bottom seam length'!B167^2/($C$6/2)^2)</f>
        <v>#DIV/0!</v>
      </c>
      <c r="E167" s="136">
        <f t="shared" si="21"/>
        <v>3120</v>
      </c>
      <c r="F167" t="e">
        <f>SQRT(($C$5/2)^2-($C$5/2)^2*'(OLD) bottom seam length'!E167^2/($C$6/2)^2)</f>
        <v>#DIV/0!</v>
      </c>
      <c r="H167" s="136">
        <f t="shared" si="22"/>
        <v>3120</v>
      </c>
      <c r="I167" t="e">
        <f>SQRT(($C$5/2)^2-($C$5/2)^2*'(OLD) bottom seam length'!H167^2/($C$6/2)^2)</f>
        <v>#DIV/0!</v>
      </c>
      <c r="K167" s="136">
        <f t="shared" si="23"/>
        <v>3120</v>
      </c>
      <c r="L167" t="e">
        <f>SQRT(($C$5/2)^2-($C$5/2)^2*'(OLD) bottom seam length'!K167^2/($C$6/2)^2)</f>
        <v>#DIV/0!</v>
      </c>
      <c r="O167" s="136">
        <f t="shared" si="24"/>
        <v>3120</v>
      </c>
      <c r="P167" t="b">
        <f t="shared" si="25"/>
        <v>0</v>
      </c>
      <c r="T167" s="136">
        <f t="shared" si="26"/>
        <v>3100</v>
      </c>
      <c r="U167" t="e">
        <f>SQRT(($U$6/2)^2-($U$6/2)^2*'(OLD) bottom seam length'!T167^2/($U$7/2)^2)</f>
        <v>#VALUE!</v>
      </c>
      <c r="W167" s="136">
        <f t="shared" si="27"/>
        <v>3100</v>
      </c>
      <c r="X167" t="e">
        <f>SQRT(($U$6/2)^2-($U$6/2)^2*'(OLD) bottom seam length'!W167^2/($U$7/2)^2)</f>
        <v>#VALUE!</v>
      </c>
      <c r="Z167" s="136">
        <f t="shared" si="28"/>
        <v>3100</v>
      </c>
      <c r="AA167" t="e">
        <f>SQRT(($U$6/2)^2-($U$6/2)^2*'(OLD) bottom seam length'!Z167^2/($U$7/2)^2)</f>
        <v>#VALUE!</v>
      </c>
      <c r="AC167" s="136">
        <f t="shared" si="29"/>
        <v>3100</v>
      </c>
      <c r="AD167" t="e">
        <f>SQRT(($U$6/2)^2-($U$6/2)^2*'(OLD) bottom seam length'!AC167^2/($U$7/2)^2)</f>
        <v>#VALUE!</v>
      </c>
    </row>
    <row r="168" spans="2:30">
      <c r="B168" s="136">
        <f t="shared" si="20"/>
        <v>3140</v>
      </c>
      <c r="C168" t="e">
        <f>SQRT(($C$5/2)^2-($C$5/2)^2*'(OLD) bottom seam length'!B168^2/($C$6/2)^2)</f>
        <v>#DIV/0!</v>
      </c>
      <c r="E168" s="136">
        <f t="shared" si="21"/>
        <v>3140</v>
      </c>
      <c r="F168" t="e">
        <f>SQRT(($C$5/2)^2-($C$5/2)^2*'(OLD) bottom seam length'!E168^2/($C$6/2)^2)</f>
        <v>#DIV/0!</v>
      </c>
      <c r="H168" s="136">
        <f t="shared" si="22"/>
        <v>3140</v>
      </c>
      <c r="I168" t="e">
        <f>SQRT(($C$5/2)^2-($C$5/2)^2*'(OLD) bottom seam length'!H168^2/($C$6/2)^2)</f>
        <v>#DIV/0!</v>
      </c>
      <c r="K168" s="136">
        <f t="shared" si="23"/>
        <v>3140</v>
      </c>
      <c r="L168" t="e">
        <f>SQRT(($C$5/2)^2-($C$5/2)^2*'(OLD) bottom seam length'!K168^2/($C$6/2)^2)</f>
        <v>#DIV/0!</v>
      </c>
      <c r="O168" s="136">
        <f t="shared" si="24"/>
        <v>3140</v>
      </c>
      <c r="P168" t="b">
        <f t="shared" si="25"/>
        <v>0</v>
      </c>
      <c r="T168" s="136">
        <f t="shared" si="26"/>
        <v>3120</v>
      </c>
      <c r="U168" t="e">
        <f>SQRT(($U$6/2)^2-($U$6/2)^2*'(OLD) bottom seam length'!T168^2/($U$7/2)^2)</f>
        <v>#VALUE!</v>
      </c>
      <c r="W168" s="136">
        <f t="shared" si="27"/>
        <v>3120</v>
      </c>
      <c r="X168" t="e">
        <f>SQRT(($U$6/2)^2-($U$6/2)^2*'(OLD) bottom seam length'!W168^2/($U$7/2)^2)</f>
        <v>#VALUE!</v>
      </c>
      <c r="Z168" s="136">
        <f t="shared" si="28"/>
        <v>3120</v>
      </c>
      <c r="AA168" t="e">
        <f>SQRT(($U$6/2)^2-($U$6/2)^2*'(OLD) bottom seam length'!Z168^2/($U$7/2)^2)</f>
        <v>#VALUE!</v>
      </c>
      <c r="AC168" s="136">
        <f t="shared" si="29"/>
        <v>3120</v>
      </c>
      <c r="AD168" t="e">
        <f>SQRT(($U$6/2)^2-($U$6/2)^2*'(OLD) bottom seam length'!AC168^2/($U$7/2)^2)</f>
        <v>#VALUE!</v>
      </c>
    </row>
    <row r="169" spans="2:30">
      <c r="B169" s="136">
        <f t="shared" si="20"/>
        <v>3160</v>
      </c>
      <c r="C169" t="e">
        <f>SQRT(($C$5/2)^2-($C$5/2)^2*'(OLD) bottom seam length'!B169^2/($C$6/2)^2)</f>
        <v>#DIV/0!</v>
      </c>
      <c r="E169" s="136">
        <f t="shared" si="21"/>
        <v>3160</v>
      </c>
      <c r="F169" t="e">
        <f>SQRT(($C$5/2)^2-($C$5/2)^2*'(OLD) bottom seam length'!E169^2/($C$6/2)^2)</f>
        <v>#DIV/0!</v>
      </c>
      <c r="H169" s="136">
        <f t="shared" si="22"/>
        <v>3160</v>
      </c>
      <c r="I169" t="e">
        <f>SQRT(($C$5/2)^2-($C$5/2)^2*'(OLD) bottom seam length'!H169^2/($C$6/2)^2)</f>
        <v>#DIV/0!</v>
      </c>
      <c r="K169" s="136">
        <f t="shared" si="23"/>
        <v>3160</v>
      </c>
      <c r="L169" t="e">
        <f>SQRT(($C$5/2)^2-($C$5/2)^2*'(OLD) bottom seam length'!K169^2/($C$6/2)^2)</f>
        <v>#DIV/0!</v>
      </c>
      <c r="O169" s="136">
        <f t="shared" si="24"/>
        <v>3160</v>
      </c>
      <c r="P169" t="b">
        <f t="shared" si="25"/>
        <v>0</v>
      </c>
      <c r="T169" s="136">
        <f t="shared" si="26"/>
        <v>3140</v>
      </c>
      <c r="U169" t="e">
        <f>SQRT(($U$6/2)^2-($U$6/2)^2*'(OLD) bottom seam length'!T169^2/($U$7/2)^2)</f>
        <v>#VALUE!</v>
      </c>
      <c r="W169" s="136">
        <f t="shared" si="27"/>
        <v>3140</v>
      </c>
      <c r="X169" t="e">
        <f>SQRT(($U$6/2)^2-($U$6/2)^2*'(OLD) bottom seam length'!W169^2/($U$7/2)^2)</f>
        <v>#VALUE!</v>
      </c>
      <c r="Z169" s="136">
        <f t="shared" si="28"/>
        <v>3140</v>
      </c>
      <c r="AA169" t="e">
        <f>SQRT(($U$6/2)^2-($U$6/2)^2*'(OLD) bottom seam length'!Z169^2/($U$7/2)^2)</f>
        <v>#VALUE!</v>
      </c>
      <c r="AC169" s="136">
        <f t="shared" si="29"/>
        <v>3140</v>
      </c>
      <c r="AD169" t="e">
        <f>SQRT(($U$6/2)^2-($U$6/2)^2*'(OLD) bottom seam length'!AC169^2/($U$7/2)^2)</f>
        <v>#VALUE!</v>
      </c>
    </row>
    <row r="170" spans="2:30">
      <c r="B170" s="136">
        <f t="shared" si="20"/>
        <v>3180</v>
      </c>
      <c r="C170" t="e">
        <f>SQRT(($C$5/2)^2-($C$5/2)^2*'(OLD) bottom seam length'!B170^2/($C$6/2)^2)</f>
        <v>#DIV/0!</v>
      </c>
      <c r="E170" s="136">
        <f t="shared" si="21"/>
        <v>3180</v>
      </c>
      <c r="F170" t="e">
        <f>SQRT(($C$5/2)^2-($C$5/2)^2*'(OLD) bottom seam length'!E170^2/($C$6/2)^2)</f>
        <v>#DIV/0!</v>
      </c>
      <c r="H170" s="136">
        <f t="shared" si="22"/>
        <v>3180</v>
      </c>
      <c r="I170" t="e">
        <f>SQRT(($C$5/2)^2-($C$5/2)^2*'(OLD) bottom seam length'!H170^2/($C$6/2)^2)</f>
        <v>#DIV/0!</v>
      </c>
      <c r="K170" s="136">
        <f t="shared" si="23"/>
        <v>3180</v>
      </c>
      <c r="L170" t="e">
        <f>SQRT(($C$5/2)^2-($C$5/2)^2*'(OLD) bottom seam length'!K170^2/($C$6/2)^2)</f>
        <v>#DIV/0!</v>
      </c>
      <c r="O170" s="136">
        <f t="shared" si="24"/>
        <v>3180</v>
      </c>
      <c r="P170" t="b">
        <f t="shared" si="25"/>
        <v>0</v>
      </c>
      <c r="T170" s="136">
        <f t="shared" si="26"/>
        <v>3160</v>
      </c>
      <c r="U170" t="e">
        <f>SQRT(($U$6/2)^2-($U$6/2)^2*'(OLD) bottom seam length'!T170^2/($U$7/2)^2)</f>
        <v>#VALUE!</v>
      </c>
      <c r="W170" s="136">
        <f t="shared" si="27"/>
        <v>3160</v>
      </c>
      <c r="X170" t="e">
        <f>SQRT(($U$6/2)^2-($U$6/2)^2*'(OLD) bottom seam length'!W170^2/($U$7/2)^2)</f>
        <v>#VALUE!</v>
      </c>
      <c r="Z170" s="136">
        <f t="shared" si="28"/>
        <v>3160</v>
      </c>
      <c r="AA170" t="e">
        <f>SQRT(($U$6/2)^2-($U$6/2)^2*'(OLD) bottom seam length'!Z170^2/($U$7/2)^2)</f>
        <v>#VALUE!</v>
      </c>
      <c r="AC170" s="136">
        <f t="shared" si="29"/>
        <v>3160</v>
      </c>
      <c r="AD170" t="e">
        <f>SQRT(($U$6/2)^2-($U$6/2)^2*'(OLD) bottom seam length'!AC170^2/($U$7/2)^2)</f>
        <v>#VALUE!</v>
      </c>
    </row>
    <row r="171" spans="2:30">
      <c r="B171" s="136">
        <f t="shared" si="20"/>
        <v>3200</v>
      </c>
      <c r="C171" t="e">
        <f>SQRT(($C$5/2)^2-($C$5/2)^2*'(OLD) bottom seam length'!B171^2/($C$6/2)^2)</f>
        <v>#DIV/0!</v>
      </c>
      <c r="E171" s="136">
        <f t="shared" si="21"/>
        <v>3200</v>
      </c>
      <c r="F171" t="e">
        <f>SQRT(($C$5/2)^2-($C$5/2)^2*'(OLD) bottom seam length'!E171^2/($C$6/2)^2)</f>
        <v>#DIV/0!</v>
      </c>
      <c r="H171" s="136">
        <f t="shared" si="22"/>
        <v>3200</v>
      </c>
      <c r="I171" t="e">
        <f>SQRT(($C$5/2)^2-($C$5/2)^2*'(OLD) bottom seam length'!H171^2/($C$6/2)^2)</f>
        <v>#DIV/0!</v>
      </c>
      <c r="K171" s="136">
        <f t="shared" si="23"/>
        <v>3200</v>
      </c>
      <c r="L171" t="e">
        <f>SQRT(($C$5/2)^2-($C$5/2)^2*'(OLD) bottom seam length'!K171^2/($C$6/2)^2)</f>
        <v>#DIV/0!</v>
      </c>
      <c r="O171" s="136">
        <f t="shared" si="24"/>
        <v>3200</v>
      </c>
      <c r="P171" t="b">
        <f t="shared" si="25"/>
        <v>0</v>
      </c>
      <c r="T171" s="136">
        <f t="shared" si="26"/>
        <v>3180</v>
      </c>
      <c r="U171" t="e">
        <f>SQRT(($U$6/2)^2-($U$6/2)^2*'(OLD) bottom seam length'!T171^2/($U$7/2)^2)</f>
        <v>#VALUE!</v>
      </c>
      <c r="W171" s="136">
        <f t="shared" si="27"/>
        <v>3180</v>
      </c>
      <c r="X171" t="e">
        <f>SQRT(($U$6/2)^2-($U$6/2)^2*'(OLD) bottom seam length'!W171^2/($U$7/2)^2)</f>
        <v>#VALUE!</v>
      </c>
      <c r="Z171" s="136">
        <f t="shared" si="28"/>
        <v>3180</v>
      </c>
      <c r="AA171" t="e">
        <f>SQRT(($U$6/2)^2-($U$6/2)^2*'(OLD) bottom seam length'!Z171^2/($U$7/2)^2)</f>
        <v>#VALUE!</v>
      </c>
      <c r="AC171" s="136">
        <f t="shared" si="29"/>
        <v>3180</v>
      </c>
      <c r="AD171" t="e">
        <f>SQRT(($U$6/2)^2-($U$6/2)^2*'(OLD) bottom seam length'!AC171^2/($U$7/2)^2)</f>
        <v>#VALUE!</v>
      </c>
    </row>
    <row r="172" spans="2:30">
      <c r="B172" s="136">
        <f t="shared" si="20"/>
        <v>3220</v>
      </c>
      <c r="C172" t="e">
        <f>SQRT(($C$5/2)^2-($C$5/2)^2*'(OLD) bottom seam length'!B172^2/($C$6/2)^2)</f>
        <v>#DIV/0!</v>
      </c>
      <c r="E172" s="136">
        <f t="shared" si="21"/>
        <v>3220</v>
      </c>
      <c r="F172" t="e">
        <f>SQRT(($C$5/2)^2-($C$5/2)^2*'(OLD) bottom seam length'!E172^2/($C$6/2)^2)</f>
        <v>#DIV/0!</v>
      </c>
      <c r="H172" s="136">
        <f t="shared" si="22"/>
        <v>3220</v>
      </c>
      <c r="I172" t="e">
        <f>SQRT(($C$5/2)^2-($C$5/2)^2*'(OLD) bottom seam length'!H172^2/($C$6/2)^2)</f>
        <v>#DIV/0!</v>
      </c>
      <c r="K172" s="136">
        <f t="shared" si="23"/>
        <v>3220</v>
      </c>
      <c r="L172" t="e">
        <f>SQRT(($C$5/2)^2-($C$5/2)^2*'(OLD) bottom seam length'!K172^2/($C$6/2)^2)</f>
        <v>#DIV/0!</v>
      </c>
      <c r="O172" s="136">
        <f t="shared" si="24"/>
        <v>3220</v>
      </c>
      <c r="P172" t="b">
        <f t="shared" si="25"/>
        <v>0</v>
      </c>
      <c r="T172" s="136">
        <f t="shared" si="26"/>
        <v>3200</v>
      </c>
      <c r="U172" t="e">
        <f>SQRT(($U$6/2)^2-($U$6/2)^2*'(OLD) bottom seam length'!T172^2/($U$7/2)^2)</f>
        <v>#VALUE!</v>
      </c>
      <c r="W172" s="136">
        <f t="shared" si="27"/>
        <v>3200</v>
      </c>
      <c r="X172" t="e">
        <f>SQRT(($U$6/2)^2-($U$6/2)^2*'(OLD) bottom seam length'!W172^2/($U$7/2)^2)</f>
        <v>#VALUE!</v>
      </c>
      <c r="Z172" s="136">
        <f t="shared" si="28"/>
        <v>3200</v>
      </c>
      <c r="AA172" t="e">
        <f>SQRT(($U$6/2)^2-($U$6/2)^2*'(OLD) bottom seam length'!Z172^2/($U$7/2)^2)</f>
        <v>#VALUE!</v>
      </c>
      <c r="AC172" s="136">
        <f t="shared" si="29"/>
        <v>3200</v>
      </c>
      <c r="AD172" t="e">
        <f>SQRT(($U$6/2)^2-($U$6/2)^2*'(OLD) bottom seam length'!AC172^2/($U$7/2)^2)</f>
        <v>#VALUE!</v>
      </c>
    </row>
    <row r="173" spans="2:30">
      <c r="B173" s="136">
        <f t="shared" si="20"/>
        <v>3240</v>
      </c>
      <c r="C173" t="e">
        <f>SQRT(($C$5/2)^2-($C$5/2)^2*'(OLD) bottom seam length'!B173^2/($C$6/2)^2)</f>
        <v>#DIV/0!</v>
      </c>
      <c r="E173" s="136">
        <f t="shared" si="21"/>
        <v>3240</v>
      </c>
      <c r="F173" t="e">
        <f>SQRT(($C$5/2)^2-($C$5/2)^2*'(OLD) bottom seam length'!E173^2/($C$6/2)^2)</f>
        <v>#DIV/0!</v>
      </c>
      <c r="H173" s="136">
        <f t="shared" si="22"/>
        <v>3240</v>
      </c>
      <c r="I173" t="e">
        <f>SQRT(($C$5/2)^2-($C$5/2)^2*'(OLD) bottom seam length'!H173^2/($C$6/2)^2)</f>
        <v>#DIV/0!</v>
      </c>
      <c r="K173" s="136">
        <f t="shared" si="23"/>
        <v>3240</v>
      </c>
      <c r="L173" t="e">
        <f>SQRT(($C$5/2)^2-($C$5/2)^2*'(OLD) bottom seam length'!K173^2/($C$6/2)^2)</f>
        <v>#DIV/0!</v>
      </c>
      <c r="O173" s="136">
        <f t="shared" si="24"/>
        <v>3240</v>
      </c>
      <c r="P173" t="b">
        <f t="shared" si="25"/>
        <v>0</v>
      </c>
      <c r="T173" s="136">
        <f t="shared" si="26"/>
        <v>3220</v>
      </c>
      <c r="U173" t="e">
        <f>SQRT(($U$6/2)^2-($U$6/2)^2*'(OLD) bottom seam length'!T173^2/($U$7/2)^2)</f>
        <v>#VALUE!</v>
      </c>
      <c r="W173" s="136">
        <f t="shared" si="27"/>
        <v>3220</v>
      </c>
      <c r="X173" t="e">
        <f>SQRT(($U$6/2)^2-($U$6/2)^2*'(OLD) bottom seam length'!W173^2/($U$7/2)^2)</f>
        <v>#VALUE!</v>
      </c>
      <c r="Z173" s="136">
        <f t="shared" si="28"/>
        <v>3220</v>
      </c>
      <c r="AA173" t="e">
        <f>SQRT(($U$6/2)^2-($U$6/2)^2*'(OLD) bottom seam length'!Z173^2/($U$7/2)^2)</f>
        <v>#VALUE!</v>
      </c>
      <c r="AC173" s="136">
        <f t="shared" si="29"/>
        <v>3220</v>
      </c>
      <c r="AD173" t="e">
        <f>SQRT(($U$6/2)^2-($U$6/2)^2*'(OLD) bottom seam length'!AC173^2/($U$7/2)^2)</f>
        <v>#VALUE!</v>
      </c>
    </row>
    <row r="174" spans="2:30">
      <c r="B174" s="136">
        <f t="shared" si="20"/>
        <v>3260</v>
      </c>
      <c r="C174" t="e">
        <f>SQRT(($C$5/2)^2-($C$5/2)^2*'(OLD) bottom seam length'!B174^2/($C$6/2)^2)</f>
        <v>#DIV/0!</v>
      </c>
      <c r="E174" s="136">
        <f t="shared" si="21"/>
        <v>3260</v>
      </c>
      <c r="F174" t="e">
        <f>SQRT(($C$5/2)^2-($C$5/2)^2*'(OLD) bottom seam length'!E174^2/($C$6/2)^2)</f>
        <v>#DIV/0!</v>
      </c>
      <c r="H174" s="136">
        <f t="shared" si="22"/>
        <v>3260</v>
      </c>
      <c r="I174" t="e">
        <f>SQRT(($C$5/2)^2-($C$5/2)^2*'(OLD) bottom seam length'!H174^2/($C$6/2)^2)</f>
        <v>#DIV/0!</v>
      </c>
      <c r="K174" s="136">
        <f t="shared" si="23"/>
        <v>3260</v>
      </c>
      <c r="L174" t="e">
        <f>SQRT(($C$5/2)^2-($C$5/2)^2*'(OLD) bottom seam length'!K174^2/($C$6/2)^2)</f>
        <v>#DIV/0!</v>
      </c>
      <c r="O174" s="136">
        <f t="shared" si="24"/>
        <v>3260</v>
      </c>
      <c r="P174" t="b">
        <f t="shared" si="25"/>
        <v>0</v>
      </c>
      <c r="T174" s="136">
        <f t="shared" si="26"/>
        <v>3240</v>
      </c>
      <c r="U174" t="e">
        <f>SQRT(($U$6/2)^2-($U$6/2)^2*'(OLD) bottom seam length'!T174^2/($U$7/2)^2)</f>
        <v>#VALUE!</v>
      </c>
      <c r="W174" s="136">
        <f t="shared" si="27"/>
        <v>3240</v>
      </c>
      <c r="X174" t="e">
        <f>SQRT(($U$6/2)^2-($U$6/2)^2*'(OLD) bottom seam length'!W174^2/($U$7/2)^2)</f>
        <v>#VALUE!</v>
      </c>
      <c r="Z174" s="136">
        <f t="shared" si="28"/>
        <v>3240</v>
      </c>
      <c r="AA174" t="e">
        <f>SQRT(($U$6/2)^2-($U$6/2)^2*'(OLD) bottom seam length'!Z174^2/($U$7/2)^2)</f>
        <v>#VALUE!</v>
      </c>
      <c r="AC174" s="136">
        <f t="shared" si="29"/>
        <v>3240</v>
      </c>
      <c r="AD174" t="e">
        <f>SQRT(($U$6/2)^2-($U$6/2)^2*'(OLD) bottom seam length'!AC174^2/($U$7/2)^2)</f>
        <v>#VALUE!</v>
      </c>
    </row>
    <row r="175" spans="2:30">
      <c r="B175" s="136">
        <f t="shared" si="20"/>
        <v>3280</v>
      </c>
      <c r="C175" t="e">
        <f>SQRT(($C$5/2)^2-($C$5/2)^2*'(OLD) bottom seam length'!B175^2/($C$6/2)^2)</f>
        <v>#DIV/0!</v>
      </c>
      <c r="E175" s="136">
        <f t="shared" si="21"/>
        <v>3280</v>
      </c>
      <c r="F175" t="e">
        <f>SQRT(($C$5/2)^2-($C$5/2)^2*'(OLD) bottom seam length'!E175^2/($C$6/2)^2)</f>
        <v>#DIV/0!</v>
      </c>
      <c r="H175" s="136">
        <f t="shared" si="22"/>
        <v>3280</v>
      </c>
      <c r="I175" t="e">
        <f>SQRT(($C$5/2)^2-($C$5/2)^2*'(OLD) bottom seam length'!H175^2/($C$6/2)^2)</f>
        <v>#DIV/0!</v>
      </c>
      <c r="K175" s="136">
        <f t="shared" si="23"/>
        <v>3280</v>
      </c>
      <c r="L175" t="e">
        <f>SQRT(($C$5/2)^2-($C$5/2)^2*'(OLD) bottom seam length'!K175^2/($C$6/2)^2)</f>
        <v>#DIV/0!</v>
      </c>
      <c r="O175" s="136">
        <f t="shared" si="24"/>
        <v>3280</v>
      </c>
      <c r="P175" t="b">
        <f t="shared" si="25"/>
        <v>0</v>
      </c>
      <c r="T175" s="136">
        <f t="shared" si="26"/>
        <v>3260</v>
      </c>
      <c r="U175" t="e">
        <f>SQRT(($U$6/2)^2-($U$6/2)^2*'(OLD) bottom seam length'!T175^2/($U$7/2)^2)</f>
        <v>#VALUE!</v>
      </c>
      <c r="W175" s="136">
        <f t="shared" si="27"/>
        <v>3260</v>
      </c>
      <c r="X175" t="e">
        <f>SQRT(($U$6/2)^2-($U$6/2)^2*'(OLD) bottom seam length'!W175^2/($U$7/2)^2)</f>
        <v>#VALUE!</v>
      </c>
      <c r="Z175" s="136">
        <f t="shared" si="28"/>
        <v>3260</v>
      </c>
      <c r="AA175" t="e">
        <f>SQRT(($U$6/2)^2-($U$6/2)^2*'(OLD) bottom seam length'!Z175^2/($U$7/2)^2)</f>
        <v>#VALUE!</v>
      </c>
      <c r="AC175" s="136">
        <f t="shared" si="29"/>
        <v>3260</v>
      </c>
      <c r="AD175" t="e">
        <f>SQRT(($U$6/2)^2-($U$6/2)^2*'(OLD) bottom seam length'!AC175^2/($U$7/2)^2)</f>
        <v>#VALUE!</v>
      </c>
    </row>
    <row r="176" spans="2:30">
      <c r="B176" s="136">
        <f t="shared" si="20"/>
        <v>3300</v>
      </c>
      <c r="C176" t="e">
        <f>SQRT(($C$5/2)^2-($C$5/2)^2*'(OLD) bottom seam length'!B176^2/($C$6/2)^2)</f>
        <v>#DIV/0!</v>
      </c>
      <c r="E176" s="136">
        <f t="shared" si="21"/>
        <v>3300</v>
      </c>
      <c r="F176" t="e">
        <f>SQRT(($C$5/2)^2-($C$5/2)^2*'(OLD) bottom seam length'!E176^2/($C$6/2)^2)</f>
        <v>#DIV/0!</v>
      </c>
      <c r="H176" s="136">
        <f t="shared" si="22"/>
        <v>3300</v>
      </c>
      <c r="I176" t="e">
        <f>SQRT(($C$5/2)^2-($C$5/2)^2*'(OLD) bottom seam length'!H176^2/($C$6/2)^2)</f>
        <v>#DIV/0!</v>
      </c>
      <c r="K176" s="136">
        <f t="shared" si="23"/>
        <v>3300</v>
      </c>
      <c r="L176" t="e">
        <f>SQRT(($C$5/2)^2-($C$5/2)^2*'(OLD) bottom seam length'!K176^2/($C$6/2)^2)</f>
        <v>#DIV/0!</v>
      </c>
      <c r="O176" s="136">
        <f t="shared" si="24"/>
        <v>3300</v>
      </c>
      <c r="P176" t="b">
        <f t="shared" si="25"/>
        <v>0</v>
      </c>
      <c r="T176" s="136">
        <f t="shared" si="26"/>
        <v>3280</v>
      </c>
      <c r="U176" t="e">
        <f>SQRT(($U$6/2)^2-($U$6/2)^2*'(OLD) bottom seam length'!T176^2/($U$7/2)^2)</f>
        <v>#VALUE!</v>
      </c>
      <c r="W176" s="136">
        <f t="shared" si="27"/>
        <v>3280</v>
      </c>
      <c r="X176" t="e">
        <f>SQRT(($U$6/2)^2-($U$6/2)^2*'(OLD) bottom seam length'!W176^2/($U$7/2)^2)</f>
        <v>#VALUE!</v>
      </c>
      <c r="Z176" s="136">
        <f t="shared" si="28"/>
        <v>3280</v>
      </c>
      <c r="AA176" t="e">
        <f>SQRT(($U$6/2)^2-($U$6/2)^2*'(OLD) bottom seam length'!Z176^2/($U$7/2)^2)</f>
        <v>#VALUE!</v>
      </c>
      <c r="AC176" s="136">
        <f t="shared" si="29"/>
        <v>3280</v>
      </c>
      <c r="AD176" t="e">
        <f>SQRT(($U$6/2)^2-($U$6/2)^2*'(OLD) bottom seam length'!AC176^2/($U$7/2)^2)</f>
        <v>#VALUE!</v>
      </c>
    </row>
    <row r="177" spans="2:30">
      <c r="B177" s="136">
        <f t="shared" si="20"/>
        <v>3320</v>
      </c>
      <c r="C177" t="e">
        <f>SQRT(($C$5/2)^2-($C$5/2)^2*'(OLD) bottom seam length'!B177^2/($C$6/2)^2)</f>
        <v>#DIV/0!</v>
      </c>
      <c r="E177" s="136">
        <f t="shared" si="21"/>
        <v>3320</v>
      </c>
      <c r="F177" t="e">
        <f>SQRT(($C$5/2)^2-($C$5/2)^2*'(OLD) bottom seam length'!E177^2/($C$6/2)^2)</f>
        <v>#DIV/0!</v>
      </c>
      <c r="H177" s="136">
        <f t="shared" si="22"/>
        <v>3320</v>
      </c>
      <c r="I177" t="e">
        <f>SQRT(($C$5/2)^2-($C$5/2)^2*'(OLD) bottom seam length'!H177^2/($C$6/2)^2)</f>
        <v>#DIV/0!</v>
      </c>
      <c r="K177" s="136">
        <f t="shared" si="23"/>
        <v>3320</v>
      </c>
      <c r="L177" t="e">
        <f>SQRT(($C$5/2)^2-($C$5/2)^2*'(OLD) bottom seam length'!K177^2/($C$6/2)^2)</f>
        <v>#DIV/0!</v>
      </c>
      <c r="O177" s="136">
        <f t="shared" si="24"/>
        <v>3320</v>
      </c>
      <c r="P177" t="b">
        <f t="shared" si="25"/>
        <v>0</v>
      </c>
      <c r="T177" s="136">
        <f t="shared" si="26"/>
        <v>3300</v>
      </c>
      <c r="U177" t="e">
        <f>SQRT(($U$6/2)^2-($U$6/2)^2*'(OLD) bottom seam length'!T177^2/($U$7/2)^2)</f>
        <v>#VALUE!</v>
      </c>
      <c r="W177" s="136">
        <f t="shared" si="27"/>
        <v>3300</v>
      </c>
      <c r="X177" t="e">
        <f>SQRT(($U$6/2)^2-($U$6/2)^2*'(OLD) bottom seam length'!W177^2/($U$7/2)^2)</f>
        <v>#VALUE!</v>
      </c>
      <c r="Z177" s="136">
        <f t="shared" si="28"/>
        <v>3300</v>
      </c>
      <c r="AA177" t="e">
        <f>SQRT(($U$6/2)^2-($U$6/2)^2*'(OLD) bottom seam length'!Z177^2/($U$7/2)^2)</f>
        <v>#VALUE!</v>
      </c>
      <c r="AC177" s="136">
        <f t="shared" si="29"/>
        <v>3300</v>
      </c>
      <c r="AD177" t="e">
        <f>SQRT(($U$6/2)^2-($U$6/2)^2*'(OLD) bottom seam length'!AC177^2/($U$7/2)^2)</f>
        <v>#VALUE!</v>
      </c>
    </row>
    <row r="178" spans="2:30">
      <c r="B178" s="136">
        <f t="shared" si="20"/>
        <v>3340</v>
      </c>
      <c r="C178" t="e">
        <f>SQRT(($C$5/2)^2-($C$5/2)^2*'(OLD) bottom seam length'!B178^2/($C$6/2)^2)</f>
        <v>#DIV/0!</v>
      </c>
      <c r="E178" s="136">
        <f t="shared" si="21"/>
        <v>3340</v>
      </c>
      <c r="F178" t="e">
        <f>SQRT(($C$5/2)^2-($C$5/2)^2*'(OLD) bottom seam length'!E178^2/($C$6/2)^2)</f>
        <v>#DIV/0!</v>
      </c>
      <c r="H178" s="136">
        <f t="shared" si="22"/>
        <v>3340</v>
      </c>
      <c r="I178" t="e">
        <f>SQRT(($C$5/2)^2-($C$5/2)^2*'(OLD) bottom seam length'!H178^2/($C$6/2)^2)</f>
        <v>#DIV/0!</v>
      </c>
      <c r="K178" s="136">
        <f t="shared" si="23"/>
        <v>3340</v>
      </c>
      <c r="L178" t="e">
        <f>SQRT(($C$5/2)^2-($C$5/2)^2*'(OLD) bottom seam length'!K178^2/($C$6/2)^2)</f>
        <v>#DIV/0!</v>
      </c>
      <c r="O178" s="136">
        <f t="shared" si="24"/>
        <v>3340</v>
      </c>
      <c r="P178" t="b">
        <f t="shared" si="25"/>
        <v>0</v>
      </c>
      <c r="T178" s="136">
        <f t="shared" si="26"/>
        <v>3320</v>
      </c>
      <c r="U178" t="e">
        <f>SQRT(($U$6/2)^2-($U$6/2)^2*'(OLD) bottom seam length'!T178^2/($U$7/2)^2)</f>
        <v>#VALUE!</v>
      </c>
      <c r="W178" s="136">
        <f t="shared" si="27"/>
        <v>3320</v>
      </c>
      <c r="X178" t="e">
        <f>SQRT(($U$6/2)^2-($U$6/2)^2*'(OLD) bottom seam length'!W178^2/($U$7/2)^2)</f>
        <v>#VALUE!</v>
      </c>
      <c r="Z178" s="136">
        <f t="shared" si="28"/>
        <v>3320</v>
      </c>
      <c r="AA178" t="e">
        <f>SQRT(($U$6/2)^2-($U$6/2)^2*'(OLD) bottom seam length'!Z178^2/($U$7/2)^2)</f>
        <v>#VALUE!</v>
      </c>
      <c r="AC178" s="136">
        <f t="shared" si="29"/>
        <v>3320</v>
      </c>
      <c r="AD178" t="e">
        <f>SQRT(($U$6/2)^2-($U$6/2)^2*'(OLD) bottom seam length'!AC178^2/($U$7/2)^2)</f>
        <v>#VALUE!</v>
      </c>
    </row>
    <row r="179" spans="2:30">
      <c r="B179" s="136">
        <f t="shared" si="20"/>
        <v>3360</v>
      </c>
      <c r="C179" t="e">
        <f>SQRT(($C$5/2)^2-($C$5/2)^2*'(OLD) bottom seam length'!B179^2/($C$6/2)^2)</f>
        <v>#DIV/0!</v>
      </c>
      <c r="E179" s="136">
        <f t="shared" si="21"/>
        <v>3360</v>
      </c>
      <c r="F179" t="e">
        <f>SQRT(($C$5/2)^2-($C$5/2)^2*'(OLD) bottom seam length'!E179^2/($C$6/2)^2)</f>
        <v>#DIV/0!</v>
      </c>
      <c r="H179" s="136">
        <f t="shared" si="22"/>
        <v>3360</v>
      </c>
      <c r="I179" t="e">
        <f>SQRT(($C$5/2)^2-($C$5/2)^2*'(OLD) bottom seam length'!H179^2/($C$6/2)^2)</f>
        <v>#DIV/0!</v>
      </c>
      <c r="K179" s="136">
        <f t="shared" si="23"/>
        <v>3360</v>
      </c>
      <c r="L179" t="e">
        <f>SQRT(($C$5/2)^2-($C$5/2)^2*'(OLD) bottom seam length'!K179^2/($C$6/2)^2)</f>
        <v>#DIV/0!</v>
      </c>
      <c r="O179" s="136">
        <f t="shared" si="24"/>
        <v>3360</v>
      </c>
      <c r="P179" t="b">
        <f t="shared" si="25"/>
        <v>0</v>
      </c>
      <c r="T179" s="136">
        <f t="shared" si="26"/>
        <v>3340</v>
      </c>
      <c r="U179" t="e">
        <f>SQRT(($U$6/2)^2-($U$6/2)^2*'(OLD) bottom seam length'!T179^2/($U$7/2)^2)</f>
        <v>#VALUE!</v>
      </c>
      <c r="W179" s="136">
        <f t="shared" si="27"/>
        <v>3340</v>
      </c>
      <c r="X179" t="e">
        <f>SQRT(($U$6/2)^2-($U$6/2)^2*'(OLD) bottom seam length'!W179^2/($U$7/2)^2)</f>
        <v>#VALUE!</v>
      </c>
      <c r="Z179" s="136">
        <f t="shared" si="28"/>
        <v>3340</v>
      </c>
      <c r="AA179" t="e">
        <f>SQRT(($U$6/2)^2-($U$6/2)^2*'(OLD) bottom seam length'!Z179^2/($U$7/2)^2)</f>
        <v>#VALUE!</v>
      </c>
      <c r="AC179" s="136">
        <f t="shared" si="29"/>
        <v>3340</v>
      </c>
      <c r="AD179" t="e">
        <f>SQRT(($U$6/2)^2-($U$6/2)^2*'(OLD) bottom seam length'!AC179^2/($U$7/2)^2)</f>
        <v>#VALUE!</v>
      </c>
    </row>
    <row r="180" spans="2:30">
      <c r="B180" s="136">
        <f t="shared" si="20"/>
        <v>3380</v>
      </c>
      <c r="C180" t="e">
        <f>SQRT(($C$5/2)^2-($C$5/2)^2*'(OLD) bottom seam length'!B180^2/($C$6/2)^2)</f>
        <v>#DIV/0!</v>
      </c>
      <c r="E180" s="136">
        <f t="shared" si="21"/>
        <v>3380</v>
      </c>
      <c r="F180" t="e">
        <f>SQRT(($C$5/2)^2-($C$5/2)^2*'(OLD) bottom seam length'!E180^2/($C$6/2)^2)</f>
        <v>#DIV/0!</v>
      </c>
      <c r="H180" s="136">
        <f t="shared" si="22"/>
        <v>3380</v>
      </c>
      <c r="I180" t="e">
        <f>SQRT(($C$5/2)^2-($C$5/2)^2*'(OLD) bottom seam length'!H180^2/($C$6/2)^2)</f>
        <v>#DIV/0!</v>
      </c>
      <c r="K180" s="136">
        <f t="shared" si="23"/>
        <v>3380</v>
      </c>
      <c r="L180" t="e">
        <f>SQRT(($C$5/2)^2-($C$5/2)^2*'(OLD) bottom seam length'!K180^2/($C$6/2)^2)</f>
        <v>#DIV/0!</v>
      </c>
      <c r="O180" s="136">
        <f t="shared" si="24"/>
        <v>3380</v>
      </c>
      <c r="P180" t="b">
        <f t="shared" si="25"/>
        <v>0</v>
      </c>
      <c r="T180" s="136">
        <f t="shared" si="26"/>
        <v>3360</v>
      </c>
      <c r="U180" t="e">
        <f>SQRT(($U$6/2)^2-($U$6/2)^2*'(OLD) bottom seam length'!T180^2/($U$7/2)^2)</f>
        <v>#VALUE!</v>
      </c>
      <c r="W180" s="136">
        <f t="shared" si="27"/>
        <v>3360</v>
      </c>
      <c r="X180" t="e">
        <f>SQRT(($U$6/2)^2-($U$6/2)^2*'(OLD) bottom seam length'!W180^2/($U$7/2)^2)</f>
        <v>#VALUE!</v>
      </c>
      <c r="Z180" s="136">
        <f t="shared" si="28"/>
        <v>3360</v>
      </c>
      <c r="AA180" t="e">
        <f>SQRT(($U$6/2)^2-($U$6/2)^2*'(OLD) bottom seam length'!Z180^2/($U$7/2)^2)</f>
        <v>#VALUE!</v>
      </c>
      <c r="AC180" s="136">
        <f t="shared" si="29"/>
        <v>3360</v>
      </c>
      <c r="AD180" t="e">
        <f>SQRT(($U$6/2)^2-($U$6/2)^2*'(OLD) bottom seam length'!AC180^2/($U$7/2)^2)</f>
        <v>#VALUE!</v>
      </c>
    </row>
    <row r="181" spans="2:30">
      <c r="B181" s="136">
        <f t="shared" si="20"/>
        <v>3400</v>
      </c>
      <c r="C181" t="e">
        <f>SQRT(($C$5/2)^2-($C$5/2)^2*'(OLD) bottom seam length'!B181^2/($C$6/2)^2)</f>
        <v>#DIV/0!</v>
      </c>
      <c r="E181" s="136">
        <f t="shared" si="21"/>
        <v>3400</v>
      </c>
      <c r="F181" t="e">
        <f>SQRT(($C$5/2)^2-($C$5/2)^2*'(OLD) bottom seam length'!E181^2/($C$6/2)^2)</f>
        <v>#DIV/0!</v>
      </c>
      <c r="H181" s="136">
        <f t="shared" si="22"/>
        <v>3400</v>
      </c>
      <c r="I181" t="e">
        <f>SQRT(($C$5/2)^2-($C$5/2)^2*'(OLD) bottom seam length'!H181^2/($C$6/2)^2)</f>
        <v>#DIV/0!</v>
      </c>
      <c r="K181" s="136">
        <f t="shared" si="23"/>
        <v>3400</v>
      </c>
      <c r="L181" t="e">
        <f>SQRT(($C$5/2)^2-($C$5/2)^2*'(OLD) bottom seam length'!K181^2/($C$6/2)^2)</f>
        <v>#DIV/0!</v>
      </c>
      <c r="O181" s="136">
        <f t="shared" si="24"/>
        <v>3400</v>
      </c>
      <c r="P181" t="b">
        <f t="shared" si="25"/>
        <v>0</v>
      </c>
      <c r="T181" s="136">
        <f t="shared" si="26"/>
        <v>3380</v>
      </c>
      <c r="U181" t="e">
        <f>SQRT(($U$6/2)^2-($U$6/2)^2*'(OLD) bottom seam length'!T181^2/($U$7/2)^2)</f>
        <v>#VALUE!</v>
      </c>
      <c r="W181" s="136">
        <f t="shared" si="27"/>
        <v>3380</v>
      </c>
      <c r="X181" t="e">
        <f>SQRT(($U$6/2)^2-($U$6/2)^2*'(OLD) bottom seam length'!W181^2/($U$7/2)^2)</f>
        <v>#VALUE!</v>
      </c>
      <c r="Z181" s="136">
        <f t="shared" si="28"/>
        <v>3380</v>
      </c>
      <c r="AA181" t="e">
        <f>SQRT(($U$6/2)^2-($U$6/2)^2*'(OLD) bottom seam length'!Z181^2/($U$7/2)^2)</f>
        <v>#VALUE!</v>
      </c>
      <c r="AC181" s="136">
        <f t="shared" si="29"/>
        <v>3380</v>
      </c>
      <c r="AD181" t="e">
        <f>SQRT(($U$6/2)^2-($U$6/2)^2*'(OLD) bottom seam length'!AC181^2/($U$7/2)^2)</f>
        <v>#VALUE!</v>
      </c>
    </row>
    <row r="182" spans="2:30">
      <c r="B182" s="136">
        <f t="shared" si="20"/>
        <v>3420</v>
      </c>
      <c r="C182" t="e">
        <f>SQRT(($C$5/2)^2-($C$5/2)^2*'(OLD) bottom seam length'!B182^2/($C$6/2)^2)</f>
        <v>#DIV/0!</v>
      </c>
      <c r="E182" s="136">
        <f t="shared" si="21"/>
        <v>3420</v>
      </c>
      <c r="F182" t="e">
        <f>SQRT(($C$5/2)^2-($C$5/2)^2*'(OLD) bottom seam length'!E182^2/($C$6/2)^2)</f>
        <v>#DIV/0!</v>
      </c>
      <c r="H182" s="136">
        <f t="shared" si="22"/>
        <v>3420</v>
      </c>
      <c r="I182" t="e">
        <f>SQRT(($C$5/2)^2-($C$5/2)^2*'(OLD) bottom seam length'!H182^2/($C$6/2)^2)</f>
        <v>#DIV/0!</v>
      </c>
      <c r="K182" s="136">
        <f t="shared" si="23"/>
        <v>3420</v>
      </c>
      <c r="L182" t="e">
        <f>SQRT(($C$5/2)^2-($C$5/2)^2*'(OLD) bottom seam length'!K182^2/($C$6/2)^2)</f>
        <v>#DIV/0!</v>
      </c>
      <c r="O182" s="136">
        <f t="shared" si="24"/>
        <v>3420</v>
      </c>
      <c r="P182" t="b">
        <f t="shared" si="25"/>
        <v>0</v>
      </c>
      <c r="T182" s="136">
        <f t="shared" si="26"/>
        <v>3400</v>
      </c>
      <c r="U182" t="e">
        <f>SQRT(($U$6/2)^2-($U$6/2)^2*'(OLD) bottom seam length'!T182^2/($U$7/2)^2)</f>
        <v>#VALUE!</v>
      </c>
      <c r="W182" s="136">
        <f t="shared" si="27"/>
        <v>3400</v>
      </c>
      <c r="X182" t="e">
        <f>SQRT(($U$6/2)^2-($U$6/2)^2*'(OLD) bottom seam length'!W182^2/($U$7/2)^2)</f>
        <v>#VALUE!</v>
      </c>
      <c r="Z182" s="136">
        <f t="shared" si="28"/>
        <v>3400</v>
      </c>
      <c r="AA182" t="e">
        <f>SQRT(($U$6/2)^2-($U$6/2)^2*'(OLD) bottom seam length'!Z182^2/($U$7/2)^2)</f>
        <v>#VALUE!</v>
      </c>
      <c r="AC182" s="136">
        <f t="shared" si="29"/>
        <v>3400</v>
      </c>
      <c r="AD182" t="e">
        <f>SQRT(($U$6/2)^2-($U$6/2)^2*'(OLD) bottom seam length'!AC182^2/($U$7/2)^2)</f>
        <v>#VALUE!</v>
      </c>
    </row>
    <row r="183" spans="2:30">
      <c r="B183" s="136">
        <f t="shared" si="20"/>
        <v>3440</v>
      </c>
      <c r="C183" t="e">
        <f>SQRT(($C$5/2)^2-($C$5/2)^2*'(OLD) bottom seam length'!B183^2/($C$6/2)^2)</f>
        <v>#DIV/0!</v>
      </c>
      <c r="E183" s="136">
        <f t="shared" si="21"/>
        <v>3440</v>
      </c>
      <c r="F183" t="e">
        <f>SQRT(($C$5/2)^2-($C$5/2)^2*'(OLD) bottom seam length'!E183^2/($C$6/2)^2)</f>
        <v>#DIV/0!</v>
      </c>
      <c r="H183" s="136">
        <f t="shared" si="22"/>
        <v>3440</v>
      </c>
      <c r="I183" t="e">
        <f>SQRT(($C$5/2)^2-($C$5/2)^2*'(OLD) bottom seam length'!H183^2/($C$6/2)^2)</f>
        <v>#DIV/0!</v>
      </c>
      <c r="K183" s="136">
        <f t="shared" si="23"/>
        <v>3440</v>
      </c>
      <c r="L183" t="e">
        <f>SQRT(($C$5/2)^2-($C$5/2)^2*'(OLD) bottom seam length'!K183^2/($C$6/2)^2)</f>
        <v>#DIV/0!</v>
      </c>
      <c r="O183" s="136">
        <f t="shared" si="24"/>
        <v>3440</v>
      </c>
      <c r="P183" t="b">
        <f t="shared" si="25"/>
        <v>0</v>
      </c>
      <c r="T183" s="136">
        <f t="shared" si="26"/>
        <v>3420</v>
      </c>
      <c r="U183" t="e">
        <f>SQRT(($U$6/2)^2-($U$6/2)^2*'(OLD) bottom seam length'!T183^2/($U$7/2)^2)</f>
        <v>#VALUE!</v>
      </c>
      <c r="W183" s="136">
        <f t="shared" si="27"/>
        <v>3420</v>
      </c>
      <c r="X183" t="e">
        <f>SQRT(($U$6/2)^2-($U$6/2)^2*'(OLD) bottom seam length'!W183^2/($U$7/2)^2)</f>
        <v>#VALUE!</v>
      </c>
      <c r="Z183" s="136">
        <f t="shared" si="28"/>
        <v>3420</v>
      </c>
      <c r="AA183" t="e">
        <f>SQRT(($U$6/2)^2-($U$6/2)^2*'(OLD) bottom seam length'!Z183^2/($U$7/2)^2)</f>
        <v>#VALUE!</v>
      </c>
      <c r="AC183" s="136">
        <f t="shared" si="29"/>
        <v>3420</v>
      </c>
      <c r="AD183" t="e">
        <f>SQRT(($U$6/2)^2-($U$6/2)^2*'(OLD) bottom seam length'!AC183^2/($U$7/2)^2)</f>
        <v>#VALUE!</v>
      </c>
    </row>
    <row r="184" spans="2:30">
      <c r="B184" s="136">
        <f t="shared" si="20"/>
        <v>3460</v>
      </c>
      <c r="C184" t="e">
        <f>SQRT(($C$5/2)^2-($C$5/2)^2*'(OLD) bottom seam length'!B184^2/($C$6/2)^2)</f>
        <v>#DIV/0!</v>
      </c>
      <c r="E184" s="136">
        <f t="shared" si="21"/>
        <v>3460</v>
      </c>
      <c r="F184" t="e">
        <f>SQRT(($C$5/2)^2-($C$5/2)^2*'(OLD) bottom seam length'!E184^2/($C$6/2)^2)</f>
        <v>#DIV/0!</v>
      </c>
      <c r="H184" s="136">
        <f t="shared" si="22"/>
        <v>3460</v>
      </c>
      <c r="I184" t="e">
        <f>SQRT(($C$5/2)^2-($C$5/2)^2*'(OLD) bottom seam length'!H184^2/($C$6/2)^2)</f>
        <v>#DIV/0!</v>
      </c>
      <c r="K184" s="136">
        <f t="shared" si="23"/>
        <v>3460</v>
      </c>
      <c r="L184" t="e">
        <f>SQRT(($C$5/2)^2-($C$5/2)^2*'(OLD) bottom seam length'!K184^2/($C$6/2)^2)</f>
        <v>#DIV/0!</v>
      </c>
      <c r="O184" s="136">
        <f t="shared" si="24"/>
        <v>3460</v>
      </c>
      <c r="P184" t="b">
        <f t="shared" si="25"/>
        <v>0</v>
      </c>
      <c r="T184" s="136">
        <f t="shared" si="26"/>
        <v>3440</v>
      </c>
      <c r="U184" t="e">
        <f>SQRT(($U$6/2)^2-($U$6/2)^2*'(OLD) bottom seam length'!T184^2/($U$7/2)^2)</f>
        <v>#VALUE!</v>
      </c>
      <c r="W184" s="136">
        <f t="shared" si="27"/>
        <v>3440</v>
      </c>
      <c r="X184" t="e">
        <f>SQRT(($U$6/2)^2-($U$6/2)^2*'(OLD) bottom seam length'!W184^2/($U$7/2)^2)</f>
        <v>#VALUE!</v>
      </c>
      <c r="Z184" s="136">
        <f t="shared" si="28"/>
        <v>3440</v>
      </c>
      <c r="AA184" t="e">
        <f>SQRT(($U$6/2)^2-($U$6/2)^2*'(OLD) bottom seam length'!Z184^2/($U$7/2)^2)</f>
        <v>#VALUE!</v>
      </c>
      <c r="AC184" s="136">
        <f t="shared" si="29"/>
        <v>3440</v>
      </c>
      <c r="AD184" t="e">
        <f>SQRT(($U$6/2)^2-($U$6/2)^2*'(OLD) bottom seam length'!AC184^2/($U$7/2)^2)</f>
        <v>#VALUE!</v>
      </c>
    </row>
    <row r="185" spans="2:30">
      <c r="B185" s="136">
        <f t="shared" si="20"/>
        <v>3480</v>
      </c>
      <c r="C185" t="e">
        <f>SQRT(($C$5/2)^2-($C$5/2)^2*'(OLD) bottom seam length'!B185^2/($C$6/2)^2)</f>
        <v>#DIV/0!</v>
      </c>
      <c r="E185" s="136">
        <f t="shared" si="21"/>
        <v>3480</v>
      </c>
      <c r="F185" t="e">
        <f>SQRT(($C$5/2)^2-($C$5/2)^2*'(OLD) bottom seam length'!E185^2/($C$6/2)^2)</f>
        <v>#DIV/0!</v>
      </c>
      <c r="H185" s="136">
        <f t="shared" si="22"/>
        <v>3480</v>
      </c>
      <c r="I185" t="e">
        <f>SQRT(($C$5/2)^2-($C$5/2)^2*'(OLD) bottom seam length'!H185^2/($C$6/2)^2)</f>
        <v>#DIV/0!</v>
      </c>
      <c r="K185" s="136">
        <f t="shared" si="23"/>
        <v>3480</v>
      </c>
      <c r="L185" t="e">
        <f>SQRT(($C$5/2)^2-($C$5/2)^2*'(OLD) bottom seam length'!K185^2/($C$6/2)^2)</f>
        <v>#DIV/0!</v>
      </c>
      <c r="O185" s="136">
        <f t="shared" si="24"/>
        <v>3480</v>
      </c>
      <c r="P185" t="b">
        <f t="shared" si="25"/>
        <v>0</v>
      </c>
      <c r="T185" s="136">
        <f t="shared" si="26"/>
        <v>3460</v>
      </c>
      <c r="U185" t="e">
        <f>SQRT(($U$6/2)^2-($U$6/2)^2*'(OLD) bottom seam length'!T185^2/($U$7/2)^2)</f>
        <v>#VALUE!</v>
      </c>
      <c r="W185" s="136">
        <f t="shared" si="27"/>
        <v>3460</v>
      </c>
      <c r="X185" t="e">
        <f>SQRT(($U$6/2)^2-($U$6/2)^2*'(OLD) bottom seam length'!W185^2/($U$7/2)^2)</f>
        <v>#VALUE!</v>
      </c>
      <c r="Z185" s="136">
        <f t="shared" si="28"/>
        <v>3460</v>
      </c>
      <c r="AA185" t="e">
        <f>SQRT(($U$6/2)^2-($U$6/2)^2*'(OLD) bottom seam length'!Z185^2/($U$7/2)^2)</f>
        <v>#VALUE!</v>
      </c>
      <c r="AC185" s="136">
        <f t="shared" si="29"/>
        <v>3460</v>
      </c>
      <c r="AD185" t="e">
        <f>SQRT(($U$6/2)^2-($U$6/2)^2*'(OLD) bottom seam length'!AC185^2/($U$7/2)^2)</f>
        <v>#VALUE!</v>
      </c>
    </row>
    <row r="186" spans="2:30">
      <c r="B186" s="136">
        <f t="shared" si="20"/>
        <v>3500</v>
      </c>
      <c r="C186" t="e">
        <f>SQRT(($C$5/2)^2-($C$5/2)^2*'(OLD) bottom seam length'!B186^2/($C$6/2)^2)</f>
        <v>#DIV/0!</v>
      </c>
      <c r="E186" s="136">
        <f t="shared" si="21"/>
        <v>3500</v>
      </c>
      <c r="F186" t="e">
        <f>SQRT(($C$5/2)^2-($C$5/2)^2*'(OLD) bottom seam length'!E186^2/($C$6/2)^2)</f>
        <v>#DIV/0!</v>
      </c>
      <c r="H186" s="136">
        <f t="shared" si="22"/>
        <v>3500</v>
      </c>
      <c r="I186" t="e">
        <f>SQRT(($C$5/2)^2-($C$5/2)^2*'(OLD) bottom seam length'!H186^2/($C$6/2)^2)</f>
        <v>#DIV/0!</v>
      </c>
      <c r="K186" s="136">
        <f t="shared" si="23"/>
        <v>3500</v>
      </c>
      <c r="L186" t="e">
        <f>SQRT(($C$5/2)^2-($C$5/2)^2*'(OLD) bottom seam length'!K186^2/($C$6/2)^2)</f>
        <v>#DIV/0!</v>
      </c>
      <c r="O186" s="136">
        <f t="shared" si="24"/>
        <v>3500</v>
      </c>
      <c r="P186" t="b">
        <f t="shared" si="25"/>
        <v>0</v>
      </c>
      <c r="T186" s="136">
        <f t="shared" si="26"/>
        <v>3480</v>
      </c>
      <c r="U186" t="e">
        <f>SQRT(($U$6/2)^2-($U$6/2)^2*'(OLD) bottom seam length'!T186^2/($U$7/2)^2)</f>
        <v>#VALUE!</v>
      </c>
      <c r="W186" s="136">
        <f t="shared" si="27"/>
        <v>3480</v>
      </c>
      <c r="X186" t="e">
        <f>SQRT(($U$6/2)^2-($U$6/2)^2*'(OLD) bottom seam length'!W186^2/($U$7/2)^2)</f>
        <v>#VALUE!</v>
      </c>
      <c r="Z186" s="136">
        <f t="shared" si="28"/>
        <v>3480</v>
      </c>
      <c r="AA186" t="e">
        <f>SQRT(($U$6/2)^2-($U$6/2)^2*'(OLD) bottom seam length'!Z186^2/($U$7/2)^2)</f>
        <v>#VALUE!</v>
      </c>
      <c r="AC186" s="136">
        <f t="shared" si="29"/>
        <v>3480</v>
      </c>
      <c r="AD186" t="e">
        <f>SQRT(($U$6/2)^2-($U$6/2)^2*'(OLD) bottom seam length'!AC186^2/($U$7/2)^2)</f>
        <v>#VALUE!</v>
      </c>
    </row>
    <row r="187" spans="2:30">
      <c r="B187" s="136">
        <f t="shared" si="20"/>
        <v>3520</v>
      </c>
      <c r="C187" t="e">
        <f>SQRT(($C$5/2)^2-($C$5/2)^2*'(OLD) bottom seam length'!B187^2/($C$6/2)^2)</f>
        <v>#DIV/0!</v>
      </c>
      <c r="E187" s="136">
        <f t="shared" si="21"/>
        <v>3520</v>
      </c>
      <c r="F187" t="e">
        <f>SQRT(($C$5/2)^2-($C$5/2)^2*'(OLD) bottom seam length'!E187^2/($C$6/2)^2)</f>
        <v>#DIV/0!</v>
      </c>
      <c r="H187" s="136">
        <f t="shared" si="22"/>
        <v>3520</v>
      </c>
      <c r="I187" t="e">
        <f>SQRT(($C$5/2)^2-($C$5/2)^2*'(OLD) bottom seam length'!H187^2/($C$6/2)^2)</f>
        <v>#DIV/0!</v>
      </c>
      <c r="K187" s="136">
        <f t="shared" si="23"/>
        <v>3520</v>
      </c>
      <c r="L187" t="e">
        <f>SQRT(($C$5/2)^2-($C$5/2)^2*'(OLD) bottom seam length'!K187^2/($C$6/2)^2)</f>
        <v>#DIV/0!</v>
      </c>
      <c r="O187" s="136">
        <f t="shared" si="24"/>
        <v>3520</v>
      </c>
      <c r="P187" t="b">
        <f t="shared" si="25"/>
        <v>0</v>
      </c>
      <c r="T187" s="136">
        <f t="shared" si="26"/>
        <v>3500</v>
      </c>
      <c r="U187" t="e">
        <f>SQRT(($U$6/2)^2-($U$6/2)^2*'(OLD) bottom seam length'!T187^2/($U$7/2)^2)</f>
        <v>#VALUE!</v>
      </c>
      <c r="W187" s="136">
        <f t="shared" si="27"/>
        <v>3500</v>
      </c>
      <c r="X187" t="e">
        <f>SQRT(($U$6/2)^2-($U$6/2)^2*'(OLD) bottom seam length'!W187^2/($U$7/2)^2)</f>
        <v>#VALUE!</v>
      </c>
      <c r="Z187" s="136">
        <f t="shared" si="28"/>
        <v>3500</v>
      </c>
      <c r="AA187" t="e">
        <f>SQRT(($U$6/2)^2-($U$6/2)^2*'(OLD) bottom seam length'!Z187^2/($U$7/2)^2)</f>
        <v>#VALUE!</v>
      </c>
      <c r="AC187" s="136">
        <f t="shared" si="29"/>
        <v>3500</v>
      </c>
      <c r="AD187" t="e">
        <f>SQRT(($U$6/2)^2-($U$6/2)^2*'(OLD) bottom seam length'!AC187^2/($U$7/2)^2)</f>
        <v>#VALUE!</v>
      </c>
    </row>
    <row r="188" spans="2:30">
      <c r="B188" s="136">
        <f t="shared" si="20"/>
        <v>3540</v>
      </c>
      <c r="C188" t="e">
        <f>SQRT(($C$5/2)^2-($C$5/2)^2*'(OLD) bottom seam length'!B188^2/($C$6/2)^2)</f>
        <v>#DIV/0!</v>
      </c>
      <c r="E188" s="136">
        <f t="shared" si="21"/>
        <v>3540</v>
      </c>
      <c r="F188" t="e">
        <f>SQRT(($C$5/2)^2-($C$5/2)^2*'(OLD) bottom seam length'!E188^2/($C$6/2)^2)</f>
        <v>#DIV/0!</v>
      </c>
      <c r="H188" s="136">
        <f t="shared" si="22"/>
        <v>3540</v>
      </c>
      <c r="I188" t="e">
        <f>SQRT(($C$5/2)^2-($C$5/2)^2*'(OLD) bottom seam length'!H188^2/($C$6/2)^2)</f>
        <v>#DIV/0!</v>
      </c>
      <c r="K188" s="136">
        <f t="shared" si="23"/>
        <v>3540</v>
      </c>
      <c r="L188" t="e">
        <f>SQRT(($C$5/2)^2-($C$5/2)^2*'(OLD) bottom seam length'!K188^2/($C$6/2)^2)</f>
        <v>#DIV/0!</v>
      </c>
      <c r="O188" s="136">
        <f t="shared" si="24"/>
        <v>3540</v>
      </c>
      <c r="P188" t="b">
        <f t="shared" si="25"/>
        <v>0</v>
      </c>
      <c r="T188" s="136">
        <f t="shared" si="26"/>
        <v>3520</v>
      </c>
      <c r="U188" t="e">
        <f>SQRT(($U$6/2)^2-($U$6/2)^2*'(OLD) bottom seam length'!T188^2/($U$7/2)^2)</f>
        <v>#VALUE!</v>
      </c>
      <c r="W188" s="136">
        <f t="shared" si="27"/>
        <v>3520</v>
      </c>
      <c r="X188" t="e">
        <f>SQRT(($U$6/2)^2-($U$6/2)^2*'(OLD) bottom seam length'!W188^2/($U$7/2)^2)</f>
        <v>#VALUE!</v>
      </c>
      <c r="Z188" s="136">
        <f t="shared" si="28"/>
        <v>3520</v>
      </c>
      <c r="AA188" t="e">
        <f>SQRT(($U$6/2)^2-($U$6/2)^2*'(OLD) bottom seam length'!Z188^2/($U$7/2)^2)</f>
        <v>#VALUE!</v>
      </c>
      <c r="AC188" s="136">
        <f t="shared" si="29"/>
        <v>3520</v>
      </c>
      <c r="AD188" t="e">
        <f>SQRT(($U$6/2)^2-($U$6/2)^2*'(OLD) bottom seam length'!AC188^2/($U$7/2)^2)</f>
        <v>#VALUE!</v>
      </c>
    </row>
    <row r="189" spans="2:30">
      <c r="B189" s="136">
        <f t="shared" si="20"/>
        <v>3560</v>
      </c>
      <c r="C189" t="e">
        <f>SQRT(($C$5/2)^2-($C$5/2)^2*'(OLD) bottom seam length'!B189^2/($C$6/2)^2)</f>
        <v>#DIV/0!</v>
      </c>
      <c r="E189" s="136">
        <f t="shared" si="21"/>
        <v>3560</v>
      </c>
      <c r="F189" t="e">
        <f>SQRT(($C$5/2)^2-($C$5/2)^2*'(OLD) bottom seam length'!E189^2/($C$6/2)^2)</f>
        <v>#DIV/0!</v>
      </c>
      <c r="H189" s="136">
        <f t="shared" si="22"/>
        <v>3560</v>
      </c>
      <c r="I189" t="e">
        <f>SQRT(($C$5/2)^2-($C$5/2)^2*'(OLD) bottom seam length'!H189^2/($C$6/2)^2)</f>
        <v>#DIV/0!</v>
      </c>
      <c r="K189" s="136">
        <f t="shared" si="23"/>
        <v>3560</v>
      </c>
      <c r="L189" t="e">
        <f>SQRT(($C$5/2)^2-($C$5/2)^2*'(OLD) bottom seam length'!K189^2/($C$6/2)^2)</f>
        <v>#DIV/0!</v>
      </c>
      <c r="O189" s="136">
        <f t="shared" si="24"/>
        <v>3560</v>
      </c>
      <c r="P189" t="b">
        <f t="shared" si="25"/>
        <v>0</v>
      </c>
      <c r="T189" s="136">
        <f t="shared" si="26"/>
        <v>3540</v>
      </c>
      <c r="U189" t="e">
        <f>SQRT(($U$6/2)^2-($U$6/2)^2*'(OLD) bottom seam length'!T189^2/($U$7/2)^2)</f>
        <v>#VALUE!</v>
      </c>
      <c r="W189" s="136">
        <f t="shared" si="27"/>
        <v>3540</v>
      </c>
      <c r="X189" t="e">
        <f>SQRT(($U$6/2)^2-($U$6/2)^2*'(OLD) bottom seam length'!W189^2/($U$7/2)^2)</f>
        <v>#VALUE!</v>
      </c>
      <c r="Z189" s="136">
        <f t="shared" si="28"/>
        <v>3540</v>
      </c>
      <c r="AA189" t="e">
        <f>SQRT(($U$6/2)^2-($U$6/2)^2*'(OLD) bottom seam length'!Z189^2/($U$7/2)^2)</f>
        <v>#VALUE!</v>
      </c>
      <c r="AC189" s="136">
        <f t="shared" si="29"/>
        <v>3540</v>
      </c>
      <c r="AD189" t="e">
        <f>SQRT(($U$6/2)^2-($U$6/2)^2*'(OLD) bottom seam length'!AC189^2/($U$7/2)^2)</f>
        <v>#VALUE!</v>
      </c>
    </row>
    <row r="190" spans="2:30">
      <c r="B190" s="136">
        <f t="shared" si="20"/>
        <v>3580</v>
      </c>
      <c r="C190" t="e">
        <f>SQRT(($C$5/2)^2-($C$5/2)^2*'(OLD) bottom seam length'!B190^2/($C$6/2)^2)</f>
        <v>#DIV/0!</v>
      </c>
      <c r="E190" s="136">
        <f t="shared" si="21"/>
        <v>3580</v>
      </c>
      <c r="F190" t="e">
        <f>SQRT(($C$5/2)^2-($C$5/2)^2*'(OLD) bottom seam length'!E190^2/($C$6/2)^2)</f>
        <v>#DIV/0!</v>
      </c>
      <c r="H190" s="136">
        <f t="shared" si="22"/>
        <v>3580</v>
      </c>
      <c r="I190" t="e">
        <f>SQRT(($C$5/2)^2-($C$5/2)^2*'(OLD) bottom seam length'!H190^2/($C$6/2)^2)</f>
        <v>#DIV/0!</v>
      </c>
      <c r="K190" s="136">
        <f t="shared" si="23"/>
        <v>3580</v>
      </c>
      <c r="L190" t="e">
        <f>SQRT(($C$5/2)^2-($C$5/2)^2*'(OLD) bottom seam length'!K190^2/($C$6/2)^2)</f>
        <v>#DIV/0!</v>
      </c>
      <c r="O190" s="136">
        <f t="shared" si="24"/>
        <v>3580</v>
      </c>
      <c r="P190" t="b">
        <f t="shared" si="25"/>
        <v>0</v>
      </c>
      <c r="T190" s="136">
        <f t="shared" si="26"/>
        <v>3560</v>
      </c>
      <c r="U190" t="e">
        <f>SQRT(($U$6/2)^2-($U$6/2)^2*'(OLD) bottom seam length'!T190^2/($U$7/2)^2)</f>
        <v>#VALUE!</v>
      </c>
      <c r="W190" s="136">
        <f t="shared" si="27"/>
        <v>3560</v>
      </c>
      <c r="X190" t="e">
        <f>SQRT(($U$6/2)^2-($U$6/2)^2*'(OLD) bottom seam length'!W190^2/($U$7/2)^2)</f>
        <v>#VALUE!</v>
      </c>
      <c r="Z190" s="136">
        <f t="shared" si="28"/>
        <v>3560</v>
      </c>
      <c r="AA190" t="e">
        <f>SQRT(($U$6/2)^2-($U$6/2)^2*'(OLD) bottom seam length'!Z190^2/($U$7/2)^2)</f>
        <v>#VALUE!</v>
      </c>
      <c r="AC190" s="136">
        <f t="shared" si="29"/>
        <v>3560</v>
      </c>
      <c r="AD190" t="e">
        <f>SQRT(($U$6/2)^2-($U$6/2)^2*'(OLD) bottom seam length'!AC190^2/($U$7/2)^2)</f>
        <v>#VALUE!</v>
      </c>
    </row>
    <row r="191" spans="2:30">
      <c r="B191" s="136">
        <f t="shared" si="20"/>
        <v>3600</v>
      </c>
      <c r="C191" t="e">
        <f>SQRT(($C$5/2)^2-($C$5/2)^2*'(OLD) bottom seam length'!B191^2/($C$6/2)^2)</f>
        <v>#DIV/0!</v>
      </c>
      <c r="E191" s="136">
        <f t="shared" si="21"/>
        <v>3600</v>
      </c>
      <c r="F191" t="e">
        <f>SQRT(($C$5/2)^2-($C$5/2)^2*'(OLD) bottom seam length'!E191^2/($C$6/2)^2)</f>
        <v>#DIV/0!</v>
      </c>
      <c r="H191" s="136">
        <f t="shared" si="22"/>
        <v>3600</v>
      </c>
      <c r="I191" t="e">
        <f>SQRT(($C$5/2)^2-($C$5/2)^2*'(OLD) bottom seam length'!H191^2/($C$6/2)^2)</f>
        <v>#DIV/0!</v>
      </c>
      <c r="K191" s="136">
        <f t="shared" si="23"/>
        <v>3600</v>
      </c>
      <c r="L191" t="e">
        <f>SQRT(($C$5/2)^2-($C$5/2)^2*'(OLD) bottom seam length'!K191^2/($C$6/2)^2)</f>
        <v>#DIV/0!</v>
      </c>
      <c r="O191" s="136">
        <f t="shared" si="24"/>
        <v>3600</v>
      </c>
      <c r="P191" t="b">
        <f t="shared" si="25"/>
        <v>0</v>
      </c>
      <c r="T191" s="136">
        <f t="shared" si="26"/>
        <v>3580</v>
      </c>
      <c r="U191" t="e">
        <f>SQRT(($U$6/2)^2-($U$6/2)^2*'(OLD) bottom seam length'!T191^2/($U$7/2)^2)</f>
        <v>#VALUE!</v>
      </c>
      <c r="W191" s="136">
        <f t="shared" si="27"/>
        <v>3580</v>
      </c>
      <c r="X191" t="e">
        <f>SQRT(($U$6/2)^2-($U$6/2)^2*'(OLD) bottom seam length'!W191^2/($U$7/2)^2)</f>
        <v>#VALUE!</v>
      </c>
      <c r="Z191" s="136">
        <f t="shared" si="28"/>
        <v>3580</v>
      </c>
      <c r="AA191" t="e">
        <f>SQRT(($U$6/2)^2-($U$6/2)^2*'(OLD) bottom seam length'!Z191^2/($U$7/2)^2)</f>
        <v>#VALUE!</v>
      </c>
      <c r="AC191" s="136">
        <f t="shared" si="29"/>
        <v>3580</v>
      </c>
      <c r="AD191" t="e">
        <f>SQRT(($U$6/2)^2-($U$6/2)^2*'(OLD) bottom seam length'!AC191^2/($U$7/2)^2)</f>
        <v>#VALUE!</v>
      </c>
    </row>
    <row r="192" spans="2:30">
      <c r="B192" s="136">
        <f t="shared" si="20"/>
        <v>3620</v>
      </c>
      <c r="C192" t="e">
        <f>SQRT(($C$5/2)^2-($C$5/2)^2*'(OLD) bottom seam length'!B192^2/($C$6/2)^2)</f>
        <v>#DIV/0!</v>
      </c>
      <c r="E192" s="136">
        <f t="shared" si="21"/>
        <v>3620</v>
      </c>
      <c r="F192" t="e">
        <f>SQRT(($C$5/2)^2-($C$5/2)^2*'(OLD) bottom seam length'!E192^2/($C$6/2)^2)</f>
        <v>#DIV/0!</v>
      </c>
      <c r="H192" s="136">
        <f t="shared" si="22"/>
        <v>3620</v>
      </c>
      <c r="I192" t="e">
        <f>SQRT(($C$5/2)^2-($C$5/2)^2*'(OLD) bottom seam length'!H192^2/($C$6/2)^2)</f>
        <v>#DIV/0!</v>
      </c>
      <c r="K192" s="136">
        <f t="shared" si="23"/>
        <v>3620</v>
      </c>
      <c r="L192" t="e">
        <f>SQRT(($C$5/2)^2-($C$5/2)^2*'(OLD) bottom seam length'!K192^2/($C$6/2)^2)</f>
        <v>#DIV/0!</v>
      </c>
      <c r="O192" s="136">
        <f t="shared" si="24"/>
        <v>3620</v>
      </c>
      <c r="P192" t="b">
        <f t="shared" si="25"/>
        <v>0</v>
      </c>
      <c r="T192" s="136">
        <f t="shared" si="26"/>
        <v>3600</v>
      </c>
      <c r="U192" t="e">
        <f>SQRT(($U$6/2)^2-($U$6/2)^2*'(OLD) bottom seam length'!T192^2/($U$7/2)^2)</f>
        <v>#VALUE!</v>
      </c>
      <c r="W192" s="136">
        <f t="shared" si="27"/>
        <v>3600</v>
      </c>
      <c r="X192" t="e">
        <f>SQRT(($U$6/2)^2-($U$6/2)^2*'(OLD) bottom seam length'!W192^2/($U$7/2)^2)</f>
        <v>#VALUE!</v>
      </c>
      <c r="Z192" s="136">
        <f t="shared" si="28"/>
        <v>3600</v>
      </c>
      <c r="AA192" t="e">
        <f>SQRT(($U$6/2)^2-($U$6/2)^2*'(OLD) bottom seam length'!Z192^2/($U$7/2)^2)</f>
        <v>#VALUE!</v>
      </c>
      <c r="AC192" s="136">
        <f t="shared" si="29"/>
        <v>3600</v>
      </c>
      <c r="AD192" t="e">
        <f>SQRT(($U$6/2)^2-($U$6/2)^2*'(OLD) bottom seam length'!AC192^2/($U$7/2)^2)</f>
        <v>#VALUE!</v>
      </c>
    </row>
    <row r="193" spans="2:30">
      <c r="B193" s="136">
        <f t="shared" si="20"/>
        <v>3640</v>
      </c>
      <c r="C193" t="e">
        <f>SQRT(($C$5/2)^2-($C$5/2)^2*'(OLD) bottom seam length'!B193^2/($C$6/2)^2)</f>
        <v>#DIV/0!</v>
      </c>
      <c r="E193" s="136">
        <f t="shared" si="21"/>
        <v>3640</v>
      </c>
      <c r="F193" t="e">
        <f>SQRT(($C$5/2)^2-($C$5/2)^2*'(OLD) bottom seam length'!E193^2/($C$6/2)^2)</f>
        <v>#DIV/0!</v>
      </c>
      <c r="H193" s="136">
        <f t="shared" si="22"/>
        <v>3640</v>
      </c>
      <c r="I193" t="e">
        <f>SQRT(($C$5/2)^2-($C$5/2)^2*'(OLD) bottom seam length'!H193^2/($C$6/2)^2)</f>
        <v>#DIV/0!</v>
      </c>
      <c r="K193" s="136">
        <f t="shared" si="23"/>
        <v>3640</v>
      </c>
      <c r="L193" t="e">
        <f>SQRT(($C$5/2)^2-($C$5/2)^2*'(OLD) bottom seam length'!K193^2/($C$6/2)^2)</f>
        <v>#DIV/0!</v>
      </c>
      <c r="O193" s="136">
        <f t="shared" si="24"/>
        <v>3640</v>
      </c>
      <c r="P193" t="b">
        <f t="shared" si="25"/>
        <v>0</v>
      </c>
      <c r="T193" s="136">
        <f t="shared" si="26"/>
        <v>3620</v>
      </c>
      <c r="U193" t="e">
        <f>SQRT(($U$6/2)^2-($U$6/2)^2*'(OLD) bottom seam length'!T193^2/($U$7/2)^2)</f>
        <v>#VALUE!</v>
      </c>
      <c r="W193" s="136">
        <f t="shared" si="27"/>
        <v>3620</v>
      </c>
      <c r="X193" t="e">
        <f>SQRT(($U$6/2)^2-($U$6/2)^2*'(OLD) bottom seam length'!W193^2/($U$7/2)^2)</f>
        <v>#VALUE!</v>
      </c>
      <c r="Z193" s="136">
        <f t="shared" si="28"/>
        <v>3620</v>
      </c>
      <c r="AA193" t="e">
        <f>SQRT(($U$6/2)^2-($U$6/2)^2*'(OLD) bottom seam length'!Z193^2/($U$7/2)^2)</f>
        <v>#VALUE!</v>
      </c>
      <c r="AC193" s="136">
        <f t="shared" si="29"/>
        <v>3620</v>
      </c>
      <c r="AD193" t="e">
        <f>SQRT(($U$6/2)^2-($U$6/2)^2*'(OLD) bottom seam length'!AC193^2/($U$7/2)^2)</f>
        <v>#VALUE!</v>
      </c>
    </row>
    <row r="194" spans="2:30">
      <c r="B194" s="136">
        <f t="shared" si="20"/>
        <v>3660</v>
      </c>
      <c r="C194" t="e">
        <f>SQRT(($C$5/2)^2-($C$5/2)^2*'(OLD) bottom seam length'!B194^2/($C$6/2)^2)</f>
        <v>#DIV/0!</v>
      </c>
      <c r="E194" s="136">
        <f t="shared" si="21"/>
        <v>3660</v>
      </c>
      <c r="F194" t="e">
        <f>SQRT(($C$5/2)^2-($C$5/2)^2*'(OLD) bottom seam length'!E194^2/($C$6/2)^2)</f>
        <v>#DIV/0!</v>
      </c>
      <c r="H194" s="136">
        <f t="shared" si="22"/>
        <v>3660</v>
      </c>
      <c r="I194" t="e">
        <f>SQRT(($C$5/2)^2-($C$5/2)^2*'(OLD) bottom seam length'!H194^2/($C$6/2)^2)</f>
        <v>#DIV/0!</v>
      </c>
      <c r="K194" s="136">
        <f t="shared" si="23"/>
        <v>3660</v>
      </c>
      <c r="L194" t="e">
        <f>SQRT(($C$5/2)^2-($C$5/2)^2*'(OLD) bottom seam length'!K194^2/($C$6/2)^2)</f>
        <v>#DIV/0!</v>
      </c>
      <c r="O194" s="136">
        <f t="shared" si="24"/>
        <v>3660</v>
      </c>
      <c r="P194" t="b">
        <f t="shared" si="25"/>
        <v>0</v>
      </c>
      <c r="T194" s="136">
        <f t="shared" si="26"/>
        <v>3640</v>
      </c>
      <c r="U194" t="e">
        <f>SQRT(($U$6/2)^2-($U$6/2)^2*'(OLD) bottom seam length'!T194^2/($U$7/2)^2)</f>
        <v>#VALUE!</v>
      </c>
      <c r="W194" s="136">
        <f t="shared" si="27"/>
        <v>3640</v>
      </c>
      <c r="X194" t="e">
        <f>SQRT(($U$6/2)^2-($U$6/2)^2*'(OLD) bottom seam length'!W194^2/($U$7/2)^2)</f>
        <v>#VALUE!</v>
      </c>
      <c r="Z194" s="136">
        <f t="shared" si="28"/>
        <v>3640</v>
      </c>
      <c r="AA194" t="e">
        <f>SQRT(($U$6/2)^2-($U$6/2)^2*'(OLD) bottom seam length'!Z194^2/($U$7/2)^2)</f>
        <v>#VALUE!</v>
      </c>
      <c r="AC194" s="136">
        <f t="shared" si="29"/>
        <v>3640</v>
      </c>
      <c r="AD194" t="e">
        <f>SQRT(($U$6/2)^2-($U$6/2)^2*'(OLD) bottom seam length'!AC194^2/($U$7/2)^2)</f>
        <v>#VALUE!</v>
      </c>
    </row>
    <row r="195" spans="2:30">
      <c r="B195" s="136">
        <f t="shared" si="20"/>
        <v>3680</v>
      </c>
      <c r="C195" t="e">
        <f>SQRT(($C$5/2)^2-($C$5/2)^2*'(OLD) bottom seam length'!B195^2/($C$6/2)^2)</f>
        <v>#DIV/0!</v>
      </c>
      <c r="E195" s="136">
        <f t="shared" si="21"/>
        <v>3680</v>
      </c>
      <c r="F195" t="e">
        <f>SQRT(($C$5/2)^2-($C$5/2)^2*'(OLD) bottom seam length'!E195^2/($C$6/2)^2)</f>
        <v>#DIV/0!</v>
      </c>
      <c r="H195" s="136">
        <f t="shared" si="22"/>
        <v>3680</v>
      </c>
      <c r="I195" t="e">
        <f>SQRT(($C$5/2)^2-($C$5/2)^2*'(OLD) bottom seam length'!H195^2/($C$6/2)^2)</f>
        <v>#DIV/0!</v>
      </c>
      <c r="K195" s="136">
        <f t="shared" si="23"/>
        <v>3680</v>
      </c>
      <c r="L195" t="e">
        <f>SQRT(($C$5/2)^2-($C$5/2)^2*'(OLD) bottom seam length'!K195^2/($C$6/2)^2)</f>
        <v>#DIV/0!</v>
      </c>
      <c r="O195" s="136">
        <f t="shared" si="24"/>
        <v>3680</v>
      </c>
      <c r="P195" t="b">
        <f t="shared" si="25"/>
        <v>0</v>
      </c>
      <c r="T195" s="136">
        <f t="shared" si="26"/>
        <v>3660</v>
      </c>
      <c r="U195" t="e">
        <f>SQRT(($U$6/2)^2-($U$6/2)^2*'(OLD) bottom seam length'!T195^2/($U$7/2)^2)</f>
        <v>#VALUE!</v>
      </c>
      <c r="W195" s="136">
        <f t="shared" si="27"/>
        <v>3660</v>
      </c>
      <c r="X195" t="e">
        <f>SQRT(($U$6/2)^2-($U$6/2)^2*'(OLD) bottom seam length'!W195^2/($U$7/2)^2)</f>
        <v>#VALUE!</v>
      </c>
      <c r="Z195" s="136">
        <f t="shared" si="28"/>
        <v>3660</v>
      </c>
      <c r="AA195" t="e">
        <f>SQRT(($U$6/2)^2-($U$6/2)^2*'(OLD) bottom seam length'!Z195^2/($U$7/2)^2)</f>
        <v>#VALUE!</v>
      </c>
      <c r="AC195" s="136">
        <f t="shared" si="29"/>
        <v>3660</v>
      </c>
      <c r="AD195" t="e">
        <f>SQRT(($U$6/2)^2-($U$6/2)^2*'(OLD) bottom seam length'!AC195^2/($U$7/2)^2)</f>
        <v>#VALUE!</v>
      </c>
    </row>
    <row r="196" spans="2:30">
      <c r="B196" s="136">
        <f t="shared" si="20"/>
        <v>3700</v>
      </c>
      <c r="C196" t="e">
        <f>SQRT(($C$5/2)^2-($C$5/2)^2*'(OLD) bottom seam length'!B196^2/($C$6/2)^2)</f>
        <v>#DIV/0!</v>
      </c>
      <c r="E196" s="136">
        <f t="shared" si="21"/>
        <v>3700</v>
      </c>
      <c r="F196" t="e">
        <f>SQRT(($C$5/2)^2-($C$5/2)^2*'(OLD) bottom seam length'!E196^2/($C$6/2)^2)</f>
        <v>#DIV/0!</v>
      </c>
      <c r="H196" s="136">
        <f t="shared" si="22"/>
        <v>3700</v>
      </c>
      <c r="I196" t="e">
        <f>SQRT(($C$5/2)^2-($C$5/2)^2*'(OLD) bottom seam length'!H196^2/($C$6/2)^2)</f>
        <v>#DIV/0!</v>
      </c>
      <c r="K196" s="136">
        <f t="shared" si="23"/>
        <v>3700</v>
      </c>
      <c r="L196" t="e">
        <f>SQRT(($C$5/2)^2-($C$5/2)^2*'(OLD) bottom seam length'!K196^2/($C$6/2)^2)</f>
        <v>#DIV/0!</v>
      </c>
      <c r="O196" s="136">
        <f t="shared" si="24"/>
        <v>3700</v>
      </c>
      <c r="P196" t="b">
        <f t="shared" si="25"/>
        <v>0</v>
      </c>
      <c r="T196" s="136">
        <f t="shared" si="26"/>
        <v>3680</v>
      </c>
      <c r="U196" t="e">
        <f>SQRT(($U$6/2)^2-($U$6/2)^2*'(OLD) bottom seam length'!T196^2/($U$7/2)^2)</f>
        <v>#VALUE!</v>
      </c>
      <c r="W196" s="136">
        <f t="shared" si="27"/>
        <v>3680</v>
      </c>
      <c r="X196" t="e">
        <f>SQRT(($U$6/2)^2-($U$6/2)^2*'(OLD) bottom seam length'!W196^2/($U$7/2)^2)</f>
        <v>#VALUE!</v>
      </c>
      <c r="Z196" s="136">
        <f t="shared" si="28"/>
        <v>3680</v>
      </c>
      <c r="AA196" t="e">
        <f>SQRT(($U$6/2)^2-($U$6/2)^2*'(OLD) bottom seam length'!Z196^2/($U$7/2)^2)</f>
        <v>#VALUE!</v>
      </c>
      <c r="AC196" s="136">
        <f t="shared" si="29"/>
        <v>3680</v>
      </c>
      <c r="AD196" t="e">
        <f>SQRT(($U$6/2)^2-($U$6/2)^2*'(OLD) bottom seam length'!AC196^2/($U$7/2)^2)</f>
        <v>#VALUE!</v>
      </c>
    </row>
    <row r="197" spans="2:30">
      <c r="B197" s="136">
        <f t="shared" si="20"/>
        <v>3720</v>
      </c>
      <c r="C197" t="e">
        <f>SQRT(($C$5/2)^2-($C$5/2)^2*'(OLD) bottom seam length'!B197^2/($C$6/2)^2)</f>
        <v>#DIV/0!</v>
      </c>
      <c r="E197" s="136">
        <f t="shared" si="21"/>
        <v>3720</v>
      </c>
      <c r="F197" t="e">
        <f>SQRT(($C$5/2)^2-($C$5/2)^2*'(OLD) bottom seam length'!E197^2/($C$6/2)^2)</f>
        <v>#DIV/0!</v>
      </c>
      <c r="H197" s="136">
        <f t="shared" si="22"/>
        <v>3720</v>
      </c>
      <c r="I197" t="e">
        <f>SQRT(($C$5/2)^2-($C$5/2)^2*'(OLD) bottom seam length'!H197^2/($C$6/2)^2)</f>
        <v>#DIV/0!</v>
      </c>
      <c r="K197" s="136">
        <f t="shared" si="23"/>
        <v>3720</v>
      </c>
      <c r="L197" t="e">
        <f>SQRT(($C$5/2)^2-($C$5/2)^2*'(OLD) bottom seam length'!K197^2/($C$6/2)^2)</f>
        <v>#DIV/0!</v>
      </c>
      <c r="O197" s="136">
        <f t="shared" si="24"/>
        <v>3720</v>
      </c>
      <c r="P197" t="b">
        <f t="shared" si="25"/>
        <v>0</v>
      </c>
      <c r="T197" s="136">
        <f t="shared" si="26"/>
        <v>3700</v>
      </c>
      <c r="U197" t="e">
        <f>SQRT(($U$6/2)^2-($U$6/2)^2*'(OLD) bottom seam length'!T197^2/($U$7/2)^2)</f>
        <v>#VALUE!</v>
      </c>
      <c r="W197" s="136">
        <f t="shared" si="27"/>
        <v>3700</v>
      </c>
      <c r="X197" t="e">
        <f>SQRT(($U$6/2)^2-($U$6/2)^2*'(OLD) bottom seam length'!W197^2/($U$7/2)^2)</f>
        <v>#VALUE!</v>
      </c>
      <c r="Z197" s="136">
        <f t="shared" si="28"/>
        <v>3700</v>
      </c>
      <c r="AA197" t="e">
        <f>SQRT(($U$6/2)^2-($U$6/2)^2*'(OLD) bottom seam length'!Z197^2/($U$7/2)^2)</f>
        <v>#VALUE!</v>
      </c>
      <c r="AC197" s="136">
        <f t="shared" si="29"/>
        <v>3700</v>
      </c>
      <c r="AD197" t="e">
        <f>SQRT(($U$6/2)^2-($U$6/2)^2*'(OLD) bottom seam length'!AC197^2/($U$7/2)^2)</f>
        <v>#VALUE!</v>
      </c>
    </row>
    <row r="198" spans="2:30">
      <c r="B198" s="136">
        <f t="shared" si="20"/>
        <v>3740</v>
      </c>
      <c r="C198" t="e">
        <f>SQRT(($C$5/2)^2-($C$5/2)^2*'(OLD) bottom seam length'!B198^2/($C$6/2)^2)</f>
        <v>#DIV/0!</v>
      </c>
      <c r="E198" s="136">
        <f t="shared" si="21"/>
        <v>3740</v>
      </c>
      <c r="F198" t="e">
        <f>SQRT(($C$5/2)^2-($C$5/2)^2*'(OLD) bottom seam length'!E198^2/($C$6/2)^2)</f>
        <v>#DIV/0!</v>
      </c>
      <c r="H198" s="136">
        <f t="shared" si="22"/>
        <v>3740</v>
      </c>
      <c r="I198" t="e">
        <f>SQRT(($C$5/2)^2-($C$5/2)^2*'(OLD) bottom seam length'!H198^2/($C$6/2)^2)</f>
        <v>#DIV/0!</v>
      </c>
      <c r="K198" s="136">
        <f t="shared" si="23"/>
        <v>3740</v>
      </c>
      <c r="L198" t="e">
        <f>SQRT(($C$5/2)^2-($C$5/2)^2*'(OLD) bottom seam length'!K198^2/($C$6/2)^2)</f>
        <v>#DIV/0!</v>
      </c>
      <c r="O198" s="136">
        <f t="shared" si="24"/>
        <v>3740</v>
      </c>
      <c r="P198" t="b">
        <f t="shared" si="25"/>
        <v>0</v>
      </c>
      <c r="T198" s="136">
        <f t="shared" si="26"/>
        <v>3720</v>
      </c>
      <c r="U198" t="e">
        <f>SQRT(($U$6/2)^2-($U$6/2)^2*'(OLD) bottom seam length'!T198^2/($U$7/2)^2)</f>
        <v>#VALUE!</v>
      </c>
      <c r="W198" s="136">
        <f t="shared" si="27"/>
        <v>3720</v>
      </c>
      <c r="X198" t="e">
        <f>SQRT(($U$6/2)^2-($U$6/2)^2*'(OLD) bottom seam length'!W198^2/($U$7/2)^2)</f>
        <v>#VALUE!</v>
      </c>
      <c r="Z198" s="136">
        <f t="shared" si="28"/>
        <v>3720</v>
      </c>
      <c r="AA198" t="e">
        <f>SQRT(($U$6/2)^2-($U$6/2)^2*'(OLD) bottom seam length'!Z198^2/($U$7/2)^2)</f>
        <v>#VALUE!</v>
      </c>
      <c r="AC198" s="136">
        <f t="shared" si="29"/>
        <v>3720</v>
      </c>
      <c r="AD198" t="e">
        <f>SQRT(($U$6/2)^2-($U$6/2)^2*'(OLD) bottom seam length'!AC198^2/($U$7/2)^2)</f>
        <v>#VALUE!</v>
      </c>
    </row>
    <row r="199" spans="2:30">
      <c r="B199" s="136">
        <f t="shared" si="20"/>
        <v>3760</v>
      </c>
      <c r="C199" t="e">
        <f>SQRT(($C$5/2)^2-($C$5/2)^2*'(OLD) bottom seam length'!B199^2/($C$6/2)^2)</f>
        <v>#DIV/0!</v>
      </c>
      <c r="E199" s="136">
        <f t="shared" si="21"/>
        <v>3760</v>
      </c>
      <c r="F199" t="e">
        <f>SQRT(($C$5/2)^2-($C$5/2)^2*'(OLD) bottom seam length'!E199^2/($C$6/2)^2)</f>
        <v>#DIV/0!</v>
      </c>
      <c r="H199" s="136">
        <f t="shared" si="22"/>
        <v>3760</v>
      </c>
      <c r="I199" t="e">
        <f>SQRT(($C$5/2)^2-($C$5/2)^2*'(OLD) bottom seam length'!H199^2/($C$6/2)^2)</f>
        <v>#DIV/0!</v>
      </c>
      <c r="K199" s="136">
        <f t="shared" si="23"/>
        <v>3760</v>
      </c>
      <c r="L199" t="e">
        <f>SQRT(($C$5/2)^2-($C$5/2)^2*'(OLD) bottom seam length'!K199^2/($C$6/2)^2)</f>
        <v>#DIV/0!</v>
      </c>
      <c r="O199" s="136">
        <f t="shared" si="24"/>
        <v>3760</v>
      </c>
      <c r="P199" t="b">
        <f t="shared" si="25"/>
        <v>0</v>
      </c>
      <c r="T199" s="136">
        <f t="shared" si="26"/>
        <v>3740</v>
      </c>
      <c r="U199" t="e">
        <f>SQRT(($U$6/2)^2-($U$6/2)^2*'(OLD) bottom seam length'!T199^2/($U$7/2)^2)</f>
        <v>#VALUE!</v>
      </c>
      <c r="W199" s="136">
        <f t="shared" si="27"/>
        <v>3740</v>
      </c>
      <c r="X199" t="e">
        <f>SQRT(($U$6/2)^2-($U$6/2)^2*'(OLD) bottom seam length'!W199^2/($U$7/2)^2)</f>
        <v>#VALUE!</v>
      </c>
      <c r="Z199" s="136">
        <f t="shared" si="28"/>
        <v>3740</v>
      </c>
      <c r="AA199" t="e">
        <f>SQRT(($U$6/2)^2-($U$6/2)^2*'(OLD) bottom seam length'!Z199^2/($U$7/2)^2)</f>
        <v>#VALUE!</v>
      </c>
      <c r="AC199" s="136">
        <f t="shared" si="29"/>
        <v>3740</v>
      </c>
      <c r="AD199" t="e">
        <f>SQRT(($U$6/2)^2-($U$6/2)^2*'(OLD) bottom seam length'!AC199^2/($U$7/2)^2)</f>
        <v>#VALUE!</v>
      </c>
    </row>
    <row r="200" spans="2:30">
      <c r="B200" s="136">
        <f t="shared" si="20"/>
        <v>3780</v>
      </c>
      <c r="C200" t="e">
        <f>SQRT(($C$5/2)^2-($C$5/2)^2*'(OLD) bottom seam length'!B200^2/($C$6/2)^2)</f>
        <v>#DIV/0!</v>
      </c>
      <c r="E200" s="136">
        <f t="shared" si="21"/>
        <v>3780</v>
      </c>
      <c r="F200" t="e">
        <f>SQRT(($C$5/2)^2-($C$5/2)^2*'(OLD) bottom seam length'!E200^2/($C$6/2)^2)</f>
        <v>#DIV/0!</v>
      </c>
      <c r="H200" s="136">
        <f t="shared" si="22"/>
        <v>3780</v>
      </c>
      <c r="I200" t="e">
        <f>SQRT(($C$5/2)^2-($C$5/2)^2*'(OLD) bottom seam length'!H200^2/($C$6/2)^2)</f>
        <v>#DIV/0!</v>
      </c>
      <c r="K200" s="136">
        <f t="shared" si="23"/>
        <v>3780</v>
      </c>
      <c r="L200" t="e">
        <f>SQRT(($C$5/2)^2-($C$5/2)^2*'(OLD) bottom seam length'!K200^2/($C$6/2)^2)</f>
        <v>#DIV/0!</v>
      </c>
      <c r="O200" s="136">
        <f t="shared" si="24"/>
        <v>3780</v>
      </c>
      <c r="P200" t="b">
        <f t="shared" si="25"/>
        <v>0</v>
      </c>
      <c r="T200" s="136">
        <f t="shared" si="26"/>
        <v>3760</v>
      </c>
      <c r="U200" t="e">
        <f>SQRT(($U$6/2)^2-($U$6/2)^2*'(OLD) bottom seam length'!T200^2/($U$7/2)^2)</f>
        <v>#VALUE!</v>
      </c>
      <c r="W200" s="136">
        <f t="shared" si="27"/>
        <v>3760</v>
      </c>
      <c r="X200" t="e">
        <f>SQRT(($U$6/2)^2-($U$6/2)^2*'(OLD) bottom seam length'!W200^2/($U$7/2)^2)</f>
        <v>#VALUE!</v>
      </c>
      <c r="Z200" s="136">
        <f t="shared" si="28"/>
        <v>3760</v>
      </c>
      <c r="AA200" t="e">
        <f>SQRT(($U$6/2)^2-($U$6/2)^2*'(OLD) bottom seam length'!Z200^2/($U$7/2)^2)</f>
        <v>#VALUE!</v>
      </c>
      <c r="AC200" s="136">
        <f t="shared" si="29"/>
        <v>3760</v>
      </c>
      <c r="AD200" t="e">
        <f>SQRT(($U$6/2)^2-($U$6/2)^2*'(OLD) bottom seam length'!AC200^2/($U$7/2)^2)</f>
        <v>#VALUE!</v>
      </c>
    </row>
    <row r="201" spans="2:30">
      <c r="B201" s="136">
        <f t="shared" si="20"/>
        <v>3800</v>
      </c>
      <c r="C201" t="e">
        <f>SQRT(($C$5/2)^2-($C$5/2)^2*'(OLD) bottom seam length'!B201^2/($C$6/2)^2)</f>
        <v>#DIV/0!</v>
      </c>
      <c r="E201" s="136">
        <f t="shared" si="21"/>
        <v>3800</v>
      </c>
      <c r="F201" t="e">
        <f>SQRT(($C$5/2)^2-($C$5/2)^2*'(OLD) bottom seam length'!E201^2/($C$6/2)^2)</f>
        <v>#DIV/0!</v>
      </c>
      <c r="H201" s="136">
        <f t="shared" si="22"/>
        <v>3800</v>
      </c>
      <c r="I201" t="e">
        <f>SQRT(($C$5/2)^2-($C$5/2)^2*'(OLD) bottom seam length'!H201^2/($C$6/2)^2)</f>
        <v>#DIV/0!</v>
      </c>
      <c r="K201" s="136">
        <f t="shared" si="23"/>
        <v>3800</v>
      </c>
      <c r="L201" t="e">
        <f>SQRT(($C$5/2)^2-($C$5/2)^2*'(OLD) bottom seam length'!K201^2/($C$6/2)^2)</f>
        <v>#DIV/0!</v>
      </c>
      <c r="O201" s="136">
        <f t="shared" si="24"/>
        <v>3800</v>
      </c>
      <c r="P201" t="b">
        <f t="shared" si="25"/>
        <v>0</v>
      </c>
      <c r="T201" s="136">
        <f t="shared" si="26"/>
        <v>3780</v>
      </c>
      <c r="U201" t="e">
        <f>SQRT(($U$6/2)^2-($U$6/2)^2*'(OLD) bottom seam length'!T201^2/($U$7/2)^2)</f>
        <v>#VALUE!</v>
      </c>
      <c r="W201" s="136">
        <f t="shared" si="27"/>
        <v>3780</v>
      </c>
      <c r="X201" t="e">
        <f>SQRT(($U$6/2)^2-($U$6/2)^2*'(OLD) bottom seam length'!W201^2/($U$7/2)^2)</f>
        <v>#VALUE!</v>
      </c>
      <c r="Z201" s="136">
        <f t="shared" si="28"/>
        <v>3780</v>
      </c>
      <c r="AA201" t="e">
        <f>SQRT(($U$6/2)^2-($U$6/2)^2*'(OLD) bottom seam length'!Z201^2/($U$7/2)^2)</f>
        <v>#VALUE!</v>
      </c>
      <c r="AC201" s="136">
        <f t="shared" si="29"/>
        <v>3780</v>
      </c>
      <c r="AD201" t="e">
        <f>SQRT(($U$6/2)^2-($U$6/2)^2*'(OLD) bottom seam length'!AC201^2/($U$7/2)^2)</f>
        <v>#VALUE!</v>
      </c>
    </row>
    <row r="202" spans="2:30">
      <c r="B202" s="136">
        <f t="shared" si="20"/>
        <v>3820</v>
      </c>
      <c r="C202" t="e">
        <f>SQRT(($C$5/2)^2-($C$5/2)^2*'(OLD) bottom seam length'!B202^2/($C$6/2)^2)</f>
        <v>#DIV/0!</v>
      </c>
      <c r="E202" s="136">
        <f t="shared" si="21"/>
        <v>3820</v>
      </c>
      <c r="F202" t="e">
        <f>SQRT(($C$5/2)^2-($C$5/2)^2*'(OLD) bottom seam length'!E202^2/($C$6/2)^2)</f>
        <v>#DIV/0!</v>
      </c>
      <c r="H202" s="136">
        <f t="shared" si="22"/>
        <v>3820</v>
      </c>
      <c r="I202" t="e">
        <f>SQRT(($C$5/2)^2-($C$5/2)^2*'(OLD) bottom seam length'!H202^2/($C$6/2)^2)</f>
        <v>#DIV/0!</v>
      </c>
      <c r="K202" s="136">
        <f t="shared" si="23"/>
        <v>3820</v>
      </c>
      <c r="L202" t="e">
        <f>SQRT(($C$5/2)^2-($C$5/2)^2*'(OLD) bottom seam length'!K202^2/($C$6/2)^2)</f>
        <v>#DIV/0!</v>
      </c>
      <c r="O202" s="136">
        <f t="shared" si="24"/>
        <v>3820</v>
      </c>
      <c r="P202" t="b">
        <f t="shared" si="25"/>
        <v>0</v>
      </c>
      <c r="T202" s="136">
        <f t="shared" si="26"/>
        <v>3800</v>
      </c>
      <c r="U202" t="e">
        <f>SQRT(($U$6/2)^2-($U$6/2)^2*'(OLD) bottom seam length'!T202^2/($U$7/2)^2)</f>
        <v>#VALUE!</v>
      </c>
      <c r="W202" s="136">
        <f t="shared" si="27"/>
        <v>3800</v>
      </c>
      <c r="X202" t="e">
        <f>SQRT(($U$6/2)^2-($U$6/2)^2*'(OLD) bottom seam length'!W202^2/($U$7/2)^2)</f>
        <v>#VALUE!</v>
      </c>
      <c r="Z202" s="136">
        <f t="shared" si="28"/>
        <v>3800</v>
      </c>
      <c r="AA202" t="e">
        <f>SQRT(($U$6/2)^2-($U$6/2)^2*'(OLD) bottom seam length'!Z202^2/($U$7/2)^2)</f>
        <v>#VALUE!</v>
      </c>
      <c r="AC202" s="136">
        <f t="shared" si="29"/>
        <v>3800</v>
      </c>
      <c r="AD202" t="e">
        <f>SQRT(($U$6/2)^2-($U$6/2)^2*'(OLD) bottom seam length'!AC202^2/($U$7/2)^2)</f>
        <v>#VALUE!</v>
      </c>
    </row>
    <row r="203" spans="2:30">
      <c r="B203" s="136">
        <f t="shared" si="20"/>
        <v>3840</v>
      </c>
      <c r="C203" t="e">
        <f>SQRT(($C$5/2)^2-($C$5/2)^2*'(OLD) bottom seam length'!B203^2/($C$6/2)^2)</f>
        <v>#DIV/0!</v>
      </c>
      <c r="E203" s="136">
        <f t="shared" si="21"/>
        <v>3840</v>
      </c>
      <c r="F203" t="e">
        <f>SQRT(($C$5/2)^2-($C$5/2)^2*'(OLD) bottom seam length'!E203^2/($C$6/2)^2)</f>
        <v>#DIV/0!</v>
      </c>
      <c r="H203" s="136">
        <f t="shared" si="22"/>
        <v>3840</v>
      </c>
      <c r="I203" t="e">
        <f>SQRT(($C$5/2)^2-($C$5/2)^2*'(OLD) bottom seam length'!H203^2/($C$6/2)^2)</f>
        <v>#DIV/0!</v>
      </c>
      <c r="K203" s="136">
        <f t="shared" si="23"/>
        <v>3840</v>
      </c>
      <c r="L203" t="e">
        <f>SQRT(($C$5/2)^2-($C$5/2)^2*'(OLD) bottom seam length'!K203^2/($C$6/2)^2)</f>
        <v>#DIV/0!</v>
      </c>
      <c r="O203" s="136">
        <f t="shared" si="24"/>
        <v>3840</v>
      </c>
      <c r="P203" t="b">
        <f t="shared" si="25"/>
        <v>0</v>
      </c>
      <c r="T203" s="136">
        <f t="shared" si="26"/>
        <v>3820</v>
      </c>
      <c r="U203" t="e">
        <f>SQRT(($U$6/2)^2-($U$6/2)^2*'(OLD) bottom seam length'!T203^2/($U$7/2)^2)</f>
        <v>#VALUE!</v>
      </c>
      <c r="W203" s="136">
        <f t="shared" si="27"/>
        <v>3820</v>
      </c>
      <c r="X203" t="e">
        <f>SQRT(($U$6/2)^2-($U$6/2)^2*'(OLD) bottom seam length'!W203^2/($U$7/2)^2)</f>
        <v>#VALUE!</v>
      </c>
      <c r="Z203" s="136">
        <f t="shared" si="28"/>
        <v>3820</v>
      </c>
      <c r="AA203" t="e">
        <f>SQRT(($U$6/2)^2-($U$6/2)^2*'(OLD) bottom seam length'!Z203^2/($U$7/2)^2)</f>
        <v>#VALUE!</v>
      </c>
      <c r="AC203" s="136">
        <f t="shared" si="29"/>
        <v>3820</v>
      </c>
      <c r="AD203" t="e">
        <f>SQRT(($U$6/2)^2-($U$6/2)^2*'(OLD) bottom seam length'!AC203^2/($U$7/2)^2)</f>
        <v>#VALUE!</v>
      </c>
    </row>
    <row r="204" spans="2:30">
      <c r="B204" s="136">
        <f t="shared" ref="B204:B267" si="30">B203+$C$7</f>
        <v>3860</v>
      </c>
      <c r="C204" t="e">
        <f>SQRT(($C$5/2)^2-($C$5/2)^2*'(OLD) bottom seam length'!B204^2/($C$6/2)^2)</f>
        <v>#DIV/0!</v>
      </c>
      <c r="E204" s="136">
        <f t="shared" ref="E204:E267" si="31">E203+$C$7</f>
        <v>3860</v>
      </c>
      <c r="F204" t="e">
        <f>SQRT(($C$5/2)^2-($C$5/2)^2*'(OLD) bottom seam length'!E204^2/($C$6/2)^2)</f>
        <v>#DIV/0!</v>
      </c>
      <c r="H204" s="136">
        <f t="shared" ref="H204:H267" si="32">H203+$C$7</f>
        <v>3860</v>
      </c>
      <c r="I204" t="e">
        <f>SQRT(($C$5/2)^2-($C$5/2)^2*'(OLD) bottom seam length'!H204^2/($C$6/2)^2)</f>
        <v>#DIV/0!</v>
      </c>
      <c r="K204" s="136">
        <f t="shared" ref="K204:K267" si="33">K203+$C$7</f>
        <v>3860</v>
      </c>
      <c r="L204" t="e">
        <f>SQRT(($C$5/2)^2-($C$5/2)^2*'(OLD) bottom seam length'!K204^2/($C$6/2)^2)</f>
        <v>#DIV/0!</v>
      </c>
      <c r="O204" s="136">
        <f t="shared" ref="O204:O267" si="34">O203+$C$7</f>
        <v>3860</v>
      </c>
      <c r="P204" t="b">
        <f t="shared" ref="P204:P267" si="35">IF(O204&lt;=$P$6,$P$5)</f>
        <v>0</v>
      </c>
      <c r="T204" s="136">
        <f t="shared" si="26"/>
        <v>3840</v>
      </c>
      <c r="U204" t="e">
        <f>SQRT(($U$6/2)^2-($U$6/2)^2*'(OLD) bottom seam length'!T204^2/($U$7/2)^2)</f>
        <v>#VALUE!</v>
      </c>
      <c r="W204" s="136">
        <f t="shared" si="27"/>
        <v>3840</v>
      </c>
      <c r="X204" t="e">
        <f>SQRT(($U$6/2)^2-($U$6/2)^2*'(OLD) bottom seam length'!W204^2/($U$7/2)^2)</f>
        <v>#VALUE!</v>
      </c>
      <c r="Z204" s="136">
        <f t="shared" si="28"/>
        <v>3840</v>
      </c>
      <c r="AA204" t="e">
        <f>SQRT(($U$6/2)^2-($U$6/2)^2*'(OLD) bottom seam length'!Z204^2/($U$7/2)^2)</f>
        <v>#VALUE!</v>
      </c>
      <c r="AC204" s="136">
        <f t="shared" si="29"/>
        <v>3840</v>
      </c>
      <c r="AD204" t="e">
        <f>SQRT(($U$6/2)^2-($U$6/2)^2*'(OLD) bottom seam length'!AC204^2/($U$7/2)^2)</f>
        <v>#VALUE!</v>
      </c>
    </row>
    <row r="205" spans="2:30">
      <c r="B205" s="136">
        <f t="shared" si="30"/>
        <v>3880</v>
      </c>
      <c r="C205" t="e">
        <f>SQRT(($C$5/2)^2-($C$5/2)^2*'(OLD) bottom seam length'!B205^2/($C$6/2)^2)</f>
        <v>#DIV/0!</v>
      </c>
      <c r="E205" s="136">
        <f t="shared" si="31"/>
        <v>3880</v>
      </c>
      <c r="F205" t="e">
        <f>SQRT(($C$5/2)^2-($C$5/2)^2*'(OLD) bottom seam length'!E205^2/($C$6/2)^2)</f>
        <v>#DIV/0!</v>
      </c>
      <c r="H205" s="136">
        <f t="shared" si="32"/>
        <v>3880</v>
      </c>
      <c r="I205" t="e">
        <f>SQRT(($C$5/2)^2-($C$5/2)^2*'(OLD) bottom seam length'!H205^2/($C$6/2)^2)</f>
        <v>#DIV/0!</v>
      </c>
      <c r="K205" s="136">
        <f t="shared" si="33"/>
        <v>3880</v>
      </c>
      <c r="L205" t="e">
        <f>SQRT(($C$5/2)^2-($C$5/2)^2*'(OLD) bottom seam length'!K205^2/($C$6/2)^2)</f>
        <v>#DIV/0!</v>
      </c>
      <c r="O205" s="136">
        <f t="shared" si="34"/>
        <v>3880</v>
      </c>
      <c r="P205" t="b">
        <f t="shared" si="35"/>
        <v>0</v>
      </c>
      <c r="T205" s="136">
        <f t="shared" ref="T205:T268" si="36">T204+$C$7</f>
        <v>3860</v>
      </c>
      <c r="U205" t="e">
        <f>SQRT(($U$6/2)^2-($U$6/2)^2*'(OLD) bottom seam length'!T205^2/($U$7/2)^2)</f>
        <v>#VALUE!</v>
      </c>
      <c r="W205" s="136">
        <f t="shared" ref="W205:W268" si="37">W204+$C$7</f>
        <v>3860</v>
      </c>
      <c r="X205" t="e">
        <f>SQRT(($U$6/2)^2-($U$6/2)^2*'(OLD) bottom seam length'!W205^2/($U$7/2)^2)</f>
        <v>#VALUE!</v>
      </c>
      <c r="Z205" s="136">
        <f t="shared" ref="Z205:Z268" si="38">Z204+$C$7</f>
        <v>3860</v>
      </c>
      <c r="AA205" t="e">
        <f>SQRT(($U$6/2)^2-($U$6/2)^2*'(OLD) bottom seam length'!Z205^2/($U$7/2)^2)</f>
        <v>#VALUE!</v>
      </c>
      <c r="AC205" s="136">
        <f t="shared" ref="AC205:AC268" si="39">AC204+$C$7</f>
        <v>3860</v>
      </c>
      <c r="AD205" t="e">
        <f>SQRT(($U$6/2)^2-($U$6/2)^2*'(OLD) bottom seam length'!AC205^2/($U$7/2)^2)</f>
        <v>#VALUE!</v>
      </c>
    </row>
    <row r="206" spans="2:30">
      <c r="B206" s="136">
        <f t="shared" si="30"/>
        <v>3900</v>
      </c>
      <c r="C206" t="e">
        <f>SQRT(($C$5/2)^2-($C$5/2)^2*'(OLD) bottom seam length'!B206^2/($C$6/2)^2)</f>
        <v>#DIV/0!</v>
      </c>
      <c r="E206" s="136">
        <f t="shared" si="31"/>
        <v>3900</v>
      </c>
      <c r="F206" t="e">
        <f>SQRT(($C$5/2)^2-($C$5/2)^2*'(OLD) bottom seam length'!E206^2/($C$6/2)^2)</f>
        <v>#DIV/0!</v>
      </c>
      <c r="H206" s="136">
        <f t="shared" si="32"/>
        <v>3900</v>
      </c>
      <c r="I206" t="e">
        <f>SQRT(($C$5/2)^2-($C$5/2)^2*'(OLD) bottom seam length'!H206^2/($C$6/2)^2)</f>
        <v>#DIV/0!</v>
      </c>
      <c r="K206" s="136">
        <f t="shared" si="33"/>
        <v>3900</v>
      </c>
      <c r="L206" t="e">
        <f>SQRT(($C$5/2)^2-($C$5/2)^2*'(OLD) bottom seam length'!K206^2/($C$6/2)^2)</f>
        <v>#DIV/0!</v>
      </c>
      <c r="O206" s="136">
        <f t="shared" si="34"/>
        <v>3900</v>
      </c>
      <c r="P206" t="b">
        <f t="shared" si="35"/>
        <v>0</v>
      </c>
      <c r="T206" s="136">
        <f t="shared" si="36"/>
        <v>3880</v>
      </c>
      <c r="U206" t="e">
        <f>SQRT(($U$6/2)^2-($U$6/2)^2*'(OLD) bottom seam length'!T206^2/($U$7/2)^2)</f>
        <v>#VALUE!</v>
      </c>
      <c r="W206" s="136">
        <f t="shared" si="37"/>
        <v>3880</v>
      </c>
      <c r="X206" t="e">
        <f>SQRT(($U$6/2)^2-($U$6/2)^2*'(OLD) bottom seam length'!W206^2/($U$7/2)^2)</f>
        <v>#VALUE!</v>
      </c>
      <c r="Z206" s="136">
        <f t="shared" si="38"/>
        <v>3880</v>
      </c>
      <c r="AA206" t="e">
        <f>SQRT(($U$6/2)^2-($U$6/2)^2*'(OLD) bottom seam length'!Z206^2/($U$7/2)^2)</f>
        <v>#VALUE!</v>
      </c>
      <c r="AC206" s="136">
        <f t="shared" si="39"/>
        <v>3880</v>
      </c>
      <c r="AD206" t="e">
        <f>SQRT(($U$6/2)^2-($U$6/2)^2*'(OLD) bottom seam length'!AC206^2/($U$7/2)^2)</f>
        <v>#VALUE!</v>
      </c>
    </row>
    <row r="207" spans="2:30">
      <c r="B207" s="136">
        <f t="shared" si="30"/>
        <v>3920</v>
      </c>
      <c r="C207" t="e">
        <f>SQRT(($C$5/2)^2-($C$5/2)^2*'(OLD) bottom seam length'!B207^2/($C$6/2)^2)</f>
        <v>#DIV/0!</v>
      </c>
      <c r="E207" s="136">
        <f t="shared" si="31"/>
        <v>3920</v>
      </c>
      <c r="F207" t="e">
        <f>SQRT(($C$5/2)^2-($C$5/2)^2*'(OLD) bottom seam length'!E207^2/($C$6/2)^2)</f>
        <v>#DIV/0!</v>
      </c>
      <c r="H207" s="136">
        <f t="shared" si="32"/>
        <v>3920</v>
      </c>
      <c r="I207" t="e">
        <f>SQRT(($C$5/2)^2-($C$5/2)^2*'(OLD) bottom seam length'!H207^2/($C$6/2)^2)</f>
        <v>#DIV/0!</v>
      </c>
      <c r="K207" s="136">
        <f t="shared" si="33"/>
        <v>3920</v>
      </c>
      <c r="L207" t="e">
        <f>SQRT(($C$5/2)^2-($C$5/2)^2*'(OLD) bottom seam length'!K207^2/($C$6/2)^2)</f>
        <v>#DIV/0!</v>
      </c>
      <c r="O207" s="136">
        <f t="shared" si="34"/>
        <v>3920</v>
      </c>
      <c r="P207" t="b">
        <f t="shared" si="35"/>
        <v>0</v>
      </c>
      <c r="T207" s="136">
        <f t="shared" si="36"/>
        <v>3900</v>
      </c>
      <c r="U207" t="e">
        <f>SQRT(($U$6/2)^2-($U$6/2)^2*'(OLD) bottom seam length'!T207^2/($U$7/2)^2)</f>
        <v>#VALUE!</v>
      </c>
      <c r="W207" s="136">
        <f t="shared" si="37"/>
        <v>3900</v>
      </c>
      <c r="X207" t="e">
        <f>SQRT(($U$6/2)^2-($U$6/2)^2*'(OLD) bottom seam length'!W207^2/($U$7/2)^2)</f>
        <v>#VALUE!</v>
      </c>
      <c r="Z207" s="136">
        <f t="shared" si="38"/>
        <v>3900</v>
      </c>
      <c r="AA207" t="e">
        <f>SQRT(($U$6/2)^2-($U$6/2)^2*'(OLD) bottom seam length'!Z207^2/($U$7/2)^2)</f>
        <v>#VALUE!</v>
      </c>
      <c r="AC207" s="136">
        <f t="shared" si="39"/>
        <v>3900</v>
      </c>
      <c r="AD207" t="e">
        <f>SQRT(($U$6/2)^2-($U$6/2)^2*'(OLD) bottom seam length'!AC207^2/($U$7/2)^2)</f>
        <v>#VALUE!</v>
      </c>
    </row>
    <row r="208" spans="2:30">
      <c r="B208" s="136">
        <f t="shared" si="30"/>
        <v>3940</v>
      </c>
      <c r="C208" t="e">
        <f>SQRT(($C$5/2)^2-($C$5/2)^2*'(OLD) bottom seam length'!B208^2/($C$6/2)^2)</f>
        <v>#DIV/0!</v>
      </c>
      <c r="E208" s="136">
        <f t="shared" si="31"/>
        <v>3940</v>
      </c>
      <c r="F208" t="e">
        <f>SQRT(($C$5/2)^2-($C$5/2)^2*'(OLD) bottom seam length'!E208^2/($C$6/2)^2)</f>
        <v>#DIV/0!</v>
      </c>
      <c r="H208" s="136">
        <f t="shared" si="32"/>
        <v>3940</v>
      </c>
      <c r="I208" t="e">
        <f>SQRT(($C$5/2)^2-($C$5/2)^2*'(OLD) bottom seam length'!H208^2/($C$6/2)^2)</f>
        <v>#DIV/0!</v>
      </c>
      <c r="K208" s="136">
        <f t="shared" si="33"/>
        <v>3940</v>
      </c>
      <c r="L208" t="e">
        <f>SQRT(($C$5/2)^2-($C$5/2)^2*'(OLD) bottom seam length'!K208^2/($C$6/2)^2)</f>
        <v>#DIV/0!</v>
      </c>
      <c r="O208" s="136">
        <f t="shared" si="34"/>
        <v>3940</v>
      </c>
      <c r="P208" t="b">
        <f t="shared" si="35"/>
        <v>0</v>
      </c>
      <c r="T208" s="136">
        <f t="shared" si="36"/>
        <v>3920</v>
      </c>
      <c r="U208" t="e">
        <f>SQRT(($U$6/2)^2-($U$6/2)^2*'(OLD) bottom seam length'!T208^2/($U$7/2)^2)</f>
        <v>#VALUE!</v>
      </c>
      <c r="W208" s="136">
        <f t="shared" si="37"/>
        <v>3920</v>
      </c>
      <c r="X208" t="e">
        <f>SQRT(($U$6/2)^2-($U$6/2)^2*'(OLD) bottom seam length'!W208^2/($U$7/2)^2)</f>
        <v>#VALUE!</v>
      </c>
      <c r="Z208" s="136">
        <f t="shared" si="38"/>
        <v>3920</v>
      </c>
      <c r="AA208" t="e">
        <f>SQRT(($U$6/2)^2-($U$6/2)^2*'(OLD) bottom seam length'!Z208^2/($U$7/2)^2)</f>
        <v>#VALUE!</v>
      </c>
      <c r="AC208" s="136">
        <f t="shared" si="39"/>
        <v>3920</v>
      </c>
      <c r="AD208" t="e">
        <f>SQRT(($U$6/2)^2-($U$6/2)^2*'(OLD) bottom seam length'!AC208^2/($U$7/2)^2)</f>
        <v>#VALUE!</v>
      </c>
    </row>
    <row r="209" spans="2:30">
      <c r="B209" s="136">
        <f t="shared" si="30"/>
        <v>3960</v>
      </c>
      <c r="C209" t="e">
        <f>SQRT(($C$5/2)^2-($C$5/2)^2*'(OLD) bottom seam length'!B209^2/($C$6/2)^2)</f>
        <v>#DIV/0!</v>
      </c>
      <c r="E209" s="136">
        <f t="shared" si="31"/>
        <v>3960</v>
      </c>
      <c r="F209" t="e">
        <f>SQRT(($C$5/2)^2-($C$5/2)^2*'(OLD) bottom seam length'!E209^2/($C$6/2)^2)</f>
        <v>#DIV/0!</v>
      </c>
      <c r="H209" s="136">
        <f t="shared" si="32"/>
        <v>3960</v>
      </c>
      <c r="I209" t="e">
        <f>SQRT(($C$5/2)^2-($C$5/2)^2*'(OLD) bottom seam length'!H209^2/($C$6/2)^2)</f>
        <v>#DIV/0!</v>
      </c>
      <c r="K209" s="136">
        <f t="shared" si="33"/>
        <v>3960</v>
      </c>
      <c r="L209" t="e">
        <f>SQRT(($C$5/2)^2-($C$5/2)^2*'(OLD) bottom seam length'!K209^2/($C$6/2)^2)</f>
        <v>#DIV/0!</v>
      </c>
      <c r="O209" s="136">
        <f t="shared" si="34"/>
        <v>3960</v>
      </c>
      <c r="P209" t="b">
        <f t="shared" si="35"/>
        <v>0</v>
      </c>
      <c r="T209" s="136">
        <f t="shared" si="36"/>
        <v>3940</v>
      </c>
      <c r="U209" t="e">
        <f>SQRT(($U$6/2)^2-($U$6/2)^2*'(OLD) bottom seam length'!T209^2/($U$7/2)^2)</f>
        <v>#VALUE!</v>
      </c>
      <c r="W209" s="136">
        <f t="shared" si="37"/>
        <v>3940</v>
      </c>
      <c r="X209" t="e">
        <f>SQRT(($U$6/2)^2-($U$6/2)^2*'(OLD) bottom seam length'!W209^2/($U$7/2)^2)</f>
        <v>#VALUE!</v>
      </c>
      <c r="Z209" s="136">
        <f t="shared" si="38"/>
        <v>3940</v>
      </c>
      <c r="AA209" t="e">
        <f>SQRT(($U$6/2)^2-($U$6/2)^2*'(OLD) bottom seam length'!Z209^2/($U$7/2)^2)</f>
        <v>#VALUE!</v>
      </c>
      <c r="AC209" s="136">
        <f t="shared" si="39"/>
        <v>3940</v>
      </c>
      <c r="AD209" t="e">
        <f>SQRT(($U$6/2)^2-($U$6/2)^2*'(OLD) bottom seam length'!AC209^2/($U$7/2)^2)</f>
        <v>#VALUE!</v>
      </c>
    </row>
    <row r="210" spans="2:30">
      <c r="B210" s="136">
        <f t="shared" si="30"/>
        <v>3980</v>
      </c>
      <c r="C210" t="e">
        <f>SQRT(($C$5/2)^2-($C$5/2)^2*'(OLD) bottom seam length'!B210^2/($C$6/2)^2)</f>
        <v>#DIV/0!</v>
      </c>
      <c r="E210" s="136">
        <f t="shared" si="31"/>
        <v>3980</v>
      </c>
      <c r="F210" t="e">
        <f>SQRT(($C$5/2)^2-($C$5/2)^2*'(OLD) bottom seam length'!E210^2/($C$6/2)^2)</f>
        <v>#DIV/0!</v>
      </c>
      <c r="H210" s="136">
        <f t="shared" si="32"/>
        <v>3980</v>
      </c>
      <c r="I210" t="e">
        <f>SQRT(($C$5/2)^2-($C$5/2)^2*'(OLD) bottom seam length'!H210^2/($C$6/2)^2)</f>
        <v>#DIV/0!</v>
      </c>
      <c r="K210" s="136">
        <f t="shared" si="33"/>
        <v>3980</v>
      </c>
      <c r="L210" t="e">
        <f>SQRT(($C$5/2)^2-($C$5/2)^2*'(OLD) bottom seam length'!K210^2/($C$6/2)^2)</f>
        <v>#DIV/0!</v>
      </c>
      <c r="O210" s="136">
        <f t="shared" si="34"/>
        <v>3980</v>
      </c>
      <c r="P210" t="b">
        <f t="shared" si="35"/>
        <v>0</v>
      </c>
      <c r="T210" s="136">
        <f t="shared" si="36"/>
        <v>3960</v>
      </c>
      <c r="U210" t="e">
        <f>SQRT(($U$6/2)^2-($U$6/2)^2*'(OLD) bottom seam length'!T210^2/($U$7/2)^2)</f>
        <v>#VALUE!</v>
      </c>
      <c r="W210" s="136">
        <f t="shared" si="37"/>
        <v>3960</v>
      </c>
      <c r="X210" t="e">
        <f>SQRT(($U$6/2)^2-($U$6/2)^2*'(OLD) bottom seam length'!W210^2/($U$7/2)^2)</f>
        <v>#VALUE!</v>
      </c>
      <c r="Z210" s="136">
        <f t="shared" si="38"/>
        <v>3960</v>
      </c>
      <c r="AA210" t="e">
        <f>SQRT(($U$6/2)^2-($U$6/2)^2*'(OLD) bottom seam length'!Z210^2/($U$7/2)^2)</f>
        <v>#VALUE!</v>
      </c>
      <c r="AC210" s="136">
        <f t="shared" si="39"/>
        <v>3960</v>
      </c>
      <c r="AD210" t="e">
        <f>SQRT(($U$6/2)^2-($U$6/2)^2*'(OLD) bottom seam length'!AC210^2/($U$7/2)^2)</f>
        <v>#VALUE!</v>
      </c>
    </row>
    <row r="211" spans="2:30">
      <c r="B211" s="136">
        <f t="shared" si="30"/>
        <v>4000</v>
      </c>
      <c r="C211" t="e">
        <f>SQRT(($C$5/2)^2-($C$5/2)^2*'(OLD) bottom seam length'!B211^2/($C$6/2)^2)</f>
        <v>#DIV/0!</v>
      </c>
      <c r="E211" s="136">
        <f t="shared" si="31"/>
        <v>4000</v>
      </c>
      <c r="F211" t="e">
        <f>SQRT(($C$5/2)^2-($C$5/2)^2*'(OLD) bottom seam length'!E211^2/($C$6/2)^2)</f>
        <v>#DIV/0!</v>
      </c>
      <c r="H211" s="136">
        <f t="shared" si="32"/>
        <v>4000</v>
      </c>
      <c r="I211" t="e">
        <f>SQRT(($C$5/2)^2-($C$5/2)^2*'(OLD) bottom seam length'!H211^2/($C$6/2)^2)</f>
        <v>#DIV/0!</v>
      </c>
      <c r="K211" s="136">
        <f t="shared" si="33"/>
        <v>4000</v>
      </c>
      <c r="L211" t="e">
        <f>SQRT(($C$5/2)^2-($C$5/2)^2*'(OLD) bottom seam length'!K211^2/($C$6/2)^2)</f>
        <v>#DIV/0!</v>
      </c>
      <c r="O211" s="136">
        <f t="shared" si="34"/>
        <v>4000</v>
      </c>
      <c r="P211" t="b">
        <f t="shared" si="35"/>
        <v>0</v>
      </c>
      <c r="T211" s="136">
        <f t="shared" si="36"/>
        <v>3980</v>
      </c>
      <c r="U211" t="e">
        <f>SQRT(($U$6/2)^2-($U$6/2)^2*'(OLD) bottom seam length'!T211^2/($U$7/2)^2)</f>
        <v>#VALUE!</v>
      </c>
      <c r="W211" s="136">
        <f t="shared" si="37"/>
        <v>3980</v>
      </c>
      <c r="X211" t="e">
        <f>SQRT(($U$6/2)^2-($U$6/2)^2*'(OLD) bottom seam length'!W211^2/($U$7/2)^2)</f>
        <v>#VALUE!</v>
      </c>
      <c r="Z211" s="136">
        <f t="shared" si="38"/>
        <v>3980</v>
      </c>
      <c r="AA211" t="e">
        <f>SQRT(($U$6/2)^2-($U$6/2)^2*'(OLD) bottom seam length'!Z211^2/($U$7/2)^2)</f>
        <v>#VALUE!</v>
      </c>
      <c r="AC211" s="136">
        <f t="shared" si="39"/>
        <v>3980</v>
      </c>
      <c r="AD211" t="e">
        <f>SQRT(($U$6/2)^2-($U$6/2)^2*'(OLD) bottom seam length'!AC211^2/($U$7/2)^2)</f>
        <v>#VALUE!</v>
      </c>
    </row>
    <row r="212" spans="2:30">
      <c r="B212" s="136">
        <f t="shared" si="30"/>
        <v>4020</v>
      </c>
      <c r="C212" t="e">
        <f>SQRT(($C$5/2)^2-($C$5/2)^2*'(OLD) bottom seam length'!B212^2/($C$6/2)^2)</f>
        <v>#DIV/0!</v>
      </c>
      <c r="E212" s="136">
        <f t="shared" si="31"/>
        <v>4020</v>
      </c>
      <c r="F212" t="e">
        <f>SQRT(($C$5/2)^2-($C$5/2)^2*'(OLD) bottom seam length'!E212^2/($C$6/2)^2)</f>
        <v>#DIV/0!</v>
      </c>
      <c r="H212" s="136">
        <f t="shared" si="32"/>
        <v>4020</v>
      </c>
      <c r="I212" t="e">
        <f>SQRT(($C$5/2)^2-($C$5/2)^2*'(OLD) bottom seam length'!H212^2/($C$6/2)^2)</f>
        <v>#DIV/0!</v>
      </c>
      <c r="K212" s="136">
        <f t="shared" si="33"/>
        <v>4020</v>
      </c>
      <c r="L212" t="e">
        <f>SQRT(($C$5/2)^2-($C$5/2)^2*'(OLD) bottom seam length'!K212^2/($C$6/2)^2)</f>
        <v>#DIV/0!</v>
      </c>
      <c r="O212" s="136">
        <f t="shared" si="34"/>
        <v>4020</v>
      </c>
      <c r="P212" t="b">
        <f t="shared" si="35"/>
        <v>0</v>
      </c>
      <c r="T212" s="136">
        <f t="shared" si="36"/>
        <v>4000</v>
      </c>
      <c r="U212" t="e">
        <f>SQRT(($U$6/2)^2-($U$6/2)^2*'(OLD) bottom seam length'!T212^2/($U$7/2)^2)</f>
        <v>#VALUE!</v>
      </c>
      <c r="W212" s="136">
        <f t="shared" si="37"/>
        <v>4000</v>
      </c>
      <c r="X212" t="e">
        <f>SQRT(($U$6/2)^2-($U$6/2)^2*'(OLD) bottom seam length'!W212^2/($U$7/2)^2)</f>
        <v>#VALUE!</v>
      </c>
      <c r="Z212" s="136">
        <f t="shared" si="38"/>
        <v>4000</v>
      </c>
      <c r="AA212" t="e">
        <f>SQRT(($U$6/2)^2-($U$6/2)^2*'(OLD) bottom seam length'!Z212^2/($U$7/2)^2)</f>
        <v>#VALUE!</v>
      </c>
      <c r="AC212" s="136">
        <f t="shared" si="39"/>
        <v>4000</v>
      </c>
      <c r="AD212" t="e">
        <f>SQRT(($U$6/2)^2-($U$6/2)^2*'(OLD) bottom seam length'!AC212^2/($U$7/2)^2)</f>
        <v>#VALUE!</v>
      </c>
    </row>
    <row r="213" spans="2:30">
      <c r="B213" s="136">
        <f t="shared" si="30"/>
        <v>4040</v>
      </c>
      <c r="C213" t="e">
        <f>SQRT(($C$5/2)^2-($C$5/2)^2*'(OLD) bottom seam length'!B213^2/($C$6/2)^2)</f>
        <v>#DIV/0!</v>
      </c>
      <c r="E213" s="136">
        <f t="shared" si="31"/>
        <v>4040</v>
      </c>
      <c r="F213" t="e">
        <f>SQRT(($C$5/2)^2-($C$5/2)^2*'(OLD) bottom seam length'!E213^2/($C$6/2)^2)</f>
        <v>#DIV/0!</v>
      </c>
      <c r="H213" s="136">
        <f t="shared" si="32"/>
        <v>4040</v>
      </c>
      <c r="I213" t="e">
        <f>SQRT(($C$5/2)^2-($C$5/2)^2*'(OLD) bottom seam length'!H213^2/($C$6/2)^2)</f>
        <v>#DIV/0!</v>
      </c>
      <c r="K213" s="136">
        <f t="shared" si="33"/>
        <v>4040</v>
      </c>
      <c r="L213" t="e">
        <f>SQRT(($C$5/2)^2-($C$5/2)^2*'(OLD) bottom seam length'!K213^2/($C$6/2)^2)</f>
        <v>#DIV/0!</v>
      </c>
      <c r="O213" s="136">
        <f t="shared" si="34"/>
        <v>4040</v>
      </c>
      <c r="P213" t="b">
        <f t="shared" si="35"/>
        <v>0</v>
      </c>
      <c r="T213" s="136">
        <f t="shared" si="36"/>
        <v>4020</v>
      </c>
      <c r="U213" t="e">
        <f>SQRT(($U$6/2)^2-($U$6/2)^2*'(OLD) bottom seam length'!T213^2/($U$7/2)^2)</f>
        <v>#VALUE!</v>
      </c>
      <c r="W213" s="136">
        <f t="shared" si="37"/>
        <v>4020</v>
      </c>
      <c r="X213" t="e">
        <f>SQRT(($U$6/2)^2-($U$6/2)^2*'(OLD) bottom seam length'!W213^2/($U$7/2)^2)</f>
        <v>#VALUE!</v>
      </c>
      <c r="Z213" s="136">
        <f t="shared" si="38"/>
        <v>4020</v>
      </c>
      <c r="AA213" t="e">
        <f>SQRT(($U$6/2)^2-($U$6/2)^2*'(OLD) bottom seam length'!Z213^2/($U$7/2)^2)</f>
        <v>#VALUE!</v>
      </c>
      <c r="AC213" s="136">
        <f t="shared" si="39"/>
        <v>4020</v>
      </c>
      <c r="AD213" t="e">
        <f>SQRT(($U$6/2)^2-($U$6/2)^2*'(OLD) bottom seam length'!AC213^2/($U$7/2)^2)</f>
        <v>#VALUE!</v>
      </c>
    </row>
    <row r="214" spans="2:30">
      <c r="B214" s="136">
        <f t="shared" si="30"/>
        <v>4060</v>
      </c>
      <c r="C214" t="e">
        <f>SQRT(($C$5/2)^2-($C$5/2)^2*'(OLD) bottom seam length'!B214^2/($C$6/2)^2)</f>
        <v>#DIV/0!</v>
      </c>
      <c r="E214" s="136">
        <f t="shared" si="31"/>
        <v>4060</v>
      </c>
      <c r="F214" t="e">
        <f>SQRT(($C$5/2)^2-($C$5/2)^2*'(OLD) bottom seam length'!E214^2/($C$6/2)^2)</f>
        <v>#DIV/0!</v>
      </c>
      <c r="H214" s="136">
        <f t="shared" si="32"/>
        <v>4060</v>
      </c>
      <c r="I214" t="e">
        <f>SQRT(($C$5/2)^2-($C$5/2)^2*'(OLD) bottom seam length'!H214^2/($C$6/2)^2)</f>
        <v>#DIV/0!</v>
      </c>
      <c r="K214" s="136">
        <f t="shared" si="33"/>
        <v>4060</v>
      </c>
      <c r="L214" t="e">
        <f>SQRT(($C$5/2)^2-($C$5/2)^2*'(OLD) bottom seam length'!K214^2/($C$6/2)^2)</f>
        <v>#DIV/0!</v>
      </c>
      <c r="O214" s="136">
        <f t="shared" si="34"/>
        <v>4060</v>
      </c>
      <c r="P214" t="b">
        <f t="shared" si="35"/>
        <v>0</v>
      </c>
      <c r="T214" s="136">
        <f t="shared" si="36"/>
        <v>4040</v>
      </c>
      <c r="U214" t="e">
        <f>SQRT(($U$6/2)^2-($U$6/2)^2*'(OLD) bottom seam length'!T214^2/($U$7/2)^2)</f>
        <v>#VALUE!</v>
      </c>
      <c r="W214" s="136">
        <f t="shared" si="37"/>
        <v>4040</v>
      </c>
      <c r="X214" t="e">
        <f>SQRT(($U$6/2)^2-($U$6/2)^2*'(OLD) bottom seam length'!W214^2/($U$7/2)^2)</f>
        <v>#VALUE!</v>
      </c>
      <c r="Z214" s="136">
        <f t="shared" si="38"/>
        <v>4040</v>
      </c>
      <c r="AA214" t="e">
        <f>SQRT(($U$6/2)^2-($U$6/2)^2*'(OLD) bottom seam length'!Z214^2/($U$7/2)^2)</f>
        <v>#VALUE!</v>
      </c>
      <c r="AC214" s="136">
        <f t="shared" si="39"/>
        <v>4040</v>
      </c>
      <c r="AD214" t="e">
        <f>SQRT(($U$6/2)^2-($U$6/2)^2*'(OLD) bottom seam length'!AC214^2/($U$7/2)^2)</f>
        <v>#VALUE!</v>
      </c>
    </row>
    <row r="215" spans="2:30">
      <c r="B215" s="136">
        <f t="shared" si="30"/>
        <v>4080</v>
      </c>
      <c r="C215" t="e">
        <f>SQRT(($C$5/2)^2-($C$5/2)^2*'(OLD) bottom seam length'!B215^2/($C$6/2)^2)</f>
        <v>#DIV/0!</v>
      </c>
      <c r="E215" s="136">
        <f t="shared" si="31"/>
        <v>4080</v>
      </c>
      <c r="F215" t="e">
        <f>SQRT(($C$5/2)^2-($C$5/2)^2*'(OLD) bottom seam length'!E215^2/($C$6/2)^2)</f>
        <v>#DIV/0!</v>
      </c>
      <c r="H215" s="136">
        <f t="shared" si="32"/>
        <v>4080</v>
      </c>
      <c r="I215" t="e">
        <f>SQRT(($C$5/2)^2-($C$5/2)^2*'(OLD) bottom seam length'!H215^2/($C$6/2)^2)</f>
        <v>#DIV/0!</v>
      </c>
      <c r="K215" s="136">
        <f t="shared" si="33"/>
        <v>4080</v>
      </c>
      <c r="L215" t="e">
        <f>SQRT(($C$5/2)^2-($C$5/2)^2*'(OLD) bottom seam length'!K215^2/($C$6/2)^2)</f>
        <v>#DIV/0!</v>
      </c>
      <c r="O215" s="136">
        <f t="shared" si="34"/>
        <v>4080</v>
      </c>
      <c r="P215" t="b">
        <f t="shared" si="35"/>
        <v>0</v>
      </c>
      <c r="T215" s="136">
        <f t="shared" si="36"/>
        <v>4060</v>
      </c>
      <c r="U215" t="e">
        <f>SQRT(($U$6/2)^2-($U$6/2)^2*'(OLD) bottom seam length'!T215^2/($U$7/2)^2)</f>
        <v>#VALUE!</v>
      </c>
      <c r="W215" s="136">
        <f t="shared" si="37"/>
        <v>4060</v>
      </c>
      <c r="X215" t="e">
        <f>SQRT(($U$6/2)^2-($U$6/2)^2*'(OLD) bottom seam length'!W215^2/($U$7/2)^2)</f>
        <v>#VALUE!</v>
      </c>
      <c r="Z215" s="136">
        <f t="shared" si="38"/>
        <v>4060</v>
      </c>
      <c r="AA215" t="e">
        <f>SQRT(($U$6/2)^2-($U$6/2)^2*'(OLD) bottom seam length'!Z215^2/($U$7/2)^2)</f>
        <v>#VALUE!</v>
      </c>
      <c r="AC215" s="136">
        <f t="shared" si="39"/>
        <v>4060</v>
      </c>
      <c r="AD215" t="e">
        <f>SQRT(($U$6/2)^2-($U$6/2)^2*'(OLD) bottom seam length'!AC215^2/($U$7/2)^2)</f>
        <v>#VALUE!</v>
      </c>
    </row>
    <row r="216" spans="2:30">
      <c r="B216" s="136">
        <f t="shared" si="30"/>
        <v>4100</v>
      </c>
      <c r="C216" t="e">
        <f>SQRT(($C$5/2)^2-($C$5/2)^2*'(OLD) bottom seam length'!B216^2/($C$6/2)^2)</f>
        <v>#DIV/0!</v>
      </c>
      <c r="E216" s="136">
        <f t="shared" si="31"/>
        <v>4100</v>
      </c>
      <c r="F216" t="e">
        <f>SQRT(($C$5/2)^2-($C$5/2)^2*'(OLD) bottom seam length'!E216^2/($C$6/2)^2)</f>
        <v>#DIV/0!</v>
      </c>
      <c r="H216" s="136">
        <f t="shared" si="32"/>
        <v>4100</v>
      </c>
      <c r="I216" t="e">
        <f>SQRT(($C$5/2)^2-($C$5/2)^2*'(OLD) bottom seam length'!H216^2/($C$6/2)^2)</f>
        <v>#DIV/0!</v>
      </c>
      <c r="K216" s="136">
        <f t="shared" si="33"/>
        <v>4100</v>
      </c>
      <c r="L216" t="e">
        <f>SQRT(($C$5/2)^2-($C$5/2)^2*'(OLD) bottom seam length'!K216^2/($C$6/2)^2)</f>
        <v>#DIV/0!</v>
      </c>
      <c r="O216" s="136">
        <f t="shared" si="34"/>
        <v>4100</v>
      </c>
      <c r="P216" t="b">
        <f t="shared" si="35"/>
        <v>0</v>
      </c>
      <c r="T216" s="136">
        <f t="shared" si="36"/>
        <v>4080</v>
      </c>
      <c r="U216" t="e">
        <f>SQRT(($U$6/2)^2-($U$6/2)^2*'(OLD) bottom seam length'!T216^2/($U$7/2)^2)</f>
        <v>#VALUE!</v>
      </c>
      <c r="W216" s="136">
        <f t="shared" si="37"/>
        <v>4080</v>
      </c>
      <c r="X216" t="e">
        <f>SQRT(($U$6/2)^2-($U$6/2)^2*'(OLD) bottom seam length'!W216^2/($U$7/2)^2)</f>
        <v>#VALUE!</v>
      </c>
      <c r="Z216" s="136">
        <f t="shared" si="38"/>
        <v>4080</v>
      </c>
      <c r="AA216" t="e">
        <f>SQRT(($U$6/2)^2-($U$6/2)^2*'(OLD) bottom seam length'!Z216^2/($U$7/2)^2)</f>
        <v>#VALUE!</v>
      </c>
      <c r="AC216" s="136">
        <f t="shared" si="39"/>
        <v>4080</v>
      </c>
      <c r="AD216" t="e">
        <f>SQRT(($U$6/2)^2-($U$6/2)^2*'(OLD) bottom seam length'!AC216^2/($U$7/2)^2)</f>
        <v>#VALUE!</v>
      </c>
    </row>
    <row r="217" spans="2:30">
      <c r="B217" s="136">
        <f t="shared" si="30"/>
        <v>4120</v>
      </c>
      <c r="C217" t="e">
        <f>SQRT(($C$5/2)^2-($C$5/2)^2*'(OLD) bottom seam length'!B217^2/($C$6/2)^2)</f>
        <v>#DIV/0!</v>
      </c>
      <c r="E217" s="136">
        <f t="shared" si="31"/>
        <v>4120</v>
      </c>
      <c r="F217" t="e">
        <f>SQRT(($C$5/2)^2-($C$5/2)^2*'(OLD) bottom seam length'!E217^2/($C$6/2)^2)</f>
        <v>#DIV/0!</v>
      </c>
      <c r="H217" s="136">
        <f t="shared" si="32"/>
        <v>4120</v>
      </c>
      <c r="I217" t="e">
        <f>SQRT(($C$5/2)^2-($C$5/2)^2*'(OLD) bottom seam length'!H217^2/($C$6/2)^2)</f>
        <v>#DIV/0!</v>
      </c>
      <c r="K217" s="136">
        <f t="shared" si="33"/>
        <v>4120</v>
      </c>
      <c r="L217" t="e">
        <f>SQRT(($C$5/2)^2-($C$5/2)^2*'(OLD) bottom seam length'!K217^2/($C$6/2)^2)</f>
        <v>#DIV/0!</v>
      </c>
      <c r="O217" s="136">
        <f t="shared" si="34"/>
        <v>4120</v>
      </c>
      <c r="P217" t="b">
        <f t="shared" si="35"/>
        <v>0</v>
      </c>
      <c r="T217" s="136">
        <f t="shared" si="36"/>
        <v>4100</v>
      </c>
      <c r="U217" t="e">
        <f>SQRT(($U$6/2)^2-($U$6/2)^2*'(OLD) bottom seam length'!T217^2/($U$7/2)^2)</f>
        <v>#VALUE!</v>
      </c>
      <c r="W217" s="136">
        <f t="shared" si="37"/>
        <v>4100</v>
      </c>
      <c r="X217" t="e">
        <f>SQRT(($U$6/2)^2-($U$6/2)^2*'(OLD) bottom seam length'!W217^2/($U$7/2)^2)</f>
        <v>#VALUE!</v>
      </c>
      <c r="Z217" s="136">
        <f t="shared" si="38"/>
        <v>4100</v>
      </c>
      <c r="AA217" t="e">
        <f>SQRT(($U$6/2)^2-($U$6/2)^2*'(OLD) bottom seam length'!Z217^2/($U$7/2)^2)</f>
        <v>#VALUE!</v>
      </c>
      <c r="AC217" s="136">
        <f t="shared" si="39"/>
        <v>4100</v>
      </c>
      <c r="AD217" t="e">
        <f>SQRT(($U$6/2)^2-($U$6/2)^2*'(OLD) bottom seam length'!AC217^2/($U$7/2)^2)</f>
        <v>#VALUE!</v>
      </c>
    </row>
    <row r="218" spans="2:30">
      <c r="B218" s="136">
        <f t="shared" si="30"/>
        <v>4140</v>
      </c>
      <c r="C218" t="e">
        <f>SQRT(($C$5/2)^2-($C$5/2)^2*'(OLD) bottom seam length'!B218^2/($C$6/2)^2)</f>
        <v>#DIV/0!</v>
      </c>
      <c r="E218" s="136">
        <f t="shared" si="31"/>
        <v>4140</v>
      </c>
      <c r="F218" t="e">
        <f>SQRT(($C$5/2)^2-($C$5/2)^2*'(OLD) bottom seam length'!E218^2/($C$6/2)^2)</f>
        <v>#DIV/0!</v>
      </c>
      <c r="H218" s="136">
        <f t="shared" si="32"/>
        <v>4140</v>
      </c>
      <c r="I218" t="e">
        <f>SQRT(($C$5/2)^2-($C$5/2)^2*'(OLD) bottom seam length'!H218^2/($C$6/2)^2)</f>
        <v>#DIV/0!</v>
      </c>
      <c r="K218" s="136">
        <f t="shared" si="33"/>
        <v>4140</v>
      </c>
      <c r="L218" t="e">
        <f>SQRT(($C$5/2)^2-($C$5/2)^2*'(OLD) bottom seam length'!K218^2/($C$6/2)^2)</f>
        <v>#DIV/0!</v>
      </c>
      <c r="O218" s="136">
        <f t="shared" si="34"/>
        <v>4140</v>
      </c>
      <c r="P218" t="b">
        <f t="shared" si="35"/>
        <v>0</v>
      </c>
      <c r="T218" s="136">
        <f t="shared" si="36"/>
        <v>4120</v>
      </c>
      <c r="U218" t="e">
        <f>SQRT(($U$6/2)^2-($U$6/2)^2*'(OLD) bottom seam length'!T218^2/($U$7/2)^2)</f>
        <v>#VALUE!</v>
      </c>
      <c r="W218" s="136">
        <f t="shared" si="37"/>
        <v>4120</v>
      </c>
      <c r="X218" t="e">
        <f>SQRT(($U$6/2)^2-($U$6/2)^2*'(OLD) bottom seam length'!W218^2/($U$7/2)^2)</f>
        <v>#VALUE!</v>
      </c>
      <c r="Z218" s="136">
        <f t="shared" si="38"/>
        <v>4120</v>
      </c>
      <c r="AA218" t="e">
        <f>SQRT(($U$6/2)^2-($U$6/2)^2*'(OLD) bottom seam length'!Z218^2/($U$7/2)^2)</f>
        <v>#VALUE!</v>
      </c>
      <c r="AC218" s="136">
        <f t="shared" si="39"/>
        <v>4120</v>
      </c>
      <c r="AD218" t="e">
        <f>SQRT(($U$6/2)^2-($U$6/2)^2*'(OLD) bottom seam length'!AC218^2/($U$7/2)^2)</f>
        <v>#VALUE!</v>
      </c>
    </row>
    <row r="219" spans="2:30">
      <c r="B219" s="136">
        <f t="shared" si="30"/>
        <v>4160</v>
      </c>
      <c r="C219" t="e">
        <f>SQRT(($C$5/2)^2-($C$5/2)^2*'(OLD) bottom seam length'!B219^2/($C$6/2)^2)</f>
        <v>#DIV/0!</v>
      </c>
      <c r="E219" s="136">
        <f t="shared" si="31"/>
        <v>4160</v>
      </c>
      <c r="F219" t="e">
        <f>SQRT(($C$5/2)^2-($C$5/2)^2*'(OLD) bottom seam length'!E219^2/($C$6/2)^2)</f>
        <v>#DIV/0!</v>
      </c>
      <c r="H219" s="136">
        <f t="shared" si="32"/>
        <v>4160</v>
      </c>
      <c r="I219" t="e">
        <f>SQRT(($C$5/2)^2-($C$5/2)^2*'(OLD) bottom seam length'!H219^2/($C$6/2)^2)</f>
        <v>#DIV/0!</v>
      </c>
      <c r="K219" s="136">
        <f t="shared" si="33"/>
        <v>4160</v>
      </c>
      <c r="L219" t="e">
        <f>SQRT(($C$5/2)^2-($C$5/2)^2*'(OLD) bottom seam length'!K219^2/($C$6/2)^2)</f>
        <v>#DIV/0!</v>
      </c>
      <c r="O219" s="136">
        <f t="shared" si="34"/>
        <v>4160</v>
      </c>
      <c r="P219" t="b">
        <f t="shared" si="35"/>
        <v>0</v>
      </c>
      <c r="T219" s="136">
        <f t="shared" si="36"/>
        <v>4140</v>
      </c>
      <c r="U219" t="e">
        <f>SQRT(($U$6/2)^2-($U$6/2)^2*'(OLD) bottom seam length'!T219^2/($U$7/2)^2)</f>
        <v>#VALUE!</v>
      </c>
      <c r="W219" s="136">
        <f t="shared" si="37"/>
        <v>4140</v>
      </c>
      <c r="X219" t="e">
        <f>SQRT(($U$6/2)^2-($U$6/2)^2*'(OLD) bottom seam length'!W219^2/($U$7/2)^2)</f>
        <v>#VALUE!</v>
      </c>
      <c r="Z219" s="136">
        <f t="shared" si="38"/>
        <v>4140</v>
      </c>
      <c r="AA219" t="e">
        <f>SQRT(($U$6/2)^2-($U$6/2)^2*'(OLD) bottom seam length'!Z219^2/($U$7/2)^2)</f>
        <v>#VALUE!</v>
      </c>
      <c r="AC219" s="136">
        <f t="shared" si="39"/>
        <v>4140</v>
      </c>
      <c r="AD219" t="e">
        <f>SQRT(($U$6/2)^2-($U$6/2)^2*'(OLD) bottom seam length'!AC219^2/($U$7/2)^2)</f>
        <v>#VALUE!</v>
      </c>
    </row>
    <row r="220" spans="2:30">
      <c r="B220" s="136">
        <f t="shared" si="30"/>
        <v>4180</v>
      </c>
      <c r="C220" t="e">
        <f>SQRT(($C$5/2)^2-($C$5/2)^2*'(OLD) bottom seam length'!B220^2/($C$6/2)^2)</f>
        <v>#DIV/0!</v>
      </c>
      <c r="E220" s="136">
        <f t="shared" si="31"/>
        <v>4180</v>
      </c>
      <c r="F220" t="e">
        <f>SQRT(($C$5/2)^2-($C$5/2)^2*'(OLD) bottom seam length'!E220^2/($C$6/2)^2)</f>
        <v>#DIV/0!</v>
      </c>
      <c r="H220" s="136">
        <f t="shared" si="32"/>
        <v>4180</v>
      </c>
      <c r="I220" t="e">
        <f>SQRT(($C$5/2)^2-($C$5/2)^2*'(OLD) bottom seam length'!H220^2/($C$6/2)^2)</f>
        <v>#DIV/0!</v>
      </c>
      <c r="K220" s="136">
        <f t="shared" si="33"/>
        <v>4180</v>
      </c>
      <c r="L220" t="e">
        <f>SQRT(($C$5/2)^2-($C$5/2)^2*'(OLD) bottom seam length'!K220^2/($C$6/2)^2)</f>
        <v>#DIV/0!</v>
      </c>
      <c r="O220" s="136">
        <f t="shared" si="34"/>
        <v>4180</v>
      </c>
      <c r="P220" t="b">
        <f t="shared" si="35"/>
        <v>0</v>
      </c>
      <c r="T220" s="136">
        <f t="shared" si="36"/>
        <v>4160</v>
      </c>
      <c r="U220" t="e">
        <f>SQRT(($U$6/2)^2-($U$6/2)^2*'(OLD) bottom seam length'!T220^2/($U$7/2)^2)</f>
        <v>#VALUE!</v>
      </c>
      <c r="W220" s="136">
        <f t="shared" si="37"/>
        <v>4160</v>
      </c>
      <c r="X220" t="e">
        <f>SQRT(($U$6/2)^2-($U$6/2)^2*'(OLD) bottom seam length'!W220^2/($U$7/2)^2)</f>
        <v>#VALUE!</v>
      </c>
      <c r="Z220" s="136">
        <f t="shared" si="38"/>
        <v>4160</v>
      </c>
      <c r="AA220" t="e">
        <f>SQRT(($U$6/2)^2-($U$6/2)^2*'(OLD) bottom seam length'!Z220^2/($U$7/2)^2)</f>
        <v>#VALUE!</v>
      </c>
      <c r="AC220" s="136">
        <f t="shared" si="39"/>
        <v>4160</v>
      </c>
      <c r="AD220" t="e">
        <f>SQRT(($U$6/2)^2-($U$6/2)^2*'(OLD) bottom seam length'!AC220^2/($U$7/2)^2)</f>
        <v>#VALUE!</v>
      </c>
    </row>
    <row r="221" spans="2:30">
      <c r="B221" s="136">
        <f t="shared" si="30"/>
        <v>4200</v>
      </c>
      <c r="C221" t="e">
        <f>SQRT(($C$5/2)^2-($C$5/2)^2*'(OLD) bottom seam length'!B221^2/($C$6/2)^2)</f>
        <v>#DIV/0!</v>
      </c>
      <c r="E221" s="136">
        <f t="shared" si="31"/>
        <v>4200</v>
      </c>
      <c r="F221" t="e">
        <f>SQRT(($C$5/2)^2-($C$5/2)^2*'(OLD) bottom seam length'!E221^2/($C$6/2)^2)</f>
        <v>#DIV/0!</v>
      </c>
      <c r="H221" s="136">
        <f t="shared" si="32"/>
        <v>4200</v>
      </c>
      <c r="I221" t="e">
        <f>SQRT(($C$5/2)^2-($C$5/2)^2*'(OLD) bottom seam length'!H221^2/($C$6/2)^2)</f>
        <v>#DIV/0!</v>
      </c>
      <c r="K221" s="136">
        <f t="shared" si="33"/>
        <v>4200</v>
      </c>
      <c r="L221" t="e">
        <f>SQRT(($C$5/2)^2-($C$5/2)^2*'(OLD) bottom seam length'!K221^2/($C$6/2)^2)</f>
        <v>#DIV/0!</v>
      </c>
      <c r="O221" s="136">
        <f t="shared" si="34"/>
        <v>4200</v>
      </c>
      <c r="P221" t="b">
        <f t="shared" si="35"/>
        <v>0</v>
      </c>
      <c r="T221" s="136">
        <f t="shared" si="36"/>
        <v>4180</v>
      </c>
      <c r="U221" t="e">
        <f>SQRT(($U$6/2)^2-($U$6/2)^2*'(OLD) bottom seam length'!T221^2/($U$7/2)^2)</f>
        <v>#VALUE!</v>
      </c>
      <c r="W221" s="136">
        <f t="shared" si="37"/>
        <v>4180</v>
      </c>
      <c r="X221" t="e">
        <f>SQRT(($U$6/2)^2-($U$6/2)^2*'(OLD) bottom seam length'!W221^2/($U$7/2)^2)</f>
        <v>#VALUE!</v>
      </c>
      <c r="Z221" s="136">
        <f t="shared" si="38"/>
        <v>4180</v>
      </c>
      <c r="AA221" t="e">
        <f>SQRT(($U$6/2)^2-($U$6/2)^2*'(OLD) bottom seam length'!Z221^2/($U$7/2)^2)</f>
        <v>#VALUE!</v>
      </c>
      <c r="AC221" s="136">
        <f t="shared" si="39"/>
        <v>4180</v>
      </c>
      <c r="AD221" t="e">
        <f>SQRT(($U$6/2)^2-($U$6/2)^2*'(OLD) bottom seam length'!AC221^2/($U$7/2)^2)</f>
        <v>#VALUE!</v>
      </c>
    </row>
    <row r="222" spans="2:30">
      <c r="B222" s="136">
        <f t="shared" si="30"/>
        <v>4220</v>
      </c>
      <c r="C222" t="e">
        <f>SQRT(($C$5/2)^2-($C$5/2)^2*'(OLD) bottom seam length'!B222^2/($C$6/2)^2)</f>
        <v>#DIV/0!</v>
      </c>
      <c r="E222" s="136">
        <f t="shared" si="31"/>
        <v>4220</v>
      </c>
      <c r="F222" t="e">
        <f>SQRT(($C$5/2)^2-($C$5/2)^2*'(OLD) bottom seam length'!E222^2/($C$6/2)^2)</f>
        <v>#DIV/0!</v>
      </c>
      <c r="H222" s="136">
        <f t="shared" si="32"/>
        <v>4220</v>
      </c>
      <c r="I222" t="e">
        <f>SQRT(($C$5/2)^2-($C$5/2)^2*'(OLD) bottom seam length'!H222^2/($C$6/2)^2)</f>
        <v>#DIV/0!</v>
      </c>
      <c r="K222" s="136">
        <f t="shared" si="33"/>
        <v>4220</v>
      </c>
      <c r="L222" t="e">
        <f>SQRT(($C$5/2)^2-($C$5/2)^2*'(OLD) bottom seam length'!K222^2/($C$6/2)^2)</f>
        <v>#DIV/0!</v>
      </c>
      <c r="O222" s="136">
        <f t="shared" si="34"/>
        <v>4220</v>
      </c>
      <c r="P222" t="b">
        <f t="shared" si="35"/>
        <v>0</v>
      </c>
      <c r="T222" s="136">
        <f t="shared" si="36"/>
        <v>4200</v>
      </c>
      <c r="U222" t="e">
        <f>SQRT(($U$6/2)^2-($U$6/2)^2*'(OLD) bottom seam length'!T222^2/($U$7/2)^2)</f>
        <v>#VALUE!</v>
      </c>
      <c r="W222" s="136">
        <f t="shared" si="37"/>
        <v>4200</v>
      </c>
      <c r="X222" t="e">
        <f>SQRT(($U$6/2)^2-($U$6/2)^2*'(OLD) bottom seam length'!W222^2/($U$7/2)^2)</f>
        <v>#VALUE!</v>
      </c>
      <c r="Z222" s="136">
        <f t="shared" si="38"/>
        <v>4200</v>
      </c>
      <c r="AA222" t="e">
        <f>SQRT(($U$6/2)^2-($U$6/2)^2*'(OLD) bottom seam length'!Z222^2/($U$7/2)^2)</f>
        <v>#VALUE!</v>
      </c>
      <c r="AC222" s="136">
        <f t="shared" si="39"/>
        <v>4200</v>
      </c>
      <c r="AD222" t="e">
        <f>SQRT(($U$6/2)^2-($U$6/2)^2*'(OLD) bottom seam length'!AC222^2/($U$7/2)^2)</f>
        <v>#VALUE!</v>
      </c>
    </row>
    <row r="223" spans="2:30">
      <c r="B223" s="136">
        <f t="shared" si="30"/>
        <v>4240</v>
      </c>
      <c r="C223" t="e">
        <f>SQRT(($C$5/2)^2-($C$5/2)^2*'(OLD) bottom seam length'!B223^2/($C$6/2)^2)</f>
        <v>#DIV/0!</v>
      </c>
      <c r="E223" s="136">
        <f t="shared" si="31"/>
        <v>4240</v>
      </c>
      <c r="F223" t="e">
        <f>SQRT(($C$5/2)^2-($C$5/2)^2*'(OLD) bottom seam length'!E223^2/($C$6/2)^2)</f>
        <v>#DIV/0!</v>
      </c>
      <c r="H223" s="136">
        <f t="shared" si="32"/>
        <v>4240</v>
      </c>
      <c r="I223" t="e">
        <f>SQRT(($C$5/2)^2-($C$5/2)^2*'(OLD) bottom seam length'!H223^2/($C$6/2)^2)</f>
        <v>#DIV/0!</v>
      </c>
      <c r="K223" s="136">
        <f t="shared" si="33"/>
        <v>4240</v>
      </c>
      <c r="L223" t="e">
        <f>SQRT(($C$5/2)^2-($C$5/2)^2*'(OLD) bottom seam length'!K223^2/($C$6/2)^2)</f>
        <v>#DIV/0!</v>
      </c>
      <c r="O223" s="136">
        <f t="shared" si="34"/>
        <v>4240</v>
      </c>
      <c r="P223" t="b">
        <f t="shared" si="35"/>
        <v>0</v>
      </c>
      <c r="T223" s="136">
        <f t="shared" si="36"/>
        <v>4220</v>
      </c>
      <c r="U223" t="e">
        <f>SQRT(($U$6/2)^2-($U$6/2)^2*'(OLD) bottom seam length'!T223^2/($U$7/2)^2)</f>
        <v>#VALUE!</v>
      </c>
      <c r="W223" s="136">
        <f t="shared" si="37"/>
        <v>4220</v>
      </c>
      <c r="X223" t="e">
        <f>SQRT(($U$6/2)^2-($U$6/2)^2*'(OLD) bottom seam length'!W223^2/($U$7/2)^2)</f>
        <v>#VALUE!</v>
      </c>
      <c r="Z223" s="136">
        <f t="shared" si="38"/>
        <v>4220</v>
      </c>
      <c r="AA223" t="e">
        <f>SQRT(($U$6/2)^2-($U$6/2)^2*'(OLD) bottom seam length'!Z223^2/($U$7/2)^2)</f>
        <v>#VALUE!</v>
      </c>
      <c r="AC223" s="136">
        <f t="shared" si="39"/>
        <v>4220</v>
      </c>
      <c r="AD223" t="e">
        <f>SQRT(($U$6/2)^2-($U$6/2)^2*'(OLD) bottom seam length'!AC223^2/($U$7/2)^2)</f>
        <v>#VALUE!</v>
      </c>
    </row>
    <row r="224" spans="2:30">
      <c r="B224" s="136">
        <f t="shared" si="30"/>
        <v>4260</v>
      </c>
      <c r="C224" t="e">
        <f>SQRT(($C$5/2)^2-($C$5/2)^2*'(OLD) bottom seam length'!B224^2/($C$6/2)^2)</f>
        <v>#DIV/0!</v>
      </c>
      <c r="E224" s="136">
        <f t="shared" si="31"/>
        <v>4260</v>
      </c>
      <c r="F224" t="e">
        <f>SQRT(($C$5/2)^2-($C$5/2)^2*'(OLD) bottom seam length'!E224^2/($C$6/2)^2)</f>
        <v>#DIV/0!</v>
      </c>
      <c r="H224" s="136">
        <f t="shared" si="32"/>
        <v>4260</v>
      </c>
      <c r="I224" t="e">
        <f>SQRT(($C$5/2)^2-($C$5/2)^2*'(OLD) bottom seam length'!H224^2/($C$6/2)^2)</f>
        <v>#DIV/0!</v>
      </c>
      <c r="K224" s="136">
        <f t="shared" si="33"/>
        <v>4260</v>
      </c>
      <c r="L224" t="e">
        <f>SQRT(($C$5/2)^2-($C$5/2)^2*'(OLD) bottom seam length'!K224^2/($C$6/2)^2)</f>
        <v>#DIV/0!</v>
      </c>
      <c r="O224" s="136">
        <f t="shared" si="34"/>
        <v>4260</v>
      </c>
      <c r="P224" t="b">
        <f t="shared" si="35"/>
        <v>0</v>
      </c>
      <c r="T224" s="136">
        <f t="shared" si="36"/>
        <v>4240</v>
      </c>
      <c r="U224" t="e">
        <f>SQRT(($U$6/2)^2-($U$6/2)^2*'(OLD) bottom seam length'!T224^2/($U$7/2)^2)</f>
        <v>#VALUE!</v>
      </c>
      <c r="W224" s="136">
        <f t="shared" si="37"/>
        <v>4240</v>
      </c>
      <c r="X224" t="e">
        <f>SQRT(($U$6/2)^2-($U$6/2)^2*'(OLD) bottom seam length'!W224^2/($U$7/2)^2)</f>
        <v>#VALUE!</v>
      </c>
      <c r="Z224" s="136">
        <f t="shared" si="38"/>
        <v>4240</v>
      </c>
      <c r="AA224" t="e">
        <f>SQRT(($U$6/2)^2-($U$6/2)^2*'(OLD) bottom seam length'!Z224^2/($U$7/2)^2)</f>
        <v>#VALUE!</v>
      </c>
      <c r="AC224" s="136">
        <f t="shared" si="39"/>
        <v>4240</v>
      </c>
      <c r="AD224" t="e">
        <f>SQRT(($U$6/2)^2-($U$6/2)^2*'(OLD) bottom seam length'!AC224^2/($U$7/2)^2)</f>
        <v>#VALUE!</v>
      </c>
    </row>
    <row r="225" spans="2:30">
      <c r="B225" s="136">
        <f t="shared" si="30"/>
        <v>4280</v>
      </c>
      <c r="C225" t="e">
        <f>SQRT(($C$5/2)^2-($C$5/2)^2*'(OLD) bottom seam length'!B225^2/($C$6/2)^2)</f>
        <v>#DIV/0!</v>
      </c>
      <c r="E225" s="136">
        <f t="shared" si="31"/>
        <v>4280</v>
      </c>
      <c r="F225" t="e">
        <f>SQRT(($C$5/2)^2-($C$5/2)^2*'(OLD) bottom seam length'!E225^2/($C$6/2)^2)</f>
        <v>#DIV/0!</v>
      </c>
      <c r="H225" s="136">
        <f t="shared" si="32"/>
        <v>4280</v>
      </c>
      <c r="I225" t="e">
        <f>SQRT(($C$5/2)^2-($C$5/2)^2*'(OLD) bottom seam length'!H225^2/($C$6/2)^2)</f>
        <v>#DIV/0!</v>
      </c>
      <c r="K225" s="136">
        <f t="shared" si="33"/>
        <v>4280</v>
      </c>
      <c r="L225" t="e">
        <f>SQRT(($C$5/2)^2-($C$5/2)^2*'(OLD) bottom seam length'!K225^2/($C$6/2)^2)</f>
        <v>#DIV/0!</v>
      </c>
      <c r="O225" s="136">
        <f t="shared" si="34"/>
        <v>4280</v>
      </c>
      <c r="P225" t="b">
        <f t="shared" si="35"/>
        <v>0</v>
      </c>
      <c r="T225" s="136">
        <f t="shared" si="36"/>
        <v>4260</v>
      </c>
      <c r="U225" t="e">
        <f>SQRT(($U$6/2)^2-($U$6/2)^2*'(OLD) bottom seam length'!T225^2/($U$7/2)^2)</f>
        <v>#VALUE!</v>
      </c>
      <c r="W225" s="136">
        <f t="shared" si="37"/>
        <v>4260</v>
      </c>
      <c r="X225" t="e">
        <f>SQRT(($U$6/2)^2-($U$6/2)^2*'(OLD) bottom seam length'!W225^2/($U$7/2)^2)</f>
        <v>#VALUE!</v>
      </c>
      <c r="Z225" s="136">
        <f t="shared" si="38"/>
        <v>4260</v>
      </c>
      <c r="AA225" t="e">
        <f>SQRT(($U$6/2)^2-($U$6/2)^2*'(OLD) bottom seam length'!Z225^2/($U$7/2)^2)</f>
        <v>#VALUE!</v>
      </c>
      <c r="AC225" s="136">
        <f t="shared" si="39"/>
        <v>4260</v>
      </c>
      <c r="AD225" t="e">
        <f>SQRT(($U$6/2)^2-($U$6/2)^2*'(OLD) bottom seam length'!AC225^2/($U$7/2)^2)</f>
        <v>#VALUE!</v>
      </c>
    </row>
    <row r="226" spans="2:30">
      <c r="B226" s="136">
        <f t="shared" si="30"/>
        <v>4300</v>
      </c>
      <c r="C226" t="e">
        <f>SQRT(($C$5/2)^2-($C$5/2)^2*'(OLD) bottom seam length'!B226^2/($C$6/2)^2)</f>
        <v>#DIV/0!</v>
      </c>
      <c r="E226" s="136">
        <f t="shared" si="31"/>
        <v>4300</v>
      </c>
      <c r="F226" t="e">
        <f>SQRT(($C$5/2)^2-($C$5/2)^2*'(OLD) bottom seam length'!E226^2/($C$6/2)^2)</f>
        <v>#DIV/0!</v>
      </c>
      <c r="H226" s="136">
        <f t="shared" si="32"/>
        <v>4300</v>
      </c>
      <c r="I226" t="e">
        <f>SQRT(($C$5/2)^2-($C$5/2)^2*'(OLD) bottom seam length'!H226^2/($C$6/2)^2)</f>
        <v>#DIV/0!</v>
      </c>
      <c r="K226" s="136">
        <f t="shared" si="33"/>
        <v>4300</v>
      </c>
      <c r="L226" t="e">
        <f>SQRT(($C$5/2)^2-($C$5/2)^2*'(OLD) bottom seam length'!K226^2/($C$6/2)^2)</f>
        <v>#DIV/0!</v>
      </c>
      <c r="O226" s="136">
        <f t="shared" si="34"/>
        <v>4300</v>
      </c>
      <c r="P226" t="b">
        <f t="shared" si="35"/>
        <v>0</v>
      </c>
      <c r="T226" s="136">
        <f t="shared" si="36"/>
        <v>4280</v>
      </c>
      <c r="U226" t="e">
        <f>SQRT(($U$6/2)^2-($U$6/2)^2*'(OLD) bottom seam length'!T226^2/($U$7/2)^2)</f>
        <v>#VALUE!</v>
      </c>
      <c r="W226" s="136">
        <f t="shared" si="37"/>
        <v>4280</v>
      </c>
      <c r="X226" t="e">
        <f>SQRT(($U$6/2)^2-($U$6/2)^2*'(OLD) bottom seam length'!W226^2/($U$7/2)^2)</f>
        <v>#VALUE!</v>
      </c>
      <c r="Z226" s="136">
        <f t="shared" si="38"/>
        <v>4280</v>
      </c>
      <c r="AA226" t="e">
        <f>SQRT(($U$6/2)^2-($U$6/2)^2*'(OLD) bottom seam length'!Z226^2/($U$7/2)^2)</f>
        <v>#VALUE!</v>
      </c>
      <c r="AC226" s="136">
        <f t="shared" si="39"/>
        <v>4280</v>
      </c>
      <c r="AD226" t="e">
        <f>SQRT(($U$6/2)^2-($U$6/2)^2*'(OLD) bottom seam length'!AC226^2/($U$7/2)^2)</f>
        <v>#VALUE!</v>
      </c>
    </row>
    <row r="227" spans="2:30">
      <c r="B227" s="136">
        <f t="shared" si="30"/>
        <v>4320</v>
      </c>
      <c r="C227" t="e">
        <f>SQRT(($C$5/2)^2-($C$5/2)^2*'(OLD) bottom seam length'!B227^2/($C$6/2)^2)</f>
        <v>#DIV/0!</v>
      </c>
      <c r="E227" s="136">
        <f t="shared" si="31"/>
        <v>4320</v>
      </c>
      <c r="F227" t="e">
        <f>SQRT(($C$5/2)^2-($C$5/2)^2*'(OLD) bottom seam length'!E227^2/($C$6/2)^2)</f>
        <v>#DIV/0!</v>
      </c>
      <c r="H227" s="136">
        <f t="shared" si="32"/>
        <v>4320</v>
      </c>
      <c r="I227" t="e">
        <f>SQRT(($C$5/2)^2-($C$5/2)^2*'(OLD) bottom seam length'!H227^2/($C$6/2)^2)</f>
        <v>#DIV/0!</v>
      </c>
      <c r="K227" s="136">
        <f t="shared" si="33"/>
        <v>4320</v>
      </c>
      <c r="L227" t="e">
        <f>SQRT(($C$5/2)^2-($C$5/2)^2*'(OLD) bottom seam length'!K227^2/($C$6/2)^2)</f>
        <v>#DIV/0!</v>
      </c>
      <c r="O227" s="136">
        <f t="shared" si="34"/>
        <v>4320</v>
      </c>
      <c r="P227" t="b">
        <f t="shared" si="35"/>
        <v>0</v>
      </c>
      <c r="T227" s="136">
        <f t="shared" si="36"/>
        <v>4300</v>
      </c>
      <c r="U227" t="e">
        <f>SQRT(($U$6/2)^2-($U$6/2)^2*'(OLD) bottom seam length'!T227^2/($U$7/2)^2)</f>
        <v>#VALUE!</v>
      </c>
      <c r="W227" s="136">
        <f t="shared" si="37"/>
        <v>4300</v>
      </c>
      <c r="X227" t="e">
        <f>SQRT(($U$6/2)^2-($U$6/2)^2*'(OLD) bottom seam length'!W227^2/($U$7/2)^2)</f>
        <v>#VALUE!</v>
      </c>
      <c r="Z227" s="136">
        <f t="shared" si="38"/>
        <v>4300</v>
      </c>
      <c r="AA227" t="e">
        <f>SQRT(($U$6/2)^2-($U$6/2)^2*'(OLD) bottom seam length'!Z227^2/($U$7/2)^2)</f>
        <v>#VALUE!</v>
      </c>
      <c r="AC227" s="136">
        <f t="shared" si="39"/>
        <v>4300</v>
      </c>
      <c r="AD227" t="e">
        <f>SQRT(($U$6/2)^2-($U$6/2)^2*'(OLD) bottom seam length'!AC227^2/($U$7/2)^2)</f>
        <v>#VALUE!</v>
      </c>
    </row>
    <row r="228" spans="2:30">
      <c r="B228" s="136">
        <f t="shared" si="30"/>
        <v>4340</v>
      </c>
      <c r="C228" t="e">
        <f>SQRT(($C$5/2)^2-($C$5/2)^2*'(OLD) bottom seam length'!B228^2/($C$6/2)^2)</f>
        <v>#DIV/0!</v>
      </c>
      <c r="E228" s="136">
        <f t="shared" si="31"/>
        <v>4340</v>
      </c>
      <c r="F228" t="e">
        <f>SQRT(($C$5/2)^2-($C$5/2)^2*'(OLD) bottom seam length'!E228^2/($C$6/2)^2)</f>
        <v>#DIV/0!</v>
      </c>
      <c r="H228" s="136">
        <f t="shared" si="32"/>
        <v>4340</v>
      </c>
      <c r="I228" t="e">
        <f>SQRT(($C$5/2)^2-($C$5/2)^2*'(OLD) bottom seam length'!H228^2/($C$6/2)^2)</f>
        <v>#DIV/0!</v>
      </c>
      <c r="K228" s="136">
        <f t="shared" si="33"/>
        <v>4340</v>
      </c>
      <c r="L228" t="e">
        <f>SQRT(($C$5/2)^2-($C$5/2)^2*'(OLD) bottom seam length'!K228^2/($C$6/2)^2)</f>
        <v>#DIV/0!</v>
      </c>
      <c r="O228" s="136">
        <f t="shared" si="34"/>
        <v>4340</v>
      </c>
      <c r="P228" t="b">
        <f t="shared" si="35"/>
        <v>0</v>
      </c>
      <c r="T228" s="136">
        <f t="shared" si="36"/>
        <v>4320</v>
      </c>
      <c r="U228" t="e">
        <f>SQRT(($U$6/2)^2-($U$6/2)^2*'(OLD) bottom seam length'!T228^2/($U$7/2)^2)</f>
        <v>#VALUE!</v>
      </c>
      <c r="W228" s="136">
        <f t="shared" si="37"/>
        <v>4320</v>
      </c>
      <c r="X228" t="e">
        <f>SQRT(($U$6/2)^2-($U$6/2)^2*'(OLD) bottom seam length'!W228^2/($U$7/2)^2)</f>
        <v>#VALUE!</v>
      </c>
      <c r="Z228" s="136">
        <f t="shared" si="38"/>
        <v>4320</v>
      </c>
      <c r="AA228" t="e">
        <f>SQRT(($U$6/2)^2-($U$6/2)^2*'(OLD) bottom seam length'!Z228^2/($U$7/2)^2)</f>
        <v>#VALUE!</v>
      </c>
      <c r="AC228" s="136">
        <f t="shared" si="39"/>
        <v>4320</v>
      </c>
      <c r="AD228" t="e">
        <f>SQRT(($U$6/2)^2-($U$6/2)^2*'(OLD) bottom seam length'!AC228^2/($U$7/2)^2)</f>
        <v>#VALUE!</v>
      </c>
    </row>
    <row r="229" spans="2:30">
      <c r="B229" s="136">
        <f t="shared" si="30"/>
        <v>4360</v>
      </c>
      <c r="C229" t="e">
        <f>SQRT(($C$5/2)^2-($C$5/2)^2*'(OLD) bottom seam length'!B229^2/($C$6/2)^2)</f>
        <v>#DIV/0!</v>
      </c>
      <c r="E229" s="136">
        <f t="shared" si="31"/>
        <v>4360</v>
      </c>
      <c r="F229" t="e">
        <f>SQRT(($C$5/2)^2-($C$5/2)^2*'(OLD) bottom seam length'!E229^2/($C$6/2)^2)</f>
        <v>#DIV/0!</v>
      </c>
      <c r="H229" s="136">
        <f t="shared" si="32"/>
        <v>4360</v>
      </c>
      <c r="I229" t="e">
        <f>SQRT(($C$5/2)^2-($C$5/2)^2*'(OLD) bottom seam length'!H229^2/($C$6/2)^2)</f>
        <v>#DIV/0!</v>
      </c>
      <c r="K229" s="136">
        <f t="shared" si="33"/>
        <v>4360</v>
      </c>
      <c r="L229" t="e">
        <f>SQRT(($C$5/2)^2-($C$5/2)^2*'(OLD) bottom seam length'!K229^2/($C$6/2)^2)</f>
        <v>#DIV/0!</v>
      </c>
      <c r="O229" s="136">
        <f t="shared" si="34"/>
        <v>4360</v>
      </c>
      <c r="P229" t="b">
        <f t="shared" si="35"/>
        <v>0</v>
      </c>
      <c r="T229" s="136">
        <f t="shared" si="36"/>
        <v>4340</v>
      </c>
      <c r="U229" t="e">
        <f>SQRT(($U$6/2)^2-($U$6/2)^2*'(OLD) bottom seam length'!T229^2/($U$7/2)^2)</f>
        <v>#VALUE!</v>
      </c>
      <c r="W229" s="136">
        <f t="shared" si="37"/>
        <v>4340</v>
      </c>
      <c r="X229" t="e">
        <f>SQRT(($U$6/2)^2-($U$6/2)^2*'(OLD) bottom seam length'!W229^2/($U$7/2)^2)</f>
        <v>#VALUE!</v>
      </c>
      <c r="Z229" s="136">
        <f t="shared" si="38"/>
        <v>4340</v>
      </c>
      <c r="AA229" t="e">
        <f>SQRT(($U$6/2)^2-($U$6/2)^2*'(OLD) bottom seam length'!Z229^2/($U$7/2)^2)</f>
        <v>#VALUE!</v>
      </c>
      <c r="AC229" s="136">
        <f t="shared" si="39"/>
        <v>4340</v>
      </c>
      <c r="AD229" t="e">
        <f>SQRT(($U$6/2)^2-($U$6/2)^2*'(OLD) bottom seam length'!AC229^2/($U$7/2)^2)</f>
        <v>#VALUE!</v>
      </c>
    </row>
    <row r="230" spans="2:30">
      <c r="B230" s="136">
        <f t="shared" si="30"/>
        <v>4380</v>
      </c>
      <c r="C230" t="e">
        <f>SQRT(($C$5/2)^2-($C$5/2)^2*'(OLD) bottom seam length'!B230^2/($C$6/2)^2)</f>
        <v>#DIV/0!</v>
      </c>
      <c r="E230" s="136">
        <f t="shared" si="31"/>
        <v>4380</v>
      </c>
      <c r="F230" t="e">
        <f>SQRT(($C$5/2)^2-($C$5/2)^2*'(OLD) bottom seam length'!E230^2/($C$6/2)^2)</f>
        <v>#DIV/0!</v>
      </c>
      <c r="H230" s="136">
        <f t="shared" si="32"/>
        <v>4380</v>
      </c>
      <c r="I230" t="e">
        <f>SQRT(($C$5/2)^2-($C$5/2)^2*'(OLD) bottom seam length'!H230^2/($C$6/2)^2)</f>
        <v>#DIV/0!</v>
      </c>
      <c r="K230" s="136">
        <f t="shared" si="33"/>
        <v>4380</v>
      </c>
      <c r="L230" t="e">
        <f>SQRT(($C$5/2)^2-($C$5/2)^2*'(OLD) bottom seam length'!K230^2/($C$6/2)^2)</f>
        <v>#DIV/0!</v>
      </c>
      <c r="O230" s="136">
        <f t="shared" si="34"/>
        <v>4380</v>
      </c>
      <c r="P230" t="b">
        <f t="shared" si="35"/>
        <v>0</v>
      </c>
      <c r="T230" s="136">
        <f t="shared" si="36"/>
        <v>4360</v>
      </c>
      <c r="U230" t="e">
        <f>SQRT(($U$6/2)^2-($U$6/2)^2*'(OLD) bottom seam length'!T230^2/($U$7/2)^2)</f>
        <v>#VALUE!</v>
      </c>
      <c r="W230" s="136">
        <f t="shared" si="37"/>
        <v>4360</v>
      </c>
      <c r="X230" t="e">
        <f>SQRT(($U$6/2)^2-($U$6/2)^2*'(OLD) bottom seam length'!W230^2/($U$7/2)^2)</f>
        <v>#VALUE!</v>
      </c>
      <c r="Z230" s="136">
        <f t="shared" si="38"/>
        <v>4360</v>
      </c>
      <c r="AA230" t="e">
        <f>SQRT(($U$6/2)^2-($U$6/2)^2*'(OLD) bottom seam length'!Z230^2/($U$7/2)^2)</f>
        <v>#VALUE!</v>
      </c>
      <c r="AC230" s="136">
        <f t="shared" si="39"/>
        <v>4360</v>
      </c>
      <c r="AD230" t="e">
        <f>SQRT(($U$6/2)^2-($U$6/2)^2*'(OLD) bottom seam length'!AC230^2/($U$7/2)^2)</f>
        <v>#VALUE!</v>
      </c>
    </row>
    <row r="231" spans="2:30">
      <c r="B231" s="136">
        <f t="shared" si="30"/>
        <v>4400</v>
      </c>
      <c r="C231" t="e">
        <f>SQRT(($C$5/2)^2-($C$5/2)^2*'(OLD) bottom seam length'!B231^2/($C$6/2)^2)</f>
        <v>#DIV/0!</v>
      </c>
      <c r="E231" s="136">
        <f t="shared" si="31"/>
        <v>4400</v>
      </c>
      <c r="F231" t="e">
        <f>SQRT(($C$5/2)^2-($C$5/2)^2*'(OLD) bottom seam length'!E231^2/($C$6/2)^2)</f>
        <v>#DIV/0!</v>
      </c>
      <c r="H231" s="136">
        <f t="shared" si="32"/>
        <v>4400</v>
      </c>
      <c r="I231" t="e">
        <f>SQRT(($C$5/2)^2-($C$5/2)^2*'(OLD) bottom seam length'!H231^2/($C$6/2)^2)</f>
        <v>#DIV/0!</v>
      </c>
      <c r="K231" s="136">
        <f t="shared" si="33"/>
        <v>4400</v>
      </c>
      <c r="L231" t="e">
        <f>SQRT(($C$5/2)^2-($C$5/2)^2*'(OLD) bottom seam length'!K231^2/($C$6/2)^2)</f>
        <v>#DIV/0!</v>
      </c>
      <c r="O231" s="136">
        <f t="shared" si="34"/>
        <v>4400</v>
      </c>
      <c r="P231" t="b">
        <f t="shared" si="35"/>
        <v>0</v>
      </c>
      <c r="T231" s="136">
        <f t="shared" si="36"/>
        <v>4380</v>
      </c>
      <c r="U231" t="e">
        <f>SQRT(($U$6/2)^2-($U$6/2)^2*'(OLD) bottom seam length'!T231^2/($U$7/2)^2)</f>
        <v>#VALUE!</v>
      </c>
      <c r="W231" s="136">
        <f t="shared" si="37"/>
        <v>4380</v>
      </c>
      <c r="X231" t="e">
        <f>SQRT(($U$6/2)^2-($U$6/2)^2*'(OLD) bottom seam length'!W231^2/($U$7/2)^2)</f>
        <v>#VALUE!</v>
      </c>
      <c r="Z231" s="136">
        <f t="shared" si="38"/>
        <v>4380</v>
      </c>
      <c r="AA231" t="e">
        <f>SQRT(($U$6/2)^2-($U$6/2)^2*'(OLD) bottom seam length'!Z231^2/($U$7/2)^2)</f>
        <v>#VALUE!</v>
      </c>
      <c r="AC231" s="136">
        <f t="shared" si="39"/>
        <v>4380</v>
      </c>
      <c r="AD231" t="e">
        <f>SQRT(($U$6/2)^2-($U$6/2)^2*'(OLD) bottom seam length'!AC231^2/($U$7/2)^2)</f>
        <v>#VALUE!</v>
      </c>
    </row>
    <row r="232" spans="2:30">
      <c r="B232" s="136">
        <f t="shared" si="30"/>
        <v>4420</v>
      </c>
      <c r="C232" t="e">
        <f>SQRT(($C$5/2)^2-($C$5/2)^2*'(OLD) bottom seam length'!B232^2/($C$6/2)^2)</f>
        <v>#DIV/0!</v>
      </c>
      <c r="E232" s="136">
        <f t="shared" si="31"/>
        <v>4420</v>
      </c>
      <c r="F232" t="e">
        <f>SQRT(($C$5/2)^2-($C$5/2)^2*'(OLD) bottom seam length'!E232^2/($C$6/2)^2)</f>
        <v>#DIV/0!</v>
      </c>
      <c r="H232" s="136">
        <f t="shared" si="32"/>
        <v>4420</v>
      </c>
      <c r="I232" t="e">
        <f>SQRT(($C$5/2)^2-($C$5/2)^2*'(OLD) bottom seam length'!H232^2/($C$6/2)^2)</f>
        <v>#DIV/0!</v>
      </c>
      <c r="K232" s="136">
        <f t="shared" si="33"/>
        <v>4420</v>
      </c>
      <c r="L232" t="e">
        <f>SQRT(($C$5/2)^2-($C$5/2)^2*'(OLD) bottom seam length'!K232^2/($C$6/2)^2)</f>
        <v>#DIV/0!</v>
      </c>
      <c r="O232" s="136">
        <f t="shared" si="34"/>
        <v>4420</v>
      </c>
      <c r="P232" t="b">
        <f t="shared" si="35"/>
        <v>0</v>
      </c>
      <c r="T232" s="136">
        <f t="shared" si="36"/>
        <v>4400</v>
      </c>
      <c r="U232" t="e">
        <f>SQRT(($U$6/2)^2-($U$6/2)^2*'(OLD) bottom seam length'!T232^2/($U$7/2)^2)</f>
        <v>#VALUE!</v>
      </c>
      <c r="W232" s="136">
        <f t="shared" si="37"/>
        <v>4400</v>
      </c>
      <c r="X232" t="e">
        <f>SQRT(($U$6/2)^2-($U$6/2)^2*'(OLD) bottom seam length'!W232^2/($U$7/2)^2)</f>
        <v>#VALUE!</v>
      </c>
      <c r="Z232" s="136">
        <f t="shared" si="38"/>
        <v>4400</v>
      </c>
      <c r="AA232" t="e">
        <f>SQRT(($U$6/2)^2-($U$6/2)^2*'(OLD) bottom seam length'!Z232^2/($U$7/2)^2)</f>
        <v>#VALUE!</v>
      </c>
      <c r="AC232" s="136">
        <f t="shared" si="39"/>
        <v>4400</v>
      </c>
      <c r="AD232" t="e">
        <f>SQRT(($U$6/2)^2-($U$6/2)^2*'(OLD) bottom seam length'!AC232^2/($U$7/2)^2)</f>
        <v>#VALUE!</v>
      </c>
    </row>
    <row r="233" spans="2:30">
      <c r="B233" s="136">
        <f t="shared" si="30"/>
        <v>4440</v>
      </c>
      <c r="C233" t="e">
        <f>SQRT(($C$5/2)^2-($C$5/2)^2*'(OLD) bottom seam length'!B233^2/($C$6/2)^2)</f>
        <v>#DIV/0!</v>
      </c>
      <c r="E233" s="136">
        <f t="shared" si="31"/>
        <v>4440</v>
      </c>
      <c r="F233" t="e">
        <f>SQRT(($C$5/2)^2-($C$5/2)^2*'(OLD) bottom seam length'!E233^2/($C$6/2)^2)</f>
        <v>#DIV/0!</v>
      </c>
      <c r="H233" s="136">
        <f t="shared" si="32"/>
        <v>4440</v>
      </c>
      <c r="I233" t="e">
        <f>SQRT(($C$5/2)^2-($C$5/2)^2*'(OLD) bottom seam length'!H233^2/($C$6/2)^2)</f>
        <v>#DIV/0!</v>
      </c>
      <c r="K233" s="136">
        <f t="shared" si="33"/>
        <v>4440</v>
      </c>
      <c r="L233" t="e">
        <f>SQRT(($C$5/2)^2-($C$5/2)^2*'(OLD) bottom seam length'!K233^2/($C$6/2)^2)</f>
        <v>#DIV/0!</v>
      </c>
      <c r="O233" s="136">
        <f t="shared" si="34"/>
        <v>4440</v>
      </c>
      <c r="P233" t="b">
        <f t="shared" si="35"/>
        <v>0</v>
      </c>
      <c r="T233" s="136">
        <f t="shared" si="36"/>
        <v>4420</v>
      </c>
      <c r="U233" t="e">
        <f>SQRT(($U$6/2)^2-($U$6/2)^2*'(OLD) bottom seam length'!T233^2/($U$7/2)^2)</f>
        <v>#VALUE!</v>
      </c>
      <c r="W233" s="136">
        <f t="shared" si="37"/>
        <v>4420</v>
      </c>
      <c r="X233" t="e">
        <f>SQRT(($U$6/2)^2-($U$6/2)^2*'(OLD) bottom seam length'!W233^2/($U$7/2)^2)</f>
        <v>#VALUE!</v>
      </c>
      <c r="Z233" s="136">
        <f t="shared" si="38"/>
        <v>4420</v>
      </c>
      <c r="AA233" t="e">
        <f>SQRT(($U$6/2)^2-($U$6/2)^2*'(OLD) bottom seam length'!Z233^2/($U$7/2)^2)</f>
        <v>#VALUE!</v>
      </c>
      <c r="AC233" s="136">
        <f t="shared" si="39"/>
        <v>4420</v>
      </c>
      <c r="AD233" t="e">
        <f>SQRT(($U$6/2)^2-($U$6/2)^2*'(OLD) bottom seam length'!AC233^2/($U$7/2)^2)</f>
        <v>#VALUE!</v>
      </c>
    </row>
    <row r="234" spans="2:30">
      <c r="B234" s="136">
        <f t="shared" si="30"/>
        <v>4460</v>
      </c>
      <c r="C234" t="e">
        <f>SQRT(($C$5/2)^2-($C$5/2)^2*'(OLD) bottom seam length'!B234^2/($C$6/2)^2)</f>
        <v>#DIV/0!</v>
      </c>
      <c r="E234" s="136">
        <f t="shared" si="31"/>
        <v>4460</v>
      </c>
      <c r="F234" t="e">
        <f>SQRT(($C$5/2)^2-($C$5/2)^2*'(OLD) bottom seam length'!E234^2/($C$6/2)^2)</f>
        <v>#DIV/0!</v>
      </c>
      <c r="H234" s="136">
        <f t="shared" si="32"/>
        <v>4460</v>
      </c>
      <c r="I234" t="e">
        <f>SQRT(($C$5/2)^2-($C$5/2)^2*'(OLD) bottom seam length'!H234^2/($C$6/2)^2)</f>
        <v>#DIV/0!</v>
      </c>
      <c r="K234" s="136">
        <f t="shared" si="33"/>
        <v>4460</v>
      </c>
      <c r="L234" t="e">
        <f>SQRT(($C$5/2)^2-($C$5/2)^2*'(OLD) bottom seam length'!K234^2/($C$6/2)^2)</f>
        <v>#DIV/0!</v>
      </c>
      <c r="O234" s="136">
        <f t="shared" si="34"/>
        <v>4460</v>
      </c>
      <c r="P234" t="b">
        <f t="shared" si="35"/>
        <v>0</v>
      </c>
      <c r="T234" s="136">
        <f t="shared" si="36"/>
        <v>4440</v>
      </c>
      <c r="U234" t="e">
        <f>SQRT(($U$6/2)^2-($U$6/2)^2*'(OLD) bottom seam length'!T234^2/($U$7/2)^2)</f>
        <v>#VALUE!</v>
      </c>
      <c r="W234" s="136">
        <f t="shared" si="37"/>
        <v>4440</v>
      </c>
      <c r="X234" t="e">
        <f>SQRT(($U$6/2)^2-($U$6/2)^2*'(OLD) bottom seam length'!W234^2/($U$7/2)^2)</f>
        <v>#VALUE!</v>
      </c>
      <c r="Z234" s="136">
        <f t="shared" si="38"/>
        <v>4440</v>
      </c>
      <c r="AA234" t="e">
        <f>SQRT(($U$6/2)^2-($U$6/2)^2*'(OLD) bottom seam length'!Z234^2/($U$7/2)^2)</f>
        <v>#VALUE!</v>
      </c>
      <c r="AC234" s="136">
        <f t="shared" si="39"/>
        <v>4440</v>
      </c>
      <c r="AD234" t="e">
        <f>SQRT(($U$6/2)^2-($U$6/2)^2*'(OLD) bottom seam length'!AC234^2/($U$7/2)^2)</f>
        <v>#VALUE!</v>
      </c>
    </row>
    <row r="235" spans="2:30">
      <c r="B235" s="136">
        <f t="shared" si="30"/>
        <v>4480</v>
      </c>
      <c r="C235" t="e">
        <f>SQRT(($C$5/2)^2-($C$5/2)^2*'(OLD) bottom seam length'!B235^2/($C$6/2)^2)</f>
        <v>#DIV/0!</v>
      </c>
      <c r="E235" s="136">
        <f t="shared" si="31"/>
        <v>4480</v>
      </c>
      <c r="F235" t="e">
        <f>SQRT(($C$5/2)^2-($C$5/2)^2*'(OLD) bottom seam length'!E235^2/($C$6/2)^2)</f>
        <v>#DIV/0!</v>
      </c>
      <c r="H235" s="136">
        <f t="shared" si="32"/>
        <v>4480</v>
      </c>
      <c r="I235" t="e">
        <f>SQRT(($C$5/2)^2-($C$5/2)^2*'(OLD) bottom seam length'!H235^2/($C$6/2)^2)</f>
        <v>#DIV/0!</v>
      </c>
      <c r="K235" s="136">
        <f t="shared" si="33"/>
        <v>4480</v>
      </c>
      <c r="L235" t="e">
        <f>SQRT(($C$5/2)^2-($C$5/2)^2*'(OLD) bottom seam length'!K235^2/($C$6/2)^2)</f>
        <v>#DIV/0!</v>
      </c>
      <c r="O235" s="136">
        <f t="shared" si="34"/>
        <v>4480</v>
      </c>
      <c r="P235" t="b">
        <f t="shared" si="35"/>
        <v>0</v>
      </c>
      <c r="T235" s="136">
        <f t="shared" si="36"/>
        <v>4460</v>
      </c>
      <c r="U235" t="e">
        <f>SQRT(($U$6/2)^2-($U$6/2)^2*'(OLD) bottom seam length'!T235^2/($U$7/2)^2)</f>
        <v>#VALUE!</v>
      </c>
      <c r="W235" s="136">
        <f t="shared" si="37"/>
        <v>4460</v>
      </c>
      <c r="X235" t="e">
        <f>SQRT(($U$6/2)^2-($U$6/2)^2*'(OLD) bottom seam length'!W235^2/($U$7/2)^2)</f>
        <v>#VALUE!</v>
      </c>
      <c r="Z235" s="136">
        <f t="shared" si="38"/>
        <v>4460</v>
      </c>
      <c r="AA235" t="e">
        <f>SQRT(($U$6/2)^2-($U$6/2)^2*'(OLD) bottom seam length'!Z235^2/($U$7/2)^2)</f>
        <v>#VALUE!</v>
      </c>
      <c r="AC235" s="136">
        <f t="shared" si="39"/>
        <v>4460</v>
      </c>
      <c r="AD235" t="e">
        <f>SQRT(($U$6/2)^2-($U$6/2)^2*'(OLD) bottom seam length'!AC235^2/($U$7/2)^2)</f>
        <v>#VALUE!</v>
      </c>
    </row>
    <row r="236" spans="2:30">
      <c r="B236" s="136">
        <f t="shared" si="30"/>
        <v>4500</v>
      </c>
      <c r="C236" t="e">
        <f>SQRT(($C$5/2)^2-($C$5/2)^2*'(OLD) bottom seam length'!B236^2/($C$6/2)^2)</f>
        <v>#DIV/0!</v>
      </c>
      <c r="E236" s="136">
        <f t="shared" si="31"/>
        <v>4500</v>
      </c>
      <c r="F236" t="e">
        <f>SQRT(($C$5/2)^2-($C$5/2)^2*'(OLD) bottom seam length'!E236^2/($C$6/2)^2)</f>
        <v>#DIV/0!</v>
      </c>
      <c r="H236" s="136">
        <f t="shared" si="32"/>
        <v>4500</v>
      </c>
      <c r="I236" t="e">
        <f>SQRT(($C$5/2)^2-($C$5/2)^2*'(OLD) bottom seam length'!H236^2/($C$6/2)^2)</f>
        <v>#DIV/0!</v>
      </c>
      <c r="K236" s="136">
        <f t="shared" si="33"/>
        <v>4500</v>
      </c>
      <c r="L236" t="e">
        <f>SQRT(($C$5/2)^2-($C$5/2)^2*'(OLD) bottom seam length'!K236^2/($C$6/2)^2)</f>
        <v>#DIV/0!</v>
      </c>
      <c r="O236" s="136">
        <f t="shared" si="34"/>
        <v>4500</v>
      </c>
      <c r="P236" t="b">
        <f t="shared" si="35"/>
        <v>0</v>
      </c>
      <c r="T236" s="136">
        <f t="shared" si="36"/>
        <v>4480</v>
      </c>
      <c r="U236" t="e">
        <f>SQRT(($U$6/2)^2-($U$6/2)^2*'(OLD) bottom seam length'!T236^2/($U$7/2)^2)</f>
        <v>#VALUE!</v>
      </c>
      <c r="W236" s="136">
        <f t="shared" si="37"/>
        <v>4480</v>
      </c>
      <c r="X236" t="e">
        <f>SQRT(($U$6/2)^2-($U$6/2)^2*'(OLD) bottom seam length'!W236^2/($U$7/2)^2)</f>
        <v>#VALUE!</v>
      </c>
      <c r="Z236" s="136">
        <f t="shared" si="38"/>
        <v>4480</v>
      </c>
      <c r="AA236" t="e">
        <f>SQRT(($U$6/2)^2-($U$6/2)^2*'(OLD) bottom seam length'!Z236^2/($U$7/2)^2)</f>
        <v>#VALUE!</v>
      </c>
      <c r="AC236" s="136">
        <f t="shared" si="39"/>
        <v>4480</v>
      </c>
      <c r="AD236" t="e">
        <f>SQRT(($U$6/2)^2-($U$6/2)^2*'(OLD) bottom seam length'!AC236^2/($U$7/2)^2)</f>
        <v>#VALUE!</v>
      </c>
    </row>
    <row r="237" spans="2:30">
      <c r="B237" s="136">
        <f t="shared" si="30"/>
        <v>4520</v>
      </c>
      <c r="C237" t="e">
        <f>SQRT(($C$5/2)^2-($C$5/2)^2*'(OLD) bottom seam length'!B237^2/($C$6/2)^2)</f>
        <v>#DIV/0!</v>
      </c>
      <c r="E237" s="136">
        <f t="shared" si="31"/>
        <v>4520</v>
      </c>
      <c r="F237" t="e">
        <f>SQRT(($C$5/2)^2-($C$5/2)^2*'(OLD) bottom seam length'!E237^2/($C$6/2)^2)</f>
        <v>#DIV/0!</v>
      </c>
      <c r="H237" s="136">
        <f t="shared" si="32"/>
        <v>4520</v>
      </c>
      <c r="I237" t="e">
        <f>SQRT(($C$5/2)^2-($C$5/2)^2*'(OLD) bottom seam length'!H237^2/($C$6/2)^2)</f>
        <v>#DIV/0!</v>
      </c>
      <c r="K237" s="136">
        <f t="shared" si="33"/>
        <v>4520</v>
      </c>
      <c r="L237" t="e">
        <f>SQRT(($C$5/2)^2-($C$5/2)^2*'(OLD) bottom seam length'!K237^2/($C$6/2)^2)</f>
        <v>#DIV/0!</v>
      </c>
      <c r="O237" s="136">
        <f t="shared" si="34"/>
        <v>4520</v>
      </c>
      <c r="P237" t="b">
        <f t="shared" si="35"/>
        <v>0</v>
      </c>
      <c r="T237" s="136">
        <f t="shared" si="36"/>
        <v>4500</v>
      </c>
      <c r="U237" t="e">
        <f>SQRT(($U$6/2)^2-($U$6/2)^2*'(OLD) bottom seam length'!T237^2/($U$7/2)^2)</f>
        <v>#VALUE!</v>
      </c>
      <c r="W237" s="136">
        <f t="shared" si="37"/>
        <v>4500</v>
      </c>
      <c r="X237" t="e">
        <f>SQRT(($U$6/2)^2-($U$6/2)^2*'(OLD) bottom seam length'!W237^2/($U$7/2)^2)</f>
        <v>#VALUE!</v>
      </c>
      <c r="Z237" s="136">
        <f t="shared" si="38"/>
        <v>4500</v>
      </c>
      <c r="AA237" t="e">
        <f>SQRT(($U$6/2)^2-($U$6/2)^2*'(OLD) bottom seam length'!Z237^2/($U$7/2)^2)</f>
        <v>#VALUE!</v>
      </c>
      <c r="AC237" s="136">
        <f t="shared" si="39"/>
        <v>4500</v>
      </c>
      <c r="AD237" t="e">
        <f>SQRT(($U$6/2)^2-($U$6/2)^2*'(OLD) bottom seam length'!AC237^2/($U$7/2)^2)</f>
        <v>#VALUE!</v>
      </c>
    </row>
    <row r="238" spans="2:30">
      <c r="B238" s="136">
        <f t="shared" si="30"/>
        <v>4540</v>
      </c>
      <c r="C238" t="e">
        <f>SQRT(($C$5/2)^2-($C$5/2)^2*'(OLD) bottom seam length'!B238^2/($C$6/2)^2)</f>
        <v>#DIV/0!</v>
      </c>
      <c r="E238" s="136">
        <f t="shared" si="31"/>
        <v>4540</v>
      </c>
      <c r="F238" t="e">
        <f>SQRT(($C$5/2)^2-($C$5/2)^2*'(OLD) bottom seam length'!E238^2/($C$6/2)^2)</f>
        <v>#DIV/0!</v>
      </c>
      <c r="H238" s="136">
        <f t="shared" si="32"/>
        <v>4540</v>
      </c>
      <c r="I238" t="e">
        <f>SQRT(($C$5/2)^2-($C$5/2)^2*'(OLD) bottom seam length'!H238^2/($C$6/2)^2)</f>
        <v>#DIV/0!</v>
      </c>
      <c r="K238" s="136">
        <f t="shared" si="33"/>
        <v>4540</v>
      </c>
      <c r="L238" t="e">
        <f>SQRT(($C$5/2)^2-($C$5/2)^2*'(OLD) bottom seam length'!K238^2/($C$6/2)^2)</f>
        <v>#DIV/0!</v>
      </c>
      <c r="O238" s="136">
        <f t="shared" si="34"/>
        <v>4540</v>
      </c>
      <c r="P238" t="b">
        <f t="shared" si="35"/>
        <v>0</v>
      </c>
      <c r="T238" s="136">
        <f t="shared" si="36"/>
        <v>4520</v>
      </c>
      <c r="U238" t="e">
        <f>SQRT(($U$6/2)^2-($U$6/2)^2*'(OLD) bottom seam length'!T238^2/($U$7/2)^2)</f>
        <v>#VALUE!</v>
      </c>
      <c r="W238" s="136">
        <f t="shared" si="37"/>
        <v>4520</v>
      </c>
      <c r="X238" t="e">
        <f>SQRT(($U$6/2)^2-($U$6/2)^2*'(OLD) bottom seam length'!W238^2/($U$7/2)^2)</f>
        <v>#VALUE!</v>
      </c>
      <c r="Z238" s="136">
        <f t="shared" si="38"/>
        <v>4520</v>
      </c>
      <c r="AA238" t="e">
        <f>SQRT(($U$6/2)^2-($U$6/2)^2*'(OLD) bottom seam length'!Z238^2/($U$7/2)^2)</f>
        <v>#VALUE!</v>
      </c>
      <c r="AC238" s="136">
        <f t="shared" si="39"/>
        <v>4520</v>
      </c>
      <c r="AD238" t="e">
        <f>SQRT(($U$6/2)^2-($U$6/2)^2*'(OLD) bottom seam length'!AC238^2/($U$7/2)^2)</f>
        <v>#VALUE!</v>
      </c>
    </row>
    <row r="239" spans="2:30">
      <c r="B239" s="136">
        <f t="shared" si="30"/>
        <v>4560</v>
      </c>
      <c r="C239" t="e">
        <f>SQRT(($C$5/2)^2-($C$5/2)^2*'(OLD) bottom seam length'!B239^2/($C$6/2)^2)</f>
        <v>#DIV/0!</v>
      </c>
      <c r="E239" s="136">
        <f t="shared" si="31"/>
        <v>4560</v>
      </c>
      <c r="F239" t="e">
        <f>SQRT(($C$5/2)^2-($C$5/2)^2*'(OLD) bottom seam length'!E239^2/($C$6/2)^2)</f>
        <v>#DIV/0!</v>
      </c>
      <c r="H239" s="136">
        <f t="shared" si="32"/>
        <v>4560</v>
      </c>
      <c r="I239" t="e">
        <f>SQRT(($C$5/2)^2-($C$5/2)^2*'(OLD) bottom seam length'!H239^2/($C$6/2)^2)</f>
        <v>#DIV/0!</v>
      </c>
      <c r="K239" s="136">
        <f t="shared" si="33"/>
        <v>4560</v>
      </c>
      <c r="L239" t="e">
        <f>SQRT(($C$5/2)^2-($C$5/2)^2*'(OLD) bottom seam length'!K239^2/($C$6/2)^2)</f>
        <v>#DIV/0!</v>
      </c>
      <c r="O239" s="136">
        <f t="shared" si="34"/>
        <v>4560</v>
      </c>
      <c r="P239" t="b">
        <f t="shared" si="35"/>
        <v>0</v>
      </c>
      <c r="T239" s="136">
        <f t="shared" si="36"/>
        <v>4540</v>
      </c>
      <c r="U239" t="e">
        <f>SQRT(($U$6/2)^2-($U$6/2)^2*'(OLD) bottom seam length'!T239^2/($U$7/2)^2)</f>
        <v>#VALUE!</v>
      </c>
      <c r="W239" s="136">
        <f t="shared" si="37"/>
        <v>4540</v>
      </c>
      <c r="X239" t="e">
        <f>SQRT(($U$6/2)^2-($U$6/2)^2*'(OLD) bottom seam length'!W239^2/($U$7/2)^2)</f>
        <v>#VALUE!</v>
      </c>
      <c r="Z239" s="136">
        <f t="shared" si="38"/>
        <v>4540</v>
      </c>
      <c r="AA239" t="e">
        <f>SQRT(($U$6/2)^2-($U$6/2)^2*'(OLD) bottom seam length'!Z239^2/($U$7/2)^2)</f>
        <v>#VALUE!</v>
      </c>
      <c r="AC239" s="136">
        <f t="shared" si="39"/>
        <v>4540</v>
      </c>
      <c r="AD239" t="e">
        <f>SQRT(($U$6/2)^2-($U$6/2)^2*'(OLD) bottom seam length'!AC239^2/($U$7/2)^2)</f>
        <v>#VALUE!</v>
      </c>
    </row>
    <row r="240" spans="2:30">
      <c r="B240" s="136">
        <f t="shared" si="30"/>
        <v>4580</v>
      </c>
      <c r="C240" t="e">
        <f>SQRT(($C$5/2)^2-($C$5/2)^2*'(OLD) bottom seam length'!B240^2/($C$6/2)^2)</f>
        <v>#DIV/0!</v>
      </c>
      <c r="E240" s="136">
        <f t="shared" si="31"/>
        <v>4580</v>
      </c>
      <c r="F240" t="e">
        <f>SQRT(($C$5/2)^2-($C$5/2)^2*'(OLD) bottom seam length'!E240^2/($C$6/2)^2)</f>
        <v>#DIV/0!</v>
      </c>
      <c r="H240" s="136">
        <f t="shared" si="32"/>
        <v>4580</v>
      </c>
      <c r="I240" t="e">
        <f>SQRT(($C$5/2)^2-($C$5/2)^2*'(OLD) bottom seam length'!H240^2/($C$6/2)^2)</f>
        <v>#DIV/0!</v>
      </c>
      <c r="K240" s="136">
        <f t="shared" si="33"/>
        <v>4580</v>
      </c>
      <c r="L240" t="e">
        <f>SQRT(($C$5/2)^2-($C$5/2)^2*'(OLD) bottom seam length'!K240^2/($C$6/2)^2)</f>
        <v>#DIV/0!</v>
      </c>
      <c r="O240" s="136">
        <f t="shared" si="34"/>
        <v>4580</v>
      </c>
      <c r="P240" t="b">
        <f t="shared" si="35"/>
        <v>0</v>
      </c>
      <c r="T240" s="136">
        <f t="shared" si="36"/>
        <v>4560</v>
      </c>
      <c r="U240" t="e">
        <f>SQRT(($U$6/2)^2-($U$6/2)^2*'(OLD) bottom seam length'!T240^2/($U$7/2)^2)</f>
        <v>#VALUE!</v>
      </c>
      <c r="W240" s="136">
        <f t="shared" si="37"/>
        <v>4560</v>
      </c>
      <c r="X240" t="e">
        <f>SQRT(($U$6/2)^2-($U$6/2)^2*'(OLD) bottom seam length'!W240^2/($U$7/2)^2)</f>
        <v>#VALUE!</v>
      </c>
      <c r="Z240" s="136">
        <f t="shared" si="38"/>
        <v>4560</v>
      </c>
      <c r="AA240" t="e">
        <f>SQRT(($U$6/2)^2-($U$6/2)^2*'(OLD) bottom seam length'!Z240^2/($U$7/2)^2)</f>
        <v>#VALUE!</v>
      </c>
      <c r="AC240" s="136">
        <f t="shared" si="39"/>
        <v>4560</v>
      </c>
      <c r="AD240" t="e">
        <f>SQRT(($U$6/2)^2-($U$6/2)^2*'(OLD) bottom seam length'!AC240^2/($U$7/2)^2)</f>
        <v>#VALUE!</v>
      </c>
    </row>
    <row r="241" spans="2:30">
      <c r="B241" s="136">
        <f t="shared" si="30"/>
        <v>4600</v>
      </c>
      <c r="C241" t="e">
        <f>SQRT(($C$5/2)^2-($C$5/2)^2*'(OLD) bottom seam length'!B241^2/($C$6/2)^2)</f>
        <v>#DIV/0!</v>
      </c>
      <c r="E241" s="136">
        <f t="shared" si="31"/>
        <v>4600</v>
      </c>
      <c r="F241" t="e">
        <f>SQRT(($C$5/2)^2-($C$5/2)^2*'(OLD) bottom seam length'!E241^2/($C$6/2)^2)</f>
        <v>#DIV/0!</v>
      </c>
      <c r="H241" s="136">
        <f t="shared" si="32"/>
        <v>4600</v>
      </c>
      <c r="I241" t="e">
        <f>SQRT(($C$5/2)^2-($C$5/2)^2*'(OLD) bottom seam length'!H241^2/($C$6/2)^2)</f>
        <v>#DIV/0!</v>
      </c>
      <c r="K241" s="136">
        <f t="shared" si="33"/>
        <v>4600</v>
      </c>
      <c r="L241" t="e">
        <f>SQRT(($C$5/2)^2-($C$5/2)^2*'(OLD) bottom seam length'!K241^2/($C$6/2)^2)</f>
        <v>#DIV/0!</v>
      </c>
      <c r="O241" s="136">
        <f t="shared" si="34"/>
        <v>4600</v>
      </c>
      <c r="P241" t="b">
        <f t="shared" si="35"/>
        <v>0</v>
      </c>
      <c r="T241" s="136">
        <f t="shared" si="36"/>
        <v>4580</v>
      </c>
      <c r="U241" t="e">
        <f>SQRT(($U$6/2)^2-($U$6/2)^2*'(OLD) bottom seam length'!T241^2/($U$7/2)^2)</f>
        <v>#VALUE!</v>
      </c>
      <c r="W241" s="136">
        <f t="shared" si="37"/>
        <v>4580</v>
      </c>
      <c r="X241" t="e">
        <f>SQRT(($U$6/2)^2-($U$6/2)^2*'(OLD) bottom seam length'!W241^2/($U$7/2)^2)</f>
        <v>#VALUE!</v>
      </c>
      <c r="Z241" s="136">
        <f t="shared" si="38"/>
        <v>4580</v>
      </c>
      <c r="AA241" t="e">
        <f>SQRT(($U$6/2)^2-($U$6/2)^2*'(OLD) bottom seam length'!Z241^2/($U$7/2)^2)</f>
        <v>#VALUE!</v>
      </c>
      <c r="AC241" s="136">
        <f t="shared" si="39"/>
        <v>4580</v>
      </c>
      <c r="AD241" t="e">
        <f>SQRT(($U$6/2)^2-($U$6/2)^2*'(OLD) bottom seam length'!AC241^2/($U$7/2)^2)</f>
        <v>#VALUE!</v>
      </c>
    </row>
    <row r="242" spans="2:30">
      <c r="B242" s="136">
        <f t="shared" si="30"/>
        <v>4620</v>
      </c>
      <c r="C242" t="e">
        <f>SQRT(($C$5/2)^2-($C$5/2)^2*'(OLD) bottom seam length'!B242^2/($C$6/2)^2)</f>
        <v>#DIV/0!</v>
      </c>
      <c r="E242" s="136">
        <f t="shared" si="31"/>
        <v>4620</v>
      </c>
      <c r="F242" t="e">
        <f>SQRT(($C$5/2)^2-($C$5/2)^2*'(OLD) bottom seam length'!E242^2/($C$6/2)^2)</f>
        <v>#DIV/0!</v>
      </c>
      <c r="H242" s="136">
        <f t="shared" si="32"/>
        <v>4620</v>
      </c>
      <c r="I242" t="e">
        <f>SQRT(($C$5/2)^2-($C$5/2)^2*'(OLD) bottom seam length'!H242^2/($C$6/2)^2)</f>
        <v>#DIV/0!</v>
      </c>
      <c r="K242" s="136">
        <f t="shared" si="33"/>
        <v>4620</v>
      </c>
      <c r="L242" t="e">
        <f>SQRT(($C$5/2)^2-($C$5/2)^2*'(OLD) bottom seam length'!K242^2/($C$6/2)^2)</f>
        <v>#DIV/0!</v>
      </c>
      <c r="O242" s="136">
        <f t="shared" si="34"/>
        <v>4620</v>
      </c>
      <c r="P242" t="b">
        <f t="shared" si="35"/>
        <v>0</v>
      </c>
      <c r="T242" s="136">
        <f t="shared" si="36"/>
        <v>4600</v>
      </c>
      <c r="U242" t="e">
        <f>SQRT(($U$6/2)^2-($U$6/2)^2*'(OLD) bottom seam length'!T242^2/($U$7/2)^2)</f>
        <v>#VALUE!</v>
      </c>
      <c r="W242" s="136">
        <f t="shared" si="37"/>
        <v>4600</v>
      </c>
      <c r="X242" t="e">
        <f>SQRT(($U$6/2)^2-($U$6/2)^2*'(OLD) bottom seam length'!W242^2/($U$7/2)^2)</f>
        <v>#VALUE!</v>
      </c>
      <c r="Z242" s="136">
        <f t="shared" si="38"/>
        <v>4600</v>
      </c>
      <c r="AA242" t="e">
        <f>SQRT(($U$6/2)^2-($U$6/2)^2*'(OLD) bottom seam length'!Z242^2/($U$7/2)^2)</f>
        <v>#VALUE!</v>
      </c>
      <c r="AC242" s="136">
        <f t="shared" si="39"/>
        <v>4600</v>
      </c>
      <c r="AD242" t="e">
        <f>SQRT(($U$6/2)^2-($U$6/2)^2*'(OLD) bottom seam length'!AC242^2/($U$7/2)^2)</f>
        <v>#VALUE!</v>
      </c>
    </row>
    <row r="243" spans="2:30">
      <c r="B243" s="136">
        <f t="shared" si="30"/>
        <v>4640</v>
      </c>
      <c r="C243" t="e">
        <f>SQRT(($C$5/2)^2-($C$5/2)^2*'(OLD) bottom seam length'!B243^2/($C$6/2)^2)</f>
        <v>#DIV/0!</v>
      </c>
      <c r="E243" s="136">
        <f t="shared" si="31"/>
        <v>4640</v>
      </c>
      <c r="F243" t="e">
        <f>SQRT(($C$5/2)^2-($C$5/2)^2*'(OLD) bottom seam length'!E243^2/($C$6/2)^2)</f>
        <v>#DIV/0!</v>
      </c>
      <c r="H243" s="136">
        <f t="shared" si="32"/>
        <v>4640</v>
      </c>
      <c r="I243" t="e">
        <f>SQRT(($C$5/2)^2-($C$5/2)^2*'(OLD) bottom seam length'!H243^2/($C$6/2)^2)</f>
        <v>#DIV/0!</v>
      </c>
      <c r="K243" s="136">
        <f t="shared" si="33"/>
        <v>4640</v>
      </c>
      <c r="L243" t="e">
        <f>SQRT(($C$5/2)^2-($C$5/2)^2*'(OLD) bottom seam length'!K243^2/($C$6/2)^2)</f>
        <v>#DIV/0!</v>
      </c>
      <c r="O243" s="136">
        <f t="shared" si="34"/>
        <v>4640</v>
      </c>
      <c r="P243" t="b">
        <f t="shared" si="35"/>
        <v>0</v>
      </c>
      <c r="T243" s="136">
        <f t="shared" si="36"/>
        <v>4620</v>
      </c>
      <c r="U243" t="e">
        <f>SQRT(($U$6/2)^2-($U$6/2)^2*'(OLD) bottom seam length'!T243^2/($U$7/2)^2)</f>
        <v>#VALUE!</v>
      </c>
      <c r="W243" s="136">
        <f t="shared" si="37"/>
        <v>4620</v>
      </c>
      <c r="X243" t="e">
        <f>SQRT(($U$6/2)^2-($U$6/2)^2*'(OLD) bottom seam length'!W243^2/($U$7/2)^2)</f>
        <v>#VALUE!</v>
      </c>
      <c r="Z243" s="136">
        <f t="shared" si="38"/>
        <v>4620</v>
      </c>
      <c r="AA243" t="e">
        <f>SQRT(($U$6/2)^2-($U$6/2)^2*'(OLD) bottom seam length'!Z243^2/($U$7/2)^2)</f>
        <v>#VALUE!</v>
      </c>
      <c r="AC243" s="136">
        <f t="shared" si="39"/>
        <v>4620</v>
      </c>
      <c r="AD243" t="e">
        <f>SQRT(($U$6/2)^2-($U$6/2)^2*'(OLD) bottom seam length'!AC243^2/($U$7/2)^2)</f>
        <v>#VALUE!</v>
      </c>
    </row>
    <row r="244" spans="2:30">
      <c r="B244" s="136">
        <f t="shared" si="30"/>
        <v>4660</v>
      </c>
      <c r="C244" t="e">
        <f>SQRT(($C$5/2)^2-($C$5/2)^2*'(OLD) bottom seam length'!B244^2/($C$6/2)^2)</f>
        <v>#DIV/0!</v>
      </c>
      <c r="E244" s="136">
        <f t="shared" si="31"/>
        <v>4660</v>
      </c>
      <c r="F244" t="e">
        <f>SQRT(($C$5/2)^2-($C$5/2)^2*'(OLD) bottom seam length'!E244^2/($C$6/2)^2)</f>
        <v>#DIV/0!</v>
      </c>
      <c r="H244" s="136">
        <f t="shared" si="32"/>
        <v>4660</v>
      </c>
      <c r="I244" t="e">
        <f>SQRT(($C$5/2)^2-($C$5/2)^2*'(OLD) bottom seam length'!H244^2/($C$6/2)^2)</f>
        <v>#DIV/0!</v>
      </c>
      <c r="K244" s="136">
        <f t="shared" si="33"/>
        <v>4660</v>
      </c>
      <c r="L244" t="e">
        <f>SQRT(($C$5/2)^2-($C$5/2)^2*'(OLD) bottom seam length'!K244^2/($C$6/2)^2)</f>
        <v>#DIV/0!</v>
      </c>
      <c r="O244" s="136">
        <f t="shared" si="34"/>
        <v>4660</v>
      </c>
      <c r="P244" t="b">
        <f t="shared" si="35"/>
        <v>0</v>
      </c>
      <c r="T244" s="136">
        <f t="shared" si="36"/>
        <v>4640</v>
      </c>
      <c r="U244" t="e">
        <f>SQRT(($U$6/2)^2-($U$6/2)^2*'(OLD) bottom seam length'!T244^2/($U$7/2)^2)</f>
        <v>#VALUE!</v>
      </c>
      <c r="W244" s="136">
        <f t="shared" si="37"/>
        <v>4640</v>
      </c>
      <c r="X244" t="e">
        <f>SQRT(($U$6/2)^2-($U$6/2)^2*'(OLD) bottom seam length'!W244^2/($U$7/2)^2)</f>
        <v>#VALUE!</v>
      </c>
      <c r="Z244" s="136">
        <f t="shared" si="38"/>
        <v>4640</v>
      </c>
      <c r="AA244" t="e">
        <f>SQRT(($U$6/2)^2-($U$6/2)^2*'(OLD) bottom seam length'!Z244^2/($U$7/2)^2)</f>
        <v>#VALUE!</v>
      </c>
      <c r="AC244" s="136">
        <f t="shared" si="39"/>
        <v>4640</v>
      </c>
      <c r="AD244" t="e">
        <f>SQRT(($U$6/2)^2-($U$6/2)^2*'(OLD) bottom seam length'!AC244^2/($U$7/2)^2)</f>
        <v>#VALUE!</v>
      </c>
    </row>
    <row r="245" spans="2:30">
      <c r="B245" s="136">
        <f t="shared" si="30"/>
        <v>4680</v>
      </c>
      <c r="C245" t="e">
        <f>SQRT(($C$5/2)^2-($C$5/2)^2*'(OLD) bottom seam length'!B245^2/($C$6/2)^2)</f>
        <v>#DIV/0!</v>
      </c>
      <c r="E245" s="136">
        <f t="shared" si="31"/>
        <v>4680</v>
      </c>
      <c r="F245" t="e">
        <f>SQRT(($C$5/2)^2-($C$5/2)^2*'(OLD) bottom seam length'!E245^2/($C$6/2)^2)</f>
        <v>#DIV/0!</v>
      </c>
      <c r="H245" s="136">
        <f t="shared" si="32"/>
        <v>4680</v>
      </c>
      <c r="I245" t="e">
        <f>SQRT(($C$5/2)^2-($C$5/2)^2*'(OLD) bottom seam length'!H245^2/($C$6/2)^2)</f>
        <v>#DIV/0!</v>
      </c>
      <c r="K245" s="136">
        <f t="shared" si="33"/>
        <v>4680</v>
      </c>
      <c r="L245" t="e">
        <f>SQRT(($C$5/2)^2-($C$5/2)^2*'(OLD) bottom seam length'!K245^2/($C$6/2)^2)</f>
        <v>#DIV/0!</v>
      </c>
      <c r="O245" s="136">
        <f t="shared" si="34"/>
        <v>4680</v>
      </c>
      <c r="P245" t="b">
        <f t="shared" si="35"/>
        <v>0</v>
      </c>
      <c r="T245" s="136">
        <f t="shared" si="36"/>
        <v>4660</v>
      </c>
      <c r="U245" t="e">
        <f>SQRT(($U$6/2)^2-($U$6/2)^2*'(OLD) bottom seam length'!T245^2/($U$7/2)^2)</f>
        <v>#VALUE!</v>
      </c>
      <c r="W245" s="136">
        <f t="shared" si="37"/>
        <v>4660</v>
      </c>
      <c r="X245" t="e">
        <f>SQRT(($U$6/2)^2-($U$6/2)^2*'(OLD) bottom seam length'!W245^2/($U$7/2)^2)</f>
        <v>#VALUE!</v>
      </c>
      <c r="Z245" s="136">
        <f t="shared" si="38"/>
        <v>4660</v>
      </c>
      <c r="AA245" t="e">
        <f>SQRT(($U$6/2)^2-($U$6/2)^2*'(OLD) bottom seam length'!Z245^2/($U$7/2)^2)</f>
        <v>#VALUE!</v>
      </c>
      <c r="AC245" s="136">
        <f t="shared" si="39"/>
        <v>4660</v>
      </c>
      <c r="AD245" t="e">
        <f>SQRT(($U$6/2)^2-($U$6/2)^2*'(OLD) bottom seam length'!AC245^2/($U$7/2)^2)</f>
        <v>#VALUE!</v>
      </c>
    </row>
    <row r="246" spans="2:30">
      <c r="B246" s="136">
        <f t="shared" si="30"/>
        <v>4700</v>
      </c>
      <c r="C246" t="e">
        <f>SQRT(($C$5/2)^2-($C$5/2)^2*'(OLD) bottom seam length'!B246^2/($C$6/2)^2)</f>
        <v>#DIV/0!</v>
      </c>
      <c r="E246" s="136">
        <f t="shared" si="31"/>
        <v>4700</v>
      </c>
      <c r="F246" t="e">
        <f>SQRT(($C$5/2)^2-($C$5/2)^2*'(OLD) bottom seam length'!E246^2/($C$6/2)^2)</f>
        <v>#DIV/0!</v>
      </c>
      <c r="H246" s="136">
        <f t="shared" si="32"/>
        <v>4700</v>
      </c>
      <c r="I246" t="e">
        <f>SQRT(($C$5/2)^2-($C$5/2)^2*'(OLD) bottom seam length'!H246^2/($C$6/2)^2)</f>
        <v>#DIV/0!</v>
      </c>
      <c r="K246" s="136">
        <f t="shared" si="33"/>
        <v>4700</v>
      </c>
      <c r="L246" t="e">
        <f>SQRT(($C$5/2)^2-($C$5/2)^2*'(OLD) bottom seam length'!K246^2/($C$6/2)^2)</f>
        <v>#DIV/0!</v>
      </c>
      <c r="O246" s="136">
        <f t="shared" si="34"/>
        <v>4700</v>
      </c>
      <c r="P246" t="b">
        <f t="shared" si="35"/>
        <v>0</v>
      </c>
      <c r="T246" s="136">
        <f t="shared" si="36"/>
        <v>4680</v>
      </c>
      <c r="U246" t="e">
        <f>SQRT(($U$6/2)^2-($U$6/2)^2*'(OLD) bottom seam length'!T246^2/($U$7/2)^2)</f>
        <v>#VALUE!</v>
      </c>
      <c r="W246" s="136">
        <f t="shared" si="37"/>
        <v>4680</v>
      </c>
      <c r="X246" t="e">
        <f>SQRT(($U$6/2)^2-($U$6/2)^2*'(OLD) bottom seam length'!W246^2/($U$7/2)^2)</f>
        <v>#VALUE!</v>
      </c>
      <c r="Z246" s="136">
        <f t="shared" si="38"/>
        <v>4680</v>
      </c>
      <c r="AA246" t="e">
        <f>SQRT(($U$6/2)^2-($U$6/2)^2*'(OLD) bottom seam length'!Z246^2/($U$7/2)^2)</f>
        <v>#VALUE!</v>
      </c>
      <c r="AC246" s="136">
        <f t="shared" si="39"/>
        <v>4680</v>
      </c>
      <c r="AD246" t="e">
        <f>SQRT(($U$6/2)^2-($U$6/2)^2*'(OLD) bottom seam length'!AC246^2/($U$7/2)^2)</f>
        <v>#VALUE!</v>
      </c>
    </row>
    <row r="247" spans="2:30">
      <c r="B247" s="136">
        <f t="shared" si="30"/>
        <v>4720</v>
      </c>
      <c r="C247" t="e">
        <f>SQRT(($C$5/2)^2-($C$5/2)^2*'(OLD) bottom seam length'!B247^2/($C$6/2)^2)</f>
        <v>#DIV/0!</v>
      </c>
      <c r="E247" s="136">
        <f t="shared" si="31"/>
        <v>4720</v>
      </c>
      <c r="F247" t="e">
        <f>SQRT(($C$5/2)^2-($C$5/2)^2*'(OLD) bottom seam length'!E247^2/($C$6/2)^2)</f>
        <v>#DIV/0!</v>
      </c>
      <c r="H247" s="136">
        <f t="shared" si="32"/>
        <v>4720</v>
      </c>
      <c r="I247" t="e">
        <f>SQRT(($C$5/2)^2-($C$5/2)^2*'(OLD) bottom seam length'!H247^2/($C$6/2)^2)</f>
        <v>#DIV/0!</v>
      </c>
      <c r="K247" s="136">
        <f t="shared" si="33"/>
        <v>4720</v>
      </c>
      <c r="L247" t="e">
        <f>SQRT(($C$5/2)^2-($C$5/2)^2*'(OLD) bottom seam length'!K247^2/($C$6/2)^2)</f>
        <v>#DIV/0!</v>
      </c>
      <c r="O247" s="136">
        <f t="shared" si="34"/>
        <v>4720</v>
      </c>
      <c r="P247" t="b">
        <f t="shared" si="35"/>
        <v>0</v>
      </c>
      <c r="T247" s="136">
        <f t="shared" si="36"/>
        <v>4700</v>
      </c>
      <c r="U247" t="e">
        <f>SQRT(($U$6/2)^2-($U$6/2)^2*'(OLD) bottom seam length'!T247^2/($U$7/2)^2)</f>
        <v>#VALUE!</v>
      </c>
      <c r="W247" s="136">
        <f t="shared" si="37"/>
        <v>4700</v>
      </c>
      <c r="X247" t="e">
        <f>SQRT(($U$6/2)^2-($U$6/2)^2*'(OLD) bottom seam length'!W247^2/($U$7/2)^2)</f>
        <v>#VALUE!</v>
      </c>
      <c r="Z247" s="136">
        <f t="shared" si="38"/>
        <v>4700</v>
      </c>
      <c r="AA247" t="e">
        <f>SQRT(($U$6/2)^2-($U$6/2)^2*'(OLD) bottom seam length'!Z247^2/($U$7/2)^2)</f>
        <v>#VALUE!</v>
      </c>
      <c r="AC247" s="136">
        <f t="shared" si="39"/>
        <v>4700</v>
      </c>
      <c r="AD247" t="e">
        <f>SQRT(($U$6/2)^2-($U$6/2)^2*'(OLD) bottom seam length'!AC247^2/($U$7/2)^2)</f>
        <v>#VALUE!</v>
      </c>
    </row>
    <row r="248" spans="2:30">
      <c r="B248" s="136">
        <f t="shared" si="30"/>
        <v>4740</v>
      </c>
      <c r="C248" t="e">
        <f>SQRT(($C$5/2)^2-($C$5/2)^2*'(OLD) bottom seam length'!B248^2/($C$6/2)^2)</f>
        <v>#DIV/0!</v>
      </c>
      <c r="E248" s="136">
        <f t="shared" si="31"/>
        <v>4740</v>
      </c>
      <c r="F248" t="e">
        <f>SQRT(($C$5/2)^2-($C$5/2)^2*'(OLD) bottom seam length'!E248^2/($C$6/2)^2)</f>
        <v>#DIV/0!</v>
      </c>
      <c r="H248" s="136">
        <f t="shared" si="32"/>
        <v>4740</v>
      </c>
      <c r="I248" t="e">
        <f>SQRT(($C$5/2)^2-($C$5/2)^2*'(OLD) bottom seam length'!H248^2/($C$6/2)^2)</f>
        <v>#DIV/0!</v>
      </c>
      <c r="K248" s="136">
        <f t="shared" si="33"/>
        <v>4740</v>
      </c>
      <c r="L248" t="e">
        <f>SQRT(($C$5/2)^2-($C$5/2)^2*'(OLD) bottom seam length'!K248^2/($C$6/2)^2)</f>
        <v>#DIV/0!</v>
      </c>
      <c r="O248" s="136">
        <f t="shared" si="34"/>
        <v>4740</v>
      </c>
      <c r="P248" t="b">
        <f t="shared" si="35"/>
        <v>0</v>
      </c>
      <c r="T248" s="136">
        <f t="shared" si="36"/>
        <v>4720</v>
      </c>
      <c r="U248" t="e">
        <f>SQRT(($U$6/2)^2-($U$6/2)^2*'(OLD) bottom seam length'!T248^2/($U$7/2)^2)</f>
        <v>#VALUE!</v>
      </c>
      <c r="W248" s="136">
        <f t="shared" si="37"/>
        <v>4720</v>
      </c>
      <c r="X248" t="e">
        <f>SQRT(($U$6/2)^2-($U$6/2)^2*'(OLD) bottom seam length'!W248^2/($U$7/2)^2)</f>
        <v>#VALUE!</v>
      </c>
      <c r="Z248" s="136">
        <f t="shared" si="38"/>
        <v>4720</v>
      </c>
      <c r="AA248" t="e">
        <f>SQRT(($U$6/2)^2-($U$6/2)^2*'(OLD) bottom seam length'!Z248^2/($U$7/2)^2)</f>
        <v>#VALUE!</v>
      </c>
      <c r="AC248" s="136">
        <f t="shared" si="39"/>
        <v>4720</v>
      </c>
      <c r="AD248" t="e">
        <f>SQRT(($U$6/2)^2-($U$6/2)^2*'(OLD) bottom seam length'!AC248^2/($U$7/2)^2)</f>
        <v>#VALUE!</v>
      </c>
    </row>
    <row r="249" spans="2:30">
      <c r="B249" s="136">
        <f t="shared" si="30"/>
        <v>4760</v>
      </c>
      <c r="C249" t="e">
        <f>SQRT(($C$5/2)^2-($C$5/2)^2*'(OLD) bottom seam length'!B249^2/($C$6/2)^2)</f>
        <v>#DIV/0!</v>
      </c>
      <c r="E249" s="136">
        <f t="shared" si="31"/>
        <v>4760</v>
      </c>
      <c r="F249" t="e">
        <f>SQRT(($C$5/2)^2-($C$5/2)^2*'(OLD) bottom seam length'!E249^2/($C$6/2)^2)</f>
        <v>#DIV/0!</v>
      </c>
      <c r="H249" s="136">
        <f t="shared" si="32"/>
        <v>4760</v>
      </c>
      <c r="I249" t="e">
        <f>SQRT(($C$5/2)^2-($C$5/2)^2*'(OLD) bottom seam length'!H249^2/($C$6/2)^2)</f>
        <v>#DIV/0!</v>
      </c>
      <c r="K249" s="136">
        <f t="shared" si="33"/>
        <v>4760</v>
      </c>
      <c r="L249" t="e">
        <f>SQRT(($C$5/2)^2-($C$5/2)^2*'(OLD) bottom seam length'!K249^2/($C$6/2)^2)</f>
        <v>#DIV/0!</v>
      </c>
      <c r="O249" s="136">
        <f t="shared" si="34"/>
        <v>4760</v>
      </c>
      <c r="P249" t="b">
        <f t="shared" si="35"/>
        <v>0</v>
      </c>
      <c r="T249" s="136">
        <f t="shared" si="36"/>
        <v>4740</v>
      </c>
      <c r="U249" t="e">
        <f>SQRT(($U$6/2)^2-($U$6/2)^2*'(OLD) bottom seam length'!T249^2/($U$7/2)^2)</f>
        <v>#VALUE!</v>
      </c>
      <c r="W249" s="136">
        <f t="shared" si="37"/>
        <v>4740</v>
      </c>
      <c r="X249" t="e">
        <f>SQRT(($U$6/2)^2-($U$6/2)^2*'(OLD) bottom seam length'!W249^2/($U$7/2)^2)</f>
        <v>#VALUE!</v>
      </c>
      <c r="Z249" s="136">
        <f t="shared" si="38"/>
        <v>4740</v>
      </c>
      <c r="AA249" t="e">
        <f>SQRT(($U$6/2)^2-($U$6/2)^2*'(OLD) bottom seam length'!Z249^2/($U$7/2)^2)</f>
        <v>#VALUE!</v>
      </c>
      <c r="AC249" s="136">
        <f t="shared" si="39"/>
        <v>4740</v>
      </c>
      <c r="AD249" t="e">
        <f>SQRT(($U$6/2)^2-($U$6/2)^2*'(OLD) bottom seam length'!AC249^2/($U$7/2)^2)</f>
        <v>#VALUE!</v>
      </c>
    </row>
    <row r="250" spans="2:30">
      <c r="B250" s="136">
        <f t="shared" si="30"/>
        <v>4780</v>
      </c>
      <c r="C250" t="e">
        <f>SQRT(($C$5/2)^2-($C$5/2)^2*'(OLD) bottom seam length'!B250^2/($C$6/2)^2)</f>
        <v>#DIV/0!</v>
      </c>
      <c r="E250" s="136">
        <f t="shared" si="31"/>
        <v>4780</v>
      </c>
      <c r="F250" t="e">
        <f>SQRT(($C$5/2)^2-($C$5/2)^2*'(OLD) bottom seam length'!E250^2/($C$6/2)^2)</f>
        <v>#DIV/0!</v>
      </c>
      <c r="H250" s="136">
        <f t="shared" si="32"/>
        <v>4780</v>
      </c>
      <c r="I250" t="e">
        <f>SQRT(($C$5/2)^2-($C$5/2)^2*'(OLD) bottom seam length'!H250^2/($C$6/2)^2)</f>
        <v>#DIV/0!</v>
      </c>
      <c r="K250" s="136">
        <f t="shared" si="33"/>
        <v>4780</v>
      </c>
      <c r="L250" t="e">
        <f>SQRT(($C$5/2)^2-($C$5/2)^2*'(OLD) bottom seam length'!K250^2/($C$6/2)^2)</f>
        <v>#DIV/0!</v>
      </c>
      <c r="O250" s="136">
        <f t="shared" si="34"/>
        <v>4780</v>
      </c>
      <c r="P250" t="b">
        <f t="shared" si="35"/>
        <v>0</v>
      </c>
      <c r="T250" s="136">
        <f t="shared" si="36"/>
        <v>4760</v>
      </c>
      <c r="U250" t="e">
        <f>SQRT(($U$6/2)^2-($U$6/2)^2*'(OLD) bottom seam length'!T250^2/($U$7/2)^2)</f>
        <v>#VALUE!</v>
      </c>
      <c r="W250" s="136">
        <f t="shared" si="37"/>
        <v>4760</v>
      </c>
      <c r="X250" t="e">
        <f>SQRT(($U$6/2)^2-($U$6/2)^2*'(OLD) bottom seam length'!W250^2/($U$7/2)^2)</f>
        <v>#VALUE!</v>
      </c>
      <c r="Z250" s="136">
        <f t="shared" si="38"/>
        <v>4760</v>
      </c>
      <c r="AA250" t="e">
        <f>SQRT(($U$6/2)^2-($U$6/2)^2*'(OLD) bottom seam length'!Z250^2/($U$7/2)^2)</f>
        <v>#VALUE!</v>
      </c>
      <c r="AC250" s="136">
        <f t="shared" si="39"/>
        <v>4760</v>
      </c>
      <c r="AD250" t="e">
        <f>SQRT(($U$6/2)^2-($U$6/2)^2*'(OLD) bottom seam length'!AC250^2/($U$7/2)^2)</f>
        <v>#VALUE!</v>
      </c>
    </row>
    <row r="251" spans="2:30">
      <c r="B251" s="136">
        <f t="shared" si="30"/>
        <v>4800</v>
      </c>
      <c r="C251" t="e">
        <f>SQRT(($C$5/2)^2-($C$5/2)^2*'(OLD) bottom seam length'!B251^2/($C$6/2)^2)</f>
        <v>#DIV/0!</v>
      </c>
      <c r="E251" s="136">
        <f t="shared" si="31"/>
        <v>4800</v>
      </c>
      <c r="F251" t="e">
        <f>SQRT(($C$5/2)^2-($C$5/2)^2*'(OLD) bottom seam length'!E251^2/($C$6/2)^2)</f>
        <v>#DIV/0!</v>
      </c>
      <c r="H251" s="136">
        <f t="shared" si="32"/>
        <v>4800</v>
      </c>
      <c r="I251" t="e">
        <f>SQRT(($C$5/2)^2-($C$5/2)^2*'(OLD) bottom seam length'!H251^2/($C$6/2)^2)</f>
        <v>#DIV/0!</v>
      </c>
      <c r="K251" s="136">
        <f t="shared" si="33"/>
        <v>4800</v>
      </c>
      <c r="L251" t="e">
        <f>SQRT(($C$5/2)^2-($C$5/2)^2*'(OLD) bottom seam length'!K251^2/($C$6/2)^2)</f>
        <v>#DIV/0!</v>
      </c>
      <c r="O251" s="136">
        <f t="shared" si="34"/>
        <v>4800</v>
      </c>
      <c r="P251" t="b">
        <f t="shared" si="35"/>
        <v>0</v>
      </c>
      <c r="T251" s="136">
        <f t="shared" si="36"/>
        <v>4780</v>
      </c>
      <c r="U251" t="e">
        <f>SQRT(($U$6/2)^2-($U$6/2)^2*'(OLD) bottom seam length'!T251^2/($U$7/2)^2)</f>
        <v>#VALUE!</v>
      </c>
      <c r="W251" s="136">
        <f t="shared" si="37"/>
        <v>4780</v>
      </c>
      <c r="X251" t="e">
        <f>SQRT(($U$6/2)^2-($U$6/2)^2*'(OLD) bottom seam length'!W251^2/($U$7/2)^2)</f>
        <v>#VALUE!</v>
      </c>
      <c r="Z251" s="136">
        <f t="shared" si="38"/>
        <v>4780</v>
      </c>
      <c r="AA251" t="e">
        <f>SQRT(($U$6/2)^2-($U$6/2)^2*'(OLD) bottom seam length'!Z251^2/($U$7/2)^2)</f>
        <v>#VALUE!</v>
      </c>
      <c r="AC251" s="136">
        <f t="shared" si="39"/>
        <v>4780</v>
      </c>
      <c r="AD251" t="e">
        <f>SQRT(($U$6/2)^2-($U$6/2)^2*'(OLD) bottom seam length'!AC251^2/($U$7/2)^2)</f>
        <v>#VALUE!</v>
      </c>
    </row>
    <row r="252" spans="2:30">
      <c r="B252" s="136">
        <f t="shared" si="30"/>
        <v>4820</v>
      </c>
      <c r="C252" t="e">
        <f>SQRT(($C$5/2)^2-($C$5/2)^2*'(OLD) bottom seam length'!B252^2/($C$6/2)^2)</f>
        <v>#DIV/0!</v>
      </c>
      <c r="E252" s="136">
        <f t="shared" si="31"/>
        <v>4820</v>
      </c>
      <c r="F252" t="e">
        <f>SQRT(($C$5/2)^2-($C$5/2)^2*'(OLD) bottom seam length'!E252^2/($C$6/2)^2)</f>
        <v>#DIV/0!</v>
      </c>
      <c r="H252" s="136">
        <f t="shared" si="32"/>
        <v>4820</v>
      </c>
      <c r="I252" t="e">
        <f>SQRT(($C$5/2)^2-($C$5/2)^2*'(OLD) bottom seam length'!H252^2/($C$6/2)^2)</f>
        <v>#DIV/0!</v>
      </c>
      <c r="K252" s="136">
        <f t="shared" si="33"/>
        <v>4820</v>
      </c>
      <c r="L252" t="e">
        <f>SQRT(($C$5/2)^2-($C$5/2)^2*'(OLD) bottom seam length'!K252^2/($C$6/2)^2)</f>
        <v>#DIV/0!</v>
      </c>
      <c r="O252" s="136">
        <f t="shared" si="34"/>
        <v>4820</v>
      </c>
      <c r="P252" t="b">
        <f t="shared" si="35"/>
        <v>0</v>
      </c>
      <c r="T252" s="136">
        <f t="shared" si="36"/>
        <v>4800</v>
      </c>
      <c r="U252" t="e">
        <f>SQRT(($U$6/2)^2-($U$6/2)^2*'(OLD) bottom seam length'!T252^2/($U$7/2)^2)</f>
        <v>#VALUE!</v>
      </c>
      <c r="W252" s="136">
        <f t="shared" si="37"/>
        <v>4800</v>
      </c>
      <c r="X252" t="e">
        <f>SQRT(($U$6/2)^2-($U$6/2)^2*'(OLD) bottom seam length'!W252^2/($U$7/2)^2)</f>
        <v>#VALUE!</v>
      </c>
      <c r="Z252" s="136">
        <f t="shared" si="38"/>
        <v>4800</v>
      </c>
      <c r="AA252" t="e">
        <f>SQRT(($U$6/2)^2-($U$6/2)^2*'(OLD) bottom seam length'!Z252^2/($U$7/2)^2)</f>
        <v>#VALUE!</v>
      </c>
      <c r="AC252" s="136">
        <f t="shared" si="39"/>
        <v>4800</v>
      </c>
      <c r="AD252" t="e">
        <f>SQRT(($U$6/2)^2-($U$6/2)^2*'(OLD) bottom seam length'!AC252^2/($U$7/2)^2)</f>
        <v>#VALUE!</v>
      </c>
    </row>
    <row r="253" spans="2:30">
      <c r="B253" s="136">
        <f t="shared" si="30"/>
        <v>4840</v>
      </c>
      <c r="C253" t="e">
        <f>SQRT(($C$5/2)^2-($C$5/2)^2*'(OLD) bottom seam length'!B253^2/($C$6/2)^2)</f>
        <v>#DIV/0!</v>
      </c>
      <c r="E253" s="136">
        <f t="shared" si="31"/>
        <v>4840</v>
      </c>
      <c r="F253" t="e">
        <f>SQRT(($C$5/2)^2-($C$5/2)^2*'(OLD) bottom seam length'!E253^2/($C$6/2)^2)</f>
        <v>#DIV/0!</v>
      </c>
      <c r="H253" s="136">
        <f t="shared" si="32"/>
        <v>4840</v>
      </c>
      <c r="I253" t="e">
        <f>SQRT(($C$5/2)^2-($C$5/2)^2*'(OLD) bottom seam length'!H253^2/($C$6/2)^2)</f>
        <v>#DIV/0!</v>
      </c>
      <c r="K253" s="136">
        <f t="shared" si="33"/>
        <v>4840</v>
      </c>
      <c r="L253" t="e">
        <f>SQRT(($C$5/2)^2-($C$5/2)^2*'(OLD) bottom seam length'!K253^2/($C$6/2)^2)</f>
        <v>#DIV/0!</v>
      </c>
      <c r="O253" s="136">
        <f t="shared" si="34"/>
        <v>4840</v>
      </c>
      <c r="P253" t="b">
        <f t="shared" si="35"/>
        <v>0</v>
      </c>
      <c r="T253" s="136">
        <f t="shared" si="36"/>
        <v>4820</v>
      </c>
      <c r="U253" t="e">
        <f>SQRT(($U$6/2)^2-($U$6/2)^2*'(OLD) bottom seam length'!T253^2/($U$7/2)^2)</f>
        <v>#VALUE!</v>
      </c>
      <c r="W253" s="136">
        <f t="shared" si="37"/>
        <v>4820</v>
      </c>
      <c r="X253" t="e">
        <f>SQRT(($U$6/2)^2-($U$6/2)^2*'(OLD) bottom seam length'!W253^2/($U$7/2)^2)</f>
        <v>#VALUE!</v>
      </c>
      <c r="Z253" s="136">
        <f t="shared" si="38"/>
        <v>4820</v>
      </c>
      <c r="AA253" t="e">
        <f>SQRT(($U$6/2)^2-($U$6/2)^2*'(OLD) bottom seam length'!Z253^2/($U$7/2)^2)</f>
        <v>#VALUE!</v>
      </c>
      <c r="AC253" s="136">
        <f t="shared" si="39"/>
        <v>4820</v>
      </c>
      <c r="AD253" t="e">
        <f>SQRT(($U$6/2)^2-($U$6/2)^2*'(OLD) bottom seam length'!AC253^2/($U$7/2)^2)</f>
        <v>#VALUE!</v>
      </c>
    </row>
    <row r="254" spans="2:30">
      <c r="B254" s="136">
        <f t="shared" si="30"/>
        <v>4860</v>
      </c>
      <c r="C254" t="e">
        <f>SQRT(($C$5/2)^2-($C$5/2)^2*'(OLD) bottom seam length'!B254^2/($C$6/2)^2)</f>
        <v>#DIV/0!</v>
      </c>
      <c r="E254" s="136">
        <f t="shared" si="31"/>
        <v>4860</v>
      </c>
      <c r="F254" t="e">
        <f>SQRT(($C$5/2)^2-($C$5/2)^2*'(OLD) bottom seam length'!E254^2/($C$6/2)^2)</f>
        <v>#DIV/0!</v>
      </c>
      <c r="H254" s="136">
        <f t="shared" si="32"/>
        <v>4860</v>
      </c>
      <c r="I254" t="e">
        <f>SQRT(($C$5/2)^2-($C$5/2)^2*'(OLD) bottom seam length'!H254^2/($C$6/2)^2)</f>
        <v>#DIV/0!</v>
      </c>
      <c r="K254" s="136">
        <f t="shared" si="33"/>
        <v>4860</v>
      </c>
      <c r="L254" t="e">
        <f>SQRT(($C$5/2)^2-($C$5/2)^2*'(OLD) bottom seam length'!K254^2/($C$6/2)^2)</f>
        <v>#DIV/0!</v>
      </c>
      <c r="O254" s="136">
        <f t="shared" si="34"/>
        <v>4860</v>
      </c>
      <c r="P254" t="b">
        <f t="shared" si="35"/>
        <v>0</v>
      </c>
      <c r="T254" s="136">
        <f t="shared" si="36"/>
        <v>4840</v>
      </c>
      <c r="U254" t="e">
        <f>SQRT(($U$6/2)^2-($U$6/2)^2*'(OLD) bottom seam length'!T254^2/($U$7/2)^2)</f>
        <v>#VALUE!</v>
      </c>
      <c r="W254" s="136">
        <f t="shared" si="37"/>
        <v>4840</v>
      </c>
      <c r="X254" t="e">
        <f>SQRT(($U$6/2)^2-($U$6/2)^2*'(OLD) bottom seam length'!W254^2/($U$7/2)^2)</f>
        <v>#VALUE!</v>
      </c>
      <c r="Z254" s="136">
        <f t="shared" si="38"/>
        <v>4840</v>
      </c>
      <c r="AA254" t="e">
        <f>SQRT(($U$6/2)^2-($U$6/2)^2*'(OLD) bottom seam length'!Z254^2/($U$7/2)^2)</f>
        <v>#VALUE!</v>
      </c>
      <c r="AC254" s="136">
        <f t="shared" si="39"/>
        <v>4840</v>
      </c>
      <c r="AD254" t="e">
        <f>SQRT(($U$6/2)^2-($U$6/2)^2*'(OLD) bottom seam length'!AC254^2/($U$7/2)^2)</f>
        <v>#VALUE!</v>
      </c>
    </row>
    <row r="255" spans="2:30">
      <c r="B255" s="136">
        <f t="shared" si="30"/>
        <v>4880</v>
      </c>
      <c r="C255" t="e">
        <f>SQRT(($C$5/2)^2-($C$5/2)^2*'(OLD) bottom seam length'!B255^2/($C$6/2)^2)</f>
        <v>#DIV/0!</v>
      </c>
      <c r="E255" s="136">
        <f t="shared" si="31"/>
        <v>4880</v>
      </c>
      <c r="F255" t="e">
        <f>SQRT(($C$5/2)^2-($C$5/2)^2*'(OLD) bottom seam length'!E255^2/($C$6/2)^2)</f>
        <v>#DIV/0!</v>
      </c>
      <c r="H255" s="136">
        <f t="shared" si="32"/>
        <v>4880</v>
      </c>
      <c r="I255" t="e">
        <f>SQRT(($C$5/2)^2-($C$5/2)^2*'(OLD) bottom seam length'!H255^2/($C$6/2)^2)</f>
        <v>#DIV/0!</v>
      </c>
      <c r="K255" s="136">
        <f t="shared" si="33"/>
        <v>4880</v>
      </c>
      <c r="L255" t="e">
        <f>SQRT(($C$5/2)^2-($C$5/2)^2*'(OLD) bottom seam length'!K255^2/($C$6/2)^2)</f>
        <v>#DIV/0!</v>
      </c>
      <c r="O255" s="136">
        <f t="shared" si="34"/>
        <v>4880</v>
      </c>
      <c r="P255" t="b">
        <f t="shared" si="35"/>
        <v>0</v>
      </c>
      <c r="T255" s="136">
        <f t="shared" si="36"/>
        <v>4860</v>
      </c>
      <c r="U255" t="e">
        <f>SQRT(($U$6/2)^2-($U$6/2)^2*'(OLD) bottom seam length'!T255^2/($U$7/2)^2)</f>
        <v>#VALUE!</v>
      </c>
      <c r="W255" s="136">
        <f t="shared" si="37"/>
        <v>4860</v>
      </c>
      <c r="X255" t="e">
        <f>SQRT(($U$6/2)^2-($U$6/2)^2*'(OLD) bottom seam length'!W255^2/($U$7/2)^2)</f>
        <v>#VALUE!</v>
      </c>
      <c r="Z255" s="136">
        <f t="shared" si="38"/>
        <v>4860</v>
      </c>
      <c r="AA255" t="e">
        <f>SQRT(($U$6/2)^2-($U$6/2)^2*'(OLD) bottom seam length'!Z255^2/($U$7/2)^2)</f>
        <v>#VALUE!</v>
      </c>
      <c r="AC255" s="136">
        <f t="shared" si="39"/>
        <v>4860</v>
      </c>
      <c r="AD255" t="e">
        <f>SQRT(($U$6/2)^2-($U$6/2)^2*'(OLD) bottom seam length'!AC255^2/($U$7/2)^2)</f>
        <v>#VALUE!</v>
      </c>
    </row>
    <row r="256" spans="2:30">
      <c r="B256" s="136">
        <f t="shared" si="30"/>
        <v>4900</v>
      </c>
      <c r="C256" t="e">
        <f>SQRT(($C$5/2)^2-($C$5/2)^2*'(OLD) bottom seam length'!B256^2/($C$6/2)^2)</f>
        <v>#DIV/0!</v>
      </c>
      <c r="E256" s="136">
        <f t="shared" si="31"/>
        <v>4900</v>
      </c>
      <c r="F256" t="e">
        <f>SQRT(($C$5/2)^2-($C$5/2)^2*'(OLD) bottom seam length'!E256^2/($C$6/2)^2)</f>
        <v>#DIV/0!</v>
      </c>
      <c r="H256" s="136">
        <f t="shared" si="32"/>
        <v>4900</v>
      </c>
      <c r="I256" t="e">
        <f>SQRT(($C$5/2)^2-($C$5/2)^2*'(OLD) bottom seam length'!H256^2/($C$6/2)^2)</f>
        <v>#DIV/0!</v>
      </c>
      <c r="K256" s="136">
        <f t="shared" si="33"/>
        <v>4900</v>
      </c>
      <c r="L256" t="e">
        <f>SQRT(($C$5/2)^2-($C$5/2)^2*'(OLD) bottom seam length'!K256^2/($C$6/2)^2)</f>
        <v>#DIV/0!</v>
      </c>
      <c r="O256" s="136">
        <f t="shared" si="34"/>
        <v>4900</v>
      </c>
      <c r="P256" t="b">
        <f t="shared" si="35"/>
        <v>0</v>
      </c>
      <c r="T256" s="136">
        <f t="shared" si="36"/>
        <v>4880</v>
      </c>
      <c r="U256" t="e">
        <f>SQRT(($U$6/2)^2-($U$6/2)^2*'(OLD) bottom seam length'!T256^2/($U$7/2)^2)</f>
        <v>#VALUE!</v>
      </c>
      <c r="W256" s="136">
        <f t="shared" si="37"/>
        <v>4880</v>
      </c>
      <c r="X256" t="e">
        <f>SQRT(($U$6/2)^2-($U$6/2)^2*'(OLD) bottom seam length'!W256^2/($U$7/2)^2)</f>
        <v>#VALUE!</v>
      </c>
      <c r="Z256" s="136">
        <f t="shared" si="38"/>
        <v>4880</v>
      </c>
      <c r="AA256" t="e">
        <f>SQRT(($U$6/2)^2-($U$6/2)^2*'(OLD) bottom seam length'!Z256^2/($U$7/2)^2)</f>
        <v>#VALUE!</v>
      </c>
      <c r="AC256" s="136">
        <f t="shared" si="39"/>
        <v>4880</v>
      </c>
      <c r="AD256" t="e">
        <f>SQRT(($U$6/2)^2-($U$6/2)^2*'(OLD) bottom seam length'!AC256^2/($U$7/2)^2)</f>
        <v>#VALUE!</v>
      </c>
    </row>
    <row r="257" spans="2:30">
      <c r="B257" s="136">
        <f t="shared" si="30"/>
        <v>4920</v>
      </c>
      <c r="C257" t="e">
        <f>SQRT(($C$5/2)^2-($C$5/2)^2*'(OLD) bottom seam length'!B257^2/($C$6/2)^2)</f>
        <v>#DIV/0!</v>
      </c>
      <c r="E257" s="136">
        <f t="shared" si="31"/>
        <v>4920</v>
      </c>
      <c r="F257" t="e">
        <f>SQRT(($C$5/2)^2-($C$5/2)^2*'(OLD) bottom seam length'!E257^2/($C$6/2)^2)</f>
        <v>#DIV/0!</v>
      </c>
      <c r="H257" s="136">
        <f t="shared" si="32"/>
        <v>4920</v>
      </c>
      <c r="I257" t="e">
        <f>SQRT(($C$5/2)^2-($C$5/2)^2*'(OLD) bottom seam length'!H257^2/($C$6/2)^2)</f>
        <v>#DIV/0!</v>
      </c>
      <c r="K257" s="136">
        <f t="shared" si="33"/>
        <v>4920</v>
      </c>
      <c r="L257" t="e">
        <f>SQRT(($C$5/2)^2-($C$5/2)^2*'(OLD) bottom seam length'!K257^2/($C$6/2)^2)</f>
        <v>#DIV/0!</v>
      </c>
      <c r="O257" s="136">
        <f t="shared" si="34"/>
        <v>4920</v>
      </c>
      <c r="P257" t="b">
        <f t="shared" si="35"/>
        <v>0</v>
      </c>
      <c r="T257" s="136">
        <f t="shared" si="36"/>
        <v>4900</v>
      </c>
      <c r="U257" t="e">
        <f>SQRT(($U$6/2)^2-($U$6/2)^2*'(OLD) bottom seam length'!T257^2/($U$7/2)^2)</f>
        <v>#VALUE!</v>
      </c>
      <c r="W257" s="136">
        <f t="shared" si="37"/>
        <v>4900</v>
      </c>
      <c r="X257" t="e">
        <f>SQRT(($U$6/2)^2-($U$6/2)^2*'(OLD) bottom seam length'!W257^2/($U$7/2)^2)</f>
        <v>#VALUE!</v>
      </c>
      <c r="Z257" s="136">
        <f t="shared" si="38"/>
        <v>4900</v>
      </c>
      <c r="AA257" t="e">
        <f>SQRT(($U$6/2)^2-($U$6/2)^2*'(OLD) bottom seam length'!Z257^2/($U$7/2)^2)</f>
        <v>#VALUE!</v>
      </c>
      <c r="AC257" s="136">
        <f t="shared" si="39"/>
        <v>4900</v>
      </c>
      <c r="AD257" t="e">
        <f>SQRT(($U$6/2)^2-($U$6/2)^2*'(OLD) bottom seam length'!AC257^2/($U$7/2)^2)</f>
        <v>#VALUE!</v>
      </c>
    </row>
    <row r="258" spans="2:30">
      <c r="B258" s="136">
        <f t="shared" si="30"/>
        <v>4940</v>
      </c>
      <c r="C258" t="e">
        <f>SQRT(($C$5/2)^2-($C$5/2)^2*'(OLD) bottom seam length'!B258^2/($C$6/2)^2)</f>
        <v>#DIV/0!</v>
      </c>
      <c r="E258" s="136">
        <f t="shared" si="31"/>
        <v>4940</v>
      </c>
      <c r="F258" t="e">
        <f>SQRT(($C$5/2)^2-($C$5/2)^2*'(OLD) bottom seam length'!E258^2/($C$6/2)^2)</f>
        <v>#DIV/0!</v>
      </c>
      <c r="H258" s="136">
        <f t="shared" si="32"/>
        <v>4940</v>
      </c>
      <c r="I258" t="e">
        <f>SQRT(($C$5/2)^2-($C$5/2)^2*'(OLD) bottom seam length'!H258^2/($C$6/2)^2)</f>
        <v>#DIV/0!</v>
      </c>
      <c r="K258" s="136">
        <f t="shared" si="33"/>
        <v>4940</v>
      </c>
      <c r="L258" t="e">
        <f>SQRT(($C$5/2)^2-($C$5/2)^2*'(OLD) bottom seam length'!K258^2/($C$6/2)^2)</f>
        <v>#DIV/0!</v>
      </c>
      <c r="O258" s="136">
        <f t="shared" si="34"/>
        <v>4940</v>
      </c>
      <c r="P258" t="b">
        <f t="shared" si="35"/>
        <v>0</v>
      </c>
      <c r="T258" s="136">
        <f t="shared" si="36"/>
        <v>4920</v>
      </c>
      <c r="U258" t="e">
        <f>SQRT(($U$6/2)^2-($U$6/2)^2*'(OLD) bottom seam length'!T258^2/($U$7/2)^2)</f>
        <v>#VALUE!</v>
      </c>
      <c r="W258" s="136">
        <f t="shared" si="37"/>
        <v>4920</v>
      </c>
      <c r="X258" t="e">
        <f>SQRT(($U$6/2)^2-($U$6/2)^2*'(OLD) bottom seam length'!W258^2/($U$7/2)^2)</f>
        <v>#VALUE!</v>
      </c>
      <c r="Z258" s="136">
        <f t="shared" si="38"/>
        <v>4920</v>
      </c>
      <c r="AA258" t="e">
        <f>SQRT(($U$6/2)^2-($U$6/2)^2*'(OLD) bottom seam length'!Z258^2/($U$7/2)^2)</f>
        <v>#VALUE!</v>
      </c>
      <c r="AC258" s="136">
        <f t="shared" si="39"/>
        <v>4920</v>
      </c>
      <c r="AD258" t="e">
        <f>SQRT(($U$6/2)^2-($U$6/2)^2*'(OLD) bottom seam length'!AC258^2/($U$7/2)^2)</f>
        <v>#VALUE!</v>
      </c>
    </row>
    <row r="259" spans="2:30">
      <c r="B259" s="136">
        <f t="shared" si="30"/>
        <v>4960</v>
      </c>
      <c r="C259" t="e">
        <f>SQRT(($C$5/2)^2-($C$5/2)^2*'(OLD) bottom seam length'!B259^2/($C$6/2)^2)</f>
        <v>#DIV/0!</v>
      </c>
      <c r="E259" s="136">
        <f t="shared" si="31"/>
        <v>4960</v>
      </c>
      <c r="F259" t="e">
        <f>SQRT(($C$5/2)^2-($C$5/2)^2*'(OLD) bottom seam length'!E259^2/($C$6/2)^2)</f>
        <v>#DIV/0!</v>
      </c>
      <c r="H259" s="136">
        <f t="shared" si="32"/>
        <v>4960</v>
      </c>
      <c r="I259" t="e">
        <f>SQRT(($C$5/2)^2-($C$5/2)^2*'(OLD) bottom seam length'!H259^2/($C$6/2)^2)</f>
        <v>#DIV/0!</v>
      </c>
      <c r="K259" s="136">
        <f t="shared" si="33"/>
        <v>4960</v>
      </c>
      <c r="L259" t="e">
        <f>SQRT(($C$5/2)^2-($C$5/2)^2*'(OLD) bottom seam length'!K259^2/($C$6/2)^2)</f>
        <v>#DIV/0!</v>
      </c>
      <c r="O259" s="136">
        <f t="shared" si="34"/>
        <v>4960</v>
      </c>
      <c r="P259" t="b">
        <f t="shared" si="35"/>
        <v>0</v>
      </c>
      <c r="T259" s="136">
        <f t="shared" si="36"/>
        <v>4940</v>
      </c>
      <c r="U259" t="e">
        <f>SQRT(($U$6/2)^2-($U$6/2)^2*'(OLD) bottom seam length'!T259^2/($U$7/2)^2)</f>
        <v>#VALUE!</v>
      </c>
      <c r="W259" s="136">
        <f t="shared" si="37"/>
        <v>4940</v>
      </c>
      <c r="X259" t="e">
        <f>SQRT(($U$6/2)^2-($U$6/2)^2*'(OLD) bottom seam length'!W259^2/($U$7/2)^2)</f>
        <v>#VALUE!</v>
      </c>
      <c r="Z259" s="136">
        <f t="shared" si="38"/>
        <v>4940</v>
      </c>
      <c r="AA259" t="e">
        <f>SQRT(($U$6/2)^2-($U$6/2)^2*'(OLD) bottom seam length'!Z259^2/($U$7/2)^2)</f>
        <v>#VALUE!</v>
      </c>
      <c r="AC259" s="136">
        <f t="shared" si="39"/>
        <v>4940</v>
      </c>
      <c r="AD259" t="e">
        <f>SQRT(($U$6/2)^2-($U$6/2)^2*'(OLD) bottom seam length'!AC259^2/($U$7/2)^2)</f>
        <v>#VALUE!</v>
      </c>
    </row>
    <row r="260" spans="2:30">
      <c r="B260" s="136">
        <f t="shared" si="30"/>
        <v>4980</v>
      </c>
      <c r="C260" t="e">
        <f>SQRT(($C$5/2)^2-($C$5/2)^2*'(OLD) bottom seam length'!B260^2/($C$6/2)^2)</f>
        <v>#DIV/0!</v>
      </c>
      <c r="E260" s="136">
        <f t="shared" si="31"/>
        <v>4980</v>
      </c>
      <c r="F260" t="e">
        <f>SQRT(($C$5/2)^2-($C$5/2)^2*'(OLD) bottom seam length'!E260^2/($C$6/2)^2)</f>
        <v>#DIV/0!</v>
      </c>
      <c r="H260" s="136">
        <f t="shared" si="32"/>
        <v>4980</v>
      </c>
      <c r="I260" t="e">
        <f>SQRT(($C$5/2)^2-($C$5/2)^2*'(OLD) bottom seam length'!H260^2/($C$6/2)^2)</f>
        <v>#DIV/0!</v>
      </c>
      <c r="K260" s="136">
        <f t="shared" si="33"/>
        <v>4980</v>
      </c>
      <c r="L260" t="e">
        <f>SQRT(($C$5/2)^2-($C$5/2)^2*'(OLD) bottom seam length'!K260^2/($C$6/2)^2)</f>
        <v>#DIV/0!</v>
      </c>
      <c r="O260" s="136">
        <f t="shared" si="34"/>
        <v>4980</v>
      </c>
      <c r="P260" t="b">
        <f t="shared" si="35"/>
        <v>0</v>
      </c>
      <c r="T260" s="136">
        <f t="shared" si="36"/>
        <v>4960</v>
      </c>
      <c r="U260" t="e">
        <f>SQRT(($U$6/2)^2-($U$6/2)^2*'(OLD) bottom seam length'!T260^2/($U$7/2)^2)</f>
        <v>#VALUE!</v>
      </c>
      <c r="W260" s="136">
        <f t="shared" si="37"/>
        <v>4960</v>
      </c>
      <c r="X260" t="e">
        <f>SQRT(($U$6/2)^2-($U$6/2)^2*'(OLD) bottom seam length'!W260^2/($U$7/2)^2)</f>
        <v>#VALUE!</v>
      </c>
      <c r="Z260" s="136">
        <f t="shared" si="38"/>
        <v>4960</v>
      </c>
      <c r="AA260" t="e">
        <f>SQRT(($U$6/2)^2-($U$6/2)^2*'(OLD) bottom seam length'!Z260^2/($U$7/2)^2)</f>
        <v>#VALUE!</v>
      </c>
      <c r="AC260" s="136">
        <f t="shared" si="39"/>
        <v>4960</v>
      </c>
      <c r="AD260" t="e">
        <f>SQRT(($U$6/2)^2-($U$6/2)^2*'(OLD) bottom seam length'!AC260^2/($U$7/2)^2)</f>
        <v>#VALUE!</v>
      </c>
    </row>
    <row r="261" spans="2:30">
      <c r="B261" s="136">
        <f t="shared" si="30"/>
        <v>5000</v>
      </c>
      <c r="C261" t="e">
        <f>SQRT(($C$5/2)^2-($C$5/2)^2*'(OLD) bottom seam length'!B261^2/($C$6/2)^2)</f>
        <v>#DIV/0!</v>
      </c>
      <c r="E261" s="136">
        <f t="shared" si="31"/>
        <v>5000</v>
      </c>
      <c r="F261" t="e">
        <f>SQRT(($C$5/2)^2-($C$5/2)^2*'(OLD) bottom seam length'!E261^2/($C$6/2)^2)</f>
        <v>#DIV/0!</v>
      </c>
      <c r="H261" s="136">
        <f t="shared" si="32"/>
        <v>5000</v>
      </c>
      <c r="I261" t="e">
        <f>SQRT(($C$5/2)^2-($C$5/2)^2*'(OLD) bottom seam length'!H261^2/($C$6/2)^2)</f>
        <v>#DIV/0!</v>
      </c>
      <c r="K261" s="136">
        <f t="shared" si="33"/>
        <v>5000</v>
      </c>
      <c r="L261" t="e">
        <f>SQRT(($C$5/2)^2-($C$5/2)^2*'(OLD) bottom seam length'!K261^2/($C$6/2)^2)</f>
        <v>#DIV/0!</v>
      </c>
      <c r="O261" s="136">
        <f t="shared" si="34"/>
        <v>5000</v>
      </c>
      <c r="P261" t="b">
        <f t="shared" si="35"/>
        <v>0</v>
      </c>
      <c r="T261" s="136">
        <f t="shared" si="36"/>
        <v>4980</v>
      </c>
      <c r="U261" t="e">
        <f>SQRT(($U$6/2)^2-($U$6/2)^2*'(OLD) bottom seam length'!T261^2/($U$7/2)^2)</f>
        <v>#VALUE!</v>
      </c>
      <c r="W261" s="136">
        <f t="shared" si="37"/>
        <v>4980</v>
      </c>
      <c r="X261" t="e">
        <f>SQRT(($U$6/2)^2-($U$6/2)^2*'(OLD) bottom seam length'!W261^2/($U$7/2)^2)</f>
        <v>#VALUE!</v>
      </c>
      <c r="Z261" s="136">
        <f t="shared" si="38"/>
        <v>4980</v>
      </c>
      <c r="AA261" t="e">
        <f>SQRT(($U$6/2)^2-($U$6/2)^2*'(OLD) bottom seam length'!Z261^2/($U$7/2)^2)</f>
        <v>#VALUE!</v>
      </c>
      <c r="AC261" s="136">
        <f t="shared" si="39"/>
        <v>4980</v>
      </c>
      <c r="AD261" t="e">
        <f>SQRT(($U$6/2)^2-($U$6/2)^2*'(OLD) bottom seam length'!AC261^2/($U$7/2)^2)</f>
        <v>#VALUE!</v>
      </c>
    </row>
    <row r="262" spans="2:30">
      <c r="B262" s="136">
        <f t="shared" si="30"/>
        <v>5020</v>
      </c>
      <c r="C262" t="e">
        <f>SQRT(($C$5/2)^2-($C$5/2)^2*'(OLD) bottom seam length'!B262^2/($C$6/2)^2)</f>
        <v>#DIV/0!</v>
      </c>
      <c r="E262" s="136">
        <f t="shared" si="31"/>
        <v>5020</v>
      </c>
      <c r="F262" t="e">
        <f>SQRT(($C$5/2)^2-($C$5/2)^2*'(OLD) bottom seam length'!E262^2/($C$6/2)^2)</f>
        <v>#DIV/0!</v>
      </c>
      <c r="H262" s="136">
        <f t="shared" si="32"/>
        <v>5020</v>
      </c>
      <c r="I262" t="e">
        <f>SQRT(($C$5/2)^2-($C$5/2)^2*'(OLD) bottom seam length'!H262^2/($C$6/2)^2)</f>
        <v>#DIV/0!</v>
      </c>
      <c r="K262" s="136">
        <f t="shared" si="33"/>
        <v>5020</v>
      </c>
      <c r="L262" t="e">
        <f>SQRT(($C$5/2)^2-($C$5/2)^2*'(OLD) bottom seam length'!K262^2/($C$6/2)^2)</f>
        <v>#DIV/0!</v>
      </c>
      <c r="O262" s="136">
        <f t="shared" si="34"/>
        <v>5020</v>
      </c>
      <c r="P262" t="b">
        <f t="shared" si="35"/>
        <v>0</v>
      </c>
      <c r="T262" s="136">
        <f t="shared" si="36"/>
        <v>5000</v>
      </c>
      <c r="U262" t="e">
        <f>SQRT(($U$6/2)^2-($U$6/2)^2*'(OLD) bottom seam length'!T262^2/($U$7/2)^2)</f>
        <v>#VALUE!</v>
      </c>
      <c r="W262" s="136">
        <f t="shared" si="37"/>
        <v>5000</v>
      </c>
      <c r="X262" t="e">
        <f>SQRT(($U$6/2)^2-($U$6/2)^2*'(OLD) bottom seam length'!W262^2/($U$7/2)^2)</f>
        <v>#VALUE!</v>
      </c>
      <c r="Z262" s="136">
        <f t="shared" si="38"/>
        <v>5000</v>
      </c>
      <c r="AA262" t="e">
        <f>SQRT(($U$6/2)^2-($U$6/2)^2*'(OLD) bottom seam length'!Z262^2/($U$7/2)^2)</f>
        <v>#VALUE!</v>
      </c>
      <c r="AC262" s="136">
        <f t="shared" si="39"/>
        <v>5000</v>
      </c>
      <c r="AD262" t="e">
        <f>SQRT(($U$6/2)^2-($U$6/2)^2*'(OLD) bottom seam length'!AC262^2/($U$7/2)^2)</f>
        <v>#VALUE!</v>
      </c>
    </row>
    <row r="263" spans="2:30">
      <c r="B263" s="136">
        <f t="shared" si="30"/>
        <v>5040</v>
      </c>
      <c r="C263" t="e">
        <f>SQRT(($C$5/2)^2-($C$5/2)^2*'(OLD) bottom seam length'!B263^2/($C$6/2)^2)</f>
        <v>#DIV/0!</v>
      </c>
      <c r="E263" s="136">
        <f t="shared" si="31"/>
        <v>5040</v>
      </c>
      <c r="F263" t="e">
        <f>SQRT(($C$5/2)^2-($C$5/2)^2*'(OLD) bottom seam length'!E263^2/($C$6/2)^2)</f>
        <v>#DIV/0!</v>
      </c>
      <c r="H263" s="136">
        <f t="shared" si="32"/>
        <v>5040</v>
      </c>
      <c r="I263" t="e">
        <f>SQRT(($C$5/2)^2-($C$5/2)^2*'(OLD) bottom seam length'!H263^2/($C$6/2)^2)</f>
        <v>#DIV/0!</v>
      </c>
      <c r="K263" s="136">
        <f t="shared" si="33"/>
        <v>5040</v>
      </c>
      <c r="L263" t="e">
        <f>SQRT(($C$5/2)^2-($C$5/2)^2*'(OLD) bottom seam length'!K263^2/($C$6/2)^2)</f>
        <v>#DIV/0!</v>
      </c>
      <c r="O263" s="136">
        <f t="shared" si="34"/>
        <v>5040</v>
      </c>
      <c r="P263" t="b">
        <f t="shared" si="35"/>
        <v>0</v>
      </c>
      <c r="T263" s="136">
        <f t="shared" si="36"/>
        <v>5020</v>
      </c>
      <c r="U263" t="e">
        <f>SQRT(($U$6/2)^2-($U$6/2)^2*'(OLD) bottom seam length'!T263^2/($U$7/2)^2)</f>
        <v>#VALUE!</v>
      </c>
      <c r="W263" s="136">
        <f t="shared" si="37"/>
        <v>5020</v>
      </c>
      <c r="X263" t="e">
        <f>SQRT(($U$6/2)^2-($U$6/2)^2*'(OLD) bottom seam length'!W263^2/($U$7/2)^2)</f>
        <v>#VALUE!</v>
      </c>
      <c r="Z263" s="136">
        <f t="shared" si="38"/>
        <v>5020</v>
      </c>
      <c r="AA263" t="e">
        <f>SQRT(($U$6/2)^2-($U$6/2)^2*'(OLD) bottom seam length'!Z263^2/($U$7/2)^2)</f>
        <v>#VALUE!</v>
      </c>
      <c r="AC263" s="136">
        <f t="shared" si="39"/>
        <v>5020</v>
      </c>
      <c r="AD263" t="e">
        <f>SQRT(($U$6/2)^2-($U$6/2)^2*'(OLD) bottom seam length'!AC263^2/($U$7/2)^2)</f>
        <v>#VALUE!</v>
      </c>
    </row>
    <row r="264" spans="2:30">
      <c r="B264" s="136">
        <f t="shared" si="30"/>
        <v>5060</v>
      </c>
      <c r="C264" t="e">
        <f>SQRT(($C$5/2)^2-($C$5/2)^2*'(OLD) bottom seam length'!B264^2/($C$6/2)^2)</f>
        <v>#DIV/0!</v>
      </c>
      <c r="E264" s="136">
        <f t="shared" si="31"/>
        <v>5060</v>
      </c>
      <c r="F264" t="e">
        <f>SQRT(($C$5/2)^2-($C$5/2)^2*'(OLD) bottom seam length'!E264^2/($C$6/2)^2)</f>
        <v>#DIV/0!</v>
      </c>
      <c r="H264" s="136">
        <f t="shared" si="32"/>
        <v>5060</v>
      </c>
      <c r="I264" t="e">
        <f>SQRT(($C$5/2)^2-($C$5/2)^2*'(OLD) bottom seam length'!H264^2/($C$6/2)^2)</f>
        <v>#DIV/0!</v>
      </c>
      <c r="K264" s="136">
        <f t="shared" si="33"/>
        <v>5060</v>
      </c>
      <c r="L264" t="e">
        <f>SQRT(($C$5/2)^2-($C$5/2)^2*'(OLD) bottom seam length'!K264^2/($C$6/2)^2)</f>
        <v>#DIV/0!</v>
      </c>
      <c r="O264" s="136">
        <f t="shared" si="34"/>
        <v>5060</v>
      </c>
      <c r="P264" t="b">
        <f t="shared" si="35"/>
        <v>0</v>
      </c>
      <c r="T264" s="136">
        <f t="shared" si="36"/>
        <v>5040</v>
      </c>
      <c r="U264" t="e">
        <f>SQRT(($U$6/2)^2-($U$6/2)^2*'(OLD) bottom seam length'!T264^2/($U$7/2)^2)</f>
        <v>#VALUE!</v>
      </c>
      <c r="W264" s="136">
        <f t="shared" si="37"/>
        <v>5040</v>
      </c>
      <c r="X264" t="e">
        <f>SQRT(($U$6/2)^2-($U$6/2)^2*'(OLD) bottom seam length'!W264^2/($U$7/2)^2)</f>
        <v>#VALUE!</v>
      </c>
      <c r="Z264" s="136">
        <f t="shared" si="38"/>
        <v>5040</v>
      </c>
      <c r="AA264" t="e">
        <f>SQRT(($U$6/2)^2-($U$6/2)^2*'(OLD) bottom seam length'!Z264^2/($U$7/2)^2)</f>
        <v>#VALUE!</v>
      </c>
      <c r="AC264" s="136">
        <f t="shared" si="39"/>
        <v>5040</v>
      </c>
      <c r="AD264" t="e">
        <f>SQRT(($U$6/2)^2-($U$6/2)^2*'(OLD) bottom seam length'!AC264^2/($U$7/2)^2)</f>
        <v>#VALUE!</v>
      </c>
    </row>
    <row r="265" spans="2:30">
      <c r="B265" s="136">
        <f t="shared" si="30"/>
        <v>5080</v>
      </c>
      <c r="C265" t="e">
        <f>SQRT(($C$5/2)^2-($C$5/2)^2*'(OLD) bottom seam length'!B265^2/($C$6/2)^2)</f>
        <v>#DIV/0!</v>
      </c>
      <c r="E265" s="136">
        <f t="shared" si="31"/>
        <v>5080</v>
      </c>
      <c r="F265" t="e">
        <f>SQRT(($C$5/2)^2-($C$5/2)^2*'(OLD) bottom seam length'!E265^2/($C$6/2)^2)</f>
        <v>#DIV/0!</v>
      </c>
      <c r="H265" s="136">
        <f t="shared" si="32"/>
        <v>5080</v>
      </c>
      <c r="I265" t="e">
        <f>SQRT(($C$5/2)^2-($C$5/2)^2*'(OLD) bottom seam length'!H265^2/($C$6/2)^2)</f>
        <v>#DIV/0!</v>
      </c>
      <c r="K265" s="136">
        <f t="shared" si="33"/>
        <v>5080</v>
      </c>
      <c r="L265" t="e">
        <f>SQRT(($C$5/2)^2-($C$5/2)^2*'(OLD) bottom seam length'!K265^2/($C$6/2)^2)</f>
        <v>#DIV/0!</v>
      </c>
      <c r="O265" s="136">
        <f t="shared" si="34"/>
        <v>5080</v>
      </c>
      <c r="P265" t="b">
        <f t="shared" si="35"/>
        <v>0</v>
      </c>
      <c r="T265" s="136">
        <f t="shared" si="36"/>
        <v>5060</v>
      </c>
      <c r="U265" t="e">
        <f>SQRT(($U$6/2)^2-($U$6/2)^2*'(OLD) bottom seam length'!T265^2/($U$7/2)^2)</f>
        <v>#VALUE!</v>
      </c>
      <c r="W265" s="136">
        <f t="shared" si="37"/>
        <v>5060</v>
      </c>
      <c r="X265" t="e">
        <f>SQRT(($U$6/2)^2-($U$6/2)^2*'(OLD) bottom seam length'!W265^2/($U$7/2)^2)</f>
        <v>#VALUE!</v>
      </c>
      <c r="Z265" s="136">
        <f t="shared" si="38"/>
        <v>5060</v>
      </c>
      <c r="AA265" t="e">
        <f>SQRT(($U$6/2)^2-($U$6/2)^2*'(OLD) bottom seam length'!Z265^2/($U$7/2)^2)</f>
        <v>#VALUE!</v>
      </c>
      <c r="AC265" s="136">
        <f t="shared" si="39"/>
        <v>5060</v>
      </c>
      <c r="AD265" t="e">
        <f>SQRT(($U$6/2)^2-($U$6/2)^2*'(OLD) bottom seam length'!AC265^2/($U$7/2)^2)</f>
        <v>#VALUE!</v>
      </c>
    </row>
    <row r="266" spans="2:30">
      <c r="B266" s="136">
        <f t="shared" si="30"/>
        <v>5100</v>
      </c>
      <c r="C266" t="e">
        <f>SQRT(($C$5/2)^2-($C$5/2)^2*'(OLD) bottom seam length'!B266^2/($C$6/2)^2)</f>
        <v>#DIV/0!</v>
      </c>
      <c r="E266" s="136">
        <f t="shared" si="31"/>
        <v>5100</v>
      </c>
      <c r="F266" t="e">
        <f>SQRT(($C$5/2)^2-($C$5/2)^2*'(OLD) bottom seam length'!E266^2/($C$6/2)^2)</f>
        <v>#DIV/0!</v>
      </c>
      <c r="H266" s="136">
        <f t="shared" si="32"/>
        <v>5100</v>
      </c>
      <c r="I266" t="e">
        <f>SQRT(($C$5/2)^2-($C$5/2)^2*'(OLD) bottom seam length'!H266^2/($C$6/2)^2)</f>
        <v>#DIV/0!</v>
      </c>
      <c r="K266" s="136">
        <f t="shared" si="33"/>
        <v>5100</v>
      </c>
      <c r="L266" t="e">
        <f>SQRT(($C$5/2)^2-($C$5/2)^2*'(OLD) bottom seam length'!K266^2/($C$6/2)^2)</f>
        <v>#DIV/0!</v>
      </c>
      <c r="O266" s="136">
        <f t="shared" si="34"/>
        <v>5100</v>
      </c>
      <c r="P266" t="b">
        <f t="shared" si="35"/>
        <v>0</v>
      </c>
      <c r="T266" s="136">
        <f t="shared" si="36"/>
        <v>5080</v>
      </c>
      <c r="U266" t="e">
        <f>SQRT(($U$6/2)^2-($U$6/2)^2*'(OLD) bottom seam length'!T266^2/($U$7/2)^2)</f>
        <v>#VALUE!</v>
      </c>
      <c r="W266" s="136">
        <f t="shared" si="37"/>
        <v>5080</v>
      </c>
      <c r="X266" t="e">
        <f>SQRT(($U$6/2)^2-($U$6/2)^2*'(OLD) bottom seam length'!W266^2/($U$7/2)^2)</f>
        <v>#VALUE!</v>
      </c>
      <c r="Z266" s="136">
        <f t="shared" si="38"/>
        <v>5080</v>
      </c>
      <c r="AA266" t="e">
        <f>SQRT(($U$6/2)^2-($U$6/2)^2*'(OLD) bottom seam length'!Z266^2/($U$7/2)^2)</f>
        <v>#VALUE!</v>
      </c>
      <c r="AC266" s="136">
        <f t="shared" si="39"/>
        <v>5080</v>
      </c>
      <c r="AD266" t="e">
        <f>SQRT(($U$6/2)^2-($U$6/2)^2*'(OLD) bottom seam length'!AC266^2/($U$7/2)^2)</f>
        <v>#VALUE!</v>
      </c>
    </row>
    <row r="267" spans="2:30">
      <c r="B267" s="136">
        <f t="shared" si="30"/>
        <v>5120</v>
      </c>
      <c r="C267" t="e">
        <f>SQRT(($C$5/2)^2-($C$5/2)^2*'(OLD) bottom seam length'!B267^2/($C$6/2)^2)</f>
        <v>#DIV/0!</v>
      </c>
      <c r="E267" s="136">
        <f t="shared" si="31"/>
        <v>5120</v>
      </c>
      <c r="F267" t="e">
        <f>SQRT(($C$5/2)^2-($C$5/2)^2*'(OLD) bottom seam length'!E267^2/($C$6/2)^2)</f>
        <v>#DIV/0!</v>
      </c>
      <c r="H267" s="136">
        <f t="shared" si="32"/>
        <v>5120</v>
      </c>
      <c r="I267" t="e">
        <f>SQRT(($C$5/2)^2-($C$5/2)^2*'(OLD) bottom seam length'!H267^2/($C$6/2)^2)</f>
        <v>#DIV/0!</v>
      </c>
      <c r="K267" s="136">
        <f t="shared" si="33"/>
        <v>5120</v>
      </c>
      <c r="L267" t="e">
        <f>SQRT(($C$5/2)^2-($C$5/2)^2*'(OLD) bottom seam length'!K267^2/($C$6/2)^2)</f>
        <v>#DIV/0!</v>
      </c>
      <c r="O267" s="136">
        <f t="shared" si="34"/>
        <v>5120</v>
      </c>
      <c r="P267" t="b">
        <f t="shared" si="35"/>
        <v>0</v>
      </c>
      <c r="T267" s="136">
        <f t="shared" si="36"/>
        <v>5100</v>
      </c>
      <c r="U267" t="e">
        <f>SQRT(($U$6/2)^2-($U$6/2)^2*'(OLD) bottom seam length'!T267^2/($U$7/2)^2)</f>
        <v>#VALUE!</v>
      </c>
      <c r="W267" s="136">
        <f t="shared" si="37"/>
        <v>5100</v>
      </c>
      <c r="X267" t="e">
        <f>SQRT(($U$6/2)^2-($U$6/2)^2*'(OLD) bottom seam length'!W267^2/($U$7/2)^2)</f>
        <v>#VALUE!</v>
      </c>
      <c r="Z267" s="136">
        <f t="shared" si="38"/>
        <v>5100</v>
      </c>
      <c r="AA267" t="e">
        <f>SQRT(($U$6/2)^2-($U$6/2)^2*'(OLD) bottom seam length'!Z267^2/($U$7/2)^2)</f>
        <v>#VALUE!</v>
      </c>
      <c r="AC267" s="136">
        <f t="shared" si="39"/>
        <v>5100</v>
      </c>
      <c r="AD267" t="e">
        <f>SQRT(($U$6/2)^2-($U$6/2)^2*'(OLD) bottom seam length'!AC267^2/($U$7/2)^2)</f>
        <v>#VALUE!</v>
      </c>
    </row>
    <row r="268" spans="2:30">
      <c r="B268" s="136">
        <f t="shared" ref="B268:B331" si="40">B267+$C$7</f>
        <v>5140</v>
      </c>
      <c r="C268" t="e">
        <f>SQRT(($C$5/2)^2-($C$5/2)^2*'(OLD) bottom seam length'!B268^2/($C$6/2)^2)</f>
        <v>#DIV/0!</v>
      </c>
      <c r="E268" s="136">
        <f t="shared" ref="E268:E331" si="41">E267+$C$7</f>
        <v>5140</v>
      </c>
      <c r="F268" t="e">
        <f>SQRT(($C$5/2)^2-($C$5/2)^2*'(OLD) bottom seam length'!E268^2/($C$6/2)^2)</f>
        <v>#DIV/0!</v>
      </c>
      <c r="H268" s="136">
        <f t="shared" ref="H268:H331" si="42">H267+$C$7</f>
        <v>5140</v>
      </c>
      <c r="I268" t="e">
        <f>SQRT(($C$5/2)^2-($C$5/2)^2*'(OLD) bottom seam length'!H268^2/($C$6/2)^2)</f>
        <v>#DIV/0!</v>
      </c>
      <c r="K268" s="136">
        <f t="shared" ref="K268:K331" si="43">K267+$C$7</f>
        <v>5140</v>
      </c>
      <c r="L268" t="e">
        <f>SQRT(($C$5/2)^2-($C$5/2)^2*'(OLD) bottom seam length'!K268^2/($C$6/2)^2)</f>
        <v>#DIV/0!</v>
      </c>
      <c r="O268" s="136">
        <f t="shared" ref="O268:O331" si="44">O267+$C$7</f>
        <v>5140</v>
      </c>
      <c r="P268" t="b">
        <f t="shared" ref="P268:P331" si="45">IF(O268&lt;=$P$6,$P$5)</f>
        <v>0</v>
      </c>
      <c r="T268" s="136">
        <f t="shared" si="36"/>
        <v>5120</v>
      </c>
      <c r="U268" t="e">
        <f>SQRT(($U$6/2)^2-($U$6/2)^2*'(OLD) bottom seam length'!T268^2/($U$7/2)^2)</f>
        <v>#VALUE!</v>
      </c>
      <c r="W268" s="136">
        <f t="shared" si="37"/>
        <v>5120</v>
      </c>
      <c r="X268" t="e">
        <f>SQRT(($U$6/2)^2-($U$6/2)^2*'(OLD) bottom seam length'!W268^2/($U$7/2)^2)</f>
        <v>#VALUE!</v>
      </c>
      <c r="Z268" s="136">
        <f t="shared" si="38"/>
        <v>5120</v>
      </c>
      <c r="AA268" t="e">
        <f>SQRT(($U$6/2)^2-($U$6/2)^2*'(OLD) bottom seam length'!Z268^2/($U$7/2)^2)</f>
        <v>#VALUE!</v>
      </c>
      <c r="AC268" s="136">
        <f t="shared" si="39"/>
        <v>5120</v>
      </c>
      <c r="AD268" t="e">
        <f>SQRT(($U$6/2)^2-($U$6/2)^2*'(OLD) bottom seam length'!AC268^2/($U$7/2)^2)</f>
        <v>#VALUE!</v>
      </c>
    </row>
    <row r="269" spans="2:30">
      <c r="B269" s="136">
        <f t="shared" si="40"/>
        <v>5160</v>
      </c>
      <c r="C269" t="e">
        <f>SQRT(($C$5/2)^2-($C$5/2)^2*'(OLD) bottom seam length'!B269^2/($C$6/2)^2)</f>
        <v>#DIV/0!</v>
      </c>
      <c r="E269" s="136">
        <f t="shared" si="41"/>
        <v>5160</v>
      </c>
      <c r="F269" t="e">
        <f>SQRT(($C$5/2)^2-($C$5/2)^2*'(OLD) bottom seam length'!E269^2/($C$6/2)^2)</f>
        <v>#DIV/0!</v>
      </c>
      <c r="H269" s="136">
        <f t="shared" si="42"/>
        <v>5160</v>
      </c>
      <c r="I269" t="e">
        <f>SQRT(($C$5/2)^2-($C$5/2)^2*'(OLD) bottom seam length'!H269^2/($C$6/2)^2)</f>
        <v>#DIV/0!</v>
      </c>
      <c r="K269" s="136">
        <f t="shared" si="43"/>
        <v>5160</v>
      </c>
      <c r="L269" t="e">
        <f>SQRT(($C$5/2)^2-($C$5/2)^2*'(OLD) bottom seam length'!K269^2/($C$6/2)^2)</f>
        <v>#DIV/0!</v>
      </c>
      <c r="O269" s="136">
        <f t="shared" si="44"/>
        <v>5160</v>
      </c>
      <c r="P269" t="b">
        <f t="shared" si="45"/>
        <v>0</v>
      </c>
      <c r="T269" s="136">
        <f t="shared" ref="T269:T332" si="46">T268+$C$7</f>
        <v>5140</v>
      </c>
      <c r="U269" t="e">
        <f>SQRT(($U$6/2)^2-($U$6/2)^2*'(OLD) bottom seam length'!T269^2/($U$7/2)^2)</f>
        <v>#VALUE!</v>
      </c>
      <c r="W269" s="136">
        <f t="shared" ref="W269:W332" si="47">W268+$C$7</f>
        <v>5140</v>
      </c>
      <c r="X269" t="e">
        <f>SQRT(($U$6/2)^2-($U$6/2)^2*'(OLD) bottom seam length'!W269^2/($U$7/2)^2)</f>
        <v>#VALUE!</v>
      </c>
      <c r="Z269" s="136">
        <f t="shared" ref="Z269:Z332" si="48">Z268+$C$7</f>
        <v>5140</v>
      </c>
      <c r="AA269" t="e">
        <f>SQRT(($U$6/2)^2-($U$6/2)^2*'(OLD) bottom seam length'!Z269^2/($U$7/2)^2)</f>
        <v>#VALUE!</v>
      </c>
      <c r="AC269" s="136">
        <f t="shared" ref="AC269:AC332" si="49">AC268+$C$7</f>
        <v>5140</v>
      </c>
      <c r="AD269" t="e">
        <f>SQRT(($U$6/2)^2-($U$6/2)^2*'(OLD) bottom seam length'!AC269^2/($U$7/2)^2)</f>
        <v>#VALUE!</v>
      </c>
    </row>
    <row r="270" spans="2:30">
      <c r="B270" s="136">
        <f t="shared" si="40"/>
        <v>5180</v>
      </c>
      <c r="C270" t="e">
        <f>SQRT(($C$5/2)^2-($C$5/2)^2*'(OLD) bottom seam length'!B270^2/($C$6/2)^2)</f>
        <v>#DIV/0!</v>
      </c>
      <c r="E270" s="136">
        <f t="shared" si="41"/>
        <v>5180</v>
      </c>
      <c r="F270" t="e">
        <f>SQRT(($C$5/2)^2-($C$5/2)^2*'(OLD) bottom seam length'!E270^2/($C$6/2)^2)</f>
        <v>#DIV/0!</v>
      </c>
      <c r="H270" s="136">
        <f t="shared" si="42"/>
        <v>5180</v>
      </c>
      <c r="I270" t="e">
        <f>SQRT(($C$5/2)^2-($C$5/2)^2*'(OLD) bottom seam length'!H270^2/($C$6/2)^2)</f>
        <v>#DIV/0!</v>
      </c>
      <c r="K270" s="136">
        <f t="shared" si="43"/>
        <v>5180</v>
      </c>
      <c r="L270" t="e">
        <f>SQRT(($C$5/2)^2-($C$5/2)^2*'(OLD) bottom seam length'!K270^2/($C$6/2)^2)</f>
        <v>#DIV/0!</v>
      </c>
      <c r="O270" s="136">
        <f t="shared" si="44"/>
        <v>5180</v>
      </c>
      <c r="P270" t="b">
        <f t="shared" si="45"/>
        <v>0</v>
      </c>
      <c r="T270" s="136">
        <f t="shared" si="46"/>
        <v>5160</v>
      </c>
      <c r="U270" t="e">
        <f>SQRT(($U$6/2)^2-($U$6/2)^2*'(OLD) bottom seam length'!T270^2/($U$7/2)^2)</f>
        <v>#VALUE!</v>
      </c>
      <c r="W270" s="136">
        <f t="shared" si="47"/>
        <v>5160</v>
      </c>
      <c r="X270" t="e">
        <f>SQRT(($U$6/2)^2-($U$6/2)^2*'(OLD) bottom seam length'!W270^2/($U$7/2)^2)</f>
        <v>#VALUE!</v>
      </c>
      <c r="Z270" s="136">
        <f t="shared" si="48"/>
        <v>5160</v>
      </c>
      <c r="AA270" t="e">
        <f>SQRT(($U$6/2)^2-($U$6/2)^2*'(OLD) bottom seam length'!Z270^2/($U$7/2)^2)</f>
        <v>#VALUE!</v>
      </c>
      <c r="AC270" s="136">
        <f t="shared" si="49"/>
        <v>5160</v>
      </c>
      <c r="AD270" t="e">
        <f>SQRT(($U$6/2)^2-($U$6/2)^2*'(OLD) bottom seam length'!AC270^2/($U$7/2)^2)</f>
        <v>#VALUE!</v>
      </c>
    </row>
    <row r="271" spans="2:30">
      <c r="B271" s="136">
        <f t="shared" si="40"/>
        <v>5200</v>
      </c>
      <c r="C271" t="e">
        <f>SQRT(($C$5/2)^2-($C$5/2)^2*'(OLD) bottom seam length'!B271^2/($C$6/2)^2)</f>
        <v>#DIV/0!</v>
      </c>
      <c r="E271" s="136">
        <f t="shared" si="41"/>
        <v>5200</v>
      </c>
      <c r="F271" t="e">
        <f>SQRT(($C$5/2)^2-($C$5/2)^2*'(OLD) bottom seam length'!E271^2/($C$6/2)^2)</f>
        <v>#DIV/0!</v>
      </c>
      <c r="H271" s="136">
        <f t="shared" si="42"/>
        <v>5200</v>
      </c>
      <c r="I271" t="e">
        <f>SQRT(($C$5/2)^2-($C$5/2)^2*'(OLD) bottom seam length'!H271^2/($C$6/2)^2)</f>
        <v>#DIV/0!</v>
      </c>
      <c r="K271" s="136">
        <f t="shared" si="43"/>
        <v>5200</v>
      </c>
      <c r="L271" t="e">
        <f>SQRT(($C$5/2)^2-($C$5/2)^2*'(OLD) bottom seam length'!K271^2/($C$6/2)^2)</f>
        <v>#DIV/0!</v>
      </c>
      <c r="O271" s="136">
        <f t="shared" si="44"/>
        <v>5200</v>
      </c>
      <c r="P271" t="b">
        <f t="shared" si="45"/>
        <v>0</v>
      </c>
      <c r="T271" s="136">
        <f t="shared" si="46"/>
        <v>5180</v>
      </c>
      <c r="U271" t="e">
        <f>SQRT(($U$6/2)^2-($U$6/2)^2*'(OLD) bottom seam length'!T271^2/($U$7/2)^2)</f>
        <v>#VALUE!</v>
      </c>
      <c r="W271" s="136">
        <f t="shared" si="47"/>
        <v>5180</v>
      </c>
      <c r="X271" t="e">
        <f>SQRT(($U$6/2)^2-($U$6/2)^2*'(OLD) bottom seam length'!W271^2/($U$7/2)^2)</f>
        <v>#VALUE!</v>
      </c>
      <c r="Z271" s="136">
        <f t="shared" si="48"/>
        <v>5180</v>
      </c>
      <c r="AA271" t="e">
        <f>SQRT(($U$6/2)^2-($U$6/2)^2*'(OLD) bottom seam length'!Z271^2/($U$7/2)^2)</f>
        <v>#VALUE!</v>
      </c>
      <c r="AC271" s="136">
        <f t="shared" si="49"/>
        <v>5180</v>
      </c>
      <c r="AD271" t="e">
        <f>SQRT(($U$6/2)^2-($U$6/2)^2*'(OLD) bottom seam length'!AC271^2/($U$7/2)^2)</f>
        <v>#VALUE!</v>
      </c>
    </row>
    <row r="272" spans="2:30">
      <c r="B272" s="136">
        <f t="shared" si="40"/>
        <v>5220</v>
      </c>
      <c r="C272" t="e">
        <f>SQRT(($C$5/2)^2-($C$5/2)^2*'(OLD) bottom seam length'!B272^2/($C$6/2)^2)</f>
        <v>#DIV/0!</v>
      </c>
      <c r="E272" s="136">
        <f t="shared" si="41"/>
        <v>5220</v>
      </c>
      <c r="F272" t="e">
        <f>SQRT(($C$5/2)^2-($C$5/2)^2*'(OLD) bottom seam length'!E272^2/($C$6/2)^2)</f>
        <v>#DIV/0!</v>
      </c>
      <c r="H272" s="136">
        <f t="shared" si="42"/>
        <v>5220</v>
      </c>
      <c r="I272" t="e">
        <f>SQRT(($C$5/2)^2-($C$5/2)^2*'(OLD) bottom seam length'!H272^2/($C$6/2)^2)</f>
        <v>#DIV/0!</v>
      </c>
      <c r="K272" s="136">
        <f t="shared" si="43"/>
        <v>5220</v>
      </c>
      <c r="L272" t="e">
        <f>SQRT(($C$5/2)^2-($C$5/2)^2*'(OLD) bottom seam length'!K272^2/($C$6/2)^2)</f>
        <v>#DIV/0!</v>
      </c>
      <c r="O272" s="136">
        <f t="shared" si="44"/>
        <v>5220</v>
      </c>
      <c r="P272" t="b">
        <f t="shared" si="45"/>
        <v>0</v>
      </c>
      <c r="T272" s="136">
        <f t="shared" si="46"/>
        <v>5200</v>
      </c>
      <c r="U272" t="e">
        <f>SQRT(($U$6/2)^2-($U$6/2)^2*'(OLD) bottom seam length'!T272^2/($U$7/2)^2)</f>
        <v>#VALUE!</v>
      </c>
      <c r="W272" s="136">
        <f t="shared" si="47"/>
        <v>5200</v>
      </c>
      <c r="X272" t="e">
        <f>SQRT(($U$6/2)^2-($U$6/2)^2*'(OLD) bottom seam length'!W272^2/($U$7/2)^2)</f>
        <v>#VALUE!</v>
      </c>
      <c r="Z272" s="136">
        <f t="shared" si="48"/>
        <v>5200</v>
      </c>
      <c r="AA272" t="e">
        <f>SQRT(($U$6/2)^2-($U$6/2)^2*'(OLD) bottom seam length'!Z272^2/($U$7/2)^2)</f>
        <v>#VALUE!</v>
      </c>
      <c r="AC272" s="136">
        <f t="shared" si="49"/>
        <v>5200</v>
      </c>
      <c r="AD272" t="e">
        <f>SQRT(($U$6/2)^2-($U$6/2)^2*'(OLD) bottom seam length'!AC272^2/($U$7/2)^2)</f>
        <v>#VALUE!</v>
      </c>
    </row>
    <row r="273" spans="2:30">
      <c r="B273" s="136">
        <f t="shared" si="40"/>
        <v>5240</v>
      </c>
      <c r="C273" t="e">
        <f>SQRT(($C$5/2)^2-($C$5/2)^2*'(OLD) bottom seam length'!B273^2/($C$6/2)^2)</f>
        <v>#DIV/0!</v>
      </c>
      <c r="E273" s="136">
        <f t="shared" si="41"/>
        <v>5240</v>
      </c>
      <c r="F273" t="e">
        <f>SQRT(($C$5/2)^2-($C$5/2)^2*'(OLD) bottom seam length'!E273^2/($C$6/2)^2)</f>
        <v>#DIV/0!</v>
      </c>
      <c r="H273" s="136">
        <f t="shared" si="42"/>
        <v>5240</v>
      </c>
      <c r="I273" t="e">
        <f>SQRT(($C$5/2)^2-($C$5/2)^2*'(OLD) bottom seam length'!H273^2/($C$6/2)^2)</f>
        <v>#DIV/0!</v>
      </c>
      <c r="K273" s="136">
        <f t="shared" si="43"/>
        <v>5240</v>
      </c>
      <c r="L273" t="e">
        <f>SQRT(($C$5/2)^2-($C$5/2)^2*'(OLD) bottom seam length'!K273^2/($C$6/2)^2)</f>
        <v>#DIV/0!</v>
      </c>
      <c r="O273" s="136">
        <f t="shared" si="44"/>
        <v>5240</v>
      </c>
      <c r="P273" t="b">
        <f t="shared" si="45"/>
        <v>0</v>
      </c>
      <c r="T273" s="136">
        <f t="shared" si="46"/>
        <v>5220</v>
      </c>
      <c r="U273" t="e">
        <f>SQRT(($U$6/2)^2-($U$6/2)^2*'(OLD) bottom seam length'!T273^2/($U$7/2)^2)</f>
        <v>#VALUE!</v>
      </c>
      <c r="W273" s="136">
        <f t="shared" si="47"/>
        <v>5220</v>
      </c>
      <c r="X273" t="e">
        <f>SQRT(($U$6/2)^2-($U$6/2)^2*'(OLD) bottom seam length'!W273^2/($U$7/2)^2)</f>
        <v>#VALUE!</v>
      </c>
      <c r="Z273" s="136">
        <f t="shared" si="48"/>
        <v>5220</v>
      </c>
      <c r="AA273" t="e">
        <f>SQRT(($U$6/2)^2-($U$6/2)^2*'(OLD) bottom seam length'!Z273^2/($U$7/2)^2)</f>
        <v>#VALUE!</v>
      </c>
      <c r="AC273" s="136">
        <f t="shared" si="49"/>
        <v>5220</v>
      </c>
      <c r="AD273" t="e">
        <f>SQRT(($U$6/2)^2-($U$6/2)^2*'(OLD) bottom seam length'!AC273^2/($U$7/2)^2)</f>
        <v>#VALUE!</v>
      </c>
    </row>
    <row r="274" spans="2:30">
      <c r="B274" s="136">
        <f t="shared" si="40"/>
        <v>5260</v>
      </c>
      <c r="C274" t="e">
        <f>SQRT(($C$5/2)^2-($C$5/2)^2*'(OLD) bottom seam length'!B274^2/($C$6/2)^2)</f>
        <v>#DIV/0!</v>
      </c>
      <c r="E274" s="136">
        <f t="shared" si="41"/>
        <v>5260</v>
      </c>
      <c r="F274" t="e">
        <f>SQRT(($C$5/2)^2-($C$5/2)^2*'(OLD) bottom seam length'!E274^2/($C$6/2)^2)</f>
        <v>#DIV/0!</v>
      </c>
      <c r="H274" s="136">
        <f t="shared" si="42"/>
        <v>5260</v>
      </c>
      <c r="I274" t="e">
        <f>SQRT(($C$5/2)^2-($C$5/2)^2*'(OLD) bottom seam length'!H274^2/($C$6/2)^2)</f>
        <v>#DIV/0!</v>
      </c>
      <c r="K274" s="136">
        <f t="shared" si="43"/>
        <v>5260</v>
      </c>
      <c r="L274" t="e">
        <f>SQRT(($C$5/2)^2-($C$5/2)^2*'(OLD) bottom seam length'!K274^2/($C$6/2)^2)</f>
        <v>#DIV/0!</v>
      </c>
      <c r="O274" s="136">
        <f t="shared" si="44"/>
        <v>5260</v>
      </c>
      <c r="P274" t="b">
        <f t="shared" si="45"/>
        <v>0</v>
      </c>
      <c r="T274" s="136">
        <f t="shared" si="46"/>
        <v>5240</v>
      </c>
      <c r="U274" t="e">
        <f>SQRT(($U$6/2)^2-($U$6/2)^2*'(OLD) bottom seam length'!T274^2/($U$7/2)^2)</f>
        <v>#VALUE!</v>
      </c>
      <c r="W274" s="136">
        <f t="shared" si="47"/>
        <v>5240</v>
      </c>
      <c r="X274" t="e">
        <f>SQRT(($U$6/2)^2-($U$6/2)^2*'(OLD) bottom seam length'!W274^2/($U$7/2)^2)</f>
        <v>#VALUE!</v>
      </c>
      <c r="Z274" s="136">
        <f t="shared" si="48"/>
        <v>5240</v>
      </c>
      <c r="AA274" t="e">
        <f>SQRT(($U$6/2)^2-($U$6/2)^2*'(OLD) bottom seam length'!Z274^2/($U$7/2)^2)</f>
        <v>#VALUE!</v>
      </c>
      <c r="AC274" s="136">
        <f t="shared" si="49"/>
        <v>5240</v>
      </c>
      <c r="AD274" t="e">
        <f>SQRT(($U$6/2)^2-($U$6/2)^2*'(OLD) bottom seam length'!AC274^2/($U$7/2)^2)</f>
        <v>#VALUE!</v>
      </c>
    </row>
    <row r="275" spans="2:30">
      <c r="B275" s="136">
        <f t="shared" si="40"/>
        <v>5280</v>
      </c>
      <c r="C275" t="e">
        <f>SQRT(($C$5/2)^2-($C$5/2)^2*'(OLD) bottom seam length'!B275^2/($C$6/2)^2)</f>
        <v>#DIV/0!</v>
      </c>
      <c r="E275" s="136">
        <f t="shared" si="41"/>
        <v>5280</v>
      </c>
      <c r="F275" t="e">
        <f>SQRT(($C$5/2)^2-($C$5/2)^2*'(OLD) bottom seam length'!E275^2/($C$6/2)^2)</f>
        <v>#DIV/0!</v>
      </c>
      <c r="H275" s="136">
        <f t="shared" si="42"/>
        <v>5280</v>
      </c>
      <c r="I275" t="e">
        <f>SQRT(($C$5/2)^2-($C$5/2)^2*'(OLD) bottom seam length'!H275^2/($C$6/2)^2)</f>
        <v>#DIV/0!</v>
      </c>
      <c r="K275" s="136">
        <f t="shared" si="43"/>
        <v>5280</v>
      </c>
      <c r="L275" t="e">
        <f>SQRT(($C$5/2)^2-($C$5/2)^2*'(OLD) bottom seam length'!K275^2/($C$6/2)^2)</f>
        <v>#DIV/0!</v>
      </c>
      <c r="O275" s="136">
        <f t="shared" si="44"/>
        <v>5280</v>
      </c>
      <c r="P275" t="b">
        <f t="shared" si="45"/>
        <v>0</v>
      </c>
      <c r="T275" s="136">
        <f t="shared" si="46"/>
        <v>5260</v>
      </c>
      <c r="U275" t="e">
        <f>SQRT(($U$6/2)^2-($U$6/2)^2*'(OLD) bottom seam length'!T275^2/($U$7/2)^2)</f>
        <v>#VALUE!</v>
      </c>
      <c r="W275" s="136">
        <f t="shared" si="47"/>
        <v>5260</v>
      </c>
      <c r="X275" t="e">
        <f>SQRT(($U$6/2)^2-($U$6/2)^2*'(OLD) bottom seam length'!W275^2/($U$7/2)^2)</f>
        <v>#VALUE!</v>
      </c>
      <c r="Z275" s="136">
        <f t="shared" si="48"/>
        <v>5260</v>
      </c>
      <c r="AA275" t="e">
        <f>SQRT(($U$6/2)^2-($U$6/2)^2*'(OLD) bottom seam length'!Z275^2/($U$7/2)^2)</f>
        <v>#VALUE!</v>
      </c>
      <c r="AC275" s="136">
        <f t="shared" si="49"/>
        <v>5260</v>
      </c>
      <c r="AD275" t="e">
        <f>SQRT(($U$6/2)^2-($U$6/2)^2*'(OLD) bottom seam length'!AC275^2/($U$7/2)^2)</f>
        <v>#VALUE!</v>
      </c>
    </row>
    <row r="276" spans="2:30">
      <c r="B276" s="136">
        <f t="shared" si="40"/>
        <v>5300</v>
      </c>
      <c r="C276" t="e">
        <f>SQRT(($C$5/2)^2-($C$5/2)^2*'(OLD) bottom seam length'!B276^2/($C$6/2)^2)</f>
        <v>#DIV/0!</v>
      </c>
      <c r="E276" s="136">
        <f t="shared" si="41"/>
        <v>5300</v>
      </c>
      <c r="F276" t="e">
        <f>SQRT(($C$5/2)^2-($C$5/2)^2*'(OLD) bottom seam length'!E276^2/($C$6/2)^2)</f>
        <v>#DIV/0!</v>
      </c>
      <c r="H276" s="136">
        <f t="shared" si="42"/>
        <v>5300</v>
      </c>
      <c r="I276" t="e">
        <f>SQRT(($C$5/2)^2-($C$5/2)^2*'(OLD) bottom seam length'!H276^2/($C$6/2)^2)</f>
        <v>#DIV/0!</v>
      </c>
      <c r="K276" s="136">
        <f t="shared" si="43"/>
        <v>5300</v>
      </c>
      <c r="L276" t="e">
        <f>SQRT(($C$5/2)^2-($C$5/2)^2*'(OLD) bottom seam length'!K276^2/($C$6/2)^2)</f>
        <v>#DIV/0!</v>
      </c>
      <c r="O276" s="136">
        <f t="shared" si="44"/>
        <v>5300</v>
      </c>
      <c r="P276" t="b">
        <f t="shared" si="45"/>
        <v>0</v>
      </c>
      <c r="T276" s="136">
        <f t="shared" si="46"/>
        <v>5280</v>
      </c>
      <c r="U276" t="e">
        <f>SQRT(($U$6/2)^2-($U$6/2)^2*'(OLD) bottom seam length'!T276^2/($U$7/2)^2)</f>
        <v>#VALUE!</v>
      </c>
      <c r="W276" s="136">
        <f t="shared" si="47"/>
        <v>5280</v>
      </c>
      <c r="X276" t="e">
        <f>SQRT(($U$6/2)^2-($U$6/2)^2*'(OLD) bottom seam length'!W276^2/($U$7/2)^2)</f>
        <v>#VALUE!</v>
      </c>
      <c r="Z276" s="136">
        <f t="shared" si="48"/>
        <v>5280</v>
      </c>
      <c r="AA276" t="e">
        <f>SQRT(($U$6/2)^2-($U$6/2)^2*'(OLD) bottom seam length'!Z276^2/($U$7/2)^2)</f>
        <v>#VALUE!</v>
      </c>
      <c r="AC276" s="136">
        <f t="shared" si="49"/>
        <v>5280</v>
      </c>
      <c r="AD276" t="e">
        <f>SQRT(($U$6/2)^2-($U$6/2)^2*'(OLD) bottom seam length'!AC276^2/($U$7/2)^2)</f>
        <v>#VALUE!</v>
      </c>
    </row>
    <row r="277" spans="2:30">
      <c r="B277" s="136">
        <f t="shared" si="40"/>
        <v>5320</v>
      </c>
      <c r="C277" t="e">
        <f>SQRT(($C$5/2)^2-($C$5/2)^2*'(OLD) bottom seam length'!B277^2/($C$6/2)^2)</f>
        <v>#DIV/0!</v>
      </c>
      <c r="E277" s="136">
        <f t="shared" si="41"/>
        <v>5320</v>
      </c>
      <c r="F277" t="e">
        <f>SQRT(($C$5/2)^2-($C$5/2)^2*'(OLD) bottom seam length'!E277^2/($C$6/2)^2)</f>
        <v>#DIV/0!</v>
      </c>
      <c r="H277" s="136">
        <f t="shared" si="42"/>
        <v>5320</v>
      </c>
      <c r="I277" t="e">
        <f>SQRT(($C$5/2)^2-($C$5/2)^2*'(OLD) bottom seam length'!H277^2/($C$6/2)^2)</f>
        <v>#DIV/0!</v>
      </c>
      <c r="K277" s="136">
        <f t="shared" si="43"/>
        <v>5320</v>
      </c>
      <c r="L277" t="e">
        <f>SQRT(($C$5/2)^2-($C$5/2)^2*'(OLD) bottom seam length'!K277^2/($C$6/2)^2)</f>
        <v>#DIV/0!</v>
      </c>
      <c r="O277" s="136">
        <f t="shared" si="44"/>
        <v>5320</v>
      </c>
      <c r="P277" t="b">
        <f t="shared" si="45"/>
        <v>0</v>
      </c>
      <c r="T277" s="136">
        <f t="shared" si="46"/>
        <v>5300</v>
      </c>
      <c r="U277" t="e">
        <f>SQRT(($U$6/2)^2-($U$6/2)^2*'(OLD) bottom seam length'!T277^2/($U$7/2)^2)</f>
        <v>#VALUE!</v>
      </c>
      <c r="W277" s="136">
        <f t="shared" si="47"/>
        <v>5300</v>
      </c>
      <c r="X277" t="e">
        <f>SQRT(($U$6/2)^2-($U$6/2)^2*'(OLD) bottom seam length'!W277^2/($U$7/2)^2)</f>
        <v>#VALUE!</v>
      </c>
      <c r="Z277" s="136">
        <f t="shared" si="48"/>
        <v>5300</v>
      </c>
      <c r="AA277" t="e">
        <f>SQRT(($U$6/2)^2-($U$6/2)^2*'(OLD) bottom seam length'!Z277^2/($U$7/2)^2)</f>
        <v>#VALUE!</v>
      </c>
      <c r="AC277" s="136">
        <f t="shared" si="49"/>
        <v>5300</v>
      </c>
      <c r="AD277" t="e">
        <f>SQRT(($U$6/2)^2-($U$6/2)^2*'(OLD) bottom seam length'!AC277^2/($U$7/2)^2)</f>
        <v>#VALUE!</v>
      </c>
    </row>
    <row r="278" spans="2:30">
      <c r="B278" s="136">
        <f t="shared" si="40"/>
        <v>5340</v>
      </c>
      <c r="C278" t="e">
        <f>SQRT(($C$5/2)^2-($C$5/2)^2*'(OLD) bottom seam length'!B278^2/($C$6/2)^2)</f>
        <v>#DIV/0!</v>
      </c>
      <c r="E278" s="136">
        <f t="shared" si="41"/>
        <v>5340</v>
      </c>
      <c r="F278" t="e">
        <f>SQRT(($C$5/2)^2-($C$5/2)^2*'(OLD) bottom seam length'!E278^2/($C$6/2)^2)</f>
        <v>#DIV/0!</v>
      </c>
      <c r="H278" s="136">
        <f t="shared" si="42"/>
        <v>5340</v>
      </c>
      <c r="I278" t="e">
        <f>SQRT(($C$5/2)^2-($C$5/2)^2*'(OLD) bottom seam length'!H278^2/($C$6/2)^2)</f>
        <v>#DIV/0!</v>
      </c>
      <c r="K278" s="136">
        <f t="shared" si="43"/>
        <v>5340</v>
      </c>
      <c r="L278" t="e">
        <f>SQRT(($C$5/2)^2-($C$5/2)^2*'(OLD) bottom seam length'!K278^2/($C$6/2)^2)</f>
        <v>#DIV/0!</v>
      </c>
      <c r="O278" s="136">
        <f t="shared" si="44"/>
        <v>5340</v>
      </c>
      <c r="P278" t="b">
        <f t="shared" si="45"/>
        <v>0</v>
      </c>
      <c r="T278" s="136">
        <f t="shared" si="46"/>
        <v>5320</v>
      </c>
      <c r="U278" t="e">
        <f>SQRT(($U$6/2)^2-($U$6/2)^2*'(OLD) bottom seam length'!T278^2/($U$7/2)^2)</f>
        <v>#VALUE!</v>
      </c>
      <c r="W278" s="136">
        <f t="shared" si="47"/>
        <v>5320</v>
      </c>
      <c r="X278" t="e">
        <f>SQRT(($U$6/2)^2-($U$6/2)^2*'(OLD) bottom seam length'!W278^2/($U$7/2)^2)</f>
        <v>#VALUE!</v>
      </c>
      <c r="Z278" s="136">
        <f t="shared" si="48"/>
        <v>5320</v>
      </c>
      <c r="AA278" t="e">
        <f>SQRT(($U$6/2)^2-($U$6/2)^2*'(OLD) bottom seam length'!Z278^2/($U$7/2)^2)</f>
        <v>#VALUE!</v>
      </c>
      <c r="AC278" s="136">
        <f t="shared" si="49"/>
        <v>5320</v>
      </c>
      <c r="AD278" t="e">
        <f>SQRT(($U$6/2)^2-($U$6/2)^2*'(OLD) bottom seam length'!AC278^2/($U$7/2)^2)</f>
        <v>#VALUE!</v>
      </c>
    </row>
    <row r="279" spans="2:30">
      <c r="B279" s="136">
        <f t="shared" si="40"/>
        <v>5360</v>
      </c>
      <c r="C279" t="e">
        <f>SQRT(($C$5/2)^2-($C$5/2)^2*'(OLD) bottom seam length'!B279^2/($C$6/2)^2)</f>
        <v>#DIV/0!</v>
      </c>
      <c r="E279" s="136">
        <f t="shared" si="41"/>
        <v>5360</v>
      </c>
      <c r="F279" t="e">
        <f>SQRT(($C$5/2)^2-($C$5/2)^2*'(OLD) bottom seam length'!E279^2/($C$6/2)^2)</f>
        <v>#DIV/0!</v>
      </c>
      <c r="H279" s="136">
        <f t="shared" si="42"/>
        <v>5360</v>
      </c>
      <c r="I279" t="e">
        <f>SQRT(($C$5/2)^2-($C$5/2)^2*'(OLD) bottom seam length'!H279^2/($C$6/2)^2)</f>
        <v>#DIV/0!</v>
      </c>
      <c r="K279" s="136">
        <f t="shared" si="43"/>
        <v>5360</v>
      </c>
      <c r="L279" t="e">
        <f>SQRT(($C$5/2)^2-($C$5/2)^2*'(OLD) bottom seam length'!K279^2/($C$6/2)^2)</f>
        <v>#DIV/0!</v>
      </c>
      <c r="O279" s="136">
        <f t="shared" si="44"/>
        <v>5360</v>
      </c>
      <c r="P279" t="b">
        <f t="shared" si="45"/>
        <v>0</v>
      </c>
      <c r="T279" s="136">
        <f t="shared" si="46"/>
        <v>5340</v>
      </c>
      <c r="U279" t="e">
        <f>SQRT(($U$6/2)^2-($U$6/2)^2*'(OLD) bottom seam length'!T279^2/($U$7/2)^2)</f>
        <v>#VALUE!</v>
      </c>
      <c r="W279" s="136">
        <f t="shared" si="47"/>
        <v>5340</v>
      </c>
      <c r="X279" t="e">
        <f>SQRT(($U$6/2)^2-($U$6/2)^2*'(OLD) bottom seam length'!W279^2/($U$7/2)^2)</f>
        <v>#VALUE!</v>
      </c>
      <c r="Z279" s="136">
        <f t="shared" si="48"/>
        <v>5340</v>
      </c>
      <c r="AA279" t="e">
        <f>SQRT(($U$6/2)^2-($U$6/2)^2*'(OLD) bottom seam length'!Z279^2/($U$7/2)^2)</f>
        <v>#VALUE!</v>
      </c>
      <c r="AC279" s="136">
        <f t="shared" si="49"/>
        <v>5340</v>
      </c>
      <c r="AD279" t="e">
        <f>SQRT(($U$6/2)^2-($U$6/2)^2*'(OLD) bottom seam length'!AC279^2/($U$7/2)^2)</f>
        <v>#VALUE!</v>
      </c>
    </row>
    <row r="280" spans="2:30">
      <c r="B280" s="136">
        <f t="shared" si="40"/>
        <v>5380</v>
      </c>
      <c r="C280" t="e">
        <f>SQRT(($C$5/2)^2-($C$5/2)^2*'(OLD) bottom seam length'!B280^2/($C$6/2)^2)</f>
        <v>#DIV/0!</v>
      </c>
      <c r="E280" s="136">
        <f t="shared" si="41"/>
        <v>5380</v>
      </c>
      <c r="F280" t="e">
        <f>SQRT(($C$5/2)^2-($C$5/2)^2*'(OLD) bottom seam length'!E280^2/($C$6/2)^2)</f>
        <v>#DIV/0!</v>
      </c>
      <c r="H280" s="136">
        <f t="shared" si="42"/>
        <v>5380</v>
      </c>
      <c r="I280" t="e">
        <f>SQRT(($C$5/2)^2-($C$5/2)^2*'(OLD) bottom seam length'!H280^2/($C$6/2)^2)</f>
        <v>#DIV/0!</v>
      </c>
      <c r="K280" s="136">
        <f t="shared" si="43"/>
        <v>5380</v>
      </c>
      <c r="L280" t="e">
        <f>SQRT(($C$5/2)^2-($C$5/2)^2*'(OLD) bottom seam length'!K280^2/($C$6/2)^2)</f>
        <v>#DIV/0!</v>
      </c>
      <c r="O280" s="136">
        <f t="shared" si="44"/>
        <v>5380</v>
      </c>
      <c r="P280" t="b">
        <f t="shared" si="45"/>
        <v>0</v>
      </c>
      <c r="T280" s="136">
        <f t="shared" si="46"/>
        <v>5360</v>
      </c>
      <c r="U280" t="e">
        <f>SQRT(($U$6/2)^2-($U$6/2)^2*'(OLD) bottom seam length'!T280^2/($U$7/2)^2)</f>
        <v>#VALUE!</v>
      </c>
      <c r="W280" s="136">
        <f t="shared" si="47"/>
        <v>5360</v>
      </c>
      <c r="X280" t="e">
        <f>SQRT(($U$6/2)^2-($U$6/2)^2*'(OLD) bottom seam length'!W280^2/($U$7/2)^2)</f>
        <v>#VALUE!</v>
      </c>
      <c r="Z280" s="136">
        <f t="shared" si="48"/>
        <v>5360</v>
      </c>
      <c r="AA280" t="e">
        <f>SQRT(($U$6/2)^2-($U$6/2)^2*'(OLD) bottom seam length'!Z280^2/($U$7/2)^2)</f>
        <v>#VALUE!</v>
      </c>
      <c r="AC280" s="136">
        <f t="shared" si="49"/>
        <v>5360</v>
      </c>
      <c r="AD280" t="e">
        <f>SQRT(($U$6/2)^2-($U$6/2)^2*'(OLD) bottom seam length'!AC280^2/($U$7/2)^2)</f>
        <v>#VALUE!</v>
      </c>
    </row>
    <row r="281" spans="2:30">
      <c r="B281" s="136">
        <f t="shared" si="40"/>
        <v>5400</v>
      </c>
      <c r="C281" t="e">
        <f>SQRT(($C$5/2)^2-($C$5/2)^2*'(OLD) bottom seam length'!B281^2/($C$6/2)^2)</f>
        <v>#DIV/0!</v>
      </c>
      <c r="E281" s="136">
        <f t="shared" si="41"/>
        <v>5400</v>
      </c>
      <c r="F281" t="e">
        <f>SQRT(($C$5/2)^2-($C$5/2)^2*'(OLD) bottom seam length'!E281^2/($C$6/2)^2)</f>
        <v>#DIV/0!</v>
      </c>
      <c r="H281" s="136">
        <f t="shared" si="42"/>
        <v>5400</v>
      </c>
      <c r="I281" t="e">
        <f>SQRT(($C$5/2)^2-($C$5/2)^2*'(OLD) bottom seam length'!H281^2/($C$6/2)^2)</f>
        <v>#DIV/0!</v>
      </c>
      <c r="K281" s="136">
        <f t="shared" si="43"/>
        <v>5400</v>
      </c>
      <c r="L281" t="e">
        <f>SQRT(($C$5/2)^2-($C$5/2)^2*'(OLD) bottom seam length'!K281^2/($C$6/2)^2)</f>
        <v>#DIV/0!</v>
      </c>
      <c r="O281" s="136">
        <f t="shared" si="44"/>
        <v>5400</v>
      </c>
      <c r="P281" t="b">
        <f t="shared" si="45"/>
        <v>0</v>
      </c>
      <c r="T281" s="136">
        <f t="shared" si="46"/>
        <v>5380</v>
      </c>
      <c r="U281" t="e">
        <f>SQRT(($U$6/2)^2-($U$6/2)^2*'(OLD) bottom seam length'!T281^2/($U$7/2)^2)</f>
        <v>#VALUE!</v>
      </c>
      <c r="W281" s="136">
        <f t="shared" si="47"/>
        <v>5380</v>
      </c>
      <c r="X281" t="e">
        <f>SQRT(($U$6/2)^2-($U$6/2)^2*'(OLD) bottom seam length'!W281^2/($U$7/2)^2)</f>
        <v>#VALUE!</v>
      </c>
      <c r="Z281" s="136">
        <f t="shared" si="48"/>
        <v>5380</v>
      </c>
      <c r="AA281" t="e">
        <f>SQRT(($U$6/2)^2-($U$6/2)^2*'(OLD) bottom seam length'!Z281^2/($U$7/2)^2)</f>
        <v>#VALUE!</v>
      </c>
      <c r="AC281" s="136">
        <f t="shared" si="49"/>
        <v>5380</v>
      </c>
      <c r="AD281" t="e">
        <f>SQRT(($U$6/2)^2-($U$6/2)^2*'(OLD) bottom seam length'!AC281^2/($U$7/2)^2)</f>
        <v>#VALUE!</v>
      </c>
    </row>
    <row r="282" spans="2:30">
      <c r="B282" s="136">
        <f t="shared" si="40"/>
        <v>5420</v>
      </c>
      <c r="C282" t="e">
        <f>SQRT(($C$5/2)^2-($C$5/2)^2*'(OLD) bottom seam length'!B282^2/($C$6/2)^2)</f>
        <v>#DIV/0!</v>
      </c>
      <c r="E282" s="136">
        <f t="shared" si="41"/>
        <v>5420</v>
      </c>
      <c r="F282" t="e">
        <f>SQRT(($C$5/2)^2-($C$5/2)^2*'(OLD) bottom seam length'!E282^2/($C$6/2)^2)</f>
        <v>#DIV/0!</v>
      </c>
      <c r="H282" s="136">
        <f t="shared" si="42"/>
        <v>5420</v>
      </c>
      <c r="I282" t="e">
        <f>SQRT(($C$5/2)^2-($C$5/2)^2*'(OLD) bottom seam length'!H282^2/($C$6/2)^2)</f>
        <v>#DIV/0!</v>
      </c>
      <c r="K282" s="136">
        <f t="shared" si="43"/>
        <v>5420</v>
      </c>
      <c r="L282" t="e">
        <f>SQRT(($C$5/2)^2-($C$5/2)^2*'(OLD) bottom seam length'!K282^2/($C$6/2)^2)</f>
        <v>#DIV/0!</v>
      </c>
      <c r="O282" s="136">
        <f t="shared" si="44"/>
        <v>5420</v>
      </c>
      <c r="P282" t="b">
        <f t="shared" si="45"/>
        <v>0</v>
      </c>
      <c r="T282" s="136">
        <f t="shared" si="46"/>
        <v>5400</v>
      </c>
      <c r="U282" t="e">
        <f>SQRT(($U$6/2)^2-($U$6/2)^2*'(OLD) bottom seam length'!T282^2/($U$7/2)^2)</f>
        <v>#VALUE!</v>
      </c>
      <c r="W282" s="136">
        <f t="shared" si="47"/>
        <v>5400</v>
      </c>
      <c r="X282" t="e">
        <f>SQRT(($U$6/2)^2-($U$6/2)^2*'(OLD) bottom seam length'!W282^2/($U$7/2)^2)</f>
        <v>#VALUE!</v>
      </c>
      <c r="Z282" s="136">
        <f t="shared" si="48"/>
        <v>5400</v>
      </c>
      <c r="AA282" t="e">
        <f>SQRT(($U$6/2)^2-($U$6/2)^2*'(OLD) bottom seam length'!Z282^2/($U$7/2)^2)</f>
        <v>#VALUE!</v>
      </c>
      <c r="AC282" s="136">
        <f t="shared" si="49"/>
        <v>5400</v>
      </c>
      <c r="AD282" t="e">
        <f>SQRT(($U$6/2)^2-($U$6/2)^2*'(OLD) bottom seam length'!AC282^2/($U$7/2)^2)</f>
        <v>#VALUE!</v>
      </c>
    </row>
    <row r="283" spans="2:30">
      <c r="B283" s="136">
        <f t="shared" si="40"/>
        <v>5440</v>
      </c>
      <c r="C283" t="e">
        <f>SQRT(($C$5/2)^2-($C$5/2)^2*'(OLD) bottom seam length'!B283^2/($C$6/2)^2)</f>
        <v>#DIV/0!</v>
      </c>
      <c r="E283" s="136">
        <f t="shared" si="41"/>
        <v>5440</v>
      </c>
      <c r="F283" t="e">
        <f>SQRT(($C$5/2)^2-($C$5/2)^2*'(OLD) bottom seam length'!E283^2/($C$6/2)^2)</f>
        <v>#DIV/0!</v>
      </c>
      <c r="H283" s="136">
        <f t="shared" si="42"/>
        <v>5440</v>
      </c>
      <c r="I283" t="e">
        <f>SQRT(($C$5/2)^2-($C$5/2)^2*'(OLD) bottom seam length'!H283^2/($C$6/2)^2)</f>
        <v>#DIV/0!</v>
      </c>
      <c r="K283" s="136">
        <f t="shared" si="43"/>
        <v>5440</v>
      </c>
      <c r="L283" t="e">
        <f>SQRT(($C$5/2)^2-($C$5/2)^2*'(OLD) bottom seam length'!K283^2/($C$6/2)^2)</f>
        <v>#DIV/0!</v>
      </c>
      <c r="O283" s="136">
        <f t="shared" si="44"/>
        <v>5440</v>
      </c>
      <c r="P283" t="b">
        <f t="shared" si="45"/>
        <v>0</v>
      </c>
      <c r="T283" s="136">
        <f t="shared" si="46"/>
        <v>5420</v>
      </c>
      <c r="U283" t="e">
        <f>SQRT(($U$6/2)^2-($U$6/2)^2*'(OLD) bottom seam length'!T283^2/($U$7/2)^2)</f>
        <v>#VALUE!</v>
      </c>
      <c r="W283" s="136">
        <f t="shared" si="47"/>
        <v>5420</v>
      </c>
      <c r="X283" t="e">
        <f>SQRT(($U$6/2)^2-($U$6/2)^2*'(OLD) bottom seam length'!W283^2/($U$7/2)^2)</f>
        <v>#VALUE!</v>
      </c>
      <c r="Z283" s="136">
        <f t="shared" si="48"/>
        <v>5420</v>
      </c>
      <c r="AA283" t="e">
        <f>SQRT(($U$6/2)^2-($U$6/2)^2*'(OLD) bottom seam length'!Z283^2/($U$7/2)^2)</f>
        <v>#VALUE!</v>
      </c>
      <c r="AC283" s="136">
        <f t="shared" si="49"/>
        <v>5420</v>
      </c>
      <c r="AD283" t="e">
        <f>SQRT(($U$6/2)^2-($U$6/2)^2*'(OLD) bottom seam length'!AC283^2/($U$7/2)^2)</f>
        <v>#VALUE!</v>
      </c>
    </row>
    <row r="284" spans="2:30">
      <c r="B284" s="136">
        <f t="shared" si="40"/>
        <v>5460</v>
      </c>
      <c r="C284" t="e">
        <f>SQRT(($C$5/2)^2-($C$5/2)^2*'(OLD) bottom seam length'!B284^2/($C$6/2)^2)</f>
        <v>#DIV/0!</v>
      </c>
      <c r="E284" s="136">
        <f t="shared" si="41"/>
        <v>5460</v>
      </c>
      <c r="F284" t="e">
        <f>SQRT(($C$5/2)^2-($C$5/2)^2*'(OLD) bottom seam length'!E284^2/($C$6/2)^2)</f>
        <v>#DIV/0!</v>
      </c>
      <c r="H284" s="136">
        <f t="shared" si="42"/>
        <v>5460</v>
      </c>
      <c r="I284" t="e">
        <f>SQRT(($C$5/2)^2-($C$5/2)^2*'(OLD) bottom seam length'!H284^2/($C$6/2)^2)</f>
        <v>#DIV/0!</v>
      </c>
      <c r="K284" s="136">
        <f t="shared" si="43"/>
        <v>5460</v>
      </c>
      <c r="L284" t="e">
        <f>SQRT(($C$5/2)^2-($C$5/2)^2*'(OLD) bottom seam length'!K284^2/($C$6/2)^2)</f>
        <v>#DIV/0!</v>
      </c>
      <c r="O284" s="136">
        <f t="shared" si="44"/>
        <v>5460</v>
      </c>
      <c r="P284" t="b">
        <f t="shared" si="45"/>
        <v>0</v>
      </c>
      <c r="T284" s="136">
        <f t="shared" si="46"/>
        <v>5440</v>
      </c>
      <c r="U284" t="e">
        <f>SQRT(($U$6/2)^2-($U$6/2)^2*'(OLD) bottom seam length'!T284^2/($U$7/2)^2)</f>
        <v>#VALUE!</v>
      </c>
      <c r="W284" s="136">
        <f t="shared" si="47"/>
        <v>5440</v>
      </c>
      <c r="X284" t="e">
        <f>SQRT(($U$6/2)^2-($U$6/2)^2*'(OLD) bottom seam length'!W284^2/($U$7/2)^2)</f>
        <v>#VALUE!</v>
      </c>
      <c r="Z284" s="136">
        <f t="shared" si="48"/>
        <v>5440</v>
      </c>
      <c r="AA284" t="e">
        <f>SQRT(($U$6/2)^2-($U$6/2)^2*'(OLD) bottom seam length'!Z284^2/($U$7/2)^2)</f>
        <v>#VALUE!</v>
      </c>
      <c r="AC284" s="136">
        <f t="shared" si="49"/>
        <v>5440</v>
      </c>
      <c r="AD284" t="e">
        <f>SQRT(($U$6/2)^2-($U$6/2)^2*'(OLD) bottom seam length'!AC284^2/($U$7/2)^2)</f>
        <v>#VALUE!</v>
      </c>
    </row>
    <row r="285" spans="2:30">
      <c r="B285" s="136">
        <f t="shared" si="40"/>
        <v>5480</v>
      </c>
      <c r="C285" t="e">
        <f>SQRT(($C$5/2)^2-($C$5/2)^2*'(OLD) bottom seam length'!B285^2/($C$6/2)^2)</f>
        <v>#DIV/0!</v>
      </c>
      <c r="E285" s="136">
        <f t="shared" si="41"/>
        <v>5480</v>
      </c>
      <c r="F285" t="e">
        <f>SQRT(($C$5/2)^2-($C$5/2)^2*'(OLD) bottom seam length'!E285^2/($C$6/2)^2)</f>
        <v>#DIV/0!</v>
      </c>
      <c r="H285" s="136">
        <f t="shared" si="42"/>
        <v>5480</v>
      </c>
      <c r="I285" t="e">
        <f>SQRT(($C$5/2)^2-($C$5/2)^2*'(OLD) bottom seam length'!H285^2/($C$6/2)^2)</f>
        <v>#DIV/0!</v>
      </c>
      <c r="K285" s="136">
        <f t="shared" si="43"/>
        <v>5480</v>
      </c>
      <c r="L285" t="e">
        <f>SQRT(($C$5/2)^2-($C$5/2)^2*'(OLD) bottom seam length'!K285^2/($C$6/2)^2)</f>
        <v>#DIV/0!</v>
      </c>
      <c r="O285" s="136">
        <f t="shared" si="44"/>
        <v>5480</v>
      </c>
      <c r="P285" t="b">
        <f t="shared" si="45"/>
        <v>0</v>
      </c>
      <c r="T285" s="136">
        <f t="shared" si="46"/>
        <v>5460</v>
      </c>
      <c r="U285" t="e">
        <f>SQRT(($U$6/2)^2-($U$6/2)^2*'(OLD) bottom seam length'!T285^2/($U$7/2)^2)</f>
        <v>#VALUE!</v>
      </c>
      <c r="W285" s="136">
        <f t="shared" si="47"/>
        <v>5460</v>
      </c>
      <c r="X285" t="e">
        <f>SQRT(($U$6/2)^2-($U$6/2)^2*'(OLD) bottom seam length'!W285^2/($U$7/2)^2)</f>
        <v>#VALUE!</v>
      </c>
      <c r="Z285" s="136">
        <f t="shared" si="48"/>
        <v>5460</v>
      </c>
      <c r="AA285" t="e">
        <f>SQRT(($U$6/2)^2-($U$6/2)^2*'(OLD) bottom seam length'!Z285^2/($U$7/2)^2)</f>
        <v>#VALUE!</v>
      </c>
      <c r="AC285" s="136">
        <f t="shared" si="49"/>
        <v>5460</v>
      </c>
      <c r="AD285" t="e">
        <f>SQRT(($U$6/2)^2-($U$6/2)^2*'(OLD) bottom seam length'!AC285^2/($U$7/2)^2)</f>
        <v>#VALUE!</v>
      </c>
    </row>
    <row r="286" spans="2:30">
      <c r="B286" s="136">
        <f t="shared" si="40"/>
        <v>5500</v>
      </c>
      <c r="C286" t="e">
        <f>SQRT(($C$5/2)^2-($C$5/2)^2*'(OLD) bottom seam length'!B286^2/($C$6/2)^2)</f>
        <v>#DIV/0!</v>
      </c>
      <c r="E286" s="136">
        <f t="shared" si="41"/>
        <v>5500</v>
      </c>
      <c r="F286" t="e">
        <f>SQRT(($C$5/2)^2-($C$5/2)^2*'(OLD) bottom seam length'!E286^2/($C$6/2)^2)</f>
        <v>#DIV/0!</v>
      </c>
      <c r="H286" s="136">
        <f t="shared" si="42"/>
        <v>5500</v>
      </c>
      <c r="I286" t="e">
        <f>SQRT(($C$5/2)^2-($C$5/2)^2*'(OLD) bottom seam length'!H286^2/($C$6/2)^2)</f>
        <v>#DIV/0!</v>
      </c>
      <c r="K286" s="136">
        <f t="shared" si="43"/>
        <v>5500</v>
      </c>
      <c r="L286" t="e">
        <f>SQRT(($C$5/2)^2-($C$5/2)^2*'(OLD) bottom seam length'!K286^2/($C$6/2)^2)</f>
        <v>#DIV/0!</v>
      </c>
      <c r="O286" s="136">
        <f t="shared" si="44"/>
        <v>5500</v>
      </c>
      <c r="P286" t="b">
        <f t="shared" si="45"/>
        <v>0</v>
      </c>
      <c r="T286" s="136">
        <f t="shared" si="46"/>
        <v>5480</v>
      </c>
      <c r="U286" t="e">
        <f>SQRT(($U$6/2)^2-($U$6/2)^2*'(OLD) bottom seam length'!T286^2/($U$7/2)^2)</f>
        <v>#VALUE!</v>
      </c>
      <c r="W286" s="136">
        <f t="shared" si="47"/>
        <v>5480</v>
      </c>
      <c r="X286" t="e">
        <f>SQRT(($U$6/2)^2-($U$6/2)^2*'(OLD) bottom seam length'!W286^2/($U$7/2)^2)</f>
        <v>#VALUE!</v>
      </c>
      <c r="Z286" s="136">
        <f t="shared" si="48"/>
        <v>5480</v>
      </c>
      <c r="AA286" t="e">
        <f>SQRT(($U$6/2)^2-($U$6/2)^2*'(OLD) bottom seam length'!Z286^2/($U$7/2)^2)</f>
        <v>#VALUE!</v>
      </c>
      <c r="AC286" s="136">
        <f t="shared" si="49"/>
        <v>5480</v>
      </c>
      <c r="AD286" t="e">
        <f>SQRT(($U$6/2)^2-($U$6/2)^2*'(OLD) bottom seam length'!AC286^2/($U$7/2)^2)</f>
        <v>#VALUE!</v>
      </c>
    </row>
    <row r="287" spans="2:30">
      <c r="B287" s="136">
        <f t="shared" si="40"/>
        <v>5520</v>
      </c>
      <c r="C287" t="e">
        <f>SQRT(($C$5/2)^2-($C$5/2)^2*'(OLD) bottom seam length'!B287^2/($C$6/2)^2)</f>
        <v>#DIV/0!</v>
      </c>
      <c r="E287" s="136">
        <f t="shared" si="41"/>
        <v>5520</v>
      </c>
      <c r="F287" t="e">
        <f>SQRT(($C$5/2)^2-($C$5/2)^2*'(OLD) bottom seam length'!E287^2/($C$6/2)^2)</f>
        <v>#DIV/0!</v>
      </c>
      <c r="H287" s="136">
        <f t="shared" si="42"/>
        <v>5520</v>
      </c>
      <c r="I287" t="e">
        <f>SQRT(($C$5/2)^2-($C$5/2)^2*'(OLD) bottom seam length'!H287^2/($C$6/2)^2)</f>
        <v>#DIV/0!</v>
      </c>
      <c r="K287" s="136">
        <f t="shared" si="43"/>
        <v>5520</v>
      </c>
      <c r="L287" t="e">
        <f>SQRT(($C$5/2)^2-($C$5/2)^2*'(OLD) bottom seam length'!K287^2/($C$6/2)^2)</f>
        <v>#DIV/0!</v>
      </c>
      <c r="O287" s="136">
        <f t="shared" si="44"/>
        <v>5520</v>
      </c>
      <c r="P287" t="b">
        <f t="shared" si="45"/>
        <v>0</v>
      </c>
      <c r="T287" s="136">
        <f t="shared" si="46"/>
        <v>5500</v>
      </c>
      <c r="U287" t="e">
        <f>SQRT(($U$6/2)^2-($U$6/2)^2*'(OLD) bottom seam length'!T287^2/($U$7/2)^2)</f>
        <v>#VALUE!</v>
      </c>
      <c r="W287" s="136">
        <f t="shared" si="47"/>
        <v>5500</v>
      </c>
      <c r="X287" t="e">
        <f>SQRT(($U$6/2)^2-($U$6/2)^2*'(OLD) bottom seam length'!W287^2/($U$7/2)^2)</f>
        <v>#VALUE!</v>
      </c>
      <c r="Z287" s="136">
        <f t="shared" si="48"/>
        <v>5500</v>
      </c>
      <c r="AA287" t="e">
        <f>SQRT(($U$6/2)^2-($U$6/2)^2*'(OLD) bottom seam length'!Z287^2/($U$7/2)^2)</f>
        <v>#VALUE!</v>
      </c>
      <c r="AC287" s="136">
        <f t="shared" si="49"/>
        <v>5500</v>
      </c>
      <c r="AD287" t="e">
        <f>SQRT(($U$6/2)^2-($U$6/2)^2*'(OLD) bottom seam length'!AC287^2/($U$7/2)^2)</f>
        <v>#VALUE!</v>
      </c>
    </row>
    <row r="288" spans="2:30">
      <c r="B288" s="136">
        <f t="shared" si="40"/>
        <v>5540</v>
      </c>
      <c r="C288" t="e">
        <f>SQRT(($C$5/2)^2-($C$5/2)^2*'(OLD) bottom seam length'!B288^2/($C$6/2)^2)</f>
        <v>#DIV/0!</v>
      </c>
      <c r="E288" s="136">
        <f t="shared" si="41"/>
        <v>5540</v>
      </c>
      <c r="F288" t="e">
        <f>SQRT(($C$5/2)^2-($C$5/2)^2*'(OLD) bottom seam length'!E288^2/($C$6/2)^2)</f>
        <v>#DIV/0!</v>
      </c>
      <c r="H288" s="136">
        <f t="shared" si="42"/>
        <v>5540</v>
      </c>
      <c r="I288" t="e">
        <f>SQRT(($C$5/2)^2-($C$5/2)^2*'(OLD) bottom seam length'!H288^2/($C$6/2)^2)</f>
        <v>#DIV/0!</v>
      </c>
      <c r="K288" s="136">
        <f t="shared" si="43"/>
        <v>5540</v>
      </c>
      <c r="L288" t="e">
        <f>SQRT(($C$5/2)^2-($C$5/2)^2*'(OLD) bottom seam length'!K288^2/($C$6/2)^2)</f>
        <v>#DIV/0!</v>
      </c>
      <c r="O288" s="136">
        <f t="shared" si="44"/>
        <v>5540</v>
      </c>
      <c r="P288" t="b">
        <f t="shared" si="45"/>
        <v>0</v>
      </c>
      <c r="T288" s="136">
        <f t="shared" si="46"/>
        <v>5520</v>
      </c>
      <c r="U288" t="e">
        <f>SQRT(($U$6/2)^2-($U$6/2)^2*'(OLD) bottom seam length'!T288^2/($U$7/2)^2)</f>
        <v>#VALUE!</v>
      </c>
      <c r="W288" s="136">
        <f t="shared" si="47"/>
        <v>5520</v>
      </c>
      <c r="X288" t="e">
        <f>SQRT(($U$6/2)^2-($U$6/2)^2*'(OLD) bottom seam length'!W288^2/($U$7/2)^2)</f>
        <v>#VALUE!</v>
      </c>
      <c r="Z288" s="136">
        <f t="shared" si="48"/>
        <v>5520</v>
      </c>
      <c r="AA288" t="e">
        <f>SQRT(($U$6/2)^2-($U$6/2)^2*'(OLD) bottom seam length'!Z288^2/($U$7/2)^2)</f>
        <v>#VALUE!</v>
      </c>
      <c r="AC288" s="136">
        <f t="shared" si="49"/>
        <v>5520</v>
      </c>
      <c r="AD288" t="e">
        <f>SQRT(($U$6/2)^2-($U$6/2)^2*'(OLD) bottom seam length'!AC288^2/($U$7/2)^2)</f>
        <v>#VALUE!</v>
      </c>
    </row>
    <row r="289" spans="2:30">
      <c r="B289" s="136">
        <f t="shared" si="40"/>
        <v>5560</v>
      </c>
      <c r="C289" t="e">
        <f>SQRT(($C$5/2)^2-($C$5/2)^2*'(OLD) bottom seam length'!B289^2/($C$6/2)^2)</f>
        <v>#DIV/0!</v>
      </c>
      <c r="E289" s="136">
        <f t="shared" si="41"/>
        <v>5560</v>
      </c>
      <c r="F289" t="e">
        <f>SQRT(($C$5/2)^2-($C$5/2)^2*'(OLD) bottom seam length'!E289^2/($C$6/2)^2)</f>
        <v>#DIV/0!</v>
      </c>
      <c r="H289" s="136">
        <f t="shared" si="42"/>
        <v>5560</v>
      </c>
      <c r="I289" t="e">
        <f>SQRT(($C$5/2)^2-($C$5/2)^2*'(OLD) bottom seam length'!H289^2/($C$6/2)^2)</f>
        <v>#DIV/0!</v>
      </c>
      <c r="K289" s="136">
        <f t="shared" si="43"/>
        <v>5560</v>
      </c>
      <c r="L289" t="e">
        <f>SQRT(($C$5/2)^2-($C$5/2)^2*'(OLD) bottom seam length'!K289^2/($C$6/2)^2)</f>
        <v>#DIV/0!</v>
      </c>
      <c r="O289" s="136">
        <f t="shared" si="44"/>
        <v>5560</v>
      </c>
      <c r="P289" t="b">
        <f t="shared" si="45"/>
        <v>0</v>
      </c>
      <c r="T289" s="136">
        <f t="shared" si="46"/>
        <v>5540</v>
      </c>
      <c r="U289" t="e">
        <f>SQRT(($U$6/2)^2-($U$6/2)^2*'(OLD) bottom seam length'!T289^2/($U$7/2)^2)</f>
        <v>#VALUE!</v>
      </c>
      <c r="W289" s="136">
        <f t="shared" si="47"/>
        <v>5540</v>
      </c>
      <c r="X289" t="e">
        <f>SQRT(($U$6/2)^2-($U$6/2)^2*'(OLD) bottom seam length'!W289^2/($U$7/2)^2)</f>
        <v>#VALUE!</v>
      </c>
      <c r="Z289" s="136">
        <f t="shared" si="48"/>
        <v>5540</v>
      </c>
      <c r="AA289" t="e">
        <f>SQRT(($U$6/2)^2-($U$6/2)^2*'(OLD) bottom seam length'!Z289^2/($U$7/2)^2)</f>
        <v>#VALUE!</v>
      </c>
      <c r="AC289" s="136">
        <f t="shared" si="49"/>
        <v>5540</v>
      </c>
      <c r="AD289" t="e">
        <f>SQRT(($U$6/2)^2-($U$6/2)^2*'(OLD) bottom seam length'!AC289^2/($U$7/2)^2)</f>
        <v>#VALUE!</v>
      </c>
    </row>
    <row r="290" spans="2:30">
      <c r="B290" s="136">
        <f t="shared" si="40"/>
        <v>5580</v>
      </c>
      <c r="C290" t="e">
        <f>SQRT(($C$5/2)^2-($C$5/2)^2*'(OLD) bottom seam length'!B290^2/($C$6/2)^2)</f>
        <v>#DIV/0!</v>
      </c>
      <c r="E290" s="136">
        <f t="shared" si="41"/>
        <v>5580</v>
      </c>
      <c r="F290" t="e">
        <f>SQRT(($C$5/2)^2-($C$5/2)^2*'(OLD) bottom seam length'!E290^2/($C$6/2)^2)</f>
        <v>#DIV/0!</v>
      </c>
      <c r="H290" s="136">
        <f t="shared" si="42"/>
        <v>5580</v>
      </c>
      <c r="I290" t="e">
        <f>SQRT(($C$5/2)^2-($C$5/2)^2*'(OLD) bottom seam length'!H290^2/($C$6/2)^2)</f>
        <v>#DIV/0!</v>
      </c>
      <c r="K290" s="136">
        <f t="shared" si="43"/>
        <v>5580</v>
      </c>
      <c r="L290" t="e">
        <f>SQRT(($C$5/2)^2-($C$5/2)^2*'(OLD) bottom seam length'!K290^2/($C$6/2)^2)</f>
        <v>#DIV/0!</v>
      </c>
      <c r="O290" s="136">
        <f t="shared" si="44"/>
        <v>5580</v>
      </c>
      <c r="P290" t="b">
        <f t="shared" si="45"/>
        <v>0</v>
      </c>
      <c r="T290" s="136">
        <f t="shared" si="46"/>
        <v>5560</v>
      </c>
      <c r="U290" t="e">
        <f>SQRT(($U$6/2)^2-($U$6/2)^2*'(OLD) bottom seam length'!T290^2/($U$7/2)^2)</f>
        <v>#VALUE!</v>
      </c>
      <c r="W290" s="136">
        <f t="shared" si="47"/>
        <v>5560</v>
      </c>
      <c r="X290" t="e">
        <f>SQRT(($U$6/2)^2-($U$6/2)^2*'(OLD) bottom seam length'!W290^2/($U$7/2)^2)</f>
        <v>#VALUE!</v>
      </c>
      <c r="Z290" s="136">
        <f t="shared" si="48"/>
        <v>5560</v>
      </c>
      <c r="AA290" t="e">
        <f>SQRT(($U$6/2)^2-($U$6/2)^2*'(OLD) bottom seam length'!Z290^2/($U$7/2)^2)</f>
        <v>#VALUE!</v>
      </c>
      <c r="AC290" s="136">
        <f t="shared" si="49"/>
        <v>5560</v>
      </c>
      <c r="AD290" t="e">
        <f>SQRT(($U$6/2)^2-($U$6/2)^2*'(OLD) bottom seam length'!AC290^2/($U$7/2)^2)</f>
        <v>#VALUE!</v>
      </c>
    </row>
    <row r="291" spans="2:30">
      <c r="B291" s="136">
        <f t="shared" si="40"/>
        <v>5600</v>
      </c>
      <c r="C291" t="e">
        <f>SQRT(($C$5/2)^2-($C$5/2)^2*'(OLD) bottom seam length'!B291^2/($C$6/2)^2)</f>
        <v>#DIV/0!</v>
      </c>
      <c r="E291" s="136">
        <f t="shared" si="41"/>
        <v>5600</v>
      </c>
      <c r="F291" t="e">
        <f>SQRT(($C$5/2)^2-($C$5/2)^2*'(OLD) bottom seam length'!E291^2/($C$6/2)^2)</f>
        <v>#DIV/0!</v>
      </c>
      <c r="H291" s="136">
        <f t="shared" si="42"/>
        <v>5600</v>
      </c>
      <c r="I291" t="e">
        <f>SQRT(($C$5/2)^2-($C$5/2)^2*'(OLD) bottom seam length'!H291^2/($C$6/2)^2)</f>
        <v>#DIV/0!</v>
      </c>
      <c r="K291" s="136">
        <f t="shared" si="43"/>
        <v>5600</v>
      </c>
      <c r="L291" t="e">
        <f>SQRT(($C$5/2)^2-($C$5/2)^2*'(OLD) bottom seam length'!K291^2/($C$6/2)^2)</f>
        <v>#DIV/0!</v>
      </c>
      <c r="O291" s="136">
        <f t="shared" si="44"/>
        <v>5600</v>
      </c>
      <c r="P291" t="b">
        <f t="shared" si="45"/>
        <v>0</v>
      </c>
      <c r="T291" s="136">
        <f t="shared" si="46"/>
        <v>5580</v>
      </c>
      <c r="U291" t="e">
        <f>SQRT(($U$6/2)^2-($U$6/2)^2*'(OLD) bottom seam length'!T291^2/($U$7/2)^2)</f>
        <v>#VALUE!</v>
      </c>
      <c r="W291" s="136">
        <f t="shared" si="47"/>
        <v>5580</v>
      </c>
      <c r="X291" t="e">
        <f>SQRT(($U$6/2)^2-($U$6/2)^2*'(OLD) bottom seam length'!W291^2/($U$7/2)^2)</f>
        <v>#VALUE!</v>
      </c>
      <c r="Z291" s="136">
        <f t="shared" si="48"/>
        <v>5580</v>
      </c>
      <c r="AA291" t="e">
        <f>SQRT(($U$6/2)^2-($U$6/2)^2*'(OLD) bottom seam length'!Z291^2/($U$7/2)^2)</f>
        <v>#VALUE!</v>
      </c>
      <c r="AC291" s="136">
        <f t="shared" si="49"/>
        <v>5580</v>
      </c>
      <c r="AD291" t="e">
        <f>SQRT(($U$6/2)^2-($U$6/2)^2*'(OLD) bottom seam length'!AC291^2/($U$7/2)^2)</f>
        <v>#VALUE!</v>
      </c>
    </row>
    <row r="292" spans="2:30">
      <c r="B292" s="136">
        <f t="shared" si="40"/>
        <v>5620</v>
      </c>
      <c r="C292" t="e">
        <f>SQRT(($C$5/2)^2-($C$5/2)^2*'(OLD) bottom seam length'!B292^2/($C$6/2)^2)</f>
        <v>#DIV/0!</v>
      </c>
      <c r="E292" s="136">
        <f t="shared" si="41"/>
        <v>5620</v>
      </c>
      <c r="F292" t="e">
        <f>SQRT(($C$5/2)^2-($C$5/2)^2*'(OLD) bottom seam length'!E292^2/($C$6/2)^2)</f>
        <v>#DIV/0!</v>
      </c>
      <c r="H292" s="136">
        <f t="shared" si="42"/>
        <v>5620</v>
      </c>
      <c r="I292" t="e">
        <f>SQRT(($C$5/2)^2-($C$5/2)^2*'(OLD) bottom seam length'!H292^2/($C$6/2)^2)</f>
        <v>#DIV/0!</v>
      </c>
      <c r="K292" s="136">
        <f t="shared" si="43"/>
        <v>5620</v>
      </c>
      <c r="L292" t="e">
        <f>SQRT(($C$5/2)^2-($C$5/2)^2*'(OLD) bottom seam length'!K292^2/($C$6/2)^2)</f>
        <v>#DIV/0!</v>
      </c>
      <c r="O292" s="136">
        <f t="shared" si="44"/>
        <v>5620</v>
      </c>
      <c r="P292" t="b">
        <f t="shared" si="45"/>
        <v>0</v>
      </c>
      <c r="T292" s="136">
        <f t="shared" si="46"/>
        <v>5600</v>
      </c>
      <c r="U292" t="e">
        <f>SQRT(($U$6/2)^2-($U$6/2)^2*'(OLD) bottom seam length'!T292^2/($U$7/2)^2)</f>
        <v>#VALUE!</v>
      </c>
      <c r="W292" s="136">
        <f t="shared" si="47"/>
        <v>5600</v>
      </c>
      <c r="X292" t="e">
        <f>SQRT(($U$6/2)^2-($U$6/2)^2*'(OLD) bottom seam length'!W292^2/($U$7/2)^2)</f>
        <v>#VALUE!</v>
      </c>
      <c r="Z292" s="136">
        <f t="shared" si="48"/>
        <v>5600</v>
      </c>
      <c r="AA292" t="e">
        <f>SQRT(($U$6/2)^2-($U$6/2)^2*'(OLD) bottom seam length'!Z292^2/($U$7/2)^2)</f>
        <v>#VALUE!</v>
      </c>
      <c r="AC292" s="136">
        <f t="shared" si="49"/>
        <v>5600</v>
      </c>
      <c r="AD292" t="e">
        <f>SQRT(($U$6/2)^2-($U$6/2)^2*'(OLD) bottom seam length'!AC292^2/($U$7/2)^2)</f>
        <v>#VALUE!</v>
      </c>
    </row>
    <row r="293" spans="2:30">
      <c r="B293" s="136">
        <f t="shared" si="40"/>
        <v>5640</v>
      </c>
      <c r="C293" t="e">
        <f>SQRT(($C$5/2)^2-($C$5/2)^2*'(OLD) bottom seam length'!B293^2/($C$6/2)^2)</f>
        <v>#DIV/0!</v>
      </c>
      <c r="E293" s="136">
        <f t="shared" si="41"/>
        <v>5640</v>
      </c>
      <c r="F293" t="e">
        <f>SQRT(($C$5/2)^2-($C$5/2)^2*'(OLD) bottom seam length'!E293^2/($C$6/2)^2)</f>
        <v>#DIV/0!</v>
      </c>
      <c r="H293" s="136">
        <f t="shared" si="42"/>
        <v>5640</v>
      </c>
      <c r="I293" t="e">
        <f>SQRT(($C$5/2)^2-($C$5/2)^2*'(OLD) bottom seam length'!H293^2/($C$6/2)^2)</f>
        <v>#DIV/0!</v>
      </c>
      <c r="K293" s="136">
        <f t="shared" si="43"/>
        <v>5640</v>
      </c>
      <c r="L293" t="e">
        <f>SQRT(($C$5/2)^2-($C$5/2)^2*'(OLD) bottom seam length'!K293^2/($C$6/2)^2)</f>
        <v>#DIV/0!</v>
      </c>
      <c r="O293" s="136">
        <f t="shared" si="44"/>
        <v>5640</v>
      </c>
      <c r="P293" t="b">
        <f t="shared" si="45"/>
        <v>0</v>
      </c>
      <c r="T293" s="136">
        <f t="shared" si="46"/>
        <v>5620</v>
      </c>
      <c r="U293" t="e">
        <f>SQRT(($U$6/2)^2-($U$6/2)^2*'(OLD) bottom seam length'!T293^2/($U$7/2)^2)</f>
        <v>#VALUE!</v>
      </c>
      <c r="W293" s="136">
        <f t="shared" si="47"/>
        <v>5620</v>
      </c>
      <c r="X293" t="e">
        <f>SQRT(($U$6/2)^2-($U$6/2)^2*'(OLD) bottom seam length'!W293^2/($U$7/2)^2)</f>
        <v>#VALUE!</v>
      </c>
      <c r="Z293" s="136">
        <f t="shared" si="48"/>
        <v>5620</v>
      </c>
      <c r="AA293" t="e">
        <f>SQRT(($U$6/2)^2-($U$6/2)^2*'(OLD) bottom seam length'!Z293^2/($U$7/2)^2)</f>
        <v>#VALUE!</v>
      </c>
      <c r="AC293" s="136">
        <f t="shared" si="49"/>
        <v>5620</v>
      </c>
      <c r="AD293" t="e">
        <f>SQRT(($U$6/2)^2-($U$6/2)^2*'(OLD) bottom seam length'!AC293^2/($U$7/2)^2)</f>
        <v>#VALUE!</v>
      </c>
    </row>
    <row r="294" spans="2:30">
      <c r="B294" s="136">
        <f t="shared" si="40"/>
        <v>5660</v>
      </c>
      <c r="C294" t="e">
        <f>SQRT(($C$5/2)^2-($C$5/2)^2*'(OLD) bottom seam length'!B294^2/($C$6/2)^2)</f>
        <v>#DIV/0!</v>
      </c>
      <c r="E294" s="136">
        <f t="shared" si="41"/>
        <v>5660</v>
      </c>
      <c r="F294" t="e">
        <f>SQRT(($C$5/2)^2-($C$5/2)^2*'(OLD) bottom seam length'!E294^2/($C$6/2)^2)</f>
        <v>#DIV/0!</v>
      </c>
      <c r="H294" s="136">
        <f t="shared" si="42"/>
        <v>5660</v>
      </c>
      <c r="I294" t="e">
        <f>SQRT(($C$5/2)^2-($C$5/2)^2*'(OLD) bottom seam length'!H294^2/($C$6/2)^2)</f>
        <v>#DIV/0!</v>
      </c>
      <c r="K294" s="136">
        <f t="shared" si="43"/>
        <v>5660</v>
      </c>
      <c r="L294" t="e">
        <f>SQRT(($C$5/2)^2-($C$5/2)^2*'(OLD) bottom seam length'!K294^2/($C$6/2)^2)</f>
        <v>#DIV/0!</v>
      </c>
      <c r="O294" s="136">
        <f t="shared" si="44"/>
        <v>5660</v>
      </c>
      <c r="P294" t="b">
        <f t="shared" si="45"/>
        <v>0</v>
      </c>
      <c r="T294" s="136">
        <f t="shared" si="46"/>
        <v>5640</v>
      </c>
      <c r="U294" t="e">
        <f>SQRT(($U$6/2)^2-($U$6/2)^2*'(OLD) bottom seam length'!T294^2/($U$7/2)^2)</f>
        <v>#VALUE!</v>
      </c>
      <c r="W294" s="136">
        <f t="shared" si="47"/>
        <v>5640</v>
      </c>
      <c r="X294" t="e">
        <f>SQRT(($U$6/2)^2-($U$6/2)^2*'(OLD) bottom seam length'!W294^2/($U$7/2)^2)</f>
        <v>#VALUE!</v>
      </c>
      <c r="Z294" s="136">
        <f t="shared" si="48"/>
        <v>5640</v>
      </c>
      <c r="AA294" t="e">
        <f>SQRT(($U$6/2)^2-($U$6/2)^2*'(OLD) bottom seam length'!Z294^2/($U$7/2)^2)</f>
        <v>#VALUE!</v>
      </c>
      <c r="AC294" s="136">
        <f t="shared" si="49"/>
        <v>5640</v>
      </c>
      <c r="AD294" t="e">
        <f>SQRT(($U$6/2)^2-($U$6/2)^2*'(OLD) bottom seam length'!AC294^2/($U$7/2)^2)</f>
        <v>#VALUE!</v>
      </c>
    </row>
    <row r="295" spans="2:30">
      <c r="B295" s="136">
        <f t="shared" si="40"/>
        <v>5680</v>
      </c>
      <c r="C295" t="e">
        <f>SQRT(($C$5/2)^2-($C$5/2)^2*'(OLD) bottom seam length'!B295^2/($C$6/2)^2)</f>
        <v>#DIV/0!</v>
      </c>
      <c r="E295" s="136">
        <f t="shared" si="41"/>
        <v>5680</v>
      </c>
      <c r="F295" t="e">
        <f>SQRT(($C$5/2)^2-($C$5/2)^2*'(OLD) bottom seam length'!E295^2/($C$6/2)^2)</f>
        <v>#DIV/0!</v>
      </c>
      <c r="H295" s="136">
        <f t="shared" si="42"/>
        <v>5680</v>
      </c>
      <c r="I295" t="e">
        <f>SQRT(($C$5/2)^2-($C$5/2)^2*'(OLD) bottom seam length'!H295^2/($C$6/2)^2)</f>
        <v>#DIV/0!</v>
      </c>
      <c r="K295" s="136">
        <f t="shared" si="43"/>
        <v>5680</v>
      </c>
      <c r="L295" t="e">
        <f>SQRT(($C$5/2)^2-($C$5/2)^2*'(OLD) bottom seam length'!K295^2/($C$6/2)^2)</f>
        <v>#DIV/0!</v>
      </c>
      <c r="O295" s="136">
        <f t="shared" si="44"/>
        <v>5680</v>
      </c>
      <c r="P295" t="b">
        <f t="shared" si="45"/>
        <v>0</v>
      </c>
      <c r="T295" s="136">
        <f t="shared" si="46"/>
        <v>5660</v>
      </c>
      <c r="U295" t="e">
        <f>SQRT(($U$6/2)^2-($U$6/2)^2*'(OLD) bottom seam length'!T295^2/($U$7/2)^2)</f>
        <v>#VALUE!</v>
      </c>
      <c r="W295" s="136">
        <f t="shared" si="47"/>
        <v>5660</v>
      </c>
      <c r="X295" t="e">
        <f>SQRT(($U$6/2)^2-($U$6/2)^2*'(OLD) bottom seam length'!W295^2/($U$7/2)^2)</f>
        <v>#VALUE!</v>
      </c>
      <c r="Z295" s="136">
        <f t="shared" si="48"/>
        <v>5660</v>
      </c>
      <c r="AA295" t="e">
        <f>SQRT(($U$6/2)^2-($U$6/2)^2*'(OLD) bottom seam length'!Z295^2/($U$7/2)^2)</f>
        <v>#VALUE!</v>
      </c>
      <c r="AC295" s="136">
        <f t="shared" si="49"/>
        <v>5660</v>
      </c>
      <c r="AD295" t="e">
        <f>SQRT(($U$6/2)^2-($U$6/2)^2*'(OLD) bottom seam length'!AC295^2/($U$7/2)^2)</f>
        <v>#VALUE!</v>
      </c>
    </row>
    <row r="296" spans="2:30">
      <c r="B296" s="136">
        <f t="shared" si="40"/>
        <v>5700</v>
      </c>
      <c r="C296" t="e">
        <f>SQRT(($C$5/2)^2-($C$5/2)^2*'(OLD) bottom seam length'!B296^2/($C$6/2)^2)</f>
        <v>#DIV/0!</v>
      </c>
      <c r="E296" s="136">
        <f t="shared" si="41"/>
        <v>5700</v>
      </c>
      <c r="F296" t="e">
        <f>SQRT(($C$5/2)^2-($C$5/2)^2*'(OLD) bottom seam length'!E296^2/($C$6/2)^2)</f>
        <v>#DIV/0!</v>
      </c>
      <c r="H296" s="136">
        <f t="shared" si="42"/>
        <v>5700</v>
      </c>
      <c r="I296" t="e">
        <f>SQRT(($C$5/2)^2-($C$5/2)^2*'(OLD) bottom seam length'!H296^2/($C$6/2)^2)</f>
        <v>#DIV/0!</v>
      </c>
      <c r="K296" s="136">
        <f t="shared" si="43"/>
        <v>5700</v>
      </c>
      <c r="L296" t="e">
        <f>SQRT(($C$5/2)^2-($C$5/2)^2*'(OLD) bottom seam length'!K296^2/($C$6/2)^2)</f>
        <v>#DIV/0!</v>
      </c>
      <c r="O296" s="136">
        <f t="shared" si="44"/>
        <v>5700</v>
      </c>
      <c r="P296" t="b">
        <f t="shared" si="45"/>
        <v>0</v>
      </c>
      <c r="T296" s="136">
        <f t="shared" si="46"/>
        <v>5680</v>
      </c>
      <c r="U296" t="e">
        <f>SQRT(($U$6/2)^2-($U$6/2)^2*'(OLD) bottom seam length'!T296^2/($U$7/2)^2)</f>
        <v>#VALUE!</v>
      </c>
      <c r="W296" s="136">
        <f t="shared" si="47"/>
        <v>5680</v>
      </c>
      <c r="X296" t="e">
        <f>SQRT(($U$6/2)^2-($U$6/2)^2*'(OLD) bottom seam length'!W296^2/($U$7/2)^2)</f>
        <v>#VALUE!</v>
      </c>
      <c r="Z296" s="136">
        <f t="shared" si="48"/>
        <v>5680</v>
      </c>
      <c r="AA296" t="e">
        <f>SQRT(($U$6/2)^2-($U$6/2)^2*'(OLD) bottom seam length'!Z296^2/($U$7/2)^2)</f>
        <v>#VALUE!</v>
      </c>
      <c r="AC296" s="136">
        <f t="shared" si="49"/>
        <v>5680</v>
      </c>
      <c r="AD296" t="e">
        <f>SQRT(($U$6/2)^2-($U$6/2)^2*'(OLD) bottom seam length'!AC296^2/($U$7/2)^2)</f>
        <v>#VALUE!</v>
      </c>
    </row>
    <row r="297" spans="2:30">
      <c r="B297" s="136">
        <f t="shared" si="40"/>
        <v>5720</v>
      </c>
      <c r="C297" t="e">
        <f>SQRT(($C$5/2)^2-($C$5/2)^2*'(OLD) bottom seam length'!B297^2/($C$6/2)^2)</f>
        <v>#DIV/0!</v>
      </c>
      <c r="E297" s="136">
        <f t="shared" si="41"/>
        <v>5720</v>
      </c>
      <c r="F297" t="e">
        <f>SQRT(($C$5/2)^2-($C$5/2)^2*'(OLD) bottom seam length'!E297^2/($C$6/2)^2)</f>
        <v>#DIV/0!</v>
      </c>
      <c r="H297" s="136">
        <f t="shared" si="42"/>
        <v>5720</v>
      </c>
      <c r="I297" t="e">
        <f>SQRT(($C$5/2)^2-($C$5/2)^2*'(OLD) bottom seam length'!H297^2/($C$6/2)^2)</f>
        <v>#DIV/0!</v>
      </c>
      <c r="K297" s="136">
        <f t="shared" si="43"/>
        <v>5720</v>
      </c>
      <c r="L297" t="e">
        <f>SQRT(($C$5/2)^2-($C$5/2)^2*'(OLD) bottom seam length'!K297^2/($C$6/2)^2)</f>
        <v>#DIV/0!</v>
      </c>
      <c r="O297" s="136">
        <f t="shared" si="44"/>
        <v>5720</v>
      </c>
      <c r="P297" t="b">
        <f t="shared" si="45"/>
        <v>0</v>
      </c>
      <c r="T297" s="136">
        <f t="shared" si="46"/>
        <v>5700</v>
      </c>
      <c r="U297" t="e">
        <f>SQRT(($U$6/2)^2-($U$6/2)^2*'(OLD) bottom seam length'!T297^2/($U$7/2)^2)</f>
        <v>#VALUE!</v>
      </c>
      <c r="W297" s="136">
        <f t="shared" si="47"/>
        <v>5700</v>
      </c>
      <c r="X297" t="e">
        <f>SQRT(($U$6/2)^2-($U$6/2)^2*'(OLD) bottom seam length'!W297^2/($U$7/2)^2)</f>
        <v>#VALUE!</v>
      </c>
      <c r="Z297" s="136">
        <f t="shared" si="48"/>
        <v>5700</v>
      </c>
      <c r="AA297" t="e">
        <f>SQRT(($U$6/2)^2-($U$6/2)^2*'(OLD) bottom seam length'!Z297^2/($U$7/2)^2)</f>
        <v>#VALUE!</v>
      </c>
      <c r="AC297" s="136">
        <f t="shared" si="49"/>
        <v>5700</v>
      </c>
      <c r="AD297" t="e">
        <f>SQRT(($U$6/2)^2-($U$6/2)^2*'(OLD) bottom seam length'!AC297^2/($U$7/2)^2)</f>
        <v>#VALUE!</v>
      </c>
    </row>
    <row r="298" spans="2:30">
      <c r="B298" s="136">
        <f t="shared" si="40"/>
        <v>5740</v>
      </c>
      <c r="C298" t="e">
        <f>SQRT(($C$5/2)^2-($C$5/2)^2*'(OLD) bottom seam length'!B298^2/($C$6/2)^2)</f>
        <v>#DIV/0!</v>
      </c>
      <c r="E298" s="136">
        <f t="shared" si="41"/>
        <v>5740</v>
      </c>
      <c r="F298" t="e">
        <f>SQRT(($C$5/2)^2-($C$5/2)^2*'(OLD) bottom seam length'!E298^2/($C$6/2)^2)</f>
        <v>#DIV/0!</v>
      </c>
      <c r="H298" s="136">
        <f t="shared" si="42"/>
        <v>5740</v>
      </c>
      <c r="I298" t="e">
        <f>SQRT(($C$5/2)^2-($C$5/2)^2*'(OLD) bottom seam length'!H298^2/($C$6/2)^2)</f>
        <v>#DIV/0!</v>
      </c>
      <c r="K298" s="136">
        <f t="shared" si="43"/>
        <v>5740</v>
      </c>
      <c r="L298" t="e">
        <f>SQRT(($C$5/2)^2-($C$5/2)^2*'(OLD) bottom seam length'!K298^2/($C$6/2)^2)</f>
        <v>#DIV/0!</v>
      </c>
      <c r="O298" s="136">
        <f t="shared" si="44"/>
        <v>5740</v>
      </c>
      <c r="P298" t="b">
        <f t="shared" si="45"/>
        <v>0</v>
      </c>
      <c r="T298" s="136">
        <f t="shared" si="46"/>
        <v>5720</v>
      </c>
      <c r="U298" t="e">
        <f>SQRT(($U$6/2)^2-($U$6/2)^2*'(OLD) bottom seam length'!T298^2/($U$7/2)^2)</f>
        <v>#VALUE!</v>
      </c>
      <c r="W298" s="136">
        <f t="shared" si="47"/>
        <v>5720</v>
      </c>
      <c r="X298" t="e">
        <f>SQRT(($U$6/2)^2-($U$6/2)^2*'(OLD) bottom seam length'!W298^2/($U$7/2)^2)</f>
        <v>#VALUE!</v>
      </c>
      <c r="Z298" s="136">
        <f t="shared" si="48"/>
        <v>5720</v>
      </c>
      <c r="AA298" t="e">
        <f>SQRT(($U$6/2)^2-($U$6/2)^2*'(OLD) bottom seam length'!Z298^2/($U$7/2)^2)</f>
        <v>#VALUE!</v>
      </c>
      <c r="AC298" s="136">
        <f t="shared" si="49"/>
        <v>5720</v>
      </c>
      <c r="AD298" t="e">
        <f>SQRT(($U$6/2)^2-($U$6/2)^2*'(OLD) bottom seam length'!AC298^2/($U$7/2)^2)</f>
        <v>#VALUE!</v>
      </c>
    </row>
    <row r="299" spans="2:30">
      <c r="B299" s="136">
        <f t="shared" si="40"/>
        <v>5760</v>
      </c>
      <c r="C299" t="e">
        <f>SQRT(($C$5/2)^2-($C$5/2)^2*'(OLD) bottom seam length'!B299^2/($C$6/2)^2)</f>
        <v>#DIV/0!</v>
      </c>
      <c r="E299" s="136">
        <f t="shared" si="41"/>
        <v>5760</v>
      </c>
      <c r="F299" t="e">
        <f>SQRT(($C$5/2)^2-($C$5/2)^2*'(OLD) bottom seam length'!E299^2/($C$6/2)^2)</f>
        <v>#DIV/0!</v>
      </c>
      <c r="H299" s="136">
        <f t="shared" si="42"/>
        <v>5760</v>
      </c>
      <c r="I299" t="e">
        <f>SQRT(($C$5/2)^2-($C$5/2)^2*'(OLD) bottom seam length'!H299^2/($C$6/2)^2)</f>
        <v>#DIV/0!</v>
      </c>
      <c r="K299" s="136">
        <f t="shared" si="43"/>
        <v>5760</v>
      </c>
      <c r="L299" t="e">
        <f>SQRT(($C$5/2)^2-($C$5/2)^2*'(OLD) bottom seam length'!K299^2/($C$6/2)^2)</f>
        <v>#DIV/0!</v>
      </c>
      <c r="O299" s="136">
        <f t="shared" si="44"/>
        <v>5760</v>
      </c>
      <c r="P299" t="b">
        <f t="shared" si="45"/>
        <v>0</v>
      </c>
      <c r="T299" s="136">
        <f t="shared" si="46"/>
        <v>5740</v>
      </c>
      <c r="U299" t="e">
        <f>SQRT(($U$6/2)^2-($U$6/2)^2*'(OLD) bottom seam length'!T299^2/($U$7/2)^2)</f>
        <v>#VALUE!</v>
      </c>
      <c r="W299" s="136">
        <f t="shared" si="47"/>
        <v>5740</v>
      </c>
      <c r="X299" t="e">
        <f>SQRT(($U$6/2)^2-($U$6/2)^2*'(OLD) bottom seam length'!W299^2/($U$7/2)^2)</f>
        <v>#VALUE!</v>
      </c>
      <c r="Z299" s="136">
        <f t="shared" si="48"/>
        <v>5740</v>
      </c>
      <c r="AA299" t="e">
        <f>SQRT(($U$6/2)^2-($U$6/2)^2*'(OLD) bottom seam length'!Z299^2/($U$7/2)^2)</f>
        <v>#VALUE!</v>
      </c>
      <c r="AC299" s="136">
        <f t="shared" si="49"/>
        <v>5740</v>
      </c>
      <c r="AD299" t="e">
        <f>SQRT(($U$6/2)^2-($U$6/2)^2*'(OLD) bottom seam length'!AC299^2/($U$7/2)^2)</f>
        <v>#VALUE!</v>
      </c>
    </row>
    <row r="300" spans="2:30">
      <c r="B300" s="136">
        <f t="shared" si="40"/>
        <v>5780</v>
      </c>
      <c r="C300" t="e">
        <f>SQRT(($C$5/2)^2-($C$5/2)^2*'(OLD) bottom seam length'!B300^2/($C$6/2)^2)</f>
        <v>#DIV/0!</v>
      </c>
      <c r="E300" s="136">
        <f t="shared" si="41"/>
        <v>5780</v>
      </c>
      <c r="F300" t="e">
        <f>SQRT(($C$5/2)^2-($C$5/2)^2*'(OLD) bottom seam length'!E300^2/($C$6/2)^2)</f>
        <v>#DIV/0!</v>
      </c>
      <c r="H300" s="136">
        <f t="shared" si="42"/>
        <v>5780</v>
      </c>
      <c r="I300" t="e">
        <f>SQRT(($C$5/2)^2-($C$5/2)^2*'(OLD) bottom seam length'!H300^2/($C$6/2)^2)</f>
        <v>#DIV/0!</v>
      </c>
      <c r="K300" s="136">
        <f t="shared" si="43"/>
        <v>5780</v>
      </c>
      <c r="L300" t="e">
        <f>SQRT(($C$5/2)^2-($C$5/2)^2*'(OLD) bottom seam length'!K300^2/($C$6/2)^2)</f>
        <v>#DIV/0!</v>
      </c>
      <c r="O300" s="136">
        <f t="shared" si="44"/>
        <v>5780</v>
      </c>
      <c r="P300" t="b">
        <f t="shared" si="45"/>
        <v>0</v>
      </c>
      <c r="T300" s="136">
        <f t="shared" si="46"/>
        <v>5760</v>
      </c>
      <c r="U300" t="e">
        <f>SQRT(($U$6/2)^2-($U$6/2)^2*'(OLD) bottom seam length'!T300^2/($U$7/2)^2)</f>
        <v>#VALUE!</v>
      </c>
      <c r="W300" s="136">
        <f t="shared" si="47"/>
        <v>5760</v>
      </c>
      <c r="X300" t="e">
        <f>SQRT(($U$6/2)^2-($U$6/2)^2*'(OLD) bottom seam length'!W300^2/($U$7/2)^2)</f>
        <v>#VALUE!</v>
      </c>
      <c r="Z300" s="136">
        <f t="shared" si="48"/>
        <v>5760</v>
      </c>
      <c r="AA300" t="e">
        <f>SQRT(($U$6/2)^2-($U$6/2)^2*'(OLD) bottom seam length'!Z300^2/($U$7/2)^2)</f>
        <v>#VALUE!</v>
      </c>
      <c r="AC300" s="136">
        <f t="shared" si="49"/>
        <v>5760</v>
      </c>
      <c r="AD300" t="e">
        <f>SQRT(($U$6/2)^2-($U$6/2)^2*'(OLD) bottom seam length'!AC300^2/($U$7/2)^2)</f>
        <v>#VALUE!</v>
      </c>
    </row>
    <row r="301" spans="2:30">
      <c r="B301" s="136">
        <f t="shared" si="40"/>
        <v>5800</v>
      </c>
      <c r="C301" t="e">
        <f>SQRT(($C$5/2)^2-($C$5/2)^2*'(OLD) bottom seam length'!B301^2/($C$6/2)^2)</f>
        <v>#DIV/0!</v>
      </c>
      <c r="E301" s="136">
        <f t="shared" si="41"/>
        <v>5800</v>
      </c>
      <c r="F301" t="e">
        <f>SQRT(($C$5/2)^2-($C$5/2)^2*'(OLD) bottom seam length'!E301^2/($C$6/2)^2)</f>
        <v>#DIV/0!</v>
      </c>
      <c r="H301" s="136">
        <f t="shared" si="42"/>
        <v>5800</v>
      </c>
      <c r="I301" t="e">
        <f>SQRT(($C$5/2)^2-($C$5/2)^2*'(OLD) bottom seam length'!H301^2/($C$6/2)^2)</f>
        <v>#DIV/0!</v>
      </c>
      <c r="K301" s="136">
        <f t="shared" si="43"/>
        <v>5800</v>
      </c>
      <c r="L301" t="e">
        <f>SQRT(($C$5/2)^2-($C$5/2)^2*'(OLD) bottom seam length'!K301^2/($C$6/2)^2)</f>
        <v>#DIV/0!</v>
      </c>
      <c r="O301" s="136">
        <f t="shared" si="44"/>
        <v>5800</v>
      </c>
      <c r="P301" t="b">
        <f t="shared" si="45"/>
        <v>0</v>
      </c>
      <c r="T301" s="136">
        <f t="shared" si="46"/>
        <v>5780</v>
      </c>
      <c r="U301" t="e">
        <f>SQRT(($U$6/2)^2-($U$6/2)^2*'(OLD) bottom seam length'!T301^2/($U$7/2)^2)</f>
        <v>#VALUE!</v>
      </c>
      <c r="W301" s="136">
        <f t="shared" si="47"/>
        <v>5780</v>
      </c>
      <c r="X301" t="e">
        <f>SQRT(($U$6/2)^2-($U$6/2)^2*'(OLD) bottom seam length'!W301^2/($U$7/2)^2)</f>
        <v>#VALUE!</v>
      </c>
      <c r="Z301" s="136">
        <f t="shared" si="48"/>
        <v>5780</v>
      </c>
      <c r="AA301" t="e">
        <f>SQRT(($U$6/2)^2-($U$6/2)^2*'(OLD) bottom seam length'!Z301^2/($U$7/2)^2)</f>
        <v>#VALUE!</v>
      </c>
      <c r="AC301" s="136">
        <f t="shared" si="49"/>
        <v>5780</v>
      </c>
      <c r="AD301" t="e">
        <f>SQRT(($U$6/2)^2-($U$6/2)^2*'(OLD) bottom seam length'!AC301^2/($U$7/2)^2)</f>
        <v>#VALUE!</v>
      </c>
    </row>
    <row r="302" spans="2:30">
      <c r="B302" s="136">
        <f t="shared" si="40"/>
        <v>5820</v>
      </c>
      <c r="C302" t="e">
        <f>SQRT(($C$5/2)^2-($C$5/2)^2*'(OLD) bottom seam length'!B302^2/($C$6/2)^2)</f>
        <v>#DIV/0!</v>
      </c>
      <c r="E302" s="136">
        <f t="shared" si="41"/>
        <v>5820</v>
      </c>
      <c r="F302" t="e">
        <f>SQRT(($C$5/2)^2-($C$5/2)^2*'(OLD) bottom seam length'!E302^2/($C$6/2)^2)</f>
        <v>#DIV/0!</v>
      </c>
      <c r="H302" s="136">
        <f t="shared" si="42"/>
        <v>5820</v>
      </c>
      <c r="I302" t="e">
        <f>SQRT(($C$5/2)^2-($C$5/2)^2*'(OLD) bottom seam length'!H302^2/($C$6/2)^2)</f>
        <v>#DIV/0!</v>
      </c>
      <c r="K302" s="136">
        <f t="shared" si="43"/>
        <v>5820</v>
      </c>
      <c r="L302" t="e">
        <f>SQRT(($C$5/2)^2-($C$5/2)^2*'(OLD) bottom seam length'!K302^2/($C$6/2)^2)</f>
        <v>#DIV/0!</v>
      </c>
      <c r="O302" s="136">
        <f t="shared" si="44"/>
        <v>5820</v>
      </c>
      <c r="P302" t="b">
        <f t="shared" si="45"/>
        <v>0</v>
      </c>
      <c r="T302" s="136">
        <f t="shared" si="46"/>
        <v>5800</v>
      </c>
      <c r="U302" t="e">
        <f>SQRT(($U$6/2)^2-($U$6/2)^2*'(OLD) bottom seam length'!T302^2/($U$7/2)^2)</f>
        <v>#VALUE!</v>
      </c>
      <c r="W302" s="136">
        <f t="shared" si="47"/>
        <v>5800</v>
      </c>
      <c r="X302" t="e">
        <f>SQRT(($U$6/2)^2-($U$6/2)^2*'(OLD) bottom seam length'!W302^2/($U$7/2)^2)</f>
        <v>#VALUE!</v>
      </c>
      <c r="Z302" s="136">
        <f t="shared" si="48"/>
        <v>5800</v>
      </c>
      <c r="AA302" t="e">
        <f>SQRT(($U$6/2)^2-($U$6/2)^2*'(OLD) bottom seam length'!Z302^2/($U$7/2)^2)</f>
        <v>#VALUE!</v>
      </c>
      <c r="AC302" s="136">
        <f t="shared" si="49"/>
        <v>5800</v>
      </c>
      <c r="AD302" t="e">
        <f>SQRT(($U$6/2)^2-($U$6/2)^2*'(OLD) bottom seam length'!AC302^2/($U$7/2)^2)</f>
        <v>#VALUE!</v>
      </c>
    </row>
    <row r="303" spans="2:30">
      <c r="B303" s="136">
        <f t="shared" si="40"/>
        <v>5840</v>
      </c>
      <c r="C303" t="e">
        <f>SQRT(($C$5/2)^2-($C$5/2)^2*'(OLD) bottom seam length'!B303^2/($C$6/2)^2)</f>
        <v>#DIV/0!</v>
      </c>
      <c r="E303" s="136">
        <f t="shared" si="41"/>
        <v>5840</v>
      </c>
      <c r="F303" t="e">
        <f>SQRT(($C$5/2)^2-($C$5/2)^2*'(OLD) bottom seam length'!E303^2/($C$6/2)^2)</f>
        <v>#DIV/0!</v>
      </c>
      <c r="H303" s="136">
        <f t="shared" si="42"/>
        <v>5840</v>
      </c>
      <c r="I303" t="e">
        <f>SQRT(($C$5/2)^2-($C$5/2)^2*'(OLD) bottom seam length'!H303^2/($C$6/2)^2)</f>
        <v>#DIV/0!</v>
      </c>
      <c r="K303" s="136">
        <f t="shared" si="43"/>
        <v>5840</v>
      </c>
      <c r="L303" t="e">
        <f>SQRT(($C$5/2)^2-($C$5/2)^2*'(OLD) bottom seam length'!K303^2/($C$6/2)^2)</f>
        <v>#DIV/0!</v>
      </c>
      <c r="O303" s="136">
        <f t="shared" si="44"/>
        <v>5840</v>
      </c>
      <c r="P303" t="b">
        <f t="shared" si="45"/>
        <v>0</v>
      </c>
      <c r="T303" s="136">
        <f t="shared" si="46"/>
        <v>5820</v>
      </c>
      <c r="U303" t="e">
        <f>SQRT(($U$6/2)^2-($U$6/2)^2*'(OLD) bottom seam length'!T303^2/($U$7/2)^2)</f>
        <v>#VALUE!</v>
      </c>
      <c r="W303" s="136">
        <f t="shared" si="47"/>
        <v>5820</v>
      </c>
      <c r="X303" t="e">
        <f>SQRT(($U$6/2)^2-($U$6/2)^2*'(OLD) bottom seam length'!W303^2/($U$7/2)^2)</f>
        <v>#VALUE!</v>
      </c>
      <c r="Z303" s="136">
        <f t="shared" si="48"/>
        <v>5820</v>
      </c>
      <c r="AA303" t="e">
        <f>SQRT(($U$6/2)^2-($U$6/2)^2*'(OLD) bottom seam length'!Z303^2/($U$7/2)^2)</f>
        <v>#VALUE!</v>
      </c>
      <c r="AC303" s="136">
        <f t="shared" si="49"/>
        <v>5820</v>
      </c>
      <c r="AD303" t="e">
        <f>SQRT(($U$6/2)^2-($U$6/2)^2*'(OLD) bottom seam length'!AC303^2/($U$7/2)^2)</f>
        <v>#VALUE!</v>
      </c>
    </row>
    <row r="304" spans="2:30">
      <c r="B304" s="136">
        <f t="shared" si="40"/>
        <v>5860</v>
      </c>
      <c r="C304" t="e">
        <f>SQRT(($C$5/2)^2-($C$5/2)^2*'(OLD) bottom seam length'!B304^2/($C$6/2)^2)</f>
        <v>#DIV/0!</v>
      </c>
      <c r="E304" s="136">
        <f t="shared" si="41"/>
        <v>5860</v>
      </c>
      <c r="F304" t="e">
        <f>SQRT(($C$5/2)^2-($C$5/2)^2*'(OLD) bottom seam length'!E304^2/($C$6/2)^2)</f>
        <v>#DIV/0!</v>
      </c>
      <c r="H304" s="136">
        <f t="shared" si="42"/>
        <v>5860</v>
      </c>
      <c r="I304" t="e">
        <f>SQRT(($C$5/2)^2-($C$5/2)^2*'(OLD) bottom seam length'!H304^2/($C$6/2)^2)</f>
        <v>#DIV/0!</v>
      </c>
      <c r="K304" s="136">
        <f t="shared" si="43"/>
        <v>5860</v>
      </c>
      <c r="L304" t="e">
        <f>SQRT(($C$5/2)^2-($C$5/2)^2*'(OLD) bottom seam length'!K304^2/($C$6/2)^2)</f>
        <v>#DIV/0!</v>
      </c>
      <c r="O304" s="136">
        <f t="shared" si="44"/>
        <v>5860</v>
      </c>
      <c r="P304" t="b">
        <f t="shared" si="45"/>
        <v>0</v>
      </c>
      <c r="T304" s="136">
        <f t="shared" si="46"/>
        <v>5840</v>
      </c>
      <c r="U304" t="e">
        <f>SQRT(($U$6/2)^2-($U$6/2)^2*'(OLD) bottom seam length'!T304^2/($U$7/2)^2)</f>
        <v>#VALUE!</v>
      </c>
      <c r="W304" s="136">
        <f t="shared" si="47"/>
        <v>5840</v>
      </c>
      <c r="X304" t="e">
        <f>SQRT(($U$6/2)^2-($U$6/2)^2*'(OLD) bottom seam length'!W304^2/($U$7/2)^2)</f>
        <v>#VALUE!</v>
      </c>
      <c r="Z304" s="136">
        <f t="shared" si="48"/>
        <v>5840</v>
      </c>
      <c r="AA304" t="e">
        <f>SQRT(($U$6/2)^2-($U$6/2)^2*'(OLD) bottom seam length'!Z304^2/($U$7/2)^2)</f>
        <v>#VALUE!</v>
      </c>
      <c r="AC304" s="136">
        <f t="shared" si="49"/>
        <v>5840</v>
      </c>
      <c r="AD304" t="e">
        <f>SQRT(($U$6/2)^2-($U$6/2)^2*'(OLD) bottom seam length'!AC304^2/($U$7/2)^2)</f>
        <v>#VALUE!</v>
      </c>
    </row>
    <row r="305" spans="2:30">
      <c r="B305" s="136">
        <f t="shared" si="40"/>
        <v>5880</v>
      </c>
      <c r="C305" t="e">
        <f>SQRT(($C$5/2)^2-($C$5/2)^2*'(OLD) bottom seam length'!B305^2/($C$6/2)^2)</f>
        <v>#DIV/0!</v>
      </c>
      <c r="E305" s="136">
        <f t="shared" si="41"/>
        <v>5880</v>
      </c>
      <c r="F305" t="e">
        <f>SQRT(($C$5/2)^2-($C$5/2)^2*'(OLD) bottom seam length'!E305^2/($C$6/2)^2)</f>
        <v>#DIV/0!</v>
      </c>
      <c r="H305" s="136">
        <f t="shared" si="42"/>
        <v>5880</v>
      </c>
      <c r="I305" t="e">
        <f>SQRT(($C$5/2)^2-($C$5/2)^2*'(OLD) bottom seam length'!H305^2/($C$6/2)^2)</f>
        <v>#DIV/0!</v>
      </c>
      <c r="K305" s="136">
        <f t="shared" si="43"/>
        <v>5880</v>
      </c>
      <c r="L305" t="e">
        <f>SQRT(($C$5/2)^2-($C$5/2)^2*'(OLD) bottom seam length'!K305^2/($C$6/2)^2)</f>
        <v>#DIV/0!</v>
      </c>
      <c r="O305" s="136">
        <f t="shared" si="44"/>
        <v>5880</v>
      </c>
      <c r="P305" t="b">
        <f t="shared" si="45"/>
        <v>0</v>
      </c>
      <c r="T305" s="136">
        <f t="shared" si="46"/>
        <v>5860</v>
      </c>
      <c r="U305" t="e">
        <f>SQRT(($U$6/2)^2-($U$6/2)^2*'(OLD) bottom seam length'!T305^2/($U$7/2)^2)</f>
        <v>#VALUE!</v>
      </c>
      <c r="W305" s="136">
        <f t="shared" si="47"/>
        <v>5860</v>
      </c>
      <c r="X305" t="e">
        <f>SQRT(($U$6/2)^2-($U$6/2)^2*'(OLD) bottom seam length'!W305^2/($U$7/2)^2)</f>
        <v>#VALUE!</v>
      </c>
      <c r="Z305" s="136">
        <f t="shared" si="48"/>
        <v>5860</v>
      </c>
      <c r="AA305" t="e">
        <f>SQRT(($U$6/2)^2-($U$6/2)^2*'(OLD) bottom seam length'!Z305^2/($U$7/2)^2)</f>
        <v>#VALUE!</v>
      </c>
      <c r="AC305" s="136">
        <f t="shared" si="49"/>
        <v>5860</v>
      </c>
      <c r="AD305" t="e">
        <f>SQRT(($U$6/2)^2-($U$6/2)^2*'(OLD) bottom seam length'!AC305^2/($U$7/2)^2)</f>
        <v>#VALUE!</v>
      </c>
    </row>
    <row r="306" spans="2:30">
      <c r="B306" s="136">
        <f t="shared" si="40"/>
        <v>5900</v>
      </c>
      <c r="C306" t="e">
        <f>SQRT(($C$5/2)^2-($C$5/2)^2*'(OLD) bottom seam length'!B306^2/($C$6/2)^2)</f>
        <v>#DIV/0!</v>
      </c>
      <c r="E306" s="136">
        <f t="shared" si="41"/>
        <v>5900</v>
      </c>
      <c r="F306" t="e">
        <f>SQRT(($C$5/2)^2-($C$5/2)^2*'(OLD) bottom seam length'!E306^2/($C$6/2)^2)</f>
        <v>#DIV/0!</v>
      </c>
      <c r="H306" s="136">
        <f t="shared" si="42"/>
        <v>5900</v>
      </c>
      <c r="I306" t="e">
        <f>SQRT(($C$5/2)^2-($C$5/2)^2*'(OLD) bottom seam length'!H306^2/($C$6/2)^2)</f>
        <v>#DIV/0!</v>
      </c>
      <c r="K306" s="136">
        <f t="shared" si="43"/>
        <v>5900</v>
      </c>
      <c r="L306" t="e">
        <f>SQRT(($C$5/2)^2-($C$5/2)^2*'(OLD) bottom seam length'!K306^2/($C$6/2)^2)</f>
        <v>#DIV/0!</v>
      </c>
      <c r="O306" s="136">
        <f t="shared" si="44"/>
        <v>5900</v>
      </c>
      <c r="P306" t="b">
        <f t="shared" si="45"/>
        <v>0</v>
      </c>
      <c r="T306" s="136">
        <f t="shared" si="46"/>
        <v>5880</v>
      </c>
      <c r="U306" t="e">
        <f>SQRT(($U$6/2)^2-($U$6/2)^2*'(OLD) bottom seam length'!T306^2/($U$7/2)^2)</f>
        <v>#VALUE!</v>
      </c>
      <c r="W306" s="136">
        <f t="shared" si="47"/>
        <v>5880</v>
      </c>
      <c r="X306" t="e">
        <f>SQRT(($U$6/2)^2-($U$6/2)^2*'(OLD) bottom seam length'!W306^2/($U$7/2)^2)</f>
        <v>#VALUE!</v>
      </c>
      <c r="Z306" s="136">
        <f t="shared" si="48"/>
        <v>5880</v>
      </c>
      <c r="AA306" t="e">
        <f>SQRT(($U$6/2)^2-($U$6/2)^2*'(OLD) bottom seam length'!Z306^2/($U$7/2)^2)</f>
        <v>#VALUE!</v>
      </c>
      <c r="AC306" s="136">
        <f t="shared" si="49"/>
        <v>5880</v>
      </c>
      <c r="AD306" t="e">
        <f>SQRT(($U$6/2)^2-($U$6/2)^2*'(OLD) bottom seam length'!AC306^2/($U$7/2)^2)</f>
        <v>#VALUE!</v>
      </c>
    </row>
    <row r="307" spans="2:30">
      <c r="B307" s="136">
        <f t="shared" si="40"/>
        <v>5920</v>
      </c>
      <c r="C307" t="e">
        <f>SQRT(($C$5/2)^2-($C$5/2)^2*'(OLD) bottom seam length'!B307^2/($C$6/2)^2)</f>
        <v>#DIV/0!</v>
      </c>
      <c r="E307" s="136">
        <f t="shared" si="41"/>
        <v>5920</v>
      </c>
      <c r="F307" t="e">
        <f>SQRT(($C$5/2)^2-($C$5/2)^2*'(OLD) bottom seam length'!E307^2/($C$6/2)^2)</f>
        <v>#DIV/0!</v>
      </c>
      <c r="H307" s="136">
        <f t="shared" si="42"/>
        <v>5920</v>
      </c>
      <c r="I307" t="e">
        <f>SQRT(($C$5/2)^2-($C$5/2)^2*'(OLD) bottom seam length'!H307^2/($C$6/2)^2)</f>
        <v>#DIV/0!</v>
      </c>
      <c r="K307" s="136">
        <f t="shared" si="43"/>
        <v>5920</v>
      </c>
      <c r="L307" t="e">
        <f>SQRT(($C$5/2)^2-($C$5/2)^2*'(OLD) bottom seam length'!K307^2/($C$6/2)^2)</f>
        <v>#DIV/0!</v>
      </c>
      <c r="O307" s="136">
        <f t="shared" si="44"/>
        <v>5920</v>
      </c>
      <c r="P307" t="b">
        <f t="shared" si="45"/>
        <v>0</v>
      </c>
      <c r="T307" s="136">
        <f t="shared" si="46"/>
        <v>5900</v>
      </c>
      <c r="U307" t="e">
        <f>SQRT(($U$6/2)^2-($U$6/2)^2*'(OLD) bottom seam length'!T307^2/($U$7/2)^2)</f>
        <v>#VALUE!</v>
      </c>
      <c r="W307" s="136">
        <f t="shared" si="47"/>
        <v>5900</v>
      </c>
      <c r="X307" t="e">
        <f>SQRT(($U$6/2)^2-($U$6/2)^2*'(OLD) bottom seam length'!W307^2/($U$7/2)^2)</f>
        <v>#VALUE!</v>
      </c>
      <c r="Z307" s="136">
        <f t="shared" si="48"/>
        <v>5900</v>
      </c>
      <c r="AA307" t="e">
        <f>SQRT(($U$6/2)^2-($U$6/2)^2*'(OLD) bottom seam length'!Z307^2/($U$7/2)^2)</f>
        <v>#VALUE!</v>
      </c>
      <c r="AC307" s="136">
        <f t="shared" si="49"/>
        <v>5900</v>
      </c>
      <c r="AD307" t="e">
        <f>SQRT(($U$6/2)^2-($U$6/2)^2*'(OLD) bottom seam length'!AC307^2/($U$7/2)^2)</f>
        <v>#VALUE!</v>
      </c>
    </row>
    <row r="308" spans="2:30">
      <c r="B308" s="136">
        <f t="shared" si="40"/>
        <v>5940</v>
      </c>
      <c r="C308" t="e">
        <f>SQRT(($C$5/2)^2-($C$5/2)^2*'(OLD) bottom seam length'!B308^2/($C$6/2)^2)</f>
        <v>#DIV/0!</v>
      </c>
      <c r="E308" s="136">
        <f t="shared" si="41"/>
        <v>5940</v>
      </c>
      <c r="F308" t="e">
        <f>SQRT(($C$5/2)^2-($C$5/2)^2*'(OLD) bottom seam length'!E308^2/($C$6/2)^2)</f>
        <v>#DIV/0!</v>
      </c>
      <c r="H308" s="136">
        <f t="shared" si="42"/>
        <v>5940</v>
      </c>
      <c r="I308" t="e">
        <f>SQRT(($C$5/2)^2-($C$5/2)^2*'(OLD) bottom seam length'!H308^2/($C$6/2)^2)</f>
        <v>#DIV/0!</v>
      </c>
      <c r="K308" s="136">
        <f t="shared" si="43"/>
        <v>5940</v>
      </c>
      <c r="L308" t="e">
        <f>SQRT(($C$5/2)^2-($C$5/2)^2*'(OLD) bottom seam length'!K308^2/($C$6/2)^2)</f>
        <v>#DIV/0!</v>
      </c>
      <c r="O308" s="136">
        <f t="shared" si="44"/>
        <v>5940</v>
      </c>
      <c r="P308" t="b">
        <f t="shared" si="45"/>
        <v>0</v>
      </c>
      <c r="T308" s="136">
        <f t="shared" si="46"/>
        <v>5920</v>
      </c>
      <c r="U308" t="e">
        <f>SQRT(($U$6/2)^2-($U$6/2)^2*'(OLD) bottom seam length'!T308^2/($U$7/2)^2)</f>
        <v>#VALUE!</v>
      </c>
      <c r="W308" s="136">
        <f t="shared" si="47"/>
        <v>5920</v>
      </c>
      <c r="X308" t="e">
        <f>SQRT(($U$6/2)^2-($U$6/2)^2*'(OLD) bottom seam length'!W308^2/($U$7/2)^2)</f>
        <v>#VALUE!</v>
      </c>
      <c r="Z308" s="136">
        <f t="shared" si="48"/>
        <v>5920</v>
      </c>
      <c r="AA308" t="e">
        <f>SQRT(($U$6/2)^2-($U$6/2)^2*'(OLD) bottom seam length'!Z308^2/($U$7/2)^2)</f>
        <v>#VALUE!</v>
      </c>
      <c r="AC308" s="136">
        <f t="shared" si="49"/>
        <v>5920</v>
      </c>
      <c r="AD308" t="e">
        <f>SQRT(($U$6/2)^2-($U$6/2)^2*'(OLD) bottom seam length'!AC308^2/($U$7/2)^2)</f>
        <v>#VALUE!</v>
      </c>
    </row>
    <row r="309" spans="2:30">
      <c r="B309" s="136">
        <f t="shared" si="40"/>
        <v>5960</v>
      </c>
      <c r="C309" t="e">
        <f>SQRT(($C$5/2)^2-($C$5/2)^2*'(OLD) bottom seam length'!B309^2/($C$6/2)^2)</f>
        <v>#DIV/0!</v>
      </c>
      <c r="E309" s="136">
        <f t="shared" si="41"/>
        <v>5960</v>
      </c>
      <c r="F309" t="e">
        <f>SQRT(($C$5/2)^2-($C$5/2)^2*'(OLD) bottom seam length'!E309^2/($C$6/2)^2)</f>
        <v>#DIV/0!</v>
      </c>
      <c r="H309" s="136">
        <f t="shared" si="42"/>
        <v>5960</v>
      </c>
      <c r="I309" t="e">
        <f>SQRT(($C$5/2)^2-($C$5/2)^2*'(OLD) bottom seam length'!H309^2/($C$6/2)^2)</f>
        <v>#DIV/0!</v>
      </c>
      <c r="K309" s="136">
        <f t="shared" si="43"/>
        <v>5960</v>
      </c>
      <c r="L309" t="e">
        <f>SQRT(($C$5/2)^2-($C$5/2)^2*'(OLD) bottom seam length'!K309^2/($C$6/2)^2)</f>
        <v>#DIV/0!</v>
      </c>
      <c r="O309" s="136">
        <f t="shared" si="44"/>
        <v>5960</v>
      </c>
      <c r="P309" t="b">
        <f t="shared" si="45"/>
        <v>0</v>
      </c>
      <c r="T309" s="136">
        <f t="shared" si="46"/>
        <v>5940</v>
      </c>
      <c r="U309" t="e">
        <f>SQRT(($U$6/2)^2-($U$6/2)^2*'(OLD) bottom seam length'!T309^2/($U$7/2)^2)</f>
        <v>#VALUE!</v>
      </c>
      <c r="W309" s="136">
        <f t="shared" si="47"/>
        <v>5940</v>
      </c>
      <c r="X309" t="e">
        <f>SQRT(($U$6/2)^2-($U$6/2)^2*'(OLD) bottom seam length'!W309^2/($U$7/2)^2)</f>
        <v>#VALUE!</v>
      </c>
      <c r="Z309" s="136">
        <f t="shared" si="48"/>
        <v>5940</v>
      </c>
      <c r="AA309" t="e">
        <f>SQRT(($U$6/2)^2-($U$6/2)^2*'(OLD) bottom seam length'!Z309^2/($U$7/2)^2)</f>
        <v>#VALUE!</v>
      </c>
      <c r="AC309" s="136">
        <f t="shared" si="49"/>
        <v>5940</v>
      </c>
      <c r="AD309" t="e">
        <f>SQRT(($U$6/2)^2-($U$6/2)^2*'(OLD) bottom seam length'!AC309^2/($U$7/2)^2)</f>
        <v>#VALUE!</v>
      </c>
    </row>
    <row r="310" spans="2:30">
      <c r="B310" s="136">
        <f t="shared" si="40"/>
        <v>5980</v>
      </c>
      <c r="C310" t="e">
        <f>SQRT(($C$5/2)^2-($C$5/2)^2*'(OLD) bottom seam length'!B310^2/($C$6/2)^2)</f>
        <v>#DIV/0!</v>
      </c>
      <c r="E310" s="136">
        <f t="shared" si="41"/>
        <v>5980</v>
      </c>
      <c r="F310" t="e">
        <f>SQRT(($C$5/2)^2-($C$5/2)^2*'(OLD) bottom seam length'!E310^2/($C$6/2)^2)</f>
        <v>#DIV/0!</v>
      </c>
      <c r="H310" s="136">
        <f t="shared" si="42"/>
        <v>5980</v>
      </c>
      <c r="I310" t="e">
        <f>SQRT(($C$5/2)^2-($C$5/2)^2*'(OLD) bottom seam length'!H310^2/($C$6/2)^2)</f>
        <v>#DIV/0!</v>
      </c>
      <c r="K310" s="136">
        <f t="shared" si="43"/>
        <v>5980</v>
      </c>
      <c r="L310" t="e">
        <f>SQRT(($C$5/2)^2-($C$5/2)^2*'(OLD) bottom seam length'!K310^2/($C$6/2)^2)</f>
        <v>#DIV/0!</v>
      </c>
      <c r="O310" s="136">
        <f t="shared" si="44"/>
        <v>5980</v>
      </c>
      <c r="P310" t="b">
        <f t="shared" si="45"/>
        <v>0</v>
      </c>
      <c r="T310" s="136">
        <f t="shared" si="46"/>
        <v>5960</v>
      </c>
      <c r="U310" t="e">
        <f>SQRT(($U$6/2)^2-($U$6/2)^2*'(OLD) bottom seam length'!T310^2/($U$7/2)^2)</f>
        <v>#VALUE!</v>
      </c>
      <c r="W310" s="136">
        <f t="shared" si="47"/>
        <v>5960</v>
      </c>
      <c r="X310" t="e">
        <f>SQRT(($U$6/2)^2-($U$6/2)^2*'(OLD) bottom seam length'!W310^2/($U$7/2)^2)</f>
        <v>#VALUE!</v>
      </c>
      <c r="Z310" s="136">
        <f t="shared" si="48"/>
        <v>5960</v>
      </c>
      <c r="AA310" t="e">
        <f>SQRT(($U$6/2)^2-($U$6/2)^2*'(OLD) bottom seam length'!Z310^2/($U$7/2)^2)</f>
        <v>#VALUE!</v>
      </c>
      <c r="AC310" s="136">
        <f t="shared" si="49"/>
        <v>5960</v>
      </c>
      <c r="AD310" t="e">
        <f>SQRT(($U$6/2)^2-($U$6/2)^2*'(OLD) bottom seam length'!AC310^2/($U$7/2)^2)</f>
        <v>#VALUE!</v>
      </c>
    </row>
    <row r="311" spans="2:30">
      <c r="B311" s="136">
        <f t="shared" si="40"/>
        <v>6000</v>
      </c>
      <c r="C311" t="e">
        <f>SQRT(($C$5/2)^2-($C$5/2)^2*'(OLD) bottom seam length'!B311^2/($C$6/2)^2)</f>
        <v>#DIV/0!</v>
      </c>
      <c r="E311" s="136">
        <f t="shared" si="41"/>
        <v>6000</v>
      </c>
      <c r="F311" t="e">
        <f>SQRT(($C$5/2)^2-($C$5/2)^2*'(OLD) bottom seam length'!E311^2/($C$6/2)^2)</f>
        <v>#DIV/0!</v>
      </c>
      <c r="H311" s="136">
        <f t="shared" si="42"/>
        <v>6000</v>
      </c>
      <c r="I311" t="e">
        <f>SQRT(($C$5/2)^2-($C$5/2)^2*'(OLD) bottom seam length'!H311^2/($C$6/2)^2)</f>
        <v>#DIV/0!</v>
      </c>
      <c r="K311" s="136">
        <f t="shared" si="43"/>
        <v>6000</v>
      </c>
      <c r="L311" t="e">
        <f>SQRT(($C$5/2)^2-($C$5/2)^2*'(OLD) bottom seam length'!K311^2/($C$6/2)^2)</f>
        <v>#DIV/0!</v>
      </c>
      <c r="O311" s="136">
        <f t="shared" si="44"/>
        <v>6000</v>
      </c>
      <c r="P311" t="b">
        <f t="shared" si="45"/>
        <v>0</v>
      </c>
      <c r="T311" s="136">
        <f t="shared" si="46"/>
        <v>5980</v>
      </c>
      <c r="U311" t="e">
        <f>SQRT(($U$6/2)^2-($U$6/2)^2*'(OLD) bottom seam length'!T311^2/($U$7/2)^2)</f>
        <v>#VALUE!</v>
      </c>
      <c r="W311" s="136">
        <f t="shared" si="47"/>
        <v>5980</v>
      </c>
      <c r="X311" t="e">
        <f>SQRT(($U$6/2)^2-($U$6/2)^2*'(OLD) bottom seam length'!W311^2/($U$7/2)^2)</f>
        <v>#VALUE!</v>
      </c>
      <c r="Z311" s="136">
        <f t="shared" si="48"/>
        <v>5980</v>
      </c>
      <c r="AA311" t="e">
        <f>SQRT(($U$6/2)^2-($U$6/2)^2*'(OLD) bottom seam length'!Z311^2/($U$7/2)^2)</f>
        <v>#VALUE!</v>
      </c>
      <c r="AC311" s="136">
        <f t="shared" si="49"/>
        <v>5980</v>
      </c>
      <c r="AD311" t="e">
        <f>SQRT(($U$6/2)^2-($U$6/2)^2*'(OLD) bottom seam length'!AC311^2/($U$7/2)^2)</f>
        <v>#VALUE!</v>
      </c>
    </row>
    <row r="312" spans="2:30">
      <c r="B312" s="136">
        <f t="shared" si="40"/>
        <v>6020</v>
      </c>
      <c r="C312" t="e">
        <f>SQRT(($C$5/2)^2-($C$5/2)^2*'(OLD) bottom seam length'!B312^2/($C$6/2)^2)</f>
        <v>#DIV/0!</v>
      </c>
      <c r="E312" s="136">
        <f t="shared" si="41"/>
        <v>6020</v>
      </c>
      <c r="F312" t="e">
        <f>SQRT(($C$5/2)^2-($C$5/2)^2*'(OLD) bottom seam length'!E312^2/($C$6/2)^2)</f>
        <v>#DIV/0!</v>
      </c>
      <c r="H312" s="136">
        <f t="shared" si="42"/>
        <v>6020</v>
      </c>
      <c r="I312" t="e">
        <f>SQRT(($C$5/2)^2-($C$5/2)^2*'(OLD) bottom seam length'!H312^2/($C$6/2)^2)</f>
        <v>#DIV/0!</v>
      </c>
      <c r="K312" s="136">
        <f t="shared" si="43"/>
        <v>6020</v>
      </c>
      <c r="L312" t="e">
        <f>SQRT(($C$5/2)^2-($C$5/2)^2*'(OLD) bottom seam length'!K312^2/($C$6/2)^2)</f>
        <v>#DIV/0!</v>
      </c>
      <c r="O312" s="136">
        <f t="shared" si="44"/>
        <v>6020</v>
      </c>
      <c r="P312" t="b">
        <f t="shared" si="45"/>
        <v>0</v>
      </c>
      <c r="T312" s="136">
        <f t="shared" si="46"/>
        <v>6000</v>
      </c>
      <c r="U312" t="e">
        <f>SQRT(($U$6/2)^2-($U$6/2)^2*'(OLD) bottom seam length'!T312^2/($U$7/2)^2)</f>
        <v>#VALUE!</v>
      </c>
      <c r="W312" s="136">
        <f t="shared" si="47"/>
        <v>6000</v>
      </c>
      <c r="X312" t="e">
        <f>SQRT(($U$6/2)^2-($U$6/2)^2*'(OLD) bottom seam length'!W312^2/($U$7/2)^2)</f>
        <v>#VALUE!</v>
      </c>
      <c r="Z312" s="136">
        <f t="shared" si="48"/>
        <v>6000</v>
      </c>
      <c r="AA312" t="e">
        <f>SQRT(($U$6/2)^2-($U$6/2)^2*'(OLD) bottom seam length'!Z312^2/($U$7/2)^2)</f>
        <v>#VALUE!</v>
      </c>
      <c r="AC312" s="136">
        <f t="shared" si="49"/>
        <v>6000</v>
      </c>
      <c r="AD312" t="e">
        <f>SQRT(($U$6/2)^2-($U$6/2)^2*'(OLD) bottom seam length'!AC312^2/($U$7/2)^2)</f>
        <v>#VALUE!</v>
      </c>
    </row>
    <row r="313" spans="2:30">
      <c r="B313" s="136">
        <f t="shared" si="40"/>
        <v>6040</v>
      </c>
      <c r="C313" t="e">
        <f>SQRT(($C$5/2)^2-($C$5/2)^2*'(OLD) bottom seam length'!B313^2/($C$6/2)^2)</f>
        <v>#DIV/0!</v>
      </c>
      <c r="E313" s="136">
        <f t="shared" si="41"/>
        <v>6040</v>
      </c>
      <c r="F313" t="e">
        <f>SQRT(($C$5/2)^2-($C$5/2)^2*'(OLD) bottom seam length'!E313^2/($C$6/2)^2)</f>
        <v>#DIV/0!</v>
      </c>
      <c r="H313" s="136">
        <f t="shared" si="42"/>
        <v>6040</v>
      </c>
      <c r="I313" t="e">
        <f>SQRT(($C$5/2)^2-($C$5/2)^2*'(OLD) bottom seam length'!H313^2/($C$6/2)^2)</f>
        <v>#DIV/0!</v>
      </c>
      <c r="K313" s="136">
        <f t="shared" si="43"/>
        <v>6040</v>
      </c>
      <c r="L313" t="e">
        <f>SQRT(($C$5/2)^2-($C$5/2)^2*'(OLD) bottom seam length'!K313^2/($C$6/2)^2)</f>
        <v>#DIV/0!</v>
      </c>
      <c r="O313" s="136">
        <f t="shared" si="44"/>
        <v>6040</v>
      </c>
      <c r="P313" t="b">
        <f t="shared" si="45"/>
        <v>0</v>
      </c>
      <c r="T313" s="136">
        <f t="shared" si="46"/>
        <v>6020</v>
      </c>
      <c r="U313" t="e">
        <f>SQRT(($U$6/2)^2-($U$6/2)^2*'(OLD) bottom seam length'!T313^2/($U$7/2)^2)</f>
        <v>#VALUE!</v>
      </c>
      <c r="W313" s="136">
        <f t="shared" si="47"/>
        <v>6020</v>
      </c>
      <c r="X313" t="e">
        <f>SQRT(($U$6/2)^2-($U$6/2)^2*'(OLD) bottom seam length'!W313^2/($U$7/2)^2)</f>
        <v>#VALUE!</v>
      </c>
      <c r="Z313" s="136">
        <f t="shared" si="48"/>
        <v>6020</v>
      </c>
      <c r="AA313" t="e">
        <f>SQRT(($U$6/2)^2-($U$6/2)^2*'(OLD) bottom seam length'!Z313^2/($U$7/2)^2)</f>
        <v>#VALUE!</v>
      </c>
      <c r="AC313" s="136">
        <f t="shared" si="49"/>
        <v>6020</v>
      </c>
      <c r="AD313" t="e">
        <f>SQRT(($U$6/2)^2-($U$6/2)^2*'(OLD) bottom seam length'!AC313^2/($U$7/2)^2)</f>
        <v>#VALUE!</v>
      </c>
    </row>
    <row r="314" spans="2:30">
      <c r="B314" s="136">
        <f t="shared" si="40"/>
        <v>6060</v>
      </c>
      <c r="C314" t="e">
        <f>SQRT(($C$5/2)^2-($C$5/2)^2*'(OLD) bottom seam length'!B314^2/($C$6/2)^2)</f>
        <v>#DIV/0!</v>
      </c>
      <c r="E314" s="136">
        <f t="shared" si="41"/>
        <v>6060</v>
      </c>
      <c r="F314" t="e">
        <f>SQRT(($C$5/2)^2-($C$5/2)^2*'(OLD) bottom seam length'!E314^2/($C$6/2)^2)</f>
        <v>#DIV/0!</v>
      </c>
      <c r="H314" s="136">
        <f t="shared" si="42"/>
        <v>6060</v>
      </c>
      <c r="I314" t="e">
        <f>SQRT(($C$5/2)^2-($C$5/2)^2*'(OLD) bottom seam length'!H314^2/($C$6/2)^2)</f>
        <v>#DIV/0!</v>
      </c>
      <c r="K314" s="136">
        <f t="shared" si="43"/>
        <v>6060</v>
      </c>
      <c r="L314" t="e">
        <f>SQRT(($C$5/2)^2-($C$5/2)^2*'(OLD) bottom seam length'!K314^2/($C$6/2)^2)</f>
        <v>#DIV/0!</v>
      </c>
      <c r="O314" s="136">
        <f t="shared" si="44"/>
        <v>6060</v>
      </c>
      <c r="P314" t="b">
        <f t="shared" si="45"/>
        <v>0</v>
      </c>
      <c r="T314" s="136">
        <f t="shared" si="46"/>
        <v>6040</v>
      </c>
      <c r="U314" t="e">
        <f>SQRT(($U$6/2)^2-($U$6/2)^2*'(OLD) bottom seam length'!T314^2/($U$7/2)^2)</f>
        <v>#VALUE!</v>
      </c>
      <c r="W314" s="136">
        <f t="shared" si="47"/>
        <v>6040</v>
      </c>
      <c r="X314" t="e">
        <f>SQRT(($U$6/2)^2-($U$6/2)^2*'(OLD) bottom seam length'!W314^2/($U$7/2)^2)</f>
        <v>#VALUE!</v>
      </c>
      <c r="Z314" s="136">
        <f t="shared" si="48"/>
        <v>6040</v>
      </c>
      <c r="AA314" t="e">
        <f>SQRT(($U$6/2)^2-($U$6/2)^2*'(OLD) bottom seam length'!Z314^2/($U$7/2)^2)</f>
        <v>#VALUE!</v>
      </c>
      <c r="AC314" s="136">
        <f t="shared" si="49"/>
        <v>6040</v>
      </c>
      <c r="AD314" t="e">
        <f>SQRT(($U$6/2)^2-($U$6/2)^2*'(OLD) bottom seam length'!AC314^2/($U$7/2)^2)</f>
        <v>#VALUE!</v>
      </c>
    </row>
    <row r="315" spans="2:30">
      <c r="B315" s="136">
        <f t="shared" si="40"/>
        <v>6080</v>
      </c>
      <c r="C315" t="e">
        <f>SQRT(($C$5/2)^2-($C$5/2)^2*'(OLD) bottom seam length'!B315^2/($C$6/2)^2)</f>
        <v>#DIV/0!</v>
      </c>
      <c r="E315" s="136">
        <f t="shared" si="41"/>
        <v>6080</v>
      </c>
      <c r="F315" t="e">
        <f>SQRT(($C$5/2)^2-($C$5/2)^2*'(OLD) bottom seam length'!E315^2/($C$6/2)^2)</f>
        <v>#DIV/0!</v>
      </c>
      <c r="H315" s="136">
        <f t="shared" si="42"/>
        <v>6080</v>
      </c>
      <c r="I315" t="e">
        <f>SQRT(($C$5/2)^2-($C$5/2)^2*'(OLD) bottom seam length'!H315^2/($C$6/2)^2)</f>
        <v>#DIV/0!</v>
      </c>
      <c r="K315" s="136">
        <f t="shared" si="43"/>
        <v>6080</v>
      </c>
      <c r="L315" t="e">
        <f>SQRT(($C$5/2)^2-($C$5/2)^2*'(OLD) bottom seam length'!K315^2/($C$6/2)^2)</f>
        <v>#DIV/0!</v>
      </c>
      <c r="O315" s="136">
        <f t="shared" si="44"/>
        <v>6080</v>
      </c>
      <c r="P315" t="b">
        <f t="shared" si="45"/>
        <v>0</v>
      </c>
      <c r="T315" s="136">
        <f t="shared" si="46"/>
        <v>6060</v>
      </c>
      <c r="U315" t="e">
        <f>SQRT(($U$6/2)^2-($U$6/2)^2*'(OLD) bottom seam length'!T315^2/($U$7/2)^2)</f>
        <v>#VALUE!</v>
      </c>
      <c r="W315" s="136">
        <f t="shared" si="47"/>
        <v>6060</v>
      </c>
      <c r="X315" t="e">
        <f>SQRT(($U$6/2)^2-($U$6/2)^2*'(OLD) bottom seam length'!W315^2/($U$7/2)^2)</f>
        <v>#VALUE!</v>
      </c>
      <c r="Z315" s="136">
        <f t="shared" si="48"/>
        <v>6060</v>
      </c>
      <c r="AA315" t="e">
        <f>SQRT(($U$6/2)^2-($U$6/2)^2*'(OLD) bottom seam length'!Z315^2/($U$7/2)^2)</f>
        <v>#VALUE!</v>
      </c>
      <c r="AC315" s="136">
        <f t="shared" si="49"/>
        <v>6060</v>
      </c>
      <c r="AD315" t="e">
        <f>SQRT(($U$6/2)^2-($U$6/2)^2*'(OLD) bottom seam length'!AC315^2/($U$7/2)^2)</f>
        <v>#VALUE!</v>
      </c>
    </row>
    <row r="316" spans="2:30">
      <c r="B316" s="136">
        <f t="shared" si="40"/>
        <v>6100</v>
      </c>
      <c r="C316" t="e">
        <f>SQRT(($C$5/2)^2-($C$5/2)^2*'(OLD) bottom seam length'!B316^2/($C$6/2)^2)</f>
        <v>#DIV/0!</v>
      </c>
      <c r="E316" s="136">
        <f t="shared" si="41"/>
        <v>6100</v>
      </c>
      <c r="F316" t="e">
        <f>SQRT(($C$5/2)^2-($C$5/2)^2*'(OLD) bottom seam length'!E316^2/($C$6/2)^2)</f>
        <v>#DIV/0!</v>
      </c>
      <c r="H316" s="136">
        <f t="shared" si="42"/>
        <v>6100</v>
      </c>
      <c r="I316" t="e">
        <f>SQRT(($C$5/2)^2-($C$5/2)^2*'(OLD) bottom seam length'!H316^2/($C$6/2)^2)</f>
        <v>#DIV/0!</v>
      </c>
      <c r="K316" s="136">
        <f t="shared" si="43"/>
        <v>6100</v>
      </c>
      <c r="L316" t="e">
        <f>SQRT(($C$5/2)^2-($C$5/2)^2*'(OLD) bottom seam length'!K316^2/($C$6/2)^2)</f>
        <v>#DIV/0!</v>
      </c>
      <c r="O316" s="136">
        <f t="shared" si="44"/>
        <v>6100</v>
      </c>
      <c r="P316" t="b">
        <f t="shared" si="45"/>
        <v>0</v>
      </c>
      <c r="T316" s="136">
        <f t="shared" si="46"/>
        <v>6080</v>
      </c>
      <c r="U316" t="e">
        <f>SQRT(($U$6/2)^2-($U$6/2)^2*'(OLD) bottom seam length'!T316^2/($U$7/2)^2)</f>
        <v>#VALUE!</v>
      </c>
      <c r="W316" s="136">
        <f t="shared" si="47"/>
        <v>6080</v>
      </c>
      <c r="X316" t="e">
        <f>SQRT(($U$6/2)^2-($U$6/2)^2*'(OLD) bottom seam length'!W316^2/($U$7/2)^2)</f>
        <v>#VALUE!</v>
      </c>
      <c r="Z316" s="136">
        <f t="shared" si="48"/>
        <v>6080</v>
      </c>
      <c r="AA316" t="e">
        <f>SQRT(($U$6/2)^2-($U$6/2)^2*'(OLD) bottom seam length'!Z316^2/($U$7/2)^2)</f>
        <v>#VALUE!</v>
      </c>
      <c r="AC316" s="136">
        <f t="shared" si="49"/>
        <v>6080</v>
      </c>
      <c r="AD316" t="e">
        <f>SQRT(($U$6/2)^2-($U$6/2)^2*'(OLD) bottom seam length'!AC316^2/($U$7/2)^2)</f>
        <v>#VALUE!</v>
      </c>
    </row>
    <row r="317" spans="2:30">
      <c r="B317" s="136">
        <f t="shared" si="40"/>
        <v>6120</v>
      </c>
      <c r="C317" t="e">
        <f>SQRT(($C$5/2)^2-($C$5/2)^2*'(OLD) bottom seam length'!B317^2/($C$6/2)^2)</f>
        <v>#DIV/0!</v>
      </c>
      <c r="E317" s="136">
        <f t="shared" si="41"/>
        <v>6120</v>
      </c>
      <c r="F317" t="e">
        <f>SQRT(($C$5/2)^2-($C$5/2)^2*'(OLD) bottom seam length'!E317^2/($C$6/2)^2)</f>
        <v>#DIV/0!</v>
      </c>
      <c r="H317" s="136">
        <f t="shared" si="42"/>
        <v>6120</v>
      </c>
      <c r="I317" t="e">
        <f>SQRT(($C$5/2)^2-($C$5/2)^2*'(OLD) bottom seam length'!H317^2/($C$6/2)^2)</f>
        <v>#DIV/0!</v>
      </c>
      <c r="K317" s="136">
        <f t="shared" si="43"/>
        <v>6120</v>
      </c>
      <c r="L317" t="e">
        <f>SQRT(($C$5/2)^2-($C$5/2)^2*'(OLD) bottom seam length'!K317^2/($C$6/2)^2)</f>
        <v>#DIV/0!</v>
      </c>
      <c r="O317" s="136">
        <f t="shared" si="44"/>
        <v>6120</v>
      </c>
      <c r="P317" t="b">
        <f t="shared" si="45"/>
        <v>0</v>
      </c>
      <c r="T317" s="136">
        <f t="shared" si="46"/>
        <v>6100</v>
      </c>
      <c r="U317" t="e">
        <f>SQRT(($U$6/2)^2-($U$6/2)^2*'(OLD) bottom seam length'!T317^2/($U$7/2)^2)</f>
        <v>#VALUE!</v>
      </c>
      <c r="W317" s="136">
        <f t="shared" si="47"/>
        <v>6100</v>
      </c>
      <c r="X317" t="e">
        <f>SQRT(($U$6/2)^2-($U$6/2)^2*'(OLD) bottom seam length'!W317^2/($U$7/2)^2)</f>
        <v>#VALUE!</v>
      </c>
      <c r="Z317" s="136">
        <f t="shared" si="48"/>
        <v>6100</v>
      </c>
      <c r="AA317" t="e">
        <f>SQRT(($U$6/2)^2-($U$6/2)^2*'(OLD) bottom seam length'!Z317^2/($U$7/2)^2)</f>
        <v>#VALUE!</v>
      </c>
      <c r="AC317" s="136">
        <f t="shared" si="49"/>
        <v>6100</v>
      </c>
      <c r="AD317" t="e">
        <f>SQRT(($U$6/2)^2-($U$6/2)^2*'(OLD) bottom seam length'!AC317^2/($U$7/2)^2)</f>
        <v>#VALUE!</v>
      </c>
    </row>
    <row r="318" spans="2:30">
      <c r="B318" s="136">
        <f t="shared" si="40"/>
        <v>6140</v>
      </c>
      <c r="C318" t="e">
        <f>SQRT(($C$5/2)^2-($C$5/2)^2*'(OLD) bottom seam length'!B318^2/($C$6/2)^2)</f>
        <v>#DIV/0!</v>
      </c>
      <c r="E318" s="136">
        <f t="shared" si="41"/>
        <v>6140</v>
      </c>
      <c r="F318" t="e">
        <f>SQRT(($C$5/2)^2-($C$5/2)^2*'(OLD) bottom seam length'!E318^2/($C$6/2)^2)</f>
        <v>#DIV/0!</v>
      </c>
      <c r="H318" s="136">
        <f t="shared" si="42"/>
        <v>6140</v>
      </c>
      <c r="I318" t="e">
        <f>SQRT(($C$5/2)^2-($C$5/2)^2*'(OLD) bottom seam length'!H318^2/($C$6/2)^2)</f>
        <v>#DIV/0!</v>
      </c>
      <c r="K318" s="136">
        <f t="shared" si="43"/>
        <v>6140</v>
      </c>
      <c r="L318" t="e">
        <f>SQRT(($C$5/2)^2-($C$5/2)^2*'(OLD) bottom seam length'!K318^2/($C$6/2)^2)</f>
        <v>#DIV/0!</v>
      </c>
      <c r="O318" s="136">
        <f t="shared" si="44"/>
        <v>6140</v>
      </c>
      <c r="P318" t="b">
        <f t="shared" si="45"/>
        <v>0</v>
      </c>
      <c r="T318" s="136">
        <f t="shared" si="46"/>
        <v>6120</v>
      </c>
      <c r="U318" t="e">
        <f>SQRT(($U$6/2)^2-($U$6/2)^2*'(OLD) bottom seam length'!T318^2/($U$7/2)^2)</f>
        <v>#VALUE!</v>
      </c>
      <c r="W318" s="136">
        <f t="shared" si="47"/>
        <v>6120</v>
      </c>
      <c r="X318" t="e">
        <f>SQRT(($U$6/2)^2-($U$6/2)^2*'(OLD) bottom seam length'!W318^2/($U$7/2)^2)</f>
        <v>#VALUE!</v>
      </c>
      <c r="Z318" s="136">
        <f t="shared" si="48"/>
        <v>6120</v>
      </c>
      <c r="AA318" t="e">
        <f>SQRT(($U$6/2)^2-($U$6/2)^2*'(OLD) bottom seam length'!Z318^2/($U$7/2)^2)</f>
        <v>#VALUE!</v>
      </c>
      <c r="AC318" s="136">
        <f t="shared" si="49"/>
        <v>6120</v>
      </c>
      <c r="AD318" t="e">
        <f>SQRT(($U$6/2)^2-($U$6/2)^2*'(OLD) bottom seam length'!AC318^2/($U$7/2)^2)</f>
        <v>#VALUE!</v>
      </c>
    </row>
    <row r="319" spans="2:30">
      <c r="B319" s="136">
        <f t="shared" si="40"/>
        <v>6160</v>
      </c>
      <c r="C319" t="e">
        <f>SQRT(($C$5/2)^2-($C$5/2)^2*'(OLD) bottom seam length'!B319^2/($C$6/2)^2)</f>
        <v>#DIV/0!</v>
      </c>
      <c r="E319" s="136">
        <f t="shared" si="41"/>
        <v>6160</v>
      </c>
      <c r="F319" t="e">
        <f>SQRT(($C$5/2)^2-($C$5/2)^2*'(OLD) bottom seam length'!E319^2/($C$6/2)^2)</f>
        <v>#DIV/0!</v>
      </c>
      <c r="H319" s="136">
        <f t="shared" si="42"/>
        <v>6160</v>
      </c>
      <c r="I319" t="e">
        <f>SQRT(($C$5/2)^2-($C$5/2)^2*'(OLD) bottom seam length'!H319^2/($C$6/2)^2)</f>
        <v>#DIV/0!</v>
      </c>
      <c r="K319" s="136">
        <f t="shared" si="43"/>
        <v>6160</v>
      </c>
      <c r="L319" t="e">
        <f>SQRT(($C$5/2)^2-($C$5/2)^2*'(OLD) bottom seam length'!K319^2/($C$6/2)^2)</f>
        <v>#DIV/0!</v>
      </c>
      <c r="O319" s="136">
        <f t="shared" si="44"/>
        <v>6160</v>
      </c>
      <c r="P319" t="b">
        <f t="shared" si="45"/>
        <v>0</v>
      </c>
      <c r="T319" s="136">
        <f t="shared" si="46"/>
        <v>6140</v>
      </c>
      <c r="U319" t="e">
        <f>SQRT(($U$6/2)^2-($U$6/2)^2*'(OLD) bottom seam length'!T319^2/($U$7/2)^2)</f>
        <v>#VALUE!</v>
      </c>
      <c r="W319" s="136">
        <f t="shared" si="47"/>
        <v>6140</v>
      </c>
      <c r="X319" t="e">
        <f>SQRT(($U$6/2)^2-($U$6/2)^2*'(OLD) bottom seam length'!W319^2/($U$7/2)^2)</f>
        <v>#VALUE!</v>
      </c>
      <c r="Z319" s="136">
        <f t="shared" si="48"/>
        <v>6140</v>
      </c>
      <c r="AA319" t="e">
        <f>SQRT(($U$6/2)^2-($U$6/2)^2*'(OLD) bottom seam length'!Z319^2/($U$7/2)^2)</f>
        <v>#VALUE!</v>
      </c>
      <c r="AC319" s="136">
        <f t="shared" si="49"/>
        <v>6140</v>
      </c>
      <c r="AD319" t="e">
        <f>SQRT(($U$6/2)^2-($U$6/2)^2*'(OLD) bottom seam length'!AC319^2/($U$7/2)^2)</f>
        <v>#VALUE!</v>
      </c>
    </row>
    <row r="320" spans="2:30">
      <c r="B320" s="136">
        <f t="shared" si="40"/>
        <v>6180</v>
      </c>
      <c r="C320" t="e">
        <f>SQRT(($C$5/2)^2-($C$5/2)^2*'(OLD) bottom seam length'!B320^2/($C$6/2)^2)</f>
        <v>#DIV/0!</v>
      </c>
      <c r="E320" s="136">
        <f t="shared" si="41"/>
        <v>6180</v>
      </c>
      <c r="F320" t="e">
        <f>SQRT(($C$5/2)^2-($C$5/2)^2*'(OLD) bottom seam length'!E320^2/($C$6/2)^2)</f>
        <v>#DIV/0!</v>
      </c>
      <c r="H320" s="136">
        <f t="shared" si="42"/>
        <v>6180</v>
      </c>
      <c r="I320" t="e">
        <f>SQRT(($C$5/2)^2-($C$5/2)^2*'(OLD) bottom seam length'!H320^2/($C$6/2)^2)</f>
        <v>#DIV/0!</v>
      </c>
      <c r="K320" s="136">
        <f t="shared" si="43"/>
        <v>6180</v>
      </c>
      <c r="L320" t="e">
        <f>SQRT(($C$5/2)^2-($C$5/2)^2*'(OLD) bottom seam length'!K320^2/($C$6/2)^2)</f>
        <v>#DIV/0!</v>
      </c>
      <c r="O320" s="136">
        <f t="shared" si="44"/>
        <v>6180</v>
      </c>
      <c r="P320" t="b">
        <f t="shared" si="45"/>
        <v>0</v>
      </c>
      <c r="T320" s="136">
        <f t="shared" si="46"/>
        <v>6160</v>
      </c>
      <c r="U320" t="e">
        <f>SQRT(($U$6/2)^2-($U$6/2)^2*'(OLD) bottom seam length'!T320^2/($U$7/2)^2)</f>
        <v>#VALUE!</v>
      </c>
      <c r="W320" s="136">
        <f t="shared" si="47"/>
        <v>6160</v>
      </c>
      <c r="X320" t="e">
        <f>SQRT(($U$6/2)^2-($U$6/2)^2*'(OLD) bottom seam length'!W320^2/($U$7/2)^2)</f>
        <v>#VALUE!</v>
      </c>
      <c r="Z320" s="136">
        <f t="shared" si="48"/>
        <v>6160</v>
      </c>
      <c r="AA320" t="e">
        <f>SQRT(($U$6/2)^2-($U$6/2)^2*'(OLD) bottom seam length'!Z320^2/($U$7/2)^2)</f>
        <v>#VALUE!</v>
      </c>
      <c r="AC320" s="136">
        <f t="shared" si="49"/>
        <v>6160</v>
      </c>
      <c r="AD320" t="e">
        <f>SQRT(($U$6/2)^2-($U$6/2)^2*'(OLD) bottom seam length'!AC320^2/($U$7/2)^2)</f>
        <v>#VALUE!</v>
      </c>
    </row>
    <row r="321" spans="2:30">
      <c r="B321" s="136">
        <f t="shared" si="40"/>
        <v>6200</v>
      </c>
      <c r="C321" t="e">
        <f>SQRT(($C$5/2)^2-($C$5/2)^2*'(OLD) bottom seam length'!B321^2/($C$6/2)^2)</f>
        <v>#DIV/0!</v>
      </c>
      <c r="E321" s="136">
        <f t="shared" si="41"/>
        <v>6200</v>
      </c>
      <c r="F321" t="e">
        <f>SQRT(($C$5/2)^2-($C$5/2)^2*'(OLD) bottom seam length'!E321^2/($C$6/2)^2)</f>
        <v>#DIV/0!</v>
      </c>
      <c r="H321" s="136">
        <f t="shared" si="42"/>
        <v>6200</v>
      </c>
      <c r="I321" t="e">
        <f>SQRT(($C$5/2)^2-($C$5/2)^2*'(OLD) bottom seam length'!H321^2/($C$6/2)^2)</f>
        <v>#DIV/0!</v>
      </c>
      <c r="K321" s="136">
        <f t="shared" si="43"/>
        <v>6200</v>
      </c>
      <c r="L321" t="e">
        <f>SQRT(($C$5/2)^2-($C$5/2)^2*'(OLD) bottom seam length'!K321^2/($C$6/2)^2)</f>
        <v>#DIV/0!</v>
      </c>
      <c r="O321" s="136">
        <f t="shared" si="44"/>
        <v>6200</v>
      </c>
      <c r="P321" t="b">
        <f t="shared" si="45"/>
        <v>0</v>
      </c>
      <c r="T321" s="136">
        <f t="shared" si="46"/>
        <v>6180</v>
      </c>
      <c r="U321" t="e">
        <f>SQRT(($U$6/2)^2-($U$6/2)^2*'(OLD) bottom seam length'!T321^2/($U$7/2)^2)</f>
        <v>#VALUE!</v>
      </c>
      <c r="W321" s="136">
        <f t="shared" si="47"/>
        <v>6180</v>
      </c>
      <c r="X321" t="e">
        <f>SQRT(($U$6/2)^2-($U$6/2)^2*'(OLD) bottom seam length'!W321^2/($U$7/2)^2)</f>
        <v>#VALUE!</v>
      </c>
      <c r="Z321" s="136">
        <f t="shared" si="48"/>
        <v>6180</v>
      </c>
      <c r="AA321" t="e">
        <f>SQRT(($U$6/2)^2-($U$6/2)^2*'(OLD) bottom seam length'!Z321^2/($U$7/2)^2)</f>
        <v>#VALUE!</v>
      </c>
      <c r="AC321" s="136">
        <f t="shared" si="49"/>
        <v>6180</v>
      </c>
      <c r="AD321" t="e">
        <f>SQRT(($U$6/2)^2-($U$6/2)^2*'(OLD) bottom seam length'!AC321^2/($U$7/2)^2)</f>
        <v>#VALUE!</v>
      </c>
    </row>
    <row r="322" spans="2:30">
      <c r="B322" s="136">
        <f t="shared" si="40"/>
        <v>6220</v>
      </c>
      <c r="C322" t="e">
        <f>SQRT(($C$5/2)^2-($C$5/2)^2*'(OLD) bottom seam length'!B322^2/($C$6/2)^2)</f>
        <v>#DIV/0!</v>
      </c>
      <c r="E322" s="136">
        <f t="shared" si="41"/>
        <v>6220</v>
      </c>
      <c r="F322" t="e">
        <f>SQRT(($C$5/2)^2-($C$5/2)^2*'(OLD) bottom seam length'!E322^2/($C$6/2)^2)</f>
        <v>#DIV/0!</v>
      </c>
      <c r="H322" s="136">
        <f t="shared" si="42"/>
        <v>6220</v>
      </c>
      <c r="I322" t="e">
        <f>SQRT(($C$5/2)^2-($C$5/2)^2*'(OLD) bottom seam length'!H322^2/($C$6/2)^2)</f>
        <v>#DIV/0!</v>
      </c>
      <c r="K322" s="136">
        <f t="shared" si="43"/>
        <v>6220</v>
      </c>
      <c r="L322" t="e">
        <f>SQRT(($C$5/2)^2-($C$5/2)^2*'(OLD) bottom seam length'!K322^2/($C$6/2)^2)</f>
        <v>#DIV/0!</v>
      </c>
      <c r="O322" s="136">
        <f t="shared" si="44"/>
        <v>6220</v>
      </c>
      <c r="P322" t="b">
        <f t="shared" si="45"/>
        <v>0</v>
      </c>
      <c r="T322" s="136">
        <f t="shared" si="46"/>
        <v>6200</v>
      </c>
      <c r="U322" t="e">
        <f>SQRT(($U$6/2)^2-($U$6/2)^2*'(OLD) bottom seam length'!T322^2/($U$7/2)^2)</f>
        <v>#VALUE!</v>
      </c>
      <c r="W322" s="136">
        <f t="shared" si="47"/>
        <v>6200</v>
      </c>
      <c r="X322" t="e">
        <f>SQRT(($U$6/2)^2-($U$6/2)^2*'(OLD) bottom seam length'!W322^2/($U$7/2)^2)</f>
        <v>#VALUE!</v>
      </c>
      <c r="Z322" s="136">
        <f t="shared" si="48"/>
        <v>6200</v>
      </c>
      <c r="AA322" t="e">
        <f>SQRT(($U$6/2)^2-($U$6/2)^2*'(OLD) bottom seam length'!Z322^2/($U$7/2)^2)</f>
        <v>#VALUE!</v>
      </c>
      <c r="AC322" s="136">
        <f t="shared" si="49"/>
        <v>6200</v>
      </c>
      <c r="AD322" t="e">
        <f>SQRT(($U$6/2)^2-($U$6/2)^2*'(OLD) bottom seam length'!AC322^2/($U$7/2)^2)</f>
        <v>#VALUE!</v>
      </c>
    </row>
    <row r="323" spans="2:30">
      <c r="B323" s="136">
        <f t="shared" si="40"/>
        <v>6240</v>
      </c>
      <c r="C323" t="e">
        <f>SQRT(($C$5/2)^2-($C$5/2)^2*'(OLD) bottom seam length'!B323^2/($C$6/2)^2)</f>
        <v>#DIV/0!</v>
      </c>
      <c r="E323" s="136">
        <f t="shared" si="41"/>
        <v>6240</v>
      </c>
      <c r="F323" t="e">
        <f>SQRT(($C$5/2)^2-($C$5/2)^2*'(OLD) bottom seam length'!E323^2/($C$6/2)^2)</f>
        <v>#DIV/0!</v>
      </c>
      <c r="H323" s="136">
        <f t="shared" si="42"/>
        <v>6240</v>
      </c>
      <c r="I323" t="e">
        <f>SQRT(($C$5/2)^2-($C$5/2)^2*'(OLD) bottom seam length'!H323^2/($C$6/2)^2)</f>
        <v>#DIV/0!</v>
      </c>
      <c r="K323" s="136">
        <f t="shared" si="43"/>
        <v>6240</v>
      </c>
      <c r="L323" t="e">
        <f>SQRT(($C$5/2)^2-($C$5/2)^2*'(OLD) bottom seam length'!K323^2/($C$6/2)^2)</f>
        <v>#DIV/0!</v>
      </c>
      <c r="O323" s="136">
        <f t="shared" si="44"/>
        <v>6240</v>
      </c>
      <c r="P323" t="b">
        <f t="shared" si="45"/>
        <v>0</v>
      </c>
      <c r="T323" s="136">
        <f t="shared" si="46"/>
        <v>6220</v>
      </c>
      <c r="U323" t="e">
        <f>SQRT(($U$6/2)^2-($U$6/2)^2*'(OLD) bottom seam length'!T323^2/($U$7/2)^2)</f>
        <v>#VALUE!</v>
      </c>
      <c r="W323" s="136">
        <f t="shared" si="47"/>
        <v>6220</v>
      </c>
      <c r="X323" t="e">
        <f>SQRT(($U$6/2)^2-($U$6/2)^2*'(OLD) bottom seam length'!W323^2/($U$7/2)^2)</f>
        <v>#VALUE!</v>
      </c>
      <c r="Z323" s="136">
        <f t="shared" si="48"/>
        <v>6220</v>
      </c>
      <c r="AA323" t="e">
        <f>SQRT(($U$6/2)^2-($U$6/2)^2*'(OLD) bottom seam length'!Z323^2/($U$7/2)^2)</f>
        <v>#VALUE!</v>
      </c>
      <c r="AC323" s="136">
        <f t="shared" si="49"/>
        <v>6220</v>
      </c>
      <c r="AD323" t="e">
        <f>SQRT(($U$6/2)^2-($U$6/2)^2*'(OLD) bottom seam length'!AC323^2/($U$7/2)^2)</f>
        <v>#VALUE!</v>
      </c>
    </row>
    <row r="324" spans="2:30">
      <c r="B324" s="136">
        <f t="shared" si="40"/>
        <v>6260</v>
      </c>
      <c r="C324" t="e">
        <f>SQRT(($C$5/2)^2-($C$5/2)^2*'(OLD) bottom seam length'!B324^2/($C$6/2)^2)</f>
        <v>#DIV/0!</v>
      </c>
      <c r="E324" s="136">
        <f t="shared" si="41"/>
        <v>6260</v>
      </c>
      <c r="F324" t="e">
        <f>SQRT(($C$5/2)^2-($C$5/2)^2*'(OLD) bottom seam length'!E324^2/($C$6/2)^2)</f>
        <v>#DIV/0!</v>
      </c>
      <c r="H324" s="136">
        <f t="shared" si="42"/>
        <v>6260</v>
      </c>
      <c r="I324" t="e">
        <f>SQRT(($C$5/2)^2-($C$5/2)^2*'(OLD) bottom seam length'!H324^2/($C$6/2)^2)</f>
        <v>#DIV/0!</v>
      </c>
      <c r="K324" s="136">
        <f t="shared" si="43"/>
        <v>6260</v>
      </c>
      <c r="L324" t="e">
        <f>SQRT(($C$5/2)^2-($C$5/2)^2*'(OLD) bottom seam length'!K324^2/($C$6/2)^2)</f>
        <v>#DIV/0!</v>
      </c>
      <c r="O324" s="136">
        <f t="shared" si="44"/>
        <v>6260</v>
      </c>
      <c r="P324" t="b">
        <f t="shared" si="45"/>
        <v>0</v>
      </c>
      <c r="T324" s="136">
        <f t="shared" si="46"/>
        <v>6240</v>
      </c>
      <c r="U324" t="e">
        <f>SQRT(($U$6/2)^2-($U$6/2)^2*'(OLD) bottom seam length'!T324^2/($U$7/2)^2)</f>
        <v>#VALUE!</v>
      </c>
      <c r="W324" s="136">
        <f t="shared" si="47"/>
        <v>6240</v>
      </c>
      <c r="X324" t="e">
        <f>SQRT(($U$6/2)^2-($U$6/2)^2*'(OLD) bottom seam length'!W324^2/($U$7/2)^2)</f>
        <v>#VALUE!</v>
      </c>
      <c r="Z324" s="136">
        <f t="shared" si="48"/>
        <v>6240</v>
      </c>
      <c r="AA324" t="e">
        <f>SQRT(($U$6/2)^2-($U$6/2)^2*'(OLD) bottom seam length'!Z324^2/($U$7/2)^2)</f>
        <v>#VALUE!</v>
      </c>
      <c r="AC324" s="136">
        <f t="shared" si="49"/>
        <v>6240</v>
      </c>
      <c r="AD324" t="e">
        <f>SQRT(($U$6/2)^2-($U$6/2)^2*'(OLD) bottom seam length'!AC324^2/($U$7/2)^2)</f>
        <v>#VALUE!</v>
      </c>
    </row>
    <row r="325" spans="2:30">
      <c r="B325" s="136">
        <f t="shared" si="40"/>
        <v>6280</v>
      </c>
      <c r="C325" t="e">
        <f>SQRT(($C$5/2)^2-($C$5/2)^2*'(OLD) bottom seam length'!B325^2/($C$6/2)^2)</f>
        <v>#DIV/0!</v>
      </c>
      <c r="E325" s="136">
        <f t="shared" si="41"/>
        <v>6280</v>
      </c>
      <c r="F325" t="e">
        <f>SQRT(($C$5/2)^2-($C$5/2)^2*'(OLD) bottom seam length'!E325^2/($C$6/2)^2)</f>
        <v>#DIV/0!</v>
      </c>
      <c r="H325" s="136">
        <f t="shared" si="42"/>
        <v>6280</v>
      </c>
      <c r="I325" t="e">
        <f>SQRT(($C$5/2)^2-($C$5/2)^2*'(OLD) bottom seam length'!H325^2/($C$6/2)^2)</f>
        <v>#DIV/0!</v>
      </c>
      <c r="K325" s="136">
        <f t="shared" si="43"/>
        <v>6280</v>
      </c>
      <c r="L325" t="e">
        <f>SQRT(($C$5/2)^2-($C$5/2)^2*'(OLD) bottom seam length'!K325^2/($C$6/2)^2)</f>
        <v>#DIV/0!</v>
      </c>
      <c r="O325" s="136">
        <f t="shared" si="44"/>
        <v>6280</v>
      </c>
      <c r="P325" t="b">
        <f t="shared" si="45"/>
        <v>0</v>
      </c>
      <c r="T325" s="136">
        <f t="shared" si="46"/>
        <v>6260</v>
      </c>
      <c r="U325" t="e">
        <f>SQRT(($U$6/2)^2-($U$6/2)^2*'(OLD) bottom seam length'!T325^2/($U$7/2)^2)</f>
        <v>#VALUE!</v>
      </c>
      <c r="W325" s="136">
        <f t="shared" si="47"/>
        <v>6260</v>
      </c>
      <c r="X325" t="e">
        <f>SQRT(($U$6/2)^2-($U$6/2)^2*'(OLD) bottom seam length'!W325^2/($U$7/2)^2)</f>
        <v>#VALUE!</v>
      </c>
      <c r="Z325" s="136">
        <f t="shared" si="48"/>
        <v>6260</v>
      </c>
      <c r="AA325" t="e">
        <f>SQRT(($U$6/2)^2-($U$6/2)^2*'(OLD) bottom seam length'!Z325^2/($U$7/2)^2)</f>
        <v>#VALUE!</v>
      </c>
      <c r="AC325" s="136">
        <f t="shared" si="49"/>
        <v>6260</v>
      </c>
      <c r="AD325" t="e">
        <f>SQRT(($U$6/2)^2-($U$6/2)^2*'(OLD) bottom seam length'!AC325^2/($U$7/2)^2)</f>
        <v>#VALUE!</v>
      </c>
    </row>
    <row r="326" spans="2:30">
      <c r="B326" s="136">
        <f t="shared" si="40"/>
        <v>6300</v>
      </c>
      <c r="C326" t="e">
        <f>SQRT(($C$5/2)^2-($C$5/2)^2*'(OLD) bottom seam length'!B326^2/($C$6/2)^2)</f>
        <v>#DIV/0!</v>
      </c>
      <c r="E326" s="136">
        <f t="shared" si="41"/>
        <v>6300</v>
      </c>
      <c r="F326" t="e">
        <f>SQRT(($C$5/2)^2-($C$5/2)^2*'(OLD) bottom seam length'!E326^2/($C$6/2)^2)</f>
        <v>#DIV/0!</v>
      </c>
      <c r="H326" s="136">
        <f t="shared" si="42"/>
        <v>6300</v>
      </c>
      <c r="I326" t="e">
        <f>SQRT(($C$5/2)^2-($C$5/2)^2*'(OLD) bottom seam length'!H326^2/($C$6/2)^2)</f>
        <v>#DIV/0!</v>
      </c>
      <c r="K326" s="136">
        <f t="shared" si="43"/>
        <v>6300</v>
      </c>
      <c r="L326" t="e">
        <f>SQRT(($C$5/2)^2-($C$5/2)^2*'(OLD) bottom seam length'!K326^2/($C$6/2)^2)</f>
        <v>#DIV/0!</v>
      </c>
      <c r="O326" s="136">
        <f t="shared" si="44"/>
        <v>6300</v>
      </c>
      <c r="P326" t="b">
        <f t="shared" si="45"/>
        <v>0</v>
      </c>
      <c r="T326" s="136">
        <f t="shared" si="46"/>
        <v>6280</v>
      </c>
      <c r="U326" t="e">
        <f>SQRT(($U$6/2)^2-($U$6/2)^2*'(OLD) bottom seam length'!T326^2/($U$7/2)^2)</f>
        <v>#VALUE!</v>
      </c>
      <c r="W326" s="136">
        <f t="shared" si="47"/>
        <v>6280</v>
      </c>
      <c r="X326" t="e">
        <f>SQRT(($U$6/2)^2-($U$6/2)^2*'(OLD) bottom seam length'!W326^2/($U$7/2)^2)</f>
        <v>#VALUE!</v>
      </c>
      <c r="Z326" s="136">
        <f t="shared" si="48"/>
        <v>6280</v>
      </c>
      <c r="AA326" t="e">
        <f>SQRT(($U$6/2)^2-($U$6/2)^2*'(OLD) bottom seam length'!Z326^2/($U$7/2)^2)</f>
        <v>#VALUE!</v>
      </c>
      <c r="AC326" s="136">
        <f t="shared" si="49"/>
        <v>6280</v>
      </c>
      <c r="AD326" t="e">
        <f>SQRT(($U$6/2)^2-($U$6/2)^2*'(OLD) bottom seam length'!AC326^2/($U$7/2)^2)</f>
        <v>#VALUE!</v>
      </c>
    </row>
    <row r="327" spans="2:30">
      <c r="B327" s="136">
        <f t="shared" si="40"/>
        <v>6320</v>
      </c>
      <c r="C327" t="e">
        <f>SQRT(($C$5/2)^2-($C$5/2)^2*'(OLD) bottom seam length'!B327^2/($C$6/2)^2)</f>
        <v>#DIV/0!</v>
      </c>
      <c r="E327" s="136">
        <f t="shared" si="41"/>
        <v>6320</v>
      </c>
      <c r="F327" t="e">
        <f>SQRT(($C$5/2)^2-($C$5/2)^2*'(OLD) bottom seam length'!E327^2/($C$6/2)^2)</f>
        <v>#DIV/0!</v>
      </c>
      <c r="H327" s="136">
        <f t="shared" si="42"/>
        <v>6320</v>
      </c>
      <c r="I327" t="e">
        <f>SQRT(($C$5/2)^2-($C$5/2)^2*'(OLD) bottom seam length'!H327^2/($C$6/2)^2)</f>
        <v>#DIV/0!</v>
      </c>
      <c r="K327" s="136">
        <f t="shared" si="43"/>
        <v>6320</v>
      </c>
      <c r="L327" t="e">
        <f>SQRT(($C$5/2)^2-($C$5/2)^2*'(OLD) bottom seam length'!K327^2/($C$6/2)^2)</f>
        <v>#DIV/0!</v>
      </c>
      <c r="O327" s="136">
        <f t="shared" si="44"/>
        <v>6320</v>
      </c>
      <c r="P327" t="b">
        <f t="shared" si="45"/>
        <v>0</v>
      </c>
      <c r="T327" s="136">
        <f t="shared" si="46"/>
        <v>6300</v>
      </c>
      <c r="U327" t="e">
        <f>SQRT(($U$6/2)^2-($U$6/2)^2*'(OLD) bottom seam length'!T327^2/($U$7/2)^2)</f>
        <v>#VALUE!</v>
      </c>
      <c r="W327" s="136">
        <f t="shared" si="47"/>
        <v>6300</v>
      </c>
      <c r="X327" t="e">
        <f>SQRT(($U$6/2)^2-($U$6/2)^2*'(OLD) bottom seam length'!W327^2/($U$7/2)^2)</f>
        <v>#VALUE!</v>
      </c>
      <c r="Z327" s="136">
        <f t="shared" si="48"/>
        <v>6300</v>
      </c>
      <c r="AA327" t="e">
        <f>SQRT(($U$6/2)^2-($U$6/2)^2*'(OLD) bottom seam length'!Z327^2/($U$7/2)^2)</f>
        <v>#VALUE!</v>
      </c>
      <c r="AC327" s="136">
        <f t="shared" si="49"/>
        <v>6300</v>
      </c>
      <c r="AD327" t="e">
        <f>SQRT(($U$6/2)^2-($U$6/2)^2*'(OLD) bottom seam length'!AC327^2/($U$7/2)^2)</f>
        <v>#VALUE!</v>
      </c>
    </row>
    <row r="328" spans="2:30">
      <c r="B328" s="136">
        <f t="shared" si="40"/>
        <v>6340</v>
      </c>
      <c r="C328" t="e">
        <f>SQRT(($C$5/2)^2-($C$5/2)^2*'(OLD) bottom seam length'!B328^2/($C$6/2)^2)</f>
        <v>#DIV/0!</v>
      </c>
      <c r="E328" s="136">
        <f t="shared" si="41"/>
        <v>6340</v>
      </c>
      <c r="F328" t="e">
        <f>SQRT(($C$5/2)^2-($C$5/2)^2*'(OLD) bottom seam length'!E328^2/($C$6/2)^2)</f>
        <v>#DIV/0!</v>
      </c>
      <c r="H328" s="136">
        <f t="shared" si="42"/>
        <v>6340</v>
      </c>
      <c r="I328" t="e">
        <f>SQRT(($C$5/2)^2-($C$5/2)^2*'(OLD) bottom seam length'!H328^2/($C$6/2)^2)</f>
        <v>#DIV/0!</v>
      </c>
      <c r="K328" s="136">
        <f t="shared" si="43"/>
        <v>6340</v>
      </c>
      <c r="L328" t="e">
        <f>SQRT(($C$5/2)^2-($C$5/2)^2*'(OLD) bottom seam length'!K328^2/($C$6/2)^2)</f>
        <v>#DIV/0!</v>
      </c>
      <c r="O328" s="136">
        <f t="shared" si="44"/>
        <v>6340</v>
      </c>
      <c r="P328" t="b">
        <f t="shared" si="45"/>
        <v>0</v>
      </c>
      <c r="T328" s="136">
        <f t="shared" si="46"/>
        <v>6320</v>
      </c>
      <c r="U328" t="e">
        <f>SQRT(($U$6/2)^2-($U$6/2)^2*'(OLD) bottom seam length'!T328^2/($U$7/2)^2)</f>
        <v>#VALUE!</v>
      </c>
      <c r="W328" s="136">
        <f t="shared" si="47"/>
        <v>6320</v>
      </c>
      <c r="X328" t="e">
        <f>SQRT(($U$6/2)^2-($U$6/2)^2*'(OLD) bottom seam length'!W328^2/($U$7/2)^2)</f>
        <v>#VALUE!</v>
      </c>
      <c r="Z328" s="136">
        <f t="shared" si="48"/>
        <v>6320</v>
      </c>
      <c r="AA328" t="e">
        <f>SQRT(($U$6/2)^2-($U$6/2)^2*'(OLD) bottom seam length'!Z328^2/($U$7/2)^2)</f>
        <v>#VALUE!</v>
      </c>
      <c r="AC328" s="136">
        <f t="shared" si="49"/>
        <v>6320</v>
      </c>
      <c r="AD328" t="e">
        <f>SQRT(($U$6/2)^2-($U$6/2)^2*'(OLD) bottom seam length'!AC328^2/($U$7/2)^2)</f>
        <v>#VALUE!</v>
      </c>
    </row>
    <row r="329" spans="2:30">
      <c r="B329" s="136">
        <f t="shared" si="40"/>
        <v>6360</v>
      </c>
      <c r="C329" t="e">
        <f>SQRT(($C$5/2)^2-($C$5/2)^2*'(OLD) bottom seam length'!B329^2/($C$6/2)^2)</f>
        <v>#DIV/0!</v>
      </c>
      <c r="E329" s="136">
        <f t="shared" si="41"/>
        <v>6360</v>
      </c>
      <c r="F329" t="e">
        <f>SQRT(($C$5/2)^2-($C$5/2)^2*'(OLD) bottom seam length'!E329^2/($C$6/2)^2)</f>
        <v>#DIV/0!</v>
      </c>
      <c r="H329" s="136">
        <f t="shared" si="42"/>
        <v>6360</v>
      </c>
      <c r="I329" t="e">
        <f>SQRT(($C$5/2)^2-($C$5/2)^2*'(OLD) bottom seam length'!H329^2/($C$6/2)^2)</f>
        <v>#DIV/0!</v>
      </c>
      <c r="K329" s="136">
        <f t="shared" si="43"/>
        <v>6360</v>
      </c>
      <c r="L329" t="e">
        <f>SQRT(($C$5/2)^2-($C$5/2)^2*'(OLD) bottom seam length'!K329^2/($C$6/2)^2)</f>
        <v>#DIV/0!</v>
      </c>
      <c r="O329" s="136">
        <f t="shared" si="44"/>
        <v>6360</v>
      </c>
      <c r="P329" t="b">
        <f t="shared" si="45"/>
        <v>0</v>
      </c>
      <c r="T329" s="136">
        <f t="shared" si="46"/>
        <v>6340</v>
      </c>
      <c r="U329" t="e">
        <f>SQRT(($U$6/2)^2-($U$6/2)^2*'(OLD) bottom seam length'!T329^2/($U$7/2)^2)</f>
        <v>#VALUE!</v>
      </c>
      <c r="W329" s="136">
        <f t="shared" si="47"/>
        <v>6340</v>
      </c>
      <c r="X329" t="e">
        <f>SQRT(($U$6/2)^2-($U$6/2)^2*'(OLD) bottom seam length'!W329^2/($U$7/2)^2)</f>
        <v>#VALUE!</v>
      </c>
      <c r="Z329" s="136">
        <f t="shared" si="48"/>
        <v>6340</v>
      </c>
      <c r="AA329" t="e">
        <f>SQRT(($U$6/2)^2-($U$6/2)^2*'(OLD) bottom seam length'!Z329^2/($U$7/2)^2)</f>
        <v>#VALUE!</v>
      </c>
      <c r="AC329" s="136">
        <f t="shared" si="49"/>
        <v>6340</v>
      </c>
      <c r="AD329" t="e">
        <f>SQRT(($U$6/2)^2-($U$6/2)^2*'(OLD) bottom seam length'!AC329^2/($U$7/2)^2)</f>
        <v>#VALUE!</v>
      </c>
    </row>
    <row r="330" spans="2:30">
      <c r="B330" s="136">
        <f t="shared" si="40"/>
        <v>6380</v>
      </c>
      <c r="C330" t="e">
        <f>SQRT(($C$5/2)^2-($C$5/2)^2*'(OLD) bottom seam length'!B330^2/($C$6/2)^2)</f>
        <v>#DIV/0!</v>
      </c>
      <c r="E330" s="136">
        <f t="shared" si="41"/>
        <v>6380</v>
      </c>
      <c r="F330" t="e">
        <f>SQRT(($C$5/2)^2-($C$5/2)^2*'(OLD) bottom seam length'!E330^2/($C$6/2)^2)</f>
        <v>#DIV/0!</v>
      </c>
      <c r="H330" s="136">
        <f t="shared" si="42"/>
        <v>6380</v>
      </c>
      <c r="I330" t="e">
        <f>SQRT(($C$5/2)^2-($C$5/2)^2*'(OLD) bottom seam length'!H330^2/($C$6/2)^2)</f>
        <v>#DIV/0!</v>
      </c>
      <c r="K330" s="136">
        <f t="shared" si="43"/>
        <v>6380</v>
      </c>
      <c r="L330" t="e">
        <f>SQRT(($C$5/2)^2-($C$5/2)^2*'(OLD) bottom seam length'!K330^2/($C$6/2)^2)</f>
        <v>#DIV/0!</v>
      </c>
      <c r="O330" s="136">
        <f t="shared" si="44"/>
        <v>6380</v>
      </c>
      <c r="P330" t="b">
        <f t="shared" si="45"/>
        <v>0</v>
      </c>
      <c r="T330" s="136">
        <f t="shared" si="46"/>
        <v>6360</v>
      </c>
      <c r="U330" t="e">
        <f>SQRT(($U$6/2)^2-($U$6/2)^2*'(OLD) bottom seam length'!T330^2/($U$7/2)^2)</f>
        <v>#VALUE!</v>
      </c>
      <c r="W330" s="136">
        <f t="shared" si="47"/>
        <v>6360</v>
      </c>
      <c r="X330" t="e">
        <f>SQRT(($U$6/2)^2-($U$6/2)^2*'(OLD) bottom seam length'!W330^2/($U$7/2)^2)</f>
        <v>#VALUE!</v>
      </c>
      <c r="Z330" s="136">
        <f t="shared" si="48"/>
        <v>6360</v>
      </c>
      <c r="AA330" t="e">
        <f>SQRT(($U$6/2)^2-($U$6/2)^2*'(OLD) bottom seam length'!Z330^2/($U$7/2)^2)</f>
        <v>#VALUE!</v>
      </c>
      <c r="AC330" s="136">
        <f t="shared" si="49"/>
        <v>6360</v>
      </c>
      <c r="AD330" t="e">
        <f>SQRT(($U$6/2)^2-($U$6/2)^2*'(OLD) bottom seam length'!AC330^2/($U$7/2)^2)</f>
        <v>#VALUE!</v>
      </c>
    </row>
    <row r="331" spans="2:30">
      <c r="B331" s="136">
        <f t="shared" si="40"/>
        <v>6400</v>
      </c>
      <c r="C331" t="e">
        <f>SQRT(($C$5/2)^2-($C$5/2)^2*'(OLD) bottom seam length'!B331^2/($C$6/2)^2)</f>
        <v>#DIV/0!</v>
      </c>
      <c r="E331" s="136">
        <f t="shared" si="41"/>
        <v>6400</v>
      </c>
      <c r="F331" t="e">
        <f>SQRT(($C$5/2)^2-($C$5/2)^2*'(OLD) bottom seam length'!E331^2/($C$6/2)^2)</f>
        <v>#DIV/0!</v>
      </c>
      <c r="H331" s="136">
        <f t="shared" si="42"/>
        <v>6400</v>
      </c>
      <c r="I331" t="e">
        <f>SQRT(($C$5/2)^2-($C$5/2)^2*'(OLD) bottom seam length'!H331^2/($C$6/2)^2)</f>
        <v>#DIV/0!</v>
      </c>
      <c r="K331" s="136">
        <f t="shared" si="43"/>
        <v>6400</v>
      </c>
      <c r="L331" t="e">
        <f>SQRT(($C$5/2)^2-($C$5/2)^2*'(OLD) bottom seam length'!K331^2/($C$6/2)^2)</f>
        <v>#DIV/0!</v>
      </c>
      <c r="O331" s="136">
        <f t="shared" si="44"/>
        <v>6400</v>
      </c>
      <c r="P331" t="b">
        <f t="shared" si="45"/>
        <v>0</v>
      </c>
      <c r="T331" s="136">
        <f t="shared" si="46"/>
        <v>6380</v>
      </c>
      <c r="U331" t="e">
        <f>SQRT(($U$6/2)^2-($U$6/2)^2*'(OLD) bottom seam length'!T331^2/($U$7/2)^2)</f>
        <v>#VALUE!</v>
      </c>
      <c r="W331" s="136">
        <f t="shared" si="47"/>
        <v>6380</v>
      </c>
      <c r="X331" t="e">
        <f>SQRT(($U$6/2)^2-($U$6/2)^2*'(OLD) bottom seam length'!W331^2/($U$7/2)^2)</f>
        <v>#VALUE!</v>
      </c>
      <c r="Z331" s="136">
        <f t="shared" si="48"/>
        <v>6380</v>
      </c>
      <c r="AA331" t="e">
        <f>SQRT(($U$6/2)^2-($U$6/2)^2*'(OLD) bottom seam length'!Z331^2/($U$7/2)^2)</f>
        <v>#VALUE!</v>
      </c>
      <c r="AC331" s="136">
        <f t="shared" si="49"/>
        <v>6380</v>
      </c>
      <c r="AD331" t="e">
        <f>SQRT(($U$6/2)^2-($U$6/2)^2*'(OLD) bottom seam length'!AC331^2/($U$7/2)^2)</f>
        <v>#VALUE!</v>
      </c>
    </row>
    <row r="332" spans="2:30">
      <c r="B332" s="136">
        <f t="shared" ref="B332:B395" si="50">B331+$C$7</f>
        <v>6420</v>
      </c>
      <c r="C332" t="e">
        <f>SQRT(($C$5/2)^2-($C$5/2)^2*'(OLD) bottom seam length'!B332^2/($C$6/2)^2)</f>
        <v>#DIV/0!</v>
      </c>
      <c r="E332" s="136">
        <f t="shared" ref="E332:E395" si="51">E331+$C$7</f>
        <v>6420</v>
      </c>
      <c r="F332" t="e">
        <f>SQRT(($C$5/2)^2-($C$5/2)^2*'(OLD) bottom seam length'!E332^2/($C$6/2)^2)</f>
        <v>#DIV/0!</v>
      </c>
      <c r="H332" s="136">
        <f t="shared" ref="H332:H395" si="52">H331+$C$7</f>
        <v>6420</v>
      </c>
      <c r="I332" t="e">
        <f>SQRT(($C$5/2)^2-($C$5/2)^2*'(OLD) bottom seam length'!H332^2/($C$6/2)^2)</f>
        <v>#DIV/0!</v>
      </c>
      <c r="K332" s="136">
        <f t="shared" ref="K332:K395" si="53">K331+$C$7</f>
        <v>6420</v>
      </c>
      <c r="L332" t="e">
        <f>SQRT(($C$5/2)^2-($C$5/2)^2*'(OLD) bottom seam length'!K332^2/($C$6/2)^2)</f>
        <v>#DIV/0!</v>
      </c>
      <c r="O332" s="136">
        <f t="shared" ref="O332:O395" si="54">O331+$C$7</f>
        <v>6420</v>
      </c>
      <c r="P332" t="b">
        <f t="shared" ref="P332:P395" si="55">IF(O332&lt;=$P$6,$P$5)</f>
        <v>0</v>
      </c>
      <c r="T332" s="136">
        <f t="shared" si="46"/>
        <v>6400</v>
      </c>
      <c r="U332" t="e">
        <f>SQRT(($U$6/2)^2-($U$6/2)^2*'(OLD) bottom seam length'!T332^2/($U$7/2)^2)</f>
        <v>#VALUE!</v>
      </c>
      <c r="W332" s="136">
        <f t="shared" si="47"/>
        <v>6400</v>
      </c>
      <c r="X332" t="e">
        <f>SQRT(($U$6/2)^2-($U$6/2)^2*'(OLD) bottom seam length'!W332^2/($U$7/2)^2)</f>
        <v>#VALUE!</v>
      </c>
      <c r="Z332" s="136">
        <f t="shared" si="48"/>
        <v>6400</v>
      </c>
      <c r="AA332" t="e">
        <f>SQRT(($U$6/2)^2-($U$6/2)^2*'(OLD) bottom seam length'!Z332^2/($U$7/2)^2)</f>
        <v>#VALUE!</v>
      </c>
      <c r="AC332" s="136">
        <f t="shared" si="49"/>
        <v>6400</v>
      </c>
      <c r="AD332" t="e">
        <f>SQRT(($U$6/2)^2-($U$6/2)^2*'(OLD) bottom seam length'!AC332^2/($U$7/2)^2)</f>
        <v>#VALUE!</v>
      </c>
    </row>
    <row r="333" spans="2:30">
      <c r="B333" s="136">
        <f t="shared" si="50"/>
        <v>6440</v>
      </c>
      <c r="C333" t="e">
        <f>SQRT(($C$5/2)^2-($C$5/2)^2*'(OLD) bottom seam length'!B333^2/($C$6/2)^2)</f>
        <v>#DIV/0!</v>
      </c>
      <c r="E333" s="136">
        <f t="shared" si="51"/>
        <v>6440</v>
      </c>
      <c r="F333" t="e">
        <f>SQRT(($C$5/2)^2-($C$5/2)^2*'(OLD) bottom seam length'!E333^2/($C$6/2)^2)</f>
        <v>#DIV/0!</v>
      </c>
      <c r="H333" s="136">
        <f t="shared" si="52"/>
        <v>6440</v>
      </c>
      <c r="I333" t="e">
        <f>SQRT(($C$5/2)^2-($C$5/2)^2*'(OLD) bottom seam length'!H333^2/($C$6/2)^2)</f>
        <v>#DIV/0!</v>
      </c>
      <c r="K333" s="136">
        <f t="shared" si="53"/>
        <v>6440</v>
      </c>
      <c r="L333" t="e">
        <f>SQRT(($C$5/2)^2-($C$5/2)^2*'(OLD) bottom seam length'!K333^2/($C$6/2)^2)</f>
        <v>#DIV/0!</v>
      </c>
      <c r="O333" s="136">
        <f t="shared" si="54"/>
        <v>6440</v>
      </c>
      <c r="P333" t="b">
        <f t="shared" si="55"/>
        <v>0</v>
      </c>
      <c r="T333" s="136">
        <f t="shared" ref="T333:T396" si="56">T332+$C$7</f>
        <v>6420</v>
      </c>
      <c r="U333" t="e">
        <f>SQRT(($U$6/2)^2-($U$6/2)^2*'(OLD) bottom seam length'!T333^2/($U$7/2)^2)</f>
        <v>#VALUE!</v>
      </c>
      <c r="W333" s="136">
        <f t="shared" ref="W333:W396" si="57">W332+$C$7</f>
        <v>6420</v>
      </c>
      <c r="X333" t="e">
        <f>SQRT(($U$6/2)^2-($U$6/2)^2*'(OLD) bottom seam length'!W333^2/($U$7/2)^2)</f>
        <v>#VALUE!</v>
      </c>
      <c r="Z333" s="136">
        <f t="shared" ref="Z333:Z396" si="58">Z332+$C$7</f>
        <v>6420</v>
      </c>
      <c r="AA333" t="e">
        <f>SQRT(($U$6/2)^2-($U$6/2)^2*'(OLD) bottom seam length'!Z333^2/($U$7/2)^2)</f>
        <v>#VALUE!</v>
      </c>
      <c r="AC333" s="136">
        <f t="shared" ref="AC333:AC396" si="59">AC332+$C$7</f>
        <v>6420</v>
      </c>
      <c r="AD333" t="e">
        <f>SQRT(($U$6/2)^2-($U$6/2)^2*'(OLD) bottom seam length'!AC333^2/($U$7/2)^2)</f>
        <v>#VALUE!</v>
      </c>
    </row>
    <row r="334" spans="2:30">
      <c r="B334" s="136">
        <f t="shared" si="50"/>
        <v>6460</v>
      </c>
      <c r="C334" t="e">
        <f>SQRT(($C$5/2)^2-($C$5/2)^2*'(OLD) bottom seam length'!B334^2/($C$6/2)^2)</f>
        <v>#DIV/0!</v>
      </c>
      <c r="E334" s="136">
        <f t="shared" si="51"/>
        <v>6460</v>
      </c>
      <c r="F334" t="e">
        <f>SQRT(($C$5/2)^2-($C$5/2)^2*'(OLD) bottom seam length'!E334^2/($C$6/2)^2)</f>
        <v>#DIV/0!</v>
      </c>
      <c r="H334" s="136">
        <f t="shared" si="52"/>
        <v>6460</v>
      </c>
      <c r="I334" t="e">
        <f>SQRT(($C$5/2)^2-($C$5/2)^2*'(OLD) bottom seam length'!H334^2/($C$6/2)^2)</f>
        <v>#DIV/0!</v>
      </c>
      <c r="K334" s="136">
        <f t="shared" si="53"/>
        <v>6460</v>
      </c>
      <c r="L334" t="e">
        <f>SQRT(($C$5/2)^2-($C$5/2)^2*'(OLD) bottom seam length'!K334^2/($C$6/2)^2)</f>
        <v>#DIV/0!</v>
      </c>
      <c r="O334" s="136">
        <f t="shared" si="54"/>
        <v>6460</v>
      </c>
      <c r="P334" t="b">
        <f t="shared" si="55"/>
        <v>0</v>
      </c>
      <c r="T334" s="136">
        <f t="shared" si="56"/>
        <v>6440</v>
      </c>
      <c r="U334" t="e">
        <f>SQRT(($U$6/2)^2-($U$6/2)^2*'(OLD) bottom seam length'!T334^2/($U$7/2)^2)</f>
        <v>#VALUE!</v>
      </c>
      <c r="W334" s="136">
        <f t="shared" si="57"/>
        <v>6440</v>
      </c>
      <c r="X334" t="e">
        <f>SQRT(($U$6/2)^2-($U$6/2)^2*'(OLD) bottom seam length'!W334^2/($U$7/2)^2)</f>
        <v>#VALUE!</v>
      </c>
      <c r="Z334" s="136">
        <f t="shared" si="58"/>
        <v>6440</v>
      </c>
      <c r="AA334" t="e">
        <f>SQRT(($U$6/2)^2-($U$6/2)^2*'(OLD) bottom seam length'!Z334^2/($U$7/2)^2)</f>
        <v>#VALUE!</v>
      </c>
      <c r="AC334" s="136">
        <f t="shared" si="59"/>
        <v>6440</v>
      </c>
      <c r="AD334" t="e">
        <f>SQRT(($U$6/2)^2-($U$6/2)^2*'(OLD) bottom seam length'!AC334^2/($U$7/2)^2)</f>
        <v>#VALUE!</v>
      </c>
    </row>
    <row r="335" spans="2:30">
      <c r="B335" s="136">
        <f t="shared" si="50"/>
        <v>6480</v>
      </c>
      <c r="C335" t="e">
        <f>SQRT(($C$5/2)^2-($C$5/2)^2*'(OLD) bottom seam length'!B335^2/($C$6/2)^2)</f>
        <v>#DIV/0!</v>
      </c>
      <c r="E335" s="136">
        <f t="shared" si="51"/>
        <v>6480</v>
      </c>
      <c r="F335" t="e">
        <f>SQRT(($C$5/2)^2-($C$5/2)^2*'(OLD) bottom seam length'!E335^2/($C$6/2)^2)</f>
        <v>#DIV/0!</v>
      </c>
      <c r="H335" s="136">
        <f t="shared" si="52"/>
        <v>6480</v>
      </c>
      <c r="I335" t="e">
        <f>SQRT(($C$5/2)^2-($C$5/2)^2*'(OLD) bottom seam length'!H335^2/($C$6/2)^2)</f>
        <v>#DIV/0!</v>
      </c>
      <c r="K335" s="136">
        <f t="shared" si="53"/>
        <v>6480</v>
      </c>
      <c r="L335" t="e">
        <f>SQRT(($C$5/2)^2-($C$5/2)^2*'(OLD) bottom seam length'!K335^2/($C$6/2)^2)</f>
        <v>#DIV/0!</v>
      </c>
      <c r="O335" s="136">
        <f t="shared" si="54"/>
        <v>6480</v>
      </c>
      <c r="P335" t="b">
        <f t="shared" si="55"/>
        <v>0</v>
      </c>
      <c r="T335" s="136">
        <f t="shared" si="56"/>
        <v>6460</v>
      </c>
      <c r="U335" t="e">
        <f>SQRT(($U$6/2)^2-($U$6/2)^2*'(OLD) bottom seam length'!T335^2/($U$7/2)^2)</f>
        <v>#VALUE!</v>
      </c>
      <c r="W335" s="136">
        <f t="shared" si="57"/>
        <v>6460</v>
      </c>
      <c r="X335" t="e">
        <f>SQRT(($U$6/2)^2-($U$6/2)^2*'(OLD) bottom seam length'!W335^2/($U$7/2)^2)</f>
        <v>#VALUE!</v>
      </c>
      <c r="Z335" s="136">
        <f t="shared" si="58"/>
        <v>6460</v>
      </c>
      <c r="AA335" t="e">
        <f>SQRT(($U$6/2)^2-($U$6/2)^2*'(OLD) bottom seam length'!Z335^2/($U$7/2)^2)</f>
        <v>#VALUE!</v>
      </c>
      <c r="AC335" s="136">
        <f t="shared" si="59"/>
        <v>6460</v>
      </c>
      <c r="AD335" t="e">
        <f>SQRT(($U$6/2)^2-($U$6/2)^2*'(OLD) bottom seam length'!AC335^2/($U$7/2)^2)</f>
        <v>#VALUE!</v>
      </c>
    </row>
    <row r="336" spans="2:30">
      <c r="B336" s="136">
        <f t="shared" si="50"/>
        <v>6500</v>
      </c>
      <c r="C336" t="e">
        <f>SQRT(($C$5/2)^2-($C$5/2)^2*'(OLD) bottom seam length'!B336^2/($C$6/2)^2)</f>
        <v>#DIV/0!</v>
      </c>
      <c r="E336" s="136">
        <f t="shared" si="51"/>
        <v>6500</v>
      </c>
      <c r="F336" t="e">
        <f>SQRT(($C$5/2)^2-($C$5/2)^2*'(OLD) bottom seam length'!E336^2/($C$6/2)^2)</f>
        <v>#DIV/0!</v>
      </c>
      <c r="H336" s="136">
        <f t="shared" si="52"/>
        <v>6500</v>
      </c>
      <c r="I336" t="e">
        <f>SQRT(($C$5/2)^2-($C$5/2)^2*'(OLD) bottom seam length'!H336^2/($C$6/2)^2)</f>
        <v>#DIV/0!</v>
      </c>
      <c r="K336" s="136">
        <f t="shared" si="53"/>
        <v>6500</v>
      </c>
      <c r="L336" t="e">
        <f>SQRT(($C$5/2)^2-($C$5/2)^2*'(OLD) bottom seam length'!K336^2/($C$6/2)^2)</f>
        <v>#DIV/0!</v>
      </c>
      <c r="O336" s="136">
        <f t="shared" si="54"/>
        <v>6500</v>
      </c>
      <c r="P336" t="b">
        <f t="shared" si="55"/>
        <v>0</v>
      </c>
      <c r="T336" s="136">
        <f t="shared" si="56"/>
        <v>6480</v>
      </c>
      <c r="U336" t="e">
        <f>SQRT(($U$6/2)^2-($U$6/2)^2*'(OLD) bottom seam length'!T336^2/($U$7/2)^2)</f>
        <v>#VALUE!</v>
      </c>
      <c r="W336" s="136">
        <f t="shared" si="57"/>
        <v>6480</v>
      </c>
      <c r="X336" t="e">
        <f>SQRT(($U$6/2)^2-($U$6/2)^2*'(OLD) bottom seam length'!W336^2/($U$7/2)^2)</f>
        <v>#VALUE!</v>
      </c>
      <c r="Z336" s="136">
        <f t="shared" si="58"/>
        <v>6480</v>
      </c>
      <c r="AA336" t="e">
        <f>SQRT(($U$6/2)^2-($U$6/2)^2*'(OLD) bottom seam length'!Z336^2/($U$7/2)^2)</f>
        <v>#VALUE!</v>
      </c>
      <c r="AC336" s="136">
        <f t="shared" si="59"/>
        <v>6480</v>
      </c>
      <c r="AD336" t="e">
        <f>SQRT(($U$6/2)^2-($U$6/2)^2*'(OLD) bottom seam length'!AC336^2/($U$7/2)^2)</f>
        <v>#VALUE!</v>
      </c>
    </row>
    <row r="337" spans="2:30">
      <c r="B337" s="136">
        <f t="shared" si="50"/>
        <v>6520</v>
      </c>
      <c r="C337" t="e">
        <f>SQRT(($C$5/2)^2-($C$5/2)^2*'(OLD) bottom seam length'!B337^2/($C$6/2)^2)</f>
        <v>#DIV/0!</v>
      </c>
      <c r="E337" s="136">
        <f t="shared" si="51"/>
        <v>6520</v>
      </c>
      <c r="F337" t="e">
        <f>SQRT(($C$5/2)^2-($C$5/2)^2*'(OLD) bottom seam length'!E337^2/($C$6/2)^2)</f>
        <v>#DIV/0!</v>
      </c>
      <c r="H337" s="136">
        <f t="shared" si="52"/>
        <v>6520</v>
      </c>
      <c r="I337" t="e">
        <f>SQRT(($C$5/2)^2-($C$5/2)^2*'(OLD) bottom seam length'!H337^2/($C$6/2)^2)</f>
        <v>#DIV/0!</v>
      </c>
      <c r="K337" s="136">
        <f t="shared" si="53"/>
        <v>6520</v>
      </c>
      <c r="L337" t="e">
        <f>SQRT(($C$5/2)^2-($C$5/2)^2*'(OLD) bottom seam length'!K337^2/($C$6/2)^2)</f>
        <v>#DIV/0!</v>
      </c>
      <c r="O337" s="136">
        <f t="shared" si="54"/>
        <v>6520</v>
      </c>
      <c r="P337" t="b">
        <f t="shared" si="55"/>
        <v>0</v>
      </c>
      <c r="T337" s="136">
        <f t="shared" si="56"/>
        <v>6500</v>
      </c>
      <c r="U337" t="e">
        <f>SQRT(($U$6/2)^2-($U$6/2)^2*'(OLD) bottom seam length'!T337^2/($U$7/2)^2)</f>
        <v>#VALUE!</v>
      </c>
      <c r="W337" s="136">
        <f t="shared" si="57"/>
        <v>6500</v>
      </c>
      <c r="X337" t="e">
        <f>SQRT(($U$6/2)^2-($U$6/2)^2*'(OLD) bottom seam length'!W337^2/($U$7/2)^2)</f>
        <v>#VALUE!</v>
      </c>
      <c r="Z337" s="136">
        <f t="shared" si="58"/>
        <v>6500</v>
      </c>
      <c r="AA337" t="e">
        <f>SQRT(($U$6/2)^2-($U$6/2)^2*'(OLD) bottom seam length'!Z337^2/($U$7/2)^2)</f>
        <v>#VALUE!</v>
      </c>
      <c r="AC337" s="136">
        <f t="shared" si="59"/>
        <v>6500</v>
      </c>
      <c r="AD337" t="e">
        <f>SQRT(($U$6/2)^2-($U$6/2)^2*'(OLD) bottom seam length'!AC337^2/($U$7/2)^2)</f>
        <v>#VALUE!</v>
      </c>
    </row>
    <row r="338" spans="2:30">
      <c r="B338" s="136">
        <f t="shared" si="50"/>
        <v>6540</v>
      </c>
      <c r="C338" t="e">
        <f>SQRT(($C$5/2)^2-($C$5/2)^2*'(OLD) bottom seam length'!B338^2/($C$6/2)^2)</f>
        <v>#DIV/0!</v>
      </c>
      <c r="E338" s="136">
        <f t="shared" si="51"/>
        <v>6540</v>
      </c>
      <c r="F338" t="e">
        <f>SQRT(($C$5/2)^2-($C$5/2)^2*'(OLD) bottom seam length'!E338^2/($C$6/2)^2)</f>
        <v>#DIV/0!</v>
      </c>
      <c r="H338" s="136">
        <f t="shared" si="52"/>
        <v>6540</v>
      </c>
      <c r="I338" t="e">
        <f>SQRT(($C$5/2)^2-($C$5/2)^2*'(OLD) bottom seam length'!H338^2/($C$6/2)^2)</f>
        <v>#DIV/0!</v>
      </c>
      <c r="K338" s="136">
        <f t="shared" si="53"/>
        <v>6540</v>
      </c>
      <c r="L338" t="e">
        <f>SQRT(($C$5/2)^2-($C$5/2)^2*'(OLD) bottom seam length'!K338^2/($C$6/2)^2)</f>
        <v>#DIV/0!</v>
      </c>
      <c r="O338" s="136">
        <f t="shared" si="54"/>
        <v>6540</v>
      </c>
      <c r="P338" t="b">
        <f t="shared" si="55"/>
        <v>0</v>
      </c>
      <c r="T338" s="136">
        <f t="shared" si="56"/>
        <v>6520</v>
      </c>
      <c r="U338" t="e">
        <f>SQRT(($U$6/2)^2-($U$6/2)^2*'(OLD) bottom seam length'!T338^2/($U$7/2)^2)</f>
        <v>#VALUE!</v>
      </c>
      <c r="W338" s="136">
        <f t="shared" si="57"/>
        <v>6520</v>
      </c>
      <c r="X338" t="e">
        <f>SQRT(($U$6/2)^2-($U$6/2)^2*'(OLD) bottom seam length'!W338^2/($U$7/2)^2)</f>
        <v>#VALUE!</v>
      </c>
      <c r="Z338" s="136">
        <f t="shared" si="58"/>
        <v>6520</v>
      </c>
      <c r="AA338" t="e">
        <f>SQRT(($U$6/2)^2-($U$6/2)^2*'(OLD) bottom seam length'!Z338^2/($U$7/2)^2)</f>
        <v>#VALUE!</v>
      </c>
      <c r="AC338" s="136">
        <f t="shared" si="59"/>
        <v>6520</v>
      </c>
      <c r="AD338" t="e">
        <f>SQRT(($U$6/2)^2-($U$6/2)^2*'(OLD) bottom seam length'!AC338^2/($U$7/2)^2)</f>
        <v>#VALUE!</v>
      </c>
    </row>
    <row r="339" spans="2:30">
      <c r="B339" s="136">
        <f t="shared" si="50"/>
        <v>6560</v>
      </c>
      <c r="C339" t="e">
        <f>SQRT(($C$5/2)^2-($C$5/2)^2*'(OLD) bottom seam length'!B339^2/($C$6/2)^2)</f>
        <v>#DIV/0!</v>
      </c>
      <c r="E339" s="136">
        <f t="shared" si="51"/>
        <v>6560</v>
      </c>
      <c r="F339" t="e">
        <f>SQRT(($C$5/2)^2-($C$5/2)^2*'(OLD) bottom seam length'!E339^2/($C$6/2)^2)</f>
        <v>#DIV/0!</v>
      </c>
      <c r="H339" s="136">
        <f t="shared" si="52"/>
        <v>6560</v>
      </c>
      <c r="I339" t="e">
        <f>SQRT(($C$5/2)^2-($C$5/2)^2*'(OLD) bottom seam length'!H339^2/($C$6/2)^2)</f>
        <v>#DIV/0!</v>
      </c>
      <c r="K339" s="136">
        <f t="shared" si="53"/>
        <v>6560</v>
      </c>
      <c r="L339" t="e">
        <f>SQRT(($C$5/2)^2-($C$5/2)^2*'(OLD) bottom seam length'!K339^2/($C$6/2)^2)</f>
        <v>#DIV/0!</v>
      </c>
      <c r="O339" s="136">
        <f t="shared" si="54"/>
        <v>6560</v>
      </c>
      <c r="P339" t="b">
        <f t="shared" si="55"/>
        <v>0</v>
      </c>
      <c r="T339" s="136">
        <f t="shared" si="56"/>
        <v>6540</v>
      </c>
      <c r="U339" t="e">
        <f>SQRT(($U$6/2)^2-($U$6/2)^2*'(OLD) bottom seam length'!T339^2/($U$7/2)^2)</f>
        <v>#VALUE!</v>
      </c>
      <c r="W339" s="136">
        <f t="shared" si="57"/>
        <v>6540</v>
      </c>
      <c r="X339" t="e">
        <f>SQRT(($U$6/2)^2-($U$6/2)^2*'(OLD) bottom seam length'!W339^2/($U$7/2)^2)</f>
        <v>#VALUE!</v>
      </c>
      <c r="Z339" s="136">
        <f t="shared" si="58"/>
        <v>6540</v>
      </c>
      <c r="AA339" t="e">
        <f>SQRT(($U$6/2)^2-($U$6/2)^2*'(OLD) bottom seam length'!Z339^2/($U$7/2)^2)</f>
        <v>#VALUE!</v>
      </c>
      <c r="AC339" s="136">
        <f t="shared" si="59"/>
        <v>6540</v>
      </c>
      <c r="AD339" t="e">
        <f>SQRT(($U$6/2)^2-($U$6/2)^2*'(OLD) bottom seam length'!AC339^2/($U$7/2)^2)</f>
        <v>#VALUE!</v>
      </c>
    </row>
    <row r="340" spans="2:30">
      <c r="B340" s="136">
        <f t="shared" si="50"/>
        <v>6580</v>
      </c>
      <c r="C340" t="e">
        <f>SQRT(($C$5/2)^2-($C$5/2)^2*'(OLD) bottom seam length'!B340^2/($C$6/2)^2)</f>
        <v>#DIV/0!</v>
      </c>
      <c r="E340" s="136">
        <f t="shared" si="51"/>
        <v>6580</v>
      </c>
      <c r="F340" t="e">
        <f>SQRT(($C$5/2)^2-($C$5/2)^2*'(OLD) bottom seam length'!E340^2/($C$6/2)^2)</f>
        <v>#DIV/0!</v>
      </c>
      <c r="H340" s="136">
        <f t="shared" si="52"/>
        <v>6580</v>
      </c>
      <c r="I340" t="e">
        <f>SQRT(($C$5/2)^2-($C$5/2)^2*'(OLD) bottom seam length'!H340^2/($C$6/2)^2)</f>
        <v>#DIV/0!</v>
      </c>
      <c r="K340" s="136">
        <f t="shared" si="53"/>
        <v>6580</v>
      </c>
      <c r="L340" t="e">
        <f>SQRT(($C$5/2)^2-($C$5/2)^2*'(OLD) bottom seam length'!K340^2/($C$6/2)^2)</f>
        <v>#DIV/0!</v>
      </c>
      <c r="O340" s="136">
        <f t="shared" si="54"/>
        <v>6580</v>
      </c>
      <c r="P340" t="b">
        <f t="shared" si="55"/>
        <v>0</v>
      </c>
      <c r="T340" s="136">
        <f t="shared" si="56"/>
        <v>6560</v>
      </c>
      <c r="U340" t="e">
        <f>SQRT(($U$6/2)^2-($U$6/2)^2*'(OLD) bottom seam length'!T340^2/($U$7/2)^2)</f>
        <v>#VALUE!</v>
      </c>
      <c r="W340" s="136">
        <f t="shared" si="57"/>
        <v>6560</v>
      </c>
      <c r="X340" t="e">
        <f>SQRT(($U$6/2)^2-($U$6/2)^2*'(OLD) bottom seam length'!W340^2/($U$7/2)^2)</f>
        <v>#VALUE!</v>
      </c>
      <c r="Z340" s="136">
        <f t="shared" si="58"/>
        <v>6560</v>
      </c>
      <c r="AA340" t="e">
        <f>SQRT(($U$6/2)^2-($U$6/2)^2*'(OLD) bottom seam length'!Z340^2/($U$7/2)^2)</f>
        <v>#VALUE!</v>
      </c>
      <c r="AC340" s="136">
        <f t="shared" si="59"/>
        <v>6560</v>
      </c>
      <c r="AD340" t="e">
        <f>SQRT(($U$6/2)^2-($U$6/2)^2*'(OLD) bottom seam length'!AC340^2/($U$7/2)^2)</f>
        <v>#VALUE!</v>
      </c>
    </row>
    <row r="341" spans="2:30">
      <c r="B341" s="136">
        <f t="shared" si="50"/>
        <v>6600</v>
      </c>
      <c r="C341" t="e">
        <f>SQRT(($C$5/2)^2-($C$5/2)^2*'(OLD) bottom seam length'!B341^2/($C$6/2)^2)</f>
        <v>#DIV/0!</v>
      </c>
      <c r="E341" s="136">
        <f t="shared" si="51"/>
        <v>6600</v>
      </c>
      <c r="F341" t="e">
        <f>SQRT(($C$5/2)^2-($C$5/2)^2*'(OLD) bottom seam length'!E341^2/($C$6/2)^2)</f>
        <v>#DIV/0!</v>
      </c>
      <c r="H341" s="136">
        <f t="shared" si="52"/>
        <v>6600</v>
      </c>
      <c r="I341" t="e">
        <f>SQRT(($C$5/2)^2-($C$5/2)^2*'(OLD) bottom seam length'!H341^2/($C$6/2)^2)</f>
        <v>#DIV/0!</v>
      </c>
      <c r="K341" s="136">
        <f t="shared" si="53"/>
        <v>6600</v>
      </c>
      <c r="L341" t="e">
        <f>SQRT(($C$5/2)^2-($C$5/2)^2*'(OLD) bottom seam length'!K341^2/($C$6/2)^2)</f>
        <v>#DIV/0!</v>
      </c>
      <c r="O341" s="136">
        <f t="shared" si="54"/>
        <v>6600</v>
      </c>
      <c r="P341" t="b">
        <f t="shared" si="55"/>
        <v>0</v>
      </c>
      <c r="T341" s="136">
        <f t="shared" si="56"/>
        <v>6580</v>
      </c>
      <c r="U341" t="e">
        <f>SQRT(($U$6/2)^2-($U$6/2)^2*'(OLD) bottom seam length'!T341^2/($U$7/2)^2)</f>
        <v>#VALUE!</v>
      </c>
      <c r="W341" s="136">
        <f t="shared" si="57"/>
        <v>6580</v>
      </c>
      <c r="X341" t="e">
        <f>SQRT(($U$6/2)^2-($U$6/2)^2*'(OLD) bottom seam length'!W341^2/($U$7/2)^2)</f>
        <v>#VALUE!</v>
      </c>
      <c r="Z341" s="136">
        <f t="shared" si="58"/>
        <v>6580</v>
      </c>
      <c r="AA341" t="e">
        <f>SQRT(($U$6/2)^2-($U$6/2)^2*'(OLD) bottom seam length'!Z341^2/($U$7/2)^2)</f>
        <v>#VALUE!</v>
      </c>
      <c r="AC341" s="136">
        <f t="shared" si="59"/>
        <v>6580</v>
      </c>
      <c r="AD341" t="e">
        <f>SQRT(($U$6/2)^2-($U$6/2)^2*'(OLD) bottom seam length'!AC341^2/($U$7/2)^2)</f>
        <v>#VALUE!</v>
      </c>
    </row>
    <row r="342" spans="2:30">
      <c r="B342" s="136">
        <f t="shared" si="50"/>
        <v>6620</v>
      </c>
      <c r="C342" t="e">
        <f>SQRT(($C$5/2)^2-($C$5/2)^2*'(OLD) bottom seam length'!B342^2/($C$6/2)^2)</f>
        <v>#DIV/0!</v>
      </c>
      <c r="E342" s="136">
        <f t="shared" si="51"/>
        <v>6620</v>
      </c>
      <c r="F342" t="e">
        <f>SQRT(($C$5/2)^2-($C$5/2)^2*'(OLD) bottom seam length'!E342^2/($C$6/2)^2)</f>
        <v>#DIV/0!</v>
      </c>
      <c r="H342" s="136">
        <f t="shared" si="52"/>
        <v>6620</v>
      </c>
      <c r="I342" t="e">
        <f>SQRT(($C$5/2)^2-($C$5/2)^2*'(OLD) bottom seam length'!H342^2/($C$6/2)^2)</f>
        <v>#DIV/0!</v>
      </c>
      <c r="K342" s="136">
        <f t="shared" si="53"/>
        <v>6620</v>
      </c>
      <c r="L342" t="e">
        <f>SQRT(($C$5/2)^2-($C$5/2)^2*'(OLD) bottom seam length'!K342^2/($C$6/2)^2)</f>
        <v>#DIV/0!</v>
      </c>
      <c r="O342" s="136">
        <f t="shared" si="54"/>
        <v>6620</v>
      </c>
      <c r="P342" t="b">
        <f t="shared" si="55"/>
        <v>0</v>
      </c>
      <c r="T342" s="136">
        <f t="shared" si="56"/>
        <v>6600</v>
      </c>
      <c r="U342" t="e">
        <f>SQRT(($U$6/2)^2-($U$6/2)^2*'(OLD) bottom seam length'!T342^2/($U$7/2)^2)</f>
        <v>#VALUE!</v>
      </c>
      <c r="W342" s="136">
        <f t="shared" si="57"/>
        <v>6600</v>
      </c>
      <c r="X342" t="e">
        <f>SQRT(($U$6/2)^2-($U$6/2)^2*'(OLD) bottom seam length'!W342^2/($U$7/2)^2)</f>
        <v>#VALUE!</v>
      </c>
      <c r="Z342" s="136">
        <f t="shared" si="58"/>
        <v>6600</v>
      </c>
      <c r="AA342" t="e">
        <f>SQRT(($U$6/2)^2-($U$6/2)^2*'(OLD) bottom seam length'!Z342^2/($U$7/2)^2)</f>
        <v>#VALUE!</v>
      </c>
      <c r="AC342" s="136">
        <f t="shared" si="59"/>
        <v>6600</v>
      </c>
      <c r="AD342" t="e">
        <f>SQRT(($U$6/2)^2-($U$6/2)^2*'(OLD) bottom seam length'!AC342^2/($U$7/2)^2)</f>
        <v>#VALUE!</v>
      </c>
    </row>
    <row r="343" spans="2:30">
      <c r="B343" s="136">
        <f t="shared" si="50"/>
        <v>6640</v>
      </c>
      <c r="C343" t="e">
        <f>SQRT(($C$5/2)^2-($C$5/2)^2*'(OLD) bottom seam length'!B343^2/($C$6/2)^2)</f>
        <v>#DIV/0!</v>
      </c>
      <c r="E343" s="136">
        <f t="shared" si="51"/>
        <v>6640</v>
      </c>
      <c r="F343" t="e">
        <f>SQRT(($C$5/2)^2-($C$5/2)^2*'(OLD) bottom seam length'!E343^2/($C$6/2)^2)</f>
        <v>#DIV/0!</v>
      </c>
      <c r="H343" s="136">
        <f t="shared" si="52"/>
        <v>6640</v>
      </c>
      <c r="I343" t="e">
        <f>SQRT(($C$5/2)^2-($C$5/2)^2*'(OLD) bottom seam length'!H343^2/($C$6/2)^2)</f>
        <v>#DIV/0!</v>
      </c>
      <c r="K343" s="136">
        <f t="shared" si="53"/>
        <v>6640</v>
      </c>
      <c r="L343" t="e">
        <f>SQRT(($C$5/2)^2-($C$5/2)^2*'(OLD) bottom seam length'!K343^2/($C$6/2)^2)</f>
        <v>#DIV/0!</v>
      </c>
      <c r="O343" s="136">
        <f t="shared" si="54"/>
        <v>6640</v>
      </c>
      <c r="P343" t="b">
        <f t="shared" si="55"/>
        <v>0</v>
      </c>
      <c r="T343" s="136">
        <f t="shared" si="56"/>
        <v>6620</v>
      </c>
      <c r="U343" t="e">
        <f>SQRT(($U$6/2)^2-($U$6/2)^2*'(OLD) bottom seam length'!T343^2/($U$7/2)^2)</f>
        <v>#VALUE!</v>
      </c>
      <c r="W343" s="136">
        <f t="shared" si="57"/>
        <v>6620</v>
      </c>
      <c r="X343" t="e">
        <f>SQRT(($U$6/2)^2-($U$6/2)^2*'(OLD) bottom seam length'!W343^2/($U$7/2)^2)</f>
        <v>#VALUE!</v>
      </c>
      <c r="Z343" s="136">
        <f t="shared" si="58"/>
        <v>6620</v>
      </c>
      <c r="AA343" t="e">
        <f>SQRT(($U$6/2)^2-($U$6/2)^2*'(OLD) bottom seam length'!Z343^2/($U$7/2)^2)</f>
        <v>#VALUE!</v>
      </c>
      <c r="AC343" s="136">
        <f t="shared" si="59"/>
        <v>6620</v>
      </c>
      <c r="AD343" t="e">
        <f>SQRT(($U$6/2)^2-($U$6/2)^2*'(OLD) bottom seam length'!AC343^2/($U$7/2)^2)</f>
        <v>#VALUE!</v>
      </c>
    </row>
    <row r="344" spans="2:30">
      <c r="B344" s="136">
        <f t="shared" si="50"/>
        <v>6660</v>
      </c>
      <c r="C344" t="e">
        <f>SQRT(($C$5/2)^2-($C$5/2)^2*'(OLD) bottom seam length'!B344^2/($C$6/2)^2)</f>
        <v>#DIV/0!</v>
      </c>
      <c r="E344" s="136">
        <f t="shared" si="51"/>
        <v>6660</v>
      </c>
      <c r="F344" t="e">
        <f>SQRT(($C$5/2)^2-($C$5/2)^2*'(OLD) bottom seam length'!E344^2/($C$6/2)^2)</f>
        <v>#DIV/0!</v>
      </c>
      <c r="H344" s="136">
        <f t="shared" si="52"/>
        <v>6660</v>
      </c>
      <c r="I344" t="e">
        <f>SQRT(($C$5/2)^2-($C$5/2)^2*'(OLD) bottom seam length'!H344^2/($C$6/2)^2)</f>
        <v>#DIV/0!</v>
      </c>
      <c r="K344" s="136">
        <f t="shared" si="53"/>
        <v>6660</v>
      </c>
      <c r="L344" t="e">
        <f>SQRT(($C$5/2)^2-($C$5/2)^2*'(OLD) bottom seam length'!K344^2/($C$6/2)^2)</f>
        <v>#DIV/0!</v>
      </c>
      <c r="O344" s="136">
        <f t="shared" si="54"/>
        <v>6660</v>
      </c>
      <c r="P344" t="b">
        <f t="shared" si="55"/>
        <v>0</v>
      </c>
      <c r="T344" s="136">
        <f t="shared" si="56"/>
        <v>6640</v>
      </c>
      <c r="U344" t="e">
        <f>SQRT(($U$6/2)^2-($U$6/2)^2*'(OLD) bottom seam length'!T344^2/($U$7/2)^2)</f>
        <v>#VALUE!</v>
      </c>
      <c r="W344" s="136">
        <f t="shared" si="57"/>
        <v>6640</v>
      </c>
      <c r="X344" t="e">
        <f>SQRT(($U$6/2)^2-($U$6/2)^2*'(OLD) bottom seam length'!W344^2/($U$7/2)^2)</f>
        <v>#VALUE!</v>
      </c>
      <c r="Z344" s="136">
        <f t="shared" si="58"/>
        <v>6640</v>
      </c>
      <c r="AA344" t="e">
        <f>SQRT(($U$6/2)^2-($U$6/2)^2*'(OLD) bottom seam length'!Z344^2/($U$7/2)^2)</f>
        <v>#VALUE!</v>
      </c>
      <c r="AC344" s="136">
        <f t="shared" si="59"/>
        <v>6640</v>
      </c>
      <c r="AD344" t="e">
        <f>SQRT(($U$6/2)^2-($U$6/2)^2*'(OLD) bottom seam length'!AC344^2/($U$7/2)^2)</f>
        <v>#VALUE!</v>
      </c>
    </row>
    <row r="345" spans="2:30">
      <c r="B345" s="136">
        <f t="shared" si="50"/>
        <v>6680</v>
      </c>
      <c r="C345" t="e">
        <f>SQRT(($C$5/2)^2-($C$5/2)^2*'(OLD) bottom seam length'!B345^2/($C$6/2)^2)</f>
        <v>#DIV/0!</v>
      </c>
      <c r="E345" s="136">
        <f t="shared" si="51"/>
        <v>6680</v>
      </c>
      <c r="F345" t="e">
        <f>SQRT(($C$5/2)^2-($C$5/2)^2*'(OLD) bottom seam length'!E345^2/($C$6/2)^2)</f>
        <v>#DIV/0!</v>
      </c>
      <c r="H345" s="136">
        <f t="shared" si="52"/>
        <v>6680</v>
      </c>
      <c r="I345" t="e">
        <f>SQRT(($C$5/2)^2-($C$5/2)^2*'(OLD) bottom seam length'!H345^2/($C$6/2)^2)</f>
        <v>#DIV/0!</v>
      </c>
      <c r="K345" s="136">
        <f t="shared" si="53"/>
        <v>6680</v>
      </c>
      <c r="L345" t="e">
        <f>SQRT(($C$5/2)^2-($C$5/2)^2*'(OLD) bottom seam length'!K345^2/($C$6/2)^2)</f>
        <v>#DIV/0!</v>
      </c>
      <c r="O345" s="136">
        <f t="shared" si="54"/>
        <v>6680</v>
      </c>
      <c r="P345" t="b">
        <f t="shared" si="55"/>
        <v>0</v>
      </c>
      <c r="T345" s="136">
        <f t="shared" si="56"/>
        <v>6660</v>
      </c>
      <c r="U345" t="e">
        <f>SQRT(($U$6/2)^2-($U$6/2)^2*'(OLD) bottom seam length'!T345^2/($U$7/2)^2)</f>
        <v>#VALUE!</v>
      </c>
      <c r="W345" s="136">
        <f t="shared" si="57"/>
        <v>6660</v>
      </c>
      <c r="X345" t="e">
        <f>SQRT(($U$6/2)^2-($U$6/2)^2*'(OLD) bottom seam length'!W345^2/($U$7/2)^2)</f>
        <v>#VALUE!</v>
      </c>
      <c r="Z345" s="136">
        <f t="shared" si="58"/>
        <v>6660</v>
      </c>
      <c r="AA345" t="e">
        <f>SQRT(($U$6/2)^2-($U$6/2)^2*'(OLD) bottom seam length'!Z345^2/($U$7/2)^2)</f>
        <v>#VALUE!</v>
      </c>
      <c r="AC345" s="136">
        <f t="shared" si="59"/>
        <v>6660</v>
      </c>
      <c r="AD345" t="e">
        <f>SQRT(($U$6/2)^2-($U$6/2)^2*'(OLD) bottom seam length'!AC345^2/($U$7/2)^2)</f>
        <v>#VALUE!</v>
      </c>
    </row>
    <row r="346" spans="2:30">
      <c r="B346" s="136">
        <f t="shared" si="50"/>
        <v>6700</v>
      </c>
      <c r="C346" t="e">
        <f>SQRT(($C$5/2)^2-($C$5/2)^2*'(OLD) bottom seam length'!B346^2/($C$6/2)^2)</f>
        <v>#DIV/0!</v>
      </c>
      <c r="E346" s="136">
        <f t="shared" si="51"/>
        <v>6700</v>
      </c>
      <c r="F346" t="e">
        <f>SQRT(($C$5/2)^2-($C$5/2)^2*'(OLD) bottom seam length'!E346^2/($C$6/2)^2)</f>
        <v>#DIV/0!</v>
      </c>
      <c r="H346" s="136">
        <f t="shared" si="52"/>
        <v>6700</v>
      </c>
      <c r="I346" t="e">
        <f>SQRT(($C$5/2)^2-($C$5/2)^2*'(OLD) bottom seam length'!H346^2/($C$6/2)^2)</f>
        <v>#DIV/0!</v>
      </c>
      <c r="K346" s="136">
        <f t="shared" si="53"/>
        <v>6700</v>
      </c>
      <c r="L346" t="e">
        <f>SQRT(($C$5/2)^2-($C$5/2)^2*'(OLD) bottom seam length'!K346^2/($C$6/2)^2)</f>
        <v>#DIV/0!</v>
      </c>
      <c r="O346" s="136">
        <f t="shared" si="54"/>
        <v>6700</v>
      </c>
      <c r="P346" t="b">
        <f t="shared" si="55"/>
        <v>0</v>
      </c>
      <c r="T346" s="136">
        <f t="shared" si="56"/>
        <v>6680</v>
      </c>
      <c r="U346" t="e">
        <f>SQRT(($U$6/2)^2-($U$6/2)^2*'(OLD) bottom seam length'!T346^2/($U$7/2)^2)</f>
        <v>#VALUE!</v>
      </c>
      <c r="W346" s="136">
        <f t="shared" si="57"/>
        <v>6680</v>
      </c>
      <c r="X346" t="e">
        <f>SQRT(($U$6/2)^2-($U$6/2)^2*'(OLD) bottom seam length'!W346^2/($U$7/2)^2)</f>
        <v>#VALUE!</v>
      </c>
      <c r="Z346" s="136">
        <f t="shared" si="58"/>
        <v>6680</v>
      </c>
      <c r="AA346" t="e">
        <f>SQRT(($U$6/2)^2-($U$6/2)^2*'(OLD) bottom seam length'!Z346^2/($U$7/2)^2)</f>
        <v>#VALUE!</v>
      </c>
      <c r="AC346" s="136">
        <f t="shared" si="59"/>
        <v>6680</v>
      </c>
      <c r="AD346" t="e">
        <f>SQRT(($U$6/2)^2-($U$6/2)^2*'(OLD) bottom seam length'!AC346^2/($U$7/2)^2)</f>
        <v>#VALUE!</v>
      </c>
    </row>
    <row r="347" spans="2:30">
      <c r="B347" s="136">
        <f t="shared" si="50"/>
        <v>6720</v>
      </c>
      <c r="C347" t="e">
        <f>SQRT(($C$5/2)^2-($C$5/2)^2*'(OLD) bottom seam length'!B347^2/($C$6/2)^2)</f>
        <v>#DIV/0!</v>
      </c>
      <c r="E347" s="136">
        <f t="shared" si="51"/>
        <v>6720</v>
      </c>
      <c r="F347" t="e">
        <f>SQRT(($C$5/2)^2-($C$5/2)^2*'(OLD) bottom seam length'!E347^2/($C$6/2)^2)</f>
        <v>#DIV/0!</v>
      </c>
      <c r="H347" s="136">
        <f t="shared" si="52"/>
        <v>6720</v>
      </c>
      <c r="I347" t="e">
        <f>SQRT(($C$5/2)^2-($C$5/2)^2*'(OLD) bottom seam length'!H347^2/($C$6/2)^2)</f>
        <v>#DIV/0!</v>
      </c>
      <c r="K347" s="136">
        <f t="shared" si="53"/>
        <v>6720</v>
      </c>
      <c r="L347" t="e">
        <f>SQRT(($C$5/2)^2-($C$5/2)^2*'(OLD) bottom seam length'!K347^2/($C$6/2)^2)</f>
        <v>#DIV/0!</v>
      </c>
      <c r="O347" s="136">
        <f t="shared" si="54"/>
        <v>6720</v>
      </c>
      <c r="P347" t="b">
        <f t="shared" si="55"/>
        <v>0</v>
      </c>
      <c r="T347" s="136">
        <f t="shared" si="56"/>
        <v>6700</v>
      </c>
      <c r="U347" t="e">
        <f>SQRT(($U$6/2)^2-($U$6/2)^2*'(OLD) bottom seam length'!T347^2/($U$7/2)^2)</f>
        <v>#VALUE!</v>
      </c>
      <c r="W347" s="136">
        <f t="shared" si="57"/>
        <v>6700</v>
      </c>
      <c r="X347" t="e">
        <f>SQRT(($U$6/2)^2-($U$6/2)^2*'(OLD) bottom seam length'!W347^2/($U$7/2)^2)</f>
        <v>#VALUE!</v>
      </c>
      <c r="Z347" s="136">
        <f t="shared" si="58"/>
        <v>6700</v>
      </c>
      <c r="AA347" t="e">
        <f>SQRT(($U$6/2)^2-($U$6/2)^2*'(OLD) bottom seam length'!Z347^2/($U$7/2)^2)</f>
        <v>#VALUE!</v>
      </c>
      <c r="AC347" s="136">
        <f t="shared" si="59"/>
        <v>6700</v>
      </c>
      <c r="AD347" t="e">
        <f>SQRT(($U$6/2)^2-($U$6/2)^2*'(OLD) bottom seam length'!AC347^2/($U$7/2)^2)</f>
        <v>#VALUE!</v>
      </c>
    </row>
    <row r="348" spans="2:30">
      <c r="B348" s="136">
        <f t="shared" si="50"/>
        <v>6740</v>
      </c>
      <c r="C348" t="e">
        <f>SQRT(($C$5/2)^2-($C$5/2)^2*'(OLD) bottom seam length'!B348^2/($C$6/2)^2)</f>
        <v>#DIV/0!</v>
      </c>
      <c r="E348" s="136">
        <f t="shared" si="51"/>
        <v>6740</v>
      </c>
      <c r="F348" t="e">
        <f>SQRT(($C$5/2)^2-($C$5/2)^2*'(OLD) bottom seam length'!E348^2/($C$6/2)^2)</f>
        <v>#DIV/0!</v>
      </c>
      <c r="H348" s="136">
        <f t="shared" si="52"/>
        <v>6740</v>
      </c>
      <c r="I348" t="e">
        <f>SQRT(($C$5/2)^2-($C$5/2)^2*'(OLD) bottom seam length'!H348^2/($C$6/2)^2)</f>
        <v>#DIV/0!</v>
      </c>
      <c r="K348" s="136">
        <f t="shared" si="53"/>
        <v>6740</v>
      </c>
      <c r="L348" t="e">
        <f>SQRT(($C$5/2)^2-($C$5/2)^2*'(OLD) bottom seam length'!K348^2/($C$6/2)^2)</f>
        <v>#DIV/0!</v>
      </c>
      <c r="O348" s="136">
        <f t="shared" si="54"/>
        <v>6740</v>
      </c>
      <c r="P348" t="b">
        <f t="shared" si="55"/>
        <v>0</v>
      </c>
      <c r="T348" s="136">
        <f t="shared" si="56"/>
        <v>6720</v>
      </c>
      <c r="U348" t="e">
        <f>SQRT(($U$6/2)^2-($U$6/2)^2*'(OLD) bottom seam length'!T348^2/($U$7/2)^2)</f>
        <v>#VALUE!</v>
      </c>
      <c r="W348" s="136">
        <f t="shared" si="57"/>
        <v>6720</v>
      </c>
      <c r="X348" t="e">
        <f>SQRT(($U$6/2)^2-($U$6/2)^2*'(OLD) bottom seam length'!W348^2/($U$7/2)^2)</f>
        <v>#VALUE!</v>
      </c>
      <c r="Z348" s="136">
        <f t="shared" si="58"/>
        <v>6720</v>
      </c>
      <c r="AA348" t="e">
        <f>SQRT(($U$6/2)^2-($U$6/2)^2*'(OLD) bottom seam length'!Z348^2/($U$7/2)^2)</f>
        <v>#VALUE!</v>
      </c>
      <c r="AC348" s="136">
        <f t="shared" si="59"/>
        <v>6720</v>
      </c>
      <c r="AD348" t="e">
        <f>SQRT(($U$6/2)^2-($U$6/2)^2*'(OLD) bottom seam length'!AC348^2/($U$7/2)^2)</f>
        <v>#VALUE!</v>
      </c>
    </row>
    <row r="349" spans="2:30">
      <c r="B349" s="136">
        <f t="shared" si="50"/>
        <v>6760</v>
      </c>
      <c r="C349" t="e">
        <f>SQRT(($C$5/2)^2-($C$5/2)^2*'(OLD) bottom seam length'!B349^2/($C$6/2)^2)</f>
        <v>#DIV/0!</v>
      </c>
      <c r="E349" s="136">
        <f t="shared" si="51"/>
        <v>6760</v>
      </c>
      <c r="F349" t="e">
        <f>SQRT(($C$5/2)^2-($C$5/2)^2*'(OLD) bottom seam length'!E349^2/($C$6/2)^2)</f>
        <v>#DIV/0!</v>
      </c>
      <c r="H349" s="136">
        <f t="shared" si="52"/>
        <v>6760</v>
      </c>
      <c r="I349" t="e">
        <f>SQRT(($C$5/2)^2-($C$5/2)^2*'(OLD) bottom seam length'!H349^2/($C$6/2)^2)</f>
        <v>#DIV/0!</v>
      </c>
      <c r="K349" s="136">
        <f t="shared" si="53"/>
        <v>6760</v>
      </c>
      <c r="L349" t="e">
        <f>SQRT(($C$5/2)^2-($C$5/2)^2*'(OLD) bottom seam length'!K349^2/($C$6/2)^2)</f>
        <v>#DIV/0!</v>
      </c>
      <c r="O349" s="136">
        <f t="shared" si="54"/>
        <v>6760</v>
      </c>
      <c r="P349" t="b">
        <f t="shared" si="55"/>
        <v>0</v>
      </c>
      <c r="T349" s="136">
        <f t="shared" si="56"/>
        <v>6740</v>
      </c>
      <c r="U349" t="e">
        <f>SQRT(($U$6/2)^2-($U$6/2)^2*'(OLD) bottom seam length'!T349^2/($U$7/2)^2)</f>
        <v>#VALUE!</v>
      </c>
      <c r="W349" s="136">
        <f t="shared" si="57"/>
        <v>6740</v>
      </c>
      <c r="X349" t="e">
        <f>SQRT(($U$6/2)^2-($U$6/2)^2*'(OLD) bottom seam length'!W349^2/($U$7/2)^2)</f>
        <v>#VALUE!</v>
      </c>
      <c r="Z349" s="136">
        <f t="shared" si="58"/>
        <v>6740</v>
      </c>
      <c r="AA349" t="e">
        <f>SQRT(($U$6/2)^2-($U$6/2)^2*'(OLD) bottom seam length'!Z349^2/($U$7/2)^2)</f>
        <v>#VALUE!</v>
      </c>
      <c r="AC349" s="136">
        <f t="shared" si="59"/>
        <v>6740</v>
      </c>
      <c r="AD349" t="e">
        <f>SQRT(($U$6/2)^2-($U$6/2)^2*'(OLD) bottom seam length'!AC349^2/($U$7/2)^2)</f>
        <v>#VALUE!</v>
      </c>
    </row>
    <row r="350" spans="2:30">
      <c r="B350" s="136">
        <f t="shared" si="50"/>
        <v>6780</v>
      </c>
      <c r="C350" t="e">
        <f>SQRT(($C$5/2)^2-($C$5/2)^2*'(OLD) bottom seam length'!B350^2/($C$6/2)^2)</f>
        <v>#DIV/0!</v>
      </c>
      <c r="E350" s="136">
        <f t="shared" si="51"/>
        <v>6780</v>
      </c>
      <c r="F350" t="e">
        <f>SQRT(($C$5/2)^2-($C$5/2)^2*'(OLD) bottom seam length'!E350^2/($C$6/2)^2)</f>
        <v>#DIV/0!</v>
      </c>
      <c r="H350" s="136">
        <f t="shared" si="52"/>
        <v>6780</v>
      </c>
      <c r="I350" t="e">
        <f>SQRT(($C$5/2)^2-($C$5/2)^2*'(OLD) bottom seam length'!H350^2/($C$6/2)^2)</f>
        <v>#DIV/0!</v>
      </c>
      <c r="K350" s="136">
        <f t="shared" si="53"/>
        <v>6780</v>
      </c>
      <c r="L350" t="e">
        <f>SQRT(($C$5/2)^2-($C$5/2)^2*'(OLD) bottom seam length'!K350^2/($C$6/2)^2)</f>
        <v>#DIV/0!</v>
      </c>
      <c r="O350" s="136">
        <f t="shared" si="54"/>
        <v>6780</v>
      </c>
      <c r="P350" t="b">
        <f t="shared" si="55"/>
        <v>0</v>
      </c>
      <c r="T350" s="136">
        <f t="shared" si="56"/>
        <v>6760</v>
      </c>
      <c r="U350" t="e">
        <f>SQRT(($U$6/2)^2-($U$6/2)^2*'(OLD) bottom seam length'!T350^2/($U$7/2)^2)</f>
        <v>#VALUE!</v>
      </c>
      <c r="W350" s="136">
        <f t="shared" si="57"/>
        <v>6760</v>
      </c>
      <c r="X350" t="e">
        <f>SQRT(($U$6/2)^2-($U$6/2)^2*'(OLD) bottom seam length'!W350^2/($U$7/2)^2)</f>
        <v>#VALUE!</v>
      </c>
      <c r="Z350" s="136">
        <f t="shared" si="58"/>
        <v>6760</v>
      </c>
      <c r="AA350" t="e">
        <f>SQRT(($U$6/2)^2-($U$6/2)^2*'(OLD) bottom seam length'!Z350^2/($U$7/2)^2)</f>
        <v>#VALUE!</v>
      </c>
      <c r="AC350" s="136">
        <f t="shared" si="59"/>
        <v>6760</v>
      </c>
      <c r="AD350" t="e">
        <f>SQRT(($U$6/2)^2-($U$6/2)^2*'(OLD) bottom seam length'!AC350^2/($U$7/2)^2)</f>
        <v>#VALUE!</v>
      </c>
    </row>
    <row r="351" spans="2:30">
      <c r="B351" s="136">
        <f t="shared" si="50"/>
        <v>6800</v>
      </c>
      <c r="C351" t="e">
        <f>SQRT(($C$5/2)^2-($C$5/2)^2*'(OLD) bottom seam length'!B351^2/($C$6/2)^2)</f>
        <v>#DIV/0!</v>
      </c>
      <c r="E351" s="136">
        <f t="shared" si="51"/>
        <v>6800</v>
      </c>
      <c r="F351" t="e">
        <f>SQRT(($C$5/2)^2-($C$5/2)^2*'(OLD) bottom seam length'!E351^2/($C$6/2)^2)</f>
        <v>#DIV/0!</v>
      </c>
      <c r="H351" s="136">
        <f t="shared" si="52"/>
        <v>6800</v>
      </c>
      <c r="I351" t="e">
        <f>SQRT(($C$5/2)^2-($C$5/2)^2*'(OLD) bottom seam length'!H351^2/($C$6/2)^2)</f>
        <v>#DIV/0!</v>
      </c>
      <c r="K351" s="136">
        <f t="shared" si="53"/>
        <v>6800</v>
      </c>
      <c r="L351" t="e">
        <f>SQRT(($C$5/2)^2-($C$5/2)^2*'(OLD) bottom seam length'!K351^2/($C$6/2)^2)</f>
        <v>#DIV/0!</v>
      </c>
      <c r="O351" s="136">
        <f t="shared" si="54"/>
        <v>6800</v>
      </c>
      <c r="P351" t="b">
        <f t="shared" si="55"/>
        <v>0</v>
      </c>
      <c r="T351" s="136">
        <f t="shared" si="56"/>
        <v>6780</v>
      </c>
      <c r="U351" t="e">
        <f>SQRT(($U$6/2)^2-($U$6/2)^2*'(OLD) bottom seam length'!T351^2/($U$7/2)^2)</f>
        <v>#VALUE!</v>
      </c>
      <c r="W351" s="136">
        <f t="shared" si="57"/>
        <v>6780</v>
      </c>
      <c r="X351" t="e">
        <f>SQRT(($U$6/2)^2-($U$6/2)^2*'(OLD) bottom seam length'!W351^2/($U$7/2)^2)</f>
        <v>#VALUE!</v>
      </c>
      <c r="Z351" s="136">
        <f t="shared" si="58"/>
        <v>6780</v>
      </c>
      <c r="AA351" t="e">
        <f>SQRT(($U$6/2)^2-($U$6/2)^2*'(OLD) bottom seam length'!Z351^2/($U$7/2)^2)</f>
        <v>#VALUE!</v>
      </c>
      <c r="AC351" s="136">
        <f t="shared" si="59"/>
        <v>6780</v>
      </c>
      <c r="AD351" t="e">
        <f>SQRT(($U$6/2)^2-($U$6/2)^2*'(OLD) bottom seam length'!AC351^2/($U$7/2)^2)</f>
        <v>#VALUE!</v>
      </c>
    </row>
    <row r="352" spans="2:30">
      <c r="B352" s="136">
        <f t="shared" si="50"/>
        <v>6820</v>
      </c>
      <c r="C352" t="e">
        <f>SQRT(($C$5/2)^2-($C$5/2)^2*'(OLD) bottom seam length'!B352^2/($C$6/2)^2)</f>
        <v>#DIV/0!</v>
      </c>
      <c r="E352" s="136">
        <f t="shared" si="51"/>
        <v>6820</v>
      </c>
      <c r="F352" t="e">
        <f>SQRT(($C$5/2)^2-($C$5/2)^2*'(OLD) bottom seam length'!E352^2/($C$6/2)^2)</f>
        <v>#DIV/0!</v>
      </c>
      <c r="H352" s="136">
        <f t="shared" si="52"/>
        <v>6820</v>
      </c>
      <c r="I352" t="e">
        <f>SQRT(($C$5/2)^2-($C$5/2)^2*'(OLD) bottom seam length'!H352^2/($C$6/2)^2)</f>
        <v>#DIV/0!</v>
      </c>
      <c r="K352" s="136">
        <f t="shared" si="53"/>
        <v>6820</v>
      </c>
      <c r="L352" t="e">
        <f>SQRT(($C$5/2)^2-($C$5/2)^2*'(OLD) bottom seam length'!K352^2/($C$6/2)^2)</f>
        <v>#DIV/0!</v>
      </c>
      <c r="O352" s="136">
        <f t="shared" si="54"/>
        <v>6820</v>
      </c>
      <c r="P352" t="b">
        <f t="shared" si="55"/>
        <v>0</v>
      </c>
      <c r="T352" s="136">
        <f t="shared" si="56"/>
        <v>6800</v>
      </c>
      <c r="U352" t="e">
        <f>SQRT(($U$6/2)^2-($U$6/2)^2*'(OLD) bottom seam length'!T352^2/($U$7/2)^2)</f>
        <v>#VALUE!</v>
      </c>
      <c r="W352" s="136">
        <f t="shared" si="57"/>
        <v>6800</v>
      </c>
      <c r="X352" t="e">
        <f>SQRT(($U$6/2)^2-($U$6/2)^2*'(OLD) bottom seam length'!W352^2/($U$7/2)^2)</f>
        <v>#VALUE!</v>
      </c>
      <c r="Z352" s="136">
        <f t="shared" si="58"/>
        <v>6800</v>
      </c>
      <c r="AA352" t="e">
        <f>SQRT(($U$6/2)^2-($U$6/2)^2*'(OLD) bottom seam length'!Z352^2/($U$7/2)^2)</f>
        <v>#VALUE!</v>
      </c>
      <c r="AC352" s="136">
        <f t="shared" si="59"/>
        <v>6800</v>
      </c>
      <c r="AD352" t="e">
        <f>SQRT(($U$6/2)^2-($U$6/2)^2*'(OLD) bottom seam length'!AC352^2/($U$7/2)^2)</f>
        <v>#VALUE!</v>
      </c>
    </row>
    <row r="353" spans="2:30">
      <c r="B353" s="136">
        <f t="shared" si="50"/>
        <v>6840</v>
      </c>
      <c r="C353" t="e">
        <f>SQRT(($C$5/2)^2-($C$5/2)^2*'(OLD) bottom seam length'!B353^2/($C$6/2)^2)</f>
        <v>#DIV/0!</v>
      </c>
      <c r="E353" s="136">
        <f t="shared" si="51"/>
        <v>6840</v>
      </c>
      <c r="F353" t="e">
        <f>SQRT(($C$5/2)^2-($C$5/2)^2*'(OLD) bottom seam length'!E353^2/($C$6/2)^2)</f>
        <v>#DIV/0!</v>
      </c>
      <c r="H353" s="136">
        <f t="shared" si="52"/>
        <v>6840</v>
      </c>
      <c r="I353" t="e">
        <f>SQRT(($C$5/2)^2-($C$5/2)^2*'(OLD) bottom seam length'!H353^2/($C$6/2)^2)</f>
        <v>#DIV/0!</v>
      </c>
      <c r="K353" s="136">
        <f t="shared" si="53"/>
        <v>6840</v>
      </c>
      <c r="L353" t="e">
        <f>SQRT(($C$5/2)^2-($C$5/2)^2*'(OLD) bottom seam length'!K353^2/($C$6/2)^2)</f>
        <v>#DIV/0!</v>
      </c>
      <c r="O353" s="136">
        <f t="shared" si="54"/>
        <v>6840</v>
      </c>
      <c r="P353" t="b">
        <f t="shared" si="55"/>
        <v>0</v>
      </c>
      <c r="T353" s="136">
        <f t="shared" si="56"/>
        <v>6820</v>
      </c>
      <c r="U353" t="e">
        <f>SQRT(($U$6/2)^2-($U$6/2)^2*'(OLD) bottom seam length'!T353^2/($U$7/2)^2)</f>
        <v>#VALUE!</v>
      </c>
      <c r="W353" s="136">
        <f t="shared" si="57"/>
        <v>6820</v>
      </c>
      <c r="X353" t="e">
        <f>SQRT(($U$6/2)^2-($U$6/2)^2*'(OLD) bottom seam length'!W353^2/($U$7/2)^2)</f>
        <v>#VALUE!</v>
      </c>
      <c r="Z353" s="136">
        <f t="shared" si="58"/>
        <v>6820</v>
      </c>
      <c r="AA353" t="e">
        <f>SQRT(($U$6/2)^2-($U$6/2)^2*'(OLD) bottom seam length'!Z353^2/($U$7/2)^2)</f>
        <v>#VALUE!</v>
      </c>
      <c r="AC353" s="136">
        <f t="shared" si="59"/>
        <v>6820</v>
      </c>
      <c r="AD353" t="e">
        <f>SQRT(($U$6/2)^2-($U$6/2)^2*'(OLD) bottom seam length'!AC353^2/($U$7/2)^2)</f>
        <v>#VALUE!</v>
      </c>
    </row>
    <row r="354" spans="2:30">
      <c r="B354" s="136">
        <f t="shared" si="50"/>
        <v>6860</v>
      </c>
      <c r="C354" t="e">
        <f>SQRT(($C$5/2)^2-($C$5/2)^2*'(OLD) bottom seam length'!B354^2/($C$6/2)^2)</f>
        <v>#DIV/0!</v>
      </c>
      <c r="E354" s="136">
        <f t="shared" si="51"/>
        <v>6860</v>
      </c>
      <c r="F354" t="e">
        <f>SQRT(($C$5/2)^2-($C$5/2)^2*'(OLD) bottom seam length'!E354^2/($C$6/2)^2)</f>
        <v>#DIV/0!</v>
      </c>
      <c r="H354" s="136">
        <f t="shared" si="52"/>
        <v>6860</v>
      </c>
      <c r="I354" t="e">
        <f>SQRT(($C$5/2)^2-($C$5/2)^2*'(OLD) bottom seam length'!H354^2/($C$6/2)^2)</f>
        <v>#DIV/0!</v>
      </c>
      <c r="K354" s="136">
        <f t="shared" si="53"/>
        <v>6860</v>
      </c>
      <c r="L354" t="e">
        <f>SQRT(($C$5/2)^2-($C$5/2)^2*'(OLD) bottom seam length'!K354^2/($C$6/2)^2)</f>
        <v>#DIV/0!</v>
      </c>
      <c r="O354" s="136">
        <f t="shared" si="54"/>
        <v>6860</v>
      </c>
      <c r="P354" t="b">
        <f t="shared" si="55"/>
        <v>0</v>
      </c>
      <c r="T354" s="136">
        <f t="shared" si="56"/>
        <v>6840</v>
      </c>
      <c r="U354" t="e">
        <f>SQRT(($U$6/2)^2-($U$6/2)^2*'(OLD) bottom seam length'!T354^2/($U$7/2)^2)</f>
        <v>#VALUE!</v>
      </c>
      <c r="W354" s="136">
        <f t="shared" si="57"/>
        <v>6840</v>
      </c>
      <c r="X354" t="e">
        <f>SQRT(($U$6/2)^2-($U$6/2)^2*'(OLD) bottom seam length'!W354^2/($U$7/2)^2)</f>
        <v>#VALUE!</v>
      </c>
      <c r="Z354" s="136">
        <f t="shared" si="58"/>
        <v>6840</v>
      </c>
      <c r="AA354" t="e">
        <f>SQRT(($U$6/2)^2-($U$6/2)^2*'(OLD) bottom seam length'!Z354^2/($U$7/2)^2)</f>
        <v>#VALUE!</v>
      </c>
      <c r="AC354" s="136">
        <f t="shared" si="59"/>
        <v>6840</v>
      </c>
      <c r="AD354" t="e">
        <f>SQRT(($U$6/2)^2-($U$6/2)^2*'(OLD) bottom seam length'!AC354^2/($U$7/2)^2)</f>
        <v>#VALUE!</v>
      </c>
    </row>
    <row r="355" spans="2:30">
      <c r="B355" s="136">
        <f t="shared" si="50"/>
        <v>6880</v>
      </c>
      <c r="C355" t="e">
        <f>SQRT(($C$5/2)^2-($C$5/2)^2*'(OLD) bottom seam length'!B355^2/($C$6/2)^2)</f>
        <v>#DIV/0!</v>
      </c>
      <c r="E355" s="136">
        <f t="shared" si="51"/>
        <v>6880</v>
      </c>
      <c r="F355" t="e">
        <f>SQRT(($C$5/2)^2-($C$5/2)^2*'(OLD) bottom seam length'!E355^2/($C$6/2)^2)</f>
        <v>#DIV/0!</v>
      </c>
      <c r="H355" s="136">
        <f t="shared" si="52"/>
        <v>6880</v>
      </c>
      <c r="I355" t="e">
        <f>SQRT(($C$5/2)^2-($C$5/2)^2*'(OLD) bottom seam length'!H355^2/($C$6/2)^2)</f>
        <v>#DIV/0!</v>
      </c>
      <c r="K355" s="136">
        <f t="shared" si="53"/>
        <v>6880</v>
      </c>
      <c r="L355" t="e">
        <f>SQRT(($C$5/2)^2-($C$5/2)^2*'(OLD) bottom seam length'!K355^2/($C$6/2)^2)</f>
        <v>#DIV/0!</v>
      </c>
      <c r="O355" s="136">
        <f t="shared" si="54"/>
        <v>6880</v>
      </c>
      <c r="P355" t="b">
        <f t="shared" si="55"/>
        <v>0</v>
      </c>
      <c r="T355" s="136">
        <f t="shared" si="56"/>
        <v>6860</v>
      </c>
      <c r="U355" t="e">
        <f>SQRT(($U$6/2)^2-($U$6/2)^2*'(OLD) bottom seam length'!T355^2/($U$7/2)^2)</f>
        <v>#VALUE!</v>
      </c>
      <c r="W355" s="136">
        <f t="shared" si="57"/>
        <v>6860</v>
      </c>
      <c r="X355" t="e">
        <f>SQRT(($U$6/2)^2-($U$6/2)^2*'(OLD) bottom seam length'!W355^2/($U$7/2)^2)</f>
        <v>#VALUE!</v>
      </c>
      <c r="Z355" s="136">
        <f t="shared" si="58"/>
        <v>6860</v>
      </c>
      <c r="AA355" t="e">
        <f>SQRT(($U$6/2)^2-($U$6/2)^2*'(OLD) bottom seam length'!Z355^2/($U$7/2)^2)</f>
        <v>#VALUE!</v>
      </c>
      <c r="AC355" s="136">
        <f t="shared" si="59"/>
        <v>6860</v>
      </c>
      <c r="AD355" t="e">
        <f>SQRT(($U$6/2)^2-($U$6/2)^2*'(OLD) bottom seam length'!AC355^2/($U$7/2)^2)</f>
        <v>#VALUE!</v>
      </c>
    </row>
    <row r="356" spans="2:30">
      <c r="B356" s="136">
        <f t="shared" si="50"/>
        <v>6900</v>
      </c>
      <c r="C356" t="e">
        <f>SQRT(($C$5/2)^2-($C$5/2)^2*'(OLD) bottom seam length'!B356^2/($C$6/2)^2)</f>
        <v>#DIV/0!</v>
      </c>
      <c r="E356" s="136">
        <f t="shared" si="51"/>
        <v>6900</v>
      </c>
      <c r="F356" t="e">
        <f>SQRT(($C$5/2)^2-($C$5/2)^2*'(OLD) bottom seam length'!E356^2/($C$6/2)^2)</f>
        <v>#DIV/0!</v>
      </c>
      <c r="H356" s="136">
        <f t="shared" si="52"/>
        <v>6900</v>
      </c>
      <c r="I356" t="e">
        <f>SQRT(($C$5/2)^2-($C$5/2)^2*'(OLD) bottom seam length'!H356^2/($C$6/2)^2)</f>
        <v>#DIV/0!</v>
      </c>
      <c r="K356" s="136">
        <f t="shared" si="53"/>
        <v>6900</v>
      </c>
      <c r="L356" t="e">
        <f>SQRT(($C$5/2)^2-($C$5/2)^2*'(OLD) bottom seam length'!K356^2/($C$6/2)^2)</f>
        <v>#DIV/0!</v>
      </c>
      <c r="O356" s="136">
        <f t="shared" si="54"/>
        <v>6900</v>
      </c>
      <c r="P356" t="b">
        <f t="shared" si="55"/>
        <v>0</v>
      </c>
      <c r="T356" s="136">
        <f t="shared" si="56"/>
        <v>6880</v>
      </c>
      <c r="U356" t="e">
        <f>SQRT(($U$6/2)^2-($U$6/2)^2*'(OLD) bottom seam length'!T356^2/($U$7/2)^2)</f>
        <v>#VALUE!</v>
      </c>
      <c r="W356" s="136">
        <f t="shared" si="57"/>
        <v>6880</v>
      </c>
      <c r="X356" t="e">
        <f>SQRT(($U$6/2)^2-($U$6/2)^2*'(OLD) bottom seam length'!W356^2/($U$7/2)^2)</f>
        <v>#VALUE!</v>
      </c>
      <c r="Z356" s="136">
        <f t="shared" si="58"/>
        <v>6880</v>
      </c>
      <c r="AA356" t="e">
        <f>SQRT(($U$6/2)^2-($U$6/2)^2*'(OLD) bottom seam length'!Z356^2/($U$7/2)^2)</f>
        <v>#VALUE!</v>
      </c>
      <c r="AC356" s="136">
        <f t="shared" si="59"/>
        <v>6880</v>
      </c>
      <c r="AD356" t="e">
        <f>SQRT(($U$6/2)^2-($U$6/2)^2*'(OLD) bottom seam length'!AC356^2/($U$7/2)^2)</f>
        <v>#VALUE!</v>
      </c>
    </row>
    <row r="357" spans="2:30">
      <c r="B357" s="136">
        <f t="shared" si="50"/>
        <v>6920</v>
      </c>
      <c r="C357" t="e">
        <f>SQRT(($C$5/2)^2-($C$5/2)^2*'(OLD) bottom seam length'!B357^2/($C$6/2)^2)</f>
        <v>#DIV/0!</v>
      </c>
      <c r="E357" s="136">
        <f t="shared" si="51"/>
        <v>6920</v>
      </c>
      <c r="F357" t="e">
        <f>SQRT(($C$5/2)^2-($C$5/2)^2*'(OLD) bottom seam length'!E357^2/($C$6/2)^2)</f>
        <v>#DIV/0!</v>
      </c>
      <c r="H357" s="136">
        <f t="shared" si="52"/>
        <v>6920</v>
      </c>
      <c r="I357" t="e">
        <f>SQRT(($C$5/2)^2-($C$5/2)^2*'(OLD) bottom seam length'!H357^2/($C$6/2)^2)</f>
        <v>#DIV/0!</v>
      </c>
      <c r="K357" s="136">
        <f t="shared" si="53"/>
        <v>6920</v>
      </c>
      <c r="L357" t="e">
        <f>SQRT(($C$5/2)^2-($C$5/2)^2*'(OLD) bottom seam length'!K357^2/($C$6/2)^2)</f>
        <v>#DIV/0!</v>
      </c>
      <c r="O357" s="136">
        <f t="shared" si="54"/>
        <v>6920</v>
      </c>
      <c r="P357" t="b">
        <f t="shared" si="55"/>
        <v>0</v>
      </c>
      <c r="T357" s="136">
        <f t="shared" si="56"/>
        <v>6900</v>
      </c>
      <c r="U357" t="e">
        <f>SQRT(($U$6/2)^2-($U$6/2)^2*'(OLD) bottom seam length'!T357^2/($U$7/2)^2)</f>
        <v>#VALUE!</v>
      </c>
      <c r="W357" s="136">
        <f t="shared" si="57"/>
        <v>6900</v>
      </c>
      <c r="X357" t="e">
        <f>SQRT(($U$6/2)^2-($U$6/2)^2*'(OLD) bottom seam length'!W357^2/($U$7/2)^2)</f>
        <v>#VALUE!</v>
      </c>
      <c r="Z357" s="136">
        <f t="shared" si="58"/>
        <v>6900</v>
      </c>
      <c r="AA357" t="e">
        <f>SQRT(($U$6/2)^2-($U$6/2)^2*'(OLD) bottom seam length'!Z357^2/($U$7/2)^2)</f>
        <v>#VALUE!</v>
      </c>
      <c r="AC357" s="136">
        <f t="shared" si="59"/>
        <v>6900</v>
      </c>
      <c r="AD357" t="e">
        <f>SQRT(($U$6/2)^2-($U$6/2)^2*'(OLD) bottom seam length'!AC357^2/($U$7/2)^2)</f>
        <v>#VALUE!</v>
      </c>
    </row>
    <row r="358" spans="2:30">
      <c r="B358" s="136">
        <f t="shared" si="50"/>
        <v>6940</v>
      </c>
      <c r="C358" t="e">
        <f>SQRT(($C$5/2)^2-($C$5/2)^2*'(OLD) bottom seam length'!B358^2/($C$6/2)^2)</f>
        <v>#DIV/0!</v>
      </c>
      <c r="E358" s="136">
        <f t="shared" si="51"/>
        <v>6940</v>
      </c>
      <c r="F358" t="e">
        <f>SQRT(($C$5/2)^2-($C$5/2)^2*'(OLD) bottom seam length'!E358^2/($C$6/2)^2)</f>
        <v>#DIV/0!</v>
      </c>
      <c r="H358" s="136">
        <f t="shared" si="52"/>
        <v>6940</v>
      </c>
      <c r="I358" t="e">
        <f>SQRT(($C$5/2)^2-($C$5/2)^2*'(OLD) bottom seam length'!H358^2/($C$6/2)^2)</f>
        <v>#DIV/0!</v>
      </c>
      <c r="K358" s="136">
        <f t="shared" si="53"/>
        <v>6940</v>
      </c>
      <c r="L358" t="e">
        <f>SQRT(($C$5/2)^2-($C$5/2)^2*'(OLD) bottom seam length'!K358^2/($C$6/2)^2)</f>
        <v>#DIV/0!</v>
      </c>
      <c r="O358" s="136">
        <f t="shared" si="54"/>
        <v>6940</v>
      </c>
      <c r="P358" t="b">
        <f t="shared" si="55"/>
        <v>0</v>
      </c>
      <c r="T358" s="136">
        <f t="shared" si="56"/>
        <v>6920</v>
      </c>
      <c r="U358" t="e">
        <f>SQRT(($U$6/2)^2-($U$6/2)^2*'(OLD) bottom seam length'!T358^2/($U$7/2)^2)</f>
        <v>#VALUE!</v>
      </c>
      <c r="W358" s="136">
        <f t="shared" si="57"/>
        <v>6920</v>
      </c>
      <c r="X358" t="e">
        <f>SQRT(($U$6/2)^2-($U$6/2)^2*'(OLD) bottom seam length'!W358^2/($U$7/2)^2)</f>
        <v>#VALUE!</v>
      </c>
      <c r="Z358" s="136">
        <f t="shared" si="58"/>
        <v>6920</v>
      </c>
      <c r="AA358" t="e">
        <f>SQRT(($U$6/2)^2-($U$6/2)^2*'(OLD) bottom seam length'!Z358^2/($U$7/2)^2)</f>
        <v>#VALUE!</v>
      </c>
      <c r="AC358" s="136">
        <f t="shared" si="59"/>
        <v>6920</v>
      </c>
      <c r="AD358" t="e">
        <f>SQRT(($U$6/2)^2-($U$6/2)^2*'(OLD) bottom seam length'!AC358^2/($U$7/2)^2)</f>
        <v>#VALUE!</v>
      </c>
    </row>
    <row r="359" spans="2:30">
      <c r="B359" s="136">
        <f t="shared" si="50"/>
        <v>6960</v>
      </c>
      <c r="C359" t="e">
        <f>SQRT(($C$5/2)^2-($C$5/2)^2*'(OLD) bottom seam length'!B359^2/($C$6/2)^2)</f>
        <v>#DIV/0!</v>
      </c>
      <c r="E359" s="136">
        <f t="shared" si="51"/>
        <v>6960</v>
      </c>
      <c r="F359" t="e">
        <f>SQRT(($C$5/2)^2-($C$5/2)^2*'(OLD) bottom seam length'!E359^2/($C$6/2)^2)</f>
        <v>#DIV/0!</v>
      </c>
      <c r="H359" s="136">
        <f t="shared" si="52"/>
        <v>6960</v>
      </c>
      <c r="I359" t="e">
        <f>SQRT(($C$5/2)^2-($C$5/2)^2*'(OLD) bottom seam length'!H359^2/($C$6/2)^2)</f>
        <v>#DIV/0!</v>
      </c>
      <c r="K359" s="136">
        <f t="shared" si="53"/>
        <v>6960</v>
      </c>
      <c r="L359" t="e">
        <f>SQRT(($C$5/2)^2-($C$5/2)^2*'(OLD) bottom seam length'!K359^2/($C$6/2)^2)</f>
        <v>#DIV/0!</v>
      </c>
      <c r="O359" s="136">
        <f t="shared" si="54"/>
        <v>6960</v>
      </c>
      <c r="P359" t="b">
        <f t="shared" si="55"/>
        <v>0</v>
      </c>
      <c r="T359" s="136">
        <f t="shared" si="56"/>
        <v>6940</v>
      </c>
      <c r="U359" t="e">
        <f>SQRT(($U$6/2)^2-($U$6/2)^2*'(OLD) bottom seam length'!T359^2/($U$7/2)^2)</f>
        <v>#VALUE!</v>
      </c>
      <c r="W359" s="136">
        <f t="shared" si="57"/>
        <v>6940</v>
      </c>
      <c r="X359" t="e">
        <f>SQRT(($U$6/2)^2-($U$6/2)^2*'(OLD) bottom seam length'!W359^2/($U$7/2)^2)</f>
        <v>#VALUE!</v>
      </c>
      <c r="Z359" s="136">
        <f t="shared" si="58"/>
        <v>6940</v>
      </c>
      <c r="AA359" t="e">
        <f>SQRT(($U$6/2)^2-($U$6/2)^2*'(OLD) bottom seam length'!Z359^2/($U$7/2)^2)</f>
        <v>#VALUE!</v>
      </c>
      <c r="AC359" s="136">
        <f t="shared" si="59"/>
        <v>6940</v>
      </c>
      <c r="AD359" t="e">
        <f>SQRT(($U$6/2)^2-($U$6/2)^2*'(OLD) bottom seam length'!AC359^2/($U$7/2)^2)</f>
        <v>#VALUE!</v>
      </c>
    </row>
    <row r="360" spans="2:30">
      <c r="B360" s="136">
        <f t="shared" si="50"/>
        <v>6980</v>
      </c>
      <c r="C360" t="e">
        <f>SQRT(($C$5/2)^2-($C$5/2)^2*'(OLD) bottom seam length'!B360^2/($C$6/2)^2)</f>
        <v>#DIV/0!</v>
      </c>
      <c r="E360" s="136">
        <f t="shared" si="51"/>
        <v>6980</v>
      </c>
      <c r="F360" t="e">
        <f>SQRT(($C$5/2)^2-($C$5/2)^2*'(OLD) bottom seam length'!E360^2/($C$6/2)^2)</f>
        <v>#DIV/0!</v>
      </c>
      <c r="H360" s="136">
        <f t="shared" si="52"/>
        <v>6980</v>
      </c>
      <c r="I360" t="e">
        <f>SQRT(($C$5/2)^2-($C$5/2)^2*'(OLD) bottom seam length'!H360^2/($C$6/2)^2)</f>
        <v>#DIV/0!</v>
      </c>
      <c r="K360" s="136">
        <f t="shared" si="53"/>
        <v>6980</v>
      </c>
      <c r="L360" t="e">
        <f>SQRT(($C$5/2)^2-($C$5/2)^2*'(OLD) bottom seam length'!K360^2/($C$6/2)^2)</f>
        <v>#DIV/0!</v>
      </c>
      <c r="O360" s="136">
        <f t="shared" si="54"/>
        <v>6980</v>
      </c>
      <c r="P360" t="b">
        <f t="shared" si="55"/>
        <v>0</v>
      </c>
      <c r="T360" s="136">
        <f t="shared" si="56"/>
        <v>6960</v>
      </c>
      <c r="U360" t="e">
        <f>SQRT(($U$6/2)^2-($U$6/2)^2*'(OLD) bottom seam length'!T360^2/($U$7/2)^2)</f>
        <v>#VALUE!</v>
      </c>
      <c r="W360" s="136">
        <f t="shared" si="57"/>
        <v>6960</v>
      </c>
      <c r="X360" t="e">
        <f>SQRT(($U$6/2)^2-($U$6/2)^2*'(OLD) bottom seam length'!W360^2/($U$7/2)^2)</f>
        <v>#VALUE!</v>
      </c>
      <c r="Z360" s="136">
        <f t="shared" si="58"/>
        <v>6960</v>
      </c>
      <c r="AA360" t="e">
        <f>SQRT(($U$6/2)^2-($U$6/2)^2*'(OLD) bottom seam length'!Z360^2/($U$7/2)^2)</f>
        <v>#VALUE!</v>
      </c>
      <c r="AC360" s="136">
        <f t="shared" si="59"/>
        <v>6960</v>
      </c>
      <c r="AD360" t="e">
        <f>SQRT(($U$6/2)^2-($U$6/2)^2*'(OLD) bottom seam length'!AC360^2/($U$7/2)^2)</f>
        <v>#VALUE!</v>
      </c>
    </row>
    <row r="361" spans="2:30">
      <c r="B361" s="136">
        <f t="shared" si="50"/>
        <v>7000</v>
      </c>
      <c r="C361" t="e">
        <f>SQRT(($C$5/2)^2-($C$5/2)^2*'(OLD) bottom seam length'!B361^2/($C$6/2)^2)</f>
        <v>#DIV/0!</v>
      </c>
      <c r="E361" s="136">
        <f t="shared" si="51"/>
        <v>7000</v>
      </c>
      <c r="F361" t="e">
        <f>SQRT(($C$5/2)^2-($C$5/2)^2*'(OLD) bottom seam length'!E361^2/($C$6/2)^2)</f>
        <v>#DIV/0!</v>
      </c>
      <c r="H361" s="136">
        <f t="shared" si="52"/>
        <v>7000</v>
      </c>
      <c r="I361" t="e">
        <f>SQRT(($C$5/2)^2-($C$5/2)^2*'(OLD) bottom seam length'!H361^2/($C$6/2)^2)</f>
        <v>#DIV/0!</v>
      </c>
      <c r="K361" s="136">
        <f t="shared" si="53"/>
        <v>7000</v>
      </c>
      <c r="L361" t="e">
        <f>SQRT(($C$5/2)^2-($C$5/2)^2*'(OLD) bottom seam length'!K361^2/($C$6/2)^2)</f>
        <v>#DIV/0!</v>
      </c>
      <c r="O361" s="136">
        <f t="shared" si="54"/>
        <v>7000</v>
      </c>
      <c r="P361" t="b">
        <f t="shared" si="55"/>
        <v>0</v>
      </c>
      <c r="T361" s="136">
        <f t="shared" si="56"/>
        <v>6980</v>
      </c>
      <c r="U361" t="e">
        <f>SQRT(($U$6/2)^2-($U$6/2)^2*'(OLD) bottom seam length'!T361^2/($U$7/2)^2)</f>
        <v>#VALUE!</v>
      </c>
      <c r="W361" s="136">
        <f t="shared" si="57"/>
        <v>6980</v>
      </c>
      <c r="X361" t="e">
        <f>SQRT(($U$6/2)^2-($U$6/2)^2*'(OLD) bottom seam length'!W361^2/($U$7/2)^2)</f>
        <v>#VALUE!</v>
      </c>
      <c r="Z361" s="136">
        <f t="shared" si="58"/>
        <v>6980</v>
      </c>
      <c r="AA361" t="e">
        <f>SQRT(($U$6/2)^2-($U$6/2)^2*'(OLD) bottom seam length'!Z361^2/($U$7/2)^2)</f>
        <v>#VALUE!</v>
      </c>
      <c r="AC361" s="136">
        <f t="shared" si="59"/>
        <v>6980</v>
      </c>
      <c r="AD361" t="e">
        <f>SQRT(($U$6/2)^2-($U$6/2)^2*'(OLD) bottom seam length'!AC361^2/($U$7/2)^2)</f>
        <v>#VALUE!</v>
      </c>
    </row>
    <row r="362" spans="2:30">
      <c r="B362" s="136">
        <f t="shared" si="50"/>
        <v>7020</v>
      </c>
      <c r="C362" t="e">
        <f>SQRT(($C$5/2)^2-($C$5/2)^2*'(OLD) bottom seam length'!B362^2/($C$6/2)^2)</f>
        <v>#DIV/0!</v>
      </c>
      <c r="E362" s="136">
        <f t="shared" si="51"/>
        <v>7020</v>
      </c>
      <c r="F362" t="e">
        <f>SQRT(($C$5/2)^2-($C$5/2)^2*'(OLD) bottom seam length'!E362^2/($C$6/2)^2)</f>
        <v>#DIV/0!</v>
      </c>
      <c r="H362" s="136">
        <f t="shared" si="52"/>
        <v>7020</v>
      </c>
      <c r="I362" t="e">
        <f>SQRT(($C$5/2)^2-($C$5/2)^2*'(OLD) bottom seam length'!H362^2/($C$6/2)^2)</f>
        <v>#DIV/0!</v>
      </c>
      <c r="K362" s="136">
        <f t="shared" si="53"/>
        <v>7020</v>
      </c>
      <c r="L362" t="e">
        <f>SQRT(($C$5/2)^2-($C$5/2)^2*'(OLD) bottom seam length'!K362^2/($C$6/2)^2)</f>
        <v>#DIV/0!</v>
      </c>
      <c r="O362" s="136">
        <f t="shared" si="54"/>
        <v>7020</v>
      </c>
      <c r="P362" t="b">
        <f t="shared" si="55"/>
        <v>0</v>
      </c>
      <c r="T362" s="136">
        <f t="shared" si="56"/>
        <v>7000</v>
      </c>
      <c r="U362" t="e">
        <f>SQRT(($U$6/2)^2-($U$6/2)^2*'(OLD) bottom seam length'!T362^2/($U$7/2)^2)</f>
        <v>#VALUE!</v>
      </c>
      <c r="W362" s="136">
        <f t="shared" si="57"/>
        <v>7000</v>
      </c>
      <c r="X362" t="e">
        <f>SQRT(($U$6/2)^2-($U$6/2)^2*'(OLD) bottom seam length'!W362^2/($U$7/2)^2)</f>
        <v>#VALUE!</v>
      </c>
      <c r="Z362" s="136">
        <f t="shared" si="58"/>
        <v>7000</v>
      </c>
      <c r="AA362" t="e">
        <f>SQRT(($U$6/2)^2-($U$6/2)^2*'(OLD) bottom seam length'!Z362^2/($U$7/2)^2)</f>
        <v>#VALUE!</v>
      </c>
      <c r="AC362" s="136">
        <f t="shared" si="59"/>
        <v>7000</v>
      </c>
      <c r="AD362" t="e">
        <f>SQRT(($U$6/2)^2-($U$6/2)^2*'(OLD) bottom seam length'!AC362^2/($U$7/2)^2)</f>
        <v>#VALUE!</v>
      </c>
    </row>
    <row r="363" spans="2:30">
      <c r="B363" s="136">
        <f t="shared" si="50"/>
        <v>7040</v>
      </c>
      <c r="C363" t="e">
        <f>SQRT(($C$5/2)^2-($C$5/2)^2*'(OLD) bottom seam length'!B363^2/($C$6/2)^2)</f>
        <v>#DIV/0!</v>
      </c>
      <c r="E363" s="136">
        <f t="shared" si="51"/>
        <v>7040</v>
      </c>
      <c r="F363" t="e">
        <f>SQRT(($C$5/2)^2-($C$5/2)^2*'(OLD) bottom seam length'!E363^2/($C$6/2)^2)</f>
        <v>#DIV/0!</v>
      </c>
      <c r="H363" s="136">
        <f t="shared" si="52"/>
        <v>7040</v>
      </c>
      <c r="I363" t="e">
        <f>SQRT(($C$5/2)^2-($C$5/2)^2*'(OLD) bottom seam length'!H363^2/($C$6/2)^2)</f>
        <v>#DIV/0!</v>
      </c>
      <c r="K363" s="136">
        <f t="shared" si="53"/>
        <v>7040</v>
      </c>
      <c r="L363" t="e">
        <f>SQRT(($C$5/2)^2-($C$5/2)^2*'(OLD) bottom seam length'!K363^2/($C$6/2)^2)</f>
        <v>#DIV/0!</v>
      </c>
      <c r="O363" s="136">
        <f t="shared" si="54"/>
        <v>7040</v>
      </c>
      <c r="P363" t="b">
        <f t="shared" si="55"/>
        <v>0</v>
      </c>
      <c r="T363" s="136">
        <f t="shared" si="56"/>
        <v>7020</v>
      </c>
      <c r="U363" t="e">
        <f>SQRT(($U$6/2)^2-($U$6/2)^2*'(OLD) bottom seam length'!T363^2/($U$7/2)^2)</f>
        <v>#VALUE!</v>
      </c>
      <c r="W363" s="136">
        <f t="shared" si="57"/>
        <v>7020</v>
      </c>
      <c r="X363" t="e">
        <f>SQRT(($U$6/2)^2-($U$6/2)^2*'(OLD) bottom seam length'!W363^2/($U$7/2)^2)</f>
        <v>#VALUE!</v>
      </c>
      <c r="Z363" s="136">
        <f t="shared" si="58"/>
        <v>7020</v>
      </c>
      <c r="AA363" t="e">
        <f>SQRT(($U$6/2)^2-($U$6/2)^2*'(OLD) bottom seam length'!Z363^2/($U$7/2)^2)</f>
        <v>#VALUE!</v>
      </c>
      <c r="AC363" s="136">
        <f t="shared" si="59"/>
        <v>7020</v>
      </c>
      <c r="AD363" t="e">
        <f>SQRT(($U$6/2)^2-($U$6/2)^2*'(OLD) bottom seam length'!AC363^2/($U$7/2)^2)</f>
        <v>#VALUE!</v>
      </c>
    </row>
    <row r="364" spans="2:30">
      <c r="B364" s="136">
        <f t="shared" si="50"/>
        <v>7060</v>
      </c>
      <c r="C364" t="e">
        <f>SQRT(($C$5/2)^2-($C$5/2)^2*'(OLD) bottom seam length'!B364^2/($C$6/2)^2)</f>
        <v>#DIV/0!</v>
      </c>
      <c r="E364" s="136">
        <f t="shared" si="51"/>
        <v>7060</v>
      </c>
      <c r="F364" t="e">
        <f>SQRT(($C$5/2)^2-($C$5/2)^2*'(OLD) bottom seam length'!E364^2/($C$6/2)^2)</f>
        <v>#DIV/0!</v>
      </c>
      <c r="H364" s="136">
        <f t="shared" si="52"/>
        <v>7060</v>
      </c>
      <c r="I364" t="e">
        <f>SQRT(($C$5/2)^2-($C$5/2)^2*'(OLD) bottom seam length'!H364^2/($C$6/2)^2)</f>
        <v>#DIV/0!</v>
      </c>
      <c r="K364" s="136">
        <f t="shared" si="53"/>
        <v>7060</v>
      </c>
      <c r="L364" t="e">
        <f>SQRT(($C$5/2)^2-($C$5/2)^2*'(OLD) bottom seam length'!K364^2/($C$6/2)^2)</f>
        <v>#DIV/0!</v>
      </c>
      <c r="O364" s="136">
        <f t="shared" si="54"/>
        <v>7060</v>
      </c>
      <c r="P364" t="b">
        <f t="shared" si="55"/>
        <v>0</v>
      </c>
      <c r="T364" s="136">
        <f t="shared" si="56"/>
        <v>7040</v>
      </c>
      <c r="U364" t="e">
        <f>SQRT(($U$6/2)^2-($U$6/2)^2*'(OLD) bottom seam length'!T364^2/($U$7/2)^2)</f>
        <v>#VALUE!</v>
      </c>
      <c r="W364" s="136">
        <f t="shared" si="57"/>
        <v>7040</v>
      </c>
      <c r="X364" t="e">
        <f>SQRT(($U$6/2)^2-($U$6/2)^2*'(OLD) bottom seam length'!W364^2/($U$7/2)^2)</f>
        <v>#VALUE!</v>
      </c>
      <c r="Z364" s="136">
        <f t="shared" si="58"/>
        <v>7040</v>
      </c>
      <c r="AA364" t="e">
        <f>SQRT(($U$6/2)^2-($U$6/2)^2*'(OLD) bottom seam length'!Z364^2/($U$7/2)^2)</f>
        <v>#VALUE!</v>
      </c>
      <c r="AC364" s="136">
        <f t="shared" si="59"/>
        <v>7040</v>
      </c>
      <c r="AD364" t="e">
        <f>SQRT(($U$6/2)^2-($U$6/2)^2*'(OLD) bottom seam length'!AC364^2/($U$7/2)^2)</f>
        <v>#VALUE!</v>
      </c>
    </row>
    <row r="365" spans="2:30">
      <c r="B365" s="136">
        <f t="shared" si="50"/>
        <v>7080</v>
      </c>
      <c r="C365" t="e">
        <f>SQRT(($C$5/2)^2-($C$5/2)^2*'(OLD) bottom seam length'!B365^2/($C$6/2)^2)</f>
        <v>#DIV/0!</v>
      </c>
      <c r="E365" s="136">
        <f t="shared" si="51"/>
        <v>7080</v>
      </c>
      <c r="F365" t="e">
        <f>SQRT(($C$5/2)^2-($C$5/2)^2*'(OLD) bottom seam length'!E365^2/($C$6/2)^2)</f>
        <v>#DIV/0!</v>
      </c>
      <c r="H365" s="136">
        <f t="shared" si="52"/>
        <v>7080</v>
      </c>
      <c r="I365" t="e">
        <f>SQRT(($C$5/2)^2-($C$5/2)^2*'(OLD) bottom seam length'!H365^2/($C$6/2)^2)</f>
        <v>#DIV/0!</v>
      </c>
      <c r="K365" s="136">
        <f t="shared" si="53"/>
        <v>7080</v>
      </c>
      <c r="L365" t="e">
        <f>SQRT(($C$5/2)^2-($C$5/2)^2*'(OLD) bottom seam length'!K365^2/($C$6/2)^2)</f>
        <v>#DIV/0!</v>
      </c>
      <c r="O365" s="136">
        <f t="shared" si="54"/>
        <v>7080</v>
      </c>
      <c r="P365" t="b">
        <f t="shared" si="55"/>
        <v>0</v>
      </c>
      <c r="T365" s="136">
        <f t="shared" si="56"/>
        <v>7060</v>
      </c>
      <c r="U365" t="e">
        <f>SQRT(($U$6/2)^2-($U$6/2)^2*'(OLD) bottom seam length'!T365^2/($U$7/2)^2)</f>
        <v>#VALUE!</v>
      </c>
      <c r="W365" s="136">
        <f t="shared" si="57"/>
        <v>7060</v>
      </c>
      <c r="X365" t="e">
        <f>SQRT(($U$6/2)^2-($U$6/2)^2*'(OLD) bottom seam length'!W365^2/($U$7/2)^2)</f>
        <v>#VALUE!</v>
      </c>
      <c r="Z365" s="136">
        <f t="shared" si="58"/>
        <v>7060</v>
      </c>
      <c r="AA365" t="e">
        <f>SQRT(($U$6/2)^2-($U$6/2)^2*'(OLD) bottom seam length'!Z365^2/($U$7/2)^2)</f>
        <v>#VALUE!</v>
      </c>
      <c r="AC365" s="136">
        <f t="shared" si="59"/>
        <v>7060</v>
      </c>
      <c r="AD365" t="e">
        <f>SQRT(($U$6/2)^2-($U$6/2)^2*'(OLD) bottom seam length'!AC365^2/($U$7/2)^2)</f>
        <v>#VALUE!</v>
      </c>
    </row>
    <row r="366" spans="2:30">
      <c r="B366" s="136">
        <f t="shared" si="50"/>
        <v>7100</v>
      </c>
      <c r="C366" t="e">
        <f>SQRT(($C$5/2)^2-($C$5/2)^2*'(OLD) bottom seam length'!B366^2/($C$6/2)^2)</f>
        <v>#DIV/0!</v>
      </c>
      <c r="E366" s="136">
        <f t="shared" si="51"/>
        <v>7100</v>
      </c>
      <c r="F366" t="e">
        <f>SQRT(($C$5/2)^2-($C$5/2)^2*'(OLD) bottom seam length'!E366^2/($C$6/2)^2)</f>
        <v>#DIV/0!</v>
      </c>
      <c r="H366" s="136">
        <f t="shared" si="52"/>
        <v>7100</v>
      </c>
      <c r="I366" t="e">
        <f>SQRT(($C$5/2)^2-($C$5/2)^2*'(OLD) bottom seam length'!H366^2/($C$6/2)^2)</f>
        <v>#DIV/0!</v>
      </c>
      <c r="K366" s="136">
        <f t="shared" si="53"/>
        <v>7100</v>
      </c>
      <c r="L366" t="e">
        <f>SQRT(($C$5/2)^2-($C$5/2)^2*'(OLD) bottom seam length'!K366^2/($C$6/2)^2)</f>
        <v>#DIV/0!</v>
      </c>
      <c r="O366" s="136">
        <f t="shared" si="54"/>
        <v>7100</v>
      </c>
      <c r="P366" t="b">
        <f t="shared" si="55"/>
        <v>0</v>
      </c>
      <c r="T366" s="136">
        <f t="shared" si="56"/>
        <v>7080</v>
      </c>
      <c r="U366" t="e">
        <f>SQRT(($U$6/2)^2-($U$6/2)^2*'(OLD) bottom seam length'!T366^2/($U$7/2)^2)</f>
        <v>#VALUE!</v>
      </c>
      <c r="W366" s="136">
        <f t="shared" si="57"/>
        <v>7080</v>
      </c>
      <c r="X366" t="e">
        <f>SQRT(($U$6/2)^2-($U$6/2)^2*'(OLD) bottom seam length'!W366^2/($U$7/2)^2)</f>
        <v>#VALUE!</v>
      </c>
      <c r="Z366" s="136">
        <f t="shared" si="58"/>
        <v>7080</v>
      </c>
      <c r="AA366" t="e">
        <f>SQRT(($U$6/2)^2-($U$6/2)^2*'(OLD) bottom seam length'!Z366^2/($U$7/2)^2)</f>
        <v>#VALUE!</v>
      </c>
      <c r="AC366" s="136">
        <f t="shared" si="59"/>
        <v>7080</v>
      </c>
      <c r="AD366" t="e">
        <f>SQRT(($U$6/2)^2-($U$6/2)^2*'(OLD) bottom seam length'!AC366^2/($U$7/2)^2)</f>
        <v>#VALUE!</v>
      </c>
    </row>
    <row r="367" spans="2:30">
      <c r="B367" s="136">
        <f t="shared" si="50"/>
        <v>7120</v>
      </c>
      <c r="C367" t="e">
        <f>SQRT(($C$5/2)^2-($C$5/2)^2*'(OLD) bottom seam length'!B367^2/($C$6/2)^2)</f>
        <v>#DIV/0!</v>
      </c>
      <c r="E367" s="136">
        <f t="shared" si="51"/>
        <v>7120</v>
      </c>
      <c r="F367" t="e">
        <f>SQRT(($C$5/2)^2-($C$5/2)^2*'(OLD) bottom seam length'!E367^2/($C$6/2)^2)</f>
        <v>#DIV/0!</v>
      </c>
      <c r="H367" s="136">
        <f t="shared" si="52"/>
        <v>7120</v>
      </c>
      <c r="I367" t="e">
        <f>SQRT(($C$5/2)^2-($C$5/2)^2*'(OLD) bottom seam length'!H367^2/($C$6/2)^2)</f>
        <v>#DIV/0!</v>
      </c>
      <c r="K367" s="136">
        <f t="shared" si="53"/>
        <v>7120</v>
      </c>
      <c r="L367" t="e">
        <f>SQRT(($C$5/2)^2-($C$5/2)^2*'(OLD) bottom seam length'!K367^2/($C$6/2)^2)</f>
        <v>#DIV/0!</v>
      </c>
      <c r="O367" s="136">
        <f t="shared" si="54"/>
        <v>7120</v>
      </c>
      <c r="P367" t="b">
        <f t="shared" si="55"/>
        <v>0</v>
      </c>
      <c r="T367" s="136">
        <f t="shared" si="56"/>
        <v>7100</v>
      </c>
      <c r="U367" t="e">
        <f>SQRT(($U$6/2)^2-($U$6/2)^2*'(OLD) bottom seam length'!T367^2/($U$7/2)^2)</f>
        <v>#VALUE!</v>
      </c>
      <c r="W367" s="136">
        <f t="shared" si="57"/>
        <v>7100</v>
      </c>
      <c r="X367" t="e">
        <f>SQRT(($U$6/2)^2-($U$6/2)^2*'(OLD) bottom seam length'!W367^2/($U$7/2)^2)</f>
        <v>#VALUE!</v>
      </c>
      <c r="Z367" s="136">
        <f t="shared" si="58"/>
        <v>7100</v>
      </c>
      <c r="AA367" t="e">
        <f>SQRT(($U$6/2)^2-($U$6/2)^2*'(OLD) bottom seam length'!Z367^2/($U$7/2)^2)</f>
        <v>#VALUE!</v>
      </c>
      <c r="AC367" s="136">
        <f t="shared" si="59"/>
        <v>7100</v>
      </c>
      <c r="AD367" t="e">
        <f>SQRT(($U$6/2)^2-($U$6/2)^2*'(OLD) bottom seam length'!AC367^2/($U$7/2)^2)</f>
        <v>#VALUE!</v>
      </c>
    </row>
    <row r="368" spans="2:30">
      <c r="B368" s="136">
        <f t="shared" si="50"/>
        <v>7140</v>
      </c>
      <c r="C368" t="e">
        <f>SQRT(($C$5/2)^2-($C$5/2)^2*'(OLD) bottom seam length'!B368^2/($C$6/2)^2)</f>
        <v>#DIV/0!</v>
      </c>
      <c r="E368" s="136">
        <f t="shared" si="51"/>
        <v>7140</v>
      </c>
      <c r="F368" t="e">
        <f>SQRT(($C$5/2)^2-($C$5/2)^2*'(OLD) bottom seam length'!E368^2/($C$6/2)^2)</f>
        <v>#DIV/0!</v>
      </c>
      <c r="H368" s="136">
        <f t="shared" si="52"/>
        <v>7140</v>
      </c>
      <c r="I368" t="e">
        <f>SQRT(($C$5/2)^2-($C$5/2)^2*'(OLD) bottom seam length'!H368^2/($C$6/2)^2)</f>
        <v>#DIV/0!</v>
      </c>
      <c r="K368" s="136">
        <f t="shared" si="53"/>
        <v>7140</v>
      </c>
      <c r="L368" t="e">
        <f>SQRT(($C$5/2)^2-($C$5/2)^2*'(OLD) bottom seam length'!K368^2/($C$6/2)^2)</f>
        <v>#DIV/0!</v>
      </c>
      <c r="O368" s="136">
        <f t="shared" si="54"/>
        <v>7140</v>
      </c>
      <c r="P368" t="b">
        <f t="shared" si="55"/>
        <v>0</v>
      </c>
      <c r="T368" s="136">
        <f t="shared" si="56"/>
        <v>7120</v>
      </c>
      <c r="U368" t="e">
        <f>SQRT(($U$6/2)^2-($U$6/2)^2*'(OLD) bottom seam length'!T368^2/($U$7/2)^2)</f>
        <v>#VALUE!</v>
      </c>
      <c r="W368" s="136">
        <f t="shared" si="57"/>
        <v>7120</v>
      </c>
      <c r="X368" t="e">
        <f>SQRT(($U$6/2)^2-($U$6/2)^2*'(OLD) bottom seam length'!W368^2/($U$7/2)^2)</f>
        <v>#VALUE!</v>
      </c>
      <c r="Z368" s="136">
        <f t="shared" si="58"/>
        <v>7120</v>
      </c>
      <c r="AA368" t="e">
        <f>SQRT(($U$6/2)^2-($U$6/2)^2*'(OLD) bottom seam length'!Z368^2/($U$7/2)^2)</f>
        <v>#VALUE!</v>
      </c>
      <c r="AC368" s="136">
        <f t="shared" si="59"/>
        <v>7120</v>
      </c>
      <c r="AD368" t="e">
        <f>SQRT(($U$6/2)^2-($U$6/2)^2*'(OLD) bottom seam length'!AC368^2/($U$7/2)^2)</f>
        <v>#VALUE!</v>
      </c>
    </row>
    <row r="369" spans="2:30">
      <c r="B369" s="136">
        <f t="shared" si="50"/>
        <v>7160</v>
      </c>
      <c r="C369" t="e">
        <f>SQRT(($C$5/2)^2-($C$5/2)^2*'(OLD) bottom seam length'!B369^2/($C$6/2)^2)</f>
        <v>#DIV/0!</v>
      </c>
      <c r="E369" s="136">
        <f t="shared" si="51"/>
        <v>7160</v>
      </c>
      <c r="F369" t="e">
        <f>SQRT(($C$5/2)^2-($C$5/2)^2*'(OLD) bottom seam length'!E369^2/($C$6/2)^2)</f>
        <v>#DIV/0!</v>
      </c>
      <c r="H369" s="136">
        <f t="shared" si="52"/>
        <v>7160</v>
      </c>
      <c r="I369" t="e">
        <f>SQRT(($C$5/2)^2-($C$5/2)^2*'(OLD) bottom seam length'!H369^2/($C$6/2)^2)</f>
        <v>#DIV/0!</v>
      </c>
      <c r="K369" s="136">
        <f t="shared" si="53"/>
        <v>7160</v>
      </c>
      <c r="L369" t="e">
        <f>SQRT(($C$5/2)^2-($C$5/2)^2*'(OLD) bottom seam length'!K369^2/($C$6/2)^2)</f>
        <v>#DIV/0!</v>
      </c>
      <c r="O369" s="136">
        <f t="shared" si="54"/>
        <v>7160</v>
      </c>
      <c r="P369" t="b">
        <f t="shared" si="55"/>
        <v>0</v>
      </c>
      <c r="T369" s="136">
        <f t="shared" si="56"/>
        <v>7140</v>
      </c>
      <c r="U369" t="e">
        <f>SQRT(($U$6/2)^2-($U$6/2)^2*'(OLD) bottom seam length'!T369^2/($U$7/2)^2)</f>
        <v>#VALUE!</v>
      </c>
      <c r="W369" s="136">
        <f t="shared" si="57"/>
        <v>7140</v>
      </c>
      <c r="X369" t="e">
        <f>SQRT(($U$6/2)^2-($U$6/2)^2*'(OLD) bottom seam length'!W369^2/($U$7/2)^2)</f>
        <v>#VALUE!</v>
      </c>
      <c r="Z369" s="136">
        <f t="shared" si="58"/>
        <v>7140</v>
      </c>
      <c r="AA369" t="e">
        <f>SQRT(($U$6/2)^2-($U$6/2)^2*'(OLD) bottom seam length'!Z369^2/($U$7/2)^2)</f>
        <v>#VALUE!</v>
      </c>
      <c r="AC369" s="136">
        <f t="shared" si="59"/>
        <v>7140</v>
      </c>
      <c r="AD369" t="e">
        <f>SQRT(($U$6/2)^2-($U$6/2)^2*'(OLD) bottom seam length'!AC369^2/($U$7/2)^2)</f>
        <v>#VALUE!</v>
      </c>
    </row>
    <row r="370" spans="2:30">
      <c r="B370" s="136">
        <f t="shared" si="50"/>
        <v>7180</v>
      </c>
      <c r="C370" t="e">
        <f>SQRT(($C$5/2)^2-($C$5/2)^2*'(OLD) bottom seam length'!B370^2/($C$6/2)^2)</f>
        <v>#DIV/0!</v>
      </c>
      <c r="E370" s="136">
        <f t="shared" si="51"/>
        <v>7180</v>
      </c>
      <c r="F370" t="e">
        <f>SQRT(($C$5/2)^2-($C$5/2)^2*'(OLD) bottom seam length'!E370^2/($C$6/2)^2)</f>
        <v>#DIV/0!</v>
      </c>
      <c r="H370" s="136">
        <f t="shared" si="52"/>
        <v>7180</v>
      </c>
      <c r="I370" t="e">
        <f>SQRT(($C$5/2)^2-($C$5/2)^2*'(OLD) bottom seam length'!H370^2/($C$6/2)^2)</f>
        <v>#DIV/0!</v>
      </c>
      <c r="K370" s="136">
        <f t="shared" si="53"/>
        <v>7180</v>
      </c>
      <c r="L370" t="e">
        <f>SQRT(($C$5/2)^2-($C$5/2)^2*'(OLD) bottom seam length'!K370^2/($C$6/2)^2)</f>
        <v>#DIV/0!</v>
      </c>
      <c r="O370" s="136">
        <f t="shared" si="54"/>
        <v>7180</v>
      </c>
      <c r="P370" t="b">
        <f t="shared" si="55"/>
        <v>0</v>
      </c>
      <c r="T370" s="136">
        <f t="shared" si="56"/>
        <v>7160</v>
      </c>
      <c r="U370" t="e">
        <f>SQRT(($U$6/2)^2-($U$6/2)^2*'(OLD) bottom seam length'!T370^2/($U$7/2)^2)</f>
        <v>#VALUE!</v>
      </c>
      <c r="W370" s="136">
        <f t="shared" si="57"/>
        <v>7160</v>
      </c>
      <c r="X370" t="e">
        <f>SQRT(($U$6/2)^2-($U$6/2)^2*'(OLD) bottom seam length'!W370^2/($U$7/2)^2)</f>
        <v>#VALUE!</v>
      </c>
      <c r="Z370" s="136">
        <f t="shared" si="58"/>
        <v>7160</v>
      </c>
      <c r="AA370" t="e">
        <f>SQRT(($U$6/2)^2-($U$6/2)^2*'(OLD) bottom seam length'!Z370^2/($U$7/2)^2)</f>
        <v>#VALUE!</v>
      </c>
      <c r="AC370" s="136">
        <f t="shared" si="59"/>
        <v>7160</v>
      </c>
      <c r="AD370" t="e">
        <f>SQRT(($U$6/2)^2-($U$6/2)^2*'(OLD) bottom seam length'!AC370^2/($U$7/2)^2)</f>
        <v>#VALUE!</v>
      </c>
    </row>
    <row r="371" spans="2:30">
      <c r="B371" s="136">
        <f t="shared" si="50"/>
        <v>7200</v>
      </c>
      <c r="C371" t="e">
        <f>SQRT(($C$5/2)^2-($C$5/2)^2*'(OLD) bottom seam length'!B371^2/($C$6/2)^2)</f>
        <v>#DIV/0!</v>
      </c>
      <c r="E371" s="136">
        <f t="shared" si="51"/>
        <v>7200</v>
      </c>
      <c r="F371" t="e">
        <f>SQRT(($C$5/2)^2-($C$5/2)^2*'(OLD) bottom seam length'!E371^2/($C$6/2)^2)</f>
        <v>#DIV/0!</v>
      </c>
      <c r="H371" s="136">
        <f t="shared" si="52"/>
        <v>7200</v>
      </c>
      <c r="I371" t="e">
        <f>SQRT(($C$5/2)^2-($C$5/2)^2*'(OLD) bottom seam length'!H371^2/($C$6/2)^2)</f>
        <v>#DIV/0!</v>
      </c>
      <c r="K371" s="136">
        <f t="shared" si="53"/>
        <v>7200</v>
      </c>
      <c r="L371" t="e">
        <f>SQRT(($C$5/2)^2-($C$5/2)^2*'(OLD) bottom seam length'!K371^2/($C$6/2)^2)</f>
        <v>#DIV/0!</v>
      </c>
      <c r="O371" s="136">
        <f t="shared" si="54"/>
        <v>7200</v>
      </c>
      <c r="P371" t="b">
        <f t="shared" si="55"/>
        <v>0</v>
      </c>
      <c r="T371" s="136">
        <f t="shared" si="56"/>
        <v>7180</v>
      </c>
      <c r="U371" t="e">
        <f>SQRT(($U$6/2)^2-($U$6/2)^2*'(OLD) bottom seam length'!T371^2/($U$7/2)^2)</f>
        <v>#VALUE!</v>
      </c>
      <c r="W371" s="136">
        <f t="shared" si="57"/>
        <v>7180</v>
      </c>
      <c r="X371" t="e">
        <f>SQRT(($U$6/2)^2-($U$6/2)^2*'(OLD) bottom seam length'!W371^2/($U$7/2)^2)</f>
        <v>#VALUE!</v>
      </c>
      <c r="Z371" s="136">
        <f t="shared" si="58"/>
        <v>7180</v>
      </c>
      <c r="AA371" t="e">
        <f>SQRT(($U$6/2)^2-($U$6/2)^2*'(OLD) bottom seam length'!Z371^2/($U$7/2)^2)</f>
        <v>#VALUE!</v>
      </c>
      <c r="AC371" s="136">
        <f t="shared" si="59"/>
        <v>7180</v>
      </c>
      <c r="AD371" t="e">
        <f>SQRT(($U$6/2)^2-($U$6/2)^2*'(OLD) bottom seam length'!AC371^2/($U$7/2)^2)</f>
        <v>#VALUE!</v>
      </c>
    </row>
    <row r="372" spans="2:30">
      <c r="B372" s="136">
        <f t="shared" si="50"/>
        <v>7220</v>
      </c>
      <c r="C372" t="e">
        <f>SQRT(($C$5/2)^2-($C$5/2)^2*'(OLD) bottom seam length'!B372^2/($C$6/2)^2)</f>
        <v>#DIV/0!</v>
      </c>
      <c r="E372" s="136">
        <f t="shared" si="51"/>
        <v>7220</v>
      </c>
      <c r="F372" t="e">
        <f>SQRT(($C$5/2)^2-($C$5/2)^2*'(OLD) bottom seam length'!E372^2/($C$6/2)^2)</f>
        <v>#DIV/0!</v>
      </c>
      <c r="H372" s="136">
        <f t="shared" si="52"/>
        <v>7220</v>
      </c>
      <c r="I372" t="e">
        <f>SQRT(($C$5/2)^2-($C$5/2)^2*'(OLD) bottom seam length'!H372^2/($C$6/2)^2)</f>
        <v>#DIV/0!</v>
      </c>
      <c r="K372" s="136">
        <f t="shared" si="53"/>
        <v>7220</v>
      </c>
      <c r="L372" t="e">
        <f>SQRT(($C$5/2)^2-($C$5/2)^2*'(OLD) bottom seam length'!K372^2/($C$6/2)^2)</f>
        <v>#DIV/0!</v>
      </c>
      <c r="O372" s="136">
        <f t="shared" si="54"/>
        <v>7220</v>
      </c>
      <c r="P372" t="b">
        <f t="shared" si="55"/>
        <v>0</v>
      </c>
      <c r="T372" s="136">
        <f t="shared" si="56"/>
        <v>7200</v>
      </c>
      <c r="U372" t="e">
        <f>SQRT(($U$6/2)^2-($U$6/2)^2*'(OLD) bottom seam length'!T372^2/($U$7/2)^2)</f>
        <v>#VALUE!</v>
      </c>
      <c r="W372" s="136">
        <f t="shared" si="57"/>
        <v>7200</v>
      </c>
      <c r="X372" t="e">
        <f>SQRT(($U$6/2)^2-($U$6/2)^2*'(OLD) bottom seam length'!W372^2/($U$7/2)^2)</f>
        <v>#VALUE!</v>
      </c>
      <c r="Z372" s="136">
        <f t="shared" si="58"/>
        <v>7200</v>
      </c>
      <c r="AA372" t="e">
        <f>SQRT(($U$6/2)^2-($U$6/2)^2*'(OLD) bottom seam length'!Z372^2/($U$7/2)^2)</f>
        <v>#VALUE!</v>
      </c>
      <c r="AC372" s="136">
        <f t="shared" si="59"/>
        <v>7200</v>
      </c>
      <c r="AD372" t="e">
        <f>SQRT(($U$6/2)^2-($U$6/2)^2*'(OLD) bottom seam length'!AC372^2/($U$7/2)^2)</f>
        <v>#VALUE!</v>
      </c>
    </row>
    <row r="373" spans="2:30">
      <c r="B373" s="136">
        <f t="shared" si="50"/>
        <v>7240</v>
      </c>
      <c r="C373" t="e">
        <f>SQRT(($C$5/2)^2-($C$5/2)^2*'(OLD) bottom seam length'!B373^2/($C$6/2)^2)</f>
        <v>#DIV/0!</v>
      </c>
      <c r="E373" s="136">
        <f t="shared" si="51"/>
        <v>7240</v>
      </c>
      <c r="F373" t="e">
        <f>SQRT(($C$5/2)^2-($C$5/2)^2*'(OLD) bottom seam length'!E373^2/($C$6/2)^2)</f>
        <v>#DIV/0!</v>
      </c>
      <c r="H373" s="136">
        <f t="shared" si="52"/>
        <v>7240</v>
      </c>
      <c r="I373" t="e">
        <f>SQRT(($C$5/2)^2-($C$5/2)^2*'(OLD) bottom seam length'!H373^2/($C$6/2)^2)</f>
        <v>#DIV/0!</v>
      </c>
      <c r="K373" s="136">
        <f t="shared" si="53"/>
        <v>7240</v>
      </c>
      <c r="L373" t="e">
        <f>SQRT(($C$5/2)^2-($C$5/2)^2*'(OLD) bottom seam length'!K373^2/($C$6/2)^2)</f>
        <v>#DIV/0!</v>
      </c>
      <c r="O373" s="136">
        <f t="shared" si="54"/>
        <v>7240</v>
      </c>
      <c r="P373" t="b">
        <f t="shared" si="55"/>
        <v>0</v>
      </c>
      <c r="T373" s="136">
        <f t="shared" si="56"/>
        <v>7220</v>
      </c>
      <c r="U373" t="e">
        <f>SQRT(($U$6/2)^2-($U$6/2)^2*'(OLD) bottom seam length'!T373^2/($U$7/2)^2)</f>
        <v>#VALUE!</v>
      </c>
      <c r="W373" s="136">
        <f t="shared" si="57"/>
        <v>7220</v>
      </c>
      <c r="X373" t="e">
        <f>SQRT(($U$6/2)^2-($U$6/2)^2*'(OLD) bottom seam length'!W373^2/($U$7/2)^2)</f>
        <v>#VALUE!</v>
      </c>
      <c r="Z373" s="136">
        <f t="shared" si="58"/>
        <v>7220</v>
      </c>
      <c r="AA373" t="e">
        <f>SQRT(($U$6/2)^2-($U$6/2)^2*'(OLD) bottom seam length'!Z373^2/($U$7/2)^2)</f>
        <v>#VALUE!</v>
      </c>
      <c r="AC373" s="136">
        <f t="shared" si="59"/>
        <v>7220</v>
      </c>
      <c r="AD373" t="e">
        <f>SQRT(($U$6/2)^2-($U$6/2)^2*'(OLD) bottom seam length'!AC373^2/($U$7/2)^2)</f>
        <v>#VALUE!</v>
      </c>
    </row>
    <row r="374" spans="2:30">
      <c r="B374" s="136">
        <f t="shared" si="50"/>
        <v>7260</v>
      </c>
      <c r="C374" t="e">
        <f>SQRT(($C$5/2)^2-($C$5/2)^2*'(OLD) bottom seam length'!B374^2/($C$6/2)^2)</f>
        <v>#DIV/0!</v>
      </c>
      <c r="E374" s="136">
        <f t="shared" si="51"/>
        <v>7260</v>
      </c>
      <c r="F374" t="e">
        <f>SQRT(($C$5/2)^2-($C$5/2)^2*'(OLD) bottom seam length'!E374^2/($C$6/2)^2)</f>
        <v>#DIV/0!</v>
      </c>
      <c r="H374" s="136">
        <f t="shared" si="52"/>
        <v>7260</v>
      </c>
      <c r="I374" t="e">
        <f>SQRT(($C$5/2)^2-($C$5/2)^2*'(OLD) bottom seam length'!H374^2/($C$6/2)^2)</f>
        <v>#DIV/0!</v>
      </c>
      <c r="K374" s="136">
        <f t="shared" si="53"/>
        <v>7260</v>
      </c>
      <c r="L374" t="e">
        <f>SQRT(($C$5/2)^2-($C$5/2)^2*'(OLD) bottom seam length'!K374^2/($C$6/2)^2)</f>
        <v>#DIV/0!</v>
      </c>
      <c r="O374" s="136">
        <f t="shared" si="54"/>
        <v>7260</v>
      </c>
      <c r="P374" t="b">
        <f t="shared" si="55"/>
        <v>0</v>
      </c>
      <c r="T374" s="136">
        <f t="shared" si="56"/>
        <v>7240</v>
      </c>
      <c r="U374" t="e">
        <f>SQRT(($U$6/2)^2-($U$6/2)^2*'(OLD) bottom seam length'!T374^2/($U$7/2)^2)</f>
        <v>#VALUE!</v>
      </c>
      <c r="W374" s="136">
        <f t="shared" si="57"/>
        <v>7240</v>
      </c>
      <c r="X374" t="e">
        <f>SQRT(($U$6/2)^2-($U$6/2)^2*'(OLD) bottom seam length'!W374^2/($U$7/2)^2)</f>
        <v>#VALUE!</v>
      </c>
      <c r="Z374" s="136">
        <f t="shared" si="58"/>
        <v>7240</v>
      </c>
      <c r="AA374" t="e">
        <f>SQRT(($U$6/2)^2-($U$6/2)^2*'(OLD) bottom seam length'!Z374^2/($U$7/2)^2)</f>
        <v>#VALUE!</v>
      </c>
      <c r="AC374" s="136">
        <f t="shared" si="59"/>
        <v>7240</v>
      </c>
      <c r="AD374" t="e">
        <f>SQRT(($U$6/2)^2-($U$6/2)^2*'(OLD) bottom seam length'!AC374^2/($U$7/2)^2)</f>
        <v>#VALUE!</v>
      </c>
    </row>
    <row r="375" spans="2:30">
      <c r="B375" s="136">
        <f t="shared" si="50"/>
        <v>7280</v>
      </c>
      <c r="C375" t="e">
        <f>SQRT(($C$5/2)^2-($C$5/2)^2*'(OLD) bottom seam length'!B375^2/($C$6/2)^2)</f>
        <v>#DIV/0!</v>
      </c>
      <c r="E375" s="136">
        <f t="shared" si="51"/>
        <v>7280</v>
      </c>
      <c r="F375" t="e">
        <f>SQRT(($C$5/2)^2-($C$5/2)^2*'(OLD) bottom seam length'!E375^2/($C$6/2)^2)</f>
        <v>#DIV/0!</v>
      </c>
      <c r="H375" s="136">
        <f t="shared" si="52"/>
        <v>7280</v>
      </c>
      <c r="I375" t="e">
        <f>SQRT(($C$5/2)^2-($C$5/2)^2*'(OLD) bottom seam length'!H375^2/($C$6/2)^2)</f>
        <v>#DIV/0!</v>
      </c>
      <c r="K375" s="136">
        <f t="shared" si="53"/>
        <v>7280</v>
      </c>
      <c r="L375" t="e">
        <f>SQRT(($C$5/2)^2-($C$5/2)^2*'(OLD) bottom seam length'!K375^2/($C$6/2)^2)</f>
        <v>#DIV/0!</v>
      </c>
      <c r="O375" s="136">
        <f t="shared" si="54"/>
        <v>7280</v>
      </c>
      <c r="P375" t="b">
        <f t="shared" si="55"/>
        <v>0</v>
      </c>
      <c r="T375" s="136">
        <f t="shared" si="56"/>
        <v>7260</v>
      </c>
      <c r="U375" t="e">
        <f>SQRT(($U$6/2)^2-($U$6/2)^2*'(OLD) bottom seam length'!T375^2/($U$7/2)^2)</f>
        <v>#VALUE!</v>
      </c>
      <c r="W375" s="136">
        <f t="shared" si="57"/>
        <v>7260</v>
      </c>
      <c r="X375" t="e">
        <f>SQRT(($U$6/2)^2-($U$6/2)^2*'(OLD) bottom seam length'!W375^2/($U$7/2)^2)</f>
        <v>#VALUE!</v>
      </c>
      <c r="Z375" s="136">
        <f t="shared" si="58"/>
        <v>7260</v>
      </c>
      <c r="AA375" t="e">
        <f>SQRT(($U$6/2)^2-($U$6/2)^2*'(OLD) bottom seam length'!Z375^2/($U$7/2)^2)</f>
        <v>#VALUE!</v>
      </c>
      <c r="AC375" s="136">
        <f t="shared" si="59"/>
        <v>7260</v>
      </c>
      <c r="AD375" t="e">
        <f>SQRT(($U$6/2)^2-($U$6/2)^2*'(OLD) bottom seam length'!AC375^2/($U$7/2)^2)</f>
        <v>#VALUE!</v>
      </c>
    </row>
    <row r="376" spans="2:30">
      <c r="B376" s="136">
        <f t="shared" si="50"/>
        <v>7300</v>
      </c>
      <c r="C376" t="e">
        <f>SQRT(($C$5/2)^2-($C$5/2)^2*'(OLD) bottom seam length'!B376^2/($C$6/2)^2)</f>
        <v>#DIV/0!</v>
      </c>
      <c r="E376" s="136">
        <f t="shared" si="51"/>
        <v>7300</v>
      </c>
      <c r="F376" t="e">
        <f>SQRT(($C$5/2)^2-($C$5/2)^2*'(OLD) bottom seam length'!E376^2/($C$6/2)^2)</f>
        <v>#DIV/0!</v>
      </c>
      <c r="H376" s="136">
        <f t="shared" si="52"/>
        <v>7300</v>
      </c>
      <c r="I376" t="e">
        <f>SQRT(($C$5/2)^2-($C$5/2)^2*'(OLD) bottom seam length'!H376^2/($C$6/2)^2)</f>
        <v>#DIV/0!</v>
      </c>
      <c r="K376" s="136">
        <f t="shared" si="53"/>
        <v>7300</v>
      </c>
      <c r="L376" t="e">
        <f>SQRT(($C$5/2)^2-($C$5/2)^2*'(OLD) bottom seam length'!K376^2/($C$6/2)^2)</f>
        <v>#DIV/0!</v>
      </c>
      <c r="O376" s="136">
        <f t="shared" si="54"/>
        <v>7300</v>
      </c>
      <c r="P376" t="b">
        <f t="shared" si="55"/>
        <v>0</v>
      </c>
      <c r="T376" s="136">
        <f t="shared" si="56"/>
        <v>7280</v>
      </c>
      <c r="U376" t="e">
        <f>SQRT(($U$6/2)^2-($U$6/2)^2*'(OLD) bottom seam length'!T376^2/($U$7/2)^2)</f>
        <v>#VALUE!</v>
      </c>
      <c r="W376" s="136">
        <f t="shared" si="57"/>
        <v>7280</v>
      </c>
      <c r="X376" t="e">
        <f>SQRT(($U$6/2)^2-($U$6/2)^2*'(OLD) bottom seam length'!W376^2/($U$7/2)^2)</f>
        <v>#VALUE!</v>
      </c>
      <c r="Z376" s="136">
        <f t="shared" si="58"/>
        <v>7280</v>
      </c>
      <c r="AA376" t="e">
        <f>SQRT(($U$6/2)^2-($U$6/2)^2*'(OLD) bottom seam length'!Z376^2/($U$7/2)^2)</f>
        <v>#VALUE!</v>
      </c>
      <c r="AC376" s="136">
        <f t="shared" si="59"/>
        <v>7280</v>
      </c>
      <c r="AD376" t="e">
        <f>SQRT(($U$6/2)^2-($U$6/2)^2*'(OLD) bottom seam length'!AC376^2/($U$7/2)^2)</f>
        <v>#VALUE!</v>
      </c>
    </row>
    <row r="377" spans="2:30">
      <c r="B377" s="136">
        <f t="shared" si="50"/>
        <v>7320</v>
      </c>
      <c r="C377" t="e">
        <f>SQRT(($C$5/2)^2-($C$5/2)^2*'(OLD) bottom seam length'!B377^2/($C$6/2)^2)</f>
        <v>#DIV/0!</v>
      </c>
      <c r="E377" s="136">
        <f t="shared" si="51"/>
        <v>7320</v>
      </c>
      <c r="F377" t="e">
        <f>SQRT(($C$5/2)^2-($C$5/2)^2*'(OLD) bottom seam length'!E377^2/($C$6/2)^2)</f>
        <v>#DIV/0!</v>
      </c>
      <c r="H377" s="136">
        <f t="shared" si="52"/>
        <v>7320</v>
      </c>
      <c r="I377" t="e">
        <f>SQRT(($C$5/2)^2-($C$5/2)^2*'(OLD) bottom seam length'!H377^2/($C$6/2)^2)</f>
        <v>#DIV/0!</v>
      </c>
      <c r="K377" s="136">
        <f t="shared" si="53"/>
        <v>7320</v>
      </c>
      <c r="L377" t="e">
        <f>SQRT(($C$5/2)^2-($C$5/2)^2*'(OLD) bottom seam length'!K377^2/($C$6/2)^2)</f>
        <v>#DIV/0!</v>
      </c>
      <c r="O377" s="136">
        <f t="shared" si="54"/>
        <v>7320</v>
      </c>
      <c r="P377" t="b">
        <f t="shared" si="55"/>
        <v>0</v>
      </c>
      <c r="T377" s="136">
        <f t="shared" si="56"/>
        <v>7300</v>
      </c>
      <c r="U377" t="e">
        <f>SQRT(($U$6/2)^2-($U$6/2)^2*'(OLD) bottom seam length'!T377^2/($U$7/2)^2)</f>
        <v>#VALUE!</v>
      </c>
      <c r="W377" s="136">
        <f t="shared" si="57"/>
        <v>7300</v>
      </c>
      <c r="X377" t="e">
        <f>SQRT(($U$6/2)^2-($U$6/2)^2*'(OLD) bottom seam length'!W377^2/($U$7/2)^2)</f>
        <v>#VALUE!</v>
      </c>
      <c r="Z377" s="136">
        <f t="shared" si="58"/>
        <v>7300</v>
      </c>
      <c r="AA377" t="e">
        <f>SQRT(($U$6/2)^2-($U$6/2)^2*'(OLD) bottom seam length'!Z377^2/($U$7/2)^2)</f>
        <v>#VALUE!</v>
      </c>
      <c r="AC377" s="136">
        <f t="shared" si="59"/>
        <v>7300</v>
      </c>
      <c r="AD377" t="e">
        <f>SQRT(($U$6/2)^2-($U$6/2)^2*'(OLD) bottom seam length'!AC377^2/($U$7/2)^2)</f>
        <v>#VALUE!</v>
      </c>
    </row>
    <row r="378" spans="2:30">
      <c r="B378" s="136">
        <f t="shared" si="50"/>
        <v>7340</v>
      </c>
      <c r="C378" t="e">
        <f>SQRT(($C$5/2)^2-($C$5/2)^2*'(OLD) bottom seam length'!B378^2/($C$6/2)^2)</f>
        <v>#DIV/0!</v>
      </c>
      <c r="E378" s="136">
        <f t="shared" si="51"/>
        <v>7340</v>
      </c>
      <c r="F378" t="e">
        <f>SQRT(($C$5/2)^2-($C$5/2)^2*'(OLD) bottom seam length'!E378^2/($C$6/2)^2)</f>
        <v>#DIV/0!</v>
      </c>
      <c r="H378" s="136">
        <f t="shared" si="52"/>
        <v>7340</v>
      </c>
      <c r="I378" t="e">
        <f>SQRT(($C$5/2)^2-($C$5/2)^2*'(OLD) bottom seam length'!H378^2/($C$6/2)^2)</f>
        <v>#DIV/0!</v>
      </c>
      <c r="K378" s="136">
        <f t="shared" si="53"/>
        <v>7340</v>
      </c>
      <c r="L378" t="e">
        <f>SQRT(($C$5/2)^2-($C$5/2)^2*'(OLD) bottom seam length'!K378^2/($C$6/2)^2)</f>
        <v>#DIV/0!</v>
      </c>
      <c r="O378" s="136">
        <f t="shared" si="54"/>
        <v>7340</v>
      </c>
      <c r="P378" t="b">
        <f t="shared" si="55"/>
        <v>0</v>
      </c>
      <c r="T378" s="136">
        <f t="shared" si="56"/>
        <v>7320</v>
      </c>
      <c r="U378" t="e">
        <f>SQRT(($U$6/2)^2-($U$6/2)^2*'(OLD) bottom seam length'!T378^2/($U$7/2)^2)</f>
        <v>#VALUE!</v>
      </c>
      <c r="W378" s="136">
        <f t="shared" si="57"/>
        <v>7320</v>
      </c>
      <c r="X378" t="e">
        <f>SQRT(($U$6/2)^2-($U$6/2)^2*'(OLD) bottom seam length'!W378^2/($U$7/2)^2)</f>
        <v>#VALUE!</v>
      </c>
      <c r="Z378" s="136">
        <f t="shared" si="58"/>
        <v>7320</v>
      </c>
      <c r="AA378" t="e">
        <f>SQRT(($U$6/2)^2-($U$6/2)^2*'(OLD) bottom seam length'!Z378^2/($U$7/2)^2)</f>
        <v>#VALUE!</v>
      </c>
      <c r="AC378" s="136">
        <f t="shared" si="59"/>
        <v>7320</v>
      </c>
      <c r="AD378" t="e">
        <f>SQRT(($U$6/2)^2-($U$6/2)^2*'(OLD) bottom seam length'!AC378^2/($U$7/2)^2)</f>
        <v>#VALUE!</v>
      </c>
    </row>
    <row r="379" spans="2:30">
      <c r="B379" s="136">
        <f t="shared" si="50"/>
        <v>7360</v>
      </c>
      <c r="C379" t="e">
        <f>SQRT(($C$5/2)^2-($C$5/2)^2*'(OLD) bottom seam length'!B379^2/($C$6/2)^2)</f>
        <v>#DIV/0!</v>
      </c>
      <c r="E379" s="136">
        <f t="shared" si="51"/>
        <v>7360</v>
      </c>
      <c r="F379" t="e">
        <f>SQRT(($C$5/2)^2-($C$5/2)^2*'(OLD) bottom seam length'!E379^2/($C$6/2)^2)</f>
        <v>#DIV/0!</v>
      </c>
      <c r="H379" s="136">
        <f t="shared" si="52"/>
        <v>7360</v>
      </c>
      <c r="I379" t="e">
        <f>SQRT(($C$5/2)^2-($C$5/2)^2*'(OLD) bottom seam length'!H379^2/($C$6/2)^2)</f>
        <v>#DIV/0!</v>
      </c>
      <c r="K379" s="136">
        <f t="shared" si="53"/>
        <v>7360</v>
      </c>
      <c r="L379" t="e">
        <f>SQRT(($C$5/2)^2-($C$5/2)^2*'(OLD) bottom seam length'!K379^2/($C$6/2)^2)</f>
        <v>#DIV/0!</v>
      </c>
      <c r="O379" s="136">
        <f t="shared" si="54"/>
        <v>7360</v>
      </c>
      <c r="P379" t="b">
        <f t="shared" si="55"/>
        <v>0</v>
      </c>
      <c r="T379" s="136">
        <f t="shared" si="56"/>
        <v>7340</v>
      </c>
      <c r="U379" t="e">
        <f>SQRT(($U$6/2)^2-($U$6/2)^2*'(OLD) bottom seam length'!T379^2/($U$7/2)^2)</f>
        <v>#VALUE!</v>
      </c>
      <c r="W379" s="136">
        <f t="shared" si="57"/>
        <v>7340</v>
      </c>
      <c r="X379" t="e">
        <f>SQRT(($U$6/2)^2-($U$6/2)^2*'(OLD) bottom seam length'!W379^2/($U$7/2)^2)</f>
        <v>#VALUE!</v>
      </c>
      <c r="Z379" s="136">
        <f t="shared" si="58"/>
        <v>7340</v>
      </c>
      <c r="AA379" t="e">
        <f>SQRT(($U$6/2)^2-($U$6/2)^2*'(OLD) bottom seam length'!Z379^2/($U$7/2)^2)</f>
        <v>#VALUE!</v>
      </c>
      <c r="AC379" s="136">
        <f t="shared" si="59"/>
        <v>7340</v>
      </c>
      <c r="AD379" t="e">
        <f>SQRT(($U$6/2)^2-($U$6/2)^2*'(OLD) bottom seam length'!AC379^2/($U$7/2)^2)</f>
        <v>#VALUE!</v>
      </c>
    </row>
    <row r="380" spans="2:30">
      <c r="B380" s="136">
        <f t="shared" si="50"/>
        <v>7380</v>
      </c>
      <c r="C380" t="e">
        <f>SQRT(($C$5/2)^2-($C$5/2)^2*'(OLD) bottom seam length'!B380^2/($C$6/2)^2)</f>
        <v>#DIV/0!</v>
      </c>
      <c r="E380" s="136">
        <f t="shared" si="51"/>
        <v>7380</v>
      </c>
      <c r="F380" t="e">
        <f>SQRT(($C$5/2)^2-($C$5/2)^2*'(OLD) bottom seam length'!E380^2/($C$6/2)^2)</f>
        <v>#DIV/0!</v>
      </c>
      <c r="H380" s="136">
        <f t="shared" si="52"/>
        <v>7380</v>
      </c>
      <c r="I380" t="e">
        <f>SQRT(($C$5/2)^2-($C$5/2)^2*'(OLD) bottom seam length'!H380^2/($C$6/2)^2)</f>
        <v>#DIV/0!</v>
      </c>
      <c r="K380" s="136">
        <f t="shared" si="53"/>
        <v>7380</v>
      </c>
      <c r="L380" t="e">
        <f>SQRT(($C$5/2)^2-($C$5/2)^2*'(OLD) bottom seam length'!K380^2/($C$6/2)^2)</f>
        <v>#DIV/0!</v>
      </c>
      <c r="O380" s="136">
        <f t="shared" si="54"/>
        <v>7380</v>
      </c>
      <c r="P380" t="b">
        <f t="shared" si="55"/>
        <v>0</v>
      </c>
      <c r="T380" s="136">
        <f t="shared" si="56"/>
        <v>7360</v>
      </c>
      <c r="U380" t="e">
        <f>SQRT(($U$6/2)^2-($U$6/2)^2*'(OLD) bottom seam length'!T380^2/($U$7/2)^2)</f>
        <v>#VALUE!</v>
      </c>
      <c r="W380" s="136">
        <f t="shared" si="57"/>
        <v>7360</v>
      </c>
      <c r="X380" t="e">
        <f>SQRT(($U$6/2)^2-($U$6/2)^2*'(OLD) bottom seam length'!W380^2/($U$7/2)^2)</f>
        <v>#VALUE!</v>
      </c>
      <c r="Z380" s="136">
        <f t="shared" si="58"/>
        <v>7360</v>
      </c>
      <c r="AA380" t="e">
        <f>SQRT(($U$6/2)^2-($U$6/2)^2*'(OLD) bottom seam length'!Z380^2/($U$7/2)^2)</f>
        <v>#VALUE!</v>
      </c>
      <c r="AC380" s="136">
        <f t="shared" si="59"/>
        <v>7360</v>
      </c>
      <c r="AD380" t="e">
        <f>SQRT(($U$6/2)^2-($U$6/2)^2*'(OLD) bottom seam length'!AC380^2/($U$7/2)^2)</f>
        <v>#VALUE!</v>
      </c>
    </row>
    <row r="381" spans="2:30">
      <c r="B381" s="136">
        <f t="shared" si="50"/>
        <v>7400</v>
      </c>
      <c r="C381" t="e">
        <f>SQRT(($C$5/2)^2-($C$5/2)^2*'(OLD) bottom seam length'!B381^2/($C$6/2)^2)</f>
        <v>#DIV/0!</v>
      </c>
      <c r="E381" s="136">
        <f t="shared" si="51"/>
        <v>7400</v>
      </c>
      <c r="F381" t="e">
        <f>SQRT(($C$5/2)^2-($C$5/2)^2*'(OLD) bottom seam length'!E381^2/($C$6/2)^2)</f>
        <v>#DIV/0!</v>
      </c>
      <c r="H381" s="136">
        <f t="shared" si="52"/>
        <v>7400</v>
      </c>
      <c r="I381" t="e">
        <f>SQRT(($C$5/2)^2-($C$5/2)^2*'(OLD) bottom seam length'!H381^2/($C$6/2)^2)</f>
        <v>#DIV/0!</v>
      </c>
      <c r="K381" s="136">
        <f t="shared" si="53"/>
        <v>7400</v>
      </c>
      <c r="L381" t="e">
        <f>SQRT(($C$5/2)^2-($C$5/2)^2*'(OLD) bottom seam length'!K381^2/($C$6/2)^2)</f>
        <v>#DIV/0!</v>
      </c>
      <c r="O381" s="136">
        <f t="shared" si="54"/>
        <v>7400</v>
      </c>
      <c r="P381" t="b">
        <f t="shared" si="55"/>
        <v>0</v>
      </c>
      <c r="T381" s="136">
        <f t="shared" si="56"/>
        <v>7380</v>
      </c>
      <c r="U381" t="e">
        <f>SQRT(($U$6/2)^2-($U$6/2)^2*'(OLD) bottom seam length'!T381^2/($U$7/2)^2)</f>
        <v>#VALUE!</v>
      </c>
      <c r="W381" s="136">
        <f t="shared" si="57"/>
        <v>7380</v>
      </c>
      <c r="X381" t="e">
        <f>SQRT(($U$6/2)^2-($U$6/2)^2*'(OLD) bottom seam length'!W381^2/($U$7/2)^2)</f>
        <v>#VALUE!</v>
      </c>
      <c r="Z381" s="136">
        <f t="shared" si="58"/>
        <v>7380</v>
      </c>
      <c r="AA381" t="e">
        <f>SQRT(($U$6/2)^2-($U$6/2)^2*'(OLD) bottom seam length'!Z381^2/($U$7/2)^2)</f>
        <v>#VALUE!</v>
      </c>
      <c r="AC381" s="136">
        <f t="shared" si="59"/>
        <v>7380</v>
      </c>
      <c r="AD381" t="e">
        <f>SQRT(($U$6/2)^2-($U$6/2)^2*'(OLD) bottom seam length'!AC381^2/($U$7/2)^2)</f>
        <v>#VALUE!</v>
      </c>
    </row>
    <row r="382" spans="2:30">
      <c r="B382" s="136">
        <f t="shared" si="50"/>
        <v>7420</v>
      </c>
      <c r="C382" t="e">
        <f>SQRT(($C$5/2)^2-($C$5/2)^2*'(OLD) bottom seam length'!B382^2/($C$6/2)^2)</f>
        <v>#DIV/0!</v>
      </c>
      <c r="E382" s="136">
        <f t="shared" si="51"/>
        <v>7420</v>
      </c>
      <c r="F382" t="e">
        <f>SQRT(($C$5/2)^2-($C$5/2)^2*'(OLD) bottom seam length'!E382^2/($C$6/2)^2)</f>
        <v>#DIV/0!</v>
      </c>
      <c r="H382" s="136">
        <f t="shared" si="52"/>
        <v>7420</v>
      </c>
      <c r="I382" t="e">
        <f>SQRT(($C$5/2)^2-($C$5/2)^2*'(OLD) bottom seam length'!H382^2/($C$6/2)^2)</f>
        <v>#DIV/0!</v>
      </c>
      <c r="K382" s="136">
        <f t="shared" si="53"/>
        <v>7420</v>
      </c>
      <c r="L382" t="e">
        <f>SQRT(($C$5/2)^2-($C$5/2)^2*'(OLD) bottom seam length'!K382^2/($C$6/2)^2)</f>
        <v>#DIV/0!</v>
      </c>
      <c r="O382" s="136">
        <f t="shared" si="54"/>
        <v>7420</v>
      </c>
      <c r="P382" t="b">
        <f t="shared" si="55"/>
        <v>0</v>
      </c>
      <c r="T382" s="136">
        <f t="shared" si="56"/>
        <v>7400</v>
      </c>
      <c r="U382" t="e">
        <f>SQRT(($U$6/2)^2-($U$6/2)^2*'(OLD) bottom seam length'!T382^2/($U$7/2)^2)</f>
        <v>#VALUE!</v>
      </c>
      <c r="W382" s="136">
        <f t="shared" si="57"/>
        <v>7400</v>
      </c>
      <c r="X382" t="e">
        <f>SQRT(($U$6/2)^2-($U$6/2)^2*'(OLD) bottom seam length'!W382^2/($U$7/2)^2)</f>
        <v>#VALUE!</v>
      </c>
      <c r="Z382" s="136">
        <f t="shared" si="58"/>
        <v>7400</v>
      </c>
      <c r="AA382" t="e">
        <f>SQRT(($U$6/2)^2-($U$6/2)^2*'(OLD) bottom seam length'!Z382^2/($U$7/2)^2)</f>
        <v>#VALUE!</v>
      </c>
      <c r="AC382" s="136">
        <f t="shared" si="59"/>
        <v>7400</v>
      </c>
      <c r="AD382" t="e">
        <f>SQRT(($U$6/2)^2-($U$6/2)^2*'(OLD) bottom seam length'!AC382^2/($U$7/2)^2)</f>
        <v>#VALUE!</v>
      </c>
    </row>
    <row r="383" spans="2:30">
      <c r="B383" s="136">
        <f t="shared" si="50"/>
        <v>7440</v>
      </c>
      <c r="C383" t="e">
        <f>SQRT(($C$5/2)^2-($C$5/2)^2*'(OLD) bottom seam length'!B383^2/($C$6/2)^2)</f>
        <v>#DIV/0!</v>
      </c>
      <c r="E383" s="136">
        <f t="shared" si="51"/>
        <v>7440</v>
      </c>
      <c r="F383" t="e">
        <f>SQRT(($C$5/2)^2-($C$5/2)^2*'(OLD) bottom seam length'!E383^2/($C$6/2)^2)</f>
        <v>#DIV/0!</v>
      </c>
      <c r="H383" s="136">
        <f t="shared" si="52"/>
        <v>7440</v>
      </c>
      <c r="I383" t="e">
        <f>SQRT(($C$5/2)^2-($C$5/2)^2*'(OLD) bottom seam length'!H383^2/($C$6/2)^2)</f>
        <v>#DIV/0!</v>
      </c>
      <c r="K383" s="136">
        <f t="shared" si="53"/>
        <v>7440</v>
      </c>
      <c r="L383" t="e">
        <f>SQRT(($C$5/2)^2-($C$5/2)^2*'(OLD) bottom seam length'!K383^2/($C$6/2)^2)</f>
        <v>#DIV/0!</v>
      </c>
      <c r="O383" s="136">
        <f t="shared" si="54"/>
        <v>7440</v>
      </c>
      <c r="P383" t="b">
        <f t="shared" si="55"/>
        <v>0</v>
      </c>
      <c r="T383" s="136">
        <f t="shared" si="56"/>
        <v>7420</v>
      </c>
      <c r="U383" t="e">
        <f>SQRT(($U$6/2)^2-($U$6/2)^2*'(OLD) bottom seam length'!T383^2/($U$7/2)^2)</f>
        <v>#VALUE!</v>
      </c>
      <c r="W383" s="136">
        <f t="shared" si="57"/>
        <v>7420</v>
      </c>
      <c r="X383" t="e">
        <f>SQRT(($U$6/2)^2-($U$6/2)^2*'(OLD) bottom seam length'!W383^2/($U$7/2)^2)</f>
        <v>#VALUE!</v>
      </c>
      <c r="Z383" s="136">
        <f t="shared" si="58"/>
        <v>7420</v>
      </c>
      <c r="AA383" t="e">
        <f>SQRT(($U$6/2)^2-($U$6/2)^2*'(OLD) bottom seam length'!Z383^2/($U$7/2)^2)</f>
        <v>#VALUE!</v>
      </c>
      <c r="AC383" s="136">
        <f t="shared" si="59"/>
        <v>7420</v>
      </c>
      <c r="AD383" t="e">
        <f>SQRT(($U$6/2)^2-($U$6/2)^2*'(OLD) bottom seam length'!AC383^2/($U$7/2)^2)</f>
        <v>#VALUE!</v>
      </c>
    </row>
    <row r="384" spans="2:30">
      <c r="B384" s="136">
        <f t="shared" si="50"/>
        <v>7460</v>
      </c>
      <c r="C384" t="e">
        <f>SQRT(($C$5/2)^2-($C$5/2)^2*'(OLD) bottom seam length'!B384^2/($C$6/2)^2)</f>
        <v>#DIV/0!</v>
      </c>
      <c r="E384" s="136">
        <f t="shared" si="51"/>
        <v>7460</v>
      </c>
      <c r="F384" t="e">
        <f>SQRT(($C$5/2)^2-($C$5/2)^2*'(OLD) bottom seam length'!E384^2/($C$6/2)^2)</f>
        <v>#DIV/0!</v>
      </c>
      <c r="H384" s="136">
        <f t="shared" si="52"/>
        <v>7460</v>
      </c>
      <c r="I384" t="e">
        <f>SQRT(($C$5/2)^2-($C$5/2)^2*'(OLD) bottom seam length'!H384^2/($C$6/2)^2)</f>
        <v>#DIV/0!</v>
      </c>
      <c r="K384" s="136">
        <f t="shared" si="53"/>
        <v>7460</v>
      </c>
      <c r="L384" t="e">
        <f>SQRT(($C$5/2)^2-($C$5/2)^2*'(OLD) bottom seam length'!K384^2/($C$6/2)^2)</f>
        <v>#DIV/0!</v>
      </c>
      <c r="O384" s="136">
        <f t="shared" si="54"/>
        <v>7460</v>
      </c>
      <c r="P384" t="b">
        <f t="shared" si="55"/>
        <v>0</v>
      </c>
      <c r="T384" s="136">
        <f t="shared" si="56"/>
        <v>7440</v>
      </c>
      <c r="U384" t="e">
        <f>SQRT(($U$6/2)^2-($U$6/2)^2*'(OLD) bottom seam length'!T384^2/($U$7/2)^2)</f>
        <v>#VALUE!</v>
      </c>
      <c r="W384" s="136">
        <f t="shared" si="57"/>
        <v>7440</v>
      </c>
      <c r="X384" t="e">
        <f>SQRT(($U$6/2)^2-($U$6/2)^2*'(OLD) bottom seam length'!W384^2/($U$7/2)^2)</f>
        <v>#VALUE!</v>
      </c>
      <c r="Z384" s="136">
        <f t="shared" si="58"/>
        <v>7440</v>
      </c>
      <c r="AA384" t="e">
        <f>SQRT(($U$6/2)^2-($U$6/2)^2*'(OLD) bottom seam length'!Z384^2/($U$7/2)^2)</f>
        <v>#VALUE!</v>
      </c>
      <c r="AC384" s="136">
        <f t="shared" si="59"/>
        <v>7440</v>
      </c>
      <c r="AD384" t="e">
        <f>SQRT(($U$6/2)^2-($U$6/2)^2*'(OLD) bottom seam length'!AC384^2/($U$7/2)^2)</f>
        <v>#VALUE!</v>
      </c>
    </row>
    <row r="385" spans="2:30">
      <c r="B385" s="136">
        <f t="shared" si="50"/>
        <v>7480</v>
      </c>
      <c r="C385" t="e">
        <f>SQRT(($C$5/2)^2-($C$5/2)^2*'(OLD) bottom seam length'!B385^2/($C$6/2)^2)</f>
        <v>#DIV/0!</v>
      </c>
      <c r="E385" s="136">
        <f t="shared" si="51"/>
        <v>7480</v>
      </c>
      <c r="F385" t="e">
        <f>SQRT(($C$5/2)^2-($C$5/2)^2*'(OLD) bottom seam length'!E385^2/($C$6/2)^2)</f>
        <v>#DIV/0!</v>
      </c>
      <c r="H385" s="136">
        <f t="shared" si="52"/>
        <v>7480</v>
      </c>
      <c r="I385" t="e">
        <f>SQRT(($C$5/2)^2-($C$5/2)^2*'(OLD) bottom seam length'!H385^2/($C$6/2)^2)</f>
        <v>#DIV/0!</v>
      </c>
      <c r="K385" s="136">
        <f t="shared" si="53"/>
        <v>7480</v>
      </c>
      <c r="L385" t="e">
        <f>SQRT(($C$5/2)^2-($C$5/2)^2*'(OLD) bottom seam length'!K385^2/($C$6/2)^2)</f>
        <v>#DIV/0!</v>
      </c>
      <c r="O385" s="136">
        <f t="shared" si="54"/>
        <v>7480</v>
      </c>
      <c r="P385" t="b">
        <f t="shared" si="55"/>
        <v>0</v>
      </c>
      <c r="T385" s="136">
        <f t="shared" si="56"/>
        <v>7460</v>
      </c>
      <c r="U385" t="e">
        <f>SQRT(($U$6/2)^2-($U$6/2)^2*'(OLD) bottom seam length'!T385^2/($U$7/2)^2)</f>
        <v>#VALUE!</v>
      </c>
      <c r="W385" s="136">
        <f t="shared" si="57"/>
        <v>7460</v>
      </c>
      <c r="X385" t="e">
        <f>SQRT(($U$6/2)^2-($U$6/2)^2*'(OLD) bottom seam length'!W385^2/($U$7/2)^2)</f>
        <v>#VALUE!</v>
      </c>
      <c r="Z385" s="136">
        <f t="shared" si="58"/>
        <v>7460</v>
      </c>
      <c r="AA385" t="e">
        <f>SQRT(($U$6/2)^2-($U$6/2)^2*'(OLD) bottom seam length'!Z385^2/($U$7/2)^2)</f>
        <v>#VALUE!</v>
      </c>
      <c r="AC385" s="136">
        <f t="shared" si="59"/>
        <v>7460</v>
      </c>
      <c r="AD385" t="e">
        <f>SQRT(($U$6/2)^2-($U$6/2)^2*'(OLD) bottom seam length'!AC385^2/($U$7/2)^2)</f>
        <v>#VALUE!</v>
      </c>
    </row>
    <row r="386" spans="2:30">
      <c r="B386" s="136">
        <f t="shared" si="50"/>
        <v>7500</v>
      </c>
      <c r="C386" t="e">
        <f>SQRT(($C$5/2)^2-($C$5/2)^2*'(OLD) bottom seam length'!B386^2/($C$6/2)^2)</f>
        <v>#DIV/0!</v>
      </c>
      <c r="E386" s="136">
        <f t="shared" si="51"/>
        <v>7500</v>
      </c>
      <c r="F386" t="e">
        <f>SQRT(($C$5/2)^2-($C$5/2)^2*'(OLD) bottom seam length'!E386^2/($C$6/2)^2)</f>
        <v>#DIV/0!</v>
      </c>
      <c r="H386" s="136">
        <f t="shared" si="52"/>
        <v>7500</v>
      </c>
      <c r="I386" t="e">
        <f>SQRT(($C$5/2)^2-($C$5/2)^2*'(OLD) bottom seam length'!H386^2/($C$6/2)^2)</f>
        <v>#DIV/0!</v>
      </c>
      <c r="K386" s="136">
        <f t="shared" si="53"/>
        <v>7500</v>
      </c>
      <c r="L386" t="e">
        <f>SQRT(($C$5/2)^2-($C$5/2)^2*'(OLD) bottom seam length'!K386^2/($C$6/2)^2)</f>
        <v>#DIV/0!</v>
      </c>
      <c r="O386" s="136">
        <f t="shared" si="54"/>
        <v>7500</v>
      </c>
      <c r="P386" t="b">
        <f t="shared" si="55"/>
        <v>0</v>
      </c>
      <c r="T386" s="136">
        <f t="shared" si="56"/>
        <v>7480</v>
      </c>
      <c r="U386" t="e">
        <f>SQRT(($U$6/2)^2-($U$6/2)^2*'(OLD) bottom seam length'!T386^2/($U$7/2)^2)</f>
        <v>#VALUE!</v>
      </c>
      <c r="W386" s="136">
        <f t="shared" si="57"/>
        <v>7480</v>
      </c>
      <c r="X386" t="e">
        <f>SQRT(($U$6/2)^2-($U$6/2)^2*'(OLD) bottom seam length'!W386^2/($U$7/2)^2)</f>
        <v>#VALUE!</v>
      </c>
      <c r="Z386" s="136">
        <f t="shared" si="58"/>
        <v>7480</v>
      </c>
      <c r="AA386" t="e">
        <f>SQRT(($U$6/2)^2-($U$6/2)^2*'(OLD) bottom seam length'!Z386^2/($U$7/2)^2)</f>
        <v>#VALUE!</v>
      </c>
      <c r="AC386" s="136">
        <f t="shared" si="59"/>
        <v>7480</v>
      </c>
      <c r="AD386" t="e">
        <f>SQRT(($U$6/2)^2-($U$6/2)^2*'(OLD) bottom seam length'!AC386^2/($U$7/2)^2)</f>
        <v>#VALUE!</v>
      </c>
    </row>
    <row r="387" spans="2:30">
      <c r="B387" s="136">
        <f t="shared" si="50"/>
        <v>7520</v>
      </c>
      <c r="C387" t="e">
        <f>SQRT(($C$5/2)^2-($C$5/2)^2*'(OLD) bottom seam length'!B387^2/($C$6/2)^2)</f>
        <v>#DIV/0!</v>
      </c>
      <c r="E387" s="136">
        <f t="shared" si="51"/>
        <v>7520</v>
      </c>
      <c r="F387" t="e">
        <f>SQRT(($C$5/2)^2-($C$5/2)^2*'(OLD) bottom seam length'!E387^2/($C$6/2)^2)</f>
        <v>#DIV/0!</v>
      </c>
      <c r="H387" s="136">
        <f t="shared" si="52"/>
        <v>7520</v>
      </c>
      <c r="I387" t="e">
        <f>SQRT(($C$5/2)^2-($C$5/2)^2*'(OLD) bottom seam length'!H387^2/($C$6/2)^2)</f>
        <v>#DIV/0!</v>
      </c>
      <c r="K387" s="136">
        <f t="shared" si="53"/>
        <v>7520</v>
      </c>
      <c r="L387" t="e">
        <f>SQRT(($C$5/2)^2-($C$5/2)^2*'(OLD) bottom seam length'!K387^2/($C$6/2)^2)</f>
        <v>#DIV/0!</v>
      </c>
      <c r="O387" s="136">
        <f t="shared" si="54"/>
        <v>7520</v>
      </c>
      <c r="P387" t="b">
        <f t="shared" si="55"/>
        <v>0</v>
      </c>
      <c r="T387" s="136">
        <f t="shared" si="56"/>
        <v>7500</v>
      </c>
      <c r="U387" t="e">
        <f>SQRT(($U$6/2)^2-($U$6/2)^2*'(OLD) bottom seam length'!T387^2/($U$7/2)^2)</f>
        <v>#VALUE!</v>
      </c>
      <c r="W387" s="136">
        <f t="shared" si="57"/>
        <v>7500</v>
      </c>
      <c r="X387" t="e">
        <f>SQRT(($U$6/2)^2-($U$6/2)^2*'(OLD) bottom seam length'!W387^2/($U$7/2)^2)</f>
        <v>#VALUE!</v>
      </c>
      <c r="Z387" s="136">
        <f t="shared" si="58"/>
        <v>7500</v>
      </c>
      <c r="AA387" t="e">
        <f>SQRT(($U$6/2)^2-($U$6/2)^2*'(OLD) bottom seam length'!Z387^2/($U$7/2)^2)</f>
        <v>#VALUE!</v>
      </c>
      <c r="AC387" s="136">
        <f t="shared" si="59"/>
        <v>7500</v>
      </c>
      <c r="AD387" t="e">
        <f>SQRT(($U$6/2)^2-($U$6/2)^2*'(OLD) bottom seam length'!AC387^2/($U$7/2)^2)</f>
        <v>#VALUE!</v>
      </c>
    </row>
    <row r="388" spans="2:30">
      <c r="B388" s="136">
        <f t="shared" si="50"/>
        <v>7540</v>
      </c>
      <c r="C388" t="e">
        <f>SQRT(($C$5/2)^2-($C$5/2)^2*'(OLD) bottom seam length'!B388^2/($C$6/2)^2)</f>
        <v>#DIV/0!</v>
      </c>
      <c r="E388" s="136">
        <f t="shared" si="51"/>
        <v>7540</v>
      </c>
      <c r="F388" t="e">
        <f>SQRT(($C$5/2)^2-($C$5/2)^2*'(OLD) bottom seam length'!E388^2/($C$6/2)^2)</f>
        <v>#DIV/0!</v>
      </c>
      <c r="H388" s="136">
        <f t="shared" si="52"/>
        <v>7540</v>
      </c>
      <c r="I388" t="e">
        <f>SQRT(($C$5/2)^2-($C$5/2)^2*'(OLD) bottom seam length'!H388^2/($C$6/2)^2)</f>
        <v>#DIV/0!</v>
      </c>
      <c r="K388" s="136">
        <f t="shared" si="53"/>
        <v>7540</v>
      </c>
      <c r="L388" t="e">
        <f>SQRT(($C$5/2)^2-($C$5/2)^2*'(OLD) bottom seam length'!K388^2/($C$6/2)^2)</f>
        <v>#DIV/0!</v>
      </c>
      <c r="O388" s="136">
        <f t="shared" si="54"/>
        <v>7540</v>
      </c>
      <c r="P388" t="b">
        <f t="shared" si="55"/>
        <v>0</v>
      </c>
      <c r="T388" s="136">
        <f t="shared" si="56"/>
        <v>7520</v>
      </c>
      <c r="U388" t="e">
        <f>SQRT(($U$6/2)^2-($U$6/2)^2*'(OLD) bottom seam length'!T388^2/($U$7/2)^2)</f>
        <v>#VALUE!</v>
      </c>
      <c r="W388" s="136">
        <f t="shared" si="57"/>
        <v>7520</v>
      </c>
      <c r="X388" t="e">
        <f>SQRT(($U$6/2)^2-($U$6/2)^2*'(OLD) bottom seam length'!W388^2/($U$7/2)^2)</f>
        <v>#VALUE!</v>
      </c>
      <c r="Z388" s="136">
        <f t="shared" si="58"/>
        <v>7520</v>
      </c>
      <c r="AA388" t="e">
        <f>SQRT(($U$6/2)^2-($U$6/2)^2*'(OLD) bottom seam length'!Z388^2/($U$7/2)^2)</f>
        <v>#VALUE!</v>
      </c>
      <c r="AC388" s="136">
        <f t="shared" si="59"/>
        <v>7520</v>
      </c>
      <c r="AD388" t="e">
        <f>SQRT(($U$6/2)^2-($U$6/2)^2*'(OLD) bottom seam length'!AC388^2/($U$7/2)^2)</f>
        <v>#VALUE!</v>
      </c>
    </row>
    <row r="389" spans="2:30">
      <c r="B389" s="136">
        <f t="shared" si="50"/>
        <v>7560</v>
      </c>
      <c r="C389" t="e">
        <f>SQRT(($C$5/2)^2-($C$5/2)^2*'(OLD) bottom seam length'!B389^2/($C$6/2)^2)</f>
        <v>#DIV/0!</v>
      </c>
      <c r="E389" s="136">
        <f t="shared" si="51"/>
        <v>7560</v>
      </c>
      <c r="F389" t="e">
        <f>SQRT(($C$5/2)^2-($C$5/2)^2*'(OLD) bottom seam length'!E389^2/($C$6/2)^2)</f>
        <v>#DIV/0!</v>
      </c>
      <c r="H389" s="136">
        <f t="shared" si="52"/>
        <v>7560</v>
      </c>
      <c r="I389" t="e">
        <f>SQRT(($C$5/2)^2-($C$5/2)^2*'(OLD) bottom seam length'!H389^2/($C$6/2)^2)</f>
        <v>#DIV/0!</v>
      </c>
      <c r="K389" s="136">
        <f t="shared" si="53"/>
        <v>7560</v>
      </c>
      <c r="L389" t="e">
        <f>SQRT(($C$5/2)^2-($C$5/2)^2*'(OLD) bottom seam length'!K389^2/($C$6/2)^2)</f>
        <v>#DIV/0!</v>
      </c>
      <c r="O389" s="136">
        <f t="shared" si="54"/>
        <v>7560</v>
      </c>
      <c r="P389" t="b">
        <f t="shared" si="55"/>
        <v>0</v>
      </c>
      <c r="T389" s="136">
        <f t="shared" si="56"/>
        <v>7540</v>
      </c>
      <c r="U389" t="e">
        <f>SQRT(($U$6/2)^2-($U$6/2)^2*'(OLD) bottom seam length'!T389^2/($U$7/2)^2)</f>
        <v>#VALUE!</v>
      </c>
      <c r="W389" s="136">
        <f t="shared" si="57"/>
        <v>7540</v>
      </c>
      <c r="X389" t="e">
        <f>SQRT(($U$6/2)^2-($U$6/2)^2*'(OLD) bottom seam length'!W389^2/($U$7/2)^2)</f>
        <v>#VALUE!</v>
      </c>
      <c r="Z389" s="136">
        <f t="shared" si="58"/>
        <v>7540</v>
      </c>
      <c r="AA389" t="e">
        <f>SQRT(($U$6/2)^2-($U$6/2)^2*'(OLD) bottom seam length'!Z389^2/($U$7/2)^2)</f>
        <v>#VALUE!</v>
      </c>
      <c r="AC389" s="136">
        <f t="shared" si="59"/>
        <v>7540</v>
      </c>
      <c r="AD389" t="e">
        <f>SQRT(($U$6/2)^2-($U$6/2)^2*'(OLD) bottom seam length'!AC389^2/($U$7/2)^2)</f>
        <v>#VALUE!</v>
      </c>
    </row>
    <row r="390" spans="2:30">
      <c r="B390" s="136">
        <f t="shared" si="50"/>
        <v>7580</v>
      </c>
      <c r="C390" t="e">
        <f>SQRT(($C$5/2)^2-($C$5/2)^2*'(OLD) bottom seam length'!B390^2/($C$6/2)^2)</f>
        <v>#DIV/0!</v>
      </c>
      <c r="E390" s="136">
        <f t="shared" si="51"/>
        <v>7580</v>
      </c>
      <c r="F390" t="e">
        <f>SQRT(($C$5/2)^2-($C$5/2)^2*'(OLD) bottom seam length'!E390^2/($C$6/2)^2)</f>
        <v>#DIV/0!</v>
      </c>
      <c r="H390" s="136">
        <f t="shared" si="52"/>
        <v>7580</v>
      </c>
      <c r="I390" t="e">
        <f>SQRT(($C$5/2)^2-($C$5/2)^2*'(OLD) bottom seam length'!H390^2/($C$6/2)^2)</f>
        <v>#DIV/0!</v>
      </c>
      <c r="K390" s="136">
        <f t="shared" si="53"/>
        <v>7580</v>
      </c>
      <c r="L390" t="e">
        <f>SQRT(($C$5/2)^2-($C$5/2)^2*'(OLD) bottom seam length'!K390^2/($C$6/2)^2)</f>
        <v>#DIV/0!</v>
      </c>
      <c r="O390" s="136">
        <f t="shared" si="54"/>
        <v>7580</v>
      </c>
      <c r="P390" t="b">
        <f t="shared" si="55"/>
        <v>0</v>
      </c>
      <c r="T390" s="136">
        <f t="shared" si="56"/>
        <v>7560</v>
      </c>
      <c r="U390" t="e">
        <f>SQRT(($U$6/2)^2-($U$6/2)^2*'(OLD) bottom seam length'!T390^2/($U$7/2)^2)</f>
        <v>#VALUE!</v>
      </c>
      <c r="W390" s="136">
        <f t="shared" si="57"/>
        <v>7560</v>
      </c>
      <c r="X390" t="e">
        <f>SQRT(($U$6/2)^2-($U$6/2)^2*'(OLD) bottom seam length'!W390^2/($U$7/2)^2)</f>
        <v>#VALUE!</v>
      </c>
      <c r="Z390" s="136">
        <f t="shared" si="58"/>
        <v>7560</v>
      </c>
      <c r="AA390" t="e">
        <f>SQRT(($U$6/2)^2-($U$6/2)^2*'(OLD) bottom seam length'!Z390^2/($U$7/2)^2)</f>
        <v>#VALUE!</v>
      </c>
      <c r="AC390" s="136">
        <f t="shared" si="59"/>
        <v>7560</v>
      </c>
      <c r="AD390" t="e">
        <f>SQRT(($U$6/2)^2-($U$6/2)^2*'(OLD) bottom seam length'!AC390^2/($U$7/2)^2)</f>
        <v>#VALUE!</v>
      </c>
    </row>
    <row r="391" spans="2:30">
      <c r="B391" s="136">
        <f t="shared" si="50"/>
        <v>7600</v>
      </c>
      <c r="C391" t="e">
        <f>SQRT(($C$5/2)^2-($C$5/2)^2*'(OLD) bottom seam length'!B391^2/($C$6/2)^2)</f>
        <v>#DIV/0!</v>
      </c>
      <c r="E391" s="136">
        <f t="shared" si="51"/>
        <v>7600</v>
      </c>
      <c r="F391" t="e">
        <f>SQRT(($C$5/2)^2-($C$5/2)^2*'(OLD) bottom seam length'!E391^2/($C$6/2)^2)</f>
        <v>#DIV/0!</v>
      </c>
      <c r="H391" s="136">
        <f t="shared" si="52"/>
        <v>7600</v>
      </c>
      <c r="I391" t="e">
        <f>SQRT(($C$5/2)^2-($C$5/2)^2*'(OLD) bottom seam length'!H391^2/($C$6/2)^2)</f>
        <v>#DIV/0!</v>
      </c>
      <c r="K391" s="136">
        <f t="shared" si="53"/>
        <v>7600</v>
      </c>
      <c r="L391" t="e">
        <f>SQRT(($C$5/2)^2-($C$5/2)^2*'(OLD) bottom seam length'!K391^2/($C$6/2)^2)</f>
        <v>#DIV/0!</v>
      </c>
      <c r="O391" s="136">
        <f t="shared" si="54"/>
        <v>7600</v>
      </c>
      <c r="P391" t="b">
        <f t="shared" si="55"/>
        <v>0</v>
      </c>
      <c r="T391" s="136">
        <f t="shared" si="56"/>
        <v>7580</v>
      </c>
      <c r="U391" t="e">
        <f>SQRT(($U$6/2)^2-($U$6/2)^2*'(OLD) bottom seam length'!T391^2/($U$7/2)^2)</f>
        <v>#VALUE!</v>
      </c>
      <c r="W391" s="136">
        <f t="shared" si="57"/>
        <v>7580</v>
      </c>
      <c r="X391" t="e">
        <f>SQRT(($U$6/2)^2-($U$6/2)^2*'(OLD) bottom seam length'!W391^2/($U$7/2)^2)</f>
        <v>#VALUE!</v>
      </c>
      <c r="Z391" s="136">
        <f t="shared" si="58"/>
        <v>7580</v>
      </c>
      <c r="AA391" t="e">
        <f>SQRT(($U$6/2)^2-($U$6/2)^2*'(OLD) bottom seam length'!Z391^2/($U$7/2)^2)</f>
        <v>#VALUE!</v>
      </c>
      <c r="AC391" s="136">
        <f t="shared" si="59"/>
        <v>7580</v>
      </c>
      <c r="AD391" t="e">
        <f>SQRT(($U$6/2)^2-($U$6/2)^2*'(OLD) bottom seam length'!AC391^2/($U$7/2)^2)</f>
        <v>#VALUE!</v>
      </c>
    </row>
    <row r="392" spans="2:30">
      <c r="B392" s="136">
        <f t="shared" si="50"/>
        <v>7620</v>
      </c>
      <c r="C392" t="e">
        <f>SQRT(($C$5/2)^2-($C$5/2)^2*'(OLD) bottom seam length'!B392^2/($C$6/2)^2)</f>
        <v>#DIV/0!</v>
      </c>
      <c r="E392" s="136">
        <f t="shared" si="51"/>
        <v>7620</v>
      </c>
      <c r="F392" t="e">
        <f>SQRT(($C$5/2)^2-($C$5/2)^2*'(OLD) bottom seam length'!E392^2/($C$6/2)^2)</f>
        <v>#DIV/0!</v>
      </c>
      <c r="H392" s="136">
        <f t="shared" si="52"/>
        <v>7620</v>
      </c>
      <c r="I392" t="e">
        <f>SQRT(($C$5/2)^2-($C$5/2)^2*'(OLD) bottom seam length'!H392^2/($C$6/2)^2)</f>
        <v>#DIV/0!</v>
      </c>
      <c r="K392" s="136">
        <f t="shared" si="53"/>
        <v>7620</v>
      </c>
      <c r="L392" t="e">
        <f>SQRT(($C$5/2)^2-($C$5/2)^2*'(OLD) bottom seam length'!K392^2/($C$6/2)^2)</f>
        <v>#DIV/0!</v>
      </c>
      <c r="O392" s="136">
        <f t="shared" si="54"/>
        <v>7620</v>
      </c>
      <c r="P392" t="b">
        <f t="shared" si="55"/>
        <v>0</v>
      </c>
      <c r="T392" s="136">
        <f t="shared" si="56"/>
        <v>7600</v>
      </c>
      <c r="U392" t="e">
        <f>SQRT(($U$6/2)^2-($U$6/2)^2*'(OLD) bottom seam length'!T392^2/($U$7/2)^2)</f>
        <v>#VALUE!</v>
      </c>
      <c r="W392" s="136">
        <f t="shared" si="57"/>
        <v>7600</v>
      </c>
      <c r="X392" t="e">
        <f>SQRT(($U$6/2)^2-($U$6/2)^2*'(OLD) bottom seam length'!W392^2/($U$7/2)^2)</f>
        <v>#VALUE!</v>
      </c>
      <c r="Z392" s="136">
        <f t="shared" si="58"/>
        <v>7600</v>
      </c>
      <c r="AA392" t="e">
        <f>SQRT(($U$6/2)^2-($U$6/2)^2*'(OLD) bottom seam length'!Z392^2/($U$7/2)^2)</f>
        <v>#VALUE!</v>
      </c>
      <c r="AC392" s="136">
        <f t="shared" si="59"/>
        <v>7600</v>
      </c>
      <c r="AD392" t="e">
        <f>SQRT(($U$6/2)^2-($U$6/2)^2*'(OLD) bottom seam length'!AC392^2/($U$7/2)^2)</f>
        <v>#VALUE!</v>
      </c>
    </row>
    <row r="393" spans="2:30">
      <c r="B393" s="136">
        <f t="shared" si="50"/>
        <v>7640</v>
      </c>
      <c r="C393" t="e">
        <f>SQRT(($C$5/2)^2-($C$5/2)^2*'(OLD) bottom seam length'!B393^2/($C$6/2)^2)</f>
        <v>#DIV/0!</v>
      </c>
      <c r="E393" s="136">
        <f t="shared" si="51"/>
        <v>7640</v>
      </c>
      <c r="F393" t="e">
        <f>SQRT(($C$5/2)^2-($C$5/2)^2*'(OLD) bottom seam length'!E393^2/($C$6/2)^2)</f>
        <v>#DIV/0!</v>
      </c>
      <c r="H393" s="136">
        <f t="shared" si="52"/>
        <v>7640</v>
      </c>
      <c r="I393" t="e">
        <f>SQRT(($C$5/2)^2-($C$5/2)^2*'(OLD) bottom seam length'!H393^2/($C$6/2)^2)</f>
        <v>#DIV/0!</v>
      </c>
      <c r="K393" s="136">
        <f t="shared" si="53"/>
        <v>7640</v>
      </c>
      <c r="L393" t="e">
        <f>SQRT(($C$5/2)^2-($C$5/2)^2*'(OLD) bottom seam length'!K393^2/($C$6/2)^2)</f>
        <v>#DIV/0!</v>
      </c>
      <c r="O393" s="136">
        <f t="shared" si="54"/>
        <v>7640</v>
      </c>
      <c r="P393" t="b">
        <f t="shared" si="55"/>
        <v>0</v>
      </c>
      <c r="T393" s="136">
        <f t="shared" si="56"/>
        <v>7620</v>
      </c>
      <c r="U393" t="e">
        <f>SQRT(($U$6/2)^2-($U$6/2)^2*'(OLD) bottom seam length'!T393^2/($U$7/2)^2)</f>
        <v>#VALUE!</v>
      </c>
      <c r="W393" s="136">
        <f t="shared" si="57"/>
        <v>7620</v>
      </c>
      <c r="X393" t="e">
        <f>SQRT(($U$6/2)^2-($U$6/2)^2*'(OLD) bottom seam length'!W393^2/($U$7/2)^2)</f>
        <v>#VALUE!</v>
      </c>
      <c r="Z393" s="136">
        <f t="shared" si="58"/>
        <v>7620</v>
      </c>
      <c r="AA393" t="e">
        <f>SQRT(($U$6/2)^2-($U$6/2)^2*'(OLD) bottom seam length'!Z393^2/($U$7/2)^2)</f>
        <v>#VALUE!</v>
      </c>
      <c r="AC393" s="136">
        <f t="shared" si="59"/>
        <v>7620</v>
      </c>
      <c r="AD393" t="e">
        <f>SQRT(($U$6/2)^2-($U$6/2)^2*'(OLD) bottom seam length'!AC393^2/($U$7/2)^2)</f>
        <v>#VALUE!</v>
      </c>
    </row>
    <row r="394" spans="2:30">
      <c r="B394" s="136">
        <f t="shared" si="50"/>
        <v>7660</v>
      </c>
      <c r="C394" t="e">
        <f>SQRT(($C$5/2)^2-($C$5/2)^2*'(OLD) bottom seam length'!B394^2/($C$6/2)^2)</f>
        <v>#DIV/0!</v>
      </c>
      <c r="E394" s="136">
        <f t="shared" si="51"/>
        <v>7660</v>
      </c>
      <c r="F394" t="e">
        <f>SQRT(($C$5/2)^2-($C$5/2)^2*'(OLD) bottom seam length'!E394^2/($C$6/2)^2)</f>
        <v>#DIV/0!</v>
      </c>
      <c r="H394" s="136">
        <f t="shared" si="52"/>
        <v>7660</v>
      </c>
      <c r="I394" t="e">
        <f>SQRT(($C$5/2)^2-($C$5/2)^2*'(OLD) bottom seam length'!H394^2/($C$6/2)^2)</f>
        <v>#DIV/0!</v>
      </c>
      <c r="K394" s="136">
        <f t="shared" si="53"/>
        <v>7660</v>
      </c>
      <c r="L394" t="e">
        <f>SQRT(($C$5/2)^2-($C$5/2)^2*'(OLD) bottom seam length'!K394^2/($C$6/2)^2)</f>
        <v>#DIV/0!</v>
      </c>
      <c r="O394" s="136">
        <f t="shared" si="54"/>
        <v>7660</v>
      </c>
      <c r="P394" t="b">
        <f t="shared" si="55"/>
        <v>0</v>
      </c>
      <c r="T394" s="136">
        <f t="shared" si="56"/>
        <v>7640</v>
      </c>
      <c r="U394" t="e">
        <f>SQRT(($U$6/2)^2-($U$6/2)^2*'(OLD) bottom seam length'!T394^2/($U$7/2)^2)</f>
        <v>#VALUE!</v>
      </c>
      <c r="W394" s="136">
        <f t="shared" si="57"/>
        <v>7640</v>
      </c>
      <c r="X394" t="e">
        <f>SQRT(($U$6/2)^2-($U$6/2)^2*'(OLD) bottom seam length'!W394^2/($U$7/2)^2)</f>
        <v>#VALUE!</v>
      </c>
      <c r="Z394" s="136">
        <f t="shared" si="58"/>
        <v>7640</v>
      </c>
      <c r="AA394" t="e">
        <f>SQRT(($U$6/2)^2-($U$6/2)^2*'(OLD) bottom seam length'!Z394^2/($U$7/2)^2)</f>
        <v>#VALUE!</v>
      </c>
      <c r="AC394" s="136">
        <f t="shared" si="59"/>
        <v>7640</v>
      </c>
      <c r="AD394" t="e">
        <f>SQRT(($U$6/2)^2-($U$6/2)^2*'(OLD) bottom seam length'!AC394^2/($U$7/2)^2)</f>
        <v>#VALUE!</v>
      </c>
    </row>
    <row r="395" spans="2:30">
      <c r="B395" s="136">
        <f t="shared" si="50"/>
        <v>7680</v>
      </c>
      <c r="C395" t="e">
        <f>SQRT(($C$5/2)^2-($C$5/2)^2*'(OLD) bottom seam length'!B395^2/($C$6/2)^2)</f>
        <v>#DIV/0!</v>
      </c>
      <c r="E395" s="136">
        <f t="shared" si="51"/>
        <v>7680</v>
      </c>
      <c r="F395" t="e">
        <f>SQRT(($C$5/2)^2-($C$5/2)^2*'(OLD) bottom seam length'!E395^2/($C$6/2)^2)</f>
        <v>#DIV/0!</v>
      </c>
      <c r="H395" s="136">
        <f t="shared" si="52"/>
        <v>7680</v>
      </c>
      <c r="I395" t="e">
        <f>SQRT(($C$5/2)^2-($C$5/2)^2*'(OLD) bottom seam length'!H395^2/($C$6/2)^2)</f>
        <v>#DIV/0!</v>
      </c>
      <c r="K395" s="136">
        <f t="shared" si="53"/>
        <v>7680</v>
      </c>
      <c r="L395" t="e">
        <f>SQRT(($C$5/2)^2-($C$5/2)^2*'(OLD) bottom seam length'!K395^2/($C$6/2)^2)</f>
        <v>#DIV/0!</v>
      </c>
      <c r="O395" s="136">
        <f t="shared" si="54"/>
        <v>7680</v>
      </c>
      <c r="P395" t="b">
        <f t="shared" si="55"/>
        <v>0</v>
      </c>
      <c r="T395" s="136">
        <f t="shared" si="56"/>
        <v>7660</v>
      </c>
      <c r="U395" t="e">
        <f>SQRT(($U$6/2)^2-($U$6/2)^2*'(OLD) bottom seam length'!T395^2/($U$7/2)^2)</f>
        <v>#VALUE!</v>
      </c>
      <c r="W395" s="136">
        <f t="shared" si="57"/>
        <v>7660</v>
      </c>
      <c r="X395" t="e">
        <f>SQRT(($U$6/2)^2-($U$6/2)^2*'(OLD) bottom seam length'!W395^2/($U$7/2)^2)</f>
        <v>#VALUE!</v>
      </c>
      <c r="Z395" s="136">
        <f t="shared" si="58"/>
        <v>7660</v>
      </c>
      <c r="AA395" t="e">
        <f>SQRT(($U$6/2)^2-($U$6/2)^2*'(OLD) bottom seam length'!Z395^2/($U$7/2)^2)</f>
        <v>#VALUE!</v>
      </c>
      <c r="AC395" s="136">
        <f t="shared" si="59"/>
        <v>7660</v>
      </c>
      <c r="AD395" t="e">
        <f>SQRT(($U$6/2)^2-($U$6/2)^2*'(OLD) bottom seam length'!AC395^2/($U$7/2)^2)</f>
        <v>#VALUE!</v>
      </c>
    </row>
    <row r="396" spans="2:30">
      <c r="B396" s="136">
        <f t="shared" ref="B396:B459" si="60">B395+$C$7</f>
        <v>7700</v>
      </c>
      <c r="C396" t="e">
        <f>SQRT(($C$5/2)^2-($C$5/2)^2*'(OLD) bottom seam length'!B396^2/($C$6/2)^2)</f>
        <v>#DIV/0!</v>
      </c>
      <c r="E396" s="136">
        <f t="shared" ref="E396:E459" si="61">E395+$C$7</f>
        <v>7700</v>
      </c>
      <c r="F396" t="e">
        <f>SQRT(($C$5/2)^2-($C$5/2)^2*'(OLD) bottom seam length'!E396^2/($C$6/2)^2)</f>
        <v>#DIV/0!</v>
      </c>
      <c r="H396" s="136">
        <f t="shared" ref="H396:H459" si="62">H395+$C$7</f>
        <v>7700</v>
      </c>
      <c r="I396" t="e">
        <f>SQRT(($C$5/2)^2-($C$5/2)^2*'(OLD) bottom seam length'!H396^2/($C$6/2)^2)</f>
        <v>#DIV/0!</v>
      </c>
      <c r="K396" s="136">
        <f t="shared" ref="K396:K459" si="63">K395+$C$7</f>
        <v>7700</v>
      </c>
      <c r="L396" t="e">
        <f>SQRT(($C$5/2)^2-($C$5/2)^2*'(OLD) bottom seam length'!K396^2/($C$6/2)^2)</f>
        <v>#DIV/0!</v>
      </c>
      <c r="O396" s="136">
        <f t="shared" ref="O396:O459" si="64">O395+$C$7</f>
        <v>7700</v>
      </c>
      <c r="P396" t="b">
        <f t="shared" ref="P396:P459" si="65">IF(O396&lt;=$P$6,$P$5)</f>
        <v>0</v>
      </c>
      <c r="T396" s="136">
        <f t="shared" si="56"/>
        <v>7680</v>
      </c>
      <c r="U396" t="e">
        <f>SQRT(($U$6/2)^2-($U$6/2)^2*'(OLD) bottom seam length'!T396^2/($U$7/2)^2)</f>
        <v>#VALUE!</v>
      </c>
      <c r="W396" s="136">
        <f t="shared" si="57"/>
        <v>7680</v>
      </c>
      <c r="X396" t="e">
        <f>SQRT(($U$6/2)^2-($U$6/2)^2*'(OLD) bottom seam length'!W396^2/($U$7/2)^2)</f>
        <v>#VALUE!</v>
      </c>
      <c r="Z396" s="136">
        <f t="shared" si="58"/>
        <v>7680</v>
      </c>
      <c r="AA396" t="e">
        <f>SQRT(($U$6/2)^2-($U$6/2)^2*'(OLD) bottom seam length'!Z396^2/($U$7/2)^2)</f>
        <v>#VALUE!</v>
      </c>
      <c r="AC396" s="136">
        <f t="shared" si="59"/>
        <v>7680</v>
      </c>
      <c r="AD396" t="e">
        <f>SQRT(($U$6/2)^2-($U$6/2)^2*'(OLD) bottom seam length'!AC396^2/($U$7/2)^2)</f>
        <v>#VALUE!</v>
      </c>
    </row>
    <row r="397" spans="2:30">
      <c r="B397" s="136">
        <f t="shared" si="60"/>
        <v>7720</v>
      </c>
      <c r="C397" t="e">
        <f>SQRT(($C$5/2)^2-($C$5/2)^2*'(OLD) bottom seam length'!B397^2/($C$6/2)^2)</f>
        <v>#DIV/0!</v>
      </c>
      <c r="E397" s="136">
        <f t="shared" si="61"/>
        <v>7720</v>
      </c>
      <c r="F397" t="e">
        <f>SQRT(($C$5/2)^2-($C$5/2)^2*'(OLD) bottom seam length'!E397^2/($C$6/2)^2)</f>
        <v>#DIV/0!</v>
      </c>
      <c r="H397" s="136">
        <f t="shared" si="62"/>
        <v>7720</v>
      </c>
      <c r="I397" t="e">
        <f>SQRT(($C$5/2)^2-($C$5/2)^2*'(OLD) bottom seam length'!H397^2/($C$6/2)^2)</f>
        <v>#DIV/0!</v>
      </c>
      <c r="K397" s="136">
        <f t="shared" si="63"/>
        <v>7720</v>
      </c>
      <c r="L397" t="e">
        <f>SQRT(($C$5/2)^2-($C$5/2)^2*'(OLD) bottom seam length'!K397^2/($C$6/2)^2)</f>
        <v>#DIV/0!</v>
      </c>
      <c r="O397" s="136">
        <f t="shared" si="64"/>
        <v>7720</v>
      </c>
      <c r="P397" t="b">
        <f t="shared" si="65"/>
        <v>0</v>
      </c>
      <c r="T397" s="136">
        <f t="shared" ref="T397:T460" si="66">T396+$C$7</f>
        <v>7700</v>
      </c>
      <c r="U397" t="e">
        <f>SQRT(($U$6/2)^2-($U$6/2)^2*'(OLD) bottom seam length'!T397^2/($U$7/2)^2)</f>
        <v>#VALUE!</v>
      </c>
      <c r="W397" s="136">
        <f t="shared" ref="W397:W460" si="67">W396+$C$7</f>
        <v>7700</v>
      </c>
      <c r="X397" t="e">
        <f>SQRT(($U$6/2)^2-($U$6/2)^2*'(OLD) bottom seam length'!W397^2/($U$7/2)^2)</f>
        <v>#VALUE!</v>
      </c>
      <c r="Z397" s="136">
        <f t="shared" ref="Z397:Z460" si="68">Z396+$C$7</f>
        <v>7700</v>
      </c>
      <c r="AA397" t="e">
        <f>SQRT(($U$6/2)^2-($U$6/2)^2*'(OLD) bottom seam length'!Z397^2/($U$7/2)^2)</f>
        <v>#VALUE!</v>
      </c>
      <c r="AC397" s="136">
        <f t="shared" ref="AC397:AC460" si="69">AC396+$C$7</f>
        <v>7700</v>
      </c>
      <c r="AD397" t="e">
        <f>SQRT(($U$6/2)^2-($U$6/2)^2*'(OLD) bottom seam length'!AC397^2/($U$7/2)^2)</f>
        <v>#VALUE!</v>
      </c>
    </row>
    <row r="398" spans="2:30">
      <c r="B398" s="136">
        <f t="shared" si="60"/>
        <v>7740</v>
      </c>
      <c r="C398" t="e">
        <f>SQRT(($C$5/2)^2-($C$5/2)^2*'(OLD) bottom seam length'!B398^2/($C$6/2)^2)</f>
        <v>#DIV/0!</v>
      </c>
      <c r="E398" s="136">
        <f t="shared" si="61"/>
        <v>7740</v>
      </c>
      <c r="F398" t="e">
        <f>SQRT(($C$5/2)^2-($C$5/2)^2*'(OLD) bottom seam length'!E398^2/($C$6/2)^2)</f>
        <v>#DIV/0!</v>
      </c>
      <c r="H398" s="136">
        <f t="shared" si="62"/>
        <v>7740</v>
      </c>
      <c r="I398" t="e">
        <f>SQRT(($C$5/2)^2-($C$5/2)^2*'(OLD) bottom seam length'!H398^2/($C$6/2)^2)</f>
        <v>#DIV/0!</v>
      </c>
      <c r="K398" s="136">
        <f t="shared" si="63"/>
        <v>7740</v>
      </c>
      <c r="L398" t="e">
        <f>SQRT(($C$5/2)^2-($C$5/2)^2*'(OLD) bottom seam length'!K398^2/($C$6/2)^2)</f>
        <v>#DIV/0!</v>
      </c>
      <c r="O398" s="136">
        <f t="shared" si="64"/>
        <v>7740</v>
      </c>
      <c r="P398" t="b">
        <f t="shared" si="65"/>
        <v>0</v>
      </c>
      <c r="T398" s="136">
        <f t="shared" si="66"/>
        <v>7720</v>
      </c>
      <c r="U398" t="e">
        <f>SQRT(($U$6/2)^2-($U$6/2)^2*'(OLD) bottom seam length'!T398^2/($U$7/2)^2)</f>
        <v>#VALUE!</v>
      </c>
      <c r="W398" s="136">
        <f t="shared" si="67"/>
        <v>7720</v>
      </c>
      <c r="X398" t="e">
        <f>SQRT(($U$6/2)^2-($U$6/2)^2*'(OLD) bottom seam length'!W398^2/($U$7/2)^2)</f>
        <v>#VALUE!</v>
      </c>
      <c r="Z398" s="136">
        <f t="shared" si="68"/>
        <v>7720</v>
      </c>
      <c r="AA398" t="e">
        <f>SQRT(($U$6/2)^2-($U$6/2)^2*'(OLD) bottom seam length'!Z398^2/($U$7/2)^2)</f>
        <v>#VALUE!</v>
      </c>
      <c r="AC398" s="136">
        <f t="shared" si="69"/>
        <v>7720</v>
      </c>
      <c r="AD398" t="e">
        <f>SQRT(($U$6/2)^2-($U$6/2)^2*'(OLD) bottom seam length'!AC398^2/($U$7/2)^2)</f>
        <v>#VALUE!</v>
      </c>
    </row>
    <row r="399" spans="2:30">
      <c r="B399" s="136">
        <f t="shared" si="60"/>
        <v>7760</v>
      </c>
      <c r="C399" t="e">
        <f>SQRT(($C$5/2)^2-($C$5/2)^2*'(OLD) bottom seam length'!B399^2/($C$6/2)^2)</f>
        <v>#DIV/0!</v>
      </c>
      <c r="E399" s="136">
        <f t="shared" si="61"/>
        <v>7760</v>
      </c>
      <c r="F399" t="e">
        <f>SQRT(($C$5/2)^2-($C$5/2)^2*'(OLD) bottom seam length'!E399^2/($C$6/2)^2)</f>
        <v>#DIV/0!</v>
      </c>
      <c r="H399" s="136">
        <f t="shared" si="62"/>
        <v>7760</v>
      </c>
      <c r="I399" t="e">
        <f>SQRT(($C$5/2)^2-($C$5/2)^2*'(OLD) bottom seam length'!H399^2/($C$6/2)^2)</f>
        <v>#DIV/0!</v>
      </c>
      <c r="K399" s="136">
        <f t="shared" si="63"/>
        <v>7760</v>
      </c>
      <c r="L399" t="e">
        <f>SQRT(($C$5/2)^2-($C$5/2)^2*'(OLD) bottom seam length'!K399^2/($C$6/2)^2)</f>
        <v>#DIV/0!</v>
      </c>
      <c r="O399" s="136">
        <f t="shared" si="64"/>
        <v>7760</v>
      </c>
      <c r="P399" t="b">
        <f t="shared" si="65"/>
        <v>0</v>
      </c>
      <c r="T399" s="136">
        <f t="shared" si="66"/>
        <v>7740</v>
      </c>
      <c r="U399" t="e">
        <f>SQRT(($U$6/2)^2-($U$6/2)^2*'(OLD) bottom seam length'!T399^2/($U$7/2)^2)</f>
        <v>#VALUE!</v>
      </c>
      <c r="W399" s="136">
        <f t="shared" si="67"/>
        <v>7740</v>
      </c>
      <c r="X399" t="e">
        <f>SQRT(($U$6/2)^2-($U$6/2)^2*'(OLD) bottom seam length'!W399^2/($U$7/2)^2)</f>
        <v>#VALUE!</v>
      </c>
      <c r="Z399" s="136">
        <f t="shared" si="68"/>
        <v>7740</v>
      </c>
      <c r="AA399" t="e">
        <f>SQRT(($U$6/2)^2-($U$6/2)^2*'(OLD) bottom seam length'!Z399^2/($U$7/2)^2)</f>
        <v>#VALUE!</v>
      </c>
      <c r="AC399" s="136">
        <f t="shared" si="69"/>
        <v>7740</v>
      </c>
      <c r="AD399" t="e">
        <f>SQRT(($U$6/2)^2-($U$6/2)^2*'(OLD) bottom seam length'!AC399^2/($U$7/2)^2)</f>
        <v>#VALUE!</v>
      </c>
    </row>
    <row r="400" spans="2:30">
      <c r="B400" s="136">
        <f t="shared" si="60"/>
        <v>7780</v>
      </c>
      <c r="C400" t="e">
        <f>SQRT(($C$5/2)^2-($C$5/2)^2*'(OLD) bottom seam length'!B400^2/($C$6/2)^2)</f>
        <v>#DIV/0!</v>
      </c>
      <c r="E400" s="136">
        <f t="shared" si="61"/>
        <v>7780</v>
      </c>
      <c r="F400" t="e">
        <f>SQRT(($C$5/2)^2-($C$5/2)^2*'(OLD) bottom seam length'!E400^2/($C$6/2)^2)</f>
        <v>#DIV/0!</v>
      </c>
      <c r="H400" s="136">
        <f t="shared" si="62"/>
        <v>7780</v>
      </c>
      <c r="I400" t="e">
        <f>SQRT(($C$5/2)^2-($C$5/2)^2*'(OLD) bottom seam length'!H400^2/($C$6/2)^2)</f>
        <v>#DIV/0!</v>
      </c>
      <c r="K400" s="136">
        <f t="shared" si="63"/>
        <v>7780</v>
      </c>
      <c r="L400" t="e">
        <f>SQRT(($C$5/2)^2-($C$5/2)^2*'(OLD) bottom seam length'!K400^2/($C$6/2)^2)</f>
        <v>#DIV/0!</v>
      </c>
      <c r="O400" s="136">
        <f t="shared" si="64"/>
        <v>7780</v>
      </c>
      <c r="P400" t="b">
        <f t="shared" si="65"/>
        <v>0</v>
      </c>
      <c r="T400" s="136">
        <f t="shared" si="66"/>
        <v>7760</v>
      </c>
      <c r="U400" t="e">
        <f>SQRT(($U$6/2)^2-($U$6/2)^2*'(OLD) bottom seam length'!T400^2/($U$7/2)^2)</f>
        <v>#VALUE!</v>
      </c>
      <c r="W400" s="136">
        <f t="shared" si="67"/>
        <v>7760</v>
      </c>
      <c r="X400" t="e">
        <f>SQRT(($U$6/2)^2-($U$6/2)^2*'(OLD) bottom seam length'!W400^2/($U$7/2)^2)</f>
        <v>#VALUE!</v>
      </c>
      <c r="Z400" s="136">
        <f t="shared" si="68"/>
        <v>7760</v>
      </c>
      <c r="AA400" t="e">
        <f>SQRT(($U$6/2)^2-($U$6/2)^2*'(OLD) bottom seam length'!Z400^2/($U$7/2)^2)</f>
        <v>#VALUE!</v>
      </c>
      <c r="AC400" s="136">
        <f t="shared" si="69"/>
        <v>7760</v>
      </c>
      <c r="AD400" t="e">
        <f>SQRT(($U$6/2)^2-($U$6/2)^2*'(OLD) bottom seam length'!AC400^2/($U$7/2)^2)</f>
        <v>#VALUE!</v>
      </c>
    </row>
    <row r="401" spans="2:30">
      <c r="B401" s="136">
        <f t="shared" si="60"/>
        <v>7800</v>
      </c>
      <c r="C401" t="e">
        <f>SQRT(($C$5/2)^2-($C$5/2)^2*'(OLD) bottom seam length'!B401^2/($C$6/2)^2)</f>
        <v>#DIV/0!</v>
      </c>
      <c r="E401" s="136">
        <f t="shared" si="61"/>
        <v>7800</v>
      </c>
      <c r="F401" t="e">
        <f>SQRT(($C$5/2)^2-($C$5/2)^2*'(OLD) bottom seam length'!E401^2/($C$6/2)^2)</f>
        <v>#DIV/0!</v>
      </c>
      <c r="H401" s="136">
        <f t="shared" si="62"/>
        <v>7800</v>
      </c>
      <c r="I401" t="e">
        <f>SQRT(($C$5/2)^2-($C$5/2)^2*'(OLD) bottom seam length'!H401^2/($C$6/2)^2)</f>
        <v>#DIV/0!</v>
      </c>
      <c r="K401" s="136">
        <f t="shared" si="63"/>
        <v>7800</v>
      </c>
      <c r="L401" t="e">
        <f>SQRT(($C$5/2)^2-($C$5/2)^2*'(OLD) bottom seam length'!K401^2/($C$6/2)^2)</f>
        <v>#DIV/0!</v>
      </c>
      <c r="O401" s="136">
        <f t="shared" si="64"/>
        <v>7800</v>
      </c>
      <c r="P401" t="b">
        <f t="shared" si="65"/>
        <v>0</v>
      </c>
      <c r="T401" s="136">
        <f t="shared" si="66"/>
        <v>7780</v>
      </c>
      <c r="U401" t="e">
        <f>SQRT(($U$6/2)^2-($U$6/2)^2*'(OLD) bottom seam length'!T401^2/($U$7/2)^2)</f>
        <v>#VALUE!</v>
      </c>
      <c r="W401" s="136">
        <f t="shared" si="67"/>
        <v>7780</v>
      </c>
      <c r="X401" t="e">
        <f>SQRT(($U$6/2)^2-($U$6/2)^2*'(OLD) bottom seam length'!W401^2/($U$7/2)^2)</f>
        <v>#VALUE!</v>
      </c>
      <c r="Z401" s="136">
        <f t="shared" si="68"/>
        <v>7780</v>
      </c>
      <c r="AA401" t="e">
        <f>SQRT(($U$6/2)^2-($U$6/2)^2*'(OLD) bottom seam length'!Z401^2/($U$7/2)^2)</f>
        <v>#VALUE!</v>
      </c>
      <c r="AC401" s="136">
        <f t="shared" si="69"/>
        <v>7780</v>
      </c>
      <c r="AD401" t="e">
        <f>SQRT(($U$6/2)^2-($U$6/2)^2*'(OLD) bottom seam length'!AC401^2/($U$7/2)^2)</f>
        <v>#VALUE!</v>
      </c>
    </row>
    <row r="402" spans="2:30">
      <c r="B402" s="136">
        <f t="shared" si="60"/>
        <v>7820</v>
      </c>
      <c r="C402" t="e">
        <f>SQRT(($C$5/2)^2-($C$5/2)^2*'(OLD) bottom seam length'!B402^2/($C$6/2)^2)</f>
        <v>#DIV/0!</v>
      </c>
      <c r="E402" s="136">
        <f t="shared" si="61"/>
        <v>7820</v>
      </c>
      <c r="F402" t="e">
        <f>SQRT(($C$5/2)^2-($C$5/2)^2*'(OLD) bottom seam length'!E402^2/($C$6/2)^2)</f>
        <v>#DIV/0!</v>
      </c>
      <c r="H402" s="136">
        <f t="shared" si="62"/>
        <v>7820</v>
      </c>
      <c r="I402" t="e">
        <f>SQRT(($C$5/2)^2-($C$5/2)^2*'(OLD) bottom seam length'!H402^2/($C$6/2)^2)</f>
        <v>#DIV/0!</v>
      </c>
      <c r="K402" s="136">
        <f t="shared" si="63"/>
        <v>7820</v>
      </c>
      <c r="L402" t="e">
        <f>SQRT(($C$5/2)^2-($C$5/2)^2*'(OLD) bottom seam length'!K402^2/($C$6/2)^2)</f>
        <v>#DIV/0!</v>
      </c>
      <c r="O402" s="136">
        <f t="shared" si="64"/>
        <v>7820</v>
      </c>
      <c r="P402" t="b">
        <f t="shared" si="65"/>
        <v>0</v>
      </c>
      <c r="T402" s="136">
        <f t="shared" si="66"/>
        <v>7800</v>
      </c>
      <c r="U402" t="e">
        <f>SQRT(($U$6/2)^2-($U$6/2)^2*'(OLD) bottom seam length'!T402^2/($U$7/2)^2)</f>
        <v>#VALUE!</v>
      </c>
      <c r="W402" s="136">
        <f t="shared" si="67"/>
        <v>7800</v>
      </c>
      <c r="X402" t="e">
        <f>SQRT(($U$6/2)^2-($U$6/2)^2*'(OLD) bottom seam length'!W402^2/($U$7/2)^2)</f>
        <v>#VALUE!</v>
      </c>
      <c r="Z402" s="136">
        <f t="shared" si="68"/>
        <v>7800</v>
      </c>
      <c r="AA402" t="e">
        <f>SQRT(($U$6/2)^2-($U$6/2)^2*'(OLD) bottom seam length'!Z402^2/($U$7/2)^2)</f>
        <v>#VALUE!</v>
      </c>
      <c r="AC402" s="136">
        <f t="shared" si="69"/>
        <v>7800</v>
      </c>
      <c r="AD402" t="e">
        <f>SQRT(($U$6/2)^2-($U$6/2)^2*'(OLD) bottom seam length'!AC402^2/($U$7/2)^2)</f>
        <v>#VALUE!</v>
      </c>
    </row>
    <row r="403" spans="2:30">
      <c r="B403" s="136">
        <f t="shared" si="60"/>
        <v>7840</v>
      </c>
      <c r="C403" t="e">
        <f>SQRT(($C$5/2)^2-($C$5/2)^2*'(OLD) bottom seam length'!B403^2/($C$6/2)^2)</f>
        <v>#DIV/0!</v>
      </c>
      <c r="E403" s="136">
        <f t="shared" si="61"/>
        <v>7840</v>
      </c>
      <c r="F403" t="e">
        <f>SQRT(($C$5/2)^2-($C$5/2)^2*'(OLD) bottom seam length'!E403^2/($C$6/2)^2)</f>
        <v>#DIV/0!</v>
      </c>
      <c r="H403" s="136">
        <f t="shared" si="62"/>
        <v>7840</v>
      </c>
      <c r="I403" t="e">
        <f>SQRT(($C$5/2)^2-($C$5/2)^2*'(OLD) bottom seam length'!H403^2/($C$6/2)^2)</f>
        <v>#DIV/0!</v>
      </c>
      <c r="K403" s="136">
        <f t="shared" si="63"/>
        <v>7840</v>
      </c>
      <c r="L403" t="e">
        <f>SQRT(($C$5/2)^2-($C$5/2)^2*'(OLD) bottom seam length'!K403^2/($C$6/2)^2)</f>
        <v>#DIV/0!</v>
      </c>
      <c r="O403" s="136">
        <f t="shared" si="64"/>
        <v>7840</v>
      </c>
      <c r="P403" t="b">
        <f t="shared" si="65"/>
        <v>0</v>
      </c>
      <c r="T403" s="136">
        <f t="shared" si="66"/>
        <v>7820</v>
      </c>
      <c r="U403" t="e">
        <f>SQRT(($U$6/2)^2-($U$6/2)^2*'(OLD) bottom seam length'!T403^2/($U$7/2)^2)</f>
        <v>#VALUE!</v>
      </c>
      <c r="W403" s="136">
        <f t="shared" si="67"/>
        <v>7820</v>
      </c>
      <c r="X403" t="e">
        <f>SQRT(($U$6/2)^2-($U$6/2)^2*'(OLD) bottom seam length'!W403^2/($U$7/2)^2)</f>
        <v>#VALUE!</v>
      </c>
      <c r="Z403" s="136">
        <f t="shared" si="68"/>
        <v>7820</v>
      </c>
      <c r="AA403" t="e">
        <f>SQRT(($U$6/2)^2-($U$6/2)^2*'(OLD) bottom seam length'!Z403^2/($U$7/2)^2)</f>
        <v>#VALUE!</v>
      </c>
      <c r="AC403" s="136">
        <f t="shared" si="69"/>
        <v>7820</v>
      </c>
      <c r="AD403" t="e">
        <f>SQRT(($U$6/2)^2-($U$6/2)^2*'(OLD) bottom seam length'!AC403^2/($U$7/2)^2)</f>
        <v>#VALUE!</v>
      </c>
    </row>
    <row r="404" spans="2:30">
      <c r="B404" s="136">
        <f t="shared" si="60"/>
        <v>7860</v>
      </c>
      <c r="C404" t="e">
        <f>SQRT(($C$5/2)^2-($C$5/2)^2*'(OLD) bottom seam length'!B404^2/($C$6/2)^2)</f>
        <v>#DIV/0!</v>
      </c>
      <c r="E404" s="136">
        <f t="shared" si="61"/>
        <v>7860</v>
      </c>
      <c r="F404" t="e">
        <f>SQRT(($C$5/2)^2-($C$5/2)^2*'(OLD) bottom seam length'!E404^2/($C$6/2)^2)</f>
        <v>#DIV/0!</v>
      </c>
      <c r="H404" s="136">
        <f t="shared" si="62"/>
        <v>7860</v>
      </c>
      <c r="I404" t="e">
        <f>SQRT(($C$5/2)^2-($C$5/2)^2*'(OLD) bottom seam length'!H404^2/($C$6/2)^2)</f>
        <v>#DIV/0!</v>
      </c>
      <c r="K404" s="136">
        <f t="shared" si="63"/>
        <v>7860</v>
      </c>
      <c r="L404" t="e">
        <f>SQRT(($C$5/2)^2-($C$5/2)^2*'(OLD) bottom seam length'!K404^2/($C$6/2)^2)</f>
        <v>#DIV/0!</v>
      </c>
      <c r="O404" s="136">
        <f t="shared" si="64"/>
        <v>7860</v>
      </c>
      <c r="P404" t="b">
        <f t="shared" si="65"/>
        <v>0</v>
      </c>
      <c r="T404" s="136">
        <f t="shared" si="66"/>
        <v>7840</v>
      </c>
      <c r="U404" t="e">
        <f>SQRT(($U$6/2)^2-($U$6/2)^2*'(OLD) bottom seam length'!T404^2/($U$7/2)^2)</f>
        <v>#VALUE!</v>
      </c>
      <c r="W404" s="136">
        <f t="shared" si="67"/>
        <v>7840</v>
      </c>
      <c r="X404" t="e">
        <f>SQRT(($U$6/2)^2-($U$6/2)^2*'(OLD) bottom seam length'!W404^2/($U$7/2)^2)</f>
        <v>#VALUE!</v>
      </c>
      <c r="Z404" s="136">
        <f t="shared" si="68"/>
        <v>7840</v>
      </c>
      <c r="AA404" t="e">
        <f>SQRT(($U$6/2)^2-($U$6/2)^2*'(OLD) bottom seam length'!Z404^2/($U$7/2)^2)</f>
        <v>#VALUE!</v>
      </c>
      <c r="AC404" s="136">
        <f t="shared" si="69"/>
        <v>7840</v>
      </c>
      <c r="AD404" t="e">
        <f>SQRT(($U$6/2)^2-($U$6/2)^2*'(OLD) bottom seam length'!AC404^2/($U$7/2)^2)</f>
        <v>#VALUE!</v>
      </c>
    </row>
    <row r="405" spans="2:30">
      <c r="B405" s="136">
        <f t="shared" si="60"/>
        <v>7880</v>
      </c>
      <c r="C405" t="e">
        <f>SQRT(($C$5/2)^2-($C$5/2)^2*'(OLD) bottom seam length'!B405^2/($C$6/2)^2)</f>
        <v>#DIV/0!</v>
      </c>
      <c r="E405" s="136">
        <f t="shared" si="61"/>
        <v>7880</v>
      </c>
      <c r="F405" t="e">
        <f>SQRT(($C$5/2)^2-($C$5/2)^2*'(OLD) bottom seam length'!E405^2/($C$6/2)^2)</f>
        <v>#DIV/0!</v>
      </c>
      <c r="H405" s="136">
        <f t="shared" si="62"/>
        <v>7880</v>
      </c>
      <c r="I405" t="e">
        <f>SQRT(($C$5/2)^2-($C$5/2)^2*'(OLD) bottom seam length'!H405^2/($C$6/2)^2)</f>
        <v>#DIV/0!</v>
      </c>
      <c r="K405" s="136">
        <f t="shared" si="63"/>
        <v>7880</v>
      </c>
      <c r="L405" t="e">
        <f>SQRT(($C$5/2)^2-($C$5/2)^2*'(OLD) bottom seam length'!K405^2/($C$6/2)^2)</f>
        <v>#DIV/0!</v>
      </c>
      <c r="O405" s="136">
        <f t="shared" si="64"/>
        <v>7880</v>
      </c>
      <c r="P405" t="b">
        <f t="shared" si="65"/>
        <v>0</v>
      </c>
      <c r="T405" s="136">
        <f t="shared" si="66"/>
        <v>7860</v>
      </c>
      <c r="U405" t="e">
        <f>SQRT(($U$6/2)^2-($U$6/2)^2*'(OLD) bottom seam length'!T405^2/($U$7/2)^2)</f>
        <v>#VALUE!</v>
      </c>
      <c r="W405" s="136">
        <f t="shared" si="67"/>
        <v>7860</v>
      </c>
      <c r="X405" t="e">
        <f>SQRT(($U$6/2)^2-($U$6/2)^2*'(OLD) bottom seam length'!W405^2/($U$7/2)^2)</f>
        <v>#VALUE!</v>
      </c>
      <c r="Z405" s="136">
        <f t="shared" si="68"/>
        <v>7860</v>
      </c>
      <c r="AA405" t="e">
        <f>SQRT(($U$6/2)^2-($U$6/2)^2*'(OLD) bottom seam length'!Z405^2/($U$7/2)^2)</f>
        <v>#VALUE!</v>
      </c>
      <c r="AC405" s="136">
        <f t="shared" si="69"/>
        <v>7860</v>
      </c>
      <c r="AD405" t="e">
        <f>SQRT(($U$6/2)^2-($U$6/2)^2*'(OLD) bottom seam length'!AC405^2/($U$7/2)^2)</f>
        <v>#VALUE!</v>
      </c>
    </row>
    <row r="406" spans="2:30">
      <c r="B406" s="136">
        <f t="shared" si="60"/>
        <v>7900</v>
      </c>
      <c r="C406" t="e">
        <f>SQRT(($C$5/2)^2-($C$5/2)^2*'(OLD) bottom seam length'!B406^2/($C$6/2)^2)</f>
        <v>#DIV/0!</v>
      </c>
      <c r="E406" s="136">
        <f t="shared" si="61"/>
        <v>7900</v>
      </c>
      <c r="F406" t="e">
        <f>SQRT(($C$5/2)^2-($C$5/2)^2*'(OLD) bottom seam length'!E406^2/($C$6/2)^2)</f>
        <v>#DIV/0!</v>
      </c>
      <c r="H406" s="136">
        <f t="shared" si="62"/>
        <v>7900</v>
      </c>
      <c r="I406" t="e">
        <f>SQRT(($C$5/2)^2-($C$5/2)^2*'(OLD) bottom seam length'!H406^2/($C$6/2)^2)</f>
        <v>#DIV/0!</v>
      </c>
      <c r="K406" s="136">
        <f t="shared" si="63"/>
        <v>7900</v>
      </c>
      <c r="L406" t="e">
        <f>SQRT(($C$5/2)^2-($C$5/2)^2*'(OLD) bottom seam length'!K406^2/($C$6/2)^2)</f>
        <v>#DIV/0!</v>
      </c>
      <c r="O406" s="136">
        <f t="shared" si="64"/>
        <v>7900</v>
      </c>
      <c r="P406" t="b">
        <f t="shared" si="65"/>
        <v>0</v>
      </c>
      <c r="T406" s="136">
        <f t="shared" si="66"/>
        <v>7880</v>
      </c>
      <c r="U406" t="e">
        <f>SQRT(($U$6/2)^2-($U$6/2)^2*'(OLD) bottom seam length'!T406^2/($U$7/2)^2)</f>
        <v>#VALUE!</v>
      </c>
      <c r="W406" s="136">
        <f t="shared" si="67"/>
        <v>7880</v>
      </c>
      <c r="X406" t="e">
        <f>SQRT(($U$6/2)^2-($U$6/2)^2*'(OLD) bottom seam length'!W406^2/($U$7/2)^2)</f>
        <v>#VALUE!</v>
      </c>
      <c r="Z406" s="136">
        <f t="shared" si="68"/>
        <v>7880</v>
      </c>
      <c r="AA406" t="e">
        <f>SQRT(($U$6/2)^2-($U$6/2)^2*'(OLD) bottom seam length'!Z406^2/($U$7/2)^2)</f>
        <v>#VALUE!</v>
      </c>
      <c r="AC406" s="136">
        <f t="shared" si="69"/>
        <v>7880</v>
      </c>
      <c r="AD406" t="e">
        <f>SQRT(($U$6/2)^2-($U$6/2)^2*'(OLD) bottom seam length'!AC406^2/($U$7/2)^2)</f>
        <v>#VALUE!</v>
      </c>
    </row>
    <row r="407" spans="2:30">
      <c r="B407" s="136">
        <f t="shared" si="60"/>
        <v>7920</v>
      </c>
      <c r="C407" t="e">
        <f>SQRT(($C$5/2)^2-($C$5/2)^2*'(OLD) bottom seam length'!B407^2/($C$6/2)^2)</f>
        <v>#DIV/0!</v>
      </c>
      <c r="E407" s="136">
        <f t="shared" si="61"/>
        <v>7920</v>
      </c>
      <c r="F407" t="e">
        <f>SQRT(($C$5/2)^2-($C$5/2)^2*'(OLD) bottom seam length'!E407^2/($C$6/2)^2)</f>
        <v>#DIV/0!</v>
      </c>
      <c r="H407" s="136">
        <f t="shared" si="62"/>
        <v>7920</v>
      </c>
      <c r="I407" t="e">
        <f>SQRT(($C$5/2)^2-($C$5/2)^2*'(OLD) bottom seam length'!H407^2/($C$6/2)^2)</f>
        <v>#DIV/0!</v>
      </c>
      <c r="K407" s="136">
        <f t="shared" si="63"/>
        <v>7920</v>
      </c>
      <c r="L407" t="e">
        <f>SQRT(($C$5/2)^2-($C$5/2)^2*'(OLD) bottom seam length'!K407^2/($C$6/2)^2)</f>
        <v>#DIV/0!</v>
      </c>
      <c r="O407" s="136">
        <f t="shared" si="64"/>
        <v>7920</v>
      </c>
      <c r="P407" t="b">
        <f t="shared" si="65"/>
        <v>0</v>
      </c>
      <c r="T407" s="136">
        <f t="shared" si="66"/>
        <v>7900</v>
      </c>
      <c r="U407" t="e">
        <f>SQRT(($U$6/2)^2-($U$6/2)^2*'(OLD) bottom seam length'!T407^2/($U$7/2)^2)</f>
        <v>#VALUE!</v>
      </c>
      <c r="W407" s="136">
        <f t="shared" si="67"/>
        <v>7900</v>
      </c>
      <c r="X407" t="e">
        <f>SQRT(($U$6/2)^2-($U$6/2)^2*'(OLD) bottom seam length'!W407^2/($U$7/2)^2)</f>
        <v>#VALUE!</v>
      </c>
      <c r="Z407" s="136">
        <f t="shared" si="68"/>
        <v>7900</v>
      </c>
      <c r="AA407" t="e">
        <f>SQRT(($U$6/2)^2-($U$6/2)^2*'(OLD) bottom seam length'!Z407^2/($U$7/2)^2)</f>
        <v>#VALUE!</v>
      </c>
      <c r="AC407" s="136">
        <f t="shared" si="69"/>
        <v>7900</v>
      </c>
      <c r="AD407" t="e">
        <f>SQRT(($U$6/2)^2-($U$6/2)^2*'(OLD) bottom seam length'!AC407^2/($U$7/2)^2)</f>
        <v>#VALUE!</v>
      </c>
    </row>
    <row r="408" spans="2:30">
      <c r="B408" s="136">
        <f t="shared" si="60"/>
        <v>7940</v>
      </c>
      <c r="C408" t="e">
        <f>SQRT(($C$5/2)^2-($C$5/2)^2*'(OLD) bottom seam length'!B408^2/($C$6/2)^2)</f>
        <v>#DIV/0!</v>
      </c>
      <c r="E408" s="136">
        <f t="shared" si="61"/>
        <v>7940</v>
      </c>
      <c r="F408" t="e">
        <f>SQRT(($C$5/2)^2-($C$5/2)^2*'(OLD) bottom seam length'!E408^2/($C$6/2)^2)</f>
        <v>#DIV/0!</v>
      </c>
      <c r="H408" s="136">
        <f t="shared" si="62"/>
        <v>7940</v>
      </c>
      <c r="I408" t="e">
        <f>SQRT(($C$5/2)^2-($C$5/2)^2*'(OLD) bottom seam length'!H408^2/($C$6/2)^2)</f>
        <v>#DIV/0!</v>
      </c>
      <c r="K408" s="136">
        <f t="shared" si="63"/>
        <v>7940</v>
      </c>
      <c r="L408" t="e">
        <f>SQRT(($C$5/2)^2-($C$5/2)^2*'(OLD) bottom seam length'!K408^2/($C$6/2)^2)</f>
        <v>#DIV/0!</v>
      </c>
      <c r="O408" s="136">
        <f t="shared" si="64"/>
        <v>7940</v>
      </c>
      <c r="P408" t="b">
        <f t="shared" si="65"/>
        <v>0</v>
      </c>
      <c r="T408" s="136">
        <f t="shared" si="66"/>
        <v>7920</v>
      </c>
      <c r="U408" t="e">
        <f>SQRT(($U$6/2)^2-($U$6/2)^2*'(OLD) bottom seam length'!T408^2/($U$7/2)^2)</f>
        <v>#VALUE!</v>
      </c>
      <c r="W408" s="136">
        <f t="shared" si="67"/>
        <v>7920</v>
      </c>
      <c r="X408" t="e">
        <f>SQRT(($U$6/2)^2-($U$6/2)^2*'(OLD) bottom seam length'!W408^2/($U$7/2)^2)</f>
        <v>#VALUE!</v>
      </c>
      <c r="Z408" s="136">
        <f t="shared" si="68"/>
        <v>7920</v>
      </c>
      <c r="AA408" t="e">
        <f>SQRT(($U$6/2)^2-($U$6/2)^2*'(OLD) bottom seam length'!Z408^2/($U$7/2)^2)</f>
        <v>#VALUE!</v>
      </c>
      <c r="AC408" s="136">
        <f t="shared" si="69"/>
        <v>7920</v>
      </c>
      <c r="AD408" t="e">
        <f>SQRT(($U$6/2)^2-($U$6/2)^2*'(OLD) bottom seam length'!AC408^2/($U$7/2)^2)</f>
        <v>#VALUE!</v>
      </c>
    </row>
    <row r="409" spans="2:30">
      <c r="B409" s="136">
        <f t="shared" si="60"/>
        <v>7960</v>
      </c>
      <c r="C409" t="e">
        <f>SQRT(($C$5/2)^2-($C$5/2)^2*'(OLD) bottom seam length'!B409^2/($C$6/2)^2)</f>
        <v>#DIV/0!</v>
      </c>
      <c r="E409" s="136">
        <f t="shared" si="61"/>
        <v>7960</v>
      </c>
      <c r="F409" t="e">
        <f>SQRT(($C$5/2)^2-($C$5/2)^2*'(OLD) bottom seam length'!E409^2/($C$6/2)^2)</f>
        <v>#DIV/0!</v>
      </c>
      <c r="H409" s="136">
        <f t="shared" si="62"/>
        <v>7960</v>
      </c>
      <c r="I409" t="e">
        <f>SQRT(($C$5/2)^2-($C$5/2)^2*'(OLD) bottom seam length'!H409^2/($C$6/2)^2)</f>
        <v>#DIV/0!</v>
      </c>
      <c r="K409" s="136">
        <f t="shared" si="63"/>
        <v>7960</v>
      </c>
      <c r="L409" t="e">
        <f>SQRT(($C$5/2)^2-($C$5/2)^2*'(OLD) bottom seam length'!K409^2/($C$6/2)^2)</f>
        <v>#DIV/0!</v>
      </c>
      <c r="O409" s="136">
        <f t="shared" si="64"/>
        <v>7960</v>
      </c>
      <c r="P409" t="b">
        <f t="shared" si="65"/>
        <v>0</v>
      </c>
      <c r="T409" s="136">
        <f t="shared" si="66"/>
        <v>7940</v>
      </c>
      <c r="U409" t="e">
        <f>SQRT(($U$6/2)^2-($U$6/2)^2*'(OLD) bottom seam length'!T409^2/($U$7/2)^2)</f>
        <v>#VALUE!</v>
      </c>
      <c r="W409" s="136">
        <f t="shared" si="67"/>
        <v>7940</v>
      </c>
      <c r="X409" t="e">
        <f>SQRT(($U$6/2)^2-($U$6/2)^2*'(OLD) bottom seam length'!W409^2/($U$7/2)^2)</f>
        <v>#VALUE!</v>
      </c>
      <c r="Z409" s="136">
        <f t="shared" si="68"/>
        <v>7940</v>
      </c>
      <c r="AA409" t="e">
        <f>SQRT(($U$6/2)^2-($U$6/2)^2*'(OLD) bottom seam length'!Z409^2/($U$7/2)^2)</f>
        <v>#VALUE!</v>
      </c>
      <c r="AC409" s="136">
        <f t="shared" si="69"/>
        <v>7940</v>
      </c>
      <c r="AD409" t="e">
        <f>SQRT(($U$6/2)^2-($U$6/2)^2*'(OLD) bottom seam length'!AC409^2/($U$7/2)^2)</f>
        <v>#VALUE!</v>
      </c>
    </row>
    <row r="410" spans="2:30">
      <c r="B410" s="136">
        <f t="shared" si="60"/>
        <v>7980</v>
      </c>
      <c r="C410" t="e">
        <f>SQRT(($C$5/2)^2-($C$5/2)^2*'(OLD) bottom seam length'!B410^2/($C$6/2)^2)</f>
        <v>#DIV/0!</v>
      </c>
      <c r="E410" s="136">
        <f t="shared" si="61"/>
        <v>7980</v>
      </c>
      <c r="F410" t="e">
        <f>SQRT(($C$5/2)^2-($C$5/2)^2*'(OLD) bottom seam length'!E410^2/($C$6/2)^2)</f>
        <v>#DIV/0!</v>
      </c>
      <c r="H410" s="136">
        <f t="shared" si="62"/>
        <v>7980</v>
      </c>
      <c r="I410" t="e">
        <f>SQRT(($C$5/2)^2-($C$5/2)^2*'(OLD) bottom seam length'!H410^2/($C$6/2)^2)</f>
        <v>#DIV/0!</v>
      </c>
      <c r="K410" s="136">
        <f t="shared" si="63"/>
        <v>7980</v>
      </c>
      <c r="L410" t="e">
        <f>SQRT(($C$5/2)^2-($C$5/2)^2*'(OLD) bottom seam length'!K410^2/($C$6/2)^2)</f>
        <v>#DIV/0!</v>
      </c>
      <c r="O410" s="136">
        <f t="shared" si="64"/>
        <v>7980</v>
      </c>
      <c r="P410" t="b">
        <f t="shared" si="65"/>
        <v>0</v>
      </c>
      <c r="T410" s="136">
        <f t="shared" si="66"/>
        <v>7960</v>
      </c>
      <c r="U410" t="e">
        <f>SQRT(($U$6/2)^2-($U$6/2)^2*'(OLD) bottom seam length'!T410^2/($U$7/2)^2)</f>
        <v>#VALUE!</v>
      </c>
      <c r="W410" s="136">
        <f t="shared" si="67"/>
        <v>7960</v>
      </c>
      <c r="X410" t="e">
        <f>SQRT(($U$6/2)^2-($U$6/2)^2*'(OLD) bottom seam length'!W410^2/($U$7/2)^2)</f>
        <v>#VALUE!</v>
      </c>
      <c r="Z410" s="136">
        <f t="shared" si="68"/>
        <v>7960</v>
      </c>
      <c r="AA410" t="e">
        <f>SQRT(($U$6/2)^2-($U$6/2)^2*'(OLD) bottom seam length'!Z410^2/($U$7/2)^2)</f>
        <v>#VALUE!</v>
      </c>
      <c r="AC410" s="136">
        <f t="shared" si="69"/>
        <v>7960</v>
      </c>
      <c r="AD410" t="e">
        <f>SQRT(($U$6/2)^2-($U$6/2)^2*'(OLD) bottom seam length'!AC410^2/($U$7/2)^2)</f>
        <v>#VALUE!</v>
      </c>
    </row>
    <row r="411" spans="2:30">
      <c r="B411" s="136">
        <f t="shared" si="60"/>
        <v>8000</v>
      </c>
      <c r="C411" t="e">
        <f>SQRT(($C$5/2)^2-($C$5/2)^2*'(OLD) bottom seam length'!B411^2/($C$6/2)^2)</f>
        <v>#DIV/0!</v>
      </c>
      <c r="E411" s="136">
        <f t="shared" si="61"/>
        <v>8000</v>
      </c>
      <c r="F411" t="e">
        <f>SQRT(($C$5/2)^2-($C$5/2)^2*'(OLD) bottom seam length'!E411^2/($C$6/2)^2)</f>
        <v>#DIV/0!</v>
      </c>
      <c r="H411" s="136">
        <f t="shared" si="62"/>
        <v>8000</v>
      </c>
      <c r="I411" t="e">
        <f>SQRT(($C$5/2)^2-($C$5/2)^2*'(OLD) bottom seam length'!H411^2/($C$6/2)^2)</f>
        <v>#DIV/0!</v>
      </c>
      <c r="K411" s="136">
        <f t="shared" si="63"/>
        <v>8000</v>
      </c>
      <c r="L411" t="e">
        <f>SQRT(($C$5/2)^2-($C$5/2)^2*'(OLD) bottom seam length'!K411^2/($C$6/2)^2)</f>
        <v>#DIV/0!</v>
      </c>
      <c r="O411" s="136">
        <f t="shared" si="64"/>
        <v>8000</v>
      </c>
      <c r="P411" t="b">
        <f t="shared" si="65"/>
        <v>0</v>
      </c>
      <c r="T411" s="136">
        <f t="shared" si="66"/>
        <v>7980</v>
      </c>
      <c r="U411" t="e">
        <f>SQRT(($U$6/2)^2-($U$6/2)^2*'(OLD) bottom seam length'!T411^2/($U$7/2)^2)</f>
        <v>#VALUE!</v>
      </c>
      <c r="W411" s="136">
        <f t="shared" si="67"/>
        <v>7980</v>
      </c>
      <c r="X411" t="e">
        <f>SQRT(($U$6/2)^2-($U$6/2)^2*'(OLD) bottom seam length'!W411^2/($U$7/2)^2)</f>
        <v>#VALUE!</v>
      </c>
      <c r="Z411" s="136">
        <f t="shared" si="68"/>
        <v>7980</v>
      </c>
      <c r="AA411" t="e">
        <f>SQRT(($U$6/2)^2-($U$6/2)^2*'(OLD) bottom seam length'!Z411^2/($U$7/2)^2)</f>
        <v>#VALUE!</v>
      </c>
      <c r="AC411" s="136">
        <f t="shared" si="69"/>
        <v>7980</v>
      </c>
      <c r="AD411" t="e">
        <f>SQRT(($U$6/2)^2-($U$6/2)^2*'(OLD) bottom seam length'!AC411^2/($U$7/2)^2)</f>
        <v>#VALUE!</v>
      </c>
    </row>
    <row r="412" spans="2:30">
      <c r="B412" s="136">
        <f t="shared" si="60"/>
        <v>8020</v>
      </c>
      <c r="C412" t="e">
        <f>SQRT(($C$5/2)^2-($C$5/2)^2*'(OLD) bottom seam length'!B412^2/($C$6/2)^2)</f>
        <v>#DIV/0!</v>
      </c>
      <c r="E412" s="136">
        <f t="shared" si="61"/>
        <v>8020</v>
      </c>
      <c r="F412" t="e">
        <f>SQRT(($C$5/2)^2-($C$5/2)^2*'(OLD) bottom seam length'!E412^2/($C$6/2)^2)</f>
        <v>#DIV/0!</v>
      </c>
      <c r="H412" s="136">
        <f t="shared" si="62"/>
        <v>8020</v>
      </c>
      <c r="I412" t="e">
        <f>SQRT(($C$5/2)^2-($C$5/2)^2*'(OLD) bottom seam length'!H412^2/($C$6/2)^2)</f>
        <v>#DIV/0!</v>
      </c>
      <c r="K412" s="136">
        <f t="shared" si="63"/>
        <v>8020</v>
      </c>
      <c r="L412" t="e">
        <f>SQRT(($C$5/2)^2-($C$5/2)^2*'(OLD) bottom seam length'!K412^2/($C$6/2)^2)</f>
        <v>#DIV/0!</v>
      </c>
      <c r="O412" s="136">
        <f t="shared" si="64"/>
        <v>8020</v>
      </c>
      <c r="P412" t="b">
        <f t="shared" si="65"/>
        <v>0</v>
      </c>
      <c r="T412" s="136">
        <f t="shared" si="66"/>
        <v>8000</v>
      </c>
      <c r="U412" t="e">
        <f>SQRT(($U$6/2)^2-($U$6/2)^2*'(OLD) bottom seam length'!T412^2/($U$7/2)^2)</f>
        <v>#VALUE!</v>
      </c>
      <c r="W412" s="136">
        <f t="shared" si="67"/>
        <v>8000</v>
      </c>
      <c r="X412" t="e">
        <f>SQRT(($U$6/2)^2-($U$6/2)^2*'(OLD) bottom seam length'!W412^2/($U$7/2)^2)</f>
        <v>#VALUE!</v>
      </c>
      <c r="Z412" s="136">
        <f t="shared" si="68"/>
        <v>8000</v>
      </c>
      <c r="AA412" t="e">
        <f>SQRT(($U$6/2)^2-($U$6/2)^2*'(OLD) bottom seam length'!Z412^2/($U$7/2)^2)</f>
        <v>#VALUE!</v>
      </c>
      <c r="AC412" s="136">
        <f t="shared" si="69"/>
        <v>8000</v>
      </c>
      <c r="AD412" t="e">
        <f>SQRT(($U$6/2)^2-($U$6/2)^2*'(OLD) bottom seam length'!AC412^2/($U$7/2)^2)</f>
        <v>#VALUE!</v>
      </c>
    </row>
    <row r="413" spans="2:30">
      <c r="B413" s="136">
        <f t="shared" si="60"/>
        <v>8040</v>
      </c>
      <c r="C413" t="e">
        <f>SQRT(($C$5/2)^2-($C$5/2)^2*'(OLD) bottom seam length'!B413^2/($C$6/2)^2)</f>
        <v>#DIV/0!</v>
      </c>
      <c r="E413" s="136">
        <f t="shared" si="61"/>
        <v>8040</v>
      </c>
      <c r="F413" t="e">
        <f>SQRT(($C$5/2)^2-($C$5/2)^2*'(OLD) bottom seam length'!E413^2/($C$6/2)^2)</f>
        <v>#DIV/0!</v>
      </c>
      <c r="H413" s="136">
        <f t="shared" si="62"/>
        <v>8040</v>
      </c>
      <c r="I413" t="e">
        <f>SQRT(($C$5/2)^2-($C$5/2)^2*'(OLD) bottom seam length'!H413^2/($C$6/2)^2)</f>
        <v>#DIV/0!</v>
      </c>
      <c r="K413" s="136">
        <f t="shared" si="63"/>
        <v>8040</v>
      </c>
      <c r="L413" t="e">
        <f>SQRT(($C$5/2)^2-($C$5/2)^2*'(OLD) bottom seam length'!K413^2/($C$6/2)^2)</f>
        <v>#DIV/0!</v>
      </c>
      <c r="O413" s="136">
        <f t="shared" si="64"/>
        <v>8040</v>
      </c>
      <c r="P413" t="b">
        <f t="shared" si="65"/>
        <v>0</v>
      </c>
      <c r="T413" s="136">
        <f t="shared" si="66"/>
        <v>8020</v>
      </c>
      <c r="U413" t="e">
        <f>SQRT(($U$6/2)^2-($U$6/2)^2*'(OLD) bottom seam length'!T413^2/($U$7/2)^2)</f>
        <v>#VALUE!</v>
      </c>
      <c r="W413" s="136">
        <f t="shared" si="67"/>
        <v>8020</v>
      </c>
      <c r="X413" t="e">
        <f>SQRT(($U$6/2)^2-($U$6/2)^2*'(OLD) bottom seam length'!W413^2/($U$7/2)^2)</f>
        <v>#VALUE!</v>
      </c>
      <c r="Z413" s="136">
        <f t="shared" si="68"/>
        <v>8020</v>
      </c>
      <c r="AA413" t="e">
        <f>SQRT(($U$6/2)^2-($U$6/2)^2*'(OLD) bottom seam length'!Z413^2/($U$7/2)^2)</f>
        <v>#VALUE!</v>
      </c>
      <c r="AC413" s="136">
        <f t="shared" si="69"/>
        <v>8020</v>
      </c>
      <c r="AD413" t="e">
        <f>SQRT(($U$6/2)^2-($U$6/2)^2*'(OLD) bottom seam length'!AC413^2/($U$7/2)^2)</f>
        <v>#VALUE!</v>
      </c>
    </row>
    <row r="414" spans="2:30">
      <c r="B414" s="136">
        <f t="shared" si="60"/>
        <v>8060</v>
      </c>
      <c r="C414" t="e">
        <f>SQRT(($C$5/2)^2-($C$5/2)^2*'(OLD) bottom seam length'!B414^2/($C$6/2)^2)</f>
        <v>#DIV/0!</v>
      </c>
      <c r="E414" s="136">
        <f t="shared" si="61"/>
        <v>8060</v>
      </c>
      <c r="F414" t="e">
        <f>SQRT(($C$5/2)^2-($C$5/2)^2*'(OLD) bottom seam length'!E414^2/($C$6/2)^2)</f>
        <v>#DIV/0!</v>
      </c>
      <c r="H414" s="136">
        <f t="shared" si="62"/>
        <v>8060</v>
      </c>
      <c r="I414" t="e">
        <f>SQRT(($C$5/2)^2-($C$5/2)^2*'(OLD) bottom seam length'!H414^2/($C$6/2)^2)</f>
        <v>#DIV/0!</v>
      </c>
      <c r="K414" s="136">
        <f t="shared" si="63"/>
        <v>8060</v>
      </c>
      <c r="L414" t="e">
        <f>SQRT(($C$5/2)^2-($C$5/2)^2*'(OLD) bottom seam length'!K414^2/($C$6/2)^2)</f>
        <v>#DIV/0!</v>
      </c>
      <c r="O414" s="136">
        <f t="shared" si="64"/>
        <v>8060</v>
      </c>
      <c r="P414" t="b">
        <f t="shared" si="65"/>
        <v>0</v>
      </c>
      <c r="T414" s="136">
        <f t="shared" si="66"/>
        <v>8040</v>
      </c>
      <c r="U414" t="e">
        <f>SQRT(($U$6/2)^2-($U$6/2)^2*'(OLD) bottom seam length'!T414^2/($U$7/2)^2)</f>
        <v>#VALUE!</v>
      </c>
      <c r="W414" s="136">
        <f t="shared" si="67"/>
        <v>8040</v>
      </c>
      <c r="X414" t="e">
        <f>SQRT(($U$6/2)^2-($U$6/2)^2*'(OLD) bottom seam length'!W414^2/($U$7/2)^2)</f>
        <v>#VALUE!</v>
      </c>
      <c r="Z414" s="136">
        <f t="shared" si="68"/>
        <v>8040</v>
      </c>
      <c r="AA414" t="e">
        <f>SQRT(($U$6/2)^2-($U$6/2)^2*'(OLD) bottom seam length'!Z414^2/($U$7/2)^2)</f>
        <v>#VALUE!</v>
      </c>
      <c r="AC414" s="136">
        <f t="shared" si="69"/>
        <v>8040</v>
      </c>
      <c r="AD414" t="e">
        <f>SQRT(($U$6/2)^2-($U$6/2)^2*'(OLD) bottom seam length'!AC414^2/($U$7/2)^2)</f>
        <v>#VALUE!</v>
      </c>
    </row>
    <row r="415" spans="2:30">
      <c r="B415" s="136">
        <f t="shared" si="60"/>
        <v>8080</v>
      </c>
      <c r="C415" t="e">
        <f>SQRT(($C$5/2)^2-($C$5/2)^2*'(OLD) bottom seam length'!B415^2/($C$6/2)^2)</f>
        <v>#DIV/0!</v>
      </c>
      <c r="E415" s="136">
        <f t="shared" si="61"/>
        <v>8080</v>
      </c>
      <c r="F415" t="e">
        <f>SQRT(($C$5/2)^2-($C$5/2)^2*'(OLD) bottom seam length'!E415^2/($C$6/2)^2)</f>
        <v>#DIV/0!</v>
      </c>
      <c r="H415" s="136">
        <f t="shared" si="62"/>
        <v>8080</v>
      </c>
      <c r="I415" t="e">
        <f>SQRT(($C$5/2)^2-($C$5/2)^2*'(OLD) bottom seam length'!H415^2/($C$6/2)^2)</f>
        <v>#DIV/0!</v>
      </c>
      <c r="K415" s="136">
        <f t="shared" si="63"/>
        <v>8080</v>
      </c>
      <c r="L415" t="e">
        <f>SQRT(($C$5/2)^2-($C$5/2)^2*'(OLD) bottom seam length'!K415^2/($C$6/2)^2)</f>
        <v>#DIV/0!</v>
      </c>
      <c r="O415" s="136">
        <f t="shared" si="64"/>
        <v>8080</v>
      </c>
      <c r="P415" t="b">
        <f t="shared" si="65"/>
        <v>0</v>
      </c>
      <c r="T415" s="136">
        <f t="shared" si="66"/>
        <v>8060</v>
      </c>
      <c r="U415" t="e">
        <f>SQRT(($U$6/2)^2-($U$6/2)^2*'(OLD) bottom seam length'!T415^2/($U$7/2)^2)</f>
        <v>#VALUE!</v>
      </c>
      <c r="W415" s="136">
        <f t="shared" si="67"/>
        <v>8060</v>
      </c>
      <c r="X415" t="e">
        <f>SQRT(($U$6/2)^2-($U$6/2)^2*'(OLD) bottom seam length'!W415^2/($U$7/2)^2)</f>
        <v>#VALUE!</v>
      </c>
      <c r="Z415" s="136">
        <f t="shared" si="68"/>
        <v>8060</v>
      </c>
      <c r="AA415" t="e">
        <f>SQRT(($U$6/2)^2-($U$6/2)^2*'(OLD) bottom seam length'!Z415^2/($U$7/2)^2)</f>
        <v>#VALUE!</v>
      </c>
      <c r="AC415" s="136">
        <f t="shared" si="69"/>
        <v>8060</v>
      </c>
      <c r="AD415" t="e">
        <f>SQRT(($U$6/2)^2-($U$6/2)^2*'(OLD) bottom seam length'!AC415^2/($U$7/2)^2)</f>
        <v>#VALUE!</v>
      </c>
    </row>
    <row r="416" spans="2:30">
      <c r="B416" s="136">
        <f t="shared" si="60"/>
        <v>8100</v>
      </c>
      <c r="C416" t="e">
        <f>SQRT(($C$5/2)^2-($C$5/2)^2*'(OLD) bottom seam length'!B416^2/($C$6/2)^2)</f>
        <v>#DIV/0!</v>
      </c>
      <c r="E416" s="136">
        <f t="shared" si="61"/>
        <v>8100</v>
      </c>
      <c r="F416" t="e">
        <f>SQRT(($C$5/2)^2-($C$5/2)^2*'(OLD) bottom seam length'!E416^2/($C$6/2)^2)</f>
        <v>#DIV/0!</v>
      </c>
      <c r="H416" s="136">
        <f t="shared" si="62"/>
        <v>8100</v>
      </c>
      <c r="I416" t="e">
        <f>SQRT(($C$5/2)^2-($C$5/2)^2*'(OLD) bottom seam length'!H416^2/($C$6/2)^2)</f>
        <v>#DIV/0!</v>
      </c>
      <c r="K416" s="136">
        <f t="shared" si="63"/>
        <v>8100</v>
      </c>
      <c r="L416" t="e">
        <f>SQRT(($C$5/2)^2-($C$5/2)^2*'(OLD) bottom seam length'!K416^2/($C$6/2)^2)</f>
        <v>#DIV/0!</v>
      </c>
      <c r="O416" s="136">
        <f t="shared" si="64"/>
        <v>8100</v>
      </c>
      <c r="P416" t="b">
        <f t="shared" si="65"/>
        <v>0</v>
      </c>
      <c r="T416" s="136">
        <f t="shared" si="66"/>
        <v>8080</v>
      </c>
      <c r="U416" t="e">
        <f>SQRT(($U$6/2)^2-($U$6/2)^2*'(OLD) bottom seam length'!T416^2/($U$7/2)^2)</f>
        <v>#VALUE!</v>
      </c>
      <c r="W416" s="136">
        <f t="shared" si="67"/>
        <v>8080</v>
      </c>
      <c r="X416" t="e">
        <f>SQRT(($U$6/2)^2-($U$6/2)^2*'(OLD) bottom seam length'!W416^2/($U$7/2)^2)</f>
        <v>#VALUE!</v>
      </c>
      <c r="Z416" s="136">
        <f t="shared" si="68"/>
        <v>8080</v>
      </c>
      <c r="AA416" t="e">
        <f>SQRT(($U$6/2)^2-($U$6/2)^2*'(OLD) bottom seam length'!Z416^2/($U$7/2)^2)</f>
        <v>#VALUE!</v>
      </c>
      <c r="AC416" s="136">
        <f t="shared" si="69"/>
        <v>8080</v>
      </c>
      <c r="AD416" t="e">
        <f>SQRT(($U$6/2)^2-($U$6/2)^2*'(OLD) bottom seam length'!AC416^2/($U$7/2)^2)</f>
        <v>#VALUE!</v>
      </c>
    </row>
    <row r="417" spans="2:30">
      <c r="B417" s="136">
        <f t="shared" si="60"/>
        <v>8120</v>
      </c>
      <c r="C417" t="e">
        <f>SQRT(($C$5/2)^2-($C$5/2)^2*'(OLD) bottom seam length'!B417^2/($C$6/2)^2)</f>
        <v>#DIV/0!</v>
      </c>
      <c r="E417" s="136">
        <f t="shared" si="61"/>
        <v>8120</v>
      </c>
      <c r="F417" t="e">
        <f>SQRT(($C$5/2)^2-($C$5/2)^2*'(OLD) bottom seam length'!E417^2/($C$6/2)^2)</f>
        <v>#DIV/0!</v>
      </c>
      <c r="H417" s="136">
        <f t="shared" si="62"/>
        <v>8120</v>
      </c>
      <c r="I417" t="e">
        <f>SQRT(($C$5/2)^2-($C$5/2)^2*'(OLD) bottom seam length'!H417^2/($C$6/2)^2)</f>
        <v>#DIV/0!</v>
      </c>
      <c r="K417" s="136">
        <f t="shared" si="63"/>
        <v>8120</v>
      </c>
      <c r="L417" t="e">
        <f>SQRT(($C$5/2)^2-($C$5/2)^2*'(OLD) bottom seam length'!K417^2/($C$6/2)^2)</f>
        <v>#DIV/0!</v>
      </c>
      <c r="O417" s="136">
        <f t="shared" si="64"/>
        <v>8120</v>
      </c>
      <c r="P417" t="b">
        <f t="shared" si="65"/>
        <v>0</v>
      </c>
      <c r="T417" s="136">
        <f t="shared" si="66"/>
        <v>8100</v>
      </c>
      <c r="U417" t="e">
        <f>SQRT(($U$6/2)^2-($U$6/2)^2*'(OLD) bottom seam length'!T417^2/($U$7/2)^2)</f>
        <v>#VALUE!</v>
      </c>
      <c r="W417" s="136">
        <f t="shared" si="67"/>
        <v>8100</v>
      </c>
      <c r="X417" t="e">
        <f>SQRT(($U$6/2)^2-($U$6/2)^2*'(OLD) bottom seam length'!W417^2/($U$7/2)^2)</f>
        <v>#VALUE!</v>
      </c>
      <c r="Z417" s="136">
        <f t="shared" si="68"/>
        <v>8100</v>
      </c>
      <c r="AA417" t="e">
        <f>SQRT(($U$6/2)^2-($U$6/2)^2*'(OLD) bottom seam length'!Z417^2/($U$7/2)^2)</f>
        <v>#VALUE!</v>
      </c>
      <c r="AC417" s="136">
        <f t="shared" si="69"/>
        <v>8100</v>
      </c>
      <c r="AD417" t="e">
        <f>SQRT(($U$6/2)^2-($U$6/2)^2*'(OLD) bottom seam length'!AC417^2/($U$7/2)^2)</f>
        <v>#VALUE!</v>
      </c>
    </row>
    <row r="418" spans="2:30">
      <c r="B418" s="136">
        <f t="shared" si="60"/>
        <v>8140</v>
      </c>
      <c r="C418" t="e">
        <f>SQRT(($C$5/2)^2-($C$5/2)^2*'(OLD) bottom seam length'!B418^2/($C$6/2)^2)</f>
        <v>#DIV/0!</v>
      </c>
      <c r="E418" s="136">
        <f t="shared" si="61"/>
        <v>8140</v>
      </c>
      <c r="F418" t="e">
        <f>SQRT(($C$5/2)^2-($C$5/2)^2*'(OLD) bottom seam length'!E418^2/($C$6/2)^2)</f>
        <v>#DIV/0!</v>
      </c>
      <c r="H418" s="136">
        <f t="shared" si="62"/>
        <v>8140</v>
      </c>
      <c r="I418" t="e">
        <f>SQRT(($C$5/2)^2-($C$5/2)^2*'(OLD) bottom seam length'!H418^2/($C$6/2)^2)</f>
        <v>#DIV/0!</v>
      </c>
      <c r="K418" s="136">
        <f t="shared" si="63"/>
        <v>8140</v>
      </c>
      <c r="L418" t="e">
        <f>SQRT(($C$5/2)^2-($C$5/2)^2*'(OLD) bottom seam length'!K418^2/($C$6/2)^2)</f>
        <v>#DIV/0!</v>
      </c>
      <c r="O418" s="136">
        <f t="shared" si="64"/>
        <v>8140</v>
      </c>
      <c r="P418" t="b">
        <f t="shared" si="65"/>
        <v>0</v>
      </c>
      <c r="T418" s="136">
        <f t="shared" si="66"/>
        <v>8120</v>
      </c>
      <c r="U418" t="e">
        <f>SQRT(($U$6/2)^2-($U$6/2)^2*'(OLD) bottom seam length'!T418^2/($U$7/2)^2)</f>
        <v>#VALUE!</v>
      </c>
      <c r="W418" s="136">
        <f t="shared" si="67"/>
        <v>8120</v>
      </c>
      <c r="X418" t="e">
        <f>SQRT(($U$6/2)^2-($U$6/2)^2*'(OLD) bottom seam length'!W418^2/($U$7/2)^2)</f>
        <v>#VALUE!</v>
      </c>
      <c r="Z418" s="136">
        <f t="shared" si="68"/>
        <v>8120</v>
      </c>
      <c r="AA418" t="e">
        <f>SQRT(($U$6/2)^2-($U$6/2)^2*'(OLD) bottom seam length'!Z418^2/($U$7/2)^2)</f>
        <v>#VALUE!</v>
      </c>
      <c r="AC418" s="136">
        <f t="shared" si="69"/>
        <v>8120</v>
      </c>
      <c r="AD418" t="e">
        <f>SQRT(($U$6/2)^2-($U$6/2)^2*'(OLD) bottom seam length'!AC418^2/($U$7/2)^2)</f>
        <v>#VALUE!</v>
      </c>
    </row>
    <row r="419" spans="2:30">
      <c r="B419" s="136">
        <f t="shared" si="60"/>
        <v>8160</v>
      </c>
      <c r="C419" t="e">
        <f>SQRT(($C$5/2)^2-($C$5/2)^2*'(OLD) bottom seam length'!B419^2/($C$6/2)^2)</f>
        <v>#DIV/0!</v>
      </c>
      <c r="E419" s="136">
        <f t="shared" si="61"/>
        <v>8160</v>
      </c>
      <c r="F419" t="e">
        <f>SQRT(($C$5/2)^2-($C$5/2)^2*'(OLD) bottom seam length'!E419^2/($C$6/2)^2)</f>
        <v>#DIV/0!</v>
      </c>
      <c r="H419" s="136">
        <f t="shared" si="62"/>
        <v>8160</v>
      </c>
      <c r="I419" t="e">
        <f>SQRT(($C$5/2)^2-($C$5/2)^2*'(OLD) bottom seam length'!H419^2/($C$6/2)^2)</f>
        <v>#DIV/0!</v>
      </c>
      <c r="K419" s="136">
        <f t="shared" si="63"/>
        <v>8160</v>
      </c>
      <c r="L419" t="e">
        <f>SQRT(($C$5/2)^2-($C$5/2)^2*'(OLD) bottom seam length'!K419^2/($C$6/2)^2)</f>
        <v>#DIV/0!</v>
      </c>
      <c r="O419" s="136">
        <f t="shared" si="64"/>
        <v>8160</v>
      </c>
      <c r="P419" t="b">
        <f t="shared" si="65"/>
        <v>0</v>
      </c>
      <c r="T419" s="136">
        <f t="shared" si="66"/>
        <v>8140</v>
      </c>
      <c r="U419" t="e">
        <f>SQRT(($U$6/2)^2-($U$6/2)^2*'(OLD) bottom seam length'!T419^2/($U$7/2)^2)</f>
        <v>#VALUE!</v>
      </c>
      <c r="W419" s="136">
        <f t="shared" si="67"/>
        <v>8140</v>
      </c>
      <c r="X419" t="e">
        <f>SQRT(($U$6/2)^2-($U$6/2)^2*'(OLD) bottom seam length'!W419^2/($U$7/2)^2)</f>
        <v>#VALUE!</v>
      </c>
      <c r="Z419" s="136">
        <f t="shared" si="68"/>
        <v>8140</v>
      </c>
      <c r="AA419" t="e">
        <f>SQRT(($U$6/2)^2-($U$6/2)^2*'(OLD) bottom seam length'!Z419^2/($U$7/2)^2)</f>
        <v>#VALUE!</v>
      </c>
      <c r="AC419" s="136">
        <f t="shared" si="69"/>
        <v>8140</v>
      </c>
      <c r="AD419" t="e">
        <f>SQRT(($U$6/2)^2-($U$6/2)^2*'(OLD) bottom seam length'!AC419^2/($U$7/2)^2)</f>
        <v>#VALUE!</v>
      </c>
    </row>
    <row r="420" spans="2:30">
      <c r="B420" s="136">
        <f t="shared" si="60"/>
        <v>8180</v>
      </c>
      <c r="C420" t="e">
        <f>SQRT(($C$5/2)^2-($C$5/2)^2*'(OLD) bottom seam length'!B420^2/($C$6/2)^2)</f>
        <v>#DIV/0!</v>
      </c>
      <c r="E420" s="136">
        <f t="shared" si="61"/>
        <v>8180</v>
      </c>
      <c r="F420" t="e">
        <f>SQRT(($C$5/2)^2-($C$5/2)^2*'(OLD) bottom seam length'!E420^2/($C$6/2)^2)</f>
        <v>#DIV/0!</v>
      </c>
      <c r="H420" s="136">
        <f t="shared" si="62"/>
        <v>8180</v>
      </c>
      <c r="I420" t="e">
        <f>SQRT(($C$5/2)^2-($C$5/2)^2*'(OLD) bottom seam length'!H420^2/($C$6/2)^2)</f>
        <v>#DIV/0!</v>
      </c>
      <c r="K420" s="136">
        <f t="shared" si="63"/>
        <v>8180</v>
      </c>
      <c r="L420" t="e">
        <f>SQRT(($C$5/2)^2-($C$5/2)^2*'(OLD) bottom seam length'!K420^2/($C$6/2)^2)</f>
        <v>#DIV/0!</v>
      </c>
      <c r="O420" s="136">
        <f t="shared" si="64"/>
        <v>8180</v>
      </c>
      <c r="P420" t="b">
        <f t="shared" si="65"/>
        <v>0</v>
      </c>
      <c r="T420" s="136">
        <f t="shared" si="66"/>
        <v>8160</v>
      </c>
      <c r="U420" t="e">
        <f>SQRT(($U$6/2)^2-($U$6/2)^2*'(OLD) bottom seam length'!T420^2/($U$7/2)^2)</f>
        <v>#VALUE!</v>
      </c>
      <c r="W420" s="136">
        <f t="shared" si="67"/>
        <v>8160</v>
      </c>
      <c r="X420" t="e">
        <f>SQRT(($U$6/2)^2-($U$6/2)^2*'(OLD) bottom seam length'!W420^2/($U$7/2)^2)</f>
        <v>#VALUE!</v>
      </c>
      <c r="Z420" s="136">
        <f t="shared" si="68"/>
        <v>8160</v>
      </c>
      <c r="AA420" t="e">
        <f>SQRT(($U$6/2)^2-($U$6/2)^2*'(OLD) bottom seam length'!Z420^2/($U$7/2)^2)</f>
        <v>#VALUE!</v>
      </c>
      <c r="AC420" s="136">
        <f t="shared" si="69"/>
        <v>8160</v>
      </c>
      <c r="AD420" t="e">
        <f>SQRT(($U$6/2)^2-($U$6/2)^2*'(OLD) bottom seam length'!AC420^2/($U$7/2)^2)</f>
        <v>#VALUE!</v>
      </c>
    </row>
    <row r="421" spans="2:30">
      <c r="B421" s="136">
        <f t="shared" si="60"/>
        <v>8200</v>
      </c>
      <c r="C421" t="e">
        <f>SQRT(($C$5/2)^2-($C$5/2)^2*'(OLD) bottom seam length'!B421^2/($C$6/2)^2)</f>
        <v>#DIV/0!</v>
      </c>
      <c r="E421" s="136">
        <f t="shared" si="61"/>
        <v>8200</v>
      </c>
      <c r="F421" t="e">
        <f>SQRT(($C$5/2)^2-($C$5/2)^2*'(OLD) bottom seam length'!E421^2/($C$6/2)^2)</f>
        <v>#DIV/0!</v>
      </c>
      <c r="H421" s="136">
        <f t="shared" si="62"/>
        <v>8200</v>
      </c>
      <c r="I421" t="e">
        <f>SQRT(($C$5/2)^2-($C$5/2)^2*'(OLD) bottom seam length'!H421^2/($C$6/2)^2)</f>
        <v>#DIV/0!</v>
      </c>
      <c r="K421" s="136">
        <f t="shared" si="63"/>
        <v>8200</v>
      </c>
      <c r="L421" t="e">
        <f>SQRT(($C$5/2)^2-($C$5/2)^2*'(OLD) bottom seam length'!K421^2/($C$6/2)^2)</f>
        <v>#DIV/0!</v>
      </c>
      <c r="O421" s="136">
        <f t="shared" si="64"/>
        <v>8200</v>
      </c>
      <c r="P421" t="b">
        <f t="shared" si="65"/>
        <v>0</v>
      </c>
      <c r="T421" s="136">
        <f t="shared" si="66"/>
        <v>8180</v>
      </c>
      <c r="U421" t="e">
        <f>SQRT(($U$6/2)^2-($U$6/2)^2*'(OLD) bottom seam length'!T421^2/($U$7/2)^2)</f>
        <v>#VALUE!</v>
      </c>
      <c r="W421" s="136">
        <f t="shared" si="67"/>
        <v>8180</v>
      </c>
      <c r="X421" t="e">
        <f>SQRT(($U$6/2)^2-($U$6/2)^2*'(OLD) bottom seam length'!W421^2/($U$7/2)^2)</f>
        <v>#VALUE!</v>
      </c>
      <c r="Z421" s="136">
        <f t="shared" si="68"/>
        <v>8180</v>
      </c>
      <c r="AA421" t="e">
        <f>SQRT(($U$6/2)^2-($U$6/2)^2*'(OLD) bottom seam length'!Z421^2/($U$7/2)^2)</f>
        <v>#VALUE!</v>
      </c>
      <c r="AC421" s="136">
        <f t="shared" si="69"/>
        <v>8180</v>
      </c>
      <c r="AD421" t="e">
        <f>SQRT(($U$6/2)^2-($U$6/2)^2*'(OLD) bottom seam length'!AC421^2/($U$7/2)^2)</f>
        <v>#VALUE!</v>
      </c>
    </row>
    <row r="422" spans="2:30">
      <c r="B422" s="136">
        <f t="shared" si="60"/>
        <v>8220</v>
      </c>
      <c r="C422" t="e">
        <f>SQRT(($C$5/2)^2-($C$5/2)^2*'(OLD) bottom seam length'!B422^2/($C$6/2)^2)</f>
        <v>#DIV/0!</v>
      </c>
      <c r="E422" s="136">
        <f t="shared" si="61"/>
        <v>8220</v>
      </c>
      <c r="F422" t="e">
        <f>SQRT(($C$5/2)^2-($C$5/2)^2*'(OLD) bottom seam length'!E422^2/($C$6/2)^2)</f>
        <v>#DIV/0!</v>
      </c>
      <c r="H422" s="136">
        <f t="shared" si="62"/>
        <v>8220</v>
      </c>
      <c r="I422" t="e">
        <f>SQRT(($C$5/2)^2-($C$5/2)^2*'(OLD) bottom seam length'!H422^2/($C$6/2)^2)</f>
        <v>#DIV/0!</v>
      </c>
      <c r="K422" s="136">
        <f t="shared" si="63"/>
        <v>8220</v>
      </c>
      <c r="L422" t="e">
        <f>SQRT(($C$5/2)^2-($C$5/2)^2*'(OLD) bottom seam length'!K422^2/($C$6/2)^2)</f>
        <v>#DIV/0!</v>
      </c>
      <c r="O422" s="136">
        <f t="shared" si="64"/>
        <v>8220</v>
      </c>
      <c r="P422" t="b">
        <f t="shared" si="65"/>
        <v>0</v>
      </c>
      <c r="T422" s="136">
        <f t="shared" si="66"/>
        <v>8200</v>
      </c>
      <c r="U422" t="e">
        <f>SQRT(($U$6/2)^2-($U$6/2)^2*'(OLD) bottom seam length'!T422^2/($U$7/2)^2)</f>
        <v>#VALUE!</v>
      </c>
      <c r="W422" s="136">
        <f t="shared" si="67"/>
        <v>8200</v>
      </c>
      <c r="X422" t="e">
        <f>SQRT(($U$6/2)^2-($U$6/2)^2*'(OLD) bottom seam length'!W422^2/($U$7/2)^2)</f>
        <v>#VALUE!</v>
      </c>
      <c r="Z422" s="136">
        <f t="shared" si="68"/>
        <v>8200</v>
      </c>
      <c r="AA422" t="e">
        <f>SQRT(($U$6/2)^2-($U$6/2)^2*'(OLD) bottom seam length'!Z422^2/($U$7/2)^2)</f>
        <v>#VALUE!</v>
      </c>
      <c r="AC422" s="136">
        <f t="shared" si="69"/>
        <v>8200</v>
      </c>
      <c r="AD422" t="e">
        <f>SQRT(($U$6/2)^2-($U$6/2)^2*'(OLD) bottom seam length'!AC422^2/($U$7/2)^2)</f>
        <v>#VALUE!</v>
      </c>
    </row>
    <row r="423" spans="2:30">
      <c r="B423" s="136">
        <f t="shared" si="60"/>
        <v>8240</v>
      </c>
      <c r="C423" t="e">
        <f>SQRT(($C$5/2)^2-($C$5/2)^2*'(OLD) bottom seam length'!B423^2/($C$6/2)^2)</f>
        <v>#DIV/0!</v>
      </c>
      <c r="E423" s="136">
        <f t="shared" si="61"/>
        <v>8240</v>
      </c>
      <c r="F423" t="e">
        <f>SQRT(($C$5/2)^2-($C$5/2)^2*'(OLD) bottom seam length'!E423^2/($C$6/2)^2)</f>
        <v>#DIV/0!</v>
      </c>
      <c r="H423" s="136">
        <f t="shared" si="62"/>
        <v>8240</v>
      </c>
      <c r="I423" t="e">
        <f>SQRT(($C$5/2)^2-($C$5/2)^2*'(OLD) bottom seam length'!H423^2/($C$6/2)^2)</f>
        <v>#DIV/0!</v>
      </c>
      <c r="K423" s="136">
        <f t="shared" si="63"/>
        <v>8240</v>
      </c>
      <c r="L423" t="e">
        <f>SQRT(($C$5/2)^2-($C$5/2)^2*'(OLD) bottom seam length'!K423^2/($C$6/2)^2)</f>
        <v>#DIV/0!</v>
      </c>
      <c r="O423" s="136">
        <f t="shared" si="64"/>
        <v>8240</v>
      </c>
      <c r="P423" t="b">
        <f t="shared" si="65"/>
        <v>0</v>
      </c>
      <c r="T423" s="136">
        <f t="shared" si="66"/>
        <v>8220</v>
      </c>
      <c r="U423" t="e">
        <f>SQRT(($U$6/2)^2-($U$6/2)^2*'(OLD) bottom seam length'!T423^2/($U$7/2)^2)</f>
        <v>#VALUE!</v>
      </c>
      <c r="W423" s="136">
        <f t="shared" si="67"/>
        <v>8220</v>
      </c>
      <c r="X423" t="e">
        <f>SQRT(($U$6/2)^2-($U$6/2)^2*'(OLD) bottom seam length'!W423^2/($U$7/2)^2)</f>
        <v>#VALUE!</v>
      </c>
      <c r="Z423" s="136">
        <f t="shared" si="68"/>
        <v>8220</v>
      </c>
      <c r="AA423" t="e">
        <f>SQRT(($U$6/2)^2-($U$6/2)^2*'(OLD) bottom seam length'!Z423^2/($U$7/2)^2)</f>
        <v>#VALUE!</v>
      </c>
      <c r="AC423" s="136">
        <f t="shared" si="69"/>
        <v>8220</v>
      </c>
      <c r="AD423" t="e">
        <f>SQRT(($U$6/2)^2-($U$6/2)^2*'(OLD) bottom seam length'!AC423^2/($U$7/2)^2)</f>
        <v>#VALUE!</v>
      </c>
    </row>
    <row r="424" spans="2:30">
      <c r="B424" s="136">
        <f t="shared" si="60"/>
        <v>8260</v>
      </c>
      <c r="C424" t="e">
        <f>SQRT(($C$5/2)^2-($C$5/2)^2*'(OLD) bottom seam length'!B424^2/($C$6/2)^2)</f>
        <v>#DIV/0!</v>
      </c>
      <c r="E424" s="136">
        <f t="shared" si="61"/>
        <v>8260</v>
      </c>
      <c r="F424" t="e">
        <f>SQRT(($C$5/2)^2-($C$5/2)^2*'(OLD) bottom seam length'!E424^2/($C$6/2)^2)</f>
        <v>#DIV/0!</v>
      </c>
      <c r="H424" s="136">
        <f t="shared" si="62"/>
        <v>8260</v>
      </c>
      <c r="I424" t="e">
        <f>SQRT(($C$5/2)^2-($C$5/2)^2*'(OLD) bottom seam length'!H424^2/($C$6/2)^2)</f>
        <v>#DIV/0!</v>
      </c>
      <c r="K424" s="136">
        <f t="shared" si="63"/>
        <v>8260</v>
      </c>
      <c r="L424" t="e">
        <f>SQRT(($C$5/2)^2-($C$5/2)^2*'(OLD) bottom seam length'!K424^2/($C$6/2)^2)</f>
        <v>#DIV/0!</v>
      </c>
      <c r="O424" s="136">
        <f t="shared" si="64"/>
        <v>8260</v>
      </c>
      <c r="P424" t="b">
        <f t="shared" si="65"/>
        <v>0</v>
      </c>
      <c r="T424" s="136">
        <f t="shared" si="66"/>
        <v>8240</v>
      </c>
      <c r="U424" t="e">
        <f>SQRT(($U$6/2)^2-($U$6/2)^2*'(OLD) bottom seam length'!T424^2/($U$7/2)^2)</f>
        <v>#VALUE!</v>
      </c>
      <c r="W424" s="136">
        <f t="shared" si="67"/>
        <v>8240</v>
      </c>
      <c r="X424" t="e">
        <f>SQRT(($U$6/2)^2-($U$6/2)^2*'(OLD) bottom seam length'!W424^2/($U$7/2)^2)</f>
        <v>#VALUE!</v>
      </c>
      <c r="Z424" s="136">
        <f t="shared" si="68"/>
        <v>8240</v>
      </c>
      <c r="AA424" t="e">
        <f>SQRT(($U$6/2)^2-($U$6/2)^2*'(OLD) bottom seam length'!Z424^2/($U$7/2)^2)</f>
        <v>#VALUE!</v>
      </c>
      <c r="AC424" s="136">
        <f t="shared" si="69"/>
        <v>8240</v>
      </c>
      <c r="AD424" t="e">
        <f>SQRT(($U$6/2)^2-($U$6/2)^2*'(OLD) bottom seam length'!AC424^2/($U$7/2)^2)</f>
        <v>#VALUE!</v>
      </c>
    </row>
    <row r="425" spans="2:30">
      <c r="B425" s="136">
        <f t="shared" si="60"/>
        <v>8280</v>
      </c>
      <c r="C425" t="e">
        <f>SQRT(($C$5/2)^2-($C$5/2)^2*'(OLD) bottom seam length'!B425^2/($C$6/2)^2)</f>
        <v>#DIV/0!</v>
      </c>
      <c r="E425" s="136">
        <f t="shared" si="61"/>
        <v>8280</v>
      </c>
      <c r="F425" t="e">
        <f>SQRT(($C$5/2)^2-($C$5/2)^2*'(OLD) bottom seam length'!E425^2/($C$6/2)^2)</f>
        <v>#DIV/0!</v>
      </c>
      <c r="H425" s="136">
        <f t="shared" si="62"/>
        <v>8280</v>
      </c>
      <c r="I425" t="e">
        <f>SQRT(($C$5/2)^2-($C$5/2)^2*'(OLD) bottom seam length'!H425^2/($C$6/2)^2)</f>
        <v>#DIV/0!</v>
      </c>
      <c r="K425" s="136">
        <f t="shared" si="63"/>
        <v>8280</v>
      </c>
      <c r="L425" t="e">
        <f>SQRT(($C$5/2)^2-($C$5/2)^2*'(OLD) bottom seam length'!K425^2/($C$6/2)^2)</f>
        <v>#DIV/0!</v>
      </c>
      <c r="O425" s="136">
        <f t="shared" si="64"/>
        <v>8280</v>
      </c>
      <c r="P425" t="b">
        <f t="shared" si="65"/>
        <v>0</v>
      </c>
      <c r="T425" s="136">
        <f t="shared" si="66"/>
        <v>8260</v>
      </c>
      <c r="U425" t="e">
        <f>SQRT(($U$6/2)^2-($U$6/2)^2*'(OLD) bottom seam length'!T425^2/($U$7/2)^2)</f>
        <v>#VALUE!</v>
      </c>
      <c r="W425" s="136">
        <f t="shared" si="67"/>
        <v>8260</v>
      </c>
      <c r="X425" t="e">
        <f>SQRT(($U$6/2)^2-($U$6/2)^2*'(OLD) bottom seam length'!W425^2/($U$7/2)^2)</f>
        <v>#VALUE!</v>
      </c>
      <c r="Z425" s="136">
        <f t="shared" si="68"/>
        <v>8260</v>
      </c>
      <c r="AA425" t="e">
        <f>SQRT(($U$6/2)^2-($U$6/2)^2*'(OLD) bottom seam length'!Z425^2/($U$7/2)^2)</f>
        <v>#VALUE!</v>
      </c>
      <c r="AC425" s="136">
        <f t="shared" si="69"/>
        <v>8260</v>
      </c>
      <c r="AD425" t="e">
        <f>SQRT(($U$6/2)^2-($U$6/2)^2*'(OLD) bottom seam length'!AC425^2/($U$7/2)^2)</f>
        <v>#VALUE!</v>
      </c>
    </row>
    <row r="426" spans="2:30">
      <c r="B426" s="136">
        <f t="shared" si="60"/>
        <v>8300</v>
      </c>
      <c r="C426" t="e">
        <f>SQRT(($C$5/2)^2-($C$5/2)^2*'(OLD) bottom seam length'!B426^2/($C$6/2)^2)</f>
        <v>#DIV/0!</v>
      </c>
      <c r="E426" s="136">
        <f t="shared" si="61"/>
        <v>8300</v>
      </c>
      <c r="F426" t="e">
        <f>SQRT(($C$5/2)^2-($C$5/2)^2*'(OLD) bottom seam length'!E426^2/($C$6/2)^2)</f>
        <v>#DIV/0!</v>
      </c>
      <c r="H426" s="136">
        <f t="shared" si="62"/>
        <v>8300</v>
      </c>
      <c r="I426" t="e">
        <f>SQRT(($C$5/2)^2-($C$5/2)^2*'(OLD) bottom seam length'!H426^2/($C$6/2)^2)</f>
        <v>#DIV/0!</v>
      </c>
      <c r="K426" s="136">
        <f t="shared" si="63"/>
        <v>8300</v>
      </c>
      <c r="L426" t="e">
        <f>SQRT(($C$5/2)^2-($C$5/2)^2*'(OLD) bottom seam length'!K426^2/($C$6/2)^2)</f>
        <v>#DIV/0!</v>
      </c>
      <c r="O426" s="136">
        <f t="shared" si="64"/>
        <v>8300</v>
      </c>
      <c r="P426" t="b">
        <f t="shared" si="65"/>
        <v>0</v>
      </c>
      <c r="T426" s="136">
        <f t="shared" si="66"/>
        <v>8280</v>
      </c>
      <c r="U426" t="e">
        <f>SQRT(($U$6/2)^2-($U$6/2)^2*'(OLD) bottom seam length'!T426^2/($U$7/2)^2)</f>
        <v>#VALUE!</v>
      </c>
      <c r="W426" s="136">
        <f t="shared" si="67"/>
        <v>8280</v>
      </c>
      <c r="X426" t="e">
        <f>SQRT(($U$6/2)^2-($U$6/2)^2*'(OLD) bottom seam length'!W426^2/($U$7/2)^2)</f>
        <v>#VALUE!</v>
      </c>
      <c r="Z426" s="136">
        <f t="shared" si="68"/>
        <v>8280</v>
      </c>
      <c r="AA426" t="e">
        <f>SQRT(($U$6/2)^2-($U$6/2)^2*'(OLD) bottom seam length'!Z426^2/($U$7/2)^2)</f>
        <v>#VALUE!</v>
      </c>
      <c r="AC426" s="136">
        <f t="shared" si="69"/>
        <v>8280</v>
      </c>
      <c r="AD426" t="e">
        <f>SQRT(($U$6/2)^2-($U$6/2)^2*'(OLD) bottom seam length'!AC426^2/($U$7/2)^2)</f>
        <v>#VALUE!</v>
      </c>
    </row>
    <row r="427" spans="2:30">
      <c r="B427" s="136">
        <f t="shared" si="60"/>
        <v>8320</v>
      </c>
      <c r="C427" t="e">
        <f>SQRT(($C$5/2)^2-($C$5/2)^2*'(OLD) bottom seam length'!B427^2/($C$6/2)^2)</f>
        <v>#DIV/0!</v>
      </c>
      <c r="E427" s="136">
        <f t="shared" si="61"/>
        <v>8320</v>
      </c>
      <c r="F427" t="e">
        <f>SQRT(($C$5/2)^2-($C$5/2)^2*'(OLD) bottom seam length'!E427^2/($C$6/2)^2)</f>
        <v>#DIV/0!</v>
      </c>
      <c r="H427" s="136">
        <f t="shared" si="62"/>
        <v>8320</v>
      </c>
      <c r="I427" t="e">
        <f>SQRT(($C$5/2)^2-($C$5/2)^2*'(OLD) bottom seam length'!H427^2/($C$6/2)^2)</f>
        <v>#DIV/0!</v>
      </c>
      <c r="K427" s="136">
        <f t="shared" si="63"/>
        <v>8320</v>
      </c>
      <c r="L427" t="e">
        <f>SQRT(($C$5/2)^2-($C$5/2)^2*'(OLD) bottom seam length'!K427^2/($C$6/2)^2)</f>
        <v>#DIV/0!</v>
      </c>
      <c r="O427" s="136">
        <f t="shared" si="64"/>
        <v>8320</v>
      </c>
      <c r="P427" t="b">
        <f t="shared" si="65"/>
        <v>0</v>
      </c>
      <c r="T427" s="136">
        <f t="shared" si="66"/>
        <v>8300</v>
      </c>
      <c r="U427" t="e">
        <f>SQRT(($U$6/2)^2-($U$6/2)^2*'(OLD) bottom seam length'!T427^2/($U$7/2)^2)</f>
        <v>#VALUE!</v>
      </c>
      <c r="W427" s="136">
        <f t="shared" si="67"/>
        <v>8300</v>
      </c>
      <c r="X427" t="e">
        <f>SQRT(($U$6/2)^2-($U$6/2)^2*'(OLD) bottom seam length'!W427^2/($U$7/2)^2)</f>
        <v>#VALUE!</v>
      </c>
      <c r="Z427" s="136">
        <f t="shared" si="68"/>
        <v>8300</v>
      </c>
      <c r="AA427" t="e">
        <f>SQRT(($U$6/2)^2-($U$6/2)^2*'(OLD) bottom seam length'!Z427^2/($U$7/2)^2)</f>
        <v>#VALUE!</v>
      </c>
      <c r="AC427" s="136">
        <f t="shared" si="69"/>
        <v>8300</v>
      </c>
      <c r="AD427" t="e">
        <f>SQRT(($U$6/2)^2-($U$6/2)^2*'(OLD) bottom seam length'!AC427^2/($U$7/2)^2)</f>
        <v>#VALUE!</v>
      </c>
    </row>
    <row r="428" spans="2:30">
      <c r="B428" s="136">
        <f t="shared" si="60"/>
        <v>8340</v>
      </c>
      <c r="C428" t="e">
        <f>SQRT(($C$5/2)^2-($C$5/2)^2*'(OLD) bottom seam length'!B428^2/($C$6/2)^2)</f>
        <v>#DIV/0!</v>
      </c>
      <c r="E428" s="136">
        <f t="shared" si="61"/>
        <v>8340</v>
      </c>
      <c r="F428" t="e">
        <f>SQRT(($C$5/2)^2-($C$5/2)^2*'(OLD) bottom seam length'!E428^2/($C$6/2)^2)</f>
        <v>#DIV/0!</v>
      </c>
      <c r="H428" s="136">
        <f t="shared" si="62"/>
        <v>8340</v>
      </c>
      <c r="I428" t="e">
        <f>SQRT(($C$5/2)^2-($C$5/2)^2*'(OLD) bottom seam length'!H428^2/($C$6/2)^2)</f>
        <v>#DIV/0!</v>
      </c>
      <c r="K428" s="136">
        <f t="shared" si="63"/>
        <v>8340</v>
      </c>
      <c r="L428" t="e">
        <f>SQRT(($C$5/2)^2-($C$5/2)^2*'(OLD) bottom seam length'!K428^2/($C$6/2)^2)</f>
        <v>#DIV/0!</v>
      </c>
      <c r="O428" s="136">
        <f t="shared" si="64"/>
        <v>8340</v>
      </c>
      <c r="P428" t="b">
        <f t="shared" si="65"/>
        <v>0</v>
      </c>
      <c r="T428" s="136">
        <f t="shared" si="66"/>
        <v>8320</v>
      </c>
      <c r="U428" t="e">
        <f>SQRT(($U$6/2)^2-($U$6/2)^2*'(OLD) bottom seam length'!T428^2/($U$7/2)^2)</f>
        <v>#VALUE!</v>
      </c>
      <c r="W428" s="136">
        <f t="shared" si="67"/>
        <v>8320</v>
      </c>
      <c r="X428" t="e">
        <f>SQRT(($U$6/2)^2-($U$6/2)^2*'(OLD) bottom seam length'!W428^2/($U$7/2)^2)</f>
        <v>#VALUE!</v>
      </c>
      <c r="Z428" s="136">
        <f t="shared" si="68"/>
        <v>8320</v>
      </c>
      <c r="AA428" t="e">
        <f>SQRT(($U$6/2)^2-($U$6/2)^2*'(OLD) bottom seam length'!Z428^2/($U$7/2)^2)</f>
        <v>#VALUE!</v>
      </c>
      <c r="AC428" s="136">
        <f t="shared" si="69"/>
        <v>8320</v>
      </c>
      <c r="AD428" t="e">
        <f>SQRT(($U$6/2)^2-($U$6/2)^2*'(OLD) bottom seam length'!AC428^2/($U$7/2)^2)</f>
        <v>#VALUE!</v>
      </c>
    </row>
    <row r="429" spans="2:30">
      <c r="B429" s="136">
        <f t="shared" si="60"/>
        <v>8360</v>
      </c>
      <c r="C429" t="e">
        <f>SQRT(($C$5/2)^2-($C$5/2)^2*'(OLD) bottom seam length'!B429^2/($C$6/2)^2)</f>
        <v>#DIV/0!</v>
      </c>
      <c r="E429" s="136">
        <f t="shared" si="61"/>
        <v>8360</v>
      </c>
      <c r="F429" t="e">
        <f>SQRT(($C$5/2)^2-($C$5/2)^2*'(OLD) bottom seam length'!E429^2/($C$6/2)^2)</f>
        <v>#DIV/0!</v>
      </c>
      <c r="H429" s="136">
        <f t="shared" si="62"/>
        <v>8360</v>
      </c>
      <c r="I429" t="e">
        <f>SQRT(($C$5/2)^2-($C$5/2)^2*'(OLD) bottom seam length'!H429^2/($C$6/2)^2)</f>
        <v>#DIV/0!</v>
      </c>
      <c r="K429" s="136">
        <f t="shared" si="63"/>
        <v>8360</v>
      </c>
      <c r="L429" t="e">
        <f>SQRT(($C$5/2)^2-($C$5/2)^2*'(OLD) bottom seam length'!K429^2/($C$6/2)^2)</f>
        <v>#DIV/0!</v>
      </c>
      <c r="O429" s="136">
        <f t="shared" si="64"/>
        <v>8360</v>
      </c>
      <c r="P429" t="b">
        <f t="shared" si="65"/>
        <v>0</v>
      </c>
      <c r="T429" s="136">
        <f t="shared" si="66"/>
        <v>8340</v>
      </c>
      <c r="U429" t="e">
        <f>SQRT(($U$6/2)^2-($U$6/2)^2*'(OLD) bottom seam length'!T429^2/($U$7/2)^2)</f>
        <v>#VALUE!</v>
      </c>
      <c r="W429" s="136">
        <f t="shared" si="67"/>
        <v>8340</v>
      </c>
      <c r="X429" t="e">
        <f>SQRT(($U$6/2)^2-($U$6/2)^2*'(OLD) bottom seam length'!W429^2/($U$7/2)^2)</f>
        <v>#VALUE!</v>
      </c>
      <c r="Z429" s="136">
        <f t="shared" si="68"/>
        <v>8340</v>
      </c>
      <c r="AA429" t="e">
        <f>SQRT(($U$6/2)^2-($U$6/2)^2*'(OLD) bottom seam length'!Z429^2/($U$7/2)^2)</f>
        <v>#VALUE!</v>
      </c>
      <c r="AC429" s="136">
        <f t="shared" si="69"/>
        <v>8340</v>
      </c>
      <c r="AD429" t="e">
        <f>SQRT(($U$6/2)^2-($U$6/2)^2*'(OLD) bottom seam length'!AC429^2/($U$7/2)^2)</f>
        <v>#VALUE!</v>
      </c>
    </row>
    <row r="430" spans="2:30">
      <c r="B430" s="136">
        <f t="shared" si="60"/>
        <v>8380</v>
      </c>
      <c r="C430" t="e">
        <f>SQRT(($C$5/2)^2-($C$5/2)^2*'(OLD) bottom seam length'!B430^2/($C$6/2)^2)</f>
        <v>#DIV/0!</v>
      </c>
      <c r="E430" s="136">
        <f t="shared" si="61"/>
        <v>8380</v>
      </c>
      <c r="F430" t="e">
        <f>SQRT(($C$5/2)^2-($C$5/2)^2*'(OLD) bottom seam length'!E430^2/($C$6/2)^2)</f>
        <v>#DIV/0!</v>
      </c>
      <c r="H430" s="136">
        <f t="shared" si="62"/>
        <v>8380</v>
      </c>
      <c r="I430" t="e">
        <f>SQRT(($C$5/2)^2-($C$5/2)^2*'(OLD) bottom seam length'!H430^2/($C$6/2)^2)</f>
        <v>#DIV/0!</v>
      </c>
      <c r="K430" s="136">
        <f t="shared" si="63"/>
        <v>8380</v>
      </c>
      <c r="L430" t="e">
        <f>SQRT(($C$5/2)^2-($C$5/2)^2*'(OLD) bottom seam length'!K430^2/($C$6/2)^2)</f>
        <v>#DIV/0!</v>
      </c>
      <c r="O430" s="136">
        <f t="shared" si="64"/>
        <v>8380</v>
      </c>
      <c r="P430" t="b">
        <f t="shared" si="65"/>
        <v>0</v>
      </c>
      <c r="T430" s="136">
        <f t="shared" si="66"/>
        <v>8360</v>
      </c>
      <c r="U430" t="e">
        <f>SQRT(($U$6/2)^2-($U$6/2)^2*'(OLD) bottom seam length'!T430^2/($U$7/2)^2)</f>
        <v>#VALUE!</v>
      </c>
      <c r="W430" s="136">
        <f t="shared" si="67"/>
        <v>8360</v>
      </c>
      <c r="X430" t="e">
        <f>SQRT(($U$6/2)^2-($U$6/2)^2*'(OLD) bottom seam length'!W430^2/($U$7/2)^2)</f>
        <v>#VALUE!</v>
      </c>
      <c r="Z430" s="136">
        <f t="shared" si="68"/>
        <v>8360</v>
      </c>
      <c r="AA430" t="e">
        <f>SQRT(($U$6/2)^2-($U$6/2)^2*'(OLD) bottom seam length'!Z430^2/($U$7/2)^2)</f>
        <v>#VALUE!</v>
      </c>
      <c r="AC430" s="136">
        <f t="shared" si="69"/>
        <v>8360</v>
      </c>
      <c r="AD430" t="e">
        <f>SQRT(($U$6/2)^2-($U$6/2)^2*'(OLD) bottom seam length'!AC430^2/($U$7/2)^2)</f>
        <v>#VALUE!</v>
      </c>
    </row>
    <row r="431" spans="2:30">
      <c r="B431" s="136">
        <f t="shared" si="60"/>
        <v>8400</v>
      </c>
      <c r="C431" t="e">
        <f>SQRT(($C$5/2)^2-($C$5/2)^2*'(OLD) bottom seam length'!B431^2/($C$6/2)^2)</f>
        <v>#DIV/0!</v>
      </c>
      <c r="E431" s="136">
        <f t="shared" si="61"/>
        <v>8400</v>
      </c>
      <c r="F431" t="e">
        <f>SQRT(($C$5/2)^2-($C$5/2)^2*'(OLD) bottom seam length'!E431^2/($C$6/2)^2)</f>
        <v>#DIV/0!</v>
      </c>
      <c r="H431" s="136">
        <f t="shared" si="62"/>
        <v>8400</v>
      </c>
      <c r="I431" t="e">
        <f>SQRT(($C$5/2)^2-($C$5/2)^2*'(OLD) bottom seam length'!H431^2/($C$6/2)^2)</f>
        <v>#DIV/0!</v>
      </c>
      <c r="K431" s="136">
        <f t="shared" si="63"/>
        <v>8400</v>
      </c>
      <c r="L431" t="e">
        <f>SQRT(($C$5/2)^2-($C$5/2)^2*'(OLD) bottom seam length'!K431^2/($C$6/2)^2)</f>
        <v>#DIV/0!</v>
      </c>
      <c r="O431" s="136">
        <f t="shared" si="64"/>
        <v>8400</v>
      </c>
      <c r="P431" t="b">
        <f t="shared" si="65"/>
        <v>0</v>
      </c>
      <c r="T431" s="136">
        <f t="shared" si="66"/>
        <v>8380</v>
      </c>
      <c r="U431" t="e">
        <f>SQRT(($U$6/2)^2-($U$6/2)^2*'(OLD) bottom seam length'!T431^2/($U$7/2)^2)</f>
        <v>#VALUE!</v>
      </c>
      <c r="W431" s="136">
        <f t="shared" si="67"/>
        <v>8380</v>
      </c>
      <c r="X431" t="e">
        <f>SQRT(($U$6/2)^2-($U$6/2)^2*'(OLD) bottom seam length'!W431^2/($U$7/2)^2)</f>
        <v>#VALUE!</v>
      </c>
      <c r="Z431" s="136">
        <f t="shared" si="68"/>
        <v>8380</v>
      </c>
      <c r="AA431" t="e">
        <f>SQRT(($U$6/2)^2-($U$6/2)^2*'(OLD) bottom seam length'!Z431^2/($U$7/2)^2)</f>
        <v>#VALUE!</v>
      </c>
      <c r="AC431" s="136">
        <f t="shared" si="69"/>
        <v>8380</v>
      </c>
      <c r="AD431" t="e">
        <f>SQRT(($U$6/2)^2-($U$6/2)^2*'(OLD) bottom seam length'!AC431^2/($U$7/2)^2)</f>
        <v>#VALUE!</v>
      </c>
    </row>
    <row r="432" spans="2:30">
      <c r="B432" s="136">
        <f t="shared" si="60"/>
        <v>8420</v>
      </c>
      <c r="C432" t="e">
        <f>SQRT(($C$5/2)^2-($C$5/2)^2*'(OLD) bottom seam length'!B432^2/($C$6/2)^2)</f>
        <v>#DIV/0!</v>
      </c>
      <c r="E432" s="136">
        <f t="shared" si="61"/>
        <v>8420</v>
      </c>
      <c r="F432" t="e">
        <f>SQRT(($C$5/2)^2-($C$5/2)^2*'(OLD) bottom seam length'!E432^2/($C$6/2)^2)</f>
        <v>#DIV/0!</v>
      </c>
      <c r="H432" s="136">
        <f t="shared" si="62"/>
        <v>8420</v>
      </c>
      <c r="I432" t="e">
        <f>SQRT(($C$5/2)^2-($C$5/2)^2*'(OLD) bottom seam length'!H432^2/($C$6/2)^2)</f>
        <v>#DIV/0!</v>
      </c>
      <c r="K432" s="136">
        <f t="shared" si="63"/>
        <v>8420</v>
      </c>
      <c r="L432" t="e">
        <f>SQRT(($C$5/2)^2-($C$5/2)^2*'(OLD) bottom seam length'!K432^2/($C$6/2)^2)</f>
        <v>#DIV/0!</v>
      </c>
      <c r="O432" s="136">
        <f t="shared" si="64"/>
        <v>8420</v>
      </c>
      <c r="P432" t="b">
        <f t="shared" si="65"/>
        <v>0</v>
      </c>
      <c r="T432" s="136">
        <f t="shared" si="66"/>
        <v>8400</v>
      </c>
      <c r="U432" t="e">
        <f>SQRT(($U$6/2)^2-($U$6/2)^2*'(OLD) bottom seam length'!T432^2/($U$7/2)^2)</f>
        <v>#VALUE!</v>
      </c>
      <c r="W432" s="136">
        <f t="shared" si="67"/>
        <v>8400</v>
      </c>
      <c r="X432" t="e">
        <f>SQRT(($U$6/2)^2-($U$6/2)^2*'(OLD) bottom seam length'!W432^2/($U$7/2)^2)</f>
        <v>#VALUE!</v>
      </c>
      <c r="Z432" s="136">
        <f t="shared" si="68"/>
        <v>8400</v>
      </c>
      <c r="AA432" t="e">
        <f>SQRT(($U$6/2)^2-($U$6/2)^2*'(OLD) bottom seam length'!Z432^2/($U$7/2)^2)</f>
        <v>#VALUE!</v>
      </c>
      <c r="AC432" s="136">
        <f t="shared" si="69"/>
        <v>8400</v>
      </c>
      <c r="AD432" t="e">
        <f>SQRT(($U$6/2)^2-($U$6/2)^2*'(OLD) bottom seam length'!AC432^2/($U$7/2)^2)</f>
        <v>#VALUE!</v>
      </c>
    </row>
    <row r="433" spans="2:30">
      <c r="B433" s="136">
        <f t="shared" si="60"/>
        <v>8440</v>
      </c>
      <c r="C433" t="e">
        <f>SQRT(($C$5/2)^2-($C$5/2)^2*'(OLD) bottom seam length'!B433^2/($C$6/2)^2)</f>
        <v>#DIV/0!</v>
      </c>
      <c r="E433" s="136">
        <f t="shared" si="61"/>
        <v>8440</v>
      </c>
      <c r="F433" t="e">
        <f>SQRT(($C$5/2)^2-($C$5/2)^2*'(OLD) bottom seam length'!E433^2/($C$6/2)^2)</f>
        <v>#DIV/0!</v>
      </c>
      <c r="H433" s="136">
        <f t="shared" si="62"/>
        <v>8440</v>
      </c>
      <c r="I433" t="e">
        <f>SQRT(($C$5/2)^2-($C$5/2)^2*'(OLD) bottom seam length'!H433^2/($C$6/2)^2)</f>
        <v>#DIV/0!</v>
      </c>
      <c r="K433" s="136">
        <f t="shared" si="63"/>
        <v>8440</v>
      </c>
      <c r="L433" t="e">
        <f>SQRT(($C$5/2)^2-($C$5/2)^2*'(OLD) bottom seam length'!K433^2/($C$6/2)^2)</f>
        <v>#DIV/0!</v>
      </c>
      <c r="O433" s="136">
        <f t="shared" si="64"/>
        <v>8440</v>
      </c>
      <c r="P433" t="b">
        <f t="shared" si="65"/>
        <v>0</v>
      </c>
      <c r="T433" s="136">
        <f t="shared" si="66"/>
        <v>8420</v>
      </c>
      <c r="U433" t="e">
        <f>SQRT(($U$6/2)^2-($U$6/2)^2*'(OLD) bottom seam length'!T433^2/($U$7/2)^2)</f>
        <v>#VALUE!</v>
      </c>
      <c r="W433" s="136">
        <f t="shared" si="67"/>
        <v>8420</v>
      </c>
      <c r="X433" t="e">
        <f>SQRT(($U$6/2)^2-($U$6/2)^2*'(OLD) bottom seam length'!W433^2/($U$7/2)^2)</f>
        <v>#VALUE!</v>
      </c>
      <c r="Z433" s="136">
        <f t="shared" si="68"/>
        <v>8420</v>
      </c>
      <c r="AA433" t="e">
        <f>SQRT(($U$6/2)^2-($U$6/2)^2*'(OLD) bottom seam length'!Z433^2/($U$7/2)^2)</f>
        <v>#VALUE!</v>
      </c>
      <c r="AC433" s="136">
        <f t="shared" si="69"/>
        <v>8420</v>
      </c>
      <c r="AD433" t="e">
        <f>SQRT(($U$6/2)^2-($U$6/2)^2*'(OLD) bottom seam length'!AC433^2/($U$7/2)^2)</f>
        <v>#VALUE!</v>
      </c>
    </row>
    <row r="434" spans="2:30">
      <c r="B434" s="136">
        <f t="shared" si="60"/>
        <v>8460</v>
      </c>
      <c r="C434" t="e">
        <f>SQRT(($C$5/2)^2-($C$5/2)^2*'(OLD) bottom seam length'!B434^2/($C$6/2)^2)</f>
        <v>#DIV/0!</v>
      </c>
      <c r="E434" s="136">
        <f t="shared" si="61"/>
        <v>8460</v>
      </c>
      <c r="F434" t="e">
        <f>SQRT(($C$5/2)^2-($C$5/2)^2*'(OLD) bottom seam length'!E434^2/($C$6/2)^2)</f>
        <v>#DIV/0!</v>
      </c>
      <c r="H434" s="136">
        <f t="shared" si="62"/>
        <v>8460</v>
      </c>
      <c r="I434" t="e">
        <f>SQRT(($C$5/2)^2-($C$5/2)^2*'(OLD) bottom seam length'!H434^2/($C$6/2)^2)</f>
        <v>#DIV/0!</v>
      </c>
      <c r="K434" s="136">
        <f t="shared" si="63"/>
        <v>8460</v>
      </c>
      <c r="L434" t="e">
        <f>SQRT(($C$5/2)^2-($C$5/2)^2*'(OLD) bottom seam length'!K434^2/($C$6/2)^2)</f>
        <v>#DIV/0!</v>
      </c>
      <c r="O434" s="136">
        <f t="shared" si="64"/>
        <v>8460</v>
      </c>
      <c r="P434" t="b">
        <f t="shared" si="65"/>
        <v>0</v>
      </c>
      <c r="T434" s="136">
        <f t="shared" si="66"/>
        <v>8440</v>
      </c>
      <c r="U434" t="e">
        <f>SQRT(($U$6/2)^2-($U$6/2)^2*'(OLD) bottom seam length'!T434^2/($U$7/2)^2)</f>
        <v>#VALUE!</v>
      </c>
      <c r="W434" s="136">
        <f t="shared" si="67"/>
        <v>8440</v>
      </c>
      <c r="X434" t="e">
        <f>SQRT(($U$6/2)^2-($U$6/2)^2*'(OLD) bottom seam length'!W434^2/($U$7/2)^2)</f>
        <v>#VALUE!</v>
      </c>
      <c r="Z434" s="136">
        <f t="shared" si="68"/>
        <v>8440</v>
      </c>
      <c r="AA434" t="e">
        <f>SQRT(($U$6/2)^2-($U$6/2)^2*'(OLD) bottom seam length'!Z434^2/($U$7/2)^2)</f>
        <v>#VALUE!</v>
      </c>
      <c r="AC434" s="136">
        <f t="shared" si="69"/>
        <v>8440</v>
      </c>
      <c r="AD434" t="e">
        <f>SQRT(($U$6/2)^2-($U$6/2)^2*'(OLD) bottom seam length'!AC434^2/($U$7/2)^2)</f>
        <v>#VALUE!</v>
      </c>
    </row>
    <row r="435" spans="2:30">
      <c r="B435" s="136">
        <f t="shared" si="60"/>
        <v>8480</v>
      </c>
      <c r="C435" t="e">
        <f>SQRT(($C$5/2)^2-($C$5/2)^2*'(OLD) bottom seam length'!B435^2/($C$6/2)^2)</f>
        <v>#DIV/0!</v>
      </c>
      <c r="E435" s="136">
        <f t="shared" si="61"/>
        <v>8480</v>
      </c>
      <c r="F435" t="e">
        <f>SQRT(($C$5/2)^2-($C$5/2)^2*'(OLD) bottom seam length'!E435^2/($C$6/2)^2)</f>
        <v>#DIV/0!</v>
      </c>
      <c r="H435" s="136">
        <f t="shared" si="62"/>
        <v>8480</v>
      </c>
      <c r="I435" t="e">
        <f>SQRT(($C$5/2)^2-($C$5/2)^2*'(OLD) bottom seam length'!H435^2/($C$6/2)^2)</f>
        <v>#DIV/0!</v>
      </c>
      <c r="K435" s="136">
        <f t="shared" si="63"/>
        <v>8480</v>
      </c>
      <c r="L435" t="e">
        <f>SQRT(($C$5/2)^2-($C$5/2)^2*'(OLD) bottom seam length'!K435^2/($C$6/2)^2)</f>
        <v>#DIV/0!</v>
      </c>
      <c r="O435" s="136">
        <f t="shared" si="64"/>
        <v>8480</v>
      </c>
      <c r="P435" t="b">
        <f t="shared" si="65"/>
        <v>0</v>
      </c>
      <c r="T435" s="136">
        <f t="shared" si="66"/>
        <v>8460</v>
      </c>
      <c r="U435" t="e">
        <f>SQRT(($U$6/2)^2-($U$6/2)^2*'(OLD) bottom seam length'!T435^2/($U$7/2)^2)</f>
        <v>#VALUE!</v>
      </c>
      <c r="W435" s="136">
        <f t="shared" si="67"/>
        <v>8460</v>
      </c>
      <c r="X435" t="e">
        <f>SQRT(($U$6/2)^2-($U$6/2)^2*'(OLD) bottom seam length'!W435^2/($U$7/2)^2)</f>
        <v>#VALUE!</v>
      </c>
      <c r="Z435" s="136">
        <f t="shared" si="68"/>
        <v>8460</v>
      </c>
      <c r="AA435" t="e">
        <f>SQRT(($U$6/2)^2-($U$6/2)^2*'(OLD) bottom seam length'!Z435^2/($U$7/2)^2)</f>
        <v>#VALUE!</v>
      </c>
      <c r="AC435" s="136">
        <f t="shared" si="69"/>
        <v>8460</v>
      </c>
      <c r="AD435" t="e">
        <f>SQRT(($U$6/2)^2-($U$6/2)^2*'(OLD) bottom seam length'!AC435^2/($U$7/2)^2)</f>
        <v>#VALUE!</v>
      </c>
    </row>
    <row r="436" spans="2:30">
      <c r="B436" s="136">
        <f t="shared" si="60"/>
        <v>8500</v>
      </c>
      <c r="C436" t="e">
        <f>SQRT(($C$5/2)^2-($C$5/2)^2*'(OLD) bottom seam length'!B436^2/($C$6/2)^2)</f>
        <v>#DIV/0!</v>
      </c>
      <c r="E436" s="136">
        <f t="shared" si="61"/>
        <v>8500</v>
      </c>
      <c r="F436" t="e">
        <f>SQRT(($C$5/2)^2-($C$5/2)^2*'(OLD) bottom seam length'!E436^2/($C$6/2)^2)</f>
        <v>#DIV/0!</v>
      </c>
      <c r="H436" s="136">
        <f t="shared" si="62"/>
        <v>8500</v>
      </c>
      <c r="I436" t="e">
        <f>SQRT(($C$5/2)^2-($C$5/2)^2*'(OLD) bottom seam length'!H436^2/($C$6/2)^2)</f>
        <v>#DIV/0!</v>
      </c>
      <c r="K436" s="136">
        <f t="shared" si="63"/>
        <v>8500</v>
      </c>
      <c r="L436" t="e">
        <f>SQRT(($C$5/2)^2-($C$5/2)^2*'(OLD) bottom seam length'!K436^2/($C$6/2)^2)</f>
        <v>#DIV/0!</v>
      </c>
      <c r="O436" s="136">
        <f t="shared" si="64"/>
        <v>8500</v>
      </c>
      <c r="P436" t="b">
        <f t="shared" si="65"/>
        <v>0</v>
      </c>
      <c r="T436" s="136">
        <f t="shared" si="66"/>
        <v>8480</v>
      </c>
      <c r="U436" t="e">
        <f>SQRT(($U$6/2)^2-($U$6/2)^2*'(OLD) bottom seam length'!T436^2/($U$7/2)^2)</f>
        <v>#VALUE!</v>
      </c>
      <c r="W436" s="136">
        <f t="shared" si="67"/>
        <v>8480</v>
      </c>
      <c r="X436" t="e">
        <f>SQRT(($U$6/2)^2-($U$6/2)^2*'(OLD) bottom seam length'!W436^2/($U$7/2)^2)</f>
        <v>#VALUE!</v>
      </c>
      <c r="Z436" s="136">
        <f t="shared" si="68"/>
        <v>8480</v>
      </c>
      <c r="AA436" t="e">
        <f>SQRT(($U$6/2)^2-($U$6/2)^2*'(OLD) bottom seam length'!Z436^2/($U$7/2)^2)</f>
        <v>#VALUE!</v>
      </c>
      <c r="AC436" s="136">
        <f t="shared" si="69"/>
        <v>8480</v>
      </c>
      <c r="AD436" t="e">
        <f>SQRT(($U$6/2)^2-($U$6/2)^2*'(OLD) bottom seam length'!AC436^2/($U$7/2)^2)</f>
        <v>#VALUE!</v>
      </c>
    </row>
    <row r="437" spans="2:30">
      <c r="B437" s="136">
        <f t="shared" si="60"/>
        <v>8520</v>
      </c>
      <c r="C437" t="e">
        <f>SQRT(($C$5/2)^2-($C$5/2)^2*'(OLD) bottom seam length'!B437^2/($C$6/2)^2)</f>
        <v>#DIV/0!</v>
      </c>
      <c r="E437" s="136">
        <f t="shared" si="61"/>
        <v>8520</v>
      </c>
      <c r="F437" t="e">
        <f>SQRT(($C$5/2)^2-($C$5/2)^2*'(OLD) bottom seam length'!E437^2/($C$6/2)^2)</f>
        <v>#DIV/0!</v>
      </c>
      <c r="H437" s="136">
        <f t="shared" si="62"/>
        <v>8520</v>
      </c>
      <c r="I437" t="e">
        <f>SQRT(($C$5/2)^2-($C$5/2)^2*'(OLD) bottom seam length'!H437^2/($C$6/2)^2)</f>
        <v>#DIV/0!</v>
      </c>
      <c r="K437" s="136">
        <f t="shared" si="63"/>
        <v>8520</v>
      </c>
      <c r="L437" t="e">
        <f>SQRT(($C$5/2)^2-($C$5/2)^2*'(OLD) bottom seam length'!K437^2/($C$6/2)^2)</f>
        <v>#DIV/0!</v>
      </c>
      <c r="O437" s="136">
        <f t="shared" si="64"/>
        <v>8520</v>
      </c>
      <c r="P437" t="b">
        <f t="shared" si="65"/>
        <v>0</v>
      </c>
      <c r="T437" s="136">
        <f t="shared" si="66"/>
        <v>8500</v>
      </c>
      <c r="U437" t="e">
        <f>SQRT(($U$6/2)^2-($U$6/2)^2*'(OLD) bottom seam length'!T437^2/($U$7/2)^2)</f>
        <v>#VALUE!</v>
      </c>
      <c r="W437" s="136">
        <f t="shared" si="67"/>
        <v>8500</v>
      </c>
      <c r="X437" t="e">
        <f>SQRT(($U$6/2)^2-($U$6/2)^2*'(OLD) bottom seam length'!W437^2/($U$7/2)^2)</f>
        <v>#VALUE!</v>
      </c>
      <c r="Z437" s="136">
        <f t="shared" si="68"/>
        <v>8500</v>
      </c>
      <c r="AA437" t="e">
        <f>SQRT(($U$6/2)^2-($U$6/2)^2*'(OLD) bottom seam length'!Z437^2/($U$7/2)^2)</f>
        <v>#VALUE!</v>
      </c>
      <c r="AC437" s="136">
        <f t="shared" si="69"/>
        <v>8500</v>
      </c>
      <c r="AD437" t="e">
        <f>SQRT(($U$6/2)^2-($U$6/2)^2*'(OLD) bottom seam length'!AC437^2/($U$7/2)^2)</f>
        <v>#VALUE!</v>
      </c>
    </row>
    <row r="438" spans="2:30">
      <c r="B438" s="136">
        <f t="shared" si="60"/>
        <v>8540</v>
      </c>
      <c r="C438" t="e">
        <f>SQRT(($C$5/2)^2-($C$5/2)^2*'(OLD) bottom seam length'!B438^2/($C$6/2)^2)</f>
        <v>#DIV/0!</v>
      </c>
      <c r="E438" s="136">
        <f t="shared" si="61"/>
        <v>8540</v>
      </c>
      <c r="F438" t="e">
        <f>SQRT(($C$5/2)^2-($C$5/2)^2*'(OLD) bottom seam length'!E438^2/($C$6/2)^2)</f>
        <v>#DIV/0!</v>
      </c>
      <c r="H438" s="136">
        <f t="shared" si="62"/>
        <v>8540</v>
      </c>
      <c r="I438" t="e">
        <f>SQRT(($C$5/2)^2-($C$5/2)^2*'(OLD) bottom seam length'!H438^2/($C$6/2)^2)</f>
        <v>#DIV/0!</v>
      </c>
      <c r="K438" s="136">
        <f t="shared" si="63"/>
        <v>8540</v>
      </c>
      <c r="L438" t="e">
        <f>SQRT(($C$5/2)^2-($C$5/2)^2*'(OLD) bottom seam length'!K438^2/($C$6/2)^2)</f>
        <v>#DIV/0!</v>
      </c>
      <c r="O438" s="136">
        <f t="shared" si="64"/>
        <v>8540</v>
      </c>
      <c r="P438" t="b">
        <f t="shared" si="65"/>
        <v>0</v>
      </c>
      <c r="T438" s="136">
        <f t="shared" si="66"/>
        <v>8520</v>
      </c>
      <c r="U438" t="e">
        <f>SQRT(($U$6/2)^2-($U$6/2)^2*'(OLD) bottom seam length'!T438^2/($U$7/2)^2)</f>
        <v>#VALUE!</v>
      </c>
      <c r="W438" s="136">
        <f t="shared" si="67"/>
        <v>8520</v>
      </c>
      <c r="X438" t="e">
        <f>SQRT(($U$6/2)^2-($U$6/2)^2*'(OLD) bottom seam length'!W438^2/($U$7/2)^2)</f>
        <v>#VALUE!</v>
      </c>
      <c r="Z438" s="136">
        <f t="shared" si="68"/>
        <v>8520</v>
      </c>
      <c r="AA438" t="e">
        <f>SQRT(($U$6/2)^2-($U$6/2)^2*'(OLD) bottom seam length'!Z438^2/($U$7/2)^2)</f>
        <v>#VALUE!</v>
      </c>
      <c r="AC438" s="136">
        <f t="shared" si="69"/>
        <v>8520</v>
      </c>
      <c r="AD438" t="e">
        <f>SQRT(($U$6/2)^2-($U$6/2)^2*'(OLD) bottom seam length'!AC438^2/($U$7/2)^2)</f>
        <v>#VALUE!</v>
      </c>
    </row>
    <row r="439" spans="2:30">
      <c r="B439" s="136">
        <f t="shared" si="60"/>
        <v>8560</v>
      </c>
      <c r="C439" t="e">
        <f>SQRT(($C$5/2)^2-($C$5/2)^2*'(OLD) bottom seam length'!B439^2/($C$6/2)^2)</f>
        <v>#DIV/0!</v>
      </c>
      <c r="E439" s="136">
        <f t="shared" si="61"/>
        <v>8560</v>
      </c>
      <c r="F439" t="e">
        <f>SQRT(($C$5/2)^2-($C$5/2)^2*'(OLD) bottom seam length'!E439^2/($C$6/2)^2)</f>
        <v>#DIV/0!</v>
      </c>
      <c r="H439" s="136">
        <f t="shared" si="62"/>
        <v>8560</v>
      </c>
      <c r="I439" t="e">
        <f>SQRT(($C$5/2)^2-($C$5/2)^2*'(OLD) bottom seam length'!H439^2/($C$6/2)^2)</f>
        <v>#DIV/0!</v>
      </c>
      <c r="K439" s="136">
        <f t="shared" si="63"/>
        <v>8560</v>
      </c>
      <c r="L439" t="e">
        <f>SQRT(($C$5/2)^2-($C$5/2)^2*'(OLD) bottom seam length'!K439^2/($C$6/2)^2)</f>
        <v>#DIV/0!</v>
      </c>
      <c r="O439" s="136">
        <f t="shared" si="64"/>
        <v>8560</v>
      </c>
      <c r="P439" t="b">
        <f t="shared" si="65"/>
        <v>0</v>
      </c>
      <c r="T439" s="136">
        <f t="shared" si="66"/>
        <v>8540</v>
      </c>
      <c r="U439" t="e">
        <f>SQRT(($U$6/2)^2-($U$6/2)^2*'(OLD) bottom seam length'!T439^2/($U$7/2)^2)</f>
        <v>#VALUE!</v>
      </c>
      <c r="W439" s="136">
        <f t="shared" si="67"/>
        <v>8540</v>
      </c>
      <c r="X439" t="e">
        <f>SQRT(($U$6/2)^2-($U$6/2)^2*'(OLD) bottom seam length'!W439^2/($U$7/2)^2)</f>
        <v>#VALUE!</v>
      </c>
      <c r="Z439" s="136">
        <f t="shared" si="68"/>
        <v>8540</v>
      </c>
      <c r="AA439" t="e">
        <f>SQRT(($U$6/2)^2-($U$6/2)^2*'(OLD) bottom seam length'!Z439^2/($U$7/2)^2)</f>
        <v>#VALUE!</v>
      </c>
      <c r="AC439" s="136">
        <f t="shared" si="69"/>
        <v>8540</v>
      </c>
      <c r="AD439" t="e">
        <f>SQRT(($U$6/2)^2-($U$6/2)^2*'(OLD) bottom seam length'!AC439^2/($U$7/2)^2)</f>
        <v>#VALUE!</v>
      </c>
    </row>
    <row r="440" spans="2:30">
      <c r="B440" s="136">
        <f t="shared" si="60"/>
        <v>8580</v>
      </c>
      <c r="C440" t="e">
        <f>SQRT(($C$5/2)^2-($C$5/2)^2*'(OLD) bottom seam length'!B440^2/($C$6/2)^2)</f>
        <v>#DIV/0!</v>
      </c>
      <c r="E440" s="136">
        <f t="shared" si="61"/>
        <v>8580</v>
      </c>
      <c r="F440" t="e">
        <f>SQRT(($C$5/2)^2-($C$5/2)^2*'(OLD) bottom seam length'!E440^2/($C$6/2)^2)</f>
        <v>#DIV/0!</v>
      </c>
      <c r="H440" s="136">
        <f t="shared" si="62"/>
        <v>8580</v>
      </c>
      <c r="I440" t="e">
        <f>SQRT(($C$5/2)^2-($C$5/2)^2*'(OLD) bottom seam length'!H440^2/($C$6/2)^2)</f>
        <v>#DIV/0!</v>
      </c>
      <c r="K440" s="136">
        <f t="shared" si="63"/>
        <v>8580</v>
      </c>
      <c r="L440" t="e">
        <f>SQRT(($C$5/2)^2-($C$5/2)^2*'(OLD) bottom seam length'!K440^2/($C$6/2)^2)</f>
        <v>#DIV/0!</v>
      </c>
      <c r="O440" s="136">
        <f t="shared" si="64"/>
        <v>8580</v>
      </c>
      <c r="P440" t="b">
        <f t="shared" si="65"/>
        <v>0</v>
      </c>
      <c r="T440" s="136">
        <f t="shared" si="66"/>
        <v>8560</v>
      </c>
      <c r="U440" t="e">
        <f>SQRT(($U$6/2)^2-($U$6/2)^2*'(OLD) bottom seam length'!T440^2/($U$7/2)^2)</f>
        <v>#VALUE!</v>
      </c>
      <c r="W440" s="136">
        <f t="shared" si="67"/>
        <v>8560</v>
      </c>
      <c r="X440" t="e">
        <f>SQRT(($U$6/2)^2-($U$6/2)^2*'(OLD) bottom seam length'!W440^2/($U$7/2)^2)</f>
        <v>#VALUE!</v>
      </c>
      <c r="Z440" s="136">
        <f t="shared" si="68"/>
        <v>8560</v>
      </c>
      <c r="AA440" t="e">
        <f>SQRT(($U$6/2)^2-($U$6/2)^2*'(OLD) bottom seam length'!Z440^2/($U$7/2)^2)</f>
        <v>#VALUE!</v>
      </c>
      <c r="AC440" s="136">
        <f t="shared" si="69"/>
        <v>8560</v>
      </c>
      <c r="AD440" t="e">
        <f>SQRT(($U$6/2)^2-($U$6/2)^2*'(OLD) bottom seam length'!AC440^2/($U$7/2)^2)</f>
        <v>#VALUE!</v>
      </c>
    </row>
    <row r="441" spans="2:30">
      <c r="B441" s="136">
        <f t="shared" si="60"/>
        <v>8600</v>
      </c>
      <c r="C441" t="e">
        <f>SQRT(($C$5/2)^2-($C$5/2)^2*'(OLD) bottom seam length'!B441^2/($C$6/2)^2)</f>
        <v>#DIV/0!</v>
      </c>
      <c r="E441" s="136">
        <f t="shared" si="61"/>
        <v>8600</v>
      </c>
      <c r="F441" t="e">
        <f>SQRT(($C$5/2)^2-($C$5/2)^2*'(OLD) bottom seam length'!E441^2/($C$6/2)^2)</f>
        <v>#DIV/0!</v>
      </c>
      <c r="H441" s="136">
        <f t="shared" si="62"/>
        <v>8600</v>
      </c>
      <c r="I441" t="e">
        <f>SQRT(($C$5/2)^2-($C$5/2)^2*'(OLD) bottom seam length'!H441^2/($C$6/2)^2)</f>
        <v>#DIV/0!</v>
      </c>
      <c r="K441" s="136">
        <f t="shared" si="63"/>
        <v>8600</v>
      </c>
      <c r="L441" t="e">
        <f>SQRT(($C$5/2)^2-($C$5/2)^2*'(OLD) bottom seam length'!K441^2/($C$6/2)^2)</f>
        <v>#DIV/0!</v>
      </c>
      <c r="O441" s="136">
        <f t="shared" si="64"/>
        <v>8600</v>
      </c>
      <c r="P441" t="b">
        <f t="shared" si="65"/>
        <v>0</v>
      </c>
      <c r="T441" s="136">
        <f t="shared" si="66"/>
        <v>8580</v>
      </c>
      <c r="U441" t="e">
        <f>SQRT(($U$6/2)^2-($U$6/2)^2*'(OLD) bottom seam length'!T441^2/($U$7/2)^2)</f>
        <v>#VALUE!</v>
      </c>
      <c r="W441" s="136">
        <f t="shared" si="67"/>
        <v>8580</v>
      </c>
      <c r="X441" t="e">
        <f>SQRT(($U$6/2)^2-($U$6/2)^2*'(OLD) bottom seam length'!W441^2/($U$7/2)^2)</f>
        <v>#VALUE!</v>
      </c>
      <c r="Z441" s="136">
        <f t="shared" si="68"/>
        <v>8580</v>
      </c>
      <c r="AA441" t="e">
        <f>SQRT(($U$6/2)^2-($U$6/2)^2*'(OLD) bottom seam length'!Z441^2/($U$7/2)^2)</f>
        <v>#VALUE!</v>
      </c>
      <c r="AC441" s="136">
        <f t="shared" si="69"/>
        <v>8580</v>
      </c>
      <c r="AD441" t="e">
        <f>SQRT(($U$6/2)^2-($U$6/2)^2*'(OLD) bottom seam length'!AC441^2/($U$7/2)^2)</f>
        <v>#VALUE!</v>
      </c>
    </row>
    <row r="442" spans="2:30">
      <c r="B442" s="136">
        <f t="shared" si="60"/>
        <v>8620</v>
      </c>
      <c r="C442" t="e">
        <f>SQRT(($C$5/2)^2-($C$5/2)^2*'(OLD) bottom seam length'!B442^2/($C$6/2)^2)</f>
        <v>#DIV/0!</v>
      </c>
      <c r="E442" s="136">
        <f t="shared" si="61"/>
        <v>8620</v>
      </c>
      <c r="F442" t="e">
        <f>SQRT(($C$5/2)^2-($C$5/2)^2*'(OLD) bottom seam length'!E442^2/($C$6/2)^2)</f>
        <v>#DIV/0!</v>
      </c>
      <c r="H442" s="136">
        <f t="shared" si="62"/>
        <v>8620</v>
      </c>
      <c r="I442" t="e">
        <f>SQRT(($C$5/2)^2-($C$5/2)^2*'(OLD) bottom seam length'!H442^2/($C$6/2)^2)</f>
        <v>#DIV/0!</v>
      </c>
      <c r="K442" s="136">
        <f t="shared" si="63"/>
        <v>8620</v>
      </c>
      <c r="L442" t="e">
        <f>SQRT(($C$5/2)^2-($C$5/2)^2*'(OLD) bottom seam length'!K442^2/($C$6/2)^2)</f>
        <v>#DIV/0!</v>
      </c>
      <c r="O442" s="136">
        <f t="shared" si="64"/>
        <v>8620</v>
      </c>
      <c r="P442" t="b">
        <f t="shared" si="65"/>
        <v>0</v>
      </c>
      <c r="T442" s="136">
        <f t="shared" si="66"/>
        <v>8600</v>
      </c>
      <c r="U442" t="e">
        <f>SQRT(($U$6/2)^2-($U$6/2)^2*'(OLD) bottom seam length'!T442^2/($U$7/2)^2)</f>
        <v>#VALUE!</v>
      </c>
      <c r="W442" s="136">
        <f t="shared" si="67"/>
        <v>8600</v>
      </c>
      <c r="X442" t="e">
        <f>SQRT(($U$6/2)^2-($U$6/2)^2*'(OLD) bottom seam length'!W442^2/($U$7/2)^2)</f>
        <v>#VALUE!</v>
      </c>
      <c r="Z442" s="136">
        <f t="shared" si="68"/>
        <v>8600</v>
      </c>
      <c r="AA442" t="e">
        <f>SQRT(($U$6/2)^2-($U$6/2)^2*'(OLD) bottom seam length'!Z442^2/($U$7/2)^2)</f>
        <v>#VALUE!</v>
      </c>
      <c r="AC442" s="136">
        <f t="shared" si="69"/>
        <v>8600</v>
      </c>
      <c r="AD442" t="e">
        <f>SQRT(($U$6/2)^2-($U$6/2)^2*'(OLD) bottom seam length'!AC442^2/($U$7/2)^2)</f>
        <v>#VALUE!</v>
      </c>
    </row>
    <row r="443" spans="2:30">
      <c r="B443" s="136">
        <f t="shared" si="60"/>
        <v>8640</v>
      </c>
      <c r="C443" t="e">
        <f>SQRT(($C$5/2)^2-($C$5/2)^2*'(OLD) bottom seam length'!B443^2/($C$6/2)^2)</f>
        <v>#DIV/0!</v>
      </c>
      <c r="E443" s="136">
        <f t="shared" si="61"/>
        <v>8640</v>
      </c>
      <c r="F443" t="e">
        <f>SQRT(($C$5/2)^2-($C$5/2)^2*'(OLD) bottom seam length'!E443^2/($C$6/2)^2)</f>
        <v>#DIV/0!</v>
      </c>
      <c r="H443" s="136">
        <f t="shared" si="62"/>
        <v>8640</v>
      </c>
      <c r="I443" t="e">
        <f>SQRT(($C$5/2)^2-($C$5/2)^2*'(OLD) bottom seam length'!H443^2/($C$6/2)^2)</f>
        <v>#DIV/0!</v>
      </c>
      <c r="K443" s="136">
        <f t="shared" si="63"/>
        <v>8640</v>
      </c>
      <c r="L443" t="e">
        <f>SQRT(($C$5/2)^2-($C$5/2)^2*'(OLD) bottom seam length'!K443^2/($C$6/2)^2)</f>
        <v>#DIV/0!</v>
      </c>
      <c r="O443" s="136">
        <f t="shared" si="64"/>
        <v>8640</v>
      </c>
      <c r="P443" t="b">
        <f t="shared" si="65"/>
        <v>0</v>
      </c>
      <c r="T443" s="136">
        <f t="shared" si="66"/>
        <v>8620</v>
      </c>
      <c r="U443" t="e">
        <f>SQRT(($U$6/2)^2-($U$6/2)^2*'(OLD) bottom seam length'!T443^2/($U$7/2)^2)</f>
        <v>#VALUE!</v>
      </c>
      <c r="W443" s="136">
        <f t="shared" si="67"/>
        <v>8620</v>
      </c>
      <c r="X443" t="e">
        <f>SQRT(($U$6/2)^2-($U$6/2)^2*'(OLD) bottom seam length'!W443^2/($U$7/2)^2)</f>
        <v>#VALUE!</v>
      </c>
      <c r="Z443" s="136">
        <f t="shared" si="68"/>
        <v>8620</v>
      </c>
      <c r="AA443" t="e">
        <f>SQRT(($U$6/2)^2-($U$6/2)^2*'(OLD) bottom seam length'!Z443^2/($U$7/2)^2)</f>
        <v>#VALUE!</v>
      </c>
      <c r="AC443" s="136">
        <f t="shared" si="69"/>
        <v>8620</v>
      </c>
      <c r="AD443" t="e">
        <f>SQRT(($U$6/2)^2-($U$6/2)^2*'(OLD) bottom seam length'!AC443^2/($U$7/2)^2)</f>
        <v>#VALUE!</v>
      </c>
    </row>
    <row r="444" spans="2:30">
      <c r="B444" s="136">
        <f t="shared" si="60"/>
        <v>8660</v>
      </c>
      <c r="C444" t="e">
        <f>SQRT(($C$5/2)^2-($C$5/2)^2*'(OLD) bottom seam length'!B444^2/($C$6/2)^2)</f>
        <v>#DIV/0!</v>
      </c>
      <c r="E444" s="136">
        <f t="shared" si="61"/>
        <v>8660</v>
      </c>
      <c r="F444" t="e">
        <f>SQRT(($C$5/2)^2-($C$5/2)^2*'(OLD) bottom seam length'!E444^2/($C$6/2)^2)</f>
        <v>#DIV/0!</v>
      </c>
      <c r="H444" s="136">
        <f t="shared" si="62"/>
        <v>8660</v>
      </c>
      <c r="I444" t="e">
        <f>SQRT(($C$5/2)^2-($C$5/2)^2*'(OLD) bottom seam length'!H444^2/($C$6/2)^2)</f>
        <v>#DIV/0!</v>
      </c>
      <c r="K444" s="136">
        <f t="shared" si="63"/>
        <v>8660</v>
      </c>
      <c r="L444" t="e">
        <f>SQRT(($C$5/2)^2-($C$5/2)^2*'(OLD) bottom seam length'!K444^2/($C$6/2)^2)</f>
        <v>#DIV/0!</v>
      </c>
      <c r="O444" s="136">
        <f t="shared" si="64"/>
        <v>8660</v>
      </c>
      <c r="P444" t="b">
        <f t="shared" si="65"/>
        <v>0</v>
      </c>
      <c r="T444" s="136">
        <f t="shared" si="66"/>
        <v>8640</v>
      </c>
      <c r="U444" t="e">
        <f>SQRT(($U$6/2)^2-($U$6/2)^2*'(OLD) bottom seam length'!T444^2/($U$7/2)^2)</f>
        <v>#VALUE!</v>
      </c>
      <c r="W444" s="136">
        <f t="shared" si="67"/>
        <v>8640</v>
      </c>
      <c r="X444" t="e">
        <f>SQRT(($U$6/2)^2-($U$6/2)^2*'(OLD) bottom seam length'!W444^2/($U$7/2)^2)</f>
        <v>#VALUE!</v>
      </c>
      <c r="Z444" s="136">
        <f t="shared" si="68"/>
        <v>8640</v>
      </c>
      <c r="AA444" t="e">
        <f>SQRT(($U$6/2)^2-($U$6/2)^2*'(OLD) bottom seam length'!Z444^2/($U$7/2)^2)</f>
        <v>#VALUE!</v>
      </c>
      <c r="AC444" s="136">
        <f t="shared" si="69"/>
        <v>8640</v>
      </c>
      <c r="AD444" t="e">
        <f>SQRT(($U$6/2)^2-($U$6/2)^2*'(OLD) bottom seam length'!AC444^2/($U$7/2)^2)</f>
        <v>#VALUE!</v>
      </c>
    </row>
    <row r="445" spans="2:30">
      <c r="B445" s="136">
        <f t="shared" si="60"/>
        <v>8680</v>
      </c>
      <c r="C445" t="e">
        <f>SQRT(($C$5/2)^2-($C$5/2)^2*'(OLD) bottom seam length'!B445^2/($C$6/2)^2)</f>
        <v>#DIV/0!</v>
      </c>
      <c r="E445" s="136">
        <f t="shared" si="61"/>
        <v>8680</v>
      </c>
      <c r="F445" t="e">
        <f>SQRT(($C$5/2)^2-($C$5/2)^2*'(OLD) bottom seam length'!E445^2/($C$6/2)^2)</f>
        <v>#DIV/0!</v>
      </c>
      <c r="H445" s="136">
        <f t="shared" si="62"/>
        <v>8680</v>
      </c>
      <c r="I445" t="e">
        <f>SQRT(($C$5/2)^2-($C$5/2)^2*'(OLD) bottom seam length'!H445^2/($C$6/2)^2)</f>
        <v>#DIV/0!</v>
      </c>
      <c r="K445" s="136">
        <f t="shared" si="63"/>
        <v>8680</v>
      </c>
      <c r="L445" t="e">
        <f>SQRT(($C$5/2)^2-($C$5/2)^2*'(OLD) bottom seam length'!K445^2/($C$6/2)^2)</f>
        <v>#DIV/0!</v>
      </c>
      <c r="O445" s="136">
        <f t="shared" si="64"/>
        <v>8680</v>
      </c>
      <c r="P445" t="b">
        <f t="shared" si="65"/>
        <v>0</v>
      </c>
      <c r="T445" s="136">
        <f t="shared" si="66"/>
        <v>8660</v>
      </c>
      <c r="U445" t="e">
        <f>SQRT(($U$6/2)^2-($U$6/2)^2*'(OLD) bottom seam length'!T445^2/($U$7/2)^2)</f>
        <v>#VALUE!</v>
      </c>
      <c r="W445" s="136">
        <f t="shared" si="67"/>
        <v>8660</v>
      </c>
      <c r="X445" t="e">
        <f>SQRT(($U$6/2)^2-($U$6/2)^2*'(OLD) bottom seam length'!W445^2/($U$7/2)^2)</f>
        <v>#VALUE!</v>
      </c>
      <c r="Z445" s="136">
        <f t="shared" si="68"/>
        <v>8660</v>
      </c>
      <c r="AA445" t="e">
        <f>SQRT(($U$6/2)^2-($U$6/2)^2*'(OLD) bottom seam length'!Z445^2/($U$7/2)^2)</f>
        <v>#VALUE!</v>
      </c>
      <c r="AC445" s="136">
        <f t="shared" si="69"/>
        <v>8660</v>
      </c>
      <c r="AD445" t="e">
        <f>SQRT(($U$6/2)^2-($U$6/2)^2*'(OLD) bottom seam length'!AC445^2/($U$7/2)^2)</f>
        <v>#VALUE!</v>
      </c>
    </row>
    <row r="446" spans="2:30">
      <c r="B446" s="136">
        <f t="shared" si="60"/>
        <v>8700</v>
      </c>
      <c r="C446" t="e">
        <f>SQRT(($C$5/2)^2-($C$5/2)^2*'(OLD) bottom seam length'!B446^2/($C$6/2)^2)</f>
        <v>#DIV/0!</v>
      </c>
      <c r="E446" s="136">
        <f t="shared" si="61"/>
        <v>8700</v>
      </c>
      <c r="F446" t="e">
        <f>SQRT(($C$5/2)^2-($C$5/2)^2*'(OLD) bottom seam length'!E446^2/($C$6/2)^2)</f>
        <v>#DIV/0!</v>
      </c>
      <c r="H446" s="136">
        <f t="shared" si="62"/>
        <v>8700</v>
      </c>
      <c r="I446" t="e">
        <f>SQRT(($C$5/2)^2-($C$5/2)^2*'(OLD) bottom seam length'!H446^2/($C$6/2)^2)</f>
        <v>#DIV/0!</v>
      </c>
      <c r="K446" s="136">
        <f t="shared" si="63"/>
        <v>8700</v>
      </c>
      <c r="L446" t="e">
        <f>SQRT(($C$5/2)^2-($C$5/2)^2*'(OLD) bottom seam length'!K446^2/($C$6/2)^2)</f>
        <v>#DIV/0!</v>
      </c>
      <c r="O446" s="136">
        <f t="shared" si="64"/>
        <v>8700</v>
      </c>
      <c r="P446" t="b">
        <f t="shared" si="65"/>
        <v>0</v>
      </c>
      <c r="T446" s="136">
        <f t="shared" si="66"/>
        <v>8680</v>
      </c>
      <c r="U446" t="e">
        <f>SQRT(($U$6/2)^2-($U$6/2)^2*'(OLD) bottom seam length'!T446^2/($U$7/2)^2)</f>
        <v>#VALUE!</v>
      </c>
      <c r="W446" s="136">
        <f t="shared" si="67"/>
        <v>8680</v>
      </c>
      <c r="X446" t="e">
        <f>SQRT(($U$6/2)^2-($U$6/2)^2*'(OLD) bottom seam length'!W446^2/($U$7/2)^2)</f>
        <v>#VALUE!</v>
      </c>
      <c r="Z446" s="136">
        <f t="shared" si="68"/>
        <v>8680</v>
      </c>
      <c r="AA446" t="e">
        <f>SQRT(($U$6/2)^2-($U$6/2)^2*'(OLD) bottom seam length'!Z446^2/($U$7/2)^2)</f>
        <v>#VALUE!</v>
      </c>
      <c r="AC446" s="136">
        <f t="shared" si="69"/>
        <v>8680</v>
      </c>
      <c r="AD446" t="e">
        <f>SQRT(($U$6/2)^2-($U$6/2)^2*'(OLD) bottom seam length'!AC446^2/($U$7/2)^2)</f>
        <v>#VALUE!</v>
      </c>
    </row>
    <row r="447" spans="2:30">
      <c r="B447" s="136">
        <f t="shared" si="60"/>
        <v>8720</v>
      </c>
      <c r="C447" t="e">
        <f>SQRT(($C$5/2)^2-($C$5/2)^2*'(OLD) bottom seam length'!B447^2/($C$6/2)^2)</f>
        <v>#DIV/0!</v>
      </c>
      <c r="E447" s="136">
        <f t="shared" si="61"/>
        <v>8720</v>
      </c>
      <c r="F447" t="e">
        <f>SQRT(($C$5/2)^2-($C$5/2)^2*'(OLD) bottom seam length'!E447^2/($C$6/2)^2)</f>
        <v>#DIV/0!</v>
      </c>
      <c r="H447" s="136">
        <f t="shared" si="62"/>
        <v>8720</v>
      </c>
      <c r="I447" t="e">
        <f>SQRT(($C$5/2)^2-($C$5/2)^2*'(OLD) bottom seam length'!H447^2/($C$6/2)^2)</f>
        <v>#DIV/0!</v>
      </c>
      <c r="K447" s="136">
        <f t="shared" si="63"/>
        <v>8720</v>
      </c>
      <c r="L447" t="e">
        <f>SQRT(($C$5/2)^2-($C$5/2)^2*'(OLD) bottom seam length'!K447^2/($C$6/2)^2)</f>
        <v>#DIV/0!</v>
      </c>
      <c r="O447" s="136">
        <f t="shared" si="64"/>
        <v>8720</v>
      </c>
      <c r="P447" t="b">
        <f t="shared" si="65"/>
        <v>0</v>
      </c>
      <c r="T447" s="136">
        <f t="shared" si="66"/>
        <v>8700</v>
      </c>
      <c r="U447" t="e">
        <f>SQRT(($U$6/2)^2-($U$6/2)^2*'(OLD) bottom seam length'!T447^2/($U$7/2)^2)</f>
        <v>#VALUE!</v>
      </c>
      <c r="W447" s="136">
        <f t="shared" si="67"/>
        <v>8700</v>
      </c>
      <c r="X447" t="e">
        <f>SQRT(($U$6/2)^2-($U$6/2)^2*'(OLD) bottom seam length'!W447^2/($U$7/2)^2)</f>
        <v>#VALUE!</v>
      </c>
      <c r="Z447" s="136">
        <f t="shared" si="68"/>
        <v>8700</v>
      </c>
      <c r="AA447" t="e">
        <f>SQRT(($U$6/2)^2-($U$6/2)^2*'(OLD) bottom seam length'!Z447^2/($U$7/2)^2)</f>
        <v>#VALUE!</v>
      </c>
      <c r="AC447" s="136">
        <f t="shared" si="69"/>
        <v>8700</v>
      </c>
      <c r="AD447" t="e">
        <f>SQRT(($U$6/2)^2-($U$6/2)^2*'(OLD) bottom seam length'!AC447^2/($U$7/2)^2)</f>
        <v>#VALUE!</v>
      </c>
    </row>
    <row r="448" spans="2:30">
      <c r="B448" s="136">
        <f t="shared" si="60"/>
        <v>8740</v>
      </c>
      <c r="C448" t="e">
        <f>SQRT(($C$5/2)^2-($C$5/2)^2*'(OLD) bottom seam length'!B448^2/($C$6/2)^2)</f>
        <v>#DIV/0!</v>
      </c>
      <c r="E448" s="136">
        <f t="shared" si="61"/>
        <v>8740</v>
      </c>
      <c r="F448" t="e">
        <f>SQRT(($C$5/2)^2-($C$5/2)^2*'(OLD) bottom seam length'!E448^2/($C$6/2)^2)</f>
        <v>#DIV/0!</v>
      </c>
      <c r="H448" s="136">
        <f t="shared" si="62"/>
        <v>8740</v>
      </c>
      <c r="I448" t="e">
        <f>SQRT(($C$5/2)^2-($C$5/2)^2*'(OLD) bottom seam length'!H448^2/($C$6/2)^2)</f>
        <v>#DIV/0!</v>
      </c>
      <c r="K448" s="136">
        <f t="shared" si="63"/>
        <v>8740</v>
      </c>
      <c r="L448" t="e">
        <f>SQRT(($C$5/2)^2-($C$5/2)^2*'(OLD) bottom seam length'!K448^2/($C$6/2)^2)</f>
        <v>#DIV/0!</v>
      </c>
      <c r="O448" s="136">
        <f t="shared" si="64"/>
        <v>8740</v>
      </c>
      <c r="P448" t="b">
        <f t="shared" si="65"/>
        <v>0</v>
      </c>
      <c r="T448" s="136">
        <f t="shared" si="66"/>
        <v>8720</v>
      </c>
      <c r="U448" t="e">
        <f>SQRT(($U$6/2)^2-($U$6/2)^2*'(OLD) bottom seam length'!T448^2/($U$7/2)^2)</f>
        <v>#VALUE!</v>
      </c>
      <c r="W448" s="136">
        <f t="shared" si="67"/>
        <v>8720</v>
      </c>
      <c r="X448" t="e">
        <f>SQRT(($U$6/2)^2-($U$6/2)^2*'(OLD) bottom seam length'!W448^2/($U$7/2)^2)</f>
        <v>#VALUE!</v>
      </c>
      <c r="Z448" s="136">
        <f t="shared" si="68"/>
        <v>8720</v>
      </c>
      <c r="AA448" t="e">
        <f>SQRT(($U$6/2)^2-($U$6/2)^2*'(OLD) bottom seam length'!Z448^2/($U$7/2)^2)</f>
        <v>#VALUE!</v>
      </c>
      <c r="AC448" s="136">
        <f t="shared" si="69"/>
        <v>8720</v>
      </c>
      <c r="AD448" t="e">
        <f>SQRT(($U$6/2)^2-($U$6/2)^2*'(OLD) bottom seam length'!AC448^2/($U$7/2)^2)</f>
        <v>#VALUE!</v>
      </c>
    </row>
    <row r="449" spans="2:30">
      <c r="B449" s="136">
        <f t="shared" si="60"/>
        <v>8760</v>
      </c>
      <c r="C449" t="e">
        <f>SQRT(($C$5/2)^2-($C$5/2)^2*'(OLD) bottom seam length'!B449^2/($C$6/2)^2)</f>
        <v>#DIV/0!</v>
      </c>
      <c r="E449" s="136">
        <f t="shared" si="61"/>
        <v>8760</v>
      </c>
      <c r="F449" t="e">
        <f>SQRT(($C$5/2)^2-($C$5/2)^2*'(OLD) bottom seam length'!E449^2/($C$6/2)^2)</f>
        <v>#DIV/0!</v>
      </c>
      <c r="H449" s="136">
        <f t="shared" si="62"/>
        <v>8760</v>
      </c>
      <c r="I449" t="e">
        <f>SQRT(($C$5/2)^2-($C$5/2)^2*'(OLD) bottom seam length'!H449^2/($C$6/2)^2)</f>
        <v>#DIV/0!</v>
      </c>
      <c r="K449" s="136">
        <f t="shared" si="63"/>
        <v>8760</v>
      </c>
      <c r="L449" t="e">
        <f>SQRT(($C$5/2)^2-($C$5/2)^2*'(OLD) bottom seam length'!K449^2/($C$6/2)^2)</f>
        <v>#DIV/0!</v>
      </c>
      <c r="O449" s="136">
        <f t="shared" si="64"/>
        <v>8760</v>
      </c>
      <c r="P449" t="b">
        <f t="shared" si="65"/>
        <v>0</v>
      </c>
      <c r="T449" s="136">
        <f t="shared" si="66"/>
        <v>8740</v>
      </c>
      <c r="U449" t="e">
        <f>SQRT(($U$6/2)^2-($U$6/2)^2*'(OLD) bottom seam length'!T449^2/($U$7/2)^2)</f>
        <v>#VALUE!</v>
      </c>
      <c r="W449" s="136">
        <f t="shared" si="67"/>
        <v>8740</v>
      </c>
      <c r="X449" t="e">
        <f>SQRT(($U$6/2)^2-($U$6/2)^2*'(OLD) bottom seam length'!W449^2/($U$7/2)^2)</f>
        <v>#VALUE!</v>
      </c>
      <c r="Z449" s="136">
        <f t="shared" si="68"/>
        <v>8740</v>
      </c>
      <c r="AA449" t="e">
        <f>SQRT(($U$6/2)^2-($U$6/2)^2*'(OLD) bottom seam length'!Z449^2/($U$7/2)^2)</f>
        <v>#VALUE!</v>
      </c>
      <c r="AC449" s="136">
        <f t="shared" si="69"/>
        <v>8740</v>
      </c>
      <c r="AD449" t="e">
        <f>SQRT(($U$6/2)^2-($U$6/2)^2*'(OLD) bottom seam length'!AC449^2/($U$7/2)^2)</f>
        <v>#VALUE!</v>
      </c>
    </row>
    <row r="450" spans="2:30">
      <c r="B450" s="136">
        <f t="shared" si="60"/>
        <v>8780</v>
      </c>
      <c r="C450" t="e">
        <f>SQRT(($C$5/2)^2-($C$5/2)^2*'(OLD) bottom seam length'!B450^2/($C$6/2)^2)</f>
        <v>#DIV/0!</v>
      </c>
      <c r="E450" s="136">
        <f t="shared" si="61"/>
        <v>8780</v>
      </c>
      <c r="F450" t="e">
        <f>SQRT(($C$5/2)^2-($C$5/2)^2*'(OLD) bottom seam length'!E450^2/($C$6/2)^2)</f>
        <v>#DIV/0!</v>
      </c>
      <c r="H450" s="136">
        <f t="shared" si="62"/>
        <v>8780</v>
      </c>
      <c r="I450" t="e">
        <f>SQRT(($C$5/2)^2-($C$5/2)^2*'(OLD) bottom seam length'!H450^2/($C$6/2)^2)</f>
        <v>#DIV/0!</v>
      </c>
      <c r="K450" s="136">
        <f t="shared" si="63"/>
        <v>8780</v>
      </c>
      <c r="L450" t="e">
        <f>SQRT(($C$5/2)^2-($C$5/2)^2*'(OLD) bottom seam length'!K450^2/($C$6/2)^2)</f>
        <v>#DIV/0!</v>
      </c>
      <c r="O450" s="136">
        <f t="shared" si="64"/>
        <v>8780</v>
      </c>
      <c r="P450" t="b">
        <f t="shared" si="65"/>
        <v>0</v>
      </c>
      <c r="T450" s="136">
        <f t="shared" si="66"/>
        <v>8760</v>
      </c>
      <c r="U450" t="e">
        <f>SQRT(($U$6/2)^2-($U$6/2)^2*'(OLD) bottom seam length'!T450^2/($U$7/2)^2)</f>
        <v>#VALUE!</v>
      </c>
      <c r="W450" s="136">
        <f t="shared" si="67"/>
        <v>8760</v>
      </c>
      <c r="X450" t="e">
        <f>SQRT(($U$6/2)^2-($U$6/2)^2*'(OLD) bottom seam length'!W450^2/($U$7/2)^2)</f>
        <v>#VALUE!</v>
      </c>
      <c r="Z450" s="136">
        <f t="shared" si="68"/>
        <v>8760</v>
      </c>
      <c r="AA450" t="e">
        <f>SQRT(($U$6/2)^2-($U$6/2)^2*'(OLD) bottom seam length'!Z450^2/($U$7/2)^2)</f>
        <v>#VALUE!</v>
      </c>
      <c r="AC450" s="136">
        <f t="shared" si="69"/>
        <v>8760</v>
      </c>
      <c r="AD450" t="e">
        <f>SQRT(($U$6/2)^2-($U$6/2)^2*'(OLD) bottom seam length'!AC450^2/($U$7/2)^2)</f>
        <v>#VALUE!</v>
      </c>
    </row>
    <row r="451" spans="2:30">
      <c r="B451" s="136">
        <f t="shared" si="60"/>
        <v>8800</v>
      </c>
      <c r="C451" t="e">
        <f>SQRT(($C$5/2)^2-($C$5/2)^2*'(OLD) bottom seam length'!B451^2/($C$6/2)^2)</f>
        <v>#DIV/0!</v>
      </c>
      <c r="E451" s="136">
        <f t="shared" si="61"/>
        <v>8800</v>
      </c>
      <c r="F451" t="e">
        <f>SQRT(($C$5/2)^2-($C$5/2)^2*'(OLD) bottom seam length'!E451^2/($C$6/2)^2)</f>
        <v>#DIV/0!</v>
      </c>
      <c r="H451" s="136">
        <f t="shared" si="62"/>
        <v>8800</v>
      </c>
      <c r="I451" t="e">
        <f>SQRT(($C$5/2)^2-($C$5/2)^2*'(OLD) bottom seam length'!H451^2/($C$6/2)^2)</f>
        <v>#DIV/0!</v>
      </c>
      <c r="K451" s="136">
        <f t="shared" si="63"/>
        <v>8800</v>
      </c>
      <c r="L451" t="e">
        <f>SQRT(($C$5/2)^2-($C$5/2)^2*'(OLD) bottom seam length'!K451^2/($C$6/2)^2)</f>
        <v>#DIV/0!</v>
      </c>
      <c r="O451" s="136">
        <f t="shared" si="64"/>
        <v>8800</v>
      </c>
      <c r="P451" t="b">
        <f t="shared" si="65"/>
        <v>0</v>
      </c>
      <c r="T451" s="136">
        <f t="shared" si="66"/>
        <v>8780</v>
      </c>
      <c r="U451" t="e">
        <f>SQRT(($U$6/2)^2-($U$6/2)^2*'(OLD) bottom seam length'!T451^2/($U$7/2)^2)</f>
        <v>#VALUE!</v>
      </c>
      <c r="W451" s="136">
        <f t="shared" si="67"/>
        <v>8780</v>
      </c>
      <c r="X451" t="e">
        <f>SQRT(($U$6/2)^2-($U$6/2)^2*'(OLD) bottom seam length'!W451^2/($U$7/2)^2)</f>
        <v>#VALUE!</v>
      </c>
      <c r="Z451" s="136">
        <f t="shared" si="68"/>
        <v>8780</v>
      </c>
      <c r="AA451" t="e">
        <f>SQRT(($U$6/2)^2-($U$6/2)^2*'(OLD) bottom seam length'!Z451^2/($U$7/2)^2)</f>
        <v>#VALUE!</v>
      </c>
      <c r="AC451" s="136">
        <f t="shared" si="69"/>
        <v>8780</v>
      </c>
      <c r="AD451" t="e">
        <f>SQRT(($U$6/2)^2-($U$6/2)^2*'(OLD) bottom seam length'!AC451^2/($U$7/2)^2)</f>
        <v>#VALUE!</v>
      </c>
    </row>
    <row r="452" spans="2:30">
      <c r="B452" s="136">
        <f t="shared" si="60"/>
        <v>8820</v>
      </c>
      <c r="C452" t="e">
        <f>SQRT(($C$5/2)^2-($C$5/2)^2*'(OLD) bottom seam length'!B452^2/($C$6/2)^2)</f>
        <v>#DIV/0!</v>
      </c>
      <c r="E452" s="136">
        <f t="shared" si="61"/>
        <v>8820</v>
      </c>
      <c r="F452" t="e">
        <f>SQRT(($C$5/2)^2-($C$5/2)^2*'(OLD) bottom seam length'!E452^2/($C$6/2)^2)</f>
        <v>#DIV/0!</v>
      </c>
      <c r="H452" s="136">
        <f t="shared" si="62"/>
        <v>8820</v>
      </c>
      <c r="I452" t="e">
        <f>SQRT(($C$5/2)^2-($C$5/2)^2*'(OLD) bottom seam length'!H452^2/($C$6/2)^2)</f>
        <v>#DIV/0!</v>
      </c>
      <c r="K452" s="136">
        <f t="shared" si="63"/>
        <v>8820</v>
      </c>
      <c r="L452" t="e">
        <f>SQRT(($C$5/2)^2-($C$5/2)^2*'(OLD) bottom seam length'!K452^2/($C$6/2)^2)</f>
        <v>#DIV/0!</v>
      </c>
      <c r="O452" s="136">
        <f t="shared" si="64"/>
        <v>8820</v>
      </c>
      <c r="P452" t="b">
        <f t="shared" si="65"/>
        <v>0</v>
      </c>
      <c r="T452" s="136">
        <f t="shared" si="66"/>
        <v>8800</v>
      </c>
      <c r="U452" t="e">
        <f>SQRT(($U$6/2)^2-($U$6/2)^2*'(OLD) bottom seam length'!T452^2/($U$7/2)^2)</f>
        <v>#VALUE!</v>
      </c>
      <c r="W452" s="136">
        <f t="shared" si="67"/>
        <v>8800</v>
      </c>
      <c r="X452" t="e">
        <f>SQRT(($U$6/2)^2-($U$6/2)^2*'(OLD) bottom seam length'!W452^2/($U$7/2)^2)</f>
        <v>#VALUE!</v>
      </c>
      <c r="Z452" s="136">
        <f t="shared" si="68"/>
        <v>8800</v>
      </c>
      <c r="AA452" t="e">
        <f>SQRT(($U$6/2)^2-($U$6/2)^2*'(OLD) bottom seam length'!Z452^2/($U$7/2)^2)</f>
        <v>#VALUE!</v>
      </c>
      <c r="AC452" s="136">
        <f t="shared" si="69"/>
        <v>8800</v>
      </c>
      <c r="AD452" t="e">
        <f>SQRT(($U$6/2)^2-($U$6/2)^2*'(OLD) bottom seam length'!AC452^2/($U$7/2)^2)</f>
        <v>#VALUE!</v>
      </c>
    </row>
    <row r="453" spans="2:30">
      <c r="B453" s="136">
        <f t="shared" si="60"/>
        <v>8840</v>
      </c>
      <c r="C453" t="e">
        <f>SQRT(($C$5/2)^2-($C$5/2)^2*'(OLD) bottom seam length'!B453^2/($C$6/2)^2)</f>
        <v>#DIV/0!</v>
      </c>
      <c r="E453" s="136">
        <f t="shared" si="61"/>
        <v>8840</v>
      </c>
      <c r="F453" t="e">
        <f>SQRT(($C$5/2)^2-($C$5/2)^2*'(OLD) bottom seam length'!E453^2/($C$6/2)^2)</f>
        <v>#DIV/0!</v>
      </c>
      <c r="H453" s="136">
        <f t="shared" si="62"/>
        <v>8840</v>
      </c>
      <c r="I453" t="e">
        <f>SQRT(($C$5/2)^2-($C$5/2)^2*'(OLD) bottom seam length'!H453^2/($C$6/2)^2)</f>
        <v>#DIV/0!</v>
      </c>
      <c r="K453" s="136">
        <f t="shared" si="63"/>
        <v>8840</v>
      </c>
      <c r="L453" t="e">
        <f>SQRT(($C$5/2)^2-($C$5/2)^2*'(OLD) bottom seam length'!K453^2/($C$6/2)^2)</f>
        <v>#DIV/0!</v>
      </c>
      <c r="O453" s="136">
        <f t="shared" si="64"/>
        <v>8840</v>
      </c>
      <c r="P453" t="b">
        <f t="shared" si="65"/>
        <v>0</v>
      </c>
      <c r="T453" s="136">
        <f t="shared" si="66"/>
        <v>8820</v>
      </c>
      <c r="U453" t="e">
        <f>SQRT(($U$6/2)^2-($U$6/2)^2*'(OLD) bottom seam length'!T453^2/($U$7/2)^2)</f>
        <v>#VALUE!</v>
      </c>
      <c r="W453" s="136">
        <f t="shared" si="67"/>
        <v>8820</v>
      </c>
      <c r="X453" t="e">
        <f>SQRT(($U$6/2)^2-($U$6/2)^2*'(OLD) bottom seam length'!W453^2/($U$7/2)^2)</f>
        <v>#VALUE!</v>
      </c>
      <c r="Z453" s="136">
        <f t="shared" si="68"/>
        <v>8820</v>
      </c>
      <c r="AA453" t="e">
        <f>SQRT(($U$6/2)^2-($U$6/2)^2*'(OLD) bottom seam length'!Z453^2/($U$7/2)^2)</f>
        <v>#VALUE!</v>
      </c>
      <c r="AC453" s="136">
        <f t="shared" si="69"/>
        <v>8820</v>
      </c>
      <c r="AD453" t="e">
        <f>SQRT(($U$6/2)^2-($U$6/2)^2*'(OLD) bottom seam length'!AC453^2/($U$7/2)^2)</f>
        <v>#VALUE!</v>
      </c>
    </row>
    <row r="454" spans="2:30">
      <c r="B454" s="136">
        <f t="shared" si="60"/>
        <v>8860</v>
      </c>
      <c r="C454" t="e">
        <f>SQRT(($C$5/2)^2-($C$5/2)^2*'(OLD) bottom seam length'!B454^2/($C$6/2)^2)</f>
        <v>#DIV/0!</v>
      </c>
      <c r="E454" s="136">
        <f t="shared" si="61"/>
        <v>8860</v>
      </c>
      <c r="F454" t="e">
        <f>SQRT(($C$5/2)^2-($C$5/2)^2*'(OLD) bottom seam length'!E454^2/($C$6/2)^2)</f>
        <v>#DIV/0!</v>
      </c>
      <c r="H454" s="136">
        <f t="shared" si="62"/>
        <v>8860</v>
      </c>
      <c r="I454" t="e">
        <f>SQRT(($C$5/2)^2-($C$5/2)^2*'(OLD) bottom seam length'!H454^2/($C$6/2)^2)</f>
        <v>#DIV/0!</v>
      </c>
      <c r="K454" s="136">
        <f t="shared" si="63"/>
        <v>8860</v>
      </c>
      <c r="L454" t="e">
        <f>SQRT(($C$5/2)^2-($C$5/2)^2*'(OLD) bottom seam length'!K454^2/($C$6/2)^2)</f>
        <v>#DIV/0!</v>
      </c>
      <c r="O454" s="136">
        <f t="shared" si="64"/>
        <v>8860</v>
      </c>
      <c r="P454" t="b">
        <f t="shared" si="65"/>
        <v>0</v>
      </c>
      <c r="T454" s="136">
        <f t="shared" si="66"/>
        <v>8840</v>
      </c>
      <c r="U454" t="e">
        <f>SQRT(($U$6/2)^2-($U$6/2)^2*'(OLD) bottom seam length'!T454^2/($U$7/2)^2)</f>
        <v>#VALUE!</v>
      </c>
      <c r="W454" s="136">
        <f t="shared" si="67"/>
        <v>8840</v>
      </c>
      <c r="X454" t="e">
        <f>SQRT(($U$6/2)^2-($U$6/2)^2*'(OLD) bottom seam length'!W454^2/($U$7/2)^2)</f>
        <v>#VALUE!</v>
      </c>
      <c r="Z454" s="136">
        <f t="shared" si="68"/>
        <v>8840</v>
      </c>
      <c r="AA454" t="e">
        <f>SQRT(($U$6/2)^2-($U$6/2)^2*'(OLD) bottom seam length'!Z454^2/($U$7/2)^2)</f>
        <v>#VALUE!</v>
      </c>
      <c r="AC454" s="136">
        <f t="shared" si="69"/>
        <v>8840</v>
      </c>
      <c r="AD454" t="e">
        <f>SQRT(($U$6/2)^2-($U$6/2)^2*'(OLD) bottom seam length'!AC454^2/($U$7/2)^2)</f>
        <v>#VALUE!</v>
      </c>
    </row>
    <row r="455" spans="2:30">
      <c r="B455" s="136">
        <f t="shared" si="60"/>
        <v>8880</v>
      </c>
      <c r="C455" t="e">
        <f>SQRT(($C$5/2)^2-($C$5/2)^2*'(OLD) bottom seam length'!B455^2/($C$6/2)^2)</f>
        <v>#DIV/0!</v>
      </c>
      <c r="E455" s="136">
        <f t="shared" si="61"/>
        <v>8880</v>
      </c>
      <c r="F455" t="e">
        <f>SQRT(($C$5/2)^2-($C$5/2)^2*'(OLD) bottom seam length'!E455^2/($C$6/2)^2)</f>
        <v>#DIV/0!</v>
      </c>
      <c r="H455" s="136">
        <f t="shared" si="62"/>
        <v>8880</v>
      </c>
      <c r="I455" t="e">
        <f>SQRT(($C$5/2)^2-($C$5/2)^2*'(OLD) bottom seam length'!H455^2/($C$6/2)^2)</f>
        <v>#DIV/0!</v>
      </c>
      <c r="K455" s="136">
        <f t="shared" si="63"/>
        <v>8880</v>
      </c>
      <c r="L455" t="e">
        <f>SQRT(($C$5/2)^2-($C$5/2)^2*'(OLD) bottom seam length'!K455^2/($C$6/2)^2)</f>
        <v>#DIV/0!</v>
      </c>
      <c r="O455" s="136">
        <f t="shared" si="64"/>
        <v>8880</v>
      </c>
      <c r="P455" t="b">
        <f t="shared" si="65"/>
        <v>0</v>
      </c>
      <c r="T455" s="136">
        <f t="shared" si="66"/>
        <v>8860</v>
      </c>
      <c r="U455" t="e">
        <f>SQRT(($U$6/2)^2-($U$6/2)^2*'(OLD) bottom seam length'!T455^2/($U$7/2)^2)</f>
        <v>#VALUE!</v>
      </c>
      <c r="W455" s="136">
        <f t="shared" si="67"/>
        <v>8860</v>
      </c>
      <c r="X455" t="e">
        <f>SQRT(($U$6/2)^2-($U$6/2)^2*'(OLD) bottom seam length'!W455^2/($U$7/2)^2)</f>
        <v>#VALUE!</v>
      </c>
      <c r="Z455" s="136">
        <f t="shared" si="68"/>
        <v>8860</v>
      </c>
      <c r="AA455" t="e">
        <f>SQRT(($U$6/2)^2-($U$6/2)^2*'(OLD) bottom seam length'!Z455^2/($U$7/2)^2)</f>
        <v>#VALUE!</v>
      </c>
      <c r="AC455" s="136">
        <f t="shared" si="69"/>
        <v>8860</v>
      </c>
      <c r="AD455" t="e">
        <f>SQRT(($U$6/2)^2-($U$6/2)^2*'(OLD) bottom seam length'!AC455^2/($U$7/2)^2)</f>
        <v>#VALUE!</v>
      </c>
    </row>
    <row r="456" spans="2:30">
      <c r="B456" s="136">
        <f t="shared" si="60"/>
        <v>8900</v>
      </c>
      <c r="C456" t="e">
        <f>SQRT(($C$5/2)^2-($C$5/2)^2*'(OLD) bottom seam length'!B456^2/($C$6/2)^2)</f>
        <v>#DIV/0!</v>
      </c>
      <c r="E456" s="136">
        <f t="shared" si="61"/>
        <v>8900</v>
      </c>
      <c r="F456" t="e">
        <f>SQRT(($C$5/2)^2-($C$5/2)^2*'(OLD) bottom seam length'!E456^2/($C$6/2)^2)</f>
        <v>#DIV/0!</v>
      </c>
      <c r="H456" s="136">
        <f t="shared" si="62"/>
        <v>8900</v>
      </c>
      <c r="I456" t="e">
        <f>SQRT(($C$5/2)^2-($C$5/2)^2*'(OLD) bottom seam length'!H456^2/($C$6/2)^2)</f>
        <v>#DIV/0!</v>
      </c>
      <c r="K456" s="136">
        <f t="shared" si="63"/>
        <v>8900</v>
      </c>
      <c r="L456" t="e">
        <f>SQRT(($C$5/2)^2-($C$5/2)^2*'(OLD) bottom seam length'!K456^2/($C$6/2)^2)</f>
        <v>#DIV/0!</v>
      </c>
      <c r="O456" s="136">
        <f t="shared" si="64"/>
        <v>8900</v>
      </c>
      <c r="P456" t="b">
        <f t="shared" si="65"/>
        <v>0</v>
      </c>
      <c r="T456" s="136">
        <f t="shared" si="66"/>
        <v>8880</v>
      </c>
      <c r="U456" t="e">
        <f>SQRT(($U$6/2)^2-($U$6/2)^2*'(OLD) bottom seam length'!T456^2/($U$7/2)^2)</f>
        <v>#VALUE!</v>
      </c>
      <c r="W456" s="136">
        <f t="shared" si="67"/>
        <v>8880</v>
      </c>
      <c r="X456" t="e">
        <f>SQRT(($U$6/2)^2-($U$6/2)^2*'(OLD) bottom seam length'!W456^2/($U$7/2)^2)</f>
        <v>#VALUE!</v>
      </c>
      <c r="Z456" s="136">
        <f t="shared" si="68"/>
        <v>8880</v>
      </c>
      <c r="AA456" t="e">
        <f>SQRT(($U$6/2)^2-($U$6/2)^2*'(OLD) bottom seam length'!Z456^2/($U$7/2)^2)</f>
        <v>#VALUE!</v>
      </c>
      <c r="AC456" s="136">
        <f t="shared" si="69"/>
        <v>8880</v>
      </c>
      <c r="AD456" t="e">
        <f>SQRT(($U$6/2)^2-($U$6/2)^2*'(OLD) bottom seam length'!AC456^2/($U$7/2)^2)</f>
        <v>#VALUE!</v>
      </c>
    </row>
    <row r="457" spans="2:30">
      <c r="B457" s="136">
        <f t="shared" si="60"/>
        <v>8920</v>
      </c>
      <c r="C457" t="e">
        <f>SQRT(($C$5/2)^2-($C$5/2)^2*'(OLD) bottom seam length'!B457^2/($C$6/2)^2)</f>
        <v>#DIV/0!</v>
      </c>
      <c r="E457" s="136">
        <f t="shared" si="61"/>
        <v>8920</v>
      </c>
      <c r="F457" t="e">
        <f>SQRT(($C$5/2)^2-($C$5/2)^2*'(OLD) bottom seam length'!E457^2/($C$6/2)^2)</f>
        <v>#DIV/0!</v>
      </c>
      <c r="H457" s="136">
        <f t="shared" si="62"/>
        <v>8920</v>
      </c>
      <c r="I457" t="e">
        <f>SQRT(($C$5/2)^2-($C$5/2)^2*'(OLD) bottom seam length'!H457^2/($C$6/2)^2)</f>
        <v>#DIV/0!</v>
      </c>
      <c r="K457" s="136">
        <f t="shared" si="63"/>
        <v>8920</v>
      </c>
      <c r="L457" t="e">
        <f>SQRT(($C$5/2)^2-($C$5/2)^2*'(OLD) bottom seam length'!K457^2/($C$6/2)^2)</f>
        <v>#DIV/0!</v>
      </c>
      <c r="O457" s="136">
        <f t="shared" si="64"/>
        <v>8920</v>
      </c>
      <c r="P457" t="b">
        <f t="shared" si="65"/>
        <v>0</v>
      </c>
      <c r="T457" s="136">
        <f t="shared" si="66"/>
        <v>8900</v>
      </c>
      <c r="U457" t="e">
        <f>SQRT(($U$6/2)^2-($U$6/2)^2*'(OLD) bottom seam length'!T457^2/($U$7/2)^2)</f>
        <v>#VALUE!</v>
      </c>
      <c r="W457" s="136">
        <f t="shared" si="67"/>
        <v>8900</v>
      </c>
      <c r="X457" t="e">
        <f>SQRT(($U$6/2)^2-($U$6/2)^2*'(OLD) bottom seam length'!W457^2/($U$7/2)^2)</f>
        <v>#VALUE!</v>
      </c>
      <c r="Z457" s="136">
        <f t="shared" si="68"/>
        <v>8900</v>
      </c>
      <c r="AA457" t="e">
        <f>SQRT(($U$6/2)^2-($U$6/2)^2*'(OLD) bottom seam length'!Z457^2/($U$7/2)^2)</f>
        <v>#VALUE!</v>
      </c>
      <c r="AC457" s="136">
        <f t="shared" si="69"/>
        <v>8900</v>
      </c>
      <c r="AD457" t="e">
        <f>SQRT(($U$6/2)^2-($U$6/2)^2*'(OLD) bottom seam length'!AC457^2/($U$7/2)^2)</f>
        <v>#VALUE!</v>
      </c>
    </row>
    <row r="458" spans="2:30">
      <c r="B458" s="136">
        <f t="shared" si="60"/>
        <v>8940</v>
      </c>
      <c r="C458" t="e">
        <f>SQRT(($C$5/2)^2-($C$5/2)^2*'(OLD) bottom seam length'!B458^2/($C$6/2)^2)</f>
        <v>#DIV/0!</v>
      </c>
      <c r="E458" s="136">
        <f t="shared" si="61"/>
        <v>8940</v>
      </c>
      <c r="F458" t="e">
        <f>SQRT(($C$5/2)^2-($C$5/2)^2*'(OLD) bottom seam length'!E458^2/($C$6/2)^2)</f>
        <v>#DIV/0!</v>
      </c>
      <c r="H458" s="136">
        <f t="shared" si="62"/>
        <v>8940</v>
      </c>
      <c r="I458" t="e">
        <f>SQRT(($C$5/2)^2-($C$5/2)^2*'(OLD) bottom seam length'!H458^2/($C$6/2)^2)</f>
        <v>#DIV/0!</v>
      </c>
      <c r="K458" s="136">
        <f t="shared" si="63"/>
        <v>8940</v>
      </c>
      <c r="L458" t="e">
        <f>SQRT(($C$5/2)^2-($C$5/2)^2*'(OLD) bottom seam length'!K458^2/($C$6/2)^2)</f>
        <v>#DIV/0!</v>
      </c>
      <c r="O458" s="136">
        <f t="shared" si="64"/>
        <v>8940</v>
      </c>
      <c r="P458" t="b">
        <f t="shared" si="65"/>
        <v>0</v>
      </c>
      <c r="T458" s="136">
        <f t="shared" si="66"/>
        <v>8920</v>
      </c>
      <c r="U458" t="e">
        <f>SQRT(($U$6/2)^2-($U$6/2)^2*'(OLD) bottom seam length'!T458^2/($U$7/2)^2)</f>
        <v>#VALUE!</v>
      </c>
      <c r="W458" s="136">
        <f t="shared" si="67"/>
        <v>8920</v>
      </c>
      <c r="X458" t="e">
        <f>SQRT(($U$6/2)^2-($U$6/2)^2*'(OLD) bottom seam length'!W458^2/($U$7/2)^2)</f>
        <v>#VALUE!</v>
      </c>
      <c r="Z458" s="136">
        <f t="shared" si="68"/>
        <v>8920</v>
      </c>
      <c r="AA458" t="e">
        <f>SQRT(($U$6/2)^2-($U$6/2)^2*'(OLD) bottom seam length'!Z458^2/($U$7/2)^2)</f>
        <v>#VALUE!</v>
      </c>
      <c r="AC458" s="136">
        <f t="shared" si="69"/>
        <v>8920</v>
      </c>
      <c r="AD458" t="e">
        <f>SQRT(($U$6/2)^2-($U$6/2)^2*'(OLD) bottom seam length'!AC458^2/($U$7/2)^2)</f>
        <v>#VALUE!</v>
      </c>
    </row>
    <row r="459" spans="2:30">
      <c r="B459" s="136">
        <f t="shared" si="60"/>
        <v>8960</v>
      </c>
      <c r="C459" t="e">
        <f>SQRT(($C$5/2)^2-($C$5/2)^2*'(OLD) bottom seam length'!B459^2/($C$6/2)^2)</f>
        <v>#DIV/0!</v>
      </c>
      <c r="E459" s="136">
        <f t="shared" si="61"/>
        <v>8960</v>
      </c>
      <c r="F459" t="e">
        <f>SQRT(($C$5/2)^2-($C$5/2)^2*'(OLD) bottom seam length'!E459^2/($C$6/2)^2)</f>
        <v>#DIV/0!</v>
      </c>
      <c r="H459" s="136">
        <f t="shared" si="62"/>
        <v>8960</v>
      </c>
      <c r="I459" t="e">
        <f>SQRT(($C$5/2)^2-($C$5/2)^2*'(OLD) bottom seam length'!H459^2/($C$6/2)^2)</f>
        <v>#DIV/0!</v>
      </c>
      <c r="K459" s="136">
        <f t="shared" si="63"/>
        <v>8960</v>
      </c>
      <c r="L459" t="e">
        <f>SQRT(($C$5/2)^2-($C$5/2)^2*'(OLD) bottom seam length'!K459^2/($C$6/2)^2)</f>
        <v>#DIV/0!</v>
      </c>
      <c r="O459" s="136">
        <f t="shared" si="64"/>
        <v>8960</v>
      </c>
      <c r="P459" t="b">
        <f t="shared" si="65"/>
        <v>0</v>
      </c>
      <c r="T459" s="136">
        <f t="shared" si="66"/>
        <v>8940</v>
      </c>
      <c r="U459" t="e">
        <f>SQRT(($U$6/2)^2-($U$6/2)^2*'(OLD) bottom seam length'!T459^2/($U$7/2)^2)</f>
        <v>#VALUE!</v>
      </c>
      <c r="W459" s="136">
        <f t="shared" si="67"/>
        <v>8940</v>
      </c>
      <c r="X459" t="e">
        <f>SQRT(($U$6/2)^2-($U$6/2)^2*'(OLD) bottom seam length'!W459^2/($U$7/2)^2)</f>
        <v>#VALUE!</v>
      </c>
      <c r="Z459" s="136">
        <f t="shared" si="68"/>
        <v>8940</v>
      </c>
      <c r="AA459" t="e">
        <f>SQRT(($U$6/2)^2-($U$6/2)^2*'(OLD) bottom seam length'!Z459^2/($U$7/2)^2)</f>
        <v>#VALUE!</v>
      </c>
      <c r="AC459" s="136">
        <f t="shared" si="69"/>
        <v>8940</v>
      </c>
      <c r="AD459" t="e">
        <f>SQRT(($U$6/2)^2-($U$6/2)^2*'(OLD) bottom seam length'!AC459^2/($U$7/2)^2)</f>
        <v>#VALUE!</v>
      </c>
    </row>
    <row r="460" spans="2:30">
      <c r="B460" s="136">
        <f t="shared" ref="B460:B523" si="70">B459+$C$7</f>
        <v>8980</v>
      </c>
      <c r="C460" t="e">
        <f>SQRT(($C$5/2)^2-($C$5/2)^2*'(OLD) bottom seam length'!B460^2/($C$6/2)^2)</f>
        <v>#DIV/0!</v>
      </c>
      <c r="E460" s="136">
        <f t="shared" ref="E460:E523" si="71">E459+$C$7</f>
        <v>8980</v>
      </c>
      <c r="F460" t="e">
        <f>SQRT(($C$5/2)^2-($C$5/2)^2*'(OLD) bottom seam length'!E460^2/($C$6/2)^2)</f>
        <v>#DIV/0!</v>
      </c>
      <c r="H460" s="136">
        <f t="shared" ref="H460:H523" si="72">H459+$C$7</f>
        <v>8980</v>
      </c>
      <c r="I460" t="e">
        <f>SQRT(($C$5/2)^2-($C$5/2)^2*'(OLD) bottom seam length'!H460^2/($C$6/2)^2)</f>
        <v>#DIV/0!</v>
      </c>
      <c r="K460" s="136">
        <f t="shared" ref="K460:K523" si="73">K459+$C$7</f>
        <v>8980</v>
      </c>
      <c r="L460" t="e">
        <f>SQRT(($C$5/2)^2-($C$5/2)^2*'(OLD) bottom seam length'!K460^2/($C$6/2)^2)</f>
        <v>#DIV/0!</v>
      </c>
      <c r="O460" s="136">
        <f t="shared" ref="O460:O523" si="74">O459+$C$7</f>
        <v>8980</v>
      </c>
      <c r="P460" t="b">
        <f t="shared" ref="P460:P523" si="75">IF(O460&lt;=$P$6,$P$5)</f>
        <v>0</v>
      </c>
      <c r="T460" s="136">
        <f t="shared" si="66"/>
        <v>8960</v>
      </c>
      <c r="U460" t="e">
        <f>SQRT(($U$6/2)^2-($U$6/2)^2*'(OLD) bottom seam length'!T460^2/($U$7/2)^2)</f>
        <v>#VALUE!</v>
      </c>
      <c r="W460" s="136">
        <f t="shared" si="67"/>
        <v>8960</v>
      </c>
      <c r="X460" t="e">
        <f>SQRT(($U$6/2)^2-($U$6/2)^2*'(OLD) bottom seam length'!W460^2/($U$7/2)^2)</f>
        <v>#VALUE!</v>
      </c>
      <c r="Z460" s="136">
        <f t="shared" si="68"/>
        <v>8960</v>
      </c>
      <c r="AA460" t="e">
        <f>SQRT(($U$6/2)^2-($U$6/2)^2*'(OLD) bottom seam length'!Z460^2/($U$7/2)^2)</f>
        <v>#VALUE!</v>
      </c>
      <c r="AC460" s="136">
        <f t="shared" si="69"/>
        <v>8960</v>
      </c>
      <c r="AD460" t="e">
        <f>SQRT(($U$6/2)^2-($U$6/2)^2*'(OLD) bottom seam length'!AC460^2/($U$7/2)^2)</f>
        <v>#VALUE!</v>
      </c>
    </row>
    <row r="461" spans="2:30">
      <c r="B461" s="136">
        <f t="shared" si="70"/>
        <v>9000</v>
      </c>
      <c r="C461" t="e">
        <f>SQRT(($C$5/2)^2-($C$5/2)^2*'(OLD) bottom seam length'!B461^2/($C$6/2)^2)</f>
        <v>#DIV/0!</v>
      </c>
      <c r="E461" s="136">
        <f t="shared" si="71"/>
        <v>9000</v>
      </c>
      <c r="F461" t="e">
        <f>SQRT(($C$5/2)^2-($C$5/2)^2*'(OLD) bottom seam length'!E461^2/($C$6/2)^2)</f>
        <v>#DIV/0!</v>
      </c>
      <c r="H461" s="136">
        <f t="shared" si="72"/>
        <v>9000</v>
      </c>
      <c r="I461" t="e">
        <f>SQRT(($C$5/2)^2-($C$5/2)^2*'(OLD) bottom seam length'!H461^2/($C$6/2)^2)</f>
        <v>#DIV/0!</v>
      </c>
      <c r="K461" s="136">
        <f t="shared" si="73"/>
        <v>9000</v>
      </c>
      <c r="L461" t="e">
        <f>SQRT(($C$5/2)^2-($C$5/2)^2*'(OLD) bottom seam length'!K461^2/($C$6/2)^2)</f>
        <v>#DIV/0!</v>
      </c>
      <c r="O461" s="136">
        <f t="shared" si="74"/>
        <v>9000</v>
      </c>
      <c r="P461" t="b">
        <f t="shared" si="75"/>
        <v>0</v>
      </c>
      <c r="T461" s="136">
        <f t="shared" ref="T461:T524" si="76">T460+$C$7</f>
        <v>8980</v>
      </c>
      <c r="U461" t="e">
        <f>SQRT(($U$6/2)^2-($U$6/2)^2*'(OLD) bottom seam length'!T461^2/($U$7/2)^2)</f>
        <v>#VALUE!</v>
      </c>
      <c r="W461" s="136">
        <f t="shared" ref="W461:W524" si="77">W460+$C$7</f>
        <v>8980</v>
      </c>
      <c r="X461" t="e">
        <f>SQRT(($U$6/2)^2-($U$6/2)^2*'(OLD) bottom seam length'!W461^2/($U$7/2)^2)</f>
        <v>#VALUE!</v>
      </c>
      <c r="Z461" s="136">
        <f t="shared" ref="Z461:Z524" si="78">Z460+$C$7</f>
        <v>8980</v>
      </c>
      <c r="AA461" t="e">
        <f>SQRT(($U$6/2)^2-($U$6/2)^2*'(OLD) bottom seam length'!Z461^2/($U$7/2)^2)</f>
        <v>#VALUE!</v>
      </c>
      <c r="AC461" s="136">
        <f t="shared" ref="AC461:AC524" si="79">AC460+$C$7</f>
        <v>8980</v>
      </c>
      <c r="AD461" t="e">
        <f>SQRT(($U$6/2)^2-($U$6/2)^2*'(OLD) bottom seam length'!AC461^2/($U$7/2)^2)</f>
        <v>#VALUE!</v>
      </c>
    </row>
    <row r="462" spans="2:30">
      <c r="B462" s="136">
        <f t="shared" si="70"/>
        <v>9020</v>
      </c>
      <c r="C462" t="e">
        <f>SQRT(($C$5/2)^2-($C$5/2)^2*'(OLD) bottom seam length'!B462^2/($C$6/2)^2)</f>
        <v>#DIV/0!</v>
      </c>
      <c r="E462" s="136">
        <f t="shared" si="71"/>
        <v>9020</v>
      </c>
      <c r="F462" t="e">
        <f>SQRT(($C$5/2)^2-($C$5/2)^2*'(OLD) bottom seam length'!E462^2/($C$6/2)^2)</f>
        <v>#DIV/0!</v>
      </c>
      <c r="H462" s="136">
        <f t="shared" si="72"/>
        <v>9020</v>
      </c>
      <c r="I462" t="e">
        <f>SQRT(($C$5/2)^2-($C$5/2)^2*'(OLD) bottom seam length'!H462^2/($C$6/2)^2)</f>
        <v>#DIV/0!</v>
      </c>
      <c r="K462" s="136">
        <f t="shared" si="73"/>
        <v>9020</v>
      </c>
      <c r="L462" t="e">
        <f>SQRT(($C$5/2)^2-($C$5/2)^2*'(OLD) bottom seam length'!K462^2/($C$6/2)^2)</f>
        <v>#DIV/0!</v>
      </c>
      <c r="O462" s="136">
        <f t="shared" si="74"/>
        <v>9020</v>
      </c>
      <c r="P462" t="b">
        <f t="shared" si="75"/>
        <v>0</v>
      </c>
      <c r="T462" s="136">
        <f t="shared" si="76"/>
        <v>9000</v>
      </c>
      <c r="U462" t="e">
        <f>SQRT(($U$6/2)^2-($U$6/2)^2*'(OLD) bottom seam length'!T462^2/($U$7/2)^2)</f>
        <v>#VALUE!</v>
      </c>
      <c r="W462" s="136">
        <f t="shared" si="77"/>
        <v>9000</v>
      </c>
      <c r="X462" t="e">
        <f>SQRT(($U$6/2)^2-($U$6/2)^2*'(OLD) bottom seam length'!W462^2/($U$7/2)^2)</f>
        <v>#VALUE!</v>
      </c>
      <c r="Z462" s="136">
        <f t="shared" si="78"/>
        <v>9000</v>
      </c>
      <c r="AA462" t="e">
        <f>SQRT(($U$6/2)^2-($U$6/2)^2*'(OLD) bottom seam length'!Z462^2/($U$7/2)^2)</f>
        <v>#VALUE!</v>
      </c>
      <c r="AC462" s="136">
        <f t="shared" si="79"/>
        <v>9000</v>
      </c>
      <c r="AD462" t="e">
        <f>SQRT(($U$6/2)^2-($U$6/2)^2*'(OLD) bottom seam length'!AC462^2/($U$7/2)^2)</f>
        <v>#VALUE!</v>
      </c>
    </row>
    <row r="463" spans="2:30">
      <c r="B463" s="136">
        <f t="shared" si="70"/>
        <v>9040</v>
      </c>
      <c r="C463" t="e">
        <f>SQRT(($C$5/2)^2-($C$5/2)^2*'(OLD) bottom seam length'!B463^2/($C$6/2)^2)</f>
        <v>#DIV/0!</v>
      </c>
      <c r="E463" s="136">
        <f t="shared" si="71"/>
        <v>9040</v>
      </c>
      <c r="F463" t="e">
        <f>SQRT(($C$5/2)^2-($C$5/2)^2*'(OLD) bottom seam length'!E463^2/($C$6/2)^2)</f>
        <v>#DIV/0!</v>
      </c>
      <c r="H463" s="136">
        <f t="shared" si="72"/>
        <v>9040</v>
      </c>
      <c r="I463" t="e">
        <f>SQRT(($C$5/2)^2-($C$5/2)^2*'(OLD) bottom seam length'!H463^2/($C$6/2)^2)</f>
        <v>#DIV/0!</v>
      </c>
      <c r="K463" s="136">
        <f t="shared" si="73"/>
        <v>9040</v>
      </c>
      <c r="L463" t="e">
        <f>SQRT(($C$5/2)^2-($C$5/2)^2*'(OLD) bottom seam length'!K463^2/($C$6/2)^2)</f>
        <v>#DIV/0!</v>
      </c>
      <c r="O463" s="136">
        <f t="shared" si="74"/>
        <v>9040</v>
      </c>
      <c r="P463" t="b">
        <f t="shared" si="75"/>
        <v>0</v>
      </c>
      <c r="T463" s="136">
        <f t="shared" si="76"/>
        <v>9020</v>
      </c>
      <c r="U463" t="e">
        <f>SQRT(($U$6/2)^2-($U$6/2)^2*'(OLD) bottom seam length'!T463^2/($U$7/2)^2)</f>
        <v>#VALUE!</v>
      </c>
      <c r="W463" s="136">
        <f t="shared" si="77"/>
        <v>9020</v>
      </c>
      <c r="X463" t="e">
        <f>SQRT(($U$6/2)^2-($U$6/2)^2*'(OLD) bottom seam length'!W463^2/($U$7/2)^2)</f>
        <v>#VALUE!</v>
      </c>
      <c r="Z463" s="136">
        <f t="shared" si="78"/>
        <v>9020</v>
      </c>
      <c r="AA463" t="e">
        <f>SQRT(($U$6/2)^2-($U$6/2)^2*'(OLD) bottom seam length'!Z463^2/($U$7/2)^2)</f>
        <v>#VALUE!</v>
      </c>
      <c r="AC463" s="136">
        <f t="shared" si="79"/>
        <v>9020</v>
      </c>
      <c r="AD463" t="e">
        <f>SQRT(($U$6/2)^2-($U$6/2)^2*'(OLD) bottom seam length'!AC463^2/($U$7/2)^2)</f>
        <v>#VALUE!</v>
      </c>
    </row>
    <row r="464" spans="2:30">
      <c r="B464" s="136">
        <f t="shared" si="70"/>
        <v>9060</v>
      </c>
      <c r="C464" t="e">
        <f>SQRT(($C$5/2)^2-($C$5/2)^2*'(OLD) bottom seam length'!B464^2/($C$6/2)^2)</f>
        <v>#DIV/0!</v>
      </c>
      <c r="E464" s="136">
        <f t="shared" si="71"/>
        <v>9060</v>
      </c>
      <c r="F464" t="e">
        <f>SQRT(($C$5/2)^2-($C$5/2)^2*'(OLD) bottom seam length'!E464^2/($C$6/2)^2)</f>
        <v>#DIV/0!</v>
      </c>
      <c r="H464" s="136">
        <f t="shared" si="72"/>
        <v>9060</v>
      </c>
      <c r="I464" t="e">
        <f>SQRT(($C$5/2)^2-($C$5/2)^2*'(OLD) bottom seam length'!H464^2/($C$6/2)^2)</f>
        <v>#DIV/0!</v>
      </c>
      <c r="K464" s="136">
        <f t="shared" si="73"/>
        <v>9060</v>
      </c>
      <c r="L464" t="e">
        <f>SQRT(($C$5/2)^2-($C$5/2)^2*'(OLD) bottom seam length'!K464^2/($C$6/2)^2)</f>
        <v>#DIV/0!</v>
      </c>
      <c r="O464" s="136">
        <f t="shared" si="74"/>
        <v>9060</v>
      </c>
      <c r="P464" t="b">
        <f t="shared" si="75"/>
        <v>0</v>
      </c>
      <c r="T464" s="136">
        <f t="shared" si="76"/>
        <v>9040</v>
      </c>
      <c r="U464" t="e">
        <f>SQRT(($U$6/2)^2-($U$6/2)^2*'(OLD) bottom seam length'!T464^2/($U$7/2)^2)</f>
        <v>#VALUE!</v>
      </c>
      <c r="W464" s="136">
        <f t="shared" si="77"/>
        <v>9040</v>
      </c>
      <c r="X464" t="e">
        <f>SQRT(($U$6/2)^2-($U$6/2)^2*'(OLD) bottom seam length'!W464^2/($U$7/2)^2)</f>
        <v>#VALUE!</v>
      </c>
      <c r="Z464" s="136">
        <f t="shared" si="78"/>
        <v>9040</v>
      </c>
      <c r="AA464" t="e">
        <f>SQRT(($U$6/2)^2-($U$6/2)^2*'(OLD) bottom seam length'!Z464^2/($U$7/2)^2)</f>
        <v>#VALUE!</v>
      </c>
      <c r="AC464" s="136">
        <f t="shared" si="79"/>
        <v>9040</v>
      </c>
      <c r="AD464" t="e">
        <f>SQRT(($U$6/2)^2-($U$6/2)^2*'(OLD) bottom seam length'!AC464^2/($U$7/2)^2)</f>
        <v>#VALUE!</v>
      </c>
    </row>
    <row r="465" spans="2:30">
      <c r="B465" s="136">
        <f t="shared" si="70"/>
        <v>9080</v>
      </c>
      <c r="C465" t="e">
        <f>SQRT(($C$5/2)^2-($C$5/2)^2*'(OLD) bottom seam length'!B465^2/($C$6/2)^2)</f>
        <v>#DIV/0!</v>
      </c>
      <c r="E465" s="136">
        <f t="shared" si="71"/>
        <v>9080</v>
      </c>
      <c r="F465" t="e">
        <f>SQRT(($C$5/2)^2-($C$5/2)^2*'(OLD) bottom seam length'!E465^2/($C$6/2)^2)</f>
        <v>#DIV/0!</v>
      </c>
      <c r="H465" s="136">
        <f t="shared" si="72"/>
        <v>9080</v>
      </c>
      <c r="I465" t="e">
        <f>SQRT(($C$5/2)^2-($C$5/2)^2*'(OLD) bottom seam length'!H465^2/($C$6/2)^2)</f>
        <v>#DIV/0!</v>
      </c>
      <c r="K465" s="136">
        <f t="shared" si="73"/>
        <v>9080</v>
      </c>
      <c r="L465" t="e">
        <f>SQRT(($C$5/2)^2-($C$5/2)^2*'(OLD) bottom seam length'!K465^2/($C$6/2)^2)</f>
        <v>#DIV/0!</v>
      </c>
      <c r="O465" s="136">
        <f t="shared" si="74"/>
        <v>9080</v>
      </c>
      <c r="P465" t="b">
        <f t="shared" si="75"/>
        <v>0</v>
      </c>
      <c r="T465" s="136">
        <f t="shared" si="76"/>
        <v>9060</v>
      </c>
      <c r="U465" t="e">
        <f>SQRT(($U$6/2)^2-($U$6/2)^2*'(OLD) bottom seam length'!T465^2/($U$7/2)^2)</f>
        <v>#VALUE!</v>
      </c>
      <c r="W465" s="136">
        <f t="shared" si="77"/>
        <v>9060</v>
      </c>
      <c r="X465" t="e">
        <f>SQRT(($U$6/2)^2-($U$6/2)^2*'(OLD) bottom seam length'!W465^2/($U$7/2)^2)</f>
        <v>#VALUE!</v>
      </c>
      <c r="Z465" s="136">
        <f t="shared" si="78"/>
        <v>9060</v>
      </c>
      <c r="AA465" t="e">
        <f>SQRT(($U$6/2)^2-($U$6/2)^2*'(OLD) bottom seam length'!Z465^2/($U$7/2)^2)</f>
        <v>#VALUE!</v>
      </c>
      <c r="AC465" s="136">
        <f t="shared" si="79"/>
        <v>9060</v>
      </c>
      <c r="AD465" t="e">
        <f>SQRT(($U$6/2)^2-($U$6/2)^2*'(OLD) bottom seam length'!AC465^2/($U$7/2)^2)</f>
        <v>#VALUE!</v>
      </c>
    </row>
    <row r="466" spans="2:30">
      <c r="B466" s="136">
        <f t="shared" si="70"/>
        <v>9100</v>
      </c>
      <c r="C466" t="e">
        <f>SQRT(($C$5/2)^2-($C$5/2)^2*'(OLD) bottom seam length'!B466^2/($C$6/2)^2)</f>
        <v>#DIV/0!</v>
      </c>
      <c r="E466" s="136">
        <f t="shared" si="71"/>
        <v>9100</v>
      </c>
      <c r="F466" t="e">
        <f>SQRT(($C$5/2)^2-($C$5/2)^2*'(OLD) bottom seam length'!E466^2/($C$6/2)^2)</f>
        <v>#DIV/0!</v>
      </c>
      <c r="H466" s="136">
        <f t="shared" si="72"/>
        <v>9100</v>
      </c>
      <c r="I466" t="e">
        <f>SQRT(($C$5/2)^2-($C$5/2)^2*'(OLD) bottom seam length'!H466^2/($C$6/2)^2)</f>
        <v>#DIV/0!</v>
      </c>
      <c r="K466" s="136">
        <f t="shared" si="73"/>
        <v>9100</v>
      </c>
      <c r="L466" t="e">
        <f>SQRT(($C$5/2)^2-($C$5/2)^2*'(OLD) bottom seam length'!K466^2/($C$6/2)^2)</f>
        <v>#DIV/0!</v>
      </c>
      <c r="O466" s="136">
        <f t="shared" si="74"/>
        <v>9100</v>
      </c>
      <c r="P466" t="b">
        <f t="shared" si="75"/>
        <v>0</v>
      </c>
      <c r="T466" s="136">
        <f t="shared" si="76"/>
        <v>9080</v>
      </c>
      <c r="U466" t="e">
        <f>SQRT(($U$6/2)^2-($U$6/2)^2*'(OLD) bottom seam length'!T466^2/($U$7/2)^2)</f>
        <v>#VALUE!</v>
      </c>
      <c r="W466" s="136">
        <f t="shared" si="77"/>
        <v>9080</v>
      </c>
      <c r="X466" t="e">
        <f>SQRT(($U$6/2)^2-($U$6/2)^2*'(OLD) bottom seam length'!W466^2/($U$7/2)^2)</f>
        <v>#VALUE!</v>
      </c>
      <c r="Z466" s="136">
        <f t="shared" si="78"/>
        <v>9080</v>
      </c>
      <c r="AA466" t="e">
        <f>SQRT(($U$6/2)^2-($U$6/2)^2*'(OLD) bottom seam length'!Z466^2/($U$7/2)^2)</f>
        <v>#VALUE!</v>
      </c>
      <c r="AC466" s="136">
        <f t="shared" si="79"/>
        <v>9080</v>
      </c>
      <c r="AD466" t="e">
        <f>SQRT(($U$6/2)^2-($U$6/2)^2*'(OLD) bottom seam length'!AC466^2/($U$7/2)^2)</f>
        <v>#VALUE!</v>
      </c>
    </row>
    <row r="467" spans="2:30">
      <c r="B467" s="136">
        <f t="shared" si="70"/>
        <v>9120</v>
      </c>
      <c r="C467" t="e">
        <f>SQRT(($C$5/2)^2-($C$5/2)^2*'(OLD) bottom seam length'!B467^2/($C$6/2)^2)</f>
        <v>#DIV/0!</v>
      </c>
      <c r="E467" s="136">
        <f t="shared" si="71"/>
        <v>9120</v>
      </c>
      <c r="F467" t="e">
        <f>SQRT(($C$5/2)^2-($C$5/2)^2*'(OLD) bottom seam length'!E467^2/($C$6/2)^2)</f>
        <v>#DIV/0!</v>
      </c>
      <c r="H467" s="136">
        <f t="shared" si="72"/>
        <v>9120</v>
      </c>
      <c r="I467" t="e">
        <f>SQRT(($C$5/2)^2-($C$5/2)^2*'(OLD) bottom seam length'!H467^2/($C$6/2)^2)</f>
        <v>#DIV/0!</v>
      </c>
      <c r="K467" s="136">
        <f t="shared" si="73"/>
        <v>9120</v>
      </c>
      <c r="L467" t="e">
        <f>SQRT(($C$5/2)^2-($C$5/2)^2*'(OLD) bottom seam length'!K467^2/($C$6/2)^2)</f>
        <v>#DIV/0!</v>
      </c>
      <c r="O467" s="136">
        <f t="shared" si="74"/>
        <v>9120</v>
      </c>
      <c r="P467" t="b">
        <f t="shared" si="75"/>
        <v>0</v>
      </c>
      <c r="T467" s="136">
        <f t="shared" si="76"/>
        <v>9100</v>
      </c>
      <c r="U467" t="e">
        <f>SQRT(($U$6/2)^2-($U$6/2)^2*'(OLD) bottom seam length'!T467^2/($U$7/2)^2)</f>
        <v>#VALUE!</v>
      </c>
      <c r="W467" s="136">
        <f t="shared" si="77"/>
        <v>9100</v>
      </c>
      <c r="X467" t="e">
        <f>SQRT(($U$6/2)^2-($U$6/2)^2*'(OLD) bottom seam length'!W467^2/($U$7/2)^2)</f>
        <v>#VALUE!</v>
      </c>
      <c r="Z467" s="136">
        <f t="shared" si="78"/>
        <v>9100</v>
      </c>
      <c r="AA467" t="e">
        <f>SQRT(($U$6/2)^2-($U$6/2)^2*'(OLD) bottom seam length'!Z467^2/($U$7/2)^2)</f>
        <v>#VALUE!</v>
      </c>
      <c r="AC467" s="136">
        <f t="shared" si="79"/>
        <v>9100</v>
      </c>
      <c r="AD467" t="e">
        <f>SQRT(($U$6/2)^2-($U$6/2)^2*'(OLD) bottom seam length'!AC467^2/($U$7/2)^2)</f>
        <v>#VALUE!</v>
      </c>
    </row>
    <row r="468" spans="2:30">
      <c r="B468" s="136">
        <f t="shared" si="70"/>
        <v>9140</v>
      </c>
      <c r="C468" t="e">
        <f>SQRT(($C$5/2)^2-($C$5/2)^2*'(OLD) bottom seam length'!B468^2/($C$6/2)^2)</f>
        <v>#DIV/0!</v>
      </c>
      <c r="E468" s="136">
        <f t="shared" si="71"/>
        <v>9140</v>
      </c>
      <c r="F468" t="e">
        <f>SQRT(($C$5/2)^2-($C$5/2)^2*'(OLD) bottom seam length'!E468^2/($C$6/2)^2)</f>
        <v>#DIV/0!</v>
      </c>
      <c r="H468" s="136">
        <f t="shared" si="72"/>
        <v>9140</v>
      </c>
      <c r="I468" t="e">
        <f>SQRT(($C$5/2)^2-($C$5/2)^2*'(OLD) bottom seam length'!H468^2/($C$6/2)^2)</f>
        <v>#DIV/0!</v>
      </c>
      <c r="K468" s="136">
        <f t="shared" si="73"/>
        <v>9140</v>
      </c>
      <c r="L468" t="e">
        <f>SQRT(($C$5/2)^2-($C$5/2)^2*'(OLD) bottom seam length'!K468^2/($C$6/2)^2)</f>
        <v>#DIV/0!</v>
      </c>
      <c r="O468" s="136">
        <f t="shared" si="74"/>
        <v>9140</v>
      </c>
      <c r="P468" t="b">
        <f t="shared" si="75"/>
        <v>0</v>
      </c>
      <c r="T468" s="136">
        <f t="shared" si="76"/>
        <v>9120</v>
      </c>
      <c r="U468" t="e">
        <f>SQRT(($U$6/2)^2-($U$6/2)^2*'(OLD) bottom seam length'!T468^2/($U$7/2)^2)</f>
        <v>#VALUE!</v>
      </c>
      <c r="W468" s="136">
        <f t="shared" si="77"/>
        <v>9120</v>
      </c>
      <c r="X468" t="e">
        <f>SQRT(($U$6/2)^2-($U$6/2)^2*'(OLD) bottom seam length'!W468^2/($U$7/2)^2)</f>
        <v>#VALUE!</v>
      </c>
      <c r="Z468" s="136">
        <f t="shared" si="78"/>
        <v>9120</v>
      </c>
      <c r="AA468" t="e">
        <f>SQRT(($U$6/2)^2-($U$6/2)^2*'(OLD) bottom seam length'!Z468^2/($U$7/2)^2)</f>
        <v>#VALUE!</v>
      </c>
      <c r="AC468" s="136">
        <f t="shared" si="79"/>
        <v>9120</v>
      </c>
      <c r="AD468" t="e">
        <f>SQRT(($U$6/2)^2-($U$6/2)^2*'(OLD) bottom seam length'!AC468^2/($U$7/2)^2)</f>
        <v>#VALUE!</v>
      </c>
    </row>
    <row r="469" spans="2:30">
      <c r="B469" s="136">
        <f t="shared" si="70"/>
        <v>9160</v>
      </c>
      <c r="C469" t="e">
        <f>SQRT(($C$5/2)^2-($C$5/2)^2*'(OLD) bottom seam length'!B469^2/($C$6/2)^2)</f>
        <v>#DIV/0!</v>
      </c>
      <c r="E469" s="136">
        <f t="shared" si="71"/>
        <v>9160</v>
      </c>
      <c r="F469" t="e">
        <f>SQRT(($C$5/2)^2-($C$5/2)^2*'(OLD) bottom seam length'!E469^2/($C$6/2)^2)</f>
        <v>#DIV/0!</v>
      </c>
      <c r="H469" s="136">
        <f t="shared" si="72"/>
        <v>9160</v>
      </c>
      <c r="I469" t="e">
        <f>SQRT(($C$5/2)^2-($C$5/2)^2*'(OLD) bottom seam length'!H469^2/($C$6/2)^2)</f>
        <v>#DIV/0!</v>
      </c>
      <c r="K469" s="136">
        <f t="shared" si="73"/>
        <v>9160</v>
      </c>
      <c r="L469" t="e">
        <f>SQRT(($C$5/2)^2-($C$5/2)^2*'(OLD) bottom seam length'!K469^2/($C$6/2)^2)</f>
        <v>#DIV/0!</v>
      </c>
      <c r="O469" s="136">
        <f t="shared" si="74"/>
        <v>9160</v>
      </c>
      <c r="P469" t="b">
        <f t="shared" si="75"/>
        <v>0</v>
      </c>
      <c r="T469" s="136">
        <f t="shared" si="76"/>
        <v>9140</v>
      </c>
      <c r="U469" t="e">
        <f>SQRT(($U$6/2)^2-($U$6/2)^2*'(OLD) bottom seam length'!T469^2/($U$7/2)^2)</f>
        <v>#VALUE!</v>
      </c>
      <c r="W469" s="136">
        <f t="shared" si="77"/>
        <v>9140</v>
      </c>
      <c r="X469" t="e">
        <f>SQRT(($U$6/2)^2-($U$6/2)^2*'(OLD) bottom seam length'!W469^2/($U$7/2)^2)</f>
        <v>#VALUE!</v>
      </c>
      <c r="Z469" s="136">
        <f t="shared" si="78"/>
        <v>9140</v>
      </c>
      <c r="AA469" t="e">
        <f>SQRT(($U$6/2)^2-($U$6/2)^2*'(OLD) bottom seam length'!Z469^2/($U$7/2)^2)</f>
        <v>#VALUE!</v>
      </c>
      <c r="AC469" s="136">
        <f t="shared" si="79"/>
        <v>9140</v>
      </c>
      <c r="AD469" t="e">
        <f>SQRT(($U$6/2)^2-($U$6/2)^2*'(OLD) bottom seam length'!AC469^2/($U$7/2)^2)</f>
        <v>#VALUE!</v>
      </c>
    </row>
    <row r="470" spans="2:30">
      <c r="B470" s="136">
        <f t="shared" si="70"/>
        <v>9180</v>
      </c>
      <c r="C470" t="e">
        <f>SQRT(($C$5/2)^2-($C$5/2)^2*'(OLD) bottom seam length'!B470^2/($C$6/2)^2)</f>
        <v>#DIV/0!</v>
      </c>
      <c r="E470" s="136">
        <f t="shared" si="71"/>
        <v>9180</v>
      </c>
      <c r="F470" t="e">
        <f>SQRT(($C$5/2)^2-($C$5/2)^2*'(OLD) bottom seam length'!E470^2/($C$6/2)^2)</f>
        <v>#DIV/0!</v>
      </c>
      <c r="H470" s="136">
        <f t="shared" si="72"/>
        <v>9180</v>
      </c>
      <c r="I470" t="e">
        <f>SQRT(($C$5/2)^2-($C$5/2)^2*'(OLD) bottom seam length'!H470^2/($C$6/2)^2)</f>
        <v>#DIV/0!</v>
      </c>
      <c r="K470" s="136">
        <f t="shared" si="73"/>
        <v>9180</v>
      </c>
      <c r="L470" t="e">
        <f>SQRT(($C$5/2)^2-($C$5/2)^2*'(OLD) bottom seam length'!K470^2/($C$6/2)^2)</f>
        <v>#DIV/0!</v>
      </c>
      <c r="O470" s="136">
        <f t="shared" si="74"/>
        <v>9180</v>
      </c>
      <c r="P470" t="b">
        <f t="shared" si="75"/>
        <v>0</v>
      </c>
      <c r="T470" s="136">
        <f t="shared" si="76"/>
        <v>9160</v>
      </c>
      <c r="U470" t="e">
        <f>SQRT(($U$6/2)^2-($U$6/2)^2*'(OLD) bottom seam length'!T470^2/($U$7/2)^2)</f>
        <v>#VALUE!</v>
      </c>
      <c r="W470" s="136">
        <f t="shared" si="77"/>
        <v>9160</v>
      </c>
      <c r="X470" t="e">
        <f>SQRT(($U$6/2)^2-($U$6/2)^2*'(OLD) bottom seam length'!W470^2/($U$7/2)^2)</f>
        <v>#VALUE!</v>
      </c>
      <c r="Z470" s="136">
        <f t="shared" si="78"/>
        <v>9160</v>
      </c>
      <c r="AA470" t="e">
        <f>SQRT(($U$6/2)^2-($U$6/2)^2*'(OLD) bottom seam length'!Z470^2/($U$7/2)^2)</f>
        <v>#VALUE!</v>
      </c>
      <c r="AC470" s="136">
        <f t="shared" si="79"/>
        <v>9160</v>
      </c>
      <c r="AD470" t="e">
        <f>SQRT(($U$6/2)^2-($U$6/2)^2*'(OLD) bottom seam length'!AC470^2/($U$7/2)^2)</f>
        <v>#VALUE!</v>
      </c>
    </row>
    <row r="471" spans="2:30">
      <c r="B471" s="136">
        <f t="shared" si="70"/>
        <v>9200</v>
      </c>
      <c r="C471" t="e">
        <f>SQRT(($C$5/2)^2-($C$5/2)^2*'(OLD) bottom seam length'!B471^2/($C$6/2)^2)</f>
        <v>#DIV/0!</v>
      </c>
      <c r="E471" s="136">
        <f t="shared" si="71"/>
        <v>9200</v>
      </c>
      <c r="F471" t="e">
        <f>SQRT(($C$5/2)^2-($C$5/2)^2*'(OLD) bottom seam length'!E471^2/($C$6/2)^2)</f>
        <v>#DIV/0!</v>
      </c>
      <c r="H471" s="136">
        <f t="shared" si="72"/>
        <v>9200</v>
      </c>
      <c r="I471" t="e">
        <f>SQRT(($C$5/2)^2-($C$5/2)^2*'(OLD) bottom seam length'!H471^2/($C$6/2)^2)</f>
        <v>#DIV/0!</v>
      </c>
      <c r="K471" s="136">
        <f t="shared" si="73"/>
        <v>9200</v>
      </c>
      <c r="L471" t="e">
        <f>SQRT(($C$5/2)^2-($C$5/2)^2*'(OLD) bottom seam length'!K471^2/($C$6/2)^2)</f>
        <v>#DIV/0!</v>
      </c>
      <c r="O471" s="136">
        <f t="shared" si="74"/>
        <v>9200</v>
      </c>
      <c r="P471" t="b">
        <f t="shared" si="75"/>
        <v>0</v>
      </c>
      <c r="T471" s="136">
        <f t="shared" si="76"/>
        <v>9180</v>
      </c>
      <c r="U471" t="e">
        <f>SQRT(($U$6/2)^2-($U$6/2)^2*'(OLD) bottom seam length'!T471^2/($U$7/2)^2)</f>
        <v>#VALUE!</v>
      </c>
      <c r="W471" s="136">
        <f t="shared" si="77"/>
        <v>9180</v>
      </c>
      <c r="X471" t="e">
        <f>SQRT(($U$6/2)^2-($U$6/2)^2*'(OLD) bottom seam length'!W471^2/($U$7/2)^2)</f>
        <v>#VALUE!</v>
      </c>
      <c r="Z471" s="136">
        <f t="shared" si="78"/>
        <v>9180</v>
      </c>
      <c r="AA471" t="e">
        <f>SQRT(($U$6/2)^2-($U$6/2)^2*'(OLD) bottom seam length'!Z471^2/($U$7/2)^2)</f>
        <v>#VALUE!</v>
      </c>
      <c r="AC471" s="136">
        <f t="shared" si="79"/>
        <v>9180</v>
      </c>
      <c r="AD471" t="e">
        <f>SQRT(($U$6/2)^2-($U$6/2)^2*'(OLD) bottom seam length'!AC471^2/($U$7/2)^2)</f>
        <v>#VALUE!</v>
      </c>
    </row>
    <row r="472" spans="2:30">
      <c r="B472" s="136">
        <f t="shared" si="70"/>
        <v>9220</v>
      </c>
      <c r="C472" t="e">
        <f>SQRT(($C$5/2)^2-($C$5/2)^2*'(OLD) bottom seam length'!B472^2/($C$6/2)^2)</f>
        <v>#DIV/0!</v>
      </c>
      <c r="E472" s="136">
        <f t="shared" si="71"/>
        <v>9220</v>
      </c>
      <c r="F472" t="e">
        <f>SQRT(($C$5/2)^2-($C$5/2)^2*'(OLD) bottom seam length'!E472^2/($C$6/2)^2)</f>
        <v>#DIV/0!</v>
      </c>
      <c r="H472" s="136">
        <f t="shared" si="72"/>
        <v>9220</v>
      </c>
      <c r="I472" t="e">
        <f>SQRT(($C$5/2)^2-($C$5/2)^2*'(OLD) bottom seam length'!H472^2/($C$6/2)^2)</f>
        <v>#DIV/0!</v>
      </c>
      <c r="K472" s="136">
        <f t="shared" si="73"/>
        <v>9220</v>
      </c>
      <c r="L472" t="e">
        <f>SQRT(($C$5/2)^2-($C$5/2)^2*'(OLD) bottom seam length'!K472^2/($C$6/2)^2)</f>
        <v>#DIV/0!</v>
      </c>
      <c r="O472" s="136">
        <f t="shared" si="74"/>
        <v>9220</v>
      </c>
      <c r="P472" t="b">
        <f t="shared" si="75"/>
        <v>0</v>
      </c>
      <c r="T472" s="136">
        <f t="shared" si="76"/>
        <v>9200</v>
      </c>
      <c r="U472" t="e">
        <f>SQRT(($U$6/2)^2-($U$6/2)^2*'(OLD) bottom seam length'!T472^2/($U$7/2)^2)</f>
        <v>#VALUE!</v>
      </c>
      <c r="W472" s="136">
        <f t="shared" si="77"/>
        <v>9200</v>
      </c>
      <c r="X472" t="e">
        <f>SQRT(($U$6/2)^2-($U$6/2)^2*'(OLD) bottom seam length'!W472^2/($U$7/2)^2)</f>
        <v>#VALUE!</v>
      </c>
      <c r="Z472" s="136">
        <f t="shared" si="78"/>
        <v>9200</v>
      </c>
      <c r="AA472" t="e">
        <f>SQRT(($U$6/2)^2-($U$6/2)^2*'(OLD) bottom seam length'!Z472^2/($U$7/2)^2)</f>
        <v>#VALUE!</v>
      </c>
      <c r="AC472" s="136">
        <f t="shared" si="79"/>
        <v>9200</v>
      </c>
      <c r="AD472" t="e">
        <f>SQRT(($U$6/2)^2-($U$6/2)^2*'(OLD) bottom seam length'!AC472^2/($U$7/2)^2)</f>
        <v>#VALUE!</v>
      </c>
    </row>
    <row r="473" spans="2:30">
      <c r="B473" s="136">
        <f t="shared" si="70"/>
        <v>9240</v>
      </c>
      <c r="C473" t="e">
        <f>SQRT(($C$5/2)^2-($C$5/2)^2*'(OLD) bottom seam length'!B473^2/($C$6/2)^2)</f>
        <v>#DIV/0!</v>
      </c>
      <c r="E473" s="136">
        <f t="shared" si="71"/>
        <v>9240</v>
      </c>
      <c r="F473" t="e">
        <f>SQRT(($C$5/2)^2-($C$5/2)^2*'(OLD) bottom seam length'!E473^2/($C$6/2)^2)</f>
        <v>#DIV/0!</v>
      </c>
      <c r="H473" s="136">
        <f t="shared" si="72"/>
        <v>9240</v>
      </c>
      <c r="I473" t="e">
        <f>SQRT(($C$5/2)^2-($C$5/2)^2*'(OLD) bottom seam length'!H473^2/($C$6/2)^2)</f>
        <v>#DIV/0!</v>
      </c>
      <c r="K473" s="136">
        <f t="shared" si="73"/>
        <v>9240</v>
      </c>
      <c r="L473" t="e">
        <f>SQRT(($C$5/2)^2-($C$5/2)^2*'(OLD) bottom seam length'!K473^2/($C$6/2)^2)</f>
        <v>#DIV/0!</v>
      </c>
      <c r="O473" s="136">
        <f t="shared" si="74"/>
        <v>9240</v>
      </c>
      <c r="P473" t="b">
        <f t="shared" si="75"/>
        <v>0</v>
      </c>
      <c r="T473" s="136">
        <f t="shared" si="76"/>
        <v>9220</v>
      </c>
      <c r="U473" t="e">
        <f>SQRT(($U$6/2)^2-($U$6/2)^2*'(OLD) bottom seam length'!T473^2/($U$7/2)^2)</f>
        <v>#VALUE!</v>
      </c>
      <c r="W473" s="136">
        <f t="shared" si="77"/>
        <v>9220</v>
      </c>
      <c r="X473" t="e">
        <f>SQRT(($U$6/2)^2-($U$6/2)^2*'(OLD) bottom seam length'!W473^2/($U$7/2)^2)</f>
        <v>#VALUE!</v>
      </c>
      <c r="Z473" s="136">
        <f t="shared" si="78"/>
        <v>9220</v>
      </c>
      <c r="AA473" t="e">
        <f>SQRT(($U$6/2)^2-($U$6/2)^2*'(OLD) bottom seam length'!Z473^2/($U$7/2)^2)</f>
        <v>#VALUE!</v>
      </c>
      <c r="AC473" s="136">
        <f t="shared" si="79"/>
        <v>9220</v>
      </c>
      <c r="AD473" t="e">
        <f>SQRT(($U$6/2)^2-($U$6/2)^2*'(OLD) bottom seam length'!AC473^2/($U$7/2)^2)</f>
        <v>#VALUE!</v>
      </c>
    </row>
    <row r="474" spans="2:30">
      <c r="B474" s="136">
        <f t="shared" si="70"/>
        <v>9260</v>
      </c>
      <c r="C474" t="e">
        <f>SQRT(($C$5/2)^2-($C$5/2)^2*'(OLD) bottom seam length'!B474^2/($C$6/2)^2)</f>
        <v>#DIV/0!</v>
      </c>
      <c r="E474" s="136">
        <f t="shared" si="71"/>
        <v>9260</v>
      </c>
      <c r="F474" t="e">
        <f>SQRT(($C$5/2)^2-($C$5/2)^2*'(OLD) bottom seam length'!E474^2/($C$6/2)^2)</f>
        <v>#DIV/0!</v>
      </c>
      <c r="H474" s="136">
        <f t="shared" si="72"/>
        <v>9260</v>
      </c>
      <c r="I474" t="e">
        <f>SQRT(($C$5/2)^2-($C$5/2)^2*'(OLD) bottom seam length'!H474^2/($C$6/2)^2)</f>
        <v>#DIV/0!</v>
      </c>
      <c r="K474" s="136">
        <f t="shared" si="73"/>
        <v>9260</v>
      </c>
      <c r="L474" t="e">
        <f>SQRT(($C$5/2)^2-($C$5/2)^2*'(OLD) bottom seam length'!K474^2/($C$6/2)^2)</f>
        <v>#DIV/0!</v>
      </c>
      <c r="O474" s="136">
        <f t="shared" si="74"/>
        <v>9260</v>
      </c>
      <c r="P474" t="b">
        <f t="shared" si="75"/>
        <v>0</v>
      </c>
      <c r="T474" s="136">
        <f t="shared" si="76"/>
        <v>9240</v>
      </c>
      <c r="U474" t="e">
        <f>SQRT(($U$6/2)^2-($U$6/2)^2*'(OLD) bottom seam length'!T474^2/($U$7/2)^2)</f>
        <v>#VALUE!</v>
      </c>
      <c r="W474" s="136">
        <f t="shared" si="77"/>
        <v>9240</v>
      </c>
      <c r="X474" t="e">
        <f>SQRT(($U$6/2)^2-($U$6/2)^2*'(OLD) bottom seam length'!W474^2/($U$7/2)^2)</f>
        <v>#VALUE!</v>
      </c>
      <c r="Z474" s="136">
        <f t="shared" si="78"/>
        <v>9240</v>
      </c>
      <c r="AA474" t="e">
        <f>SQRT(($U$6/2)^2-($U$6/2)^2*'(OLD) bottom seam length'!Z474^2/($U$7/2)^2)</f>
        <v>#VALUE!</v>
      </c>
      <c r="AC474" s="136">
        <f t="shared" si="79"/>
        <v>9240</v>
      </c>
      <c r="AD474" t="e">
        <f>SQRT(($U$6/2)^2-($U$6/2)^2*'(OLD) bottom seam length'!AC474^2/($U$7/2)^2)</f>
        <v>#VALUE!</v>
      </c>
    </row>
    <row r="475" spans="2:30">
      <c r="B475" s="136">
        <f t="shared" si="70"/>
        <v>9280</v>
      </c>
      <c r="C475" t="e">
        <f>SQRT(($C$5/2)^2-($C$5/2)^2*'(OLD) bottom seam length'!B475^2/($C$6/2)^2)</f>
        <v>#DIV/0!</v>
      </c>
      <c r="E475" s="136">
        <f t="shared" si="71"/>
        <v>9280</v>
      </c>
      <c r="F475" t="e">
        <f>SQRT(($C$5/2)^2-($C$5/2)^2*'(OLD) bottom seam length'!E475^2/($C$6/2)^2)</f>
        <v>#DIV/0!</v>
      </c>
      <c r="H475" s="136">
        <f t="shared" si="72"/>
        <v>9280</v>
      </c>
      <c r="I475" t="e">
        <f>SQRT(($C$5/2)^2-($C$5/2)^2*'(OLD) bottom seam length'!H475^2/($C$6/2)^2)</f>
        <v>#DIV/0!</v>
      </c>
      <c r="K475" s="136">
        <f t="shared" si="73"/>
        <v>9280</v>
      </c>
      <c r="L475" t="e">
        <f>SQRT(($C$5/2)^2-($C$5/2)^2*'(OLD) bottom seam length'!K475^2/($C$6/2)^2)</f>
        <v>#DIV/0!</v>
      </c>
      <c r="O475" s="136">
        <f t="shared" si="74"/>
        <v>9280</v>
      </c>
      <c r="P475" t="b">
        <f t="shared" si="75"/>
        <v>0</v>
      </c>
      <c r="T475" s="136">
        <f t="shared" si="76"/>
        <v>9260</v>
      </c>
      <c r="U475" t="e">
        <f>SQRT(($U$6/2)^2-($U$6/2)^2*'(OLD) bottom seam length'!T475^2/($U$7/2)^2)</f>
        <v>#VALUE!</v>
      </c>
      <c r="W475" s="136">
        <f t="shared" si="77"/>
        <v>9260</v>
      </c>
      <c r="X475" t="e">
        <f>SQRT(($U$6/2)^2-($U$6/2)^2*'(OLD) bottom seam length'!W475^2/($U$7/2)^2)</f>
        <v>#VALUE!</v>
      </c>
      <c r="Z475" s="136">
        <f t="shared" si="78"/>
        <v>9260</v>
      </c>
      <c r="AA475" t="e">
        <f>SQRT(($U$6/2)^2-($U$6/2)^2*'(OLD) bottom seam length'!Z475^2/($U$7/2)^2)</f>
        <v>#VALUE!</v>
      </c>
      <c r="AC475" s="136">
        <f t="shared" si="79"/>
        <v>9260</v>
      </c>
      <c r="AD475" t="e">
        <f>SQRT(($U$6/2)^2-($U$6/2)^2*'(OLD) bottom seam length'!AC475^2/($U$7/2)^2)</f>
        <v>#VALUE!</v>
      </c>
    </row>
    <row r="476" spans="2:30">
      <c r="B476" s="136">
        <f t="shared" si="70"/>
        <v>9300</v>
      </c>
      <c r="C476" t="e">
        <f>SQRT(($C$5/2)^2-($C$5/2)^2*'(OLD) bottom seam length'!B476^2/($C$6/2)^2)</f>
        <v>#DIV/0!</v>
      </c>
      <c r="E476" s="136">
        <f t="shared" si="71"/>
        <v>9300</v>
      </c>
      <c r="F476" t="e">
        <f>SQRT(($C$5/2)^2-($C$5/2)^2*'(OLD) bottom seam length'!E476^2/($C$6/2)^2)</f>
        <v>#DIV/0!</v>
      </c>
      <c r="H476" s="136">
        <f t="shared" si="72"/>
        <v>9300</v>
      </c>
      <c r="I476" t="e">
        <f>SQRT(($C$5/2)^2-($C$5/2)^2*'(OLD) bottom seam length'!H476^2/($C$6/2)^2)</f>
        <v>#DIV/0!</v>
      </c>
      <c r="K476" s="136">
        <f t="shared" si="73"/>
        <v>9300</v>
      </c>
      <c r="L476" t="e">
        <f>SQRT(($C$5/2)^2-($C$5/2)^2*'(OLD) bottom seam length'!K476^2/($C$6/2)^2)</f>
        <v>#DIV/0!</v>
      </c>
      <c r="O476" s="136">
        <f t="shared" si="74"/>
        <v>9300</v>
      </c>
      <c r="P476" t="b">
        <f t="shared" si="75"/>
        <v>0</v>
      </c>
      <c r="T476" s="136">
        <f t="shared" si="76"/>
        <v>9280</v>
      </c>
      <c r="U476" t="e">
        <f>SQRT(($U$6/2)^2-($U$6/2)^2*'(OLD) bottom seam length'!T476^2/($U$7/2)^2)</f>
        <v>#VALUE!</v>
      </c>
      <c r="W476" s="136">
        <f t="shared" si="77"/>
        <v>9280</v>
      </c>
      <c r="X476" t="e">
        <f>SQRT(($U$6/2)^2-($U$6/2)^2*'(OLD) bottom seam length'!W476^2/($U$7/2)^2)</f>
        <v>#VALUE!</v>
      </c>
      <c r="Z476" s="136">
        <f t="shared" si="78"/>
        <v>9280</v>
      </c>
      <c r="AA476" t="e">
        <f>SQRT(($U$6/2)^2-($U$6/2)^2*'(OLD) bottom seam length'!Z476^2/($U$7/2)^2)</f>
        <v>#VALUE!</v>
      </c>
      <c r="AC476" s="136">
        <f t="shared" si="79"/>
        <v>9280</v>
      </c>
      <c r="AD476" t="e">
        <f>SQRT(($U$6/2)^2-($U$6/2)^2*'(OLD) bottom seam length'!AC476^2/($U$7/2)^2)</f>
        <v>#VALUE!</v>
      </c>
    </row>
    <row r="477" spans="2:30">
      <c r="B477" s="136">
        <f t="shared" si="70"/>
        <v>9320</v>
      </c>
      <c r="C477" t="e">
        <f>SQRT(($C$5/2)^2-($C$5/2)^2*'(OLD) bottom seam length'!B477^2/($C$6/2)^2)</f>
        <v>#DIV/0!</v>
      </c>
      <c r="E477" s="136">
        <f t="shared" si="71"/>
        <v>9320</v>
      </c>
      <c r="F477" t="e">
        <f>SQRT(($C$5/2)^2-($C$5/2)^2*'(OLD) bottom seam length'!E477^2/($C$6/2)^2)</f>
        <v>#DIV/0!</v>
      </c>
      <c r="H477" s="136">
        <f t="shared" si="72"/>
        <v>9320</v>
      </c>
      <c r="I477" t="e">
        <f>SQRT(($C$5/2)^2-($C$5/2)^2*'(OLD) bottom seam length'!H477^2/($C$6/2)^2)</f>
        <v>#DIV/0!</v>
      </c>
      <c r="K477" s="136">
        <f t="shared" si="73"/>
        <v>9320</v>
      </c>
      <c r="L477" t="e">
        <f>SQRT(($C$5/2)^2-($C$5/2)^2*'(OLD) bottom seam length'!K477^2/($C$6/2)^2)</f>
        <v>#DIV/0!</v>
      </c>
      <c r="O477" s="136">
        <f t="shared" si="74"/>
        <v>9320</v>
      </c>
      <c r="P477" t="b">
        <f t="shared" si="75"/>
        <v>0</v>
      </c>
      <c r="T477" s="136">
        <f t="shared" si="76"/>
        <v>9300</v>
      </c>
      <c r="U477" t="e">
        <f>SQRT(($U$6/2)^2-($U$6/2)^2*'(OLD) bottom seam length'!T477^2/($U$7/2)^2)</f>
        <v>#VALUE!</v>
      </c>
      <c r="W477" s="136">
        <f t="shared" si="77"/>
        <v>9300</v>
      </c>
      <c r="X477" t="e">
        <f>SQRT(($U$6/2)^2-($U$6/2)^2*'(OLD) bottom seam length'!W477^2/($U$7/2)^2)</f>
        <v>#VALUE!</v>
      </c>
      <c r="Z477" s="136">
        <f t="shared" si="78"/>
        <v>9300</v>
      </c>
      <c r="AA477" t="e">
        <f>SQRT(($U$6/2)^2-($U$6/2)^2*'(OLD) bottom seam length'!Z477^2/($U$7/2)^2)</f>
        <v>#VALUE!</v>
      </c>
      <c r="AC477" s="136">
        <f t="shared" si="79"/>
        <v>9300</v>
      </c>
      <c r="AD477" t="e">
        <f>SQRT(($U$6/2)^2-($U$6/2)^2*'(OLD) bottom seam length'!AC477^2/($U$7/2)^2)</f>
        <v>#VALUE!</v>
      </c>
    </row>
    <row r="478" spans="2:30">
      <c r="B478" s="136">
        <f t="shared" si="70"/>
        <v>9340</v>
      </c>
      <c r="C478" t="e">
        <f>SQRT(($C$5/2)^2-($C$5/2)^2*'(OLD) bottom seam length'!B478^2/($C$6/2)^2)</f>
        <v>#DIV/0!</v>
      </c>
      <c r="E478" s="136">
        <f t="shared" si="71"/>
        <v>9340</v>
      </c>
      <c r="F478" t="e">
        <f>SQRT(($C$5/2)^2-($C$5/2)^2*'(OLD) bottom seam length'!E478^2/($C$6/2)^2)</f>
        <v>#DIV/0!</v>
      </c>
      <c r="H478" s="136">
        <f t="shared" si="72"/>
        <v>9340</v>
      </c>
      <c r="I478" t="e">
        <f>SQRT(($C$5/2)^2-($C$5/2)^2*'(OLD) bottom seam length'!H478^2/($C$6/2)^2)</f>
        <v>#DIV/0!</v>
      </c>
      <c r="K478" s="136">
        <f t="shared" si="73"/>
        <v>9340</v>
      </c>
      <c r="L478" t="e">
        <f>SQRT(($C$5/2)^2-($C$5/2)^2*'(OLD) bottom seam length'!K478^2/($C$6/2)^2)</f>
        <v>#DIV/0!</v>
      </c>
      <c r="O478" s="136">
        <f t="shared" si="74"/>
        <v>9340</v>
      </c>
      <c r="P478" t="b">
        <f t="shared" si="75"/>
        <v>0</v>
      </c>
      <c r="T478" s="136">
        <f t="shared" si="76"/>
        <v>9320</v>
      </c>
      <c r="U478" t="e">
        <f>SQRT(($U$6/2)^2-($U$6/2)^2*'(OLD) bottom seam length'!T478^2/($U$7/2)^2)</f>
        <v>#VALUE!</v>
      </c>
      <c r="W478" s="136">
        <f t="shared" si="77"/>
        <v>9320</v>
      </c>
      <c r="X478" t="e">
        <f>SQRT(($U$6/2)^2-($U$6/2)^2*'(OLD) bottom seam length'!W478^2/($U$7/2)^2)</f>
        <v>#VALUE!</v>
      </c>
      <c r="Z478" s="136">
        <f t="shared" si="78"/>
        <v>9320</v>
      </c>
      <c r="AA478" t="e">
        <f>SQRT(($U$6/2)^2-($U$6/2)^2*'(OLD) bottom seam length'!Z478^2/($U$7/2)^2)</f>
        <v>#VALUE!</v>
      </c>
      <c r="AC478" s="136">
        <f t="shared" si="79"/>
        <v>9320</v>
      </c>
      <c r="AD478" t="e">
        <f>SQRT(($U$6/2)^2-($U$6/2)^2*'(OLD) bottom seam length'!AC478^2/($U$7/2)^2)</f>
        <v>#VALUE!</v>
      </c>
    </row>
    <row r="479" spans="2:30">
      <c r="B479" s="136">
        <f t="shared" si="70"/>
        <v>9360</v>
      </c>
      <c r="C479" t="e">
        <f>SQRT(($C$5/2)^2-($C$5/2)^2*'(OLD) bottom seam length'!B479^2/($C$6/2)^2)</f>
        <v>#DIV/0!</v>
      </c>
      <c r="E479" s="136">
        <f t="shared" si="71"/>
        <v>9360</v>
      </c>
      <c r="F479" t="e">
        <f>SQRT(($C$5/2)^2-($C$5/2)^2*'(OLD) bottom seam length'!E479^2/($C$6/2)^2)</f>
        <v>#DIV/0!</v>
      </c>
      <c r="H479" s="136">
        <f t="shared" si="72"/>
        <v>9360</v>
      </c>
      <c r="I479" t="e">
        <f>SQRT(($C$5/2)^2-($C$5/2)^2*'(OLD) bottom seam length'!H479^2/($C$6/2)^2)</f>
        <v>#DIV/0!</v>
      </c>
      <c r="K479" s="136">
        <f t="shared" si="73"/>
        <v>9360</v>
      </c>
      <c r="L479" t="e">
        <f>SQRT(($C$5/2)^2-($C$5/2)^2*'(OLD) bottom seam length'!K479^2/($C$6/2)^2)</f>
        <v>#DIV/0!</v>
      </c>
      <c r="O479" s="136">
        <f t="shared" si="74"/>
        <v>9360</v>
      </c>
      <c r="P479" t="b">
        <f t="shared" si="75"/>
        <v>0</v>
      </c>
      <c r="T479" s="136">
        <f t="shared" si="76"/>
        <v>9340</v>
      </c>
      <c r="U479" t="e">
        <f>SQRT(($U$6/2)^2-($U$6/2)^2*'(OLD) bottom seam length'!T479^2/($U$7/2)^2)</f>
        <v>#VALUE!</v>
      </c>
      <c r="W479" s="136">
        <f t="shared" si="77"/>
        <v>9340</v>
      </c>
      <c r="X479" t="e">
        <f>SQRT(($U$6/2)^2-($U$6/2)^2*'(OLD) bottom seam length'!W479^2/($U$7/2)^2)</f>
        <v>#VALUE!</v>
      </c>
      <c r="Z479" s="136">
        <f t="shared" si="78"/>
        <v>9340</v>
      </c>
      <c r="AA479" t="e">
        <f>SQRT(($U$6/2)^2-($U$6/2)^2*'(OLD) bottom seam length'!Z479^2/($U$7/2)^2)</f>
        <v>#VALUE!</v>
      </c>
      <c r="AC479" s="136">
        <f t="shared" si="79"/>
        <v>9340</v>
      </c>
      <c r="AD479" t="e">
        <f>SQRT(($U$6/2)^2-($U$6/2)^2*'(OLD) bottom seam length'!AC479^2/($U$7/2)^2)</f>
        <v>#VALUE!</v>
      </c>
    </row>
    <row r="480" spans="2:30">
      <c r="B480" s="136">
        <f t="shared" si="70"/>
        <v>9380</v>
      </c>
      <c r="C480" t="e">
        <f>SQRT(($C$5/2)^2-($C$5/2)^2*'(OLD) bottom seam length'!B480^2/($C$6/2)^2)</f>
        <v>#DIV/0!</v>
      </c>
      <c r="E480" s="136">
        <f t="shared" si="71"/>
        <v>9380</v>
      </c>
      <c r="F480" t="e">
        <f>SQRT(($C$5/2)^2-($C$5/2)^2*'(OLD) bottom seam length'!E480^2/($C$6/2)^2)</f>
        <v>#DIV/0!</v>
      </c>
      <c r="H480" s="136">
        <f t="shared" si="72"/>
        <v>9380</v>
      </c>
      <c r="I480" t="e">
        <f>SQRT(($C$5/2)^2-($C$5/2)^2*'(OLD) bottom seam length'!H480^2/($C$6/2)^2)</f>
        <v>#DIV/0!</v>
      </c>
      <c r="K480" s="136">
        <f t="shared" si="73"/>
        <v>9380</v>
      </c>
      <c r="L480" t="e">
        <f>SQRT(($C$5/2)^2-($C$5/2)^2*'(OLD) bottom seam length'!K480^2/($C$6/2)^2)</f>
        <v>#DIV/0!</v>
      </c>
      <c r="O480" s="136">
        <f t="shared" si="74"/>
        <v>9380</v>
      </c>
      <c r="P480" t="b">
        <f t="shared" si="75"/>
        <v>0</v>
      </c>
      <c r="T480" s="136">
        <f t="shared" si="76"/>
        <v>9360</v>
      </c>
      <c r="U480" t="e">
        <f>SQRT(($U$6/2)^2-($U$6/2)^2*'(OLD) bottom seam length'!T480^2/($U$7/2)^2)</f>
        <v>#VALUE!</v>
      </c>
      <c r="W480" s="136">
        <f t="shared" si="77"/>
        <v>9360</v>
      </c>
      <c r="X480" t="e">
        <f>SQRT(($U$6/2)^2-($U$6/2)^2*'(OLD) bottom seam length'!W480^2/($U$7/2)^2)</f>
        <v>#VALUE!</v>
      </c>
      <c r="Z480" s="136">
        <f t="shared" si="78"/>
        <v>9360</v>
      </c>
      <c r="AA480" t="e">
        <f>SQRT(($U$6/2)^2-($U$6/2)^2*'(OLD) bottom seam length'!Z480^2/($U$7/2)^2)</f>
        <v>#VALUE!</v>
      </c>
      <c r="AC480" s="136">
        <f t="shared" si="79"/>
        <v>9360</v>
      </c>
      <c r="AD480" t="e">
        <f>SQRT(($U$6/2)^2-($U$6/2)^2*'(OLD) bottom seam length'!AC480^2/($U$7/2)^2)</f>
        <v>#VALUE!</v>
      </c>
    </row>
    <row r="481" spans="2:30">
      <c r="B481" s="136">
        <f t="shared" si="70"/>
        <v>9400</v>
      </c>
      <c r="C481" t="e">
        <f>SQRT(($C$5/2)^2-($C$5/2)^2*'(OLD) bottom seam length'!B481^2/($C$6/2)^2)</f>
        <v>#DIV/0!</v>
      </c>
      <c r="E481" s="136">
        <f t="shared" si="71"/>
        <v>9400</v>
      </c>
      <c r="F481" t="e">
        <f>SQRT(($C$5/2)^2-($C$5/2)^2*'(OLD) bottom seam length'!E481^2/($C$6/2)^2)</f>
        <v>#DIV/0!</v>
      </c>
      <c r="H481" s="136">
        <f t="shared" si="72"/>
        <v>9400</v>
      </c>
      <c r="I481" t="e">
        <f>SQRT(($C$5/2)^2-($C$5/2)^2*'(OLD) bottom seam length'!H481^2/($C$6/2)^2)</f>
        <v>#DIV/0!</v>
      </c>
      <c r="K481" s="136">
        <f t="shared" si="73"/>
        <v>9400</v>
      </c>
      <c r="L481" t="e">
        <f>SQRT(($C$5/2)^2-($C$5/2)^2*'(OLD) bottom seam length'!K481^2/($C$6/2)^2)</f>
        <v>#DIV/0!</v>
      </c>
      <c r="O481" s="136">
        <f t="shared" si="74"/>
        <v>9400</v>
      </c>
      <c r="P481" t="b">
        <f t="shared" si="75"/>
        <v>0</v>
      </c>
      <c r="T481" s="136">
        <f t="shared" si="76"/>
        <v>9380</v>
      </c>
      <c r="U481" t="e">
        <f>SQRT(($U$6/2)^2-($U$6/2)^2*'(OLD) bottom seam length'!T481^2/($U$7/2)^2)</f>
        <v>#VALUE!</v>
      </c>
      <c r="W481" s="136">
        <f t="shared" si="77"/>
        <v>9380</v>
      </c>
      <c r="X481" t="e">
        <f>SQRT(($U$6/2)^2-($U$6/2)^2*'(OLD) bottom seam length'!W481^2/($U$7/2)^2)</f>
        <v>#VALUE!</v>
      </c>
      <c r="Z481" s="136">
        <f t="shared" si="78"/>
        <v>9380</v>
      </c>
      <c r="AA481" t="e">
        <f>SQRT(($U$6/2)^2-($U$6/2)^2*'(OLD) bottom seam length'!Z481^2/($U$7/2)^2)</f>
        <v>#VALUE!</v>
      </c>
      <c r="AC481" s="136">
        <f t="shared" si="79"/>
        <v>9380</v>
      </c>
      <c r="AD481" t="e">
        <f>SQRT(($U$6/2)^2-($U$6/2)^2*'(OLD) bottom seam length'!AC481^2/($U$7/2)^2)</f>
        <v>#VALUE!</v>
      </c>
    </row>
    <row r="482" spans="2:30">
      <c r="B482" s="136">
        <f t="shared" si="70"/>
        <v>9420</v>
      </c>
      <c r="C482" t="e">
        <f>SQRT(($C$5/2)^2-($C$5/2)^2*'(OLD) bottom seam length'!B482^2/($C$6/2)^2)</f>
        <v>#DIV/0!</v>
      </c>
      <c r="E482" s="136">
        <f t="shared" si="71"/>
        <v>9420</v>
      </c>
      <c r="F482" t="e">
        <f>SQRT(($C$5/2)^2-($C$5/2)^2*'(OLD) bottom seam length'!E482^2/($C$6/2)^2)</f>
        <v>#DIV/0!</v>
      </c>
      <c r="H482" s="136">
        <f t="shared" si="72"/>
        <v>9420</v>
      </c>
      <c r="I482" t="e">
        <f>SQRT(($C$5/2)^2-($C$5/2)^2*'(OLD) bottom seam length'!H482^2/($C$6/2)^2)</f>
        <v>#DIV/0!</v>
      </c>
      <c r="K482" s="136">
        <f t="shared" si="73"/>
        <v>9420</v>
      </c>
      <c r="L482" t="e">
        <f>SQRT(($C$5/2)^2-($C$5/2)^2*'(OLD) bottom seam length'!K482^2/($C$6/2)^2)</f>
        <v>#DIV/0!</v>
      </c>
      <c r="O482" s="136">
        <f t="shared" si="74"/>
        <v>9420</v>
      </c>
      <c r="P482" t="b">
        <f t="shared" si="75"/>
        <v>0</v>
      </c>
      <c r="T482" s="136">
        <f t="shared" si="76"/>
        <v>9400</v>
      </c>
      <c r="U482" t="e">
        <f>SQRT(($U$6/2)^2-($U$6/2)^2*'(OLD) bottom seam length'!T482^2/($U$7/2)^2)</f>
        <v>#VALUE!</v>
      </c>
      <c r="W482" s="136">
        <f t="shared" si="77"/>
        <v>9400</v>
      </c>
      <c r="X482" t="e">
        <f>SQRT(($U$6/2)^2-($U$6/2)^2*'(OLD) bottom seam length'!W482^2/($U$7/2)^2)</f>
        <v>#VALUE!</v>
      </c>
      <c r="Z482" s="136">
        <f t="shared" si="78"/>
        <v>9400</v>
      </c>
      <c r="AA482" t="e">
        <f>SQRT(($U$6/2)^2-($U$6/2)^2*'(OLD) bottom seam length'!Z482^2/($U$7/2)^2)</f>
        <v>#VALUE!</v>
      </c>
      <c r="AC482" s="136">
        <f t="shared" si="79"/>
        <v>9400</v>
      </c>
      <c r="AD482" t="e">
        <f>SQRT(($U$6/2)^2-($U$6/2)^2*'(OLD) bottom seam length'!AC482^2/($U$7/2)^2)</f>
        <v>#VALUE!</v>
      </c>
    </row>
    <row r="483" spans="2:30">
      <c r="B483" s="136">
        <f t="shared" si="70"/>
        <v>9440</v>
      </c>
      <c r="C483" t="e">
        <f>SQRT(($C$5/2)^2-($C$5/2)^2*'(OLD) bottom seam length'!B483^2/($C$6/2)^2)</f>
        <v>#DIV/0!</v>
      </c>
      <c r="E483" s="136">
        <f t="shared" si="71"/>
        <v>9440</v>
      </c>
      <c r="F483" t="e">
        <f>SQRT(($C$5/2)^2-($C$5/2)^2*'(OLD) bottom seam length'!E483^2/($C$6/2)^2)</f>
        <v>#DIV/0!</v>
      </c>
      <c r="H483" s="136">
        <f t="shared" si="72"/>
        <v>9440</v>
      </c>
      <c r="I483" t="e">
        <f>SQRT(($C$5/2)^2-($C$5/2)^2*'(OLD) bottom seam length'!H483^2/($C$6/2)^2)</f>
        <v>#DIV/0!</v>
      </c>
      <c r="K483" s="136">
        <f t="shared" si="73"/>
        <v>9440</v>
      </c>
      <c r="L483" t="e">
        <f>SQRT(($C$5/2)^2-($C$5/2)^2*'(OLD) bottom seam length'!K483^2/($C$6/2)^2)</f>
        <v>#DIV/0!</v>
      </c>
      <c r="O483" s="136">
        <f t="shared" si="74"/>
        <v>9440</v>
      </c>
      <c r="P483" t="b">
        <f t="shared" si="75"/>
        <v>0</v>
      </c>
      <c r="T483" s="136">
        <f t="shared" si="76"/>
        <v>9420</v>
      </c>
      <c r="U483" t="e">
        <f>SQRT(($U$6/2)^2-($U$6/2)^2*'(OLD) bottom seam length'!T483^2/($U$7/2)^2)</f>
        <v>#VALUE!</v>
      </c>
      <c r="W483" s="136">
        <f t="shared" si="77"/>
        <v>9420</v>
      </c>
      <c r="X483" t="e">
        <f>SQRT(($U$6/2)^2-($U$6/2)^2*'(OLD) bottom seam length'!W483^2/($U$7/2)^2)</f>
        <v>#VALUE!</v>
      </c>
      <c r="Z483" s="136">
        <f t="shared" si="78"/>
        <v>9420</v>
      </c>
      <c r="AA483" t="e">
        <f>SQRT(($U$6/2)^2-($U$6/2)^2*'(OLD) bottom seam length'!Z483^2/($U$7/2)^2)</f>
        <v>#VALUE!</v>
      </c>
      <c r="AC483" s="136">
        <f t="shared" si="79"/>
        <v>9420</v>
      </c>
      <c r="AD483" t="e">
        <f>SQRT(($U$6/2)^2-($U$6/2)^2*'(OLD) bottom seam length'!AC483^2/($U$7/2)^2)</f>
        <v>#VALUE!</v>
      </c>
    </row>
    <row r="484" spans="2:30">
      <c r="B484" s="136">
        <f t="shared" si="70"/>
        <v>9460</v>
      </c>
      <c r="C484" t="e">
        <f>SQRT(($C$5/2)^2-($C$5/2)^2*'(OLD) bottom seam length'!B484^2/($C$6/2)^2)</f>
        <v>#DIV/0!</v>
      </c>
      <c r="E484" s="136">
        <f t="shared" si="71"/>
        <v>9460</v>
      </c>
      <c r="F484" t="e">
        <f>SQRT(($C$5/2)^2-($C$5/2)^2*'(OLD) bottom seam length'!E484^2/($C$6/2)^2)</f>
        <v>#DIV/0!</v>
      </c>
      <c r="H484" s="136">
        <f t="shared" si="72"/>
        <v>9460</v>
      </c>
      <c r="I484" t="e">
        <f>SQRT(($C$5/2)^2-($C$5/2)^2*'(OLD) bottom seam length'!H484^2/($C$6/2)^2)</f>
        <v>#DIV/0!</v>
      </c>
      <c r="K484" s="136">
        <f t="shared" si="73"/>
        <v>9460</v>
      </c>
      <c r="L484" t="e">
        <f>SQRT(($C$5/2)^2-($C$5/2)^2*'(OLD) bottom seam length'!K484^2/($C$6/2)^2)</f>
        <v>#DIV/0!</v>
      </c>
      <c r="O484" s="136">
        <f t="shared" si="74"/>
        <v>9460</v>
      </c>
      <c r="P484" t="b">
        <f t="shared" si="75"/>
        <v>0</v>
      </c>
      <c r="T484" s="136">
        <f t="shared" si="76"/>
        <v>9440</v>
      </c>
      <c r="U484" t="e">
        <f>SQRT(($U$6/2)^2-($U$6/2)^2*'(OLD) bottom seam length'!T484^2/($U$7/2)^2)</f>
        <v>#VALUE!</v>
      </c>
      <c r="W484" s="136">
        <f t="shared" si="77"/>
        <v>9440</v>
      </c>
      <c r="X484" t="e">
        <f>SQRT(($U$6/2)^2-($U$6/2)^2*'(OLD) bottom seam length'!W484^2/($U$7/2)^2)</f>
        <v>#VALUE!</v>
      </c>
      <c r="Z484" s="136">
        <f t="shared" si="78"/>
        <v>9440</v>
      </c>
      <c r="AA484" t="e">
        <f>SQRT(($U$6/2)^2-($U$6/2)^2*'(OLD) bottom seam length'!Z484^2/($U$7/2)^2)</f>
        <v>#VALUE!</v>
      </c>
      <c r="AC484" s="136">
        <f t="shared" si="79"/>
        <v>9440</v>
      </c>
      <c r="AD484" t="e">
        <f>SQRT(($U$6/2)^2-($U$6/2)^2*'(OLD) bottom seam length'!AC484^2/($U$7/2)^2)</f>
        <v>#VALUE!</v>
      </c>
    </row>
    <row r="485" spans="2:30">
      <c r="B485" s="136">
        <f t="shared" si="70"/>
        <v>9480</v>
      </c>
      <c r="C485" t="e">
        <f>SQRT(($C$5/2)^2-($C$5/2)^2*'(OLD) bottom seam length'!B485^2/($C$6/2)^2)</f>
        <v>#DIV/0!</v>
      </c>
      <c r="E485" s="136">
        <f t="shared" si="71"/>
        <v>9480</v>
      </c>
      <c r="F485" t="e">
        <f>SQRT(($C$5/2)^2-($C$5/2)^2*'(OLD) bottom seam length'!E485^2/($C$6/2)^2)</f>
        <v>#DIV/0!</v>
      </c>
      <c r="H485" s="136">
        <f t="shared" si="72"/>
        <v>9480</v>
      </c>
      <c r="I485" t="e">
        <f>SQRT(($C$5/2)^2-($C$5/2)^2*'(OLD) bottom seam length'!H485^2/($C$6/2)^2)</f>
        <v>#DIV/0!</v>
      </c>
      <c r="K485" s="136">
        <f t="shared" si="73"/>
        <v>9480</v>
      </c>
      <c r="L485" t="e">
        <f>SQRT(($C$5/2)^2-($C$5/2)^2*'(OLD) bottom seam length'!K485^2/($C$6/2)^2)</f>
        <v>#DIV/0!</v>
      </c>
      <c r="O485" s="136">
        <f t="shared" si="74"/>
        <v>9480</v>
      </c>
      <c r="P485" t="b">
        <f t="shared" si="75"/>
        <v>0</v>
      </c>
      <c r="T485" s="136">
        <f t="shared" si="76"/>
        <v>9460</v>
      </c>
      <c r="U485" t="e">
        <f>SQRT(($U$6/2)^2-($U$6/2)^2*'(OLD) bottom seam length'!T485^2/($U$7/2)^2)</f>
        <v>#VALUE!</v>
      </c>
      <c r="W485" s="136">
        <f t="shared" si="77"/>
        <v>9460</v>
      </c>
      <c r="X485" t="e">
        <f>SQRT(($U$6/2)^2-($U$6/2)^2*'(OLD) bottom seam length'!W485^2/($U$7/2)^2)</f>
        <v>#VALUE!</v>
      </c>
      <c r="Z485" s="136">
        <f t="shared" si="78"/>
        <v>9460</v>
      </c>
      <c r="AA485" t="e">
        <f>SQRT(($U$6/2)^2-($U$6/2)^2*'(OLD) bottom seam length'!Z485^2/($U$7/2)^2)</f>
        <v>#VALUE!</v>
      </c>
      <c r="AC485" s="136">
        <f t="shared" si="79"/>
        <v>9460</v>
      </c>
      <c r="AD485" t="e">
        <f>SQRT(($U$6/2)^2-($U$6/2)^2*'(OLD) bottom seam length'!AC485^2/($U$7/2)^2)</f>
        <v>#VALUE!</v>
      </c>
    </row>
    <row r="486" spans="2:30">
      <c r="B486" s="136">
        <f t="shared" si="70"/>
        <v>9500</v>
      </c>
      <c r="C486" t="e">
        <f>SQRT(($C$5/2)^2-($C$5/2)^2*'(OLD) bottom seam length'!B486^2/($C$6/2)^2)</f>
        <v>#DIV/0!</v>
      </c>
      <c r="E486" s="136">
        <f t="shared" si="71"/>
        <v>9500</v>
      </c>
      <c r="F486" t="e">
        <f>SQRT(($C$5/2)^2-($C$5/2)^2*'(OLD) bottom seam length'!E486^2/($C$6/2)^2)</f>
        <v>#DIV/0!</v>
      </c>
      <c r="H486" s="136">
        <f t="shared" si="72"/>
        <v>9500</v>
      </c>
      <c r="I486" t="e">
        <f>SQRT(($C$5/2)^2-($C$5/2)^2*'(OLD) bottom seam length'!H486^2/($C$6/2)^2)</f>
        <v>#DIV/0!</v>
      </c>
      <c r="K486" s="136">
        <f t="shared" si="73"/>
        <v>9500</v>
      </c>
      <c r="L486" t="e">
        <f>SQRT(($C$5/2)^2-($C$5/2)^2*'(OLD) bottom seam length'!K486^2/($C$6/2)^2)</f>
        <v>#DIV/0!</v>
      </c>
      <c r="O486" s="136">
        <f t="shared" si="74"/>
        <v>9500</v>
      </c>
      <c r="P486" t="b">
        <f t="shared" si="75"/>
        <v>0</v>
      </c>
      <c r="T486" s="136">
        <f t="shared" si="76"/>
        <v>9480</v>
      </c>
      <c r="U486" t="e">
        <f>SQRT(($U$6/2)^2-($U$6/2)^2*'(OLD) bottom seam length'!T486^2/($U$7/2)^2)</f>
        <v>#VALUE!</v>
      </c>
      <c r="W486" s="136">
        <f t="shared" si="77"/>
        <v>9480</v>
      </c>
      <c r="X486" t="e">
        <f>SQRT(($U$6/2)^2-($U$6/2)^2*'(OLD) bottom seam length'!W486^2/($U$7/2)^2)</f>
        <v>#VALUE!</v>
      </c>
      <c r="Z486" s="136">
        <f t="shared" si="78"/>
        <v>9480</v>
      </c>
      <c r="AA486" t="e">
        <f>SQRT(($U$6/2)^2-($U$6/2)^2*'(OLD) bottom seam length'!Z486^2/($U$7/2)^2)</f>
        <v>#VALUE!</v>
      </c>
      <c r="AC486" s="136">
        <f t="shared" si="79"/>
        <v>9480</v>
      </c>
      <c r="AD486" t="e">
        <f>SQRT(($U$6/2)^2-($U$6/2)^2*'(OLD) bottom seam length'!AC486^2/($U$7/2)^2)</f>
        <v>#VALUE!</v>
      </c>
    </row>
    <row r="487" spans="2:30">
      <c r="B487" s="136">
        <f t="shared" si="70"/>
        <v>9520</v>
      </c>
      <c r="C487" t="e">
        <f>SQRT(($C$5/2)^2-($C$5/2)^2*'(OLD) bottom seam length'!B487^2/($C$6/2)^2)</f>
        <v>#DIV/0!</v>
      </c>
      <c r="E487" s="136">
        <f t="shared" si="71"/>
        <v>9520</v>
      </c>
      <c r="F487" t="e">
        <f>SQRT(($C$5/2)^2-($C$5/2)^2*'(OLD) bottom seam length'!E487^2/($C$6/2)^2)</f>
        <v>#DIV/0!</v>
      </c>
      <c r="H487" s="136">
        <f t="shared" si="72"/>
        <v>9520</v>
      </c>
      <c r="I487" t="e">
        <f>SQRT(($C$5/2)^2-($C$5/2)^2*'(OLD) bottom seam length'!H487^2/($C$6/2)^2)</f>
        <v>#DIV/0!</v>
      </c>
      <c r="K487" s="136">
        <f t="shared" si="73"/>
        <v>9520</v>
      </c>
      <c r="L487" t="e">
        <f>SQRT(($C$5/2)^2-($C$5/2)^2*'(OLD) bottom seam length'!K487^2/($C$6/2)^2)</f>
        <v>#DIV/0!</v>
      </c>
      <c r="O487" s="136">
        <f t="shared" si="74"/>
        <v>9520</v>
      </c>
      <c r="P487" t="b">
        <f t="shared" si="75"/>
        <v>0</v>
      </c>
      <c r="T487" s="136">
        <f t="shared" si="76"/>
        <v>9500</v>
      </c>
      <c r="U487" t="e">
        <f>SQRT(($U$6/2)^2-($U$6/2)^2*'(OLD) bottom seam length'!T487^2/($U$7/2)^2)</f>
        <v>#VALUE!</v>
      </c>
      <c r="W487" s="136">
        <f t="shared" si="77"/>
        <v>9500</v>
      </c>
      <c r="X487" t="e">
        <f>SQRT(($U$6/2)^2-($U$6/2)^2*'(OLD) bottom seam length'!W487^2/($U$7/2)^2)</f>
        <v>#VALUE!</v>
      </c>
      <c r="Z487" s="136">
        <f t="shared" si="78"/>
        <v>9500</v>
      </c>
      <c r="AA487" t="e">
        <f>SQRT(($U$6/2)^2-($U$6/2)^2*'(OLD) bottom seam length'!Z487^2/($U$7/2)^2)</f>
        <v>#VALUE!</v>
      </c>
      <c r="AC487" s="136">
        <f t="shared" si="79"/>
        <v>9500</v>
      </c>
      <c r="AD487" t="e">
        <f>SQRT(($U$6/2)^2-($U$6/2)^2*'(OLD) bottom seam length'!AC487^2/($U$7/2)^2)</f>
        <v>#VALUE!</v>
      </c>
    </row>
    <row r="488" spans="2:30">
      <c r="B488" s="136">
        <f t="shared" si="70"/>
        <v>9540</v>
      </c>
      <c r="C488" t="e">
        <f>SQRT(($C$5/2)^2-($C$5/2)^2*'(OLD) bottom seam length'!B488^2/($C$6/2)^2)</f>
        <v>#DIV/0!</v>
      </c>
      <c r="E488" s="136">
        <f t="shared" si="71"/>
        <v>9540</v>
      </c>
      <c r="F488" t="e">
        <f>SQRT(($C$5/2)^2-($C$5/2)^2*'(OLD) bottom seam length'!E488^2/($C$6/2)^2)</f>
        <v>#DIV/0!</v>
      </c>
      <c r="H488" s="136">
        <f t="shared" si="72"/>
        <v>9540</v>
      </c>
      <c r="I488" t="e">
        <f>SQRT(($C$5/2)^2-($C$5/2)^2*'(OLD) bottom seam length'!H488^2/($C$6/2)^2)</f>
        <v>#DIV/0!</v>
      </c>
      <c r="K488" s="136">
        <f t="shared" si="73"/>
        <v>9540</v>
      </c>
      <c r="L488" t="e">
        <f>SQRT(($C$5/2)^2-($C$5/2)^2*'(OLD) bottom seam length'!K488^2/($C$6/2)^2)</f>
        <v>#DIV/0!</v>
      </c>
      <c r="O488" s="136">
        <f t="shared" si="74"/>
        <v>9540</v>
      </c>
      <c r="P488" t="b">
        <f t="shared" si="75"/>
        <v>0</v>
      </c>
      <c r="T488" s="136">
        <f t="shared" si="76"/>
        <v>9520</v>
      </c>
      <c r="U488" t="e">
        <f>SQRT(($U$6/2)^2-($U$6/2)^2*'(OLD) bottom seam length'!T488^2/($U$7/2)^2)</f>
        <v>#VALUE!</v>
      </c>
      <c r="W488" s="136">
        <f t="shared" si="77"/>
        <v>9520</v>
      </c>
      <c r="X488" t="e">
        <f>SQRT(($U$6/2)^2-($U$6/2)^2*'(OLD) bottom seam length'!W488^2/($U$7/2)^2)</f>
        <v>#VALUE!</v>
      </c>
      <c r="Z488" s="136">
        <f t="shared" si="78"/>
        <v>9520</v>
      </c>
      <c r="AA488" t="e">
        <f>SQRT(($U$6/2)^2-($U$6/2)^2*'(OLD) bottom seam length'!Z488^2/($U$7/2)^2)</f>
        <v>#VALUE!</v>
      </c>
      <c r="AC488" s="136">
        <f t="shared" si="79"/>
        <v>9520</v>
      </c>
      <c r="AD488" t="e">
        <f>SQRT(($U$6/2)^2-($U$6/2)^2*'(OLD) bottom seam length'!AC488^2/($U$7/2)^2)</f>
        <v>#VALUE!</v>
      </c>
    </row>
    <row r="489" spans="2:30">
      <c r="B489" s="136">
        <f t="shared" si="70"/>
        <v>9560</v>
      </c>
      <c r="C489" t="e">
        <f>SQRT(($C$5/2)^2-($C$5/2)^2*'(OLD) bottom seam length'!B489^2/($C$6/2)^2)</f>
        <v>#DIV/0!</v>
      </c>
      <c r="E489" s="136">
        <f t="shared" si="71"/>
        <v>9560</v>
      </c>
      <c r="F489" t="e">
        <f>SQRT(($C$5/2)^2-($C$5/2)^2*'(OLD) bottom seam length'!E489^2/($C$6/2)^2)</f>
        <v>#DIV/0!</v>
      </c>
      <c r="H489" s="136">
        <f t="shared" si="72"/>
        <v>9560</v>
      </c>
      <c r="I489" t="e">
        <f>SQRT(($C$5/2)^2-($C$5/2)^2*'(OLD) bottom seam length'!H489^2/($C$6/2)^2)</f>
        <v>#DIV/0!</v>
      </c>
      <c r="K489" s="136">
        <f t="shared" si="73"/>
        <v>9560</v>
      </c>
      <c r="L489" t="e">
        <f>SQRT(($C$5/2)^2-($C$5/2)^2*'(OLD) bottom seam length'!K489^2/($C$6/2)^2)</f>
        <v>#DIV/0!</v>
      </c>
      <c r="O489" s="136">
        <f t="shared" si="74"/>
        <v>9560</v>
      </c>
      <c r="P489" t="b">
        <f t="shared" si="75"/>
        <v>0</v>
      </c>
      <c r="T489" s="136">
        <f t="shared" si="76"/>
        <v>9540</v>
      </c>
      <c r="U489" t="e">
        <f>SQRT(($U$6/2)^2-($U$6/2)^2*'(OLD) bottom seam length'!T489^2/($U$7/2)^2)</f>
        <v>#VALUE!</v>
      </c>
      <c r="W489" s="136">
        <f t="shared" si="77"/>
        <v>9540</v>
      </c>
      <c r="X489" t="e">
        <f>SQRT(($U$6/2)^2-($U$6/2)^2*'(OLD) bottom seam length'!W489^2/($U$7/2)^2)</f>
        <v>#VALUE!</v>
      </c>
      <c r="Z489" s="136">
        <f t="shared" si="78"/>
        <v>9540</v>
      </c>
      <c r="AA489" t="e">
        <f>SQRT(($U$6/2)^2-($U$6/2)^2*'(OLD) bottom seam length'!Z489^2/($U$7/2)^2)</f>
        <v>#VALUE!</v>
      </c>
      <c r="AC489" s="136">
        <f t="shared" si="79"/>
        <v>9540</v>
      </c>
      <c r="AD489" t="e">
        <f>SQRT(($U$6/2)^2-($U$6/2)^2*'(OLD) bottom seam length'!AC489^2/($U$7/2)^2)</f>
        <v>#VALUE!</v>
      </c>
    </row>
    <row r="490" spans="2:30">
      <c r="B490" s="136">
        <f t="shared" si="70"/>
        <v>9580</v>
      </c>
      <c r="C490" t="e">
        <f>SQRT(($C$5/2)^2-($C$5/2)^2*'(OLD) bottom seam length'!B490^2/($C$6/2)^2)</f>
        <v>#DIV/0!</v>
      </c>
      <c r="E490" s="136">
        <f t="shared" si="71"/>
        <v>9580</v>
      </c>
      <c r="F490" t="e">
        <f>SQRT(($C$5/2)^2-($C$5/2)^2*'(OLD) bottom seam length'!E490^2/($C$6/2)^2)</f>
        <v>#DIV/0!</v>
      </c>
      <c r="H490" s="136">
        <f t="shared" si="72"/>
        <v>9580</v>
      </c>
      <c r="I490" t="e">
        <f>SQRT(($C$5/2)^2-($C$5/2)^2*'(OLD) bottom seam length'!H490^2/($C$6/2)^2)</f>
        <v>#DIV/0!</v>
      </c>
      <c r="K490" s="136">
        <f t="shared" si="73"/>
        <v>9580</v>
      </c>
      <c r="L490" t="e">
        <f>SQRT(($C$5/2)^2-($C$5/2)^2*'(OLD) bottom seam length'!K490^2/($C$6/2)^2)</f>
        <v>#DIV/0!</v>
      </c>
      <c r="O490" s="136">
        <f t="shared" si="74"/>
        <v>9580</v>
      </c>
      <c r="P490" t="b">
        <f t="shared" si="75"/>
        <v>0</v>
      </c>
      <c r="T490" s="136">
        <f t="shared" si="76"/>
        <v>9560</v>
      </c>
      <c r="U490" t="e">
        <f>SQRT(($U$6/2)^2-($U$6/2)^2*'(OLD) bottom seam length'!T490^2/($U$7/2)^2)</f>
        <v>#VALUE!</v>
      </c>
      <c r="W490" s="136">
        <f t="shared" si="77"/>
        <v>9560</v>
      </c>
      <c r="X490" t="e">
        <f>SQRT(($U$6/2)^2-($U$6/2)^2*'(OLD) bottom seam length'!W490^2/($U$7/2)^2)</f>
        <v>#VALUE!</v>
      </c>
      <c r="Z490" s="136">
        <f t="shared" si="78"/>
        <v>9560</v>
      </c>
      <c r="AA490" t="e">
        <f>SQRT(($U$6/2)^2-($U$6/2)^2*'(OLD) bottom seam length'!Z490^2/($U$7/2)^2)</f>
        <v>#VALUE!</v>
      </c>
      <c r="AC490" s="136">
        <f t="shared" si="79"/>
        <v>9560</v>
      </c>
      <c r="AD490" t="e">
        <f>SQRT(($U$6/2)^2-($U$6/2)^2*'(OLD) bottom seam length'!AC490^2/($U$7/2)^2)</f>
        <v>#VALUE!</v>
      </c>
    </row>
    <row r="491" spans="2:30">
      <c r="B491" s="136">
        <f t="shared" si="70"/>
        <v>9600</v>
      </c>
      <c r="C491" t="e">
        <f>SQRT(($C$5/2)^2-($C$5/2)^2*'(OLD) bottom seam length'!B491^2/($C$6/2)^2)</f>
        <v>#DIV/0!</v>
      </c>
      <c r="E491" s="136">
        <f t="shared" si="71"/>
        <v>9600</v>
      </c>
      <c r="F491" t="e">
        <f>SQRT(($C$5/2)^2-($C$5/2)^2*'(OLD) bottom seam length'!E491^2/($C$6/2)^2)</f>
        <v>#DIV/0!</v>
      </c>
      <c r="H491" s="136">
        <f t="shared" si="72"/>
        <v>9600</v>
      </c>
      <c r="I491" t="e">
        <f>SQRT(($C$5/2)^2-($C$5/2)^2*'(OLD) bottom seam length'!H491^2/($C$6/2)^2)</f>
        <v>#DIV/0!</v>
      </c>
      <c r="K491" s="136">
        <f t="shared" si="73"/>
        <v>9600</v>
      </c>
      <c r="L491" t="e">
        <f>SQRT(($C$5/2)^2-($C$5/2)^2*'(OLD) bottom seam length'!K491^2/($C$6/2)^2)</f>
        <v>#DIV/0!</v>
      </c>
      <c r="O491" s="136">
        <f t="shared" si="74"/>
        <v>9600</v>
      </c>
      <c r="P491" t="b">
        <f t="shared" si="75"/>
        <v>0</v>
      </c>
      <c r="T491" s="136">
        <f t="shared" si="76"/>
        <v>9580</v>
      </c>
      <c r="U491" t="e">
        <f>SQRT(($U$6/2)^2-($U$6/2)^2*'(OLD) bottom seam length'!T491^2/($U$7/2)^2)</f>
        <v>#VALUE!</v>
      </c>
      <c r="W491" s="136">
        <f t="shared" si="77"/>
        <v>9580</v>
      </c>
      <c r="X491" t="e">
        <f>SQRT(($U$6/2)^2-($U$6/2)^2*'(OLD) bottom seam length'!W491^2/($U$7/2)^2)</f>
        <v>#VALUE!</v>
      </c>
      <c r="Z491" s="136">
        <f t="shared" si="78"/>
        <v>9580</v>
      </c>
      <c r="AA491" t="e">
        <f>SQRT(($U$6/2)^2-($U$6/2)^2*'(OLD) bottom seam length'!Z491^2/($U$7/2)^2)</f>
        <v>#VALUE!</v>
      </c>
      <c r="AC491" s="136">
        <f t="shared" si="79"/>
        <v>9580</v>
      </c>
      <c r="AD491" t="e">
        <f>SQRT(($U$6/2)^2-($U$6/2)^2*'(OLD) bottom seam length'!AC491^2/($U$7/2)^2)</f>
        <v>#VALUE!</v>
      </c>
    </row>
    <row r="492" spans="2:30">
      <c r="B492" s="136">
        <f t="shared" si="70"/>
        <v>9620</v>
      </c>
      <c r="C492" t="e">
        <f>SQRT(($C$5/2)^2-($C$5/2)^2*'(OLD) bottom seam length'!B492^2/($C$6/2)^2)</f>
        <v>#DIV/0!</v>
      </c>
      <c r="E492" s="136">
        <f t="shared" si="71"/>
        <v>9620</v>
      </c>
      <c r="F492" t="e">
        <f>SQRT(($C$5/2)^2-($C$5/2)^2*'(OLD) bottom seam length'!E492^2/($C$6/2)^2)</f>
        <v>#DIV/0!</v>
      </c>
      <c r="H492" s="136">
        <f t="shared" si="72"/>
        <v>9620</v>
      </c>
      <c r="I492" t="e">
        <f>SQRT(($C$5/2)^2-($C$5/2)^2*'(OLD) bottom seam length'!H492^2/($C$6/2)^2)</f>
        <v>#DIV/0!</v>
      </c>
      <c r="K492" s="136">
        <f t="shared" si="73"/>
        <v>9620</v>
      </c>
      <c r="L492" t="e">
        <f>SQRT(($C$5/2)^2-($C$5/2)^2*'(OLD) bottom seam length'!K492^2/($C$6/2)^2)</f>
        <v>#DIV/0!</v>
      </c>
      <c r="O492" s="136">
        <f t="shared" si="74"/>
        <v>9620</v>
      </c>
      <c r="P492" t="b">
        <f t="shared" si="75"/>
        <v>0</v>
      </c>
      <c r="T492" s="136">
        <f t="shared" si="76"/>
        <v>9600</v>
      </c>
      <c r="U492" t="e">
        <f>SQRT(($U$6/2)^2-($U$6/2)^2*'(OLD) bottom seam length'!T492^2/($U$7/2)^2)</f>
        <v>#VALUE!</v>
      </c>
      <c r="W492" s="136">
        <f t="shared" si="77"/>
        <v>9600</v>
      </c>
      <c r="X492" t="e">
        <f>SQRT(($U$6/2)^2-($U$6/2)^2*'(OLD) bottom seam length'!W492^2/($U$7/2)^2)</f>
        <v>#VALUE!</v>
      </c>
      <c r="Z492" s="136">
        <f t="shared" si="78"/>
        <v>9600</v>
      </c>
      <c r="AA492" t="e">
        <f>SQRT(($U$6/2)^2-($U$6/2)^2*'(OLD) bottom seam length'!Z492^2/($U$7/2)^2)</f>
        <v>#VALUE!</v>
      </c>
      <c r="AC492" s="136">
        <f t="shared" si="79"/>
        <v>9600</v>
      </c>
      <c r="AD492" t="e">
        <f>SQRT(($U$6/2)^2-($U$6/2)^2*'(OLD) bottom seam length'!AC492^2/($U$7/2)^2)</f>
        <v>#VALUE!</v>
      </c>
    </row>
    <row r="493" spans="2:30">
      <c r="B493" s="136">
        <f t="shared" si="70"/>
        <v>9640</v>
      </c>
      <c r="C493" t="e">
        <f>SQRT(($C$5/2)^2-($C$5/2)^2*'(OLD) bottom seam length'!B493^2/($C$6/2)^2)</f>
        <v>#DIV/0!</v>
      </c>
      <c r="E493" s="136">
        <f t="shared" si="71"/>
        <v>9640</v>
      </c>
      <c r="F493" t="e">
        <f>SQRT(($C$5/2)^2-($C$5/2)^2*'(OLD) bottom seam length'!E493^2/($C$6/2)^2)</f>
        <v>#DIV/0!</v>
      </c>
      <c r="H493" s="136">
        <f t="shared" si="72"/>
        <v>9640</v>
      </c>
      <c r="I493" t="e">
        <f>SQRT(($C$5/2)^2-($C$5/2)^2*'(OLD) bottom seam length'!H493^2/($C$6/2)^2)</f>
        <v>#DIV/0!</v>
      </c>
      <c r="K493" s="136">
        <f t="shared" si="73"/>
        <v>9640</v>
      </c>
      <c r="L493" t="e">
        <f>SQRT(($C$5/2)^2-($C$5/2)^2*'(OLD) bottom seam length'!K493^2/($C$6/2)^2)</f>
        <v>#DIV/0!</v>
      </c>
      <c r="O493" s="136">
        <f t="shared" si="74"/>
        <v>9640</v>
      </c>
      <c r="P493" t="b">
        <f t="shared" si="75"/>
        <v>0</v>
      </c>
      <c r="T493" s="136">
        <f t="shared" si="76"/>
        <v>9620</v>
      </c>
      <c r="U493" t="e">
        <f>SQRT(($U$6/2)^2-($U$6/2)^2*'(OLD) bottom seam length'!T493^2/($U$7/2)^2)</f>
        <v>#VALUE!</v>
      </c>
      <c r="W493" s="136">
        <f t="shared" si="77"/>
        <v>9620</v>
      </c>
      <c r="X493" t="e">
        <f>SQRT(($U$6/2)^2-($U$6/2)^2*'(OLD) bottom seam length'!W493^2/($U$7/2)^2)</f>
        <v>#VALUE!</v>
      </c>
      <c r="Z493" s="136">
        <f t="shared" si="78"/>
        <v>9620</v>
      </c>
      <c r="AA493" t="e">
        <f>SQRT(($U$6/2)^2-($U$6/2)^2*'(OLD) bottom seam length'!Z493^2/($U$7/2)^2)</f>
        <v>#VALUE!</v>
      </c>
      <c r="AC493" s="136">
        <f t="shared" si="79"/>
        <v>9620</v>
      </c>
      <c r="AD493" t="e">
        <f>SQRT(($U$6/2)^2-($U$6/2)^2*'(OLD) bottom seam length'!AC493^2/($U$7/2)^2)</f>
        <v>#VALUE!</v>
      </c>
    </row>
    <row r="494" spans="2:30">
      <c r="B494" s="136">
        <f t="shared" si="70"/>
        <v>9660</v>
      </c>
      <c r="C494" t="e">
        <f>SQRT(($C$5/2)^2-($C$5/2)^2*'(OLD) bottom seam length'!B494^2/($C$6/2)^2)</f>
        <v>#DIV/0!</v>
      </c>
      <c r="E494" s="136">
        <f t="shared" si="71"/>
        <v>9660</v>
      </c>
      <c r="F494" t="e">
        <f>SQRT(($C$5/2)^2-($C$5/2)^2*'(OLD) bottom seam length'!E494^2/($C$6/2)^2)</f>
        <v>#DIV/0!</v>
      </c>
      <c r="H494" s="136">
        <f t="shared" si="72"/>
        <v>9660</v>
      </c>
      <c r="I494" t="e">
        <f>SQRT(($C$5/2)^2-($C$5/2)^2*'(OLD) bottom seam length'!H494^2/($C$6/2)^2)</f>
        <v>#DIV/0!</v>
      </c>
      <c r="K494" s="136">
        <f t="shared" si="73"/>
        <v>9660</v>
      </c>
      <c r="L494" t="e">
        <f>SQRT(($C$5/2)^2-($C$5/2)^2*'(OLD) bottom seam length'!K494^2/($C$6/2)^2)</f>
        <v>#DIV/0!</v>
      </c>
      <c r="O494" s="136">
        <f t="shared" si="74"/>
        <v>9660</v>
      </c>
      <c r="P494" t="b">
        <f t="shared" si="75"/>
        <v>0</v>
      </c>
      <c r="T494" s="136">
        <f t="shared" si="76"/>
        <v>9640</v>
      </c>
      <c r="U494" t="e">
        <f>SQRT(($U$6/2)^2-($U$6/2)^2*'(OLD) bottom seam length'!T494^2/($U$7/2)^2)</f>
        <v>#VALUE!</v>
      </c>
      <c r="W494" s="136">
        <f t="shared" si="77"/>
        <v>9640</v>
      </c>
      <c r="X494" t="e">
        <f>SQRT(($U$6/2)^2-($U$6/2)^2*'(OLD) bottom seam length'!W494^2/($U$7/2)^2)</f>
        <v>#VALUE!</v>
      </c>
      <c r="Z494" s="136">
        <f t="shared" si="78"/>
        <v>9640</v>
      </c>
      <c r="AA494" t="e">
        <f>SQRT(($U$6/2)^2-($U$6/2)^2*'(OLD) bottom seam length'!Z494^2/($U$7/2)^2)</f>
        <v>#VALUE!</v>
      </c>
      <c r="AC494" s="136">
        <f t="shared" si="79"/>
        <v>9640</v>
      </c>
      <c r="AD494" t="e">
        <f>SQRT(($U$6/2)^2-($U$6/2)^2*'(OLD) bottom seam length'!AC494^2/($U$7/2)^2)</f>
        <v>#VALUE!</v>
      </c>
    </row>
    <row r="495" spans="2:30">
      <c r="B495" s="136">
        <f t="shared" si="70"/>
        <v>9680</v>
      </c>
      <c r="C495" t="e">
        <f>SQRT(($C$5/2)^2-($C$5/2)^2*'(OLD) bottom seam length'!B495^2/($C$6/2)^2)</f>
        <v>#DIV/0!</v>
      </c>
      <c r="E495" s="136">
        <f t="shared" si="71"/>
        <v>9680</v>
      </c>
      <c r="F495" t="e">
        <f>SQRT(($C$5/2)^2-($C$5/2)^2*'(OLD) bottom seam length'!E495^2/($C$6/2)^2)</f>
        <v>#DIV/0!</v>
      </c>
      <c r="H495" s="136">
        <f t="shared" si="72"/>
        <v>9680</v>
      </c>
      <c r="I495" t="e">
        <f>SQRT(($C$5/2)^2-($C$5/2)^2*'(OLD) bottom seam length'!H495^2/($C$6/2)^2)</f>
        <v>#DIV/0!</v>
      </c>
      <c r="K495" s="136">
        <f t="shared" si="73"/>
        <v>9680</v>
      </c>
      <c r="L495" t="e">
        <f>SQRT(($C$5/2)^2-($C$5/2)^2*'(OLD) bottom seam length'!K495^2/($C$6/2)^2)</f>
        <v>#DIV/0!</v>
      </c>
      <c r="O495" s="136">
        <f t="shared" si="74"/>
        <v>9680</v>
      </c>
      <c r="P495" t="b">
        <f t="shared" si="75"/>
        <v>0</v>
      </c>
      <c r="T495" s="136">
        <f t="shared" si="76"/>
        <v>9660</v>
      </c>
      <c r="U495" t="e">
        <f>SQRT(($U$6/2)^2-($U$6/2)^2*'(OLD) bottom seam length'!T495^2/($U$7/2)^2)</f>
        <v>#VALUE!</v>
      </c>
      <c r="W495" s="136">
        <f t="shared" si="77"/>
        <v>9660</v>
      </c>
      <c r="X495" t="e">
        <f>SQRT(($U$6/2)^2-($U$6/2)^2*'(OLD) bottom seam length'!W495^2/($U$7/2)^2)</f>
        <v>#VALUE!</v>
      </c>
      <c r="Z495" s="136">
        <f t="shared" si="78"/>
        <v>9660</v>
      </c>
      <c r="AA495" t="e">
        <f>SQRT(($U$6/2)^2-($U$6/2)^2*'(OLD) bottom seam length'!Z495^2/($U$7/2)^2)</f>
        <v>#VALUE!</v>
      </c>
      <c r="AC495" s="136">
        <f t="shared" si="79"/>
        <v>9660</v>
      </c>
      <c r="AD495" t="e">
        <f>SQRT(($U$6/2)^2-($U$6/2)^2*'(OLD) bottom seam length'!AC495^2/($U$7/2)^2)</f>
        <v>#VALUE!</v>
      </c>
    </row>
    <row r="496" spans="2:30">
      <c r="B496" s="136">
        <f t="shared" si="70"/>
        <v>9700</v>
      </c>
      <c r="C496" t="e">
        <f>SQRT(($C$5/2)^2-($C$5/2)^2*'(OLD) bottom seam length'!B496^2/($C$6/2)^2)</f>
        <v>#DIV/0!</v>
      </c>
      <c r="E496" s="136">
        <f t="shared" si="71"/>
        <v>9700</v>
      </c>
      <c r="F496" t="e">
        <f>SQRT(($C$5/2)^2-($C$5/2)^2*'(OLD) bottom seam length'!E496^2/($C$6/2)^2)</f>
        <v>#DIV/0!</v>
      </c>
      <c r="H496" s="136">
        <f t="shared" si="72"/>
        <v>9700</v>
      </c>
      <c r="I496" t="e">
        <f>SQRT(($C$5/2)^2-($C$5/2)^2*'(OLD) bottom seam length'!H496^2/($C$6/2)^2)</f>
        <v>#DIV/0!</v>
      </c>
      <c r="K496" s="136">
        <f t="shared" si="73"/>
        <v>9700</v>
      </c>
      <c r="L496" t="e">
        <f>SQRT(($C$5/2)^2-($C$5/2)^2*'(OLD) bottom seam length'!K496^2/($C$6/2)^2)</f>
        <v>#DIV/0!</v>
      </c>
      <c r="O496" s="136">
        <f t="shared" si="74"/>
        <v>9700</v>
      </c>
      <c r="P496" t="b">
        <f t="shared" si="75"/>
        <v>0</v>
      </c>
      <c r="T496" s="136">
        <f t="shared" si="76"/>
        <v>9680</v>
      </c>
      <c r="U496" t="e">
        <f>SQRT(($U$6/2)^2-($U$6/2)^2*'(OLD) bottom seam length'!T496^2/($U$7/2)^2)</f>
        <v>#VALUE!</v>
      </c>
      <c r="W496" s="136">
        <f t="shared" si="77"/>
        <v>9680</v>
      </c>
      <c r="X496" t="e">
        <f>SQRT(($U$6/2)^2-($U$6/2)^2*'(OLD) bottom seam length'!W496^2/($U$7/2)^2)</f>
        <v>#VALUE!</v>
      </c>
      <c r="Z496" s="136">
        <f t="shared" si="78"/>
        <v>9680</v>
      </c>
      <c r="AA496" t="e">
        <f>SQRT(($U$6/2)^2-($U$6/2)^2*'(OLD) bottom seam length'!Z496^2/($U$7/2)^2)</f>
        <v>#VALUE!</v>
      </c>
      <c r="AC496" s="136">
        <f t="shared" si="79"/>
        <v>9680</v>
      </c>
      <c r="AD496" t="e">
        <f>SQRT(($U$6/2)^2-($U$6/2)^2*'(OLD) bottom seam length'!AC496^2/($U$7/2)^2)</f>
        <v>#VALUE!</v>
      </c>
    </row>
    <row r="497" spans="2:30">
      <c r="B497" s="136">
        <f t="shared" si="70"/>
        <v>9720</v>
      </c>
      <c r="C497" t="e">
        <f>SQRT(($C$5/2)^2-($C$5/2)^2*'(OLD) bottom seam length'!B497^2/($C$6/2)^2)</f>
        <v>#DIV/0!</v>
      </c>
      <c r="E497" s="136">
        <f t="shared" si="71"/>
        <v>9720</v>
      </c>
      <c r="F497" t="e">
        <f>SQRT(($C$5/2)^2-($C$5/2)^2*'(OLD) bottom seam length'!E497^2/($C$6/2)^2)</f>
        <v>#DIV/0!</v>
      </c>
      <c r="H497" s="136">
        <f t="shared" si="72"/>
        <v>9720</v>
      </c>
      <c r="I497" t="e">
        <f>SQRT(($C$5/2)^2-($C$5/2)^2*'(OLD) bottom seam length'!H497^2/($C$6/2)^2)</f>
        <v>#DIV/0!</v>
      </c>
      <c r="K497" s="136">
        <f t="shared" si="73"/>
        <v>9720</v>
      </c>
      <c r="L497" t="e">
        <f>SQRT(($C$5/2)^2-($C$5/2)^2*'(OLD) bottom seam length'!K497^2/($C$6/2)^2)</f>
        <v>#DIV/0!</v>
      </c>
      <c r="O497" s="136">
        <f t="shared" si="74"/>
        <v>9720</v>
      </c>
      <c r="P497" t="b">
        <f t="shared" si="75"/>
        <v>0</v>
      </c>
      <c r="T497" s="136">
        <f t="shared" si="76"/>
        <v>9700</v>
      </c>
      <c r="U497" t="e">
        <f>SQRT(($U$6/2)^2-($U$6/2)^2*'(OLD) bottom seam length'!T497^2/($U$7/2)^2)</f>
        <v>#VALUE!</v>
      </c>
      <c r="W497" s="136">
        <f t="shared" si="77"/>
        <v>9700</v>
      </c>
      <c r="X497" t="e">
        <f>SQRT(($U$6/2)^2-($U$6/2)^2*'(OLD) bottom seam length'!W497^2/($U$7/2)^2)</f>
        <v>#VALUE!</v>
      </c>
      <c r="Z497" s="136">
        <f t="shared" si="78"/>
        <v>9700</v>
      </c>
      <c r="AA497" t="e">
        <f>SQRT(($U$6/2)^2-($U$6/2)^2*'(OLD) bottom seam length'!Z497^2/($U$7/2)^2)</f>
        <v>#VALUE!</v>
      </c>
      <c r="AC497" s="136">
        <f t="shared" si="79"/>
        <v>9700</v>
      </c>
      <c r="AD497" t="e">
        <f>SQRT(($U$6/2)^2-($U$6/2)^2*'(OLD) bottom seam length'!AC497^2/($U$7/2)^2)</f>
        <v>#VALUE!</v>
      </c>
    </row>
    <row r="498" spans="2:30">
      <c r="B498" s="136">
        <f t="shared" si="70"/>
        <v>9740</v>
      </c>
      <c r="C498" t="e">
        <f>SQRT(($C$5/2)^2-($C$5/2)^2*'(OLD) bottom seam length'!B498^2/($C$6/2)^2)</f>
        <v>#DIV/0!</v>
      </c>
      <c r="E498" s="136">
        <f t="shared" si="71"/>
        <v>9740</v>
      </c>
      <c r="F498" t="e">
        <f>SQRT(($C$5/2)^2-($C$5/2)^2*'(OLD) bottom seam length'!E498^2/($C$6/2)^2)</f>
        <v>#DIV/0!</v>
      </c>
      <c r="H498" s="136">
        <f t="shared" si="72"/>
        <v>9740</v>
      </c>
      <c r="I498" t="e">
        <f>SQRT(($C$5/2)^2-($C$5/2)^2*'(OLD) bottom seam length'!H498^2/($C$6/2)^2)</f>
        <v>#DIV/0!</v>
      </c>
      <c r="K498" s="136">
        <f t="shared" si="73"/>
        <v>9740</v>
      </c>
      <c r="L498" t="e">
        <f>SQRT(($C$5/2)^2-($C$5/2)^2*'(OLD) bottom seam length'!K498^2/($C$6/2)^2)</f>
        <v>#DIV/0!</v>
      </c>
      <c r="O498" s="136">
        <f t="shared" si="74"/>
        <v>9740</v>
      </c>
      <c r="P498" t="b">
        <f t="shared" si="75"/>
        <v>0</v>
      </c>
      <c r="T498" s="136">
        <f t="shared" si="76"/>
        <v>9720</v>
      </c>
      <c r="U498" t="e">
        <f>SQRT(($U$6/2)^2-($U$6/2)^2*'(OLD) bottom seam length'!T498^2/($U$7/2)^2)</f>
        <v>#VALUE!</v>
      </c>
      <c r="W498" s="136">
        <f t="shared" si="77"/>
        <v>9720</v>
      </c>
      <c r="X498" t="e">
        <f>SQRT(($U$6/2)^2-($U$6/2)^2*'(OLD) bottom seam length'!W498^2/($U$7/2)^2)</f>
        <v>#VALUE!</v>
      </c>
      <c r="Z498" s="136">
        <f t="shared" si="78"/>
        <v>9720</v>
      </c>
      <c r="AA498" t="e">
        <f>SQRT(($U$6/2)^2-($U$6/2)^2*'(OLD) bottom seam length'!Z498^2/($U$7/2)^2)</f>
        <v>#VALUE!</v>
      </c>
      <c r="AC498" s="136">
        <f t="shared" si="79"/>
        <v>9720</v>
      </c>
      <c r="AD498" t="e">
        <f>SQRT(($U$6/2)^2-($U$6/2)^2*'(OLD) bottom seam length'!AC498^2/($U$7/2)^2)</f>
        <v>#VALUE!</v>
      </c>
    </row>
    <row r="499" spans="2:30">
      <c r="B499" s="136">
        <f t="shared" si="70"/>
        <v>9760</v>
      </c>
      <c r="C499" t="e">
        <f>SQRT(($C$5/2)^2-($C$5/2)^2*'(OLD) bottom seam length'!B499^2/($C$6/2)^2)</f>
        <v>#DIV/0!</v>
      </c>
      <c r="E499" s="136">
        <f t="shared" si="71"/>
        <v>9760</v>
      </c>
      <c r="F499" t="e">
        <f>SQRT(($C$5/2)^2-($C$5/2)^2*'(OLD) bottom seam length'!E499^2/($C$6/2)^2)</f>
        <v>#DIV/0!</v>
      </c>
      <c r="H499" s="136">
        <f t="shared" si="72"/>
        <v>9760</v>
      </c>
      <c r="I499" t="e">
        <f>SQRT(($C$5/2)^2-($C$5/2)^2*'(OLD) bottom seam length'!H499^2/($C$6/2)^2)</f>
        <v>#DIV/0!</v>
      </c>
      <c r="K499" s="136">
        <f t="shared" si="73"/>
        <v>9760</v>
      </c>
      <c r="L499" t="e">
        <f>SQRT(($C$5/2)^2-($C$5/2)^2*'(OLD) bottom seam length'!K499^2/($C$6/2)^2)</f>
        <v>#DIV/0!</v>
      </c>
      <c r="O499" s="136">
        <f t="shared" si="74"/>
        <v>9760</v>
      </c>
      <c r="P499" t="b">
        <f t="shared" si="75"/>
        <v>0</v>
      </c>
      <c r="T499" s="136">
        <f t="shared" si="76"/>
        <v>9740</v>
      </c>
      <c r="U499" t="e">
        <f>SQRT(($U$6/2)^2-($U$6/2)^2*'(OLD) bottom seam length'!T499^2/($U$7/2)^2)</f>
        <v>#VALUE!</v>
      </c>
      <c r="W499" s="136">
        <f t="shared" si="77"/>
        <v>9740</v>
      </c>
      <c r="X499" t="e">
        <f>SQRT(($U$6/2)^2-($U$6/2)^2*'(OLD) bottom seam length'!W499^2/($U$7/2)^2)</f>
        <v>#VALUE!</v>
      </c>
      <c r="Z499" s="136">
        <f t="shared" si="78"/>
        <v>9740</v>
      </c>
      <c r="AA499" t="e">
        <f>SQRT(($U$6/2)^2-($U$6/2)^2*'(OLD) bottom seam length'!Z499^2/($U$7/2)^2)</f>
        <v>#VALUE!</v>
      </c>
      <c r="AC499" s="136">
        <f t="shared" si="79"/>
        <v>9740</v>
      </c>
      <c r="AD499" t="e">
        <f>SQRT(($U$6/2)^2-($U$6/2)^2*'(OLD) bottom seam length'!AC499^2/($U$7/2)^2)</f>
        <v>#VALUE!</v>
      </c>
    </row>
    <row r="500" spans="2:30">
      <c r="B500" s="136">
        <f t="shared" si="70"/>
        <v>9780</v>
      </c>
      <c r="C500" t="e">
        <f>SQRT(($C$5/2)^2-($C$5/2)^2*'(OLD) bottom seam length'!B500^2/($C$6/2)^2)</f>
        <v>#DIV/0!</v>
      </c>
      <c r="E500" s="136">
        <f t="shared" si="71"/>
        <v>9780</v>
      </c>
      <c r="F500" t="e">
        <f>SQRT(($C$5/2)^2-($C$5/2)^2*'(OLD) bottom seam length'!E500^2/($C$6/2)^2)</f>
        <v>#DIV/0!</v>
      </c>
      <c r="H500" s="136">
        <f t="shared" si="72"/>
        <v>9780</v>
      </c>
      <c r="I500" t="e">
        <f>SQRT(($C$5/2)^2-($C$5/2)^2*'(OLD) bottom seam length'!H500^2/($C$6/2)^2)</f>
        <v>#DIV/0!</v>
      </c>
      <c r="K500" s="136">
        <f t="shared" si="73"/>
        <v>9780</v>
      </c>
      <c r="L500" t="e">
        <f>SQRT(($C$5/2)^2-($C$5/2)^2*'(OLD) bottom seam length'!K500^2/($C$6/2)^2)</f>
        <v>#DIV/0!</v>
      </c>
      <c r="O500" s="136">
        <f t="shared" si="74"/>
        <v>9780</v>
      </c>
      <c r="P500" t="b">
        <f t="shared" si="75"/>
        <v>0</v>
      </c>
      <c r="T500" s="136">
        <f t="shared" si="76"/>
        <v>9760</v>
      </c>
      <c r="U500" t="e">
        <f>SQRT(($U$6/2)^2-($U$6/2)^2*'(OLD) bottom seam length'!T500^2/($U$7/2)^2)</f>
        <v>#VALUE!</v>
      </c>
      <c r="W500" s="136">
        <f t="shared" si="77"/>
        <v>9760</v>
      </c>
      <c r="X500" t="e">
        <f>SQRT(($U$6/2)^2-($U$6/2)^2*'(OLD) bottom seam length'!W500^2/($U$7/2)^2)</f>
        <v>#VALUE!</v>
      </c>
      <c r="Z500" s="136">
        <f t="shared" si="78"/>
        <v>9760</v>
      </c>
      <c r="AA500" t="e">
        <f>SQRT(($U$6/2)^2-($U$6/2)^2*'(OLD) bottom seam length'!Z500^2/($U$7/2)^2)</f>
        <v>#VALUE!</v>
      </c>
      <c r="AC500" s="136">
        <f t="shared" si="79"/>
        <v>9760</v>
      </c>
      <c r="AD500" t="e">
        <f>SQRT(($U$6/2)^2-($U$6/2)^2*'(OLD) bottom seam length'!AC500^2/($U$7/2)^2)</f>
        <v>#VALUE!</v>
      </c>
    </row>
    <row r="501" spans="2:30">
      <c r="B501" s="136">
        <f t="shared" si="70"/>
        <v>9800</v>
      </c>
      <c r="C501" t="e">
        <f>SQRT(($C$5/2)^2-($C$5/2)^2*'(OLD) bottom seam length'!B501^2/($C$6/2)^2)</f>
        <v>#DIV/0!</v>
      </c>
      <c r="E501" s="136">
        <f t="shared" si="71"/>
        <v>9800</v>
      </c>
      <c r="F501" t="e">
        <f>SQRT(($C$5/2)^2-($C$5/2)^2*'(OLD) bottom seam length'!E501^2/($C$6/2)^2)</f>
        <v>#DIV/0!</v>
      </c>
      <c r="H501" s="136">
        <f t="shared" si="72"/>
        <v>9800</v>
      </c>
      <c r="I501" t="e">
        <f>SQRT(($C$5/2)^2-($C$5/2)^2*'(OLD) bottom seam length'!H501^2/($C$6/2)^2)</f>
        <v>#DIV/0!</v>
      </c>
      <c r="K501" s="136">
        <f t="shared" si="73"/>
        <v>9800</v>
      </c>
      <c r="L501" t="e">
        <f>SQRT(($C$5/2)^2-($C$5/2)^2*'(OLD) bottom seam length'!K501^2/($C$6/2)^2)</f>
        <v>#DIV/0!</v>
      </c>
      <c r="O501" s="136">
        <f t="shared" si="74"/>
        <v>9800</v>
      </c>
      <c r="P501" t="b">
        <f t="shared" si="75"/>
        <v>0</v>
      </c>
      <c r="T501" s="136">
        <f t="shared" si="76"/>
        <v>9780</v>
      </c>
      <c r="U501" t="e">
        <f>SQRT(($U$6/2)^2-($U$6/2)^2*'(OLD) bottom seam length'!T501^2/($U$7/2)^2)</f>
        <v>#VALUE!</v>
      </c>
      <c r="W501" s="136">
        <f t="shared" si="77"/>
        <v>9780</v>
      </c>
      <c r="X501" t="e">
        <f>SQRT(($U$6/2)^2-($U$6/2)^2*'(OLD) bottom seam length'!W501^2/($U$7/2)^2)</f>
        <v>#VALUE!</v>
      </c>
      <c r="Z501" s="136">
        <f t="shared" si="78"/>
        <v>9780</v>
      </c>
      <c r="AA501" t="e">
        <f>SQRT(($U$6/2)^2-($U$6/2)^2*'(OLD) bottom seam length'!Z501^2/($U$7/2)^2)</f>
        <v>#VALUE!</v>
      </c>
      <c r="AC501" s="136">
        <f t="shared" si="79"/>
        <v>9780</v>
      </c>
      <c r="AD501" t="e">
        <f>SQRT(($U$6/2)^2-($U$6/2)^2*'(OLD) bottom seam length'!AC501^2/($U$7/2)^2)</f>
        <v>#VALUE!</v>
      </c>
    </row>
    <row r="502" spans="2:30">
      <c r="B502" s="136">
        <f t="shared" si="70"/>
        <v>9820</v>
      </c>
      <c r="C502" t="e">
        <f>SQRT(($C$5/2)^2-($C$5/2)^2*'(OLD) bottom seam length'!B502^2/($C$6/2)^2)</f>
        <v>#DIV/0!</v>
      </c>
      <c r="E502" s="136">
        <f t="shared" si="71"/>
        <v>9820</v>
      </c>
      <c r="F502" t="e">
        <f>SQRT(($C$5/2)^2-($C$5/2)^2*'(OLD) bottom seam length'!E502^2/($C$6/2)^2)</f>
        <v>#DIV/0!</v>
      </c>
      <c r="H502" s="136">
        <f t="shared" si="72"/>
        <v>9820</v>
      </c>
      <c r="I502" t="e">
        <f>SQRT(($C$5/2)^2-($C$5/2)^2*'(OLD) bottom seam length'!H502^2/($C$6/2)^2)</f>
        <v>#DIV/0!</v>
      </c>
      <c r="K502" s="136">
        <f t="shared" si="73"/>
        <v>9820</v>
      </c>
      <c r="L502" t="e">
        <f>SQRT(($C$5/2)^2-($C$5/2)^2*'(OLD) bottom seam length'!K502^2/($C$6/2)^2)</f>
        <v>#DIV/0!</v>
      </c>
      <c r="O502" s="136">
        <f t="shared" si="74"/>
        <v>9820</v>
      </c>
      <c r="P502" t="b">
        <f t="shared" si="75"/>
        <v>0</v>
      </c>
      <c r="T502" s="136">
        <f t="shared" si="76"/>
        <v>9800</v>
      </c>
      <c r="U502" t="e">
        <f>SQRT(($U$6/2)^2-($U$6/2)^2*'(OLD) bottom seam length'!T502^2/($U$7/2)^2)</f>
        <v>#VALUE!</v>
      </c>
      <c r="W502" s="136">
        <f t="shared" si="77"/>
        <v>9800</v>
      </c>
      <c r="X502" t="e">
        <f>SQRT(($U$6/2)^2-($U$6/2)^2*'(OLD) bottom seam length'!W502^2/($U$7/2)^2)</f>
        <v>#VALUE!</v>
      </c>
      <c r="Z502" s="136">
        <f t="shared" si="78"/>
        <v>9800</v>
      </c>
      <c r="AA502" t="e">
        <f>SQRT(($U$6/2)^2-($U$6/2)^2*'(OLD) bottom seam length'!Z502^2/($U$7/2)^2)</f>
        <v>#VALUE!</v>
      </c>
      <c r="AC502" s="136">
        <f t="shared" si="79"/>
        <v>9800</v>
      </c>
      <c r="AD502" t="e">
        <f>SQRT(($U$6/2)^2-($U$6/2)^2*'(OLD) bottom seam length'!AC502^2/($U$7/2)^2)</f>
        <v>#VALUE!</v>
      </c>
    </row>
    <row r="503" spans="2:30">
      <c r="B503" s="136">
        <f t="shared" si="70"/>
        <v>9840</v>
      </c>
      <c r="C503" t="e">
        <f>SQRT(($C$5/2)^2-($C$5/2)^2*'(OLD) bottom seam length'!B503^2/($C$6/2)^2)</f>
        <v>#DIV/0!</v>
      </c>
      <c r="E503" s="136">
        <f t="shared" si="71"/>
        <v>9840</v>
      </c>
      <c r="F503" t="e">
        <f>SQRT(($C$5/2)^2-($C$5/2)^2*'(OLD) bottom seam length'!E503^2/($C$6/2)^2)</f>
        <v>#DIV/0!</v>
      </c>
      <c r="H503" s="136">
        <f t="shared" si="72"/>
        <v>9840</v>
      </c>
      <c r="I503" t="e">
        <f>SQRT(($C$5/2)^2-($C$5/2)^2*'(OLD) bottom seam length'!H503^2/($C$6/2)^2)</f>
        <v>#DIV/0!</v>
      </c>
      <c r="K503" s="136">
        <f t="shared" si="73"/>
        <v>9840</v>
      </c>
      <c r="L503" t="e">
        <f>SQRT(($C$5/2)^2-($C$5/2)^2*'(OLD) bottom seam length'!K503^2/($C$6/2)^2)</f>
        <v>#DIV/0!</v>
      </c>
      <c r="O503" s="136">
        <f t="shared" si="74"/>
        <v>9840</v>
      </c>
      <c r="P503" t="b">
        <f t="shared" si="75"/>
        <v>0</v>
      </c>
      <c r="T503" s="136">
        <f t="shared" si="76"/>
        <v>9820</v>
      </c>
      <c r="U503" t="e">
        <f>SQRT(($U$6/2)^2-($U$6/2)^2*'(OLD) bottom seam length'!T503^2/($U$7/2)^2)</f>
        <v>#VALUE!</v>
      </c>
      <c r="W503" s="136">
        <f t="shared" si="77"/>
        <v>9820</v>
      </c>
      <c r="X503" t="e">
        <f>SQRT(($U$6/2)^2-($U$6/2)^2*'(OLD) bottom seam length'!W503^2/($U$7/2)^2)</f>
        <v>#VALUE!</v>
      </c>
      <c r="Z503" s="136">
        <f t="shared" si="78"/>
        <v>9820</v>
      </c>
      <c r="AA503" t="e">
        <f>SQRT(($U$6/2)^2-($U$6/2)^2*'(OLD) bottom seam length'!Z503^2/($U$7/2)^2)</f>
        <v>#VALUE!</v>
      </c>
      <c r="AC503" s="136">
        <f t="shared" si="79"/>
        <v>9820</v>
      </c>
      <c r="AD503" t="e">
        <f>SQRT(($U$6/2)^2-($U$6/2)^2*'(OLD) bottom seam length'!AC503^2/($U$7/2)^2)</f>
        <v>#VALUE!</v>
      </c>
    </row>
    <row r="504" spans="2:30">
      <c r="B504" s="136">
        <f t="shared" si="70"/>
        <v>9860</v>
      </c>
      <c r="C504" t="e">
        <f>SQRT(($C$5/2)^2-($C$5/2)^2*'(OLD) bottom seam length'!B504^2/($C$6/2)^2)</f>
        <v>#DIV/0!</v>
      </c>
      <c r="E504" s="136">
        <f t="shared" si="71"/>
        <v>9860</v>
      </c>
      <c r="F504" t="e">
        <f>SQRT(($C$5/2)^2-($C$5/2)^2*'(OLD) bottom seam length'!E504^2/($C$6/2)^2)</f>
        <v>#DIV/0!</v>
      </c>
      <c r="H504" s="136">
        <f t="shared" si="72"/>
        <v>9860</v>
      </c>
      <c r="I504" t="e">
        <f>SQRT(($C$5/2)^2-($C$5/2)^2*'(OLD) bottom seam length'!H504^2/($C$6/2)^2)</f>
        <v>#DIV/0!</v>
      </c>
      <c r="K504" s="136">
        <f t="shared" si="73"/>
        <v>9860</v>
      </c>
      <c r="L504" t="e">
        <f>SQRT(($C$5/2)^2-($C$5/2)^2*'(OLD) bottom seam length'!K504^2/($C$6/2)^2)</f>
        <v>#DIV/0!</v>
      </c>
      <c r="O504" s="136">
        <f t="shared" si="74"/>
        <v>9860</v>
      </c>
      <c r="P504" t="b">
        <f t="shared" si="75"/>
        <v>0</v>
      </c>
      <c r="T504" s="136">
        <f t="shared" si="76"/>
        <v>9840</v>
      </c>
      <c r="U504" t="e">
        <f>SQRT(($U$6/2)^2-($U$6/2)^2*'(OLD) bottom seam length'!T504^2/($U$7/2)^2)</f>
        <v>#VALUE!</v>
      </c>
      <c r="W504" s="136">
        <f t="shared" si="77"/>
        <v>9840</v>
      </c>
      <c r="X504" t="e">
        <f>SQRT(($U$6/2)^2-($U$6/2)^2*'(OLD) bottom seam length'!W504^2/($U$7/2)^2)</f>
        <v>#VALUE!</v>
      </c>
      <c r="Z504" s="136">
        <f t="shared" si="78"/>
        <v>9840</v>
      </c>
      <c r="AA504" t="e">
        <f>SQRT(($U$6/2)^2-($U$6/2)^2*'(OLD) bottom seam length'!Z504^2/($U$7/2)^2)</f>
        <v>#VALUE!</v>
      </c>
      <c r="AC504" s="136">
        <f t="shared" si="79"/>
        <v>9840</v>
      </c>
      <c r="AD504" t="e">
        <f>SQRT(($U$6/2)^2-($U$6/2)^2*'(OLD) bottom seam length'!AC504^2/($U$7/2)^2)</f>
        <v>#VALUE!</v>
      </c>
    </row>
    <row r="505" spans="2:30">
      <c r="B505" s="136">
        <f t="shared" si="70"/>
        <v>9880</v>
      </c>
      <c r="C505" t="e">
        <f>SQRT(($C$5/2)^2-($C$5/2)^2*'(OLD) bottom seam length'!B505^2/($C$6/2)^2)</f>
        <v>#DIV/0!</v>
      </c>
      <c r="E505" s="136">
        <f t="shared" si="71"/>
        <v>9880</v>
      </c>
      <c r="F505" t="e">
        <f>SQRT(($C$5/2)^2-($C$5/2)^2*'(OLD) bottom seam length'!E505^2/($C$6/2)^2)</f>
        <v>#DIV/0!</v>
      </c>
      <c r="H505" s="136">
        <f t="shared" si="72"/>
        <v>9880</v>
      </c>
      <c r="I505" t="e">
        <f>SQRT(($C$5/2)^2-($C$5/2)^2*'(OLD) bottom seam length'!H505^2/($C$6/2)^2)</f>
        <v>#DIV/0!</v>
      </c>
      <c r="K505" s="136">
        <f t="shared" si="73"/>
        <v>9880</v>
      </c>
      <c r="L505" t="e">
        <f>SQRT(($C$5/2)^2-($C$5/2)^2*'(OLD) bottom seam length'!K505^2/($C$6/2)^2)</f>
        <v>#DIV/0!</v>
      </c>
      <c r="O505" s="136">
        <f t="shared" si="74"/>
        <v>9880</v>
      </c>
      <c r="P505" t="b">
        <f t="shared" si="75"/>
        <v>0</v>
      </c>
      <c r="T505" s="136">
        <f t="shared" si="76"/>
        <v>9860</v>
      </c>
      <c r="U505" t="e">
        <f>SQRT(($U$6/2)^2-($U$6/2)^2*'(OLD) bottom seam length'!T505^2/($U$7/2)^2)</f>
        <v>#VALUE!</v>
      </c>
      <c r="W505" s="136">
        <f t="shared" si="77"/>
        <v>9860</v>
      </c>
      <c r="X505" t="e">
        <f>SQRT(($U$6/2)^2-($U$6/2)^2*'(OLD) bottom seam length'!W505^2/($U$7/2)^2)</f>
        <v>#VALUE!</v>
      </c>
      <c r="Z505" s="136">
        <f t="shared" si="78"/>
        <v>9860</v>
      </c>
      <c r="AA505" t="e">
        <f>SQRT(($U$6/2)^2-($U$6/2)^2*'(OLD) bottom seam length'!Z505^2/($U$7/2)^2)</f>
        <v>#VALUE!</v>
      </c>
      <c r="AC505" s="136">
        <f t="shared" si="79"/>
        <v>9860</v>
      </c>
      <c r="AD505" t="e">
        <f>SQRT(($U$6/2)^2-($U$6/2)^2*'(OLD) bottom seam length'!AC505^2/($U$7/2)^2)</f>
        <v>#VALUE!</v>
      </c>
    </row>
    <row r="506" spans="2:30">
      <c r="B506" s="136">
        <f t="shared" si="70"/>
        <v>9900</v>
      </c>
      <c r="C506" t="e">
        <f>SQRT(($C$5/2)^2-($C$5/2)^2*'(OLD) bottom seam length'!B506^2/($C$6/2)^2)</f>
        <v>#DIV/0!</v>
      </c>
      <c r="E506" s="136">
        <f t="shared" si="71"/>
        <v>9900</v>
      </c>
      <c r="F506" t="e">
        <f>SQRT(($C$5/2)^2-($C$5/2)^2*'(OLD) bottom seam length'!E506^2/($C$6/2)^2)</f>
        <v>#DIV/0!</v>
      </c>
      <c r="H506" s="136">
        <f t="shared" si="72"/>
        <v>9900</v>
      </c>
      <c r="I506" t="e">
        <f>SQRT(($C$5/2)^2-($C$5/2)^2*'(OLD) bottom seam length'!H506^2/($C$6/2)^2)</f>
        <v>#DIV/0!</v>
      </c>
      <c r="K506" s="136">
        <f t="shared" si="73"/>
        <v>9900</v>
      </c>
      <c r="L506" t="e">
        <f>SQRT(($C$5/2)^2-($C$5/2)^2*'(OLD) bottom seam length'!K506^2/($C$6/2)^2)</f>
        <v>#DIV/0!</v>
      </c>
      <c r="O506" s="136">
        <f t="shared" si="74"/>
        <v>9900</v>
      </c>
      <c r="P506" t="b">
        <f t="shared" si="75"/>
        <v>0</v>
      </c>
      <c r="T506" s="136">
        <f t="shared" si="76"/>
        <v>9880</v>
      </c>
      <c r="U506" t="e">
        <f>SQRT(($U$6/2)^2-($U$6/2)^2*'(OLD) bottom seam length'!T506^2/($U$7/2)^2)</f>
        <v>#VALUE!</v>
      </c>
      <c r="W506" s="136">
        <f t="shared" si="77"/>
        <v>9880</v>
      </c>
      <c r="X506" t="e">
        <f>SQRT(($U$6/2)^2-($U$6/2)^2*'(OLD) bottom seam length'!W506^2/($U$7/2)^2)</f>
        <v>#VALUE!</v>
      </c>
      <c r="Z506" s="136">
        <f t="shared" si="78"/>
        <v>9880</v>
      </c>
      <c r="AA506" t="e">
        <f>SQRT(($U$6/2)^2-($U$6/2)^2*'(OLD) bottom seam length'!Z506^2/($U$7/2)^2)</f>
        <v>#VALUE!</v>
      </c>
      <c r="AC506" s="136">
        <f t="shared" si="79"/>
        <v>9880</v>
      </c>
      <c r="AD506" t="e">
        <f>SQRT(($U$6/2)^2-($U$6/2)^2*'(OLD) bottom seam length'!AC506^2/($U$7/2)^2)</f>
        <v>#VALUE!</v>
      </c>
    </row>
    <row r="507" spans="2:30">
      <c r="B507" s="136">
        <f t="shared" si="70"/>
        <v>9920</v>
      </c>
      <c r="C507" t="e">
        <f>SQRT(($C$5/2)^2-($C$5/2)^2*'(OLD) bottom seam length'!B507^2/($C$6/2)^2)</f>
        <v>#DIV/0!</v>
      </c>
      <c r="E507" s="136">
        <f t="shared" si="71"/>
        <v>9920</v>
      </c>
      <c r="F507" t="e">
        <f>SQRT(($C$5/2)^2-($C$5/2)^2*'(OLD) bottom seam length'!E507^2/($C$6/2)^2)</f>
        <v>#DIV/0!</v>
      </c>
      <c r="H507" s="136">
        <f t="shared" si="72"/>
        <v>9920</v>
      </c>
      <c r="I507" t="e">
        <f>SQRT(($C$5/2)^2-($C$5/2)^2*'(OLD) bottom seam length'!H507^2/($C$6/2)^2)</f>
        <v>#DIV/0!</v>
      </c>
      <c r="K507" s="136">
        <f t="shared" si="73"/>
        <v>9920</v>
      </c>
      <c r="L507" t="e">
        <f>SQRT(($C$5/2)^2-($C$5/2)^2*'(OLD) bottom seam length'!K507^2/($C$6/2)^2)</f>
        <v>#DIV/0!</v>
      </c>
      <c r="O507" s="136">
        <f t="shared" si="74"/>
        <v>9920</v>
      </c>
      <c r="P507" t="b">
        <f t="shared" si="75"/>
        <v>0</v>
      </c>
      <c r="T507" s="136">
        <f t="shared" si="76"/>
        <v>9900</v>
      </c>
      <c r="U507" t="e">
        <f>SQRT(($U$6/2)^2-($U$6/2)^2*'(OLD) bottom seam length'!T507^2/($U$7/2)^2)</f>
        <v>#VALUE!</v>
      </c>
      <c r="W507" s="136">
        <f t="shared" si="77"/>
        <v>9900</v>
      </c>
      <c r="X507" t="e">
        <f>SQRT(($U$6/2)^2-($U$6/2)^2*'(OLD) bottom seam length'!W507^2/($U$7/2)^2)</f>
        <v>#VALUE!</v>
      </c>
      <c r="Z507" s="136">
        <f t="shared" si="78"/>
        <v>9900</v>
      </c>
      <c r="AA507" t="e">
        <f>SQRT(($U$6/2)^2-($U$6/2)^2*'(OLD) bottom seam length'!Z507^2/($U$7/2)^2)</f>
        <v>#VALUE!</v>
      </c>
      <c r="AC507" s="136">
        <f t="shared" si="79"/>
        <v>9900</v>
      </c>
      <c r="AD507" t="e">
        <f>SQRT(($U$6/2)^2-($U$6/2)^2*'(OLD) bottom seam length'!AC507^2/($U$7/2)^2)</f>
        <v>#VALUE!</v>
      </c>
    </row>
    <row r="508" spans="2:30">
      <c r="B508" s="136">
        <f t="shared" si="70"/>
        <v>9940</v>
      </c>
      <c r="C508" t="e">
        <f>SQRT(($C$5/2)^2-($C$5/2)^2*'(OLD) bottom seam length'!B508^2/($C$6/2)^2)</f>
        <v>#DIV/0!</v>
      </c>
      <c r="E508" s="136">
        <f t="shared" si="71"/>
        <v>9940</v>
      </c>
      <c r="F508" t="e">
        <f>SQRT(($C$5/2)^2-($C$5/2)^2*'(OLD) bottom seam length'!E508^2/($C$6/2)^2)</f>
        <v>#DIV/0!</v>
      </c>
      <c r="H508" s="136">
        <f t="shared" si="72"/>
        <v>9940</v>
      </c>
      <c r="I508" t="e">
        <f>SQRT(($C$5/2)^2-($C$5/2)^2*'(OLD) bottom seam length'!H508^2/($C$6/2)^2)</f>
        <v>#DIV/0!</v>
      </c>
      <c r="K508" s="136">
        <f t="shared" si="73"/>
        <v>9940</v>
      </c>
      <c r="L508" t="e">
        <f>SQRT(($C$5/2)^2-($C$5/2)^2*'(OLD) bottom seam length'!K508^2/($C$6/2)^2)</f>
        <v>#DIV/0!</v>
      </c>
      <c r="O508" s="136">
        <f t="shared" si="74"/>
        <v>9940</v>
      </c>
      <c r="P508" t="b">
        <f t="shared" si="75"/>
        <v>0</v>
      </c>
      <c r="T508" s="136">
        <f t="shared" si="76"/>
        <v>9920</v>
      </c>
      <c r="U508" t="e">
        <f>SQRT(($U$6/2)^2-($U$6/2)^2*'(OLD) bottom seam length'!T508^2/($U$7/2)^2)</f>
        <v>#VALUE!</v>
      </c>
      <c r="W508" s="136">
        <f t="shared" si="77"/>
        <v>9920</v>
      </c>
      <c r="X508" t="e">
        <f>SQRT(($U$6/2)^2-($U$6/2)^2*'(OLD) bottom seam length'!W508^2/($U$7/2)^2)</f>
        <v>#VALUE!</v>
      </c>
      <c r="Z508" s="136">
        <f t="shared" si="78"/>
        <v>9920</v>
      </c>
      <c r="AA508" t="e">
        <f>SQRT(($U$6/2)^2-($U$6/2)^2*'(OLD) bottom seam length'!Z508^2/($U$7/2)^2)</f>
        <v>#VALUE!</v>
      </c>
      <c r="AC508" s="136">
        <f t="shared" si="79"/>
        <v>9920</v>
      </c>
      <c r="AD508" t="e">
        <f>SQRT(($U$6/2)^2-($U$6/2)^2*'(OLD) bottom seam length'!AC508^2/($U$7/2)^2)</f>
        <v>#VALUE!</v>
      </c>
    </row>
    <row r="509" spans="2:30">
      <c r="B509" s="136">
        <f t="shared" si="70"/>
        <v>9960</v>
      </c>
      <c r="C509" t="e">
        <f>SQRT(($C$5/2)^2-($C$5/2)^2*'(OLD) bottom seam length'!B509^2/($C$6/2)^2)</f>
        <v>#DIV/0!</v>
      </c>
      <c r="E509" s="136">
        <f t="shared" si="71"/>
        <v>9960</v>
      </c>
      <c r="F509" t="e">
        <f>SQRT(($C$5/2)^2-($C$5/2)^2*'(OLD) bottom seam length'!E509^2/($C$6/2)^2)</f>
        <v>#DIV/0!</v>
      </c>
      <c r="H509" s="136">
        <f t="shared" si="72"/>
        <v>9960</v>
      </c>
      <c r="I509" t="e">
        <f>SQRT(($C$5/2)^2-($C$5/2)^2*'(OLD) bottom seam length'!H509^2/($C$6/2)^2)</f>
        <v>#DIV/0!</v>
      </c>
      <c r="K509" s="136">
        <f t="shared" si="73"/>
        <v>9960</v>
      </c>
      <c r="L509" t="e">
        <f>SQRT(($C$5/2)^2-($C$5/2)^2*'(OLD) bottom seam length'!K509^2/($C$6/2)^2)</f>
        <v>#DIV/0!</v>
      </c>
      <c r="O509" s="136">
        <f t="shared" si="74"/>
        <v>9960</v>
      </c>
      <c r="P509" t="b">
        <f t="shared" si="75"/>
        <v>0</v>
      </c>
      <c r="T509" s="136">
        <f t="shared" si="76"/>
        <v>9940</v>
      </c>
      <c r="U509" t="e">
        <f>SQRT(($U$6/2)^2-($U$6/2)^2*'(OLD) bottom seam length'!T509^2/($U$7/2)^2)</f>
        <v>#VALUE!</v>
      </c>
      <c r="W509" s="136">
        <f t="shared" si="77"/>
        <v>9940</v>
      </c>
      <c r="X509" t="e">
        <f>SQRT(($U$6/2)^2-($U$6/2)^2*'(OLD) bottom seam length'!W509^2/($U$7/2)^2)</f>
        <v>#VALUE!</v>
      </c>
      <c r="Z509" s="136">
        <f t="shared" si="78"/>
        <v>9940</v>
      </c>
      <c r="AA509" t="e">
        <f>SQRT(($U$6/2)^2-($U$6/2)^2*'(OLD) bottom seam length'!Z509^2/($U$7/2)^2)</f>
        <v>#VALUE!</v>
      </c>
      <c r="AC509" s="136">
        <f t="shared" si="79"/>
        <v>9940</v>
      </c>
      <c r="AD509" t="e">
        <f>SQRT(($U$6/2)^2-($U$6/2)^2*'(OLD) bottom seam length'!AC509^2/($U$7/2)^2)</f>
        <v>#VALUE!</v>
      </c>
    </row>
    <row r="510" spans="2:30">
      <c r="B510" s="136">
        <f t="shared" si="70"/>
        <v>9980</v>
      </c>
      <c r="C510" t="e">
        <f>SQRT(($C$5/2)^2-($C$5/2)^2*'(OLD) bottom seam length'!B510^2/($C$6/2)^2)</f>
        <v>#DIV/0!</v>
      </c>
      <c r="E510" s="136">
        <f t="shared" si="71"/>
        <v>9980</v>
      </c>
      <c r="F510" t="e">
        <f>SQRT(($C$5/2)^2-($C$5/2)^2*'(OLD) bottom seam length'!E510^2/($C$6/2)^2)</f>
        <v>#DIV/0!</v>
      </c>
      <c r="H510" s="136">
        <f t="shared" si="72"/>
        <v>9980</v>
      </c>
      <c r="I510" t="e">
        <f>SQRT(($C$5/2)^2-($C$5/2)^2*'(OLD) bottom seam length'!H510^2/($C$6/2)^2)</f>
        <v>#DIV/0!</v>
      </c>
      <c r="K510" s="136">
        <f t="shared" si="73"/>
        <v>9980</v>
      </c>
      <c r="L510" t="e">
        <f>SQRT(($C$5/2)^2-($C$5/2)^2*'(OLD) bottom seam length'!K510^2/($C$6/2)^2)</f>
        <v>#DIV/0!</v>
      </c>
      <c r="O510" s="136">
        <f t="shared" si="74"/>
        <v>9980</v>
      </c>
      <c r="P510" t="b">
        <f t="shared" si="75"/>
        <v>0</v>
      </c>
      <c r="T510" s="136">
        <f t="shared" si="76"/>
        <v>9960</v>
      </c>
      <c r="U510" t="e">
        <f>SQRT(($U$6/2)^2-($U$6/2)^2*'(OLD) bottom seam length'!T510^2/($U$7/2)^2)</f>
        <v>#VALUE!</v>
      </c>
      <c r="W510" s="136">
        <f t="shared" si="77"/>
        <v>9960</v>
      </c>
      <c r="X510" t="e">
        <f>SQRT(($U$6/2)^2-($U$6/2)^2*'(OLD) bottom seam length'!W510^2/($U$7/2)^2)</f>
        <v>#VALUE!</v>
      </c>
      <c r="Z510" s="136">
        <f t="shared" si="78"/>
        <v>9960</v>
      </c>
      <c r="AA510" t="e">
        <f>SQRT(($U$6/2)^2-($U$6/2)^2*'(OLD) bottom seam length'!Z510^2/($U$7/2)^2)</f>
        <v>#VALUE!</v>
      </c>
      <c r="AC510" s="136">
        <f t="shared" si="79"/>
        <v>9960</v>
      </c>
      <c r="AD510" t="e">
        <f>SQRT(($U$6/2)^2-($U$6/2)^2*'(OLD) bottom seam length'!AC510^2/($U$7/2)^2)</f>
        <v>#VALUE!</v>
      </c>
    </row>
    <row r="511" spans="2:30">
      <c r="B511" s="136">
        <f t="shared" si="70"/>
        <v>10000</v>
      </c>
      <c r="C511" t="e">
        <f>SQRT(($C$5/2)^2-($C$5/2)^2*'(OLD) bottom seam length'!B511^2/($C$6/2)^2)</f>
        <v>#DIV/0!</v>
      </c>
      <c r="E511" s="136">
        <f t="shared" si="71"/>
        <v>10000</v>
      </c>
      <c r="F511" t="e">
        <f>SQRT(($C$5/2)^2-($C$5/2)^2*'(OLD) bottom seam length'!E511^2/($C$6/2)^2)</f>
        <v>#DIV/0!</v>
      </c>
      <c r="H511" s="136">
        <f t="shared" si="72"/>
        <v>10000</v>
      </c>
      <c r="I511" t="e">
        <f>SQRT(($C$5/2)^2-($C$5/2)^2*'(OLD) bottom seam length'!H511^2/($C$6/2)^2)</f>
        <v>#DIV/0!</v>
      </c>
      <c r="K511" s="136">
        <f t="shared" si="73"/>
        <v>10000</v>
      </c>
      <c r="L511" t="e">
        <f>SQRT(($C$5/2)^2-($C$5/2)^2*'(OLD) bottom seam length'!K511^2/($C$6/2)^2)</f>
        <v>#DIV/0!</v>
      </c>
      <c r="O511" s="136">
        <f t="shared" si="74"/>
        <v>10000</v>
      </c>
      <c r="P511" t="b">
        <f t="shared" si="75"/>
        <v>0</v>
      </c>
      <c r="T511" s="136">
        <f t="shared" si="76"/>
        <v>9980</v>
      </c>
      <c r="U511" t="e">
        <f>SQRT(($U$6/2)^2-($U$6/2)^2*'(OLD) bottom seam length'!T511^2/($U$7/2)^2)</f>
        <v>#VALUE!</v>
      </c>
      <c r="W511" s="136">
        <f t="shared" si="77"/>
        <v>9980</v>
      </c>
      <c r="X511" t="e">
        <f>SQRT(($U$6/2)^2-($U$6/2)^2*'(OLD) bottom seam length'!W511^2/($U$7/2)^2)</f>
        <v>#VALUE!</v>
      </c>
      <c r="Z511" s="136">
        <f t="shared" si="78"/>
        <v>9980</v>
      </c>
      <c r="AA511" t="e">
        <f>SQRT(($U$6/2)^2-($U$6/2)^2*'(OLD) bottom seam length'!Z511^2/($U$7/2)^2)</f>
        <v>#VALUE!</v>
      </c>
      <c r="AC511" s="136">
        <f t="shared" si="79"/>
        <v>9980</v>
      </c>
      <c r="AD511" t="e">
        <f>SQRT(($U$6/2)^2-($U$6/2)^2*'(OLD) bottom seam length'!AC511^2/($U$7/2)^2)</f>
        <v>#VALUE!</v>
      </c>
    </row>
    <row r="512" spans="2:30">
      <c r="B512" s="136">
        <f t="shared" si="70"/>
        <v>10020</v>
      </c>
      <c r="C512" t="e">
        <f>SQRT(($C$5/2)^2-($C$5/2)^2*'(OLD) bottom seam length'!B512^2/($C$6/2)^2)</f>
        <v>#DIV/0!</v>
      </c>
      <c r="E512" s="136">
        <f t="shared" si="71"/>
        <v>10020</v>
      </c>
      <c r="F512" t="e">
        <f>SQRT(($C$5/2)^2-($C$5/2)^2*'(OLD) bottom seam length'!E512^2/($C$6/2)^2)</f>
        <v>#DIV/0!</v>
      </c>
      <c r="H512" s="136">
        <f t="shared" si="72"/>
        <v>10020</v>
      </c>
      <c r="I512" t="e">
        <f>SQRT(($C$5/2)^2-($C$5/2)^2*'(OLD) bottom seam length'!H512^2/($C$6/2)^2)</f>
        <v>#DIV/0!</v>
      </c>
      <c r="K512" s="136">
        <f t="shared" si="73"/>
        <v>10020</v>
      </c>
      <c r="L512" t="e">
        <f>SQRT(($C$5/2)^2-($C$5/2)^2*'(OLD) bottom seam length'!K512^2/($C$6/2)^2)</f>
        <v>#DIV/0!</v>
      </c>
      <c r="O512" s="136">
        <f t="shared" si="74"/>
        <v>10020</v>
      </c>
      <c r="P512" t="b">
        <f t="shared" si="75"/>
        <v>0</v>
      </c>
      <c r="T512" s="136">
        <f t="shared" si="76"/>
        <v>10000</v>
      </c>
      <c r="U512" t="e">
        <f>SQRT(($U$6/2)^2-($U$6/2)^2*'(OLD) bottom seam length'!T512^2/($U$7/2)^2)</f>
        <v>#VALUE!</v>
      </c>
      <c r="W512" s="136">
        <f t="shared" si="77"/>
        <v>10000</v>
      </c>
      <c r="X512" t="e">
        <f>SQRT(($U$6/2)^2-($U$6/2)^2*'(OLD) bottom seam length'!W512^2/($U$7/2)^2)</f>
        <v>#VALUE!</v>
      </c>
      <c r="Z512" s="136">
        <f t="shared" si="78"/>
        <v>10000</v>
      </c>
      <c r="AA512" t="e">
        <f>SQRT(($U$6/2)^2-($U$6/2)^2*'(OLD) bottom seam length'!Z512^2/($U$7/2)^2)</f>
        <v>#VALUE!</v>
      </c>
      <c r="AC512" s="136">
        <f t="shared" si="79"/>
        <v>10000</v>
      </c>
      <c r="AD512" t="e">
        <f>SQRT(($U$6/2)^2-($U$6/2)^2*'(OLD) bottom seam length'!AC512^2/($U$7/2)^2)</f>
        <v>#VALUE!</v>
      </c>
    </row>
    <row r="513" spans="2:30">
      <c r="B513" s="136">
        <f t="shared" si="70"/>
        <v>10040</v>
      </c>
      <c r="C513" t="e">
        <f>SQRT(($C$5/2)^2-($C$5/2)^2*'(OLD) bottom seam length'!B513^2/($C$6/2)^2)</f>
        <v>#DIV/0!</v>
      </c>
      <c r="E513" s="136">
        <f t="shared" si="71"/>
        <v>10040</v>
      </c>
      <c r="F513" t="e">
        <f>SQRT(($C$5/2)^2-($C$5/2)^2*'(OLD) bottom seam length'!E513^2/($C$6/2)^2)</f>
        <v>#DIV/0!</v>
      </c>
      <c r="H513" s="136">
        <f t="shared" si="72"/>
        <v>10040</v>
      </c>
      <c r="I513" t="e">
        <f>SQRT(($C$5/2)^2-($C$5/2)^2*'(OLD) bottom seam length'!H513^2/($C$6/2)^2)</f>
        <v>#DIV/0!</v>
      </c>
      <c r="K513" s="136">
        <f t="shared" si="73"/>
        <v>10040</v>
      </c>
      <c r="L513" t="e">
        <f>SQRT(($C$5/2)^2-($C$5/2)^2*'(OLD) bottom seam length'!K513^2/($C$6/2)^2)</f>
        <v>#DIV/0!</v>
      </c>
      <c r="O513" s="136">
        <f t="shared" si="74"/>
        <v>10040</v>
      </c>
      <c r="P513" t="b">
        <f t="shared" si="75"/>
        <v>0</v>
      </c>
      <c r="T513" s="136">
        <f t="shared" si="76"/>
        <v>10020</v>
      </c>
      <c r="U513" t="e">
        <f>SQRT(($U$6/2)^2-($U$6/2)^2*'(OLD) bottom seam length'!T513^2/($U$7/2)^2)</f>
        <v>#VALUE!</v>
      </c>
      <c r="W513" s="136">
        <f t="shared" si="77"/>
        <v>10020</v>
      </c>
      <c r="X513" t="e">
        <f>SQRT(($U$6/2)^2-($U$6/2)^2*'(OLD) bottom seam length'!W513^2/($U$7/2)^2)</f>
        <v>#VALUE!</v>
      </c>
      <c r="Z513" s="136">
        <f t="shared" si="78"/>
        <v>10020</v>
      </c>
      <c r="AA513" t="e">
        <f>SQRT(($U$6/2)^2-($U$6/2)^2*'(OLD) bottom seam length'!Z513^2/($U$7/2)^2)</f>
        <v>#VALUE!</v>
      </c>
      <c r="AC513" s="136">
        <f t="shared" si="79"/>
        <v>10020</v>
      </c>
      <c r="AD513" t="e">
        <f>SQRT(($U$6/2)^2-($U$6/2)^2*'(OLD) bottom seam length'!AC513^2/($U$7/2)^2)</f>
        <v>#VALUE!</v>
      </c>
    </row>
    <row r="514" spans="2:30">
      <c r="B514" s="136">
        <f t="shared" si="70"/>
        <v>10060</v>
      </c>
      <c r="C514" t="e">
        <f>SQRT(($C$5/2)^2-($C$5/2)^2*'(OLD) bottom seam length'!B514^2/($C$6/2)^2)</f>
        <v>#DIV/0!</v>
      </c>
      <c r="E514" s="136">
        <f t="shared" si="71"/>
        <v>10060</v>
      </c>
      <c r="F514" t="e">
        <f>SQRT(($C$5/2)^2-($C$5/2)^2*'(OLD) bottom seam length'!E514^2/($C$6/2)^2)</f>
        <v>#DIV/0!</v>
      </c>
      <c r="H514" s="136">
        <f t="shared" si="72"/>
        <v>10060</v>
      </c>
      <c r="I514" t="e">
        <f>SQRT(($C$5/2)^2-($C$5/2)^2*'(OLD) bottom seam length'!H514^2/($C$6/2)^2)</f>
        <v>#DIV/0!</v>
      </c>
      <c r="K514" s="136">
        <f t="shared" si="73"/>
        <v>10060</v>
      </c>
      <c r="L514" t="e">
        <f>SQRT(($C$5/2)^2-($C$5/2)^2*'(OLD) bottom seam length'!K514^2/($C$6/2)^2)</f>
        <v>#DIV/0!</v>
      </c>
      <c r="O514" s="136">
        <f t="shared" si="74"/>
        <v>10060</v>
      </c>
      <c r="P514" t="b">
        <f t="shared" si="75"/>
        <v>0</v>
      </c>
      <c r="T514" s="136">
        <f t="shared" si="76"/>
        <v>10040</v>
      </c>
      <c r="U514" t="e">
        <f>SQRT(($U$6/2)^2-($U$6/2)^2*'(OLD) bottom seam length'!T514^2/($U$7/2)^2)</f>
        <v>#VALUE!</v>
      </c>
      <c r="W514" s="136">
        <f t="shared" si="77"/>
        <v>10040</v>
      </c>
      <c r="X514" t="e">
        <f>SQRT(($U$6/2)^2-($U$6/2)^2*'(OLD) bottom seam length'!W514^2/($U$7/2)^2)</f>
        <v>#VALUE!</v>
      </c>
      <c r="Z514" s="136">
        <f t="shared" si="78"/>
        <v>10040</v>
      </c>
      <c r="AA514" t="e">
        <f>SQRT(($U$6/2)^2-($U$6/2)^2*'(OLD) bottom seam length'!Z514^2/($U$7/2)^2)</f>
        <v>#VALUE!</v>
      </c>
      <c r="AC514" s="136">
        <f t="shared" si="79"/>
        <v>10040</v>
      </c>
      <c r="AD514" t="e">
        <f>SQRT(($U$6/2)^2-($U$6/2)^2*'(OLD) bottom seam length'!AC514^2/($U$7/2)^2)</f>
        <v>#VALUE!</v>
      </c>
    </row>
    <row r="515" spans="2:30">
      <c r="B515" s="136">
        <f t="shared" si="70"/>
        <v>10080</v>
      </c>
      <c r="C515" t="e">
        <f>SQRT(($C$5/2)^2-($C$5/2)^2*'(OLD) bottom seam length'!B515^2/($C$6/2)^2)</f>
        <v>#DIV/0!</v>
      </c>
      <c r="E515" s="136">
        <f t="shared" si="71"/>
        <v>10080</v>
      </c>
      <c r="F515" t="e">
        <f>SQRT(($C$5/2)^2-($C$5/2)^2*'(OLD) bottom seam length'!E515^2/($C$6/2)^2)</f>
        <v>#DIV/0!</v>
      </c>
      <c r="H515" s="136">
        <f t="shared" si="72"/>
        <v>10080</v>
      </c>
      <c r="I515" t="e">
        <f>SQRT(($C$5/2)^2-($C$5/2)^2*'(OLD) bottom seam length'!H515^2/($C$6/2)^2)</f>
        <v>#DIV/0!</v>
      </c>
      <c r="K515" s="136">
        <f t="shared" si="73"/>
        <v>10080</v>
      </c>
      <c r="L515" t="e">
        <f>SQRT(($C$5/2)^2-($C$5/2)^2*'(OLD) bottom seam length'!K515^2/($C$6/2)^2)</f>
        <v>#DIV/0!</v>
      </c>
      <c r="O515" s="136">
        <f t="shared" si="74"/>
        <v>10080</v>
      </c>
      <c r="P515" t="b">
        <f t="shared" si="75"/>
        <v>0</v>
      </c>
      <c r="T515" s="136">
        <f t="shared" si="76"/>
        <v>10060</v>
      </c>
      <c r="U515" t="e">
        <f>SQRT(($U$6/2)^2-($U$6/2)^2*'(OLD) bottom seam length'!T515^2/($U$7/2)^2)</f>
        <v>#VALUE!</v>
      </c>
      <c r="W515" s="136">
        <f t="shared" si="77"/>
        <v>10060</v>
      </c>
      <c r="X515" t="e">
        <f>SQRT(($U$6/2)^2-($U$6/2)^2*'(OLD) bottom seam length'!W515^2/($U$7/2)^2)</f>
        <v>#VALUE!</v>
      </c>
      <c r="Z515" s="136">
        <f t="shared" si="78"/>
        <v>10060</v>
      </c>
      <c r="AA515" t="e">
        <f>SQRT(($U$6/2)^2-($U$6/2)^2*'(OLD) bottom seam length'!Z515^2/($U$7/2)^2)</f>
        <v>#VALUE!</v>
      </c>
      <c r="AC515" s="136">
        <f t="shared" si="79"/>
        <v>10060</v>
      </c>
      <c r="AD515" t="e">
        <f>SQRT(($U$6/2)^2-($U$6/2)^2*'(OLD) bottom seam length'!AC515^2/($U$7/2)^2)</f>
        <v>#VALUE!</v>
      </c>
    </row>
    <row r="516" spans="2:30">
      <c r="B516" s="136">
        <f t="shared" si="70"/>
        <v>10100</v>
      </c>
      <c r="C516" t="e">
        <f>SQRT(($C$5/2)^2-($C$5/2)^2*'(OLD) bottom seam length'!B516^2/($C$6/2)^2)</f>
        <v>#DIV/0!</v>
      </c>
      <c r="E516" s="136">
        <f t="shared" si="71"/>
        <v>10100</v>
      </c>
      <c r="F516" t="e">
        <f>SQRT(($C$5/2)^2-($C$5/2)^2*'(OLD) bottom seam length'!E516^2/($C$6/2)^2)</f>
        <v>#DIV/0!</v>
      </c>
      <c r="H516" s="136">
        <f t="shared" si="72"/>
        <v>10100</v>
      </c>
      <c r="I516" t="e">
        <f>SQRT(($C$5/2)^2-($C$5/2)^2*'(OLD) bottom seam length'!H516^2/($C$6/2)^2)</f>
        <v>#DIV/0!</v>
      </c>
      <c r="K516" s="136">
        <f t="shared" si="73"/>
        <v>10100</v>
      </c>
      <c r="L516" t="e">
        <f>SQRT(($C$5/2)^2-($C$5/2)^2*'(OLD) bottom seam length'!K516^2/($C$6/2)^2)</f>
        <v>#DIV/0!</v>
      </c>
      <c r="O516" s="136">
        <f t="shared" si="74"/>
        <v>10100</v>
      </c>
      <c r="P516" t="b">
        <f t="shared" si="75"/>
        <v>0</v>
      </c>
      <c r="T516" s="136">
        <f t="shared" si="76"/>
        <v>10080</v>
      </c>
      <c r="U516" t="e">
        <f>SQRT(($U$6/2)^2-($U$6/2)^2*'(OLD) bottom seam length'!T516^2/($U$7/2)^2)</f>
        <v>#VALUE!</v>
      </c>
      <c r="W516" s="136">
        <f t="shared" si="77"/>
        <v>10080</v>
      </c>
      <c r="X516" t="e">
        <f>SQRT(($U$6/2)^2-($U$6/2)^2*'(OLD) bottom seam length'!W516^2/($U$7/2)^2)</f>
        <v>#VALUE!</v>
      </c>
      <c r="Z516" s="136">
        <f t="shared" si="78"/>
        <v>10080</v>
      </c>
      <c r="AA516" t="e">
        <f>SQRT(($U$6/2)^2-($U$6/2)^2*'(OLD) bottom seam length'!Z516^2/($U$7/2)^2)</f>
        <v>#VALUE!</v>
      </c>
      <c r="AC516" s="136">
        <f t="shared" si="79"/>
        <v>10080</v>
      </c>
      <c r="AD516" t="e">
        <f>SQRT(($U$6/2)^2-($U$6/2)^2*'(OLD) bottom seam length'!AC516^2/($U$7/2)^2)</f>
        <v>#VALUE!</v>
      </c>
    </row>
    <row r="517" spans="2:30">
      <c r="B517" s="136">
        <f t="shared" si="70"/>
        <v>10120</v>
      </c>
      <c r="C517" t="e">
        <f>SQRT(($C$5/2)^2-($C$5/2)^2*'(OLD) bottom seam length'!B517^2/($C$6/2)^2)</f>
        <v>#DIV/0!</v>
      </c>
      <c r="E517" s="136">
        <f t="shared" si="71"/>
        <v>10120</v>
      </c>
      <c r="F517" t="e">
        <f>SQRT(($C$5/2)^2-($C$5/2)^2*'(OLD) bottom seam length'!E517^2/($C$6/2)^2)</f>
        <v>#DIV/0!</v>
      </c>
      <c r="H517" s="136">
        <f t="shared" si="72"/>
        <v>10120</v>
      </c>
      <c r="I517" t="e">
        <f>SQRT(($C$5/2)^2-($C$5/2)^2*'(OLD) bottom seam length'!H517^2/($C$6/2)^2)</f>
        <v>#DIV/0!</v>
      </c>
      <c r="K517" s="136">
        <f t="shared" si="73"/>
        <v>10120</v>
      </c>
      <c r="L517" t="e">
        <f>SQRT(($C$5/2)^2-($C$5/2)^2*'(OLD) bottom seam length'!K517^2/($C$6/2)^2)</f>
        <v>#DIV/0!</v>
      </c>
      <c r="O517" s="136">
        <f t="shared" si="74"/>
        <v>10120</v>
      </c>
      <c r="P517" t="b">
        <f t="shared" si="75"/>
        <v>0</v>
      </c>
      <c r="T517" s="136">
        <f t="shared" si="76"/>
        <v>10100</v>
      </c>
      <c r="U517" t="e">
        <f>SQRT(($U$6/2)^2-($U$6/2)^2*'(OLD) bottom seam length'!T517^2/($U$7/2)^2)</f>
        <v>#VALUE!</v>
      </c>
      <c r="W517" s="136">
        <f t="shared" si="77"/>
        <v>10100</v>
      </c>
      <c r="X517" t="e">
        <f>SQRT(($U$6/2)^2-($U$6/2)^2*'(OLD) bottom seam length'!W517^2/($U$7/2)^2)</f>
        <v>#VALUE!</v>
      </c>
      <c r="Z517" s="136">
        <f t="shared" si="78"/>
        <v>10100</v>
      </c>
      <c r="AA517" t="e">
        <f>SQRT(($U$6/2)^2-($U$6/2)^2*'(OLD) bottom seam length'!Z517^2/($U$7/2)^2)</f>
        <v>#VALUE!</v>
      </c>
      <c r="AC517" s="136">
        <f t="shared" si="79"/>
        <v>10100</v>
      </c>
      <c r="AD517" t="e">
        <f>SQRT(($U$6/2)^2-($U$6/2)^2*'(OLD) bottom seam length'!AC517^2/($U$7/2)^2)</f>
        <v>#VALUE!</v>
      </c>
    </row>
    <row r="518" spans="2:30">
      <c r="B518" s="136">
        <f t="shared" si="70"/>
        <v>10140</v>
      </c>
      <c r="C518" t="e">
        <f>SQRT(($C$5/2)^2-($C$5/2)^2*'(OLD) bottom seam length'!B518^2/($C$6/2)^2)</f>
        <v>#DIV/0!</v>
      </c>
      <c r="E518" s="136">
        <f t="shared" si="71"/>
        <v>10140</v>
      </c>
      <c r="F518" t="e">
        <f>SQRT(($C$5/2)^2-($C$5/2)^2*'(OLD) bottom seam length'!E518^2/($C$6/2)^2)</f>
        <v>#DIV/0!</v>
      </c>
      <c r="H518" s="136">
        <f t="shared" si="72"/>
        <v>10140</v>
      </c>
      <c r="I518" t="e">
        <f>SQRT(($C$5/2)^2-($C$5/2)^2*'(OLD) bottom seam length'!H518^2/($C$6/2)^2)</f>
        <v>#DIV/0!</v>
      </c>
      <c r="K518" s="136">
        <f t="shared" si="73"/>
        <v>10140</v>
      </c>
      <c r="L518" t="e">
        <f>SQRT(($C$5/2)^2-($C$5/2)^2*'(OLD) bottom seam length'!K518^2/($C$6/2)^2)</f>
        <v>#DIV/0!</v>
      </c>
      <c r="O518" s="136">
        <f t="shared" si="74"/>
        <v>10140</v>
      </c>
      <c r="P518" t="b">
        <f t="shared" si="75"/>
        <v>0</v>
      </c>
      <c r="T518" s="136">
        <f t="shared" si="76"/>
        <v>10120</v>
      </c>
      <c r="U518" t="e">
        <f>SQRT(($U$6/2)^2-($U$6/2)^2*'(OLD) bottom seam length'!T518^2/($U$7/2)^2)</f>
        <v>#VALUE!</v>
      </c>
      <c r="W518" s="136">
        <f t="shared" si="77"/>
        <v>10120</v>
      </c>
      <c r="X518" t="e">
        <f>SQRT(($U$6/2)^2-($U$6/2)^2*'(OLD) bottom seam length'!W518^2/($U$7/2)^2)</f>
        <v>#VALUE!</v>
      </c>
      <c r="Z518" s="136">
        <f t="shared" si="78"/>
        <v>10120</v>
      </c>
      <c r="AA518" t="e">
        <f>SQRT(($U$6/2)^2-($U$6/2)^2*'(OLD) bottom seam length'!Z518^2/($U$7/2)^2)</f>
        <v>#VALUE!</v>
      </c>
      <c r="AC518" s="136">
        <f t="shared" si="79"/>
        <v>10120</v>
      </c>
      <c r="AD518" t="e">
        <f>SQRT(($U$6/2)^2-($U$6/2)^2*'(OLD) bottom seam length'!AC518^2/($U$7/2)^2)</f>
        <v>#VALUE!</v>
      </c>
    </row>
    <row r="519" spans="2:30">
      <c r="B519" s="136">
        <f t="shared" si="70"/>
        <v>10160</v>
      </c>
      <c r="C519" t="e">
        <f>SQRT(($C$5/2)^2-($C$5/2)^2*'(OLD) bottom seam length'!B519^2/($C$6/2)^2)</f>
        <v>#DIV/0!</v>
      </c>
      <c r="E519" s="136">
        <f t="shared" si="71"/>
        <v>10160</v>
      </c>
      <c r="F519" t="e">
        <f>SQRT(($C$5/2)^2-($C$5/2)^2*'(OLD) bottom seam length'!E519^2/($C$6/2)^2)</f>
        <v>#DIV/0!</v>
      </c>
      <c r="H519" s="136">
        <f t="shared" si="72"/>
        <v>10160</v>
      </c>
      <c r="I519" t="e">
        <f>SQRT(($C$5/2)^2-($C$5/2)^2*'(OLD) bottom seam length'!H519^2/($C$6/2)^2)</f>
        <v>#DIV/0!</v>
      </c>
      <c r="K519" s="136">
        <f t="shared" si="73"/>
        <v>10160</v>
      </c>
      <c r="L519" t="e">
        <f>SQRT(($C$5/2)^2-($C$5/2)^2*'(OLD) bottom seam length'!K519^2/($C$6/2)^2)</f>
        <v>#DIV/0!</v>
      </c>
      <c r="O519" s="136">
        <f t="shared" si="74"/>
        <v>10160</v>
      </c>
      <c r="P519" t="b">
        <f t="shared" si="75"/>
        <v>0</v>
      </c>
      <c r="T519" s="136">
        <f t="shared" si="76"/>
        <v>10140</v>
      </c>
      <c r="U519" t="e">
        <f>SQRT(($U$6/2)^2-($U$6/2)^2*'(OLD) bottom seam length'!T519^2/($U$7/2)^2)</f>
        <v>#VALUE!</v>
      </c>
      <c r="W519" s="136">
        <f t="shared" si="77"/>
        <v>10140</v>
      </c>
      <c r="X519" t="e">
        <f>SQRT(($U$6/2)^2-($U$6/2)^2*'(OLD) bottom seam length'!W519^2/($U$7/2)^2)</f>
        <v>#VALUE!</v>
      </c>
      <c r="Z519" s="136">
        <f t="shared" si="78"/>
        <v>10140</v>
      </c>
      <c r="AA519" t="e">
        <f>SQRT(($U$6/2)^2-($U$6/2)^2*'(OLD) bottom seam length'!Z519^2/($U$7/2)^2)</f>
        <v>#VALUE!</v>
      </c>
      <c r="AC519" s="136">
        <f t="shared" si="79"/>
        <v>10140</v>
      </c>
      <c r="AD519" t="e">
        <f>SQRT(($U$6/2)^2-($U$6/2)^2*'(OLD) bottom seam length'!AC519^2/($U$7/2)^2)</f>
        <v>#VALUE!</v>
      </c>
    </row>
    <row r="520" spans="2:30">
      <c r="B520" s="136">
        <f t="shared" si="70"/>
        <v>10180</v>
      </c>
      <c r="C520" t="e">
        <f>SQRT(($C$5/2)^2-($C$5/2)^2*'(OLD) bottom seam length'!B520^2/($C$6/2)^2)</f>
        <v>#DIV/0!</v>
      </c>
      <c r="E520" s="136">
        <f t="shared" si="71"/>
        <v>10180</v>
      </c>
      <c r="F520" t="e">
        <f>SQRT(($C$5/2)^2-($C$5/2)^2*'(OLD) bottom seam length'!E520^2/($C$6/2)^2)</f>
        <v>#DIV/0!</v>
      </c>
      <c r="H520" s="136">
        <f t="shared" si="72"/>
        <v>10180</v>
      </c>
      <c r="I520" t="e">
        <f>SQRT(($C$5/2)^2-($C$5/2)^2*'(OLD) bottom seam length'!H520^2/($C$6/2)^2)</f>
        <v>#DIV/0!</v>
      </c>
      <c r="K520" s="136">
        <f t="shared" si="73"/>
        <v>10180</v>
      </c>
      <c r="L520" t="e">
        <f>SQRT(($C$5/2)^2-($C$5/2)^2*'(OLD) bottom seam length'!K520^2/($C$6/2)^2)</f>
        <v>#DIV/0!</v>
      </c>
      <c r="O520" s="136">
        <f t="shared" si="74"/>
        <v>10180</v>
      </c>
      <c r="P520" t="b">
        <f t="shared" si="75"/>
        <v>0</v>
      </c>
      <c r="T520" s="136">
        <f t="shared" si="76"/>
        <v>10160</v>
      </c>
      <c r="U520" t="e">
        <f>SQRT(($U$6/2)^2-($U$6/2)^2*'(OLD) bottom seam length'!T520^2/($U$7/2)^2)</f>
        <v>#VALUE!</v>
      </c>
      <c r="W520" s="136">
        <f t="shared" si="77"/>
        <v>10160</v>
      </c>
      <c r="X520" t="e">
        <f>SQRT(($U$6/2)^2-($U$6/2)^2*'(OLD) bottom seam length'!W520^2/($U$7/2)^2)</f>
        <v>#VALUE!</v>
      </c>
      <c r="Z520" s="136">
        <f t="shared" si="78"/>
        <v>10160</v>
      </c>
      <c r="AA520" t="e">
        <f>SQRT(($U$6/2)^2-($U$6/2)^2*'(OLD) bottom seam length'!Z520^2/($U$7/2)^2)</f>
        <v>#VALUE!</v>
      </c>
      <c r="AC520" s="136">
        <f t="shared" si="79"/>
        <v>10160</v>
      </c>
      <c r="AD520" t="e">
        <f>SQRT(($U$6/2)^2-($U$6/2)^2*'(OLD) bottom seam length'!AC520^2/($U$7/2)^2)</f>
        <v>#VALUE!</v>
      </c>
    </row>
    <row r="521" spans="2:30">
      <c r="B521" s="136">
        <f t="shared" si="70"/>
        <v>10200</v>
      </c>
      <c r="C521" t="e">
        <f>SQRT(($C$5/2)^2-($C$5/2)^2*'(OLD) bottom seam length'!B521^2/($C$6/2)^2)</f>
        <v>#DIV/0!</v>
      </c>
      <c r="E521" s="136">
        <f t="shared" si="71"/>
        <v>10200</v>
      </c>
      <c r="F521" t="e">
        <f>SQRT(($C$5/2)^2-($C$5/2)^2*'(OLD) bottom seam length'!E521^2/($C$6/2)^2)</f>
        <v>#DIV/0!</v>
      </c>
      <c r="H521" s="136">
        <f t="shared" si="72"/>
        <v>10200</v>
      </c>
      <c r="I521" t="e">
        <f>SQRT(($C$5/2)^2-($C$5/2)^2*'(OLD) bottom seam length'!H521^2/($C$6/2)^2)</f>
        <v>#DIV/0!</v>
      </c>
      <c r="K521" s="136">
        <f t="shared" si="73"/>
        <v>10200</v>
      </c>
      <c r="L521" t="e">
        <f>SQRT(($C$5/2)^2-($C$5/2)^2*'(OLD) bottom seam length'!K521^2/($C$6/2)^2)</f>
        <v>#DIV/0!</v>
      </c>
      <c r="O521" s="136">
        <f t="shared" si="74"/>
        <v>10200</v>
      </c>
      <c r="P521" t="b">
        <f t="shared" si="75"/>
        <v>0</v>
      </c>
      <c r="T521" s="136">
        <f t="shared" si="76"/>
        <v>10180</v>
      </c>
      <c r="U521" t="e">
        <f>SQRT(($U$6/2)^2-($U$6/2)^2*'(OLD) bottom seam length'!T521^2/($U$7/2)^2)</f>
        <v>#VALUE!</v>
      </c>
      <c r="W521" s="136">
        <f t="shared" si="77"/>
        <v>10180</v>
      </c>
      <c r="X521" t="e">
        <f>SQRT(($U$6/2)^2-($U$6/2)^2*'(OLD) bottom seam length'!W521^2/($U$7/2)^2)</f>
        <v>#VALUE!</v>
      </c>
      <c r="Z521" s="136">
        <f t="shared" si="78"/>
        <v>10180</v>
      </c>
      <c r="AA521" t="e">
        <f>SQRT(($U$6/2)^2-($U$6/2)^2*'(OLD) bottom seam length'!Z521^2/($U$7/2)^2)</f>
        <v>#VALUE!</v>
      </c>
      <c r="AC521" s="136">
        <f t="shared" si="79"/>
        <v>10180</v>
      </c>
      <c r="AD521" t="e">
        <f>SQRT(($U$6/2)^2-($U$6/2)^2*'(OLD) bottom seam length'!AC521^2/($U$7/2)^2)</f>
        <v>#VALUE!</v>
      </c>
    </row>
    <row r="522" spans="2:30">
      <c r="B522" s="136">
        <f t="shared" si="70"/>
        <v>10220</v>
      </c>
      <c r="C522" t="e">
        <f>SQRT(($C$5/2)^2-($C$5/2)^2*'(OLD) bottom seam length'!B522^2/($C$6/2)^2)</f>
        <v>#DIV/0!</v>
      </c>
      <c r="E522" s="136">
        <f t="shared" si="71"/>
        <v>10220</v>
      </c>
      <c r="F522" t="e">
        <f>SQRT(($C$5/2)^2-($C$5/2)^2*'(OLD) bottom seam length'!E522^2/($C$6/2)^2)</f>
        <v>#DIV/0!</v>
      </c>
      <c r="H522" s="136">
        <f t="shared" si="72"/>
        <v>10220</v>
      </c>
      <c r="I522" t="e">
        <f>SQRT(($C$5/2)^2-($C$5/2)^2*'(OLD) bottom seam length'!H522^2/($C$6/2)^2)</f>
        <v>#DIV/0!</v>
      </c>
      <c r="K522" s="136">
        <f t="shared" si="73"/>
        <v>10220</v>
      </c>
      <c r="L522" t="e">
        <f>SQRT(($C$5/2)^2-($C$5/2)^2*'(OLD) bottom seam length'!K522^2/($C$6/2)^2)</f>
        <v>#DIV/0!</v>
      </c>
      <c r="O522" s="136">
        <f t="shared" si="74"/>
        <v>10220</v>
      </c>
      <c r="P522" t="b">
        <f t="shared" si="75"/>
        <v>0</v>
      </c>
      <c r="T522" s="136">
        <f t="shared" si="76"/>
        <v>10200</v>
      </c>
      <c r="U522" t="e">
        <f>SQRT(($U$6/2)^2-($U$6/2)^2*'(OLD) bottom seam length'!T522^2/($U$7/2)^2)</f>
        <v>#VALUE!</v>
      </c>
      <c r="W522" s="136">
        <f t="shared" si="77"/>
        <v>10200</v>
      </c>
      <c r="X522" t="e">
        <f>SQRT(($U$6/2)^2-($U$6/2)^2*'(OLD) bottom seam length'!W522^2/($U$7/2)^2)</f>
        <v>#VALUE!</v>
      </c>
      <c r="Z522" s="136">
        <f t="shared" si="78"/>
        <v>10200</v>
      </c>
      <c r="AA522" t="e">
        <f>SQRT(($U$6/2)^2-($U$6/2)^2*'(OLD) bottom seam length'!Z522^2/($U$7/2)^2)</f>
        <v>#VALUE!</v>
      </c>
      <c r="AC522" s="136">
        <f t="shared" si="79"/>
        <v>10200</v>
      </c>
      <c r="AD522" t="e">
        <f>SQRT(($U$6/2)^2-($U$6/2)^2*'(OLD) bottom seam length'!AC522^2/($U$7/2)^2)</f>
        <v>#VALUE!</v>
      </c>
    </row>
    <row r="523" spans="2:30">
      <c r="B523" s="136">
        <f t="shared" si="70"/>
        <v>10240</v>
      </c>
      <c r="C523" t="e">
        <f>SQRT(($C$5/2)^2-($C$5/2)^2*'(OLD) bottom seam length'!B523^2/($C$6/2)^2)</f>
        <v>#DIV/0!</v>
      </c>
      <c r="E523" s="136">
        <f t="shared" si="71"/>
        <v>10240</v>
      </c>
      <c r="F523" t="e">
        <f>SQRT(($C$5/2)^2-($C$5/2)^2*'(OLD) bottom seam length'!E523^2/($C$6/2)^2)</f>
        <v>#DIV/0!</v>
      </c>
      <c r="H523" s="136">
        <f t="shared" si="72"/>
        <v>10240</v>
      </c>
      <c r="I523" t="e">
        <f>SQRT(($C$5/2)^2-($C$5/2)^2*'(OLD) bottom seam length'!H523^2/($C$6/2)^2)</f>
        <v>#DIV/0!</v>
      </c>
      <c r="K523" s="136">
        <f t="shared" si="73"/>
        <v>10240</v>
      </c>
      <c r="L523" t="e">
        <f>SQRT(($C$5/2)^2-($C$5/2)^2*'(OLD) bottom seam length'!K523^2/($C$6/2)^2)</f>
        <v>#DIV/0!</v>
      </c>
      <c r="O523" s="136">
        <f t="shared" si="74"/>
        <v>10240</v>
      </c>
      <c r="P523" t="b">
        <f t="shared" si="75"/>
        <v>0</v>
      </c>
      <c r="T523" s="136">
        <f t="shared" si="76"/>
        <v>10220</v>
      </c>
      <c r="U523" t="e">
        <f>SQRT(($U$6/2)^2-($U$6/2)^2*'(OLD) bottom seam length'!T523^2/($U$7/2)^2)</f>
        <v>#VALUE!</v>
      </c>
      <c r="W523" s="136">
        <f t="shared" si="77"/>
        <v>10220</v>
      </c>
      <c r="X523" t="e">
        <f>SQRT(($U$6/2)^2-($U$6/2)^2*'(OLD) bottom seam length'!W523^2/($U$7/2)^2)</f>
        <v>#VALUE!</v>
      </c>
      <c r="Z523" s="136">
        <f t="shared" si="78"/>
        <v>10220</v>
      </c>
      <c r="AA523" t="e">
        <f>SQRT(($U$6/2)^2-($U$6/2)^2*'(OLD) bottom seam length'!Z523^2/($U$7/2)^2)</f>
        <v>#VALUE!</v>
      </c>
      <c r="AC523" s="136">
        <f t="shared" si="79"/>
        <v>10220</v>
      </c>
      <c r="AD523" t="e">
        <f>SQRT(($U$6/2)^2-($U$6/2)^2*'(OLD) bottom seam length'!AC523^2/($U$7/2)^2)</f>
        <v>#VALUE!</v>
      </c>
    </row>
    <row r="524" spans="2:30">
      <c r="B524" s="136">
        <f t="shared" ref="B524:B587" si="80">B523+$C$7</f>
        <v>10260</v>
      </c>
      <c r="C524" t="e">
        <f>SQRT(($C$5/2)^2-($C$5/2)^2*'(OLD) bottom seam length'!B524^2/($C$6/2)^2)</f>
        <v>#DIV/0!</v>
      </c>
      <c r="E524" s="136">
        <f t="shared" ref="E524:E587" si="81">E523+$C$7</f>
        <v>10260</v>
      </c>
      <c r="F524" t="e">
        <f>SQRT(($C$5/2)^2-($C$5/2)^2*'(OLD) bottom seam length'!E524^2/($C$6/2)^2)</f>
        <v>#DIV/0!</v>
      </c>
      <c r="H524" s="136">
        <f t="shared" ref="H524:H587" si="82">H523+$C$7</f>
        <v>10260</v>
      </c>
      <c r="I524" t="e">
        <f>SQRT(($C$5/2)^2-($C$5/2)^2*'(OLD) bottom seam length'!H524^2/($C$6/2)^2)</f>
        <v>#DIV/0!</v>
      </c>
      <c r="K524" s="136">
        <f t="shared" ref="K524:K587" si="83">K523+$C$7</f>
        <v>10260</v>
      </c>
      <c r="L524" t="e">
        <f>SQRT(($C$5/2)^2-($C$5/2)^2*'(OLD) bottom seam length'!K524^2/($C$6/2)^2)</f>
        <v>#DIV/0!</v>
      </c>
      <c r="O524" s="136">
        <f t="shared" ref="O524:O587" si="84">O523+$C$7</f>
        <v>10260</v>
      </c>
      <c r="P524" t="b">
        <f t="shared" ref="P524:P587" si="85">IF(O524&lt;=$P$6,$P$5)</f>
        <v>0</v>
      </c>
      <c r="T524" s="136">
        <f t="shared" si="76"/>
        <v>10240</v>
      </c>
      <c r="U524" t="e">
        <f>SQRT(($U$6/2)^2-($U$6/2)^2*'(OLD) bottom seam length'!T524^2/($U$7/2)^2)</f>
        <v>#VALUE!</v>
      </c>
      <c r="W524" s="136">
        <f t="shared" si="77"/>
        <v>10240</v>
      </c>
      <c r="X524" t="e">
        <f>SQRT(($U$6/2)^2-($U$6/2)^2*'(OLD) bottom seam length'!W524^2/($U$7/2)^2)</f>
        <v>#VALUE!</v>
      </c>
      <c r="Z524" s="136">
        <f t="shared" si="78"/>
        <v>10240</v>
      </c>
      <c r="AA524" t="e">
        <f>SQRT(($U$6/2)^2-($U$6/2)^2*'(OLD) bottom seam length'!Z524^2/($U$7/2)^2)</f>
        <v>#VALUE!</v>
      </c>
      <c r="AC524" s="136">
        <f t="shared" si="79"/>
        <v>10240</v>
      </c>
      <c r="AD524" t="e">
        <f>SQRT(($U$6/2)^2-($U$6/2)^2*'(OLD) bottom seam length'!AC524^2/($U$7/2)^2)</f>
        <v>#VALUE!</v>
      </c>
    </row>
    <row r="525" spans="2:30">
      <c r="B525" s="136">
        <f t="shared" si="80"/>
        <v>10280</v>
      </c>
      <c r="C525" t="e">
        <f>SQRT(($C$5/2)^2-($C$5/2)^2*'(OLD) bottom seam length'!B525^2/($C$6/2)^2)</f>
        <v>#DIV/0!</v>
      </c>
      <c r="E525" s="136">
        <f t="shared" si="81"/>
        <v>10280</v>
      </c>
      <c r="F525" t="e">
        <f>SQRT(($C$5/2)^2-($C$5/2)^2*'(OLD) bottom seam length'!E525^2/($C$6/2)^2)</f>
        <v>#DIV/0!</v>
      </c>
      <c r="H525" s="136">
        <f t="shared" si="82"/>
        <v>10280</v>
      </c>
      <c r="I525" t="e">
        <f>SQRT(($C$5/2)^2-($C$5/2)^2*'(OLD) bottom seam length'!H525^2/($C$6/2)^2)</f>
        <v>#DIV/0!</v>
      </c>
      <c r="K525" s="136">
        <f t="shared" si="83"/>
        <v>10280</v>
      </c>
      <c r="L525" t="e">
        <f>SQRT(($C$5/2)^2-($C$5/2)^2*'(OLD) bottom seam length'!K525^2/($C$6/2)^2)</f>
        <v>#DIV/0!</v>
      </c>
      <c r="O525" s="136">
        <f t="shared" si="84"/>
        <v>10280</v>
      </c>
      <c r="P525" t="b">
        <f t="shared" si="85"/>
        <v>0</v>
      </c>
      <c r="T525" s="136">
        <f t="shared" ref="T525:T588" si="86">T524+$C$7</f>
        <v>10260</v>
      </c>
      <c r="U525" t="e">
        <f>SQRT(($U$6/2)^2-($U$6/2)^2*'(OLD) bottom seam length'!T525^2/($U$7/2)^2)</f>
        <v>#VALUE!</v>
      </c>
      <c r="W525" s="136">
        <f t="shared" ref="W525:W588" si="87">W524+$C$7</f>
        <v>10260</v>
      </c>
      <c r="X525" t="e">
        <f>SQRT(($U$6/2)^2-($U$6/2)^2*'(OLD) bottom seam length'!W525^2/($U$7/2)^2)</f>
        <v>#VALUE!</v>
      </c>
      <c r="Z525" s="136">
        <f t="shared" ref="Z525:Z588" si="88">Z524+$C$7</f>
        <v>10260</v>
      </c>
      <c r="AA525" t="e">
        <f>SQRT(($U$6/2)^2-($U$6/2)^2*'(OLD) bottom seam length'!Z525^2/($U$7/2)^2)</f>
        <v>#VALUE!</v>
      </c>
      <c r="AC525" s="136">
        <f t="shared" ref="AC525:AC588" si="89">AC524+$C$7</f>
        <v>10260</v>
      </c>
      <c r="AD525" t="e">
        <f>SQRT(($U$6/2)^2-($U$6/2)^2*'(OLD) bottom seam length'!AC525^2/($U$7/2)^2)</f>
        <v>#VALUE!</v>
      </c>
    </row>
    <row r="526" spans="2:30">
      <c r="B526" s="136">
        <f t="shared" si="80"/>
        <v>10300</v>
      </c>
      <c r="C526" t="e">
        <f>SQRT(($C$5/2)^2-($C$5/2)^2*'(OLD) bottom seam length'!B526^2/($C$6/2)^2)</f>
        <v>#DIV/0!</v>
      </c>
      <c r="E526" s="136">
        <f t="shared" si="81"/>
        <v>10300</v>
      </c>
      <c r="F526" t="e">
        <f>SQRT(($C$5/2)^2-($C$5/2)^2*'(OLD) bottom seam length'!E526^2/($C$6/2)^2)</f>
        <v>#DIV/0!</v>
      </c>
      <c r="H526" s="136">
        <f t="shared" si="82"/>
        <v>10300</v>
      </c>
      <c r="I526" t="e">
        <f>SQRT(($C$5/2)^2-($C$5/2)^2*'(OLD) bottom seam length'!H526^2/($C$6/2)^2)</f>
        <v>#DIV/0!</v>
      </c>
      <c r="K526" s="136">
        <f t="shared" si="83"/>
        <v>10300</v>
      </c>
      <c r="L526" t="e">
        <f>SQRT(($C$5/2)^2-($C$5/2)^2*'(OLD) bottom seam length'!K526^2/($C$6/2)^2)</f>
        <v>#DIV/0!</v>
      </c>
      <c r="O526" s="136">
        <f t="shared" si="84"/>
        <v>10300</v>
      </c>
      <c r="P526" t="b">
        <f t="shared" si="85"/>
        <v>0</v>
      </c>
      <c r="T526" s="136">
        <f t="shared" si="86"/>
        <v>10280</v>
      </c>
      <c r="U526" t="e">
        <f>SQRT(($U$6/2)^2-($U$6/2)^2*'(OLD) bottom seam length'!T526^2/($U$7/2)^2)</f>
        <v>#VALUE!</v>
      </c>
      <c r="W526" s="136">
        <f t="shared" si="87"/>
        <v>10280</v>
      </c>
      <c r="X526" t="e">
        <f>SQRT(($U$6/2)^2-($U$6/2)^2*'(OLD) bottom seam length'!W526^2/($U$7/2)^2)</f>
        <v>#VALUE!</v>
      </c>
      <c r="Z526" s="136">
        <f t="shared" si="88"/>
        <v>10280</v>
      </c>
      <c r="AA526" t="e">
        <f>SQRT(($U$6/2)^2-($U$6/2)^2*'(OLD) bottom seam length'!Z526^2/($U$7/2)^2)</f>
        <v>#VALUE!</v>
      </c>
      <c r="AC526" s="136">
        <f t="shared" si="89"/>
        <v>10280</v>
      </c>
      <c r="AD526" t="e">
        <f>SQRT(($U$6/2)^2-($U$6/2)^2*'(OLD) bottom seam length'!AC526^2/($U$7/2)^2)</f>
        <v>#VALUE!</v>
      </c>
    </row>
    <row r="527" spans="2:30">
      <c r="B527" s="136">
        <f t="shared" si="80"/>
        <v>10320</v>
      </c>
      <c r="C527" t="e">
        <f>SQRT(($C$5/2)^2-($C$5/2)^2*'(OLD) bottom seam length'!B527^2/($C$6/2)^2)</f>
        <v>#DIV/0!</v>
      </c>
      <c r="E527" s="136">
        <f t="shared" si="81"/>
        <v>10320</v>
      </c>
      <c r="F527" t="e">
        <f>SQRT(($C$5/2)^2-($C$5/2)^2*'(OLD) bottom seam length'!E527^2/($C$6/2)^2)</f>
        <v>#DIV/0!</v>
      </c>
      <c r="H527" s="136">
        <f t="shared" si="82"/>
        <v>10320</v>
      </c>
      <c r="I527" t="e">
        <f>SQRT(($C$5/2)^2-($C$5/2)^2*'(OLD) bottom seam length'!H527^2/($C$6/2)^2)</f>
        <v>#DIV/0!</v>
      </c>
      <c r="K527" s="136">
        <f t="shared" si="83"/>
        <v>10320</v>
      </c>
      <c r="L527" t="e">
        <f>SQRT(($C$5/2)^2-($C$5/2)^2*'(OLD) bottom seam length'!K527^2/($C$6/2)^2)</f>
        <v>#DIV/0!</v>
      </c>
      <c r="O527" s="136">
        <f t="shared" si="84"/>
        <v>10320</v>
      </c>
      <c r="P527" t="b">
        <f t="shared" si="85"/>
        <v>0</v>
      </c>
      <c r="T527" s="136">
        <f t="shared" si="86"/>
        <v>10300</v>
      </c>
      <c r="U527" t="e">
        <f>SQRT(($U$6/2)^2-($U$6/2)^2*'(OLD) bottom seam length'!T527^2/($U$7/2)^2)</f>
        <v>#VALUE!</v>
      </c>
      <c r="W527" s="136">
        <f t="shared" si="87"/>
        <v>10300</v>
      </c>
      <c r="X527" t="e">
        <f>SQRT(($U$6/2)^2-($U$6/2)^2*'(OLD) bottom seam length'!W527^2/($U$7/2)^2)</f>
        <v>#VALUE!</v>
      </c>
      <c r="Z527" s="136">
        <f t="shared" si="88"/>
        <v>10300</v>
      </c>
      <c r="AA527" t="e">
        <f>SQRT(($U$6/2)^2-($U$6/2)^2*'(OLD) bottom seam length'!Z527^2/($U$7/2)^2)</f>
        <v>#VALUE!</v>
      </c>
      <c r="AC527" s="136">
        <f t="shared" si="89"/>
        <v>10300</v>
      </c>
      <c r="AD527" t="e">
        <f>SQRT(($U$6/2)^2-($U$6/2)^2*'(OLD) bottom seam length'!AC527^2/($U$7/2)^2)</f>
        <v>#VALUE!</v>
      </c>
    </row>
    <row r="528" spans="2:30">
      <c r="B528" s="136">
        <f t="shared" si="80"/>
        <v>10340</v>
      </c>
      <c r="C528" t="e">
        <f>SQRT(($C$5/2)^2-($C$5/2)^2*'(OLD) bottom seam length'!B528^2/($C$6/2)^2)</f>
        <v>#DIV/0!</v>
      </c>
      <c r="E528" s="136">
        <f t="shared" si="81"/>
        <v>10340</v>
      </c>
      <c r="F528" t="e">
        <f>SQRT(($C$5/2)^2-($C$5/2)^2*'(OLD) bottom seam length'!E528^2/($C$6/2)^2)</f>
        <v>#DIV/0!</v>
      </c>
      <c r="H528" s="136">
        <f t="shared" si="82"/>
        <v>10340</v>
      </c>
      <c r="I528" t="e">
        <f>SQRT(($C$5/2)^2-($C$5/2)^2*'(OLD) bottom seam length'!H528^2/($C$6/2)^2)</f>
        <v>#DIV/0!</v>
      </c>
      <c r="K528" s="136">
        <f t="shared" si="83"/>
        <v>10340</v>
      </c>
      <c r="L528" t="e">
        <f>SQRT(($C$5/2)^2-($C$5/2)^2*'(OLD) bottom seam length'!K528^2/($C$6/2)^2)</f>
        <v>#DIV/0!</v>
      </c>
      <c r="O528" s="136">
        <f t="shared" si="84"/>
        <v>10340</v>
      </c>
      <c r="P528" t="b">
        <f t="shared" si="85"/>
        <v>0</v>
      </c>
      <c r="T528" s="136">
        <f t="shared" si="86"/>
        <v>10320</v>
      </c>
      <c r="U528" t="e">
        <f>SQRT(($U$6/2)^2-($U$6/2)^2*'(OLD) bottom seam length'!T528^2/($U$7/2)^2)</f>
        <v>#VALUE!</v>
      </c>
      <c r="W528" s="136">
        <f t="shared" si="87"/>
        <v>10320</v>
      </c>
      <c r="X528" t="e">
        <f>SQRT(($U$6/2)^2-($U$6/2)^2*'(OLD) bottom seam length'!W528^2/($U$7/2)^2)</f>
        <v>#VALUE!</v>
      </c>
      <c r="Z528" s="136">
        <f t="shared" si="88"/>
        <v>10320</v>
      </c>
      <c r="AA528" t="e">
        <f>SQRT(($U$6/2)^2-($U$6/2)^2*'(OLD) bottom seam length'!Z528^2/($U$7/2)^2)</f>
        <v>#VALUE!</v>
      </c>
      <c r="AC528" s="136">
        <f t="shared" si="89"/>
        <v>10320</v>
      </c>
      <c r="AD528" t="e">
        <f>SQRT(($U$6/2)^2-($U$6/2)^2*'(OLD) bottom seam length'!AC528^2/($U$7/2)^2)</f>
        <v>#VALUE!</v>
      </c>
    </row>
    <row r="529" spans="2:30">
      <c r="B529" s="136">
        <f t="shared" si="80"/>
        <v>10360</v>
      </c>
      <c r="C529" t="e">
        <f>SQRT(($C$5/2)^2-($C$5/2)^2*'(OLD) bottom seam length'!B529^2/($C$6/2)^2)</f>
        <v>#DIV/0!</v>
      </c>
      <c r="E529" s="136">
        <f t="shared" si="81"/>
        <v>10360</v>
      </c>
      <c r="F529" t="e">
        <f>SQRT(($C$5/2)^2-($C$5/2)^2*'(OLD) bottom seam length'!E529^2/($C$6/2)^2)</f>
        <v>#DIV/0!</v>
      </c>
      <c r="H529" s="136">
        <f t="shared" si="82"/>
        <v>10360</v>
      </c>
      <c r="I529" t="e">
        <f>SQRT(($C$5/2)^2-($C$5/2)^2*'(OLD) bottom seam length'!H529^2/($C$6/2)^2)</f>
        <v>#DIV/0!</v>
      </c>
      <c r="K529" s="136">
        <f t="shared" si="83"/>
        <v>10360</v>
      </c>
      <c r="L529" t="e">
        <f>SQRT(($C$5/2)^2-($C$5/2)^2*'(OLD) bottom seam length'!K529^2/($C$6/2)^2)</f>
        <v>#DIV/0!</v>
      </c>
      <c r="O529" s="136">
        <f t="shared" si="84"/>
        <v>10360</v>
      </c>
      <c r="P529" t="b">
        <f t="shared" si="85"/>
        <v>0</v>
      </c>
      <c r="T529" s="136">
        <f t="shared" si="86"/>
        <v>10340</v>
      </c>
      <c r="U529" t="e">
        <f>SQRT(($U$6/2)^2-($U$6/2)^2*'(OLD) bottom seam length'!T529^2/($U$7/2)^2)</f>
        <v>#VALUE!</v>
      </c>
      <c r="W529" s="136">
        <f t="shared" si="87"/>
        <v>10340</v>
      </c>
      <c r="X529" t="e">
        <f>SQRT(($U$6/2)^2-($U$6/2)^2*'(OLD) bottom seam length'!W529^2/($U$7/2)^2)</f>
        <v>#VALUE!</v>
      </c>
      <c r="Z529" s="136">
        <f t="shared" si="88"/>
        <v>10340</v>
      </c>
      <c r="AA529" t="e">
        <f>SQRT(($U$6/2)^2-($U$6/2)^2*'(OLD) bottom seam length'!Z529^2/($U$7/2)^2)</f>
        <v>#VALUE!</v>
      </c>
      <c r="AC529" s="136">
        <f t="shared" si="89"/>
        <v>10340</v>
      </c>
      <c r="AD529" t="e">
        <f>SQRT(($U$6/2)^2-($U$6/2)^2*'(OLD) bottom seam length'!AC529^2/($U$7/2)^2)</f>
        <v>#VALUE!</v>
      </c>
    </row>
    <row r="530" spans="2:30">
      <c r="B530" s="136">
        <f t="shared" si="80"/>
        <v>10380</v>
      </c>
      <c r="C530" t="e">
        <f>SQRT(($C$5/2)^2-($C$5/2)^2*'(OLD) bottom seam length'!B530^2/($C$6/2)^2)</f>
        <v>#DIV/0!</v>
      </c>
      <c r="E530" s="136">
        <f t="shared" si="81"/>
        <v>10380</v>
      </c>
      <c r="F530" t="e">
        <f>SQRT(($C$5/2)^2-($C$5/2)^2*'(OLD) bottom seam length'!E530^2/($C$6/2)^2)</f>
        <v>#DIV/0!</v>
      </c>
      <c r="H530" s="136">
        <f t="shared" si="82"/>
        <v>10380</v>
      </c>
      <c r="I530" t="e">
        <f>SQRT(($C$5/2)^2-($C$5/2)^2*'(OLD) bottom seam length'!H530^2/($C$6/2)^2)</f>
        <v>#DIV/0!</v>
      </c>
      <c r="K530" s="136">
        <f t="shared" si="83"/>
        <v>10380</v>
      </c>
      <c r="L530" t="e">
        <f>SQRT(($C$5/2)^2-($C$5/2)^2*'(OLD) bottom seam length'!K530^2/($C$6/2)^2)</f>
        <v>#DIV/0!</v>
      </c>
      <c r="O530" s="136">
        <f t="shared" si="84"/>
        <v>10380</v>
      </c>
      <c r="P530" t="b">
        <f t="shared" si="85"/>
        <v>0</v>
      </c>
      <c r="T530" s="136">
        <f t="shared" si="86"/>
        <v>10360</v>
      </c>
      <c r="U530" t="e">
        <f>SQRT(($U$6/2)^2-($U$6/2)^2*'(OLD) bottom seam length'!T530^2/($U$7/2)^2)</f>
        <v>#VALUE!</v>
      </c>
      <c r="W530" s="136">
        <f t="shared" si="87"/>
        <v>10360</v>
      </c>
      <c r="X530" t="e">
        <f>SQRT(($U$6/2)^2-($U$6/2)^2*'(OLD) bottom seam length'!W530^2/($U$7/2)^2)</f>
        <v>#VALUE!</v>
      </c>
      <c r="Z530" s="136">
        <f t="shared" si="88"/>
        <v>10360</v>
      </c>
      <c r="AA530" t="e">
        <f>SQRT(($U$6/2)^2-($U$6/2)^2*'(OLD) bottom seam length'!Z530^2/($U$7/2)^2)</f>
        <v>#VALUE!</v>
      </c>
      <c r="AC530" s="136">
        <f t="shared" si="89"/>
        <v>10360</v>
      </c>
      <c r="AD530" t="e">
        <f>SQRT(($U$6/2)^2-($U$6/2)^2*'(OLD) bottom seam length'!AC530^2/($U$7/2)^2)</f>
        <v>#VALUE!</v>
      </c>
    </row>
    <row r="531" spans="2:30">
      <c r="B531" s="136">
        <f t="shared" si="80"/>
        <v>10400</v>
      </c>
      <c r="C531" t="e">
        <f>SQRT(($C$5/2)^2-($C$5/2)^2*'(OLD) bottom seam length'!B531^2/($C$6/2)^2)</f>
        <v>#DIV/0!</v>
      </c>
      <c r="E531" s="136">
        <f t="shared" si="81"/>
        <v>10400</v>
      </c>
      <c r="F531" t="e">
        <f>SQRT(($C$5/2)^2-($C$5/2)^2*'(OLD) bottom seam length'!E531^2/($C$6/2)^2)</f>
        <v>#DIV/0!</v>
      </c>
      <c r="H531" s="136">
        <f t="shared" si="82"/>
        <v>10400</v>
      </c>
      <c r="I531" t="e">
        <f>SQRT(($C$5/2)^2-($C$5/2)^2*'(OLD) bottom seam length'!H531^2/($C$6/2)^2)</f>
        <v>#DIV/0!</v>
      </c>
      <c r="K531" s="136">
        <f t="shared" si="83"/>
        <v>10400</v>
      </c>
      <c r="L531" t="e">
        <f>SQRT(($C$5/2)^2-($C$5/2)^2*'(OLD) bottom seam length'!K531^2/($C$6/2)^2)</f>
        <v>#DIV/0!</v>
      </c>
      <c r="O531" s="136">
        <f t="shared" si="84"/>
        <v>10400</v>
      </c>
      <c r="P531" t="b">
        <f t="shared" si="85"/>
        <v>0</v>
      </c>
      <c r="T531" s="136">
        <f t="shared" si="86"/>
        <v>10380</v>
      </c>
      <c r="U531" t="e">
        <f>SQRT(($U$6/2)^2-($U$6/2)^2*'(OLD) bottom seam length'!T531^2/($U$7/2)^2)</f>
        <v>#VALUE!</v>
      </c>
      <c r="W531" s="136">
        <f t="shared" si="87"/>
        <v>10380</v>
      </c>
      <c r="X531" t="e">
        <f>SQRT(($U$6/2)^2-($U$6/2)^2*'(OLD) bottom seam length'!W531^2/($U$7/2)^2)</f>
        <v>#VALUE!</v>
      </c>
      <c r="Z531" s="136">
        <f t="shared" si="88"/>
        <v>10380</v>
      </c>
      <c r="AA531" t="e">
        <f>SQRT(($U$6/2)^2-($U$6/2)^2*'(OLD) bottom seam length'!Z531^2/($U$7/2)^2)</f>
        <v>#VALUE!</v>
      </c>
      <c r="AC531" s="136">
        <f t="shared" si="89"/>
        <v>10380</v>
      </c>
      <c r="AD531" t="e">
        <f>SQRT(($U$6/2)^2-($U$6/2)^2*'(OLD) bottom seam length'!AC531^2/($U$7/2)^2)</f>
        <v>#VALUE!</v>
      </c>
    </row>
    <row r="532" spans="2:30">
      <c r="B532" s="136">
        <f t="shared" si="80"/>
        <v>10420</v>
      </c>
      <c r="C532" t="e">
        <f>SQRT(($C$5/2)^2-($C$5/2)^2*'(OLD) bottom seam length'!B532^2/($C$6/2)^2)</f>
        <v>#DIV/0!</v>
      </c>
      <c r="E532" s="136">
        <f t="shared" si="81"/>
        <v>10420</v>
      </c>
      <c r="F532" t="e">
        <f>SQRT(($C$5/2)^2-($C$5/2)^2*'(OLD) bottom seam length'!E532^2/($C$6/2)^2)</f>
        <v>#DIV/0!</v>
      </c>
      <c r="H532" s="136">
        <f t="shared" si="82"/>
        <v>10420</v>
      </c>
      <c r="I532" t="e">
        <f>SQRT(($C$5/2)^2-($C$5/2)^2*'(OLD) bottom seam length'!H532^2/($C$6/2)^2)</f>
        <v>#DIV/0!</v>
      </c>
      <c r="K532" s="136">
        <f t="shared" si="83"/>
        <v>10420</v>
      </c>
      <c r="L532" t="e">
        <f>SQRT(($C$5/2)^2-($C$5/2)^2*'(OLD) bottom seam length'!K532^2/($C$6/2)^2)</f>
        <v>#DIV/0!</v>
      </c>
      <c r="O532" s="136">
        <f t="shared" si="84"/>
        <v>10420</v>
      </c>
      <c r="P532" t="b">
        <f t="shared" si="85"/>
        <v>0</v>
      </c>
      <c r="T532" s="136">
        <f t="shared" si="86"/>
        <v>10400</v>
      </c>
      <c r="U532" t="e">
        <f>SQRT(($U$6/2)^2-($U$6/2)^2*'(OLD) bottom seam length'!T532^2/($U$7/2)^2)</f>
        <v>#VALUE!</v>
      </c>
      <c r="W532" s="136">
        <f t="shared" si="87"/>
        <v>10400</v>
      </c>
      <c r="X532" t="e">
        <f>SQRT(($U$6/2)^2-($U$6/2)^2*'(OLD) bottom seam length'!W532^2/($U$7/2)^2)</f>
        <v>#VALUE!</v>
      </c>
      <c r="Z532" s="136">
        <f t="shared" si="88"/>
        <v>10400</v>
      </c>
      <c r="AA532" t="e">
        <f>SQRT(($U$6/2)^2-($U$6/2)^2*'(OLD) bottom seam length'!Z532^2/($U$7/2)^2)</f>
        <v>#VALUE!</v>
      </c>
      <c r="AC532" s="136">
        <f t="shared" si="89"/>
        <v>10400</v>
      </c>
      <c r="AD532" t="e">
        <f>SQRT(($U$6/2)^2-($U$6/2)^2*'(OLD) bottom seam length'!AC532^2/($U$7/2)^2)</f>
        <v>#VALUE!</v>
      </c>
    </row>
    <row r="533" spans="2:30">
      <c r="B533" s="136">
        <f t="shared" si="80"/>
        <v>10440</v>
      </c>
      <c r="C533" t="e">
        <f>SQRT(($C$5/2)^2-($C$5/2)^2*'(OLD) bottom seam length'!B533^2/($C$6/2)^2)</f>
        <v>#DIV/0!</v>
      </c>
      <c r="E533" s="136">
        <f t="shared" si="81"/>
        <v>10440</v>
      </c>
      <c r="F533" t="e">
        <f>SQRT(($C$5/2)^2-($C$5/2)^2*'(OLD) bottom seam length'!E533^2/($C$6/2)^2)</f>
        <v>#DIV/0!</v>
      </c>
      <c r="H533" s="136">
        <f t="shared" si="82"/>
        <v>10440</v>
      </c>
      <c r="I533" t="e">
        <f>SQRT(($C$5/2)^2-($C$5/2)^2*'(OLD) bottom seam length'!H533^2/($C$6/2)^2)</f>
        <v>#DIV/0!</v>
      </c>
      <c r="K533" s="136">
        <f t="shared" si="83"/>
        <v>10440</v>
      </c>
      <c r="L533" t="e">
        <f>SQRT(($C$5/2)^2-($C$5/2)^2*'(OLD) bottom seam length'!K533^2/($C$6/2)^2)</f>
        <v>#DIV/0!</v>
      </c>
      <c r="O533" s="136">
        <f t="shared" si="84"/>
        <v>10440</v>
      </c>
      <c r="P533" t="b">
        <f t="shared" si="85"/>
        <v>0</v>
      </c>
      <c r="T533" s="136">
        <f t="shared" si="86"/>
        <v>10420</v>
      </c>
      <c r="U533" t="e">
        <f>SQRT(($U$6/2)^2-($U$6/2)^2*'(OLD) bottom seam length'!T533^2/($U$7/2)^2)</f>
        <v>#VALUE!</v>
      </c>
      <c r="W533" s="136">
        <f t="shared" si="87"/>
        <v>10420</v>
      </c>
      <c r="X533" t="e">
        <f>SQRT(($U$6/2)^2-($U$6/2)^2*'(OLD) bottom seam length'!W533^2/($U$7/2)^2)</f>
        <v>#VALUE!</v>
      </c>
      <c r="Z533" s="136">
        <f t="shared" si="88"/>
        <v>10420</v>
      </c>
      <c r="AA533" t="e">
        <f>SQRT(($U$6/2)^2-($U$6/2)^2*'(OLD) bottom seam length'!Z533^2/($U$7/2)^2)</f>
        <v>#VALUE!</v>
      </c>
      <c r="AC533" s="136">
        <f t="shared" si="89"/>
        <v>10420</v>
      </c>
      <c r="AD533" t="e">
        <f>SQRT(($U$6/2)^2-($U$6/2)^2*'(OLD) bottom seam length'!AC533^2/($U$7/2)^2)</f>
        <v>#VALUE!</v>
      </c>
    </row>
    <row r="534" spans="2:30">
      <c r="B534" s="136">
        <f t="shared" si="80"/>
        <v>10460</v>
      </c>
      <c r="C534" t="e">
        <f>SQRT(($C$5/2)^2-($C$5/2)^2*'(OLD) bottom seam length'!B534^2/($C$6/2)^2)</f>
        <v>#DIV/0!</v>
      </c>
      <c r="E534" s="136">
        <f t="shared" si="81"/>
        <v>10460</v>
      </c>
      <c r="F534" t="e">
        <f>SQRT(($C$5/2)^2-($C$5/2)^2*'(OLD) bottom seam length'!E534^2/($C$6/2)^2)</f>
        <v>#DIV/0!</v>
      </c>
      <c r="H534" s="136">
        <f t="shared" si="82"/>
        <v>10460</v>
      </c>
      <c r="I534" t="e">
        <f>SQRT(($C$5/2)^2-($C$5/2)^2*'(OLD) bottom seam length'!H534^2/($C$6/2)^2)</f>
        <v>#DIV/0!</v>
      </c>
      <c r="K534" s="136">
        <f t="shared" si="83"/>
        <v>10460</v>
      </c>
      <c r="L534" t="e">
        <f>SQRT(($C$5/2)^2-($C$5/2)^2*'(OLD) bottom seam length'!K534^2/($C$6/2)^2)</f>
        <v>#DIV/0!</v>
      </c>
      <c r="O534" s="136">
        <f t="shared" si="84"/>
        <v>10460</v>
      </c>
      <c r="P534" t="b">
        <f t="shared" si="85"/>
        <v>0</v>
      </c>
      <c r="T534" s="136">
        <f t="shared" si="86"/>
        <v>10440</v>
      </c>
      <c r="U534" t="e">
        <f>SQRT(($U$6/2)^2-($U$6/2)^2*'(OLD) bottom seam length'!T534^2/($U$7/2)^2)</f>
        <v>#VALUE!</v>
      </c>
      <c r="W534" s="136">
        <f t="shared" si="87"/>
        <v>10440</v>
      </c>
      <c r="X534" t="e">
        <f>SQRT(($U$6/2)^2-($U$6/2)^2*'(OLD) bottom seam length'!W534^2/($U$7/2)^2)</f>
        <v>#VALUE!</v>
      </c>
      <c r="Z534" s="136">
        <f t="shared" si="88"/>
        <v>10440</v>
      </c>
      <c r="AA534" t="e">
        <f>SQRT(($U$6/2)^2-($U$6/2)^2*'(OLD) bottom seam length'!Z534^2/($U$7/2)^2)</f>
        <v>#VALUE!</v>
      </c>
      <c r="AC534" s="136">
        <f t="shared" si="89"/>
        <v>10440</v>
      </c>
      <c r="AD534" t="e">
        <f>SQRT(($U$6/2)^2-($U$6/2)^2*'(OLD) bottom seam length'!AC534^2/($U$7/2)^2)</f>
        <v>#VALUE!</v>
      </c>
    </row>
    <row r="535" spans="2:30">
      <c r="B535" s="136">
        <f t="shared" si="80"/>
        <v>10480</v>
      </c>
      <c r="C535" t="e">
        <f>SQRT(($C$5/2)^2-($C$5/2)^2*'(OLD) bottom seam length'!B535^2/($C$6/2)^2)</f>
        <v>#DIV/0!</v>
      </c>
      <c r="E535" s="136">
        <f t="shared" si="81"/>
        <v>10480</v>
      </c>
      <c r="F535" t="e">
        <f>SQRT(($C$5/2)^2-($C$5/2)^2*'(OLD) bottom seam length'!E535^2/($C$6/2)^2)</f>
        <v>#DIV/0!</v>
      </c>
      <c r="H535" s="136">
        <f t="shared" si="82"/>
        <v>10480</v>
      </c>
      <c r="I535" t="e">
        <f>SQRT(($C$5/2)^2-($C$5/2)^2*'(OLD) bottom seam length'!H535^2/($C$6/2)^2)</f>
        <v>#DIV/0!</v>
      </c>
      <c r="K535" s="136">
        <f t="shared" si="83"/>
        <v>10480</v>
      </c>
      <c r="L535" t="e">
        <f>SQRT(($C$5/2)^2-($C$5/2)^2*'(OLD) bottom seam length'!K535^2/($C$6/2)^2)</f>
        <v>#DIV/0!</v>
      </c>
      <c r="O535" s="136">
        <f t="shared" si="84"/>
        <v>10480</v>
      </c>
      <c r="P535" t="b">
        <f t="shared" si="85"/>
        <v>0</v>
      </c>
      <c r="T535" s="136">
        <f t="shared" si="86"/>
        <v>10460</v>
      </c>
      <c r="U535" t="e">
        <f>SQRT(($U$6/2)^2-($U$6/2)^2*'(OLD) bottom seam length'!T535^2/($U$7/2)^2)</f>
        <v>#VALUE!</v>
      </c>
      <c r="W535" s="136">
        <f t="shared" si="87"/>
        <v>10460</v>
      </c>
      <c r="X535" t="e">
        <f>SQRT(($U$6/2)^2-($U$6/2)^2*'(OLD) bottom seam length'!W535^2/($U$7/2)^2)</f>
        <v>#VALUE!</v>
      </c>
      <c r="Z535" s="136">
        <f t="shared" si="88"/>
        <v>10460</v>
      </c>
      <c r="AA535" t="e">
        <f>SQRT(($U$6/2)^2-($U$6/2)^2*'(OLD) bottom seam length'!Z535^2/($U$7/2)^2)</f>
        <v>#VALUE!</v>
      </c>
      <c r="AC535" s="136">
        <f t="shared" si="89"/>
        <v>10460</v>
      </c>
      <c r="AD535" t="e">
        <f>SQRT(($U$6/2)^2-($U$6/2)^2*'(OLD) bottom seam length'!AC535^2/($U$7/2)^2)</f>
        <v>#VALUE!</v>
      </c>
    </row>
    <row r="536" spans="2:30">
      <c r="B536" s="136">
        <f t="shared" si="80"/>
        <v>10500</v>
      </c>
      <c r="C536" t="e">
        <f>SQRT(($C$5/2)^2-($C$5/2)^2*'(OLD) bottom seam length'!B536^2/($C$6/2)^2)</f>
        <v>#DIV/0!</v>
      </c>
      <c r="E536" s="136">
        <f t="shared" si="81"/>
        <v>10500</v>
      </c>
      <c r="F536" t="e">
        <f>SQRT(($C$5/2)^2-($C$5/2)^2*'(OLD) bottom seam length'!E536^2/($C$6/2)^2)</f>
        <v>#DIV/0!</v>
      </c>
      <c r="H536" s="136">
        <f t="shared" si="82"/>
        <v>10500</v>
      </c>
      <c r="I536" t="e">
        <f>SQRT(($C$5/2)^2-($C$5/2)^2*'(OLD) bottom seam length'!H536^2/($C$6/2)^2)</f>
        <v>#DIV/0!</v>
      </c>
      <c r="K536" s="136">
        <f t="shared" si="83"/>
        <v>10500</v>
      </c>
      <c r="L536" t="e">
        <f>SQRT(($C$5/2)^2-($C$5/2)^2*'(OLD) bottom seam length'!K536^2/($C$6/2)^2)</f>
        <v>#DIV/0!</v>
      </c>
      <c r="O536" s="136">
        <f t="shared" si="84"/>
        <v>10500</v>
      </c>
      <c r="P536" t="b">
        <f t="shared" si="85"/>
        <v>0</v>
      </c>
      <c r="T536" s="136">
        <f t="shared" si="86"/>
        <v>10480</v>
      </c>
      <c r="U536" t="e">
        <f>SQRT(($U$6/2)^2-($U$6/2)^2*'(OLD) bottom seam length'!T536^2/($U$7/2)^2)</f>
        <v>#VALUE!</v>
      </c>
      <c r="W536" s="136">
        <f t="shared" si="87"/>
        <v>10480</v>
      </c>
      <c r="X536" t="e">
        <f>SQRT(($U$6/2)^2-($U$6/2)^2*'(OLD) bottom seam length'!W536^2/($U$7/2)^2)</f>
        <v>#VALUE!</v>
      </c>
      <c r="Z536" s="136">
        <f t="shared" si="88"/>
        <v>10480</v>
      </c>
      <c r="AA536" t="e">
        <f>SQRT(($U$6/2)^2-($U$6/2)^2*'(OLD) bottom seam length'!Z536^2/($U$7/2)^2)</f>
        <v>#VALUE!</v>
      </c>
      <c r="AC536" s="136">
        <f t="shared" si="89"/>
        <v>10480</v>
      </c>
      <c r="AD536" t="e">
        <f>SQRT(($U$6/2)^2-($U$6/2)^2*'(OLD) bottom seam length'!AC536^2/($U$7/2)^2)</f>
        <v>#VALUE!</v>
      </c>
    </row>
    <row r="537" spans="2:30">
      <c r="B537" s="136">
        <f t="shared" si="80"/>
        <v>10520</v>
      </c>
      <c r="C537" t="e">
        <f>SQRT(($C$5/2)^2-($C$5/2)^2*'(OLD) bottom seam length'!B537^2/($C$6/2)^2)</f>
        <v>#DIV/0!</v>
      </c>
      <c r="E537" s="136">
        <f t="shared" si="81"/>
        <v>10520</v>
      </c>
      <c r="F537" t="e">
        <f>SQRT(($C$5/2)^2-($C$5/2)^2*'(OLD) bottom seam length'!E537^2/($C$6/2)^2)</f>
        <v>#DIV/0!</v>
      </c>
      <c r="H537" s="136">
        <f t="shared" si="82"/>
        <v>10520</v>
      </c>
      <c r="I537" t="e">
        <f>SQRT(($C$5/2)^2-($C$5/2)^2*'(OLD) bottom seam length'!H537^2/($C$6/2)^2)</f>
        <v>#DIV/0!</v>
      </c>
      <c r="K537" s="136">
        <f t="shared" si="83"/>
        <v>10520</v>
      </c>
      <c r="L537" t="e">
        <f>SQRT(($C$5/2)^2-($C$5/2)^2*'(OLD) bottom seam length'!K537^2/($C$6/2)^2)</f>
        <v>#DIV/0!</v>
      </c>
      <c r="O537" s="136">
        <f t="shared" si="84"/>
        <v>10520</v>
      </c>
      <c r="P537" t="b">
        <f t="shared" si="85"/>
        <v>0</v>
      </c>
      <c r="T537" s="136">
        <f t="shared" si="86"/>
        <v>10500</v>
      </c>
      <c r="U537" t="e">
        <f>SQRT(($U$6/2)^2-($U$6/2)^2*'(OLD) bottom seam length'!T537^2/($U$7/2)^2)</f>
        <v>#VALUE!</v>
      </c>
      <c r="W537" s="136">
        <f t="shared" si="87"/>
        <v>10500</v>
      </c>
      <c r="X537" t="e">
        <f>SQRT(($U$6/2)^2-($U$6/2)^2*'(OLD) bottom seam length'!W537^2/($U$7/2)^2)</f>
        <v>#VALUE!</v>
      </c>
      <c r="Z537" s="136">
        <f t="shared" si="88"/>
        <v>10500</v>
      </c>
      <c r="AA537" t="e">
        <f>SQRT(($U$6/2)^2-($U$6/2)^2*'(OLD) bottom seam length'!Z537^2/($U$7/2)^2)</f>
        <v>#VALUE!</v>
      </c>
      <c r="AC537" s="136">
        <f t="shared" si="89"/>
        <v>10500</v>
      </c>
      <c r="AD537" t="e">
        <f>SQRT(($U$6/2)^2-($U$6/2)^2*'(OLD) bottom seam length'!AC537^2/($U$7/2)^2)</f>
        <v>#VALUE!</v>
      </c>
    </row>
    <row r="538" spans="2:30">
      <c r="B538" s="136">
        <f t="shared" si="80"/>
        <v>10540</v>
      </c>
      <c r="C538" t="e">
        <f>SQRT(($C$5/2)^2-($C$5/2)^2*'(OLD) bottom seam length'!B538^2/($C$6/2)^2)</f>
        <v>#DIV/0!</v>
      </c>
      <c r="E538" s="136">
        <f t="shared" si="81"/>
        <v>10540</v>
      </c>
      <c r="F538" t="e">
        <f>SQRT(($C$5/2)^2-($C$5/2)^2*'(OLD) bottom seam length'!E538^2/($C$6/2)^2)</f>
        <v>#DIV/0!</v>
      </c>
      <c r="H538" s="136">
        <f t="shared" si="82"/>
        <v>10540</v>
      </c>
      <c r="I538" t="e">
        <f>SQRT(($C$5/2)^2-($C$5/2)^2*'(OLD) bottom seam length'!H538^2/($C$6/2)^2)</f>
        <v>#DIV/0!</v>
      </c>
      <c r="K538" s="136">
        <f t="shared" si="83"/>
        <v>10540</v>
      </c>
      <c r="L538" t="e">
        <f>SQRT(($C$5/2)^2-($C$5/2)^2*'(OLD) bottom seam length'!K538^2/($C$6/2)^2)</f>
        <v>#DIV/0!</v>
      </c>
      <c r="O538" s="136">
        <f t="shared" si="84"/>
        <v>10540</v>
      </c>
      <c r="P538" t="b">
        <f t="shared" si="85"/>
        <v>0</v>
      </c>
      <c r="T538" s="136">
        <f t="shared" si="86"/>
        <v>10520</v>
      </c>
      <c r="U538" t="e">
        <f>SQRT(($U$6/2)^2-($U$6/2)^2*'(OLD) bottom seam length'!T538^2/($U$7/2)^2)</f>
        <v>#VALUE!</v>
      </c>
      <c r="W538" s="136">
        <f t="shared" si="87"/>
        <v>10520</v>
      </c>
      <c r="X538" t="e">
        <f>SQRT(($U$6/2)^2-($U$6/2)^2*'(OLD) bottom seam length'!W538^2/($U$7/2)^2)</f>
        <v>#VALUE!</v>
      </c>
      <c r="Z538" s="136">
        <f t="shared" si="88"/>
        <v>10520</v>
      </c>
      <c r="AA538" t="e">
        <f>SQRT(($U$6/2)^2-($U$6/2)^2*'(OLD) bottom seam length'!Z538^2/($U$7/2)^2)</f>
        <v>#VALUE!</v>
      </c>
      <c r="AC538" s="136">
        <f t="shared" si="89"/>
        <v>10520</v>
      </c>
      <c r="AD538" t="e">
        <f>SQRT(($U$6/2)^2-($U$6/2)^2*'(OLD) bottom seam length'!AC538^2/($U$7/2)^2)</f>
        <v>#VALUE!</v>
      </c>
    </row>
    <row r="539" spans="2:30">
      <c r="B539" s="136">
        <f t="shared" si="80"/>
        <v>10560</v>
      </c>
      <c r="C539" t="e">
        <f>SQRT(($C$5/2)^2-($C$5/2)^2*'(OLD) bottom seam length'!B539^2/($C$6/2)^2)</f>
        <v>#DIV/0!</v>
      </c>
      <c r="E539" s="136">
        <f t="shared" si="81"/>
        <v>10560</v>
      </c>
      <c r="F539" t="e">
        <f>SQRT(($C$5/2)^2-($C$5/2)^2*'(OLD) bottom seam length'!E539^2/($C$6/2)^2)</f>
        <v>#DIV/0!</v>
      </c>
      <c r="H539" s="136">
        <f t="shared" si="82"/>
        <v>10560</v>
      </c>
      <c r="I539" t="e">
        <f>SQRT(($C$5/2)^2-($C$5/2)^2*'(OLD) bottom seam length'!H539^2/($C$6/2)^2)</f>
        <v>#DIV/0!</v>
      </c>
      <c r="K539" s="136">
        <f t="shared" si="83"/>
        <v>10560</v>
      </c>
      <c r="L539" t="e">
        <f>SQRT(($C$5/2)^2-($C$5/2)^2*'(OLD) bottom seam length'!K539^2/($C$6/2)^2)</f>
        <v>#DIV/0!</v>
      </c>
      <c r="O539" s="136">
        <f t="shared" si="84"/>
        <v>10560</v>
      </c>
      <c r="P539" t="b">
        <f t="shared" si="85"/>
        <v>0</v>
      </c>
      <c r="T539" s="136">
        <f t="shared" si="86"/>
        <v>10540</v>
      </c>
      <c r="U539" t="e">
        <f>SQRT(($U$6/2)^2-($U$6/2)^2*'(OLD) bottom seam length'!T539^2/($U$7/2)^2)</f>
        <v>#VALUE!</v>
      </c>
      <c r="W539" s="136">
        <f t="shared" si="87"/>
        <v>10540</v>
      </c>
      <c r="X539" t="e">
        <f>SQRT(($U$6/2)^2-($U$6/2)^2*'(OLD) bottom seam length'!W539^2/($U$7/2)^2)</f>
        <v>#VALUE!</v>
      </c>
      <c r="Z539" s="136">
        <f t="shared" si="88"/>
        <v>10540</v>
      </c>
      <c r="AA539" t="e">
        <f>SQRT(($U$6/2)^2-($U$6/2)^2*'(OLD) bottom seam length'!Z539^2/($U$7/2)^2)</f>
        <v>#VALUE!</v>
      </c>
      <c r="AC539" s="136">
        <f t="shared" si="89"/>
        <v>10540</v>
      </c>
      <c r="AD539" t="e">
        <f>SQRT(($U$6/2)^2-($U$6/2)^2*'(OLD) bottom seam length'!AC539^2/($U$7/2)^2)</f>
        <v>#VALUE!</v>
      </c>
    </row>
    <row r="540" spans="2:30">
      <c r="B540" s="136">
        <f t="shared" si="80"/>
        <v>10580</v>
      </c>
      <c r="C540" t="e">
        <f>SQRT(($C$5/2)^2-($C$5/2)^2*'(OLD) bottom seam length'!B540^2/($C$6/2)^2)</f>
        <v>#DIV/0!</v>
      </c>
      <c r="E540" s="136">
        <f t="shared" si="81"/>
        <v>10580</v>
      </c>
      <c r="F540" t="e">
        <f>SQRT(($C$5/2)^2-($C$5/2)^2*'(OLD) bottom seam length'!E540^2/($C$6/2)^2)</f>
        <v>#DIV/0!</v>
      </c>
      <c r="H540" s="136">
        <f t="shared" si="82"/>
        <v>10580</v>
      </c>
      <c r="I540" t="e">
        <f>SQRT(($C$5/2)^2-($C$5/2)^2*'(OLD) bottom seam length'!H540^2/($C$6/2)^2)</f>
        <v>#DIV/0!</v>
      </c>
      <c r="K540" s="136">
        <f t="shared" si="83"/>
        <v>10580</v>
      </c>
      <c r="L540" t="e">
        <f>SQRT(($C$5/2)^2-($C$5/2)^2*'(OLD) bottom seam length'!K540^2/($C$6/2)^2)</f>
        <v>#DIV/0!</v>
      </c>
      <c r="O540" s="136">
        <f t="shared" si="84"/>
        <v>10580</v>
      </c>
      <c r="P540" t="b">
        <f t="shared" si="85"/>
        <v>0</v>
      </c>
      <c r="T540" s="136">
        <f t="shared" si="86"/>
        <v>10560</v>
      </c>
      <c r="U540" t="e">
        <f>SQRT(($U$6/2)^2-($U$6/2)^2*'(OLD) bottom seam length'!T540^2/($U$7/2)^2)</f>
        <v>#VALUE!</v>
      </c>
      <c r="W540" s="136">
        <f t="shared" si="87"/>
        <v>10560</v>
      </c>
      <c r="X540" t="e">
        <f>SQRT(($U$6/2)^2-($U$6/2)^2*'(OLD) bottom seam length'!W540^2/($U$7/2)^2)</f>
        <v>#VALUE!</v>
      </c>
      <c r="Z540" s="136">
        <f t="shared" si="88"/>
        <v>10560</v>
      </c>
      <c r="AA540" t="e">
        <f>SQRT(($U$6/2)^2-($U$6/2)^2*'(OLD) bottom seam length'!Z540^2/($U$7/2)^2)</f>
        <v>#VALUE!</v>
      </c>
      <c r="AC540" s="136">
        <f t="shared" si="89"/>
        <v>10560</v>
      </c>
      <c r="AD540" t="e">
        <f>SQRT(($U$6/2)^2-($U$6/2)^2*'(OLD) bottom seam length'!AC540^2/($U$7/2)^2)</f>
        <v>#VALUE!</v>
      </c>
    </row>
    <row r="541" spans="2:30">
      <c r="B541" s="136">
        <f t="shared" si="80"/>
        <v>10600</v>
      </c>
      <c r="C541" t="e">
        <f>SQRT(($C$5/2)^2-($C$5/2)^2*'(OLD) bottom seam length'!B541^2/($C$6/2)^2)</f>
        <v>#DIV/0!</v>
      </c>
      <c r="E541" s="136">
        <f t="shared" si="81"/>
        <v>10600</v>
      </c>
      <c r="F541" t="e">
        <f>SQRT(($C$5/2)^2-($C$5/2)^2*'(OLD) bottom seam length'!E541^2/($C$6/2)^2)</f>
        <v>#DIV/0!</v>
      </c>
      <c r="H541" s="136">
        <f t="shared" si="82"/>
        <v>10600</v>
      </c>
      <c r="I541" t="e">
        <f>SQRT(($C$5/2)^2-($C$5/2)^2*'(OLD) bottom seam length'!H541^2/($C$6/2)^2)</f>
        <v>#DIV/0!</v>
      </c>
      <c r="K541" s="136">
        <f t="shared" si="83"/>
        <v>10600</v>
      </c>
      <c r="L541" t="e">
        <f>SQRT(($C$5/2)^2-($C$5/2)^2*'(OLD) bottom seam length'!K541^2/($C$6/2)^2)</f>
        <v>#DIV/0!</v>
      </c>
      <c r="O541" s="136">
        <f t="shared" si="84"/>
        <v>10600</v>
      </c>
      <c r="P541" t="b">
        <f t="shared" si="85"/>
        <v>0</v>
      </c>
      <c r="T541" s="136">
        <f t="shared" si="86"/>
        <v>10580</v>
      </c>
      <c r="U541" t="e">
        <f>SQRT(($U$6/2)^2-($U$6/2)^2*'(OLD) bottom seam length'!T541^2/($U$7/2)^2)</f>
        <v>#VALUE!</v>
      </c>
      <c r="W541" s="136">
        <f t="shared" si="87"/>
        <v>10580</v>
      </c>
      <c r="X541" t="e">
        <f>SQRT(($U$6/2)^2-($U$6/2)^2*'(OLD) bottom seam length'!W541^2/($U$7/2)^2)</f>
        <v>#VALUE!</v>
      </c>
      <c r="Z541" s="136">
        <f t="shared" si="88"/>
        <v>10580</v>
      </c>
      <c r="AA541" t="e">
        <f>SQRT(($U$6/2)^2-($U$6/2)^2*'(OLD) bottom seam length'!Z541^2/($U$7/2)^2)</f>
        <v>#VALUE!</v>
      </c>
      <c r="AC541" s="136">
        <f t="shared" si="89"/>
        <v>10580</v>
      </c>
      <c r="AD541" t="e">
        <f>SQRT(($U$6/2)^2-($U$6/2)^2*'(OLD) bottom seam length'!AC541^2/($U$7/2)^2)</f>
        <v>#VALUE!</v>
      </c>
    </row>
    <row r="542" spans="2:30">
      <c r="B542" s="136">
        <f t="shared" si="80"/>
        <v>10620</v>
      </c>
      <c r="C542" t="e">
        <f>SQRT(($C$5/2)^2-($C$5/2)^2*'(OLD) bottom seam length'!B542^2/($C$6/2)^2)</f>
        <v>#DIV/0!</v>
      </c>
      <c r="E542" s="136">
        <f t="shared" si="81"/>
        <v>10620</v>
      </c>
      <c r="F542" t="e">
        <f>SQRT(($C$5/2)^2-($C$5/2)^2*'(OLD) bottom seam length'!E542^2/($C$6/2)^2)</f>
        <v>#DIV/0!</v>
      </c>
      <c r="H542" s="136">
        <f t="shared" si="82"/>
        <v>10620</v>
      </c>
      <c r="I542" t="e">
        <f>SQRT(($C$5/2)^2-($C$5/2)^2*'(OLD) bottom seam length'!H542^2/($C$6/2)^2)</f>
        <v>#DIV/0!</v>
      </c>
      <c r="K542" s="136">
        <f t="shared" si="83"/>
        <v>10620</v>
      </c>
      <c r="L542" t="e">
        <f>SQRT(($C$5/2)^2-($C$5/2)^2*'(OLD) bottom seam length'!K542^2/($C$6/2)^2)</f>
        <v>#DIV/0!</v>
      </c>
      <c r="O542" s="136">
        <f t="shared" si="84"/>
        <v>10620</v>
      </c>
      <c r="P542" t="b">
        <f t="shared" si="85"/>
        <v>0</v>
      </c>
      <c r="T542" s="136">
        <f t="shared" si="86"/>
        <v>10600</v>
      </c>
      <c r="U542" t="e">
        <f>SQRT(($U$6/2)^2-($U$6/2)^2*'(OLD) bottom seam length'!T542^2/($U$7/2)^2)</f>
        <v>#VALUE!</v>
      </c>
      <c r="W542" s="136">
        <f t="shared" si="87"/>
        <v>10600</v>
      </c>
      <c r="X542" t="e">
        <f>SQRT(($U$6/2)^2-($U$6/2)^2*'(OLD) bottom seam length'!W542^2/($U$7/2)^2)</f>
        <v>#VALUE!</v>
      </c>
      <c r="Z542" s="136">
        <f t="shared" si="88"/>
        <v>10600</v>
      </c>
      <c r="AA542" t="e">
        <f>SQRT(($U$6/2)^2-($U$6/2)^2*'(OLD) bottom seam length'!Z542^2/($U$7/2)^2)</f>
        <v>#VALUE!</v>
      </c>
      <c r="AC542" s="136">
        <f t="shared" si="89"/>
        <v>10600</v>
      </c>
      <c r="AD542" t="e">
        <f>SQRT(($U$6/2)^2-($U$6/2)^2*'(OLD) bottom seam length'!AC542^2/($U$7/2)^2)</f>
        <v>#VALUE!</v>
      </c>
    </row>
    <row r="543" spans="2:30">
      <c r="B543" s="136">
        <f t="shared" si="80"/>
        <v>10640</v>
      </c>
      <c r="C543" t="e">
        <f>SQRT(($C$5/2)^2-($C$5/2)^2*'(OLD) bottom seam length'!B543^2/($C$6/2)^2)</f>
        <v>#DIV/0!</v>
      </c>
      <c r="E543" s="136">
        <f t="shared" si="81"/>
        <v>10640</v>
      </c>
      <c r="F543" t="e">
        <f>SQRT(($C$5/2)^2-($C$5/2)^2*'(OLD) bottom seam length'!E543^2/($C$6/2)^2)</f>
        <v>#DIV/0!</v>
      </c>
      <c r="H543" s="136">
        <f t="shared" si="82"/>
        <v>10640</v>
      </c>
      <c r="I543" t="e">
        <f>SQRT(($C$5/2)^2-($C$5/2)^2*'(OLD) bottom seam length'!H543^2/($C$6/2)^2)</f>
        <v>#DIV/0!</v>
      </c>
      <c r="K543" s="136">
        <f t="shared" si="83"/>
        <v>10640</v>
      </c>
      <c r="L543" t="e">
        <f>SQRT(($C$5/2)^2-($C$5/2)^2*'(OLD) bottom seam length'!K543^2/($C$6/2)^2)</f>
        <v>#DIV/0!</v>
      </c>
      <c r="O543" s="136">
        <f t="shared" si="84"/>
        <v>10640</v>
      </c>
      <c r="P543" t="b">
        <f t="shared" si="85"/>
        <v>0</v>
      </c>
      <c r="T543" s="136">
        <f t="shared" si="86"/>
        <v>10620</v>
      </c>
      <c r="U543" t="e">
        <f>SQRT(($U$6/2)^2-($U$6/2)^2*'(OLD) bottom seam length'!T543^2/($U$7/2)^2)</f>
        <v>#VALUE!</v>
      </c>
      <c r="W543" s="136">
        <f t="shared" si="87"/>
        <v>10620</v>
      </c>
      <c r="X543" t="e">
        <f>SQRT(($U$6/2)^2-($U$6/2)^2*'(OLD) bottom seam length'!W543^2/($U$7/2)^2)</f>
        <v>#VALUE!</v>
      </c>
      <c r="Z543" s="136">
        <f t="shared" si="88"/>
        <v>10620</v>
      </c>
      <c r="AA543" t="e">
        <f>SQRT(($U$6/2)^2-($U$6/2)^2*'(OLD) bottom seam length'!Z543^2/($U$7/2)^2)</f>
        <v>#VALUE!</v>
      </c>
      <c r="AC543" s="136">
        <f t="shared" si="89"/>
        <v>10620</v>
      </c>
      <c r="AD543" t="e">
        <f>SQRT(($U$6/2)^2-($U$6/2)^2*'(OLD) bottom seam length'!AC543^2/($U$7/2)^2)</f>
        <v>#VALUE!</v>
      </c>
    </row>
    <row r="544" spans="2:30">
      <c r="B544" s="136">
        <f t="shared" si="80"/>
        <v>10660</v>
      </c>
      <c r="C544" t="e">
        <f>SQRT(($C$5/2)^2-($C$5/2)^2*'(OLD) bottom seam length'!B544^2/($C$6/2)^2)</f>
        <v>#DIV/0!</v>
      </c>
      <c r="E544" s="136">
        <f t="shared" si="81"/>
        <v>10660</v>
      </c>
      <c r="F544" t="e">
        <f>SQRT(($C$5/2)^2-($C$5/2)^2*'(OLD) bottom seam length'!E544^2/($C$6/2)^2)</f>
        <v>#DIV/0!</v>
      </c>
      <c r="H544" s="136">
        <f t="shared" si="82"/>
        <v>10660</v>
      </c>
      <c r="I544" t="e">
        <f>SQRT(($C$5/2)^2-($C$5/2)^2*'(OLD) bottom seam length'!H544^2/($C$6/2)^2)</f>
        <v>#DIV/0!</v>
      </c>
      <c r="K544" s="136">
        <f t="shared" si="83"/>
        <v>10660</v>
      </c>
      <c r="L544" t="e">
        <f>SQRT(($C$5/2)^2-($C$5/2)^2*'(OLD) bottom seam length'!K544^2/($C$6/2)^2)</f>
        <v>#DIV/0!</v>
      </c>
      <c r="O544" s="136">
        <f t="shared" si="84"/>
        <v>10660</v>
      </c>
      <c r="P544" t="b">
        <f t="shared" si="85"/>
        <v>0</v>
      </c>
      <c r="T544" s="136">
        <f t="shared" si="86"/>
        <v>10640</v>
      </c>
      <c r="U544" t="e">
        <f>SQRT(($U$6/2)^2-($U$6/2)^2*'(OLD) bottom seam length'!T544^2/($U$7/2)^2)</f>
        <v>#VALUE!</v>
      </c>
      <c r="W544" s="136">
        <f t="shared" si="87"/>
        <v>10640</v>
      </c>
      <c r="X544" t="e">
        <f>SQRT(($U$6/2)^2-($U$6/2)^2*'(OLD) bottom seam length'!W544^2/($U$7/2)^2)</f>
        <v>#VALUE!</v>
      </c>
      <c r="Z544" s="136">
        <f t="shared" si="88"/>
        <v>10640</v>
      </c>
      <c r="AA544" t="e">
        <f>SQRT(($U$6/2)^2-($U$6/2)^2*'(OLD) bottom seam length'!Z544^2/($U$7/2)^2)</f>
        <v>#VALUE!</v>
      </c>
      <c r="AC544" s="136">
        <f t="shared" si="89"/>
        <v>10640</v>
      </c>
      <c r="AD544" t="e">
        <f>SQRT(($U$6/2)^2-($U$6/2)^2*'(OLD) bottom seam length'!AC544^2/($U$7/2)^2)</f>
        <v>#VALUE!</v>
      </c>
    </row>
    <row r="545" spans="2:30">
      <c r="B545" s="136">
        <f t="shared" si="80"/>
        <v>10680</v>
      </c>
      <c r="C545" t="e">
        <f>SQRT(($C$5/2)^2-($C$5/2)^2*'(OLD) bottom seam length'!B545^2/($C$6/2)^2)</f>
        <v>#DIV/0!</v>
      </c>
      <c r="E545" s="136">
        <f t="shared" si="81"/>
        <v>10680</v>
      </c>
      <c r="F545" t="e">
        <f>SQRT(($C$5/2)^2-($C$5/2)^2*'(OLD) bottom seam length'!E545^2/($C$6/2)^2)</f>
        <v>#DIV/0!</v>
      </c>
      <c r="H545" s="136">
        <f t="shared" si="82"/>
        <v>10680</v>
      </c>
      <c r="I545" t="e">
        <f>SQRT(($C$5/2)^2-($C$5/2)^2*'(OLD) bottom seam length'!H545^2/($C$6/2)^2)</f>
        <v>#DIV/0!</v>
      </c>
      <c r="K545" s="136">
        <f t="shared" si="83"/>
        <v>10680</v>
      </c>
      <c r="L545" t="e">
        <f>SQRT(($C$5/2)^2-($C$5/2)^2*'(OLD) bottom seam length'!K545^2/($C$6/2)^2)</f>
        <v>#DIV/0!</v>
      </c>
      <c r="O545" s="136">
        <f t="shared" si="84"/>
        <v>10680</v>
      </c>
      <c r="P545" t="b">
        <f t="shared" si="85"/>
        <v>0</v>
      </c>
      <c r="T545" s="136">
        <f t="shared" si="86"/>
        <v>10660</v>
      </c>
      <c r="U545" t="e">
        <f>SQRT(($U$6/2)^2-($U$6/2)^2*'(OLD) bottom seam length'!T545^2/($U$7/2)^2)</f>
        <v>#VALUE!</v>
      </c>
      <c r="W545" s="136">
        <f t="shared" si="87"/>
        <v>10660</v>
      </c>
      <c r="X545" t="e">
        <f>SQRT(($U$6/2)^2-($U$6/2)^2*'(OLD) bottom seam length'!W545^2/($U$7/2)^2)</f>
        <v>#VALUE!</v>
      </c>
      <c r="Z545" s="136">
        <f t="shared" si="88"/>
        <v>10660</v>
      </c>
      <c r="AA545" t="e">
        <f>SQRT(($U$6/2)^2-($U$6/2)^2*'(OLD) bottom seam length'!Z545^2/($U$7/2)^2)</f>
        <v>#VALUE!</v>
      </c>
      <c r="AC545" s="136">
        <f t="shared" si="89"/>
        <v>10660</v>
      </c>
      <c r="AD545" t="e">
        <f>SQRT(($U$6/2)^2-($U$6/2)^2*'(OLD) bottom seam length'!AC545^2/($U$7/2)^2)</f>
        <v>#VALUE!</v>
      </c>
    </row>
    <row r="546" spans="2:30">
      <c r="B546" s="136">
        <f t="shared" si="80"/>
        <v>10700</v>
      </c>
      <c r="C546" t="e">
        <f>SQRT(($C$5/2)^2-($C$5/2)^2*'(OLD) bottom seam length'!B546^2/($C$6/2)^2)</f>
        <v>#DIV/0!</v>
      </c>
      <c r="E546" s="136">
        <f t="shared" si="81"/>
        <v>10700</v>
      </c>
      <c r="F546" t="e">
        <f>SQRT(($C$5/2)^2-($C$5/2)^2*'(OLD) bottom seam length'!E546^2/($C$6/2)^2)</f>
        <v>#DIV/0!</v>
      </c>
      <c r="H546" s="136">
        <f t="shared" si="82"/>
        <v>10700</v>
      </c>
      <c r="I546" t="e">
        <f>SQRT(($C$5/2)^2-($C$5/2)^2*'(OLD) bottom seam length'!H546^2/($C$6/2)^2)</f>
        <v>#DIV/0!</v>
      </c>
      <c r="K546" s="136">
        <f t="shared" si="83"/>
        <v>10700</v>
      </c>
      <c r="L546" t="e">
        <f>SQRT(($C$5/2)^2-($C$5/2)^2*'(OLD) bottom seam length'!K546^2/($C$6/2)^2)</f>
        <v>#DIV/0!</v>
      </c>
      <c r="O546" s="136">
        <f t="shared" si="84"/>
        <v>10700</v>
      </c>
      <c r="P546" t="b">
        <f t="shared" si="85"/>
        <v>0</v>
      </c>
      <c r="T546" s="136">
        <f t="shared" si="86"/>
        <v>10680</v>
      </c>
      <c r="U546" t="e">
        <f>SQRT(($U$6/2)^2-($U$6/2)^2*'(OLD) bottom seam length'!T546^2/($U$7/2)^2)</f>
        <v>#VALUE!</v>
      </c>
      <c r="W546" s="136">
        <f t="shared" si="87"/>
        <v>10680</v>
      </c>
      <c r="X546" t="e">
        <f>SQRT(($U$6/2)^2-($U$6/2)^2*'(OLD) bottom seam length'!W546^2/($U$7/2)^2)</f>
        <v>#VALUE!</v>
      </c>
      <c r="Z546" s="136">
        <f t="shared" si="88"/>
        <v>10680</v>
      </c>
      <c r="AA546" t="e">
        <f>SQRT(($U$6/2)^2-($U$6/2)^2*'(OLD) bottom seam length'!Z546^2/($U$7/2)^2)</f>
        <v>#VALUE!</v>
      </c>
      <c r="AC546" s="136">
        <f t="shared" si="89"/>
        <v>10680</v>
      </c>
      <c r="AD546" t="e">
        <f>SQRT(($U$6/2)^2-($U$6/2)^2*'(OLD) bottom seam length'!AC546^2/($U$7/2)^2)</f>
        <v>#VALUE!</v>
      </c>
    </row>
    <row r="547" spans="2:30">
      <c r="B547" s="136">
        <f t="shared" si="80"/>
        <v>10720</v>
      </c>
      <c r="C547" t="e">
        <f>SQRT(($C$5/2)^2-($C$5/2)^2*'(OLD) bottom seam length'!B547^2/($C$6/2)^2)</f>
        <v>#DIV/0!</v>
      </c>
      <c r="E547" s="136">
        <f t="shared" si="81"/>
        <v>10720</v>
      </c>
      <c r="F547" t="e">
        <f>SQRT(($C$5/2)^2-($C$5/2)^2*'(OLD) bottom seam length'!E547^2/($C$6/2)^2)</f>
        <v>#DIV/0!</v>
      </c>
      <c r="H547" s="136">
        <f t="shared" si="82"/>
        <v>10720</v>
      </c>
      <c r="I547" t="e">
        <f>SQRT(($C$5/2)^2-($C$5/2)^2*'(OLD) bottom seam length'!H547^2/($C$6/2)^2)</f>
        <v>#DIV/0!</v>
      </c>
      <c r="K547" s="136">
        <f t="shared" si="83"/>
        <v>10720</v>
      </c>
      <c r="L547" t="e">
        <f>SQRT(($C$5/2)^2-($C$5/2)^2*'(OLD) bottom seam length'!K547^2/($C$6/2)^2)</f>
        <v>#DIV/0!</v>
      </c>
      <c r="O547" s="136">
        <f t="shared" si="84"/>
        <v>10720</v>
      </c>
      <c r="P547" t="b">
        <f t="shared" si="85"/>
        <v>0</v>
      </c>
      <c r="T547" s="136">
        <f t="shared" si="86"/>
        <v>10700</v>
      </c>
      <c r="U547" t="e">
        <f>SQRT(($U$6/2)^2-($U$6/2)^2*'(OLD) bottom seam length'!T547^2/($U$7/2)^2)</f>
        <v>#VALUE!</v>
      </c>
      <c r="W547" s="136">
        <f t="shared" si="87"/>
        <v>10700</v>
      </c>
      <c r="X547" t="e">
        <f>SQRT(($U$6/2)^2-($U$6/2)^2*'(OLD) bottom seam length'!W547^2/($U$7/2)^2)</f>
        <v>#VALUE!</v>
      </c>
      <c r="Z547" s="136">
        <f t="shared" si="88"/>
        <v>10700</v>
      </c>
      <c r="AA547" t="e">
        <f>SQRT(($U$6/2)^2-($U$6/2)^2*'(OLD) bottom seam length'!Z547^2/($U$7/2)^2)</f>
        <v>#VALUE!</v>
      </c>
      <c r="AC547" s="136">
        <f t="shared" si="89"/>
        <v>10700</v>
      </c>
      <c r="AD547" t="e">
        <f>SQRT(($U$6/2)^2-($U$6/2)^2*'(OLD) bottom seam length'!AC547^2/($U$7/2)^2)</f>
        <v>#VALUE!</v>
      </c>
    </row>
    <row r="548" spans="2:30">
      <c r="B548" s="136">
        <f t="shared" si="80"/>
        <v>10740</v>
      </c>
      <c r="C548" t="e">
        <f>SQRT(($C$5/2)^2-($C$5/2)^2*'(OLD) bottom seam length'!B548^2/($C$6/2)^2)</f>
        <v>#DIV/0!</v>
      </c>
      <c r="E548" s="136">
        <f t="shared" si="81"/>
        <v>10740</v>
      </c>
      <c r="F548" t="e">
        <f>SQRT(($C$5/2)^2-($C$5/2)^2*'(OLD) bottom seam length'!E548^2/($C$6/2)^2)</f>
        <v>#DIV/0!</v>
      </c>
      <c r="H548" s="136">
        <f t="shared" si="82"/>
        <v>10740</v>
      </c>
      <c r="I548" t="e">
        <f>SQRT(($C$5/2)^2-($C$5/2)^2*'(OLD) bottom seam length'!H548^2/($C$6/2)^2)</f>
        <v>#DIV/0!</v>
      </c>
      <c r="K548" s="136">
        <f t="shared" si="83"/>
        <v>10740</v>
      </c>
      <c r="L548" t="e">
        <f>SQRT(($C$5/2)^2-($C$5/2)^2*'(OLD) bottom seam length'!K548^2/($C$6/2)^2)</f>
        <v>#DIV/0!</v>
      </c>
      <c r="O548" s="136">
        <f t="shared" si="84"/>
        <v>10740</v>
      </c>
      <c r="P548" t="b">
        <f t="shared" si="85"/>
        <v>0</v>
      </c>
      <c r="T548" s="136">
        <f t="shared" si="86"/>
        <v>10720</v>
      </c>
      <c r="U548" t="e">
        <f>SQRT(($U$6/2)^2-($U$6/2)^2*'(OLD) bottom seam length'!T548^2/($U$7/2)^2)</f>
        <v>#VALUE!</v>
      </c>
      <c r="W548" s="136">
        <f t="shared" si="87"/>
        <v>10720</v>
      </c>
      <c r="X548" t="e">
        <f>SQRT(($U$6/2)^2-($U$6/2)^2*'(OLD) bottom seam length'!W548^2/($U$7/2)^2)</f>
        <v>#VALUE!</v>
      </c>
      <c r="Z548" s="136">
        <f t="shared" si="88"/>
        <v>10720</v>
      </c>
      <c r="AA548" t="e">
        <f>SQRT(($U$6/2)^2-($U$6/2)^2*'(OLD) bottom seam length'!Z548^2/($U$7/2)^2)</f>
        <v>#VALUE!</v>
      </c>
      <c r="AC548" s="136">
        <f t="shared" si="89"/>
        <v>10720</v>
      </c>
      <c r="AD548" t="e">
        <f>SQRT(($U$6/2)^2-($U$6/2)^2*'(OLD) bottom seam length'!AC548^2/($U$7/2)^2)</f>
        <v>#VALUE!</v>
      </c>
    </row>
    <row r="549" spans="2:30">
      <c r="B549" s="136">
        <f t="shared" si="80"/>
        <v>10760</v>
      </c>
      <c r="C549" t="e">
        <f>SQRT(($C$5/2)^2-($C$5/2)^2*'(OLD) bottom seam length'!B549^2/($C$6/2)^2)</f>
        <v>#DIV/0!</v>
      </c>
      <c r="E549" s="136">
        <f t="shared" si="81"/>
        <v>10760</v>
      </c>
      <c r="F549" t="e">
        <f>SQRT(($C$5/2)^2-($C$5/2)^2*'(OLD) bottom seam length'!E549^2/($C$6/2)^2)</f>
        <v>#DIV/0!</v>
      </c>
      <c r="H549" s="136">
        <f t="shared" si="82"/>
        <v>10760</v>
      </c>
      <c r="I549" t="e">
        <f>SQRT(($C$5/2)^2-($C$5/2)^2*'(OLD) bottom seam length'!H549^2/($C$6/2)^2)</f>
        <v>#DIV/0!</v>
      </c>
      <c r="K549" s="136">
        <f t="shared" si="83"/>
        <v>10760</v>
      </c>
      <c r="L549" t="e">
        <f>SQRT(($C$5/2)^2-($C$5/2)^2*'(OLD) bottom seam length'!K549^2/($C$6/2)^2)</f>
        <v>#DIV/0!</v>
      </c>
      <c r="O549" s="136">
        <f t="shared" si="84"/>
        <v>10760</v>
      </c>
      <c r="P549" t="b">
        <f t="shared" si="85"/>
        <v>0</v>
      </c>
      <c r="T549" s="136">
        <f t="shared" si="86"/>
        <v>10740</v>
      </c>
      <c r="U549" t="e">
        <f>SQRT(($U$6/2)^2-($U$6/2)^2*'(OLD) bottom seam length'!T549^2/($U$7/2)^2)</f>
        <v>#VALUE!</v>
      </c>
      <c r="W549" s="136">
        <f t="shared" si="87"/>
        <v>10740</v>
      </c>
      <c r="X549" t="e">
        <f>SQRT(($U$6/2)^2-($U$6/2)^2*'(OLD) bottom seam length'!W549^2/($U$7/2)^2)</f>
        <v>#VALUE!</v>
      </c>
      <c r="Z549" s="136">
        <f t="shared" si="88"/>
        <v>10740</v>
      </c>
      <c r="AA549" t="e">
        <f>SQRT(($U$6/2)^2-($U$6/2)^2*'(OLD) bottom seam length'!Z549^2/($U$7/2)^2)</f>
        <v>#VALUE!</v>
      </c>
      <c r="AC549" s="136">
        <f t="shared" si="89"/>
        <v>10740</v>
      </c>
      <c r="AD549" t="e">
        <f>SQRT(($U$6/2)^2-($U$6/2)^2*'(OLD) bottom seam length'!AC549^2/($U$7/2)^2)</f>
        <v>#VALUE!</v>
      </c>
    </row>
    <row r="550" spans="2:30">
      <c r="B550" s="136">
        <f t="shared" si="80"/>
        <v>10780</v>
      </c>
      <c r="C550" t="e">
        <f>SQRT(($C$5/2)^2-($C$5/2)^2*'(OLD) bottom seam length'!B550^2/($C$6/2)^2)</f>
        <v>#DIV/0!</v>
      </c>
      <c r="E550" s="136">
        <f t="shared" si="81"/>
        <v>10780</v>
      </c>
      <c r="F550" t="e">
        <f>SQRT(($C$5/2)^2-($C$5/2)^2*'(OLD) bottom seam length'!E550^2/($C$6/2)^2)</f>
        <v>#DIV/0!</v>
      </c>
      <c r="H550" s="136">
        <f t="shared" si="82"/>
        <v>10780</v>
      </c>
      <c r="I550" t="e">
        <f>SQRT(($C$5/2)^2-($C$5/2)^2*'(OLD) bottom seam length'!H550^2/($C$6/2)^2)</f>
        <v>#DIV/0!</v>
      </c>
      <c r="K550" s="136">
        <f t="shared" si="83"/>
        <v>10780</v>
      </c>
      <c r="L550" t="e">
        <f>SQRT(($C$5/2)^2-($C$5/2)^2*'(OLD) bottom seam length'!K550^2/($C$6/2)^2)</f>
        <v>#DIV/0!</v>
      </c>
      <c r="O550" s="136">
        <f t="shared" si="84"/>
        <v>10780</v>
      </c>
      <c r="P550" t="b">
        <f t="shared" si="85"/>
        <v>0</v>
      </c>
      <c r="T550" s="136">
        <f t="shared" si="86"/>
        <v>10760</v>
      </c>
      <c r="U550" t="e">
        <f>SQRT(($U$6/2)^2-($U$6/2)^2*'(OLD) bottom seam length'!T550^2/($U$7/2)^2)</f>
        <v>#VALUE!</v>
      </c>
      <c r="W550" s="136">
        <f t="shared" si="87"/>
        <v>10760</v>
      </c>
      <c r="X550" t="e">
        <f>SQRT(($U$6/2)^2-($U$6/2)^2*'(OLD) bottom seam length'!W550^2/($U$7/2)^2)</f>
        <v>#VALUE!</v>
      </c>
      <c r="Z550" s="136">
        <f t="shared" si="88"/>
        <v>10760</v>
      </c>
      <c r="AA550" t="e">
        <f>SQRT(($U$6/2)^2-($U$6/2)^2*'(OLD) bottom seam length'!Z550^2/($U$7/2)^2)</f>
        <v>#VALUE!</v>
      </c>
      <c r="AC550" s="136">
        <f t="shared" si="89"/>
        <v>10760</v>
      </c>
      <c r="AD550" t="e">
        <f>SQRT(($U$6/2)^2-($U$6/2)^2*'(OLD) bottom seam length'!AC550^2/($U$7/2)^2)</f>
        <v>#VALUE!</v>
      </c>
    </row>
    <row r="551" spans="2:30">
      <c r="B551" s="136">
        <f t="shared" si="80"/>
        <v>10800</v>
      </c>
      <c r="C551" t="e">
        <f>SQRT(($C$5/2)^2-($C$5/2)^2*'(OLD) bottom seam length'!B551^2/($C$6/2)^2)</f>
        <v>#DIV/0!</v>
      </c>
      <c r="E551" s="136">
        <f t="shared" si="81"/>
        <v>10800</v>
      </c>
      <c r="F551" t="e">
        <f>SQRT(($C$5/2)^2-($C$5/2)^2*'(OLD) bottom seam length'!E551^2/($C$6/2)^2)</f>
        <v>#DIV/0!</v>
      </c>
      <c r="H551" s="136">
        <f t="shared" si="82"/>
        <v>10800</v>
      </c>
      <c r="I551" t="e">
        <f>SQRT(($C$5/2)^2-($C$5/2)^2*'(OLD) bottom seam length'!H551^2/($C$6/2)^2)</f>
        <v>#DIV/0!</v>
      </c>
      <c r="K551" s="136">
        <f t="shared" si="83"/>
        <v>10800</v>
      </c>
      <c r="L551" t="e">
        <f>SQRT(($C$5/2)^2-($C$5/2)^2*'(OLD) bottom seam length'!K551^2/($C$6/2)^2)</f>
        <v>#DIV/0!</v>
      </c>
      <c r="O551" s="136">
        <f t="shared" si="84"/>
        <v>10800</v>
      </c>
      <c r="P551" t="b">
        <f t="shared" si="85"/>
        <v>0</v>
      </c>
      <c r="T551" s="136">
        <f t="shared" si="86"/>
        <v>10780</v>
      </c>
      <c r="U551" t="e">
        <f>SQRT(($U$6/2)^2-($U$6/2)^2*'(OLD) bottom seam length'!T551^2/($U$7/2)^2)</f>
        <v>#VALUE!</v>
      </c>
      <c r="W551" s="136">
        <f t="shared" si="87"/>
        <v>10780</v>
      </c>
      <c r="X551" t="e">
        <f>SQRT(($U$6/2)^2-($U$6/2)^2*'(OLD) bottom seam length'!W551^2/($U$7/2)^2)</f>
        <v>#VALUE!</v>
      </c>
      <c r="Z551" s="136">
        <f t="shared" si="88"/>
        <v>10780</v>
      </c>
      <c r="AA551" t="e">
        <f>SQRT(($U$6/2)^2-($U$6/2)^2*'(OLD) bottom seam length'!Z551^2/($U$7/2)^2)</f>
        <v>#VALUE!</v>
      </c>
      <c r="AC551" s="136">
        <f t="shared" si="89"/>
        <v>10780</v>
      </c>
      <c r="AD551" t="e">
        <f>SQRT(($U$6/2)^2-($U$6/2)^2*'(OLD) bottom seam length'!AC551^2/($U$7/2)^2)</f>
        <v>#VALUE!</v>
      </c>
    </row>
    <row r="552" spans="2:30">
      <c r="B552" s="136">
        <f t="shared" si="80"/>
        <v>10820</v>
      </c>
      <c r="C552" t="e">
        <f>SQRT(($C$5/2)^2-($C$5/2)^2*'(OLD) bottom seam length'!B552^2/($C$6/2)^2)</f>
        <v>#DIV/0!</v>
      </c>
      <c r="E552" s="136">
        <f t="shared" si="81"/>
        <v>10820</v>
      </c>
      <c r="F552" t="e">
        <f>SQRT(($C$5/2)^2-($C$5/2)^2*'(OLD) bottom seam length'!E552^2/($C$6/2)^2)</f>
        <v>#DIV/0!</v>
      </c>
      <c r="H552" s="136">
        <f t="shared" si="82"/>
        <v>10820</v>
      </c>
      <c r="I552" t="e">
        <f>SQRT(($C$5/2)^2-($C$5/2)^2*'(OLD) bottom seam length'!H552^2/($C$6/2)^2)</f>
        <v>#DIV/0!</v>
      </c>
      <c r="K552" s="136">
        <f t="shared" si="83"/>
        <v>10820</v>
      </c>
      <c r="L552" t="e">
        <f>SQRT(($C$5/2)^2-($C$5/2)^2*'(OLD) bottom seam length'!K552^2/($C$6/2)^2)</f>
        <v>#DIV/0!</v>
      </c>
      <c r="O552" s="136">
        <f t="shared" si="84"/>
        <v>10820</v>
      </c>
      <c r="P552" t="b">
        <f t="shared" si="85"/>
        <v>0</v>
      </c>
      <c r="T552" s="136">
        <f t="shared" si="86"/>
        <v>10800</v>
      </c>
      <c r="U552" t="e">
        <f>SQRT(($U$6/2)^2-($U$6/2)^2*'(OLD) bottom seam length'!T552^2/($U$7/2)^2)</f>
        <v>#VALUE!</v>
      </c>
      <c r="W552" s="136">
        <f t="shared" si="87"/>
        <v>10800</v>
      </c>
      <c r="X552" t="e">
        <f>SQRT(($U$6/2)^2-($U$6/2)^2*'(OLD) bottom seam length'!W552^2/($U$7/2)^2)</f>
        <v>#VALUE!</v>
      </c>
      <c r="Z552" s="136">
        <f t="shared" si="88"/>
        <v>10800</v>
      </c>
      <c r="AA552" t="e">
        <f>SQRT(($U$6/2)^2-($U$6/2)^2*'(OLD) bottom seam length'!Z552^2/($U$7/2)^2)</f>
        <v>#VALUE!</v>
      </c>
      <c r="AC552" s="136">
        <f t="shared" si="89"/>
        <v>10800</v>
      </c>
      <c r="AD552" t="e">
        <f>SQRT(($U$6/2)^2-($U$6/2)^2*'(OLD) bottom seam length'!AC552^2/($U$7/2)^2)</f>
        <v>#VALUE!</v>
      </c>
    </row>
    <row r="553" spans="2:30">
      <c r="B553" s="136">
        <f t="shared" si="80"/>
        <v>10840</v>
      </c>
      <c r="C553" t="e">
        <f>SQRT(($C$5/2)^2-($C$5/2)^2*'(OLD) bottom seam length'!B553^2/($C$6/2)^2)</f>
        <v>#DIV/0!</v>
      </c>
      <c r="E553" s="136">
        <f t="shared" si="81"/>
        <v>10840</v>
      </c>
      <c r="F553" t="e">
        <f>SQRT(($C$5/2)^2-($C$5/2)^2*'(OLD) bottom seam length'!E553^2/($C$6/2)^2)</f>
        <v>#DIV/0!</v>
      </c>
      <c r="H553" s="136">
        <f t="shared" si="82"/>
        <v>10840</v>
      </c>
      <c r="I553" t="e">
        <f>SQRT(($C$5/2)^2-($C$5/2)^2*'(OLD) bottom seam length'!H553^2/($C$6/2)^2)</f>
        <v>#DIV/0!</v>
      </c>
      <c r="K553" s="136">
        <f t="shared" si="83"/>
        <v>10840</v>
      </c>
      <c r="L553" t="e">
        <f>SQRT(($C$5/2)^2-($C$5/2)^2*'(OLD) bottom seam length'!K553^2/($C$6/2)^2)</f>
        <v>#DIV/0!</v>
      </c>
      <c r="O553" s="136">
        <f t="shared" si="84"/>
        <v>10840</v>
      </c>
      <c r="P553" t="b">
        <f t="shared" si="85"/>
        <v>0</v>
      </c>
      <c r="T553" s="136">
        <f t="shared" si="86"/>
        <v>10820</v>
      </c>
      <c r="U553" t="e">
        <f>SQRT(($U$6/2)^2-($U$6/2)^2*'(OLD) bottom seam length'!T553^2/($U$7/2)^2)</f>
        <v>#VALUE!</v>
      </c>
      <c r="W553" s="136">
        <f t="shared" si="87"/>
        <v>10820</v>
      </c>
      <c r="X553" t="e">
        <f>SQRT(($U$6/2)^2-($U$6/2)^2*'(OLD) bottom seam length'!W553^2/($U$7/2)^2)</f>
        <v>#VALUE!</v>
      </c>
      <c r="Z553" s="136">
        <f t="shared" si="88"/>
        <v>10820</v>
      </c>
      <c r="AA553" t="e">
        <f>SQRT(($U$6/2)^2-($U$6/2)^2*'(OLD) bottom seam length'!Z553^2/($U$7/2)^2)</f>
        <v>#VALUE!</v>
      </c>
      <c r="AC553" s="136">
        <f t="shared" si="89"/>
        <v>10820</v>
      </c>
      <c r="AD553" t="e">
        <f>SQRT(($U$6/2)^2-($U$6/2)^2*'(OLD) bottom seam length'!AC553^2/($U$7/2)^2)</f>
        <v>#VALUE!</v>
      </c>
    </row>
    <row r="554" spans="2:30">
      <c r="B554" s="136">
        <f t="shared" si="80"/>
        <v>10860</v>
      </c>
      <c r="C554" t="e">
        <f>SQRT(($C$5/2)^2-($C$5/2)^2*'(OLD) bottom seam length'!B554^2/($C$6/2)^2)</f>
        <v>#DIV/0!</v>
      </c>
      <c r="E554" s="136">
        <f t="shared" si="81"/>
        <v>10860</v>
      </c>
      <c r="F554" t="e">
        <f>SQRT(($C$5/2)^2-($C$5/2)^2*'(OLD) bottom seam length'!E554^2/($C$6/2)^2)</f>
        <v>#DIV/0!</v>
      </c>
      <c r="H554" s="136">
        <f t="shared" si="82"/>
        <v>10860</v>
      </c>
      <c r="I554" t="e">
        <f>SQRT(($C$5/2)^2-($C$5/2)^2*'(OLD) bottom seam length'!H554^2/($C$6/2)^2)</f>
        <v>#DIV/0!</v>
      </c>
      <c r="K554" s="136">
        <f t="shared" si="83"/>
        <v>10860</v>
      </c>
      <c r="L554" t="e">
        <f>SQRT(($C$5/2)^2-($C$5/2)^2*'(OLD) bottom seam length'!K554^2/($C$6/2)^2)</f>
        <v>#DIV/0!</v>
      </c>
      <c r="O554" s="136">
        <f t="shared" si="84"/>
        <v>10860</v>
      </c>
      <c r="P554" t="b">
        <f t="shared" si="85"/>
        <v>0</v>
      </c>
      <c r="T554" s="136">
        <f t="shared" si="86"/>
        <v>10840</v>
      </c>
      <c r="U554" t="e">
        <f>SQRT(($U$6/2)^2-($U$6/2)^2*'(OLD) bottom seam length'!T554^2/($U$7/2)^2)</f>
        <v>#VALUE!</v>
      </c>
      <c r="W554" s="136">
        <f t="shared" si="87"/>
        <v>10840</v>
      </c>
      <c r="X554" t="e">
        <f>SQRT(($U$6/2)^2-($U$6/2)^2*'(OLD) bottom seam length'!W554^2/($U$7/2)^2)</f>
        <v>#VALUE!</v>
      </c>
      <c r="Z554" s="136">
        <f t="shared" si="88"/>
        <v>10840</v>
      </c>
      <c r="AA554" t="e">
        <f>SQRT(($U$6/2)^2-($U$6/2)^2*'(OLD) bottom seam length'!Z554^2/($U$7/2)^2)</f>
        <v>#VALUE!</v>
      </c>
      <c r="AC554" s="136">
        <f t="shared" si="89"/>
        <v>10840</v>
      </c>
      <c r="AD554" t="e">
        <f>SQRT(($U$6/2)^2-($U$6/2)^2*'(OLD) bottom seam length'!AC554^2/($U$7/2)^2)</f>
        <v>#VALUE!</v>
      </c>
    </row>
    <row r="555" spans="2:30">
      <c r="B555" s="136">
        <f t="shared" si="80"/>
        <v>10880</v>
      </c>
      <c r="C555" t="e">
        <f>SQRT(($C$5/2)^2-($C$5/2)^2*'(OLD) bottom seam length'!B555^2/($C$6/2)^2)</f>
        <v>#DIV/0!</v>
      </c>
      <c r="E555" s="136">
        <f t="shared" si="81"/>
        <v>10880</v>
      </c>
      <c r="F555" t="e">
        <f>SQRT(($C$5/2)^2-($C$5/2)^2*'(OLD) bottom seam length'!E555^2/($C$6/2)^2)</f>
        <v>#DIV/0!</v>
      </c>
      <c r="H555" s="136">
        <f t="shared" si="82"/>
        <v>10880</v>
      </c>
      <c r="I555" t="e">
        <f>SQRT(($C$5/2)^2-($C$5/2)^2*'(OLD) bottom seam length'!H555^2/($C$6/2)^2)</f>
        <v>#DIV/0!</v>
      </c>
      <c r="K555" s="136">
        <f t="shared" si="83"/>
        <v>10880</v>
      </c>
      <c r="L555" t="e">
        <f>SQRT(($C$5/2)^2-($C$5/2)^2*'(OLD) bottom seam length'!K555^2/($C$6/2)^2)</f>
        <v>#DIV/0!</v>
      </c>
      <c r="O555" s="136">
        <f t="shared" si="84"/>
        <v>10880</v>
      </c>
      <c r="P555" t="b">
        <f t="shared" si="85"/>
        <v>0</v>
      </c>
      <c r="T555" s="136">
        <f t="shared" si="86"/>
        <v>10860</v>
      </c>
      <c r="U555" t="e">
        <f>SQRT(($U$6/2)^2-($U$6/2)^2*'(OLD) bottom seam length'!T555^2/($U$7/2)^2)</f>
        <v>#VALUE!</v>
      </c>
      <c r="W555" s="136">
        <f t="shared" si="87"/>
        <v>10860</v>
      </c>
      <c r="X555" t="e">
        <f>SQRT(($U$6/2)^2-($U$6/2)^2*'(OLD) bottom seam length'!W555^2/($U$7/2)^2)</f>
        <v>#VALUE!</v>
      </c>
      <c r="Z555" s="136">
        <f t="shared" si="88"/>
        <v>10860</v>
      </c>
      <c r="AA555" t="e">
        <f>SQRT(($U$6/2)^2-($U$6/2)^2*'(OLD) bottom seam length'!Z555^2/($U$7/2)^2)</f>
        <v>#VALUE!</v>
      </c>
      <c r="AC555" s="136">
        <f t="shared" si="89"/>
        <v>10860</v>
      </c>
      <c r="AD555" t="e">
        <f>SQRT(($U$6/2)^2-($U$6/2)^2*'(OLD) bottom seam length'!AC555^2/($U$7/2)^2)</f>
        <v>#VALUE!</v>
      </c>
    </row>
    <row r="556" spans="2:30">
      <c r="B556" s="136">
        <f t="shared" si="80"/>
        <v>10900</v>
      </c>
      <c r="C556" t="e">
        <f>SQRT(($C$5/2)^2-($C$5/2)^2*'(OLD) bottom seam length'!B556^2/($C$6/2)^2)</f>
        <v>#DIV/0!</v>
      </c>
      <c r="E556" s="136">
        <f t="shared" si="81"/>
        <v>10900</v>
      </c>
      <c r="F556" t="e">
        <f>SQRT(($C$5/2)^2-($C$5/2)^2*'(OLD) bottom seam length'!E556^2/($C$6/2)^2)</f>
        <v>#DIV/0!</v>
      </c>
      <c r="H556" s="136">
        <f t="shared" si="82"/>
        <v>10900</v>
      </c>
      <c r="I556" t="e">
        <f>SQRT(($C$5/2)^2-($C$5/2)^2*'(OLD) bottom seam length'!H556^2/($C$6/2)^2)</f>
        <v>#DIV/0!</v>
      </c>
      <c r="K556" s="136">
        <f t="shared" si="83"/>
        <v>10900</v>
      </c>
      <c r="L556" t="e">
        <f>SQRT(($C$5/2)^2-($C$5/2)^2*'(OLD) bottom seam length'!K556^2/($C$6/2)^2)</f>
        <v>#DIV/0!</v>
      </c>
      <c r="O556" s="136">
        <f t="shared" si="84"/>
        <v>10900</v>
      </c>
      <c r="P556" t="b">
        <f t="shared" si="85"/>
        <v>0</v>
      </c>
      <c r="T556" s="136">
        <f t="shared" si="86"/>
        <v>10880</v>
      </c>
      <c r="U556" t="e">
        <f>SQRT(($U$6/2)^2-($U$6/2)^2*'(OLD) bottom seam length'!T556^2/($U$7/2)^2)</f>
        <v>#VALUE!</v>
      </c>
      <c r="W556" s="136">
        <f t="shared" si="87"/>
        <v>10880</v>
      </c>
      <c r="X556" t="e">
        <f>SQRT(($U$6/2)^2-($U$6/2)^2*'(OLD) bottom seam length'!W556^2/($U$7/2)^2)</f>
        <v>#VALUE!</v>
      </c>
      <c r="Z556" s="136">
        <f t="shared" si="88"/>
        <v>10880</v>
      </c>
      <c r="AA556" t="e">
        <f>SQRT(($U$6/2)^2-($U$6/2)^2*'(OLD) bottom seam length'!Z556^2/($U$7/2)^2)</f>
        <v>#VALUE!</v>
      </c>
      <c r="AC556" s="136">
        <f t="shared" si="89"/>
        <v>10880</v>
      </c>
      <c r="AD556" t="e">
        <f>SQRT(($U$6/2)^2-($U$6/2)^2*'(OLD) bottom seam length'!AC556^2/($U$7/2)^2)</f>
        <v>#VALUE!</v>
      </c>
    </row>
    <row r="557" spans="2:30">
      <c r="B557" s="136">
        <f t="shared" si="80"/>
        <v>10920</v>
      </c>
      <c r="C557" t="e">
        <f>SQRT(($C$5/2)^2-($C$5/2)^2*'(OLD) bottom seam length'!B557^2/($C$6/2)^2)</f>
        <v>#DIV/0!</v>
      </c>
      <c r="E557" s="136">
        <f t="shared" si="81"/>
        <v>10920</v>
      </c>
      <c r="F557" t="e">
        <f>SQRT(($C$5/2)^2-($C$5/2)^2*'(OLD) bottom seam length'!E557^2/($C$6/2)^2)</f>
        <v>#DIV/0!</v>
      </c>
      <c r="H557" s="136">
        <f t="shared" si="82"/>
        <v>10920</v>
      </c>
      <c r="I557" t="e">
        <f>SQRT(($C$5/2)^2-($C$5/2)^2*'(OLD) bottom seam length'!H557^2/($C$6/2)^2)</f>
        <v>#DIV/0!</v>
      </c>
      <c r="K557" s="136">
        <f t="shared" si="83"/>
        <v>10920</v>
      </c>
      <c r="L557" t="e">
        <f>SQRT(($C$5/2)^2-($C$5/2)^2*'(OLD) bottom seam length'!K557^2/($C$6/2)^2)</f>
        <v>#DIV/0!</v>
      </c>
      <c r="O557" s="136">
        <f t="shared" si="84"/>
        <v>10920</v>
      </c>
      <c r="P557" t="b">
        <f t="shared" si="85"/>
        <v>0</v>
      </c>
      <c r="T557" s="136">
        <f t="shared" si="86"/>
        <v>10900</v>
      </c>
      <c r="U557" t="e">
        <f>SQRT(($U$6/2)^2-($U$6/2)^2*'(OLD) bottom seam length'!T557^2/($U$7/2)^2)</f>
        <v>#VALUE!</v>
      </c>
      <c r="W557" s="136">
        <f t="shared" si="87"/>
        <v>10900</v>
      </c>
      <c r="X557" t="e">
        <f>SQRT(($U$6/2)^2-($U$6/2)^2*'(OLD) bottom seam length'!W557^2/($U$7/2)^2)</f>
        <v>#VALUE!</v>
      </c>
      <c r="Z557" s="136">
        <f t="shared" si="88"/>
        <v>10900</v>
      </c>
      <c r="AA557" t="e">
        <f>SQRT(($U$6/2)^2-($U$6/2)^2*'(OLD) bottom seam length'!Z557^2/($U$7/2)^2)</f>
        <v>#VALUE!</v>
      </c>
      <c r="AC557" s="136">
        <f t="shared" si="89"/>
        <v>10900</v>
      </c>
      <c r="AD557" t="e">
        <f>SQRT(($U$6/2)^2-($U$6/2)^2*'(OLD) bottom seam length'!AC557^2/($U$7/2)^2)</f>
        <v>#VALUE!</v>
      </c>
    </row>
    <row r="558" spans="2:30">
      <c r="B558" s="136">
        <f t="shared" si="80"/>
        <v>10940</v>
      </c>
      <c r="C558" t="e">
        <f>SQRT(($C$5/2)^2-($C$5/2)^2*'(OLD) bottom seam length'!B558^2/($C$6/2)^2)</f>
        <v>#DIV/0!</v>
      </c>
      <c r="E558" s="136">
        <f t="shared" si="81"/>
        <v>10940</v>
      </c>
      <c r="F558" t="e">
        <f>SQRT(($C$5/2)^2-($C$5/2)^2*'(OLD) bottom seam length'!E558^2/($C$6/2)^2)</f>
        <v>#DIV/0!</v>
      </c>
      <c r="H558" s="136">
        <f t="shared" si="82"/>
        <v>10940</v>
      </c>
      <c r="I558" t="e">
        <f>SQRT(($C$5/2)^2-($C$5/2)^2*'(OLD) bottom seam length'!H558^2/($C$6/2)^2)</f>
        <v>#DIV/0!</v>
      </c>
      <c r="K558" s="136">
        <f t="shared" si="83"/>
        <v>10940</v>
      </c>
      <c r="L558" t="e">
        <f>SQRT(($C$5/2)^2-($C$5/2)^2*'(OLD) bottom seam length'!K558^2/($C$6/2)^2)</f>
        <v>#DIV/0!</v>
      </c>
      <c r="O558" s="136">
        <f t="shared" si="84"/>
        <v>10940</v>
      </c>
      <c r="P558" t="b">
        <f t="shared" si="85"/>
        <v>0</v>
      </c>
      <c r="T558" s="136">
        <f t="shared" si="86"/>
        <v>10920</v>
      </c>
      <c r="U558" t="e">
        <f>SQRT(($U$6/2)^2-($U$6/2)^2*'(OLD) bottom seam length'!T558^2/($U$7/2)^2)</f>
        <v>#VALUE!</v>
      </c>
      <c r="W558" s="136">
        <f t="shared" si="87"/>
        <v>10920</v>
      </c>
      <c r="X558" t="e">
        <f>SQRT(($U$6/2)^2-($U$6/2)^2*'(OLD) bottom seam length'!W558^2/($U$7/2)^2)</f>
        <v>#VALUE!</v>
      </c>
      <c r="Z558" s="136">
        <f t="shared" si="88"/>
        <v>10920</v>
      </c>
      <c r="AA558" t="e">
        <f>SQRT(($U$6/2)^2-($U$6/2)^2*'(OLD) bottom seam length'!Z558^2/($U$7/2)^2)</f>
        <v>#VALUE!</v>
      </c>
      <c r="AC558" s="136">
        <f t="shared" si="89"/>
        <v>10920</v>
      </c>
      <c r="AD558" t="e">
        <f>SQRT(($U$6/2)^2-($U$6/2)^2*'(OLD) bottom seam length'!AC558^2/($U$7/2)^2)</f>
        <v>#VALUE!</v>
      </c>
    </row>
    <row r="559" spans="2:30">
      <c r="B559" s="136">
        <f t="shared" si="80"/>
        <v>10960</v>
      </c>
      <c r="C559" t="e">
        <f>SQRT(($C$5/2)^2-($C$5/2)^2*'(OLD) bottom seam length'!B559^2/($C$6/2)^2)</f>
        <v>#DIV/0!</v>
      </c>
      <c r="E559" s="136">
        <f t="shared" si="81"/>
        <v>10960</v>
      </c>
      <c r="F559" t="e">
        <f>SQRT(($C$5/2)^2-($C$5/2)^2*'(OLD) bottom seam length'!E559^2/($C$6/2)^2)</f>
        <v>#DIV/0!</v>
      </c>
      <c r="H559" s="136">
        <f t="shared" si="82"/>
        <v>10960</v>
      </c>
      <c r="I559" t="e">
        <f>SQRT(($C$5/2)^2-($C$5/2)^2*'(OLD) bottom seam length'!H559^2/($C$6/2)^2)</f>
        <v>#DIV/0!</v>
      </c>
      <c r="K559" s="136">
        <f t="shared" si="83"/>
        <v>10960</v>
      </c>
      <c r="L559" t="e">
        <f>SQRT(($C$5/2)^2-($C$5/2)^2*'(OLD) bottom seam length'!K559^2/($C$6/2)^2)</f>
        <v>#DIV/0!</v>
      </c>
      <c r="O559" s="136">
        <f t="shared" si="84"/>
        <v>10960</v>
      </c>
      <c r="P559" t="b">
        <f t="shared" si="85"/>
        <v>0</v>
      </c>
      <c r="T559" s="136">
        <f t="shared" si="86"/>
        <v>10940</v>
      </c>
      <c r="U559" t="e">
        <f>SQRT(($U$6/2)^2-($U$6/2)^2*'(OLD) bottom seam length'!T559^2/($U$7/2)^2)</f>
        <v>#VALUE!</v>
      </c>
      <c r="W559" s="136">
        <f t="shared" si="87"/>
        <v>10940</v>
      </c>
      <c r="X559" t="e">
        <f>SQRT(($U$6/2)^2-($U$6/2)^2*'(OLD) bottom seam length'!W559^2/($U$7/2)^2)</f>
        <v>#VALUE!</v>
      </c>
      <c r="Z559" s="136">
        <f t="shared" si="88"/>
        <v>10940</v>
      </c>
      <c r="AA559" t="e">
        <f>SQRT(($U$6/2)^2-($U$6/2)^2*'(OLD) bottom seam length'!Z559^2/($U$7/2)^2)</f>
        <v>#VALUE!</v>
      </c>
      <c r="AC559" s="136">
        <f t="shared" si="89"/>
        <v>10940</v>
      </c>
      <c r="AD559" t="e">
        <f>SQRT(($U$6/2)^2-($U$6/2)^2*'(OLD) bottom seam length'!AC559^2/($U$7/2)^2)</f>
        <v>#VALUE!</v>
      </c>
    </row>
    <row r="560" spans="2:30">
      <c r="B560" s="136">
        <f t="shared" si="80"/>
        <v>10980</v>
      </c>
      <c r="C560" t="e">
        <f>SQRT(($C$5/2)^2-($C$5/2)^2*'(OLD) bottom seam length'!B560^2/($C$6/2)^2)</f>
        <v>#DIV/0!</v>
      </c>
      <c r="E560" s="136">
        <f t="shared" si="81"/>
        <v>10980</v>
      </c>
      <c r="F560" t="e">
        <f>SQRT(($C$5/2)^2-($C$5/2)^2*'(OLD) bottom seam length'!E560^2/($C$6/2)^2)</f>
        <v>#DIV/0!</v>
      </c>
      <c r="H560" s="136">
        <f t="shared" si="82"/>
        <v>10980</v>
      </c>
      <c r="I560" t="e">
        <f>SQRT(($C$5/2)^2-($C$5/2)^2*'(OLD) bottom seam length'!H560^2/($C$6/2)^2)</f>
        <v>#DIV/0!</v>
      </c>
      <c r="K560" s="136">
        <f t="shared" si="83"/>
        <v>10980</v>
      </c>
      <c r="L560" t="e">
        <f>SQRT(($C$5/2)^2-($C$5/2)^2*'(OLD) bottom seam length'!K560^2/($C$6/2)^2)</f>
        <v>#DIV/0!</v>
      </c>
      <c r="O560" s="136">
        <f t="shared" si="84"/>
        <v>10980</v>
      </c>
      <c r="P560" t="b">
        <f t="shared" si="85"/>
        <v>0</v>
      </c>
      <c r="T560" s="136">
        <f t="shared" si="86"/>
        <v>10960</v>
      </c>
      <c r="U560" t="e">
        <f>SQRT(($U$6/2)^2-($U$6/2)^2*'(OLD) bottom seam length'!T560^2/($U$7/2)^2)</f>
        <v>#VALUE!</v>
      </c>
      <c r="W560" s="136">
        <f t="shared" si="87"/>
        <v>10960</v>
      </c>
      <c r="X560" t="e">
        <f>SQRT(($U$6/2)^2-($U$6/2)^2*'(OLD) bottom seam length'!W560^2/($U$7/2)^2)</f>
        <v>#VALUE!</v>
      </c>
      <c r="Z560" s="136">
        <f t="shared" si="88"/>
        <v>10960</v>
      </c>
      <c r="AA560" t="e">
        <f>SQRT(($U$6/2)^2-($U$6/2)^2*'(OLD) bottom seam length'!Z560^2/($U$7/2)^2)</f>
        <v>#VALUE!</v>
      </c>
      <c r="AC560" s="136">
        <f t="shared" si="89"/>
        <v>10960</v>
      </c>
      <c r="AD560" t="e">
        <f>SQRT(($U$6/2)^2-($U$6/2)^2*'(OLD) bottom seam length'!AC560^2/($U$7/2)^2)</f>
        <v>#VALUE!</v>
      </c>
    </row>
    <row r="561" spans="2:30">
      <c r="B561" s="136">
        <f t="shared" si="80"/>
        <v>11000</v>
      </c>
      <c r="C561" t="e">
        <f>SQRT(($C$5/2)^2-($C$5/2)^2*'(OLD) bottom seam length'!B561^2/($C$6/2)^2)</f>
        <v>#DIV/0!</v>
      </c>
      <c r="E561" s="136">
        <f t="shared" si="81"/>
        <v>11000</v>
      </c>
      <c r="F561" t="e">
        <f>SQRT(($C$5/2)^2-($C$5/2)^2*'(OLD) bottom seam length'!E561^2/($C$6/2)^2)</f>
        <v>#DIV/0!</v>
      </c>
      <c r="H561" s="136">
        <f t="shared" si="82"/>
        <v>11000</v>
      </c>
      <c r="I561" t="e">
        <f>SQRT(($C$5/2)^2-($C$5/2)^2*'(OLD) bottom seam length'!H561^2/($C$6/2)^2)</f>
        <v>#DIV/0!</v>
      </c>
      <c r="K561" s="136">
        <f t="shared" si="83"/>
        <v>11000</v>
      </c>
      <c r="L561" t="e">
        <f>SQRT(($C$5/2)^2-($C$5/2)^2*'(OLD) bottom seam length'!K561^2/($C$6/2)^2)</f>
        <v>#DIV/0!</v>
      </c>
      <c r="O561" s="136">
        <f t="shared" si="84"/>
        <v>11000</v>
      </c>
      <c r="P561" t="b">
        <f t="shared" si="85"/>
        <v>0</v>
      </c>
      <c r="T561" s="136">
        <f t="shared" si="86"/>
        <v>10980</v>
      </c>
      <c r="U561" t="e">
        <f>SQRT(($U$6/2)^2-($U$6/2)^2*'(OLD) bottom seam length'!T561^2/($U$7/2)^2)</f>
        <v>#VALUE!</v>
      </c>
      <c r="W561" s="136">
        <f t="shared" si="87"/>
        <v>10980</v>
      </c>
      <c r="X561" t="e">
        <f>SQRT(($U$6/2)^2-($U$6/2)^2*'(OLD) bottom seam length'!W561^2/($U$7/2)^2)</f>
        <v>#VALUE!</v>
      </c>
      <c r="Z561" s="136">
        <f t="shared" si="88"/>
        <v>10980</v>
      </c>
      <c r="AA561" t="e">
        <f>SQRT(($U$6/2)^2-($U$6/2)^2*'(OLD) bottom seam length'!Z561^2/($U$7/2)^2)</f>
        <v>#VALUE!</v>
      </c>
      <c r="AC561" s="136">
        <f t="shared" si="89"/>
        <v>10980</v>
      </c>
      <c r="AD561" t="e">
        <f>SQRT(($U$6/2)^2-($U$6/2)^2*'(OLD) bottom seam length'!AC561^2/($U$7/2)^2)</f>
        <v>#VALUE!</v>
      </c>
    </row>
    <row r="562" spans="2:30">
      <c r="B562" s="136">
        <f t="shared" si="80"/>
        <v>11020</v>
      </c>
      <c r="C562" t="e">
        <f>SQRT(($C$5/2)^2-($C$5/2)^2*'(OLD) bottom seam length'!B562^2/($C$6/2)^2)</f>
        <v>#DIV/0!</v>
      </c>
      <c r="E562" s="136">
        <f t="shared" si="81"/>
        <v>11020</v>
      </c>
      <c r="F562" t="e">
        <f>SQRT(($C$5/2)^2-($C$5/2)^2*'(OLD) bottom seam length'!E562^2/($C$6/2)^2)</f>
        <v>#DIV/0!</v>
      </c>
      <c r="H562" s="136">
        <f t="shared" si="82"/>
        <v>11020</v>
      </c>
      <c r="I562" t="e">
        <f>SQRT(($C$5/2)^2-($C$5/2)^2*'(OLD) bottom seam length'!H562^2/($C$6/2)^2)</f>
        <v>#DIV/0!</v>
      </c>
      <c r="K562" s="136">
        <f t="shared" si="83"/>
        <v>11020</v>
      </c>
      <c r="L562" t="e">
        <f>SQRT(($C$5/2)^2-($C$5/2)^2*'(OLD) bottom seam length'!K562^2/($C$6/2)^2)</f>
        <v>#DIV/0!</v>
      </c>
      <c r="O562" s="136">
        <f t="shared" si="84"/>
        <v>11020</v>
      </c>
      <c r="P562" t="b">
        <f t="shared" si="85"/>
        <v>0</v>
      </c>
      <c r="T562" s="136">
        <f t="shared" si="86"/>
        <v>11000</v>
      </c>
      <c r="U562" t="e">
        <f>SQRT(($U$6/2)^2-($U$6/2)^2*'(OLD) bottom seam length'!T562^2/($U$7/2)^2)</f>
        <v>#VALUE!</v>
      </c>
      <c r="W562" s="136">
        <f t="shared" si="87"/>
        <v>11000</v>
      </c>
      <c r="X562" t="e">
        <f>SQRT(($U$6/2)^2-($U$6/2)^2*'(OLD) bottom seam length'!W562^2/($U$7/2)^2)</f>
        <v>#VALUE!</v>
      </c>
      <c r="Z562" s="136">
        <f t="shared" si="88"/>
        <v>11000</v>
      </c>
      <c r="AA562" t="e">
        <f>SQRT(($U$6/2)^2-($U$6/2)^2*'(OLD) bottom seam length'!Z562^2/($U$7/2)^2)</f>
        <v>#VALUE!</v>
      </c>
      <c r="AC562" s="136">
        <f t="shared" si="89"/>
        <v>11000</v>
      </c>
      <c r="AD562" t="e">
        <f>SQRT(($U$6/2)^2-($U$6/2)^2*'(OLD) bottom seam length'!AC562^2/($U$7/2)^2)</f>
        <v>#VALUE!</v>
      </c>
    </row>
    <row r="563" spans="2:30">
      <c r="B563" s="136">
        <f t="shared" si="80"/>
        <v>11040</v>
      </c>
      <c r="C563" t="e">
        <f>SQRT(($C$5/2)^2-($C$5/2)^2*'(OLD) bottom seam length'!B563^2/($C$6/2)^2)</f>
        <v>#DIV/0!</v>
      </c>
      <c r="E563" s="136">
        <f t="shared" si="81"/>
        <v>11040</v>
      </c>
      <c r="F563" t="e">
        <f>SQRT(($C$5/2)^2-($C$5/2)^2*'(OLD) bottom seam length'!E563^2/($C$6/2)^2)</f>
        <v>#DIV/0!</v>
      </c>
      <c r="H563" s="136">
        <f t="shared" si="82"/>
        <v>11040</v>
      </c>
      <c r="I563" t="e">
        <f>SQRT(($C$5/2)^2-($C$5/2)^2*'(OLD) bottom seam length'!H563^2/($C$6/2)^2)</f>
        <v>#DIV/0!</v>
      </c>
      <c r="K563" s="136">
        <f t="shared" si="83"/>
        <v>11040</v>
      </c>
      <c r="L563" t="e">
        <f>SQRT(($C$5/2)^2-($C$5/2)^2*'(OLD) bottom seam length'!K563^2/($C$6/2)^2)</f>
        <v>#DIV/0!</v>
      </c>
      <c r="O563" s="136">
        <f t="shared" si="84"/>
        <v>11040</v>
      </c>
      <c r="P563" t="b">
        <f t="shared" si="85"/>
        <v>0</v>
      </c>
      <c r="T563" s="136">
        <f t="shared" si="86"/>
        <v>11020</v>
      </c>
      <c r="U563" t="e">
        <f>SQRT(($U$6/2)^2-($U$6/2)^2*'(OLD) bottom seam length'!T563^2/($U$7/2)^2)</f>
        <v>#VALUE!</v>
      </c>
      <c r="W563" s="136">
        <f t="shared" si="87"/>
        <v>11020</v>
      </c>
      <c r="X563" t="e">
        <f>SQRT(($U$6/2)^2-($U$6/2)^2*'(OLD) bottom seam length'!W563^2/($U$7/2)^2)</f>
        <v>#VALUE!</v>
      </c>
      <c r="Z563" s="136">
        <f t="shared" si="88"/>
        <v>11020</v>
      </c>
      <c r="AA563" t="e">
        <f>SQRT(($U$6/2)^2-($U$6/2)^2*'(OLD) bottom seam length'!Z563^2/($U$7/2)^2)</f>
        <v>#VALUE!</v>
      </c>
      <c r="AC563" s="136">
        <f t="shared" si="89"/>
        <v>11020</v>
      </c>
      <c r="AD563" t="e">
        <f>SQRT(($U$6/2)^2-($U$6/2)^2*'(OLD) bottom seam length'!AC563^2/($U$7/2)^2)</f>
        <v>#VALUE!</v>
      </c>
    </row>
    <row r="564" spans="2:30">
      <c r="B564" s="136">
        <f t="shared" si="80"/>
        <v>11060</v>
      </c>
      <c r="C564" t="e">
        <f>SQRT(($C$5/2)^2-($C$5/2)^2*'(OLD) bottom seam length'!B564^2/($C$6/2)^2)</f>
        <v>#DIV/0!</v>
      </c>
      <c r="E564" s="136">
        <f t="shared" si="81"/>
        <v>11060</v>
      </c>
      <c r="F564" t="e">
        <f>SQRT(($C$5/2)^2-($C$5/2)^2*'(OLD) bottom seam length'!E564^2/($C$6/2)^2)</f>
        <v>#DIV/0!</v>
      </c>
      <c r="H564" s="136">
        <f t="shared" si="82"/>
        <v>11060</v>
      </c>
      <c r="I564" t="e">
        <f>SQRT(($C$5/2)^2-($C$5/2)^2*'(OLD) bottom seam length'!H564^2/($C$6/2)^2)</f>
        <v>#DIV/0!</v>
      </c>
      <c r="K564" s="136">
        <f t="shared" si="83"/>
        <v>11060</v>
      </c>
      <c r="L564" t="e">
        <f>SQRT(($C$5/2)^2-($C$5/2)^2*'(OLD) bottom seam length'!K564^2/($C$6/2)^2)</f>
        <v>#DIV/0!</v>
      </c>
      <c r="O564" s="136">
        <f t="shared" si="84"/>
        <v>11060</v>
      </c>
      <c r="P564" t="b">
        <f t="shared" si="85"/>
        <v>0</v>
      </c>
      <c r="T564" s="136">
        <f t="shared" si="86"/>
        <v>11040</v>
      </c>
      <c r="U564" t="e">
        <f>SQRT(($U$6/2)^2-($U$6/2)^2*'(OLD) bottom seam length'!T564^2/($U$7/2)^2)</f>
        <v>#VALUE!</v>
      </c>
      <c r="W564" s="136">
        <f t="shared" si="87"/>
        <v>11040</v>
      </c>
      <c r="X564" t="e">
        <f>SQRT(($U$6/2)^2-($U$6/2)^2*'(OLD) bottom seam length'!W564^2/($U$7/2)^2)</f>
        <v>#VALUE!</v>
      </c>
      <c r="Z564" s="136">
        <f t="shared" si="88"/>
        <v>11040</v>
      </c>
      <c r="AA564" t="e">
        <f>SQRT(($U$6/2)^2-($U$6/2)^2*'(OLD) bottom seam length'!Z564^2/($U$7/2)^2)</f>
        <v>#VALUE!</v>
      </c>
      <c r="AC564" s="136">
        <f t="shared" si="89"/>
        <v>11040</v>
      </c>
      <c r="AD564" t="e">
        <f>SQRT(($U$6/2)^2-($U$6/2)^2*'(OLD) bottom seam length'!AC564^2/($U$7/2)^2)</f>
        <v>#VALUE!</v>
      </c>
    </row>
    <row r="565" spans="2:30">
      <c r="B565" s="136">
        <f t="shared" si="80"/>
        <v>11080</v>
      </c>
      <c r="C565" t="e">
        <f>SQRT(($C$5/2)^2-($C$5/2)^2*'(OLD) bottom seam length'!B565^2/($C$6/2)^2)</f>
        <v>#DIV/0!</v>
      </c>
      <c r="E565" s="136">
        <f t="shared" si="81"/>
        <v>11080</v>
      </c>
      <c r="F565" t="e">
        <f>SQRT(($C$5/2)^2-($C$5/2)^2*'(OLD) bottom seam length'!E565^2/($C$6/2)^2)</f>
        <v>#DIV/0!</v>
      </c>
      <c r="H565" s="136">
        <f t="shared" si="82"/>
        <v>11080</v>
      </c>
      <c r="I565" t="e">
        <f>SQRT(($C$5/2)^2-($C$5/2)^2*'(OLD) bottom seam length'!H565^2/($C$6/2)^2)</f>
        <v>#DIV/0!</v>
      </c>
      <c r="K565" s="136">
        <f t="shared" si="83"/>
        <v>11080</v>
      </c>
      <c r="L565" t="e">
        <f>SQRT(($C$5/2)^2-($C$5/2)^2*'(OLD) bottom seam length'!K565^2/($C$6/2)^2)</f>
        <v>#DIV/0!</v>
      </c>
      <c r="O565" s="136">
        <f t="shared" si="84"/>
        <v>11080</v>
      </c>
      <c r="P565" t="b">
        <f t="shared" si="85"/>
        <v>0</v>
      </c>
      <c r="T565" s="136">
        <f t="shared" si="86"/>
        <v>11060</v>
      </c>
      <c r="U565" t="e">
        <f>SQRT(($U$6/2)^2-($U$6/2)^2*'(OLD) bottom seam length'!T565^2/($U$7/2)^2)</f>
        <v>#VALUE!</v>
      </c>
      <c r="W565" s="136">
        <f t="shared" si="87"/>
        <v>11060</v>
      </c>
      <c r="X565" t="e">
        <f>SQRT(($U$6/2)^2-($U$6/2)^2*'(OLD) bottom seam length'!W565^2/($U$7/2)^2)</f>
        <v>#VALUE!</v>
      </c>
      <c r="Z565" s="136">
        <f t="shared" si="88"/>
        <v>11060</v>
      </c>
      <c r="AA565" t="e">
        <f>SQRT(($U$6/2)^2-($U$6/2)^2*'(OLD) bottom seam length'!Z565^2/($U$7/2)^2)</f>
        <v>#VALUE!</v>
      </c>
      <c r="AC565" s="136">
        <f t="shared" si="89"/>
        <v>11060</v>
      </c>
      <c r="AD565" t="e">
        <f>SQRT(($U$6/2)^2-($U$6/2)^2*'(OLD) bottom seam length'!AC565^2/($U$7/2)^2)</f>
        <v>#VALUE!</v>
      </c>
    </row>
    <row r="566" spans="2:30">
      <c r="B566" s="136">
        <f t="shared" si="80"/>
        <v>11100</v>
      </c>
      <c r="C566" t="e">
        <f>SQRT(($C$5/2)^2-($C$5/2)^2*'(OLD) bottom seam length'!B566^2/($C$6/2)^2)</f>
        <v>#DIV/0!</v>
      </c>
      <c r="E566" s="136">
        <f t="shared" si="81"/>
        <v>11100</v>
      </c>
      <c r="F566" t="e">
        <f>SQRT(($C$5/2)^2-($C$5/2)^2*'(OLD) bottom seam length'!E566^2/($C$6/2)^2)</f>
        <v>#DIV/0!</v>
      </c>
      <c r="H566" s="136">
        <f t="shared" si="82"/>
        <v>11100</v>
      </c>
      <c r="I566" t="e">
        <f>SQRT(($C$5/2)^2-($C$5/2)^2*'(OLD) bottom seam length'!H566^2/($C$6/2)^2)</f>
        <v>#DIV/0!</v>
      </c>
      <c r="K566" s="136">
        <f t="shared" si="83"/>
        <v>11100</v>
      </c>
      <c r="L566" t="e">
        <f>SQRT(($C$5/2)^2-($C$5/2)^2*'(OLD) bottom seam length'!K566^2/($C$6/2)^2)</f>
        <v>#DIV/0!</v>
      </c>
      <c r="O566" s="136">
        <f t="shared" si="84"/>
        <v>11100</v>
      </c>
      <c r="P566" t="b">
        <f t="shared" si="85"/>
        <v>0</v>
      </c>
      <c r="T566" s="136">
        <f t="shared" si="86"/>
        <v>11080</v>
      </c>
      <c r="U566" t="e">
        <f>SQRT(($U$6/2)^2-($U$6/2)^2*'(OLD) bottom seam length'!T566^2/($U$7/2)^2)</f>
        <v>#VALUE!</v>
      </c>
      <c r="W566" s="136">
        <f t="shared" si="87"/>
        <v>11080</v>
      </c>
      <c r="X566" t="e">
        <f>SQRT(($U$6/2)^2-($U$6/2)^2*'(OLD) bottom seam length'!W566^2/($U$7/2)^2)</f>
        <v>#VALUE!</v>
      </c>
      <c r="Z566" s="136">
        <f t="shared" si="88"/>
        <v>11080</v>
      </c>
      <c r="AA566" t="e">
        <f>SQRT(($U$6/2)^2-($U$6/2)^2*'(OLD) bottom seam length'!Z566^2/($U$7/2)^2)</f>
        <v>#VALUE!</v>
      </c>
      <c r="AC566" s="136">
        <f t="shared" si="89"/>
        <v>11080</v>
      </c>
      <c r="AD566" t="e">
        <f>SQRT(($U$6/2)^2-($U$6/2)^2*'(OLD) bottom seam length'!AC566^2/($U$7/2)^2)</f>
        <v>#VALUE!</v>
      </c>
    </row>
    <row r="567" spans="2:30">
      <c r="B567" s="136">
        <f t="shared" si="80"/>
        <v>11120</v>
      </c>
      <c r="C567" t="e">
        <f>SQRT(($C$5/2)^2-($C$5/2)^2*'(OLD) bottom seam length'!B567^2/($C$6/2)^2)</f>
        <v>#DIV/0!</v>
      </c>
      <c r="E567" s="136">
        <f t="shared" si="81"/>
        <v>11120</v>
      </c>
      <c r="F567" t="e">
        <f>SQRT(($C$5/2)^2-($C$5/2)^2*'(OLD) bottom seam length'!E567^2/($C$6/2)^2)</f>
        <v>#DIV/0!</v>
      </c>
      <c r="H567" s="136">
        <f t="shared" si="82"/>
        <v>11120</v>
      </c>
      <c r="I567" t="e">
        <f>SQRT(($C$5/2)^2-($C$5/2)^2*'(OLD) bottom seam length'!H567^2/($C$6/2)^2)</f>
        <v>#DIV/0!</v>
      </c>
      <c r="K567" s="136">
        <f t="shared" si="83"/>
        <v>11120</v>
      </c>
      <c r="L567" t="e">
        <f>SQRT(($C$5/2)^2-($C$5/2)^2*'(OLD) bottom seam length'!K567^2/($C$6/2)^2)</f>
        <v>#DIV/0!</v>
      </c>
      <c r="O567" s="136">
        <f t="shared" si="84"/>
        <v>11120</v>
      </c>
      <c r="P567" t="b">
        <f t="shared" si="85"/>
        <v>0</v>
      </c>
      <c r="T567" s="136">
        <f t="shared" si="86"/>
        <v>11100</v>
      </c>
      <c r="U567" t="e">
        <f>SQRT(($U$6/2)^2-($U$6/2)^2*'(OLD) bottom seam length'!T567^2/($U$7/2)^2)</f>
        <v>#VALUE!</v>
      </c>
      <c r="W567" s="136">
        <f t="shared" si="87"/>
        <v>11100</v>
      </c>
      <c r="X567" t="e">
        <f>SQRT(($U$6/2)^2-($U$6/2)^2*'(OLD) bottom seam length'!W567^2/($U$7/2)^2)</f>
        <v>#VALUE!</v>
      </c>
      <c r="Z567" s="136">
        <f t="shared" si="88"/>
        <v>11100</v>
      </c>
      <c r="AA567" t="e">
        <f>SQRT(($U$6/2)^2-($U$6/2)^2*'(OLD) bottom seam length'!Z567^2/($U$7/2)^2)</f>
        <v>#VALUE!</v>
      </c>
      <c r="AC567" s="136">
        <f t="shared" si="89"/>
        <v>11100</v>
      </c>
      <c r="AD567" t="e">
        <f>SQRT(($U$6/2)^2-($U$6/2)^2*'(OLD) bottom seam length'!AC567^2/($U$7/2)^2)</f>
        <v>#VALUE!</v>
      </c>
    </row>
    <row r="568" spans="2:30">
      <c r="B568" s="136">
        <f t="shared" si="80"/>
        <v>11140</v>
      </c>
      <c r="C568" t="e">
        <f>SQRT(($C$5/2)^2-($C$5/2)^2*'(OLD) bottom seam length'!B568^2/($C$6/2)^2)</f>
        <v>#DIV/0!</v>
      </c>
      <c r="E568" s="136">
        <f t="shared" si="81"/>
        <v>11140</v>
      </c>
      <c r="F568" t="e">
        <f>SQRT(($C$5/2)^2-($C$5/2)^2*'(OLD) bottom seam length'!E568^2/($C$6/2)^2)</f>
        <v>#DIV/0!</v>
      </c>
      <c r="H568" s="136">
        <f t="shared" si="82"/>
        <v>11140</v>
      </c>
      <c r="I568" t="e">
        <f>SQRT(($C$5/2)^2-($C$5/2)^2*'(OLD) bottom seam length'!H568^2/($C$6/2)^2)</f>
        <v>#DIV/0!</v>
      </c>
      <c r="K568" s="136">
        <f t="shared" si="83"/>
        <v>11140</v>
      </c>
      <c r="L568" t="e">
        <f>SQRT(($C$5/2)^2-($C$5/2)^2*'(OLD) bottom seam length'!K568^2/($C$6/2)^2)</f>
        <v>#DIV/0!</v>
      </c>
      <c r="O568" s="136">
        <f t="shared" si="84"/>
        <v>11140</v>
      </c>
      <c r="P568" t="b">
        <f t="shared" si="85"/>
        <v>0</v>
      </c>
      <c r="T568" s="136">
        <f t="shared" si="86"/>
        <v>11120</v>
      </c>
      <c r="U568" t="e">
        <f>SQRT(($U$6/2)^2-($U$6/2)^2*'(OLD) bottom seam length'!T568^2/($U$7/2)^2)</f>
        <v>#VALUE!</v>
      </c>
      <c r="W568" s="136">
        <f t="shared" si="87"/>
        <v>11120</v>
      </c>
      <c r="X568" t="e">
        <f>SQRT(($U$6/2)^2-($U$6/2)^2*'(OLD) bottom seam length'!W568^2/($U$7/2)^2)</f>
        <v>#VALUE!</v>
      </c>
      <c r="Z568" s="136">
        <f t="shared" si="88"/>
        <v>11120</v>
      </c>
      <c r="AA568" t="e">
        <f>SQRT(($U$6/2)^2-($U$6/2)^2*'(OLD) bottom seam length'!Z568^2/($U$7/2)^2)</f>
        <v>#VALUE!</v>
      </c>
      <c r="AC568" s="136">
        <f t="shared" si="89"/>
        <v>11120</v>
      </c>
      <c r="AD568" t="e">
        <f>SQRT(($U$6/2)^2-($U$6/2)^2*'(OLD) bottom seam length'!AC568^2/($U$7/2)^2)</f>
        <v>#VALUE!</v>
      </c>
    </row>
    <row r="569" spans="2:30">
      <c r="B569" s="136">
        <f t="shared" si="80"/>
        <v>11160</v>
      </c>
      <c r="C569" t="e">
        <f>SQRT(($C$5/2)^2-($C$5/2)^2*'(OLD) bottom seam length'!B569^2/($C$6/2)^2)</f>
        <v>#DIV/0!</v>
      </c>
      <c r="E569" s="136">
        <f t="shared" si="81"/>
        <v>11160</v>
      </c>
      <c r="F569" t="e">
        <f>SQRT(($C$5/2)^2-($C$5/2)^2*'(OLD) bottom seam length'!E569^2/($C$6/2)^2)</f>
        <v>#DIV/0!</v>
      </c>
      <c r="H569" s="136">
        <f t="shared" si="82"/>
        <v>11160</v>
      </c>
      <c r="I569" t="e">
        <f>SQRT(($C$5/2)^2-($C$5/2)^2*'(OLD) bottom seam length'!H569^2/($C$6/2)^2)</f>
        <v>#DIV/0!</v>
      </c>
      <c r="K569" s="136">
        <f t="shared" si="83"/>
        <v>11160</v>
      </c>
      <c r="L569" t="e">
        <f>SQRT(($C$5/2)^2-($C$5/2)^2*'(OLD) bottom seam length'!K569^2/($C$6/2)^2)</f>
        <v>#DIV/0!</v>
      </c>
      <c r="O569" s="136">
        <f t="shared" si="84"/>
        <v>11160</v>
      </c>
      <c r="P569" t="b">
        <f t="shared" si="85"/>
        <v>0</v>
      </c>
      <c r="T569" s="136">
        <f t="shared" si="86"/>
        <v>11140</v>
      </c>
      <c r="U569" t="e">
        <f>SQRT(($U$6/2)^2-($U$6/2)^2*'(OLD) bottom seam length'!T569^2/($U$7/2)^2)</f>
        <v>#VALUE!</v>
      </c>
      <c r="W569" s="136">
        <f t="shared" si="87"/>
        <v>11140</v>
      </c>
      <c r="X569" t="e">
        <f>SQRT(($U$6/2)^2-($U$6/2)^2*'(OLD) bottom seam length'!W569^2/($U$7/2)^2)</f>
        <v>#VALUE!</v>
      </c>
      <c r="Z569" s="136">
        <f t="shared" si="88"/>
        <v>11140</v>
      </c>
      <c r="AA569" t="e">
        <f>SQRT(($U$6/2)^2-($U$6/2)^2*'(OLD) bottom seam length'!Z569^2/($U$7/2)^2)</f>
        <v>#VALUE!</v>
      </c>
      <c r="AC569" s="136">
        <f t="shared" si="89"/>
        <v>11140</v>
      </c>
      <c r="AD569" t="e">
        <f>SQRT(($U$6/2)^2-($U$6/2)^2*'(OLD) bottom seam length'!AC569^2/($U$7/2)^2)</f>
        <v>#VALUE!</v>
      </c>
    </row>
    <row r="570" spans="2:30">
      <c r="B570" s="136">
        <f t="shared" si="80"/>
        <v>11180</v>
      </c>
      <c r="C570" t="e">
        <f>SQRT(($C$5/2)^2-($C$5/2)^2*'(OLD) bottom seam length'!B570^2/($C$6/2)^2)</f>
        <v>#DIV/0!</v>
      </c>
      <c r="E570" s="136">
        <f t="shared" si="81"/>
        <v>11180</v>
      </c>
      <c r="F570" t="e">
        <f>SQRT(($C$5/2)^2-($C$5/2)^2*'(OLD) bottom seam length'!E570^2/($C$6/2)^2)</f>
        <v>#DIV/0!</v>
      </c>
      <c r="H570" s="136">
        <f t="shared" si="82"/>
        <v>11180</v>
      </c>
      <c r="I570" t="e">
        <f>SQRT(($C$5/2)^2-($C$5/2)^2*'(OLD) bottom seam length'!H570^2/($C$6/2)^2)</f>
        <v>#DIV/0!</v>
      </c>
      <c r="K570" s="136">
        <f t="shared" si="83"/>
        <v>11180</v>
      </c>
      <c r="L570" t="e">
        <f>SQRT(($C$5/2)^2-($C$5/2)^2*'(OLD) bottom seam length'!K570^2/($C$6/2)^2)</f>
        <v>#DIV/0!</v>
      </c>
      <c r="O570" s="136">
        <f t="shared" si="84"/>
        <v>11180</v>
      </c>
      <c r="P570" t="b">
        <f t="shared" si="85"/>
        <v>0</v>
      </c>
      <c r="T570" s="136">
        <f t="shared" si="86"/>
        <v>11160</v>
      </c>
      <c r="U570" t="e">
        <f>SQRT(($U$6/2)^2-($U$6/2)^2*'(OLD) bottom seam length'!T570^2/($U$7/2)^2)</f>
        <v>#VALUE!</v>
      </c>
      <c r="W570" s="136">
        <f t="shared" si="87"/>
        <v>11160</v>
      </c>
      <c r="X570" t="e">
        <f>SQRT(($U$6/2)^2-($U$6/2)^2*'(OLD) bottom seam length'!W570^2/($U$7/2)^2)</f>
        <v>#VALUE!</v>
      </c>
      <c r="Z570" s="136">
        <f t="shared" si="88"/>
        <v>11160</v>
      </c>
      <c r="AA570" t="e">
        <f>SQRT(($U$6/2)^2-($U$6/2)^2*'(OLD) bottom seam length'!Z570^2/($U$7/2)^2)</f>
        <v>#VALUE!</v>
      </c>
      <c r="AC570" s="136">
        <f t="shared" si="89"/>
        <v>11160</v>
      </c>
      <c r="AD570" t="e">
        <f>SQRT(($U$6/2)^2-($U$6/2)^2*'(OLD) bottom seam length'!AC570^2/($U$7/2)^2)</f>
        <v>#VALUE!</v>
      </c>
    </row>
    <row r="571" spans="2:30">
      <c r="B571" s="136">
        <f t="shared" si="80"/>
        <v>11200</v>
      </c>
      <c r="C571" t="e">
        <f>SQRT(($C$5/2)^2-($C$5/2)^2*'(OLD) bottom seam length'!B571^2/($C$6/2)^2)</f>
        <v>#DIV/0!</v>
      </c>
      <c r="E571" s="136">
        <f t="shared" si="81"/>
        <v>11200</v>
      </c>
      <c r="F571" t="e">
        <f>SQRT(($C$5/2)^2-($C$5/2)^2*'(OLD) bottom seam length'!E571^2/($C$6/2)^2)</f>
        <v>#DIV/0!</v>
      </c>
      <c r="H571" s="136">
        <f t="shared" si="82"/>
        <v>11200</v>
      </c>
      <c r="I571" t="e">
        <f>SQRT(($C$5/2)^2-($C$5/2)^2*'(OLD) bottom seam length'!H571^2/($C$6/2)^2)</f>
        <v>#DIV/0!</v>
      </c>
      <c r="K571" s="136">
        <f t="shared" si="83"/>
        <v>11200</v>
      </c>
      <c r="L571" t="e">
        <f>SQRT(($C$5/2)^2-($C$5/2)^2*'(OLD) bottom seam length'!K571^2/($C$6/2)^2)</f>
        <v>#DIV/0!</v>
      </c>
      <c r="O571" s="136">
        <f t="shared" si="84"/>
        <v>11200</v>
      </c>
      <c r="P571" t="b">
        <f t="shared" si="85"/>
        <v>0</v>
      </c>
      <c r="T571" s="136">
        <f t="shared" si="86"/>
        <v>11180</v>
      </c>
      <c r="U571" t="e">
        <f>SQRT(($U$6/2)^2-($U$6/2)^2*'(OLD) bottom seam length'!T571^2/($U$7/2)^2)</f>
        <v>#VALUE!</v>
      </c>
      <c r="W571" s="136">
        <f t="shared" si="87"/>
        <v>11180</v>
      </c>
      <c r="X571" t="e">
        <f>SQRT(($U$6/2)^2-($U$6/2)^2*'(OLD) bottom seam length'!W571^2/($U$7/2)^2)</f>
        <v>#VALUE!</v>
      </c>
      <c r="Z571" s="136">
        <f t="shared" si="88"/>
        <v>11180</v>
      </c>
      <c r="AA571" t="e">
        <f>SQRT(($U$6/2)^2-($U$6/2)^2*'(OLD) bottom seam length'!Z571^2/($U$7/2)^2)</f>
        <v>#VALUE!</v>
      </c>
      <c r="AC571" s="136">
        <f t="shared" si="89"/>
        <v>11180</v>
      </c>
      <c r="AD571" t="e">
        <f>SQRT(($U$6/2)^2-($U$6/2)^2*'(OLD) bottom seam length'!AC571^2/($U$7/2)^2)</f>
        <v>#VALUE!</v>
      </c>
    </row>
    <row r="572" spans="2:30">
      <c r="B572" s="136">
        <f t="shared" si="80"/>
        <v>11220</v>
      </c>
      <c r="C572" t="e">
        <f>SQRT(($C$5/2)^2-($C$5/2)^2*'(OLD) bottom seam length'!B572^2/($C$6/2)^2)</f>
        <v>#DIV/0!</v>
      </c>
      <c r="E572" s="136">
        <f t="shared" si="81"/>
        <v>11220</v>
      </c>
      <c r="F572" t="e">
        <f>SQRT(($C$5/2)^2-($C$5/2)^2*'(OLD) bottom seam length'!E572^2/($C$6/2)^2)</f>
        <v>#DIV/0!</v>
      </c>
      <c r="H572" s="136">
        <f t="shared" si="82"/>
        <v>11220</v>
      </c>
      <c r="I572" t="e">
        <f>SQRT(($C$5/2)^2-($C$5/2)^2*'(OLD) bottom seam length'!H572^2/($C$6/2)^2)</f>
        <v>#DIV/0!</v>
      </c>
      <c r="K572" s="136">
        <f t="shared" si="83"/>
        <v>11220</v>
      </c>
      <c r="L572" t="e">
        <f>SQRT(($C$5/2)^2-($C$5/2)^2*'(OLD) bottom seam length'!K572^2/($C$6/2)^2)</f>
        <v>#DIV/0!</v>
      </c>
      <c r="O572" s="136">
        <f t="shared" si="84"/>
        <v>11220</v>
      </c>
      <c r="P572" t="b">
        <f t="shared" si="85"/>
        <v>0</v>
      </c>
      <c r="T572" s="136">
        <f t="shared" si="86"/>
        <v>11200</v>
      </c>
      <c r="U572" t="e">
        <f>SQRT(($U$6/2)^2-($U$6/2)^2*'(OLD) bottom seam length'!T572^2/($U$7/2)^2)</f>
        <v>#VALUE!</v>
      </c>
      <c r="W572" s="136">
        <f t="shared" si="87"/>
        <v>11200</v>
      </c>
      <c r="X572" t="e">
        <f>SQRT(($U$6/2)^2-($U$6/2)^2*'(OLD) bottom seam length'!W572^2/($U$7/2)^2)</f>
        <v>#VALUE!</v>
      </c>
      <c r="Z572" s="136">
        <f t="shared" si="88"/>
        <v>11200</v>
      </c>
      <c r="AA572" t="e">
        <f>SQRT(($U$6/2)^2-($U$6/2)^2*'(OLD) bottom seam length'!Z572^2/($U$7/2)^2)</f>
        <v>#VALUE!</v>
      </c>
      <c r="AC572" s="136">
        <f t="shared" si="89"/>
        <v>11200</v>
      </c>
      <c r="AD572" t="e">
        <f>SQRT(($U$6/2)^2-($U$6/2)^2*'(OLD) bottom seam length'!AC572^2/($U$7/2)^2)</f>
        <v>#VALUE!</v>
      </c>
    </row>
    <row r="573" spans="2:30">
      <c r="B573" s="136">
        <f t="shared" si="80"/>
        <v>11240</v>
      </c>
      <c r="C573" t="e">
        <f>SQRT(($C$5/2)^2-($C$5/2)^2*'(OLD) bottom seam length'!B573^2/($C$6/2)^2)</f>
        <v>#DIV/0!</v>
      </c>
      <c r="E573" s="136">
        <f t="shared" si="81"/>
        <v>11240</v>
      </c>
      <c r="F573" t="e">
        <f>SQRT(($C$5/2)^2-($C$5/2)^2*'(OLD) bottom seam length'!E573^2/($C$6/2)^2)</f>
        <v>#DIV/0!</v>
      </c>
      <c r="H573" s="136">
        <f t="shared" si="82"/>
        <v>11240</v>
      </c>
      <c r="I573" t="e">
        <f>SQRT(($C$5/2)^2-($C$5/2)^2*'(OLD) bottom seam length'!H573^2/($C$6/2)^2)</f>
        <v>#DIV/0!</v>
      </c>
      <c r="K573" s="136">
        <f t="shared" si="83"/>
        <v>11240</v>
      </c>
      <c r="L573" t="e">
        <f>SQRT(($C$5/2)^2-($C$5/2)^2*'(OLD) bottom seam length'!K573^2/($C$6/2)^2)</f>
        <v>#DIV/0!</v>
      </c>
      <c r="O573" s="136">
        <f t="shared" si="84"/>
        <v>11240</v>
      </c>
      <c r="P573" t="b">
        <f t="shared" si="85"/>
        <v>0</v>
      </c>
      <c r="T573" s="136">
        <f t="shared" si="86"/>
        <v>11220</v>
      </c>
      <c r="U573" t="e">
        <f>SQRT(($U$6/2)^2-($U$6/2)^2*'(OLD) bottom seam length'!T573^2/($U$7/2)^2)</f>
        <v>#VALUE!</v>
      </c>
      <c r="W573" s="136">
        <f t="shared" si="87"/>
        <v>11220</v>
      </c>
      <c r="X573" t="e">
        <f>SQRT(($U$6/2)^2-($U$6/2)^2*'(OLD) bottom seam length'!W573^2/($U$7/2)^2)</f>
        <v>#VALUE!</v>
      </c>
      <c r="Z573" s="136">
        <f t="shared" si="88"/>
        <v>11220</v>
      </c>
      <c r="AA573" t="e">
        <f>SQRT(($U$6/2)^2-($U$6/2)^2*'(OLD) bottom seam length'!Z573^2/($U$7/2)^2)</f>
        <v>#VALUE!</v>
      </c>
      <c r="AC573" s="136">
        <f t="shared" si="89"/>
        <v>11220</v>
      </c>
      <c r="AD573" t="e">
        <f>SQRT(($U$6/2)^2-($U$6/2)^2*'(OLD) bottom seam length'!AC573^2/($U$7/2)^2)</f>
        <v>#VALUE!</v>
      </c>
    </row>
    <row r="574" spans="2:30">
      <c r="B574" s="136">
        <f t="shared" si="80"/>
        <v>11260</v>
      </c>
      <c r="C574" t="e">
        <f>SQRT(($C$5/2)^2-($C$5/2)^2*'(OLD) bottom seam length'!B574^2/($C$6/2)^2)</f>
        <v>#DIV/0!</v>
      </c>
      <c r="E574" s="136">
        <f t="shared" si="81"/>
        <v>11260</v>
      </c>
      <c r="F574" t="e">
        <f>SQRT(($C$5/2)^2-($C$5/2)^2*'(OLD) bottom seam length'!E574^2/($C$6/2)^2)</f>
        <v>#DIV/0!</v>
      </c>
      <c r="H574" s="136">
        <f t="shared" si="82"/>
        <v>11260</v>
      </c>
      <c r="I574" t="e">
        <f>SQRT(($C$5/2)^2-($C$5/2)^2*'(OLD) bottom seam length'!H574^2/($C$6/2)^2)</f>
        <v>#DIV/0!</v>
      </c>
      <c r="K574" s="136">
        <f t="shared" si="83"/>
        <v>11260</v>
      </c>
      <c r="L574" t="e">
        <f>SQRT(($C$5/2)^2-($C$5/2)^2*'(OLD) bottom seam length'!K574^2/($C$6/2)^2)</f>
        <v>#DIV/0!</v>
      </c>
      <c r="O574" s="136">
        <f t="shared" si="84"/>
        <v>11260</v>
      </c>
      <c r="P574" t="b">
        <f t="shared" si="85"/>
        <v>0</v>
      </c>
      <c r="T574" s="136">
        <f t="shared" si="86"/>
        <v>11240</v>
      </c>
      <c r="U574" t="e">
        <f>SQRT(($U$6/2)^2-($U$6/2)^2*'(OLD) bottom seam length'!T574^2/($U$7/2)^2)</f>
        <v>#VALUE!</v>
      </c>
      <c r="W574" s="136">
        <f t="shared" si="87"/>
        <v>11240</v>
      </c>
      <c r="X574" t="e">
        <f>SQRT(($U$6/2)^2-($U$6/2)^2*'(OLD) bottom seam length'!W574^2/($U$7/2)^2)</f>
        <v>#VALUE!</v>
      </c>
      <c r="Z574" s="136">
        <f t="shared" si="88"/>
        <v>11240</v>
      </c>
      <c r="AA574" t="e">
        <f>SQRT(($U$6/2)^2-($U$6/2)^2*'(OLD) bottom seam length'!Z574^2/($U$7/2)^2)</f>
        <v>#VALUE!</v>
      </c>
      <c r="AC574" s="136">
        <f t="shared" si="89"/>
        <v>11240</v>
      </c>
      <c r="AD574" t="e">
        <f>SQRT(($U$6/2)^2-($U$6/2)^2*'(OLD) bottom seam length'!AC574^2/($U$7/2)^2)</f>
        <v>#VALUE!</v>
      </c>
    </row>
    <row r="575" spans="2:30">
      <c r="B575" s="136">
        <f t="shared" si="80"/>
        <v>11280</v>
      </c>
      <c r="C575" t="e">
        <f>SQRT(($C$5/2)^2-($C$5/2)^2*'(OLD) bottom seam length'!B575^2/($C$6/2)^2)</f>
        <v>#DIV/0!</v>
      </c>
      <c r="E575" s="136">
        <f t="shared" si="81"/>
        <v>11280</v>
      </c>
      <c r="F575" t="e">
        <f>SQRT(($C$5/2)^2-($C$5/2)^2*'(OLD) bottom seam length'!E575^2/($C$6/2)^2)</f>
        <v>#DIV/0!</v>
      </c>
      <c r="H575" s="136">
        <f t="shared" si="82"/>
        <v>11280</v>
      </c>
      <c r="I575" t="e">
        <f>SQRT(($C$5/2)^2-($C$5/2)^2*'(OLD) bottom seam length'!H575^2/($C$6/2)^2)</f>
        <v>#DIV/0!</v>
      </c>
      <c r="K575" s="136">
        <f t="shared" si="83"/>
        <v>11280</v>
      </c>
      <c r="L575" t="e">
        <f>SQRT(($C$5/2)^2-($C$5/2)^2*'(OLD) bottom seam length'!K575^2/($C$6/2)^2)</f>
        <v>#DIV/0!</v>
      </c>
      <c r="O575" s="136">
        <f t="shared" si="84"/>
        <v>11280</v>
      </c>
      <c r="P575" t="b">
        <f t="shared" si="85"/>
        <v>0</v>
      </c>
      <c r="T575" s="136">
        <f t="shared" si="86"/>
        <v>11260</v>
      </c>
      <c r="U575" t="e">
        <f>SQRT(($U$6/2)^2-($U$6/2)^2*'(OLD) bottom seam length'!T575^2/($U$7/2)^2)</f>
        <v>#VALUE!</v>
      </c>
      <c r="W575" s="136">
        <f t="shared" si="87"/>
        <v>11260</v>
      </c>
      <c r="X575" t="e">
        <f>SQRT(($U$6/2)^2-($U$6/2)^2*'(OLD) bottom seam length'!W575^2/($U$7/2)^2)</f>
        <v>#VALUE!</v>
      </c>
      <c r="Z575" s="136">
        <f t="shared" si="88"/>
        <v>11260</v>
      </c>
      <c r="AA575" t="e">
        <f>SQRT(($U$6/2)^2-($U$6/2)^2*'(OLD) bottom seam length'!Z575^2/($U$7/2)^2)</f>
        <v>#VALUE!</v>
      </c>
      <c r="AC575" s="136">
        <f t="shared" si="89"/>
        <v>11260</v>
      </c>
      <c r="AD575" t="e">
        <f>SQRT(($U$6/2)^2-($U$6/2)^2*'(OLD) bottom seam length'!AC575^2/($U$7/2)^2)</f>
        <v>#VALUE!</v>
      </c>
    </row>
    <row r="576" spans="2:30">
      <c r="B576" s="136">
        <f t="shared" si="80"/>
        <v>11300</v>
      </c>
      <c r="C576" t="e">
        <f>SQRT(($C$5/2)^2-($C$5/2)^2*'(OLD) bottom seam length'!B576^2/($C$6/2)^2)</f>
        <v>#DIV/0!</v>
      </c>
      <c r="E576" s="136">
        <f t="shared" si="81"/>
        <v>11300</v>
      </c>
      <c r="F576" t="e">
        <f>SQRT(($C$5/2)^2-($C$5/2)^2*'(OLD) bottom seam length'!E576^2/($C$6/2)^2)</f>
        <v>#DIV/0!</v>
      </c>
      <c r="H576" s="136">
        <f t="shared" si="82"/>
        <v>11300</v>
      </c>
      <c r="I576" t="e">
        <f>SQRT(($C$5/2)^2-($C$5/2)^2*'(OLD) bottom seam length'!H576^2/($C$6/2)^2)</f>
        <v>#DIV/0!</v>
      </c>
      <c r="K576" s="136">
        <f t="shared" si="83"/>
        <v>11300</v>
      </c>
      <c r="L576" t="e">
        <f>SQRT(($C$5/2)^2-($C$5/2)^2*'(OLD) bottom seam length'!K576^2/($C$6/2)^2)</f>
        <v>#DIV/0!</v>
      </c>
      <c r="O576" s="136">
        <f t="shared" si="84"/>
        <v>11300</v>
      </c>
      <c r="P576" t="b">
        <f t="shared" si="85"/>
        <v>0</v>
      </c>
      <c r="T576" s="136">
        <f t="shared" si="86"/>
        <v>11280</v>
      </c>
      <c r="U576" t="e">
        <f>SQRT(($U$6/2)^2-($U$6/2)^2*'(OLD) bottom seam length'!T576^2/($U$7/2)^2)</f>
        <v>#VALUE!</v>
      </c>
      <c r="W576" s="136">
        <f t="shared" si="87"/>
        <v>11280</v>
      </c>
      <c r="X576" t="e">
        <f>SQRT(($U$6/2)^2-($U$6/2)^2*'(OLD) bottom seam length'!W576^2/($U$7/2)^2)</f>
        <v>#VALUE!</v>
      </c>
      <c r="Z576" s="136">
        <f t="shared" si="88"/>
        <v>11280</v>
      </c>
      <c r="AA576" t="e">
        <f>SQRT(($U$6/2)^2-($U$6/2)^2*'(OLD) bottom seam length'!Z576^2/($U$7/2)^2)</f>
        <v>#VALUE!</v>
      </c>
      <c r="AC576" s="136">
        <f t="shared" si="89"/>
        <v>11280</v>
      </c>
      <c r="AD576" t="e">
        <f>SQRT(($U$6/2)^2-($U$6/2)^2*'(OLD) bottom seam length'!AC576^2/($U$7/2)^2)</f>
        <v>#VALUE!</v>
      </c>
    </row>
    <row r="577" spans="2:30">
      <c r="B577" s="136">
        <f t="shared" si="80"/>
        <v>11320</v>
      </c>
      <c r="C577" t="e">
        <f>SQRT(($C$5/2)^2-($C$5/2)^2*'(OLD) bottom seam length'!B577^2/($C$6/2)^2)</f>
        <v>#DIV/0!</v>
      </c>
      <c r="E577" s="136">
        <f t="shared" si="81"/>
        <v>11320</v>
      </c>
      <c r="F577" t="e">
        <f>SQRT(($C$5/2)^2-($C$5/2)^2*'(OLD) bottom seam length'!E577^2/($C$6/2)^2)</f>
        <v>#DIV/0!</v>
      </c>
      <c r="H577" s="136">
        <f t="shared" si="82"/>
        <v>11320</v>
      </c>
      <c r="I577" t="e">
        <f>SQRT(($C$5/2)^2-($C$5/2)^2*'(OLD) bottom seam length'!H577^2/($C$6/2)^2)</f>
        <v>#DIV/0!</v>
      </c>
      <c r="K577" s="136">
        <f t="shared" si="83"/>
        <v>11320</v>
      </c>
      <c r="L577" t="e">
        <f>SQRT(($C$5/2)^2-($C$5/2)^2*'(OLD) bottom seam length'!K577^2/($C$6/2)^2)</f>
        <v>#DIV/0!</v>
      </c>
      <c r="O577" s="136">
        <f t="shared" si="84"/>
        <v>11320</v>
      </c>
      <c r="P577" t="b">
        <f t="shared" si="85"/>
        <v>0</v>
      </c>
      <c r="T577" s="136">
        <f t="shared" si="86"/>
        <v>11300</v>
      </c>
      <c r="U577" t="e">
        <f>SQRT(($U$6/2)^2-($U$6/2)^2*'(OLD) bottom seam length'!T577^2/($U$7/2)^2)</f>
        <v>#VALUE!</v>
      </c>
      <c r="W577" s="136">
        <f t="shared" si="87"/>
        <v>11300</v>
      </c>
      <c r="X577" t="e">
        <f>SQRT(($U$6/2)^2-($U$6/2)^2*'(OLD) bottom seam length'!W577^2/($U$7/2)^2)</f>
        <v>#VALUE!</v>
      </c>
      <c r="Z577" s="136">
        <f t="shared" si="88"/>
        <v>11300</v>
      </c>
      <c r="AA577" t="e">
        <f>SQRT(($U$6/2)^2-($U$6/2)^2*'(OLD) bottom seam length'!Z577^2/($U$7/2)^2)</f>
        <v>#VALUE!</v>
      </c>
      <c r="AC577" s="136">
        <f t="shared" si="89"/>
        <v>11300</v>
      </c>
      <c r="AD577" t="e">
        <f>SQRT(($U$6/2)^2-($U$6/2)^2*'(OLD) bottom seam length'!AC577^2/($U$7/2)^2)</f>
        <v>#VALUE!</v>
      </c>
    </row>
    <row r="578" spans="2:30">
      <c r="B578" s="136">
        <f t="shared" si="80"/>
        <v>11340</v>
      </c>
      <c r="C578" t="e">
        <f>SQRT(($C$5/2)^2-($C$5/2)^2*'(OLD) bottom seam length'!B578^2/($C$6/2)^2)</f>
        <v>#DIV/0!</v>
      </c>
      <c r="E578" s="136">
        <f t="shared" si="81"/>
        <v>11340</v>
      </c>
      <c r="F578" t="e">
        <f>SQRT(($C$5/2)^2-($C$5/2)^2*'(OLD) bottom seam length'!E578^2/($C$6/2)^2)</f>
        <v>#DIV/0!</v>
      </c>
      <c r="H578" s="136">
        <f t="shared" si="82"/>
        <v>11340</v>
      </c>
      <c r="I578" t="e">
        <f>SQRT(($C$5/2)^2-($C$5/2)^2*'(OLD) bottom seam length'!H578^2/($C$6/2)^2)</f>
        <v>#DIV/0!</v>
      </c>
      <c r="K578" s="136">
        <f t="shared" si="83"/>
        <v>11340</v>
      </c>
      <c r="L578" t="e">
        <f>SQRT(($C$5/2)^2-($C$5/2)^2*'(OLD) bottom seam length'!K578^2/($C$6/2)^2)</f>
        <v>#DIV/0!</v>
      </c>
      <c r="O578" s="136">
        <f t="shared" si="84"/>
        <v>11340</v>
      </c>
      <c r="P578" t="b">
        <f t="shared" si="85"/>
        <v>0</v>
      </c>
      <c r="T578" s="136">
        <f t="shared" si="86"/>
        <v>11320</v>
      </c>
      <c r="U578" t="e">
        <f>SQRT(($U$6/2)^2-($U$6/2)^2*'(OLD) bottom seam length'!T578^2/($U$7/2)^2)</f>
        <v>#VALUE!</v>
      </c>
      <c r="W578" s="136">
        <f t="shared" si="87"/>
        <v>11320</v>
      </c>
      <c r="X578" t="e">
        <f>SQRT(($U$6/2)^2-($U$6/2)^2*'(OLD) bottom seam length'!W578^2/($U$7/2)^2)</f>
        <v>#VALUE!</v>
      </c>
      <c r="Z578" s="136">
        <f t="shared" si="88"/>
        <v>11320</v>
      </c>
      <c r="AA578" t="e">
        <f>SQRT(($U$6/2)^2-($U$6/2)^2*'(OLD) bottom seam length'!Z578^2/($U$7/2)^2)</f>
        <v>#VALUE!</v>
      </c>
      <c r="AC578" s="136">
        <f t="shared" si="89"/>
        <v>11320</v>
      </c>
      <c r="AD578" t="e">
        <f>SQRT(($U$6/2)^2-($U$6/2)^2*'(OLD) bottom seam length'!AC578^2/($U$7/2)^2)</f>
        <v>#VALUE!</v>
      </c>
    </row>
    <row r="579" spans="2:30">
      <c r="B579" s="136">
        <f t="shared" si="80"/>
        <v>11360</v>
      </c>
      <c r="C579" t="e">
        <f>SQRT(($C$5/2)^2-($C$5/2)^2*'(OLD) bottom seam length'!B579^2/($C$6/2)^2)</f>
        <v>#DIV/0!</v>
      </c>
      <c r="E579" s="136">
        <f t="shared" si="81"/>
        <v>11360</v>
      </c>
      <c r="F579" t="e">
        <f>SQRT(($C$5/2)^2-($C$5/2)^2*'(OLD) bottom seam length'!E579^2/($C$6/2)^2)</f>
        <v>#DIV/0!</v>
      </c>
      <c r="H579" s="136">
        <f t="shared" si="82"/>
        <v>11360</v>
      </c>
      <c r="I579" t="e">
        <f>SQRT(($C$5/2)^2-($C$5/2)^2*'(OLD) bottom seam length'!H579^2/($C$6/2)^2)</f>
        <v>#DIV/0!</v>
      </c>
      <c r="K579" s="136">
        <f t="shared" si="83"/>
        <v>11360</v>
      </c>
      <c r="L579" t="e">
        <f>SQRT(($C$5/2)^2-($C$5/2)^2*'(OLD) bottom seam length'!K579^2/($C$6/2)^2)</f>
        <v>#DIV/0!</v>
      </c>
      <c r="O579" s="136">
        <f t="shared" si="84"/>
        <v>11360</v>
      </c>
      <c r="P579" t="b">
        <f t="shared" si="85"/>
        <v>0</v>
      </c>
      <c r="T579" s="136">
        <f t="shared" si="86"/>
        <v>11340</v>
      </c>
      <c r="U579" t="e">
        <f>SQRT(($U$6/2)^2-($U$6/2)^2*'(OLD) bottom seam length'!T579^2/($U$7/2)^2)</f>
        <v>#VALUE!</v>
      </c>
      <c r="W579" s="136">
        <f t="shared" si="87"/>
        <v>11340</v>
      </c>
      <c r="X579" t="e">
        <f>SQRT(($U$6/2)^2-($U$6/2)^2*'(OLD) bottom seam length'!W579^2/($U$7/2)^2)</f>
        <v>#VALUE!</v>
      </c>
      <c r="Z579" s="136">
        <f t="shared" si="88"/>
        <v>11340</v>
      </c>
      <c r="AA579" t="e">
        <f>SQRT(($U$6/2)^2-($U$6/2)^2*'(OLD) bottom seam length'!Z579^2/($U$7/2)^2)</f>
        <v>#VALUE!</v>
      </c>
      <c r="AC579" s="136">
        <f t="shared" si="89"/>
        <v>11340</v>
      </c>
      <c r="AD579" t="e">
        <f>SQRT(($U$6/2)^2-($U$6/2)^2*'(OLD) bottom seam length'!AC579^2/($U$7/2)^2)</f>
        <v>#VALUE!</v>
      </c>
    </row>
    <row r="580" spans="2:30">
      <c r="B580" s="136">
        <f t="shared" si="80"/>
        <v>11380</v>
      </c>
      <c r="C580" t="e">
        <f>SQRT(($C$5/2)^2-($C$5/2)^2*'(OLD) bottom seam length'!B580^2/($C$6/2)^2)</f>
        <v>#DIV/0!</v>
      </c>
      <c r="E580" s="136">
        <f t="shared" si="81"/>
        <v>11380</v>
      </c>
      <c r="F580" t="e">
        <f>SQRT(($C$5/2)^2-($C$5/2)^2*'(OLD) bottom seam length'!E580^2/($C$6/2)^2)</f>
        <v>#DIV/0!</v>
      </c>
      <c r="H580" s="136">
        <f t="shared" si="82"/>
        <v>11380</v>
      </c>
      <c r="I580" t="e">
        <f>SQRT(($C$5/2)^2-($C$5/2)^2*'(OLD) bottom seam length'!H580^2/($C$6/2)^2)</f>
        <v>#DIV/0!</v>
      </c>
      <c r="K580" s="136">
        <f t="shared" si="83"/>
        <v>11380</v>
      </c>
      <c r="L580" t="e">
        <f>SQRT(($C$5/2)^2-($C$5/2)^2*'(OLD) bottom seam length'!K580^2/($C$6/2)^2)</f>
        <v>#DIV/0!</v>
      </c>
      <c r="O580" s="136">
        <f t="shared" si="84"/>
        <v>11380</v>
      </c>
      <c r="P580" t="b">
        <f t="shared" si="85"/>
        <v>0</v>
      </c>
      <c r="T580" s="136">
        <f t="shared" si="86"/>
        <v>11360</v>
      </c>
      <c r="U580" t="e">
        <f>SQRT(($U$6/2)^2-($U$6/2)^2*'(OLD) bottom seam length'!T580^2/($U$7/2)^2)</f>
        <v>#VALUE!</v>
      </c>
      <c r="W580" s="136">
        <f t="shared" si="87"/>
        <v>11360</v>
      </c>
      <c r="X580" t="e">
        <f>SQRT(($U$6/2)^2-($U$6/2)^2*'(OLD) bottom seam length'!W580^2/($U$7/2)^2)</f>
        <v>#VALUE!</v>
      </c>
      <c r="Z580" s="136">
        <f t="shared" si="88"/>
        <v>11360</v>
      </c>
      <c r="AA580" t="e">
        <f>SQRT(($U$6/2)^2-($U$6/2)^2*'(OLD) bottom seam length'!Z580^2/($U$7/2)^2)</f>
        <v>#VALUE!</v>
      </c>
      <c r="AC580" s="136">
        <f t="shared" si="89"/>
        <v>11360</v>
      </c>
      <c r="AD580" t="e">
        <f>SQRT(($U$6/2)^2-($U$6/2)^2*'(OLD) bottom seam length'!AC580^2/($U$7/2)^2)</f>
        <v>#VALUE!</v>
      </c>
    </row>
    <row r="581" spans="2:30">
      <c r="B581" s="136">
        <f t="shared" si="80"/>
        <v>11400</v>
      </c>
      <c r="C581" t="e">
        <f>SQRT(($C$5/2)^2-($C$5/2)^2*'(OLD) bottom seam length'!B581^2/($C$6/2)^2)</f>
        <v>#DIV/0!</v>
      </c>
      <c r="E581" s="136">
        <f t="shared" si="81"/>
        <v>11400</v>
      </c>
      <c r="F581" t="e">
        <f>SQRT(($C$5/2)^2-($C$5/2)^2*'(OLD) bottom seam length'!E581^2/($C$6/2)^2)</f>
        <v>#DIV/0!</v>
      </c>
      <c r="H581" s="136">
        <f t="shared" si="82"/>
        <v>11400</v>
      </c>
      <c r="I581" t="e">
        <f>SQRT(($C$5/2)^2-($C$5/2)^2*'(OLD) bottom seam length'!H581^2/($C$6/2)^2)</f>
        <v>#DIV/0!</v>
      </c>
      <c r="K581" s="136">
        <f t="shared" si="83"/>
        <v>11400</v>
      </c>
      <c r="L581" t="e">
        <f>SQRT(($C$5/2)^2-($C$5/2)^2*'(OLD) bottom seam length'!K581^2/($C$6/2)^2)</f>
        <v>#DIV/0!</v>
      </c>
      <c r="O581" s="136">
        <f t="shared" si="84"/>
        <v>11400</v>
      </c>
      <c r="P581" t="b">
        <f t="shared" si="85"/>
        <v>0</v>
      </c>
      <c r="T581" s="136">
        <f t="shared" si="86"/>
        <v>11380</v>
      </c>
      <c r="U581" t="e">
        <f>SQRT(($U$6/2)^2-($U$6/2)^2*'(OLD) bottom seam length'!T581^2/($U$7/2)^2)</f>
        <v>#VALUE!</v>
      </c>
      <c r="W581" s="136">
        <f t="shared" si="87"/>
        <v>11380</v>
      </c>
      <c r="X581" t="e">
        <f>SQRT(($U$6/2)^2-($U$6/2)^2*'(OLD) bottom seam length'!W581^2/($U$7/2)^2)</f>
        <v>#VALUE!</v>
      </c>
      <c r="Z581" s="136">
        <f t="shared" si="88"/>
        <v>11380</v>
      </c>
      <c r="AA581" t="e">
        <f>SQRT(($U$6/2)^2-($U$6/2)^2*'(OLD) bottom seam length'!Z581^2/($U$7/2)^2)</f>
        <v>#VALUE!</v>
      </c>
      <c r="AC581" s="136">
        <f t="shared" si="89"/>
        <v>11380</v>
      </c>
      <c r="AD581" t="e">
        <f>SQRT(($U$6/2)^2-($U$6/2)^2*'(OLD) bottom seam length'!AC581^2/($U$7/2)^2)</f>
        <v>#VALUE!</v>
      </c>
    </row>
    <row r="582" spans="2:30">
      <c r="B582" s="136">
        <f t="shared" si="80"/>
        <v>11420</v>
      </c>
      <c r="C582" t="e">
        <f>SQRT(($C$5/2)^2-($C$5/2)^2*'(OLD) bottom seam length'!B582^2/($C$6/2)^2)</f>
        <v>#DIV/0!</v>
      </c>
      <c r="E582" s="136">
        <f t="shared" si="81"/>
        <v>11420</v>
      </c>
      <c r="F582" t="e">
        <f>SQRT(($C$5/2)^2-($C$5/2)^2*'(OLD) bottom seam length'!E582^2/($C$6/2)^2)</f>
        <v>#DIV/0!</v>
      </c>
      <c r="H582" s="136">
        <f t="shared" si="82"/>
        <v>11420</v>
      </c>
      <c r="I582" t="e">
        <f>SQRT(($C$5/2)^2-($C$5/2)^2*'(OLD) bottom seam length'!H582^2/($C$6/2)^2)</f>
        <v>#DIV/0!</v>
      </c>
      <c r="K582" s="136">
        <f t="shared" si="83"/>
        <v>11420</v>
      </c>
      <c r="L582" t="e">
        <f>SQRT(($C$5/2)^2-($C$5/2)^2*'(OLD) bottom seam length'!K582^2/($C$6/2)^2)</f>
        <v>#DIV/0!</v>
      </c>
      <c r="O582" s="136">
        <f t="shared" si="84"/>
        <v>11420</v>
      </c>
      <c r="P582" t="b">
        <f t="shared" si="85"/>
        <v>0</v>
      </c>
      <c r="T582" s="136">
        <f t="shared" si="86"/>
        <v>11400</v>
      </c>
      <c r="U582" t="e">
        <f>SQRT(($U$6/2)^2-($U$6/2)^2*'(OLD) bottom seam length'!T582^2/($U$7/2)^2)</f>
        <v>#VALUE!</v>
      </c>
      <c r="W582" s="136">
        <f t="shared" si="87"/>
        <v>11400</v>
      </c>
      <c r="X582" t="e">
        <f>SQRT(($U$6/2)^2-($U$6/2)^2*'(OLD) bottom seam length'!W582^2/($U$7/2)^2)</f>
        <v>#VALUE!</v>
      </c>
      <c r="Z582" s="136">
        <f t="shared" si="88"/>
        <v>11400</v>
      </c>
      <c r="AA582" t="e">
        <f>SQRT(($U$6/2)^2-($U$6/2)^2*'(OLD) bottom seam length'!Z582^2/($U$7/2)^2)</f>
        <v>#VALUE!</v>
      </c>
      <c r="AC582" s="136">
        <f t="shared" si="89"/>
        <v>11400</v>
      </c>
      <c r="AD582" t="e">
        <f>SQRT(($U$6/2)^2-($U$6/2)^2*'(OLD) bottom seam length'!AC582^2/($U$7/2)^2)</f>
        <v>#VALUE!</v>
      </c>
    </row>
    <row r="583" spans="2:30">
      <c r="B583" s="136">
        <f t="shared" si="80"/>
        <v>11440</v>
      </c>
      <c r="C583" t="e">
        <f>SQRT(($C$5/2)^2-($C$5/2)^2*'(OLD) bottom seam length'!B583^2/($C$6/2)^2)</f>
        <v>#DIV/0!</v>
      </c>
      <c r="E583" s="136">
        <f t="shared" si="81"/>
        <v>11440</v>
      </c>
      <c r="F583" t="e">
        <f>SQRT(($C$5/2)^2-($C$5/2)^2*'(OLD) bottom seam length'!E583^2/($C$6/2)^2)</f>
        <v>#DIV/0!</v>
      </c>
      <c r="H583" s="136">
        <f t="shared" si="82"/>
        <v>11440</v>
      </c>
      <c r="I583" t="e">
        <f>SQRT(($C$5/2)^2-($C$5/2)^2*'(OLD) bottom seam length'!H583^2/($C$6/2)^2)</f>
        <v>#DIV/0!</v>
      </c>
      <c r="K583" s="136">
        <f t="shared" si="83"/>
        <v>11440</v>
      </c>
      <c r="L583" t="e">
        <f>SQRT(($C$5/2)^2-($C$5/2)^2*'(OLD) bottom seam length'!K583^2/($C$6/2)^2)</f>
        <v>#DIV/0!</v>
      </c>
      <c r="O583" s="136">
        <f t="shared" si="84"/>
        <v>11440</v>
      </c>
      <c r="P583" t="b">
        <f t="shared" si="85"/>
        <v>0</v>
      </c>
      <c r="T583" s="136">
        <f t="shared" si="86"/>
        <v>11420</v>
      </c>
      <c r="U583" t="e">
        <f>SQRT(($U$6/2)^2-($U$6/2)^2*'(OLD) bottom seam length'!T583^2/($U$7/2)^2)</f>
        <v>#VALUE!</v>
      </c>
      <c r="W583" s="136">
        <f t="shared" si="87"/>
        <v>11420</v>
      </c>
      <c r="X583" t="e">
        <f>SQRT(($U$6/2)^2-($U$6/2)^2*'(OLD) bottom seam length'!W583^2/($U$7/2)^2)</f>
        <v>#VALUE!</v>
      </c>
      <c r="Z583" s="136">
        <f t="shared" si="88"/>
        <v>11420</v>
      </c>
      <c r="AA583" t="e">
        <f>SQRT(($U$6/2)^2-($U$6/2)^2*'(OLD) bottom seam length'!Z583^2/($U$7/2)^2)</f>
        <v>#VALUE!</v>
      </c>
      <c r="AC583" s="136">
        <f t="shared" si="89"/>
        <v>11420</v>
      </c>
      <c r="AD583" t="e">
        <f>SQRT(($U$6/2)^2-($U$6/2)^2*'(OLD) bottom seam length'!AC583^2/($U$7/2)^2)</f>
        <v>#VALUE!</v>
      </c>
    </row>
    <row r="584" spans="2:30">
      <c r="B584" s="136">
        <f t="shared" si="80"/>
        <v>11460</v>
      </c>
      <c r="C584" t="e">
        <f>SQRT(($C$5/2)^2-($C$5/2)^2*'(OLD) bottom seam length'!B584^2/($C$6/2)^2)</f>
        <v>#DIV/0!</v>
      </c>
      <c r="E584" s="136">
        <f t="shared" si="81"/>
        <v>11460</v>
      </c>
      <c r="F584" t="e">
        <f>SQRT(($C$5/2)^2-($C$5/2)^2*'(OLD) bottom seam length'!E584^2/($C$6/2)^2)</f>
        <v>#DIV/0!</v>
      </c>
      <c r="H584" s="136">
        <f t="shared" si="82"/>
        <v>11460</v>
      </c>
      <c r="I584" t="e">
        <f>SQRT(($C$5/2)^2-($C$5/2)^2*'(OLD) bottom seam length'!H584^2/($C$6/2)^2)</f>
        <v>#DIV/0!</v>
      </c>
      <c r="K584" s="136">
        <f t="shared" si="83"/>
        <v>11460</v>
      </c>
      <c r="L584" t="e">
        <f>SQRT(($C$5/2)^2-($C$5/2)^2*'(OLD) bottom seam length'!K584^2/($C$6/2)^2)</f>
        <v>#DIV/0!</v>
      </c>
      <c r="O584" s="136">
        <f t="shared" si="84"/>
        <v>11460</v>
      </c>
      <c r="P584" t="b">
        <f t="shared" si="85"/>
        <v>0</v>
      </c>
      <c r="T584" s="136">
        <f t="shared" si="86"/>
        <v>11440</v>
      </c>
      <c r="U584" t="e">
        <f>SQRT(($U$6/2)^2-($U$6/2)^2*'(OLD) bottom seam length'!T584^2/($U$7/2)^2)</f>
        <v>#VALUE!</v>
      </c>
      <c r="W584" s="136">
        <f t="shared" si="87"/>
        <v>11440</v>
      </c>
      <c r="X584" t="e">
        <f>SQRT(($U$6/2)^2-($U$6/2)^2*'(OLD) bottom seam length'!W584^2/($U$7/2)^2)</f>
        <v>#VALUE!</v>
      </c>
      <c r="Z584" s="136">
        <f t="shared" si="88"/>
        <v>11440</v>
      </c>
      <c r="AA584" t="e">
        <f>SQRT(($U$6/2)^2-($U$6/2)^2*'(OLD) bottom seam length'!Z584^2/($U$7/2)^2)</f>
        <v>#VALUE!</v>
      </c>
      <c r="AC584" s="136">
        <f t="shared" si="89"/>
        <v>11440</v>
      </c>
      <c r="AD584" t="e">
        <f>SQRT(($U$6/2)^2-($U$6/2)^2*'(OLD) bottom seam length'!AC584^2/($U$7/2)^2)</f>
        <v>#VALUE!</v>
      </c>
    </row>
    <row r="585" spans="2:30">
      <c r="B585" s="136">
        <f t="shared" si="80"/>
        <v>11480</v>
      </c>
      <c r="C585" t="e">
        <f>SQRT(($C$5/2)^2-($C$5/2)^2*'(OLD) bottom seam length'!B585^2/($C$6/2)^2)</f>
        <v>#DIV/0!</v>
      </c>
      <c r="E585" s="136">
        <f t="shared" si="81"/>
        <v>11480</v>
      </c>
      <c r="F585" t="e">
        <f>SQRT(($C$5/2)^2-($C$5/2)^2*'(OLD) bottom seam length'!E585^2/($C$6/2)^2)</f>
        <v>#DIV/0!</v>
      </c>
      <c r="H585" s="136">
        <f t="shared" si="82"/>
        <v>11480</v>
      </c>
      <c r="I585" t="e">
        <f>SQRT(($C$5/2)^2-($C$5/2)^2*'(OLD) bottom seam length'!H585^2/($C$6/2)^2)</f>
        <v>#DIV/0!</v>
      </c>
      <c r="K585" s="136">
        <f t="shared" si="83"/>
        <v>11480</v>
      </c>
      <c r="L585" t="e">
        <f>SQRT(($C$5/2)^2-($C$5/2)^2*'(OLD) bottom seam length'!K585^2/($C$6/2)^2)</f>
        <v>#DIV/0!</v>
      </c>
      <c r="O585" s="136">
        <f t="shared" si="84"/>
        <v>11480</v>
      </c>
      <c r="P585" t="b">
        <f t="shared" si="85"/>
        <v>0</v>
      </c>
      <c r="T585" s="136">
        <f t="shared" si="86"/>
        <v>11460</v>
      </c>
      <c r="U585" t="e">
        <f>SQRT(($U$6/2)^2-($U$6/2)^2*'(OLD) bottom seam length'!T585^2/($U$7/2)^2)</f>
        <v>#VALUE!</v>
      </c>
      <c r="W585" s="136">
        <f t="shared" si="87"/>
        <v>11460</v>
      </c>
      <c r="X585" t="e">
        <f>SQRT(($U$6/2)^2-($U$6/2)^2*'(OLD) bottom seam length'!W585^2/($U$7/2)^2)</f>
        <v>#VALUE!</v>
      </c>
      <c r="Z585" s="136">
        <f t="shared" si="88"/>
        <v>11460</v>
      </c>
      <c r="AA585" t="e">
        <f>SQRT(($U$6/2)^2-($U$6/2)^2*'(OLD) bottom seam length'!Z585^2/($U$7/2)^2)</f>
        <v>#VALUE!</v>
      </c>
      <c r="AC585" s="136">
        <f t="shared" si="89"/>
        <v>11460</v>
      </c>
      <c r="AD585" t="e">
        <f>SQRT(($U$6/2)^2-($U$6/2)^2*'(OLD) bottom seam length'!AC585^2/($U$7/2)^2)</f>
        <v>#VALUE!</v>
      </c>
    </row>
    <row r="586" spans="2:30">
      <c r="B586" s="136">
        <f t="shared" si="80"/>
        <v>11500</v>
      </c>
      <c r="C586" t="e">
        <f>SQRT(($C$5/2)^2-($C$5/2)^2*'(OLD) bottom seam length'!B586^2/($C$6/2)^2)</f>
        <v>#DIV/0!</v>
      </c>
      <c r="E586" s="136">
        <f t="shared" si="81"/>
        <v>11500</v>
      </c>
      <c r="F586" t="e">
        <f>SQRT(($C$5/2)^2-($C$5/2)^2*'(OLD) bottom seam length'!E586^2/($C$6/2)^2)</f>
        <v>#DIV/0!</v>
      </c>
      <c r="H586" s="136">
        <f t="shared" si="82"/>
        <v>11500</v>
      </c>
      <c r="I586" t="e">
        <f>SQRT(($C$5/2)^2-($C$5/2)^2*'(OLD) bottom seam length'!H586^2/($C$6/2)^2)</f>
        <v>#DIV/0!</v>
      </c>
      <c r="K586" s="136">
        <f t="shared" si="83"/>
        <v>11500</v>
      </c>
      <c r="L586" t="e">
        <f>SQRT(($C$5/2)^2-($C$5/2)^2*'(OLD) bottom seam length'!K586^2/($C$6/2)^2)</f>
        <v>#DIV/0!</v>
      </c>
      <c r="O586" s="136">
        <f t="shared" si="84"/>
        <v>11500</v>
      </c>
      <c r="P586" t="b">
        <f t="shared" si="85"/>
        <v>0</v>
      </c>
      <c r="T586" s="136">
        <f t="shared" si="86"/>
        <v>11480</v>
      </c>
      <c r="U586" t="e">
        <f>SQRT(($U$6/2)^2-($U$6/2)^2*'(OLD) bottom seam length'!T586^2/($U$7/2)^2)</f>
        <v>#VALUE!</v>
      </c>
      <c r="W586" s="136">
        <f t="shared" si="87"/>
        <v>11480</v>
      </c>
      <c r="X586" t="e">
        <f>SQRT(($U$6/2)^2-($U$6/2)^2*'(OLD) bottom seam length'!W586^2/($U$7/2)^2)</f>
        <v>#VALUE!</v>
      </c>
      <c r="Z586" s="136">
        <f t="shared" si="88"/>
        <v>11480</v>
      </c>
      <c r="AA586" t="e">
        <f>SQRT(($U$6/2)^2-($U$6/2)^2*'(OLD) bottom seam length'!Z586^2/($U$7/2)^2)</f>
        <v>#VALUE!</v>
      </c>
      <c r="AC586" s="136">
        <f t="shared" si="89"/>
        <v>11480</v>
      </c>
      <c r="AD586" t="e">
        <f>SQRT(($U$6/2)^2-($U$6/2)^2*'(OLD) bottom seam length'!AC586^2/($U$7/2)^2)</f>
        <v>#VALUE!</v>
      </c>
    </row>
    <row r="587" spans="2:30">
      <c r="B587" s="136">
        <f t="shared" si="80"/>
        <v>11520</v>
      </c>
      <c r="C587" t="e">
        <f>SQRT(($C$5/2)^2-($C$5/2)^2*'(OLD) bottom seam length'!B587^2/($C$6/2)^2)</f>
        <v>#DIV/0!</v>
      </c>
      <c r="E587" s="136">
        <f t="shared" si="81"/>
        <v>11520</v>
      </c>
      <c r="F587" t="e">
        <f>SQRT(($C$5/2)^2-($C$5/2)^2*'(OLD) bottom seam length'!E587^2/($C$6/2)^2)</f>
        <v>#DIV/0!</v>
      </c>
      <c r="H587" s="136">
        <f t="shared" si="82"/>
        <v>11520</v>
      </c>
      <c r="I587" t="e">
        <f>SQRT(($C$5/2)^2-($C$5/2)^2*'(OLD) bottom seam length'!H587^2/($C$6/2)^2)</f>
        <v>#DIV/0!</v>
      </c>
      <c r="K587" s="136">
        <f t="shared" si="83"/>
        <v>11520</v>
      </c>
      <c r="L587" t="e">
        <f>SQRT(($C$5/2)^2-($C$5/2)^2*'(OLD) bottom seam length'!K587^2/($C$6/2)^2)</f>
        <v>#DIV/0!</v>
      </c>
      <c r="O587" s="136">
        <f t="shared" si="84"/>
        <v>11520</v>
      </c>
      <c r="P587" t="b">
        <f t="shared" si="85"/>
        <v>0</v>
      </c>
      <c r="T587" s="136">
        <f t="shared" si="86"/>
        <v>11500</v>
      </c>
      <c r="U587" t="e">
        <f>SQRT(($U$6/2)^2-($U$6/2)^2*'(OLD) bottom seam length'!T587^2/($U$7/2)^2)</f>
        <v>#VALUE!</v>
      </c>
      <c r="W587" s="136">
        <f t="shared" si="87"/>
        <v>11500</v>
      </c>
      <c r="X587" t="e">
        <f>SQRT(($U$6/2)^2-($U$6/2)^2*'(OLD) bottom seam length'!W587^2/($U$7/2)^2)</f>
        <v>#VALUE!</v>
      </c>
      <c r="Z587" s="136">
        <f t="shared" si="88"/>
        <v>11500</v>
      </c>
      <c r="AA587" t="e">
        <f>SQRT(($U$6/2)^2-($U$6/2)^2*'(OLD) bottom seam length'!Z587^2/($U$7/2)^2)</f>
        <v>#VALUE!</v>
      </c>
      <c r="AC587" s="136">
        <f t="shared" si="89"/>
        <v>11500</v>
      </c>
      <c r="AD587" t="e">
        <f>SQRT(($U$6/2)^2-($U$6/2)^2*'(OLD) bottom seam length'!AC587^2/($U$7/2)^2)</f>
        <v>#VALUE!</v>
      </c>
    </row>
    <row r="588" spans="2:30">
      <c r="B588" s="136">
        <f t="shared" ref="B588:B651" si="90">B587+$C$7</f>
        <v>11540</v>
      </c>
      <c r="C588" t="e">
        <f>SQRT(($C$5/2)^2-($C$5/2)^2*'(OLD) bottom seam length'!B588^2/($C$6/2)^2)</f>
        <v>#DIV/0!</v>
      </c>
      <c r="E588" s="136">
        <f t="shared" ref="E588:E651" si="91">E587+$C$7</f>
        <v>11540</v>
      </c>
      <c r="F588" t="e">
        <f>SQRT(($C$5/2)^2-($C$5/2)^2*'(OLD) bottom seam length'!E588^2/($C$6/2)^2)</f>
        <v>#DIV/0!</v>
      </c>
      <c r="H588" s="136">
        <f t="shared" ref="H588:H651" si="92">H587+$C$7</f>
        <v>11540</v>
      </c>
      <c r="I588" t="e">
        <f>SQRT(($C$5/2)^2-($C$5/2)^2*'(OLD) bottom seam length'!H588^2/($C$6/2)^2)</f>
        <v>#DIV/0!</v>
      </c>
      <c r="K588" s="136">
        <f t="shared" ref="K588:K651" si="93">K587+$C$7</f>
        <v>11540</v>
      </c>
      <c r="L588" t="e">
        <f>SQRT(($C$5/2)^2-($C$5/2)^2*'(OLD) bottom seam length'!K588^2/($C$6/2)^2)</f>
        <v>#DIV/0!</v>
      </c>
      <c r="O588" s="136">
        <f t="shared" ref="O588:O651" si="94">O587+$C$7</f>
        <v>11540</v>
      </c>
      <c r="P588" t="b">
        <f t="shared" ref="P588:P651" si="95">IF(O588&lt;=$P$6,$P$5)</f>
        <v>0</v>
      </c>
      <c r="T588" s="136">
        <f t="shared" si="86"/>
        <v>11520</v>
      </c>
      <c r="U588" t="e">
        <f>SQRT(($U$6/2)^2-($U$6/2)^2*'(OLD) bottom seam length'!T588^2/($U$7/2)^2)</f>
        <v>#VALUE!</v>
      </c>
      <c r="W588" s="136">
        <f t="shared" si="87"/>
        <v>11520</v>
      </c>
      <c r="X588" t="e">
        <f>SQRT(($U$6/2)^2-($U$6/2)^2*'(OLD) bottom seam length'!W588^2/($U$7/2)^2)</f>
        <v>#VALUE!</v>
      </c>
      <c r="Z588" s="136">
        <f t="shared" si="88"/>
        <v>11520</v>
      </c>
      <c r="AA588" t="e">
        <f>SQRT(($U$6/2)^2-($U$6/2)^2*'(OLD) bottom seam length'!Z588^2/($U$7/2)^2)</f>
        <v>#VALUE!</v>
      </c>
      <c r="AC588" s="136">
        <f t="shared" si="89"/>
        <v>11520</v>
      </c>
      <c r="AD588" t="e">
        <f>SQRT(($U$6/2)^2-($U$6/2)^2*'(OLD) bottom seam length'!AC588^2/($U$7/2)^2)</f>
        <v>#VALUE!</v>
      </c>
    </row>
    <row r="589" spans="2:30">
      <c r="B589" s="136">
        <f t="shared" si="90"/>
        <v>11560</v>
      </c>
      <c r="C589" t="e">
        <f>SQRT(($C$5/2)^2-($C$5/2)^2*'(OLD) bottom seam length'!B589^2/($C$6/2)^2)</f>
        <v>#DIV/0!</v>
      </c>
      <c r="E589" s="136">
        <f t="shared" si="91"/>
        <v>11560</v>
      </c>
      <c r="F589" t="e">
        <f>SQRT(($C$5/2)^2-($C$5/2)^2*'(OLD) bottom seam length'!E589^2/($C$6/2)^2)</f>
        <v>#DIV/0!</v>
      </c>
      <c r="H589" s="136">
        <f t="shared" si="92"/>
        <v>11560</v>
      </c>
      <c r="I589" t="e">
        <f>SQRT(($C$5/2)^2-($C$5/2)^2*'(OLD) bottom seam length'!H589^2/($C$6/2)^2)</f>
        <v>#DIV/0!</v>
      </c>
      <c r="K589" s="136">
        <f t="shared" si="93"/>
        <v>11560</v>
      </c>
      <c r="L589" t="e">
        <f>SQRT(($C$5/2)^2-($C$5/2)^2*'(OLD) bottom seam length'!K589^2/($C$6/2)^2)</f>
        <v>#DIV/0!</v>
      </c>
      <c r="O589" s="136">
        <f t="shared" si="94"/>
        <v>11560</v>
      </c>
      <c r="P589" t="b">
        <f t="shared" si="95"/>
        <v>0</v>
      </c>
      <c r="T589" s="136">
        <f t="shared" ref="T589:T652" si="96">T588+$C$7</f>
        <v>11540</v>
      </c>
      <c r="U589" t="e">
        <f>SQRT(($U$6/2)^2-($U$6/2)^2*'(OLD) bottom seam length'!T589^2/($U$7/2)^2)</f>
        <v>#VALUE!</v>
      </c>
      <c r="W589" s="136">
        <f t="shared" ref="W589:W652" si="97">W588+$C$7</f>
        <v>11540</v>
      </c>
      <c r="X589" t="e">
        <f>SQRT(($U$6/2)^2-($U$6/2)^2*'(OLD) bottom seam length'!W589^2/($U$7/2)^2)</f>
        <v>#VALUE!</v>
      </c>
      <c r="Z589" s="136">
        <f t="shared" ref="Z589:Z652" si="98">Z588+$C$7</f>
        <v>11540</v>
      </c>
      <c r="AA589" t="e">
        <f>SQRT(($U$6/2)^2-($U$6/2)^2*'(OLD) bottom seam length'!Z589^2/($U$7/2)^2)</f>
        <v>#VALUE!</v>
      </c>
      <c r="AC589" s="136">
        <f t="shared" ref="AC589:AC652" si="99">AC588+$C$7</f>
        <v>11540</v>
      </c>
      <c r="AD589" t="e">
        <f>SQRT(($U$6/2)^2-($U$6/2)^2*'(OLD) bottom seam length'!AC589^2/($U$7/2)^2)</f>
        <v>#VALUE!</v>
      </c>
    </row>
    <row r="590" spans="2:30">
      <c r="B590" s="136">
        <f t="shared" si="90"/>
        <v>11580</v>
      </c>
      <c r="C590" t="e">
        <f>SQRT(($C$5/2)^2-($C$5/2)^2*'(OLD) bottom seam length'!B590^2/($C$6/2)^2)</f>
        <v>#DIV/0!</v>
      </c>
      <c r="E590" s="136">
        <f t="shared" si="91"/>
        <v>11580</v>
      </c>
      <c r="F590" t="e">
        <f>SQRT(($C$5/2)^2-($C$5/2)^2*'(OLD) bottom seam length'!E590^2/($C$6/2)^2)</f>
        <v>#DIV/0!</v>
      </c>
      <c r="H590" s="136">
        <f t="shared" si="92"/>
        <v>11580</v>
      </c>
      <c r="I590" t="e">
        <f>SQRT(($C$5/2)^2-($C$5/2)^2*'(OLD) bottom seam length'!H590^2/($C$6/2)^2)</f>
        <v>#DIV/0!</v>
      </c>
      <c r="K590" s="136">
        <f t="shared" si="93"/>
        <v>11580</v>
      </c>
      <c r="L590" t="e">
        <f>SQRT(($C$5/2)^2-($C$5/2)^2*'(OLD) bottom seam length'!K590^2/($C$6/2)^2)</f>
        <v>#DIV/0!</v>
      </c>
      <c r="O590" s="136">
        <f t="shared" si="94"/>
        <v>11580</v>
      </c>
      <c r="P590" t="b">
        <f t="shared" si="95"/>
        <v>0</v>
      </c>
      <c r="T590" s="136">
        <f t="shared" si="96"/>
        <v>11560</v>
      </c>
      <c r="U590" t="e">
        <f>SQRT(($U$6/2)^2-($U$6/2)^2*'(OLD) bottom seam length'!T590^2/($U$7/2)^2)</f>
        <v>#VALUE!</v>
      </c>
      <c r="W590" s="136">
        <f t="shared" si="97"/>
        <v>11560</v>
      </c>
      <c r="X590" t="e">
        <f>SQRT(($U$6/2)^2-($U$6/2)^2*'(OLD) bottom seam length'!W590^2/($U$7/2)^2)</f>
        <v>#VALUE!</v>
      </c>
      <c r="Z590" s="136">
        <f t="shared" si="98"/>
        <v>11560</v>
      </c>
      <c r="AA590" t="e">
        <f>SQRT(($U$6/2)^2-($U$6/2)^2*'(OLD) bottom seam length'!Z590^2/($U$7/2)^2)</f>
        <v>#VALUE!</v>
      </c>
      <c r="AC590" s="136">
        <f t="shared" si="99"/>
        <v>11560</v>
      </c>
      <c r="AD590" t="e">
        <f>SQRT(($U$6/2)^2-($U$6/2)^2*'(OLD) bottom seam length'!AC590^2/($U$7/2)^2)</f>
        <v>#VALUE!</v>
      </c>
    </row>
    <row r="591" spans="2:30">
      <c r="B591" s="136">
        <f t="shared" si="90"/>
        <v>11600</v>
      </c>
      <c r="C591" t="e">
        <f>SQRT(($C$5/2)^2-($C$5/2)^2*'(OLD) bottom seam length'!B591^2/($C$6/2)^2)</f>
        <v>#DIV/0!</v>
      </c>
      <c r="E591" s="136">
        <f t="shared" si="91"/>
        <v>11600</v>
      </c>
      <c r="F591" t="e">
        <f>SQRT(($C$5/2)^2-($C$5/2)^2*'(OLD) bottom seam length'!E591^2/($C$6/2)^2)</f>
        <v>#DIV/0!</v>
      </c>
      <c r="H591" s="136">
        <f t="shared" si="92"/>
        <v>11600</v>
      </c>
      <c r="I591" t="e">
        <f>SQRT(($C$5/2)^2-($C$5/2)^2*'(OLD) bottom seam length'!H591^2/($C$6/2)^2)</f>
        <v>#DIV/0!</v>
      </c>
      <c r="K591" s="136">
        <f t="shared" si="93"/>
        <v>11600</v>
      </c>
      <c r="L591" t="e">
        <f>SQRT(($C$5/2)^2-($C$5/2)^2*'(OLD) bottom seam length'!K591^2/($C$6/2)^2)</f>
        <v>#DIV/0!</v>
      </c>
      <c r="O591" s="136">
        <f t="shared" si="94"/>
        <v>11600</v>
      </c>
      <c r="P591" t="b">
        <f t="shared" si="95"/>
        <v>0</v>
      </c>
      <c r="T591" s="136">
        <f t="shared" si="96"/>
        <v>11580</v>
      </c>
      <c r="U591" t="e">
        <f>SQRT(($U$6/2)^2-($U$6/2)^2*'(OLD) bottom seam length'!T591^2/($U$7/2)^2)</f>
        <v>#VALUE!</v>
      </c>
      <c r="W591" s="136">
        <f t="shared" si="97"/>
        <v>11580</v>
      </c>
      <c r="X591" t="e">
        <f>SQRT(($U$6/2)^2-($U$6/2)^2*'(OLD) bottom seam length'!W591^2/($U$7/2)^2)</f>
        <v>#VALUE!</v>
      </c>
      <c r="Z591" s="136">
        <f t="shared" si="98"/>
        <v>11580</v>
      </c>
      <c r="AA591" t="e">
        <f>SQRT(($U$6/2)^2-($U$6/2)^2*'(OLD) bottom seam length'!Z591^2/($U$7/2)^2)</f>
        <v>#VALUE!</v>
      </c>
      <c r="AC591" s="136">
        <f t="shared" si="99"/>
        <v>11580</v>
      </c>
      <c r="AD591" t="e">
        <f>SQRT(($U$6/2)^2-($U$6/2)^2*'(OLD) bottom seam length'!AC591^2/($U$7/2)^2)</f>
        <v>#VALUE!</v>
      </c>
    </row>
    <row r="592" spans="2:30">
      <c r="B592" s="136">
        <f t="shared" si="90"/>
        <v>11620</v>
      </c>
      <c r="C592" t="e">
        <f>SQRT(($C$5/2)^2-($C$5/2)^2*'(OLD) bottom seam length'!B592^2/($C$6/2)^2)</f>
        <v>#DIV/0!</v>
      </c>
      <c r="E592" s="136">
        <f t="shared" si="91"/>
        <v>11620</v>
      </c>
      <c r="F592" t="e">
        <f>SQRT(($C$5/2)^2-($C$5/2)^2*'(OLD) bottom seam length'!E592^2/($C$6/2)^2)</f>
        <v>#DIV/0!</v>
      </c>
      <c r="H592" s="136">
        <f t="shared" si="92"/>
        <v>11620</v>
      </c>
      <c r="I592" t="e">
        <f>SQRT(($C$5/2)^2-($C$5/2)^2*'(OLD) bottom seam length'!H592^2/($C$6/2)^2)</f>
        <v>#DIV/0!</v>
      </c>
      <c r="K592" s="136">
        <f t="shared" si="93"/>
        <v>11620</v>
      </c>
      <c r="L592" t="e">
        <f>SQRT(($C$5/2)^2-($C$5/2)^2*'(OLD) bottom seam length'!K592^2/($C$6/2)^2)</f>
        <v>#DIV/0!</v>
      </c>
      <c r="O592" s="136">
        <f t="shared" si="94"/>
        <v>11620</v>
      </c>
      <c r="P592" t="b">
        <f t="shared" si="95"/>
        <v>0</v>
      </c>
      <c r="T592" s="136">
        <f t="shared" si="96"/>
        <v>11600</v>
      </c>
      <c r="U592" t="e">
        <f>SQRT(($U$6/2)^2-($U$6/2)^2*'(OLD) bottom seam length'!T592^2/($U$7/2)^2)</f>
        <v>#VALUE!</v>
      </c>
      <c r="W592" s="136">
        <f t="shared" si="97"/>
        <v>11600</v>
      </c>
      <c r="X592" t="e">
        <f>SQRT(($U$6/2)^2-($U$6/2)^2*'(OLD) bottom seam length'!W592^2/($U$7/2)^2)</f>
        <v>#VALUE!</v>
      </c>
      <c r="Z592" s="136">
        <f t="shared" si="98"/>
        <v>11600</v>
      </c>
      <c r="AA592" t="e">
        <f>SQRT(($U$6/2)^2-($U$6/2)^2*'(OLD) bottom seam length'!Z592^2/($U$7/2)^2)</f>
        <v>#VALUE!</v>
      </c>
      <c r="AC592" s="136">
        <f t="shared" si="99"/>
        <v>11600</v>
      </c>
      <c r="AD592" t="e">
        <f>SQRT(($U$6/2)^2-($U$6/2)^2*'(OLD) bottom seam length'!AC592^2/($U$7/2)^2)</f>
        <v>#VALUE!</v>
      </c>
    </row>
    <row r="593" spans="2:30">
      <c r="B593" s="136">
        <f t="shared" si="90"/>
        <v>11640</v>
      </c>
      <c r="C593" t="e">
        <f>SQRT(($C$5/2)^2-($C$5/2)^2*'(OLD) bottom seam length'!B593^2/($C$6/2)^2)</f>
        <v>#DIV/0!</v>
      </c>
      <c r="E593" s="136">
        <f t="shared" si="91"/>
        <v>11640</v>
      </c>
      <c r="F593" t="e">
        <f>SQRT(($C$5/2)^2-($C$5/2)^2*'(OLD) bottom seam length'!E593^2/($C$6/2)^2)</f>
        <v>#DIV/0!</v>
      </c>
      <c r="H593" s="136">
        <f t="shared" si="92"/>
        <v>11640</v>
      </c>
      <c r="I593" t="e">
        <f>SQRT(($C$5/2)^2-($C$5/2)^2*'(OLD) bottom seam length'!H593^2/($C$6/2)^2)</f>
        <v>#DIV/0!</v>
      </c>
      <c r="K593" s="136">
        <f t="shared" si="93"/>
        <v>11640</v>
      </c>
      <c r="L593" t="e">
        <f>SQRT(($C$5/2)^2-($C$5/2)^2*'(OLD) bottom seam length'!K593^2/($C$6/2)^2)</f>
        <v>#DIV/0!</v>
      </c>
      <c r="O593" s="136">
        <f t="shared" si="94"/>
        <v>11640</v>
      </c>
      <c r="P593" t="b">
        <f t="shared" si="95"/>
        <v>0</v>
      </c>
      <c r="T593" s="136">
        <f t="shared" si="96"/>
        <v>11620</v>
      </c>
      <c r="U593" t="e">
        <f>SQRT(($U$6/2)^2-($U$6/2)^2*'(OLD) bottom seam length'!T593^2/($U$7/2)^2)</f>
        <v>#VALUE!</v>
      </c>
      <c r="W593" s="136">
        <f t="shared" si="97"/>
        <v>11620</v>
      </c>
      <c r="X593" t="e">
        <f>SQRT(($U$6/2)^2-($U$6/2)^2*'(OLD) bottom seam length'!W593^2/($U$7/2)^2)</f>
        <v>#VALUE!</v>
      </c>
      <c r="Z593" s="136">
        <f t="shared" si="98"/>
        <v>11620</v>
      </c>
      <c r="AA593" t="e">
        <f>SQRT(($U$6/2)^2-($U$6/2)^2*'(OLD) bottom seam length'!Z593^2/($U$7/2)^2)</f>
        <v>#VALUE!</v>
      </c>
      <c r="AC593" s="136">
        <f t="shared" si="99"/>
        <v>11620</v>
      </c>
      <c r="AD593" t="e">
        <f>SQRT(($U$6/2)^2-($U$6/2)^2*'(OLD) bottom seam length'!AC593^2/($U$7/2)^2)</f>
        <v>#VALUE!</v>
      </c>
    </row>
    <row r="594" spans="2:30">
      <c r="B594" s="136">
        <f t="shared" si="90"/>
        <v>11660</v>
      </c>
      <c r="C594" t="e">
        <f>SQRT(($C$5/2)^2-($C$5/2)^2*'(OLD) bottom seam length'!B594^2/($C$6/2)^2)</f>
        <v>#DIV/0!</v>
      </c>
      <c r="E594" s="136">
        <f t="shared" si="91"/>
        <v>11660</v>
      </c>
      <c r="F594" t="e">
        <f>SQRT(($C$5/2)^2-($C$5/2)^2*'(OLD) bottom seam length'!E594^2/($C$6/2)^2)</f>
        <v>#DIV/0!</v>
      </c>
      <c r="H594" s="136">
        <f t="shared" si="92"/>
        <v>11660</v>
      </c>
      <c r="I594" t="e">
        <f>SQRT(($C$5/2)^2-($C$5/2)^2*'(OLD) bottom seam length'!H594^2/($C$6/2)^2)</f>
        <v>#DIV/0!</v>
      </c>
      <c r="K594" s="136">
        <f t="shared" si="93"/>
        <v>11660</v>
      </c>
      <c r="L594" t="e">
        <f>SQRT(($C$5/2)^2-($C$5/2)^2*'(OLD) bottom seam length'!K594^2/($C$6/2)^2)</f>
        <v>#DIV/0!</v>
      </c>
      <c r="O594" s="136">
        <f t="shared" si="94"/>
        <v>11660</v>
      </c>
      <c r="P594" t="b">
        <f t="shared" si="95"/>
        <v>0</v>
      </c>
      <c r="T594" s="136">
        <f t="shared" si="96"/>
        <v>11640</v>
      </c>
      <c r="U594" t="e">
        <f>SQRT(($U$6/2)^2-($U$6/2)^2*'(OLD) bottom seam length'!T594^2/($U$7/2)^2)</f>
        <v>#VALUE!</v>
      </c>
      <c r="W594" s="136">
        <f t="shared" si="97"/>
        <v>11640</v>
      </c>
      <c r="X594" t="e">
        <f>SQRT(($U$6/2)^2-($U$6/2)^2*'(OLD) bottom seam length'!W594^2/($U$7/2)^2)</f>
        <v>#VALUE!</v>
      </c>
      <c r="Z594" s="136">
        <f t="shared" si="98"/>
        <v>11640</v>
      </c>
      <c r="AA594" t="e">
        <f>SQRT(($U$6/2)^2-($U$6/2)^2*'(OLD) bottom seam length'!Z594^2/($U$7/2)^2)</f>
        <v>#VALUE!</v>
      </c>
      <c r="AC594" s="136">
        <f t="shared" si="99"/>
        <v>11640</v>
      </c>
      <c r="AD594" t="e">
        <f>SQRT(($U$6/2)^2-($U$6/2)^2*'(OLD) bottom seam length'!AC594^2/($U$7/2)^2)</f>
        <v>#VALUE!</v>
      </c>
    </row>
    <row r="595" spans="2:30">
      <c r="B595" s="136">
        <f t="shared" si="90"/>
        <v>11680</v>
      </c>
      <c r="C595" t="e">
        <f>SQRT(($C$5/2)^2-($C$5/2)^2*'(OLD) bottom seam length'!B595^2/($C$6/2)^2)</f>
        <v>#DIV/0!</v>
      </c>
      <c r="E595" s="136">
        <f t="shared" si="91"/>
        <v>11680</v>
      </c>
      <c r="F595" t="e">
        <f>SQRT(($C$5/2)^2-($C$5/2)^2*'(OLD) bottom seam length'!E595^2/($C$6/2)^2)</f>
        <v>#DIV/0!</v>
      </c>
      <c r="H595" s="136">
        <f t="shared" si="92"/>
        <v>11680</v>
      </c>
      <c r="I595" t="e">
        <f>SQRT(($C$5/2)^2-($C$5/2)^2*'(OLD) bottom seam length'!H595^2/($C$6/2)^2)</f>
        <v>#DIV/0!</v>
      </c>
      <c r="K595" s="136">
        <f t="shared" si="93"/>
        <v>11680</v>
      </c>
      <c r="L595" t="e">
        <f>SQRT(($C$5/2)^2-($C$5/2)^2*'(OLD) bottom seam length'!K595^2/($C$6/2)^2)</f>
        <v>#DIV/0!</v>
      </c>
      <c r="O595" s="136">
        <f t="shared" si="94"/>
        <v>11680</v>
      </c>
      <c r="P595" t="b">
        <f t="shared" si="95"/>
        <v>0</v>
      </c>
      <c r="T595" s="136">
        <f t="shared" si="96"/>
        <v>11660</v>
      </c>
      <c r="U595" t="e">
        <f>SQRT(($U$6/2)^2-($U$6/2)^2*'(OLD) bottom seam length'!T595^2/($U$7/2)^2)</f>
        <v>#VALUE!</v>
      </c>
      <c r="W595" s="136">
        <f t="shared" si="97"/>
        <v>11660</v>
      </c>
      <c r="X595" t="e">
        <f>SQRT(($U$6/2)^2-($U$6/2)^2*'(OLD) bottom seam length'!W595^2/($U$7/2)^2)</f>
        <v>#VALUE!</v>
      </c>
      <c r="Z595" s="136">
        <f t="shared" si="98"/>
        <v>11660</v>
      </c>
      <c r="AA595" t="e">
        <f>SQRT(($U$6/2)^2-($U$6/2)^2*'(OLD) bottom seam length'!Z595^2/($U$7/2)^2)</f>
        <v>#VALUE!</v>
      </c>
      <c r="AC595" s="136">
        <f t="shared" si="99"/>
        <v>11660</v>
      </c>
      <c r="AD595" t="e">
        <f>SQRT(($U$6/2)^2-($U$6/2)^2*'(OLD) bottom seam length'!AC595^2/($U$7/2)^2)</f>
        <v>#VALUE!</v>
      </c>
    </row>
    <row r="596" spans="2:30">
      <c r="B596" s="136">
        <f t="shared" si="90"/>
        <v>11700</v>
      </c>
      <c r="C596" t="e">
        <f>SQRT(($C$5/2)^2-($C$5/2)^2*'(OLD) bottom seam length'!B596^2/($C$6/2)^2)</f>
        <v>#DIV/0!</v>
      </c>
      <c r="E596" s="136">
        <f t="shared" si="91"/>
        <v>11700</v>
      </c>
      <c r="F596" t="e">
        <f>SQRT(($C$5/2)^2-($C$5/2)^2*'(OLD) bottom seam length'!E596^2/($C$6/2)^2)</f>
        <v>#DIV/0!</v>
      </c>
      <c r="H596" s="136">
        <f t="shared" si="92"/>
        <v>11700</v>
      </c>
      <c r="I596" t="e">
        <f>SQRT(($C$5/2)^2-($C$5/2)^2*'(OLD) bottom seam length'!H596^2/($C$6/2)^2)</f>
        <v>#DIV/0!</v>
      </c>
      <c r="K596" s="136">
        <f t="shared" si="93"/>
        <v>11700</v>
      </c>
      <c r="L596" t="e">
        <f>SQRT(($C$5/2)^2-($C$5/2)^2*'(OLD) bottom seam length'!K596^2/($C$6/2)^2)</f>
        <v>#DIV/0!</v>
      </c>
      <c r="O596" s="136">
        <f t="shared" si="94"/>
        <v>11700</v>
      </c>
      <c r="P596" t="b">
        <f t="shared" si="95"/>
        <v>0</v>
      </c>
      <c r="T596" s="136">
        <f t="shared" si="96"/>
        <v>11680</v>
      </c>
      <c r="U596" t="e">
        <f>SQRT(($U$6/2)^2-($U$6/2)^2*'(OLD) bottom seam length'!T596^2/($U$7/2)^2)</f>
        <v>#VALUE!</v>
      </c>
      <c r="W596" s="136">
        <f t="shared" si="97"/>
        <v>11680</v>
      </c>
      <c r="X596" t="e">
        <f>SQRT(($U$6/2)^2-($U$6/2)^2*'(OLD) bottom seam length'!W596^2/($U$7/2)^2)</f>
        <v>#VALUE!</v>
      </c>
      <c r="Z596" s="136">
        <f t="shared" si="98"/>
        <v>11680</v>
      </c>
      <c r="AA596" t="e">
        <f>SQRT(($U$6/2)^2-($U$6/2)^2*'(OLD) bottom seam length'!Z596^2/($U$7/2)^2)</f>
        <v>#VALUE!</v>
      </c>
      <c r="AC596" s="136">
        <f t="shared" si="99"/>
        <v>11680</v>
      </c>
      <c r="AD596" t="e">
        <f>SQRT(($U$6/2)^2-($U$6/2)^2*'(OLD) bottom seam length'!AC596^2/($U$7/2)^2)</f>
        <v>#VALUE!</v>
      </c>
    </row>
    <row r="597" spans="2:30">
      <c r="B597" s="136">
        <f t="shared" si="90"/>
        <v>11720</v>
      </c>
      <c r="C597" t="e">
        <f>SQRT(($C$5/2)^2-($C$5/2)^2*'(OLD) bottom seam length'!B597^2/($C$6/2)^2)</f>
        <v>#DIV/0!</v>
      </c>
      <c r="E597" s="136">
        <f t="shared" si="91"/>
        <v>11720</v>
      </c>
      <c r="F597" t="e">
        <f>SQRT(($C$5/2)^2-($C$5/2)^2*'(OLD) bottom seam length'!E597^2/($C$6/2)^2)</f>
        <v>#DIV/0!</v>
      </c>
      <c r="H597" s="136">
        <f t="shared" si="92"/>
        <v>11720</v>
      </c>
      <c r="I597" t="e">
        <f>SQRT(($C$5/2)^2-($C$5/2)^2*'(OLD) bottom seam length'!H597^2/($C$6/2)^2)</f>
        <v>#DIV/0!</v>
      </c>
      <c r="K597" s="136">
        <f t="shared" si="93"/>
        <v>11720</v>
      </c>
      <c r="L597" t="e">
        <f>SQRT(($C$5/2)^2-($C$5/2)^2*'(OLD) bottom seam length'!K597^2/($C$6/2)^2)</f>
        <v>#DIV/0!</v>
      </c>
      <c r="O597" s="136">
        <f t="shared" si="94"/>
        <v>11720</v>
      </c>
      <c r="P597" t="b">
        <f t="shared" si="95"/>
        <v>0</v>
      </c>
      <c r="T597" s="136">
        <f t="shared" si="96"/>
        <v>11700</v>
      </c>
      <c r="U597" t="e">
        <f>SQRT(($U$6/2)^2-($U$6/2)^2*'(OLD) bottom seam length'!T597^2/($U$7/2)^2)</f>
        <v>#VALUE!</v>
      </c>
      <c r="W597" s="136">
        <f t="shared" si="97"/>
        <v>11700</v>
      </c>
      <c r="X597" t="e">
        <f>SQRT(($U$6/2)^2-($U$6/2)^2*'(OLD) bottom seam length'!W597^2/($U$7/2)^2)</f>
        <v>#VALUE!</v>
      </c>
      <c r="Z597" s="136">
        <f t="shared" si="98"/>
        <v>11700</v>
      </c>
      <c r="AA597" t="e">
        <f>SQRT(($U$6/2)^2-($U$6/2)^2*'(OLD) bottom seam length'!Z597^2/($U$7/2)^2)</f>
        <v>#VALUE!</v>
      </c>
      <c r="AC597" s="136">
        <f t="shared" si="99"/>
        <v>11700</v>
      </c>
      <c r="AD597" t="e">
        <f>SQRT(($U$6/2)^2-($U$6/2)^2*'(OLD) bottom seam length'!AC597^2/($U$7/2)^2)</f>
        <v>#VALUE!</v>
      </c>
    </row>
    <row r="598" spans="2:30">
      <c r="B598" s="136">
        <f t="shared" si="90"/>
        <v>11740</v>
      </c>
      <c r="C598" t="e">
        <f>SQRT(($C$5/2)^2-($C$5/2)^2*'(OLD) bottom seam length'!B598^2/($C$6/2)^2)</f>
        <v>#DIV/0!</v>
      </c>
      <c r="E598" s="136">
        <f t="shared" si="91"/>
        <v>11740</v>
      </c>
      <c r="F598" t="e">
        <f>SQRT(($C$5/2)^2-($C$5/2)^2*'(OLD) bottom seam length'!E598^2/($C$6/2)^2)</f>
        <v>#DIV/0!</v>
      </c>
      <c r="H598" s="136">
        <f t="shared" si="92"/>
        <v>11740</v>
      </c>
      <c r="I598" t="e">
        <f>SQRT(($C$5/2)^2-($C$5/2)^2*'(OLD) bottom seam length'!H598^2/($C$6/2)^2)</f>
        <v>#DIV/0!</v>
      </c>
      <c r="K598" s="136">
        <f t="shared" si="93"/>
        <v>11740</v>
      </c>
      <c r="L598" t="e">
        <f>SQRT(($C$5/2)^2-($C$5/2)^2*'(OLD) bottom seam length'!K598^2/($C$6/2)^2)</f>
        <v>#DIV/0!</v>
      </c>
      <c r="O598" s="136">
        <f t="shared" si="94"/>
        <v>11740</v>
      </c>
      <c r="P598" t="b">
        <f t="shared" si="95"/>
        <v>0</v>
      </c>
      <c r="T598" s="136">
        <f t="shared" si="96"/>
        <v>11720</v>
      </c>
      <c r="U598" t="e">
        <f>SQRT(($U$6/2)^2-($U$6/2)^2*'(OLD) bottom seam length'!T598^2/($U$7/2)^2)</f>
        <v>#VALUE!</v>
      </c>
      <c r="W598" s="136">
        <f t="shared" si="97"/>
        <v>11720</v>
      </c>
      <c r="X598" t="e">
        <f>SQRT(($U$6/2)^2-($U$6/2)^2*'(OLD) bottom seam length'!W598^2/($U$7/2)^2)</f>
        <v>#VALUE!</v>
      </c>
      <c r="Z598" s="136">
        <f t="shared" si="98"/>
        <v>11720</v>
      </c>
      <c r="AA598" t="e">
        <f>SQRT(($U$6/2)^2-($U$6/2)^2*'(OLD) bottom seam length'!Z598^2/($U$7/2)^2)</f>
        <v>#VALUE!</v>
      </c>
      <c r="AC598" s="136">
        <f t="shared" si="99"/>
        <v>11720</v>
      </c>
      <c r="AD598" t="e">
        <f>SQRT(($U$6/2)^2-($U$6/2)^2*'(OLD) bottom seam length'!AC598^2/($U$7/2)^2)</f>
        <v>#VALUE!</v>
      </c>
    </row>
    <row r="599" spans="2:30">
      <c r="B599" s="136">
        <f t="shared" si="90"/>
        <v>11760</v>
      </c>
      <c r="C599" t="e">
        <f>SQRT(($C$5/2)^2-($C$5/2)^2*'(OLD) bottom seam length'!B599^2/($C$6/2)^2)</f>
        <v>#DIV/0!</v>
      </c>
      <c r="E599" s="136">
        <f t="shared" si="91"/>
        <v>11760</v>
      </c>
      <c r="F599" t="e">
        <f>SQRT(($C$5/2)^2-($C$5/2)^2*'(OLD) bottom seam length'!E599^2/($C$6/2)^2)</f>
        <v>#DIV/0!</v>
      </c>
      <c r="H599" s="136">
        <f t="shared" si="92"/>
        <v>11760</v>
      </c>
      <c r="I599" t="e">
        <f>SQRT(($C$5/2)^2-($C$5/2)^2*'(OLD) bottom seam length'!H599^2/($C$6/2)^2)</f>
        <v>#DIV/0!</v>
      </c>
      <c r="K599" s="136">
        <f t="shared" si="93"/>
        <v>11760</v>
      </c>
      <c r="L599" t="e">
        <f>SQRT(($C$5/2)^2-($C$5/2)^2*'(OLD) bottom seam length'!K599^2/($C$6/2)^2)</f>
        <v>#DIV/0!</v>
      </c>
      <c r="O599" s="136">
        <f t="shared" si="94"/>
        <v>11760</v>
      </c>
      <c r="P599" t="b">
        <f t="shared" si="95"/>
        <v>0</v>
      </c>
      <c r="T599" s="136">
        <f t="shared" si="96"/>
        <v>11740</v>
      </c>
      <c r="U599" t="e">
        <f>SQRT(($U$6/2)^2-($U$6/2)^2*'(OLD) bottom seam length'!T599^2/($U$7/2)^2)</f>
        <v>#VALUE!</v>
      </c>
      <c r="W599" s="136">
        <f t="shared" si="97"/>
        <v>11740</v>
      </c>
      <c r="X599" t="e">
        <f>SQRT(($U$6/2)^2-($U$6/2)^2*'(OLD) bottom seam length'!W599^2/($U$7/2)^2)</f>
        <v>#VALUE!</v>
      </c>
      <c r="Z599" s="136">
        <f t="shared" si="98"/>
        <v>11740</v>
      </c>
      <c r="AA599" t="e">
        <f>SQRT(($U$6/2)^2-($U$6/2)^2*'(OLD) bottom seam length'!Z599^2/($U$7/2)^2)</f>
        <v>#VALUE!</v>
      </c>
      <c r="AC599" s="136">
        <f t="shared" si="99"/>
        <v>11740</v>
      </c>
      <c r="AD599" t="e">
        <f>SQRT(($U$6/2)^2-($U$6/2)^2*'(OLD) bottom seam length'!AC599^2/($U$7/2)^2)</f>
        <v>#VALUE!</v>
      </c>
    </row>
    <row r="600" spans="2:30">
      <c r="B600" s="136">
        <f t="shared" si="90"/>
        <v>11780</v>
      </c>
      <c r="C600" t="e">
        <f>SQRT(($C$5/2)^2-($C$5/2)^2*'(OLD) bottom seam length'!B600^2/($C$6/2)^2)</f>
        <v>#DIV/0!</v>
      </c>
      <c r="E600" s="136">
        <f t="shared" si="91"/>
        <v>11780</v>
      </c>
      <c r="F600" t="e">
        <f>SQRT(($C$5/2)^2-($C$5/2)^2*'(OLD) bottom seam length'!E600^2/($C$6/2)^2)</f>
        <v>#DIV/0!</v>
      </c>
      <c r="H600" s="136">
        <f t="shared" si="92"/>
        <v>11780</v>
      </c>
      <c r="I600" t="e">
        <f>SQRT(($C$5/2)^2-($C$5/2)^2*'(OLD) bottom seam length'!H600^2/($C$6/2)^2)</f>
        <v>#DIV/0!</v>
      </c>
      <c r="K600" s="136">
        <f t="shared" si="93"/>
        <v>11780</v>
      </c>
      <c r="L600" t="e">
        <f>SQRT(($C$5/2)^2-($C$5/2)^2*'(OLD) bottom seam length'!K600^2/($C$6/2)^2)</f>
        <v>#DIV/0!</v>
      </c>
      <c r="O600" s="136">
        <f t="shared" si="94"/>
        <v>11780</v>
      </c>
      <c r="P600" t="b">
        <f t="shared" si="95"/>
        <v>0</v>
      </c>
      <c r="T600" s="136">
        <f t="shared" si="96"/>
        <v>11760</v>
      </c>
      <c r="U600" t="e">
        <f>SQRT(($U$6/2)^2-($U$6/2)^2*'(OLD) bottom seam length'!T600^2/($U$7/2)^2)</f>
        <v>#VALUE!</v>
      </c>
      <c r="W600" s="136">
        <f t="shared" si="97"/>
        <v>11760</v>
      </c>
      <c r="X600" t="e">
        <f>SQRT(($U$6/2)^2-($U$6/2)^2*'(OLD) bottom seam length'!W600^2/($U$7/2)^2)</f>
        <v>#VALUE!</v>
      </c>
      <c r="Z600" s="136">
        <f t="shared" si="98"/>
        <v>11760</v>
      </c>
      <c r="AA600" t="e">
        <f>SQRT(($U$6/2)^2-($U$6/2)^2*'(OLD) bottom seam length'!Z600^2/($U$7/2)^2)</f>
        <v>#VALUE!</v>
      </c>
      <c r="AC600" s="136">
        <f t="shared" si="99"/>
        <v>11760</v>
      </c>
      <c r="AD600" t="e">
        <f>SQRT(($U$6/2)^2-($U$6/2)^2*'(OLD) bottom seam length'!AC600^2/($U$7/2)^2)</f>
        <v>#VALUE!</v>
      </c>
    </row>
    <row r="601" spans="2:30">
      <c r="B601" s="136">
        <f t="shared" si="90"/>
        <v>11800</v>
      </c>
      <c r="C601" t="e">
        <f>SQRT(($C$5/2)^2-($C$5/2)^2*'(OLD) bottom seam length'!B601^2/($C$6/2)^2)</f>
        <v>#DIV/0!</v>
      </c>
      <c r="E601" s="136">
        <f t="shared" si="91"/>
        <v>11800</v>
      </c>
      <c r="F601" t="e">
        <f>SQRT(($C$5/2)^2-($C$5/2)^2*'(OLD) bottom seam length'!E601^2/($C$6/2)^2)</f>
        <v>#DIV/0!</v>
      </c>
      <c r="H601" s="136">
        <f t="shared" si="92"/>
        <v>11800</v>
      </c>
      <c r="I601" t="e">
        <f>SQRT(($C$5/2)^2-($C$5/2)^2*'(OLD) bottom seam length'!H601^2/($C$6/2)^2)</f>
        <v>#DIV/0!</v>
      </c>
      <c r="K601" s="136">
        <f t="shared" si="93"/>
        <v>11800</v>
      </c>
      <c r="L601" t="e">
        <f>SQRT(($C$5/2)^2-($C$5/2)^2*'(OLD) bottom seam length'!K601^2/($C$6/2)^2)</f>
        <v>#DIV/0!</v>
      </c>
      <c r="O601" s="136">
        <f t="shared" si="94"/>
        <v>11800</v>
      </c>
      <c r="P601" t="b">
        <f t="shared" si="95"/>
        <v>0</v>
      </c>
      <c r="T601" s="136">
        <f t="shared" si="96"/>
        <v>11780</v>
      </c>
      <c r="U601" t="e">
        <f>SQRT(($U$6/2)^2-($U$6/2)^2*'(OLD) bottom seam length'!T601^2/($U$7/2)^2)</f>
        <v>#VALUE!</v>
      </c>
      <c r="W601" s="136">
        <f t="shared" si="97"/>
        <v>11780</v>
      </c>
      <c r="X601" t="e">
        <f>SQRT(($U$6/2)^2-($U$6/2)^2*'(OLD) bottom seam length'!W601^2/($U$7/2)^2)</f>
        <v>#VALUE!</v>
      </c>
      <c r="Z601" s="136">
        <f t="shared" si="98"/>
        <v>11780</v>
      </c>
      <c r="AA601" t="e">
        <f>SQRT(($U$6/2)^2-($U$6/2)^2*'(OLD) bottom seam length'!Z601^2/($U$7/2)^2)</f>
        <v>#VALUE!</v>
      </c>
      <c r="AC601" s="136">
        <f t="shared" si="99"/>
        <v>11780</v>
      </c>
      <c r="AD601" t="e">
        <f>SQRT(($U$6/2)^2-($U$6/2)^2*'(OLD) bottom seam length'!AC601^2/($U$7/2)^2)</f>
        <v>#VALUE!</v>
      </c>
    </row>
    <row r="602" spans="2:30">
      <c r="B602" s="136">
        <f t="shared" si="90"/>
        <v>11820</v>
      </c>
      <c r="C602" t="e">
        <f>SQRT(($C$5/2)^2-($C$5/2)^2*'(OLD) bottom seam length'!B602^2/($C$6/2)^2)</f>
        <v>#DIV/0!</v>
      </c>
      <c r="E602" s="136">
        <f t="shared" si="91"/>
        <v>11820</v>
      </c>
      <c r="F602" t="e">
        <f>SQRT(($C$5/2)^2-($C$5/2)^2*'(OLD) bottom seam length'!E602^2/($C$6/2)^2)</f>
        <v>#DIV/0!</v>
      </c>
      <c r="H602" s="136">
        <f t="shared" si="92"/>
        <v>11820</v>
      </c>
      <c r="I602" t="e">
        <f>SQRT(($C$5/2)^2-($C$5/2)^2*'(OLD) bottom seam length'!H602^2/($C$6/2)^2)</f>
        <v>#DIV/0!</v>
      </c>
      <c r="K602" s="136">
        <f t="shared" si="93"/>
        <v>11820</v>
      </c>
      <c r="L602" t="e">
        <f>SQRT(($C$5/2)^2-($C$5/2)^2*'(OLD) bottom seam length'!K602^2/($C$6/2)^2)</f>
        <v>#DIV/0!</v>
      </c>
      <c r="O602" s="136">
        <f t="shared" si="94"/>
        <v>11820</v>
      </c>
      <c r="P602" t="b">
        <f t="shared" si="95"/>
        <v>0</v>
      </c>
      <c r="T602" s="136">
        <f t="shared" si="96"/>
        <v>11800</v>
      </c>
      <c r="U602" t="e">
        <f>SQRT(($U$6/2)^2-($U$6/2)^2*'(OLD) bottom seam length'!T602^2/($U$7/2)^2)</f>
        <v>#VALUE!</v>
      </c>
      <c r="W602" s="136">
        <f t="shared" si="97"/>
        <v>11800</v>
      </c>
      <c r="X602" t="e">
        <f>SQRT(($U$6/2)^2-($U$6/2)^2*'(OLD) bottom seam length'!W602^2/($U$7/2)^2)</f>
        <v>#VALUE!</v>
      </c>
      <c r="Z602" s="136">
        <f t="shared" si="98"/>
        <v>11800</v>
      </c>
      <c r="AA602" t="e">
        <f>SQRT(($U$6/2)^2-($U$6/2)^2*'(OLD) bottom seam length'!Z602^2/($U$7/2)^2)</f>
        <v>#VALUE!</v>
      </c>
      <c r="AC602" s="136">
        <f t="shared" si="99"/>
        <v>11800</v>
      </c>
      <c r="AD602" t="e">
        <f>SQRT(($U$6/2)^2-($U$6/2)^2*'(OLD) bottom seam length'!AC602^2/($U$7/2)^2)</f>
        <v>#VALUE!</v>
      </c>
    </row>
    <row r="603" spans="2:30">
      <c r="B603" s="136">
        <f t="shared" si="90"/>
        <v>11840</v>
      </c>
      <c r="C603" t="e">
        <f>SQRT(($C$5/2)^2-($C$5/2)^2*'(OLD) bottom seam length'!B603^2/($C$6/2)^2)</f>
        <v>#DIV/0!</v>
      </c>
      <c r="E603" s="136">
        <f t="shared" si="91"/>
        <v>11840</v>
      </c>
      <c r="F603" t="e">
        <f>SQRT(($C$5/2)^2-($C$5/2)^2*'(OLD) bottom seam length'!E603^2/($C$6/2)^2)</f>
        <v>#DIV/0!</v>
      </c>
      <c r="H603" s="136">
        <f t="shared" si="92"/>
        <v>11840</v>
      </c>
      <c r="I603" t="e">
        <f>SQRT(($C$5/2)^2-($C$5/2)^2*'(OLD) bottom seam length'!H603^2/($C$6/2)^2)</f>
        <v>#DIV/0!</v>
      </c>
      <c r="K603" s="136">
        <f t="shared" si="93"/>
        <v>11840</v>
      </c>
      <c r="L603" t="e">
        <f>SQRT(($C$5/2)^2-($C$5/2)^2*'(OLD) bottom seam length'!K603^2/($C$6/2)^2)</f>
        <v>#DIV/0!</v>
      </c>
      <c r="O603" s="136">
        <f t="shared" si="94"/>
        <v>11840</v>
      </c>
      <c r="P603" t="b">
        <f t="shared" si="95"/>
        <v>0</v>
      </c>
      <c r="T603" s="136">
        <f t="shared" si="96"/>
        <v>11820</v>
      </c>
      <c r="U603" t="e">
        <f>SQRT(($U$6/2)^2-($U$6/2)^2*'(OLD) bottom seam length'!T603^2/($U$7/2)^2)</f>
        <v>#VALUE!</v>
      </c>
      <c r="W603" s="136">
        <f t="shared" si="97"/>
        <v>11820</v>
      </c>
      <c r="X603" t="e">
        <f>SQRT(($U$6/2)^2-($U$6/2)^2*'(OLD) bottom seam length'!W603^2/($U$7/2)^2)</f>
        <v>#VALUE!</v>
      </c>
      <c r="Z603" s="136">
        <f t="shared" si="98"/>
        <v>11820</v>
      </c>
      <c r="AA603" t="e">
        <f>SQRT(($U$6/2)^2-($U$6/2)^2*'(OLD) bottom seam length'!Z603^2/($U$7/2)^2)</f>
        <v>#VALUE!</v>
      </c>
      <c r="AC603" s="136">
        <f t="shared" si="99"/>
        <v>11820</v>
      </c>
      <c r="AD603" t="e">
        <f>SQRT(($U$6/2)^2-($U$6/2)^2*'(OLD) bottom seam length'!AC603^2/($U$7/2)^2)</f>
        <v>#VALUE!</v>
      </c>
    </row>
    <row r="604" spans="2:30">
      <c r="B604" s="136">
        <f t="shared" si="90"/>
        <v>11860</v>
      </c>
      <c r="C604" t="e">
        <f>SQRT(($C$5/2)^2-($C$5/2)^2*'(OLD) bottom seam length'!B604^2/($C$6/2)^2)</f>
        <v>#DIV/0!</v>
      </c>
      <c r="E604" s="136">
        <f t="shared" si="91"/>
        <v>11860</v>
      </c>
      <c r="F604" t="e">
        <f>SQRT(($C$5/2)^2-($C$5/2)^2*'(OLD) bottom seam length'!E604^2/($C$6/2)^2)</f>
        <v>#DIV/0!</v>
      </c>
      <c r="H604" s="136">
        <f t="shared" si="92"/>
        <v>11860</v>
      </c>
      <c r="I604" t="e">
        <f>SQRT(($C$5/2)^2-($C$5/2)^2*'(OLD) bottom seam length'!H604^2/($C$6/2)^2)</f>
        <v>#DIV/0!</v>
      </c>
      <c r="K604" s="136">
        <f t="shared" si="93"/>
        <v>11860</v>
      </c>
      <c r="L604" t="e">
        <f>SQRT(($C$5/2)^2-($C$5/2)^2*'(OLD) bottom seam length'!K604^2/($C$6/2)^2)</f>
        <v>#DIV/0!</v>
      </c>
      <c r="O604" s="136">
        <f t="shared" si="94"/>
        <v>11860</v>
      </c>
      <c r="P604" t="b">
        <f t="shared" si="95"/>
        <v>0</v>
      </c>
      <c r="T604" s="136">
        <f t="shared" si="96"/>
        <v>11840</v>
      </c>
      <c r="U604" t="e">
        <f>SQRT(($U$6/2)^2-($U$6/2)^2*'(OLD) bottom seam length'!T604^2/($U$7/2)^2)</f>
        <v>#VALUE!</v>
      </c>
      <c r="W604" s="136">
        <f t="shared" si="97"/>
        <v>11840</v>
      </c>
      <c r="X604" t="e">
        <f>SQRT(($U$6/2)^2-($U$6/2)^2*'(OLD) bottom seam length'!W604^2/($U$7/2)^2)</f>
        <v>#VALUE!</v>
      </c>
      <c r="Z604" s="136">
        <f t="shared" si="98"/>
        <v>11840</v>
      </c>
      <c r="AA604" t="e">
        <f>SQRT(($U$6/2)^2-($U$6/2)^2*'(OLD) bottom seam length'!Z604^2/($U$7/2)^2)</f>
        <v>#VALUE!</v>
      </c>
      <c r="AC604" s="136">
        <f t="shared" si="99"/>
        <v>11840</v>
      </c>
      <c r="AD604" t="e">
        <f>SQRT(($U$6/2)^2-($U$6/2)^2*'(OLD) bottom seam length'!AC604^2/($U$7/2)^2)</f>
        <v>#VALUE!</v>
      </c>
    </row>
    <row r="605" spans="2:30">
      <c r="B605" s="136">
        <f t="shared" si="90"/>
        <v>11880</v>
      </c>
      <c r="C605" t="e">
        <f>SQRT(($C$5/2)^2-($C$5/2)^2*'(OLD) bottom seam length'!B605^2/($C$6/2)^2)</f>
        <v>#DIV/0!</v>
      </c>
      <c r="E605" s="136">
        <f t="shared" si="91"/>
        <v>11880</v>
      </c>
      <c r="F605" t="e">
        <f>SQRT(($C$5/2)^2-($C$5/2)^2*'(OLD) bottom seam length'!E605^2/($C$6/2)^2)</f>
        <v>#DIV/0!</v>
      </c>
      <c r="H605" s="136">
        <f t="shared" si="92"/>
        <v>11880</v>
      </c>
      <c r="I605" t="e">
        <f>SQRT(($C$5/2)^2-($C$5/2)^2*'(OLD) bottom seam length'!H605^2/($C$6/2)^2)</f>
        <v>#DIV/0!</v>
      </c>
      <c r="K605" s="136">
        <f t="shared" si="93"/>
        <v>11880</v>
      </c>
      <c r="L605" t="e">
        <f>SQRT(($C$5/2)^2-($C$5/2)^2*'(OLD) bottom seam length'!K605^2/($C$6/2)^2)</f>
        <v>#DIV/0!</v>
      </c>
      <c r="O605" s="136">
        <f t="shared" si="94"/>
        <v>11880</v>
      </c>
      <c r="P605" t="b">
        <f t="shared" si="95"/>
        <v>0</v>
      </c>
      <c r="T605" s="136">
        <f t="shared" si="96"/>
        <v>11860</v>
      </c>
      <c r="U605" t="e">
        <f>SQRT(($U$6/2)^2-($U$6/2)^2*'(OLD) bottom seam length'!T605^2/($U$7/2)^2)</f>
        <v>#VALUE!</v>
      </c>
      <c r="W605" s="136">
        <f t="shared" si="97"/>
        <v>11860</v>
      </c>
      <c r="X605" t="e">
        <f>SQRT(($U$6/2)^2-($U$6/2)^2*'(OLD) bottom seam length'!W605^2/($U$7/2)^2)</f>
        <v>#VALUE!</v>
      </c>
      <c r="Z605" s="136">
        <f t="shared" si="98"/>
        <v>11860</v>
      </c>
      <c r="AA605" t="e">
        <f>SQRT(($U$6/2)^2-($U$6/2)^2*'(OLD) bottom seam length'!Z605^2/($U$7/2)^2)</f>
        <v>#VALUE!</v>
      </c>
      <c r="AC605" s="136">
        <f t="shared" si="99"/>
        <v>11860</v>
      </c>
      <c r="AD605" t="e">
        <f>SQRT(($U$6/2)^2-($U$6/2)^2*'(OLD) bottom seam length'!AC605^2/($U$7/2)^2)</f>
        <v>#VALUE!</v>
      </c>
    </row>
    <row r="606" spans="2:30">
      <c r="B606" s="136">
        <f t="shared" si="90"/>
        <v>11900</v>
      </c>
      <c r="C606" t="e">
        <f>SQRT(($C$5/2)^2-($C$5/2)^2*'(OLD) bottom seam length'!B606^2/($C$6/2)^2)</f>
        <v>#DIV/0!</v>
      </c>
      <c r="E606" s="136">
        <f t="shared" si="91"/>
        <v>11900</v>
      </c>
      <c r="F606" t="e">
        <f>SQRT(($C$5/2)^2-($C$5/2)^2*'(OLD) bottom seam length'!E606^2/($C$6/2)^2)</f>
        <v>#DIV/0!</v>
      </c>
      <c r="H606" s="136">
        <f t="shared" si="92"/>
        <v>11900</v>
      </c>
      <c r="I606" t="e">
        <f>SQRT(($C$5/2)^2-($C$5/2)^2*'(OLD) bottom seam length'!H606^2/($C$6/2)^2)</f>
        <v>#DIV/0!</v>
      </c>
      <c r="K606" s="136">
        <f t="shared" si="93"/>
        <v>11900</v>
      </c>
      <c r="L606" t="e">
        <f>SQRT(($C$5/2)^2-($C$5/2)^2*'(OLD) bottom seam length'!K606^2/($C$6/2)^2)</f>
        <v>#DIV/0!</v>
      </c>
      <c r="O606" s="136">
        <f t="shared" si="94"/>
        <v>11900</v>
      </c>
      <c r="P606" t="b">
        <f t="shared" si="95"/>
        <v>0</v>
      </c>
      <c r="T606" s="136">
        <f t="shared" si="96"/>
        <v>11880</v>
      </c>
      <c r="U606" t="e">
        <f>SQRT(($U$6/2)^2-($U$6/2)^2*'(OLD) bottom seam length'!T606^2/($U$7/2)^2)</f>
        <v>#VALUE!</v>
      </c>
      <c r="W606" s="136">
        <f t="shared" si="97"/>
        <v>11880</v>
      </c>
      <c r="X606" t="e">
        <f>SQRT(($U$6/2)^2-($U$6/2)^2*'(OLD) bottom seam length'!W606^2/($U$7/2)^2)</f>
        <v>#VALUE!</v>
      </c>
      <c r="Z606" s="136">
        <f t="shared" si="98"/>
        <v>11880</v>
      </c>
      <c r="AA606" t="e">
        <f>SQRT(($U$6/2)^2-($U$6/2)^2*'(OLD) bottom seam length'!Z606^2/($U$7/2)^2)</f>
        <v>#VALUE!</v>
      </c>
      <c r="AC606" s="136">
        <f t="shared" si="99"/>
        <v>11880</v>
      </c>
      <c r="AD606" t="e">
        <f>SQRT(($U$6/2)^2-($U$6/2)^2*'(OLD) bottom seam length'!AC606^2/($U$7/2)^2)</f>
        <v>#VALUE!</v>
      </c>
    </row>
    <row r="607" spans="2:30">
      <c r="B607" s="136">
        <f t="shared" si="90"/>
        <v>11920</v>
      </c>
      <c r="C607" t="e">
        <f>SQRT(($C$5/2)^2-($C$5/2)^2*'(OLD) bottom seam length'!B607^2/($C$6/2)^2)</f>
        <v>#DIV/0!</v>
      </c>
      <c r="E607" s="136">
        <f t="shared" si="91"/>
        <v>11920</v>
      </c>
      <c r="F607" t="e">
        <f>SQRT(($C$5/2)^2-($C$5/2)^2*'(OLD) bottom seam length'!E607^2/($C$6/2)^2)</f>
        <v>#DIV/0!</v>
      </c>
      <c r="H607" s="136">
        <f t="shared" si="92"/>
        <v>11920</v>
      </c>
      <c r="I607" t="e">
        <f>SQRT(($C$5/2)^2-($C$5/2)^2*'(OLD) bottom seam length'!H607^2/($C$6/2)^2)</f>
        <v>#DIV/0!</v>
      </c>
      <c r="K607" s="136">
        <f t="shared" si="93"/>
        <v>11920</v>
      </c>
      <c r="L607" t="e">
        <f>SQRT(($C$5/2)^2-($C$5/2)^2*'(OLD) bottom seam length'!K607^2/($C$6/2)^2)</f>
        <v>#DIV/0!</v>
      </c>
      <c r="O607" s="136">
        <f t="shared" si="94"/>
        <v>11920</v>
      </c>
      <c r="P607" t="b">
        <f t="shared" si="95"/>
        <v>0</v>
      </c>
      <c r="T607" s="136">
        <f t="shared" si="96"/>
        <v>11900</v>
      </c>
      <c r="U607" t="e">
        <f>SQRT(($U$6/2)^2-($U$6/2)^2*'(OLD) bottom seam length'!T607^2/($U$7/2)^2)</f>
        <v>#VALUE!</v>
      </c>
      <c r="W607" s="136">
        <f t="shared" si="97"/>
        <v>11900</v>
      </c>
      <c r="X607" t="e">
        <f>SQRT(($U$6/2)^2-($U$6/2)^2*'(OLD) bottom seam length'!W607^2/($U$7/2)^2)</f>
        <v>#VALUE!</v>
      </c>
      <c r="Z607" s="136">
        <f t="shared" si="98"/>
        <v>11900</v>
      </c>
      <c r="AA607" t="e">
        <f>SQRT(($U$6/2)^2-($U$6/2)^2*'(OLD) bottom seam length'!Z607^2/($U$7/2)^2)</f>
        <v>#VALUE!</v>
      </c>
      <c r="AC607" s="136">
        <f t="shared" si="99"/>
        <v>11900</v>
      </c>
      <c r="AD607" t="e">
        <f>SQRT(($U$6/2)^2-($U$6/2)^2*'(OLD) bottom seam length'!AC607^2/($U$7/2)^2)</f>
        <v>#VALUE!</v>
      </c>
    </row>
    <row r="608" spans="2:30">
      <c r="B608" s="136">
        <f t="shared" si="90"/>
        <v>11940</v>
      </c>
      <c r="C608" t="e">
        <f>SQRT(($C$5/2)^2-($C$5/2)^2*'(OLD) bottom seam length'!B608^2/($C$6/2)^2)</f>
        <v>#DIV/0!</v>
      </c>
      <c r="E608" s="136">
        <f t="shared" si="91"/>
        <v>11940</v>
      </c>
      <c r="F608" t="e">
        <f>SQRT(($C$5/2)^2-($C$5/2)^2*'(OLD) bottom seam length'!E608^2/($C$6/2)^2)</f>
        <v>#DIV/0!</v>
      </c>
      <c r="H608" s="136">
        <f t="shared" si="92"/>
        <v>11940</v>
      </c>
      <c r="I608" t="e">
        <f>SQRT(($C$5/2)^2-($C$5/2)^2*'(OLD) bottom seam length'!H608^2/($C$6/2)^2)</f>
        <v>#DIV/0!</v>
      </c>
      <c r="K608" s="136">
        <f t="shared" si="93"/>
        <v>11940</v>
      </c>
      <c r="L608" t="e">
        <f>SQRT(($C$5/2)^2-($C$5/2)^2*'(OLD) bottom seam length'!K608^2/($C$6/2)^2)</f>
        <v>#DIV/0!</v>
      </c>
      <c r="O608" s="136">
        <f t="shared" si="94"/>
        <v>11940</v>
      </c>
      <c r="P608" t="b">
        <f t="shared" si="95"/>
        <v>0</v>
      </c>
      <c r="T608" s="136">
        <f t="shared" si="96"/>
        <v>11920</v>
      </c>
      <c r="U608" t="e">
        <f>SQRT(($U$6/2)^2-($U$6/2)^2*'(OLD) bottom seam length'!T608^2/($U$7/2)^2)</f>
        <v>#VALUE!</v>
      </c>
      <c r="W608" s="136">
        <f t="shared" si="97"/>
        <v>11920</v>
      </c>
      <c r="X608" t="e">
        <f>SQRT(($U$6/2)^2-($U$6/2)^2*'(OLD) bottom seam length'!W608^2/($U$7/2)^2)</f>
        <v>#VALUE!</v>
      </c>
      <c r="Z608" s="136">
        <f t="shared" si="98"/>
        <v>11920</v>
      </c>
      <c r="AA608" t="e">
        <f>SQRT(($U$6/2)^2-($U$6/2)^2*'(OLD) bottom seam length'!Z608^2/($U$7/2)^2)</f>
        <v>#VALUE!</v>
      </c>
      <c r="AC608" s="136">
        <f t="shared" si="99"/>
        <v>11920</v>
      </c>
      <c r="AD608" t="e">
        <f>SQRT(($U$6/2)^2-($U$6/2)^2*'(OLD) bottom seam length'!AC608^2/($U$7/2)^2)</f>
        <v>#VALUE!</v>
      </c>
    </row>
    <row r="609" spans="2:30">
      <c r="B609" s="136">
        <f t="shared" si="90"/>
        <v>11960</v>
      </c>
      <c r="C609" t="e">
        <f>SQRT(($C$5/2)^2-($C$5/2)^2*'(OLD) bottom seam length'!B609^2/($C$6/2)^2)</f>
        <v>#DIV/0!</v>
      </c>
      <c r="E609" s="136">
        <f t="shared" si="91"/>
        <v>11960</v>
      </c>
      <c r="F609" t="e">
        <f>SQRT(($C$5/2)^2-($C$5/2)^2*'(OLD) bottom seam length'!E609^2/($C$6/2)^2)</f>
        <v>#DIV/0!</v>
      </c>
      <c r="H609" s="136">
        <f t="shared" si="92"/>
        <v>11960</v>
      </c>
      <c r="I609" t="e">
        <f>SQRT(($C$5/2)^2-($C$5/2)^2*'(OLD) bottom seam length'!H609^2/($C$6/2)^2)</f>
        <v>#DIV/0!</v>
      </c>
      <c r="K609" s="136">
        <f t="shared" si="93"/>
        <v>11960</v>
      </c>
      <c r="L609" t="e">
        <f>SQRT(($C$5/2)^2-($C$5/2)^2*'(OLD) bottom seam length'!K609^2/($C$6/2)^2)</f>
        <v>#DIV/0!</v>
      </c>
      <c r="O609" s="136">
        <f t="shared" si="94"/>
        <v>11960</v>
      </c>
      <c r="P609" t="b">
        <f t="shared" si="95"/>
        <v>0</v>
      </c>
      <c r="T609" s="136">
        <f t="shared" si="96"/>
        <v>11940</v>
      </c>
      <c r="U609" t="e">
        <f>SQRT(($U$6/2)^2-($U$6/2)^2*'(OLD) bottom seam length'!T609^2/($U$7/2)^2)</f>
        <v>#VALUE!</v>
      </c>
      <c r="W609" s="136">
        <f t="shared" si="97"/>
        <v>11940</v>
      </c>
      <c r="X609" t="e">
        <f>SQRT(($U$6/2)^2-($U$6/2)^2*'(OLD) bottom seam length'!W609^2/($U$7/2)^2)</f>
        <v>#VALUE!</v>
      </c>
      <c r="Z609" s="136">
        <f t="shared" si="98"/>
        <v>11940</v>
      </c>
      <c r="AA609" t="e">
        <f>SQRT(($U$6/2)^2-($U$6/2)^2*'(OLD) bottom seam length'!Z609^2/($U$7/2)^2)</f>
        <v>#VALUE!</v>
      </c>
      <c r="AC609" s="136">
        <f t="shared" si="99"/>
        <v>11940</v>
      </c>
      <c r="AD609" t="e">
        <f>SQRT(($U$6/2)^2-($U$6/2)^2*'(OLD) bottom seam length'!AC609^2/($U$7/2)^2)</f>
        <v>#VALUE!</v>
      </c>
    </row>
    <row r="610" spans="2:30">
      <c r="B610" s="136">
        <f t="shared" si="90"/>
        <v>11980</v>
      </c>
      <c r="C610" t="e">
        <f>SQRT(($C$5/2)^2-($C$5/2)^2*'(OLD) bottom seam length'!B610^2/($C$6/2)^2)</f>
        <v>#DIV/0!</v>
      </c>
      <c r="E610" s="136">
        <f t="shared" si="91"/>
        <v>11980</v>
      </c>
      <c r="F610" t="e">
        <f>SQRT(($C$5/2)^2-($C$5/2)^2*'(OLD) bottom seam length'!E610^2/($C$6/2)^2)</f>
        <v>#DIV/0!</v>
      </c>
      <c r="H610" s="136">
        <f t="shared" si="92"/>
        <v>11980</v>
      </c>
      <c r="I610" t="e">
        <f>SQRT(($C$5/2)^2-($C$5/2)^2*'(OLD) bottom seam length'!H610^2/($C$6/2)^2)</f>
        <v>#DIV/0!</v>
      </c>
      <c r="K610" s="136">
        <f t="shared" si="93"/>
        <v>11980</v>
      </c>
      <c r="L610" t="e">
        <f>SQRT(($C$5/2)^2-($C$5/2)^2*'(OLD) bottom seam length'!K610^2/($C$6/2)^2)</f>
        <v>#DIV/0!</v>
      </c>
      <c r="O610" s="136">
        <f t="shared" si="94"/>
        <v>11980</v>
      </c>
      <c r="P610" t="b">
        <f t="shared" si="95"/>
        <v>0</v>
      </c>
      <c r="T610" s="136">
        <f t="shared" si="96"/>
        <v>11960</v>
      </c>
      <c r="U610" t="e">
        <f>SQRT(($U$6/2)^2-($U$6/2)^2*'(OLD) bottom seam length'!T610^2/($U$7/2)^2)</f>
        <v>#VALUE!</v>
      </c>
      <c r="W610" s="136">
        <f t="shared" si="97"/>
        <v>11960</v>
      </c>
      <c r="X610" t="e">
        <f>SQRT(($U$6/2)^2-($U$6/2)^2*'(OLD) bottom seam length'!W610^2/($U$7/2)^2)</f>
        <v>#VALUE!</v>
      </c>
      <c r="Z610" s="136">
        <f t="shared" si="98"/>
        <v>11960</v>
      </c>
      <c r="AA610" t="e">
        <f>SQRT(($U$6/2)^2-($U$6/2)^2*'(OLD) bottom seam length'!Z610^2/($U$7/2)^2)</f>
        <v>#VALUE!</v>
      </c>
      <c r="AC610" s="136">
        <f t="shared" si="99"/>
        <v>11960</v>
      </c>
      <c r="AD610" t="e">
        <f>SQRT(($U$6/2)^2-($U$6/2)^2*'(OLD) bottom seam length'!AC610^2/($U$7/2)^2)</f>
        <v>#VALUE!</v>
      </c>
    </row>
    <row r="611" spans="2:30">
      <c r="B611" s="136">
        <f t="shared" si="90"/>
        <v>12000</v>
      </c>
      <c r="C611" t="e">
        <f>SQRT(($C$5/2)^2-($C$5/2)^2*'(OLD) bottom seam length'!B611^2/($C$6/2)^2)</f>
        <v>#DIV/0!</v>
      </c>
      <c r="E611" s="136">
        <f t="shared" si="91"/>
        <v>12000</v>
      </c>
      <c r="F611" t="e">
        <f>SQRT(($C$5/2)^2-($C$5/2)^2*'(OLD) bottom seam length'!E611^2/($C$6/2)^2)</f>
        <v>#DIV/0!</v>
      </c>
      <c r="H611" s="136">
        <f t="shared" si="92"/>
        <v>12000</v>
      </c>
      <c r="I611" t="e">
        <f>SQRT(($C$5/2)^2-($C$5/2)^2*'(OLD) bottom seam length'!H611^2/($C$6/2)^2)</f>
        <v>#DIV/0!</v>
      </c>
      <c r="K611" s="136">
        <f t="shared" si="93"/>
        <v>12000</v>
      </c>
      <c r="L611" t="e">
        <f>SQRT(($C$5/2)^2-($C$5/2)^2*'(OLD) bottom seam length'!K611^2/($C$6/2)^2)</f>
        <v>#DIV/0!</v>
      </c>
      <c r="O611" s="136">
        <f t="shared" si="94"/>
        <v>12000</v>
      </c>
      <c r="P611" t="b">
        <f t="shared" si="95"/>
        <v>0</v>
      </c>
      <c r="T611" s="136">
        <f t="shared" si="96"/>
        <v>11980</v>
      </c>
      <c r="U611" t="e">
        <f>SQRT(($U$6/2)^2-($U$6/2)^2*'(OLD) bottom seam length'!T611^2/($U$7/2)^2)</f>
        <v>#VALUE!</v>
      </c>
      <c r="W611" s="136">
        <f t="shared" si="97"/>
        <v>11980</v>
      </c>
      <c r="X611" t="e">
        <f>SQRT(($U$6/2)^2-($U$6/2)^2*'(OLD) bottom seam length'!W611^2/($U$7/2)^2)</f>
        <v>#VALUE!</v>
      </c>
      <c r="Z611" s="136">
        <f t="shared" si="98"/>
        <v>11980</v>
      </c>
      <c r="AA611" t="e">
        <f>SQRT(($U$6/2)^2-($U$6/2)^2*'(OLD) bottom seam length'!Z611^2/($U$7/2)^2)</f>
        <v>#VALUE!</v>
      </c>
      <c r="AC611" s="136">
        <f t="shared" si="99"/>
        <v>11980</v>
      </c>
      <c r="AD611" t="e">
        <f>SQRT(($U$6/2)^2-($U$6/2)^2*'(OLD) bottom seam length'!AC611^2/($U$7/2)^2)</f>
        <v>#VALUE!</v>
      </c>
    </row>
    <row r="612" spans="2:30">
      <c r="B612" s="136">
        <f t="shared" si="90"/>
        <v>12020</v>
      </c>
      <c r="C612" t="e">
        <f>SQRT(($C$5/2)^2-($C$5/2)^2*'(OLD) bottom seam length'!B612^2/($C$6/2)^2)</f>
        <v>#DIV/0!</v>
      </c>
      <c r="E612" s="136">
        <f t="shared" si="91"/>
        <v>12020</v>
      </c>
      <c r="F612" t="e">
        <f>SQRT(($C$5/2)^2-($C$5/2)^2*'(OLD) bottom seam length'!E612^2/($C$6/2)^2)</f>
        <v>#DIV/0!</v>
      </c>
      <c r="H612" s="136">
        <f t="shared" si="92"/>
        <v>12020</v>
      </c>
      <c r="I612" t="e">
        <f>SQRT(($C$5/2)^2-($C$5/2)^2*'(OLD) bottom seam length'!H612^2/($C$6/2)^2)</f>
        <v>#DIV/0!</v>
      </c>
      <c r="K612" s="136">
        <f t="shared" si="93"/>
        <v>12020</v>
      </c>
      <c r="L612" t="e">
        <f>SQRT(($C$5/2)^2-($C$5/2)^2*'(OLD) bottom seam length'!K612^2/($C$6/2)^2)</f>
        <v>#DIV/0!</v>
      </c>
      <c r="O612" s="136">
        <f t="shared" si="94"/>
        <v>12020</v>
      </c>
      <c r="P612" t="b">
        <f t="shared" si="95"/>
        <v>0</v>
      </c>
      <c r="T612" s="136">
        <f t="shared" si="96"/>
        <v>12000</v>
      </c>
      <c r="U612" t="e">
        <f>SQRT(($U$6/2)^2-($U$6/2)^2*'(OLD) bottom seam length'!T612^2/($U$7/2)^2)</f>
        <v>#VALUE!</v>
      </c>
      <c r="W612" s="136">
        <f t="shared" si="97"/>
        <v>12000</v>
      </c>
      <c r="X612" t="e">
        <f>SQRT(($U$6/2)^2-($U$6/2)^2*'(OLD) bottom seam length'!W612^2/($U$7/2)^2)</f>
        <v>#VALUE!</v>
      </c>
      <c r="Z612" s="136">
        <f t="shared" si="98"/>
        <v>12000</v>
      </c>
      <c r="AA612" t="e">
        <f>SQRT(($U$6/2)^2-($U$6/2)^2*'(OLD) bottom seam length'!Z612^2/($U$7/2)^2)</f>
        <v>#VALUE!</v>
      </c>
      <c r="AC612" s="136">
        <f t="shared" si="99"/>
        <v>12000</v>
      </c>
      <c r="AD612" t="e">
        <f>SQRT(($U$6/2)^2-($U$6/2)^2*'(OLD) bottom seam length'!AC612^2/($U$7/2)^2)</f>
        <v>#VALUE!</v>
      </c>
    </row>
    <row r="613" spans="2:30">
      <c r="B613" s="136">
        <f t="shared" si="90"/>
        <v>12040</v>
      </c>
      <c r="C613" t="e">
        <f>SQRT(($C$5/2)^2-($C$5/2)^2*'(OLD) bottom seam length'!B613^2/($C$6/2)^2)</f>
        <v>#DIV/0!</v>
      </c>
      <c r="E613" s="136">
        <f t="shared" si="91"/>
        <v>12040</v>
      </c>
      <c r="F613" t="e">
        <f>SQRT(($C$5/2)^2-($C$5/2)^2*'(OLD) bottom seam length'!E613^2/($C$6/2)^2)</f>
        <v>#DIV/0!</v>
      </c>
      <c r="H613" s="136">
        <f t="shared" si="92"/>
        <v>12040</v>
      </c>
      <c r="I613" t="e">
        <f>SQRT(($C$5/2)^2-($C$5/2)^2*'(OLD) bottom seam length'!H613^2/($C$6/2)^2)</f>
        <v>#DIV/0!</v>
      </c>
      <c r="K613" s="136">
        <f t="shared" si="93"/>
        <v>12040</v>
      </c>
      <c r="L613" t="e">
        <f>SQRT(($C$5/2)^2-($C$5/2)^2*'(OLD) bottom seam length'!K613^2/($C$6/2)^2)</f>
        <v>#DIV/0!</v>
      </c>
      <c r="O613" s="136">
        <f t="shared" si="94"/>
        <v>12040</v>
      </c>
      <c r="P613" t="b">
        <f t="shared" si="95"/>
        <v>0</v>
      </c>
      <c r="T613" s="136">
        <f t="shared" si="96"/>
        <v>12020</v>
      </c>
      <c r="U613" t="e">
        <f>SQRT(($U$6/2)^2-($U$6/2)^2*'(OLD) bottom seam length'!T613^2/($U$7/2)^2)</f>
        <v>#VALUE!</v>
      </c>
      <c r="W613" s="136">
        <f t="shared" si="97"/>
        <v>12020</v>
      </c>
      <c r="X613" t="e">
        <f>SQRT(($U$6/2)^2-($U$6/2)^2*'(OLD) bottom seam length'!W613^2/($U$7/2)^2)</f>
        <v>#VALUE!</v>
      </c>
      <c r="Z613" s="136">
        <f t="shared" si="98"/>
        <v>12020</v>
      </c>
      <c r="AA613" t="e">
        <f>SQRT(($U$6/2)^2-($U$6/2)^2*'(OLD) bottom seam length'!Z613^2/($U$7/2)^2)</f>
        <v>#VALUE!</v>
      </c>
      <c r="AC613" s="136">
        <f t="shared" si="99"/>
        <v>12020</v>
      </c>
      <c r="AD613" t="e">
        <f>SQRT(($U$6/2)^2-($U$6/2)^2*'(OLD) bottom seam length'!AC613^2/($U$7/2)^2)</f>
        <v>#VALUE!</v>
      </c>
    </row>
    <row r="614" spans="2:30">
      <c r="B614" s="136">
        <f t="shared" si="90"/>
        <v>12060</v>
      </c>
      <c r="C614" t="e">
        <f>SQRT(($C$5/2)^2-($C$5/2)^2*'(OLD) bottom seam length'!B614^2/($C$6/2)^2)</f>
        <v>#DIV/0!</v>
      </c>
      <c r="E614" s="136">
        <f t="shared" si="91"/>
        <v>12060</v>
      </c>
      <c r="F614" t="e">
        <f>SQRT(($C$5/2)^2-($C$5/2)^2*'(OLD) bottom seam length'!E614^2/($C$6/2)^2)</f>
        <v>#DIV/0!</v>
      </c>
      <c r="H614" s="136">
        <f t="shared" si="92"/>
        <v>12060</v>
      </c>
      <c r="I614" t="e">
        <f>SQRT(($C$5/2)^2-($C$5/2)^2*'(OLD) bottom seam length'!H614^2/($C$6/2)^2)</f>
        <v>#DIV/0!</v>
      </c>
      <c r="K614" s="136">
        <f t="shared" si="93"/>
        <v>12060</v>
      </c>
      <c r="L614" t="e">
        <f>SQRT(($C$5/2)^2-($C$5/2)^2*'(OLD) bottom seam length'!K614^2/($C$6/2)^2)</f>
        <v>#DIV/0!</v>
      </c>
      <c r="O614" s="136">
        <f t="shared" si="94"/>
        <v>12060</v>
      </c>
      <c r="P614" t="b">
        <f t="shared" si="95"/>
        <v>0</v>
      </c>
      <c r="T614" s="136">
        <f t="shared" si="96"/>
        <v>12040</v>
      </c>
      <c r="U614" t="e">
        <f>SQRT(($U$6/2)^2-($U$6/2)^2*'(OLD) bottom seam length'!T614^2/($U$7/2)^2)</f>
        <v>#VALUE!</v>
      </c>
      <c r="W614" s="136">
        <f t="shared" si="97"/>
        <v>12040</v>
      </c>
      <c r="X614" t="e">
        <f>SQRT(($U$6/2)^2-($U$6/2)^2*'(OLD) bottom seam length'!W614^2/($U$7/2)^2)</f>
        <v>#VALUE!</v>
      </c>
      <c r="Z614" s="136">
        <f t="shared" si="98"/>
        <v>12040</v>
      </c>
      <c r="AA614" t="e">
        <f>SQRT(($U$6/2)^2-($U$6/2)^2*'(OLD) bottom seam length'!Z614^2/($U$7/2)^2)</f>
        <v>#VALUE!</v>
      </c>
      <c r="AC614" s="136">
        <f t="shared" si="99"/>
        <v>12040</v>
      </c>
      <c r="AD614" t="e">
        <f>SQRT(($U$6/2)^2-($U$6/2)^2*'(OLD) bottom seam length'!AC614^2/($U$7/2)^2)</f>
        <v>#VALUE!</v>
      </c>
    </row>
    <row r="615" spans="2:30">
      <c r="B615" s="136">
        <f t="shared" si="90"/>
        <v>12080</v>
      </c>
      <c r="C615" t="e">
        <f>SQRT(($C$5/2)^2-($C$5/2)^2*'(OLD) bottom seam length'!B615^2/($C$6/2)^2)</f>
        <v>#DIV/0!</v>
      </c>
      <c r="E615" s="136">
        <f t="shared" si="91"/>
        <v>12080</v>
      </c>
      <c r="F615" t="e">
        <f>SQRT(($C$5/2)^2-($C$5/2)^2*'(OLD) bottom seam length'!E615^2/($C$6/2)^2)</f>
        <v>#DIV/0!</v>
      </c>
      <c r="H615" s="136">
        <f t="shared" si="92"/>
        <v>12080</v>
      </c>
      <c r="I615" t="e">
        <f>SQRT(($C$5/2)^2-($C$5/2)^2*'(OLD) bottom seam length'!H615^2/($C$6/2)^2)</f>
        <v>#DIV/0!</v>
      </c>
      <c r="K615" s="136">
        <f t="shared" si="93"/>
        <v>12080</v>
      </c>
      <c r="L615" t="e">
        <f>SQRT(($C$5/2)^2-($C$5/2)^2*'(OLD) bottom seam length'!K615^2/($C$6/2)^2)</f>
        <v>#DIV/0!</v>
      </c>
      <c r="O615" s="136">
        <f t="shared" si="94"/>
        <v>12080</v>
      </c>
      <c r="P615" t="b">
        <f t="shared" si="95"/>
        <v>0</v>
      </c>
      <c r="T615" s="136">
        <f t="shared" si="96"/>
        <v>12060</v>
      </c>
      <c r="U615" t="e">
        <f>SQRT(($U$6/2)^2-($U$6/2)^2*'(OLD) bottom seam length'!T615^2/($U$7/2)^2)</f>
        <v>#VALUE!</v>
      </c>
      <c r="W615" s="136">
        <f t="shared" si="97"/>
        <v>12060</v>
      </c>
      <c r="X615" t="e">
        <f>SQRT(($U$6/2)^2-($U$6/2)^2*'(OLD) bottom seam length'!W615^2/($U$7/2)^2)</f>
        <v>#VALUE!</v>
      </c>
      <c r="Z615" s="136">
        <f t="shared" si="98"/>
        <v>12060</v>
      </c>
      <c r="AA615" t="e">
        <f>SQRT(($U$6/2)^2-($U$6/2)^2*'(OLD) bottom seam length'!Z615^2/($U$7/2)^2)</f>
        <v>#VALUE!</v>
      </c>
      <c r="AC615" s="136">
        <f t="shared" si="99"/>
        <v>12060</v>
      </c>
      <c r="AD615" t="e">
        <f>SQRT(($U$6/2)^2-($U$6/2)^2*'(OLD) bottom seam length'!AC615^2/($U$7/2)^2)</f>
        <v>#VALUE!</v>
      </c>
    </row>
    <row r="616" spans="2:30">
      <c r="B616" s="136">
        <f t="shared" si="90"/>
        <v>12100</v>
      </c>
      <c r="C616" t="e">
        <f>SQRT(($C$5/2)^2-($C$5/2)^2*'(OLD) bottom seam length'!B616^2/($C$6/2)^2)</f>
        <v>#DIV/0!</v>
      </c>
      <c r="E616" s="136">
        <f t="shared" si="91"/>
        <v>12100</v>
      </c>
      <c r="F616" t="e">
        <f>SQRT(($C$5/2)^2-($C$5/2)^2*'(OLD) bottom seam length'!E616^2/($C$6/2)^2)</f>
        <v>#DIV/0!</v>
      </c>
      <c r="H616" s="136">
        <f t="shared" si="92"/>
        <v>12100</v>
      </c>
      <c r="I616" t="e">
        <f>SQRT(($C$5/2)^2-($C$5/2)^2*'(OLD) bottom seam length'!H616^2/($C$6/2)^2)</f>
        <v>#DIV/0!</v>
      </c>
      <c r="K616" s="136">
        <f t="shared" si="93"/>
        <v>12100</v>
      </c>
      <c r="L616" t="e">
        <f>SQRT(($C$5/2)^2-($C$5/2)^2*'(OLD) bottom seam length'!K616^2/($C$6/2)^2)</f>
        <v>#DIV/0!</v>
      </c>
      <c r="O616" s="136">
        <f t="shared" si="94"/>
        <v>12100</v>
      </c>
      <c r="P616" t="b">
        <f t="shared" si="95"/>
        <v>0</v>
      </c>
      <c r="T616" s="136">
        <f t="shared" si="96"/>
        <v>12080</v>
      </c>
      <c r="U616" t="e">
        <f>SQRT(($U$6/2)^2-($U$6/2)^2*'(OLD) bottom seam length'!T616^2/($U$7/2)^2)</f>
        <v>#VALUE!</v>
      </c>
      <c r="W616" s="136">
        <f t="shared" si="97"/>
        <v>12080</v>
      </c>
      <c r="X616" t="e">
        <f>SQRT(($U$6/2)^2-($U$6/2)^2*'(OLD) bottom seam length'!W616^2/($U$7/2)^2)</f>
        <v>#VALUE!</v>
      </c>
      <c r="Z616" s="136">
        <f t="shared" si="98"/>
        <v>12080</v>
      </c>
      <c r="AA616" t="e">
        <f>SQRT(($U$6/2)^2-($U$6/2)^2*'(OLD) bottom seam length'!Z616^2/($U$7/2)^2)</f>
        <v>#VALUE!</v>
      </c>
      <c r="AC616" s="136">
        <f t="shared" si="99"/>
        <v>12080</v>
      </c>
      <c r="AD616" t="e">
        <f>SQRT(($U$6/2)^2-($U$6/2)^2*'(OLD) bottom seam length'!AC616^2/($U$7/2)^2)</f>
        <v>#VALUE!</v>
      </c>
    </row>
    <row r="617" spans="2:30">
      <c r="B617" s="136">
        <f t="shared" si="90"/>
        <v>12120</v>
      </c>
      <c r="C617" t="e">
        <f>SQRT(($C$5/2)^2-($C$5/2)^2*'(OLD) bottom seam length'!B617^2/($C$6/2)^2)</f>
        <v>#DIV/0!</v>
      </c>
      <c r="E617" s="136">
        <f t="shared" si="91"/>
        <v>12120</v>
      </c>
      <c r="F617" t="e">
        <f>SQRT(($C$5/2)^2-($C$5/2)^2*'(OLD) bottom seam length'!E617^2/($C$6/2)^2)</f>
        <v>#DIV/0!</v>
      </c>
      <c r="H617" s="136">
        <f t="shared" si="92"/>
        <v>12120</v>
      </c>
      <c r="I617" t="e">
        <f>SQRT(($C$5/2)^2-($C$5/2)^2*'(OLD) bottom seam length'!H617^2/($C$6/2)^2)</f>
        <v>#DIV/0!</v>
      </c>
      <c r="K617" s="136">
        <f t="shared" si="93"/>
        <v>12120</v>
      </c>
      <c r="L617" t="e">
        <f>SQRT(($C$5/2)^2-($C$5/2)^2*'(OLD) bottom seam length'!K617^2/($C$6/2)^2)</f>
        <v>#DIV/0!</v>
      </c>
      <c r="O617" s="136">
        <f t="shared" si="94"/>
        <v>12120</v>
      </c>
      <c r="P617" t="b">
        <f t="shared" si="95"/>
        <v>0</v>
      </c>
      <c r="T617" s="136">
        <f t="shared" si="96"/>
        <v>12100</v>
      </c>
      <c r="U617" t="e">
        <f>SQRT(($U$6/2)^2-($U$6/2)^2*'(OLD) bottom seam length'!T617^2/($U$7/2)^2)</f>
        <v>#VALUE!</v>
      </c>
      <c r="W617" s="136">
        <f t="shared" si="97"/>
        <v>12100</v>
      </c>
      <c r="X617" t="e">
        <f>SQRT(($U$6/2)^2-($U$6/2)^2*'(OLD) bottom seam length'!W617^2/($U$7/2)^2)</f>
        <v>#VALUE!</v>
      </c>
      <c r="Z617" s="136">
        <f t="shared" si="98"/>
        <v>12100</v>
      </c>
      <c r="AA617" t="e">
        <f>SQRT(($U$6/2)^2-($U$6/2)^2*'(OLD) bottom seam length'!Z617^2/($U$7/2)^2)</f>
        <v>#VALUE!</v>
      </c>
      <c r="AC617" s="136">
        <f t="shared" si="99"/>
        <v>12100</v>
      </c>
      <c r="AD617" t="e">
        <f>SQRT(($U$6/2)^2-($U$6/2)^2*'(OLD) bottom seam length'!AC617^2/($U$7/2)^2)</f>
        <v>#VALUE!</v>
      </c>
    </row>
    <row r="618" spans="2:30">
      <c r="B618" s="136">
        <f t="shared" si="90"/>
        <v>12140</v>
      </c>
      <c r="C618" t="e">
        <f>SQRT(($C$5/2)^2-($C$5/2)^2*'(OLD) bottom seam length'!B618^2/($C$6/2)^2)</f>
        <v>#DIV/0!</v>
      </c>
      <c r="E618" s="136">
        <f t="shared" si="91"/>
        <v>12140</v>
      </c>
      <c r="F618" t="e">
        <f>SQRT(($C$5/2)^2-($C$5/2)^2*'(OLD) bottom seam length'!E618^2/($C$6/2)^2)</f>
        <v>#DIV/0!</v>
      </c>
      <c r="H618" s="136">
        <f t="shared" si="92"/>
        <v>12140</v>
      </c>
      <c r="I618" t="e">
        <f>SQRT(($C$5/2)^2-($C$5/2)^2*'(OLD) bottom seam length'!H618^2/($C$6/2)^2)</f>
        <v>#DIV/0!</v>
      </c>
      <c r="K618" s="136">
        <f t="shared" si="93"/>
        <v>12140</v>
      </c>
      <c r="L618" t="e">
        <f>SQRT(($C$5/2)^2-($C$5/2)^2*'(OLD) bottom seam length'!K618^2/($C$6/2)^2)</f>
        <v>#DIV/0!</v>
      </c>
      <c r="O618" s="136">
        <f t="shared" si="94"/>
        <v>12140</v>
      </c>
      <c r="P618" t="b">
        <f t="shared" si="95"/>
        <v>0</v>
      </c>
      <c r="T618" s="136">
        <f t="shared" si="96"/>
        <v>12120</v>
      </c>
      <c r="U618" t="e">
        <f>SQRT(($U$6/2)^2-($U$6/2)^2*'(OLD) bottom seam length'!T618^2/($U$7/2)^2)</f>
        <v>#VALUE!</v>
      </c>
      <c r="W618" s="136">
        <f t="shared" si="97"/>
        <v>12120</v>
      </c>
      <c r="X618" t="e">
        <f>SQRT(($U$6/2)^2-($U$6/2)^2*'(OLD) bottom seam length'!W618^2/($U$7/2)^2)</f>
        <v>#VALUE!</v>
      </c>
      <c r="Z618" s="136">
        <f t="shared" si="98"/>
        <v>12120</v>
      </c>
      <c r="AA618" t="e">
        <f>SQRT(($U$6/2)^2-($U$6/2)^2*'(OLD) bottom seam length'!Z618^2/($U$7/2)^2)</f>
        <v>#VALUE!</v>
      </c>
      <c r="AC618" s="136">
        <f t="shared" si="99"/>
        <v>12120</v>
      </c>
      <c r="AD618" t="e">
        <f>SQRT(($U$6/2)^2-($U$6/2)^2*'(OLD) bottom seam length'!AC618^2/($U$7/2)^2)</f>
        <v>#VALUE!</v>
      </c>
    </row>
    <row r="619" spans="2:30">
      <c r="B619" s="136">
        <f t="shared" si="90"/>
        <v>12160</v>
      </c>
      <c r="C619" t="e">
        <f>SQRT(($C$5/2)^2-($C$5/2)^2*'(OLD) bottom seam length'!B619^2/($C$6/2)^2)</f>
        <v>#DIV/0!</v>
      </c>
      <c r="E619" s="136">
        <f t="shared" si="91"/>
        <v>12160</v>
      </c>
      <c r="F619" t="e">
        <f>SQRT(($C$5/2)^2-($C$5/2)^2*'(OLD) bottom seam length'!E619^2/($C$6/2)^2)</f>
        <v>#DIV/0!</v>
      </c>
      <c r="H619" s="136">
        <f t="shared" si="92"/>
        <v>12160</v>
      </c>
      <c r="I619" t="e">
        <f>SQRT(($C$5/2)^2-($C$5/2)^2*'(OLD) bottom seam length'!H619^2/($C$6/2)^2)</f>
        <v>#DIV/0!</v>
      </c>
      <c r="K619" s="136">
        <f t="shared" si="93"/>
        <v>12160</v>
      </c>
      <c r="L619" t="e">
        <f>SQRT(($C$5/2)^2-($C$5/2)^2*'(OLD) bottom seam length'!K619^2/($C$6/2)^2)</f>
        <v>#DIV/0!</v>
      </c>
      <c r="O619" s="136">
        <f t="shared" si="94"/>
        <v>12160</v>
      </c>
      <c r="P619" t="b">
        <f t="shared" si="95"/>
        <v>0</v>
      </c>
      <c r="T619" s="136">
        <f t="shared" si="96"/>
        <v>12140</v>
      </c>
      <c r="U619" t="e">
        <f>SQRT(($U$6/2)^2-($U$6/2)^2*'(OLD) bottom seam length'!T619^2/($U$7/2)^2)</f>
        <v>#VALUE!</v>
      </c>
      <c r="W619" s="136">
        <f t="shared" si="97"/>
        <v>12140</v>
      </c>
      <c r="X619" t="e">
        <f>SQRT(($U$6/2)^2-($U$6/2)^2*'(OLD) bottom seam length'!W619^2/($U$7/2)^2)</f>
        <v>#VALUE!</v>
      </c>
      <c r="Z619" s="136">
        <f t="shared" si="98"/>
        <v>12140</v>
      </c>
      <c r="AA619" t="e">
        <f>SQRT(($U$6/2)^2-($U$6/2)^2*'(OLD) bottom seam length'!Z619^2/($U$7/2)^2)</f>
        <v>#VALUE!</v>
      </c>
      <c r="AC619" s="136">
        <f t="shared" si="99"/>
        <v>12140</v>
      </c>
      <c r="AD619" t="e">
        <f>SQRT(($U$6/2)^2-($U$6/2)^2*'(OLD) bottom seam length'!AC619^2/($U$7/2)^2)</f>
        <v>#VALUE!</v>
      </c>
    </row>
    <row r="620" spans="2:30">
      <c r="B620" s="136">
        <f t="shared" si="90"/>
        <v>12180</v>
      </c>
      <c r="C620" t="e">
        <f>SQRT(($C$5/2)^2-($C$5/2)^2*'(OLD) bottom seam length'!B620^2/($C$6/2)^2)</f>
        <v>#DIV/0!</v>
      </c>
      <c r="E620" s="136">
        <f t="shared" si="91"/>
        <v>12180</v>
      </c>
      <c r="F620" t="e">
        <f>SQRT(($C$5/2)^2-($C$5/2)^2*'(OLD) bottom seam length'!E620^2/($C$6/2)^2)</f>
        <v>#DIV/0!</v>
      </c>
      <c r="H620" s="136">
        <f t="shared" si="92"/>
        <v>12180</v>
      </c>
      <c r="I620" t="e">
        <f>SQRT(($C$5/2)^2-($C$5/2)^2*'(OLD) bottom seam length'!H620^2/($C$6/2)^2)</f>
        <v>#DIV/0!</v>
      </c>
      <c r="K620" s="136">
        <f t="shared" si="93"/>
        <v>12180</v>
      </c>
      <c r="L620" t="e">
        <f>SQRT(($C$5/2)^2-($C$5/2)^2*'(OLD) bottom seam length'!K620^2/($C$6/2)^2)</f>
        <v>#DIV/0!</v>
      </c>
      <c r="O620" s="136">
        <f t="shared" si="94"/>
        <v>12180</v>
      </c>
      <c r="P620" t="b">
        <f t="shared" si="95"/>
        <v>0</v>
      </c>
      <c r="T620" s="136">
        <f t="shared" si="96"/>
        <v>12160</v>
      </c>
      <c r="U620" t="e">
        <f>SQRT(($U$6/2)^2-($U$6/2)^2*'(OLD) bottom seam length'!T620^2/($U$7/2)^2)</f>
        <v>#VALUE!</v>
      </c>
      <c r="W620" s="136">
        <f t="shared" si="97"/>
        <v>12160</v>
      </c>
      <c r="X620" t="e">
        <f>SQRT(($U$6/2)^2-($U$6/2)^2*'(OLD) bottom seam length'!W620^2/($U$7/2)^2)</f>
        <v>#VALUE!</v>
      </c>
      <c r="Z620" s="136">
        <f t="shared" si="98"/>
        <v>12160</v>
      </c>
      <c r="AA620" t="e">
        <f>SQRT(($U$6/2)^2-($U$6/2)^2*'(OLD) bottom seam length'!Z620^2/($U$7/2)^2)</f>
        <v>#VALUE!</v>
      </c>
      <c r="AC620" s="136">
        <f t="shared" si="99"/>
        <v>12160</v>
      </c>
      <c r="AD620" t="e">
        <f>SQRT(($U$6/2)^2-($U$6/2)^2*'(OLD) bottom seam length'!AC620^2/($U$7/2)^2)</f>
        <v>#VALUE!</v>
      </c>
    </row>
    <row r="621" spans="2:30">
      <c r="B621" s="136">
        <f t="shared" si="90"/>
        <v>12200</v>
      </c>
      <c r="C621" t="e">
        <f>SQRT(($C$5/2)^2-($C$5/2)^2*'(OLD) bottom seam length'!B621^2/($C$6/2)^2)</f>
        <v>#DIV/0!</v>
      </c>
      <c r="E621" s="136">
        <f t="shared" si="91"/>
        <v>12200</v>
      </c>
      <c r="F621" t="e">
        <f>SQRT(($C$5/2)^2-($C$5/2)^2*'(OLD) bottom seam length'!E621^2/($C$6/2)^2)</f>
        <v>#DIV/0!</v>
      </c>
      <c r="H621" s="136">
        <f t="shared" si="92"/>
        <v>12200</v>
      </c>
      <c r="I621" t="e">
        <f>SQRT(($C$5/2)^2-($C$5/2)^2*'(OLD) bottom seam length'!H621^2/($C$6/2)^2)</f>
        <v>#DIV/0!</v>
      </c>
      <c r="K621" s="136">
        <f t="shared" si="93"/>
        <v>12200</v>
      </c>
      <c r="L621" t="e">
        <f>SQRT(($C$5/2)^2-($C$5/2)^2*'(OLD) bottom seam length'!K621^2/($C$6/2)^2)</f>
        <v>#DIV/0!</v>
      </c>
      <c r="O621" s="136">
        <f t="shared" si="94"/>
        <v>12200</v>
      </c>
      <c r="P621" t="b">
        <f t="shared" si="95"/>
        <v>0</v>
      </c>
      <c r="T621" s="136">
        <f t="shared" si="96"/>
        <v>12180</v>
      </c>
      <c r="U621" t="e">
        <f>SQRT(($U$6/2)^2-($U$6/2)^2*'(OLD) bottom seam length'!T621^2/($U$7/2)^2)</f>
        <v>#VALUE!</v>
      </c>
      <c r="W621" s="136">
        <f t="shared" si="97"/>
        <v>12180</v>
      </c>
      <c r="X621" t="e">
        <f>SQRT(($U$6/2)^2-($U$6/2)^2*'(OLD) bottom seam length'!W621^2/($U$7/2)^2)</f>
        <v>#VALUE!</v>
      </c>
      <c r="Z621" s="136">
        <f t="shared" si="98"/>
        <v>12180</v>
      </c>
      <c r="AA621" t="e">
        <f>SQRT(($U$6/2)^2-($U$6/2)^2*'(OLD) bottom seam length'!Z621^2/($U$7/2)^2)</f>
        <v>#VALUE!</v>
      </c>
      <c r="AC621" s="136">
        <f t="shared" si="99"/>
        <v>12180</v>
      </c>
      <c r="AD621" t="e">
        <f>SQRT(($U$6/2)^2-($U$6/2)^2*'(OLD) bottom seam length'!AC621^2/($U$7/2)^2)</f>
        <v>#VALUE!</v>
      </c>
    </row>
    <row r="622" spans="2:30">
      <c r="B622" s="136">
        <f t="shared" si="90"/>
        <v>12220</v>
      </c>
      <c r="C622" t="e">
        <f>SQRT(($C$5/2)^2-($C$5/2)^2*'(OLD) bottom seam length'!B622^2/($C$6/2)^2)</f>
        <v>#DIV/0!</v>
      </c>
      <c r="E622" s="136">
        <f t="shared" si="91"/>
        <v>12220</v>
      </c>
      <c r="F622" t="e">
        <f>SQRT(($C$5/2)^2-($C$5/2)^2*'(OLD) bottom seam length'!E622^2/($C$6/2)^2)</f>
        <v>#DIV/0!</v>
      </c>
      <c r="H622" s="136">
        <f t="shared" si="92"/>
        <v>12220</v>
      </c>
      <c r="I622" t="e">
        <f>SQRT(($C$5/2)^2-($C$5/2)^2*'(OLD) bottom seam length'!H622^2/($C$6/2)^2)</f>
        <v>#DIV/0!</v>
      </c>
      <c r="K622" s="136">
        <f t="shared" si="93"/>
        <v>12220</v>
      </c>
      <c r="L622" t="e">
        <f>SQRT(($C$5/2)^2-($C$5/2)^2*'(OLD) bottom seam length'!K622^2/($C$6/2)^2)</f>
        <v>#DIV/0!</v>
      </c>
      <c r="O622" s="136">
        <f t="shared" si="94"/>
        <v>12220</v>
      </c>
      <c r="P622" t="b">
        <f t="shared" si="95"/>
        <v>0</v>
      </c>
      <c r="T622" s="136">
        <f t="shared" si="96"/>
        <v>12200</v>
      </c>
      <c r="U622" t="e">
        <f>SQRT(($U$6/2)^2-($U$6/2)^2*'(OLD) bottom seam length'!T622^2/($U$7/2)^2)</f>
        <v>#VALUE!</v>
      </c>
      <c r="W622" s="136">
        <f t="shared" si="97"/>
        <v>12200</v>
      </c>
      <c r="X622" t="e">
        <f>SQRT(($U$6/2)^2-($U$6/2)^2*'(OLD) bottom seam length'!W622^2/($U$7/2)^2)</f>
        <v>#VALUE!</v>
      </c>
      <c r="Z622" s="136">
        <f t="shared" si="98"/>
        <v>12200</v>
      </c>
      <c r="AA622" t="e">
        <f>SQRT(($U$6/2)^2-($U$6/2)^2*'(OLD) bottom seam length'!Z622^2/($U$7/2)^2)</f>
        <v>#VALUE!</v>
      </c>
      <c r="AC622" s="136">
        <f t="shared" si="99"/>
        <v>12200</v>
      </c>
      <c r="AD622" t="e">
        <f>SQRT(($U$6/2)^2-($U$6/2)^2*'(OLD) bottom seam length'!AC622^2/($U$7/2)^2)</f>
        <v>#VALUE!</v>
      </c>
    </row>
    <row r="623" spans="2:30">
      <c r="B623" s="136">
        <f t="shared" si="90"/>
        <v>12240</v>
      </c>
      <c r="C623" t="e">
        <f>SQRT(($C$5/2)^2-($C$5/2)^2*'(OLD) bottom seam length'!B623^2/($C$6/2)^2)</f>
        <v>#DIV/0!</v>
      </c>
      <c r="E623" s="136">
        <f t="shared" si="91"/>
        <v>12240</v>
      </c>
      <c r="F623" t="e">
        <f>SQRT(($C$5/2)^2-($C$5/2)^2*'(OLD) bottom seam length'!E623^2/($C$6/2)^2)</f>
        <v>#DIV/0!</v>
      </c>
      <c r="H623" s="136">
        <f t="shared" si="92"/>
        <v>12240</v>
      </c>
      <c r="I623" t="e">
        <f>SQRT(($C$5/2)^2-($C$5/2)^2*'(OLD) bottom seam length'!H623^2/($C$6/2)^2)</f>
        <v>#DIV/0!</v>
      </c>
      <c r="K623" s="136">
        <f t="shared" si="93"/>
        <v>12240</v>
      </c>
      <c r="L623" t="e">
        <f>SQRT(($C$5/2)^2-($C$5/2)^2*'(OLD) bottom seam length'!K623^2/($C$6/2)^2)</f>
        <v>#DIV/0!</v>
      </c>
      <c r="O623" s="136">
        <f t="shared" si="94"/>
        <v>12240</v>
      </c>
      <c r="P623" t="b">
        <f t="shared" si="95"/>
        <v>0</v>
      </c>
      <c r="T623" s="136">
        <f t="shared" si="96"/>
        <v>12220</v>
      </c>
      <c r="U623" t="e">
        <f>SQRT(($U$6/2)^2-($U$6/2)^2*'(OLD) bottom seam length'!T623^2/($U$7/2)^2)</f>
        <v>#VALUE!</v>
      </c>
      <c r="W623" s="136">
        <f t="shared" si="97"/>
        <v>12220</v>
      </c>
      <c r="X623" t="e">
        <f>SQRT(($U$6/2)^2-($U$6/2)^2*'(OLD) bottom seam length'!W623^2/($U$7/2)^2)</f>
        <v>#VALUE!</v>
      </c>
      <c r="Z623" s="136">
        <f t="shared" si="98"/>
        <v>12220</v>
      </c>
      <c r="AA623" t="e">
        <f>SQRT(($U$6/2)^2-($U$6/2)^2*'(OLD) bottom seam length'!Z623^2/($U$7/2)^2)</f>
        <v>#VALUE!</v>
      </c>
      <c r="AC623" s="136">
        <f t="shared" si="99"/>
        <v>12220</v>
      </c>
      <c r="AD623" t="e">
        <f>SQRT(($U$6/2)^2-($U$6/2)^2*'(OLD) bottom seam length'!AC623^2/($U$7/2)^2)</f>
        <v>#VALUE!</v>
      </c>
    </row>
    <row r="624" spans="2:30">
      <c r="B624" s="136">
        <f t="shared" si="90"/>
        <v>12260</v>
      </c>
      <c r="C624" t="e">
        <f>SQRT(($C$5/2)^2-($C$5/2)^2*'(OLD) bottom seam length'!B624^2/($C$6/2)^2)</f>
        <v>#DIV/0!</v>
      </c>
      <c r="E624" s="136">
        <f t="shared" si="91"/>
        <v>12260</v>
      </c>
      <c r="F624" t="e">
        <f>SQRT(($C$5/2)^2-($C$5/2)^2*'(OLD) bottom seam length'!E624^2/($C$6/2)^2)</f>
        <v>#DIV/0!</v>
      </c>
      <c r="H624" s="136">
        <f t="shared" si="92"/>
        <v>12260</v>
      </c>
      <c r="I624" t="e">
        <f>SQRT(($C$5/2)^2-($C$5/2)^2*'(OLD) bottom seam length'!H624^2/($C$6/2)^2)</f>
        <v>#DIV/0!</v>
      </c>
      <c r="K624" s="136">
        <f t="shared" si="93"/>
        <v>12260</v>
      </c>
      <c r="L624" t="e">
        <f>SQRT(($C$5/2)^2-($C$5/2)^2*'(OLD) bottom seam length'!K624^2/($C$6/2)^2)</f>
        <v>#DIV/0!</v>
      </c>
      <c r="O624" s="136">
        <f t="shared" si="94"/>
        <v>12260</v>
      </c>
      <c r="P624" t="b">
        <f t="shared" si="95"/>
        <v>0</v>
      </c>
      <c r="T624" s="136">
        <f t="shared" si="96"/>
        <v>12240</v>
      </c>
      <c r="U624" t="e">
        <f>SQRT(($U$6/2)^2-($U$6/2)^2*'(OLD) bottom seam length'!T624^2/($U$7/2)^2)</f>
        <v>#VALUE!</v>
      </c>
      <c r="W624" s="136">
        <f t="shared" si="97"/>
        <v>12240</v>
      </c>
      <c r="X624" t="e">
        <f>SQRT(($U$6/2)^2-($U$6/2)^2*'(OLD) bottom seam length'!W624^2/($U$7/2)^2)</f>
        <v>#VALUE!</v>
      </c>
      <c r="Z624" s="136">
        <f t="shared" si="98"/>
        <v>12240</v>
      </c>
      <c r="AA624" t="e">
        <f>SQRT(($U$6/2)^2-($U$6/2)^2*'(OLD) bottom seam length'!Z624^2/($U$7/2)^2)</f>
        <v>#VALUE!</v>
      </c>
      <c r="AC624" s="136">
        <f t="shared" si="99"/>
        <v>12240</v>
      </c>
      <c r="AD624" t="e">
        <f>SQRT(($U$6/2)^2-($U$6/2)^2*'(OLD) bottom seam length'!AC624^2/($U$7/2)^2)</f>
        <v>#VALUE!</v>
      </c>
    </row>
    <row r="625" spans="2:30">
      <c r="B625" s="136">
        <f t="shared" si="90"/>
        <v>12280</v>
      </c>
      <c r="C625" t="e">
        <f>SQRT(($C$5/2)^2-($C$5/2)^2*'(OLD) bottom seam length'!B625^2/($C$6/2)^2)</f>
        <v>#DIV/0!</v>
      </c>
      <c r="E625" s="136">
        <f t="shared" si="91"/>
        <v>12280</v>
      </c>
      <c r="F625" t="e">
        <f>SQRT(($C$5/2)^2-($C$5/2)^2*'(OLD) bottom seam length'!E625^2/($C$6/2)^2)</f>
        <v>#DIV/0!</v>
      </c>
      <c r="H625" s="136">
        <f t="shared" si="92"/>
        <v>12280</v>
      </c>
      <c r="I625" t="e">
        <f>SQRT(($C$5/2)^2-($C$5/2)^2*'(OLD) bottom seam length'!H625^2/($C$6/2)^2)</f>
        <v>#DIV/0!</v>
      </c>
      <c r="K625" s="136">
        <f t="shared" si="93"/>
        <v>12280</v>
      </c>
      <c r="L625" t="e">
        <f>SQRT(($C$5/2)^2-($C$5/2)^2*'(OLD) bottom seam length'!K625^2/($C$6/2)^2)</f>
        <v>#DIV/0!</v>
      </c>
      <c r="O625" s="136">
        <f t="shared" si="94"/>
        <v>12280</v>
      </c>
      <c r="P625" t="b">
        <f t="shared" si="95"/>
        <v>0</v>
      </c>
      <c r="T625" s="136">
        <f t="shared" si="96"/>
        <v>12260</v>
      </c>
      <c r="U625" t="e">
        <f>SQRT(($U$6/2)^2-($U$6/2)^2*'(OLD) bottom seam length'!T625^2/($U$7/2)^2)</f>
        <v>#VALUE!</v>
      </c>
      <c r="W625" s="136">
        <f t="shared" si="97"/>
        <v>12260</v>
      </c>
      <c r="X625" t="e">
        <f>SQRT(($U$6/2)^2-($U$6/2)^2*'(OLD) bottom seam length'!W625^2/($U$7/2)^2)</f>
        <v>#VALUE!</v>
      </c>
      <c r="Z625" s="136">
        <f t="shared" si="98"/>
        <v>12260</v>
      </c>
      <c r="AA625" t="e">
        <f>SQRT(($U$6/2)^2-($U$6/2)^2*'(OLD) bottom seam length'!Z625^2/($U$7/2)^2)</f>
        <v>#VALUE!</v>
      </c>
      <c r="AC625" s="136">
        <f t="shared" si="99"/>
        <v>12260</v>
      </c>
      <c r="AD625" t="e">
        <f>SQRT(($U$6/2)^2-($U$6/2)^2*'(OLD) bottom seam length'!AC625^2/($U$7/2)^2)</f>
        <v>#VALUE!</v>
      </c>
    </row>
    <row r="626" spans="2:30">
      <c r="B626" s="136">
        <f t="shared" si="90"/>
        <v>12300</v>
      </c>
      <c r="C626" t="e">
        <f>SQRT(($C$5/2)^2-($C$5/2)^2*'(OLD) bottom seam length'!B626^2/($C$6/2)^2)</f>
        <v>#DIV/0!</v>
      </c>
      <c r="E626" s="136">
        <f t="shared" si="91"/>
        <v>12300</v>
      </c>
      <c r="F626" t="e">
        <f>SQRT(($C$5/2)^2-($C$5/2)^2*'(OLD) bottom seam length'!E626^2/($C$6/2)^2)</f>
        <v>#DIV/0!</v>
      </c>
      <c r="H626" s="136">
        <f t="shared" si="92"/>
        <v>12300</v>
      </c>
      <c r="I626" t="e">
        <f>SQRT(($C$5/2)^2-($C$5/2)^2*'(OLD) bottom seam length'!H626^2/($C$6/2)^2)</f>
        <v>#DIV/0!</v>
      </c>
      <c r="K626" s="136">
        <f t="shared" si="93"/>
        <v>12300</v>
      </c>
      <c r="L626" t="e">
        <f>SQRT(($C$5/2)^2-($C$5/2)^2*'(OLD) bottom seam length'!K626^2/($C$6/2)^2)</f>
        <v>#DIV/0!</v>
      </c>
      <c r="O626" s="136">
        <f t="shared" si="94"/>
        <v>12300</v>
      </c>
      <c r="P626" t="b">
        <f t="shared" si="95"/>
        <v>0</v>
      </c>
      <c r="T626" s="136">
        <f t="shared" si="96"/>
        <v>12280</v>
      </c>
      <c r="U626" t="e">
        <f>SQRT(($U$6/2)^2-($U$6/2)^2*'(OLD) bottom seam length'!T626^2/($U$7/2)^2)</f>
        <v>#VALUE!</v>
      </c>
      <c r="W626" s="136">
        <f t="shared" si="97"/>
        <v>12280</v>
      </c>
      <c r="X626" t="e">
        <f>SQRT(($U$6/2)^2-($U$6/2)^2*'(OLD) bottom seam length'!W626^2/($U$7/2)^2)</f>
        <v>#VALUE!</v>
      </c>
      <c r="Z626" s="136">
        <f t="shared" si="98"/>
        <v>12280</v>
      </c>
      <c r="AA626" t="e">
        <f>SQRT(($U$6/2)^2-($U$6/2)^2*'(OLD) bottom seam length'!Z626^2/($U$7/2)^2)</f>
        <v>#VALUE!</v>
      </c>
      <c r="AC626" s="136">
        <f t="shared" si="99"/>
        <v>12280</v>
      </c>
      <c r="AD626" t="e">
        <f>SQRT(($U$6/2)^2-($U$6/2)^2*'(OLD) bottom seam length'!AC626^2/($U$7/2)^2)</f>
        <v>#VALUE!</v>
      </c>
    </row>
    <row r="627" spans="2:30">
      <c r="B627" s="136">
        <f t="shared" si="90"/>
        <v>12320</v>
      </c>
      <c r="C627" t="e">
        <f>SQRT(($C$5/2)^2-($C$5/2)^2*'(OLD) bottom seam length'!B627^2/($C$6/2)^2)</f>
        <v>#DIV/0!</v>
      </c>
      <c r="E627" s="136">
        <f t="shared" si="91"/>
        <v>12320</v>
      </c>
      <c r="F627" t="e">
        <f>SQRT(($C$5/2)^2-($C$5/2)^2*'(OLD) bottom seam length'!E627^2/($C$6/2)^2)</f>
        <v>#DIV/0!</v>
      </c>
      <c r="H627" s="136">
        <f t="shared" si="92"/>
        <v>12320</v>
      </c>
      <c r="I627" t="e">
        <f>SQRT(($C$5/2)^2-($C$5/2)^2*'(OLD) bottom seam length'!H627^2/($C$6/2)^2)</f>
        <v>#DIV/0!</v>
      </c>
      <c r="K627" s="136">
        <f t="shared" si="93"/>
        <v>12320</v>
      </c>
      <c r="L627" t="e">
        <f>SQRT(($C$5/2)^2-($C$5/2)^2*'(OLD) bottom seam length'!K627^2/($C$6/2)^2)</f>
        <v>#DIV/0!</v>
      </c>
      <c r="O627" s="136">
        <f t="shared" si="94"/>
        <v>12320</v>
      </c>
      <c r="P627" t="b">
        <f t="shared" si="95"/>
        <v>0</v>
      </c>
      <c r="T627" s="136">
        <f t="shared" si="96"/>
        <v>12300</v>
      </c>
      <c r="U627" t="e">
        <f>SQRT(($U$6/2)^2-($U$6/2)^2*'(OLD) bottom seam length'!T627^2/($U$7/2)^2)</f>
        <v>#VALUE!</v>
      </c>
      <c r="W627" s="136">
        <f t="shared" si="97"/>
        <v>12300</v>
      </c>
      <c r="X627" t="e">
        <f>SQRT(($U$6/2)^2-($U$6/2)^2*'(OLD) bottom seam length'!W627^2/($U$7/2)^2)</f>
        <v>#VALUE!</v>
      </c>
      <c r="Z627" s="136">
        <f t="shared" si="98"/>
        <v>12300</v>
      </c>
      <c r="AA627" t="e">
        <f>SQRT(($U$6/2)^2-($U$6/2)^2*'(OLD) bottom seam length'!Z627^2/($U$7/2)^2)</f>
        <v>#VALUE!</v>
      </c>
      <c r="AC627" s="136">
        <f t="shared" si="99"/>
        <v>12300</v>
      </c>
      <c r="AD627" t="e">
        <f>SQRT(($U$6/2)^2-($U$6/2)^2*'(OLD) bottom seam length'!AC627^2/($U$7/2)^2)</f>
        <v>#VALUE!</v>
      </c>
    </row>
    <row r="628" spans="2:30">
      <c r="B628" s="136">
        <f t="shared" si="90"/>
        <v>12340</v>
      </c>
      <c r="C628" t="e">
        <f>SQRT(($C$5/2)^2-($C$5/2)^2*'(OLD) bottom seam length'!B628^2/($C$6/2)^2)</f>
        <v>#DIV/0!</v>
      </c>
      <c r="E628" s="136">
        <f t="shared" si="91"/>
        <v>12340</v>
      </c>
      <c r="F628" t="e">
        <f>SQRT(($C$5/2)^2-($C$5/2)^2*'(OLD) bottom seam length'!E628^2/($C$6/2)^2)</f>
        <v>#DIV/0!</v>
      </c>
      <c r="H628" s="136">
        <f t="shared" si="92"/>
        <v>12340</v>
      </c>
      <c r="I628" t="e">
        <f>SQRT(($C$5/2)^2-($C$5/2)^2*'(OLD) bottom seam length'!H628^2/($C$6/2)^2)</f>
        <v>#DIV/0!</v>
      </c>
      <c r="K628" s="136">
        <f t="shared" si="93"/>
        <v>12340</v>
      </c>
      <c r="L628" t="e">
        <f>SQRT(($C$5/2)^2-($C$5/2)^2*'(OLD) bottom seam length'!K628^2/($C$6/2)^2)</f>
        <v>#DIV/0!</v>
      </c>
      <c r="O628" s="136">
        <f t="shared" si="94"/>
        <v>12340</v>
      </c>
      <c r="P628" t="b">
        <f t="shared" si="95"/>
        <v>0</v>
      </c>
      <c r="T628" s="136">
        <f t="shared" si="96"/>
        <v>12320</v>
      </c>
      <c r="U628" t="e">
        <f>SQRT(($U$6/2)^2-($U$6/2)^2*'(OLD) bottom seam length'!T628^2/($U$7/2)^2)</f>
        <v>#VALUE!</v>
      </c>
      <c r="W628" s="136">
        <f t="shared" si="97"/>
        <v>12320</v>
      </c>
      <c r="X628" t="e">
        <f>SQRT(($U$6/2)^2-($U$6/2)^2*'(OLD) bottom seam length'!W628^2/($U$7/2)^2)</f>
        <v>#VALUE!</v>
      </c>
      <c r="Z628" s="136">
        <f t="shared" si="98"/>
        <v>12320</v>
      </c>
      <c r="AA628" t="e">
        <f>SQRT(($U$6/2)^2-($U$6/2)^2*'(OLD) bottom seam length'!Z628^2/($U$7/2)^2)</f>
        <v>#VALUE!</v>
      </c>
      <c r="AC628" s="136">
        <f t="shared" si="99"/>
        <v>12320</v>
      </c>
      <c r="AD628" t="e">
        <f>SQRT(($U$6/2)^2-($U$6/2)^2*'(OLD) bottom seam length'!AC628^2/($U$7/2)^2)</f>
        <v>#VALUE!</v>
      </c>
    </row>
    <row r="629" spans="2:30">
      <c r="B629" s="136">
        <f t="shared" si="90"/>
        <v>12360</v>
      </c>
      <c r="C629" t="e">
        <f>SQRT(($C$5/2)^2-($C$5/2)^2*'(OLD) bottom seam length'!B629^2/($C$6/2)^2)</f>
        <v>#DIV/0!</v>
      </c>
      <c r="E629" s="136">
        <f t="shared" si="91"/>
        <v>12360</v>
      </c>
      <c r="F629" t="e">
        <f>SQRT(($C$5/2)^2-($C$5/2)^2*'(OLD) bottom seam length'!E629^2/($C$6/2)^2)</f>
        <v>#DIV/0!</v>
      </c>
      <c r="H629" s="136">
        <f t="shared" si="92"/>
        <v>12360</v>
      </c>
      <c r="I629" t="e">
        <f>SQRT(($C$5/2)^2-($C$5/2)^2*'(OLD) bottom seam length'!H629^2/($C$6/2)^2)</f>
        <v>#DIV/0!</v>
      </c>
      <c r="K629" s="136">
        <f t="shared" si="93"/>
        <v>12360</v>
      </c>
      <c r="L629" t="e">
        <f>SQRT(($C$5/2)^2-($C$5/2)^2*'(OLD) bottom seam length'!K629^2/($C$6/2)^2)</f>
        <v>#DIV/0!</v>
      </c>
      <c r="O629" s="136">
        <f t="shared" si="94"/>
        <v>12360</v>
      </c>
      <c r="P629" t="b">
        <f t="shared" si="95"/>
        <v>0</v>
      </c>
      <c r="T629" s="136">
        <f t="shared" si="96"/>
        <v>12340</v>
      </c>
      <c r="U629" t="e">
        <f>SQRT(($U$6/2)^2-($U$6/2)^2*'(OLD) bottom seam length'!T629^2/($U$7/2)^2)</f>
        <v>#VALUE!</v>
      </c>
      <c r="W629" s="136">
        <f t="shared" si="97"/>
        <v>12340</v>
      </c>
      <c r="X629" t="e">
        <f>SQRT(($U$6/2)^2-($U$6/2)^2*'(OLD) bottom seam length'!W629^2/($U$7/2)^2)</f>
        <v>#VALUE!</v>
      </c>
      <c r="Z629" s="136">
        <f t="shared" si="98"/>
        <v>12340</v>
      </c>
      <c r="AA629" t="e">
        <f>SQRT(($U$6/2)^2-($U$6/2)^2*'(OLD) bottom seam length'!Z629^2/($U$7/2)^2)</f>
        <v>#VALUE!</v>
      </c>
      <c r="AC629" s="136">
        <f t="shared" si="99"/>
        <v>12340</v>
      </c>
      <c r="AD629" t="e">
        <f>SQRT(($U$6/2)^2-($U$6/2)^2*'(OLD) bottom seam length'!AC629^2/($U$7/2)^2)</f>
        <v>#VALUE!</v>
      </c>
    </row>
    <row r="630" spans="2:30">
      <c r="B630" s="136">
        <f t="shared" si="90"/>
        <v>12380</v>
      </c>
      <c r="C630" t="e">
        <f>SQRT(($C$5/2)^2-($C$5/2)^2*'(OLD) bottom seam length'!B630^2/($C$6/2)^2)</f>
        <v>#DIV/0!</v>
      </c>
      <c r="E630" s="136">
        <f t="shared" si="91"/>
        <v>12380</v>
      </c>
      <c r="F630" t="e">
        <f>SQRT(($C$5/2)^2-($C$5/2)^2*'(OLD) bottom seam length'!E630^2/($C$6/2)^2)</f>
        <v>#DIV/0!</v>
      </c>
      <c r="H630" s="136">
        <f t="shared" si="92"/>
        <v>12380</v>
      </c>
      <c r="I630" t="e">
        <f>SQRT(($C$5/2)^2-($C$5/2)^2*'(OLD) bottom seam length'!H630^2/($C$6/2)^2)</f>
        <v>#DIV/0!</v>
      </c>
      <c r="K630" s="136">
        <f t="shared" si="93"/>
        <v>12380</v>
      </c>
      <c r="L630" t="e">
        <f>SQRT(($C$5/2)^2-($C$5/2)^2*'(OLD) bottom seam length'!K630^2/($C$6/2)^2)</f>
        <v>#DIV/0!</v>
      </c>
      <c r="O630" s="136">
        <f t="shared" si="94"/>
        <v>12380</v>
      </c>
      <c r="P630" t="b">
        <f t="shared" si="95"/>
        <v>0</v>
      </c>
      <c r="T630" s="136">
        <f t="shared" si="96"/>
        <v>12360</v>
      </c>
      <c r="U630" t="e">
        <f>SQRT(($U$6/2)^2-($U$6/2)^2*'(OLD) bottom seam length'!T630^2/($U$7/2)^2)</f>
        <v>#VALUE!</v>
      </c>
      <c r="W630" s="136">
        <f t="shared" si="97"/>
        <v>12360</v>
      </c>
      <c r="X630" t="e">
        <f>SQRT(($U$6/2)^2-($U$6/2)^2*'(OLD) bottom seam length'!W630^2/($U$7/2)^2)</f>
        <v>#VALUE!</v>
      </c>
      <c r="Z630" s="136">
        <f t="shared" si="98"/>
        <v>12360</v>
      </c>
      <c r="AA630" t="e">
        <f>SQRT(($U$6/2)^2-($U$6/2)^2*'(OLD) bottom seam length'!Z630^2/($U$7/2)^2)</f>
        <v>#VALUE!</v>
      </c>
      <c r="AC630" s="136">
        <f t="shared" si="99"/>
        <v>12360</v>
      </c>
      <c r="AD630" t="e">
        <f>SQRT(($U$6/2)^2-($U$6/2)^2*'(OLD) bottom seam length'!AC630^2/($U$7/2)^2)</f>
        <v>#VALUE!</v>
      </c>
    </row>
    <row r="631" spans="2:30">
      <c r="B631" s="136">
        <f t="shared" si="90"/>
        <v>12400</v>
      </c>
      <c r="C631" t="e">
        <f>SQRT(($C$5/2)^2-($C$5/2)^2*'(OLD) bottom seam length'!B631^2/($C$6/2)^2)</f>
        <v>#DIV/0!</v>
      </c>
      <c r="E631" s="136">
        <f t="shared" si="91"/>
        <v>12400</v>
      </c>
      <c r="F631" t="e">
        <f>SQRT(($C$5/2)^2-($C$5/2)^2*'(OLD) bottom seam length'!E631^2/($C$6/2)^2)</f>
        <v>#DIV/0!</v>
      </c>
      <c r="H631" s="136">
        <f t="shared" si="92"/>
        <v>12400</v>
      </c>
      <c r="I631" t="e">
        <f>SQRT(($C$5/2)^2-($C$5/2)^2*'(OLD) bottom seam length'!H631^2/($C$6/2)^2)</f>
        <v>#DIV/0!</v>
      </c>
      <c r="K631" s="136">
        <f t="shared" si="93"/>
        <v>12400</v>
      </c>
      <c r="L631" t="e">
        <f>SQRT(($C$5/2)^2-($C$5/2)^2*'(OLD) bottom seam length'!K631^2/($C$6/2)^2)</f>
        <v>#DIV/0!</v>
      </c>
      <c r="O631" s="136">
        <f t="shared" si="94"/>
        <v>12400</v>
      </c>
      <c r="P631" t="b">
        <f t="shared" si="95"/>
        <v>0</v>
      </c>
      <c r="T631" s="136">
        <f t="shared" si="96"/>
        <v>12380</v>
      </c>
      <c r="U631" t="e">
        <f>SQRT(($U$6/2)^2-($U$6/2)^2*'(OLD) bottom seam length'!T631^2/($U$7/2)^2)</f>
        <v>#VALUE!</v>
      </c>
      <c r="W631" s="136">
        <f t="shared" si="97"/>
        <v>12380</v>
      </c>
      <c r="X631" t="e">
        <f>SQRT(($U$6/2)^2-($U$6/2)^2*'(OLD) bottom seam length'!W631^2/($U$7/2)^2)</f>
        <v>#VALUE!</v>
      </c>
      <c r="Z631" s="136">
        <f t="shared" si="98"/>
        <v>12380</v>
      </c>
      <c r="AA631" t="e">
        <f>SQRT(($U$6/2)^2-($U$6/2)^2*'(OLD) bottom seam length'!Z631^2/($U$7/2)^2)</f>
        <v>#VALUE!</v>
      </c>
      <c r="AC631" s="136">
        <f t="shared" si="99"/>
        <v>12380</v>
      </c>
      <c r="AD631" t="e">
        <f>SQRT(($U$6/2)^2-($U$6/2)^2*'(OLD) bottom seam length'!AC631^2/($U$7/2)^2)</f>
        <v>#VALUE!</v>
      </c>
    </row>
    <row r="632" spans="2:30">
      <c r="B632" s="136">
        <f t="shared" si="90"/>
        <v>12420</v>
      </c>
      <c r="C632" t="e">
        <f>SQRT(($C$5/2)^2-($C$5/2)^2*'(OLD) bottom seam length'!B632^2/($C$6/2)^2)</f>
        <v>#DIV/0!</v>
      </c>
      <c r="E632" s="136">
        <f t="shared" si="91"/>
        <v>12420</v>
      </c>
      <c r="F632" t="e">
        <f>SQRT(($C$5/2)^2-($C$5/2)^2*'(OLD) bottom seam length'!E632^2/($C$6/2)^2)</f>
        <v>#DIV/0!</v>
      </c>
      <c r="H632" s="136">
        <f t="shared" si="92"/>
        <v>12420</v>
      </c>
      <c r="I632" t="e">
        <f>SQRT(($C$5/2)^2-($C$5/2)^2*'(OLD) bottom seam length'!H632^2/($C$6/2)^2)</f>
        <v>#DIV/0!</v>
      </c>
      <c r="K632" s="136">
        <f t="shared" si="93"/>
        <v>12420</v>
      </c>
      <c r="L632" t="e">
        <f>SQRT(($C$5/2)^2-($C$5/2)^2*'(OLD) bottom seam length'!K632^2/($C$6/2)^2)</f>
        <v>#DIV/0!</v>
      </c>
      <c r="O632" s="136">
        <f t="shared" si="94"/>
        <v>12420</v>
      </c>
      <c r="P632" t="b">
        <f t="shared" si="95"/>
        <v>0</v>
      </c>
      <c r="T632" s="136">
        <f t="shared" si="96"/>
        <v>12400</v>
      </c>
      <c r="U632" t="e">
        <f>SQRT(($U$6/2)^2-($U$6/2)^2*'(OLD) bottom seam length'!T632^2/($U$7/2)^2)</f>
        <v>#VALUE!</v>
      </c>
      <c r="W632" s="136">
        <f t="shared" si="97"/>
        <v>12400</v>
      </c>
      <c r="X632" t="e">
        <f>SQRT(($U$6/2)^2-($U$6/2)^2*'(OLD) bottom seam length'!W632^2/($U$7/2)^2)</f>
        <v>#VALUE!</v>
      </c>
      <c r="Z632" s="136">
        <f t="shared" si="98"/>
        <v>12400</v>
      </c>
      <c r="AA632" t="e">
        <f>SQRT(($U$6/2)^2-($U$6/2)^2*'(OLD) bottom seam length'!Z632^2/($U$7/2)^2)</f>
        <v>#VALUE!</v>
      </c>
      <c r="AC632" s="136">
        <f t="shared" si="99"/>
        <v>12400</v>
      </c>
      <c r="AD632" t="e">
        <f>SQRT(($U$6/2)^2-($U$6/2)^2*'(OLD) bottom seam length'!AC632^2/($U$7/2)^2)</f>
        <v>#VALUE!</v>
      </c>
    </row>
    <row r="633" spans="2:30">
      <c r="B633" s="136">
        <f t="shared" si="90"/>
        <v>12440</v>
      </c>
      <c r="C633" t="e">
        <f>SQRT(($C$5/2)^2-($C$5/2)^2*'(OLD) bottom seam length'!B633^2/($C$6/2)^2)</f>
        <v>#DIV/0!</v>
      </c>
      <c r="E633" s="136">
        <f t="shared" si="91"/>
        <v>12440</v>
      </c>
      <c r="F633" t="e">
        <f>SQRT(($C$5/2)^2-($C$5/2)^2*'(OLD) bottom seam length'!E633^2/($C$6/2)^2)</f>
        <v>#DIV/0!</v>
      </c>
      <c r="H633" s="136">
        <f t="shared" si="92"/>
        <v>12440</v>
      </c>
      <c r="I633" t="e">
        <f>SQRT(($C$5/2)^2-($C$5/2)^2*'(OLD) bottom seam length'!H633^2/($C$6/2)^2)</f>
        <v>#DIV/0!</v>
      </c>
      <c r="K633" s="136">
        <f t="shared" si="93"/>
        <v>12440</v>
      </c>
      <c r="L633" t="e">
        <f>SQRT(($C$5/2)^2-($C$5/2)^2*'(OLD) bottom seam length'!K633^2/($C$6/2)^2)</f>
        <v>#DIV/0!</v>
      </c>
      <c r="O633" s="136">
        <f t="shared" si="94"/>
        <v>12440</v>
      </c>
      <c r="P633" t="b">
        <f t="shared" si="95"/>
        <v>0</v>
      </c>
      <c r="T633" s="136">
        <f t="shared" si="96"/>
        <v>12420</v>
      </c>
      <c r="U633" t="e">
        <f>SQRT(($U$6/2)^2-($U$6/2)^2*'(OLD) bottom seam length'!T633^2/($U$7/2)^2)</f>
        <v>#VALUE!</v>
      </c>
      <c r="W633" s="136">
        <f t="shared" si="97"/>
        <v>12420</v>
      </c>
      <c r="X633" t="e">
        <f>SQRT(($U$6/2)^2-($U$6/2)^2*'(OLD) bottom seam length'!W633^2/($U$7/2)^2)</f>
        <v>#VALUE!</v>
      </c>
      <c r="Z633" s="136">
        <f t="shared" si="98"/>
        <v>12420</v>
      </c>
      <c r="AA633" t="e">
        <f>SQRT(($U$6/2)^2-($U$6/2)^2*'(OLD) bottom seam length'!Z633^2/($U$7/2)^2)</f>
        <v>#VALUE!</v>
      </c>
      <c r="AC633" s="136">
        <f t="shared" si="99"/>
        <v>12420</v>
      </c>
      <c r="AD633" t="e">
        <f>SQRT(($U$6/2)^2-($U$6/2)^2*'(OLD) bottom seam length'!AC633^2/($U$7/2)^2)</f>
        <v>#VALUE!</v>
      </c>
    </row>
    <row r="634" spans="2:30">
      <c r="B634" s="136">
        <f t="shared" si="90"/>
        <v>12460</v>
      </c>
      <c r="C634" t="e">
        <f>SQRT(($C$5/2)^2-($C$5/2)^2*'(OLD) bottom seam length'!B634^2/($C$6/2)^2)</f>
        <v>#DIV/0!</v>
      </c>
      <c r="E634" s="136">
        <f t="shared" si="91"/>
        <v>12460</v>
      </c>
      <c r="F634" t="e">
        <f>SQRT(($C$5/2)^2-($C$5/2)^2*'(OLD) bottom seam length'!E634^2/($C$6/2)^2)</f>
        <v>#DIV/0!</v>
      </c>
      <c r="H634" s="136">
        <f t="shared" si="92"/>
        <v>12460</v>
      </c>
      <c r="I634" t="e">
        <f>SQRT(($C$5/2)^2-($C$5/2)^2*'(OLD) bottom seam length'!H634^2/($C$6/2)^2)</f>
        <v>#DIV/0!</v>
      </c>
      <c r="K634" s="136">
        <f t="shared" si="93"/>
        <v>12460</v>
      </c>
      <c r="L634" t="e">
        <f>SQRT(($C$5/2)^2-($C$5/2)^2*'(OLD) bottom seam length'!K634^2/($C$6/2)^2)</f>
        <v>#DIV/0!</v>
      </c>
      <c r="O634" s="136">
        <f t="shared" si="94"/>
        <v>12460</v>
      </c>
      <c r="P634" t="b">
        <f t="shared" si="95"/>
        <v>0</v>
      </c>
      <c r="T634" s="136">
        <f t="shared" si="96"/>
        <v>12440</v>
      </c>
      <c r="U634" t="e">
        <f>SQRT(($U$6/2)^2-($U$6/2)^2*'(OLD) bottom seam length'!T634^2/($U$7/2)^2)</f>
        <v>#VALUE!</v>
      </c>
      <c r="W634" s="136">
        <f t="shared" si="97"/>
        <v>12440</v>
      </c>
      <c r="X634" t="e">
        <f>SQRT(($U$6/2)^2-($U$6/2)^2*'(OLD) bottom seam length'!W634^2/($U$7/2)^2)</f>
        <v>#VALUE!</v>
      </c>
      <c r="Z634" s="136">
        <f t="shared" si="98"/>
        <v>12440</v>
      </c>
      <c r="AA634" t="e">
        <f>SQRT(($U$6/2)^2-($U$6/2)^2*'(OLD) bottom seam length'!Z634^2/($U$7/2)^2)</f>
        <v>#VALUE!</v>
      </c>
      <c r="AC634" s="136">
        <f t="shared" si="99"/>
        <v>12440</v>
      </c>
      <c r="AD634" t="e">
        <f>SQRT(($U$6/2)^2-($U$6/2)^2*'(OLD) bottom seam length'!AC634^2/($U$7/2)^2)</f>
        <v>#VALUE!</v>
      </c>
    </row>
    <row r="635" spans="2:30">
      <c r="B635" s="136">
        <f t="shared" si="90"/>
        <v>12480</v>
      </c>
      <c r="C635" t="e">
        <f>SQRT(($C$5/2)^2-($C$5/2)^2*'(OLD) bottom seam length'!B635^2/($C$6/2)^2)</f>
        <v>#DIV/0!</v>
      </c>
      <c r="E635" s="136">
        <f t="shared" si="91"/>
        <v>12480</v>
      </c>
      <c r="F635" t="e">
        <f>SQRT(($C$5/2)^2-($C$5/2)^2*'(OLD) bottom seam length'!E635^2/($C$6/2)^2)</f>
        <v>#DIV/0!</v>
      </c>
      <c r="H635" s="136">
        <f t="shared" si="92"/>
        <v>12480</v>
      </c>
      <c r="I635" t="e">
        <f>SQRT(($C$5/2)^2-($C$5/2)^2*'(OLD) bottom seam length'!H635^2/($C$6/2)^2)</f>
        <v>#DIV/0!</v>
      </c>
      <c r="K635" s="136">
        <f t="shared" si="93"/>
        <v>12480</v>
      </c>
      <c r="L635" t="e">
        <f>SQRT(($C$5/2)^2-($C$5/2)^2*'(OLD) bottom seam length'!K635^2/($C$6/2)^2)</f>
        <v>#DIV/0!</v>
      </c>
      <c r="O635" s="136">
        <f t="shared" si="94"/>
        <v>12480</v>
      </c>
      <c r="P635" t="b">
        <f t="shared" si="95"/>
        <v>0</v>
      </c>
      <c r="T635" s="136">
        <f t="shared" si="96"/>
        <v>12460</v>
      </c>
      <c r="U635" t="e">
        <f>SQRT(($U$6/2)^2-($U$6/2)^2*'(OLD) bottom seam length'!T635^2/($U$7/2)^2)</f>
        <v>#VALUE!</v>
      </c>
      <c r="W635" s="136">
        <f t="shared" si="97"/>
        <v>12460</v>
      </c>
      <c r="X635" t="e">
        <f>SQRT(($U$6/2)^2-($U$6/2)^2*'(OLD) bottom seam length'!W635^2/($U$7/2)^2)</f>
        <v>#VALUE!</v>
      </c>
      <c r="Z635" s="136">
        <f t="shared" si="98"/>
        <v>12460</v>
      </c>
      <c r="AA635" t="e">
        <f>SQRT(($U$6/2)^2-($U$6/2)^2*'(OLD) bottom seam length'!Z635^2/($U$7/2)^2)</f>
        <v>#VALUE!</v>
      </c>
      <c r="AC635" s="136">
        <f t="shared" si="99"/>
        <v>12460</v>
      </c>
      <c r="AD635" t="e">
        <f>SQRT(($U$6/2)^2-($U$6/2)^2*'(OLD) bottom seam length'!AC635^2/($U$7/2)^2)</f>
        <v>#VALUE!</v>
      </c>
    </row>
    <row r="636" spans="2:30">
      <c r="B636" s="136">
        <f t="shared" si="90"/>
        <v>12500</v>
      </c>
      <c r="C636" t="e">
        <f>SQRT(($C$5/2)^2-($C$5/2)^2*'(OLD) bottom seam length'!B636^2/($C$6/2)^2)</f>
        <v>#DIV/0!</v>
      </c>
      <c r="E636" s="136">
        <f t="shared" si="91"/>
        <v>12500</v>
      </c>
      <c r="F636" t="e">
        <f>SQRT(($C$5/2)^2-($C$5/2)^2*'(OLD) bottom seam length'!E636^2/($C$6/2)^2)</f>
        <v>#DIV/0!</v>
      </c>
      <c r="H636" s="136">
        <f t="shared" si="92"/>
        <v>12500</v>
      </c>
      <c r="I636" t="e">
        <f>SQRT(($C$5/2)^2-($C$5/2)^2*'(OLD) bottom seam length'!H636^2/($C$6/2)^2)</f>
        <v>#DIV/0!</v>
      </c>
      <c r="K636" s="136">
        <f t="shared" si="93"/>
        <v>12500</v>
      </c>
      <c r="L636" t="e">
        <f>SQRT(($C$5/2)^2-($C$5/2)^2*'(OLD) bottom seam length'!K636^2/($C$6/2)^2)</f>
        <v>#DIV/0!</v>
      </c>
      <c r="O636" s="136">
        <f t="shared" si="94"/>
        <v>12500</v>
      </c>
      <c r="P636" t="b">
        <f t="shared" si="95"/>
        <v>0</v>
      </c>
      <c r="T636" s="136">
        <f t="shared" si="96"/>
        <v>12480</v>
      </c>
      <c r="U636" t="e">
        <f>SQRT(($U$6/2)^2-($U$6/2)^2*'(OLD) bottom seam length'!T636^2/($U$7/2)^2)</f>
        <v>#VALUE!</v>
      </c>
      <c r="W636" s="136">
        <f t="shared" si="97"/>
        <v>12480</v>
      </c>
      <c r="X636" t="e">
        <f>SQRT(($U$6/2)^2-($U$6/2)^2*'(OLD) bottom seam length'!W636^2/($U$7/2)^2)</f>
        <v>#VALUE!</v>
      </c>
      <c r="Z636" s="136">
        <f t="shared" si="98"/>
        <v>12480</v>
      </c>
      <c r="AA636" t="e">
        <f>SQRT(($U$6/2)^2-($U$6/2)^2*'(OLD) bottom seam length'!Z636^2/($U$7/2)^2)</f>
        <v>#VALUE!</v>
      </c>
      <c r="AC636" s="136">
        <f t="shared" si="99"/>
        <v>12480</v>
      </c>
      <c r="AD636" t="e">
        <f>SQRT(($U$6/2)^2-($U$6/2)^2*'(OLD) bottom seam length'!AC636^2/($U$7/2)^2)</f>
        <v>#VALUE!</v>
      </c>
    </row>
    <row r="637" spans="2:30">
      <c r="B637" s="136">
        <f t="shared" si="90"/>
        <v>12520</v>
      </c>
      <c r="C637" t="e">
        <f>SQRT(($C$5/2)^2-($C$5/2)^2*'(OLD) bottom seam length'!B637^2/($C$6/2)^2)</f>
        <v>#DIV/0!</v>
      </c>
      <c r="E637" s="136">
        <f t="shared" si="91"/>
        <v>12520</v>
      </c>
      <c r="F637" t="e">
        <f>SQRT(($C$5/2)^2-($C$5/2)^2*'(OLD) bottom seam length'!E637^2/($C$6/2)^2)</f>
        <v>#DIV/0!</v>
      </c>
      <c r="H637" s="136">
        <f t="shared" si="92"/>
        <v>12520</v>
      </c>
      <c r="I637" t="e">
        <f>SQRT(($C$5/2)^2-($C$5/2)^2*'(OLD) bottom seam length'!H637^2/($C$6/2)^2)</f>
        <v>#DIV/0!</v>
      </c>
      <c r="K637" s="136">
        <f t="shared" si="93"/>
        <v>12520</v>
      </c>
      <c r="L637" t="e">
        <f>SQRT(($C$5/2)^2-($C$5/2)^2*'(OLD) bottom seam length'!K637^2/($C$6/2)^2)</f>
        <v>#DIV/0!</v>
      </c>
      <c r="O637" s="136">
        <f t="shared" si="94"/>
        <v>12520</v>
      </c>
      <c r="P637" t="b">
        <f t="shared" si="95"/>
        <v>0</v>
      </c>
      <c r="T637" s="136">
        <f t="shared" si="96"/>
        <v>12500</v>
      </c>
      <c r="U637" t="e">
        <f>SQRT(($U$6/2)^2-($U$6/2)^2*'(OLD) bottom seam length'!T637^2/($U$7/2)^2)</f>
        <v>#VALUE!</v>
      </c>
      <c r="W637" s="136">
        <f t="shared" si="97"/>
        <v>12500</v>
      </c>
      <c r="X637" t="e">
        <f>SQRT(($U$6/2)^2-($U$6/2)^2*'(OLD) bottom seam length'!W637^2/($U$7/2)^2)</f>
        <v>#VALUE!</v>
      </c>
      <c r="Z637" s="136">
        <f t="shared" si="98"/>
        <v>12500</v>
      </c>
      <c r="AA637" t="e">
        <f>SQRT(($U$6/2)^2-($U$6/2)^2*'(OLD) bottom seam length'!Z637^2/($U$7/2)^2)</f>
        <v>#VALUE!</v>
      </c>
      <c r="AC637" s="136">
        <f t="shared" si="99"/>
        <v>12500</v>
      </c>
      <c r="AD637" t="e">
        <f>SQRT(($U$6/2)^2-($U$6/2)^2*'(OLD) bottom seam length'!AC637^2/($U$7/2)^2)</f>
        <v>#VALUE!</v>
      </c>
    </row>
    <row r="638" spans="2:30">
      <c r="B638" s="136">
        <f t="shared" si="90"/>
        <v>12540</v>
      </c>
      <c r="C638" t="e">
        <f>SQRT(($C$5/2)^2-($C$5/2)^2*'(OLD) bottom seam length'!B638^2/($C$6/2)^2)</f>
        <v>#DIV/0!</v>
      </c>
      <c r="E638" s="136">
        <f t="shared" si="91"/>
        <v>12540</v>
      </c>
      <c r="F638" t="e">
        <f>SQRT(($C$5/2)^2-($C$5/2)^2*'(OLD) bottom seam length'!E638^2/($C$6/2)^2)</f>
        <v>#DIV/0!</v>
      </c>
      <c r="H638" s="136">
        <f t="shared" si="92"/>
        <v>12540</v>
      </c>
      <c r="I638" t="e">
        <f>SQRT(($C$5/2)^2-($C$5/2)^2*'(OLD) bottom seam length'!H638^2/($C$6/2)^2)</f>
        <v>#DIV/0!</v>
      </c>
      <c r="K638" s="136">
        <f t="shared" si="93"/>
        <v>12540</v>
      </c>
      <c r="L638" t="e">
        <f>SQRT(($C$5/2)^2-($C$5/2)^2*'(OLD) bottom seam length'!K638^2/($C$6/2)^2)</f>
        <v>#DIV/0!</v>
      </c>
      <c r="O638" s="136">
        <f t="shared" si="94"/>
        <v>12540</v>
      </c>
      <c r="P638" t="b">
        <f t="shared" si="95"/>
        <v>0</v>
      </c>
      <c r="T638" s="136">
        <f t="shared" si="96"/>
        <v>12520</v>
      </c>
      <c r="U638" t="e">
        <f>SQRT(($U$6/2)^2-($U$6/2)^2*'(OLD) bottom seam length'!T638^2/($U$7/2)^2)</f>
        <v>#VALUE!</v>
      </c>
      <c r="W638" s="136">
        <f t="shared" si="97"/>
        <v>12520</v>
      </c>
      <c r="X638" t="e">
        <f>SQRT(($U$6/2)^2-($U$6/2)^2*'(OLD) bottom seam length'!W638^2/($U$7/2)^2)</f>
        <v>#VALUE!</v>
      </c>
      <c r="Z638" s="136">
        <f t="shared" si="98"/>
        <v>12520</v>
      </c>
      <c r="AA638" t="e">
        <f>SQRT(($U$6/2)^2-($U$6/2)^2*'(OLD) bottom seam length'!Z638^2/($U$7/2)^2)</f>
        <v>#VALUE!</v>
      </c>
      <c r="AC638" s="136">
        <f t="shared" si="99"/>
        <v>12520</v>
      </c>
      <c r="AD638" t="e">
        <f>SQRT(($U$6/2)^2-($U$6/2)^2*'(OLD) bottom seam length'!AC638^2/($U$7/2)^2)</f>
        <v>#VALUE!</v>
      </c>
    </row>
    <row r="639" spans="2:30">
      <c r="B639" s="136">
        <f t="shared" si="90"/>
        <v>12560</v>
      </c>
      <c r="C639" t="e">
        <f>SQRT(($C$5/2)^2-($C$5/2)^2*'(OLD) bottom seam length'!B639^2/($C$6/2)^2)</f>
        <v>#DIV/0!</v>
      </c>
      <c r="E639" s="136">
        <f t="shared" si="91"/>
        <v>12560</v>
      </c>
      <c r="F639" t="e">
        <f>SQRT(($C$5/2)^2-($C$5/2)^2*'(OLD) bottom seam length'!E639^2/($C$6/2)^2)</f>
        <v>#DIV/0!</v>
      </c>
      <c r="H639" s="136">
        <f t="shared" si="92"/>
        <v>12560</v>
      </c>
      <c r="I639" t="e">
        <f>SQRT(($C$5/2)^2-($C$5/2)^2*'(OLD) bottom seam length'!H639^2/($C$6/2)^2)</f>
        <v>#DIV/0!</v>
      </c>
      <c r="K639" s="136">
        <f t="shared" si="93"/>
        <v>12560</v>
      </c>
      <c r="L639" t="e">
        <f>SQRT(($C$5/2)^2-($C$5/2)^2*'(OLD) bottom seam length'!K639^2/($C$6/2)^2)</f>
        <v>#DIV/0!</v>
      </c>
      <c r="O639" s="136">
        <f t="shared" si="94"/>
        <v>12560</v>
      </c>
      <c r="P639" t="b">
        <f t="shared" si="95"/>
        <v>0</v>
      </c>
      <c r="T639" s="136">
        <f t="shared" si="96"/>
        <v>12540</v>
      </c>
      <c r="U639" t="e">
        <f>SQRT(($U$6/2)^2-($U$6/2)^2*'(OLD) bottom seam length'!T639^2/($U$7/2)^2)</f>
        <v>#VALUE!</v>
      </c>
      <c r="W639" s="136">
        <f t="shared" si="97"/>
        <v>12540</v>
      </c>
      <c r="X639" t="e">
        <f>SQRT(($U$6/2)^2-($U$6/2)^2*'(OLD) bottom seam length'!W639^2/($U$7/2)^2)</f>
        <v>#VALUE!</v>
      </c>
      <c r="Z639" s="136">
        <f t="shared" si="98"/>
        <v>12540</v>
      </c>
      <c r="AA639" t="e">
        <f>SQRT(($U$6/2)^2-($U$6/2)^2*'(OLD) bottom seam length'!Z639^2/($U$7/2)^2)</f>
        <v>#VALUE!</v>
      </c>
      <c r="AC639" s="136">
        <f t="shared" si="99"/>
        <v>12540</v>
      </c>
      <c r="AD639" t="e">
        <f>SQRT(($U$6/2)^2-($U$6/2)^2*'(OLD) bottom seam length'!AC639^2/($U$7/2)^2)</f>
        <v>#VALUE!</v>
      </c>
    </row>
    <row r="640" spans="2:30">
      <c r="B640" s="136">
        <f t="shared" si="90"/>
        <v>12580</v>
      </c>
      <c r="C640" t="e">
        <f>SQRT(($C$5/2)^2-($C$5/2)^2*'(OLD) bottom seam length'!B640^2/($C$6/2)^2)</f>
        <v>#DIV/0!</v>
      </c>
      <c r="E640" s="136">
        <f t="shared" si="91"/>
        <v>12580</v>
      </c>
      <c r="F640" t="e">
        <f>SQRT(($C$5/2)^2-($C$5/2)^2*'(OLD) bottom seam length'!E640^2/($C$6/2)^2)</f>
        <v>#DIV/0!</v>
      </c>
      <c r="H640" s="136">
        <f t="shared" si="92"/>
        <v>12580</v>
      </c>
      <c r="I640" t="e">
        <f>SQRT(($C$5/2)^2-($C$5/2)^2*'(OLD) bottom seam length'!H640^2/($C$6/2)^2)</f>
        <v>#DIV/0!</v>
      </c>
      <c r="K640" s="136">
        <f t="shared" si="93"/>
        <v>12580</v>
      </c>
      <c r="L640" t="e">
        <f>SQRT(($C$5/2)^2-($C$5/2)^2*'(OLD) bottom seam length'!K640^2/($C$6/2)^2)</f>
        <v>#DIV/0!</v>
      </c>
      <c r="O640" s="136">
        <f t="shared" si="94"/>
        <v>12580</v>
      </c>
      <c r="P640" t="b">
        <f t="shared" si="95"/>
        <v>0</v>
      </c>
      <c r="T640" s="136">
        <f t="shared" si="96"/>
        <v>12560</v>
      </c>
      <c r="U640" t="e">
        <f>SQRT(($U$6/2)^2-($U$6/2)^2*'(OLD) bottom seam length'!T640^2/($U$7/2)^2)</f>
        <v>#VALUE!</v>
      </c>
      <c r="W640" s="136">
        <f t="shared" si="97"/>
        <v>12560</v>
      </c>
      <c r="X640" t="e">
        <f>SQRT(($U$6/2)^2-($U$6/2)^2*'(OLD) bottom seam length'!W640^2/($U$7/2)^2)</f>
        <v>#VALUE!</v>
      </c>
      <c r="Z640" s="136">
        <f t="shared" si="98"/>
        <v>12560</v>
      </c>
      <c r="AA640" t="e">
        <f>SQRT(($U$6/2)^2-($U$6/2)^2*'(OLD) bottom seam length'!Z640^2/($U$7/2)^2)</f>
        <v>#VALUE!</v>
      </c>
      <c r="AC640" s="136">
        <f t="shared" si="99"/>
        <v>12560</v>
      </c>
      <c r="AD640" t="e">
        <f>SQRT(($U$6/2)^2-($U$6/2)^2*'(OLD) bottom seam length'!AC640^2/($U$7/2)^2)</f>
        <v>#VALUE!</v>
      </c>
    </row>
    <row r="641" spans="2:30">
      <c r="B641" s="136">
        <f t="shared" si="90"/>
        <v>12600</v>
      </c>
      <c r="C641" t="e">
        <f>SQRT(($C$5/2)^2-($C$5/2)^2*'(OLD) bottom seam length'!B641^2/($C$6/2)^2)</f>
        <v>#DIV/0!</v>
      </c>
      <c r="E641" s="136">
        <f t="shared" si="91"/>
        <v>12600</v>
      </c>
      <c r="F641" t="e">
        <f>SQRT(($C$5/2)^2-($C$5/2)^2*'(OLD) bottom seam length'!E641^2/($C$6/2)^2)</f>
        <v>#DIV/0!</v>
      </c>
      <c r="H641" s="136">
        <f t="shared" si="92"/>
        <v>12600</v>
      </c>
      <c r="I641" t="e">
        <f>SQRT(($C$5/2)^2-($C$5/2)^2*'(OLD) bottom seam length'!H641^2/($C$6/2)^2)</f>
        <v>#DIV/0!</v>
      </c>
      <c r="K641" s="136">
        <f t="shared" si="93"/>
        <v>12600</v>
      </c>
      <c r="L641" t="e">
        <f>SQRT(($C$5/2)^2-($C$5/2)^2*'(OLD) bottom seam length'!K641^2/($C$6/2)^2)</f>
        <v>#DIV/0!</v>
      </c>
      <c r="O641" s="136">
        <f t="shared" si="94"/>
        <v>12600</v>
      </c>
      <c r="P641" t="b">
        <f t="shared" si="95"/>
        <v>0</v>
      </c>
      <c r="T641" s="136">
        <f t="shared" si="96"/>
        <v>12580</v>
      </c>
      <c r="U641" t="e">
        <f>SQRT(($U$6/2)^2-($U$6/2)^2*'(OLD) bottom seam length'!T641^2/($U$7/2)^2)</f>
        <v>#VALUE!</v>
      </c>
      <c r="W641" s="136">
        <f t="shared" si="97"/>
        <v>12580</v>
      </c>
      <c r="X641" t="e">
        <f>SQRT(($U$6/2)^2-($U$6/2)^2*'(OLD) bottom seam length'!W641^2/($U$7/2)^2)</f>
        <v>#VALUE!</v>
      </c>
      <c r="Z641" s="136">
        <f t="shared" si="98"/>
        <v>12580</v>
      </c>
      <c r="AA641" t="e">
        <f>SQRT(($U$6/2)^2-($U$6/2)^2*'(OLD) bottom seam length'!Z641^2/($U$7/2)^2)</f>
        <v>#VALUE!</v>
      </c>
      <c r="AC641" s="136">
        <f t="shared" si="99"/>
        <v>12580</v>
      </c>
      <c r="AD641" t="e">
        <f>SQRT(($U$6/2)^2-($U$6/2)^2*'(OLD) bottom seam length'!AC641^2/($U$7/2)^2)</f>
        <v>#VALUE!</v>
      </c>
    </row>
    <row r="642" spans="2:30">
      <c r="B642" s="136">
        <f t="shared" si="90"/>
        <v>12620</v>
      </c>
      <c r="C642" t="e">
        <f>SQRT(($C$5/2)^2-($C$5/2)^2*'(OLD) bottom seam length'!B642^2/($C$6/2)^2)</f>
        <v>#DIV/0!</v>
      </c>
      <c r="E642" s="136">
        <f t="shared" si="91"/>
        <v>12620</v>
      </c>
      <c r="F642" t="e">
        <f>SQRT(($C$5/2)^2-($C$5/2)^2*'(OLD) bottom seam length'!E642^2/($C$6/2)^2)</f>
        <v>#DIV/0!</v>
      </c>
      <c r="H642" s="136">
        <f t="shared" si="92"/>
        <v>12620</v>
      </c>
      <c r="I642" t="e">
        <f>SQRT(($C$5/2)^2-($C$5/2)^2*'(OLD) bottom seam length'!H642^2/($C$6/2)^2)</f>
        <v>#DIV/0!</v>
      </c>
      <c r="K642" s="136">
        <f t="shared" si="93"/>
        <v>12620</v>
      </c>
      <c r="L642" t="e">
        <f>SQRT(($C$5/2)^2-($C$5/2)^2*'(OLD) bottom seam length'!K642^2/($C$6/2)^2)</f>
        <v>#DIV/0!</v>
      </c>
      <c r="O642" s="136">
        <f t="shared" si="94"/>
        <v>12620</v>
      </c>
      <c r="P642" t="b">
        <f t="shared" si="95"/>
        <v>0</v>
      </c>
      <c r="T642" s="136">
        <f t="shared" si="96"/>
        <v>12600</v>
      </c>
      <c r="U642" t="e">
        <f>SQRT(($U$6/2)^2-($U$6/2)^2*'(OLD) bottom seam length'!T642^2/($U$7/2)^2)</f>
        <v>#VALUE!</v>
      </c>
      <c r="W642" s="136">
        <f t="shared" si="97"/>
        <v>12600</v>
      </c>
      <c r="X642" t="e">
        <f>SQRT(($U$6/2)^2-($U$6/2)^2*'(OLD) bottom seam length'!W642^2/($U$7/2)^2)</f>
        <v>#VALUE!</v>
      </c>
      <c r="Z642" s="136">
        <f t="shared" si="98"/>
        <v>12600</v>
      </c>
      <c r="AA642" t="e">
        <f>SQRT(($U$6/2)^2-($U$6/2)^2*'(OLD) bottom seam length'!Z642^2/($U$7/2)^2)</f>
        <v>#VALUE!</v>
      </c>
      <c r="AC642" s="136">
        <f t="shared" si="99"/>
        <v>12600</v>
      </c>
      <c r="AD642" t="e">
        <f>SQRT(($U$6/2)^2-($U$6/2)^2*'(OLD) bottom seam length'!AC642^2/($U$7/2)^2)</f>
        <v>#VALUE!</v>
      </c>
    </row>
    <row r="643" spans="2:30">
      <c r="B643" s="136">
        <f t="shared" si="90"/>
        <v>12640</v>
      </c>
      <c r="C643" t="e">
        <f>SQRT(($C$5/2)^2-($C$5/2)^2*'(OLD) bottom seam length'!B643^2/($C$6/2)^2)</f>
        <v>#DIV/0!</v>
      </c>
      <c r="E643" s="136">
        <f t="shared" si="91"/>
        <v>12640</v>
      </c>
      <c r="F643" t="e">
        <f>SQRT(($C$5/2)^2-($C$5/2)^2*'(OLD) bottom seam length'!E643^2/($C$6/2)^2)</f>
        <v>#DIV/0!</v>
      </c>
      <c r="H643" s="136">
        <f t="shared" si="92"/>
        <v>12640</v>
      </c>
      <c r="I643" t="e">
        <f>SQRT(($C$5/2)^2-($C$5/2)^2*'(OLD) bottom seam length'!H643^2/($C$6/2)^2)</f>
        <v>#DIV/0!</v>
      </c>
      <c r="K643" s="136">
        <f t="shared" si="93"/>
        <v>12640</v>
      </c>
      <c r="L643" t="e">
        <f>SQRT(($C$5/2)^2-($C$5/2)^2*'(OLD) bottom seam length'!K643^2/($C$6/2)^2)</f>
        <v>#DIV/0!</v>
      </c>
      <c r="O643" s="136">
        <f t="shared" si="94"/>
        <v>12640</v>
      </c>
      <c r="P643" t="b">
        <f t="shared" si="95"/>
        <v>0</v>
      </c>
      <c r="T643" s="136">
        <f t="shared" si="96"/>
        <v>12620</v>
      </c>
      <c r="U643" t="e">
        <f>SQRT(($U$6/2)^2-($U$6/2)^2*'(OLD) bottom seam length'!T643^2/($U$7/2)^2)</f>
        <v>#VALUE!</v>
      </c>
      <c r="W643" s="136">
        <f t="shared" si="97"/>
        <v>12620</v>
      </c>
      <c r="X643" t="e">
        <f>SQRT(($U$6/2)^2-($U$6/2)^2*'(OLD) bottom seam length'!W643^2/($U$7/2)^2)</f>
        <v>#VALUE!</v>
      </c>
      <c r="Z643" s="136">
        <f t="shared" si="98"/>
        <v>12620</v>
      </c>
      <c r="AA643" t="e">
        <f>SQRT(($U$6/2)^2-($U$6/2)^2*'(OLD) bottom seam length'!Z643^2/($U$7/2)^2)</f>
        <v>#VALUE!</v>
      </c>
      <c r="AC643" s="136">
        <f t="shared" si="99"/>
        <v>12620</v>
      </c>
      <c r="AD643" t="e">
        <f>SQRT(($U$6/2)^2-($U$6/2)^2*'(OLD) bottom seam length'!AC643^2/($U$7/2)^2)</f>
        <v>#VALUE!</v>
      </c>
    </row>
    <row r="644" spans="2:30">
      <c r="B644" s="136">
        <f t="shared" si="90"/>
        <v>12660</v>
      </c>
      <c r="C644" t="e">
        <f>SQRT(($C$5/2)^2-($C$5/2)^2*'(OLD) bottom seam length'!B644^2/($C$6/2)^2)</f>
        <v>#DIV/0!</v>
      </c>
      <c r="E644" s="136">
        <f t="shared" si="91"/>
        <v>12660</v>
      </c>
      <c r="F644" t="e">
        <f>SQRT(($C$5/2)^2-($C$5/2)^2*'(OLD) bottom seam length'!E644^2/($C$6/2)^2)</f>
        <v>#DIV/0!</v>
      </c>
      <c r="H644" s="136">
        <f t="shared" si="92"/>
        <v>12660</v>
      </c>
      <c r="I644" t="e">
        <f>SQRT(($C$5/2)^2-($C$5/2)^2*'(OLD) bottom seam length'!H644^2/($C$6/2)^2)</f>
        <v>#DIV/0!</v>
      </c>
      <c r="K644" s="136">
        <f t="shared" si="93"/>
        <v>12660</v>
      </c>
      <c r="L644" t="e">
        <f>SQRT(($C$5/2)^2-($C$5/2)^2*'(OLD) bottom seam length'!K644^2/($C$6/2)^2)</f>
        <v>#DIV/0!</v>
      </c>
      <c r="O644" s="136">
        <f t="shared" si="94"/>
        <v>12660</v>
      </c>
      <c r="P644" t="b">
        <f t="shared" si="95"/>
        <v>0</v>
      </c>
      <c r="T644" s="136">
        <f t="shared" si="96"/>
        <v>12640</v>
      </c>
      <c r="U644" t="e">
        <f>SQRT(($U$6/2)^2-($U$6/2)^2*'(OLD) bottom seam length'!T644^2/($U$7/2)^2)</f>
        <v>#VALUE!</v>
      </c>
      <c r="W644" s="136">
        <f t="shared" si="97"/>
        <v>12640</v>
      </c>
      <c r="X644" t="e">
        <f>SQRT(($U$6/2)^2-($U$6/2)^2*'(OLD) bottom seam length'!W644^2/($U$7/2)^2)</f>
        <v>#VALUE!</v>
      </c>
      <c r="Z644" s="136">
        <f t="shared" si="98"/>
        <v>12640</v>
      </c>
      <c r="AA644" t="e">
        <f>SQRT(($U$6/2)^2-($U$6/2)^2*'(OLD) bottom seam length'!Z644^2/($U$7/2)^2)</f>
        <v>#VALUE!</v>
      </c>
      <c r="AC644" s="136">
        <f t="shared" si="99"/>
        <v>12640</v>
      </c>
      <c r="AD644" t="e">
        <f>SQRT(($U$6/2)^2-($U$6/2)^2*'(OLD) bottom seam length'!AC644^2/($U$7/2)^2)</f>
        <v>#VALUE!</v>
      </c>
    </row>
    <row r="645" spans="2:30">
      <c r="B645" s="136">
        <f t="shared" si="90"/>
        <v>12680</v>
      </c>
      <c r="C645" t="e">
        <f>SQRT(($C$5/2)^2-($C$5/2)^2*'(OLD) bottom seam length'!B645^2/($C$6/2)^2)</f>
        <v>#DIV/0!</v>
      </c>
      <c r="E645" s="136">
        <f t="shared" si="91"/>
        <v>12680</v>
      </c>
      <c r="F645" t="e">
        <f>SQRT(($C$5/2)^2-($C$5/2)^2*'(OLD) bottom seam length'!E645^2/($C$6/2)^2)</f>
        <v>#DIV/0!</v>
      </c>
      <c r="H645" s="136">
        <f t="shared" si="92"/>
        <v>12680</v>
      </c>
      <c r="I645" t="e">
        <f>SQRT(($C$5/2)^2-($C$5/2)^2*'(OLD) bottom seam length'!H645^2/($C$6/2)^2)</f>
        <v>#DIV/0!</v>
      </c>
      <c r="K645" s="136">
        <f t="shared" si="93"/>
        <v>12680</v>
      </c>
      <c r="L645" t="e">
        <f>SQRT(($C$5/2)^2-($C$5/2)^2*'(OLD) bottom seam length'!K645^2/($C$6/2)^2)</f>
        <v>#DIV/0!</v>
      </c>
      <c r="O645" s="136">
        <f t="shared" si="94"/>
        <v>12680</v>
      </c>
      <c r="P645" t="b">
        <f t="shared" si="95"/>
        <v>0</v>
      </c>
      <c r="T645" s="136">
        <f t="shared" si="96"/>
        <v>12660</v>
      </c>
      <c r="U645" t="e">
        <f>SQRT(($U$6/2)^2-($U$6/2)^2*'(OLD) bottom seam length'!T645^2/($U$7/2)^2)</f>
        <v>#VALUE!</v>
      </c>
      <c r="W645" s="136">
        <f t="shared" si="97"/>
        <v>12660</v>
      </c>
      <c r="X645" t="e">
        <f>SQRT(($U$6/2)^2-($U$6/2)^2*'(OLD) bottom seam length'!W645^2/($U$7/2)^2)</f>
        <v>#VALUE!</v>
      </c>
      <c r="Z645" s="136">
        <f t="shared" si="98"/>
        <v>12660</v>
      </c>
      <c r="AA645" t="e">
        <f>SQRT(($U$6/2)^2-($U$6/2)^2*'(OLD) bottom seam length'!Z645^2/($U$7/2)^2)</f>
        <v>#VALUE!</v>
      </c>
      <c r="AC645" s="136">
        <f t="shared" si="99"/>
        <v>12660</v>
      </c>
      <c r="AD645" t="e">
        <f>SQRT(($U$6/2)^2-($U$6/2)^2*'(OLD) bottom seam length'!AC645^2/($U$7/2)^2)</f>
        <v>#VALUE!</v>
      </c>
    </row>
    <row r="646" spans="2:30">
      <c r="B646" s="136">
        <f t="shared" si="90"/>
        <v>12700</v>
      </c>
      <c r="C646" t="e">
        <f>SQRT(($C$5/2)^2-($C$5/2)^2*'(OLD) bottom seam length'!B646^2/($C$6/2)^2)</f>
        <v>#DIV/0!</v>
      </c>
      <c r="E646" s="136">
        <f t="shared" si="91"/>
        <v>12700</v>
      </c>
      <c r="F646" t="e">
        <f>SQRT(($C$5/2)^2-($C$5/2)^2*'(OLD) bottom seam length'!E646^2/($C$6/2)^2)</f>
        <v>#DIV/0!</v>
      </c>
      <c r="H646" s="136">
        <f t="shared" si="92"/>
        <v>12700</v>
      </c>
      <c r="I646" t="e">
        <f>SQRT(($C$5/2)^2-($C$5/2)^2*'(OLD) bottom seam length'!H646^2/($C$6/2)^2)</f>
        <v>#DIV/0!</v>
      </c>
      <c r="K646" s="136">
        <f t="shared" si="93"/>
        <v>12700</v>
      </c>
      <c r="L646" t="e">
        <f>SQRT(($C$5/2)^2-($C$5/2)^2*'(OLD) bottom seam length'!K646^2/($C$6/2)^2)</f>
        <v>#DIV/0!</v>
      </c>
      <c r="O646" s="136">
        <f t="shared" si="94"/>
        <v>12700</v>
      </c>
      <c r="P646" t="b">
        <f t="shared" si="95"/>
        <v>0</v>
      </c>
      <c r="T646" s="136">
        <f t="shared" si="96"/>
        <v>12680</v>
      </c>
      <c r="U646" t="e">
        <f>SQRT(($U$6/2)^2-($U$6/2)^2*'(OLD) bottom seam length'!T646^2/($U$7/2)^2)</f>
        <v>#VALUE!</v>
      </c>
      <c r="W646" s="136">
        <f t="shared" si="97"/>
        <v>12680</v>
      </c>
      <c r="X646" t="e">
        <f>SQRT(($U$6/2)^2-($U$6/2)^2*'(OLD) bottom seam length'!W646^2/($U$7/2)^2)</f>
        <v>#VALUE!</v>
      </c>
      <c r="Z646" s="136">
        <f t="shared" si="98"/>
        <v>12680</v>
      </c>
      <c r="AA646" t="e">
        <f>SQRT(($U$6/2)^2-($U$6/2)^2*'(OLD) bottom seam length'!Z646^2/($U$7/2)^2)</f>
        <v>#VALUE!</v>
      </c>
      <c r="AC646" s="136">
        <f t="shared" si="99"/>
        <v>12680</v>
      </c>
      <c r="AD646" t="e">
        <f>SQRT(($U$6/2)^2-($U$6/2)^2*'(OLD) bottom seam length'!AC646^2/($U$7/2)^2)</f>
        <v>#VALUE!</v>
      </c>
    </row>
    <row r="647" spans="2:30">
      <c r="B647" s="136">
        <f t="shared" si="90"/>
        <v>12720</v>
      </c>
      <c r="C647" t="e">
        <f>SQRT(($C$5/2)^2-($C$5/2)^2*'(OLD) bottom seam length'!B647^2/($C$6/2)^2)</f>
        <v>#DIV/0!</v>
      </c>
      <c r="E647" s="136">
        <f t="shared" si="91"/>
        <v>12720</v>
      </c>
      <c r="F647" t="e">
        <f>SQRT(($C$5/2)^2-($C$5/2)^2*'(OLD) bottom seam length'!E647^2/($C$6/2)^2)</f>
        <v>#DIV/0!</v>
      </c>
      <c r="H647" s="136">
        <f t="shared" si="92"/>
        <v>12720</v>
      </c>
      <c r="I647" t="e">
        <f>SQRT(($C$5/2)^2-($C$5/2)^2*'(OLD) bottom seam length'!H647^2/($C$6/2)^2)</f>
        <v>#DIV/0!</v>
      </c>
      <c r="K647" s="136">
        <f t="shared" si="93"/>
        <v>12720</v>
      </c>
      <c r="L647" t="e">
        <f>SQRT(($C$5/2)^2-($C$5/2)^2*'(OLD) bottom seam length'!K647^2/($C$6/2)^2)</f>
        <v>#DIV/0!</v>
      </c>
      <c r="O647" s="136">
        <f t="shared" si="94"/>
        <v>12720</v>
      </c>
      <c r="P647" t="b">
        <f t="shared" si="95"/>
        <v>0</v>
      </c>
      <c r="T647" s="136">
        <f t="shared" si="96"/>
        <v>12700</v>
      </c>
      <c r="U647" t="e">
        <f>SQRT(($U$6/2)^2-($U$6/2)^2*'(OLD) bottom seam length'!T647^2/($U$7/2)^2)</f>
        <v>#VALUE!</v>
      </c>
      <c r="W647" s="136">
        <f t="shared" si="97"/>
        <v>12700</v>
      </c>
      <c r="X647" t="e">
        <f>SQRT(($U$6/2)^2-($U$6/2)^2*'(OLD) bottom seam length'!W647^2/($U$7/2)^2)</f>
        <v>#VALUE!</v>
      </c>
      <c r="Z647" s="136">
        <f t="shared" si="98"/>
        <v>12700</v>
      </c>
      <c r="AA647" t="e">
        <f>SQRT(($U$6/2)^2-($U$6/2)^2*'(OLD) bottom seam length'!Z647^2/($U$7/2)^2)</f>
        <v>#VALUE!</v>
      </c>
      <c r="AC647" s="136">
        <f t="shared" si="99"/>
        <v>12700</v>
      </c>
      <c r="AD647" t="e">
        <f>SQRT(($U$6/2)^2-($U$6/2)^2*'(OLD) bottom seam length'!AC647^2/($U$7/2)^2)</f>
        <v>#VALUE!</v>
      </c>
    </row>
    <row r="648" spans="2:30">
      <c r="B648" s="136">
        <f t="shared" si="90"/>
        <v>12740</v>
      </c>
      <c r="C648" t="e">
        <f>SQRT(($C$5/2)^2-($C$5/2)^2*'(OLD) bottom seam length'!B648^2/($C$6/2)^2)</f>
        <v>#DIV/0!</v>
      </c>
      <c r="E648" s="136">
        <f t="shared" si="91"/>
        <v>12740</v>
      </c>
      <c r="F648" t="e">
        <f>SQRT(($C$5/2)^2-($C$5/2)^2*'(OLD) bottom seam length'!E648^2/($C$6/2)^2)</f>
        <v>#DIV/0!</v>
      </c>
      <c r="H648" s="136">
        <f t="shared" si="92"/>
        <v>12740</v>
      </c>
      <c r="I648" t="e">
        <f>SQRT(($C$5/2)^2-($C$5/2)^2*'(OLD) bottom seam length'!H648^2/($C$6/2)^2)</f>
        <v>#DIV/0!</v>
      </c>
      <c r="K648" s="136">
        <f t="shared" si="93"/>
        <v>12740</v>
      </c>
      <c r="L648" t="e">
        <f>SQRT(($C$5/2)^2-($C$5/2)^2*'(OLD) bottom seam length'!K648^2/($C$6/2)^2)</f>
        <v>#DIV/0!</v>
      </c>
      <c r="O648" s="136">
        <f t="shared" si="94"/>
        <v>12740</v>
      </c>
      <c r="P648" t="b">
        <f t="shared" si="95"/>
        <v>0</v>
      </c>
      <c r="T648" s="136">
        <f t="shared" si="96"/>
        <v>12720</v>
      </c>
      <c r="U648" t="e">
        <f>SQRT(($U$6/2)^2-($U$6/2)^2*'(OLD) bottom seam length'!T648^2/($U$7/2)^2)</f>
        <v>#VALUE!</v>
      </c>
      <c r="W648" s="136">
        <f t="shared" si="97"/>
        <v>12720</v>
      </c>
      <c r="X648" t="e">
        <f>SQRT(($U$6/2)^2-($U$6/2)^2*'(OLD) bottom seam length'!W648^2/($U$7/2)^2)</f>
        <v>#VALUE!</v>
      </c>
      <c r="Z648" s="136">
        <f t="shared" si="98"/>
        <v>12720</v>
      </c>
      <c r="AA648" t="e">
        <f>SQRT(($U$6/2)^2-($U$6/2)^2*'(OLD) bottom seam length'!Z648^2/($U$7/2)^2)</f>
        <v>#VALUE!</v>
      </c>
      <c r="AC648" s="136">
        <f t="shared" si="99"/>
        <v>12720</v>
      </c>
      <c r="AD648" t="e">
        <f>SQRT(($U$6/2)^2-($U$6/2)^2*'(OLD) bottom seam length'!AC648^2/($U$7/2)^2)</f>
        <v>#VALUE!</v>
      </c>
    </row>
    <row r="649" spans="2:30">
      <c r="B649" s="136">
        <f t="shared" si="90"/>
        <v>12760</v>
      </c>
      <c r="C649" t="e">
        <f>SQRT(($C$5/2)^2-($C$5/2)^2*'(OLD) bottom seam length'!B649^2/($C$6/2)^2)</f>
        <v>#DIV/0!</v>
      </c>
      <c r="E649" s="136">
        <f t="shared" si="91"/>
        <v>12760</v>
      </c>
      <c r="F649" t="e">
        <f>SQRT(($C$5/2)^2-($C$5/2)^2*'(OLD) bottom seam length'!E649^2/($C$6/2)^2)</f>
        <v>#DIV/0!</v>
      </c>
      <c r="H649" s="136">
        <f t="shared" si="92"/>
        <v>12760</v>
      </c>
      <c r="I649" t="e">
        <f>SQRT(($C$5/2)^2-($C$5/2)^2*'(OLD) bottom seam length'!H649^2/($C$6/2)^2)</f>
        <v>#DIV/0!</v>
      </c>
      <c r="K649" s="136">
        <f t="shared" si="93"/>
        <v>12760</v>
      </c>
      <c r="L649" t="e">
        <f>SQRT(($C$5/2)^2-($C$5/2)^2*'(OLD) bottom seam length'!K649^2/($C$6/2)^2)</f>
        <v>#DIV/0!</v>
      </c>
      <c r="O649" s="136">
        <f t="shared" si="94"/>
        <v>12760</v>
      </c>
      <c r="P649" t="b">
        <f t="shared" si="95"/>
        <v>0</v>
      </c>
      <c r="T649" s="136">
        <f t="shared" si="96"/>
        <v>12740</v>
      </c>
      <c r="U649" t="e">
        <f>SQRT(($U$6/2)^2-($U$6/2)^2*'(OLD) bottom seam length'!T649^2/($U$7/2)^2)</f>
        <v>#VALUE!</v>
      </c>
      <c r="W649" s="136">
        <f t="shared" si="97"/>
        <v>12740</v>
      </c>
      <c r="X649" t="e">
        <f>SQRT(($U$6/2)^2-($U$6/2)^2*'(OLD) bottom seam length'!W649^2/($U$7/2)^2)</f>
        <v>#VALUE!</v>
      </c>
      <c r="Z649" s="136">
        <f t="shared" si="98"/>
        <v>12740</v>
      </c>
      <c r="AA649" t="e">
        <f>SQRT(($U$6/2)^2-($U$6/2)^2*'(OLD) bottom seam length'!Z649^2/($U$7/2)^2)</f>
        <v>#VALUE!</v>
      </c>
      <c r="AC649" s="136">
        <f t="shared" si="99"/>
        <v>12740</v>
      </c>
      <c r="AD649" t="e">
        <f>SQRT(($U$6/2)^2-($U$6/2)^2*'(OLD) bottom seam length'!AC649^2/($U$7/2)^2)</f>
        <v>#VALUE!</v>
      </c>
    </row>
    <row r="650" spans="2:30">
      <c r="B650" s="136">
        <f t="shared" si="90"/>
        <v>12780</v>
      </c>
      <c r="C650" t="e">
        <f>SQRT(($C$5/2)^2-($C$5/2)^2*'(OLD) bottom seam length'!B650^2/($C$6/2)^2)</f>
        <v>#DIV/0!</v>
      </c>
      <c r="E650" s="136">
        <f t="shared" si="91"/>
        <v>12780</v>
      </c>
      <c r="F650" t="e">
        <f>SQRT(($C$5/2)^2-($C$5/2)^2*'(OLD) bottom seam length'!E650^2/($C$6/2)^2)</f>
        <v>#DIV/0!</v>
      </c>
      <c r="H650" s="136">
        <f t="shared" si="92"/>
        <v>12780</v>
      </c>
      <c r="I650" t="e">
        <f>SQRT(($C$5/2)^2-($C$5/2)^2*'(OLD) bottom seam length'!H650^2/($C$6/2)^2)</f>
        <v>#DIV/0!</v>
      </c>
      <c r="K650" s="136">
        <f t="shared" si="93"/>
        <v>12780</v>
      </c>
      <c r="L650" t="e">
        <f>SQRT(($C$5/2)^2-($C$5/2)^2*'(OLD) bottom seam length'!K650^2/($C$6/2)^2)</f>
        <v>#DIV/0!</v>
      </c>
      <c r="O650" s="136">
        <f t="shared" si="94"/>
        <v>12780</v>
      </c>
      <c r="P650" t="b">
        <f t="shared" si="95"/>
        <v>0</v>
      </c>
      <c r="T650" s="136">
        <f t="shared" si="96"/>
        <v>12760</v>
      </c>
      <c r="U650" t="e">
        <f>SQRT(($U$6/2)^2-($U$6/2)^2*'(OLD) bottom seam length'!T650^2/($U$7/2)^2)</f>
        <v>#VALUE!</v>
      </c>
      <c r="W650" s="136">
        <f t="shared" si="97"/>
        <v>12760</v>
      </c>
      <c r="X650" t="e">
        <f>SQRT(($U$6/2)^2-($U$6/2)^2*'(OLD) bottom seam length'!W650^2/($U$7/2)^2)</f>
        <v>#VALUE!</v>
      </c>
      <c r="Z650" s="136">
        <f t="shared" si="98"/>
        <v>12760</v>
      </c>
      <c r="AA650" t="e">
        <f>SQRT(($U$6/2)^2-($U$6/2)^2*'(OLD) bottom seam length'!Z650^2/($U$7/2)^2)</f>
        <v>#VALUE!</v>
      </c>
      <c r="AC650" s="136">
        <f t="shared" si="99"/>
        <v>12760</v>
      </c>
      <c r="AD650" t="e">
        <f>SQRT(($U$6/2)^2-($U$6/2)^2*'(OLD) bottom seam length'!AC650^2/($U$7/2)^2)</f>
        <v>#VALUE!</v>
      </c>
    </row>
    <row r="651" spans="2:30">
      <c r="B651" s="136">
        <f t="shared" si="90"/>
        <v>12800</v>
      </c>
      <c r="C651" t="e">
        <f>SQRT(($C$5/2)^2-($C$5/2)^2*'(OLD) bottom seam length'!B651^2/($C$6/2)^2)</f>
        <v>#DIV/0!</v>
      </c>
      <c r="E651" s="136">
        <f t="shared" si="91"/>
        <v>12800</v>
      </c>
      <c r="F651" t="e">
        <f>SQRT(($C$5/2)^2-($C$5/2)^2*'(OLD) bottom seam length'!E651^2/($C$6/2)^2)</f>
        <v>#DIV/0!</v>
      </c>
      <c r="H651" s="136">
        <f t="shared" si="92"/>
        <v>12800</v>
      </c>
      <c r="I651" t="e">
        <f>SQRT(($C$5/2)^2-($C$5/2)^2*'(OLD) bottom seam length'!H651^2/($C$6/2)^2)</f>
        <v>#DIV/0!</v>
      </c>
      <c r="K651" s="136">
        <f t="shared" si="93"/>
        <v>12800</v>
      </c>
      <c r="L651" t="e">
        <f>SQRT(($C$5/2)^2-($C$5/2)^2*'(OLD) bottom seam length'!K651^2/($C$6/2)^2)</f>
        <v>#DIV/0!</v>
      </c>
      <c r="O651" s="136">
        <f t="shared" si="94"/>
        <v>12800</v>
      </c>
      <c r="P651" t="b">
        <f t="shared" si="95"/>
        <v>0</v>
      </c>
      <c r="T651" s="136">
        <f t="shared" si="96"/>
        <v>12780</v>
      </c>
      <c r="U651" t="e">
        <f>SQRT(($U$6/2)^2-($U$6/2)^2*'(OLD) bottom seam length'!T651^2/($U$7/2)^2)</f>
        <v>#VALUE!</v>
      </c>
      <c r="W651" s="136">
        <f t="shared" si="97"/>
        <v>12780</v>
      </c>
      <c r="X651" t="e">
        <f>SQRT(($U$6/2)^2-($U$6/2)^2*'(OLD) bottom seam length'!W651^2/($U$7/2)^2)</f>
        <v>#VALUE!</v>
      </c>
      <c r="Z651" s="136">
        <f t="shared" si="98"/>
        <v>12780</v>
      </c>
      <c r="AA651" t="e">
        <f>SQRT(($U$6/2)^2-($U$6/2)^2*'(OLD) bottom seam length'!Z651^2/($U$7/2)^2)</f>
        <v>#VALUE!</v>
      </c>
      <c r="AC651" s="136">
        <f t="shared" si="99"/>
        <v>12780</v>
      </c>
      <c r="AD651" t="e">
        <f>SQRT(($U$6/2)^2-($U$6/2)^2*'(OLD) bottom seam length'!AC651^2/($U$7/2)^2)</f>
        <v>#VALUE!</v>
      </c>
    </row>
    <row r="652" spans="2:30">
      <c r="B652" s="136">
        <f t="shared" ref="B652:B715" si="100">B651+$C$7</f>
        <v>12820</v>
      </c>
      <c r="C652" t="e">
        <f>SQRT(($C$5/2)^2-($C$5/2)^2*'(OLD) bottom seam length'!B652^2/($C$6/2)^2)</f>
        <v>#DIV/0!</v>
      </c>
      <c r="E652" s="136">
        <f t="shared" ref="E652:E715" si="101">E651+$C$7</f>
        <v>12820</v>
      </c>
      <c r="F652" t="e">
        <f>SQRT(($C$5/2)^2-($C$5/2)^2*'(OLD) bottom seam length'!E652^2/($C$6/2)^2)</f>
        <v>#DIV/0!</v>
      </c>
      <c r="H652" s="136">
        <f t="shared" ref="H652:H715" si="102">H651+$C$7</f>
        <v>12820</v>
      </c>
      <c r="I652" t="e">
        <f>SQRT(($C$5/2)^2-($C$5/2)^2*'(OLD) bottom seam length'!H652^2/($C$6/2)^2)</f>
        <v>#DIV/0!</v>
      </c>
      <c r="K652" s="136">
        <f t="shared" ref="K652:K715" si="103">K651+$C$7</f>
        <v>12820</v>
      </c>
      <c r="L652" t="e">
        <f>SQRT(($C$5/2)^2-($C$5/2)^2*'(OLD) bottom seam length'!K652^2/($C$6/2)^2)</f>
        <v>#DIV/0!</v>
      </c>
      <c r="O652" s="136">
        <f t="shared" ref="O652:O715" si="104">O651+$C$7</f>
        <v>12820</v>
      </c>
      <c r="P652" t="b">
        <f t="shared" ref="P652:P715" si="105">IF(O652&lt;=$P$6,$P$5)</f>
        <v>0</v>
      </c>
      <c r="T652" s="136">
        <f t="shared" si="96"/>
        <v>12800</v>
      </c>
      <c r="U652" t="e">
        <f>SQRT(($U$6/2)^2-($U$6/2)^2*'(OLD) bottom seam length'!T652^2/($U$7/2)^2)</f>
        <v>#VALUE!</v>
      </c>
      <c r="W652" s="136">
        <f t="shared" si="97"/>
        <v>12800</v>
      </c>
      <c r="X652" t="e">
        <f>SQRT(($U$6/2)^2-($U$6/2)^2*'(OLD) bottom seam length'!W652^2/($U$7/2)^2)</f>
        <v>#VALUE!</v>
      </c>
      <c r="Z652" s="136">
        <f t="shared" si="98"/>
        <v>12800</v>
      </c>
      <c r="AA652" t="e">
        <f>SQRT(($U$6/2)^2-($U$6/2)^2*'(OLD) bottom seam length'!Z652^2/($U$7/2)^2)</f>
        <v>#VALUE!</v>
      </c>
      <c r="AC652" s="136">
        <f t="shared" si="99"/>
        <v>12800</v>
      </c>
      <c r="AD652" t="e">
        <f>SQRT(($U$6/2)^2-($U$6/2)^2*'(OLD) bottom seam length'!AC652^2/($U$7/2)^2)</f>
        <v>#VALUE!</v>
      </c>
    </row>
    <row r="653" spans="2:30">
      <c r="B653" s="136">
        <f t="shared" si="100"/>
        <v>12840</v>
      </c>
      <c r="C653" t="e">
        <f>SQRT(($C$5/2)^2-($C$5/2)^2*'(OLD) bottom seam length'!B653^2/($C$6/2)^2)</f>
        <v>#DIV/0!</v>
      </c>
      <c r="E653" s="136">
        <f t="shared" si="101"/>
        <v>12840</v>
      </c>
      <c r="F653" t="e">
        <f>SQRT(($C$5/2)^2-($C$5/2)^2*'(OLD) bottom seam length'!E653^2/($C$6/2)^2)</f>
        <v>#DIV/0!</v>
      </c>
      <c r="H653" s="136">
        <f t="shared" si="102"/>
        <v>12840</v>
      </c>
      <c r="I653" t="e">
        <f>SQRT(($C$5/2)^2-($C$5/2)^2*'(OLD) bottom seam length'!H653^2/($C$6/2)^2)</f>
        <v>#DIV/0!</v>
      </c>
      <c r="K653" s="136">
        <f t="shared" si="103"/>
        <v>12840</v>
      </c>
      <c r="L653" t="e">
        <f>SQRT(($C$5/2)^2-($C$5/2)^2*'(OLD) bottom seam length'!K653^2/($C$6/2)^2)</f>
        <v>#DIV/0!</v>
      </c>
      <c r="O653" s="136">
        <f t="shared" si="104"/>
        <v>12840</v>
      </c>
      <c r="P653" t="b">
        <f t="shared" si="105"/>
        <v>0</v>
      </c>
      <c r="T653" s="136">
        <f t="shared" ref="T653:T716" si="106">T652+$C$7</f>
        <v>12820</v>
      </c>
      <c r="U653" t="e">
        <f>SQRT(($U$6/2)^2-($U$6/2)^2*'(OLD) bottom seam length'!T653^2/($U$7/2)^2)</f>
        <v>#VALUE!</v>
      </c>
      <c r="W653" s="136">
        <f t="shared" ref="W653:W716" si="107">W652+$C$7</f>
        <v>12820</v>
      </c>
      <c r="X653" t="e">
        <f>SQRT(($U$6/2)^2-($U$6/2)^2*'(OLD) bottom seam length'!W653^2/($U$7/2)^2)</f>
        <v>#VALUE!</v>
      </c>
      <c r="Z653" s="136">
        <f t="shared" ref="Z653:Z716" si="108">Z652+$C$7</f>
        <v>12820</v>
      </c>
      <c r="AA653" t="e">
        <f>SQRT(($U$6/2)^2-($U$6/2)^2*'(OLD) bottom seam length'!Z653^2/($U$7/2)^2)</f>
        <v>#VALUE!</v>
      </c>
      <c r="AC653" s="136">
        <f t="shared" ref="AC653:AC716" si="109">AC652+$C$7</f>
        <v>12820</v>
      </c>
      <c r="AD653" t="e">
        <f>SQRT(($U$6/2)^2-($U$6/2)^2*'(OLD) bottom seam length'!AC653^2/($U$7/2)^2)</f>
        <v>#VALUE!</v>
      </c>
    </row>
    <row r="654" spans="2:30">
      <c r="B654" s="136">
        <f t="shared" si="100"/>
        <v>12860</v>
      </c>
      <c r="C654" t="e">
        <f>SQRT(($C$5/2)^2-($C$5/2)^2*'(OLD) bottom seam length'!B654^2/($C$6/2)^2)</f>
        <v>#DIV/0!</v>
      </c>
      <c r="E654" s="136">
        <f t="shared" si="101"/>
        <v>12860</v>
      </c>
      <c r="F654" t="e">
        <f>SQRT(($C$5/2)^2-($C$5/2)^2*'(OLD) bottom seam length'!E654^2/($C$6/2)^2)</f>
        <v>#DIV/0!</v>
      </c>
      <c r="H654" s="136">
        <f t="shared" si="102"/>
        <v>12860</v>
      </c>
      <c r="I654" t="e">
        <f>SQRT(($C$5/2)^2-($C$5/2)^2*'(OLD) bottom seam length'!H654^2/($C$6/2)^2)</f>
        <v>#DIV/0!</v>
      </c>
      <c r="K654" s="136">
        <f t="shared" si="103"/>
        <v>12860</v>
      </c>
      <c r="L654" t="e">
        <f>SQRT(($C$5/2)^2-($C$5/2)^2*'(OLD) bottom seam length'!K654^2/($C$6/2)^2)</f>
        <v>#DIV/0!</v>
      </c>
      <c r="O654" s="136">
        <f t="shared" si="104"/>
        <v>12860</v>
      </c>
      <c r="P654" t="b">
        <f t="shared" si="105"/>
        <v>0</v>
      </c>
      <c r="T654" s="136">
        <f t="shared" si="106"/>
        <v>12840</v>
      </c>
      <c r="U654" t="e">
        <f>SQRT(($U$6/2)^2-($U$6/2)^2*'(OLD) bottom seam length'!T654^2/($U$7/2)^2)</f>
        <v>#VALUE!</v>
      </c>
      <c r="W654" s="136">
        <f t="shared" si="107"/>
        <v>12840</v>
      </c>
      <c r="X654" t="e">
        <f>SQRT(($U$6/2)^2-($U$6/2)^2*'(OLD) bottom seam length'!W654^2/($U$7/2)^2)</f>
        <v>#VALUE!</v>
      </c>
      <c r="Z654" s="136">
        <f t="shared" si="108"/>
        <v>12840</v>
      </c>
      <c r="AA654" t="e">
        <f>SQRT(($U$6/2)^2-($U$6/2)^2*'(OLD) bottom seam length'!Z654^2/($U$7/2)^2)</f>
        <v>#VALUE!</v>
      </c>
      <c r="AC654" s="136">
        <f t="shared" si="109"/>
        <v>12840</v>
      </c>
      <c r="AD654" t="e">
        <f>SQRT(($U$6/2)^2-($U$6/2)^2*'(OLD) bottom seam length'!AC654^2/($U$7/2)^2)</f>
        <v>#VALUE!</v>
      </c>
    </row>
    <row r="655" spans="2:30">
      <c r="B655" s="136">
        <f t="shared" si="100"/>
        <v>12880</v>
      </c>
      <c r="C655" t="e">
        <f>SQRT(($C$5/2)^2-($C$5/2)^2*'(OLD) bottom seam length'!B655^2/($C$6/2)^2)</f>
        <v>#DIV/0!</v>
      </c>
      <c r="E655" s="136">
        <f t="shared" si="101"/>
        <v>12880</v>
      </c>
      <c r="F655" t="e">
        <f>SQRT(($C$5/2)^2-($C$5/2)^2*'(OLD) bottom seam length'!E655^2/($C$6/2)^2)</f>
        <v>#DIV/0!</v>
      </c>
      <c r="H655" s="136">
        <f t="shared" si="102"/>
        <v>12880</v>
      </c>
      <c r="I655" t="e">
        <f>SQRT(($C$5/2)^2-($C$5/2)^2*'(OLD) bottom seam length'!H655^2/($C$6/2)^2)</f>
        <v>#DIV/0!</v>
      </c>
      <c r="K655" s="136">
        <f t="shared" si="103"/>
        <v>12880</v>
      </c>
      <c r="L655" t="e">
        <f>SQRT(($C$5/2)^2-($C$5/2)^2*'(OLD) bottom seam length'!K655^2/($C$6/2)^2)</f>
        <v>#DIV/0!</v>
      </c>
      <c r="O655" s="136">
        <f t="shared" si="104"/>
        <v>12880</v>
      </c>
      <c r="P655" t="b">
        <f t="shared" si="105"/>
        <v>0</v>
      </c>
      <c r="T655" s="136">
        <f t="shared" si="106"/>
        <v>12860</v>
      </c>
      <c r="U655" t="e">
        <f>SQRT(($U$6/2)^2-($U$6/2)^2*'(OLD) bottom seam length'!T655^2/($U$7/2)^2)</f>
        <v>#VALUE!</v>
      </c>
      <c r="W655" s="136">
        <f t="shared" si="107"/>
        <v>12860</v>
      </c>
      <c r="X655" t="e">
        <f>SQRT(($U$6/2)^2-($U$6/2)^2*'(OLD) bottom seam length'!W655^2/($U$7/2)^2)</f>
        <v>#VALUE!</v>
      </c>
      <c r="Z655" s="136">
        <f t="shared" si="108"/>
        <v>12860</v>
      </c>
      <c r="AA655" t="e">
        <f>SQRT(($U$6/2)^2-($U$6/2)^2*'(OLD) bottom seam length'!Z655^2/($U$7/2)^2)</f>
        <v>#VALUE!</v>
      </c>
      <c r="AC655" s="136">
        <f t="shared" si="109"/>
        <v>12860</v>
      </c>
      <c r="AD655" t="e">
        <f>SQRT(($U$6/2)^2-($U$6/2)^2*'(OLD) bottom seam length'!AC655^2/($U$7/2)^2)</f>
        <v>#VALUE!</v>
      </c>
    </row>
    <row r="656" spans="2:30">
      <c r="B656" s="136">
        <f t="shared" si="100"/>
        <v>12900</v>
      </c>
      <c r="C656" t="e">
        <f>SQRT(($C$5/2)^2-($C$5/2)^2*'(OLD) bottom seam length'!B656^2/($C$6/2)^2)</f>
        <v>#DIV/0!</v>
      </c>
      <c r="E656" s="136">
        <f t="shared" si="101"/>
        <v>12900</v>
      </c>
      <c r="F656" t="e">
        <f>SQRT(($C$5/2)^2-($C$5/2)^2*'(OLD) bottom seam length'!E656^2/($C$6/2)^2)</f>
        <v>#DIV/0!</v>
      </c>
      <c r="H656" s="136">
        <f t="shared" si="102"/>
        <v>12900</v>
      </c>
      <c r="I656" t="e">
        <f>SQRT(($C$5/2)^2-($C$5/2)^2*'(OLD) bottom seam length'!H656^2/($C$6/2)^2)</f>
        <v>#DIV/0!</v>
      </c>
      <c r="K656" s="136">
        <f t="shared" si="103"/>
        <v>12900</v>
      </c>
      <c r="L656" t="e">
        <f>SQRT(($C$5/2)^2-($C$5/2)^2*'(OLD) bottom seam length'!K656^2/($C$6/2)^2)</f>
        <v>#DIV/0!</v>
      </c>
      <c r="O656" s="136">
        <f t="shared" si="104"/>
        <v>12900</v>
      </c>
      <c r="P656" t="b">
        <f t="shared" si="105"/>
        <v>0</v>
      </c>
      <c r="T656" s="136">
        <f t="shared" si="106"/>
        <v>12880</v>
      </c>
      <c r="U656" t="e">
        <f>SQRT(($U$6/2)^2-($U$6/2)^2*'(OLD) bottom seam length'!T656^2/($U$7/2)^2)</f>
        <v>#VALUE!</v>
      </c>
      <c r="W656" s="136">
        <f t="shared" si="107"/>
        <v>12880</v>
      </c>
      <c r="X656" t="e">
        <f>SQRT(($U$6/2)^2-($U$6/2)^2*'(OLD) bottom seam length'!W656^2/($U$7/2)^2)</f>
        <v>#VALUE!</v>
      </c>
      <c r="Z656" s="136">
        <f t="shared" si="108"/>
        <v>12880</v>
      </c>
      <c r="AA656" t="e">
        <f>SQRT(($U$6/2)^2-($U$6/2)^2*'(OLD) bottom seam length'!Z656^2/($U$7/2)^2)</f>
        <v>#VALUE!</v>
      </c>
      <c r="AC656" s="136">
        <f t="shared" si="109"/>
        <v>12880</v>
      </c>
      <c r="AD656" t="e">
        <f>SQRT(($U$6/2)^2-($U$6/2)^2*'(OLD) bottom seam length'!AC656^2/($U$7/2)^2)</f>
        <v>#VALUE!</v>
      </c>
    </row>
    <row r="657" spans="2:30">
      <c r="B657" s="136">
        <f t="shared" si="100"/>
        <v>12920</v>
      </c>
      <c r="C657" t="e">
        <f>SQRT(($C$5/2)^2-($C$5/2)^2*'(OLD) bottom seam length'!B657^2/($C$6/2)^2)</f>
        <v>#DIV/0!</v>
      </c>
      <c r="E657" s="136">
        <f t="shared" si="101"/>
        <v>12920</v>
      </c>
      <c r="F657" t="e">
        <f>SQRT(($C$5/2)^2-($C$5/2)^2*'(OLD) bottom seam length'!E657^2/($C$6/2)^2)</f>
        <v>#DIV/0!</v>
      </c>
      <c r="H657" s="136">
        <f t="shared" si="102"/>
        <v>12920</v>
      </c>
      <c r="I657" t="e">
        <f>SQRT(($C$5/2)^2-($C$5/2)^2*'(OLD) bottom seam length'!H657^2/($C$6/2)^2)</f>
        <v>#DIV/0!</v>
      </c>
      <c r="K657" s="136">
        <f t="shared" si="103"/>
        <v>12920</v>
      </c>
      <c r="L657" t="e">
        <f>SQRT(($C$5/2)^2-($C$5/2)^2*'(OLD) bottom seam length'!K657^2/($C$6/2)^2)</f>
        <v>#DIV/0!</v>
      </c>
      <c r="O657" s="136">
        <f t="shared" si="104"/>
        <v>12920</v>
      </c>
      <c r="P657" t="b">
        <f t="shared" si="105"/>
        <v>0</v>
      </c>
      <c r="T657" s="136">
        <f t="shared" si="106"/>
        <v>12900</v>
      </c>
      <c r="U657" t="e">
        <f>SQRT(($U$6/2)^2-($U$6/2)^2*'(OLD) bottom seam length'!T657^2/($U$7/2)^2)</f>
        <v>#VALUE!</v>
      </c>
      <c r="W657" s="136">
        <f t="shared" si="107"/>
        <v>12900</v>
      </c>
      <c r="X657" t="e">
        <f>SQRT(($U$6/2)^2-($U$6/2)^2*'(OLD) bottom seam length'!W657^2/($U$7/2)^2)</f>
        <v>#VALUE!</v>
      </c>
      <c r="Z657" s="136">
        <f t="shared" si="108"/>
        <v>12900</v>
      </c>
      <c r="AA657" t="e">
        <f>SQRT(($U$6/2)^2-($U$6/2)^2*'(OLD) bottom seam length'!Z657^2/($U$7/2)^2)</f>
        <v>#VALUE!</v>
      </c>
      <c r="AC657" s="136">
        <f t="shared" si="109"/>
        <v>12900</v>
      </c>
      <c r="AD657" t="e">
        <f>SQRT(($U$6/2)^2-($U$6/2)^2*'(OLD) bottom seam length'!AC657^2/($U$7/2)^2)</f>
        <v>#VALUE!</v>
      </c>
    </row>
    <row r="658" spans="2:30">
      <c r="B658" s="136">
        <f t="shared" si="100"/>
        <v>12940</v>
      </c>
      <c r="C658" t="e">
        <f>SQRT(($C$5/2)^2-($C$5/2)^2*'(OLD) bottom seam length'!B658^2/($C$6/2)^2)</f>
        <v>#DIV/0!</v>
      </c>
      <c r="E658" s="136">
        <f t="shared" si="101"/>
        <v>12940</v>
      </c>
      <c r="F658" t="e">
        <f>SQRT(($C$5/2)^2-($C$5/2)^2*'(OLD) bottom seam length'!E658^2/($C$6/2)^2)</f>
        <v>#DIV/0!</v>
      </c>
      <c r="H658" s="136">
        <f t="shared" si="102"/>
        <v>12940</v>
      </c>
      <c r="I658" t="e">
        <f>SQRT(($C$5/2)^2-($C$5/2)^2*'(OLD) bottom seam length'!H658^2/($C$6/2)^2)</f>
        <v>#DIV/0!</v>
      </c>
      <c r="K658" s="136">
        <f t="shared" si="103"/>
        <v>12940</v>
      </c>
      <c r="L658" t="e">
        <f>SQRT(($C$5/2)^2-($C$5/2)^2*'(OLD) bottom seam length'!K658^2/($C$6/2)^2)</f>
        <v>#DIV/0!</v>
      </c>
      <c r="O658" s="136">
        <f t="shared" si="104"/>
        <v>12940</v>
      </c>
      <c r="P658" t="b">
        <f t="shared" si="105"/>
        <v>0</v>
      </c>
      <c r="T658" s="136">
        <f t="shared" si="106"/>
        <v>12920</v>
      </c>
      <c r="U658" t="e">
        <f>SQRT(($U$6/2)^2-($U$6/2)^2*'(OLD) bottom seam length'!T658^2/($U$7/2)^2)</f>
        <v>#VALUE!</v>
      </c>
      <c r="W658" s="136">
        <f t="shared" si="107"/>
        <v>12920</v>
      </c>
      <c r="X658" t="e">
        <f>SQRT(($U$6/2)^2-($U$6/2)^2*'(OLD) bottom seam length'!W658^2/($U$7/2)^2)</f>
        <v>#VALUE!</v>
      </c>
      <c r="Z658" s="136">
        <f t="shared" si="108"/>
        <v>12920</v>
      </c>
      <c r="AA658" t="e">
        <f>SQRT(($U$6/2)^2-($U$6/2)^2*'(OLD) bottom seam length'!Z658^2/($U$7/2)^2)</f>
        <v>#VALUE!</v>
      </c>
      <c r="AC658" s="136">
        <f t="shared" si="109"/>
        <v>12920</v>
      </c>
      <c r="AD658" t="e">
        <f>SQRT(($U$6/2)^2-($U$6/2)^2*'(OLD) bottom seam length'!AC658^2/($U$7/2)^2)</f>
        <v>#VALUE!</v>
      </c>
    </row>
    <row r="659" spans="2:30">
      <c r="B659" s="136">
        <f t="shared" si="100"/>
        <v>12960</v>
      </c>
      <c r="C659" t="e">
        <f>SQRT(($C$5/2)^2-($C$5/2)^2*'(OLD) bottom seam length'!B659^2/($C$6/2)^2)</f>
        <v>#DIV/0!</v>
      </c>
      <c r="E659" s="136">
        <f t="shared" si="101"/>
        <v>12960</v>
      </c>
      <c r="F659" t="e">
        <f>SQRT(($C$5/2)^2-($C$5/2)^2*'(OLD) bottom seam length'!E659^2/($C$6/2)^2)</f>
        <v>#DIV/0!</v>
      </c>
      <c r="H659" s="136">
        <f t="shared" si="102"/>
        <v>12960</v>
      </c>
      <c r="I659" t="e">
        <f>SQRT(($C$5/2)^2-($C$5/2)^2*'(OLD) bottom seam length'!H659^2/($C$6/2)^2)</f>
        <v>#DIV/0!</v>
      </c>
      <c r="K659" s="136">
        <f t="shared" si="103"/>
        <v>12960</v>
      </c>
      <c r="L659" t="e">
        <f>SQRT(($C$5/2)^2-($C$5/2)^2*'(OLD) bottom seam length'!K659^2/($C$6/2)^2)</f>
        <v>#DIV/0!</v>
      </c>
      <c r="O659" s="136">
        <f t="shared" si="104"/>
        <v>12960</v>
      </c>
      <c r="P659" t="b">
        <f t="shared" si="105"/>
        <v>0</v>
      </c>
      <c r="T659" s="136">
        <f t="shared" si="106"/>
        <v>12940</v>
      </c>
      <c r="U659" t="e">
        <f>SQRT(($U$6/2)^2-($U$6/2)^2*'(OLD) bottom seam length'!T659^2/($U$7/2)^2)</f>
        <v>#VALUE!</v>
      </c>
      <c r="W659" s="136">
        <f t="shared" si="107"/>
        <v>12940</v>
      </c>
      <c r="X659" t="e">
        <f>SQRT(($U$6/2)^2-($U$6/2)^2*'(OLD) bottom seam length'!W659^2/($U$7/2)^2)</f>
        <v>#VALUE!</v>
      </c>
      <c r="Z659" s="136">
        <f t="shared" si="108"/>
        <v>12940</v>
      </c>
      <c r="AA659" t="e">
        <f>SQRT(($U$6/2)^2-($U$6/2)^2*'(OLD) bottom seam length'!Z659^2/($U$7/2)^2)</f>
        <v>#VALUE!</v>
      </c>
      <c r="AC659" s="136">
        <f t="shared" si="109"/>
        <v>12940</v>
      </c>
      <c r="AD659" t="e">
        <f>SQRT(($U$6/2)^2-($U$6/2)^2*'(OLD) bottom seam length'!AC659^2/($U$7/2)^2)</f>
        <v>#VALUE!</v>
      </c>
    </row>
    <row r="660" spans="2:30">
      <c r="B660" s="136">
        <f t="shared" si="100"/>
        <v>12980</v>
      </c>
      <c r="C660" t="e">
        <f>SQRT(($C$5/2)^2-($C$5/2)^2*'(OLD) bottom seam length'!B660^2/($C$6/2)^2)</f>
        <v>#DIV/0!</v>
      </c>
      <c r="E660" s="136">
        <f t="shared" si="101"/>
        <v>12980</v>
      </c>
      <c r="F660" t="e">
        <f>SQRT(($C$5/2)^2-($C$5/2)^2*'(OLD) bottom seam length'!E660^2/($C$6/2)^2)</f>
        <v>#DIV/0!</v>
      </c>
      <c r="H660" s="136">
        <f t="shared" si="102"/>
        <v>12980</v>
      </c>
      <c r="I660" t="e">
        <f>SQRT(($C$5/2)^2-($C$5/2)^2*'(OLD) bottom seam length'!H660^2/($C$6/2)^2)</f>
        <v>#DIV/0!</v>
      </c>
      <c r="K660" s="136">
        <f t="shared" si="103"/>
        <v>12980</v>
      </c>
      <c r="L660" t="e">
        <f>SQRT(($C$5/2)^2-($C$5/2)^2*'(OLD) bottom seam length'!K660^2/($C$6/2)^2)</f>
        <v>#DIV/0!</v>
      </c>
      <c r="O660" s="136">
        <f t="shared" si="104"/>
        <v>12980</v>
      </c>
      <c r="P660" t="b">
        <f t="shared" si="105"/>
        <v>0</v>
      </c>
      <c r="T660" s="136">
        <f t="shared" si="106"/>
        <v>12960</v>
      </c>
      <c r="U660" t="e">
        <f>SQRT(($U$6/2)^2-($U$6/2)^2*'(OLD) bottom seam length'!T660^2/($U$7/2)^2)</f>
        <v>#VALUE!</v>
      </c>
      <c r="W660" s="136">
        <f t="shared" si="107"/>
        <v>12960</v>
      </c>
      <c r="X660" t="e">
        <f>SQRT(($U$6/2)^2-($U$6/2)^2*'(OLD) bottom seam length'!W660^2/($U$7/2)^2)</f>
        <v>#VALUE!</v>
      </c>
      <c r="Z660" s="136">
        <f t="shared" si="108"/>
        <v>12960</v>
      </c>
      <c r="AA660" t="e">
        <f>SQRT(($U$6/2)^2-($U$6/2)^2*'(OLD) bottom seam length'!Z660^2/($U$7/2)^2)</f>
        <v>#VALUE!</v>
      </c>
      <c r="AC660" s="136">
        <f t="shared" si="109"/>
        <v>12960</v>
      </c>
      <c r="AD660" t="e">
        <f>SQRT(($U$6/2)^2-($U$6/2)^2*'(OLD) bottom seam length'!AC660^2/($U$7/2)^2)</f>
        <v>#VALUE!</v>
      </c>
    </row>
    <row r="661" spans="2:30">
      <c r="B661" s="136">
        <f t="shared" si="100"/>
        <v>13000</v>
      </c>
      <c r="C661" t="e">
        <f>SQRT(($C$5/2)^2-($C$5/2)^2*'(OLD) bottom seam length'!B661^2/($C$6/2)^2)</f>
        <v>#DIV/0!</v>
      </c>
      <c r="E661" s="136">
        <f t="shared" si="101"/>
        <v>13000</v>
      </c>
      <c r="F661" t="e">
        <f>SQRT(($C$5/2)^2-($C$5/2)^2*'(OLD) bottom seam length'!E661^2/($C$6/2)^2)</f>
        <v>#DIV/0!</v>
      </c>
      <c r="H661" s="136">
        <f t="shared" si="102"/>
        <v>13000</v>
      </c>
      <c r="I661" t="e">
        <f>SQRT(($C$5/2)^2-($C$5/2)^2*'(OLD) bottom seam length'!H661^2/($C$6/2)^2)</f>
        <v>#DIV/0!</v>
      </c>
      <c r="K661" s="136">
        <f t="shared" si="103"/>
        <v>13000</v>
      </c>
      <c r="L661" t="e">
        <f>SQRT(($C$5/2)^2-($C$5/2)^2*'(OLD) bottom seam length'!K661^2/($C$6/2)^2)</f>
        <v>#DIV/0!</v>
      </c>
      <c r="O661" s="136">
        <f t="shared" si="104"/>
        <v>13000</v>
      </c>
      <c r="P661" t="b">
        <f t="shared" si="105"/>
        <v>0</v>
      </c>
      <c r="T661" s="136">
        <f t="shared" si="106"/>
        <v>12980</v>
      </c>
      <c r="U661" t="e">
        <f>SQRT(($U$6/2)^2-($U$6/2)^2*'(OLD) bottom seam length'!T661^2/($U$7/2)^2)</f>
        <v>#VALUE!</v>
      </c>
      <c r="W661" s="136">
        <f t="shared" si="107"/>
        <v>12980</v>
      </c>
      <c r="X661" t="e">
        <f>SQRT(($U$6/2)^2-($U$6/2)^2*'(OLD) bottom seam length'!W661^2/($U$7/2)^2)</f>
        <v>#VALUE!</v>
      </c>
      <c r="Z661" s="136">
        <f t="shared" si="108"/>
        <v>12980</v>
      </c>
      <c r="AA661" t="e">
        <f>SQRT(($U$6/2)^2-($U$6/2)^2*'(OLD) bottom seam length'!Z661^2/($U$7/2)^2)</f>
        <v>#VALUE!</v>
      </c>
      <c r="AC661" s="136">
        <f t="shared" si="109"/>
        <v>12980</v>
      </c>
      <c r="AD661" t="e">
        <f>SQRT(($U$6/2)^2-($U$6/2)^2*'(OLD) bottom seam length'!AC661^2/($U$7/2)^2)</f>
        <v>#VALUE!</v>
      </c>
    </row>
    <row r="662" spans="2:30">
      <c r="B662" s="136">
        <f t="shared" si="100"/>
        <v>13020</v>
      </c>
      <c r="C662" t="e">
        <f>SQRT(($C$5/2)^2-($C$5/2)^2*'(OLD) bottom seam length'!B662^2/($C$6/2)^2)</f>
        <v>#DIV/0!</v>
      </c>
      <c r="E662" s="136">
        <f t="shared" si="101"/>
        <v>13020</v>
      </c>
      <c r="F662" t="e">
        <f>SQRT(($C$5/2)^2-($C$5/2)^2*'(OLD) bottom seam length'!E662^2/($C$6/2)^2)</f>
        <v>#DIV/0!</v>
      </c>
      <c r="H662" s="136">
        <f t="shared" si="102"/>
        <v>13020</v>
      </c>
      <c r="I662" t="e">
        <f>SQRT(($C$5/2)^2-($C$5/2)^2*'(OLD) bottom seam length'!H662^2/($C$6/2)^2)</f>
        <v>#DIV/0!</v>
      </c>
      <c r="K662" s="136">
        <f t="shared" si="103"/>
        <v>13020</v>
      </c>
      <c r="L662" t="e">
        <f>SQRT(($C$5/2)^2-($C$5/2)^2*'(OLD) bottom seam length'!K662^2/($C$6/2)^2)</f>
        <v>#DIV/0!</v>
      </c>
      <c r="O662" s="136">
        <f t="shared" si="104"/>
        <v>13020</v>
      </c>
      <c r="P662" t="b">
        <f t="shared" si="105"/>
        <v>0</v>
      </c>
      <c r="T662" s="136">
        <f t="shared" si="106"/>
        <v>13000</v>
      </c>
      <c r="U662" t="e">
        <f>SQRT(($U$6/2)^2-($U$6/2)^2*'(OLD) bottom seam length'!T662^2/($U$7/2)^2)</f>
        <v>#VALUE!</v>
      </c>
      <c r="W662" s="136">
        <f t="shared" si="107"/>
        <v>13000</v>
      </c>
      <c r="X662" t="e">
        <f>SQRT(($U$6/2)^2-($U$6/2)^2*'(OLD) bottom seam length'!W662^2/($U$7/2)^2)</f>
        <v>#VALUE!</v>
      </c>
      <c r="Z662" s="136">
        <f t="shared" si="108"/>
        <v>13000</v>
      </c>
      <c r="AA662" t="e">
        <f>SQRT(($U$6/2)^2-($U$6/2)^2*'(OLD) bottom seam length'!Z662^2/($U$7/2)^2)</f>
        <v>#VALUE!</v>
      </c>
      <c r="AC662" s="136">
        <f t="shared" si="109"/>
        <v>13000</v>
      </c>
      <c r="AD662" t="e">
        <f>SQRT(($U$6/2)^2-($U$6/2)^2*'(OLD) bottom seam length'!AC662^2/($U$7/2)^2)</f>
        <v>#VALUE!</v>
      </c>
    </row>
    <row r="663" spans="2:30">
      <c r="B663" s="136">
        <f t="shared" si="100"/>
        <v>13040</v>
      </c>
      <c r="C663" t="e">
        <f>SQRT(($C$5/2)^2-($C$5/2)^2*'(OLD) bottom seam length'!B663^2/($C$6/2)^2)</f>
        <v>#DIV/0!</v>
      </c>
      <c r="E663" s="136">
        <f t="shared" si="101"/>
        <v>13040</v>
      </c>
      <c r="F663" t="e">
        <f>SQRT(($C$5/2)^2-($C$5/2)^2*'(OLD) bottom seam length'!E663^2/($C$6/2)^2)</f>
        <v>#DIV/0!</v>
      </c>
      <c r="H663" s="136">
        <f t="shared" si="102"/>
        <v>13040</v>
      </c>
      <c r="I663" t="e">
        <f>SQRT(($C$5/2)^2-($C$5/2)^2*'(OLD) bottom seam length'!H663^2/($C$6/2)^2)</f>
        <v>#DIV/0!</v>
      </c>
      <c r="K663" s="136">
        <f t="shared" si="103"/>
        <v>13040</v>
      </c>
      <c r="L663" t="e">
        <f>SQRT(($C$5/2)^2-($C$5/2)^2*'(OLD) bottom seam length'!K663^2/($C$6/2)^2)</f>
        <v>#DIV/0!</v>
      </c>
      <c r="O663" s="136">
        <f t="shared" si="104"/>
        <v>13040</v>
      </c>
      <c r="P663" t="b">
        <f t="shared" si="105"/>
        <v>0</v>
      </c>
      <c r="T663" s="136">
        <f t="shared" si="106"/>
        <v>13020</v>
      </c>
      <c r="U663" t="e">
        <f>SQRT(($U$6/2)^2-($U$6/2)^2*'(OLD) bottom seam length'!T663^2/($U$7/2)^2)</f>
        <v>#VALUE!</v>
      </c>
      <c r="W663" s="136">
        <f t="shared" si="107"/>
        <v>13020</v>
      </c>
      <c r="X663" t="e">
        <f>SQRT(($U$6/2)^2-($U$6/2)^2*'(OLD) bottom seam length'!W663^2/($U$7/2)^2)</f>
        <v>#VALUE!</v>
      </c>
      <c r="Z663" s="136">
        <f t="shared" si="108"/>
        <v>13020</v>
      </c>
      <c r="AA663" t="e">
        <f>SQRT(($U$6/2)^2-($U$6/2)^2*'(OLD) bottom seam length'!Z663^2/($U$7/2)^2)</f>
        <v>#VALUE!</v>
      </c>
      <c r="AC663" s="136">
        <f t="shared" si="109"/>
        <v>13020</v>
      </c>
      <c r="AD663" t="e">
        <f>SQRT(($U$6/2)^2-($U$6/2)^2*'(OLD) bottom seam length'!AC663^2/($U$7/2)^2)</f>
        <v>#VALUE!</v>
      </c>
    </row>
    <row r="664" spans="2:30">
      <c r="B664" s="136">
        <f t="shared" si="100"/>
        <v>13060</v>
      </c>
      <c r="C664" t="e">
        <f>SQRT(($C$5/2)^2-($C$5/2)^2*'(OLD) bottom seam length'!B664^2/($C$6/2)^2)</f>
        <v>#DIV/0!</v>
      </c>
      <c r="E664" s="136">
        <f t="shared" si="101"/>
        <v>13060</v>
      </c>
      <c r="F664" t="e">
        <f>SQRT(($C$5/2)^2-($C$5/2)^2*'(OLD) bottom seam length'!E664^2/($C$6/2)^2)</f>
        <v>#DIV/0!</v>
      </c>
      <c r="H664" s="136">
        <f t="shared" si="102"/>
        <v>13060</v>
      </c>
      <c r="I664" t="e">
        <f>SQRT(($C$5/2)^2-($C$5/2)^2*'(OLD) bottom seam length'!H664^2/($C$6/2)^2)</f>
        <v>#DIV/0!</v>
      </c>
      <c r="K664" s="136">
        <f t="shared" si="103"/>
        <v>13060</v>
      </c>
      <c r="L664" t="e">
        <f>SQRT(($C$5/2)^2-($C$5/2)^2*'(OLD) bottom seam length'!K664^2/($C$6/2)^2)</f>
        <v>#DIV/0!</v>
      </c>
      <c r="O664" s="136">
        <f t="shared" si="104"/>
        <v>13060</v>
      </c>
      <c r="P664" t="b">
        <f t="shared" si="105"/>
        <v>0</v>
      </c>
      <c r="T664" s="136">
        <f t="shared" si="106"/>
        <v>13040</v>
      </c>
      <c r="U664" t="e">
        <f>SQRT(($U$6/2)^2-($U$6/2)^2*'(OLD) bottom seam length'!T664^2/($U$7/2)^2)</f>
        <v>#VALUE!</v>
      </c>
      <c r="W664" s="136">
        <f t="shared" si="107"/>
        <v>13040</v>
      </c>
      <c r="X664" t="e">
        <f>SQRT(($U$6/2)^2-($U$6/2)^2*'(OLD) bottom seam length'!W664^2/($U$7/2)^2)</f>
        <v>#VALUE!</v>
      </c>
      <c r="Z664" s="136">
        <f t="shared" si="108"/>
        <v>13040</v>
      </c>
      <c r="AA664" t="e">
        <f>SQRT(($U$6/2)^2-($U$6/2)^2*'(OLD) bottom seam length'!Z664^2/($U$7/2)^2)</f>
        <v>#VALUE!</v>
      </c>
      <c r="AC664" s="136">
        <f t="shared" si="109"/>
        <v>13040</v>
      </c>
      <c r="AD664" t="e">
        <f>SQRT(($U$6/2)^2-($U$6/2)^2*'(OLD) bottom seam length'!AC664^2/($U$7/2)^2)</f>
        <v>#VALUE!</v>
      </c>
    </row>
    <row r="665" spans="2:30">
      <c r="B665" s="136">
        <f t="shared" si="100"/>
        <v>13080</v>
      </c>
      <c r="C665" t="e">
        <f>SQRT(($C$5/2)^2-($C$5/2)^2*'(OLD) bottom seam length'!B665^2/($C$6/2)^2)</f>
        <v>#DIV/0!</v>
      </c>
      <c r="E665" s="136">
        <f t="shared" si="101"/>
        <v>13080</v>
      </c>
      <c r="F665" t="e">
        <f>SQRT(($C$5/2)^2-($C$5/2)^2*'(OLD) bottom seam length'!E665^2/($C$6/2)^2)</f>
        <v>#DIV/0!</v>
      </c>
      <c r="H665" s="136">
        <f t="shared" si="102"/>
        <v>13080</v>
      </c>
      <c r="I665" t="e">
        <f>SQRT(($C$5/2)^2-($C$5/2)^2*'(OLD) bottom seam length'!H665^2/($C$6/2)^2)</f>
        <v>#DIV/0!</v>
      </c>
      <c r="K665" s="136">
        <f t="shared" si="103"/>
        <v>13080</v>
      </c>
      <c r="L665" t="e">
        <f>SQRT(($C$5/2)^2-($C$5/2)^2*'(OLD) bottom seam length'!K665^2/($C$6/2)^2)</f>
        <v>#DIV/0!</v>
      </c>
      <c r="O665" s="136">
        <f t="shared" si="104"/>
        <v>13080</v>
      </c>
      <c r="P665" t="b">
        <f t="shared" si="105"/>
        <v>0</v>
      </c>
      <c r="T665" s="136">
        <f t="shared" si="106"/>
        <v>13060</v>
      </c>
      <c r="U665" t="e">
        <f>SQRT(($U$6/2)^2-($U$6/2)^2*'(OLD) bottom seam length'!T665^2/($U$7/2)^2)</f>
        <v>#VALUE!</v>
      </c>
      <c r="W665" s="136">
        <f t="shared" si="107"/>
        <v>13060</v>
      </c>
      <c r="X665" t="e">
        <f>SQRT(($U$6/2)^2-($U$6/2)^2*'(OLD) bottom seam length'!W665^2/($U$7/2)^2)</f>
        <v>#VALUE!</v>
      </c>
      <c r="Z665" s="136">
        <f t="shared" si="108"/>
        <v>13060</v>
      </c>
      <c r="AA665" t="e">
        <f>SQRT(($U$6/2)^2-($U$6/2)^2*'(OLD) bottom seam length'!Z665^2/($U$7/2)^2)</f>
        <v>#VALUE!</v>
      </c>
      <c r="AC665" s="136">
        <f t="shared" si="109"/>
        <v>13060</v>
      </c>
      <c r="AD665" t="e">
        <f>SQRT(($U$6/2)^2-($U$6/2)^2*'(OLD) bottom seam length'!AC665^2/($U$7/2)^2)</f>
        <v>#VALUE!</v>
      </c>
    </row>
    <row r="666" spans="2:30">
      <c r="B666" s="136">
        <f t="shared" si="100"/>
        <v>13100</v>
      </c>
      <c r="C666" t="e">
        <f>SQRT(($C$5/2)^2-($C$5/2)^2*'(OLD) bottom seam length'!B666^2/($C$6/2)^2)</f>
        <v>#DIV/0!</v>
      </c>
      <c r="E666" s="136">
        <f t="shared" si="101"/>
        <v>13100</v>
      </c>
      <c r="F666" t="e">
        <f>SQRT(($C$5/2)^2-($C$5/2)^2*'(OLD) bottom seam length'!E666^2/($C$6/2)^2)</f>
        <v>#DIV/0!</v>
      </c>
      <c r="H666" s="136">
        <f t="shared" si="102"/>
        <v>13100</v>
      </c>
      <c r="I666" t="e">
        <f>SQRT(($C$5/2)^2-($C$5/2)^2*'(OLD) bottom seam length'!H666^2/($C$6/2)^2)</f>
        <v>#DIV/0!</v>
      </c>
      <c r="K666" s="136">
        <f t="shared" si="103"/>
        <v>13100</v>
      </c>
      <c r="L666" t="e">
        <f>SQRT(($C$5/2)^2-($C$5/2)^2*'(OLD) bottom seam length'!K666^2/($C$6/2)^2)</f>
        <v>#DIV/0!</v>
      </c>
      <c r="O666" s="136">
        <f t="shared" si="104"/>
        <v>13100</v>
      </c>
      <c r="P666" t="b">
        <f t="shared" si="105"/>
        <v>0</v>
      </c>
      <c r="T666" s="136">
        <f t="shared" si="106"/>
        <v>13080</v>
      </c>
      <c r="U666" t="e">
        <f>SQRT(($U$6/2)^2-($U$6/2)^2*'(OLD) bottom seam length'!T666^2/($U$7/2)^2)</f>
        <v>#VALUE!</v>
      </c>
      <c r="W666" s="136">
        <f t="shared" si="107"/>
        <v>13080</v>
      </c>
      <c r="X666" t="e">
        <f>SQRT(($U$6/2)^2-($U$6/2)^2*'(OLD) bottom seam length'!W666^2/($U$7/2)^2)</f>
        <v>#VALUE!</v>
      </c>
      <c r="Z666" s="136">
        <f t="shared" si="108"/>
        <v>13080</v>
      </c>
      <c r="AA666" t="e">
        <f>SQRT(($U$6/2)^2-($U$6/2)^2*'(OLD) bottom seam length'!Z666^2/($U$7/2)^2)</f>
        <v>#VALUE!</v>
      </c>
      <c r="AC666" s="136">
        <f t="shared" si="109"/>
        <v>13080</v>
      </c>
      <c r="AD666" t="e">
        <f>SQRT(($U$6/2)^2-($U$6/2)^2*'(OLD) bottom seam length'!AC666^2/($U$7/2)^2)</f>
        <v>#VALUE!</v>
      </c>
    </row>
    <row r="667" spans="2:30">
      <c r="B667" s="136">
        <f t="shared" si="100"/>
        <v>13120</v>
      </c>
      <c r="C667" t="e">
        <f>SQRT(($C$5/2)^2-($C$5/2)^2*'(OLD) bottom seam length'!B667^2/($C$6/2)^2)</f>
        <v>#DIV/0!</v>
      </c>
      <c r="E667" s="136">
        <f t="shared" si="101"/>
        <v>13120</v>
      </c>
      <c r="F667" t="e">
        <f>SQRT(($C$5/2)^2-($C$5/2)^2*'(OLD) bottom seam length'!E667^2/($C$6/2)^2)</f>
        <v>#DIV/0!</v>
      </c>
      <c r="H667" s="136">
        <f t="shared" si="102"/>
        <v>13120</v>
      </c>
      <c r="I667" t="e">
        <f>SQRT(($C$5/2)^2-($C$5/2)^2*'(OLD) bottom seam length'!H667^2/($C$6/2)^2)</f>
        <v>#DIV/0!</v>
      </c>
      <c r="K667" s="136">
        <f t="shared" si="103"/>
        <v>13120</v>
      </c>
      <c r="L667" t="e">
        <f>SQRT(($C$5/2)^2-($C$5/2)^2*'(OLD) bottom seam length'!K667^2/($C$6/2)^2)</f>
        <v>#DIV/0!</v>
      </c>
      <c r="O667" s="136">
        <f t="shared" si="104"/>
        <v>13120</v>
      </c>
      <c r="P667" t="b">
        <f t="shared" si="105"/>
        <v>0</v>
      </c>
      <c r="T667" s="136">
        <f t="shared" si="106"/>
        <v>13100</v>
      </c>
      <c r="U667" t="e">
        <f>SQRT(($U$6/2)^2-($U$6/2)^2*'(OLD) bottom seam length'!T667^2/($U$7/2)^2)</f>
        <v>#VALUE!</v>
      </c>
      <c r="W667" s="136">
        <f t="shared" si="107"/>
        <v>13100</v>
      </c>
      <c r="X667" t="e">
        <f>SQRT(($U$6/2)^2-($U$6/2)^2*'(OLD) bottom seam length'!W667^2/($U$7/2)^2)</f>
        <v>#VALUE!</v>
      </c>
      <c r="Z667" s="136">
        <f t="shared" si="108"/>
        <v>13100</v>
      </c>
      <c r="AA667" t="e">
        <f>SQRT(($U$6/2)^2-($U$6/2)^2*'(OLD) bottom seam length'!Z667^2/($U$7/2)^2)</f>
        <v>#VALUE!</v>
      </c>
      <c r="AC667" s="136">
        <f t="shared" si="109"/>
        <v>13100</v>
      </c>
      <c r="AD667" t="e">
        <f>SQRT(($U$6/2)^2-($U$6/2)^2*'(OLD) bottom seam length'!AC667^2/($U$7/2)^2)</f>
        <v>#VALUE!</v>
      </c>
    </row>
    <row r="668" spans="2:30">
      <c r="B668" s="136">
        <f t="shared" si="100"/>
        <v>13140</v>
      </c>
      <c r="C668" t="e">
        <f>SQRT(($C$5/2)^2-($C$5/2)^2*'(OLD) bottom seam length'!B668^2/($C$6/2)^2)</f>
        <v>#DIV/0!</v>
      </c>
      <c r="E668" s="136">
        <f t="shared" si="101"/>
        <v>13140</v>
      </c>
      <c r="F668" t="e">
        <f>SQRT(($C$5/2)^2-($C$5/2)^2*'(OLD) bottom seam length'!E668^2/($C$6/2)^2)</f>
        <v>#DIV/0!</v>
      </c>
      <c r="H668" s="136">
        <f t="shared" si="102"/>
        <v>13140</v>
      </c>
      <c r="I668" t="e">
        <f>SQRT(($C$5/2)^2-($C$5/2)^2*'(OLD) bottom seam length'!H668^2/($C$6/2)^2)</f>
        <v>#DIV/0!</v>
      </c>
      <c r="K668" s="136">
        <f t="shared" si="103"/>
        <v>13140</v>
      </c>
      <c r="L668" t="e">
        <f>SQRT(($C$5/2)^2-($C$5/2)^2*'(OLD) bottom seam length'!K668^2/($C$6/2)^2)</f>
        <v>#DIV/0!</v>
      </c>
      <c r="O668" s="136">
        <f t="shared" si="104"/>
        <v>13140</v>
      </c>
      <c r="P668" t="b">
        <f t="shared" si="105"/>
        <v>0</v>
      </c>
      <c r="T668" s="136">
        <f t="shared" si="106"/>
        <v>13120</v>
      </c>
      <c r="U668" t="e">
        <f>SQRT(($U$6/2)^2-($U$6/2)^2*'(OLD) bottom seam length'!T668^2/($U$7/2)^2)</f>
        <v>#VALUE!</v>
      </c>
      <c r="W668" s="136">
        <f t="shared" si="107"/>
        <v>13120</v>
      </c>
      <c r="X668" t="e">
        <f>SQRT(($U$6/2)^2-($U$6/2)^2*'(OLD) bottom seam length'!W668^2/($U$7/2)^2)</f>
        <v>#VALUE!</v>
      </c>
      <c r="Z668" s="136">
        <f t="shared" si="108"/>
        <v>13120</v>
      </c>
      <c r="AA668" t="e">
        <f>SQRT(($U$6/2)^2-($U$6/2)^2*'(OLD) bottom seam length'!Z668^2/($U$7/2)^2)</f>
        <v>#VALUE!</v>
      </c>
      <c r="AC668" s="136">
        <f t="shared" si="109"/>
        <v>13120</v>
      </c>
      <c r="AD668" t="e">
        <f>SQRT(($U$6/2)^2-($U$6/2)^2*'(OLD) bottom seam length'!AC668^2/($U$7/2)^2)</f>
        <v>#VALUE!</v>
      </c>
    </row>
    <row r="669" spans="2:30">
      <c r="B669" s="136">
        <f t="shared" si="100"/>
        <v>13160</v>
      </c>
      <c r="C669" t="e">
        <f>SQRT(($C$5/2)^2-($C$5/2)^2*'(OLD) bottom seam length'!B669^2/($C$6/2)^2)</f>
        <v>#DIV/0!</v>
      </c>
      <c r="E669" s="136">
        <f t="shared" si="101"/>
        <v>13160</v>
      </c>
      <c r="F669" t="e">
        <f>SQRT(($C$5/2)^2-($C$5/2)^2*'(OLD) bottom seam length'!E669^2/($C$6/2)^2)</f>
        <v>#DIV/0!</v>
      </c>
      <c r="H669" s="136">
        <f t="shared" si="102"/>
        <v>13160</v>
      </c>
      <c r="I669" t="e">
        <f>SQRT(($C$5/2)^2-($C$5/2)^2*'(OLD) bottom seam length'!H669^2/($C$6/2)^2)</f>
        <v>#DIV/0!</v>
      </c>
      <c r="K669" s="136">
        <f t="shared" si="103"/>
        <v>13160</v>
      </c>
      <c r="L669" t="e">
        <f>SQRT(($C$5/2)^2-($C$5/2)^2*'(OLD) bottom seam length'!K669^2/($C$6/2)^2)</f>
        <v>#DIV/0!</v>
      </c>
      <c r="O669" s="136">
        <f t="shared" si="104"/>
        <v>13160</v>
      </c>
      <c r="P669" t="b">
        <f t="shared" si="105"/>
        <v>0</v>
      </c>
      <c r="T669" s="136">
        <f t="shared" si="106"/>
        <v>13140</v>
      </c>
      <c r="U669" t="e">
        <f>SQRT(($U$6/2)^2-($U$6/2)^2*'(OLD) bottom seam length'!T669^2/($U$7/2)^2)</f>
        <v>#VALUE!</v>
      </c>
      <c r="W669" s="136">
        <f t="shared" si="107"/>
        <v>13140</v>
      </c>
      <c r="X669" t="e">
        <f>SQRT(($U$6/2)^2-($U$6/2)^2*'(OLD) bottom seam length'!W669^2/($U$7/2)^2)</f>
        <v>#VALUE!</v>
      </c>
      <c r="Z669" s="136">
        <f t="shared" si="108"/>
        <v>13140</v>
      </c>
      <c r="AA669" t="e">
        <f>SQRT(($U$6/2)^2-($U$6/2)^2*'(OLD) bottom seam length'!Z669^2/($U$7/2)^2)</f>
        <v>#VALUE!</v>
      </c>
      <c r="AC669" s="136">
        <f t="shared" si="109"/>
        <v>13140</v>
      </c>
      <c r="AD669" t="e">
        <f>SQRT(($U$6/2)^2-($U$6/2)^2*'(OLD) bottom seam length'!AC669^2/($U$7/2)^2)</f>
        <v>#VALUE!</v>
      </c>
    </row>
    <row r="670" spans="2:30">
      <c r="B670" s="136">
        <f t="shared" si="100"/>
        <v>13180</v>
      </c>
      <c r="C670" t="e">
        <f>SQRT(($C$5/2)^2-($C$5/2)^2*'(OLD) bottom seam length'!B670^2/($C$6/2)^2)</f>
        <v>#DIV/0!</v>
      </c>
      <c r="E670" s="136">
        <f t="shared" si="101"/>
        <v>13180</v>
      </c>
      <c r="F670" t="e">
        <f>SQRT(($C$5/2)^2-($C$5/2)^2*'(OLD) bottom seam length'!E670^2/($C$6/2)^2)</f>
        <v>#DIV/0!</v>
      </c>
      <c r="H670" s="136">
        <f t="shared" si="102"/>
        <v>13180</v>
      </c>
      <c r="I670" t="e">
        <f>SQRT(($C$5/2)^2-($C$5/2)^2*'(OLD) bottom seam length'!H670^2/($C$6/2)^2)</f>
        <v>#DIV/0!</v>
      </c>
      <c r="K670" s="136">
        <f t="shared" si="103"/>
        <v>13180</v>
      </c>
      <c r="L670" t="e">
        <f>SQRT(($C$5/2)^2-($C$5/2)^2*'(OLD) bottom seam length'!K670^2/($C$6/2)^2)</f>
        <v>#DIV/0!</v>
      </c>
      <c r="O670" s="136">
        <f t="shared" si="104"/>
        <v>13180</v>
      </c>
      <c r="P670" t="b">
        <f t="shared" si="105"/>
        <v>0</v>
      </c>
      <c r="T670" s="136">
        <f t="shared" si="106"/>
        <v>13160</v>
      </c>
      <c r="U670" t="e">
        <f>SQRT(($U$6/2)^2-($U$6/2)^2*'(OLD) bottom seam length'!T670^2/($U$7/2)^2)</f>
        <v>#VALUE!</v>
      </c>
      <c r="W670" s="136">
        <f t="shared" si="107"/>
        <v>13160</v>
      </c>
      <c r="X670" t="e">
        <f>SQRT(($U$6/2)^2-($U$6/2)^2*'(OLD) bottom seam length'!W670^2/($U$7/2)^2)</f>
        <v>#VALUE!</v>
      </c>
      <c r="Z670" s="136">
        <f t="shared" si="108"/>
        <v>13160</v>
      </c>
      <c r="AA670" t="e">
        <f>SQRT(($U$6/2)^2-($U$6/2)^2*'(OLD) bottom seam length'!Z670^2/($U$7/2)^2)</f>
        <v>#VALUE!</v>
      </c>
      <c r="AC670" s="136">
        <f t="shared" si="109"/>
        <v>13160</v>
      </c>
      <c r="AD670" t="e">
        <f>SQRT(($U$6/2)^2-($U$6/2)^2*'(OLD) bottom seam length'!AC670^2/($U$7/2)^2)</f>
        <v>#VALUE!</v>
      </c>
    </row>
    <row r="671" spans="2:30">
      <c r="B671" s="136">
        <f t="shared" si="100"/>
        <v>13200</v>
      </c>
      <c r="C671" t="e">
        <f>SQRT(($C$5/2)^2-($C$5/2)^2*'(OLD) bottom seam length'!B671^2/($C$6/2)^2)</f>
        <v>#DIV/0!</v>
      </c>
      <c r="E671" s="136">
        <f t="shared" si="101"/>
        <v>13200</v>
      </c>
      <c r="F671" t="e">
        <f>SQRT(($C$5/2)^2-($C$5/2)^2*'(OLD) bottom seam length'!E671^2/($C$6/2)^2)</f>
        <v>#DIV/0!</v>
      </c>
      <c r="H671" s="136">
        <f t="shared" si="102"/>
        <v>13200</v>
      </c>
      <c r="I671" t="e">
        <f>SQRT(($C$5/2)^2-($C$5/2)^2*'(OLD) bottom seam length'!H671^2/($C$6/2)^2)</f>
        <v>#DIV/0!</v>
      </c>
      <c r="K671" s="136">
        <f t="shared" si="103"/>
        <v>13200</v>
      </c>
      <c r="L671" t="e">
        <f>SQRT(($C$5/2)^2-($C$5/2)^2*'(OLD) bottom seam length'!K671^2/($C$6/2)^2)</f>
        <v>#DIV/0!</v>
      </c>
      <c r="O671" s="136">
        <f t="shared" si="104"/>
        <v>13200</v>
      </c>
      <c r="P671" t="b">
        <f t="shared" si="105"/>
        <v>0</v>
      </c>
      <c r="T671" s="136">
        <f t="shared" si="106"/>
        <v>13180</v>
      </c>
      <c r="U671" t="e">
        <f>SQRT(($U$6/2)^2-($U$6/2)^2*'(OLD) bottom seam length'!T671^2/($U$7/2)^2)</f>
        <v>#VALUE!</v>
      </c>
      <c r="W671" s="136">
        <f t="shared" si="107"/>
        <v>13180</v>
      </c>
      <c r="X671" t="e">
        <f>SQRT(($U$6/2)^2-($U$6/2)^2*'(OLD) bottom seam length'!W671^2/($U$7/2)^2)</f>
        <v>#VALUE!</v>
      </c>
      <c r="Z671" s="136">
        <f t="shared" si="108"/>
        <v>13180</v>
      </c>
      <c r="AA671" t="e">
        <f>SQRT(($U$6/2)^2-($U$6/2)^2*'(OLD) bottom seam length'!Z671^2/($U$7/2)^2)</f>
        <v>#VALUE!</v>
      </c>
      <c r="AC671" s="136">
        <f t="shared" si="109"/>
        <v>13180</v>
      </c>
      <c r="AD671" t="e">
        <f>SQRT(($U$6/2)^2-($U$6/2)^2*'(OLD) bottom seam length'!AC671^2/($U$7/2)^2)</f>
        <v>#VALUE!</v>
      </c>
    </row>
    <row r="672" spans="2:30">
      <c r="B672" s="136">
        <f t="shared" si="100"/>
        <v>13220</v>
      </c>
      <c r="C672" t="e">
        <f>SQRT(($C$5/2)^2-($C$5/2)^2*'(OLD) bottom seam length'!B672^2/($C$6/2)^2)</f>
        <v>#DIV/0!</v>
      </c>
      <c r="E672" s="136">
        <f t="shared" si="101"/>
        <v>13220</v>
      </c>
      <c r="F672" t="e">
        <f>SQRT(($C$5/2)^2-($C$5/2)^2*'(OLD) bottom seam length'!E672^2/($C$6/2)^2)</f>
        <v>#DIV/0!</v>
      </c>
      <c r="H672" s="136">
        <f t="shared" si="102"/>
        <v>13220</v>
      </c>
      <c r="I672" t="e">
        <f>SQRT(($C$5/2)^2-($C$5/2)^2*'(OLD) bottom seam length'!H672^2/($C$6/2)^2)</f>
        <v>#DIV/0!</v>
      </c>
      <c r="K672" s="136">
        <f t="shared" si="103"/>
        <v>13220</v>
      </c>
      <c r="L672" t="e">
        <f>SQRT(($C$5/2)^2-($C$5/2)^2*'(OLD) bottom seam length'!K672^2/($C$6/2)^2)</f>
        <v>#DIV/0!</v>
      </c>
      <c r="O672" s="136">
        <f t="shared" si="104"/>
        <v>13220</v>
      </c>
      <c r="P672" t="b">
        <f t="shared" si="105"/>
        <v>0</v>
      </c>
      <c r="T672" s="136">
        <f t="shared" si="106"/>
        <v>13200</v>
      </c>
      <c r="U672" t="e">
        <f>SQRT(($U$6/2)^2-($U$6/2)^2*'(OLD) bottom seam length'!T672^2/($U$7/2)^2)</f>
        <v>#VALUE!</v>
      </c>
      <c r="W672" s="136">
        <f t="shared" si="107"/>
        <v>13200</v>
      </c>
      <c r="X672" t="e">
        <f>SQRT(($U$6/2)^2-($U$6/2)^2*'(OLD) bottom seam length'!W672^2/($U$7/2)^2)</f>
        <v>#VALUE!</v>
      </c>
      <c r="Z672" s="136">
        <f t="shared" si="108"/>
        <v>13200</v>
      </c>
      <c r="AA672" t="e">
        <f>SQRT(($U$6/2)^2-($U$6/2)^2*'(OLD) bottom seam length'!Z672^2/($U$7/2)^2)</f>
        <v>#VALUE!</v>
      </c>
      <c r="AC672" s="136">
        <f t="shared" si="109"/>
        <v>13200</v>
      </c>
      <c r="AD672" t="e">
        <f>SQRT(($U$6/2)^2-($U$6/2)^2*'(OLD) bottom seam length'!AC672^2/($U$7/2)^2)</f>
        <v>#VALUE!</v>
      </c>
    </row>
    <row r="673" spans="2:30">
      <c r="B673" s="136">
        <f t="shared" si="100"/>
        <v>13240</v>
      </c>
      <c r="C673" t="e">
        <f>SQRT(($C$5/2)^2-($C$5/2)^2*'(OLD) bottom seam length'!B673^2/($C$6/2)^2)</f>
        <v>#DIV/0!</v>
      </c>
      <c r="E673" s="136">
        <f t="shared" si="101"/>
        <v>13240</v>
      </c>
      <c r="F673" t="e">
        <f>SQRT(($C$5/2)^2-($C$5/2)^2*'(OLD) bottom seam length'!E673^2/($C$6/2)^2)</f>
        <v>#DIV/0!</v>
      </c>
      <c r="H673" s="136">
        <f t="shared" si="102"/>
        <v>13240</v>
      </c>
      <c r="I673" t="e">
        <f>SQRT(($C$5/2)^2-($C$5/2)^2*'(OLD) bottom seam length'!H673^2/($C$6/2)^2)</f>
        <v>#DIV/0!</v>
      </c>
      <c r="K673" s="136">
        <f t="shared" si="103"/>
        <v>13240</v>
      </c>
      <c r="L673" t="e">
        <f>SQRT(($C$5/2)^2-($C$5/2)^2*'(OLD) bottom seam length'!K673^2/($C$6/2)^2)</f>
        <v>#DIV/0!</v>
      </c>
      <c r="O673" s="136">
        <f t="shared" si="104"/>
        <v>13240</v>
      </c>
      <c r="P673" t="b">
        <f t="shared" si="105"/>
        <v>0</v>
      </c>
      <c r="T673" s="136">
        <f t="shared" si="106"/>
        <v>13220</v>
      </c>
      <c r="U673" t="e">
        <f>SQRT(($U$6/2)^2-($U$6/2)^2*'(OLD) bottom seam length'!T673^2/($U$7/2)^2)</f>
        <v>#VALUE!</v>
      </c>
      <c r="W673" s="136">
        <f t="shared" si="107"/>
        <v>13220</v>
      </c>
      <c r="X673" t="e">
        <f>SQRT(($U$6/2)^2-($U$6/2)^2*'(OLD) bottom seam length'!W673^2/($U$7/2)^2)</f>
        <v>#VALUE!</v>
      </c>
      <c r="Z673" s="136">
        <f t="shared" si="108"/>
        <v>13220</v>
      </c>
      <c r="AA673" t="e">
        <f>SQRT(($U$6/2)^2-($U$6/2)^2*'(OLD) bottom seam length'!Z673^2/($U$7/2)^2)</f>
        <v>#VALUE!</v>
      </c>
      <c r="AC673" s="136">
        <f t="shared" si="109"/>
        <v>13220</v>
      </c>
      <c r="AD673" t="e">
        <f>SQRT(($U$6/2)^2-($U$6/2)^2*'(OLD) bottom seam length'!AC673^2/($U$7/2)^2)</f>
        <v>#VALUE!</v>
      </c>
    </row>
    <row r="674" spans="2:30">
      <c r="B674" s="136">
        <f t="shared" si="100"/>
        <v>13260</v>
      </c>
      <c r="C674" t="e">
        <f>SQRT(($C$5/2)^2-($C$5/2)^2*'(OLD) bottom seam length'!B674^2/($C$6/2)^2)</f>
        <v>#DIV/0!</v>
      </c>
      <c r="E674" s="136">
        <f t="shared" si="101"/>
        <v>13260</v>
      </c>
      <c r="F674" t="e">
        <f>SQRT(($C$5/2)^2-($C$5/2)^2*'(OLD) bottom seam length'!E674^2/($C$6/2)^2)</f>
        <v>#DIV/0!</v>
      </c>
      <c r="H674" s="136">
        <f t="shared" si="102"/>
        <v>13260</v>
      </c>
      <c r="I674" t="e">
        <f>SQRT(($C$5/2)^2-($C$5/2)^2*'(OLD) bottom seam length'!H674^2/($C$6/2)^2)</f>
        <v>#DIV/0!</v>
      </c>
      <c r="K674" s="136">
        <f t="shared" si="103"/>
        <v>13260</v>
      </c>
      <c r="L674" t="e">
        <f>SQRT(($C$5/2)^2-($C$5/2)^2*'(OLD) bottom seam length'!K674^2/($C$6/2)^2)</f>
        <v>#DIV/0!</v>
      </c>
      <c r="O674" s="136">
        <f t="shared" si="104"/>
        <v>13260</v>
      </c>
      <c r="P674" t="b">
        <f t="shared" si="105"/>
        <v>0</v>
      </c>
      <c r="T674" s="136">
        <f t="shared" si="106"/>
        <v>13240</v>
      </c>
      <c r="U674" t="e">
        <f>SQRT(($U$6/2)^2-($U$6/2)^2*'(OLD) bottom seam length'!T674^2/($U$7/2)^2)</f>
        <v>#VALUE!</v>
      </c>
      <c r="W674" s="136">
        <f t="shared" si="107"/>
        <v>13240</v>
      </c>
      <c r="X674" t="e">
        <f>SQRT(($U$6/2)^2-($U$6/2)^2*'(OLD) bottom seam length'!W674^2/($U$7/2)^2)</f>
        <v>#VALUE!</v>
      </c>
      <c r="Z674" s="136">
        <f t="shared" si="108"/>
        <v>13240</v>
      </c>
      <c r="AA674" t="e">
        <f>SQRT(($U$6/2)^2-($U$6/2)^2*'(OLD) bottom seam length'!Z674^2/($U$7/2)^2)</f>
        <v>#VALUE!</v>
      </c>
      <c r="AC674" s="136">
        <f t="shared" si="109"/>
        <v>13240</v>
      </c>
      <c r="AD674" t="e">
        <f>SQRT(($U$6/2)^2-($U$6/2)^2*'(OLD) bottom seam length'!AC674^2/($U$7/2)^2)</f>
        <v>#VALUE!</v>
      </c>
    </row>
    <row r="675" spans="2:30">
      <c r="B675" s="136">
        <f t="shared" si="100"/>
        <v>13280</v>
      </c>
      <c r="C675" t="e">
        <f>SQRT(($C$5/2)^2-($C$5/2)^2*'(OLD) bottom seam length'!B675^2/($C$6/2)^2)</f>
        <v>#DIV/0!</v>
      </c>
      <c r="E675" s="136">
        <f t="shared" si="101"/>
        <v>13280</v>
      </c>
      <c r="F675" t="e">
        <f>SQRT(($C$5/2)^2-($C$5/2)^2*'(OLD) bottom seam length'!E675^2/($C$6/2)^2)</f>
        <v>#DIV/0!</v>
      </c>
      <c r="H675" s="136">
        <f t="shared" si="102"/>
        <v>13280</v>
      </c>
      <c r="I675" t="e">
        <f>SQRT(($C$5/2)^2-($C$5/2)^2*'(OLD) bottom seam length'!H675^2/($C$6/2)^2)</f>
        <v>#DIV/0!</v>
      </c>
      <c r="K675" s="136">
        <f t="shared" si="103"/>
        <v>13280</v>
      </c>
      <c r="L675" t="e">
        <f>SQRT(($C$5/2)^2-($C$5/2)^2*'(OLD) bottom seam length'!K675^2/($C$6/2)^2)</f>
        <v>#DIV/0!</v>
      </c>
      <c r="O675" s="136">
        <f t="shared" si="104"/>
        <v>13280</v>
      </c>
      <c r="P675" t="b">
        <f t="shared" si="105"/>
        <v>0</v>
      </c>
      <c r="T675" s="136">
        <f t="shared" si="106"/>
        <v>13260</v>
      </c>
      <c r="U675" t="e">
        <f>SQRT(($U$6/2)^2-($U$6/2)^2*'(OLD) bottom seam length'!T675^2/($U$7/2)^2)</f>
        <v>#VALUE!</v>
      </c>
      <c r="W675" s="136">
        <f t="shared" si="107"/>
        <v>13260</v>
      </c>
      <c r="X675" t="e">
        <f>SQRT(($U$6/2)^2-($U$6/2)^2*'(OLD) bottom seam length'!W675^2/($U$7/2)^2)</f>
        <v>#VALUE!</v>
      </c>
      <c r="Z675" s="136">
        <f t="shared" si="108"/>
        <v>13260</v>
      </c>
      <c r="AA675" t="e">
        <f>SQRT(($U$6/2)^2-($U$6/2)^2*'(OLD) bottom seam length'!Z675^2/($U$7/2)^2)</f>
        <v>#VALUE!</v>
      </c>
      <c r="AC675" s="136">
        <f t="shared" si="109"/>
        <v>13260</v>
      </c>
      <c r="AD675" t="e">
        <f>SQRT(($U$6/2)^2-($U$6/2)^2*'(OLD) bottom seam length'!AC675^2/($U$7/2)^2)</f>
        <v>#VALUE!</v>
      </c>
    </row>
    <row r="676" spans="2:30">
      <c r="B676" s="136">
        <f t="shared" si="100"/>
        <v>13300</v>
      </c>
      <c r="C676" t="e">
        <f>SQRT(($C$5/2)^2-($C$5/2)^2*'(OLD) bottom seam length'!B676^2/($C$6/2)^2)</f>
        <v>#DIV/0!</v>
      </c>
      <c r="E676" s="136">
        <f t="shared" si="101"/>
        <v>13300</v>
      </c>
      <c r="F676" t="e">
        <f>SQRT(($C$5/2)^2-($C$5/2)^2*'(OLD) bottom seam length'!E676^2/($C$6/2)^2)</f>
        <v>#DIV/0!</v>
      </c>
      <c r="H676" s="136">
        <f t="shared" si="102"/>
        <v>13300</v>
      </c>
      <c r="I676" t="e">
        <f>SQRT(($C$5/2)^2-($C$5/2)^2*'(OLD) bottom seam length'!H676^2/($C$6/2)^2)</f>
        <v>#DIV/0!</v>
      </c>
      <c r="K676" s="136">
        <f t="shared" si="103"/>
        <v>13300</v>
      </c>
      <c r="L676" t="e">
        <f>SQRT(($C$5/2)^2-($C$5/2)^2*'(OLD) bottom seam length'!K676^2/($C$6/2)^2)</f>
        <v>#DIV/0!</v>
      </c>
      <c r="O676" s="136">
        <f t="shared" si="104"/>
        <v>13300</v>
      </c>
      <c r="P676" t="b">
        <f t="shared" si="105"/>
        <v>0</v>
      </c>
      <c r="T676" s="136">
        <f t="shared" si="106"/>
        <v>13280</v>
      </c>
      <c r="U676" t="e">
        <f>SQRT(($U$6/2)^2-($U$6/2)^2*'(OLD) bottom seam length'!T676^2/($U$7/2)^2)</f>
        <v>#VALUE!</v>
      </c>
      <c r="W676" s="136">
        <f t="shared" si="107"/>
        <v>13280</v>
      </c>
      <c r="X676" t="e">
        <f>SQRT(($U$6/2)^2-($U$6/2)^2*'(OLD) bottom seam length'!W676^2/($U$7/2)^2)</f>
        <v>#VALUE!</v>
      </c>
      <c r="Z676" s="136">
        <f t="shared" si="108"/>
        <v>13280</v>
      </c>
      <c r="AA676" t="e">
        <f>SQRT(($U$6/2)^2-($U$6/2)^2*'(OLD) bottom seam length'!Z676^2/($U$7/2)^2)</f>
        <v>#VALUE!</v>
      </c>
      <c r="AC676" s="136">
        <f t="shared" si="109"/>
        <v>13280</v>
      </c>
      <c r="AD676" t="e">
        <f>SQRT(($U$6/2)^2-($U$6/2)^2*'(OLD) bottom seam length'!AC676^2/($U$7/2)^2)</f>
        <v>#VALUE!</v>
      </c>
    </row>
    <row r="677" spans="2:30">
      <c r="B677" s="136">
        <f t="shared" si="100"/>
        <v>13320</v>
      </c>
      <c r="C677" t="e">
        <f>SQRT(($C$5/2)^2-($C$5/2)^2*'(OLD) bottom seam length'!B677^2/($C$6/2)^2)</f>
        <v>#DIV/0!</v>
      </c>
      <c r="E677" s="136">
        <f t="shared" si="101"/>
        <v>13320</v>
      </c>
      <c r="F677" t="e">
        <f>SQRT(($C$5/2)^2-($C$5/2)^2*'(OLD) bottom seam length'!E677^2/($C$6/2)^2)</f>
        <v>#DIV/0!</v>
      </c>
      <c r="H677" s="136">
        <f t="shared" si="102"/>
        <v>13320</v>
      </c>
      <c r="I677" t="e">
        <f>SQRT(($C$5/2)^2-($C$5/2)^2*'(OLD) bottom seam length'!H677^2/($C$6/2)^2)</f>
        <v>#DIV/0!</v>
      </c>
      <c r="K677" s="136">
        <f t="shared" si="103"/>
        <v>13320</v>
      </c>
      <c r="L677" t="e">
        <f>SQRT(($C$5/2)^2-($C$5/2)^2*'(OLD) bottom seam length'!K677^2/($C$6/2)^2)</f>
        <v>#DIV/0!</v>
      </c>
      <c r="O677" s="136">
        <f t="shared" si="104"/>
        <v>13320</v>
      </c>
      <c r="P677" t="b">
        <f t="shared" si="105"/>
        <v>0</v>
      </c>
      <c r="T677" s="136">
        <f t="shared" si="106"/>
        <v>13300</v>
      </c>
      <c r="U677" t="e">
        <f>SQRT(($U$6/2)^2-($U$6/2)^2*'(OLD) bottom seam length'!T677^2/($U$7/2)^2)</f>
        <v>#VALUE!</v>
      </c>
      <c r="W677" s="136">
        <f t="shared" si="107"/>
        <v>13300</v>
      </c>
      <c r="X677" t="e">
        <f>SQRT(($U$6/2)^2-($U$6/2)^2*'(OLD) bottom seam length'!W677^2/($U$7/2)^2)</f>
        <v>#VALUE!</v>
      </c>
      <c r="Z677" s="136">
        <f t="shared" si="108"/>
        <v>13300</v>
      </c>
      <c r="AA677" t="e">
        <f>SQRT(($U$6/2)^2-($U$6/2)^2*'(OLD) bottom seam length'!Z677^2/($U$7/2)^2)</f>
        <v>#VALUE!</v>
      </c>
      <c r="AC677" s="136">
        <f t="shared" si="109"/>
        <v>13300</v>
      </c>
      <c r="AD677" t="e">
        <f>SQRT(($U$6/2)^2-($U$6/2)^2*'(OLD) bottom seam length'!AC677^2/($U$7/2)^2)</f>
        <v>#VALUE!</v>
      </c>
    </row>
    <row r="678" spans="2:30">
      <c r="B678" s="136">
        <f t="shared" si="100"/>
        <v>13340</v>
      </c>
      <c r="C678" t="e">
        <f>SQRT(($C$5/2)^2-($C$5/2)^2*'(OLD) bottom seam length'!B678^2/($C$6/2)^2)</f>
        <v>#DIV/0!</v>
      </c>
      <c r="E678" s="136">
        <f t="shared" si="101"/>
        <v>13340</v>
      </c>
      <c r="F678" t="e">
        <f>SQRT(($C$5/2)^2-($C$5/2)^2*'(OLD) bottom seam length'!E678^2/($C$6/2)^2)</f>
        <v>#DIV/0!</v>
      </c>
      <c r="H678" s="136">
        <f t="shared" si="102"/>
        <v>13340</v>
      </c>
      <c r="I678" t="e">
        <f>SQRT(($C$5/2)^2-($C$5/2)^2*'(OLD) bottom seam length'!H678^2/($C$6/2)^2)</f>
        <v>#DIV/0!</v>
      </c>
      <c r="K678" s="136">
        <f t="shared" si="103"/>
        <v>13340</v>
      </c>
      <c r="L678" t="e">
        <f>SQRT(($C$5/2)^2-($C$5/2)^2*'(OLD) bottom seam length'!K678^2/($C$6/2)^2)</f>
        <v>#DIV/0!</v>
      </c>
      <c r="O678" s="136">
        <f t="shared" si="104"/>
        <v>13340</v>
      </c>
      <c r="P678" t="b">
        <f t="shared" si="105"/>
        <v>0</v>
      </c>
      <c r="T678" s="136">
        <f t="shared" si="106"/>
        <v>13320</v>
      </c>
      <c r="U678" t="e">
        <f>SQRT(($U$6/2)^2-($U$6/2)^2*'(OLD) bottom seam length'!T678^2/($U$7/2)^2)</f>
        <v>#VALUE!</v>
      </c>
      <c r="W678" s="136">
        <f t="shared" si="107"/>
        <v>13320</v>
      </c>
      <c r="X678" t="e">
        <f>SQRT(($U$6/2)^2-($U$6/2)^2*'(OLD) bottom seam length'!W678^2/($U$7/2)^2)</f>
        <v>#VALUE!</v>
      </c>
      <c r="Z678" s="136">
        <f t="shared" si="108"/>
        <v>13320</v>
      </c>
      <c r="AA678" t="e">
        <f>SQRT(($U$6/2)^2-($U$6/2)^2*'(OLD) bottom seam length'!Z678^2/($U$7/2)^2)</f>
        <v>#VALUE!</v>
      </c>
      <c r="AC678" s="136">
        <f t="shared" si="109"/>
        <v>13320</v>
      </c>
      <c r="AD678" t="e">
        <f>SQRT(($U$6/2)^2-($U$6/2)^2*'(OLD) bottom seam length'!AC678^2/($U$7/2)^2)</f>
        <v>#VALUE!</v>
      </c>
    </row>
    <row r="679" spans="2:30">
      <c r="B679" s="136">
        <f t="shared" si="100"/>
        <v>13360</v>
      </c>
      <c r="C679" t="e">
        <f>SQRT(($C$5/2)^2-($C$5/2)^2*'(OLD) bottom seam length'!B679^2/($C$6/2)^2)</f>
        <v>#DIV/0!</v>
      </c>
      <c r="E679" s="136">
        <f t="shared" si="101"/>
        <v>13360</v>
      </c>
      <c r="F679" t="e">
        <f>SQRT(($C$5/2)^2-($C$5/2)^2*'(OLD) bottom seam length'!E679^2/($C$6/2)^2)</f>
        <v>#DIV/0!</v>
      </c>
      <c r="H679" s="136">
        <f t="shared" si="102"/>
        <v>13360</v>
      </c>
      <c r="I679" t="e">
        <f>SQRT(($C$5/2)^2-($C$5/2)^2*'(OLD) bottom seam length'!H679^2/($C$6/2)^2)</f>
        <v>#DIV/0!</v>
      </c>
      <c r="K679" s="136">
        <f t="shared" si="103"/>
        <v>13360</v>
      </c>
      <c r="L679" t="e">
        <f>SQRT(($C$5/2)^2-($C$5/2)^2*'(OLD) bottom seam length'!K679^2/($C$6/2)^2)</f>
        <v>#DIV/0!</v>
      </c>
      <c r="O679" s="136">
        <f t="shared" si="104"/>
        <v>13360</v>
      </c>
      <c r="P679" t="b">
        <f t="shared" si="105"/>
        <v>0</v>
      </c>
      <c r="T679" s="136">
        <f t="shared" si="106"/>
        <v>13340</v>
      </c>
      <c r="U679" t="e">
        <f>SQRT(($U$6/2)^2-($U$6/2)^2*'(OLD) bottom seam length'!T679^2/($U$7/2)^2)</f>
        <v>#VALUE!</v>
      </c>
      <c r="W679" s="136">
        <f t="shared" si="107"/>
        <v>13340</v>
      </c>
      <c r="X679" t="e">
        <f>SQRT(($U$6/2)^2-($U$6/2)^2*'(OLD) bottom seam length'!W679^2/($U$7/2)^2)</f>
        <v>#VALUE!</v>
      </c>
      <c r="Z679" s="136">
        <f t="shared" si="108"/>
        <v>13340</v>
      </c>
      <c r="AA679" t="e">
        <f>SQRT(($U$6/2)^2-($U$6/2)^2*'(OLD) bottom seam length'!Z679^2/($U$7/2)^2)</f>
        <v>#VALUE!</v>
      </c>
      <c r="AC679" s="136">
        <f t="shared" si="109"/>
        <v>13340</v>
      </c>
      <c r="AD679" t="e">
        <f>SQRT(($U$6/2)^2-($U$6/2)^2*'(OLD) bottom seam length'!AC679^2/($U$7/2)^2)</f>
        <v>#VALUE!</v>
      </c>
    </row>
    <row r="680" spans="2:30">
      <c r="B680" s="136">
        <f t="shared" si="100"/>
        <v>13380</v>
      </c>
      <c r="C680" t="e">
        <f>SQRT(($C$5/2)^2-($C$5/2)^2*'(OLD) bottom seam length'!B680^2/($C$6/2)^2)</f>
        <v>#DIV/0!</v>
      </c>
      <c r="E680" s="136">
        <f t="shared" si="101"/>
        <v>13380</v>
      </c>
      <c r="F680" t="e">
        <f>SQRT(($C$5/2)^2-($C$5/2)^2*'(OLD) bottom seam length'!E680^2/($C$6/2)^2)</f>
        <v>#DIV/0!</v>
      </c>
      <c r="H680" s="136">
        <f t="shared" si="102"/>
        <v>13380</v>
      </c>
      <c r="I680" t="e">
        <f>SQRT(($C$5/2)^2-($C$5/2)^2*'(OLD) bottom seam length'!H680^2/($C$6/2)^2)</f>
        <v>#DIV/0!</v>
      </c>
      <c r="K680" s="136">
        <f t="shared" si="103"/>
        <v>13380</v>
      </c>
      <c r="L680" t="e">
        <f>SQRT(($C$5/2)^2-($C$5/2)^2*'(OLD) bottom seam length'!K680^2/($C$6/2)^2)</f>
        <v>#DIV/0!</v>
      </c>
      <c r="O680" s="136">
        <f t="shared" si="104"/>
        <v>13380</v>
      </c>
      <c r="P680" t="b">
        <f t="shared" si="105"/>
        <v>0</v>
      </c>
      <c r="T680" s="136">
        <f t="shared" si="106"/>
        <v>13360</v>
      </c>
      <c r="U680" t="e">
        <f>SQRT(($U$6/2)^2-($U$6/2)^2*'(OLD) bottom seam length'!T680^2/($U$7/2)^2)</f>
        <v>#VALUE!</v>
      </c>
      <c r="W680" s="136">
        <f t="shared" si="107"/>
        <v>13360</v>
      </c>
      <c r="X680" t="e">
        <f>SQRT(($U$6/2)^2-($U$6/2)^2*'(OLD) bottom seam length'!W680^2/($U$7/2)^2)</f>
        <v>#VALUE!</v>
      </c>
      <c r="Z680" s="136">
        <f t="shared" si="108"/>
        <v>13360</v>
      </c>
      <c r="AA680" t="e">
        <f>SQRT(($U$6/2)^2-($U$6/2)^2*'(OLD) bottom seam length'!Z680^2/($U$7/2)^2)</f>
        <v>#VALUE!</v>
      </c>
      <c r="AC680" s="136">
        <f t="shared" si="109"/>
        <v>13360</v>
      </c>
      <c r="AD680" t="e">
        <f>SQRT(($U$6/2)^2-($U$6/2)^2*'(OLD) bottom seam length'!AC680^2/($U$7/2)^2)</f>
        <v>#VALUE!</v>
      </c>
    </row>
    <row r="681" spans="2:30">
      <c r="B681" s="136">
        <f t="shared" si="100"/>
        <v>13400</v>
      </c>
      <c r="C681" t="e">
        <f>SQRT(($C$5/2)^2-($C$5/2)^2*'(OLD) bottom seam length'!B681^2/($C$6/2)^2)</f>
        <v>#DIV/0!</v>
      </c>
      <c r="E681" s="136">
        <f t="shared" si="101"/>
        <v>13400</v>
      </c>
      <c r="F681" t="e">
        <f>SQRT(($C$5/2)^2-($C$5/2)^2*'(OLD) bottom seam length'!E681^2/($C$6/2)^2)</f>
        <v>#DIV/0!</v>
      </c>
      <c r="H681" s="136">
        <f t="shared" si="102"/>
        <v>13400</v>
      </c>
      <c r="I681" t="e">
        <f>SQRT(($C$5/2)^2-($C$5/2)^2*'(OLD) bottom seam length'!H681^2/($C$6/2)^2)</f>
        <v>#DIV/0!</v>
      </c>
      <c r="K681" s="136">
        <f t="shared" si="103"/>
        <v>13400</v>
      </c>
      <c r="L681" t="e">
        <f>SQRT(($C$5/2)^2-($C$5/2)^2*'(OLD) bottom seam length'!K681^2/($C$6/2)^2)</f>
        <v>#DIV/0!</v>
      </c>
      <c r="O681" s="136">
        <f t="shared" si="104"/>
        <v>13400</v>
      </c>
      <c r="P681" t="b">
        <f t="shared" si="105"/>
        <v>0</v>
      </c>
      <c r="T681" s="136">
        <f t="shared" si="106"/>
        <v>13380</v>
      </c>
      <c r="U681" t="e">
        <f>SQRT(($U$6/2)^2-($U$6/2)^2*'(OLD) bottom seam length'!T681^2/($U$7/2)^2)</f>
        <v>#VALUE!</v>
      </c>
      <c r="W681" s="136">
        <f t="shared" si="107"/>
        <v>13380</v>
      </c>
      <c r="X681" t="e">
        <f>SQRT(($U$6/2)^2-($U$6/2)^2*'(OLD) bottom seam length'!W681^2/($U$7/2)^2)</f>
        <v>#VALUE!</v>
      </c>
      <c r="Z681" s="136">
        <f t="shared" si="108"/>
        <v>13380</v>
      </c>
      <c r="AA681" t="e">
        <f>SQRT(($U$6/2)^2-($U$6/2)^2*'(OLD) bottom seam length'!Z681^2/($U$7/2)^2)</f>
        <v>#VALUE!</v>
      </c>
      <c r="AC681" s="136">
        <f t="shared" si="109"/>
        <v>13380</v>
      </c>
      <c r="AD681" t="e">
        <f>SQRT(($U$6/2)^2-($U$6/2)^2*'(OLD) bottom seam length'!AC681^2/($U$7/2)^2)</f>
        <v>#VALUE!</v>
      </c>
    </row>
    <row r="682" spans="2:30">
      <c r="B682" s="136">
        <f t="shared" si="100"/>
        <v>13420</v>
      </c>
      <c r="C682" t="e">
        <f>SQRT(($C$5/2)^2-($C$5/2)^2*'(OLD) bottom seam length'!B682^2/($C$6/2)^2)</f>
        <v>#DIV/0!</v>
      </c>
      <c r="E682" s="136">
        <f t="shared" si="101"/>
        <v>13420</v>
      </c>
      <c r="F682" t="e">
        <f>SQRT(($C$5/2)^2-($C$5/2)^2*'(OLD) bottom seam length'!E682^2/($C$6/2)^2)</f>
        <v>#DIV/0!</v>
      </c>
      <c r="H682" s="136">
        <f t="shared" si="102"/>
        <v>13420</v>
      </c>
      <c r="I682" t="e">
        <f>SQRT(($C$5/2)^2-($C$5/2)^2*'(OLD) bottom seam length'!H682^2/($C$6/2)^2)</f>
        <v>#DIV/0!</v>
      </c>
      <c r="K682" s="136">
        <f t="shared" si="103"/>
        <v>13420</v>
      </c>
      <c r="L682" t="e">
        <f>SQRT(($C$5/2)^2-($C$5/2)^2*'(OLD) bottom seam length'!K682^2/($C$6/2)^2)</f>
        <v>#DIV/0!</v>
      </c>
      <c r="O682" s="136">
        <f t="shared" si="104"/>
        <v>13420</v>
      </c>
      <c r="P682" t="b">
        <f t="shared" si="105"/>
        <v>0</v>
      </c>
      <c r="T682" s="136">
        <f t="shared" si="106"/>
        <v>13400</v>
      </c>
      <c r="U682" t="e">
        <f>SQRT(($U$6/2)^2-($U$6/2)^2*'(OLD) bottom seam length'!T682^2/($U$7/2)^2)</f>
        <v>#VALUE!</v>
      </c>
      <c r="W682" s="136">
        <f t="shared" si="107"/>
        <v>13400</v>
      </c>
      <c r="X682" t="e">
        <f>SQRT(($U$6/2)^2-($U$6/2)^2*'(OLD) bottom seam length'!W682^2/($U$7/2)^2)</f>
        <v>#VALUE!</v>
      </c>
      <c r="Z682" s="136">
        <f t="shared" si="108"/>
        <v>13400</v>
      </c>
      <c r="AA682" t="e">
        <f>SQRT(($U$6/2)^2-($U$6/2)^2*'(OLD) bottom seam length'!Z682^2/($U$7/2)^2)</f>
        <v>#VALUE!</v>
      </c>
      <c r="AC682" s="136">
        <f t="shared" si="109"/>
        <v>13400</v>
      </c>
      <c r="AD682" t="e">
        <f>SQRT(($U$6/2)^2-($U$6/2)^2*'(OLD) bottom seam length'!AC682^2/($U$7/2)^2)</f>
        <v>#VALUE!</v>
      </c>
    </row>
    <row r="683" spans="2:30">
      <c r="B683" s="136">
        <f t="shared" si="100"/>
        <v>13440</v>
      </c>
      <c r="C683" t="e">
        <f>SQRT(($C$5/2)^2-($C$5/2)^2*'(OLD) bottom seam length'!B683^2/($C$6/2)^2)</f>
        <v>#DIV/0!</v>
      </c>
      <c r="E683" s="136">
        <f t="shared" si="101"/>
        <v>13440</v>
      </c>
      <c r="F683" t="e">
        <f>SQRT(($C$5/2)^2-($C$5/2)^2*'(OLD) bottom seam length'!E683^2/($C$6/2)^2)</f>
        <v>#DIV/0!</v>
      </c>
      <c r="H683" s="136">
        <f t="shared" si="102"/>
        <v>13440</v>
      </c>
      <c r="I683" t="e">
        <f>SQRT(($C$5/2)^2-($C$5/2)^2*'(OLD) bottom seam length'!H683^2/($C$6/2)^2)</f>
        <v>#DIV/0!</v>
      </c>
      <c r="K683" s="136">
        <f t="shared" si="103"/>
        <v>13440</v>
      </c>
      <c r="L683" t="e">
        <f>SQRT(($C$5/2)^2-($C$5/2)^2*'(OLD) bottom seam length'!K683^2/($C$6/2)^2)</f>
        <v>#DIV/0!</v>
      </c>
      <c r="O683" s="136">
        <f t="shared" si="104"/>
        <v>13440</v>
      </c>
      <c r="P683" t="b">
        <f t="shared" si="105"/>
        <v>0</v>
      </c>
      <c r="T683" s="136">
        <f t="shared" si="106"/>
        <v>13420</v>
      </c>
      <c r="U683" t="e">
        <f>SQRT(($U$6/2)^2-($U$6/2)^2*'(OLD) bottom seam length'!T683^2/($U$7/2)^2)</f>
        <v>#VALUE!</v>
      </c>
      <c r="W683" s="136">
        <f t="shared" si="107"/>
        <v>13420</v>
      </c>
      <c r="X683" t="e">
        <f>SQRT(($U$6/2)^2-($U$6/2)^2*'(OLD) bottom seam length'!W683^2/($U$7/2)^2)</f>
        <v>#VALUE!</v>
      </c>
      <c r="Z683" s="136">
        <f t="shared" si="108"/>
        <v>13420</v>
      </c>
      <c r="AA683" t="e">
        <f>SQRT(($U$6/2)^2-($U$6/2)^2*'(OLD) bottom seam length'!Z683^2/($U$7/2)^2)</f>
        <v>#VALUE!</v>
      </c>
      <c r="AC683" s="136">
        <f t="shared" si="109"/>
        <v>13420</v>
      </c>
      <c r="AD683" t="e">
        <f>SQRT(($U$6/2)^2-($U$6/2)^2*'(OLD) bottom seam length'!AC683^2/($U$7/2)^2)</f>
        <v>#VALUE!</v>
      </c>
    </row>
    <row r="684" spans="2:30">
      <c r="B684" s="136">
        <f t="shared" si="100"/>
        <v>13460</v>
      </c>
      <c r="C684" t="e">
        <f>SQRT(($C$5/2)^2-($C$5/2)^2*'(OLD) bottom seam length'!B684^2/($C$6/2)^2)</f>
        <v>#DIV/0!</v>
      </c>
      <c r="E684" s="136">
        <f t="shared" si="101"/>
        <v>13460</v>
      </c>
      <c r="F684" t="e">
        <f>SQRT(($C$5/2)^2-($C$5/2)^2*'(OLD) bottom seam length'!E684^2/($C$6/2)^2)</f>
        <v>#DIV/0!</v>
      </c>
      <c r="H684" s="136">
        <f t="shared" si="102"/>
        <v>13460</v>
      </c>
      <c r="I684" t="e">
        <f>SQRT(($C$5/2)^2-($C$5/2)^2*'(OLD) bottom seam length'!H684^2/($C$6/2)^2)</f>
        <v>#DIV/0!</v>
      </c>
      <c r="K684" s="136">
        <f t="shared" si="103"/>
        <v>13460</v>
      </c>
      <c r="L684" t="e">
        <f>SQRT(($C$5/2)^2-($C$5/2)^2*'(OLD) bottom seam length'!K684^2/($C$6/2)^2)</f>
        <v>#DIV/0!</v>
      </c>
      <c r="O684" s="136">
        <f t="shared" si="104"/>
        <v>13460</v>
      </c>
      <c r="P684" t="b">
        <f t="shared" si="105"/>
        <v>0</v>
      </c>
      <c r="T684" s="136">
        <f t="shared" si="106"/>
        <v>13440</v>
      </c>
      <c r="U684" t="e">
        <f>SQRT(($U$6/2)^2-($U$6/2)^2*'(OLD) bottom seam length'!T684^2/($U$7/2)^2)</f>
        <v>#VALUE!</v>
      </c>
      <c r="W684" s="136">
        <f t="shared" si="107"/>
        <v>13440</v>
      </c>
      <c r="X684" t="e">
        <f>SQRT(($U$6/2)^2-($U$6/2)^2*'(OLD) bottom seam length'!W684^2/($U$7/2)^2)</f>
        <v>#VALUE!</v>
      </c>
      <c r="Z684" s="136">
        <f t="shared" si="108"/>
        <v>13440</v>
      </c>
      <c r="AA684" t="e">
        <f>SQRT(($U$6/2)^2-($U$6/2)^2*'(OLD) bottom seam length'!Z684^2/($U$7/2)^2)</f>
        <v>#VALUE!</v>
      </c>
      <c r="AC684" s="136">
        <f t="shared" si="109"/>
        <v>13440</v>
      </c>
      <c r="AD684" t="e">
        <f>SQRT(($U$6/2)^2-($U$6/2)^2*'(OLD) bottom seam length'!AC684^2/($U$7/2)^2)</f>
        <v>#VALUE!</v>
      </c>
    </row>
    <row r="685" spans="2:30">
      <c r="B685" s="136">
        <f t="shared" si="100"/>
        <v>13480</v>
      </c>
      <c r="C685" t="e">
        <f>SQRT(($C$5/2)^2-($C$5/2)^2*'(OLD) bottom seam length'!B685^2/($C$6/2)^2)</f>
        <v>#DIV/0!</v>
      </c>
      <c r="E685" s="136">
        <f t="shared" si="101"/>
        <v>13480</v>
      </c>
      <c r="F685" t="e">
        <f>SQRT(($C$5/2)^2-($C$5/2)^2*'(OLD) bottom seam length'!E685^2/($C$6/2)^2)</f>
        <v>#DIV/0!</v>
      </c>
      <c r="H685" s="136">
        <f t="shared" si="102"/>
        <v>13480</v>
      </c>
      <c r="I685" t="e">
        <f>SQRT(($C$5/2)^2-($C$5/2)^2*'(OLD) bottom seam length'!H685^2/($C$6/2)^2)</f>
        <v>#DIV/0!</v>
      </c>
      <c r="K685" s="136">
        <f t="shared" si="103"/>
        <v>13480</v>
      </c>
      <c r="L685" t="e">
        <f>SQRT(($C$5/2)^2-($C$5/2)^2*'(OLD) bottom seam length'!K685^2/($C$6/2)^2)</f>
        <v>#DIV/0!</v>
      </c>
      <c r="O685" s="136">
        <f t="shared" si="104"/>
        <v>13480</v>
      </c>
      <c r="P685" t="b">
        <f t="shared" si="105"/>
        <v>0</v>
      </c>
      <c r="T685" s="136">
        <f t="shared" si="106"/>
        <v>13460</v>
      </c>
      <c r="U685" t="e">
        <f>SQRT(($U$6/2)^2-($U$6/2)^2*'(OLD) bottom seam length'!T685^2/($U$7/2)^2)</f>
        <v>#VALUE!</v>
      </c>
      <c r="W685" s="136">
        <f t="shared" si="107"/>
        <v>13460</v>
      </c>
      <c r="X685" t="e">
        <f>SQRT(($U$6/2)^2-($U$6/2)^2*'(OLD) bottom seam length'!W685^2/($U$7/2)^2)</f>
        <v>#VALUE!</v>
      </c>
      <c r="Z685" s="136">
        <f t="shared" si="108"/>
        <v>13460</v>
      </c>
      <c r="AA685" t="e">
        <f>SQRT(($U$6/2)^2-($U$6/2)^2*'(OLD) bottom seam length'!Z685^2/($U$7/2)^2)</f>
        <v>#VALUE!</v>
      </c>
      <c r="AC685" s="136">
        <f t="shared" si="109"/>
        <v>13460</v>
      </c>
      <c r="AD685" t="e">
        <f>SQRT(($U$6/2)^2-($U$6/2)^2*'(OLD) bottom seam length'!AC685^2/($U$7/2)^2)</f>
        <v>#VALUE!</v>
      </c>
    </row>
    <row r="686" spans="2:30">
      <c r="B686" s="136">
        <f t="shared" si="100"/>
        <v>13500</v>
      </c>
      <c r="C686" t="e">
        <f>SQRT(($C$5/2)^2-($C$5/2)^2*'(OLD) bottom seam length'!B686^2/($C$6/2)^2)</f>
        <v>#DIV/0!</v>
      </c>
      <c r="E686" s="136">
        <f t="shared" si="101"/>
        <v>13500</v>
      </c>
      <c r="F686" t="e">
        <f>SQRT(($C$5/2)^2-($C$5/2)^2*'(OLD) bottom seam length'!E686^2/($C$6/2)^2)</f>
        <v>#DIV/0!</v>
      </c>
      <c r="H686" s="136">
        <f t="shared" si="102"/>
        <v>13500</v>
      </c>
      <c r="I686" t="e">
        <f>SQRT(($C$5/2)^2-($C$5/2)^2*'(OLD) bottom seam length'!H686^2/($C$6/2)^2)</f>
        <v>#DIV/0!</v>
      </c>
      <c r="K686" s="136">
        <f t="shared" si="103"/>
        <v>13500</v>
      </c>
      <c r="L686" t="e">
        <f>SQRT(($C$5/2)^2-($C$5/2)^2*'(OLD) bottom seam length'!K686^2/($C$6/2)^2)</f>
        <v>#DIV/0!</v>
      </c>
      <c r="O686" s="136">
        <f t="shared" si="104"/>
        <v>13500</v>
      </c>
      <c r="P686" t="b">
        <f t="shared" si="105"/>
        <v>0</v>
      </c>
      <c r="T686" s="136">
        <f t="shared" si="106"/>
        <v>13480</v>
      </c>
      <c r="U686" t="e">
        <f>SQRT(($U$6/2)^2-($U$6/2)^2*'(OLD) bottom seam length'!T686^2/($U$7/2)^2)</f>
        <v>#VALUE!</v>
      </c>
      <c r="W686" s="136">
        <f t="shared" si="107"/>
        <v>13480</v>
      </c>
      <c r="X686" t="e">
        <f>SQRT(($U$6/2)^2-($U$6/2)^2*'(OLD) bottom seam length'!W686^2/($U$7/2)^2)</f>
        <v>#VALUE!</v>
      </c>
      <c r="Z686" s="136">
        <f t="shared" si="108"/>
        <v>13480</v>
      </c>
      <c r="AA686" t="e">
        <f>SQRT(($U$6/2)^2-($U$6/2)^2*'(OLD) bottom seam length'!Z686^2/($U$7/2)^2)</f>
        <v>#VALUE!</v>
      </c>
      <c r="AC686" s="136">
        <f t="shared" si="109"/>
        <v>13480</v>
      </c>
      <c r="AD686" t="e">
        <f>SQRT(($U$6/2)^2-($U$6/2)^2*'(OLD) bottom seam length'!AC686^2/($U$7/2)^2)</f>
        <v>#VALUE!</v>
      </c>
    </row>
    <row r="687" spans="2:30">
      <c r="B687" s="136">
        <f t="shared" si="100"/>
        <v>13520</v>
      </c>
      <c r="C687" t="e">
        <f>SQRT(($C$5/2)^2-($C$5/2)^2*'(OLD) bottom seam length'!B687^2/($C$6/2)^2)</f>
        <v>#DIV/0!</v>
      </c>
      <c r="E687" s="136">
        <f t="shared" si="101"/>
        <v>13520</v>
      </c>
      <c r="F687" t="e">
        <f>SQRT(($C$5/2)^2-($C$5/2)^2*'(OLD) bottom seam length'!E687^2/($C$6/2)^2)</f>
        <v>#DIV/0!</v>
      </c>
      <c r="H687" s="136">
        <f t="shared" si="102"/>
        <v>13520</v>
      </c>
      <c r="I687" t="e">
        <f>SQRT(($C$5/2)^2-($C$5/2)^2*'(OLD) bottom seam length'!H687^2/($C$6/2)^2)</f>
        <v>#DIV/0!</v>
      </c>
      <c r="K687" s="136">
        <f t="shared" si="103"/>
        <v>13520</v>
      </c>
      <c r="L687" t="e">
        <f>SQRT(($C$5/2)^2-($C$5/2)^2*'(OLD) bottom seam length'!K687^2/($C$6/2)^2)</f>
        <v>#DIV/0!</v>
      </c>
      <c r="O687" s="136">
        <f t="shared" si="104"/>
        <v>13520</v>
      </c>
      <c r="P687" t="b">
        <f t="shared" si="105"/>
        <v>0</v>
      </c>
      <c r="T687" s="136">
        <f t="shared" si="106"/>
        <v>13500</v>
      </c>
      <c r="U687" t="e">
        <f>SQRT(($U$6/2)^2-($U$6/2)^2*'(OLD) bottom seam length'!T687^2/($U$7/2)^2)</f>
        <v>#VALUE!</v>
      </c>
      <c r="W687" s="136">
        <f t="shared" si="107"/>
        <v>13500</v>
      </c>
      <c r="X687" t="e">
        <f>SQRT(($U$6/2)^2-($U$6/2)^2*'(OLD) bottom seam length'!W687^2/($U$7/2)^2)</f>
        <v>#VALUE!</v>
      </c>
      <c r="Z687" s="136">
        <f t="shared" si="108"/>
        <v>13500</v>
      </c>
      <c r="AA687" t="e">
        <f>SQRT(($U$6/2)^2-($U$6/2)^2*'(OLD) bottom seam length'!Z687^2/($U$7/2)^2)</f>
        <v>#VALUE!</v>
      </c>
      <c r="AC687" s="136">
        <f t="shared" si="109"/>
        <v>13500</v>
      </c>
      <c r="AD687" t="e">
        <f>SQRT(($U$6/2)^2-($U$6/2)^2*'(OLD) bottom seam length'!AC687^2/($U$7/2)^2)</f>
        <v>#VALUE!</v>
      </c>
    </row>
    <row r="688" spans="2:30">
      <c r="B688" s="136">
        <f t="shared" si="100"/>
        <v>13540</v>
      </c>
      <c r="C688" t="e">
        <f>SQRT(($C$5/2)^2-($C$5/2)^2*'(OLD) bottom seam length'!B688^2/($C$6/2)^2)</f>
        <v>#DIV/0!</v>
      </c>
      <c r="E688" s="136">
        <f t="shared" si="101"/>
        <v>13540</v>
      </c>
      <c r="F688" t="e">
        <f>SQRT(($C$5/2)^2-($C$5/2)^2*'(OLD) bottom seam length'!E688^2/($C$6/2)^2)</f>
        <v>#DIV/0!</v>
      </c>
      <c r="H688" s="136">
        <f t="shared" si="102"/>
        <v>13540</v>
      </c>
      <c r="I688" t="e">
        <f>SQRT(($C$5/2)^2-($C$5/2)^2*'(OLD) bottom seam length'!H688^2/($C$6/2)^2)</f>
        <v>#DIV/0!</v>
      </c>
      <c r="K688" s="136">
        <f t="shared" si="103"/>
        <v>13540</v>
      </c>
      <c r="L688" t="e">
        <f>SQRT(($C$5/2)^2-($C$5/2)^2*'(OLD) bottom seam length'!K688^2/($C$6/2)^2)</f>
        <v>#DIV/0!</v>
      </c>
      <c r="O688" s="136">
        <f t="shared" si="104"/>
        <v>13540</v>
      </c>
      <c r="P688" t="b">
        <f t="shared" si="105"/>
        <v>0</v>
      </c>
      <c r="T688" s="136">
        <f t="shared" si="106"/>
        <v>13520</v>
      </c>
      <c r="U688" t="e">
        <f>SQRT(($U$6/2)^2-($U$6/2)^2*'(OLD) bottom seam length'!T688^2/($U$7/2)^2)</f>
        <v>#VALUE!</v>
      </c>
      <c r="W688" s="136">
        <f t="shared" si="107"/>
        <v>13520</v>
      </c>
      <c r="X688" t="e">
        <f>SQRT(($U$6/2)^2-($U$6/2)^2*'(OLD) bottom seam length'!W688^2/($U$7/2)^2)</f>
        <v>#VALUE!</v>
      </c>
      <c r="Z688" s="136">
        <f t="shared" si="108"/>
        <v>13520</v>
      </c>
      <c r="AA688" t="e">
        <f>SQRT(($U$6/2)^2-($U$6/2)^2*'(OLD) bottom seam length'!Z688^2/($U$7/2)^2)</f>
        <v>#VALUE!</v>
      </c>
      <c r="AC688" s="136">
        <f t="shared" si="109"/>
        <v>13520</v>
      </c>
      <c r="AD688" t="e">
        <f>SQRT(($U$6/2)^2-($U$6/2)^2*'(OLD) bottom seam length'!AC688^2/($U$7/2)^2)</f>
        <v>#VALUE!</v>
      </c>
    </row>
    <row r="689" spans="2:30">
      <c r="B689" s="136">
        <f t="shared" si="100"/>
        <v>13560</v>
      </c>
      <c r="C689" t="e">
        <f>SQRT(($C$5/2)^2-($C$5/2)^2*'(OLD) bottom seam length'!B689^2/($C$6/2)^2)</f>
        <v>#DIV/0!</v>
      </c>
      <c r="E689" s="136">
        <f t="shared" si="101"/>
        <v>13560</v>
      </c>
      <c r="F689" t="e">
        <f>SQRT(($C$5/2)^2-($C$5/2)^2*'(OLD) bottom seam length'!E689^2/($C$6/2)^2)</f>
        <v>#DIV/0!</v>
      </c>
      <c r="H689" s="136">
        <f t="shared" si="102"/>
        <v>13560</v>
      </c>
      <c r="I689" t="e">
        <f>SQRT(($C$5/2)^2-($C$5/2)^2*'(OLD) bottom seam length'!H689^2/($C$6/2)^2)</f>
        <v>#DIV/0!</v>
      </c>
      <c r="K689" s="136">
        <f t="shared" si="103"/>
        <v>13560</v>
      </c>
      <c r="L689" t="e">
        <f>SQRT(($C$5/2)^2-($C$5/2)^2*'(OLD) bottom seam length'!K689^2/($C$6/2)^2)</f>
        <v>#DIV/0!</v>
      </c>
      <c r="O689" s="136">
        <f t="shared" si="104"/>
        <v>13560</v>
      </c>
      <c r="P689" t="b">
        <f t="shared" si="105"/>
        <v>0</v>
      </c>
      <c r="T689" s="136">
        <f t="shared" si="106"/>
        <v>13540</v>
      </c>
      <c r="U689" t="e">
        <f>SQRT(($U$6/2)^2-($U$6/2)^2*'(OLD) bottom seam length'!T689^2/($U$7/2)^2)</f>
        <v>#VALUE!</v>
      </c>
      <c r="W689" s="136">
        <f t="shared" si="107"/>
        <v>13540</v>
      </c>
      <c r="X689" t="e">
        <f>SQRT(($U$6/2)^2-($U$6/2)^2*'(OLD) bottom seam length'!W689^2/($U$7/2)^2)</f>
        <v>#VALUE!</v>
      </c>
      <c r="Z689" s="136">
        <f t="shared" si="108"/>
        <v>13540</v>
      </c>
      <c r="AA689" t="e">
        <f>SQRT(($U$6/2)^2-($U$6/2)^2*'(OLD) bottom seam length'!Z689^2/($U$7/2)^2)</f>
        <v>#VALUE!</v>
      </c>
      <c r="AC689" s="136">
        <f t="shared" si="109"/>
        <v>13540</v>
      </c>
      <c r="AD689" t="e">
        <f>SQRT(($U$6/2)^2-($U$6/2)^2*'(OLD) bottom seam length'!AC689^2/($U$7/2)^2)</f>
        <v>#VALUE!</v>
      </c>
    </row>
    <row r="690" spans="2:30">
      <c r="B690" s="136">
        <f t="shared" si="100"/>
        <v>13580</v>
      </c>
      <c r="C690" t="e">
        <f>SQRT(($C$5/2)^2-($C$5/2)^2*'(OLD) bottom seam length'!B690^2/($C$6/2)^2)</f>
        <v>#DIV/0!</v>
      </c>
      <c r="E690" s="136">
        <f t="shared" si="101"/>
        <v>13580</v>
      </c>
      <c r="F690" t="e">
        <f>SQRT(($C$5/2)^2-($C$5/2)^2*'(OLD) bottom seam length'!E690^2/($C$6/2)^2)</f>
        <v>#DIV/0!</v>
      </c>
      <c r="H690" s="136">
        <f t="shared" si="102"/>
        <v>13580</v>
      </c>
      <c r="I690" t="e">
        <f>SQRT(($C$5/2)^2-($C$5/2)^2*'(OLD) bottom seam length'!H690^2/($C$6/2)^2)</f>
        <v>#DIV/0!</v>
      </c>
      <c r="K690" s="136">
        <f t="shared" si="103"/>
        <v>13580</v>
      </c>
      <c r="L690" t="e">
        <f>SQRT(($C$5/2)^2-($C$5/2)^2*'(OLD) bottom seam length'!K690^2/($C$6/2)^2)</f>
        <v>#DIV/0!</v>
      </c>
      <c r="O690" s="136">
        <f t="shared" si="104"/>
        <v>13580</v>
      </c>
      <c r="P690" t="b">
        <f t="shared" si="105"/>
        <v>0</v>
      </c>
      <c r="T690" s="136">
        <f t="shared" si="106"/>
        <v>13560</v>
      </c>
      <c r="U690" t="e">
        <f>SQRT(($U$6/2)^2-($U$6/2)^2*'(OLD) bottom seam length'!T690^2/($U$7/2)^2)</f>
        <v>#VALUE!</v>
      </c>
      <c r="W690" s="136">
        <f t="shared" si="107"/>
        <v>13560</v>
      </c>
      <c r="X690" t="e">
        <f>SQRT(($U$6/2)^2-($U$6/2)^2*'(OLD) bottom seam length'!W690^2/($U$7/2)^2)</f>
        <v>#VALUE!</v>
      </c>
      <c r="Z690" s="136">
        <f t="shared" si="108"/>
        <v>13560</v>
      </c>
      <c r="AA690" t="e">
        <f>SQRT(($U$6/2)^2-($U$6/2)^2*'(OLD) bottom seam length'!Z690^2/($U$7/2)^2)</f>
        <v>#VALUE!</v>
      </c>
      <c r="AC690" s="136">
        <f t="shared" si="109"/>
        <v>13560</v>
      </c>
      <c r="AD690" t="e">
        <f>SQRT(($U$6/2)^2-($U$6/2)^2*'(OLD) bottom seam length'!AC690^2/($U$7/2)^2)</f>
        <v>#VALUE!</v>
      </c>
    </row>
    <row r="691" spans="2:30">
      <c r="B691" s="136">
        <f t="shared" si="100"/>
        <v>13600</v>
      </c>
      <c r="C691" t="e">
        <f>SQRT(($C$5/2)^2-($C$5/2)^2*'(OLD) bottom seam length'!B691^2/($C$6/2)^2)</f>
        <v>#DIV/0!</v>
      </c>
      <c r="E691" s="136">
        <f t="shared" si="101"/>
        <v>13600</v>
      </c>
      <c r="F691" t="e">
        <f>SQRT(($C$5/2)^2-($C$5/2)^2*'(OLD) bottom seam length'!E691^2/($C$6/2)^2)</f>
        <v>#DIV/0!</v>
      </c>
      <c r="H691" s="136">
        <f t="shared" si="102"/>
        <v>13600</v>
      </c>
      <c r="I691" t="e">
        <f>SQRT(($C$5/2)^2-($C$5/2)^2*'(OLD) bottom seam length'!H691^2/($C$6/2)^2)</f>
        <v>#DIV/0!</v>
      </c>
      <c r="K691" s="136">
        <f t="shared" si="103"/>
        <v>13600</v>
      </c>
      <c r="L691" t="e">
        <f>SQRT(($C$5/2)^2-($C$5/2)^2*'(OLD) bottom seam length'!K691^2/($C$6/2)^2)</f>
        <v>#DIV/0!</v>
      </c>
      <c r="O691" s="136">
        <f t="shared" si="104"/>
        <v>13600</v>
      </c>
      <c r="P691" t="b">
        <f t="shared" si="105"/>
        <v>0</v>
      </c>
      <c r="T691" s="136">
        <f t="shared" si="106"/>
        <v>13580</v>
      </c>
      <c r="U691" t="e">
        <f>SQRT(($U$6/2)^2-($U$6/2)^2*'(OLD) bottom seam length'!T691^2/($U$7/2)^2)</f>
        <v>#VALUE!</v>
      </c>
      <c r="W691" s="136">
        <f t="shared" si="107"/>
        <v>13580</v>
      </c>
      <c r="X691" t="e">
        <f>SQRT(($U$6/2)^2-($U$6/2)^2*'(OLD) bottom seam length'!W691^2/($U$7/2)^2)</f>
        <v>#VALUE!</v>
      </c>
      <c r="Z691" s="136">
        <f t="shared" si="108"/>
        <v>13580</v>
      </c>
      <c r="AA691" t="e">
        <f>SQRT(($U$6/2)^2-($U$6/2)^2*'(OLD) bottom seam length'!Z691^2/($U$7/2)^2)</f>
        <v>#VALUE!</v>
      </c>
      <c r="AC691" s="136">
        <f t="shared" si="109"/>
        <v>13580</v>
      </c>
      <c r="AD691" t="e">
        <f>SQRT(($U$6/2)^2-($U$6/2)^2*'(OLD) bottom seam length'!AC691^2/($U$7/2)^2)</f>
        <v>#VALUE!</v>
      </c>
    </row>
    <row r="692" spans="2:30">
      <c r="B692" s="136">
        <f t="shared" si="100"/>
        <v>13620</v>
      </c>
      <c r="C692" t="e">
        <f>SQRT(($C$5/2)^2-($C$5/2)^2*'(OLD) bottom seam length'!B692^2/($C$6/2)^2)</f>
        <v>#DIV/0!</v>
      </c>
      <c r="E692" s="136">
        <f t="shared" si="101"/>
        <v>13620</v>
      </c>
      <c r="F692" t="e">
        <f>SQRT(($C$5/2)^2-($C$5/2)^2*'(OLD) bottom seam length'!E692^2/($C$6/2)^2)</f>
        <v>#DIV/0!</v>
      </c>
      <c r="H692" s="136">
        <f t="shared" si="102"/>
        <v>13620</v>
      </c>
      <c r="I692" t="e">
        <f>SQRT(($C$5/2)^2-($C$5/2)^2*'(OLD) bottom seam length'!H692^2/($C$6/2)^2)</f>
        <v>#DIV/0!</v>
      </c>
      <c r="K692" s="136">
        <f t="shared" si="103"/>
        <v>13620</v>
      </c>
      <c r="L692" t="e">
        <f>SQRT(($C$5/2)^2-($C$5/2)^2*'(OLD) bottom seam length'!K692^2/($C$6/2)^2)</f>
        <v>#DIV/0!</v>
      </c>
      <c r="O692" s="136">
        <f t="shared" si="104"/>
        <v>13620</v>
      </c>
      <c r="P692" t="b">
        <f t="shared" si="105"/>
        <v>0</v>
      </c>
      <c r="T692" s="136">
        <f t="shared" si="106"/>
        <v>13600</v>
      </c>
      <c r="U692" t="e">
        <f>SQRT(($U$6/2)^2-($U$6/2)^2*'(OLD) bottom seam length'!T692^2/($U$7/2)^2)</f>
        <v>#VALUE!</v>
      </c>
      <c r="W692" s="136">
        <f t="shared" si="107"/>
        <v>13600</v>
      </c>
      <c r="X692" t="e">
        <f>SQRT(($U$6/2)^2-($U$6/2)^2*'(OLD) bottom seam length'!W692^2/($U$7/2)^2)</f>
        <v>#VALUE!</v>
      </c>
      <c r="Z692" s="136">
        <f t="shared" si="108"/>
        <v>13600</v>
      </c>
      <c r="AA692" t="e">
        <f>SQRT(($U$6/2)^2-($U$6/2)^2*'(OLD) bottom seam length'!Z692^2/($U$7/2)^2)</f>
        <v>#VALUE!</v>
      </c>
      <c r="AC692" s="136">
        <f t="shared" si="109"/>
        <v>13600</v>
      </c>
      <c r="AD692" t="e">
        <f>SQRT(($U$6/2)^2-($U$6/2)^2*'(OLD) bottom seam length'!AC692^2/($U$7/2)^2)</f>
        <v>#VALUE!</v>
      </c>
    </row>
    <row r="693" spans="2:30">
      <c r="B693" s="136">
        <f t="shared" si="100"/>
        <v>13640</v>
      </c>
      <c r="C693" t="e">
        <f>SQRT(($C$5/2)^2-($C$5/2)^2*'(OLD) bottom seam length'!B693^2/($C$6/2)^2)</f>
        <v>#DIV/0!</v>
      </c>
      <c r="E693" s="136">
        <f t="shared" si="101"/>
        <v>13640</v>
      </c>
      <c r="F693" t="e">
        <f>SQRT(($C$5/2)^2-($C$5/2)^2*'(OLD) bottom seam length'!E693^2/($C$6/2)^2)</f>
        <v>#DIV/0!</v>
      </c>
      <c r="H693" s="136">
        <f t="shared" si="102"/>
        <v>13640</v>
      </c>
      <c r="I693" t="e">
        <f>SQRT(($C$5/2)^2-($C$5/2)^2*'(OLD) bottom seam length'!H693^2/($C$6/2)^2)</f>
        <v>#DIV/0!</v>
      </c>
      <c r="K693" s="136">
        <f t="shared" si="103"/>
        <v>13640</v>
      </c>
      <c r="L693" t="e">
        <f>SQRT(($C$5/2)^2-($C$5/2)^2*'(OLD) bottom seam length'!K693^2/($C$6/2)^2)</f>
        <v>#DIV/0!</v>
      </c>
      <c r="O693" s="136">
        <f t="shared" si="104"/>
        <v>13640</v>
      </c>
      <c r="P693" t="b">
        <f t="shared" si="105"/>
        <v>0</v>
      </c>
      <c r="T693" s="136">
        <f t="shared" si="106"/>
        <v>13620</v>
      </c>
      <c r="U693" t="e">
        <f>SQRT(($U$6/2)^2-($U$6/2)^2*'(OLD) bottom seam length'!T693^2/($U$7/2)^2)</f>
        <v>#VALUE!</v>
      </c>
      <c r="W693" s="136">
        <f t="shared" si="107"/>
        <v>13620</v>
      </c>
      <c r="X693" t="e">
        <f>SQRT(($U$6/2)^2-($U$6/2)^2*'(OLD) bottom seam length'!W693^2/($U$7/2)^2)</f>
        <v>#VALUE!</v>
      </c>
      <c r="Z693" s="136">
        <f t="shared" si="108"/>
        <v>13620</v>
      </c>
      <c r="AA693" t="e">
        <f>SQRT(($U$6/2)^2-($U$6/2)^2*'(OLD) bottom seam length'!Z693^2/($U$7/2)^2)</f>
        <v>#VALUE!</v>
      </c>
      <c r="AC693" s="136">
        <f t="shared" si="109"/>
        <v>13620</v>
      </c>
      <c r="AD693" t="e">
        <f>SQRT(($U$6/2)^2-($U$6/2)^2*'(OLD) bottom seam length'!AC693^2/($U$7/2)^2)</f>
        <v>#VALUE!</v>
      </c>
    </row>
    <row r="694" spans="2:30">
      <c r="B694" s="136">
        <f t="shared" si="100"/>
        <v>13660</v>
      </c>
      <c r="C694" t="e">
        <f>SQRT(($C$5/2)^2-($C$5/2)^2*'(OLD) bottom seam length'!B694^2/($C$6/2)^2)</f>
        <v>#DIV/0!</v>
      </c>
      <c r="E694" s="136">
        <f t="shared" si="101"/>
        <v>13660</v>
      </c>
      <c r="F694" t="e">
        <f>SQRT(($C$5/2)^2-($C$5/2)^2*'(OLD) bottom seam length'!E694^2/($C$6/2)^2)</f>
        <v>#DIV/0!</v>
      </c>
      <c r="H694" s="136">
        <f t="shared" si="102"/>
        <v>13660</v>
      </c>
      <c r="I694" t="e">
        <f>SQRT(($C$5/2)^2-($C$5/2)^2*'(OLD) bottom seam length'!H694^2/($C$6/2)^2)</f>
        <v>#DIV/0!</v>
      </c>
      <c r="K694" s="136">
        <f t="shared" si="103"/>
        <v>13660</v>
      </c>
      <c r="L694" t="e">
        <f>SQRT(($C$5/2)^2-($C$5/2)^2*'(OLD) bottom seam length'!K694^2/($C$6/2)^2)</f>
        <v>#DIV/0!</v>
      </c>
      <c r="O694" s="136">
        <f t="shared" si="104"/>
        <v>13660</v>
      </c>
      <c r="P694" t="b">
        <f t="shared" si="105"/>
        <v>0</v>
      </c>
      <c r="T694" s="136">
        <f t="shared" si="106"/>
        <v>13640</v>
      </c>
      <c r="U694" t="e">
        <f>SQRT(($U$6/2)^2-($U$6/2)^2*'(OLD) bottom seam length'!T694^2/($U$7/2)^2)</f>
        <v>#VALUE!</v>
      </c>
      <c r="W694" s="136">
        <f t="shared" si="107"/>
        <v>13640</v>
      </c>
      <c r="X694" t="e">
        <f>SQRT(($U$6/2)^2-($U$6/2)^2*'(OLD) bottom seam length'!W694^2/($U$7/2)^2)</f>
        <v>#VALUE!</v>
      </c>
      <c r="Z694" s="136">
        <f t="shared" si="108"/>
        <v>13640</v>
      </c>
      <c r="AA694" t="e">
        <f>SQRT(($U$6/2)^2-($U$6/2)^2*'(OLD) bottom seam length'!Z694^2/($U$7/2)^2)</f>
        <v>#VALUE!</v>
      </c>
      <c r="AC694" s="136">
        <f t="shared" si="109"/>
        <v>13640</v>
      </c>
      <c r="AD694" t="e">
        <f>SQRT(($U$6/2)^2-($U$6/2)^2*'(OLD) bottom seam length'!AC694^2/($U$7/2)^2)</f>
        <v>#VALUE!</v>
      </c>
    </row>
    <row r="695" spans="2:30">
      <c r="B695" s="136">
        <f t="shared" si="100"/>
        <v>13680</v>
      </c>
      <c r="C695" t="e">
        <f>SQRT(($C$5/2)^2-($C$5/2)^2*'(OLD) bottom seam length'!B695^2/($C$6/2)^2)</f>
        <v>#DIV/0!</v>
      </c>
      <c r="E695" s="136">
        <f t="shared" si="101"/>
        <v>13680</v>
      </c>
      <c r="F695" t="e">
        <f>SQRT(($C$5/2)^2-($C$5/2)^2*'(OLD) bottom seam length'!E695^2/($C$6/2)^2)</f>
        <v>#DIV/0!</v>
      </c>
      <c r="H695" s="136">
        <f t="shared" si="102"/>
        <v>13680</v>
      </c>
      <c r="I695" t="e">
        <f>SQRT(($C$5/2)^2-($C$5/2)^2*'(OLD) bottom seam length'!H695^2/($C$6/2)^2)</f>
        <v>#DIV/0!</v>
      </c>
      <c r="K695" s="136">
        <f t="shared" si="103"/>
        <v>13680</v>
      </c>
      <c r="L695" t="e">
        <f>SQRT(($C$5/2)^2-($C$5/2)^2*'(OLD) bottom seam length'!K695^2/($C$6/2)^2)</f>
        <v>#DIV/0!</v>
      </c>
      <c r="O695" s="136">
        <f t="shared" si="104"/>
        <v>13680</v>
      </c>
      <c r="P695" t="b">
        <f t="shared" si="105"/>
        <v>0</v>
      </c>
      <c r="T695" s="136">
        <f t="shared" si="106"/>
        <v>13660</v>
      </c>
      <c r="U695" t="e">
        <f>SQRT(($U$6/2)^2-($U$6/2)^2*'(OLD) bottom seam length'!T695^2/($U$7/2)^2)</f>
        <v>#VALUE!</v>
      </c>
      <c r="W695" s="136">
        <f t="shared" si="107"/>
        <v>13660</v>
      </c>
      <c r="X695" t="e">
        <f>SQRT(($U$6/2)^2-($U$6/2)^2*'(OLD) bottom seam length'!W695^2/($U$7/2)^2)</f>
        <v>#VALUE!</v>
      </c>
      <c r="Z695" s="136">
        <f t="shared" si="108"/>
        <v>13660</v>
      </c>
      <c r="AA695" t="e">
        <f>SQRT(($U$6/2)^2-($U$6/2)^2*'(OLD) bottom seam length'!Z695^2/($U$7/2)^2)</f>
        <v>#VALUE!</v>
      </c>
      <c r="AC695" s="136">
        <f t="shared" si="109"/>
        <v>13660</v>
      </c>
      <c r="AD695" t="e">
        <f>SQRT(($U$6/2)^2-($U$6/2)^2*'(OLD) bottom seam length'!AC695^2/($U$7/2)^2)</f>
        <v>#VALUE!</v>
      </c>
    </row>
    <row r="696" spans="2:30">
      <c r="B696" s="136">
        <f t="shared" si="100"/>
        <v>13700</v>
      </c>
      <c r="C696" t="e">
        <f>SQRT(($C$5/2)^2-($C$5/2)^2*'(OLD) bottom seam length'!B696^2/($C$6/2)^2)</f>
        <v>#DIV/0!</v>
      </c>
      <c r="E696" s="136">
        <f t="shared" si="101"/>
        <v>13700</v>
      </c>
      <c r="F696" t="e">
        <f>SQRT(($C$5/2)^2-($C$5/2)^2*'(OLD) bottom seam length'!E696^2/($C$6/2)^2)</f>
        <v>#DIV/0!</v>
      </c>
      <c r="H696" s="136">
        <f t="shared" si="102"/>
        <v>13700</v>
      </c>
      <c r="I696" t="e">
        <f>SQRT(($C$5/2)^2-($C$5/2)^2*'(OLD) bottom seam length'!H696^2/($C$6/2)^2)</f>
        <v>#DIV/0!</v>
      </c>
      <c r="K696" s="136">
        <f t="shared" si="103"/>
        <v>13700</v>
      </c>
      <c r="L696" t="e">
        <f>SQRT(($C$5/2)^2-($C$5/2)^2*'(OLD) bottom seam length'!K696^2/($C$6/2)^2)</f>
        <v>#DIV/0!</v>
      </c>
      <c r="O696" s="136">
        <f t="shared" si="104"/>
        <v>13700</v>
      </c>
      <c r="P696" t="b">
        <f t="shared" si="105"/>
        <v>0</v>
      </c>
      <c r="T696" s="136">
        <f t="shared" si="106"/>
        <v>13680</v>
      </c>
      <c r="U696" t="e">
        <f>SQRT(($U$6/2)^2-($U$6/2)^2*'(OLD) bottom seam length'!T696^2/($U$7/2)^2)</f>
        <v>#VALUE!</v>
      </c>
      <c r="W696" s="136">
        <f t="shared" si="107"/>
        <v>13680</v>
      </c>
      <c r="X696" t="e">
        <f>SQRT(($U$6/2)^2-($U$6/2)^2*'(OLD) bottom seam length'!W696^2/($U$7/2)^2)</f>
        <v>#VALUE!</v>
      </c>
      <c r="Z696" s="136">
        <f t="shared" si="108"/>
        <v>13680</v>
      </c>
      <c r="AA696" t="e">
        <f>SQRT(($U$6/2)^2-($U$6/2)^2*'(OLD) bottom seam length'!Z696^2/($U$7/2)^2)</f>
        <v>#VALUE!</v>
      </c>
      <c r="AC696" s="136">
        <f t="shared" si="109"/>
        <v>13680</v>
      </c>
      <c r="AD696" t="e">
        <f>SQRT(($U$6/2)^2-($U$6/2)^2*'(OLD) bottom seam length'!AC696^2/($U$7/2)^2)</f>
        <v>#VALUE!</v>
      </c>
    </row>
    <row r="697" spans="2:30">
      <c r="B697" s="136">
        <f t="shared" si="100"/>
        <v>13720</v>
      </c>
      <c r="C697" t="e">
        <f>SQRT(($C$5/2)^2-($C$5/2)^2*'(OLD) bottom seam length'!B697^2/($C$6/2)^2)</f>
        <v>#DIV/0!</v>
      </c>
      <c r="E697" s="136">
        <f t="shared" si="101"/>
        <v>13720</v>
      </c>
      <c r="F697" t="e">
        <f>SQRT(($C$5/2)^2-($C$5/2)^2*'(OLD) bottom seam length'!E697^2/($C$6/2)^2)</f>
        <v>#DIV/0!</v>
      </c>
      <c r="H697" s="136">
        <f t="shared" si="102"/>
        <v>13720</v>
      </c>
      <c r="I697" t="e">
        <f>SQRT(($C$5/2)^2-($C$5/2)^2*'(OLD) bottom seam length'!H697^2/($C$6/2)^2)</f>
        <v>#DIV/0!</v>
      </c>
      <c r="K697" s="136">
        <f t="shared" si="103"/>
        <v>13720</v>
      </c>
      <c r="L697" t="e">
        <f>SQRT(($C$5/2)^2-($C$5/2)^2*'(OLD) bottom seam length'!K697^2/($C$6/2)^2)</f>
        <v>#DIV/0!</v>
      </c>
      <c r="O697" s="136">
        <f t="shared" si="104"/>
        <v>13720</v>
      </c>
      <c r="P697" t="b">
        <f t="shared" si="105"/>
        <v>0</v>
      </c>
      <c r="T697" s="136">
        <f t="shared" si="106"/>
        <v>13700</v>
      </c>
      <c r="U697" t="e">
        <f>SQRT(($U$6/2)^2-($U$6/2)^2*'(OLD) bottom seam length'!T697^2/($U$7/2)^2)</f>
        <v>#VALUE!</v>
      </c>
      <c r="W697" s="136">
        <f t="shared" si="107"/>
        <v>13700</v>
      </c>
      <c r="X697" t="e">
        <f>SQRT(($U$6/2)^2-($U$6/2)^2*'(OLD) bottom seam length'!W697^2/($U$7/2)^2)</f>
        <v>#VALUE!</v>
      </c>
      <c r="Z697" s="136">
        <f t="shared" si="108"/>
        <v>13700</v>
      </c>
      <c r="AA697" t="e">
        <f>SQRT(($U$6/2)^2-($U$6/2)^2*'(OLD) bottom seam length'!Z697^2/($U$7/2)^2)</f>
        <v>#VALUE!</v>
      </c>
      <c r="AC697" s="136">
        <f t="shared" si="109"/>
        <v>13700</v>
      </c>
      <c r="AD697" t="e">
        <f>SQRT(($U$6/2)^2-($U$6/2)^2*'(OLD) bottom seam length'!AC697^2/($U$7/2)^2)</f>
        <v>#VALUE!</v>
      </c>
    </row>
    <row r="698" spans="2:30">
      <c r="B698" s="136">
        <f t="shared" si="100"/>
        <v>13740</v>
      </c>
      <c r="C698" t="e">
        <f>SQRT(($C$5/2)^2-($C$5/2)^2*'(OLD) bottom seam length'!B698^2/($C$6/2)^2)</f>
        <v>#DIV/0!</v>
      </c>
      <c r="E698" s="136">
        <f t="shared" si="101"/>
        <v>13740</v>
      </c>
      <c r="F698" t="e">
        <f>SQRT(($C$5/2)^2-($C$5/2)^2*'(OLD) bottom seam length'!E698^2/($C$6/2)^2)</f>
        <v>#DIV/0!</v>
      </c>
      <c r="H698" s="136">
        <f t="shared" si="102"/>
        <v>13740</v>
      </c>
      <c r="I698" t="e">
        <f>SQRT(($C$5/2)^2-($C$5/2)^2*'(OLD) bottom seam length'!H698^2/($C$6/2)^2)</f>
        <v>#DIV/0!</v>
      </c>
      <c r="K698" s="136">
        <f t="shared" si="103"/>
        <v>13740</v>
      </c>
      <c r="L698" t="e">
        <f>SQRT(($C$5/2)^2-($C$5/2)^2*'(OLD) bottom seam length'!K698^2/($C$6/2)^2)</f>
        <v>#DIV/0!</v>
      </c>
      <c r="O698" s="136">
        <f t="shared" si="104"/>
        <v>13740</v>
      </c>
      <c r="P698" t="b">
        <f t="shared" si="105"/>
        <v>0</v>
      </c>
      <c r="T698" s="136">
        <f t="shared" si="106"/>
        <v>13720</v>
      </c>
      <c r="U698" t="e">
        <f>SQRT(($U$6/2)^2-($U$6/2)^2*'(OLD) bottom seam length'!T698^2/($U$7/2)^2)</f>
        <v>#VALUE!</v>
      </c>
      <c r="W698" s="136">
        <f t="shared" si="107"/>
        <v>13720</v>
      </c>
      <c r="X698" t="e">
        <f>SQRT(($U$6/2)^2-($U$6/2)^2*'(OLD) bottom seam length'!W698^2/($U$7/2)^2)</f>
        <v>#VALUE!</v>
      </c>
      <c r="Z698" s="136">
        <f t="shared" si="108"/>
        <v>13720</v>
      </c>
      <c r="AA698" t="e">
        <f>SQRT(($U$6/2)^2-($U$6/2)^2*'(OLD) bottom seam length'!Z698^2/($U$7/2)^2)</f>
        <v>#VALUE!</v>
      </c>
      <c r="AC698" s="136">
        <f t="shared" si="109"/>
        <v>13720</v>
      </c>
      <c r="AD698" t="e">
        <f>SQRT(($U$6/2)^2-($U$6/2)^2*'(OLD) bottom seam length'!AC698^2/($U$7/2)^2)</f>
        <v>#VALUE!</v>
      </c>
    </row>
    <row r="699" spans="2:30">
      <c r="B699" s="136">
        <f t="shared" si="100"/>
        <v>13760</v>
      </c>
      <c r="C699" t="e">
        <f>SQRT(($C$5/2)^2-($C$5/2)^2*'(OLD) bottom seam length'!B699^2/($C$6/2)^2)</f>
        <v>#DIV/0!</v>
      </c>
      <c r="E699" s="136">
        <f t="shared" si="101"/>
        <v>13760</v>
      </c>
      <c r="F699" t="e">
        <f>SQRT(($C$5/2)^2-($C$5/2)^2*'(OLD) bottom seam length'!E699^2/($C$6/2)^2)</f>
        <v>#DIV/0!</v>
      </c>
      <c r="H699" s="136">
        <f t="shared" si="102"/>
        <v>13760</v>
      </c>
      <c r="I699" t="e">
        <f>SQRT(($C$5/2)^2-($C$5/2)^2*'(OLD) bottom seam length'!H699^2/($C$6/2)^2)</f>
        <v>#DIV/0!</v>
      </c>
      <c r="K699" s="136">
        <f t="shared" si="103"/>
        <v>13760</v>
      </c>
      <c r="L699" t="e">
        <f>SQRT(($C$5/2)^2-($C$5/2)^2*'(OLD) bottom seam length'!K699^2/($C$6/2)^2)</f>
        <v>#DIV/0!</v>
      </c>
      <c r="O699" s="136">
        <f t="shared" si="104"/>
        <v>13760</v>
      </c>
      <c r="P699" t="b">
        <f t="shared" si="105"/>
        <v>0</v>
      </c>
      <c r="T699" s="136">
        <f t="shared" si="106"/>
        <v>13740</v>
      </c>
      <c r="U699" t="e">
        <f>SQRT(($U$6/2)^2-($U$6/2)^2*'(OLD) bottom seam length'!T699^2/($U$7/2)^2)</f>
        <v>#VALUE!</v>
      </c>
      <c r="W699" s="136">
        <f t="shared" si="107"/>
        <v>13740</v>
      </c>
      <c r="X699" t="e">
        <f>SQRT(($U$6/2)^2-($U$6/2)^2*'(OLD) bottom seam length'!W699^2/($U$7/2)^2)</f>
        <v>#VALUE!</v>
      </c>
      <c r="Z699" s="136">
        <f t="shared" si="108"/>
        <v>13740</v>
      </c>
      <c r="AA699" t="e">
        <f>SQRT(($U$6/2)^2-($U$6/2)^2*'(OLD) bottom seam length'!Z699^2/($U$7/2)^2)</f>
        <v>#VALUE!</v>
      </c>
      <c r="AC699" s="136">
        <f t="shared" si="109"/>
        <v>13740</v>
      </c>
      <c r="AD699" t="e">
        <f>SQRT(($U$6/2)^2-($U$6/2)^2*'(OLD) bottom seam length'!AC699^2/($U$7/2)^2)</f>
        <v>#VALUE!</v>
      </c>
    </row>
    <row r="700" spans="2:30">
      <c r="B700" s="136">
        <f t="shared" si="100"/>
        <v>13780</v>
      </c>
      <c r="C700" t="e">
        <f>SQRT(($C$5/2)^2-($C$5/2)^2*'(OLD) bottom seam length'!B700^2/($C$6/2)^2)</f>
        <v>#DIV/0!</v>
      </c>
      <c r="E700" s="136">
        <f t="shared" si="101"/>
        <v>13780</v>
      </c>
      <c r="F700" t="e">
        <f>SQRT(($C$5/2)^2-($C$5/2)^2*'(OLD) bottom seam length'!E700^2/($C$6/2)^2)</f>
        <v>#DIV/0!</v>
      </c>
      <c r="H700" s="136">
        <f t="shared" si="102"/>
        <v>13780</v>
      </c>
      <c r="I700" t="e">
        <f>SQRT(($C$5/2)^2-($C$5/2)^2*'(OLD) bottom seam length'!H700^2/($C$6/2)^2)</f>
        <v>#DIV/0!</v>
      </c>
      <c r="K700" s="136">
        <f t="shared" si="103"/>
        <v>13780</v>
      </c>
      <c r="L700" t="e">
        <f>SQRT(($C$5/2)^2-($C$5/2)^2*'(OLD) bottom seam length'!K700^2/($C$6/2)^2)</f>
        <v>#DIV/0!</v>
      </c>
      <c r="O700" s="136">
        <f t="shared" si="104"/>
        <v>13780</v>
      </c>
      <c r="P700" t="b">
        <f t="shared" si="105"/>
        <v>0</v>
      </c>
      <c r="T700" s="136">
        <f t="shared" si="106"/>
        <v>13760</v>
      </c>
      <c r="U700" t="e">
        <f>SQRT(($U$6/2)^2-($U$6/2)^2*'(OLD) bottom seam length'!T700^2/($U$7/2)^2)</f>
        <v>#VALUE!</v>
      </c>
      <c r="W700" s="136">
        <f t="shared" si="107"/>
        <v>13760</v>
      </c>
      <c r="X700" t="e">
        <f>SQRT(($U$6/2)^2-($U$6/2)^2*'(OLD) bottom seam length'!W700^2/($U$7/2)^2)</f>
        <v>#VALUE!</v>
      </c>
      <c r="Z700" s="136">
        <f t="shared" si="108"/>
        <v>13760</v>
      </c>
      <c r="AA700" t="e">
        <f>SQRT(($U$6/2)^2-($U$6/2)^2*'(OLD) bottom seam length'!Z700^2/($U$7/2)^2)</f>
        <v>#VALUE!</v>
      </c>
      <c r="AC700" s="136">
        <f t="shared" si="109"/>
        <v>13760</v>
      </c>
      <c r="AD700" t="e">
        <f>SQRT(($U$6/2)^2-($U$6/2)^2*'(OLD) bottom seam length'!AC700^2/($U$7/2)^2)</f>
        <v>#VALUE!</v>
      </c>
    </row>
    <row r="701" spans="2:30">
      <c r="B701" s="136">
        <f t="shared" si="100"/>
        <v>13800</v>
      </c>
      <c r="C701" t="e">
        <f>SQRT(($C$5/2)^2-($C$5/2)^2*'(OLD) bottom seam length'!B701^2/($C$6/2)^2)</f>
        <v>#DIV/0!</v>
      </c>
      <c r="E701" s="136">
        <f t="shared" si="101"/>
        <v>13800</v>
      </c>
      <c r="F701" t="e">
        <f>SQRT(($C$5/2)^2-($C$5/2)^2*'(OLD) bottom seam length'!E701^2/($C$6/2)^2)</f>
        <v>#DIV/0!</v>
      </c>
      <c r="H701" s="136">
        <f t="shared" si="102"/>
        <v>13800</v>
      </c>
      <c r="I701" t="e">
        <f>SQRT(($C$5/2)^2-($C$5/2)^2*'(OLD) bottom seam length'!H701^2/($C$6/2)^2)</f>
        <v>#DIV/0!</v>
      </c>
      <c r="K701" s="136">
        <f t="shared" si="103"/>
        <v>13800</v>
      </c>
      <c r="L701" t="e">
        <f>SQRT(($C$5/2)^2-($C$5/2)^2*'(OLD) bottom seam length'!K701^2/($C$6/2)^2)</f>
        <v>#DIV/0!</v>
      </c>
      <c r="O701" s="136">
        <f t="shared" si="104"/>
        <v>13800</v>
      </c>
      <c r="P701" t="b">
        <f t="shared" si="105"/>
        <v>0</v>
      </c>
      <c r="T701" s="136">
        <f t="shared" si="106"/>
        <v>13780</v>
      </c>
      <c r="U701" t="e">
        <f>SQRT(($U$6/2)^2-($U$6/2)^2*'(OLD) bottom seam length'!T701^2/($U$7/2)^2)</f>
        <v>#VALUE!</v>
      </c>
      <c r="W701" s="136">
        <f t="shared" si="107"/>
        <v>13780</v>
      </c>
      <c r="X701" t="e">
        <f>SQRT(($U$6/2)^2-($U$6/2)^2*'(OLD) bottom seam length'!W701^2/($U$7/2)^2)</f>
        <v>#VALUE!</v>
      </c>
      <c r="Z701" s="136">
        <f t="shared" si="108"/>
        <v>13780</v>
      </c>
      <c r="AA701" t="e">
        <f>SQRT(($U$6/2)^2-($U$6/2)^2*'(OLD) bottom seam length'!Z701^2/($U$7/2)^2)</f>
        <v>#VALUE!</v>
      </c>
      <c r="AC701" s="136">
        <f t="shared" si="109"/>
        <v>13780</v>
      </c>
      <c r="AD701" t="e">
        <f>SQRT(($U$6/2)^2-($U$6/2)^2*'(OLD) bottom seam length'!AC701^2/($U$7/2)^2)</f>
        <v>#VALUE!</v>
      </c>
    </row>
    <row r="702" spans="2:30">
      <c r="B702" s="136">
        <f t="shared" si="100"/>
        <v>13820</v>
      </c>
      <c r="C702" t="e">
        <f>SQRT(($C$5/2)^2-($C$5/2)^2*'(OLD) bottom seam length'!B702^2/($C$6/2)^2)</f>
        <v>#DIV/0!</v>
      </c>
      <c r="E702" s="136">
        <f t="shared" si="101"/>
        <v>13820</v>
      </c>
      <c r="F702" t="e">
        <f>SQRT(($C$5/2)^2-($C$5/2)^2*'(OLD) bottom seam length'!E702^2/($C$6/2)^2)</f>
        <v>#DIV/0!</v>
      </c>
      <c r="H702" s="136">
        <f t="shared" si="102"/>
        <v>13820</v>
      </c>
      <c r="I702" t="e">
        <f>SQRT(($C$5/2)^2-($C$5/2)^2*'(OLD) bottom seam length'!H702^2/($C$6/2)^2)</f>
        <v>#DIV/0!</v>
      </c>
      <c r="K702" s="136">
        <f t="shared" si="103"/>
        <v>13820</v>
      </c>
      <c r="L702" t="e">
        <f>SQRT(($C$5/2)^2-($C$5/2)^2*'(OLD) bottom seam length'!K702^2/($C$6/2)^2)</f>
        <v>#DIV/0!</v>
      </c>
      <c r="O702" s="136">
        <f t="shared" si="104"/>
        <v>13820</v>
      </c>
      <c r="P702" t="b">
        <f t="shared" si="105"/>
        <v>0</v>
      </c>
      <c r="T702" s="136">
        <f t="shared" si="106"/>
        <v>13800</v>
      </c>
      <c r="U702" t="e">
        <f>SQRT(($U$6/2)^2-($U$6/2)^2*'(OLD) bottom seam length'!T702^2/($U$7/2)^2)</f>
        <v>#VALUE!</v>
      </c>
      <c r="W702" s="136">
        <f t="shared" si="107"/>
        <v>13800</v>
      </c>
      <c r="X702" t="e">
        <f>SQRT(($U$6/2)^2-($U$6/2)^2*'(OLD) bottom seam length'!W702^2/($U$7/2)^2)</f>
        <v>#VALUE!</v>
      </c>
      <c r="Z702" s="136">
        <f t="shared" si="108"/>
        <v>13800</v>
      </c>
      <c r="AA702" t="e">
        <f>SQRT(($U$6/2)^2-($U$6/2)^2*'(OLD) bottom seam length'!Z702^2/($U$7/2)^2)</f>
        <v>#VALUE!</v>
      </c>
      <c r="AC702" s="136">
        <f t="shared" si="109"/>
        <v>13800</v>
      </c>
      <c r="AD702" t="e">
        <f>SQRT(($U$6/2)^2-($U$6/2)^2*'(OLD) bottom seam length'!AC702^2/($U$7/2)^2)</f>
        <v>#VALUE!</v>
      </c>
    </row>
    <row r="703" spans="2:30">
      <c r="B703" s="136">
        <f t="shared" si="100"/>
        <v>13840</v>
      </c>
      <c r="C703" t="e">
        <f>SQRT(($C$5/2)^2-($C$5/2)^2*'(OLD) bottom seam length'!B703^2/($C$6/2)^2)</f>
        <v>#DIV/0!</v>
      </c>
      <c r="E703" s="136">
        <f t="shared" si="101"/>
        <v>13840</v>
      </c>
      <c r="F703" t="e">
        <f>SQRT(($C$5/2)^2-($C$5/2)^2*'(OLD) bottom seam length'!E703^2/($C$6/2)^2)</f>
        <v>#DIV/0!</v>
      </c>
      <c r="H703" s="136">
        <f t="shared" si="102"/>
        <v>13840</v>
      </c>
      <c r="I703" t="e">
        <f>SQRT(($C$5/2)^2-($C$5/2)^2*'(OLD) bottom seam length'!H703^2/($C$6/2)^2)</f>
        <v>#DIV/0!</v>
      </c>
      <c r="K703" s="136">
        <f t="shared" si="103"/>
        <v>13840</v>
      </c>
      <c r="L703" t="e">
        <f>SQRT(($C$5/2)^2-($C$5/2)^2*'(OLD) bottom seam length'!K703^2/($C$6/2)^2)</f>
        <v>#DIV/0!</v>
      </c>
      <c r="O703" s="136">
        <f t="shared" si="104"/>
        <v>13840</v>
      </c>
      <c r="P703" t="b">
        <f t="shared" si="105"/>
        <v>0</v>
      </c>
      <c r="T703" s="136">
        <f t="shared" si="106"/>
        <v>13820</v>
      </c>
      <c r="U703" t="e">
        <f>SQRT(($U$6/2)^2-($U$6/2)^2*'(OLD) bottom seam length'!T703^2/($U$7/2)^2)</f>
        <v>#VALUE!</v>
      </c>
      <c r="W703" s="136">
        <f t="shared" si="107"/>
        <v>13820</v>
      </c>
      <c r="X703" t="e">
        <f>SQRT(($U$6/2)^2-($U$6/2)^2*'(OLD) bottom seam length'!W703^2/($U$7/2)^2)</f>
        <v>#VALUE!</v>
      </c>
      <c r="Z703" s="136">
        <f t="shared" si="108"/>
        <v>13820</v>
      </c>
      <c r="AA703" t="e">
        <f>SQRT(($U$6/2)^2-($U$6/2)^2*'(OLD) bottom seam length'!Z703^2/($U$7/2)^2)</f>
        <v>#VALUE!</v>
      </c>
      <c r="AC703" s="136">
        <f t="shared" si="109"/>
        <v>13820</v>
      </c>
      <c r="AD703" t="e">
        <f>SQRT(($U$6/2)^2-($U$6/2)^2*'(OLD) bottom seam length'!AC703^2/($U$7/2)^2)</f>
        <v>#VALUE!</v>
      </c>
    </row>
    <row r="704" spans="2:30">
      <c r="B704" s="136">
        <f t="shared" si="100"/>
        <v>13860</v>
      </c>
      <c r="C704" t="e">
        <f>SQRT(($C$5/2)^2-($C$5/2)^2*'(OLD) bottom seam length'!B704^2/($C$6/2)^2)</f>
        <v>#DIV/0!</v>
      </c>
      <c r="E704" s="136">
        <f t="shared" si="101"/>
        <v>13860</v>
      </c>
      <c r="F704" t="e">
        <f>SQRT(($C$5/2)^2-($C$5/2)^2*'(OLD) bottom seam length'!E704^2/($C$6/2)^2)</f>
        <v>#DIV/0!</v>
      </c>
      <c r="H704" s="136">
        <f t="shared" si="102"/>
        <v>13860</v>
      </c>
      <c r="I704" t="e">
        <f>SQRT(($C$5/2)^2-($C$5/2)^2*'(OLD) bottom seam length'!H704^2/($C$6/2)^2)</f>
        <v>#DIV/0!</v>
      </c>
      <c r="K704" s="136">
        <f t="shared" si="103"/>
        <v>13860</v>
      </c>
      <c r="L704" t="e">
        <f>SQRT(($C$5/2)^2-($C$5/2)^2*'(OLD) bottom seam length'!K704^2/($C$6/2)^2)</f>
        <v>#DIV/0!</v>
      </c>
      <c r="O704" s="136">
        <f t="shared" si="104"/>
        <v>13860</v>
      </c>
      <c r="P704" t="b">
        <f t="shared" si="105"/>
        <v>0</v>
      </c>
      <c r="T704" s="136">
        <f t="shared" si="106"/>
        <v>13840</v>
      </c>
      <c r="U704" t="e">
        <f>SQRT(($U$6/2)^2-($U$6/2)^2*'(OLD) bottom seam length'!T704^2/($U$7/2)^2)</f>
        <v>#VALUE!</v>
      </c>
      <c r="W704" s="136">
        <f t="shared" si="107"/>
        <v>13840</v>
      </c>
      <c r="X704" t="e">
        <f>SQRT(($U$6/2)^2-($U$6/2)^2*'(OLD) bottom seam length'!W704^2/($U$7/2)^2)</f>
        <v>#VALUE!</v>
      </c>
      <c r="Z704" s="136">
        <f t="shared" si="108"/>
        <v>13840</v>
      </c>
      <c r="AA704" t="e">
        <f>SQRT(($U$6/2)^2-($U$6/2)^2*'(OLD) bottom seam length'!Z704^2/($U$7/2)^2)</f>
        <v>#VALUE!</v>
      </c>
      <c r="AC704" s="136">
        <f t="shared" si="109"/>
        <v>13840</v>
      </c>
      <c r="AD704" t="e">
        <f>SQRT(($U$6/2)^2-($U$6/2)^2*'(OLD) bottom seam length'!AC704^2/($U$7/2)^2)</f>
        <v>#VALUE!</v>
      </c>
    </row>
    <row r="705" spans="2:30">
      <c r="B705" s="136">
        <f t="shared" si="100"/>
        <v>13880</v>
      </c>
      <c r="C705" t="e">
        <f>SQRT(($C$5/2)^2-($C$5/2)^2*'(OLD) bottom seam length'!B705^2/($C$6/2)^2)</f>
        <v>#DIV/0!</v>
      </c>
      <c r="E705" s="136">
        <f t="shared" si="101"/>
        <v>13880</v>
      </c>
      <c r="F705" t="e">
        <f>SQRT(($C$5/2)^2-($C$5/2)^2*'(OLD) bottom seam length'!E705^2/($C$6/2)^2)</f>
        <v>#DIV/0!</v>
      </c>
      <c r="H705" s="136">
        <f t="shared" si="102"/>
        <v>13880</v>
      </c>
      <c r="I705" t="e">
        <f>SQRT(($C$5/2)^2-($C$5/2)^2*'(OLD) bottom seam length'!H705^2/($C$6/2)^2)</f>
        <v>#DIV/0!</v>
      </c>
      <c r="K705" s="136">
        <f t="shared" si="103"/>
        <v>13880</v>
      </c>
      <c r="L705" t="e">
        <f>SQRT(($C$5/2)^2-($C$5/2)^2*'(OLD) bottom seam length'!K705^2/($C$6/2)^2)</f>
        <v>#DIV/0!</v>
      </c>
      <c r="O705" s="136">
        <f t="shared" si="104"/>
        <v>13880</v>
      </c>
      <c r="P705" t="b">
        <f t="shared" si="105"/>
        <v>0</v>
      </c>
      <c r="T705" s="136">
        <f t="shared" si="106"/>
        <v>13860</v>
      </c>
      <c r="U705" t="e">
        <f>SQRT(($U$6/2)^2-($U$6/2)^2*'(OLD) bottom seam length'!T705^2/($U$7/2)^2)</f>
        <v>#VALUE!</v>
      </c>
      <c r="W705" s="136">
        <f t="shared" si="107"/>
        <v>13860</v>
      </c>
      <c r="X705" t="e">
        <f>SQRT(($U$6/2)^2-($U$6/2)^2*'(OLD) bottom seam length'!W705^2/($U$7/2)^2)</f>
        <v>#VALUE!</v>
      </c>
      <c r="Z705" s="136">
        <f t="shared" si="108"/>
        <v>13860</v>
      </c>
      <c r="AA705" t="e">
        <f>SQRT(($U$6/2)^2-($U$6/2)^2*'(OLD) bottom seam length'!Z705^2/($U$7/2)^2)</f>
        <v>#VALUE!</v>
      </c>
      <c r="AC705" s="136">
        <f t="shared" si="109"/>
        <v>13860</v>
      </c>
      <c r="AD705" t="e">
        <f>SQRT(($U$6/2)^2-($U$6/2)^2*'(OLD) bottom seam length'!AC705^2/($U$7/2)^2)</f>
        <v>#VALUE!</v>
      </c>
    </row>
    <row r="706" spans="2:30">
      <c r="B706" s="136">
        <f t="shared" si="100"/>
        <v>13900</v>
      </c>
      <c r="C706" t="e">
        <f>SQRT(($C$5/2)^2-($C$5/2)^2*'(OLD) bottom seam length'!B706^2/($C$6/2)^2)</f>
        <v>#DIV/0!</v>
      </c>
      <c r="E706" s="136">
        <f t="shared" si="101"/>
        <v>13900</v>
      </c>
      <c r="F706" t="e">
        <f>SQRT(($C$5/2)^2-($C$5/2)^2*'(OLD) bottom seam length'!E706^2/($C$6/2)^2)</f>
        <v>#DIV/0!</v>
      </c>
      <c r="H706" s="136">
        <f t="shared" si="102"/>
        <v>13900</v>
      </c>
      <c r="I706" t="e">
        <f>SQRT(($C$5/2)^2-($C$5/2)^2*'(OLD) bottom seam length'!H706^2/($C$6/2)^2)</f>
        <v>#DIV/0!</v>
      </c>
      <c r="K706" s="136">
        <f t="shared" si="103"/>
        <v>13900</v>
      </c>
      <c r="L706" t="e">
        <f>SQRT(($C$5/2)^2-($C$5/2)^2*'(OLD) bottom seam length'!K706^2/($C$6/2)^2)</f>
        <v>#DIV/0!</v>
      </c>
      <c r="O706" s="136">
        <f t="shared" si="104"/>
        <v>13900</v>
      </c>
      <c r="P706" t="b">
        <f t="shared" si="105"/>
        <v>0</v>
      </c>
      <c r="T706" s="136">
        <f t="shared" si="106"/>
        <v>13880</v>
      </c>
      <c r="U706" t="e">
        <f>SQRT(($U$6/2)^2-($U$6/2)^2*'(OLD) bottom seam length'!T706^2/($U$7/2)^2)</f>
        <v>#VALUE!</v>
      </c>
      <c r="W706" s="136">
        <f t="shared" si="107"/>
        <v>13880</v>
      </c>
      <c r="X706" t="e">
        <f>SQRT(($U$6/2)^2-($U$6/2)^2*'(OLD) bottom seam length'!W706^2/($U$7/2)^2)</f>
        <v>#VALUE!</v>
      </c>
      <c r="Z706" s="136">
        <f t="shared" si="108"/>
        <v>13880</v>
      </c>
      <c r="AA706" t="e">
        <f>SQRT(($U$6/2)^2-($U$6/2)^2*'(OLD) bottom seam length'!Z706^2/($U$7/2)^2)</f>
        <v>#VALUE!</v>
      </c>
      <c r="AC706" s="136">
        <f t="shared" si="109"/>
        <v>13880</v>
      </c>
      <c r="AD706" t="e">
        <f>SQRT(($U$6/2)^2-($U$6/2)^2*'(OLD) bottom seam length'!AC706^2/($U$7/2)^2)</f>
        <v>#VALUE!</v>
      </c>
    </row>
    <row r="707" spans="2:30">
      <c r="B707" s="136">
        <f t="shared" si="100"/>
        <v>13920</v>
      </c>
      <c r="C707" t="e">
        <f>SQRT(($C$5/2)^2-($C$5/2)^2*'(OLD) bottom seam length'!B707^2/($C$6/2)^2)</f>
        <v>#DIV/0!</v>
      </c>
      <c r="E707" s="136">
        <f t="shared" si="101"/>
        <v>13920</v>
      </c>
      <c r="F707" t="e">
        <f>SQRT(($C$5/2)^2-($C$5/2)^2*'(OLD) bottom seam length'!E707^2/($C$6/2)^2)</f>
        <v>#DIV/0!</v>
      </c>
      <c r="H707" s="136">
        <f t="shared" si="102"/>
        <v>13920</v>
      </c>
      <c r="I707" t="e">
        <f>SQRT(($C$5/2)^2-($C$5/2)^2*'(OLD) bottom seam length'!H707^2/($C$6/2)^2)</f>
        <v>#DIV/0!</v>
      </c>
      <c r="K707" s="136">
        <f t="shared" si="103"/>
        <v>13920</v>
      </c>
      <c r="L707" t="e">
        <f>SQRT(($C$5/2)^2-($C$5/2)^2*'(OLD) bottom seam length'!K707^2/($C$6/2)^2)</f>
        <v>#DIV/0!</v>
      </c>
      <c r="O707" s="136">
        <f t="shared" si="104"/>
        <v>13920</v>
      </c>
      <c r="P707" t="b">
        <f t="shared" si="105"/>
        <v>0</v>
      </c>
      <c r="T707" s="136">
        <f t="shared" si="106"/>
        <v>13900</v>
      </c>
      <c r="U707" t="e">
        <f>SQRT(($U$6/2)^2-($U$6/2)^2*'(OLD) bottom seam length'!T707^2/($U$7/2)^2)</f>
        <v>#VALUE!</v>
      </c>
      <c r="W707" s="136">
        <f t="shared" si="107"/>
        <v>13900</v>
      </c>
      <c r="X707" t="e">
        <f>SQRT(($U$6/2)^2-($U$6/2)^2*'(OLD) bottom seam length'!W707^2/($U$7/2)^2)</f>
        <v>#VALUE!</v>
      </c>
      <c r="Z707" s="136">
        <f t="shared" si="108"/>
        <v>13900</v>
      </c>
      <c r="AA707" t="e">
        <f>SQRT(($U$6/2)^2-($U$6/2)^2*'(OLD) bottom seam length'!Z707^2/($U$7/2)^2)</f>
        <v>#VALUE!</v>
      </c>
      <c r="AC707" s="136">
        <f t="shared" si="109"/>
        <v>13900</v>
      </c>
      <c r="AD707" t="e">
        <f>SQRT(($U$6/2)^2-($U$6/2)^2*'(OLD) bottom seam length'!AC707^2/($U$7/2)^2)</f>
        <v>#VALUE!</v>
      </c>
    </row>
    <row r="708" spans="2:30">
      <c r="B708" s="136">
        <f t="shared" si="100"/>
        <v>13940</v>
      </c>
      <c r="C708" t="e">
        <f>SQRT(($C$5/2)^2-($C$5/2)^2*'(OLD) bottom seam length'!B708^2/($C$6/2)^2)</f>
        <v>#DIV/0!</v>
      </c>
      <c r="E708" s="136">
        <f t="shared" si="101"/>
        <v>13940</v>
      </c>
      <c r="F708" t="e">
        <f>SQRT(($C$5/2)^2-($C$5/2)^2*'(OLD) bottom seam length'!E708^2/($C$6/2)^2)</f>
        <v>#DIV/0!</v>
      </c>
      <c r="H708" s="136">
        <f t="shared" si="102"/>
        <v>13940</v>
      </c>
      <c r="I708" t="e">
        <f>SQRT(($C$5/2)^2-($C$5/2)^2*'(OLD) bottom seam length'!H708^2/($C$6/2)^2)</f>
        <v>#DIV/0!</v>
      </c>
      <c r="K708" s="136">
        <f t="shared" si="103"/>
        <v>13940</v>
      </c>
      <c r="L708" t="e">
        <f>SQRT(($C$5/2)^2-($C$5/2)^2*'(OLD) bottom seam length'!K708^2/($C$6/2)^2)</f>
        <v>#DIV/0!</v>
      </c>
      <c r="O708" s="136">
        <f t="shared" si="104"/>
        <v>13940</v>
      </c>
      <c r="P708" t="b">
        <f t="shared" si="105"/>
        <v>0</v>
      </c>
      <c r="T708" s="136">
        <f t="shared" si="106"/>
        <v>13920</v>
      </c>
      <c r="U708" t="e">
        <f>SQRT(($U$6/2)^2-($U$6/2)^2*'(OLD) bottom seam length'!T708^2/($U$7/2)^2)</f>
        <v>#VALUE!</v>
      </c>
      <c r="W708" s="136">
        <f t="shared" si="107"/>
        <v>13920</v>
      </c>
      <c r="X708" t="e">
        <f>SQRT(($U$6/2)^2-($U$6/2)^2*'(OLD) bottom seam length'!W708^2/($U$7/2)^2)</f>
        <v>#VALUE!</v>
      </c>
      <c r="Z708" s="136">
        <f t="shared" si="108"/>
        <v>13920</v>
      </c>
      <c r="AA708" t="e">
        <f>SQRT(($U$6/2)^2-($U$6/2)^2*'(OLD) bottom seam length'!Z708^2/($U$7/2)^2)</f>
        <v>#VALUE!</v>
      </c>
      <c r="AC708" s="136">
        <f t="shared" si="109"/>
        <v>13920</v>
      </c>
      <c r="AD708" t="e">
        <f>SQRT(($U$6/2)^2-($U$6/2)^2*'(OLD) bottom seam length'!AC708^2/($U$7/2)^2)</f>
        <v>#VALUE!</v>
      </c>
    </row>
    <row r="709" spans="2:30">
      <c r="B709" s="136">
        <f t="shared" si="100"/>
        <v>13960</v>
      </c>
      <c r="C709" t="e">
        <f>SQRT(($C$5/2)^2-($C$5/2)^2*'(OLD) bottom seam length'!B709^2/($C$6/2)^2)</f>
        <v>#DIV/0!</v>
      </c>
      <c r="E709" s="136">
        <f t="shared" si="101"/>
        <v>13960</v>
      </c>
      <c r="F709" t="e">
        <f>SQRT(($C$5/2)^2-($C$5/2)^2*'(OLD) bottom seam length'!E709^2/($C$6/2)^2)</f>
        <v>#DIV/0!</v>
      </c>
      <c r="H709" s="136">
        <f t="shared" si="102"/>
        <v>13960</v>
      </c>
      <c r="I709" t="e">
        <f>SQRT(($C$5/2)^2-($C$5/2)^2*'(OLD) bottom seam length'!H709^2/($C$6/2)^2)</f>
        <v>#DIV/0!</v>
      </c>
      <c r="K709" s="136">
        <f t="shared" si="103"/>
        <v>13960</v>
      </c>
      <c r="L709" t="e">
        <f>SQRT(($C$5/2)^2-($C$5/2)^2*'(OLD) bottom seam length'!K709^2/($C$6/2)^2)</f>
        <v>#DIV/0!</v>
      </c>
      <c r="O709" s="136">
        <f t="shared" si="104"/>
        <v>13960</v>
      </c>
      <c r="P709" t="b">
        <f t="shared" si="105"/>
        <v>0</v>
      </c>
      <c r="T709" s="136">
        <f t="shared" si="106"/>
        <v>13940</v>
      </c>
      <c r="U709" t="e">
        <f>SQRT(($U$6/2)^2-($U$6/2)^2*'(OLD) bottom seam length'!T709^2/($U$7/2)^2)</f>
        <v>#VALUE!</v>
      </c>
      <c r="W709" s="136">
        <f t="shared" si="107"/>
        <v>13940</v>
      </c>
      <c r="X709" t="e">
        <f>SQRT(($U$6/2)^2-($U$6/2)^2*'(OLD) bottom seam length'!W709^2/($U$7/2)^2)</f>
        <v>#VALUE!</v>
      </c>
      <c r="Z709" s="136">
        <f t="shared" si="108"/>
        <v>13940</v>
      </c>
      <c r="AA709" t="e">
        <f>SQRT(($U$6/2)^2-($U$6/2)^2*'(OLD) bottom seam length'!Z709^2/($U$7/2)^2)</f>
        <v>#VALUE!</v>
      </c>
      <c r="AC709" s="136">
        <f t="shared" si="109"/>
        <v>13940</v>
      </c>
      <c r="AD709" t="e">
        <f>SQRT(($U$6/2)^2-($U$6/2)^2*'(OLD) bottom seam length'!AC709^2/($U$7/2)^2)</f>
        <v>#VALUE!</v>
      </c>
    </row>
    <row r="710" spans="2:30">
      <c r="B710" s="136">
        <f t="shared" si="100"/>
        <v>13980</v>
      </c>
      <c r="C710" t="e">
        <f>SQRT(($C$5/2)^2-($C$5/2)^2*'(OLD) bottom seam length'!B710^2/($C$6/2)^2)</f>
        <v>#DIV/0!</v>
      </c>
      <c r="E710" s="136">
        <f t="shared" si="101"/>
        <v>13980</v>
      </c>
      <c r="F710" t="e">
        <f>SQRT(($C$5/2)^2-($C$5/2)^2*'(OLD) bottom seam length'!E710^2/($C$6/2)^2)</f>
        <v>#DIV/0!</v>
      </c>
      <c r="H710" s="136">
        <f t="shared" si="102"/>
        <v>13980</v>
      </c>
      <c r="I710" t="e">
        <f>SQRT(($C$5/2)^2-($C$5/2)^2*'(OLD) bottom seam length'!H710^2/($C$6/2)^2)</f>
        <v>#DIV/0!</v>
      </c>
      <c r="K710" s="136">
        <f t="shared" si="103"/>
        <v>13980</v>
      </c>
      <c r="L710" t="e">
        <f>SQRT(($C$5/2)^2-($C$5/2)^2*'(OLD) bottom seam length'!K710^2/($C$6/2)^2)</f>
        <v>#DIV/0!</v>
      </c>
      <c r="O710" s="136">
        <f t="shared" si="104"/>
        <v>13980</v>
      </c>
      <c r="P710" t="b">
        <f t="shared" si="105"/>
        <v>0</v>
      </c>
      <c r="T710" s="136">
        <f t="shared" si="106"/>
        <v>13960</v>
      </c>
      <c r="U710" t="e">
        <f>SQRT(($U$6/2)^2-($U$6/2)^2*'(OLD) bottom seam length'!T710^2/($U$7/2)^2)</f>
        <v>#VALUE!</v>
      </c>
      <c r="W710" s="136">
        <f t="shared" si="107"/>
        <v>13960</v>
      </c>
      <c r="X710" t="e">
        <f>SQRT(($U$6/2)^2-($U$6/2)^2*'(OLD) bottom seam length'!W710^2/($U$7/2)^2)</f>
        <v>#VALUE!</v>
      </c>
      <c r="Z710" s="136">
        <f t="shared" si="108"/>
        <v>13960</v>
      </c>
      <c r="AA710" t="e">
        <f>SQRT(($U$6/2)^2-($U$6/2)^2*'(OLD) bottom seam length'!Z710^2/($U$7/2)^2)</f>
        <v>#VALUE!</v>
      </c>
      <c r="AC710" s="136">
        <f t="shared" si="109"/>
        <v>13960</v>
      </c>
      <c r="AD710" t="e">
        <f>SQRT(($U$6/2)^2-($U$6/2)^2*'(OLD) bottom seam length'!AC710^2/($U$7/2)^2)</f>
        <v>#VALUE!</v>
      </c>
    </row>
    <row r="711" spans="2:30">
      <c r="B711" s="136">
        <f t="shared" si="100"/>
        <v>14000</v>
      </c>
      <c r="C711" t="e">
        <f>SQRT(($C$5/2)^2-($C$5/2)^2*'(OLD) bottom seam length'!B711^2/($C$6/2)^2)</f>
        <v>#DIV/0!</v>
      </c>
      <c r="E711" s="136">
        <f t="shared" si="101"/>
        <v>14000</v>
      </c>
      <c r="F711" t="e">
        <f>SQRT(($C$5/2)^2-($C$5/2)^2*'(OLD) bottom seam length'!E711^2/($C$6/2)^2)</f>
        <v>#DIV/0!</v>
      </c>
      <c r="H711" s="136">
        <f t="shared" si="102"/>
        <v>14000</v>
      </c>
      <c r="I711" t="e">
        <f>SQRT(($C$5/2)^2-($C$5/2)^2*'(OLD) bottom seam length'!H711^2/($C$6/2)^2)</f>
        <v>#DIV/0!</v>
      </c>
      <c r="K711" s="136">
        <f t="shared" si="103"/>
        <v>14000</v>
      </c>
      <c r="L711" t="e">
        <f>SQRT(($C$5/2)^2-($C$5/2)^2*'(OLD) bottom seam length'!K711^2/($C$6/2)^2)</f>
        <v>#DIV/0!</v>
      </c>
      <c r="O711" s="136">
        <f t="shared" si="104"/>
        <v>14000</v>
      </c>
      <c r="P711" t="b">
        <f t="shared" si="105"/>
        <v>0</v>
      </c>
      <c r="T711" s="136">
        <f t="shared" si="106"/>
        <v>13980</v>
      </c>
      <c r="U711" t="e">
        <f>SQRT(($U$6/2)^2-($U$6/2)^2*'(OLD) bottom seam length'!T711^2/($U$7/2)^2)</f>
        <v>#VALUE!</v>
      </c>
      <c r="W711" s="136">
        <f t="shared" si="107"/>
        <v>13980</v>
      </c>
      <c r="X711" t="e">
        <f>SQRT(($U$6/2)^2-($U$6/2)^2*'(OLD) bottom seam length'!W711^2/($U$7/2)^2)</f>
        <v>#VALUE!</v>
      </c>
      <c r="Z711" s="136">
        <f t="shared" si="108"/>
        <v>13980</v>
      </c>
      <c r="AA711" t="e">
        <f>SQRT(($U$6/2)^2-($U$6/2)^2*'(OLD) bottom seam length'!Z711^2/($U$7/2)^2)</f>
        <v>#VALUE!</v>
      </c>
      <c r="AC711" s="136">
        <f t="shared" si="109"/>
        <v>13980</v>
      </c>
      <c r="AD711" t="e">
        <f>SQRT(($U$6/2)^2-($U$6/2)^2*'(OLD) bottom seam length'!AC711^2/($U$7/2)^2)</f>
        <v>#VALUE!</v>
      </c>
    </row>
    <row r="712" spans="2:30">
      <c r="B712" s="136">
        <f t="shared" si="100"/>
        <v>14020</v>
      </c>
      <c r="C712" t="e">
        <f>SQRT(($C$5/2)^2-($C$5/2)^2*'(OLD) bottom seam length'!B712^2/($C$6/2)^2)</f>
        <v>#DIV/0!</v>
      </c>
      <c r="E712" s="136">
        <f t="shared" si="101"/>
        <v>14020</v>
      </c>
      <c r="F712" t="e">
        <f>SQRT(($C$5/2)^2-($C$5/2)^2*'(OLD) bottom seam length'!E712^2/($C$6/2)^2)</f>
        <v>#DIV/0!</v>
      </c>
      <c r="H712" s="136">
        <f t="shared" si="102"/>
        <v>14020</v>
      </c>
      <c r="I712" t="e">
        <f>SQRT(($C$5/2)^2-($C$5/2)^2*'(OLD) bottom seam length'!H712^2/($C$6/2)^2)</f>
        <v>#DIV/0!</v>
      </c>
      <c r="K712" s="136">
        <f t="shared" si="103"/>
        <v>14020</v>
      </c>
      <c r="L712" t="e">
        <f>SQRT(($C$5/2)^2-($C$5/2)^2*'(OLD) bottom seam length'!K712^2/($C$6/2)^2)</f>
        <v>#DIV/0!</v>
      </c>
      <c r="O712" s="136">
        <f t="shared" si="104"/>
        <v>14020</v>
      </c>
      <c r="P712" t="b">
        <f t="shared" si="105"/>
        <v>0</v>
      </c>
      <c r="T712" s="136">
        <f t="shared" si="106"/>
        <v>14000</v>
      </c>
      <c r="U712" t="e">
        <f>SQRT(($U$6/2)^2-($U$6/2)^2*'(OLD) bottom seam length'!T712^2/($U$7/2)^2)</f>
        <v>#VALUE!</v>
      </c>
      <c r="W712" s="136">
        <f t="shared" si="107"/>
        <v>14000</v>
      </c>
      <c r="X712" t="e">
        <f>SQRT(($U$6/2)^2-($U$6/2)^2*'(OLD) bottom seam length'!W712^2/($U$7/2)^2)</f>
        <v>#VALUE!</v>
      </c>
      <c r="Z712" s="136">
        <f t="shared" si="108"/>
        <v>14000</v>
      </c>
      <c r="AA712" t="e">
        <f>SQRT(($U$6/2)^2-($U$6/2)^2*'(OLD) bottom seam length'!Z712^2/($U$7/2)^2)</f>
        <v>#VALUE!</v>
      </c>
      <c r="AC712" s="136">
        <f t="shared" si="109"/>
        <v>14000</v>
      </c>
      <c r="AD712" t="e">
        <f>SQRT(($U$6/2)^2-($U$6/2)^2*'(OLD) bottom seam length'!AC712^2/($U$7/2)^2)</f>
        <v>#VALUE!</v>
      </c>
    </row>
    <row r="713" spans="2:30">
      <c r="B713" s="136">
        <f t="shared" si="100"/>
        <v>14040</v>
      </c>
      <c r="C713" t="e">
        <f>SQRT(($C$5/2)^2-($C$5/2)^2*'(OLD) bottom seam length'!B713^2/($C$6/2)^2)</f>
        <v>#DIV/0!</v>
      </c>
      <c r="E713" s="136">
        <f t="shared" si="101"/>
        <v>14040</v>
      </c>
      <c r="F713" t="e">
        <f>SQRT(($C$5/2)^2-($C$5/2)^2*'(OLD) bottom seam length'!E713^2/($C$6/2)^2)</f>
        <v>#DIV/0!</v>
      </c>
      <c r="H713" s="136">
        <f t="shared" si="102"/>
        <v>14040</v>
      </c>
      <c r="I713" t="e">
        <f>SQRT(($C$5/2)^2-($C$5/2)^2*'(OLD) bottom seam length'!H713^2/($C$6/2)^2)</f>
        <v>#DIV/0!</v>
      </c>
      <c r="K713" s="136">
        <f t="shared" si="103"/>
        <v>14040</v>
      </c>
      <c r="L713" t="e">
        <f>SQRT(($C$5/2)^2-($C$5/2)^2*'(OLD) bottom seam length'!K713^2/($C$6/2)^2)</f>
        <v>#DIV/0!</v>
      </c>
      <c r="O713" s="136">
        <f t="shared" si="104"/>
        <v>14040</v>
      </c>
      <c r="P713" t="b">
        <f t="shared" si="105"/>
        <v>0</v>
      </c>
      <c r="T713" s="136">
        <f t="shared" si="106"/>
        <v>14020</v>
      </c>
      <c r="U713" t="e">
        <f>SQRT(($U$6/2)^2-($U$6/2)^2*'(OLD) bottom seam length'!T713^2/($U$7/2)^2)</f>
        <v>#VALUE!</v>
      </c>
      <c r="W713" s="136">
        <f t="shared" si="107"/>
        <v>14020</v>
      </c>
      <c r="X713" t="e">
        <f>SQRT(($U$6/2)^2-($U$6/2)^2*'(OLD) bottom seam length'!W713^2/($U$7/2)^2)</f>
        <v>#VALUE!</v>
      </c>
      <c r="Z713" s="136">
        <f t="shared" si="108"/>
        <v>14020</v>
      </c>
      <c r="AA713" t="e">
        <f>SQRT(($U$6/2)^2-($U$6/2)^2*'(OLD) bottom seam length'!Z713^2/($U$7/2)^2)</f>
        <v>#VALUE!</v>
      </c>
      <c r="AC713" s="136">
        <f t="shared" si="109"/>
        <v>14020</v>
      </c>
      <c r="AD713" t="e">
        <f>SQRT(($U$6/2)^2-($U$6/2)^2*'(OLD) bottom seam length'!AC713^2/($U$7/2)^2)</f>
        <v>#VALUE!</v>
      </c>
    </row>
    <row r="714" spans="2:30">
      <c r="B714" s="136">
        <f t="shared" si="100"/>
        <v>14060</v>
      </c>
      <c r="C714" t="e">
        <f>SQRT(($C$5/2)^2-($C$5/2)^2*'(OLD) bottom seam length'!B714^2/($C$6/2)^2)</f>
        <v>#DIV/0!</v>
      </c>
      <c r="E714" s="136">
        <f t="shared" si="101"/>
        <v>14060</v>
      </c>
      <c r="F714" t="e">
        <f>SQRT(($C$5/2)^2-($C$5/2)^2*'(OLD) bottom seam length'!E714^2/($C$6/2)^2)</f>
        <v>#DIV/0!</v>
      </c>
      <c r="H714" s="136">
        <f t="shared" si="102"/>
        <v>14060</v>
      </c>
      <c r="I714" t="e">
        <f>SQRT(($C$5/2)^2-($C$5/2)^2*'(OLD) bottom seam length'!H714^2/($C$6/2)^2)</f>
        <v>#DIV/0!</v>
      </c>
      <c r="K714" s="136">
        <f t="shared" si="103"/>
        <v>14060</v>
      </c>
      <c r="L714" t="e">
        <f>SQRT(($C$5/2)^2-($C$5/2)^2*'(OLD) bottom seam length'!K714^2/($C$6/2)^2)</f>
        <v>#DIV/0!</v>
      </c>
      <c r="O714" s="136">
        <f t="shared" si="104"/>
        <v>14060</v>
      </c>
      <c r="P714" t="b">
        <f t="shared" si="105"/>
        <v>0</v>
      </c>
      <c r="T714" s="136">
        <f t="shared" si="106"/>
        <v>14040</v>
      </c>
      <c r="U714" t="e">
        <f>SQRT(($U$6/2)^2-($U$6/2)^2*'(OLD) bottom seam length'!T714^2/($U$7/2)^2)</f>
        <v>#VALUE!</v>
      </c>
      <c r="W714" s="136">
        <f t="shared" si="107"/>
        <v>14040</v>
      </c>
      <c r="X714" t="e">
        <f>SQRT(($U$6/2)^2-($U$6/2)^2*'(OLD) bottom seam length'!W714^2/($U$7/2)^2)</f>
        <v>#VALUE!</v>
      </c>
      <c r="Z714" s="136">
        <f t="shared" si="108"/>
        <v>14040</v>
      </c>
      <c r="AA714" t="e">
        <f>SQRT(($U$6/2)^2-($U$6/2)^2*'(OLD) bottom seam length'!Z714^2/($U$7/2)^2)</f>
        <v>#VALUE!</v>
      </c>
      <c r="AC714" s="136">
        <f t="shared" si="109"/>
        <v>14040</v>
      </c>
      <c r="AD714" t="e">
        <f>SQRT(($U$6/2)^2-($U$6/2)^2*'(OLD) bottom seam length'!AC714^2/($U$7/2)^2)</f>
        <v>#VALUE!</v>
      </c>
    </row>
    <row r="715" spans="2:30">
      <c r="B715" s="136">
        <f t="shared" si="100"/>
        <v>14080</v>
      </c>
      <c r="C715" t="e">
        <f>SQRT(($C$5/2)^2-($C$5/2)^2*'(OLD) bottom seam length'!B715^2/($C$6/2)^2)</f>
        <v>#DIV/0!</v>
      </c>
      <c r="E715" s="136">
        <f t="shared" si="101"/>
        <v>14080</v>
      </c>
      <c r="F715" t="e">
        <f>SQRT(($C$5/2)^2-($C$5/2)^2*'(OLD) bottom seam length'!E715^2/($C$6/2)^2)</f>
        <v>#DIV/0!</v>
      </c>
      <c r="H715" s="136">
        <f t="shared" si="102"/>
        <v>14080</v>
      </c>
      <c r="I715" t="e">
        <f>SQRT(($C$5/2)^2-($C$5/2)^2*'(OLD) bottom seam length'!H715^2/($C$6/2)^2)</f>
        <v>#DIV/0!</v>
      </c>
      <c r="K715" s="136">
        <f t="shared" si="103"/>
        <v>14080</v>
      </c>
      <c r="L715" t="e">
        <f>SQRT(($C$5/2)^2-($C$5/2)^2*'(OLD) bottom seam length'!K715^2/($C$6/2)^2)</f>
        <v>#DIV/0!</v>
      </c>
      <c r="O715" s="136">
        <f t="shared" si="104"/>
        <v>14080</v>
      </c>
      <c r="P715" t="b">
        <f t="shared" si="105"/>
        <v>0</v>
      </c>
      <c r="T715" s="136">
        <f t="shared" si="106"/>
        <v>14060</v>
      </c>
      <c r="U715" t="e">
        <f>SQRT(($U$6/2)^2-($U$6/2)^2*'(OLD) bottom seam length'!T715^2/($U$7/2)^2)</f>
        <v>#VALUE!</v>
      </c>
      <c r="W715" s="136">
        <f t="shared" si="107"/>
        <v>14060</v>
      </c>
      <c r="X715" t="e">
        <f>SQRT(($U$6/2)^2-($U$6/2)^2*'(OLD) bottom seam length'!W715^2/($U$7/2)^2)</f>
        <v>#VALUE!</v>
      </c>
      <c r="Z715" s="136">
        <f t="shared" si="108"/>
        <v>14060</v>
      </c>
      <c r="AA715" t="e">
        <f>SQRT(($U$6/2)^2-($U$6/2)^2*'(OLD) bottom seam length'!Z715^2/($U$7/2)^2)</f>
        <v>#VALUE!</v>
      </c>
      <c r="AC715" s="136">
        <f t="shared" si="109"/>
        <v>14060</v>
      </c>
      <c r="AD715" t="e">
        <f>SQRT(($U$6/2)^2-($U$6/2)^2*'(OLD) bottom seam length'!AC715^2/($U$7/2)^2)</f>
        <v>#VALUE!</v>
      </c>
    </row>
    <row r="716" spans="2:30">
      <c r="B716" s="136">
        <f t="shared" ref="B716:B779" si="110">B715+$C$7</f>
        <v>14100</v>
      </c>
      <c r="C716" t="e">
        <f>SQRT(($C$5/2)^2-($C$5/2)^2*'(OLD) bottom seam length'!B716^2/($C$6/2)^2)</f>
        <v>#DIV/0!</v>
      </c>
      <c r="E716" s="136">
        <f t="shared" ref="E716:E779" si="111">E715+$C$7</f>
        <v>14100</v>
      </c>
      <c r="F716" t="e">
        <f>SQRT(($C$5/2)^2-($C$5/2)^2*'(OLD) bottom seam length'!E716^2/($C$6/2)^2)</f>
        <v>#DIV/0!</v>
      </c>
      <c r="H716" s="136">
        <f t="shared" ref="H716:H779" si="112">H715+$C$7</f>
        <v>14100</v>
      </c>
      <c r="I716" t="e">
        <f>SQRT(($C$5/2)^2-($C$5/2)^2*'(OLD) bottom seam length'!H716^2/($C$6/2)^2)</f>
        <v>#DIV/0!</v>
      </c>
      <c r="K716" s="136">
        <f t="shared" ref="K716:K779" si="113">K715+$C$7</f>
        <v>14100</v>
      </c>
      <c r="L716" t="e">
        <f>SQRT(($C$5/2)^2-($C$5/2)^2*'(OLD) bottom seam length'!K716^2/($C$6/2)^2)</f>
        <v>#DIV/0!</v>
      </c>
      <c r="O716" s="136">
        <f t="shared" ref="O716:O779" si="114">O715+$C$7</f>
        <v>14100</v>
      </c>
      <c r="P716" t="b">
        <f t="shared" ref="P716:P779" si="115">IF(O716&lt;=$P$6,$P$5)</f>
        <v>0</v>
      </c>
      <c r="T716" s="136">
        <f t="shared" si="106"/>
        <v>14080</v>
      </c>
      <c r="U716" t="e">
        <f>SQRT(($U$6/2)^2-($U$6/2)^2*'(OLD) bottom seam length'!T716^2/($U$7/2)^2)</f>
        <v>#VALUE!</v>
      </c>
      <c r="W716" s="136">
        <f t="shared" si="107"/>
        <v>14080</v>
      </c>
      <c r="X716" t="e">
        <f>SQRT(($U$6/2)^2-($U$6/2)^2*'(OLD) bottom seam length'!W716^2/($U$7/2)^2)</f>
        <v>#VALUE!</v>
      </c>
      <c r="Z716" s="136">
        <f t="shared" si="108"/>
        <v>14080</v>
      </c>
      <c r="AA716" t="e">
        <f>SQRT(($U$6/2)^2-($U$6/2)^2*'(OLD) bottom seam length'!Z716^2/($U$7/2)^2)</f>
        <v>#VALUE!</v>
      </c>
      <c r="AC716" s="136">
        <f t="shared" si="109"/>
        <v>14080</v>
      </c>
      <c r="AD716" t="e">
        <f>SQRT(($U$6/2)^2-($U$6/2)^2*'(OLD) bottom seam length'!AC716^2/($U$7/2)^2)</f>
        <v>#VALUE!</v>
      </c>
    </row>
    <row r="717" spans="2:30">
      <c r="B717" s="136">
        <f t="shared" si="110"/>
        <v>14120</v>
      </c>
      <c r="C717" t="e">
        <f>SQRT(($C$5/2)^2-($C$5/2)^2*'(OLD) bottom seam length'!B717^2/($C$6/2)^2)</f>
        <v>#DIV/0!</v>
      </c>
      <c r="E717" s="136">
        <f t="shared" si="111"/>
        <v>14120</v>
      </c>
      <c r="F717" t="e">
        <f>SQRT(($C$5/2)^2-($C$5/2)^2*'(OLD) bottom seam length'!E717^2/($C$6/2)^2)</f>
        <v>#DIV/0!</v>
      </c>
      <c r="H717" s="136">
        <f t="shared" si="112"/>
        <v>14120</v>
      </c>
      <c r="I717" t="e">
        <f>SQRT(($C$5/2)^2-($C$5/2)^2*'(OLD) bottom seam length'!H717^2/($C$6/2)^2)</f>
        <v>#DIV/0!</v>
      </c>
      <c r="K717" s="136">
        <f t="shared" si="113"/>
        <v>14120</v>
      </c>
      <c r="L717" t="e">
        <f>SQRT(($C$5/2)^2-($C$5/2)^2*'(OLD) bottom seam length'!K717^2/($C$6/2)^2)</f>
        <v>#DIV/0!</v>
      </c>
      <c r="O717" s="136">
        <f t="shared" si="114"/>
        <v>14120</v>
      </c>
      <c r="P717" t="b">
        <f t="shared" si="115"/>
        <v>0</v>
      </c>
      <c r="T717" s="136">
        <f t="shared" ref="T717:T780" si="116">T716+$C$7</f>
        <v>14100</v>
      </c>
      <c r="U717" t="e">
        <f>SQRT(($U$6/2)^2-($U$6/2)^2*'(OLD) bottom seam length'!T717^2/($U$7/2)^2)</f>
        <v>#VALUE!</v>
      </c>
      <c r="W717" s="136">
        <f t="shared" ref="W717:W780" si="117">W716+$C$7</f>
        <v>14100</v>
      </c>
      <c r="X717" t="e">
        <f>SQRT(($U$6/2)^2-($U$6/2)^2*'(OLD) bottom seam length'!W717^2/($U$7/2)^2)</f>
        <v>#VALUE!</v>
      </c>
      <c r="Z717" s="136">
        <f t="shared" ref="Z717:Z780" si="118">Z716+$C$7</f>
        <v>14100</v>
      </c>
      <c r="AA717" t="e">
        <f>SQRT(($U$6/2)^2-($U$6/2)^2*'(OLD) bottom seam length'!Z717^2/($U$7/2)^2)</f>
        <v>#VALUE!</v>
      </c>
      <c r="AC717" s="136">
        <f t="shared" ref="AC717:AC780" si="119">AC716+$C$7</f>
        <v>14100</v>
      </c>
      <c r="AD717" t="e">
        <f>SQRT(($U$6/2)^2-($U$6/2)^2*'(OLD) bottom seam length'!AC717^2/($U$7/2)^2)</f>
        <v>#VALUE!</v>
      </c>
    </row>
    <row r="718" spans="2:30">
      <c r="B718" s="136">
        <f t="shared" si="110"/>
        <v>14140</v>
      </c>
      <c r="C718" t="e">
        <f>SQRT(($C$5/2)^2-($C$5/2)^2*'(OLD) bottom seam length'!B718^2/($C$6/2)^2)</f>
        <v>#DIV/0!</v>
      </c>
      <c r="E718" s="136">
        <f t="shared" si="111"/>
        <v>14140</v>
      </c>
      <c r="F718" t="e">
        <f>SQRT(($C$5/2)^2-($C$5/2)^2*'(OLD) bottom seam length'!E718^2/($C$6/2)^2)</f>
        <v>#DIV/0!</v>
      </c>
      <c r="H718" s="136">
        <f t="shared" si="112"/>
        <v>14140</v>
      </c>
      <c r="I718" t="e">
        <f>SQRT(($C$5/2)^2-($C$5/2)^2*'(OLD) bottom seam length'!H718^2/($C$6/2)^2)</f>
        <v>#DIV/0!</v>
      </c>
      <c r="K718" s="136">
        <f t="shared" si="113"/>
        <v>14140</v>
      </c>
      <c r="L718" t="e">
        <f>SQRT(($C$5/2)^2-($C$5/2)^2*'(OLD) bottom seam length'!K718^2/($C$6/2)^2)</f>
        <v>#DIV/0!</v>
      </c>
      <c r="O718" s="136">
        <f t="shared" si="114"/>
        <v>14140</v>
      </c>
      <c r="P718" t="b">
        <f t="shared" si="115"/>
        <v>0</v>
      </c>
      <c r="T718" s="136">
        <f t="shared" si="116"/>
        <v>14120</v>
      </c>
      <c r="U718" t="e">
        <f>SQRT(($U$6/2)^2-($U$6/2)^2*'(OLD) bottom seam length'!T718^2/($U$7/2)^2)</f>
        <v>#VALUE!</v>
      </c>
      <c r="W718" s="136">
        <f t="shared" si="117"/>
        <v>14120</v>
      </c>
      <c r="X718" t="e">
        <f>SQRT(($U$6/2)^2-($U$6/2)^2*'(OLD) bottom seam length'!W718^2/($U$7/2)^2)</f>
        <v>#VALUE!</v>
      </c>
      <c r="Z718" s="136">
        <f t="shared" si="118"/>
        <v>14120</v>
      </c>
      <c r="AA718" t="e">
        <f>SQRT(($U$6/2)^2-($U$6/2)^2*'(OLD) bottom seam length'!Z718^2/($U$7/2)^2)</f>
        <v>#VALUE!</v>
      </c>
      <c r="AC718" s="136">
        <f t="shared" si="119"/>
        <v>14120</v>
      </c>
      <c r="AD718" t="e">
        <f>SQRT(($U$6/2)^2-($U$6/2)^2*'(OLD) bottom seam length'!AC718^2/($U$7/2)^2)</f>
        <v>#VALUE!</v>
      </c>
    </row>
    <row r="719" spans="2:30">
      <c r="B719" s="136">
        <f t="shared" si="110"/>
        <v>14160</v>
      </c>
      <c r="C719" t="e">
        <f>SQRT(($C$5/2)^2-($C$5/2)^2*'(OLD) bottom seam length'!B719^2/($C$6/2)^2)</f>
        <v>#DIV/0!</v>
      </c>
      <c r="E719" s="136">
        <f t="shared" si="111"/>
        <v>14160</v>
      </c>
      <c r="F719" t="e">
        <f>SQRT(($C$5/2)^2-($C$5/2)^2*'(OLD) bottom seam length'!E719^2/($C$6/2)^2)</f>
        <v>#DIV/0!</v>
      </c>
      <c r="H719" s="136">
        <f t="shared" si="112"/>
        <v>14160</v>
      </c>
      <c r="I719" t="e">
        <f>SQRT(($C$5/2)^2-($C$5/2)^2*'(OLD) bottom seam length'!H719^2/($C$6/2)^2)</f>
        <v>#DIV/0!</v>
      </c>
      <c r="K719" s="136">
        <f t="shared" si="113"/>
        <v>14160</v>
      </c>
      <c r="L719" t="e">
        <f>SQRT(($C$5/2)^2-($C$5/2)^2*'(OLD) bottom seam length'!K719^2/($C$6/2)^2)</f>
        <v>#DIV/0!</v>
      </c>
      <c r="O719" s="136">
        <f t="shared" si="114"/>
        <v>14160</v>
      </c>
      <c r="P719" t="b">
        <f t="shared" si="115"/>
        <v>0</v>
      </c>
      <c r="T719" s="136">
        <f t="shared" si="116"/>
        <v>14140</v>
      </c>
      <c r="U719" t="e">
        <f>SQRT(($U$6/2)^2-($U$6/2)^2*'(OLD) bottom seam length'!T719^2/($U$7/2)^2)</f>
        <v>#VALUE!</v>
      </c>
      <c r="W719" s="136">
        <f t="shared" si="117"/>
        <v>14140</v>
      </c>
      <c r="X719" t="e">
        <f>SQRT(($U$6/2)^2-($U$6/2)^2*'(OLD) bottom seam length'!W719^2/($U$7/2)^2)</f>
        <v>#VALUE!</v>
      </c>
      <c r="Z719" s="136">
        <f t="shared" si="118"/>
        <v>14140</v>
      </c>
      <c r="AA719" t="e">
        <f>SQRT(($U$6/2)^2-($U$6/2)^2*'(OLD) bottom seam length'!Z719^2/($U$7/2)^2)</f>
        <v>#VALUE!</v>
      </c>
      <c r="AC719" s="136">
        <f t="shared" si="119"/>
        <v>14140</v>
      </c>
      <c r="AD719" t="e">
        <f>SQRT(($U$6/2)^2-($U$6/2)^2*'(OLD) bottom seam length'!AC719^2/($U$7/2)^2)</f>
        <v>#VALUE!</v>
      </c>
    </row>
    <row r="720" spans="2:30">
      <c r="B720" s="136">
        <f t="shared" si="110"/>
        <v>14180</v>
      </c>
      <c r="C720" t="e">
        <f>SQRT(($C$5/2)^2-($C$5/2)^2*'(OLD) bottom seam length'!B720^2/($C$6/2)^2)</f>
        <v>#DIV/0!</v>
      </c>
      <c r="E720" s="136">
        <f t="shared" si="111"/>
        <v>14180</v>
      </c>
      <c r="F720" t="e">
        <f>SQRT(($C$5/2)^2-($C$5/2)^2*'(OLD) bottom seam length'!E720^2/($C$6/2)^2)</f>
        <v>#DIV/0!</v>
      </c>
      <c r="H720" s="136">
        <f t="shared" si="112"/>
        <v>14180</v>
      </c>
      <c r="I720" t="e">
        <f>SQRT(($C$5/2)^2-($C$5/2)^2*'(OLD) bottom seam length'!H720^2/($C$6/2)^2)</f>
        <v>#DIV/0!</v>
      </c>
      <c r="K720" s="136">
        <f t="shared" si="113"/>
        <v>14180</v>
      </c>
      <c r="L720" t="e">
        <f>SQRT(($C$5/2)^2-($C$5/2)^2*'(OLD) bottom seam length'!K720^2/($C$6/2)^2)</f>
        <v>#DIV/0!</v>
      </c>
      <c r="O720" s="136">
        <f t="shared" si="114"/>
        <v>14180</v>
      </c>
      <c r="P720" t="b">
        <f t="shared" si="115"/>
        <v>0</v>
      </c>
      <c r="T720" s="136">
        <f t="shared" si="116"/>
        <v>14160</v>
      </c>
      <c r="U720" t="e">
        <f>SQRT(($U$6/2)^2-($U$6/2)^2*'(OLD) bottom seam length'!T720^2/($U$7/2)^2)</f>
        <v>#VALUE!</v>
      </c>
      <c r="W720" s="136">
        <f t="shared" si="117"/>
        <v>14160</v>
      </c>
      <c r="X720" t="e">
        <f>SQRT(($U$6/2)^2-($U$6/2)^2*'(OLD) bottom seam length'!W720^2/($U$7/2)^2)</f>
        <v>#VALUE!</v>
      </c>
      <c r="Z720" s="136">
        <f t="shared" si="118"/>
        <v>14160</v>
      </c>
      <c r="AA720" t="e">
        <f>SQRT(($U$6/2)^2-($U$6/2)^2*'(OLD) bottom seam length'!Z720^2/($U$7/2)^2)</f>
        <v>#VALUE!</v>
      </c>
      <c r="AC720" s="136">
        <f t="shared" si="119"/>
        <v>14160</v>
      </c>
      <c r="AD720" t="e">
        <f>SQRT(($U$6/2)^2-($U$6/2)^2*'(OLD) bottom seam length'!AC720^2/($U$7/2)^2)</f>
        <v>#VALUE!</v>
      </c>
    </row>
    <row r="721" spans="2:30">
      <c r="B721" s="136">
        <f t="shared" si="110"/>
        <v>14200</v>
      </c>
      <c r="C721" t="e">
        <f>SQRT(($C$5/2)^2-($C$5/2)^2*'(OLD) bottom seam length'!B721^2/($C$6/2)^2)</f>
        <v>#DIV/0!</v>
      </c>
      <c r="E721" s="136">
        <f t="shared" si="111"/>
        <v>14200</v>
      </c>
      <c r="F721" t="e">
        <f>SQRT(($C$5/2)^2-($C$5/2)^2*'(OLD) bottom seam length'!E721^2/($C$6/2)^2)</f>
        <v>#DIV/0!</v>
      </c>
      <c r="H721" s="136">
        <f t="shared" si="112"/>
        <v>14200</v>
      </c>
      <c r="I721" t="e">
        <f>SQRT(($C$5/2)^2-($C$5/2)^2*'(OLD) bottom seam length'!H721^2/($C$6/2)^2)</f>
        <v>#DIV/0!</v>
      </c>
      <c r="K721" s="136">
        <f t="shared" si="113"/>
        <v>14200</v>
      </c>
      <c r="L721" t="e">
        <f>SQRT(($C$5/2)^2-($C$5/2)^2*'(OLD) bottom seam length'!K721^2/($C$6/2)^2)</f>
        <v>#DIV/0!</v>
      </c>
      <c r="O721" s="136">
        <f t="shared" si="114"/>
        <v>14200</v>
      </c>
      <c r="P721" t="b">
        <f t="shared" si="115"/>
        <v>0</v>
      </c>
      <c r="T721" s="136">
        <f t="shared" si="116"/>
        <v>14180</v>
      </c>
      <c r="U721" t="e">
        <f>SQRT(($U$6/2)^2-($U$6/2)^2*'(OLD) bottom seam length'!T721^2/($U$7/2)^2)</f>
        <v>#VALUE!</v>
      </c>
      <c r="W721" s="136">
        <f t="shared" si="117"/>
        <v>14180</v>
      </c>
      <c r="X721" t="e">
        <f>SQRT(($U$6/2)^2-($U$6/2)^2*'(OLD) bottom seam length'!W721^2/($U$7/2)^2)</f>
        <v>#VALUE!</v>
      </c>
      <c r="Z721" s="136">
        <f t="shared" si="118"/>
        <v>14180</v>
      </c>
      <c r="AA721" t="e">
        <f>SQRT(($U$6/2)^2-($U$6/2)^2*'(OLD) bottom seam length'!Z721^2/($U$7/2)^2)</f>
        <v>#VALUE!</v>
      </c>
      <c r="AC721" s="136">
        <f t="shared" si="119"/>
        <v>14180</v>
      </c>
      <c r="AD721" t="e">
        <f>SQRT(($U$6/2)^2-($U$6/2)^2*'(OLD) bottom seam length'!AC721^2/($U$7/2)^2)</f>
        <v>#VALUE!</v>
      </c>
    </row>
    <row r="722" spans="2:30">
      <c r="B722" s="136">
        <f t="shared" si="110"/>
        <v>14220</v>
      </c>
      <c r="C722" t="e">
        <f>SQRT(($C$5/2)^2-($C$5/2)^2*'(OLD) bottom seam length'!B722^2/($C$6/2)^2)</f>
        <v>#DIV/0!</v>
      </c>
      <c r="E722" s="136">
        <f t="shared" si="111"/>
        <v>14220</v>
      </c>
      <c r="F722" t="e">
        <f>SQRT(($C$5/2)^2-($C$5/2)^2*'(OLD) bottom seam length'!E722^2/($C$6/2)^2)</f>
        <v>#DIV/0!</v>
      </c>
      <c r="H722" s="136">
        <f t="shared" si="112"/>
        <v>14220</v>
      </c>
      <c r="I722" t="e">
        <f>SQRT(($C$5/2)^2-($C$5/2)^2*'(OLD) bottom seam length'!H722^2/($C$6/2)^2)</f>
        <v>#DIV/0!</v>
      </c>
      <c r="K722" s="136">
        <f t="shared" si="113"/>
        <v>14220</v>
      </c>
      <c r="L722" t="e">
        <f>SQRT(($C$5/2)^2-($C$5/2)^2*'(OLD) bottom seam length'!K722^2/($C$6/2)^2)</f>
        <v>#DIV/0!</v>
      </c>
      <c r="O722" s="136">
        <f t="shared" si="114"/>
        <v>14220</v>
      </c>
      <c r="P722" t="b">
        <f t="shared" si="115"/>
        <v>0</v>
      </c>
      <c r="T722" s="136">
        <f t="shared" si="116"/>
        <v>14200</v>
      </c>
      <c r="U722" t="e">
        <f>SQRT(($U$6/2)^2-($U$6/2)^2*'(OLD) bottom seam length'!T722^2/($U$7/2)^2)</f>
        <v>#VALUE!</v>
      </c>
      <c r="W722" s="136">
        <f t="shared" si="117"/>
        <v>14200</v>
      </c>
      <c r="X722" t="e">
        <f>SQRT(($U$6/2)^2-($U$6/2)^2*'(OLD) bottom seam length'!W722^2/($U$7/2)^2)</f>
        <v>#VALUE!</v>
      </c>
      <c r="Z722" s="136">
        <f t="shared" si="118"/>
        <v>14200</v>
      </c>
      <c r="AA722" t="e">
        <f>SQRT(($U$6/2)^2-($U$6/2)^2*'(OLD) bottom seam length'!Z722^2/($U$7/2)^2)</f>
        <v>#VALUE!</v>
      </c>
      <c r="AC722" s="136">
        <f t="shared" si="119"/>
        <v>14200</v>
      </c>
      <c r="AD722" t="e">
        <f>SQRT(($U$6/2)^2-($U$6/2)^2*'(OLD) bottom seam length'!AC722^2/($U$7/2)^2)</f>
        <v>#VALUE!</v>
      </c>
    </row>
    <row r="723" spans="2:30">
      <c r="B723" s="136">
        <f t="shared" si="110"/>
        <v>14240</v>
      </c>
      <c r="C723" t="e">
        <f>SQRT(($C$5/2)^2-($C$5/2)^2*'(OLD) bottom seam length'!B723^2/($C$6/2)^2)</f>
        <v>#DIV/0!</v>
      </c>
      <c r="E723" s="136">
        <f t="shared" si="111"/>
        <v>14240</v>
      </c>
      <c r="F723" t="e">
        <f>SQRT(($C$5/2)^2-($C$5/2)^2*'(OLD) bottom seam length'!E723^2/($C$6/2)^2)</f>
        <v>#DIV/0!</v>
      </c>
      <c r="H723" s="136">
        <f t="shared" si="112"/>
        <v>14240</v>
      </c>
      <c r="I723" t="e">
        <f>SQRT(($C$5/2)^2-($C$5/2)^2*'(OLD) bottom seam length'!H723^2/($C$6/2)^2)</f>
        <v>#DIV/0!</v>
      </c>
      <c r="K723" s="136">
        <f t="shared" si="113"/>
        <v>14240</v>
      </c>
      <c r="L723" t="e">
        <f>SQRT(($C$5/2)^2-($C$5/2)^2*'(OLD) bottom seam length'!K723^2/($C$6/2)^2)</f>
        <v>#DIV/0!</v>
      </c>
      <c r="O723" s="136">
        <f t="shared" si="114"/>
        <v>14240</v>
      </c>
      <c r="P723" t="b">
        <f t="shared" si="115"/>
        <v>0</v>
      </c>
      <c r="T723" s="136">
        <f t="shared" si="116"/>
        <v>14220</v>
      </c>
      <c r="U723" t="e">
        <f>SQRT(($U$6/2)^2-($U$6/2)^2*'(OLD) bottom seam length'!T723^2/($U$7/2)^2)</f>
        <v>#VALUE!</v>
      </c>
      <c r="W723" s="136">
        <f t="shared" si="117"/>
        <v>14220</v>
      </c>
      <c r="X723" t="e">
        <f>SQRT(($U$6/2)^2-($U$6/2)^2*'(OLD) bottom seam length'!W723^2/($U$7/2)^2)</f>
        <v>#VALUE!</v>
      </c>
      <c r="Z723" s="136">
        <f t="shared" si="118"/>
        <v>14220</v>
      </c>
      <c r="AA723" t="e">
        <f>SQRT(($U$6/2)^2-($U$6/2)^2*'(OLD) bottom seam length'!Z723^2/($U$7/2)^2)</f>
        <v>#VALUE!</v>
      </c>
      <c r="AC723" s="136">
        <f t="shared" si="119"/>
        <v>14220</v>
      </c>
      <c r="AD723" t="e">
        <f>SQRT(($U$6/2)^2-($U$6/2)^2*'(OLD) bottom seam length'!AC723^2/($U$7/2)^2)</f>
        <v>#VALUE!</v>
      </c>
    </row>
    <row r="724" spans="2:30">
      <c r="B724" s="136">
        <f t="shared" si="110"/>
        <v>14260</v>
      </c>
      <c r="C724" t="e">
        <f>SQRT(($C$5/2)^2-($C$5/2)^2*'(OLD) bottom seam length'!B724^2/($C$6/2)^2)</f>
        <v>#DIV/0!</v>
      </c>
      <c r="E724" s="136">
        <f t="shared" si="111"/>
        <v>14260</v>
      </c>
      <c r="F724" t="e">
        <f>SQRT(($C$5/2)^2-($C$5/2)^2*'(OLD) bottom seam length'!E724^2/($C$6/2)^2)</f>
        <v>#DIV/0!</v>
      </c>
      <c r="H724" s="136">
        <f t="shared" si="112"/>
        <v>14260</v>
      </c>
      <c r="I724" t="e">
        <f>SQRT(($C$5/2)^2-($C$5/2)^2*'(OLD) bottom seam length'!H724^2/($C$6/2)^2)</f>
        <v>#DIV/0!</v>
      </c>
      <c r="K724" s="136">
        <f t="shared" si="113"/>
        <v>14260</v>
      </c>
      <c r="L724" t="e">
        <f>SQRT(($C$5/2)^2-($C$5/2)^2*'(OLD) bottom seam length'!K724^2/($C$6/2)^2)</f>
        <v>#DIV/0!</v>
      </c>
      <c r="O724" s="136">
        <f t="shared" si="114"/>
        <v>14260</v>
      </c>
      <c r="P724" t="b">
        <f t="shared" si="115"/>
        <v>0</v>
      </c>
      <c r="T724" s="136">
        <f t="shared" si="116"/>
        <v>14240</v>
      </c>
      <c r="U724" t="e">
        <f>SQRT(($U$6/2)^2-($U$6/2)^2*'(OLD) bottom seam length'!T724^2/($U$7/2)^2)</f>
        <v>#VALUE!</v>
      </c>
      <c r="W724" s="136">
        <f t="shared" si="117"/>
        <v>14240</v>
      </c>
      <c r="X724" t="e">
        <f>SQRT(($U$6/2)^2-($U$6/2)^2*'(OLD) bottom seam length'!W724^2/($U$7/2)^2)</f>
        <v>#VALUE!</v>
      </c>
      <c r="Z724" s="136">
        <f t="shared" si="118"/>
        <v>14240</v>
      </c>
      <c r="AA724" t="e">
        <f>SQRT(($U$6/2)^2-($U$6/2)^2*'(OLD) bottom seam length'!Z724^2/($U$7/2)^2)</f>
        <v>#VALUE!</v>
      </c>
      <c r="AC724" s="136">
        <f t="shared" si="119"/>
        <v>14240</v>
      </c>
      <c r="AD724" t="e">
        <f>SQRT(($U$6/2)^2-($U$6/2)^2*'(OLD) bottom seam length'!AC724^2/($U$7/2)^2)</f>
        <v>#VALUE!</v>
      </c>
    </row>
    <row r="725" spans="2:30">
      <c r="B725" s="136">
        <f t="shared" si="110"/>
        <v>14280</v>
      </c>
      <c r="C725" t="e">
        <f>SQRT(($C$5/2)^2-($C$5/2)^2*'(OLD) bottom seam length'!B725^2/($C$6/2)^2)</f>
        <v>#DIV/0!</v>
      </c>
      <c r="E725" s="136">
        <f t="shared" si="111"/>
        <v>14280</v>
      </c>
      <c r="F725" t="e">
        <f>SQRT(($C$5/2)^2-($C$5/2)^2*'(OLD) bottom seam length'!E725^2/($C$6/2)^2)</f>
        <v>#DIV/0!</v>
      </c>
      <c r="H725" s="136">
        <f t="shared" si="112"/>
        <v>14280</v>
      </c>
      <c r="I725" t="e">
        <f>SQRT(($C$5/2)^2-($C$5/2)^2*'(OLD) bottom seam length'!H725^2/($C$6/2)^2)</f>
        <v>#DIV/0!</v>
      </c>
      <c r="K725" s="136">
        <f t="shared" si="113"/>
        <v>14280</v>
      </c>
      <c r="L725" t="e">
        <f>SQRT(($C$5/2)^2-($C$5/2)^2*'(OLD) bottom seam length'!K725^2/($C$6/2)^2)</f>
        <v>#DIV/0!</v>
      </c>
      <c r="O725" s="136">
        <f t="shared" si="114"/>
        <v>14280</v>
      </c>
      <c r="P725" t="b">
        <f t="shared" si="115"/>
        <v>0</v>
      </c>
      <c r="T725" s="136">
        <f t="shared" si="116"/>
        <v>14260</v>
      </c>
      <c r="U725" t="e">
        <f>SQRT(($U$6/2)^2-($U$6/2)^2*'(OLD) bottom seam length'!T725^2/($U$7/2)^2)</f>
        <v>#VALUE!</v>
      </c>
      <c r="W725" s="136">
        <f t="shared" si="117"/>
        <v>14260</v>
      </c>
      <c r="X725" t="e">
        <f>SQRT(($U$6/2)^2-($U$6/2)^2*'(OLD) bottom seam length'!W725^2/($U$7/2)^2)</f>
        <v>#VALUE!</v>
      </c>
      <c r="Z725" s="136">
        <f t="shared" si="118"/>
        <v>14260</v>
      </c>
      <c r="AA725" t="e">
        <f>SQRT(($U$6/2)^2-($U$6/2)^2*'(OLD) bottom seam length'!Z725^2/($U$7/2)^2)</f>
        <v>#VALUE!</v>
      </c>
      <c r="AC725" s="136">
        <f t="shared" si="119"/>
        <v>14260</v>
      </c>
      <c r="AD725" t="e">
        <f>SQRT(($U$6/2)^2-($U$6/2)^2*'(OLD) bottom seam length'!AC725^2/($U$7/2)^2)</f>
        <v>#VALUE!</v>
      </c>
    </row>
    <row r="726" spans="2:30">
      <c r="B726" s="136">
        <f t="shared" si="110"/>
        <v>14300</v>
      </c>
      <c r="C726" t="e">
        <f>SQRT(($C$5/2)^2-($C$5/2)^2*'(OLD) bottom seam length'!B726^2/($C$6/2)^2)</f>
        <v>#DIV/0!</v>
      </c>
      <c r="E726" s="136">
        <f t="shared" si="111"/>
        <v>14300</v>
      </c>
      <c r="F726" t="e">
        <f>SQRT(($C$5/2)^2-($C$5/2)^2*'(OLD) bottom seam length'!E726^2/($C$6/2)^2)</f>
        <v>#DIV/0!</v>
      </c>
      <c r="H726" s="136">
        <f t="shared" si="112"/>
        <v>14300</v>
      </c>
      <c r="I726" t="e">
        <f>SQRT(($C$5/2)^2-($C$5/2)^2*'(OLD) bottom seam length'!H726^2/($C$6/2)^2)</f>
        <v>#DIV/0!</v>
      </c>
      <c r="K726" s="136">
        <f t="shared" si="113"/>
        <v>14300</v>
      </c>
      <c r="L726" t="e">
        <f>SQRT(($C$5/2)^2-($C$5/2)^2*'(OLD) bottom seam length'!K726^2/($C$6/2)^2)</f>
        <v>#DIV/0!</v>
      </c>
      <c r="O726" s="136">
        <f t="shared" si="114"/>
        <v>14300</v>
      </c>
      <c r="P726" t="b">
        <f t="shared" si="115"/>
        <v>0</v>
      </c>
      <c r="T726" s="136">
        <f t="shared" si="116"/>
        <v>14280</v>
      </c>
      <c r="U726" t="e">
        <f>SQRT(($U$6/2)^2-($U$6/2)^2*'(OLD) bottom seam length'!T726^2/($U$7/2)^2)</f>
        <v>#VALUE!</v>
      </c>
      <c r="W726" s="136">
        <f t="shared" si="117"/>
        <v>14280</v>
      </c>
      <c r="X726" t="e">
        <f>SQRT(($U$6/2)^2-($U$6/2)^2*'(OLD) bottom seam length'!W726^2/($U$7/2)^2)</f>
        <v>#VALUE!</v>
      </c>
      <c r="Z726" s="136">
        <f t="shared" si="118"/>
        <v>14280</v>
      </c>
      <c r="AA726" t="e">
        <f>SQRT(($U$6/2)^2-($U$6/2)^2*'(OLD) bottom seam length'!Z726^2/($U$7/2)^2)</f>
        <v>#VALUE!</v>
      </c>
      <c r="AC726" s="136">
        <f t="shared" si="119"/>
        <v>14280</v>
      </c>
      <c r="AD726" t="e">
        <f>SQRT(($U$6/2)^2-($U$6/2)^2*'(OLD) bottom seam length'!AC726^2/($U$7/2)^2)</f>
        <v>#VALUE!</v>
      </c>
    </row>
    <row r="727" spans="2:30">
      <c r="B727" s="136">
        <f t="shared" si="110"/>
        <v>14320</v>
      </c>
      <c r="C727" t="e">
        <f>SQRT(($C$5/2)^2-($C$5/2)^2*'(OLD) bottom seam length'!B727^2/($C$6/2)^2)</f>
        <v>#DIV/0!</v>
      </c>
      <c r="E727" s="136">
        <f t="shared" si="111"/>
        <v>14320</v>
      </c>
      <c r="F727" t="e">
        <f>SQRT(($C$5/2)^2-($C$5/2)^2*'(OLD) bottom seam length'!E727^2/($C$6/2)^2)</f>
        <v>#DIV/0!</v>
      </c>
      <c r="H727" s="136">
        <f t="shared" si="112"/>
        <v>14320</v>
      </c>
      <c r="I727" t="e">
        <f>SQRT(($C$5/2)^2-($C$5/2)^2*'(OLD) bottom seam length'!H727^2/($C$6/2)^2)</f>
        <v>#DIV/0!</v>
      </c>
      <c r="K727" s="136">
        <f t="shared" si="113"/>
        <v>14320</v>
      </c>
      <c r="L727" t="e">
        <f>SQRT(($C$5/2)^2-($C$5/2)^2*'(OLD) bottom seam length'!K727^2/($C$6/2)^2)</f>
        <v>#DIV/0!</v>
      </c>
      <c r="O727" s="136">
        <f t="shared" si="114"/>
        <v>14320</v>
      </c>
      <c r="P727" t="b">
        <f t="shared" si="115"/>
        <v>0</v>
      </c>
      <c r="T727" s="136">
        <f t="shared" si="116"/>
        <v>14300</v>
      </c>
      <c r="U727" t="e">
        <f>SQRT(($U$6/2)^2-($U$6/2)^2*'(OLD) bottom seam length'!T727^2/($U$7/2)^2)</f>
        <v>#VALUE!</v>
      </c>
      <c r="W727" s="136">
        <f t="shared" si="117"/>
        <v>14300</v>
      </c>
      <c r="X727" t="e">
        <f>SQRT(($U$6/2)^2-($U$6/2)^2*'(OLD) bottom seam length'!W727^2/($U$7/2)^2)</f>
        <v>#VALUE!</v>
      </c>
      <c r="Z727" s="136">
        <f t="shared" si="118"/>
        <v>14300</v>
      </c>
      <c r="AA727" t="e">
        <f>SQRT(($U$6/2)^2-($U$6/2)^2*'(OLD) bottom seam length'!Z727^2/($U$7/2)^2)</f>
        <v>#VALUE!</v>
      </c>
      <c r="AC727" s="136">
        <f t="shared" si="119"/>
        <v>14300</v>
      </c>
      <c r="AD727" t="e">
        <f>SQRT(($U$6/2)^2-($U$6/2)^2*'(OLD) bottom seam length'!AC727^2/($U$7/2)^2)</f>
        <v>#VALUE!</v>
      </c>
    </row>
    <row r="728" spans="2:30">
      <c r="B728" s="136">
        <f t="shared" si="110"/>
        <v>14340</v>
      </c>
      <c r="C728" t="e">
        <f>SQRT(($C$5/2)^2-($C$5/2)^2*'(OLD) bottom seam length'!B728^2/($C$6/2)^2)</f>
        <v>#DIV/0!</v>
      </c>
      <c r="E728" s="136">
        <f t="shared" si="111"/>
        <v>14340</v>
      </c>
      <c r="F728" t="e">
        <f>SQRT(($C$5/2)^2-($C$5/2)^2*'(OLD) bottom seam length'!E728^2/($C$6/2)^2)</f>
        <v>#DIV/0!</v>
      </c>
      <c r="H728" s="136">
        <f t="shared" si="112"/>
        <v>14340</v>
      </c>
      <c r="I728" t="e">
        <f>SQRT(($C$5/2)^2-($C$5/2)^2*'(OLD) bottom seam length'!H728^2/($C$6/2)^2)</f>
        <v>#DIV/0!</v>
      </c>
      <c r="K728" s="136">
        <f t="shared" si="113"/>
        <v>14340</v>
      </c>
      <c r="L728" t="e">
        <f>SQRT(($C$5/2)^2-($C$5/2)^2*'(OLD) bottom seam length'!K728^2/($C$6/2)^2)</f>
        <v>#DIV/0!</v>
      </c>
      <c r="O728" s="136">
        <f t="shared" si="114"/>
        <v>14340</v>
      </c>
      <c r="P728" t="b">
        <f t="shared" si="115"/>
        <v>0</v>
      </c>
      <c r="T728" s="136">
        <f t="shared" si="116"/>
        <v>14320</v>
      </c>
      <c r="U728" t="e">
        <f>SQRT(($U$6/2)^2-($U$6/2)^2*'(OLD) bottom seam length'!T728^2/($U$7/2)^2)</f>
        <v>#VALUE!</v>
      </c>
      <c r="W728" s="136">
        <f t="shared" si="117"/>
        <v>14320</v>
      </c>
      <c r="X728" t="e">
        <f>SQRT(($U$6/2)^2-($U$6/2)^2*'(OLD) bottom seam length'!W728^2/($U$7/2)^2)</f>
        <v>#VALUE!</v>
      </c>
      <c r="Z728" s="136">
        <f t="shared" si="118"/>
        <v>14320</v>
      </c>
      <c r="AA728" t="e">
        <f>SQRT(($U$6/2)^2-($U$6/2)^2*'(OLD) bottom seam length'!Z728^2/($U$7/2)^2)</f>
        <v>#VALUE!</v>
      </c>
      <c r="AC728" s="136">
        <f t="shared" si="119"/>
        <v>14320</v>
      </c>
      <c r="AD728" t="e">
        <f>SQRT(($U$6/2)^2-($U$6/2)^2*'(OLD) bottom seam length'!AC728^2/($U$7/2)^2)</f>
        <v>#VALUE!</v>
      </c>
    </row>
    <row r="729" spans="2:30">
      <c r="B729" s="136">
        <f t="shared" si="110"/>
        <v>14360</v>
      </c>
      <c r="C729" t="e">
        <f>SQRT(($C$5/2)^2-($C$5/2)^2*'(OLD) bottom seam length'!B729^2/($C$6/2)^2)</f>
        <v>#DIV/0!</v>
      </c>
      <c r="E729" s="136">
        <f t="shared" si="111"/>
        <v>14360</v>
      </c>
      <c r="F729" t="e">
        <f>SQRT(($C$5/2)^2-($C$5/2)^2*'(OLD) bottom seam length'!E729^2/($C$6/2)^2)</f>
        <v>#DIV/0!</v>
      </c>
      <c r="H729" s="136">
        <f t="shared" si="112"/>
        <v>14360</v>
      </c>
      <c r="I729" t="e">
        <f>SQRT(($C$5/2)^2-($C$5/2)^2*'(OLD) bottom seam length'!H729^2/($C$6/2)^2)</f>
        <v>#DIV/0!</v>
      </c>
      <c r="K729" s="136">
        <f t="shared" si="113"/>
        <v>14360</v>
      </c>
      <c r="L729" t="e">
        <f>SQRT(($C$5/2)^2-($C$5/2)^2*'(OLD) bottom seam length'!K729^2/($C$6/2)^2)</f>
        <v>#DIV/0!</v>
      </c>
      <c r="O729" s="136">
        <f t="shared" si="114"/>
        <v>14360</v>
      </c>
      <c r="P729" t="b">
        <f t="shared" si="115"/>
        <v>0</v>
      </c>
      <c r="T729" s="136">
        <f t="shared" si="116"/>
        <v>14340</v>
      </c>
      <c r="U729" t="e">
        <f>SQRT(($U$6/2)^2-($U$6/2)^2*'(OLD) bottom seam length'!T729^2/($U$7/2)^2)</f>
        <v>#VALUE!</v>
      </c>
      <c r="W729" s="136">
        <f t="shared" si="117"/>
        <v>14340</v>
      </c>
      <c r="X729" t="e">
        <f>SQRT(($U$6/2)^2-($U$6/2)^2*'(OLD) bottom seam length'!W729^2/($U$7/2)^2)</f>
        <v>#VALUE!</v>
      </c>
      <c r="Z729" s="136">
        <f t="shared" si="118"/>
        <v>14340</v>
      </c>
      <c r="AA729" t="e">
        <f>SQRT(($U$6/2)^2-($U$6/2)^2*'(OLD) bottom seam length'!Z729^2/($U$7/2)^2)</f>
        <v>#VALUE!</v>
      </c>
      <c r="AC729" s="136">
        <f t="shared" si="119"/>
        <v>14340</v>
      </c>
      <c r="AD729" t="e">
        <f>SQRT(($U$6/2)^2-($U$6/2)^2*'(OLD) bottom seam length'!AC729^2/($U$7/2)^2)</f>
        <v>#VALUE!</v>
      </c>
    </row>
    <row r="730" spans="2:30">
      <c r="B730" s="136">
        <f t="shared" si="110"/>
        <v>14380</v>
      </c>
      <c r="C730" t="e">
        <f>SQRT(($C$5/2)^2-($C$5/2)^2*'(OLD) bottom seam length'!B730^2/($C$6/2)^2)</f>
        <v>#DIV/0!</v>
      </c>
      <c r="E730" s="136">
        <f t="shared" si="111"/>
        <v>14380</v>
      </c>
      <c r="F730" t="e">
        <f>SQRT(($C$5/2)^2-($C$5/2)^2*'(OLD) bottom seam length'!E730^2/($C$6/2)^2)</f>
        <v>#DIV/0!</v>
      </c>
      <c r="H730" s="136">
        <f t="shared" si="112"/>
        <v>14380</v>
      </c>
      <c r="I730" t="e">
        <f>SQRT(($C$5/2)^2-($C$5/2)^2*'(OLD) bottom seam length'!H730^2/($C$6/2)^2)</f>
        <v>#DIV/0!</v>
      </c>
      <c r="K730" s="136">
        <f t="shared" si="113"/>
        <v>14380</v>
      </c>
      <c r="L730" t="e">
        <f>SQRT(($C$5/2)^2-($C$5/2)^2*'(OLD) bottom seam length'!K730^2/($C$6/2)^2)</f>
        <v>#DIV/0!</v>
      </c>
      <c r="O730" s="136">
        <f t="shared" si="114"/>
        <v>14380</v>
      </c>
      <c r="P730" t="b">
        <f t="shared" si="115"/>
        <v>0</v>
      </c>
      <c r="T730" s="136">
        <f t="shared" si="116"/>
        <v>14360</v>
      </c>
      <c r="U730" t="e">
        <f>SQRT(($U$6/2)^2-($U$6/2)^2*'(OLD) bottom seam length'!T730^2/($U$7/2)^2)</f>
        <v>#VALUE!</v>
      </c>
      <c r="W730" s="136">
        <f t="shared" si="117"/>
        <v>14360</v>
      </c>
      <c r="X730" t="e">
        <f>SQRT(($U$6/2)^2-($U$6/2)^2*'(OLD) bottom seam length'!W730^2/($U$7/2)^2)</f>
        <v>#VALUE!</v>
      </c>
      <c r="Z730" s="136">
        <f t="shared" si="118"/>
        <v>14360</v>
      </c>
      <c r="AA730" t="e">
        <f>SQRT(($U$6/2)^2-($U$6/2)^2*'(OLD) bottom seam length'!Z730^2/($U$7/2)^2)</f>
        <v>#VALUE!</v>
      </c>
      <c r="AC730" s="136">
        <f t="shared" si="119"/>
        <v>14360</v>
      </c>
      <c r="AD730" t="e">
        <f>SQRT(($U$6/2)^2-($U$6/2)^2*'(OLD) bottom seam length'!AC730^2/($U$7/2)^2)</f>
        <v>#VALUE!</v>
      </c>
    </row>
    <row r="731" spans="2:30">
      <c r="B731" s="136">
        <f t="shared" si="110"/>
        <v>14400</v>
      </c>
      <c r="C731" t="e">
        <f>SQRT(($C$5/2)^2-($C$5/2)^2*'(OLD) bottom seam length'!B731^2/($C$6/2)^2)</f>
        <v>#DIV/0!</v>
      </c>
      <c r="E731" s="136">
        <f t="shared" si="111"/>
        <v>14400</v>
      </c>
      <c r="F731" t="e">
        <f>SQRT(($C$5/2)^2-($C$5/2)^2*'(OLD) bottom seam length'!E731^2/($C$6/2)^2)</f>
        <v>#DIV/0!</v>
      </c>
      <c r="H731" s="136">
        <f t="shared" si="112"/>
        <v>14400</v>
      </c>
      <c r="I731" t="e">
        <f>SQRT(($C$5/2)^2-($C$5/2)^2*'(OLD) bottom seam length'!H731^2/($C$6/2)^2)</f>
        <v>#DIV/0!</v>
      </c>
      <c r="K731" s="136">
        <f t="shared" si="113"/>
        <v>14400</v>
      </c>
      <c r="L731" t="e">
        <f>SQRT(($C$5/2)^2-($C$5/2)^2*'(OLD) bottom seam length'!K731^2/($C$6/2)^2)</f>
        <v>#DIV/0!</v>
      </c>
      <c r="O731" s="136">
        <f t="shared" si="114"/>
        <v>14400</v>
      </c>
      <c r="P731" t="b">
        <f t="shared" si="115"/>
        <v>0</v>
      </c>
      <c r="T731" s="136">
        <f t="shared" si="116"/>
        <v>14380</v>
      </c>
      <c r="U731" t="e">
        <f>SQRT(($U$6/2)^2-($U$6/2)^2*'(OLD) bottom seam length'!T731^2/($U$7/2)^2)</f>
        <v>#VALUE!</v>
      </c>
      <c r="W731" s="136">
        <f t="shared" si="117"/>
        <v>14380</v>
      </c>
      <c r="X731" t="e">
        <f>SQRT(($U$6/2)^2-($U$6/2)^2*'(OLD) bottom seam length'!W731^2/($U$7/2)^2)</f>
        <v>#VALUE!</v>
      </c>
      <c r="Z731" s="136">
        <f t="shared" si="118"/>
        <v>14380</v>
      </c>
      <c r="AA731" t="e">
        <f>SQRT(($U$6/2)^2-($U$6/2)^2*'(OLD) bottom seam length'!Z731^2/($U$7/2)^2)</f>
        <v>#VALUE!</v>
      </c>
      <c r="AC731" s="136">
        <f t="shared" si="119"/>
        <v>14380</v>
      </c>
      <c r="AD731" t="e">
        <f>SQRT(($U$6/2)^2-($U$6/2)^2*'(OLD) bottom seam length'!AC731^2/($U$7/2)^2)</f>
        <v>#VALUE!</v>
      </c>
    </row>
    <row r="732" spans="2:30">
      <c r="B732" s="136">
        <f t="shared" si="110"/>
        <v>14420</v>
      </c>
      <c r="C732" t="e">
        <f>SQRT(($C$5/2)^2-($C$5/2)^2*'(OLD) bottom seam length'!B732^2/($C$6/2)^2)</f>
        <v>#DIV/0!</v>
      </c>
      <c r="E732" s="136">
        <f t="shared" si="111"/>
        <v>14420</v>
      </c>
      <c r="F732" t="e">
        <f>SQRT(($C$5/2)^2-($C$5/2)^2*'(OLD) bottom seam length'!E732^2/($C$6/2)^2)</f>
        <v>#DIV/0!</v>
      </c>
      <c r="H732" s="136">
        <f t="shared" si="112"/>
        <v>14420</v>
      </c>
      <c r="I732" t="e">
        <f>SQRT(($C$5/2)^2-($C$5/2)^2*'(OLD) bottom seam length'!H732^2/($C$6/2)^2)</f>
        <v>#DIV/0!</v>
      </c>
      <c r="K732" s="136">
        <f t="shared" si="113"/>
        <v>14420</v>
      </c>
      <c r="L732" t="e">
        <f>SQRT(($C$5/2)^2-($C$5/2)^2*'(OLD) bottom seam length'!K732^2/($C$6/2)^2)</f>
        <v>#DIV/0!</v>
      </c>
      <c r="O732" s="136">
        <f t="shared" si="114"/>
        <v>14420</v>
      </c>
      <c r="P732" t="b">
        <f t="shared" si="115"/>
        <v>0</v>
      </c>
      <c r="T732" s="136">
        <f t="shared" si="116"/>
        <v>14400</v>
      </c>
      <c r="U732" t="e">
        <f>SQRT(($U$6/2)^2-($U$6/2)^2*'(OLD) bottom seam length'!T732^2/($U$7/2)^2)</f>
        <v>#VALUE!</v>
      </c>
      <c r="W732" s="136">
        <f t="shared" si="117"/>
        <v>14400</v>
      </c>
      <c r="X732" t="e">
        <f>SQRT(($U$6/2)^2-($U$6/2)^2*'(OLD) bottom seam length'!W732^2/($U$7/2)^2)</f>
        <v>#VALUE!</v>
      </c>
      <c r="Z732" s="136">
        <f t="shared" si="118"/>
        <v>14400</v>
      </c>
      <c r="AA732" t="e">
        <f>SQRT(($U$6/2)^2-($U$6/2)^2*'(OLD) bottom seam length'!Z732^2/($U$7/2)^2)</f>
        <v>#VALUE!</v>
      </c>
      <c r="AC732" s="136">
        <f t="shared" si="119"/>
        <v>14400</v>
      </c>
      <c r="AD732" t="e">
        <f>SQRT(($U$6/2)^2-($U$6/2)^2*'(OLD) bottom seam length'!AC732^2/($U$7/2)^2)</f>
        <v>#VALUE!</v>
      </c>
    </row>
    <row r="733" spans="2:30">
      <c r="B733" s="136">
        <f t="shared" si="110"/>
        <v>14440</v>
      </c>
      <c r="C733" t="e">
        <f>SQRT(($C$5/2)^2-($C$5/2)^2*'(OLD) bottom seam length'!B733^2/($C$6/2)^2)</f>
        <v>#DIV/0!</v>
      </c>
      <c r="E733" s="136">
        <f t="shared" si="111"/>
        <v>14440</v>
      </c>
      <c r="F733" t="e">
        <f>SQRT(($C$5/2)^2-($C$5/2)^2*'(OLD) bottom seam length'!E733^2/($C$6/2)^2)</f>
        <v>#DIV/0!</v>
      </c>
      <c r="H733" s="136">
        <f t="shared" si="112"/>
        <v>14440</v>
      </c>
      <c r="I733" t="e">
        <f>SQRT(($C$5/2)^2-($C$5/2)^2*'(OLD) bottom seam length'!H733^2/($C$6/2)^2)</f>
        <v>#DIV/0!</v>
      </c>
      <c r="K733" s="136">
        <f t="shared" si="113"/>
        <v>14440</v>
      </c>
      <c r="L733" t="e">
        <f>SQRT(($C$5/2)^2-($C$5/2)^2*'(OLD) bottom seam length'!K733^2/($C$6/2)^2)</f>
        <v>#DIV/0!</v>
      </c>
      <c r="O733" s="136">
        <f t="shared" si="114"/>
        <v>14440</v>
      </c>
      <c r="P733" t="b">
        <f t="shared" si="115"/>
        <v>0</v>
      </c>
      <c r="T733" s="136">
        <f t="shared" si="116"/>
        <v>14420</v>
      </c>
      <c r="U733" t="e">
        <f>SQRT(($U$6/2)^2-($U$6/2)^2*'(OLD) bottom seam length'!T733^2/($U$7/2)^2)</f>
        <v>#VALUE!</v>
      </c>
      <c r="W733" s="136">
        <f t="shared" si="117"/>
        <v>14420</v>
      </c>
      <c r="X733" t="e">
        <f>SQRT(($U$6/2)^2-($U$6/2)^2*'(OLD) bottom seam length'!W733^2/($U$7/2)^2)</f>
        <v>#VALUE!</v>
      </c>
      <c r="Z733" s="136">
        <f t="shared" si="118"/>
        <v>14420</v>
      </c>
      <c r="AA733" t="e">
        <f>SQRT(($U$6/2)^2-($U$6/2)^2*'(OLD) bottom seam length'!Z733^2/($U$7/2)^2)</f>
        <v>#VALUE!</v>
      </c>
      <c r="AC733" s="136">
        <f t="shared" si="119"/>
        <v>14420</v>
      </c>
      <c r="AD733" t="e">
        <f>SQRT(($U$6/2)^2-($U$6/2)^2*'(OLD) bottom seam length'!AC733^2/($U$7/2)^2)</f>
        <v>#VALUE!</v>
      </c>
    </row>
    <row r="734" spans="2:30">
      <c r="B734" s="136">
        <f t="shared" si="110"/>
        <v>14460</v>
      </c>
      <c r="C734" t="e">
        <f>SQRT(($C$5/2)^2-($C$5/2)^2*'(OLD) bottom seam length'!B734^2/($C$6/2)^2)</f>
        <v>#DIV/0!</v>
      </c>
      <c r="E734" s="136">
        <f t="shared" si="111"/>
        <v>14460</v>
      </c>
      <c r="F734" t="e">
        <f>SQRT(($C$5/2)^2-($C$5/2)^2*'(OLD) bottom seam length'!E734^2/($C$6/2)^2)</f>
        <v>#DIV/0!</v>
      </c>
      <c r="H734" s="136">
        <f t="shared" si="112"/>
        <v>14460</v>
      </c>
      <c r="I734" t="e">
        <f>SQRT(($C$5/2)^2-($C$5/2)^2*'(OLD) bottom seam length'!H734^2/($C$6/2)^2)</f>
        <v>#DIV/0!</v>
      </c>
      <c r="K734" s="136">
        <f t="shared" si="113"/>
        <v>14460</v>
      </c>
      <c r="L734" t="e">
        <f>SQRT(($C$5/2)^2-($C$5/2)^2*'(OLD) bottom seam length'!K734^2/($C$6/2)^2)</f>
        <v>#DIV/0!</v>
      </c>
      <c r="O734" s="136">
        <f t="shared" si="114"/>
        <v>14460</v>
      </c>
      <c r="P734" t="b">
        <f t="shared" si="115"/>
        <v>0</v>
      </c>
      <c r="T734" s="136">
        <f t="shared" si="116"/>
        <v>14440</v>
      </c>
      <c r="U734" t="e">
        <f>SQRT(($U$6/2)^2-($U$6/2)^2*'(OLD) bottom seam length'!T734^2/($U$7/2)^2)</f>
        <v>#VALUE!</v>
      </c>
      <c r="W734" s="136">
        <f t="shared" si="117"/>
        <v>14440</v>
      </c>
      <c r="X734" t="e">
        <f>SQRT(($U$6/2)^2-($U$6/2)^2*'(OLD) bottom seam length'!W734^2/($U$7/2)^2)</f>
        <v>#VALUE!</v>
      </c>
      <c r="Z734" s="136">
        <f t="shared" si="118"/>
        <v>14440</v>
      </c>
      <c r="AA734" t="e">
        <f>SQRT(($U$6/2)^2-($U$6/2)^2*'(OLD) bottom seam length'!Z734^2/($U$7/2)^2)</f>
        <v>#VALUE!</v>
      </c>
      <c r="AC734" s="136">
        <f t="shared" si="119"/>
        <v>14440</v>
      </c>
      <c r="AD734" t="e">
        <f>SQRT(($U$6/2)^2-($U$6/2)^2*'(OLD) bottom seam length'!AC734^2/($U$7/2)^2)</f>
        <v>#VALUE!</v>
      </c>
    </row>
    <row r="735" spans="2:30">
      <c r="B735" s="136">
        <f t="shared" si="110"/>
        <v>14480</v>
      </c>
      <c r="C735" t="e">
        <f>SQRT(($C$5/2)^2-($C$5/2)^2*'(OLD) bottom seam length'!B735^2/($C$6/2)^2)</f>
        <v>#DIV/0!</v>
      </c>
      <c r="E735" s="136">
        <f t="shared" si="111"/>
        <v>14480</v>
      </c>
      <c r="F735" t="e">
        <f>SQRT(($C$5/2)^2-($C$5/2)^2*'(OLD) bottom seam length'!E735^2/($C$6/2)^2)</f>
        <v>#DIV/0!</v>
      </c>
      <c r="H735" s="136">
        <f t="shared" si="112"/>
        <v>14480</v>
      </c>
      <c r="I735" t="e">
        <f>SQRT(($C$5/2)^2-($C$5/2)^2*'(OLD) bottom seam length'!H735^2/($C$6/2)^2)</f>
        <v>#DIV/0!</v>
      </c>
      <c r="K735" s="136">
        <f t="shared" si="113"/>
        <v>14480</v>
      </c>
      <c r="L735" t="e">
        <f>SQRT(($C$5/2)^2-($C$5/2)^2*'(OLD) bottom seam length'!K735^2/($C$6/2)^2)</f>
        <v>#DIV/0!</v>
      </c>
      <c r="O735" s="136">
        <f t="shared" si="114"/>
        <v>14480</v>
      </c>
      <c r="P735" t="b">
        <f t="shared" si="115"/>
        <v>0</v>
      </c>
      <c r="T735" s="136">
        <f t="shared" si="116"/>
        <v>14460</v>
      </c>
      <c r="U735" t="e">
        <f>SQRT(($U$6/2)^2-($U$6/2)^2*'(OLD) bottom seam length'!T735^2/($U$7/2)^2)</f>
        <v>#VALUE!</v>
      </c>
      <c r="W735" s="136">
        <f t="shared" si="117"/>
        <v>14460</v>
      </c>
      <c r="X735" t="e">
        <f>SQRT(($U$6/2)^2-($U$6/2)^2*'(OLD) bottom seam length'!W735^2/($U$7/2)^2)</f>
        <v>#VALUE!</v>
      </c>
      <c r="Z735" s="136">
        <f t="shared" si="118"/>
        <v>14460</v>
      </c>
      <c r="AA735" t="e">
        <f>SQRT(($U$6/2)^2-($U$6/2)^2*'(OLD) bottom seam length'!Z735^2/($U$7/2)^2)</f>
        <v>#VALUE!</v>
      </c>
      <c r="AC735" s="136">
        <f t="shared" si="119"/>
        <v>14460</v>
      </c>
      <c r="AD735" t="e">
        <f>SQRT(($U$6/2)^2-($U$6/2)^2*'(OLD) bottom seam length'!AC735^2/($U$7/2)^2)</f>
        <v>#VALUE!</v>
      </c>
    </row>
    <row r="736" spans="2:30">
      <c r="B736" s="136">
        <f t="shared" si="110"/>
        <v>14500</v>
      </c>
      <c r="C736" t="e">
        <f>SQRT(($C$5/2)^2-($C$5/2)^2*'(OLD) bottom seam length'!B736^2/($C$6/2)^2)</f>
        <v>#DIV/0!</v>
      </c>
      <c r="E736" s="136">
        <f t="shared" si="111"/>
        <v>14500</v>
      </c>
      <c r="F736" t="e">
        <f>SQRT(($C$5/2)^2-($C$5/2)^2*'(OLD) bottom seam length'!E736^2/($C$6/2)^2)</f>
        <v>#DIV/0!</v>
      </c>
      <c r="H736" s="136">
        <f t="shared" si="112"/>
        <v>14500</v>
      </c>
      <c r="I736" t="e">
        <f>SQRT(($C$5/2)^2-($C$5/2)^2*'(OLD) bottom seam length'!H736^2/($C$6/2)^2)</f>
        <v>#DIV/0!</v>
      </c>
      <c r="K736" s="136">
        <f t="shared" si="113"/>
        <v>14500</v>
      </c>
      <c r="L736" t="e">
        <f>SQRT(($C$5/2)^2-($C$5/2)^2*'(OLD) bottom seam length'!K736^2/($C$6/2)^2)</f>
        <v>#DIV/0!</v>
      </c>
      <c r="O736" s="136">
        <f t="shared" si="114"/>
        <v>14500</v>
      </c>
      <c r="P736" t="b">
        <f t="shared" si="115"/>
        <v>0</v>
      </c>
      <c r="T736" s="136">
        <f t="shared" si="116"/>
        <v>14480</v>
      </c>
      <c r="U736" t="e">
        <f>SQRT(($U$6/2)^2-($U$6/2)^2*'(OLD) bottom seam length'!T736^2/($U$7/2)^2)</f>
        <v>#VALUE!</v>
      </c>
      <c r="W736" s="136">
        <f t="shared" si="117"/>
        <v>14480</v>
      </c>
      <c r="X736" t="e">
        <f>SQRT(($U$6/2)^2-($U$6/2)^2*'(OLD) bottom seam length'!W736^2/($U$7/2)^2)</f>
        <v>#VALUE!</v>
      </c>
      <c r="Z736" s="136">
        <f t="shared" si="118"/>
        <v>14480</v>
      </c>
      <c r="AA736" t="e">
        <f>SQRT(($U$6/2)^2-($U$6/2)^2*'(OLD) bottom seam length'!Z736^2/($U$7/2)^2)</f>
        <v>#VALUE!</v>
      </c>
      <c r="AC736" s="136">
        <f t="shared" si="119"/>
        <v>14480</v>
      </c>
      <c r="AD736" t="e">
        <f>SQRT(($U$6/2)^2-($U$6/2)^2*'(OLD) bottom seam length'!AC736^2/($U$7/2)^2)</f>
        <v>#VALUE!</v>
      </c>
    </row>
    <row r="737" spans="2:30">
      <c r="B737" s="136">
        <f t="shared" si="110"/>
        <v>14520</v>
      </c>
      <c r="C737" t="e">
        <f>SQRT(($C$5/2)^2-($C$5/2)^2*'(OLD) bottom seam length'!B737^2/($C$6/2)^2)</f>
        <v>#DIV/0!</v>
      </c>
      <c r="E737" s="136">
        <f t="shared" si="111"/>
        <v>14520</v>
      </c>
      <c r="F737" t="e">
        <f>SQRT(($C$5/2)^2-($C$5/2)^2*'(OLD) bottom seam length'!E737^2/($C$6/2)^2)</f>
        <v>#DIV/0!</v>
      </c>
      <c r="H737" s="136">
        <f t="shared" si="112"/>
        <v>14520</v>
      </c>
      <c r="I737" t="e">
        <f>SQRT(($C$5/2)^2-($C$5/2)^2*'(OLD) bottom seam length'!H737^2/($C$6/2)^2)</f>
        <v>#DIV/0!</v>
      </c>
      <c r="K737" s="136">
        <f t="shared" si="113"/>
        <v>14520</v>
      </c>
      <c r="L737" t="e">
        <f>SQRT(($C$5/2)^2-($C$5/2)^2*'(OLD) bottom seam length'!K737^2/($C$6/2)^2)</f>
        <v>#DIV/0!</v>
      </c>
      <c r="O737" s="136">
        <f t="shared" si="114"/>
        <v>14520</v>
      </c>
      <c r="P737" t="b">
        <f t="shared" si="115"/>
        <v>0</v>
      </c>
      <c r="T737" s="136">
        <f t="shared" si="116"/>
        <v>14500</v>
      </c>
      <c r="U737" t="e">
        <f>SQRT(($U$6/2)^2-($U$6/2)^2*'(OLD) bottom seam length'!T737^2/($U$7/2)^2)</f>
        <v>#VALUE!</v>
      </c>
      <c r="W737" s="136">
        <f t="shared" si="117"/>
        <v>14500</v>
      </c>
      <c r="X737" t="e">
        <f>SQRT(($U$6/2)^2-($U$6/2)^2*'(OLD) bottom seam length'!W737^2/($U$7/2)^2)</f>
        <v>#VALUE!</v>
      </c>
      <c r="Z737" s="136">
        <f t="shared" si="118"/>
        <v>14500</v>
      </c>
      <c r="AA737" t="e">
        <f>SQRT(($U$6/2)^2-($U$6/2)^2*'(OLD) bottom seam length'!Z737^2/($U$7/2)^2)</f>
        <v>#VALUE!</v>
      </c>
      <c r="AC737" s="136">
        <f t="shared" si="119"/>
        <v>14500</v>
      </c>
      <c r="AD737" t="e">
        <f>SQRT(($U$6/2)^2-($U$6/2)^2*'(OLD) bottom seam length'!AC737^2/($U$7/2)^2)</f>
        <v>#VALUE!</v>
      </c>
    </row>
    <row r="738" spans="2:30">
      <c r="B738" s="136">
        <f t="shared" si="110"/>
        <v>14540</v>
      </c>
      <c r="C738" t="e">
        <f>SQRT(($C$5/2)^2-($C$5/2)^2*'(OLD) bottom seam length'!B738^2/($C$6/2)^2)</f>
        <v>#DIV/0!</v>
      </c>
      <c r="E738" s="136">
        <f t="shared" si="111"/>
        <v>14540</v>
      </c>
      <c r="F738" t="e">
        <f>SQRT(($C$5/2)^2-($C$5/2)^2*'(OLD) bottom seam length'!E738^2/($C$6/2)^2)</f>
        <v>#DIV/0!</v>
      </c>
      <c r="H738" s="136">
        <f t="shared" si="112"/>
        <v>14540</v>
      </c>
      <c r="I738" t="e">
        <f>SQRT(($C$5/2)^2-($C$5/2)^2*'(OLD) bottom seam length'!H738^2/($C$6/2)^2)</f>
        <v>#DIV/0!</v>
      </c>
      <c r="K738" s="136">
        <f t="shared" si="113"/>
        <v>14540</v>
      </c>
      <c r="L738" t="e">
        <f>SQRT(($C$5/2)^2-($C$5/2)^2*'(OLD) bottom seam length'!K738^2/($C$6/2)^2)</f>
        <v>#DIV/0!</v>
      </c>
      <c r="O738" s="136">
        <f t="shared" si="114"/>
        <v>14540</v>
      </c>
      <c r="P738" t="b">
        <f t="shared" si="115"/>
        <v>0</v>
      </c>
      <c r="T738" s="136">
        <f t="shared" si="116"/>
        <v>14520</v>
      </c>
      <c r="U738" t="e">
        <f>SQRT(($U$6/2)^2-($U$6/2)^2*'(OLD) bottom seam length'!T738^2/($U$7/2)^2)</f>
        <v>#VALUE!</v>
      </c>
      <c r="W738" s="136">
        <f t="shared" si="117"/>
        <v>14520</v>
      </c>
      <c r="X738" t="e">
        <f>SQRT(($U$6/2)^2-($U$6/2)^2*'(OLD) bottom seam length'!W738^2/($U$7/2)^2)</f>
        <v>#VALUE!</v>
      </c>
      <c r="Z738" s="136">
        <f t="shared" si="118"/>
        <v>14520</v>
      </c>
      <c r="AA738" t="e">
        <f>SQRT(($U$6/2)^2-($U$6/2)^2*'(OLD) bottom seam length'!Z738^2/($U$7/2)^2)</f>
        <v>#VALUE!</v>
      </c>
      <c r="AC738" s="136">
        <f t="shared" si="119"/>
        <v>14520</v>
      </c>
      <c r="AD738" t="e">
        <f>SQRT(($U$6/2)^2-($U$6/2)^2*'(OLD) bottom seam length'!AC738^2/($U$7/2)^2)</f>
        <v>#VALUE!</v>
      </c>
    </row>
    <row r="739" spans="2:30">
      <c r="B739" s="136">
        <f t="shared" si="110"/>
        <v>14560</v>
      </c>
      <c r="C739" t="e">
        <f>SQRT(($C$5/2)^2-($C$5/2)^2*'(OLD) bottom seam length'!B739^2/($C$6/2)^2)</f>
        <v>#DIV/0!</v>
      </c>
      <c r="E739" s="136">
        <f t="shared" si="111"/>
        <v>14560</v>
      </c>
      <c r="F739" t="e">
        <f>SQRT(($C$5/2)^2-($C$5/2)^2*'(OLD) bottom seam length'!E739^2/($C$6/2)^2)</f>
        <v>#DIV/0!</v>
      </c>
      <c r="H739" s="136">
        <f t="shared" si="112"/>
        <v>14560</v>
      </c>
      <c r="I739" t="e">
        <f>SQRT(($C$5/2)^2-($C$5/2)^2*'(OLD) bottom seam length'!H739^2/($C$6/2)^2)</f>
        <v>#DIV/0!</v>
      </c>
      <c r="K739" s="136">
        <f t="shared" si="113"/>
        <v>14560</v>
      </c>
      <c r="L739" t="e">
        <f>SQRT(($C$5/2)^2-($C$5/2)^2*'(OLD) bottom seam length'!K739^2/($C$6/2)^2)</f>
        <v>#DIV/0!</v>
      </c>
      <c r="O739" s="136">
        <f t="shared" si="114"/>
        <v>14560</v>
      </c>
      <c r="P739" t="b">
        <f t="shared" si="115"/>
        <v>0</v>
      </c>
      <c r="T739" s="136">
        <f t="shared" si="116"/>
        <v>14540</v>
      </c>
      <c r="U739" t="e">
        <f>SQRT(($U$6/2)^2-($U$6/2)^2*'(OLD) bottom seam length'!T739^2/($U$7/2)^2)</f>
        <v>#VALUE!</v>
      </c>
      <c r="W739" s="136">
        <f t="shared" si="117"/>
        <v>14540</v>
      </c>
      <c r="X739" t="e">
        <f>SQRT(($U$6/2)^2-($U$6/2)^2*'(OLD) bottom seam length'!W739^2/($U$7/2)^2)</f>
        <v>#VALUE!</v>
      </c>
      <c r="Z739" s="136">
        <f t="shared" si="118"/>
        <v>14540</v>
      </c>
      <c r="AA739" t="e">
        <f>SQRT(($U$6/2)^2-($U$6/2)^2*'(OLD) bottom seam length'!Z739^2/($U$7/2)^2)</f>
        <v>#VALUE!</v>
      </c>
      <c r="AC739" s="136">
        <f t="shared" si="119"/>
        <v>14540</v>
      </c>
      <c r="AD739" t="e">
        <f>SQRT(($U$6/2)^2-($U$6/2)^2*'(OLD) bottom seam length'!AC739^2/($U$7/2)^2)</f>
        <v>#VALUE!</v>
      </c>
    </row>
    <row r="740" spans="2:30">
      <c r="B740" s="136">
        <f t="shared" si="110"/>
        <v>14580</v>
      </c>
      <c r="C740" t="e">
        <f>SQRT(($C$5/2)^2-($C$5/2)^2*'(OLD) bottom seam length'!B740^2/($C$6/2)^2)</f>
        <v>#DIV/0!</v>
      </c>
      <c r="E740" s="136">
        <f t="shared" si="111"/>
        <v>14580</v>
      </c>
      <c r="F740" t="e">
        <f>SQRT(($C$5/2)^2-($C$5/2)^2*'(OLD) bottom seam length'!E740^2/($C$6/2)^2)</f>
        <v>#DIV/0!</v>
      </c>
      <c r="H740" s="136">
        <f t="shared" si="112"/>
        <v>14580</v>
      </c>
      <c r="I740" t="e">
        <f>SQRT(($C$5/2)^2-($C$5/2)^2*'(OLD) bottom seam length'!H740^2/($C$6/2)^2)</f>
        <v>#DIV/0!</v>
      </c>
      <c r="K740" s="136">
        <f t="shared" si="113"/>
        <v>14580</v>
      </c>
      <c r="L740" t="e">
        <f>SQRT(($C$5/2)^2-($C$5/2)^2*'(OLD) bottom seam length'!K740^2/($C$6/2)^2)</f>
        <v>#DIV/0!</v>
      </c>
      <c r="O740" s="136">
        <f t="shared" si="114"/>
        <v>14580</v>
      </c>
      <c r="P740" t="b">
        <f t="shared" si="115"/>
        <v>0</v>
      </c>
      <c r="T740" s="136">
        <f t="shared" si="116"/>
        <v>14560</v>
      </c>
      <c r="U740" t="e">
        <f>SQRT(($U$6/2)^2-($U$6/2)^2*'(OLD) bottom seam length'!T740^2/($U$7/2)^2)</f>
        <v>#VALUE!</v>
      </c>
      <c r="W740" s="136">
        <f t="shared" si="117"/>
        <v>14560</v>
      </c>
      <c r="X740" t="e">
        <f>SQRT(($U$6/2)^2-($U$6/2)^2*'(OLD) bottom seam length'!W740^2/($U$7/2)^2)</f>
        <v>#VALUE!</v>
      </c>
      <c r="Z740" s="136">
        <f t="shared" si="118"/>
        <v>14560</v>
      </c>
      <c r="AA740" t="e">
        <f>SQRT(($U$6/2)^2-($U$6/2)^2*'(OLD) bottom seam length'!Z740^2/($U$7/2)^2)</f>
        <v>#VALUE!</v>
      </c>
      <c r="AC740" s="136">
        <f t="shared" si="119"/>
        <v>14560</v>
      </c>
      <c r="AD740" t="e">
        <f>SQRT(($U$6/2)^2-($U$6/2)^2*'(OLD) bottom seam length'!AC740^2/($U$7/2)^2)</f>
        <v>#VALUE!</v>
      </c>
    </row>
    <row r="741" spans="2:30">
      <c r="B741" s="136">
        <f t="shared" si="110"/>
        <v>14600</v>
      </c>
      <c r="C741" t="e">
        <f>SQRT(($C$5/2)^2-($C$5/2)^2*'(OLD) bottom seam length'!B741^2/($C$6/2)^2)</f>
        <v>#DIV/0!</v>
      </c>
      <c r="E741" s="136">
        <f t="shared" si="111"/>
        <v>14600</v>
      </c>
      <c r="F741" t="e">
        <f>SQRT(($C$5/2)^2-($C$5/2)^2*'(OLD) bottom seam length'!E741^2/($C$6/2)^2)</f>
        <v>#DIV/0!</v>
      </c>
      <c r="H741" s="136">
        <f t="shared" si="112"/>
        <v>14600</v>
      </c>
      <c r="I741" t="e">
        <f>SQRT(($C$5/2)^2-($C$5/2)^2*'(OLD) bottom seam length'!H741^2/($C$6/2)^2)</f>
        <v>#DIV/0!</v>
      </c>
      <c r="K741" s="136">
        <f t="shared" si="113"/>
        <v>14600</v>
      </c>
      <c r="L741" t="e">
        <f>SQRT(($C$5/2)^2-($C$5/2)^2*'(OLD) bottom seam length'!K741^2/($C$6/2)^2)</f>
        <v>#DIV/0!</v>
      </c>
      <c r="O741" s="136">
        <f t="shared" si="114"/>
        <v>14600</v>
      </c>
      <c r="P741" t="b">
        <f t="shared" si="115"/>
        <v>0</v>
      </c>
      <c r="T741" s="136">
        <f t="shared" si="116"/>
        <v>14580</v>
      </c>
      <c r="U741" t="e">
        <f>SQRT(($U$6/2)^2-($U$6/2)^2*'(OLD) bottom seam length'!T741^2/($U$7/2)^2)</f>
        <v>#VALUE!</v>
      </c>
      <c r="W741" s="136">
        <f t="shared" si="117"/>
        <v>14580</v>
      </c>
      <c r="X741" t="e">
        <f>SQRT(($U$6/2)^2-($U$6/2)^2*'(OLD) bottom seam length'!W741^2/($U$7/2)^2)</f>
        <v>#VALUE!</v>
      </c>
      <c r="Z741" s="136">
        <f t="shared" si="118"/>
        <v>14580</v>
      </c>
      <c r="AA741" t="e">
        <f>SQRT(($U$6/2)^2-($U$6/2)^2*'(OLD) bottom seam length'!Z741^2/($U$7/2)^2)</f>
        <v>#VALUE!</v>
      </c>
      <c r="AC741" s="136">
        <f t="shared" si="119"/>
        <v>14580</v>
      </c>
      <c r="AD741" t="e">
        <f>SQRT(($U$6/2)^2-($U$6/2)^2*'(OLD) bottom seam length'!AC741^2/($U$7/2)^2)</f>
        <v>#VALUE!</v>
      </c>
    </row>
    <row r="742" spans="2:30">
      <c r="B742" s="136">
        <f t="shared" si="110"/>
        <v>14620</v>
      </c>
      <c r="C742" t="e">
        <f>SQRT(($C$5/2)^2-($C$5/2)^2*'(OLD) bottom seam length'!B742^2/($C$6/2)^2)</f>
        <v>#DIV/0!</v>
      </c>
      <c r="E742" s="136">
        <f t="shared" si="111"/>
        <v>14620</v>
      </c>
      <c r="F742" t="e">
        <f>SQRT(($C$5/2)^2-($C$5/2)^2*'(OLD) bottom seam length'!E742^2/($C$6/2)^2)</f>
        <v>#DIV/0!</v>
      </c>
      <c r="H742" s="136">
        <f t="shared" si="112"/>
        <v>14620</v>
      </c>
      <c r="I742" t="e">
        <f>SQRT(($C$5/2)^2-($C$5/2)^2*'(OLD) bottom seam length'!H742^2/($C$6/2)^2)</f>
        <v>#DIV/0!</v>
      </c>
      <c r="K742" s="136">
        <f t="shared" si="113"/>
        <v>14620</v>
      </c>
      <c r="L742" t="e">
        <f>SQRT(($C$5/2)^2-($C$5/2)^2*'(OLD) bottom seam length'!K742^2/($C$6/2)^2)</f>
        <v>#DIV/0!</v>
      </c>
      <c r="O742" s="136">
        <f t="shared" si="114"/>
        <v>14620</v>
      </c>
      <c r="P742" t="b">
        <f t="shared" si="115"/>
        <v>0</v>
      </c>
      <c r="T742" s="136">
        <f t="shared" si="116"/>
        <v>14600</v>
      </c>
      <c r="U742" t="e">
        <f>SQRT(($U$6/2)^2-($U$6/2)^2*'(OLD) bottom seam length'!T742^2/($U$7/2)^2)</f>
        <v>#VALUE!</v>
      </c>
      <c r="W742" s="136">
        <f t="shared" si="117"/>
        <v>14600</v>
      </c>
      <c r="X742" t="e">
        <f>SQRT(($U$6/2)^2-($U$6/2)^2*'(OLD) bottom seam length'!W742^2/($U$7/2)^2)</f>
        <v>#VALUE!</v>
      </c>
      <c r="Z742" s="136">
        <f t="shared" si="118"/>
        <v>14600</v>
      </c>
      <c r="AA742" t="e">
        <f>SQRT(($U$6/2)^2-($U$6/2)^2*'(OLD) bottom seam length'!Z742^2/($U$7/2)^2)</f>
        <v>#VALUE!</v>
      </c>
      <c r="AC742" s="136">
        <f t="shared" si="119"/>
        <v>14600</v>
      </c>
      <c r="AD742" t="e">
        <f>SQRT(($U$6/2)^2-($U$6/2)^2*'(OLD) bottom seam length'!AC742^2/($U$7/2)^2)</f>
        <v>#VALUE!</v>
      </c>
    </row>
    <row r="743" spans="2:30">
      <c r="B743" s="136">
        <f t="shared" si="110"/>
        <v>14640</v>
      </c>
      <c r="C743" t="e">
        <f>SQRT(($C$5/2)^2-($C$5/2)^2*'(OLD) bottom seam length'!B743^2/($C$6/2)^2)</f>
        <v>#DIV/0!</v>
      </c>
      <c r="E743" s="136">
        <f t="shared" si="111"/>
        <v>14640</v>
      </c>
      <c r="F743" t="e">
        <f>SQRT(($C$5/2)^2-($C$5/2)^2*'(OLD) bottom seam length'!E743^2/($C$6/2)^2)</f>
        <v>#DIV/0!</v>
      </c>
      <c r="H743" s="136">
        <f t="shared" si="112"/>
        <v>14640</v>
      </c>
      <c r="I743" t="e">
        <f>SQRT(($C$5/2)^2-($C$5/2)^2*'(OLD) bottom seam length'!H743^2/($C$6/2)^2)</f>
        <v>#DIV/0!</v>
      </c>
      <c r="K743" s="136">
        <f t="shared" si="113"/>
        <v>14640</v>
      </c>
      <c r="L743" t="e">
        <f>SQRT(($C$5/2)^2-($C$5/2)^2*'(OLD) bottom seam length'!K743^2/($C$6/2)^2)</f>
        <v>#DIV/0!</v>
      </c>
      <c r="O743" s="136">
        <f t="shared" si="114"/>
        <v>14640</v>
      </c>
      <c r="P743" t="b">
        <f t="shared" si="115"/>
        <v>0</v>
      </c>
      <c r="T743" s="136">
        <f t="shared" si="116"/>
        <v>14620</v>
      </c>
      <c r="U743" t="e">
        <f>SQRT(($U$6/2)^2-($U$6/2)^2*'(OLD) bottom seam length'!T743^2/($U$7/2)^2)</f>
        <v>#VALUE!</v>
      </c>
      <c r="W743" s="136">
        <f t="shared" si="117"/>
        <v>14620</v>
      </c>
      <c r="X743" t="e">
        <f>SQRT(($U$6/2)^2-($U$6/2)^2*'(OLD) bottom seam length'!W743^2/($U$7/2)^2)</f>
        <v>#VALUE!</v>
      </c>
      <c r="Z743" s="136">
        <f t="shared" si="118"/>
        <v>14620</v>
      </c>
      <c r="AA743" t="e">
        <f>SQRT(($U$6/2)^2-($U$6/2)^2*'(OLD) bottom seam length'!Z743^2/($U$7/2)^2)</f>
        <v>#VALUE!</v>
      </c>
      <c r="AC743" s="136">
        <f t="shared" si="119"/>
        <v>14620</v>
      </c>
      <c r="AD743" t="e">
        <f>SQRT(($U$6/2)^2-($U$6/2)^2*'(OLD) bottom seam length'!AC743^2/($U$7/2)^2)</f>
        <v>#VALUE!</v>
      </c>
    </row>
    <row r="744" spans="2:30">
      <c r="B744" s="136">
        <f t="shared" si="110"/>
        <v>14660</v>
      </c>
      <c r="C744" t="e">
        <f>SQRT(($C$5/2)^2-($C$5/2)^2*'(OLD) bottom seam length'!B744^2/($C$6/2)^2)</f>
        <v>#DIV/0!</v>
      </c>
      <c r="E744" s="136">
        <f t="shared" si="111"/>
        <v>14660</v>
      </c>
      <c r="F744" t="e">
        <f>SQRT(($C$5/2)^2-($C$5/2)^2*'(OLD) bottom seam length'!E744^2/($C$6/2)^2)</f>
        <v>#DIV/0!</v>
      </c>
      <c r="H744" s="136">
        <f t="shared" si="112"/>
        <v>14660</v>
      </c>
      <c r="I744" t="e">
        <f>SQRT(($C$5/2)^2-($C$5/2)^2*'(OLD) bottom seam length'!H744^2/($C$6/2)^2)</f>
        <v>#DIV/0!</v>
      </c>
      <c r="K744" s="136">
        <f t="shared" si="113"/>
        <v>14660</v>
      </c>
      <c r="L744" t="e">
        <f>SQRT(($C$5/2)^2-($C$5/2)^2*'(OLD) bottom seam length'!K744^2/($C$6/2)^2)</f>
        <v>#DIV/0!</v>
      </c>
      <c r="O744" s="136">
        <f t="shared" si="114"/>
        <v>14660</v>
      </c>
      <c r="P744" t="b">
        <f t="shared" si="115"/>
        <v>0</v>
      </c>
      <c r="T744" s="136">
        <f t="shared" si="116"/>
        <v>14640</v>
      </c>
      <c r="U744" t="e">
        <f>SQRT(($U$6/2)^2-($U$6/2)^2*'(OLD) bottom seam length'!T744^2/($U$7/2)^2)</f>
        <v>#VALUE!</v>
      </c>
      <c r="W744" s="136">
        <f t="shared" si="117"/>
        <v>14640</v>
      </c>
      <c r="X744" t="e">
        <f>SQRT(($U$6/2)^2-($U$6/2)^2*'(OLD) bottom seam length'!W744^2/($U$7/2)^2)</f>
        <v>#VALUE!</v>
      </c>
      <c r="Z744" s="136">
        <f t="shared" si="118"/>
        <v>14640</v>
      </c>
      <c r="AA744" t="e">
        <f>SQRT(($U$6/2)^2-($U$6/2)^2*'(OLD) bottom seam length'!Z744^2/($U$7/2)^2)</f>
        <v>#VALUE!</v>
      </c>
      <c r="AC744" s="136">
        <f t="shared" si="119"/>
        <v>14640</v>
      </c>
      <c r="AD744" t="e">
        <f>SQRT(($U$6/2)^2-($U$6/2)^2*'(OLD) bottom seam length'!AC744^2/($U$7/2)^2)</f>
        <v>#VALUE!</v>
      </c>
    </row>
    <row r="745" spans="2:30">
      <c r="B745" s="136">
        <f t="shared" si="110"/>
        <v>14680</v>
      </c>
      <c r="C745" t="e">
        <f>SQRT(($C$5/2)^2-($C$5/2)^2*'(OLD) bottom seam length'!B745^2/($C$6/2)^2)</f>
        <v>#DIV/0!</v>
      </c>
      <c r="E745" s="136">
        <f t="shared" si="111"/>
        <v>14680</v>
      </c>
      <c r="F745" t="e">
        <f>SQRT(($C$5/2)^2-($C$5/2)^2*'(OLD) bottom seam length'!E745^2/($C$6/2)^2)</f>
        <v>#DIV/0!</v>
      </c>
      <c r="H745" s="136">
        <f t="shared" si="112"/>
        <v>14680</v>
      </c>
      <c r="I745" t="e">
        <f>SQRT(($C$5/2)^2-($C$5/2)^2*'(OLD) bottom seam length'!H745^2/($C$6/2)^2)</f>
        <v>#DIV/0!</v>
      </c>
      <c r="K745" s="136">
        <f t="shared" si="113"/>
        <v>14680</v>
      </c>
      <c r="L745" t="e">
        <f>SQRT(($C$5/2)^2-($C$5/2)^2*'(OLD) bottom seam length'!K745^2/($C$6/2)^2)</f>
        <v>#DIV/0!</v>
      </c>
      <c r="O745" s="136">
        <f t="shared" si="114"/>
        <v>14680</v>
      </c>
      <c r="P745" t="b">
        <f t="shared" si="115"/>
        <v>0</v>
      </c>
      <c r="T745" s="136">
        <f t="shared" si="116"/>
        <v>14660</v>
      </c>
      <c r="U745" t="e">
        <f>SQRT(($U$6/2)^2-($U$6/2)^2*'(OLD) bottom seam length'!T745^2/($U$7/2)^2)</f>
        <v>#VALUE!</v>
      </c>
      <c r="W745" s="136">
        <f t="shared" si="117"/>
        <v>14660</v>
      </c>
      <c r="X745" t="e">
        <f>SQRT(($U$6/2)^2-($U$6/2)^2*'(OLD) bottom seam length'!W745^2/($U$7/2)^2)</f>
        <v>#VALUE!</v>
      </c>
      <c r="Z745" s="136">
        <f t="shared" si="118"/>
        <v>14660</v>
      </c>
      <c r="AA745" t="e">
        <f>SQRT(($U$6/2)^2-($U$6/2)^2*'(OLD) bottom seam length'!Z745^2/($U$7/2)^2)</f>
        <v>#VALUE!</v>
      </c>
      <c r="AC745" s="136">
        <f t="shared" si="119"/>
        <v>14660</v>
      </c>
      <c r="AD745" t="e">
        <f>SQRT(($U$6/2)^2-($U$6/2)^2*'(OLD) bottom seam length'!AC745^2/($U$7/2)^2)</f>
        <v>#VALUE!</v>
      </c>
    </row>
    <row r="746" spans="2:30">
      <c r="B746" s="136">
        <f t="shared" si="110"/>
        <v>14700</v>
      </c>
      <c r="C746" t="e">
        <f>SQRT(($C$5/2)^2-($C$5/2)^2*'(OLD) bottom seam length'!B746^2/($C$6/2)^2)</f>
        <v>#DIV/0!</v>
      </c>
      <c r="E746" s="136">
        <f t="shared" si="111"/>
        <v>14700</v>
      </c>
      <c r="F746" t="e">
        <f>SQRT(($C$5/2)^2-($C$5/2)^2*'(OLD) bottom seam length'!E746^2/($C$6/2)^2)</f>
        <v>#DIV/0!</v>
      </c>
      <c r="H746" s="136">
        <f t="shared" si="112"/>
        <v>14700</v>
      </c>
      <c r="I746" t="e">
        <f>SQRT(($C$5/2)^2-($C$5/2)^2*'(OLD) bottom seam length'!H746^2/($C$6/2)^2)</f>
        <v>#DIV/0!</v>
      </c>
      <c r="K746" s="136">
        <f t="shared" si="113"/>
        <v>14700</v>
      </c>
      <c r="L746" t="e">
        <f>SQRT(($C$5/2)^2-($C$5/2)^2*'(OLD) bottom seam length'!K746^2/($C$6/2)^2)</f>
        <v>#DIV/0!</v>
      </c>
      <c r="O746" s="136">
        <f t="shared" si="114"/>
        <v>14700</v>
      </c>
      <c r="P746" t="b">
        <f t="shared" si="115"/>
        <v>0</v>
      </c>
      <c r="T746" s="136">
        <f t="shared" si="116"/>
        <v>14680</v>
      </c>
      <c r="U746" t="e">
        <f>SQRT(($U$6/2)^2-($U$6/2)^2*'(OLD) bottom seam length'!T746^2/($U$7/2)^2)</f>
        <v>#VALUE!</v>
      </c>
      <c r="W746" s="136">
        <f t="shared" si="117"/>
        <v>14680</v>
      </c>
      <c r="X746" t="e">
        <f>SQRT(($U$6/2)^2-($U$6/2)^2*'(OLD) bottom seam length'!W746^2/($U$7/2)^2)</f>
        <v>#VALUE!</v>
      </c>
      <c r="Z746" s="136">
        <f t="shared" si="118"/>
        <v>14680</v>
      </c>
      <c r="AA746" t="e">
        <f>SQRT(($U$6/2)^2-($U$6/2)^2*'(OLD) bottom seam length'!Z746^2/($U$7/2)^2)</f>
        <v>#VALUE!</v>
      </c>
      <c r="AC746" s="136">
        <f t="shared" si="119"/>
        <v>14680</v>
      </c>
      <c r="AD746" t="e">
        <f>SQRT(($U$6/2)^2-($U$6/2)^2*'(OLD) bottom seam length'!AC746^2/($U$7/2)^2)</f>
        <v>#VALUE!</v>
      </c>
    </row>
    <row r="747" spans="2:30">
      <c r="B747" s="136">
        <f t="shared" si="110"/>
        <v>14720</v>
      </c>
      <c r="C747" t="e">
        <f>SQRT(($C$5/2)^2-($C$5/2)^2*'(OLD) bottom seam length'!B747^2/($C$6/2)^2)</f>
        <v>#DIV/0!</v>
      </c>
      <c r="E747" s="136">
        <f t="shared" si="111"/>
        <v>14720</v>
      </c>
      <c r="F747" t="e">
        <f>SQRT(($C$5/2)^2-($C$5/2)^2*'(OLD) bottom seam length'!E747^2/($C$6/2)^2)</f>
        <v>#DIV/0!</v>
      </c>
      <c r="H747" s="136">
        <f t="shared" si="112"/>
        <v>14720</v>
      </c>
      <c r="I747" t="e">
        <f>SQRT(($C$5/2)^2-($C$5/2)^2*'(OLD) bottom seam length'!H747^2/($C$6/2)^2)</f>
        <v>#DIV/0!</v>
      </c>
      <c r="K747" s="136">
        <f t="shared" si="113"/>
        <v>14720</v>
      </c>
      <c r="L747" t="e">
        <f>SQRT(($C$5/2)^2-($C$5/2)^2*'(OLD) bottom seam length'!K747^2/($C$6/2)^2)</f>
        <v>#DIV/0!</v>
      </c>
      <c r="O747" s="136">
        <f t="shared" si="114"/>
        <v>14720</v>
      </c>
      <c r="P747" t="b">
        <f t="shared" si="115"/>
        <v>0</v>
      </c>
      <c r="T747" s="136">
        <f t="shared" si="116"/>
        <v>14700</v>
      </c>
      <c r="U747" t="e">
        <f>SQRT(($U$6/2)^2-($U$6/2)^2*'(OLD) bottom seam length'!T747^2/($U$7/2)^2)</f>
        <v>#VALUE!</v>
      </c>
      <c r="W747" s="136">
        <f t="shared" si="117"/>
        <v>14700</v>
      </c>
      <c r="X747" t="e">
        <f>SQRT(($U$6/2)^2-($U$6/2)^2*'(OLD) bottom seam length'!W747^2/($U$7/2)^2)</f>
        <v>#VALUE!</v>
      </c>
      <c r="Z747" s="136">
        <f t="shared" si="118"/>
        <v>14700</v>
      </c>
      <c r="AA747" t="e">
        <f>SQRT(($U$6/2)^2-($U$6/2)^2*'(OLD) bottom seam length'!Z747^2/($U$7/2)^2)</f>
        <v>#VALUE!</v>
      </c>
      <c r="AC747" s="136">
        <f t="shared" si="119"/>
        <v>14700</v>
      </c>
      <c r="AD747" t="e">
        <f>SQRT(($U$6/2)^2-($U$6/2)^2*'(OLD) bottom seam length'!AC747^2/($U$7/2)^2)</f>
        <v>#VALUE!</v>
      </c>
    </row>
    <row r="748" spans="2:30">
      <c r="B748" s="136">
        <f t="shared" si="110"/>
        <v>14740</v>
      </c>
      <c r="C748" t="e">
        <f>SQRT(($C$5/2)^2-($C$5/2)^2*'(OLD) bottom seam length'!B748^2/($C$6/2)^2)</f>
        <v>#DIV/0!</v>
      </c>
      <c r="E748" s="136">
        <f t="shared" si="111"/>
        <v>14740</v>
      </c>
      <c r="F748" t="e">
        <f>SQRT(($C$5/2)^2-($C$5/2)^2*'(OLD) bottom seam length'!E748^2/($C$6/2)^2)</f>
        <v>#DIV/0!</v>
      </c>
      <c r="H748" s="136">
        <f t="shared" si="112"/>
        <v>14740</v>
      </c>
      <c r="I748" t="e">
        <f>SQRT(($C$5/2)^2-($C$5/2)^2*'(OLD) bottom seam length'!H748^2/($C$6/2)^2)</f>
        <v>#DIV/0!</v>
      </c>
      <c r="K748" s="136">
        <f t="shared" si="113"/>
        <v>14740</v>
      </c>
      <c r="L748" t="e">
        <f>SQRT(($C$5/2)^2-($C$5/2)^2*'(OLD) bottom seam length'!K748^2/($C$6/2)^2)</f>
        <v>#DIV/0!</v>
      </c>
      <c r="O748" s="136">
        <f t="shared" si="114"/>
        <v>14740</v>
      </c>
      <c r="P748" t="b">
        <f t="shared" si="115"/>
        <v>0</v>
      </c>
      <c r="T748" s="136">
        <f t="shared" si="116"/>
        <v>14720</v>
      </c>
      <c r="U748" t="e">
        <f>SQRT(($U$6/2)^2-($U$6/2)^2*'(OLD) bottom seam length'!T748^2/($U$7/2)^2)</f>
        <v>#VALUE!</v>
      </c>
      <c r="W748" s="136">
        <f t="shared" si="117"/>
        <v>14720</v>
      </c>
      <c r="X748" t="e">
        <f>SQRT(($U$6/2)^2-($U$6/2)^2*'(OLD) bottom seam length'!W748^2/($U$7/2)^2)</f>
        <v>#VALUE!</v>
      </c>
      <c r="Z748" s="136">
        <f t="shared" si="118"/>
        <v>14720</v>
      </c>
      <c r="AA748" t="e">
        <f>SQRT(($U$6/2)^2-($U$6/2)^2*'(OLD) bottom seam length'!Z748^2/($U$7/2)^2)</f>
        <v>#VALUE!</v>
      </c>
      <c r="AC748" s="136">
        <f t="shared" si="119"/>
        <v>14720</v>
      </c>
      <c r="AD748" t="e">
        <f>SQRT(($U$6/2)^2-($U$6/2)^2*'(OLD) bottom seam length'!AC748^2/($U$7/2)^2)</f>
        <v>#VALUE!</v>
      </c>
    </row>
    <row r="749" spans="2:30">
      <c r="B749" s="136">
        <f t="shared" si="110"/>
        <v>14760</v>
      </c>
      <c r="C749" t="e">
        <f>SQRT(($C$5/2)^2-($C$5/2)^2*'(OLD) bottom seam length'!B749^2/($C$6/2)^2)</f>
        <v>#DIV/0!</v>
      </c>
      <c r="E749" s="136">
        <f t="shared" si="111"/>
        <v>14760</v>
      </c>
      <c r="F749" t="e">
        <f>SQRT(($C$5/2)^2-($C$5/2)^2*'(OLD) bottom seam length'!E749^2/($C$6/2)^2)</f>
        <v>#DIV/0!</v>
      </c>
      <c r="H749" s="136">
        <f t="shared" si="112"/>
        <v>14760</v>
      </c>
      <c r="I749" t="e">
        <f>SQRT(($C$5/2)^2-($C$5/2)^2*'(OLD) bottom seam length'!H749^2/($C$6/2)^2)</f>
        <v>#DIV/0!</v>
      </c>
      <c r="K749" s="136">
        <f t="shared" si="113"/>
        <v>14760</v>
      </c>
      <c r="L749" t="e">
        <f>SQRT(($C$5/2)^2-($C$5/2)^2*'(OLD) bottom seam length'!K749^2/($C$6/2)^2)</f>
        <v>#DIV/0!</v>
      </c>
      <c r="O749" s="136">
        <f t="shared" si="114"/>
        <v>14760</v>
      </c>
      <c r="P749" t="b">
        <f t="shared" si="115"/>
        <v>0</v>
      </c>
      <c r="T749" s="136">
        <f t="shared" si="116"/>
        <v>14740</v>
      </c>
      <c r="U749" t="e">
        <f>SQRT(($U$6/2)^2-($U$6/2)^2*'(OLD) bottom seam length'!T749^2/($U$7/2)^2)</f>
        <v>#VALUE!</v>
      </c>
      <c r="W749" s="136">
        <f t="shared" si="117"/>
        <v>14740</v>
      </c>
      <c r="X749" t="e">
        <f>SQRT(($U$6/2)^2-($U$6/2)^2*'(OLD) bottom seam length'!W749^2/($U$7/2)^2)</f>
        <v>#VALUE!</v>
      </c>
      <c r="Z749" s="136">
        <f t="shared" si="118"/>
        <v>14740</v>
      </c>
      <c r="AA749" t="e">
        <f>SQRT(($U$6/2)^2-($U$6/2)^2*'(OLD) bottom seam length'!Z749^2/($U$7/2)^2)</f>
        <v>#VALUE!</v>
      </c>
      <c r="AC749" s="136">
        <f t="shared" si="119"/>
        <v>14740</v>
      </c>
      <c r="AD749" t="e">
        <f>SQRT(($U$6/2)^2-($U$6/2)^2*'(OLD) bottom seam length'!AC749^2/($U$7/2)^2)</f>
        <v>#VALUE!</v>
      </c>
    </row>
    <row r="750" spans="2:30">
      <c r="B750" s="136">
        <f t="shared" si="110"/>
        <v>14780</v>
      </c>
      <c r="C750" t="e">
        <f>SQRT(($C$5/2)^2-($C$5/2)^2*'(OLD) bottom seam length'!B750^2/($C$6/2)^2)</f>
        <v>#DIV/0!</v>
      </c>
      <c r="E750" s="136">
        <f t="shared" si="111"/>
        <v>14780</v>
      </c>
      <c r="F750" t="e">
        <f>SQRT(($C$5/2)^2-($C$5/2)^2*'(OLD) bottom seam length'!E750^2/($C$6/2)^2)</f>
        <v>#DIV/0!</v>
      </c>
      <c r="H750" s="136">
        <f t="shared" si="112"/>
        <v>14780</v>
      </c>
      <c r="I750" t="e">
        <f>SQRT(($C$5/2)^2-($C$5/2)^2*'(OLD) bottom seam length'!H750^2/($C$6/2)^2)</f>
        <v>#DIV/0!</v>
      </c>
      <c r="K750" s="136">
        <f t="shared" si="113"/>
        <v>14780</v>
      </c>
      <c r="L750" t="e">
        <f>SQRT(($C$5/2)^2-($C$5/2)^2*'(OLD) bottom seam length'!K750^2/($C$6/2)^2)</f>
        <v>#DIV/0!</v>
      </c>
      <c r="O750" s="136">
        <f t="shared" si="114"/>
        <v>14780</v>
      </c>
      <c r="P750" t="b">
        <f t="shared" si="115"/>
        <v>0</v>
      </c>
      <c r="T750" s="136">
        <f t="shared" si="116"/>
        <v>14760</v>
      </c>
      <c r="U750" t="e">
        <f>SQRT(($U$6/2)^2-($U$6/2)^2*'(OLD) bottom seam length'!T750^2/($U$7/2)^2)</f>
        <v>#VALUE!</v>
      </c>
      <c r="W750" s="136">
        <f t="shared" si="117"/>
        <v>14760</v>
      </c>
      <c r="X750" t="e">
        <f>SQRT(($U$6/2)^2-($U$6/2)^2*'(OLD) bottom seam length'!W750^2/($U$7/2)^2)</f>
        <v>#VALUE!</v>
      </c>
      <c r="Z750" s="136">
        <f t="shared" si="118"/>
        <v>14760</v>
      </c>
      <c r="AA750" t="e">
        <f>SQRT(($U$6/2)^2-($U$6/2)^2*'(OLD) bottom seam length'!Z750^2/($U$7/2)^2)</f>
        <v>#VALUE!</v>
      </c>
      <c r="AC750" s="136">
        <f t="shared" si="119"/>
        <v>14760</v>
      </c>
      <c r="AD750" t="e">
        <f>SQRT(($U$6/2)^2-($U$6/2)^2*'(OLD) bottom seam length'!AC750^2/($U$7/2)^2)</f>
        <v>#VALUE!</v>
      </c>
    </row>
    <row r="751" spans="2:30">
      <c r="B751" s="136">
        <f t="shared" si="110"/>
        <v>14800</v>
      </c>
      <c r="C751" t="e">
        <f>SQRT(($C$5/2)^2-($C$5/2)^2*'(OLD) bottom seam length'!B751^2/($C$6/2)^2)</f>
        <v>#DIV/0!</v>
      </c>
      <c r="E751" s="136">
        <f t="shared" si="111"/>
        <v>14800</v>
      </c>
      <c r="F751" t="e">
        <f>SQRT(($C$5/2)^2-($C$5/2)^2*'(OLD) bottom seam length'!E751^2/($C$6/2)^2)</f>
        <v>#DIV/0!</v>
      </c>
      <c r="H751" s="136">
        <f t="shared" si="112"/>
        <v>14800</v>
      </c>
      <c r="I751" t="e">
        <f>SQRT(($C$5/2)^2-($C$5/2)^2*'(OLD) bottom seam length'!H751^2/($C$6/2)^2)</f>
        <v>#DIV/0!</v>
      </c>
      <c r="K751" s="136">
        <f t="shared" si="113"/>
        <v>14800</v>
      </c>
      <c r="L751" t="e">
        <f>SQRT(($C$5/2)^2-($C$5/2)^2*'(OLD) bottom seam length'!K751^2/($C$6/2)^2)</f>
        <v>#DIV/0!</v>
      </c>
      <c r="O751" s="136">
        <f t="shared" si="114"/>
        <v>14800</v>
      </c>
      <c r="P751" t="b">
        <f t="shared" si="115"/>
        <v>0</v>
      </c>
      <c r="T751" s="136">
        <f t="shared" si="116"/>
        <v>14780</v>
      </c>
      <c r="U751" t="e">
        <f>SQRT(($U$6/2)^2-($U$6/2)^2*'(OLD) bottom seam length'!T751^2/($U$7/2)^2)</f>
        <v>#VALUE!</v>
      </c>
      <c r="W751" s="136">
        <f t="shared" si="117"/>
        <v>14780</v>
      </c>
      <c r="X751" t="e">
        <f>SQRT(($U$6/2)^2-($U$6/2)^2*'(OLD) bottom seam length'!W751^2/($U$7/2)^2)</f>
        <v>#VALUE!</v>
      </c>
      <c r="Z751" s="136">
        <f t="shared" si="118"/>
        <v>14780</v>
      </c>
      <c r="AA751" t="e">
        <f>SQRT(($U$6/2)^2-($U$6/2)^2*'(OLD) bottom seam length'!Z751^2/($U$7/2)^2)</f>
        <v>#VALUE!</v>
      </c>
      <c r="AC751" s="136">
        <f t="shared" si="119"/>
        <v>14780</v>
      </c>
      <c r="AD751" t="e">
        <f>SQRT(($U$6/2)^2-($U$6/2)^2*'(OLD) bottom seam length'!AC751^2/($U$7/2)^2)</f>
        <v>#VALUE!</v>
      </c>
    </row>
    <row r="752" spans="2:30">
      <c r="B752" s="136">
        <f t="shared" si="110"/>
        <v>14820</v>
      </c>
      <c r="C752" t="e">
        <f>SQRT(($C$5/2)^2-($C$5/2)^2*'(OLD) bottom seam length'!B752^2/($C$6/2)^2)</f>
        <v>#DIV/0!</v>
      </c>
      <c r="E752" s="136">
        <f t="shared" si="111"/>
        <v>14820</v>
      </c>
      <c r="F752" t="e">
        <f>SQRT(($C$5/2)^2-($C$5/2)^2*'(OLD) bottom seam length'!E752^2/($C$6/2)^2)</f>
        <v>#DIV/0!</v>
      </c>
      <c r="H752" s="136">
        <f t="shared" si="112"/>
        <v>14820</v>
      </c>
      <c r="I752" t="e">
        <f>SQRT(($C$5/2)^2-($C$5/2)^2*'(OLD) bottom seam length'!H752^2/($C$6/2)^2)</f>
        <v>#DIV/0!</v>
      </c>
      <c r="K752" s="136">
        <f t="shared" si="113"/>
        <v>14820</v>
      </c>
      <c r="L752" t="e">
        <f>SQRT(($C$5/2)^2-($C$5/2)^2*'(OLD) bottom seam length'!K752^2/($C$6/2)^2)</f>
        <v>#DIV/0!</v>
      </c>
      <c r="O752" s="136">
        <f t="shared" si="114"/>
        <v>14820</v>
      </c>
      <c r="P752" t="b">
        <f t="shared" si="115"/>
        <v>0</v>
      </c>
      <c r="T752" s="136">
        <f t="shared" si="116"/>
        <v>14800</v>
      </c>
      <c r="U752" t="e">
        <f>SQRT(($U$6/2)^2-($U$6/2)^2*'(OLD) bottom seam length'!T752^2/($U$7/2)^2)</f>
        <v>#VALUE!</v>
      </c>
      <c r="W752" s="136">
        <f t="shared" si="117"/>
        <v>14800</v>
      </c>
      <c r="X752" t="e">
        <f>SQRT(($U$6/2)^2-($U$6/2)^2*'(OLD) bottom seam length'!W752^2/($U$7/2)^2)</f>
        <v>#VALUE!</v>
      </c>
      <c r="Z752" s="136">
        <f t="shared" si="118"/>
        <v>14800</v>
      </c>
      <c r="AA752" t="e">
        <f>SQRT(($U$6/2)^2-($U$6/2)^2*'(OLD) bottom seam length'!Z752^2/($U$7/2)^2)</f>
        <v>#VALUE!</v>
      </c>
      <c r="AC752" s="136">
        <f t="shared" si="119"/>
        <v>14800</v>
      </c>
      <c r="AD752" t="e">
        <f>SQRT(($U$6/2)^2-($U$6/2)^2*'(OLD) bottom seam length'!AC752^2/($U$7/2)^2)</f>
        <v>#VALUE!</v>
      </c>
    </row>
    <row r="753" spans="2:30">
      <c r="B753" s="136">
        <f t="shared" si="110"/>
        <v>14840</v>
      </c>
      <c r="C753" t="e">
        <f>SQRT(($C$5/2)^2-($C$5/2)^2*'(OLD) bottom seam length'!B753^2/($C$6/2)^2)</f>
        <v>#DIV/0!</v>
      </c>
      <c r="E753" s="136">
        <f t="shared" si="111"/>
        <v>14840</v>
      </c>
      <c r="F753" t="e">
        <f>SQRT(($C$5/2)^2-($C$5/2)^2*'(OLD) bottom seam length'!E753^2/($C$6/2)^2)</f>
        <v>#DIV/0!</v>
      </c>
      <c r="H753" s="136">
        <f t="shared" si="112"/>
        <v>14840</v>
      </c>
      <c r="I753" t="e">
        <f>SQRT(($C$5/2)^2-($C$5/2)^2*'(OLD) bottom seam length'!H753^2/($C$6/2)^2)</f>
        <v>#DIV/0!</v>
      </c>
      <c r="K753" s="136">
        <f t="shared" si="113"/>
        <v>14840</v>
      </c>
      <c r="L753" t="e">
        <f>SQRT(($C$5/2)^2-($C$5/2)^2*'(OLD) bottom seam length'!K753^2/($C$6/2)^2)</f>
        <v>#DIV/0!</v>
      </c>
      <c r="O753" s="136">
        <f t="shared" si="114"/>
        <v>14840</v>
      </c>
      <c r="P753" t="b">
        <f t="shared" si="115"/>
        <v>0</v>
      </c>
      <c r="T753" s="136">
        <f t="shared" si="116"/>
        <v>14820</v>
      </c>
      <c r="U753" t="e">
        <f>SQRT(($U$6/2)^2-($U$6/2)^2*'(OLD) bottom seam length'!T753^2/($U$7/2)^2)</f>
        <v>#VALUE!</v>
      </c>
      <c r="W753" s="136">
        <f t="shared" si="117"/>
        <v>14820</v>
      </c>
      <c r="X753" t="e">
        <f>SQRT(($U$6/2)^2-($U$6/2)^2*'(OLD) bottom seam length'!W753^2/($U$7/2)^2)</f>
        <v>#VALUE!</v>
      </c>
      <c r="Z753" s="136">
        <f t="shared" si="118"/>
        <v>14820</v>
      </c>
      <c r="AA753" t="e">
        <f>SQRT(($U$6/2)^2-($U$6/2)^2*'(OLD) bottom seam length'!Z753^2/($U$7/2)^2)</f>
        <v>#VALUE!</v>
      </c>
      <c r="AC753" s="136">
        <f t="shared" si="119"/>
        <v>14820</v>
      </c>
      <c r="AD753" t="e">
        <f>SQRT(($U$6/2)^2-($U$6/2)^2*'(OLD) bottom seam length'!AC753^2/($U$7/2)^2)</f>
        <v>#VALUE!</v>
      </c>
    </row>
    <row r="754" spans="2:30">
      <c r="B754" s="136">
        <f t="shared" si="110"/>
        <v>14860</v>
      </c>
      <c r="C754" t="e">
        <f>SQRT(($C$5/2)^2-($C$5/2)^2*'(OLD) bottom seam length'!B754^2/($C$6/2)^2)</f>
        <v>#DIV/0!</v>
      </c>
      <c r="E754" s="136">
        <f t="shared" si="111"/>
        <v>14860</v>
      </c>
      <c r="F754" t="e">
        <f>SQRT(($C$5/2)^2-($C$5/2)^2*'(OLD) bottom seam length'!E754^2/($C$6/2)^2)</f>
        <v>#DIV/0!</v>
      </c>
      <c r="H754" s="136">
        <f t="shared" si="112"/>
        <v>14860</v>
      </c>
      <c r="I754" t="e">
        <f>SQRT(($C$5/2)^2-($C$5/2)^2*'(OLD) bottom seam length'!H754^2/($C$6/2)^2)</f>
        <v>#DIV/0!</v>
      </c>
      <c r="K754" s="136">
        <f t="shared" si="113"/>
        <v>14860</v>
      </c>
      <c r="L754" t="e">
        <f>SQRT(($C$5/2)^2-($C$5/2)^2*'(OLD) bottom seam length'!K754^2/($C$6/2)^2)</f>
        <v>#DIV/0!</v>
      </c>
      <c r="O754" s="136">
        <f t="shared" si="114"/>
        <v>14860</v>
      </c>
      <c r="P754" t="b">
        <f t="shared" si="115"/>
        <v>0</v>
      </c>
      <c r="T754" s="136">
        <f t="shared" si="116"/>
        <v>14840</v>
      </c>
      <c r="U754" t="e">
        <f>SQRT(($U$6/2)^2-($U$6/2)^2*'(OLD) bottom seam length'!T754^2/($U$7/2)^2)</f>
        <v>#VALUE!</v>
      </c>
      <c r="W754" s="136">
        <f t="shared" si="117"/>
        <v>14840</v>
      </c>
      <c r="X754" t="e">
        <f>SQRT(($U$6/2)^2-($U$6/2)^2*'(OLD) bottom seam length'!W754^2/($U$7/2)^2)</f>
        <v>#VALUE!</v>
      </c>
      <c r="Z754" s="136">
        <f t="shared" si="118"/>
        <v>14840</v>
      </c>
      <c r="AA754" t="e">
        <f>SQRT(($U$6/2)^2-($U$6/2)^2*'(OLD) bottom seam length'!Z754^2/($U$7/2)^2)</f>
        <v>#VALUE!</v>
      </c>
      <c r="AC754" s="136">
        <f t="shared" si="119"/>
        <v>14840</v>
      </c>
      <c r="AD754" t="e">
        <f>SQRT(($U$6/2)^2-($U$6/2)^2*'(OLD) bottom seam length'!AC754^2/($U$7/2)^2)</f>
        <v>#VALUE!</v>
      </c>
    </row>
    <row r="755" spans="2:30">
      <c r="B755" s="136">
        <f t="shared" si="110"/>
        <v>14880</v>
      </c>
      <c r="C755" t="e">
        <f>SQRT(($C$5/2)^2-($C$5/2)^2*'(OLD) bottom seam length'!B755^2/($C$6/2)^2)</f>
        <v>#DIV/0!</v>
      </c>
      <c r="E755" s="136">
        <f t="shared" si="111"/>
        <v>14880</v>
      </c>
      <c r="F755" t="e">
        <f>SQRT(($C$5/2)^2-($C$5/2)^2*'(OLD) bottom seam length'!E755^2/($C$6/2)^2)</f>
        <v>#DIV/0!</v>
      </c>
      <c r="H755" s="136">
        <f t="shared" si="112"/>
        <v>14880</v>
      </c>
      <c r="I755" t="e">
        <f>SQRT(($C$5/2)^2-($C$5/2)^2*'(OLD) bottom seam length'!H755^2/($C$6/2)^2)</f>
        <v>#DIV/0!</v>
      </c>
      <c r="K755" s="136">
        <f t="shared" si="113"/>
        <v>14880</v>
      </c>
      <c r="L755" t="e">
        <f>SQRT(($C$5/2)^2-($C$5/2)^2*'(OLD) bottom seam length'!K755^2/($C$6/2)^2)</f>
        <v>#DIV/0!</v>
      </c>
      <c r="O755" s="136">
        <f t="shared" si="114"/>
        <v>14880</v>
      </c>
      <c r="P755" t="b">
        <f t="shared" si="115"/>
        <v>0</v>
      </c>
      <c r="T755" s="136">
        <f t="shared" si="116"/>
        <v>14860</v>
      </c>
      <c r="U755" t="e">
        <f>SQRT(($U$6/2)^2-($U$6/2)^2*'(OLD) bottom seam length'!T755^2/($U$7/2)^2)</f>
        <v>#VALUE!</v>
      </c>
      <c r="W755" s="136">
        <f t="shared" si="117"/>
        <v>14860</v>
      </c>
      <c r="X755" t="e">
        <f>SQRT(($U$6/2)^2-($U$6/2)^2*'(OLD) bottom seam length'!W755^2/($U$7/2)^2)</f>
        <v>#VALUE!</v>
      </c>
      <c r="Z755" s="136">
        <f t="shared" si="118"/>
        <v>14860</v>
      </c>
      <c r="AA755" t="e">
        <f>SQRT(($U$6/2)^2-($U$6/2)^2*'(OLD) bottom seam length'!Z755^2/($U$7/2)^2)</f>
        <v>#VALUE!</v>
      </c>
      <c r="AC755" s="136">
        <f t="shared" si="119"/>
        <v>14860</v>
      </c>
      <c r="AD755" t="e">
        <f>SQRT(($U$6/2)^2-($U$6/2)^2*'(OLD) bottom seam length'!AC755^2/($U$7/2)^2)</f>
        <v>#VALUE!</v>
      </c>
    </row>
    <row r="756" spans="2:30">
      <c r="B756" s="136">
        <f t="shared" si="110"/>
        <v>14900</v>
      </c>
      <c r="C756" t="e">
        <f>SQRT(($C$5/2)^2-($C$5/2)^2*'(OLD) bottom seam length'!B756^2/($C$6/2)^2)</f>
        <v>#DIV/0!</v>
      </c>
      <c r="E756" s="136">
        <f t="shared" si="111"/>
        <v>14900</v>
      </c>
      <c r="F756" t="e">
        <f>SQRT(($C$5/2)^2-($C$5/2)^2*'(OLD) bottom seam length'!E756^2/($C$6/2)^2)</f>
        <v>#DIV/0!</v>
      </c>
      <c r="H756" s="136">
        <f t="shared" si="112"/>
        <v>14900</v>
      </c>
      <c r="I756" t="e">
        <f>SQRT(($C$5/2)^2-($C$5/2)^2*'(OLD) bottom seam length'!H756^2/($C$6/2)^2)</f>
        <v>#DIV/0!</v>
      </c>
      <c r="K756" s="136">
        <f t="shared" si="113"/>
        <v>14900</v>
      </c>
      <c r="L756" t="e">
        <f>SQRT(($C$5/2)^2-($C$5/2)^2*'(OLD) bottom seam length'!K756^2/($C$6/2)^2)</f>
        <v>#DIV/0!</v>
      </c>
      <c r="O756" s="136">
        <f t="shared" si="114"/>
        <v>14900</v>
      </c>
      <c r="P756" t="b">
        <f t="shared" si="115"/>
        <v>0</v>
      </c>
      <c r="T756" s="136">
        <f t="shared" si="116"/>
        <v>14880</v>
      </c>
      <c r="U756" t="e">
        <f>SQRT(($U$6/2)^2-($U$6/2)^2*'(OLD) bottom seam length'!T756^2/($U$7/2)^2)</f>
        <v>#VALUE!</v>
      </c>
      <c r="W756" s="136">
        <f t="shared" si="117"/>
        <v>14880</v>
      </c>
      <c r="X756" t="e">
        <f>SQRT(($U$6/2)^2-($U$6/2)^2*'(OLD) bottom seam length'!W756^2/($U$7/2)^2)</f>
        <v>#VALUE!</v>
      </c>
      <c r="Z756" s="136">
        <f t="shared" si="118"/>
        <v>14880</v>
      </c>
      <c r="AA756" t="e">
        <f>SQRT(($U$6/2)^2-($U$6/2)^2*'(OLD) bottom seam length'!Z756^2/($U$7/2)^2)</f>
        <v>#VALUE!</v>
      </c>
      <c r="AC756" s="136">
        <f t="shared" si="119"/>
        <v>14880</v>
      </c>
      <c r="AD756" t="e">
        <f>SQRT(($U$6/2)^2-($U$6/2)^2*'(OLD) bottom seam length'!AC756^2/($U$7/2)^2)</f>
        <v>#VALUE!</v>
      </c>
    </row>
    <row r="757" spans="2:30">
      <c r="B757" s="136">
        <f t="shared" si="110"/>
        <v>14920</v>
      </c>
      <c r="C757" t="e">
        <f>SQRT(($C$5/2)^2-($C$5/2)^2*'(OLD) bottom seam length'!B757^2/($C$6/2)^2)</f>
        <v>#DIV/0!</v>
      </c>
      <c r="E757" s="136">
        <f t="shared" si="111"/>
        <v>14920</v>
      </c>
      <c r="F757" t="e">
        <f>SQRT(($C$5/2)^2-($C$5/2)^2*'(OLD) bottom seam length'!E757^2/($C$6/2)^2)</f>
        <v>#DIV/0!</v>
      </c>
      <c r="H757" s="136">
        <f t="shared" si="112"/>
        <v>14920</v>
      </c>
      <c r="I757" t="e">
        <f>SQRT(($C$5/2)^2-($C$5/2)^2*'(OLD) bottom seam length'!H757^2/($C$6/2)^2)</f>
        <v>#DIV/0!</v>
      </c>
      <c r="K757" s="136">
        <f t="shared" si="113"/>
        <v>14920</v>
      </c>
      <c r="L757" t="e">
        <f>SQRT(($C$5/2)^2-($C$5/2)^2*'(OLD) bottom seam length'!K757^2/($C$6/2)^2)</f>
        <v>#DIV/0!</v>
      </c>
      <c r="O757" s="136">
        <f t="shared" si="114"/>
        <v>14920</v>
      </c>
      <c r="P757" t="b">
        <f t="shared" si="115"/>
        <v>0</v>
      </c>
      <c r="T757" s="136">
        <f t="shared" si="116"/>
        <v>14900</v>
      </c>
      <c r="U757" t="e">
        <f>SQRT(($U$6/2)^2-($U$6/2)^2*'(OLD) bottom seam length'!T757^2/($U$7/2)^2)</f>
        <v>#VALUE!</v>
      </c>
      <c r="W757" s="136">
        <f t="shared" si="117"/>
        <v>14900</v>
      </c>
      <c r="X757" t="e">
        <f>SQRT(($U$6/2)^2-($U$6/2)^2*'(OLD) bottom seam length'!W757^2/($U$7/2)^2)</f>
        <v>#VALUE!</v>
      </c>
      <c r="Z757" s="136">
        <f t="shared" si="118"/>
        <v>14900</v>
      </c>
      <c r="AA757" t="e">
        <f>SQRT(($U$6/2)^2-($U$6/2)^2*'(OLD) bottom seam length'!Z757^2/($U$7/2)^2)</f>
        <v>#VALUE!</v>
      </c>
      <c r="AC757" s="136">
        <f t="shared" si="119"/>
        <v>14900</v>
      </c>
      <c r="AD757" t="e">
        <f>SQRT(($U$6/2)^2-($U$6/2)^2*'(OLD) bottom seam length'!AC757^2/($U$7/2)^2)</f>
        <v>#VALUE!</v>
      </c>
    </row>
    <row r="758" spans="2:30">
      <c r="B758" s="136">
        <f t="shared" si="110"/>
        <v>14940</v>
      </c>
      <c r="C758" t="e">
        <f>SQRT(($C$5/2)^2-($C$5/2)^2*'(OLD) bottom seam length'!B758^2/($C$6/2)^2)</f>
        <v>#DIV/0!</v>
      </c>
      <c r="E758" s="136">
        <f t="shared" si="111"/>
        <v>14940</v>
      </c>
      <c r="F758" t="e">
        <f>SQRT(($C$5/2)^2-($C$5/2)^2*'(OLD) bottom seam length'!E758^2/($C$6/2)^2)</f>
        <v>#DIV/0!</v>
      </c>
      <c r="H758" s="136">
        <f t="shared" si="112"/>
        <v>14940</v>
      </c>
      <c r="I758" t="e">
        <f>SQRT(($C$5/2)^2-($C$5/2)^2*'(OLD) bottom seam length'!H758^2/($C$6/2)^2)</f>
        <v>#DIV/0!</v>
      </c>
      <c r="K758" s="136">
        <f t="shared" si="113"/>
        <v>14940</v>
      </c>
      <c r="L758" t="e">
        <f>SQRT(($C$5/2)^2-($C$5/2)^2*'(OLD) bottom seam length'!K758^2/($C$6/2)^2)</f>
        <v>#DIV/0!</v>
      </c>
      <c r="O758" s="136">
        <f t="shared" si="114"/>
        <v>14940</v>
      </c>
      <c r="P758" t="b">
        <f t="shared" si="115"/>
        <v>0</v>
      </c>
      <c r="T758" s="136">
        <f t="shared" si="116"/>
        <v>14920</v>
      </c>
      <c r="U758" t="e">
        <f>SQRT(($U$6/2)^2-($U$6/2)^2*'(OLD) bottom seam length'!T758^2/($U$7/2)^2)</f>
        <v>#VALUE!</v>
      </c>
      <c r="W758" s="136">
        <f t="shared" si="117"/>
        <v>14920</v>
      </c>
      <c r="X758" t="e">
        <f>SQRT(($U$6/2)^2-($U$6/2)^2*'(OLD) bottom seam length'!W758^2/($U$7/2)^2)</f>
        <v>#VALUE!</v>
      </c>
      <c r="Z758" s="136">
        <f t="shared" si="118"/>
        <v>14920</v>
      </c>
      <c r="AA758" t="e">
        <f>SQRT(($U$6/2)^2-($U$6/2)^2*'(OLD) bottom seam length'!Z758^2/($U$7/2)^2)</f>
        <v>#VALUE!</v>
      </c>
      <c r="AC758" s="136">
        <f t="shared" si="119"/>
        <v>14920</v>
      </c>
      <c r="AD758" t="e">
        <f>SQRT(($U$6/2)^2-($U$6/2)^2*'(OLD) bottom seam length'!AC758^2/($U$7/2)^2)</f>
        <v>#VALUE!</v>
      </c>
    </row>
    <row r="759" spans="2:30">
      <c r="B759" s="136">
        <f t="shared" si="110"/>
        <v>14960</v>
      </c>
      <c r="C759" t="e">
        <f>SQRT(($C$5/2)^2-($C$5/2)^2*'(OLD) bottom seam length'!B759^2/($C$6/2)^2)</f>
        <v>#DIV/0!</v>
      </c>
      <c r="E759" s="136">
        <f t="shared" si="111"/>
        <v>14960</v>
      </c>
      <c r="F759" t="e">
        <f>SQRT(($C$5/2)^2-($C$5/2)^2*'(OLD) bottom seam length'!E759^2/($C$6/2)^2)</f>
        <v>#DIV/0!</v>
      </c>
      <c r="H759" s="136">
        <f t="shared" si="112"/>
        <v>14960</v>
      </c>
      <c r="I759" t="e">
        <f>SQRT(($C$5/2)^2-($C$5/2)^2*'(OLD) bottom seam length'!H759^2/($C$6/2)^2)</f>
        <v>#DIV/0!</v>
      </c>
      <c r="K759" s="136">
        <f t="shared" si="113"/>
        <v>14960</v>
      </c>
      <c r="L759" t="e">
        <f>SQRT(($C$5/2)^2-($C$5/2)^2*'(OLD) bottom seam length'!K759^2/($C$6/2)^2)</f>
        <v>#DIV/0!</v>
      </c>
      <c r="O759" s="136">
        <f t="shared" si="114"/>
        <v>14960</v>
      </c>
      <c r="P759" t="b">
        <f t="shared" si="115"/>
        <v>0</v>
      </c>
      <c r="T759" s="136">
        <f t="shared" si="116"/>
        <v>14940</v>
      </c>
      <c r="U759" t="e">
        <f>SQRT(($U$6/2)^2-($U$6/2)^2*'(OLD) bottom seam length'!T759^2/($U$7/2)^2)</f>
        <v>#VALUE!</v>
      </c>
      <c r="W759" s="136">
        <f t="shared" si="117"/>
        <v>14940</v>
      </c>
      <c r="X759" t="e">
        <f>SQRT(($U$6/2)^2-($U$6/2)^2*'(OLD) bottom seam length'!W759^2/($U$7/2)^2)</f>
        <v>#VALUE!</v>
      </c>
      <c r="Z759" s="136">
        <f t="shared" si="118"/>
        <v>14940</v>
      </c>
      <c r="AA759" t="e">
        <f>SQRT(($U$6/2)^2-($U$6/2)^2*'(OLD) bottom seam length'!Z759^2/($U$7/2)^2)</f>
        <v>#VALUE!</v>
      </c>
      <c r="AC759" s="136">
        <f t="shared" si="119"/>
        <v>14940</v>
      </c>
      <c r="AD759" t="e">
        <f>SQRT(($U$6/2)^2-($U$6/2)^2*'(OLD) bottom seam length'!AC759^2/($U$7/2)^2)</f>
        <v>#VALUE!</v>
      </c>
    </row>
    <row r="760" spans="2:30">
      <c r="B760" s="136">
        <f t="shared" si="110"/>
        <v>14980</v>
      </c>
      <c r="C760" t="e">
        <f>SQRT(($C$5/2)^2-($C$5/2)^2*'(OLD) bottom seam length'!B760^2/($C$6/2)^2)</f>
        <v>#DIV/0!</v>
      </c>
      <c r="E760" s="136">
        <f t="shared" si="111"/>
        <v>14980</v>
      </c>
      <c r="F760" t="e">
        <f>SQRT(($C$5/2)^2-($C$5/2)^2*'(OLD) bottom seam length'!E760^2/($C$6/2)^2)</f>
        <v>#DIV/0!</v>
      </c>
      <c r="H760" s="136">
        <f t="shared" si="112"/>
        <v>14980</v>
      </c>
      <c r="I760" t="e">
        <f>SQRT(($C$5/2)^2-($C$5/2)^2*'(OLD) bottom seam length'!H760^2/($C$6/2)^2)</f>
        <v>#DIV/0!</v>
      </c>
      <c r="K760" s="136">
        <f t="shared" si="113"/>
        <v>14980</v>
      </c>
      <c r="L760" t="e">
        <f>SQRT(($C$5/2)^2-($C$5/2)^2*'(OLD) bottom seam length'!K760^2/($C$6/2)^2)</f>
        <v>#DIV/0!</v>
      </c>
      <c r="O760" s="136">
        <f t="shared" si="114"/>
        <v>14980</v>
      </c>
      <c r="P760" t="b">
        <f t="shared" si="115"/>
        <v>0</v>
      </c>
      <c r="T760" s="136">
        <f t="shared" si="116"/>
        <v>14960</v>
      </c>
      <c r="U760" t="e">
        <f>SQRT(($U$6/2)^2-($U$6/2)^2*'(OLD) bottom seam length'!T760^2/($U$7/2)^2)</f>
        <v>#VALUE!</v>
      </c>
      <c r="W760" s="136">
        <f t="shared" si="117"/>
        <v>14960</v>
      </c>
      <c r="X760" t="e">
        <f>SQRT(($U$6/2)^2-($U$6/2)^2*'(OLD) bottom seam length'!W760^2/($U$7/2)^2)</f>
        <v>#VALUE!</v>
      </c>
      <c r="Z760" s="136">
        <f t="shared" si="118"/>
        <v>14960</v>
      </c>
      <c r="AA760" t="e">
        <f>SQRT(($U$6/2)^2-($U$6/2)^2*'(OLD) bottom seam length'!Z760^2/($U$7/2)^2)</f>
        <v>#VALUE!</v>
      </c>
      <c r="AC760" s="136">
        <f t="shared" si="119"/>
        <v>14960</v>
      </c>
      <c r="AD760" t="e">
        <f>SQRT(($U$6/2)^2-($U$6/2)^2*'(OLD) bottom seam length'!AC760^2/($U$7/2)^2)</f>
        <v>#VALUE!</v>
      </c>
    </row>
    <row r="761" spans="2:30">
      <c r="B761" s="136">
        <f t="shared" si="110"/>
        <v>15000</v>
      </c>
      <c r="C761" t="e">
        <f>SQRT(($C$5/2)^2-($C$5/2)^2*'(OLD) bottom seam length'!B761^2/($C$6/2)^2)</f>
        <v>#DIV/0!</v>
      </c>
      <c r="E761" s="136">
        <f t="shared" si="111"/>
        <v>15000</v>
      </c>
      <c r="F761" t="e">
        <f>SQRT(($C$5/2)^2-($C$5/2)^2*'(OLD) bottom seam length'!E761^2/($C$6/2)^2)</f>
        <v>#DIV/0!</v>
      </c>
      <c r="H761" s="136">
        <f t="shared" si="112"/>
        <v>15000</v>
      </c>
      <c r="I761" t="e">
        <f>SQRT(($C$5/2)^2-($C$5/2)^2*'(OLD) bottom seam length'!H761^2/($C$6/2)^2)</f>
        <v>#DIV/0!</v>
      </c>
      <c r="K761" s="136">
        <f t="shared" si="113"/>
        <v>15000</v>
      </c>
      <c r="L761" t="e">
        <f>SQRT(($C$5/2)^2-($C$5/2)^2*'(OLD) bottom seam length'!K761^2/($C$6/2)^2)</f>
        <v>#DIV/0!</v>
      </c>
      <c r="O761" s="136">
        <f t="shared" si="114"/>
        <v>15000</v>
      </c>
      <c r="P761" t="b">
        <f t="shared" si="115"/>
        <v>0</v>
      </c>
      <c r="T761" s="136">
        <f t="shared" si="116"/>
        <v>14980</v>
      </c>
      <c r="U761" t="e">
        <f>SQRT(($U$6/2)^2-($U$6/2)^2*'(OLD) bottom seam length'!T761^2/($U$7/2)^2)</f>
        <v>#VALUE!</v>
      </c>
      <c r="W761" s="136">
        <f t="shared" si="117"/>
        <v>14980</v>
      </c>
      <c r="X761" t="e">
        <f>SQRT(($U$6/2)^2-($U$6/2)^2*'(OLD) bottom seam length'!W761^2/($U$7/2)^2)</f>
        <v>#VALUE!</v>
      </c>
      <c r="Z761" s="136">
        <f t="shared" si="118"/>
        <v>14980</v>
      </c>
      <c r="AA761" t="e">
        <f>SQRT(($U$6/2)^2-($U$6/2)^2*'(OLD) bottom seam length'!Z761^2/($U$7/2)^2)</f>
        <v>#VALUE!</v>
      </c>
      <c r="AC761" s="136">
        <f t="shared" si="119"/>
        <v>14980</v>
      </c>
      <c r="AD761" t="e">
        <f>SQRT(($U$6/2)^2-($U$6/2)^2*'(OLD) bottom seam length'!AC761^2/($U$7/2)^2)</f>
        <v>#VALUE!</v>
      </c>
    </row>
    <row r="762" spans="2:30">
      <c r="B762" s="136">
        <f t="shared" si="110"/>
        <v>15020</v>
      </c>
      <c r="C762" t="e">
        <f>SQRT(($C$5/2)^2-($C$5/2)^2*'(OLD) bottom seam length'!B762^2/($C$6/2)^2)</f>
        <v>#DIV/0!</v>
      </c>
      <c r="E762" s="136">
        <f t="shared" si="111"/>
        <v>15020</v>
      </c>
      <c r="F762" t="e">
        <f>SQRT(($C$5/2)^2-($C$5/2)^2*'(OLD) bottom seam length'!E762^2/($C$6/2)^2)</f>
        <v>#DIV/0!</v>
      </c>
      <c r="H762" s="136">
        <f t="shared" si="112"/>
        <v>15020</v>
      </c>
      <c r="I762" t="e">
        <f>SQRT(($C$5/2)^2-($C$5/2)^2*'(OLD) bottom seam length'!H762^2/($C$6/2)^2)</f>
        <v>#DIV/0!</v>
      </c>
      <c r="K762" s="136">
        <f t="shared" si="113"/>
        <v>15020</v>
      </c>
      <c r="L762" t="e">
        <f>SQRT(($C$5/2)^2-($C$5/2)^2*'(OLD) bottom seam length'!K762^2/($C$6/2)^2)</f>
        <v>#DIV/0!</v>
      </c>
      <c r="O762" s="136">
        <f t="shared" si="114"/>
        <v>15020</v>
      </c>
      <c r="P762" t="b">
        <f t="shared" si="115"/>
        <v>0</v>
      </c>
      <c r="T762" s="136">
        <f t="shared" si="116"/>
        <v>15000</v>
      </c>
      <c r="U762" t="e">
        <f>SQRT(($U$6/2)^2-($U$6/2)^2*'(OLD) bottom seam length'!T762^2/($U$7/2)^2)</f>
        <v>#VALUE!</v>
      </c>
      <c r="W762" s="136">
        <f t="shared" si="117"/>
        <v>15000</v>
      </c>
      <c r="X762" t="e">
        <f>SQRT(($U$6/2)^2-($U$6/2)^2*'(OLD) bottom seam length'!W762^2/($U$7/2)^2)</f>
        <v>#VALUE!</v>
      </c>
      <c r="Z762" s="136">
        <f t="shared" si="118"/>
        <v>15000</v>
      </c>
      <c r="AA762" t="e">
        <f>SQRT(($U$6/2)^2-($U$6/2)^2*'(OLD) bottom seam length'!Z762^2/($U$7/2)^2)</f>
        <v>#VALUE!</v>
      </c>
      <c r="AC762" s="136">
        <f t="shared" si="119"/>
        <v>15000</v>
      </c>
      <c r="AD762" t="e">
        <f>SQRT(($U$6/2)^2-($U$6/2)^2*'(OLD) bottom seam length'!AC762^2/($U$7/2)^2)</f>
        <v>#VALUE!</v>
      </c>
    </row>
    <row r="763" spans="2:30">
      <c r="B763" s="136">
        <f t="shared" si="110"/>
        <v>15040</v>
      </c>
      <c r="C763" t="e">
        <f>SQRT(($C$5/2)^2-($C$5/2)^2*'(OLD) bottom seam length'!B763^2/($C$6/2)^2)</f>
        <v>#DIV/0!</v>
      </c>
      <c r="E763" s="136">
        <f t="shared" si="111"/>
        <v>15040</v>
      </c>
      <c r="F763" t="e">
        <f>SQRT(($C$5/2)^2-($C$5/2)^2*'(OLD) bottom seam length'!E763^2/($C$6/2)^2)</f>
        <v>#DIV/0!</v>
      </c>
      <c r="H763" s="136">
        <f t="shared" si="112"/>
        <v>15040</v>
      </c>
      <c r="I763" t="e">
        <f>SQRT(($C$5/2)^2-($C$5/2)^2*'(OLD) bottom seam length'!H763^2/($C$6/2)^2)</f>
        <v>#DIV/0!</v>
      </c>
      <c r="K763" s="136">
        <f t="shared" si="113"/>
        <v>15040</v>
      </c>
      <c r="L763" t="e">
        <f>SQRT(($C$5/2)^2-($C$5/2)^2*'(OLD) bottom seam length'!K763^2/($C$6/2)^2)</f>
        <v>#DIV/0!</v>
      </c>
      <c r="O763" s="136">
        <f t="shared" si="114"/>
        <v>15040</v>
      </c>
      <c r="P763" t="b">
        <f t="shared" si="115"/>
        <v>0</v>
      </c>
      <c r="T763" s="136">
        <f t="shared" si="116"/>
        <v>15020</v>
      </c>
      <c r="U763" t="e">
        <f>SQRT(($U$6/2)^2-($U$6/2)^2*'(OLD) bottom seam length'!T763^2/($U$7/2)^2)</f>
        <v>#VALUE!</v>
      </c>
      <c r="W763" s="136">
        <f t="shared" si="117"/>
        <v>15020</v>
      </c>
      <c r="X763" t="e">
        <f>SQRT(($U$6/2)^2-($U$6/2)^2*'(OLD) bottom seam length'!W763^2/($U$7/2)^2)</f>
        <v>#VALUE!</v>
      </c>
      <c r="Z763" s="136">
        <f t="shared" si="118"/>
        <v>15020</v>
      </c>
      <c r="AA763" t="e">
        <f>SQRT(($U$6/2)^2-($U$6/2)^2*'(OLD) bottom seam length'!Z763^2/($U$7/2)^2)</f>
        <v>#VALUE!</v>
      </c>
      <c r="AC763" s="136">
        <f t="shared" si="119"/>
        <v>15020</v>
      </c>
      <c r="AD763" t="e">
        <f>SQRT(($U$6/2)^2-($U$6/2)^2*'(OLD) bottom seam length'!AC763^2/($U$7/2)^2)</f>
        <v>#VALUE!</v>
      </c>
    </row>
    <row r="764" spans="2:30">
      <c r="B764" s="136">
        <f t="shared" si="110"/>
        <v>15060</v>
      </c>
      <c r="C764" t="e">
        <f>SQRT(($C$5/2)^2-($C$5/2)^2*'(OLD) bottom seam length'!B764^2/($C$6/2)^2)</f>
        <v>#DIV/0!</v>
      </c>
      <c r="E764" s="136">
        <f t="shared" si="111"/>
        <v>15060</v>
      </c>
      <c r="F764" t="e">
        <f>SQRT(($C$5/2)^2-($C$5/2)^2*'(OLD) bottom seam length'!E764^2/($C$6/2)^2)</f>
        <v>#DIV/0!</v>
      </c>
      <c r="H764" s="136">
        <f t="shared" si="112"/>
        <v>15060</v>
      </c>
      <c r="I764" t="e">
        <f>SQRT(($C$5/2)^2-($C$5/2)^2*'(OLD) bottom seam length'!H764^2/($C$6/2)^2)</f>
        <v>#DIV/0!</v>
      </c>
      <c r="K764" s="136">
        <f t="shared" si="113"/>
        <v>15060</v>
      </c>
      <c r="L764" t="e">
        <f>SQRT(($C$5/2)^2-($C$5/2)^2*'(OLD) bottom seam length'!K764^2/($C$6/2)^2)</f>
        <v>#DIV/0!</v>
      </c>
      <c r="O764" s="136">
        <f t="shared" si="114"/>
        <v>15060</v>
      </c>
      <c r="P764" t="b">
        <f t="shared" si="115"/>
        <v>0</v>
      </c>
      <c r="T764" s="136">
        <f t="shared" si="116"/>
        <v>15040</v>
      </c>
      <c r="U764" t="e">
        <f>SQRT(($U$6/2)^2-($U$6/2)^2*'(OLD) bottom seam length'!T764^2/($U$7/2)^2)</f>
        <v>#VALUE!</v>
      </c>
      <c r="W764" s="136">
        <f t="shared" si="117"/>
        <v>15040</v>
      </c>
      <c r="X764" t="e">
        <f>SQRT(($U$6/2)^2-($U$6/2)^2*'(OLD) bottom seam length'!W764^2/($U$7/2)^2)</f>
        <v>#VALUE!</v>
      </c>
      <c r="Z764" s="136">
        <f t="shared" si="118"/>
        <v>15040</v>
      </c>
      <c r="AA764" t="e">
        <f>SQRT(($U$6/2)^2-($U$6/2)^2*'(OLD) bottom seam length'!Z764^2/($U$7/2)^2)</f>
        <v>#VALUE!</v>
      </c>
      <c r="AC764" s="136">
        <f t="shared" si="119"/>
        <v>15040</v>
      </c>
      <c r="AD764" t="e">
        <f>SQRT(($U$6/2)^2-($U$6/2)^2*'(OLD) bottom seam length'!AC764^2/($U$7/2)^2)</f>
        <v>#VALUE!</v>
      </c>
    </row>
    <row r="765" spans="2:30">
      <c r="B765" s="136">
        <f t="shared" si="110"/>
        <v>15080</v>
      </c>
      <c r="C765" t="e">
        <f>SQRT(($C$5/2)^2-($C$5/2)^2*'(OLD) bottom seam length'!B765^2/($C$6/2)^2)</f>
        <v>#DIV/0!</v>
      </c>
      <c r="E765" s="136">
        <f t="shared" si="111"/>
        <v>15080</v>
      </c>
      <c r="F765" t="e">
        <f>SQRT(($C$5/2)^2-($C$5/2)^2*'(OLD) bottom seam length'!E765^2/($C$6/2)^2)</f>
        <v>#DIV/0!</v>
      </c>
      <c r="H765" s="136">
        <f t="shared" si="112"/>
        <v>15080</v>
      </c>
      <c r="I765" t="e">
        <f>SQRT(($C$5/2)^2-($C$5/2)^2*'(OLD) bottom seam length'!H765^2/($C$6/2)^2)</f>
        <v>#DIV/0!</v>
      </c>
      <c r="K765" s="136">
        <f t="shared" si="113"/>
        <v>15080</v>
      </c>
      <c r="L765" t="e">
        <f>SQRT(($C$5/2)^2-($C$5/2)^2*'(OLD) bottom seam length'!K765^2/($C$6/2)^2)</f>
        <v>#DIV/0!</v>
      </c>
      <c r="O765" s="136">
        <f t="shared" si="114"/>
        <v>15080</v>
      </c>
      <c r="P765" t="b">
        <f t="shared" si="115"/>
        <v>0</v>
      </c>
      <c r="T765" s="136">
        <f t="shared" si="116"/>
        <v>15060</v>
      </c>
      <c r="U765" t="e">
        <f>SQRT(($U$6/2)^2-($U$6/2)^2*'(OLD) bottom seam length'!T765^2/($U$7/2)^2)</f>
        <v>#VALUE!</v>
      </c>
      <c r="W765" s="136">
        <f t="shared" si="117"/>
        <v>15060</v>
      </c>
      <c r="X765" t="e">
        <f>SQRT(($U$6/2)^2-($U$6/2)^2*'(OLD) bottom seam length'!W765^2/($U$7/2)^2)</f>
        <v>#VALUE!</v>
      </c>
      <c r="Z765" s="136">
        <f t="shared" si="118"/>
        <v>15060</v>
      </c>
      <c r="AA765" t="e">
        <f>SQRT(($U$6/2)^2-($U$6/2)^2*'(OLD) bottom seam length'!Z765^2/($U$7/2)^2)</f>
        <v>#VALUE!</v>
      </c>
      <c r="AC765" s="136">
        <f t="shared" si="119"/>
        <v>15060</v>
      </c>
      <c r="AD765" t="e">
        <f>SQRT(($U$6/2)^2-($U$6/2)^2*'(OLD) bottom seam length'!AC765^2/($U$7/2)^2)</f>
        <v>#VALUE!</v>
      </c>
    </row>
    <row r="766" spans="2:30">
      <c r="B766" s="136">
        <f t="shared" si="110"/>
        <v>15100</v>
      </c>
      <c r="C766" t="e">
        <f>SQRT(($C$5/2)^2-($C$5/2)^2*'(OLD) bottom seam length'!B766^2/($C$6/2)^2)</f>
        <v>#DIV/0!</v>
      </c>
      <c r="E766" s="136">
        <f t="shared" si="111"/>
        <v>15100</v>
      </c>
      <c r="F766" t="e">
        <f>SQRT(($C$5/2)^2-($C$5/2)^2*'(OLD) bottom seam length'!E766^2/($C$6/2)^2)</f>
        <v>#DIV/0!</v>
      </c>
      <c r="H766" s="136">
        <f t="shared" si="112"/>
        <v>15100</v>
      </c>
      <c r="I766" t="e">
        <f>SQRT(($C$5/2)^2-($C$5/2)^2*'(OLD) bottom seam length'!H766^2/($C$6/2)^2)</f>
        <v>#DIV/0!</v>
      </c>
      <c r="K766" s="136">
        <f t="shared" si="113"/>
        <v>15100</v>
      </c>
      <c r="L766" t="e">
        <f>SQRT(($C$5/2)^2-($C$5/2)^2*'(OLD) bottom seam length'!K766^2/($C$6/2)^2)</f>
        <v>#DIV/0!</v>
      </c>
      <c r="O766" s="136">
        <f t="shared" si="114"/>
        <v>15100</v>
      </c>
      <c r="P766" t="b">
        <f t="shared" si="115"/>
        <v>0</v>
      </c>
      <c r="T766" s="136">
        <f t="shared" si="116"/>
        <v>15080</v>
      </c>
      <c r="U766" t="e">
        <f>SQRT(($U$6/2)^2-($U$6/2)^2*'(OLD) bottom seam length'!T766^2/($U$7/2)^2)</f>
        <v>#VALUE!</v>
      </c>
      <c r="W766" s="136">
        <f t="shared" si="117"/>
        <v>15080</v>
      </c>
      <c r="X766" t="e">
        <f>SQRT(($U$6/2)^2-($U$6/2)^2*'(OLD) bottom seam length'!W766^2/($U$7/2)^2)</f>
        <v>#VALUE!</v>
      </c>
      <c r="Z766" s="136">
        <f t="shared" si="118"/>
        <v>15080</v>
      </c>
      <c r="AA766" t="e">
        <f>SQRT(($U$6/2)^2-($U$6/2)^2*'(OLD) bottom seam length'!Z766^2/($U$7/2)^2)</f>
        <v>#VALUE!</v>
      </c>
      <c r="AC766" s="136">
        <f t="shared" si="119"/>
        <v>15080</v>
      </c>
      <c r="AD766" t="e">
        <f>SQRT(($U$6/2)^2-($U$6/2)^2*'(OLD) bottom seam length'!AC766^2/($U$7/2)^2)</f>
        <v>#VALUE!</v>
      </c>
    </row>
    <row r="767" spans="2:30">
      <c r="B767" s="136">
        <f t="shared" si="110"/>
        <v>15120</v>
      </c>
      <c r="C767" t="e">
        <f>SQRT(($C$5/2)^2-($C$5/2)^2*'(OLD) bottom seam length'!B767^2/($C$6/2)^2)</f>
        <v>#DIV/0!</v>
      </c>
      <c r="E767" s="136">
        <f t="shared" si="111"/>
        <v>15120</v>
      </c>
      <c r="F767" t="e">
        <f>SQRT(($C$5/2)^2-($C$5/2)^2*'(OLD) bottom seam length'!E767^2/($C$6/2)^2)</f>
        <v>#DIV/0!</v>
      </c>
      <c r="H767" s="136">
        <f t="shared" si="112"/>
        <v>15120</v>
      </c>
      <c r="I767" t="e">
        <f>SQRT(($C$5/2)^2-($C$5/2)^2*'(OLD) bottom seam length'!H767^2/($C$6/2)^2)</f>
        <v>#DIV/0!</v>
      </c>
      <c r="K767" s="136">
        <f t="shared" si="113"/>
        <v>15120</v>
      </c>
      <c r="L767" t="e">
        <f>SQRT(($C$5/2)^2-($C$5/2)^2*'(OLD) bottom seam length'!K767^2/($C$6/2)^2)</f>
        <v>#DIV/0!</v>
      </c>
      <c r="O767" s="136">
        <f t="shared" si="114"/>
        <v>15120</v>
      </c>
      <c r="P767" t="b">
        <f t="shared" si="115"/>
        <v>0</v>
      </c>
      <c r="T767" s="136">
        <f t="shared" si="116"/>
        <v>15100</v>
      </c>
      <c r="U767" t="e">
        <f>SQRT(($U$6/2)^2-($U$6/2)^2*'(OLD) bottom seam length'!T767^2/($U$7/2)^2)</f>
        <v>#VALUE!</v>
      </c>
      <c r="W767" s="136">
        <f t="shared" si="117"/>
        <v>15100</v>
      </c>
      <c r="X767" t="e">
        <f>SQRT(($U$6/2)^2-($U$6/2)^2*'(OLD) bottom seam length'!W767^2/($U$7/2)^2)</f>
        <v>#VALUE!</v>
      </c>
      <c r="Z767" s="136">
        <f t="shared" si="118"/>
        <v>15100</v>
      </c>
      <c r="AA767" t="e">
        <f>SQRT(($U$6/2)^2-($U$6/2)^2*'(OLD) bottom seam length'!Z767^2/($U$7/2)^2)</f>
        <v>#VALUE!</v>
      </c>
      <c r="AC767" s="136">
        <f t="shared" si="119"/>
        <v>15100</v>
      </c>
      <c r="AD767" t="e">
        <f>SQRT(($U$6/2)^2-($U$6/2)^2*'(OLD) bottom seam length'!AC767^2/($U$7/2)^2)</f>
        <v>#VALUE!</v>
      </c>
    </row>
    <row r="768" spans="2:30">
      <c r="B768" s="136">
        <f t="shared" si="110"/>
        <v>15140</v>
      </c>
      <c r="C768" t="e">
        <f>SQRT(($C$5/2)^2-($C$5/2)^2*'(OLD) bottom seam length'!B768^2/($C$6/2)^2)</f>
        <v>#DIV/0!</v>
      </c>
      <c r="E768" s="136">
        <f t="shared" si="111"/>
        <v>15140</v>
      </c>
      <c r="F768" t="e">
        <f>SQRT(($C$5/2)^2-($C$5/2)^2*'(OLD) bottom seam length'!E768^2/($C$6/2)^2)</f>
        <v>#DIV/0!</v>
      </c>
      <c r="H768" s="136">
        <f t="shared" si="112"/>
        <v>15140</v>
      </c>
      <c r="I768" t="e">
        <f>SQRT(($C$5/2)^2-($C$5/2)^2*'(OLD) bottom seam length'!H768^2/($C$6/2)^2)</f>
        <v>#DIV/0!</v>
      </c>
      <c r="K768" s="136">
        <f t="shared" si="113"/>
        <v>15140</v>
      </c>
      <c r="L768" t="e">
        <f>SQRT(($C$5/2)^2-($C$5/2)^2*'(OLD) bottom seam length'!K768^2/($C$6/2)^2)</f>
        <v>#DIV/0!</v>
      </c>
      <c r="O768" s="136">
        <f t="shared" si="114"/>
        <v>15140</v>
      </c>
      <c r="P768" t="b">
        <f t="shared" si="115"/>
        <v>0</v>
      </c>
      <c r="T768" s="136">
        <f t="shared" si="116"/>
        <v>15120</v>
      </c>
      <c r="U768" t="e">
        <f>SQRT(($U$6/2)^2-($U$6/2)^2*'(OLD) bottom seam length'!T768^2/($U$7/2)^2)</f>
        <v>#VALUE!</v>
      </c>
      <c r="W768" s="136">
        <f t="shared" si="117"/>
        <v>15120</v>
      </c>
      <c r="X768" t="e">
        <f>SQRT(($U$6/2)^2-($U$6/2)^2*'(OLD) bottom seam length'!W768^2/($U$7/2)^2)</f>
        <v>#VALUE!</v>
      </c>
      <c r="Z768" s="136">
        <f t="shared" si="118"/>
        <v>15120</v>
      </c>
      <c r="AA768" t="e">
        <f>SQRT(($U$6/2)^2-($U$6/2)^2*'(OLD) bottom seam length'!Z768^2/($U$7/2)^2)</f>
        <v>#VALUE!</v>
      </c>
      <c r="AC768" s="136">
        <f t="shared" si="119"/>
        <v>15120</v>
      </c>
      <c r="AD768" t="e">
        <f>SQRT(($U$6/2)^2-($U$6/2)^2*'(OLD) bottom seam length'!AC768^2/($U$7/2)^2)</f>
        <v>#VALUE!</v>
      </c>
    </row>
    <row r="769" spans="2:30">
      <c r="B769" s="136">
        <f t="shared" si="110"/>
        <v>15160</v>
      </c>
      <c r="C769" t="e">
        <f>SQRT(($C$5/2)^2-($C$5/2)^2*'(OLD) bottom seam length'!B769^2/($C$6/2)^2)</f>
        <v>#DIV/0!</v>
      </c>
      <c r="E769" s="136">
        <f t="shared" si="111"/>
        <v>15160</v>
      </c>
      <c r="F769" t="e">
        <f>SQRT(($C$5/2)^2-($C$5/2)^2*'(OLD) bottom seam length'!E769^2/($C$6/2)^2)</f>
        <v>#DIV/0!</v>
      </c>
      <c r="H769" s="136">
        <f t="shared" si="112"/>
        <v>15160</v>
      </c>
      <c r="I769" t="e">
        <f>SQRT(($C$5/2)^2-($C$5/2)^2*'(OLD) bottom seam length'!H769^2/($C$6/2)^2)</f>
        <v>#DIV/0!</v>
      </c>
      <c r="K769" s="136">
        <f t="shared" si="113"/>
        <v>15160</v>
      </c>
      <c r="L769" t="e">
        <f>SQRT(($C$5/2)^2-($C$5/2)^2*'(OLD) bottom seam length'!K769^2/($C$6/2)^2)</f>
        <v>#DIV/0!</v>
      </c>
      <c r="O769" s="136">
        <f t="shared" si="114"/>
        <v>15160</v>
      </c>
      <c r="P769" t="b">
        <f t="shared" si="115"/>
        <v>0</v>
      </c>
      <c r="T769" s="136">
        <f t="shared" si="116"/>
        <v>15140</v>
      </c>
      <c r="U769" t="e">
        <f>SQRT(($U$6/2)^2-($U$6/2)^2*'(OLD) bottom seam length'!T769^2/($U$7/2)^2)</f>
        <v>#VALUE!</v>
      </c>
      <c r="W769" s="136">
        <f t="shared" si="117"/>
        <v>15140</v>
      </c>
      <c r="X769" t="e">
        <f>SQRT(($U$6/2)^2-($U$6/2)^2*'(OLD) bottom seam length'!W769^2/($U$7/2)^2)</f>
        <v>#VALUE!</v>
      </c>
      <c r="Z769" s="136">
        <f t="shared" si="118"/>
        <v>15140</v>
      </c>
      <c r="AA769" t="e">
        <f>SQRT(($U$6/2)^2-($U$6/2)^2*'(OLD) bottom seam length'!Z769^2/($U$7/2)^2)</f>
        <v>#VALUE!</v>
      </c>
      <c r="AC769" s="136">
        <f t="shared" si="119"/>
        <v>15140</v>
      </c>
      <c r="AD769" t="e">
        <f>SQRT(($U$6/2)^2-($U$6/2)^2*'(OLD) bottom seam length'!AC769^2/($U$7/2)^2)</f>
        <v>#VALUE!</v>
      </c>
    </row>
    <row r="770" spans="2:30">
      <c r="B770" s="136">
        <f t="shared" si="110"/>
        <v>15180</v>
      </c>
      <c r="C770" t="e">
        <f>SQRT(($C$5/2)^2-($C$5/2)^2*'(OLD) bottom seam length'!B770^2/($C$6/2)^2)</f>
        <v>#DIV/0!</v>
      </c>
      <c r="E770" s="136">
        <f t="shared" si="111"/>
        <v>15180</v>
      </c>
      <c r="F770" t="e">
        <f>SQRT(($C$5/2)^2-($C$5/2)^2*'(OLD) bottom seam length'!E770^2/($C$6/2)^2)</f>
        <v>#DIV/0!</v>
      </c>
      <c r="H770" s="136">
        <f t="shared" si="112"/>
        <v>15180</v>
      </c>
      <c r="I770" t="e">
        <f>SQRT(($C$5/2)^2-($C$5/2)^2*'(OLD) bottom seam length'!H770^2/($C$6/2)^2)</f>
        <v>#DIV/0!</v>
      </c>
      <c r="K770" s="136">
        <f t="shared" si="113"/>
        <v>15180</v>
      </c>
      <c r="L770" t="e">
        <f>SQRT(($C$5/2)^2-($C$5/2)^2*'(OLD) bottom seam length'!K770^2/($C$6/2)^2)</f>
        <v>#DIV/0!</v>
      </c>
      <c r="O770" s="136">
        <f t="shared" si="114"/>
        <v>15180</v>
      </c>
      <c r="P770" t="b">
        <f t="shared" si="115"/>
        <v>0</v>
      </c>
      <c r="T770" s="136">
        <f t="shared" si="116"/>
        <v>15160</v>
      </c>
      <c r="U770" t="e">
        <f>SQRT(($U$6/2)^2-($U$6/2)^2*'(OLD) bottom seam length'!T770^2/($U$7/2)^2)</f>
        <v>#VALUE!</v>
      </c>
      <c r="W770" s="136">
        <f t="shared" si="117"/>
        <v>15160</v>
      </c>
      <c r="X770" t="e">
        <f>SQRT(($U$6/2)^2-($U$6/2)^2*'(OLD) bottom seam length'!W770^2/($U$7/2)^2)</f>
        <v>#VALUE!</v>
      </c>
      <c r="Z770" s="136">
        <f t="shared" si="118"/>
        <v>15160</v>
      </c>
      <c r="AA770" t="e">
        <f>SQRT(($U$6/2)^2-($U$6/2)^2*'(OLD) bottom seam length'!Z770^2/($U$7/2)^2)</f>
        <v>#VALUE!</v>
      </c>
      <c r="AC770" s="136">
        <f t="shared" si="119"/>
        <v>15160</v>
      </c>
      <c r="AD770" t="e">
        <f>SQRT(($U$6/2)^2-($U$6/2)^2*'(OLD) bottom seam length'!AC770^2/($U$7/2)^2)</f>
        <v>#VALUE!</v>
      </c>
    </row>
    <row r="771" spans="2:30">
      <c r="B771" s="136">
        <f t="shared" si="110"/>
        <v>15200</v>
      </c>
      <c r="C771" t="e">
        <f>SQRT(($C$5/2)^2-($C$5/2)^2*'(OLD) bottom seam length'!B771^2/($C$6/2)^2)</f>
        <v>#DIV/0!</v>
      </c>
      <c r="E771" s="136">
        <f t="shared" si="111"/>
        <v>15200</v>
      </c>
      <c r="F771" t="e">
        <f>SQRT(($C$5/2)^2-($C$5/2)^2*'(OLD) bottom seam length'!E771^2/($C$6/2)^2)</f>
        <v>#DIV/0!</v>
      </c>
      <c r="H771" s="136">
        <f t="shared" si="112"/>
        <v>15200</v>
      </c>
      <c r="I771" t="e">
        <f>SQRT(($C$5/2)^2-($C$5/2)^2*'(OLD) bottom seam length'!H771^2/($C$6/2)^2)</f>
        <v>#DIV/0!</v>
      </c>
      <c r="K771" s="136">
        <f t="shared" si="113"/>
        <v>15200</v>
      </c>
      <c r="L771" t="e">
        <f>SQRT(($C$5/2)^2-($C$5/2)^2*'(OLD) bottom seam length'!K771^2/($C$6/2)^2)</f>
        <v>#DIV/0!</v>
      </c>
      <c r="O771" s="136">
        <f t="shared" si="114"/>
        <v>15200</v>
      </c>
      <c r="P771" t="b">
        <f t="shared" si="115"/>
        <v>0</v>
      </c>
      <c r="T771" s="136">
        <f t="shared" si="116"/>
        <v>15180</v>
      </c>
      <c r="U771" t="e">
        <f>SQRT(($U$6/2)^2-($U$6/2)^2*'(OLD) bottom seam length'!T771^2/($U$7/2)^2)</f>
        <v>#VALUE!</v>
      </c>
      <c r="W771" s="136">
        <f t="shared" si="117"/>
        <v>15180</v>
      </c>
      <c r="X771" t="e">
        <f>SQRT(($U$6/2)^2-($U$6/2)^2*'(OLD) bottom seam length'!W771^2/($U$7/2)^2)</f>
        <v>#VALUE!</v>
      </c>
      <c r="Z771" s="136">
        <f t="shared" si="118"/>
        <v>15180</v>
      </c>
      <c r="AA771" t="e">
        <f>SQRT(($U$6/2)^2-($U$6/2)^2*'(OLD) bottom seam length'!Z771^2/($U$7/2)^2)</f>
        <v>#VALUE!</v>
      </c>
      <c r="AC771" s="136">
        <f t="shared" si="119"/>
        <v>15180</v>
      </c>
      <c r="AD771" t="e">
        <f>SQRT(($U$6/2)^2-($U$6/2)^2*'(OLD) bottom seam length'!AC771^2/($U$7/2)^2)</f>
        <v>#VALUE!</v>
      </c>
    </row>
    <row r="772" spans="2:30">
      <c r="B772" s="136">
        <f t="shared" si="110"/>
        <v>15220</v>
      </c>
      <c r="C772" t="e">
        <f>SQRT(($C$5/2)^2-($C$5/2)^2*'(OLD) bottom seam length'!B772^2/($C$6/2)^2)</f>
        <v>#DIV/0!</v>
      </c>
      <c r="E772" s="136">
        <f t="shared" si="111"/>
        <v>15220</v>
      </c>
      <c r="F772" t="e">
        <f>SQRT(($C$5/2)^2-($C$5/2)^2*'(OLD) bottom seam length'!E772^2/($C$6/2)^2)</f>
        <v>#DIV/0!</v>
      </c>
      <c r="H772" s="136">
        <f t="shared" si="112"/>
        <v>15220</v>
      </c>
      <c r="I772" t="e">
        <f>SQRT(($C$5/2)^2-($C$5/2)^2*'(OLD) bottom seam length'!H772^2/($C$6/2)^2)</f>
        <v>#DIV/0!</v>
      </c>
      <c r="K772" s="136">
        <f t="shared" si="113"/>
        <v>15220</v>
      </c>
      <c r="L772" t="e">
        <f>SQRT(($C$5/2)^2-($C$5/2)^2*'(OLD) bottom seam length'!K772^2/($C$6/2)^2)</f>
        <v>#DIV/0!</v>
      </c>
      <c r="O772" s="136">
        <f t="shared" si="114"/>
        <v>15220</v>
      </c>
      <c r="P772" t="b">
        <f t="shared" si="115"/>
        <v>0</v>
      </c>
      <c r="T772" s="136">
        <f t="shared" si="116"/>
        <v>15200</v>
      </c>
      <c r="U772" t="e">
        <f>SQRT(($U$6/2)^2-($U$6/2)^2*'(OLD) bottom seam length'!T772^2/($U$7/2)^2)</f>
        <v>#VALUE!</v>
      </c>
      <c r="W772" s="136">
        <f t="shared" si="117"/>
        <v>15200</v>
      </c>
      <c r="X772" t="e">
        <f>SQRT(($U$6/2)^2-($U$6/2)^2*'(OLD) bottom seam length'!W772^2/($U$7/2)^2)</f>
        <v>#VALUE!</v>
      </c>
      <c r="Z772" s="136">
        <f t="shared" si="118"/>
        <v>15200</v>
      </c>
      <c r="AA772" t="e">
        <f>SQRT(($U$6/2)^2-($U$6/2)^2*'(OLD) bottom seam length'!Z772^2/($U$7/2)^2)</f>
        <v>#VALUE!</v>
      </c>
      <c r="AC772" s="136">
        <f t="shared" si="119"/>
        <v>15200</v>
      </c>
      <c r="AD772" t="e">
        <f>SQRT(($U$6/2)^2-($U$6/2)^2*'(OLD) bottom seam length'!AC772^2/($U$7/2)^2)</f>
        <v>#VALUE!</v>
      </c>
    </row>
    <row r="773" spans="2:30">
      <c r="B773" s="136">
        <f t="shared" si="110"/>
        <v>15240</v>
      </c>
      <c r="C773" t="e">
        <f>SQRT(($C$5/2)^2-($C$5/2)^2*'(OLD) bottom seam length'!B773^2/($C$6/2)^2)</f>
        <v>#DIV/0!</v>
      </c>
      <c r="E773" s="136">
        <f t="shared" si="111"/>
        <v>15240</v>
      </c>
      <c r="F773" t="e">
        <f>SQRT(($C$5/2)^2-($C$5/2)^2*'(OLD) bottom seam length'!E773^2/($C$6/2)^2)</f>
        <v>#DIV/0!</v>
      </c>
      <c r="H773" s="136">
        <f t="shared" si="112"/>
        <v>15240</v>
      </c>
      <c r="I773" t="e">
        <f>SQRT(($C$5/2)^2-($C$5/2)^2*'(OLD) bottom seam length'!H773^2/($C$6/2)^2)</f>
        <v>#DIV/0!</v>
      </c>
      <c r="K773" s="136">
        <f t="shared" si="113"/>
        <v>15240</v>
      </c>
      <c r="L773" t="e">
        <f>SQRT(($C$5/2)^2-($C$5/2)^2*'(OLD) bottom seam length'!K773^2/($C$6/2)^2)</f>
        <v>#DIV/0!</v>
      </c>
      <c r="O773" s="136">
        <f t="shared" si="114"/>
        <v>15240</v>
      </c>
      <c r="P773" t="b">
        <f t="shared" si="115"/>
        <v>0</v>
      </c>
      <c r="T773" s="136">
        <f t="shared" si="116"/>
        <v>15220</v>
      </c>
      <c r="U773" t="e">
        <f>SQRT(($U$6/2)^2-($U$6/2)^2*'(OLD) bottom seam length'!T773^2/($U$7/2)^2)</f>
        <v>#VALUE!</v>
      </c>
      <c r="W773" s="136">
        <f t="shared" si="117"/>
        <v>15220</v>
      </c>
      <c r="X773" t="e">
        <f>SQRT(($U$6/2)^2-($U$6/2)^2*'(OLD) bottom seam length'!W773^2/($U$7/2)^2)</f>
        <v>#VALUE!</v>
      </c>
      <c r="Z773" s="136">
        <f t="shared" si="118"/>
        <v>15220</v>
      </c>
      <c r="AA773" t="e">
        <f>SQRT(($U$6/2)^2-($U$6/2)^2*'(OLD) bottom seam length'!Z773^2/($U$7/2)^2)</f>
        <v>#VALUE!</v>
      </c>
      <c r="AC773" s="136">
        <f t="shared" si="119"/>
        <v>15220</v>
      </c>
      <c r="AD773" t="e">
        <f>SQRT(($U$6/2)^2-($U$6/2)^2*'(OLD) bottom seam length'!AC773^2/($U$7/2)^2)</f>
        <v>#VALUE!</v>
      </c>
    </row>
    <row r="774" spans="2:30">
      <c r="B774" s="136">
        <f t="shared" si="110"/>
        <v>15260</v>
      </c>
      <c r="C774" t="e">
        <f>SQRT(($C$5/2)^2-($C$5/2)^2*'(OLD) bottom seam length'!B774^2/($C$6/2)^2)</f>
        <v>#DIV/0!</v>
      </c>
      <c r="E774" s="136">
        <f t="shared" si="111"/>
        <v>15260</v>
      </c>
      <c r="F774" t="e">
        <f>SQRT(($C$5/2)^2-($C$5/2)^2*'(OLD) bottom seam length'!E774^2/($C$6/2)^2)</f>
        <v>#DIV/0!</v>
      </c>
      <c r="H774" s="136">
        <f t="shared" si="112"/>
        <v>15260</v>
      </c>
      <c r="I774" t="e">
        <f>SQRT(($C$5/2)^2-($C$5/2)^2*'(OLD) bottom seam length'!H774^2/($C$6/2)^2)</f>
        <v>#DIV/0!</v>
      </c>
      <c r="K774" s="136">
        <f t="shared" si="113"/>
        <v>15260</v>
      </c>
      <c r="L774" t="e">
        <f>SQRT(($C$5/2)^2-($C$5/2)^2*'(OLD) bottom seam length'!K774^2/($C$6/2)^2)</f>
        <v>#DIV/0!</v>
      </c>
      <c r="O774" s="136">
        <f t="shared" si="114"/>
        <v>15260</v>
      </c>
      <c r="P774" t="b">
        <f t="shared" si="115"/>
        <v>0</v>
      </c>
      <c r="T774" s="136">
        <f t="shared" si="116"/>
        <v>15240</v>
      </c>
      <c r="U774" t="e">
        <f>SQRT(($U$6/2)^2-($U$6/2)^2*'(OLD) bottom seam length'!T774^2/($U$7/2)^2)</f>
        <v>#VALUE!</v>
      </c>
      <c r="W774" s="136">
        <f t="shared" si="117"/>
        <v>15240</v>
      </c>
      <c r="X774" t="e">
        <f>SQRT(($U$6/2)^2-($U$6/2)^2*'(OLD) bottom seam length'!W774^2/($U$7/2)^2)</f>
        <v>#VALUE!</v>
      </c>
      <c r="Z774" s="136">
        <f t="shared" si="118"/>
        <v>15240</v>
      </c>
      <c r="AA774" t="e">
        <f>SQRT(($U$6/2)^2-($U$6/2)^2*'(OLD) bottom seam length'!Z774^2/($U$7/2)^2)</f>
        <v>#VALUE!</v>
      </c>
      <c r="AC774" s="136">
        <f t="shared" si="119"/>
        <v>15240</v>
      </c>
      <c r="AD774" t="e">
        <f>SQRT(($U$6/2)^2-($U$6/2)^2*'(OLD) bottom seam length'!AC774^2/($U$7/2)^2)</f>
        <v>#VALUE!</v>
      </c>
    </row>
    <row r="775" spans="2:30">
      <c r="B775" s="136">
        <f t="shared" si="110"/>
        <v>15280</v>
      </c>
      <c r="C775" t="e">
        <f>SQRT(($C$5/2)^2-($C$5/2)^2*'(OLD) bottom seam length'!B775^2/($C$6/2)^2)</f>
        <v>#DIV/0!</v>
      </c>
      <c r="E775" s="136">
        <f t="shared" si="111"/>
        <v>15280</v>
      </c>
      <c r="F775" t="e">
        <f>SQRT(($C$5/2)^2-($C$5/2)^2*'(OLD) bottom seam length'!E775^2/($C$6/2)^2)</f>
        <v>#DIV/0!</v>
      </c>
      <c r="H775" s="136">
        <f t="shared" si="112"/>
        <v>15280</v>
      </c>
      <c r="I775" t="e">
        <f>SQRT(($C$5/2)^2-($C$5/2)^2*'(OLD) bottom seam length'!H775^2/($C$6/2)^2)</f>
        <v>#DIV/0!</v>
      </c>
      <c r="K775" s="136">
        <f t="shared" si="113"/>
        <v>15280</v>
      </c>
      <c r="L775" t="e">
        <f>SQRT(($C$5/2)^2-($C$5/2)^2*'(OLD) bottom seam length'!K775^2/($C$6/2)^2)</f>
        <v>#DIV/0!</v>
      </c>
      <c r="O775" s="136">
        <f t="shared" si="114"/>
        <v>15280</v>
      </c>
      <c r="P775" t="b">
        <f t="shared" si="115"/>
        <v>0</v>
      </c>
      <c r="T775" s="136">
        <f t="shared" si="116"/>
        <v>15260</v>
      </c>
      <c r="U775" t="e">
        <f>SQRT(($U$6/2)^2-($U$6/2)^2*'(OLD) bottom seam length'!T775^2/($U$7/2)^2)</f>
        <v>#VALUE!</v>
      </c>
      <c r="W775" s="136">
        <f t="shared" si="117"/>
        <v>15260</v>
      </c>
      <c r="X775" t="e">
        <f>SQRT(($U$6/2)^2-($U$6/2)^2*'(OLD) bottom seam length'!W775^2/($U$7/2)^2)</f>
        <v>#VALUE!</v>
      </c>
      <c r="Z775" s="136">
        <f t="shared" si="118"/>
        <v>15260</v>
      </c>
      <c r="AA775" t="e">
        <f>SQRT(($U$6/2)^2-($U$6/2)^2*'(OLD) bottom seam length'!Z775^2/($U$7/2)^2)</f>
        <v>#VALUE!</v>
      </c>
      <c r="AC775" s="136">
        <f t="shared" si="119"/>
        <v>15260</v>
      </c>
      <c r="AD775" t="e">
        <f>SQRT(($U$6/2)^2-($U$6/2)^2*'(OLD) bottom seam length'!AC775^2/($U$7/2)^2)</f>
        <v>#VALUE!</v>
      </c>
    </row>
    <row r="776" spans="2:30">
      <c r="B776" s="136">
        <f t="shared" si="110"/>
        <v>15300</v>
      </c>
      <c r="C776" t="e">
        <f>SQRT(($C$5/2)^2-($C$5/2)^2*'(OLD) bottom seam length'!B776^2/($C$6/2)^2)</f>
        <v>#DIV/0!</v>
      </c>
      <c r="E776" s="136">
        <f t="shared" si="111"/>
        <v>15300</v>
      </c>
      <c r="F776" t="e">
        <f>SQRT(($C$5/2)^2-($C$5/2)^2*'(OLD) bottom seam length'!E776^2/($C$6/2)^2)</f>
        <v>#DIV/0!</v>
      </c>
      <c r="H776" s="136">
        <f t="shared" si="112"/>
        <v>15300</v>
      </c>
      <c r="I776" t="e">
        <f>SQRT(($C$5/2)^2-($C$5/2)^2*'(OLD) bottom seam length'!H776^2/($C$6/2)^2)</f>
        <v>#DIV/0!</v>
      </c>
      <c r="K776" s="136">
        <f t="shared" si="113"/>
        <v>15300</v>
      </c>
      <c r="L776" t="e">
        <f>SQRT(($C$5/2)^2-($C$5/2)^2*'(OLD) bottom seam length'!K776^2/($C$6/2)^2)</f>
        <v>#DIV/0!</v>
      </c>
      <c r="O776" s="136">
        <f t="shared" si="114"/>
        <v>15300</v>
      </c>
      <c r="P776" t="b">
        <f t="shared" si="115"/>
        <v>0</v>
      </c>
      <c r="T776" s="136">
        <f t="shared" si="116"/>
        <v>15280</v>
      </c>
      <c r="U776" t="e">
        <f>SQRT(($U$6/2)^2-($U$6/2)^2*'(OLD) bottom seam length'!T776^2/($U$7/2)^2)</f>
        <v>#VALUE!</v>
      </c>
      <c r="W776" s="136">
        <f t="shared" si="117"/>
        <v>15280</v>
      </c>
      <c r="X776" t="e">
        <f>SQRT(($U$6/2)^2-($U$6/2)^2*'(OLD) bottom seam length'!W776^2/($U$7/2)^2)</f>
        <v>#VALUE!</v>
      </c>
      <c r="Z776" s="136">
        <f t="shared" si="118"/>
        <v>15280</v>
      </c>
      <c r="AA776" t="e">
        <f>SQRT(($U$6/2)^2-($U$6/2)^2*'(OLD) bottom seam length'!Z776^2/($U$7/2)^2)</f>
        <v>#VALUE!</v>
      </c>
      <c r="AC776" s="136">
        <f t="shared" si="119"/>
        <v>15280</v>
      </c>
      <c r="AD776" t="e">
        <f>SQRT(($U$6/2)^2-($U$6/2)^2*'(OLD) bottom seam length'!AC776^2/($U$7/2)^2)</f>
        <v>#VALUE!</v>
      </c>
    </row>
    <row r="777" spans="2:30">
      <c r="B777" s="136">
        <f t="shared" si="110"/>
        <v>15320</v>
      </c>
      <c r="C777" t="e">
        <f>SQRT(($C$5/2)^2-($C$5/2)^2*'(OLD) bottom seam length'!B777^2/($C$6/2)^2)</f>
        <v>#DIV/0!</v>
      </c>
      <c r="E777" s="136">
        <f t="shared" si="111"/>
        <v>15320</v>
      </c>
      <c r="F777" t="e">
        <f>SQRT(($C$5/2)^2-($C$5/2)^2*'(OLD) bottom seam length'!E777^2/($C$6/2)^2)</f>
        <v>#DIV/0!</v>
      </c>
      <c r="H777" s="136">
        <f t="shared" si="112"/>
        <v>15320</v>
      </c>
      <c r="I777" t="e">
        <f>SQRT(($C$5/2)^2-($C$5/2)^2*'(OLD) bottom seam length'!H777^2/($C$6/2)^2)</f>
        <v>#DIV/0!</v>
      </c>
      <c r="K777" s="136">
        <f t="shared" si="113"/>
        <v>15320</v>
      </c>
      <c r="L777" t="e">
        <f>SQRT(($C$5/2)^2-($C$5/2)^2*'(OLD) bottom seam length'!K777^2/($C$6/2)^2)</f>
        <v>#DIV/0!</v>
      </c>
      <c r="O777" s="136">
        <f t="shared" si="114"/>
        <v>15320</v>
      </c>
      <c r="P777" t="b">
        <f t="shared" si="115"/>
        <v>0</v>
      </c>
      <c r="T777" s="136">
        <f t="shared" si="116"/>
        <v>15300</v>
      </c>
      <c r="U777" t="e">
        <f>SQRT(($U$6/2)^2-($U$6/2)^2*'(OLD) bottom seam length'!T777^2/($U$7/2)^2)</f>
        <v>#VALUE!</v>
      </c>
      <c r="W777" s="136">
        <f t="shared" si="117"/>
        <v>15300</v>
      </c>
      <c r="X777" t="e">
        <f>SQRT(($U$6/2)^2-($U$6/2)^2*'(OLD) bottom seam length'!W777^2/($U$7/2)^2)</f>
        <v>#VALUE!</v>
      </c>
      <c r="Z777" s="136">
        <f t="shared" si="118"/>
        <v>15300</v>
      </c>
      <c r="AA777" t="e">
        <f>SQRT(($U$6/2)^2-($U$6/2)^2*'(OLD) bottom seam length'!Z777^2/($U$7/2)^2)</f>
        <v>#VALUE!</v>
      </c>
      <c r="AC777" s="136">
        <f t="shared" si="119"/>
        <v>15300</v>
      </c>
      <c r="AD777" t="e">
        <f>SQRT(($U$6/2)^2-($U$6/2)^2*'(OLD) bottom seam length'!AC777^2/($U$7/2)^2)</f>
        <v>#VALUE!</v>
      </c>
    </row>
    <row r="778" spans="2:30">
      <c r="B778" s="136">
        <f t="shared" si="110"/>
        <v>15340</v>
      </c>
      <c r="C778" t="e">
        <f>SQRT(($C$5/2)^2-($C$5/2)^2*'(OLD) bottom seam length'!B778^2/($C$6/2)^2)</f>
        <v>#DIV/0!</v>
      </c>
      <c r="E778" s="136">
        <f t="shared" si="111"/>
        <v>15340</v>
      </c>
      <c r="F778" t="e">
        <f>SQRT(($C$5/2)^2-($C$5/2)^2*'(OLD) bottom seam length'!E778^2/($C$6/2)^2)</f>
        <v>#DIV/0!</v>
      </c>
      <c r="H778" s="136">
        <f t="shared" si="112"/>
        <v>15340</v>
      </c>
      <c r="I778" t="e">
        <f>SQRT(($C$5/2)^2-($C$5/2)^2*'(OLD) bottom seam length'!H778^2/($C$6/2)^2)</f>
        <v>#DIV/0!</v>
      </c>
      <c r="K778" s="136">
        <f t="shared" si="113"/>
        <v>15340</v>
      </c>
      <c r="L778" t="e">
        <f>SQRT(($C$5/2)^2-($C$5/2)^2*'(OLD) bottom seam length'!K778^2/($C$6/2)^2)</f>
        <v>#DIV/0!</v>
      </c>
      <c r="O778" s="136">
        <f t="shared" si="114"/>
        <v>15340</v>
      </c>
      <c r="P778" t="b">
        <f t="shared" si="115"/>
        <v>0</v>
      </c>
      <c r="T778" s="136">
        <f t="shared" si="116"/>
        <v>15320</v>
      </c>
      <c r="U778" t="e">
        <f>SQRT(($U$6/2)^2-($U$6/2)^2*'(OLD) bottom seam length'!T778^2/($U$7/2)^2)</f>
        <v>#VALUE!</v>
      </c>
      <c r="W778" s="136">
        <f t="shared" si="117"/>
        <v>15320</v>
      </c>
      <c r="X778" t="e">
        <f>SQRT(($U$6/2)^2-($U$6/2)^2*'(OLD) bottom seam length'!W778^2/($U$7/2)^2)</f>
        <v>#VALUE!</v>
      </c>
      <c r="Z778" s="136">
        <f t="shared" si="118"/>
        <v>15320</v>
      </c>
      <c r="AA778" t="e">
        <f>SQRT(($U$6/2)^2-($U$6/2)^2*'(OLD) bottom seam length'!Z778^2/($U$7/2)^2)</f>
        <v>#VALUE!</v>
      </c>
      <c r="AC778" s="136">
        <f t="shared" si="119"/>
        <v>15320</v>
      </c>
      <c r="AD778" t="e">
        <f>SQRT(($U$6/2)^2-($U$6/2)^2*'(OLD) bottom seam length'!AC778^2/($U$7/2)^2)</f>
        <v>#VALUE!</v>
      </c>
    </row>
    <row r="779" spans="2:30">
      <c r="B779" s="136">
        <f t="shared" si="110"/>
        <v>15360</v>
      </c>
      <c r="C779" t="e">
        <f>SQRT(($C$5/2)^2-($C$5/2)^2*'(OLD) bottom seam length'!B779^2/($C$6/2)^2)</f>
        <v>#DIV/0!</v>
      </c>
      <c r="E779" s="136">
        <f t="shared" si="111"/>
        <v>15360</v>
      </c>
      <c r="F779" t="e">
        <f>SQRT(($C$5/2)^2-($C$5/2)^2*'(OLD) bottom seam length'!E779^2/($C$6/2)^2)</f>
        <v>#DIV/0!</v>
      </c>
      <c r="H779" s="136">
        <f t="shared" si="112"/>
        <v>15360</v>
      </c>
      <c r="I779" t="e">
        <f>SQRT(($C$5/2)^2-($C$5/2)^2*'(OLD) bottom seam length'!H779^2/($C$6/2)^2)</f>
        <v>#DIV/0!</v>
      </c>
      <c r="K779" s="136">
        <f t="shared" si="113"/>
        <v>15360</v>
      </c>
      <c r="L779" t="e">
        <f>SQRT(($C$5/2)^2-($C$5/2)^2*'(OLD) bottom seam length'!K779^2/($C$6/2)^2)</f>
        <v>#DIV/0!</v>
      </c>
      <c r="O779" s="136">
        <f t="shared" si="114"/>
        <v>15360</v>
      </c>
      <c r="P779" t="b">
        <f t="shared" si="115"/>
        <v>0</v>
      </c>
      <c r="T779" s="136">
        <f t="shared" si="116"/>
        <v>15340</v>
      </c>
      <c r="U779" t="e">
        <f>SQRT(($U$6/2)^2-($U$6/2)^2*'(OLD) bottom seam length'!T779^2/($U$7/2)^2)</f>
        <v>#VALUE!</v>
      </c>
      <c r="W779" s="136">
        <f t="shared" si="117"/>
        <v>15340</v>
      </c>
      <c r="X779" t="e">
        <f>SQRT(($U$6/2)^2-($U$6/2)^2*'(OLD) bottom seam length'!W779^2/($U$7/2)^2)</f>
        <v>#VALUE!</v>
      </c>
      <c r="Z779" s="136">
        <f t="shared" si="118"/>
        <v>15340</v>
      </c>
      <c r="AA779" t="e">
        <f>SQRT(($U$6/2)^2-($U$6/2)^2*'(OLD) bottom seam length'!Z779^2/($U$7/2)^2)</f>
        <v>#VALUE!</v>
      </c>
      <c r="AC779" s="136">
        <f t="shared" si="119"/>
        <v>15340</v>
      </c>
      <c r="AD779" t="e">
        <f>SQRT(($U$6/2)^2-($U$6/2)^2*'(OLD) bottom seam length'!AC779^2/($U$7/2)^2)</f>
        <v>#VALUE!</v>
      </c>
    </row>
    <row r="780" spans="2:30">
      <c r="B780" s="136">
        <f t="shared" ref="B780:B843" si="120">B779+$C$7</f>
        <v>15380</v>
      </c>
      <c r="C780" t="e">
        <f>SQRT(($C$5/2)^2-($C$5/2)^2*'(OLD) bottom seam length'!B780^2/($C$6/2)^2)</f>
        <v>#DIV/0!</v>
      </c>
      <c r="E780" s="136">
        <f t="shared" ref="E780:E843" si="121">E779+$C$7</f>
        <v>15380</v>
      </c>
      <c r="F780" t="e">
        <f>SQRT(($C$5/2)^2-($C$5/2)^2*'(OLD) bottom seam length'!E780^2/($C$6/2)^2)</f>
        <v>#DIV/0!</v>
      </c>
      <c r="H780" s="136">
        <f t="shared" ref="H780:H843" si="122">H779+$C$7</f>
        <v>15380</v>
      </c>
      <c r="I780" t="e">
        <f>SQRT(($C$5/2)^2-($C$5/2)^2*'(OLD) bottom seam length'!H780^2/($C$6/2)^2)</f>
        <v>#DIV/0!</v>
      </c>
      <c r="K780" s="136">
        <f t="shared" ref="K780:K843" si="123">K779+$C$7</f>
        <v>15380</v>
      </c>
      <c r="L780" t="e">
        <f>SQRT(($C$5/2)^2-($C$5/2)^2*'(OLD) bottom seam length'!K780^2/($C$6/2)^2)</f>
        <v>#DIV/0!</v>
      </c>
      <c r="O780" s="136">
        <f t="shared" ref="O780:O843" si="124">O779+$C$7</f>
        <v>15380</v>
      </c>
      <c r="P780" t="b">
        <f t="shared" ref="P780:P843" si="125">IF(O780&lt;=$P$6,$P$5)</f>
        <v>0</v>
      </c>
      <c r="T780" s="136">
        <f t="shared" si="116"/>
        <v>15360</v>
      </c>
      <c r="U780" t="e">
        <f>SQRT(($U$6/2)^2-($U$6/2)^2*'(OLD) bottom seam length'!T780^2/($U$7/2)^2)</f>
        <v>#VALUE!</v>
      </c>
      <c r="W780" s="136">
        <f t="shared" si="117"/>
        <v>15360</v>
      </c>
      <c r="X780" t="e">
        <f>SQRT(($U$6/2)^2-($U$6/2)^2*'(OLD) bottom seam length'!W780^2/($U$7/2)^2)</f>
        <v>#VALUE!</v>
      </c>
      <c r="Z780" s="136">
        <f t="shared" si="118"/>
        <v>15360</v>
      </c>
      <c r="AA780" t="e">
        <f>SQRT(($U$6/2)^2-($U$6/2)^2*'(OLD) bottom seam length'!Z780^2/($U$7/2)^2)</f>
        <v>#VALUE!</v>
      </c>
      <c r="AC780" s="136">
        <f t="shared" si="119"/>
        <v>15360</v>
      </c>
      <c r="AD780" t="e">
        <f>SQRT(($U$6/2)^2-($U$6/2)^2*'(OLD) bottom seam length'!AC780^2/($U$7/2)^2)</f>
        <v>#VALUE!</v>
      </c>
    </row>
    <row r="781" spans="2:30">
      <c r="B781" s="136">
        <f t="shared" si="120"/>
        <v>15400</v>
      </c>
      <c r="C781" t="e">
        <f>SQRT(($C$5/2)^2-($C$5/2)^2*'(OLD) bottom seam length'!B781^2/($C$6/2)^2)</f>
        <v>#DIV/0!</v>
      </c>
      <c r="E781" s="136">
        <f t="shared" si="121"/>
        <v>15400</v>
      </c>
      <c r="F781" t="e">
        <f>SQRT(($C$5/2)^2-($C$5/2)^2*'(OLD) bottom seam length'!E781^2/($C$6/2)^2)</f>
        <v>#DIV/0!</v>
      </c>
      <c r="H781" s="136">
        <f t="shared" si="122"/>
        <v>15400</v>
      </c>
      <c r="I781" t="e">
        <f>SQRT(($C$5/2)^2-($C$5/2)^2*'(OLD) bottom seam length'!H781^2/($C$6/2)^2)</f>
        <v>#DIV/0!</v>
      </c>
      <c r="K781" s="136">
        <f t="shared" si="123"/>
        <v>15400</v>
      </c>
      <c r="L781" t="e">
        <f>SQRT(($C$5/2)^2-($C$5/2)^2*'(OLD) bottom seam length'!K781^2/($C$6/2)^2)</f>
        <v>#DIV/0!</v>
      </c>
      <c r="O781" s="136">
        <f t="shared" si="124"/>
        <v>15400</v>
      </c>
      <c r="P781" t="b">
        <f t="shared" si="125"/>
        <v>0</v>
      </c>
      <c r="T781" s="136">
        <f t="shared" ref="T781:T844" si="126">T780+$C$7</f>
        <v>15380</v>
      </c>
      <c r="U781" t="e">
        <f>SQRT(($U$6/2)^2-($U$6/2)^2*'(OLD) bottom seam length'!T781^2/($U$7/2)^2)</f>
        <v>#VALUE!</v>
      </c>
      <c r="W781" s="136">
        <f t="shared" ref="W781:W844" si="127">W780+$C$7</f>
        <v>15380</v>
      </c>
      <c r="X781" t="e">
        <f>SQRT(($U$6/2)^2-($U$6/2)^2*'(OLD) bottom seam length'!W781^2/($U$7/2)^2)</f>
        <v>#VALUE!</v>
      </c>
      <c r="Z781" s="136">
        <f t="shared" ref="Z781:Z844" si="128">Z780+$C$7</f>
        <v>15380</v>
      </c>
      <c r="AA781" t="e">
        <f>SQRT(($U$6/2)^2-($U$6/2)^2*'(OLD) bottom seam length'!Z781^2/($U$7/2)^2)</f>
        <v>#VALUE!</v>
      </c>
      <c r="AC781" s="136">
        <f t="shared" ref="AC781:AC844" si="129">AC780+$C$7</f>
        <v>15380</v>
      </c>
      <c r="AD781" t="e">
        <f>SQRT(($U$6/2)^2-($U$6/2)^2*'(OLD) bottom seam length'!AC781^2/($U$7/2)^2)</f>
        <v>#VALUE!</v>
      </c>
    </row>
    <row r="782" spans="2:30">
      <c r="B782" s="136">
        <f t="shared" si="120"/>
        <v>15420</v>
      </c>
      <c r="C782" t="e">
        <f>SQRT(($C$5/2)^2-($C$5/2)^2*'(OLD) bottom seam length'!B782^2/($C$6/2)^2)</f>
        <v>#DIV/0!</v>
      </c>
      <c r="E782" s="136">
        <f t="shared" si="121"/>
        <v>15420</v>
      </c>
      <c r="F782" t="e">
        <f>SQRT(($C$5/2)^2-($C$5/2)^2*'(OLD) bottom seam length'!E782^2/($C$6/2)^2)</f>
        <v>#DIV/0!</v>
      </c>
      <c r="H782" s="136">
        <f t="shared" si="122"/>
        <v>15420</v>
      </c>
      <c r="I782" t="e">
        <f>SQRT(($C$5/2)^2-($C$5/2)^2*'(OLD) bottom seam length'!H782^2/($C$6/2)^2)</f>
        <v>#DIV/0!</v>
      </c>
      <c r="K782" s="136">
        <f t="shared" si="123"/>
        <v>15420</v>
      </c>
      <c r="L782" t="e">
        <f>SQRT(($C$5/2)^2-($C$5/2)^2*'(OLD) bottom seam length'!K782^2/($C$6/2)^2)</f>
        <v>#DIV/0!</v>
      </c>
      <c r="O782" s="136">
        <f t="shared" si="124"/>
        <v>15420</v>
      </c>
      <c r="P782" t="b">
        <f t="shared" si="125"/>
        <v>0</v>
      </c>
      <c r="T782" s="136">
        <f t="shared" si="126"/>
        <v>15400</v>
      </c>
      <c r="U782" t="e">
        <f>SQRT(($U$6/2)^2-($U$6/2)^2*'(OLD) bottom seam length'!T782^2/($U$7/2)^2)</f>
        <v>#VALUE!</v>
      </c>
      <c r="W782" s="136">
        <f t="shared" si="127"/>
        <v>15400</v>
      </c>
      <c r="X782" t="e">
        <f>SQRT(($U$6/2)^2-($U$6/2)^2*'(OLD) bottom seam length'!W782^2/($U$7/2)^2)</f>
        <v>#VALUE!</v>
      </c>
      <c r="Z782" s="136">
        <f t="shared" si="128"/>
        <v>15400</v>
      </c>
      <c r="AA782" t="e">
        <f>SQRT(($U$6/2)^2-($U$6/2)^2*'(OLD) bottom seam length'!Z782^2/($U$7/2)^2)</f>
        <v>#VALUE!</v>
      </c>
      <c r="AC782" s="136">
        <f t="shared" si="129"/>
        <v>15400</v>
      </c>
      <c r="AD782" t="e">
        <f>SQRT(($U$6/2)^2-($U$6/2)^2*'(OLD) bottom seam length'!AC782^2/($U$7/2)^2)</f>
        <v>#VALUE!</v>
      </c>
    </row>
    <row r="783" spans="2:30">
      <c r="B783" s="136">
        <f t="shared" si="120"/>
        <v>15440</v>
      </c>
      <c r="C783" t="e">
        <f>SQRT(($C$5/2)^2-($C$5/2)^2*'(OLD) bottom seam length'!B783^2/($C$6/2)^2)</f>
        <v>#DIV/0!</v>
      </c>
      <c r="E783" s="136">
        <f t="shared" si="121"/>
        <v>15440</v>
      </c>
      <c r="F783" t="e">
        <f>SQRT(($C$5/2)^2-($C$5/2)^2*'(OLD) bottom seam length'!E783^2/($C$6/2)^2)</f>
        <v>#DIV/0!</v>
      </c>
      <c r="H783" s="136">
        <f t="shared" si="122"/>
        <v>15440</v>
      </c>
      <c r="I783" t="e">
        <f>SQRT(($C$5/2)^2-($C$5/2)^2*'(OLD) bottom seam length'!H783^2/($C$6/2)^2)</f>
        <v>#DIV/0!</v>
      </c>
      <c r="K783" s="136">
        <f t="shared" si="123"/>
        <v>15440</v>
      </c>
      <c r="L783" t="e">
        <f>SQRT(($C$5/2)^2-($C$5/2)^2*'(OLD) bottom seam length'!K783^2/($C$6/2)^2)</f>
        <v>#DIV/0!</v>
      </c>
      <c r="O783" s="136">
        <f t="shared" si="124"/>
        <v>15440</v>
      </c>
      <c r="P783" t="b">
        <f t="shared" si="125"/>
        <v>0</v>
      </c>
      <c r="T783" s="136">
        <f t="shared" si="126"/>
        <v>15420</v>
      </c>
      <c r="U783" t="e">
        <f>SQRT(($U$6/2)^2-($U$6/2)^2*'(OLD) bottom seam length'!T783^2/($U$7/2)^2)</f>
        <v>#VALUE!</v>
      </c>
      <c r="W783" s="136">
        <f t="shared" si="127"/>
        <v>15420</v>
      </c>
      <c r="X783" t="e">
        <f>SQRT(($U$6/2)^2-($U$6/2)^2*'(OLD) bottom seam length'!W783^2/($U$7/2)^2)</f>
        <v>#VALUE!</v>
      </c>
      <c r="Z783" s="136">
        <f t="shared" si="128"/>
        <v>15420</v>
      </c>
      <c r="AA783" t="e">
        <f>SQRT(($U$6/2)^2-($U$6/2)^2*'(OLD) bottom seam length'!Z783^2/($U$7/2)^2)</f>
        <v>#VALUE!</v>
      </c>
      <c r="AC783" s="136">
        <f t="shared" si="129"/>
        <v>15420</v>
      </c>
      <c r="AD783" t="e">
        <f>SQRT(($U$6/2)^2-($U$6/2)^2*'(OLD) bottom seam length'!AC783^2/($U$7/2)^2)</f>
        <v>#VALUE!</v>
      </c>
    </row>
    <row r="784" spans="2:30">
      <c r="B784" s="136">
        <f t="shared" si="120"/>
        <v>15460</v>
      </c>
      <c r="C784" t="e">
        <f>SQRT(($C$5/2)^2-($C$5/2)^2*'(OLD) bottom seam length'!B784^2/($C$6/2)^2)</f>
        <v>#DIV/0!</v>
      </c>
      <c r="E784" s="136">
        <f t="shared" si="121"/>
        <v>15460</v>
      </c>
      <c r="F784" t="e">
        <f>SQRT(($C$5/2)^2-($C$5/2)^2*'(OLD) bottom seam length'!E784^2/($C$6/2)^2)</f>
        <v>#DIV/0!</v>
      </c>
      <c r="H784" s="136">
        <f t="shared" si="122"/>
        <v>15460</v>
      </c>
      <c r="I784" t="e">
        <f>SQRT(($C$5/2)^2-($C$5/2)^2*'(OLD) bottom seam length'!H784^2/($C$6/2)^2)</f>
        <v>#DIV/0!</v>
      </c>
      <c r="K784" s="136">
        <f t="shared" si="123"/>
        <v>15460</v>
      </c>
      <c r="L784" t="e">
        <f>SQRT(($C$5/2)^2-($C$5/2)^2*'(OLD) bottom seam length'!K784^2/($C$6/2)^2)</f>
        <v>#DIV/0!</v>
      </c>
      <c r="O784" s="136">
        <f t="shared" si="124"/>
        <v>15460</v>
      </c>
      <c r="P784" t="b">
        <f t="shared" si="125"/>
        <v>0</v>
      </c>
      <c r="T784" s="136">
        <f t="shared" si="126"/>
        <v>15440</v>
      </c>
      <c r="U784" t="e">
        <f>SQRT(($U$6/2)^2-($U$6/2)^2*'(OLD) bottom seam length'!T784^2/($U$7/2)^2)</f>
        <v>#VALUE!</v>
      </c>
      <c r="W784" s="136">
        <f t="shared" si="127"/>
        <v>15440</v>
      </c>
      <c r="X784" t="e">
        <f>SQRT(($U$6/2)^2-($U$6/2)^2*'(OLD) bottom seam length'!W784^2/($U$7/2)^2)</f>
        <v>#VALUE!</v>
      </c>
      <c r="Z784" s="136">
        <f t="shared" si="128"/>
        <v>15440</v>
      </c>
      <c r="AA784" t="e">
        <f>SQRT(($U$6/2)^2-($U$6/2)^2*'(OLD) bottom seam length'!Z784^2/($U$7/2)^2)</f>
        <v>#VALUE!</v>
      </c>
      <c r="AC784" s="136">
        <f t="shared" si="129"/>
        <v>15440</v>
      </c>
      <c r="AD784" t="e">
        <f>SQRT(($U$6/2)^2-($U$6/2)^2*'(OLD) bottom seam length'!AC784^2/($U$7/2)^2)</f>
        <v>#VALUE!</v>
      </c>
    </row>
    <row r="785" spans="2:30">
      <c r="B785" s="136">
        <f t="shared" si="120"/>
        <v>15480</v>
      </c>
      <c r="C785" t="e">
        <f>SQRT(($C$5/2)^2-($C$5/2)^2*'(OLD) bottom seam length'!B785^2/($C$6/2)^2)</f>
        <v>#DIV/0!</v>
      </c>
      <c r="E785" s="136">
        <f t="shared" si="121"/>
        <v>15480</v>
      </c>
      <c r="F785" t="e">
        <f>SQRT(($C$5/2)^2-($C$5/2)^2*'(OLD) bottom seam length'!E785^2/($C$6/2)^2)</f>
        <v>#DIV/0!</v>
      </c>
      <c r="H785" s="136">
        <f t="shared" si="122"/>
        <v>15480</v>
      </c>
      <c r="I785" t="e">
        <f>SQRT(($C$5/2)^2-($C$5/2)^2*'(OLD) bottom seam length'!H785^2/($C$6/2)^2)</f>
        <v>#DIV/0!</v>
      </c>
      <c r="K785" s="136">
        <f t="shared" si="123"/>
        <v>15480</v>
      </c>
      <c r="L785" t="e">
        <f>SQRT(($C$5/2)^2-($C$5/2)^2*'(OLD) bottom seam length'!K785^2/($C$6/2)^2)</f>
        <v>#DIV/0!</v>
      </c>
      <c r="O785" s="136">
        <f t="shared" si="124"/>
        <v>15480</v>
      </c>
      <c r="P785" t="b">
        <f t="shared" si="125"/>
        <v>0</v>
      </c>
      <c r="T785" s="136">
        <f t="shared" si="126"/>
        <v>15460</v>
      </c>
      <c r="U785" t="e">
        <f>SQRT(($U$6/2)^2-($U$6/2)^2*'(OLD) bottom seam length'!T785^2/($U$7/2)^2)</f>
        <v>#VALUE!</v>
      </c>
      <c r="W785" s="136">
        <f t="shared" si="127"/>
        <v>15460</v>
      </c>
      <c r="X785" t="e">
        <f>SQRT(($U$6/2)^2-($U$6/2)^2*'(OLD) bottom seam length'!W785^2/($U$7/2)^2)</f>
        <v>#VALUE!</v>
      </c>
      <c r="Z785" s="136">
        <f t="shared" si="128"/>
        <v>15460</v>
      </c>
      <c r="AA785" t="e">
        <f>SQRT(($U$6/2)^2-($U$6/2)^2*'(OLD) bottom seam length'!Z785^2/($U$7/2)^2)</f>
        <v>#VALUE!</v>
      </c>
      <c r="AC785" s="136">
        <f t="shared" si="129"/>
        <v>15460</v>
      </c>
      <c r="AD785" t="e">
        <f>SQRT(($U$6/2)^2-($U$6/2)^2*'(OLD) bottom seam length'!AC785^2/($U$7/2)^2)</f>
        <v>#VALUE!</v>
      </c>
    </row>
    <row r="786" spans="2:30">
      <c r="B786" s="136">
        <f t="shared" si="120"/>
        <v>15500</v>
      </c>
      <c r="C786" t="e">
        <f>SQRT(($C$5/2)^2-($C$5/2)^2*'(OLD) bottom seam length'!B786^2/($C$6/2)^2)</f>
        <v>#DIV/0!</v>
      </c>
      <c r="E786" s="136">
        <f t="shared" si="121"/>
        <v>15500</v>
      </c>
      <c r="F786" t="e">
        <f>SQRT(($C$5/2)^2-($C$5/2)^2*'(OLD) bottom seam length'!E786^2/($C$6/2)^2)</f>
        <v>#DIV/0!</v>
      </c>
      <c r="H786" s="136">
        <f t="shared" si="122"/>
        <v>15500</v>
      </c>
      <c r="I786" t="e">
        <f>SQRT(($C$5/2)^2-($C$5/2)^2*'(OLD) bottom seam length'!H786^2/($C$6/2)^2)</f>
        <v>#DIV/0!</v>
      </c>
      <c r="K786" s="136">
        <f t="shared" si="123"/>
        <v>15500</v>
      </c>
      <c r="L786" t="e">
        <f>SQRT(($C$5/2)^2-($C$5/2)^2*'(OLD) bottom seam length'!K786^2/($C$6/2)^2)</f>
        <v>#DIV/0!</v>
      </c>
      <c r="O786" s="136">
        <f t="shared" si="124"/>
        <v>15500</v>
      </c>
      <c r="P786" t="b">
        <f t="shared" si="125"/>
        <v>0</v>
      </c>
      <c r="T786" s="136">
        <f t="shared" si="126"/>
        <v>15480</v>
      </c>
      <c r="U786" t="e">
        <f>SQRT(($U$6/2)^2-($U$6/2)^2*'(OLD) bottom seam length'!T786^2/($U$7/2)^2)</f>
        <v>#VALUE!</v>
      </c>
      <c r="W786" s="136">
        <f t="shared" si="127"/>
        <v>15480</v>
      </c>
      <c r="X786" t="e">
        <f>SQRT(($U$6/2)^2-($U$6/2)^2*'(OLD) bottom seam length'!W786^2/($U$7/2)^2)</f>
        <v>#VALUE!</v>
      </c>
      <c r="Z786" s="136">
        <f t="shared" si="128"/>
        <v>15480</v>
      </c>
      <c r="AA786" t="e">
        <f>SQRT(($U$6/2)^2-($U$6/2)^2*'(OLD) bottom seam length'!Z786^2/($U$7/2)^2)</f>
        <v>#VALUE!</v>
      </c>
      <c r="AC786" s="136">
        <f t="shared" si="129"/>
        <v>15480</v>
      </c>
      <c r="AD786" t="e">
        <f>SQRT(($U$6/2)^2-($U$6/2)^2*'(OLD) bottom seam length'!AC786^2/($U$7/2)^2)</f>
        <v>#VALUE!</v>
      </c>
    </row>
    <row r="787" spans="2:30">
      <c r="B787" s="136">
        <f t="shared" si="120"/>
        <v>15520</v>
      </c>
      <c r="C787" t="e">
        <f>SQRT(($C$5/2)^2-($C$5/2)^2*'(OLD) bottom seam length'!B787^2/($C$6/2)^2)</f>
        <v>#DIV/0!</v>
      </c>
      <c r="E787" s="136">
        <f t="shared" si="121"/>
        <v>15520</v>
      </c>
      <c r="F787" t="e">
        <f>SQRT(($C$5/2)^2-($C$5/2)^2*'(OLD) bottom seam length'!E787^2/($C$6/2)^2)</f>
        <v>#DIV/0!</v>
      </c>
      <c r="H787" s="136">
        <f t="shared" si="122"/>
        <v>15520</v>
      </c>
      <c r="I787" t="e">
        <f>SQRT(($C$5/2)^2-($C$5/2)^2*'(OLD) bottom seam length'!H787^2/($C$6/2)^2)</f>
        <v>#DIV/0!</v>
      </c>
      <c r="K787" s="136">
        <f t="shared" si="123"/>
        <v>15520</v>
      </c>
      <c r="L787" t="e">
        <f>SQRT(($C$5/2)^2-($C$5/2)^2*'(OLD) bottom seam length'!K787^2/($C$6/2)^2)</f>
        <v>#DIV/0!</v>
      </c>
      <c r="O787" s="136">
        <f t="shared" si="124"/>
        <v>15520</v>
      </c>
      <c r="P787" t="b">
        <f t="shared" si="125"/>
        <v>0</v>
      </c>
      <c r="T787" s="136">
        <f t="shared" si="126"/>
        <v>15500</v>
      </c>
      <c r="U787" t="e">
        <f>SQRT(($U$6/2)^2-($U$6/2)^2*'(OLD) bottom seam length'!T787^2/($U$7/2)^2)</f>
        <v>#VALUE!</v>
      </c>
      <c r="W787" s="136">
        <f t="shared" si="127"/>
        <v>15500</v>
      </c>
      <c r="X787" t="e">
        <f>SQRT(($U$6/2)^2-($U$6/2)^2*'(OLD) bottom seam length'!W787^2/($U$7/2)^2)</f>
        <v>#VALUE!</v>
      </c>
      <c r="Z787" s="136">
        <f t="shared" si="128"/>
        <v>15500</v>
      </c>
      <c r="AA787" t="e">
        <f>SQRT(($U$6/2)^2-($U$6/2)^2*'(OLD) bottom seam length'!Z787^2/($U$7/2)^2)</f>
        <v>#VALUE!</v>
      </c>
      <c r="AC787" s="136">
        <f t="shared" si="129"/>
        <v>15500</v>
      </c>
      <c r="AD787" t="e">
        <f>SQRT(($U$6/2)^2-($U$6/2)^2*'(OLD) bottom seam length'!AC787^2/($U$7/2)^2)</f>
        <v>#VALUE!</v>
      </c>
    </row>
    <row r="788" spans="2:30">
      <c r="B788" s="136">
        <f t="shared" si="120"/>
        <v>15540</v>
      </c>
      <c r="C788" t="e">
        <f>SQRT(($C$5/2)^2-($C$5/2)^2*'(OLD) bottom seam length'!B788^2/($C$6/2)^2)</f>
        <v>#DIV/0!</v>
      </c>
      <c r="E788" s="136">
        <f t="shared" si="121"/>
        <v>15540</v>
      </c>
      <c r="F788" t="e">
        <f>SQRT(($C$5/2)^2-($C$5/2)^2*'(OLD) bottom seam length'!E788^2/($C$6/2)^2)</f>
        <v>#DIV/0!</v>
      </c>
      <c r="H788" s="136">
        <f t="shared" si="122"/>
        <v>15540</v>
      </c>
      <c r="I788" t="e">
        <f>SQRT(($C$5/2)^2-($C$5/2)^2*'(OLD) bottom seam length'!H788^2/($C$6/2)^2)</f>
        <v>#DIV/0!</v>
      </c>
      <c r="K788" s="136">
        <f t="shared" si="123"/>
        <v>15540</v>
      </c>
      <c r="L788" t="e">
        <f>SQRT(($C$5/2)^2-($C$5/2)^2*'(OLD) bottom seam length'!K788^2/($C$6/2)^2)</f>
        <v>#DIV/0!</v>
      </c>
      <c r="O788" s="136">
        <f t="shared" si="124"/>
        <v>15540</v>
      </c>
      <c r="P788" t="b">
        <f t="shared" si="125"/>
        <v>0</v>
      </c>
      <c r="T788" s="136">
        <f t="shared" si="126"/>
        <v>15520</v>
      </c>
      <c r="U788" t="e">
        <f>SQRT(($U$6/2)^2-($U$6/2)^2*'(OLD) bottom seam length'!T788^2/($U$7/2)^2)</f>
        <v>#VALUE!</v>
      </c>
      <c r="W788" s="136">
        <f t="shared" si="127"/>
        <v>15520</v>
      </c>
      <c r="X788" t="e">
        <f>SQRT(($U$6/2)^2-($U$6/2)^2*'(OLD) bottom seam length'!W788^2/($U$7/2)^2)</f>
        <v>#VALUE!</v>
      </c>
      <c r="Z788" s="136">
        <f t="shared" si="128"/>
        <v>15520</v>
      </c>
      <c r="AA788" t="e">
        <f>SQRT(($U$6/2)^2-($U$6/2)^2*'(OLD) bottom seam length'!Z788^2/($U$7/2)^2)</f>
        <v>#VALUE!</v>
      </c>
      <c r="AC788" s="136">
        <f t="shared" si="129"/>
        <v>15520</v>
      </c>
      <c r="AD788" t="e">
        <f>SQRT(($U$6/2)^2-($U$6/2)^2*'(OLD) bottom seam length'!AC788^2/($U$7/2)^2)</f>
        <v>#VALUE!</v>
      </c>
    </row>
    <row r="789" spans="2:30">
      <c r="B789" s="136">
        <f t="shared" si="120"/>
        <v>15560</v>
      </c>
      <c r="C789" t="e">
        <f>SQRT(($C$5/2)^2-($C$5/2)^2*'(OLD) bottom seam length'!B789^2/($C$6/2)^2)</f>
        <v>#DIV/0!</v>
      </c>
      <c r="E789" s="136">
        <f t="shared" si="121"/>
        <v>15560</v>
      </c>
      <c r="F789" t="e">
        <f>SQRT(($C$5/2)^2-($C$5/2)^2*'(OLD) bottom seam length'!E789^2/($C$6/2)^2)</f>
        <v>#DIV/0!</v>
      </c>
      <c r="H789" s="136">
        <f t="shared" si="122"/>
        <v>15560</v>
      </c>
      <c r="I789" t="e">
        <f>SQRT(($C$5/2)^2-($C$5/2)^2*'(OLD) bottom seam length'!H789^2/($C$6/2)^2)</f>
        <v>#DIV/0!</v>
      </c>
      <c r="K789" s="136">
        <f t="shared" si="123"/>
        <v>15560</v>
      </c>
      <c r="L789" t="e">
        <f>SQRT(($C$5/2)^2-($C$5/2)^2*'(OLD) bottom seam length'!K789^2/($C$6/2)^2)</f>
        <v>#DIV/0!</v>
      </c>
      <c r="O789" s="136">
        <f t="shared" si="124"/>
        <v>15560</v>
      </c>
      <c r="P789" t="b">
        <f t="shared" si="125"/>
        <v>0</v>
      </c>
      <c r="T789" s="136">
        <f t="shared" si="126"/>
        <v>15540</v>
      </c>
      <c r="U789" t="e">
        <f>SQRT(($U$6/2)^2-($U$6/2)^2*'(OLD) bottom seam length'!T789^2/($U$7/2)^2)</f>
        <v>#VALUE!</v>
      </c>
      <c r="W789" s="136">
        <f t="shared" si="127"/>
        <v>15540</v>
      </c>
      <c r="X789" t="e">
        <f>SQRT(($U$6/2)^2-($U$6/2)^2*'(OLD) bottom seam length'!W789^2/($U$7/2)^2)</f>
        <v>#VALUE!</v>
      </c>
      <c r="Z789" s="136">
        <f t="shared" si="128"/>
        <v>15540</v>
      </c>
      <c r="AA789" t="e">
        <f>SQRT(($U$6/2)^2-($U$6/2)^2*'(OLD) bottom seam length'!Z789^2/($U$7/2)^2)</f>
        <v>#VALUE!</v>
      </c>
      <c r="AC789" s="136">
        <f t="shared" si="129"/>
        <v>15540</v>
      </c>
      <c r="AD789" t="e">
        <f>SQRT(($U$6/2)^2-($U$6/2)^2*'(OLD) bottom seam length'!AC789^2/($U$7/2)^2)</f>
        <v>#VALUE!</v>
      </c>
    </row>
    <row r="790" spans="2:30">
      <c r="B790" s="136">
        <f t="shared" si="120"/>
        <v>15580</v>
      </c>
      <c r="C790" t="e">
        <f>SQRT(($C$5/2)^2-($C$5/2)^2*'(OLD) bottom seam length'!B790^2/($C$6/2)^2)</f>
        <v>#DIV/0!</v>
      </c>
      <c r="E790" s="136">
        <f t="shared" si="121"/>
        <v>15580</v>
      </c>
      <c r="F790" t="e">
        <f>SQRT(($C$5/2)^2-($C$5/2)^2*'(OLD) bottom seam length'!E790^2/($C$6/2)^2)</f>
        <v>#DIV/0!</v>
      </c>
      <c r="H790" s="136">
        <f t="shared" si="122"/>
        <v>15580</v>
      </c>
      <c r="I790" t="e">
        <f>SQRT(($C$5/2)^2-($C$5/2)^2*'(OLD) bottom seam length'!H790^2/($C$6/2)^2)</f>
        <v>#DIV/0!</v>
      </c>
      <c r="K790" s="136">
        <f t="shared" si="123"/>
        <v>15580</v>
      </c>
      <c r="L790" t="e">
        <f>SQRT(($C$5/2)^2-($C$5/2)^2*'(OLD) bottom seam length'!K790^2/($C$6/2)^2)</f>
        <v>#DIV/0!</v>
      </c>
      <c r="O790" s="136">
        <f t="shared" si="124"/>
        <v>15580</v>
      </c>
      <c r="P790" t="b">
        <f t="shared" si="125"/>
        <v>0</v>
      </c>
      <c r="T790" s="136">
        <f t="shared" si="126"/>
        <v>15560</v>
      </c>
      <c r="U790" t="e">
        <f>SQRT(($U$6/2)^2-($U$6/2)^2*'(OLD) bottom seam length'!T790^2/($U$7/2)^2)</f>
        <v>#VALUE!</v>
      </c>
      <c r="W790" s="136">
        <f t="shared" si="127"/>
        <v>15560</v>
      </c>
      <c r="X790" t="e">
        <f>SQRT(($U$6/2)^2-($U$6/2)^2*'(OLD) bottom seam length'!W790^2/($U$7/2)^2)</f>
        <v>#VALUE!</v>
      </c>
      <c r="Z790" s="136">
        <f t="shared" si="128"/>
        <v>15560</v>
      </c>
      <c r="AA790" t="e">
        <f>SQRT(($U$6/2)^2-($U$6/2)^2*'(OLD) bottom seam length'!Z790^2/($U$7/2)^2)</f>
        <v>#VALUE!</v>
      </c>
      <c r="AC790" s="136">
        <f t="shared" si="129"/>
        <v>15560</v>
      </c>
      <c r="AD790" t="e">
        <f>SQRT(($U$6/2)^2-($U$6/2)^2*'(OLD) bottom seam length'!AC790^2/($U$7/2)^2)</f>
        <v>#VALUE!</v>
      </c>
    </row>
    <row r="791" spans="2:30">
      <c r="B791" s="136">
        <f t="shared" si="120"/>
        <v>15600</v>
      </c>
      <c r="C791" t="e">
        <f>SQRT(($C$5/2)^2-($C$5/2)^2*'(OLD) bottom seam length'!B791^2/($C$6/2)^2)</f>
        <v>#DIV/0!</v>
      </c>
      <c r="E791" s="136">
        <f t="shared" si="121"/>
        <v>15600</v>
      </c>
      <c r="F791" t="e">
        <f>SQRT(($C$5/2)^2-($C$5/2)^2*'(OLD) bottom seam length'!E791^2/($C$6/2)^2)</f>
        <v>#DIV/0!</v>
      </c>
      <c r="H791" s="136">
        <f t="shared" si="122"/>
        <v>15600</v>
      </c>
      <c r="I791" t="e">
        <f>SQRT(($C$5/2)^2-($C$5/2)^2*'(OLD) bottom seam length'!H791^2/($C$6/2)^2)</f>
        <v>#DIV/0!</v>
      </c>
      <c r="K791" s="136">
        <f t="shared" si="123"/>
        <v>15600</v>
      </c>
      <c r="L791" t="e">
        <f>SQRT(($C$5/2)^2-($C$5/2)^2*'(OLD) bottom seam length'!K791^2/($C$6/2)^2)</f>
        <v>#DIV/0!</v>
      </c>
      <c r="O791" s="136">
        <f t="shared" si="124"/>
        <v>15600</v>
      </c>
      <c r="P791" t="b">
        <f t="shared" si="125"/>
        <v>0</v>
      </c>
      <c r="T791" s="136">
        <f t="shared" si="126"/>
        <v>15580</v>
      </c>
      <c r="U791" t="e">
        <f>SQRT(($U$6/2)^2-($U$6/2)^2*'(OLD) bottom seam length'!T791^2/($U$7/2)^2)</f>
        <v>#VALUE!</v>
      </c>
      <c r="W791" s="136">
        <f t="shared" si="127"/>
        <v>15580</v>
      </c>
      <c r="X791" t="e">
        <f>SQRT(($U$6/2)^2-($U$6/2)^2*'(OLD) bottom seam length'!W791^2/($U$7/2)^2)</f>
        <v>#VALUE!</v>
      </c>
      <c r="Z791" s="136">
        <f t="shared" si="128"/>
        <v>15580</v>
      </c>
      <c r="AA791" t="e">
        <f>SQRT(($U$6/2)^2-($U$6/2)^2*'(OLD) bottom seam length'!Z791^2/($U$7/2)^2)</f>
        <v>#VALUE!</v>
      </c>
      <c r="AC791" s="136">
        <f t="shared" si="129"/>
        <v>15580</v>
      </c>
      <c r="AD791" t="e">
        <f>SQRT(($U$6/2)^2-($U$6/2)^2*'(OLD) bottom seam length'!AC791^2/($U$7/2)^2)</f>
        <v>#VALUE!</v>
      </c>
    </row>
    <row r="792" spans="2:30">
      <c r="B792" s="136">
        <f t="shared" si="120"/>
        <v>15620</v>
      </c>
      <c r="C792" t="e">
        <f>SQRT(($C$5/2)^2-($C$5/2)^2*'(OLD) bottom seam length'!B792^2/($C$6/2)^2)</f>
        <v>#DIV/0!</v>
      </c>
      <c r="E792" s="136">
        <f t="shared" si="121"/>
        <v>15620</v>
      </c>
      <c r="F792" t="e">
        <f>SQRT(($C$5/2)^2-($C$5/2)^2*'(OLD) bottom seam length'!E792^2/($C$6/2)^2)</f>
        <v>#DIV/0!</v>
      </c>
      <c r="H792" s="136">
        <f t="shared" si="122"/>
        <v>15620</v>
      </c>
      <c r="I792" t="e">
        <f>SQRT(($C$5/2)^2-($C$5/2)^2*'(OLD) bottom seam length'!H792^2/($C$6/2)^2)</f>
        <v>#DIV/0!</v>
      </c>
      <c r="K792" s="136">
        <f t="shared" si="123"/>
        <v>15620</v>
      </c>
      <c r="L792" t="e">
        <f>SQRT(($C$5/2)^2-($C$5/2)^2*'(OLD) bottom seam length'!K792^2/($C$6/2)^2)</f>
        <v>#DIV/0!</v>
      </c>
      <c r="O792" s="136">
        <f t="shared" si="124"/>
        <v>15620</v>
      </c>
      <c r="P792" t="b">
        <f t="shared" si="125"/>
        <v>0</v>
      </c>
      <c r="T792" s="136">
        <f t="shared" si="126"/>
        <v>15600</v>
      </c>
      <c r="U792" t="e">
        <f>SQRT(($U$6/2)^2-($U$6/2)^2*'(OLD) bottom seam length'!T792^2/($U$7/2)^2)</f>
        <v>#VALUE!</v>
      </c>
      <c r="W792" s="136">
        <f t="shared" si="127"/>
        <v>15600</v>
      </c>
      <c r="X792" t="e">
        <f>SQRT(($U$6/2)^2-($U$6/2)^2*'(OLD) bottom seam length'!W792^2/($U$7/2)^2)</f>
        <v>#VALUE!</v>
      </c>
      <c r="Z792" s="136">
        <f t="shared" si="128"/>
        <v>15600</v>
      </c>
      <c r="AA792" t="e">
        <f>SQRT(($U$6/2)^2-($U$6/2)^2*'(OLD) bottom seam length'!Z792^2/($U$7/2)^2)</f>
        <v>#VALUE!</v>
      </c>
      <c r="AC792" s="136">
        <f t="shared" si="129"/>
        <v>15600</v>
      </c>
      <c r="AD792" t="e">
        <f>SQRT(($U$6/2)^2-($U$6/2)^2*'(OLD) bottom seam length'!AC792^2/($U$7/2)^2)</f>
        <v>#VALUE!</v>
      </c>
    </row>
    <row r="793" spans="2:30">
      <c r="B793" s="136">
        <f t="shared" si="120"/>
        <v>15640</v>
      </c>
      <c r="C793" t="e">
        <f>SQRT(($C$5/2)^2-($C$5/2)^2*'(OLD) bottom seam length'!B793^2/($C$6/2)^2)</f>
        <v>#DIV/0!</v>
      </c>
      <c r="E793" s="136">
        <f t="shared" si="121"/>
        <v>15640</v>
      </c>
      <c r="F793" t="e">
        <f>SQRT(($C$5/2)^2-($C$5/2)^2*'(OLD) bottom seam length'!E793^2/($C$6/2)^2)</f>
        <v>#DIV/0!</v>
      </c>
      <c r="H793" s="136">
        <f t="shared" si="122"/>
        <v>15640</v>
      </c>
      <c r="I793" t="e">
        <f>SQRT(($C$5/2)^2-($C$5/2)^2*'(OLD) bottom seam length'!H793^2/($C$6/2)^2)</f>
        <v>#DIV/0!</v>
      </c>
      <c r="K793" s="136">
        <f t="shared" si="123"/>
        <v>15640</v>
      </c>
      <c r="L793" t="e">
        <f>SQRT(($C$5/2)^2-($C$5/2)^2*'(OLD) bottom seam length'!K793^2/($C$6/2)^2)</f>
        <v>#DIV/0!</v>
      </c>
      <c r="O793" s="136">
        <f t="shared" si="124"/>
        <v>15640</v>
      </c>
      <c r="P793" t="b">
        <f t="shared" si="125"/>
        <v>0</v>
      </c>
      <c r="T793" s="136">
        <f t="shared" si="126"/>
        <v>15620</v>
      </c>
      <c r="U793" t="e">
        <f>SQRT(($U$6/2)^2-($U$6/2)^2*'(OLD) bottom seam length'!T793^2/($U$7/2)^2)</f>
        <v>#VALUE!</v>
      </c>
      <c r="W793" s="136">
        <f t="shared" si="127"/>
        <v>15620</v>
      </c>
      <c r="X793" t="e">
        <f>SQRT(($U$6/2)^2-($U$6/2)^2*'(OLD) bottom seam length'!W793^2/($U$7/2)^2)</f>
        <v>#VALUE!</v>
      </c>
      <c r="Z793" s="136">
        <f t="shared" si="128"/>
        <v>15620</v>
      </c>
      <c r="AA793" t="e">
        <f>SQRT(($U$6/2)^2-($U$6/2)^2*'(OLD) bottom seam length'!Z793^2/($U$7/2)^2)</f>
        <v>#VALUE!</v>
      </c>
      <c r="AC793" s="136">
        <f t="shared" si="129"/>
        <v>15620</v>
      </c>
      <c r="AD793" t="e">
        <f>SQRT(($U$6/2)^2-($U$6/2)^2*'(OLD) bottom seam length'!AC793^2/($U$7/2)^2)</f>
        <v>#VALUE!</v>
      </c>
    </row>
    <row r="794" spans="2:30">
      <c r="B794" s="136">
        <f t="shared" si="120"/>
        <v>15660</v>
      </c>
      <c r="C794" t="e">
        <f>SQRT(($C$5/2)^2-($C$5/2)^2*'(OLD) bottom seam length'!B794^2/($C$6/2)^2)</f>
        <v>#DIV/0!</v>
      </c>
      <c r="E794" s="136">
        <f t="shared" si="121"/>
        <v>15660</v>
      </c>
      <c r="F794" t="e">
        <f>SQRT(($C$5/2)^2-($C$5/2)^2*'(OLD) bottom seam length'!E794^2/($C$6/2)^2)</f>
        <v>#DIV/0!</v>
      </c>
      <c r="H794" s="136">
        <f t="shared" si="122"/>
        <v>15660</v>
      </c>
      <c r="I794" t="e">
        <f>SQRT(($C$5/2)^2-($C$5/2)^2*'(OLD) bottom seam length'!H794^2/($C$6/2)^2)</f>
        <v>#DIV/0!</v>
      </c>
      <c r="K794" s="136">
        <f t="shared" si="123"/>
        <v>15660</v>
      </c>
      <c r="L794" t="e">
        <f>SQRT(($C$5/2)^2-($C$5/2)^2*'(OLD) bottom seam length'!K794^2/($C$6/2)^2)</f>
        <v>#DIV/0!</v>
      </c>
      <c r="O794" s="136">
        <f t="shared" si="124"/>
        <v>15660</v>
      </c>
      <c r="P794" t="b">
        <f t="shared" si="125"/>
        <v>0</v>
      </c>
      <c r="T794" s="136">
        <f t="shared" si="126"/>
        <v>15640</v>
      </c>
      <c r="U794" t="e">
        <f>SQRT(($U$6/2)^2-($U$6/2)^2*'(OLD) bottom seam length'!T794^2/($U$7/2)^2)</f>
        <v>#VALUE!</v>
      </c>
      <c r="W794" s="136">
        <f t="shared" si="127"/>
        <v>15640</v>
      </c>
      <c r="X794" t="e">
        <f>SQRT(($U$6/2)^2-($U$6/2)^2*'(OLD) bottom seam length'!W794^2/($U$7/2)^2)</f>
        <v>#VALUE!</v>
      </c>
      <c r="Z794" s="136">
        <f t="shared" si="128"/>
        <v>15640</v>
      </c>
      <c r="AA794" t="e">
        <f>SQRT(($U$6/2)^2-($U$6/2)^2*'(OLD) bottom seam length'!Z794^2/($U$7/2)^2)</f>
        <v>#VALUE!</v>
      </c>
      <c r="AC794" s="136">
        <f t="shared" si="129"/>
        <v>15640</v>
      </c>
      <c r="AD794" t="e">
        <f>SQRT(($U$6/2)^2-($U$6/2)^2*'(OLD) bottom seam length'!AC794^2/($U$7/2)^2)</f>
        <v>#VALUE!</v>
      </c>
    </row>
    <row r="795" spans="2:30">
      <c r="B795" s="136">
        <f t="shared" si="120"/>
        <v>15680</v>
      </c>
      <c r="C795" t="e">
        <f>SQRT(($C$5/2)^2-($C$5/2)^2*'(OLD) bottom seam length'!B795^2/($C$6/2)^2)</f>
        <v>#DIV/0!</v>
      </c>
      <c r="E795" s="136">
        <f t="shared" si="121"/>
        <v>15680</v>
      </c>
      <c r="F795" t="e">
        <f>SQRT(($C$5/2)^2-($C$5/2)^2*'(OLD) bottom seam length'!E795^2/($C$6/2)^2)</f>
        <v>#DIV/0!</v>
      </c>
      <c r="H795" s="136">
        <f t="shared" si="122"/>
        <v>15680</v>
      </c>
      <c r="I795" t="e">
        <f>SQRT(($C$5/2)^2-($C$5/2)^2*'(OLD) bottom seam length'!H795^2/($C$6/2)^2)</f>
        <v>#DIV/0!</v>
      </c>
      <c r="K795" s="136">
        <f t="shared" si="123"/>
        <v>15680</v>
      </c>
      <c r="L795" t="e">
        <f>SQRT(($C$5/2)^2-($C$5/2)^2*'(OLD) bottom seam length'!K795^2/($C$6/2)^2)</f>
        <v>#DIV/0!</v>
      </c>
      <c r="O795" s="136">
        <f t="shared" si="124"/>
        <v>15680</v>
      </c>
      <c r="P795" t="b">
        <f t="shared" si="125"/>
        <v>0</v>
      </c>
      <c r="T795" s="136">
        <f t="shared" si="126"/>
        <v>15660</v>
      </c>
      <c r="U795" t="e">
        <f>SQRT(($U$6/2)^2-($U$6/2)^2*'(OLD) bottom seam length'!T795^2/($U$7/2)^2)</f>
        <v>#VALUE!</v>
      </c>
      <c r="W795" s="136">
        <f t="shared" si="127"/>
        <v>15660</v>
      </c>
      <c r="X795" t="e">
        <f>SQRT(($U$6/2)^2-($U$6/2)^2*'(OLD) bottom seam length'!W795^2/($U$7/2)^2)</f>
        <v>#VALUE!</v>
      </c>
      <c r="Z795" s="136">
        <f t="shared" si="128"/>
        <v>15660</v>
      </c>
      <c r="AA795" t="e">
        <f>SQRT(($U$6/2)^2-($U$6/2)^2*'(OLD) bottom seam length'!Z795^2/($U$7/2)^2)</f>
        <v>#VALUE!</v>
      </c>
      <c r="AC795" s="136">
        <f t="shared" si="129"/>
        <v>15660</v>
      </c>
      <c r="AD795" t="e">
        <f>SQRT(($U$6/2)^2-($U$6/2)^2*'(OLD) bottom seam length'!AC795^2/($U$7/2)^2)</f>
        <v>#VALUE!</v>
      </c>
    </row>
    <row r="796" spans="2:30">
      <c r="B796" s="136">
        <f t="shared" si="120"/>
        <v>15700</v>
      </c>
      <c r="C796" t="e">
        <f>SQRT(($C$5/2)^2-($C$5/2)^2*'(OLD) bottom seam length'!B796^2/($C$6/2)^2)</f>
        <v>#DIV/0!</v>
      </c>
      <c r="E796" s="136">
        <f t="shared" si="121"/>
        <v>15700</v>
      </c>
      <c r="F796" t="e">
        <f>SQRT(($C$5/2)^2-($C$5/2)^2*'(OLD) bottom seam length'!E796^2/($C$6/2)^2)</f>
        <v>#DIV/0!</v>
      </c>
      <c r="H796" s="136">
        <f t="shared" si="122"/>
        <v>15700</v>
      </c>
      <c r="I796" t="e">
        <f>SQRT(($C$5/2)^2-($C$5/2)^2*'(OLD) bottom seam length'!H796^2/($C$6/2)^2)</f>
        <v>#DIV/0!</v>
      </c>
      <c r="K796" s="136">
        <f t="shared" si="123"/>
        <v>15700</v>
      </c>
      <c r="L796" t="e">
        <f>SQRT(($C$5/2)^2-($C$5/2)^2*'(OLD) bottom seam length'!K796^2/($C$6/2)^2)</f>
        <v>#DIV/0!</v>
      </c>
      <c r="O796" s="136">
        <f t="shared" si="124"/>
        <v>15700</v>
      </c>
      <c r="P796" t="b">
        <f t="shared" si="125"/>
        <v>0</v>
      </c>
      <c r="T796" s="136">
        <f t="shared" si="126"/>
        <v>15680</v>
      </c>
      <c r="U796" t="e">
        <f>SQRT(($U$6/2)^2-($U$6/2)^2*'(OLD) bottom seam length'!T796^2/($U$7/2)^2)</f>
        <v>#VALUE!</v>
      </c>
      <c r="W796" s="136">
        <f t="shared" si="127"/>
        <v>15680</v>
      </c>
      <c r="X796" t="e">
        <f>SQRT(($U$6/2)^2-($U$6/2)^2*'(OLD) bottom seam length'!W796^2/($U$7/2)^2)</f>
        <v>#VALUE!</v>
      </c>
      <c r="Z796" s="136">
        <f t="shared" si="128"/>
        <v>15680</v>
      </c>
      <c r="AA796" t="e">
        <f>SQRT(($U$6/2)^2-($U$6/2)^2*'(OLD) bottom seam length'!Z796^2/($U$7/2)^2)</f>
        <v>#VALUE!</v>
      </c>
      <c r="AC796" s="136">
        <f t="shared" si="129"/>
        <v>15680</v>
      </c>
      <c r="AD796" t="e">
        <f>SQRT(($U$6/2)^2-($U$6/2)^2*'(OLD) bottom seam length'!AC796^2/($U$7/2)^2)</f>
        <v>#VALUE!</v>
      </c>
    </row>
    <row r="797" spans="2:30">
      <c r="B797" s="136">
        <f t="shared" si="120"/>
        <v>15720</v>
      </c>
      <c r="C797" t="e">
        <f>SQRT(($C$5/2)^2-($C$5/2)^2*'(OLD) bottom seam length'!B797^2/($C$6/2)^2)</f>
        <v>#DIV/0!</v>
      </c>
      <c r="E797" s="136">
        <f t="shared" si="121"/>
        <v>15720</v>
      </c>
      <c r="F797" t="e">
        <f>SQRT(($C$5/2)^2-($C$5/2)^2*'(OLD) bottom seam length'!E797^2/($C$6/2)^2)</f>
        <v>#DIV/0!</v>
      </c>
      <c r="H797" s="136">
        <f t="shared" si="122"/>
        <v>15720</v>
      </c>
      <c r="I797" t="e">
        <f>SQRT(($C$5/2)^2-($C$5/2)^2*'(OLD) bottom seam length'!H797^2/($C$6/2)^2)</f>
        <v>#DIV/0!</v>
      </c>
      <c r="K797" s="136">
        <f t="shared" si="123"/>
        <v>15720</v>
      </c>
      <c r="L797" t="e">
        <f>SQRT(($C$5/2)^2-($C$5/2)^2*'(OLD) bottom seam length'!K797^2/($C$6/2)^2)</f>
        <v>#DIV/0!</v>
      </c>
      <c r="O797" s="136">
        <f t="shared" si="124"/>
        <v>15720</v>
      </c>
      <c r="P797" t="b">
        <f t="shared" si="125"/>
        <v>0</v>
      </c>
      <c r="T797" s="136">
        <f t="shared" si="126"/>
        <v>15700</v>
      </c>
      <c r="U797" t="e">
        <f>SQRT(($U$6/2)^2-($U$6/2)^2*'(OLD) bottom seam length'!T797^2/($U$7/2)^2)</f>
        <v>#VALUE!</v>
      </c>
      <c r="W797" s="136">
        <f t="shared" si="127"/>
        <v>15700</v>
      </c>
      <c r="X797" t="e">
        <f>SQRT(($U$6/2)^2-($U$6/2)^2*'(OLD) bottom seam length'!W797^2/($U$7/2)^2)</f>
        <v>#VALUE!</v>
      </c>
      <c r="Z797" s="136">
        <f t="shared" si="128"/>
        <v>15700</v>
      </c>
      <c r="AA797" t="e">
        <f>SQRT(($U$6/2)^2-($U$6/2)^2*'(OLD) bottom seam length'!Z797^2/($U$7/2)^2)</f>
        <v>#VALUE!</v>
      </c>
      <c r="AC797" s="136">
        <f t="shared" si="129"/>
        <v>15700</v>
      </c>
      <c r="AD797" t="e">
        <f>SQRT(($U$6/2)^2-($U$6/2)^2*'(OLD) bottom seam length'!AC797^2/($U$7/2)^2)</f>
        <v>#VALUE!</v>
      </c>
    </row>
    <row r="798" spans="2:30">
      <c r="B798" s="136">
        <f t="shared" si="120"/>
        <v>15740</v>
      </c>
      <c r="C798" t="e">
        <f>SQRT(($C$5/2)^2-($C$5/2)^2*'(OLD) bottom seam length'!B798^2/($C$6/2)^2)</f>
        <v>#DIV/0!</v>
      </c>
      <c r="E798" s="136">
        <f t="shared" si="121"/>
        <v>15740</v>
      </c>
      <c r="F798" t="e">
        <f>SQRT(($C$5/2)^2-($C$5/2)^2*'(OLD) bottom seam length'!E798^2/($C$6/2)^2)</f>
        <v>#DIV/0!</v>
      </c>
      <c r="H798" s="136">
        <f t="shared" si="122"/>
        <v>15740</v>
      </c>
      <c r="I798" t="e">
        <f>SQRT(($C$5/2)^2-($C$5/2)^2*'(OLD) bottom seam length'!H798^2/($C$6/2)^2)</f>
        <v>#DIV/0!</v>
      </c>
      <c r="K798" s="136">
        <f t="shared" si="123"/>
        <v>15740</v>
      </c>
      <c r="L798" t="e">
        <f>SQRT(($C$5/2)^2-($C$5/2)^2*'(OLD) bottom seam length'!K798^2/($C$6/2)^2)</f>
        <v>#DIV/0!</v>
      </c>
      <c r="O798" s="136">
        <f t="shared" si="124"/>
        <v>15740</v>
      </c>
      <c r="P798" t="b">
        <f t="shared" si="125"/>
        <v>0</v>
      </c>
      <c r="T798" s="136">
        <f t="shared" si="126"/>
        <v>15720</v>
      </c>
      <c r="U798" t="e">
        <f>SQRT(($U$6/2)^2-($U$6/2)^2*'(OLD) bottom seam length'!T798^2/($U$7/2)^2)</f>
        <v>#VALUE!</v>
      </c>
      <c r="W798" s="136">
        <f t="shared" si="127"/>
        <v>15720</v>
      </c>
      <c r="X798" t="e">
        <f>SQRT(($U$6/2)^2-($U$6/2)^2*'(OLD) bottom seam length'!W798^2/($U$7/2)^2)</f>
        <v>#VALUE!</v>
      </c>
      <c r="Z798" s="136">
        <f t="shared" si="128"/>
        <v>15720</v>
      </c>
      <c r="AA798" t="e">
        <f>SQRT(($U$6/2)^2-($U$6/2)^2*'(OLD) bottom seam length'!Z798^2/($U$7/2)^2)</f>
        <v>#VALUE!</v>
      </c>
      <c r="AC798" s="136">
        <f t="shared" si="129"/>
        <v>15720</v>
      </c>
      <c r="AD798" t="e">
        <f>SQRT(($U$6/2)^2-($U$6/2)^2*'(OLD) bottom seam length'!AC798^2/($U$7/2)^2)</f>
        <v>#VALUE!</v>
      </c>
    </row>
    <row r="799" spans="2:30">
      <c r="B799" s="136">
        <f t="shared" si="120"/>
        <v>15760</v>
      </c>
      <c r="C799" t="e">
        <f>SQRT(($C$5/2)^2-($C$5/2)^2*'(OLD) bottom seam length'!B799^2/($C$6/2)^2)</f>
        <v>#DIV/0!</v>
      </c>
      <c r="E799" s="136">
        <f t="shared" si="121"/>
        <v>15760</v>
      </c>
      <c r="F799" t="e">
        <f>SQRT(($C$5/2)^2-($C$5/2)^2*'(OLD) bottom seam length'!E799^2/($C$6/2)^2)</f>
        <v>#DIV/0!</v>
      </c>
      <c r="H799" s="136">
        <f t="shared" si="122"/>
        <v>15760</v>
      </c>
      <c r="I799" t="e">
        <f>SQRT(($C$5/2)^2-($C$5/2)^2*'(OLD) bottom seam length'!H799^2/($C$6/2)^2)</f>
        <v>#DIV/0!</v>
      </c>
      <c r="K799" s="136">
        <f t="shared" si="123"/>
        <v>15760</v>
      </c>
      <c r="L799" t="e">
        <f>SQRT(($C$5/2)^2-($C$5/2)^2*'(OLD) bottom seam length'!K799^2/($C$6/2)^2)</f>
        <v>#DIV/0!</v>
      </c>
      <c r="O799" s="136">
        <f t="shared" si="124"/>
        <v>15760</v>
      </c>
      <c r="P799" t="b">
        <f t="shared" si="125"/>
        <v>0</v>
      </c>
      <c r="T799" s="136">
        <f t="shared" si="126"/>
        <v>15740</v>
      </c>
      <c r="U799" t="e">
        <f>SQRT(($U$6/2)^2-($U$6/2)^2*'(OLD) bottom seam length'!T799^2/($U$7/2)^2)</f>
        <v>#VALUE!</v>
      </c>
      <c r="W799" s="136">
        <f t="shared" si="127"/>
        <v>15740</v>
      </c>
      <c r="X799" t="e">
        <f>SQRT(($U$6/2)^2-($U$6/2)^2*'(OLD) bottom seam length'!W799^2/($U$7/2)^2)</f>
        <v>#VALUE!</v>
      </c>
      <c r="Z799" s="136">
        <f t="shared" si="128"/>
        <v>15740</v>
      </c>
      <c r="AA799" t="e">
        <f>SQRT(($U$6/2)^2-($U$6/2)^2*'(OLD) bottom seam length'!Z799^2/($U$7/2)^2)</f>
        <v>#VALUE!</v>
      </c>
      <c r="AC799" s="136">
        <f t="shared" si="129"/>
        <v>15740</v>
      </c>
      <c r="AD799" t="e">
        <f>SQRT(($U$6/2)^2-($U$6/2)^2*'(OLD) bottom seam length'!AC799^2/($U$7/2)^2)</f>
        <v>#VALUE!</v>
      </c>
    </row>
    <row r="800" spans="2:30">
      <c r="B800" s="136">
        <f t="shared" si="120"/>
        <v>15780</v>
      </c>
      <c r="C800" t="e">
        <f>SQRT(($C$5/2)^2-($C$5/2)^2*'(OLD) bottom seam length'!B800^2/($C$6/2)^2)</f>
        <v>#DIV/0!</v>
      </c>
      <c r="E800" s="136">
        <f t="shared" si="121"/>
        <v>15780</v>
      </c>
      <c r="F800" t="e">
        <f>SQRT(($C$5/2)^2-($C$5/2)^2*'(OLD) bottom seam length'!E800^2/($C$6/2)^2)</f>
        <v>#DIV/0!</v>
      </c>
      <c r="H800" s="136">
        <f t="shared" si="122"/>
        <v>15780</v>
      </c>
      <c r="I800" t="e">
        <f>SQRT(($C$5/2)^2-($C$5/2)^2*'(OLD) bottom seam length'!H800^2/($C$6/2)^2)</f>
        <v>#DIV/0!</v>
      </c>
      <c r="K800" s="136">
        <f t="shared" si="123"/>
        <v>15780</v>
      </c>
      <c r="L800" t="e">
        <f>SQRT(($C$5/2)^2-($C$5/2)^2*'(OLD) bottom seam length'!K800^2/($C$6/2)^2)</f>
        <v>#DIV/0!</v>
      </c>
      <c r="O800" s="136">
        <f t="shared" si="124"/>
        <v>15780</v>
      </c>
      <c r="P800" t="b">
        <f t="shared" si="125"/>
        <v>0</v>
      </c>
      <c r="T800" s="136">
        <f t="shared" si="126"/>
        <v>15760</v>
      </c>
      <c r="U800" t="e">
        <f>SQRT(($U$6/2)^2-($U$6/2)^2*'(OLD) bottom seam length'!T800^2/($U$7/2)^2)</f>
        <v>#VALUE!</v>
      </c>
      <c r="W800" s="136">
        <f t="shared" si="127"/>
        <v>15760</v>
      </c>
      <c r="X800" t="e">
        <f>SQRT(($U$6/2)^2-($U$6/2)^2*'(OLD) bottom seam length'!W800^2/($U$7/2)^2)</f>
        <v>#VALUE!</v>
      </c>
      <c r="Z800" s="136">
        <f t="shared" si="128"/>
        <v>15760</v>
      </c>
      <c r="AA800" t="e">
        <f>SQRT(($U$6/2)^2-($U$6/2)^2*'(OLD) bottom seam length'!Z800^2/($U$7/2)^2)</f>
        <v>#VALUE!</v>
      </c>
      <c r="AC800" s="136">
        <f t="shared" si="129"/>
        <v>15760</v>
      </c>
      <c r="AD800" t="e">
        <f>SQRT(($U$6/2)^2-($U$6/2)^2*'(OLD) bottom seam length'!AC800^2/($U$7/2)^2)</f>
        <v>#VALUE!</v>
      </c>
    </row>
    <row r="801" spans="2:30">
      <c r="B801" s="136">
        <f t="shared" si="120"/>
        <v>15800</v>
      </c>
      <c r="C801" t="e">
        <f>SQRT(($C$5/2)^2-($C$5/2)^2*'(OLD) bottom seam length'!B801^2/($C$6/2)^2)</f>
        <v>#DIV/0!</v>
      </c>
      <c r="E801" s="136">
        <f t="shared" si="121"/>
        <v>15800</v>
      </c>
      <c r="F801" t="e">
        <f>SQRT(($C$5/2)^2-($C$5/2)^2*'(OLD) bottom seam length'!E801^2/($C$6/2)^2)</f>
        <v>#DIV/0!</v>
      </c>
      <c r="H801" s="136">
        <f t="shared" si="122"/>
        <v>15800</v>
      </c>
      <c r="I801" t="e">
        <f>SQRT(($C$5/2)^2-($C$5/2)^2*'(OLD) bottom seam length'!H801^2/($C$6/2)^2)</f>
        <v>#DIV/0!</v>
      </c>
      <c r="K801" s="136">
        <f t="shared" si="123"/>
        <v>15800</v>
      </c>
      <c r="L801" t="e">
        <f>SQRT(($C$5/2)^2-($C$5/2)^2*'(OLD) bottom seam length'!K801^2/($C$6/2)^2)</f>
        <v>#DIV/0!</v>
      </c>
      <c r="O801" s="136">
        <f t="shared" si="124"/>
        <v>15800</v>
      </c>
      <c r="P801" t="b">
        <f t="shared" si="125"/>
        <v>0</v>
      </c>
      <c r="T801" s="136">
        <f t="shared" si="126"/>
        <v>15780</v>
      </c>
      <c r="U801" t="e">
        <f>SQRT(($U$6/2)^2-($U$6/2)^2*'(OLD) bottom seam length'!T801^2/($U$7/2)^2)</f>
        <v>#VALUE!</v>
      </c>
      <c r="W801" s="136">
        <f t="shared" si="127"/>
        <v>15780</v>
      </c>
      <c r="X801" t="e">
        <f>SQRT(($U$6/2)^2-($U$6/2)^2*'(OLD) bottom seam length'!W801^2/($U$7/2)^2)</f>
        <v>#VALUE!</v>
      </c>
      <c r="Z801" s="136">
        <f t="shared" si="128"/>
        <v>15780</v>
      </c>
      <c r="AA801" t="e">
        <f>SQRT(($U$6/2)^2-($U$6/2)^2*'(OLD) bottom seam length'!Z801^2/($U$7/2)^2)</f>
        <v>#VALUE!</v>
      </c>
      <c r="AC801" s="136">
        <f t="shared" si="129"/>
        <v>15780</v>
      </c>
      <c r="AD801" t="e">
        <f>SQRT(($U$6/2)^2-($U$6/2)^2*'(OLD) bottom seam length'!AC801^2/($U$7/2)^2)</f>
        <v>#VALUE!</v>
      </c>
    </row>
    <row r="802" spans="2:30">
      <c r="B802" s="136">
        <f t="shared" si="120"/>
        <v>15820</v>
      </c>
      <c r="C802" t="e">
        <f>SQRT(($C$5/2)^2-($C$5/2)^2*'(OLD) bottom seam length'!B802^2/($C$6/2)^2)</f>
        <v>#DIV/0!</v>
      </c>
      <c r="E802" s="136">
        <f t="shared" si="121"/>
        <v>15820</v>
      </c>
      <c r="F802" t="e">
        <f>SQRT(($C$5/2)^2-($C$5/2)^2*'(OLD) bottom seam length'!E802^2/($C$6/2)^2)</f>
        <v>#DIV/0!</v>
      </c>
      <c r="H802" s="136">
        <f t="shared" si="122"/>
        <v>15820</v>
      </c>
      <c r="I802" t="e">
        <f>SQRT(($C$5/2)^2-($C$5/2)^2*'(OLD) bottom seam length'!H802^2/($C$6/2)^2)</f>
        <v>#DIV/0!</v>
      </c>
      <c r="K802" s="136">
        <f t="shared" si="123"/>
        <v>15820</v>
      </c>
      <c r="L802" t="e">
        <f>SQRT(($C$5/2)^2-($C$5/2)^2*'(OLD) bottom seam length'!K802^2/($C$6/2)^2)</f>
        <v>#DIV/0!</v>
      </c>
      <c r="O802" s="136">
        <f t="shared" si="124"/>
        <v>15820</v>
      </c>
      <c r="P802" t="b">
        <f t="shared" si="125"/>
        <v>0</v>
      </c>
      <c r="T802" s="136">
        <f t="shared" si="126"/>
        <v>15800</v>
      </c>
      <c r="U802" t="e">
        <f>SQRT(($U$6/2)^2-($U$6/2)^2*'(OLD) bottom seam length'!T802^2/($U$7/2)^2)</f>
        <v>#VALUE!</v>
      </c>
      <c r="W802" s="136">
        <f t="shared" si="127"/>
        <v>15800</v>
      </c>
      <c r="X802" t="e">
        <f>SQRT(($U$6/2)^2-($U$6/2)^2*'(OLD) bottom seam length'!W802^2/($U$7/2)^2)</f>
        <v>#VALUE!</v>
      </c>
      <c r="Z802" s="136">
        <f t="shared" si="128"/>
        <v>15800</v>
      </c>
      <c r="AA802" t="e">
        <f>SQRT(($U$6/2)^2-($U$6/2)^2*'(OLD) bottom seam length'!Z802^2/($U$7/2)^2)</f>
        <v>#VALUE!</v>
      </c>
      <c r="AC802" s="136">
        <f t="shared" si="129"/>
        <v>15800</v>
      </c>
      <c r="AD802" t="e">
        <f>SQRT(($U$6/2)^2-($U$6/2)^2*'(OLD) bottom seam length'!AC802^2/($U$7/2)^2)</f>
        <v>#VALUE!</v>
      </c>
    </row>
    <row r="803" spans="2:30">
      <c r="B803" s="136">
        <f t="shared" si="120"/>
        <v>15840</v>
      </c>
      <c r="C803" t="e">
        <f>SQRT(($C$5/2)^2-($C$5/2)^2*'(OLD) bottom seam length'!B803^2/($C$6/2)^2)</f>
        <v>#DIV/0!</v>
      </c>
      <c r="E803" s="136">
        <f t="shared" si="121"/>
        <v>15840</v>
      </c>
      <c r="F803" t="e">
        <f>SQRT(($C$5/2)^2-($C$5/2)^2*'(OLD) bottom seam length'!E803^2/($C$6/2)^2)</f>
        <v>#DIV/0!</v>
      </c>
      <c r="H803" s="136">
        <f t="shared" si="122"/>
        <v>15840</v>
      </c>
      <c r="I803" t="e">
        <f>SQRT(($C$5/2)^2-($C$5/2)^2*'(OLD) bottom seam length'!H803^2/($C$6/2)^2)</f>
        <v>#DIV/0!</v>
      </c>
      <c r="K803" s="136">
        <f t="shared" si="123"/>
        <v>15840</v>
      </c>
      <c r="L803" t="e">
        <f>SQRT(($C$5/2)^2-($C$5/2)^2*'(OLD) bottom seam length'!K803^2/($C$6/2)^2)</f>
        <v>#DIV/0!</v>
      </c>
      <c r="O803" s="136">
        <f t="shared" si="124"/>
        <v>15840</v>
      </c>
      <c r="P803" t="b">
        <f t="shared" si="125"/>
        <v>0</v>
      </c>
      <c r="T803" s="136">
        <f t="shared" si="126"/>
        <v>15820</v>
      </c>
      <c r="U803" t="e">
        <f>SQRT(($U$6/2)^2-($U$6/2)^2*'(OLD) bottom seam length'!T803^2/($U$7/2)^2)</f>
        <v>#VALUE!</v>
      </c>
      <c r="W803" s="136">
        <f t="shared" si="127"/>
        <v>15820</v>
      </c>
      <c r="X803" t="e">
        <f>SQRT(($U$6/2)^2-($U$6/2)^2*'(OLD) bottom seam length'!W803^2/($U$7/2)^2)</f>
        <v>#VALUE!</v>
      </c>
      <c r="Z803" s="136">
        <f t="shared" si="128"/>
        <v>15820</v>
      </c>
      <c r="AA803" t="e">
        <f>SQRT(($U$6/2)^2-($U$6/2)^2*'(OLD) bottom seam length'!Z803^2/($U$7/2)^2)</f>
        <v>#VALUE!</v>
      </c>
      <c r="AC803" s="136">
        <f t="shared" si="129"/>
        <v>15820</v>
      </c>
      <c r="AD803" t="e">
        <f>SQRT(($U$6/2)^2-($U$6/2)^2*'(OLD) bottom seam length'!AC803^2/($U$7/2)^2)</f>
        <v>#VALUE!</v>
      </c>
    </row>
    <row r="804" spans="2:30">
      <c r="B804" s="136">
        <f t="shared" si="120"/>
        <v>15860</v>
      </c>
      <c r="C804" t="e">
        <f>SQRT(($C$5/2)^2-($C$5/2)^2*'(OLD) bottom seam length'!B804^2/($C$6/2)^2)</f>
        <v>#DIV/0!</v>
      </c>
      <c r="E804" s="136">
        <f t="shared" si="121"/>
        <v>15860</v>
      </c>
      <c r="F804" t="e">
        <f>SQRT(($C$5/2)^2-($C$5/2)^2*'(OLD) bottom seam length'!E804^2/($C$6/2)^2)</f>
        <v>#DIV/0!</v>
      </c>
      <c r="H804" s="136">
        <f t="shared" si="122"/>
        <v>15860</v>
      </c>
      <c r="I804" t="e">
        <f>SQRT(($C$5/2)^2-($C$5/2)^2*'(OLD) bottom seam length'!H804^2/($C$6/2)^2)</f>
        <v>#DIV/0!</v>
      </c>
      <c r="K804" s="136">
        <f t="shared" si="123"/>
        <v>15860</v>
      </c>
      <c r="L804" t="e">
        <f>SQRT(($C$5/2)^2-($C$5/2)^2*'(OLD) bottom seam length'!K804^2/($C$6/2)^2)</f>
        <v>#DIV/0!</v>
      </c>
      <c r="O804" s="136">
        <f t="shared" si="124"/>
        <v>15860</v>
      </c>
      <c r="P804" t="b">
        <f t="shared" si="125"/>
        <v>0</v>
      </c>
      <c r="T804" s="136">
        <f t="shared" si="126"/>
        <v>15840</v>
      </c>
      <c r="U804" t="e">
        <f>SQRT(($U$6/2)^2-($U$6/2)^2*'(OLD) bottom seam length'!T804^2/($U$7/2)^2)</f>
        <v>#VALUE!</v>
      </c>
      <c r="W804" s="136">
        <f t="shared" si="127"/>
        <v>15840</v>
      </c>
      <c r="X804" t="e">
        <f>SQRT(($U$6/2)^2-($U$6/2)^2*'(OLD) bottom seam length'!W804^2/($U$7/2)^2)</f>
        <v>#VALUE!</v>
      </c>
      <c r="Z804" s="136">
        <f t="shared" si="128"/>
        <v>15840</v>
      </c>
      <c r="AA804" t="e">
        <f>SQRT(($U$6/2)^2-($U$6/2)^2*'(OLD) bottom seam length'!Z804^2/($U$7/2)^2)</f>
        <v>#VALUE!</v>
      </c>
      <c r="AC804" s="136">
        <f t="shared" si="129"/>
        <v>15840</v>
      </c>
      <c r="AD804" t="e">
        <f>SQRT(($U$6/2)^2-($U$6/2)^2*'(OLD) bottom seam length'!AC804^2/($U$7/2)^2)</f>
        <v>#VALUE!</v>
      </c>
    </row>
    <row r="805" spans="2:30">
      <c r="B805" s="136">
        <f t="shared" si="120"/>
        <v>15880</v>
      </c>
      <c r="C805" t="e">
        <f>SQRT(($C$5/2)^2-($C$5/2)^2*'(OLD) bottom seam length'!B805^2/($C$6/2)^2)</f>
        <v>#DIV/0!</v>
      </c>
      <c r="E805" s="136">
        <f t="shared" si="121"/>
        <v>15880</v>
      </c>
      <c r="F805" t="e">
        <f>SQRT(($C$5/2)^2-($C$5/2)^2*'(OLD) bottom seam length'!E805^2/($C$6/2)^2)</f>
        <v>#DIV/0!</v>
      </c>
      <c r="H805" s="136">
        <f t="shared" si="122"/>
        <v>15880</v>
      </c>
      <c r="I805" t="e">
        <f>SQRT(($C$5/2)^2-($C$5/2)^2*'(OLD) bottom seam length'!H805^2/($C$6/2)^2)</f>
        <v>#DIV/0!</v>
      </c>
      <c r="K805" s="136">
        <f t="shared" si="123"/>
        <v>15880</v>
      </c>
      <c r="L805" t="e">
        <f>SQRT(($C$5/2)^2-($C$5/2)^2*'(OLD) bottom seam length'!K805^2/($C$6/2)^2)</f>
        <v>#DIV/0!</v>
      </c>
      <c r="O805" s="136">
        <f t="shared" si="124"/>
        <v>15880</v>
      </c>
      <c r="P805" t="b">
        <f t="shared" si="125"/>
        <v>0</v>
      </c>
      <c r="T805" s="136">
        <f t="shared" si="126"/>
        <v>15860</v>
      </c>
      <c r="U805" t="e">
        <f>SQRT(($U$6/2)^2-($U$6/2)^2*'(OLD) bottom seam length'!T805^2/($U$7/2)^2)</f>
        <v>#VALUE!</v>
      </c>
      <c r="W805" s="136">
        <f t="shared" si="127"/>
        <v>15860</v>
      </c>
      <c r="X805" t="e">
        <f>SQRT(($U$6/2)^2-($U$6/2)^2*'(OLD) bottom seam length'!W805^2/($U$7/2)^2)</f>
        <v>#VALUE!</v>
      </c>
      <c r="Z805" s="136">
        <f t="shared" si="128"/>
        <v>15860</v>
      </c>
      <c r="AA805" t="e">
        <f>SQRT(($U$6/2)^2-($U$6/2)^2*'(OLD) bottom seam length'!Z805^2/($U$7/2)^2)</f>
        <v>#VALUE!</v>
      </c>
      <c r="AC805" s="136">
        <f t="shared" si="129"/>
        <v>15860</v>
      </c>
      <c r="AD805" t="e">
        <f>SQRT(($U$6/2)^2-($U$6/2)^2*'(OLD) bottom seam length'!AC805^2/($U$7/2)^2)</f>
        <v>#VALUE!</v>
      </c>
    </row>
    <row r="806" spans="2:30">
      <c r="B806" s="136">
        <f t="shared" si="120"/>
        <v>15900</v>
      </c>
      <c r="C806" t="e">
        <f>SQRT(($C$5/2)^2-($C$5/2)^2*'(OLD) bottom seam length'!B806^2/($C$6/2)^2)</f>
        <v>#DIV/0!</v>
      </c>
      <c r="E806" s="136">
        <f t="shared" si="121"/>
        <v>15900</v>
      </c>
      <c r="F806" t="e">
        <f>SQRT(($C$5/2)^2-($C$5/2)^2*'(OLD) bottom seam length'!E806^2/($C$6/2)^2)</f>
        <v>#DIV/0!</v>
      </c>
      <c r="H806" s="136">
        <f t="shared" si="122"/>
        <v>15900</v>
      </c>
      <c r="I806" t="e">
        <f>SQRT(($C$5/2)^2-($C$5/2)^2*'(OLD) bottom seam length'!H806^2/($C$6/2)^2)</f>
        <v>#DIV/0!</v>
      </c>
      <c r="K806" s="136">
        <f t="shared" si="123"/>
        <v>15900</v>
      </c>
      <c r="L806" t="e">
        <f>SQRT(($C$5/2)^2-($C$5/2)^2*'(OLD) bottom seam length'!K806^2/($C$6/2)^2)</f>
        <v>#DIV/0!</v>
      </c>
      <c r="O806" s="136">
        <f t="shared" si="124"/>
        <v>15900</v>
      </c>
      <c r="P806" t="b">
        <f t="shared" si="125"/>
        <v>0</v>
      </c>
      <c r="T806" s="136">
        <f t="shared" si="126"/>
        <v>15880</v>
      </c>
      <c r="U806" t="e">
        <f>SQRT(($U$6/2)^2-($U$6/2)^2*'(OLD) bottom seam length'!T806^2/($U$7/2)^2)</f>
        <v>#VALUE!</v>
      </c>
      <c r="W806" s="136">
        <f t="shared" si="127"/>
        <v>15880</v>
      </c>
      <c r="X806" t="e">
        <f>SQRT(($U$6/2)^2-($U$6/2)^2*'(OLD) bottom seam length'!W806^2/($U$7/2)^2)</f>
        <v>#VALUE!</v>
      </c>
      <c r="Z806" s="136">
        <f t="shared" si="128"/>
        <v>15880</v>
      </c>
      <c r="AA806" t="e">
        <f>SQRT(($U$6/2)^2-($U$6/2)^2*'(OLD) bottom seam length'!Z806^2/($U$7/2)^2)</f>
        <v>#VALUE!</v>
      </c>
      <c r="AC806" s="136">
        <f t="shared" si="129"/>
        <v>15880</v>
      </c>
      <c r="AD806" t="e">
        <f>SQRT(($U$6/2)^2-($U$6/2)^2*'(OLD) bottom seam length'!AC806^2/($U$7/2)^2)</f>
        <v>#VALUE!</v>
      </c>
    </row>
    <row r="807" spans="2:30">
      <c r="B807" s="136">
        <f t="shared" si="120"/>
        <v>15920</v>
      </c>
      <c r="C807" t="e">
        <f>SQRT(($C$5/2)^2-($C$5/2)^2*'(OLD) bottom seam length'!B807^2/($C$6/2)^2)</f>
        <v>#DIV/0!</v>
      </c>
      <c r="E807" s="136">
        <f t="shared" si="121"/>
        <v>15920</v>
      </c>
      <c r="F807" t="e">
        <f>SQRT(($C$5/2)^2-($C$5/2)^2*'(OLD) bottom seam length'!E807^2/($C$6/2)^2)</f>
        <v>#DIV/0!</v>
      </c>
      <c r="H807" s="136">
        <f t="shared" si="122"/>
        <v>15920</v>
      </c>
      <c r="I807" t="e">
        <f>SQRT(($C$5/2)^2-($C$5/2)^2*'(OLD) bottom seam length'!H807^2/($C$6/2)^2)</f>
        <v>#DIV/0!</v>
      </c>
      <c r="K807" s="136">
        <f t="shared" si="123"/>
        <v>15920</v>
      </c>
      <c r="L807" t="e">
        <f>SQRT(($C$5/2)^2-($C$5/2)^2*'(OLD) bottom seam length'!K807^2/($C$6/2)^2)</f>
        <v>#DIV/0!</v>
      </c>
      <c r="O807" s="136">
        <f t="shared" si="124"/>
        <v>15920</v>
      </c>
      <c r="P807" t="b">
        <f t="shared" si="125"/>
        <v>0</v>
      </c>
      <c r="T807" s="136">
        <f t="shared" si="126"/>
        <v>15900</v>
      </c>
      <c r="U807" t="e">
        <f>SQRT(($U$6/2)^2-($U$6/2)^2*'(OLD) bottom seam length'!T807^2/($U$7/2)^2)</f>
        <v>#VALUE!</v>
      </c>
      <c r="W807" s="136">
        <f t="shared" si="127"/>
        <v>15900</v>
      </c>
      <c r="X807" t="e">
        <f>SQRT(($U$6/2)^2-($U$6/2)^2*'(OLD) bottom seam length'!W807^2/($U$7/2)^2)</f>
        <v>#VALUE!</v>
      </c>
      <c r="Z807" s="136">
        <f t="shared" si="128"/>
        <v>15900</v>
      </c>
      <c r="AA807" t="e">
        <f>SQRT(($U$6/2)^2-($U$6/2)^2*'(OLD) bottom seam length'!Z807^2/($U$7/2)^2)</f>
        <v>#VALUE!</v>
      </c>
      <c r="AC807" s="136">
        <f t="shared" si="129"/>
        <v>15900</v>
      </c>
      <c r="AD807" t="e">
        <f>SQRT(($U$6/2)^2-($U$6/2)^2*'(OLD) bottom seam length'!AC807^2/($U$7/2)^2)</f>
        <v>#VALUE!</v>
      </c>
    </row>
    <row r="808" spans="2:30">
      <c r="B808" s="136">
        <f t="shared" si="120"/>
        <v>15940</v>
      </c>
      <c r="C808" t="e">
        <f>SQRT(($C$5/2)^2-($C$5/2)^2*'(OLD) bottom seam length'!B808^2/($C$6/2)^2)</f>
        <v>#DIV/0!</v>
      </c>
      <c r="E808" s="136">
        <f t="shared" si="121"/>
        <v>15940</v>
      </c>
      <c r="F808" t="e">
        <f>SQRT(($C$5/2)^2-($C$5/2)^2*'(OLD) bottom seam length'!E808^2/($C$6/2)^2)</f>
        <v>#DIV/0!</v>
      </c>
      <c r="H808" s="136">
        <f t="shared" si="122"/>
        <v>15940</v>
      </c>
      <c r="I808" t="e">
        <f>SQRT(($C$5/2)^2-($C$5/2)^2*'(OLD) bottom seam length'!H808^2/($C$6/2)^2)</f>
        <v>#DIV/0!</v>
      </c>
      <c r="K808" s="136">
        <f t="shared" si="123"/>
        <v>15940</v>
      </c>
      <c r="L808" t="e">
        <f>SQRT(($C$5/2)^2-($C$5/2)^2*'(OLD) bottom seam length'!K808^2/($C$6/2)^2)</f>
        <v>#DIV/0!</v>
      </c>
      <c r="O808" s="136">
        <f t="shared" si="124"/>
        <v>15940</v>
      </c>
      <c r="P808" t="b">
        <f t="shared" si="125"/>
        <v>0</v>
      </c>
      <c r="T808" s="136">
        <f t="shared" si="126"/>
        <v>15920</v>
      </c>
      <c r="U808" t="e">
        <f>SQRT(($U$6/2)^2-($U$6/2)^2*'(OLD) bottom seam length'!T808^2/($U$7/2)^2)</f>
        <v>#VALUE!</v>
      </c>
      <c r="W808" s="136">
        <f t="shared" si="127"/>
        <v>15920</v>
      </c>
      <c r="X808" t="e">
        <f>SQRT(($U$6/2)^2-($U$6/2)^2*'(OLD) bottom seam length'!W808^2/($U$7/2)^2)</f>
        <v>#VALUE!</v>
      </c>
      <c r="Z808" s="136">
        <f t="shared" si="128"/>
        <v>15920</v>
      </c>
      <c r="AA808" t="e">
        <f>SQRT(($U$6/2)^2-($U$6/2)^2*'(OLD) bottom seam length'!Z808^2/($U$7/2)^2)</f>
        <v>#VALUE!</v>
      </c>
      <c r="AC808" s="136">
        <f t="shared" si="129"/>
        <v>15920</v>
      </c>
      <c r="AD808" t="e">
        <f>SQRT(($U$6/2)^2-($U$6/2)^2*'(OLD) bottom seam length'!AC808^2/($U$7/2)^2)</f>
        <v>#VALUE!</v>
      </c>
    </row>
    <row r="809" spans="2:30">
      <c r="B809" s="136">
        <f t="shared" si="120"/>
        <v>15960</v>
      </c>
      <c r="C809" t="e">
        <f>SQRT(($C$5/2)^2-($C$5/2)^2*'(OLD) bottom seam length'!B809^2/($C$6/2)^2)</f>
        <v>#DIV/0!</v>
      </c>
      <c r="E809" s="136">
        <f t="shared" si="121"/>
        <v>15960</v>
      </c>
      <c r="F809" t="e">
        <f>SQRT(($C$5/2)^2-($C$5/2)^2*'(OLD) bottom seam length'!E809^2/($C$6/2)^2)</f>
        <v>#DIV/0!</v>
      </c>
      <c r="H809" s="136">
        <f t="shared" si="122"/>
        <v>15960</v>
      </c>
      <c r="I809" t="e">
        <f>SQRT(($C$5/2)^2-($C$5/2)^2*'(OLD) bottom seam length'!H809^2/($C$6/2)^2)</f>
        <v>#DIV/0!</v>
      </c>
      <c r="K809" s="136">
        <f t="shared" si="123"/>
        <v>15960</v>
      </c>
      <c r="L809" t="e">
        <f>SQRT(($C$5/2)^2-($C$5/2)^2*'(OLD) bottom seam length'!K809^2/($C$6/2)^2)</f>
        <v>#DIV/0!</v>
      </c>
      <c r="O809" s="136">
        <f t="shared" si="124"/>
        <v>15960</v>
      </c>
      <c r="P809" t="b">
        <f t="shared" si="125"/>
        <v>0</v>
      </c>
      <c r="T809" s="136">
        <f t="shared" si="126"/>
        <v>15940</v>
      </c>
      <c r="U809" t="e">
        <f>SQRT(($U$6/2)^2-($U$6/2)^2*'(OLD) bottom seam length'!T809^2/($U$7/2)^2)</f>
        <v>#VALUE!</v>
      </c>
      <c r="W809" s="136">
        <f t="shared" si="127"/>
        <v>15940</v>
      </c>
      <c r="X809" t="e">
        <f>SQRT(($U$6/2)^2-($U$6/2)^2*'(OLD) bottom seam length'!W809^2/($U$7/2)^2)</f>
        <v>#VALUE!</v>
      </c>
      <c r="Z809" s="136">
        <f t="shared" si="128"/>
        <v>15940</v>
      </c>
      <c r="AA809" t="e">
        <f>SQRT(($U$6/2)^2-($U$6/2)^2*'(OLD) bottom seam length'!Z809^2/($U$7/2)^2)</f>
        <v>#VALUE!</v>
      </c>
      <c r="AC809" s="136">
        <f t="shared" si="129"/>
        <v>15940</v>
      </c>
      <c r="AD809" t="e">
        <f>SQRT(($U$6/2)^2-($U$6/2)^2*'(OLD) bottom seam length'!AC809^2/($U$7/2)^2)</f>
        <v>#VALUE!</v>
      </c>
    </row>
    <row r="810" spans="2:30">
      <c r="B810" s="136">
        <f t="shared" si="120"/>
        <v>15980</v>
      </c>
      <c r="C810" t="e">
        <f>SQRT(($C$5/2)^2-($C$5/2)^2*'(OLD) bottom seam length'!B810^2/($C$6/2)^2)</f>
        <v>#DIV/0!</v>
      </c>
      <c r="E810" s="136">
        <f t="shared" si="121"/>
        <v>15980</v>
      </c>
      <c r="F810" t="e">
        <f>SQRT(($C$5/2)^2-($C$5/2)^2*'(OLD) bottom seam length'!E810^2/($C$6/2)^2)</f>
        <v>#DIV/0!</v>
      </c>
      <c r="H810" s="136">
        <f t="shared" si="122"/>
        <v>15980</v>
      </c>
      <c r="I810" t="e">
        <f>SQRT(($C$5/2)^2-($C$5/2)^2*'(OLD) bottom seam length'!H810^2/($C$6/2)^2)</f>
        <v>#DIV/0!</v>
      </c>
      <c r="K810" s="136">
        <f t="shared" si="123"/>
        <v>15980</v>
      </c>
      <c r="L810" t="e">
        <f>SQRT(($C$5/2)^2-($C$5/2)^2*'(OLD) bottom seam length'!K810^2/($C$6/2)^2)</f>
        <v>#DIV/0!</v>
      </c>
      <c r="O810" s="136">
        <f t="shared" si="124"/>
        <v>15980</v>
      </c>
      <c r="P810" t="b">
        <f t="shared" si="125"/>
        <v>0</v>
      </c>
      <c r="T810" s="136">
        <f t="shared" si="126"/>
        <v>15960</v>
      </c>
      <c r="U810" t="e">
        <f>SQRT(($U$6/2)^2-($U$6/2)^2*'(OLD) bottom seam length'!T810^2/($U$7/2)^2)</f>
        <v>#VALUE!</v>
      </c>
      <c r="W810" s="136">
        <f t="shared" si="127"/>
        <v>15960</v>
      </c>
      <c r="X810" t="e">
        <f>SQRT(($U$6/2)^2-($U$6/2)^2*'(OLD) bottom seam length'!W810^2/($U$7/2)^2)</f>
        <v>#VALUE!</v>
      </c>
      <c r="Z810" s="136">
        <f t="shared" si="128"/>
        <v>15960</v>
      </c>
      <c r="AA810" t="e">
        <f>SQRT(($U$6/2)^2-($U$6/2)^2*'(OLD) bottom seam length'!Z810^2/($U$7/2)^2)</f>
        <v>#VALUE!</v>
      </c>
      <c r="AC810" s="136">
        <f t="shared" si="129"/>
        <v>15960</v>
      </c>
      <c r="AD810" t="e">
        <f>SQRT(($U$6/2)^2-($U$6/2)^2*'(OLD) bottom seam length'!AC810^2/($U$7/2)^2)</f>
        <v>#VALUE!</v>
      </c>
    </row>
    <row r="811" spans="2:30">
      <c r="B811" s="136">
        <f t="shared" si="120"/>
        <v>16000</v>
      </c>
      <c r="C811" t="e">
        <f>SQRT(($C$5/2)^2-($C$5/2)^2*'(OLD) bottom seam length'!B811^2/($C$6/2)^2)</f>
        <v>#DIV/0!</v>
      </c>
      <c r="E811" s="136">
        <f t="shared" si="121"/>
        <v>16000</v>
      </c>
      <c r="F811" t="e">
        <f>SQRT(($C$5/2)^2-($C$5/2)^2*'(OLD) bottom seam length'!E811^2/($C$6/2)^2)</f>
        <v>#DIV/0!</v>
      </c>
      <c r="H811" s="136">
        <f t="shared" si="122"/>
        <v>16000</v>
      </c>
      <c r="I811" t="e">
        <f>SQRT(($C$5/2)^2-($C$5/2)^2*'(OLD) bottom seam length'!H811^2/($C$6/2)^2)</f>
        <v>#DIV/0!</v>
      </c>
      <c r="K811" s="136">
        <f t="shared" si="123"/>
        <v>16000</v>
      </c>
      <c r="L811" t="e">
        <f>SQRT(($C$5/2)^2-($C$5/2)^2*'(OLD) bottom seam length'!K811^2/($C$6/2)^2)</f>
        <v>#DIV/0!</v>
      </c>
      <c r="O811" s="136">
        <f t="shared" si="124"/>
        <v>16000</v>
      </c>
      <c r="P811" t="b">
        <f t="shared" si="125"/>
        <v>0</v>
      </c>
      <c r="T811" s="136">
        <f t="shared" si="126"/>
        <v>15980</v>
      </c>
      <c r="U811" t="e">
        <f>SQRT(($U$6/2)^2-($U$6/2)^2*'(OLD) bottom seam length'!T811^2/($U$7/2)^2)</f>
        <v>#VALUE!</v>
      </c>
      <c r="W811" s="136">
        <f t="shared" si="127"/>
        <v>15980</v>
      </c>
      <c r="X811" t="e">
        <f>SQRT(($U$6/2)^2-($U$6/2)^2*'(OLD) bottom seam length'!W811^2/($U$7/2)^2)</f>
        <v>#VALUE!</v>
      </c>
      <c r="Z811" s="136">
        <f t="shared" si="128"/>
        <v>15980</v>
      </c>
      <c r="AA811" t="e">
        <f>SQRT(($U$6/2)^2-($U$6/2)^2*'(OLD) bottom seam length'!Z811^2/($U$7/2)^2)</f>
        <v>#VALUE!</v>
      </c>
      <c r="AC811" s="136">
        <f t="shared" si="129"/>
        <v>15980</v>
      </c>
      <c r="AD811" t="e">
        <f>SQRT(($U$6/2)^2-($U$6/2)^2*'(OLD) bottom seam length'!AC811^2/($U$7/2)^2)</f>
        <v>#VALUE!</v>
      </c>
    </row>
    <row r="812" spans="2:30">
      <c r="B812" s="136">
        <f t="shared" si="120"/>
        <v>16020</v>
      </c>
      <c r="C812" t="e">
        <f>SQRT(($C$5/2)^2-($C$5/2)^2*'(OLD) bottom seam length'!B812^2/($C$6/2)^2)</f>
        <v>#DIV/0!</v>
      </c>
      <c r="E812" s="136">
        <f t="shared" si="121"/>
        <v>16020</v>
      </c>
      <c r="F812" t="e">
        <f>SQRT(($C$5/2)^2-($C$5/2)^2*'(OLD) bottom seam length'!E812^2/($C$6/2)^2)</f>
        <v>#DIV/0!</v>
      </c>
      <c r="H812" s="136">
        <f t="shared" si="122"/>
        <v>16020</v>
      </c>
      <c r="I812" t="e">
        <f>SQRT(($C$5/2)^2-($C$5/2)^2*'(OLD) bottom seam length'!H812^2/($C$6/2)^2)</f>
        <v>#DIV/0!</v>
      </c>
      <c r="K812" s="136">
        <f t="shared" si="123"/>
        <v>16020</v>
      </c>
      <c r="L812" t="e">
        <f>SQRT(($C$5/2)^2-($C$5/2)^2*'(OLD) bottom seam length'!K812^2/($C$6/2)^2)</f>
        <v>#DIV/0!</v>
      </c>
      <c r="O812" s="136">
        <f t="shared" si="124"/>
        <v>16020</v>
      </c>
      <c r="P812" t="b">
        <f t="shared" si="125"/>
        <v>0</v>
      </c>
      <c r="T812" s="136">
        <f t="shared" si="126"/>
        <v>16000</v>
      </c>
      <c r="U812" t="e">
        <f>SQRT(($U$6/2)^2-($U$6/2)^2*'(OLD) bottom seam length'!T812^2/($U$7/2)^2)</f>
        <v>#VALUE!</v>
      </c>
      <c r="W812" s="136">
        <f t="shared" si="127"/>
        <v>16000</v>
      </c>
      <c r="X812" t="e">
        <f>SQRT(($U$6/2)^2-($U$6/2)^2*'(OLD) bottom seam length'!W812^2/($U$7/2)^2)</f>
        <v>#VALUE!</v>
      </c>
      <c r="Z812" s="136">
        <f t="shared" si="128"/>
        <v>16000</v>
      </c>
      <c r="AA812" t="e">
        <f>SQRT(($U$6/2)^2-($U$6/2)^2*'(OLD) bottom seam length'!Z812^2/($U$7/2)^2)</f>
        <v>#VALUE!</v>
      </c>
      <c r="AC812" s="136">
        <f t="shared" si="129"/>
        <v>16000</v>
      </c>
      <c r="AD812" t="e">
        <f>SQRT(($U$6/2)^2-($U$6/2)^2*'(OLD) bottom seam length'!AC812^2/($U$7/2)^2)</f>
        <v>#VALUE!</v>
      </c>
    </row>
    <row r="813" spans="2:30">
      <c r="B813" s="136">
        <f t="shared" si="120"/>
        <v>16040</v>
      </c>
      <c r="C813" t="e">
        <f>SQRT(($C$5/2)^2-($C$5/2)^2*'(OLD) bottom seam length'!B813^2/($C$6/2)^2)</f>
        <v>#DIV/0!</v>
      </c>
      <c r="E813" s="136">
        <f t="shared" si="121"/>
        <v>16040</v>
      </c>
      <c r="F813" t="e">
        <f>SQRT(($C$5/2)^2-($C$5/2)^2*'(OLD) bottom seam length'!E813^2/($C$6/2)^2)</f>
        <v>#DIV/0!</v>
      </c>
      <c r="H813" s="136">
        <f t="shared" si="122"/>
        <v>16040</v>
      </c>
      <c r="I813" t="e">
        <f>SQRT(($C$5/2)^2-($C$5/2)^2*'(OLD) bottom seam length'!H813^2/($C$6/2)^2)</f>
        <v>#DIV/0!</v>
      </c>
      <c r="K813" s="136">
        <f t="shared" si="123"/>
        <v>16040</v>
      </c>
      <c r="L813" t="e">
        <f>SQRT(($C$5/2)^2-($C$5/2)^2*'(OLD) bottom seam length'!K813^2/($C$6/2)^2)</f>
        <v>#DIV/0!</v>
      </c>
      <c r="O813" s="136">
        <f t="shared" si="124"/>
        <v>16040</v>
      </c>
      <c r="P813" t="b">
        <f t="shared" si="125"/>
        <v>0</v>
      </c>
      <c r="T813" s="136">
        <f t="shared" si="126"/>
        <v>16020</v>
      </c>
      <c r="U813" t="e">
        <f>SQRT(($U$6/2)^2-($U$6/2)^2*'(OLD) bottom seam length'!T813^2/($U$7/2)^2)</f>
        <v>#VALUE!</v>
      </c>
      <c r="W813" s="136">
        <f t="shared" si="127"/>
        <v>16020</v>
      </c>
      <c r="X813" t="e">
        <f>SQRT(($U$6/2)^2-($U$6/2)^2*'(OLD) bottom seam length'!W813^2/($U$7/2)^2)</f>
        <v>#VALUE!</v>
      </c>
      <c r="Z813" s="136">
        <f t="shared" si="128"/>
        <v>16020</v>
      </c>
      <c r="AA813" t="e">
        <f>SQRT(($U$6/2)^2-($U$6/2)^2*'(OLD) bottom seam length'!Z813^2/($U$7/2)^2)</f>
        <v>#VALUE!</v>
      </c>
      <c r="AC813" s="136">
        <f t="shared" si="129"/>
        <v>16020</v>
      </c>
      <c r="AD813" t="e">
        <f>SQRT(($U$6/2)^2-($U$6/2)^2*'(OLD) bottom seam length'!AC813^2/($U$7/2)^2)</f>
        <v>#VALUE!</v>
      </c>
    </row>
    <row r="814" spans="2:30">
      <c r="B814" s="136">
        <f t="shared" si="120"/>
        <v>16060</v>
      </c>
      <c r="C814" t="e">
        <f>SQRT(($C$5/2)^2-($C$5/2)^2*'(OLD) bottom seam length'!B814^2/($C$6/2)^2)</f>
        <v>#DIV/0!</v>
      </c>
      <c r="E814" s="136">
        <f t="shared" si="121"/>
        <v>16060</v>
      </c>
      <c r="F814" t="e">
        <f>SQRT(($C$5/2)^2-($C$5/2)^2*'(OLD) bottom seam length'!E814^2/($C$6/2)^2)</f>
        <v>#DIV/0!</v>
      </c>
      <c r="H814" s="136">
        <f t="shared" si="122"/>
        <v>16060</v>
      </c>
      <c r="I814" t="e">
        <f>SQRT(($C$5/2)^2-($C$5/2)^2*'(OLD) bottom seam length'!H814^2/($C$6/2)^2)</f>
        <v>#DIV/0!</v>
      </c>
      <c r="K814" s="136">
        <f t="shared" si="123"/>
        <v>16060</v>
      </c>
      <c r="L814" t="e">
        <f>SQRT(($C$5/2)^2-($C$5/2)^2*'(OLD) bottom seam length'!K814^2/($C$6/2)^2)</f>
        <v>#DIV/0!</v>
      </c>
      <c r="O814" s="136">
        <f t="shared" si="124"/>
        <v>16060</v>
      </c>
      <c r="P814" t="b">
        <f t="shared" si="125"/>
        <v>0</v>
      </c>
      <c r="T814" s="136">
        <f t="shared" si="126"/>
        <v>16040</v>
      </c>
      <c r="U814" t="e">
        <f>SQRT(($U$6/2)^2-($U$6/2)^2*'(OLD) bottom seam length'!T814^2/($U$7/2)^2)</f>
        <v>#VALUE!</v>
      </c>
      <c r="W814" s="136">
        <f t="shared" si="127"/>
        <v>16040</v>
      </c>
      <c r="X814" t="e">
        <f>SQRT(($U$6/2)^2-($U$6/2)^2*'(OLD) bottom seam length'!W814^2/($U$7/2)^2)</f>
        <v>#VALUE!</v>
      </c>
      <c r="Z814" s="136">
        <f t="shared" si="128"/>
        <v>16040</v>
      </c>
      <c r="AA814" t="e">
        <f>SQRT(($U$6/2)^2-($U$6/2)^2*'(OLD) bottom seam length'!Z814^2/($U$7/2)^2)</f>
        <v>#VALUE!</v>
      </c>
      <c r="AC814" s="136">
        <f t="shared" si="129"/>
        <v>16040</v>
      </c>
      <c r="AD814" t="e">
        <f>SQRT(($U$6/2)^2-($U$6/2)^2*'(OLD) bottom seam length'!AC814^2/($U$7/2)^2)</f>
        <v>#VALUE!</v>
      </c>
    </row>
    <row r="815" spans="2:30">
      <c r="B815" s="136">
        <f t="shared" si="120"/>
        <v>16080</v>
      </c>
      <c r="C815" t="e">
        <f>SQRT(($C$5/2)^2-($C$5/2)^2*'(OLD) bottom seam length'!B815^2/($C$6/2)^2)</f>
        <v>#DIV/0!</v>
      </c>
      <c r="E815" s="136">
        <f t="shared" si="121"/>
        <v>16080</v>
      </c>
      <c r="F815" t="e">
        <f>SQRT(($C$5/2)^2-($C$5/2)^2*'(OLD) bottom seam length'!E815^2/($C$6/2)^2)</f>
        <v>#DIV/0!</v>
      </c>
      <c r="H815" s="136">
        <f t="shared" si="122"/>
        <v>16080</v>
      </c>
      <c r="I815" t="e">
        <f>SQRT(($C$5/2)^2-($C$5/2)^2*'(OLD) bottom seam length'!H815^2/($C$6/2)^2)</f>
        <v>#DIV/0!</v>
      </c>
      <c r="K815" s="136">
        <f t="shared" si="123"/>
        <v>16080</v>
      </c>
      <c r="L815" t="e">
        <f>SQRT(($C$5/2)^2-($C$5/2)^2*'(OLD) bottom seam length'!K815^2/($C$6/2)^2)</f>
        <v>#DIV/0!</v>
      </c>
      <c r="O815" s="136">
        <f t="shared" si="124"/>
        <v>16080</v>
      </c>
      <c r="P815" t="b">
        <f t="shared" si="125"/>
        <v>0</v>
      </c>
      <c r="T815" s="136">
        <f t="shared" si="126"/>
        <v>16060</v>
      </c>
      <c r="U815" t="e">
        <f>SQRT(($U$6/2)^2-($U$6/2)^2*'(OLD) bottom seam length'!T815^2/($U$7/2)^2)</f>
        <v>#VALUE!</v>
      </c>
      <c r="W815" s="136">
        <f t="shared" si="127"/>
        <v>16060</v>
      </c>
      <c r="X815" t="e">
        <f>SQRT(($U$6/2)^2-($U$6/2)^2*'(OLD) bottom seam length'!W815^2/($U$7/2)^2)</f>
        <v>#VALUE!</v>
      </c>
      <c r="Z815" s="136">
        <f t="shared" si="128"/>
        <v>16060</v>
      </c>
      <c r="AA815" t="e">
        <f>SQRT(($U$6/2)^2-($U$6/2)^2*'(OLD) bottom seam length'!Z815^2/($U$7/2)^2)</f>
        <v>#VALUE!</v>
      </c>
      <c r="AC815" s="136">
        <f t="shared" si="129"/>
        <v>16060</v>
      </c>
      <c r="AD815" t="e">
        <f>SQRT(($U$6/2)^2-($U$6/2)^2*'(OLD) bottom seam length'!AC815^2/($U$7/2)^2)</f>
        <v>#VALUE!</v>
      </c>
    </row>
    <row r="816" spans="2:30">
      <c r="B816" s="136">
        <f t="shared" si="120"/>
        <v>16100</v>
      </c>
      <c r="C816" t="e">
        <f>SQRT(($C$5/2)^2-($C$5/2)^2*'(OLD) bottom seam length'!B816^2/($C$6/2)^2)</f>
        <v>#DIV/0!</v>
      </c>
      <c r="E816" s="136">
        <f t="shared" si="121"/>
        <v>16100</v>
      </c>
      <c r="F816" t="e">
        <f>SQRT(($C$5/2)^2-($C$5/2)^2*'(OLD) bottom seam length'!E816^2/($C$6/2)^2)</f>
        <v>#DIV/0!</v>
      </c>
      <c r="H816" s="136">
        <f t="shared" si="122"/>
        <v>16100</v>
      </c>
      <c r="I816" t="e">
        <f>SQRT(($C$5/2)^2-($C$5/2)^2*'(OLD) bottom seam length'!H816^2/($C$6/2)^2)</f>
        <v>#DIV/0!</v>
      </c>
      <c r="K816" s="136">
        <f t="shared" si="123"/>
        <v>16100</v>
      </c>
      <c r="L816" t="e">
        <f>SQRT(($C$5/2)^2-($C$5/2)^2*'(OLD) bottom seam length'!K816^2/($C$6/2)^2)</f>
        <v>#DIV/0!</v>
      </c>
      <c r="O816" s="136">
        <f t="shared" si="124"/>
        <v>16100</v>
      </c>
      <c r="P816" t="b">
        <f t="shared" si="125"/>
        <v>0</v>
      </c>
      <c r="T816" s="136">
        <f t="shared" si="126"/>
        <v>16080</v>
      </c>
      <c r="U816" t="e">
        <f>SQRT(($U$6/2)^2-($U$6/2)^2*'(OLD) bottom seam length'!T816^2/($U$7/2)^2)</f>
        <v>#VALUE!</v>
      </c>
      <c r="W816" s="136">
        <f t="shared" si="127"/>
        <v>16080</v>
      </c>
      <c r="X816" t="e">
        <f>SQRT(($U$6/2)^2-($U$6/2)^2*'(OLD) bottom seam length'!W816^2/($U$7/2)^2)</f>
        <v>#VALUE!</v>
      </c>
      <c r="Z816" s="136">
        <f t="shared" si="128"/>
        <v>16080</v>
      </c>
      <c r="AA816" t="e">
        <f>SQRT(($U$6/2)^2-($U$6/2)^2*'(OLD) bottom seam length'!Z816^2/($U$7/2)^2)</f>
        <v>#VALUE!</v>
      </c>
      <c r="AC816" s="136">
        <f t="shared" si="129"/>
        <v>16080</v>
      </c>
      <c r="AD816" t="e">
        <f>SQRT(($U$6/2)^2-($U$6/2)^2*'(OLD) bottom seam length'!AC816^2/($U$7/2)^2)</f>
        <v>#VALUE!</v>
      </c>
    </row>
    <row r="817" spans="2:30">
      <c r="B817" s="136">
        <f t="shared" si="120"/>
        <v>16120</v>
      </c>
      <c r="C817" t="e">
        <f>SQRT(($C$5/2)^2-($C$5/2)^2*'(OLD) bottom seam length'!B817^2/($C$6/2)^2)</f>
        <v>#DIV/0!</v>
      </c>
      <c r="E817" s="136">
        <f t="shared" si="121"/>
        <v>16120</v>
      </c>
      <c r="F817" t="e">
        <f>SQRT(($C$5/2)^2-($C$5/2)^2*'(OLD) bottom seam length'!E817^2/($C$6/2)^2)</f>
        <v>#DIV/0!</v>
      </c>
      <c r="H817" s="136">
        <f t="shared" si="122"/>
        <v>16120</v>
      </c>
      <c r="I817" t="e">
        <f>SQRT(($C$5/2)^2-($C$5/2)^2*'(OLD) bottom seam length'!H817^2/($C$6/2)^2)</f>
        <v>#DIV/0!</v>
      </c>
      <c r="K817" s="136">
        <f t="shared" si="123"/>
        <v>16120</v>
      </c>
      <c r="L817" t="e">
        <f>SQRT(($C$5/2)^2-($C$5/2)^2*'(OLD) bottom seam length'!K817^2/($C$6/2)^2)</f>
        <v>#DIV/0!</v>
      </c>
      <c r="O817" s="136">
        <f t="shared" si="124"/>
        <v>16120</v>
      </c>
      <c r="P817" t="b">
        <f t="shared" si="125"/>
        <v>0</v>
      </c>
      <c r="T817" s="136">
        <f t="shared" si="126"/>
        <v>16100</v>
      </c>
      <c r="U817" t="e">
        <f>SQRT(($U$6/2)^2-($U$6/2)^2*'(OLD) bottom seam length'!T817^2/($U$7/2)^2)</f>
        <v>#VALUE!</v>
      </c>
      <c r="W817" s="136">
        <f t="shared" si="127"/>
        <v>16100</v>
      </c>
      <c r="X817" t="e">
        <f>SQRT(($U$6/2)^2-($U$6/2)^2*'(OLD) bottom seam length'!W817^2/($U$7/2)^2)</f>
        <v>#VALUE!</v>
      </c>
      <c r="Z817" s="136">
        <f t="shared" si="128"/>
        <v>16100</v>
      </c>
      <c r="AA817" t="e">
        <f>SQRT(($U$6/2)^2-($U$6/2)^2*'(OLD) bottom seam length'!Z817^2/($U$7/2)^2)</f>
        <v>#VALUE!</v>
      </c>
      <c r="AC817" s="136">
        <f t="shared" si="129"/>
        <v>16100</v>
      </c>
      <c r="AD817" t="e">
        <f>SQRT(($U$6/2)^2-($U$6/2)^2*'(OLD) bottom seam length'!AC817^2/($U$7/2)^2)</f>
        <v>#VALUE!</v>
      </c>
    </row>
    <row r="818" spans="2:30">
      <c r="B818" s="136">
        <f t="shared" si="120"/>
        <v>16140</v>
      </c>
      <c r="C818" t="e">
        <f>SQRT(($C$5/2)^2-($C$5/2)^2*'(OLD) bottom seam length'!B818^2/($C$6/2)^2)</f>
        <v>#DIV/0!</v>
      </c>
      <c r="E818" s="136">
        <f t="shared" si="121"/>
        <v>16140</v>
      </c>
      <c r="F818" t="e">
        <f>SQRT(($C$5/2)^2-($C$5/2)^2*'(OLD) bottom seam length'!E818^2/($C$6/2)^2)</f>
        <v>#DIV/0!</v>
      </c>
      <c r="H818" s="136">
        <f t="shared" si="122"/>
        <v>16140</v>
      </c>
      <c r="I818" t="e">
        <f>SQRT(($C$5/2)^2-($C$5/2)^2*'(OLD) bottom seam length'!H818^2/($C$6/2)^2)</f>
        <v>#DIV/0!</v>
      </c>
      <c r="K818" s="136">
        <f t="shared" si="123"/>
        <v>16140</v>
      </c>
      <c r="L818" t="e">
        <f>SQRT(($C$5/2)^2-($C$5/2)^2*'(OLD) bottom seam length'!K818^2/($C$6/2)^2)</f>
        <v>#DIV/0!</v>
      </c>
      <c r="O818" s="136">
        <f t="shared" si="124"/>
        <v>16140</v>
      </c>
      <c r="P818" t="b">
        <f t="shared" si="125"/>
        <v>0</v>
      </c>
      <c r="T818" s="136">
        <f t="shared" si="126"/>
        <v>16120</v>
      </c>
      <c r="U818" t="e">
        <f>SQRT(($U$6/2)^2-($U$6/2)^2*'(OLD) bottom seam length'!T818^2/($U$7/2)^2)</f>
        <v>#VALUE!</v>
      </c>
      <c r="W818" s="136">
        <f t="shared" si="127"/>
        <v>16120</v>
      </c>
      <c r="X818" t="e">
        <f>SQRT(($U$6/2)^2-($U$6/2)^2*'(OLD) bottom seam length'!W818^2/($U$7/2)^2)</f>
        <v>#VALUE!</v>
      </c>
      <c r="Z818" s="136">
        <f t="shared" si="128"/>
        <v>16120</v>
      </c>
      <c r="AA818" t="e">
        <f>SQRT(($U$6/2)^2-($U$6/2)^2*'(OLD) bottom seam length'!Z818^2/($U$7/2)^2)</f>
        <v>#VALUE!</v>
      </c>
      <c r="AC818" s="136">
        <f t="shared" si="129"/>
        <v>16120</v>
      </c>
      <c r="AD818" t="e">
        <f>SQRT(($U$6/2)^2-($U$6/2)^2*'(OLD) bottom seam length'!AC818^2/($U$7/2)^2)</f>
        <v>#VALUE!</v>
      </c>
    </row>
    <row r="819" spans="2:30">
      <c r="B819" s="136">
        <f t="shared" si="120"/>
        <v>16160</v>
      </c>
      <c r="C819" t="e">
        <f>SQRT(($C$5/2)^2-($C$5/2)^2*'(OLD) bottom seam length'!B819^2/($C$6/2)^2)</f>
        <v>#DIV/0!</v>
      </c>
      <c r="E819" s="136">
        <f t="shared" si="121"/>
        <v>16160</v>
      </c>
      <c r="F819" t="e">
        <f>SQRT(($C$5/2)^2-($C$5/2)^2*'(OLD) bottom seam length'!E819^2/($C$6/2)^2)</f>
        <v>#DIV/0!</v>
      </c>
      <c r="H819" s="136">
        <f t="shared" si="122"/>
        <v>16160</v>
      </c>
      <c r="I819" t="e">
        <f>SQRT(($C$5/2)^2-($C$5/2)^2*'(OLD) bottom seam length'!H819^2/($C$6/2)^2)</f>
        <v>#DIV/0!</v>
      </c>
      <c r="K819" s="136">
        <f t="shared" si="123"/>
        <v>16160</v>
      </c>
      <c r="L819" t="e">
        <f>SQRT(($C$5/2)^2-($C$5/2)^2*'(OLD) bottom seam length'!K819^2/($C$6/2)^2)</f>
        <v>#DIV/0!</v>
      </c>
      <c r="O819" s="136">
        <f t="shared" si="124"/>
        <v>16160</v>
      </c>
      <c r="P819" t="b">
        <f t="shared" si="125"/>
        <v>0</v>
      </c>
      <c r="T819" s="136">
        <f t="shared" si="126"/>
        <v>16140</v>
      </c>
      <c r="U819" t="e">
        <f>SQRT(($U$6/2)^2-($U$6/2)^2*'(OLD) bottom seam length'!T819^2/($U$7/2)^2)</f>
        <v>#VALUE!</v>
      </c>
      <c r="W819" s="136">
        <f t="shared" si="127"/>
        <v>16140</v>
      </c>
      <c r="X819" t="e">
        <f>SQRT(($U$6/2)^2-($U$6/2)^2*'(OLD) bottom seam length'!W819^2/($U$7/2)^2)</f>
        <v>#VALUE!</v>
      </c>
      <c r="Z819" s="136">
        <f t="shared" si="128"/>
        <v>16140</v>
      </c>
      <c r="AA819" t="e">
        <f>SQRT(($U$6/2)^2-($U$6/2)^2*'(OLD) bottom seam length'!Z819^2/($U$7/2)^2)</f>
        <v>#VALUE!</v>
      </c>
      <c r="AC819" s="136">
        <f t="shared" si="129"/>
        <v>16140</v>
      </c>
      <c r="AD819" t="e">
        <f>SQRT(($U$6/2)^2-($U$6/2)^2*'(OLD) bottom seam length'!AC819^2/($U$7/2)^2)</f>
        <v>#VALUE!</v>
      </c>
    </row>
    <row r="820" spans="2:30">
      <c r="B820" s="136">
        <f t="shared" si="120"/>
        <v>16180</v>
      </c>
      <c r="C820" t="e">
        <f>SQRT(($C$5/2)^2-($C$5/2)^2*'(OLD) bottom seam length'!B820^2/($C$6/2)^2)</f>
        <v>#DIV/0!</v>
      </c>
      <c r="E820" s="136">
        <f t="shared" si="121"/>
        <v>16180</v>
      </c>
      <c r="F820" t="e">
        <f>SQRT(($C$5/2)^2-($C$5/2)^2*'(OLD) bottom seam length'!E820^2/($C$6/2)^2)</f>
        <v>#DIV/0!</v>
      </c>
      <c r="H820" s="136">
        <f t="shared" si="122"/>
        <v>16180</v>
      </c>
      <c r="I820" t="e">
        <f>SQRT(($C$5/2)^2-($C$5/2)^2*'(OLD) bottom seam length'!H820^2/($C$6/2)^2)</f>
        <v>#DIV/0!</v>
      </c>
      <c r="K820" s="136">
        <f t="shared" si="123"/>
        <v>16180</v>
      </c>
      <c r="L820" t="e">
        <f>SQRT(($C$5/2)^2-($C$5/2)^2*'(OLD) bottom seam length'!K820^2/($C$6/2)^2)</f>
        <v>#DIV/0!</v>
      </c>
      <c r="O820" s="136">
        <f t="shared" si="124"/>
        <v>16180</v>
      </c>
      <c r="P820" t="b">
        <f t="shared" si="125"/>
        <v>0</v>
      </c>
      <c r="T820" s="136">
        <f t="shared" si="126"/>
        <v>16160</v>
      </c>
      <c r="U820" t="e">
        <f>SQRT(($U$6/2)^2-($U$6/2)^2*'(OLD) bottom seam length'!T820^2/($U$7/2)^2)</f>
        <v>#VALUE!</v>
      </c>
      <c r="W820" s="136">
        <f t="shared" si="127"/>
        <v>16160</v>
      </c>
      <c r="X820" t="e">
        <f>SQRT(($U$6/2)^2-($U$6/2)^2*'(OLD) bottom seam length'!W820^2/($U$7/2)^2)</f>
        <v>#VALUE!</v>
      </c>
      <c r="Z820" s="136">
        <f t="shared" si="128"/>
        <v>16160</v>
      </c>
      <c r="AA820" t="e">
        <f>SQRT(($U$6/2)^2-($U$6/2)^2*'(OLD) bottom seam length'!Z820^2/($U$7/2)^2)</f>
        <v>#VALUE!</v>
      </c>
      <c r="AC820" s="136">
        <f t="shared" si="129"/>
        <v>16160</v>
      </c>
      <c r="AD820" t="e">
        <f>SQRT(($U$6/2)^2-($U$6/2)^2*'(OLD) bottom seam length'!AC820^2/($U$7/2)^2)</f>
        <v>#VALUE!</v>
      </c>
    </row>
    <row r="821" spans="2:30">
      <c r="B821" s="136">
        <f t="shared" si="120"/>
        <v>16200</v>
      </c>
      <c r="C821" t="e">
        <f>SQRT(($C$5/2)^2-($C$5/2)^2*'(OLD) bottom seam length'!B821^2/($C$6/2)^2)</f>
        <v>#DIV/0!</v>
      </c>
      <c r="E821" s="136">
        <f t="shared" si="121"/>
        <v>16200</v>
      </c>
      <c r="F821" t="e">
        <f>SQRT(($C$5/2)^2-($C$5/2)^2*'(OLD) bottom seam length'!E821^2/($C$6/2)^2)</f>
        <v>#DIV/0!</v>
      </c>
      <c r="H821" s="136">
        <f t="shared" si="122"/>
        <v>16200</v>
      </c>
      <c r="I821" t="e">
        <f>SQRT(($C$5/2)^2-($C$5/2)^2*'(OLD) bottom seam length'!H821^2/($C$6/2)^2)</f>
        <v>#DIV/0!</v>
      </c>
      <c r="K821" s="136">
        <f t="shared" si="123"/>
        <v>16200</v>
      </c>
      <c r="L821" t="e">
        <f>SQRT(($C$5/2)^2-($C$5/2)^2*'(OLD) bottom seam length'!K821^2/($C$6/2)^2)</f>
        <v>#DIV/0!</v>
      </c>
      <c r="O821" s="136">
        <f t="shared" si="124"/>
        <v>16200</v>
      </c>
      <c r="P821" t="b">
        <f t="shared" si="125"/>
        <v>0</v>
      </c>
      <c r="T821" s="136">
        <f t="shared" si="126"/>
        <v>16180</v>
      </c>
      <c r="U821" t="e">
        <f>SQRT(($U$6/2)^2-($U$6/2)^2*'(OLD) bottom seam length'!T821^2/($U$7/2)^2)</f>
        <v>#VALUE!</v>
      </c>
      <c r="W821" s="136">
        <f t="shared" si="127"/>
        <v>16180</v>
      </c>
      <c r="X821" t="e">
        <f>SQRT(($U$6/2)^2-($U$6/2)^2*'(OLD) bottom seam length'!W821^2/($U$7/2)^2)</f>
        <v>#VALUE!</v>
      </c>
      <c r="Z821" s="136">
        <f t="shared" si="128"/>
        <v>16180</v>
      </c>
      <c r="AA821" t="e">
        <f>SQRT(($U$6/2)^2-($U$6/2)^2*'(OLD) bottom seam length'!Z821^2/($U$7/2)^2)</f>
        <v>#VALUE!</v>
      </c>
      <c r="AC821" s="136">
        <f t="shared" si="129"/>
        <v>16180</v>
      </c>
      <c r="AD821" t="e">
        <f>SQRT(($U$6/2)^2-($U$6/2)^2*'(OLD) bottom seam length'!AC821^2/($U$7/2)^2)</f>
        <v>#VALUE!</v>
      </c>
    </row>
    <row r="822" spans="2:30">
      <c r="B822" s="136">
        <f t="shared" si="120"/>
        <v>16220</v>
      </c>
      <c r="C822" t="e">
        <f>SQRT(($C$5/2)^2-($C$5/2)^2*'(OLD) bottom seam length'!B822^2/($C$6/2)^2)</f>
        <v>#DIV/0!</v>
      </c>
      <c r="E822" s="136">
        <f t="shared" si="121"/>
        <v>16220</v>
      </c>
      <c r="F822" t="e">
        <f>SQRT(($C$5/2)^2-($C$5/2)^2*'(OLD) bottom seam length'!E822^2/($C$6/2)^2)</f>
        <v>#DIV/0!</v>
      </c>
      <c r="H822" s="136">
        <f t="shared" si="122"/>
        <v>16220</v>
      </c>
      <c r="I822" t="e">
        <f>SQRT(($C$5/2)^2-($C$5/2)^2*'(OLD) bottom seam length'!H822^2/($C$6/2)^2)</f>
        <v>#DIV/0!</v>
      </c>
      <c r="K822" s="136">
        <f t="shared" si="123"/>
        <v>16220</v>
      </c>
      <c r="L822" t="e">
        <f>SQRT(($C$5/2)^2-($C$5/2)^2*'(OLD) bottom seam length'!K822^2/($C$6/2)^2)</f>
        <v>#DIV/0!</v>
      </c>
      <c r="O822" s="136">
        <f t="shared" si="124"/>
        <v>16220</v>
      </c>
      <c r="P822" t="b">
        <f t="shared" si="125"/>
        <v>0</v>
      </c>
      <c r="T822" s="136">
        <f t="shared" si="126"/>
        <v>16200</v>
      </c>
      <c r="U822" t="e">
        <f>SQRT(($U$6/2)^2-($U$6/2)^2*'(OLD) bottom seam length'!T822^2/($U$7/2)^2)</f>
        <v>#VALUE!</v>
      </c>
      <c r="W822" s="136">
        <f t="shared" si="127"/>
        <v>16200</v>
      </c>
      <c r="X822" t="e">
        <f>SQRT(($U$6/2)^2-($U$6/2)^2*'(OLD) bottom seam length'!W822^2/($U$7/2)^2)</f>
        <v>#VALUE!</v>
      </c>
      <c r="Z822" s="136">
        <f t="shared" si="128"/>
        <v>16200</v>
      </c>
      <c r="AA822" t="e">
        <f>SQRT(($U$6/2)^2-($U$6/2)^2*'(OLD) bottom seam length'!Z822^2/($U$7/2)^2)</f>
        <v>#VALUE!</v>
      </c>
      <c r="AC822" s="136">
        <f t="shared" si="129"/>
        <v>16200</v>
      </c>
      <c r="AD822" t="e">
        <f>SQRT(($U$6/2)^2-($U$6/2)^2*'(OLD) bottom seam length'!AC822^2/($U$7/2)^2)</f>
        <v>#VALUE!</v>
      </c>
    </row>
    <row r="823" spans="2:30">
      <c r="B823" s="136">
        <f t="shared" si="120"/>
        <v>16240</v>
      </c>
      <c r="C823" t="e">
        <f>SQRT(($C$5/2)^2-($C$5/2)^2*'(OLD) bottom seam length'!B823^2/($C$6/2)^2)</f>
        <v>#DIV/0!</v>
      </c>
      <c r="E823" s="136">
        <f t="shared" si="121"/>
        <v>16240</v>
      </c>
      <c r="F823" t="e">
        <f>SQRT(($C$5/2)^2-($C$5/2)^2*'(OLD) bottom seam length'!E823^2/($C$6/2)^2)</f>
        <v>#DIV/0!</v>
      </c>
      <c r="H823" s="136">
        <f t="shared" si="122"/>
        <v>16240</v>
      </c>
      <c r="I823" t="e">
        <f>SQRT(($C$5/2)^2-($C$5/2)^2*'(OLD) bottom seam length'!H823^2/($C$6/2)^2)</f>
        <v>#DIV/0!</v>
      </c>
      <c r="K823" s="136">
        <f t="shared" si="123"/>
        <v>16240</v>
      </c>
      <c r="L823" t="e">
        <f>SQRT(($C$5/2)^2-($C$5/2)^2*'(OLD) bottom seam length'!K823^2/($C$6/2)^2)</f>
        <v>#DIV/0!</v>
      </c>
      <c r="O823" s="136">
        <f t="shared" si="124"/>
        <v>16240</v>
      </c>
      <c r="P823" t="b">
        <f t="shared" si="125"/>
        <v>0</v>
      </c>
      <c r="T823" s="136">
        <f t="shared" si="126"/>
        <v>16220</v>
      </c>
      <c r="U823" t="e">
        <f>SQRT(($U$6/2)^2-($U$6/2)^2*'(OLD) bottom seam length'!T823^2/($U$7/2)^2)</f>
        <v>#VALUE!</v>
      </c>
      <c r="W823" s="136">
        <f t="shared" si="127"/>
        <v>16220</v>
      </c>
      <c r="X823" t="e">
        <f>SQRT(($U$6/2)^2-($U$6/2)^2*'(OLD) bottom seam length'!W823^2/($U$7/2)^2)</f>
        <v>#VALUE!</v>
      </c>
      <c r="Z823" s="136">
        <f t="shared" si="128"/>
        <v>16220</v>
      </c>
      <c r="AA823" t="e">
        <f>SQRT(($U$6/2)^2-($U$6/2)^2*'(OLD) bottom seam length'!Z823^2/($U$7/2)^2)</f>
        <v>#VALUE!</v>
      </c>
      <c r="AC823" s="136">
        <f t="shared" si="129"/>
        <v>16220</v>
      </c>
      <c r="AD823" t="e">
        <f>SQRT(($U$6/2)^2-($U$6/2)^2*'(OLD) bottom seam length'!AC823^2/($U$7/2)^2)</f>
        <v>#VALUE!</v>
      </c>
    </row>
    <row r="824" spans="2:30">
      <c r="B824" s="136">
        <f t="shared" si="120"/>
        <v>16260</v>
      </c>
      <c r="C824" t="e">
        <f>SQRT(($C$5/2)^2-($C$5/2)^2*'(OLD) bottom seam length'!B824^2/($C$6/2)^2)</f>
        <v>#DIV/0!</v>
      </c>
      <c r="E824" s="136">
        <f t="shared" si="121"/>
        <v>16260</v>
      </c>
      <c r="F824" t="e">
        <f>SQRT(($C$5/2)^2-($C$5/2)^2*'(OLD) bottom seam length'!E824^2/($C$6/2)^2)</f>
        <v>#DIV/0!</v>
      </c>
      <c r="H824" s="136">
        <f t="shared" si="122"/>
        <v>16260</v>
      </c>
      <c r="I824" t="e">
        <f>SQRT(($C$5/2)^2-($C$5/2)^2*'(OLD) bottom seam length'!H824^2/($C$6/2)^2)</f>
        <v>#DIV/0!</v>
      </c>
      <c r="K824" s="136">
        <f t="shared" si="123"/>
        <v>16260</v>
      </c>
      <c r="L824" t="e">
        <f>SQRT(($C$5/2)^2-($C$5/2)^2*'(OLD) bottom seam length'!K824^2/($C$6/2)^2)</f>
        <v>#DIV/0!</v>
      </c>
      <c r="O824" s="136">
        <f t="shared" si="124"/>
        <v>16260</v>
      </c>
      <c r="P824" t="b">
        <f t="shared" si="125"/>
        <v>0</v>
      </c>
      <c r="T824" s="136">
        <f t="shared" si="126"/>
        <v>16240</v>
      </c>
      <c r="U824" t="e">
        <f>SQRT(($U$6/2)^2-($U$6/2)^2*'(OLD) bottom seam length'!T824^2/($U$7/2)^2)</f>
        <v>#VALUE!</v>
      </c>
      <c r="W824" s="136">
        <f t="shared" si="127"/>
        <v>16240</v>
      </c>
      <c r="X824" t="e">
        <f>SQRT(($U$6/2)^2-($U$6/2)^2*'(OLD) bottom seam length'!W824^2/($U$7/2)^2)</f>
        <v>#VALUE!</v>
      </c>
      <c r="Z824" s="136">
        <f t="shared" si="128"/>
        <v>16240</v>
      </c>
      <c r="AA824" t="e">
        <f>SQRT(($U$6/2)^2-($U$6/2)^2*'(OLD) bottom seam length'!Z824^2/($U$7/2)^2)</f>
        <v>#VALUE!</v>
      </c>
      <c r="AC824" s="136">
        <f t="shared" si="129"/>
        <v>16240</v>
      </c>
      <c r="AD824" t="e">
        <f>SQRT(($U$6/2)^2-($U$6/2)^2*'(OLD) bottom seam length'!AC824^2/($U$7/2)^2)</f>
        <v>#VALUE!</v>
      </c>
    </row>
    <row r="825" spans="2:30">
      <c r="B825" s="136">
        <f t="shared" si="120"/>
        <v>16280</v>
      </c>
      <c r="C825" t="e">
        <f>SQRT(($C$5/2)^2-($C$5/2)^2*'(OLD) bottom seam length'!B825^2/($C$6/2)^2)</f>
        <v>#DIV/0!</v>
      </c>
      <c r="E825" s="136">
        <f t="shared" si="121"/>
        <v>16280</v>
      </c>
      <c r="F825" t="e">
        <f>SQRT(($C$5/2)^2-($C$5/2)^2*'(OLD) bottom seam length'!E825^2/($C$6/2)^2)</f>
        <v>#DIV/0!</v>
      </c>
      <c r="H825" s="136">
        <f t="shared" si="122"/>
        <v>16280</v>
      </c>
      <c r="I825" t="e">
        <f>SQRT(($C$5/2)^2-($C$5/2)^2*'(OLD) bottom seam length'!H825^2/($C$6/2)^2)</f>
        <v>#DIV/0!</v>
      </c>
      <c r="K825" s="136">
        <f t="shared" si="123"/>
        <v>16280</v>
      </c>
      <c r="L825" t="e">
        <f>SQRT(($C$5/2)^2-($C$5/2)^2*'(OLD) bottom seam length'!K825^2/($C$6/2)^2)</f>
        <v>#DIV/0!</v>
      </c>
      <c r="O825" s="136">
        <f t="shared" si="124"/>
        <v>16280</v>
      </c>
      <c r="P825" t="b">
        <f t="shared" si="125"/>
        <v>0</v>
      </c>
      <c r="T825" s="136">
        <f t="shared" si="126"/>
        <v>16260</v>
      </c>
      <c r="U825" t="e">
        <f>SQRT(($U$6/2)^2-($U$6/2)^2*'(OLD) bottom seam length'!T825^2/($U$7/2)^2)</f>
        <v>#VALUE!</v>
      </c>
      <c r="W825" s="136">
        <f t="shared" si="127"/>
        <v>16260</v>
      </c>
      <c r="X825" t="e">
        <f>SQRT(($U$6/2)^2-($U$6/2)^2*'(OLD) bottom seam length'!W825^2/($U$7/2)^2)</f>
        <v>#VALUE!</v>
      </c>
      <c r="Z825" s="136">
        <f t="shared" si="128"/>
        <v>16260</v>
      </c>
      <c r="AA825" t="e">
        <f>SQRT(($U$6/2)^2-($U$6/2)^2*'(OLD) bottom seam length'!Z825^2/($U$7/2)^2)</f>
        <v>#VALUE!</v>
      </c>
      <c r="AC825" s="136">
        <f t="shared" si="129"/>
        <v>16260</v>
      </c>
      <c r="AD825" t="e">
        <f>SQRT(($U$6/2)^2-($U$6/2)^2*'(OLD) bottom seam length'!AC825^2/($U$7/2)^2)</f>
        <v>#VALUE!</v>
      </c>
    </row>
    <row r="826" spans="2:30">
      <c r="B826" s="136">
        <f t="shared" si="120"/>
        <v>16300</v>
      </c>
      <c r="C826" t="e">
        <f>SQRT(($C$5/2)^2-($C$5/2)^2*'(OLD) bottom seam length'!B826^2/($C$6/2)^2)</f>
        <v>#DIV/0!</v>
      </c>
      <c r="E826" s="136">
        <f t="shared" si="121"/>
        <v>16300</v>
      </c>
      <c r="F826" t="e">
        <f>SQRT(($C$5/2)^2-($C$5/2)^2*'(OLD) bottom seam length'!E826^2/($C$6/2)^2)</f>
        <v>#DIV/0!</v>
      </c>
      <c r="H826" s="136">
        <f t="shared" si="122"/>
        <v>16300</v>
      </c>
      <c r="I826" t="e">
        <f>SQRT(($C$5/2)^2-($C$5/2)^2*'(OLD) bottom seam length'!H826^2/($C$6/2)^2)</f>
        <v>#DIV/0!</v>
      </c>
      <c r="K826" s="136">
        <f t="shared" si="123"/>
        <v>16300</v>
      </c>
      <c r="L826" t="e">
        <f>SQRT(($C$5/2)^2-($C$5/2)^2*'(OLD) bottom seam length'!K826^2/($C$6/2)^2)</f>
        <v>#DIV/0!</v>
      </c>
      <c r="O826" s="136">
        <f t="shared" si="124"/>
        <v>16300</v>
      </c>
      <c r="P826" t="b">
        <f t="shared" si="125"/>
        <v>0</v>
      </c>
      <c r="T826" s="136">
        <f t="shared" si="126"/>
        <v>16280</v>
      </c>
      <c r="U826" t="e">
        <f>SQRT(($U$6/2)^2-($U$6/2)^2*'(OLD) bottom seam length'!T826^2/($U$7/2)^2)</f>
        <v>#VALUE!</v>
      </c>
      <c r="W826" s="136">
        <f t="shared" si="127"/>
        <v>16280</v>
      </c>
      <c r="X826" t="e">
        <f>SQRT(($U$6/2)^2-($U$6/2)^2*'(OLD) bottom seam length'!W826^2/($U$7/2)^2)</f>
        <v>#VALUE!</v>
      </c>
      <c r="Z826" s="136">
        <f t="shared" si="128"/>
        <v>16280</v>
      </c>
      <c r="AA826" t="e">
        <f>SQRT(($U$6/2)^2-($U$6/2)^2*'(OLD) bottom seam length'!Z826^2/($U$7/2)^2)</f>
        <v>#VALUE!</v>
      </c>
      <c r="AC826" s="136">
        <f t="shared" si="129"/>
        <v>16280</v>
      </c>
      <c r="AD826" t="e">
        <f>SQRT(($U$6/2)^2-($U$6/2)^2*'(OLD) bottom seam length'!AC826^2/($U$7/2)^2)</f>
        <v>#VALUE!</v>
      </c>
    </row>
    <row r="827" spans="2:30">
      <c r="B827" s="136">
        <f t="shared" si="120"/>
        <v>16320</v>
      </c>
      <c r="C827" t="e">
        <f>SQRT(($C$5/2)^2-($C$5/2)^2*'(OLD) bottom seam length'!B827^2/($C$6/2)^2)</f>
        <v>#DIV/0!</v>
      </c>
      <c r="E827" s="136">
        <f t="shared" si="121"/>
        <v>16320</v>
      </c>
      <c r="F827" t="e">
        <f>SQRT(($C$5/2)^2-($C$5/2)^2*'(OLD) bottom seam length'!E827^2/($C$6/2)^2)</f>
        <v>#DIV/0!</v>
      </c>
      <c r="H827" s="136">
        <f t="shared" si="122"/>
        <v>16320</v>
      </c>
      <c r="I827" t="e">
        <f>SQRT(($C$5/2)^2-($C$5/2)^2*'(OLD) bottom seam length'!H827^2/($C$6/2)^2)</f>
        <v>#DIV/0!</v>
      </c>
      <c r="K827" s="136">
        <f t="shared" si="123"/>
        <v>16320</v>
      </c>
      <c r="L827" t="e">
        <f>SQRT(($C$5/2)^2-($C$5/2)^2*'(OLD) bottom seam length'!K827^2/($C$6/2)^2)</f>
        <v>#DIV/0!</v>
      </c>
      <c r="O827" s="136">
        <f t="shared" si="124"/>
        <v>16320</v>
      </c>
      <c r="P827" t="b">
        <f t="shared" si="125"/>
        <v>0</v>
      </c>
      <c r="T827" s="136">
        <f t="shared" si="126"/>
        <v>16300</v>
      </c>
      <c r="U827" t="e">
        <f>SQRT(($U$6/2)^2-($U$6/2)^2*'(OLD) bottom seam length'!T827^2/($U$7/2)^2)</f>
        <v>#VALUE!</v>
      </c>
      <c r="W827" s="136">
        <f t="shared" si="127"/>
        <v>16300</v>
      </c>
      <c r="X827" t="e">
        <f>SQRT(($U$6/2)^2-($U$6/2)^2*'(OLD) bottom seam length'!W827^2/($U$7/2)^2)</f>
        <v>#VALUE!</v>
      </c>
      <c r="Z827" s="136">
        <f t="shared" si="128"/>
        <v>16300</v>
      </c>
      <c r="AA827" t="e">
        <f>SQRT(($U$6/2)^2-($U$6/2)^2*'(OLD) bottom seam length'!Z827^2/($U$7/2)^2)</f>
        <v>#VALUE!</v>
      </c>
      <c r="AC827" s="136">
        <f t="shared" si="129"/>
        <v>16300</v>
      </c>
      <c r="AD827" t="e">
        <f>SQRT(($U$6/2)^2-($U$6/2)^2*'(OLD) bottom seam length'!AC827^2/($U$7/2)^2)</f>
        <v>#VALUE!</v>
      </c>
    </row>
    <row r="828" spans="2:30">
      <c r="B828" s="136">
        <f t="shared" si="120"/>
        <v>16340</v>
      </c>
      <c r="C828" t="e">
        <f>SQRT(($C$5/2)^2-($C$5/2)^2*'(OLD) bottom seam length'!B828^2/($C$6/2)^2)</f>
        <v>#DIV/0!</v>
      </c>
      <c r="E828" s="136">
        <f t="shared" si="121"/>
        <v>16340</v>
      </c>
      <c r="F828" t="e">
        <f>SQRT(($C$5/2)^2-($C$5/2)^2*'(OLD) bottom seam length'!E828^2/($C$6/2)^2)</f>
        <v>#DIV/0!</v>
      </c>
      <c r="H828" s="136">
        <f t="shared" si="122"/>
        <v>16340</v>
      </c>
      <c r="I828" t="e">
        <f>SQRT(($C$5/2)^2-($C$5/2)^2*'(OLD) bottom seam length'!H828^2/($C$6/2)^2)</f>
        <v>#DIV/0!</v>
      </c>
      <c r="K828" s="136">
        <f t="shared" si="123"/>
        <v>16340</v>
      </c>
      <c r="L828" t="e">
        <f>SQRT(($C$5/2)^2-($C$5/2)^2*'(OLD) bottom seam length'!K828^2/($C$6/2)^2)</f>
        <v>#DIV/0!</v>
      </c>
      <c r="O828" s="136">
        <f t="shared" si="124"/>
        <v>16340</v>
      </c>
      <c r="P828" t="b">
        <f t="shared" si="125"/>
        <v>0</v>
      </c>
      <c r="T828" s="136">
        <f t="shared" si="126"/>
        <v>16320</v>
      </c>
      <c r="U828" t="e">
        <f>SQRT(($U$6/2)^2-($U$6/2)^2*'(OLD) bottom seam length'!T828^2/($U$7/2)^2)</f>
        <v>#VALUE!</v>
      </c>
      <c r="W828" s="136">
        <f t="shared" si="127"/>
        <v>16320</v>
      </c>
      <c r="X828" t="e">
        <f>SQRT(($U$6/2)^2-($U$6/2)^2*'(OLD) bottom seam length'!W828^2/($U$7/2)^2)</f>
        <v>#VALUE!</v>
      </c>
      <c r="Z828" s="136">
        <f t="shared" si="128"/>
        <v>16320</v>
      </c>
      <c r="AA828" t="e">
        <f>SQRT(($U$6/2)^2-($U$6/2)^2*'(OLD) bottom seam length'!Z828^2/($U$7/2)^2)</f>
        <v>#VALUE!</v>
      </c>
      <c r="AC828" s="136">
        <f t="shared" si="129"/>
        <v>16320</v>
      </c>
      <c r="AD828" t="e">
        <f>SQRT(($U$6/2)^2-($U$6/2)^2*'(OLD) bottom seam length'!AC828^2/($U$7/2)^2)</f>
        <v>#VALUE!</v>
      </c>
    </row>
    <row r="829" spans="2:30">
      <c r="B829" s="136">
        <f t="shared" si="120"/>
        <v>16360</v>
      </c>
      <c r="C829" t="e">
        <f>SQRT(($C$5/2)^2-($C$5/2)^2*'(OLD) bottom seam length'!B829^2/($C$6/2)^2)</f>
        <v>#DIV/0!</v>
      </c>
      <c r="E829" s="136">
        <f t="shared" si="121"/>
        <v>16360</v>
      </c>
      <c r="F829" t="e">
        <f>SQRT(($C$5/2)^2-($C$5/2)^2*'(OLD) bottom seam length'!E829^2/($C$6/2)^2)</f>
        <v>#DIV/0!</v>
      </c>
      <c r="H829" s="136">
        <f t="shared" si="122"/>
        <v>16360</v>
      </c>
      <c r="I829" t="e">
        <f>SQRT(($C$5/2)^2-($C$5/2)^2*'(OLD) bottom seam length'!H829^2/($C$6/2)^2)</f>
        <v>#DIV/0!</v>
      </c>
      <c r="K829" s="136">
        <f t="shared" si="123"/>
        <v>16360</v>
      </c>
      <c r="L829" t="e">
        <f>SQRT(($C$5/2)^2-($C$5/2)^2*'(OLD) bottom seam length'!K829^2/($C$6/2)^2)</f>
        <v>#DIV/0!</v>
      </c>
      <c r="O829" s="136">
        <f t="shared" si="124"/>
        <v>16360</v>
      </c>
      <c r="P829" t="b">
        <f t="shared" si="125"/>
        <v>0</v>
      </c>
      <c r="T829" s="136">
        <f t="shared" si="126"/>
        <v>16340</v>
      </c>
      <c r="U829" t="e">
        <f>SQRT(($U$6/2)^2-($U$6/2)^2*'(OLD) bottom seam length'!T829^2/($U$7/2)^2)</f>
        <v>#VALUE!</v>
      </c>
      <c r="W829" s="136">
        <f t="shared" si="127"/>
        <v>16340</v>
      </c>
      <c r="X829" t="e">
        <f>SQRT(($U$6/2)^2-($U$6/2)^2*'(OLD) bottom seam length'!W829^2/($U$7/2)^2)</f>
        <v>#VALUE!</v>
      </c>
      <c r="Z829" s="136">
        <f t="shared" si="128"/>
        <v>16340</v>
      </c>
      <c r="AA829" t="e">
        <f>SQRT(($U$6/2)^2-($U$6/2)^2*'(OLD) bottom seam length'!Z829^2/($U$7/2)^2)</f>
        <v>#VALUE!</v>
      </c>
      <c r="AC829" s="136">
        <f t="shared" si="129"/>
        <v>16340</v>
      </c>
      <c r="AD829" t="e">
        <f>SQRT(($U$6/2)^2-($U$6/2)^2*'(OLD) bottom seam length'!AC829^2/($U$7/2)^2)</f>
        <v>#VALUE!</v>
      </c>
    </row>
    <row r="830" spans="2:30">
      <c r="B830" s="136">
        <f t="shared" si="120"/>
        <v>16380</v>
      </c>
      <c r="C830" t="e">
        <f>SQRT(($C$5/2)^2-($C$5/2)^2*'(OLD) bottom seam length'!B830^2/($C$6/2)^2)</f>
        <v>#DIV/0!</v>
      </c>
      <c r="E830" s="136">
        <f t="shared" si="121"/>
        <v>16380</v>
      </c>
      <c r="F830" t="e">
        <f>SQRT(($C$5/2)^2-($C$5/2)^2*'(OLD) bottom seam length'!E830^2/($C$6/2)^2)</f>
        <v>#DIV/0!</v>
      </c>
      <c r="H830" s="136">
        <f t="shared" si="122"/>
        <v>16380</v>
      </c>
      <c r="I830" t="e">
        <f>SQRT(($C$5/2)^2-($C$5/2)^2*'(OLD) bottom seam length'!H830^2/($C$6/2)^2)</f>
        <v>#DIV/0!</v>
      </c>
      <c r="K830" s="136">
        <f t="shared" si="123"/>
        <v>16380</v>
      </c>
      <c r="L830" t="e">
        <f>SQRT(($C$5/2)^2-($C$5/2)^2*'(OLD) bottom seam length'!K830^2/($C$6/2)^2)</f>
        <v>#DIV/0!</v>
      </c>
      <c r="O830" s="136">
        <f t="shared" si="124"/>
        <v>16380</v>
      </c>
      <c r="P830" t="b">
        <f t="shared" si="125"/>
        <v>0</v>
      </c>
      <c r="T830" s="136">
        <f t="shared" si="126"/>
        <v>16360</v>
      </c>
      <c r="U830" t="e">
        <f>SQRT(($U$6/2)^2-($U$6/2)^2*'(OLD) bottom seam length'!T830^2/($U$7/2)^2)</f>
        <v>#VALUE!</v>
      </c>
      <c r="W830" s="136">
        <f t="shared" si="127"/>
        <v>16360</v>
      </c>
      <c r="X830" t="e">
        <f>SQRT(($U$6/2)^2-($U$6/2)^2*'(OLD) bottom seam length'!W830^2/($U$7/2)^2)</f>
        <v>#VALUE!</v>
      </c>
      <c r="Z830" s="136">
        <f t="shared" si="128"/>
        <v>16360</v>
      </c>
      <c r="AA830" t="e">
        <f>SQRT(($U$6/2)^2-($U$6/2)^2*'(OLD) bottom seam length'!Z830^2/($U$7/2)^2)</f>
        <v>#VALUE!</v>
      </c>
      <c r="AC830" s="136">
        <f t="shared" si="129"/>
        <v>16360</v>
      </c>
      <c r="AD830" t="e">
        <f>SQRT(($U$6/2)^2-($U$6/2)^2*'(OLD) bottom seam length'!AC830^2/($U$7/2)^2)</f>
        <v>#VALUE!</v>
      </c>
    </row>
    <row r="831" spans="2:30">
      <c r="B831" s="136">
        <f t="shared" si="120"/>
        <v>16400</v>
      </c>
      <c r="C831" t="e">
        <f>SQRT(($C$5/2)^2-($C$5/2)^2*'(OLD) bottom seam length'!B831^2/($C$6/2)^2)</f>
        <v>#DIV/0!</v>
      </c>
      <c r="E831" s="136">
        <f t="shared" si="121"/>
        <v>16400</v>
      </c>
      <c r="F831" t="e">
        <f>SQRT(($C$5/2)^2-($C$5/2)^2*'(OLD) bottom seam length'!E831^2/($C$6/2)^2)</f>
        <v>#DIV/0!</v>
      </c>
      <c r="H831" s="136">
        <f t="shared" si="122"/>
        <v>16400</v>
      </c>
      <c r="I831" t="e">
        <f>SQRT(($C$5/2)^2-($C$5/2)^2*'(OLD) bottom seam length'!H831^2/($C$6/2)^2)</f>
        <v>#DIV/0!</v>
      </c>
      <c r="K831" s="136">
        <f t="shared" si="123"/>
        <v>16400</v>
      </c>
      <c r="L831" t="e">
        <f>SQRT(($C$5/2)^2-($C$5/2)^2*'(OLD) bottom seam length'!K831^2/($C$6/2)^2)</f>
        <v>#DIV/0!</v>
      </c>
      <c r="O831" s="136">
        <f t="shared" si="124"/>
        <v>16400</v>
      </c>
      <c r="P831" t="b">
        <f t="shared" si="125"/>
        <v>0</v>
      </c>
      <c r="T831" s="136">
        <f t="shared" si="126"/>
        <v>16380</v>
      </c>
      <c r="U831" t="e">
        <f>SQRT(($U$6/2)^2-($U$6/2)^2*'(OLD) bottom seam length'!T831^2/($U$7/2)^2)</f>
        <v>#VALUE!</v>
      </c>
      <c r="W831" s="136">
        <f t="shared" si="127"/>
        <v>16380</v>
      </c>
      <c r="X831" t="e">
        <f>SQRT(($U$6/2)^2-($U$6/2)^2*'(OLD) bottom seam length'!W831^2/($U$7/2)^2)</f>
        <v>#VALUE!</v>
      </c>
      <c r="Z831" s="136">
        <f t="shared" si="128"/>
        <v>16380</v>
      </c>
      <c r="AA831" t="e">
        <f>SQRT(($U$6/2)^2-($U$6/2)^2*'(OLD) bottom seam length'!Z831^2/($U$7/2)^2)</f>
        <v>#VALUE!</v>
      </c>
      <c r="AC831" s="136">
        <f t="shared" si="129"/>
        <v>16380</v>
      </c>
      <c r="AD831" t="e">
        <f>SQRT(($U$6/2)^2-($U$6/2)^2*'(OLD) bottom seam length'!AC831^2/($U$7/2)^2)</f>
        <v>#VALUE!</v>
      </c>
    </row>
    <row r="832" spans="2:30">
      <c r="B832" s="136">
        <f t="shared" si="120"/>
        <v>16420</v>
      </c>
      <c r="C832" t="e">
        <f>SQRT(($C$5/2)^2-($C$5/2)^2*'(OLD) bottom seam length'!B832^2/($C$6/2)^2)</f>
        <v>#DIV/0!</v>
      </c>
      <c r="E832" s="136">
        <f t="shared" si="121"/>
        <v>16420</v>
      </c>
      <c r="F832" t="e">
        <f>SQRT(($C$5/2)^2-($C$5/2)^2*'(OLD) bottom seam length'!E832^2/($C$6/2)^2)</f>
        <v>#DIV/0!</v>
      </c>
      <c r="H832" s="136">
        <f t="shared" si="122"/>
        <v>16420</v>
      </c>
      <c r="I832" t="e">
        <f>SQRT(($C$5/2)^2-($C$5/2)^2*'(OLD) bottom seam length'!H832^2/($C$6/2)^2)</f>
        <v>#DIV/0!</v>
      </c>
      <c r="K832" s="136">
        <f t="shared" si="123"/>
        <v>16420</v>
      </c>
      <c r="L832" t="e">
        <f>SQRT(($C$5/2)^2-($C$5/2)^2*'(OLD) bottom seam length'!K832^2/($C$6/2)^2)</f>
        <v>#DIV/0!</v>
      </c>
      <c r="O832" s="136">
        <f t="shared" si="124"/>
        <v>16420</v>
      </c>
      <c r="P832" t="b">
        <f t="shared" si="125"/>
        <v>0</v>
      </c>
      <c r="T832" s="136">
        <f t="shared" si="126"/>
        <v>16400</v>
      </c>
      <c r="U832" t="e">
        <f>SQRT(($U$6/2)^2-($U$6/2)^2*'(OLD) bottom seam length'!T832^2/($U$7/2)^2)</f>
        <v>#VALUE!</v>
      </c>
      <c r="W832" s="136">
        <f t="shared" si="127"/>
        <v>16400</v>
      </c>
      <c r="X832" t="e">
        <f>SQRT(($U$6/2)^2-($U$6/2)^2*'(OLD) bottom seam length'!W832^2/($U$7/2)^2)</f>
        <v>#VALUE!</v>
      </c>
      <c r="Z832" s="136">
        <f t="shared" si="128"/>
        <v>16400</v>
      </c>
      <c r="AA832" t="e">
        <f>SQRT(($U$6/2)^2-($U$6/2)^2*'(OLD) bottom seam length'!Z832^2/($U$7/2)^2)</f>
        <v>#VALUE!</v>
      </c>
      <c r="AC832" s="136">
        <f t="shared" si="129"/>
        <v>16400</v>
      </c>
      <c r="AD832" t="e">
        <f>SQRT(($U$6/2)^2-($U$6/2)^2*'(OLD) bottom seam length'!AC832^2/($U$7/2)^2)</f>
        <v>#VALUE!</v>
      </c>
    </row>
    <row r="833" spans="2:30">
      <c r="B833" s="136">
        <f t="shared" si="120"/>
        <v>16440</v>
      </c>
      <c r="C833" t="e">
        <f>SQRT(($C$5/2)^2-($C$5/2)^2*'(OLD) bottom seam length'!B833^2/($C$6/2)^2)</f>
        <v>#DIV/0!</v>
      </c>
      <c r="E833" s="136">
        <f t="shared" si="121"/>
        <v>16440</v>
      </c>
      <c r="F833" t="e">
        <f>SQRT(($C$5/2)^2-($C$5/2)^2*'(OLD) bottom seam length'!E833^2/($C$6/2)^2)</f>
        <v>#DIV/0!</v>
      </c>
      <c r="H833" s="136">
        <f t="shared" si="122"/>
        <v>16440</v>
      </c>
      <c r="I833" t="e">
        <f>SQRT(($C$5/2)^2-($C$5/2)^2*'(OLD) bottom seam length'!H833^2/($C$6/2)^2)</f>
        <v>#DIV/0!</v>
      </c>
      <c r="K833" s="136">
        <f t="shared" si="123"/>
        <v>16440</v>
      </c>
      <c r="L833" t="e">
        <f>SQRT(($C$5/2)^2-($C$5/2)^2*'(OLD) bottom seam length'!K833^2/($C$6/2)^2)</f>
        <v>#DIV/0!</v>
      </c>
      <c r="O833" s="136">
        <f t="shared" si="124"/>
        <v>16440</v>
      </c>
      <c r="P833" t="b">
        <f t="shared" si="125"/>
        <v>0</v>
      </c>
      <c r="T833" s="136">
        <f t="shared" si="126"/>
        <v>16420</v>
      </c>
      <c r="U833" t="e">
        <f>SQRT(($U$6/2)^2-($U$6/2)^2*'(OLD) bottom seam length'!T833^2/($U$7/2)^2)</f>
        <v>#VALUE!</v>
      </c>
      <c r="W833" s="136">
        <f t="shared" si="127"/>
        <v>16420</v>
      </c>
      <c r="X833" t="e">
        <f>SQRT(($U$6/2)^2-($U$6/2)^2*'(OLD) bottom seam length'!W833^2/($U$7/2)^2)</f>
        <v>#VALUE!</v>
      </c>
      <c r="Z833" s="136">
        <f t="shared" si="128"/>
        <v>16420</v>
      </c>
      <c r="AA833" t="e">
        <f>SQRT(($U$6/2)^2-($U$6/2)^2*'(OLD) bottom seam length'!Z833^2/($U$7/2)^2)</f>
        <v>#VALUE!</v>
      </c>
      <c r="AC833" s="136">
        <f t="shared" si="129"/>
        <v>16420</v>
      </c>
      <c r="AD833" t="e">
        <f>SQRT(($U$6/2)^2-($U$6/2)^2*'(OLD) bottom seam length'!AC833^2/($U$7/2)^2)</f>
        <v>#VALUE!</v>
      </c>
    </row>
    <row r="834" spans="2:30">
      <c r="B834" s="136">
        <f t="shared" si="120"/>
        <v>16460</v>
      </c>
      <c r="C834" t="e">
        <f>SQRT(($C$5/2)^2-($C$5/2)^2*'(OLD) bottom seam length'!B834^2/($C$6/2)^2)</f>
        <v>#DIV/0!</v>
      </c>
      <c r="E834" s="136">
        <f t="shared" si="121"/>
        <v>16460</v>
      </c>
      <c r="F834" t="e">
        <f>SQRT(($C$5/2)^2-($C$5/2)^2*'(OLD) bottom seam length'!E834^2/($C$6/2)^2)</f>
        <v>#DIV/0!</v>
      </c>
      <c r="H834" s="136">
        <f t="shared" si="122"/>
        <v>16460</v>
      </c>
      <c r="I834" t="e">
        <f>SQRT(($C$5/2)^2-($C$5/2)^2*'(OLD) bottom seam length'!H834^2/($C$6/2)^2)</f>
        <v>#DIV/0!</v>
      </c>
      <c r="K834" s="136">
        <f t="shared" si="123"/>
        <v>16460</v>
      </c>
      <c r="L834" t="e">
        <f>SQRT(($C$5/2)^2-($C$5/2)^2*'(OLD) bottom seam length'!K834^2/($C$6/2)^2)</f>
        <v>#DIV/0!</v>
      </c>
      <c r="O834" s="136">
        <f t="shared" si="124"/>
        <v>16460</v>
      </c>
      <c r="P834" t="b">
        <f t="shared" si="125"/>
        <v>0</v>
      </c>
      <c r="T834" s="136">
        <f t="shared" si="126"/>
        <v>16440</v>
      </c>
      <c r="U834" t="e">
        <f>SQRT(($U$6/2)^2-($U$6/2)^2*'(OLD) bottom seam length'!T834^2/($U$7/2)^2)</f>
        <v>#VALUE!</v>
      </c>
      <c r="W834" s="136">
        <f t="shared" si="127"/>
        <v>16440</v>
      </c>
      <c r="X834" t="e">
        <f>SQRT(($U$6/2)^2-($U$6/2)^2*'(OLD) bottom seam length'!W834^2/($U$7/2)^2)</f>
        <v>#VALUE!</v>
      </c>
      <c r="Z834" s="136">
        <f t="shared" si="128"/>
        <v>16440</v>
      </c>
      <c r="AA834" t="e">
        <f>SQRT(($U$6/2)^2-($U$6/2)^2*'(OLD) bottom seam length'!Z834^2/($U$7/2)^2)</f>
        <v>#VALUE!</v>
      </c>
      <c r="AC834" s="136">
        <f t="shared" si="129"/>
        <v>16440</v>
      </c>
      <c r="AD834" t="e">
        <f>SQRT(($U$6/2)^2-($U$6/2)^2*'(OLD) bottom seam length'!AC834^2/($U$7/2)^2)</f>
        <v>#VALUE!</v>
      </c>
    </row>
    <row r="835" spans="2:30">
      <c r="B835" s="136">
        <f t="shared" si="120"/>
        <v>16480</v>
      </c>
      <c r="C835" t="e">
        <f>SQRT(($C$5/2)^2-($C$5/2)^2*'(OLD) bottom seam length'!B835^2/($C$6/2)^2)</f>
        <v>#DIV/0!</v>
      </c>
      <c r="E835" s="136">
        <f t="shared" si="121"/>
        <v>16480</v>
      </c>
      <c r="F835" t="e">
        <f>SQRT(($C$5/2)^2-($C$5/2)^2*'(OLD) bottom seam length'!E835^2/($C$6/2)^2)</f>
        <v>#DIV/0!</v>
      </c>
      <c r="H835" s="136">
        <f t="shared" si="122"/>
        <v>16480</v>
      </c>
      <c r="I835" t="e">
        <f>SQRT(($C$5/2)^2-($C$5/2)^2*'(OLD) bottom seam length'!H835^2/($C$6/2)^2)</f>
        <v>#DIV/0!</v>
      </c>
      <c r="K835" s="136">
        <f t="shared" si="123"/>
        <v>16480</v>
      </c>
      <c r="L835" t="e">
        <f>SQRT(($C$5/2)^2-($C$5/2)^2*'(OLD) bottom seam length'!K835^2/($C$6/2)^2)</f>
        <v>#DIV/0!</v>
      </c>
      <c r="O835" s="136">
        <f t="shared" si="124"/>
        <v>16480</v>
      </c>
      <c r="P835" t="b">
        <f t="shared" si="125"/>
        <v>0</v>
      </c>
      <c r="T835" s="136">
        <f t="shared" si="126"/>
        <v>16460</v>
      </c>
      <c r="U835" t="e">
        <f>SQRT(($U$6/2)^2-($U$6/2)^2*'(OLD) bottom seam length'!T835^2/($U$7/2)^2)</f>
        <v>#VALUE!</v>
      </c>
      <c r="W835" s="136">
        <f t="shared" si="127"/>
        <v>16460</v>
      </c>
      <c r="X835" t="e">
        <f>SQRT(($U$6/2)^2-($U$6/2)^2*'(OLD) bottom seam length'!W835^2/($U$7/2)^2)</f>
        <v>#VALUE!</v>
      </c>
      <c r="Z835" s="136">
        <f t="shared" si="128"/>
        <v>16460</v>
      </c>
      <c r="AA835" t="e">
        <f>SQRT(($U$6/2)^2-($U$6/2)^2*'(OLD) bottom seam length'!Z835^2/($U$7/2)^2)</f>
        <v>#VALUE!</v>
      </c>
      <c r="AC835" s="136">
        <f t="shared" si="129"/>
        <v>16460</v>
      </c>
      <c r="AD835" t="e">
        <f>SQRT(($U$6/2)^2-($U$6/2)^2*'(OLD) bottom seam length'!AC835^2/($U$7/2)^2)</f>
        <v>#VALUE!</v>
      </c>
    </row>
    <row r="836" spans="2:30">
      <c r="B836" s="136">
        <f t="shared" si="120"/>
        <v>16500</v>
      </c>
      <c r="C836" t="e">
        <f>SQRT(($C$5/2)^2-($C$5/2)^2*'(OLD) bottom seam length'!B836^2/($C$6/2)^2)</f>
        <v>#DIV/0!</v>
      </c>
      <c r="E836" s="136">
        <f t="shared" si="121"/>
        <v>16500</v>
      </c>
      <c r="F836" t="e">
        <f>SQRT(($C$5/2)^2-($C$5/2)^2*'(OLD) bottom seam length'!E836^2/($C$6/2)^2)</f>
        <v>#DIV/0!</v>
      </c>
      <c r="H836" s="136">
        <f t="shared" si="122"/>
        <v>16500</v>
      </c>
      <c r="I836" t="e">
        <f>SQRT(($C$5/2)^2-($C$5/2)^2*'(OLD) bottom seam length'!H836^2/($C$6/2)^2)</f>
        <v>#DIV/0!</v>
      </c>
      <c r="K836" s="136">
        <f t="shared" si="123"/>
        <v>16500</v>
      </c>
      <c r="L836" t="e">
        <f>SQRT(($C$5/2)^2-($C$5/2)^2*'(OLD) bottom seam length'!K836^2/($C$6/2)^2)</f>
        <v>#DIV/0!</v>
      </c>
      <c r="O836" s="136">
        <f t="shared" si="124"/>
        <v>16500</v>
      </c>
      <c r="P836" t="b">
        <f t="shared" si="125"/>
        <v>0</v>
      </c>
      <c r="T836" s="136">
        <f t="shared" si="126"/>
        <v>16480</v>
      </c>
      <c r="U836" t="e">
        <f>SQRT(($U$6/2)^2-($U$6/2)^2*'(OLD) bottom seam length'!T836^2/($U$7/2)^2)</f>
        <v>#VALUE!</v>
      </c>
      <c r="W836" s="136">
        <f t="shared" si="127"/>
        <v>16480</v>
      </c>
      <c r="X836" t="e">
        <f>SQRT(($U$6/2)^2-($U$6/2)^2*'(OLD) bottom seam length'!W836^2/($U$7/2)^2)</f>
        <v>#VALUE!</v>
      </c>
      <c r="Z836" s="136">
        <f t="shared" si="128"/>
        <v>16480</v>
      </c>
      <c r="AA836" t="e">
        <f>SQRT(($U$6/2)^2-($U$6/2)^2*'(OLD) bottom seam length'!Z836^2/($U$7/2)^2)</f>
        <v>#VALUE!</v>
      </c>
      <c r="AC836" s="136">
        <f t="shared" si="129"/>
        <v>16480</v>
      </c>
      <c r="AD836" t="e">
        <f>SQRT(($U$6/2)^2-($U$6/2)^2*'(OLD) bottom seam length'!AC836^2/($U$7/2)^2)</f>
        <v>#VALUE!</v>
      </c>
    </row>
    <row r="837" spans="2:30">
      <c r="B837" s="136">
        <f t="shared" si="120"/>
        <v>16520</v>
      </c>
      <c r="C837" t="e">
        <f>SQRT(($C$5/2)^2-($C$5/2)^2*'(OLD) bottom seam length'!B837^2/($C$6/2)^2)</f>
        <v>#DIV/0!</v>
      </c>
      <c r="E837" s="136">
        <f t="shared" si="121"/>
        <v>16520</v>
      </c>
      <c r="F837" t="e">
        <f>SQRT(($C$5/2)^2-($C$5/2)^2*'(OLD) bottom seam length'!E837^2/($C$6/2)^2)</f>
        <v>#DIV/0!</v>
      </c>
      <c r="H837" s="136">
        <f t="shared" si="122"/>
        <v>16520</v>
      </c>
      <c r="I837" t="e">
        <f>SQRT(($C$5/2)^2-($C$5/2)^2*'(OLD) bottom seam length'!H837^2/($C$6/2)^2)</f>
        <v>#DIV/0!</v>
      </c>
      <c r="K837" s="136">
        <f t="shared" si="123"/>
        <v>16520</v>
      </c>
      <c r="L837" t="e">
        <f>SQRT(($C$5/2)^2-($C$5/2)^2*'(OLD) bottom seam length'!K837^2/($C$6/2)^2)</f>
        <v>#DIV/0!</v>
      </c>
      <c r="O837" s="136">
        <f t="shared" si="124"/>
        <v>16520</v>
      </c>
      <c r="P837" t="b">
        <f t="shared" si="125"/>
        <v>0</v>
      </c>
      <c r="T837" s="136">
        <f t="shared" si="126"/>
        <v>16500</v>
      </c>
      <c r="U837" t="e">
        <f>SQRT(($U$6/2)^2-($U$6/2)^2*'(OLD) bottom seam length'!T837^2/($U$7/2)^2)</f>
        <v>#VALUE!</v>
      </c>
      <c r="W837" s="136">
        <f t="shared" si="127"/>
        <v>16500</v>
      </c>
      <c r="X837" t="e">
        <f>SQRT(($U$6/2)^2-($U$6/2)^2*'(OLD) bottom seam length'!W837^2/($U$7/2)^2)</f>
        <v>#VALUE!</v>
      </c>
      <c r="Z837" s="136">
        <f t="shared" si="128"/>
        <v>16500</v>
      </c>
      <c r="AA837" t="e">
        <f>SQRT(($U$6/2)^2-($U$6/2)^2*'(OLD) bottom seam length'!Z837^2/($U$7/2)^2)</f>
        <v>#VALUE!</v>
      </c>
      <c r="AC837" s="136">
        <f t="shared" si="129"/>
        <v>16500</v>
      </c>
      <c r="AD837" t="e">
        <f>SQRT(($U$6/2)^2-($U$6/2)^2*'(OLD) bottom seam length'!AC837^2/($U$7/2)^2)</f>
        <v>#VALUE!</v>
      </c>
    </row>
    <row r="838" spans="2:30">
      <c r="B838" s="136">
        <f t="shared" si="120"/>
        <v>16540</v>
      </c>
      <c r="C838" t="e">
        <f>SQRT(($C$5/2)^2-($C$5/2)^2*'(OLD) bottom seam length'!B838^2/($C$6/2)^2)</f>
        <v>#DIV/0!</v>
      </c>
      <c r="E838" s="136">
        <f t="shared" si="121"/>
        <v>16540</v>
      </c>
      <c r="F838" t="e">
        <f>SQRT(($C$5/2)^2-($C$5/2)^2*'(OLD) bottom seam length'!E838^2/($C$6/2)^2)</f>
        <v>#DIV/0!</v>
      </c>
      <c r="H838" s="136">
        <f t="shared" si="122"/>
        <v>16540</v>
      </c>
      <c r="I838" t="e">
        <f>SQRT(($C$5/2)^2-($C$5/2)^2*'(OLD) bottom seam length'!H838^2/($C$6/2)^2)</f>
        <v>#DIV/0!</v>
      </c>
      <c r="K838" s="136">
        <f t="shared" si="123"/>
        <v>16540</v>
      </c>
      <c r="L838" t="e">
        <f>SQRT(($C$5/2)^2-($C$5/2)^2*'(OLD) bottom seam length'!K838^2/($C$6/2)^2)</f>
        <v>#DIV/0!</v>
      </c>
      <c r="O838" s="136">
        <f t="shared" si="124"/>
        <v>16540</v>
      </c>
      <c r="P838" t="b">
        <f t="shared" si="125"/>
        <v>0</v>
      </c>
      <c r="T838" s="136">
        <f t="shared" si="126"/>
        <v>16520</v>
      </c>
      <c r="U838" t="e">
        <f>SQRT(($U$6/2)^2-($U$6/2)^2*'(OLD) bottom seam length'!T838^2/($U$7/2)^2)</f>
        <v>#VALUE!</v>
      </c>
      <c r="W838" s="136">
        <f t="shared" si="127"/>
        <v>16520</v>
      </c>
      <c r="X838" t="e">
        <f>SQRT(($U$6/2)^2-($U$6/2)^2*'(OLD) bottom seam length'!W838^2/($U$7/2)^2)</f>
        <v>#VALUE!</v>
      </c>
      <c r="Z838" s="136">
        <f t="shared" si="128"/>
        <v>16520</v>
      </c>
      <c r="AA838" t="e">
        <f>SQRT(($U$6/2)^2-($U$6/2)^2*'(OLD) bottom seam length'!Z838^2/($U$7/2)^2)</f>
        <v>#VALUE!</v>
      </c>
      <c r="AC838" s="136">
        <f t="shared" si="129"/>
        <v>16520</v>
      </c>
      <c r="AD838" t="e">
        <f>SQRT(($U$6/2)^2-($U$6/2)^2*'(OLD) bottom seam length'!AC838^2/($U$7/2)^2)</f>
        <v>#VALUE!</v>
      </c>
    </row>
    <row r="839" spans="2:30">
      <c r="B839" s="136">
        <f t="shared" si="120"/>
        <v>16560</v>
      </c>
      <c r="C839" t="e">
        <f>SQRT(($C$5/2)^2-($C$5/2)^2*'(OLD) bottom seam length'!B839^2/($C$6/2)^2)</f>
        <v>#DIV/0!</v>
      </c>
      <c r="E839" s="136">
        <f t="shared" si="121"/>
        <v>16560</v>
      </c>
      <c r="F839" t="e">
        <f>SQRT(($C$5/2)^2-($C$5/2)^2*'(OLD) bottom seam length'!E839^2/($C$6/2)^2)</f>
        <v>#DIV/0!</v>
      </c>
      <c r="H839" s="136">
        <f t="shared" si="122"/>
        <v>16560</v>
      </c>
      <c r="I839" t="e">
        <f>SQRT(($C$5/2)^2-($C$5/2)^2*'(OLD) bottom seam length'!H839^2/($C$6/2)^2)</f>
        <v>#DIV/0!</v>
      </c>
      <c r="K839" s="136">
        <f t="shared" si="123"/>
        <v>16560</v>
      </c>
      <c r="L839" t="e">
        <f>SQRT(($C$5/2)^2-($C$5/2)^2*'(OLD) bottom seam length'!K839^2/($C$6/2)^2)</f>
        <v>#DIV/0!</v>
      </c>
      <c r="O839" s="136">
        <f t="shared" si="124"/>
        <v>16560</v>
      </c>
      <c r="P839" t="b">
        <f t="shared" si="125"/>
        <v>0</v>
      </c>
      <c r="T839" s="136">
        <f t="shared" si="126"/>
        <v>16540</v>
      </c>
      <c r="U839" t="e">
        <f>SQRT(($U$6/2)^2-($U$6/2)^2*'(OLD) bottom seam length'!T839^2/($U$7/2)^2)</f>
        <v>#VALUE!</v>
      </c>
      <c r="W839" s="136">
        <f t="shared" si="127"/>
        <v>16540</v>
      </c>
      <c r="X839" t="e">
        <f>SQRT(($U$6/2)^2-($U$6/2)^2*'(OLD) bottom seam length'!W839^2/($U$7/2)^2)</f>
        <v>#VALUE!</v>
      </c>
      <c r="Z839" s="136">
        <f t="shared" si="128"/>
        <v>16540</v>
      </c>
      <c r="AA839" t="e">
        <f>SQRT(($U$6/2)^2-($U$6/2)^2*'(OLD) bottom seam length'!Z839^2/($U$7/2)^2)</f>
        <v>#VALUE!</v>
      </c>
      <c r="AC839" s="136">
        <f t="shared" si="129"/>
        <v>16540</v>
      </c>
      <c r="AD839" t="e">
        <f>SQRT(($U$6/2)^2-($U$6/2)^2*'(OLD) bottom seam length'!AC839^2/($U$7/2)^2)</f>
        <v>#VALUE!</v>
      </c>
    </row>
    <row r="840" spans="2:30">
      <c r="B840" s="136">
        <f t="shared" si="120"/>
        <v>16580</v>
      </c>
      <c r="C840" t="e">
        <f>SQRT(($C$5/2)^2-($C$5/2)^2*'(OLD) bottom seam length'!B840^2/($C$6/2)^2)</f>
        <v>#DIV/0!</v>
      </c>
      <c r="E840" s="136">
        <f t="shared" si="121"/>
        <v>16580</v>
      </c>
      <c r="F840" t="e">
        <f>SQRT(($C$5/2)^2-($C$5/2)^2*'(OLD) bottom seam length'!E840^2/($C$6/2)^2)</f>
        <v>#DIV/0!</v>
      </c>
      <c r="H840" s="136">
        <f t="shared" si="122"/>
        <v>16580</v>
      </c>
      <c r="I840" t="e">
        <f>SQRT(($C$5/2)^2-($C$5/2)^2*'(OLD) bottom seam length'!H840^2/($C$6/2)^2)</f>
        <v>#DIV/0!</v>
      </c>
      <c r="K840" s="136">
        <f t="shared" si="123"/>
        <v>16580</v>
      </c>
      <c r="L840" t="e">
        <f>SQRT(($C$5/2)^2-($C$5/2)^2*'(OLD) bottom seam length'!K840^2/($C$6/2)^2)</f>
        <v>#DIV/0!</v>
      </c>
      <c r="O840" s="136">
        <f t="shared" si="124"/>
        <v>16580</v>
      </c>
      <c r="P840" t="b">
        <f t="shared" si="125"/>
        <v>0</v>
      </c>
      <c r="T840" s="136">
        <f t="shared" si="126"/>
        <v>16560</v>
      </c>
      <c r="U840" t="e">
        <f>SQRT(($U$6/2)^2-($U$6/2)^2*'(OLD) bottom seam length'!T840^2/($U$7/2)^2)</f>
        <v>#VALUE!</v>
      </c>
      <c r="W840" s="136">
        <f t="shared" si="127"/>
        <v>16560</v>
      </c>
      <c r="X840" t="e">
        <f>SQRT(($U$6/2)^2-($U$6/2)^2*'(OLD) bottom seam length'!W840^2/($U$7/2)^2)</f>
        <v>#VALUE!</v>
      </c>
      <c r="Z840" s="136">
        <f t="shared" si="128"/>
        <v>16560</v>
      </c>
      <c r="AA840" t="e">
        <f>SQRT(($U$6/2)^2-($U$6/2)^2*'(OLD) bottom seam length'!Z840^2/($U$7/2)^2)</f>
        <v>#VALUE!</v>
      </c>
      <c r="AC840" s="136">
        <f t="shared" si="129"/>
        <v>16560</v>
      </c>
      <c r="AD840" t="e">
        <f>SQRT(($U$6/2)^2-($U$6/2)^2*'(OLD) bottom seam length'!AC840^2/($U$7/2)^2)</f>
        <v>#VALUE!</v>
      </c>
    </row>
    <row r="841" spans="2:30">
      <c r="B841" s="136">
        <f t="shared" si="120"/>
        <v>16600</v>
      </c>
      <c r="C841" t="e">
        <f>SQRT(($C$5/2)^2-($C$5/2)^2*'(OLD) bottom seam length'!B841^2/($C$6/2)^2)</f>
        <v>#DIV/0!</v>
      </c>
      <c r="E841" s="136">
        <f t="shared" si="121"/>
        <v>16600</v>
      </c>
      <c r="F841" t="e">
        <f>SQRT(($C$5/2)^2-($C$5/2)^2*'(OLD) bottom seam length'!E841^2/($C$6/2)^2)</f>
        <v>#DIV/0!</v>
      </c>
      <c r="H841" s="136">
        <f t="shared" si="122"/>
        <v>16600</v>
      </c>
      <c r="I841" t="e">
        <f>SQRT(($C$5/2)^2-($C$5/2)^2*'(OLD) bottom seam length'!H841^2/($C$6/2)^2)</f>
        <v>#DIV/0!</v>
      </c>
      <c r="K841" s="136">
        <f t="shared" si="123"/>
        <v>16600</v>
      </c>
      <c r="L841" t="e">
        <f>SQRT(($C$5/2)^2-($C$5/2)^2*'(OLD) bottom seam length'!K841^2/($C$6/2)^2)</f>
        <v>#DIV/0!</v>
      </c>
      <c r="O841" s="136">
        <f t="shared" si="124"/>
        <v>16600</v>
      </c>
      <c r="P841" t="b">
        <f t="shared" si="125"/>
        <v>0</v>
      </c>
      <c r="T841" s="136">
        <f t="shared" si="126"/>
        <v>16580</v>
      </c>
      <c r="U841" t="e">
        <f>SQRT(($U$6/2)^2-($U$6/2)^2*'(OLD) bottom seam length'!T841^2/($U$7/2)^2)</f>
        <v>#VALUE!</v>
      </c>
      <c r="W841" s="136">
        <f t="shared" si="127"/>
        <v>16580</v>
      </c>
      <c r="X841" t="e">
        <f>SQRT(($U$6/2)^2-($U$6/2)^2*'(OLD) bottom seam length'!W841^2/($U$7/2)^2)</f>
        <v>#VALUE!</v>
      </c>
      <c r="Z841" s="136">
        <f t="shared" si="128"/>
        <v>16580</v>
      </c>
      <c r="AA841" t="e">
        <f>SQRT(($U$6/2)^2-($U$6/2)^2*'(OLD) bottom seam length'!Z841^2/($U$7/2)^2)</f>
        <v>#VALUE!</v>
      </c>
      <c r="AC841" s="136">
        <f t="shared" si="129"/>
        <v>16580</v>
      </c>
      <c r="AD841" t="e">
        <f>SQRT(($U$6/2)^2-($U$6/2)^2*'(OLD) bottom seam length'!AC841^2/($U$7/2)^2)</f>
        <v>#VALUE!</v>
      </c>
    </row>
    <row r="842" spans="2:30">
      <c r="B842" s="136">
        <f t="shared" si="120"/>
        <v>16620</v>
      </c>
      <c r="C842" t="e">
        <f>SQRT(($C$5/2)^2-($C$5/2)^2*'(OLD) bottom seam length'!B842^2/($C$6/2)^2)</f>
        <v>#DIV/0!</v>
      </c>
      <c r="E842" s="136">
        <f t="shared" si="121"/>
        <v>16620</v>
      </c>
      <c r="F842" t="e">
        <f>SQRT(($C$5/2)^2-($C$5/2)^2*'(OLD) bottom seam length'!E842^2/($C$6/2)^2)</f>
        <v>#DIV/0!</v>
      </c>
      <c r="H842" s="136">
        <f t="shared" si="122"/>
        <v>16620</v>
      </c>
      <c r="I842" t="e">
        <f>SQRT(($C$5/2)^2-($C$5/2)^2*'(OLD) bottom seam length'!H842^2/($C$6/2)^2)</f>
        <v>#DIV/0!</v>
      </c>
      <c r="K842" s="136">
        <f t="shared" si="123"/>
        <v>16620</v>
      </c>
      <c r="L842" t="e">
        <f>SQRT(($C$5/2)^2-($C$5/2)^2*'(OLD) bottom seam length'!K842^2/($C$6/2)^2)</f>
        <v>#DIV/0!</v>
      </c>
      <c r="O842" s="136">
        <f t="shared" si="124"/>
        <v>16620</v>
      </c>
      <c r="P842" t="b">
        <f t="shared" si="125"/>
        <v>0</v>
      </c>
      <c r="T842" s="136">
        <f t="shared" si="126"/>
        <v>16600</v>
      </c>
      <c r="U842" t="e">
        <f>SQRT(($U$6/2)^2-($U$6/2)^2*'(OLD) bottom seam length'!T842^2/($U$7/2)^2)</f>
        <v>#VALUE!</v>
      </c>
      <c r="W842" s="136">
        <f t="shared" si="127"/>
        <v>16600</v>
      </c>
      <c r="X842" t="e">
        <f>SQRT(($U$6/2)^2-($U$6/2)^2*'(OLD) bottom seam length'!W842^2/($U$7/2)^2)</f>
        <v>#VALUE!</v>
      </c>
      <c r="Z842" s="136">
        <f t="shared" si="128"/>
        <v>16600</v>
      </c>
      <c r="AA842" t="e">
        <f>SQRT(($U$6/2)^2-($U$6/2)^2*'(OLD) bottom seam length'!Z842^2/($U$7/2)^2)</f>
        <v>#VALUE!</v>
      </c>
      <c r="AC842" s="136">
        <f t="shared" si="129"/>
        <v>16600</v>
      </c>
      <c r="AD842" t="e">
        <f>SQRT(($U$6/2)^2-($U$6/2)^2*'(OLD) bottom seam length'!AC842^2/($U$7/2)^2)</f>
        <v>#VALUE!</v>
      </c>
    </row>
    <row r="843" spans="2:30">
      <c r="B843" s="136">
        <f t="shared" si="120"/>
        <v>16640</v>
      </c>
      <c r="C843" t="e">
        <f>SQRT(($C$5/2)^2-($C$5/2)^2*'(OLD) bottom seam length'!B843^2/($C$6/2)^2)</f>
        <v>#DIV/0!</v>
      </c>
      <c r="E843" s="136">
        <f t="shared" si="121"/>
        <v>16640</v>
      </c>
      <c r="F843" t="e">
        <f>SQRT(($C$5/2)^2-($C$5/2)^2*'(OLD) bottom seam length'!E843^2/($C$6/2)^2)</f>
        <v>#DIV/0!</v>
      </c>
      <c r="H843" s="136">
        <f t="shared" si="122"/>
        <v>16640</v>
      </c>
      <c r="I843" t="e">
        <f>SQRT(($C$5/2)^2-($C$5/2)^2*'(OLD) bottom seam length'!H843^2/($C$6/2)^2)</f>
        <v>#DIV/0!</v>
      </c>
      <c r="K843" s="136">
        <f t="shared" si="123"/>
        <v>16640</v>
      </c>
      <c r="L843" t="e">
        <f>SQRT(($C$5/2)^2-($C$5/2)^2*'(OLD) bottom seam length'!K843^2/($C$6/2)^2)</f>
        <v>#DIV/0!</v>
      </c>
      <c r="O843" s="136">
        <f t="shared" si="124"/>
        <v>16640</v>
      </c>
      <c r="P843" t="b">
        <f t="shared" si="125"/>
        <v>0</v>
      </c>
      <c r="T843" s="136">
        <f t="shared" si="126"/>
        <v>16620</v>
      </c>
      <c r="U843" t="e">
        <f>SQRT(($U$6/2)^2-($U$6/2)^2*'(OLD) bottom seam length'!T843^2/($U$7/2)^2)</f>
        <v>#VALUE!</v>
      </c>
      <c r="W843" s="136">
        <f t="shared" si="127"/>
        <v>16620</v>
      </c>
      <c r="X843" t="e">
        <f>SQRT(($U$6/2)^2-($U$6/2)^2*'(OLD) bottom seam length'!W843^2/($U$7/2)^2)</f>
        <v>#VALUE!</v>
      </c>
      <c r="Z843" s="136">
        <f t="shared" si="128"/>
        <v>16620</v>
      </c>
      <c r="AA843" t="e">
        <f>SQRT(($U$6/2)^2-($U$6/2)^2*'(OLD) bottom seam length'!Z843^2/($U$7/2)^2)</f>
        <v>#VALUE!</v>
      </c>
      <c r="AC843" s="136">
        <f t="shared" si="129"/>
        <v>16620</v>
      </c>
      <c r="AD843" t="e">
        <f>SQRT(($U$6/2)^2-($U$6/2)^2*'(OLD) bottom seam length'!AC843^2/($U$7/2)^2)</f>
        <v>#VALUE!</v>
      </c>
    </row>
    <row r="844" spans="2:30">
      <c r="B844" s="136">
        <f t="shared" ref="B844:B907" si="130">B843+$C$7</f>
        <v>16660</v>
      </c>
      <c r="C844" t="e">
        <f>SQRT(($C$5/2)^2-($C$5/2)^2*'(OLD) bottom seam length'!B844^2/($C$6/2)^2)</f>
        <v>#DIV/0!</v>
      </c>
      <c r="E844" s="136">
        <f t="shared" ref="E844:E907" si="131">E843+$C$7</f>
        <v>16660</v>
      </c>
      <c r="F844" t="e">
        <f>SQRT(($C$5/2)^2-($C$5/2)^2*'(OLD) bottom seam length'!E844^2/($C$6/2)^2)</f>
        <v>#DIV/0!</v>
      </c>
      <c r="H844" s="136">
        <f t="shared" ref="H844:H907" si="132">H843+$C$7</f>
        <v>16660</v>
      </c>
      <c r="I844" t="e">
        <f>SQRT(($C$5/2)^2-($C$5/2)^2*'(OLD) bottom seam length'!H844^2/($C$6/2)^2)</f>
        <v>#DIV/0!</v>
      </c>
      <c r="K844" s="136">
        <f t="shared" ref="K844:K907" si="133">K843+$C$7</f>
        <v>16660</v>
      </c>
      <c r="L844" t="e">
        <f>SQRT(($C$5/2)^2-($C$5/2)^2*'(OLD) bottom seam length'!K844^2/($C$6/2)^2)</f>
        <v>#DIV/0!</v>
      </c>
      <c r="O844" s="136">
        <f t="shared" ref="O844:O907" si="134">O843+$C$7</f>
        <v>16660</v>
      </c>
      <c r="P844" t="b">
        <f t="shared" ref="P844:P907" si="135">IF(O844&lt;=$P$6,$P$5)</f>
        <v>0</v>
      </c>
      <c r="T844" s="136">
        <f t="shared" si="126"/>
        <v>16640</v>
      </c>
      <c r="U844" t="e">
        <f>SQRT(($U$6/2)^2-($U$6/2)^2*'(OLD) bottom seam length'!T844^2/($U$7/2)^2)</f>
        <v>#VALUE!</v>
      </c>
      <c r="W844" s="136">
        <f t="shared" si="127"/>
        <v>16640</v>
      </c>
      <c r="X844" t="e">
        <f>SQRT(($U$6/2)^2-($U$6/2)^2*'(OLD) bottom seam length'!W844^2/($U$7/2)^2)</f>
        <v>#VALUE!</v>
      </c>
      <c r="Z844" s="136">
        <f t="shared" si="128"/>
        <v>16640</v>
      </c>
      <c r="AA844" t="e">
        <f>SQRT(($U$6/2)^2-($U$6/2)^2*'(OLD) bottom seam length'!Z844^2/($U$7/2)^2)</f>
        <v>#VALUE!</v>
      </c>
      <c r="AC844" s="136">
        <f t="shared" si="129"/>
        <v>16640</v>
      </c>
      <c r="AD844" t="e">
        <f>SQRT(($U$6/2)^2-($U$6/2)^2*'(OLD) bottom seam length'!AC844^2/($U$7/2)^2)</f>
        <v>#VALUE!</v>
      </c>
    </row>
    <row r="845" spans="2:30">
      <c r="B845" s="136">
        <f t="shared" si="130"/>
        <v>16680</v>
      </c>
      <c r="C845" t="e">
        <f>SQRT(($C$5/2)^2-($C$5/2)^2*'(OLD) bottom seam length'!B845^2/($C$6/2)^2)</f>
        <v>#DIV/0!</v>
      </c>
      <c r="E845" s="136">
        <f t="shared" si="131"/>
        <v>16680</v>
      </c>
      <c r="F845" t="e">
        <f>SQRT(($C$5/2)^2-($C$5/2)^2*'(OLD) bottom seam length'!E845^2/($C$6/2)^2)</f>
        <v>#DIV/0!</v>
      </c>
      <c r="H845" s="136">
        <f t="shared" si="132"/>
        <v>16680</v>
      </c>
      <c r="I845" t="e">
        <f>SQRT(($C$5/2)^2-($C$5/2)^2*'(OLD) bottom seam length'!H845^2/($C$6/2)^2)</f>
        <v>#DIV/0!</v>
      </c>
      <c r="K845" s="136">
        <f t="shared" si="133"/>
        <v>16680</v>
      </c>
      <c r="L845" t="e">
        <f>SQRT(($C$5/2)^2-($C$5/2)^2*'(OLD) bottom seam length'!K845^2/($C$6/2)^2)</f>
        <v>#DIV/0!</v>
      </c>
      <c r="O845" s="136">
        <f t="shared" si="134"/>
        <v>16680</v>
      </c>
      <c r="P845" t="b">
        <f t="shared" si="135"/>
        <v>0</v>
      </c>
      <c r="T845" s="136">
        <f t="shared" ref="T845:T908" si="136">T844+$C$7</f>
        <v>16660</v>
      </c>
      <c r="U845" t="e">
        <f>SQRT(($U$6/2)^2-($U$6/2)^2*'(OLD) bottom seam length'!T845^2/($U$7/2)^2)</f>
        <v>#VALUE!</v>
      </c>
      <c r="W845" s="136">
        <f t="shared" ref="W845:W908" si="137">W844+$C$7</f>
        <v>16660</v>
      </c>
      <c r="X845" t="e">
        <f>SQRT(($U$6/2)^2-($U$6/2)^2*'(OLD) bottom seam length'!W845^2/($U$7/2)^2)</f>
        <v>#VALUE!</v>
      </c>
      <c r="Z845" s="136">
        <f t="shared" ref="Z845:Z908" si="138">Z844+$C$7</f>
        <v>16660</v>
      </c>
      <c r="AA845" t="e">
        <f>SQRT(($U$6/2)^2-($U$6/2)^2*'(OLD) bottom seam length'!Z845^2/($U$7/2)^2)</f>
        <v>#VALUE!</v>
      </c>
      <c r="AC845" s="136">
        <f t="shared" ref="AC845:AC908" si="139">AC844+$C$7</f>
        <v>16660</v>
      </c>
      <c r="AD845" t="e">
        <f>SQRT(($U$6/2)^2-($U$6/2)^2*'(OLD) bottom seam length'!AC845^2/($U$7/2)^2)</f>
        <v>#VALUE!</v>
      </c>
    </row>
    <row r="846" spans="2:30">
      <c r="B846" s="136">
        <f t="shared" si="130"/>
        <v>16700</v>
      </c>
      <c r="C846" t="e">
        <f>SQRT(($C$5/2)^2-($C$5/2)^2*'(OLD) bottom seam length'!B846^2/($C$6/2)^2)</f>
        <v>#DIV/0!</v>
      </c>
      <c r="E846" s="136">
        <f t="shared" si="131"/>
        <v>16700</v>
      </c>
      <c r="F846" t="e">
        <f>SQRT(($C$5/2)^2-($C$5/2)^2*'(OLD) bottom seam length'!E846^2/($C$6/2)^2)</f>
        <v>#DIV/0!</v>
      </c>
      <c r="H846" s="136">
        <f t="shared" si="132"/>
        <v>16700</v>
      </c>
      <c r="I846" t="e">
        <f>SQRT(($C$5/2)^2-($C$5/2)^2*'(OLD) bottom seam length'!H846^2/($C$6/2)^2)</f>
        <v>#DIV/0!</v>
      </c>
      <c r="K846" s="136">
        <f t="shared" si="133"/>
        <v>16700</v>
      </c>
      <c r="L846" t="e">
        <f>SQRT(($C$5/2)^2-($C$5/2)^2*'(OLD) bottom seam length'!K846^2/($C$6/2)^2)</f>
        <v>#DIV/0!</v>
      </c>
      <c r="O846" s="136">
        <f t="shared" si="134"/>
        <v>16700</v>
      </c>
      <c r="P846" t="b">
        <f t="shared" si="135"/>
        <v>0</v>
      </c>
      <c r="T846" s="136">
        <f t="shared" si="136"/>
        <v>16680</v>
      </c>
      <c r="U846" t="e">
        <f>SQRT(($U$6/2)^2-($U$6/2)^2*'(OLD) bottom seam length'!T846^2/($U$7/2)^2)</f>
        <v>#VALUE!</v>
      </c>
      <c r="W846" s="136">
        <f t="shared" si="137"/>
        <v>16680</v>
      </c>
      <c r="X846" t="e">
        <f>SQRT(($U$6/2)^2-($U$6/2)^2*'(OLD) bottom seam length'!W846^2/($U$7/2)^2)</f>
        <v>#VALUE!</v>
      </c>
      <c r="Z846" s="136">
        <f t="shared" si="138"/>
        <v>16680</v>
      </c>
      <c r="AA846" t="e">
        <f>SQRT(($U$6/2)^2-($U$6/2)^2*'(OLD) bottom seam length'!Z846^2/($U$7/2)^2)</f>
        <v>#VALUE!</v>
      </c>
      <c r="AC846" s="136">
        <f t="shared" si="139"/>
        <v>16680</v>
      </c>
      <c r="AD846" t="e">
        <f>SQRT(($U$6/2)^2-($U$6/2)^2*'(OLD) bottom seam length'!AC846^2/($U$7/2)^2)</f>
        <v>#VALUE!</v>
      </c>
    </row>
    <row r="847" spans="2:30">
      <c r="B847" s="136">
        <f t="shared" si="130"/>
        <v>16720</v>
      </c>
      <c r="C847" t="e">
        <f>SQRT(($C$5/2)^2-($C$5/2)^2*'(OLD) bottom seam length'!B847^2/($C$6/2)^2)</f>
        <v>#DIV/0!</v>
      </c>
      <c r="E847" s="136">
        <f t="shared" si="131"/>
        <v>16720</v>
      </c>
      <c r="F847" t="e">
        <f>SQRT(($C$5/2)^2-($C$5/2)^2*'(OLD) bottom seam length'!E847^2/($C$6/2)^2)</f>
        <v>#DIV/0!</v>
      </c>
      <c r="H847" s="136">
        <f t="shared" si="132"/>
        <v>16720</v>
      </c>
      <c r="I847" t="e">
        <f>SQRT(($C$5/2)^2-($C$5/2)^2*'(OLD) bottom seam length'!H847^2/($C$6/2)^2)</f>
        <v>#DIV/0!</v>
      </c>
      <c r="K847" s="136">
        <f t="shared" si="133"/>
        <v>16720</v>
      </c>
      <c r="L847" t="e">
        <f>SQRT(($C$5/2)^2-($C$5/2)^2*'(OLD) bottom seam length'!K847^2/($C$6/2)^2)</f>
        <v>#DIV/0!</v>
      </c>
      <c r="O847" s="136">
        <f t="shared" si="134"/>
        <v>16720</v>
      </c>
      <c r="P847" t="b">
        <f t="shared" si="135"/>
        <v>0</v>
      </c>
      <c r="T847" s="136">
        <f t="shared" si="136"/>
        <v>16700</v>
      </c>
      <c r="U847" t="e">
        <f>SQRT(($U$6/2)^2-($U$6/2)^2*'(OLD) bottom seam length'!T847^2/($U$7/2)^2)</f>
        <v>#VALUE!</v>
      </c>
      <c r="W847" s="136">
        <f t="shared" si="137"/>
        <v>16700</v>
      </c>
      <c r="X847" t="e">
        <f>SQRT(($U$6/2)^2-($U$6/2)^2*'(OLD) bottom seam length'!W847^2/($U$7/2)^2)</f>
        <v>#VALUE!</v>
      </c>
      <c r="Z847" s="136">
        <f t="shared" si="138"/>
        <v>16700</v>
      </c>
      <c r="AA847" t="e">
        <f>SQRT(($U$6/2)^2-($U$6/2)^2*'(OLD) bottom seam length'!Z847^2/($U$7/2)^2)</f>
        <v>#VALUE!</v>
      </c>
      <c r="AC847" s="136">
        <f t="shared" si="139"/>
        <v>16700</v>
      </c>
      <c r="AD847" t="e">
        <f>SQRT(($U$6/2)^2-($U$6/2)^2*'(OLD) bottom seam length'!AC847^2/($U$7/2)^2)</f>
        <v>#VALUE!</v>
      </c>
    </row>
    <row r="848" spans="2:30">
      <c r="B848" s="136">
        <f t="shared" si="130"/>
        <v>16740</v>
      </c>
      <c r="C848" t="e">
        <f>SQRT(($C$5/2)^2-($C$5/2)^2*'(OLD) bottom seam length'!B848^2/($C$6/2)^2)</f>
        <v>#DIV/0!</v>
      </c>
      <c r="E848" s="136">
        <f t="shared" si="131"/>
        <v>16740</v>
      </c>
      <c r="F848" t="e">
        <f>SQRT(($C$5/2)^2-($C$5/2)^2*'(OLD) bottom seam length'!E848^2/($C$6/2)^2)</f>
        <v>#DIV/0!</v>
      </c>
      <c r="H848" s="136">
        <f t="shared" si="132"/>
        <v>16740</v>
      </c>
      <c r="I848" t="e">
        <f>SQRT(($C$5/2)^2-($C$5/2)^2*'(OLD) bottom seam length'!H848^2/($C$6/2)^2)</f>
        <v>#DIV/0!</v>
      </c>
      <c r="K848" s="136">
        <f t="shared" si="133"/>
        <v>16740</v>
      </c>
      <c r="L848" t="e">
        <f>SQRT(($C$5/2)^2-($C$5/2)^2*'(OLD) bottom seam length'!K848^2/($C$6/2)^2)</f>
        <v>#DIV/0!</v>
      </c>
      <c r="O848" s="136">
        <f t="shared" si="134"/>
        <v>16740</v>
      </c>
      <c r="P848" t="b">
        <f t="shared" si="135"/>
        <v>0</v>
      </c>
      <c r="T848" s="136">
        <f t="shared" si="136"/>
        <v>16720</v>
      </c>
      <c r="U848" t="e">
        <f>SQRT(($U$6/2)^2-($U$6/2)^2*'(OLD) bottom seam length'!T848^2/($U$7/2)^2)</f>
        <v>#VALUE!</v>
      </c>
      <c r="W848" s="136">
        <f t="shared" si="137"/>
        <v>16720</v>
      </c>
      <c r="X848" t="e">
        <f>SQRT(($U$6/2)^2-($U$6/2)^2*'(OLD) bottom seam length'!W848^2/($U$7/2)^2)</f>
        <v>#VALUE!</v>
      </c>
      <c r="Z848" s="136">
        <f t="shared" si="138"/>
        <v>16720</v>
      </c>
      <c r="AA848" t="e">
        <f>SQRT(($U$6/2)^2-($U$6/2)^2*'(OLD) bottom seam length'!Z848^2/($U$7/2)^2)</f>
        <v>#VALUE!</v>
      </c>
      <c r="AC848" s="136">
        <f t="shared" si="139"/>
        <v>16720</v>
      </c>
      <c r="AD848" t="e">
        <f>SQRT(($U$6/2)^2-($U$6/2)^2*'(OLD) bottom seam length'!AC848^2/($U$7/2)^2)</f>
        <v>#VALUE!</v>
      </c>
    </row>
    <row r="849" spans="2:30">
      <c r="B849" s="136">
        <f t="shared" si="130"/>
        <v>16760</v>
      </c>
      <c r="C849" t="e">
        <f>SQRT(($C$5/2)^2-($C$5/2)^2*'(OLD) bottom seam length'!B849^2/($C$6/2)^2)</f>
        <v>#DIV/0!</v>
      </c>
      <c r="E849" s="136">
        <f t="shared" si="131"/>
        <v>16760</v>
      </c>
      <c r="F849" t="e">
        <f>SQRT(($C$5/2)^2-($C$5/2)^2*'(OLD) bottom seam length'!E849^2/($C$6/2)^2)</f>
        <v>#DIV/0!</v>
      </c>
      <c r="H849" s="136">
        <f t="shared" si="132"/>
        <v>16760</v>
      </c>
      <c r="I849" t="e">
        <f>SQRT(($C$5/2)^2-($C$5/2)^2*'(OLD) bottom seam length'!H849^2/($C$6/2)^2)</f>
        <v>#DIV/0!</v>
      </c>
      <c r="K849" s="136">
        <f t="shared" si="133"/>
        <v>16760</v>
      </c>
      <c r="L849" t="e">
        <f>SQRT(($C$5/2)^2-($C$5/2)^2*'(OLD) bottom seam length'!K849^2/($C$6/2)^2)</f>
        <v>#DIV/0!</v>
      </c>
      <c r="O849" s="136">
        <f t="shared" si="134"/>
        <v>16760</v>
      </c>
      <c r="P849" t="b">
        <f t="shared" si="135"/>
        <v>0</v>
      </c>
      <c r="T849" s="136">
        <f t="shared" si="136"/>
        <v>16740</v>
      </c>
      <c r="U849" t="e">
        <f>SQRT(($U$6/2)^2-($U$6/2)^2*'(OLD) bottom seam length'!T849^2/($U$7/2)^2)</f>
        <v>#VALUE!</v>
      </c>
      <c r="W849" s="136">
        <f t="shared" si="137"/>
        <v>16740</v>
      </c>
      <c r="X849" t="e">
        <f>SQRT(($U$6/2)^2-($U$6/2)^2*'(OLD) bottom seam length'!W849^2/($U$7/2)^2)</f>
        <v>#VALUE!</v>
      </c>
      <c r="Z849" s="136">
        <f t="shared" si="138"/>
        <v>16740</v>
      </c>
      <c r="AA849" t="e">
        <f>SQRT(($U$6/2)^2-($U$6/2)^2*'(OLD) bottom seam length'!Z849^2/($U$7/2)^2)</f>
        <v>#VALUE!</v>
      </c>
      <c r="AC849" s="136">
        <f t="shared" si="139"/>
        <v>16740</v>
      </c>
      <c r="AD849" t="e">
        <f>SQRT(($U$6/2)^2-($U$6/2)^2*'(OLD) bottom seam length'!AC849^2/($U$7/2)^2)</f>
        <v>#VALUE!</v>
      </c>
    </row>
    <row r="850" spans="2:30">
      <c r="B850" s="136">
        <f t="shared" si="130"/>
        <v>16780</v>
      </c>
      <c r="C850" t="e">
        <f>SQRT(($C$5/2)^2-($C$5/2)^2*'(OLD) bottom seam length'!B850^2/($C$6/2)^2)</f>
        <v>#DIV/0!</v>
      </c>
      <c r="E850" s="136">
        <f t="shared" si="131"/>
        <v>16780</v>
      </c>
      <c r="F850" t="e">
        <f>SQRT(($C$5/2)^2-($C$5/2)^2*'(OLD) bottom seam length'!E850^2/($C$6/2)^2)</f>
        <v>#DIV/0!</v>
      </c>
      <c r="H850" s="136">
        <f t="shared" si="132"/>
        <v>16780</v>
      </c>
      <c r="I850" t="e">
        <f>SQRT(($C$5/2)^2-($C$5/2)^2*'(OLD) bottom seam length'!H850^2/($C$6/2)^2)</f>
        <v>#DIV/0!</v>
      </c>
      <c r="K850" s="136">
        <f t="shared" si="133"/>
        <v>16780</v>
      </c>
      <c r="L850" t="e">
        <f>SQRT(($C$5/2)^2-($C$5/2)^2*'(OLD) bottom seam length'!K850^2/($C$6/2)^2)</f>
        <v>#DIV/0!</v>
      </c>
      <c r="O850" s="136">
        <f t="shared" si="134"/>
        <v>16780</v>
      </c>
      <c r="P850" t="b">
        <f t="shared" si="135"/>
        <v>0</v>
      </c>
      <c r="T850" s="136">
        <f t="shared" si="136"/>
        <v>16760</v>
      </c>
      <c r="U850" t="e">
        <f>SQRT(($U$6/2)^2-($U$6/2)^2*'(OLD) bottom seam length'!T850^2/($U$7/2)^2)</f>
        <v>#VALUE!</v>
      </c>
      <c r="W850" s="136">
        <f t="shared" si="137"/>
        <v>16760</v>
      </c>
      <c r="X850" t="e">
        <f>SQRT(($U$6/2)^2-($U$6/2)^2*'(OLD) bottom seam length'!W850^2/($U$7/2)^2)</f>
        <v>#VALUE!</v>
      </c>
      <c r="Z850" s="136">
        <f t="shared" si="138"/>
        <v>16760</v>
      </c>
      <c r="AA850" t="e">
        <f>SQRT(($U$6/2)^2-($U$6/2)^2*'(OLD) bottom seam length'!Z850^2/($U$7/2)^2)</f>
        <v>#VALUE!</v>
      </c>
      <c r="AC850" s="136">
        <f t="shared" si="139"/>
        <v>16760</v>
      </c>
      <c r="AD850" t="e">
        <f>SQRT(($U$6/2)^2-($U$6/2)^2*'(OLD) bottom seam length'!AC850^2/($U$7/2)^2)</f>
        <v>#VALUE!</v>
      </c>
    </row>
    <row r="851" spans="2:30">
      <c r="B851" s="136">
        <f t="shared" si="130"/>
        <v>16800</v>
      </c>
      <c r="C851" t="e">
        <f>SQRT(($C$5/2)^2-($C$5/2)^2*'(OLD) bottom seam length'!B851^2/($C$6/2)^2)</f>
        <v>#DIV/0!</v>
      </c>
      <c r="E851" s="136">
        <f t="shared" si="131"/>
        <v>16800</v>
      </c>
      <c r="F851" t="e">
        <f>SQRT(($C$5/2)^2-($C$5/2)^2*'(OLD) bottom seam length'!E851^2/($C$6/2)^2)</f>
        <v>#DIV/0!</v>
      </c>
      <c r="H851" s="136">
        <f t="shared" si="132"/>
        <v>16800</v>
      </c>
      <c r="I851" t="e">
        <f>SQRT(($C$5/2)^2-($C$5/2)^2*'(OLD) bottom seam length'!H851^2/($C$6/2)^2)</f>
        <v>#DIV/0!</v>
      </c>
      <c r="K851" s="136">
        <f t="shared" si="133"/>
        <v>16800</v>
      </c>
      <c r="L851" t="e">
        <f>SQRT(($C$5/2)^2-($C$5/2)^2*'(OLD) bottom seam length'!K851^2/($C$6/2)^2)</f>
        <v>#DIV/0!</v>
      </c>
      <c r="O851" s="136">
        <f t="shared" si="134"/>
        <v>16800</v>
      </c>
      <c r="P851" t="b">
        <f t="shared" si="135"/>
        <v>0</v>
      </c>
      <c r="T851" s="136">
        <f t="shared" si="136"/>
        <v>16780</v>
      </c>
      <c r="U851" t="e">
        <f>SQRT(($U$6/2)^2-($U$6/2)^2*'(OLD) bottom seam length'!T851^2/($U$7/2)^2)</f>
        <v>#VALUE!</v>
      </c>
      <c r="W851" s="136">
        <f t="shared" si="137"/>
        <v>16780</v>
      </c>
      <c r="X851" t="e">
        <f>SQRT(($U$6/2)^2-($U$6/2)^2*'(OLD) bottom seam length'!W851^2/($U$7/2)^2)</f>
        <v>#VALUE!</v>
      </c>
      <c r="Z851" s="136">
        <f t="shared" si="138"/>
        <v>16780</v>
      </c>
      <c r="AA851" t="e">
        <f>SQRT(($U$6/2)^2-($U$6/2)^2*'(OLD) bottom seam length'!Z851^2/($U$7/2)^2)</f>
        <v>#VALUE!</v>
      </c>
      <c r="AC851" s="136">
        <f t="shared" si="139"/>
        <v>16780</v>
      </c>
      <c r="AD851" t="e">
        <f>SQRT(($U$6/2)^2-($U$6/2)^2*'(OLD) bottom seam length'!AC851^2/($U$7/2)^2)</f>
        <v>#VALUE!</v>
      </c>
    </row>
    <row r="852" spans="2:30">
      <c r="B852" s="136">
        <f t="shared" si="130"/>
        <v>16820</v>
      </c>
      <c r="C852" t="e">
        <f>SQRT(($C$5/2)^2-($C$5/2)^2*'(OLD) bottom seam length'!B852^2/($C$6/2)^2)</f>
        <v>#DIV/0!</v>
      </c>
      <c r="E852" s="136">
        <f t="shared" si="131"/>
        <v>16820</v>
      </c>
      <c r="F852" t="e">
        <f>SQRT(($C$5/2)^2-($C$5/2)^2*'(OLD) bottom seam length'!E852^2/($C$6/2)^2)</f>
        <v>#DIV/0!</v>
      </c>
      <c r="H852" s="136">
        <f t="shared" si="132"/>
        <v>16820</v>
      </c>
      <c r="I852" t="e">
        <f>SQRT(($C$5/2)^2-($C$5/2)^2*'(OLD) bottom seam length'!H852^2/($C$6/2)^2)</f>
        <v>#DIV/0!</v>
      </c>
      <c r="K852" s="136">
        <f t="shared" si="133"/>
        <v>16820</v>
      </c>
      <c r="L852" t="e">
        <f>SQRT(($C$5/2)^2-($C$5/2)^2*'(OLD) bottom seam length'!K852^2/($C$6/2)^2)</f>
        <v>#DIV/0!</v>
      </c>
      <c r="O852" s="136">
        <f t="shared" si="134"/>
        <v>16820</v>
      </c>
      <c r="P852" t="b">
        <f t="shared" si="135"/>
        <v>0</v>
      </c>
      <c r="T852" s="136">
        <f t="shared" si="136"/>
        <v>16800</v>
      </c>
      <c r="U852" t="e">
        <f>SQRT(($U$6/2)^2-($U$6/2)^2*'(OLD) bottom seam length'!T852^2/($U$7/2)^2)</f>
        <v>#VALUE!</v>
      </c>
      <c r="W852" s="136">
        <f t="shared" si="137"/>
        <v>16800</v>
      </c>
      <c r="X852" t="e">
        <f>SQRT(($U$6/2)^2-($U$6/2)^2*'(OLD) bottom seam length'!W852^2/($U$7/2)^2)</f>
        <v>#VALUE!</v>
      </c>
      <c r="Z852" s="136">
        <f t="shared" si="138"/>
        <v>16800</v>
      </c>
      <c r="AA852" t="e">
        <f>SQRT(($U$6/2)^2-($U$6/2)^2*'(OLD) bottom seam length'!Z852^2/($U$7/2)^2)</f>
        <v>#VALUE!</v>
      </c>
      <c r="AC852" s="136">
        <f t="shared" si="139"/>
        <v>16800</v>
      </c>
      <c r="AD852" t="e">
        <f>SQRT(($U$6/2)^2-($U$6/2)^2*'(OLD) bottom seam length'!AC852^2/($U$7/2)^2)</f>
        <v>#VALUE!</v>
      </c>
    </row>
    <row r="853" spans="2:30">
      <c r="B853" s="136">
        <f t="shared" si="130"/>
        <v>16840</v>
      </c>
      <c r="C853" t="e">
        <f>SQRT(($C$5/2)^2-($C$5/2)^2*'(OLD) bottom seam length'!B853^2/($C$6/2)^2)</f>
        <v>#DIV/0!</v>
      </c>
      <c r="E853" s="136">
        <f t="shared" si="131"/>
        <v>16840</v>
      </c>
      <c r="F853" t="e">
        <f>SQRT(($C$5/2)^2-($C$5/2)^2*'(OLD) bottom seam length'!E853^2/($C$6/2)^2)</f>
        <v>#DIV/0!</v>
      </c>
      <c r="H853" s="136">
        <f t="shared" si="132"/>
        <v>16840</v>
      </c>
      <c r="I853" t="e">
        <f>SQRT(($C$5/2)^2-($C$5/2)^2*'(OLD) bottom seam length'!H853^2/($C$6/2)^2)</f>
        <v>#DIV/0!</v>
      </c>
      <c r="K853" s="136">
        <f t="shared" si="133"/>
        <v>16840</v>
      </c>
      <c r="L853" t="e">
        <f>SQRT(($C$5/2)^2-($C$5/2)^2*'(OLD) bottom seam length'!K853^2/($C$6/2)^2)</f>
        <v>#DIV/0!</v>
      </c>
      <c r="O853" s="136">
        <f t="shared" si="134"/>
        <v>16840</v>
      </c>
      <c r="P853" t="b">
        <f t="shared" si="135"/>
        <v>0</v>
      </c>
      <c r="T853" s="136">
        <f t="shared" si="136"/>
        <v>16820</v>
      </c>
      <c r="U853" t="e">
        <f>SQRT(($U$6/2)^2-($U$6/2)^2*'(OLD) bottom seam length'!T853^2/($U$7/2)^2)</f>
        <v>#VALUE!</v>
      </c>
      <c r="W853" s="136">
        <f t="shared" si="137"/>
        <v>16820</v>
      </c>
      <c r="X853" t="e">
        <f>SQRT(($U$6/2)^2-($U$6/2)^2*'(OLD) bottom seam length'!W853^2/($U$7/2)^2)</f>
        <v>#VALUE!</v>
      </c>
      <c r="Z853" s="136">
        <f t="shared" si="138"/>
        <v>16820</v>
      </c>
      <c r="AA853" t="e">
        <f>SQRT(($U$6/2)^2-($U$6/2)^2*'(OLD) bottom seam length'!Z853^2/($U$7/2)^2)</f>
        <v>#VALUE!</v>
      </c>
      <c r="AC853" s="136">
        <f t="shared" si="139"/>
        <v>16820</v>
      </c>
      <c r="AD853" t="e">
        <f>SQRT(($U$6/2)^2-($U$6/2)^2*'(OLD) bottom seam length'!AC853^2/($U$7/2)^2)</f>
        <v>#VALUE!</v>
      </c>
    </row>
    <row r="854" spans="2:30">
      <c r="B854" s="136">
        <f t="shared" si="130"/>
        <v>16860</v>
      </c>
      <c r="C854" t="e">
        <f>SQRT(($C$5/2)^2-($C$5/2)^2*'(OLD) bottom seam length'!B854^2/($C$6/2)^2)</f>
        <v>#DIV/0!</v>
      </c>
      <c r="E854" s="136">
        <f t="shared" si="131"/>
        <v>16860</v>
      </c>
      <c r="F854" t="e">
        <f>SQRT(($C$5/2)^2-($C$5/2)^2*'(OLD) bottom seam length'!E854^2/($C$6/2)^2)</f>
        <v>#DIV/0!</v>
      </c>
      <c r="H854" s="136">
        <f t="shared" si="132"/>
        <v>16860</v>
      </c>
      <c r="I854" t="e">
        <f>SQRT(($C$5/2)^2-($C$5/2)^2*'(OLD) bottom seam length'!H854^2/($C$6/2)^2)</f>
        <v>#DIV/0!</v>
      </c>
      <c r="K854" s="136">
        <f t="shared" si="133"/>
        <v>16860</v>
      </c>
      <c r="L854" t="e">
        <f>SQRT(($C$5/2)^2-($C$5/2)^2*'(OLD) bottom seam length'!K854^2/($C$6/2)^2)</f>
        <v>#DIV/0!</v>
      </c>
      <c r="O854" s="136">
        <f t="shared" si="134"/>
        <v>16860</v>
      </c>
      <c r="P854" t="b">
        <f t="shared" si="135"/>
        <v>0</v>
      </c>
      <c r="T854" s="136">
        <f t="shared" si="136"/>
        <v>16840</v>
      </c>
      <c r="U854" t="e">
        <f>SQRT(($U$6/2)^2-($U$6/2)^2*'(OLD) bottom seam length'!T854^2/($U$7/2)^2)</f>
        <v>#VALUE!</v>
      </c>
      <c r="W854" s="136">
        <f t="shared" si="137"/>
        <v>16840</v>
      </c>
      <c r="X854" t="e">
        <f>SQRT(($U$6/2)^2-($U$6/2)^2*'(OLD) bottom seam length'!W854^2/($U$7/2)^2)</f>
        <v>#VALUE!</v>
      </c>
      <c r="Z854" s="136">
        <f t="shared" si="138"/>
        <v>16840</v>
      </c>
      <c r="AA854" t="e">
        <f>SQRT(($U$6/2)^2-($U$6/2)^2*'(OLD) bottom seam length'!Z854^2/($U$7/2)^2)</f>
        <v>#VALUE!</v>
      </c>
      <c r="AC854" s="136">
        <f t="shared" si="139"/>
        <v>16840</v>
      </c>
      <c r="AD854" t="e">
        <f>SQRT(($U$6/2)^2-($U$6/2)^2*'(OLD) bottom seam length'!AC854^2/($U$7/2)^2)</f>
        <v>#VALUE!</v>
      </c>
    </row>
    <row r="855" spans="2:30">
      <c r="B855" s="136">
        <f t="shared" si="130"/>
        <v>16880</v>
      </c>
      <c r="C855" t="e">
        <f>SQRT(($C$5/2)^2-($C$5/2)^2*'(OLD) bottom seam length'!B855^2/($C$6/2)^2)</f>
        <v>#DIV/0!</v>
      </c>
      <c r="E855" s="136">
        <f t="shared" si="131"/>
        <v>16880</v>
      </c>
      <c r="F855" t="e">
        <f>SQRT(($C$5/2)^2-($C$5/2)^2*'(OLD) bottom seam length'!E855^2/($C$6/2)^2)</f>
        <v>#DIV/0!</v>
      </c>
      <c r="H855" s="136">
        <f t="shared" si="132"/>
        <v>16880</v>
      </c>
      <c r="I855" t="e">
        <f>SQRT(($C$5/2)^2-($C$5/2)^2*'(OLD) bottom seam length'!H855^2/($C$6/2)^2)</f>
        <v>#DIV/0!</v>
      </c>
      <c r="K855" s="136">
        <f t="shared" si="133"/>
        <v>16880</v>
      </c>
      <c r="L855" t="e">
        <f>SQRT(($C$5/2)^2-($C$5/2)^2*'(OLD) bottom seam length'!K855^2/($C$6/2)^2)</f>
        <v>#DIV/0!</v>
      </c>
      <c r="O855" s="136">
        <f t="shared" si="134"/>
        <v>16880</v>
      </c>
      <c r="P855" t="b">
        <f t="shared" si="135"/>
        <v>0</v>
      </c>
      <c r="T855" s="136">
        <f t="shared" si="136"/>
        <v>16860</v>
      </c>
      <c r="U855" t="e">
        <f>SQRT(($U$6/2)^2-($U$6/2)^2*'(OLD) bottom seam length'!T855^2/($U$7/2)^2)</f>
        <v>#VALUE!</v>
      </c>
      <c r="W855" s="136">
        <f t="shared" si="137"/>
        <v>16860</v>
      </c>
      <c r="X855" t="e">
        <f>SQRT(($U$6/2)^2-($U$6/2)^2*'(OLD) bottom seam length'!W855^2/($U$7/2)^2)</f>
        <v>#VALUE!</v>
      </c>
      <c r="Z855" s="136">
        <f t="shared" si="138"/>
        <v>16860</v>
      </c>
      <c r="AA855" t="e">
        <f>SQRT(($U$6/2)^2-($U$6/2)^2*'(OLD) bottom seam length'!Z855^2/($U$7/2)^2)</f>
        <v>#VALUE!</v>
      </c>
      <c r="AC855" s="136">
        <f t="shared" si="139"/>
        <v>16860</v>
      </c>
      <c r="AD855" t="e">
        <f>SQRT(($U$6/2)^2-($U$6/2)^2*'(OLD) bottom seam length'!AC855^2/($U$7/2)^2)</f>
        <v>#VALUE!</v>
      </c>
    </row>
    <row r="856" spans="2:30">
      <c r="B856" s="136">
        <f t="shared" si="130"/>
        <v>16900</v>
      </c>
      <c r="C856" t="e">
        <f>SQRT(($C$5/2)^2-($C$5/2)^2*'(OLD) bottom seam length'!B856^2/($C$6/2)^2)</f>
        <v>#DIV/0!</v>
      </c>
      <c r="E856" s="136">
        <f t="shared" si="131"/>
        <v>16900</v>
      </c>
      <c r="F856" t="e">
        <f>SQRT(($C$5/2)^2-($C$5/2)^2*'(OLD) bottom seam length'!E856^2/($C$6/2)^2)</f>
        <v>#DIV/0!</v>
      </c>
      <c r="H856" s="136">
        <f t="shared" si="132"/>
        <v>16900</v>
      </c>
      <c r="I856" t="e">
        <f>SQRT(($C$5/2)^2-($C$5/2)^2*'(OLD) bottom seam length'!H856^2/($C$6/2)^2)</f>
        <v>#DIV/0!</v>
      </c>
      <c r="K856" s="136">
        <f t="shared" si="133"/>
        <v>16900</v>
      </c>
      <c r="L856" t="e">
        <f>SQRT(($C$5/2)^2-($C$5/2)^2*'(OLD) bottom seam length'!K856^2/($C$6/2)^2)</f>
        <v>#DIV/0!</v>
      </c>
      <c r="O856" s="136">
        <f t="shared" si="134"/>
        <v>16900</v>
      </c>
      <c r="P856" t="b">
        <f t="shared" si="135"/>
        <v>0</v>
      </c>
      <c r="T856" s="136">
        <f t="shared" si="136"/>
        <v>16880</v>
      </c>
      <c r="U856" t="e">
        <f>SQRT(($U$6/2)^2-($U$6/2)^2*'(OLD) bottom seam length'!T856^2/($U$7/2)^2)</f>
        <v>#VALUE!</v>
      </c>
      <c r="W856" s="136">
        <f t="shared" si="137"/>
        <v>16880</v>
      </c>
      <c r="X856" t="e">
        <f>SQRT(($U$6/2)^2-($U$6/2)^2*'(OLD) bottom seam length'!W856^2/($U$7/2)^2)</f>
        <v>#VALUE!</v>
      </c>
      <c r="Z856" s="136">
        <f t="shared" si="138"/>
        <v>16880</v>
      </c>
      <c r="AA856" t="e">
        <f>SQRT(($U$6/2)^2-($U$6/2)^2*'(OLD) bottom seam length'!Z856^2/($U$7/2)^2)</f>
        <v>#VALUE!</v>
      </c>
      <c r="AC856" s="136">
        <f t="shared" si="139"/>
        <v>16880</v>
      </c>
      <c r="AD856" t="e">
        <f>SQRT(($U$6/2)^2-($U$6/2)^2*'(OLD) bottom seam length'!AC856^2/($U$7/2)^2)</f>
        <v>#VALUE!</v>
      </c>
    </row>
    <row r="857" spans="2:30">
      <c r="B857" s="136">
        <f t="shared" si="130"/>
        <v>16920</v>
      </c>
      <c r="C857" t="e">
        <f>SQRT(($C$5/2)^2-($C$5/2)^2*'(OLD) bottom seam length'!B857^2/($C$6/2)^2)</f>
        <v>#DIV/0!</v>
      </c>
      <c r="E857" s="136">
        <f t="shared" si="131"/>
        <v>16920</v>
      </c>
      <c r="F857" t="e">
        <f>SQRT(($C$5/2)^2-($C$5/2)^2*'(OLD) bottom seam length'!E857^2/($C$6/2)^2)</f>
        <v>#DIV/0!</v>
      </c>
      <c r="H857" s="136">
        <f t="shared" si="132"/>
        <v>16920</v>
      </c>
      <c r="I857" t="e">
        <f>SQRT(($C$5/2)^2-($C$5/2)^2*'(OLD) bottom seam length'!H857^2/($C$6/2)^2)</f>
        <v>#DIV/0!</v>
      </c>
      <c r="K857" s="136">
        <f t="shared" si="133"/>
        <v>16920</v>
      </c>
      <c r="L857" t="e">
        <f>SQRT(($C$5/2)^2-($C$5/2)^2*'(OLD) bottom seam length'!K857^2/($C$6/2)^2)</f>
        <v>#DIV/0!</v>
      </c>
      <c r="O857" s="136">
        <f t="shared" si="134"/>
        <v>16920</v>
      </c>
      <c r="P857" t="b">
        <f t="shared" si="135"/>
        <v>0</v>
      </c>
      <c r="T857" s="136">
        <f t="shared" si="136"/>
        <v>16900</v>
      </c>
      <c r="U857" t="e">
        <f>SQRT(($U$6/2)^2-($U$6/2)^2*'(OLD) bottom seam length'!T857^2/($U$7/2)^2)</f>
        <v>#VALUE!</v>
      </c>
      <c r="W857" s="136">
        <f t="shared" si="137"/>
        <v>16900</v>
      </c>
      <c r="X857" t="e">
        <f>SQRT(($U$6/2)^2-($U$6/2)^2*'(OLD) bottom seam length'!W857^2/($U$7/2)^2)</f>
        <v>#VALUE!</v>
      </c>
      <c r="Z857" s="136">
        <f t="shared" si="138"/>
        <v>16900</v>
      </c>
      <c r="AA857" t="e">
        <f>SQRT(($U$6/2)^2-($U$6/2)^2*'(OLD) bottom seam length'!Z857^2/($U$7/2)^2)</f>
        <v>#VALUE!</v>
      </c>
      <c r="AC857" s="136">
        <f t="shared" si="139"/>
        <v>16900</v>
      </c>
      <c r="AD857" t="e">
        <f>SQRT(($U$6/2)^2-($U$6/2)^2*'(OLD) bottom seam length'!AC857^2/($U$7/2)^2)</f>
        <v>#VALUE!</v>
      </c>
    </row>
    <row r="858" spans="2:30">
      <c r="B858" s="136">
        <f t="shared" si="130"/>
        <v>16940</v>
      </c>
      <c r="C858" t="e">
        <f>SQRT(($C$5/2)^2-($C$5/2)^2*'(OLD) bottom seam length'!B858^2/($C$6/2)^2)</f>
        <v>#DIV/0!</v>
      </c>
      <c r="E858" s="136">
        <f t="shared" si="131"/>
        <v>16940</v>
      </c>
      <c r="F858" t="e">
        <f>SQRT(($C$5/2)^2-($C$5/2)^2*'(OLD) bottom seam length'!E858^2/($C$6/2)^2)</f>
        <v>#DIV/0!</v>
      </c>
      <c r="H858" s="136">
        <f t="shared" si="132"/>
        <v>16940</v>
      </c>
      <c r="I858" t="e">
        <f>SQRT(($C$5/2)^2-($C$5/2)^2*'(OLD) bottom seam length'!H858^2/($C$6/2)^2)</f>
        <v>#DIV/0!</v>
      </c>
      <c r="K858" s="136">
        <f t="shared" si="133"/>
        <v>16940</v>
      </c>
      <c r="L858" t="e">
        <f>SQRT(($C$5/2)^2-($C$5/2)^2*'(OLD) bottom seam length'!K858^2/($C$6/2)^2)</f>
        <v>#DIV/0!</v>
      </c>
      <c r="O858" s="136">
        <f t="shared" si="134"/>
        <v>16940</v>
      </c>
      <c r="P858" t="b">
        <f t="shared" si="135"/>
        <v>0</v>
      </c>
      <c r="T858" s="136">
        <f t="shared" si="136"/>
        <v>16920</v>
      </c>
      <c r="U858" t="e">
        <f>SQRT(($U$6/2)^2-($U$6/2)^2*'(OLD) bottom seam length'!T858^2/($U$7/2)^2)</f>
        <v>#VALUE!</v>
      </c>
      <c r="W858" s="136">
        <f t="shared" si="137"/>
        <v>16920</v>
      </c>
      <c r="X858" t="e">
        <f>SQRT(($U$6/2)^2-($U$6/2)^2*'(OLD) bottom seam length'!W858^2/($U$7/2)^2)</f>
        <v>#VALUE!</v>
      </c>
      <c r="Z858" s="136">
        <f t="shared" si="138"/>
        <v>16920</v>
      </c>
      <c r="AA858" t="e">
        <f>SQRT(($U$6/2)^2-($U$6/2)^2*'(OLD) bottom seam length'!Z858^2/($U$7/2)^2)</f>
        <v>#VALUE!</v>
      </c>
      <c r="AC858" s="136">
        <f t="shared" si="139"/>
        <v>16920</v>
      </c>
      <c r="AD858" t="e">
        <f>SQRT(($U$6/2)^2-($U$6/2)^2*'(OLD) bottom seam length'!AC858^2/($U$7/2)^2)</f>
        <v>#VALUE!</v>
      </c>
    </row>
    <row r="859" spans="2:30">
      <c r="B859" s="136">
        <f t="shared" si="130"/>
        <v>16960</v>
      </c>
      <c r="C859" t="e">
        <f>SQRT(($C$5/2)^2-($C$5/2)^2*'(OLD) bottom seam length'!B859^2/($C$6/2)^2)</f>
        <v>#DIV/0!</v>
      </c>
      <c r="E859" s="136">
        <f t="shared" si="131"/>
        <v>16960</v>
      </c>
      <c r="F859" t="e">
        <f>SQRT(($C$5/2)^2-($C$5/2)^2*'(OLD) bottom seam length'!E859^2/($C$6/2)^2)</f>
        <v>#DIV/0!</v>
      </c>
      <c r="H859" s="136">
        <f t="shared" si="132"/>
        <v>16960</v>
      </c>
      <c r="I859" t="e">
        <f>SQRT(($C$5/2)^2-($C$5/2)^2*'(OLD) bottom seam length'!H859^2/($C$6/2)^2)</f>
        <v>#DIV/0!</v>
      </c>
      <c r="K859" s="136">
        <f t="shared" si="133"/>
        <v>16960</v>
      </c>
      <c r="L859" t="e">
        <f>SQRT(($C$5/2)^2-($C$5/2)^2*'(OLD) bottom seam length'!K859^2/($C$6/2)^2)</f>
        <v>#DIV/0!</v>
      </c>
      <c r="O859" s="136">
        <f t="shared" si="134"/>
        <v>16960</v>
      </c>
      <c r="P859" t="b">
        <f t="shared" si="135"/>
        <v>0</v>
      </c>
      <c r="T859" s="136">
        <f t="shared" si="136"/>
        <v>16940</v>
      </c>
      <c r="U859" t="e">
        <f>SQRT(($U$6/2)^2-($U$6/2)^2*'(OLD) bottom seam length'!T859^2/($U$7/2)^2)</f>
        <v>#VALUE!</v>
      </c>
      <c r="W859" s="136">
        <f t="shared" si="137"/>
        <v>16940</v>
      </c>
      <c r="X859" t="e">
        <f>SQRT(($U$6/2)^2-($U$6/2)^2*'(OLD) bottom seam length'!W859^2/($U$7/2)^2)</f>
        <v>#VALUE!</v>
      </c>
      <c r="Z859" s="136">
        <f t="shared" si="138"/>
        <v>16940</v>
      </c>
      <c r="AA859" t="e">
        <f>SQRT(($U$6/2)^2-($U$6/2)^2*'(OLD) bottom seam length'!Z859^2/($U$7/2)^2)</f>
        <v>#VALUE!</v>
      </c>
      <c r="AC859" s="136">
        <f t="shared" si="139"/>
        <v>16940</v>
      </c>
      <c r="AD859" t="e">
        <f>SQRT(($U$6/2)^2-($U$6/2)^2*'(OLD) bottom seam length'!AC859^2/($U$7/2)^2)</f>
        <v>#VALUE!</v>
      </c>
    </row>
    <row r="860" spans="2:30">
      <c r="B860" s="136">
        <f t="shared" si="130"/>
        <v>16980</v>
      </c>
      <c r="C860" t="e">
        <f>SQRT(($C$5/2)^2-($C$5/2)^2*'(OLD) bottom seam length'!B860^2/($C$6/2)^2)</f>
        <v>#DIV/0!</v>
      </c>
      <c r="E860" s="136">
        <f t="shared" si="131"/>
        <v>16980</v>
      </c>
      <c r="F860" t="e">
        <f>SQRT(($C$5/2)^2-($C$5/2)^2*'(OLD) bottom seam length'!E860^2/($C$6/2)^2)</f>
        <v>#DIV/0!</v>
      </c>
      <c r="H860" s="136">
        <f t="shared" si="132"/>
        <v>16980</v>
      </c>
      <c r="I860" t="e">
        <f>SQRT(($C$5/2)^2-($C$5/2)^2*'(OLD) bottom seam length'!H860^2/($C$6/2)^2)</f>
        <v>#DIV/0!</v>
      </c>
      <c r="K860" s="136">
        <f t="shared" si="133"/>
        <v>16980</v>
      </c>
      <c r="L860" t="e">
        <f>SQRT(($C$5/2)^2-($C$5/2)^2*'(OLD) bottom seam length'!K860^2/($C$6/2)^2)</f>
        <v>#DIV/0!</v>
      </c>
      <c r="O860" s="136">
        <f t="shared" si="134"/>
        <v>16980</v>
      </c>
      <c r="P860" t="b">
        <f t="shared" si="135"/>
        <v>0</v>
      </c>
      <c r="T860" s="136">
        <f t="shared" si="136"/>
        <v>16960</v>
      </c>
      <c r="U860" t="e">
        <f>SQRT(($U$6/2)^2-($U$6/2)^2*'(OLD) bottom seam length'!T860^2/($U$7/2)^2)</f>
        <v>#VALUE!</v>
      </c>
      <c r="W860" s="136">
        <f t="shared" si="137"/>
        <v>16960</v>
      </c>
      <c r="X860" t="e">
        <f>SQRT(($U$6/2)^2-($U$6/2)^2*'(OLD) bottom seam length'!W860^2/($U$7/2)^2)</f>
        <v>#VALUE!</v>
      </c>
      <c r="Z860" s="136">
        <f t="shared" si="138"/>
        <v>16960</v>
      </c>
      <c r="AA860" t="e">
        <f>SQRT(($U$6/2)^2-($U$6/2)^2*'(OLD) bottom seam length'!Z860^2/($U$7/2)^2)</f>
        <v>#VALUE!</v>
      </c>
      <c r="AC860" s="136">
        <f t="shared" si="139"/>
        <v>16960</v>
      </c>
      <c r="AD860" t="e">
        <f>SQRT(($U$6/2)^2-($U$6/2)^2*'(OLD) bottom seam length'!AC860^2/($U$7/2)^2)</f>
        <v>#VALUE!</v>
      </c>
    </row>
    <row r="861" spans="2:30">
      <c r="B861" s="136">
        <f t="shared" si="130"/>
        <v>17000</v>
      </c>
      <c r="C861" t="e">
        <f>SQRT(($C$5/2)^2-($C$5/2)^2*'(OLD) bottom seam length'!B861^2/($C$6/2)^2)</f>
        <v>#DIV/0!</v>
      </c>
      <c r="E861" s="136">
        <f t="shared" si="131"/>
        <v>17000</v>
      </c>
      <c r="F861" t="e">
        <f>SQRT(($C$5/2)^2-($C$5/2)^2*'(OLD) bottom seam length'!E861^2/($C$6/2)^2)</f>
        <v>#DIV/0!</v>
      </c>
      <c r="H861" s="136">
        <f t="shared" si="132"/>
        <v>17000</v>
      </c>
      <c r="I861" t="e">
        <f>SQRT(($C$5/2)^2-($C$5/2)^2*'(OLD) bottom seam length'!H861^2/($C$6/2)^2)</f>
        <v>#DIV/0!</v>
      </c>
      <c r="K861" s="136">
        <f t="shared" si="133"/>
        <v>17000</v>
      </c>
      <c r="L861" t="e">
        <f>SQRT(($C$5/2)^2-($C$5/2)^2*'(OLD) bottom seam length'!K861^2/($C$6/2)^2)</f>
        <v>#DIV/0!</v>
      </c>
      <c r="O861" s="136">
        <f t="shared" si="134"/>
        <v>17000</v>
      </c>
      <c r="P861" t="b">
        <f t="shared" si="135"/>
        <v>0</v>
      </c>
      <c r="T861" s="136">
        <f t="shared" si="136"/>
        <v>16980</v>
      </c>
      <c r="U861" t="e">
        <f>SQRT(($U$6/2)^2-($U$6/2)^2*'(OLD) bottom seam length'!T861^2/($U$7/2)^2)</f>
        <v>#VALUE!</v>
      </c>
      <c r="W861" s="136">
        <f t="shared" si="137"/>
        <v>16980</v>
      </c>
      <c r="X861" t="e">
        <f>SQRT(($U$6/2)^2-($U$6/2)^2*'(OLD) bottom seam length'!W861^2/($U$7/2)^2)</f>
        <v>#VALUE!</v>
      </c>
      <c r="Z861" s="136">
        <f t="shared" si="138"/>
        <v>16980</v>
      </c>
      <c r="AA861" t="e">
        <f>SQRT(($U$6/2)^2-($U$6/2)^2*'(OLD) bottom seam length'!Z861^2/($U$7/2)^2)</f>
        <v>#VALUE!</v>
      </c>
      <c r="AC861" s="136">
        <f t="shared" si="139"/>
        <v>16980</v>
      </c>
      <c r="AD861" t="e">
        <f>SQRT(($U$6/2)^2-($U$6/2)^2*'(OLD) bottom seam length'!AC861^2/($U$7/2)^2)</f>
        <v>#VALUE!</v>
      </c>
    </row>
    <row r="862" spans="2:30">
      <c r="B862" s="136">
        <f t="shared" si="130"/>
        <v>17020</v>
      </c>
      <c r="C862" t="e">
        <f>SQRT(($C$5/2)^2-($C$5/2)^2*'(OLD) bottom seam length'!B862^2/($C$6/2)^2)</f>
        <v>#DIV/0!</v>
      </c>
      <c r="E862" s="136">
        <f t="shared" si="131"/>
        <v>17020</v>
      </c>
      <c r="F862" t="e">
        <f>SQRT(($C$5/2)^2-($C$5/2)^2*'(OLD) bottom seam length'!E862^2/($C$6/2)^2)</f>
        <v>#DIV/0!</v>
      </c>
      <c r="H862" s="136">
        <f t="shared" si="132"/>
        <v>17020</v>
      </c>
      <c r="I862" t="e">
        <f>SQRT(($C$5/2)^2-($C$5/2)^2*'(OLD) bottom seam length'!H862^2/($C$6/2)^2)</f>
        <v>#DIV/0!</v>
      </c>
      <c r="K862" s="136">
        <f t="shared" si="133"/>
        <v>17020</v>
      </c>
      <c r="L862" t="e">
        <f>SQRT(($C$5/2)^2-($C$5/2)^2*'(OLD) bottom seam length'!K862^2/($C$6/2)^2)</f>
        <v>#DIV/0!</v>
      </c>
      <c r="O862" s="136">
        <f t="shared" si="134"/>
        <v>17020</v>
      </c>
      <c r="P862" t="b">
        <f t="shared" si="135"/>
        <v>0</v>
      </c>
      <c r="T862" s="136">
        <f t="shared" si="136"/>
        <v>17000</v>
      </c>
      <c r="U862" t="e">
        <f>SQRT(($U$6/2)^2-($U$6/2)^2*'(OLD) bottom seam length'!T862^2/($U$7/2)^2)</f>
        <v>#VALUE!</v>
      </c>
      <c r="W862" s="136">
        <f t="shared" si="137"/>
        <v>17000</v>
      </c>
      <c r="X862" t="e">
        <f>SQRT(($U$6/2)^2-($U$6/2)^2*'(OLD) bottom seam length'!W862^2/($U$7/2)^2)</f>
        <v>#VALUE!</v>
      </c>
      <c r="Z862" s="136">
        <f t="shared" si="138"/>
        <v>17000</v>
      </c>
      <c r="AA862" t="e">
        <f>SQRT(($U$6/2)^2-($U$6/2)^2*'(OLD) bottom seam length'!Z862^2/($U$7/2)^2)</f>
        <v>#VALUE!</v>
      </c>
      <c r="AC862" s="136">
        <f t="shared" si="139"/>
        <v>17000</v>
      </c>
      <c r="AD862" t="e">
        <f>SQRT(($U$6/2)^2-($U$6/2)^2*'(OLD) bottom seam length'!AC862^2/($U$7/2)^2)</f>
        <v>#VALUE!</v>
      </c>
    </row>
    <row r="863" spans="2:30">
      <c r="B863" s="136">
        <f t="shared" si="130"/>
        <v>17040</v>
      </c>
      <c r="C863" t="e">
        <f>SQRT(($C$5/2)^2-($C$5/2)^2*'(OLD) bottom seam length'!B863^2/($C$6/2)^2)</f>
        <v>#DIV/0!</v>
      </c>
      <c r="E863" s="136">
        <f t="shared" si="131"/>
        <v>17040</v>
      </c>
      <c r="F863" t="e">
        <f>SQRT(($C$5/2)^2-($C$5/2)^2*'(OLD) bottom seam length'!E863^2/($C$6/2)^2)</f>
        <v>#DIV/0!</v>
      </c>
      <c r="H863" s="136">
        <f t="shared" si="132"/>
        <v>17040</v>
      </c>
      <c r="I863" t="e">
        <f>SQRT(($C$5/2)^2-($C$5/2)^2*'(OLD) bottom seam length'!H863^2/($C$6/2)^2)</f>
        <v>#DIV/0!</v>
      </c>
      <c r="K863" s="136">
        <f t="shared" si="133"/>
        <v>17040</v>
      </c>
      <c r="L863" t="e">
        <f>SQRT(($C$5/2)^2-($C$5/2)^2*'(OLD) bottom seam length'!K863^2/($C$6/2)^2)</f>
        <v>#DIV/0!</v>
      </c>
      <c r="O863" s="136">
        <f t="shared" si="134"/>
        <v>17040</v>
      </c>
      <c r="P863" t="b">
        <f t="shared" si="135"/>
        <v>0</v>
      </c>
      <c r="T863" s="136">
        <f t="shared" si="136"/>
        <v>17020</v>
      </c>
      <c r="U863" t="e">
        <f>SQRT(($U$6/2)^2-($U$6/2)^2*'(OLD) bottom seam length'!T863^2/($U$7/2)^2)</f>
        <v>#VALUE!</v>
      </c>
      <c r="W863" s="136">
        <f t="shared" si="137"/>
        <v>17020</v>
      </c>
      <c r="X863" t="e">
        <f>SQRT(($U$6/2)^2-($U$6/2)^2*'(OLD) bottom seam length'!W863^2/($U$7/2)^2)</f>
        <v>#VALUE!</v>
      </c>
      <c r="Z863" s="136">
        <f t="shared" si="138"/>
        <v>17020</v>
      </c>
      <c r="AA863" t="e">
        <f>SQRT(($U$6/2)^2-($U$6/2)^2*'(OLD) bottom seam length'!Z863^2/($U$7/2)^2)</f>
        <v>#VALUE!</v>
      </c>
      <c r="AC863" s="136">
        <f t="shared" si="139"/>
        <v>17020</v>
      </c>
      <c r="AD863" t="e">
        <f>SQRT(($U$6/2)^2-($U$6/2)^2*'(OLD) bottom seam length'!AC863^2/($U$7/2)^2)</f>
        <v>#VALUE!</v>
      </c>
    </row>
    <row r="864" spans="2:30">
      <c r="B864" s="136">
        <f t="shared" si="130"/>
        <v>17060</v>
      </c>
      <c r="C864" t="e">
        <f>SQRT(($C$5/2)^2-($C$5/2)^2*'(OLD) bottom seam length'!B864^2/($C$6/2)^2)</f>
        <v>#DIV/0!</v>
      </c>
      <c r="E864" s="136">
        <f t="shared" si="131"/>
        <v>17060</v>
      </c>
      <c r="F864" t="e">
        <f>SQRT(($C$5/2)^2-($C$5/2)^2*'(OLD) bottom seam length'!E864^2/($C$6/2)^2)</f>
        <v>#DIV/0!</v>
      </c>
      <c r="H864" s="136">
        <f t="shared" si="132"/>
        <v>17060</v>
      </c>
      <c r="I864" t="e">
        <f>SQRT(($C$5/2)^2-($C$5/2)^2*'(OLD) bottom seam length'!H864^2/($C$6/2)^2)</f>
        <v>#DIV/0!</v>
      </c>
      <c r="K864" s="136">
        <f t="shared" si="133"/>
        <v>17060</v>
      </c>
      <c r="L864" t="e">
        <f>SQRT(($C$5/2)^2-($C$5/2)^2*'(OLD) bottom seam length'!K864^2/($C$6/2)^2)</f>
        <v>#DIV/0!</v>
      </c>
      <c r="O864" s="136">
        <f t="shared" si="134"/>
        <v>17060</v>
      </c>
      <c r="P864" t="b">
        <f t="shared" si="135"/>
        <v>0</v>
      </c>
      <c r="T864" s="136">
        <f t="shared" si="136"/>
        <v>17040</v>
      </c>
      <c r="U864" t="e">
        <f>SQRT(($U$6/2)^2-($U$6/2)^2*'(OLD) bottom seam length'!T864^2/($U$7/2)^2)</f>
        <v>#VALUE!</v>
      </c>
      <c r="W864" s="136">
        <f t="shared" si="137"/>
        <v>17040</v>
      </c>
      <c r="X864" t="e">
        <f>SQRT(($U$6/2)^2-($U$6/2)^2*'(OLD) bottom seam length'!W864^2/($U$7/2)^2)</f>
        <v>#VALUE!</v>
      </c>
      <c r="Z864" s="136">
        <f t="shared" si="138"/>
        <v>17040</v>
      </c>
      <c r="AA864" t="e">
        <f>SQRT(($U$6/2)^2-($U$6/2)^2*'(OLD) bottom seam length'!Z864^2/($U$7/2)^2)</f>
        <v>#VALUE!</v>
      </c>
      <c r="AC864" s="136">
        <f t="shared" si="139"/>
        <v>17040</v>
      </c>
      <c r="AD864" t="e">
        <f>SQRT(($U$6/2)^2-($U$6/2)^2*'(OLD) bottom seam length'!AC864^2/($U$7/2)^2)</f>
        <v>#VALUE!</v>
      </c>
    </row>
    <row r="865" spans="2:30">
      <c r="B865" s="136">
        <f t="shared" si="130"/>
        <v>17080</v>
      </c>
      <c r="C865" t="e">
        <f>SQRT(($C$5/2)^2-($C$5/2)^2*'(OLD) bottom seam length'!B865^2/($C$6/2)^2)</f>
        <v>#DIV/0!</v>
      </c>
      <c r="E865" s="136">
        <f t="shared" si="131"/>
        <v>17080</v>
      </c>
      <c r="F865" t="e">
        <f>SQRT(($C$5/2)^2-($C$5/2)^2*'(OLD) bottom seam length'!E865^2/($C$6/2)^2)</f>
        <v>#DIV/0!</v>
      </c>
      <c r="H865" s="136">
        <f t="shared" si="132"/>
        <v>17080</v>
      </c>
      <c r="I865" t="e">
        <f>SQRT(($C$5/2)^2-($C$5/2)^2*'(OLD) bottom seam length'!H865^2/($C$6/2)^2)</f>
        <v>#DIV/0!</v>
      </c>
      <c r="K865" s="136">
        <f t="shared" si="133"/>
        <v>17080</v>
      </c>
      <c r="L865" t="e">
        <f>SQRT(($C$5/2)^2-($C$5/2)^2*'(OLD) bottom seam length'!K865^2/($C$6/2)^2)</f>
        <v>#DIV/0!</v>
      </c>
      <c r="O865" s="136">
        <f t="shared" si="134"/>
        <v>17080</v>
      </c>
      <c r="P865" t="b">
        <f t="shared" si="135"/>
        <v>0</v>
      </c>
      <c r="T865" s="136">
        <f t="shared" si="136"/>
        <v>17060</v>
      </c>
      <c r="U865" t="e">
        <f>SQRT(($U$6/2)^2-($U$6/2)^2*'(OLD) bottom seam length'!T865^2/($U$7/2)^2)</f>
        <v>#VALUE!</v>
      </c>
      <c r="W865" s="136">
        <f t="shared" si="137"/>
        <v>17060</v>
      </c>
      <c r="X865" t="e">
        <f>SQRT(($U$6/2)^2-($U$6/2)^2*'(OLD) bottom seam length'!W865^2/($U$7/2)^2)</f>
        <v>#VALUE!</v>
      </c>
      <c r="Z865" s="136">
        <f t="shared" si="138"/>
        <v>17060</v>
      </c>
      <c r="AA865" t="e">
        <f>SQRT(($U$6/2)^2-($U$6/2)^2*'(OLD) bottom seam length'!Z865^2/($U$7/2)^2)</f>
        <v>#VALUE!</v>
      </c>
      <c r="AC865" s="136">
        <f t="shared" si="139"/>
        <v>17060</v>
      </c>
      <c r="AD865" t="e">
        <f>SQRT(($U$6/2)^2-($U$6/2)^2*'(OLD) bottom seam length'!AC865^2/($U$7/2)^2)</f>
        <v>#VALUE!</v>
      </c>
    </row>
    <row r="866" spans="2:30">
      <c r="B866" s="136">
        <f t="shared" si="130"/>
        <v>17100</v>
      </c>
      <c r="C866" t="e">
        <f>SQRT(($C$5/2)^2-($C$5/2)^2*'(OLD) bottom seam length'!B866^2/($C$6/2)^2)</f>
        <v>#DIV/0!</v>
      </c>
      <c r="E866" s="136">
        <f t="shared" si="131"/>
        <v>17100</v>
      </c>
      <c r="F866" t="e">
        <f>SQRT(($C$5/2)^2-($C$5/2)^2*'(OLD) bottom seam length'!E866^2/($C$6/2)^2)</f>
        <v>#DIV/0!</v>
      </c>
      <c r="H866" s="136">
        <f t="shared" si="132"/>
        <v>17100</v>
      </c>
      <c r="I866" t="e">
        <f>SQRT(($C$5/2)^2-($C$5/2)^2*'(OLD) bottom seam length'!H866^2/($C$6/2)^2)</f>
        <v>#DIV/0!</v>
      </c>
      <c r="K866" s="136">
        <f t="shared" si="133"/>
        <v>17100</v>
      </c>
      <c r="L866" t="e">
        <f>SQRT(($C$5/2)^2-($C$5/2)^2*'(OLD) bottom seam length'!K866^2/($C$6/2)^2)</f>
        <v>#DIV/0!</v>
      </c>
      <c r="O866" s="136">
        <f t="shared" si="134"/>
        <v>17100</v>
      </c>
      <c r="P866" t="b">
        <f t="shared" si="135"/>
        <v>0</v>
      </c>
      <c r="T866" s="136">
        <f t="shared" si="136"/>
        <v>17080</v>
      </c>
      <c r="U866" t="e">
        <f>SQRT(($U$6/2)^2-($U$6/2)^2*'(OLD) bottom seam length'!T866^2/($U$7/2)^2)</f>
        <v>#VALUE!</v>
      </c>
      <c r="W866" s="136">
        <f t="shared" si="137"/>
        <v>17080</v>
      </c>
      <c r="X866" t="e">
        <f>SQRT(($U$6/2)^2-($U$6/2)^2*'(OLD) bottom seam length'!W866^2/($U$7/2)^2)</f>
        <v>#VALUE!</v>
      </c>
      <c r="Z866" s="136">
        <f t="shared" si="138"/>
        <v>17080</v>
      </c>
      <c r="AA866" t="e">
        <f>SQRT(($U$6/2)^2-($U$6/2)^2*'(OLD) bottom seam length'!Z866^2/($U$7/2)^2)</f>
        <v>#VALUE!</v>
      </c>
      <c r="AC866" s="136">
        <f t="shared" si="139"/>
        <v>17080</v>
      </c>
      <c r="AD866" t="e">
        <f>SQRT(($U$6/2)^2-($U$6/2)^2*'(OLD) bottom seam length'!AC866^2/($U$7/2)^2)</f>
        <v>#VALUE!</v>
      </c>
    </row>
    <row r="867" spans="2:30">
      <c r="B867" s="136">
        <f t="shared" si="130"/>
        <v>17120</v>
      </c>
      <c r="C867" t="e">
        <f>SQRT(($C$5/2)^2-($C$5/2)^2*'(OLD) bottom seam length'!B867^2/($C$6/2)^2)</f>
        <v>#DIV/0!</v>
      </c>
      <c r="E867" s="136">
        <f t="shared" si="131"/>
        <v>17120</v>
      </c>
      <c r="F867" t="e">
        <f>SQRT(($C$5/2)^2-($C$5/2)^2*'(OLD) bottom seam length'!E867^2/($C$6/2)^2)</f>
        <v>#DIV/0!</v>
      </c>
      <c r="H867" s="136">
        <f t="shared" si="132"/>
        <v>17120</v>
      </c>
      <c r="I867" t="e">
        <f>SQRT(($C$5/2)^2-($C$5/2)^2*'(OLD) bottom seam length'!H867^2/($C$6/2)^2)</f>
        <v>#DIV/0!</v>
      </c>
      <c r="K867" s="136">
        <f t="shared" si="133"/>
        <v>17120</v>
      </c>
      <c r="L867" t="e">
        <f>SQRT(($C$5/2)^2-($C$5/2)^2*'(OLD) bottom seam length'!K867^2/($C$6/2)^2)</f>
        <v>#DIV/0!</v>
      </c>
      <c r="O867" s="136">
        <f t="shared" si="134"/>
        <v>17120</v>
      </c>
      <c r="P867" t="b">
        <f t="shared" si="135"/>
        <v>0</v>
      </c>
      <c r="T867" s="136">
        <f t="shared" si="136"/>
        <v>17100</v>
      </c>
      <c r="U867" t="e">
        <f>SQRT(($U$6/2)^2-($U$6/2)^2*'(OLD) bottom seam length'!T867^2/($U$7/2)^2)</f>
        <v>#VALUE!</v>
      </c>
      <c r="W867" s="136">
        <f t="shared" si="137"/>
        <v>17100</v>
      </c>
      <c r="X867" t="e">
        <f>SQRT(($U$6/2)^2-($U$6/2)^2*'(OLD) bottom seam length'!W867^2/($U$7/2)^2)</f>
        <v>#VALUE!</v>
      </c>
      <c r="Z867" s="136">
        <f t="shared" si="138"/>
        <v>17100</v>
      </c>
      <c r="AA867" t="e">
        <f>SQRT(($U$6/2)^2-($U$6/2)^2*'(OLD) bottom seam length'!Z867^2/($U$7/2)^2)</f>
        <v>#VALUE!</v>
      </c>
      <c r="AC867" s="136">
        <f t="shared" si="139"/>
        <v>17100</v>
      </c>
      <c r="AD867" t="e">
        <f>SQRT(($U$6/2)^2-($U$6/2)^2*'(OLD) bottom seam length'!AC867^2/($U$7/2)^2)</f>
        <v>#VALUE!</v>
      </c>
    </row>
    <row r="868" spans="2:30">
      <c r="B868" s="136">
        <f t="shared" si="130"/>
        <v>17140</v>
      </c>
      <c r="C868" t="e">
        <f>SQRT(($C$5/2)^2-($C$5/2)^2*'(OLD) bottom seam length'!B868^2/($C$6/2)^2)</f>
        <v>#DIV/0!</v>
      </c>
      <c r="E868" s="136">
        <f t="shared" si="131"/>
        <v>17140</v>
      </c>
      <c r="F868" t="e">
        <f>SQRT(($C$5/2)^2-($C$5/2)^2*'(OLD) bottom seam length'!E868^2/($C$6/2)^2)</f>
        <v>#DIV/0!</v>
      </c>
      <c r="H868" s="136">
        <f t="shared" si="132"/>
        <v>17140</v>
      </c>
      <c r="I868" t="e">
        <f>SQRT(($C$5/2)^2-($C$5/2)^2*'(OLD) bottom seam length'!H868^2/($C$6/2)^2)</f>
        <v>#DIV/0!</v>
      </c>
      <c r="K868" s="136">
        <f t="shared" si="133"/>
        <v>17140</v>
      </c>
      <c r="L868" t="e">
        <f>SQRT(($C$5/2)^2-($C$5/2)^2*'(OLD) bottom seam length'!K868^2/($C$6/2)^2)</f>
        <v>#DIV/0!</v>
      </c>
      <c r="O868" s="136">
        <f t="shared" si="134"/>
        <v>17140</v>
      </c>
      <c r="P868" t="b">
        <f t="shared" si="135"/>
        <v>0</v>
      </c>
      <c r="T868" s="136">
        <f t="shared" si="136"/>
        <v>17120</v>
      </c>
      <c r="U868" t="e">
        <f>SQRT(($U$6/2)^2-($U$6/2)^2*'(OLD) bottom seam length'!T868^2/($U$7/2)^2)</f>
        <v>#VALUE!</v>
      </c>
      <c r="W868" s="136">
        <f t="shared" si="137"/>
        <v>17120</v>
      </c>
      <c r="X868" t="e">
        <f>SQRT(($U$6/2)^2-($U$6/2)^2*'(OLD) bottom seam length'!W868^2/($U$7/2)^2)</f>
        <v>#VALUE!</v>
      </c>
      <c r="Z868" s="136">
        <f t="shared" si="138"/>
        <v>17120</v>
      </c>
      <c r="AA868" t="e">
        <f>SQRT(($U$6/2)^2-($U$6/2)^2*'(OLD) bottom seam length'!Z868^2/($U$7/2)^2)</f>
        <v>#VALUE!</v>
      </c>
      <c r="AC868" s="136">
        <f t="shared" si="139"/>
        <v>17120</v>
      </c>
      <c r="AD868" t="e">
        <f>SQRT(($U$6/2)^2-($U$6/2)^2*'(OLD) bottom seam length'!AC868^2/($U$7/2)^2)</f>
        <v>#VALUE!</v>
      </c>
    </row>
    <row r="869" spans="2:30">
      <c r="B869" s="136">
        <f t="shared" si="130"/>
        <v>17160</v>
      </c>
      <c r="C869" t="e">
        <f>SQRT(($C$5/2)^2-($C$5/2)^2*'(OLD) bottom seam length'!B869^2/($C$6/2)^2)</f>
        <v>#DIV/0!</v>
      </c>
      <c r="E869" s="136">
        <f t="shared" si="131"/>
        <v>17160</v>
      </c>
      <c r="F869" t="e">
        <f>SQRT(($C$5/2)^2-($C$5/2)^2*'(OLD) bottom seam length'!E869^2/($C$6/2)^2)</f>
        <v>#DIV/0!</v>
      </c>
      <c r="H869" s="136">
        <f t="shared" si="132"/>
        <v>17160</v>
      </c>
      <c r="I869" t="e">
        <f>SQRT(($C$5/2)^2-($C$5/2)^2*'(OLD) bottom seam length'!H869^2/($C$6/2)^2)</f>
        <v>#DIV/0!</v>
      </c>
      <c r="K869" s="136">
        <f t="shared" si="133"/>
        <v>17160</v>
      </c>
      <c r="L869" t="e">
        <f>SQRT(($C$5/2)^2-($C$5/2)^2*'(OLD) bottom seam length'!K869^2/($C$6/2)^2)</f>
        <v>#DIV/0!</v>
      </c>
      <c r="O869" s="136">
        <f t="shared" si="134"/>
        <v>17160</v>
      </c>
      <c r="P869" t="b">
        <f t="shared" si="135"/>
        <v>0</v>
      </c>
      <c r="T869" s="136">
        <f t="shared" si="136"/>
        <v>17140</v>
      </c>
      <c r="U869" t="e">
        <f>SQRT(($U$6/2)^2-($U$6/2)^2*'(OLD) bottom seam length'!T869^2/($U$7/2)^2)</f>
        <v>#VALUE!</v>
      </c>
      <c r="W869" s="136">
        <f t="shared" si="137"/>
        <v>17140</v>
      </c>
      <c r="X869" t="e">
        <f>SQRT(($U$6/2)^2-($U$6/2)^2*'(OLD) bottom seam length'!W869^2/($U$7/2)^2)</f>
        <v>#VALUE!</v>
      </c>
      <c r="Z869" s="136">
        <f t="shared" si="138"/>
        <v>17140</v>
      </c>
      <c r="AA869" t="e">
        <f>SQRT(($U$6/2)^2-($U$6/2)^2*'(OLD) bottom seam length'!Z869^2/($U$7/2)^2)</f>
        <v>#VALUE!</v>
      </c>
      <c r="AC869" s="136">
        <f t="shared" si="139"/>
        <v>17140</v>
      </c>
      <c r="AD869" t="e">
        <f>SQRT(($U$6/2)^2-($U$6/2)^2*'(OLD) bottom seam length'!AC869^2/($U$7/2)^2)</f>
        <v>#VALUE!</v>
      </c>
    </row>
    <row r="870" spans="2:30">
      <c r="B870" s="136">
        <f t="shared" si="130"/>
        <v>17180</v>
      </c>
      <c r="C870" t="e">
        <f>SQRT(($C$5/2)^2-($C$5/2)^2*'(OLD) bottom seam length'!B870^2/($C$6/2)^2)</f>
        <v>#DIV/0!</v>
      </c>
      <c r="E870" s="136">
        <f t="shared" si="131"/>
        <v>17180</v>
      </c>
      <c r="F870" t="e">
        <f>SQRT(($C$5/2)^2-($C$5/2)^2*'(OLD) bottom seam length'!E870^2/($C$6/2)^2)</f>
        <v>#DIV/0!</v>
      </c>
      <c r="H870" s="136">
        <f t="shared" si="132"/>
        <v>17180</v>
      </c>
      <c r="I870" t="e">
        <f>SQRT(($C$5/2)^2-($C$5/2)^2*'(OLD) bottom seam length'!H870^2/($C$6/2)^2)</f>
        <v>#DIV/0!</v>
      </c>
      <c r="K870" s="136">
        <f t="shared" si="133"/>
        <v>17180</v>
      </c>
      <c r="L870" t="e">
        <f>SQRT(($C$5/2)^2-($C$5/2)^2*'(OLD) bottom seam length'!K870^2/($C$6/2)^2)</f>
        <v>#DIV/0!</v>
      </c>
      <c r="O870" s="136">
        <f t="shared" si="134"/>
        <v>17180</v>
      </c>
      <c r="P870" t="b">
        <f t="shared" si="135"/>
        <v>0</v>
      </c>
      <c r="T870" s="136">
        <f t="shared" si="136"/>
        <v>17160</v>
      </c>
      <c r="U870" t="e">
        <f>SQRT(($U$6/2)^2-($U$6/2)^2*'(OLD) bottom seam length'!T870^2/($U$7/2)^2)</f>
        <v>#VALUE!</v>
      </c>
      <c r="W870" s="136">
        <f t="shared" si="137"/>
        <v>17160</v>
      </c>
      <c r="X870" t="e">
        <f>SQRT(($U$6/2)^2-($U$6/2)^2*'(OLD) bottom seam length'!W870^2/($U$7/2)^2)</f>
        <v>#VALUE!</v>
      </c>
      <c r="Z870" s="136">
        <f t="shared" si="138"/>
        <v>17160</v>
      </c>
      <c r="AA870" t="e">
        <f>SQRT(($U$6/2)^2-($U$6/2)^2*'(OLD) bottom seam length'!Z870^2/($U$7/2)^2)</f>
        <v>#VALUE!</v>
      </c>
      <c r="AC870" s="136">
        <f t="shared" si="139"/>
        <v>17160</v>
      </c>
      <c r="AD870" t="e">
        <f>SQRT(($U$6/2)^2-($U$6/2)^2*'(OLD) bottom seam length'!AC870^2/($U$7/2)^2)</f>
        <v>#VALUE!</v>
      </c>
    </row>
    <row r="871" spans="2:30">
      <c r="B871" s="136">
        <f t="shared" si="130"/>
        <v>17200</v>
      </c>
      <c r="C871" t="e">
        <f>SQRT(($C$5/2)^2-($C$5/2)^2*'(OLD) bottom seam length'!B871^2/($C$6/2)^2)</f>
        <v>#DIV/0!</v>
      </c>
      <c r="E871" s="136">
        <f t="shared" si="131"/>
        <v>17200</v>
      </c>
      <c r="F871" t="e">
        <f>SQRT(($C$5/2)^2-($C$5/2)^2*'(OLD) bottom seam length'!E871^2/($C$6/2)^2)</f>
        <v>#DIV/0!</v>
      </c>
      <c r="H871" s="136">
        <f t="shared" si="132"/>
        <v>17200</v>
      </c>
      <c r="I871" t="e">
        <f>SQRT(($C$5/2)^2-($C$5/2)^2*'(OLD) bottom seam length'!H871^2/($C$6/2)^2)</f>
        <v>#DIV/0!</v>
      </c>
      <c r="K871" s="136">
        <f t="shared" si="133"/>
        <v>17200</v>
      </c>
      <c r="L871" t="e">
        <f>SQRT(($C$5/2)^2-($C$5/2)^2*'(OLD) bottom seam length'!K871^2/($C$6/2)^2)</f>
        <v>#DIV/0!</v>
      </c>
      <c r="O871" s="136">
        <f t="shared" si="134"/>
        <v>17200</v>
      </c>
      <c r="P871" t="b">
        <f t="shared" si="135"/>
        <v>0</v>
      </c>
      <c r="T871" s="136">
        <f t="shared" si="136"/>
        <v>17180</v>
      </c>
      <c r="U871" t="e">
        <f>SQRT(($U$6/2)^2-($U$6/2)^2*'(OLD) bottom seam length'!T871^2/($U$7/2)^2)</f>
        <v>#VALUE!</v>
      </c>
      <c r="W871" s="136">
        <f t="shared" si="137"/>
        <v>17180</v>
      </c>
      <c r="X871" t="e">
        <f>SQRT(($U$6/2)^2-($U$6/2)^2*'(OLD) bottom seam length'!W871^2/($U$7/2)^2)</f>
        <v>#VALUE!</v>
      </c>
      <c r="Z871" s="136">
        <f t="shared" si="138"/>
        <v>17180</v>
      </c>
      <c r="AA871" t="e">
        <f>SQRT(($U$6/2)^2-($U$6/2)^2*'(OLD) bottom seam length'!Z871^2/($U$7/2)^2)</f>
        <v>#VALUE!</v>
      </c>
      <c r="AC871" s="136">
        <f t="shared" si="139"/>
        <v>17180</v>
      </c>
      <c r="AD871" t="e">
        <f>SQRT(($U$6/2)^2-($U$6/2)^2*'(OLD) bottom seam length'!AC871^2/($U$7/2)^2)</f>
        <v>#VALUE!</v>
      </c>
    </row>
    <row r="872" spans="2:30">
      <c r="B872" s="136">
        <f t="shared" si="130"/>
        <v>17220</v>
      </c>
      <c r="C872" t="e">
        <f>SQRT(($C$5/2)^2-($C$5/2)^2*'(OLD) bottom seam length'!B872^2/($C$6/2)^2)</f>
        <v>#DIV/0!</v>
      </c>
      <c r="E872" s="136">
        <f t="shared" si="131"/>
        <v>17220</v>
      </c>
      <c r="F872" t="e">
        <f>SQRT(($C$5/2)^2-($C$5/2)^2*'(OLD) bottom seam length'!E872^2/($C$6/2)^2)</f>
        <v>#DIV/0!</v>
      </c>
      <c r="H872" s="136">
        <f t="shared" si="132"/>
        <v>17220</v>
      </c>
      <c r="I872" t="e">
        <f>SQRT(($C$5/2)^2-($C$5/2)^2*'(OLD) bottom seam length'!H872^2/($C$6/2)^2)</f>
        <v>#DIV/0!</v>
      </c>
      <c r="K872" s="136">
        <f t="shared" si="133"/>
        <v>17220</v>
      </c>
      <c r="L872" t="e">
        <f>SQRT(($C$5/2)^2-($C$5/2)^2*'(OLD) bottom seam length'!K872^2/($C$6/2)^2)</f>
        <v>#DIV/0!</v>
      </c>
      <c r="O872" s="136">
        <f t="shared" si="134"/>
        <v>17220</v>
      </c>
      <c r="P872" t="b">
        <f t="shared" si="135"/>
        <v>0</v>
      </c>
      <c r="T872" s="136">
        <f t="shared" si="136"/>
        <v>17200</v>
      </c>
      <c r="U872" t="e">
        <f>SQRT(($U$6/2)^2-($U$6/2)^2*'(OLD) bottom seam length'!T872^2/($U$7/2)^2)</f>
        <v>#VALUE!</v>
      </c>
      <c r="W872" s="136">
        <f t="shared" si="137"/>
        <v>17200</v>
      </c>
      <c r="X872" t="e">
        <f>SQRT(($U$6/2)^2-($U$6/2)^2*'(OLD) bottom seam length'!W872^2/($U$7/2)^2)</f>
        <v>#VALUE!</v>
      </c>
      <c r="Z872" s="136">
        <f t="shared" si="138"/>
        <v>17200</v>
      </c>
      <c r="AA872" t="e">
        <f>SQRT(($U$6/2)^2-($U$6/2)^2*'(OLD) bottom seam length'!Z872^2/($U$7/2)^2)</f>
        <v>#VALUE!</v>
      </c>
      <c r="AC872" s="136">
        <f t="shared" si="139"/>
        <v>17200</v>
      </c>
      <c r="AD872" t="e">
        <f>SQRT(($U$6/2)^2-($U$6/2)^2*'(OLD) bottom seam length'!AC872^2/($U$7/2)^2)</f>
        <v>#VALUE!</v>
      </c>
    </row>
    <row r="873" spans="2:30">
      <c r="B873" s="136">
        <f t="shared" si="130"/>
        <v>17240</v>
      </c>
      <c r="C873" t="e">
        <f>SQRT(($C$5/2)^2-($C$5/2)^2*'(OLD) bottom seam length'!B873^2/($C$6/2)^2)</f>
        <v>#DIV/0!</v>
      </c>
      <c r="E873" s="136">
        <f t="shared" si="131"/>
        <v>17240</v>
      </c>
      <c r="F873" t="e">
        <f>SQRT(($C$5/2)^2-($C$5/2)^2*'(OLD) bottom seam length'!E873^2/($C$6/2)^2)</f>
        <v>#DIV/0!</v>
      </c>
      <c r="H873" s="136">
        <f t="shared" si="132"/>
        <v>17240</v>
      </c>
      <c r="I873" t="e">
        <f>SQRT(($C$5/2)^2-($C$5/2)^2*'(OLD) bottom seam length'!H873^2/($C$6/2)^2)</f>
        <v>#DIV/0!</v>
      </c>
      <c r="K873" s="136">
        <f t="shared" si="133"/>
        <v>17240</v>
      </c>
      <c r="L873" t="e">
        <f>SQRT(($C$5/2)^2-($C$5/2)^2*'(OLD) bottom seam length'!K873^2/($C$6/2)^2)</f>
        <v>#DIV/0!</v>
      </c>
      <c r="O873" s="136">
        <f t="shared" si="134"/>
        <v>17240</v>
      </c>
      <c r="P873" t="b">
        <f t="shared" si="135"/>
        <v>0</v>
      </c>
      <c r="T873" s="136">
        <f t="shared" si="136"/>
        <v>17220</v>
      </c>
      <c r="U873" t="e">
        <f>SQRT(($U$6/2)^2-($U$6/2)^2*'(OLD) bottom seam length'!T873^2/($U$7/2)^2)</f>
        <v>#VALUE!</v>
      </c>
      <c r="W873" s="136">
        <f t="shared" si="137"/>
        <v>17220</v>
      </c>
      <c r="X873" t="e">
        <f>SQRT(($U$6/2)^2-($U$6/2)^2*'(OLD) bottom seam length'!W873^2/($U$7/2)^2)</f>
        <v>#VALUE!</v>
      </c>
      <c r="Z873" s="136">
        <f t="shared" si="138"/>
        <v>17220</v>
      </c>
      <c r="AA873" t="e">
        <f>SQRT(($U$6/2)^2-($U$6/2)^2*'(OLD) bottom seam length'!Z873^2/($U$7/2)^2)</f>
        <v>#VALUE!</v>
      </c>
      <c r="AC873" s="136">
        <f t="shared" si="139"/>
        <v>17220</v>
      </c>
      <c r="AD873" t="e">
        <f>SQRT(($U$6/2)^2-($U$6/2)^2*'(OLD) bottom seam length'!AC873^2/($U$7/2)^2)</f>
        <v>#VALUE!</v>
      </c>
    </row>
    <row r="874" spans="2:30">
      <c r="B874" s="136">
        <f t="shared" si="130"/>
        <v>17260</v>
      </c>
      <c r="C874" t="e">
        <f>SQRT(($C$5/2)^2-($C$5/2)^2*'(OLD) bottom seam length'!B874^2/($C$6/2)^2)</f>
        <v>#DIV/0!</v>
      </c>
      <c r="E874" s="136">
        <f t="shared" si="131"/>
        <v>17260</v>
      </c>
      <c r="F874" t="e">
        <f>SQRT(($C$5/2)^2-($C$5/2)^2*'(OLD) bottom seam length'!E874^2/($C$6/2)^2)</f>
        <v>#DIV/0!</v>
      </c>
      <c r="H874" s="136">
        <f t="shared" si="132"/>
        <v>17260</v>
      </c>
      <c r="I874" t="e">
        <f>SQRT(($C$5/2)^2-($C$5/2)^2*'(OLD) bottom seam length'!H874^2/($C$6/2)^2)</f>
        <v>#DIV/0!</v>
      </c>
      <c r="K874" s="136">
        <f t="shared" si="133"/>
        <v>17260</v>
      </c>
      <c r="L874" t="e">
        <f>SQRT(($C$5/2)^2-($C$5/2)^2*'(OLD) bottom seam length'!K874^2/($C$6/2)^2)</f>
        <v>#DIV/0!</v>
      </c>
      <c r="O874" s="136">
        <f t="shared" si="134"/>
        <v>17260</v>
      </c>
      <c r="P874" t="b">
        <f t="shared" si="135"/>
        <v>0</v>
      </c>
      <c r="T874" s="136">
        <f t="shared" si="136"/>
        <v>17240</v>
      </c>
      <c r="U874" t="e">
        <f>SQRT(($U$6/2)^2-($U$6/2)^2*'(OLD) bottom seam length'!T874^2/($U$7/2)^2)</f>
        <v>#VALUE!</v>
      </c>
      <c r="W874" s="136">
        <f t="shared" si="137"/>
        <v>17240</v>
      </c>
      <c r="X874" t="e">
        <f>SQRT(($U$6/2)^2-($U$6/2)^2*'(OLD) bottom seam length'!W874^2/($U$7/2)^2)</f>
        <v>#VALUE!</v>
      </c>
      <c r="Z874" s="136">
        <f t="shared" si="138"/>
        <v>17240</v>
      </c>
      <c r="AA874" t="e">
        <f>SQRT(($U$6/2)^2-($U$6/2)^2*'(OLD) bottom seam length'!Z874^2/($U$7/2)^2)</f>
        <v>#VALUE!</v>
      </c>
      <c r="AC874" s="136">
        <f t="shared" si="139"/>
        <v>17240</v>
      </c>
      <c r="AD874" t="e">
        <f>SQRT(($U$6/2)^2-($U$6/2)^2*'(OLD) bottom seam length'!AC874^2/($U$7/2)^2)</f>
        <v>#VALUE!</v>
      </c>
    </row>
    <row r="875" spans="2:30">
      <c r="B875" s="136">
        <f t="shared" si="130"/>
        <v>17280</v>
      </c>
      <c r="C875" t="e">
        <f>SQRT(($C$5/2)^2-($C$5/2)^2*'(OLD) bottom seam length'!B875^2/($C$6/2)^2)</f>
        <v>#DIV/0!</v>
      </c>
      <c r="E875" s="136">
        <f t="shared" si="131"/>
        <v>17280</v>
      </c>
      <c r="F875" t="e">
        <f>SQRT(($C$5/2)^2-($C$5/2)^2*'(OLD) bottom seam length'!E875^2/($C$6/2)^2)</f>
        <v>#DIV/0!</v>
      </c>
      <c r="H875" s="136">
        <f t="shared" si="132"/>
        <v>17280</v>
      </c>
      <c r="I875" t="e">
        <f>SQRT(($C$5/2)^2-($C$5/2)^2*'(OLD) bottom seam length'!H875^2/($C$6/2)^2)</f>
        <v>#DIV/0!</v>
      </c>
      <c r="K875" s="136">
        <f t="shared" si="133"/>
        <v>17280</v>
      </c>
      <c r="L875" t="e">
        <f>SQRT(($C$5/2)^2-($C$5/2)^2*'(OLD) bottom seam length'!K875^2/($C$6/2)^2)</f>
        <v>#DIV/0!</v>
      </c>
      <c r="O875" s="136">
        <f t="shared" si="134"/>
        <v>17280</v>
      </c>
      <c r="P875" t="b">
        <f t="shared" si="135"/>
        <v>0</v>
      </c>
      <c r="T875" s="136">
        <f t="shared" si="136"/>
        <v>17260</v>
      </c>
      <c r="U875" t="e">
        <f>SQRT(($U$6/2)^2-($U$6/2)^2*'(OLD) bottom seam length'!T875^2/($U$7/2)^2)</f>
        <v>#VALUE!</v>
      </c>
      <c r="W875" s="136">
        <f t="shared" si="137"/>
        <v>17260</v>
      </c>
      <c r="X875" t="e">
        <f>SQRT(($U$6/2)^2-($U$6/2)^2*'(OLD) bottom seam length'!W875^2/($U$7/2)^2)</f>
        <v>#VALUE!</v>
      </c>
      <c r="Z875" s="136">
        <f t="shared" si="138"/>
        <v>17260</v>
      </c>
      <c r="AA875" t="e">
        <f>SQRT(($U$6/2)^2-($U$6/2)^2*'(OLD) bottom seam length'!Z875^2/($U$7/2)^2)</f>
        <v>#VALUE!</v>
      </c>
      <c r="AC875" s="136">
        <f t="shared" si="139"/>
        <v>17260</v>
      </c>
      <c r="AD875" t="e">
        <f>SQRT(($U$6/2)^2-($U$6/2)^2*'(OLD) bottom seam length'!AC875^2/($U$7/2)^2)</f>
        <v>#VALUE!</v>
      </c>
    </row>
    <row r="876" spans="2:30">
      <c r="B876" s="136">
        <f t="shared" si="130"/>
        <v>17300</v>
      </c>
      <c r="C876" t="e">
        <f>SQRT(($C$5/2)^2-($C$5/2)^2*'(OLD) bottom seam length'!B876^2/($C$6/2)^2)</f>
        <v>#DIV/0!</v>
      </c>
      <c r="E876" s="136">
        <f t="shared" si="131"/>
        <v>17300</v>
      </c>
      <c r="F876" t="e">
        <f>SQRT(($C$5/2)^2-($C$5/2)^2*'(OLD) bottom seam length'!E876^2/($C$6/2)^2)</f>
        <v>#DIV/0!</v>
      </c>
      <c r="H876" s="136">
        <f t="shared" si="132"/>
        <v>17300</v>
      </c>
      <c r="I876" t="e">
        <f>SQRT(($C$5/2)^2-($C$5/2)^2*'(OLD) bottom seam length'!H876^2/($C$6/2)^2)</f>
        <v>#DIV/0!</v>
      </c>
      <c r="K876" s="136">
        <f t="shared" si="133"/>
        <v>17300</v>
      </c>
      <c r="L876" t="e">
        <f>SQRT(($C$5/2)^2-($C$5/2)^2*'(OLD) bottom seam length'!K876^2/($C$6/2)^2)</f>
        <v>#DIV/0!</v>
      </c>
      <c r="O876" s="136">
        <f t="shared" si="134"/>
        <v>17300</v>
      </c>
      <c r="P876" t="b">
        <f t="shared" si="135"/>
        <v>0</v>
      </c>
      <c r="T876" s="136">
        <f t="shared" si="136"/>
        <v>17280</v>
      </c>
      <c r="U876" t="e">
        <f>SQRT(($U$6/2)^2-($U$6/2)^2*'(OLD) bottom seam length'!T876^2/($U$7/2)^2)</f>
        <v>#VALUE!</v>
      </c>
      <c r="W876" s="136">
        <f t="shared" si="137"/>
        <v>17280</v>
      </c>
      <c r="X876" t="e">
        <f>SQRT(($U$6/2)^2-($U$6/2)^2*'(OLD) bottom seam length'!W876^2/($U$7/2)^2)</f>
        <v>#VALUE!</v>
      </c>
      <c r="Z876" s="136">
        <f t="shared" si="138"/>
        <v>17280</v>
      </c>
      <c r="AA876" t="e">
        <f>SQRT(($U$6/2)^2-($U$6/2)^2*'(OLD) bottom seam length'!Z876^2/($U$7/2)^2)</f>
        <v>#VALUE!</v>
      </c>
      <c r="AC876" s="136">
        <f t="shared" si="139"/>
        <v>17280</v>
      </c>
      <c r="AD876" t="e">
        <f>SQRT(($U$6/2)^2-($U$6/2)^2*'(OLD) bottom seam length'!AC876^2/($U$7/2)^2)</f>
        <v>#VALUE!</v>
      </c>
    </row>
    <row r="877" spans="2:30">
      <c r="B877" s="136">
        <f t="shared" si="130"/>
        <v>17320</v>
      </c>
      <c r="C877" t="e">
        <f>SQRT(($C$5/2)^2-($C$5/2)^2*'(OLD) bottom seam length'!B877^2/($C$6/2)^2)</f>
        <v>#DIV/0!</v>
      </c>
      <c r="E877" s="136">
        <f t="shared" si="131"/>
        <v>17320</v>
      </c>
      <c r="F877" t="e">
        <f>SQRT(($C$5/2)^2-($C$5/2)^2*'(OLD) bottom seam length'!E877^2/($C$6/2)^2)</f>
        <v>#DIV/0!</v>
      </c>
      <c r="H877" s="136">
        <f t="shared" si="132"/>
        <v>17320</v>
      </c>
      <c r="I877" t="e">
        <f>SQRT(($C$5/2)^2-($C$5/2)^2*'(OLD) bottom seam length'!H877^2/($C$6/2)^2)</f>
        <v>#DIV/0!</v>
      </c>
      <c r="K877" s="136">
        <f t="shared" si="133"/>
        <v>17320</v>
      </c>
      <c r="L877" t="e">
        <f>SQRT(($C$5/2)^2-($C$5/2)^2*'(OLD) bottom seam length'!K877^2/($C$6/2)^2)</f>
        <v>#DIV/0!</v>
      </c>
      <c r="O877" s="136">
        <f t="shared" si="134"/>
        <v>17320</v>
      </c>
      <c r="P877" t="b">
        <f t="shared" si="135"/>
        <v>0</v>
      </c>
      <c r="T877" s="136">
        <f t="shared" si="136"/>
        <v>17300</v>
      </c>
      <c r="U877" t="e">
        <f>SQRT(($U$6/2)^2-($U$6/2)^2*'(OLD) bottom seam length'!T877^2/($U$7/2)^2)</f>
        <v>#VALUE!</v>
      </c>
      <c r="W877" s="136">
        <f t="shared" si="137"/>
        <v>17300</v>
      </c>
      <c r="X877" t="e">
        <f>SQRT(($U$6/2)^2-($U$6/2)^2*'(OLD) bottom seam length'!W877^2/($U$7/2)^2)</f>
        <v>#VALUE!</v>
      </c>
      <c r="Z877" s="136">
        <f t="shared" si="138"/>
        <v>17300</v>
      </c>
      <c r="AA877" t="e">
        <f>SQRT(($U$6/2)^2-($U$6/2)^2*'(OLD) bottom seam length'!Z877^2/($U$7/2)^2)</f>
        <v>#VALUE!</v>
      </c>
      <c r="AC877" s="136">
        <f t="shared" si="139"/>
        <v>17300</v>
      </c>
      <c r="AD877" t="e">
        <f>SQRT(($U$6/2)^2-($U$6/2)^2*'(OLD) bottom seam length'!AC877^2/($U$7/2)^2)</f>
        <v>#VALUE!</v>
      </c>
    </row>
    <row r="878" spans="2:30">
      <c r="B878" s="136">
        <f t="shared" si="130"/>
        <v>17340</v>
      </c>
      <c r="C878" t="e">
        <f>SQRT(($C$5/2)^2-($C$5/2)^2*'(OLD) bottom seam length'!B878^2/($C$6/2)^2)</f>
        <v>#DIV/0!</v>
      </c>
      <c r="E878" s="136">
        <f t="shared" si="131"/>
        <v>17340</v>
      </c>
      <c r="F878" t="e">
        <f>SQRT(($C$5/2)^2-($C$5/2)^2*'(OLD) bottom seam length'!E878^2/($C$6/2)^2)</f>
        <v>#DIV/0!</v>
      </c>
      <c r="H878" s="136">
        <f t="shared" si="132"/>
        <v>17340</v>
      </c>
      <c r="I878" t="e">
        <f>SQRT(($C$5/2)^2-($C$5/2)^2*'(OLD) bottom seam length'!H878^2/($C$6/2)^2)</f>
        <v>#DIV/0!</v>
      </c>
      <c r="K878" s="136">
        <f t="shared" si="133"/>
        <v>17340</v>
      </c>
      <c r="L878" t="e">
        <f>SQRT(($C$5/2)^2-($C$5/2)^2*'(OLD) bottom seam length'!K878^2/($C$6/2)^2)</f>
        <v>#DIV/0!</v>
      </c>
      <c r="O878" s="136">
        <f t="shared" si="134"/>
        <v>17340</v>
      </c>
      <c r="P878" t="b">
        <f t="shared" si="135"/>
        <v>0</v>
      </c>
      <c r="T878" s="136">
        <f t="shared" si="136"/>
        <v>17320</v>
      </c>
      <c r="U878" t="e">
        <f>SQRT(($U$6/2)^2-($U$6/2)^2*'(OLD) bottom seam length'!T878^2/($U$7/2)^2)</f>
        <v>#VALUE!</v>
      </c>
      <c r="W878" s="136">
        <f t="shared" si="137"/>
        <v>17320</v>
      </c>
      <c r="X878" t="e">
        <f>SQRT(($U$6/2)^2-($U$6/2)^2*'(OLD) bottom seam length'!W878^2/($U$7/2)^2)</f>
        <v>#VALUE!</v>
      </c>
      <c r="Z878" s="136">
        <f t="shared" si="138"/>
        <v>17320</v>
      </c>
      <c r="AA878" t="e">
        <f>SQRT(($U$6/2)^2-($U$6/2)^2*'(OLD) bottom seam length'!Z878^2/($U$7/2)^2)</f>
        <v>#VALUE!</v>
      </c>
      <c r="AC878" s="136">
        <f t="shared" si="139"/>
        <v>17320</v>
      </c>
      <c r="AD878" t="e">
        <f>SQRT(($U$6/2)^2-($U$6/2)^2*'(OLD) bottom seam length'!AC878^2/($U$7/2)^2)</f>
        <v>#VALUE!</v>
      </c>
    </row>
    <row r="879" spans="2:30">
      <c r="B879" s="136">
        <f t="shared" si="130"/>
        <v>17360</v>
      </c>
      <c r="C879" t="e">
        <f>SQRT(($C$5/2)^2-($C$5/2)^2*'(OLD) bottom seam length'!B879^2/($C$6/2)^2)</f>
        <v>#DIV/0!</v>
      </c>
      <c r="E879" s="136">
        <f t="shared" si="131"/>
        <v>17360</v>
      </c>
      <c r="F879" t="e">
        <f>SQRT(($C$5/2)^2-($C$5/2)^2*'(OLD) bottom seam length'!E879^2/($C$6/2)^2)</f>
        <v>#DIV/0!</v>
      </c>
      <c r="H879" s="136">
        <f t="shared" si="132"/>
        <v>17360</v>
      </c>
      <c r="I879" t="e">
        <f>SQRT(($C$5/2)^2-($C$5/2)^2*'(OLD) bottom seam length'!H879^2/($C$6/2)^2)</f>
        <v>#DIV/0!</v>
      </c>
      <c r="K879" s="136">
        <f t="shared" si="133"/>
        <v>17360</v>
      </c>
      <c r="L879" t="e">
        <f>SQRT(($C$5/2)^2-($C$5/2)^2*'(OLD) bottom seam length'!K879^2/($C$6/2)^2)</f>
        <v>#DIV/0!</v>
      </c>
      <c r="O879" s="136">
        <f t="shared" si="134"/>
        <v>17360</v>
      </c>
      <c r="P879" t="b">
        <f t="shared" si="135"/>
        <v>0</v>
      </c>
      <c r="T879" s="136">
        <f t="shared" si="136"/>
        <v>17340</v>
      </c>
      <c r="U879" t="e">
        <f>SQRT(($U$6/2)^2-($U$6/2)^2*'(OLD) bottom seam length'!T879^2/($U$7/2)^2)</f>
        <v>#VALUE!</v>
      </c>
      <c r="W879" s="136">
        <f t="shared" si="137"/>
        <v>17340</v>
      </c>
      <c r="X879" t="e">
        <f>SQRT(($U$6/2)^2-($U$6/2)^2*'(OLD) bottom seam length'!W879^2/($U$7/2)^2)</f>
        <v>#VALUE!</v>
      </c>
      <c r="Z879" s="136">
        <f t="shared" si="138"/>
        <v>17340</v>
      </c>
      <c r="AA879" t="e">
        <f>SQRT(($U$6/2)^2-($U$6/2)^2*'(OLD) bottom seam length'!Z879^2/($U$7/2)^2)</f>
        <v>#VALUE!</v>
      </c>
      <c r="AC879" s="136">
        <f t="shared" si="139"/>
        <v>17340</v>
      </c>
      <c r="AD879" t="e">
        <f>SQRT(($U$6/2)^2-($U$6/2)^2*'(OLD) bottom seam length'!AC879^2/($U$7/2)^2)</f>
        <v>#VALUE!</v>
      </c>
    </row>
    <row r="880" spans="2:30">
      <c r="B880" s="136">
        <f t="shared" si="130"/>
        <v>17380</v>
      </c>
      <c r="C880" t="e">
        <f>SQRT(($C$5/2)^2-($C$5/2)^2*'(OLD) bottom seam length'!B880^2/($C$6/2)^2)</f>
        <v>#DIV/0!</v>
      </c>
      <c r="E880" s="136">
        <f t="shared" si="131"/>
        <v>17380</v>
      </c>
      <c r="F880" t="e">
        <f>SQRT(($C$5/2)^2-($C$5/2)^2*'(OLD) bottom seam length'!E880^2/($C$6/2)^2)</f>
        <v>#DIV/0!</v>
      </c>
      <c r="H880" s="136">
        <f t="shared" si="132"/>
        <v>17380</v>
      </c>
      <c r="I880" t="e">
        <f>SQRT(($C$5/2)^2-($C$5/2)^2*'(OLD) bottom seam length'!H880^2/($C$6/2)^2)</f>
        <v>#DIV/0!</v>
      </c>
      <c r="K880" s="136">
        <f t="shared" si="133"/>
        <v>17380</v>
      </c>
      <c r="L880" t="e">
        <f>SQRT(($C$5/2)^2-($C$5/2)^2*'(OLD) bottom seam length'!K880^2/($C$6/2)^2)</f>
        <v>#DIV/0!</v>
      </c>
      <c r="O880" s="136">
        <f t="shared" si="134"/>
        <v>17380</v>
      </c>
      <c r="P880" t="b">
        <f t="shared" si="135"/>
        <v>0</v>
      </c>
      <c r="T880" s="136">
        <f t="shared" si="136"/>
        <v>17360</v>
      </c>
      <c r="U880" t="e">
        <f>SQRT(($U$6/2)^2-($U$6/2)^2*'(OLD) bottom seam length'!T880^2/($U$7/2)^2)</f>
        <v>#VALUE!</v>
      </c>
      <c r="W880" s="136">
        <f t="shared" si="137"/>
        <v>17360</v>
      </c>
      <c r="X880" t="e">
        <f>SQRT(($U$6/2)^2-($U$6/2)^2*'(OLD) bottom seam length'!W880^2/($U$7/2)^2)</f>
        <v>#VALUE!</v>
      </c>
      <c r="Z880" s="136">
        <f t="shared" si="138"/>
        <v>17360</v>
      </c>
      <c r="AA880" t="e">
        <f>SQRT(($U$6/2)^2-($U$6/2)^2*'(OLD) bottom seam length'!Z880^2/($U$7/2)^2)</f>
        <v>#VALUE!</v>
      </c>
      <c r="AC880" s="136">
        <f t="shared" si="139"/>
        <v>17360</v>
      </c>
      <c r="AD880" t="e">
        <f>SQRT(($U$6/2)^2-($U$6/2)^2*'(OLD) bottom seam length'!AC880^2/($U$7/2)^2)</f>
        <v>#VALUE!</v>
      </c>
    </row>
    <row r="881" spans="2:30">
      <c r="B881" s="136">
        <f t="shared" si="130"/>
        <v>17400</v>
      </c>
      <c r="C881" t="e">
        <f>SQRT(($C$5/2)^2-($C$5/2)^2*'(OLD) bottom seam length'!B881^2/($C$6/2)^2)</f>
        <v>#DIV/0!</v>
      </c>
      <c r="E881" s="136">
        <f t="shared" si="131"/>
        <v>17400</v>
      </c>
      <c r="F881" t="e">
        <f>SQRT(($C$5/2)^2-($C$5/2)^2*'(OLD) bottom seam length'!E881^2/($C$6/2)^2)</f>
        <v>#DIV/0!</v>
      </c>
      <c r="H881" s="136">
        <f t="shared" si="132"/>
        <v>17400</v>
      </c>
      <c r="I881" t="e">
        <f>SQRT(($C$5/2)^2-($C$5/2)^2*'(OLD) bottom seam length'!H881^2/($C$6/2)^2)</f>
        <v>#DIV/0!</v>
      </c>
      <c r="K881" s="136">
        <f t="shared" si="133"/>
        <v>17400</v>
      </c>
      <c r="L881" t="e">
        <f>SQRT(($C$5/2)^2-($C$5/2)^2*'(OLD) bottom seam length'!K881^2/($C$6/2)^2)</f>
        <v>#DIV/0!</v>
      </c>
      <c r="O881" s="136">
        <f t="shared" si="134"/>
        <v>17400</v>
      </c>
      <c r="P881" t="b">
        <f t="shared" si="135"/>
        <v>0</v>
      </c>
      <c r="T881" s="136">
        <f t="shared" si="136"/>
        <v>17380</v>
      </c>
      <c r="U881" t="e">
        <f>SQRT(($U$6/2)^2-($U$6/2)^2*'(OLD) bottom seam length'!T881^2/($U$7/2)^2)</f>
        <v>#VALUE!</v>
      </c>
      <c r="W881" s="136">
        <f t="shared" si="137"/>
        <v>17380</v>
      </c>
      <c r="X881" t="e">
        <f>SQRT(($U$6/2)^2-($U$6/2)^2*'(OLD) bottom seam length'!W881^2/($U$7/2)^2)</f>
        <v>#VALUE!</v>
      </c>
      <c r="Z881" s="136">
        <f t="shared" si="138"/>
        <v>17380</v>
      </c>
      <c r="AA881" t="e">
        <f>SQRT(($U$6/2)^2-($U$6/2)^2*'(OLD) bottom seam length'!Z881^2/($U$7/2)^2)</f>
        <v>#VALUE!</v>
      </c>
      <c r="AC881" s="136">
        <f t="shared" si="139"/>
        <v>17380</v>
      </c>
      <c r="AD881" t="e">
        <f>SQRT(($U$6/2)^2-($U$6/2)^2*'(OLD) bottom seam length'!AC881^2/($U$7/2)^2)</f>
        <v>#VALUE!</v>
      </c>
    </row>
    <row r="882" spans="2:30">
      <c r="B882" s="136">
        <f t="shared" si="130"/>
        <v>17420</v>
      </c>
      <c r="C882" t="e">
        <f>SQRT(($C$5/2)^2-($C$5/2)^2*'(OLD) bottom seam length'!B882^2/($C$6/2)^2)</f>
        <v>#DIV/0!</v>
      </c>
      <c r="E882" s="136">
        <f t="shared" si="131"/>
        <v>17420</v>
      </c>
      <c r="F882" t="e">
        <f>SQRT(($C$5/2)^2-($C$5/2)^2*'(OLD) bottom seam length'!E882^2/($C$6/2)^2)</f>
        <v>#DIV/0!</v>
      </c>
      <c r="H882" s="136">
        <f t="shared" si="132"/>
        <v>17420</v>
      </c>
      <c r="I882" t="e">
        <f>SQRT(($C$5/2)^2-($C$5/2)^2*'(OLD) bottom seam length'!H882^2/($C$6/2)^2)</f>
        <v>#DIV/0!</v>
      </c>
      <c r="K882" s="136">
        <f t="shared" si="133"/>
        <v>17420</v>
      </c>
      <c r="L882" t="e">
        <f>SQRT(($C$5/2)^2-($C$5/2)^2*'(OLD) bottom seam length'!K882^2/($C$6/2)^2)</f>
        <v>#DIV/0!</v>
      </c>
      <c r="O882" s="136">
        <f t="shared" si="134"/>
        <v>17420</v>
      </c>
      <c r="P882" t="b">
        <f t="shared" si="135"/>
        <v>0</v>
      </c>
      <c r="T882" s="136">
        <f t="shared" si="136"/>
        <v>17400</v>
      </c>
      <c r="U882" t="e">
        <f>SQRT(($U$6/2)^2-($U$6/2)^2*'(OLD) bottom seam length'!T882^2/($U$7/2)^2)</f>
        <v>#VALUE!</v>
      </c>
      <c r="W882" s="136">
        <f t="shared" si="137"/>
        <v>17400</v>
      </c>
      <c r="X882" t="e">
        <f>SQRT(($U$6/2)^2-($U$6/2)^2*'(OLD) bottom seam length'!W882^2/($U$7/2)^2)</f>
        <v>#VALUE!</v>
      </c>
      <c r="Z882" s="136">
        <f t="shared" si="138"/>
        <v>17400</v>
      </c>
      <c r="AA882" t="e">
        <f>SQRT(($U$6/2)^2-($U$6/2)^2*'(OLD) bottom seam length'!Z882^2/($U$7/2)^2)</f>
        <v>#VALUE!</v>
      </c>
      <c r="AC882" s="136">
        <f t="shared" si="139"/>
        <v>17400</v>
      </c>
      <c r="AD882" t="e">
        <f>SQRT(($U$6/2)^2-($U$6/2)^2*'(OLD) bottom seam length'!AC882^2/($U$7/2)^2)</f>
        <v>#VALUE!</v>
      </c>
    </row>
    <row r="883" spans="2:30">
      <c r="B883" s="136">
        <f t="shared" si="130"/>
        <v>17440</v>
      </c>
      <c r="C883" t="e">
        <f>SQRT(($C$5/2)^2-($C$5/2)^2*'(OLD) bottom seam length'!B883^2/($C$6/2)^2)</f>
        <v>#DIV/0!</v>
      </c>
      <c r="E883" s="136">
        <f t="shared" si="131"/>
        <v>17440</v>
      </c>
      <c r="F883" t="e">
        <f>SQRT(($C$5/2)^2-($C$5/2)^2*'(OLD) bottom seam length'!E883^2/($C$6/2)^2)</f>
        <v>#DIV/0!</v>
      </c>
      <c r="H883" s="136">
        <f t="shared" si="132"/>
        <v>17440</v>
      </c>
      <c r="I883" t="e">
        <f>SQRT(($C$5/2)^2-($C$5/2)^2*'(OLD) bottom seam length'!H883^2/($C$6/2)^2)</f>
        <v>#DIV/0!</v>
      </c>
      <c r="K883" s="136">
        <f t="shared" si="133"/>
        <v>17440</v>
      </c>
      <c r="L883" t="e">
        <f>SQRT(($C$5/2)^2-($C$5/2)^2*'(OLD) bottom seam length'!K883^2/($C$6/2)^2)</f>
        <v>#DIV/0!</v>
      </c>
      <c r="O883" s="136">
        <f t="shared" si="134"/>
        <v>17440</v>
      </c>
      <c r="P883" t="b">
        <f t="shared" si="135"/>
        <v>0</v>
      </c>
      <c r="T883" s="136">
        <f t="shared" si="136"/>
        <v>17420</v>
      </c>
      <c r="U883" t="e">
        <f>SQRT(($U$6/2)^2-($U$6/2)^2*'(OLD) bottom seam length'!T883^2/($U$7/2)^2)</f>
        <v>#VALUE!</v>
      </c>
      <c r="W883" s="136">
        <f t="shared" si="137"/>
        <v>17420</v>
      </c>
      <c r="X883" t="e">
        <f>SQRT(($U$6/2)^2-($U$6/2)^2*'(OLD) bottom seam length'!W883^2/($U$7/2)^2)</f>
        <v>#VALUE!</v>
      </c>
      <c r="Z883" s="136">
        <f t="shared" si="138"/>
        <v>17420</v>
      </c>
      <c r="AA883" t="e">
        <f>SQRT(($U$6/2)^2-($U$6/2)^2*'(OLD) bottom seam length'!Z883^2/($U$7/2)^2)</f>
        <v>#VALUE!</v>
      </c>
      <c r="AC883" s="136">
        <f t="shared" si="139"/>
        <v>17420</v>
      </c>
      <c r="AD883" t="e">
        <f>SQRT(($U$6/2)^2-($U$6/2)^2*'(OLD) bottom seam length'!AC883^2/($U$7/2)^2)</f>
        <v>#VALUE!</v>
      </c>
    </row>
    <row r="884" spans="2:30">
      <c r="B884" s="136">
        <f t="shared" si="130"/>
        <v>17460</v>
      </c>
      <c r="C884" t="e">
        <f>SQRT(($C$5/2)^2-($C$5/2)^2*'(OLD) bottom seam length'!B884^2/($C$6/2)^2)</f>
        <v>#DIV/0!</v>
      </c>
      <c r="E884" s="136">
        <f t="shared" si="131"/>
        <v>17460</v>
      </c>
      <c r="F884" t="e">
        <f>SQRT(($C$5/2)^2-($C$5/2)^2*'(OLD) bottom seam length'!E884^2/($C$6/2)^2)</f>
        <v>#DIV/0!</v>
      </c>
      <c r="H884" s="136">
        <f t="shared" si="132"/>
        <v>17460</v>
      </c>
      <c r="I884" t="e">
        <f>SQRT(($C$5/2)^2-($C$5/2)^2*'(OLD) bottom seam length'!H884^2/($C$6/2)^2)</f>
        <v>#DIV/0!</v>
      </c>
      <c r="K884" s="136">
        <f t="shared" si="133"/>
        <v>17460</v>
      </c>
      <c r="L884" t="e">
        <f>SQRT(($C$5/2)^2-($C$5/2)^2*'(OLD) bottom seam length'!K884^2/($C$6/2)^2)</f>
        <v>#DIV/0!</v>
      </c>
      <c r="O884" s="136">
        <f t="shared" si="134"/>
        <v>17460</v>
      </c>
      <c r="P884" t="b">
        <f t="shared" si="135"/>
        <v>0</v>
      </c>
      <c r="T884" s="136">
        <f t="shared" si="136"/>
        <v>17440</v>
      </c>
      <c r="U884" t="e">
        <f>SQRT(($U$6/2)^2-($U$6/2)^2*'(OLD) bottom seam length'!T884^2/($U$7/2)^2)</f>
        <v>#VALUE!</v>
      </c>
      <c r="W884" s="136">
        <f t="shared" si="137"/>
        <v>17440</v>
      </c>
      <c r="X884" t="e">
        <f>SQRT(($U$6/2)^2-($U$6/2)^2*'(OLD) bottom seam length'!W884^2/($U$7/2)^2)</f>
        <v>#VALUE!</v>
      </c>
      <c r="Z884" s="136">
        <f t="shared" si="138"/>
        <v>17440</v>
      </c>
      <c r="AA884" t="e">
        <f>SQRT(($U$6/2)^2-($U$6/2)^2*'(OLD) bottom seam length'!Z884^2/($U$7/2)^2)</f>
        <v>#VALUE!</v>
      </c>
      <c r="AC884" s="136">
        <f t="shared" si="139"/>
        <v>17440</v>
      </c>
      <c r="AD884" t="e">
        <f>SQRT(($U$6/2)^2-($U$6/2)^2*'(OLD) bottom seam length'!AC884^2/($U$7/2)^2)</f>
        <v>#VALUE!</v>
      </c>
    </row>
    <row r="885" spans="2:30">
      <c r="B885" s="136">
        <f t="shared" si="130"/>
        <v>17480</v>
      </c>
      <c r="C885" t="e">
        <f>SQRT(($C$5/2)^2-($C$5/2)^2*'(OLD) bottom seam length'!B885^2/($C$6/2)^2)</f>
        <v>#DIV/0!</v>
      </c>
      <c r="E885" s="136">
        <f t="shared" si="131"/>
        <v>17480</v>
      </c>
      <c r="F885" t="e">
        <f>SQRT(($C$5/2)^2-($C$5/2)^2*'(OLD) bottom seam length'!E885^2/($C$6/2)^2)</f>
        <v>#DIV/0!</v>
      </c>
      <c r="H885" s="136">
        <f t="shared" si="132"/>
        <v>17480</v>
      </c>
      <c r="I885" t="e">
        <f>SQRT(($C$5/2)^2-($C$5/2)^2*'(OLD) bottom seam length'!H885^2/($C$6/2)^2)</f>
        <v>#DIV/0!</v>
      </c>
      <c r="K885" s="136">
        <f t="shared" si="133"/>
        <v>17480</v>
      </c>
      <c r="L885" t="e">
        <f>SQRT(($C$5/2)^2-($C$5/2)^2*'(OLD) bottom seam length'!K885^2/($C$6/2)^2)</f>
        <v>#DIV/0!</v>
      </c>
      <c r="O885" s="136">
        <f t="shared" si="134"/>
        <v>17480</v>
      </c>
      <c r="P885" t="b">
        <f t="shared" si="135"/>
        <v>0</v>
      </c>
      <c r="T885" s="136">
        <f t="shared" si="136"/>
        <v>17460</v>
      </c>
      <c r="U885" t="e">
        <f>SQRT(($U$6/2)^2-($U$6/2)^2*'(OLD) bottom seam length'!T885^2/($U$7/2)^2)</f>
        <v>#VALUE!</v>
      </c>
      <c r="W885" s="136">
        <f t="shared" si="137"/>
        <v>17460</v>
      </c>
      <c r="X885" t="e">
        <f>SQRT(($U$6/2)^2-($U$6/2)^2*'(OLD) bottom seam length'!W885^2/($U$7/2)^2)</f>
        <v>#VALUE!</v>
      </c>
      <c r="Z885" s="136">
        <f t="shared" si="138"/>
        <v>17460</v>
      </c>
      <c r="AA885" t="e">
        <f>SQRT(($U$6/2)^2-($U$6/2)^2*'(OLD) bottom seam length'!Z885^2/($U$7/2)^2)</f>
        <v>#VALUE!</v>
      </c>
      <c r="AC885" s="136">
        <f t="shared" si="139"/>
        <v>17460</v>
      </c>
      <c r="AD885" t="e">
        <f>SQRT(($U$6/2)^2-($U$6/2)^2*'(OLD) bottom seam length'!AC885^2/($U$7/2)^2)</f>
        <v>#VALUE!</v>
      </c>
    </row>
    <row r="886" spans="2:30">
      <c r="B886" s="136">
        <f t="shared" si="130"/>
        <v>17500</v>
      </c>
      <c r="C886" t="e">
        <f>SQRT(($C$5/2)^2-($C$5/2)^2*'(OLD) bottom seam length'!B886^2/($C$6/2)^2)</f>
        <v>#DIV/0!</v>
      </c>
      <c r="E886" s="136">
        <f t="shared" si="131"/>
        <v>17500</v>
      </c>
      <c r="F886" t="e">
        <f>SQRT(($C$5/2)^2-($C$5/2)^2*'(OLD) bottom seam length'!E886^2/($C$6/2)^2)</f>
        <v>#DIV/0!</v>
      </c>
      <c r="H886" s="136">
        <f t="shared" si="132"/>
        <v>17500</v>
      </c>
      <c r="I886" t="e">
        <f>SQRT(($C$5/2)^2-($C$5/2)^2*'(OLD) bottom seam length'!H886^2/($C$6/2)^2)</f>
        <v>#DIV/0!</v>
      </c>
      <c r="K886" s="136">
        <f t="shared" si="133"/>
        <v>17500</v>
      </c>
      <c r="L886" t="e">
        <f>SQRT(($C$5/2)^2-($C$5/2)^2*'(OLD) bottom seam length'!K886^2/($C$6/2)^2)</f>
        <v>#DIV/0!</v>
      </c>
      <c r="O886" s="136">
        <f t="shared" si="134"/>
        <v>17500</v>
      </c>
      <c r="P886" t="b">
        <f t="shared" si="135"/>
        <v>0</v>
      </c>
      <c r="T886" s="136">
        <f t="shared" si="136"/>
        <v>17480</v>
      </c>
      <c r="U886" t="e">
        <f>SQRT(($U$6/2)^2-($U$6/2)^2*'(OLD) bottom seam length'!T886^2/($U$7/2)^2)</f>
        <v>#VALUE!</v>
      </c>
      <c r="W886" s="136">
        <f t="shared" si="137"/>
        <v>17480</v>
      </c>
      <c r="X886" t="e">
        <f>SQRT(($U$6/2)^2-($U$6/2)^2*'(OLD) bottom seam length'!W886^2/($U$7/2)^2)</f>
        <v>#VALUE!</v>
      </c>
      <c r="Z886" s="136">
        <f t="shared" si="138"/>
        <v>17480</v>
      </c>
      <c r="AA886" t="e">
        <f>SQRT(($U$6/2)^2-($U$6/2)^2*'(OLD) bottom seam length'!Z886^2/($U$7/2)^2)</f>
        <v>#VALUE!</v>
      </c>
      <c r="AC886" s="136">
        <f t="shared" si="139"/>
        <v>17480</v>
      </c>
      <c r="AD886" t="e">
        <f>SQRT(($U$6/2)^2-($U$6/2)^2*'(OLD) bottom seam length'!AC886^2/($U$7/2)^2)</f>
        <v>#VALUE!</v>
      </c>
    </row>
    <row r="887" spans="2:30">
      <c r="B887" s="136">
        <f t="shared" si="130"/>
        <v>17520</v>
      </c>
      <c r="C887" t="e">
        <f>SQRT(($C$5/2)^2-($C$5/2)^2*'(OLD) bottom seam length'!B887^2/($C$6/2)^2)</f>
        <v>#DIV/0!</v>
      </c>
      <c r="E887" s="136">
        <f t="shared" si="131"/>
        <v>17520</v>
      </c>
      <c r="F887" t="e">
        <f>SQRT(($C$5/2)^2-($C$5/2)^2*'(OLD) bottom seam length'!E887^2/($C$6/2)^2)</f>
        <v>#DIV/0!</v>
      </c>
      <c r="H887" s="136">
        <f t="shared" si="132"/>
        <v>17520</v>
      </c>
      <c r="I887" t="e">
        <f>SQRT(($C$5/2)^2-($C$5/2)^2*'(OLD) bottom seam length'!H887^2/($C$6/2)^2)</f>
        <v>#DIV/0!</v>
      </c>
      <c r="K887" s="136">
        <f t="shared" si="133"/>
        <v>17520</v>
      </c>
      <c r="L887" t="e">
        <f>SQRT(($C$5/2)^2-($C$5/2)^2*'(OLD) bottom seam length'!K887^2/($C$6/2)^2)</f>
        <v>#DIV/0!</v>
      </c>
      <c r="O887" s="136">
        <f t="shared" si="134"/>
        <v>17520</v>
      </c>
      <c r="P887" t="b">
        <f t="shared" si="135"/>
        <v>0</v>
      </c>
      <c r="T887" s="136">
        <f t="shared" si="136"/>
        <v>17500</v>
      </c>
      <c r="U887" t="e">
        <f>SQRT(($U$6/2)^2-($U$6/2)^2*'(OLD) bottom seam length'!T887^2/($U$7/2)^2)</f>
        <v>#VALUE!</v>
      </c>
      <c r="W887" s="136">
        <f t="shared" si="137"/>
        <v>17500</v>
      </c>
      <c r="X887" t="e">
        <f>SQRT(($U$6/2)^2-($U$6/2)^2*'(OLD) bottom seam length'!W887^2/($U$7/2)^2)</f>
        <v>#VALUE!</v>
      </c>
      <c r="Z887" s="136">
        <f t="shared" si="138"/>
        <v>17500</v>
      </c>
      <c r="AA887" t="e">
        <f>SQRT(($U$6/2)^2-($U$6/2)^2*'(OLD) bottom seam length'!Z887^2/($U$7/2)^2)</f>
        <v>#VALUE!</v>
      </c>
      <c r="AC887" s="136">
        <f t="shared" si="139"/>
        <v>17500</v>
      </c>
      <c r="AD887" t="e">
        <f>SQRT(($U$6/2)^2-($U$6/2)^2*'(OLD) bottom seam length'!AC887^2/($U$7/2)^2)</f>
        <v>#VALUE!</v>
      </c>
    </row>
    <row r="888" spans="2:30">
      <c r="B888" s="136">
        <f t="shared" si="130"/>
        <v>17540</v>
      </c>
      <c r="C888" t="e">
        <f>SQRT(($C$5/2)^2-($C$5/2)^2*'(OLD) bottom seam length'!B888^2/($C$6/2)^2)</f>
        <v>#DIV/0!</v>
      </c>
      <c r="E888" s="136">
        <f t="shared" si="131"/>
        <v>17540</v>
      </c>
      <c r="F888" t="e">
        <f>SQRT(($C$5/2)^2-($C$5/2)^2*'(OLD) bottom seam length'!E888^2/($C$6/2)^2)</f>
        <v>#DIV/0!</v>
      </c>
      <c r="H888" s="136">
        <f t="shared" si="132"/>
        <v>17540</v>
      </c>
      <c r="I888" t="e">
        <f>SQRT(($C$5/2)^2-($C$5/2)^2*'(OLD) bottom seam length'!H888^2/($C$6/2)^2)</f>
        <v>#DIV/0!</v>
      </c>
      <c r="K888" s="136">
        <f t="shared" si="133"/>
        <v>17540</v>
      </c>
      <c r="L888" t="e">
        <f>SQRT(($C$5/2)^2-($C$5/2)^2*'(OLD) bottom seam length'!K888^2/($C$6/2)^2)</f>
        <v>#DIV/0!</v>
      </c>
      <c r="O888" s="136">
        <f t="shared" si="134"/>
        <v>17540</v>
      </c>
      <c r="P888" t="b">
        <f t="shared" si="135"/>
        <v>0</v>
      </c>
      <c r="T888" s="136">
        <f t="shared" si="136"/>
        <v>17520</v>
      </c>
      <c r="U888" t="e">
        <f>SQRT(($U$6/2)^2-($U$6/2)^2*'(OLD) bottom seam length'!T888^2/($U$7/2)^2)</f>
        <v>#VALUE!</v>
      </c>
      <c r="W888" s="136">
        <f t="shared" si="137"/>
        <v>17520</v>
      </c>
      <c r="X888" t="e">
        <f>SQRT(($U$6/2)^2-($U$6/2)^2*'(OLD) bottom seam length'!W888^2/($U$7/2)^2)</f>
        <v>#VALUE!</v>
      </c>
      <c r="Z888" s="136">
        <f t="shared" si="138"/>
        <v>17520</v>
      </c>
      <c r="AA888" t="e">
        <f>SQRT(($U$6/2)^2-($U$6/2)^2*'(OLD) bottom seam length'!Z888^2/($U$7/2)^2)</f>
        <v>#VALUE!</v>
      </c>
      <c r="AC888" s="136">
        <f t="shared" si="139"/>
        <v>17520</v>
      </c>
      <c r="AD888" t="e">
        <f>SQRT(($U$6/2)^2-($U$6/2)^2*'(OLD) bottom seam length'!AC888^2/($U$7/2)^2)</f>
        <v>#VALUE!</v>
      </c>
    </row>
    <row r="889" spans="2:30">
      <c r="B889" s="136">
        <f t="shared" si="130"/>
        <v>17560</v>
      </c>
      <c r="C889" t="e">
        <f>SQRT(($C$5/2)^2-($C$5/2)^2*'(OLD) bottom seam length'!B889^2/($C$6/2)^2)</f>
        <v>#DIV/0!</v>
      </c>
      <c r="E889" s="136">
        <f t="shared" si="131"/>
        <v>17560</v>
      </c>
      <c r="F889" t="e">
        <f>SQRT(($C$5/2)^2-($C$5/2)^2*'(OLD) bottom seam length'!E889^2/($C$6/2)^2)</f>
        <v>#DIV/0!</v>
      </c>
      <c r="H889" s="136">
        <f t="shared" si="132"/>
        <v>17560</v>
      </c>
      <c r="I889" t="e">
        <f>SQRT(($C$5/2)^2-($C$5/2)^2*'(OLD) bottom seam length'!H889^2/($C$6/2)^2)</f>
        <v>#DIV/0!</v>
      </c>
      <c r="K889" s="136">
        <f t="shared" si="133"/>
        <v>17560</v>
      </c>
      <c r="L889" t="e">
        <f>SQRT(($C$5/2)^2-($C$5/2)^2*'(OLD) bottom seam length'!K889^2/($C$6/2)^2)</f>
        <v>#DIV/0!</v>
      </c>
      <c r="O889" s="136">
        <f t="shared" si="134"/>
        <v>17560</v>
      </c>
      <c r="P889" t="b">
        <f t="shared" si="135"/>
        <v>0</v>
      </c>
      <c r="T889" s="136">
        <f t="shared" si="136"/>
        <v>17540</v>
      </c>
      <c r="U889" t="e">
        <f>SQRT(($U$6/2)^2-($U$6/2)^2*'(OLD) bottom seam length'!T889^2/($U$7/2)^2)</f>
        <v>#VALUE!</v>
      </c>
      <c r="W889" s="136">
        <f t="shared" si="137"/>
        <v>17540</v>
      </c>
      <c r="X889" t="e">
        <f>SQRT(($U$6/2)^2-($U$6/2)^2*'(OLD) bottom seam length'!W889^2/($U$7/2)^2)</f>
        <v>#VALUE!</v>
      </c>
      <c r="Z889" s="136">
        <f t="shared" si="138"/>
        <v>17540</v>
      </c>
      <c r="AA889" t="e">
        <f>SQRT(($U$6/2)^2-($U$6/2)^2*'(OLD) bottom seam length'!Z889^2/($U$7/2)^2)</f>
        <v>#VALUE!</v>
      </c>
      <c r="AC889" s="136">
        <f t="shared" si="139"/>
        <v>17540</v>
      </c>
      <c r="AD889" t="e">
        <f>SQRT(($U$6/2)^2-($U$6/2)^2*'(OLD) bottom seam length'!AC889^2/($U$7/2)^2)</f>
        <v>#VALUE!</v>
      </c>
    </row>
    <row r="890" spans="2:30">
      <c r="B890" s="136">
        <f t="shared" si="130"/>
        <v>17580</v>
      </c>
      <c r="C890" t="e">
        <f>SQRT(($C$5/2)^2-($C$5/2)^2*'(OLD) bottom seam length'!B890^2/($C$6/2)^2)</f>
        <v>#DIV/0!</v>
      </c>
      <c r="E890" s="136">
        <f t="shared" si="131"/>
        <v>17580</v>
      </c>
      <c r="F890" t="e">
        <f>SQRT(($C$5/2)^2-($C$5/2)^2*'(OLD) bottom seam length'!E890^2/($C$6/2)^2)</f>
        <v>#DIV/0!</v>
      </c>
      <c r="H890" s="136">
        <f t="shared" si="132"/>
        <v>17580</v>
      </c>
      <c r="I890" t="e">
        <f>SQRT(($C$5/2)^2-($C$5/2)^2*'(OLD) bottom seam length'!H890^2/($C$6/2)^2)</f>
        <v>#DIV/0!</v>
      </c>
      <c r="K890" s="136">
        <f t="shared" si="133"/>
        <v>17580</v>
      </c>
      <c r="L890" t="e">
        <f>SQRT(($C$5/2)^2-($C$5/2)^2*'(OLD) bottom seam length'!K890^2/($C$6/2)^2)</f>
        <v>#DIV/0!</v>
      </c>
      <c r="O890" s="136">
        <f t="shared" si="134"/>
        <v>17580</v>
      </c>
      <c r="P890" t="b">
        <f t="shared" si="135"/>
        <v>0</v>
      </c>
      <c r="T890" s="136">
        <f t="shared" si="136"/>
        <v>17560</v>
      </c>
      <c r="U890" t="e">
        <f>SQRT(($U$6/2)^2-($U$6/2)^2*'(OLD) bottom seam length'!T890^2/($U$7/2)^2)</f>
        <v>#VALUE!</v>
      </c>
      <c r="W890" s="136">
        <f t="shared" si="137"/>
        <v>17560</v>
      </c>
      <c r="X890" t="e">
        <f>SQRT(($U$6/2)^2-($U$6/2)^2*'(OLD) bottom seam length'!W890^2/($U$7/2)^2)</f>
        <v>#VALUE!</v>
      </c>
      <c r="Z890" s="136">
        <f t="shared" si="138"/>
        <v>17560</v>
      </c>
      <c r="AA890" t="e">
        <f>SQRT(($U$6/2)^2-($U$6/2)^2*'(OLD) bottom seam length'!Z890^2/($U$7/2)^2)</f>
        <v>#VALUE!</v>
      </c>
      <c r="AC890" s="136">
        <f t="shared" si="139"/>
        <v>17560</v>
      </c>
      <c r="AD890" t="e">
        <f>SQRT(($U$6/2)^2-($U$6/2)^2*'(OLD) bottom seam length'!AC890^2/($U$7/2)^2)</f>
        <v>#VALUE!</v>
      </c>
    </row>
    <row r="891" spans="2:30">
      <c r="B891" s="136">
        <f t="shared" si="130"/>
        <v>17600</v>
      </c>
      <c r="C891" t="e">
        <f>SQRT(($C$5/2)^2-($C$5/2)^2*'(OLD) bottom seam length'!B891^2/($C$6/2)^2)</f>
        <v>#DIV/0!</v>
      </c>
      <c r="E891" s="136">
        <f t="shared" si="131"/>
        <v>17600</v>
      </c>
      <c r="F891" t="e">
        <f>SQRT(($C$5/2)^2-($C$5/2)^2*'(OLD) bottom seam length'!E891^2/($C$6/2)^2)</f>
        <v>#DIV/0!</v>
      </c>
      <c r="H891" s="136">
        <f t="shared" si="132"/>
        <v>17600</v>
      </c>
      <c r="I891" t="e">
        <f>SQRT(($C$5/2)^2-($C$5/2)^2*'(OLD) bottom seam length'!H891^2/($C$6/2)^2)</f>
        <v>#DIV/0!</v>
      </c>
      <c r="K891" s="136">
        <f t="shared" si="133"/>
        <v>17600</v>
      </c>
      <c r="L891" t="e">
        <f>SQRT(($C$5/2)^2-($C$5/2)^2*'(OLD) bottom seam length'!K891^2/($C$6/2)^2)</f>
        <v>#DIV/0!</v>
      </c>
      <c r="O891" s="136">
        <f t="shared" si="134"/>
        <v>17600</v>
      </c>
      <c r="P891" t="b">
        <f t="shared" si="135"/>
        <v>0</v>
      </c>
      <c r="T891" s="136">
        <f t="shared" si="136"/>
        <v>17580</v>
      </c>
      <c r="U891" t="e">
        <f>SQRT(($U$6/2)^2-($U$6/2)^2*'(OLD) bottom seam length'!T891^2/($U$7/2)^2)</f>
        <v>#VALUE!</v>
      </c>
      <c r="W891" s="136">
        <f t="shared" si="137"/>
        <v>17580</v>
      </c>
      <c r="X891" t="e">
        <f>SQRT(($U$6/2)^2-($U$6/2)^2*'(OLD) bottom seam length'!W891^2/($U$7/2)^2)</f>
        <v>#VALUE!</v>
      </c>
      <c r="Z891" s="136">
        <f t="shared" si="138"/>
        <v>17580</v>
      </c>
      <c r="AA891" t="e">
        <f>SQRT(($U$6/2)^2-($U$6/2)^2*'(OLD) bottom seam length'!Z891^2/($U$7/2)^2)</f>
        <v>#VALUE!</v>
      </c>
      <c r="AC891" s="136">
        <f t="shared" si="139"/>
        <v>17580</v>
      </c>
      <c r="AD891" t="e">
        <f>SQRT(($U$6/2)^2-($U$6/2)^2*'(OLD) bottom seam length'!AC891^2/($U$7/2)^2)</f>
        <v>#VALUE!</v>
      </c>
    </row>
    <row r="892" spans="2:30">
      <c r="B892" s="136">
        <f t="shared" si="130"/>
        <v>17620</v>
      </c>
      <c r="C892" t="e">
        <f>SQRT(($C$5/2)^2-($C$5/2)^2*'(OLD) bottom seam length'!B892^2/($C$6/2)^2)</f>
        <v>#DIV/0!</v>
      </c>
      <c r="E892" s="136">
        <f t="shared" si="131"/>
        <v>17620</v>
      </c>
      <c r="F892" t="e">
        <f>SQRT(($C$5/2)^2-($C$5/2)^2*'(OLD) bottom seam length'!E892^2/($C$6/2)^2)</f>
        <v>#DIV/0!</v>
      </c>
      <c r="H892" s="136">
        <f t="shared" si="132"/>
        <v>17620</v>
      </c>
      <c r="I892" t="e">
        <f>SQRT(($C$5/2)^2-($C$5/2)^2*'(OLD) bottom seam length'!H892^2/($C$6/2)^2)</f>
        <v>#DIV/0!</v>
      </c>
      <c r="K892" s="136">
        <f t="shared" si="133"/>
        <v>17620</v>
      </c>
      <c r="L892" t="e">
        <f>SQRT(($C$5/2)^2-($C$5/2)^2*'(OLD) bottom seam length'!K892^2/($C$6/2)^2)</f>
        <v>#DIV/0!</v>
      </c>
      <c r="O892" s="136">
        <f t="shared" si="134"/>
        <v>17620</v>
      </c>
      <c r="P892" t="b">
        <f t="shared" si="135"/>
        <v>0</v>
      </c>
      <c r="T892" s="136">
        <f t="shared" si="136"/>
        <v>17600</v>
      </c>
      <c r="U892" t="e">
        <f>SQRT(($U$6/2)^2-($U$6/2)^2*'(OLD) bottom seam length'!T892^2/($U$7/2)^2)</f>
        <v>#VALUE!</v>
      </c>
      <c r="W892" s="136">
        <f t="shared" si="137"/>
        <v>17600</v>
      </c>
      <c r="X892" t="e">
        <f>SQRT(($U$6/2)^2-($U$6/2)^2*'(OLD) bottom seam length'!W892^2/($U$7/2)^2)</f>
        <v>#VALUE!</v>
      </c>
      <c r="Z892" s="136">
        <f t="shared" si="138"/>
        <v>17600</v>
      </c>
      <c r="AA892" t="e">
        <f>SQRT(($U$6/2)^2-($U$6/2)^2*'(OLD) bottom seam length'!Z892^2/($U$7/2)^2)</f>
        <v>#VALUE!</v>
      </c>
      <c r="AC892" s="136">
        <f t="shared" si="139"/>
        <v>17600</v>
      </c>
      <c r="AD892" t="e">
        <f>SQRT(($U$6/2)^2-($U$6/2)^2*'(OLD) bottom seam length'!AC892^2/($U$7/2)^2)</f>
        <v>#VALUE!</v>
      </c>
    </row>
    <row r="893" spans="2:30">
      <c r="B893" s="136">
        <f t="shared" si="130"/>
        <v>17640</v>
      </c>
      <c r="C893" t="e">
        <f>SQRT(($C$5/2)^2-($C$5/2)^2*'(OLD) bottom seam length'!B893^2/($C$6/2)^2)</f>
        <v>#DIV/0!</v>
      </c>
      <c r="E893" s="136">
        <f t="shared" si="131"/>
        <v>17640</v>
      </c>
      <c r="F893" t="e">
        <f>SQRT(($C$5/2)^2-($C$5/2)^2*'(OLD) bottom seam length'!E893^2/($C$6/2)^2)</f>
        <v>#DIV/0!</v>
      </c>
      <c r="H893" s="136">
        <f t="shared" si="132"/>
        <v>17640</v>
      </c>
      <c r="I893" t="e">
        <f>SQRT(($C$5/2)^2-($C$5/2)^2*'(OLD) bottom seam length'!H893^2/($C$6/2)^2)</f>
        <v>#DIV/0!</v>
      </c>
      <c r="K893" s="136">
        <f t="shared" si="133"/>
        <v>17640</v>
      </c>
      <c r="L893" t="e">
        <f>SQRT(($C$5/2)^2-($C$5/2)^2*'(OLD) bottom seam length'!K893^2/($C$6/2)^2)</f>
        <v>#DIV/0!</v>
      </c>
      <c r="O893" s="136">
        <f t="shared" si="134"/>
        <v>17640</v>
      </c>
      <c r="P893" t="b">
        <f t="shared" si="135"/>
        <v>0</v>
      </c>
      <c r="T893" s="136">
        <f t="shared" si="136"/>
        <v>17620</v>
      </c>
      <c r="U893" t="e">
        <f>SQRT(($U$6/2)^2-($U$6/2)^2*'(OLD) bottom seam length'!T893^2/($U$7/2)^2)</f>
        <v>#VALUE!</v>
      </c>
      <c r="W893" s="136">
        <f t="shared" si="137"/>
        <v>17620</v>
      </c>
      <c r="X893" t="e">
        <f>SQRT(($U$6/2)^2-($U$6/2)^2*'(OLD) bottom seam length'!W893^2/($U$7/2)^2)</f>
        <v>#VALUE!</v>
      </c>
      <c r="Z893" s="136">
        <f t="shared" si="138"/>
        <v>17620</v>
      </c>
      <c r="AA893" t="e">
        <f>SQRT(($U$6/2)^2-($U$6/2)^2*'(OLD) bottom seam length'!Z893^2/($U$7/2)^2)</f>
        <v>#VALUE!</v>
      </c>
      <c r="AC893" s="136">
        <f t="shared" si="139"/>
        <v>17620</v>
      </c>
      <c r="AD893" t="e">
        <f>SQRT(($U$6/2)^2-($U$6/2)^2*'(OLD) bottom seam length'!AC893^2/($U$7/2)^2)</f>
        <v>#VALUE!</v>
      </c>
    </row>
    <row r="894" spans="2:30">
      <c r="B894" s="136">
        <f t="shared" si="130"/>
        <v>17660</v>
      </c>
      <c r="C894" t="e">
        <f>SQRT(($C$5/2)^2-($C$5/2)^2*'(OLD) bottom seam length'!B894^2/($C$6/2)^2)</f>
        <v>#DIV/0!</v>
      </c>
      <c r="E894" s="136">
        <f t="shared" si="131"/>
        <v>17660</v>
      </c>
      <c r="F894" t="e">
        <f>SQRT(($C$5/2)^2-($C$5/2)^2*'(OLD) bottom seam length'!E894^2/($C$6/2)^2)</f>
        <v>#DIV/0!</v>
      </c>
      <c r="H894" s="136">
        <f t="shared" si="132"/>
        <v>17660</v>
      </c>
      <c r="I894" t="e">
        <f>SQRT(($C$5/2)^2-($C$5/2)^2*'(OLD) bottom seam length'!H894^2/($C$6/2)^2)</f>
        <v>#DIV/0!</v>
      </c>
      <c r="K894" s="136">
        <f t="shared" si="133"/>
        <v>17660</v>
      </c>
      <c r="L894" t="e">
        <f>SQRT(($C$5/2)^2-($C$5/2)^2*'(OLD) bottom seam length'!K894^2/($C$6/2)^2)</f>
        <v>#DIV/0!</v>
      </c>
      <c r="O894" s="136">
        <f t="shared" si="134"/>
        <v>17660</v>
      </c>
      <c r="P894" t="b">
        <f t="shared" si="135"/>
        <v>0</v>
      </c>
      <c r="T894" s="136">
        <f t="shared" si="136"/>
        <v>17640</v>
      </c>
      <c r="U894" t="e">
        <f>SQRT(($U$6/2)^2-($U$6/2)^2*'(OLD) bottom seam length'!T894^2/($U$7/2)^2)</f>
        <v>#VALUE!</v>
      </c>
      <c r="W894" s="136">
        <f t="shared" si="137"/>
        <v>17640</v>
      </c>
      <c r="X894" t="e">
        <f>SQRT(($U$6/2)^2-($U$6/2)^2*'(OLD) bottom seam length'!W894^2/($U$7/2)^2)</f>
        <v>#VALUE!</v>
      </c>
      <c r="Z894" s="136">
        <f t="shared" si="138"/>
        <v>17640</v>
      </c>
      <c r="AA894" t="e">
        <f>SQRT(($U$6/2)^2-($U$6/2)^2*'(OLD) bottom seam length'!Z894^2/($U$7/2)^2)</f>
        <v>#VALUE!</v>
      </c>
      <c r="AC894" s="136">
        <f t="shared" si="139"/>
        <v>17640</v>
      </c>
      <c r="AD894" t="e">
        <f>SQRT(($U$6/2)^2-($U$6/2)^2*'(OLD) bottom seam length'!AC894^2/($U$7/2)^2)</f>
        <v>#VALUE!</v>
      </c>
    </row>
    <row r="895" spans="2:30">
      <c r="B895" s="136">
        <f t="shared" si="130"/>
        <v>17680</v>
      </c>
      <c r="C895" t="e">
        <f>SQRT(($C$5/2)^2-($C$5/2)^2*'(OLD) bottom seam length'!B895^2/($C$6/2)^2)</f>
        <v>#DIV/0!</v>
      </c>
      <c r="E895" s="136">
        <f t="shared" si="131"/>
        <v>17680</v>
      </c>
      <c r="F895" t="e">
        <f>SQRT(($C$5/2)^2-($C$5/2)^2*'(OLD) bottom seam length'!E895^2/($C$6/2)^2)</f>
        <v>#DIV/0!</v>
      </c>
      <c r="H895" s="136">
        <f t="shared" si="132"/>
        <v>17680</v>
      </c>
      <c r="I895" t="e">
        <f>SQRT(($C$5/2)^2-($C$5/2)^2*'(OLD) bottom seam length'!H895^2/($C$6/2)^2)</f>
        <v>#DIV/0!</v>
      </c>
      <c r="K895" s="136">
        <f t="shared" si="133"/>
        <v>17680</v>
      </c>
      <c r="L895" t="e">
        <f>SQRT(($C$5/2)^2-($C$5/2)^2*'(OLD) bottom seam length'!K895^2/($C$6/2)^2)</f>
        <v>#DIV/0!</v>
      </c>
      <c r="O895" s="136">
        <f t="shared" si="134"/>
        <v>17680</v>
      </c>
      <c r="P895" t="b">
        <f t="shared" si="135"/>
        <v>0</v>
      </c>
      <c r="T895" s="136">
        <f t="shared" si="136"/>
        <v>17660</v>
      </c>
      <c r="U895" t="e">
        <f>SQRT(($U$6/2)^2-($U$6/2)^2*'(OLD) bottom seam length'!T895^2/($U$7/2)^2)</f>
        <v>#VALUE!</v>
      </c>
      <c r="W895" s="136">
        <f t="shared" si="137"/>
        <v>17660</v>
      </c>
      <c r="X895" t="e">
        <f>SQRT(($U$6/2)^2-($U$6/2)^2*'(OLD) bottom seam length'!W895^2/($U$7/2)^2)</f>
        <v>#VALUE!</v>
      </c>
      <c r="Z895" s="136">
        <f t="shared" si="138"/>
        <v>17660</v>
      </c>
      <c r="AA895" t="e">
        <f>SQRT(($U$6/2)^2-($U$6/2)^2*'(OLD) bottom seam length'!Z895^2/($U$7/2)^2)</f>
        <v>#VALUE!</v>
      </c>
      <c r="AC895" s="136">
        <f t="shared" si="139"/>
        <v>17660</v>
      </c>
      <c r="AD895" t="e">
        <f>SQRT(($U$6/2)^2-($U$6/2)^2*'(OLD) bottom seam length'!AC895^2/($U$7/2)^2)</f>
        <v>#VALUE!</v>
      </c>
    </row>
    <row r="896" spans="2:30">
      <c r="B896" s="136">
        <f t="shared" si="130"/>
        <v>17700</v>
      </c>
      <c r="C896" t="e">
        <f>SQRT(($C$5/2)^2-($C$5/2)^2*'(OLD) bottom seam length'!B896^2/($C$6/2)^2)</f>
        <v>#DIV/0!</v>
      </c>
      <c r="E896" s="136">
        <f t="shared" si="131"/>
        <v>17700</v>
      </c>
      <c r="F896" t="e">
        <f>SQRT(($C$5/2)^2-($C$5/2)^2*'(OLD) bottom seam length'!E896^2/($C$6/2)^2)</f>
        <v>#DIV/0!</v>
      </c>
      <c r="H896" s="136">
        <f t="shared" si="132"/>
        <v>17700</v>
      </c>
      <c r="I896" t="e">
        <f>SQRT(($C$5/2)^2-($C$5/2)^2*'(OLD) bottom seam length'!H896^2/($C$6/2)^2)</f>
        <v>#DIV/0!</v>
      </c>
      <c r="K896" s="136">
        <f t="shared" si="133"/>
        <v>17700</v>
      </c>
      <c r="L896" t="e">
        <f>SQRT(($C$5/2)^2-($C$5/2)^2*'(OLD) bottom seam length'!K896^2/($C$6/2)^2)</f>
        <v>#DIV/0!</v>
      </c>
      <c r="O896" s="136">
        <f t="shared" si="134"/>
        <v>17700</v>
      </c>
      <c r="P896" t="b">
        <f t="shared" si="135"/>
        <v>0</v>
      </c>
      <c r="T896" s="136">
        <f t="shared" si="136"/>
        <v>17680</v>
      </c>
      <c r="U896" t="e">
        <f>SQRT(($U$6/2)^2-($U$6/2)^2*'(OLD) bottom seam length'!T896^2/($U$7/2)^2)</f>
        <v>#VALUE!</v>
      </c>
      <c r="W896" s="136">
        <f t="shared" si="137"/>
        <v>17680</v>
      </c>
      <c r="X896" t="e">
        <f>SQRT(($U$6/2)^2-($U$6/2)^2*'(OLD) bottom seam length'!W896^2/($U$7/2)^2)</f>
        <v>#VALUE!</v>
      </c>
      <c r="Z896" s="136">
        <f t="shared" si="138"/>
        <v>17680</v>
      </c>
      <c r="AA896" t="e">
        <f>SQRT(($U$6/2)^2-($U$6/2)^2*'(OLD) bottom seam length'!Z896^2/($U$7/2)^2)</f>
        <v>#VALUE!</v>
      </c>
      <c r="AC896" s="136">
        <f t="shared" si="139"/>
        <v>17680</v>
      </c>
      <c r="AD896" t="e">
        <f>SQRT(($U$6/2)^2-($U$6/2)^2*'(OLD) bottom seam length'!AC896^2/($U$7/2)^2)</f>
        <v>#VALUE!</v>
      </c>
    </row>
    <row r="897" spans="2:30">
      <c r="B897" s="136">
        <f t="shared" si="130"/>
        <v>17720</v>
      </c>
      <c r="C897" t="e">
        <f>SQRT(($C$5/2)^2-($C$5/2)^2*'(OLD) bottom seam length'!B897^2/($C$6/2)^2)</f>
        <v>#DIV/0!</v>
      </c>
      <c r="E897" s="136">
        <f t="shared" si="131"/>
        <v>17720</v>
      </c>
      <c r="F897" t="e">
        <f>SQRT(($C$5/2)^2-($C$5/2)^2*'(OLD) bottom seam length'!E897^2/($C$6/2)^2)</f>
        <v>#DIV/0!</v>
      </c>
      <c r="H897" s="136">
        <f t="shared" si="132"/>
        <v>17720</v>
      </c>
      <c r="I897" t="e">
        <f>SQRT(($C$5/2)^2-($C$5/2)^2*'(OLD) bottom seam length'!H897^2/($C$6/2)^2)</f>
        <v>#DIV/0!</v>
      </c>
      <c r="K897" s="136">
        <f t="shared" si="133"/>
        <v>17720</v>
      </c>
      <c r="L897" t="e">
        <f>SQRT(($C$5/2)^2-($C$5/2)^2*'(OLD) bottom seam length'!K897^2/($C$6/2)^2)</f>
        <v>#DIV/0!</v>
      </c>
      <c r="O897" s="136">
        <f t="shared" si="134"/>
        <v>17720</v>
      </c>
      <c r="P897" t="b">
        <f t="shared" si="135"/>
        <v>0</v>
      </c>
      <c r="T897" s="136">
        <f t="shared" si="136"/>
        <v>17700</v>
      </c>
      <c r="U897" t="e">
        <f>SQRT(($U$6/2)^2-($U$6/2)^2*'(OLD) bottom seam length'!T897^2/($U$7/2)^2)</f>
        <v>#VALUE!</v>
      </c>
      <c r="W897" s="136">
        <f t="shared" si="137"/>
        <v>17700</v>
      </c>
      <c r="X897" t="e">
        <f>SQRT(($U$6/2)^2-($U$6/2)^2*'(OLD) bottom seam length'!W897^2/($U$7/2)^2)</f>
        <v>#VALUE!</v>
      </c>
      <c r="Z897" s="136">
        <f t="shared" si="138"/>
        <v>17700</v>
      </c>
      <c r="AA897" t="e">
        <f>SQRT(($U$6/2)^2-($U$6/2)^2*'(OLD) bottom seam length'!Z897^2/($U$7/2)^2)</f>
        <v>#VALUE!</v>
      </c>
      <c r="AC897" s="136">
        <f t="shared" si="139"/>
        <v>17700</v>
      </c>
      <c r="AD897" t="e">
        <f>SQRT(($U$6/2)^2-($U$6/2)^2*'(OLD) bottom seam length'!AC897^2/($U$7/2)^2)</f>
        <v>#VALUE!</v>
      </c>
    </row>
    <row r="898" spans="2:30">
      <c r="B898" s="136">
        <f t="shared" si="130"/>
        <v>17740</v>
      </c>
      <c r="C898" t="e">
        <f>SQRT(($C$5/2)^2-($C$5/2)^2*'(OLD) bottom seam length'!B898^2/($C$6/2)^2)</f>
        <v>#DIV/0!</v>
      </c>
      <c r="E898" s="136">
        <f t="shared" si="131"/>
        <v>17740</v>
      </c>
      <c r="F898" t="e">
        <f>SQRT(($C$5/2)^2-($C$5/2)^2*'(OLD) bottom seam length'!E898^2/($C$6/2)^2)</f>
        <v>#DIV/0!</v>
      </c>
      <c r="H898" s="136">
        <f t="shared" si="132"/>
        <v>17740</v>
      </c>
      <c r="I898" t="e">
        <f>SQRT(($C$5/2)^2-($C$5/2)^2*'(OLD) bottom seam length'!H898^2/($C$6/2)^2)</f>
        <v>#DIV/0!</v>
      </c>
      <c r="K898" s="136">
        <f t="shared" si="133"/>
        <v>17740</v>
      </c>
      <c r="L898" t="e">
        <f>SQRT(($C$5/2)^2-($C$5/2)^2*'(OLD) bottom seam length'!K898^2/($C$6/2)^2)</f>
        <v>#DIV/0!</v>
      </c>
      <c r="O898" s="136">
        <f t="shared" si="134"/>
        <v>17740</v>
      </c>
      <c r="P898" t="b">
        <f t="shared" si="135"/>
        <v>0</v>
      </c>
      <c r="T898" s="136">
        <f t="shared" si="136"/>
        <v>17720</v>
      </c>
      <c r="U898" t="e">
        <f>SQRT(($U$6/2)^2-($U$6/2)^2*'(OLD) bottom seam length'!T898^2/($U$7/2)^2)</f>
        <v>#VALUE!</v>
      </c>
      <c r="W898" s="136">
        <f t="shared" si="137"/>
        <v>17720</v>
      </c>
      <c r="X898" t="e">
        <f>SQRT(($U$6/2)^2-($U$6/2)^2*'(OLD) bottom seam length'!W898^2/($U$7/2)^2)</f>
        <v>#VALUE!</v>
      </c>
      <c r="Z898" s="136">
        <f t="shared" si="138"/>
        <v>17720</v>
      </c>
      <c r="AA898" t="e">
        <f>SQRT(($U$6/2)^2-($U$6/2)^2*'(OLD) bottom seam length'!Z898^2/($U$7/2)^2)</f>
        <v>#VALUE!</v>
      </c>
      <c r="AC898" s="136">
        <f t="shared" si="139"/>
        <v>17720</v>
      </c>
      <c r="AD898" t="e">
        <f>SQRT(($U$6/2)^2-($U$6/2)^2*'(OLD) bottom seam length'!AC898^2/($U$7/2)^2)</f>
        <v>#VALUE!</v>
      </c>
    </row>
    <row r="899" spans="2:30">
      <c r="B899" s="136">
        <f t="shared" si="130"/>
        <v>17760</v>
      </c>
      <c r="C899" t="e">
        <f>SQRT(($C$5/2)^2-($C$5/2)^2*'(OLD) bottom seam length'!B899^2/($C$6/2)^2)</f>
        <v>#DIV/0!</v>
      </c>
      <c r="E899" s="136">
        <f t="shared" si="131"/>
        <v>17760</v>
      </c>
      <c r="F899" t="e">
        <f>SQRT(($C$5/2)^2-($C$5/2)^2*'(OLD) bottom seam length'!E899^2/($C$6/2)^2)</f>
        <v>#DIV/0!</v>
      </c>
      <c r="H899" s="136">
        <f t="shared" si="132"/>
        <v>17760</v>
      </c>
      <c r="I899" t="e">
        <f>SQRT(($C$5/2)^2-($C$5/2)^2*'(OLD) bottom seam length'!H899^2/($C$6/2)^2)</f>
        <v>#DIV/0!</v>
      </c>
      <c r="K899" s="136">
        <f t="shared" si="133"/>
        <v>17760</v>
      </c>
      <c r="L899" t="e">
        <f>SQRT(($C$5/2)^2-($C$5/2)^2*'(OLD) bottom seam length'!K899^2/($C$6/2)^2)</f>
        <v>#DIV/0!</v>
      </c>
      <c r="O899" s="136">
        <f t="shared" si="134"/>
        <v>17760</v>
      </c>
      <c r="P899" t="b">
        <f t="shared" si="135"/>
        <v>0</v>
      </c>
      <c r="T899" s="136">
        <f t="shared" si="136"/>
        <v>17740</v>
      </c>
      <c r="U899" t="e">
        <f>SQRT(($U$6/2)^2-($U$6/2)^2*'(OLD) bottom seam length'!T899^2/($U$7/2)^2)</f>
        <v>#VALUE!</v>
      </c>
      <c r="W899" s="136">
        <f t="shared" si="137"/>
        <v>17740</v>
      </c>
      <c r="X899" t="e">
        <f>SQRT(($U$6/2)^2-($U$6/2)^2*'(OLD) bottom seam length'!W899^2/($U$7/2)^2)</f>
        <v>#VALUE!</v>
      </c>
      <c r="Z899" s="136">
        <f t="shared" si="138"/>
        <v>17740</v>
      </c>
      <c r="AA899" t="e">
        <f>SQRT(($U$6/2)^2-($U$6/2)^2*'(OLD) bottom seam length'!Z899^2/($U$7/2)^2)</f>
        <v>#VALUE!</v>
      </c>
      <c r="AC899" s="136">
        <f t="shared" si="139"/>
        <v>17740</v>
      </c>
      <c r="AD899" t="e">
        <f>SQRT(($U$6/2)^2-($U$6/2)^2*'(OLD) bottom seam length'!AC899^2/($U$7/2)^2)</f>
        <v>#VALUE!</v>
      </c>
    </row>
    <row r="900" spans="2:30">
      <c r="B900" s="136">
        <f t="shared" si="130"/>
        <v>17780</v>
      </c>
      <c r="C900" t="e">
        <f>SQRT(($C$5/2)^2-($C$5/2)^2*'(OLD) bottom seam length'!B900^2/($C$6/2)^2)</f>
        <v>#DIV/0!</v>
      </c>
      <c r="E900" s="136">
        <f t="shared" si="131"/>
        <v>17780</v>
      </c>
      <c r="F900" t="e">
        <f>SQRT(($C$5/2)^2-($C$5/2)^2*'(OLD) bottom seam length'!E900^2/($C$6/2)^2)</f>
        <v>#DIV/0!</v>
      </c>
      <c r="H900" s="136">
        <f t="shared" si="132"/>
        <v>17780</v>
      </c>
      <c r="I900" t="e">
        <f>SQRT(($C$5/2)^2-($C$5/2)^2*'(OLD) bottom seam length'!H900^2/($C$6/2)^2)</f>
        <v>#DIV/0!</v>
      </c>
      <c r="K900" s="136">
        <f t="shared" si="133"/>
        <v>17780</v>
      </c>
      <c r="L900" t="e">
        <f>SQRT(($C$5/2)^2-($C$5/2)^2*'(OLD) bottom seam length'!K900^2/($C$6/2)^2)</f>
        <v>#DIV/0!</v>
      </c>
      <c r="O900" s="136">
        <f t="shared" si="134"/>
        <v>17780</v>
      </c>
      <c r="P900" t="b">
        <f t="shared" si="135"/>
        <v>0</v>
      </c>
      <c r="T900" s="136">
        <f t="shared" si="136"/>
        <v>17760</v>
      </c>
      <c r="U900" t="e">
        <f>SQRT(($U$6/2)^2-($U$6/2)^2*'(OLD) bottom seam length'!T900^2/($U$7/2)^2)</f>
        <v>#VALUE!</v>
      </c>
      <c r="W900" s="136">
        <f t="shared" si="137"/>
        <v>17760</v>
      </c>
      <c r="X900" t="e">
        <f>SQRT(($U$6/2)^2-($U$6/2)^2*'(OLD) bottom seam length'!W900^2/($U$7/2)^2)</f>
        <v>#VALUE!</v>
      </c>
      <c r="Z900" s="136">
        <f t="shared" si="138"/>
        <v>17760</v>
      </c>
      <c r="AA900" t="e">
        <f>SQRT(($U$6/2)^2-($U$6/2)^2*'(OLD) bottom seam length'!Z900^2/($U$7/2)^2)</f>
        <v>#VALUE!</v>
      </c>
      <c r="AC900" s="136">
        <f t="shared" si="139"/>
        <v>17760</v>
      </c>
      <c r="AD900" t="e">
        <f>SQRT(($U$6/2)^2-($U$6/2)^2*'(OLD) bottom seam length'!AC900^2/($U$7/2)^2)</f>
        <v>#VALUE!</v>
      </c>
    </row>
    <row r="901" spans="2:30">
      <c r="B901" s="136">
        <f t="shared" si="130"/>
        <v>17800</v>
      </c>
      <c r="C901" t="e">
        <f>SQRT(($C$5/2)^2-($C$5/2)^2*'(OLD) bottom seam length'!B901^2/($C$6/2)^2)</f>
        <v>#DIV/0!</v>
      </c>
      <c r="E901" s="136">
        <f t="shared" si="131"/>
        <v>17800</v>
      </c>
      <c r="F901" t="e">
        <f>SQRT(($C$5/2)^2-($C$5/2)^2*'(OLD) bottom seam length'!E901^2/($C$6/2)^2)</f>
        <v>#DIV/0!</v>
      </c>
      <c r="H901" s="136">
        <f t="shared" si="132"/>
        <v>17800</v>
      </c>
      <c r="I901" t="e">
        <f>SQRT(($C$5/2)^2-($C$5/2)^2*'(OLD) bottom seam length'!H901^2/($C$6/2)^2)</f>
        <v>#DIV/0!</v>
      </c>
      <c r="K901" s="136">
        <f t="shared" si="133"/>
        <v>17800</v>
      </c>
      <c r="L901" t="e">
        <f>SQRT(($C$5/2)^2-($C$5/2)^2*'(OLD) bottom seam length'!K901^2/($C$6/2)^2)</f>
        <v>#DIV/0!</v>
      </c>
      <c r="O901" s="136">
        <f t="shared" si="134"/>
        <v>17800</v>
      </c>
      <c r="P901" t="b">
        <f t="shared" si="135"/>
        <v>0</v>
      </c>
      <c r="T901" s="136">
        <f t="shared" si="136"/>
        <v>17780</v>
      </c>
      <c r="U901" t="e">
        <f>SQRT(($U$6/2)^2-($U$6/2)^2*'(OLD) bottom seam length'!T901^2/($U$7/2)^2)</f>
        <v>#VALUE!</v>
      </c>
      <c r="W901" s="136">
        <f t="shared" si="137"/>
        <v>17780</v>
      </c>
      <c r="X901" t="e">
        <f>SQRT(($U$6/2)^2-($U$6/2)^2*'(OLD) bottom seam length'!W901^2/($U$7/2)^2)</f>
        <v>#VALUE!</v>
      </c>
      <c r="Z901" s="136">
        <f t="shared" si="138"/>
        <v>17780</v>
      </c>
      <c r="AA901" t="e">
        <f>SQRT(($U$6/2)^2-($U$6/2)^2*'(OLD) bottom seam length'!Z901^2/($U$7/2)^2)</f>
        <v>#VALUE!</v>
      </c>
      <c r="AC901" s="136">
        <f t="shared" si="139"/>
        <v>17780</v>
      </c>
      <c r="AD901" t="e">
        <f>SQRT(($U$6/2)^2-($U$6/2)^2*'(OLD) bottom seam length'!AC901^2/($U$7/2)^2)</f>
        <v>#VALUE!</v>
      </c>
    </row>
    <row r="902" spans="2:30">
      <c r="B902" s="136">
        <f t="shared" si="130"/>
        <v>17820</v>
      </c>
      <c r="C902" t="e">
        <f>SQRT(($C$5/2)^2-($C$5/2)^2*'(OLD) bottom seam length'!B902^2/($C$6/2)^2)</f>
        <v>#DIV/0!</v>
      </c>
      <c r="E902" s="136">
        <f t="shared" si="131"/>
        <v>17820</v>
      </c>
      <c r="F902" t="e">
        <f>SQRT(($C$5/2)^2-($C$5/2)^2*'(OLD) bottom seam length'!E902^2/($C$6/2)^2)</f>
        <v>#DIV/0!</v>
      </c>
      <c r="H902" s="136">
        <f t="shared" si="132"/>
        <v>17820</v>
      </c>
      <c r="I902" t="e">
        <f>SQRT(($C$5/2)^2-($C$5/2)^2*'(OLD) bottom seam length'!H902^2/($C$6/2)^2)</f>
        <v>#DIV/0!</v>
      </c>
      <c r="K902" s="136">
        <f t="shared" si="133"/>
        <v>17820</v>
      </c>
      <c r="L902" t="e">
        <f>SQRT(($C$5/2)^2-($C$5/2)^2*'(OLD) bottom seam length'!K902^2/($C$6/2)^2)</f>
        <v>#DIV/0!</v>
      </c>
      <c r="O902" s="136">
        <f t="shared" si="134"/>
        <v>17820</v>
      </c>
      <c r="P902" t="b">
        <f t="shared" si="135"/>
        <v>0</v>
      </c>
      <c r="T902" s="136">
        <f t="shared" si="136"/>
        <v>17800</v>
      </c>
      <c r="U902" t="e">
        <f>SQRT(($U$6/2)^2-($U$6/2)^2*'(OLD) bottom seam length'!T902^2/($U$7/2)^2)</f>
        <v>#VALUE!</v>
      </c>
      <c r="W902" s="136">
        <f t="shared" si="137"/>
        <v>17800</v>
      </c>
      <c r="X902" t="e">
        <f>SQRT(($U$6/2)^2-($U$6/2)^2*'(OLD) bottom seam length'!W902^2/($U$7/2)^2)</f>
        <v>#VALUE!</v>
      </c>
      <c r="Z902" s="136">
        <f t="shared" si="138"/>
        <v>17800</v>
      </c>
      <c r="AA902" t="e">
        <f>SQRT(($U$6/2)^2-($U$6/2)^2*'(OLD) bottom seam length'!Z902^2/($U$7/2)^2)</f>
        <v>#VALUE!</v>
      </c>
      <c r="AC902" s="136">
        <f t="shared" si="139"/>
        <v>17800</v>
      </c>
      <c r="AD902" t="e">
        <f>SQRT(($U$6/2)^2-($U$6/2)^2*'(OLD) bottom seam length'!AC902^2/($U$7/2)^2)</f>
        <v>#VALUE!</v>
      </c>
    </row>
    <row r="903" spans="2:30">
      <c r="B903" s="136">
        <f t="shared" si="130"/>
        <v>17840</v>
      </c>
      <c r="C903" t="e">
        <f>SQRT(($C$5/2)^2-($C$5/2)^2*'(OLD) bottom seam length'!B903^2/($C$6/2)^2)</f>
        <v>#DIV/0!</v>
      </c>
      <c r="E903" s="136">
        <f t="shared" si="131"/>
        <v>17840</v>
      </c>
      <c r="F903" t="e">
        <f>SQRT(($C$5/2)^2-($C$5/2)^2*'(OLD) bottom seam length'!E903^2/($C$6/2)^2)</f>
        <v>#DIV/0!</v>
      </c>
      <c r="H903" s="136">
        <f t="shared" si="132"/>
        <v>17840</v>
      </c>
      <c r="I903" t="e">
        <f>SQRT(($C$5/2)^2-($C$5/2)^2*'(OLD) bottom seam length'!H903^2/($C$6/2)^2)</f>
        <v>#DIV/0!</v>
      </c>
      <c r="K903" s="136">
        <f t="shared" si="133"/>
        <v>17840</v>
      </c>
      <c r="L903" t="e">
        <f>SQRT(($C$5/2)^2-($C$5/2)^2*'(OLD) bottom seam length'!K903^2/($C$6/2)^2)</f>
        <v>#DIV/0!</v>
      </c>
      <c r="O903" s="136">
        <f t="shared" si="134"/>
        <v>17840</v>
      </c>
      <c r="P903" t="b">
        <f t="shared" si="135"/>
        <v>0</v>
      </c>
      <c r="T903" s="136">
        <f t="shared" si="136"/>
        <v>17820</v>
      </c>
      <c r="U903" t="e">
        <f>SQRT(($U$6/2)^2-($U$6/2)^2*'(OLD) bottom seam length'!T903^2/($U$7/2)^2)</f>
        <v>#VALUE!</v>
      </c>
      <c r="W903" s="136">
        <f t="shared" si="137"/>
        <v>17820</v>
      </c>
      <c r="X903" t="e">
        <f>SQRT(($U$6/2)^2-($U$6/2)^2*'(OLD) bottom seam length'!W903^2/($U$7/2)^2)</f>
        <v>#VALUE!</v>
      </c>
      <c r="Z903" s="136">
        <f t="shared" si="138"/>
        <v>17820</v>
      </c>
      <c r="AA903" t="e">
        <f>SQRT(($U$6/2)^2-($U$6/2)^2*'(OLD) bottom seam length'!Z903^2/($U$7/2)^2)</f>
        <v>#VALUE!</v>
      </c>
      <c r="AC903" s="136">
        <f t="shared" si="139"/>
        <v>17820</v>
      </c>
      <c r="AD903" t="e">
        <f>SQRT(($U$6/2)^2-($U$6/2)^2*'(OLD) bottom seam length'!AC903^2/($U$7/2)^2)</f>
        <v>#VALUE!</v>
      </c>
    </row>
    <row r="904" spans="2:30">
      <c r="B904" s="136">
        <f t="shared" si="130"/>
        <v>17860</v>
      </c>
      <c r="C904" t="e">
        <f>SQRT(($C$5/2)^2-($C$5/2)^2*'(OLD) bottom seam length'!B904^2/($C$6/2)^2)</f>
        <v>#DIV/0!</v>
      </c>
      <c r="E904" s="136">
        <f t="shared" si="131"/>
        <v>17860</v>
      </c>
      <c r="F904" t="e">
        <f>SQRT(($C$5/2)^2-($C$5/2)^2*'(OLD) bottom seam length'!E904^2/($C$6/2)^2)</f>
        <v>#DIV/0!</v>
      </c>
      <c r="H904" s="136">
        <f t="shared" si="132"/>
        <v>17860</v>
      </c>
      <c r="I904" t="e">
        <f>SQRT(($C$5/2)^2-($C$5/2)^2*'(OLD) bottom seam length'!H904^2/($C$6/2)^2)</f>
        <v>#DIV/0!</v>
      </c>
      <c r="K904" s="136">
        <f t="shared" si="133"/>
        <v>17860</v>
      </c>
      <c r="L904" t="e">
        <f>SQRT(($C$5/2)^2-($C$5/2)^2*'(OLD) bottom seam length'!K904^2/($C$6/2)^2)</f>
        <v>#DIV/0!</v>
      </c>
      <c r="O904" s="136">
        <f t="shared" si="134"/>
        <v>17860</v>
      </c>
      <c r="P904" t="b">
        <f t="shared" si="135"/>
        <v>0</v>
      </c>
      <c r="T904" s="136">
        <f t="shared" si="136"/>
        <v>17840</v>
      </c>
      <c r="U904" t="e">
        <f>SQRT(($U$6/2)^2-($U$6/2)^2*'(OLD) bottom seam length'!T904^2/($U$7/2)^2)</f>
        <v>#VALUE!</v>
      </c>
      <c r="W904" s="136">
        <f t="shared" si="137"/>
        <v>17840</v>
      </c>
      <c r="X904" t="e">
        <f>SQRT(($U$6/2)^2-($U$6/2)^2*'(OLD) bottom seam length'!W904^2/($U$7/2)^2)</f>
        <v>#VALUE!</v>
      </c>
      <c r="Z904" s="136">
        <f t="shared" si="138"/>
        <v>17840</v>
      </c>
      <c r="AA904" t="e">
        <f>SQRT(($U$6/2)^2-($U$6/2)^2*'(OLD) bottom seam length'!Z904^2/($U$7/2)^2)</f>
        <v>#VALUE!</v>
      </c>
      <c r="AC904" s="136">
        <f t="shared" si="139"/>
        <v>17840</v>
      </c>
      <c r="AD904" t="e">
        <f>SQRT(($U$6/2)^2-($U$6/2)^2*'(OLD) bottom seam length'!AC904^2/($U$7/2)^2)</f>
        <v>#VALUE!</v>
      </c>
    </row>
    <row r="905" spans="2:30">
      <c r="B905" s="136">
        <f t="shared" si="130"/>
        <v>17880</v>
      </c>
      <c r="C905" t="e">
        <f>SQRT(($C$5/2)^2-($C$5/2)^2*'(OLD) bottom seam length'!B905^2/($C$6/2)^2)</f>
        <v>#DIV/0!</v>
      </c>
      <c r="E905" s="136">
        <f t="shared" si="131"/>
        <v>17880</v>
      </c>
      <c r="F905" t="e">
        <f>SQRT(($C$5/2)^2-($C$5/2)^2*'(OLD) bottom seam length'!E905^2/($C$6/2)^2)</f>
        <v>#DIV/0!</v>
      </c>
      <c r="H905" s="136">
        <f t="shared" si="132"/>
        <v>17880</v>
      </c>
      <c r="I905" t="e">
        <f>SQRT(($C$5/2)^2-($C$5/2)^2*'(OLD) bottom seam length'!H905^2/($C$6/2)^2)</f>
        <v>#DIV/0!</v>
      </c>
      <c r="K905" s="136">
        <f t="shared" si="133"/>
        <v>17880</v>
      </c>
      <c r="L905" t="e">
        <f>SQRT(($C$5/2)^2-($C$5/2)^2*'(OLD) bottom seam length'!K905^2/($C$6/2)^2)</f>
        <v>#DIV/0!</v>
      </c>
      <c r="O905" s="136">
        <f t="shared" si="134"/>
        <v>17880</v>
      </c>
      <c r="P905" t="b">
        <f t="shared" si="135"/>
        <v>0</v>
      </c>
      <c r="T905" s="136">
        <f t="shared" si="136"/>
        <v>17860</v>
      </c>
      <c r="U905" t="e">
        <f>SQRT(($U$6/2)^2-($U$6/2)^2*'(OLD) bottom seam length'!T905^2/($U$7/2)^2)</f>
        <v>#VALUE!</v>
      </c>
      <c r="W905" s="136">
        <f t="shared" si="137"/>
        <v>17860</v>
      </c>
      <c r="X905" t="e">
        <f>SQRT(($U$6/2)^2-($U$6/2)^2*'(OLD) bottom seam length'!W905^2/($U$7/2)^2)</f>
        <v>#VALUE!</v>
      </c>
      <c r="Z905" s="136">
        <f t="shared" si="138"/>
        <v>17860</v>
      </c>
      <c r="AA905" t="e">
        <f>SQRT(($U$6/2)^2-($U$6/2)^2*'(OLD) bottom seam length'!Z905^2/($U$7/2)^2)</f>
        <v>#VALUE!</v>
      </c>
      <c r="AC905" s="136">
        <f t="shared" si="139"/>
        <v>17860</v>
      </c>
      <c r="AD905" t="e">
        <f>SQRT(($U$6/2)^2-($U$6/2)^2*'(OLD) bottom seam length'!AC905^2/($U$7/2)^2)</f>
        <v>#VALUE!</v>
      </c>
    </row>
    <row r="906" spans="2:30">
      <c r="B906" s="136">
        <f t="shared" si="130"/>
        <v>17900</v>
      </c>
      <c r="C906" t="e">
        <f>SQRT(($C$5/2)^2-($C$5/2)^2*'(OLD) bottom seam length'!B906^2/($C$6/2)^2)</f>
        <v>#DIV/0!</v>
      </c>
      <c r="E906" s="136">
        <f t="shared" si="131"/>
        <v>17900</v>
      </c>
      <c r="F906" t="e">
        <f>SQRT(($C$5/2)^2-($C$5/2)^2*'(OLD) bottom seam length'!E906^2/($C$6/2)^2)</f>
        <v>#DIV/0!</v>
      </c>
      <c r="H906" s="136">
        <f t="shared" si="132"/>
        <v>17900</v>
      </c>
      <c r="I906" t="e">
        <f>SQRT(($C$5/2)^2-($C$5/2)^2*'(OLD) bottom seam length'!H906^2/($C$6/2)^2)</f>
        <v>#DIV/0!</v>
      </c>
      <c r="K906" s="136">
        <f t="shared" si="133"/>
        <v>17900</v>
      </c>
      <c r="L906" t="e">
        <f>SQRT(($C$5/2)^2-($C$5/2)^2*'(OLD) bottom seam length'!K906^2/($C$6/2)^2)</f>
        <v>#DIV/0!</v>
      </c>
      <c r="O906" s="136">
        <f t="shared" si="134"/>
        <v>17900</v>
      </c>
      <c r="P906" t="b">
        <f t="shared" si="135"/>
        <v>0</v>
      </c>
      <c r="T906" s="136">
        <f t="shared" si="136"/>
        <v>17880</v>
      </c>
      <c r="U906" t="e">
        <f>SQRT(($U$6/2)^2-($U$6/2)^2*'(OLD) bottom seam length'!T906^2/($U$7/2)^2)</f>
        <v>#VALUE!</v>
      </c>
      <c r="W906" s="136">
        <f t="shared" si="137"/>
        <v>17880</v>
      </c>
      <c r="X906" t="e">
        <f>SQRT(($U$6/2)^2-($U$6/2)^2*'(OLD) bottom seam length'!W906^2/($U$7/2)^2)</f>
        <v>#VALUE!</v>
      </c>
      <c r="Z906" s="136">
        <f t="shared" si="138"/>
        <v>17880</v>
      </c>
      <c r="AA906" t="e">
        <f>SQRT(($U$6/2)^2-($U$6/2)^2*'(OLD) bottom seam length'!Z906^2/($U$7/2)^2)</f>
        <v>#VALUE!</v>
      </c>
      <c r="AC906" s="136">
        <f t="shared" si="139"/>
        <v>17880</v>
      </c>
      <c r="AD906" t="e">
        <f>SQRT(($U$6/2)^2-($U$6/2)^2*'(OLD) bottom seam length'!AC906^2/($U$7/2)^2)</f>
        <v>#VALUE!</v>
      </c>
    </row>
    <row r="907" spans="2:30">
      <c r="B907" s="136">
        <f t="shared" si="130"/>
        <v>17920</v>
      </c>
      <c r="C907" t="e">
        <f>SQRT(($C$5/2)^2-($C$5/2)^2*'(OLD) bottom seam length'!B907^2/($C$6/2)^2)</f>
        <v>#DIV/0!</v>
      </c>
      <c r="E907" s="136">
        <f t="shared" si="131"/>
        <v>17920</v>
      </c>
      <c r="F907" t="e">
        <f>SQRT(($C$5/2)^2-($C$5/2)^2*'(OLD) bottom seam length'!E907^2/($C$6/2)^2)</f>
        <v>#DIV/0!</v>
      </c>
      <c r="H907" s="136">
        <f t="shared" si="132"/>
        <v>17920</v>
      </c>
      <c r="I907" t="e">
        <f>SQRT(($C$5/2)^2-($C$5/2)^2*'(OLD) bottom seam length'!H907^2/($C$6/2)^2)</f>
        <v>#DIV/0!</v>
      </c>
      <c r="K907" s="136">
        <f t="shared" si="133"/>
        <v>17920</v>
      </c>
      <c r="L907" t="e">
        <f>SQRT(($C$5/2)^2-($C$5/2)^2*'(OLD) bottom seam length'!K907^2/($C$6/2)^2)</f>
        <v>#DIV/0!</v>
      </c>
      <c r="O907" s="136">
        <f t="shared" si="134"/>
        <v>17920</v>
      </c>
      <c r="P907" t="b">
        <f t="shared" si="135"/>
        <v>0</v>
      </c>
      <c r="T907" s="136">
        <f t="shared" si="136"/>
        <v>17900</v>
      </c>
      <c r="U907" t="e">
        <f>SQRT(($U$6/2)^2-($U$6/2)^2*'(OLD) bottom seam length'!T907^2/($U$7/2)^2)</f>
        <v>#VALUE!</v>
      </c>
      <c r="W907" s="136">
        <f t="shared" si="137"/>
        <v>17900</v>
      </c>
      <c r="X907" t="e">
        <f>SQRT(($U$6/2)^2-($U$6/2)^2*'(OLD) bottom seam length'!W907^2/($U$7/2)^2)</f>
        <v>#VALUE!</v>
      </c>
      <c r="Z907" s="136">
        <f t="shared" si="138"/>
        <v>17900</v>
      </c>
      <c r="AA907" t="e">
        <f>SQRT(($U$6/2)^2-($U$6/2)^2*'(OLD) bottom seam length'!Z907^2/($U$7/2)^2)</f>
        <v>#VALUE!</v>
      </c>
      <c r="AC907" s="136">
        <f t="shared" si="139"/>
        <v>17900</v>
      </c>
      <c r="AD907" t="e">
        <f>SQRT(($U$6/2)^2-($U$6/2)^2*'(OLD) bottom seam length'!AC907^2/($U$7/2)^2)</f>
        <v>#VALUE!</v>
      </c>
    </row>
    <row r="908" spans="2:30">
      <c r="B908" s="136">
        <f t="shared" ref="B908:B971" si="140">B907+$C$7</f>
        <v>17940</v>
      </c>
      <c r="C908" t="e">
        <f>SQRT(($C$5/2)^2-($C$5/2)^2*'(OLD) bottom seam length'!B908^2/($C$6/2)^2)</f>
        <v>#DIV/0!</v>
      </c>
      <c r="E908" s="136">
        <f t="shared" ref="E908:E971" si="141">E907+$C$7</f>
        <v>17940</v>
      </c>
      <c r="F908" t="e">
        <f>SQRT(($C$5/2)^2-($C$5/2)^2*'(OLD) bottom seam length'!E908^2/($C$6/2)^2)</f>
        <v>#DIV/0!</v>
      </c>
      <c r="H908" s="136">
        <f t="shared" ref="H908:H971" si="142">H907+$C$7</f>
        <v>17940</v>
      </c>
      <c r="I908" t="e">
        <f>SQRT(($C$5/2)^2-($C$5/2)^2*'(OLD) bottom seam length'!H908^2/($C$6/2)^2)</f>
        <v>#DIV/0!</v>
      </c>
      <c r="K908" s="136">
        <f t="shared" ref="K908:K971" si="143">K907+$C$7</f>
        <v>17940</v>
      </c>
      <c r="L908" t="e">
        <f>SQRT(($C$5/2)^2-($C$5/2)^2*'(OLD) bottom seam length'!K908^2/($C$6/2)^2)</f>
        <v>#DIV/0!</v>
      </c>
      <c r="O908" s="136">
        <f t="shared" ref="O908:O971" si="144">O907+$C$7</f>
        <v>17940</v>
      </c>
      <c r="P908" t="b">
        <f t="shared" ref="P908:P971" si="145">IF(O908&lt;=$P$6,$P$5)</f>
        <v>0</v>
      </c>
      <c r="T908" s="136">
        <f t="shared" si="136"/>
        <v>17920</v>
      </c>
      <c r="U908" t="e">
        <f>SQRT(($U$6/2)^2-($U$6/2)^2*'(OLD) bottom seam length'!T908^2/($U$7/2)^2)</f>
        <v>#VALUE!</v>
      </c>
      <c r="W908" s="136">
        <f t="shared" si="137"/>
        <v>17920</v>
      </c>
      <c r="X908" t="e">
        <f>SQRT(($U$6/2)^2-($U$6/2)^2*'(OLD) bottom seam length'!W908^2/($U$7/2)^2)</f>
        <v>#VALUE!</v>
      </c>
      <c r="Z908" s="136">
        <f t="shared" si="138"/>
        <v>17920</v>
      </c>
      <c r="AA908" t="e">
        <f>SQRT(($U$6/2)^2-($U$6/2)^2*'(OLD) bottom seam length'!Z908^2/($U$7/2)^2)</f>
        <v>#VALUE!</v>
      </c>
      <c r="AC908" s="136">
        <f t="shared" si="139"/>
        <v>17920</v>
      </c>
      <c r="AD908" t="e">
        <f>SQRT(($U$6/2)^2-($U$6/2)^2*'(OLD) bottom seam length'!AC908^2/($U$7/2)^2)</f>
        <v>#VALUE!</v>
      </c>
    </row>
    <row r="909" spans="2:30">
      <c r="B909" s="136">
        <f t="shared" si="140"/>
        <v>17960</v>
      </c>
      <c r="C909" t="e">
        <f>SQRT(($C$5/2)^2-($C$5/2)^2*'(OLD) bottom seam length'!B909^2/($C$6/2)^2)</f>
        <v>#DIV/0!</v>
      </c>
      <c r="E909" s="136">
        <f t="shared" si="141"/>
        <v>17960</v>
      </c>
      <c r="F909" t="e">
        <f>SQRT(($C$5/2)^2-($C$5/2)^2*'(OLD) bottom seam length'!E909^2/($C$6/2)^2)</f>
        <v>#DIV/0!</v>
      </c>
      <c r="H909" s="136">
        <f t="shared" si="142"/>
        <v>17960</v>
      </c>
      <c r="I909" t="e">
        <f>SQRT(($C$5/2)^2-($C$5/2)^2*'(OLD) bottom seam length'!H909^2/($C$6/2)^2)</f>
        <v>#DIV/0!</v>
      </c>
      <c r="K909" s="136">
        <f t="shared" si="143"/>
        <v>17960</v>
      </c>
      <c r="L909" t="e">
        <f>SQRT(($C$5/2)^2-($C$5/2)^2*'(OLD) bottom seam length'!K909^2/($C$6/2)^2)</f>
        <v>#DIV/0!</v>
      </c>
      <c r="O909" s="136">
        <f t="shared" si="144"/>
        <v>17960</v>
      </c>
      <c r="P909" t="b">
        <f t="shared" si="145"/>
        <v>0</v>
      </c>
      <c r="T909" s="136">
        <f t="shared" ref="T909:T972" si="146">T908+$C$7</f>
        <v>17940</v>
      </c>
      <c r="U909" t="e">
        <f>SQRT(($U$6/2)^2-($U$6/2)^2*'(OLD) bottom seam length'!T909^2/($U$7/2)^2)</f>
        <v>#VALUE!</v>
      </c>
      <c r="W909" s="136">
        <f t="shared" ref="W909:W972" si="147">W908+$C$7</f>
        <v>17940</v>
      </c>
      <c r="X909" t="e">
        <f>SQRT(($U$6/2)^2-($U$6/2)^2*'(OLD) bottom seam length'!W909^2/($U$7/2)^2)</f>
        <v>#VALUE!</v>
      </c>
      <c r="Z909" s="136">
        <f t="shared" ref="Z909:Z972" si="148">Z908+$C$7</f>
        <v>17940</v>
      </c>
      <c r="AA909" t="e">
        <f>SQRT(($U$6/2)^2-($U$6/2)^2*'(OLD) bottom seam length'!Z909^2/($U$7/2)^2)</f>
        <v>#VALUE!</v>
      </c>
      <c r="AC909" s="136">
        <f t="shared" ref="AC909:AC972" si="149">AC908+$C$7</f>
        <v>17940</v>
      </c>
      <c r="AD909" t="e">
        <f>SQRT(($U$6/2)^2-($U$6/2)^2*'(OLD) bottom seam length'!AC909^2/($U$7/2)^2)</f>
        <v>#VALUE!</v>
      </c>
    </row>
    <row r="910" spans="2:30">
      <c r="B910" s="136">
        <f t="shared" si="140"/>
        <v>17980</v>
      </c>
      <c r="C910" t="e">
        <f>SQRT(($C$5/2)^2-($C$5/2)^2*'(OLD) bottom seam length'!B910^2/($C$6/2)^2)</f>
        <v>#DIV/0!</v>
      </c>
      <c r="E910" s="136">
        <f t="shared" si="141"/>
        <v>17980</v>
      </c>
      <c r="F910" t="e">
        <f>SQRT(($C$5/2)^2-($C$5/2)^2*'(OLD) bottom seam length'!E910^2/($C$6/2)^2)</f>
        <v>#DIV/0!</v>
      </c>
      <c r="H910" s="136">
        <f t="shared" si="142"/>
        <v>17980</v>
      </c>
      <c r="I910" t="e">
        <f>SQRT(($C$5/2)^2-($C$5/2)^2*'(OLD) bottom seam length'!H910^2/($C$6/2)^2)</f>
        <v>#DIV/0!</v>
      </c>
      <c r="K910" s="136">
        <f t="shared" si="143"/>
        <v>17980</v>
      </c>
      <c r="L910" t="e">
        <f>SQRT(($C$5/2)^2-($C$5/2)^2*'(OLD) bottom seam length'!K910^2/($C$6/2)^2)</f>
        <v>#DIV/0!</v>
      </c>
      <c r="O910" s="136">
        <f t="shared" si="144"/>
        <v>17980</v>
      </c>
      <c r="P910" t="b">
        <f t="shared" si="145"/>
        <v>0</v>
      </c>
      <c r="T910" s="136">
        <f t="shared" si="146"/>
        <v>17960</v>
      </c>
      <c r="U910" t="e">
        <f>SQRT(($U$6/2)^2-($U$6/2)^2*'(OLD) bottom seam length'!T910^2/($U$7/2)^2)</f>
        <v>#VALUE!</v>
      </c>
      <c r="W910" s="136">
        <f t="shared" si="147"/>
        <v>17960</v>
      </c>
      <c r="X910" t="e">
        <f>SQRT(($U$6/2)^2-($U$6/2)^2*'(OLD) bottom seam length'!W910^2/($U$7/2)^2)</f>
        <v>#VALUE!</v>
      </c>
      <c r="Z910" s="136">
        <f t="shared" si="148"/>
        <v>17960</v>
      </c>
      <c r="AA910" t="e">
        <f>SQRT(($U$6/2)^2-($U$6/2)^2*'(OLD) bottom seam length'!Z910^2/($U$7/2)^2)</f>
        <v>#VALUE!</v>
      </c>
      <c r="AC910" s="136">
        <f t="shared" si="149"/>
        <v>17960</v>
      </c>
      <c r="AD910" t="e">
        <f>SQRT(($U$6/2)^2-($U$6/2)^2*'(OLD) bottom seam length'!AC910^2/($U$7/2)^2)</f>
        <v>#VALUE!</v>
      </c>
    </row>
    <row r="911" spans="2:30">
      <c r="B911" s="136">
        <f t="shared" si="140"/>
        <v>18000</v>
      </c>
      <c r="C911" t="e">
        <f>SQRT(($C$5/2)^2-($C$5/2)^2*'(OLD) bottom seam length'!B911^2/($C$6/2)^2)</f>
        <v>#DIV/0!</v>
      </c>
      <c r="E911" s="136">
        <f t="shared" si="141"/>
        <v>18000</v>
      </c>
      <c r="F911" t="e">
        <f>SQRT(($C$5/2)^2-($C$5/2)^2*'(OLD) bottom seam length'!E911^2/($C$6/2)^2)</f>
        <v>#DIV/0!</v>
      </c>
      <c r="H911" s="136">
        <f t="shared" si="142"/>
        <v>18000</v>
      </c>
      <c r="I911" t="e">
        <f>SQRT(($C$5/2)^2-($C$5/2)^2*'(OLD) bottom seam length'!H911^2/($C$6/2)^2)</f>
        <v>#DIV/0!</v>
      </c>
      <c r="K911" s="136">
        <f t="shared" si="143"/>
        <v>18000</v>
      </c>
      <c r="L911" t="e">
        <f>SQRT(($C$5/2)^2-($C$5/2)^2*'(OLD) bottom seam length'!K911^2/($C$6/2)^2)</f>
        <v>#DIV/0!</v>
      </c>
      <c r="O911" s="136">
        <f t="shared" si="144"/>
        <v>18000</v>
      </c>
      <c r="P911" t="b">
        <f t="shared" si="145"/>
        <v>0</v>
      </c>
      <c r="T911" s="136">
        <f t="shared" si="146"/>
        <v>17980</v>
      </c>
      <c r="U911" t="e">
        <f>SQRT(($U$6/2)^2-($U$6/2)^2*'(OLD) bottom seam length'!T911^2/($U$7/2)^2)</f>
        <v>#VALUE!</v>
      </c>
      <c r="W911" s="136">
        <f t="shared" si="147"/>
        <v>17980</v>
      </c>
      <c r="X911" t="e">
        <f>SQRT(($U$6/2)^2-($U$6/2)^2*'(OLD) bottom seam length'!W911^2/($U$7/2)^2)</f>
        <v>#VALUE!</v>
      </c>
      <c r="Z911" s="136">
        <f t="shared" si="148"/>
        <v>17980</v>
      </c>
      <c r="AA911" t="e">
        <f>SQRT(($U$6/2)^2-($U$6/2)^2*'(OLD) bottom seam length'!Z911^2/($U$7/2)^2)</f>
        <v>#VALUE!</v>
      </c>
      <c r="AC911" s="136">
        <f t="shared" si="149"/>
        <v>17980</v>
      </c>
      <c r="AD911" t="e">
        <f>SQRT(($U$6/2)^2-($U$6/2)^2*'(OLD) bottom seam length'!AC911^2/($U$7/2)^2)</f>
        <v>#VALUE!</v>
      </c>
    </row>
    <row r="912" spans="2:30">
      <c r="B912" s="136">
        <f t="shared" si="140"/>
        <v>18020</v>
      </c>
      <c r="C912" t="e">
        <f>SQRT(($C$5/2)^2-($C$5/2)^2*'(OLD) bottom seam length'!B912^2/($C$6/2)^2)</f>
        <v>#DIV/0!</v>
      </c>
      <c r="E912" s="136">
        <f t="shared" si="141"/>
        <v>18020</v>
      </c>
      <c r="F912" t="e">
        <f>SQRT(($C$5/2)^2-($C$5/2)^2*'(OLD) bottom seam length'!E912^2/($C$6/2)^2)</f>
        <v>#DIV/0!</v>
      </c>
      <c r="H912" s="136">
        <f t="shared" si="142"/>
        <v>18020</v>
      </c>
      <c r="I912" t="e">
        <f>SQRT(($C$5/2)^2-($C$5/2)^2*'(OLD) bottom seam length'!H912^2/($C$6/2)^2)</f>
        <v>#DIV/0!</v>
      </c>
      <c r="K912" s="136">
        <f t="shared" si="143"/>
        <v>18020</v>
      </c>
      <c r="L912" t="e">
        <f>SQRT(($C$5/2)^2-($C$5/2)^2*'(OLD) bottom seam length'!K912^2/($C$6/2)^2)</f>
        <v>#DIV/0!</v>
      </c>
      <c r="O912" s="136">
        <f t="shared" si="144"/>
        <v>18020</v>
      </c>
      <c r="P912" t="b">
        <f t="shared" si="145"/>
        <v>0</v>
      </c>
      <c r="T912" s="136">
        <f t="shared" si="146"/>
        <v>18000</v>
      </c>
      <c r="U912" t="e">
        <f>SQRT(($U$6/2)^2-($U$6/2)^2*'(OLD) bottom seam length'!T912^2/($U$7/2)^2)</f>
        <v>#VALUE!</v>
      </c>
      <c r="W912" s="136">
        <f t="shared" si="147"/>
        <v>18000</v>
      </c>
      <c r="X912" t="e">
        <f>SQRT(($U$6/2)^2-($U$6/2)^2*'(OLD) bottom seam length'!W912^2/($U$7/2)^2)</f>
        <v>#VALUE!</v>
      </c>
      <c r="Z912" s="136">
        <f t="shared" si="148"/>
        <v>18000</v>
      </c>
      <c r="AA912" t="e">
        <f>SQRT(($U$6/2)^2-($U$6/2)^2*'(OLD) bottom seam length'!Z912^2/($U$7/2)^2)</f>
        <v>#VALUE!</v>
      </c>
      <c r="AC912" s="136">
        <f t="shared" si="149"/>
        <v>18000</v>
      </c>
      <c r="AD912" t="e">
        <f>SQRT(($U$6/2)^2-($U$6/2)^2*'(OLD) bottom seam length'!AC912^2/($U$7/2)^2)</f>
        <v>#VALUE!</v>
      </c>
    </row>
    <row r="913" spans="2:30">
      <c r="B913" s="136">
        <f t="shared" si="140"/>
        <v>18040</v>
      </c>
      <c r="C913" t="e">
        <f>SQRT(($C$5/2)^2-($C$5/2)^2*'(OLD) bottom seam length'!B913^2/($C$6/2)^2)</f>
        <v>#DIV/0!</v>
      </c>
      <c r="E913" s="136">
        <f t="shared" si="141"/>
        <v>18040</v>
      </c>
      <c r="F913" t="e">
        <f>SQRT(($C$5/2)^2-($C$5/2)^2*'(OLD) bottom seam length'!E913^2/($C$6/2)^2)</f>
        <v>#DIV/0!</v>
      </c>
      <c r="H913" s="136">
        <f t="shared" si="142"/>
        <v>18040</v>
      </c>
      <c r="I913" t="e">
        <f>SQRT(($C$5/2)^2-($C$5/2)^2*'(OLD) bottom seam length'!H913^2/($C$6/2)^2)</f>
        <v>#DIV/0!</v>
      </c>
      <c r="K913" s="136">
        <f t="shared" si="143"/>
        <v>18040</v>
      </c>
      <c r="L913" t="e">
        <f>SQRT(($C$5/2)^2-($C$5/2)^2*'(OLD) bottom seam length'!K913^2/($C$6/2)^2)</f>
        <v>#DIV/0!</v>
      </c>
      <c r="O913" s="136">
        <f t="shared" si="144"/>
        <v>18040</v>
      </c>
      <c r="P913" t="b">
        <f t="shared" si="145"/>
        <v>0</v>
      </c>
      <c r="T913" s="136">
        <f t="shared" si="146"/>
        <v>18020</v>
      </c>
      <c r="U913" t="e">
        <f>SQRT(($U$6/2)^2-($U$6/2)^2*'(OLD) bottom seam length'!T913^2/($U$7/2)^2)</f>
        <v>#VALUE!</v>
      </c>
      <c r="W913" s="136">
        <f t="shared" si="147"/>
        <v>18020</v>
      </c>
      <c r="X913" t="e">
        <f>SQRT(($U$6/2)^2-($U$6/2)^2*'(OLD) bottom seam length'!W913^2/($U$7/2)^2)</f>
        <v>#VALUE!</v>
      </c>
      <c r="Z913" s="136">
        <f t="shared" si="148"/>
        <v>18020</v>
      </c>
      <c r="AA913" t="e">
        <f>SQRT(($U$6/2)^2-($U$6/2)^2*'(OLD) bottom seam length'!Z913^2/($U$7/2)^2)</f>
        <v>#VALUE!</v>
      </c>
      <c r="AC913" s="136">
        <f t="shared" si="149"/>
        <v>18020</v>
      </c>
      <c r="AD913" t="e">
        <f>SQRT(($U$6/2)^2-($U$6/2)^2*'(OLD) bottom seam length'!AC913^2/($U$7/2)^2)</f>
        <v>#VALUE!</v>
      </c>
    </row>
    <row r="914" spans="2:30">
      <c r="B914" s="136">
        <f t="shared" si="140"/>
        <v>18060</v>
      </c>
      <c r="C914" t="e">
        <f>SQRT(($C$5/2)^2-($C$5/2)^2*'(OLD) bottom seam length'!B914^2/($C$6/2)^2)</f>
        <v>#DIV/0!</v>
      </c>
      <c r="E914" s="136">
        <f t="shared" si="141"/>
        <v>18060</v>
      </c>
      <c r="F914" t="e">
        <f>SQRT(($C$5/2)^2-($C$5/2)^2*'(OLD) bottom seam length'!E914^2/($C$6/2)^2)</f>
        <v>#DIV/0!</v>
      </c>
      <c r="H914" s="136">
        <f t="shared" si="142"/>
        <v>18060</v>
      </c>
      <c r="I914" t="e">
        <f>SQRT(($C$5/2)^2-($C$5/2)^2*'(OLD) bottom seam length'!H914^2/($C$6/2)^2)</f>
        <v>#DIV/0!</v>
      </c>
      <c r="K914" s="136">
        <f t="shared" si="143"/>
        <v>18060</v>
      </c>
      <c r="L914" t="e">
        <f>SQRT(($C$5/2)^2-($C$5/2)^2*'(OLD) bottom seam length'!K914^2/($C$6/2)^2)</f>
        <v>#DIV/0!</v>
      </c>
      <c r="O914" s="136">
        <f t="shared" si="144"/>
        <v>18060</v>
      </c>
      <c r="P914" t="b">
        <f t="shared" si="145"/>
        <v>0</v>
      </c>
      <c r="T914" s="136">
        <f t="shared" si="146"/>
        <v>18040</v>
      </c>
      <c r="U914" t="e">
        <f>SQRT(($U$6/2)^2-($U$6/2)^2*'(OLD) bottom seam length'!T914^2/($U$7/2)^2)</f>
        <v>#VALUE!</v>
      </c>
      <c r="W914" s="136">
        <f t="shared" si="147"/>
        <v>18040</v>
      </c>
      <c r="X914" t="e">
        <f>SQRT(($U$6/2)^2-($U$6/2)^2*'(OLD) bottom seam length'!W914^2/($U$7/2)^2)</f>
        <v>#VALUE!</v>
      </c>
      <c r="Z914" s="136">
        <f t="shared" si="148"/>
        <v>18040</v>
      </c>
      <c r="AA914" t="e">
        <f>SQRT(($U$6/2)^2-($U$6/2)^2*'(OLD) bottom seam length'!Z914^2/($U$7/2)^2)</f>
        <v>#VALUE!</v>
      </c>
      <c r="AC914" s="136">
        <f t="shared" si="149"/>
        <v>18040</v>
      </c>
      <c r="AD914" t="e">
        <f>SQRT(($U$6/2)^2-($U$6/2)^2*'(OLD) bottom seam length'!AC914^2/($U$7/2)^2)</f>
        <v>#VALUE!</v>
      </c>
    </row>
    <row r="915" spans="2:30">
      <c r="B915" s="136">
        <f t="shared" si="140"/>
        <v>18080</v>
      </c>
      <c r="C915" t="e">
        <f>SQRT(($C$5/2)^2-($C$5/2)^2*'(OLD) bottom seam length'!B915^2/($C$6/2)^2)</f>
        <v>#DIV/0!</v>
      </c>
      <c r="E915" s="136">
        <f t="shared" si="141"/>
        <v>18080</v>
      </c>
      <c r="F915" t="e">
        <f>SQRT(($C$5/2)^2-($C$5/2)^2*'(OLD) bottom seam length'!E915^2/($C$6/2)^2)</f>
        <v>#DIV/0!</v>
      </c>
      <c r="H915" s="136">
        <f t="shared" si="142"/>
        <v>18080</v>
      </c>
      <c r="I915" t="e">
        <f>SQRT(($C$5/2)^2-($C$5/2)^2*'(OLD) bottom seam length'!H915^2/($C$6/2)^2)</f>
        <v>#DIV/0!</v>
      </c>
      <c r="K915" s="136">
        <f t="shared" si="143"/>
        <v>18080</v>
      </c>
      <c r="L915" t="e">
        <f>SQRT(($C$5/2)^2-($C$5/2)^2*'(OLD) bottom seam length'!K915^2/($C$6/2)^2)</f>
        <v>#DIV/0!</v>
      </c>
      <c r="O915" s="136">
        <f t="shared" si="144"/>
        <v>18080</v>
      </c>
      <c r="P915" t="b">
        <f t="shared" si="145"/>
        <v>0</v>
      </c>
      <c r="T915" s="136">
        <f t="shared" si="146"/>
        <v>18060</v>
      </c>
      <c r="U915" t="e">
        <f>SQRT(($U$6/2)^2-($U$6/2)^2*'(OLD) bottom seam length'!T915^2/($U$7/2)^2)</f>
        <v>#VALUE!</v>
      </c>
      <c r="W915" s="136">
        <f t="shared" si="147"/>
        <v>18060</v>
      </c>
      <c r="X915" t="e">
        <f>SQRT(($U$6/2)^2-($U$6/2)^2*'(OLD) bottom seam length'!W915^2/($U$7/2)^2)</f>
        <v>#VALUE!</v>
      </c>
      <c r="Z915" s="136">
        <f t="shared" si="148"/>
        <v>18060</v>
      </c>
      <c r="AA915" t="e">
        <f>SQRT(($U$6/2)^2-($U$6/2)^2*'(OLD) bottom seam length'!Z915^2/($U$7/2)^2)</f>
        <v>#VALUE!</v>
      </c>
      <c r="AC915" s="136">
        <f t="shared" si="149"/>
        <v>18060</v>
      </c>
      <c r="AD915" t="e">
        <f>SQRT(($U$6/2)^2-($U$6/2)^2*'(OLD) bottom seam length'!AC915^2/($U$7/2)^2)</f>
        <v>#VALUE!</v>
      </c>
    </row>
    <row r="916" spans="2:30">
      <c r="B916" s="136">
        <f t="shared" si="140"/>
        <v>18100</v>
      </c>
      <c r="C916" t="e">
        <f>SQRT(($C$5/2)^2-($C$5/2)^2*'(OLD) bottom seam length'!B916^2/($C$6/2)^2)</f>
        <v>#DIV/0!</v>
      </c>
      <c r="E916" s="136">
        <f t="shared" si="141"/>
        <v>18100</v>
      </c>
      <c r="F916" t="e">
        <f>SQRT(($C$5/2)^2-($C$5/2)^2*'(OLD) bottom seam length'!E916^2/($C$6/2)^2)</f>
        <v>#DIV/0!</v>
      </c>
      <c r="H916" s="136">
        <f t="shared" si="142"/>
        <v>18100</v>
      </c>
      <c r="I916" t="e">
        <f>SQRT(($C$5/2)^2-($C$5/2)^2*'(OLD) bottom seam length'!H916^2/($C$6/2)^2)</f>
        <v>#DIV/0!</v>
      </c>
      <c r="K916" s="136">
        <f t="shared" si="143"/>
        <v>18100</v>
      </c>
      <c r="L916" t="e">
        <f>SQRT(($C$5/2)^2-($C$5/2)^2*'(OLD) bottom seam length'!K916^2/($C$6/2)^2)</f>
        <v>#DIV/0!</v>
      </c>
      <c r="O916" s="136">
        <f t="shared" si="144"/>
        <v>18100</v>
      </c>
      <c r="P916" t="b">
        <f t="shared" si="145"/>
        <v>0</v>
      </c>
      <c r="T916" s="136">
        <f t="shared" si="146"/>
        <v>18080</v>
      </c>
      <c r="U916" t="e">
        <f>SQRT(($U$6/2)^2-($U$6/2)^2*'(OLD) bottom seam length'!T916^2/($U$7/2)^2)</f>
        <v>#VALUE!</v>
      </c>
      <c r="W916" s="136">
        <f t="shared" si="147"/>
        <v>18080</v>
      </c>
      <c r="X916" t="e">
        <f>SQRT(($U$6/2)^2-($U$6/2)^2*'(OLD) bottom seam length'!W916^2/($U$7/2)^2)</f>
        <v>#VALUE!</v>
      </c>
      <c r="Z916" s="136">
        <f t="shared" si="148"/>
        <v>18080</v>
      </c>
      <c r="AA916" t="e">
        <f>SQRT(($U$6/2)^2-($U$6/2)^2*'(OLD) bottom seam length'!Z916^2/($U$7/2)^2)</f>
        <v>#VALUE!</v>
      </c>
      <c r="AC916" s="136">
        <f t="shared" si="149"/>
        <v>18080</v>
      </c>
      <c r="AD916" t="e">
        <f>SQRT(($U$6/2)^2-($U$6/2)^2*'(OLD) bottom seam length'!AC916^2/($U$7/2)^2)</f>
        <v>#VALUE!</v>
      </c>
    </row>
    <row r="917" spans="2:30">
      <c r="B917" s="136">
        <f t="shared" si="140"/>
        <v>18120</v>
      </c>
      <c r="C917" t="e">
        <f>SQRT(($C$5/2)^2-($C$5/2)^2*'(OLD) bottom seam length'!B917^2/($C$6/2)^2)</f>
        <v>#DIV/0!</v>
      </c>
      <c r="E917" s="136">
        <f t="shared" si="141"/>
        <v>18120</v>
      </c>
      <c r="F917" t="e">
        <f>SQRT(($C$5/2)^2-($C$5/2)^2*'(OLD) bottom seam length'!E917^2/($C$6/2)^2)</f>
        <v>#DIV/0!</v>
      </c>
      <c r="H917" s="136">
        <f t="shared" si="142"/>
        <v>18120</v>
      </c>
      <c r="I917" t="e">
        <f>SQRT(($C$5/2)^2-($C$5/2)^2*'(OLD) bottom seam length'!H917^2/($C$6/2)^2)</f>
        <v>#DIV/0!</v>
      </c>
      <c r="K917" s="136">
        <f t="shared" si="143"/>
        <v>18120</v>
      </c>
      <c r="L917" t="e">
        <f>SQRT(($C$5/2)^2-($C$5/2)^2*'(OLD) bottom seam length'!K917^2/($C$6/2)^2)</f>
        <v>#DIV/0!</v>
      </c>
      <c r="O917" s="136">
        <f t="shared" si="144"/>
        <v>18120</v>
      </c>
      <c r="P917" t="b">
        <f t="shared" si="145"/>
        <v>0</v>
      </c>
      <c r="T917" s="136">
        <f t="shared" si="146"/>
        <v>18100</v>
      </c>
      <c r="U917" t="e">
        <f>SQRT(($U$6/2)^2-($U$6/2)^2*'(OLD) bottom seam length'!T917^2/($U$7/2)^2)</f>
        <v>#VALUE!</v>
      </c>
      <c r="W917" s="136">
        <f t="shared" si="147"/>
        <v>18100</v>
      </c>
      <c r="X917" t="e">
        <f>SQRT(($U$6/2)^2-($U$6/2)^2*'(OLD) bottom seam length'!W917^2/($U$7/2)^2)</f>
        <v>#VALUE!</v>
      </c>
      <c r="Z917" s="136">
        <f t="shared" si="148"/>
        <v>18100</v>
      </c>
      <c r="AA917" t="e">
        <f>SQRT(($U$6/2)^2-($U$6/2)^2*'(OLD) bottom seam length'!Z917^2/($U$7/2)^2)</f>
        <v>#VALUE!</v>
      </c>
      <c r="AC917" s="136">
        <f t="shared" si="149"/>
        <v>18100</v>
      </c>
      <c r="AD917" t="e">
        <f>SQRT(($U$6/2)^2-($U$6/2)^2*'(OLD) bottom seam length'!AC917^2/($U$7/2)^2)</f>
        <v>#VALUE!</v>
      </c>
    </row>
    <row r="918" spans="2:30">
      <c r="B918" s="136">
        <f t="shared" si="140"/>
        <v>18140</v>
      </c>
      <c r="C918" t="e">
        <f>SQRT(($C$5/2)^2-($C$5/2)^2*'(OLD) bottom seam length'!B918^2/($C$6/2)^2)</f>
        <v>#DIV/0!</v>
      </c>
      <c r="E918" s="136">
        <f t="shared" si="141"/>
        <v>18140</v>
      </c>
      <c r="F918" t="e">
        <f>SQRT(($C$5/2)^2-($C$5/2)^2*'(OLD) bottom seam length'!E918^2/($C$6/2)^2)</f>
        <v>#DIV/0!</v>
      </c>
      <c r="H918" s="136">
        <f t="shared" si="142"/>
        <v>18140</v>
      </c>
      <c r="I918" t="e">
        <f>SQRT(($C$5/2)^2-($C$5/2)^2*'(OLD) bottom seam length'!H918^2/($C$6/2)^2)</f>
        <v>#DIV/0!</v>
      </c>
      <c r="K918" s="136">
        <f t="shared" si="143"/>
        <v>18140</v>
      </c>
      <c r="L918" t="e">
        <f>SQRT(($C$5/2)^2-($C$5/2)^2*'(OLD) bottom seam length'!K918^2/($C$6/2)^2)</f>
        <v>#DIV/0!</v>
      </c>
      <c r="O918" s="136">
        <f t="shared" si="144"/>
        <v>18140</v>
      </c>
      <c r="P918" t="b">
        <f t="shared" si="145"/>
        <v>0</v>
      </c>
      <c r="T918" s="136">
        <f t="shared" si="146"/>
        <v>18120</v>
      </c>
      <c r="U918" t="e">
        <f>SQRT(($U$6/2)^2-($U$6/2)^2*'(OLD) bottom seam length'!T918^2/($U$7/2)^2)</f>
        <v>#VALUE!</v>
      </c>
      <c r="W918" s="136">
        <f t="shared" si="147"/>
        <v>18120</v>
      </c>
      <c r="X918" t="e">
        <f>SQRT(($U$6/2)^2-($U$6/2)^2*'(OLD) bottom seam length'!W918^2/($U$7/2)^2)</f>
        <v>#VALUE!</v>
      </c>
      <c r="Z918" s="136">
        <f t="shared" si="148"/>
        <v>18120</v>
      </c>
      <c r="AA918" t="e">
        <f>SQRT(($U$6/2)^2-($U$6/2)^2*'(OLD) bottom seam length'!Z918^2/($U$7/2)^2)</f>
        <v>#VALUE!</v>
      </c>
      <c r="AC918" s="136">
        <f t="shared" si="149"/>
        <v>18120</v>
      </c>
      <c r="AD918" t="e">
        <f>SQRT(($U$6/2)^2-($U$6/2)^2*'(OLD) bottom seam length'!AC918^2/($U$7/2)^2)</f>
        <v>#VALUE!</v>
      </c>
    </row>
    <row r="919" spans="2:30">
      <c r="B919" s="136">
        <f t="shared" si="140"/>
        <v>18160</v>
      </c>
      <c r="C919" t="e">
        <f>SQRT(($C$5/2)^2-($C$5/2)^2*'(OLD) bottom seam length'!B919^2/($C$6/2)^2)</f>
        <v>#DIV/0!</v>
      </c>
      <c r="E919" s="136">
        <f t="shared" si="141"/>
        <v>18160</v>
      </c>
      <c r="F919" t="e">
        <f>SQRT(($C$5/2)^2-($C$5/2)^2*'(OLD) bottom seam length'!E919^2/($C$6/2)^2)</f>
        <v>#DIV/0!</v>
      </c>
      <c r="H919" s="136">
        <f t="shared" si="142"/>
        <v>18160</v>
      </c>
      <c r="I919" t="e">
        <f>SQRT(($C$5/2)^2-($C$5/2)^2*'(OLD) bottom seam length'!H919^2/($C$6/2)^2)</f>
        <v>#DIV/0!</v>
      </c>
      <c r="K919" s="136">
        <f t="shared" si="143"/>
        <v>18160</v>
      </c>
      <c r="L919" t="e">
        <f>SQRT(($C$5/2)^2-($C$5/2)^2*'(OLD) bottom seam length'!K919^2/($C$6/2)^2)</f>
        <v>#DIV/0!</v>
      </c>
      <c r="O919" s="136">
        <f t="shared" si="144"/>
        <v>18160</v>
      </c>
      <c r="P919" t="b">
        <f t="shared" si="145"/>
        <v>0</v>
      </c>
      <c r="T919" s="136">
        <f t="shared" si="146"/>
        <v>18140</v>
      </c>
      <c r="U919" t="e">
        <f>SQRT(($U$6/2)^2-($U$6/2)^2*'(OLD) bottom seam length'!T919^2/($U$7/2)^2)</f>
        <v>#VALUE!</v>
      </c>
      <c r="W919" s="136">
        <f t="shared" si="147"/>
        <v>18140</v>
      </c>
      <c r="X919" t="e">
        <f>SQRT(($U$6/2)^2-($U$6/2)^2*'(OLD) bottom seam length'!W919^2/($U$7/2)^2)</f>
        <v>#VALUE!</v>
      </c>
      <c r="Z919" s="136">
        <f t="shared" si="148"/>
        <v>18140</v>
      </c>
      <c r="AA919" t="e">
        <f>SQRT(($U$6/2)^2-($U$6/2)^2*'(OLD) bottom seam length'!Z919^2/($U$7/2)^2)</f>
        <v>#VALUE!</v>
      </c>
      <c r="AC919" s="136">
        <f t="shared" si="149"/>
        <v>18140</v>
      </c>
      <c r="AD919" t="e">
        <f>SQRT(($U$6/2)^2-($U$6/2)^2*'(OLD) bottom seam length'!AC919^2/($U$7/2)^2)</f>
        <v>#VALUE!</v>
      </c>
    </row>
    <row r="920" spans="2:30">
      <c r="B920" s="136">
        <f t="shared" si="140"/>
        <v>18180</v>
      </c>
      <c r="C920" t="e">
        <f>SQRT(($C$5/2)^2-($C$5/2)^2*'(OLD) bottom seam length'!B920^2/($C$6/2)^2)</f>
        <v>#DIV/0!</v>
      </c>
      <c r="E920" s="136">
        <f t="shared" si="141"/>
        <v>18180</v>
      </c>
      <c r="F920" t="e">
        <f>SQRT(($C$5/2)^2-($C$5/2)^2*'(OLD) bottom seam length'!E920^2/($C$6/2)^2)</f>
        <v>#DIV/0!</v>
      </c>
      <c r="H920" s="136">
        <f t="shared" si="142"/>
        <v>18180</v>
      </c>
      <c r="I920" t="e">
        <f>SQRT(($C$5/2)^2-($C$5/2)^2*'(OLD) bottom seam length'!H920^2/($C$6/2)^2)</f>
        <v>#DIV/0!</v>
      </c>
      <c r="K920" s="136">
        <f t="shared" si="143"/>
        <v>18180</v>
      </c>
      <c r="L920" t="e">
        <f>SQRT(($C$5/2)^2-($C$5/2)^2*'(OLD) bottom seam length'!K920^2/($C$6/2)^2)</f>
        <v>#DIV/0!</v>
      </c>
      <c r="O920" s="136">
        <f t="shared" si="144"/>
        <v>18180</v>
      </c>
      <c r="P920" t="b">
        <f t="shared" si="145"/>
        <v>0</v>
      </c>
      <c r="T920" s="136">
        <f t="shared" si="146"/>
        <v>18160</v>
      </c>
      <c r="U920" t="e">
        <f>SQRT(($U$6/2)^2-($U$6/2)^2*'(OLD) bottom seam length'!T920^2/($U$7/2)^2)</f>
        <v>#VALUE!</v>
      </c>
      <c r="W920" s="136">
        <f t="shared" si="147"/>
        <v>18160</v>
      </c>
      <c r="X920" t="e">
        <f>SQRT(($U$6/2)^2-($U$6/2)^2*'(OLD) bottom seam length'!W920^2/($U$7/2)^2)</f>
        <v>#VALUE!</v>
      </c>
      <c r="Z920" s="136">
        <f t="shared" si="148"/>
        <v>18160</v>
      </c>
      <c r="AA920" t="e">
        <f>SQRT(($U$6/2)^2-($U$6/2)^2*'(OLD) bottom seam length'!Z920^2/($U$7/2)^2)</f>
        <v>#VALUE!</v>
      </c>
      <c r="AC920" s="136">
        <f t="shared" si="149"/>
        <v>18160</v>
      </c>
      <c r="AD920" t="e">
        <f>SQRT(($U$6/2)^2-($U$6/2)^2*'(OLD) bottom seam length'!AC920^2/($U$7/2)^2)</f>
        <v>#VALUE!</v>
      </c>
    </row>
    <row r="921" spans="2:30">
      <c r="B921" s="136">
        <f t="shared" si="140"/>
        <v>18200</v>
      </c>
      <c r="C921" t="e">
        <f>SQRT(($C$5/2)^2-($C$5/2)^2*'(OLD) bottom seam length'!B921^2/($C$6/2)^2)</f>
        <v>#DIV/0!</v>
      </c>
      <c r="E921" s="136">
        <f t="shared" si="141"/>
        <v>18200</v>
      </c>
      <c r="F921" t="e">
        <f>SQRT(($C$5/2)^2-($C$5/2)^2*'(OLD) bottom seam length'!E921^2/($C$6/2)^2)</f>
        <v>#DIV/0!</v>
      </c>
      <c r="H921" s="136">
        <f t="shared" si="142"/>
        <v>18200</v>
      </c>
      <c r="I921" t="e">
        <f>SQRT(($C$5/2)^2-($C$5/2)^2*'(OLD) bottom seam length'!H921^2/($C$6/2)^2)</f>
        <v>#DIV/0!</v>
      </c>
      <c r="K921" s="136">
        <f t="shared" si="143"/>
        <v>18200</v>
      </c>
      <c r="L921" t="e">
        <f>SQRT(($C$5/2)^2-($C$5/2)^2*'(OLD) bottom seam length'!K921^2/($C$6/2)^2)</f>
        <v>#DIV/0!</v>
      </c>
      <c r="O921" s="136">
        <f t="shared" si="144"/>
        <v>18200</v>
      </c>
      <c r="P921" t="b">
        <f t="shared" si="145"/>
        <v>0</v>
      </c>
      <c r="T921" s="136">
        <f t="shared" si="146"/>
        <v>18180</v>
      </c>
      <c r="U921" t="e">
        <f>SQRT(($U$6/2)^2-($U$6/2)^2*'(OLD) bottom seam length'!T921^2/($U$7/2)^2)</f>
        <v>#VALUE!</v>
      </c>
      <c r="W921" s="136">
        <f t="shared" si="147"/>
        <v>18180</v>
      </c>
      <c r="X921" t="e">
        <f>SQRT(($U$6/2)^2-($U$6/2)^2*'(OLD) bottom seam length'!W921^2/($U$7/2)^2)</f>
        <v>#VALUE!</v>
      </c>
      <c r="Z921" s="136">
        <f t="shared" si="148"/>
        <v>18180</v>
      </c>
      <c r="AA921" t="e">
        <f>SQRT(($U$6/2)^2-($U$6/2)^2*'(OLD) bottom seam length'!Z921^2/($U$7/2)^2)</f>
        <v>#VALUE!</v>
      </c>
      <c r="AC921" s="136">
        <f t="shared" si="149"/>
        <v>18180</v>
      </c>
      <c r="AD921" t="e">
        <f>SQRT(($U$6/2)^2-($U$6/2)^2*'(OLD) bottom seam length'!AC921^2/($U$7/2)^2)</f>
        <v>#VALUE!</v>
      </c>
    </row>
    <row r="922" spans="2:30">
      <c r="B922" s="136">
        <f t="shared" si="140"/>
        <v>18220</v>
      </c>
      <c r="C922" t="e">
        <f>SQRT(($C$5/2)^2-($C$5/2)^2*'(OLD) bottom seam length'!B922^2/($C$6/2)^2)</f>
        <v>#DIV/0!</v>
      </c>
      <c r="E922" s="136">
        <f t="shared" si="141"/>
        <v>18220</v>
      </c>
      <c r="F922" t="e">
        <f>SQRT(($C$5/2)^2-($C$5/2)^2*'(OLD) bottom seam length'!E922^2/($C$6/2)^2)</f>
        <v>#DIV/0!</v>
      </c>
      <c r="H922" s="136">
        <f t="shared" si="142"/>
        <v>18220</v>
      </c>
      <c r="I922" t="e">
        <f>SQRT(($C$5/2)^2-($C$5/2)^2*'(OLD) bottom seam length'!H922^2/($C$6/2)^2)</f>
        <v>#DIV/0!</v>
      </c>
      <c r="K922" s="136">
        <f t="shared" si="143"/>
        <v>18220</v>
      </c>
      <c r="L922" t="e">
        <f>SQRT(($C$5/2)^2-($C$5/2)^2*'(OLD) bottom seam length'!K922^2/($C$6/2)^2)</f>
        <v>#DIV/0!</v>
      </c>
      <c r="O922" s="136">
        <f t="shared" si="144"/>
        <v>18220</v>
      </c>
      <c r="P922" t="b">
        <f t="shared" si="145"/>
        <v>0</v>
      </c>
      <c r="T922" s="136">
        <f t="shared" si="146"/>
        <v>18200</v>
      </c>
      <c r="U922" t="e">
        <f>SQRT(($U$6/2)^2-($U$6/2)^2*'(OLD) bottom seam length'!T922^2/($U$7/2)^2)</f>
        <v>#VALUE!</v>
      </c>
      <c r="W922" s="136">
        <f t="shared" si="147"/>
        <v>18200</v>
      </c>
      <c r="X922" t="e">
        <f>SQRT(($U$6/2)^2-($U$6/2)^2*'(OLD) bottom seam length'!W922^2/($U$7/2)^2)</f>
        <v>#VALUE!</v>
      </c>
      <c r="Z922" s="136">
        <f t="shared" si="148"/>
        <v>18200</v>
      </c>
      <c r="AA922" t="e">
        <f>SQRT(($U$6/2)^2-($U$6/2)^2*'(OLD) bottom seam length'!Z922^2/($U$7/2)^2)</f>
        <v>#VALUE!</v>
      </c>
      <c r="AC922" s="136">
        <f t="shared" si="149"/>
        <v>18200</v>
      </c>
      <c r="AD922" t="e">
        <f>SQRT(($U$6/2)^2-($U$6/2)^2*'(OLD) bottom seam length'!AC922^2/($U$7/2)^2)</f>
        <v>#VALUE!</v>
      </c>
    </row>
    <row r="923" spans="2:30">
      <c r="B923" s="136">
        <f t="shared" si="140"/>
        <v>18240</v>
      </c>
      <c r="C923" t="e">
        <f>SQRT(($C$5/2)^2-($C$5/2)^2*'(OLD) bottom seam length'!B923^2/($C$6/2)^2)</f>
        <v>#DIV/0!</v>
      </c>
      <c r="E923" s="136">
        <f t="shared" si="141"/>
        <v>18240</v>
      </c>
      <c r="F923" t="e">
        <f>SQRT(($C$5/2)^2-($C$5/2)^2*'(OLD) bottom seam length'!E923^2/($C$6/2)^2)</f>
        <v>#DIV/0!</v>
      </c>
      <c r="H923" s="136">
        <f t="shared" si="142"/>
        <v>18240</v>
      </c>
      <c r="I923" t="e">
        <f>SQRT(($C$5/2)^2-($C$5/2)^2*'(OLD) bottom seam length'!H923^2/($C$6/2)^2)</f>
        <v>#DIV/0!</v>
      </c>
      <c r="K923" s="136">
        <f t="shared" si="143"/>
        <v>18240</v>
      </c>
      <c r="L923" t="e">
        <f>SQRT(($C$5/2)^2-($C$5/2)^2*'(OLD) bottom seam length'!K923^2/($C$6/2)^2)</f>
        <v>#DIV/0!</v>
      </c>
      <c r="O923" s="136">
        <f t="shared" si="144"/>
        <v>18240</v>
      </c>
      <c r="P923" t="b">
        <f t="shared" si="145"/>
        <v>0</v>
      </c>
      <c r="T923" s="136">
        <f t="shared" si="146"/>
        <v>18220</v>
      </c>
      <c r="U923" t="e">
        <f>SQRT(($U$6/2)^2-($U$6/2)^2*'(OLD) bottom seam length'!T923^2/($U$7/2)^2)</f>
        <v>#VALUE!</v>
      </c>
      <c r="W923" s="136">
        <f t="shared" si="147"/>
        <v>18220</v>
      </c>
      <c r="X923" t="e">
        <f>SQRT(($U$6/2)^2-($U$6/2)^2*'(OLD) bottom seam length'!W923^2/($U$7/2)^2)</f>
        <v>#VALUE!</v>
      </c>
      <c r="Z923" s="136">
        <f t="shared" si="148"/>
        <v>18220</v>
      </c>
      <c r="AA923" t="e">
        <f>SQRT(($U$6/2)^2-($U$6/2)^2*'(OLD) bottom seam length'!Z923^2/($U$7/2)^2)</f>
        <v>#VALUE!</v>
      </c>
      <c r="AC923" s="136">
        <f t="shared" si="149"/>
        <v>18220</v>
      </c>
      <c r="AD923" t="e">
        <f>SQRT(($U$6/2)^2-($U$6/2)^2*'(OLD) bottom seam length'!AC923^2/($U$7/2)^2)</f>
        <v>#VALUE!</v>
      </c>
    </row>
    <row r="924" spans="2:30">
      <c r="B924" s="136">
        <f t="shared" si="140"/>
        <v>18260</v>
      </c>
      <c r="C924" t="e">
        <f>SQRT(($C$5/2)^2-($C$5/2)^2*'(OLD) bottom seam length'!B924^2/($C$6/2)^2)</f>
        <v>#DIV/0!</v>
      </c>
      <c r="E924" s="136">
        <f t="shared" si="141"/>
        <v>18260</v>
      </c>
      <c r="F924" t="e">
        <f>SQRT(($C$5/2)^2-($C$5/2)^2*'(OLD) bottom seam length'!E924^2/($C$6/2)^2)</f>
        <v>#DIV/0!</v>
      </c>
      <c r="H924" s="136">
        <f t="shared" si="142"/>
        <v>18260</v>
      </c>
      <c r="I924" t="e">
        <f>SQRT(($C$5/2)^2-($C$5/2)^2*'(OLD) bottom seam length'!H924^2/($C$6/2)^2)</f>
        <v>#DIV/0!</v>
      </c>
      <c r="K924" s="136">
        <f t="shared" si="143"/>
        <v>18260</v>
      </c>
      <c r="L924" t="e">
        <f>SQRT(($C$5/2)^2-($C$5/2)^2*'(OLD) bottom seam length'!K924^2/($C$6/2)^2)</f>
        <v>#DIV/0!</v>
      </c>
      <c r="O924" s="136">
        <f t="shared" si="144"/>
        <v>18260</v>
      </c>
      <c r="P924" t="b">
        <f t="shared" si="145"/>
        <v>0</v>
      </c>
      <c r="T924" s="136">
        <f t="shared" si="146"/>
        <v>18240</v>
      </c>
      <c r="U924" t="e">
        <f>SQRT(($U$6/2)^2-($U$6/2)^2*'(OLD) bottom seam length'!T924^2/($U$7/2)^2)</f>
        <v>#VALUE!</v>
      </c>
      <c r="W924" s="136">
        <f t="shared" si="147"/>
        <v>18240</v>
      </c>
      <c r="X924" t="e">
        <f>SQRT(($U$6/2)^2-($U$6/2)^2*'(OLD) bottom seam length'!W924^2/($U$7/2)^2)</f>
        <v>#VALUE!</v>
      </c>
      <c r="Z924" s="136">
        <f t="shared" si="148"/>
        <v>18240</v>
      </c>
      <c r="AA924" t="e">
        <f>SQRT(($U$6/2)^2-($U$6/2)^2*'(OLD) bottom seam length'!Z924^2/($U$7/2)^2)</f>
        <v>#VALUE!</v>
      </c>
      <c r="AC924" s="136">
        <f t="shared" si="149"/>
        <v>18240</v>
      </c>
      <c r="AD924" t="e">
        <f>SQRT(($U$6/2)^2-($U$6/2)^2*'(OLD) bottom seam length'!AC924^2/($U$7/2)^2)</f>
        <v>#VALUE!</v>
      </c>
    </row>
    <row r="925" spans="2:30">
      <c r="B925" s="136">
        <f t="shared" si="140"/>
        <v>18280</v>
      </c>
      <c r="C925" t="e">
        <f>SQRT(($C$5/2)^2-($C$5/2)^2*'(OLD) bottom seam length'!B925^2/($C$6/2)^2)</f>
        <v>#DIV/0!</v>
      </c>
      <c r="E925" s="136">
        <f t="shared" si="141"/>
        <v>18280</v>
      </c>
      <c r="F925" t="e">
        <f>SQRT(($C$5/2)^2-($C$5/2)^2*'(OLD) bottom seam length'!E925^2/($C$6/2)^2)</f>
        <v>#DIV/0!</v>
      </c>
      <c r="H925" s="136">
        <f t="shared" si="142"/>
        <v>18280</v>
      </c>
      <c r="I925" t="e">
        <f>SQRT(($C$5/2)^2-($C$5/2)^2*'(OLD) bottom seam length'!H925^2/($C$6/2)^2)</f>
        <v>#DIV/0!</v>
      </c>
      <c r="K925" s="136">
        <f t="shared" si="143"/>
        <v>18280</v>
      </c>
      <c r="L925" t="e">
        <f>SQRT(($C$5/2)^2-($C$5/2)^2*'(OLD) bottom seam length'!K925^2/($C$6/2)^2)</f>
        <v>#DIV/0!</v>
      </c>
      <c r="O925" s="136">
        <f t="shared" si="144"/>
        <v>18280</v>
      </c>
      <c r="P925" t="b">
        <f t="shared" si="145"/>
        <v>0</v>
      </c>
      <c r="T925" s="136">
        <f t="shared" si="146"/>
        <v>18260</v>
      </c>
      <c r="U925" t="e">
        <f>SQRT(($U$6/2)^2-($U$6/2)^2*'(OLD) bottom seam length'!T925^2/($U$7/2)^2)</f>
        <v>#VALUE!</v>
      </c>
      <c r="W925" s="136">
        <f t="shared" si="147"/>
        <v>18260</v>
      </c>
      <c r="X925" t="e">
        <f>SQRT(($U$6/2)^2-($U$6/2)^2*'(OLD) bottom seam length'!W925^2/($U$7/2)^2)</f>
        <v>#VALUE!</v>
      </c>
      <c r="Z925" s="136">
        <f t="shared" si="148"/>
        <v>18260</v>
      </c>
      <c r="AA925" t="e">
        <f>SQRT(($U$6/2)^2-($U$6/2)^2*'(OLD) bottom seam length'!Z925^2/($U$7/2)^2)</f>
        <v>#VALUE!</v>
      </c>
      <c r="AC925" s="136">
        <f t="shared" si="149"/>
        <v>18260</v>
      </c>
      <c r="AD925" t="e">
        <f>SQRT(($U$6/2)^2-($U$6/2)^2*'(OLD) bottom seam length'!AC925^2/($U$7/2)^2)</f>
        <v>#VALUE!</v>
      </c>
    </row>
    <row r="926" spans="2:30">
      <c r="B926" s="136">
        <f t="shared" si="140"/>
        <v>18300</v>
      </c>
      <c r="C926" t="e">
        <f>SQRT(($C$5/2)^2-($C$5/2)^2*'(OLD) bottom seam length'!B926^2/($C$6/2)^2)</f>
        <v>#DIV/0!</v>
      </c>
      <c r="E926" s="136">
        <f t="shared" si="141"/>
        <v>18300</v>
      </c>
      <c r="F926" t="e">
        <f>SQRT(($C$5/2)^2-($C$5/2)^2*'(OLD) bottom seam length'!E926^2/($C$6/2)^2)</f>
        <v>#DIV/0!</v>
      </c>
      <c r="H926" s="136">
        <f t="shared" si="142"/>
        <v>18300</v>
      </c>
      <c r="I926" t="e">
        <f>SQRT(($C$5/2)^2-($C$5/2)^2*'(OLD) bottom seam length'!H926^2/($C$6/2)^2)</f>
        <v>#DIV/0!</v>
      </c>
      <c r="K926" s="136">
        <f t="shared" si="143"/>
        <v>18300</v>
      </c>
      <c r="L926" t="e">
        <f>SQRT(($C$5/2)^2-($C$5/2)^2*'(OLD) bottom seam length'!K926^2/($C$6/2)^2)</f>
        <v>#DIV/0!</v>
      </c>
      <c r="O926" s="136">
        <f t="shared" si="144"/>
        <v>18300</v>
      </c>
      <c r="P926" t="b">
        <f t="shared" si="145"/>
        <v>0</v>
      </c>
      <c r="T926" s="136">
        <f t="shared" si="146"/>
        <v>18280</v>
      </c>
      <c r="U926" t="e">
        <f>SQRT(($U$6/2)^2-($U$6/2)^2*'(OLD) bottom seam length'!T926^2/($U$7/2)^2)</f>
        <v>#VALUE!</v>
      </c>
      <c r="W926" s="136">
        <f t="shared" si="147"/>
        <v>18280</v>
      </c>
      <c r="X926" t="e">
        <f>SQRT(($U$6/2)^2-($U$6/2)^2*'(OLD) bottom seam length'!W926^2/($U$7/2)^2)</f>
        <v>#VALUE!</v>
      </c>
      <c r="Z926" s="136">
        <f t="shared" si="148"/>
        <v>18280</v>
      </c>
      <c r="AA926" t="e">
        <f>SQRT(($U$6/2)^2-($U$6/2)^2*'(OLD) bottom seam length'!Z926^2/($U$7/2)^2)</f>
        <v>#VALUE!</v>
      </c>
      <c r="AC926" s="136">
        <f t="shared" si="149"/>
        <v>18280</v>
      </c>
      <c r="AD926" t="e">
        <f>SQRT(($U$6/2)^2-($U$6/2)^2*'(OLD) bottom seam length'!AC926^2/($U$7/2)^2)</f>
        <v>#VALUE!</v>
      </c>
    </row>
    <row r="927" spans="2:30">
      <c r="B927" s="136">
        <f t="shared" si="140"/>
        <v>18320</v>
      </c>
      <c r="C927" t="e">
        <f>SQRT(($C$5/2)^2-($C$5/2)^2*'(OLD) bottom seam length'!B927^2/($C$6/2)^2)</f>
        <v>#DIV/0!</v>
      </c>
      <c r="E927" s="136">
        <f t="shared" si="141"/>
        <v>18320</v>
      </c>
      <c r="F927" t="e">
        <f>SQRT(($C$5/2)^2-($C$5/2)^2*'(OLD) bottom seam length'!E927^2/($C$6/2)^2)</f>
        <v>#DIV/0!</v>
      </c>
      <c r="H927" s="136">
        <f t="shared" si="142"/>
        <v>18320</v>
      </c>
      <c r="I927" t="e">
        <f>SQRT(($C$5/2)^2-($C$5/2)^2*'(OLD) bottom seam length'!H927^2/($C$6/2)^2)</f>
        <v>#DIV/0!</v>
      </c>
      <c r="K927" s="136">
        <f t="shared" si="143"/>
        <v>18320</v>
      </c>
      <c r="L927" t="e">
        <f>SQRT(($C$5/2)^2-($C$5/2)^2*'(OLD) bottom seam length'!K927^2/($C$6/2)^2)</f>
        <v>#DIV/0!</v>
      </c>
      <c r="O927" s="136">
        <f t="shared" si="144"/>
        <v>18320</v>
      </c>
      <c r="P927" t="b">
        <f t="shared" si="145"/>
        <v>0</v>
      </c>
      <c r="T927" s="136">
        <f t="shared" si="146"/>
        <v>18300</v>
      </c>
      <c r="U927" t="e">
        <f>SQRT(($U$6/2)^2-($U$6/2)^2*'(OLD) bottom seam length'!T927^2/($U$7/2)^2)</f>
        <v>#VALUE!</v>
      </c>
      <c r="W927" s="136">
        <f t="shared" si="147"/>
        <v>18300</v>
      </c>
      <c r="X927" t="e">
        <f>SQRT(($U$6/2)^2-($U$6/2)^2*'(OLD) bottom seam length'!W927^2/($U$7/2)^2)</f>
        <v>#VALUE!</v>
      </c>
      <c r="Z927" s="136">
        <f t="shared" si="148"/>
        <v>18300</v>
      </c>
      <c r="AA927" t="e">
        <f>SQRT(($U$6/2)^2-($U$6/2)^2*'(OLD) bottom seam length'!Z927^2/($U$7/2)^2)</f>
        <v>#VALUE!</v>
      </c>
      <c r="AC927" s="136">
        <f t="shared" si="149"/>
        <v>18300</v>
      </c>
      <c r="AD927" t="e">
        <f>SQRT(($U$6/2)^2-($U$6/2)^2*'(OLD) bottom seam length'!AC927^2/($U$7/2)^2)</f>
        <v>#VALUE!</v>
      </c>
    </row>
    <row r="928" spans="2:30">
      <c r="B928" s="136">
        <f t="shared" si="140"/>
        <v>18340</v>
      </c>
      <c r="C928" t="e">
        <f>SQRT(($C$5/2)^2-($C$5/2)^2*'(OLD) bottom seam length'!B928^2/($C$6/2)^2)</f>
        <v>#DIV/0!</v>
      </c>
      <c r="E928" s="136">
        <f t="shared" si="141"/>
        <v>18340</v>
      </c>
      <c r="F928" t="e">
        <f>SQRT(($C$5/2)^2-($C$5/2)^2*'(OLD) bottom seam length'!E928^2/($C$6/2)^2)</f>
        <v>#DIV/0!</v>
      </c>
      <c r="H928" s="136">
        <f t="shared" si="142"/>
        <v>18340</v>
      </c>
      <c r="I928" t="e">
        <f>SQRT(($C$5/2)^2-($C$5/2)^2*'(OLD) bottom seam length'!H928^2/($C$6/2)^2)</f>
        <v>#DIV/0!</v>
      </c>
      <c r="K928" s="136">
        <f t="shared" si="143"/>
        <v>18340</v>
      </c>
      <c r="L928" t="e">
        <f>SQRT(($C$5/2)^2-($C$5/2)^2*'(OLD) bottom seam length'!K928^2/($C$6/2)^2)</f>
        <v>#DIV/0!</v>
      </c>
      <c r="O928" s="136">
        <f t="shared" si="144"/>
        <v>18340</v>
      </c>
      <c r="P928" t="b">
        <f t="shared" si="145"/>
        <v>0</v>
      </c>
      <c r="T928" s="136">
        <f t="shared" si="146"/>
        <v>18320</v>
      </c>
      <c r="U928" t="e">
        <f>SQRT(($U$6/2)^2-($U$6/2)^2*'(OLD) bottom seam length'!T928^2/($U$7/2)^2)</f>
        <v>#VALUE!</v>
      </c>
      <c r="W928" s="136">
        <f t="shared" si="147"/>
        <v>18320</v>
      </c>
      <c r="X928" t="e">
        <f>SQRT(($U$6/2)^2-($U$6/2)^2*'(OLD) bottom seam length'!W928^2/($U$7/2)^2)</f>
        <v>#VALUE!</v>
      </c>
      <c r="Z928" s="136">
        <f t="shared" si="148"/>
        <v>18320</v>
      </c>
      <c r="AA928" t="e">
        <f>SQRT(($U$6/2)^2-($U$6/2)^2*'(OLD) bottom seam length'!Z928^2/($U$7/2)^2)</f>
        <v>#VALUE!</v>
      </c>
      <c r="AC928" s="136">
        <f t="shared" si="149"/>
        <v>18320</v>
      </c>
      <c r="AD928" t="e">
        <f>SQRT(($U$6/2)^2-($U$6/2)^2*'(OLD) bottom seam length'!AC928^2/($U$7/2)^2)</f>
        <v>#VALUE!</v>
      </c>
    </row>
    <row r="929" spans="2:30">
      <c r="B929" s="136">
        <f t="shared" si="140"/>
        <v>18360</v>
      </c>
      <c r="C929" t="e">
        <f>SQRT(($C$5/2)^2-($C$5/2)^2*'(OLD) bottom seam length'!B929^2/($C$6/2)^2)</f>
        <v>#DIV/0!</v>
      </c>
      <c r="E929" s="136">
        <f t="shared" si="141"/>
        <v>18360</v>
      </c>
      <c r="F929" t="e">
        <f>SQRT(($C$5/2)^2-($C$5/2)^2*'(OLD) bottom seam length'!E929^2/($C$6/2)^2)</f>
        <v>#DIV/0!</v>
      </c>
      <c r="H929" s="136">
        <f t="shared" si="142"/>
        <v>18360</v>
      </c>
      <c r="I929" t="e">
        <f>SQRT(($C$5/2)^2-($C$5/2)^2*'(OLD) bottom seam length'!H929^2/($C$6/2)^2)</f>
        <v>#DIV/0!</v>
      </c>
      <c r="K929" s="136">
        <f t="shared" si="143"/>
        <v>18360</v>
      </c>
      <c r="L929" t="e">
        <f>SQRT(($C$5/2)^2-($C$5/2)^2*'(OLD) bottom seam length'!K929^2/($C$6/2)^2)</f>
        <v>#DIV/0!</v>
      </c>
      <c r="O929" s="136">
        <f t="shared" si="144"/>
        <v>18360</v>
      </c>
      <c r="P929" t="b">
        <f t="shared" si="145"/>
        <v>0</v>
      </c>
      <c r="T929" s="136">
        <f t="shared" si="146"/>
        <v>18340</v>
      </c>
      <c r="U929" t="e">
        <f>SQRT(($U$6/2)^2-($U$6/2)^2*'(OLD) bottom seam length'!T929^2/($U$7/2)^2)</f>
        <v>#VALUE!</v>
      </c>
      <c r="W929" s="136">
        <f t="shared" si="147"/>
        <v>18340</v>
      </c>
      <c r="X929" t="e">
        <f>SQRT(($U$6/2)^2-($U$6/2)^2*'(OLD) bottom seam length'!W929^2/($U$7/2)^2)</f>
        <v>#VALUE!</v>
      </c>
      <c r="Z929" s="136">
        <f t="shared" si="148"/>
        <v>18340</v>
      </c>
      <c r="AA929" t="e">
        <f>SQRT(($U$6/2)^2-($U$6/2)^2*'(OLD) bottom seam length'!Z929^2/($U$7/2)^2)</f>
        <v>#VALUE!</v>
      </c>
      <c r="AC929" s="136">
        <f t="shared" si="149"/>
        <v>18340</v>
      </c>
      <c r="AD929" t="e">
        <f>SQRT(($U$6/2)^2-($U$6/2)^2*'(OLD) bottom seam length'!AC929^2/($U$7/2)^2)</f>
        <v>#VALUE!</v>
      </c>
    </row>
    <row r="930" spans="2:30">
      <c r="B930" s="136">
        <f t="shared" si="140"/>
        <v>18380</v>
      </c>
      <c r="C930" t="e">
        <f>SQRT(($C$5/2)^2-($C$5/2)^2*'(OLD) bottom seam length'!B930^2/($C$6/2)^2)</f>
        <v>#DIV/0!</v>
      </c>
      <c r="E930" s="136">
        <f t="shared" si="141"/>
        <v>18380</v>
      </c>
      <c r="F930" t="e">
        <f>SQRT(($C$5/2)^2-($C$5/2)^2*'(OLD) bottom seam length'!E930^2/($C$6/2)^2)</f>
        <v>#DIV/0!</v>
      </c>
      <c r="H930" s="136">
        <f t="shared" si="142"/>
        <v>18380</v>
      </c>
      <c r="I930" t="e">
        <f>SQRT(($C$5/2)^2-($C$5/2)^2*'(OLD) bottom seam length'!H930^2/($C$6/2)^2)</f>
        <v>#DIV/0!</v>
      </c>
      <c r="K930" s="136">
        <f t="shared" si="143"/>
        <v>18380</v>
      </c>
      <c r="L930" t="e">
        <f>SQRT(($C$5/2)^2-($C$5/2)^2*'(OLD) bottom seam length'!K930^2/($C$6/2)^2)</f>
        <v>#DIV/0!</v>
      </c>
      <c r="O930" s="136">
        <f t="shared" si="144"/>
        <v>18380</v>
      </c>
      <c r="P930" t="b">
        <f t="shared" si="145"/>
        <v>0</v>
      </c>
      <c r="T930" s="136">
        <f t="shared" si="146"/>
        <v>18360</v>
      </c>
      <c r="U930" t="e">
        <f>SQRT(($U$6/2)^2-($U$6/2)^2*'(OLD) bottom seam length'!T930^2/($U$7/2)^2)</f>
        <v>#VALUE!</v>
      </c>
      <c r="W930" s="136">
        <f t="shared" si="147"/>
        <v>18360</v>
      </c>
      <c r="X930" t="e">
        <f>SQRT(($U$6/2)^2-($U$6/2)^2*'(OLD) bottom seam length'!W930^2/($U$7/2)^2)</f>
        <v>#VALUE!</v>
      </c>
      <c r="Z930" s="136">
        <f t="shared" si="148"/>
        <v>18360</v>
      </c>
      <c r="AA930" t="e">
        <f>SQRT(($U$6/2)^2-($U$6/2)^2*'(OLD) bottom seam length'!Z930^2/($U$7/2)^2)</f>
        <v>#VALUE!</v>
      </c>
      <c r="AC930" s="136">
        <f t="shared" si="149"/>
        <v>18360</v>
      </c>
      <c r="AD930" t="e">
        <f>SQRT(($U$6/2)^2-($U$6/2)^2*'(OLD) bottom seam length'!AC930^2/($U$7/2)^2)</f>
        <v>#VALUE!</v>
      </c>
    </row>
    <row r="931" spans="2:30">
      <c r="B931" s="136">
        <f t="shared" si="140"/>
        <v>18400</v>
      </c>
      <c r="C931" t="e">
        <f>SQRT(($C$5/2)^2-($C$5/2)^2*'(OLD) bottom seam length'!B931^2/($C$6/2)^2)</f>
        <v>#DIV/0!</v>
      </c>
      <c r="E931" s="136">
        <f t="shared" si="141"/>
        <v>18400</v>
      </c>
      <c r="F931" t="e">
        <f>SQRT(($C$5/2)^2-($C$5/2)^2*'(OLD) bottom seam length'!E931^2/($C$6/2)^2)</f>
        <v>#DIV/0!</v>
      </c>
      <c r="H931" s="136">
        <f t="shared" si="142"/>
        <v>18400</v>
      </c>
      <c r="I931" t="e">
        <f>SQRT(($C$5/2)^2-($C$5/2)^2*'(OLD) bottom seam length'!H931^2/($C$6/2)^2)</f>
        <v>#DIV/0!</v>
      </c>
      <c r="K931" s="136">
        <f t="shared" si="143"/>
        <v>18400</v>
      </c>
      <c r="L931" t="e">
        <f>SQRT(($C$5/2)^2-($C$5/2)^2*'(OLD) bottom seam length'!K931^2/($C$6/2)^2)</f>
        <v>#DIV/0!</v>
      </c>
      <c r="O931" s="136">
        <f t="shared" si="144"/>
        <v>18400</v>
      </c>
      <c r="P931" t="b">
        <f t="shared" si="145"/>
        <v>0</v>
      </c>
      <c r="T931" s="136">
        <f t="shared" si="146"/>
        <v>18380</v>
      </c>
      <c r="U931" t="e">
        <f>SQRT(($U$6/2)^2-($U$6/2)^2*'(OLD) bottom seam length'!T931^2/($U$7/2)^2)</f>
        <v>#VALUE!</v>
      </c>
      <c r="W931" s="136">
        <f t="shared" si="147"/>
        <v>18380</v>
      </c>
      <c r="X931" t="e">
        <f>SQRT(($U$6/2)^2-($U$6/2)^2*'(OLD) bottom seam length'!W931^2/($U$7/2)^2)</f>
        <v>#VALUE!</v>
      </c>
      <c r="Z931" s="136">
        <f t="shared" si="148"/>
        <v>18380</v>
      </c>
      <c r="AA931" t="e">
        <f>SQRT(($U$6/2)^2-($U$6/2)^2*'(OLD) bottom seam length'!Z931^2/($U$7/2)^2)</f>
        <v>#VALUE!</v>
      </c>
      <c r="AC931" s="136">
        <f t="shared" si="149"/>
        <v>18380</v>
      </c>
      <c r="AD931" t="e">
        <f>SQRT(($U$6/2)^2-($U$6/2)^2*'(OLD) bottom seam length'!AC931^2/($U$7/2)^2)</f>
        <v>#VALUE!</v>
      </c>
    </row>
    <row r="932" spans="2:30">
      <c r="B932" s="136">
        <f t="shared" si="140"/>
        <v>18420</v>
      </c>
      <c r="C932" t="e">
        <f>SQRT(($C$5/2)^2-($C$5/2)^2*'(OLD) bottom seam length'!B932^2/($C$6/2)^2)</f>
        <v>#DIV/0!</v>
      </c>
      <c r="E932" s="136">
        <f t="shared" si="141"/>
        <v>18420</v>
      </c>
      <c r="F932" t="e">
        <f>SQRT(($C$5/2)^2-($C$5/2)^2*'(OLD) bottom seam length'!E932^2/($C$6/2)^2)</f>
        <v>#DIV/0!</v>
      </c>
      <c r="H932" s="136">
        <f t="shared" si="142"/>
        <v>18420</v>
      </c>
      <c r="I932" t="e">
        <f>SQRT(($C$5/2)^2-($C$5/2)^2*'(OLD) bottom seam length'!H932^2/($C$6/2)^2)</f>
        <v>#DIV/0!</v>
      </c>
      <c r="K932" s="136">
        <f t="shared" si="143"/>
        <v>18420</v>
      </c>
      <c r="L932" t="e">
        <f>SQRT(($C$5/2)^2-($C$5/2)^2*'(OLD) bottom seam length'!K932^2/($C$6/2)^2)</f>
        <v>#DIV/0!</v>
      </c>
      <c r="O932" s="136">
        <f t="shared" si="144"/>
        <v>18420</v>
      </c>
      <c r="P932" t="b">
        <f t="shared" si="145"/>
        <v>0</v>
      </c>
      <c r="T932" s="136">
        <f t="shared" si="146"/>
        <v>18400</v>
      </c>
      <c r="U932" t="e">
        <f>SQRT(($U$6/2)^2-($U$6/2)^2*'(OLD) bottom seam length'!T932^2/($U$7/2)^2)</f>
        <v>#VALUE!</v>
      </c>
      <c r="W932" s="136">
        <f t="shared" si="147"/>
        <v>18400</v>
      </c>
      <c r="X932" t="e">
        <f>SQRT(($U$6/2)^2-($U$6/2)^2*'(OLD) bottom seam length'!W932^2/($U$7/2)^2)</f>
        <v>#VALUE!</v>
      </c>
      <c r="Z932" s="136">
        <f t="shared" si="148"/>
        <v>18400</v>
      </c>
      <c r="AA932" t="e">
        <f>SQRT(($U$6/2)^2-($U$6/2)^2*'(OLD) bottom seam length'!Z932^2/($U$7/2)^2)</f>
        <v>#VALUE!</v>
      </c>
      <c r="AC932" s="136">
        <f t="shared" si="149"/>
        <v>18400</v>
      </c>
      <c r="AD932" t="e">
        <f>SQRT(($U$6/2)^2-($U$6/2)^2*'(OLD) bottom seam length'!AC932^2/($U$7/2)^2)</f>
        <v>#VALUE!</v>
      </c>
    </row>
    <row r="933" spans="2:30">
      <c r="B933" s="136">
        <f t="shared" si="140"/>
        <v>18440</v>
      </c>
      <c r="C933" t="e">
        <f>SQRT(($C$5/2)^2-($C$5/2)^2*'(OLD) bottom seam length'!B933^2/($C$6/2)^2)</f>
        <v>#DIV/0!</v>
      </c>
      <c r="E933" s="136">
        <f t="shared" si="141"/>
        <v>18440</v>
      </c>
      <c r="F933" t="e">
        <f>SQRT(($C$5/2)^2-($C$5/2)^2*'(OLD) bottom seam length'!E933^2/($C$6/2)^2)</f>
        <v>#DIV/0!</v>
      </c>
      <c r="H933" s="136">
        <f t="shared" si="142"/>
        <v>18440</v>
      </c>
      <c r="I933" t="e">
        <f>SQRT(($C$5/2)^2-($C$5/2)^2*'(OLD) bottom seam length'!H933^2/($C$6/2)^2)</f>
        <v>#DIV/0!</v>
      </c>
      <c r="K933" s="136">
        <f t="shared" si="143"/>
        <v>18440</v>
      </c>
      <c r="L933" t="e">
        <f>SQRT(($C$5/2)^2-($C$5/2)^2*'(OLD) bottom seam length'!K933^2/($C$6/2)^2)</f>
        <v>#DIV/0!</v>
      </c>
      <c r="O933" s="136">
        <f t="shared" si="144"/>
        <v>18440</v>
      </c>
      <c r="P933" t="b">
        <f t="shared" si="145"/>
        <v>0</v>
      </c>
      <c r="T933" s="136">
        <f t="shared" si="146"/>
        <v>18420</v>
      </c>
      <c r="U933" t="e">
        <f>SQRT(($U$6/2)^2-($U$6/2)^2*'(OLD) bottom seam length'!T933^2/($U$7/2)^2)</f>
        <v>#VALUE!</v>
      </c>
      <c r="W933" s="136">
        <f t="shared" si="147"/>
        <v>18420</v>
      </c>
      <c r="X933" t="e">
        <f>SQRT(($U$6/2)^2-($U$6/2)^2*'(OLD) bottom seam length'!W933^2/($U$7/2)^2)</f>
        <v>#VALUE!</v>
      </c>
      <c r="Z933" s="136">
        <f t="shared" si="148"/>
        <v>18420</v>
      </c>
      <c r="AA933" t="e">
        <f>SQRT(($U$6/2)^2-($U$6/2)^2*'(OLD) bottom seam length'!Z933^2/($U$7/2)^2)</f>
        <v>#VALUE!</v>
      </c>
      <c r="AC933" s="136">
        <f t="shared" si="149"/>
        <v>18420</v>
      </c>
      <c r="AD933" t="e">
        <f>SQRT(($U$6/2)^2-($U$6/2)^2*'(OLD) bottom seam length'!AC933^2/($U$7/2)^2)</f>
        <v>#VALUE!</v>
      </c>
    </row>
    <row r="934" spans="2:30">
      <c r="B934" s="136">
        <f t="shared" si="140"/>
        <v>18460</v>
      </c>
      <c r="C934" t="e">
        <f>SQRT(($C$5/2)^2-($C$5/2)^2*'(OLD) bottom seam length'!B934^2/($C$6/2)^2)</f>
        <v>#DIV/0!</v>
      </c>
      <c r="E934" s="136">
        <f t="shared" si="141"/>
        <v>18460</v>
      </c>
      <c r="F934" t="e">
        <f>SQRT(($C$5/2)^2-($C$5/2)^2*'(OLD) bottom seam length'!E934^2/($C$6/2)^2)</f>
        <v>#DIV/0!</v>
      </c>
      <c r="H934" s="136">
        <f t="shared" si="142"/>
        <v>18460</v>
      </c>
      <c r="I934" t="e">
        <f>SQRT(($C$5/2)^2-($C$5/2)^2*'(OLD) bottom seam length'!H934^2/($C$6/2)^2)</f>
        <v>#DIV/0!</v>
      </c>
      <c r="K934" s="136">
        <f t="shared" si="143"/>
        <v>18460</v>
      </c>
      <c r="L934" t="e">
        <f>SQRT(($C$5/2)^2-($C$5/2)^2*'(OLD) bottom seam length'!K934^2/($C$6/2)^2)</f>
        <v>#DIV/0!</v>
      </c>
      <c r="O934" s="136">
        <f t="shared" si="144"/>
        <v>18460</v>
      </c>
      <c r="P934" t="b">
        <f t="shared" si="145"/>
        <v>0</v>
      </c>
      <c r="T934" s="136">
        <f t="shared" si="146"/>
        <v>18440</v>
      </c>
      <c r="U934" t="e">
        <f>SQRT(($U$6/2)^2-($U$6/2)^2*'(OLD) bottom seam length'!T934^2/($U$7/2)^2)</f>
        <v>#VALUE!</v>
      </c>
      <c r="W934" s="136">
        <f t="shared" si="147"/>
        <v>18440</v>
      </c>
      <c r="X934" t="e">
        <f>SQRT(($U$6/2)^2-($U$6/2)^2*'(OLD) bottom seam length'!W934^2/($U$7/2)^2)</f>
        <v>#VALUE!</v>
      </c>
      <c r="Z934" s="136">
        <f t="shared" si="148"/>
        <v>18440</v>
      </c>
      <c r="AA934" t="e">
        <f>SQRT(($U$6/2)^2-($U$6/2)^2*'(OLD) bottom seam length'!Z934^2/($U$7/2)^2)</f>
        <v>#VALUE!</v>
      </c>
      <c r="AC934" s="136">
        <f t="shared" si="149"/>
        <v>18440</v>
      </c>
      <c r="AD934" t="e">
        <f>SQRT(($U$6/2)^2-($U$6/2)^2*'(OLD) bottom seam length'!AC934^2/($U$7/2)^2)</f>
        <v>#VALUE!</v>
      </c>
    </row>
    <row r="935" spans="2:30">
      <c r="B935" s="136">
        <f t="shared" si="140"/>
        <v>18480</v>
      </c>
      <c r="C935" t="e">
        <f>SQRT(($C$5/2)^2-($C$5/2)^2*'(OLD) bottom seam length'!B935^2/($C$6/2)^2)</f>
        <v>#DIV/0!</v>
      </c>
      <c r="E935" s="136">
        <f t="shared" si="141"/>
        <v>18480</v>
      </c>
      <c r="F935" t="e">
        <f>SQRT(($C$5/2)^2-($C$5/2)^2*'(OLD) bottom seam length'!E935^2/($C$6/2)^2)</f>
        <v>#DIV/0!</v>
      </c>
      <c r="H935" s="136">
        <f t="shared" si="142"/>
        <v>18480</v>
      </c>
      <c r="I935" t="e">
        <f>SQRT(($C$5/2)^2-($C$5/2)^2*'(OLD) bottom seam length'!H935^2/($C$6/2)^2)</f>
        <v>#DIV/0!</v>
      </c>
      <c r="K935" s="136">
        <f t="shared" si="143"/>
        <v>18480</v>
      </c>
      <c r="L935" t="e">
        <f>SQRT(($C$5/2)^2-($C$5/2)^2*'(OLD) bottom seam length'!K935^2/($C$6/2)^2)</f>
        <v>#DIV/0!</v>
      </c>
      <c r="O935" s="136">
        <f t="shared" si="144"/>
        <v>18480</v>
      </c>
      <c r="P935" t="b">
        <f t="shared" si="145"/>
        <v>0</v>
      </c>
      <c r="T935" s="136">
        <f t="shared" si="146"/>
        <v>18460</v>
      </c>
      <c r="U935" t="e">
        <f>SQRT(($U$6/2)^2-($U$6/2)^2*'(OLD) bottom seam length'!T935^2/($U$7/2)^2)</f>
        <v>#VALUE!</v>
      </c>
      <c r="W935" s="136">
        <f t="shared" si="147"/>
        <v>18460</v>
      </c>
      <c r="X935" t="e">
        <f>SQRT(($U$6/2)^2-($U$6/2)^2*'(OLD) bottom seam length'!W935^2/($U$7/2)^2)</f>
        <v>#VALUE!</v>
      </c>
      <c r="Z935" s="136">
        <f t="shared" si="148"/>
        <v>18460</v>
      </c>
      <c r="AA935" t="e">
        <f>SQRT(($U$6/2)^2-($U$6/2)^2*'(OLD) bottom seam length'!Z935^2/($U$7/2)^2)</f>
        <v>#VALUE!</v>
      </c>
      <c r="AC935" s="136">
        <f t="shared" si="149"/>
        <v>18460</v>
      </c>
      <c r="AD935" t="e">
        <f>SQRT(($U$6/2)^2-($U$6/2)^2*'(OLD) bottom seam length'!AC935^2/($U$7/2)^2)</f>
        <v>#VALUE!</v>
      </c>
    </row>
    <row r="936" spans="2:30">
      <c r="B936" s="136">
        <f t="shared" si="140"/>
        <v>18500</v>
      </c>
      <c r="C936" t="e">
        <f>SQRT(($C$5/2)^2-($C$5/2)^2*'(OLD) bottom seam length'!B936^2/($C$6/2)^2)</f>
        <v>#DIV/0!</v>
      </c>
      <c r="E936" s="136">
        <f t="shared" si="141"/>
        <v>18500</v>
      </c>
      <c r="F936" t="e">
        <f>SQRT(($C$5/2)^2-($C$5/2)^2*'(OLD) bottom seam length'!E936^2/($C$6/2)^2)</f>
        <v>#DIV/0!</v>
      </c>
      <c r="H936" s="136">
        <f t="shared" si="142"/>
        <v>18500</v>
      </c>
      <c r="I936" t="e">
        <f>SQRT(($C$5/2)^2-($C$5/2)^2*'(OLD) bottom seam length'!H936^2/($C$6/2)^2)</f>
        <v>#DIV/0!</v>
      </c>
      <c r="K936" s="136">
        <f t="shared" si="143"/>
        <v>18500</v>
      </c>
      <c r="L936" t="e">
        <f>SQRT(($C$5/2)^2-($C$5/2)^2*'(OLD) bottom seam length'!K936^2/($C$6/2)^2)</f>
        <v>#DIV/0!</v>
      </c>
      <c r="O936" s="136">
        <f t="shared" si="144"/>
        <v>18500</v>
      </c>
      <c r="P936" t="b">
        <f t="shared" si="145"/>
        <v>0</v>
      </c>
      <c r="T936" s="136">
        <f t="shared" si="146"/>
        <v>18480</v>
      </c>
      <c r="U936" t="e">
        <f>SQRT(($U$6/2)^2-($U$6/2)^2*'(OLD) bottom seam length'!T936^2/($U$7/2)^2)</f>
        <v>#VALUE!</v>
      </c>
      <c r="W936" s="136">
        <f t="shared" si="147"/>
        <v>18480</v>
      </c>
      <c r="X936" t="e">
        <f>SQRT(($U$6/2)^2-($U$6/2)^2*'(OLD) bottom seam length'!W936^2/($U$7/2)^2)</f>
        <v>#VALUE!</v>
      </c>
      <c r="Z936" s="136">
        <f t="shared" si="148"/>
        <v>18480</v>
      </c>
      <c r="AA936" t="e">
        <f>SQRT(($U$6/2)^2-($U$6/2)^2*'(OLD) bottom seam length'!Z936^2/($U$7/2)^2)</f>
        <v>#VALUE!</v>
      </c>
      <c r="AC936" s="136">
        <f t="shared" si="149"/>
        <v>18480</v>
      </c>
      <c r="AD936" t="e">
        <f>SQRT(($U$6/2)^2-($U$6/2)^2*'(OLD) bottom seam length'!AC936^2/($U$7/2)^2)</f>
        <v>#VALUE!</v>
      </c>
    </row>
    <row r="937" spans="2:30">
      <c r="B937" s="136">
        <f t="shared" si="140"/>
        <v>18520</v>
      </c>
      <c r="C937" t="e">
        <f>SQRT(($C$5/2)^2-($C$5/2)^2*'(OLD) bottom seam length'!B937^2/($C$6/2)^2)</f>
        <v>#DIV/0!</v>
      </c>
      <c r="E937" s="136">
        <f t="shared" si="141"/>
        <v>18520</v>
      </c>
      <c r="F937" t="e">
        <f>SQRT(($C$5/2)^2-($C$5/2)^2*'(OLD) bottom seam length'!E937^2/($C$6/2)^2)</f>
        <v>#DIV/0!</v>
      </c>
      <c r="H937" s="136">
        <f t="shared" si="142"/>
        <v>18520</v>
      </c>
      <c r="I937" t="e">
        <f>SQRT(($C$5/2)^2-($C$5/2)^2*'(OLD) bottom seam length'!H937^2/($C$6/2)^2)</f>
        <v>#DIV/0!</v>
      </c>
      <c r="K937" s="136">
        <f t="shared" si="143"/>
        <v>18520</v>
      </c>
      <c r="L937" t="e">
        <f>SQRT(($C$5/2)^2-($C$5/2)^2*'(OLD) bottom seam length'!K937^2/($C$6/2)^2)</f>
        <v>#DIV/0!</v>
      </c>
      <c r="O937" s="136">
        <f t="shared" si="144"/>
        <v>18520</v>
      </c>
      <c r="P937" t="b">
        <f t="shared" si="145"/>
        <v>0</v>
      </c>
      <c r="T937" s="136">
        <f t="shared" si="146"/>
        <v>18500</v>
      </c>
      <c r="U937" t="e">
        <f>SQRT(($U$6/2)^2-($U$6/2)^2*'(OLD) bottom seam length'!T937^2/($U$7/2)^2)</f>
        <v>#VALUE!</v>
      </c>
      <c r="W937" s="136">
        <f t="shared" si="147"/>
        <v>18500</v>
      </c>
      <c r="X937" t="e">
        <f>SQRT(($U$6/2)^2-($U$6/2)^2*'(OLD) bottom seam length'!W937^2/($U$7/2)^2)</f>
        <v>#VALUE!</v>
      </c>
      <c r="Z937" s="136">
        <f t="shared" si="148"/>
        <v>18500</v>
      </c>
      <c r="AA937" t="e">
        <f>SQRT(($U$6/2)^2-($U$6/2)^2*'(OLD) bottom seam length'!Z937^2/($U$7/2)^2)</f>
        <v>#VALUE!</v>
      </c>
      <c r="AC937" s="136">
        <f t="shared" si="149"/>
        <v>18500</v>
      </c>
      <c r="AD937" t="e">
        <f>SQRT(($U$6/2)^2-($U$6/2)^2*'(OLD) bottom seam length'!AC937^2/($U$7/2)^2)</f>
        <v>#VALUE!</v>
      </c>
    </row>
    <row r="938" spans="2:30">
      <c r="B938" s="136">
        <f t="shared" si="140"/>
        <v>18540</v>
      </c>
      <c r="C938" t="e">
        <f>SQRT(($C$5/2)^2-($C$5/2)^2*'(OLD) bottom seam length'!B938^2/($C$6/2)^2)</f>
        <v>#DIV/0!</v>
      </c>
      <c r="E938" s="136">
        <f t="shared" si="141"/>
        <v>18540</v>
      </c>
      <c r="F938" t="e">
        <f>SQRT(($C$5/2)^2-($C$5/2)^2*'(OLD) bottom seam length'!E938^2/($C$6/2)^2)</f>
        <v>#DIV/0!</v>
      </c>
      <c r="H938" s="136">
        <f t="shared" si="142"/>
        <v>18540</v>
      </c>
      <c r="I938" t="e">
        <f>SQRT(($C$5/2)^2-($C$5/2)^2*'(OLD) bottom seam length'!H938^2/($C$6/2)^2)</f>
        <v>#DIV/0!</v>
      </c>
      <c r="K938" s="136">
        <f t="shared" si="143"/>
        <v>18540</v>
      </c>
      <c r="L938" t="e">
        <f>SQRT(($C$5/2)^2-($C$5/2)^2*'(OLD) bottom seam length'!K938^2/($C$6/2)^2)</f>
        <v>#DIV/0!</v>
      </c>
      <c r="O938" s="136">
        <f t="shared" si="144"/>
        <v>18540</v>
      </c>
      <c r="P938" t="b">
        <f t="shared" si="145"/>
        <v>0</v>
      </c>
      <c r="T938" s="136">
        <f t="shared" si="146"/>
        <v>18520</v>
      </c>
      <c r="U938" t="e">
        <f>SQRT(($U$6/2)^2-($U$6/2)^2*'(OLD) bottom seam length'!T938^2/($U$7/2)^2)</f>
        <v>#VALUE!</v>
      </c>
      <c r="W938" s="136">
        <f t="shared" si="147"/>
        <v>18520</v>
      </c>
      <c r="X938" t="e">
        <f>SQRT(($U$6/2)^2-($U$6/2)^2*'(OLD) bottom seam length'!W938^2/($U$7/2)^2)</f>
        <v>#VALUE!</v>
      </c>
      <c r="Z938" s="136">
        <f t="shared" si="148"/>
        <v>18520</v>
      </c>
      <c r="AA938" t="e">
        <f>SQRT(($U$6/2)^2-($U$6/2)^2*'(OLD) bottom seam length'!Z938^2/($U$7/2)^2)</f>
        <v>#VALUE!</v>
      </c>
      <c r="AC938" s="136">
        <f t="shared" si="149"/>
        <v>18520</v>
      </c>
      <c r="AD938" t="e">
        <f>SQRT(($U$6/2)^2-($U$6/2)^2*'(OLD) bottom seam length'!AC938^2/($U$7/2)^2)</f>
        <v>#VALUE!</v>
      </c>
    </row>
    <row r="939" spans="2:30">
      <c r="B939" s="136">
        <f t="shared" si="140"/>
        <v>18560</v>
      </c>
      <c r="C939" t="e">
        <f>SQRT(($C$5/2)^2-($C$5/2)^2*'(OLD) bottom seam length'!B939^2/($C$6/2)^2)</f>
        <v>#DIV/0!</v>
      </c>
      <c r="E939" s="136">
        <f t="shared" si="141"/>
        <v>18560</v>
      </c>
      <c r="F939" t="e">
        <f>SQRT(($C$5/2)^2-($C$5/2)^2*'(OLD) bottom seam length'!E939^2/($C$6/2)^2)</f>
        <v>#DIV/0!</v>
      </c>
      <c r="H939" s="136">
        <f t="shared" si="142"/>
        <v>18560</v>
      </c>
      <c r="I939" t="e">
        <f>SQRT(($C$5/2)^2-($C$5/2)^2*'(OLD) bottom seam length'!H939^2/($C$6/2)^2)</f>
        <v>#DIV/0!</v>
      </c>
      <c r="K939" s="136">
        <f t="shared" si="143"/>
        <v>18560</v>
      </c>
      <c r="L939" t="e">
        <f>SQRT(($C$5/2)^2-($C$5/2)^2*'(OLD) bottom seam length'!K939^2/($C$6/2)^2)</f>
        <v>#DIV/0!</v>
      </c>
      <c r="O939" s="136">
        <f t="shared" si="144"/>
        <v>18560</v>
      </c>
      <c r="P939" t="b">
        <f t="shared" si="145"/>
        <v>0</v>
      </c>
      <c r="T939" s="136">
        <f t="shared" si="146"/>
        <v>18540</v>
      </c>
      <c r="U939" t="e">
        <f>SQRT(($U$6/2)^2-($U$6/2)^2*'(OLD) bottom seam length'!T939^2/($U$7/2)^2)</f>
        <v>#VALUE!</v>
      </c>
      <c r="W939" s="136">
        <f t="shared" si="147"/>
        <v>18540</v>
      </c>
      <c r="X939" t="e">
        <f>SQRT(($U$6/2)^2-($U$6/2)^2*'(OLD) bottom seam length'!W939^2/($U$7/2)^2)</f>
        <v>#VALUE!</v>
      </c>
      <c r="Z939" s="136">
        <f t="shared" si="148"/>
        <v>18540</v>
      </c>
      <c r="AA939" t="e">
        <f>SQRT(($U$6/2)^2-($U$6/2)^2*'(OLD) bottom seam length'!Z939^2/($U$7/2)^2)</f>
        <v>#VALUE!</v>
      </c>
      <c r="AC939" s="136">
        <f t="shared" si="149"/>
        <v>18540</v>
      </c>
      <c r="AD939" t="e">
        <f>SQRT(($U$6/2)^2-($U$6/2)^2*'(OLD) bottom seam length'!AC939^2/($U$7/2)^2)</f>
        <v>#VALUE!</v>
      </c>
    </row>
    <row r="940" spans="2:30">
      <c r="B940" s="136">
        <f t="shared" si="140"/>
        <v>18580</v>
      </c>
      <c r="C940" t="e">
        <f>SQRT(($C$5/2)^2-($C$5/2)^2*'(OLD) bottom seam length'!B940^2/($C$6/2)^2)</f>
        <v>#DIV/0!</v>
      </c>
      <c r="E940" s="136">
        <f t="shared" si="141"/>
        <v>18580</v>
      </c>
      <c r="F940" t="e">
        <f>SQRT(($C$5/2)^2-($C$5/2)^2*'(OLD) bottom seam length'!E940^2/($C$6/2)^2)</f>
        <v>#DIV/0!</v>
      </c>
      <c r="H940" s="136">
        <f t="shared" si="142"/>
        <v>18580</v>
      </c>
      <c r="I940" t="e">
        <f>SQRT(($C$5/2)^2-($C$5/2)^2*'(OLD) bottom seam length'!H940^2/($C$6/2)^2)</f>
        <v>#DIV/0!</v>
      </c>
      <c r="K940" s="136">
        <f t="shared" si="143"/>
        <v>18580</v>
      </c>
      <c r="L940" t="e">
        <f>SQRT(($C$5/2)^2-($C$5/2)^2*'(OLD) bottom seam length'!K940^2/($C$6/2)^2)</f>
        <v>#DIV/0!</v>
      </c>
      <c r="O940" s="136">
        <f t="shared" si="144"/>
        <v>18580</v>
      </c>
      <c r="P940" t="b">
        <f t="shared" si="145"/>
        <v>0</v>
      </c>
      <c r="T940" s="136">
        <f t="shared" si="146"/>
        <v>18560</v>
      </c>
      <c r="U940" t="e">
        <f>SQRT(($U$6/2)^2-($U$6/2)^2*'(OLD) bottom seam length'!T940^2/($U$7/2)^2)</f>
        <v>#VALUE!</v>
      </c>
      <c r="W940" s="136">
        <f t="shared" si="147"/>
        <v>18560</v>
      </c>
      <c r="X940" t="e">
        <f>SQRT(($U$6/2)^2-($U$6/2)^2*'(OLD) bottom seam length'!W940^2/($U$7/2)^2)</f>
        <v>#VALUE!</v>
      </c>
      <c r="Z940" s="136">
        <f t="shared" si="148"/>
        <v>18560</v>
      </c>
      <c r="AA940" t="e">
        <f>SQRT(($U$6/2)^2-($U$6/2)^2*'(OLD) bottom seam length'!Z940^2/($U$7/2)^2)</f>
        <v>#VALUE!</v>
      </c>
      <c r="AC940" s="136">
        <f t="shared" si="149"/>
        <v>18560</v>
      </c>
      <c r="AD940" t="e">
        <f>SQRT(($U$6/2)^2-($U$6/2)^2*'(OLD) bottom seam length'!AC940^2/($U$7/2)^2)</f>
        <v>#VALUE!</v>
      </c>
    </row>
    <row r="941" spans="2:30">
      <c r="B941" s="136">
        <f t="shared" si="140"/>
        <v>18600</v>
      </c>
      <c r="C941" t="e">
        <f>SQRT(($C$5/2)^2-($C$5/2)^2*'(OLD) bottom seam length'!B941^2/($C$6/2)^2)</f>
        <v>#DIV/0!</v>
      </c>
      <c r="E941" s="136">
        <f t="shared" si="141"/>
        <v>18600</v>
      </c>
      <c r="F941" t="e">
        <f>SQRT(($C$5/2)^2-($C$5/2)^2*'(OLD) bottom seam length'!E941^2/($C$6/2)^2)</f>
        <v>#DIV/0!</v>
      </c>
      <c r="H941" s="136">
        <f t="shared" si="142"/>
        <v>18600</v>
      </c>
      <c r="I941" t="e">
        <f>SQRT(($C$5/2)^2-($C$5/2)^2*'(OLD) bottom seam length'!H941^2/($C$6/2)^2)</f>
        <v>#DIV/0!</v>
      </c>
      <c r="K941" s="136">
        <f t="shared" si="143"/>
        <v>18600</v>
      </c>
      <c r="L941" t="e">
        <f>SQRT(($C$5/2)^2-($C$5/2)^2*'(OLD) bottom seam length'!K941^2/($C$6/2)^2)</f>
        <v>#DIV/0!</v>
      </c>
      <c r="O941" s="136">
        <f t="shared" si="144"/>
        <v>18600</v>
      </c>
      <c r="P941" t="b">
        <f t="shared" si="145"/>
        <v>0</v>
      </c>
      <c r="T941" s="136">
        <f t="shared" si="146"/>
        <v>18580</v>
      </c>
      <c r="U941" t="e">
        <f>SQRT(($U$6/2)^2-($U$6/2)^2*'(OLD) bottom seam length'!T941^2/($U$7/2)^2)</f>
        <v>#VALUE!</v>
      </c>
      <c r="W941" s="136">
        <f t="shared" si="147"/>
        <v>18580</v>
      </c>
      <c r="X941" t="e">
        <f>SQRT(($U$6/2)^2-($U$6/2)^2*'(OLD) bottom seam length'!W941^2/($U$7/2)^2)</f>
        <v>#VALUE!</v>
      </c>
      <c r="Z941" s="136">
        <f t="shared" si="148"/>
        <v>18580</v>
      </c>
      <c r="AA941" t="e">
        <f>SQRT(($U$6/2)^2-($U$6/2)^2*'(OLD) bottom seam length'!Z941^2/($U$7/2)^2)</f>
        <v>#VALUE!</v>
      </c>
      <c r="AC941" s="136">
        <f t="shared" si="149"/>
        <v>18580</v>
      </c>
      <c r="AD941" t="e">
        <f>SQRT(($U$6/2)^2-($U$6/2)^2*'(OLD) bottom seam length'!AC941^2/($U$7/2)^2)</f>
        <v>#VALUE!</v>
      </c>
    </row>
    <row r="942" spans="2:30">
      <c r="B942" s="136">
        <f t="shared" si="140"/>
        <v>18620</v>
      </c>
      <c r="C942" t="e">
        <f>SQRT(($C$5/2)^2-($C$5/2)^2*'(OLD) bottom seam length'!B942^2/($C$6/2)^2)</f>
        <v>#DIV/0!</v>
      </c>
      <c r="E942" s="136">
        <f t="shared" si="141"/>
        <v>18620</v>
      </c>
      <c r="F942" t="e">
        <f>SQRT(($C$5/2)^2-($C$5/2)^2*'(OLD) bottom seam length'!E942^2/($C$6/2)^2)</f>
        <v>#DIV/0!</v>
      </c>
      <c r="H942" s="136">
        <f t="shared" si="142"/>
        <v>18620</v>
      </c>
      <c r="I942" t="e">
        <f>SQRT(($C$5/2)^2-($C$5/2)^2*'(OLD) bottom seam length'!H942^2/($C$6/2)^2)</f>
        <v>#DIV/0!</v>
      </c>
      <c r="K942" s="136">
        <f t="shared" si="143"/>
        <v>18620</v>
      </c>
      <c r="L942" t="e">
        <f>SQRT(($C$5/2)^2-($C$5/2)^2*'(OLD) bottom seam length'!K942^2/($C$6/2)^2)</f>
        <v>#DIV/0!</v>
      </c>
      <c r="O942" s="136">
        <f t="shared" si="144"/>
        <v>18620</v>
      </c>
      <c r="P942" t="b">
        <f t="shared" si="145"/>
        <v>0</v>
      </c>
      <c r="T942" s="136">
        <f t="shared" si="146"/>
        <v>18600</v>
      </c>
      <c r="U942" t="e">
        <f>SQRT(($U$6/2)^2-($U$6/2)^2*'(OLD) bottom seam length'!T942^2/($U$7/2)^2)</f>
        <v>#VALUE!</v>
      </c>
      <c r="W942" s="136">
        <f t="shared" si="147"/>
        <v>18600</v>
      </c>
      <c r="X942" t="e">
        <f>SQRT(($U$6/2)^2-($U$6/2)^2*'(OLD) bottom seam length'!W942^2/($U$7/2)^2)</f>
        <v>#VALUE!</v>
      </c>
      <c r="Z942" s="136">
        <f t="shared" si="148"/>
        <v>18600</v>
      </c>
      <c r="AA942" t="e">
        <f>SQRT(($U$6/2)^2-($U$6/2)^2*'(OLD) bottom seam length'!Z942^2/($U$7/2)^2)</f>
        <v>#VALUE!</v>
      </c>
      <c r="AC942" s="136">
        <f t="shared" si="149"/>
        <v>18600</v>
      </c>
      <c r="AD942" t="e">
        <f>SQRT(($U$6/2)^2-($U$6/2)^2*'(OLD) bottom seam length'!AC942^2/($U$7/2)^2)</f>
        <v>#VALUE!</v>
      </c>
    </row>
    <row r="943" spans="2:30">
      <c r="B943" s="136">
        <f t="shared" si="140"/>
        <v>18640</v>
      </c>
      <c r="C943" t="e">
        <f>SQRT(($C$5/2)^2-($C$5/2)^2*'(OLD) bottom seam length'!B943^2/($C$6/2)^2)</f>
        <v>#DIV/0!</v>
      </c>
      <c r="E943" s="136">
        <f t="shared" si="141"/>
        <v>18640</v>
      </c>
      <c r="F943" t="e">
        <f>SQRT(($C$5/2)^2-($C$5/2)^2*'(OLD) bottom seam length'!E943^2/($C$6/2)^2)</f>
        <v>#DIV/0!</v>
      </c>
      <c r="H943" s="136">
        <f t="shared" si="142"/>
        <v>18640</v>
      </c>
      <c r="I943" t="e">
        <f>SQRT(($C$5/2)^2-($C$5/2)^2*'(OLD) bottom seam length'!H943^2/($C$6/2)^2)</f>
        <v>#DIV/0!</v>
      </c>
      <c r="K943" s="136">
        <f t="shared" si="143"/>
        <v>18640</v>
      </c>
      <c r="L943" t="e">
        <f>SQRT(($C$5/2)^2-($C$5/2)^2*'(OLD) bottom seam length'!K943^2/($C$6/2)^2)</f>
        <v>#DIV/0!</v>
      </c>
      <c r="O943" s="136">
        <f t="shared" si="144"/>
        <v>18640</v>
      </c>
      <c r="P943" t="b">
        <f t="shared" si="145"/>
        <v>0</v>
      </c>
      <c r="T943" s="136">
        <f t="shared" si="146"/>
        <v>18620</v>
      </c>
      <c r="U943" t="e">
        <f>SQRT(($U$6/2)^2-($U$6/2)^2*'(OLD) bottom seam length'!T943^2/($U$7/2)^2)</f>
        <v>#VALUE!</v>
      </c>
      <c r="W943" s="136">
        <f t="shared" si="147"/>
        <v>18620</v>
      </c>
      <c r="X943" t="e">
        <f>SQRT(($U$6/2)^2-($U$6/2)^2*'(OLD) bottom seam length'!W943^2/($U$7/2)^2)</f>
        <v>#VALUE!</v>
      </c>
      <c r="Z943" s="136">
        <f t="shared" si="148"/>
        <v>18620</v>
      </c>
      <c r="AA943" t="e">
        <f>SQRT(($U$6/2)^2-($U$6/2)^2*'(OLD) bottom seam length'!Z943^2/($U$7/2)^2)</f>
        <v>#VALUE!</v>
      </c>
      <c r="AC943" s="136">
        <f t="shared" si="149"/>
        <v>18620</v>
      </c>
      <c r="AD943" t="e">
        <f>SQRT(($U$6/2)^2-($U$6/2)^2*'(OLD) bottom seam length'!AC943^2/($U$7/2)^2)</f>
        <v>#VALUE!</v>
      </c>
    </row>
    <row r="944" spans="2:30">
      <c r="B944" s="136">
        <f t="shared" si="140"/>
        <v>18660</v>
      </c>
      <c r="C944" t="e">
        <f>SQRT(($C$5/2)^2-($C$5/2)^2*'(OLD) bottom seam length'!B944^2/($C$6/2)^2)</f>
        <v>#DIV/0!</v>
      </c>
      <c r="E944" s="136">
        <f t="shared" si="141"/>
        <v>18660</v>
      </c>
      <c r="F944" t="e">
        <f>SQRT(($C$5/2)^2-($C$5/2)^2*'(OLD) bottom seam length'!E944^2/($C$6/2)^2)</f>
        <v>#DIV/0!</v>
      </c>
      <c r="H944" s="136">
        <f t="shared" si="142"/>
        <v>18660</v>
      </c>
      <c r="I944" t="e">
        <f>SQRT(($C$5/2)^2-($C$5/2)^2*'(OLD) bottom seam length'!H944^2/($C$6/2)^2)</f>
        <v>#DIV/0!</v>
      </c>
      <c r="K944" s="136">
        <f t="shared" si="143"/>
        <v>18660</v>
      </c>
      <c r="L944" t="e">
        <f>SQRT(($C$5/2)^2-($C$5/2)^2*'(OLD) bottom seam length'!K944^2/($C$6/2)^2)</f>
        <v>#DIV/0!</v>
      </c>
      <c r="O944" s="136">
        <f t="shared" si="144"/>
        <v>18660</v>
      </c>
      <c r="P944" t="b">
        <f t="shared" si="145"/>
        <v>0</v>
      </c>
      <c r="T944" s="136">
        <f t="shared" si="146"/>
        <v>18640</v>
      </c>
      <c r="U944" t="e">
        <f>SQRT(($U$6/2)^2-($U$6/2)^2*'(OLD) bottom seam length'!T944^2/($U$7/2)^2)</f>
        <v>#VALUE!</v>
      </c>
      <c r="W944" s="136">
        <f t="shared" si="147"/>
        <v>18640</v>
      </c>
      <c r="X944" t="e">
        <f>SQRT(($U$6/2)^2-($U$6/2)^2*'(OLD) bottom seam length'!W944^2/($U$7/2)^2)</f>
        <v>#VALUE!</v>
      </c>
      <c r="Z944" s="136">
        <f t="shared" si="148"/>
        <v>18640</v>
      </c>
      <c r="AA944" t="e">
        <f>SQRT(($U$6/2)^2-($U$6/2)^2*'(OLD) bottom seam length'!Z944^2/($U$7/2)^2)</f>
        <v>#VALUE!</v>
      </c>
      <c r="AC944" s="136">
        <f t="shared" si="149"/>
        <v>18640</v>
      </c>
      <c r="AD944" t="e">
        <f>SQRT(($U$6/2)^2-($U$6/2)^2*'(OLD) bottom seam length'!AC944^2/($U$7/2)^2)</f>
        <v>#VALUE!</v>
      </c>
    </row>
    <row r="945" spans="2:30">
      <c r="B945" s="136">
        <f t="shared" si="140"/>
        <v>18680</v>
      </c>
      <c r="C945" t="e">
        <f>SQRT(($C$5/2)^2-($C$5/2)^2*'(OLD) bottom seam length'!B945^2/($C$6/2)^2)</f>
        <v>#DIV/0!</v>
      </c>
      <c r="E945" s="136">
        <f t="shared" si="141"/>
        <v>18680</v>
      </c>
      <c r="F945" t="e">
        <f>SQRT(($C$5/2)^2-($C$5/2)^2*'(OLD) bottom seam length'!E945^2/($C$6/2)^2)</f>
        <v>#DIV/0!</v>
      </c>
      <c r="H945" s="136">
        <f t="shared" si="142"/>
        <v>18680</v>
      </c>
      <c r="I945" t="e">
        <f>SQRT(($C$5/2)^2-($C$5/2)^2*'(OLD) bottom seam length'!H945^2/($C$6/2)^2)</f>
        <v>#DIV/0!</v>
      </c>
      <c r="K945" s="136">
        <f t="shared" si="143"/>
        <v>18680</v>
      </c>
      <c r="L945" t="e">
        <f>SQRT(($C$5/2)^2-($C$5/2)^2*'(OLD) bottom seam length'!K945^2/($C$6/2)^2)</f>
        <v>#DIV/0!</v>
      </c>
      <c r="O945" s="136">
        <f t="shared" si="144"/>
        <v>18680</v>
      </c>
      <c r="P945" t="b">
        <f t="shared" si="145"/>
        <v>0</v>
      </c>
      <c r="T945" s="136">
        <f t="shared" si="146"/>
        <v>18660</v>
      </c>
      <c r="U945" t="e">
        <f>SQRT(($U$6/2)^2-($U$6/2)^2*'(OLD) bottom seam length'!T945^2/($U$7/2)^2)</f>
        <v>#VALUE!</v>
      </c>
      <c r="W945" s="136">
        <f t="shared" si="147"/>
        <v>18660</v>
      </c>
      <c r="X945" t="e">
        <f>SQRT(($U$6/2)^2-($U$6/2)^2*'(OLD) bottom seam length'!W945^2/($U$7/2)^2)</f>
        <v>#VALUE!</v>
      </c>
      <c r="Z945" s="136">
        <f t="shared" si="148"/>
        <v>18660</v>
      </c>
      <c r="AA945" t="e">
        <f>SQRT(($U$6/2)^2-($U$6/2)^2*'(OLD) bottom seam length'!Z945^2/($U$7/2)^2)</f>
        <v>#VALUE!</v>
      </c>
      <c r="AC945" s="136">
        <f t="shared" si="149"/>
        <v>18660</v>
      </c>
      <c r="AD945" t="e">
        <f>SQRT(($U$6/2)^2-($U$6/2)^2*'(OLD) bottom seam length'!AC945^2/($U$7/2)^2)</f>
        <v>#VALUE!</v>
      </c>
    </row>
    <row r="946" spans="2:30">
      <c r="B946" s="136">
        <f t="shared" si="140"/>
        <v>18700</v>
      </c>
      <c r="C946" t="e">
        <f>SQRT(($C$5/2)^2-($C$5/2)^2*'(OLD) bottom seam length'!B946^2/($C$6/2)^2)</f>
        <v>#DIV/0!</v>
      </c>
      <c r="E946" s="136">
        <f t="shared" si="141"/>
        <v>18700</v>
      </c>
      <c r="F946" t="e">
        <f>SQRT(($C$5/2)^2-($C$5/2)^2*'(OLD) bottom seam length'!E946^2/($C$6/2)^2)</f>
        <v>#DIV/0!</v>
      </c>
      <c r="H946" s="136">
        <f t="shared" si="142"/>
        <v>18700</v>
      </c>
      <c r="I946" t="e">
        <f>SQRT(($C$5/2)^2-($C$5/2)^2*'(OLD) bottom seam length'!H946^2/($C$6/2)^2)</f>
        <v>#DIV/0!</v>
      </c>
      <c r="K946" s="136">
        <f t="shared" si="143"/>
        <v>18700</v>
      </c>
      <c r="L946" t="e">
        <f>SQRT(($C$5/2)^2-($C$5/2)^2*'(OLD) bottom seam length'!K946^2/($C$6/2)^2)</f>
        <v>#DIV/0!</v>
      </c>
      <c r="O946" s="136">
        <f t="shared" si="144"/>
        <v>18700</v>
      </c>
      <c r="P946" t="b">
        <f t="shared" si="145"/>
        <v>0</v>
      </c>
      <c r="T946" s="136">
        <f t="shared" si="146"/>
        <v>18680</v>
      </c>
      <c r="U946" t="e">
        <f>SQRT(($U$6/2)^2-($U$6/2)^2*'(OLD) bottom seam length'!T946^2/($U$7/2)^2)</f>
        <v>#VALUE!</v>
      </c>
      <c r="W946" s="136">
        <f t="shared" si="147"/>
        <v>18680</v>
      </c>
      <c r="X946" t="e">
        <f>SQRT(($U$6/2)^2-($U$6/2)^2*'(OLD) bottom seam length'!W946^2/($U$7/2)^2)</f>
        <v>#VALUE!</v>
      </c>
      <c r="Z946" s="136">
        <f t="shared" si="148"/>
        <v>18680</v>
      </c>
      <c r="AA946" t="e">
        <f>SQRT(($U$6/2)^2-($U$6/2)^2*'(OLD) bottom seam length'!Z946^2/($U$7/2)^2)</f>
        <v>#VALUE!</v>
      </c>
      <c r="AC946" s="136">
        <f t="shared" si="149"/>
        <v>18680</v>
      </c>
      <c r="AD946" t="e">
        <f>SQRT(($U$6/2)^2-($U$6/2)^2*'(OLD) bottom seam length'!AC946^2/($U$7/2)^2)</f>
        <v>#VALUE!</v>
      </c>
    </row>
    <row r="947" spans="2:30">
      <c r="B947" s="136">
        <f t="shared" si="140"/>
        <v>18720</v>
      </c>
      <c r="C947" t="e">
        <f>SQRT(($C$5/2)^2-($C$5/2)^2*'(OLD) bottom seam length'!B947^2/($C$6/2)^2)</f>
        <v>#DIV/0!</v>
      </c>
      <c r="E947" s="136">
        <f t="shared" si="141"/>
        <v>18720</v>
      </c>
      <c r="F947" t="e">
        <f>SQRT(($C$5/2)^2-($C$5/2)^2*'(OLD) bottom seam length'!E947^2/($C$6/2)^2)</f>
        <v>#DIV/0!</v>
      </c>
      <c r="H947" s="136">
        <f t="shared" si="142"/>
        <v>18720</v>
      </c>
      <c r="I947" t="e">
        <f>SQRT(($C$5/2)^2-($C$5/2)^2*'(OLD) bottom seam length'!H947^2/($C$6/2)^2)</f>
        <v>#DIV/0!</v>
      </c>
      <c r="K947" s="136">
        <f t="shared" si="143"/>
        <v>18720</v>
      </c>
      <c r="L947" t="e">
        <f>SQRT(($C$5/2)^2-($C$5/2)^2*'(OLD) bottom seam length'!K947^2/($C$6/2)^2)</f>
        <v>#DIV/0!</v>
      </c>
      <c r="O947" s="136">
        <f t="shared" si="144"/>
        <v>18720</v>
      </c>
      <c r="P947" t="b">
        <f t="shared" si="145"/>
        <v>0</v>
      </c>
      <c r="T947" s="136">
        <f t="shared" si="146"/>
        <v>18700</v>
      </c>
      <c r="U947" t="e">
        <f>SQRT(($U$6/2)^2-($U$6/2)^2*'(OLD) bottom seam length'!T947^2/($U$7/2)^2)</f>
        <v>#VALUE!</v>
      </c>
      <c r="W947" s="136">
        <f t="shared" si="147"/>
        <v>18700</v>
      </c>
      <c r="X947" t="e">
        <f>SQRT(($U$6/2)^2-($U$6/2)^2*'(OLD) bottom seam length'!W947^2/($U$7/2)^2)</f>
        <v>#VALUE!</v>
      </c>
      <c r="Z947" s="136">
        <f t="shared" si="148"/>
        <v>18700</v>
      </c>
      <c r="AA947" t="e">
        <f>SQRT(($U$6/2)^2-($U$6/2)^2*'(OLD) bottom seam length'!Z947^2/($U$7/2)^2)</f>
        <v>#VALUE!</v>
      </c>
      <c r="AC947" s="136">
        <f t="shared" si="149"/>
        <v>18700</v>
      </c>
      <c r="AD947" t="e">
        <f>SQRT(($U$6/2)^2-($U$6/2)^2*'(OLD) bottom seam length'!AC947^2/($U$7/2)^2)</f>
        <v>#VALUE!</v>
      </c>
    </row>
    <row r="948" spans="2:30">
      <c r="B948" s="136">
        <f t="shared" si="140"/>
        <v>18740</v>
      </c>
      <c r="C948" t="e">
        <f>SQRT(($C$5/2)^2-($C$5/2)^2*'(OLD) bottom seam length'!B948^2/($C$6/2)^2)</f>
        <v>#DIV/0!</v>
      </c>
      <c r="E948" s="136">
        <f t="shared" si="141"/>
        <v>18740</v>
      </c>
      <c r="F948" t="e">
        <f>SQRT(($C$5/2)^2-($C$5/2)^2*'(OLD) bottom seam length'!E948^2/($C$6/2)^2)</f>
        <v>#DIV/0!</v>
      </c>
      <c r="H948" s="136">
        <f t="shared" si="142"/>
        <v>18740</v>
      </c>
      <c r="I948" t="e">
        <f>SQRT(($C$5/2)^2-($C$5/2)^2*'(OLD) bottom seam length'!H948^2/($C$6/2)^2)</f>
        <v>#DIV/0!</v>
      </c>
      <c r="K948" s="136">
        <f t="shared" si="143"/>
        <v>18740</v>
      </c>
      <c r="L948" t="e">
        <f>SQRT(($C$5/2)^2-($C$5/2)^2*'(OLD) bottom seam length'!K948^2/($C$6/2)^2)</f>
        <v>#DIV/0!</v>
      </c>
      <c r="O948" s="136">
        <f t="shared" si="144"/>
        <v>18740</v>
      </c>
      <c r="P948" t="b">
        <f t="shared" si="145"/>
        <v>0</v>
      </c>
      <c r="T948" s="136">
        <f t="shared" si="146"/>
        <v>18720</v>
      </c>
      <c r="U948" t="e">
        <f>SQRT(($U$6/2)^2-($U$6/2)^2*'(OLD) bottom seam length'!T948^2/($U$7/2)^2)</f>
        <v>#VALUE!</v>
      </c>
      <c r="W948" s="136">
        <f t="shared" si="147"/>
        <v>18720</v>
      </c>
      <c r="X948" t="e">
        <f>SQRT(($U$6/2)^2-($U$6/2)^2*'(OLD) bottom seam length'!W948^2/($U$7/2)^2)</f>
        <v>#VALUE!</v>
      </c>
      <c r="Z948" s="136">
        <f t="shared" si="148"/>
        <v>18720</v>
      </c>
      <c r="AA948" t="e">
        <f>SQRT(($U$6/2)^2-($U$6/2)^2*'(OLD) bottom seam length'!Z948^2/($U$7/2)^2)</f>
        <v>#VALUE!</v>
      </c>
      <c r="AC948" s="136">
        <f t="shared" si="149"/>
        <v>18720</v>
      </c>
      <c r="AD948" t="e">
        <f>SQRT(($U$6/2)^2-($U$6/2)^2*'(OLD) bottom seam length'!AC948^2/($U$7/2)^2)</f>
        <v>#VALUE!</v>
      </c>
    </row>
    <row r="949" spans="2:30">
      <c r="B949" s="136">
        <f t="shared" si="140"/>
        <v>18760</v>
      </c>
      <c r="C949" t="e">
        <f>SQRT(($C$5/2)^2-($C$5/2)^2*'(OLD) bottom seam length'!B949^2/($C$6/2)^2)</f>
        <v>#DIV/0!</v>
      </c>
      <c r="E949" s="136">
        <f t="shared" si="141"/>
        <v>18760</v>
      </c>
      <c r="F949" t="e">
        <f>SQRT(($C$5/2)^2-($C$5/2)^2*'(OLD) bottom seam length'!E949^2/($C$6/2)^2)</f>
        <v>#DIV/0!</v>
      </c>
      <c r="H949" s="136">
        <f t="shared" si="142"/>
        <v>18760</v>
      </c>
      <c r="I949" t="e">
        <f>SQRT(($C$5/2)^2-($C$5/2)^2*'(OLD) bottom seam length'!H949^2/($C$6/2)^2)</f>
        <v>#DIV/0!</v>
      </c>
      <c r="K949" s="136">
        <f t="shared" si="143"/>
        <v>18760</v>
      </c>
      <c r="L949" t="e">
        <f>SQRT(($C$5/2)^2-($C$5/2)^2*'(OLD) bottom seam length'!K949^2/($C$6/2)^2)</f>
        <v>#DIV/0!</v>
      </c>
      <c r="O949" s="136">
        <f t="shared" si="144"/>
        <v>18760</v>
      </c>
      <c r="P949" t="b">
        <f t="shared" si="145"/>
        <v>0</v>
      </c>
      <c r="T949" s="136">
        <f t="shared" si="146"/>
        <v>18740</v>
      </c>
      <c r="U949" t="e">
        <f>SQRT(($U$6/2)^2-($U$6/2)^2*'(OLD) bottom seam length'!T949^2/($U$7/2)^2)</f>
        <v>#VALUE!</v>
      </c>
      <c r="W949" s="136">
        <f t="shared" si="147"/>
        <v>18740</v>
      </c>
      <c r="X949" t="e">
        <f>SQRT(($U$6/2)^2-($U$6/2)^2*'(OLD) bottom seam length'!W949^2/($U$7/2)^2)</f>
        <v>#VALUE!</v>
      </c>
      <c r="Z949" s="136">
        <f t="shared" si="148"/>
        <v>18740</v>
      </c>
      <c r="AA949" t="e">
        <f>SQRT(($U$6/2)^2-($U$6/2)^2*'(OLD) bottom seam length'!Z949^2/($U$7/2)^2)</f>
        <v>#VALUE!</v>
      </c>
      <c r="AC949" s="136">
        <f t="shared" si="149"/>
        <v>18740</v>
      </c>
      <c r="AD949" t="e">
        <f>SQRT(($U$6/2)^2-($U$6/2)^2*'(OLD) bottom seam length'!AC949^2/($U$7/2)^2)</f>
        <v>#VALUE!</v>
      </c>
    </row>
    <row r="950" spans="2:30">
      <c r="B950" s="136">
        <f t="shared" si="140"/>
        <v>18780</v>
      </c>
      <c r="C950" t="e">
        <f>SQRT(($C$5/2)^2-($C$5/2)^2*'(OLD) bottom seam length'!B950^2/($C$6/2)^2)</f>
        <v>#DIV/0!</v>
      </c>
      <c r="E950" s="136">
        <f t="shared" si="141"/>
        <v>18780</v>
      </c>
      <c r="F950" t="e">
        <f>SQRT(($C$5/2)^2-($C$5/2)^2*'(OLD) bottom seam length'!E950^2/($C$6/2)^2)</f>
        <v>#DIV/0!</v>
      </c>
      <c r="H950" s="136">
        <f t="shared" si="142"/>
        <v>18780</v>
      </c>
      <c r="I950" t="e">
        <f>SQRT(($C$5/2)^2-($C$5/2)^2*'(OLD) bottom seam length'!H950^2/($C$6/2)^2)</f>
        <v>#DIV/0!</v>
      </c>
      <c r="K950" s="136">
        <f t="shared" si="143"/>
        <v>18780</v>
      </c>
      <c r="L950" t="e">
        <f>SQRT(($C$5/2)^2-($C$5/2)^2*'(OLD) bottom seam length'!K950^2/($C$6/2)^2)</f>
        <v>#DIV/0!</v>
      </c>
      <c r="O950" s="136">
        <f t="shared" si="144"/>
        <v>18780</v>
      </c>
      <c r="P950" t="b">
        <f t="shared" si="145"/>
        <v>0</v>
      </c>
      <c r="T950" s="136">
        <f t="shared" si="146"/>
        <v>18760</v>
      </c>
      <c r="U950" t="e">
        <f>SQRT(($U$6/2)^2-($U$6/2)^2*'(OLD) bottom seam length'!T950^2/($U$7/2)^2)</f>
        <v>#VALUE!</v>
      </c>
      <c r="W950" s="136">
        <f t="shared" si="147"/>
        <v>18760</v>
      </c>
      <c r="X950" t="e">
        <f>SQRT(($U$6/2)^2-($U$6/2)^2*'(OLD) bottom seam length'!W950^2/($U$7/2)^2)</f>
        <v>#VALUE!</v>
      </c>
      <c r="Z950" s="136">
        <f t="shared" si="148"/>
        <v>18760</v>
      </c>
      <c r="AA950" t="e">
        <f>SQRT(($U$6/2)^2-($U$6/2)^2*'(OLD) bottom seam length'!Z950^2/($U$7/2)^2)</f>
        <v>#VALUE!</v>
      </c>
      <c r="AC950" s="136">
        <f t="shared" si="149"/>
        <v>18760</v>
      </c>
      <c r="AD950" t="e">
        <f>SQRT(($U$6/2)^2-($U$6/2)^2*'(OLD) bottom seam length'!AC950^2/($U$7/2)^2)</f>
        <v>#VALUE!</v>
      </c>
    </row>
    <row r="951" spans="2:30">
      <c r="B951" s="136">
        <f t="shared" si="140"/>
        <v>18800</v>
      </c>
      <c r="C951" t="e">
        <f>SQRT(($C$5/2)^2-($C$5/2)^2*'(OLD) bottom seam length'!B951^2/($C$6/2)^2)</f>
        <v>#DIV/0!</v>
      </c>
      <c r="E951" s="136">
        <f t="shared" si="141"/>
        <v>18800</v>
      </c>
      <c r="F951" t="e">
        <f>SQRT(($C$5/2)^2-($C$5/2)^2*'(OLD) bottom seam length'!E951^2/($C$6/2)^2)</f>
        <v>#DIV/0!</v>
      </c>
      <c r="H951" s="136">
        <f t="shared" si="142"/>
        <v>18800</v>
      </c>
      <c r="I951" t="e">
        <f>SQRT(($C$5/2)^2-($C$5/2)^2*'(OLD) bottom seam length'!H951^2/($C$6/2)^2)</f>
        <v>#DIV/0!</v>
      </c>
      <c r="K951" s="136">
        <f t="shared" si="143"/>
        <v>18800</v>
      </c>
      <c r="L951" t="e">
        <f>SQRT(($C$5/2)^2-($C$5/2)^2*'(OLD) bottom seam length'!K951^2/($C$6/2)^2)</f>
        <v>#DIV/0!</v>
      </c>
      <c r="O951" s="136">
        <f t="shared" si="144"/>
        <v>18800</v>
      </c>
      <c r="P951" t="b">
        <f t="shared" si="145"/>
        <v>0</v>
      </c>
      <c r="T951" s="136">
        <f t="shared" si="146"/>
        <v>18780</v>
      </c>
      <c r="U951" t="e">
        <f>SQRT(($U$6/2)^2-($U$6/2)^2*'(OLD) bottom seam length'!T951^2/($U$7/2)^2)</f>
        <v>#VALUE!</v>
      </c>
      <c r="W951" s="136">
        <f t="shared" si="147"/>
        <v>18780</v>
      </c>
      <c r="X951" t="e">
        <f>SQRT(($U$6/2)^2-($U$6/2)^2*'(OLD) bottom seam length'!W951^2/($U$7/2)^2)</f>
        <v>#VALUE!</v>
      </c>
      <c r="Z951" s="136">
        <f t="shared" si="148"/>
        <v>18780</v>
      </c>
      <c r="AA951" t="e">
        <f>SQRT(($U$6/2)^2-($U$6/2)^2*'(OLD) bottom seam length'!Z951^2/($U$7/2)^2)</f>
        <v>#VALUE!</v>
      </c>
      <c r="AC951" s="136">
        <f t="shared" si="149"/>
        <v>18780</v>
      </c>
      <c r="AD951" t="e">
        <f>SQRT(($U$6/2)^2-($U$6/2)^2*'(OLD) bottom seam length'!AC951^2/($U$7/2)^2)</f>
        <v>#VALUE!</v>
      </c>
    </row>
    <row r="952" spans="2:30">
      <c r="B952" s="136">
        <f t="shared" si="140"/>
        <v>18820</v>
      </c>
      <c r="C952" t="e">
        <f>SQRT(($C$5/2)^2-($C$5/2)^2*'(OLD) bottom seam length'!B952^2/($C$6/2)^2)</f>
        <v>#DIV/0!</v>
      </c>
      <c r="E952" s="136">
        <f t="shared" si="141"/>
        <v>18820</v>
      </c>
      <c r="F952" t="e">
        <f>SQRT(($C$5/2)^2-($C$5/2)^2*'(OLD) bottom seam length'!E952^2/($C$6/2)^2)</f>
        <v>#DIV/0!</v>
      </c>
      <c r="H952" s="136">
        <f t="shared" si="142"/>
        <v>18820</v>
      </c>
      <c r="I952" t="e">
        <f>SQRT(($C$5/2)^2-($C$5/2)^2*'(OLD) bottom seam length'!H952^2/($C$6/2)^2)</f>
        <v>#DIV/0!</v>
      </c>
      <c r="K952" s="136">
        <f t="shared" si="143"/>
        <v>18820</v>
      </c>
      <c r="L952" t="e">
        <f>SQRT(($C$5/2)^2-($C$5/2)^2*'(OLD) bottom seam length'!K952^2/($C$6/2)^2)</f>
        <v>#DIV/0!</v>
      </c>
      <c r="O952" s="136">
        <f t="shared" si="144"/>
        <v>18820</v>
      </c>
      <c r="P952" t="b">
        <f t="shared" si="145"/>
        <v>0</v>
      </c>
      <c r="T952" s="136">
        <f t="shared" si="146"/>
        <v>18800</v>
      </c>
      <c r="U952" t="e">
        <f>SQRT(($U$6/2)^2-($U$6/2)^2*'(OLD) bottom seam length'!T952^2/($U$7/2)^2)</f>
        <v>#VALUE!</v>
      </c>
      <c r="W952" s="136">
        <f t="shared" si="147"/>
        <v>18800</v>
      </c>
      <c r="X952" t="e">
        <f>SQRT(($U$6/2)^2-($U$6/2)^2*'(OLD) bottom seam length'!W952^2/($U$7/2)^2)</f>
        <v>#VALUE!</v>
      </c>
      <c r="Z952" s="136">
        <f t="shared" si="148"/>
        <v>18800</v>
      </c>
      <c r="AA952" t="e">
        <f>SQRT(($U$6/2)^2-($U$6/2)^2*'(OLD) bottom seam length'!Z952^2/($U$7/2)^2)</f>
        <v>#VALUE!</v>
      </c>
      <c r="AC952" s="136">
        <f t="shared" si="149"/>
        <v>18800</v>
      </c>
      <c r="AD952" t="e">
        <f>SQRT(($U$6/2)^2-($U$6/2)^2*'(OLD) bottom seam length'!AC952^2/($U$7/2)^2)</f>
        <v>#VALUE!</v>
      </c>
    </row>
    <row r="953" spans="2:30">
      <c r="B953" s="136">
        <f t="shared" si="140"/>
        <v>18840</v>
      </c>
      <c r="C953" t="e">
        <f>SQRT(($C$5/2)^2-($C$5/2)^2*'(OLD) bottom seam length'!B953^2/($C$6/2)^2)</f>
        <v>#DIV/0!</v>
      </c>
      <c r="E953" s="136">
        <f t="shared" si="141"/>
        <v>18840</v>
      </c>
      <c r="F953" t="e">
        <f>SQRT(($C$5/2)^2-($C$5/2)^2*'(OLD) bottom seam length'!E953^2/($C$6/2)^2)</f>
        <v>#DIV/0!</v>
      </c>
      <c r="H953" s="136">
        <f t="shared" si="142"/>
        <v>18840</v>
      </c>
      <c r="I953" t="e">
        <f>SQRT(($C$5/2)^2-($C$5/2)^2*'(OLD) bottom seam length'!H953^2/($C$6/2)^2)</f>
        <v>#DIV/0!</v>
      </c>
      <c r="K953" s="136">
        <f t="shared" si="143"/>
        <v>18840</v>
      </c>
      <c r="L953" t="e">
        <f>SQRT(($C$5/2)^2-($C$5/2)^2*'(OLD) bottom seam length'!K953^2/($C$6/2)^2)</f>
        <v>#DIV/0!</v>
      </c>
      <c r="O953" s="136">
        <f t="shared" si="144"/>
        <v>18840</v>
      </c>
      <c r="P953" t="b">
        <f t="shared" si="145"/>
        <v>0</v>
      </c>
      <c r="T953" s="136">
        <f t="shared" si="146"/>
        <v>18820</v>
      </c>
      <c r="U953" t="e">
        <f>SQRT(($U$6/2)^2-($U$6/2)^2*'(OLD) bottom seam length'!T953^2/($U$7/2)^2)</f>
        <v>#VALUE!</v>
      </c>
      <c r="W953" s="136">
        <f t="shared" si="147"/>
        <v>18820</v>
      </c>
      <c r="X953" t="e">
        <f>SQRT(($U$6/2)^2-($U$6/2)^2*'(OLD) bottom seam length'!W953^2/($U$7/2)^2)</f>
        <v>#VALUE!</v>
      </c>
      <c r="Z953" s="136">
        <f t="shared" si="148"/>
        <v>18820</v>
      </c>
      <c r="AA953" t="e">
        <f>SQRT(($U$6/2)^2-($U$6/2)^2*'(OLD) bottom seam length'!Z953^2/($U$7/2)^2)</f>
        <v>#VALUE!</v>
      </c>
      <c r="AC953" s="136">
        <f t="shared" si="149"/>
        <v>18820</v>
      </c>
      <c r="AD953" t="e">
        <f>SQRT(($U$6/2)^2-($U$6/2)^2*'(OLD) bottom seam length'!AC953^2/($U$7/2)^2)</f>
        <v>#VALUE!</v>
      </c>
    </row>
    <row r="954" spans="2:30">
      <c r="B954" s="136">
        <f t="shared" si="140"/>
        <v>18860</v>
      </c>
      <c r="C954" t="e">
        <f>SQRT(($C$5/2)^2-($C$5/2)^2*'(OLD) bottom seam length'!B954^2/($C$6/2)^2)</f>
        <v>#DIV/0!</v>
      </c>
      <c r="E954" s="136">
        <f t="shared" si="141"/>
        <v>18860</v>
      </c>
      <c r="F954" t="e">
        <f>SQRT(($C$5/2)^2-($C$5/2)^2*'(OLD) bottom seam length'!E954^2/($C$6/2)^2)</f>
        <v>#DIV/0!</v>
      </c>
      <c r="H954" s="136">
        <f t="shared" si="142"/>
        <v>18860</v>
      </c>
      <c r="I954" t="e">
        <f>SQRT(($C$5/2)^2-($C$5/2)^2*'(OLD) bottom seam length'!H954^2/($C$6/2)^2)</f>
        <v>#DIV/0!</v>
      </c>
      <c r="K954" s="136">
        <f t="shared" si="143"/>
        <v>18860</v>
      </c>
      <c r="L954" t="e">
        <f>SQRT(($C$5/2)^2-($C$5/2)^2*'(OLD) bottom seam length'!K954^2/($C$6/2)^2)</f>
        <v>#DIV/0!</v>
      </c>
      <c r="O954" s="136">
        <f t="shared" si="144"/>
        <v>18860</v>
      </c>
      <c r="P954" t="b">
        <f t="shared" si="145"/>
        <v>0</v>
      </c>
      <c r="T954" s="136">
        <f t="shared" si="146"/>
        <v>18840</v>
      </c>
      <c r="U954" t="e">
        <f>SQRT(($U$6/2)^2-($U$6/2)^2*'(OLD) bottom seam length'!T954^2/($U$7/2)^2)</f>
        <v>#VALUE!</v>
      </c>
      <c r="W954" s="136">
        <f t="shared" si="147"/>
        <v>18840</v>
      </c>
      <c r="X954" t="e">
        <f>SQRT(($U$6/2)^2-($U$6/2)^2*'(OLD) bottom seam length'!W954^2/($U$7/2)^2)</f>
        <v>#VALUE!</v>
      </c>
      <c r="Z954" s="136">
        <f t="shared" si="148"/>
        <v>18840</v>
      </c>
      <c r="AA954" t="e">
        <f>SQRT(($U$6/2)^2-($U$6/2)^2*'(OLD) bottom seam length'!Z954^2/($U$7/2)^2)</f>
        <v>#VALUE!</v>
      </c>
      <c r="AC954" s="136">
        <f t="shared" si="149"/>
        <v>18840</v>
      </c>
      <c r="AD954" t="e">
        <f>SQRT(($U$6/2)^2-($U$6/2)^2*'(OLD) bottom seam length'!AC954^2/($U$7/2)^2)</f>
        <v>#VALUE!</v>
      </c>
    </row>
    <row r="955" spans="2:30">
      <c r="B955" s="136">
        <f t="shared" si="140"/>
        <v>18880</v>
      </c>
      <c r="C955" t="e">
        <f>SQRT(($C$5/2)^2-($C$5/2)^2*'(OLD) bottom seam length'!B955^2/($C$6/2)^2)</f>
        <v>#DIV/0!</v>
      </c>
      <c r="E955" s="136">
        <f t="shared" si="141"/>
        <v>18880</v>
      </c>
      <c r="F955" t="e">
        <f>SQRT(($C$5/2)^2-($C$5/2)^2*'(OLD) bottom seam length'!E955^2/($C$6/2)^2)</f>
        <v>#DIV/0!</v>
      </c>
      <c r="H955" s="136">
        <f t="shared" si="142"/>
        <v>18880</v>
      </c>
      <c r="I955" t="e">
        <f>SQRT(($C$5/2)^2-($C$5/2)^2*'(OLD) bottom seam length'!H955^2/($C$6/2)^2)</f>
        <v>#DIV/0!</v>
      </c>
      <c r="K955" s="136">
        <f t="shared" si="143"/>
        <v>18880</v>
      </c>
      <c r="L955" t="e">
        <f>SQRT(($C$5/2)^2-($C$5/2)^2*'(OLD) bottom seam length'!K955^2/($C$6/2)^2)</f>
        <v>#DIV/0!</v>
      </c>
      <c r="O955" s="136">
        <f t="shared" si="144"/>
        <v>18880</v>
      </c>
      <c r="P955" t="b">
        <f t="shared" si="145"/>
        <v>0</v>
      </c>
      <c r="T955" s="136">
        <f t="shared" si="146"/>
        <v>18860</v>
      </c>
      <c r="U955" t="e">
        <f>SQRT(($U$6/2)^2-($U$6/2)^2*'(OLD) bottom seam length'!T955^2/($U$7/2)^2)</f>
        <v>#VALUE!</v>
      </c>
      <c r="W955" s="136">
        <f t="shared" si="147"/>
        <v>18860</v>
      </c>
      <c r="X955" t="e">
        <f>SQRT(($U$6/2)^2-($U$6/2)^2*'(OLD) bottom seam length'!W955^2/($U$7/2)^2)</f>
        <v>#VALUE!</v>
      </c>
      <c r="Z955" s="136">
        <f t="shared" si="148"/>
        <v>18860</v>
      </c>
      <c r="AA955" t="e">
        <f>SQRT(($U$6/2)^2-($U$6/2)^2*'(OLD) bottom seam length'!Z955^2/($U$7/2)^2)</f>
        <v>#VALUE!</v>
      </c>
      <c r="AC955" s="136">
        <f t="shared" si="149"/>
        <v>18860</v>
      </c>
      <c r="AD955" t="e">
        <f>SQRT(($U$6/2)^2-($U$6/2)^2*'(OLD) bottom seam length'!AC955^2/($U$7/2)^2)</f>
        <v>#VALUE!</v>
      </c>
    </row>
    <row r="956" spans="2:30">
      <c r="B956" s="136">
        <f t="shared" si="140"/>
        <v>18900</v>
      </c>
      <c r="C956" t="e">
        <f>SQRT(($C$5/2)^2-($C$5/2)^2*'(OLD) bottom seam length'!B956^2/($C$6/2)^2)</f>
        <v>#DIV/0!</v>
      </c>
      <c r="E956" s="136">
        <f t="shared" si="141"/>
        <v>18900</v>
      </c>
      <c r="F956" t="e">
        <f>SQRT(($C$5/2)^2-($C$5/2)^2*'(OLD) bottom seam length'!E956^2/($C$6/2)^2)</f>
        <v>#DIV/0!</v>
      </c>
      <c r="H956" s="136">
        <f t="shared" si="142"/>
        <v>18900</v>
      </c>
      <c r="I956" t="e">
        <f>SQRT(($C$5/2)^2-($C$5/2)^2*'(OLD) bottom seam length'!H956^2/($C$6/2)^2)</f>
        <v>#DIV/0!</v>
      </c>
      <c r="K956" s="136">
        <f t="shared" si="143"/>
        <v>18900</v>
      </c>
      <c r="L956" t="e">
        <f>SQRT(($C$5/2)^2-($C$5/2)^2*'(OLD) bottom seam length'!K956^2/($C$6/2)^2)</f>
        <v>#DIV/0!</v>
      </c>
      <c r="O956" s="136">
        <f t="shared" si="144"/>
        <v>18900</v>
      </c>
      <c r="P956" t="b">
        <f t="shared" si="145"/>
        <v>0</v>
      </c>
      <c r="T956" s="136">
        <f t="shared" si="146"/>
        <v>18880</v>
      </c>
      <c r="U956" t="e">
        <f>SQRT(($U$6/2)^2-($U$6/2)^2*'(OLD) bottom seam length'!T956^2/($U$7/2)^2)</f>
        <v>#VALUE!</v>
      </c>
      <c r="W956" s="136">
        <f t="shared" si="147"/>
        <v>18880</v>
      </c>
      <c r="X956" t="e">
        <f>SQRT(($U$6/2)^2-($U$6/2)^2*'(OLD) bottom seam length'!W956^2/($U$7/2)^2)</f>
        <v>#VALUE!</v>
      </c>
      <c r="Z956" s="136">
        <f t="shared" si="148"/>
        <v>18880</v>
      </c>
      <c r="AA956" t="e">
        <f>SQRT(($U$6/2)^2-($U$6/2)^2*'(OLD) bottom seam length'!Z956^2/($U$7/2)^2)</f>
        <v>#VALUE!</v>
      </c>
      <c r="AC956" s="136">
        <f t="shared" si="149"/>
        <v>18880</v>
      </c>
      <c r="AD956" t="e">
        <f>SQRT(($U$6/2)^2-($U$6/2)^2*'(OLD) bottom seam length'!AC956^2/($U$7/2)^2)</f>
        <v>#VALUE!</v>
      </c>
    </row>
    <row r="957" spans="2:30">
      <c r="B957" s="136">
        <f t="shared" si="140"/>
        <v>18920</v>
      </c>
      <c r="C957" t="e">
        <f>SQRT(($C$5/2)^2-($C$5/2)^2*'(OLD) bottom seam length'!B957^2/($C$6/2)^2)</f>
        <v>#DIV/0!</v>
      </c>
      <c r="E957" s="136">
        <f t="shared" si="141"/>
        <v>18920</v>
      </c>
      <c r="F957" t="e">
        <f>SQRT(($C$5/2)^2-($C$5/2)^2*'(OLD) bottom seam length'!E957^2/($C$6/2)^2)</f>
        <v>#DIV/0!</v>
      </c>
      <c r="H957" s="136">
        <f t="shared" si="142"/>
        <v>18920</v>
      </c>
      <c r="I957" t="e">
        <f>SQRT(($C$5/2)^2-($C$5/2)^2*'(OLD) bottom seam length'!H957^2/($C$6/2)^2)</f>
        <v>#DIV/0!</v>
      </c>
      <c r="K957" s="136">
        <f t="shared" si="143"/>
        <v>18920</v>
      </c>
      <c r="L957" t="e">
        <f>SQRT(($C$5/2)^2-($C$5/2)^2*'(OLD) bottom seam length'!K957^2/($C$6/2)^2)</f>
        <v>#DIV/0!</v>
      </c>
      <c r="O957" s="136">
        <f t="shared" si="144"/>
        <v>18920</v>
      </c>
      <c r="P957" t="b">
        <f t="shared" si="145"/>
        <v>0</v>
      </c>
      <c r="T957" s="136">
        <f t="shared" si="146"/>
        <v>18900</v>
      </c>
      <c r="U957" t="e">
        <f>SQRT(($U$6/2)^2-($U$6/2)^2*'(OLD) bottom seam length'!T957^2/($U$7/2)^2)</f>
        <v>#VALUE!</v>
      </c>
      <c r="W957" s="136">
        <f t="shared" si="147"/>
        <v>18900</v>
      </c>
      <c r="X957" t="e">
        <f>SQRT(($U$6/2)^2-($U$6/2)^2*'(OLD) bottom seam length'!W957^2/($U$7/2)^2)</f>
        <v>#VALUE!</v>
      </c>
      <c r="Z957" s="136">
        <f t="shared" si="148"/>
        <v>18900</v>
      </c>
      <c r="AA957" t="e">
        <f>SQRT(($U$6/2)^2-($U$6/2)^2*'(OLD) bottom seam length'!Z957^2/($U$7/2)^2)</f>
        <v>#VALUE!</v>
      </c>
      <c r="AC957" s="136">
        <f t="shared" si="149"/>
        <v>18900</v>
      </c>
      <c r="AD957" t="e">
        <f>SQRT(($U$6/2)^2-($U$6/2)^2*'(OLD) bottom seam length'!AC957^2/($U$7/2)^2)</f>
        <v>#VALUE!</v>
      </c>
    </row>
    <row r="958" spans="2:30">
      <c r="B958" s="136">
        <f t="shared" si="140"/>
        <v>18940</v>
      </c>
      <c r="C958" t="e">
        <f>SQRT(($C$5/2)^2-($C$5/2)^2*'(OLD) bottom seam length'!B958^2/($C$6/2)^2)</f>
        <v>#DIV/0!</v>
      </c>
      <c r="E958" s="136">
        <f t="shared" si="141"/>
        <v>18940</v>
      </c>
      <c r="F958" t="e">
        <f>SQRT(($C$5/2)^2-($C$5/2)^2*'(OLD) bottom seam length'!E958^2/($C$6/2)^2)</f>
        <v>#DIV/0!</v>
      </c>
      <c r="H958" s="136">
        <f t="shared" si="142"/>
        <v>18940</v>
      </c>
      <c r="I958" t="e">
        <f>SQRT(($C$5/2)^2-($C$5/2)^2*'(OLD) bottom seam length'!H958^2/($C$6/2)^2)</f>
        <v>#DIV/0!</v>
      </c>
      <c r="K958" s="136">
        <f t="shared" si="143"/>
        <v>18940</v>
      </c>
      <c r="L958" t="e">
        <f>SQRT(($C$5/2)^2-($C$5/2)^2*'(OLD) bottom seam length'!K958^2/($C$6/2)^2)</f>
        <v>#DIV/0!</v>
      </c>
      <c r="O958" s="136">
        <f t="shared" si="144"/>
        <v>18940</v>
      </c>
      <c r="P958" t="b">
        <f t="shared" si="145"/>
        <v>0</v>
      </c>
      <c r="T958" s="136">
        <f t="shared" si="146"/>
        <v>18920</v>
      </c>
      <c r="U958" t="e">
        <f>SQRT(($U$6/2)^2-($U$6/2)^2*'(OLD) bottom seam length'!T958^2/($U$7/2)^2)</f>
        <v>#VALUE!</v>
      </c>
      <c r="W958" s="136">
        <f t="shared" si="147"/>
        <v>18920</v>
      </c>
      <c r="X958" t="e">
        <f>SQRT(($U$6/2)^2-($U$6/2)^2*'(OLD) bottom seam length'!W958^2/($U$7/2)^2)</f>
        <v>#VALUE!</v>
      </c>
      <c r="Z958" s="136">
        <f t="shared" si="148"/>
        <v>18920</v>
      </c>
      <c r="AA958" t="e">
        <f>SQRT(($U$6/2)^2-($U$6/2)^2*'(OLD) bottom seam length'!Z958^2/($U$7/2)^2)</f>
        <v>#VALUE!</v>
      </c>
      <c r="AC958" s="136">
        <f t="shared" si="149"/>
        <v>18920</v>
      </c>
      <c r="AD958" t="e">
        <f>SQRT(($U$6/2)^2-($U$6/2)^2*'(OLD) bottom seam length'!AC958^2/($U$7/2)^2)</f>
        <v>#VALUE!</v>
      </c>
    </row>
    <row r="959" spans="2:30">
      <c r="B959" s="136">
        <f t="shared" si="140"/>
        <v>18960</v>
      </c>
      <c r="C959" t="e">
        <f>SQRT(($C$5/2)^2-($C$5/2)^2*'(OLD) bottom seam length'!B959^2/($C$6/2)^2)</f>
        <v>#DIV/0!</v>
      </c>
      <c r="E959" s="136">
        <f t="shared" si="141"/>
        <v>18960</v>
      </c>
      <c r="F959" t="e">
        <f>SQRT(($C$5/2)^2-($C$5/2)^2*'(OLD) bottom seam length'!E959^2/($C$6/2)^2)</f>
        <v>#DIV/0!</v>
      </c>
      <c r="H959" s="136">
        <f t="shared" si="142"/>
        <v>18960</v>
      </c>
      <c r="I959" t="e">
        <f>SQRT(($C$5/2)^2-($C$5/2)^2*'(OLD) bottom seam length'!H959^2/($C$6/2)^2)</f>
        <v>#DIV/0!</v>
      </c>
      <c r="K959" s="136">
        <f t="shared" si="143"/>
        <v>18960</v>
      </c>
      <c r="L959" t="e">
        <f>SQRT(($C$5/2)^2-($C$5/2)^2*'(OLD) bottom seam length'!K959^2/($C$6/2)^2)</f>
        <v>#DIV/0!</v>
      </c>
      <c r="O959" s="136">
        <f t="shared" si="144"/>
        <v>18960</v>
      </c>
      <c r="P959" t="b">
        <f t="shared" si="145"/>
        <v>0</v>
      </c>
      <c r="T959" s="136">
        <f t="shared" si="146"/>
        <v>18940</v>
      </c>
      <c r="U959" t="e">
        <f>SQRT(($U$6/2)^2-($U$6/2)^2*'(OLD) bottom seam length'!T959^2/($U$7/2)^2)</f>
        <v>#VALUE!</v>
      </c>
      <c r="W959" s="136">
        <f t="shared" si="147"/>
        <v>18940</v>
      </c>
      <c r="X959" t="e">
        <f>SQRT(($U$6/2)^2-($U$6/2)^2*'(OLD) bottom seam length'!W959^2/($U$7/2)^2)</f>
        <v>#VALUE!</v>
      </c>
      <c r="Z959" s="136">
        <f t="shared" si="148"/>
        <v>18940</v>
      </c>
      <c r="AA959" t="e">
        <f>SQRT(($U$6/2)^2-($U$6/2)^2*'(OLD) bottom seam length'!Z959^2/($U$7/2)^2)</f>
        <v>#VALUE!</v>
      </c>
      <c r="AC959" s="136">
        <f t="shared" si="149"/>
        <v>18940</v>
      </c>
      <c r="AD959" t="e">
        <f>SQRT(($U$6/2)^2-($U$6/2)^2*'(OLD) bottom seam length'!AC959^2/($U$7/2)^2)</f>
        <v>#VALUE!</v>
      </c>
    </row>
    <row r="960" spans="2:30">
      <c r="B960" s="136">
        <f t="shared" si="140"/>
        <v>18980</v>
      </c>
      <c r="C960" t="e">
        <f>SQRT(($C$5/2)^2-($C$5/2)^2*'(OLD) bottom seam length'!B960^2/($C$6/2)^2)</f>
        <v>#DIV/0!</v>
      </c>
      <c r="E960" s="136">
        <f t="shared" si="141"/>
        <v>18980</v>
      </c>
      <c r="F960" t="e">
        <f>SQRT(($C$5/2)^2-($C$5/2)^2*'(OLD) bottom seam length'!E960^2/($C$6/2)^2)</f>
        <v>#DIV/0!</v>
      </c>
      <c r="H960" s="136">
        <f t="shared" si="142"/>
        <v>18980</v>
      </c>
      <c r="I960" t="e">
        <f>SQRT(($C$5/2)^2-($C$5/2)^2*'(OLD) bottom seam length'!H960^2/($C$6/2)^2)</f>
        <v>#DIV/0!</v>
      </c>
      <c r="K960" s="136">
        <f t="shared" si="143"/>
        <v>18980</v>
      </c>
      <c r="L960" t="e">
        <f>SQRT(($C$5/2)^2-($C$5/2)^2*'(OLD) bottom seam length'!K960^2/($C$6/2)^2)</f>
        <v>#DIV/0!</v>
      </c>
      <c r="O960" s="136">
        <f t="shared" si="144"/>
        <v>18980</v>
      </c>
      <c r="P960" t="b">
        <f t="shared" si="145"/>
        <v>0</v>
      </c>
      <c r="T960" s="136">
        <f t="shared" si="146"/>
        <v>18960</v>
      </c>
      <c r="U960" t="e">
        <f>SQRT(($U$6/2)^2-($U$6/2)^2*'(OLD) bottom seam length'!T960^2/($U$7/2)^2)</f>
        <v>#VALUE!</v>
      </c>
      <c r="W960" s="136">
        <f t="shared" si="147"/>
        <v>18960</v>
      </c>
      <c r="X960" t="e">
        <f>SQRT(($U$6/2)^2-($U$6/2)^2*'(OLD) bottom seam length'!W960^2/($U$7/2)^2)</f>
        <v>#VALUE!</v>
      </c>
      <c r="Z960" s="136">
        <f t="shared" si="148"/>
        <v>18960</v>
      </c>
      <c r="AA960" t="e">
        <f>SQRT(($U$6/2)^2-($U$6/2)^2*'(OLD) bottom seam length'!Z960^2/($U$7/2)^2)</f>
        <v>#VALUE!</v>
      </c>
      <c r="AC960" s="136">
        <f t="shared" si="149"/>
        <v>18960</v>
      </c>
      <c r="AD960" t="e">
        <f>SQRT(($U$6/2)^2-($U$6/2)^2*'(OLD) bottom seam length'!AC960^2/($U$7/2)^2)</f>
        <v>#VALUE!</v>
      </c>
    </row>
    <row r="961" spans="2:30">
      <c r="B961" s="136">
        <f t="shared" si="140"/>
        <v>19000</v>
      </c>
      <c r="C961" t="e">
        <f>SQRT(($C$5/2)^2-($C$5/2)^2*'(OLD) bottom seam length'!B961^2/($C$6/2)^2)</f>
        <v>#DIV/0!</v>
      </c>
      <c r="E961" s="136">
        <f t="shared" si="141"/>
        <v>19000</v>
      </c>
      <c r="F961" t="e">
        <f>SQRT(($C$5/2)^2-($C$5/2)^2*'(OLD) bottom seam length'!E961^2/($C$6/2)^2)</f>
        <v>#DIV/0!</v>
      </c>
      <c r="H961" s="136">
        <f t="shared" si="142"/>
        <v>19000</v>
      </c>
      <c r="I961" t="e">
        <f>SQRT(($C$5/2)^2-($C$5/2)^2*'(OLD) bottom seam length'!H961^2/($C$6/2)^2)</f>
        <v>#DIV/0!</v>
      </c>
      <c r="K961" s="136">
        <f t="shared" si="143"/>
        <v>19000</v>
      </c>
      <c r="L961" t="e">
        <f>SQRT(($C$5/2)^2-($C$5/2)^2*'(OLD) bottom seam length'!K961^2/($C$6/2)^2)</f>
        <v>#DIV/0!</v>
      </c>
      <c r="O961" s="136">
        <f t="shared" si="144"/>
        <v>19000</v>
      </c>
      <c r="P961" t="b">
        <f t="shared" si="145"/>
        <v>0</v>
      </c>
      <c r="T961" s="136">
        <f t="shared" si="146"/>
        <v>18980</v>
      </c>
      <c r="U961" t="e">
        <f>SQRT(($U$6/2)^2-($U$6/2)^2*'(OLD) bottom seam length'!T961^2/($U$7/2)^2)</f>
        <v>#VALUE!</v>
      </c>
      <c r="W961" s="136">
        <f t="shared" si="147"/>
        <v>18980</v>
      </c>
      <c r="X961" t="e">
        <f>SQRT(($U$6/2)^2-($U$6/2)^2*'(OLD) bottom seam length'!W961^2/($U$7/2)^2)</f>
        <v>#VALUE!</v>
      </c>
      <c r="Z961" s="136">
        <f t="shared" si="148"/>
        <v>18980</v>
      </c>
      <c r="AA961" t="e">
        <f>SQRT(($U$6/2)^2-($U$6/2)^2*'(OLD) bottom seam length'!Z961^2/($U$7/2)^2)</f>
        <v>#VALUE!</v>
      </c>
      <c r="AC961" s="136">
        <f t="shared" si="149"/>
        <v>18980</v>
      </c>
      <c r="AD961" t="e">
        <f>SQRT(($U$6/2)^2-($U$6/2)^2*'(OLD) bottom seam length'!AC961^2/($U$7/2)^2)</f>
        <v>#VALUE!</v>
      </c>
    </row>
    <row r="962" spans="2:30">
      <c r="B962" s="136">
        <f t="shared" si="140"/>
        <v>19020</v>
      </c>
      <c r="C962" t="e">
        <f>SQRT(($C$5/2)^2-($C$5/2)^2*'(OLD) bottom seam length'!B962^2/($C$6/2)^2)</f>
        <v>#DIV/0!</v>
      </c>
      <c r="E962" s="136">
        <f t="shared" si="141"/>
        <v>19020</v>
      </c>
      <c r="F962" t="e">
        <f>SQRT(($C$5/2)^2-($C$5/2)^2*'(OLD) bottom seam length'!E962^2/($C$6/2)^2)</f>
        <v>#DIV/0!</v>
      </c>
      <c r="H962" s="136">
        <f t="shared" si="142"/>
        <v>19020</v>
      </c>
      <c r="I962" t="e">
        <f>SQRT(($C$5/2)^2-($C$5/2)^2*'(OLD) bottom seam length'!H962^2/($C$6/2)^2)</f>
        <v>#DIV/0!</v>
      </c>
      <c r="K962" s="136">
        <f t="shared" si="143"/>
        <v>19020</v>
      </c>
      <c r="L962" t="e">
        <f>SQRT(($C$5/2)^2-($C$5/2)^2*'(OLD) bottom seam length'!K962^2/($C$6/2)^2)</f>
        <v>#DIV/0!</v>
      </c>
      <c r="O962" s="136">
        <f t="shared" si="144"/>
        <v>19020</v>
      </c>
      <c r="P962" t="b">
        <f t="shared" si="145"/>
        <v>0</v>
      </c>
      <c r="T962" s="136">
        <f t="shared" si="146"/>
        <v>19000</v>
      </c>
      <c r="U962" t="e">
        <f>SQRT(($U$6/2)^2-($U$6/2)^2*'(OLD) bottom seam length'!T962^2/($U$7/2)^2)</f>
        <v>#VALUE!</v>
      </c>
      <c r="W962" s="136">
        <f t="shared" si="147"/>
        <v>19000</v>
      </c>
      <c r="X962" t="e">
        <f>SQRT(($U$6/2)^2-($U$6/2)^2*'(OLD) bottom seam length'!W962^2/($U$7/2)^2)</f>
        <v>#VALUE!</v>
      </c>
      <c r="Z962" s="136">
        <f t="shared" si="148"/>
        <v>19000</v>
      </c>
      <c r="AA962" t="e">
        <f>SQRT(($U$6/2)^2-($U$6/2)^2*'(OLD) bottom seam length'!Z962^2/($U$7/2)^2)</f>
        <v>#VALUE!</v>
      </c>
      <c r="AC962" s="136">
        <f t="shared" si="149"/>
        <v>19000</v>
      </c>
      <c r="AD962" t="e">
        <f>SQRT(($U$6/2)^2-($U$6/2)^2*'(OLD) bottom seam length'!AC962^2/($U$7/2)^2)</f>
        <v>#VALUE!</v>
      </c>
    </row>
    <row r="963" spans="2:30">
      <c r="B963" s="136">
        <f t="shared" si="140"/>
        <v>19040</v>
      </c>
      <c r="C963" t="e">
        <f>SQRT(($C$5/2)^2-($C$5/2)^2*'(OLD) bottom seam length'!B963^2/($C$6/2)^2)</f>
        <v>#DIV/0!</v>
      </c>
      <c r="E963" s="136">
        <f t="shared" si="141"/>
        <v>19040</v>
      </c>
      <c r="F963" t="e">
        <f>SQRT(($C$5/2)^2-($C$5/2)^2*'(OLD) bottom seam length'!E963^2/($C$6/2)^2)</f>
        <v>#DIV/0!</v>
      </c>
      <c r="H963" s="136">
        <f t="shared" si="142"/>
        <v>19040</v>
      </c>
      <c r="I963" t="e">
        <f>SQRT(($C$5/2)^2-($C$5/2)^2*'(OLD) bottom seam length'!H963^2/($C$6/2)^2)</f>
        <v>#DIV/0!</v>
      </c>
      <c r="K963" s="136">
        <f t="shared" si="143"/>
        <v>19040</v>
      </c>
      <c r="L963" t="e">
        <f>SQRT(($C$5/2)^2-($C$5/2)^2*'(OLD) bottom seam length'!K963^2/($C$6/2)^2)</f>
        <v>#DIV/0!</v>
      </c>
      <c r="O963" s="136">
        <f t="shared" si="144"/>
        <v>19040</v>
      </c>
      <c r="P963" t="b">
        <f t="shared" si="145"/>
        <v>0</v>
      </c>
      <c r="T963" s="136">
        <f t="shared" si="146"/>
        <v>19020</v>
      </c>
      <c r="U963" t="e">
        <f>SQRT(($U$6/2)^2-($U$6/2)^2*'(OLD) bottom seam length'!T963^2/($U$7/2)^2)</f>
        <v>#VALUE!</v>
      </c>
      <c r="W963" s="136">
        <f t="shared" si="147"/>
        <v>19020</v>
      </c>
      <c r="X963" t="e">
        <f>SQRT(($U$6/2)^2-($U$6/2)^2*'(OLD) bottom seam length'!W963^2/($U$7/2)^2)</f>
        <v>#VALUE!</v>
      </c>
      <c r="Z963" s="136">
        <f t="shared" si="148"/>
        <v>19020</v>
      </c>
      <c r="AA963" t="e">
        <f>SQRT(($U$6/2)^2-($U$6/2)^2*'(OLD) bottom seam length'!Z963^2/($U$7/2)^2)</f>
        <v>#VALUE!</v>
      </c>
      <c r="AC963" s="136">
        <f t="shared" si="149"/>
        <v>19020</v>
      </c>
      <c r="AD963" t="e">
        <f>SQRT(($U$6/2)^2-($U$6/2)^2*'(OLD) bottom seam length'!AC963^2/($U$7/2)^2)</f>
        <v>#VALUE!</v>
      </c>
    </row>
    <row r="964" spans="2:30">
      <c r="B964" s="136">
        <f t="shared" si="140"/>
        <v>19060</v>
      </c>
      <c r="C964" t="e">
        <f>SQRT(($C$5/2)^2-($C$5/2)^2*'(OLD) bottom seam length'!B964^2/($C$6/2)^2)</f>
        <v>#DIV/0!</v>
      </c>
      <c r="E964" s="136">
        <f t="shared" si="141"/>
        <v>19060</v>
      </c>
      <c r="F964" t="e">
        <f>SQRT(($C$5/2)^2-($C$5/2)^2*'(OLD) bottom seam length'!E964^2/($C$6/2)^2)</f>
        <v>#DIV/0!</v>
      </c>
      <c r="H964" s="136">
        <f t="shared" si="142"/>
        <v>19060</v>
      </c>
      <c r="I964" t="e">
        <f>SQRT(($C$5/2)^2-($C$5/2)^2*'(OLD) bottom seam length'!H964^2/($C$6/2)^2)</f>
        <v>#DIV/0!</v>
      </c>
      <c r="K964" s="136">
        <f t="shared" si="143"/>
        <v>19060</v>
      </c>
      <c r="L964" t="e">
        <f>SQRT(($C$5/2)^2-($C$5/2)^2*'(OLD) bottom seam length'!K964^2/($C$6/2)^2)</f>
        <v>#DIV/0!</v>
      </c>
      <c r="O964" s="136">
        <f t="shared" si="144"/>
        <v>19060</v>
      </c>
      <c r="P964" t="b">
        <f t="shared" si="145"/>
        <v>0</v>
      </c>
      <c r="T964" s="136">
        <f t="shared" si="146"/>
        <v>19040</v>
      </c>
      <c r="U964" t="e">
        <f>SQRT(($U$6/2)^2-($U$6/2)^2*'(OLD) bottom seam length'!T964^2/($U$7/2)^2)</f>
        <v>#VALUE!</v>
      </c>
      <c r="W964" s="136">
        <f t="shared" si="147"/>
        <v>19040</v>
      </c>
      <c r="X964" t="e">
        <f>SQRT(($U$6/2)^2-($U$6/2)^2*'(OLD) bottom seam length'!W964^2/($U$7/2)^2)</f>
        <v>#VALUE!</v>
      </c>
      <c r="Z964" s="136">
        <f t="shared" si="148"/>
        <v>19040</v>
      </c>
      <c r="AA964" t="e">
        <f>SQRT(($U$6/2)^2-($U$6/2)^2*'(OLD) bottom seam length'!Z964^2/($U$7/2)^2)</f>
        <v>#VALUE!</v>
      </c>
      <c r="AC964" s="136">
        <f t="shared" si="149"/>
        <v>19040</v>
      </c>
      <c r="AD964" t="e">
        <f>SQRT(($U$6/2)^2-($U$6/2)^2*'(OLD) bottom seam length'!AC964^2/($U$7/2)^2)</f>
        <v>#VALUE!</v>
      </c>
    </row>
    <row r="965" spans="2:30">
      <c r="B965" s="136">
        <f t="shared" si="140"/>
        <v>19080</v>
      </c>
      <c r="C965" t="e">
        <f>SQRT(($C$5/2)^2-($C$5/2)^2*'(OLD) bottom seam length'!B965^2/($C$6/2)^2)</f>
        <v>#DIV/0!</v>
      </c>
      <c r="E965" s="136">
        <f t="shared" si="141"/>
        <v>19080</v>
      </c>
      <c r="F965" t="e">
        <f>SQRT(($C$5/2)^2-($C$5/2)^2*'(OLD) bottom seam length'!E965^2/($C$6/2)^2)</f>
        <v>#DIV/0!</v>
      </c>
      <c r="H965" s="136">
        <f t="shared" si="142"/>
        <v>19080</v>
      </c>
      <c r="I965" t="e">
        <f>SQRT(($C$5/2)^2-($C$5/2)^2*'(OLD) bottom seam length'!H965^2/($C$6/2)^2)</f>
        <v>#DIV/0!</v>
      </c>
      <c r="K965" s="136">
        <f t="shared" si="143"/>
        <v>19080</v>
      </c>
      <c r="L965" t="e">
        <f>SQRT(($C$5/2)^2-($C$5/2)^2*'(OLD) bottom seam length'!K965^2/($C$6/2)^2)</f>
        <v>#DIV/0!</v>
      </c>
      <c r="O965" s="136">
        <f t="shared" si="144"/>
        <v>19080</v>
      </c>
      <c r="P965" t="b">
        <f t="shared" si="145"/>
        <v>0</v>
      </c>
      <c r="T965" s="136">
        <f t="shared" si="146"/>
        <v>19060</v>
      </c>
      <c r="U965" t="e">
        <f>SQRT(($U$6/2)^2-($U$6/2)^2*'(OLD) bottom seam length'!T965^2/($U$7/2)^2)</f>
        <v>#VALUE!</v>
      </c>
      <c r="W965" s="136">
        <f t="shared" si="147"/>
        <v>19060</v>
      </c>
      <c r="X965" t="e">
        <f>SQRT(($U$6/2)^2-($U$6/2)^2*'(OLD) bottom seam length'!W965^2/($U$7/2)^2)</f>
        <v>#VALUE!</v>
      </c>
      <c r="Z965" s="136">
        <f t="shared" si="148"/>
        <v>19060</v>
      </c>
      <c r="AA965" t="e">
        <f>SQRT(($U$6/2)^2-($U$6/2)^2*'(OLD) bottom seam length'!Z965^2/($U$7/2)^2)</f>
        <v>#VALUE!</v>
      </c>
      <c r="AC965" s="136">
        <f t="shared" si="149"/>
        <v>19060</v>
      </c>
      <c r="AD965" t="e">
        <f>SQRT(($U$6/2)^2-($U$6/2)^2*'(OLD) bottom seam length'!AC965^2/($U$7/2)^2)</f>
        <v>#VALUE!</v>
      </c>
    </row>
    <row r="966" spans="2:30">
      <c r="B966" s="136">
        <f t="shared" si="140"/>
        <v>19100</v>
      </c>
      <c r="C966" t="e">
        <f>SQRT(($C$5/2)^2-($C$5/2)^2*'(OLD) bottom seam length'!B966^2/($C$6/2)^2)</f>
        <v>#DIV/0!</v>
      </c>
      <c r="E966" s="136">
        <f t="shared" si="141"/>
        <v>19100</v>
      </c>
      <c r="F966" t="e">
        <f>SQRT(($C$5/2)^2-($C$5/2)^2*'(OLD) bottom seam length'!E966^2/($C$6/2)^2)</f>
        <v>#DIV/0!</v>
      </c>
      <c r="H966" s="136">
        <f t="shared" si="142"/>
        <v>19100</v>
      </c>
      <c r="I966" t="e">
        <f>SQRT(($C$5/2)^2-($C$5/2)^2*'(OLD) bottom seam length'!H966^2/($C$6/2)^2)</f>
        <v>#DIV/0!</v>
      </c>
      <c r="K966" s="136">
        <f t="shared" si="143"/>
        <v>19100</v>
      </c>
      <c r="L966" t="e">
        <f>SQRT(($C$5/2)^2-($C$5/2)^2*'(OLD) bottom seam length'!K966^2/($C$6/2)^2)</f>
        <v>#DIV/0!</v>
      </c>
      <c r="O966" s="136">
        <f t="shared" si="144"/>
        <v>19100</v>
      </c>
      <c r="P966" t="b">
        <f t="shared" si="145"/>
        <v>0</v>
      </c>
      <c r="T966" s="136">
        <f t="shared" si="146"/>
        <v>19080</v>
      </c>
      <c r="U966" t="e">
        <f>SQRT(($U$6/2)^2-($U$6/2)^2*'(OLD) bottom seam length'!T966^2/($U$7/2)^2)</f>
        <v>#VALUE!</v>
      </c>
      <c r="W966" s="136">
        <f t="shared" si="147"/>
        <v>19080</v>
      </c>
      <c r="X966" t="e">
        <f>SQRT(($U$6/2)^2-($U$6/2)^2*'(OLD) bottom seam length'!W966^2/($U$7/2)^2)</f>
        <v>#VALUE!</v>
      </c>
      <c r="Z966" s="136">
        <f t="shared" si="148"/>
        <v>19080</v>
      </c>
      <c r="AA966" t="e">
        <f>SQRT(($U$6/2)^2-($U$6/2)^2*'(OLD) bottom seam length'!Z966^2/($U$7/2)^2)</f>
        <v>#VALUE!</v>
      </c>
      <c r="AC966" s="136">
        <f t="shared" si="149"/>
        <v>19080</v>
      </c>
      <c r="AD966" t="e">
        <f>SQRT(($U$6/2)^2-($U$6/2)^2*'(OLD) bottom seam length'!AC966^2/($U$7/2)^2)</f>
        <v>#VALUE!</v>
      </c>
    </row>
    <row r="967" spans="2:30">
      <c r="B967" s="136">
        <f t="shared" si="140"/>
        <v>19120</v>
      </c>
      <c r="C967" t="e">
        <f>SQRT(($C$5/2)^2-($C$5/2)^2*'(OLD) bottom seam length'!B967^2/($C$6/2)^2)</f>
        <v>#DIV/0!</v>
      </c>
      <c r="E967" s="136">
        <f t="shared" si="141"/>
        <v>19120</v>
      </c>
      <c r="F967" t="e">
        <f>SQRT(($C$5/2)^2-($C$5/2)^2*'(OLD) bottom seam length'!E967^2/($C$6/2)^2)</f>
        <v>#DIV/0!</v>
      </c>
      <c r="H967" s="136">
        <f t="shared" si="142"/>
        <v>19120</v>
      </c>
      <c r="I967" t="e">
        <f>SQRT(($C$5/2)^2-($C$5/2)^2*'(OLD) bottom seam length'!H967^2/($C$6/2)^2)</f>
        <v>#DIV/0!</v>
      </c>
      <c r="K967" s="136">
        <f t="shared" si="143"/>
        <v>19120</v>
      </c>
      <c r="L967" t="e">
        <f>SQRT(($C$5/2)^2-($C$5/2)^2*'(OLD) bottom seam length'!K967^2/($C$6/2)^2)</f>
        <v>#DIV/0!</v>
      </c>
      <c r="O967" s="136">
        <f t="shared" si="144"/>
        <v>19120</v>
      </c>
      <c r="P967" t="b">
        <f t="shared" si="145"/>
        <v>0</v>
      </c>
      <c r="T967" s="136">
        <f t="shared" si="146"/>
        <v>19100</v>
      </c>
      <c r="U967" t="e">
        <f>SQRT(($U$6/2)^2-($U$6/2)^2*'(OLD) bottom seam length'!T967^2/($U$7/2)^2)</f>
        <v>#VALUE!</v>
      </c>
      <c r="W967" s="136">
        <f t="shared" si="147"/>
        <v>19100</v>
      </c>
      <c r="X967" t="e">
        <f>SQRT(($U$6/2)^2-($U$6/2)^2*'(OLD) bottom seam length'!W967^2/($U$7/2)^2)</f>
        <v>#VALUE!</v>
      </c>
      <c r="Z967" s="136">
        <f t="shared" si="148"/>
        <v>19100</v>
      </c>
      <c r="AA967" t="e">
        <f>SQRT(($U$6/2)^2-($U$6/2)^2*'(OLD) bottom seam length'!Z967^2/($U$7/2)^2)</f>
        <v>#VALUE!</v>
      </c>
      <c r="AC967" s="136">
        <f t="shared" si="149"/>
        <v>19100</v>
      </c>
      <c r="AD967" t="e">
        <f>SQRT(($U$6/2)^2-($U$6/2)^2*'(OLD) bottom seam length'!AC967^2/($U$7/2)^2)</f>
        <v>#VALUE!</v>
      </c>
    </row>
    <row r="968" spans="2:30">
      <c r="B968" s="136">
        <f t="shared" si="140"/>
        <v>19140</v>
      </c>
      <c r="C968" t="e">
        <f>SQRT(($C$5/2)^2-($C$5/2)^2*'(OLD) bottom seam length'!B968^2/($C$6/2)^2)</f>
        <v>#DIV/0!</v>
      </c>
      <c r="E968" s="136">
        <f t="shared" si="141"/>
        <v>19140</v>
      </c>
      <c r="F968" t="e">
        <f>SQRT(($C$5/2)^2-($C$5/2)^2*'(OLD) bottom seam length'!E968^2/($C$6/2)^2)</f>
        <v>#DIV/0!</v>
      </c>
      <c r="H968" s="136">
        <f t="shared" si="142"/>
        <v>19140</v>
      </c>
      <c r="I968" t="e">
        <f>SQRT(($C$5/2)^2-($C$5/2)^2*'(OLD) bottom seam length'!H968^2/($C$6/2)^2)</f>
        <v>#DIV/0!</v>
      </c>
      <c r="K968" s="136">
        <f t="shared" si="143"/>
        <v>19140</v>
      </c>
      <c r="L968" t="e">
        <f>SQRT(($C$5/2)^2-($C$5/2)^2*'(OLD) bottom seam length'!K968^2/($C$6/2)^2)</f>
        <v>#DIV/0!</v>
      </c>
      <c r="O968" s="136">
        <f t="shared" si="144"/>
        <v>19140</v>
      </c>
      <c r="P968" t="b">
        <f t="shared" si="145"/>
        <v>0</v>
      </c>
      <c r="T968" s="136">
        <f t="shared" si="146"/>
        <v>19120</v>
      </c>
      <c r="U968" t="e">
        <f>SQRT(($U$6/2)^2-($U$6/2)^2*'(OLD) bottom seam length'!T968^2/($U$7/2)^2)</f>
        <v>#VALUE!</v>
      </c>
      <c r="W968" s="136">
        <f t="shared" si="147"/>
        <v>19120</v>
      </c>
      <c r="X968" t="e">
        <f>SQRT(($U$6/2)^2-($U$6/2)^2*'(OLD) bottom seam length'!W968^2/($U$7/2)^2)</f>
        <v>#VALUE!</v>
      </c>
      <c r="Z968" s="136">
        <f t="shared" si="148"/>
        <v>19120</v>
      </c>
      <c r="AA968" t="e">
        <f>SQRT(($U$6/2)^2-($U$6/2)^2*'(OLD) bottom seam length'!Z968^2/($U$7/2)^2)</f>
        <v>#VALUE!</v>
      </c>
      <c r="AC968" s="136">
        <f t="shared" si="149"/>
        <v>19120</v>
      </c>
      <c r="AD968" t="e">
        <f>SQRT(($U$6/2)^2-($U$6/2)^2*'(OLD) bottom seam length'!AC968^2/($U$7/2)^2)</f>
        <v>#VALUE!</v>
      </c>
    </row>
    <row r="969" spans="2:30">
      <c r="B969" s="136">
        <f t="shared" si="140"/>
        <v>19160</v>
      </c>
      <c r="C969" t="e">
        <f>SQRT(($C$5/2)^2-($C$5/2)^2*'(OLD) bottom seam length'!B969^2/($C$6/2)^2)</f>
        <v>#DIV/0!</v>
      </c>
      <c r="E969" s="136">
        <f t="shared" si="141"/>
        <v>19160</v>
      </c>
      <c r="F969" t="e">
        <f>SQRT(($C$5/2)^2-($C$5/2)^2*'(OLD) bottom seam length'!E969^2/($C$6/2)^2)</f>
        <v>#DIV/0!</v>
      </c>
      <c r="H969" s="136">
        <f t="shared" si="142"/>
        <v>19160</v>
      </c>
      <c r="I969" t="e">
        <f>SQRT(($C$5/2)^2-($C$5/2)^2*'(OLD) bottom seam length'!H969^2/($C$6/2)^2)</f>
        <v>#DIV/0!</v>
      </c>
      <c r="K969" s="136">
        <f t="shared" si="143"/>
        <v>19160</v>
      </c>
      <c r="L969" t="e">
        <f>SQRT(($C$5/2)^2-($C$5/2)^2*'(OLD) bottom seam length'!K969^2/($C$6/2)^2)</f>
        <v>#DIV/0!</v>
      </c>
      <c r="O969" s="136">
        <f t="shared" si="144"/>
        <v>19160</v>
      </c>
      <c r="P969" t="b">
        <f t="shared" si="145"/>
        <v>0</v>
      </c>
      <c r="T969" s="136">
        <f t="shared" si="146"/>
        <v>19140</v>
      </c>
      <c r="U969" t="e">
        <f>SQRT(($U$6/2)^2-($U$6/2)^2*'(OLD) bottom seam length'!T969^2/($U$7/2)^2)</f>
        <v>#VALUE!</v>
      </c>
      <c r="W969" s="136">
        <f t="shared" si="147"/>
        <v>19140</v>
      </c>
      <c r="X969" t="e">
        <f>SQRT(($U$6/2)^2-($U$6/2)^2*'(OLD) bottom seam length'!W969^2/($U$7/2)^2)</f>
        <v>#VALUE!</v>
      </c>
      <c r="Z969" s="136">
        <f t="shared" si="148"/>
        <v>19140</v>
      </c>
      <c r="AA969" t="e">
        <f>SQRT(($U$6/2)^2-($U$6/2)^2*'(OLD) bottom seam length'!Z969^2/($U$7/2)^2)</f>
        <v>#VALUE!</v>
      </c>
      <c r="AC969" s="136">
        <f t="shared" si="149"/>
        <v>19140</v>
      </c>
      <c r="AD969" t="e">
        <f>SQRT(($U$6/2)^2-($U$6/2)^2*'(OLD) bottom seam length'!AC969^2/($U$7/2)^2)</f>
        <v>#VALUE!</v>
      </c>
    </row>
    <row r="970" spans="2:30">
      <c r="B970" s="136">
        <f t="shared" si="140"/>
        <v>19180</v>
      </c>
      <c r="C970" t="e">
        <f>SQRT(($C$5/2)^2-($C$5/2)^2*'(OLD) bottom seam length'!B970^2/($C$6/2)^2)</f>
        <v>#DIV/0!</v>
      </c>
      <c r="E970" s="136">
        <f t="shared" si="141"/>
        <v>19180</v>
      </c>
      <c r="F970" t="e">
        <f>SQRT(($C$5/2)^2-($C$5/2)^2*'(OLD) bottom seam length'!E970^2/($C$6/2)^2)</f>
        <v>#DIV/0!</v>
      </c>
      <c r="H970" s="136">
        <f t="shared" si="142"/>
        <v>19180</v>
      </c>
      <c r="I970" t="e">
        <f>SQRT(($C$5/2)^2-($C$5/2)^2*'(OLD) bottom seam length'!H970^2/($C$6/2)^2)</f>
        <v>#DIV/0!</v>
      </c>
      <c r="K970" s="136">
        <f t="shared" si="143"/>
        <v>19180</v>
      </c>
      <c r="L970" t="e">
        <f>SQRT(($C$5/2)^2-($C$5/2)^2*'(OLD) bottom seam length'!K970^2/($C$6/2)^2)</f>
        <v>#DIV/0!</v>
      </c>
      <c r="O970" s="136">
        <f t="shared" si="144"/>
        <v>19180</v>
      </c>
      <c r="P970" t="b">
        <f t="shared" si="145"/>
        <v>0</v>
      </c>
      <c r="T970" s="136">
        <f t="shared" si="146"/>
        <v>19160</v>
      </c>
      <c r="U970" t="e">
        <f>SQRT(($U$6/2)^2-($U$6/2)^2*'(OLD) bottom seam length'!T970^2/($U$7/2)^2)</f>
        <v>#VALUE!</v>
      </c>
      <c r="W970" s="136">
        <f t="shared" si="147"/>
        <v>19160</v>
      </c>
      <c r="X970" t="e">
        <f>SQRT(($U$6/2)^2-($U$6/2)^2*'(OLD) bottom seam length'!W970^2/($U$7/2)^2)</f>
        <v>#VALUE!</v>
      </c>
      <c r="Z970" s="136">
        <f t="shared" si="148"/>
        <v>19160</v>
      </c>
      <c r="AA970" t="e">
        <f>SQRT(($U$6/2)^2-($U$6/2)^2*'(OLD) bottom seam length'!Z970^2/($U$7/2)^2)</f>
        <v>#VALUE!</v>
      </c>
      <c r="AC970" s="136">
        <f t="shared" si="149"/>
        <v>19160</v>
      </c>
      <c r="AD970" t="e">
        <f>SQRT(($U$6/2)^2-($U$6/2)^2*'(OLD) bottom seam length'!AC970^2/($U$7/2)^2)</f>
        <v>#VALUE!</v>
      </c>
    </row>
    <row r="971" spans="2:30">
      <c r="B971" s="136">
        <f t="shared" si="140"/>
        <v>19200</v>
      </c>
      <c r="C971" t="e">
        <f>SQRT(($C$5/2)^2-($C$5/2)^2*'(OLD) bottom seam length'!B971^2/($C$6/2)^2)</f>
        <v>#DIV/0!</v>
      </c>
      <c r="E971" s="136">
        <f t="shared" si="141"/>
        <v>19200</v>
      </c>
      <c r="F971" t="e">
        <f>SQRT(($C$5/2)^2-($C$5/2)^2*'(OLD) bottom seam length'!E971^2/($C$6/2)^2)</f>
        <v>#DIV/0!</v>
      </c>
      <c r="H971" s="136">
        <f t="shared" si="142"/>
        <v>19200</v>
      </c>
      <c r="I971" t="e">
        <f>SQRT(($C$5/2)^2-($C$5/2)^2*'(OLD) bottom seam length'!H971^2/($C$6/2)^2)</f>
        <v>#DIV/0!</v>
      </c>
      <c r="K971" s="136">
        <f t="shared" si="143"/>
        <v>19200</v>
      </c>
      <c r="L971" t="e">
        <f>SQRT(($C$5/2)^2-($C$5/2)^2*'(OLD) bottom seam length'!K971^2/($C$6/2)^2)</f>
        <v>#DIV/0!</v>
      </c>
      <c r="O971" s="136">
        <f t="shared" si="144"/>
        <v>19200</v>
      </c>
      <c r="P971" t="b">
        <f t="shared" si="145"/>
        <v>0</v>
      </c>
      <c r="T971" s="136">
        <f t="shared" si="146"/>
        <v>19180</v>
      </c>
      <c r="U971" t="e">
        <f>SQRT(($U$6/2)^2-($U$6/2)^2*'(OLD) bottom seam length'!T971^2/($U$7/2)^2)</f>
        <v>#VALUE!</v>
      </c>
      <c r="W971" s="136">
        <f t="shared" si="147"/>
        <v>19180</v>
      </c>
      <c r="X971" t="e">
        <f>SQRT(($U$6/2)^2-($U$6/2)^2*'(OLD) bottom seam length'!W971^2/($U$7/2)^2)</f>
        <v>#VALUE!</v>
      </c>
      <c r="Z971" s="136">
        <f t="shared" si="148"/>
        <v>19180</v>
      </c>
      <c r="AA971" t="e">
        <f>SQRT(($U$6/2)^2-($U$6/2)^2*'(OLD) bottom seam length'!Z971^2/($U$7/2)^2)</f>
        <v>#VALUE!</v>
      </c>
      <c r="AC971" s="136">
        <f t="shared" si="149"/>
        <v>19180</v>
      </c>
      <c r="AD971" t="e">
        <f>SQRT(($U$6/2)^2-($U$6/2)^2*'(OLD) bottom seam length'!AC971^2/($U$7/2)^2)</f>
        <v>#VALUE!</v>
      </c>
    </row>
    <row r="972" spans="2:30">
      <c r="B972" s="136">
        <f t="shared" ref="B972:B1035" si="150">B971+$C$7</f>
        <v>19220</v>
      </c>
      <c r="C972" t="e">
        <f>SQRT(($C$5/2)^2-($C$5/2)^2*'(OLD) bottom seam length'!B972^2/($C$6/2)^2)</f>
        <v>#DIV/0!</v>
      </c>
      <c r="E972" s="136">
        <f t="shared" ref="E972:E1035" si="151">E971+$C$7</f>
        <v>19220</v>
      </c>
      <c r="F972" t="e">
        <f>SQRT(($C$5/2)^2-($C$5/2)^2*'(OLD) bottom seam length'!E972^2/($C$6/2)^2)</f>
        <v>#DIV/0!</v>
      </c>
      <c r="H972" s="136">
        <f t="shared" ref="H972:H1035" si="152">H971+$C$7</f>
        <v>19220</v>
      </c>
      <c r="I972" t="e">
        <f>SQRT(($C$5/2)^2-($C$5/2)^2*'(OLD) bottom seam length'!H972^2/($C$6/2)^2)</f>
        <v>#DIV/0!</v>
      </c>
      <c r="K972" s="136">
        <f t="shared" ref="K972:K1035" si="153">K971+$C$7</f>
        <v>19220</v>
      </c>
      <c r="L972" t="e">
        <f>SQRT(($C$5/2)^2-($C$5/2)^2*'(OLD) bottom seam length'!K972^2/($C$6/2)^2)</f>
        <v>#DIV/0!</v>
      </c>
      <c r="O972" s="136">
        <f t="shared" ref="O972:O1035" si="154">O971+$C$7</f>
        <v>19220</v>
      </c>
      <c r="P972" t="b">
        <f t="shared" ref="P972:P1035" si="155">IF(O972&lt;=$P$6,$P$5)</f>
        <v>0</v>
      </c>
      <c r="T972" s="136">
        <f t="shared" si="146"/>
        <v>19200</v>
      </c>
      <c r="U972" t="e">
        <f>SQRT(($U$6/2)^2-($U$6/2)^2*'(OLD) bottom seam length'!T972^2/($U$7/2)^2)</f>
        <v>#VALUE!</v>
      </c>
      <c r="W972" s="136">
        <f t="shared" si="147"/>
        <v>19200</v>
      </c>
      <c r="X972" t="e">
        <f>SQRT(($U$6/2)^2-($U$6/2)^2*'(OLD) bottom seam length'!W972^2/($U$7/2)^2)</f>
        <v>#VALUE!</v>
      </c>
      <c r="Z972" s="136">
        <f t="shared" si="148"/>
        <v>19200</v>
      </c>
      <c r="AA972" t="e">
        <f>SQRT(($U$6/2)^2-($U$6/2)^2*'(OLD) bottom seam length'!Z972^2/($U$7/2)^2)</f>
        <v>#VALUE!</v>
      </c>
      <c r="AC972" s="136">
        <f t="shared" si="149"/>
        <v>19200</v>
      </c>
      <c r="AD972" t="e">
        <f>SQRT(($U$6/2)^2-($U$6/2)^2*'(OLD) bottom seam length'!AC972^2/($U$7/2)^2)</f>
        <v>#VALUE!</v>
      </c>
    </row>
    <row r="973" spans="2:30">
      <c r="B973" s="136">
        <f t="shared" si="150"/>
        <v>19240</v>
      </c>
      <c r="C973" t="e">
        <f>SQRT(($C$5/2)^2-($C$5/2)^2*'(OLD) bottom seam length'!B973^2/($C$6/2)^2)</f>
        <v>#DIV/0!</v>
      </c>
      <c r="E973" s="136">
        <f t="shared" si="151"/>
        <v>19240</v>
      </c>
      <c r="F973" t="e">
        <f>SQRT(($C$5/2)^2-($C$5/2)^2*'(OLD) bottom seam length'!E973^2/($C$6/2)^2)</f>
        <v>#DIV/0!</v>
      </c>
      <c r="H973" s="136">
        <f t="shared" si="152"/>
        <v>19240</v>
      </c>
      <c r="I973" t="e">
        <f>SQRT(($C$5/2)^2-($C$5/2)^2*'(OLD) bottom seam length'!H973^2/($C$6/2)^2)</f>
        <v>#DIV/0!</v>
      </c>
      <c r="K973" s="136">
        <f t="shared" si="153"/>
        <v>19240</v>
      </c>
      <c r="L973" t="e">
        <f>SQRT(($C$5/2)^2-($C$5/2)^2*'(OLD) bottom seam length'!K973^2/($C$6/2)^2)</f>
        <v>#DIV/0!</v>
      </c>
      <c r="O973" s="136">
        <f t="shared" si="154"/>
        <v>19240</v>
      </c>
      <c r="P973" t="b">
        <f t="shared" si="155"/>
        <v>0</v>
      </c>
      <c r="T973" s="136">
        <f t="shared" ref="T973:T1036" si="156">T972+$C$7</f>
        <v>19220</v>
      </c>
      <c r="U973" t="e">
        <f>SQRT(($U$6/2)^2-($U$6/2)^2*'(OLD) bottom seam length'!T973^2/($U$7/2)^2)</f>
        <v>#VALUE!</v>
      </c>
      <c r="W973" s="136">
        <f t="shared" ref="W973:W1036" si="157">W972+$C$7</f>
        <v>19220</v>
      </c>
      <c r="X973" t="e">
        <f>SQRT(($U$6/2)^2-($U$6/2)^2*'(OLD) bottom seam length'!W973^2/($U$7/2)^2)</f>
        <v>#VALUE!</v>
      </c>
      <c r="Z973" s="136">
        <f t="shared" ref="Z973:Z1036" si="158">Z972+$C$7</f>
        <v>19220</v>
      </c>
      <c r="AA973" t="e">
        <f>SQRT(($U$6/2)^2-($U$6/2)^2*'(OLD) bottom seam length'!Z973^2/($U$7/2)^2)</f>
        <v>#VALUE!</v>
      </c>
      <c r="AC973" s="136">
        <f t="shared" ref="AC973:AC1036" si="159">AC972+$C$7</f>
        <v>19220</v>
      </c>
      <c r="AD973" t="e">
        <f>SQRT(($U$6/2)^2-($U$6/2)^2*'(OLD) bottom seam length'!AC973^2/($U$7/2)^2)</f>
        <v>#VALUE!</v>
      </c>
    </row>
    <row r="974" spans="2:30">
      <c r="B974" s="136">
        <f t="shared" si="150"/>
        <v>19260</v>
      </c>
      <c r="C974" t="e">
        <f>SQRT(($C$5/2)^2-($C$5/2)^2*'(OLD) bottom seam length'!B974^2/($C$6/2)^2)</f>
        <v>#DIV/0!</v>
      </c>
      <c r="E974" s="136">
        <f t="shared" si="151"/>
        <v>19260</v>
      </c>
      <c r="F974" t="e">
        <f>SQRT(($C$5/2)^2-($C$5/2)^2*'(OLD) bottom seam length'!E974^2/($C$6/2)^2)</f>
        <v>#DIV/0!</v>
      </c>
      <c r="H974" s="136">
        <f t="shared" si="152"/>
        <v>19260</v>
      </c>
      <c r="I974" t="e">
        <f>SQRT(($C$5/2)^2-($C$5/2)^2*'(OLD) bottom seam length'!H974^2/($C$6/2)^2)</f>
        <v>#DIV/0!</v>
      </c>
      <c r="K974" s="136">
        <f t="shared" si="153"/>
        <v>19260</v>
      </c>
      <c r="L974" t="e">
        <f>SQRT(($C$5/2)^2-($C$5/2)^2*'(OLD) bottom seam length'!K974^2/($C$6/2)^2)</f>
        <v>#DIV/0!</v>
      </c>
      <c r="O974" s="136">
        <f t="shared" si="154"/>
        <v>19260</v>
      </c>
      <c r="P974" t="b">
        <f t="shared" si="155"/>
        <v>0</v>
      </c>
      <c r="T974" s="136">
        <f t="shared" si="156"/>
        <v>19240</v>
      </c>
      <c r="U974" t="e">
        <f>SQRT(($U$6/2)^2-($U$6/2)^2*'(OLD) bottom seam length'!T974^2/($U$7/2)^2)</f>
        <v>#VALUE!</v>
      </c>
      <c r="W974" s="136">
        <f t="shared" si="157"/>
        <v>19240</v>
      </c>
      <c r="X974" t="e">
        <f>SQRT(($U$6/2)^2-($U$6/2)^2*'(OLD) bottom seam length'!W974^2/($U$7/2)^2)</f>
        <v>#VALUE!</v>
      </c>
      <c r="Z974" s="136">
        <f t="shared" si="158"/>
        <v>19240</v>
      </c>
      <c r="AA974" t="e">
        <f>SQRT(($U$6/2)^2-($U$6/2)^2*'(OLD) bottom seam length'!Z974^2/($U$7/2)^2)</f>
        <v>#VALUE!</v>
      </c>
      <c r="AC974" s="136">
        <f t="shared" si="159"/>
        <v>19240</v>
      </c>
      <c r="AD974" t="e">
        <f>SQRT(($U$6/2)^2-($U$6/2)^2*'(OLD) bottom seam length'!AC974^2/($U$7/2)^2)</f>
        <v>#VALUE!</v>
      </c>
    </row>
    <row r="975" spans="2:30">
      <c r="B975" s="136">
        <f t="shared" si="150"/>
        <v>19280</v>
      </c>
      <c r="C975" t="e">
        <f>SQRT(($C$5/2)^2-($C$5/2)^2*'(OLD) bottom seam length'!B975^2/($C$6/2)^2)</f>
        <v>#DIV/0!</v>
      </c>
      <c r="E975" s="136">
        <f t="shared" si="151"/>
        <v>19280</v>
      </c>
      <c r="F975" t="e">
        <f>SQRT(($C$5/2)^2-($C$5/2)^2*'(OLD) bottom seam length'!E975^2/($C$6/2)^2)</f>
        <v>#DIV/0!</v>
      </c>
      <c r="H975" s="136">
        <f t="shared" si="152"/>
        <v>19280</v>
      </c>
      <c r="I975" t="e">
        <f>SQRT(($C$5/2)^2-($C$5/2)^2*'(OLD) bottom seam length'!H975^2/($C$6/2)^2)</f>
        <v>#DIV/0!</v>
      </c>
      <c r="K975" s="136">
        <f t="shared" si="153"/>
        <v>19280</v>
      </c>
      <c r="L975" t="e">
        <f>SQRT(($C$5/2)^2-($C$5/2)^2*'(OLD) bottom seam length'!K975^2/($C$6/2)^2)</f>
        <v>#DIV/0!</v>
      </c>
      <c r="O975" s="136">
        <f t="shared" si="154"/>
        <v>19280</v>
      </c>
      <c r="P975" t="b">
        <f t="shared" si="155"/>
        <v>0</v>
      </c>
      <c r="T975" s="136">
        <f t="shared" si="156"/>
        <v>19260</v>
      </c>
      <c r="U975" t="e">
        <f>SQRT(($U$6/2)^2-($U$6/2)^2*'(OLD) bottom seam length'!T975^2/($U$7/2)^2)</f>
        <v>#VALUE!</v>
      </c>
      <c r="W975" s="136">
        <f t="shared" si="157"/>
        <v>19260</v>
      </c>
      <c r="X975" t="e">
        <f>SQRT(($U$6/2)^2-($U$6/2)^2*'(OLD) bottom seam length'!W975^2/($U$7/2)^2)</f>
        <v>#VALUE!</v>
      </c>
      <c r="Z975" s="136">
        <f t="shared" si="158"/>
        <v>19260</v>
      </c>
      <c r="AA975" t="e">
        <f>SQRT(($U$6/2)^2-($U$6/2)^2*'(OLD) bottom seam length'!Z975^2/($U$7/2)^2)</f>
        <v>#VALUE!</v>
      </c>
      <c r="AC975" s="136">
        <f t="shared" si="159"/>
        <v>19260</v>
      </c>
      <c r="AD975" t="e">
        <f>SQRT(($U$6/2)^2-($U$6/2)^2*'(OLD) bottom seam length'!AC975^2/($U$7/2)^2)</f>
        <v>#VALUE!</v>
      </c>
    </row>
    <row r="976" spans="2:30">
      <c r="B976" s="136">
        <f t="shared" si="150"/>
        <v>19300</v>
      </c>
      <c r="C976" t="e">
        <f>SQRT(($C$5/2)^2-($C$5/2)^2*'(OLD) bottom seam length'!B976^2/($C$6/2)^2)</f>
        <v>#DIV/0!</v>
      </c>
      <c r="E976" s="136">
        <f t="shared" si="151"/>
        <v>19300</v>
      </c>
      <c r="F976" t="e">
        <f>SQRT(($C$5/2)^2-($C$5/2)^2*'(OLD) bottom seam length'!E976^2/($C$6/2)^2)</f>
        <v>#DIV/0!</v>
      </c>
      <c r="H976" s="136">
        <f t="shared" si="152"/>
        <v>19300</v>
      </c>
      <c r="I976" t="e">
        <f>SQRT(($C$5/2)^2-($C$5/2)^2*'(OLD) bottom seam length'!H976^2/($C$6/2)^2)</f>
        <v>#DIV/0!</v>
      </c>
      <c r="K976" s="136">
        <f t="shared" si="153"/>
        <v>19300</v>
      </c>
      <c r="L976" t="e">
        <f>SQRT(($C$5/2)^2-($C$5/2)^2*'(OLD) bottom seam length'!K976^2/($C$6/2)^2)</f>
        <v>#DIV/0!</v>
      </c>
      <c r="O976" s="136">
        <f t="shared" si="154"/>
        <v>19300</v>
      </c>
      <c r="P976" t="b">
        <f t="shared" si="155"/>
        <v>0</v>
      </c>
      <c r="T976" s="136">
        <f t="shared" si="156"/>
        <v>19280</v>
      </c>
      <c r="U976" t="e">
        <f>SQRT(($U$6/2)^2-($U$6/2)^2*'(OLD) bottom seam length'!T976^2/($U$7/2)^2)</f>
        <v>#VALUE!</v>
      </c>
      <c r="W976" s="136">
        <f t="shared" si="157"/>
        <v>19280</v>
      </c>
      <c r="X976" t="e">
        <f>SQRT(($U$6/2)^2-($U$6/2)^2*'(OLD) bottom seam length'!W976^2/($U$7/2)^2)</f>
        <v>#VALUE!</v>
      </c>
      <c r="Z976" s="136">
        <f t="shared" si="158"/>
        <v>19280</v>
      </c>
      <c r="AA976" t="e">
        <f>SQRT(($U$6/2)^2-($U$6/2)^2*'(OLD) bottom seam length'!Z976^2/($U$7/2)^2)</f>
        <v>#VALUE!</v>
      </c>
      <c r="AC976" s="136">
        <f t="shared" si="159"/>
        <v>19280</v>
      </c>
      <c r="AD976" t="e">
        <f>SQRT(($U$6/2)^2-($U$6/2)^2*'(OLD) bottom seam length'!AC976^2/($U$7/2)^2)</f>
        <v>#VALUE!</v>
      </c>
    </row>
    <row r="977" spans="2:30">
      <c r="B977" s="136">
        <f t="shared" si="150"/>
        <v>19320</v>
      </c>
      <c r="C977" t="e">
        <f>SQRT(($C$5/2)^2-($C$5/2)^2*'(OLD) bottom seam length'!B977^2/($C$6/2)^2)</f>
        <v>#DIV/0!</v>
      </c>
      <c r="E977" s="136">
        <f t="shared" si="151"/>
        <v>19320</v>
      </c>
      <c r="F977" t="e">
        <f>SQRT(($C$5/2)^2-($C$5/2)^2*'(OLD) bottom seam length'!E977^2/($C$6/2)^2)</f>
        <v>#DIV/0!</v>
      </c>
      <c r="H977" s="136">
        <f t="shared" si="152"/>
        <v>19320</v>
      </c>
      <c r="I977" t="e">
        <f>SQRT(($C$5/2)^2-($C$5/2)^2*'(OLD) bottom seam length'!H977^2/($C$6/2)^2)</f>
        <v>#DIV/0!</v>
      </c>
      <c r="K977" s="136">
        <f t="shared" si="153"/>
        <v>19320</v>
      </c>
      <c r="L977" t="e">
        <f>SQRT(($C$5/2)^2-($C$5/2)^2*'(OLD) bottom seam length'!K977^2/($C$6/2)^2)</f>
        <v>#DIV/0!</v>
      </c>
      <c r="O977" s="136">
        <f t="shared" si="154"/>
        <v>19320</v>
      </c>
      <c r="P977" t="b">
        <f t="shared" si="155"/>
        <v>0</v>
      </c>
      <c r="T977" s="136">
        <f t="shared" si="156"/>
        <v>19300</v>
      </c>
      <c r="U977" t="e">
        <f>SQRT(($U$6/2)^2-($U$6/2)^2*'(OLD) bottom seam length'!T977^2/($U$7/2)^2)</f>
        <v>#VALUE!</v>
      </c>
      <c r="W977" s="136">
        <f t="shared" si="157"/>
        <v>19300</v>
      </c>
      <c r="X977" t="e">
        <f>SQRT(($U$6/2)^2-($U$6/2)^2*'(OLD) bottom seam length'!W977^2/($U$7/2)^2)</f>
        <v>#VALUE!</v>
      </c>
      <c r="Z977" s="136">
        <f t="shared" si="158"/>
        <v>19300</v>
      </c>
      <c r="AA977" t="e">
        <f>SQRT(($U$6/2)^2-($U$6/2)^2*'(OLD) bottom seam length'!Z977^2/($U$7/2)^2)</f>
        <v>#VALUE!</v>
      </c>
      <c r="AC977" s="136">
        <f t="shared" si="159"/>
        <v>19300</v>
      </c>
      <c r="AD977" t="e">
        <f>SQRT(($U$6/2)^2-($U$6/2)^2*'(OLD) bottom seam length'!AC977^2/($U$7/2)^2)</f>
        <v>#VALUE!</v>
      </c>
    </row>
    <row r="978" spans="2:30">
      <c r="B978" s="136">
        <f t="shared" si="150"/>
        <v>19340</v>
      </c>
      <c r="C978" t="e">
        <f>SQRT(($C$5/2)^2-($C$5/2)^2*'(OLD) bottom seam length'!B978^2/($C$6/2)^2)</f>
        <v>#DIV/0!</v>
      </c>
      <c r="E978" s="136">
        <f t="shared" si="151"/>
        <v>19340</v>
      </c>
      <c r="F978" t="e">
        <f>SQRT(($C$5/2)^2-($C$5/2)^2*'(OLD) bottom seam length'!E978^2/($C$6/2)^2)</f>
        <v>#DIV/0!</v>
      </c>
      <c r="H978" s="136">
        <f t="shared" si="152"/>
        <v>19340</v>
      </c>
      <c r="I978" t="e">
        <f>SQRT(($C$5/2)^2-($C$5/2)^2*'(OLD) bottom seam length'!H978^2/($C$6/2)^2)</f>
        <v>#DIV/0!</v>
      </c>
      <c r="K978" s="136">
        <f t="shared" si="153"/>
        <v>19340</v>
      </c>
      <c r="L978" t="e">
        <f>SQRT(($C$5/2)^2-($C$5/2)^2*'(OLD) bottom seam length'!K978^2/($C$6/2)^2)</f>
        <v>#DIV/0!</v>
      </c>
      <c r="O978" s="136">
        <f t="shared" si="154"/>
        <v>19340</v>
      </c>
      <c r="P978" t="b">
        <f t="shared" si="155"/>
        <v>0</v>
      </c>
      <c r="T978" s="136">
        <f t="shared" si="156"/>
        <v>19320</v>
      </c>
      <c r="U978" t="e">
        <f>SQRT(($U$6/2)^2-($U$6/2)^2*'(OLD) bottom seam length'!T978^2/($U$7/2)^2)</f>
        <v>#VALUE!</v>
      </c>
      <c r="W978" s="136">
        <f t="shared" si="157"/>
        <v>19320</v>
      </c>
      <c r="X978" t="e">
        <f>SQRT(($U$6/2)^2-($U$6/2)^2*'(OLD) bottom seam length'!W978^2/($U$7/2)^2)</f>
        <v>#VALUE!</v>
      </c>
      <c r="Z978" s="136">
        <f t="shared" si="158"/>
        <v>19320</v>
      </c>
      <c r="AA978" t="e">
        <f>SQRT(($U$6/2)^2-($U$6/2)^2*'(OLD) bottom seam length'!Z978^2/($U$7/2)^2)</f>
        <v>#VALUE!</v>
      </c>
      <c r="AC978" s="136">
        <f t="shared" si="159"/>
        <v>19320</v>
      </c>
      <c r="AD978" t="e">
        <f>SQRT(($U$6/2)^2-($U$6/2)^2*'(OLD) bottom seam length'!AC978^2/($U$7/2)^2)</f>
        <v>#VALUE!</v>
      </c>
    </row>
    <row r="979" spans="2:30">
      <c r="B979" s="136">
        <f t="shared" si="150"/>
        <v>19360</v>
      </c>
      <c r="C979" t="e">
        <f>SQRT(($C$5/2)^2-($C$5/2)^2*'(OLD) bottom seam length'!B979^2/($C$6/2)^2)</f>
        <v>#DIV/0!</v>
      </c>
      <c r="E979" s="136">
        <f t="shared" si="151"/>
        <v>19360</v>
      </c>
      <c r="F979" t="e">
        <f>SQRT(($C$5/2)^2-($C$5/2)^2*'(OLD) bottom seam length'!E979^2/($C$6/2)^2)</f>
        <v>#DIV/0!</v>
      </c>
      <c r="H979" s="136">
        <f t="shared" si="152"/>
        <v>19360</v>
      </c>
      <c r="I979" t="e">
        <f>SQRT(($C$5/2)^2-($C$5/2)^2*'(OLD) bottom seam length'!H979^2/($C$6/2)^2)</f>
        <v>#DIV/0!</v>
      </c>
      <c r="K979" s="136">
        <f t="shared" si="153"/>
        <v>19360</v>
      </c>
      <c r="L979" t="e">
        <f>SQRT(($C$5/2)^2-($C$5/2)^2*'(OLD) bottom seam length'!K979^2/($C$6/2)^2)</f>
        <v>#DIV/0!</v>
      </c>
      <c r="O979" s="136">
        <f t="shared" si="154"/>
        <v>19360</v>
      </c>
      <c r="P979" t="b">
        <f t="shared" si="155"/>
        <v>0</v>
      </c>
      <c r="T979" s="136">
        <f t="shared" si="156"/>
        <v>19340</v>
      </c>
      <c r="U979" t="e">
        <f>SQRT(($U$6/2)^2-($U$6/2)^2*'(OLD) bottom seam length'!T979^2/($U$7/2)^2)</f>
        <v>#VALUE!</v>
      </c>
      <c r="W979" s="136">
        <f t="shared" si="157"/>
        <v>19340</v>
      </c>
      <c r="X979" t="e">
        <f>SQRT(($U$6/2)^2-($U$6/2)^2*'(OLD) bottom seam length'!W979^2/($U$7/2)^2)</f>
        <v>#VALUE!</v>
      </c>
      <c r="Z979" s="136">
        <f t="shared" si="158"/>
        <v>19340</v>
      </c>
      <c r="AA979" t="e">
        <f>SQRT(($U$6/2)^2-($U$6/2)^2*'(OLD) bottom seam length'!Z979^2/($U$7/2)^2)</f>
        <v>#VALUE!</v>
      </c>
      <c r="AC979" s="136">
        <f t="shared" si="159"/>
        <v>19340</v>
      </c>
      <c r="AD979" t="e">
        <f>SQRT(($U$6/2)^2-($U$6/2)^2*'(OLD) bottom seam length'!AC979^2/($U$7/2)^2)</f>
        <v>#VALUE!</v>
      </c>
    </row>
    <row r="980" spans="2:30">
      <c r="B980" s="136">
        <f t="shared" si="150"/>
        <v>19380</v>
      </c>
      <c r="C980" t="e">
        <f>SQRT(($C$5/2)^2-($C$5/2)^2*'(OLD) bottom seam length'!B980^2/($C$6/2)^2)</f>
        <v>#DIV/0!</v>
      </c>
      <c r="E980" s="136">
        <f t="shared" si="151"/>
        <v>19380</v>
      </c>
      <c r="F980" t="e">
        <f>SQRT(($C$5/2)^2-($C$5/2)^2*'(OLD) bottom seam length'!E980^2/($C$6/2)^2)</f>
        <v>#DIV/0!</v>
      </c>
      <c r="H980" s="136">
        <f t="shared" si="152"/>
        <v>19380</v>
      </c>
      <c r="I980" t="e">
        <f>SQRT(($C$5/2)^2-($C$5/2)^2*'(OLD) bottom seam length'!H980^2/($C$6/2)^2)</f>
        <v>#DIV/0!</v>
      </c>
      <c r="K980" s="136">
        <f t="shared" si="153"/>
        <v>19380</v>
      </c>
      <c r="L980" t="e">
        <f>SQRT(($C$5/2)^2-($C$5/2)^2*'(OLD) bottom seam length'!K980^2/($C$6/2)^2)</f>
        <v>#DIV/0!</v>
      </c>
      <c r="O980" s="136">
        <f t="shared" si="154"/>
        <v>19380</v>
      </c>
      <c r="P980" t="b">
        <f t="shared" si="155"/>
        <v>0</v>
      </c>
      <c r="T980" s="136">
        <f t="shared" si="156"/>
        <v>19360</v>
      </c>
      <c r="U980" t="e">
        <f>SQRT(($U$6/2)^2-($U$6/2)^2*'(OLD) bottom seam length'!T980^2/($U$7/2)^2)</f>
        <v>#VALUE!</v>
      </c>
      <c r="W980" s="136">
        <f t="shared" si="157"/>
        <v>19360</v>
      </c>
      <c r="X980" t="e">
        <f>SQRT(($U$6/2)^2-($U$6/2)^2*'(OLD) bottom seam length'!W980^2/($U$7/2)^2)</f>
        <v>#VALUE!</v>
      </c>
      <c r="Z980" s="136">
        <f t="shared" si="158"/>
        <v>19360</v>
      </c>
      <c r="AA980" t="e">
        <f>SQRT(($U$6/2)^2-($U$6/2)^2*'(OLD) bottom seam length'!Z980^2/($U$7/2)^2)</f>
        <v>#VALUE!</v>
      </c>
      <c r="AC980" s="136">
        <f t="shared" si="159"/>
        <v>19360</v>
      </c>
      <c r="AD980" t="e">
        <f>SQRT(($U$6/2)^2-($U$6/2)^2*'(OLD) bottom seam length'!AC980^2/($U$7/2)^2)</f>
        <v>#VALUE!</v>
      </c>
    </row>
    <row r="981" spans="2:30">
      <c r="B981" s="136">
        <f t="shared" si="150"/>
        <v>19400</v>
      </c>
      <c r="C981" t="e">
        <f>SQRT(($C$5/2)^2-($C$5/2)^2*'(OLD) bottom seam length'!B981^2/($C$6/2)^2)</f>
        <v>#DIV/0!</v>
      </c>
      <c r="E981" s="136">
        <f t="shared" si="151"/>
        <v>19400</v>
      </c>
      <c r="F981" t="e">
        <f>SQRT(($C$5/2)^2-($C$5/2)^2*'(OLD) bottom seam length'!E981^2/($C$6/2)^2)</f>
        <v>#DIV/0!</v>
      </c>
      <c r="H981" s="136">
        <f t="shared" si="152"/>
        <v>19400</v>
      </c>
      <c r="I981" t="e">
        <f>SQRT(($C$5/2)^2-($C$5/2)^2*'(OLD) bottom seam length'!H981^2/($C$6/2)^2)</f>
        <v>#DIV/0!</v>
      </c>
      <c r="K981" s="136">
        <f t="shared" si="153"/>
        <v>19400</v>
      </c>
      <c r="L981" t="e">
        <f>SQRT(($C$5/2)^2-($C$5/2)^2*'(OLD) bottom seam length'!K981^2/($C$6/2)^2)</f>
        <v>#DIV/0!</v>
      </c>
      <c r="O981" s="136">
        <f t="shared" si="154"/>
        <v>19400</v>
      </c>
      <c r="P981" t="b">
        <f t="shared" si="155"/>
        <v>0</v>
      </c>
      <c r="T981" s="136">
        <f t="shared" si="156"/>
        <v>19380</v>
      </c>
      <c r="U981" t="e">
        <f>SQRT(($U$6/2)^2-($U$6/2)^2*'(OLD) bottom seam length'!T981^2/($U$7/2)^2)</f>
        <v>#VALUE!</v>
      </c>
      <c r="W981" s="136">
        <f t="shared" si="157"/>
        <v>19380</v>
      </c>
      <c r="X981" t="e">
        <f>SQRT(($U$6/2)^2-($U$6/2)^2*'(OLD) bottom seam length'!W981^2/($U$7/2)^2)</f>
        <v>#VALUE!</v>
      </c>
      <c r="Z981" s="136">
        <f t="shared" si="158"/>
        <v>19380</v>
      </c>
      <c r="AA981" t="e">
        <f>SQRT(($U$6/2)^2-($U$6/2)^2*'(OLD) bottom seam length'!Z981^2/($U$7/2)^2)</f>
        <v>#VALUE!</v>
      </c>
      <c r="AC981" s="136">
        <f t="shared" si="159"/>
        <v>19380</v>
      </c>
      <c r="AD981" t="e">
        <f>SQRT(($U$6/2)^2-($U$6/2)^2*'(OLD) bottom seam length'!AC981^2/($U$7/2)^2)</f>
        <v>#VALUE!</v>
      </c>
    </row>
    <row r="982" spans="2:30">
      <c r="B982" s="136">
        <f t="shared" si="150"/>
        <v>19420</v>
      </c>
      <c r="C982" t="e">
        <f>SQRT(($C$5/2)^2-($C$5/2)^2*'(OLD) bottom seam length'!B982^2/($C$6/2)^2)</f>
        <v>#DIV/0!</v>
      </c>
      <c r="E982" s="136">
        <f t="shared" si="151"/>
        <v>19420</v>
      </c>
      <c r="F982" t="e">
        <f>SQRT(($C$5/2)^2-($C$5/2)^2*'(OLD) bottom seam length'!E982^2/($C$6/2)^2)</f>
        <v>#DIV/0!</v>
      </c>
      <c r="H982" s="136">
        <f t="shared" si="152"/>
        <v>19420</v>
      </c>
      <c r="I982" t="e">
        <f>SQRT(($C$5/2)^2-($C$5/2)^2*'(OLD) bottom seam length'!H982^2/($C$6/2)^2)</f>
        <v>#DIV/0!</v>
      </c>
      <c r="K982" s="136">
        <f t="shared" si="153"/>
        <v>19420</v>
      </c>
      <c r="L982" t="e">
        <f>SQRT(($C$5/2)^2-($C$5/2)^2*'(OLD) bottom seam length'!K982^2/($C$6/2)^2)</f>
        <v>#DIV/0!</v>
      </c>
      <c r="O982" s="136">
        <f t="shared" si="154"/>
        <v>19420</v>
      </c>
      <c r="P982" t="b">
        <f t="shared" si="155"/>
        <v>0</v>
      </c>
      <c r="T982" s="136">
        <f t="shared" si="156"/>
        <v>19400</v>
      </c>
      <c r="U982" t="e">
        <f>SQRT(($U$6/2)^2-($U$6/2)^2*'(OLD) bottom seam length'!T982^2/($U$7/2)^2)</f>
        <v>#VALUE!</v>
      </c>
      <c r="W982" s="136">
        <f t="shared" si="157"/>
        <v>19400</v>
      </c>
      <c r="X982" t="e">
        <f>SQRT(($U$6/2)^2-($U$6/2)^2*'(OLD) bottom seam length'!W982^2/($U$7/2)^2)</f>
        <v>#VALUE!</v>
      </c>
      <c r="Z982" s="136">
        <f t="shared" si="158"/>
        <v>19400</v>
      </c>
      <c r="AA982" t="e">
        <f>SQRT(($U$6/2)^2-($U$6/2)^2*'(OLD) bottom seam length'!Z982^2/($U$7/2)^2)</f>
        <v>#VALUE!</v>
      </c>
      <c r="AC982" s="136">
        <f t="shared" si="159"/>
        <v>19400</v>
      </c>
      <c r="AD982" t="e">
        <f>SQRT(($U$6/2)^2-($U$6/2)^2*'(OLD) bottom seam length'!AC982^2/($U$7/2)^2)</f>
        <v>#VALUE!</v>
      </c>
    </row>
    <row r="983" spans="2:30">
      <c r="B983" s="136">
        <f t="shared" si="150"/>
        <v>19440</v>
      </c>
      <c r="C983" t="e">
        <f>SQRT(($C$5/2)^2-($C$5/2)^2*'(OLD) bottom seam length'!B983^2/($C$6/2)^2)</f>
        <v>#DIV/0!</v>
      </c>
      <c r="E983" s="136">
        <f t="shared" si="151"/>
        <v>19440</v>
      </c>
      <c r="F983" t="e">
        <f>SQRT(($C$5/2)^2-($C$5/2)^2*'(OLD) bottom seam length'!E983^2/($C$6/2)^2)</f>
        <v>#DIV/0!</v>
      </c>
      <c r="H983" s="136">
        <f t="shared" si="152"/>
        <v>19440</v>
      </c>
      <c r="I983" t="e">
        <f>SQRT(($C$5/2)^2-($C$5/2)^2*'(OLD) bottom seam length'!H983^2/($C$6/2)^2)</f>
        <v>#DIV/0!</v>
      </c>
      <c r="K983" s="136">
        <f t="shared" si="153"/>
        <v>19440</v>
      </c>
      <c r="L983" t="e">
        <f>SQRT(($C$5/2)^2-($C$5/2)^2*'(OLD) bottom seam length'!K983^2/($C$6/2)^2)</f>
        <v>#DIV/0!</v>
      </c>
      <c r="O983" s="136">
        <f t="shared" si="154"/>
        <v>19440</v>
      </c>
      <c r="P983" t="b">
        <f t="shared" si="155"/>
        <v>0</v>
      </c>
      <c r="T983" s="136">
        <f t="shared" si="156"/>
        <v>19420</v>
      </c>
      <c r="U983" t="e">
        <f>SQRT(($U$6/2)^2-($U$6/2)^2*'(OLD) bottom seam length'!T983^2/($U$7/2)^2)</f>
        <v>#VALUE!</v>
      </c>
      <c r="W983" s="136">
        <f t="shared" si="157"/>
        <v>19420</v>
      </c>
      <c r="X983" t="e">
        <f>SQRT(($U$6/2)^2-($U$6/2)^2*'(OLD) bottom seam length'!W983^2/($U$7/2)^2)</f>
        <v>#VALUE!</v>
      </c>
      <c r="Z983" s="136">
        <f t="shared" si="158"/>
        <v>19420</v>
      </c>
      <c r="AA983" t="e">
        <f>SQRT(($U$6/2)^2-($U$6/2)^2*'(OLD) bottom seam length'!Z983^2/($U$7/2)^2)</f>
        <v>#VALUE!</v>
      </c>
      <c r="AC983" s="136">
        <f t="shared" si="159"/>
        <v>19420</v>
      </c>
      <c r="AD983" t="e">
        <f>SQRT(($U$6/2)^2-($U$6/2)^2*'(OLD) bottom seam length'!AC983^2/($U$7/2)^2)</f>
        <v>#VALUE!</v>
      </c>
    </row>
    <row r="984" spans="2:30">
      <c r="B984" s="136">
        <f t="shared" si="150"/>
        <v>19460</v>
      </c>
      <c r="C984" t="e">
        <f>SQRT(($C$5/2)^2-($C$5/2)^2*'(OLD) bottom seam length'!B984^2/($C$6/2)^2)</f>
        <v>#DIV/0!</v>
      </c>
      <c r="E984" s="136">
        <f t="shared" si="151"/>
        <v>19460</v>
      </c>
      <c r="F984" t="e">
        <f>SQRT(($C$5/2)^2-($C$5/2)^2*'(OLD) bottom seam length'!E984^2/($C$6/2)^2)</f>
        <v>#DIV/0!</v>
      </c>
      <c r="H984" s="136">
        <f t="shared" si="152"/>
        <v>19460</v>
      </c>
      <c r="I984" t="e">
        <f>SQRT(($C$5/2)^2-($C$5/2)^2*'(OLD) bottom seam length'!H984^2/($C$6/2)^2)</f>
        <v>#DIV/0!</v>
      </c>
      <c r="K984" s="136">
        <f t="shared" si="153"/>
        <v>19460</v>
      </c>
      <c r="L984" t="e">
        <f>SQRT(($C$5/2)^2-($C$5/2)^2*'(OLD) bottom seam length'!K984^2/($C$6/2)^2)</f>
        <v>#DIV/0!</v>
      </c>
      <c r="O984" s="136">
        <f t="shared" si="154"/>
        <v>19460</v>
      </c>
      <c r="P984" t="b">
        <f t="shared" si="155"/>
        <v>0</v>
      </c>
      <c r="T984" s="136">
        <f t="shared" si="156"/>
        <v>19440</v>
      </c>
      <c r="U984" t="e">
        <f>SQRT(($U$6/2)^2-($U$6/2)^2*'(OLD) bottom seam length'!T984^2/($U$7/2)^2)</f>
        <v>#VALUE!</v>
      </c>
      <c r="W984" s="136">
        <f t="shared" si="157"/>
        <v>19440</v>
      </c>
      <c r="X984" t="e">
        <f>SQRT(($U$6/2)^2-($U$6/2)^2*'(OLD) bottom seam length'!W984^2/($U$7/2)^2)</f>
        <v>#VALUE!</v>
      </c>
      <c r="Z984" s="136">
        <f t="shared" si="158"/>
        <v>19440</v>
      </c>
      <c r="AA984" t="e">
        <f>SQRT(($U$6/2)^2-($U$6/2)^2*'(OLD) bottom seam length'!Z984^2/($U$7/2)^2)</f>
        <v>#VALUE!</v>
      </c>
      <c r="AC984" s="136">
        <f t="shared" si="159"/>
        <v>19440</v>
      </c>
      <c r="AD984" t="e">
        <f>SQRT(($U$6/2)^2-($U$6/2)^2*'(OLD) bottom seam length'!AC984^2/($U$7/2)^2)</f>
        <v>#VALUE!</v>
      </c>
    </row>
    <row r="985" spans="2:30">
      <c r="B985" s="136">
        <f t="shared" si="150"/>
        <v>19480</v>
      </c>
      <c r="C985" t="e">
        <f>SQRT(($C$5/2)^2-($C$5/2)^2*'(OLD) bottom seam length'!B985^2/($C$6/2)^2)</f>
        <v>#DIV/0!</v>
      </c>
      <c r="E985" s="136">
        <f t="shared" si="151"/>
        <v>19480</v>
      </c>
      <c r="F985" t="e">
        <f>SQRT(($C$5/2)^2-($C$5/2)^2*'(OLD) bottom seam length'!E985^2/($C$6/2)^2)</f>
        <v>#DIV/0!</v>
      </c>
      <c r="H985" s="136">
        <f t="shared" si="152"/>
        <v>19480</v>
      </c>
      <c r="I985" t="e">
        <f>SQRT(($C$5/2)^2-($C$5/2)^2*'(OLD) bottom seam length'!H985^2/($C$6/2)^2)</f>
        <v>#DIV/0!</v>
      </c>
      <c r="K985" s="136">
        <f t="shared" si="153"/>
        <v>19480</v>
      </c>
      <c r="L985" t="e">
        <f>SQRT(($C$5/2)^2-($C$5/2)^2*'(OLD) bottom seam length'!K985^2/($C$6/2)^2)</f>
        <v>#DIV/0!</v>
      </c>
      <c r="O985" s="136">
        <f t="shared" si="154"/>
        <v>19480</v>
      </c>
      <c r="P985" t="b">
        <f t="shared" si="155"/>
        <v>0</v>
      </c>
      <c r="T985" s="136">
        <f t="shared" si="156"/>
        <v>19460</v>
      </c>
      <c r="U985" t="e">
        <f>SQRT(($U$6/2)^2-($U$6/2)^2*'(OLD) bottom seam length'!T985^2/($U$7/2)^2)</f>
        <v>#VALUE!</v>
      </c>
      <c r="W985" s="136">
        <f t="shared" si="157"/>
        <v>19460</v>
      </c>
      <c r="X985" t="e">
        <f>SQRT(($U$6/2)^2-($U$6/2)^2*'(OLD) bottom seam length'!W985^2/($U$7/2)^2)</f>
        <v>#VALUE!</v>
      </c>
      <c r="Z985" s="136">
        <f t="shared" si="158"/>
        <v>19460</v>
      </c>
      <c r="AA985" t="e">
        <f>SQRT(($U$6/2)^2-($U$6/2)^2*'(OLD) bottom seam length'!Z985^2/($U$7/2)^2)</f>
        <v>#VALUE!</v>
      </c>
      <c r="AC985" s="136">
        <f t="shared" si="159"/>
        <v>19460</v>
      </c>
      <c r="AD985" t="e">
        <f>SQRT(($U$6/2)^2-($U$6/2)^2*'(OLD) bottom seam length'!AC985^2/($U$7/2)^2)</f>
        <v>#VALUE!</v>
      </c>
    </row>
    <row r="986" spans="2:30">
      <c r="B986" s="136">
        <f t="shared" si="150"/>
        <v>19500</v>
      </c>
      <c r="C986" t="e">
        <f>SQRT(($C$5/2)^2-($C$5/2)^2*'(OLD) bottom seam length'!B986^2/($C$6/2)^2)</f>
        <v>#DIV/0!</v>
      </c>
      <c r="E986" s="136">
        <f t="shared" si="151"/>
        <v>19500</v>
      </c>
      <c r="F986" t="e">
        <f>SQRT(($C$5/2)^2-($C$5/2)^2*'(OLD) bottom seam length'!E986^2/($C$6/2)^2)</f>
        <v>#DIV/0!</v>
      </c>
      <c r="H986" s="136">
        <f t="shared" si="152"/>
        <v>19500</v>
      </c>
      <c r="I986" t="e">
        <f>SQRT(($C$5/2)^2-($C$5/2)^2*'(OLD) bottom seam length'!H986^2/($C$6/2)^2)</f>
        <v>#DIV/0!</v>
      </c>
      <c r="K986" s="136">
        <f t="shared" si="153"/>
        <v>19500</v>
      </c>
      <c r="L986" t="e">
        <f>SQRT(($C$5/2)^2-($C$5/2)^2*'(OLD) bottom seam length'!K986^2/($C$6/2)^2)</f>
        <v>#DIV/0!</v>
      </c>
      <c r="O986" s="136">
        <f t="shared" si="154"/>
        <v>19500</v>
      </c>
      <c r="P986" t="b">
        <f t="shared" si="155"/>
        <v>0</v>
      </c>
      <c r="T986" s="136">
        <f t="shared" si="156"/>
        <v>19480</v>
      </c>
      <c r="U986" t="e">
        <f>SQRT(($U$6/2)^2-($U$6/2)^2*'(OLD) bottom seam length'!T986^2/($U$7/2)^2)</f>
        <v>#VALUE!</v>
      </c>
      <c r="W986" s="136">
        <f t="shared" si="157"/>
        <v>19480</v>
      </c>
      <c r="X986" t="e">
        <f>SQRT(($U$6/2)^2-($U$6/2)^2*'(OLD) bottom seam length'!W986^2/($U$7/2)^2)</f>
        <v>#VALUE!</v>
      </c>
      <c r="Z986" s="136">
        <f t="shared" si="158"/>
        <v>19480</v>
      </c>
      <c r="AA986" t="e">
        <f>SQRT(($U$6/2)^2-($U$6/2)^2*'(OLD) bottom seam length'!Z986^2/($U$7/2)^2)</f>
        <v>#VALUE!</v>
      </c>
      <c r="AC986" s="136">
        <f t="shared" si="159"/>
        <v>19480</v>
      </c>
      <c r="AD986" t="e">
        <f>SQRT(($U$6/2)^2-($U$6/2)^2*'(OLD) bottom seam length'!AC986^2/($U$7/2)^2)</f>
        <v>#VALUE!</v>
      </c>
    </row>
    <row r="987" spans="2:30">
      <c r="B987" s="136">
        <f t="shared" si="150"/>
        <v>19520</v>
      </c>
      <c r="C987" t="e">
        <f>SQRT(($C$5/2)^2-($C$5/2)^2*'(OLD) bottom seam length'!B987^2/($C$6/2)^2)</f>
        <v>#DIV/0!</v>
      </c>
      <c r="E987" s="136">
        <f t="shared" si="151"/>
        <v>19520</v>
      </c>
      <c r="F987" t="e">
        <f>SQRT(($C$5/2)^2-($C$5/2)^2*'(OLD) bottom seam length'!E987^2/($C$6/2)^2)</f>
        <v>#DIV/0!</v>
      </c>
      <c r="H987" s="136">
        <f t="shared" si="152"/>
        <v>19520</v>
      </c>
      <c r="I987" t="e">
        <f>SQRT(($C$5/2)^2-($C$5/2)^2*'(OLD) bottom seam length'!H987^2/($C$6/2)^2)</f>
        <v>#DIV/0!</v>
      </c>
      <c r="K987" s="136">
        <f t="shared" si="153"/>
        <v>19520</v>
      </c>
      <c r="L987" t="e">
        <f>SQRT(($C$5/2)^2-($C$5/2)^2*'(OLD) bottom seam length'!K987^2/($C$6/2)^2)</f>
        <v>#DIV/0!</v>
      </c>
      <c r="O987" s="136">
        <f t="shared" si="154"/>
        <v>19520</v>
      </c>
      <c r="P987" t="b">
        <f t="shared" si="155"/>
        <v>0</v>
      </c>
      <c r="T987" s="136">
        <f t="shared" si="156"/>
        <v>19500</v>
      </c>
      <c r="U987" t="e">
        <f>SQRT(($U$6/2)^2-($U$6/2)^2*'(OLD) bottom seam length'!T987^2/($U$7/2)^2)</f>
        <v>#VALUE!</v>
      </c>
      <c r="W987" s="136">
        <f t="shared" si="157"/>
        <v>19500</v>
      </c>
      <c r="X987" t="e">
        <f>SQRT(($U$6/2)^2-($U$6/2)^2*'(OLD) bottom seam length'!W987^2/($U$7/2)^2)</f>
        <v>#VALUE!</v>
      </c>
      <c r="Z987" s="136">
        <f t="shared" si="158"/>
        <v>19500</v>
      </c>
      <c r="AA987" t="e">
        <f>SQRT(($U$6/2)^2-($U$6/2)^2*'(OLD) bottom seam length'!Z987^2/($U$7/2)^2)</f>
        <v>#VALUE!</v>
      </c>
      <c r="AC987" s="136">
        <f t="shared" si="159"/>
        <v>19500</v>
      </c>
      <c r="AD987" t="e">
        <f>SQRT(($U$6/2)^2-($U$6/2)^2*'(OLD) bottom seam length'!AC987^2/($U$7/2)^2)</f>
        <v>#VALUE!</v>
      </c>
    </row>
    <row r="988" spans="2:30">
      <c r="B988" s="136">
        <f t="shared" si="150"/>
        <v>19540</v>
      </c>
      <c r="C988" t="e">
        <f>SQRT(($C$5/2)^2-($C$5/2)^2*'(OLD) bottom seam length'!B988^2/($C$6/2)^2)</f>
        <v>#DIV/0!</v>
      </c>
      <c r="E988" s="136">
        <f t="shared" si="151"/>
        <v>19540</v>
      </c>
      <c r="F988" t="e">
        <f>SQRT(($C$5/2)^2-($C$5/2)^2*'(OLD) bottom seam length'!E988^2/($C$6/2)^2)</f>
        <v>#DIV/0!</v>
      </c>
      <c r="H988" s="136">
        <f t="shared" si="152"/>
        <v>19540</v>
      </c>
      <c r="I988" t="e">
        <f>SQRT(($C$5/2)^2-($C$5/2)^2*'(OLD) bottom seam length'!H988^2/($C$6/2)^2)</f>
        <v>#DIV/0!</v>
      </c>
      <c r="K988" s="136">
        <f t="shared" si="153"/>
        <v>19540</v>
      </c>
      <c r="L988" t="e">
        <f>SQRT(($C$5/2)^2-($C$5/2)^2*'(OLD) bottom seam length'!K988^2/($C$6/2)^2)</f>
        <v>#DIV/0!</v>
      </c>
      <c r="O988" s="136">
        <f t="shared" si="154"/>
        <v>19540</v>
      </c>
      <c r="P988" t="b">
        <f t="shared" si="155"/>
        <v>0</v>
      </c>
      <c r="T988" s="136">
        <f t="shared" si="156"/>
        <v>19520</v>
      </c>
      <c r="U988" t="e">
        <f>SQRT(($U$6/2)^2-($U$6/2)^2*'(OLD) bottom seam length'!T988^2/($U$7/2)^2)</f>
        <v>#VALUE!</v>
      </c>
      <c r="W988" s="136">
        <f t="shared" si="157"/>
        <v>19520</v>
      </c>
      <c r="X988" t="e">
        <f>SQRT(($U$6/2)^2-($U$6/2)^2*'(OLD) bottom seam length'!W988^2/($U$7/2)^2)</f>
        <v>#VALUE!</v>
      </c>
      <c r="Z988" s="136">
        <f t="shared" si="158"/>
        <v>19520</v>
      </c>
      <c r="AA988" t="e">
        <f>SQRT(($U$6/2)^2-($U$6/2)^2*'(OLD) bottom seam length'!Z988^2/($U$7/2)^2)</f>
        <v>#VALUE!</v>
      </c>
      <c r="AC988" s="136">
        <f t="shared" si="159"/>
        <v>19520</v>
      </c>
      <c r="AD988" t="e">
        <f>SQRT(($U$6/2)^2-($U$6/2)^2*'(OLD) bottom seam length'!AC988^2/($U$7/2)^2)</f>
        <v>#VALUE!</v>
      </c>
    </row>
    <row r="989" spans="2:30">
      <c r="B989" s="136">
        <f t="shared" si="150"/>
        <v>19560</v>
      </c>
      <c r="C989" t="e">
        <f>SQRT(($C$5/2)^2-($C$5/2)^2*'(OLD) bottom seam length'!B989^2/($C$6/2)^2)</f>
        <v>#DIV/0!</v>
      </c>
      <c r="E989" s="136">
        <f t="shared" si="151"/>
        <v>19560</v>
      </c>
      <c r="F989" t="e">
        <f>SQRT(($C$5/2)^2-($C$5/2)^2*'(OLD) bottom seam length'!E989^2/($C$6/2)^2)</f>
        <v>#DIV/0!</v>
      </c>
      <c r="H989" s="136">
        <f t="shared" si="152"/>
        <v>19560</v>
      </c>
      <c r="I989" t="e">
        <f>SQRT(($C$5/2)^2-($C$5/2)^2*'(OLD) bottom seam length'!H989^2/($C$6/2)^2)</f>
        <v>#DIV/0!</v>
      </c>
      <c r="K989" s="136">
        <f t="shared" si="153"/>
        <v>19560</v>
      </c>
      <c r="L989" t="e">
        <f>SQRT(($C$5/2)^2-($C$5/2)^2*'(OLD) bottom seam length'!K989^2/($C$6/2)^2)</f>
        <v>#DIV/0!</v>
      </c>
      <c r="O989" s="136">
        <f t="shared" si="154"/>
        <v>19560</v>
      </c>
      <c r="P989" t="b">
        <f t="shared" si="155"/>
        <v>0</v>
      </c>
      <c r="T989" s="136">
        <f t="shared" si="156"/>
        <v>19540</v>
      </c>
      <c r="U989" t="e">
        <f>SQRT(($U$6/2)^2-($U$6/2)^2*'(OLD) bottom seam length'!T989^2/($U$7/2)^2)</f>
        <v>#VALUE!</v>
      </c>
      <c r="W989" s="136">
        <f t="shared" si="157"/>
        <v>19540</v>
      </c>
      <c r="X989" t="e">
        <f>SQRT(($U$6/2)^2-($U$6/2)^2*'(OLD) bottom seam length'!W989^2/($U$7/2)^2)</f>
        <v>#VALUE!</v>
      </c>
      <c r="Z989" s="136">
        <f t="shared" si="158"/>
        <v>19540</v>
      </c>
      <c r="AA989" t="e">
        <f>SQRT(($U$6/2)^2-($U$6/2)^2*'(OLD) bottom seam length'!Z989^2/($U$7/2)^2)</f>
        <v>#VALUE!</v>
      </c>
      <c r="AC989" s="136">
        <f t="shared" si="159"/>
        <v>19540</v>
      </c>
      <c r="AD989" t="e">
        <f>SQRT(($U$6/2)^2-($U$6/2)^2*'(OLD) bottom seam length'!AC989^2/($U$7/2)^2)</f>
        <v>#VALUE!</v>
      </c>
    </row>
    <row r="990" spans="2:30">
      <c r="B990" s="136">
        <f t="shared" si="150"/>
        <v>19580</v>
      </c>
      <c r="C990" t="e">
        <f>SQRT(($C$5/2)^2-($C$5/2)^2*'(OLD) bottom seam length'!B990^2/($C$6/2)^2)</f>
        <v>#DIV/0!</v>
      </c>
      <c r="E990" s="136">
        <f t="shared" si="151"/>
        <v>19580</v>
      </c>
      <c r="F990" t="e">
        <f>SQRT(($C$5/2)^2-($C$5/2)^2*'(OLD) bottom seam length'!E990^2/($C$6/2)^2)</f>
        <v>#DIV/0!</v>
      </c>
      <c r="H990" s="136">
        <f t="shared" si="152"/>
        <v>19580</v>
      </c>
      <c r="I990" t="e">
        <f>SQRT(($C$5/2)^2-($C$5/2)^2*'(OLD) bottom seam length'!H990^2/($C$6/2)^2)</f>
        <v>#DIV/0!</v>
      </c>
      <c r="K990" s="136">
        <f t="shared" si="153"/>
        <v>19580</v>
      </c>
      <c r="L990" t="e">
        <f>SQRT(($C$5/2)^2-($C$5/2)^2*'(OLD) bottom seam length'!K990^2/($C$6/2)^2)</f>
        <v>#DIV/0!</v>
      </c>
      <c r="O990" s="136">
        <f t="shared" si="154"/>
        <v>19580</v>
      </c>
      <c r="P990" t="b">
        <f t="shared" si="155"/>
        <v>0</v>
      </c>
      <c r="T990" s="136">
        <f t="shared" si="156"/>
        <v>19560</v>
      </c>
      <c r="U990" t="e">
        <f>SQRT(($U$6/2)^2-($U$6/2)^2*'(OLD) bottom seam length'!T990^2/($U$7/2)^2)</f>
        <v>#VALUE!</v>
      </c>
      <c r="W990" s="136">
        <f t="shared" si="157"/>
        <v>19560</v>
      </c>
      <c r="X990" t="e">
        <f>SQRT(($U$6/2)^2-($U$6/2)^2*'(OLD) bottom seam length'!W990^2/($U$7/2)^2)</f>
        <v>#VALUE!</v>
      </c>
      <c r="Z990" s="136">
        <f t="shared" si="158"/>
        <v>19560</v>
      </c>
      <c r="AA990" t="e">
        <f>SQRT(($U$6/2)^2-($U$6/2)^2*'(OLD) bottom seam length'!Z990^2/($U$7/2)^2)</f>
        <v>#VALUE!</v>
      </c>
      <c r="AC990" s="136">
        <f t="shared" si="159"/>
        <v>19560</v>
      </c>
      <c r="AD990" t="e">
        <f>SQRT(($U$6/2)^2-($U$6/2)^2*'(OLD) bottom seam length'!AC990^2/($U$7/2)^2)</f>
        <v>#VALUE!</v>
      </c>
    </row>
    <row r="991" spans="2:30">
      <c r="B991" s="136">
        <f t="shared" si="150"/>
        <v>19600</v>
      </c>
      <c r="C991" t="e">
        <f>SQRT(($C$5/2)^2-($C$5/2)^2*'(OLD) bottom seam length'!B991^2/($C$6/2)^2)</f>
        <v>#DIV/0!</v>
      </c>
      <c r="E991" s="136">
        <f t="shared" si="151"/>
        <v>19600</v>
      </c>
      <c r="F991" t="e">
        <f>SQRT(($C$5/2)^2-($C$5/2)^2*'(OLD) bottom seam length'!E991^2/($C$6/2)^2)</f>
        <v>#DIV/0!</v>
      </c>
      <c r="H991" s="136">
        <f t="shared" si="152"/>
        <v>19600</v>
      </c>
      <c r="I991" t="e">
        <f>SQRT(($C$5/2)^2-($C$5/2)^2*'(OLD) bottom seam length'!H991^2/($C$6/2)^2)</f>
        <v>#DIV/0!</v>
      </c>
      <c r="K991" s="136">
        <f t="shared" si="153"/>
        <v>19600</v>
      </c>
      <c r="L991" t="e">
        <f>SQRT(($C$5/2)^2-($C$5/2)^2*'(OLD) bottom seam length'!K991^2/($C$6/2)^2)</f>
        <v>#DIV/0!</v>
      </c>
      <c r="O991" s="136">
        <f t="shared" si="154"/>
        <v>19600</v>
      </c>
      <c r="P991" t="b">
        <f t="shared" si="155"/>
        <v>0</v>
      </c>
      <c r="T991" s="136">
        <f t="shared" si="156"/>
        <v>19580</v>
      </c>
      <c r="U991" t="e">
        <f>SQRT(($U$6/2)^2-($U$6/2)^2*'(OLD) bottom seam length'!T991^2/($U$7/2)^2)</f>
        <v>#VALUE!</v>
      </c>
      <c r="W991" s="136">
        <f t="shared" si="157"/>
        <v>19580</v>
      </c>
      <c r="X991" t="e">
        <f>SQRT(($U$6/2)^2-($U$6/2)^2*'(OLD) bottom seam length'!W991^2/($U$7/2)^2)</f>
        <v>#VALUE!</v>
      </c>
      <c r="Z991" s="136">
        <f t="shared" si="158"/>
        <v>19580</v>
      </c>
      <c r="AA991" t="e">
        <f>SQRT(($U$6/2)^2-($U$6/2)^2*'(OLD) bottom seam length'!Z991^2/($U$7/2)^2)</f>
        <v>#VALUE!</v>
      </c>
      <c r="AC991" s="136">
        <f t="shared" si="159"/>
        <v>19580</v>
      </c>
      <c r="AD991" t="e">
        <f>SQRT(($U$6/2)^2-($U$6/2)^2*'(OLD) bottom seam length'!AC991^2/($U$7/2)^2)</f>
        <v>#VALUE!</v>
      </c>
    </row>
    <row r="992" spans="2:30">
      <c r="B992" s="136">
        <f t="shared" si="150"/>
        <v>19620</v>
      </c>
      <c r="C992" t="e">
        <f>SQRT(($C$5/2)^2-($C$5/2)^2*'(OLD) bottom seam length'!B992^2/($C$6/2)^2)</f>
        <v>#DIV/0!</v>
      </c>
      <c r="E992" s="136">
        <f t="shared" si="151"/>
        <v>19620</v>
      </c>
      <c r="F992" t="e">
        <f>SQRT(($C$5/2)^2-($C$5/2)^2*'(OLD) bottom seam length'!E992^2/($C$6/2)^2)</f>
        <v>#DIV/0!</v>
      </c>
      <c r="H992" s="136">
        <f t="shared" si="152"/>
        <v>19620</v>
      </c>
      <c r="I992" t="e">
        <f>SQRT(($C$5/2)^2-($C$5/2)^2*'(OLD) bottom seam length'!H992^2/($C$6/2)^2)</f>
        <v>#DIV/0!</v>
      </c>
      <c r="K992" s="136">
        <f t="shared" si="153"/>
        <v>19620</v>
      </c>
      <c r="L992" t="e">
        <f>SQRT(($C$5/2)^2-($C$5/2)^2*'(OLD) bottom seam length'!K992^2/($C$6/2)^2)</f>
        <v>#DIV/0!</v>
      </c>
      <c r="O992" s="136">
        <f t="shared" si="154"/>
        <v>19620</v>
      </c>
      <c r="P992" t="b">
        <f t="shared" si="155"/>
        <v>0</v>
      </c>
      <c r="T992" s="136">
        <f t="shared" si="156"/>
        <v>19600</v>
      </c>
      <c r="U992" t="e">
        <f>SQRT(($U$6/2)^2-($U$6/2)^2*'(OLD) bottom seam length'!T992^2/($U$7/2)^2)</f>
        <v>#VALUE!</v>
      </c>
      <c r="W992" s="136">
        <f t="shared" si="157"/>
        <v>19600</v>
      </c>
      <c r="X992" t="e">
        <f>SQRT(($U$6/2)^2-($U$6/2)^2*'(OLD) bottom seam length'!W992^2/($U$7/2)^2)</f>
        <v>#VALUE!</v>
      </c>
      <c r="Z992" s="136">
        <f t="shared" si="158"/>
        <v>19600</v>
      </c>
      <c r="AA992" t="e">
        <f>SQRT(($U$6/2)^2-($U$6/2)^2*'(OLD) bottom seam length'!Z992^2/($U$7/2)^2)</f>
        <v>#VALUE!</v>
      </c>
      <c r="AC992" s="136">
        <f t="shared" si="159"/>
        <v>19600</v>
      </c>
      <c r="AD992" t="e">
        <f>SQRT(($U$6/2)^2-($U$6/2)^2*'(OLD) bottom seam length'!AC992^2/($U$7/2)^2)</f>
        <v>#VALUE!</v>
      </c>
    </row>
    <row r="993" spans="2:30">
      <c r="B993" s="136">
        <f t="shared" si="150"/>
        <v>19640</v>
      </c>
      <c r="C993" t="e">
        <f>SQRT(($C$5/2)^2-($C$5/2)^2*'(OLD) bottom seam length'!B993^2/($C$6/2)^2)</f>
        <v>#DIV/0!</v>
      </c>
      <c r="E993" s="136">
        <f t="shared" si="151"/>
        <v>19640</v>
      </c>
      <c r="F993" t="e">
        <f>SQRT(($C$5/2)^2-($C$5/2)^2*'(OLD) bottom seam length'!E993^2/($C$6/2)^2)</f>
        <v>#DIV/0!</v>
      </c>
      <c r="H993" s="136">
        <f t="shared" si="152"/>
        <v>19640</v>
      </c>
      <c r="I993" t="e">
        <f>SQRT(($C$5/2)^2-($C$5/2)^2*'(OLD) bottom seam length'!H993^2/($C$6/2)^2)</f>
        <v>#DIV/0!</v>
      </c>
      <c r="K993" s="136">
        <f t="shared" si="153"/>
        <v>19640</v>
      </c>
      <c r="L993" t="e">
        <f>SQRT(($C$5/2)^2-($C$5/2)^2*'(OLD) bottom seam length'!K993^2/($C$6/2)^2)</f>
        <v>#DIV/0!</v>
      </c>
      <c r="O993" s="136">
        <f t="shared" si="154"/>
        <v>19640</v>
      </c>
      <c r="P993" t="b">
        <f t="shared" si="155"/>
        <v>0</v>
      </c>
      <c r="T993" s="136">
        <f t="shared" si="156"/>
        <v>19620</v>
      </c>
      <c r="U993" t="e">
        <f>SQRT(($U$6/2)^2-($U$6/2)^2*'(OLD) bottom seam length'!T993^2/($U$7/2)^2)</f>
        <v>#VALUE!</v>
      </c>
      <c r="W993" s="136">
        <f t="shared" si="157"/>
        <v>19620</v>
      </c>
      <c r="X993" t="e">
        <f>SQRT(($U$6/2)^2-($U$6/2)^2*'(OLD) bottom seam length'!W993^2/($U$7/2)^2)</f>
        <v>#VALUE!</v>
      </c>
      <c r="Z993" s="136">
        <f t="shared" si="158"/>
        <v>19620</v>
      </c>
      <c r="AA993" t="e">
        <f>SQRT(($U$6/2)^2-($U$6/2)^2*'(OLD) bottom seam length'!Z993^2/($U$7/2)^2)</f>
        <v>#VALUE!</v>
      </c>
      <c r="AC993" s="136">
        <f t="shared" si="159"/>
        <v>19620</v>
      </c>
      <c r="AD993" t="e">
        <f>SQRT(($U$6/2)^2-($U$6/2)^2*'(OLD) bottom seam length'!AC993^2/($U$7/2)^2)</f>
        <v>#VALUE!</v>
      </c>
    </row>
    <row r="994" spans="2:30">
      <c r="B994" s="136">
        <f t="shared" si="150"/>
        <v>19660</v>
      </c>
      <c r="C994" t="e">
        <f>SQRT(($C$5/2)^2-($C$5/2)^2*'(OLD) bottom seam length'!B994^2/($C$6/2)^2)</f>
        <v>#DIV/0!</v>
      </c>
      <c r="E994" s="136">
        <f t="shared" si="151"/>
        <v>19660</v>
      </c>
      <c r="F994" t="e">
        <f>SQRT(($C$5/2)^2-($C$5/2)^2*'(OLD) bottom seam length'!E994^2/($C$6/2)^2)</f>
        <v>#DIV/0!</v>
      </c>
      <c r="H994" s="136">
        <f t="shared" si="152"/>
        <v>19660</v>
      </c>
      <c r="I994" t="e">
        <f>SQRT(($C$5/2)^2-($C$5/2)^2*'(OLD) bottom seam length'!H994^2/($C$6/2)^2)</f>
        <v>#DIV/0!</v>
      </c>
      <c r="K994" s="136">
        <f t="shared" si="153"/>
        <v>19660</v>
      </c>
      <c r="L994" t="e">
        <f>SQRT(($C$5/2)^2-($C$5/2)^2*'(OLD) bottom seam length'!K994^2/($C$6/2)^2)</f>
        <v>#DIV/0!</v>
      </c>
      <c r="O994" s="136">
        <f t="shared" si="154"/>
        <v>19660</v>
      </c>
      <c r="P994" t="b">
        <f t="shared" si="155"/>
        <v>0</v>
      </c>
      <c r="T994" s="136">
        <f t="shared" si="156"/>
        <v>19640</v>
      </c>
      <c r="U994" t="e">
        <f>SQRT(($U$6/2)^2-($U$6/2)^2*'(OLD) bottom seam length'!T994^2/($U$7/2)^2)</f>
        <v>#VALUE!</v>
      </c>
      <c r="W994" s="136">
        <f t="shared" si="157"/>
        <v>19640</v>
      </c>
      <c r="X994" t="e">
        <f>SQRT(($U$6/2)^2-($U$6/2)^2*'(OLD) bottom seam length'!W994^2/($U$7/2)^2)</f>
        <v>#VALUE!</v>
      </c>
      <c r="Z994" s="136">
        <f t="shared" si="158"/>
        <v>19640</v>
      </c>
      <c r="AA994" t="e">
        <f>SQRT(($U$6/2)^2-($U$6/2)^2*'(OLD) bottom seam length'!Z994^2/($U$7/2)^2)</f>
        <v>#VALUE!</v>
      </c>
      <c r="AC994" s="136">
        <f t="shared" si="159"/>
        <v>19640</v>
      </c>
      <c r="AD994" t="e">
        <f>SQRT(($U$6/2)^2-($U$6/2)^2*'(OLD) bottom seam length'!AC994^2/($U$7/2)^2)</f>
        <v>#VALUE!</v>
      </c>
    </row>
    <row r="995" spans="2:30">
      <c r="B995" s="136">
        <f t="shared" si="150"/>
        <v>19680</v>
      </c>
      <c r="C995" t="e">
        <f>SQRT(($C$5/2)^2-($C$5/2)^2*'(OLD) bottom seam length'!B995^2/($C$6/2)^2)</f>
        <v>#DIV/0!</v>
      </c>
      <c r="E995" s="136">
        <f t="shared" si="151"/>
        <v>19680</v>
      </c>
      <c r="F995" t="e">
        <f>SQRT(($C$5/2)^2-($C$5/2)^2*'(OLD) bottom seam length'!E995^2/($C$6/2)^2)</f>
        <v>#DIV/0!</v>
      </c>
      <c r="H995" s="136">
        <f t="shared" si="152"/>
        <v>19680</v>
      </c>
      <c r="I995" t="e">
        <f>SQRT(($C$5/2)^2-($C$5/2)^2*'(OLD) bottom seam length'!H995^2/($C$6/2)^2)</f>
        <v>#DIV/0!</v>
      </c>
      <c r="K995" s="136">
        <f t="shared" si="153"/>
        <v>19680</v>
      </c>
      <c r="L995" t="e">
        <f>SQRT(($C$5/2)^2-($C$5/2)^2*'(OLD) bottom seam length'!K995^2/($C$6/2)^2)</f>
        <v>#DIV/0!</v>
      </c>
      <c r="O995" s="136">
        <f t="shared" si="154"/>
        <v>19680</v>
      </c>
      <c r="P995" t="b">
        <f t="shared" si="155"/>
        <v>0</v>
      </c>
      <c r="T995" s="136">
        <f t="shared" si="156"/>
        <v>19660</v>
      </c>
      <c r="U995" t="e">
        <f>SQRT(($U$6/2)^2-($U$6/2)^2*'(OLD) bottom seam length'!T995^2/($U$7/2)^2)</f>
        <v>#VALUE!</v>
      </c>
      <c r="W995" s="136">
        <f t="shared" si="157"/>
        <v>19660</v>
      </c>
      <c r="X995" t="e">
        <f>SQRT(($U$6/2)^2-($U$6/2)^2*'(OLD) bottom seam length'!W995^2/($U$7/2)^2)</f>
        <v>#VALUE!</v>
      </c>
      <c r="Z995" s="136">
        <f t="shared" si="158"/>
        <v>19660</v>
      </c>
      <c r="AA995" t="e">
        <f>SQRT(($U$6/2)^2-($U$6/2)^2*'(OLD) bottom seam length'!Z995^2/($U$7/2)^2)</f>
        <v>#VALUE!</v>
      </c>
      <c r="AC995" s="136">
        <f t="shared" si="159"/>
        <v>19660</v>
      </c>
      <c r="AD995" t="e">
        <f>SQRT(($U$6/2)^2-($U$6/2)^2*'(OLD) bottom seam length'!AC995^2/($U$7/2)^2)</f>
        <v>#VALUE!</v>
      </c>
    </row>
    <row r="996" spans="2:30">
      <c r="B996" s="136">
        <f t="shared" si="150"/>
        <v>19700</v>
      </c>
      <c r="C996" t="e">
        <f>SQRT(($C$5/2)^2-($C$5/2)^2*'(OLD) bottom seam length'!B996^2/($C$6/2)^2)</f>
        <v>#DIV/0!</v>
      </c>
      <c r="E996" s="136">
        <f t="shared" si="151"/>
        <v>19700</v>
      </c>
      <c r="F996" t="e">
        <f>SQRT(($C$5/2)^2-($C$5/2)^2*'(OLD) bottom seam length'!E996^2/($C$6/2)^2)</f>
        <v>#DIV/0!</v>
      </c>
      <c r="H996" s="136">
        <f t="shared" si="152"/>
        <v>19700</v>
      </c>
      <c r="I996" t="e">
        <f>SQRT(($C$5/2)^2-($C$5/2)^2*'(OLD) bottom seam length'!H996^2/($C$6/2)^2)</f>
        <v>#DIV/0!</v>
      </c>
      <c r="K996" s="136">
        <f t="shared" si="153"/>
        <v>19700</v>
      </c>
      <c r="L996" t="e">
        <f>SQRT(($C$5/2)^2-($C$5/2)^2*'(OLD) bottom seam length'!K996^2/($C$6/2)^2)</f>
        <v>#DIV/0!</v>
      </c>
      <c r="O996" s="136">
        <f t="shared" si="154"/>
        <v>19700</v>
      </c>
      <c r="P996" t="b">
        <f t="shared" si="155"/>
        <v>0</v>
      </c>
      <c r="T996" s="136">
        <f t="shared" si="156"/>
        <v>19680</v>
      </c>
      <c r="U996" t="e">
        <f>SQRT(($U$6/2)^2-($U$6/2)^2*'(OLD) bottom seam length'!T996^2/($U$7/2)^2)</f>
        <v>#VALUE!</v>
      </c>
      <c r="W996" s="136">
        <f t="shared" si="157"/>
        <v>19680</v>
      </c>
      <c r="X996" t="e">
        <f>SQRT(($U$6/2)^2-($U$6/2)^2*'(OLD) bottom seam length'!W996^2/($U$7/2)^2)</f>
        <v>#VALUE!</v>
      </c>
      <c r="Z996" s="136">
        <f t="shared" si="158"/>
        <v>19680</v>
      </c>
      <c r="AA996" t="e">
        <f>SQRT(($U$6/2)^2-($U$6/2)^2*'(OLD) bottom seam length'!Z996^2/($U$7/2)^2)</f>
        <v>#VALUE!</v>
      </c>
      <c r="AC996" s="136">
        <f t="shared" si="159"/>
        <v>19680</v>
      </c>
      <c r="AD996" t="e">
        <f>SQRT(($U$6/2)^2-($U$6/2)^2*'(OLD) bottom seam length'!AC996^2/($U$7/2)^2)</f>
        <v>#VALUE!</v>
      </c>
    </row>
    <row r="997" spans="2:30">
      <c r="B997" s="136">
        <f t="shared" si="150"/>
        <v>19720</v>
      </c>
      <c r="C997" t="e">
        <f>SQRT(($C$5/2)^2-($C$5/2)^2*'(OLD) bottom seam length'!B997^2/($C$6/2)^2)</f>
        <v>#DIV/0!</v>
      </c>
      <c r="E997" s="136">
        <f t="shared" si="151"/>
        <v>19720</v>
      </c>
      <c r="F997" t="e">
        <f>SQRT(($C$5/2)^2-($C$5/2)^2*'(OLD) bottom seam length'!E997^2/($C$6/2)^2)</f>
        <v>#DIV/0!</v>
      </c>
      <c r="H997" s="136">
        <f t="shared" si="152"/>
        <v>19720</v>
      </c>
      <c r="I997" t="e">
        <f>SQRT(($C$5/2)^2-($C$5/2)^2*'(OLD) bottom seam length'!H997^2/($C$6/2)^2)</f>
        <v>#DIV/0!</v>
      </c>
      <c r="K997" s="136">
        <f t="shared" si="153"/>
        <v>19720</v>
      </c>
      <c r="L997" t="e">
        <f>SQRT(($C$5/2)^2-($C$5/2)^2*'(OLD) bottom seam length'!K997^2/($C$6/2)^2)</f>
        <v>#DIV/0!</v>
      </c>
      <c r="O997" s="136">
        <f t="shared" si="154"/>
        <v>19720</v>
      </c>
      <c r="P997" t="b">
        <f t="shared" si="155"/>
        <v>0</v>
      </c>
      <c r="T997" s="136">
        <f t="shared" si="156"/>
        <v>19700</v>
      </c>
      <c r="U997" t="e">
        <f>SQRT(($U$6/2)^2-($U$6/2)^2*'(OLD) bottom seam length'!T997^2/($U$7/2)^2)</f>
        <v>#VALUE!</v>
      </c>
      <c r="W997" s="136">
        <f t="shared" si="157"/>
        <v>19700</v>
      </c>
      <c r="X997" t="e">
        <f>SQRT(($U$6/2)^2-($U$6/2)^2*'(OLD) bottom seam length'!W997^2/($U$7/2)^2)</f>
        <v>#VALUE!</v>
      </c>
      <c r="Z997" s="136">
        <f t="shared" si="158"/>
        <v>19700</v>
      </c>
      <c r="AA997" t="e">
        <f>SQRT(($U$6/2)^2-($U$6/2)^2*'(OLD) bottom seam length'!Z997^2/($U$7/2)^2)</f>
        <v>#VALUE!</v>
      </c>
      <c r="AC997" s="136">
        <f t="shared" si="159"/>
        <v>19700</v>
      </c>
      <c r="AD997" t="e">
        <f>SQRT(($U$6/2)^2-($U$6/2)^2*'(OLD) bottom seam length'!AC997^2/($U$7/2)^2)</f>
        <v>#VALUE!</v>
      </c>
    </row>
    <row r="998" spans="2:30">
      <c r="B998" s="136">
        <f t="shared" si="150"/>
        <v>19740</v>
      </c>
      <c r="C998" t="e">
        <f>SQRT(($C$5/2)^2-($C$5/2)^2*'(OLD) bottom seam length'!B998^2/($C$6/2)^2)</f>
        <v>#DIV/0!</v>
      </c>
      <c r="E998" s="136">
        <f t="shared" si="151"/>
        <v>19740</v>
      </c>
      <c r="F998" t="e">
        <f>SQRT(($C$5/2)^2-($C$5/2)^2*'(OLD) bottom seam length'!E998^2/($C$6/2)^2)</f>
        <v>#DIV/0!</v>
      </c>
      <c r="H998" s="136">
        <f t="shared" si="152"/>
        <v>19740</v>
      </c>
      <c r="I998" t="e">
        <f>SQRT(($C$5/2)^2-($C$5/2)^2*'(OLD) bottom seam length'!H998^2/($C$6/2)^2)</f>
        <v>#DIV/0!</v>
      </c>
      <c r="K998" s="136">
        <f t="shared" si="153"/>
        <v>19740</v>
      </c>
      <c r="L998" t="e">
        <f>SQRT(($C$5/2)^2-($C$5/2)^2*'(OLD) bottom seam length'!K998^2/($C$6/2)^2)</f>
        <v>#DIV/0!</v>
      </c>
      <c r="O998" s="136">
        <f t="shared" si="154"/>
        <v>19740</v>
      </c>
      <c r="P998" t="b">
        <f t="shared" si="155"/>
        <v>0</v>
      </c>
      <c r="T998" s="136">
        <f t="shared" si="156"/>
        <v>19720</v>
      </c>
      <c r="U998" t="e">
        <f>SQRT(($U$6/2)^2-($U$6/2)^2*'(OLD) bottom seam length'!T998^2/($U$7/2)^2)</f>
        <v>#VALUE!</v>
      </c>
      <c r="W998" s="136">
        <f t="shared" si="157"/>
        <v>19720</v>
      </c>
      <c r="X998" t="e">
        <f>SQRT(($U$6/2)^2-($U$6/2)^2*'(OLD) bottom seam length'!W998^2/($U$7/2)^2)</f>
        <v>#VALUE!</v>
      </c>
      <c r="Z998" s="136">
        <f t="shared" si="158"/>
        <v>19720</v>
      </c>
      <c r="AA998" t="e">
        <f>SQRT(($U$6/2)^2-($U$6/2)^2*'(OLD) bottom seam length'!Z998^2/($U$7/2)^2)</f>
        <v>#VALUE!</v>
      </c>
      <c r="AC998" s="136">
        <f t="shared" si="159"/>
        <v>19720</v>
      </c>
      <c r="AD998" t="e">
        <f>SQRT(($U$6/2)^2-($U$6/2)^2*'(OLD) bottom seam length'!AC998^2/($U$7/2)^2)</f>
        <v>#VALUE!</v>
      </c>
    </row>
    <row r="999" spans="2:30">
      <c r="B999" s="136">
        <f t="shared" si="150"/>
        <v>19760</v>
      </c>
      <c r="C999" t="e">
        <f>SQRT(($C$5/2)^2-($C$5/2)^2*'(OLD) bottom seam length'!B999^2/($C$6/2)^2)</f>
        <v>#DIV/0!</v>
      </c>
      <c r="E999" s="136">
        <f t="shared" si="151"/>
        <v>19760</v>
      </c>
      <c r="F999" t="e">
        <f>SQRT(($C$5/2)^2-($C$5/2)^2*'(OLD) bottom seam length'!E999^2/($C$6/2)^2)</f>
        <v>#DIV/0!</v>
      </c>
      <c r="H999" s="136">
        <f t="shared" si="152"/>
        <v>19760</v>
      </c>
      <c r="I999" t="e">
        <f>SQRT(($C$5/2)^2-($C$5/2)^2*'(OLD) bottom seam length'!H999^2/($C$6/2)^2)</f>
        <v>#DIV/0!</v>
      </c>
      <c r="K999" s="136">
        <f t="shared" si="153"/>
        <v>19760</v>
      </c>
      <c r="L999" t="e">
        <f>SQRT(($C$5/2)^2-($C$5/2)^2*'(OLD) bottom seam length'!K999^2/($C$6/2)^2)</f>
        <v>#DIV/0!</v>
      </c>
      <c r="O999" s="136">
        <f t="shared" si="154"/>
        <v>19760</v>
      </c>
      <c r="P999" t="b">
        <f t="shared" si="155"/>
        <v>0</v>
      </c>
      <c r="T999" s="136">
        <f t="shared" si="156"/>
        <v>19740</v>
      </c>
      <c r="U999" t="e">
        <f>SQRT(($U$6/2)^2-($U$6/2)^2*'(OLD) bottom seam length'!T999^2/($U$7/2)^2)</f>
        <v>#VALUE!</v>
      </c>
      <c r="W999" s="136">
        <f t="shared" si="157"/>
        <v>19740</v>
      </c>
      <c r="X999" t="e">
        <f>SQRT(($U$6/2)^2-($U$6/2)^2*'(OLD) bottom seam length'!W999^2/($U$7/2)^2)</f>
        <v>#VALUE!</v>
      </c>
      <c r="Z999" s="136">
        <f t="shared" si="158"/>
        <v>19740</v>
      </c>
      <c r="AA999" t="e">
        <f>SQRT(($U$6/2)^2-($U$6/2)^2*'(OLD) bottom seam length'!Z999^2/($U$7/2)^2)</f>
        <v>#VALUE!</v>
      </c>
      <c r="AC999" s="136">
        <f t="shared" si="159"/>
        <v>19740</v>
      </c>
      <c r="AD999" t="e">
        <f>SQRT(($U$6/2)^2-($U$6/2)^2*'(OLD) bottom seam length'!AC999^2/($U$7/2)^2)</f>
        <v>#VALUE!</v>
      </c>
    </row>
    <row r="1000" spans="2:30">
      <c r="B1000" s="136">
        <f t="shared" si="150"/>
        <v>19780</v>
      </c>
      <c r="C1000" t="e">
        <f>SQRT(($C$5/2)^2-($C$5/2)^2*'(OLD) bottom seam length'!B1000^2/($C$6/2)^2)</f>
        <v>#DIV/0!</v>
      </c>
      <c r="E1000" s="136">
        <f t="shared" si="151"/>
        <v>19780</v>
      </c>
      <c r="F1000" t="e">
        <f>SQRT(($C$5/2)^2-($C$5/2)^2*'(OLD) bottom seam length'!E1000^2/($C$6/2)^2)</f>
        <v>#DIV/0!</v>
      </c>
      <c r="H1000" s="136">
        <f t="shared" si="152"/>
        <v>19780</v>
      </c>
      <c r="I1000" t="e">
        <f>SQRT(($C$5/2)^2-($C$5/2)^2*'(OLD) bottom seam length'!H1000^2/($C$6/2)^2)</f>
        <v>#DIV/0!</v>
      </c>
      <c r="K1000" s="136">
        <f t="shared" si="153"/>
        <v>19780</v>
      </c>
      <c r="L1000" t="e">
        <f>SQRT(($C$5/2)^2-($C$5/2)^2*'(OLD) bottom seam length'!K1000^2/($C$6/2)^2)</f>
        <v>#DIV/0!</v>
      </c>
      <c r="O1000" s="136">
        <f t="shared" si="154"/>
        <v>19780</v>
      </c>
      <c r="P1000" t="b">
        <f t="shared" si="155"/>
        <v>0</v>
      </c>
      <c r="T1000" s="136">
        <f t="shared" si="156"/>
        <v>19760</v>
      </c>
      <c r="U1000" t="e">
        <f>SQRT(($U$6/2)^2-($U$6/2)^2*'(OLD) bottom seam length'!T1000^2/($U$7/2)^2)</f>
        <v>#VALUE!</v>
      </c>
      <c r="W1000" s="136">
        <f t="shared" si="157"/>
        <v>19760</v>
      </c>
      <c r="X1000" t="e">
        <f>SQRT(($U$6/2)^2-($U$6/2)^2*'(OLD) bottom seam length'!W1000^2/($U$7/2)^2)</f>
        <v>#VALUE!</v>
      </c>
      <c r="Z1000" s="136">
        <f t="shared" si="158"/>
        <v>19760</v>
      </c>
      <c r="AA1000" t="e">
        <f>SQRT(($U$6/2)^2-($U$6/2)^2*'(OLD) bottom seam length'!Z1000^2/($U$7/2)^2)</f>
        <v>#VALUE!</v>
      </c>
      <c r="AC1000" s="136">
        <f t="shared" si="159"/>
        <v>19760</v>
      </c>
      <c r="AD1000" t="e">
        <f>SQRT(($U$6/2)^2-($U$6/2)^2*'(OLD) bottom seam length'!AC1000^2/($U$7/2)^2)</f>
        <v>#VALUE!</v>
      </c>
    </row>
    <row r="1001" spans="2:30">
      <c r="B1001" s="136">
        <f t="shared" si="150"/>
        <v>19800</v>
      </c>
      <c r="C1001" t="e">
        <f>SQRT(($C$5/2)^2-($C$5/2)^2*'(OLD) bottom seam length'!B1001^2/($C$6/2)^2)</f>
        <v>#DIV/0!</v>
      </c>
      <c r="E1001" s="136">
        <f t="shared" si="151"/>
        <v>19800</v>
      </c>
      <c r="F1001" t="e">
        <f>SQRT(($C$5/2)^2-($C$5/2)^2*'(OLD) bottom seam length'!E1001^2/($C$6/2)^2)</f>
        <v>#DIV/0!</v>
      </c>
      <c r="H1001" s="136">
        <f t="shared" si="152"/>
        <v>19800</v>
      </c>
      <c r="I1001" t="e">
        <f>SQRT(($C$5/2)^2-($C$5/2)^2*'(OLD) bottom seam length'!H1001^2/($C$6/2)^2)</f>
        <v>#DIV/0!</v>
      </c>
      <c r="K1001" s="136">
        <f t="shared" si="153"/>
        <v>19800</v>
      </c>
      <c r="L1001" t="e">
        <f>SQRT(($C$5/2)^2-($C$5/2)^2*'(OLD) bottom seam length'!K1001^2/($C$6/2)^2)</f>
        <v>#DIV/0!</v>
      </c>
      <c r="O1001" s="136">
        <f t="shared" si="154"/>
        <v>19800</v>
      </c>
      <c r="P1001" t="b">
        <f t="shared" si="155"/>
        <v>0</v>
      </c>
      <c r="T1001" s="136">
        <f t="shared" si="156"/>
        <v>19780</v>
      </c>
      <c r="U1001" t="e">
        <f>SQRT(($U$6/2)^2-($U$6/2)^2*'(OLD) bottom seam length'!T1001^2/($U$7/2)^2)</f>
        <v>#VALUE!</v>
      </c>
      <c r="W1001" s="136">
        <f t="shared" si="157"/>
        <v>19780</v>
      </c>
      <c r="X1001" t="e">
        <f>SQRT(($U$6/2)^2-($U$6/2)^2*'(OLD) bottom seam length'!W1001^2/($U$7/2)^2)</f>
        <v>#VALUE!</v>
      </c>
      <c r="Z1001" s="136">
        <f t="shared" si="158"/>
        <v>19780</v>
      </c>
      <c r="AA1001" t="e">
        <f>SQRT(($U$6/2)^2-($U$6/2)^2*'(OLD) bottom seam length'!Z1001^2/($U$7/2)^2)</f>
        <v>#VALUE!</v>
      </c>
      <c r="AC1001" s="136">
        <f t="shared" si="159"/>
        <v>19780</v>
      </c>
      <c r="AD1001" t="e">
        <f>SQRT(($U$6/2)^2-($U$6/2)^2*'(OLD) bottom seam length'!AC1001^2/($U$7/2)^2)</f>
        <v>#VALUE!</v>
      </c>
    </row>
    <row r="1002" spans="2:30">
      <c r="B1002" s="136">
        <f t="shared" si="150"/>
        <v>19820</v>
      </c>
      <c r="C1002" t="e">
        <f>SQRT(($C$5/2)^2-($C$5/2)^2*'(OLD) bottom seam length'!B1002^2/($C$6/2)^2)</f>
        <v>#DIV/0!</v>
      </c>
      <c r="E1002" s="136">
        <f t="shared" si="151"/>
        <v>19820</v>
      </c>
      <c r="F1002" t="e">
        <f>SQRT(($C$5/2)^2-($C$5/2)^2*'(OLD) bottom seam length'!E1002^2/($C$6/2)^2)</f>
        <v>#DIV/0!</v>
      </c>
      <c r="H1002" s="136">
        <f t="shared" si="152"/>
        <v>19820</v>
      </c>
      <c r="I1002" t="e">
        <f>SQRT(($C$5/2)^2-($C$5/2)^2*'(OLD) bottom seam length'!H1002^2/($C$6/2)^2)</f>
        <v>#DIV/0!</v>
      </c>
      <c r="K1002" s="136">
        <f t="shared" si="153"/>
        <v>19820</v>
      </c>
      <c r="L1002" t="e">
        <f>SQRT(($C$5/2)^2-($C$5/2)^2*'(OLD) bottom seam length'!K1002^2/($C$6/2)^2)</f>
        <v>#DIV/0!</v>
      </c>
      <c r="O1002" s="136">
        <f t="shared" si="154"/>
        <v>19820</v>
      </c>
      <c r="P1002" t="b">
        <f t="shared" si="155"/>
        <v>0</v>
      </c>
      <c r="T1002" s="136">
        <f t="shared" si="156"/>
        <v>19800</v>
      </c>
      <c r="U1002" t="e">
        <f>SQRT(($U$6/2)^2-($U$6/2)^2*'(OLD) bottom seam length'!T1002^2/($U$7/2)^2)</f>
        <v>#VALUE!</v>
      </c>
      <c r="W1002" s="136">
        <f t="shared" si="157"/>
        <v>19800</v>
      </c>
      <c r="X1002" t="e">
        <f>SQRT(($U$6/2)^2-($U$6/2)^2*'(OLD) bottom seam length'!W1002^2/($U$7/2)^2)</f>
        <v>#VALUE!</v>
      </c>
      <c r="Z1002" s="136">
        <f t="shared" si="158"/>
        <v>19800</v>
      </c>
      <c r="AA1002" t="e">
        <f>SQRT(($U$6/2)^2-($U$6/2)^2*'(OLD) bottom seam length'!Z1002^2/($U$7/2)^2)</f>
        <v>#VALUE!</v>
      </c>
      <c r="AC1002" s="136">
        <f t="shared" si="159"/>
        <v>19800</v>
      </c>
      <c r="AD1002" t="e">
        <f>SQRT(($U$6/2)^2-($U$6/2)^2*'(OLD) bottom seam length'!AC1002^2/($U$7/2)^2)</f>
        <v>#VALUE!</v>
      </c>
    </row>
    <row r="1003" spans="2:30">
      <c r="B1003" s="136">
        <f t="shared" si="150"/>
        <v>19840</v>
      </c>
      <c r="C1003" t="e">
        <f>SQRT(($C$5/2)^2-($C$5/2)^2*'(OLD) bottom seam length'!B1003^2/($C$6/2)^2)</f>
        <v>#DIV/0!</v>
      </c>
      <c r="E1003" s="136">
        <f t="shared" si="151"/>
        <v>19840</v>
      </c>
      <c r="F1003" t="e">
        <f>SQRT(($C$5/2)^2-($C$5/2)^2*'(OLD) bottom seam length'!E1003^2/($C$6/2)^2)</f>
        <v>#DIV/0!</v>
      </c>
      <c r="H1003" s="136">
        <f t="shared" si="152"/>
        <v>19840</v>
      </c>
      <c r="I1003" t="e">
        <f>SQRT(($C$5/2)^2-($C$5/2)^2*'(OLD) bottom seam length'!H1003^2/($C$6/2)^2)</f>
        <v>#DIV/0!</v>
      </c>
      <c r="K1003" s="136">
        <f t="shared" si="153"/>
        <v>19840</v>
      </c>
      <c r="L1003" t="e">
        <f>SQRT(($C$5/2)^2-($C$5/2)^2*'(OLD) bottom seam length'!K1003^2/($C$6/2)^2)</f>
        <v>#DIV/0!</v>
      </c>
      <c r="O1003" s="136">
        <f t="shared" si="154"/>
        <v>19840</v>
      </c>
      <c r="P1003" t="b">
        <f t="shared" si="155"/>
        <v>0</v>
      </c>
      <c r="T1003" s="136">
        <f t="shared" si="156"/>
        <v>19820</v>
      </c>
      <c r="U1003" t="e">
        <f>SQRT(($U$6/2)^2-($U$6/2)^2*'(OLD) bottom seam length'!T1003^2/($U$7/2)^2)</f>
        <v>#VALUE!</v>
      </c>
      <c r="W1003" s="136">
        <f t="shared" si="157"/>
        <v>19820</v>
      </c>
      <c r="X1003" t="e">
        <f>SQRT(($U$6/2)^2-($U$6/2)^2*'(OLD) bottom seam length'!W1003^2/($U$7/2)^2)</f>
        <v>#VALUE!</v>
      </c>
      <c r="Z1003" s="136">
        <f t="shared" si="158"/>
        <v>19820</v>
      </c>
      <c r="AA1003" t="e">
        <f>SQRT(($U$6/2)^2-($U$6/2)^2*'(OLD) bottom seam length'!Z1003^2/($U$7/2)^2)</f>
        <v>#VALUE!</v>
      </c>
      <c r="AC1003" s="136">
        <f t="shared" si="159"/>
        <v>19820</v>
      </c>
      <c r="AD1003" t="e">
        <f>SQRT(($U$6/2)^2-($U$6/2)^2*'(OLD) bottom seam length'!AC1003^2/($U$7/2)^2)</f>
        <v>#VALUE!</v>
      </c>
    </row>
    <row r="1004" spans="2:30">
      <c r="B1004" s="136">
        <f t="shared" si="150"/>
        <v>19860</v>
      </c>
      <c r="C1004" t="e">
        <f>SQRT(($C$5/2)^2-($C$5/2)^2*'(OLD) bottom seam length'!B1004^2/($C$6/2)^2)</f>
        <v>#DIV/0!</v>
      </c>
      <c r="E1004" s="136">
        <f t="shared" si="151"/>
        <v>19860</v>
      </c>
      <c r="F1004" t="e">
        <f>SQRT(($C$5/2)^2-($C$5/2)^2*'(OLD) bottom seam length'!E1004^2/($C$6/2)^2)</f>
        <v>#DIV/0!</v>
      </c>
      <c r="H1004" s="136">
        <f t="shared" si="152"/>
        <v>19860</v>
      </c>
      <c r="I1004" t="e">
        <f>SQRT(($C$5/2)^2-($C$5/2)^2*'(OLD) bottom seam length'!H1004^2/($C$6/2)^2)</f>
        <v>#DIV/0!</v>
      </c>
      <c r="K1004" s="136">
        <f t="shared" si="153"/>
        <v>19860</v>
      </c>
      <c r="L1004" t="e">
        <f>SQRT(($C$5/2)^2-($C$5/2)^2*'(OLD) bottom seam length'!K1004^2/($C$6/2)^2)</f>
        <v>#DIV/0!</v>
      </c>
      <c r="O1004" s="136">
        <f t="shared" si="154"/>
        <v>19860</v>
      </c>
      <c r="P1004" t="b">
        <f t="shared" si="155"/>
        <v>0</v>
      </c>
      <c r="T1004" s="136">
        <f t="shared" si="156"/>
        <v>19840</v>
      </c>
      <c r="U1004" t="e">
        <f>SQRT(($U$6/2)^2-($U$6/2)^2*'(OLD) bottom seam length'!T1004^2/($U$7/2)^2)</f>
        <v>#VALUE!</v>
      </c>
      <c r="W1004" s="136">
        <f t="shared" si="157"/>
        <v>19840</v>
      </c>
      <c r="X1004" t="e">
        <f>SQRT(($U$6/2)^2-($U$6/2)^2*'(OLD) bottom seam length'!W1004^2/($U$7/2)^2)</f>
        <v>#VALUE!</v>
      </c>
      <c r="Z1004" s="136">
        <f t="shared" si="158"/>
        <v>19840</v>
      </c>
      <c r="AA1004" t="e">
        <f>SQRT(($U$6/2)^2-($U$6/2)^2*'(OLD) bottom seam length'!Z1004^2/($U$7/2)^2)</f>
        <v>#VALUE!</v>
      </c>
      <c r="AC1004" s="136">
        <f t="shared" si="159"/>
        <v>19840</v>
      </c>
      <c r="AD1004" t="e">
        <f>SQRT(($U$6/2)^2-($U$6/2)^2*'(OLD) bottom seam length'!AC1004^2/($U$7/2)^2)</f>
        <v>#VALUE!</v>
      </c>
    </row>
    <row r="1005" spans="2:30">
      <c r="B1005" s="136">
        <f t="shared" si="150"/>
        <v>19880</v>
      </c>
      <c r="C1005" t="e">
        <f>SQRT(($C$5/2)^2-($C$5/2)^2*'(OLD) bottom seam length'!B1005^2/($C$6/2)^2)</f>
        <v>#DIV/0!</v>
      </c>
      <c r="E1005" s="136">
        <f t="shared" si="151"/>
        <v>19880</v>
      </c>
      <c r="F1005" t="e">
        <f>SQRT(($C$5/2)^2-($C$5/2)^2*'(OLD) bottom seam length'!E1005^2/($C$6/2)^2)</f>
        <v>#DIV/0!</v>
      </c>
      <c r="H1005" s="136">
        <f t="shared" si="152"/>
        <v>19880</v>
      </c>
      <c r="I1005" t="e">
        <f>SQRT(($C$5/2)^2-($C$5/2)^2*'(OLD) bottom seam length'!H1005^2/($C$6/2)^2)</f>
        <v>#DIV/0!</v>
      </c>
      <c r="K1005" s="136">
        <f t="shared" si="153"/>
        <v>19880</v>
      </c>
      <c r="L1005" t="e">
        <f>SQRT(($C$5/2)^2-($C$5/2)^2*'(OLD) bottom seam length'!K1005^2/($C$6/2)^2)</f>
        <v>#DIV/0!</v>
      </c>
      <c r="O1005" s="136">
        <f t="shared" si="154"/>
        <v>19880</v>
      </c>
      <c r="P1005" t="b">
        <f t="shared" si="155"/>
        <v>0</v>
      </c>
      <c r="T1005" s="136">
        <f t="shared" si="156"/>
        <v>19860</v>
      </c>
      <c r="U1005" t="e">
        <f>SQRT(($U$6/2)^2-($U$6/2)^2*'(OLD) bottom seam length'!T1005^2/($U$7/2)^2)</f>
        <v>#VALUE!</v>
      </c>
      <c r="W1005" s="136">
        <f t="shared" si="157"/>
        <v>19860</v>
      </c>
      <c r="X1005" t="e">
        <f>SQRT(($U$6/2)^2-($U$6/2)^2*'(OLD) bottom seam length'!W1005^2/($U$7/2)^2)</f>
        <v>#VALUE!</v>
      </c>
      <c r="Z1005" s="136">
        <f t="shared" si="158"/>
        <v>19860</v>
      </c>
      <c r="AA1005" t="e">
        <f>SQRT(($U$6/2)^2-($U$6/2)^2*'(OLD) bottom seam length'!Z1005^2/($U$7/2)^2)</f>
        <v>#VALUE!</v>
      </c>
      <c r="AC1005" s="136">
        <f t="shared" si="159"/>
        <v>19860</v>
      </c>
      <c r="AD1005" t="e">
        <f>SQRT(($U$6/2)^2-($U$6/2)^2*'(OLD) bottom seam length'!AC1005^2/($U$7/2)^2)</f>
        <v>#VALUE!</v>
      </c>
    </row>
    <row r="1006" spans="2:30">
      <c r="B1006" s="136">
        <f t="shared" si="150"/>
        <v>19900</v>
      </c>
      <c r="C1006" t="e">
        <f>SQRT(($C$5/2)^2-($C$5/2)^2*'(OLD) bottom seam length'!B1006^2/($C$6/2)^2)</f>
        <v>#DIV/0!</v>
      </c>
      <c r="E1006" s="136">
        <f t="shared" si="151"/>
        <v>19900</v>
      </c>
      <c r="F1006" t="e">
        <f>SQRT(($C$5/2)^2-($C$5/2)^2*'(OLD) bottom seam length'!E1006^2/($C$6/2)^2)</f>
        <v>#DIV/0!</v>
      </c>
      <c r="H1006" s="136">
        <f t="shared" si="152"/>
        <v>19900</v>
      </c>
      <c r="I1006" t="e">
        <f>SQRT(($C$5/2)^2-($C$5/2)^2*'(OLD) bottom seam length'!H1006^2/($C$6/2)^2)</f>
        <v>#DIV/0!</v>
      </c>
      <c r="K1006" s="136">
        <f t="shared" si="153"/>
        <v>19900</v>
      </c>
      <c r="L1006" t="e">
        <f>SQRT(($C$5/2)^2-($C$5/2)^2*'(OLD) bottom seam length'!K1006^2/($C$6/2)^2)</f>
        <v>#DIV/0!</v>
      </c>
      <c r="O1006" s="136">
        <f t="shared" si="154"/>
        <v>19900</v>
      </c>
      <c r="P1006" t="b">
        <f t="shared" si="155"/>
        <v>0</v>
      </c>
      <c r="T1006" s="136">
        <f t="shared" si="156"/>
        <v>19880</v>
      </c>
      <c r="U1006" t="e">
        <f>SQRT(($U$6/2)^2-($U$6/2)^2*'(OLD) bottom seam length'!T1006^2/($U$7/2)^2)</f>
        <v>#VALUE!</v>
      </c>
      <c r="W1006" s="136">
        <f t="shared" si="157"/>
        <v>19880</v>
      </c>
      <c r="X1006" t="e">
        <f>SQRT(($U$6/2)^2-($U$6/2)^2*'(OLD) bottom seam length'!W1006^2/($U$7/2)^2)</f>
        <v>#VALUE!</v>
      </c>
      <c r="Z1006" s="136">
        <f t="shared" si="158"/>
        <v>19880</v>
      </c>
      <c r="AA1006" t="e">
        <f>SQRT(($U$6/2)^2-($U$6/2)^2*'(OLD) bottom seam length'!Z1006^2/($U$7/2)^2)</f>
        <v>#VALUE!</v>
      </c>
      <c r="AC1006" s="136">
        <f t="shared" si="159"/>
        <v>19880</v>
      </c>
      <c r="AD1006" t="e">
        <f>SQRT(($U$6/2)^2-($U$6/2)^2*'(OLD) bottom seam length'!AC1006^2/($U$7/2)^2)</f>
        <v>#VALUE!</v>
      </c>
    </row>
    <row r="1007" spans="2:30">
      <c r="B1007" s="136">
        <f t="shared" si="150"/>
        <v>19920</v>
      </c>
      <c r="C1007" t="e">
        <f>SQRT(($C$5/2)^2-($C$5/2)^2*'(OLD) bottom seam length'!B1007^2/($C$6/2)^2)</f>
        <v>#DIV/0!</v>
      </c>
      <c r="E1007" s="136">
        <f t="shared" si="151"/>
        <v>19920</v>
      </c>
      <c r="F1007" t="e">
        <f>SQRT(($C$5/2)^2-($C$5/2)^2*'(OLD) bottom seam length'!E1007^2/($C$6/2)^2)</f>
        <v>#DIV/0!</v>
      </c>
      <c r="H1007" s="136">
        <f t="shared" si="152"/>
        <v>19920</v>
      </c>
      <c r="I1007" t="e">
        <f>SQRT(($C$5/2)^2-($C$5/2)^2*'(OLD) bottom seam length'!H1007^2/($C$6/2)^2)</f>
        <v>#DIV/0!</v>
      </c>
      <c r="K1007" s="136">
        <f t="shared" si="153"/>
        <v>19920</v>
      </c>
      <c r="L1007" t="e">
        <f>SQRT(($C$5/2)^2-($C$5/2)^2*'(OLD) bottom seam length'!K1007^2/($C$6/2)^2)</f>
        <v>#DIV/0!</v>
      </c>
      <c r="O1007" s="136">
        <f t="shared" si="154"/>
        <v>19920</v>
      </c>
      <c r="P1007" t="b">
        <f t="shared" si="155"/>
        <v>0</v>
      </c>
      <c r="T1007" s="136">
        <f t="shared" si="156"/>
        <v>19900</v>
      </c>
      <c r="U1007" t="e">
        <f>SQRT(($U$6/2)^2-($U$6/2)^2*'(OLD) bottom seam length'!T1007^2/($U$7/2)^2)</f>
        <v>#VALUE!</v>
      </c>
      <c r="W1007" s="136">
        <f t="shared" si="157"/>
        <v>19900</v>
      </c>
      <c r="X1007" t="e">
        <f>SQRT(($U$6/2)^2-($U$6/2)^2*'(OLD) bottom seam length'!W1007^2/($U$7/2)^2)</f>
        <v>#VALUE!</v>
      </c>
      <c r="Z1007" s="136">
        <f t="shared" si="158"/>
        <v>19900</v>
      </c>
      <c r="AA1007" t="e">
        <f>SQRT(($U$6/2)^2-($U$6/2)^2*'(OLD) bottom seam length'!Z1007^2/($U$7/2)^2)</f>
        <v>#VALUE!</v>
      </c>
      <c r="AC1007" s="136">
        <f t="shared" si="159"/>
        <v>19900</v>
      </c>
      <c r="AD1007" t="e">
        <f>SQRT(($U$6/2)^2-($U$6/2)^2*'(OLD) bottom seam length'!AC1007^2/($U$7/2)^2)</f>
        <v>#VALUE!</v>
      </c>
    </row>
    <row r="1008" spans="2:30">
      <c r="B1008" s="136">
        <f t="shared" si="150"/>
        <v>19940</v>
      </c>
      <c r="C1008" t="e">
        <f>SQRT(($C$5/2)^2-($C$5/2)^2*'(OLD) bottom seam length'!B1008^2/($C$6/2)^2)</f>
        <v>#DIV/0!</v>
      </c>
      <c r="E1008" s="136">
        <f t="shared" si="151"/>
        <v>19940</v>
      </c>
      <c r="F1008" t="e">
        <f>SQRT(($C$5/2)^2-($C$5/2)^2*'(OLD) bottom seam length'!E1008^2/($C$6/2)^2)</f>
        <v>#DIV/0!</v>
      </c>
      <c r="H1008" s="136">
        <f t="shared" si="152"/>
        <v>19940</v>
      </c>
      <c r="I1008" t="e">
        <f>SQRT(($C$5/2)^2-($C$5/2)^2*'(OLD) bottom seam length'!H1008^2/($C$6/2)^2)</f>
        <v>#DIV/0!</v>
      </c>
      <c r="K1008" s="136">
        <f t="shared" si="153"/>
        <v>19940</v>
      </c>
      <c r="L1008" t="e">
        <f>SQRT(($C$5/2)^2-($C$5/2)^2*'(OLD) bottom seam length'!K1008^2/($C$6/2)^2)</f>
        <v>#DIV/0!</v>
      </c>
      <c r="O1008" s="136">
        <f t="shared" si="154"/>
        <v>19940</v>
      </c>
      <c r="P1008" t="b">
        <f t="shared" si="155"/>
        <v>0</v>
      </c>
      <c r="T1008" s="136">
        <f t="shared" si="156"/>
        <v>19920</v>
      </c>
      <c r="U1008" t="e">
        <f>SQRT(($U$6/2)^2-($U$6/2)^2*'(OLD) bottom seam length'!T1008^2/($U$7/2)^2)</f>
        <v>#VALUE!</v>
      </c>
      <c r="W1008" s="136">
        <f t="shared" si="157"/>
        <v>19920</v>
      </c>
      <c r="X1008" t="e">
        <f>SQRT(($U$6/2)^2-($U$6/2)^2*'(OLD) bottom seam length'!W1008^2/($U$7/2)^2)</f>
        <v>#VALUE!</v>
      </c>
      <c r="Z1008" s="136">
        <f t="shared" si="158"/>
        <v>19920</v>
      </c>
      <c r="AA1008" t="e">
        <f>SQRT(($U$6/2)^2-($U$6/2)^2*'(OLD) bottom seam length'!Z1008^2/($U$7/2)^2)</f>
        <v>#VALUE!</v>
      </c>
      <c r="AC1008" s="136">
        <f t="shared" si="159"/>
        <v>19920</v>
      </c>
      <c r="AD1008" t="e">
        <f>SQRT(($U$6/2)^2-($U$6/2)^2*'(OLD) bottom seam length'!AC1008^2/($U$7/2)^2)</f>
        <v>#VALUE!</v>
      </c>
    </row>
    <row r="1009" spans="2:30">
      <c r="B1009" s="136">
        <f t="shared" si="150"/>
        <v>19960</v>
      </c>
      <c r="C1009" t="e">
        <f>SQRT(($C$5/2)^2-($C$5/2)^2*'(OLD) bottom seam length'!B1009^2/($C$6/2)^2)</f>
        <v>#DIV/0!</v>
      </c>
      <c r="E1009" s="136">
        <f t="shared" si="151"/>
        <v>19960</v>
      </c>
      <c r="F1009" t="e">
        <f>SQRT(($C$5/2)^2-($C$5/2)^2*'(OLD) bottom seam length'!E1009^2/($C$6/2)^2)</f>
        <v>#DIV/0!</v>
      </c>
      <c r="H1009" s="136">
        <f t="shared" si="152"/>
        <v>19960</v>
      </c>
      <c r="I1009" t="e">
        <f>SQRT(($C$5/2)^2-($C$5/2)^2*'(OLD) bottom seam length'!H1009^2/($C$6/2)^2)</f>
        <v>#DIV/0!</v>
      </c>
      <c r="K1009" s="136">
        <f t="shared" si="153"/>
        <v>19960</v>
      </c>
      <c r="L1009" t="e">
        <f>SQRT(($C$5/2)^2-($C$5/2)^2*'(OLD) bottom seam length'!K1009^2/($C$6/2)^2)</f>
        <v>#DIV/0!</v>
      </c>
      <c r="O1009" s="136">
        <f t="shared" si="154"/>
        <v>19960</v>
      </c>
      <c r="P1009" t="b">
        <f t="shared" si="155"/>
        <v>0</v>
      </c>
      <c r="T1009" s="136">
        <f t="shared" si="156"/>
        <v>19940</v>
      </c>
      <c r="U1009" t="e">
        <f>SQRT(($U$6/2)^2-($U$6/2)^2*'(OLD) bottom seam length'!T1009^2/($U$7/2)^2)</f>
        <v>#VALUE!</v>
      </c>
      <c r="W1009" s="136">
        <f t="shared" si="157"/>
        <v>19940</v>
      </c>
      <c r="X1009" t="e">
        <f>SQRT(($U$6/2)^2-($U$6/2)^2*'(OLD) bottom seam length'!W1009^2/($U$7/2)^2)</f>
        <v>#VALUE!</v>
      </c>
      <c r="Z1009" s="136">
        <f t="shared" si="158"/>
        <v>19940</v>
      </c>
      <c r="AA1009" t="e">
        <f>SQRT(($U$6/2)^2-($U$6/2)^2*'(OLD) bottom seam length'!Z1009^2/($U$7/2)^2)</f>
        <v>#VALUE!</v>
      </c>
      <c r="AC1009" s="136">
        <f t="shared" si="159"/>
        <v>19940</v>
      </c>
      <c r="AD1009" t="e">
        <f>SQRT(($U$6/2)^2-($U$6/2)^2*'(OLD) bottom seam length'!AC1009^2/($U$7/2)^2)</f>
        <v>#VALUE!</v>
      </c>
    </row>
    <row r="1010" spans="2:30">
      <c r="B1010" s="136">
        <f t="shared" si="150"/>
        <v>19980</v>
      </c>
      <c r="C1010" t="e">
        <f>SQRT(($C$5/2)^2-($C$5/2)^2*'(OLD) bottom seam length'!B1010^2/($C$6/2)^2)</f>
        <v>#DIV/0!</v>
      </c>
      <c r="E1010" s="136">
        <f t="shared" si="151"/>
        <v>19980</v>
      </c>
      <c r="F1010" t="e">
        <f>SQRT(($C$5/2)^2-($C$5/2)^2*'(OLD) bottom seam length'!E1010^2/($C$6/2)^2)</f>
        <v>#DIV/0!</v>
      </c>
      <c r="H1010" s="136">
        <f t="shared" si="152"/>
        <v>19980</v>
      </c>
      <c r="I1010" t="e">
        <f>SQRT(($C$5/2)^2-($C$5/2)^2*'(OLD) bottom seam length'!H1010^2/($C$6/2)^2)</f>
        <v>#DIV/0!</v>
      </c>
      <c r="K1010" s="136">
        <f t="shared" si="153"/>
        <v>19980</v>
      </c>
      <c r="L1010" t="e">
        <f>SQRT(($C$5/2)^2-($C$5/2)^2*'(OLD) bottom seam length'!K1010^2/($C$6/2)^2)</f>
        <v>#DIV/0!</v>
      </c>
      <c r="O1010" s="136">
        <f t="shared" si="154"/>
        <v>19980</v>
      </c>
      <c r="P1010" t="b">
        <f t="shared" si="155"/>
        <v>0</v>
      </c>
      <c r="T1010" s="136">
        <f t="shared" si="156"/>
        <v>19960</v>
      </c>
      <c r="U1010" t="e">
        <f>SQRT(($U$6/2)^2-($U$6/2)^2*'(OLD) bottom seam length'!T1010^2/($U$7/2)^2)</f>
        <v>#VALUE!</v>
      </c>
      <c r="W1010" s="136">
        <f t="shared" si="157"/>
        <v>19960</v>
      </c>
      <c r="X1010" t="e">
        <f>SQRT(($U$6/2)^2-($U$6/2)^2*'(OLD) bottom seam length'!W1010^2/($U$7/2)^2)</f>
        <v>#VALUE!</v>
      </c>
      <c r="Z1010" s="136">
        <f t="shared" si="158"/>
        <v>19960</v>
      </c>
      <c r="AA1010" t="e">
        <f>SQRT(($U$6/2)^2-($U$6/2)^2*'(OLD) bottom seam length'!Z1010^2/($U$7/2)^2)</f>
        <v>#VALUE!</v>
      </c>
      <c r="AC1010" s="136">
        <f t="shared" si="159"/>
        <v>19960</v>
      </c>
      <c r="AD1010" t="e">
        <f>SQRT(($U$6/2)^2-($U$6/2)^2*'(OLD) bottom seam length'!AC1010^2/($U$7/2)^2)</f>
        <v>#VALUE!</v>
      </c>
    </row>
    <row r="1011" spans="2:30">
      <c r="B1011" s="136">
        <f t="shared" si="150"/>
        <v>20000</v>
      </c>
      <c r="C1011" t="e">
        <f>SQRT(($C$5/2)^2-($C$5/2)^2*'(OLD) bottom seam length'!B1011^2/($C$6/2)^2)</f>
        <v>#DIV/0!</v>
      </c>
      <c r="E1011" s="136">
        <f t="shared" si="151"/>
        <v>20000</v>
      </c>
      <c r="F1011" t="e">
        <f>SQRT(($C$5/2)^2-($C$5/2)^2*'(OLD) bottom seam length'!E1011^2/($C$6/2)^2)</f>
        <v>#DIV/0!</v>
      </c>
      <c r="H1011" s="136">
        <f t="shared" si="152"/>
        <v>20000</v>
      </c>
      <c r="I1011" t="e">
        <f>SQRT(($C$5/2)^2-($C$5/2)^2*'(OLD) bottom seam length'!H1011^2/($C$6/2)^2)</f>
        <v>#DIV/0!</v>
      </c>
      <c r="K1011" s="136">
        <f t="shared" si="153"/>
        <v>20000</v>
      </c>
      <c r="L1011" t="e">
        <f>SQRT(($C$5/2)^2-($C$5/2)^2*'(OLD) bottom seam length'!K1011^2/($C$6/2)^2)</f>
        <v>#DIV/0!</v>
      </c>
      <c r="O1011" s="136">
        <f t="shared" si="154"/>
        <v>20000</v>
      </c>
      <c r="P1011" t="b">
        <f t="shared" si="155"/>
        <v>0</v>
      </c>
      <c r="T1011" s="136">
        <f t="shared" si="156"/>
        <v>19980</v>
      </c>
      <c r="U1011" t="e">
        <f>SQRT(($U$6/2)^2-($U$6/2)^2*'(OLD) bottom seam length'!T1011^2/($U$7/2)^2)</f>
        <v>#VALUE!</v>
      </c>
      <c r="W1011" s="136">
        <f t="shared" si="157"/>
        <v>19980</v>
      </c>
      <c r="X1011" t="e">
        <f>SQRT(($U$6/2)^2-($U$6/2)^2*'(OLD) bottom seam length'!W1011^2/($U$7/2)^2)</f>
        <v>#VALUE!</v>
      </c>
      <c r="Z1011" s="136">
        <f t="shared" si="158"/>
        <v>19980</v>
      </c>
      <c r="AA1011" t="e">
        <f>SQRT(($U$6/2)^2-($U$6/2)^2*'(OLD) bottom seam length'!Z1011^2/($U$7/2)^2)</f>
        <v>#VALUE!</v>
      </c>
      <c r="AC1011" s="136">
        <f t="shared" si="159"/>
        <v>19980</v>
      </c>
      <c r="AD1011" t="e">
        <f>SQRT(($U$6/2)^2-($U$6/2)^2*'(OLD) bottom seam length'!AC1011^2/($U$7/2)^2)</f>
        <v>#VALUE!</v>
      </c>
    </row>
    <row r="1012" spans="2:30">
      <c r="B1012" s="136">
        <f t="shared" si="150"/>
        <v>20020</v>
      </c>
      <c r="C1012" t="e">
        <f>SQRT(($C$5/2)^2-($C$5/2)^2*'(OLD) bottom seam length'!B1012^2/($C$6/2)^2)</f>
        <v>#DIV/0!</v>
      </c>
      <c r="E1012" s="136">
        <f t="shared" si="151"/>
        <v>20020</v>
      </c>
      <c r="F1012" t="e">
        <f>SQRT(($C$5/2)^2-($C$5/2)^2*'(OLD) bottom seam length'!E1012^2/($C$6/2)^2)</f>
        <v>#DIV/0!</v>
      </c>
      <c r="H1012" s="136">
        <f t="shared" si="152"/>
        <v>20020</v>
      </c>
      <c r="I1012" t="e">
        <f>SQRT(($C$5/2)^2-($C$5/2)^2*'(OLD) bottom seam length'!H1012^2/($C$6/2)^2)</f>
        <v>#DIV/0!</v>
      </c>
      <c r="K1012" s="136">
        <f t="shared" si="153"/>
        <v>20020</v>
      </c>
      <c r="L1012" t="e">
        <f>SQRT(($C$5/2)^2-($C$5/2)^2*'(OLD) bottom seam length'!K1012^2/($C$6/2)^2)</f>
        <v>#DIV/0!</v>
      </c>
      <c r="O1012" s="136">
        <f t="shared" si="154"/>
        <v>20020</v>
      </c>
      <c r="P1012" t="b">
        <f t="shared" si="155"/>
        <v>0</v>
      </c>
      <c r="T1012" s="136">
        <f t="shared" si="156"/>
        <v>20000</v>
      </c>
      <c r="U1012" t="e">
        <f>SQRT(($U$6/2)^2-($U$6/2)^2*'(OLD) bottom seam length'!T1012^2/($U$7/2)^2)</f>
        <v>#VALUE!</v>
      </c>
      <c r="W1012" s="136">
        <f t="shared" si="157"/>
        <v>20000</v>
      </c>
      <c r="X1012" t="e">
        <f>SQRT(($U$6/2)^2-($U$6/2)^2*'(OLD) bottom seam length'!W1012^2/($U$7/2)^2)</f>
        <v>#VALUE!</v>
      </c>
      <c r="Z1012" s="136">
        <f t="shared" si="158"/>
        <v>20000</v>
      </c>
      <c r="AA1012" t="e">
        <f>SQRT(($U$6/2)^2-($U$6/2)^2*'(OLD) bottom seam length'!Z1012^2/($U$7/2)^2)</f>
        <v>#VALUE!</v>
      </c>
      <c r="AC1012" s="136">
        <f t="shared" si="159"/>
        <v>20000</v>
      </c>
      <c r="AD1012" t="e">
        <f>SQRT(($U$6/2)^2-($U$6/2)^2*'(OLD) bottom seam length'!AC1012^2/($U$7/2)^2)</f>
        <v>#VALUE!</v>
      </c>
    </row>
    <row r="1013" spans="2:30">
      <c r="B1013" s="136">
        <f t="shared" si="150"/>
        <v>20040</v>
      </c>
      <c r="C1013" t="e">
        <f>SQRT(($C$5/2)^2-($C$5/2)^2*'(OLD) bottom seam length'!B1013^2/($C$6/2)^2)</f>
        <v>#DIV/0!</v>
      </c>
      <c r="E1013" s="136">
        <f t="shared" si="151"/>
        <v>20040</v>
      </c>
      <c r="F1013" t="e">
        <f>SQRT(($C$5/2)^2-($C$5/2)^2*'(OLD) bottom seam length'!E1013^2/($C$6/2)^2)</f>
        <v>#DIV/0!</v>
      </c>
      <c r="H1013" s="136">
        <f t="shared" si="152"/>
        <v>20040</v>
      </c>
      <c r="I1013" t="e">
        <f>SQRT(($C$5/2)^2-($C$5/2)^2*'(OLD) bottom seam length'!H1013^2/($C$6/2)^2)</f>
        <v>#DIV/0!</v>
      </c>
      <c r="K1013" s="136">
        <f t="shared" si="153"/>
        <v>20040</v>
      </c>
      <c r="L1013" t="e">
        <f>SQRT(($C$5/2)^2-($C$5/2)^2*'(OLD) bottom seam length'!K1013^2/($C$6/2)^2)</f>
        <v>#DIV/0!</v>
      </c>
      <c r="O1013" s="136">
        <f t="shared" si="154"/>
        <v>20040</v>
      </c>
      <c r="P1013" t="b">
        <f t="shared" si="155"/>
        <v>0</v>
      </c>
      <c r="T1013" s="136">
        <f t="shared" si="156"/>
        <v>20020</v>
      </c>
      <c r="U1013" t="e">
        <f>SQRT(($U$6/2)^2-($U$6/2)^2*'(OLD) bottom seam length'!T1013^2/($U$7/2)^2)</f>
        <v>#VALUE!</v>
      </c>
      <c r="W1013" s="136">
        <f t="shared" si="157"/>
        <v>20020</v>
      </c>
      <c r="X1013" t="e">
        <f>SQRT(($U$6/2)^2-($U$6/2)^2*'(OLD) bottom seam length'!W1013^2/($U$7/2)^2)</f>
        <v>#VALUE!</v>
      </c>
      <c r="Z1013" s="136">
        <f t="shared" si="158"/>
        <v>20020</v>
      </c>
      <c r="AA1013" t="e">
        <f>SQRT(($U$6/2)^2-($U$6/2)^2*'(OLD) bottom seam length'!Z1013^2/($U$7/2)^2)</f>
        <v>#VALUE!</v>
      </c>
      <c r="AC1013" s="136">
        <f t="shared" si="159"/>
        <v>20020</v>
      </c>
      <c r="AD1013" t="e">
        <f>SQRT(($U$6/2)^2-($U$6/2)^2*'(OLD) bottom seam length'!AC1013^2/($U$7/2)^2)</f>
        <v>#VALUE!</v>
      </c>
    </row>
    <row r="1014" spans="2:30">
      <c r="B1014" s="136">
        <f t="shared" si="150"/>
        <v>20060</v>
      </c>
      <c r="C1014" t="e">
        <f>SQRT(($C$5/2)^2-($C$5/2)^2*'(OLD) bottom seam length'!B1014^2/($C$6/2)^2)</f>
        <v>#DIV/0!</v>
      </c>
      <c r="E1014" s="136">
        <f t="shared" si="151"/>
        <v>20060</v>
      </c>
      <c r="F1014" t="e">
        <f>SQRT(($C$5/2)^2-($C$5/2)^2*'(OLD) bottom seam length'!E1014^2/($C$6/2)^2)</f>
        <v>#DIV/0!</v>
      </c>
      <c r="H1014" s="136">
        <f t="shared" si="152"/>
        <v>20060</v>
      </c>
      <c r="I1014" t="e">
        <f>SQRT(($C$5/2)^2-($C$5/2)^2*'(OLD) bottom seam length'!H1014^2/($C$6/2)^2)</f>
        <v>#DIV/0!</v>
      </c>
      <c r="K1014" s="136">
        <f t="shared" si="153"/>
        <v>20060</v>
      </c>
      <c r="L1014" t="e">
        <f>SQRT(($C$5/2)^2-($C$5/2)^2*'(OLD) bottom seam length'!K1014^2/($C$6/2)^2)</f>
        <v>#DIV/0!</v>
      </c>
      <c r="O1014" s="136">
        <f t="shared" si="154"/>
        <v>20060</v>
      </c>
      <c r="P1014" t="b">
        <f t="shared" si="155"/>
        <v>0</v>
      </c>
      <c r="T1014" s="136">
        <f t="shared" si="156"/>
        <v>20040</v>
      </c>
      <c r="U1014" t="e">
        <f>SQRT(($U$6/2)^2-($U$6/2)^2*'(OLD) bottom seam length'!T1014^2/($U$7/2)^2)</f>
        <v>#VALUE!</v>
      </c>
      <c r="W1014" s="136">
        <f t="shared" si="157"/>
        <v>20040</v>
      </c>
      <c r="X1014" t="e">
        <f>SQRT(($U$6/2)^2-($U$6/2)^2*'(OLD) bottom seam length'!W1014^2/($U$7/2)^2)</f>
        <v>#VALUE!</v>
      </c>
      <c r="Z1014" s="136">
        <f t="shared" si="158"/>
        <v>20040</v>
      </c>
      <c r="AA1014" t="e">
        <f>SQRT(($U$6/2)^2-($U$6/2)^2*'(OLD) bottom seam length'!Z1014^2/($U$7/2)^2)</f>
        <v>#VALUE!</v>
      </c>
      <c r="AC1014" s="136">
        <f t="shared" si="159"/>
        <v>20040</v>
      </c>
      <c r="AD1014" t="e">
        <f>SQRT(($U$6/2)^2-($U$6/2)^2*'(OLD) bottom seam length'!AC1014^2/($U$7/2)^2)</f>
        <v>#VALUE!</v>
      </c>
    </row>
    <row r="1015" spans="2:30">
      <c r="B1015" s="136">
        <f t="shared" si="150"/>
        <v>20080</v>
      </c>
      <c r="C1015" t="e">
        <f>SQRT(($C$5/2)^2-($C$5/2)^2*'(OLD) bottom seam length'!B1015^2/($C$6/2)^2)</f>
        <v>#DIV/0!</v>
      </c>
      <c r="E1015" s="136">
        <f t="shared" si="151"/>
        <v>20080</v>
      </c>
      <c r="F1015" t="e">
        <f>SQRT(($C$5/2)^2-($C$5/2)^2*'(OLD) bottom seam length'!E1015^2/($C$6/2)^2)</f>
        <v>#DIV/0!</v>
      </c>
      <c r="H1015" s="136">
        <f t="shared" si="152"/>
        <v>20080</v>
      </c>
      <c r="I1015" t="e">
        <f>SQRT(($C$5/2)^2-($C$5/2)^2*'(OLD) bottom seam length'!H1015^2/($C$6/2)^2)</f>
        <v>#DIV/0!</v>
      </c>
      <c r="K1015" s="136">
        <f t="shared" si="153"/>
        <v>20080</v>
      </c>
      <c r="L1015" t="e">
        <f>SQRT(($C$5/2)^2-($C$5/2)^2*'(OLD) bottom seam length'!K1015^2/($C$6/2)^2)</f>
        <v>#DIV/0!</v>
      </c>
      <c r="O1015" s="136">
        <f t="shared" si="154"/>
        <v>20080</v>
      </c>
      <c r="P1015" t="b">
        <f t="shared" si="155"/>
        <v>0</v>
      </c>
      <c r="T1015" s="136">
        <f t="shared" si="156"/>
        <v>20060</v>
      </c>
      <c r="U1015" t="e">
        <f>SQRT(($U$6/2)^2-($U$6/2)^2*'(OLD) bottom seam length'!T1015^2/($U$7/2)^2)</f>
        <v>#VALUE!</v>
      </c>
      <c r="W1015" s="136">
        <f t="shared" si="157"/>
        <v>20060</v>
      </c>
      <c r="X1015" t="e">
        <f>SQRT(($U$6/2)^2-($U$6/2)^2*'(OLD) bottom seam length'!W1015^2/($U$7/2)^2)</f>
        <v>#VALUE!</v>
      </c>
      <c r="Z1015" s="136">
        <f t="shared" si="158"/>
        <v>20060</v>
      </c>
      <c r="AA1015" t="e">
        <f>SQRT(($U$6/2)^2-($U$6/2)^2*'(OLD) bottom seam length'!Z1015^2/($U$7/2)^2)</f>
        <v>#VALUE!</v>
      </c>
      <c r="AC1015" s="136">
        <f t="shared" si="159"/>
        <v>20060</v>
      </c>
      <c r="AD1015" t="e">
        <f>SQRT(($U$6/2)^2-($U$6/2)^2*'(OLD) bottom seam length'!AC1015^2/($U$7/2)^2)</f>
        <v>#VALUE!</v>
      </c>
    </row>
    <row r="1016" spans="2:30">
      <c r="B1016" s="136">
        <f t="shared" si="150"/>
        <v>20100</v>
      </c>
      <c r="C1016" t="e">
        <f>SQRT(($C$5/2)^2-($C$5/2)^2*'(OLD) bottom seam length'!B1016^2/($C$6/2)^2)</f>
        <v>#DIV/0!</v>
      </c>
      <c r="E1016" s="136">
        <f t="shared" si="151"/>
        <v>20100</v>
      </c>
      <c r="F1016" t="e">
        <f>SQRT(($C$5/2)^2-($C$5/2)^2*'(OLD) bottom seam length'!E1016^2/($C$6/2)^2)</f>
        <v>#DIV/0!</v>
      </c>
      <c r="H1016" s="136">
        <f t="shared" si="152"/>
        <v>20100</v>
      </c>
      <c r="I1016" t="e">
        <f>SQRT(($C$5/2)^2-($C$5/2)^2*'(OLD) bottom seam length'!H1016^2/($C$6/2)^2)</f>
        <v>#DIV/0!</v>
      </c>
      <c r="K1016" s="136">
        <f t="shared" si="153"/>
        <v>20100</v>
      </c>
      <c r="L1016" t="e">
        <f>SQRT(($C$5/2)^2-($C$5/2)^2*'(OLD) bottom seam length'!K1016^2/($C$6/2)^2)</f>
        <v>#DIV/0!</v>
      </c>
      <c r="O1016" s="136">
        <f t="shared" si="154"/>
        <v>20100</v>
      </c>
      <c r="P1016" t="b">
        <f t="shared" si="155"/>
        <v>0</v>
      </c>
      <c r="T1016" s="136">
        <f t="shared" si="156"/>
        <v>20080</v>
      </c>
      <c r="U1016" t="e">
        <f>SQRT(($U$6/2)^2-($U$6/2)^2*'(OLD) bottom seam length'!T1016^2/($U$7/2)^2)</f>
        <v>#VALUE!</v>
      </c>
      <c r="W1016" s="136">
        <f t="shared" si="157"/>
        <v>20080</v>
      </c>
      <c r="X1016" t="e">
        <f>SQRT(($U$6/2)^2-($U$6/2)^2*'(OLD) bottom seam length'!W1016^2/($U$7/2)^2)</f>
        <v>#VALUE!</v>
      </c>
      <c r="Z1016" s="136">
        <f t="shared" si="158"/>
        <v>20080</v>
      </c>
      <c r="AA1016" t="e">
        <f>SQRT(($U$6/2)^2-($U$6/2)^2*'(OLD) bottom seam length'!Z1016^2/($U$7/2)^2)</f>
        <v>#VALUE!</v>
      </c>
      <c r="AC1016" s="136">
        <f t="shared" si="159"/>
        <v>20080</v>
      </c>
      <c r="AD1016" t="e">
        <f>SQRT(($U$6/2)^2-($U$6/2)^2*'(OLD) bottom seam length'!AC1016^2/($U$7/2)^2)</f>
        <v>#VALUE!</v>
      </c>
    </row>
    <row r="1017" spans="2:30">
      <c r="B1017" s="136">
        <f t="shared" si="150"/>
        <v>20120</v>
      </c>
      <c r="C1017" t="e">
        <f>SQRT(($C$5/2)^2-($C$5/2)^2*'(OLD) bottom seam length'!B1017^2/($C$6/2)^2)</f>
        <v>#DIV/0!</v>
      </c>
      <c r="E1017" s="136">
        <f t="shared" si="151"/>
        <v>20120</v>
      </c>
      <c r="F1017" t="e">
        <f>SQRT(($C$5/2)^2-($C$5/2)^2*'(OLD) bottom seam length'!E1017^2/($C$6/2)^2)</f>
        <v>#DIV/0!</v>
      </c>
      <c r="H1017" s="136">
        <f t="shared" si="152"/>
        <v>20120</v>
      </c>
      <c r="I1017" t="e">
        <f>SQRT(($C$5/2)^2-($C$5/2)^2*'(OLD) bottom seam length'!H1017^2/($C$6/2)^2)</f>
        <v>#DIV/0!</v>
      </c>
      <c r="K1017" s="136">
        <f t="shared" si="153"/>
        <v>20120</v>
      </c>
      <c r="L1017" t="e">
        <f>SQRT(($C$5/2)^2-($C$5/2)^2*'(OLD) bottom seam length'!K1017^2/($C$6/2)^2)</f>
        <v>#DIV/0!</v>
      </c>
      <c r="O1017" s="136">
        <f t="shared" si="154"/>
        <v>20120</v>
      </c>
      <c r="P1017" t="b">
        <f t="shared" si="155"/>
        <v>0</v>
      </c>
      <c r="T1017" s="136">
        <f t="shared" si="156"/>
        <v>20100</v>
      </c>
      <c r="U1017" t="e">
        <f>SQRT(($U$6/2)^2-($U$6/2)^2*'(OLD) bottom seam length'!T1017^2/($U$7/2)^2)</f>
        <v>#VALUE!</v>
      </c>
      <c r="W1017" s="136">
        <f t="shared" si="157"/>
        <v>20100</v>
      </c>
      <c r="X1017" t="e">
        <f>SQRT(($U$6/2)^2-($U$6/2)^2*'(OLD) bottom seam length'!W1017^2/($U$7/2)^2)</f>
        <v>#VALUE!</v>
      </c>
      <c r="Z1017" s="136">
        <f t="shared" si="158"/>
        <v>20100</v>
      </c>
      <c r="AA1017" t="e">
        <f>SQRT(($U$6/2)^2-($U$6/2)^2*'(OLD) bottom seam length'!Z1017^2/($U$7/2)^2)</f>
        <v>#VALUE!</v>
      </c>
      <c r="AC1017" s="136">
        <f t="shared" si="159"/>
        <v>20100</v>
      </c>
      <c r="AD1017" t="e">
        <f>SQRT(($U$6/2)^2-($U$6/2)^2*'(OLD) bottom seam length'!AC1017^2/($U$7/2)^2)</f>
        <v>#VALUE!</v>
      </c>
    </row>
    <row r="1018" spans="2:30">
      <c r="B1018" s="136">
        <f t="shared" si="150"/>
        <v>20140</v>
      </c>
      <c r="C1018" t="e">
        <f>SQRT(($C$5/2)^2-($C$5/2)^2*'(OLD) bottom seam length'!B1018^2/($C$6/2)^2)</f>
        <v>#DIV/0!</v>
      </c>
      <c r="E1018" s="136">
        <f t="shared" si="151"/>
        <v>20140</v>
      </c>
      <c r="F1018" t="e">
        <f>SQRT(($C$5/2)^2-($C$5/2)^2*'(OLD) bottom seam length'!E1018^2/($C$6/2)^2)</f>
        <v>#DIV/0!</v>
      </c>
      <c r="H1018" s="136">
        <f t="shared" si="152"/>
        <v>20140</v>
      </c>
      <c r="I1018" t="e">
        <f>SQRT(($C$5/2)^2-($C$5/2)^2*'(OLD) bottom seam length'!H1018^2/($C$6/2)^2)</f>
        <v>#DIV/0!</v>
      </c>
      <c r="K1018" s="136">
        <f t="shared" si="153"/>
        <v>20140</v>
      </c>
      <c r="L1018" t="e">
        <f>SQRT(($C$5/2)^2-($C$5/2)^2*'(OLD) bottom seam length'!K1018^2/($C$6/2)^2)</f>
        <v>#DIV/0!</v>
      </c>
      <c r="O1018" s="136">
        <f t="shared" si="154"/>
        <v>20140</v>
      </c>
      <c r="P1018" t="b">
        <f t="shared" si="155"/>
        <v>0</v>
      </c>
      <c r="T1018" s="136">
        <f t="shared" si="156"/>
        <v>20120</v>
      </c>
      <c r="U1018" t="e">
        <f>SQRT(($U$6/2)^2-($U$6/2)^2*'(OLD) bottom seam length'!T1018^2/($U$7/2)^2)</f>
        <v>#VALUE!</v>
      </c>
      <c r="W1018" s="136">
        <f t="shared" si="157"/>
        <v>20120</v>
      </c>
      <c r="X1018" t="e">
        <f>SQRT(($U$6/2)^2-($U$6/2)^2*'(OLD) bottom seam length'!W1018^2/($U$7/2)^2)</f>
        <v>#VALUE!</v>
      </c>
      <c r="Z1018" s="136">
        <f t="shared" si="158"/>
        <v>20120</v>
      </c>
      <c r="AA1018" t="e">
        <f>SQRT(($U$6/2)^2-($U$6/2)^2*'(OLD) bottom seam length'!Z1018^2/($U$7/2)^2)</f>
        <v>#VALUE!</v>
      </c>
      <c r="AC1018" s="136">
        <f t="shared" si="159"/>
        <v>20120</v>
      </c>
      <c r="AD1018" t="e">
        <f>SQRT(($U$6/2)^2-($U$6/2)^2*'(OLD) bottom seam length'!AC1018^2/($U$7/2)^2)</f>
        <v>#VALUE!</v>
      </c>
    </row>
    <row r="1019" spans="2:30">
      <c r="B1019" s="136">
        <f t="shared" si="150"/>
        <v>20160</v>
      </c>
      <c r="C1019" t="e">
        <f>SQRT(($C$5/2)^2-($C$5/2)^2*'(OLD) bottom seam length'!B1019^2/($C$6/2)^2)</f>
        <v>#DIV/0!</v>
      </c>
      <c r="E1019" s="136">
        <f t="shared" si="151"/>
        <v>20160</v>
      </c>
      <c r="F1019" t="e">
        <f>SQRT(($C$5/2)^2-($C$5/2)^2*'(OLD) bottom seam length'!E1019^2/($C$6/2)^2)</f>
        <v>#DIV/0!</v>
      </c>
      <c r="H1019" s="136">
        <f t="shared" si="152"/>
        <v>20160</v>
      </c>
      <c r="I1019" t="e">
        <f>SQRT(($C$5/2)^2-($C$5/2)^2*'(OLD) bottom seam length'!H1019^2/($C$6/2)^2)</f>
        <v>#DIV/0!</v>
      </c>
      <c r="K1019" s="136">
        <f t="shared" si="153"/>
        <v>20160</v>
      </c>
      <c r="L1019" t="e">
        <f>SQRT(($C$5/2)^2-($C$5/2)^2*'(OLD) bottom seam length'!K1019^2/($C$6/2)^2)</f>
        <v>#DIV/0!</v>
      </c>
      <c r="O1019" s="136">
        <f t="shared" si="154"/>
        <v>20160</v>
      </c>
      <c r="P1019" t="b">
        <f t="shared" si="155"/>
        <v>0</v>
      </c>
      <c r="T1019" s="136">
        <f t="shared" si="156"/>
        <v>20140</v>
      </c>
      <c r="U1019" t="e">
        <f>SQRT(($U$6/2)^2-($U$6/2)^2*'(OLD) bottom seam length'!T1019^2/($U$7/2)^2)</f>
        <v>#VALUE!</v>
      </c>
      <c r="W1019" s="136">
        <f t="shared" si="157"/>
        <v>20140</v>
      </c>
      <c r="X1019" t="e">
        <f>SQRT(($U$6/2)^2-($U$6/2)^2*'(OLD) bottom seam length'!W1019^2/($U$7/2)^2)</f>
        <v>#VALUE!</v>
      </c>
      <c r="Z1019" s="136">
        <f t="shared" si="158"/>
        <v>20140</v>
      </c>
      <c r="AA1019" t="e">
        <f>SQRT(($U$6/2)^2-($U$6/2)^2*'(OLD) bottom seam length'!Z1019^2/($U$7/2)^2)</f>
        <v>#VALUE!</v>
      </c>
      <c r="AC1019" s="136">
        <f t="shared" si="159"/>
        <v>20140</v>
      </c>
      <c r="AD1019" t="e">
        <f>SQRT(($U$6/2)^2-($U$6/2)^2*'(OLD) bottom seam length'!AC1019^2/($U$7/2)^2)</f>
        <v>#VALUE!</v>
      </c>
    </row>
    <row r="1020" spans="2:30">
      <c r="B1020" s="136">
        <f t="shared" si="150"/>
        <v>20180</v>
      </c>
      <c r="C1020" t="e">
        <f>SQRT(($C$5/2)^2-($C$5/2)^2*'(OLD) bottom seam length'!B1020^2/($C$6/2)^2)</f>
        <v>#DIV/0!</v>
      </c>
      <c r="E1020" s="136">
        <f t="shared" si="151"/>
        <v>20180</v>
      </c>
      <c r="F1020" t="e">
        <f>SQRT(($C$5/2)^2-($C$5/2)^2*'(OLD) bottom seam length'!E1020^2/($C$6/2)^2)</f>
        <v>#DIV/0!</v>
      </c>
      <c r="H1020" s="136">
        <f t="shared" si="152"/>
        <v>20180</v>
      </c>
      <c r="I1020" t="e">
        <f>SQRT(($C$5/2)^2-($C$5/2)^2*'(OLD) bottom seam length'!H1020^2/($C$6/2)^2)</f>
        <v>#DIV/0!</v>
      </c>
      <c r="K1020" s="136">
        <f t="shared" si="153"/>
        <v>20180</v>
      </c>
      <c r="L1020" t="e">
        <f>SQRT(($C$5/2)^2-($C$5/2)^2*'(OLD) bottom seam length'!K1020^2/($C$6/2)^2)</f>
        <v>#DIV/0!</v>
      </c>
      <c r="O1020" s="136">
        <f t="shared" si="154"/>
        <v>20180</v>
      </c>
      <c r="P1020" t="b">
        <f t="shared" si="155"/>
        <v>0</v>
      </c>
      <c r="T1020" s="136">
        <f t="shared" si="156"/>
        <v>20160</v>
      </c>
      <c r="U1020" t="e">
        <f>SQRT(($U$6/2)^2-($U$6/2)^2*'(OLD) bottom seam length'!T1020^2/($U$7/2)^2)</f>
        <v>#VALUE!</v>
      </c>
      <c r="W1020" s="136">
        <f t="shared" si="157"/>
        <v>20160</v>
      </c>
      <c r="X1020" t="e">
        <f>SQRT(($U$6/2)^2-($U$6/2)^2*'(OLD) bottom seam length'!W1020^2/($U$7/2)^2)</f>
        <v>#VALUE!</v>
      </c>
      <c r="Z1020" s="136">
        <f t="shared" si="158"/>
        <v>20160</v>
      </c>
      <c r="AA1020" t="e">
        <f>SQRT(($U$6/2)^2-($U$6/2)^2*'(OLD) bottom seam length'!Z1020^2/($U$7/2)^2)</f>
        <v>#VALUE!</v>
      </c>
      <c r="AC1020" s="136">
        <f t="shared" si="159"/>
        <v>20160</v>
      </c>
      <c r="AD1020" t="e">
        <f>SQRT(($U$6/2)^2-($U$6/2)^2*'(OLD) bottom seam length'!AC1020^2/($U$7/2)^2)</f>
        <v>#VALUE!</v>
      </c>
    </row>
    <row r="1021" spans="2:30">
      <c r="B1021" s="136">
        <f t="shared" si="150"/>
        <v>20200</v>
      </c>
      <c r="C1021" t="e">
        <f>SQRT(($C$5/2)^2-($C$5/2)^2*'(OLD) bottom seam length'!B1021^2/($C$6/2)^2)</f>
        <v>#DIV/0!</v>
      </c>
      <c r="E1021" s="136">
        <f t="shared" si="151"/>
        <v>20200</v>
      </c>
      <c r="F1021" t="e">
        <f>SQRT(($C$5/2)^2-($C$5/2)^2*'(OLD) bottom seam length'!E1021^2/($C$6/2)^2)</f>
        <v>#DIV/0!</v>
      </c>
      <c r="H1021" s="136">
        <f t="shared" si="152"/>
        <v>20200</v>
      </c>
      <c r="I1021" t="e">
        <f>SQRT(($C$5/2)^2-($C$5/2)^2*'(OLD) bottom seam length'!H1021^2/($C$6/2)^2)</f>
        <v>#DIV/0!</v>
      </c>
      <c r="K1021" s="136">
        <f t="shared" si="153"/>
        <v>20200</v>
      </c>
      <c r="L1021" t="e">
        <f>SQRT(($C$5/2)^2-($C$5/2)^2*'(OLD) bottom seam length'!K1021^2/($C$6/2)^2)</f>
        <v>#DIV/0!</v>
      </c>
      <c r="O1021" s="136">
        <f t="shared" si="154"/>
        <v>20200</v>
      </c>
      <c r="P1021" t="b">
        <f t="shared" si="155"/>
        <v>0</v>
      </c>
      <c r="T1021" s="136">
        <f t="shared" si="156"/>
        <v>20180</v>
      </c>
      <c r="U1021" t="e">
        <f>SQRT(($U$6/2)^2-($U$6/2)^2*'(OLD) bottom seam length'!T1021^2/($U$7/2)^2)</f>
        <v>#VALUE!</v>
      </c>
      <c r="W1021" s="136">
        <f t="shared" si="157"/>
        <v>20180</v>
      </c>
      <c r="X1021" t="e">
        <f>SQRT(($U$6/2)^2-($U$6/2)^2*'(OLD) bottom seam length'!W1021^2/($U$7/2)^2)</f>
        <v>#VALUE!</v>
      </c>
      <c r="Z1021" s="136">
        <f t="shared" si="158"/>
        <v>20180</v>
      </c>
      <c r="AA1021" t="e">
        <f>SQRT(($U$6/2)^2-($U$6/2)^2*'(OLD) bottom seam length'!Z1021^2/($U$7/2)^2)</f>
        <v>#VALUE!</v>
      </c>
      <c r="AC1021" s="136">
        <f t="shared" si="159"/>
        <v>20180</v>
      </c>
      <c r="AD1021" t="e">
        <f>SQRT(($U$6/2)^2-($U$6/2)^2*'(OLD) bottom seam length'!AC1021^2/($U$7/2)^2)</f>
        <v>#VALUE!</v>
      </c>
    </row>
    <row r="1022" spans="2:30">
      <c r="B1022" s="136">
        <f t="shared" si="150"/>
        <v>20220</v>
      </c>
      <c r="C1022" t="e">
        <f>SQRT(($C$5/2)^2-($C$5/2)^2*'(OLD) bottom seam length'!B1022^2/($C$6/2)^2)</f>
        <v>#DIV/0!</v>
      </c>
      <c r="E1022" s="136">
        <f t="shared" si="151"/>
        <v>20220</v>
      </c>
      <c r="F1022" t="e">
        <f>SQRT(($C$5/2)^2-($C$5/2)^2*'(OLD) bottom seam length'!E1022^2/($C$6/2)^2)</f>
        <v>#DIV/0!</v>
      </c>
      <c r="H1022" s="136">
        <f t="shared" si="152"/>
        <v>20220</v>
      </c>
      <c r="I1022" t="e">
        <f>SQRT(($C$5/2)^2-($C$5/2)^2*'(OLD) bottom seam length'!H1022^2/($C$6/2)^2)</f>
        <v>#DIV/0!</v>
      </c>
      <c r="K1022" s="136">
        <f t="shared" si="153"/>
        <v>20220</v>
      </c>
      <c r="L1022" t="e">
        <f>SQRT(($C$5/2)^2-($C$5/2)^2*'(OLD) bottom seam length'!K1022^2/($C$6/2)^2)</f>
        <v>#DIV/0!</v>
      </c>
      <c r="O1022" s="136">
        <f t="shared" si="154"/>
        <v>20220</v>
      </c>
      <c r="P1022" t="b">
        <f t="shared" si="155"/>
        <v>0</v>
      </c>
      <c r="T1022" s="136">
        <f t="shared" si="156"/>
        <v>20200</v>
      </c>
      <c r="U1022" t="e">
        <f>SQRT(($U$6/2)^2-($U$6/2)^2*'(OLD) bottom seam length'!T1022^2/($U$7/2)^2)</f>
        <v>#VALUE!</v>
      </c>
      <c r="W1022" s="136">
        <f t="shared" si="157"/>
        <v>20200</v>
      </c>
      <c r="X1022" t="e">
        <f>SQRT(($U$6/2)^2-($U$6/2)^2*'(OLD) bottom seam length'!W1022^2/($U$7/2)^2)</f>
        <v>#VALUE!</v>
      </c>
      <c r="Z1022" s="136">
        <f t="shared" si="158"/>
        <v>20200</v>
      </c>
      <c r="AA1022" t="e">
        <f>SQRT(($U$6/2)^2-($U$6/2)^2*'(OLD) bottom seam length'!Z1022^2/($U$7/2)^2)</f>
        <v>#VALUE!</v>
      </c>
      <c r="AC1022" s="136">
        <f t="shared" si="159"/>
        <v>20200</v>
      </c>
      <c r="AD1022" t="e">
        <f>SQRT(($U$6/2)^2-($U$6/2)^2*'(OLD) bottom seam length'!AC1022^2/($U$7/2)^2)</f>
        <v>#VALUE!</v>
      </c>
    </row>
    <row r="1023" spans="2:30">
      <c r="B1023" s="136">
        <f t="shared" si="150"/>
        <v>20240</v>
      </c>
      <c r="C1023" t="e">
        <f>SQRT(($C$5/2)^2-($C$5/2)^2*'(OLD) bottom seam length'!B1023^2/($C$6/2)^2)</f>
        <v>#DIV/0!</v>
      </c>
      <c r="E1023" s="136">
        <f t="shared" si="151"/>
        <v>20240</v>
      </c>
      <c r="F1023" t="e">
        <f>SQRT(($C$5/2)^2-($C$5/2)^2*'(OLD) bottom seam length'!E1023^2/($C$6/2)^2)</f>
        <v>#DIV/0!</v>
      </c>
      <c r="H1023" s="136">
        <f t="shared" si="152"/>
        <v>20240</v>
      </c>
      <c r="I1023" t="e">
        <f>SQRT(($C$5/2)^2-($C$5/2)^2*'(OLD) bottom seam length'!H1023^2/($C$6/2)^2)</f>
        <v>#DIV/0!</v>
      </c>
      <c r="K1023" s="136">
        <f t="shared" si="153"/>
        <v>20240</v>
      </c>
      <c r="L1023" t="e">
        <f>SQRT(($C$5/2)^2-($C$5/2)^2*'(OLD) bottom seam length'!K1023^2/($C$6/2)^2)</f>
        <v>#DIV/0!</v>
      </c>
      <c r="O1023" s="136">
        <f t="shared" si="154"/>
        <v>20240</v>
      </c>
      <c r="P1023" t="b">
        <f t="shared" si="155"/>
        <v>0</v>
      </c>
      <c r="T1023" s="136">
        <f t="shared" si="156"/>
        <v>20220</v>
      </c>
      <c r="U1023" t="e">
        <f>SQRT(($U$6/2)^2-($U$6/2)^2*'(OLD) bottom seam length'!T1023^2/($U$7/2)^2)</f>
        <v>#VALUE!</v>
      </c>
      <c r="W1023" s="136">
        <f t="shared" si="157"/>
        <v>20220</v>
      </c>
      <c r="X1023" t="e">
        <f>SQRT(($U$6/2)^2-($U$6/2)^2*'(OLD) bottom seam length'!W1023^2/($U$7/2)^2)</f>
        <v>#VALUE!</v>
      </c>
      <c r="Z1023" s="136">
        <f t="shared" si="158"/>
        <v>20220</v>
      </c>
      <c r="AA1023" t="e">
        <f>SQRT(($U$6/2)^2-($U$6/2)^2*'(OLD) bottom seam length'!Z1023^2/($U$7/2)^2)</f>
        <v>#VALUE!</v>
      </c>
      <c r="AC1023" s="136">
        <f t="shared" si="159"/>
        <v>20220</v>
      </c>
      <c r="AD1023" t="e">
        <f>SQRT(($U$6/2)^2-($U$6/2)^2*'(OLD) bottom seam length'!AC1023^2/($U$7/2)^2)</f>
        <v>#VALUE!</v>
      </c>
    </row>
    <row r="1024" spans="2:30">
      <c r="B1024" s="136">
        <f t="shared" si="150"/>
        <v>20260</v>
      </c>
      <c r="C1024" t="e">
        <f>SQRT(($C$5/2)^2-($C$5/2)^2*'(OLD) bottom seam length'!B1024^2/($C$6/2)^2)</f>
        <v>#DIV/0!</v>
      </c>
      <c r="E1024" s="136">
        <f t="shared" si="151"/>
        <v>20260</v>
      </c>
      <c r="F1024" t="e">
        <f>SQRT(($C$5/2)^2-($C$5/2)^2*'(OLD) bottom seam length'!E1024^2/($C$6/2)^2)</f>
        <v>#DIV/0!</v>
      </c>
      <c r="H1024" s="136">
        <f t="shared" si="152"/>
        <v>20260</v>
      </c>
      <c r="I1024" t="e">
        <f>SQRT(($C$5/2)^2-($C$5/2)^2*'(OLD) bottom seam length'!H1024^2/($C$6/2)^2)</f>
        <v>#DIV/0!</v>
      </c>
      <c r="K1024" s="136">
        <f t="shared" si="153"/>
        <v>20260</v>
      </c>
      <c r="L1024" t="e">
        <f>SQRT(($C$5/2)^2-($C$5/2)^2*'(OLD) bottom seam length'!K1024^2/($C$6/2)^2)</f>
        <v>#DIV/0!</v>
      </c>
      <c r="O1024" s="136">
        <f t="shared" si="154"/>
        <v>20260</v>
      </c>
      <c r="P1024" t="b">
        <f t="shared" si="155"/>
        <v>0</v>
      </c>
      <c r="T1024" s="136">
        <f t="shared" si="156"/>
        <v>20240</v>
      </c>
      <c r="U1024" t="e">
        <f>SQRT(($U$6/2)^2-($U$6/2)^2*'(OLD) bottom seam length'!T1024^2/($U$7/2)^2)</f>
        <v>#VALUE!</v>
      </c>
      <c r="W1024" s="136">
        <f t="shared" si="157"/>
        <v>20240</v>
      </c>
      <c r="X1024" t="e">
        <f>SQRT(($U$6/2)^2-($U$6/2)^2*'(OLD) bottom seam length'!W1024^2/($U$7/2)^2)</f>
        <v>#VALUE!</v>
      </c>
      <c r="Z1024" s="136">
        <f t="shared" si="158"/>
        <v>20240</v>
      </c>
      <c r="AA1024" t="e">
        <f>SQRT(($U$6/2)^2-($U$6/2)^2*'(OLD) bottom seam length'!Z1024^2/($U$7/2)^2)</f>
        <v>#VALUE!</v>
      </c>
      <c r="AC1024" s="136">
        <f t="shared" si="159"/>
        <v>20240</v>
      </c>
      <c r="AD1024" t="e">
        <f>SQRT(($U$6/2)^2-($U$6/2)^2*'(OLD) bottom seam length'!AC1024^2/($U$7/2)^2)</f>
        <v>#VALUE!</v>
      </c>
    </row>
    <row r="1025" spans="2:30">
      <c r="B1025" s="136">
        <f t="shared" si="150"/>
        <v>20280</v>
      </c>
      <c r="C1025" t="e">
        <f>SQRT(($C$5/2)^2-($C$5/2)^2*'(OLD) bottom seam length'!B1025^2/($C$6/2)^2)</f>
        <v>#DIV/0!</v>
      </c>
      <c r="E1025" s="136">
        <f t="shared" si="151"/>
        <v>20280</v>
      </c>
      <c r="F1025" t="e">
        <f>SQRT(($C$5/2)^2-($C$5/2)^2*'(OLD) bottom seam length'!E1025^2/($C$6/2)^2)</f>
        <v>#DIV/0!</v>
      </c>
      <c r="H1025" s="136">
        <f t="shared" si="152"/>
        <v>20280</v>
      </c>
      <c r="I1025" t="e">
        <f>SQRT(($C$5/2)^2-($C$5/2)^2*'(OLD) bottom seam length'!H1025^2/($C$6/2)^2)</f>
        <v>#DIV/0!</v>
      </c>
      <c r="K1025" s="136">
        <f t="shared" si="153"/>
        <v>20280</v>
      </c>
      <c r="L1025" t="e">
        <f>SQRT(($C$5/2)^2-($C$5/2)^2*'(OLD) bottom seam length'!K1025^2/($C$6/2)^2)</f>
        <v>#DIV/0!</v>
      </c>
      <c r="O1025" s="136">
        <f t="shared" si="154"/>
        <v>20280</v>
      </c>
      <c r="P1025" t="b">
        <f t="shared" si="155"/>
        <v>0</v>
      </c>
      <c r="T1025" s="136">
        <f t="shared" si="156"/>
        <v>20260</v>
      </c>
      <c r="U1025" t="e">
        <f>SQRT(($U$6/2)^2-($U$6/2)^2*'(OLD) bottom seam length'!T1025^2/($U$7/2)^2)</f>
        <v>#VALUE!</v>
      </c>
      <c r="W1025" s="136">
        <f t="shared" si="157"/>
        <v>20260</v>
      </c>
      <c r="X1025" t="e">
        <f>SQRT(($U$6/2)^2-($U$6/2)^2*'(OLD) bottom seam length'!W1025^2/($U$7/2)^2)</f>
        <v>#VALUE!</v>
      </c>
      <c r="Z1025" s="136">
        <f t="shared" si="158"/>
        <v>20260</v>
      </c>
      <c r="AA1025" t="e">
        <f>SQRT(($U$6/2)^2-($U$6/2)^2*'(OLD) bottom seam length'!Z1025^2/($U$7/2)^2)</f>
        <v>#VALUE!</v>
      </c>
      <c r="AC1025" s="136">
        <f t="shared" si="159"/>
        <v>20260</v>
      </c>
      <c r="AD1025" t="e">
        <f>SQRT(($U$6/2)^2-($U$6/2)^2*'(OLD) bottom seam length'!AC1025^2/($U$7/2)^2)</f>
        <v>#VALUE!</v>
      </c>
    </row>
    <row r="1026" spans="2:30">
      <c r="B1026" s="136">
        <f t="shared" si="150"/>
        <v>20300</v>
      </c>
      <c r="C1026" t="e">
        <f>SQRT(($C$5/2)^2-($C$5/2)^2*'(OLD) bottom seam length'!B1026^2/($C$6/2)^2)</f>
        <v>#DIV/0!</v>
      </c>
      <c r="E1026" s="136">
        <f t="shared" si="151"/>
        <v>20300</v>
      </c>
      <c r="F1026" t="e">
        <f>SQRT(($C$5/2)^2-($C$5/2)^2*'(OLD) bottom seam length'!E1026^2/($C$6/2)^2)</f>
        <v>#DIV/0!</v>
      </c>
      <c r="H1026" s="136">
        <f t="shared" si="152"/>
        <v>20300</v>
      </c>
      <c r="I1026" t="e">
        <f>SQRT(($C$5/2)^2-($C$5/2)^2*'(OLD) bottom seam length'!H1026^2/($C$6/2)^2)</f>
        <v>#DIV/0!</v>
      </c>
      <c r="K1026" s="136">
        <f t="shared" si="153"/>
        <v>20300</v>
      </c>
      <c r="L1026" t="e">
        <f>SQRT(($C$5/2)^2-($C$5/2)^2*'(OLD) bottom seam length'!K1026^2/($C$6/2)^2)</f>
        <v>#DIV/0!</v>
      </c>
      <c r="O1026" s="136">
        <f t="shared" si="154"/>
        <v>20300</v>
      </c>
      <c r="P1026" t="b">
        <f t="shared" si="155"/>
        <v>0</v>
      </c>
      <c r="T1026" s="136">
        <f t="shared" si="156"/>
        <v>20280</v>
      </c>
      <c r="U1026" t="e">
        <f>SQRT(($U$6/2)^2-($U$6/2)^2*'(OLD) bottom seam length'!T1026^2/($U$7/2)^2)</f>
        <v>#VALUE!</v>
      </c>
      <c r="W1026" s="136">
        <f t="shared" si="157"/>
        <v>20280</v>
      </c>
      <c r="X1026" t="e">
        <f>SQRT(($U$6/2)^2-($U$6/2)^2*'(OLD) bottom seam length'!W1026^2/($U$7/2)^2)</f>
        <v>#VALUE!</v>
      </c>
      <c r="Z1026" s="136">
        <f t="shared" si="158"/>
        <v>20280</v>
      </c>
      <c r="AA1026" t="e">
        <f>SQRT(($U$6/2)^2-($U$6/2)^2*'(OLD) bottom seam length'!Z1026^2/($U$7/2)^2)</f>
        <v>#VALUE!</v>
      </c>
      <c r="AC1026" s="136">
        <f t="shared" si="159"/>
        <v>20280</v>
      </c>
      <c r="AD1026" t="e">
        <f>SQRT(($U$6/2)^2-($U$6/2)^2*'(OLD) bottom seam length'!AC1026^2/($U$7/2)^2)</f>
        <v>#VALUE!</v>
      </c>
    </row>
    <row r="1027" spans="2:30">
      <c r="B1027" s="136">
        <f t="shared" si="150"/>
        <v>20320</v>
      </c>
      <c r="C1027" t="e">
        <f>SQRT(($C$5/2)^2-($C$5/2)^2*'(OLD) bottom seam length'!B1027^2/($C$6/2)^2)</f>
        <v>#DIV/0!</v>
      </c>
      <c r="E1027" s="136">
        <f t="shared" si="151"/>
        <v>20320</v>
      </c>
      <c r="F1027" t="e">
        <f>SQRT(($C$5/2)^2-($C$5/2)^2*'(OLD) bottom seam length'!E1027^2/($C$6/2)^2)</f>
        <v>#DIV/0!</v>
      </c>
      <c r="H1027" s="136">
        <f t="shared" si="152"/>
        <v>20320</v>
      </c>
      <c r="I1027" t="e">
        <f>SQRT(($C$5/2)^2-($C$5/2)^2*'(OLD) bottom seam length'!H1027^2/($C$6/2)^2)</f>
        <v>#DIV/0!</v>
      </c>
      <c r="K1027" s="136">
        <f t="shared" si="153"/>
        <v>20320</v>
      </c>
      <c r="L1027" t="e">
        <f>SQRT(($C$5/2)^2-($C$5/2)^2*'(OLD) bottom seam length'!K1027^2/($C$6/2)^2)</f>
        <v>#DIV/0!</v>
      </c>
      <c r="O1027" s="136">
        <f t="shared" si="154"/>
        <v>20320</v>
      </c>
      <c r="P1027" t="b">
        <f t="shared" si="155"/>
        <v>0</v>
      </c>
      <c r="T1027" s="136">
        <f t="shared" si="156"/>
        <v>20300</v>
      </c>
      <c r="U1027" t="e">
        <f>SQRT(($U$6/2)^2-($U$6/2)^2*'(OLD) bottom seam length'!T1027^2/($U$7/2)^2)</f>
        <v>#VALUE!</v>
      </c>
      <c r="W1027" s="136">
        <f t="shared" si="157"/>
        <v>20300</v>
      </c>
      <c r="X1027" t="e">
        <f>SQRT(($U$6/2)^2-($U$6/2)^2*'(OLD) bottom seam length'!W1027^2/($U$7/2)^2)</f>
        <v>#VALUE!</v>
      </c>
      <c r="Z1027" s="136">
        <f t="shared" si="158"/>
        <v>20300</v>
      </c>
      <c r="AA1027" t="e">
        <f>SQRT(($U$6/2)^2-($U$6/2)^2*'(OLD) bottom seam length'!Z1027^2/($U$7/2)^2)</f>
        <v>#VALUE!</v>
      </c>
      <c r="AC1027" s="136">
        <f t="shared" si="159"/>
        <v>20300</v>
      </c>
      <c r="AD1027" t="e">
        <f>SQRT(($U$6/2)^2-($U$6/2)^2*'(OLD) bottom seam length'!AC1027^2/($U$7/2)^2)</f>
        <v>#VALUE!</v>
      </c>
    </row>
    <row r="1028" spans="2:30">
      <c r="B1028" s="136">
        <f t="shared" si="150"/>
        <v>20340</v>
      </c>
      <c r="C1028" t="e">
        <f>SQRT(($C$5/2)^2-($C$5/2)^2*'(OLD) bottom seam length'!B1028^2/($C$6/2)^2)</f>
        <v>#DIV/0!</v>
      </c>
      <c r="E1028" s="136">
        <f t="shared" si="151"/>
        <v>20340</v>
      </c>
      <c r="F1028" t="e">
        <f>SQRT(($C$5/2)^2-($C$5/2)^2*'(OLD) bottom seam length'!E1028^2/($C$6/2)^2)</f>
        <v>#DIV/0!</v>
      </c>
      <c r="H1028" s="136">
        <f t="shared" si="152"/>
        <v>20340</v>
      </c>
      <c r="I1028" t="e">
        <f>SQRT(($C$5/2)^2-($C$5/2)^2*'(OLD) bottom seam length'!H1028^2/($C$6/2)^2)</f>
        <v>#DIV/0!</v>
      </c>
      <c r="K1028" s="136">
        <f t="shared" si="153"/>
        <v>20340</v>
      </c>
      <c r="L1028" t="e">
        <f>SQRT(($C$5/2)^2-($C$5/2)^2*'(OLD) bottom seam length'!K1028^2/($C$6/2)^2)</f>
        <v>#DIV/0!</v>
      </c>
      <c r="O1028" s="136">
        <f t="shared" si="154"/>
        <v>20340</v>
      </c>
      <c r="P1028" t="b">
        <f t="shared" si="155"/>
        <v>0</v>
      </c>
      <c r="T1028" s="136">
        <f t="shared" si="156"/>
        <v>20320</v>
      </c>
      <c r="U1028" t="e">
        <f>SQRT(($U$6/2)^2-($U$6/2)^2*'(OLD) bottom seam length'!T1028^2/($U$7/2)^2)</f>
        <v>#VALUE!</v>
      </c>
      <c r="W1028" s="136">
        <f t="shared" si="157"/>
        <v>20320</v>
      </c>
      <c r="X1028" t="e">
        <f>SQRT(($U$6/2)^2-($U$6/2)^2*'(OLD) bottom seam length'!W1028^2/($U$7/2)^2)</f>
        <v>#VALUE!</v>
      </c>
      <c r="Z1028" s="136">
        <f t="shared" si="158"/>
        <v>20320</v>
      </c>
      <c r="AA1028" t="e">
        <f>SQRT(($U$6/2)^2-($U$6/2)^2*'(OLD) bottom seam length'!Z1028^2/($U$7/2)^2)</f>
        <v>#VALUE!</v>
      </c>
      <c r="AC1028" s="136">
        <f t="shared" si="159"/>
        <v>20320</v>
      </c>
      <c r="AD1028" t="e">
        <f>SQRT(($U$6/2)^2-($U$6/2)^2*'(OLD) bottom seam length'!AC1028^2/($U$7/2)^2)</f>
        <v>#VALUE!</v>
      </c>
    </row>
    <row r="1029" spans="2:30">
      <c r="B1029" s="136">
        <f t="shared" si="150"/>
        <v>20360</v>
      </c>
      <c r="C1029" t="e">
        <f>SQRT(($C$5/2)^2-($C$5/2)^2*'(OLD) bottom seam length'!B1029^2/($C$6/2)^2)</f>
        <v>#DIV/0!</v>
      </c>
      <c r="E1029" s="136">
        <f t="shared" si="151"/>
        <v>20360</v>
      </c>
      <c r="F1029" t="e">
        <f>SQRT(($C$5/2)^2-($C$5/2)^2*'(OLD) bottom seam length'!E1029^2/($C$6/2)^2)</f>
        <v>#DIV/0!</v>
      </c>
      <c r="H1029" s="136">
        <f t="shared" si="152"/>
        <v>20360</v>
      </c>
      <c r="I1029" t="e">
        <f>SQRT(($C$5/2)^2-($C$5/2)^2*'(OLD) bottom seam length'!H1029^2/($C$6/2)^2)</f>
        <v>#DIV/0!</v>
      </c>
      <c r="K1029" s="136">
        <f t="shared" si="153"/>
        <v>20360</v>
      </c>
      <c r="L1029" t="e">
        <f>SQRT(($C$5/2)^2-($C$5/2)^2*'(OLD) bottom seam length'!K1029^2/($C$6/2)^2)</f>
        <v>#DIV/0!</v>
      </c>
      <c r="O1029" s="136">
        <f t="shared" si="154"/>
        <v>20360</v>
      </c>
      <c r="P1029" t="b">
        <f t="shared" si="155"/>
        <v>0</v>
      </c>
      <c r="T1029" s="136">
        <f t="shared" si="156"/>
        <v>20340</v>
      </c>
      <c r="U1029" t="e">
        <f>SQRT(($U$6/2)^2-($U$6/2)^2*'(OLD) bottom seam length'!T1029^2/($U$7/2)^2)</f>
        <v>#VALUE!</v>
      </c>
      <c r="W1029" s="136">
        <f t="shared" si="157"/>
        <v>20340</v>
      </c>
      <c r="X1029" t="e">
        <f>SQRT(($U$6/2)^2-($U$6/2)^2*'(OLD) bottom seam length'!W1029^2/($U$7/2)^2)</f>
        <v>#VALUE!</v>
      </c>
      <c r="Z1029" s="136">
        <f t="shared" si="158"/>
        <v>20340</v>
      </c>
      <c r="AA1029" t="e">
        <f>SQRT(($U$6/2)^2-($U$6/2)^2*'(OLD) bottom seam length'!Z1029^2/($U$7/2)^2)</f>
        <v>#VALUE!</v>
      </c>
      <c r="AC1029" s="136">
        <f t="shared" si="159"/>
        <v>20340</v>
      </c>
      <c r="AD1029" t="e">
        <f>SQRT(($U$6/2)^2-($U$6/2)^2*'(OLD) bottom seam length'!AC1029^2/($U$7/2)^2)</f>
        <v>#VALUE!</v>
      </c>
    </row>
    <row r="1030" spans="2:30">
      <c r="B1030" s="136">
        <f t="shared" si="150"/>
        <v>20380</v>
      </c>
      <c r="C1030" t="e">
        <f>SQRT(($C$5/2)^2-($C$5/2)^2*'(OLD) bottom seam length'!B1030^2/($C$6/2)^2)</f>
        <v>#DIV/0!</v>
      </c>
      <c r="E1030" s="136">
        <f t="shared" si="151"/>
        <v>20380</v>
      </c>
      <c r="F1030" t="e">
        <f>SQRT(($C$5/2)^2-($C$5/2)^2*'(OLD) bottom seam length'!E1030^2/($C$6/2)^2)</f>
        <v>#DIV/0!</v>
      </c>
      <c r="H1030" s="136">
        <f t="shared" si="152"/>
        <v>20380</v>
      </c>
      <c r="I1030" t="e">
        <f>SQRT(($C$5/2)^2-($C$5/2)^2*'(OLD) bottom seam length'!H1030^2/($C$6/2)^2)</f>
        <v>#DIV/0!</v>
      </c>
      <c r="K1030" s="136">
        <f t="shared" si="153"/>
        <v>20380</v>
      </c>
      <c r="L1030" t="e">
        <f>SQRT(($C$5/2)^2-($C$5/2)^2*'(OLD) bottom seam length'!K1030^2/($C$6/2)^2)</f>
        <v>#DIV/0!</v>
      </c>
      <c r="O1030" s="136">
        <f t="shared" si="154"/>
        <v>20380</v>
      </c>
      <c r="P1030" t="b">
        <f t="shared" si="155"/>
        <v>0</v>
      </c>
      <c r="T1030" s="136">
        <f t="shared" si="156"/>
        <v>20360</v>
      </c>
      <c r="U1030" t="e">
        <f>SQRT(($U$6/2)^2-($U$6/2)^2*'(OLD) bottom seam length'!T1030^2/($U$7/2)^2)</f>
        <v>#VALUE!</v>
      </c>
      <c r="W1030" s="136">
        <f t="shared" si="157"/>
        <v>20360</v>
      </c>
      <c r="X1030" t="e">
        <f>SQRT(($U$6/2)^2-($U$6/2)^2*'(OLD) bottom seam length'!W1030^2/($U$7/2)^2)</f>
        <v>#VALUE!</v>
      </c>
      <c r="Z1030" s="136">
        <f t="shared" si="158"/>
        <v>20360</v>
      </c>
      <c r="AA1030" t="e">
        <f>SQRT(($U$6/2)^2-($U$6/2)^2*'(OLD) bottom seam length'!Z1030^2/($U$7/2)^2)</f>
        <v>#VALUE!</v>
      </c>
      <c r="AC1030" s="136">
        <f t="shared" si="159"/>
        <v>20360</v>
      </c>
      <c r="AD1030" t="e">
        <f>SQRT(($U$6/2)^2-($U$6/2)^2*'(OLD) bottom seam length'!AC1030^2/($U$7/2)^2)</f>
        <v>#VALUE!</v>
      </c>
    </row>
    <row r="1031" spans="2:30">
      <c r="B1031" s="136">
        <f t="shared" si="150"/>
        <v>20400</v>
      </c>
      <c r="C1031" t="e">
        <f>SQRT(($C$5/2)^2-($C$5/2)^2*'(OLD) bottom seam length'!B1031^2/($C$6/2)^2)</f>
        <v>#DIV/0!</v>
      </c>
      <c r="E1031" s="136">
        <f t="shared" si="151"/>
        <v>20400</v>
      </c>
      <c r="F1031" t="e">
        <f>SQRT(($C$5/2)^2-($C$5/2)^2*'(OLD) bottom seam length'!E1031^2/($C$6/2)^2)</f>
        <v>#DIV/0!</v>
      </c>
      <c r="H1031" s="136">
        <f t="shared" si="152"/>
        <v>20400</v>
      </c>
      <c r="I1031" t="e">
        <f>SQRT(($C$5/2)^2-($C$5/2)^2*'(OLD) bottom seam length'!H1031^2/($C$6/2)^2)</f>
        <v>#DIV/0!</v>
      </c>
      <c r="K1031" s="136">
        <f t="shared" si="153"/>
        <v>20400</v>
      </c>
      <c r="L1031" t="e">
        <f>SQRT(($C$5/2)^2-($C$5/2)^2*'(OLD) bottom seam length'!K1031^2/($C$6/2)^2)</f>
        <v>#DIV/0!</v>
      </c>
      <c r="O1031" s="136">
        <f t="shared" si="154"/>
        <v>20400</v>
      </c>
      <c r="P1031" t="b">
        <f t="shared" si="155"/>
        <v>0</v>
      </c>
      <c r="T1031" s="136">
        <f t="shared" si="156"/>
        <v>20380</v>
      </c>
      <c r="U1031" t="e">
        <f>SQRT(($U$6/2)^2-($U$6/2)^2*'(OLD) bottom seam length'!T1031^2/($U$7/2)^2)</f>
        <v>#VALUE!</v>
      </c>
      <c r="W1031" s="136">
        <f t="shared" si="157"/>
        <v>20380</v>
      </c>
      <c r="X1031" t="e">
        <f>SQRT(($U$6/2)^2-($U$6/2)^2*'(OLD) bottom seam length'!W1031^2/($U$7/2)^2)</f>
        <v>#VALUE!</v>
      </c>
      <c r="Z1031" s="136">
        <f t="shared" si="158"/>
        <v>20380</v>
      </c>
      <c r="AA1031" t="e">
        <f>SQRT(($U$6/2)^2-($U$6/2)^2*'(OLD) bottom seam length'!Z1031^2/($U$7/2)^2)</f>
        <v>#VALUE!</v>
      </c>
      <c r="AC1031" s="136">
        <f t="shared" si="159"/>
        <v>20380</v>
      </c>
      <c r="AD1031" t="e">
        <f>SQRT(($U$6/2)^2-($U$6/2)^2*'(OLD) bottom seam length'!AC1031^2/($U$7/2)^2)</f>
        <v>#VALUE!</v>
      </c>
    </row>
    <row r="1032" spans="2:30">
      <c r="B1032" s="136">
        <f t="shared" si="150"/>
        <v>20420</v>
      </c>
      <c r="C1032" t="e">
        <f>SQRT(($C$5/2)^2-($C$5/2)^2*'(OLD) bottom seam length'!B1032^2/($C$6/2)^2)</f>
        <v>#DIV/0!</v>
      </c>
      <c r="E1032" s="136">
        <f t="shared" si="151"/>
        <v>20420</v>
      </c>
      <c r="F1032" t="e">
        <f>SQRT(($C$5/2)^2-($C$5/2)^2*'(OLD) bottom seam length'!E1032^2/($C$6/2)^2)</f>
        <v>#DIV/0!</v>
      </c>
      <c r="H1032" s="136">
        <f t="shared" si="152"/>
        <v>20420</v>
      </c>
      <c r="I1032" t="e">
        <f>SQRT(($C$5/2)^2-($C$5/2)^2*'(OLD) bottom seam length'!H1032^2/($C$6/2)^2)</f>
        <v>#DIV/0!</v>
      </c>
      <c r="K1032" s="136">
        <f t="shared" si="153"/>
        <v>20420</v>
      </c>
      <c r="L1032" t="e">
        <f>SQRT(($C$5/2)^2-($C$5/2)^2*'(OLD) bottom seam length'!K1032^2/($C$6/2)^2)</f>
        <v>#DIV/0!</v>
      </c>
      <c r="O1032" s="136">
        <f t="shared" si="154"/>
        <v>20420</v>
      </c>
      <c r="P1032" t="b">
        <f t="shared" si="155"/>
        <v>0</v>
      </c>
      <c r="T1032" s="136">
        <f t="shared" si="156"/>
        <v>20400</v>
      </c>
      <c r="U1032" t="e">
        <f>SQRT(($U$6/2)^2-($U$6/2)^2*'(OLD) bottom seam length'!T1032^2/($U$7/2)^2)</f>
        <v>#VALUE!</v>
      </c>
      <c r="W1032" s="136">
        <f t="shared" si="157"/>
        <v>20400</v>
      </c>
      <c r="X1032" t="e">
        <f>SQRT(($U$6/2)^2-($U$6/2)^2*'(OLD) bottom seam length'!W1032^2/($U$7/2)^2)</f>
        <v>#VALUE!</v>
      </c>
      <c r="Z1032" s="136">
        <f t="shared" si="158"/>
        <v>20400</v>
      </c>
      <c r="AA1032" t="e">
        <f>SQRT(($U$6/2)^2-($U$6/2)^2*'(OLD) bottom seam length'!Z1032^2/($U$7/2)^2)</f>
        <v>#VALUE!</v>
      </c>
      <c r="AC1032" s="136">
        <f t="shared" si="159"/>
        <v>20400</v>
      </c>
      <c r="AD1032" t="e">
        <f>SQRT(($U$6/2)^2-($U$6/2)^2*'(OLD) bottom seam length'!AC1032^2/($U$7/2)^2)</f>
        <v>#VALUE!</v>
      </c>
    </row>
    <row r="1033" spans="2:30">
      <c r="B1033" s="136">
        <f t="shared" si="150"/>
        <v>20440</v>
      </c>
      <c r="C1033" t="e">
        <f>SQRT(($C$5/2)^2-($C$5/2)^2*'(OLD) bottom seam length'!B1033^2/($C$6/2)^2)</f>
        <v>#DIV/0!</v>
      </c>
      <c r="E1033" s="136">
        <f t="shared" si="151"/>
        <v>20440</v>
      </c>
      <c r="F1033" t="e">
        <f>SQRT(($C$5/2)^2-($C$5/2)^2*'(OLD) bottom seam length'!E1033^2/($C$6/2)^2)</f>
        <v>#DIV/0!</v>
      </c>
      <c r="H1033" s="136">
        <f t="shared" si="152"/>
        <v>20440</v>
      </c>
      <c r="I1033" t="e">
        <f>SQRT(($C$5/2)^2-($C$5/2)^2*'(OLD) bottom seam length'!H1033^2/($C$6/2)^2)</f>
        <v>#DIV/0!</v>
      </c>
      <c r="K1033" s="136">
        <f t="shared" si="153"/>
        <v>20440</v>
      </c>
      <c r="L1033" t="e">
        <f>SQRT(($C$5/2)^2-($C$5/2)^2*'(OLD) bottom seam length'!K1033^2/($C$6/2)^2)</f>
        <v>#DIV/0!</v>
      </c>
      <c r="O1033" s="136">
        <f t="shared" si="154"/>
        <v>20440</v>
      </c>
      <c r="P1033" t="b">
        <f t="shared" si="155"/>
        <v>0</v>
      </c>
      <c r="T1033" s="136">
        <f t="shared" si="156"/>
        <v>20420</v>
      </c>
      <c r="U1033" t="e">
        <f>SQRT(($U$6/2)^2-($U$6/2)^2*'(OLD) bottom seam length'!T1033^2/($U$7/2)^2)</f>
        <v>#VALUE!</v>
      </c>
      <c r="W1033" s="136">
        <f t="shared" si="157"/>
        <v>20420</v>
      </c>
      <c r="X1033" t="e">
        <f>SQRT(($U$6/2)^2-($U$6/2)^2*'(OLD) bottom seam length'!W1033^2/($U$7/2)^2)</f>
        <v>#VALUE!</v>
      </c>
      <c r="Z1033" s="136">
        <f t="shared" si="158"/>
        <v>20420</v>
      </c>
      <c r="AA1033" t="e">
        <f>SQRT(($U$6/2)^2-($U$6/2)^2*'(OLD) bottom seam length'!Z1033^2/($U$7/2)^2)</f>
        <v>#VALUE!</v>
      </c>
      <c r="AC1033" s="136">
        <f t="shared" si="159"/>
        <v>20420</v>
      </c>
      <c r="AD1033" t="e">
        <f>SQRT(($U$6/2)^2-($U$6/2)^2*'(OLD) bottom seam length'!AC1033^2/($U$7/2)^2)</f>
        <v>#VALUE!</v>
      </c>
    </row>
    <row r="1034" spans="2:30">
      <c r="B1034" s="136">
        <f t="shared" si="150"/>
        <v>20460</v>
      </c>
      <c r="C1034" t="e">
        <f>SQRT(($C$5/2)^2-($C$5/2)^2*'(OLD) bottom seam length'!B1034^2/($C$6/2)^2)</f>
        <v>#DIV/0!</v>
      </c>
      <c r="E1034" s="136">
        <f t="shared" si="151"/>
        <v>20460</v>
      </c>
      <c r="F1034" t="e">
        <f>SQRT(($C$5/2)^2-($C$5/2)^2*'(OLD) bottom seam length'!E1034^2/($C$6/2)^2)</f>
        <v>#DIV/0!</v>
      </c>
      <c r="H1034" s="136">
        <f t="shared" si="152"/>
        <v>20460</v>
      </c>
      <c r="I1034" t="e">
        <f>SQRT(($C$5/2)^2-($C$5/2)^2*'(OLD) bottom seam length'!H1034^2/($C$6/2)^2)</f>
        <v>#DIV/0!</v>
      </c>
      <c r="K1034" s="136">
        <f t="shared" si="153"/>
        <v>20460</v>
      </c>
      <c r="L1034" t="e">
        <f>SQRT(($C$5/2)^2-($C$5/2)^2*'(OLD) bottom seam length'!K1034^2/($C$6/2)^2)</f>
        <v>#DIV/0!</v>
      </c>
      <c r="O1034" s="136">
        <f t="shared" si="154"/>
        <v>20460</v>
      </c>
      <c r="P1034" t="b">
        <f t="shared" si="155"/>
        <v>0</v>
      </c>
      <c r="T1034" s="136">
        <f t="shared" si="156"/>
        <v>20440</v>
      </c>
      <c r="U1034" t="e">
        <f>SQRT(($U$6/2)^2-($U$6/2)^2*'(OLD) bottom seam length'!T1034^2/($U$7/2)^2)</f>
        <v>#VALUE!</v>
      </c>
      <c r="W1034" s="136">
        <f t="shared" si="157"/>
        <v>20440</v>
      </c>
      <c r="X1034" t="e">
        <f>SQRT(($U$6/2)^2-($U$6/2)^2*'(OLD) bottom seam length'!W1034^2/($U$7/2)^2)</f>
        <v>#VALUE!</v>
      </c>
      <c r="Z1034" s="136">
        <f t="shared" si="158"/>
        <v>20440</v>
      </c>
      <c r="AA1034" t="e">
        <f>SQRT(($U$6/2)^2-($U$6/2)^2*'(OLD) bottom seam length'!Z1034^2/($U$7/2)^2)</f>
        <v>#VALUE!</v>
      </c>
      <c r="AC1034" s="136">
        <f t="shared" si="159"/>
        <v>20440</v>
      </c>
      <c r="AD1034" t="e">
        <f>SQRT(($U$6/2)^2-($U$6/2)^2*'(OLD) bottom seam length'!AC1034^2/($U$7/2)^2)</f>
        <v>#VALUE!</v>
      </c>
    </row>
    <row r="1035" spans="2:30">
      <c r="B1035" s="136">
        <f t="shared" si="150"/>
        <v>20480</v>
      </c>
      <c r="C1035" t="e">
        <f>SQRT(($C$5/2)^2-($C$5/2)^2*'(OLD) bottom seam length'!B1035^2/($C$6/2)^2)</f>
        <v>#DIV/0!</v>
      </c>
      <c r="E1035" s="136">
        <f t="shared" si="151"/>
        <v>20480</v>
      </c>
      <c r="F1035" t="e">
        <f>SQRT(($C$5/2)^2-($C$5/2)^2*'(OLD) bottom seam length'!E1035^2/($C$6/2)^2)</f>
        <v>#DIV/0!</v>
      </c>
      <c r="H1035" s="136">
        <f t="shared" si="152"/>
        <v>20480</v>
      </c>
      <c r="I1035" t="e">
        <f>SQRT(($C$5/2)^2-($C$5/2)^2*'(OLD) bottom seam length'!H1035^2/($C$6/2)^2)</f>
        <v>#DIV/0!</v>
      </c>
      <c r="K1035" s="136">
        <f t="shared" si="153"/>
        <v>20480</v>
      </c>
      <c r="L1035" t="e">
        <f>SQRT(($C$5/2)^2-($C$5/2)^2*'(OLD) bottom seam length'!K1035^2/($C$6/2)^2)</f>
        <v>#DIV/0!</v>
      </c>
      <c r="O1035" s="136">
        <f t="shared" si="154"/>
        <v>20480</v>
      </c>
      <c r="P1035" t="b">
        <f t="shared" si="155"/>
        <v>0</v>
      </c>
      <c r="T1035" s="136">
        <f t="shared" si="156"/>
        <v>20460</v>
      </c>
      <c r="U1035" t="e">
        <f>SQRT(($U$6/2)^2-($U$6/2)^2*'(OLD) bottom seam length'!T1035^2/($U$7/2)^2)</f>
        <v>#VALUE!</v>
      </c>
      <c r="W1035" s="136">
        <f t="shared" si="157"/>
        <v>20460</v>
      </c>
      <c r="X1035" t="e">
        <f>SQRT(($U$6/2)^2-($U$6/2)^2*'(OLD) bottom seam length'!W1035^2/($U$7/2)^2)</f>
        <v>#VALUE!</v>
      </c>
      <c r="Z1035" s="136">
        <f t="shared" si="158"/>
        <v>20460</v>
      </c>
      <c r="AA1035" t="e">
        <f>SQRT(($U$6/2)^2-($U$6/2)^2*'(OLD) bottom seam length'!Z1035^2/($U$7/2)^2)</f>
        <v>#VALUE!</v>
      </c>
      <c r="AC1035" s="136">
        <f t="shared" si="159"/>
        <v>20460</v>
      </c>
      <c r="AD1035" t="e">
        <f>SQRT(($U$6/2)^2-($U$6/2)^2*'(OLD) bottom seam length'!AC1035^2/($U$7/2)^2)</f>
        <v>#VALUE!</v>
      </c>
    </row>
    <row r="1036" spans="2:30">
      <c r="B1036" s="136">
        <f t="shared" ref="B1036:B1099" si="160">B1035+$C$7</f>
        <v>20500</v>
      </c>
      <c r="C1036" t="e">
        <f>SQRT(($C$5/2)^2-($C$5/2)^2*'(OLD) bottom seam length'!B1036^2/($C$6/2)^2)</f>
        <v>#DIV/0!</v>
      </c>
      <c r="E1036" s="136">
        <f t="shared" ref="E1036:E1099" si="161">E1035+$C$7</f>
        <v>20500</v>
      </c>
      <c r="F1036" t="e">
        <f>SQRT(($C$5/2)^2-($C$5/2)^2*'(OLD) bottom seam length'!E1036^2/($C$6/2)^2)</f>
        <v>#DIV/0!</v>
      </c>
      <c r="H1036" s="136">
        <f t="shared" ref="H1036:H1099" si="162">H1035+$C$7</f>
        <v>20500</v>
      </c>
      <c r="I1036" t="e">
        <f>SQRT(($C$5/2)^2-($C$5/2)^2*'(OLD) bottom seam length'!H1036^2/($C$6/2)^2)</f>
        <v>#DIV/0!</v>
      </c>
      <c r="K1036" s="136">
        <f t="shared" ref="K1036:K1099" si="163">K1035+$C$7</f>
        <v>20500</v>
      </c>
      <c r="L1036" t="e">
        <f>SQRT(($C$5/2)^2-($C$5/2)^2*'(OLD) bottom seam length'!K1036^2/($C$6/2)^2)</f>
        <v>#DIV/0!</v>
      </c>
      <c r="O1036" s="136">
        <f t="shared" ref="O1036:O1099" si="164">O1035+$C$7</f>
        <v>20500</v>
      </c>
      <c r="P1036" t="b">
        <f t="shared" ref="P1036:P1099" si="165">IF(O1036&lt;=$P$6,$P$5)</f>
        <v>0</v>
      </c>
      <c r="T1036" s="136">
        <f t="shared" si="156"/>
        <v>20480</v>
      </c>
      <c r="U1036" t="e">
        <f>SQRT(($U$6/2)^2-($U$6/2)^2*'(OLD) bottom seam length'!T1036^2/($U$7/2)^2)</f>
        <v>#VALUE!</v>
      </c>
      <c r="W1036" s="136">
        <f t="shared" si="157"/>
        <v>20480</v>
      </c>
      <c r="X1036" t="e">
        <f>SQRT(($U$6/2)^2-($U$6/2)^2*'(OLD) bottom seam length'!W1036^2/($U$7/2)^2)</f>
        <v>#VALUE!</v>
      </c>
      <c r="Z1036" s="136">
        <f t="shared" si="158"/>
        <v>20480</v>
      </c>
      <c r="AA1036" t="e">
        <f>SQRT(($U$6/2)^2-($U$6/2)^2*'(OLD) bottom seam length'!Z1036^2/($U$7/2)^2)</f>
        <v>#VALUE!</v>
      </c>
      <c r="AC1036" s="136">
        <f t="shared" si="159"/>
        <v>20480</v>
      </c>
      <c r="AD1036" t="e">
        <f>SQRT(($U$6/2)^2-($U$6/2)^2*'(OLD) bottom seam length'!AC1036^2/($U$7/2)^2)</f>
        <v>#VALUE!</v>
      </c>
    </row>
    <row r="1037" spans="2:30">
      <c r="B1037" s="136">
        <f t="shared" si="160"/>
        <v>20520</v>
      </c>
      <c r="C1037" t="e">
        <f>SQRT(($C$5/2)^2-($C$5/2)^2*'(OLD) bottom seam length'!B1037^2/($C$6/2)^2)</f>
        <v>#DIV/0!</v>
      </c>
      <c r="E1037" s="136">
        <f t="shared" si="161"/>
        <v>20520</v>
      </c>
      <c r="F1037" t="e">
        <f>SQRT(($C$5/2)^2-($C$5/2)^2*'(OLD) bottom seam length'!E1037^2/($C$6/2)^2)</f>
        <v>#DIV/0!</v>
      </c>
      <c r="H1037" s="136">
        <f t="shared" si="162"/>
        <v>20520</v>
      </c>
      <c r="I1037" t="e">
        <f>SQRT(($C$5/2)^2-($C$5/2)^2*'(OLD) bottom seam length'!H1037^2/($C$6/2)^2)</f>
        <v>#DIV/0!</v>
      </c>
      <c r="K1037" s="136">
        <f t="shared" si="163"/>
        <v>20520</v>
      </c>
      <c r="L1037" t="e">
        <f>SQRT(($C$5/2)^2-($C$5/2)^2*'(OLD) bottom seam length'!K1037^2/($C$6/2)^2)</f>
        <v>#DIV/0!</v>
      </c>
      <c r="O1037" s="136">
        <f t="shared" si="164"/>
        <v>20520</v>
      </c>
      <c r="P1037" t="b">
        <f t="shared" si="165"/>
        <v>0</v>
      </c>
      <c r="T1037" s="136">
        <f t="shared" ref="T1037:T1100" si="166">T1036+$C$7</f>
        <v>20500</v>
      </c>
      <c r="U1037" t="e">
        <f>SQRT(($U$6/2)^2-($U$6/2)^2*'(OLD) bottom seam length'!T1037^2/($U$7/2)^2)</f>
        <v>#VALUE!</v>
      </c>
      <c r="W1037" s="136">
        <f t="shared" ref="W1037:W1100" si="167">W1036+$C$7</f>
        <v>20500</v>
      </c>
      <c r="X1037" t="e">
        <f>SQRT(($U$6/2)^2-($U$6/2)^2*'(OLD) bottom seam length'!W1037^2/($U$7/2)^2)</f>
        <v>#VALUE!</v>
      </c>
      <c r="Z1037" s="136">
        <f t="shared" ref="Z1037:Z1100" si="168">Z1036+$C$7</f>
        <v>20500</v>
      </c>
      <c r="AA1037" t="e">
        <f>SQRT(($U$6/2)^2-($U$6/2)^2*'(OLD) bottom seam length'!Z1037^2/($U$7/2)^2)</f>
        <v>#VALUE!</v>
      </c>
      <c r="AC1037" s="136">
        <f t="shared" ref="AC1037:AC1100" si="169">AC1036+$C$7</f>
        <v>20500</v>
      </c>
      <c r="AD1037" t="e">
        <f>SQRT(($U$6/2)^2-($U$6/2)^2*'(OLD) bottom seam length'!AC1037^2/($U$7/2)^2)</f>
        <v>#VALUE!</v>
      </c>
    </row>
    <row r="1038" spans="2:30">
      <c r="B1038" s="136">
        <f t="shared" si="160"/>
        <v>20540</v>
      </c>
      <c r="C1038" t="e">
        <f>SQRT(($C$5/2)^2-($C$5/2)^2*'(OLD) bottom seam length'!B1038^2/($C$6/2)^2)</f>
        <v>#DIV/0!</v>
      </c>
      <c r="E1038" s="136">
        <f t="shared" si="161"/>
        <v>20540</v>
      </c>
      <c r="F1038" t="e">
        <f>SQRT(($C$5/2)^2-($C$5/2)^2*'(OLD) bottom seam length'!E1038^2/($C$6/2)^2)</f>
        <v>#DIV/0!</v>
      </c>
      <c r="H1038" s="136">
        <f t="shared" si="162"/>
        <v>20540</v>
      </c>
      <c r="I1038" t="e">
        <f>SQRT(($C$5/2)^2-($C$5/2)^2*'(OLD) bottom seam length'!H1038^2/($C$6/2)^2)</f>
        <v>#DIV/0!</v>
      </c>
      <c r="K1038" s="136">
        <f t="shared" si="163"/>
        <v>20540</v>
      </c>
      <c r="L1038" t="e">
        <f>SQRT(($C$5/2)^2-($C$5/2)^2*'(OLD) bottom seam length'!K1038^2/($C$6/2)^2)</f>
        <v>#DIV/0!</v>
      </c>
      <c r="O1038" s="136">
        <f t="shared" si="164"/>
        <v>20540</v>
      </c>
      <c r="P1038" t="b">
        <f t="shared" si="165"/>
        <v>0</v>
      </c>
      <c r="T1038" s="136">
        <f t="shared" si="166"/>
        <v>20520</v>
      </c>
      <c r="U1038" t="e">
        <f>SQRT(($U$6/2)^2-($U$6/2)^2*'(OLD) bottom seam length'!T1038^2/($U$7/2)^2)</f>
        <v>#VALUE!</v>
      </c>
      <c r="W1038" s="136">
        <f t="shared" si="167"/>
        <v>20520</v>
      </c>
      <c r="X1038" t="e">
        <f>SQRT(($U$6/2)^2-($U$6/2)^2*'(OLD) bottom seam length'!W1038^2/($U$7/2)^2)</f>
        <v>#VALUE!</v>
      </c>
      <c r="Z1038" s="136">
        <f t="shared" si="168"/>
        <v>20520</v>
      </c>
      <c r="AA1038" t="e">
        <f>SQRT(($U$6/2)^2-($U$6/2)^2*'(OLD) bottom seam length'!Z1038^2/($U$7/2)^2)</f>
        <v>#VALUE!</v>
      </c>
      <c r="AC1038" s="136">
        <f t="shared" si="169"/>
        <v>20520</v>
      </c>
      <c r="AD1038" t="e">
        <f>SQRT(($U$6/2)^2-($U$6/2)^2*'(OLD) bottom seam length'!AC1038^2/($U$7/2)^2)</f>
        <v>#VALUE!</v>
      </c>
    </row>
    <row r="1039" spans="2:30">
      <c r="B1039" s="136">
        <f t="shared" si="160"/>
        <v>20560</v>
      </c>
      <c r="C1039" t="e">
        <f>SQRT(($C$5/2)^2-($C$5/2)^2*'(OLD) bottom seam length'!B1039^2/($C$6/2)^2)</f>
        <v>#DIV/0!</v>
      </c>
      <c r="E1039" s="136">
        <f t="shared" si="161"/>
        <v>20560</v>
      </c>
      <c r="F1039" t="e">
        <f>SQRT(($C$5/2)^2-($C$5/2)^2*'(OLD) bottom seam length'!E1039^2/($C$6/2)^2)</f>
        <v>#DIV/0!</v>
      </c>
      <c r="H1039" s="136">
        <f t="shared" si="162"/>
        <v>20560</v>
      </c>
      <c r="I1039" t="e">
        <f>SQRT(($C$5/2)^2-($C$5/2)^2*'(OLD) bottom seam length'!H1039^2/($C$6/2)^2)</f>
        <v>#DIV/0!</v>
      </c>
      <c r="K1039" s="136">
        <f t="shared" si="163"/>
        <v>20560</v>
      </c>
      <c r="L1039" t="e">
        <f>SQRT(($C$5/2)^2-($C$5/2)^2*'(OLD) bottom seam length'!K1039^2/($C$6/2)^2)</f>
        <v>#DIV/0!</v>
      </c>
      <c r="O1039" s="136">
        <f t="shared" si="164"/>
        <v>20560</v>
      </c>
      <c r="P1039" t="b">
        <f t="shared" si="165"/>
        <v>0</v>
      </c>
      <c r="T1039" s="136">
        <f t="shared" si="166"/>
        <v>20540</v>
      </c>
      <c r="U1039" t="e">
        <f>SQRT(($U$6/2)^2-($U$6/2)^2*'(OLD) bottom seam length'!T1039^2/($U$7/2)^2)</f>
        <v>#VALUE!</v>
      </c>
      <c r="W1039" s="136">
        <f t="shared" si="167"/>
        <v>20540</v>
      </c>
      <c r="X1039" t="e">
        <f>SQRT(($U$6/2)^2-($U$6/2)^2*'(OLD) bottom seam length'!W1039^2/($U$7/2)^2)</f>
        <v>#VALUE!</v>
      </c>
      <c r="Z1039" s="136">
        <f t="shared" si="168"/>
        <v>20540</v>
      </c>
      <c r="AA1039" t="e">
        <f>SQRT(($U$6/2)^2-($U$6/2)^2*'(OLD) bottom seam length'!Z1039^2/($U$7/2)^2)</f>
        <v>#VALUE!</v>
      </c>
      <c r="AC1039" s="136">
        <f t="shared" si="169"/>
        <v>20540</v>
      </c>
      <c r="AD1039" t="e">
        <f>SQRT(($U$6/2)^2-($U$6/2)^2*'(OLD) bottom seam length'!AC1039^2/($U$7/2)^2)</f>
        <v>#VALUE!</v>
      </c>
    </row>
    <row r="1040" spans="2:30">
      <c r="B1040" s="136">
        <f t="shared" si="160"/>
        <v>20580</v>
      </c>
      <c r="C1040" t="e">
        <f>SQRT(($C$5/2)^2-($C$5/2)^2*'(OLD) bottom seam length'!B1040^2/($C$6/2)^2)</f>
        <v>#DIV/0!</v>
      </c>
      <c r="E1040" s="136">
        <f t="shared" si="161"/>
        <v>20580</v>
      </c>
      <c r="F1040" t="e">
        <f>SQRT(($C$5/2)^2-($C$5/2)^2*'(OLD) bottom seam length'!E1040^2/($C$6/2)^2)</f>
        <v>#DIV/0!</v>
      </c>
      <c r="H1040" s="136">
        <f t="shared" si="162"/>
        <v>20580</v>
      </c>
      <c r="I1040" t="e">
        <f>SQRT(($C$5/2)^2-($C$5/2)^2*'(OLD) bottom seam length'!H1040^2/($C$6/2)^2)</f>
        <v>#DIV/0!</v>
      </c>
      <c r="K1040" s="136">
        <f t="shared" si="163"/>
        <v>20580</v>
      </c>
      <c r="L1040" t="e">
        <f>SQRT(($C$5/2)^2-($C$5/2)^2*'(OLD) bottom seam length'!K1040^2/($C$6/2)^2)</f>
        <v>#DIV/0!</v>
      </c>
      <c r="O1040" s="136">
        <f t="shared" si="164"/>
        <v>20580</v>
      </c>
      <c r="P1040" t="b">
        <f t="shared" si="165"/>
        <v>0</v>
      </c>
      <c r="T1040" s="136">
        <f t="shared" si="166"/>
        <v>20560</v>
      </c>
      <c r="U1040" t="e">
        <f>SQRT(($U$6/2)^2-($U$6/2)^2*'(OLD) bottom seam length'!T1040^2/($U$7/2)^2)</f>
        <v>#VALUE!</v>
      </c>
      <c r="W1040" s="136">
        <f t="shared" si="167"/>
        <v>20560</v>
      </c>
      <c r="X1040" t="e">
        <f>SQRT(($U$6/2)^2-($U$6/2)^2*'(OLD) bottom seam length'!W1040^2/($U$7/2)^2)</f>
        <v>#VALUE!</v>
      </c>
      <c r="Z1040" s="136">
        <f t="shared" si="168"/>
        <v>20560</v>
      </c>
      <c r="AA1040" t="e">
        <f>SQRT(($U$6/2)^2-($U$6/2)^2*'(OLD) bottom seam length'!Z1040^2/($U$7/2)^2)</f>
        <v>#VALUE!</v>
      </c>
      <c r="AC1040" s="136">
        <f t="shared" si="169"/>
        <v>20560</v>
      </c>
      <c r="AD1040" t="e">
        <f>SQRT(($U$6/2)^2-($U$6/2)^2*'(OLD) bottom seam length'!AC1040^2/($U$7/2)^2)</f>
        <v>#VALUE!</v>
      </c>
    </row>
    <row r="1041" spans="2:30">
      <c r="B1041" s="136">
        <f t="shared" si="160"/>
        <v>20600</v>
      </c>
      <c r="C1041" t="e">
        <f>SQRT(($C$5/2)^2-($C$5/2)^2*'(OLD) bottom seam length'!B1041^2/($C$6/2)^2)</f>
        <v>#DIV/0!</v>
      </c>
      <c r="E1041" s="136">
        <f t="shared" si="161"/>
        <v>20600</v>
      </c>
      <c r="F1041" t="e">
        <f>SQRT(($C$5/2)^2-($C$5/2)^2*'(OLD) bottom seam length'!E1041^2/($C$6/2)^2)</f>
        <v>#DIV/0!</v>
      </c>
      <c r="H1041" s="136">
        <f t="shared" si="162"/>
        <v>20600</v>
      </c>
      <c r="I1041" t="e">
        <f>SQRT(($C$5/2)^2-($C$5/2)^2*'(OLD) bottom seam length'!H1041^2/($C$6/2)^2)</f>
        <v>#DIV/0!</v>
      </c>
      <c r="K1041" s="136">
        <f t="shared" si="163"/>
        <v>20600</v>
      </c>
      <c r="L1041" t="e">
        <f>SQRT(($C$5/2)^2-($C$5/2)^2*'(OLD) bottom seam length'!K1041^2/($C$6/2)^2)</f>
        <v>#DIV/0!</v>
      </c>
      <c r="O1041" s="136">
        <f t="shared" si="164"/>
        <v>20600</v>
      </c>
      <c r="P1041" t="b">
        <f t="shared" si="165"/>
        <v>0</v>
      </c>
      <c r="T1041" s="136">
        <f t="shared" si="166"/>
        <v>20580</v>
      </c>
      <c r="U1041" t="e">
        <f>SQRT(($U$6/2)^2-($U$6/2)^2*'(OLD) bottom seam length'!T1041^2/($U$7/2)^2)</f>
        <v>#VALUE!</v>
      </c>
      <c r="W1041" s="136">
        <f t="shared" si="167"/>
        <v>20580</v>
      </c>
      <c r="X1041" t="e">
        <f>SQRT(($U$6/2)^2-($U$6/2)^2*'(OLD) bottom seam length'!W1041^2/($U$7/2)^2)</f>
        <v>#VALUE!</v>
      </c>
      <c r="Z1041" s="136">
        <f t="shared" si="168"/>
        <v>20580</v>
      </c>
      <c r="AA1041" t="e">
        <f>SQRT(($U$6/2)^2-($U$6/2)^2*'(OLD) bottom seam length'!Z1041^2/($U$7/2)^2)</f>
        <v>#VALUE!</v>
      </c>
      <c r="AC1041" s="136">
        <f t="shared" si="169"/>
        <v>20580</v>
      </c>
      <c r="AD1041" t="e">
        <f>SQRT(($U$6/2)^2-($U$6/2)^2*'(OLD) bottom seam length'!AC1041^2/($U$7/2)^2)</f>
        <v>#VALUE!</v>
      </c>
    </row>
    <row r="1042" spans="2:30">
      <c r="B1042" s="136">
        <f t="shared" si="160"/>
        <v>20620</v>
      </c>
      <c r="C1042" t="e">
        <f>SQRT(($C$5/2)^2-($C$5/2)^2*'(OLD) bottom seam length'!B1042^2/($C$6/2)^2)</f>
        <v>#DIV/0!</v>
      </c>
      <c r="E1042" s="136">
        <f t="shared" si="161"/>
        <v>20620</v>
      </c>
      <c r="F1042" t="e">
        <f>SQRT(($C$5/2)^2-($C$5/2)^2*'(OLD) bottom seam length'!E1042^2/($C$6/2)^2)</f>
        <v>#DIV/0!</v>
      </c>
      <c r="H1042" s="136">
        <f t="shared" si="162"/>
        <v>20620</v>
      </c>
      <c r="I1042" t="e">
        <f>SQRT(($C$5/2)^2-($C$5/2)^2*'(OLD) bottom seam length'!H1042^2/($C$6/2)^2)</f>
        <v>#DIV/0!</v>
      </c>
      <c r="K1042" s="136">
        <f t="shared" si="163"/>
        <v>20620</v>
      </c>
      <c r="L1042" t="e">
        <f>SQRT(($C$5/2)^2-($C$5/2)^2*'(OLD) bottom seam length'!K1042^2/($C$6/2)^2)</f>
        <v>#DIV/0!</v>
      </c>
      <c r="O1042" s="136">
        <f t="shared" si="164"/>
        <v>20620</v>
      </c>
      <c r="P1042" t="b">
        <f t="shared" si="165"/>
        <v>0</v>
      </c>
      <c r="T1042" s="136">
        <f t="shared" si="166"/>
        <v>20600</v>
      </c>
      <c r="U1042" t="e">
        <f>SQRT(($U$6/2)^2-($U$6/2)^2*'(OLD) bottom seam length'!T1042^2/($U$7/2)^2)</f>
        <v>#VALUE!</v>
      </c>
      <c r="W1042" s="136">
        <f t="shared" si="167"/>
        <v>20600</v>
      </c>
      <c r="X1042" t="e">
        <f>SQRT(($U$6/2)^2-($U$6/2)^2*'(OLD) bottom seam length'!W1042^2/($U$7/2)^2)</f>
        <v>#VALUE!</v>
      </c>
      <c r="Z1042" s="136">
        <f t="shared" si="168"/>
        <v>20600</v>
      </c>
      <c r="AA1042" t="e">
        <f>SQRT(($U$6/2)^2-($U$6/2)^2*'(OLD) bottom seam length'!Z1042^2/($U$7/2)^2)</f>
        <v>#VALUE!</v>
      </c>
      <c r="AC1042" s="136">
        <f t="shared" si="169"/>
        <v>20600</v>
      </c>
      <c r="AD1042" t="e">
        <f>SQRT(($U$6/2)^2-($U$6/2)^2*'(OLD) bottom seam length'!AC1042^2/($U$7/2)^2)</f>
        <v>#VALUE!</v>
      </c>
    </row>
    <row r="1043" spans="2:30">
      <c r="B1043" s="136">
        <f t="shared" si="160"/>
        <v>20640</v>
      </c>
      <c r="C1043" t="e">
        <f>SQRT(($C$5/2)^2-($C$5/2)^2*'(OLD) bottom seam length'!B1043^2/($C$6/2)^2)</f>
        <v>#DIV/0!</v>
      </c>
      <c r="E1043" s="136">
        <f t="shared" si="161"/>
        <v>20640</v>
      </c>
      <c r="F1043" t="e">
        <f>SQRT(($C$5/2)^2-($C$5/2)^2*'(OLD) bottom seam length'!E1043^2/($C$6/2)^2)</f>
        <v>#DIV/0!</v>
      </c>
      <c r="H1043" s="136">
        <f t="shared" si="162"/>
        <v>20640</v>
      </c>
      <c r="I1043" t="e">
        <f>SQRT(($C$5/2)^2-($C$5/2)^2*'(OLD) bottom seam length'!H1043^2/($C$6/2)^2)</f>
        <v>#DIV/0!</v>
      </c>
      <c r="K1043" s="136">
        <f t="shared" si="163"/>
        <v>20640</v>
      </c>
      <c r="L1043" t="e">
        <f>SQRT(($C$5/2)^2-($C$5/2)^2*'(OLD) bottom seam length'!K1043^2/($C$6/2)^2)</f>
        <v>#DIV/0!</v>
      </c>
      <c r="O1043" s="136">
        <f t="shared" si="164"/>
        <v>20640</v>
      </c>
      <c r="P1043" t="b">
        <f t="shared" si="165"/>
        <v>0</v>
      </c>
      <c r="T1043" s="136">
        <f t="shared" si="166"/>
        <v>20620</v>
      </c>
      <c r="U1043" t="e">
        <f>SQRT(($U$6/2)^2-($U$6/2)^2*'(OLD) bottom seam length'!T1043^2/($U$7/2)^2)</f>
        <v>#VALUE!</v>
      </c>
      <c r="W1043" s="136">
        <f t="shared" si="167"/>
        <v>20620</v>
      </c>
      <c r="X1043" t="e">
        <f>SQRT(($U$6/2)^2-($U$6/2)^2*'(OLD) bottom seam length'!W1043^2/($U$7/2)^2)</f>
        <v>#VALUE!</v>
      </c>
      <c r="Z1043" s="136">
        <f t="shared" si="168"/>
        <v>20620</v>
      </c>
      <c r="AA1043" t="e">
        <f>SQRT(($U$6/2)^2-($U$6/2)^2*'(OLD) bottom seam length'!Z1043^2/($U$7/2)^2)</f>
        <v>#VALUE!</v>
      </c>
      <c r="AC1043" s="136">
        <f t="shared" si="169"/>
        <v>20620</v>
      </c>
      <c r="AD1043" t="e">
        <f>SQRT(($U$6/2)^2-($U$6/2)^2*'(OLD) bottom seam length'!AC1043^2/($U$7/2)^2)</f>
        <v>#VALUE!</v>
      </c>
    </row>
    <row r="1044" spans="2:30">
      <c r="B1044" s="136">
        <f t="shared" si="160"/>
        <v>20660</v>
      </c>
      <c r="C1044" t="e">
        <f>SQRT(($C$5/2)^2-($C$5/2)^2*'(OLD) bottom seam length'!B1044^2/($C$6/2)^2)</f>
        <v>#DIV/0!</v>
      </c>
      <c r="E1044" s="136">
        <f t="shared" si="161"/>
        <v>20660</v>
      </c>
      <c r="F1044" t="e">
        <f>SQRT(($C$5/2)^2-($C$5/2)^2*'(OLD) bottom seam length'!E1044^2/($C$6/2)^2)</f>
        <v>#DIV/0!</v>
      </c>
      <c r="H1044" s="136">
        <f t="shared" si="162"/>
        <v>20660</v>
      </c>
      <c r="I1044" t="e">
        <f>SQRT(($C$5/2)^2-($C$5/2)^2*'(OLD) bottom seam length'!H1044^2/($C$6/2)^2)</f>
        <v>#DIV/0!</v>
      </c>
      <c r="K1044" s="136">
        <f t="shared" si="163"/>
        <v>20660</v>
      </c>
      <c r="L1044" t="e">
        <f>SQRT(($C$5/2)^2-($C$5/2)^2*'(OLD) bottom seam length'!K1044^2/($C$6/2)^2)</f>
        <v>#DIV/0!</v>
      </c>
      <c r="O1044" s="136">
        <f t="shared" si="164"/>
        <v>20660</v>
      </c>
      <c r="P1044" t="b">
        <f t="shared" si="165"/>
        <v>0</v>
      </c>
      <c r="T1044" s="136">
        <f t="shared" si="166"/>
        <v>20640</v>
      </c>
      <c r="U1044" t="e">
        <f>SQRT(($U$6/2)^2-($U$6/2)^2*'(OLD) bottom seam length'!T1044^2/($U$7/2)^2)</f>
        <v>#VALUE!</v>
      </c>
      <c r="W1044" s="136">
        <f t="shared" si="167"/>
        <v>20640</v>
      </c>
      <c r="X1044" t="e">
        <f>SQRT(($U$6/2)^2-($U$6/2)^2*'(OLD) bottom seam length'!W1044^2/($U$7/2)^2)</f>
        <v>#VALUE!</v>
      </c>
      <c r="Z1044" s="136">
        <f t="shared" si="168"/>
        <v>20640</v>
      </c>
      <c r="AA1044" t="e">
        <f>SQRT(($U$6/2)^2-($U$6/2)^2*'(OLD) bottom seam length'!Z1044^2/($U$7/2)^2)</f>
        <v>#VALUE!</v>
      </c>
      <c r="AC1044" s="136">
        <f t="shared" si="169"/>
        <v>20640</v>
      </c>
      <c r="AD1044" t="e">
        <f>SQRT(($U$6/2)^2-($U$6/2)^2*'(OLD) bottom seam length'!AC1044^2/($U$7/2)^2)</f>
        <v>#VALUE!</v>
      </c>
    </row>
    <row r="1045" spans="2:30">
      <c r="B1045" s="136">
        <f t="shared" si="160"/>
        <v>20680</v>
      </c>
      <c r="C1045" t="e">
        <f>SQRT(($C$5/2)^2-($C$5/2)^2*'(OLD) bottom seam length'!B1045^2/($C$6/2)^2)</f>
        <v>#DIV/0!</v>
      </c>
      <c r="E1045" s="136">
        <f t="shared" si="161"/>
        <v>20680</v>
      </c>
      <c r="F1045" t="e">
        <f>SQRT(($C$5/2)^2-($C$5/2)^2*'(OLD) bottom seam length'!E1045^2/($C$6/2)^2)</f>
        <v>#DIV/0!</v>
      </c>
      <c r="H1045" s="136">
        <f t="shared" si="162"/>
        <v>20680</v>
      </c>
      <c r="I1045" t="e">
        <f>SQRT(($C$5/2)^2-($C$5/2)^2*'(OLD) bottom seam length'!H1045^2/($C$6/2)^2)</f>
        <v>#DIV/0!</v>
      </c>
      <c r="K1045" s="136">
        <f t="shared" si="163"/>
        <v>20680</v>
      </c>
      <c r="L1045" t="e">
        <f>SQRT(($C$5/2)^2-($C$5/2)^2*'(OLD) bottom seam length'!K1045^2/($C$6/2)^2)</f>
        <v>#DIV/0!</v>
      </c>
      <c r="O1045" s="136">
        <f t="shared" si="164"/>
        <v>20680</v>
      </c>
      <c r="P1045" t="b">
        <f t="shared" si="165"/>
        <v>0</v>
      </c>
      <c r="T1045" s="136">
        <f t="shared" si="166"/>
        <v>20660</v>
      </c>
      <c r="U1045" t="e">
        <f>SQRT(($U$6/2)^2-($U$6/2)^2*'(OLD) bottom seam length'!T1045^2/($U$7/2)^2)</f>
        <v>#VALUE!</v>
      </c>
      <c r="W1045" s="136">
        <f t="shared" si="167"/>
        <v>20660</v>
      </c>
      <c r="X1045" t="e">
        <f>SQRT(($U$6/2)^2-($U$6/2)^2*'(OLD) bottom seam length'!W1045^2/($U$7/2)^2)</f>
        <v>#VALUE!</v>
      </c>
      <c r="Z1045" s="136">
        <f t="shared" si="168"/>
        <v>20660</v>
      </c>
      <c r="AA1045" t="e">
        <f>SQRT(($U$6/2)^2-($U$6/2)^2*'(OLD) bottom seam length'!Z1045^2/($U$7/2)^2)</f>
        <v>#VALUE!</v>
      </c>
      <c r="AC1045" s="136">
        <f t="shared" si="169"/>
        <v>20660</v>
      </c>
      <c r="AD1045" t="e">
        <f>SQRT(($U$6/2)^2-($U$6/2)^2*'(OLD) bottom seam length'!AC1045^2/($U$7/2)^2)</f>
        <v>#VALUE!</v>
      </c>
    </row>
    <row r="1046" spans="2:30">
      <c r="B1046" s="136">
        <f t="shared" si="160"/>
        <v>20700</v>
      </c>
      <c r="C1046" t="e">
        <f>SQRT(($C$5/2)^2-($C$5/2)^2*'(OLD) bottom seam length'!B1046^2/($C$6/2)^2)</f>
        <v>#DIV/0!</v>
      </c>
      <c r="E1046" s="136">
        <f t="shared" si="161"/>
        <v>20700</v>
      </c>
      <c r="F1046" t="e">
        <f>SQRT(($C$5/2)^2-($C$5/2)^2*'(OLD) bottom seam length'!E1046^2/($C$6/2)^2)</f>
        <v>#DIV/0!</v>
      </c>
      <c r="H1046" s="136">
        <f t="shared" si="162"/>
        <v>20700</v>
      </c>
      <c r="I1046" t="e">
        <f>SQRT(($C$5/2)^2-($C$5/2)^2*'(OLD) bottom seam length'!H1046^2/($C$6/2)^2)</f>
        <v>#DIV/0!</v>
      </c>
      <c r="K1046" s="136">
        <f t="shared" si="163"/>
        <v>20700</v>
      </c>
      <c r="L1046" t="e">
        <f>SQRT(($C$5/2)^2-($C$5/2)^2*'(OLD) bottom seam length'!K1046^2/($C$6/2)^2)</f>
        <v>#DIV/0!</v>
      </c>
      <c r="O1046" s="136">
        <f t="shared" si="164"/>
        <v>20700</v>
      </c>
      <c r="P1046" t="b">
        <f t="shared" si="165"/>
        <v>0</v>
      </c>
      <c r="T1046" s="136">
        <f t="shared" si="166"/>
        <v>20680</v>
      </c>
      <c r="U1046" t="e">
        <f>SQRT(($U$6/2)^2-($U$6/2)^2*'(OLD) bottom seam length'!T1046^2/($U$7/2)^2)</f>
        <v>#VALUE!</v>
      </c>
      <c r="W1046" s="136">
        <f t="shared" si="167"/>
        <v>20680</v>
      </c>
      <c r="X1046" t="e">
        <f>SQRT(($U$6/2)^2-($U$6/2)^2*'(OLD) bottom seam length'!W1046^2/($U$7/2)^2)</f>
        <v>#VALUE!</v>
      </c>
      <c r="Z1046" s="136">
        <f t="shared" si="168"/>
        <v>20680</v>
      </c>
      <c r="AA1046" t="e">
        <f>SQRT(($U$6/2)^2-($U$6/2)^2*'(OLD) bottom seam length'!Z1046^2/($U$7/2)^2)</f>
        <v>#VALUE!</v>
      </c>
      <c r="AC1046" s="136">
        <f t="shared" si="169"/>
        <v>20680</v>
      </c>
      <c r="AD1046" t="e">
        <f>SQRT(($U$6/2)^2-($U$6/2)^2*'(OLD) bottom seam length'!AC1046^2/($U$7/2)^2)</f>
        <v>#VALUE!</v>
      </c>
    </row>
    <row r="1047" spans="2:30">
      <c r="B1047" s="136">
        <f t="shared" si="160"/>
        <v>20720</v>
      </c>
      <c r="C1047" t="e">
        <f>SQRT(($C$5/2)^2-($C$5/2)^2*'(OLD) bottom seam length'!B1047^2/($C$6/2)^2)</f>
        <v>#DIV/0!</v>
      </c>
      <c r="E1047" s="136">
        <f t="shared" si="161"/>
        <v>20720</v>
      </c>
      <c r="F1047" t="e">
        <f>SQRT(($C$5/2)^2-($C$5/2)^2*'(OLD) bottom seam length'!E1047^2/($C$6/2)^2)</f>
        <v>#DIV/0!</v>
      </c>
      <c r="H1047" s="136">
        <f t="shared" si="162"/>
        <v>20720</v>
      </c>
      <c r="I1047" t="e">
        <f>SQRT(($C$5/2)^2-($C$5/2)^2*'(OLD) bottom seam length'!H1047^2/($C$6/2)^2)</f>
        <v>#DIV/0!</v>
      </c>
      <c r="K1047" s="136">
        <f t="shared" si="163"/>
        <v>20720</v>
      </c>
      <c r="L1047" t="e">
        <f>SQRT(($C$5/2)^2-($C$5/2)^2*'(OLD) bottom seam length'!K1047^2/($C$6/2)^2)</f>
        <v>#DIV/0!</v>
      </c>
      <c r="O1047" s="136">
        <f t="shared" si="164"/>
        <v>20720</v>
      </c>
      <c r="P1047" t="b">
        <f t="shared" si="165"/>
        <v>0</v>
      </c>
      <c r="T1047" s="136">
        <f t="shared" si="166"/>
        <v>20700</v>
      </c>
      <c r="U1047" t="e">
        <f>SQRT(($U$6/2)^2-($U$6/2)^2*'(OLD) bottom seam length'!T1047^2/($U$7/2)^2)</f>
        <v>#VALUE!</v>
      </c>
      <c r="W1047" s="136">
        <f t="shared" si="167"/>
        <v>20700</v>
      </c>
      <c r="X1047" t="e">
        <f>SQRT(($U$6/2)^2-($U$6/2)^2*'(OLD) bottom seam length'!W1047^2/($U$7/2)^2)</f>
        <v>#VALUE!</v>
      </c>
      <c r="Z1047" s="136">
        <f t="shared" si="168"/>
        <v>20700</v>
      </c>
      <c r="AA1047" t="e">
        <f>SQRT(($U$6/2)^2-($U$6/2)^2*'(OLD) bottom seam length'!Z1047^2/($U$7/2)^2)</f>
        <v>#VALUE!</v>
      </c>
      <c r="AC1047" s="136">
        <f t="shared" si="169"/>
        <v>20700</v>
      </c>
      <c r="AD1047" t="e">
        <f>SQRT(($U$6/2)^2-($U$6/2)^2*'(OLD) bottom seam length'!AC1047^2/($U$7/2)^2)</f>
        <v>#VALUE!</v>
      </c>
    </row>
    <row r="1048" spans="2:30">
      <c r="B1048" s="136">
        <f t="shared" si="160"/>
        <v>20740</v>
      </c>
      <c r="C1048" t="e">
        <f>SQRT(($C$5/2)^2-($C$5/2)^2*'(OLD) bottom seam length'!B1048^2/($C$6/2)^2)</f>
        <v>#DIV/0!</v>
      </c>
      <c r="E1048" s="136">
        <f t="shared" si="161"/>
        <v>20740</v>
      </c>
      <c r="F1048" t="e">
        <f>SQRT(($C$5/2)^2-($C$5/2)^2*'(OLD) bottom seam length'!E1048^2/($C$6/2)^2)</f>
        <v>#DIV/0!</v>
      </c>
      <c r="H1048" s="136">
        <f t="shared" si="162"/>
        <v>20740</v>
      </c>
      <c r="I1048" t="e">
        <f>SQRT(($C$5/2)^2-($C$5/2)^2*'(OLD) bottom seam length'!H1048^2/($C$6/2)^2)</f>
        <v>#DIV/0!</v>
      </c>
      <c r="K1048" s="136">
        <f t="shared" si="163"/>
        <v>20740</v>
      </c>
      <c r="L1048" t="e">
        <f>SQRT(($C$5/2)^2-($C$5/2)^2*'(OLD) bottom seam length'!K1048^2/($C$6/2)^2)</f>
        <v>#DIV/0!</v>
      </c>
      <c r="O1048" s="136">
        <f t="shared" si="164"/>
        <v>20740</v>
      </c>
      <c r="P1048" t="b">
        <f t="shared" si="165"/>
        <v>0</v>
      </c>
      <c r="T1048" s="136">
        <f t="shared" si="166"/>
        <v>20720</v>
      </c>
      <c r="U1048" t="e">
        <f>SQRT(($U$6/2)^2-($U$6/2)^2*'(OLD) bottom seam length'!T1048^2/($U$7/2)^2)</f>
        <v>#VALUE!</v>
      </c>
      <c r="W1048" s="136">
        <f t="shared" si="167"/>
        <v>20720</v>
      </c>
      <c r="X1048" t="e">
        <f>SQRT(($U$6/2)^2-($U$6/2)^2*'(OLD) bottom seam length'!W1048^2/($U$7/2)^2)</f>
        <v>#VALUE!</v>
      </c>
      <c r="Z1048" s="136">
        <f t="shared" si="168"/>
        <v>20720</v>
      </c>
      <c r="AA1048" t="e">
        <f>SQRT(($U$6/2)^2-($U$6/2)^2*'(OLD) bottom seam length'!Z1048^2/($U$7/2)^2)</f>
        <v>#VALUE!</v>
      </c>
      <c r="AC1048" s="136">
        <f t="shared" si="169"/>
        <v>20720</v>
      </c>
      <c r="AD1048" t="e">
        <f>SQRT(($U$6/2)^2-($U$6/2)^2*'(OLD) bottom seam length'!AC1048^2/($U$7/2)^2)</f>
        <v>#VALUE!</v>
      </c>
    </row>
    <row r="1049" spans="2:30">
      <c r="B1049" s="136">
        <f t="shared" si="160"/>
        <v>20760</v>
      </c>
      <c r="C1049" t="e">
        <f>SQRT(($C$5/2)^2-($C$5/2)^2*'(OLD) bottom seam length'!B1049^2/($C$6/2)^2)</f>
        <v>#DIV/0!</v>
      </c>
      <c r="E1049" s="136">
        <f t="shared" si="161"/>
        <v>20760</v>
      </c>
      <c r="F1049" t="e">
        <f>SQRT(($C$5/2)^2-($C$5/2)^2*'(OLD) bottom seam length'!E1049^2/($C$6/2)^2)</f>
        <v>#DIV/0!</v>
      </c>
      <c r="H1049" s="136">
        <f t="shared" si="162"/>
        <v>20760</v>
      </c>
      <c r="I1049" t="e">
        <f>SQRT(($C$5/2)^2-($C$5/2)^2*'(OLD) bottom seam length'!H1049^2/($C$6/2)^2)</f>
        <v>#DIV/0!</v>
      </c>
      <c r="K1049" s="136">
        <f t="shared" si="163"/>
        <v>20760</v>
      </c>
      <c r="L1049" t="e">
        <f>SQRT(($C$5/2)^2-($C$5/2)^2*'(OLD) bottom seam length'!K1049^2/($C$6/2)^2)</f>
        <v>#DIV/0!</v>
      </c>
      <c r="O1049" s="136">
        <f t="shared" si="164"/>
        <v>20760</v>
      </c>
      <c r="P1049" t="b">
        <f t="shared" si="165"/>
        <v>0</v>
      </c>
      <c r="T1049" s="136">
        <f t="shared" si="166"/>
        <v>20740</v>
      </c>
      <c r="U1049" t="e">
        <f>SQRT(($U$6/2)^2-($U$6/2)^2*'(OLD) bottom seam length'!T1049^2/($U$7/2)^2)</f>
        <v>#VALUE!</v>
      </c>
      <c r="W1049" s="136">
        <f t="shared" si="167"/>
        <v>20740</v>
      </c>
      <c r="X1049" t="e">
        <f>SQRT(($U$6/2)^2-($U$6/2)^2*'(OLD) bottom seam length'!W1049^2/($U$7/2)^2)</f>
        <v>#VALUE!</v>
      </c>
      <c r="Z1049" s="136">
        <f t="shared" si="168"/>
        <v>20740</v>
      </c>
      <c r="AA1049" t="e">
        <f>SQRT(($U$6/2)^2-($U$6/2)^2*'(OLD) bottom seam length'!Z1049^2/($U$7/2)^2)</f>
        <v>#VALUE!</v>
      </c>
      <c r="AC1049" s="136">
        <f t="shared" si="169"/>
        <v>20740</v>
      </c>
      <c r="AD1049" t="e">
        <f>SQRT(($U$6/2)^2-($U$6/2)^2*'(OLD) bottom seam length'!AC1049^2/($U$7/2)^2)</f>
        <v>#VALUE!</v>
      </c>
    </row>
    <row r="1050" spans="2:30">
      <c r="B1050" s="136">
        <f t="shared" si="160"/>
        <v>20780</v>
      </c>
      <c r="C1050" t="e">
        <f>SQRT(($C$5/2)^2-($C$5/2)^2*'(OLD) bottom seam length'!B1050^2/($C$6/2)^2)</f>
        <v>#DIV/0!</v>
      </c>
      <c r="E1050" s="136">
        <f t="shared" si="161"/>
        <v>20780</v>
      </c>
      <c r="F1050" t="e">
        <f>SQRT(($C$5/2)^2-($C$5/2)^2*'(OLD) bottom seam length'!E1050^2/($C$6/2)^2)</f>
        <v>#DIV/0!</v>
      </c>
      <c r="H1050" s="136">
        <f t="shared" si="162"/>
        <v>20780</v>
      </c>
      <c r="I1050" t="e">
        <f>SQRT(($C$5/2)^2-($C$5/2)^2*'(OLD) bottom seam length'!H1050^2/($C$6/2)^2)</f>
        <v>#DIV/0!</v>
      </c>
      <c r="K1050" s="136">
        <f t="shared" si="163"/>
        <v>20780</v>
      </c>
      <c r="L1050" t="e">
        <f>SQRT(($C$5/2)^2-($C$5/2)^2*'(OLD) bottom seam length'!K1050^2/($C$6/2)^2)</f>
        <v>#DIV/0!</v>
      </c>
      <c r="O1050" s="136">
        <f t="shared" si="164"/>
        <v>20780</v>
      </c>
      <c r="P1050" t="b">
        <f t="shared" si="165"/>
        <v>0</v>
      </c>
      <c r="T1050" s="136">
        <f t="shared" si="166"/>
        <v>20760</v>
      </c>
      <c r="U1050" t="e">
        <f>SQRT(($U$6/2)^2-($U$6/2)^2*'(OLD) bottom seam length'!T1050^2/($U$7/2)^2)</f>
        <v>#VALUE!</v>
      </c>
      <c r="W1050" s="136">
        <f t="shared" si="167"/>
        <v>20760</v>
      </c>
      <c r="X1050" t="e">
        <f>SQRT(($U$6/2)^2-($U$6/2)^2*'(OLD) bottom seam length'!W1050^2/($U$7/2)^2)</f>
        <v>#VALUE!</v>
      </c>
      <c r="Z1050" s="136">
        <f t="shared" si="168"/>
        <v>20760</v>
      </c>
      <c r="AA1050" t="e">
        <f>SQRT(($U$6/2)^2-($U$6/2)^2*'(OLD) bottom seam length'!Z1050^2/($U$7/2)^2)</f>
        <v>#VALUE!</v>
      </c>
      <c r="AC1050" s="136">
        <f t="shared" si="169"/>
        <v>20760</v>
      </c>
      <c r="AD1050" t="e">
        <f>SQRT(($U$6/2)^2-($U$6/2)^2*'(OLD) bottom seam length'!AC1050^2/($U$7/2)^2)</f>
        <v>#VALUE!</v>
      </c>
    </row>
    <row r="1051" spans="2:30">
      <c r="B1051" s="136">
        <f t="shared" si="160"/>
        <v>20800</v>
      </c>
      <c r="C1051" t="e">
        <f>SQRT(($C$5/2)^2-($C$5/2)^2*'(OLD) bottom seam length'!B1051^2/($C$6/2)^2)</f>
        <v>#DIV/0!</v>
      </c>
      <c r="E1051" s="136">
        <f t="shared" si="161"/>
        <v>20800</v>
      </c>
      <c r="F1051" t="e">
        <f>SQRT(($C$5/2)^2-($C$5/2)^2*'(OLD) bottom seam length'!E1051^2/($C$6/2)^2)</f>
        <v>#DIV/0!</v>
      </c>
      <c r="H1051" s="136">
        <f t="shared" si="162"/>
        <v>20800</v>
      </c>
      <c r="I1051" t="e">
        <f>SQRT(($C$5/2)^2-($C$5/2)^2*'(OLD) bottom seam length'!H1051^2/($C$6/2)^2)</f>
        <v>#DIV/0!</v>
      </c>
      <c r="K1051" s="136">
        <f t="shared" si="163"/>
        <v>20800</v>
      </c>
      <c r="L1051" t="e">
        <f>SQRT(($C$5/2)^2-($C$5/2)^2*'(OLD) bottom seam length'!K1051^2/($C$6/2)^2)</f>
        <v>#DIV/0!</v>
      </c>
      <c r="O1051" s="136">
        <f t="shared" si="164"/>
        <v>20800</v>
      </c>
      <c r="P1051" t="b">
        <f t="shared" si="165"/>
        <v>0</v>
      </c>
      <c r="T1051" s="136">
        <f t="shared" si="166"/>
        <v>20780</v>
      </c>
      <c r="U1051" t="e">
        <f>SQRT(($U$6/2)^2-($U$6/2)^2*'(OLD) bottom seam length'!T1051^2/($U$7/2)^2)</f>
        <v>#VALUE!</v>
      </c>
      <c r="W1051" s="136">
        <f t="shared" si="167"/>
        <v>20780</v>
      </c>
      <c r="X1051" t="e">
        <f>SQRT(($U$6/2)^2-($U$6/2)^2*'(OLD) bottom seam length'!W1051^2/($U$7/2)^2)</f>
        <v>#VALUE!</v>
      </c>
      <c r="Z1051" s="136">
        <f t="shared" si="168"/>
        <v>20780</v>
      </c>
      <c r="AA1051" t="e">
        <f>SQRT(($U$6/2)^2-($U$6/2)^2*'(OLD) bottom seam length'!Z1051^2/($U$7/2)^2)</f>
        <v>#VALUE!</v>
      </c>
      <c r="AC1051" s="136">
        <f t="shared" si="169"/>
        <v>20780</v>
      </c>
      <c r="AD1051" t="e">
        <f>SQRT(($U$6/2)^2-($U$6/2)^2*'(OLD) bottom seam length'!AC1051^2/($U$7/2)^2)</f>
        <v>#VALUE!</v>
      </c>
    </row>
    <row r="1052" spans="2:30">
      <c r="B1052" s="136">
        <f t="shared" si="160"/>
        <v>20820</v>
      </c>
      <c r="C1052" t="e">
        <f>SQRT(($C$5/2)^2-($C$5/2)^2*'(OLD) bottom seam length'!B1052^2/($C$6/2)^2)</f>
        <v>#DIV/0!</v>
      </c>
      <c r="E1052" s="136">
        <f t="shared" si="161"/>
        <v>20820</v>
      </c>
      <c r="F1052" t="e">
        <f>SQRT(($C$5/2)^2-($C$5/2)^2*'(OLD) bottom seam length'!E1052^2/($C$6/2)^2)</f>
        <v>#DIV/0!</v>
      </c>
      <c r="H1052" s="136">
        <f t="shared" si="162"/>
        <v>20820</v>
      </c>
      <c r="I1052" t="e">
        <f>SQRT(($C$5/2)^2-($C$5/2)^2*'(OLD) bottom seam length'!H1052^2/($C$6/2)^2)</f>
        <v>#DIV/0!</v>
      </c>
      <c r="K1052" s="136">
        <f t="shared" si="163"/>
        <v>20820</v>
      </c>
      <c r="L1052" t="e">
        <f>SQRT(($C$5/2)^2-($C$5/2)^2*'(OLD) bottom seam length'!K1052^2/($C$6/2)^2)</f>
        <v>#DIV/0!</v>
      </c>
      <c r="O1052" s="136">
        <f t="shared" si="164"/>
        <v>20820</v>
      </c>
      <c r="P1052" t="b">
        <f t="shared" si="165"/>
        <v>0</v>
      </c>
      <c r="T1052" s="136">
        <f t="shared" si="166"/>
        <v>20800</v>
      </c>
      <c r="U1052" t="e">
        <f>SQRT(($U$6/2)^2-($U$6/2)^2*'(OLD) bottom seam length'!T1052^2/($U$7/2)^2)</f>
        <v>#VALUE!</v>
      </c>
      <c r="W1052" s="136">
        <f t="shared" si="167"/>
        <v>20800</v>
      </c>
      <c r="X1052" t="e">
        <f>SQRT(($U$6/2)^2-($U$6/2)^2*'(OLD) bottom seam length'!W1052^2/($U$7/2)^2)</f>
        <v>#VALUE!</v>
      </c>
      <c r="Z1052" s="136">
        <f t="shared" si="168"/>
        <v>20800</v>
      </c>
      <c r="AA1052" t="e">
        <f>SQRT(($U$6/2)^2-($U$6/2)^2*'(OLD) bottom seam length'!Z1052^2/($U$7/2)^2)</f>
        <v>#VALUE!</v>
      </c>
      <c r="AC1052" s="136">
        <f t="shared" si="169"/>
        <v>20800</v>
      </c>
      <c r="AD1052" t="e">
        <f>SQRT(($U$6/2)^2-($U$6/2)^2*'(OLD) bottom seam length'!AC1052^2/($U$7/2)^2)</f>
        <v>#VALUE!</v>
      </c>
    </row>
    <row r="1053" spans="2:30">
      <c r="B1053" s="136">
        <f t="shared" si="160"/>
        <v>20840</v>
      </c>
      <c r="C1053" t="e">
        <f>SQRT(($C$5/2)^2-($C$5/2)^2*'(OLD) bottom seam length'!B1053^2/($C$6/2)^2)</f>
        <v>#DIV/0!</v>
      </c>
      <c r="E1053" s="136">
        <f t="shared" si="161"/>
        <v>20840</v>
      </c>
      <c r="F1053" t="e">
        <f>SQRT(($C$5/2)^2-($C$5/2)^2*'(OLD) bottom seam length'!E1053^2/($C$6/2)^2)</f>
        <v>#DIV/0!</v>
      </c>
      <c r="H1053" s="136">
        <f t="shared" si="162"/>
        <v>20840</v>
      </c>
      <c r="I1053" t="e">
        <f>SQRT(($C$5/2)^2-($C$5/2)^2*'(OLD) bottom seam length'!H1053^2/($C$6/2)^2)</f>
        <v>#DIV/0!</v>
      </c>
      <c r="K1053" s="136">
        <f t="shared" si="163"/>
        <v>20840</v>
      </c>
      <c r="L1053" t="e">
        <f>SQRT(($C$5/2)^2-($C$5/2)^2*'(OLD) bottom seam length'!K1053^2/($C$6/2)^2)</f>
        <v>#DIV/0!</v>
      </c>
      <c r="O1053" s="136">
        <f t="shared" si="164"/>
        <v>20840</v>
      </c>
      <c r="P1053" t="b">
        <f t="shared" si="165"/>
        <v>0</v>
      </c>
      <c r="T1053" s="136">
        <f t="shared" si="166"/>
        <v>20820</v>
      </c>
      <c r="U1053" t="e">
        <f>SQRT(($U$6/2)^2-($U$6/2)^2*'(OLD) bottom seam length'!T1053^2/($U$7/2)^2)</f>
        <v>#VALUE!</v>
      </c>
      <c r="W1053" s="136">
        <f t="shared" si="167"/>
        <v>20820</v>
      </c>
      <c r="X1053" t="e">
        <f>SQRT(($U$6/2)^2-($U$6/2)^2*'(OLD) bottom seam length'!W1053^2/($U$7/2)^2)</f>
        <v>#VALUE!</v>
      </c>
      <c r="Z1053" s="136">
        <f t="shared" si="168"/>
        <v>20820</v>
      </c>
      <c r="AA1053" t="e">
        <f>SQRT(($U$6/2)^2-($U$6/2)^2*'(OLD) bottom seam length'!Z1053^2/($U$7/2)^2)</f>
        <v>#VALUE!</v>
      </c>
      <c r="AC1053" s="136">
        <f t="shared" si="169"/>
        <v>20820</v>
      </c>
      <c r="AD1053" t="e">
        <f>SQRT(($U$6/2)^2-($U$6/2)^2*'(OLD) bottom seam length'!AC1053^2/($U$7/2)^2)</f>
        <v>#VALUE!</v>
      </c>
    </row>
    <row r="1054" spans="2:30">
      <c r="B1054" s="136">
        <f t="shared" si="160"/>
        <v>20860</v>
      </c>
      <c r="C1054" t="e">
        <f>SQRT(($C$5/2)^2-($C$5/2)^2*'(OLD) bottom seam length'!B1054^2/($C$6/2)^2)</f>
        <v>#DIV/0!</v>
      </c>
      <c r="E1054" s="136">
        <f t="shared" si="161"/>
        <v>20860</v>
      </c>
      <c r="F1054" t="e">
        <f>SQRT(($C$5/2)^2-($C$5/2)^2*'(OLD) bottom seam length'!E1054^2/($C$6/2)^2)</f>
        <v>#DIV/0!</v>
      </c>
      <c r="H1054" s="136">
        <f t="shared" si="162"/>
        <v>20860</v>
      </c>
      <c r="I1054" t="e">
        <f>SQRT(($C$5/2)^2-($C$5/2)^2*'(OLD) bottom seam length'!H1054^2/($C$6/2)^2)</f>
        <v>#DIV/0!</v>
      </c>
      <c r="K1054" s="136">
        <f t="shared" si="163"/>
        <v>20860</v>
      </c>
      <c r="L1054" t="e">
        <f>SQRT(($C$5/2)^2-($C$5/2)^2*'(OLD) bottom seam length'!K1054^2/($C$6/2)^2)</f>
        <v>#DIV/0!</v>
      </c>
      <c r="O1054" s="136">
        <f t="shared" si="164"/>
        <v>20860</v>
      </c>
      <c r="P1054" t="b">
        <f t="shared" si="165"/>
        <v>0</v>
      </c>
      <c r="T1054" s="136">
        <f t="shared" si="166"/>
        <v>20840</v>
      </c>
      <c r="U1054" t="e">
        <f>SQRT(($U$6/2)^2-($U$6/2)^2*'(OLD) bottom seam length'!T1054^2/($U$7/2)^2)</f>
        <v>#VALUE!</v>
      </c>
      <c r="W1054" s="136">
        <f t="shared" si="167"/>
        <v>20840</v>
      </c>
      <c r="X1054" t="e">
        <f>SQRT(($U$6/2)^2-($U$6/2)^2*'(OLD) bottom seam length'!W1054^2/($U$7/2)^2)</f>
        <v>#VALUE!</v>
      </c>
      <c r="Z1054" s="136">
        <f t="shared" si="168"/>
        <v>20840</v>
      </c>
      <c r="AA1054" t="e">
        <f>SQRT(($U$6/2)^2-($U$6/2)^2*'(OLD) bottom seam length'!Z1054^2/($U$7/2)^2)</f>
        <v>#VALUE!</v>
      </c>
      <c r="AC1054" s="136">
        <f t="shared" si="169"/>
        <v>20840</v>
      </c>
      <c r="AD1054" t="e">
        <f>SQRT(($U$6/2)^2-($U$6/2)^2*'(OLD) bottom seam length'!AC1054^2/($U$7/2)^2)</f>
        <v>#VALUE!</v>
      </c>
    </row>
    <row r="1055" spans="2:30">
      <c r="B1055" s="136">
        <f t="shared" si="160"/>
        <v>20880</v>
      </c>
      <c r="C1055" t="e">
        <f>SQRT(($C$5/2)^2-($C$5/2)^2*'(OLD) bottom seam length'!B1055^2/($C$6/2)^2)</f>
        <v>#DIV/0!</v>
      </c>
      <c r="E1055" s="136">
        <f t="shared" si="161"/>
        <v>20880</v>
      </c>
      <c r="F1055" t="e">
        <f>SQRT(($C$5/2)^2-($C$5/2)^2*'(OLD) bottom seam length'!E1055^2/($C$6/2)^2)</f>
        <v>#DIV/0!</v>
      </c>
      <c r="H1055" s="136">
        <f t="shared" si="162"/>
        <v>20880</v>
      </c>
      <c r="I1055" t="e">
        <f>SQRT(($C$5/2)^2-($C$5/2)^2*'(OLD) bottom seam length'!H1055^2/($C$6/2)^2)</f>
        <v>#DIV/0!</v>
      </c>
      <c r="K1055" s="136">
        <f t="shared" si="163"/>
        <v>20880</v>
      </c>
      <c r="L1055" t="e">
        <f>SQRT(($C$5/2)^2-($C$5/2)^2*'(OLD) bottom seam length'!K1055^2/($C$6/2)^2)</f>
        <v>#DIV/0!</v>
      </c>
      <c r="O1055" s="136">
        <f t="shared" si="164"/>
        <v>20880</v>
      </c>
      <c r="P1055" t="b">
        <f t="shared" si="165"/>
        <v>0</v>
      </c>
      <c r="T1055" s="136">
        <f t="shared" si="166"/>
        <v>20860</v>
      </c>
      <c r="U1055" t="e">
        <f>SQRT(($U$6/2)^2-($U$6/2)^2*'(OLD) bottom seam length'!T1055^2/($U$7/2)^2)</f>
        <v>#VALUE!</v>
      </c>
      <c r="W1055" s="136">
        <f t="shared" si="167"/>
        <v>20860</v>
      </c>
      <c r="X1055" t="e">
        <f>SQRT(($U$6/2)^2-($U$6/2)^2*'(OLD) bottom seam length'!W1055^2/($U$7/2)^2)</f>
        <v>#VALUE!</v>
      </c>
      <c r="Z1055" s="136">
        <f t="shared" si="168"/>
        <v>20860</v>
      </c>
      <c r="AA1055" t="e">
        <f>SQRT(($U$6/2)^2-($U$6/2)^2*'(OLD) bottom seam length'!Z1055^2/($U$7/2)^2)</f>
        <v>#VALUE!</v>
      </c>
      <c r="AC1055" s="136">
        <f t="shared" si="169"/>
        <v>20860</v>
      </c>
      <c r="AD1055" t="e">
        <f>SQRT(($U$6/2)^2-($U$6/2)^2*'(OLD) bottom seam length'!AC1055^2/($U$7/2)^2)</f>
        <v>#VALUE!</v>
      </c>
    </row>
    <row r="1056" spans="2:30">
      <c r="B1056" s="136">
        <f t="shared" si="160"/>
        <v>20900</v>
      </c>
      <c r="C1056" t="e">
        <f>SQRT(($C$5/2)^2-($C$5/2)^2*'(OLD) bottom seam length'!B1056^2/($C$6/2)^2)</f>
        <v>#DIV/0!</v>
      </c>
      <c r="E1056" s="136">
        <f t="shared" si="161"/>
        <v>20900</v>
      </c>
      <c r="F1056" t="e">
        <f>SQRT(($C$5/2)^2-($C$5/2)^2*'(OLD) bottom seam length'!E1056^2/($C$6/2)^2)</f>
        <v>#DIV/0!</v>
      </c>
      <c r="H1056" s="136">
        <f t="shared" si="162"/>
        <v>20900</v>
      </c>
      <c r="I1056" t="e">
        <f>SQRT(($C$5/2)^2-($C$5/2)^2*'(OLD) bottom seam length'!H1056^2/($C$6/2)^2)</f>
        <v>#DIV/0!</v>
      </c>
      <c r="K1056" s="136">
        <f t="shared" si="163"/>
        <v>20900</v>
      </c>
      <c r="L1056" t="e">
        <f>SQRT(($C$5/2)^2-($C$5/2)^2*'(OLD) bottom seam length'!K1056^2/($C$6/2)^2)</f>
        <v>#DIV/0!</v>
      </c>
      <c r="O1056" s="136">
        <f t="shared" si="164"/>
        <v>20900</v>
      </c>
      <c r="P1056" t="b">
        <f t="shared" si="165"/>
        <v>0</v>
      </c>
      <c r="T1056" s="136">
        <f t="shared" si="166"/>
        <v>20880</v>
      </c>
      <c r="U1056" t="e">
        <f>SQRT(($U$6/2)^2-($U$6/2)^2*'(OLD) bottom seam length'!T1056^2/($U$7/2)^2)</f>
        <v>#VALUE!</v>
      </c>
      <c r="W1056" s="136">
        <f t="shared" si="167"/>
        <v>20880</v>
      </c>
      <c r="X1056" t="e">
        <f>SQRT(($U$6/2)^2-($U$6/2)^2*'(OLD) bottom seam length'!W1056^2/($U$7/2)^2)</f>
        <v>#VALUE!</v>
      </c>
      <c r="Z1056" s="136">
        <f t="shared" si="168"/>
        <v>20880</v>
      </c>
      <c r="AA1056" t="e">
        <f>SQRT(($U$6/2)^2-($U$6/2)^2*'(OLD) bottom seam length'!Z1056^2/($U$7/2)^2)</f>
        <v>#VALUE!</v>
      </c>
      <c r="AC1056" s="136">
        <f t="shared" si="169"/>
        <v>20880</v>
      </c>
      <c r="AD1056" t="e">
        <f>SQRT(($U$6/2)^2-($U$6/2)^2*'(OLD) bottom seam length'!AC1056^2/($U$7/2)^2)</f>
        <v>#VALUE!</v>
      </c>
    </row>
    <row r="1057" spans="2:30">
      <c r="B1057" s="136">
        <f t="shared" si="160"/>
        <v>20920</v>
      </c>
      <c r="C1057" t="e">
        <f>SQRT(($C$5/2)^2-($C$5/2)^2*'(OLD) bottom seam length'!B1057^2/($C$6/2)^2)</f>
        <v>#DIV/0!</v>
      </c>
      <c r="E1057" s="136">
        <f t="shared" si="161"/>
        <v>20920</v>
      </c>
      <c r="F1057" t="e">
        <f>SQRT(($C$5/2)^2-($C$5/2)^2*'(OLD) bottom seam length'!E1057^2/($C$6/2)^2)</f>
        <v>#DIV/0!</v>
      </c>
      <c r="H1057" s="136">
        <f t="shared" si="162"/>
        <v>20920</v>
      </c>
      <c r="I1057" t="e">
        <f>SQRT(($C$5/2)^2-($C$5/2)^2*'(OLD) bottom seam length'!H1057^2/($C$6/2)^2)</f>
        <v>#DIV/0!</v>
      </c>
      <c r="K1057" s="136">
        <f t="shared" si="163"/>
        <v>20920</v>
      </c>
      <c r="L1057" t="e">
        <f>SQRT(($C$5/2)^2-($C$5/2)^2*'(OLD) bottom seam length'!K1057^2/($C$6/2)^2)</f>
        <v>#DIV/0!</v>
      </c>
      <c r="O1057" s="136">
        <f t="shared" si="164"/>
        <v>20920</v>
      </c>
      <c r="P1057" t="b">
        <f t="shared" si="165"/>
        <v>0</v>
      </c>
      <c r="T1057" s="136">
        <f t="shared" si="166"/>
        <v>20900</v>
      </c>
      <c r="U1057" t="e">
        <f>SQRT(($U$6/2)^2-($U$6/2)^2*'(OLD) bottom seam length'!T1057^2/($U$7/2)^2)</f>
        <v>#VALUE!</v>
      </c>
      <c r="W1057" s="136">
        <f t="shared" si="167"/>
        <v>20900</v>
      </c>
      <c r="X1057" t="e">
        <f>SQRT(($U$6/2)^2-($U$6/2)^2*'(OLD) bottom seam length'!W1057^2/($U$7/2)^2)</f>
        <v>#VALUE!</v>
      </c>
      <c r="Z1057" s="136">
        <f t="shared" si="168"/>
        <v>20900</v>
      </c>
      <c r="AA1057" t="e">
        <f>SQRT(($U$6/2)^2-($U$6/2)^2*'(OLD) bottom seam length'!Z1057^2/($U$7/2)^2)</f>
        <v>#VALUE!</v>
      </c>
      <c r="AC1057" s="136">
        <f t="shared" si="169"/>
        <v>20900</v>
      </c>
      <c r="AD1057" t="e">
        <f>SQRT(($U$6/2)^2-($U$6/2)^2*'(OLD) bottom seam length'!AC1057^2/($U$7/2)^2)</f>
        <v>#VALUE!</v>
      </c>
    </row>
    <row r="1058" spans="2:30">
      <c r="B1058" s="136">
        <f t="shared" si="160"/>
        <v>20940</v>
      </c>
      <c r="C1058" t="e">
        <f>SQRT(($C$5/2)^2-($C$5/2)^2*'(OLD) bottom seam length'!B1058^2/($C$6/2)^2)</f>
        <v>#DIV/0!</v>
      </c>
      <c r="E1058" s="136">
        <f t="shared" si="161"/>
        <v>20940</v>
      </c>
      <c r="F1058" t="e">
        <f>SQRT(($C$5/2)^2-($C$5/2)^2*'(OLD) bottom seam length'!E1058^2/($C$6/2)^2)</f>
        <v>#DIV/0!</v>
      </c>
      <c r="H1058" s="136">
        <f t="shared" si="162"/>
        <v>20940</v>
      </c>
      <c r="I1058" t="e">
        <f>SQRT(($C$5/2)^2-($C$5/2)^2*'(OLD) bottom seam length'!H1058^2/($C$6/2)^2)</f>
        <v>#DIV/0!</v>
      </c>
      <c r="K1058" s="136">
        <f t="shared" si="163"/>
        <v>20940</v>
      </c>
      <c r="L1058" t="e">
        <f>SQRT(($C$5/2)^2-($C$5/2)^2*'(OLD) bottom seam length'!K1058^2/($C$6/2)^2)</f>
        <v>#DIV/0!</v>
      </c>
      <c r="O1058" s="136">
        <f t="shared" si="164"/>
        <v>20940</v>
      </c>
      <c r="P1058" t="b">
        <f t="shared" si="165"/>
        <v>0</v>
      </c>
      <c r="T1058" s="136">
        <f t="shared" si="166"/>
        <v>20920</v>
      </c>
      <c r="U1058" t="e">
        <f>SQRT(($U$6/2)^2-($U$6/2)^2*'(OLD) bottom seam length'!T1058^2/($U$7/2)^2)</f>
        <v>#VALUE!</v>
      </c>
      <c r="W1058" s="136">
        <f t="shared" si="167"/>
        <v>20920</v>
      </c>
      <c r="X1058" t="e">
        <f>SQRT(($U$6/2)^2-($U$6/2)^2*'(OLD) bottom seam length'!W1058^2/($U$7/2)^2)</f>
        <v>#VALUE!</v>
      </c>
      <c r="Z1058" s="136">
        <f t="shared" si="168"/>
        <v>20920</v>
      </c>
      <c r="AA1058" t="e">
        <f>SQRT(($U$6/2)^2-($U$6/2)^2*'(OLD) bottom seam length'!Z1058^2/($U$7/2)^2)</f>
        <v>#VALUE!</v>
      </c>
      <c r="AC1058" s="136">
        <f t="shared" si="169"/>
        <v>20920</v>
      </c>
      <c r="AD1058" t="e">
        <f>SQRT(($U$6/2)^2-($U$6/2)^2*'(OLD) bottom seam length'!AC1058^2/($U$7/2)^2)</f>
        <v>#VALUE!</v>
      </c>
    </row>
    <row r="1059" spans="2:30">
      <c r="B1059" s="136">
        <f t="shared" si="160"/>
        <v>20960</v>
      </c>
      <c r="C1059" t="e">
        <f>SQRT(($C$5/2)^2-($C$5/2)^2*'(OLD) bottom seam length'!B1059^2/($C$6/2)^2)</f>
        <v>#DIV/0!</v>
      </c>
      <c r="E1059" s="136">
        <f t="shared" si="161"/>
        <v>20960</v>
      </c>
      <c r="F1059" t="e">
        <f>SQRT(($C$5/2)^2-($C$5/2)^2*'(OLD) bottom seam length'!E1059^2/($C$6/2)^2)</f>
        <v>#DIV/0!</v>
      </c>
      <c r="H1059" s="136">
        <f t="shared" si="162"/>
        <v>20960</v>
      </c>
      <c r="I1059" t="e">
        <f>SQRT(($C$5/2)^2-($C$5/2)^2*'(OLD) bottom seam length'!H1059^2/($C$6/2)^2)</f>
        <v>#DIV/0!</v>
      </c>
      <c r="K1059" s="136">
        <f t="shared" si="163"/>
        <v>20960</v>
      </c>
      <c r="L1059" t="e">
        <f>SQRT(($C$5/2)^2-($C$5/2)^2*'(OLD) bottom seam length'!K1059^2/($C$6/2)^2)</f>
        <v>#DIV/0!</v>
      </c>
      <c r="O1059" s="136">
        <f t="shared" si="164"/>
        <v>20960</v>
      </c>
      <c r="P1059" t="b">
        <f t="shared" si="165"/>
        <v>0</v>
      </c>
      <c r="T1059" s="136">
        <f t="shared" si="166"/>
        <v>20940</v>
      </c>
      <c r="U1059" t="e">
        <f>SQRT(($U$6/2)^2-($U$6/2)^2*'(OLD) bottom seam length'!T1059^2/($U$7/2)^2)</f>
        <v>#VALUE!</v>
      </c>
      <c r="W1059" s="136">
        <f t="shared" si="167"/>
        <v>20940</v>
      </c>
      <c r="X1059" t="e">
        <f>SQRT(($U$6/2)^2-($U$6/2)^2*'(OLD) bottom seam length'!W1059^2/($U$7/2)^2)</f>
        <v>#VALUE!</v>
      </c>
      <c r="Z1059" s="136">
        <f t="shared" si="168"/>
        <v>20940</v>
      </c>
      <c r="AA1059" t="e">
        <f>SQRT(($U$6/2)^2-($U$6/2)^2*'(OLD) bottom seam length'!Z1059^2/($U$7/2)^2)</f>
        <v>#VALUE!</v>
      </c>
      <c r="AC1059" s="136">
        <f t="shared" si="169"/>
        <v>20940</v>
      </c>
      <c r="AD1059" t="e">
        <f>SQRT(($U$6/2)^2-($U$6/2)^2*'(OLD) bottom seam length'!AC1059^2/($U$7/2)^2)</f>
        <v>#VALUE!</v>
      </c>
    </row>
    <row r="1060" spans="2:30">
      <c r="B1060" s="136">
        <f t="shared" si="160"/>
        <v>20980</v>
      </c>
      <c r="C1060" t="e">
        <f>SQRT(($C$5/2)^2-($C$5/2)^2*'(OLD) bottom seam length'!B1060^2/($C$6/2)^2)</f>
        <v>#DIV/0!</v>
      </c>
      <c r="E1060" s="136">
        <f t="shared" si="161"/>
        <v>20980</v>
      </c>
      <c r="F1060" t="e">
        <f>SQRT(($C$5/2)^2-($C$5/2)^2*'(OLD) bottom seam length'!E1060^2/($C$6/2)^2)</f>
        <v>#DIV/0!</v>
      </c>
      <c r="H1060" s="136">
        <f t="shared" si="162"/>
        <v>20980</v>
      </c>
      <c r="I1060" t="e">
        <f>SQRT(($C$5/2)^2-($C$5/2)^2*'(OLD) bottom seam length'!H1060^2/($C$6/2)^2)</f>
        <v>#DIV/0!</v>
      </c>
      <c r="K1060" s="136">
        <f t="shared" si="163"/>
        <v>20980</v>
      </c>
      <c r="L1060" t="e">
        <f>SQRT(($C$5/2)^2-($C$5/2)^2*'(OLD) bottom seam length'!K1060^2/($C$6/2)^2)</f>
        <v>#DIV/0!</v>
      </c>
      <c r="O1060" s="136">
        <f t="shared" si="164"/>
        <v>20980</v>
      </c>
      <c r="P1060" t="b">
        <f t="shared" si="165"/>
        <v>0</v>
      </c>
      <c r="T1060" s="136">
        <f t="shared" si="166"/>
        <v>20960</v>
      </c>
      <c r="U1060" t="e">
        <f>SQRT(($U$6/2)^2-($U$6/2)^2*'(OLD) bottom seam length'!T1060^2/($U$7/2)^2)</f>
        <v>#VALUE!</v>
      </c>
      <c r="W1060" s="136">
        <f t="shared" si="167"/>
        <v>20960</v>
      </c>
      <c r="X1060" t="e">
        <f>SQRT(($U$6/2)^2-($U$6/2)^2*'(OLD) bottom seam length'!W1060^2/($U$7/2)^2)</f>
        <v>#VALUE!</v>
      </c>
      <c r="Z1060" s="136">
        <f t="shared" si="168"/>
        <v>20960</v>
      </c>
      <c r="AA1060" t="e">
        <f>SQRT(($U$6/2)^2-($U$6/2)^2*'(OLD) bottom seam length'!Z1060^2/($U$7/2)^2)</f>
        <v>#VALUE!</v>
      </c>
      <c r="AC1060" s="136">
        <f t="shared" si="169"/>
        <v>20960</v>
      </c>
      <c r="AD1060" t="e">
        <f>SQRT(($U$6/2)^2-($U$6/2)^2*'(OLD) bottom seam length'!AC1060^2/($U$7/2)^2)</f>
        <v>#VALUE!</v>
      </c>
    </row>
    <row r="1061" spans="2:30">
      <c r="B1061" s="136">
        <f t="shared" si="160"/>
        <v>21000</v>
      </c>
      <c r="C1061" t="e">
        <f>SQRT(($C$5/2)^2-($C$5/2)^2*'(OLD) bottom seam length'!B1061^2/($C$6/2)^2)</f>
        <v>#DIV/0!</v>
      </c>
      <c r="E1061" s="136">
        <f t="shared" si="161"/>
        <v>21000</v>
      </c>
      <c r="F1061" t="e">
        <f>SQRT(($C$5/2)^2-($C$5/2)^2*'(OLD) bottom seam length'!E1061^2/($C$6/2)^2)</f>
        <v>#DIV/0!</v>
      </c>
      <c r="H1061" s="136">
        <f t="shared" si="162"/>
        <v>21000</v>
      </c>
      <c r="I1061" t="e">
        <f>SQRT(($C$5/2)^2-($C$5/2)^2*'(OLD) bottom seam length'!H1061^2/($C$6/2)^2)</f>
        <v>#DIV/0!</v>
      </c>
      <c r="K1061" s="136">
        <f t="shared" si="163"/>
        <v>21000</v>
      </c>
      <c r="L1061" t="e">
        <f>SQRT(($C$5/2)^2-($C$5/2)^2*'(OLD) bottom seam length'!K1061^2/($C$6/2)^2)</f>
        <v>#DIV/0!</v>
      </c>
      <c r="O1061" s="136">
        <f t="shared" si="164"/>
        <v>21000</v>
      </c>
      <c r="P1061" t="b">
        <f t="shared" si="165"/>
        <v>0</v>
      </c>
      <c r="T1061" s="136">
        <f t="shared" si="166"/>
        <v>20980</v>
      </c>
      <c r="U1061" t="e">
        <f>SQRT(($U$6/2)^2-($U$6/2)^2*'(OLD) bottom seam length'!T1061^2/($U$7/2)^2)</f>
        <v>#VALUE!</v>
      </c>
      <c r="W1061" s="136">
        <f t="shared" si="167"/>
        <v>20980</v>
      </c>
      <c r="X1061" t="e">
        <f>SQRT(($U$6/2)^2-($U$6/2)^2*'(OLD) bottom seam length'!W1061^2/($U$7/2)^2)</f>
        <v>#VALUE!</v>
      </c>
      <c r="Z1061" s="136">
        <f t="shared" si="168"/>
        <v>20980</v>
      </c>
      <c r="AA1061" t="e">
        <f>SQRT(($U$6/2)^2-($U$6/2)^2*'(OLD) bottom seam length'!Z1061^2/($U$7/2)^2)</f>
        <v>#VALUE!</v>
      </c>
      <c r="AC1061" s="136">
        <f t="shared" si="169"/>
        <v>20980</v>
      </c>
      <c r="AD1061" t="e">
        <f>SQRT(($U$6/2)^2-($U$6/2)^2*'(OLD) bottom seam length'!AC1061^2/($U$7/2)^2)</f>
        <v>#VALUE!</v>
      </c>
    </row>
    <row r="1062" spans="2:30">
      <c r="B1062" s="136">
        <f t="shared" si="160"/>
        <v>21020</v>
      </c>
      <c r="C1062" t="e">
        <f>SQRT(($C$5/2)^2-($C$5/2)^2*'(OLD) bottom seam length'!B1062^2/($C$6/2)^2)</f>
        <v>#DIV/0!</v>
      </c>
      <c r="E1062" s="136">
        <f t="shared" si="161"/>
        <v>21020</v>
      </c>
      <c r="F1062" t="e">
        <f>SQRT(($C$5/2)^2-($C$5/2)^2*'(OLD) bottom seam length'!E1062^2/($C$6/2)^2)</f>
        <v>#DIV/0!</v>
      </c>
      <c r="H1062" s="136">
        <f t="shared" si="162"/>
        <v>21020</v>
      </c>
      <c r="I1062" t="e">
        <f>SQRT(($C$5/2)^2-($C$5/2)^2*'(OLD) bottom seam length'!H1062^2/($C$6/2)^2)</f>
        <v>#DIV/0!</v>
      </c>
      <c r="K1062" s="136">
        <f t="shared" si="163"/>
        <v>21020</v>
      </c>
      <c r="L1062" t="e">
        <f>SQRT(($C$5/2)^2-($C$5/2)^2*'(OLD) bottom seam length'!K1062^2/($C$6/2)^2)</f>
        <v>#DIV/0!</v>
      </c>
      <c r="O1062" s="136">
        <f t="shared" si="164"/>
        <v>21020</v>
      </c>
      <c r="P1062" t="b">
        <f t="shared" si="165"/>
        <v>0</v>
      </c>
      <c r="T1062" s="136">
        <f t="shared" si="166"/>
        <v>21000</v>
      </c>
      <c r="U1062" t="e">
        <f>SQRT(($U$6/2)^2-($U$6/2)^2*'(OLD) bottom seam length'!T1062^2/($U$7/2)^2)</f>
        <v>#VALUE!</v>
      </c>
      <c r="W1062" s="136">
        <f t="shared" si="167"/>
        <v>21000</v>
      </c>
      <c r="X1062" t="e">
        <f>SQRT(($U$6/2)^2-($U$6/2)^2*'(OLD) bottom seam length'!W1062^2/($U$7/2)^2)</f>
        <v>#VALUE!</v>
      </c>
      <c r="Z1062" s="136">
        <f t="shared" si="168"/>
        <v>21000</v>
      </c>
      <c r="AA1062" t="e">
        <f>SQRT(($U$6/2)^2-($U$6/2)^2*'(OLD) bottom seam length'!Z1062^2/($U$7/2)^2)</f>
        <v>#VALUE!</v>
      </c>
      <c r="AC1062" s="136">
        <f t="shared" si="169"/>
        <v>21000</v>
      </c>
      <c r="AD1062" t="e">
        <f>SQRT(($U$6/2)^2-($U$6/2)^2*'(OLD) bottom seam length'!AC1062^2/($U$7/2)^2)</f>
        <v>#VALUE!</v>
      </c>
    </row>
    <row r="1063" spans="2:30">
      <c r="B1063" s="136">
        <f t="shared" si="160"/>
        <v>21040</v>
      </c>
      <c r="C1063" t="e">
        <f>SQRT(($C$5/2)^2-($C$5/2)^2*'(OLD) bottom seam length'!B1063^2/($C$6/2)^2)</f>
        <v>#DIV/0!</v>
      </c>
      <c r="E1063" s="136">
        <f t="shared" si="161"/>
        <v>21040</v>
      </c>
      <c r="F1063" t="e">
        <f>SQRT(($C$5/2)^2-($C$5/2)^2*'(OLD) bottom seam length'!E1063^2/($C$6/2)^2)</f>
        <v>#DIV/0!</v>
      </c>
      <c r="H1063" s="136">
        <f t="shared" si="162"/>
        <v>21040</v>
      </c>
      <c r="I1063" t="e">
        <f>SQRT(($C$5/2)^2-($C$5/2)^2*'(OLD) bottom seam length'!H1063^2/($C$6/2)^2)</f>
        <v>#DIV/0!</v>
      </c>
      <c r="K1063" s="136">
        <f t="shared" si="163"/>
        <v>21040</v>
      </c>
      <c r="L1063" t="e">
        <f>SQRT(($C$5/2)^2-($C$5/2)^2*'(OLD) bottom seam length'!K1063^2/($C$6/2)^2)</f>
        <v>#DIV/0!</v>
      </c>
      <c r="O1063" s="136">
        <f t="shared" si="164"/>
        <v>21040</v>
      </c>
      <c r="P1063" t="b">
        <f t="shared" si="165"/>
        <v>0</v>
      </c>
      <c r="T1063" s="136">
        <f t="shared" si="166"/>
        <v>21020</v>
      </c>
      <c r="U1063" t="e">
        <f>SQRT(($U$6/2)^2-($U$6/2)^2*'(OLD) bottom seam length'!T1063^2/($U$7/2)^2)</f>
        <v>#VALUE!</v>
      </c>
      <c r="W1063" s="136">
        <f t="shared" si="167"/>
        <v>21020</v>
      </c>
      <c r="X1063" t="e">
        <f>SQRT(($U$6/2)^2-($U$6/2)^2*'(OLD) bottom seam length'!W1063^2/($U$7/2)^2)</f>
        <v>#VALUE!</v>
      </c>
      <c r="Z1063" s="136">
        <f t="shared" si="168"/>
        <v>21020</v>
      </c>
      <c r="AA1063" t="e">
        <f>SQRT(($U$6/2)^2-($U$6/2)^2*'(OLD) bottom seam length'!Z1063^2/($U$7/2)^2)</f>
        <v>#VALUE!</v>
      </c>
      <c r="AC1063" s="136">
        <f t="shared" si="169"/>
        <v>21020</v>
      </c>
      <c r="AD1063" t="e">
        <f>SQRT(($U$6/2)^2-($U$6/2)^2*'(OLD) bottom seam length'!AC1063^2/($U$7/2)^2)</f>
        <v>#VALUE!</v>
      </c>
    </row>
    <row r="1064" spans="2:30">
      <c r="B1064" s="136">
        <f t="shared" si="160"/>
        <v>21060</v>
      </c>
      <c r="C1064" t="e">
        <f>SQRT(($C$5/2)^2-($C$5/2)^2*'(OLD) bottom seam length'!B1064^2/($C$6/2)^2)</f>
        <v>#DIV/0!</v>
      </c>
      <c r="E1064" s="136">
        <f t="shared" si="161"/>
        <v>21060</v>
      </c>
      <c r="F1064" t="e">
        <f>SQRT(($C$5/2)^2-($C$5/2)^2*'(OLD) bottom seam length'!E1064^2/($C$6/2)^2)</f>
        <v>#DIV/0!</v>
      </c>
      <c r="H1064" s="136">
        <f t="shared" si="162"/>
        <v>21060</v>
      </c>
      <c r="I1064" t="e">
        <f>SQRT(($C$5/2)^2-($C$5/2)^2*'(OLD) bottom seam length'!H1064^2/($C$6/2)^2)</f>
        <v>#DIV/0!</v>
      </c>
      <c r="K1064" s="136">
        <f t="shared" si="163"/>
        <v>21060</v>
      </c>
      <c r="L1064" t="e">
        <f>SQRT(($C$5/2)^2-($C$5/2)^2*'(OLD) bottom seam length'!K1064^2/($C$6/2)^2)</f>
        <v>#DIV/0!</v>
      </c>
      <c r="O1064" s="136">
        <f t="shared" si="164"/>
        <v>21060</v>
      </c>
      <c r="P1064" t="b">
        <f t="shared" si="165"/>
        <v>0</v>
      </c>
      <c r="T1064" s="136">
        <f t="shared" si="166"/>
        <v>21040</v>
      </c>
      <c r="U1064" t="e">
        <f>SQRT(($U$6/2)^2-($U$6/2)^2*'(OLD) bottom seam length'!T1064^2/($U$7/2)^2)</f>
        <v>#VALUE!</v>
      </c>
      <c r="W1064" s="136">
        <f t="shared" si="167"/>
        <v>21040</v>
      </c>
      <c r="X1064" t="e">
        <f>SQRT(($U$6/2)^2-($U$6/2)^2*'(OLD) bottom seam length'!W1064^2/($U$7/2)^2)</f>
        <v>#VALUE!</v>
      </c>
      <c r="Z1064" s="136">
        <f t="shared" si="168"/>
        <v>21040</v>
      </c>
      <c r="AA1064" t="e">
        <f>SQRT(($U$6/2)^2-($U$6/2)^2*'(OLD) bottom seam length'!Z1064^2/($U$7/2)^2)</f>
        <v>#VALUE!</v>
      </c>
      <c r="AC1064" s="136">
        <f t="shared" si="169"/>
        <v>21040</v>
      </c>
      <c r="AD1064" t="e">
        <f>SQRT(($U$6/2)^2-($U$6/2)^2*'(OLD) bottom seam length'!AC1064^2/($U$7/2)^2)</f>
        <v>#VALUE!</v>
      </c>
    </row>
    <row r="1065" spans="2:30">
      <c r="B1065" s="136">
        <f t="shared" si="160"/>
        <v>21080</v>
      </c>
      <c r="C1065" t="e">
        <f>SQRT(($C$5/2)^2-($C$5/2)^2*'(OLD) bottom seam length'!B1065^2/($C$6/2)^2)</f>
        <v>#DIV/0!</v>
      </c>
      <c r="E1065" s="136">
        <f t="shared" si="161"/>
        <v>21080</v>
      </c>
      <c r="F1065" t="e">
        <f>SQRT(($C$5/2)^2-($C$5/2)^2*'(OLD) bottom seam length'!E1065^2/($C$6/2)^2)</f>
        <v>#DIV/0!</v>
      </c>
      <c r="H1065" s="136">
        <f t="shared" si="162"/>
        <v>21080</v>
      </c>
      <c r="I1065" t="e">
        <f>SQRT(($C$5/2)^2-($C$5/2)^2*'(OLD) bottom seam length'!H1065^2/($C$6/2)^2)</f>
        <v>#DIV/0!</v>
      </c>
      <c r="K1065" s="136">
        <f t="shared" si="163"/>
        <v>21080</v>
      </c>
      <c r="L1065" t="e">
        <f>SQRT(($C$5/2)^2-($C$5/2)^2*'(OLD) bottom seam length'!K1065^2/($C$6/2)^2)</f>
        <v>#DIV/0!</v>
      </c>
      <c r="O1065" s="136">
        <f t="shared" si="164"/>
        <v>21080</v>
      </c>
      <c r="P1065" t="b">
        <f t="shared" si="165"/>
        <v>0</v>
      </c>
      <c r="T1065" s="136">
        <f t="shared" si="166"/>
        <v>21060</v>
      </c>
      <c r="U1065" t="e">
        <f>SQRT(($U$6/2)^2-($U$6/2)^2*'(OLD) bottom seam length'!T1065^2/($U$7/2)^2)</f>
        <v>#VALUE!</v>
      </c>
      <c r="W1065" s="136">
        <f t="shared" si="167"/>
        <v>21060</v>
      </c>
      <c r="X1065" t="e">
        <f>SQRT(($U$6/2)^2-($U$6/2)^2*'(OLD) bottom seam length'!W1065^2/($U$7/2)^2)</f>
        <v>#VALUE!</v>
      </c>
      <c r="Z1065" s="136">
        <f t="shared" si="168"/>
        <v>21060</v>
      </c>
      <c r="AA1065" t="e">
        <f>SQRT(($U$6/2)^2-($U$6/2)^2*'(OLD) bottom seam length'!Z1065^2/($U$7/2)^2)</f>
        <v>#VALUE!</v>
      </c>
      <c r="AC1065" s="136">
        <f t="shared" si="169"/>
        <v>21060</v>
      </c>
      <c r="AD1065" t="e">
        <f>SQRT(($U$6/2)^2-($U$6/2)^2*'(OLD) bottom seam length'!AC1065^2/($U$7/2)^2)</f>
        <v>#VALUE!</v>
      </c>
    </row>
    <row r="1066" spans="2:30">
      <c r="B1066" s="136">
        <f t="shared" si="160"/>
        <v>21100</v>
      </c>
      <c r="C1066" t="e">
        <f>SQRT(($C$5/2)^2-($C$5/2)^2*'(OLD) bottom seam length'!B1066^2/($C$6/2)^2)</f>
        <v>#DIV/0!</v>
      </c>
      <c r="E1066" s="136">
        <f t="shared" si="161"/>
        <v>21100</v>
      </c>
      <c r="F1066" t="e">
        <f>SQRT(($C$5/2)^2-($C$5/2)^2*'(OLD) bottom seam length'!E1066^2/($C$6/2)^2)</f>
        <v>#DIV/0!</v>
      </c>
      <c r="H1066" s="136">
        <f t="shared" si="162"/>
        <v>21100</v>
      </c>
      <c r="I1066" t="e">
        <f>SQRT(($C$5/2)^2-($C$5/2)^2*'(OLD) bottom seam length'!H1066^2/($C$6/2)^2)</f>
        <v>#DIV/0!</v>
      </c>
      <c r="K1066" s="136">
        <f t="shared" si="163"/>
        <v>21100</v>
      </c>
      <c r="L1066" t="e">
        <f>SQRT(($C$5/2)^2-($C$5/2)^2*'(OLD) bottom seam length'!K1066^2/($C$6/2)^2)</f>
        <v>#DIV/0!</v>
      </c>
      <c r="O1066" s="136">
        <f t="shared" si="164"/>
        <v>21100</v>
      </c>
      <c r="P1066" t="b">
        <f t="shared" si="165"/>
        <v>0</v>
      </c>
      <c r="T1066" s="136">
        <f t="shared" si="166"/>
        <v>21080</v>
      </c>
      <c r="U1066" t="e">
        <f>SQRT(($U$6/2)^2-($U$6/2)^2*'(OLD) bottom seam length'!T1066^2/($U$7/2)^2)</f>
        <v>#VALUE!</v>
      </c>
      <c r="W1066" s="136">
        <f t="shared" si="167"/>
        <v>21080</v>
      </c>
      <c r="X1066" t="e">
        <f>SQRT(($U$6/2)^2-($U$6/2)^2*'(OLD) bottom seam length'!W1066^2/($U$7/2)^2)</f>
        <v>#VALUE!</v>
      </c>
      <c r="Z1066" s="136">
        <f t="shared" si="168"/>
        <v>21080</v>
      </c>
      <c r="AA1066" t="e">
        <f>SQRT(($U$6/2)^2-($U$6/2)^2*'(OLD) bottom seam length'!Z1066^2/($U$7/2)^2)</f>
        <v>#VALUE!</v>
      </c>
      <c r="AC1066" s="136">
        <f t="shared" si="169"/>
        <v>21080</v>
      </c>
      <c r="AD1066" t="e">
        <f>SQRT(($U$6/2)^2-($U$6/2)^2*'(OLD) bottom seam length'!AC1066^2/($U$7/2)^2)</f>
        <v>#VALUE!</v>
      </c>
    </row>
    <row r="1067" spans="2:30">
      <c r="B1067" s="136">
        <f t="shared" si="160"/>
        <v>21120</v>
      </c>
      <c r="C1067" t="e">
        <f>SQRT(($C$5/2)^2-($C$5/2)^2*'(OLD) bottom seam length'!B1067^2/($C$6/2)^2)</f>
        <v>#DIV/0!</v>
      </c>
      <c r="E1067" s="136">
        <f t="shared" si="161"/>
        <v>21120</v>
      </c>
      <c r="F1067" t="e">
        <f>SQRT(($C$5/2)^2-($C$5/2)^2*'(OLD) bottom seam length'!E1067^2/($C$6/2)^2)</f>
        <v>#DIV/0!</v>
      </c>
      <c r="H1067" s="136">
        <f t="shared" si="162"/>
        <v>21120</v>
      </c>
      <c r="I1067" t="e">
        <f>SQRT(($C$5/2)^2-($C$5/2)^2*'(OLD) bottom seam length'!H1067^2/($C$6/2)^2)</f>
        <v>#DIV/0!</v>
      </c>
      <c r="K1067" s="136">
        <f t="shared" si="163"/>
        <v>21120</v>
      </c>
      <c r="L1067" t="e">
        <f>SQRT(($C$5/2)^2-($C$5/2)^2*'(OLD) bottom seam length'!K1067^2/($C$6/2)^2)</f>
        <v>#DIV/0!</v>
      </c>
      <c r="O1067" s="136">
        <f t="shared" si="164"/>
        <v>21120</v>
      </c>
      <c r="P1067" t="b">
        <f t="shared" si="165"/>
        <v>0</v>
      </c>
      <c r="T1067" s="136">
        <f t="shared" si="166"/>
        <v>21100</v>
      </c>
      <c r="U1067" t="e">
        <f>SQRT(($U$6/2)^2-($U$6/2)^2*'(OLD) bottom seam length'!T1067^2/($U$7/2)^2)</f>
        <v>#VALUE!</v>
      </c>
      <c r="W1067" s="136">
        <f t="shared" si="167"/>
        <v>21100</v>
      </c>
      <c r="X1067" t="e">
        <f>SQRT(($U$6/2)^2-($U$6/2)^2*'(OLD) bottom seam length'!W1067^2/($U$7/2)^2)</f>
        <v>#VALUE!</v>
      </c>
      <c r="Z1067" s="136">
        <f t="shared" si="168"/>
        <v>21100</v>
      </c>
      <c r="AA1067" t="e">
        <f>SQRT(($U$6/2)^2-($U$6/2)^2*'(OLD) bottom seam length'!Z1067^2/($U$7/2)^2)</f>
        <v>#VALUE!</v>
      </c>
      <c r="AC1067" s="136">
        <f t="shared" si="169"/>
        <v>21100</v>
      </c>
      <c r="AD1067" t="e">
        <f>SQRT(($U$6/2)^2-($U$6/2)^2*'(OLD) bottom seam length'!AC1067^2/($U$7/2)^2)</f>
        <v>#VALUE!</v>
      </c>
    </row>
    <row r="1068" spans="2:30">
      <c r="B1068" s="136">
        <f t="shared" si="160"/>
        <v>21140</v>
      </c>
      <c r="C1068" t="e">
        <f>SQRT(($C$5/2)^2-($C$5/2)^2*'(OLD) bottom seam length'!B1068^2/($C$6/2)^2)</f>
        <v>#DIV/0!</v>
      </c>
      <c r="E1068" s="136">
        <f t="shared" si="161"/>
        <v>21140</v>
      </c>
      <c r="F1068" t="e">
        <f>SQRT(($C$5/2)^2-($C$5/2)^2*'(OLD) bottom seam length'!E1068^2/($C$6/2)^2)</f>
        <v>#DIV/0!</v>
      </c>
      <c r="H1068" s="136">
        <f t="shared" si="162"/>
        <v>21140</v>
      </c>
      <c r="I1068" t="e">
        <f>SQRT(($C$5/2)^2-($C$5/2)^2*'(OLD) bottom seam length'!H1068^2/($C$6/2)^2)</f>
        <v>#DIV/0!</v>
      </c>
      <c r="K1068" s="136">
        <f t="shared" si="163"/>
        <v>21140</v>
      </c>
      <c r="L1068" t="e">
        <f>SQRT(($C$5/2)^2-($C$5/2)^2*'(OLD) bottom seam length'!K1068^2/($C$6/2)^2)</f>
        <v>#DIV/0!</v>
      </c>
      <c r="O1068" s="136">
        <f t="shared" si="164"/>
        <v>21140</v>
      </c>
      <c r="P1068" t="b">
        <f t="shared" si="165"/>
        <v>0</v>
      </c>
      <c r="T1068" s="136">
        <f t="shared" si="166"/>
        <v>21120</v>
      </c>
      <c r="U1068" t="e">
        <f>SQRT(($U$6/2)^2-($U$6/2)^2*'(OLD) bottom seam length'!T1068^2/($U$7/2)^2)</f>
        <v>#VALUE!</v>
      </c>
      <c r="W1068" s="136">
        <f t="shared" si="167"/>
        <v>21120</v>
      </c>
      <c r="X1068" t="e">
        <f>SQRT(($U$6/2)^2-($U$6/2)^2*'(OLD) bottom seam length'!W1068^2/($U$7/2)^2)</f>
        <v>#VALUE!</v>
      </c>
      <c r="Z1068" s="136">
        <f t="shared" si="168"/>
        <v>21120</v>
      </c>
      <c r="AA1068" t="e">
        <f>SQRT(($U$6/2)^2-($U$6/2)^2*'(OLD) bottom seam length'!Z1068^2/($U$7/2)^2)</f>
        <v>#VALUE!</v>
      </c>
      <c r="AC1068" s="136">
        <f t="shared" si="169"/>
        <v>21120</v>
      </c>
      <c r="AD1068" t="e">
        <f>SQRT(($U$6/2)^2-($U$6/2)^2*'(OLD) bottom seam length'!AC1068^2/($U$7/2)^2)</f>
        <v>#VALUE!</v>
      </c>
    </row>
    <row r="1069" spans="2:30">
      <c r="B1069" s="136">
        <f t="shared" si="160"/>
        <v>21160</v>
      </c>
      <c r="C1069" t="e">
        <f>SQRT(($C$5/2)^2-($C$5/2)^2*'(OLD) bottom seam length'!B1069^2/($C$6/2)^2)</f>
        <v>#DIV/0!</v>
      </c>
      <c r="E1069" s="136">
        <f t="shared" si="161"/>
        <v>21160</v>
      </c>
      <c r="F1069" t="e">
        <f>SQRT(($C$5/2)^2-($C$5/2)^2*'(OLD) bottom seam length'!E1069^2/($C$6/2)^2)</f>
        <v>#DIV/0!</v>
      </c>
      <c r="H1069" s="136">
        <f t="shared" si="162"/>
        <v>21160</v>
      </c>
      <c r="I1069" t="e">
        <f>SQRT(($C$5/2)^2-($C$5/2)^2*'(OLD) bottom seam length'!H1069^2/($C$6/2)^2)</f>
        <v>#DIV/0!</v>
      </c>
      <c r="K1069" s="136">
        <f t="shared" si="163"/>
        <v>21160</v>
      </c>
      <c r="L1069" t="e">
        <f>SQRT(($C$5/2)^2-($C$5/2)^2*'(OLD) bottom seam length'!K1069^2/($C$6/2)^2)</f>
        <v>#DIV/0!</v>
      </c>
      <c r="O1069" s="136">
        <f t="shared" si="164"/>
        <v>21160</v>
      </c>
      <c r="P1069" t="b">
        <f t="shared" si="165"/>
        <v>0</v>
      </c>
      <c r="T1069" s="136">
        <f t="shared" si="166"/>
        <v>21140</v>
      </c>
      <c r="U1069" t="e">
        <f>SQRT(($U$6/2)^2-($U$6/2)^2*'(OLD) bottom seam length'!T1069^2/($U$7/2)^2)</f>
        <v>#VALUE!</v>
      </c>
      <c r="W1069" s="136">
        <f t="shared" si="167"/>
        <v>21140</v>
      </c>
      <c r="X1069" t="e">
        <f>SQRT(($U$6/2)^2-($U$6/2)^2*'(OLD) bottom seam length'!W1069^2/($U$7/2)^2)</f>
        <v>#VALUE!</v>
      </c>
      <c r="Z1069" s="136">
        <f t="shared" si="168"/>
        <v>21140</v>
      </c>
      <c r="AA1069" t="e">
        <f>SQRT(($U$6/2)^2-($U$6/2)^2*'(OLD) bottom seam length'!Z1069^2/($U$7/2)^2)</f>
        <v>#VALUE!</v>
      </c>
      <c r="AC1069" s="136">
        <f t="shared" si="169"/>
        <v>21140</v>
      </c>
      <c r="AD1069" t="e">
        <f>SQRT(($U$6/2)^2-($U$6/2)^2*'(OLD) bottom seam length'!AC1069^2/($U$7/2)^2)</f>
        <v>#VALUE!</v>
      </c>
    </row>
    <row r="1070" spans="2:30">
      <c r="B1070" s="136">
        <f t="shared" si="160"/>
        <v>21180</v>
      </c>
      <c r="C1070" t="e">
        <f>SQRT(($C$5/2)^2-($C$5/2)^2*'(OLD) bottom seam length'!B1070^2/($C$6/2)^2)</f>
        <v>#DIV/0!</v>
      </c>
      <c r="E1070" s="136">
        <f t="shared" si="161"/>
        <v>21180</v>
      </c>
      <c r="F1070" t="e">
        <f>SQRT(($C$5/2)^2-($C$5/2)^2*'(OLD) bottom seam length'!E1070^2/($C$6/2)^2)</f>
        <v>#DIV/0!</v>
      </c>
      <c r="H1070" s="136">
        <f t="shared" si="162"/>
        <v>21180</v>
      </c>
      <c r="I1070" t="e">
        <f>SQRT(($C$5/2)^2-($C$5/2)^2*'(OLD) bottom seam length'!H1070^2/($C$6/2)^2)</f>
        <v>#DIV/0!</v>
      </c>
      <c r="K1070" s="136">
        <f t="shared" si="163"/>
        <v>21180</v>
      </c>
      <c r="L1070" t="e">
        <f>SQRT(($C$5/2)^2-($C$5/2)^2*'(OLD) bottom seam length'!K1070^2/($C$6/2)^2)</f>
        <v>#DIV/0!</v>
      </c>
      <c r="O1070" s="136">
        <f t="shared" si="164"/>
        <v>21180</v>
      </c>
      <c r="P1070" t="b">
        <f t="shared" si="165"/>
        <v>0</v>
      </c>
      <c r="T1070" s="136">
        <f t="shared" si="166"/>
        <v>21160</v>
      </c>
      <c r="U1070" t="e">
        <f>SQRT(($U$6/2)^2-($U$6/2)^2*'(OLD) bottom seam length'!T1070^2/($U$7/2)^2)</f>
        <v>#VALUE!</v>
      </c>
      <c r="W1070" s="136">
        <f t="shared" si="167"/>
        <v>21160</v>
      </c>
      <c r="X1070" t="e">
        <f>SQRT(($U$6/2)^2-($U$6/2)^2*'(OLD) bottom seam length'!W1070^2/($U$7/2)^2)</f>
        <v>#VALUE!</v>
      </c>
      <c r="Z1070" s="136">
        <f t="shared" si="168"/>
        <v>21160</v>
      </c>
      <c r="AA1070" t="e">
        <f>SQRT(($U$6/2)^2-($U$6/2)^2*'(OLD) bottom seam length'!Z1070^2/($U$7/2)^2)</f>
        <v>#VALUE!</v>
      </c>
      <c r="AC1070" s="136">
        <f t="shared" si="169"/>
        <v>21160</v>
      </c>
      <c r="AD1070" t="e">
        <f>SQRT(($U$6/2)^2-($U$6/2)^2*'(OLD) bottom seam length'!AC1070^2/($U$7/2)^2)</f>
        <v>#VALUE!</v>
      </c>
    </row>
    <row r="1071" spans="2:30">
      <c r="B1071" s="136">
        <f t="shared" si="160"/>
        <v>21200</v>
      </c>
      <c r="C1071" t="e">
        <f>SQRT(($C$5/2)^2-($C$5/2)^2*'(OLD) bottom seam length'!B1071^2/($C$6/2)^2)</f>
        <v>#DIV/0!</v>
      </c>
      <c r="E1071" s="136">
        <f t="shared" si="161"/>
        <v>21200</v>
      </c>
      <c r="F1071" t="e">
        <f>SQRT(($C$5/2)^2-($C$5/2)^2*'(OLD) bottom seam length'!E1071^2/($C$6/2)^2)</f>
        <v>#DIV/0!</v>
      </c>
      <c r="H1071" s="136">
        <f t="shared" si="162"/>
        <v>21200</v>
      </c>
      <c r="I1071" t="e">
        <f>SQRT(($C$5/2)^2-($C$5/2)^2*'(OLD) bottom seam length'!H1071^2/($C$6/2)^2)</f>
        <v>#DIV/0!</v>
      </c>
      <c r="K1071" s="136">
        <f t="shared" si="163"/>
        <v>21200</v>
      </c>
      <c r="L1071" t="e">
        <f>SQRT(($C$5/2)^2-($C$5/2)^2*'(OLD) bottom seam length'!K1071^2/($C$6/2)^2)</f>
        <v>#DIV/0!</v>
      </c>
      <c r="O1071" s="136">
        <f t="shared" si="164"/>
        <v>21200</v>
      </c>
      <c r="P1071" t="b">
        <f t="shared" si="165"/>
        <v>0</v>
      </c>
      <c r="T1071" s="136">
        <f t="shared" si="166"/>
        <v>21180</v>
      </c>
      <c r="U1071" t="e">
        <f>SQRT(($U$6/2)^2-($U$6/2)^2*'(OLD) bottom seam length'!T1071^2/($U$7/2)^2)</f>
        <v>#VALUE!</v>
      </c>
      <c r="W1071" s="136">
        <f t="shared" si="167"/>
        <v>21180</v>
      </c>
      <c r="X1071" t="e">
        <f>SQRT(($U$6/2)^2-($U$6/2)^2*'(OLD) bottom seam length'!W1071^2/($U$7/2)^2)</f>
        <v>#VALUE!</v>
      </c>
      <c r="Z1071" s="136">
        <f t="shared" si="168"/>
        <v>21180</v>
      </c>
      <c r="AA1071" t="e">
        <f>SQRT(($U$6/2)^2-($U$6/2)^2*'(OLD) bottom seam length'!Z1071^2/($U$7/2)^2)</f>
        <v>#VALUE!</v>
      </c>
      <c r="AC1071" s="136">
        <f t="shared" si="169"/>
        <v>21180</v>
      </c>
      <c r="AD1071" t="e">
        <f>SQRT(($U$6/2)^2-($U$6/2)^2*'(OLD) bottom seam length'!AC1071^2/($U$7/2)^2)</f>
        <v>#VALUE!</v>
      </c>
    </row>
    <row r="1072" spans="2:30">
      <c r="B1072" s="136">
        <f t="shared" si="160"/>
        <v>21220</v>
      </c>
      <c r="C1072" t="e">
        <f>SQRT(($C$5/2)^2-($C$5/2)^2*'(OLD) bottom seam length'!B1072^2/($C$6/2)^2)</f>
        <v>#DIV/0!</v>
      </c>
      <c r="E1072" s="136">
        <f t="shared" si="161"/>
        <v>21220</v>
      </c>
      <c r="F1072" t="e">
        <f>SQRT(($C$5/2)^2-($C$5/2)^2*'(OLD) bottom seam length'!E1072^2/($C$6/2)^2)</f>
        <v>#DIV/0!</v>
      </c>
      <c r="H1072" s="136">
        <f t="shared" si="162"/>
        <v>21220</v>
      </c>
      <c r="I1072" t="e">
        <f>SQRT(($C$5/2)^2-($C$5/2)^2*'(OLD) bottom seam length'!H1072^2/($C$6/2)^2)</f>
        <v>#DIV/0!</v>
      </c>
      <c r="K1072" s="136">
        <f t="shared" si="163"/>
        <v>21220</v>
      </c>
      <c r="L1072" t="e">
        <f>SQRT(($C$5/2)^2-($C$5/2)^2*'(OLD) bottom seam length'!K1072^2/($C$6/2)^2)</f>
        <v>#DIV/0!</v>
      </c>
      <c r="O1072" s="136">
        <f t="shared" si="164"/>
        <v>21220</v>
      </c>
      <c r="P1072" t="b">
        <f t="shared" si="165"/>
        <v>0</v>
      </c>
      <c r="T1072" s="136">
        <f t="shared" si="166"/>
        <v>21200</v>
      </c>
      <c r="U1072" t="e">
        <f>SQRT(($U$6/2)^2-($U$6/2)^2*'(OLD) bottom seam length'!T1072^2/($U$7/2)^2)</f>
        <v>#VALUE!</v>
      </c>
      <c r="W1072" s="136">
        <f t="shared" si="167"/>
        <v>21200</v>
      </c>
      <c r="X1072" t="e">
        <f>SQRT(($U$6/2)^2-($U$6/2)^2*'(OLD) bottom seam length'!W1072^2/($U$7/2)^2)</f>
        <v>#VALUE!</v>
      </c>
      <c r="Z1072" s="136">
        <f t="shared" si="168"/>
        <v>21200</v>
      </c>
      <c r="AA1072" t="e">
        <f>SQRT(($U$6/2)^2-($U$6/2)^2*'(OLD) bottom seam length'!Z1072^2/($U$7/2)^2)</f>
        <v>#VALUE!</v>
      </c>
      <c r="AC1072" s="136">
        <f t="shared" si="169"/>
        <v>21200</v>
      </c>
      <c r="AD1072" t="e">
        <f>SQRT(($U$6/2)^2-($U$6/2)^2*'(OLD) bottom seam length'!AC1072^2/($U$7/2)^2)</f>
        <v>#VALUE!</v>
      </c>
    </row>
    <row r="1073" spans="2:30">
      <c r="B1073" s="136">
        <f t="shared" si="160"/>
        <v>21240</v>
      </c>
      <c r="C1073" t="e">
        <f>SQRT(($C$5/2)^2-($C$5/2)^2*'(OLD) bottom seam length'!B1073^2/($C$6/2)^2)</f>
        <v>#DIV/0!</v>
      </c>
      <c r="E1073" s="136">
        <f t="shared" si="161"/>
        <v>21240</v>
      </c>
      <c r="F1073" t="e">
        <f>SQRT(($C$5/2)^2-($C$5/2)^2*'(OLD) bottom seam length'!E1073^2/($C$6/2)^2)</f>
        <v>#DIV/0!</v>
      </c>
      <c r="H1073" s="136">
        <f t="shared" si="162"/>
        <v>21240</v>
      </c>
      <c r="I1073" t="e">
        <f>SQRT(($C$5/2)^2-($C$5/2)^2*'(OLD) bottom seam length'!H1073^2/($C$6/2)^2)</f>
        <v>#DIV/0!</v>
      </c>
      <c r="K1073" s="136">
        <f t="shared" si="163"/>
        <v>21240</v>
      </c>
      <c r="L1073" t="e">
        <f>SQRT(($C$5/2)^2-($C$5/2)^2*'(OLD) bottom seam length'!K1073^2/($C$6/2)^2)</f>
        <v>#DIV/0!</v>
      </c>
      <c r="O1073" s="136">
        <f t="shared" si="164"/>
        <v>21240</v>
      </c>
      <c r="P1073" t="b">
        <f t="shared" si="165"/>
        <v>0</v>
      </c>
      <c r="T1073" s="136">
        <f t="shared" si="166"/>
        <v>21220</v>
      </c>
      <c r="U1073" t="e">
        <f>SQRT(($U$6/2)^2-($U$6/2)^2*'(OLD) bottom seam length'!T1073^2/($U$7/2)^2)</f>
        <v>#VALUE!</v>
      </c>
      <c r="W1073" s="136">
        <f t="shared" si="167"/>
        <v>21220</v>
      </c>
      <c r="X1073" t="e">
        <f>SQRT(($U$6/2)^2-($U$6/2)^2*'(OLD) bottom seam length'!W1073^2/($U$7/2)^2)</f>
        <v>#VALUE!</v>
      </c>
      <c r="Z1073" s="136">
        <f t="shared" si="168"/>
        <v>21220</v>
      </c>
      <c r="AA1073" t="e">
        <f>SQRT(($U$6/2)^2-($U$6/2)^2*'(OLD) bottom seam length'!Z1073^2/($U$7/2)^2)</f>
        <v>#VALUE!</v>
      </c>
      <c r="AC1073" s="136">
        <f t="shared" si="169"/>
        <v>21220</v>
      </c>
      <c r="AD1073" t="e">
        <f>SQRT(($U$6/2)^2-($U$6/2)^2*'(OLD) bottom seam length'!AC1073^2/($U$7/2)^2)</f>
        <v>#VALUE!</v>
      </c>
    </row>
    <row r="1074" spans="2:30">
      <c r="B1074" s="136">
        <f t="shared" si="160"/>
        <v>21260</v>
      </c>
      <c r="C1074" t="e">
        <f>SQRT(($C$5/2)^2-($C$5/2)^2*'(OLD) bottom seam length'!B1074^2/($C$6/2)^2)</f>
        <v>#DIV/0!</v>
      </c>
      <c r="E1074" s="136">
        <f t="shared" si="161"/>
        <v>21260</v>
      </c>
      <c r="F1074" t="e">
        <f>SQRT(($C$5/2)^2-($C$5/2)^2*'(OLD) bottom seam length'!E1074^2/($C$6/2)^2)</f>
        <v>#DIV/0!</v>
      </c>
      <c r="H1074" s="136">
        <f t="shared" si="162"/>
        <v>21260</v>
      </c>
      <c r="I1074" t="e">
        <f>SQRT(($C$5/2)^2-($C$5/2)^2*'(OLD) bottom seam length'!H1074^2/($C$6/2)^2)</f>
        <v>#DIV/0!</v>
      </c>
      <c r="K1074" s="136">
        <f t="shared" si="163"/>
        <v>21260</v>
      </c>
      <c r="L1074" t="e">
        <f>SQRT(($C$5/2)^2-($C$5/2)^2*'(OLD) bottom seam length'!K1074^2/($C$6/2)^2)</f>
        <v>#DIV/0!</v>
      </c>
      <c r="O1074" s="136">
        <f t="shared" si="164"/>
        <v>21260</v>
      </c>
      <c r="P1074" t="b">
        <f t="shared" si="165"/>
        <v>0</v>
      </c>
      <c r="T1074" s="136">
        <f t="shared" si="166"/>
        <v>21240</v>
      </c>
      <c r="U1074" t="e">
        <f>SQRT(($U$6/2)^2-($U$6/2)^2*'(OLD) bottom seam length'!T1074^2/($U$7/2)^2)</f>
        <v>#VALUE!</v>
      </c>
      <c r="W1074" s="136">
        <f t="shared" si="167"/>
        <v>21240</v>
      </c>
      <c r="X1074" t="e">
        <f>SQRT(($U$6/2)^2-($U$6/2)^2*'(OLD) bottom seam length'!W1074^2/($U$7/2)^2)</f>
        <v>#VALUE!</v>
      </c>
      <c r="Z1074" s="136">
        <f t="shared" si="168"/>
        <v>21240</v>
      </c>
      <c r="AA1074" t="e">
        <f>SQRT(($U$6/2)^2-($U$6/2)^2*'(OLD) bottom seam length'!Z1074^2/($U$7/2)^2)</f>
        <v>#VALUE!</v>
      </c>
      <c r="AC1074" s="136">
        <f t="shared" si="169"/>
        <v>21240</v>
      </c>
      <c r="AD1074" t="e">
        <f>SQRT(($U$6/2)^2-($U$6/2)^2*'(OLD) bottom seam length'!AC1074^2/($U$7/2)^2)</f>
        <v>#VALUE!</v>
      </c>
    </row>
    <row r="1075" spans="2:30">
      <c r="B1075" s="136">
        <f t="shared" si="160"/>
        <v>21280</v>
      </c>
      <c r="C1075" t="e">
        <f>SQRT(($C$5/2)^2-($C$5/2)^2*'(OLD) bottom seam length'!B1075^2/($C$6/2)^2)</f>
        <v>#DIV/0!</v>
      </c>
      <c r="E1075" s="136">
        <f t="shared" si="161"/>
        <v>21280</v>
      </c>
      <c r="F1075" t="e">
        <f>SQRT(($C$5/2)^2-($C$5/2)^2*'(OLD) bottom seam length'!E1075^2/($C$6/2)^2)</f>
        <v>#DIV/0!</v>
      </c>
      <c r="H1075" s="136">
        <f t="shared" si="162"/>
        <v>21280</v>
      </c>
      <c r="I1075" t="e">
        <f>SQRT(($C$5/2)^2-($C$5/2)^2*'(OLD) bottom seam length'!H1075^2/($C$6/2)^2)</f>
        <v>#DIV/0!</v>
      </c>
      <c r="K1075" s="136">
        <f t="shared" si="163"/>
        <v>21280</v>
      </c>
      <c r="L1075" t="e">
        <f>SQRT(($C$5/2)^2-($C$5/2)^2*'(OLD) bottom seam length'!K1075^2/($C$6/2)^2)</f>
        <v>#DIV/0!</v>
      </c>
      <c r="O1075" s="136">
        <f t="shared" si="164"/>
        <v>21280</v>
      </c>
      <c r="P1075" t="b">
        <f t="shared" si="165"/>
        <v>0</v>
      </c>
      <c r="T1075" s="136">
        <f t="shared" si="166"/>
        <v>21260</v>
      </c>
      <c r="U1075" t="e">
        <f>SQRT(($U$6/2)^2-($U$6/2)^2*'(OLD) bottom seam length'!T1075^2/($U$7/2)^2)</f>
        <v>#VALUE!</v>
      </c>
      <c r="W1075" s="136">
        <f t="shared" si="167"/>
        <v>21260</v>
      </c>
      <c r="X1075" t="e">
        <f>SQRT(($U$6/2)^2-($U$6/2)^2*'(OLD) bottom seam length'!W1075^2/($U$7/2)^2)</f>
        <v>#VALUE!</v>
      </c>
      <c r="Z1075" s="136">
        <f t="shared" si="168"/>
        <v>21260</v>
      </c>
      <c r="AA1075" t="e">
        <f>SQRT(($U$6/2)^2-($U$6/2)^2*'(OLD) bottom seam length'!Z1075^2/($U$7/2)^2)</f>
        <v>#VALUE!</v>
      </c>
      <c r="AC1075" s="136">
        <f t="shared" si="169"/>
        <v>21260</v>
      </c>
      <c r="AD1075" t="e">
        <f>SQRT(($U$6/2)^2-($U$6/2)^2*'(OLD) bottom seam length'!AC1075^2/($U$7/2)^2)</f>
        <v>#VALUE!</v>
      </c>
    </row>
    <row r="1076" spans="2:30">
      <c r="B1076" s="136">
        <f t="shared" si="160"/>
        <v>21300</v>
      </c>
      <c r="C1076" t="e">
        <f>SQRT(($C$5/2)^2-($C$5/2)^2*'(OLD) bottom seam length'!B1076^2/($C$6/2)^2)</f>
        <v>#DIV/0!</v>
      </c>
      <c r="E1076" s="136">
        <f t="shared" si="161"/>
        <v>21300</v>
      </c>
      <c r="F1076" t="e">
        <f>SQRT(($C$5/2)^2-($C$5/2)^2*'(OLD) bottom seam length'!E1076^2/($C$6/2)^2)</f>
        <v>#DIV/0!</v>
      </c>
      <c r="H1076" s="136">
        <f t="shared" si="162"/>
        <v>21300</v>
      </c>
      <c r="I1076" t="e">
        <f>SQRT(($C$5/2)^2-($C$5/2)^2*'(OLD) bottom seam length'!H1076^2/($C$6/2)^2)</f>
        <v>#DIV/0!</v>
      </c>
      <c r="K1076" s="136">
        <f t="shared" si="163"/>
        <v>21300</v>
      </c>
      <c r="L1076" t="e">
        <f>SQRT(($C$5/2)^2-($C$5/2)^2*'(OLD) bottom seam length'!K1076^2/($C$6/2)^2)</f>
        <v>#DIV/0!</v>
      </c>
      <c r="O1076" s="136">
        <f t="shared" si="164"/>
        <v>21300</v>
      </c>
      <c r="P1076" t="b">
        <f t="shared" si="165"/>
        <v>0</v>
      </c>
      <c r="T1076" s="136">
        <f t="shared" si="166"/>
        <v>21280</v>
      </c>
      <c r="U1076" t="e">
        <f>SQRT(($U$6/2)^2-($U$6/2)^2*'(OLD) bottom seam length'!T1076^2/($U$7/2)^2)</f>
        <v>#VALUE!</v>
      </c>
      <c r="W1076" s="136">
        <f t="shared" si="167"/>
        <v>21280</v>
      </c>
      <c r="X1076" t="e">
        <f>SQRT(($U$6/2)^2-($U$6/2)^2*'(OLD) bottom seam length'!W1076^2/($U$7/2)^2)</f>
        <v>#VALUE!</v>
      </c>
      <c r="Z1076" s="136">
        <f t="shared" si="168"/>
        <v>21280</v>
      </c>
      <c r="AA1076" t="e">
        <f>SQRT(($U$6/2)^2-($U$6/2)^2*'(OLD) bottom seam length'!Z1076^2/($U$7/2)^2)</f>
        <v>#VALUE!</v>
      </c>
      <c r="AC1076" s="136">
        <f t="shared" si="169"/>
        <v>21280</v>
      </c>
      <c r="AD1076" t="e">
        <f>SQRT(($U$6/2)^2-($U$6/2)^2*'(OLD) bottom seam length'!AC1076^2/($U$7/2)^2)</f>
        <v>#VALUE!</v>
      </c>
    </row>
    <row r="1077" spans="2:30">
      <c r="B1077" s="136">
        <f t="shared" si="160"/>
        <v>21320</v>
      </c>
      <c r="C1077" t="e">
        <f>SQRT(($C$5/2)^2-($C$5/2)^2*'(OLD) bottom seam length'!B1077^2/($C$6/2)^2)</f>
        <v>#DIV/0!</v>
      </c>
      <c r="E1077" s="136">
        <f t="shared" si="161"/>
        <v>21320</v>
      </c>
      <c r="F1077" t="e">
        <f>SQRT(($C$5/2)^2-($C$5/2)^2*'(OLD) bottom seam length'!E1077^2/($C$6/2)^2)</f>
        <v>#DIV/0!</v>
      </c>
      <c r="H1077" s="136">
        <f t="shared" si="162"/>
        <v>21320</v>
      </c>
      <c r="I1077" t="e">
        <f>SQRT(($C$5/2)^2-($C$5/2)^2*'(OLD) bottom seam length'!H1077^2/($C$6/2)^2)</f>
        <v>#DIV/0!</v>
      </c>
      <c r="K1077" s="136">
        <f t="shared" si="163"/>
        <v>21320</v>
      </c>
      <c r="L1077" t="e">
        <f>SQRT(($C$5/2)^2-($C$5/2)^2*'(OLD) bottom seam length'!K1077^2/($C$6/2)^2)</f>
        <v>#DIV/0!</v>
      </c>
      <c r="O1077" s="136">
        <f t="shared" si="164"/>
        <v>21320</v>
      </c>
      <c r="P1077" t="b">
        <f t="shared" si="165"/>
        <v>0</v>
      </c>
      <c r="T1077" s="136">
        <f t="shared" si="166"/>
        <v>21300</v>
      </c>
      <c r="U1077" t="e">
        <f>SQRT(($U$6/2)^2-($U$6/2)^2*'(OLD) bottom seam length'!T1077^2/($U$7/2)^2)</f>
        <v>#VALUE!</v>
      </c>
      <c r="W1077" s="136">
        <f t="shared" si="167"/>
        <v>21300</v>
      </c>
      <c r="X1077" t="e">
        <f>SQRT(($U$6/2)^2-($U$6/2)^2*'(OLD) bottom seam length'!W1077^2/($U$7/2)^2)</f>
        <v>#VALUE!</v>
      </c>
      <c r="Z1077" s="136">
        <f t="shared" si="168"/>
        <v>21300</v>
      </c>
      <c r="AA1077" t="e">
        <f>SQRT(($U$6/2)^2-($U$6/2)^2*'(OLD) bottom seam length'!Z1077^2/($U$7/2)^2)</f>
        <v>#VALUE!</v>
      </c>
      <c r="AC1077" s="136">
        <f t="shared" si="169"/>
        <v>21300</v>
      </c>
      <c r="AD1077" t="e">
        <f>SQRT(($U$6/2)^2-($U$6/2)^2*'(OLD) bottom seam length'!AC1077^2/($U$7/2)^2)</f>
        <v>#VALUE!</v>
      </c>
    </row>
    <row r="1078" spans="2:30">
      <c r="B1078" s="136">
        <f t="shared" si="160"/>
        <v>21340</v>
      </c>
      <c r="C1078" t="e">
        <f>SQRT(($C$5/2)^2-($C$5/2)^2*'(OLD) bottom seam length'!B1078^2/($C$6/2)^2)</f>
        <v>#DIV/0!</v>
      </c>
      <c r="E1078" s="136">
        <f t="shared" si="161"/>
        <v>21340</v>
      </c>
      <c r="F1078" t="e">
        <f>SQRT(($C$5/2)^2-($C$5/2)^2*'(OLD) bottom seam length'!E1078^2/($C$6/2)^2)</f>
        <v>#DIV/0!</v>
      </c>
      <c r="H1078" s="136">
        <f t="shared" si="162"/>
        <v>21340</v>
      </c>
      <c r="I1078" t="e">
        <f>SQRT(($C$5/2)^2-($C$5/2)^2*'(OLD) bottom seam length'!H1078^2/($C$6/2)^2)</f>
        <v>#DIV/0!</v>
      </c>
      <c r="K1078" s="136">
        <f t="shared" si="163"/>
        <v>21340</v>
      </c>
      <c r="L1078" t="e">
        <f>SQRT(($C$5/2)^2-($C$5/2)^2*'(OLD) bottom seam length'!K1078^2/($C$6/2)^2)</f>
        <v>#DIV/0!</v>
      </c>
      <c r="O1078" s="136">
        <f t="shared" si="164"/>
        <v>21340</v>
      </c>
      <c r="P1078" t="b">
        <f t="shared" si="165"/>
        <v>0</v>
      </c>
      <c r="T1078" s="136">
        <f t="shared" si="166"/>
        <v>21320</v>
      </c>
      <c r="U1078" t="e">
        <f>SQRT(($U$6/2)^2-($U$6/2)^2*'(OLD) bottom seam length'!T1078^2/($U$7/2)^2)</f>
        <v>#VALUE!</v>
      </c>
      <c r="W1078" s="136">
        <f t="shared" si="167"/>
        <v>21320</v>
      </c>
      <c r="X1078" t="e">
        <f>SQRT(($U$6/2)^2-($U$6/2)^2*'(OLD) bottom seam length'!W1078^2/($U$7/2)^2)</f>
        <v>#VALUE!</v>
      </c>
      <c r="Z1078" s="136">
        <f t="shared" si="168"/>
        <v>21320</v>
      </c>
      <c r="AA1078" t="e">
        <f>SQRT(($U$6/2)^2-($U$6/2)^2*'(OLD) bottom seam length'!Z1078^2/($U$7/2)^2)</f>
        <v>#VALUE!</v>
      </c>
      <c r="AC1078" s="136">
        <f t="shared" si="169"/>
        <v>21320</v>
      </c>
      <c r="AD1078" t="e">
        <f>SQRT(($U$6/2)^2-($U$6/2)^2*'(OLD) bottom seam length'!AC1078^2/($U$7/2)^2)</f>
        <v>#VALUE!</v>
      </c>
    </row>
    <row r="1079" spans="2:30">
      <c r="B1079" s="136">
        <f t="shared" si="160"/>
        <v>21360</v>
      </c>
      <c r="C1079" t="e">
        <f>SQRT(($C$5/2)^2-($C$5/2)^2*'(OLD) bottom seam length'!B1079^2/($C$6/2)^2)</f>
        <v>#DIV/0!</v>
      </c>
      <c r="E1079" s="136">
        <f t="shared" si="161"/>
        <v>21360</v>
      </c>
      <c r="F1079" t="e">
        <f>SQRT(($C$5/2)^2-($C$5/2)^2*'(OLD) bottom seam length'!E1079^2/($C$6/2)^2)</f>
        <v>#DIV/0!</v>
      </c>
      <c r="H1079" s="136">
        <f t="shared" si="162"/>
        <v>21360</v>
      </c>
      <c r="I1079" t="e">
        <f>SQRT(($C$5/2)^2-($C$5/2)^2*'(OLD) bottom seam length'!H1079^2/($C$6/2)^2)</f>
        <v>#DIV/0!</v>
      </c>
      <c r="K1079" s="136">
        <f t="shared" si="163"/>
        <v>21360</v>
      </c>
      <c r="L1079" t="e">
        <f>SQRT(($C$5/2)^2-($C$5/2)^2*'(OLD) bottom seam length'!K1079^2/($C$6/2)^2)</f>
        <v>#DIV/0!</v>
      </c>
      <c r="O1079" s="136">
        <f t="shared" si="164"/>
        <v>21360</v>
      </c>
      <c r="P1079" t="b">
        <f t="shared" si="165"/>
        <v>0</v>
      </c>
      <c r="T1079" s="136">
        <f t="shared" si="166"/>
        <v>21340</v>
      </c>
      <c r="U1079" t="e">
        <f>SQRT(($U$6/2)^2-($U$6/2)^2*'(OLD) bottom seam length'!T1079^2/($U$7/2)^2)</f>
        <v>#VALUE!</v>
      </c>
      <c r="W1079" s="136">
        <f t="shared" si="167"/>
        <v>21340</v>
      </c>
      <c r="X1079" t="e">
        <f>SQRT(($U$6/2)^2-($U$6/2)^2*'(OLD) bottom seam length'!W1079^2/($U$7/2)^2)</f>
        <v>#VALUE!</v>
      </c>
      <c r="Z1079" s="136">
        <f t="shared" si="168"/>
        <v>21340</v>
      </c>
      <c r="AA1079" t="e">
        <f>SQRT(($U$6/2)^2-($U$6/2)^2*'(OLD) bottom seam length'!Z1079^2/($U$7/2)^2)</f>
        <v>#VALUE!</v>
      </c>
      <c r="AC1079" s="136">
        <f t="shared" si="169"/>
        <v>21340</v>
      </c>
      <c r="AD1079" t="e">
        <f>SQRT(($U$6/2)^2-($U$6/2)^2*'(OLD) bottom seam length'!AC1079^2/($U$7/2)^2)</f>
        <v>#VALUE!</v>
      </c>
    </row>
    <row r="1080" spans="2:30">
      <c r="B1080" s="136">
        <f t="shared" si="160"/>
        <v>21380</v>
      </c>
      <c r="C1080" t="e">
        <f>SQRT(($C$5/2)^2-($C$5/2)^2*'(OLD) bottom seam length'!B1080^2/($C$6/2)^2)</f>
        <v>#DIV/0!</v>
      </c>
      <c r="E1080" s="136">
        <f t="shared" si="161"/>
        <v>21380</v>
      </c>
      <c r="F1080" t="e">
        <f>SQRT(($C$5/2)^2-($C$5/2)^2*'(OLD) bottom seam length'!E1080^2/($C$6/2)^2)</f>
        <v>#DIV/0!</v>
      </c>
      <c r="H1080" s="136">
        <f t="shared" si="162"/>
        <v>21380</v>
      </c>
      <c r="I1080" t="e">
        <f>SQRT(($C$5/2)^2-($C$5/2)^2*'(OLD) bottom seam length'!H1080^2/($C$6/2)^2)</f>
        <v>#DIV/0!</v>
      </c>
      <c r="K1080" s="136">
        <f t="shared" si="163"/>
        <v>21380</v>
      </c>
      <c r="L1080" t="e">
        <f>SQRT(($C$5/2)^2-($C$5/2)^2*'(OLD) bottom seam length'!K1080^2/($C$6/2)^2)</f>
        <v>#DIV/0!</v>
      </c>
      <c r="O1080" s="136">
        <f t="shared" si="164"/>
        <v>21380</v>
      </c>
      <c r="P1080" t="b">
        <f t="shared" si="165"/>
        <v>0</v>
      </c>
      <c r="T1080" s="136">
        <f t="shared" si="166"/>
        <v>21360</v>
      </c>
      <c r="U1080" t="e">
        <f>SQRT(($U$6/2)^2-($U$6/2)^2*'(OLD) bottom seam length'!T1080^2/($U$7/2)^2)</f>
        <v>#VALUE!</v>
      </c>
      <c r="W1080" s="136">
        <f t="shared" si="167"/>
        <v>21360</v>
      </c>
      <c r="X1080" t="e">
        <f>SQRT(($U$6/2)^2-($U$6/2)^2*'(OLD) bottom seam length'!W1080^2/($U$7/2)^2)</f>
        <v>#VALUE!</v>
      </c>
      <c r="Z1080" s="136">
        <f t="shared" si="168"/>
        <v>21360</v>
      </c>
      <c r="AA1080" t="e">
        <f>SQRT(($U$6/2)^2-($U$6/2)^2*'(OLD) bottom seam length'!Z1080^2/($U$7/2)^2)</f>
        <v>#VALUE!</v>
      </c>
      <c r="AC1080" s="136">
        <f t="shared" si="169"/>
        <v>21360</v>
      </c>
      <c r="AD1080" t="e">
        <f>SQRT(($U$6/2)^2-($U$6/2)^2*'(OLD) bottom seam length'!AC1080^2/($U$7/2)^2)</f>
        <v>#VALUE!</v>
      </c>
    </row>
    <row r="1081" spans="2:30">
      <c r="B1081" s="136">
        <f t="shared" si="160"/>
        <v>21400</v>
      </c>
      <c r="C1081" t="e">
        <f>SQRT(($C$5/2)^2-($C$5/2)^2*'(OLD) bottom seam length'!B1081^2/($C$6/2)^2)</f>
        <v>#DIV/0!</v>
      </c>
      <c r="E1081" s="136">
        <f t="shared" si="161"/>
        <v>21400</v>
      </c>
      <c r="F1081" t="e">
        <f>SQRT(($C$5/2)^2-($C$5/2)^2*'(OLD) bottom seam length'!E1081^2/($C$6/2)^2)</f>
        <v>#DIV/0!</v>
      </c>
      <c r="H1081" s="136">
        <f t="shared" si="162"/>
        <v>21400</v>
      </c>
      <c r="I1081" t="e">
        <f>SQRT(($C$5/2)^2-($C$5/2)^2*'(OLD) bottom seam length'!H1081^2/($C$6/2)^2)</f>
        <v>#DIV/0!</v>
      </c>
      <c r="K1081" s="136">
        <f t="shared" si="163"/>
        <v>21400</v>
      </c>
      <c r="L1081" t="e">
        <f>SQRT(($C$5/2)^2-($C$5/2)^2*'(OLD) bottom seam length'!K1081^2/($C$6/2)^2)</f>
        <v>#DIV/0!</v>
      </c>
      <c r="O1081" s="136">
        <f t="shared" si="164"/>
        <v>21400</v>
      </c>
      <c r="P1081" t="b">
        <f t="shared" si="165"/>
        <v>0</v>
      </c>
      <c r="T1081" s="136">
        <f t="shared" si="166"/>
        <v>21380</v>
      </c>
      <c r="U1081" t="e">
        <f>SQRT(($U$6/2)^2-($U$6/2)^2*'(OLD) bottom seam length'!T1081^2/($U$7/2)^2)</f>
        <v>#VALUE!</v>
      </c>
      <c r="W1081" s="136">
        <f t="shared" si="167"/>
        <v>21380</v>
      </c>
      <c r="X1081" t="e">
        <f>SQRT(($U$6/2)^2-($U$6/2)^2*'(OLD) bottom seam length'!W1081^2/($U$7/2)^2)</f>
        <v>#VALUE!</v>
      </c>
      <c r="Z1081" s="136">
        <f t="shared" si="168"/>
        <v>21380</v>
      </c>
      <c r="AA1081" t="e">
        <f>SQRT(($U$6/2)^2-($U$6/2)^2*'(OLD) bottom seam length'!Z1081^2/($U$7/2)^2)</f>
        <v>#VALUE!</v>
      </c>
      <c r="AC1081" s="136">
        <f t="shared" si="169"/>
        <v>21380</v>
      </c>
      <c r="AD1081" t="e">
        <f>SQRT(($U$6/2)^2-($U$6/2)^2*'(OLD) bottom seam length'!AC1081^2/($U$7/2)^2)</f>
        <v>#VALUE!</v>
      </c>
    </row>
    <row r="1082" spans="2:30">
      <c r="B1082" s="136">
        <f t="shared" si="160"/>
        <v>21420</v>
      </c>
      <c r="C1082" t="e">
        <f>SQRT(($C$5/2)^2-($C$5/2)^2*'(OLD) bottom seam length'!B1082^2/($C$6/2)^2)</f>
        <v>#DIV/0!</v>
      </c>
      <c r="E1082" s="136">
        <f t="shared" si="161"/>
        <v>21420</v>
      </c>
      <c r="F1082" t="e">
        <f>SQRT(($C$5/2)^2-($C$5/2)^2*'(OLD) bottom seam length'!E1082^2/($C$6/2)^2)</f>
        <v>#DIV/0!</v>
      </c>
      <c r="H1082" s="136">
        <f t="shared" si="162"/>
        <v>21420</v>
      </c>
      <c r="I1082" t="e">
        <f>SQRT(($C$5/2)^2-($C$5/2)^2*'(OLD) bottom seam length'!H1082^2/($C$6/2)^2)</f>
        <v>#DIV/0!</v>
      </c>
      <c r="K1082" s="136">
        <f t="shared" si="163"/>
        <v>21420</v>
      </c>
      <c r="L1082" t="e">
        <f>SQRT(($C$5/2)^2-($C$5/2)^2*'(OLD) bottom seam length'!K1082^2/($C$6/2)^2)</f>
        <v>#DIV/0!</v>
      </c>
      <c r="O1082" s="136">
        <f t="shared" si="164"/>
        <v>21420</v>
      </c>
      <c r="P1082" t="b">
        <f t="shared" si="165"/>
        <v>0</v>
      </c>
      <c r="T1082" s="136">
        <f t="shared" si="166"/>
        <v>21400</v>
      </c>
      <c r="U1082" t="e">
        <f>SQRT(($U$6/2)^2-($U$6/2)^2*'(OLD) bottom seam length'!T1082^2/($U$7/2)^2)</f>
        <v>#VALUE!</v>
      </c>
      <c r="W1082" s="136">
        <f t="shared" si="167"/>
        <v>21400</v>
      </c>
      <c r="X1082" t="e">
        <f>SQRT(($U$6/2)^2-($U$6/2)^2*'(OLD) bottom seam length'!W1082^2/($U$7/2)^2)</f>
        <v>#VALUE!</v>
      </c>
      <c r="Z1082" s="136">
        <f t="shared" si="168"/>
        <v>21400</v>
      </c>
      <c r="AA1082" t="e">
        <f>SQRT(($U$6/2)^2-($U$6/2)^2*'(OLD) bottom seam length'!Z1082^2/($U$7/2)^2)</f>
        <v>#VALUE!</v>
      </c>
      <c r="AC1082" s="136">
        <f t="shared" si="169"/>
        <v>21400</v>
      </c>
      <c r="AD1082" t="e">
        <f>SQRT(($U$6/2)^2-($U$6/2)^2*'(OLD) bottom seam length'!AC1082^2/($U$7/2)^2)</f>
        <v>#VALUE!</v>
      </c>
    </row>
    <row r="1083" spans="2:30">
      <c r="B1083" s="136">
        <f t="shared" si="160"/>
        <v>21440</v>
      </c>
      <c r="C1083" t="e">
        <f>SQRT(($C$5/2)^2-($C$5/2)^2*'(OLD) bottom seam length'!B1083^2/($C$6/2)^2)</f>
        <v>#DIV/0!</v>
      </c>
      <c r="E1083" s="136">
        <f t="shared" si="161"/>
        <v>21440</v>
      </c>
      <c r="F1083" t="e">
        <f>SQRT(($C$5/2)^2-($C$5/2)^2*'(OLD) bottom seam length'!E1083^2/($C$6/2)^2)</f>
        <v>#DIV/0!</v>
      </c>
      <c r="H1083" s="136">
        <f t="shared" si="162"/>
        <v>21440</v>
      </c>
      <c r="I1083" t="e">
        <f>SQRT(($C$5/2)^2-($C$5/2)^2*'(OLD) bottom seam length'!H1083^2/($C$6/2)^2)</f>
        <v>#DIV/0!</v>
      </c>
      <c r="K1083" s="136">
        <f t="shared" si="163"/>
        <v>21440</v>
      </c>
      <c r="L1083" t="e">
        <f>SQRT(($C$5/2)^2-($C$5/2)^2*'(OLD) bottom seam length'!K1083^2/($C$6/2)^2)</f>
        <v>#DIV/0!</v>
      </c>
      <c r="O1083" s="136">
        <f t="shared" si="164"/>
        <v>21440</v>
      </c>
      <c r="P1083" t="b">
        <f t="shared" si="165"/>
        <v>0</v>
      </c>
      <c r="T1083" s="136">
        <f t="shared" si="166"/>
        <v>21420</v>
      </c>
      <c r="U1083" t="e">
        <f>SQRT(($U$6/2)^2-($U$6/2)^2*'(OLD) bottom seam length'!T1083^2/($U$7/2)^2)</f>
        <v>#VALUE!</v>
      </c>
      <c r="W1083" s="136">
        <f t="shared" si="167"/>
        <v>21420</v>
      </c>
      <c r="X1083" t="e">
        <f>SQRT(($U$6/2)^2-($U$6/2)^2*'(OLD) bottom seam length'!W1083^2/($U$7/2)^2)</f>
        <v>#VALUE!</v>
      </c>
      <c r="Z1083" s="136">
        <f t="shared" si="168"/>
        <v>21420</v>
      </c>
      <c r="AA1083" t="e">
        <f>SQRT(($U$6/2)^2-($U$6/2)^2*'(OLD) bottom seam length'!Z1083^2/($U$7/2)^2)</f>
        <v>#VALUE!</v>
      </c>
      <c r="AC1083" s="136">
        <f t="shared" si="169"/>
        <v>21420</v>
      </c>
      <c r="AD1083" t="e">
        <f>SQRT(($U$6/2)^2-($U$6/2)^2*'(OLD) bottom seam length'!AC1083^2/($U$7/2)^2)</f>
        <v>#VALUE!</v>
      </c>
    </row>
    <row r="1084" spans="2:30">
      <c r="B1084" s="136">
        <f t="shared" si="160"/>
        <v>21460</v>
      </c>
      <c r="C1084" t="e">
        <f>SQRT(($C$5/2)^2-($C$5/2)^2*'(OLD) bottom seam length'!B1084^2/($C$6/2)^2)</f>
        <v>#DIV/0!</v>
      </c>
      <c r="E1084" s="136">
        <f t="shared" si="161"/>
        <v>21460</v>
      </c>
      <c r="F1084" t="e">
        <f>SQRT(($C$5/2)^2-($C$5/2)^2*'(OLD) bottom seam length'!E1084^2/($C$6/2)^2)</f>
        <v>#DIV/0!</v>
      </c>
      <c r="H1084" s="136">
        <f t="shared" si="162"/>
        <v>21460</v>
      </c>
      <c r="I1084" t="e">
        <f>SQRT(($C$5/2)^2-($C$5/2)^2*'(OLD) bottom seam length'!H1084^2/($C$6/2)^2)</f>
        <v>#DIV/0!</v>
      </c>
      <c r="K1084" s="136">
        <f t="shared" si="163"/>
        <v>21460</v>
      </c>
      <c r="L1084" t="e">
        <f>SQRT(($C$5/2)^2-($C$5/2)^2*'(OLD) bottom seam length'!K1084^2/($C$6/2)^2)</f>
        <v>#DIV/0!</v>
      </c>
      <c r="O1084" s="136">
        <f t="shared" si="164"/>
        <v>21460</v>
      </c>
      <c r="P1084" t="b">
        <f t="shared" si="165"/>
        <v>0</v>
      </c>
      <c r="T1084" s="136">
        <f t="shared" si="166"/>
        <v>21440</v>
      </c>
      <c r="U1084" t="e">
        <f>SQRT(($U$6/2)^2-($U$6/2)^2*'(OLD) bottom seam length'!T1084^2/($U$7/2)^2)</f>
        <v>#VALUE!</v>
      </c>
      <c r="W1084" s="136">
        <f t="shared" si="167"/>
        <v>21440</v>
      </c>
      <c r="X1084" t="e">
        <f>SQRT(($U$6/2)^2-($U$6/2)^2*'(OLD) bottom seam length'!W1084^2/($U$7/2)^2)</f>
        <v>#VALUE!</v>
      </c>
      <c r="Z1084" s="136">
        <f t="shared" si="168"/>
        <v>21440</v>
      </c>
      <c r="AA1084" t="e">
        <f>SQRT(($U$6/2)^2-($U$6/2)^2*'(OLD) bottom seam length'!Z1084^2/($U$7/2)^2)</f>
        <v>#VALUE!</v>
      </c>
      <c r="AC1084" s="136">
        <f t="shared" si="169"/>
        <v>21440</v>
      </c>
      <c r="AD1084" t="e">
        <f>SQRT(($U$6/2)^2-($U$6/2)^2*'(OLD) bottom seam length'!AC1084^2/($U$7/2)^2)</f>
        <v>#VALUE!</v>
      </c>
    </row>
    <row r="1085" spans="2:30">
      <c r="B1085" s="136">
        <f t="shared" si="160"/>
        <v>21480</v>
      </c>
      <c r="C1085" t="e">
        <f>SQRT(($C$5/2)^2-($C$5/2)^2*'(OLD) bottom seam length'!B1085^2/($C$6/2)^2)</f>
        <v>#DIV/0!</v>
      </c>
      <c r="E1085" s="136">
        <f t="shared" si="161"/>
        <v>21480</v>
      </c>
      <c r="F1085" t="e">
        <f>SQRT(($C$5/2)^2-($C$5/2)^2*'(OLD) bottom seam length'!E1085^2/($C$6/2)^2)</f>
        <v>#DIV/0!</v>
      </c>
      <c r="H1085" s="136">
        <f t="shared" si="162"/>
        <v>21480</v>
      </c>
      <c r="I1085" t="e">
        <f>SQRT(($C$5/2)^2-($C$5/2)^2*'(OLD) bottom seam length'!H1085^2/($C$6/2)^2)</f>
        <v>#DIV/0!</v>
      </c>
      <c r="K1085" s="136">
        <f t="shared" si="163"/>
        <v>21480</v>
      </c>
      <c r="L1085" t="e">
        <f>SQRT(($C$5/2)^2-($C$5/2)^2*'(OLD) bottom seam length'!K1085^2/($C$6/2)^2)</f>
        <v>#DIV/0!</v>
      </c>
      <c r="O1085" s="136">
        <f t="shared" si="164"/>
        <v>21480</v>
      </c>
      <c r="P1085" t="b">
        <f t="shared" si="165"/>
        <v>0</v>
      </c>
      <c r="T1085" s="136">
        <f t="shared" si="166"/>
        <v>21460</v>
      </c>
      <c r="U1085" t="e">
        <f>SQRT(($U$6/2)^2-($U$6/2)^2*'(OLD) bottom seam length'!T1085^2/($U$7/2)^2)</f>
        <v>#VALUE!</v>
      </c>
      <c r="W1085" s="136">
        <f t="shared" si="167"/>
        <v>21460</v>
      </c>
      <c r="X1085" t="e">
        <f>SQRT(($U$6/2)^2-($U$6/2)^2*'(OLD) bottom seam length'!W1085^2/($U$7/2)^2)</f>
        <v>#VALUE!</v>
      </c>
      <c r="Z1085" s="136">
        <f t="shared" si="168"/>
        <v>21460</v>
      </c>
      <c r="AA1085" t="e">
        <f>SQRT(($U$6/2)^2-($U$6/2)^2*'(OLD) bottom seam length'!Z1085^2/($U$7/2)^2)</f>
        <v>#VALUE!</v>
      </c>
      <c r="AC1085" s="136">
        <f t="shared" si="169"/>
        <v>21460</v>
      </c>
      <c r="AD1085" t="e">
        <f>SQRT(($U$6/2)^2-($U$6/2)^2*'(OLD) bottom seam length'!AC1085^2/($U$7/2)^2)</f>
        <v>#VALUE!</v>
      </c>
    </row>
    <row r="1086" spans="2:30">
      <c r="B1086" s="136">
        <f t="shared" si="160"/>
        <v>21500</v>
      </c>
      <c r="C1086" t="e">
        <f>SQRT(($C$5/2)^2-($C$5/2)^2*'(OLD) bottom seam length'!B1086^2/($C$6/2)^2)</f>
        <v>#DIV/0!</v>
      </c>
      <c r="E1086" s="136">
        <f t="shared" si="161"/>
        <v>21500</v>
      </c>
      <c r="F1086" t="e">
        <f>SQRT(($C$5/2)^2-($C$5/2)^2*'(OLD) bottom seam length'!E1086^2/($C$6/2)^2)</f>
        <v>#DIV/0!</v>
      </c>
      <c r="H1086" s="136">
        <f t="shared" si="162"/>
        <v>21500</v>
      </c>
      <c r="I1086" t="e">
        <f>SQRT(($C$5/2)^2-($C$5/2)^2*'(OLD) bottom seam length'!H1086^2/($C$6/2)^2)</f>
        <v>#DIV/0!</v>
      </c>
      <c r="K1086" s="136">
        <f t="shared" si="163"/>
        <v>21500</v>
      </c>
      <c r="L1086" t="e">
        <f>SQRT(($C$5/2)^2-($C$5/2)^2*'(OLD) bottom seam length'!K1086^2/($C$6/2)^2)</f>
        <v>#DIV/0!</v>
      </c>
      <c r="O1086" s="136">
        <f t="shared" si="164"/>
        <v>21500</v>
      </c>
      <c r="P1086" t="b">
        <f t="shared" si="165"/>
        <v>0</v>
      </c>
      <c r="T1086" s="136">
        <f t="shared" si="166"/>
        <v>21480</v>
      </c>
      <c r="U1086" t="e">
        <f>SQRT(($U$6/2)^2-($U$6/2)^2*'(OLD) bottom seam length'!T1086^2/($U$7/2)^2)</f>
        <v>#VALUE!</v>
      </c>
      <c r="W1086" s="136">
        <f t="shared" si="167"/>
        <v>21480</v>
      </c>
      <c r="X1086" t="e">
        <f>SQRT(($U$6/2)^2-($U$6/2)^2*'(OLD) bottom seam length'!W1086^2/($U$7/2)^2)</f>
        <v>#VALUE!</v>
      </c>
      <c r="Z1086" s="136">
        <f t="shared" si="168"/>
        <v>21480</v>
      </c>
      <c r="AA1086" t="e">
        <f>SQRT(($U$6/2)^2-($U$6/2)^2*'(OLD) bottom seam length'!Z1086^2/($U$7/2)^2)</f>
        <v>#VALUE!</v>
      </c>
      <c r="AC1086" s="136">
        <f t="shared" si="169"/>
        <v>21480</v>
      </c>
      <c r="AD1086" t="e">
        <f>SQRT(($U$6/2)^2-($U$6/2)^2*'(OLD) bottom seam length'!AC1086^2/($U$7/2)^2)</f>
        <v>#VALUE!</v>
      </c>
    </row>
    <row r="1087" spans="2:30">
      <c r="B1087" s="136">
        <f t="shared" si="160"/>
        <v>21520</v>
      </c>
      <c r="C1087" t="e">
        <f>SQRT(($C$5/2)^2-($C$5/2)^2*'(OLD) bottom seam length'!B1087^2/($C$6/2)^2)</f>
        <v>#DIV/0!</v>
      </c>
      <c r="E1087" s="136">
        <f t="shared" si="161"/>
        <v>21520</v>
      </c>
      <c r="F1087" t="e">
        <f>SQRT(($C$5/2)^2-($C$5/2)^2*'(OLD) bottom seam length'!E1087^2/($C$6/2)^2)</f>
        <v>#DIV/0!</v>
      </c>
      <c r="H1087" s="136">
        <f t="shared" si="162"/>
        <v>21520</v>
      </c>
      <c r="I1087" t="e">
        <f>SQRT(($C$5/2)^2-($C$5/2)^2*'(OLD) bottom seam length'!H1087^2/($C$6/2)^2)</f>
        <v>#DIV/0!</v>
      </c>
      <c r="K1087" s="136">
        <f t="shared" si="163"/>
        <v>21520</v>
      </c>
      <c r="L1087" t="e">
        <f>SQRT(($C$5/2)^2-($C$5/2)^2*'(OLD) bottom seam length'!K1087^2/($C$6/2)^2)</f>
        <v>#DIV/0!</v>
      </c>
      <c r="O1087" s="136">
        <f t="shared" si="164"/>
        <v>21520</v>
      </c>
      <c r="P1087" t="b">
        <f t="shared" si="165"/>
        <v>0</v>
      </c>
      <c r="T1087" s="136">
        <f t="shared" si="166"/>
        <v>21500</v>
      </c>
      <c r="U1087" t="e">
        <f>SQRT(($U$6/2)^2-($U$6/2)^2*'(OLD) bottom seam length'!T1087^2/($U$7/2)^2)</f>
        <v>#VALUE!</v>
      </c>
      <c r="W1087" s="136">
        <f t="shared" si="167"/>
        <v>21500</v>
      </c>
      <c r="X1087" t="e">
        <f>SQRT(($U$6/2)^2-($U$6/2)^2*'(OLD) bottom seam length'!W1087^2/($U$7/2)^2)</f>
        <v>#VALUE!</v>
      </c>
      <c r="Z1087" s="136">
        <f t="shared" si="168"/>
        <v>21500</v>
      </c>
      <c r="AA1087" t="e">
        <f>SQRT(($U$6/2)^2-($U$6/2)^2*'(OLD) bottom seam length'!Z1087^2/($U$7/2)^2)</f>
        <v>#VALUE!</v>
      </c>
      <c r="AC1087" s="136">
        <f t="shared" si="169"/>
        <v>21500</v>
      </c>
      <c r="AD1087" t="e">
        <f>SQRT(($U$6/2)^2-($U$6/2)^2*'(OLD) bottom seam length'!AC1087^2/($U$7/2)^2)</f>
        <v>#VALUE!</v>
      </c>
    </row>
    <row r="1088" spans="2:30">
      <c r="B1088" s="136">
        <f t="shared" si="160"/>
        <v>21540</v>
      </c>
      <c r="C1088" t="e">
        <f>SQRT(($C$5/2)^2-($C$5/2)^2*'(OLD) bottom seam length'!B1088^2/($C$6/2)^2)</f>
        <v>#DIV/0!</v>
      </c>
      <c r="E1088" s="136">
        <f t="shared" si="161"/>
        <v>21540</v>
      </c>
      <c r="F1088" t="e">
        <f>SQRT(($C$5/2)^2-($C$5/2)^2*'(OLD) bottom seam length'!E1088^2/($C$6/2)^2)</f>
        <v>#DIV/0!</v>
      </c>
      <c r="H1088" s="136">
        <f t="shared" si="162"/>
        <v>21540</v>
      </c>
      <c r="I1088" t="e">
        <f>SQRT(($C$5/2)^2-($C$5/2)^2*'(OLD) bottom seam length'!H1088^2/($C$6/2)^2)</f>
        <v>#DIV/0!</v>
      </c>
      <c r="K1088" s="136">
        <f t="shared" si="163"/>
        <v>21540</v>
      </c>
      <c r="L1088" t="e">
        <f>SQRT(($C$5/2)^2-($C$5/2)^2*'(OLD) bottom seam length'!K1088^2/($C$6/2)^2)</f>
        <v>#DIV/0!</v>
      </c>
      <c r="O1088" s="136">
        <f t="shared" si="164"/>
        <v>21540</v>
      </c>
      <c r="P1088" t="b">
        <f t="shared" si="165"/>
        <v>0</v>
      </c>
      <c r="T1088" s="136">
        <f t="shared" si="166"/>
        <v>21520</v>
      </c>
      <c r="U1088" t="e">
        <f>SQRT(($U$6/2)^2-($U$6/2)^2*'(OLD) bottom seam length'!T1088^2/($U$7/2)^2)</f>
        <v>#VALUE!</v>
      </c>
      <c r="W1088" s="136">
        <f t="shared" si="167"/>
        <v>21520</v>
      </c>
      <c r="X1088" t="e">
        <f>SQRT(($U$6/2)^2-($U$6/2)^2*'(OLD) bottom seam length'!W1088^2/($U$7/2)^2)</f>
        <v>#VALUE!</v>
      </c>
      <c r="Z1088" s="136">
        <f t="shared" si="168"/>
        <v>21520</v>
      </c>
      <c r="AA1088" t="e">
        <f>SQRT(($U$6/2)^2-($U$6/2)^2*'(OLD) bottom seam length'!Z1088^2/($U$7/2)^2)</f>
        <v>#VALUE!</v>
      </c>
      <c r="AC1088" s="136">
        <f t="shared" si="169"/>
        <v>21520</v>
      </c>
      <c r="AD1088" t="e">
        <f>SQRT(($U$6/2)^2-($U$6/2)^2*'(OLD) bottom seam length'!AC1088^2/($U$7/2)^2)</f>
        <v>#VALUE!</v>
      </c>
    </row>
    <row r="1089" spans="2:30">
      <c r="B1089" s="136">
        <f t="shared" si="160"/>
        <v>21560</v>
      </c>
      <c r="C1089" t="e">
        <f>SQRT(($C$5/2)^2-($C$5/2)^2*'(OLD) bottom seam length'!B1089^2/($C$6/2)^2)</f>
        <v>#DIV/0!</v>
      </c>
      <c r="E1089" s="136">
        <f t="shared" si="161"/>
        <v>21560</v>
      </c>
      <c r="F1089" t="e">
        <f>SQRT(($C$5/2)^2-($C$5/2)^2*'(OLD) bottom seam length'!E1089^2/($C$6/2)^2)</f>
        <v>#DIV/0!</v>
      </c>
      <c r="H1089" s="136">
        <f t="shared" si="162"/>
        <v>21560</v>
      </c>
      <c r="I1089" t="e">
        <f>SQRT(($C$5/2)^2-($C$5/2)^2*'(OLD) bottom seam length'!H1089^2/($C$6/2)^2)</f>
        <v>#DIV/0!</v>
      </c>
      <c r="K1089" s="136">
        <f t="shared" si="163"/>
        <v>21560</v>
      </c>
      <c r="L1089" t="e">
        <f>SQRT(($C$5/2)^2-($C$5/2)^2*'(OLD) bottom seam length'!K1089^2/($C$6/2)^2)</f>
        <v>#DIV/0!</v>
      </c>
      <c r="O1089" s="136">
        <f t="shared" si="164"/>
        <v>21560</v>
      </c>
      <c r="P1089" t="b">
        <f t="shared" si="165"/>
        <v>0</v>
      </c>
      <c r="T1089" s="136">
        <f t="shared" si="166"/>
        <v>21540</v>
      </c>
      <c r="U1089" t="e">
        <f>SQRT(($U$6/2)^2-($U$6/2)^2*'(OLD) bottom seam length'!T1089^2/($U$7/2)^2)</f>
        <v>#VALUE!</v>
      </c>
      <c r="W1089" s="136">
        <f t="shared" si="167"/>
        <v>21540</v>
      </c>
      <c r="X1089" t="e">
        <f>SQRT(($U$6/2)^2-($U$6/2)^2*'(OLD) bottom seam length'!W1089^2/($U$7/2)^2)</f>
        <v>#VALUE!</v>
      </c>
      <c r="Z1089" s="136">
        <f t="shared" si="168"/>
        <v>21540</v>
      </c>
      <c r="AA1089" t="e">
        <f>SQRT(($U$6/2)^2-($U$6/2)^2*'(OLD) bottom seam length'!Z1089^2/($U$7/2)^2)</f>
        <v>#VALUE!</v>
      </c>
      <c r="AC1089" s="136">
        <f t="shared" si="169"/>
        <v>21540</v>
      </c>
      <c r="AD1089" t="e">
        <f>SQRT(($U$6/2)^2-($U$6/2)^2*'(OLD) bottom seam length'!AC1089^2/($U$7/2)^2)</f>
        <v>#VALUE!</v>
      </c>
    </row>
    <row r="1090" spans="2:30">
      <c r="B1090" s="136">
        <f t="shared" si="160"/>
        <v>21580</v>
      </c>
      <c r="C1090" t="e">
        <f>SQRT(($C$5/2)^2-($C$5/2)^2*'(OLD) bottom seam length'!B1090^2/($C$6/2)^2)</f>
        <v>#DIV/0!</v>
      </c>
      <c r="E1090" s="136">
        <f t="shared" si="161"/>
        <v>21580</v>
      </c>
      <c r="F1090" t="e">
        <f>SQRT(($C$5/2)^2-($C$5/2)^2*'(OLD) bottom seam length'!E1090^2/($C$6/2)^2)</f>
        <v>#DIV/0!</v>
      </c>
      <c r="H1090" s="136">
        <f t="shared" si="162"/>
        <v>21580</v>
      </c>
      <c r="I1090" t="e">
        <f>SQRT(($C$5/2)^2-($C$5/2)^2*'(OLD) bottom seam length'!H1090^2/($C$6/2)^2)</f>
        <v>#DIV/0!</v>
      </c>
      <c r="K1090" s="136">
        <f t="shared" si="163"/>
        <v>21580</v>
      </c>
      <c r="L1090" t="e">
        <f>SQRT(($C$5/2)^2-($C$5/2)^2*'(OLD) bottom seam length'!K1090^2/($C$6/2)^2)</f>
        <v>#DIV/0!</v>
      </c>
      <c r="O1090" s="136">
        <f t="shared" si="164"/>
        <v>21580</v>
      </c>
      <c r="P1090" t="b">
        <f t="shared" si="165"/>
        <v>0</v>
      </c>
      <c r="T1090" s="136">
        <f t="shared" si="166"/>
        <v>21560</v>
      </c>
      <c r="U1090" t="e">
        <f>SQRT(($U$6/2)^2-($U$6/2)^2*'(OLD) bottom seam length'!T1090^2/($U$7/2)^2)</f>
        <v>#VALUE!</v>
      </c>
      <c r="W1090" s="136">
        <f t="shared" si="167"/>
        <v>21560</v>
      </c>
      <c r="X1090" t="e">
        <f>SQRT(($U$6/2)^2-($U$6/2)^2*'(OLD) bottom seam length'!W1090^2/($U$7/2)^2)</f>
        <v>#VALUE!</v>
      </c>
      <c r="Z1090" s="136">
        <f t="shared" si="168"/>
        <v>21560</v>
      </c>
      <c r="AA1090" t="e">
        <f>SQRT(($U$6/2)^2-($U$6/2)^2*'(OLD) bottom seam length'!Z1090^2/($U$7/2)^2)</f>
        <v>#VALUE!</v>
      </c>
      <c r="AC1090" s="136">
        <f t="shared" si="169"/>
        <v>21560</v>
      </c>
      <c r="AD1090" t="e">
        <f>SQRT(($U$6/2)^2-($U$6/2)^2*'(OLD) bottom seam length'!AC1090^2/($U$7/2)^2)</f>
        <v>#VALUE!</v>
      </c>
    </row>
    <row r="1091" spans="2:30">
      <c r="B1091" s="136">
        <f t="shared" si="160"/>
        <v>21600</v>
      </c>
      <c r="C1091" t="e">
        <f>SQRT(($C$5/2)^2-($C$5/2)^2*'(OLD) bottom seam length'!B1091^2/($C$6/2)^2)</f>
        <v>#DIV/0!</v>
      </c>
      <c r="E1091" s="136">
        <f t="shared" si="161"/>
        <v>21600</v>
      </c>
      <c r="F1091" t="e">
        <f>SQRT(($C$5/2)^2-($C$5/2)^2*'(OLD) bottom seam length'!E1091^2/($C$6/2)^2)</f>
        <v>#DIV/0!</v>
      </c>
      <c r="H1091" s="136">
        <f t="shared" si="162"/>
        <v>21600</v>
      </c>
      <c r="I1091" t="e">
        <f>SQRT(($C$5/2)^2-($C$5/2)^2*'(OLD) bottom seam length'!H1091^2/($C$6/2)^2)</f>
        <v>#DIV/0!</v>
      </c>
      <c r="K1091" s="136">
        <f t="shared" si="163"/>
        <v>21600</v>
      </c>
      <c r="L1091" t="e">
        <f>SQRT(($C$5/2)^2-($C$5/2)^2*'(OLD) bottom seam length'!K1091^2/($C$6/2)^2)</f>
        <v>#DIV/0!</v>
      </c>
      <c r="O1091" s="136">
        <f t="shared" si="164"/>
        <v>21600</v>
      </c>
      <c r="P1091" t="b">
        <f t="shared" si="165"/>
        <v>0</v>
      </c>
      <c r="T1091" s="136">
        <f t="shared" si="166"/>
        <v>21580</v>
      </c>
      <c r="U1091" t="e">
        <f>SQRT(($U$6/2)^2-($U$6/2)^2*'(OLD) bottom seam length'!T1091^2/($U$7/2)^2)</f>
        <v>#VALUE!</v>
      </c>
      <c r="W1091" s="136">
        <f t="shared" si="167"/>
        <v>21580</v>
      </c>
      <c r="X1091" t="e">
        <f>SQRT(($U$6/2)^2-($U$6/2)^2*'(OLD) bottom seam length'!W1091^2/($U$7/2)^2)</f>
        <v>#VALUE!</v>
      </c>
      <c r="Z1091" s="136">
        <f t="shared" si="168"/>
        <v>21580</v>
      </c>
      <c r="AA1091" t="e">
        <f>SQRT(($U$6/2)^2-($U$6/2)^2*'(OLD) bottom seam length'!Z1091^2/($U$7/2)^2)</f>
        <v>#VALUE!</v>
      </c>
      <c r="AC1091" s="136">
        <f t="shared" si="169"/>
        <v>21580</v>
      </c>
      <c r="AD1091" t="e">
        <f>SQRT(($U$6/2)^2-($U$6/2)^2*'(OLD) bottom seam length'!AC1091^2/($U$7/2)^2)</f>
        <v>#VALUE!</v>
      </c>
    </row>
    <row r="1092" spans="2:30">
      <c r="B1092" s="136">
        <f t="shared" si="160"/>
        <v>21620</v>
      </c>
      <c r="C1092" t="e">
        <f>SQRT(($C$5/2)^2-($C$5/2)^2*'(OLD) bottom seam length'!B1092^2/($C$6/2)^2)</f>
        <v>#DIV/0!</v>
      </c>
      <c r="E1092" s="136">
        <f t="shared" si="161"/>
        <v>21620</v>
      </c>
      <c r="F1092" t="e">
        <f>SQRT(($C$5/2)^2-($C$5/2)^2*'(OLD) bottom seam length'!E1092^2/($C$6/2)^2)</f>
        <v>#DIV/0!</v>
      </c>
      <c r="H1092" s="136">
        <f t="shared" si="162"/>
        <v>21620</v>
      </c>
      <c r="I1092" t="e">
        <f>SQRT(($C$5/2)^2-($C$5/2)^2*'(OLD) bottom seam length'!H1092^2/($C$6/2)^2)</f>
        <v>#DIV/0!</v>
      </c>
      <c r="K1092" s="136">
        <f t="shared" si="163"/>
        <v>21620</v>
      </c>
      <c r="L1092" t="e">
        <f>SQRT(($C$5/2)^2-($C$5/2)^2*'(OLD) bottom seam length'!K1092^2/($C$6/2)^2)</f>
        <v>#DIV/0!</v>
      </c>
      <c r="O1092" s="136">
        <f t="shared" si="164"/>
        <v>21620</v>
      </c>
      <c r="P1092" t="b">
        <f t="shared" si="165"/>
        <v>0</v>
      </c>
      <c r="T1092" s="136">
        <f t="shared" si="166"/>
        <v>21600</v>
      </c>
      <c r="U1092" t="e">
        <f>SQRT(($U$6/2)^2-($U$6/2)^2*'(OLD) bottom seam length'!T1092^2/($U$7/2)^2)</f>
        <v>#VALUE!</v>
      </c>
      <c r="W1092" s="136">
        <f t="shared" si="167"/>
        <v>21600</v>
      </c>
      <c r="X1092" t="e">
        <f>SQRT(($U$6/2)^2-($U$6/2)^2*'(OLD) bottom seam length'!W1092^2/($U$7/2)^2)</f>
        <v>#VALUE!</v>
      </c>
      <c r="Z1092" s="136">
        <f t="shared" si="168"/>
        <v>21600</v>
      </c>
      <c r="AA1092" t="e">
        <f>SQRT(($U$6/2)^2-($U$6/2)^2*'(OLD) bottom seam length'!Z1092^2/($U$7/2)^2)</f>
        <v>#VALUE!</v>
      </c>
      <c r="AC1092" s="136">
        <f t="shared" si="169"/>
        <v>21600</v>
      </c>
      <c r="AD1092" t="e">
        <f>SQRT(($U$6/2)^2-($U$6/2)^2*'(OLD) bottom seam length'!AC1092^2/($U$7/2)^2)</f>
        <v>#VALUE!</v>
      </c>
    </row>
    <row r="1093" spans="2:30">
      <c r="B1093" s="136">
        <f t="shared" si="160"/>
        <v>21640</v>
      </c>
      <c r="C1093" t="e">
        <f>SQRT(($C$5/2)^2-($C$5/2)^2*'(OLD) bottom seam length'!B1093^2/($C$6/2)^2)</f>
        <v>#DIV/0!</v>
      </c>
      <c r="E1093" s="136">
        <f t="shared" si="161"/>
        <v>21640</v>
      </c>
      <c r="F1093" t="e">
        <f>SQRT(($C$5/2)^2-($C$5/2)^2*'(OLD) bottom seam length'!E1093^2/($C$6/2)^2)</f>
        <v>#DIV/0!</v>
      </c>
      <c r="H1093" s="136">
        <f t="shared" si="162"/>
        <v>21640</v>
      </c>
      <c r="I1093" t="e">
        <f>SQRT(($C$5/2)^2-($C$5/2)^2*'(OLD) bottom seam length'!H1093^2/($C$6/2)^2)</f>
        <v>#DIV/0!</v>
      </c>
      <c r="K1093" s="136">
        <f t="shared" si="163"/>
        <v>21640</v>
      </c>
      <c r="L1093" t="e">
        <f>SQRT(($C$5/2)^2-($C$5/2)^2*'(OLD) bottom seam length'!K1093^2/($C$6/2)^2)</f>
        <v>#DIV/0!</v>
      </c>
      <c r="O1093" s="136">
        <f t="shared" si="164"/>
        <v>21640</v>
      </c>
      <c r="P1093" t="b">
        <f t="shared" si="165"/>
        <v>0</v>
      </c>
      <c r="T1093" s="136">
        <f t="shared" si="166"/>
        <v>21620</v>
      </c>
      <c r="U1093" t="e">
        <f>SQRT(($U$6/2)^2-($U$6/2)^2*'(OLD) bottom seam length'!T1093^2/($U$7/2)^2)</f>
        <v>#VALUE!</v>
      </c>
      <c r="W1093" s="136">
        <f t="shared" si="167"/>
        <v>21620</v>
      </c>
      <c r="X1093" t="e">
        <f>SQRT(($U$6/2)^2-($U$6/2)^2*'(OLD) bottom seam length'!W1093^2/($U$7/2)^2)</f>
        <v>#VALUE!</v>
      </c>
      <c r="Z1093" s="136">
        <f t="shared" si="168"/>
        <v>21620</v>
      </c>
      <c r="AA1093" t="e">
        <f>SQRT(($U$6/2)^2-($U$6/2)^2*'(OLD) bottom seam length'!Z1093^2/($U$7/2)^2)</f>
        <v>#VALUE!</v>
      </c>
      <c r="AC1093" s="136">
        <f t="shared" si="169"/>
        <v>21620</v>
      </c>
      <c r="AD1093" t="e">
        <f>SQRT(($U$6/2)^2-($U$6/2)^2*'(OLD) bottom seam length'!AC1093^2/($U$7/2)^2)</f>
        <v>#VALUE!</v>
      </c>
    </row>
    <row r="1094" spans="2:30">
      <c r="B1094" s="136">
        <f t="shared" si="160"/>
        <v>21660</v>
      </c>
      <c r="C1094" t="e">
        <f>SQRT(($C$5/2)^2-($C$5/2)^2*'(OLD) bottom seam length'!B1094^2/($C$6/2)^2)</f>
        <v>#DIV/0!</v>
      </c>
      <c r="E1094" s="136">
        <f t="shared" si="161"/>
        <v>21660</v>
      </c>
      <c r="F1094" t="e">
        <f>SQRT(($C$5/2)^2-($C$5/2)^2*'(OLD) bottom seam length'!E1094^2/($C$6/2)^2)</f>
        <v>#DIV/0!</v>
      </c>
      <c r="H1094" s="136">
        <f t="shared" si="162"/>
        <v>21660</v>
      </c>
      <c r="I1094" t="e">
        <f>SQRT(($C$5/2)^2-($C$5/2)^2*'(OLD) bottom seam length'!H1094^2/($C$6/2)^2)</f>
        <v>#DIV/0!</v>
      </c>
      <c r="K1094" s="136">
        <f t="shared" si="163"/>
        <v>21660</v>
      </c>
      <c r="L1094" t="e">
        <f>SQRT(($C$5/2)^2-($C$5/2)^2*'(OLD) bottom seam length'!K1094^2/($C$6/2)^2)</f>
        <v>#DIV/0!</v>
      </c>
      <c r="O1094" s="136">
        <f t="shared" si="164"/>
        <v>21660</v>
      </c>
      <c r="P1094" t="b">
        <f t="shared" si="165"/>
        <v>0</v>
      </c>
      <c r="T1094" s="136">
        <f t="shared" si="166"/>
        <v>21640</v>
      </c>
      <c r="U1094" t="e">
        <f>SQRT(($U$6/2)^2-($U$6/2)^2*'(OLD) bottom seam length'!T1094^2/($U$7/2)^2)</f>
        <v>#VALUE!</v>
      </c>
      <c r="W1094" s="136">
        <f t="shared" si="167"/>
        <v>21640</v>
      </c>
      <c r="X1094" t="e">
        <f>SQRT(($U$6/2)^2-($U$6/2)^2*'(OLD) bottom seam length'!W1094^2/($U$7/2)^2)</f>
        <v>#VALUE!</v>
      </c>
      <c r="Z1094" s="136">
        <f t="shared" si="168"/>
        <v>21640</v>
      </c>
      <c r="AA1094" t="e">
        <f>SQRT(($U$6/2)^2-($U$6/2)^2*'(OLD) bottom seam length'!Z1094^2/($U$7/2)^2)</f>
        <v>#VALUE!</v>
      </c>
      <c r="AC1094" s="136">
        <f t="shared" si="169"/>
        <v>21640</v>
      </c>
      <c r="AD1094" t="e">
        <f>SQRT(($U$6/2)^2-($U$6/2)^2*'(OLD) bottom seam length'!AC1094^2/($U$7/2)^2)</f>
        <v>#VALUE!</v>
      </c>
    </row>
    <row r="1095" spans="2:30">
      <c r="B1095" s="136">
        <f t="shared" si="160"/>
        <v>21680</v>
      </c>
      <c r="C1095" t="e">
        <f>SQRT(($C$5/2)^2-($C$5/2)^2*'(OLD) bottom seam length'!B1095^2/($C$6/2)^2)</f>
        <v>#DIV/0!</v>
      </c>
      <c r="E1095" s="136">
        <f t="shared" si="161"/>
        <v>21680</v>
      </c>
      <c r="F1095" t="e">
        <f>SQRT(($C$5/2)^2-($C$5/2)^2*'(OLD) bottom seam length'!E1095^2/($C$6/2)^2)</f>
        <v>#DIV/0!</v>
      </c>
      <c r="H1095" s="136">
        <f t="shared" si="162"/>
        <v>21680</v>
      </c>
      <c r="I1095" t="e">
        <f>SQRT(($C$5/2)^2-($C$5/2)^2*'(OLD) bottom seam length'!H1095^2/($C$6/2)^2)</f>
        <v>#DIV/0!</v>
      </c>
      <c r="K1095" s="136">
        <f t="shared" si="163"/>
        <v>21680</v>
      </c>
      <c r="L1095" t="e">
        <f>SQRT(($C$5/2)^2-($C$5/2)^2*'(OLD) bottom seam length'!K1095^2/($C$6/2)^2)</f>
        <v>#DIV/0!</v>
      </c>
      <c r="O1095" s="136">
        <f t="shared" si="164"/>
        <v>21680</v>
      </c>
      <c r="P1095" t="b">
        <f t="shared" si="165"/>
        <v>0</v>
      </c>
      <c r="T1095" s="136">
        <f t="shared" si="166"/>
        <v>21660</v>
      </c>
      <c r="U1095" t="e">
        <f>SQRT(($U$6/2)^2-($U$6/2)^2*'(OLD) bottom seam length'!T1095^2/($U$7/2)^2)</f>
        <v>#VALUE!</v>
      </c>
      <c r="W1095" s="136">
        <f t="shared" si="167"/>
        <v>21660</v>
      </c>
      <c r="X1095" t="e">
        <f>SQRT(($U$6/2)^2-($U$6/2)^2*'(OLD) bottom seam length'!W1095^2/($U$7/2)^2)</f>
        <v>#VALUE!</v>
      </c>
      <c r="Z1095" s="136">
        <f t="shared" si="168"/>
        <v>21660</v>
      </c>
      <c r="AA1095" t="e">
        <f>SQRT(($U$6/2)^2-($U$6/2)^2*'(OLD) bottom seam length'!Z1095^2/($U$7/2)^2)</f>
        <v>#VALUE!</v>
      </c>
      <c r="AC1095" s="136">
        <f t="shared" si="169"/>
        <v>21660</v>
      </c>
      <c r="AD1095" t="e">
        <f>SQRT(($U$6/2)^2-($U$6/2)^2*'(OLD) bottom seam length'!AC1095^2/($U$7/2)^2)</f>
        <v>#VALUE!</v>
      </c>
    </row>
    <row r="1096" spans="2:30">
      <c r="B1096" s="136">
        <f t="shared" si="160"/>
        <v>21700</v>
      </c>
      <c r="C1096" t="e">
        <f>SQRT(($C$5/2)^2-($C$5/2)^2*'(OLD) bottom seam length'!B1096^2/($C$6/2)^2)</f>
        <v>#DIV/0!</v>
      </c>
      <c r="E1096" s="136">
        <f t="shared" si="161"/>
        <v>21700</v>
      </c>
      <c r="F1096" t="e">
        <f>SQRT(($C$5/2)^2-($C$5/2)^2*'(OLD) bottom seam length'!E1096^2/($C$6/2)^2)</f>
        <v>#DIV/0!</v>
      </c>
      <c r="H1096" s="136">
        <f t="shared" si="162"/>
        <v>21700</v>
      </c>
      <c r="I1096" t="e">
        <f>SQRT(($C$5/2)^2-($C$5/2)^2*'(OLD) bottom seam length'!H1096^2/($C$6/2)^2)</f>
        <v>#DIV/0!</v>
      </c>
      <c r="K1096" s="136">
        <f t="shared" si="163"/>
        <v>21700</v>
      </c>
      <c r="L1096" t="e">
        <f>SQRT(($C$5/2)^2-($C$5/2)^2*'(OLD) bottom seam length'!K1096^2/($C$6/2)^2)</f>
        <v>#DIV/0!</v>
      </c>
      <c r="O1096" s="136">
        <f t="shared" si="164"/>
        <v>21700</v>
      </c>
      <c r="P1096" t="b">
        <f t="shared" si="165"/>
        <v>0</v>
      </c>
      <c r="T1096" s="136">
        <f t="shared" si="166"/>
        <v>21680</v>
      </c>
      <c r="U1096" t="e">
        <f>SQRT(($U$6/2)^2-($U$6/2)^2*'(OLD) bottom seam length'!T1096^2/($U$7/2)^2)</f>
        <v>#VALUE!</v>
      </c>
      <c r="W1096" s="136">
        <f t="shared" si="167"/>
        <v>21680</v>
      </c>
      <c r="X1096" t="e">
        <f>SQRT(($U$6/2)^2-($U$6/2)^2*'(OLD) bottom seam length'!W1096^2/($U$7/2)^2)</f>
        <v>#VALUE!</v>
      </c>
      <c r="Z1096" s="136">
        <f t="shared" si="168"/>
        <v>21680</v>
      </c>
      <c r="AA1096" t="e">
        <f>SQRT(($U$6/2)^2-($U$6/2)^2*'(OLD) bottom seam length'!Z1096^2/($U$7/2)^2)</f>
        <v>#VALUE!</v>
      </c>
      <c r="AC1096" s="136">
        <f t="shared" si="169"/>
        <v>21680</v>
      </c>
      <c r="AD1096" t="e">
        <f>SQRT(($U$6/2)^2-($U$6/2)^2*'(OLD) bottom seam length'!AC1096^2/($U$7/2)^2)</f>
        <v>#VALUE!</v>
      </c>
    </row>
    <row r="1097" spans="2:30">
      <c r="B1097" s="136">
        <f t="shared" si="160"/>
        <v>21720</v>
      </c>
      <c r="C1097" t="e">
        <f>SQRT(($C$5/2)^2-($C$5/2)^2*'(OLD) bottom seam length'!B1097^2/($C$6/2)^2)</f>
        <v>#DIV/0!</v>
      </c>
      <c r="E1097" s="136">
        <f t="shared" si="161"/>
        <v>21720</v>
      </c>
      <c r="F1097" t="e">
        <f>SQRT(($C$5/2)^2-($C$5/2)^2*'(OLD) bottom seam length'!E1097^2/($C$6/2)^2)</f>
        <v>#DIV/0!</v>
      </c>
      <c r="H1097" s="136">
        <f t="shared" si="162"/>
        <v>21720</v>
      </c>
      <c r="I1097" t="e">
        <f>SQRT(($C$5/2)^2-($C$5/2)^2*'(OLD) bottom seam length'!H1097^2/($C$6/2)^2)</f>
        <v>#DIV/0!</v>
      </c>
      <c r="K1097" s="136">
        <f t="shared" si="163"/>
        <v>21720</v>
      </c>
      <c r="L1097" t="e">
        <f>SQRT(($C$5/2)^2-($C$5/2)^2*'(OLD) bottom seam length'!K1097^2/($C$6/2)^2)</f>
        <v>#DIV/0!</v>
      </c>
      <c r="O1097" s="136">
        <f t="shared" si="164"/>
        <v>21720</v>
      </c>
      <c r="P1097" t="b">
        <f t="shared" si="165"/>
        <v>0</v>
      </c>
      <c r="T1097" s="136">
        <f t="shared" si="166"/>
        <v>21700</v>
      </c>
      <c r="U1097" t="e">
        <f>SQRT(($U$6/2)^2-($U$6/2)^2*'(OLD) bottom seam length'!T1097^2/($U$7/2)^2)</f>
        <v>#VALUE!</v>
      </c>
      <c r="W1097" s="136">
        <f t="shared" si="167"/>
        <v>21700</v>
      </c>
      <c r="X1097" t="e">
        <f>SQRT(($U$6/2)^2-($U$6/2)^2*'(OLD) bottom seam length'!W1097^2/($U$7/2)^2)</f>
        <v>#VALUE!</v>
      </c>
      <c r="Z1097" s="136">
        <f t="shared" si="168"/>
        <v>21700</v>
      </c>
      <c r="AA1097" t="e">
        <f>SQRT(($U$6/2)^2-($U$6/2)^2*'(OLD) bottom seam length'!Z1097^2/($U$7/2)^2)</f>
        <v>#VALUE!</v>
      </c>
      <c r="AC1097" s="136">
        <f t="shared" si="169"/>
        <v>21700</v>
      </c>
      <c r="AD1097" t="e">
        <f>SQRT(($U$6/2)^2-($U$6/2)^2*'(OLD) bottom seam length'!AC1097^2/($U$7/2)^2)</f>
        <v>#VALUE!</v>
      </c>
    </row>
    <row r="1098" spans="2:30">
      <c r="B1098" s="136">
        <f t="shared" si="160"/>
        <v>21740</v>
      </c>
      <c r="C1098" t="e">
        <f>SQRT(($C$5/2)^2-($C$5/2)^2*'(OLD) bottom seam length'!B1098^2/($C$6/2)^2)</f>
        <v>#DIV/0!</v>
      </c>
      <c r="E1098" s="136">
        <f t="shared" si="161"/>
        <v>21740</v>
      </c>
      <c r="F1098" t="e">
        <f>SQRT(($C$5/2)^2-($C$5/2)^2*'(OLD) bottom seam length'!E1098^2/($C$6/2)^2)</f>
        <v>#DIV/0!</v>
      </c>
      <c r="H1098" s="136">
        <f t="shared" si="162"/>
        <v>21740</v>
      </c>
      <c r="I1098" t="e">
        <f>SQRT(($C$5/2)^2-($C$5/2)^2*'(OLD) bottom seam length'!H1098^2/($C$6/2)^2)</f>
        <v>#DIV/0!</v>
      </c>
      <c r="K1098" s="136">
        <f t="shared" si="163"/>
        <v>21740</v>
      </c>
      <c r="L1098" t="e">
        <f>SQRT(($C$5/2)^2-($C$5/2)^2*'(OLD) bottom seam length'!K1098^2/($C$6/2)^2)</f>
        <v>#DIV/0!</v>
      </c>
      <c r="O1098" s="136">
        <f t="shared" si="164"/>
        <v>21740</v>
      </c>
      <c r="P1098" t="b">
        <f t="shared" si="165"/>
        <v>0</v>
      </c>
      <c r="T1098" s="136">
        <f t="shared" si="166"/>
        <v>21720</v>
      </c>
      <c r="U1098" t="e">
        <f>SQRT(($U$6/2)^2-($U$6/2)^2*'(OLD) bottom seam length'!T1098^2/($U$7/2)^2)</f>
        <v>#VALUE!</v>
      </c>
      <c r="W1098" s="136">
        <f t="shared" si="167"/>
        <v>21720</v>
      </c>
      <c r="X1098" t="e">
        <f>SQRT(($U$6/2)^2-($U$6/2)^2*'(OLD) bottom seam length'!W1098^2/($U$7/2)^2)</f>
        <v>#VALUE!</v>
      </c>
      <c r="Z1098" s="136">
        <f t="shared" si="168"/>
        <v>21720</v>
      </c>
      <c r="AA1098" t="e">
        <f>SQRT(($U$6/2)^2-($U$6/2)^2*'(OLD) bottom seam length'!Z1098^2/($U$7/2)^2)</f>
        <v>#VALUE!</v>
      </c>
      <c r="AC1098" s="136">
        <f t="shared" si="169"/>
        <v>21720</v>
      </c>
      <c r="AD1098" t="e">
        <f>SQRT(($U$6/2)^2-($U$6/2)^2*'(OLD) bottom seam length'!AC1098^2/($U$7/2)^2)</f>
        <v>#VALUE!</v>
      </c>
    </row>
    <row r="1099" spans="2:30">
      <c r="B1099" s="136">
        <f t="shared" si="160"/>
        <v>21760</v>
      </c>
      <c r="C1099" t="e">
        <f>SQRT(($C$5/2)^2-($C$5/2)^2*'(OLD) bottom seam length'!B1099^2/($C$6/2)^2)</f>
        <v>#DIV/0!</v>
      </c>
      <c r="E1099" s="136">
        <f t="shared" si="161"/>
        <v>21760</v>
      </c>
      <c r="F1099" t="e">
        <f>SQRT(($C$5/2)^2-($C$5/2)^2*'(OLD) bottom seam length'!E1099^2/($C$6/2)^2)</f>
        <v>#DIV/0!</v>
      </c>
      <c r="H1099" s="136">
        <f t="shared" si="162"/>
        <v>21760</v>
      </c>
      <c r="I1099" t="e">
        <f>SQRT(($C$5/2)^2-($C$5/2)^2*'(OLD) bottom seam length'!H1099^2/($C$6/2)^2)</f>
        <v>#DIV/0!</v>
      </c>
      <c r="K1099" s="136">
        <f t="shared" si="163"/>
        <v>21760</v>
      </c>
      <c r="L1099" t="e">
        <f>SQRT(($C$5/2)^2-($C$5/2)^2*'(OLD) bottom seam length'!K1099^2/($C$6/2)^2)</f>
        <v>#DIV/0!</v>
      </c>
      <c r="O1099" s="136">
        <f t="shared" si="164"/>
        <v>21760</v>
      </c>
      <c r="P1099" t="b">
        <f t="shared" si="165"/>
        <v>0</v>
      </c>
      <c r="T1099" s="136">
        <f t="shared" si="166"/>
        <v>21740</v>
      </c>
      <c r="U1099" t="e">
        <f>SQRT(($U$6/2)^2-($U$6/2)^2*'(OLD) bottom seam length'!T1099^2/($U$7/2)^2)</f>
        <v>#VALUE!</v>
      </c>
      <c r="W1099" s="136">
        <f t="shared" si="167"/>
        <v>21740</v>
      </c>
      <c r="X1099" t="e">
        <f>SQRT(($U$6/2)^2-($U$6/2)^2*'(OLD) bottom seam length'!W1099^2/($U$7/2)^2)</f>
        <v>#VALUE!</v>
      </c>
      <c r="Z1099" s="136">
        <f t="shared" si="168"/>
        <v>21740</v>
      </c>
      <c r="AA1099" t="e">
        <f>SQRT(($U$6/2)^2-($U$6/2)^2*'(OLD) bottom seam length'!Z1099^2/($U$7/2)^2)</f>
        <v>#VALUE!</v>
      </c>
      <c r="AC1099" s="136">
        <f t="shared" si="169"/>
        <v>21740</v>
      </c>
      <c r="AD1099" t="e">
        <f>SQRT(($U$6/2)^2-($U$6/2)^2*'(OLD) bottom seam length'!AC1099^2/($U$7/2)^2)</f>
        <v>#VALUE!</v>
      </c>
    </row>
    <row r="1100" spans="2:30">
      <c r="B1100" s="136">
        <f t="shared" ref="B1100:B1163" si="170">B1099+$C$7</f>
        <v>21780</v>
      </c>
      <c r="C1100" t="e">
        <f>SQRT(($C$5/2)^2-($C$5/2)^2*'(OLD) bottom seam length'!B1100^2/($C$6/2)^2)</f>
        <v>#DIV/0!</v>
      </c>
      <c r="E1100" s="136">
        <f t="shared" ref="E1100:E1163" si="171">E1099+$C$7</f>
        <v>21780</v>
      </c>
      <c r="F1100" t="e">
        <f>SQRT(($C$5/2)^2-($C$5/2)^2*'(OLD) bottom seam length'!E1100^2/($C$6/2)^2)</f>
        <v>#DIV/0!</v>
      </c>
      <c r="H1100" s="136">
        <f t="shared" ref="H1100:H1163" si="172">H1099+$C$7</f>
        <v>21780</v>
      </c>
      <c r="I1100" t="e">
        <f>SQRT(($C$5/2)^2-($C$5/2)^2*'(OLD) bottom seam length'!H1100^2/($C$6/2)^2)</f>
        <v>#DIV/0!</v>
      </c>
      <c r="K1100" s="136">
        <f t="shared" ref="K1100:K1163" si="173">K1099+$C$7</f>
        <v>21780</v>
      </c>
      <c r="L1100" t="e">
        <f>SQRT(($C$5/2)^2-($C$5/2)^2*'(OLD) bottom seam length'!K1100^2/($C$6/2)^2)</f>
        <v>#DIV/0!</v>
      </c>
      <c r="O1100" s="136">
        <f t="shared" ref="O1100:O1163" si="174">O1099+$C$7</f>
        <v>21780</v>
      </c>
      <c r="P1100" t="b">
        <f t="shared" ref="P1100:P1163" si="175">IF(O1100&lt;=$P$6,$P$5)</f>
        <v>0</v>
      </c>
      <c r="T1100" s="136">
        <f t="shared" si="166"/>
        <v>21760</v>
      </c>
      <c r="U1100" t="e">
        <f>SQRT(($U$6/2)^2-($U$6/2)^2*'(OLD) bottom seam length'!T1100^2/($U$7/2)^2)</f>
        <v>#VALUE!</v>
      </c>
      <c r="W1100" s="136">
        <f t="shared" si="167"/>
        <v>21760</v>
      </c>
      <c r="X1100" t="e">
        <f>SQRT(($U$6/2)^2-($U$6/2)^2*'(OLD) bottom seam length'!W1100^2/($U$7/2)^2)</f>
        <v>#VALUE!</v>
      </c>
      <c r="Z1100" s="136">
        <f t="shared" si="168"/>
        <v>21760</v>
      </c>
      <c r="AA1100" t="e">
        <f>SQRT(($U$6/2)^2-($U$6/2)^2*'(OLD) bottom seam length'!Z1100^2/($U$7/2)^2)</f>
        <v>#VALUE!</v>
      </c>
      <c r="AC1100" s="136">
        <f t="shared" si="169"/>
        <v>21760</v>
      </c>
      <c r="AD1100" t="e">
        <f>SQRT(($U$6/2)^2-($U$6/2)^2*'(OLD) bottom seam length'!AC1100^2/($U$7/2)^2)</f>
        <v>#VALUE!</v>
      </c>
    </row>
    <row r="1101" spans="2:30">
      <c r="B1101" s="136">
        <f t="shared" si="170"/>
        <v>21800</v>
      </c>
      <c r="C1101" t="e">
        <f>SQRT(($C$5/2)^2-($C$5/2)^2*'(OLD) bottom seam length'!B1101^2/($C$6/2)^2)</f>
        <v>#DIV/0!</v>
      </c>
      <c r="E1101" s="136">
        <f t="shared" si="171"/>
        <v>21800</v>
      </c>
      <c r="F1101" t="e">
        <f>SQRT(($C$5/2)^2-($C$5/2)^2*'(OLD) bottom seam length'!E1101^2/($C$6/2)^2)</f>
        <v>#DIV/0!</v>
      </c>
      <c r="H1101" s="136">
        <f t="shared" si="172"/>
        <v>21800</v>
      </c>
      <c r="I1101" t="e">
        <f>SQRT(($C$5/2)^2-($C$5/2)^2*'(OLD) bottom seam length'!H1101^2/($C$6/2)^2)</f>
        <v>#DIV/0!</v>
      </c>
      <c r="K1101" s="136">
        <f t="shared" si="173"/>
        <v>21800</v>
      </c>
      <c r="L1101" t="e">
        <f>SQRT(($C$5/2)^2-($C$5/2)^2*'(OLD) bottom seam length'!K1101^2/($C$6/2)^2)</f>
        <v>#DIV/0!</v>
      </c>
      <c r="O1101" s="136">
        <f t="shared" si="174"/>
        <v>21800</v>
      </c>
      <c r="P1101" t="b">
        <f t="shared" si="175"/>
        <v>0</v>
      </c>
      <c r="T1101" s="136">
        <f t="shared" ref="T1101:T1164" si="176">T1100+$C$7</f>
        <v>21780</v>
      </c>
      <c r="U1101" t="e">
        <f>SQRT(($U$6/2)^2-($U$6/2)^2*'(OLD) bottom seam length'!T1101^2/($U$7/2)^2)</f>
        <v>#VALUE!</v>
      </c>
      <c r="W1101" s="136">
        <f t="shared" ref="W1101:W1164" si="177">W1100+$C$7</f>
        <v>21780</v>
      </c>
      <c r="X1101" t="e">
        <f>SQRT(($U$6/2)^2-($U$6/2)^2*'(OLD) bottom seam length'!W1101^2/($U$7/2)^2)</f>
        <v>#VALUE!</v>
      </c>
      <c r="Z1101" s="136">
        <f t="shared" ref="Z1101:Z1164" si="178">Z1100+$C$7</f>
        <v>21780</v>
      </c>
      <c r="AA1101" t="e">
        <f>SQRT(($U$6/2)^2-($U$6/2)^2*'(OLD) bottom seam length'!Z1101^2/($U$7/2)^2)</f>
        <v>#VALUE!</v>
      </c>
      <c r="AC1101" s="136">
        <f t="shared" ref="AC1101:AC1164" si="179">AC1100+$C$7</f>
        <v>21780</v>
      </c>
      <c r="AD1101" t="e">
        <f>SQRT(($U$6/2)^2-($U$6/2)^2*'(OLD) bottom seam length'!AC1101^2/($U$7/2)^2)</f>
        <v>#VALUE!</v>
      </c>
    </row>
    <row r="1102" spans="2:30">
      <c r="B1102" s="136">
        <f t="shared" si="170"/>
        <v>21820</v>
      </c>
      <c r="C1102" t="e">
        <f>SQRT(($C$5/2)^2-($C$5/2)^2*'(OLD) bottom seam length'!B1102^2/($C$6/2)^2)</f>
        <v>#DIV/0!</v>
      </c>
      <c r="E1102" s="136">
        <f t="shared" si="171"/>
        <v>21820</v>
      </c>
      <c r="F1102" t="e">
        <f>SQRT(($C$5/2)^2-($C$5/2)^2*'(OLD) bottom seam length'!E1102^2/($C$6/2)^2)</f>
        <v>#DIV/0!</v>
      </c>
      <c r="H1102" s="136">
        <f t="shared" si="172"/>
        <v>21820</v>
      </c>
      <c r="I1102" t="e">
        <f>SQRT(($C$5/2)^2-($C$5/2)^2*'(OLD) bottom seam length'!H1102^2/($C$6/2)^2)</f>
        <v>#DIV/0!</v>
      </c>
      <c r="K1102" s="136">
        <f t="shared" si="173"/>
        <v>21820</v>
      </c>
      <c r="L1102" t="e">
        <f>SQRT(($C$5/2)^2-($C$5/2)^2*'(OLD) bottom seam length'!K1102^2/($C$6/2)^2)</f>
        <v>#DIV/0!</v>
      </c>
      <c r="O1102" s="136">
        <f t="shared" si="174"/>
        <v>21820</v>
      </c>
      <c r="P1102" t="b">
        <f t="shared" si="175"/>
        <v>0</v>
      </c>
      <c r="T1102" s="136">
        <f t="shared" si="176"/>
        <v>21800</v>
      </c>
      <c r="U1102" t="e">
        <f>SQRT(($U$6/2)^2-($U$6/2)^2*'(OLD) bottom seam length'!T1102^2/($U$7/2)^2)</f>
        <v>#VALUE!</v>
      </c>
      <c r="W1102" s="136">
        <f t="shared" si="177"/>
        <v>21800</v>
      </c>
      <c r="X1102" t="e">
        <f>SQRT(($U$6/2)^2-($U$6/2)^2*'(OLD) bottom seam length'!W1102^2/($U$7/2)^2)</f>
        <v>#VALUE!</v>
      </c>
      <c r="Z1102" s="136">
        <f t="shared" si="178"/>
        <v>21800</v>
      </c>
      <c r="AA1102" t="e">
        <f>SQRT(($U$6/2)^2-($U$6/2)^2*'(OLD) bottom seam length'!Z1102^2/($U$7/2)^2)</f>
        <v>#VALUE!</v>
      </c>
      <c r="AC1102" s="136">
        <f t="shared" si="179"/>
        <v>21800</v>
      </c>
      <c r="AD1102" t="e">
        <f>SQRT(($U$6/2)^2-($U$6/2)^2*'(OLD) bottom seam length'!AC1102^2/($U$7/2)^2)</f>
        <v>#VALUE!</v>
      </c>
    </row>
    <row r="1103" spans="2:30">
      <c r="B1103" s="136">
        <f t="shared" si="170"/>
        <v>21840</v>
      </c>
      <c r="C1103" t="e">
        <f>SQRT(($C$5/2)^2-($C$5/2)^2*'(OLD) bottom seam length'!B1103^2/($C$6/2)^2)</f>
        <v>#DIV/0!</v>
      </c>
      <c r="E1103" s="136">
        <f t="shared" si="171"/>
        <v>21840</v>
      </c>
      <c r="F1103" t="e">
        <f>SQRT(($C$5/2)^2-($C$5/2)^2*'(OLD) bottom seam length'!E1103^2/($C$6/2)^2)</f>
        <v>#DIV/0!</v>
      </c>
      <c r="H1103" s="136">
        <f t="shared" si="172"/>
        <v>21840</v>
      </c>
      <c r="I1103" t="e">
        <f>SQRT(($C$5/2)^2-($C$5/2)^2*'(OLD) bottom seam length'!H1103^2/($C$6/2)^2)</f>
        <v>#DIV/0!</v>
      </c>
      <c r="K1103" s="136">
        <f t="shared" si="173"/>
        <v>21840</v>
      </c>
      <c r="L1103" t="e">
        <f>SQRT(($C$5/2)^2-($C$5/2)^2*'(OLD) bottom seam length'!K1103^2/($C$6/2)^2)</f>
        <v>#DIV/0!</v>
      </c>
      <c r="O1103" s="136">
        <f t="shared" si="174"/>
        <v>21840</v>
      </c>
      <c r="P1103" t="b">
        <f t="shared" si="175"/>
        <v>0</v>
      </c>
      <c r="T1103" s="136">
        <f t="shared" si="176"/>
        <v>21820</v>
      </c>
      <c r="U1103" t="e">
        <f>SQRT(($U$6/2)^2-($U$6/2)^2*'(OLD) bottom seam length'!T1103^2/($U$7/2)^2)</f>
        <v>#VALUE!</v>
      </c>
      <c r="W1103" s="136">
        <f t="shared" si="177"/>
        <v>21820</v>
      </c>
      <c r="X1103" t="e">
        <f>SQRT(($U$6/2)^2-($U$6/2)^2*'(OLD) bottom seam length'!W1103^2/($U$7/2)^2)</f>
        <v>#VALUE!</v>
      </c>
      <c r="Z1103" s="136">
        <f t="shared" si="178"/>
        <v>21820</v>
      </c>
      <c r="AA1103" t="e">
        <f>SQRT(($U$6/2)^2-($U$6/2)^2*'(OLD) bottom seam length'!Z1103^2/($U$7/2)^2)</f>
        <v>#VALUE!</v>
      </c>
      <c r="AC1103" s="136">
        <f t="shared" si="179"/>
        <v>21820</v>
      </c>
      <c r="AD1103" t="e">
        <f>SQRT(($U$6/2)^2-($U$6/2)^2*'(OLD) bottom seam length'!AC1103^2/($U$7/2)^2)</f>
        <v>#VALUE!</v>
      </c>
    </row>
    <row r="1104" spans="2:30">
      <c r="B1104" s="136">
        <f t="shared" si="170"/>
        <v>21860</v>
      </c>
      <c r="C1104" t="e">
        <f>SQRT(($C$5/2)^2-($C$5/2)^2*'(OLD) bottom seam length'!B1104^2/($C$6/2)^2)</f>
        <v>#DIV/0!</v>
      </c>
      <c r="E1104" s="136">
        <f t="shared" si="171"/>
        <v>21860</v>
      </c>
      <c r="F1104" t="e">
        <f>SQRT(($C$5/2)^2-($C$5/2)^2*'(OLD) bottom seam length'!E1104^2/($C$6/2)^2)</f>
        <v>#DIV/0!</v>
      </c>
      <c r="H1104" s="136">
        <f t="shared" si="172"/>
        <v>21860</v>
      </c>
      <c r="I1104" t="e">
        <f>SQRT(($C$5/2)^2-($C$5/2)^2*'(OLD) bottom seam length'!H1104^2/($C$6/2)^2)</f>
        <v>#DIV/0!</v>
      </c>
      <c r="K1104" s="136">
        <f t="shared" si="173"/>
        <v>21860</v>
      </c>
      <c r="L1104" t="e">
        <f>SQRT(($C$5/2)^2-($C$5/2)^2*'(OLD) bottom seam length'!K1104^2/($C$6/2)^2)</f>
        <v>#DIV/0!</v>
      </c>
      <c r="O1104" s="136">
        <f t="shared" si="174"/>
        <v>21860</v>
      </c>
      <c r="P1104" t="b">
        <f t="shared" si="175"/>
        <v>0</v>
      </c>
      <c r="T1104" s="136">
        <f t="shared" si="176"/>
        <v>21840</v>
      </c>
      <c r="U1104" t="e">
        <f>SQRT(($U$6/2)^2-($U$6/2)^2*'(OLD) bottom seam length'!T1104^2/($U$7/2)^2)</f>
        <v>#VALUE!</v>
      </c>
      <c r="W1104" s="136">
        <f t="shared" si="177"/>
        <v>21840</v>
      </c>
      <c r="X1104" t="e">
        <f>SQRT(($U$6/2)^2-($U$6/2)^2*'(OLD) bottom seam length'!W1104^2/($U$7/2)^2)</f>
        <v>#VALUE!</v>
      </c>
      <c r="Z1104" s="136">
        <f t="shared" si="178"/>
        <v>21840</v>
      </c>
      <c r="AA1104" t="e">
        <f>SQRT(($U$6/2)^2-($U$6/2)^2*'(OLD) bottom seam length'!Z1104^2/($U$7/2)^2)</f>
        <v>#VALUE!</v>
      </c>
      <c r="AC1104" s="136">
        <f t="shared" si="179"/>
        <v>21840</v>
      </c>
      <c r="AD1104" t="e">
        <f>SQRT(($U$6/2)^2-($U$6/2)^2*'(OLD) bottom seam length'!AC1104^2/($U$7/2)^2)</f>
        <v>#VALUE!</v>
      </c>
    </row>
    <row r="1105" spans="2:30">
      <c r="B1105" s="136">
        <f t="shared" si="170"/>
        <v>21880</v>
      </c>
      <c r="C1105" t="e">
        <f>SQRT(($C$5/2)^2-($C$5/2)^2*'(OLD) bottom seam length'!B1105^2/($C$6/2)^2)</f>
        <v>#DIV/0!</v>
      </c>
      <c r="E1105" s="136">
        <f t="shared" si="171"/>
        <v>21880</v>
      </c>
      <c r="F1105" t="e">
        <f>SQRT(($C$5/2)^2-($C$5/2)^2*'(OLD) bottom seam length'!E1105^2/($C$6/2)^2)</f>
        <v>#DIV/0!</v>
      </c>
      <c r="H1105" s="136">
        <f t="shared" si="172"/>
        <v>21880</v>
      </c>
      <c r="I1105" t="e">
        <f>SQRT(($C$5/2)^2-($C$5/2)^2*'(OLD) bottom seam length'!H1105^2/($C$6/2)^2)</f>
        <v>#DIV/0!</v>
      </c>
      <c r="K1105" s="136">
        <f t="shared" si="173"/>
        <v>21880</v>
      </c>
      <c r="L1105" t="e">
        <f>SQRT(($C$5/2)^2-($C$5/2)^2*'(OLD) bottom seam length'!K1105^2/($C$6/2)^2)</f>
        <v>#DIV/0!</v>
      </c>
      <c r="O1105" s="136">
        <f t="shared" si="174"/>
        <v>21880</v>
      </c>
      <c r="P1105" t="b">
        <f t="shared" si="175"/>
        <v>0</v>
      </c>
      <c r="T1105" s="136">
        <f t="shared" si="176"/>
        <v>21860</v>
      </c>
      <c r="U1105" t="e">
        <f>SQRT(($U$6/2)^2-($U$6/2)^2*'(OLD) bottom seam length'!T1105^2/($U$7/2)^2)</f>
        <v>#VALUE!</v>
      </c>
      <c r="W1105" s="136">
        <f t="shared" si="177"/>
        <v>21860</v>
      </c>
      <c r="X1105" t="e">
        <f>SQRT(($U$6/2)^2-($U$6/2)^2*'(OLD) bottom seam length'!W1105^2/($U$7/2)^2)</f>
        <v>#VALUE!</v>
      </c>
      <c r="Z1105" s="136">
        <f t="shared" si="178"/>
        <v>21860</v>
      </c>
      <c r="AA1105" t="e">
        <f>SQRT(($U$6/2)^2-($U$6/2)^2*'(OLD) bottom seam length'!Z1105^2/($U$7/2)^2)</f>
        <v>#VALUE!</v>
      </c>
      <c r="AC1105" s="136">
        <f t="shared" si="179"/>
        <v>21860</v>
      </c>
      <c r="AD1105" t="e">
        <f>SQRT(($U$6/2)^2-($U$6/2)^2*'(OLD) bottom seam length'!AC1105^2/($U$7/2)^2)</f>
        <v>#VALUE!</v>
      </c>
    </row>
    <row r="1106" spans="2:30">
      <c r="B1106" s="136">
        <f t="shared" si="170"/>
        <v>21900</v>
      </c>
      <c r="C1106" t="e">
        <f>SQRT(($C$5/2)^2-($C$5/2)^2*'(OLD) bottom seam length'!B1106^2/($C$6/2)^2)</f>
        <v>#DIV/0!</v>
      </c>
      <c r="E1106" s="136">
        <f t="shared" si="171"/>
        <v>21900</v>
      </c>
      <c r="F1106" t="e">
        <f>SQRT(($C$5/2)^2-($C$5/2)^2*'(OLD) bottom seam length'!E1106^2/($C$6/2)^2)</f>
        <v>#DIV/0!</v>
      </c>
      <c r="H1106" s="136">
        <f t="shared" si="172"/>
        <v>21900</v>
      </c>
      <c r="I1106" t="e">
        <f>SQRT(($C$5/2)^2-($C$5/2)^2*'(OLD) bottom seam length'!H1106^2/($C$6/2)^2)</f>
        <v>#DIV/0!</v>
      </c>
      <c r="K1106" s="136">
        <f t="shared" si="173"/>
        <v>21900</v>
      </c>
      <c r="L1106" t="e">
        <f>SQRT(($C$5/2)^2-($C$5/2)^2*'(OLD) bottom seam length'!K1106^2/($C$6/2)^2)</f>
        <v>#DIV/0!</v>
      </c>
      <c r="O1106" s="136">
        <f t="shared" si="174"/>
        <v>21900</v>
      </c>
      <c r="P1106" t="b">
        <f t="shared" si="175"/>
        <v>0</v>
      </c>
      <c r="T1106" s="136">
        <f t="shared" si="176"/>
        <v>21880</v>
      </c>
      <c r="U1106" t="e">
        <f>SQRT(($U$6/2)^2-($U$6/2)^2*'(OLD) bottom seam length'!T1106^2/($U$7/2)^2)</f>
        <v>#VALUE!</v>
      </c>
      <c r="W1106" s="136">
        <f t="shared" si="177"/>
        <v>21880</v>
      </c>
      <c r="X1106" t="e">
        <f>SQRT(($U$6/2)^2-($U$6/2)^2*'(OLD) bottom seam length'!W1106^2/($U$7/2)^2)</f>
        <v>#VALUE!</v>
      </c>
      <c r="Z1106" s="136">
        <f t="shared" si="178"/>
        <v>21880</v>
      </c>
      <c r="AA1106" t="e">
        <f>SQRT(($U$6/2)^2-($U$6/2)^2*'(OLD) bottom seam length'!Z1106^2/($U$7/2)^2)</f>
        <v>#VALUE!</v>
      </c>
      <c r="AC1106" s="136">
        <f t="shared" si="179"/>
        <v>21880</v>
      </c>
      <c r="AD1106" t="e">
        <f>SQRT(($U$6/2)^2-($U$6/2)^2*'(OLD) bottom seam length'!AC1106^2/($U$7/2)^2)</f>
        <v>#VALUE!</v>
      </c>
    </row>
    <row r="1107" spans="2:30">
      <c r="B1107" s="136">
        <f t="shared" si="170"/>
        <v>21920</v>
      </c>
      <c r="C1107" t="e">
        <f>SQRT(($C$5/2)^2-($C$5/2)^2*'(OLD) bottom seam length'!B1107^2/($C$6/2)^2)</f>
        <v>#DIV/0!</v>
      </c>
      <c r="E1107" s="136">
        <f t="shared" si="171"/>
        <v>21920</v>
      </c>
      <c r="F1107" t="e">
        <f>SQRT(($C$5/2)^2-($C$5/2)^2*'(OLD) bottom seam length'!E1107^2/($C$6/2)^2)</f>
        <v>#DIV/0!</v>
      </c>
      <c r="H1107" s="136">
        <f t="shared" si="172"/>
        <v>21920</v>
      </c>
      <c r="I1107" t="e">
        <f>SQRT(($C$5/2)^2-($C$5/2)^2*'(OLD) bottom seam length'!H1107^2/($C$6/2)^2)</f>
        <v>#DIV/0!</v>
      </c>
      <c r="K1107" s="136">
        <f t="shared" si="173"/>
        <v>21920</v>
      </c>
      <c r="L1107" t="e">
        <f>SQRT(($C$5/2)^2-($C$5/2)^2*'(OLD) bottom seam length'!K1107^2/($C$6/2)^2)</f>
        <v>#DIV/0!</v>
      </c>
      <c r="O1107" s="136">
        <f t="shared" si="174"/>
        <v>21920</v>
      </c>
      <c r="P1107" t="b">
        <f t="shared" si="175"/>
        <v>0</v>
      </c>
      <c r="T1107" s="136">
        <f t="shared" si="176"/>
        <v>21900</v>
      </c>
      <c r="U1107" t="e">
        <f>SQRT(($U$6/2)^2-($U$6/2)^2*'(OLD) bottom seam length'!T1107^2/($U$7/2)^2)</f>
        <v>#VALUE!</v>
      </c>
      <c r="W1107" s="136">
        <f t="shared" si="177"/>
        <v>21900</v>
      </c>
      <c r="X1107" t="e">
        <f>SQRT(($U$6/2)^2-($U$6/2)^2*'(OLD) bottom seam length'!W1107^2/($U$7/2)^2)</f>
        <v>#VALUE!</v>
      </c>
      <c r="Z1107" s="136">
        <f t="shared" si="178"/>
        <v>21900</v>
      </c>
      <c r="AA1107" t="e">
        <f>SQRT(($U$6/2)^2-($U$6/2)^2*'(OLD) bottom seam length'!Z1107^2/($U$7/2)^2)</f>
        <v>#VALUE!</v>
      </c>
      <c r="AC1107" s="136">
        <f t="shared" si="179"/>
        <v>21900</v>
      </c>
      <c r="AD1107" t="e">
        <f>SQRT(($U$6/2)^2-($U$6/2)^2*'(OLD) bottom seam length'!AC1107^2/($U$7/2)^2)</f>
        <v>#VALUE!</v>
      </c>
    </row>
    <row r="1108" spans="2:30">
      <c r="B1108" s="136">
        <f t="shared" si="170"/>
        <v>21940</v>
      </c>
      <c r="C1108" t="e">
        <f>SQRT(($C$5/2)^2-($C$5/2)^2*'(OLD) bottom seam length'!B1108^2/($C$6/2)^2)</f>
        <v>#DIV/0!</v>
      </c>
      <c r="E1108" s="136">
        <f t="shared" si="171"/>
        <v>21940</v>
      </c>
      <c r="F1108" t="e">
        <f>SQRT(($C$5/2)^2-($C$5/2)^2*'(OLD) bottom seam length'!E1108^2/($C$6/2)^2)</f>
        <v>#DIV/0!</v>
      </c>
      <c r="H1108" s="136">
        <f t="shared" si="172"/>
        <v>21940</v>
      </c>
      <c r="I1108" t="e">
        <f>SQRT(($C$5/2)^2-($C$5/2)^2*'(OLD) bottom seam length'!H1108^2/($C$6/2)^2)</f>
        <v>#DIV/0!</v>
      </c>
      <c r="K1108" s="136">
        <f t="shared" si="173"/>
        <v>21940</v>
      </c>
      <c r="L1108" t="e">
        <f>SQRT(($C$5/2)^2-($C$5/2)^2*'(OLD) bottom seam length'!K1108^2/($C$6/2)^2)</f>
        <v>#DIV/0!</v>
      </c>
      <c r="O1108" s="136">
        <f t="shared" si="174"/>
        <v>21940</v>
      </c>
      <c r="P1108" t="b">
        <f t="shared" si="175"/>
        <v>0</v>
      </c>
      <c r="T1108" s="136">
        <f t="shared" si="176"/>
        <v>21920</v>
      </c>
      <c r="U1108" t="e">
        <f>SQRT(($U$6/2)^2-($U$6/2)^2*'(OLD) bottom seam length'!T1108^2/($U$7/2)^2)</f>
        <v>#VALUE!</v>
      </c>
      <c r="W1108" s="136">
        <f t="shared" si="177"/>
        <v>21920</v>
      </c>
      <c r="X1108" t="e">
        <f>SQRT(($U$6/2)^2-($U$6/2)^2*'(OLD) bottom seam length'!W1108^2/($U$7/2)^2)</f>
        <v>#VALUE!</v>
      </c>
      <c r="Z1108" s="136">
        <f t="shared" si="178"/>
        <v>21920</v>
      </c>
      <c r="AA1108" t="e">
        <f>SQRT(($U$6/2)^2-($U$6/2)^2*'(OLD) bottom seam length'!Z1108^2/($U$7/2)^2)</f>
        <v>#VALUE!</v>
      </c>
      <c r="AC1108" s="136">
        <f t="shared" si="179"/>
        <v>21920</v>
      </c>
      <c r="AD1108" t="e">
        <f>SQRT(($U$6/2)^2-($U$6/2)^2*'(OLD) bottom seam length'!AC1108^2/($U$7/2)^2)</f>
        <v>#VALUE!</v>
      </c>
    </row>
    <row r="1109" spans="2:30">
      <c r="B1109" s="136">
        <f t="shared" si="170"/>
        <v>21960</v>
      </c>
      <c r="C1109" t="e">
        <f>SQRT(($C$5/2)^2-($C$5/2)^2*'(OLD) bottom seam length'!B1109^2/($C$6/2)^2)</f>
        <v>#DIV/0!</v>
      </c>
      <c r="E1109" s="136">
        <f t="shared" si="171"/>
        <v>21960</v>
      </c>
      <c r="F1109" t="e">
        <f>SQRT(($C$5/2)^2-($C$5/2)^2*'(OLD) bottom seam length'!E1109^2/($C$6/2)^2)</f>
        <v>#DIV/0!</v>
      </c>
      <c r="H1109" s="136">
        <f t="shared" si="172"/>
        <v>21960</v>
      </c>
      <c r="I1109" t="e">
        <f>SQRT(($C$5/2)^2-($C$5/2)^2*'(OLD) bottom seam length'!H1109^2/($C$6/2)^2)</f>
        <v>#DIV/0!</v>
      </c>
      <c r="K1109" s="136">
        <f t="shared" si="173"/>
        <v>21960</v>
      </c>
      <c r="L1109" t="e">
        <f>SQRT(($C$5/2)^2-($C$5/2)^2*'(OLD) bottom seam length'!K1109^2/($C$6/2)^2)</f>
        <v>#DIV/0!</v>
      </c>
      <c r="O1109" s="136">
        <f t="shared" si="174"/>
        <v>21960</v>
      </c>
      <c r="P1109" t="b">
        <f t="shared" si="175"/>
        <v>0</v>
      </c>
      <c r="T1109" s="136">
        <f t="shared" si="176"/>
        <v>21940</v>
      </c>
      <c r="U1109" t="e">
        <f>SQRT(($U$6/2)^2-($U$6/2)^2*'(OLD) bottom seam length'!T1109^2/($U$7/2)^2)</f>
        <v>#VALUE!</v>
      </c>
      <c r="W1109" s="136">
        <f t="shared" si="177"/>
        <v>21940</v>
      </c>
      <c r="X1109" t="e">
        <f>SQRT(($U$6/2)^2-($U$6/2)^2*'(OLD) bottom seam length'!W1109^2/($U$7/2)^2)</f>
        <v>#VALUE!</v>
      </c>
      <c r="Z1109" s="136">
        <f t="shared" si="178"/>
        <v>21940</v>
      </c>
      <c r="AA1109" t="e">
        <f>SQRT(($U$6/2)^2-($U$6/2)^2*'(OLD) bottom seam length'!Z1109^2/($U$7/2)^2)</f>
        <v>#VALUE!</v>
      </c>
      <c r="AC1109" s="136">
        <f t="shared" si="179"/>
        <v>21940</v>
      </c>
      <c r="AD1109" t="e">
        <f>SQRT(($U$6/2)^2-($U$6/2)^2*'(OLD) bottom seam length'!AC1109^2/($U$7/2)^2)</f>
        <v>#VALUE!</v>
      </c>
    </row>
    <row r="1110" spans="2:30">
      <c r="B1110" s="136">
        <f t="shared" si="170"/>
        <v>21980</v>
      </c>
      <c r="C1110" t="e">
        <f>SQRT(($C$5/2)^2-($C$5/2)^2*'(OLD) bottom seam length'!B1110^2/($C$6/2)^2)</f>
        <v>#DIV/0!</v>
      </c>
      <c r="E1110" s="136">
        <f t="shared" si="171"/>
        <v>21980</v>
      </c>
      <c r="F1110" t="e">
        <f>SQRT(($C$5/2)^2-($C$5/2)^2*'(OLD) bottom seam length'!E1110^2/($C$6/2)^2)</f>
        <v>#DIV/0!</v>
      </c>
      <c r="H1110" s="136">
        <f t="shared" si="172"/>
        <v>21980</v>
      </c>
      <c r="I1110" t="e">
        <f>SQRT(($C$5/2)^2-($C$5/2)^2*'(OLD) bottom seam length'!H1110^2/($C$6/2)^2)</f>
        <v>#DIV/0!</v>
      </c>
      <c r="K1110" s="136">
        <f t="shared" si="173"/>
        <v>21980</v>
      </c>
      <c r="L1110" t="e">
        <f>SQRT(($C$5/2)^2-($C$5/2)^2*'(OLD) bottom seam length'!K1110^2/($C$6/2)^2)</f>
        <v>#DIV/0!</v>
      </c>
      <c r="O1110" s="136">
        <f t="shared" si="174"/>
        <v>21980</v>
      </c>
      <c r="P1110" t="b">
        <f t="shared" si="175"/>
        <v>0</v>
      </c>
      <c r="T1110" s="136">
        <f t="shared" si="176"/>
        <v>21960</v>
      </c>
      <c r="U1110" t="e">
        <f>SQRT(($U$6/2)^2-($U$6/2)^2*'(OLD) bottom seam length'!T1110^2/($U$7/2)^2)</f>
        <v>#VALUE!</v>
      </c>
      <c r="W1110" s="136">
        <f t="shared" si="177"/>
        <v>21960</v>
      </c>
      <c r="X1110" t="e">
        <f>SQRT(($U$6/2)^2-($U$6/2)^2*'(OLD) bottom seam length'!W1110^2/($U$7/2)^2)</f>
        <v>#VALUE!</v>
      </c>
      <c r="Z1110" s="136">
        <f t="shared" si="178"/>
        <v>21960</v>
      </c>
      <c r="AA1110" t="e">
        <f>SQRT(($U$6/2)^2-($U$6/2)^2*'(OLD) bottom seam length'!Z1110^2/($U$7/2)^2)</f>
        <v>#VALUE!</v>
      </c>
      <c r="AC1110" s="136">
        <f t="shared" si="179"/>
        <v>21960</v>
      </c>
      <c r="AD1110" t="e">
        <f>SQRT(($U$6/2)^2-($U$6/2)^2*'(OLD) bottom seam length'!AC1110^2/($U$7/2)^2)</f>
        <v>#VALUE!</v>
      </c>
    </row>
    <row r="1111" spans="2:30">
      <c r="B1111" s="136">
        <f t="shared" si="170"/>
        <v>22000</v>
      </c>
      <c r="C1111" t="e">
        <f>SQRT(($C$5/2)^2-($C$5/2)^2*'(OLD) bottom seam length'!B1111^2/($C$6/2)^2)</f>
        <v>#DIV/0!</v>
      </c>
      <c r="E1111" s="136">
        <f t="shared" si="171"/>
        <v>22000</v>
      </c>
      <c r="F1111" t="e">
        <f>SQRT(($C$5/2)^2-($C$5/2)^2*'(OLD) bottom seam length'!E1111^2/($C$6/2)^2)</f>
        <v>#DIV/0!</v>
      </c>
      <c r="H1111" s="136">
        <f t="shared" si="172"/>
        <v>22000</v>
      </c>
      <c r="I1111" t="e">
        <f>SQRT(($C$5/2)^2-($C$5/2)^2*'(OLD) bottom seam length'!H1111^2/($C$6/2)^2)</f>
        <v>#DIV/0!</v>
      </c>
      <c r="K1111" s="136">
        <f t="shared" si="173"/>
        <v>22000</v>
      </c>
      <c r="L1111" t="e">
        <f>SQRT(($C$5/2)^2-($C$5/2)^2*'(OLD) bottom seam length'!K1111^2/($C$6/2)^2)</f>
        <v>#DIV/0!</v>
      </c>
      <c r="O1111" s="136">
        <f t="shared" si="174"/>
        <v>22000</v>
      </c>
      <c r="P1111" t="b">
        <f t="shared" si="175"/>
        <v>0</v>
      </c>
      <c r="T1111" s="136">
        <f t="shared" si="176"/>
        <v>21980</v>
      </c>
      <c r="U1111" t="e">
        <f>SQRT(($U$6/2)^2-($U$6/2)^2*'(OLD) bottom seam length'!T1111^2/($U$7/2)^2)</f>
        <v>#VALUE!</v>
      </c>
      <c r="W1111" s="136">
        <f t="shared" si="177"/>
        <v>21980</v>
      </c>
      <c r="X1111" t="e">
        <f>SQRT(($U$6/2)^2-($U$6/2)^2*'(OLD) bottom seam length'!W1111^2/($U$7/2)^2)</f>
        <v>#VALUE!</v>
      </c>
      <c r="Z1111" s="136">
        <f t="shared" si="178"/>
        <v>21980</v>
      </c>
      <c r="AA1111" t="e">
        <f>SQRT(($U$6/2)^2-($U$6/2)^2*'(OLD) bottom seam length'!Z1111^2/($U$7/2)^2)</f>
        <v>#VALUE!</v>
      </c>
      <c r="AC1111" s="136">
        <f t="shared" si="179"/>
        <v>21980</v>
      </c>
      <c r="AD1111" t="e">
        <f>SQRT(($U$6/2)^2-($U$6/2)^2*'(OLD) bottom seam length'!AC1111^2/($U$7/2)^2)</f>
        <v>#VALUE!</v>
      </c>
    </row>
    <row r="1112" spans="2:30">
      <c r="B1112" s="136">
        <f t="shared" si="170"/>
        <v>22020</v>
      </c>
      <c r="C1112" t="e">
        <f>SQRT(($C$5/2)^2-($C$5/2)^2*'(OLD) bottom seam length'!B1112^2/($C$6/2)^2)</f>
        <v>#DIV/0!</v>
      </c>
      <c r="E1112" s="136">
        <f t="shared" si="171"/>
        <v>22020</v>
      </c>
      <c r="F1112" t="e">
        <f>SQRT(($C$5/2)^2-($C$5/2)^2*'(OLD) bottom seam length'!E1112^2/($C$6/2)^2)</f>
        <v>#DIV/0!</v>
      </c>
      <c r="H1112" s="136">
        <f t="shared" si="172"/>
        <v>22020</v>
      </c>
      <c r="I1112" t="e">
        <f>SQRT(($C$5/2)^2-($C$5/2)^2*'(OLD) bottom seam length'!H1112^2/($C$6/2)^2)</f>
        <v>#DIV/0!</v>
      </c>
      <c r="K1112" s="136">
        <f t="shared" si="173"/>
        <v>22020</v>
      </c>
      <c r="L1112" t="e">
        <f>SQRT(($C$5/2)^2-($C$5/2)^2*'(OLD) bottom seam length'!K1112^2/($C$6/2)^2)</f>
        <v>#DIV/0!</v>
      </c>
      <c r="O1112" s="136">
        <f t="shared" si="174"/>
        <v>22020</v>
      </c>
      <c r="P1112" t="b">
        <f t="shared" si="175"/>
        <v>0</v>
      </c>
      <c r="T1112" s="136">
        <f t="shared" si="176"/>
        <v>22000</v>
      </c>
      <c r="U1112" t="e">
        <f>SQRT(($U$6/2)^2-($U$6/2)^2*'(OLD) bottom seam length'!T1112^2/($U$7/2)^2)</f>
        <v>#VALUE!</v>
      </c>
      <c r="W1112" s="136">
        <f t="shared" si="177"/>
        <v>22000</v>
      </c>
      <c r="X1112" t="e">
        <f>SQRT(($U$6/2)^2-($U$6/2)^2*'(OLD) bottom seam length'!W1112^2/($U$7/2)^2)</f>
        <v>#VALUE!</v>
      </c>
      <c r="Z1112" s="136">
        <f t="shared" si="178"/>
        <v>22000</v>
      </c>
      <c r="AA1112" t="e">
        <f>SQRT(($U$6/2)^2-($U$6/2)^2*'(OLD) bottom seam length'!Z1112^2/($U$7/2)^2)</f>
        <v>#VALUE!</v>
      </c>
      <c r="AC1112" s="136">
        <f t="shared" si="179"/>
        <v>22000</v>
      </c>
      <c r="AD1112" t="e">
        <f>SQRT(($U$6/2)^2-($U$6/2)^2*'(OLD) bottom seam length'!AC1112^2/($U$7/2)^2)</f>
        <v>#VALUE!</v>
      </c>
    </row>
    <row r="1113" spans="2:30">
      <c r="B1113" s="136">
        <f t="shared" si="170"/>
        <v>22040</v>
      </c>
      <c r="C1113" t="e">
        <f>SQRT(($C$5/2)^2-($C$5/2)^2*'(OLD) bottom seam length'!B1113^2/($C$6/2)^2)</f>
        <v>#DIV/0!</v>
      </c>
      <c r="E1113" s="136">
        <f t="shared" si="171"/>
        <v>22040</v>
      </c>
      <c r="F1113" t="e">
        <f>SQRT(($C$5/2)^2-($C$5/2)^2*'(OLD) bottom seam length'!E1113^2/($C$6/2)^2)</f>
        <v>#DIV/0!</v>
      </c>
      <c r="H1113" s="136">
        <f t="shared" si="172"/>
        <v>22040</v>
      </c>
      <c r="I1113" t="e">
        <f>SQRT(($C$5/2)^2-($C$5/2)^2*'(OLD) bottom seam length'!H1113^2/($C$6/2)^2)</f>
        <v>#DIV/0!</v>
      </c>
      <c r="K1113" s="136">
        <f t="shared" si="173"/>
        <v>22040</v>
      </c>
      <c r="L1113" t="e">
        <f>SQRT(($C$5/2)^2-($C$5/2)^2*'(OLD) bottom seam length'!K1113^2/($C$6/2)^2)</f>
        <v>#DIV/0!</v>
      </c>
      <c r="O1113" s="136">
        <f t="shared" si="174"/>
        <v>22040</v>
      </c>
      <c r="P1113" t="b">
        <f t="shared" si="175"/>
        <v>0</v>
      </c>
      <c r="T1113" s="136">
        <f t="shared" si="176"/>
        <v>22020</v>
      </c>
      <c r="U1113" t="e">
        <f>SQRT(($U$6/2)^2-($U$6/2)^2*'(OLD) bottom seam length'!T1113^2/($U$7/2)^2)</f>
        <v>#VALUE!</v>
      </c>
      <c r="W1113" s="136">
        <f t="shared" si="177"/>
        <v>22020</v>
      </c>
      <c r="X1113" t="e">
        <f>SQRT(($U$6/2)^2-($U$6/2)^2*'(OLD) bottom seam length'!W1113^2/($U$7/2)^2)</f>
        <v>#VALUE!</v>
      </c>
      <c r="Z1113" s="136">
        <f t="shared" si="178"/>
        <v>22020</v>
      </c>
      <c r="AA1113" t="e">
        <f>SQRT(($U$6/2)^2-($U$6/2)^2*'(OLD) bottom seam length'!Z1113^2/($U$7/2)^2)</f>
        <v>#VALUE!</v>
      </c>
      <c r="AC1113" s="136">
        <f t="shared" si="179"/>
        <v>22020</v>
      </c>
      <c r="AD1113" t="e">
        <f>SQRT(($U$6/2)^2-($U$6/2)^2*'(OLD) bottom seam length'!AC1113^2/($U$7/2)^2)</f>
        <v>#VALUE!</v>
      </c>
    </row>
    <row r="1114" spans="2:30">
      <c r="B1114" s="136">
        <f t="shared" si="170"/>
        <v>22060</v>
      </c>
      <c r="C1114" t="e">
        <f>SQRT(($C$5/2)^2-($C$5/2)^2*'(OLD) bottom seam length'!B1114^2/($C$6/2)^2)</f>
        <v>#DIV/0!</v>
      </c>
      <c r="E1114" s="136">
        <f t="shared" si="171"/>
        <v>22060</v>
      </c>
      <c r="F1114" t="e">
        <f>SQRT(($C$5/2)^2-($C$5/2)^2*'(OLD) bottom seam length'!E1114^2/($C$6/2)^2)</f>
        <v>#DIV/0!</v>
      </c>
      <c r="H1114" s="136">
        <f t="shared" si="172"/>
        <v>22060</v>
      </c>
      <c r="I1114" t="e">
        <f>SQRT(($C$5/2)^2-($C$5/2)^2*'(OLD) bottom seam length'!H1114^2/($C$6/2)^2)</f>
        <v>#DIV/0!</v>
      </c>
      <c r="K1114" s="136">
        <f t="shared" si="173"/>
        <v>22060</v>
      </c>
      <c r="L1114" t="e">
        <f>SQRT(($C$5/2)^2-($C$5/2)^2*'(OLD) bottom seam length'!K1114^2/($C$6/2)^2)</f>
        <v>#DIV/0!</v>
      </c>
      <c r="O1114" s="136">
        <f t="shared" si="174"/>
        <v>22060</v>
      </c>
      <c r="P1114" t="b">
        <f t="shared" si="175"/>
        <v>0</v>
      </c>
      <c r="T1114" s="136">
        <f t="shared" si="176"/>
        <v>22040</v>
      </c>
      <c r="U1114" t="e">
        <f>SQRT(($U$6/2)^2-($U$6/2)^2*'(OLD) bottom seam length'!T1114^2/($U$7/2)^2)</f>
        <v>#VALUE!</v>
      </c>
      <c r="W1114" s="136">
        <f t="shared" si="177"/>
        <v>22040</v>
      </c>
      <c r="X1114" t="e">
        <f>SQRT(($U$6/2)^2-($U$6/2)^2*'(OLD) bottom seam length'!W1114^2/($U$7/2)^2)</f>
        <v>#VALUE!</v>
      </c>
      <c r="Z1114" s="136">
        <f t="shared" si="178"/>
        <v>22040</v>
      </c>
      <c r="AA1114" t="e">
        <f>SQRT(($U$6/2)^2-($U$6/2)^2*'(OLD) bottom seam length'!Z1114^2/($U$7/2)^2)</f>
        <v>#VALUE!</v>
      </c>
      <c r="AC1114" s="136">
        <f t="shared" si="179"/>
        <v>22040</v>
      </c>
      <c r="AD1114" t="e">
        <f>SQRT(($U$6/2)^2-($U$6/2)^2*'(OLD) bottom seam length'!AC1114^2/($U$7/2)^2)</f>
        <v>#VALUE!</v>
      </c>
    </row>
    <row r="1115" spans="2:30">
      <c r="B1115" s="136">
        <f t="shared" si="170"/>
        <v>22080</v>
      </c>
      <c r="C1115" t="e">
        <f>SQRT(($C$5/2)^2-($C$5/2)^2*'(OLD) bottom seam length'!B1115^2/($C$6/2)^2)</f>
        <v>#DIV/0!</v>
      </c>
      <c r="E1115" s="136">
        <f t="shared" si="171"/>
        <v>22080</v>
      </c>
      <c r="F1115" t="e">
        <f>SQRT(($C$5/2)^2-($C$5/2)^2*'(OLD) bottom seam length'!E1115^2/($C$6/2)^2)</f>
        <v>#DIV/0!</v>
      </c>
      <c r="H1115" s="136">
        <f t="shared" si="172"/>
        <v>22080</v>
      </c>
      <c r="I1115" t="e">
        <f>SQRT(($C$5/2)^2-($C$5/2)^2*'(OLD) bottom seam length'!H1115^2/($C$6/2)^2)</f>
        <v>#DIV/0!</v>
      </c>
      <c r="K1115" s="136">
        <f t="shared" si="173"/>
        <v>22080</v>
      </c>
      <c r="L1115" t="e">
        <f>SQRT(($C$5/2)^2-($C$5/2)^2*'(OLD) bottom seam length'!K1115^2/($C$6/2)^2)</f>
        <v>#DIV/0!</v>
      </c>
      <c r="O1115" s="136">
        <f t="shared" si="174"/>
        <v>22080</v>
      </c>
      <c r="P1115" t="b">
        <f t="shared" si="175"/>
        <v>0</v>
      </c>
      <c r="T1115" s="136">
        <f t="shared" si="176"/>
        <v>22060</v>
      </c>
      <c r="U1115" t="e">
        <f>SQRT(($U$6/2)^2-($U$6/2)^2*'(OLD) bottom seam length'!T1115^2/($U$7/2)^2)</f>
        <v>#VALUE!</v>
      </c>
      <c r="W1115" s="136">
        <f t="shared" si="177"/>
        <v>22060</v>
      </c>
      <c r="X1115" t="e">
        <f>SQRT(($U$6/2)^2-($U$6/2)^2*'(OLD) bottom seam length'!W1115^2/($U$7/2)^2)</f>
        <v>#VALUE!</v>
      </c>
      <c r="Z1115" s="136">
        <f t="shared" si="178"/>
        <v>22060</v>
      </c>
      <c r="AA1115" t="e">
        <f>SQRT(($U$6/2)^2-($U$6/2)^2*'(OLD) bottom seam length'!Z1115^2/($U$7/2)^2)</f>
        <v>#VALUE!</v>
      </c>
      <c r="AC1115" s="136">
        <f t="shared" si="179"/>
        <v>22060</v>
      </c>
      <c r="AD1115" t="e">
        <f>SQRT(($U$6/2)^2-($U$6/2)^2*'(OLD) bottom seam length'!AC1115^2/($U$7/2)^2)</f>
        <v>#VALUE!</v>
      </c>
    </row>
    <row r="1116" spans="2:30">
      <c r="B1116" s="136">
        <f t="shared" si="170"/>
        <v>22100</v>
      </c>
      <c r="C1116" t="e">
        <f>SQRT(($C$5/2)^2-($C$5/2)^2*'(OLD) bottom seam length'!B1116^2/($C$6/2)^2)</f>
        <v>#DIV/0!</v>
      </c>
      <c r="E1116" s="136">
        <f t="shared" si="171"/>
        <v>22100</v>
      </c>
      <c r="F1116" t="e">
        <f>SQRT(($C$5/2)^2-($C$5/2)^2*'(OLD) bottom seam length'!E1116^2/($C$6/2)^2)</f>
        <v>#DIV/0!</v>
      </c>
      <c r="H1116" s="136">
        <f t="shared" si="172"/>
        <v>22100</v>
      </c>
      <c r="I1116" t="e">
        <f>SQRT(($C$5/2)^2-($C$5/2)^2*'(OLD) bottom seam length'!H1116^2/($C$6/2)^2)</f>
        <v>#DIV/0!</v>
      </c>
      <c r="K1116" s="136">
        <f t="shared" si="173"/>
        <v>22100</v>
      </c>
      <c r="L1116" t="e">
        <f>SQRT(($C$5/2)^2-($C$5/2)^2*'(OLD) bottom seam length'!K1116^2/($C$6/2)^2)</f>
        <v>#DIV/0!</v>
      </c>
      <c r="O1116" s="136">
        <f t="shared" si="174"/>
        <v>22100</v>
      </c>
      <c r="P1116" t="b">
        <f t="shared" si="175"/>
        <v>0</v>
      </c>
      <c r="T1116" s="136">
        <f t="shared" si="176"/>
        <v>22080</v>
      </c>
      <c r="U1116" t="e">
        <f>SQRT(($U$6/2)^2-($U$6/2)^2*'(OLD) bottom seam length'!T1116^2/($U$7/2)^2)</f>
        <v>#VALUE!</v>
      </c>
      <c r="W1116" s="136">
        <f t="shared" si="177"/>
        <v>22080</v>
      </c>
      <c r="X1116" t="e">
        <f>SQRT(($U$6/2)^2-($U$6/2)^2*'(OLD) bottom seam length'!W1116^2/($U$7/2)^2)</f>
        <v>#VALUE!</v>
      </c>
      <c r="Z1116" s="136">
        <f t="shared" si="178"/>
        <v>22080</v>
      </c>
      <c r="AA1116" t="e">
        <f>SQRT(($U$6/2)^2-($U$6/2)^2*'(OLD) bottom seam length'!Z1116^2/($U$7/2)^2)</f>
        <v>#VALUE!</v>
      </c>
      <c r="AC1116" s="136">
        <f t="shared" si="179"/>
        <v>22080</v>
      </c>
      <c r="AD1116" t="e">
        <f>SQRT(($U$6/2)^2-($U$6/2)^2*'(OLD) bottom seam length'!AC1116^2/($U$7/2)^2)</f>
        <v>#VALUE!</v>
      </c>
    </row>
    <row r="1117" spans="2:30">
      <c r="B1117" s="136">
        <f t="shared" si="170"/>
        <v>22120</v>
      </c>
      <c r="C1117" t="e">
        <f>SQRT(($C$5/2)^2-($C$5/2)^2*'(OLD) bottom seam length'!B1117^2/($C$6/2)^2)</f>
        <v>#DIV/0!</v>
      </c>
      <c r="E1117" s="136">
        <f t="shared" si="171"/>
        <v>22120</v>
      </c>
      <c r="F1117" t="e">
        <f>SQRT(($C$5/2)^2-($C$5/2)^2*'(OLD) bottom seam length'!E1117^2/($C$6/2)^2)</f>
        <v>#DIV/0!</v>
      </c>
      <c r="H1117" s="136">
        <f t="shared" si="172"/>
        <v>22120</v>
      </c>
      <c r="I1117" t="e">
        <f>SQRT(($C$5/2)^2-($C$5/2)^2*'(OLD) bottom seam length'!H1117^2/($C$6/2)^2)</f>
        <v>#DIV/0!</v>
      </c>
      <c r="K1117" s="136">
        <f t="shared" si="173"/>
        <v>22120</v>
      </c>
      <c r="L1117" t="e">
        <f>SQRT(($C$5/2)^2-($C$5/2)^2*'(OLD) bottom seam length'!K1117^2/($C$6/2)^2)</f>
        <v>#DIV/0!</v>
      </c>
      <c r="O1117" s="136">
        <f t="shared" si="174"/>
        <v>22120</v>
      </c>
      <c r="P1117" t="b">
        <f t="shared" si="175"/>
        <v>0</v>
      </c>
      <c r="T1117" s="136">
        <f t="shared" si="176"/>
        <v>22100</v>
      </c>
      <c r="U1117" t="e">
        <f>SQRT(($U$6/2)^2-($U$6/2)^2*'(OLD) bottom seam length'!T1117^2/($U$7/2)^2)</f>
        <v>#VALUE!</v>
      </c>
      <c r="W1117" s="136">
        <f t="shared" si="177"/>
        <v>22100</v>
      </c>
      <c r="X1117" t="e">
        <f>SQRT(($U$6/2)^2-($U$6/2)^2*'(OLD) bottom seam length'!W1117^2/($U$7/2)^2)</f>
        <v>#VALUE!</v>
      </c>
      <c r="Z1117" s="136">
        <f t="shared" si="178"/>
        <v>22100</v>
      </c>
      <c r="AA1117" t="e">
        <f>SQRT(($U$6/2)^2-($U$6/2)^2*'(OLD) bottom seam length'!Z1117^2/($U$7/2)^2)</f>
        <v>#VALUE!</v>
      </c>
      <c r="AC1117" s="136">
        <f t="shared" si="179"/>
        <v>22100</v>
      </c>
      <c r="AD1117" t="e">
        <f>SQRT(($U$6/2)^2-($U$6/2)^2*'(OLD) bottom seam length'!AC1117^2/($U$7/2)^2)</f>
        <v>#VALUE!</v>
      </c>
    </row>
    <row r="1118" spans="2:30">
      <c r="B1118" s="136">
        <f t="shared" si="170"/>
        <v>22140</v>
      </c>
      <c r="C1118" t="e">
        <f>SQRT(($C$5/2)^2-($C$5/2)^2*'(OLD) bottom seam length'!B1118^2/($C$6/2)^2)</f>
        <v>#DIV/0!</v>
      </c>
      <c r="E1118" s="136">
        <f t="shared" si="171"/>
        <v>22140</v>
      </c>
      <c r="F1118" t="e">
        <f>SQRT(($C$5/2)^2-($C$5/2)^2*'(OLD) bottom seam length'!E1118^2/($C$6/2)^2)</f>
        <v>#DIV/0!</v>
      </c>
      <c r="H1118" s="136">
        <f t="shared" si="172"/>
        <v>22140</v>
      </c>
      <c r="I1118" t="e">
        <f>SQRT(($C$5/2)^2-($C$5/2)^2*'(OLD) bottom seam length'!H1118^2/($C$6/2)^2)</f>
        <v>#DIV/0!</v>
      </c>
      <c r="K1118" s="136">
        <f t="shared" si="173"/>
        <v>22140</v>
      </c>
      <c r="L1118" t="e">
        <f>SQRT(($C$5/2)^2-($C$5/2)^2*'(OLD) bottom seam length'!K1118^2/($C$6/2)^2)</f>
        <v>#DIV/0!</v>
      </c>
      <c r="O1118" s="136">
        <f t="shared" si="174"/>
        <v>22140</v>
      </c>
      <c r="P1118" t="b">
        <f t="shared" si="175"/>
        <v>0</v>
      </c>
      <c r="T1118" s="136">
        <f t="shared" si="176"/>
        <v>22120</v>
      </c>
      <c r="U1118" t="e">
        <f>SQRT(($U$6/2)^2-($U$6/2)^2*'(OLD) bottom seam length'!T1118^2/($U$7/2)^2)</f>
        <v>#VALUE!</v>
      </c>
      <c r="W1118" s="136">
        <f t="shared" si="177"/>
        <v>22120</v>
      </c>
      <c r="X1118" t="e">
        <f>SQRT(($U$6/2)^2-($U$6/2)^2*'(OLD) bottom seam length'!W1118^2/($U$7/2)^2)</f>
        <v>#VALUE!</v>
      </c>
      <c r="Z1118" s="136">
        <f t="shared" si="178"/>
        <v>22120</v>
      </c>
      <c r="AA1118" t="e">
        <f>SQRT(($U$6/2)^2-($U$6/2)^2*'(OLD) bottom seam length'!Z1118^2/($U$7/2)^2)</f>
        <v>#VALUE!</v>
      </c>
      <c r="AC1118" s="136">
        <f t="shared" si="179"/>
        <v>22120</v>
      </c>
      <c r="AD1118" t="e">
        <f>SQRT(($U$6/2)^2-($U$6/2)^2*'(OLD) bottom seam length'!AC1118^2/($U$7/2)^2)</f>
        <v>#VALUE!</v>
      </c>
    </row>
    <row r="1119" spans="2:30">
      <c r="B1119" s="136">
        <f t="shared" si="170"/>
        <v>22160</v>
      </c>
      <c r="C1119" t="e">
        <f>SQRT(($C$5/2)^2-($C$5/2)^2*'(OLD) bottom seam length'!B1119^2/($C$6/2)^2)</f>
        <v>#DIV/0!</v>
      </c>
      <c r="E1119" s="136">
        <f t="shared" si="171"/>
        <v>22160</v>
      </c>
      <c r="F1119" t="e">
        <f>SQRT(($C$5/2)^2-($C$5/2)^2*'(OLD) bottom seam length'!E1119^2/($C$6/2)^2)</f>
        <v>#DIV/0!</v>
      </c>
      <c r="H1119" s="136">
        <f t="shared" si="172"/>
        <v>22160</v>
      </c>
      <c r="I1119" t="e">
        <f>SQRT(($C$5/2)^2-($C$5/2)^2*'(OLD) bottom seam length'!H1119^2/($C$6/2)^2)</f>
        <v>#DIV/0!</v>
      </c>
      <c r="K1119" s="136">
        <f t="shared" si="173"/>
        <v>22160</v>
      </c>
      <c r="L1119" t="e">
        <f>SQRT(($C$5/2)^2-($C$5/2)^2*'(OLD) bottom seam length'!K1119^2/($C$6/2)^2)</f>
        <v>#DIV/0!</v>
      </c>
      <c r="O1119" s="136">
        <f t="shared" si="174"/>
        <v>22160</v>
      </c>
      <c r="P1119" t="b">
        <f t="shared" si="175"/>
        <v>0</v>
      </c>
      <c r="T1119" s="136">
        <f t="shared" si="176"/>
        <v>22140</v>
      </c>
      <c r="U1119" t="e">
        <f>SQRT(($U$6/2)^2-($U$6/2)^2*'(OLD) bottom seam length'!T1119^2/($U$7/2)^2)</f>
        <v>#VALUE!</v>
      </c>
      <c r="W1119" s="136">
        <f t="shared" si="177"/>
        <v>22140</v>
      </c>
      <c r="X1119" t="e">
        <f>SQRT(($U$6/2)^2-($U$6/2)^2*'(OLD) bottom seam length'!W1119^2/($U$7/2)^2)</f>
        <v>#VALUE!</v>
      </c>
      <c r="Z1119" s="136">
        <f t="shared" si="178"/>
        <v>22140</v>
      </c>
      <c r="AA1119" t="e">
        <f>SQRT(($U$6/2)^2-($U$6/2)^2*'(OLD) bottom seam length'!Z1119^2/($U$7/2)^2)</f>
        <v>#VALUE!</v>
      </c>
      <c r="AC1119" s="136">
        <f t="shared" si="179"/>
        <v>22140</v>
      </c>
      <c r="AD1119" t="e">
        <f>SQRT(($U$6/2)^2-($U$6/2)^2*'(OLD) bottom seam length'!AC1119^2/($U$7/2)^2)</f>
        <v>#VALUE!</v>
      </c>
    </row>
    <row r="1120" spans="2:30">
      <c r="B1120" s="136">
        <f t="shared" si="170"/>
        <v>22180</v>
      </c>
      <c r="C1120" t="e">
        <f>SQRT(($C$5/2)^2-($C$5/2)^2*'(OLD) bottom seam length'!B1120^2/($C$6/2)^2)</f>
        <v>#DIV/0!</v>
      </c>
      <c r="E1120" s="136">
        <f t="shared" si="171"/>
        <v>22180</v>
      </c>
      <c r="F1120" t="e">
        <f>SQRT(($C$5/2)^2-($C$5/2)^2*'(OLD) bottom seam length'!E1120^2/($C$6/2)^2)</f>
        <v>#DIV/0!</v>
      </c>
      <c r="H1120" s="136">
        <f t="shared" si="172"/>
        <v>22180</v>
      </c>
      <c r="I1120" t="e">
        <f>SQRT(($C$5/2)^2-($C$5/2)^2*'(OLD) bottom seam length'!H1120^2/($C$6/2)^2)</f>
        <v>#DIV/0!</v>
      </c>
      <c r="K1120" s="136">
        <f t="shared" si="173"/>
        <v>22180</v>
      </c>
      <c r="L1120" t="e">
        <f>SQRT(($C$5/2)^2-($C$5/2)^2*'(OLD) bottom seam length'!K1120^2/($C$6/2)^2)</f>
        <v>#DIV/0!</v>
      </c>
      <c r="O1120" s="136">
        <f t="shared" si="174"/>
        <v>22180</v>
      </c>
      <c r="P1120" t="b">
        <f t="shared" si="175"/>
        <v>0</v>
      </c>
      <c r="T1120" s="136">
        <f t="shared" si="176"/>
        <v>22160</v>
      </c>
      <c r="U1120" t="e">
        <f>SQRT(($U$6/2)^2-($U$6/2)^2*'(OLD) bottom seam length'!T1120^2/($U$7/2)^2)</f>
        <v>#VALUE!</v>
      </c>
      <c r="W1120" s="136">
        <f t="shared" si="177"/>
        <v>22160</v>
      </c>
      <c r="X1120" t="e">
        <f>SQRT(($U$6/2)^2-($U$6/2)^2*'(OLD) bottom seam length'!W1120^2/($U$7/2)^2)</f>
        <v>#VALUE!</v>
      </c>
      <c r="Z1120" s="136">
        <f t="shared" si="178"/>
        <v>22160</v>
      </c>
      <c r="AA1120" t="e">
        <f>SQRT(($U$6/2)^2-($U$6/2)^2*'(OLD) bottom seam length'!Z1120^2/($U$7/2)^2)</f>
        <v>#VALUE!</v>
      </c>
      <c r="AC1120" s="136">
        <f t="shared" si="179"/>
        <v>22160</v>
      </c>
      <c r="AD1120" t="e">
        <f>SQRT(($U$6/2)^2-($U$6/2)^2*'(OLD) bottom seam length'!AC1120^2/($U$7/2)^2)</f>
        <v>#VALUE!</v>
      </c>
    </row>
    <row r="1121" spans="2:30">
      <c r="B1121" s="136">
        <f t="shared" si="170"/>
        <v>22200</v>
      </c>
      <c r="C1121" t="e">
        <f>SQRT(($C$5/2)^2-($C$5/2)^2*'(OLD) bottom seam length'!B1121^2/($C$6/2)^2)</f>
        <v>#DIV/0!</v>
      </c>
      <c r="E1121" s="136">
        <f t="shared" si="171"/>
        <v>22200</v>
      </c>
      <c r="F1121" t="e">
        <f>SQRT(($C$5/2)^2-($C$5/2)^2*'(OLD) bottom seam length'!E1121^2/($C$6/2)^2)</f>
        <v>#DIV/0!</v>
      </c>
      <c r="H1121" s="136">
        <f t="shared" si="172"/>
        <v>22200</v>
      </c>
      <c r="I1121" t="e">
        <f>SQRT(($C$5/2)^2-($C$5/2)^2*'(OLD) bottom seam length'!H1121^2/($C$6/2)^2)</f>
        <v>#DIV/0!</v>
      </c>
      <c r="K1121" s="136">
        <f t="shared" si="173"/>
        <v>22200</v>
      </c>
      <c r="L1121" t="e">
        <f>SQRT(($C$5/2)^2-($C$5/2)^2*'(OLD) bottom seam length'!K1121^2/($C$6/2)^2)</f>
        <v>#DIV/0!</v>
      </c>
      <c r="O1121" s="136">
        <f t="shared" si="174"/>
        <v>22200</v>
      </c>
      <c r="P1121" t="b">
        <f t="shared" si="175"/>
        <v>0</v>
      </c>
      <c r="T1121" s="136">
        <f t="shared" si="176"/>
        <v>22180</v>
      </c>
      <c r="U1121" t="e">
        <f>SQRT(($U$6/2)^2-($U$6/2)^2*'(OLD) bottom seam length'!T1121^2/($U$7/2)^2)</f>
        <v>#VALUE!</v>
      </c>
      <c r="W1121" s="136">
        <f t="shared" si="177"/>
        <v>22180</v>
      </c>
      <c r="X1121" t="e">
        <f>SQRT(($U$6/2)^2-($U$6/2)^2*'(OLD) bottom seam length'!W1121^2/($U$7/2)^2)</f>
        <v>#VALUE!</v>
      </c>
      <c r="Z1121" s="136">
        <f t="shared" si="178"/>
        <v>22180</v>
      </c>
      <c r="AA1121" t="e">
        <f>SQRT(($U$6/2)^2-($U$6/2)^2*'(OLD) bottom seam length'!Z1121^2/($U$7/2)^2)</f>
        <v>#VALUE!</v>
      </c>
      <c r="AC1121" s="136">
        <f t="shared" si="179"/>
        <v>22180</v>
      </c>
      <c r="AD1121" t="e">
        <f>SQRT(($U$6/2)^2-($U$6/2)^2*'(OLD) bottom seam length'!AC1121^2/($U$7/2)^2)</f>
        <v>#VALUE!</v>
      </c>
    </row>
    <row r="1122" spans="2:30">
      <c r="B1122" s="136">
        <f t="shared" si="170"/>
        <v>22220</v>
      </c>
      <c r="C1122" t="e">
        <f>SQRT(($C$5/2)^2-($C$5/2)^2*'(OLD) bottom seam length'!B1122^2/($C$6/2)^2)</f>
        <v>#DIV/0!</v>
      </c>
      <c r="E1122" s="136">
        <f t="shared" si="171"/>
        <v>22220</v>
      </c>
      <c r="F1122" t="e">
        <f>SQRT(($C$5/2)^2-($C$5/2)^2*'(OLD) bottom seam length'!E1122^2/($C$6/2)^2)</f>
        <v>#DIV/0!</v>
      </c>
      <c r="H1122" s="136">
        <f t="shared" si="172"/>
        <v>22220</v>
      </c>
      <c r="I1122" t="e">
        <f>SQRT(($C$5/2)^2-($C$5/2)^2*'(OLD) bottom seam length'!H1122^2/($C$6/2)^2)</f>
        <v>#DIV/0!</v>
      </c>
      <c r="K1122" s="136">
        <f t="shared" si="173"/>
        <v>22220</v>
      </c>
      <c r="L1122" t="e">
        <f>SQRT(($C$5/2)^2-($C$5/2)^2*'(OLD) bottom seam length'!K1122^2/($C$6/2)^2)</f>
        <v>#DIV/0!</v>
      </c>
      <c r="O1122" s="136">
        <f t="shared" si="174"/>
        <v>22220</v>
      </c>
      <c r="P1122" t="b">
        <f t="shared" si="175"/>
        <v>0</v>
      </c>
      <c r="T1122" s="136">
        <f t="shared" si="176"/>
        <v>22200</v>
      </c>
      <c r="U1122" t="e">
        <f>SQRT(($U$6/2)^2-($U$6/2)^2*'(OLD) bottom seam length'!T1122^2/($U$7/2)^2)</f>
        <v>#VALUE!</v>
      </c>
      <c r="W1122" s="136">
        <f t="shared" si="177"/>
        <v>22200</v>
      </c>
      <c r="X1122" t="e">
        <f>SQRT(($U$6/2)^2-($U$6/2)^2*'(OLD) bottom seam length'!W1122^2/($U$7/2)^2)</f>
        <v>#VALUE!</v>
      </c>
      <c r="Z1122" s="136">
        <f t="shared" si="178"/>
        <v>22200</v>
      </c>
      <c r="AA1122" t="e">
        <f>SQRT(($U$6/2)^2-($U$6/2)^2*'(OLD) bottom seam length'!Z1122^2/($U$7/2)^2)</f>
        <v>#VALUE!</v>
      </c>
      <c r="AC1122" s="136">
        <f t="shared" si="179"/>
        <v>22200</v>
      </c>
      <c r="AD1122" t="e">
        <f>SQRT(($U$6/2)^2-($U$6/2)^2*'(OLD) bottom seam length'!AC1122^2/($U$7/2)^2)</f>
        <v>#VALUE!</v>
      </c>
    </row>
    <row r="1123" spans="2:30">
      <c r="B1123" s="136">
        <f t="shared" si="170"/>
        <v>22240</v>
      </c>
      <c r="C1123" t="e">
        <f>SQRT(($C$5/2)^2-($C$5/2)^2*'(OLD) bottom seam length'!B1123^2/($C$6/2)^2)</f>
        <v>#DIV/0!</v>
      </c>
      <c r="E1123" s="136">
        <f t="shared" si="171"/>
        <v>22240</v>
      </c>
      <c r="F1123" t="e">
        <f>SQRT(($C$5/2)^2-($C$5/2)^2*'(OLD) bottom seam length'!E1123^2/($C$6/2)^2)</f>
        <v>#DIV/0!</v>
      </c>
      <c r="H1123" s="136">
        <f t="shared" si="172"/>
        <v>22240</v>
      </c>
      <c r="I1123" t="e">
        <f>SQRT(($C$5/2)^2-($C$5/2)^2*'(OLD) bottom seam length'!H1123^2/($C$6/2)^2)</f>
        <v>#DIV/0!</v>
      </c>
      <c r="K1123" s="136">
        <f t="shared" si="173"/>
        <v>22240</v>
      </c>
      <c r="L1123" t="e">
        <f>SQRT(($C$5/2)^2-($C$5/2)^2*'(OLD) bottom seam length'!K1123^2/($C$6/2)^2)</f>
        <v>#DIV/0!</v>
      </c>
      <c r="O1123" s="136">
        <f t="shared" si="174"/>
        <v>22240</v>
      </c>
      <c r="P1123" t="b">
        <f t="shared" si="175"/>
        <v>0</v>
      </c>
      <c r="T1123" s="136">
        <f t="shared" si="176"/>
        <v>22220</v>
      </c>
      <c r="U1123" t="e">
        <f>SQRT(($U$6/2)^2-($U$6/2)^2*'(OLD) bottom seam length'!T1123^2/($U$7/2)^2)</f>
        <v>#VALUE!</v>
      </c>
      <c r="W1123" s="136">
        <f t="shared" si="177"/>
        <v>22220</v>
      </c>
      <c r="X1123" t="e">
        <f>SQRT(($U$6/2)^2-($U$6/2)^2*'(OLD) bottom seam length'!W1123^2/($U$7/2)^2)</f>
        <v>#VALUE!</v>
      </c>
      <c r="Z1123" s="136">
        <f t="shared" si="178"/>
        <v>22220</v>
      </c>
      <c r="AA1123" t="e">
        <f>SQRT(($U$6/2)^2-($U$6/2)^2*'(OLD) bottom seam length'!Z1123^2/($U$7/2)^2)</f>
        <v>#VALUE!</v>
      </c>
      <c r="AC1123" s="136">
        <f t="shared" si="179"/>
        <v>22220</v>
      </c>
      <c r="AD1123" t="e">
        <f>SQRT(($U$6/2)^2-($U$6/2)^2*'(OLD) bottom seam length'!AC1123^2/($U$7/2)^2)</f>
        <v>#VALUE!</v>
      </c>
    </row>
    <row r="1124" spans="2:30">
      <c r="B1124" s="136">
        <f t="shared" si="170"/>
        <v>22260</v>
      </c>
      <c r="C1124" t="e">
        <f>SQRT(($C$5/2)^2-($C$5/2)^2*'(OLD) bottom seam length'!B1124^2/($C$6/2)^2)</f>
        <v>#DIV/0!</v>
      </c>
      <c r="E1124" s="136">
        <f t="shared" si="171"/>
        <v>22260</v>
      </c>
      <c r="F1124" t="e">
        <f>SQRT(($C$5/2)^2-($C$5/2)^2*'(OLD) bottom seam length'!E1124^2/($C$6/2)^2)</f>
        <v>#DIV/0!</v>
      </c>
      <c r="H1124" s="136">
        <f t="shared" si="172"/>
        <v>22260</v>
      </c>
      <c r="I1124" t="e">
        <f>SQRT(($C$5/2)^2-($C$5/2)^2*'(OLD) bottom seam length'!H1124^2/($C$6/2)^2)</f>
        <v>#DIV/0!</v>
      </c>
      <c r="K1124" s="136">
        <f t="shared" si="173"/>
        <v>22260</v>
      </c>
      <c r="L1124" t="e">
        <f>SQRT(($C$5/2)^2-($C$5/2)^2*'(OLD) bottom seam length'!K1124^2/($C$6/2)^2)</f>
        <v>#DIV/0!</v>
      </c>
      <c r="O1124" s="136">
        <f t="shared" si="174"/>
        <v>22260</v>
      </c>
      <c r="P1124" t="b">
        <f t="shared" si="175"/>
        <v>0</v>
      </c>
      <c r="T1124" s="136">
        <f t="shared" si="176"/>
        <v>22240</v>
      </c>
      <c r="U1124" t="e">
        <f>SQRT(($U$6/2)^2-($U$6/2)^2*'(OLD) bottom seam length'!T1124^2/($U$7/2)^2)</f>
        <v>#VALUE!</v>
      </c>
      <c r="W1124" s="136">
        <f t="shared" si="177"/>
        <v>22240</v>
      </c>
      <c r="X1124" t="e">
        <f>SQRT(($U$6/2)^2-($U$6/2)^2*'(OLD) bottom seam length'!W1124^2/($U$7/2)^2)</f>
        <v>#VALUE!</v>
      </c>
      <c r="Z1124" s="136">
        <f t="shared" si="178"/>
        <v>22240</v>
      </c>
      <c r="AA1124" t="e">
        <f>SQRT(($U$6/2)^2-($U$6/2)^2*'(OLD) bottom seam length'!Z1124^2/($U$7/2)^2)</f>
        <v>#VALUE!</v>
      </c>
      <c r="AC1124" s="136">
        <f t="shared" si="179"/>
        <v>22240</v>
      </c>
      <c r="AD1124" t="e">
        <f>SQRT(($U$6/2)^2-($U$6/2)^2*'(OLD) bottom seam length'!AC1124^2/($U$7/2)^2)</f>
        <v>#VALUE!</v>
      </c>
    </row>
    <row r="1125" spans="2:30">
      <c r="B1125" s="136">
        <f t="shared" si="170"/>
        <v>22280</v>
      </c>
      <c r="C1125" t="e">
        <f>SQRT(($C$5/2)^2-($C$5/2)^2*'(OLD) bottom seam length'!B1125^2/($C$6/2)^2)</f>
        <v>#DIV/0!</v>
      </c>
      <c r="E1125" s="136">
        <f t="shared" si="171"/>
        <v>22280</v>
      </c>
      <c r="F1125" t="e">
        <f>SQRT(($C$5/2)^2-($C$5/2)^2*'(OLD) bottom seam length'!E1125^2/($C$6/2)^2)</f>
        <v>#DIV/0!</v>
      </c>
      <c r="H1125" s="136">
        <f t="shared" si="172"/>
        <v>22280</v>
      </c>
      <c r="I1125" t="e">
        <f>SQRT(($C$5/2)^2-($C$5/2)^2*'(OLD) bottom seam length'!H1125^2/($C$6/2)^2)</f>
        <v>#DIV/0!</v>
      </c>
      <c r="K1125" s="136">
        <f t="shared" si="173"/>
        <v>22280</v>
      </c>
      <c r="L1125" t="e">
        <f>SQRT(($C$5/2)^2-($C$5/2)^2*'(OLD) bottom seam length'!K1125^2/($C$6/2)^2)</f>
        <v>#DIV/0!</v>
      </c>
      <c r="O1125" s="136">
        <f t="shared" si="174"/>
        <v>22280</v>
      </c>
      <c r="P1125" t="b">
        <f t="shared" si="175"/>
        <v>0</v>
      </c>
      <c r="T1125" s="136">
        <f t="shared" si="176"/>
        <v>22260</v>
      </c>
      <c r="U1125" t="e">
        <f>SQRT(($U$6/2)^2-($U$6/2)^2*'(OLD) bottom seam length'!T1125^2/($U$7/2)^2)</f>
        <v>#VALUE!</v>
      </c>
      <c r="W1125" s="136">
        <f t="shared" si="177"/>
        <v>22260</v>
      </c>
      <c r="X1125" t="e">
        <f>SQRT(($U$6/2)^2-($U$6/2)^2*'(OLD) bottom seam length'!W1125^2/($U$7/2)^2)</f>
        <v>#VALUE!</v>
      </c>
      <c r="Z1125" s="136">
        <f t="shared" si="178"/>
        <v>22260</v>
      </c>
      <c r="AA1125" t="e">
        <f>SQRT(($U$6/2)^2-($U$6/2)^2*'(OLD) bottom seam length'!Z1125^2/($U$7/2)^2)</f>
        <v>#VALUE!</v>
      </c>
      <c r="AC1125" s="136">
        <f t="shared" si="179"/>
        <v>22260</v>
      </c>
      <c r="AD1125" t="e">
        <f>SQRT(($U$6/2)^2-($U$6/2)^2*'(OLD) bottom seam length'!AC1125^2/($U$7/2)^2)</f>
        <v>#VALUE!</v>
      </c>
    </row>
    <row r="1126" spans="2:30">
      <c r="B1126" s="136">
        <f t="shared" si="170"/>
        <v>22300</v>
      </c>
      <c r="C1126" t="e">
        <f>SQRT(($C$5/2)^2-($C$5/2)^2*'(OLD) bottom seam length'!B1126^2/($C$6/2)^2)</f>
        <v>#DIV/0!</v>
      </c>
      <c r="E1126" s="136">
        <f t="shared" si="171"/>
        <v>22300</v>
      </c>
      <c r="F1126" t="e">
        <f>SQRT(($C$5/2)^2-($C$5/2)^2*'(OLD) bottom seam length'!E1126^2/($C$6/2)^2)</f>
        <v>#DIV/0!</v>
      </c>
      <c r="H1126" s="136">
        <f t="shared" si="172"/>
        <v>22300</v>
      </c>
      <c r="I1126" t="e">
        <f>SQRT(($C$5/2)^2-($C$5/2)^2*'(OLD) bottom seam length'!H1126^2/($C$6/2)^2)</f>
        <v>#DIV/0!</v>
      </c>
      <c r="K1126" s="136">
        <f t="shared" si="173"/>
        <v>22300</v>
      </c>
      <c r="L1126" t="e">
        <f>SQRT(($C$5/2)^2-($C$5/2)^2*'(OLD) bottom seam length'!K1126^2/($C$6/2)^2)</f>
        <v>#DIV/0!</v>
      </c>
      <c r="O1126" s="136">
        <f t="shared" si="174"/>
        <v>22300</v>
      </c>
      <c r="P1126" t="b">
        <f t="shared" si="175"/>
        <v>0</v>
      </c>
      <c r="T1126" s="136">
        <f t="shared" si="176"/>
        <v>22280</v>
      </c>
      <c r="U1126" t="e">
        <f>SQRT(($U$6/2)^2-($U$6/2)^2*'(OLD) bottom seam length'!T1126^2/($U$7/2)^2)</f>
        <v>#VALUE!</v>
      </c>
      <c r="W1126" s="136">
        <f t="shared" si="177"/>
        <v>22280</v>
      </c>
      <c r="X1126" t="e">
        <f>SQRT(($U$6/2)^2-($U$6/2)^2*'(OLD) bottom seam length'!W1126^2/($U$7/2)^2)</f>
        <v>#VALUE!</v>
      </c>
      <c r="Z1126" s="136">
        <f t="shared" si="178"/>
        <v>22280</v>
      </c>
      <c r="AA1126" t="e">
        <f>SQRT(($U$6/2)^2-($U$6/2)^2*'(OLD) bottom seam length'!Z1126^2/($U$7/2)^2)</f>
        <v>#VALUE!</v>
      </c>
      <c r="AC1126" s="136">
        <f t="shared" si="179"/>
        <v>22280</v>
      </c>
      <c r="AD1126" t="e">
        <f>SQRT(($U$6/2)^2-($U$6/2)^2*'(OLD) bottom seam length'!AC1126^2/($U$7/2)^2)</f>
        <v>#VALUE!</v>
      </c>
    </row>
    <row r="1127" spans="2:30">
      <c r="B1127" s="136">
        <f t="shared" si="170"/>
        <v>22320</v>
      </c>
      <c r="C1127" t="e">
        <f>SQRT(($C$5/2)^2-($C$5/2)^2*'(OLD) bottom seam length'!B1127^2/($C$6/2)^2)</f>
        <v>#DIV/0!</v>
      </c>
      <c r="E1127" s="136">
        <f t="shared" si="171"/>
        <v>22320</v>
      </c>
      <c r="F1127" t="e">
        <f>SQRT(($C$5/2)^2-($C$5/2)^2*'(OLD) bottom seam length'!E1127^2/($C$6/2)^2)</f>
        <v>#DIV/0!</v>
      </c>
      <c r="H1127" s="136">
        <f t="shared" si="172"/>
        <v>22320</v>
      </c>
      <c r="I1127" t="e">
        <f>SQRT(($C$5/2)^2-($C$5/2)^2*'(OLD) bottom seam length'!H1127^2/($C$6/2)^2)</f>
        <v>#DIV/0!</v>
      </c>
      <c r="K1127" s="136">
        <f t="shared" si="173"/>
        <v>22320</v>
      </c>
      <c r="L1127" t="e">
        <f>SQRT(($C$5/2)^2-($C$5/2)^2*'(OLD) bottom seam length'!K1127^2/($C$6/2)^2)</f>
        <v>#DIV/0!</v>
      </c>
      <c r="O1127" s="136">
        <f t="shared" si="174"/>
        <v>22320</v>
      </c>
      <c r="P1127" t="b">
        <f t="shared" si="175"/>
        <v>0</v>
      </c>
      <c r="T1127" s="136">
        <f t="shared" si="176"/>
        <v>22300</v>
      </c>
      <c r="U1127" t="e">
        <f>SQRT(($U$6/2)^2-($U$6/2)^2*'(OLD) bottom seam length'!T1127^2/($U$7/2)^2)</f>
        <v>#VALUE!</v>
      </c>
      <c r="W1127" s="136">
        <f t="shared" si="177"/>
        <v>22300</v>
      </c>
      <c r="X1127" t="e">
        <f>SQRT(($U$6/2)^2-($U$6/2)^2*'(OLD) bottom seam length'!W1127^2/($U$7/2)^2)</f>
        <v>#VALUE!</v>
      </c>
      <c r="Z1127" s="136">
        <f t="shared" si="178"/>
        <v>22300</v>
      </c>
      <c r="AA1127" t="e">
        <f>SQRT(($U$6/2)^2-($U$6/2)^2*'(OLD) bottom seam length'!Z1127^2/($U$7/2)^2)</f>
        <v>#VALUE!</v>
      </c>
      <c r="AC1127" s="136">
        <f t="shared" si="179"/>
        <v>22300</v>
      </c>
      <c r="AD1127" t="e">
        <f>SQRT(($U$6/2)^2-($U$6/2)^2*'(OLD) bottom seam length'!AC1127^2/($U$7/2)^2)</f>
        <v>#VALUE!</v>
      </c>
    </row>
    <row r="1128" spans="2:30">
      <c r="B1128" s="136">
        <f t="shared" si="170"/>
        <v>22340</v>
      </c>
      <c r="C1128" t="e">
        <f>SQRT(($C$5/2)^2-($C$5/2)^2*'(OLD) bottom seam length'!B1128^2/($C$6/2)^2)</f>
        <v>#DIV/0!</v>
      </c>
      <c r="E1128" s="136">
        <f t="shared" si="171"/>
        <v>22340</v>
      </c>
      <c r="F1128" t="e">
        <f>SQRT(($C$5/2)^2-($C$5/2)^2*'(OLD) bottom seam length'!E1128^2/($C$6/2)^2)</f>
        <v>#DIV/0!</v>
      </c>
      <c r="H1128" s="136">
        <f t="shared" si="172"/>
        <v>22340</v>
      </c>
      <c r="I1128" t="e">
        <f>SQRT(($C$5/2)^2-($C$5/2)^2*'(OLD) bottom seam length'!H1128^2/($C$6/2)^2)</f>
        <v>#DIV/0!</v>
      </c>
      <c r="K1128" s="136">
        <f t="shared" si="173"/>
        <v>22340</v>
      </c>
      <c r="L1128" t="e">
        <f>SQRT(($C$5/2)^2-($C$5/2)^2*'(OLD) bottom seam length'!K1128^2/($C$6/2)^2)</f>
        <v>#DIV/0!</v>
      </c>
      <c r="O1128" s="136">
        <f t="shared" si="174"/>
        <v>22340</v>
      </c>
      <c r="P1128" t="b">
        <f t="shared" si="175"/>
        <v>0</v>
      </c>
      <c r="T1128" s="136">
        <f t="shared" si="176"/>
        <v>22320</v>
      </c>
      <c r="U1128" t="e">
        <f>SQRT(($U$6/2)^2-($U$6/2)^2*'(OLD) bottom seam length'!T1128^2/($U$7/2)^2)</f>
        <v>#VALUE!</v>
      </c>
      <c r="W1128" s="136">
        <f t="shared" si="177"/>
        <v>22320</v>
      </c>
      <c r="X1128" t="e">
        <f>SQRT(($U$6/2)^2-($U$6/2)^2*'(OLD) bottom seam length'!W1128^2/($U$7/2)^2)</f>
        <v>#VALUE!</v>
      </c>
      <c r="Z1128" s="136">
        <f t="shared" si="178"/>
        <v>22320</v>
      </c>
      <c r="AA1128" t="e">
        <f>SQRT(($U$6/2)^2-($U$6/2)^2*'(OLD) bottom seam length'!Z1128^2/($U$7/2)^2)</f>
        <v>#VALUE!</v>
      </c>
      <c r="AC1128" s="136">
        <f t="shared" si="179"/>
        <v>22320</v>
      </c>
      <c r="AD1128" t="e">
        <f>SQRT(($U$6/2)^2-($U$6/2)^2*'(OLD) bottom seam length'!AC1128^2/($U$7/2)^2)</f>
        <v>#VALUE!</v>
      </c>
    </row>
    <row r="1129" spans="2:30">
      <c r="B1129" s="136">
        <f t="shared" si="170"/>
        <v>22360</v>
      </c>
      <c r="C1129" t="e">
        <f>SQRT(($C$5/2)^2-($C$5/2)^2*'(OLD) bottom seam length'!B1129^2/($C$6/2)^2)</f>
        <v>#DIV/0!</v>
      </c>
      <c r="E1129" s="136">
        <f t="shared" si="171"/>
        <v>22360</v>
      </c>
      <c r="F1129" t="e">
        <f>SQRT(($C$5/2)^2-($C$5/2)^2*'(OLD) bottom seam length'!E1129^2/($C$6/2)^2)</f>
        <v>#DIV/0!</v>
      </c>
      <c r="H1129" s="136">
        <f t="shared" si="172"/>
        <v>22360</v>
      </c>
      <c r="I1129" t="e">
        <f>SQRT(($C$5/2)^2-($C$5/2)^2*'(OLD) bottom seam length'!H1129^2/($C$6/2)^2)</f>
        <v>#DIV/0!</v>
      </c>
      <c r="K1129" s="136">
        <f t="shared" si="173"/>
        <v>22360</v>
      </c>
      <c r="L1129" t="e">
        <f>SQRT(($C$5/2)^2-($C$5/2)^2*'(OLD) bottom seam length'!K1129^2/($C$6/2)^2)</f>
        <v>#DIV/0!</v>
      </c>
      <c r="O1129" s="136">
        <f t="shared" si="174"/>
        <v>22360</v>
      </c>
      <c r="P1129" t="b">
        <f t="shared" si="175"/>
        <v>0</v>
      </c>
      <c r="T1129" s="136">
        <f t="shared" si="176"/>
        <v>22340</v>
      </c>
      <c r="U1129" t="e">
        <f>SQRT(($U$6/2)^2-($U$6/2)^2*'(OLD) bottom seam length'!T1129^2/($U$7/2)^2)</f>
        <v>#VALUE!</v>
      </c>
      <c r="W1129" s="136">
        <f t="shared" si="177"/>
        <v>22340</v>
      </c>
      <c r="X1129" t="e">
        <f>SQRT(($U$6/2)^2-($U$6/2)^2*'(OLD) bottom seam length'!W1129^2/($U$7/2)^2)</f>
        <v>#VALUE!</v>
      </c>
      <c r="Z1129" s="136">
        <f t="shared" si="178"/>
        <v>22340</v>
      </c>
      <c r="AA1129" t="e">
        <f>SQRT(($U$6/2)^2-($U$6/2)^2*'(OLD) bottom seam length'!Z1129^2/($U$7/2)^2)</f>
        <v>#VALUE!</v>
      </c>
      <c r="AC1129" s="136">
        <f t="shared" si="179"/>
        <v>22340</v>
      </c>
      <c r="AD1129" t="e">
        <f>SQRT(($U$6/2)^2-($U$6/2)^2*'(OLD) bottom seam length'!AC1129^2/($U$7/2)^2)</f>
        <v>#VALUE!</v>
      </c>
    </row>
    <row r="1130" spans="2:30">
      <c r="B1130" s="136">
        <f t="shared" si="170"/>
        <v>22380</v>
      </c>
      <c r="C1130" t="e">
        <f>SQRT(($C$5/2)^2-($C$5/2)^2*'(OLD) bottom seam length'!B1130^2/($C$6/2)^2)</f>
        <v>#DIV/0!</v>
      </c>
      <c r="E1130" s="136">
        <f t="shared" si="171"/>
        <v>22380</v>
      </c>
      <c r="F1130" t="e">
        <f>SQRT(($C$5/2)^2-($C$5/2)^2*'(OLD) bottom seam length'!E1130^2/($C$6/2)^2)</f>
        <v>#DIV/0!</v>
      </c>
      <c r="H1130" s="136">
        <f t="shared" si="172"/>
        <v>22380</v>
      </c>
      <c r="I1130" t="e">
        <f>SQRT(($C$5/2)^2-($C$5/2)^2*'(OLD) bottom seam length'!H1130^2/($C$6/2)^2)</f>
        <v>#DIV/0!</v>
      </c>
      <c r="K1130" s="136">
        <f t="shared" si="173"/>
        <v>22380</v>
      </c>
      <c r="L1130" t="e">
        <f>SQRT(($C$5/2)^2-($C$5/2)^2*'(OLD) bottom seam length'!K1130^2/($C$6/2)^2)</f>
        <v>#DIV/0!</v>
      </c>
      <c r="O1130" s="136">
        <f t="shared" si="174"/>
        <v>22380</v>
      </c>
      <c r="P1130" t="b">
        <f t="shared" si="175"/>
        <v>0</v>
      </c>
      <c r="T1130" s="136">
        <f t="shared" si="176"/>
        <v>22360</v>
      </c>
      <c r="U1130" t="e">
        <f>SQRT(($U$6/2)^2-($U$6/2)^2*'(OLD) bottom seam length'!T1130^2/($U$7/2)^2)</f>
        <v>#VALUE!</v>
      </c>
      <c r="W1130" s="136">
        <f t="shared" si="177"/>
        <v>22360</v>
      </c>
      <c r="X1130" t="e">
        <f>SQRT(($U$6/2)^2-($U$6/2)^2*'(OLD) bottom seam length'!W1130^2/($U$7/2)^2)</f>
        <v>#VALUE!</v>
      </c>
      <c r="Z1130" s="136">
        <f t="shared" si="178"/>
        <v>22360</v>
      </c>
      <c r="AA1130" t="e">
        <f>SQRT(($U$6/2)^2-($U$6/2)^2*'(OLD) bottom seam length'!Z1130^2/($U$7/2)^2)</f>
        <v>#VALUE!</v>
      </c>
      <c r="AC1130" s="136">
        <f t="shared" si="179"/>
        <v>22360</v>
      </c>
      <c r="AD1130" t="e">
        <f>SQRT(($U$6/2)^2-($U$6/2)^2*'(OLD) bottom seam length'!AC1130^2/($U$7/2)^2)</f>
        <v>#VALUE!</v>
      </c>
    </row>
    <row r="1131" spans="2:30">
      <c r="B1131" s="136">
        <f t="shared" si="170"/>
        <v>22400</v>
      </c>
      <c r="C1131" t="e">
        <f>SQRT(($C$5/2)^2-($C$5/2)^2*'(OLD) bottom seam length'!B1131^2/($C$6/2)^2)</f>
        <v>#DIV/0!</v>
      </c>
      <c r="E1131" s="136">
        <f t="shared" si="171"/>
        <v>22400</v>
      </c>
      <c r="F1131" t="e">
        <f>SQRT(($C$5/2)^2-($C$5/2)^2*'(OLD) bottom seam length'!E1131^2/($C$6/2)^2)</f>
        <v>#DIV/0!</v>
      </c>
      <c r="H1131" s="136">
        <f t="shared" si="172"/>
        <v>22400</v>
      </c>
      <c r="I1131" t="e">
        <f>SQRT(($C$5/2)^2-($C$5/2)^2*'(OLD) bottom seam length'!H1131^2/($C$6/2)^2)</f>
        <v>#DIV/0!</v>
      </c>
      <c r="K1131" s="136">
        <f t="shared" si="173"/>
        <v>22400</v>
      </c>
      <c r="L1131" t="e">
        <f>SQRT(($C$5/2)^2-($C$5/2)^2*'(OLD) bottom seam length'!K1131^2/($C$6/2)^2)</f>
        <v>#DIV/0!</v>
      </c>
      <c r="O1131" s="136">
        <f t="shared" si="174"/>
        <v>22400</v>
      </c>
      <c r="P1131" t="b">
        <f t="shared" si="175"/>
        <v>0</v>
      </c>
      <c r="T1131" s="136">
        <f t="shared" si="176"/>
        <v>22380</v>
      </c>
      <c r="U1131" t="e">
        <f>SQRT(($U$6/2)^2-($U$6/2)^2*'(OLD) bottom seam length'!T1131^2/($U$7/2)^2)</f>
        <v>#VALUE!</v>
      </c>
      <c r="W1131" s="136">
        <f t="shared" si="177"/>
        <v>22380</v>
      </c>
      <c r="X1131" t="e">
        <f>SQRT(($U$6/2)^2-($U$6/2)^2*'(OLD) bottom seam length'!W1131^2/($U$7/2)^2)</f>
        <v>#VALUE!</v>
      </c>
      <c r="Z1131" s="136">
        <f t="shared" si="178"/>
        <v>22380</v>
      </c>
      <c r="AA1131" t="e">
        <f>SQRT(($U$6/2)^2-($U$6/2)^2*'(OLD) bottom seam length'!Z1131^2/($U$7/2)^2)</f>
        <v>#VALUE!</v>
      </c>
      <c r="AC1131" s="136">
        <f t="shared" si="179"/>
        <v>22380</v>
      </c>
      <c r="AD1131" t="e">
        <f>SQRT(($U$6/2)^2-($U$6/2)^2*'(OLD) bottom seam length'!AC1131^2/($U$7/2)^2)</f>
        <v>#VALUE!</v>
      </c>
    </row>
    <row r="1132" spans="2:30">
      <c r="B1132" s="136">
        <f t="shared" si="170"/>
        <v>22420</v>
      </c>
      <c r="C1132" t="e">
        <f>SQRT(($C$5/2)^2-($C$5/2)^2*'(OLD) bottom seam length'!B1132^2/($C$6/2)^2)</f>
        <v>#DIV/0!</v>
      </c>
      <c r="E1132" s="136">
        <f t="shared" si="171"/>
        <v>22420</v>
      </c>
      <c r="F1132" t="e">
        <f>SQRT(($C$5/2)^2-($C$5/2)^2*'(OLD) bottom seam length'!E1132^2/($C$6/2)^2)</f>
        <v>#DIV/0!</v>
      </c>
      <c r="H1132" s="136">
        <f t="shared" si="172"/>
        <v>22420</v>
      </c>
      <c r="I1132" t="e">
        <f>SQRT(($C$5/2)^2-($C$5/2)^2*'(OLD) bottom seam length'!H1132^2/($C$6/2)^2)</f>
        <v>#DIV/0!</v>
      </c>
      <c r="K1132" s="136">
        <f t="shared" si="173"/>
        <v>22420</v>
      </c>
      <c r="L1132" t="e">
        <f>SQRT(($C$5/2)^2-($C$5/2)^2*'(OLD) bottom seam length'!K1132^2/($C$6/2)^2)</f>
        <v>#DIV/0!</v>
      </c>
      <c r="O1132" s="136">
        <f t="shared" si="174"/>
        <v>22420</v>
      </c>
      <c r="P1132" t="b">
        <f t="shared" si="175"/>
        <v>0</v>
      </c>
      <c r="T1132" s="136">
        <f t="shared" si="176"/>
        <v>22400</v>
      </c>
      <c r="U1132" t="e">
        <f>SQRT(($U$6/2)^2-($U$6/2)^2*'(OLD) bottom seam length'!T1132^2/($U$7/2)^2)</f>
        <v>#VALUE!</v>
      </c>
      <c r="W1132" s="136">
        <f t="shared" si="177"/>
        <v>22400</v>
      </c>
      <c r="X1132" t="e">
        <f>SQRT(($U$6/2)^2-($U$6/2)^2*'(OLD) bottom seam length'!W1132^2/($U$7/2)^2)</f>
        <v>#VALUE!</v>
      </c>
      <c r="Z1132" s="136">
        <f t="shared" si="178"/>
        <v>22400</v>
      </c>
      <c r="AA1132" t="e">
        <f>SQRT(($U$6/2)^2-($U$6/2)^2*'(OLD) bottom seam length'!Z1132^2/($U$7/2)^2)</f>
        <v>#VALUE!</v>
      </c>
      <c r="AC1132" s="136">
        <f t="shared" si="179"/>
        <v>22400</v>
      </c>
      <c r="AD1132" t="e">
        <f>SQRT(($U$6/2)^2-($U$6/2)^2*'(OLD) bottom seam length'!AC1132^2/($U$7/2)^2)</f>
        <v>#VALUE!</v>
      </c>
    </row>
    <row r="1133" spans="2:30">
      <c r="B1133" s="136">
        <f t="shared" si="170"/>
        <v>22440</v>
      </c>
      <c r="C1133" t="e">
        <f>SQRT(($C$5/2)^2-($C$5/2)^2*'(OLD) bottom seam length'!B1133^2/($C$6/2)^2)</f>
        <v>#DIV/0!</v>
      </c>
      <c r="E1133" s="136">
        <f t="shared" si="171"/>
        <v>22440</v>
      </c>
      <c r="F1133" t="e">
        <f>SQRT(($C$5/2)^2-($C$5/2)^2*'(OLD) bottom seam length'!E1133^2/($C$6/2)^2)</f>
        <v>#DIV/0!</v>
      </c>
      <c r="H1133" s="136">
        <f t="shared" si="172"/>
        <v>22440</v>
      </c>
      <c r="I1133" t="e">
        <f>SQRT(($C$5/2)^2-($C$5/2)^2*'(OLD) bottom seam length'!H1133^2/($C$6/2)^2)</f>
        <v>#DIV/0!</v>
      </c>
      <c r="K1133" s="136">
        <f t="shared" si="173"/>
        <v>22440</v>
      </c>
      <c r="L1133" t="e">
        <f>SQRT(($C$5/2)^2-($C$5/2)^2*'(OLD) bottom seam length'!K1133^2/($C$6/2)^2)</f>
        <v>#DIV/0!</v>
      </c>
      <c r="O1133" s="136">
        <f t="shared" si="174"/>
        <v>22440</v>
      </c>
      <c r="P1133" t="b">
        <f t="shared" si="175"/>
        <v>0</v>
      </c>
      <c r="T1133" s="136">
        <f t="shared" si="176"/>
        <v>22420</v>
      </c>
      <c r="U1133" t="e">
        <f>SQRT(($U$6/2)^2-($U$6/2)^2*'(OLD) bottom seam length'!T1133^2/($U$7/2)^2)</f>
        <v>#VALUE!</v>
      </c>
      <c r="W1133" s="136">
        <f t="shared" si="177"/>
        <v>22420</v>
      </c>
      <c r="X1133" t="e">
        <f>SQRT(($U$6/2)^2-($U$6/2)^2*'(OLD) bottom seam length'!W1133^2/($U$7/2)^2)</f>
        <v>#VALUE!</v>
      </c>
      <c r="Z1133" s="136">
        <f t="shared" si="178"/>
        <v>22420</v>
      </c>
      <c r="AA1133" t="e">
        <f>SQRT(($U$6/2)^2-($U$6/2)^2*'(OLD) bottom seam length'!Z1133^2/($U$7/2)^2)</f>
        <v>#VALUE!</v>
      </c>
      <c r="AC1133" s="136">
        <f t="shared" si="179"/>
        <v>22420</v>
      </c>
      <c r="AD1133" t="e">
        <f>SQRT(($U$6/2)^2-($U$6/2)^2*'(OLD) bottom seam length'!AC1133^2/($U$7/2)^2)</f>
        <v>#VALUE!</v>
      </c>
    </row>
    <row r="1134" spans="2:30">
      <c r="B1134" s="136">
        <f t="shared" si="170"/>
        <v>22460</v>
      </c>
      <c r="C1134" t="e">
        <f>SQRT(($C$5/2)^2-($C$5/2)^2*'(OLD) bottom seam length'!B1134^2/($C$6/2)^2)</f>
        <v>#DIV/0!</v>
      </c>
      <c r="E1134" s="136">
        <f t="shared" si="171"/>
        <v>22460</v>
      </c>
      <c r="F1134" t="e">
        <f>SQRT(($C$5/2)^2-($C$5/2)^2*'(OLD) bottom seam length'!E1134^2/($C$6/2)^2)</f>
        <v>#DIV/0!</v>
      </c>
      <c r="H1134" s="136">
        <f t="shared" si="172"/>
        <v>22460</v>
      </c>
      <c r="I1134" t="e">
        <f>SQRT(($C$5/2)^2-($C$5/2)^2*'(OLD) bottom seam length'!H1134^2/($C$6/2)^2)</f>
        <v>#DIV/0!</v>
      </c>
      <c r="K1134" s="136">
        <f t="shared" si="173"/>
        <v>22460</v>
      </c>
      <c r="L1134" t="e">
        <f>SQRT(($C$5/2)^2-($C$5/2)^2*'(OLD) bottom seam length'!K1134^2/($C$6/2)^2)</f>
        <v>#DIV/0!</v>
      </c>
      <c r="O1134" s="136">
        <f t="shared" si="174"/>
        <v>22460</v>
      </c>
      <c r="P1134" t="b">
        <f t="shared" si="175"/>
        <v>0</v>
      </c>
      <c r="T1134" s="136">
        <f t="shared" si="176"/>
        <v>22440</v>
      </c>
      <c r="U1134" t="e">
        <f>SQRT(($U$6/2)^2-($U$6/2)^2*'(OLD) bottom seam length'!T1134^2/($U$7/2)^2)</f>
        <v>#VALUE!</v>
      </c>
      <c r="W1134" s="136">
        <f t="shared" si="177"/>
        <v>22440</v>
      </c>
      <c r="X1134" t="e">
        <f>SQRT(($U$6/2)^2-($U$6/2)^2*'(OLD) bottom seam length'!W1134^2/($U$7/2)^2)</f>
        <v>#VALUE!</v>
      </c>
      <c r="Z1134" s="136">
        <f t="shared" si="178"/>
        <v>22440</v>
      </c>
      <c r="AA1134" t="e">
        <f>SQRT(($U$6/2)^2-($U$6/2)^2*'(OLD) bottom seam length'!Z1134^2/($U$7/2)^2)</f>
        <v>#VALUE!</v>
      </c>
      <c r="AC1134" s="136">
        <f t="shared" si="179"/>
        <v>22440</v>
      </c>
      <c r="AD1134" t="e">
        <f>SQRT(($U$6/2)^2-($U$6/2)^2*'(OLD) bottom seam length'!AC1134^2/($U$7/2)^2)</f>
        <v>#VALUE!</v>
      </c>
    </row>
    <row r="1135" spans="2:30">
      <c r="B1135" s="136">
        <f t="shared" si="170"/>
        <v>22480</v>
      </c>
      <c r="C1135" t="e">
        <f>SQRT(($C$5/2)^2-($C$5/2)^2*'(OLD) bottom seam length'!B1135^2/($C$6/2)^2)</f>
        <v>#DIV/0!</v>
      </c>
      <c r="E1135" s="136">
        <f t="shared" si="171"/>
        <v>22480</v>
      </c>
      <c r="F1135" t="e">
        <f>SQRT(($C$5/2)^2-($C$5/2)^2*'(OLD) bottom seam length'!E1135^2/($C$6/2)^2)</f>
        <v>#DIV/0!</v>
      </c>
      <c r="H1135" s="136">
        <f t="shared" si="172"/>
        <v>22480</v>
      </c>
      <c r="I1135" t="e">
        <f>SQRT(($C$5/2)^2-($C$5/2)^2*'(OLD) bottom seam length'!H1135^2/($C$6/2)^2)</f>
        <v>#DIV/0!</v>
      </c>
      <c r="K1135" s="136">
        <f t="shared" si="173"/>
        <v>22480</v>
      </c>
      <c r="L1135" t="e">
        <f>SQRT(($C$5/2)^2-($C$5/2)^2*'(OLD) bottom seam length'!K1135^2/($C$6/2)^2)</f>
        <v>#DIV/0!</v>
      </c>
      <c r="O1135" s="136">
        <f t="shared" si="174"/>
        <v>22480</v>
      </c>
      <c r="P1135" t="b">
        <f t="shared" si="175"/>
        <v>0</v>
      </c>
      <c r="T1135" s="136">
        <f t="shared" si="176"/>
        <v>22460</v>
      </c>
      <c r="U1135" t="e">
        <f>SQRT(($U$6/2)^2-($U$6/2)^2*'(OLD) bottom seam length'!T1135^2/($U$7/2)^2)</f>
        <v>#VALUE!</v>
      </c>
      <c r="W1135" s="136">
        <f t="shared" si="177"/>
        <v>22460</v>
      </c>
      <c r="X1135" t="e">
        <f>SQRT(($U$6/2)^2-($U$6/2)^2*'(OLD) bottom seam length'!W1135^2/($U$7/2)^2)</f>
        <v>#VALUE!</v>
      </c>
      <c r="Z1135" s="136">
        <f t="shared" si="178"/>
        <v>22460</v>
      </c>
      <c r="AA1135" t="e">
        <f>SQRT(($U$6/2)^2-($U$6/2)^2*'(OLD) bottom seam length'!Z1135^2/($U$7/2)^2)</f>
        <v>#VALUE!</v>
      </c>
      <c r="AC1135" s="136">
        <f t="shared" si="179"/>
        <v>22460</v>
      </c>
      <c r="AD1135" t="e">
        <f>SQRT(($U$6/2)^2-($U$6/2)^2*'(OLD) bottom seam length'!AC1135^2/($U$7/2)^2)</f>
        <v>#VALUE!</v>
      </c>
    </row>
    <row r="1136" spans="2:30">
      <c r="B1136" s="136">
        <f t="shared" si="170"/>
        <v>22500</v>
      </c>
      <c r="C1136" t="e">
        <f>SQRT(($C$5/2)^2-($C$5/2)^2*'(OLD) bottom seam length'!B1136^2/($C$6/2)^2)</f>
        <v>#DIV/0!</v>
      </c>
      <c r="E1136" s="136">
        <f t="shared" si="171"/>
        <v>22500</v>
      </c>
      <c r="F1136" t="e">
        <f>SQRT(($C$5/2)^2-($C$5/2)^2*'(OLD) bottom seam length'!E1136^2/($C$6/2)^2)</f>
        <v>#DIV/0!</v>
      </c>
      <c r="H1136" s="136">
        <f t="shared" si="172"/>
        <v>22500</v>
      </c>
      <c r="I1136" t="e">
        <f>SQRT(($C$5/2)^2-($C$5/2)^2*'(OLD) bottom seam length'!H1136^2/($C$6/2)^2)</f>
        <v>#DIV/0!</v>
      </c>
      <c r="K1136" s="136">
        <f t="shared" si="173"/>
        <v>22500</v>
      </c>
      <c r="L1136" t="e">
        <f>SQRT(($C$5/2)^2-($C$5/2)^2*'(OLD) bottom seam length'!K1136^2/($C$6/2)^2)</f>
        <v>#DIV/0!</v>
      </c>
      <c r="O1136" s="136">
        <f t="shared" si="174"/>
        <v>22500</v>
      </c>
      <c r="P1136" t="b">
        <f t="shared" si="175"/>
        <v>0</v>
      </c>
      <c r="T1136" s="136">
        <f t="shared" si="176"/>
        <v>22480</v>
      </c>
      <c r="U1136" t="e">
        <f>SQRT(($U$6/2)^2-($U$6/2)^2*'(OLD) bottom seam length'!T1136^2/($U$7/2)^2)</f>
        <v>#VALUE!</v>
      </c>
      <c r="W1136" s="136">
        <f t="shared" si="177"/>
        <v>22480</v>
      </c>
      <c r="X1136" t="e">
        <f>SQRT(($U$6/2)^2-($U$6/2)^2*'(OLD) bottom seam length'!W1136^2/($U$7/2)^2)</f>
        <v>#VALUE!</v>
      </c>
      <c r="Z1136" s="136">
        <f t="shared" si="178"/>
        <v>22480</v>
      </c>
      <c r="AA1136" t="e">
        <f>SQRT(($U$6/2)^2-($U$6/2)^2*'(OLD) bottom seam length'!Z1136^2/($U$7/2)^2)</f>
        <v>#VALUE!</v>
      </c>
      <c r="AC1136" s="136">
        <f t="shared" si="179"/>
        <v>22480</v>
      </c>
      <c r="AD1136" t="e">
        <f>SQRT(($U$6/2)^2-($U$6/2)^2*'(OLD) bottom seam length'!AC1136^2/($U$7/2)^2)</f>
        <v>#VALUE!</v>
      </c>
    </row>
    <row r="1137" spans="2:30">
      <c r="B1137" s="136">
        <f t="shared" si="170"/>
        <v>22520</v>
      </c>
      <c r="C1137" t="e">
        <f>SQRT(($C$5/2)^2-($C$5/2)^2*'(OLD) bottom seam length'!B1137^2/($C$6/2)^2)</f>
        <v>#DIV/0!</v>
      </c>
      <c r="E1137" s="136">
        <f t="shared" si="171"/>
        <v>22520</v>
      </c>
      <c r="F1137" t="e">
        <f>SQRT(($C$5/2)^2-($C$5/2)^2*'(OLD) bottom seam length'!E1137^2/($C$6/2)^2)</f>
        <v>#DIV/0!</v>
      </c>
      <c r="H1137" s="136">
        <f t="shared" si="172"/>
        <v>22520</v>
      </c>
      <c r="I1137" t="e">
        <f>SQRT(($C$5/2)^2-($C$5/2)^2*'(OLD) bottom seam length'!H1137^2/($C$6/2)^2)</f>
        <v>#DIV/0!</v>
      </c>
      <c r="K1137" s="136">
        <f t="shared" si="173"/>
        <v>22520</v>
      </c>
      <c r="L1137" t="e">
        <f>SQRT(($C$5/2)^2-($C$5/2)^2*'(OLD) bottom seam length'!K1137^2/($C$6/2)^2)</f>
        <v>#DIV/0!</v>
      </c>
      <c r="O1137" s="136">
        <f t="shared" si="174"/>
        <v>22520</v>
      </c>
      <c r="P1137" t="b">
        <f t="shared" si="175"/>
        <v>0</v>
      </c>
      <c r="T1137" s="136">
        <f t="shared" si="176"/>
        <v>22500</v>
      </c>
      <c r="U1137" t="e">
        <f>SQRT(($U$6/2)^2-($U$6/2)^2*'(OLD) bottom seam length'!T1137^2/($U$7/2)^2)</f>
        <v>#VALUE!</v>
      </c>
      <c r="W1137" s="136">
        <f t="shared" si="177"/>
        <v>22500</v>
      </c>
      <c r="X1137" t="e">
        <f>SQRT(($U$6/2)^2-($U$6/2)^2*'(OLD) bottom seam length'!W1137^2/($U$7/2)^2)</f>
        <v>#VALUE!</v>
      </c>
      <c r="Z1137" s="136">
        <f t="shared" si="178"/>
        <v>22500</v>
      </c>
      <c r="AA1137" t="e">
        <f>SQRT(($U$6/2)^2-($U$6/2)^2*'(OLD) bottom seam length'!Z1137^2/($U$7/2)^2)</f>
        <v>#VALUE!</v>
      </c>
      <c r="AC1137" s="136">
        <f t="shared" si="179"/>
        <v>22500</v>
      </c>
      <c r="AD1137" t="e">
        <f>SQRT(($U$6/2)^2-($U$6/2)^2*'(OLD) bottom seam length'!AC1137^2/($U$7/2)^2)</f>
        <v>#VALUE!</v>
      </c>
    </row>
    <row r="1138" spans="2:30">
      <c r="B1138" s="136">
        <f t="shared" si="170"/>
        <v>22540</v>
      </c>
      <c r="C1138" t="e">
        <f>SQRT(($C$5/2)^2-($C$5/2)^2*'(OLD) bottom seam length'!B1138^2/($C$6/2)^2)</f>
        <v>#DIV/0!</v>
      </c>
      <c r="E1138" s="136">
        <f t="shared" si="171"/>
        <v>22540</v>
      </c>
      <c r="F1138" t="e">
        <f>SQRT(($C$5/2)^2-($C$5/2)^2*'(OLD) bottom seam length'!E1138^2/($C$6/2)^2)</f>
        <v>#DIV/0!</v>
      </c>
      <c r="H1138" s="136">
        <f t="shared" si="172"/>
        <v>22540</v>
      </c>
      <c r="I1138" t="e">
        <f>SQRT(($C$5/2)^2-($C$5/2)^2*'(OLD) bottom seam length'!H1138^2/($C$6/2)^2)</f>
        <v>#DIV/0!</v>
      </c>
      <c r="K1138" s="136">
        <f t="shared" si="173"/>
        <v>22540</v>
      </c>
      <c r="L1138" t="e">
        <f>SQRT(($C$5/2)^2-($C$5/2)^2*'(OLD) bottom seam length'!K1138^2/($C$6/2)^2)</f>
        <v>#DIV/0!</v>
      </c>
      <c r="O1138" s="136">
        <f t="shared" si="174"/>
        <v>22540</v>
      </c>
      <c r="P1138" t="b">
        <f t="shared" si="175"/>
        <v>0</v>
      </c>
      <c r="T1138" s="136">
        <f t="shared" si="176"/>
        <v>22520</v>
      </c>
      <c r="U1138" t="e">
        <f>SQRT(($U$6/2)^2-($U$6/2)^2*'(OLD) bottom seam length'!T1138^2/($U$7/2)^2)</f>
        <v>#VALUE!</v>
      </c>
      <c r="W1138" s="136">
        <f t="shared" si="177"/>
        <v>22520</v>
      </c>
      <c r="X1138" t="e">
        <f>SQRT(($U$6/2)^2-($U$6/2)^2*'(OLD) bottom seam length'!W1138^2/($U$7/2)^2)</f>
        <v>#VALUE!</v>
      </c>
      <c r="Z1138" s="136">
        <f t="shared" si="178"/>
        <v>22520</v>
      </c>
      <c r="AA1138" t="e">
        <f>SQRT(($U$6/2)^2-($U$6/2)^2*'(OLD) bottom seam length'!Z1138^2/($U$7/2)^2)</f>
        <v>#VALUE!</v>
      </c>
      <c r="AC1138" s="136">
        <f t="shared" si="179"/>
        <v>22520</v>
      </c>
      <c r="AD1138" t="e">
        <f>SQRT(($U$6/2)^2-($U$6/2)^2*'(OLD) bottom seam length'!AC1138^2/($U$7/2)^2)</f>
        <v>#VALUE!</v>
      </c>
    </row>
    <row r="1139" spans="2:30">
      <c r="B1139" s="136">
        <f t="shared" si="170"/>
        <v>22560</v>
      </c>
      <c r="C1139" t="e">
        <f>SQRT(($C$5/2)^2-($C$5/2)^2*'(OLD) bottom seam length'!B1139^2/($C$6/2)^2)</f>
        <v>#DIV/0!</v>
      </c>
      <c r="E1139" s="136">
        <f t="shared" si="171"/>
        <v>22560</v>
      </c>
      <c r="F1139" t="e">
        <f>SQRT(($C$5/2)^2-($C$5/2)^2*'(OLD) bottom seam length'!E1139^2/($C$6/2)^2)</f>
        <v>#DIV/0!</v>
      </c>
      <c r="H1139" s="136">
        <f t="shared" si="172"/>
        <v>22560</v>
      </c>
      <c r="I1139" t="e">
        <f>SQRT(($C$5/2)^2-($C$5/2)^2*'(OLD) bottom seam length'!H1139^2/($C$6/2)^2)</f>
        <v>#DIV/0!</v>
      </c>
      <c r="K1139" s="136">
        <f t="shared" si="173"/>
        <v>22560</v>
      </c>
      <c r="L1139" t="e">
        <f>SQRT(($C$5/2)^2-($C$5/2)^2*'(OLD) bottom seam length'!K1139^2/($C$6/2)^2)</f>
        <v>#DIV/0!</v>
      </c>
      <c r="O1139" s="136">
        <f t="shared" si="174"/>
        <v>22560</v>
      </c>
      <c r="P1139" t="b">
        <f t="shared" si="175"/>
        <v>0</v>
      </c>
      <c r="T1139" s="136">
        <f t="shared" si="176"/>
        <v>22540</v>
      </c>
      <c r="U1139" t="e">
        <f>SQRT(($U$6/2)^2-($U$6/2)^2*'(OLD) bottom seam length'!T1139^2/($U$7/2)^2)</f>
        <v>#VALUE!</v>
      </c>
      <c r="W1139" s="136">
        <f t="shared" si="177"/>
        <v>22540</v>
      </c>
      <c r="X1139" t="e">
        <f>SQRT(($U$6/2)^2-($U$6/2)^2*'(OLD) bottom seam length'!W1139^2/($U$7/2)^2)</f>
        <v>#VALUE!</v>
      </c>
      <c r="Z1139" s="136">
        <f t="shared" si="178"/>
        <v>22540</v>
      </c>
      <c r="AA1139" t="e">
        <f>SQRT(($U$6/2)^2-($U$6/2)^2*'(OLD) bottom seam length'!Z1139^2/($U$7/2)^2)</f>
        <v>#VALUE!</v>
      </c>
      <c r="AC1139" s="136">
        <f t="shared" si="179"/>
        <v>22540</v>
      </c>
      <c r="AD1139" t="e">
        <f>SQRT(($U$6/2)^2-($U$6/2)^2*'(OLD) bottom seam length'!AC1139^2/($U$7/2)^2)</f>
        <v>#VALUE!</v>
      </c>
    </row>
    <row r="1140" spans="2:30">
      <c r="B1140" s="136">
        <f t="shared" si="170"/>
        <v>22580</v>
      </c>
      <c r="C1140" t="e">
        <f>SQRT(($C$5/2)^2-($C$5/2)^2*'(OLD) bottom seam length'!B1140^2/($C$6/2)^2)</f>
        <v>#DIV/0!</v>
      </c>
      <c r="E1140" s="136">
        <f t="shared" si="171"/>
        <v>22580</v>
      </c>
      <c r="F1140" t="e">
        <f>SQRT(($C$5/2)^2-($C$5/2)^2*'(OLD) bottom seam length'!E1140^2/($C$6/2)^2)</f>
        <v>#DIV/0!</v>
      </c>
      <c r="H1140" s="136">
        <f t="shared" si="172"/>
        <v>22580</v>
      </c>
      <c r="I1140" t="e">
        <f>SQRT(($C$5/2)^2-($C$5/2)^2*'(OLD) bottom seam length'!H1140^2/($C$6/2)^2)</f>
        <v>#DIV/0!</v>
      </c>
      <c r="K1140" s="136">
        <f t="shared" si="173"/>
        <v>22580</v>
      </c>
      <c r="L1140" t="e">
        <f>SQRT(($C$5/2)^2-($C$5/2)^2*'(OLD) bottom seam length'!K1140^2/($C$6/2)^2)</f>
        <v>#DIV/0!</v>
      </c>
      <c r="O1140" s="136">
        <f t="shared" si="174"/>
        <v>22580</v>
      </c>
      <c r="P1140" t="b">
        <f t="shared" si="175"/>
        <v>0</v>
      </c>
      <c r="T1140" s="136">
        <f t="shared" si="176"/>
        <v>22560</v>
      </c>
      <c r="U1140" t="e">
        <f>SQRT(($U$6/2)^2-($U$6/2)^2*'(OLD) bottom seam length'!T1140^2/($U$7/2)^2)</f>
        <v>#VALUE!</v>
      </c>
      <c r="W1140" s="136">
        <f t="shared" si="177"/>
        <v>22560</v>
      </c>
      <c r="X1140" t="e">
        <f>SQRT(($U$6/2)^2-($U$6/2)^2*'(OLD) bottom seam length'!W1140^2/($U$7/2)^2)</f>
        <v>#VALUE!</v>
      </c>
      <c r="Z1140" s="136">
        <f t="shared" si="178"/>
        <v>22560</v>
      </c>
      <c r="AA1140" t="e">
        <f>SQRT(($U$6/2)^2-($U$6/2)^2*'(OLD) bottom seam length'!Z1140^2/($U$7/2)^2)</f>
        <v>#VALUE!</v>
      </c>
      <c r="AC1140" s="136">
        <f t="shared" si="179"/>
        <v>22560</v>
      </c>
      <c r="AD1140" t="e">
        <f>SQRT(($U$6/2)^2-($U$6/2)^2*'(OLD) bottom seam length'!AC1140^2/($U$7/2)^2)</f>
        <v>#VALUE!</v>
      </c>
    </row>
    <row r="1141" spans="2:30">
      <c r="B1141" s="136">
        <f t="shared" si="170"/>
        <v>22600</v>
      </c>
      <c r="C1141" t="e">
        <f>SQRT(($C$5/2)^2-($C$5/2)^2*'(OLD) bottom seam length'!B1141^2/($C$6/2)^2)</f>
        <v>#DIV/0!</v>
      </c>
      <c r="E1141" s="136">
        <f t="shared" si="171"/>
        <v>22600</v>
      </c>
      <c r="F1141" t="e">
        <f>SQRT(($C$5/2)^2-($C$5/2)^2*'(OLD) bottom seam length'!E1141^2/($C$6/2)^2)</f>
        <v>#DIV/0!</v>
      </c>
      <c r="H1141" s="136">
        <f t="shared" si="172"/>
        <v>22600</v>
      </c>
      <c r="I1141" t="e">
        <f>SQRT(($C$5/2)^2-($C$5/2)^2*'(OLD) bottom seam length'!H1141^2/($C$6/2)^2)</f>
        <v>#DIV/0!</v>
      </c>
      <c r="K1141" s="136">
        <f t="shared" si="173"/>
        <v>22600</v>
      </c>
      <c r="L1141" t="e">
        <f>SQRT(($C$5/2)^2-($C$5/2)^2*'(OLD) bottom seam length'!K1141^2/($C$6/2)^2)</f>
        <v>#DIV/0!</v>
      </c>
      <c r="O1141" s="136">
        <f t="shared" si="174"/>
        <v>22600</v>
      </c>
      <c r="P1141" t="b">
        <f t="shared" si="175"/>
        <v>0</v>
      </c>
      <c r="T1141" s="136">
        <f t="shared" si="176"/>
        <v>22580</v>
      </c>
      <c r="U1141" t="e">
        <f>SQRT(($U$6/2)^2-($U$6/2)^2*'(OLD) bottom seam length'!T1141^2/($U$7/2)^2)</f>
        <v>#VALUE!</v>
      </c>
      <c r="W1141" s="136">
        <f t="shared" si="177"/>
        <v>22580</v>
      </c>
      <c r="X1141" t="e">
        <f>SQRT(($U$6/2)^2-($U$6/2)^2*'(OLD) bottom seam length'!W1141^2/($U$7/2)^2)</f>
        <v>#VALUE!</v>
      </c>
      <c r="Z1141" s="136">
        <f t="shared" si="178"/>
        <v>22580</v>
      </c>
      <c r="AA1141" t="e">
        <f>SQRT(($U$6/2)^2-($U$6/2)^2*'(OLD) bottom seam length'!Z1141^2/($U$7/2)^2)</f>
        <v>#VALUE!</v>
      </c>
      <c r="AC1141" s="136">
        <f t="shared" si="179"/>
        <v>22580</v>
      </c>
      <c r="AD1141" t="e">
        <f>SQRT(($U$6/2)^2-($U$6/2)^2*'(OLD) bottom seam length'!AC1141^2/($U$7/2)^2)</f>
        <v>#VALUE!</v>
      </c>
    </row>
    <row r="1142" spans="2:30">
      <c r="B1142" s="136">
        <f t="shared" si="170"/>
        <v>22620</v>
      </c>
      <c r="C1142" t="e">
        <f>SQRT(($C$5/2)^2-($C$5/2)^2*'(OLD) bottom seam length'!B1142^2/($C$6/2)^2)</f>
        <v>#DIV/0!</v>
      </c>
      <c r="E1142" s="136">
        <f t="shared" si="171"/>
        <v>22620</v>
      </c>
      <c r="F1142" t="e">
        <f>SQRT(($C$5/2)^2-($C$5/2)^2*'(OLD) bottom seam length'!E1142^2/($C$6/2)^2)</f>
        <v>#DIV/0!</v>
      </c>
      <c r="H1142" s="136">
        <f t="shared" si="172"/>
        <v>22620</v>
      </c>
      <c r="I1142" t="e">
        <f>SQRT(($C$5/2)^2-($C$5/2)^2*'(OLD) bottom seam length'!H1142^2/($C$6/2)^2)</f>
        <v>#DIV/0!</v>
      </c>
      <c r="K1142" s="136">
        <f t="shared" si="173"/>
        <v>22620</v>
      </c>
      <c r="L1142" t="e">
        <f>SQRT(($C$5/2)^2-($C$5/2)^2*'(OLD) bottom seam length'!K1142^2/($C$6/2)^2)</f>
        <v>#DIV/0!</v>
      </c>
      <c r="O1142" s="136">
        <f t="shared" si="174"/>
        <v>22620</v>
      </c>
      <c r="P1142" t="b">
        <f t="shared" si="175"/>
        <v>0</v>
      </c>
      <c r="T1142" s="136">
        <f t="shared" si="176"/>
        <v>22600</v>
      </c>
      <c r="U1142" t="e">
        <f>SQRT(($U$6/2)^2-($U$6/2)^2*'(OLD) bottom seam length'!T1142^2/($U$7/2)^2)</f>
        <v>#VALUE!</v>
      </c>
      <c r="W1142" s="136">
        <f t="shared" si="177"/>
        <v>22600</v>
      </c>
      <c r="X1142" t="e">
        <f>SQRT(($U$6/2)^2-($U$6/2)^2*'(OLD) bottom seam length'!W1142^2/($U$7/2)^2)</f>
        <v>#VALUE!</v>
      </c>
      <c r="Z1142" s="136">
        <f t="shared" si="178"/>
        <v>22600</v>
      </c>
      <c r="AA1142" t="e">
        <f>SQRT(($U$6/2)^2-($U$6/2)^2*'(OLD) bottom seam length'!Z1142^2/($U$7/2)^2)</f>
        <v>#VALUE!</v>
      </c>
      <c r="AC1142" s="136">
        <f t="shared" si="179"/>
        <v>22600</v>
      </c>
      <c r="AD1142" t="e">
        <f>SQRT(($U$6/2)^2-($U$6/2)^2*'(OLD) bottom seam length'!AC1142^2/($U$7/2)^2)</f>
        <v>#VALUE!</v>
      </c>
    </row>
    <row r="1143" spans="2:30">
      <c r="B1143" s="136">
        <f t="shared" si="170"/>
        <v>22640</v>
      </c>
      <c r="C1143" t="e">
        <f>SQRT(($C$5/2)^2-($C$5/2)^2*'(OLD) bottom seam length'!B1143^2/($C$6/2)^2)</f>
        <v>#DIV/0!</v>
      </c>
      <c r="E1143" s="136">
        <f t="shared" si="171"/>
        <v>22640</v>
      </c>
      <c r="F1143" t="e">
        <f>SQRT(($C$5/2)^2-($C$5/2)^2*'(OLD) bottom seam length'!E1143^2/($C$6/2)^2)</f>
        <v>#DIV/0!</v>
      </c>
      <c r="H1143" s="136">
        <f t="shared" si="172"/>
        <v>22640</v>
      </c>
      <c r="I1143" t="e">
        <f>SQRT(($C$5/2)^2-($C$5/2)^2*'(OLD) bottom seam length'!H1143^2/($C$6/2)^2)</f>
        <v>#DIV/0!</v>
      </c>
      <c r="K1143" s="136">
        <f t="shared" si="173"/>
        <v>22640</v>
      </c>
      <c r="L1143" t="e">
        <f>SQRT(($C$5/2)^2-($C$5/2)^2*'(OLD) bottom seam length'!K1143^2/($C$6/2)^2)</f>
        <v>#DIV/0!</v>
      </c>
      <c r="O1143" s="136">
        <f t="shared" si="174"/>
        <v>22640</v>
      </c>
      <c r="P1143" t="b">
        <f t="shared" si="175"/>
        <v>0</v>
      </c>
      <c r="T1143" s="136">
        <f t="shared" si="176"/>
        <v>22620</v>
      </c>
      <c r="U1143" t="e">
        <f>SQRT(($U$6/2)^2-($U$6/2)^2*'(OLD) bottom seam length'!T1143^2/($U$7/2)^2)</f>
        <v>#VALUE!</v>
      </c>
      <c r="W1143" s="136">
        <f t="shared" si="177"/>
        <v>22620</v>
      </c>
      <c r="X1143" t="e">
        <f>SQRT(($U$6/2)^2-($U$6/2)^2*'(OLD) bottom seam length'!W1143^2/($U$7/2)^2)</f>
        <v>#VALUE!</v>
      </c>
      <c r="Z1143" s="136">
        <f t="shared" si="178"/>
        <v>22620</v>
      </c>
      <c r="AA1143" t="e">
        <f>SQRT(($U$6/2)^2-($U$6/2)^2*'(OLD) bottom seam length'!Z1143^2/($U$7/2)^2)</f>
        <v>#VALUE!</v>
      </c>
      <c r="AC1143" s="136">
        <f t="shared" si="179"/>
        <v>22620</v>
      </c>
      <c r="AD1143" t="e">
        <f>SQRT(($U$6/2)^2-($U$6/2)^2*'(OLD) bottom seam length'!AC1143^2/($U$7/2)^2)</f>
        <v>#VALUE!</v>
      </c>
    </row>
    <row r="1144" spans="2:30">
      <c r="B1144" s="136">
        <f t="shared" si="170"/>
        <v>22660</v>
      </c>
      <c r="C1144" t="e">
        <f>SQRT(($C$5/2)^2-($C$5/2)^2*'(OLD) bottom seam length'!B1144^2/($C$6/2)^2)</f>
        <v>#DIV/0!</v>
      </c>
      <c r="E1144" s="136">
        <f t="shared" si="171"/>
        <v>22660</v>
      </c>
      <c r="F1144" t="e">
        <f>SQRT(($C$5/2)^2-($C$5/2)^2*'(OLD) bottom seam length'!E1144^2/($C$6/2)^2)</f>
        <v>#DIV/0!</v>
      </c>
      <c r="H1144" s="136">
        <f t="shared" si="172"/>
        <v>22660</v>
      </c>
      <c r="I1144" t="e">
        <f>SQRT(($C$5/2)^2-($C$5/2)^2*'(OLD) bottom seam length'!H1144^2/($C$6/2)^2)</f>
        <v>#DIV/0!</v>
      </c>
      <c r="K1144" s="136">
        <f t="shared" si="173"/>
        <v>22660</v>
      </c>
      <c r="L1144" t="e">
        <f>SQRT(($C$5/2)^2-($C$5/2)^2*'(OLD) bottom seam length'!K1144^2/($C$6/2)^2)</f>
        <v>#DIV/0!</v>
      </c>
      <c r="O1144" s="136">
        <f t="shared" si="174"/>
        <v>22660</v>
      </c>
      <c r="P1144" t="b">
        <f t="shared" si="175"/>
        <v>0</v>
      </c>
      <c r="T1144" s="136">
        <f t="shared" si="176"/>
        <v>22640</v>
      </c>
      <c r="U1144" t="e">
        <f>SQRT(($U$6/2)^2-($U$6/2)^2*'(OLD) bottom seam length'!T1144^2/($U$7/2)^2)</f>
        <v>#VALUE!</v>
      </c>
      <c r="W1144" s="136">
        <f t="shared" si="177"/>
        <v>22640</v>
      </c>
      <c r="X1144" t="e">
        <f>SQRT(($U$6/2)^2-($U$6/2)^2*'(OLD) bottom seam length'!W1144^2/($U$7/2)^2)</f>
        <v>#VALUE!</v>
      </c>
      <c r="Z1144" s="136">
        <f t="shared" si="178"/>
        <v>22640</v>
      </c>
      <c r="AA1144" t="e">
        <f>SQRT(($U$6/2)^2-($U$6/2)^2*'(OLD) bottom seam length'!Z1144^2/($U$7/2)^2)</f>
        <v>#VALUE!</v>
      </c>
      <c r="AC1144" s="136">
        <f t="shared" si="179"/>
        <v>22640</v>
      </c>
      <c r="AD1144" t="e">
        <f>SQRT(($U$6/2)^2-($U$6/2)^2*'(OLD) bottom seam length'!AC1144^2/($U$7/2)^2)</f>
        <v>#VALUE!</v>
      </c>
    </row>
    <row r="1145" spans="2:30">
      <c r="B1145" s="136">
        <f t="shared" si="170"/>
        <v>22680</v>
      </c>
      <c r="C1145" t="e">
        <f>SQRT(($C$5/2)^2-($C$5/2)^2*'(OLD) bottom seam length'!B1145^2/($C$6/2)^2)</f>
        <v>#DIV/0!</v>
      </c>
      <c r="E1145" s="136">
        <f t="shared" si="171"/>
        <v>22680</v>
      </c>
      <c r="F1145" t="e">
        <f>SQRT(($C$5/2)^2-($C$5/2)^2*'(OLD) bottom seam length'!E1145^2/($C$6/2)^2)</f>
        <v>#DIV/0!</v>
      </c>
      <c r="H1145" s="136">
        <f t="shared" si="172"/>
        <v>22680</v>
      </c>
      <c r="I1145" t="e">
        <f>SQRT(($C$5/2)^2-($C$5/2)^2*'(OLD) bottom seam length'!H1145^2/($C$6/2)^2)</f>
        <v>#DIV/0!</v>
      </c>
      <c r="K1145" s="136">
        <f t="shared" si="173"/>
        <v>22680</v>
      </c>
      <c r="L1145" t="e">
        <f>SQRT(($C$5/2)^2-($C$5/2)^2*'(OLD) bottom seam length'!K1145^2/($C$6/2)^2)</f>
        <v>#DIV/0!</v>
      </c>
      <c r="O1145" s="136">
        <f t="shared" si="174"/>
        <v>22680</v>
      </c>
      <c r="P1145" t="b">
        <f t="shared" si="175"/>
        <v>0</v>
      </c>
      <c r="T1145" s="136">
        <f t="shared" si="176"/>
        <v>22660</v>
      </c>
      <c r="U1145" t="e">
        <f>SQRT(($U$6/2)^2-($U$6/2)^2*'(OLD) bottom seam length'!T1145^2/($U$7/2)^2)</f>
        <v>#VALUE!</v>
      </c>
      <c r="W1145" s="136">
        <f t="shared" si="177"/>
        <v>22660</v>
      </c>
      <c r="X1145" t="e">
        <f>SQRT(($U$6/2)^2-($U$6/2)^2*'(OLD) bottom seam length'!W1145^2/($U$7/2)^2)</f>
        <v>#VALUE!</v>
      </c>
      <c r="Z1145" s="136">
        <f t="shared" si="178"/>
        <v>22660</v>
      </c>
      <c r="AA1145" t="e">
        <f>SQRT(($U$6/2)^2-($U$6/2)^2*'(OLD) bottom seam length'!Z1145^2/($U$7/2)^2)</f>
        <v>#VALUE!</v>
      </c>
      <c r="AC1145" s="136">
        <f t="shared" si="179"/>
        <v>22660</v>
      </c>
      <c r="AD1145" t="e">
        <f>SQRT(($U$6/2)^2-($U$6/2)^2*'(OLD) bottom seam length'!AC1145^2/($U$7/2)^2)</f>
        <v>#VALUE!</v>
      </c>
    </row>
    <row r="1146" spans="2:30">
      <c r="B1146" s="136">
        <f t="shared" si="170"/>
        <v>22700</v>
      </c>
      <c r="C1146" t="e">
        <f>SQRT(($C$5/2)^2-($C$5/2)^2*'(OLD) bottom seam length'!B1146^2/($C$6/2)^2)</f>
        <v>#DIV/0!</v>
      </c>
      <c r="E1146" s="136">
        <f t="shared" si="171"/>
        <v>22700</v>
      </c>
      <c r="F1146" t="e">
        <f>SQRT(($C$5/2)^2-($C$5/2)^2*'(OLD) bottom seam length'!E1146^2/($C$6/2)^2)</f>
        <v>#DIV/0!</v>
      </c>
      <c r="H1146" s="136">
        <f t="shared" si="172"/>
        <v>22700</v>
      </c>
      <c r="I1146" t="e">
        <f>SQRT(($C$5/2)^2-($C$5/2)^2*'(OLD) bottom seam length'!H1146^2/($C$6/2)^2)</f>
        <v>#DIV/0!</v>
      </c>
      <c r="K1146" s="136">
        <f t="shared" si="173"/>
        <v>22700</v>
      </c>
      <c r="L1146" t="e">
        <f>SQRT(($C$5/2)^2-($C$5/2)^2*'(OLD) bottom seam length'!K1146^2/($C$6/2)^2)</f>
        <v>#DIV/0!</v>
      </c>
      <c r="O1146" s="136">
        <f t="shared" si="174"/>
        <v>22700</v>
      </c>
      <c r="P1146" t="b">
        <f t="shared" si="175"/>
        <v>0</v>
      </c>
      <c r="T1146" s="136">
        <f t="shared" si="176"/>
        <v>22680</v>
      </c>
      <c r="U1146" t="e">
        <f>SQRT(($U$6/2)^2-($U$6/2)^2*'(OLD) bottom seam length'!T1146^2/($U$7/2)^2)</f>
        <v>#VALUE!</v>
      </c>
      <c r="W1146" s="136">
        <f t="shared" si="177"/>
        <v>22680</v>
      </c>
      <c r="X1146" t="e">
        <f>SQRT(($U$6/2)^2-($U$6/2)^2*'(OLD) bottom seam length'!W1146^2/($U$7/2)^2)</f>
        <v>#VALUE!</v>
      </c>
      <c r="Z1146" s="136">
        <f t="shared" si="178"/>
        <v>22680</v>
      </c>
      <c r="AA1146" t="e">
        <f>SQRT(($U$6/2)^2-($U$6/2)^2*'(OLD) bottom seam length'!Z1146^2/($U$7/2)^2)</f>
        <v>#VALUE!</v>
      </c>
      <c r="AC1146" s="136">
        <f t="shared" si="179"/>
        <v>22680</v>
      </c>
      <c r="AD1146" t="e">
        <f>SQRT(($U$6/2)^2-($U$6/2)^2*'(OLD) bottom seam length'!AC1146^2/($U$7/2)^2)</f>
        <v>#VALUE!</v>
      </c>
    </row>
    <row r="1147" spans="2:30">
      <c r="B1147" s="136">
        <f t="shared" si="170"/>
        <v>22720</v>
      </c>
      <c r="C1147" t="e">
        <f>SQRT(($C$5/2)^2-($C$5/2)^2*'(OLD) bottom seam length'!B1147^2/($C$6/2)^2)</f>
        <v>#DIV/0!</v>
      </c>
      <c r="E1147" s="136">
        <f t="shared" si="171"/>
        <v>22720</v>
      </c>
      <c r="F1147" t="e">
        <f>SQRT(($C$5/2)^2-($C$5/2)^2*'(OLD) bottom seam length'!E1147^2/($C$6/2)^2)</f>
        <v>#DIV/0!</v>
      </c>
      <c r="H1147" s="136">
        <f t="shared" si="172"/>
        <v>22720</v>
      </c>
      <c r="I1147" t="e">
        <f>SQRT(($C$5/2)^2-($C$5/2)^2*'(OLD) bottom seam length'!H1147^2/($C$6/2)^2)</f>
        <v>#DIV/0!</v>
      </c>
      <c r="K1147" s="136">
        <f t="shared" si="173"/>
        <v>22720</v>
      </c>
      <c r="L1147" t="e">
        <f>SQRT(($C$5/2)^2-($C$5/2)^2*'(OLD) bottom seam length'!K1147^2/($C$6/2)^2)</f>
        <v>#DIV/0!</v>
      </c>
      <c r="O1147" s="136">
        <f t="shared" si="174"/>
        <v>22720</v>
      </c>
      <c r="P1147" t="b">
        <f t="shared" si="175"/>
        <v>0</v>
      </c>
      <c r="T1147" s="136">
        <f t="shared" si="176"/>
        <v>22700</v>
      </c>
      <c r="U1147" t="e">
        <f>SQRT(($U$6/2)^2-($U$6/2)^2*'(OLD) bottom seam length'!T1147^2/($U$7/2)^2)</f>
        <v>#VALUE!</v>
      </c>
      <c r="W1147" s="136">
        <f t="shared" si="177"/>
        <v>22700</v>
      </c>
      <c r="X1147" t="e">
        <f>SQRT(($U$6/2)^2-($U$6/2)^2*'(OLD) bottom seam length'!W1147^2/($U$7/2)^2)</f>
        <v>#VALUE!</v>
      </c>
      <c r="Z1147" s="136">
        <f t="shared" si="178"/>
        <v>22700</v>
      </c>
      <c r="AA1147" t="e">
        <f>SQRT(($U$6/2)^2-($U$6/2)^2*'(OLD) bottom seam length'!Z1147^2/($U$7/2)^2)</f>
        <v>#VALUE!</v>
      </c>
      <c r="AC1147" s="136">
        <f t="shared" si="179"/>
        <v>22700</v>
      </c>
      <c r="AD1147" t="e">
        <f>SQRT(($U$6/2)^2-($U$6/2)^2*'(OLD) bottom seam length'!AC1147^2/($U$7/2)^2)</f>
        <v>#VALUE!</v>
      </c>
    </row>
    <row r="1148" spans="2:30">
      <c r="B1148" s="136">
        <f t="shared" si="170"/>
        <v>22740</v>
      </c>
      <c r="C1148" t="e">
        <f>SQRT(($C$5/2)^2-($C$5/2)^2*'(OLD) bottom seam length'!B1148^2/($C$6/2)^2)</f>
        <v>#DIV/0!</v>
      </c>
      <c r="E1148" s="136">
        <f t="shared" si="171"/>
        <v>22740</v>
      </c>
      <c r="F1148" t="e">
        <f>SQRT(($C$5/2)^2-($C$5/2)^2*'(OLD) bottom seam length'!E1148^2/($C$6/2)^2)</f>
        <v>#DIV/0!</v>
      </c>
      <c r="H1148" s="136">
        <f t="shared" si="172"/>
        <v>22740</v>
      </c>
      <c r="I1148" t="e">
        <f>SQRT(($C$5/2)^2-($C$5/2)^2*'(OLD) bottom seam length'!H1148^2/($C$6/2)^2)</f>
        <v>#DIV/0!</v>
      </c>
      <c r="K1148" s="136">
        <f t="shared" si="173"/>
        <v>22740</v>
      </c>
      <c r="L1148" t="e">
        <f>SQRT(($C$5/2)^2-($C$5/2)^2*'(OLD) bottom seam length'!K1148^2/($C$6/2)^2)</f>
        <v>#DIV/0!</v>
      </c>
      <c r="O1148" s="136">
        <f t="shared" si="174"/>
        <v>22740</v>
      </c>
      <c r="P1148" t="b">
        <f t="shared" si="175"/>
        <v>0</v>
      </c>
      <c r="T1148" s="136">
        <f t="shared" si="176"/>
        <v>22720</v>
      </c>
      <c r="U1148" t="e">
        <f>SQRT(($U$6/2)^2-($U$6/2)^2*'(OLD) bottom seam length'!T1148^2/($U$7/2)^2)</f>
        <v>#VALUE!</v>
      </c>
      <c r="W1148" s="136">
        <f t="shared" si="177"/>
        <v>22720</v>
      </c>
      <c r="X1148" t="e">
        <f>SQRT(($U$6/2)^2-($U$6/2)^2*'(OLD) bottom seam length'!W1148^2/($U$7/2)^2)</f>
        <v>#VALUE!</v>
      </c>
      <c r="Z1148" s="136">
        <f t="shared" si="178"/>
        <v>22720</v>
      </c>
      <c r="AA1148" t="e">
        <f>SQRT(($U$6/2)^2-($U$6/2)^2*'(OLD) bottom seam length'!Z1148^2/($U$7/2)^2)</f>
        <v>#VALUE!</v>
      </c>
      <c r="AC1148" s="136">
        <f t="shared" si="179"/>
        <v>22720</v>
      </c>
      <c r="AD1148" t="e">
        <f>SQRT(($U$6/2)^2-($U$6/2)^2*'(OLD) bottom seam length'!AC1148^2/($U$7/2)^2)</f>
        <v>#VALUE!</v>
      </c>
    </row>
    <row r="1149" spans="2:30">
      <c r="B1149" s="136">
        <f t="shared" si="170"/>
        <v>22760</v>
      </c>
      <c r="C1149" t="e">
        <f>SQRT(($C$5/2)^2-($C$5/2)^2*'(OLD) bottom seam length'!B1149^2/($C$6/2)^2)</f>
        <v>#DIV/0!</v>
      </c>
      <c r="E1149" s="136">
        <f t="shared" si="171"/>
        <v>22760</v>
      </c>
      <c r="F1149" t="e">
        <f>SQRT(($C$5/2)^2-($C$5/2)^2*'(OLD) bottom seam length'!E1149^2/($C$6/2)^2)</f>
        <v>#DIV/0!</v>
      </c>
      <c r="H1149" s="136">
        <f t="shared" si="172"/>
        <v>22760</v>
      </c>
      <c r="I1149" t="e">
        <f>SQRT(($C$5/2)^2-($C$5/2)^2*'(OLD) bottom seam length'!H1149^2/($C$6/2)^2)</f>
        <v>#DIV/0!</v>
      </c>
      <c r="K1149" s="136">
        <f t="shared" si="173"/>
        <v>22760</v>
      </c>
      <c r="L1149" t="e">
        <f>SQRT(($C$5/2)^2-($C$5/2)^2*'(OLD) bottom seam length'!K1149^2/($C$6/2)^2)</f>
        <v>#DIV/0!</v>
      </c>
      <c r="O1149" s="136">
        <f t="shared" si="174"/>
        <v>22760</v>
      </c>
      <c r="P1149" t="b">
        <f t="shared" si="175"/>
        <v>0</v>
      </c>
      <c r="T1149" s="136">
        <f t="shared" si="176"/>
        <v>22740</v>
      </c>
      <c r="U1149" t="e">
        <f>SQRT(($U$6/2)^2-($U$6/2)^2*'(OLD) bottom seam length'!T1149^2/($U$7/2)^2)</f>
        <v>#VALUE!</v>
      </c>
      <c r="W1149" s="136">
        <f t="shared" si="177"/>
        <v>22740</v>
      </c>
      <c r="X1149" t="e">
        <f>SQRT(($U$6/2)^2-($U$6/2)^2*'(OLD) bottom seam length'!W1149^2/($U$7/2)^2)</f>
        <v>#VALUE!</v>
      </c>
      <c r="Z1149" s="136">
        <f t="shared" si="178"/>
        <v>22740</v>
      </c>
      <c r="AA1149" t="e">
        <f>SQRT(($U$6/2)^2-($U$6/2)^2*'(OLD) bottom seam length'!Z1149^2/($U$7/2)^2)</f>
        <v>#VALUE!</v>
      </c>
      <c r="AC1149" s="136">
        <f t="shared" si="179"/>
        <v>22740</v>
      </c>
      <c r="AD1149" t="e">
        <f>SQRT(($U$6/2)^2-($U$6/2)^2*'(OLD) bottom seam length'!AC1149^2/($U$7/2)^2)</f>
        <v>#VALUE!</v>
      </c>
    </row>
    <row r="1150" spans="2:30">
      <c r="B1150" s="136">
        <f t="shared" si="170"/>
        <v>22780</v>
      </c>
      <c r="C1150" t="e">
        <f>SQRT(($C$5/2)^2-($C$5/2)^2*'(OLD) bottom seam length'!B1150^2/($C$6/2)^2)</f>
        <v>#DIV/0!</v>
      </c>
      <c r="E1150" s="136">
        <f t="shared" si="171"/>
        <v>22780</v>
      </c>
      <c r="F1150" t="e">
        <f>SQRT(($C$5/2)^2-($C$5/2)^2*'(OLD) bottom seam length'!E1150^2/($C$6/2)^2)</f>
        <v>#DIV/0!</v>
      </c>
      <c r="H1150" s="136">
        <f t="shared" si="172"/>
        <v>22780</v>
      </c>
      <c r="I1150" t="e">
        <f>SQRT(($C$5/2)^2-($C$5/2)^2*'(OLD) bottom seam length'!H1150^2/($C$6/2)^2)</f>
        <v>#DIV/0!</v>
      </c>
      <c r="K1150" s="136">
        <f t="shared" si="173"/>
        <v>22780</v>
      </c>
      <c r="L1150" t="e">
        <f>SQRT(($C$5/2)^2-($C$5/2)^2*'(OLD) bottom seam length'!K1150^2/($C$6/2)^2)</f>
        <v>#DIV/0!</v>
      </c>
      <c r="O1150" s="136">
        <f t="shared" si="174"/>
        <v>22780</v>
      </c>
      <c r="P1150" t="b">
        <f t="shared" si="175"/>
        <v>0</v>
      </c>
      <c r="T1150" s="136">
        <f t="shared" si="176"/>
        <v>22760</v>
      </c>
      <c r="U1150" t="e">
        <f>SQRT(($U$6/2)^2-($U$6/2)^2*'(OLD) bottom seam length'!T1150^2/($U$7/2)^2)</f>
        <v>#VALUE!</v>
      </c>
      <c r="W1150" s="136">
        <f t="shared" si="177"/>
        <v>22760</v>
      </c>
      <c r="X1150" t="e">
        <f>SQRT(($U$6/2)^2-($U$6/2)^2*'(OLD) bottom seam length'!W1150^2/($U$7/2)^2)</f>
        <v>#VALUE!</v>
      </c>
      <c r="Z1150" s="136">
        <f t="shared" si="178"/>
        <v>22760</v>
      </c>
      <c r="AA1150" t="e">
        <f>SQRT(($U$6/2)^2-($U$6/2)^2*'(OLD) bottom seam length'!Z1150^2/($U$7/2)^2)</f>
        <v>#VALUE!</v>
      </c>
      <c r="AC1150" s="136">
        <f t="shared" si="179"/>
        <v>22760</v>
      </c>
      <c r="AD1150" t="e">
        <f>SQRT(($U$6/2)^2-($U$6/2)^2*'(OLD) bottom seam length'!AC1150^2/($U$7/2)^2)</f>
        <v>#VALUE!</v>
      </c>
    </row>
    <row r="1151" spans="2:30">
      <c r="B1151" s="136">
        <f t="shared" si="170"/>
        <v>22800</v>
      </c>
      <c r="C1151" t="e">
        <f>SQRT(($C$5/2)^2-($C$5/2)^2*'(OLD) bottom seam length'!B1151^2/($C$6/2)^2)</f>
        <v>#DIV/0!</v>
      </c>
      <c r="E1151" s="136">
        <f t="shared" si="171"/>
        <v>22800</v>
      </c>
      <c r="F1151" t="e">
        <f>SQRT(($C$5/2)^2-($C$5/2)^2*'(OLD) bottom seam length'!E1151^2/($C$6/2)^2)</f>
        <v>#DIV/0!</v>
      </c>
      <c r="H1151" s="136">
        <f t="shared" si="172"/>
        <v>22800</v>
      </c>
      <c r="I1151" t="e">
        <f>SQRT(($C$5/2)^2-($C$5/2)^2*'(OLD) bottom seam length'!H1151^2/($C$6/2)^2)</f>
        <v>#DIV/0!</v>
      </c>
      <c r="K1151" s="136">
        <f t="shared" si="173"/>
        <v>22800</v>
      </c>
      <c r="L1151" t="e">
        <f>SQRT(($C$5/2)^2-($C$5/2)^2*'(OLD) bottom seam length'!K1151^2/($C$6/2)^2)</f>
        <v>#DIV/0!</v>
      </c>
      <c r="O1151" s="136">
        <f t="shared" si="174"/>
        <v>22800</v>
      </c>
      <c r="P1151" t="b">
        <f t="shared" si="175"/>
        <v>0</v>
      </c>
      <c r="T1151" s="136">
        <f t="shared" si="176"/>
        <v>22780</v>
      </c>
      <c r="U1151" t="e">
        <f>SQRT(($U$6/2)^2-($U$6/2)^2*'(OLD) bottom seam length'!T1151^2/($U$7/2)^2)</f>
        <v>#VALUE!</v>
      </c>
      <c r="W1151" s="136">
        <f t="shared" si="177"/>
        <v>22780</v>
      </c>
      <c r="X1151" t="e">
        <f>SQRT(($U$6/2)^2-($U$6/2)^2*'(OLD) bottom seam length'!W1151^2/($U$7/2)^2)</f>
        <v>#VALUE!</v>
      </c>
      <c r="Z1151" s="136">
        <f t="shared" si="178"/>
        <v>22780</v>
      </c>
      <c r="AA1151" t="e">
        <f>SQRT(($U$6/2)^2-($U$6/2)^2*'(OLD) bottom seam length'!Z1151^2/($U$7/2)^2)</f>
        <v>#VALUE!</v>
      </c>
      <c r="AC1151" s="136">
        <f t="shared" si="179"/>
        <v>22780</v>
      </c>
      <c r="AD1151" t="e">
        <f>SQRT(($U$6/2)^2-($U$6/2)^2*'(OLD) bottom seam length'!AC1151^2/($U$7/2)^2)</f>
        <v>#VALUE!</v>
      </c>
    </row>
    <row r="1152" spans="2:30">
      <c r="B1152" s="136">
        <f t="shared" si="170"/>
        <v>22820</v>
      </c>
      <c r="C1152" t="e">
        <f>SQRT(($C$5/2)^2-($C$5/2)^2*'(OLD) bottom seam length'!B1152^2/($C$6/2)^2)</f>
        <v>#DIV/0!</v>
      </c>
      <c r="E1152" s="136">
        <f t="shared" si="171"/>
        <v>22820</v>
      </c>
      <c r="F1152" t="e">
        <f>SQRT(($C$5/2)^2-($C$5/2)^2*'(OLD) bottom seam length'!E1152^2/($C$6/2)^2)</f>
        <v>#DIV/0!</v>
      </c>
      <c r="H1152" s="136">
        <f t="shared" si="172"/>
        <v>22820</v>
      </c>
      <c r="I1152" t="e">
        <f>SQRT(($C$5/2)^2-($C$5/2)^2*'(OLD) bottom seam length'!H1152^2/($C$6/2)^2)</f>
        <v>#DIV/0!</v>
      </c>
      <c r="K1152" s="136">
        <f t="shared" si="173"/>
        <v>22820</v>
      </c>
      <c r="L1152" t="e">
        <f>SQRT(($C$5/2)^2-($C$5/2)^2*'(OLD) bottom seam length'!K1152^2/($C$6/2)^2)</f>
        <v>#DIV/0!</v>
      </c>
      <c r="O1152" s="136">
        <f t="shared" si="174"/>
        <v>22820</v>
      </c>
      <c r="P1152" t="b">
        <f t="shared" si="175"/>
        <v>0</v>
      </c>
      <c r="T1152" s="136">
        <f t="shared" si="176"/>
        <v>22800</v>
      </c>
      <c r="U1152" t="e">
        <f>SQRT(($U$6/2)^2-($U$6/2)^2*'(OLD) bottom seam length'!T1152^2/($U$7/2)^2)</f>
        <v>#VALUE!</v>
      </c>
      <c r="W1152" s="136">
        <f t="shared" si="177"/>
        <v>22800</v>
      </c>
      <c r="X1152" t="e">
        <f>SQRT(($U$6/2)^2-($U$6/2)^2*'(OLD) bottom seam length'!W1152^2/($U$7/2)^2)</f>
        <v>#VALUE!</v>
      </c>
      <c r="Z1152" s="136">
        <f t="shared" si="178"/>
        <v>22800</v>
      </c>
      <c r="AA1152" t="e">
        <f>SQRT(($U$6/2)^2-($U$6/2)^2*'(OLD) bottom seam length'!Z1152^2/($U$7/2)^2)</f>
        <v>#VALUE!</v>
      </c>
      <c r="AC1152" s="136">
        <f t="shared" si="179"/>
        <v>22800</v>
      </c>
      <c r="AD1152" t="e">
        <f>SQRT(($U$6/2)^2-($U$6/2)^2*'(OLD) bottom seam length'!AC1152^2/($U$7/2)^2)</f>
        <v>#VALUE!</v>
      </c>
    </row>
    <row r="1153" spans="2:30">
      <c r="B1153" s="136">
        <f t="shared" si="170"/>
        <v>22840</v>
      </c>
      <c r="C1153" t="e">
        <f>SQRT(($C$5/2)^2-($C$5/2)^2*'(OLD) bottom seam length'!B1153^2/($C$6/2)^2)</f>
        <v>#DIV/0!</v>
      </c>
      <c r="E1153" s="136">
        <f t="shared" si="171"/>
        <v>22840</v>
      </c>
      <c r="F1153" t="e">
        <f>SQRT(($C$5/2)^2-($C$5/2)^2*'(OLD) bottom seam length'!E1153^2/($C$6/2)^2)</f>
        <v>#DIV/0!</v>
      </c>
      <c r="H1153" s="136">
        <f t="shared" si="172"/>
        <v>22840</v>
      </c>
      <c r="I1153" t="e">
        <f>SQRT(($C$5/2)^2-($C$5/2)^2*'(OLD) bottom seam length'!H1153^2/($C$6/2)^2)</f>
        <v>#DIV/0!</v>
      </c>
      <c r="K1153" s="136">
        <f t="shared" si="173"/>
        <v>22840</v>
      </c>
      <c r="L1153" t="e">
        <f>SQRT(($C$5/2)^2-($C$5/2)^2*'(OLD) bottom seam length'!K1153^2/($C$6/2)^2)</f>
        <v>#DIV/0!</v>
      </c>
      <c r="O1153" s="136">
        <f t="shared" si="174"/>
        <v>22840</v>
      </c>
      <c r="P1153" t="b">
        <f t="shared" si="175"/>
        <v>0</v>
      </c>
      <c r="T1153" s="136">
        <f t="shared" si="176"/>
        <v>22820</v>
      </c>
      <c r="U1153" t="e">
        <f>SQRT(($U$6/2)^2-($U$6/2)^2*'(OLD) bottom seam length'!T1153^2/($U$7/2)^2)</f>
        <v>#VALUE!</v>
      </c>
      <c r="W1153" s="136">
        <f t="shared" si="177"/>
        <v>22820</v>
      </c>
      <c r="X1153" t="e">
        <f>SQRT(($U$6/2)^2-($U$6/2)^2*'(OLD) bottom seam length'!W1153^2/($U$7/2)^2)</f>
        <v>#VALUE!</v>
      </c>
      <c r="Z1153" s="136">
        <f t="shared" si="178"/>
        <v>22820</v>
      </c>
      <c r="AA1153" t="e">
        <f>SQRT(($U$6/2)^2-($U$6/2)^2*'(OLD) bottom seam length'!Z1153^2/($U$7/2)^2)</f>
        <v>#VALUE!</v>
      </c>
      <c r="AC1153" s="136">
        <f t="shared" si="179"/>
        <v>22820</v>
      </c>
      <c r="AD1153" t="e">
        <f>SQRT(($U$6/2)^2-($U$6/2)^2*'(OLD) bottom seam length'!AC1153^2/($U$7/2)^2)</f>
        <v>#VALUE!</v>
      </c>
    </row>
    <row r="1154" spans="2:30">
      <c r="B1154" s="136">
        <f t="shared" si="170"/>
        <v>22860</v>
      </c>
      <c r="C1154" t="e">
        <f>SQRT(($C$5/2)^2-($C$5/2)^2*'(OLD) bottom seam length'!B1154^2/($C$6/2)^2)</f>
        <v>#DIV/0!</v>
      </c>
      <c r="E1154" s="136">
        <f t="shared" si="171"/>
        <v>22860</v>
      </c>
      <c r="F1154" t="e">
        <f>SQRT(($C$5/2)^2-($C$5/2)^2*'(OLD) bottom seam length'!E1154^2/($C$6/2)^2)</f>
        <v>#DIV/0!</v>
      </c>
      <c r="H1154" s="136">
        <f t="shared" si="172"/>
        <v>22860</v>
      </c>
      <c r="I1154" t="e">
        <f>SQRT(($C$5/2)^2-($C$5/2)^2*'(OLD) bottom seam length'!H1154^2/($C$6/2)^2)</f>
        <v>#DIV/0!</v>
      </c>
      <c r="K1154" s="136">
        <f t="shared" si="173"/>
        <v>22860</v>
      </c>
      <c r="L1154" t="e">
        <f>SQRT(($C$5/2)^2-($C$5/2)^2*'(OLD) bottom seam length'!K1154^2/($C$6/2)^2)</f>
        <v>#DIV/0!</v>
      </c>
      <c r="O1154" s="136">
        <f t="shared" si="174"/>
        <v>22860</v>
      </c>
      <c r="P1154" t="b">
        <f t="shared" si="175"/>
        <v>0</v>
      </c>
      <c r="T1154" s="136">
        <f t="shared" si="176"/>
        <v>22840</v>
      </c>
      <c r="U1154" t="e">
        <f>SQRT(($U$6/2)^2-($U$6/2)^2*'(OLD) bottom seam length'!T1154^2/($U$7/2)^2)</f>
        <v>#VALUE!</v>
      </c>
      <c r="W1154" s="136">
        <f t="shared" si="177"/>
        <v>22840</v>
      </c>
      <c r="X1154" t="e">
        <f>SQRT(($U$6/2)^2-($U$6/2)^2*'(OLD) bottom seam length'!W1154^2/($U$7/2)^2)</f>
        <v>#VALUE!</v>
      </c>
      <c r="Z1154" s="136">
        <f t="shared" si="178"/>
        <v>22840</v>
      </c>
      <c r="AA1154" t="e">
        <f>SQRT(($U$6/2)^2-($U$6/2)^2*'(OLD) bottom seam length'!Z1154^2/($U$7/2)^2)</f>
        <v>#VALUE!</v>
      </c>
      <c r="AC1154" s="136">
        <f t="shared" si="179"/>
        <v>22840</v>
      </c>
      <c r="AD1154" t="e">
        <f>SQRT(($U$6/2)^2-($U$6/2)^2*'(OLD) bottom seam length'!AC1154^2/($U$7/2)^2)</f>
        <v>#VALUE!</v>
      </c>
    </row>
    <row r="1155" spans="2:30">
      <c r="B1155" s="136">
        <f t="shared" si="170"/>
        <v>22880</v>
      </c>
      <c r="C1155" t="e">
        <f>SQRT(($C$5/2)^2-($C$5/2)^2*'(OLD) bottom seam length'!B1155^2/($C$6/2)^2)</f>
        <v>#DIV/0!</v>
      </c>
      <c r="E1155" s="136">
        <f t="shared" si="171"/>
        <v>22880</v>
      </c>
      <c r="F1155" t="e">
        <f>SQRT(($C$5/2)^2-($C$5/2)^2*'(OLD) bottom seam length'!E1155^2/($C$6/2)^2)</f>
        <v>#DIV/0!</v>
      </c>
      <c r="H1155" s="136">
        <f t="shared" si="172"/>
        <v>22880</v>
      </c>
      <c r="I1155" t="e">
        <f>SQRT(($C$5/2)^2-($C$5/2)^2*'(OLD) bottom seam length'!H1155^2/($C$6/2)^2)</f>
        <v>#DIV/0!</v>
      </c>
      <c r="K1155" s="136">
        <f t="shared" si="173"/>
        <v>22880</v>
      </c>
      <c r="L1155" t="e">
        <f>SQRT(($C$5/2)^2-($C$5/2)^2*'(OLD) bottom seam length'!K1155^2/($C$6/2)^2)</f>
        <v>#DIV/0!</v>
      </c>
      <c r="O1155" s="136">
        <f t="shared" si="174"/>
        <v>22880</v>
      </c>
      <c r="P1155" t="b">
        <f t="shared" si="175"/>
        <v>0</v>
      </c>
      <c r="T1155" s="136">
        <f t="shared" si="176"/>
        <v>22860</v>
      </c>
      <c r="U1155" t="e">
        <f>SQRT(($U$6/2)^2-($U$6/2)^2*'(OLD) bottom seam length'!T1155^2/($U$7/2)^2)</f>
        <v>#VALUE!</v>
      </c>
      <c r="W1155" s="136">
        <f t="shared" si="177"/>
        <v>22860</v>
      </c>
      <c r="X1155" t="e">
        <f>SQRT(($U$6/2)^2-($U$6/2)^2*'(OLD) bottom seam length'!W1155^2/($U$7/2)^2)</f>
        <v>#VALUE!</v>
      </c>
      <c r="Z1155" s="136">
        <f t="shared" si="178"/>
        <v>22860</v>
      </c>
      <c r="AA1155" t="e">
        <f>SQRT(($U$6/2)^2-($U$6/2)^2*'(OLD) bottom seam length'!Z1155^2/($U$7/2)^2)</f>
        <v>#VALUE!</v>
      </c>
      <c r="AC1155" s="136">
        <f t="shared" si="179"/>
        <v>22860</v>
      </c>
      <c r="AD1155" t="e">
        <f>SQRT(($U$6/2)^2-($U$6/2)^2*'(OLD) bottom seam length'!AC1155^2/($U$7/2)^2)</f>
        <v>#VALUE!</v>
      </c>
    </row>
    <row r="1156" spans="2:30">
      <c r="B1156" s="136">
        <f t="shared" si="170"/>
        <v>22900</v>
      </c>
      <c r="C1156" t="e">
        <f>SQRT(($C$5/2)^2-($C$5/2)^2*'(OLD) bottom seam length'!B1156^2/($C$6/2)^2)</f>
        <v>#DIV/0!</v>
      </c>
      <c r="E1156" s="136">
        <f t="shared" si="171"/>
        <v>22900</v>
      </c>
      <c r="F1156" t="e">
        <f>SQRT(($C$5/2)^2-($C$5/2)^2*'(OLD) bottom seam length'!E1156^2/($C$6/2)^2)</f>
        <v>#DIV/0!</v>
      </c>
      <c r="H1156" s="136">
        <f t="shared" si="172"/>
        <v>22900</v>
      </c>
      <c r="I1156" t="e">
        <f>SQRT(($C$5/2)^2-($C$5/2)^2*'(OLD) bottom seam length'!H1156^2/($C$6/2)^2)</f>
        <v>#DIV/0!</v>
      </c>
      <c r="K1156" s="136">
        <f t="shared" si="173"/>
        <v>22900</v>
      </c>
      <c r="L1156" t="e">
        <f>SQRT(($C$5/2)^2-($C$5/2)^2*'(OLD) bottom seam length'!K1156^2/($C$6/2)^2)</f>
        <v>#DIV/0!</v>
      </c>
      <c r="O1156" s="136">
        <f t="shared" si="174"/>
        <v>22900</v>
      </c>
      <c r="P1156" t="b">
        <f t="shared" si="175"/>
        <v>0</v>
      </c>
      <c r="T1156" s="136">
        <f t="shared" si="176"/>
        <v>22880</v>
      </c>
      <c r="U1156" t="e">
        <f>SQRT(($U$6/2)^2-($U$6/2)^2*'(OLD) bottom seam length'!T1156^2/($U$7/2)^2)</f>
        <v>#VALUE!</v>
      </c>
      <c r="W1156" s="136">
        <f t="shared" si="177"/>
        <v>22880</v>
      </c>
      <c r="X1156" t="e">
        <f>SQRT(($U$6/2)^2-($U$6/2)^2*'(OLD) bottom seam length'!W1156^2/($U$7/2)^2)</f>
        <v>#VALUE!</v>
      </c>
      <c r="Z1156" s="136">
        <f t="shared" si="178"/>
        <v>22880</v>
      </c>
      <c r="AA1156" t="e">
        <f>SQRT(($U$6/2)^2-($U$6/2)^2*'(OLD) bottom seam length'!Z1156^2/($U$7/2)^2)</f>
        <v>#VALUE!</v>
      </c>
      <c r="AC1156" s="136">
        <f t="shared" si="179"/>
        <v>22880</v>
      </c>
      <c r="AD1156" t="e">
        <f>SQRT(($U$6/2)^2-($U$6/2)^2*'(OLD) bottom seam length'!AC1156^2/($U$7/2)^2)</f>
        <v>#VALUE!</v>
      </c>
    </row>
    <row r="1157" spans="2:30">
      <c r="B1157" s="136">
        <f t="shared" si="170"/>
        <v>22920</v>
      </c>
      <c r="C1157" t="e">
        <f>SQRT(($C$5/2)^2-($C$5/2)^2*'(OLD) bottom seam length'!B1157^2/($C$6/2)^2)</f>
        <v>#DIV/0!</v>
      </c>
      <c r="E1157" s="136">
        <f t="shared" si="171"/>
        <v>22920</v>
      </c>
      <c r="F1157" t="e">
        <f>SQRT(($C$5/2)^2-($C$5/2)^2*'(OLD) bottom seam length'!E1157^2/($C$6/2)^2)</f>
        <v>#DIV/0!</v>
      </c>
      <c r="H1157" s="136">
        <f t="shared" si="172"/>
        <v>22920</v>
      </c>
      <c r="I1157" t="e">
        <f>SQRT(($C$5/2)^2-($C$5/2)^2*'(OLD) bottom seam length'!H1157^2/($C$6/2)^2)</f>
        <v>#DIV/0!</v>
      </c>
      <c r="K1157" s="136">
        <f t="shared" si="173"/>
        <v>22920</v>
      </c>
      <c r="L1157" t="e">
        <f>SQRT(($C$5/2)^2-($C$5/2)^2*'(OLD) bottom seam length'!K1157^2/($C$6/2)^2)</f>
        <v>#DIV/0!</v>
      </c>
      <c r="O1157" s="136">
        <f t="shared" si="174"/>
        <v>22920</v>
      </c>
      <c r="P1157" t="b">
        <f t="shared" si="175"/>
        <v>0</v>
      </c>
      <c r="T1157" s="136">
        <f t="shared" si="176"/>
        <v>22900</v>
      </c>
      <c r="U1157" t="e">
        <f>SQRT(($U$6/2)^2-($U$6/2)^2*'(OLD) bottom seam length'!T1157^2/($U$7/2)^2)</f>
        <v>#VALUE!</v>
      </c>
      <c r="W1157" s="136">
        <f t="shared" si="177"/>
        <v>22900</v>
      </c>
      <c r="X1157" t="e">
        <f>SQRT(($U$6/2)^2-($U$6/2)^2*'(OLD) bottom seam length'!W1157^2/($U$7/2)^2)</f>
        <v>#VALUE!</v>
      </c>
      <c r="Z1157" s="136">
        <f t="shared" si="178"/>
        <v>22900</v>
      </c>
      <c r="AA1157" t="e">
        <f>SQRT(($U$6/2)^2-($U$6/2)^2*'(OLD) bottom seam length'!Z1157^2/($U$7/2)^2)</f>
        <v>#VALUE!</v>
      </c>
      <c r="AC1157" s="136">
        <f t="shared" si="179"/>
        <v>22900</v>
      </c>
      <c r="AD1157" t="e">
        <f>SQRT(($U$6/2)^2-($U$6/2)^2*'(OLD) bottom seam length'!AC1157^2/($U$7/2)^2)</f>
        <v>#VALUE!</v>
      </c>
    </row>
    <row r="1158" spans="2:30">
      <c r="B1158" s="136">
        <f t="shared" si="170"/>
        <v>22940</v>
      </c>
      <c r="C1158" t="e">
        <f>SQRT(($C$5/2)^2-($C$5/2)^2*'(OLD) bottom seam length'!B1158^2/($C$6/2)^2)</f>
        <v>#DIV/0!</v>
      </c>
      <c r="E1158" s="136">
        <f t="shared" si="171"/>
        <v>22940</v>
      </c>
      <c r="F1158" t="e">
        <f>SQRT(($C$5/2)^2-($C$5/2)^2*'(OLD) bottom seam length'!E1158^2/($C$6/2)^2)</f>
        <v>#DIV/0!</v>
      </c>
      <c r="H1158" s="136">
        <f t="shared" si="172"/>
        <v>22940</v>
      </c>
      <c r="I1158" t="e">
        <f>SQRT(($C$5/2)^2-($C$5/2)^2*'(OLD) bottom seam length'!H1158^2/($C$6/2)^2)</f>
        <v>#DIV/0!</v>
      </c>
      <c r="K1158" s="136">
        <f t="shared" si="173"/>
        <v>22940</v>
      </c>
      <c r="L1158" t="e">
        <f>SQRT(($C$5/2)^2-($C$5/2)^2*'(OLD) bottom seam length'!K1158^2/($C$6/2)^2)</f>
        <v>#DIV/0!</v>
      </c>
      <c r="O1158" s="136">
        <f t="shared" si="174"/>
        <v>22940</v>
      </c>
      <c r="P1158" t="b">
        <f t="shared" si="175"/>
        <v>0</v>
      </c>
      <c r="T1158" s="136">
        <f t="shared" si="176"/>
        <v>22920</v>
      </c>
      <c r="U1158" t="e">
        <f>SQRT(($U$6/2)^2-($U$6/2)^2*'(OLD) bottom seam length'!T1158^2/($U$7/2)^2)</f>
        <v>#VALUE!</v>
      </c>
      <c r="W1158" s="136">
        <f t="shared" si="177"/>
        <v>22920</v>
      </c>
      <c r="X1158" t="e">
        <f>SQRT(($U$6/2)^2-($U$6/2)^2*'(OLD) bottom seam length'!W1158^2/($U$7/2)^2)</f>
        <v>#VALUE!</v>
      </c>
      <c r="Z1158" s="136">
        <f t="shared" si="178"/>
        <v>22920</v>
      </c>
      <c r="AA1158" t="e">
        <f>SQRT(($U$6/2)^2-($U$6/2)^2*'(OLD) bottom seam length'!Z1158^2/($U$7/2)^2)</f>
        <v>#VALUE!</v>
      </c>
      <c r="AC1158" s="136">
        <f t="shared" si="179"/>
        <v>22920</v>
      </c>
      <c r="AD1158" t="e">
        <f>SQRT(($U$6/2)^2-($U$6/2)^2*'(OLD) bottom seam length'!AC1158^2/($U$7/2)^2)</f>
        <v>#VALUE!</v>
      </c>
    </row>
    <row r="1159" spans="2:30">
      <c r="B1159" s="136">
        <f t="shared" si="170"/>
        <v>22960</v>
      </c>
      <c r="C1159" t="e">
        <f>SQRT(($C$5/2)^2-($C$5/2)^2*'(OLD) bottom seam length'!B1159^2/($C$6/2)^2)</f>
        <v>#DIV/0!</v>
      </c>
      <c r="E1159" s="136">
        <f t="shared" si="171"/>
        <v>22960</v>
      </c>
      <c r="F1159" t="e">
        <f>SQRT(($C$5/2)^2-($C$5/2)^2*'(OLD) bottom seam length'!E1159^2/($C$6/2)^2)</f>
        <v>#DIV/0!</v>
      </c>
      <c r="H1159" s="136">
        <f t="shared" si="172"/>
        <v>22960</v>
      </c>
      <c r="I1159" t="e">
        <f>SQRT(($C$5/2)^2-($C$5/2)^2*'(OLD) bottom seam length'!H1159^2/($C$6/2)^2)</f>
        <v>#DIV/0!</v>
      </c>
      <c r="K1159" s="136">
        <f t="shared" si="173"/>
        <v>22960</v>
      </c>
      <c r="L1159" t="e">
        <f>SQRT(($C$5/2)^2-($C$5/2)^2*'(OLD) bottom seam length'!K1159^2/($C$6/2)^2)</f>
        <v>#DIV/0!</v>
      </c>
      <c r="O1159" s="136">
        <f t="shared" si="174"/>
        <v>22960</v>
      </c>
      <c r="P1159" t="b">
        <f t="shared" si="175"/>
        <v>0</v>
      </c>
      <c r="T1159" s="136">
        <f t="shared" si="176"/>
        <v>22940</v>
      </c>
      <c r="U1159" t="e">
        <f>SQRT(($U$6/2)^2-($U$6/2)^2*'(OLD) bottom seam length'!T1159^2/($U$7/2)^2)</f>
        <v>#VALUE!</v>
      </c>
      <c r="W1159" s="136">
        <f t="shared" si="177"/>
        <v>22940</v>
      </c>
      <c r="X1159" t="e">
        <f>SQRT(($U$6/2)^2-($U$6/2)^2*'(OLD) bottom seam length'!W1159^2/($U$7/2)^2)</f>
        <v>#VALUE!</v>
      </c>
      <c r="Z1159" s="136">
        <f t="shared" si="178"/>
        <v>22940</v>
      </c>
      <c r="AA1159" t="e">
        <f>SQRT(($U$6/2)^2-($U$6/2)^2*'(OLD) bottom seam length'!Z1159^2/($U$7/2)^2)</f>
        <v>#VALUE!</v>
      </c>
      <c r="AC1159" s="136">
        <f t="shared" si="179"/>
        <v>22940</v>
      </c>
      <c r="AD1159" t="e">
        <f>SQRT(($U$6/2)^2-($U$6/2)^2*'(OLD) bottom seam length'!AC1159^2/($U$7/2)^2)</f>
        <v>#VALUE!</v>
      </c>
    </row>
    <row r="1160" spans="2:30">
      <c r="B1160" s="136">
        <f t="shared" si="170"/>
        <v>22980</v>
      </c>
      <c r="C1160" t="e">
        <f>SQRT(($C$5/2)^2-($C$5/2)^2*'(OLD) bottom seam length'!B1160^2/($C$6/2)^2)</f>
        <v>#DIV/0!</v>
      </c>
      <c r="E1160" s="136">
        <f t="shared" si="171"/>
        <v>22980</v>
      </c>
      <c r="F1160" t="e">
        <f>SQRT(($C$5/2)^2-($C$5/2)^2*'(OLD) bottom seam length'!E1160^2/($C$6/2)^2)</f>
        <v>#DIV/0!</v>
      </c>
      <c r="H1160" s="136">
        <f t="shared" si="172"/>
        <v>22980</v>
      </c>
      <c r="I1160" t="e">
        <f>SQRT(($C$5/2)^2-($C$5/2)^2*'(OLD) bottom seam length'!H1160^2/($C$6/2)^2)</f>
        <v>#DIV/0!</v>
      </c>
      <c r="K1160" s="136">
        <f t="shared" si="173"/>
        <v>22980</v>
      </c>
      <c r="L1160" t="e">
        <f>SQRT(($C$5/2)^2-($C$5/2)^2*'(OLD) bottom seam length'!K1160^2/($C$6/2)^2)</f>
        <v>#DIV/0!</v>
      </c>
      <c r="O1160" s="136">
        <f t="shared" si="174"/>
        <v>22980</v>
      </c>
      <c r="P1160" t="b">
        <f t="shared" si="175"/>
        <v>0</v>
      </c>
      <c r="T1160" s="136">
        <f t="shared" si="176"/>
        <v>22960</v>
      </c>
      <c r="U1160" t="e">
        <f>SQRT(($U$6/2)^2-($U$6/2)^2*'(OLD) bottom seam length'!T1160^2/($U$7/2)^2)</f>
        <v>#VALUE!</v>
      </c>
      <c r="W1160" s="136">
        <f t="shared" si="177"/>
        <v>22960</v>
      </c>
      <c r="X1160" t="e">
        <f>SQRT(($U$6/2)^2-($U$6/2)^2*'(OLD) bottom seam length'!W1160^2/($U$7/2)^2)</f>
        <v>#VALUE!</v>
      </c>
      <c r="Z1160" s="136">
        <f t="shared" si="178"/>
        <v>22960</v>
      </c>
      <c r="AA1160" t="e">
        <f>SQRT(($U$6/2)^2-($U$6/2)^2*'(OLD) bottom seam length'!Z1160^2/($U$7/2)^2)</f>
        <v>#VALUE!</v>
      </c>
      <c r="AC1160" s="136">
        <f t="shared" si="179"/>
        <v>22960</v>
      </c>
      <c r="AD1160" t="e">
        <f>SQRT(($U$6/2)^2-($U$6/2)^2*'(OLD) bottom seam length'!AC1160^2/($U$7/2)^2)</f>
        <v>#VALUE!</v>
      </c>
    </row>
    <row r="1161" spans="2:30">
      <c r="B1161" s="136">
        <f t="shared" si="170"/>
        <v>23000</v>
      </c>
      <c r="C1161" t="e">
        <f>SQRT(($C$5/2)^2-($C$5/2)^2*'(OLD) bottom seam length'!B1161^2/($C$6/2)^2)</f>
        <v>#DIV/0!</v>
      </c>
      <c r="E1161" s="136">
        <f t="shared" si="171"/>
        <v>23000</v>
      </c>
      <c r="F1161" t="e">
        <f>SQRT(($C$5/2)^2-($C$5/2)^2*'(OLD) bottom seam length'!E1161^2/($C$6/2)^2)</f>
        <v>#DIV/0!</v>
      </c>
      <c r="H1161" s="136">
        <f t="shared" si="172"/>
        <v>23000</v>
      </c>
      <c r="I1161" t="e">
        <f>SQRT(($C$5/2)^2-($C$5/2)^2*'(OLD) bottom seam length'!H1161^2/($C$6/2)^2)</f>
        <v>#DIV/0!</v>
      </c>
      <c r="K1161" s="136">
        <f t="shared" si="173"/>
        <v>23000</v>
      </c>
      <c r="L1161" t="e">
        <f>SQRT(($C$5/2)^2-($C$5/2)^2*'(OLD) bottom seam length'!K1161^2/($C$6/2)^2)</f>
        <v>#DIV/0!</v>
      </c>
      <c r="O1161" s="136">
        <f t="shared" si="174"/>
        <v>23000</v>
      </c>
      <c r="P1161" t="b">
        <f t="shared" si="175"/>
        <v>0</v>
      </c>
      <c r="T1161" s="136">
        <f t="shared" si="176"/>
        <v>22980</v>
      </c>
      <c r="U1161" t="e">
        <f>SQRT(($U$6/2)^2-($U$6/2)^2*'(OLD) bottom seam length'!T1161^2/($U$7/2)^2)</f>
        <v>#VALUE!</v>
      </c>
      <c r="W1161" s="136">
        <f t="shared" si="177"/>
        <v>22980</v>
      </c>
      <c r="X1161" t="e">
        <f>SQRT(($U$6/2)^2-($U$6/2)^2*'(OLD) bottom seam length'!W1161^2/($U$7/2)^2)</f>
        <v>#VALUE!</v>
      </c>
      <c r="Z1161" s="136">
        <f t="shared" si="178"/>
        <v>22980</v>
      </c>
      <c r="AA1161" t="e">
        <f>SQRT(($U$6/2)^2-($U$6/2)^2*'(OLD) bottom seam length'!Z1161^2/($U$7/2)^2)</f>
        <v>#VALUE!</v>
      </c>
      <c r="AC1161" s="136">
        <f t="shared" si="179"/>
        <v>22980</v>
      </c>
      <c r="AD1161" t="e">
        <f>SQRT(($U$6/2)^2-($U$6/2)^2*'(OLD) bottom seam length'!AC1161^2/($U$7/2)^2)</f>
        <v>#VALUE!</v>
      </c>
    </row>
    <row r="1162" spans="2:30">
      <c r="B1162" s="136">
        <f t="shared" si="170"/>
        <v>23020</v>
      </c>
      <c r="C1162" t="e">
        <f>SQRT(($C$5/2)^2-($C$5/2)^2*'(OLD) bottom seam length'!B1162^2/($C$6/2)^2)</f>
        <v>#DIV/0!</v>
      </c>
      <c r="E1162" s="136">
        <f t="shared" si="171"/>
        <v>23020</v>
      </c>
      <c r="F1162" t="e">
        <f>SQRT(($C$5/2)^2-($C$5/2)^2*'(OLD) bottom seam length'!E1162^2/($C$6/2)^2)</f>
        <v>#DIV/0!</v>
      </c>
      <c r="H1162" s="136">
        <f t="shared" si="172"/>
        <v>23020</v>
      </c>
      <c r="I1162" t="e">
        <f>SQRT(($C$5/2)^2-($C$5/2)^2*'(OLD) bottom seam length'!H1162^2/($C$6/2)^2)</f>
        <v>#DIV/0!</v>
      </c>
      <c r="K1162" s="136">
        <f t="shared" si="173"/>
        <v>23020</v>
      </c>
      <c r="L1162" t="e">
        <f>SQRT(($C$5/2)^2-($C$5/2)^2*'(OLD) bottom seam length'!K1162^2/($C$6/2)^2)</f>
        <v>#DIV/0!</v>
      </c>
      <c r="O1162" s="136">
        <f t="shared" si="174"/>
        <v>23020</v>
      </c>
      <c r="P1162" t="b">
        <f t="shared" si="175"/>
        <v>0</v>
      </c>
      <c r="T1162" s="136">
        <f t="shared" si="176"/>
        <v>23000</v>
      </c>
      <c r="U1162" t="e">
        <f>SQRT(($U$6/2)^2-($U$6/2)^2*'(OLD) bottom seam length'!T1162^2/($U$7/2)^2)</f>
        <v>#VALUE!</v>
      </c>
      <c r="W1162" s="136">
        <f t="shared" si="177"/>
        <v>23000</v>
      </c>
      <c r="X1162" t="e">
        <f>SQRT(($U$6/2)^2-($U$6/2)^2*'(OLD) bottom seam length'!W1162^2/($U$7/2)^2)</f>
        <v>#VALUE!</v>
      </c>
      <c r="Z1162" s="136">
        <f t="shared" si="178"/>
        <v>23000</v>
      </c>
      <c r="AA1162" t="e">
        <f>SQRT(($U$6/2)^2-($U$6/2)^2*'(OLD) bottom seam length'!Z1162^2/($U$7/2)^2)</f>
        <v>#VALUE!</v>
      </c>
      <c r="AC1162" s="136">
        <f t="shared" si="179"/>
        <v>23000</v>
      </c>
      <c r="AD1162" t="e">
        <f>SQRT(($U$6/2)^2-($U$6/2)^2*'(OLD) bottom seam length'!AC1162^2/($U$7/2)^2)</f>
        <v>#VALUE!</v>
      </c>
    </row>
    <row r="1163" spans="2:30">
      <c r="B1163" s="136">
        <f t="shared" si="170"/>
        <v>23040</v>
      </c>
      <c r="C1163" t="e">
        <f>SQRT(($C$5/2)^2-($C$5/2)^2*'(OLD) bottom seam length'!B1163^2/($C$6/2)^2)</f>
        <v>#DIV/0!</v>
      </c>
      <c r="E1163" s="136">
        <f t="shared" si="171"/>
        <v>23040</v>
      </c>
      <c r="F1163" t="e">
        <f>SQRT(($C$5/2)^2-($C$5/2)^2*'(OLD) bottom seam length'!E1163^2/($C$6/2)^2)</f>
        <v>#DIV/0!</v>
      </c>
      <c r="H1163" s="136">
        <f t="shared" si="172"/>
        <v>23040</v>
      </c>
      <c r="I1163" t="e">
        <f>SQRT(($C$5/2)^2-($C$5/2)^2*'(OLD) bottom seam length'!H1163^2/($C$6/2)^2)</f>
        <v>#DIV/0!</v>
      </c>
      <c r="K1163" s="136">
        <f t="shared" si="173"/>
        <v>23040</v>
      </c>
      <c r="L1163" t="e">
        <f>SQRT(($C$5/2)^2-($C$5/2)^2*'(OLD) bottom seam length'!K1163^2/($C$6/2)^2)</f>
        <v>#DIV/0!</v>
      </c>
      <c r="O1163" s="136">
        <f t="shared" si="174"/>
        <v>23040</v>
      </c>
      <c r="P1163" t="b">
        <f t="shared" si="175"/>
        <v>0</v>
      </c>
      <c r="T1163" s="136">
        <f t="shared" si="176"/>
        <v>23020</v>
      </c>
      <c r="U1163" t="e">
        <f>SQRT(($U$6/2)^2-($U$6/2)^2*'(OLD) bottom seam length'!T1163^2/($U$7/2)^2)</f>
        <v>#VALUE!</v>
      </c>
      <c r="W1163" s="136">
        <f t="shared" si="177"/>
        <v>23020</v>
      </c>
      <c r="X1163" t="e">
        <f>SQRT(($U$6/2)^2-($U$6/2)^2*'(OLD) bottom seam length'!W1163^2/($U$7/2)^2)</f>
        <v>#VALUE!</v>
      </c>
      <c r="Z1163" s="136">
        <f t="shared" si="178"/>
        <v>23020</v>
      </c>
      <c r="AA1163" t="e">
        <f>SQRT(($U$6/2)^2-($U$6/2)^2*'(OLD) bottom seam length'!Z1163^2/($U$7/2)^2)</f>
        <v>#VALUE!</v>
      </c>
      <c r="AC1163" s="136">
        <f t="shared" si="179"/>
        <v>23020</v>
      </c>
      <c r="AD1163" t="e">
        <f>SQRT(($U$6/2)^2-($U$6/2)^2*'(OLD) bottom seam length'!AC1163^2/($U$7/2)^2)</f>
        <v>#VALUE!</v>
      </c>
    </row>
    <row r="1164" spans="2:30">
      <c r="B1164" s="136">
        <f t="shared" ref="B1164:B1227" si="180">B1163+$C$7</f>
        <v>23060</v>
      </c>
      <c r="C1164" t="e">
        <f>SQRT(($C$5/2)^2-($C$5/2)^2*'(OLD) bottom seam length'!B1164^2/($C$6/2)^2)</f>
        <v>#DIV/0!</v>
      </c>
      <c r="E1164" s="136">
        <f t="shared" ref="E1164:E1227" si="181">E1163+$C$7</f>
        <v>23060</v>
      </c>
      <c r="F1164" t="e">
        <f>SQRT(($C$5/2)^2-($C$5/2)^2*'(OLD) bottom seam length'!E1164^2/($C$6/2)^2)</f>
        <v>#DIV/0!</v>
      </c>
      <c r="H1164" s="136">
        <f t="shared" ref="H1164:H1227" si="182">H1163+$C$7</f>
        <v>23060</v>
      </c>
      <c r="I1164" t="e">
        <f>SQRT(($C$5/2)^2-($C$5/2)^2*'(OLD) bottom seam length'!H1164^2/($C$6/2)^2)</f>
        <v>#DIV/0!</v>
      </c>
      <c r="K1164" s="136">
        <f t="shared" ref="K1164:K1227" si="183">K1163+$C$7</f>
        <v>23060</v>
      </c>
      <c r="L1164" t="e">
        <f>SQRT(($C$5/2)^2-($C$5/2)^2*'(OLD) bottom seam length'!K1164^2/($C$6/2)^2)</f>
        <v>#DIV/0!</v>
      </c>
      <c r="O1164" s="136">
        <f t="shared" ref="O1164:O1227" si="184">O1163+$C$7</f>
        <v>23060</v>
      </c>
      <c r="P1164" t="b">
        <f t="shared" ref="P1164:P1227" si="185">IF(O1164&lt;=$P$6,$P$5)</f>
        <v>0</v>
      </c>
      <c r="T1164" s="136">
        <f t="shared" si="176"/>
        <v>23040</v>
      </c>
      <c r="U1164" t="e">
        <f>SQRT(($U$6/2)^2-($U$6/2)^2*'(OLD) bottom seam length'!T1164^2/($U$7/2)^2)</f>
        <v>#VALUE!</v>
      </c>
      <c r="W1164" s="136">
        <f t="shared" si="177"/>
        <v>23040</v>
      </c>
      <c r="X1164" t="e">
        <f>SQRT(($U$6/2)^2-($U$6/2)^2*'(OLD) bottom seam length'!W1164^2/($U$7/2)^2)</f>
        <v>#VALUE!</v>
      </c>
      <c r="Z1164" s="136">
        <f t="shared" si="178"/>
        <v>23040</v>
      </c>
      <c r="AA1164" t="e">
        <f>SQRT(($U$6/2)^2-($U$6/2)^2*'(OLD) bottom seam length'!Z1164^2/($U$7/2)^2)</f>
        <v>#VALUE!</v>
      </c>
      <c r="AC1164" s="136">
        <f t="shared" si="179"/>
        <v>23040</v>
      </c>
      <c r="AD1164" t="e">
        <f>SQRT(($U$6/2)^2-($U$6/2)^2*'(OLD) bottom seam length'!AC1164^2/($U$7/2)^2)</f>
        <v>#VALUE!</v>
      </c>
    </row>
    <row r="1165" spans="2:30">
      <c r="B1165" s="136">
        <f t="shared" si="180"/>
        <v>23080</v>
      </c>
      <c r="C1165" t="e">
        <f>SQRT(($C$5/2)^2-($C$5/2)^2*'(OLD) bottom seam length'!B1165^2/($C$6/2)^2)</f>
        <v>#DIV/0!</v>
      </c>
      <c r="E1165" s="136">
        <f t="shared" si="181"/>
        <v>23080</v>
      </c>
      <c r="F1165" t="e">
        <f>SQRT(($C$5/2)^2-($C$5/2)^2*'(OLD) bottom seam length'!E1165^2/($C$6/2)^2)</f>
        <v>#DIV/0!</v>
      </c>
      <c r="H1165" s="136">
        <f t="shared" si="182"/>
        <v>23080</v>
      </c>
      <c r="I1165" t="e">
        <f>SQRT(($C$5/2)^2-($C$5/2)^2*'(OLD) bottom seam length'!H1165^2/($C$6/2)^2)</f>
        <v>#DIV/0!</v>
      </c>
      <c r="K1165" s="136">
        <f t="shared" si="183"/>
        <v>23080</v>
      </c>
      <c r="L1165" t="e">
        <f>SQRT(($C$5/2)^2-($C$5/2)^2*'(OLD) bottom seam length'!K1165^2/($C$6/2)^2)</f>
        <v>#DIV/0!</v>
      </c>
      <c r="O1165" s="136">
        <f t="shared" si="184"/>
        <v>23080</v>
      </c>
      <c r="P1165" t="b">
        <f t="shared" si="185"/>
        <v>0</v>
      </c>
      <c r="T1165" s="136">
        <f t="shared" ref="T1165:T1228" si="186">T1164+$C$7</f>
        <v>23060</v>
      </c>
      <c r="U1165" t="e">
        <f>SQRT(($U$6/2)^2-($U$6/2)^2*'(OLD) bottom seam length'!T1165^2/($U$7/2)^2)</f>
        <v>#VALUE!</v>
      </c>
      <c r="W1165" s="136">
        <f t="shared" ref="W1165:W1228" si="187">W1164+$C$7</f>
        <v>23060</v>
      </c>
      <c r="X1165" t="e">
        <f>SQRT(($U$6/2)^2-($U$6/2)^2*'(OLD) bottom seam length'!W1165^2/($U$7/2)^2)</f>
        <v>#VALUE!</v>
      </c>
      <c r="Z1165" s="136">
        <f t="shared" ref="Z1165:Z1228" si="188">Z1164+$C$7</f>
        <v>23060</v>
      </c>
      <c r="AA1165" t="e">
        <f>SQRT(($U$6/2)^2-($U$6/2)^2*'(OLD) bottom seam length'!Z1165^2/($U$7/2)^2)</f>
        <v>#VALUE!</v>
      </c>
      <c r="AC1165" s="136">
        <f t="shared" ref="AC1165:AC1228" si="189">AC1164+$C$7</f>
        <v>23060</v>
      </c>
      <c r="AD1165" t="e">
        <f>SQRT(($U$6/2)^2-($U$6/2)^2*'(OLD) bottom seam length'!AC1165^2/($U$7/2)^2)</f>
        <v>#VALUE!</v>
      </c>
    </row>
    <row r="1166" spans="2:30">
      <c r="B1166" s="136">
        <f t="shared" si="180"/>
        <v>23100</v>
      </c>
      <c r="C1166" t="e">
        <f>SQRT(($C$5/2)^2-($C$5/2)^2*'(OLD) bottom seam length'!B1166^2/($C$6/2)^2)</f>
        <v>#DIV/0!</v>
      </c>
      <c r="E1166" s="136">
        <f t="shared" si="181"/>
        <v>23100</v>
      </c>
      <c r="F1166" t="e">
        <f>SQRT(($C$5/2)^2-($C$5/2)^2*'(OLD) bottom seam length'!E1166^2/($C$6/2)^2)</f>
        <v>#DIV/0!</v>
      </c>
      <c r="H1166" s="136">
        <f t="shared" si="182"/>
        <v>23100</v>
      </c>
      <c r="I1166" t="e">
        <f>SQRT(($C$5/2)^2-($C$5/2)^2*'(OLD) bottom seam length'!H1166^2/($C$6/2)^2)</f>
        <v>#DIV/0!</v>
      </c>
      <c r="K1166" s="136">
        <f t="shared" si="183"/>
        <v>23100</v>
      </c>
      <c r="L1166" t="e">
        <f>SQRT(($C$5/2)^2-($C$5/2)^2*'(OLD) bottom seam length'!K1166^2/($C$6/2)^2)</f>
        <v>#DIV/0!</v>
      </c>
      <c r="O1166" s="136">
        <f t="shared" si="184"/>
        <v>23100</v>
      </c>
      <c r="P1166" t="b">
        <f t="shared" si="185"/>
        <v>0</v>
      </c>
      <c r="T1166" s="136">
        <f t="shared" si="186"/>
        <v>23080</v>
      </c>
      <c r="U1166" t="e">
        <f>SQRT(($U$6/2)^2-($U$6/2)^2*'(OLD) bottom seam length'!T1166^2/($U$7/2)^2)</f>
        <v>#VALUE!</v>
      </c>
      <c r="W1166" s="136">
        <f t="shared" si="187"/>
        <v>23080</v>
      </c>
      <c r="X1166" t="e">
        <f>SQRT(($U$6/2)^2-($U$6/2)^2*'(OLD) bottom seam length'!W1166^2/($U$7/2)^2)</f>
        <v>#VALUE!</v>
      </c>
      <c r="Z1166" s="136">
        <f t="shared" si="188"/>
        <v>23080</v>
      </c>
      <c r="AA1166" t="e">
        <f>SQRT(($U$6/2)^2-($U$6/2)^2*'(OLD) bottom seam length'!Z1166^2/($U$7/2)^2)</f>
        <v>#VALUE!</v>
      </c>
      <c r="AC1166" s="136">
        <f t="shared" si="189"/>
        <v>23080</v>
      </c>
      <c r="AD1166" t="e">
        <f>SQRT(($U$6/2)^2-($U$6/2)^2*'(OLD) bottom seam length'!AC1166^2/($U$7/2)^2)</f>
        <v>#VALUE!</v>
      </c>
    </row>
    <row r="1167" spans="2:30">
      <c r="B1167" s="136">
        <f t="shared" si="180"/>
        <v>23120</v>
      </c>
      <c r="C1167" t="e">
        <f>SQRT(($C$5/2)^2-($C$5/2)^2*'(OLD) bottom seam length'!B1167^2/($C$6/2)^2)</f>
        <v>#DIV/0!</v>
      </c>
      <c r="E1167" s="136">
        <f t="shared" si="181"/>
        <v>23120</v>
      </c>
      <c r="F1167" t="e">
        <f>SQRT(($C$5/2)^2-($C$5/2)^2*'(OLD) bottom seam length'!E1167^2/($C$6/2)^2)</f>
        <v>#DIV/0!</v>
      </c>
      <c r="H1167" s="136">
        <f t="shared" si="182"/>
        <v>23120</v>
      </c>
      <c r="I1167" t="e">
        <f>SQRT(($C$5/2)^2-($C$5/2)^2*'(OLD) bottom seam length'!H1167^2/($C$6/2)^2)</f>
        <v>#DIV/0!</v>
      </c>
      <c r="K1167" s="136">
        <f t="shared" si="183"/>
        <v>23120</v>
      </c>
      <c r="L1167" t="e">
        <f>SQRT(($C$5/2)^2-($C$5/2)^2*'(OLD) bottom seam length'!K1167^2/($C$6/2)^2)</f>
        <v>#DIV/0!</v>
      </c>
      <c r="O1167" s="136">
        <f t="shared" si="184"/>
        <v>23120</v>
      </c>
      <c r="P1167" t="b">
        <f t="shared" si="185"/>
        <v>0</v>
      </c>
      <c r="T1167" s="136">
        <f t="shared" si="186"/>
        <v>23100</v>
      </c>
      <c r="U1167" t="e">
        <f>SQRT(($U$6/2)^2-($U$6/2)^2*'(OLD) bottom seam length'!T1167^2/($U$7/2)^2)</f>
        <v>#VALUE!</v>
      </c>
      <c r="W1167" s="136">
        <f t="shared" si="187"/>
        <v>23100</v>
      </c>
      <c r="X1167" t="e">
        <f>SQRT(($U$6/2)^2-($U$6/2)^2*'(OLD) bottom seam length'!W1167^2/($U$7/2)^2)</f>
        <v>#VALUE!</v>
      </c>
      <c r="Z1167" s="136">
        <f t="shared" si="188"/>
        <v>23100</v>
      </c>
      <c r="AA1167" t="e">
        <f>SQRT(($U$6/2)^2-($U$6/2)^2*'(OLD) bottom seam length'!Z1167^2/($U$7/2)^2)</f>
        <v>#VALUE!</v>
      </c>
      <c r="AC1167" s="136">
        <f t="shared" si="189"/>
        <v>23100</v>
      </c>
      <c r="AD1167" t="e">
        <f>SQRT(($U$6/2)^2-($U$6/2)^2*'(OLD) bottom seam length'!AC1167^2/($U$7/2)^2)</f>
        <v>#VALUE!</v>
      </c>
    </row>
    <row r="1168" spans="2:30">
      <c r="B1168" s="136">
        <f t="shared" si="180"/>
        <v>23140</v>
      </c>
      <c r="C1168" t="e">
        <f>SQRT(($C$5/2)^2-($C$5/2)^2*'(OLD) bottom seam length'!B1168^2/($C$6/2)^2)</f>
        <v>#DIV/0!</v>
      </c>
      <c r="E1168" s="136">
        <f t="shared" si="181"/>
        <v>23140</v>
      </c>
      <c r="F1168" t="e">
        <f>SQRT(($C$5/2)^2-($C$5/2)^2*'(OLD) bottom seam length'!E1168^2/($C$6/2)^2)</f>
        <v>#DIV/0!</v>
      </c>
      <c r="H1168" s="136">
        <f t="shared" si="182"/>
        <v>23140</v>
      </c>
      <c r="I1168" t="e">
        <f>SQRT(($C$5/2)^2-($C$5/2)^2*'(OLD) bottom seam length'!H1168^2/($C$6/2)^2)</f>
        <v>#DIV/0!</v>
      </c>
      <c r="K1168" s="136">
        <f t="shared" si="183"/>
        <v>23140</v>
      </c>
      <c r="L1168" t="e">
        <f>SQRT(($C$5/2)^2-($C$5/2)^2*'(OLD) bottom seam length'!K1168^2/($C$6/2)^2)</f>
        <v>#DIV/0!</v>
      </c>
      <c r="O1168" s="136">
        <f t="shared" si="184"/>
        <v>23140</v>
      </c>
      <c r="P1168" t="b">
        <f t="shared" si="185"/>
        <v>0</v>
      </c>
      <c r="T1168" s="136">
        <f t="shared" si="186"/>
        <v>23120</v>
      </c>
      <c r="U1168" t="e">
        <f>SQRT(($U$6/2)^2-($U$6/2)^2*'(OLD) bottom seam length'!T1168^2/($U$7/2)^2)</f>
        <v>#VALUE!</v>
      </c>
      <c r="W1168" s="136">
        <f t="shared" si="187"/>
        <v>23120</v>
      </c>
      <c r="X1168" t="e">
        <f>SQRT(($U$6/2)^2-($U$6/2)^2*'(OLD) bottom seam length'!W1168^2/($U$7/2)^2)</f>
        <v>#VALUE!</v>
      </c>
      <c r="Z1168" s="136">
        <f t="shared" si="188"/>
        <v>23120</v>
      </c>
      <c r="AA1168" t="e">
        <f>SQRT(($U$6/2)^2-($U$6/2)^2*'(OLD) bottom seam length'!Z1168^2/($U$7/2)^2)</f>
        <v>#VALUE!</v>
      </c>
      <c r="AC1168" s="136">
        <f t="shared" si="189"/>
        <v>23120</v>
      </c>
      <c r="AD1168" t="e">
        <f>SQRT(($U$6/2)^2-($U$6/2)^2*'(OLD) bottom seam length'!AC1168^2/($U$7/2)^2)</f>
        <v>#VALUE!</v>
      </c>
    </row>
    <row r="1169" spans="2:30">
      <c r="B1169" s="136">
        <f t="shared" si="180"/>
        <v>23160</v>
      </c>
      <c r="C1169" t="e">
        <f>SQRT(($C$5/2)^2-($C$5/2)^2*'(OLD) bottom seam length'!B1169^2/($C$6/2)^2)</f>
        <v>#DIV/0!</v>
      </c>
      <c r="E1169" s="136">
        <f t="shared" si="181"/>
        <v>23160</v>
      </c>
      <c r="F1169" t="e">
        <f>SQRT(($C$5/2)^2-($C$5/2)^2*'(OLD) bottom seam length'!E1169^2/($C$6/2)^2)</f>
        <v>#DIV/0!</v>
      </c>
      <c r="H1169" s="136">
        <f t="shared" si="182"/>
        <v>23160</v>
      </c>
      <c r="I1169" t="e">
        <f>SQRT(($C$5/2)^2-($C$5/2)^2*'(OLD) bottom seam length'!H1169^2/($C$6/2)^2)</f>
        <v>#DIV/0!</v>
      </c>
      <c r="K1169" s="136">
        <f t="shared" si="183"/>
        <v>23160</v>
      </c>
      <c r="L1169" t="e">
        <f>SQRT(($C$5/2)^2-($C$5/2)^2*'(OLD) bottom seam length'!K1169^2/($C$6/2)^2)</f>
        <v>#DIV/0!</v>
      </c>
      <c r="O1169" s="136">
        <f t="shared" si="184"/>
        <v>23160</v>
      </c>
      <c r="P1169" t="b">
        <f t="shared" si="185"/>
        <v>0</v>
      </c>
      <c r="T1169" s="136">
        <f t="shared" si="186"/>
        <v>23140</v>
      </c>
      <c r="U1169" t="e">
        <f>SQRT(($U$6/2)^2-($U$6/2)^2*'(OLD) bottom seam length'!T1169^2/($U$7/2)^2)</f>
        <v>#VALUE!</v>
      </c>
      <c r="W1169" s="136">
        <f t="shared" si="187"/>
        <v>23140</v>
      </c>
      <c r="X1169" t="e">
        <f>SQRT(($U$6/2)^2-($U$6/2)^2*'(OLD) bottom seam length'!W1169^2/($U$7/2)^2)</f>
        <v>#VALUE!</v>
      </c>
      <c r="Z1169" s="136">
        <f t="shared" si="188"/>
        <v>23140</v>
      </c>
      <c r="AA1169" t="e">
        <f>SQRT(($U$6/2)^2-($U$6/2)^2*'(OLD) bottom seam length'!Z1169^2/($U$7/2)^2)</f>
        <v>#VALUE!</v>
      </c>
      <c r="AC1169" s="136">
        <f t="shared" si="189"/>
        <v>23140</v>
      </c>
      <c r="AD1169" t="e">
        <f>SQRT(($U$6/2)^2-($U$6/2)^2*'(OLD) bottom seam length'!AC1169^2/($U$7/2)^2)</f>
        <v>#VALUE!</v>
      </c>
    </row>
    <row r="1170" spans="2:30">
      <c r="B1170" s="136">
        <f t="shared" si="180"/>
        <v>23180</v>
      </c>
      <c r="C1170" t="e">
        <f>SQRT(($C$5/2)^2-($C$5/2)^2*'(OLD) bottom seam length'!B1170^2/($C$6/2)^2)</f>
        <v>#DIV/0!</v>
      </c>
      <c r="E1170" s="136">
        <f t="shared" si="181"/>
        <v>23180</v>
      </c>
      <c r="F1170" t="e">
        <f>SQRT(($C$5/2)^2-($C$5/2)^2*'(OLD) bottom seam length'!E1170^2/($C$6/2)^2)</f>
        <v>#DIV/0!</v>
      </c>
      <c r="H1170" s="136">
        <f t="shared" si="182"/>
        <v>23180</v>
      </c>
      <c r="I1170" t="e">
        <f>SQRT(($C$5/2)^2-($C$5/2)^2*'(OLD) bottom seam length'!H1170^2/($C$6/2)^2)</f>
        <v>#DIV/0!</v>
      </c>
      <c r="K1170" s="136">
        <f t="shared" si="183"/>
        <v>23180</v>
      </c>
      <c r="L1170" t="e">
        <f>SQRT(($C$5/2)^2-($C$5/2)^2*'(OLD) bottom seam length'!K1170^2/($C$6/2)^2)</f>
        <v>#DIV/0!</v>
      </c>
      <c r="O1170" s="136">
        <f t="shared" si="184"/>
        <v>23180</v>
      </c>
      <c r="P1170" t="b">
        <f t="shared" si="185"/>
        <v>0</v>
      </c>
      <c r="T1170" s="136">
        <f t="shared" si="186"/>
        <v>23160</v>
      </c>
      <c r="U1170" t="e">
        <f>SQRT(($U$6/2)^2-($U$6/2)^2*'(OLD) bottom seam length'!T1170^2/($U$7/2)^2)</f>
        <v>#VALUE!</v>
      </c>
      <c r="W1170" s="136">
        <f t="shared" si="187"/>
        <v>23160</v>
      </c>
      <c r="X1170" t="e">
        <f>SQRT(($U$6/2)^2-($U$6/2)^2*'(OLD) bottom seam length'!W1170^2/($U$7/2)^2)</f>
        <v>#VALUE!</v>
      </c>
      <c r="Z1170" s="136">
        <f t="shared" si="188"/>
        <v>23160</v>
      </c>
      <c r="AA1170" t="e">
        <f>SQRT(($U$6/2)^2-($U$6/2)^2*'(OLD) bottom seam length'!Z1170^2/($U$7/2)^2)</f>
        <v>#VALUE!</v>
      </c>
      <c r="AC1170" s="136">
        <f t="shared" si="189"/>
        <v>23160</v>
      </c>
      <c r="AD1170" t="e">
        <f>SQRT(($U$6/2)^2-($U$6/2)^2*'(OLD) bottom seam length'!AC1170^2/($U$7/2)^2)</f>
        <v>#VALUE!</v>
      </c>
    </row>
    <row r="1171" spans="2:30">
      <c r="B1171" s="136">
        <f t="shared" si="180"/>
        <v>23200</v>
      </c>
      <c r="C1171" t="e">
        <f>SQRT(($C$5/2)^2-($C$5/2)^2*'(OLD) bottom seam length'!B1171^2/($C$6/2)^2)</f>
        <v>#DIV/0!</v>
      </c>
      <c r="E1171" s="136">
        <f t="shared" si="181"/>
        <v>23200</v>
      </c>
      <c r="F1171" t="e">
        <f>SQRT(($C$5/2)^2-($C$5/2)^2*'(OLD) bottom seam length'!E1171^2/($C$6/2)^2)</f>
        <v>#DIV/0!</v>
      </c>
      <c r="H1171" s="136">
        <f t="shared" si="182"/>
        <v>23200</v>
      </c>
      <c r="I1171" t="e">
        <f>SQRT(($C$5/2)^2-($C$5/2)^2*'(OLD) bottom seam length'!H1171^2/($C$6/2)^2)</f>
        <v>#DIV/0!</v>
      </c>
      <c r="K1171" s="136">
        <f t="shared" si="183"/>
        <v>23200</v>
      </c>
      <c r="L1171" t="e">
        <f>SQRT(($C$5/2)^2-($C$5/2)^2*'(OLD) bottom seam length'!K1171^2/($C$6/2)^2)</f>
        <v>#DIV/0!</v>
      </c>
      <c r="O1171" s="136">
        <f t="shared" si="184"/>
        <v>23200</v>
      </c>
      <c r="P1171" t="b">
        <f t="shared" si="185"/>
        <v>0</v>
      </c>
      <c r="T1171" s="136">
        <f t="shared" si="186"/>
        <v>23180</v>
      </c>
      <c r="U1171" t="e">
        <f>SQRT(($U$6/2)^2-($U$6/2)^2*'(OLD) bottom seam length'!T1171^2/($U$7/2)^2)</f>
        <v>#VALUE!</v>
      </c>
      <c r="W1171" s="136">
        <f t="shared" si="187"/>
        <v>23180</v>
      </c>
      <c r="X1171" t="e">
        <f>SQRT(($U$6/2)^2-($U$6/2)^2*'(OLD) bottom seam length'!W1171^2/($U$7/2)^2)</f>
        <v>#VALUE!</v>
      </c>
      <c r="Z1171" s="136">
        <f t="shared" si="188"/>
        <v>23180</v>
      </c>
      <c r="AA1171" t="e">
        <f>SQRT(($U$6/2)^2-($U$6/2)^2*'(OLD) bottom seam length'!Z1171^2/($U$7/2)^2)</f>
        <v>#VALUE!</v>
      </c>
      <c r="AC1171" s="136">
        <f t="shared" si="189"/>
        <v>23180</v>
      </c>
      <c r="AD1171" t="e">
        <f>SQRT(($U$6/2)^2-($U$6/2)^2*'(OLD) bottom seam length'!AC1171^2/($U$7/2)^2)</f>
        <v>#VALUE!</v>
      </c>
    </row>
    <row r="1172" spans="2:30">
      <c r="B1172" s="136">
        <f t="shared" si="180"/>
        <v>23220</v>
      </c>
      <c r="C1172" t="e">
        <f>SQRT(($C$5/2)^2-($C$5/2)^2*'(OLD) bottom seam length'!B1172^2/($C$6/2)^2)</f>
        <v>#DIV/0!</v>
      </c>
      <c r="E1172" s="136">
        <f t="shared" si="181"/>
        <v>23220</v>
      </c>
      <c r="F1172" t="e">
        <f>SQRT(($C$5/2)^2-($C$5/2)^2*'(OLD) bottom seam length'!E1172^2/($C$6/2)^2)</f>
        <v>#DIV/0!</v>
      </c>
      <c r="H1172" s="136">
        <f t="shared" si="182"/>
        <v>23220</v>
      </c>
      <c r="I1172" t="e">
        <f>SQRT(($C$5/2)^2-($C$5/2)^2*'(OLD) bottom seam length'!H1172^2/($C$6/2)^2)</f>
        <v>#DIV/0!</v>
      </c>
      <c r="K1172" s="136">
        <f t="shared" si="183"/>
        <v>23220</v>
      </c>
      <c r="L1172" t="e">
        <f>SQRT(($C$5/2)^2-($C$5/2)^2*'(OLD) bottom seam length'!K1172^2/($C$6/2)^2)</f>
        <v>#DIV/0!</v>
      </c>
      <c r="O1172" s="136">
        <f t="shared" si="184"/>
        <v>23220</v>
      </c>
      <c r="P1172" t="b">
        <f t="shared" si="185"/>
        <v>0</v>
      </c>
      <c r="T1172" s="136">
        <f t="shared" si="186"/>
        <v>23200</v>
      </c>
      <c r="U1172" t="e">
        <f>SQRT(($U$6/2)^2-($U$6/2)^2*'(OLD) bottom seam length'!T1172^2/($U$7/2)^2)</f>
        <v>#VALUE!</v>
      </c>
      <c r="W1172" s="136">
        <f t="shared" si="187"/>
        <v>23200</v>
      </c>
      <c r="X1172" t="e">
        <f>SQRT(($U$6/2)^2-($U$6/2)^2*'(OLD) bottom seam length'!W1172^2/($U$7/2)^2)</f>
        <v>#VALUE!</v>
      </c>
      <c r="Z1172" s="136">
        <f t="shared" si="188"/>
        <v>23200</v>
      </c>
      <c r="AA1172" t="e">
        <f>SQRT(($U$6/2)^2-($U$6/2)^2*'(OLD) bottom seam length'!Z1172^2/($U$7/2)^2)</f>
        <v>#VALUE!</v>
      </c>
      <c r="AC1172" s="136">
        <f t="shared" si="189"/>
        <v>23200</v>
      </c>
      <c r="AD1172" t="e">
        <f>SQRT(($U$6/2)^2-($U$6/2)^2*'(OLD) bottom seam length'!AC1172^2/($U$7/2)^2)</f>
        <v>#VALUE!</v>
      </c>
    </row>
    <row r="1173" spans="2:30">
      <c r="B1173" s="136">
        <f t="shared" si="180"/>
        <v>23240</v>
      </c>
      <c r="C1173" t="e">
        <f>SQRT(($C$5/2)^2-($C$5/2)^2*'(OLD) bottom seam length'!B1173^2/($C$6/2)^2)</f>
        <v>#DIV/0!</v>
      </c>
      <c r="E1173" s="136">
        <f t="shared" si="181"/>
        <v>23240</v>
      </c>
      <c r="F1173" t="e">
        <f>SQRT(($C$5/2)^2-($C$5/2)^2*'(OLD) bottom seam length'!E1173^2/($C$6/2)^2)</f>
        <v>#DIV/0!</v>
      </c>
      <c r="H1173" s="136">
        <f t="shared" si="182"/>
        <v>23240</v>
      </c>
      <c r="I1173" t="e">
        <f>SQRT(($C$5/2)^2-($C$5/2)^2*'(OLD) bottom seam length'!H1173^2/($C$6/2)^2)</f>
        <v>#DIV/0!</v>
      </c>
      <c r="K1173" s="136">
        <f t="shared" si="183"/>
        <v>23240</v>
      </c>
      <c r="L1173" t="e">
        <f>SQRT(($C$5/2)^2-($C$5/2)^2*'(OLD) bottom seam length'!K1173^2/($C$6/2)^2)</f>
        <v>#DIV/0!</v>
      </c>
      <c r="O1173" s="136">
        <f t="shared" si="184"/>
        <v>23240</v>
      </c>
      <c r="P1173" t="b">
        <f t="shared" si="185"/>
        <v>0</v>
      </c>
      <c r="T1173" s="136">
        <f t="shared" si="186"/>
        <v>23220</v>
      </c>
      <c r="U1173" t="e">
        <f>SQRT(($U$6/2)^2-($U$6/2)^2*'(OLD) bottom seam length'!T1173^2/($U$7/2)^2)</f>
        <v>#VALUE!</v>
      </c>
      <c r="W1173" s="136">
        <f t="shared" si="187"/>
        <v>23220</v>
      </c>
      <c r="X1173" t="e">
        <f>SQRT(($U$6/2)^2-($U$6/2)^2*'(OLD) bottom seam length'!W1173^2/($U$7/2)^2)</f>
        <v>#VALUE!</v>
      </c>
      <c r="Z1173" s="136">
        <f t="shared" si="188"/>
        <v>23220</v>
      </c>
      <c r="AA1173" t="e">
        <f>SQRT(($U$6/2)^2-($U$6/2)^2*'(OLD) bottom seam length'!Z1173^2/($U$7/2)^2)</f>
        <v>#VALUE!</v>
      </c>
      <c r="AC1173" s="136">
        <f t="shared" si="189"/>
        <v>23220</v>
      </c>
      <c r="AD1173" t="e">
        <f>SQRT(($U$6/2)^2-($U$6/2)^2*'(OLD) bottom seam length'!AC1173^2/($U$7/2)^2)</f>
        <v>#VALUE!</v>
      </c>
    </row>
    <row r="1174" spans="2:30">
      <c r="B1174" s="136">
        <f t="shared" si="180"/>
        <v>23260</v>
      </c>
      <c r="C1174" t="e">
        <f>SQRT(($C$5/2)^2-($C$5/2)^2*'(OLD) bottom seam length'!B1174^2/($C$6/2)^2)</f>
        <v>#DIV/0!</v>
      </c>
      <c r="E1174" s="136">
        <f t="shared" si="181"/>
        <v>23260</v>
      </c>
      <c r="F1174" t="e">
        <f>SQRT(($C$5/2)^2-($C$5/2)^2*'(OLD) bottom seam length'!E1174^2/($C$6/2)^2)</f>
        <v>#DIV/0!</v>
      </c>
      <c r="H1174" s="136">
        <f t="shared" si="182"/>
        <v>23260</v>
      </c>
      <c r="I1174" t="e">
        <f>SQRT(($C$5/2)^2-($C$5/2)^2*'(OLD) bottom seam length'!H1174^2/($C$6/2)^2)</f>
        <v>#DIV/0!</v>
      </c>
      <c r="K1174" s="136">
        <f t="shared" si="183"/>
        <v>23260</v>
      </c>
      <c r="L1174" t="e">
        <f>SQRT(($C$5/2)^2-($C$5/2)^2*'(OLD) bottom seam length'!K1174^2/($C$6/2)^2)</f>
        <v>#DIV/0!</v>
      </c>
      <c r="O1174" s="136">
        <f t="shared" si="184"/>
        <v>23260</v>
      </c>
      <c r="P1174" t="b">
        <f t="shared" si="185"/>
        <v>0</v>
      </c>
      <c r="T1174" s="136">
        <f t="shared" si="186"/>
        <v>23240</v>
      </c>
      <c r="U1174" t="e">
        <f>SQRT(($U$6/2)^2-($U$6/2)^2*'(OLD) bottom seam length'!T1174^2/($U$7/2)^2)</f>
        <v>#VALUE!</v>
      </c>
      <c r="W1174" s="136">
        <f t="shared" si="187"/>
        <v>23240</v>
      </c>
      <c r="X1174" t="e">
        <f>SQRT(($U$6/2)^2-($U$6/2)^2*'(OLD) bottom seam length'!W1174^2/($U$7/2)^2)</f>
        <v>#VALUE!</v>
      </c>
      <c r="Z1174" s="136">
        <f t="shared" si="188"/>
        <v>23240</v>
      </c>
      <c r="AA1174" t="e">
        <f>SQRT(($U$6/2)^2-($U$6/2)^2*'(OLD) bottom seam length'!Z1174^2/($U$7/2)^2)</f>
        <v>#VALUE!</v>
      </c>
      <c r="AC1174" s="136">
        <f t="shared" si="189"/>
        <v>23240</v>
      </c>
      <c r="AD1174" t="e">
        <f>SQRT(($U$6/2)^2-($U$6/2)^2*'(OLD) bottom seam length'!AC1174^2/($U$7/2)^2)</f>
        <v>#VALUE!</v>
      </c>
    </row>
    <row r="1175" spans="2:30">
      <c r="B1175" s="136">
        <f t="shared" si="180"/>
        <v>23280</v>
      </c>
      <c r="C1175" t="e">
        <f>SQRT(($C$5/2)^2-($C$5/2)^2*'(OLD) bottom seam length'!B1175^2/($C$6/2)^2)</f>
        <v>#DIV/0!</v>
      </c>
      <c r="E1175" s="136">
        <f t="shared" si="181"/>
        <v>23280</v>
      </c>
      <c r="F1175" t="e">
        <f>SQRT(($C$5/2)^2-($C$5/2)^2*'(OLD) bottom seam length'!E1175^2/($C$6/2)^2)</f>
        <v>#DIV/0!</v>
      </c>
      <c r="H1175" s="136">
        <f t="shared" si="182"/>
        <v>23280</v>
      </c>
      <c r="I1175" t="e">
        <f>SQRT(($C$5/2)^2-($C$5/2)^2*'(OLD) bottom seam length'!H1175^2/($C$6/2)^2)</f>
        <v>#DIV/0!</v>
      </c>
      <c r="K1175" s="136">
        <f t="shared" si="183"/>
        <v>23280</v>
      </c>
      <c r="L1175" t="e">
        <f>SQRT(($C$5/2)^2-($C$5/2)^2*'(OLD) bottom seam length'!K1175^2/($C$6/2)^2)</f>
        <v>#DIV/0!</v>
      </c>
      <c r="O1175" s="136">
        <f t="shared" si="184"/>
        <v>23280</v>
      </c>
      <c r="P1175" t="b">
        <f t="shared" si="185"/>
        <v>0</v>
      </c>
      <c r="T1175" s="136">
        <f t="shared" si="186"/>
        <v>23260</v>
      </c>
      <c r="U1175" t="e">
        <f>SQRT(($U$6/2)^2-($U$6/2)^2*'(OLD) bottom seam length'!T1175^2/($U$7/2)^2)</f>
        <v>#VALUE!</v>
      </c>
      <c r="W1175" s="136">
        <f t="shared" si="187"/>
        <v>23260</v>
      </c>
      <c r="X1175" t="e">
        <f>SQRT(($U$6/2)^2-($U$6/2)^2*'(OLD) bottom seam length'!W1175^2/($U$7/2)^2)</f>
        <v>#VALUE!</v>
      </c>
      <c r="Z1175" s="136">
        <f t="shared" si="188"/>
        <v>23260</v>
      </c>
      <c r="AA1175" t="e">
        <f>SQRT(($U$6/2)^2-($U$6/2)^2*'(OLD) bottom seam length'!Z1175^2/($U$7/2)^2)</f>
        <v>#VALUE!</v>
      </c>
      <c r="AC1175" s="136">
        <f t="shared" si="189"/>
        <v>23260</v>
      </c>
      <c r="AD1175" t="e">
        <f>SQRT(($U$6/2)^2-($U$6/2)^2*'(OLD) bottom seam length'!AC1175^2/($U$7/2)^2)</f>
        <v>#VALUE!</v>
      </c>
    </row>
    <row r="1176" spans="2:30">
      <c r="B1176" s="136">
        <f t="shared" si="180"/>
        <v>23300</v>
      </c>
      <c r="C1176" t="e">
        <f>SQRT(($C$5/2)^2-($C$5/2)^2*'(OLD) bottom seam length'!B1176^2/($C$6/2)^2)</f>
        <v>#DIV/0!</v>
      </c>
      <c r="E1176" s="136">
        <f t="shared" si="181"/>
        <v>23300</v>
      </c>
      <c r="F1176" t="e">
        <f>SQRT(($C$5/2)^2-($C$5/2)^2*'(OLD) bottom seam length'!E1176^2/($C$6/2)^2)</f>
        <v>#DIV/0!</v>
      </c>
      <c r="H1176" s="136">
        <f t="shared" si="182"/>
        <v>23300</v>
      </c>
      <c r="I1176" t="e">
        <f>SQRT(($C$5/2)^2-($C$5/2)^2*'(OLD) bottom seam length'!H1176^2/($C$6/2)^2)</f>
        <v>#DIV/0!</v>
      </c>
      <c r="K1176" s="136">
        <f t="shared" si="183"/>
        <v>23300</v>
      </c>
      <c r="L1176" t="e">
        <f>SQRT(($C$5/2)^2-($C$5/2)^2*'(OLD) bottom seam length'!K1176^2/($C$6/2)^2)</f>
        <v>#DIV/0!</v>
      </c>
      <c r="O1176" s="136">
        <f t="shared" si="184"/>
        <v>23300</v>
      </c>
      <c r="P1176" t="b">
        <f t="shared" si="185"/>
        <v>0</v>
      </c>
      <c r="T1176" s="136">
        <f t="shared" si="186"/>
        <v>23280</v>
      </c>
      <c r="U1176" t="e">
        <f>SQRT(($U$6/2)^2-($U$6/2)^2*'(OLD) bottom seam length'!T1176^2/($U$7/2)^2)</f>
        <v>#VALUE!</v>
      </c>
      <c r="W1176" s="136">
        <f t="shared" si="187"/>
        <v>23280</v>
      </c>
      <c r="X1176" t="e">
        <f>SQRT(($U$6/2)^2-($U$6/2)^2*'(OLD) bottom seam length'!W1176^2/($U$7/2)^2)</f>
        <v>#VALUE!</v>
      </c>
      <c r="Z1176" s="136">
        <f t="shared" si="188"/>
        <v>23280</v>
      </c>
      <c r="AA1176" t="e">
        <f>SQRT(($U$6/2)^2-($U$6/2)^2*'(OLD) bottom seam length'!Z1176^2/($U$7/2)^2)</f>
        <v>#VALUE!</v>
      </c>
      <c r="AC1176" s="136">
        <f t="shared" si="189"/>
        <v>23280</v>
      </c>
      <c r="AD1176" t="e">
        <f>SQRT(($U$6/2)^2-($U$6/2)^2*'(OLD) bottom seam length'!AC1176^2/($U$7/2)^2)</f>
        <v>#VALUE!</v>
      </c>
    </row>
    <row r="1177" spans="2:30">
      <c r="B1177" s="136">
        <f t="shared" si="180"/>
        <v>23320</v>
      </c>
      <c r="C1177" t="e">
        <f>SQRT(($C$5/2)^2-($C$5/2)^2*'(OLD) bottom seam length'!B1177^2/($C$6/2)^2)</f>
        <v>#DIV/0!</v>
      </c>
      <c r="E1177" s="136">
        <f t="shared" si="181"/>
        <v>23320</v>
      </c>
      <c r="F1177" t="e">
        <f>SQRT(($C$5/2)^2-($C$5/2)^2*'(OLD) bottom seam length'!E1177^2/($C$6/2)^2)</f>
        <v>#DIV/0!</v>
      </c>
      <c r="H1177" s="136">
        <f t="shared" si="182"/>
        <v>23320</v>
      </c>
      <c r="I1177" t="e">
        <f>SQRT(($C$5/2)^2-($C$5/2)^2*'(OLD) bottom seam length'!H1177^2/($C$6/2)^2)</f>
        <v>#DIV/0!</v>
      </c>
      <c r="K1177" s="136">
        <f t="shared" si="183"/>
        <v>23320</v>
      </c>
      <c r="L1177" t="e">
        <f>SQRT(($C$5/2)^2-($C$5/2)^2*'(OLD) bottom seam length'!K1177^2/($C$6/2)^2)</f>
        <v>#DIV/0!</v>
      </c>
      <c r="O1177" s="136">
        <f t="shared" si="184"/>
        <v>23320</v>
      </c>
      <c r="P1177" t="b">
        <f t="shared" si="185"/>
        <v>0</v>
      </c>
      <c r="T1177" s="136">
        <f t="shared" si="186"/>
        <v>23300</v>
      </c>
      <c r="U1177" t="e">
        <f>SQRT(($U$6/2)^2-($U$6/2)^2*'(OLD) bottom seam length'!T1177^2/($U$7/2)^2)</f>
        <v>#VALUE!</v>
      </c>
      <c r="W1177" s="136">
        <f t="shared" si="187"/>
        <v>23300</v>
      </c>
      <c r="X1177" t="e">
        <f>SQRT(($U$6/2)^2-($U$6/2)^2*'(OLD) bottom seam length'!W1177^2/($U$7/2)^2)</f>
        <v>#VALUE!</v>
      </c>
      <c r="Z1177" s="136">
        <f t="shared" si="188"/>
        <v>23300</v>
      </c>
      <c r="AA1177" t="e">
        <f>SQRT(($U$6/2)^2-($U$6/2)^2*'(OLD) bottom seam length'!Z1177^2/($U$7/2)^2)</f>
        <v>#VALUE!</v>
      </c>
      <c r="AC1177" s="136">
        <f t="shared" si="189"/>
        <v>23300</v>
      </c>
      <c r="AD1177" t="e">
        <f>SQRT(($U$6/2)^2-($U$6/2)^2*'(OLD) bottom seam length'!AC1177^2/($U$7/2)^2)</f>
        <v>#VALUE!</v>
      </c>
    </row>
    <row r="1178" spans="2:30">
      <c r="B1178" s="136">
        <f t="shared" si="180"/>
        <v>23340</v>
      </c>
      <c r="C1178" t="e">
        <f>SQRT(($C$5/2)^2-($C$5/2)^2*'(OLD) bottom seam length'!B1178^2/($C$6/2)^2)</f>
        <v>#DIV/0!</v>
      </c>
      <c r="E1178" s="136">
        <f t="shared" si="181"/>
        <v>23340</v>
      </c>
      <c r="F1178" t="e">
        <f>SQRT(($C$5/2)^2-($C$5/2)^2*'(OLD) bottom seam length'!E1178^2/($C$6/2)^2)</f>
        <v>#DIV/0!</v>
      </c>
      <c r="H1178" s="136">
        <f t="shared" si="182"/>
        <v>23340</v>
      </c>
      <c r="I1178" t="e">
        <f>SQRT(($C$5/2)^2-($C$5/2)^2*'(OLD) bottom seam length'!H1178^2/($C$6/2)^2)</f>
        <v>#DIV/0!</v>
      </c>
      <c r="K1178" s="136">
        <f t="shared" si="183"/>
        <v>23340</v>
      </c>
      <c r="L1178" t="e">
        <f>SQRT(($C$5/2)^2-($C$5/2)^2*'(OLD) bottom seam length'!K1178^2/($C$6/2)^2)</f>
        <v>#DIV/0!</v>
      </c>
      <c r="O1178" s="136">
        <f t="shared" si="184"/>
        <v>23340</v>
      </c>
      <c r="P1178" t="b">
        <f t="shared" si="185"/>
        <v>0</v>
      </c>
      <c r="T1178" s="136">
        <f t="shared" si="186"/>
        <v>23320</v>
      </c>
      <c r="U1178" t="e">
        <f>SQRT(($U$6/2)^2-($U$6/2)^2*'(OLD) bottom seam length'!T1178^2/($U$7/2)^2)</f>
        <v>#VALUE!</v>
      </c>
      <c r="W1178" s="136">
        <f t="shared" si="187"/>
        <v>23320</v>
      </c>
      <c r="X1178" t="e">
        <f>SQRT(($U$6/2)^2-($U$6/2)^2*'(OLD) bottom seam length'!W1178^2/($U$7/2)^2)</f>
        <v>#VALUE!</v>
      </c>
      <c r="Z1178" s="136">
        <f t="shared" si="188"/>
        <v>23320</v>
      </c>
      <c r="AA1178" t="e">
        <f>SQRT(($U$6/2)^2-($U$6/2)^2*'(OLD) bottom seam length'!Z1178^2/($U$7/2)^2)</f>
        <v>#VALUE!</v>
      </c>
      <c r="AC1178" s="136">
        <f t="shared" si="189"/>
        <v>23320</v>
      </c>
      <c r="AD1178" t="e">
        <f>SQRT(($U$6/2)^2-($U$6/2)^2*'(OLD) bottom seam length'!AC1178^2/($U$7/2)^2)</f>
        <v>#VALUE!</v>
      </c>
    </row>
    <row r="1179" spans="2:30">
      <c r="B1179" s="136">
        <f t="shared" si="180"/>
        <v>23360</v>
      </c>
      <c r="C1179" t="e">
        <f>SQRT(($C$5/2)^2-($C$5/2)^2*'(OLD) bottom seam length'!B1179^2/($C$6/2)^2)</f>
        <v>#DIV/0!</v>
      </c>
      <c r="E1179" s="136">
        <f t="shared" si="181"/>
        <v>23360</v>
      </c>
      <c r="F1179" t="e">
        <f>SQRT(($C$5/2)^2-($C$5/2)^2*'(OLD) bottom seam length'!E1179^2/($C$6/2)^2)</f>
        <v>#DIV/0!</v>
      </c>
      <c r="H1179" s="136">
        <f t="shared" si="182"/>
        <v>23360</v>
      </c>
      <c r="I1179" t="e">
        <f>SQRT(($C$5/2)^2-($C$5/2)^2*'(OLD) bottom seam length'!H1179^2/($C$6/2)^2)</f>
        <v>#DIV/0!</v>
      </c>
      <c r="K1179" s="136">
        <f t="shared" si="183"/>
        <v>23360</v>
      </c>
      <c r="L1179" t="e">
        <f>SQRT(($C$5/2)^2-($C$5/2)^2*'(OLD) bottom seam length'!K1179^2/($C$6/2)^2)</f>
        <v>#DIV/0!</v>
      </c>
      <c r="O1179" s="136">
        <f t="shared" si="184"/>
        <v>23360</v>
      </c>
      <c r="P1179" t="b">
        <f t="shared" si="185"/>
        <v>0</v>
      </c>
      <c r="T1179" s="136">
        <f t="shared" si="186"/>
        <v>23340</v>
      </c>
      <c r="U1179" t="e">
        <f>SQRT(($U$6/2)^2-($U$6/2)^2*'(OLD) bottom seam length'!T1179^2/($U$7/2)^2)</f>
        <v>#VALUE!</v>
      </c>
      <c r="W1179" s="136">
        <f t="shared" si="187"/>
        <v>23340</v>
      </c>
      <c r="X1179" t="e">
        <f>SQRT(($U$6/2)^2-($U$6/2)^2*'(OLD) bottom seam length'!W1179^2/($U$7/2)^2)</f>
        <v>#VALUE!</v>
      </c>
      <c r="Z1179" s="136">
        <f t="shared" si="188"/>
        <v>23340</v>
      </c>
      <c r="AA1179" t="e">
        <f>SQRT(($U$6/2)^2-($U$6/2)^2*'(OLD) bottom seam length'!Z1179^2/($U$7/2)^2)</f>
        <v>#VALUE!</v>
      </c>
      <c r="AC1179" s="136">
        <f t="shared" si="189"/>
        <v>23340</v>
      </c>
      <c r="AD1179" t="e">
        <f>SQRT(($U$6/2)^2-($U$6/2)^2*'(OLD) bottom seam length'!AC1179^2/($U$7/2)^2)</f>
        <v>#VALUE!</v>
      </c>
    </row>
    <row r="1180" spans="2:30">
      <c r="B1180" s="136">
        <f t="shared" si="180"/>
        <v>23380</v>
      </c>
      <c r="C1180" t="e">
        <f>SQRT(($C$5/2)^2-($C$5/2)^2*'(OLD) bottom seam length'!B1180^2/($C$6/2)^2)</f>
        <v>#DIV/0!</v>
      </c>
      <c r="E1180" s="136">
        <f t="shared" si="181"/>
        <v>23380</v>
      </c>
      <c r="F1180" t="e">
        <f>SQRT(($C$5/2)^2-($C$5/2)^2*'(OLD) bottom seam length'!E1180^2/($C$6/2)^2)</f>
        <v>#DIV/0!</v>
      </c>
      <c r="H1180" s="136">
        <f t="shared" si="182"/>
        <v>23380</v>
      </c>
      <c r="I1180" t="e">
        <f>SQRT(($C$5/2)^2-($C$5/2)^2*'(OLD) bottom seam length'!H1180^2/($C$6/2)^2)</f>
        <v>#DIV/0!</v>
      </c>
      <c r="K1180" s="136">
        <f t="shared" si="183"/>
        <v>23380</v>
      </c>
      <c r="L1180" t="e">
        <f>SQRT(($C$5/2)^2-($C$5/2)^2*'(OLD) bottom seam length'!K1180^2/($C$6/2)^2)</f>
        <v>#DIV/0!</v>
      </c>
      <c r="O1180" s="136">
        <f t="shared" si="184"/>
        <v>23380</v>
      </c>
      <c r="P1180" t="b">
        <f t="shared" si="185"/>
        <v>0</v>
      </c>
      <c r="T1180" s="136">
        <f t="shared" si="186"/>
        <v>23360</v>
      </c>
      <c r="U1180" t="e">
        <f>SQRT(($U$6/2)^2-($U$6/2)^2*'(OLD) bottom seam length'!T1180^2/($U$7/2)^2)</f>
        <v>#VALUE!</v>
      </c>
      <c r="W1180" s="136">
        <f t="shared" si="187"/>
        <v>23360</v>
      </c>
      <c r="X1180" t="e">
        <f>SQRT(($U$6/2)^2-($U$6/2)^2*'(OLD) bottom seam length'!W1180^2/($U$7/2)^2)</f>
        <v>#VALUE!</v>
      </c>
      <c r="Z1180" s="136">
        <f t="shared" si="188"/>
        <v>23360</v>
      </c>
      <c r="AA1180" t="e">
        <f>SQRT(($U$6/2)^2-($U$6/2)^2*'(OLD) bottom seam length'!Z1180^2/($U$7/2)^2)</f>
        <v>#VALUE!</v>
      </c>
      <c r="AC1180" s="136">
        <f t="shared" si="189"/>
        <v>23360</v>
      </c>
      <c r="AD1180" t="e">
        <f>SQRT(($U$6/2)^2-($U$6/2)^2*'(OLD) bottom seam length'!AC1180^2/($U$7/2)^2)</f>
        <v>#VALUE!</v>
      </c>
    </row>
    <row r="1181" spans="2:30">
      <c r="B1181" s="136">
        <f t="shared" si="180"/>
        <v>23400</v>
      </c>
      <c r="C1181" t="e">
        <f>SQRT(($C$5/2)^2-($C$5/2)^2*'(OLD) bottom seam length'!B1181^2/($C$6/2)^2)</f>
        <v>#DIV/0!</v>
      </c>
      <c r="E1181" s="136">
        <f t="shared" si="181"/>
        <v>23400</v>
      </c>
      <c r="F1181" t="e">
        <f>SQRT(($C$5/2)^2-($C$5/2)^2*'(OLD) bottom seam length'!E1181^2/($C$6/2)^2)</f>
        <v>#DIV/0!</v>
      </c>
      <c r="H1181" s="136">
        <f t="shared" si="182"/>
        <v>23400</v>
      </c>
      <c r="I1181" t="e">
        <f>SQRT(($C$5/2)^2-($C$5/2)^2*'(OLD) bottom seam length'!H1181^2/($C$6/2)^2)</f>
        <v>#DIV/0!</v>
      </c>
      <c r="K1181" s="136">
        <f t="shared" si="183"/>
        <v>23400</v>
      </c>
      <c r="L1181" t="e">
        <f>SQRT(($C$5/2)^2-($C$5/2)^2*'(OLD) bottom seam length'!K1181^2/($C$6/2)^2)</f>
        <v>#DIV/0!</v>
      </c>
      <c r="O1181" s="136">
        <f t="shared" si="184"/>
        <v>23400</v>
      </c>
      <c r="P1181" t="b">
        <f t="shared" si="185"/>
        <v>0</v>
      </c>
      <c r="T1181" s="136">
        <f t="shared" si="186"/>
        <v>23380</v>
      </c>
      <c r="U1181" t="e">
        <f>SQRT(($U$6/2)^2-($U$6/2)^2*'(OLD) bottom seam length'!T1181^2/($U$7/2)^2)</f>
        <v>#VALUE!</v>
      </c>
      <c r="W1181" s="136">
        <f t="shared" si="187"/>
        <v>23380</v>
      </c>
      <c r="X1181" t="e">
        <f>SQRT(($U$6/2)^2-($U$6/2)^2*'(OLD) bottom seam length'!W1181^2/($U$7/2)^2)</f>
        <v>#VALUE!</v>
      </c>
      <c r="Z1181" s="136">
        <f t="shared" si="188"/>
        <v>23380</v>
      </c>
      <c r="AA1181" t="e">
        <f>SQRT(($U$6/2)^2-($U$6/2)^2*'(OLD) bottom seam length'!Z1181^2/($U$7/2)^2)</f>
        <v>#VALUE!</v>
      </c>
      <c r="AC1181" s="136">
        <f t="shared" si="189"/>
        <v>23380</v>
      </c>
      <c r="AD1181" t="e">
        <f>SQRT(($U$6/2)^2-($U$6/2)^2*'(OLD) bottom seam length'!AC1181^2/($U$7/2)^2)</f>
        <v>#VALUE!</v>
      </c>
    </row>
    <row r="1182" spans="2:30">
      <c r="B1182" s="136">
        <f t="shared" si="180"/>
        <v>23420</v>
      </c>
      <c r="C1182" t="e">
        <f>SQRT(($C$5/2)^2-($C$5/2)^2*'(OLD) bottom seam length'!B1182^2/($C$6/2)^2)</f>
        <v>#DIV/0!</v>
      </c>
      <c r="E1182" s="136">
        <f t="shared" si="181"/>
        <v>23420</v>
      </c>
      <c r="F1182" t="e">
        <f>SQRT(($C$5/2)^2-($C$5/2)^2*'(OLD) bottom seam length'!E1182^2/($C$6/2)^2)</f>
        <v>#DIV/0!</v>
      </c>
      <c r="H1182" s="136">
        <f t="shared" si="182"/>
        <v>23420</v>
      </c>
      <c r="I1182" t="e">
        <f>SQRT(($C$5/2)^2-($C$5/2)^2*'(OLD) bottom seam length'!H1182^2/($C$6/2)^2)</f>
        <v>#DIV/0!</v>
      </c>
      <c r="K1182" s="136">
        <f t="shared" si="183"/>
        <v>23420</v>
      </c>
      <c r="L1182" t="e">
        <f>SQRT(($C$5/2)^2-($C$5/2)^2*'(OLD) bottom seam length'!K1182^2/($C$6/2)^2)</f>
        <v>#DIV/0!</v>
      </c>
      <c r="O1182" s="136">
        <f t="shared" si="184"/>
        <v>23420</v>
      </c>
      <c r="P1182" t="b">
        <f t="shared" si="185"/>
        <v>0</v>
      </c>
      <c r="T1182" s="136">
        <f t="shared" si="186"/>
        <v>23400</v>
      </c>
      <c r="U1182" t="e">
        <f>SQRT(($U$6/2)^2-($U$6/2)^2*'(OLD) bottom seam length'!T1182^2/($U$7/2)^2)</f>
        <v>#VALUE!</v>
      </c>
      <c r="W1182" s="136">
        <f t="shared" si="187"/>
        <v>23400</v>
      </c>
      <c r="X1182" t="e">
        <f>SQRT(($U$6/2)^2-($U$6/2)^2*'(OLD) bottom seam length'!W1182^2/($U$7/2)^2)</f>
        <v>#VALUE!</v>
      </c>
      <c r="Z1182" s="136">
        <f t="shared" si="188"/>
        <v>23400</v>
      </c>
      <c r="AA1182" t="e">
        <f>SQRT(($U$6/2)^2-($U$6/2)^2*'(OLD) bottom seam length'!Z1182^2/($U$7/2)^2)</f>
        <v>#VALUE!</v>
      </c>
      <c r="AC1182" s="136">
        <f t="shared" si="189"/>
        <v>23400</v>
      </c>
      <c r="AD1182" t="e">
        <f>SQRT(($U$6/2)^2-($U$6/2)^2*'(OLD) bottom seam length'!AC1182^2/($U$7/2)^2)</f>
        <v>#VALUE!</v>
      </c>
    </row>
    <row r="1183" spans="2:30">
      <c r="B1183" s="136">
        <f t="shared" si="180"/>
        <v>23440</v>
      </c>
      <c r="C1183" t="e">
        <f>SQRT(($C$5/2)^2-($C$5/2)^2*'(OLD) bottom seam length'!B1183^2/($C$6/2)^2)</f>
        <v>#DIV/0!</v>
      </c>
      <c r="E1183" s="136">
        <f t="shared" si="181"/>
        <v>23440</v>
      </c>
      <c r="F1183" t="e">
        <f>SQRT(($C$5/2)^2-($C$5/2)^2*'(OLD) bottom seam length'!E1183^2/($C$6/2)^2)</f>
        <v>#DIV/0!</v>
      </c>
      <c r="H1183" s="136">
        <f t="shared" si="182"/>
        <v>23440</v>
      </c>
      <c r="I1183" t="e">
        <f>SQRT(($C$5/2)^2-($C$5/2)^2*'(OLD) bottom seam length'!H1183^2/($C$6/2)^2)</f>
        <v>#DIV/0!</v>
      </c>
      <c r="K1183" s="136">
        <f t="shared" si="183"/>
        <v>23440</v>
      </c>
      <c r="L1183" t="e">
        <f>SQRT(($C$5/2)^2-($C$5/2)^2*'(OLD) bottom seam length'!K1183^2/($C$6/2)^2)</f>
        <v>#DIV/0!</v>
      </c>
      <c r="O1183" s="136">
        <f t="shared" si="184"/>
        <v>23440</v>
      </c>
      <c r="P1183" t="b">
        <f t="shared" si="185"/>
        <v>0</v>
      </c>
      <c r="T1183" s="136">
        <f t="shared" si="186"/>
        <v>23420</v>
      </c>
      <c r="U1183" t="e">
        <f>SQRT(($U$6/2)^2-($U$6/2)^2*'(OLD) bottom seam length'!T1183^2/($U$7/2)^2)</f>
        <v>#VALUE!</v>
      </c>
      <c r="W1183" s="136">
        <f t="shared" si="187"/>
        <v>23420</v>
      </c>
      <c r="X1183" t="e">
        <f>SQRT(($U$6/2)^2-($U$6/2)^2*'(OLD) bottom seam length'!W1183^2/($U$7/2)^2)</f>
        <v>#VALUE!</v>
      </c>
      <c r="Z1183" s="136">
        <f t="shared" si="188"/>
        <v>23420</v>
      </c>
      <c r="AA1183" t="e">
        <f>SQRT(($U$6/2)^2-($U$6/2)^2*'(OLD) bottom seam length'!Z1183^2/($U$7/2)^2)</f>
        <v>#VALUE!</v>
      </c>
      <c r="AC1183" s="136">
        <f t="shared" si="189"/>
        <v>23420</v>
      </c>
      <c r="AD1183" t="e">
        <f>SQRT(($U$6/2)^2-($U$6/2)^2*'(OLD) bottom seam length'!AC1183^2/($U$7/2)^2)</f>
        <v>#VALUE!</v>
      </c>
    </row>
    <row r="1184" spans="2:30">
      <c r="B1184" s="136">
        <f t="shared" si="180"/>
        <v>23460</v>
      </c>
      <c r="C1184" t="e">
        <f>SQRT(($C$5/2)^2-($C$5/2)^2*'(OLD) bottom seam length'!B1184^2/($C$6/2)^2)</f>
        <v>#DIV/0!</v>
      </c>
      <c r="E1184" s="136">
        <f t="shared" si="181"/>
        <v>23460</v>
      </c>
      <c r="F1184" t="e">
        <f>SQRT(($C$5/2)^2-($C$5/2)^2*'(OLD) bottom seam length'!E1184^2/($C$6/2)^2)</f>
        <v>#DIV/0!</v>
      </c>
      <c r="H1184" s="136">
        <f t="shared" si="182"/>
        <v>23460</v>
      </c>
      <c r="I1184" t="e">
        <f>SQRT(($C$5/2)^2-($C$5/2)^2*'(OLD) bottom seam length'!H1184^2/($C$6/2)^2)</f>
        <v>#DIV/0!</v>
      </c>
      <c r="K1184" s="136">
        <f t="shared" si="183"/>
        <v>23460</v>
      </c>
      <c r="L1184" t="e">
        <f>SQRT(($C$5/2)^2-($C$5/2)^2*'(OLD) bottom seam length'!K1184^2/($C$6/2)^2)</f>
        <v>#DIV/0!</v>
      </c>
      <c r="O1184" s="136">
        <f t="shared" si="184"/>
        <v>23460</v>
      </c>
      <c r="P1184" t="b">
        <f t="shared" si="185"/>
        <v>0</v>
      </c>
      <c r="T1184" s="136">
        <f t="shared" si="186"/>
        <v>23440</v>
      </c>
      <c r="U1184" t="e">
        <f>SQRT(($U$6/2)^2-($U$6/2)^2*'(OLD) bottom seam length'!T1184^2/($U$7/2)^2)</f>
        <v>#VALUE!</v>
      </c>
      <c r="W1184" s="136">
        <f t="shared" si="187"/>
        <v>23440</v>
      </c>
      <c r="X1184" t="e">
        <f>SQRT(($U$6/2)^2-($U$6/2)^2*'(OLD) bottom seam length'!W1184^2/($U$7/2)^2)</f>
        <v>#VALUE!</v>
      </c>
      <c r="Z1184" s="136">
        <f t="shared" si="188"/>
        <v>23440</v>
      </c>
      <c r="AA1184" t="e">
        <f>SQRT(($U$6/2)^2-($U$6/2)^2*'(OLD) bottom seam length'!Z1184^2/($U$7/2)^2)</f>
        <v>#VALUE!</v>
      </c>
      <c r="AC1184" s="136">
        <f t="shared" si="189"/>
        <v>23440</v>
      </c>
      <c r="AD1184" t="e">
        <f>SQRT(($U$6/2)^2-($U$6/2)^2*'(OLD) bottom seam length'!AC1184^2/($U$7/2)^2)</f>
        <v>#VALUE!</v>
      </c>
    </row>
    <row r="1185" spans="2:30">
      <c r="B1185" s="136">
        <f t="shared" si="180"/>
        <v>23480</v>
      </c>
      <c r="C1185" t="e">
        <f>SQRT(($C$5/2)^2-($C$5/2)^2*'(OLD) bottom seam length'!B1185^2/($C$6/2)^2)</f>
        <v>#DIV/0!</v>
      </c>
      <c r="E1185" s="136">
        <f t="shared" si="181"/>
        <v>23480</v>
      </c>
      <c r="F1185" t="e">
        <f>SQRT(($C$5/2)^2-($C$5/2)^2*'(OLD) bottom seam length'!E1185^2/($C$6/2)^2)</f>
        <v>#DIV/0!</v>
      </c>
      <c r="H1185" s="136">
        <f t="shared" si="182"/>
        <v>23480</v>
      </c>
      <c r="I1185" t="e">
        <f>SQRT(($C$5/2)^2-($C$5/2)^2*'(OLD) bottom seam length'!H1185^2/($C$6/2)^2)</f>
        <v>#DIV/0!</v>
      </c>
      <c r="K1185" s="136">
        <f t="shared" si="183"/>
        <v>23480</v>
      </c>
      <c r="L1185" t="e">
        <f>SQRT(($C$5/2)^2-($C$5/2)^2*'(OLD) bottom seam length'!K1185^2/($C$6/2)^2)</f>
        <v>#DIV/0!</v>
      </c>
      <c r="O1185" s="136">
        <f t="shared" si="184"/>
        <v>23480</v>
      </c>
      <c r="P1185" t="b">
        <f t="shared" si="185"/>
        <v>0</v>
      </c>
      <c r="T1185" s="136">
        <f t="shared" si="186"/>
        <v>23460</v>
      </c>
      <c r="U1185" t="e">
        <f>SQRT(($U$6/2)^2-($U$6/2)^2*'(OLD) bottom seam length'!T1185^2/($U$7/2)^2)</f>
        <v>#VALUE!</v>
      </c>
      <c r="W1185" s="136">
        <f t="shared" si="187"/>
        <v>23460</v>
      </c>
      <c r="X1185" t="e">
        <f>SQRT(($U$6/2)^2-($U$6/2)^2*'(OLD) bottom seam length'!W1185^2/($U$7/2)^2)</f>
        <v>#VALUE!</v>
      </c>
      <c r="Z1185" s="136">
        <f t="shared" si="188"/>
        <v>23460</v>
      </c>
      <c r="AA1185" t="e">
        <f>SQRT(($U$6/2)^2-($U$6/2)^2*'(OLD) bottom seam length'!Z1185^2/($U$7/2)^2)</f>
        <v>#VALUE!</v>
      </c>
      <c r="AC1185" s="136">
        <f t="shared" si="189"/>
        <v>23460</v>
      </c>
      <c r="AD1185" t="e">
        <f>SQRT(($U$6/2)^2-($U$6/2)^2*'(OLD) bottom seam length'!AC1185^2/($U$7/2)^2)</f>
        <v>#VALUE!</v>
      </c>
    </row>
    <row r="1186" spans="2:30">
      <c r="B1186" s="136">
        <f t="shared" si="180"/>
        <v>23500</v>
      </c>
      <c r="C1186" t="e">
        <f>SQRT(($C$5/2)^2-($C$5/2)^2*'(OLD) bottom seam length'!B1186^2/($C$6/2)^2)</f>
        <v>#DIV/0!</v>
      </c>
      <c r="E1186" s="136">
        <f t="shared" si="181"/>
        <v>23500</v>
      </c>
      <c r="F1186" t="e">
        <f>SQRT(($C$5/2)^2-($C$5/2)^2*'(OLD) bottom seam length'!E1186^2/($C$6/2)^2)</f>
        <v>#DIV/0!</v>
      </c>
      <c r="H1186" s="136">
        <f t="shared" si="182"/>
        <v>23500</v>
      </c>
      <c r="I1186" t="e">
        <f>SQRT(($C$5/2)^2-($C$5/2)^2*'(OLD) bottom seam length'!H1186^2/($C$6/2)^2)</f>
        <v>#DIV/0!</v>
      </c>
      <c r="K1186" s="136">
        <f t="shared" si="183"/>
        <v>23500</v>
      </c>
      <c r="L1186" t="e">
        <f>SQRT(($C$5/2)^2-($C$5/2)^2*'(OLD) bottom seam length'!K1186^2/($C$6/2)^2)</f>
        <v>#DIV/0!</v>
      </c>
      <c r="O1186" s="136">
        <f t="shared" si="184"/>
        <v>23500</v>
      </c>
      <c r="P1186" t="b">
        <f t="shared" si="185"/>
        <v>0</v>
      </c>
      <c r="T1186" s="136">
        <f t="shared" si="186"/>
        <v>23480</v>
      </c>
      <c r="U1186" t="e">
        <f>SQRT(($U$6/2)^2-($U$6/2)^2*'(OLD) bottom seam length'!T1186^2/($U$7/2)^2)</f>
        <v>#VALUE!</v>
      </c>
      <c r="W1186" s="136">
        <f t="shared" si="187"/>
        <v>23480</v>
      </c>
      <c r="X1186" t="e">
        <f>SQRT(($U$6/2)^2-($U$6/2)^2*'(OLD) bottom seam length'!W1186^2/($U$7/2)^2)</f>
        <v>#VALUE!</v>
      </c>
      <c r="Z1186" s="136">
        <f t="shared" si="188"/>
        <v>23480</v>
      </c>
      <c r="AA1186" t="e">
        <f>SQRT(($U$6/2)^2-($U$6/2)^2*'(OLD) bottom seam length'!Z1186^2/($U$7/2)^2)</f>
        <v>#VALUE!</v>
      </c>
      <c r="AC1186" s="136">
        <f t="shared" si="189"/>
        <v>23480</v>
      </c>
      <c r="AD1186" t="e">
        <f>SQRT(($U$6/2)^2-($U$6/2)^2*'(OLD) bottom seam length'!AC1186^2/($U$7/2)^2)</f>
        <v>#VALUE!</v>
      </c>
    </row>
    <row r="1187" spans="2:30">
      <c r="B1187" s="136">
        <f t="shared" si="180"/>
        <v>23520</v>
      </c>
      <c r="C1187" t="e">
        <f>SQRT(($C$5/2)^2-($C$5/2)^2*'(OLD) bottom seam length'!B1187^2/($C$6/2)^2)</f>
        <v>#DIV/0!</v>
      </c>
      <c r="E1187" s="136">
        <f t="shared" si="181"/>
        <v>23520</v>
      </c>
      <c r="F1187" t="e">
        <f>SQRT(($C$5/2)^2-($C$5/2)^2*'(OLD) bottom seam length'!E1187^2/($C$6/2)^2)</f>
        <v>#DIV/0!</v>
      </c>
      <c r="H1187" s="136">
        <f t="shared" si="182"/>
        <v>23520</v>
      </c>
      <c r="I1187" t="e">
        <f>SQRT(($C$5/2)^2-($C$5/2)^2*'(OLD) bottom seam length'!H1187^2/($C$6/2)^2)</f>
        <v>#DIV/0!</v>
      </c>
      <c r="K1187" s="136">
        <f t="shared" si="183"/>
        <v>23520</v>
      </c>
      <c r="L1187" t="e">
        <f>SQRT(($C$5/2)^2-($C$5/2)^2*'(OLD) bottom seam length'!K1187^2/($C$6/2)^2)</f>
        <v>#DIV/0!</v>
      </c>
      <c r="O1187" s="136">
        <f t="shared" si="184"/>
        <v>23520</v>
      </c>
      <c r="P1187" t="b">
        <f t="shared" si="185"/>
        <v>0</v>
      </c>
      <c r="T1187" s="136">
        <f t="shared" si="186"/>
        <v>23500</v>
      </c>
      <c r="U1187" t="e">
        <f>SQRT(($U$6/2)^2-($U$6/2)^2*'(OLD) bottom seam length'!T1187^2/($U$7/2)^2)</f>
        <v>#VALUE!</v>
      </c>
      <c r="W1187" s="136">
        <f t="shared" si="187"/>
        <v>23500</v>
      </c>
      <c r="X1187" t="e">
        <f>SQRT(($U$6/2)^2-($U$6/2)^2*'(OLD) bottom seam length'!W1187^2/($U$7/2)^2)</f>
        <v>#VALUE!</v>
      </c>
      <c r="Z1187" s="136">
        <f t="shared" si="188"/>
        <v>23500</v>
      </c>
      <c r="AA1187" t="e">
        <f>SQRT(($U$6/2)^2-($U$6/2)^2*'(OLD) bottom seam length'!Z1187^2/($U$7/2)^2)</f>
        <v>#VALUE!</v>
      </c>
      <c r="AC1187" s="136">
        <f t="shared" si="189"/>
        <v>23500</v>
      </c>
      <c r="AD1187" t="e">
        <f>SQRT(($U$6/2)^2-($U$6/2)^2*'(OLD) bottom seam length'!AC1187^2/($U$7/2)^2)</f>
        <v>#VALUE!</v>
      </c>
    </row>
    <row r="1188" spans="2:30">
      <c r="B1188" s="136">
        <f t="shared" si="180"/>
        <v>23540</v>
      </c>
      <c r="C1188" t="e">
        <f>SQRT(($C$5/2)^2-($C$5/2)^2*'(OLD) bottom seam length'!B1188^2/($C$6/2)^2)</f>
        <v>#DIV/0!</v>
      </c>
      <c r="E1188" s="136">
        <f t="shared" si="181"/>
        <v>23540</v>
      </c>
      <c r="F1188" t="e">
        <f>SQRT(($C$5/2)^2-($C$5/2)^2*'(OLD) bottom seam length'!E1188^2/($C$6/2)^2)</f>
        <v>#DIV/0!</v>
      </c>
      <c r="H1188" s="136">
        <f t="shared" si="182"/>
        <v>23540</v>
      </c>
      <c r="I1188" t="e">
        <f>SQRT(($C$5/2)^2-($C$5/2)^2*'(OLD) bottom seam length'!H1188^2/($C$6/2)^2)</f>
        <v>#DIV/0!</v>
      </c>
      <c r="K1188" s="136">
        <f t="shared" si="183"/>
        <v>23540</v>
      </c>
      <c r="L1188" t="e">
        <f>SQRT(($C$5/2)^2-($C$5/2)^2*'(OLD) bottom seam length'!K1188^2/($C$6/2)^2)</f>
        <v>#DIV/0!</v>
      </c>
      <c r="O1188" s="136">
        <f t="shared" si="184"/>
        <v>23540</v>
      </c>
      <c r="P1188" t="b">
        <f t="shared" si="185"/>
        <v>0</v>
      </c>
      <c r="T1188" s="136">
        <f t="shared" si="186"/>
        <v>23520</v>
      </c>
      <c r="U1188" t="e">
        <f>SQRT(($U$6/2)^2-($U$6/2)^2*'(OLD) bottom seam length'!T1188^2/($U$7/2)^2)</f>
        <v>#VALUE!</v>
      </c>
      <c r="W1188" s="136">
        <f t="shared" si="187"/>
        <v>23520</v>
      </c>
      <c r="X1188" t="e">
        <f>SQRT(($U$6/2)^2-($U$6/2)^2*'(OLD) bottom seam length'!W1188^2/($U$7/2)^2)</f>
        <v>#VALUE!</v>
      </c>
      <c r="Z1188" s="136">
        <f t="shared" si="188"/>
        <v>23520</v>
      </c>
      <c r="AA1188" t="e">
        <f>SQRT(($U$6/2)^2-($U$6/2)^2*'(OLD) bottom seam length'!Z1188^2/($U$7/2)^2)</f>
        <v>#VALUE!</v>
      </c>
      <c r="AC1188" s="136">
        <f t="shared" si="189"/>
        <v>23520</v>
      </c>
      <c r="AD1188" t="e">
        <f>SQRT(($U$6/2)^2-($U$6/2)^2*'(OLD) bottom seam length'!AC1188^2/($U$7/2)^2)</f>
        <v>#VALUE!</v>
      </c>
    </row>
    <row r="1189" spans="2:30">
      <c r="B1189" s="136">
        <f t="shared" si="180"/>
        <v>23560</v>
      </c>
      <c r="C1189" t="e">
        <f>SQRT(($C$5/2)^2-($C$5/2)^2*'(OLD) bottom seam length'!B1189^2/($C$6/2)^2)</f>
        <v>#DIV/0!</v>
      </c>
      <c r="E1189" s="136">
        <f t="shared" si="181"/>
        <v>23560</v>
      </c>
      <c r="F1189" t="e">
        <f>SQRT(($C$5/2)^2-($C$5/2)^2*'(OLD) bottom seam length'!E1189^2/($C$6/2)^2)</f>
        <v>#DIV/0!</v>
      </c>
      <c r="H1189" s="136">
        <f t="shared" si="182"/>
        <v>23560</v>
      </c>
      <c r="I1189" t="e">
        <f>SQRT(($C$5/2)^2-($C$5/2)^2*'(OLD) bottom seam length'!H1189^2/($C$6/2)^2)</f>
        <v>#DIV/0!</v>
      </c>
      <c r="K1189" s="136">
        <f t="shared" si="183"/>
        <v>23560</v>
      </c>
      <c r="L1189" t="e">
        <f>SQRT(($C$5/2)^2-($C$5/2)^2*'(OLD) bottom seam length'!K1189^2/($C$6/2)^2)</f>
        <v>#DIV/0!</v>
      </c>
      <c r="O1189" s="136">
        <f t="shared" si="184"/>
        <v>23560</v>
      </c>
      <c r="P1189" t="b">
        <f t="shared" si="185"/>
        <v>0</v>
      </c>
      <c r="T1189" s="136">
        <f t="shared" si="186"/>
        <v>23540</v>
      </c>
      <c r="U1189" t="e">
        <f>SQRT(($U$6/2)^2-($U$6/2)^2*'(OLD) bottom seam length'!T1189^2/($U$7/2)^2)</f>
        <v>#VALUE!</v>
      </c>
      <c r="W1189" s="136">
        <f t="shared" si="187"/>
        <v>23540</v>
      </c>
      <c r="X1189" t="e">
        <f>SQRT(($U$6/2)^2-($U$6/2)^2*'(OLD) bottom seam length'!W1189^2/($U$7/2)^2)</f>
        <v>#VALUE!</v>
      </c>
      <c r="Z1189" s="136">
        <f t="shared" si="188"/>
        <v>23540</v>
      </c>
      <c r="AA1189" t="e">
        <f>SQRT(($U$6/2)^2-($U$6/2)^2*'(OLD) bottom seam length'!Z1189^2/($U$7/2)^2)</f>
        <v>#VALUE!</v>
      </c>
      <c r="AC1189" s="136">
        <f t="shared" si="189"/>
        <v>23540</v>
      </c>
      <c r="AD1189" t="e">
        <f>SQRT(($U$6/2)^2-($U$6/2)^2*'(OLD) bottom seam length'!AC1189^2/($U$7/2)^2)</f>
        <v>#VALUE!</v>
      </c>
    </row>
    <row r="1190" spans="2:30">
      <c r="B1190" s="136">
        <f t="shared" si="180"/>
        <v>23580</v>
      </c>
      <c r="C1190" t="e">
        <f>SQRT(($C$5/2)^2-($C$5/2)^2*'(OLD) bottom seam length'!B1190^2/($C$6/2)^2)</f>
        <v>#DIV/0!</v>
      </c>
      <c r="E1190" s="136">
        <f t="shared" si="181"/>
        <v>23580</v>
      </c>
      <c r="F1190" t="e">
        <f>SQRT(($C$5/2)^2-($C$5/2)^2*'(OLD) bottom seam length'!E1190^2/($C$6/2)^2)</f>
        <v>#DIV/0!</v>
      </c>
      <c r="H1190" s="136">
        <f t="shared" si="182"/>
        <v>23580</v>
      </c>
      <c r="I1190" t="e">
        <f>SQRT(($C$5/2)^2-($C$5/2)^2*'(OLD) bottom seam length'!H1190^2/($C$6/2)^2)</f>
        <v>#DIV/0!</v>
      </c>
      <c r="K1190" s="136">
        <f t="shared" si="183"/>
        <v>23580</v>
      </c>
      <c r="L1190" t="e">
        <f>SQRT(($C$5/2)^2-($C$5/2)^2*'(OLD) bottom seam length'!K1190^2/($C$6/2)^2)</f>
        <v>#DIV/0!</v>
      </c>
      <c r="O1190" s="136">
        <f t="shared" si="184"/>
        <v>23580</v>
      </c>
      <c r="P1190" t="b">
        <f t="shared" si="185"/>
        <v>0</v>
      </c>
      <c r="T1190" s="136">
        <f t="shared" si="186"/>
        <v>23560</v>
      </c>
      <c r="U1190" t="e">
        <f>SQRT(($U$6/2)^2-($U$6/2)^2*'(OLD) bottom seam length'!T1190^2/($U$7/2)^2)</f>
        <v>#VALUE!</v>
      </c>
      <c r="W1190" s="136">
        <f t="shared" si="187"/>
        <v>23560</v>
      </c>
      <c r="X1190" t="e">
        <f>SQRT(($U$6/2)^2-($U$6/2)^2*'(OLD) bottom seam length'!W1190^2/($U$7/2)^2)</f>
        <v>#VALUE!</v>
      </c>
      <c r="Z1190" s="136">
        <f t="shared" si="188"/>
        <v>23560</v>
      </c>
      <c r="AA1190" t="e">
        <f>SQRT(($U$6/2)^2-($U$6/2)^2*'(OLD) bottom seam length'!Z1190^2/($U$7/2)^2)</f>
        <v>#VALUE!</v>
      </c>
      <c r="AC1190" s="136">
        <f t="shared" si="189"/>
        <v>23560</v>
      </c>
      <c r="AD1190" t="e">
        <f>SQRT(($U$6/2)^2-($U$6/2)^2*'(OLD) bottom seam length'!AC1190^2/($U$7/2)^2)</f>
        <v>#VALUE!</v>
      </c>
    </row>
    <row r="1191" spans="2:30">
      <c r="B1191" s="136">
        <f t="shared" si="180"/>
        <v>23600</v>
      </c>
      <c r="C1191" t="e">
        <f>SQRT(($C$5/2)^2-($C$5/2)^2*'(OLD) bottom seam length'!B1191^2/($C$6/2)^2)</f>
        <v>#DIV/0!</v>
      </c>
      <c r="E1191" s="136">
        <f t="shared" si="181"/>
        <v>23600</v>
      </c>
      <c r="F1191" t="e">
        <f>SQRT(($C$5/2)^2-($C$5/2)^2*'(OLD) bottom seam length'!E1191^2/($C$6/2)^2)</f>
        <v>#DIV/0!</v>
      </c>
      <c r="H1191" s="136">
        <f t="shared" si="182"/>
        <v>23600</v>
      </c>
      <c r="I1191" t="e">
        <f>SQRT(($C$5/2)^2-($C$5/2)^2*'(OLD) bottom seam length'!H1191^2/($C$6/2)^2)</f>
        <v>#DIV/0!</v>
      </c>
      <c r="K1191" s="136">
        <f t="shared" si="183"/>
        <v>23600</v>
      </c>
      <c r="L1191" t="e">
        <f>SQRT(($C$5/2)^2-($C$5/2)^2*'(OLD) bottom seam length'!K1191^2/($C$6/2)^2)</f>
        <v>#DIV/0!</v>
      </c>
      <c r="O1191" s="136">
        <f t="shared" si="184"/>
        <v>23600</v>
      </c>
      <c r="P1191" t="b">
        <f t="shared" si="185"/>
        <v>0</v>
      </c>
      <c r="T1191" s="136">
        <f t="shared" si="186"/>
        <v>23580</v>
      </c>
      <c r="U1191" t="e">
        <f>SQRT(($U$6/2)^2-($U$6/2)^2*'(OLD) bottom seam length'!T1191^2/($U$7/2)^2)</f>
        <v>#VALUE!</v>
      </c>
      <c r="W1191" s="136">
        <f t="shared" si="187"/>
        <v>23580</v>
      </c>
      <c r="X1191" t="e">
        <f>SQRT(($U$6/2)^2-($U$6/2)^2*'(OLD) bottom seam length'!W1191^2/($U$7/2)^2)</f>
        <v>#VALUE!</v>
      </c>
      <c r="Z1191" s="136">
        <f t="shared" si="188"/>
        <v>23580</v>
      </c>
      <c r="AA1191" t="e">
        <f>SQRT(($U$6/2)^2-($U$6/2)^2*'(OLD) bottom seam length'!Z1191^2/($U$7/2)^2)</f>
        <v>#VALUE!</v>
      </c>
      <c r="AC1191" s="136">
        <f t="shared" si="189"/>
        <v>23580</v>
      </c>
      <c r="AD1191" t="e">
        <f>SQRT(($U$6/2)^2-($U$6/2)^2*'(OLD) bottom seam length'!AC1191^2/($U$7/2)^2)</f>
        <v>#VALUE!</v>
      </c>
    </row>
    <row r="1192" spans="2:30">
      <c r="B1192" s="136">
        <f t="shared" si="180"/>
        <v>23620</v>
      </c>
      <c r="C1192" t="e">
        <f>SQRT(($C$5/2)^2-($C$5/2)^2*'(OLD) bottom seam length'!B1192^2/($C$6/2)^2)</f>
        <v>#DIV/0!</v>
      </c>
      <c r="E1192" s="136">
        <f t="shared" si="181"/>
        <v>23620</v>
      </c>
      <c r="F1192" t="e">
        <f>SQRT(($C$5/2)^2-($C$5/2)^2*'(OLD) bottom seam length'!E1192^2/($C$6/2)^2)</f>
        <v>#DIV/0!</v>
      </c>
      <c r="H1192" s="136">
        <f t="shared" si="182"/>
        <v>23620</v>
      </c>
      <c r="I1192" t="e">
        <f>SQRT(($C$5/2)^2-($C$5/2)^2*'(OLD) bottom seam length'!H1192^2/($C$6/2)^2)</f>
        <v>#DIV/0!</v>
      </c>
      <c r="K1192" s="136">
        <f t="shared" si="183"/>
        <v>23620</v>
      </c>
      <c r="L1192" t="e">
        <f>SQRT(($C$5/2)^2-($C$5/2)^2*'(OLD) bottom seam length'!K1192^2/($C$6/2)^2)</f>
        <v>#DIV/0!</v>
      </c>
      <c r="O1192" s="136">
        <f t="shared" si="184"/>
        <v>23620</v>
      </c>
      <c r="P1192" t="b">
        <f t="shared" si="185"/>
        <v>0</v>
      </c>
      <c r="T1192" s="136">
        <f t="shared" si="186"/>
        <v>23600</v>
      </c>
      <c r="U1192" t="e">
        <f>SQRT(($U$6/2)^2-($U$6/2)^2*'(OLD) bottom seam length'!T1192^2/($U$7/2)^2)</f>
        <v>#VALUE!</v>
      </c>
      <c r="W1192" s="136">
        <f t="shared" si="187"/>
        <v>23600</v>
      </c>
      <c r="X1192" t="e">
        <f>SQRT(($U$6/2)^2-($U$6/2)^2*'(OLD) bottom seam length'!W1192^2/($U$7/2)^2)</f>
        <v>#VALUE!</v>
      </c>
      <c r="Z1192" s="136">
        <f t="shared" si="188"/>
        <v>23600</v>
      </c>
      <c r="AA1192" t="e">
        <f>SQRT(($U$6/2)^2-($U$6/2)^2*'(OLD) bottom seam length'!Z1192^2/($U$7/2)^2)</f>
        <v>#VALUE!</v>
      </c>
      <c r="AC1192" s="136">
        <f t="shared" si="189"/>
        <v>23600</v>
      </c>
      <c r="AD1192" t="e">
        <f>SQRT(($U$6/2)^2-($U$6/2)^2*'(OLD) bottom seam length'!AC1192^2/($U$7/2)^2)</f>
        <v>#VALUE!</v>
      </c>
    </row>
    <row r="1193" spans="2:30">
      <c r="B1193" s="136">
        <f t="shared" si="180"/>
        <v>23640</v>
      </c>
      <c r="C1193" t="e">
        <f>SQRT(($C$5/2)^2-($C$5/2)^2*'(OLD) bottom seam length'!B1193^2/($C$6/2)^2)</f>
        <v>#DIV/0!</v>
      </c>
      <c r="E1193" s="136">
        <f t="shared" si="181"/>
        <v>23640</v>
      </c>
      <c r="F1193" t="e">
        <f>SQRT(($C$5/2)^2-($C$5/2)^2*'(OLD) bottom seam length'!E1193^2/($C$6/2)^2)</f>
        <v>#DIV/0!</v>
      </c>
      <c r="H1193" s="136">
        <f t="shared" si="182"/>
        <v>23640</v>
      </c>
      <c r="I1193" t="e">
        <f>SQRT(($C$5/2)^2-($C$5/2)^2*'(OLD) bottom seam length'!H1193^2/($C$6/2)^2)</f>
        <v>#DIV/0!</v>
      </c>
      <c r="K1193" s="136">
        <f t="shared" si="183"/>
        <v>23640</v>
      </c>
      <c r="L1193" t="e">
        <f>SQRT(($C$5/2)^2-($C$5/2)^2*'(OLD) bottom seam length'!K1193^2/($C$6/2)^2)</f>
        <v>#DIV/0!</v>
      </c>
      <c r="O1193" s="136">
        <f t="shared" si="184"/>
        <v>23640</v>
      </c>
      <c r="P1193" t="b">
        <f t="shared" si="185"/>
        <v>0</v>
      </c>
      <c r="T1193" s="136">
        <f t="shared" si="186"/>
        <v>23620</v>
      </c>
      <c r="U1193" t="e">
        <f>SQRT(($U$6/2)^2-($U$6/2)^2*'(OLD) bottom seam length'!T1193^2/($U$7/2)^2)</f>
        <v>#VALUE!</v>
      </c>
      <c r="W1193" s="136">
        <f t="shared" si="187"/>
        <v>23620</v>
      </c>
      <c r="X1193" t="e">
        <f>SQRT(($U$6/2)^2-($U$6/2)^2*'(OLD) bottom seam length'!W1193^2/($U$7/2)^2)</f>
        <v>#VALUE!</v>
      </c>
      <c r="Z1193" s="136">
        <f t="shared" si="188"/>
        <v>23620</v>
      </c>
      <c r="AA1193" t="e">
        <f>SQRT(($U$6/2)^2-($U$6/2)^2*'(OLD) bottom seam length'!Z1193^2/($U$7/2)^2)</f>
        <v>#VALUE!</v>
      </c>
      <c r="AC1193" s="136">
        <f t="shared" si="189"/>
        <v>23620</v>
      </c>
      <c r="AD1193" t="e">
        <f>SQRT(($U$6/2)^2-($U$6/2)^2*'(OLD) bottom seam length'!AC1193^2/($U$7/2)^2)</f>
        <v>#VALUE!</v>
      </c>
    </row>
    <row r="1194" spans="2:30">
      <c r="B1194" s="136">
        <f t="shared" si="180"/>
        <v>23660</v>
      </c>
      <c r="C1194" t="e">
        <f>SQRT(($C$5/2)^2-($C$5/2)^2*'(OLD) bottom seam length'!B1194^2/($C$6/2)^2)</f>
        <v>#DIV/0!</v>
      </c>
      <c r="E1194" s="136">
        <f t="shared" si="181"/>
        <v>23660</v>
      </c>
      <c r="F1194" t="e">
        <f>SQRT(($C$5/2)^2-($C$5/2)^2*'(OLD) bottom seam length'!E1194^2/($C$6/2)^2)</f>
        <v>#DIV/0!</v>
      </c>
      <c r="H1194" s="136">
        <f t="shared" si="182"/>
        <v>23660</v>
      </c>
      <c r="I1194" t="e">
        <f>SQRT(($C$5/2)^2-($C$5/2)^2*'(OLD) bottom seam length'!H1194^2/($C$6/2)^2)</f>
        <v>#DIV/0!</v>
      </c>
      <c r="K1194" s="136">
        <f t="shared" si="183"/>
        <v>23660</v>
      </c>
      <c r="L1194" t="e">
        <f>SQRT(($C$5/2)^2-($C$5/2)^2*'(OLD) bottom seam length'!K1194^2/($C$6/2)^2)</f>
        <v>#DIV/0!</v>
      </c>
      <c r="O1194" s="136">
        <f t="shared" si="184"/>
        <v>23660</v>
      </c>
      <c r="P1194" t="b">
        <f t="shared" si="185"/>
        <v>0</v>
      </c>
      <c r="T1194" s="136">
        <f t="shared" si="186"/>
        <v>23640</v>
      </c>
      <c r="U1194" t="e">
        <f>SQRT(($U$6/2)^2-($U$6/2)^2*'(OLD) bottom seam length'!T1194^2/($U$7/2)^2)</f>
        <v>#VALUE!</v>
      </c>
      <c r="W1194" s="136">
        <f t="shared" si="187"/>
        <v>23640</v>
      </c>
      <c r="X1194" t="e">
        <f>SQRT(($U$6/2)^2-($U$6/2)^2*'(OLD) bottom seam length'!W1194^2/($U$7/2)^2)</f>
        <v>#VALUE!</v>
      </c>
      <c r="Z1194" s="136">
        <f t="shared" si="188"/>
        <v>23640</v>
      </c>
      <c r="AA1194" t="e">
        <f>SQRT(($U$6/2)^2-($U$6/2)^2*'(OLD) bottom seam length'!Z1194^2/($U$7/2)^2)</f>
        <v>#VALUE!</v>
      </c>
      <c r="AC1194" s="136">
        <f t="shared" si="189"/>
        <v>23640</v>
      </c>
      <c r="AD1194" t="e">
        <f>SQRT(($U$6/2)^2-($U$6/2)^2*'(OLD) bottom seam length'!AC1194^2/($U$7/2)^2)</f>
        <v>#VALUE!</v>
      </c>
    </row>
    <row r="1195" spans="2:30">
      <c r="B1195" s="136">
        <f t="shared" si="180"/>
        <v>23680</v>
      </c>
      <c r="C1195" t="e">
        <f>SQRT(($C$5/2)^2-($C$5/2)^2*'(OLD) bottom seam length'!B1195^2/($C$6/2)^2)</f>
        <v>#DIV/0!</v>
      </c>
      <c r="E1195" s="136">
        <f t="shared" si="181"/>
        <v>23680</v>
      </c>
      <c r="F1195" t="e">
        <f>SQRT(($C$5/2)^2-($C$5/2)^2*'(OLD) bottom seam length'!E1195^2/($C$6/2)^2)</f>
        <v>#DIV/0!</v>
      </c>
      <c r="H1195" s="136">
        <f t="shared" si="182"/>
        <v>23680</v>
      </c>
      <c r="I1195" t="e">
        <f>SQRT(($C$5/2)^2-($C$5/2)^2*'(OLD) bottom seam length'!H1195^2/($C$6/2)^2)</f>
        <v>#DIV/0!</v>
      </c>
      <c r="K1195" s="136">
        <f t="shared" si="183"/>
        <v>23680</v>
      </c>
      <c r="L1195" t="e">
        <f>SQRT(($C$5/2)^2-($C$5/2)^2*'(OLD) bottom seam length'!K1195^2/($C$6/2)^2)</f>
        <v>#DIV/0!</v>
      </c>
      <c r="O1195" s="136">
        <f t="shared" si="184"/>
        <v>23680</v>
      </c>
      <c r="P1195" t="b">
        <f t="shared" si="185"/>
        <v>0</v>
      </c>
      <c r="T1195" s="136">
        <f t="shared" si="186"/>
        <v>23660</v>
      </c>
      <c r="U1195" t="e">
        <f>SQRT(($U$6/2)^2-($U$6/2)^2*'(OLD) bottom seam length'!T1195^2/($U$7/2)^2)</f>
        <v>#VALUE!</v>
      </c>
      <c r="W1195" s="136">
        <f t="shared" si="187"/>
        <v>23660</v>
      </c>
      <c r="X1195" t="e">
        <f>SQRT(($U$6/2)^2-($U$6/2)^2*'(OLD) bottom seam length'!W1195^2/($U$7/2)^2)</f>
        <v>#VALUE!</v>
      </c>
      <c r="Z1195" s="136">
        <f t="shared" si="188"/>
        <v>23660</v>
      </c>
      <c r="AA1195" t="e">
        <f>SQRT(($U$6/2)^2-($U$6/2)^2*'(OLD) bottom seam length'!Z1195^2/($U$7/2)^2)</f>
        <v>#VALUE!</v>
      </c>
      <c r="AC1195" s="136">
        <f t="shared" si="189"/>
        <v>23660</v>
      </c>
      <c r="AD1195" t="e">
        <f>SQRT(($U$6/2)^2-($U$6/2)^2*'(OLD) bottom seam length'!AC1195^2/($U$7/2)^2)</f>
        <v>#VALUE!</v>
      </c>
    </row>
    <row r="1196" spans="2:30">
      <c r="B1196" s="136">
        <f t="shared" si="180"/>
        <v>23700</v>
      </c>
      <c r="C1196" t="e">
        <f>SQRT(($C$5/2)^2-($C$5/2)^2*'(OLD) bottom seam length'!B1196^2/($C$6/2)^2)</f>
        <v>#DIV/0!</v>
      </c>
      <c r="E1196" s="136">
        <f t="shared" si="181"/>
        <v>23700</v>
      </c>
      <c r="F1196" t="e">
        <f>SQRT(($C$5/2)^2-($C$5/2)^2*'(OLD) bottom seam length'!E1196^2/($C$6/2)^2)</f>
        <v>#DIV/0!</v>
      </c>
      <c r="H1196" s="136">
        <f t="shared" si="182"/>
        <v>23700</v>
      </c>
      <c r="I1196" t="e">
        <f>SQRT(($C$5/2)^2-($C$5/2)^2*'(OLD) bottom seam length'!H1196^2/($C$6/2)^2)</f>
        <v>#DIV/0!</v>
      </c>
      <c r="K1196" s="136">
        <f t="shared" si="183"/>
        <v>23700</v>
      </c>
      <c r="L1196" t="e">
        <f>SQRT(($C$5/2)^2-($C$5/2)^2*'(OLD) bottom seam length'!K1196^2/($C$6/2)^2)</f>
        <v>#DIV/0!</v>
      </c>
      <c r="O1196" s="136">
        <f t="shared" si="184"/>
        <v>23700</v>
      </c>
      <c r="P1196" t="b">
        <f t="shared" si="185"/>
        <v>0</v>
      </c>
      <c r="T1196" s="136">
        <f t="shared" si="186"/>
        <v>23680</v>
      </c>
      <c r="U1196" t="e">
        <f>SQRT(($U$6/2)^2-($U$6/2)^2*'(OLD) bottom seam length'!T1196^2/($U$7/2)^2)</f>
        <v>#VALUE!</v>
      </c>
      <c r="W1196" s="136">
        <f t="shared" si="187"/>
        <v>23680</v>
      </c>
      <c r="X1196" t="e">
        <f>SQRT(($U$6/2)^2-($U$6/2)^2*'(OLD) bottom seam length'!W1196^2/($U$7/2)^2)</f>
        <v>#VALUE!</v>
      </c>
      <c r="Z1196" s="136">
        <f t="shared" si="188"/>
        <v>23680</v>
      </c>
      <c r="AA1196" t="e">
        <f>SQRT(($U$6/2)^2-($U$6/2)^2*'(OLD) bottom seam length'!Z1196^2/($U$7/2)^2)</f>
        <v>#VALUE!</v>
      </c>
      <c r="AC1196" s="136">
        <f t="shared" si="189"/>
        <v>23680</v>
      </c>
      <c r="AD1196" t="e">
        <f>SQRT(($U$6/2)^2-($U$6/2)^2*'(OLD) bottom seam length'!AC1196^2/($U$7/2)^2)</f>
        <v>#VALUE!</v>
      </c>
    </row>
    <row r="1197" spans="2:30">
      <c r="B1197" s="136">
        <f t="shared" si="180"/>
        <v>23720</v>
      </c>
      <c r="C1197" t="e">
        <f>SQRT(($C$5/2)^2-($C$5/2)^2*'(OLD) bottom seam length'!B1197^2/($C$6/2)^2)</f>
        <v>#DIV/0!</v>
      </c>
      <c r="E1197" s="136">
        <f t="shared" si="181"/>
        <v>23720</v>
      </c>
      <c r="F1197" t="e">
        <f>SQRT(($C$5/2)^2-($C$5/2)^2*'(OLD) bottom seam length'!E1197^2/($C$6/2)^2)</f>
        <v>#DIV/0!</v>
      </c>
      <c r="H1197" s="136">
        <f t="shared" si="182"/>
        <v>23720</v>
      </c>
      <c r="I1197" t="e">
        <f>SQRT(($C$5/2)^2-($C$5/2)^2*'(OLD) bottom seam length'!H1197^2/($C$6/2)^2)</f>
        <v>#DIV/0!</v>
      </c>
      <c r="K1197" s="136">
        <f t="shared" si="183"/>
        <v>23720</v>
      </c>
      <c r="L1197" t="e">
        <f>SQRT(($C$5/2)^2-($C$5/2)^2*'(OLD) bottom seam length'!K1197^2/($C$6/2)^2)</f>
        <v>#DIV/0!</v>
      </c>
      <c r="O1197" s="136">
        <f t="shared" si="184"/>
        <v>23720</v>
      </c>
      <c r="P1197" t="b">
        <f t="shared" si="185"/>
        <v>0</v>
      </c>
      <c r="T1197" s="136">
        <f t="shared" si="186"/>
        <v>23700</v>
      </c>
      <c r="U1197" t="e">
        <f>SQRT(($U$6/2)^2-($U$6/2)^2*'(OLD) bottom seam length'!T1197^2/($U$7/2)^2)</f>
        <v>#VALUE!</v>
      </c>
      <c r="W1197" s="136">
        <f t="shared" si="187"/>
        <v>23700</v>
      </c>
      <c r="X1197" t="e">
        <f>SQRT(($U$6/2)^2-($U$6/2)^2*'(OLD) bottom seam length'!W1197^2/($U$7/2)^2)</f>
        <v>#VALUE!</v>
      </c>
      <c r="Z1197" s="136">
        <f t="shared" si="188"/>
        <v>23700</v>
      </c>
      <c r="AA1197" t="e">
        <f>SQRT(($U$6/2)^2-($U$6/2)^2*'(OLD) bottom seam length'!Z1197^2/($U$7/2)^2)</f>
        <v>#VALUE!</v>
      </c>
      <c r="AC1197" s="136">
        <f t="shared" si="189"/>
        <v>23700</v>
      </c>
      <c r="AD1197" t="e">
        <f>SQRT(($U$6/2)^2-($U$6/2)^2*'(OLD) bottom seam length'!AC1197^2/($U$7/2)^2)</f>
        <v>#VALUE!</v>
      </c>
    </row>
    <row r="1198" spans="2:30">
      <c r="B1198" s="136">
        <f t="shared" si="180"/>
        <v>23740</v>
      </c>
      <c r="C1198" t="e">
        <f>SQRT(($C$5/2)^2-($C$5/2)^2*'(OLD) bottom seam length'!B1198^2/($C$6/2)^2)</f>
        <v>#DIV/0!</v>
      </c>
      <c r="E1198" s="136">
        <f t="shared" si="181"/>
        <v>23740</v>
      </c>
      <c r="F1198" t="e">
        <f>SQRT(($C$5/2)^2-($C$5/2)^2*'(OLD) bottom seam length'!E1198^2/($C$6/2)^2)</f>
        <v>#DIV/0!</v>
      </c>
      <c r="H1198" s="136">
        <f t="shared" si="182"/>
        <v>23740</v>
      </c>
      <c r="I1198" t="e">
        <f>SQRT(($C$5/2)^2-($C$5/2)^2*'(OLD) bottom seam length'!H1198^2/($C$6/2)^2)</f>
        <v>#DIV/0!</v>
      </c>
      <c r="K1198" s="136">
        <f t="shared" si="183"/>
        <v>23740</v>
      </c>
      <c r="L1198" t="e">
        <f>SQRT(($C$5/2)^2-($C$5/2)^2*'(OLD) bottom seam length'!K1198^2/($C$6/2)^2)</f>
        <v>#DIV/0!</v>
      </c>
      <c r="O1198" s="136">
        <f t="shared" si="184"/>
        <v>23740</v>
      </c>
      <c r="P1198" t="b">
        <f t="shared" si="185"/>
        <v>0</v>
      </c>
      <c r="T1198" s="136">
        <f t="shared" si="186"/>
        <v>23720</v>
      </c>
      <c r="U1198" t="e">
        <f>SQRT(($U$6/2)^2-($U$6/2)^2*'(OLD) bottom seam length'!T1198^2/($U$7/2)^2)</f>
        <v>#VALUE!</v>
      </c>
      <c r="W1198" s="136">
        <f t="shared" si="187"/>
        <v>23720</v>
      </c>
      <c r="X1198" t="e">
        <f>SQRT(($U$6/2)^2-($U$6/2)^2*'(OLD) bottom seam length'!W1198^2/($U$7/2)^2)</f>
        <v>#VALUE!</v>
      </c>
      <c r="Z1198" s="136">
        <f t="shared" si="188"/>
        <v>23720</v>
      </c>
      <c r="AA1198" t="e">
        <f>SQRT(($U$6/2)^2-($U$6/2)^2*'(OLD) bottom seam length'!Z1198^2/($U$7/2)^2)</f>
        <v>#VALUE!</v>
      </c>
      <c r="AC1198" s="136">
        <f t="shared" si="189"/>
        <v>23720</v>
      </c>
      <c r="AD1198" t="e">
        <f>SQRT(($U$6/2)^2-($U$6/2)^2*'(OLD) bottom seam length'!AC1198^2/($U$7/2)^2)</f>
        <v>#VALUE!</v>
      </c>
    </row>
    <row r="1199" spans="2:30">
      <c r="B1199" s="136">
        <f t="shared" si="180"/>
        <v>23760</v>
      </c>
      <c r="C1199" t="e">
        <f>SQRT(($C$5/2)^2-($C$5/2)^2*'(OLD) bottom seam length'!B1199^2/($C$6/2)^2)</f>
        <v>#DIV/0!</v>
      </c>
      <c r="E1199" s="136">
        <f t="shared" si="181"/>
        <v>23760</v>
      </c>
      <c r="F1199" t="e">
        <f>SQRT(($C$5/2)^2-($C$5/2)^2*'(OLD) bottom seam length'!E1199^2/($C$6/2)^2)</f>
        <v>#DIV/0!</v>
      </c>
      <c r="H1199" s="136">
        <f t="shared" si="182"/>
        <v>23760</v>
      </c>
      <c r="I1199" t="e">
        <f>SQRT(($C$5/2)^2-($C$5/2)^2*'(OLD) bottom seam length'!H1199^2/($C$6/2)^2)</f>
        <v>#DIV/0!</v>
      </c>
      <c r="K1199" s="136">
        <f t="shared" si="183"/>
        <v>23760</v>
      </c>
      <c r="L1199" t="e">
        <f>SQRT(($C$5/2)^2-($C$5/2)^2*'(OLD) bottom seam length'!K1199^2/($C$6/2)^2)</f>
        <v>#DIV/0!</v>
      </c>
      <c r="O1199" s="136">
        <f t="shared" si="184"/>
        <v>23760</v>
      </c>
      <c r="P1199" t="b">
        <f t="shared" si="185"/>
        <v>0</v>
      </c>
      <c r="T1199" s="136">
        <f t="shared" si="186"/>
        <v>23740</v>
      </c>
      <c r="U1199" t="e">
        <f>SQRT(($U$6/2)^2-($U$6/2)^2*'(OLD) bottom seam length'!T1199^2/($U$7/2)^2)</f>
        <v>#VALUE!</v>
      </c>
      <c r="W1199" s="136">
        <f t="shared" si="187"/>
        <v>23740</v>
      </c>
      <c r="X1199" t="e">
        <f>SQRT(($U$6/2)^2-($U$6/2)^2*'(OLD) bottom seam length'!W1199^2/($U$7/2)^2)</f>
        <v>#VALUE!</v>
      </c>
      <c r="Z1199" s="136">
        <f t="shared" si="188"/>
        <v>23740</v>
      </c>
      <c r="AA1199" t="e">
        <f>SQRT(($U$6/2)^2-($U$6/2)^2*'(OLD) bottom seam length'!Z1199^2/($U$7/2)^2)</f>
        <v>#VALUE!</v>
      </c>
      <c r="AC1199" s="136">
        <f t="shared" si="189"/>
        <v>23740</v>
      </c>
      <c r="AD1199" t="e">
        <f>SQRT(($U$6/2)^2-($U$6/2)^2*'(OLD) bottom seam length'!AC1199^2/($U$7/2)^2)</f>
        <v>#VALUE!</v>
      </c>
    </row>
    <row r="1200" spans="2:30">
      <c r="B1200" s="136">
        <f t="shared" si="180"/>
        <v>23780</v>
      </c>
      <c r="C1200" t="e">
        <f>SQRT(($C$5/2)^2-($C$5/2)^2*'(OLD) bottom seam length'!B1200^2/($C$6/2)^2)</f>
        <v>#DIV/0!</v>
      </c>
      <c r="E1200" s="136">
        <f t="shared" si="181"/>
        <v>23780</v>
      </c>
      <c r="F1200" t="e">
        <f>SQRT(($C$5/2)^2-($C$5/2)^2*'(OLD) bottom seam length'!E1200^2/($C$6/2)^2)</f>
        <v>#DIV/0!</v>
      </c>
      <c r="H1200" s="136">
        <f t="shared" si="182"/>
        <v>23780</v>
      </c>
      <c r="I1200" t="e">
        <f>SQRT(($C$5/2)^2-($C$5/2)^2*'(OLD) bottom seam length'!H1200^2/($C$6/2)^2)</f>
        <v>#DIV/0!</v>
      </c>
      <c r="K1200" s="136">
        <f t="shared" si="183"/>
        <v>23780</v>
      </c>
      <c r="L1200" t="e">
        <f>SQRT(($C$5/2)^2-($C$5/2)^2*'(OLD) bottom seam length'!K1200^2/($C$6/2)^2)</f>
        <v>#DIV/0!</v>
      </c>
      <c r="O1200" s="136">
        <f t="shared" si="184"/>
        <v>23780</v>
      </c>
      <c r="P1200" t="b">
        <f t="shared" si="185"/>
        <v>0</v>
      </c>
      <c r="T1200" s="136">
        <f t="shared" si="186"/>
        <v>23760</v>
      </c>
      <c r="U1200" t="e">
        <f>SQRT(($U$6/2)^2-($U$6/2)^2*'(OLD) bottom seam length'!T1200^2/($U$7/2)^2)</f>
        <v>#VALUE!</v>
      </c>
      <c r="W1200" s="136">
        <f t="shared" si="187"/>
        <v>23760</v>
      </c>
      <c r="X1200" t="e">
        <f>SQRT(($U$6/2)^2-($U$6/2)^2*'(OLD) bottom seam length'!W1200^2/($U$7/2)^2)</f>
        <v>#VALUE!</v>
      </c>
      <c r="Z1200" s="136">
        <f t="shared" si="188"/>
        <v>23760</v>
      </c>
      <c r="AA1200" t="e">
        <f>SQRT(($U$6/2)^2-($U$6/2)^2*'(OLD) bottom seam length'!Z1200^2/($U$7/2)^2)</f>
        <v>#VALUE!</v>
      </c>
      <c r="AC1200" s="136">
        <f t="shared" si="189"/>
        <v>23760</v>
      </c>
      <c r="AD1200" t="e">
        <f>SQRT(($U$6/2)^2-($U$6/2)^2*'(OLD) bottom seam length'!AC1200^2/($U$7/2)^2)</f>
        <v>#VALUE!</v>
      </c>
    </row>
    <row r="1201" spans="2:30">
      <c r="B1201" s="136">
        <f t="shared" si="180"/>
        <v>23800</v>
      </c>
      <c r="C1201" t="e">
        <f>SQRT(($C$5/2)^2-($C$5/2)^2*'(OLD) bottom seam length'!B1201^2/($C$6/2)^2)</f>
        <v>#DIV/0!</v>
      </c>
      <c r="E1201" s="136">
        <f t="shared" si="181"/>
        <v>23800</v>
      </c>
      <c r="F1201" t="e">
        <f>SQRT(($C$5/2)^2-($C$5/2)^2*'(OLD) bottom seam length'!E1201^2/($C$6/2)^2)</f>
        <v>#DIV/0!</v>
      </c>
      <c r="H1201" s="136">
        <f t="shared" si="182"/>
        <v>23800</v>
      </c>
      <c r="I1201" t="e">
        <f>SQRT(($C$5/2)^2-($C$5/2)^2*'(OLD) bottom seam length'!H1201^2/($C$6/2)^2)</f>
        <v>#DIV/0!</v>
      </c>
      <c r="K1201" s="136">
        <f t="shared" si="183"/>
        <v>23800</v>
      </c>
      <c r="L1201" t="e">
        <f>SQRT(($C$5/2)^2-($C$5/2)^2*'(OLD) bottom seam length'!K1201^2/($C$6/2)^2)</f>
        <v>#DIV/0!</v>
      </c>
      <c r="O1201" s="136">
        <f t="shared" si="184"/>
        <v>23800</v>
      </c>
      <c r="P1201" t="b">
        <f t="shared" si="185"/>
        <v>0</v>
      </c>
      <c r="T1201" s="136">
        <f t="shared" si="186"/>
        <v>23780</v>
      </c>
      <c r="U1201" t="e">
        <f>SQRT(($U$6/2)^2-($U$6/2)^2*'(OLD) bottom seam length'!T1201^2/($U$7/2)^2)</f>
        <v>#VALUE!</v>
      </c>
      <c r="W1201" s="136">
        <f t="shared" si="187"/>
        <v>23780</v>
      </c>
      <c r="X1201" t="e">
        <f>SQRT(($U$6/2)^2-($U$6/2)^2*'(OLD) bottom seam length'!W1201^2/($U$7/2)^2)</f>
        <v>#VALUE!</v>
      </c>
      <c r="Z1201" s="136">
        <f t="shared" si="188"/>
        <v>23780</v>
      </c>
      <c r="AA1201" t="e">
        <f>SQRT(($U$6/2)^2-($U$6/2)^2*'(OLD) bottom seam length'!Z1201^2/($U$7/2)^2)</f>
        <v>#VALUE!</v>
      </c>
      <c r="AC1201" s="136">
        <f t="shared" si="189"/>
        <v>23780</v>
      </c>
      <c r="AD1201" t="e">
        <f>SQRT(($U$6/2)^2-($U$6/2)^2*'(OLD) bottom seam length'!AC1201^2/($U$7/2)^2)</f>
        <v>#VALUE!</v>
      </c>
    </row>
    <row r="1202" spans="2:30">
      <c r="B1202" s="136">
        <f t="shared" si="180"/>
        <v>23820</v>
      </c>
      <c r="C1202" t="e">
        <f>SQRT(($C$5/2)^2-($C$5/2)^2*'(OLD) bottom seam length'!B1202^2/($C$6/2)^2)</f>
        <v>#DIV/0!</v>
      </c>
      <c r="E1202" s="136">
        <f t="shared" si="181"/>
        <v>23820</v>
      </c>
      <c r="F1202" t="e">
        <f>SQRT(($C$5/2)^2-($C$5/2)^2*'(OLD) bottom seam length'!E1202^2/($C$6/2)^2)</f>
        <v>#DIV/0!</v>
      </c>
      <c r="H1202" s="136">
        <f t="shared" si="182"/>
        <v>23820</v>
      </c>
      <c r="I1202" t="e">
        <f>SQRT(($C$5/2)^2-($C$5/2)^2*'(OLD) bottom seam length'!H1202^2/($C$6/2)^2)</f>
        <v>#DIV/0!</v>
      </c>
      <c r="K1202" s="136">
        <f t="shared" si="183"/>
        <v>23820</v>
      </c>
      <c r="L1202" t="e">
        <f>SQRT(($C$5/2)^2-($C$5/2)^2*'(OLD) bottom seam length'!K1202^2/($C$6/2)^2)</f>
        <v>#DIV/0!</v>
      </c>
      <c r="O1202" s="136">
        <f t="shared" si="184"/>
        <v>23820</v>
      </c>
      <c r="P1202" t="b">
        <f t="shared" si="185"/>
        <v>0</v>
      </c>
      <c r="T1202" s="136">
        <f t="shared" si="186"/>
        <v>23800</v>
      </c>
      <c r="U1202" t="e">
        <f>SQRT(($U$6/2)^2-($U$6/2)^2*'(OLD) bottom seam length'!T1202^2/($U$7/2)^2)</f>
        <v>#VALUE!</v>
      </c>
      <c r="W1202" s="136">
        <f t="shared" si="187"/>
        <v>23800</v>
      </c>
      <c r="X1202" t="e">
        <f>SQRT(($U$6/2)^2-($U$6/2)^2*'(OLD) bottom seam length'!W1202^2/($U$7/2)^2)</f>
        <v>#VALUE!</v>
      </c>
      <c r="Z1202" s="136">
        <f t="shared" si="188"/>
        <v>23800</v>
      </c>
      <c r="AA1202" t="e">
        <f>SQRT(($U$6/2)^2-($U$6/2)^2*'(OLD) bottom seam length'!Z1202^2/($U$7/2)^2)</f>
        <v>#VALUE!</v>
      </c>
      <c r="AC1202" s="136">
        <f t="shared" si="189"/>
        <v>23800</v>
      </c>
      <c r="AD1202" t="e">
        <f>SQRT(($U$6/2)^2-($U$6/2)^2*'(OLD) bottom seam length'!AC1202^2/($U$7/2)^2)</f>
        <v>#VALUE!</v>
      </c>
    </row>
    <row r="1203" spans="2:30">
      <c r="B1203" s="136">
        <f t="shared" si="180"/>
        <v>23840</v>
      </c>
      <c r="C1203" t="e">
        <f>SQRT(($C$5/2)^2-($C$5/2)^2*'(OLD) bottom seam length'!B1203^2/($C$6/2)^2)</f>
        <v>#DIV/0!</v>
      </c>
      <c r="E1203" s="136">
        <f t="shared" si="181"/>
        <v>23840</v>
      </c>
      <c r="F1203" t="e">
        <f>SQRT(($C$5/2)^2-($C$5/2)^2*'(OLD) bottom seam length'!E1203^2/($C$6/2)^2)</f>
        <v>#DIV/0!</v>
      </c>
      <c r="H1203" s="136">
        <f t="shared" si="182"/>
        <v>23840</v>
      </c>
      <c r="I1203" t="e">
        <f>SQRT(($C$5/2)^2-($C$5/2)^2*'(OLD) bottom seam length'!H1203^2/($C$6/2)^2)</f>
        <v>#DIV/0!</v>
      </c>
      <c r="K1203" s="136">
        <f t="shared" si="183"/>
        <v>23840</v>
      </c>
      <c r="L1203" t="e">
        <f>SQRT(($C$5/2)^2-($C$5/2)^2*'(OLD) bottom seam length'!K1203^2/($C$6/2)^2)</f>
        <v>#DIV/0!</v>
      </c>
      <c r="O1203" s="136">
        <f t="shared" si="184"/>
        <v>23840</v>
      </c>
      <c r="P1203" t="b">
        <f t="shared" si="185"/>
        <v>0</v>
      </c>
      <c r="T1203" s="136">
        <f t="shared" si="186"/>
        <v>23820</v>
      </c>
      <c r="U1203" t="e">
        <f>SQRT(($U$6/2)^2-($U$6/2)^2*'(OLD) bottom seam length'!T1203^2/($U$7/2)^2)</f>
        <v>#VALUE!</v>
      </c>
      <c r="W1203" s="136">
        <f t="shared" si="187"/>
        <v>23820</v>
      </c>
      <c r="X1203" t="e">
        <f>SQRT(($U$6/2)^2-($U$6/2)^2*'(OLD) bottom seam length'!W1203^2/($U$7/2)^2)</f>
        <v>#VALUE!</v>
      </c>
      <c r="Z1203" s="136">
        <f t="shared" si="188"/>
        <v>23820</v>
      </c>
      <c r="AA1203" t="e">
        <f>SQRT(($U$6/2)^2-($U$6/2)^2*'(OLD) bottom seam length'!Z1203^2/($U$7/2)^2)</f>
        <v>#VALUE!</v>
      </c>
      <c r="AC1203" s="136">
        <f t="shared" si="189"/>
        <v>23820</v>
      </c>
      <c r="AD1203" t="e">
        <f>SQRT(($U$6/2)^2-($U$6/2)^2*'(OLD) bottom seam length'!AC1203^2/($U$7/2)^2)</f>
        <v>#VALUE!</v>
      </c>
    </row>
    <row r="1204" spans="2:30">
      <c r="B1204" s="136">
        <f t="shared" si="180"/>
        <v>23860</v>
      </c>
      <c r="C1204" t="e">
        <f>SQRT(($C$5/2)^2-($C$5/2)^2*'(OLD) bottom seam length'!B1204^2/($C$6/2)^2)</f>
        <v>#DIV/0!</v>
      </c>
      <c r="E1204" s="136">
        <f t="shared" si="181"/>
        <v>23860</v>
      </c>
      <c r="F1204" t="e">
        <f>SQRT(($C$5/2)^2-($C$5/2)^2*'(OLD) bottom seam length'!E1204^2/($C$6/2)^2)</f>
        <v>#DIV/0!</v>
      </c>
      <c r="H1204" s="136">
        <f t="shared" si="182"/>
        <v>23860</v>
      </c>
      <c r="I1204" t="e">
        <f>SQRT(($C$5/2)^2-($C$5/2)^2*'(OLD) bottom seam length'!H1204^2/($C$6/2)^2)</f>
        <v>#DIV/0!</v>
      </c>
      <c r="K1204" s="136">
        <f t="shared" si="183"/>
        <v>23860</v>
      </c>
      <c r="L1204" t="e">
        <f>SQRT(($C$5/2)^2-($C$5/2)^2*'(OLD) bottom seam length'!K1204^2/($C$6/2)^2)</f>
        <v>#DIV/0!</v>
      </c>
      <c r="O1204" s="136">
        <f t="shared" si="184"/>
        <v>23860</v>
      </c>
      <c r="P1204" t="b">
        <f t="shared" si="185"/>
        <v>0</v>
      </c>
      <c r="T1204" s="136">
        <f t="shared" si="186"/>
        <v>23840</v>
      </c>
      <c r="U1204" t="e">
        <f>SQRT(($U$6/2)^2-($U$6/2)^2*'(OLD) bottom seam length'!T1204^2/($U$7/2)^2)</f>
        <v>#VALUE!</v>
      </c>
      <c r="W1204" s="136">
        <f t="shared" si="187"/>
        <v>23840</v>
      </c>
      <c r="X1204" t="e">
        <f>SQRT(($U$6/2)^2-($U$6/2)^2*'(OLD) bottom seam length'!W1204^2/($U$7/2)^2)</f>
        <v>#VALUE!</v>
      </c>
      <c r="Z1204" s="136">
        <f t="shared" si="188"/>
        <v>23840</v>
      </c>
      <c r="AA1204" t="e">
        <f>SQRT(($U$6/2)^2-($U$6/2)^2*'(OLD) bottom seam length'!Z1204^2/($U$7/2)^2)</f>
        <v>#VALUE!</v>
      </c>
      <c r="AC1204" s="136">
        <f t="shared" si="189"/>
        <v>23840</v>
      </c>
      <c r="AD1204" t="e">
        <f>SQRT(($U$6/2)^2-($U$6/2)^2*'(OLD) bottom seam length'!AC1204^2/($U$7/2)^2)</f>
        <v>#VALUE!</v>
      </c>
    </row>
    <row r="1205" spans="2:30">
      <c r="B1205" s="136">
        <f t="shared" si="180"/>
        <v>23880</v>
      </c>
      <c r="C1205" t="e">
        <f>SQRT(($C$5/2)^2-($C$5/2)^2*'(OLD) bottom seam length'!B1205^2/($C$6/2)^2)</f>
        <v>#DIV/0!</v>
      </c>
      <c r="E1205" s="136">
        <f t="shared" si="181"/>
        <v>23880</v>
      </c>
      <c r="F1205" t="e">
        <f>SQRT(($C$5/2)^2-($C$5/2)^2*'(OLD) bottom seam length'!E1205^2/($C$6/2)^2)</f>
        <v>#DIV/0!</v>
      </c>
      <c r="H1205" s="136">
        <f t="shared" si="182"/>
        <v>23880</v>
      </c>
      <c r="I1205" t="e">
        <f>SQRT(($C$5/2)^2-($C$5/2)^2*'(OLD) bottom seam length'!H1205^2/($C$6/2)^2)</f>
        <v>#DIV/0!</v>
      </c>
      <c r="K1205" s="136">
        <f t="shared" si="183"/>
        <v>23880</v>
      </c>
      <c r="L1205" t="e">
        <f>SQRT(($C$5/2)^2-($C$5/2)^2*'(OLD) bottom seam length'!K1205^2/($C$6/2)^2)</f>
        <v>#DIV/0!</v>
      </c>
      <c r="O1205" s="136">
        <f t="shared" si="184"/>
        <v>23880</v>
      </c>
      <c r="P1205" t="b">
        <f t="shared" si="185"/>
        <v>0</v>
      </c>
      <c r="T1205" s="136">
        <f t="shared" si="186"/>
        <v>23860</v>
      </c>
      <c r="U1205" t="e">
        <f>SQRT(($U$6/2)^2-($U$6/2)^2*'(OLD) bottom seam length'!T1205^2/($U$7/2)^2)</f>
        <v>#VALUE!</v>
      </c>
      <c r="W1205" s="136">
        <f t="shared" si="187"/>
        <v>23860</v>
      </c>
      <c r="X1205" t="e">
        <f>SQRT(($U$6/2)^2-($U$6/2)^2*'(OLD) bottom seam length'!W1205^2/($U$7/2)^2)</f>
        <v>#VALUE!</v>
      </c>
      <c r="Z1205" s="136">
        <f t="shared" si="188"/>
        <v>23860</v>
      </c>
      <c r="AA1205" t="e">
        <f>SQRT(($U$6/2)^2-($U$6/2)^2*'(OLD) bottom seam length'!Z1205^2/($U$7/2)^2)</f>
        <v>#VALUE!</v>
      </c>
      <c r="AC1205" s="136">
        <f t="shared" si="189"/>
        <v>23860</v>
      </c>
      <c r="AD1205" t="e">
        <f>SQRT(($U$6/2)^2-($U$6/2)^2*'(OLD) bottom seam length'!AC1205^2/($U$7/2)^2)</f>
        <v>#VALUE!</v>
      </c>
    </row>
    <row r="1206" spans="2:30">
      <c r="B1206" s="136">
        <f t="shared" si="180"/>
        <v>23900</v>
      </c>
      <c r="C1206" t="e">
        <f>SQRT(($C$5/2)^2-($C$5/2)^2*'(OLD) bottom seam length'!B1206^2/($C$6/2)^2)</f>
        <v>#DIV/0!</v>
      </c>
      <c r="E1206" s="136">
        <f t="shared" si="181"/>
        <v>23900</v>
      </c>
      <c r="F1206" t="e">
        <f>SQRT(($C$5/2)^2-($C$5/2)^2*'(OLD) bottom seam length'!E1206^2/($C$6/2)^2)</f>
        <v>#DIV/0!</v>
      </c>
      <c r="H1206" s="136">
        <f t="shared" si="182"/>
        <v>23900</v>
      </c>
      <c r="I1206" t="e">
        <f>SQRT(($C$5/2)^2-($C$5/2)^2*'(OLD) bottom seam length'!H1206^2/($C$6/2)^2)</f>
        <v>#DIV/0!</v>
      </c>
      <c r="K1206" s="136">
        <f t="shared" si="183"/>
        <v>23900</v>
      </c>
      <c r="L1206" t="e">
        <f>SQRT(($C$5/2)^2-($C$5/2)^2*'(OLD) bottom seam length'!K1206^2/($C$6/2)^2)</f>
        <v>#DIV/0!</v>
      </c>
      <c r="O1206" s="136">
        <f t="shared" si="184"/>
        <v>23900</v>
      </c>
      <c r="P1206" t="b">
        <f t="shared" si="185"/>
        <v>0</v>
      </c>
      <c r="T1206" s="136">
        <f t="shared" si="186"/>
        <v>23880</v>
      </c>
      <c r="U1206" t="e">
        <f>SQRT(($U$6/2)^2-($U$6/2)^2*'(OLD) bottom seam length'!T1206^2/($U$7/2)^2)</f>
        <v>#VALUE!</v>
      </c>
      <c r="W1206" s="136">
        <f t="shared" si="187"/>
        <v>23880</v>
      </c>
      <c r="X1206" t="e">
        <f>SQRT(($U$6/2)^2-($U$6/2)^2*'(OLD) bottom seam length'!W1206^2/($U$7/2)^2)</f>
        <v>#VALUE!</v>
      </c>
      <c r="Z1206" s="136">
        <f t="shared" si="188"/>
        <v>23880</v>
      </c>
      <c r="AA1206" t="e">
        <f>SQRT(($U$6/2)^2-($U$6/2)^2*'(OLD) bottom seam length'!Z1206^2/($U$7/2)^2)</f>
        <v>#VALUE!</v>
      </c>
      <c r="AC1206" s="136">
        <f t="shared" si="189"/>
        <v>23880</v>
      </c>
      <c r="AD1206" t="e">
        <f>SQRT(($U$6/2)^2-($U$6/2)^2*'(OLD) bottom seam length'!AC1206^2/($U$7/2)^2)</f>
        <v>#VALUE!</v>
      </c>
    </row>
    <row r="1207" spans="2:30">
      <c r="B1207" s="136">
        <f t="shared" si="180"/>
        <v>23920</v>
      </c>
      <c r="C1207" t="e">
        <f>SQRT(($C$5/2)^2-($C$5/2)^2*'(OLD) bottom seam length'!B1207^2/($C$6/2)^2)</f>
        <v>#DIV/0!</v>
      </c>
      <c r="E1207" s="136">
        <f t="shared" si="181"/>
        <v>23920</v>
      </c>
      <c r="F1207" t="e">
        <f>SQRT(($C$5/2)^2-($C$5/2)^2*'(OLD) bottom seam length'!E1207^2/($C$6/2)^2)</f>
        <v>#DIV/0!</v>
      </c>
      <c r="H1207" s="136">
        <f t="shared" si="182"/>
        <v>23920</v>
      </c>
      <c r="I1207" t="e">
        <f>SQRT(($C$5/2)^2-($C$5/2)^2*'(OLD) bottom seam length'!H1207^2/($C$6/2)^2)</f>
        <v>#DIV/0!</v>
      </c>
      <c r="K1207" s="136">
        <f t="shared" si="183"/>
        <v>23920</v>
      </c>
      <c r="L1207" t="e">
        <f>SQRT(($C$5/2)^2-($C$5/2)^2*'(OLD) bottom seam length'!K1207^2/($C$6/2)^2)</f>
        <v>#DIV/0!</v>
      </c>
      <c r="O1207" s="136">
        <f t="shared" si="184"/>
        <v>23920</v>
      </c>
      <c r="P1207" t="b">
        <f t="shared" si="185"/>
        <v>0</v>
      </c>
      <c r="T1207" s="136">
        <f t="shared" si="186"/>
        <v>23900</v>
      </c>
      <c r="U1207" t="e">
        <f>SQRT(($U$6/2)^2-($U$6/2)^2*'(OLD) bottom seam length'!T1207^2/($U$7/2)^2)</f>
        <v>#VALUE!</v>
      </c>
      <c r="W1207" s="136">
        <f t="shared" si="187"/>
        <v>23900</v>
      </c>
      <c r="X1207" t="e">
        <f>SQRT(($U$6/2)^2-($U$6/2)^2*'(OLD) bottom seam length'!W1207^2/($U$7/2)^2)</f>
        <v>#VALUE!</v>
      </c>
      <c r="Z1207" s="136">
        <f t="shared" si="188"/>
        <v>23900</v>
      </c>
      <c r="AA1207" t="e">
        <f>SQRT(($U$6/2)^2-($U$6/2)^2*'(OLD) bottom seam length'!Z1207^2/($U$7/2)^2)</f>
        <v>#VALUE!</v>
      </c>
      <c r="AC1207" s="136">
        <f t="shared" si="189"/>
        <v>23900</v>
      </c>
      <c r="AD1207" t="e">
        <f>SQRT(($U$6/2)^2-($U$6/2)^2*'(OLD) bottom seam length'!AC1207^2/($U$7/2)^2)</f>
        <v>#VALUE!</v>
      </c>
    </row>
    <row r="1208" spans="2:30">
      <c r="B1208" s="136">
        <f t="shared" si="180"/>
        <v>23940</v>
      </c>
      <c r="C1208" t="e">
        <f>SQRT(($C$5/2)^2-($C$5/2)^2*'(OLD) bottom seam length'!B1208^2/($C$6/2)^2)</f>
        <v>#DIV/0!</v>
      </c>
      <c r="E1208" s="136">
        <f t="shared" si="181"/>
        <v>23940</v>
      </c>
      <c r="F1208" t="e">
        <f>SQRT(($C$5/2)^2-($C$5/2)^2*'(OLD) bottom seam length'!E1208^2/($C$6/2)^2)</f>
        <v>#DIV/0!</v>
      </c>
      <c r="H1208" s="136">
        <f t="shared" si="182"/>
        <v>23940</v>
      </c>
      <c r="I1208" t="e">
        <f>SQRT(($C$5/2)^2-($C$5/2)^2*'(OLD) bottom seam length'!H1208^2/($C$6/2)^2)</f>
        <v>#DIV/0!</v>
      </c>
      <c r="K1208" s="136">
        <f t="shared" si="183"/>
        <v>23940</v>
      </c>
      <c r="L1208" t="e">
        <f>SQRT(($C$5/2)^2-($C$5/2)^2*'(OLD) bottom seam length'!K1208^2/($C$6/2)^2)</f>
        <v>#DIV/0!</v>
      </c>
      <c r="O1208" s="136">
        <f t="shared" si="184"/>
        <v>23940</v>
      </c>
      <c r="P1208" t="b">
        <f t="shared" si="185"/>
        <v>0</v>
      </c>
      <c r="T1208" s="136">
        <f t="shared" si="186"/>
        <v>23920</v>
      </c>
      <c r="U1208" t="e">
        <f>SQRT(($U$6/2)^2-($U$6/2)^2*'(OLD) bottom seam length'!T1208^2/($U$7/2)^2)</f>
        <v>#VALUE!</v>
      </c>
      <c r="W1208" s="136">
        <f t="shared" si="187"/>
        <v>23920</v>
      </c>
      <c r="X1208" t="e">
        <f>SQRT(($U$6/2)^2-($U$6/2)^2*'(OLD) bottom seam length'!W1208^2/($U$7/2)^2)</f>
        <v>#VALUE!</v>
      </c>
      <c r="Z1208" s="136">
        <f t="shared" si="188"/>
        <v>23920</v>
      </c>
      <c r="AA1208" t="e">
        <f>SQRT(($U$6/2)^2-($U$6/2)^2*'(OLD) bottom seam length'!Z1208^2/($U$7/2)^2)</f>
        <v>#VALUE!</v>
      </c>
      <c r="AC1208" s="136">
        <f t="shared" si="189"/>
        <v>23920</v>
      </c>
      <c r="AD1208" t="e">
        <f>SQRT(($U$6/2)^2-($U$6/2)^2*'(OLD) bottom seam length'!AC1208^2/($U$7/2)^2)</f>
        <v>#VALUE!</v>
      </c>
    </row>
    <row r="1209" spans="2:30">
      <c r="B1209" s="136">
        <f t="shared" si="180"/>
        <v>23960</v>
      </c>
      <c r="C1209" t="e">
        <f>SQRT(($C$5/2)^2-($C$5/2)^2*'(OLD) bottom seam length'!B1209^2/($C$6/2)^2)</f>
        <v>#DIV/0!</v>
      </c>
      <c r="E1209" s="136">
        <f t="shared" si="181"/>
        <v>23960</v>
      </c>
      <c r="F1209" t="e">
        <f>SQRT(($C$5/2)^2-($C$5/2)^2*'(OLD) bottom seam length'!E1209^2/($C$6/2)^2)</f>
        <v>#DIV/0!</v>
      </c>
      <c r="H1209" s="136">
        <f t="shared" si="182"/>
        <v>23960</v>
      </c>
      <c r="I1209" t="e">
        <f>SQRT(($C$5/2)^2-($C$5/2)^2*'(OLD) bottom seam length'!H1209^2/($C$6/2)^2)</f>
        <v>#DIV/0!</v>
      </c>
      <c r="K1209" s="136">
        <f t="shared" si="183"/>
        <v>23960</v>
      </c>
      <c r="L1209" t="e">
        <f>SQRT(($C$5/2)^2-($C$5/2)^2*'(OLD) bottom seam length'!K1209^2/($C$6/2)^2)</f>
        <v>#DIV/0!</v>
      </c>
      <c r="O1209" s="136">
        <f t="shared" si="184"/>
        <v>23960</v>
      </c>
      <c r="P1209" t="b">
        <f t="shared" si="185"/>
        <v>0</v>
      </c>
      <c r="T1209" s="136">
        <f t="shared" si="186"/>
        <v>23940</v>
      </c>
      <c r="U1209" t="e">
        <f>SQRT(($U$6/2)^2-($U$6/2)^2*'(OLD) bottom seam length'!T1209^2/($U$7/2)^2)</f>
        <v>#VALUE!</v>
      </c>
      <c r="W1209" s="136">
        <f t="shared" si="187"/>
        <v>23940</v>
      </c>
      <c r="X1209" t="e">
        <f>SQRT(($U$6/2)^2-($U$6/2)^2*'(OLD) bottom seam length'!W1209^2/($U$7/2)^2)</f>
        <v>#VALUE!</v>
      </c>
      <c r="Z1209" s="136">
        <f t="shared" si="188"/>
        <v>23940</v>
      </c>
      <c r="AA1209" t="e">
        <f>SQRT(($U$6/2)^2-($U$6/2)^2*'(OLD) bottom seam length'!Z1209^2/($U$7/2)^2)</f>
        <v>#VALUE!</v>
      </c>
      <c r="AC1209" s="136">
        <f t="shared" si="189"/>
        <v>23940</v>
      </c>
      <c r="AD1209" t="e">
        <f>SQRT(($U$6/2)^2-($U$6/2)^2*'(OLD) bottom seam length'!AC1209^2/($U$7/2)^2)</f>
        <v>#VALUE!</v>
      </c>
    </row>
    <row r="1210" spans="2:30">
      <c r="B1210" s="136">
        <f t="shared" si="180"/>
        <v>23980</v>
      </c>
      <c r="C1210" t="e">
        <f>SQRT(($C$5/2)^2-($C$5/2)^2*'(OLD) bottom seam length'!B1210^2/($C$6/2)^2)</f>
        <v>#DIV/0!</v>
      </c>
      <c r="E1210" s="136">
        <f t="shared" si="181"/>
        <v>23980</v>
      </c>
      <c r="F1210" t="e">
        <f>SQRT(($C$5/2)^2-($C$5/2)^2*'(OLD) bottom seam length'!E1210^2/($C$6/2)^2)</f>
        <v>#DIV/0!</v>
      </c>
      <c r="H1210" s="136">
        <f t="shared" si="182"/>
        <v>23980</v>
      </c>
      <c r="I1210" t="e">
        <f>SQRT(($C$5/2)^2-($C$5/2)^2*'(OLD) bottom seam length'!H1210^2/($C$6/2)^2)</f>
        <v>#DIV/0!</v>
      </c>
      <c r="K1210" s="136">
        <f t="shared" si="183"/>
        <v>23980</v>
      </c>
      <c r="L1210" t="e">
        <f>SQRT(($C$5/2)^2-($C$5/2)^2*'(OLD) bottom seam length'!K1210^2/($C$6/2)^2)</f>
        <v>#DIV/0!</v>
      </c>
      <c r="O1210" s="136">
        <f t="shared" si="184"/>
        <v>23980</v>
      </c>
      <c r="P1210" t="b">
        <f t="shared" si="185"/>
        <v>0</v>
      </c>
      <c r="T1210" s="136">
        <f t="shared" si="186"/>
        <v>23960</v>
      </c>
      <c r="U1210" t="e">
        <f>SQRT(($U$6/2)^2-($U$6/2)^2*'(OLD) bottom seam length'!T1210^2/($U$7/2)^2)</f>
        <v>#VALUE!</v>
      </c>
      <c r="W1210" s="136">
        <f t="shared" si="187"/>
        <v>23960</v>
      </c>
      <c r="X1210" t="e">
        <f>SQRT(($U$6/2)^2-($U$6/2)^2*'(OLD) bottom seam length'!W1210^2/($U$7/2)^2)</f>
        <v>#VALUE!</v>
      </c>
      <c r="Z1210" s="136">
        <f t="shared" si="188"/>
        <v>23960</v>
      </c>
      <c r="AA1210" t="e">
        <f>SQRT(($U$6/2)^2-($U$6/2)^2*'(OLD) bottom seam length'!Z1210^2/($U$7/2)^2)</f>
        <v>#VALUE!</v>
      </c>
      <c r="AC1210" s="136">
        <f t="shared" si="189"/>
        <v>23960</v>
      </c>
      <c r="AD1210" t="e">
        <f>SQRT(($U$6/2)^2-($U$6/2)^2*'(OLD) bottom seam length'!AC1210^2/($U$7/2)^2)</f>
        <v>#VALUE!</v>
      </c>
    </row>
    <row r="1211" spans="2:30">
      <c r="B1211" s="136">
        <f t="shared" si="180"/>
        <v>24000</v>
      </c>
      <c r="C1211" t="e">
        <f>SQRT(($C$5/2)^2-($C$5/2)^2*'(OLD) bottom seam length'!B1211^2/($C$6/2)^2)</f>
        <v>#DIV/0!</v>
      </c>
      <c r="E1211" s="136">
        <f t="shared" si="181"/>
        <v>24000</v>
      </c>
      <c r="F1211" t="e">
        <f>SQRT(($C$5/2)^2-($C$5/2)^2*'(OLD) bottom seam length'!E1211^2/($C$6/2)^2)</f>
        <v>#DIV/0!</v>
      </c>
      <c r="H1211" s="136">
        <f t="shared" si="182"/>
        <v>24000</v>
      </c>
      <c r="I1211" t="e">
        <f>SQRT(($C$5/2)^2-($C$5/2)^2*'(OLD) bottom seam length'!H1211^2/($C$6/2)^2)</f>
        <v>#DIV/0!</v>
      </c>
      <c r="K1211" s="136">
        <f t="shared" si="183"/>
        <v>24000</v>
      </c>
      <c r="L1211" t="e">
        <f>SQRT(($C$5/2)^2-($C$5/2)^2*'(OLD) bottom seam length'!K1211^2/($C$6/2)^2)</f>
        <v>#DIV/0!</v>
      </c>
      <c r="O1211" s="136">
        <f t="shared" si="184"/>
        <v>24000</v>
      </c>
      <c r="P1211" t="b">
        <f t="shared" si="185"/>
        <v>0</v>
      </c>
      <c r="T1211" s="136">
        <f t="shared" si="186"/>
        <v>23980</v>
      </c>
      <c r="U1211" t="e">
        <f>SQRT(($U$6/2)^2-($U$6/2)^2*'(OLD) bottom seam length'!T1211^2/($U$7/2)^2)</f>
        <v>#VALUE!</v>
      </c>
      <c r="W1211" s="136">
        <f t="shared" si="187"/>
        <v>23980</v>
      </c>
      <c r="X1211" t="e">
        <f>SQRT(($U$6/2)^2-($U$6/2)^2*'(OLD) bottom seam length'!W1211^2/($U$7/2)^2)</f>
        <v>#VALUE!</v>
      </c>
      <c r="Z1211" s="136">
        <f t="shared" si="188"/>
        <v>23980</v>
      </c>
      <c r="AA1211" t="e">
        <f>SQRT(($U$6/2)^2-($U$6/2)^2*'(OLD) bottom seam length'!Z1211^2/($U$7/2)^2)</f>
        <v>#VALUE!</v>
      </c>
      <c r="AC1211" s="136">
        <f t="shared" si="189"/>
        <v>23980</v>
      </c>
      <c r="AD1211" t="e">
        <f>SQRT(($U$6/2)^2-($U$6/2)^2*'(OLD) bottom seam length'!AC1211^2/($U$7/2)^2)</f>
        <v>#VALUE!</v>
      </c>
    </row>
    <row r="1212" spans="2:30">
      <c r="B1212" s="136">
        <f t="shared" si="180"/>
        <v>24020</v>
      </c>
      <c r="C1212" t="e">
        <f>SQRT(($C$5/2)^2-($C$5/2)^2*'(OLD) bottom seam length'!B1212^2/($C$6/2)^2)</f>
        <v>#DIV/0!</v>
      </c>
      <c r="E1212" s="136">
        <f t="shared" si="181"/>
        <v>24020</v>
      </c>
      <c r="F1212" t="e">
        <f>SQRT(($C$5/2)^2-($C$5/2)^2*'(OLD) bottom seam length'!E1212^2/($C$6/2)^2)</f>
        <v>#DIV/0!</v>
      </c>
      <c r="H1212" s="136">
        <f t="shared" si="182"/>
        <v>24020</v>
      </c>
      <c r="I1212" t="e">
        <f>SQRT(($C$5/2)^2-($C$5/2)^2*'(OLD) bottom seam length'!H1212^2/($C$6/2)^2)</f>
        <v>#DIV/0!</v>
      </c>
      <c r="K1212" s="136">
        <f t="shared" si="183"/>
        <v>24020</v>
      </c>
      <c r="L1212" t="e">
        <f>SQRT(($C$5/2)^2-($C$5/2)^2*'(OLD) bottom seam length'!K1212^2/($C$6/2)^2)</f>
        <v>#DIV/0!</v>
      </c>
      <c r="O1212" s="136">
        <f t="shared" si="184"/>
        <v>24020</v>
      </c>
      <c r="P1212" t="b">
        <f t="shared" si="185"/>
        <v>0</v>
      </c>
      <c r="T1212" s="136">
        <f t="shared" si="186"/>
        <v>24000</v>
      </c>
      <c r="U1212" t="e">
        <f>SQRT(($U$6/2)^2-($U$6/2)^2*'(OLD) bottom seam length'!T1212^2/($U$7/2)^2)</f>
        <v>#VALUE!</v>
      </c>
      <c r="W1212" s="136">
        <f t="shared" si="187"/>
        <v>24000</v>
      </c>
      <c r="X1212" t="e">
        <f>SQRT(($U$6/2)^2-($U$6/2)^2*'(OLD) bottom seam length'!W1212^2/($U$7/2)^2)</f>
        <v>#VALUE!</v>
      </c>
      <c r="Z1212" s="136">
        <f t="shared" si="188"/>
        <v>24000</v>
      </c>
      <c r="AA1212" t="e">
        <f>SQRT(($U$6/2)^2-($U$6/2)^2*'(OLD) bottom seam length'!Z1212^2/($U$7/2)^2)</f>
        <v>#VALUE!</v>
      </c>
      <c r="AC1212" s="136">
        <f t="shared" si="189"/>
        <v>24000</v>
      </c>
      <c r="AD1212" t="e">
        <f>SQRT(($U$6/2)^2-($U$6/2)^2*'(OLD) bottom seam length'!AC1212^2/($U$7/2)^2)</f>
        <v>#VALUE!</v>
      </c>
    </row>
    <row r="1213" spans="2:30">
      <c r="B1213" s="136">
        <f t="shared" si="180"/>
        <v>24040</v>
      </c>
      <c r="C1213" t="e">
        <f>SQRT(($C$5/2)^2-($C$5/2)^2*'(OLD) bottom seam length'!B1213^2/($C$6/2)^2)</f>
        <v>#DIV/0!</v>
      </c>
      <c r="E1213" s="136">
        <f t="shared" si="181"/>
        <v>24040</v>
      </c>
      <c r="F1213" t="e">
        <f>SQRT(($C$5/2)^2-($C$5/2)^2*'(OLD) bottom seam length'!E1213^2/($C$6/2)^2)</f>
        <v>#DIV/0!</v>
      </c>
      <c r="H1213" s="136">
        <f t="shared" si="182"/>
        <v>24040</v>
      </c>
      <c r="I1213" t="e">
        <f>SQRT(($C$5/2)^2-($C$5/2)^2*'(OLD) bottom seam length'!H1213^2/($C$6/2)^2)</f>
        <v>#DIV/0!</v>
      </c>
      <c r="K1213" s="136">
        <f t="shared" si="183"/>
        <v>24040</v>
      </c>
      <c r="L1213" t="e">
        <f>SQRT(($C$5/2)^2-($C$5/2)^2*'(OLD) bottom seam length'!K1213^2/($C$6/2)^2)</f>
        <v>#DIV/0!</v>
      </c>
      <c r="O1213" s="136">
        <f t="shared" si="184"/>
        <v>24040</v>
      </c>
      <c r="P1213" t="b">
        <f t="shared" si="185"/>
        <v>0</v>
      </c>
      <c r="T1213" s="136">
        <f t="shared" si="186"/>
        <v>24020</v>
      </c>
      <c r="U1213" t="e">
        <f>SQRT(($U$6/2)^2-($U$6/2)^2*'(OLD) bottom seam length'!T1213^2/($U$7/2)^2)</f>
        <v>#VALUE!</v>
      </c>
      <c r="W1213" s="136">
        <f t="shared" si="187"/>
        <v>24020</v>
      </c>
      <c r="X1213" t="e">
        <f>SQRT(($U$6/2)^2-($U$6/2)^2*'(OLD) bottom seam length'!W1213^2/($U$7/2)^2)</f>
        <v>#VALUE!</v>
      </c>
      <c r="Z1213" s="136">
        <f t="shared" si="188"/>
        <v>24020</v>
      </c>
      <c r="AA1213" t="e">
        <f>SQRT(($U$6/2)^2-($U$6/2)^2*'(OLD) bottom seam length'!Z1213^2/($U$7/2)^2)</f>
        <v>#VALUE!</v>
      </c>
      <c r="AC1213" s="136">
        <f t="shared" si="189"/>
        <v>24020</v>
      </c>
      <c r="AD1213" t="e">
        <f>SQRT(($U$6/2)^2-($U$6/2)^2*'(OLD) bottom seam length'!AC1213^2/($U$7/2)^2)</f>
        <v>#VALUE!</v>
      </c>
    </row>
    <row r="1214" spans="2:30">
      <c r="B1214" s="136">
        <f t="shared" si="180"/>
        <v>24060</v>
      </c>
      <c r="C1214" t="e">
        <f>SQRT(($C$5/2)^2-($C$5/2)^2*'(OLD) bottom seam length'!B1214^2/($C$6/2)^2)</f>
        <v>#DIV/0!</v>
      </c>
      <c r="E1214" s="136">
        <f t="shared" si="181"/>
        <v>24060</v>
      </c>
      <c r="F1214" t="e">
        <f>SQRT(($C$5/2)^2-($C$5/2)^2*'(OLD) bottom seam length'!E1214^2/($C$6/2)^2)</f>
        <v>#DIV/0!</v>
      </c>
      <c r="H1214" s="136">
        <f t="shared" si="182"/>
        <v>24060</v>
      </c>
      <c r="I1214" t="e">
        <f>SQRT(($C$5/2)^2-($C$5/2)^2*'(OLD) bottom seam length'!H1214^2/($C$6/2)^2)</f>
        <v>#DIV/0!</v>
      </c>
      <c r="K1214" s="136">
        <f t="shared" si="183"/>
        <v>24060</v>
      </c>
      <c r="L1214" t="e">
        <f>SQRT(($C$5/2)^2-($C$5/2)^2*'(OLD) bottom seam length'!K1214^2/($C$6/2)^2)</f>
        <v>#DIV/0!</v>
      </c>
      <c r="O1214" s="136">
        <f t="shared" si="184"/>
        <v>24060</v>
      </c>
      <c r="P1214" t="b">
        <f t="shared" si="185"/>
        <v>0</v>
      </c>
      <c r="T1214" s="136">
        <f t="shared" si="186"/>
        <v>24040</v>
      </c>
      <c r="U1214" t="e">
        <f>SQRT(($U$6/2)^2-($U$6/2)^2*'(OLD) bottom seam length'!T1214^2/($U$7/2)^2)</f>
        <v>#VALUE!</v>
      </c>
      <c r="W1214" s="136">
        <f t="shared" si="187"/>
        <v>24040</v>
      </c>
      <c r="X1214" t="e">
        <f>SQRT(($U$6/2)^2-($U$6/2)^2*'(OLD) bottom seam length'!W1214^2/($U$7/2)^2)</f>
        <v>#VALUE!</v>
      </c>
      <c r="Z1214" s="136">
        <f t="shared" si="188"/>
        <v>24040</v>
      </c>
      <c r="AA1214" t="e">
        <f>SQRT(($U$6/2)^2-($U$6/2)^2*'(OLD) bottom seam length'!Z1214^2/($U$7/2)^2)</f>
        <v>#VALUE!</v>
      </c>
      <c r="AC1214" s="136">
        <f t="shared" si="189"/>
        <v>24040</v>
      </c>
      <c r="AD1214" t="e">
        <f>SQRT(($U$6/2)^2-($U$6/2)^2*'(OLD) bottom seam length'!AC1214^2/($U$7/2)^2)</f>
        <v>#VALUE!</v>
      </c>
    </row>
    <row r="1215" spans="2:30">
      <c r="B1215" s="136">
        <f t="shared" si="180"/>
        <v>24080</v>
      </c>
      <c r="C1215" t="e">
        <f>SQRT(($C$5/2)^2-($C$5/2)^2*'(OLD) bottom seam length'!B1215^2/($C$6/2)^2)</f>
        <v>#DIV/0!</v>
      </c>
      <c r="E1215" s="136">
        <f t="shared" si="181"/>
        <v>24080</v>
      </c>
      <c r="F1215" t="e">
        <f>SQRT(($C$5/2)^2-($C$5/2)^2*'(OLD) bottom seam length'!E1215^2/($C$6/2)^2)</f>
        <v>#DIV/0!</v>
      </c>
      <c r="H1215" s="136">
        <f t="shared" si="182"/>
        <v>24080</v>
      </c>
      <c r="I1215" t="e">
        <f>SQRT(($C$5/2)^2-($C$5/2)^2*'(OLD) bottom seam length'!H1215^2/($C$6/2)^2)</f>
        <v>#DIV/0!</v>
      </c>
      <c r="K1215" s="136">
        <f t="shared" si="183"/>
        <v>24080</v>
      </c>
      <c r="L1215" t="e">
        <f>SQRT(($C$5/2)^2-($C$5/2)^2*'(OLD) bottom seam length'!K1215^2/($C$6/2)^2)</f>
        <v>#DIV/0!</v>
      </c>
      <c r="O1215" s="136">
        <f t="shared" si="184"/>
        <v>24080</v>
      </c>
      <c r="P1215" t="b">
        <f t="shared" si="185"/>
        <v>0</v>
      </c>
      <c r="T1215" s="136">
        <f t="shared" si="186"/>
        <v>24060</v>
      </c>
      <c r="U1215" t="e">
        <f>SQRT(($U$6/2)^2-($U$6/2)^2*'(OLD) bottom seam length'!T1215^2/($U$7/2)^2)</f>
        <v>#VALUE!</v>
      </c>
      <c r="W1215" s="136">
        <f t="shared" si="187"/>
        <v>24060</v>
      </c>
      <c r="X1215" t="e">
        <f>SQRT(($U$6/2)^2-($U$6/2)^2*'(OLD) bottom seam length'!W1215^2/($U$7/2)^2)</f>
        <v>#VALUE!</v>
      </c>
      <c r="Z1215" s="136">
        <f t="shared" si="188"/>
        <v>24060</v>
      </c>
      <c r="AA1215" t="e">
        <f>SQRT(($U$6/2)^2-($U$6/2)^2*'(OLD) bottom seam length'!Z1215^2/($U$7/2)^2)</f>
        <v>#VALUE!</v>
      </c>
      <c r="AC1215" s="136">
        <f t="shared" si="189"/>
        <v>24060</v>
      </c>
      <c r="AD1215" t="e">
        <f>SQRT(($U$6/2)^2-($U$6/2)^2*'(OLD) bottom seam length'!AC1215^2/($U$7/2)^2)</f>
        <v>#VALUE!</v>
      </c>
    </row>
    <row r="1216" spans="2:30">
      <c r="B1216" s="136">
        <f t="shared" si="180"/>
        <v>24100</v>
      </c>
      <c r="C1216" t="e">
        <f>SQRT(($C$5/2)^2-($C$5/2)^2*'(OLD) bottom seam length'!B1216^2/($C$6/2)^2)</f>
        <v>#DIV/0!</v>
      </c>
      <c r="E1216" s="136">
        <f t="shared" si="181"/>
        <v>24100</v>
      </c>
      <c r="F1216" t="e">
        <f>SQRT(($C$5/2)^2-($C$5/2)^2*'(OLD) bottom seam length'!E1216^2/($C$6/2)^2)</f>
        <v>#DIV/0!</v>
      </c>
      <c r="H1216" s="136">
        <f t="shared" si="182"/>
        <v>24100</v>
      </c>
      <c r="I1216" t="e">
        <f>SQRT(($C$5/2)^2-($C$5/2)^2*'(OLD) bottom seam length'!H1216^2/($C$6/2)^2)</f>
        <v>#DIV/0!</v>
      </c>
      <c r="K1216" s="136">
        <f t="shared" si="183"/>
        <v>24100</v>
      </c>
      <c r="L1216" t="e">
        <f>SQRT(($C$5/2)^2-($C$5/2)^2*'(OLD) bottom seam length'!K1216^2/($C$6/2)^2)</f>
        <v>#DIV/0!</v>
      </c>
      <c r="O1216" s="136">
        <f t="shared" si="184"/>
        <v>24100</v>
      </c>
      <c r="P1216" t="b">
        <f t="shared" si="185"/>
        <v>0</v>
      </c>
      <c r="T1216" s="136">
        <f t="shared" si="186"/>
        <v>24080</v>
      </c>
      <c r="U1216" t="e">
        <f>SQRT(($U$6/2)^2-($U$6/2)^2*'(OLD) bottom seam length'!T1216^2/($U$7/2)^2)</f>
        <v>#VALUE!</v>
      </c>
      <c r="W1216" s="136">
        <f t="shared" si="187"/>
        <v>24080</v>
      </c>
      <c r="X1216" t="e">
        <f>SQRT(($U$6/2)^2-($U$6/2)^2*'(OLD) bottom seam length'!W1216^2/($U$7/2)^2)</f>
        <v>#VALUE!</v>
      </c>
      <c r="Z1216" s="136">
        <f t="shared" si="188"/>
        <v>24080</v>
      </c>
      <c r="AA1216" t="e">
        <f>SQRT(($U$6/2)^2-($U$6/2)^2*'(OLD) bottom seam length'!Z1216^2/($U$7/2)^2)</f>
        <v>#VALUE!</v>
      </c>
      <c r="AC1216" s="136">
        <f t="shared" si="189"/>
        <v>24080</v>
      </c>
      <c r="AD1216" t="e">
        <f>SQRT(($U$6/2)^2-($U$6/2)^2*'(OLD) bottom seam length'!AC1216^2/($U$7/2)^2)</f>
        <v>#VALUE!</v>
      </c>
    </row>
    <row r="1217" spans="2:30">
      <c r="B1217" s="136">
        <f t="shared" si="180"/>
        <v>24120</v>
      </c>
      <c r="C1217" t="e">
        <f>SQRT(($C$5/2)^2-($C$5/2)^2*'(OLD) bottom seam length'!B1217^2/($C$6/2)^2)</f>
        <v>#DIV/0!</v>
      </c>
      <c r="E1217" s="136">
        <f t="shared" si="181"/>
        <v>24120</v>
      </c>
      <c r="F1217" t="e">
        <f>SQRT(($C$5/2)^2-($C$5/2)^2*'(OLD) bottom seam length'!E1217^2/($C$6/2)^2)</f>
        <v>#DIV/0!</v>
      </c>
      <c r="H1217" s="136">
        <f t="shared" si="182"/>
        <v>24120</v>
      </c>
      <c r="I1217" t="e">
        <f>SQRT(($C$5/2)^2-($C$5/2)^2*'(OLD) bottom seam length'!H1217^2/($C$6/2)^2)</f>
        <v>#DIV/0!</v>
      </c>
      <c r="K1217" s="136">
        <f t="shared" si="183"/>
        <v>24120</v>
      </c>
      <c r="L1217" t="e">
        <f>SQRT(($C$5/2)^2-($C$5/2)^2*'(OLD) bottom seam length'!K1217^2/($C$6/2)^2)</f>
        <v>#DIV/0!</v>
      </c>
      <c r="O1217" s="136">
        <f t="shared" si="184"/>
        <v>24120</v>
      </c>
      <c r="P1217" t="b">
        <f t="shared" si="185"/>
        <v>0</v>
      </c>
      <c r="T1217" s="136">
        <f t="shared" si="186"/>
        <v>24100</v>
      </c>
      <c r="U1217" t="e">
        <f>SQRT(($U$6/2)^2-($U$6/2)^2*'(OLD) bottom seam length'!T1217^2/($U$7/2)^2)</f>
        <v>#VALUE!</v>
      </c>
      <c r="W1217" s="136">
        <f t="shared" si="187"/>
        <v>24100</v>
      </c>
      <c r="X1217" t="e">
        <f>SQRT(($U$6/2)^2-($U$6/2)^2*'(OLD) bottom seam length'!W1217^2/($U$7/2)^2)</f>
        <v>#VALUE!</v>
      </c>
      <c r="Z1217" s="136">
        <f t="shared" si="188"/>
        <v>24100</v>
      </c>
      <c r="AA1217" t="e">
        <f>SQRT(($U$6/2)^2-($U$6/2)^2*'(OLD) bottom seam length'!Z1217^2/($U$7/2)^2)</f>
        <v>#VALUE!</v>
      </c>
      <c r="AC1217" s="136">
        <f t="shared" si="189"/>
        <v>24100</v>
      </c>
      <c r="AD1217" t="e">
        <f>SQRT(($U$6/2)^2-($U$6/2)^2*'(OLD) bottom seam length'!AC1217^2/($U$7/2)^2)</f>
        <v>#VALUE!</v>
      </c>
    </row>
    <row r="1218" spans="2:30">
      <c r="B1218" s="136">
        <f t="shared" si="180"/>
        <v>24140</v>
      </c>
      <c r="C1218" t="e">
        <f>SQRT(($C$5/2)^2-($C$5/2)^2*'(OLD) bottom seam length'!B1218^2/($C$6/2)^2)</f>
        <v>#DIV/0!</v>
      </c>
      <c r="E1218" s="136">
        <f t="shared" si="181"/>
        <v>24140</v>
      </c>
      <c r="F1218" t="e">
        <f>SQRT(($C$5/2)^2-($C$5/2)^2*'(OLD) bottom seam length'!E1218^2/($C$6/2)^2)</f>
        <v>#DIV/0!</v>
      </c>
      <c r="H1218" s="136">
        <f t="shared" si="182"/>
        <v>24140</v>
      </c>
      <c r="I1218" t="e">
        <f>SQRT(($C$5/2)^2-($C$5/2)^2*'(OLD) bottom seam length'!H1218^2/($C$6/2)^2)</f>
        <v>#DIV/0!</v>
      </c>
      <c r="K1218" s="136">
        <f t="shared" si="183"/>
        <v>24140</v>
      </c>
      <c r="L1218" t="e">
        <f>SQRT(($C$5/2)^2-($C$5/2)^2*'(OLD) bottom seam length'!K1218^2/($C$6/2)^2)</f>
        <v>#DIV/0!</v>
      </c>
      <c r="O1218" s="136">
        <f t="shared" si="184"/>
        <v>24140</v>
      </c>
      <c r="P1218" t="b">
        <f t="shared" si="185"/>
        <v>0</v>
      </c>
      <c r="T1218" s="136">
        <f t="shared" si="186"/>
        <v>24120</v>
      </c>
      <c r="U1218" t="e">
        <f>SQRT(($U$6/2)^2-($U$6/2)^2*'(OLD) bottom seam length'!T1218^2/($U$7/2)^2)</f>
        <v>#VALUE!</v>
      </c>
      <c r="W1218" s="136">
        <f t="shared" si="187"/>
        <v>24120</v>
      </c>
      <c r="X1218" t="e">
        <f>SQRT(($U$6/2)^2-($U$6/2)^2*'(OLD) bottom seam length'!W1218^2/($U$7/2)^2)</f>
        <v>#VALUE!</v>
      </c>
      <c r="Z1218" s="136">
        <f t="shared" si="188"/>
        <v>24120</v>
      </c>
      <c r="AA1218" t="e">
        <f>SQRT(($U$6/2)^2-($U$6/2)^2*'(OLD) bottom seam length'!Z1218^2/($U$7/2)^2)</f>
        <v>#VALUE!</v>
      </c>
      <c r="AC1218" s="136">
        <f t="shared" si="189"/>
        <v>24120</v>
      </c>
      <c r="AD1218" t="e">
        <f>SQRT(($U$6/2)^2-($U$6/2)^2*'(OLD) bottom seam length'!AC1218^2/($U$7/2)^2)</f>
        <v>#VALUE!</v>
      </c>
    </row>
    <row r="1219" spans="2:30">
      <c r="B1219" s="136">
        <f t="shared" si="180"/>
        <v>24160</v>
      </c>
      <c r="C1219" t="e">
        <f>SQRT(($C$5/2)^2-($C$5/2)^2*'(OLD) bottom seam length'!B1219^2/($C$6/2)^2)</f>
        <v>#DIV/0!</v>
      </c>
      <c r="E1219" s="136">
        <f t="shared" si="181"/>
        <v>24160</v>
      </c>
      <c r="F1219" t="e">
        <f>SQRT(($C$5/2)^2-($C$5/2)^2*'(OLD) bottom seam length'!E1219^2/($C$6/2)^2)</f>
        <v>#DIV/0!</v>
      </c>
      <c r="H1219" s="136">
        <f t="shared" si="182"/>
        <v>24160</v>
      </c>
      <c r="I1219" t="e">
        <f>SQRT(($C$5/2)^2-($C$5/2)^2*'(OLD) bottom seam length'!H1219^2/($C$6/2)^2)</f>
        <v>#DIV/0!</v>
      </c>
      <c r="K1219" s="136">
        <f t="shared" si="183"/>
        <v>24160</v>
      </c>
      <c r="L1219" t="e">
        <f>SQRT(($C$5/2)^2-($C$5/2)^2*'(OLD) bottom seam length'!K1219^2/($C$6/2)^2)</f>
        <v>#DIV/0!</v>
      </c>
      <c r="O1219" s="136">
        <f t="shared" si="184"/>
        <v>24160</v>
      </c>
      <c r="P1219" t="b">
        <f t="shared" si="185"/>
        <v>0</v>
      </c>
      <c r="T1219" s="136">
        <f t="shared" si="186"/>
        <v>24140</v>
      </c>
      <c r="U1219" t="e">
        <f>SQRT(($U$6/2)^2-($U$6/2)^2*'(OLD) bottom seam length'!T1219^2/($U$7/2)^2)</f>
        <v>#VALUE!</v>
      </c>
      <c r="W1219" s="136">
        <f t="shared" si="187"/>
        <v>24140</v>
      </c>
      <c r="X1219" t="e">
        <f>SQRT(($U$6/2)^2-($U$6/2)^2*'(OLD) bottom seam length'!W1219^2/($U$7/2)^2)</f>
        <v>#VALUE!</v>
      </c>
      <c r="Z1219" s="136">
        <f t="shared" si="188"/>
        <v>24140</v>
      </c>
      <c r="AA1219" t="e">
        <f>SQRT(($U$6/2)^2-($U$6/2)^2*'(OLD) bottom seam length'!Z1219^2/($U$7/2)^2)</f>
        <v>#VALUE!</v>
      </c>
      <c r="AC1219" s="136">
        <f t="shared" si="189"/>
        <v>24140</v>
      </c>
      <c r="AD1219" t="e">
        <f>SQRT(($U$6/2)^2-($U$6/2)^2*'(OLD) bottom seam length'!AC1219^2/($U$7/2)^2)</f>
        <v>#VALUE!</v>
      </c>
    </row>
    <row r="1220" spans="2:30">
      <c r="B1220" s="136">
        <f t="shared" si="180"/>
        <v>24180</v>
      </c>
      <c r="C1220" t="e">
        <f>SQRT(($C$5/2)^2-($C$5/2)^2*'(OLD) bottom seam length'!B1220^2/($C$6/2)^2)</f>
        <v>#DIV/0!</v>
      </c>
      <c r="E1220" s="136">
        <f t="shared" si="181"/>
        <v>24180</v>
      </c>
      <c r="F1220" t="e">
        <f>SQRT(($C$5/2)^2-($C$5/2)^2*'(OLD) bottom seam length'!E1220^2/($C$6/2)^2)</f>
        <v>#DIV/0!</v>
      </c>
      <c r="H1220" s="136">
        <f t="shared" si="182"/>
        <v>24180</v>
      </c>
      <c r="I1220" t="e">
        <f>SQRT(($C$5/2)^2-($C$5/2)^2*'(OLD) bottom seam length'!H1220^2/($C$6/2)^2)</f>
        <v>#DIV/0!</v>
      </c>
      <c r="K1220" s="136">
        <f t="shared" si="183"/>
        <v>24180</v>
      </c>
      <c r="L1220" t="e">
        <f>SQRT(($C$5/2)^2-($C$5/2)^2*'(OLD) bottom seam length'!K1220^2/($C$6/2)^2)</f>
        <v>#DIV/0!</v>
      </c>
      <c r="O1220" s="136">
        <f t="shared" si="184"/>
        <v>24180</v>
      </c>
      <c r="P1220" t="b">
        <f t="shared" si="185"/>
        <v>0</v>
      </c>
      <c r="T1220" s="136">
        <f t="shared" si="186"/>
        <v>24160</v>
      </c>
      <c r="U1220" t="e">
        <f>SQRT(($U$6/2)^2-($U$6/2)^2*'(OLD) bottom seam length'!T1220^2/($U$7/2)^2)</f>
        <v>#VALUE!</v>
      </c>
      <c r="W1220" s="136">
        <f t="shared" si="187"/>
        <v>24160</v>
      </c>
      <c r="X1220" t="e">
        <f>SQRT(($U$6/2)^2-($U$6/2)^2*'(OLD) bottom seam length'!W1220^2/($U$7/2)^2)</f>
        <v>#VALUE!</v>
      </c>
      <c r="Z1220" s="136">
        <f t="shared" si="188"/>
        <v>24160</v>
      </c>
      <c r="AA1220" t="e">
        <f>SQRT(($U$6/2)^2-($U$6/2)^2*'(OLD) bottom seam length'!Z1220^2/($U$7/2)^2)</f>
        <v>#VALUE!</v>
      </c>
      <c r="AC1220" s="136">
        <f t="shared" si="189"/>
        <v>24160</v>
      </c>
      <c r="AD1220" t="e">
        <f>SQRT(($U$6/2)^2-($U$6/2)^2*'(OLD) bottom seam length'!AC1220^2/($U$7/2)^2)</f>
        <v>#VALUE!</v>
      </c>
    </row>
    <row r="1221" spans="2:30">
      <c r="B1221" s="136">
        <f t="shared" si="180"/>
        <v>24200</v>
      </c>
      <c r="C1221" t="e">
        <f>SQRT(($C$5/2)^2-($C$5/2)^2*'(OLD) bottom seam length'!B1221^2/($C$6/2)^2)</f>
        <v>#DIV/0!</v>
      </c>
      <c r="E1221" s="136">
        <f t="shared" si="181"/>
        <v>24200</v>
      </c>
      <c r="F1221" t="e">
        <f>SQRT(($C$5/2)^2-($C$5/2)^2*'(OLD) bottom seam length'!E1221^2/($C$6/2)^2)</f>
        <v>#DIV/0!</v>
      </c>
      <c r="H1221" s="136">
        <f t="shared" si="182"/>
        <v>24200</v>
      </c>
      <c r="I1221" t="e">
        <f>SQRT(($C$5/2)^2-($C$5/2)^2*'(OLD) bottom seam length'!H1221^2/($C$6/2)^2)</f>
        <v>#DIV/0!</v>
      </c>
      <c r="K1221" s="136">
        <f t="shared" si="183"/>
        <v>24200</v>
      </c>
      <c r="L1221" t="e">
        <f>SQRT(($C$5/2)^2-($C$5/2)^2*'(OLD) bottom seam length'!K1221^2/($C$6/2)^2)</f>
        <v>#DIV/0!</v>
      </c>
      <c r="O1221" s="136">
        <f t="shared" si="184"/>
        <v>24200</v>
      </c>
      <c r="P1221" t="b">
        <f t="shared" si="185"/>
        <v>0</v>
      </c>
      <c r="T1221" s="136">
        <f t="shared" si="186"/>
        <v>24180</v>
      </c>
      <c r="U1221" t="e">
        <f>SQRT(($U$6/2)^2-($U$6/2)^2*'(OLD) bottom seam length'!T1221^2/($U$7/2)^2)</f>
        <v>#VALUE!</v>
      </c>
      <c r="W1221" s="136">
        <f t="shared" si="187"/>
        <v>24180</v>
      </c>
      <c r="X1221" t="e">
        <f>SQRT(($U$6/2)^2-($U$6/2)^2*'(OLD) bottom seam length'!W1221^2/($U$7/2)^2)</f>
        <v>#VALUE!</v>
      </c>
      <c r="Z1221" s="136">
        <f t="shared" si="188"/>
        <v>24180</v>
      </c>
      <c r="AA1221" t="e">
        <f>SQRT(($U$6/2)^2-($U$6/2)^2*'(OLD) bottom seam length'!Z1221^2/($U$7/2)^2)</f>
        <v>#VALUE!</v>
      </c>
      <c r="AC1221" s="136">
        <f t="shared" si="189"/>
        <v>24180</v>
      </c>
      <c r="AD1221" t="e">
        <f>SQRT(($U$6/2)^2-($U$6/2)^2*'(OLD) bottom seam length'!AC1221^2/($U$7/2)^2)</f>
        <v>#VALUE!</v>
      </c>
    </row>
    <row r="1222" spans="2:30">
      <c r="B1222" s="136">
        <f t="shared" si="180"/>
        <v>24220</v>
      </c>
      <c r="C1222" t="e">
        <f>SQRT(($C$5/2)^2-($C$5/2)^2*'(OLD) bottom seam length'!B1222^2/($C$6/2)^2)</f>
        <v>#DIV/0!</v>
      </c>
      <c r="E1222" s="136">
        <f t="shared" si="181"/>
        <v>24220</v>
      </c>
      <c r="F1222" t="e">
        <f>SQRT(($C$5/2)^2-($C$5/2)^2*'(OLD) bottom seam length'!E1222^2/($C$6/2)^2)</f>
        <v>#DIV/0!</v>
      </c>
      <c r="H1222" s="136">
        <f t="shared" si="182"/>
        <v>24220</v>
      </c>
      <c r="I1222" t="e">
        <f>SQRT(($C$5/2)^2-($C$5/2)^2*'(OLD) bottom seam length'!H1222^2/($C$6/2)^2)</f>
        <v>#DIV/0!</v>
      </c>
      <c r="K1222" s="136">
        <f t="shared" si="183"/>
        <v>24220</v>
      </c>
      <c r="L1222" t="e">
        <f>SQRT(($C$5/2)^2-($C$5/2)^2*'(OLD) bottom seam length'!K1222^2/($C$6/2)^2)</f>
        <v>#DIV/0!</v>
      </c>
      <c r="O1222" s="136">
        <f t="shared" si="184"/>
        <v>24220</v>
      </c>
      <c r="P1222" t="b">
        <f t="shared" si="185"/>
        <v>0</v>
      </c>
      <c r="T1222" s="136">
        <f t="shared" si="186"/>
        <v>24200</v>
      </c>
      <c r="U1222" t="e">
        <f>SQRT(($U$6/2)^2-($U$6/2)^2*'(OLD) bottom seam length'!T1222^2/($U$7/2)^2)</f>
        <v>#VALUE!</v>
      </c>
      <c r="W1222" s="136">
        <f t="shared" si="187"/>
        <v>24200</v>
      </c>
      <c r="X1222" t="e">
        <f>SQRT(($U$6/2)^2-($U$6/2)^2*'(OLD) bottom seam length'!W1222^2/($U$7/2)^2)</f>
        <v>#VALUE!</v>
      </c>
      <c r="Z1222" s="136">
        <f t="shared" si="188"/>
        <v>24200</v>
      </c>
      <c r="AA1222" t="e">
        <f>SQRT(($U$6/2)^2-($U$6/2)^2*'(OLD) bottom seam length'!Z1222^2/($U$7/2)^2)</f>
        <v>#VALUE!</v>
      </c>
      <c r="AC1222" s="136">
        <f t="shared" si="189"/>
        <v>24200</v>
      </c>
      <c r="AD1222" t="e">
        <f>SQRT(($U$6/2)^2-($U$6/2)^2*'(OLD) bottom seam length'!AC1222^2/($U$7/2)^2)</f>
        <v>#VALUE!</v>
      </c>
    </row>
    <row r="1223" spans="2:30">
      <c r="B1223" s="136">
        <f t="shared" si="180"/>
        <v>24240</v>
      </c>
      <c r="C1223" t="e">
        <f>SQRT(($C$5/2)^2-($C$5/2)^2*'(OLD) bottom seam length'!B1223^2/($C$6/2)^2)</f>
        <v>#DIV/0!</v>
      </c>
      <c r="E1223" s="136">
        <f t="shared" si="181"/>
        <v>24240</v>
      </c>
      <c r="F1223" t="e">
        <f>SQRT(($C$5/2)^2-($C$5/2)^2*'(OLD) bottom seam length'!E1223^2/($C$6/2)^2)</f>
        <v>#DIV/0!</v>
      </c>
      <c r="H1223" s="136">
        <f t="shared" si="182"/>
        <v>24240</v>
      </c>
      <c r="I1223" t="e">
        <f>SQRT(($C$5/2)^2-($C$5/2)^2*'(OLD) bottom seam length'!H1223^2/($C$6/2)^2)</f>
        <v>#DIV/0!</v>
      </c>
      <c r="K1223" s="136">
        <f t="shared" si="183"/>
        <v>24240</v>
      </c>
      <c r="L1223" t="e">
        <f>SQRT(($C$5/2)^2-($C$5/2)^2*'(OLD) bottom seam length'!K1223^2/($C$6/2)^2)</f>
        <v>#DIV/0!</v>
      </c>
      <c r="O1223" s="136">
        <f t="shared" si="184"/>
        <v>24240</v>
      </c>
      <c r="P1223" t="b">
        <f t="shared" si="185"/>
        <v>0</v>
      </c>
      <c r="T1223" s="136">
        <f t="shared" si="186"/>
        <v>24220</v>
      </c>
      <c r="U1223" t="e">
        <f>SQRT(($U$6/2)^2-($U$6/2)^2*'(OLD) bottom seam length'!T1223^2/($U$7/2)^2)</f>
        <v>#VALUE!</v>
      </c>
      <c r="W1223" s="136">
        <f t="shared" si="187"/>
        <v>24220</v>
      </c>
      <c r="X1223" t="e">
        <f>SQRT(($U$6/2)^2-($U$6/2)^2*'(OLD) bottom seam length'!W1223^2/($U$7/2)^2)</f>
        <v>#VALUE!</v>
      </c>
      <c r="Z1223" s="136">
        <f t="shared" si="188"/>
        <v>24220</v>
      </c>
      <c r="AA1223" t="e">
        <f>SQRT(($U$6/2)^2-($U$6/2)^2*'(OLD) bottom seam length'!Z1223^2/($U$7/2)^2)</f>
        <v>#VALUE!</v>
      </c>
      <c r="AC1223" s="136">
        <f t="shared" si="189"/>
        <v>24220</v>
      </c>
      <c r="AD1223" t="e">
        <f>SQRT(($U$6/2)^2-($U$6/2)^2*'(OLD) bottom seam length'!AC1223^2/($U$7/2)^2)</f>
        <v>#VALUE!</v>
      </c>
    </row>
    <row r="1224" spans="2:30">
      <c r="B1224" s="136">
        <f t="shared" si="180"/>
        <v>24260</v>
      </c>
      <c r="C1224" t="e">
        <f>SQRT(($C$5/2)^2-($C$5/2)^2*'(OLD) bottom seam length'!B1224^2/($C$6/2)^2)</f>
        <v>#DIV/0!</v>
      </c>
      <c r="E1224" s="136">
        <f t="shared" si="181"/>
        <v>24260</v>
      </c>
      <c r="F1224" t="e">
        <f>SQRT(($C$5/2)^2-($C$5/2)^2*'(OLD) bottom seam length'!E1224^2/($C$6/2)^2)</f>
        <v>#DIV/0!</v>
      </c>
      <c r="H1224" s="136">
        <f t="shared" si="182"/>
        <v>24260</v>
      </c>
      <c r="I1224" t="e">
        <f>SQRT(($C$5/2)^2-($C$5/2)^2*'(OLD) bottom seam length'!H1224^2/($C$6/2)^2)</f>
        <v>#DIV/0!</v>
      </c>
      <c r="K1224" s="136">
        <f t="shared" si="183"/>
        <v>24260</v>
      </c>
      <c r="L1224" t="e">
        <f>SQRT(($C$5/2)^2-($C$5/2)^2*'(OLD) bottom seam length'!K1224^2/($C$6/2)^2)</f>
        <v>#DIV/0!</v>
      </c>
      <c r="O1224" s="136">
        <f t="shared" si="184"/>
        <v>24260</v>
      </c>
      <c r="P1224" t="b">
        <f t="shared" si="185"/>
        <v>0</v>
      </c>
      <c r="T1224" s="136">
        <f t="shared" si="186"/>
        <v>24240</v>
      </c>
      <c r="U1224" t="e">
        <f>SQRT(($U$6/2)^2-($U$6/2)^2*'(OLD) bottom seam length'!T1224^2/($U$7/2)^2)</f>
        <v>#VALUE!</v>
      </c>
      <c r="W1224" s="136">
        <f t="shared" si="187"/>
        <v>24240</v>
      </c>
      <c r="X1224" t="e">
        <f>SQRT(($U$6/2)^2-($U$6/2)^2*'(OLD) bottom seam length'!W1224^2/($U$7/2)^2)</f>
        <v>#VALUE!</v>
      </c>
      <c r="Z1224" s="136">
        <f t="shared" si="188"/>
        <v>24240</v>
      </c>
      <c r="AA1224" t="e">
        <f>SQRT(($U$6/2)^2-($U$6/2)^2*'(OLD) bottom seam length'!Z1224^2/($U$7/2)^2)</f>
        <v>#VALUE!</v>
      </c>
      <c r="AC1224" s="136">
        <f t="shared" si="189"/>
        <v>24240</v>
      </c>
      <c r="AD1224" t="e">
        <f>SQRT(($U$6/2)^2-($U$6/2)^2*'(OLD) bottom seam length'!AC1224^2/($U$7/2)^2)</f>
        <v>#VALUE!</v>
      </c>
    </row>
    <row r="1225" spans="2:30">
      <c r="B1225" s="136">
        <f t="shared" si="180"/>
        <v>24280</v>
      </c>
      <c r="C1225" t="e">
        <f>SQRT(($C$5/2)^2-($C$5/2)^2*'(OLD) bottom seam length'!B1225^2/($C$6/2)^2)</f>
        <v>#DIV/0!</v>
      </c>
      <c r="E1225" s="136">
        <f t="shared" si="181"/>
        <v>24280</v>
      </c>
      <c r="F1225" t="e">
        <f>SQRT(($C$5/2)^2-($C$5/2)^2*'(OLD) bottom seam length'!E1225^2/($C$6/2)^2)</f>
        <v>#DIV/0!</v>
      </c>
      <c r="H1225" s="136">
        <f t="shared" si="182"/>
        <v>24280</v>
      </c>
      <c r="I1225" t="e">
        <f>SQRT(($C$5/2)^2-($C$5/2)^2*'(OLD) bottom seam length'!H1225^2/($C$6/2)^2)</f>
        <v>#DIV/0!</v>
      </c>
      <c r="K1225" s="136">
        <f t="shared" si="183"/>
        <v>24280</v>
      </c>
      <c r="L1225" t="e">
        <f>SQRT(($C$5/2)^2-($C$5/2)^2*'(OLD) bottom seam length'!K1225^2/($C$6/2)^2)</f>
        <v>#DIV/0!</v>
      </c>
      <c r="O1225" s="136">
        <f t="shared" si="184"/>
        <v>24280</v>
      </c>
      <c r="P1225" t="b">
        <f t="shared" si="185"/>
        <v>0</v>
      </c>
      <c r="T1225" s="136">
        <f t="shared" si="186"/>
        <v>24260</v>
      </c>
      <c r="U1225" t="e">
        <f>SQRT(($U$6/2)^2-($U$6/2)^2*'(OLD) bottom seam length'!T1225^2/($U$7/2)^2)</f>
        <v>#VALUE!</v>
      </c>
      <c r="W1225" s="136">
        <f t="shared" si="187"/>
        <v>24260</v>
      </c>
      <c r="X1225" t="e">
        <f>SQRT(($U$6/2)^2-($U$6/2)^2*'(OLD) bottom seam length'!W1225^2/($U$7/2)^2)</f>
        <v>#VALUE!</v>
      </c>
      <c r="Z1225" s="136">
        <f t="shared" si="188"/>
        <v>24260</v>
      </c>
      <c r="AA1225" t="e">
        <f>SQRT(($U$6/2)^2-($U$6/2)^2*'(OLD) bottom seam length'!Z1225^2/($U$7/2)^2)</f>
        <v>#VALUE!</v>
      </c>
      <c r="AC1225" s="136">
        <f t="shared" si="189"/>
        <v>24260</v>
      </c>
      <c r="AD1225" t="e">
        <f>SQRT(($U$6/2)^2-($U$6/2)^2*'(OLD) bottom seam length'!AC1225^2/($U$7/2)^2)</f>
        <v>#VALUE!</v>
      </c>
    </row>
    <row r="1226" spans="2:30">
      <c r="B1226" s="136">
        <f t="shared" si="180"/>
        <v>24300</v>
      </c>
      <c r="C1226" t="e">
        <f>SQRT(($C$5/2)^2-($C$5/2)^2*'(OLD) bottom seam length'!B1226^2/($C$6/2)^2)</f>
        <v>#DIV/0!</v>
      </c>
      <c r="E1226" s="136">
        <f t="shared" si="181"/>
        <v>24300</v>
      </c>
      <c r="F1226" t="e">
        <f>SQRT(($C$5/2)^2-($C$5/2)^2*'(OLD) bottom seam length'!E1226^2/($C$6/2)^2)</f>
        <v>#DIV/0!</v>
      </c>
      <c r="H1226" s="136">
        <f t="shared" si="182"/>
        <v>24300</v>
      </c>
      <c r="I1226" t="e">
        <f>SQRT(($C$5/2)^2-($C$5/2)^2*'(OLD) bottom seam length'!H1226^2/($C$6/2)^2)</f>
        <v>#DIV/0!</v>
      </c>
      <c r="K1226" s="136">
        <f t="shared" si="183"/>
        <v>24300</v>
      </c>
      <c r="L1226" t="e">
        <f>SQRT(($C$5/2)^2-($C$5/2)^2*'(OLD) bottom seam length'!K1226^2/($C$6/2)^2)</f>
        <v>#DIV/0!</v>
      </c>
      <c r="O1226" s="136">
        <f t="shared" si="184"/>
        <v>24300</v>
      </c>
      <c r="P1226" t="b">
        <f t="shared" si="185"/>
        <v>0</v>
      </c>
      <c r="T1226" s="136">
        <f t="shared" si="186"/>
        <v>24280</v>
      </c>
      <c r="U1226" t="e">
        <f>SQRT(($U$6/2)^2-($U$6/2)^2*'(OLD) bottom seam length'!T1226^2/($U$7/2)^2)</f>
        <v>#VALUE!</v>
      </c>
      <c r="W1226" s="136">
        <f t="shared" si="187"/>
        <v>24280</v>
      </c>
      <c r="X1226" t="e">
        <f>SQRT(($U$6/2)^2-($U$6/2)^2*'(OLD) bottom seam length'!W1226^2/($U$7/2)^2)</f>
        <v>#VALUE!</v>
      </c>
      <c r="Z1226" s="136">
        <f t="shared" si="188"/>
        <v>24280</v>
      </c>
      <c r="AA1226" t="e">
        <f>SQRT(($U$6/2)^2-($U$6/2)^2*'(OLD) bottom seam length'!Z1226^2/($U$7/2)^2)</f>
        <v>#VALUE!</v>
      </c>
      <c r="AC1226" s="136">
        <f t="shared" si="189"/>
        <v>24280</v>
      </c>
      <c r="AD1226" t="e">
        <f>SQRT(($U$6/2)^2-($U$6/2)^2*'(OLD) bottom seam length'!AC1226^2/($U$7/2)^2)</f>
        <v>#VALUE!</v>
      </c>
    </row>
    <row r="1227" spans="2:30">
      <c r="B1227" s="136">
        <f t="shared" si="180"/>
        <v>24320</v>
      </c>
      <c r="C1227" t="e">
        <f>SQRT(($C$5/2)^2-($C$5/2)^2*'(OLD) bottom seam length'!B1227^2/($C$6/2)^2)</f>
        <v>#DIV/0!</v>
      </c>
      <c r="E1227" s="136">
        <f t="shared" si="181"/>
        <v>24320</v>
      </c>
      <c r="F1227" t="e">
        <f>SQRT(($C$5/2)^2-($C$5/2)^2*'(OLD) bottom seam length'!E1227^2/($C$6/2)^2)</f>
        <v>#DIV/0!</v>
      </c>
      <c r="H1227" s="136">
        <f t="shared" si="182"/>
        <v>24320</v>
      </c>
      <c r="I1227" t="e">
        <f>SQRT(($C$5/2)^2-($C$5/2)^2*'(OLD) bottom seam length'!H1227^2/($C$6/2)^2)</f>
        <v>#DIV/0!</v>
      </c>
      <c r="K1227" s="136">
        <f t="shared" si="183"/>
        <v>24320</v>
      </c>
      <c r="L1227" t="e">
        <f>SQRT(($C$5/2)^2-($C$5/2)^2*'(OLD) bottom seam length'!K1227^2/($C$6/2)^2)</f>
        <v>#DIV/0!</v>
      </c>
      <c r="O1227" s="136">
        <f t="shared" si="184"/>
        <v>24320</v>
      </c>
      <c r="P1227" t="b">
        <f t="shared" si="185"/>
        <v>0</v>
      </c>
      <c r="T1227" s="136">
        <f t="shared" si="186"/>
        <v>24300</v>
      </c>
      <c r="U1227" t="e">
        <f>SQRT(($U$6/2)^2-($U$6/2)^2*'(OLD) bottom seam length'!T1227^2/($U$7/2)^2)</f>
        <v>#VALUE!</v>
      </c>
      <c r="W1227" s="136">
        <f t="shared" si="187"/>
        <v>24300</v>
      </c>
      <c r="X1227" t="e">
        <f>SQRT(($U$6/2)^2-($U$6/2)^2*'(OLD) bottom seam length'!W1227^2/($U$7/2)^2)</f>
        <v>#VALUE!</v>
      </c>
      <c r="Z1227" s="136">
        <f t="shared" si="188"/>
        <v>24300</v>
      </c>
      <c r="AA1227" t="e">
        <f>SQRT(($U$6/2)^2-($U$6/2)^2*'(OLD) bottom seam length'!Z1227^2/($U$7/2)^2)</f>
        <v>#VALUE!</v>
      </c>
      <c r="AC1227" s="136">
        <f t="shared" si="189"/>
        <v>24300</v>
      </c>
      <c r="AD1227" t="e">
        <f>SQRT(($U$6/2)^2-($U$6/2)^2*'(OLD) bottom seam length'!AC1227^2/($U$7/2)^2)</f>
        <v>#VALUE!</v>
      </c>
    </row>
    <row r="1228" spans="2:30">
      <c r="B1228" s="136">
        <f t="shared" ref="B1228:B1291" si="190">B1227+$C$7</f>
        <v>24340</v>
      </c>
      <c r="C1228" t="e">
        <f>SQRT(($C$5/2)^2-($C$5/2)^2*'(OLD) bottom seam length'!B1228^2/($C$6/2)^2)</f>
        <v>#DIV/0!</v>
      </c>
      <c r="E1228" s="136">
        <f t="shared" ref="E1228:E1291" si="191">E1227+$C$7</f>
        <v>24340</v>
      </c>
      <c r="F1228" t="e">
        <f>SQRT(($C$5/2)^2-($C$5/2)^2*'(OLD) bottom seam length'!E1228^2/($C$6/2)^2)</f>
        <v>#DIV/0!</v>
      </c>
      <c r="H1228" s="136">
        <f t="shared" ref="H1228:H1291" si="192">H1227+$C$7</f>
        <v>24340</v>
      </c>
      <c r="I1228" t="e">
        <f>SQRT(($C$5/2)^2-($C$5/2)^2*'(OLD) bottom seam length'!H1228^2/($C$6/2)^2)</f>
        <v>#DIV/0!</v>
      </c>
      <c r="K1228" s="136">
        <f t="shared" ref="K1228:K1291" si="193">K1227+$C$7</f>
        <v>24340</v>
      </c>
      <c r="L1228" t="e">
        <f>SQRT(($C$5/2)^2-($C$5/2)^2*'(OLD) bottom seam length'!K1228^2/($C$6/2)^2)</f>
        <v>#DIV/0!</v>
      </c>
      <c r="O1228" s="136">
        <f t="shared" ref="O1228:O1291" si="194">O1227+$C$7</f>
        <v>24340</v>
      </c>
      <c r="P1228" t="b">
        <f t="shared" ref="P1228:P1291" si="195">IF(O1228&lt;=$P$6,$P$5)</f>
        <v>0</v>
      </c>
      <c r="T1228" s="136">
        <f t="shared" si="186"/>
        <v>24320</v>
      </c>
      <c r="U1228" t="e">
        <f>SQRT(($U$6/2)^2-($U$6/2)^2*'(OLD) bottom seam length'!T1228^2/($U$7/2)^2)</f>
        <v>#VALUE!</v>
      </c>
      <c r="W1228" s="136">
        <f t="shared" si="187"/>
        <v>24320</v>
      </c>
      <c r="X1228" t="e">
        <f>SQRT(($U$6/2)^2-($U$6/2)^2*'(OLD) bottom seam length'!W1228^2/($U$7/2)^2)</f>
        <v>#VALUE!</v>
      </c>
      <c r="Z1228" s="136">
        <f t="shared" si="188"/>
        <v>24320</v>
      </c>
      <c r="AA1228" t="e">
        <f>SQRT(($U$6/2)^2-($U$6/2)^2*'(OLD) bottom seam length'!Z1228^2/($U$7/2)^2)</f>
        <v>#VALUE!</v>
      </c>
      <c r="AC1228" s="136">
        <f t="shared" si="189"/>
        <v>24320</v>
      </c>
      <c r="AD1228" t="e">
        <f>SQRT(($U$6/2)^2-($U$6/2)^2*'(OLD) bottom seam length'!AC1228^2/($U$7/2)^2)</f>
        <v>#VALUE!</v>
      </c>
    </row>
    <row r="1229" spans="2:30">
      <c r="B1229" s="136">
        <f t="shared" si="190"/>
        <v>24360</v>
      </c>
      <c r="C1229" t="e">
        <f>SQRT(($C$5/2)^2-($C$5/2)^2*'(OLD) bottom seam length'!B1229^2/($C$6/2)^2)</f>
        <v>#DIV/0!</v>
      </c>
      <c r="E1229" s="136">
        <f t="shared" si="191"/>
        <v>24360</v>
      </c>
      <c r="F1229" t="e">
        <f>SQRT(($C$5/2)^2-($C$5/2)^2*'(OLD) bottom seam length'!E1229^2/($C$6/2)^2)</f>
        <v>#DIV/0!</v>
      </c>
      <c r="H1229" s="136">
        <f t="shared" si="192"/>
        <v>24360</v>
      </c>
      <c r="I1229" t="e">
        <f>SQRT(($C$5/2)^2-($C$5/2)^2*'(OLD) bottom seam length'!H1229^2/($C$6/2)^2)</f>
        <v>#DIV/0!</v>
      </c>
      <c r="K1229" s="136">
        <f t="shared" si="193"/>
        <v>24360</v>
      </c>
      <c r="L1229" t="e">
        <f>SQRT(($C$5/2)^2-($C$5/2)^2*'(OLD) bottom seam length'!K1229^2/($C$6/2)^2)</f>
        <v>#DIV/0!</v>
      </c>
      <c r="O1229" s="136">
        <f t="shared" si="194"/>
        <v>24360</v>
      </c>
      <c r="P1229" t="b">
        <f t="shared" si="195"/>
        <v>0</v>
      </c>
      <c r="T1229" s="136">
        <f t="shared" ref="T1229:T1292" si="196">T1228+$C$7</f>
        <v>24340</v>
      </c>
      <c r="U1229" t="e">
        <f>SQRT(($U$6/2)^2-($U$6/2)^2*'(OLD) bottom seam length'!T1229^2/($U$7/2)^2)</f>
        <v>#VALUE!</v>
      </c>
      <c r="W1229" s="136">
        <f t="shared" ref="W1229:W1292" si="197">W1228+$C$7</f>
        <v>24340</v>
      </c>
      <c r="X1229" t="e">
        <f>SQRT(($U$6/2)^2-($U$6/2)^2*'(OLD) bottom seam length'!W1229^2/($U$7/2)^2)</f>
        <v>#VALUE!</v>
      </c>
      <c r="Z1229" s="136">
        <f t="shared" ref="Z1229:Z1292" si="198">Z1228+$C$7</f>
        <v>24340</v>
      </c>
      <c r="AA1229" t="e">
        <f>SQRT(($U$6/2)^2-($U$6/2)^2*'(OLD) bottom seam length'!Z1229^2/($U$7/2)^2)</f>
        <v>#VALUE!</v>
      </c>
      <c r="AC1229" s="136">
        <f t="shared" ref="AC1229:AC1292" si="199">AC1228+$C$7</f>
        <v>24340</v>
      </c>
      <c r="AD1229" t="e">
        <f>SQRT(($U$6/2)^2-($U$6/2)^2*'(OLD) bottom seam length'!AC1229^2/($U$7/2)^2)</f>
        <v>#VALUE!</v>
      </c>
    </row>
    <row r="1230" spans="2:30">
      <c r="B1230" s="136">
        <f t="shared" si="190"/>
        <v>24380</v>
      </c>
      <c r="C1230" t="e">
        <f>SQRT(($C$5/2)^2-($C$5/2)^2*'(OLD) bottom seam length'!B1230^2/($C$6/2)^2)</f>
        <v>#DIV/0!</v>
      </c>
      <c r="E1230" s="136">
        <f t="shared" si="191"/>
        <v>24380</v>
      </c>
      <c r="F1230" t="e">
        <f>SQRT(($C$5/2)^2-($C$5/2)^2*'(OLD) bottom seam length'!E1230^2/($C$6/2)^2)</f>
        <v>#DIV/0!</v>
      </c>
      <c r="H1230" s="136">
        <f t="shared" si="192"/>
        <v>24380</v>
      </c>
      <c r="I1230" t="e">
        <f>SQRT(($C$5/2)^2-($C$5/2)^2*'(OLD) bottom seam length'!H1230^2/($C$6/2)^2)</f>
        <v>#DIV/0!</v>
      </c>
      <c r="K1230" s="136">
        <f t="shared" si="193"/>
        <v>24380</v>
      </c>
      <c r="L1230" t="e">
        <f>SQRT(($C$5/2)^2-($C$5/2)^2*'(OLD) bottom seam length'!K1230^2/($C$6/2)^2)</f>
        <v>#DIV/0!</v>
      </c>
      <c r="O1230" s="136">
        <f t="shared" si="194"/>
        <v>24380</v>
      </c>
      <c r="P1230" t="b">
        <f t="shared" si="195"/>
        <v>0</v>
      </c>
      <c r="T1230" s="136">
        <f t="shared" si="196"/>
        <v>24360</v>
      </c>
      <c r="U1230" t="e">
        <f>SQRT(($U$6/2)^2-($U$6/2)^2*'(OLD) bottom seam length'!T1230^2/($U$7/2)^2)</f>
        <v>#VALUE!</v>
      </c>
      <c r="W1230" s="136">
        <f t="shared" si="197"/>
        <v>24360</v>
      </c>
      <c r="X1230" t="e">
        <f>SQRT(($U$6/2)^2-($U$6/2)^2*'(OLD) bottom seam length'!W1230^2/($U$7/2)^2)</f>
        <v>#VALUE!</v>
      </c>
      <c r="Z1230" s="136">
        <f t="shared" si="198"/>
        <v>24360</v>
      </c>
      <c r="AA1230" t="e">
        <f>SQRT(($U$6/2)^2-($U$6/2)^2*'(OLD) bottom seam length'!Z1230^2/($U$7/2)^2)</f>
        <v>#VALUE!</v>
      </c>
      <c r="AC1230" s="136">
        <f t="shared" si="199"/>
        <v>24360</v>
      </c>
      <c r="AD1230" t="e">
        <f>SQRT(($U$6/2)^2-($U$6/2)^2*'(OLD) bottom seam length'!AC1230^2/($U$7/2)^2)</f>
        <v>#VALUE!</v>
      </c>
    </row>
    <row r="1231" spans="2:30">
      <c r="B1231" s="136">
        <f t="shared" si="190"/>
        <v>24400</v>
      </c>
      <c r="C1231" t="e">
        <f>SQRT(($C$5/2)^2-($C$5/2)^2*'(OLD) bottom seam length'!B1231^2/($C$6/2)^2)</f>
        <v>#DIV/0!</v>
      </c>
      <c r="E1231" s="136">
        <f t="shared" si="191"/>
        <v>24400</v>
      </c>
      <c r="F1231" t="e">
        <f>SQRT(($C$5/2)^2-($C$5/2)^2*'(OLD) bottom seam length'!E1231^2/($C$6/2)^2)</f>
        <v>#DIV/0!</v>
      </c>
      <c r="H1231" s="136">
        <f t="shared" si="192"/>
        <v>24400</v>
      </c>
      <c r="I1231" t="e">
        <f>SQRT(($C$5/2)^2-($C$5/2)^2*'(OLD) bottom seam length'!H1231^2/($C$6/2)^2)</f>
        <v>#DIV/0!</v>
      </c>
      <c r="K1231" s="136">
        <f t="shared" si="193"/>
        <v>24400</v>
      </c>
      <c r="L1231" t="e">
        <f>SQRT(($C$5/2)^2-($C$5/2)^2*'(OLD) bottom seam length'!K1231^2/($C$6/2)^2)</f>
        <v>#DIV/0!</v>
      </c>
      <c r="O1231" s="136">
        <f t="shared" si="194"/>
        <v>24400</v>
      </c>
      <c r="P1231" t="b">
        <f t="shared" si="195"/>
        <v>0</v>
      </c>
      <c r="T1231" s="136">
        <f t="shared" si="196"/>
        <v>24380</v>
      </c>
      <c r="U1231" t="e">
        <f>SQRT(($U$6/2)^2-($U$6/2)^2*'(OLD) bottom seam length'!T1231^2/($U$7/2)^2)</f>
        <v>#VALUE!</v>
      </c>
      <c r="W1231" s="136">
        <f t="shared" si="197"/>
        <v>24380</v>
      </c>
      <c r="X1231" t="e">
        <f>SQRT(($U$6/2)^2-($U$6/2)^2*'(OLD) bottom seam length'!W1231^2/($U$7/2)^2)</f>
        <v>#VALUE!</v>
      </c>
      <c r="Z1231" s="136">
        <f t="shared" si="198"/>
        <v>24380</v>
      </c>
      <c r="AA1231" t="e">
        <f>SQRT(($U$6/2)^2-($U$6/2)^2*'(OLD) bottom seam length'!Z1231^2/($U$7/2)^2)</f>
        <v>#VALUE!</v>
      </c>
      <c r="AC1231" s="136">
        <f t="shared" si="199"/>
        <v>24380</v>
      </c>
      <c r="AD1231" t="e">
        <f>SQRT(($U$6/2)^2-($U$6/2)^2*'(OLD) bottom seam length'!AC1231^2/($U$7/2)^2)</f>
        <v>#VALUE!</v>
      </c>
    </row>
    <row r="1232" spans="2:30">
      <c r="B1232" s="136">
        <f t="shared" si="190"/>
        <v>24420</v>
      </c>
      <c r="C1232" t="e">
        <f>SQRT(($C$5/2)^2-($C$5/2)^2*'(OLD) bottom seam length'!B1232^2/($C$6/2)^2)</f>
        <v>#DIV/0!</v>
      </c>
      <c r="E1232" s="136">
        <f t="shared" si="191"/>
        <v>24420</v>
      </c>
      <c r="F1232" t="e">
        <f>SQRT(($C$5/2)^2-($C$5/2)^2*'(OLD) bottom seam length'!E1232^2/($C$6/2)^2)</f>
        <v>#DIV/0!</v>
      </c>
      <c r="H1232" s="136">
        <f t="shared" si="192"/>
        <v>24420</v>
      </c>
      <c r="I1232" t="e">
        <f>SQRT(($C$5/2)^2-($C$5/2)^2*'(OLD) bottom seam length'!H1232^2/($C$6/2)^2)</f>
        <v>#DIV/0!</v>
      </c>
      <c r="K1232" s="136">
        <f t="shared" si="193"/>
        <v>24420</v>
      </c>
      <c r="L1232" t="e">
        <f>SQRT(($C$5/2)^2-($C$5/2)^2*'(OLD) bottom seam length'!K1232^2/($C$6/2)^2)</f>
        <v>#DIV/0!</v>
      </c>
      <c r="O1232" s="136">
        <f t="shared" si="194"/>
        <v>24420</v>
      </c>
      <c r="P1232" t="b">
        <f t="shared" si="195"/>
        <v>0</v>
      </c>
      <c r="T1232" s="136">
        <f t="shared" si="196"/>
        <v>24400</v>
      </c>
      <c r="U1232" t="e">
        <f>SQRT(($U$6/2)^2-($U$6/2)^2*'(OLD) bottom seam length'!T1232^2/($U$7/2)^2)</f>
        <v>#VALUE!</v>
      </c>
      <c r="W1232" s="136">
        <f t="shared" si="197"/>
        <v>24400</v>
      </c>
      <c r="X1232" t="e">
        <f>SQRT(($U$6/2)^2-($U$6/2)^2*'(OLD) bottom seam length'!W1232^2/($U$7/2)^2)</f>
        <v>#VALUE!</v>
      </c>
      <c r="Z1232" s="136">
        <f t="shared" si="198"/>
        <v>24400</v>
      </c>
      <c r="AA1232" t="e">
        <f>SQRT(($U$6/2)^2-($U$6/2)^2*'(OLD) bottom seam length'!Z1232^2/($U$7/2)^2)</f>
        <v>#VALUE!</v>
      </c>
      <c r="AC1232" s="136">
        <f t="shared" si="199"/>
        <v>24400</v>
      </c>
      <c r="AD1232" t="e">
        <f>SQRT(($U$6/2)^2-($U$6/2)^2*'(OLD) bottom seam length'!AC1232^2/($U$7/2)^2)</f>
        <v>#VALUE!</v>
      </c>
    </row>
    <row r="1233" spans="2:30">
      <c r="B1233" s="136">
        <f t="shared" si="190"/>
        <v>24440</v>
      </c>
      <c r="C1233" t="e">
        <f>SQRT(($C$5/2)^2-($C$5/2)^2*'(OLD) bottom seam length'!B1233^2/($C$6/2)^2)</f>
        <v>#DIV/0!</v>
      </c>
      <c r="E1233" s="136">
        <f t="shared" si="191"/>
        <v>24440</v>
      </c>
      <c r="F1233" t="e">
        <f>SQRT(($C$5/2)^2-($C$5/2)^2*'(OLD) bottom seam length'!E1233^2/($C$6/2)^2)</f>
        <v>#DIV/0!</v>
      </c>
      <c r="H1233" s="136">
        <f t="shared" si="192"/>
        <v>24440</v>
      </c>
      <c r="I1233" t="e">
        <f>SQRT(($C$5/2)^2-($C$5/2)^2*'(OLD) bottom seam length'!H1233^2/($C$6/2)^2)</f>
        <v>#DIV/0!</v>
      </c>
      <c r="K1233" s="136">
        <f t="shared" si="193"/>
        <v>24440</v>
      </c>
      <c r="L1233" t="e">
        <f>SQRT(($C$5/2)^2-($C$5/2)^2*'(OLD) bottom seam length'!K1233^2/($C$6/2)^2)</f>
        <v>#DIV/0!</v>
      </c>
      <c r="O1233" s="136">
        <f t="shared" si="194"/>
        <v>24440</v>
      </c>
      <c r="P1233" t="b">
        <f t="shared" si="195"/>
        <v>0</v>
      </c>
      <c r="T1233" s="136">
        <f t="shared" si="196"/>
        <v>24420</v>
      </c>
      <c r="U1233" t="e">
        <f>SQRT(($U$6/2)^2-($U$6/2)^2*'(OLD) bottom seam length'!T1233^2/($U$7/2)^2)</f>
        <v>#VALUE!</v>
      </c>
      <c r="W1233" s="136">
        <f t="shared" si="197"/>
        <v>24420</v>
      </c>
      <c r="X1233" t="e">
        <f>SQRT(($U$6/2)^2-($U$6/2)^2*'(OLD) bottom seam length'!W1233^2/($U$7/2)^2)</f>
        <v>#VALUE!</v>
      </c>
      <c r="Z1233" s="136">
        <f t="shared" si="198"/>
        <v>24420</v>
      </c>
      <c r="AA1233" t="e">
        <f>SQRT(($U$6/2)^2-($U$6/2)^2*'(OLD) bottom seam length'!Z1233^2/($U$7/2)^2)</f>
        <v>#VALUE!</v>
      </c>
      <c r="AC1233" s="136">
        <f t="shared" si="199"/>
        <v>24420</v>
      </c>
      <c r="AD1233" t="e">
        <f>SQRT(($U$6/2)^2-($U$6/2)^2*'(OLD) bottom seam length'!AC1233^2/($U$7/2)^2)</f>
        <v>#VALUE!</v>
      </c>
    </row>
    <row r="1234" spans="2:30">
      <c r="B1234" s="136">
        <f t="shared" si="190"/>
        <v>24460</v>
      </c>
      <c r="C1234" t="e">
        <f>SQRT(($C$5/2)^2-($C$5/2)^2*'(OLD) bottom seam length'!B1234^2/($C$6/2)^2)</f>
        <v>#DIV/0!</v>
      </c>
      <c r="E1234" s="136">
        <f t="shared" si="191"/>
        <v>24460</v>
      </c>
      <c r="F1234" t="e">
        <f>SQRT(($C$5/2)^2-($C$5/2)^2*'(OLD) bottom seam length'!E1234^2/($C$6/2)^2)</f>
        <v>#DIV/0!</v>
      </c>
      <c r="H1234" s="136">
        <f t="shared" si="192"/>
        <v>24460</v>
      </c>
      <c r="I1234" t="e">
        <f>SQRT(($C$5/2)^2-($C$5/2)^2*'(OLD) bottom seam length'!H1234^2/($C$6/2)^2)</f>
        <v>#DIV/0!</v>
      </c>
      <c r="K1234" s="136">
        <f t="shared" si="193"/>
        <v>24460</v>
      </c>
      <c r="L1234" t="e">
        <f>SQRT(($C$5/2)^2-($C$5/2)^2*'(OLD) bottom seam length'!K1234^2/($C$6/2)^2)</f>
        <v>#DIV/0!</v>
      </c>
      <c r="O1234" s="136">
        <f t="shared" si="194"/>
        <v>24460</v>
      </c>
      <c r="P1234" t="b">
        <f t="shared" si="195"/>
        <v>0</v>
      </c>
      <c r="T1234" s="136">
        <f t="shared" si="196"/>
        <v>24440</v>
      </c>
      <c r="U1234" t="e">
        <f>SQRT(($U$6/2)^2-($U$6/2)^2*'(OLD) bottom seam length'!T1234^2/($U$7/2)^2)</f>
        <v>#VALUE!</v>
      </c>
      <c r="W1234" s="136">
        <f t="shared" si="197"/>
        <v>24440</v>
      </c>
      <c r="X1234" t="e">
        <f>SQRT(($U$6/2)^2-($U$6/2)^2*'(OLD) bottom seam length'!W1234^2/($U$7/2)^2)</f>
        <v>#VALUE!</v>
      </c>
      <c r="Z1234" s="136">
        <f t="shared" si="198"/>
        <v>24440</v>
      </c>
      <c r="AA1234" t="e">
        <f>SQRT(($U$6/2)^2-($U$6/2)^2*'(OLD) bottom seam length'!Z1234^2/($U$7/2)^2)</f>
        <v>#VALUE!</v>
      </c>
      <c r="AC1234" s="136">
        <f t="shared" si="199"/>
        <v>24440</v>
      </c>
      <c r="AD1234" t="e">
        <f>SQRT(($U$6/2)^2-($U$6/2)^2*'(OLD) bottom seam length'!AC1234^2/($U$7/2)^2)</f>
        <v>#VALUE!</v>
      </c>
    </row>
    <row r="1235" spans="2:30">
      <c r="B1235" s="136">
        <f t="shared" si="190"/>
        <v>24480</v>
      </c>
      <c r="C1235" t="e">
        <f>SQRT(($C$5/2)^2-($C$5/2)^2*'(OLD) bottom seam length'!B1235^2/($C$6/2)^2)</f>
        <v>#DIV/0!</v>
      </c>
      <c r="E1235" s="136">
        <f t="shared" si="191"/>
        <v>24480</v>
      </c>
      <c r="F1235" t="e">
        <f>SQRT(($C$5/2)^2-($C$5/2)^2*'(OLD) bottom seam length'!E1235^2/($C$6/2)^2)</f>
        <v>#DIV/0!</v>
      </c>
      <c r="H1235" s="136">
        <f t="shared" si="192"/>
        <v>24480</v>
      </c>
      <c r="I1235" t="e">
        <f>SQRT(($C$5/2)^2-($C$5/2)^2*'(OLD) bottom seam length'!H1235^2/($C$6/2)^2)</f>
        <v>#DIV/0!</v>
      </c>
      <c r="K1235" s="136">
        <f t="shared" si="193"/>
        <v>24480</v>
      </c>
      <c r="L1235" t="e">
        <f>SQRT(($C$5/2)^2-($C$5/2)^2*'(OLD) bottom seam length'!K1235^2/($C$6/2)^2)</f>
        <v>#DIV/0!</v>
      </c>
      <c r="O1235" s="136">
        <f t="shared" si="194"/>
        <v>24480</v>
      </c>
      <c r="P1235" t="b">
        <f t="shared" si="195"/>
        <v>0</v>
      </c>
      <c r="T1235" s="136">
        <f t="shared" si="196"/>
        <v>24460</v>
      </c>
      <c r="U1235" t="e">
        <f>SQRT(($U$6/2)^2-($U$6/2)^2*'(OLD) bottom seam length'!T1235^2/($U$7/2)^2)</f>
        <v>#VALUE!</v>
      </c>
      <c r="W1235" s="136">
        <f t="shared" si="197"/>
        <v>24460</v>
      </c>
      <c r="X1235" t="e">
        <f>SQRT(($U$6/2)^2-($U$6/2)^2*'(OLD) bottom seam length'!W1235^2/($U$7/2)^2)</f>
        <v>#VALUE!</v>
      </c>
      <c r="Z1235" s="136">
        <f t="shared" si="198"/>
        <v>24460</v>
      </c>
      <c r="AA1235" t="e">
        <f>SQRT(($U$6/2)^2-($U$6/2)^2*'(OLD) bottom seam length'!Z1235^2/($U$7/2)^2)</f>
        <v>#VALUE!</v>
      </c>
      <c r="AC1235" s="136">
        <f t="shared" si="199"/>
        <v>24460</v>
      </c>
      <c r="AD1235" t="e">
        <f>SQRT(($U$6/2)^2-($U$6/2)^2*'(OLD) bottom seam length'!AC1235^2/($U$7/2)^2)</f>
        <v>#VALUE!</v>
      </c>
    </row>
    <row r="1236" spans="2:30">
      <c r="B1236" s="136">
        <f t="shared" si="190"/>
        <v>24500</v>
      </c>
      <c r="C1236" t="e">
        <f>SQRT(($C$5/2)^2-($C$5/2)^2*'(OLD) bottom seam length'!B1236^2/($C$6/2)^2)</f>
        <v>#DIV/0!</v>
      </c>
      <c r="E1236" s="136">
        <f t="shared" si="191"/>
        <v>24500</v>
      </c>
      <c r="F1236" t="e">
        <f>SQRT(($C$5/2)^2-($C$5/2)^2*'(OLD) bottom seam length'!E1236^2/($C$6/2)^2)</f>
        <v>#DIV/0!</v>
      </c>
      <c r="H1236" s="136">
        <f t="shared" si="192"/>
        <v>24500</v>
      </c>
      <c r="I1236" t="e">
        <f>SQRT(($C$5/2)^2-($C$5/2)^2*'(OLD) bottom seam length'!H1236^2/($C$6/2)^2)</f>
        <v>#DIV/0!</v>
      </c>
      <c r="K1236" s="136">
        <f t="shared" si="193"/>
        <v>24500</v>
      </c>
      <c r="L1236" t="e">
        <f>SQRT(($C$5/2)^2-($C$5/2)^2*'(OLD) bottom seam length'!K1236^2/($C$6/2)^2)</f>
        <v>#DIV/0!</v>
      </c>
      <c r="O1236" s="136">
        <f t="shared" si="194"/>
        <v>24500</v>
      </c>
      <c r="P1236" t="b">
        <f t="shared" si="195"/>
        <v>0</v>
      </c>
      <c r="T1236" s="136">
        <f t="shared" si="196"/>
        <v>24480</v>
      </c>
      <c r="U1236" t="e">
        <f>SQRT(($U$6/2)^2-($U$6/2)^2*'(OLD) bottom seam length'!T1236^2/($U$7/2)^2)</f>
        <v>#VALUE!</v>
      </c>
      <c r="W1236" s="136">
        <f t="shared" si="197"/>
        <v>24480</v>
      </c>
      <c r="X1236" t="e">
        <f>SQRT(($U$6/2)^2-($U$6/2)^2*'(OLD) bottom seam length'!W1236^2/($U$7/2)^2)</f>
        <v>#VALUE!</v>
      </c>
      <c r="Z1236" s="136">
        <f t="shared" si="198"/>
        <v>24480</v>
      </c>
      <c r="AA1236" t="e">
        <f>SQRT(($U$6/2)^2-($U$6/2)^2*'(OLD) bottom seam length'!Z1236^2/($U$7/2)^2)</f>
        <v>#VALUE!</v>
      </c>
      <c r="AC1236" s="136">
        <f t="shared" si="199"/>
        <v>24480</v>
      </c>
      <c r="AD1236" t="e">
        <f>SQRT(($U$6/2)^2-($U$6/2)^2*'(OLD) bottom seam length'!AC1236^2/($U$7/2)^2)</f>
        <v>#VALUE!</v>
      </c>
    </row>
    <row r="1237" spans="2:30">
      <c r="B1237" s="136">
        <f t="shared" si="190"/>
        <v>24520</v>
      </c>
      <c r="C1237" t="e">
        <f>SQRT(($C$5/2)^2-($C$5/2)^2*'(OLD) bottom seam length'!B1237^2/($C$6/2)^2)</f>
        <v>#DIV/0!</v>
      </c>
      <c r="E1237" s="136">
        <f t="shared" si="191"/>
        <v>24520</v>
      </c>
      <c r="F1237" t="e">
        <f>SQRT(($C$5/2)^2-($C$5/2)^2*'(OLD) bottom seam length'!E1237^2/($C$6/2)^2)</f>
        <v>#DIV/0!</v>
      </c>
      <c r="H1237" s="136">
        <f t="shared" si="192"/>
        <v>24520</v>
      </c>
      <c r="I1237" t="e">
        <f>SQRT(($C$5/2)^2-($C$5/2)^2*'(OLD) bottom seam length'!H1237^2/($C$6/2)^2)</f>
        <v>#DIV/0!</v>
      </c>
      <c r="K1237" s="136">
        <f t="shared" si="193"/>
        <v>24520</v>
      </c>
      <c r="L1237" t="e">
        <f>SQRT(($C$5/2)^2-($C$5/2)^2*'(OLD) bottom seam length'!K1237^2/($C$6/2)^2)</f>
        <v>#DIV/0!</v>
      </c>
      <c r="O1237" s="136">
        <f t="shared" si="194"/>
        <v>24520</v>
      </c>
      <c r="P1237" t="b">
        <f t="shared" si="195"/>
        <v>0</v>
      </c>
      <c r="T1237" s="136">
        <f t="shared" si="196"/>
        <v>24500</v>
      </c>
      <c r="U1237" t="e">
        <f>SQRT(($U$6/2)^2-($U$6/2)^2*'(OLD) bottom seam length'!T1237^2/($U$7/2)^2)</f>
        <v>#VALUE!</v>
      </c>
      <c r="W1237" s="136">
        <f t="shared" si="197"/>
        <v>24500</v>
      </c>
      <c r="X1237" t="e">
        <f>SQRT(($U$6/2)^2-($U$6/2)^2*'(OLD) bottom seam length'!W1237^2/($U$7/2)^2)</f>
        <v>#VALUE!</v>
      </c>
      <c r="Z1237" s="136">
        <f t="shared" si="198"/>
        <v>24500</v>
      </c>
      <c r="AA1237" t="e">
        <f>SQRT(($U$6/2)^2-($U$6/2)^2*'(OLD) bottom seam length'!Z1237^2/($U$7/2)^2)</f>
        <v>#VALUE!</v>
      </c>
      <c r="AC1237" s="136">
        <f t="shared" si="199"/>
        <v>24500</v>
      </c>
      <c r="AD1237" t="e">
        <f>SQRT(($U$6/2)^2-($U$6/2)^2*'(OLD) bottom seam length'!AC1237^2/($U$7/2)^2)</f>
        <v>#VALUE!</v>
      </c>
    </row>
    <row r="1238" spans="2:30">
      <c r="B1238" s="136">
        <f t="shared" si="190"/>
        <v>24540</v>
      </c>
      <c r="C1238" t="e">
        <f>SQRT(($C$5/2)^2-($C$5/2)^2*'(OLD) bottom seam length'!B1238^2/($C$6/2)^2)</f>
        <v>#DIV/0!</v>
      </c>
      <c r="E1238" s="136">
        <f t="shared" si="191"/>
        <v>24540</v>
      </c>
      <c r="F1238" t="e">
        <f>SQRT(($C$5/2)^2-($C$5/2)^2*'(OLD) bottom seam length'!E1238^2/($C$6/2)^2)</f>
        <v>#DIV/0!</v>
      </c>
      <c r="H1238" s="136">
        <f t="shared" si="192"/>
        <v>24540</v>
      </c>
      <c r="I1238" t="e">
        <f>SQRT(($C$5/2)^2-($C$5/2)^2*'(OLD) bottom seam length'!H1238^2/($C$6/2)^2)</f>
        <v>#DIV/0!</v>
      </c>
      <c r="K1238" s="136">
        <f t="shared" si="193"/>
        <v>24540</v>
      </c>
      <c r="L1238" t="e">
        <f>SQRT(($C$5/2)^2-($C$5/2)^2*'(OLD) bottom seam length'!K1238^2/($C$6/2)^2)</f>
        <v>#DIV/0!</v>
      </c>
      <c r="O1238" s="136">
        <f t="shared" si="194"/>
        <v>24540</v>
      </c>
      <c r="P1238" t="b">
        <f t="shared" si="195"/>
        <v>0</v>
      </c>
      <c r="T1238" s="136">
        <f t="shared" si="196"/>
        <v>24520</v>
      </c>
      <c r="U1238" t="e">
        <f>SQRT(($U$6/2)^2-($U$6/2)^2*'(OLD) bottom seam length'!T1238^2/($U$7/2)^2)</f>
        <v>#VALUE!</v>
      </c>
      <c r="W1238" s="136">
        <f t="shared" si="197"/>
        <v>24520</v>
      </c>
      <c r="X1238" t="e">
        <f>SQRT(($U$6/2)^2-($U$6/2)^2*'(OLD) bottom seam length'!W1238^2/($U$7/2)^2)</f>
        <v>#VALUE!</v>
      </c>
      <c r="Z1238" s="136">
        <f t="shared" si="198"/>
        <v>24520</v>
      </c>
      <c r="AA1238" t="e">
        <f>SQRT(($U$6/2)^2-($U$6/2)^2*'(OLD) bottom seam length'!Z1238^2/($U$7/2)^2)</f>
        <v>#VALUE!</v>
      </c>
      <c r="AC1238" s="136">
        <f t="shared" si="199"/>
        <v>24520</v>
      </c>
      <c r="AD1238" t="e">
        <f>SQRT(($U$6/2)^2-($U$6/2)^2*'(OLD) bottom seam length'!AC1238^2/($U$7/2)^2)</f>
        <v>#VALUE!</v>
      </c>
    </row>
    <row r="1239" spans="2:30">
      <c r="B1239" s="136">
        <f t="shared" si="190"/>
        <v>24560</v>
      </c>
      <c r="C1239" t="e">
        <f>SQRT(($C$5/2)^2-($C$5/2)^2*'(OLD) bottom seam length'!B1239^2/($C$6/2)^2)</f>
        <v>#DIV/0!</v>
      </c>
      <c r="E1239" s="136">
        <f t="shared" si="191"/>
        <v>24560</v>
      </c>
      <c r="F1239" t="e">
        <f>SQRT(($C$5/2)^2-($C$5/2)^2*'(OLD) bottom seam length'!E1239^2/($C$6/2)^2)</f>
        <v>#DIV/0!</v>
      </c>
      <c r="H1239" s="136">
        <f t="shared" si="192"/>
        <v>24560</v>
      </c>
      <c r="I1239" t="e">
        <f>SQRT(($C$5/2)^2-($C$5/2)^2*'(OLD) bottom seam length'!H1239^2/($C$6/2)^2)</f>
        <v>#DIV/0!</v>
      </c>
      <c r="K1239" s="136">
        <f t="shared" si="193"/>
        <v>24560</v>
      </c>
      <c r="L1239" t="e">
        <f>SQRT(($C$5/2)^2-($C$5/2)^2*'(OLD) bottom seam length'!K1239^2/($C$6/2)^2)</f>
        <v>#DIV/0!</v>
      </c>
      <c r="O1239" s="136">
        <f t="shared" si="194"/>
        <v>24560</v>
      </c>
      <c r="P1239" t="b">
        <f t="shared" si="195"/>
        <v>0</v>
      </c>
      <c r="T1239" s="136">
        <f t="shared" si="196"/>
        <v>24540</v>
      </c>
      <c r="U1239" t="e">
        <f>SQRT(($U$6/2)^2-($U$6/2)^2*'(OLD) bottom seam length'!T1239^2/($U$7/2)^2)</f>
        <v>#VALUE!</v>
      </c>
      <c r="W1239" s="136">
        <f t="shared" si="197"/>
        <v>24540</v>
      </c>
      <c r="X1239" t="e">
        <f>SQRT(($U$6/2)^2-($U$6/2)^2*'(OLD) bottom seam length'!W1239^2/($U$7/2)^2)</f>
        <v>#VALUE!</v>
      </c>
      <c r="Z1239" s="136">
        <f t="shared" si="198"/>
        <v>24540</v>
      </c>
      <c r="AA1239" t="e">
        <f>SQRT(($U$6/2)^2-($U$6/2)^2*'(OLD) bottom seam length'!Z1239^2/($U$7/2)^2)</f>
        <v>#VALUE!</v>
      </c>
      <c r="AC1239" s="136">
        <f t="shared" si="199"/>
        <v>24540</v>
      </c>
      <c r="AD1239" t="e">
        <f>SQRT(($U$6/2)^2-($U$6/2)^2*'(OLD) bottom seam length'!AC1239^2/($U$7/2)^2)</f>
        <v>#VALUE!</v>
      </c>
    </row>
    <row r="1240" spans="2:30">
      <c r="B1240" s="136">
        <f t="shared" si="190"/>
        <v>24580</v>
      </c>
      <c r="C1240" t="e">
        <f>SQRT(($C$5/2)^2-($C$5/2)^2*'(OLD) bottom seam length'!B1240^2/($C$6/2)^2)</f>
        <v>#DIV/0!</v>
      </c>
      <c r="E1240" s="136">
        <f t="shared" si="191"/>
        <v>24580</v>
      </c>
      <c r="F1240" t="e">
        <f>SQRT(($C$5/2)^2-($C$5/2)^2*'(OLD) bottom seam length'!E1240^2/($C$6/2)^2)</f>
        <v>#DIV/0!</v>
      </c>
      <c r="H1240" s="136">
        <f t="shared" si="192"/>
        <v>24580</v>
      </c>
      <c r="I1240" t="e">
        <f>SQRT(($C$5/2)^2-($C$5/2)^2*'(OLD) bottom seam length'!H1240^2/($C$6/2)^2)</f>
        <v>#DIV/0!</v>
      </c>
      <c r="K1240" s="136">
        <f t="shared" si="193"/>
        <v>24580</v>
      </c>
      <c r="L1240" t="e">
        <f>SQRT(($C$5/2)^2-($C$5/2)^2*'(OLD) bottom seam length'!K1240^2/($C$6/2)^2)</f>
        <v>#DIV/0!</v>
      </c>
      <c r="O1240" s="136">
        <f t="shared" si="194"/>
        <v>24580</v>
      </c>
      <c r="P1240" t="b">
        <f t="shared" si="195"/>
        <v>0</v>
      </c>
      <c r="T1240" s="136">
        <f t="shared" si="196"/>
        <v>24560</v>
      </c>
      <c r="U1240" t="e">
        <f>SQRT(($U$6/2)^2-($U$6/2)^2*'(OLD) bottom seam length'!T1240^2/($U$7/2)^2)</f>
        <v>#VALUE!</v>
      </c>
      <c r="W1240" s="136">
        <f t="shared" si="197"/>
        <v>24560</v>
      </c>
      <c r="X1240" t="e">
        <f>SQRT(($U$6/2)^2-($U$6/2)^2*'(OLD) bottom seam length'!W1240^2/($U$7/2)^2)</f>
        <v>#VALUE!</v>
      </c>
      <c r="Z1240" s="136">
        <f t="shared" si="198"/>
        <v>24560</v>
      </c>
      <c r="AA1240" t="e">
        <f>SQRT(($U$6/2)^2-($U$6/2)^2*'(OLD) bottom seam length'!Z1240^2/($U$7/2)^2)</f>
        <v>#VALUE!</v>
      </c>
      <c r="AC1240" s="136">
        <f t="shared" si="199"/>
        <v>24560</v>
      </c>
      <c r="AD1240" t="e">
        <f>SQRT(($U$6/2)^2-($U$6/2)^2*'(OLD) bottom seam length'!AC1240^2/($U$7/2)^2)</f>
        <v>#VALUE!</v>
      </c>
    </row>
    <row r="1241" spans="2:30">
      <c r="B1241" s="136">
        <f t="shared" si="190"/>
        <v>24600</v>
      </c>
      <c r="C1241" t="e">
        <f>SQRT(($C$5/2)^2-($C$5/2)^2*'(OLD) bottom seam length'!B1241^2/($C$6/2)^2)</f>
        <v>#DIV/0!</v>
      </c>
      <c r="E1241" s="136">
        <f t="shared" si="191"/>
        <v>24600</v>
      </c>
      <c r="F1241" t="e">
        <f>SQRT(($C$5/2)^2-($C$5/2)^2*'(OLD) bottom seam length'!E1241^2/($C$6/2)^2)</f>
        <v>#DIV/0!</v>
      </c>
      <c r="H1241" s="136">
        <f t="shared" si="192"/>
        <v>24600</v>
      </c>
      <c r="I1241" t="e">
        <f>SQRT(($C$5/2)^2-($C$5/2)^2*'(OLD) bottom seam length'!H1241^2/($C$6/2)^2)</f>
        <v>#DIV/0!</v>
      </c>
      <c r="K1241" s="136">
        <f t="shared" si="193"/>
        <v>24600</v>
      </c>
      <c r="L1241" t="e">
        <f>SQRT(($C$5/2)^2-($C$5/2)^2*'(OLD) bottom seam length'!K1241^2/($C$6/2)^2)</f>
        <v>#DIV/0!</v>
      </c>
      <c r="O1241" s="136">
        <f t="shared" si="194"/>
        <v>24600</v>
      </c>
      <c r="P1241" t="b">
        <f t="shared" si="195"/>
        <v>0</v>
      </c>
      <c r="T1241" s="136">
        <f t="shared" si="196"/>
        <v>24580</v>
      </c>
      <c r="U1241" t="e">
        <f>SQRT(($U$6/2)^2-($U$6/2)^2*'(OLD) bottom seam length'!T1241^2/($U$7/2)^2)</f>
        <v>#VALUE!</v>
      </c>
      <c r="W1241" s="136">
        <f t="shared" si="197"/>
        <v>24580</v>
      </c>
      <c r="X1241" t="e">
        <f>SQRT(($U$6/2)^2-($U$6/2)^2*'(OLD) bottom seam length'!W1241^2/($U$7/2)^2)</f>
        <v>#VALUE!</v>
      </c>
      <c r="Z1241" s="136">
        <f t="shared" si="198"/>
        <v>24580</v>
      </c>
      <c r="AA1241" t="e">
        <f>SQRT(($U$6/2)^2-($U$6/2)^2*'(OLD) bottom seam length'!Z1241^2/($U$7/2)^2)</f>
        <v>#VALUE!</v>
      </c>
      <c r="AC1241" s="136">
        <f t="shared" si="199"/>
        <v>24580</v>
      </c>
      <c r="AD1241" t="e">
        <f>SQRT(($U$6/2)^2-($U$6/2)^2*'(OLD) bottom seam length'!AC1241^2/($U$7/2)^2)</f>
        <v>#VALUE!</v>
      </c>
    </row>
    <row r="1242" spans="2:30">
      <c r="B1242" s="136">
        <f t="shared" si="190"/>
        <v>24620</v>
      </c>
      <c r="C1242" t="e">
        <f>SQRT(($C$5/2)^2-($C$5/2)^2*'(OLD) bottom seam length'!B1242^2/($C$6/2)^2)</f>
        <v>#DIV/0!</v>
      </c>
      <c r="E1242" s="136">
        <f t="shared" si="191"/>
        <v>24620</v>
      </c>
      <c r="F1242" t="e">
        <f>SQRT(($C$5/2)^2-($C$5/2)^2*'(OLD) bottom seam length'!E1242^2/($C$6/2)^2)</f>
        <v>#DIV/0!</v>
      </c>
      <c r="H1242" s="136">
        <f t="shared" si="192"/>
        <v>24620</v>
      </c>
      <c r="I1242" t="e">
        <f>SQRT(($C$5/2)^2-($C$5/2)^2*'(OLD) bottom seam length'!H1242^2/($C$6/2)^2)</f>
        <v>#DIV/0!</v>
      </c>
      <c r="K1242" s="136">
        <f t="shared" si="193"/>
        <v>24620</v>
      </c>
      <c r="L1242" t="e">
        <f>SQRT(($C$5/2)^2-($C$5/2)^2*'(OLD) bottom seam length'!K1242^2/($C$6/2)^2)</f>
        <v>#DIV/0!</v>
      </c>
      <c r="O1242" s="136">
        <f t="shared" si="194"/>
        <v>24620</v>
      </c>
      <c r="P1242" t="b">
        <f t="shared" si="195"/>
        <v>0</v>
      </c>
      <c r="T1242" s="136">
        <f t="shared" si="196"/>
        <v>24600</v>
      </c>
      <c r="U1242" t="e">
        <f>SQRT(($U$6/2)^2-($U$6/2)^2*'(OLD) bottom seam length'!T1242^2/($U$7/2)^2)</f>
        <v>#VALUE!</v>
      </c>
      <c r="W1242" s="136">
        <f t="shared" si="197"/>
        <v>24600</v>
      </c>
      <c r="X1242" t="e">
        <f>SQRT(($U$6/2)^2-($U$6/2)^2*'(OLD) bottom seam length'!W1242^2/($U$7/2)^2)</f>
        <v>#VALUE!</v>
      </c>
      <c r="Z1242" s="136">
        <f t="shared" si="198"/>
        <v>24600</v>
      </c>
      <c r="AA1242" t="e">
        <f>SQRT(($U$6/2)^2-($U$6/2)^2*'(OLD) bottom seam length'!Z1242^2/($U$7/2)^2)</f>
        <v>#VALUE!</v>
      </c>
      <c r="AC1242" s="136">
        <f t="shared" si="199"/>
        <v>24600</v>
      </c>
      <c r="AD1242" t="e">
        <f>SQRT(($U$6/2)^2-($U$6/2)^2*'(OLD) bottom seam length'!AC1242^2/($U$7/2)^2)</f>
        <v>#VALUE!</v>
      </c>
    </row>
    <row r="1243" spans="2:30">
      <c r="B1243" s="136">
        <f t="shared" si="190"/>
        <v>24640</v>
      </c>
      <c r="C1243" t="e">
        <f>SQRT(($C$5/2)^2-($C$5/2)^2*'(OLD) bottom seam length'!B1243^2/($C$6/2)^2)</f>
        <v>#DIV/0!</v>
      </c>
      <c r="E1243" s="136">
        <f t="shared" si="191"/>
        <v>24640</v>
      </c>
      <c r="F1243" t="e">
        <f>SQRT(($C$5/2)^2-($C$5/2)^2*'(OLD) bottom seam length'!E1243^2/($C$6/2)^2)</f>
        <v>#DIV/0!</v>
      </c>
      <c r="H1243" s="136">
        <f t="shared" si="192"/>
        <v>24640</v>
      </c>
      <c r="I1243" t="e">
        <f>SQRT(($C$5/2)^2-($C$5/2)^2*'(OLD) bottom seam length'!H1243^2/($C$6/2)^2)</f>
        <v>#DIV/0!</v>
      </c>
      <c r="K1243" s="136">
        <f t="shared" si="193"/>
        <v>24640</v>
      </c>
      <c r="L1243" t="e">
        <f>SQRT(($C$5/2)^2-($C$5/2)^2*'(OLD) bottom seam length'!K1243^2/($C$6/2)^2)</f>
        <v>#DIV/0!</v>
      </c>
      <c r="O1243" s="136">
        <f t="shared" si="194"/>
        <v>24640</v>
      </c>
      <c r="P1243" t="b">
        <f t="shared" si="195"/>
        <v>0</v>
      </c>
      <c r="T1243" s="136">
        <f t="shared" si="196"/>
        <v>24620</v>
      </c>
      <c r="U1243" t="e">
        <f>SQRT(($U$6/2)^2-($U$6/2)^2*'(OLD) bottom seam length'!T1243^2/($U$7/2)^2)</f>
        <v>#VALUE!</v>
      </c>
      <c r="W1243" s="136">
        <f t="shared" si="197"/>
        <v>24620</v>
      </c>
      <c r="X1243" t="e">
        <f>SQRT(($U$6/2)^2-($U$6/2)^2*'(OLD) bottom seam length'!W1243^2/($U$7/2)^2)</f>
        <v>#VALUE!</v>
      </c>
      <c r="Z1243" s="136">
        <f t="shared" si="198"/>
        <v>24620</v>
      </c>
      <c r="AA1243" t="e">
        <f>SQRT(($U$6/2)^2-($U$6/2)^2*'(OLD) bottom seam length'!Z1243^2/($U$7/2)^2)</f>
        <v>#VALUE!</v>
      </c>
      <c r="AC1243" s="136">
        <f t="shared" si="199"/>
        <v>24620</v>
      </c>
      <c r="AD1243" t="e">
        <f>SQRT(($U$6/2)^2-($U$6/2)^2*'(OLD) bottom seam length'!AC1243^2/($U$7/2)^2)</f>
        <v>#VALUE!</v>
      </c>
    </row>
    <row r="1244" spans="2:30">
      <c r="B1244" s="136">
        <f t="shared" si="190"/>
        <v>24660</v>
      </c>
      <c r="C1244" t="e">
        <f>SQRT(($C$5/2)^2-($C$5/2)^2*'(OLD) bottom seam length'!B1244^2/($C$6/2)^2)</f>
        <v>#DIV/0!</v>
      </c>
      <c r="E1244" s="136">
        <f t="shared" si="191"/>
        <v>24660</v>
      </c>
      <c r="F1244" t="e">
        <f>SQRT(($C$5/2)^2-($C$5/2)^2*'(OLD) bottom seam length'!E1244^2/($C$6/2)^2)</f>
        <v>#DIV/0!</v>
      </c>
      <c r="H1244" s="136">
        <f t="shared" si="192"/>
        <v>24660</v>
      </c>
      <c r="I1244" t="e">
        <f>SQRT(($C$5/2)^2-($C$5/2)^2*'(OLD) bottom seam length'!H1244^2/($C$6/2)^2)</f>
        <v>#DIV/0!</v>
      </c>
      <c r="K1244" s="136">
        <f t="shared" si="193"/>
        <v>24660</v>
      </c>
      <c r="L1244" t="e">
        <f>SQRT(($C$5/2)^2-($C$5/2)^2*'(OLD) bottom seam length'!K1244^2/($C$6/2)^2)</f>
        <v>#DIV/0!</v>
      </c>
      <c r="O1244" s="136">
        <f t="shared" si="194"/>
        <v>24660</v>
      </c>
      <c r="P1244" t="b">
        <f t="shared" si="195"/>
        <v>0</v>
      </c>
      <c r="T1244" s="136">
        <f t="shared" si="196"/>
        <v>24640</v>
      </c>
      <c r="U1244" t="e">
        <f>SQRT(($U$6/2)^2-($U$6/2)^2*'(OLD) bottom seam length'!T1244^2/($U$7/2)^2)</f>
        <v>#VALUE!</v>
      </c>
      <c r="W1244" s="136">
        <f t="shared" si="197"/>
        <v>24640</v>
      </c>
      <c r="X1244" t="e">
        <f>SQRT(($U$6/2)^2-($U$6/2)^2*'(OLD) bottom seam length'!W1244^2/($U$7/2)^2)</f>
        <v>#VALUE!</v>
      </c>
      <c r="Z1244" s="136">
        <f t="shared" si="198"/>
        <v>24640</v>
      </c>
      <c r="AA1244" t="e">
        <f>SQRT(($U$6/2)^2-($U$6/2)^2*'(OLD) bottom seam length'!Z1244^2/($U$7/2)^2)</f>
        <v>#VALUE!</v>
      </c>
      <c r="AC1244" s="136">
        <f t="shared" si="199"/>
        <v>24640</v>
      </c>
      <c r="AD1244" t="e">
        <f>SQRT(($U$6/2)^2-($U$6/2)^2*'(OLD) bottom seam length'!AC1244^2/($U$7/2)^2)</f>
        <v>#VALUE!</v>
      </c>
    </row>
    <row r="1245" spans="2:30">
      <c r="B1245" s="136">
        <f t="shared" si="190"/>
        <v>24680</v>
      </c>
      <c r="C1245" t="e">
        <f>SQRT(($C$5/2)^2-($C$5/2)^2*'(OLD) bottom seam length'!B1245^2/($C$6/2)^2)</f>
        <v>#DIV/0!</v>
      </c>
      <c r="E1245" s="136">
        <f t="shared" si="191"/>
        <v>24680</v>
      </c>
      <c r="F1245" t="e">
        <f>SQRT(($C$5/2)^2-($C$5/2)^2*'(OLD) bottom seam length'!E1245^2/($C$6/2)^2)</f>
        <v>#DIV/0!</v>
      </c>
      <c r="H1245" s="136">
        <f t="shared" si="192"/>
        <v>24680</v>
      </c>
      <c r="I1245" t="e">
        <f>SQRT(($C$5/2)^2-($C$5/2)^2*'(OLD) bottom seam length'!H1245^2/($C$6/2)^2)</f>
        <v>#DIV/0!</v>
      </c>
      <c r="K1245" s="136">
        <f t="shared" si="193"/>
        <v>24680</v>
      </c>
      <c r="L1245" t="e">
        <f>SQRT(($C$5/2)^2-($C$5/2)^2*'(OLD) bottom seam length'!K1245^2/($C$6/2)^2)</f>
        <v>#DIV/0!</v>
      </c>
      <c r="O1245" s="136">
        <f t="shared" si="194"/>
        <v>24680</v>
      </c>
      <c r="P1245" t="b">
        <f t="shared" si="195"/>
        <v>0</v>
      </c>
      <c r="T1245" s="136">
        <f t="shared" si="196"/>
        <v>24660</v>
      </c>
      <c r="U1245" t="e">
        <f>SQRT(($U$6/2)^2-($U$6/2)^2*'(OLD) bottom seam length'!T1245^2/($U$7/2)^2)</f>
        <v>#VALUE!</v>
      </c>
      <c r="W1245" s="136">
        <f t="shared" si="197"/>
        <v>24660</v>
      </c>
      <c r="X1245" t="e">
        <f>SQRT(($U$6/2)^2-($U$6/2)^2*'(OLD) bottom seam length'!W1245^2/($U$7/2)^2)</f>
        <v>#VALUE!</v>
      </c>
      <c r="Z1245" s="136">
        <f t="shared" si="198"/>
        <v>24660</v>
      </c>
      <c r="AA1245" t="e">
        <f>SQRT(($U$6/2)^2-($U$6/2)^2*'(OLD) bottom seam length'!Z1245^2/($U$7/2)^2)</f>
        <v>#VALUE!</v>
      </c>
      <c r="AC1245" s="136">
        <f t="shared" si="199"/>
        <v>24660</v>
      </c>
      <c r="AD1245" t="e">
        <f>SQRT(($U$6/2)^2-($U$6/2)^2*'(OLD) bottom seam length'!AC1245^2/($U$7/2)^2)</f>
        <v>#VALUE!</v>
      </c>
    </row>
    <row r="1246" spans="2:30">
      <c r="B1246" s="136">
        <f t="shared" si="190"/>
        <v>24700</v>
      </c>
      <c r="C1246" t="e">
        <f>SQRT(($C$5/2)^2-($C$5/2)^2*'(OLD) bottom seam length'!B1246^2/($C$6/2)^2)</f>
        <v>#DIV/0!</v>
      </c>
      <c r="E1246" s="136">
        <f t="shared" si="191"/>
        <v>24700</v>
      </c>
      <c r="F1246" t="e">
        <f>SQRT(($C$5/2)^2-($C$5/2)^2*'(OLD) bottom seam length'!E1246^2/($C$6/2)^2)</f>
        <v>#DIV/0!</v>
      </c>
      <c r="H1246" s="136">
        <f t="shared" si="192"/>
        <v>24700</v>
      </c>
      <c r="I1246" t="e">
        <f>SQRT(($C$5/2)^2-($C$5/2)^2*'(OLD) bottom seam length'!H1246^2/($C$6/2)^2)</f>
        <v>#DIV/0!</v>
      </c>
      <c r="K1246" s="136">
        <f t="shared" si="193"/>
        <v>24700</v>
      </c>
      <c r="L1246" t="e">
        <f>SQRT(($C$5/2)^2-($C$5/2)^2*'(OLD) bottom seam length'!K1246^2/($C$6/2)^2)</f>
        <v>#DIV/0!</v>
      </c>
      <c r="O1246" s="136">
        <f t="shared" si="194"/>
        <v>24700</v>
      </c>
      <c r="P1246" t="b">
        <f t="shared" si="195"/>
        <v>0</v>
      </c>
      <c r="T1246" s="136">
        <f t="shared" si="196"/>
        <v>24680</v>
      </c>
      <c r="U1246" t="e">
        <f>SQRT(($U$6/2)^2-($U$6/2)^2*'(OLD) bottom seam length'!T1246^2/($U$7/2)^2)</f>
        <v>#VALUE!</v>
      </c>
      <c r="W1246" s="136">
        <f t="shared" si="197"/>
        <v>24680</v>
      </c>
      <c r="X1246" t="e">
        <f>SQRT(($U$6/2)^2-($U$6/2)^2*'(OLD) bottom seam length'!W1246^2/($U$7/2)^2)</f>
        <v>#VALUE!</v>
      </c>
      <c r="Z1246" s="136">
        <f t="shared" si="198"/>
        <v>24680</v>
      </c>
      <c r="AA1246" t="e">
        <f>SQRT(($U$6/2)^2-($U$6/2)^2*'(OLD) bottom seam length'!Z1246^2/($U$7/2)^2)</f>
        <v>#VALUE!</v>
      </c>
      <c r="AC1246" s="136">
        <f t="shared" si="199"/>
        <v>24680</v>
      </c>
      <c r="AD1246" t="e">
        <f>SQRT(($U$6/2)^2-($U$6/2)^2*'(OLD) bottom seam length'!AC1246^2/($U$7/2)^2)</f>
        <v>#VALUE!</v>
      </c>
    </row>
    <row r="1247" spans="2:30">
      <c r="B1247" s="136">
        <f t="shared" si="190"/>
        <v>24720</v>
      </c>
      <c r="C1247" t="e">
        <f>SQRT(($C$5/2)^2-($C$5/2)^2*'(OLD) bottom seam length'!B1247^2/($C$6/2)^2)</f>
        <v>#DIV/0!</v>
      </c>
      <c r="E1247" s="136">
        <f t="shared" si="191"/>
        <v>24720</v>
      </c>
      <c r="F1247" t="e">
        <f>SQRT(($C$5/2)^2-($C$5/2)^2*'(OLD) bottom seam length'!E1247^2/($C$6/2)^2)</f>
        <v>#DIV/0!</v>
      </c>
      <c r="H1247" s="136">
        <f t="shared" si="192"/>
        <v>24720</v>
      </c>
      <c r="I1247" t="e">
        <f>SQRT(($C$5/2)^2-($C$5/2)^2*'(OLD) bottom seam length'!H1247^2/($C$6/2)^2)</f>
        <v>#DIV/0!</v>
      </c>
      <c r="K1247" s="136">
        <f t="shared" si="193"/>
        <v>24720</v>
      </c>
      <c r="L1247" t="e">
        <f>SQRT(($C$5/2)^2-($C$5/2)^2*'(OLD) bottom seam length'!K1247^2/($C$6/2)^2)</f>
        <v>#DIV/0!</v>
      </c>
      <c r="O1247" s="136">
        <f t="shared" si="194"/>
        <v>24720</v>
      </c>
      <c r="P1247" t="b">
        <f t="shared" si="195"/>
        <v>0</v>
      </c>
      <c r="T1247" s="136">
        <f t="shared" si="196"/>
        <v>24700</v>
      </c>
      <c r="U1247" t="e">
        <f>SQRT(($U$6/2)^2-($U$6/2)^2*'(OLD) bottom seam length'!T1247^2/($U$7/2)^2)</f>
        <v>#VALUE!</v>
      </c>
      <c r="W1247" s="136">
        <f t="shared" si="197"/>
        <v>24700</v>
      </c>
      <c r="X1247" t="e">
        <f>SQRT(($U$6/2)^2-($U$6/2)^2*'(OLD) bottom seam length'!W1247^2/($U$7/2)^2)</f>
        <v>#VALUE!</v>
      </c>
      <c r="Z1247" s="136">
        <f t="shared" si="198"/>
        <v>24700</v>
      </c>
      <c r="AA1247" t="e">
        <f>SQRT(($U$6/2)^2-($U$6/2)^2*'(OLD) bottom seam length'!Z1247^2/($U$7/2)^2)</f>
        <v>#VALUE!</v>
      </c>
      <c r="AC1247" s="136">
        <f t="shared" si="199"/>
        <v>24700</v>
      </c>
      <c r="AD1247" t="e">
        <f>SQRT(($U$6/2)^2-($U$6/2)^2*'(OLD) bottom seam length'!AC1247^2/($U$7/2)^2)</f>
        <v>#VALUE!</v>
      </c>
    </row>
    <row r="1248" spans="2:30">
      <c r="B1248" s="136">
        <f t="shared" si="190"/>
        <v>24740</v>
      </c>
      <c r="C1248" t="e">
        <f>SQRT(($C$5/2)^2-($C$5/2)^2*'(OLD) bottom seam length'!B1248^2/($C$6/2)^2)</f>
        <v>#DIV/0!</v>
      </c>
      <c r="E1248" s="136">
        <f t="shared" si="191"/>
        <v>24740</v>
      </c>
      <c r="F1248" t="e">
        <f>SQRT(($C$5/2)^2-($C$5/2)^2*'(OLD) bottom seam length'!E1248^2/($C$6/2)^2)</f>
        <v>#DIV/0!</v>
      </c>
      <c r="H1248" s="136">
        <f t="shared" si="192"/>
        <v>24740</v>
      </c>
      <c r="I1248" t="e">
        <f>SQRT(($C$5/2)^2-($C$5/2)^2*'(OLD) bottom seam length'!H1248^2/($C$6/2)^2)</f>
        <v>#DIV/0!</v>
      </c>
      <c r="K1248" s="136">
        <f t="shared" si="193"/>
        <v>24740</v>
      </c>
      <c r="L1248" t="e">
        <f>SQRT(($C$5/2)^2-($C$5/2)^2*'(OLD) bottom seam length'!K1248^2/($C$6/2)^2)</f>
        <v>#DIV/0!</v>
      </c>
      <c r="O1248" s="136">
        <f t="shared" si="194"/>
        <v>24740</v>
      </c>
      <c r="P1248" t="b">
        <f t="shared" si="195"/>
        <v>0</v>
      </c>
      <c r="T1248" s="136">
        <f t="shared" si="196"/>
        <v>24720</v>
      </c>
      <c r="U1248" t="e">
        <f>SQRT(($U$6/2)^2-($U$6/2)^2*'(OLD) bottom seam length'!T1248^2/($U$7/2)^2)</f>
        <v>#VALUE!</v>
      </c>
      <c r="W1248" s="136">
        <f t="shared" si="197"/>
        <v>24720</v>
      </c>
      <c r="X1248" t="e">
        <f>SQRT(($U$6/2)^2-($U$6/2)^2*'(OLD) bottom seam length'!W1248^2/($U$7/2)^2)</f>
        <v>#VALUE!</v>
      </c>
      <c r="Z1248" s="136">
        <f t="shared" si="198"/>
        <v>24720</v>
      </c>
      <c r="AA1248" t="e">
        <f>SQRT(($U$6/2)^2-($U$6/2)^2*'(OLD) bottom seam length'!Z1248^2/($U$7/2)^2)</f>
        <v>#VALUE!</v>
      </c>
      <c r="AC1248" s="136">
        <f t="shared" si="199"/>
        <v>24720</v>
      </c>
      <c r="AD1248" t="e">
        <f>SQRT(($U$6/2)^2-($U$6/2)^2*'(OLD) bottom seam length'!AC1248^2/($U$7/2)^2)</f>
        <v>#VALUE!</v>
      </c>
    </row>
    <row r="1249" spans="2:30">
      <c r="B1249" s="136">
        <f t="shared" si="190"/>
        <v>24760</v>
      </c>
      <c r="C1249" t="e">
        <f>SQRT(($C$5/2)^2-($C$5/2)^2*'(OLD) bottom seam length'!B1249^2/($C$6/2)^2)</f>
        <v>#DIV/0!</v>
      </c>
      <c r="E1249" s="136">
        <f t="shared" si="191"/>
        <v>24760</v>
      </c>
      <c r="F1249" t="e">
        <f>SQRT(($C$5/2)^2-($C$5/2)^2*'(OLD) bottom seam length'!E1249^2/($C$6/2)^2)</f>
        <v>#DIV/0!</v>
      </c>
      <c r="H1249" s="136">
        <f t="shared" si="192"/>
        <v>24760</v>
      </c>
      <c r="I1249" t="e">
        <f>SQRT(($C$5/2)^2-($C$5/2)^2*'(OLD) bottom seam length'!H1249^2/($C$6/2)^2)</f>
        <v>#DIV/0!</v>
      </c>
      <c r="K1249" s="136">
        <f t="shared" si="193"/>
        <v>24760</v>
      </c>
      <c r="L1249" t="e">
        <f>SQRT(($C$5/2)^2-($C$5/2)^2*'(OLD) bottom seam length'!K1249^2/($C$6/2)^2)</f>
        <v>#DIV/0!</v>
      </c>
      <c r="O1249" s="136">
        <f t="shared" si="194"/>
        <v>24760</v>
      </c>
      <c r="P1249" t="b">
        <f t="shared" si="195"/>
        <v>0</v>
      </c>
      <c r="T1249" s="136">
        <f t="shared" si="196"/>
        <v>24740</v>
      </c>
      <c r="U1249" t="e">
        <f>SQRT(($U$6/2)^2-($U$6/2)^2*'(OLD) bottom seam length'!T1249^2/($U$7/2)^2)</f>
        <v>#VALUE!</v>
      </c>
      <c r="W1249" s="136">
        <f t="shared" si="197"/>
        <v>24740</v>
      </c>
      <c r="X1249" t="e">
        <f>SQRT(($U$6/2)^2-($U$6/2)^2*'(OLD) bottom seam length'!W1249^2/($U$7/2)^2)</f>
        <v>#VALUE!</v>
      </c>
      <c r="Z1249" s="136">
        <f t="shared" si="198"/>
        <v>24740</v>
      </c>
      <c r="AA1249" t="e">
        <f>SQRT(($U$6/2)^2-($U$6/2)^2*'(OLD) bottom seam length'!Z1249^2/($U$7/2)^2)</f>
        <v>#VALUE!</v>
      </c>
      <c r="AC1249" s="136">
        <f t="shared" si="199"/>
        <v>24740</v>
      </c>
      <c r="AD1249" t="e">
        <f>SQRT(($U$6/2)^2-($U$6/2)^2*'(OLD) bottom seam length'!AC1249^2/($U$7/2)^2)</f>
        <v>#VALUE!</v>
      </c>
    </row>
    <row r="1250" spans="2:30">
      <c r="B1250" s="136">
        <f t="shared" si="190"/>
        <v>24780</v>
      </c>
      <c r="C1250" t="e">
        <f>SQRT(($C$5/2)^2-($C$5/2)^2*'(OLD) bottom seam length'!B1250^2/($C$6/2)^2)</f>
        <v>#DIV/0!</v>
      </c>
      <c r="E1250" s="136">
        <f t="shared" si="191"/>
        <v>24780</v>
      </c>
      <c r="F1250" t="e">
        <f>SQRT(($C$5/2)^2-($C$5/2)^2*'(OLD) bottom seam length'!E1250^2/($C$6/2)^2)</f>
        <v>#DIV/0!</v>
      </c>
      <c r="H1250" s="136">
        <f t="shared" si="192"/>
        <v>24780</v>
      </c>
      <c r="I1250" t="e">
        <f>SQRT(($C$5/2)^2-($C$5/2)^2*'(OLD) bottom seam length'!H1250^2/($C$6/2)^2)</f>
        <v>#DIV/0!</v>
      </c>
      <c r="K1250" s="136">
        <f t="shared" si="193"/>
        <v>24780</v>
      </c>
      <c r="L1250" t="e">
        <f>SQRT(($C$5/2)^2-($C$5/2)^2*'(OLD) bottom seam length'!K1250^2/($C$6/2)^2)</f>
        <v>#DIV/0!</v>
      </c>
      <c r="O1250" s="136">
        <f t="shared" si="194"/>
        <v>24780</v>
      </c>
      <c r="P1250" t="b">
        <f t="shared" si="195"/>
        <v>0</v>
      </c>
      <c r="T1250" s="136">
        <f t="shared" si="196"/>
        <v>24760</v>
      </c>
      <c r="U1250" t="e">
        <f>SQRT(($U$6/2)^2-($U$6/2)^2*'(OLD) bottom seam length'!T1250^2/($U$7/2)^2)</f>
        <v>#VALUE!</v>
      </c>
      <c r="W1250" s="136">
        <f t="shared" si="197"/>
        <v>24760</v>
      </c>
      <c r="X1250" t="e">
        <f>SQRT(($U$6/2)^2-($U$6/2)^2*'(OLD) bottom seam length'!W1250^2/($U$7/2)^2)</f>
        <v>#VALUE!</v>
      </c>
      <c r="Z1250" s="136">
        <f t="shared" si="198"/>
        <v>24760</v>
      </c>
      <c r="AA1250" t="e">
        <f>SQRT(($U$6/2)^2-($U$6/2)^2*'(OLD) bottom seam length'!Z1250^2/($U$7/2)^2)</f>
        <v>#VALUE!</v>
      </c>
      <c r="AC1250" s="136">
        <f t="shared" si="199"/>
        <v>24760</v>
      </c>
      <c r="AD1250" t="e">
        <f>SQRT(($U$6/2)^2-($U$6/2)^2*'(OLD) bottom seam length'!AC1250^2/($U$7/2)^2)</f>
        <v>#VALUE!</v>
      </c>
    </row>
    <row r="1251" spans="2:30">
      <c r="B1251" s="136">
        <f t="shared" si="190"/>
        <v>24800</v>
      </c>
      <c r="C1251" t="e">
        <f>SQRT(($C$5/2)^2-($C$5/2)^2*'(OLD) bottom seam length'!B1251^2/($C$6/2)^2)</f>
        <v>#DIV/0!</v>
      </c>
      <c r="E1251" s="136">
        <f t="shared" si="191"/>
        <v>24800</v>
      </c>
      <c r="F1251" t="e">
        <f>SQRT(($C$5/2)^2-($C$5/2)^2*'(OLD) bottom seam length'!E1251^2/($C$6/2)^2)</f>
        <v>#DIV/0!</v>
      </c>
      <c r="H1251" s="136">
        <f t="shared" si="192"/>
        <v>24800</v>
      </c>
      <c r="I1251" t="e">
        <f>SQRT(($C$5/2)^2-($C$5/2)^2*'(OLD) bottom seam length'!H1251^2/($C$6/2)^2)</f>
        <v>#DIV/0!</v>
      </c>
      <c r="K1251" s="136">
        <f t="shared" si="193"/>
        <v>24800</v>
      </c>
      <c r="L1251" t="e">
        <f>SQRT(($C$5/2)^2-($C$5/2)^2*'(OLD) bottom seam length'!K1251^2/($C$6/2)^2)</f>
        <v>#DIV/0!</v>
      </c>
      <c r="O1251" s="136">
        <f t="shared" si="194"/>
        <v>24800</v>
      </c>
      <c r="P1251" t="b">
        <f t="shared" si="195"/>
        <v>0</v>
      </c>
      <c r="T1251" s="136">
        <f t="shared" si="196"/>
        <v>24780</v>
      </c>
      <c r="U1251" t="e">
        <f>SQRT(($U$6/2)^2-($U$6/2)^2*'(OLD) bottom seam length'!T1251^2/($U$7/2)^2)</f>
        <v>#VALUE!</v>
      </c>
      <c r="W1251" s="136">
        <f t="shared" si="197"/>
        <v>24780</v>
      </c>
      <c r="X1251" t="e">
        <f>SQRT(($U$6/2)^2-($U$6/2)^2*'(OLD) bottom seam length'!W1251^2/($U$7/2)^2)</f>
        <v>#VALUE!</v>
      </c>
      <c r="Z1251" s="136">
        <f t="shared" si="198"/>
        <v>24780</v>
      </c>
      <c r="AA1251" t="e">
        <f>SQRT(($U$6/2)^2-($U$6/2)^2*'(OLD) bottom seam length'!Z1251^2/($U$7/2)^2)</f>
        <v>#VALUE!</v>
      </c>
      <c r="AC1251" s="136">
        <f t="shared" si="199"/>
        <v>24780</v>
      </c>
      <c r="AD1251" t="e">
        <f>SQRT(($U$6/2)^2-($U$6/2)^2*'(OLD) bottom seam length'!AC1251^2/($U$7/2)^2)</f>
        <v>#VALUE!</v>
      </c>
    </row>
    <row r="1252" spans="2:30">
      <c r="B1252" s="136">
        <f t="shared" si="190"/>
        <v>24820</v>
      </c>
      <c r="C1252" t="e">
        <f>SQRT(($C$5/2)^2-($C$5/2)^2*'(OLD) bottom seam length'!B1252^2/($C$6/2)^2)</f>
        <v>#DIV/0!</v>
      </c>
      <c r="E1252" s="136">
        <f t="shared" si="191"/>
        <v>24820</v>
      </c>
      <c r="F1252" t="e">
        <f>SQRT(($C$5/2)^2-($C$5/2)^2*'(OLD) bottom seam length'!E1252^2/($C$6/2)^2)</f>
        <v>#DIV/0!</v>
      </c>
      <c r="H1252" s="136">
        <f t="shared" si="192"/>
        <v>24820</v>
      </c>
      <c r="I1252" t="e">
        <f>SQRT(($C$5/2)^2-($C$5/2)^2*'(OLD) bottom seam length'!H1252^2/($C$6/2)^2)</f>
        <v>#DIV/0!</v>
      </c>
      <c r="K1252" s="136">
        <f t="shared" si="193"/>
        <v>24820</v>
      </c>
      <c r="L1252" t="e">
        <f>SQRT(($C$5/2)^2-($C$5/2)^2*'(OLD) bottom seam length'!K1252^2/($C$6/2)^2)</f>
        <v>#DIV/0!</v>
      </c>
      <c r="O1252" s="136">
        <f t="shared" si="194"/>
        <v>24820</v>
      </c>
      <c r="P1252" t="b">
        <f t="shared" si="195"/>
        <v>0</v>
      </c>
      <c r="T1252" s="136">
        <f t="shared" si="196"/>
        <v>24800</v>
      </c>
      <c r="U1252" t="e">
        <f>SQRT(($U$6/2)^2-($U$6/2)^2*'(OLD) bottom seam length'!T1252^2/($U$7/2)^2)</f>
        <v>#VALUE!</v>
      </c>
      <c r="W1252" s="136">
        <f t="shared" si="197"/>
        <v>24800</v>
      </c>
      <c r="X1252" t="e">
        <f>SQRT(($U$6/2)^2-($U$6/2)^2*'(OLD) bottom seam length'!W1252^2/($U$7/2)^2)</f>
        <v>#VALUE!</v>
      </c>
      <c r="Z1252" s="136">
        <f t="shared" si="198"/>
        <v>24800</v>
      </c>
      <c r="AA1252" t="e">
        <f>SQRT(($U$6/2)^2-($U$6/2)^2*'(OLD) bottom seam length'!Z1252^2/($U$7/2)^2)</f>
        <v>#VALUE!</v>
      </c>
      <c r="AC1252" s="136">
        <f t="shared" si="199"/>
        <v>24800</v>
      </c>
      <c r="AD1252" t="e">
        <f>SQRT(($U$6/2)^2-($U$6/2)^2*'(OLD) bottom seam length'!AC1252^2/($U$7/2)^2)</f>
        <v>#VALUE!</v>
      </c>
    </row>
    <row r="1253" spans="2:30">
      <c r="B1253" s="136">
        <f t="shared" si="190"/>
        <v>24840</v>
      </c>
      <c r="C1253" t="e">
        <f>SQRT(($C$5/2)^2-($C$5/2)^2*'(OLD) bottom seam length'!B1253^2/($C$6/2)^2)</f>
        <v>#DIV/0!</v>
      </c>
      <c r="E1253" s="136">
        <f t="shared" si="191"/>
        <v>24840</v>
      </c>
      <c r="F1253" t="e">
        <f>SQRT(($C$5/2)^2-($C$5/2)^2*'(OLD) bottom seam length'!E1253^2/($C$6/2)^2)</f>
        <v>#DIV/0!</v>
      </c>
      <c r="H1253" s="136">
        <f t="shared" si="192"/>
        <v>24840</v>
      </c>
      <c r="I1253" t="e">
        <f>SQRT(($C$5/2)^2-($C$5/2)^2*'(OLD) bottom seam length'!H1253^2/($C$6/2)^2)</f>
        <v>#DIV/0!</v>
      </c>
      <c r="K1253" s="136">
        <f t="shared" si="193"/>
        <v>24840</v>
      </c>
      <c r="L1253" t="e">
        <f>SQRT(($C$5/2)^2-($C$5/2)^2*'(OLD) bottom seam length'!K1253^2/($C$6/2)^2)</f>
        <v>#DIV/0!</v>
      </c>
      <c r="O1253" s="136">
        <f t="shared" si="194"/>
        <v>24840</v>
      </c>
      <c r="P1253" t="b">
        <f t="shared" si="195"/>
        <v>0</v>
      </c>
      <c r="T1253" s="136">
        <f t="shared" si="196"/>
        <v>24820</v>
      </c>
      <c r="U1253" t="e">
        <f>SQRT(($U$6/2)^2-($U$6/2)^2*'(OLD) bottom seam length'!T1253^2/($U$7/2)^2)</f>
        <v>#VALUE!</v>
      </c>
      <c r="W1253" s="136">
        <f t="shared" si="197"/>
        <v>24820</v>
      </c>
      <c r="X1253" t="e">
        <f>SQRT(($U$6/2)^2-($U$6/2)^2*'(OLD) bottom seam length'!W1253^2/($U$7/2)^2)</f>
        <v>#VALUE!</v>
      </c>
      <c r="Z1253" s="136">
        <f t="shared" si="198"/>
        <v>24820</v>
      </c>
      <c r="AA1253" t="e">
        <f>SQRT(($U$6/2)^2-($U$6/2)^2*'(OLD) bottom seam length'!Z1253^2/($U$7/2)^2)</f>
        <v>#VALUE!</v>
      </c>
      <c r="AC1253" s="136">
        <f t="shared" si="199"/>
        <v>24820</v>
      </c>
      <c r="AD1253" t="e">
        <f>SQRT(($U$6/2)^2-($U$6/2)^2*'(OLD) bottom seam length'!AC1253^2/($U$7/2)^2)</f>
        <v>#VALUE!</v>
      </c>
    </row>
    <row r="1254" spans="2:30">
      <c r="B1254" s="136">
        <f t="shared" si="190"/>
        <v>24860</v>
      </c>
      <c r="C1254" t="e">
        <f>SQRT(($C$5/2)^2-($C$5/2)^2*'(OLD) bottom seam length'!B1254^2/($C$6/2)^2)</f>
        <v>#DIV/0!</v>
      </c>
      <c r="E1254" s="136">
        <f t="shared" si="191"/>
        <v>24860</v>
      </c>
      <c r="F1254" t="e">
        <f>SQRT(($C$5/2)^2-($C$5/2)^2*'(OLD) bottom seam length'!E1254^2/($C$6/2)^2)</f>
        <v>#DIV/0!</v>
      </c>
      <c r="H1254" s="136">
        <f t="shared" si="192"/>
        <v>24860</v>
      </c>
      <c r="I1254" t="e">
        <f>SQRT(($C$5/2)^2-($C$5/2)^2*'(OLD) bottom seam length'!H1254^2/($C$6/2)^2)</f>
        <v>#DIV/0!</v>
      </c>
      <c r="K1254" s="136">
        <f t="shared" si="193"/>
        <v>24860</v>
      </c>
      <c r="L1254" t="e">
        <f>SQRT(($C$5/2)^2-($C$5/2)^2*'(OLD) bottom seam length'!K1254^2/($C$6/2)^2)</f>
        <v>#DIV/0!</v>
      </c>
      <c r="O1254" s="136">
        <f t="shared" si="194"/>
        <v>24860</v>
      </c>
      <c r="P1254" t="b">
        <f t="shared" si="195"/>
        <v>0</v>
      </c>
      <c r="T1254" s="136">
        <f t="shared" si="196"/>
        <v>24840</v>
      </c>
      <c r="U1254" t="e">
        <f>SQRT(($U$6/2)^2-($U$6/2)^2*'(OLD) bottom seam length'!T1254^2/($U$7/2)^2)</f>
        <v>#VALUE!</v>
      </c>
      <c r="W1254" s="136">
        <f t="shared" si="197"/>
        <v>24840</v>
      </c>
      <c r="X1254" t="e">
        <f>SQRT(($U$6/2)^2-($U$6/2)^2*'(OLD) bottom seam length'!W1254^2/($U$7/2)^2)</f>
        <v>#VALUE!</v>
      </c>
      <c r="Z1254" s="136">
        <f t="shared" si="198"/>
        <v>24840</v>
      </c>
      <c r="AA1254" t="e">
        <f>SQRT(($U$6/2)^2-($U$6/2)^2*'(OLD) bottom seam length'!Z1254^2/($U$7/2)^2)</f>
        <v>#VALUE!</v>
      </c>
      <c r="AC1254" s="136">
        <f t="shared" si="199"/>
        <v>24840</v>
      </c>
      <c r="AD1254" t="e">
        <f>SQRT(($U$6/2)^2-($U$6/2)^2*'(OLD) bottom seam length'!AC1254^2/($U$7/2)^2)</f>
        <v>#VALUE!</v>
      </c>
    </row>
    <row r="1255" spans="2:30">
      <c r="B1255" s="136">
        <f t="shared" si="190"/>
        <v>24880</v>
      </c>
      <c r="C1255" t="e">
        <f>SQRT(($C$5/2)^2-($C$5/2)^2*'(OLD) bottom seam length'!B1255^2/($C$6/2)^2)</f>
        <v>#DIV/0!</v>
      </c>
      <c r="E1255" s="136">
        <f t="shared" si="191"/>
        <v>24880</v>
      </c>
      <c r="F1255" t="e">
        <f>SQRT(($C$5/2)^2-($C$5/2)^2*'(OLD) bottom seam length'!E1255^2/($C$6/2)^2)</f>
        <v>#DIV/0!</v>
      </c>
      <c r="H1255" s="136">
        <f t="shared" si="192"/>
        <v>24880</v>
      </c>
      <c r="I1255" t="e">
        <f>SQRT(($C$5/2)^2-($C$5/2)^2*'(OLD) bottom seam length'!H1255^2/($C$6/2)^2)</f>
        <v>#DIV/0!</v>
      </c>
      <c r="K1255" s="136">
        <f t="shared" si="193"/>
        <v>24880</v>
      </c>
      <c r="L1255" t="e">
        <f>SQRT(($C$5/2)^2-($C$5/2)^2*'(OLD) bottom seam length'!K1255^2/($C$6/2)^2)</f>
        <v>#DIV/0!</v>
      </c>
      <c r="O1255" s="136">
        <f t="shared" si="194"/>
        <v>24880</v>
      </c>
      <c r="P1255" t="b">
        <f t="shared" si="195"/>
        <v>0</v>
      </c>
      <c r="T1255" s="136">
        <f t="shared" si="196"/>
        <v>24860</v>
      </c>
      <c r="U1255" t="e">
        <f>SQRT(($U$6/2)^2-($U$6/2)^2*'(OLD) bottom seam length'!T1255^2/($U$7/2)^2)</f>
        <v>#VALUE!</v>
      </c>
      <c r="W1255" s="136">
        <f t="shared" si="197"/>
        <v>24860</v>
      </c>
      <c r="X1255" t="e">
        <f>SQRT(($U$6/2)^2-($U$6/2)^2*'(OLD) bottom seam length'!W1255^2/($U$7/2)^2)</f>
        <v>#VALUE!</v>
      </c>
      <c r="Z1255" s="136">
        <f t="shared" si="198"/>
        <v>24860</v>
      </c>
      <c r="AA1255" t="e">
        <f>SQRT(($U$6/2)^2-($U$6/2)^2*'(OLD) bottom seam length'!Z1255^2/($U$7/2)^2)</f>
        <v>#VALUE!</v>
      </c>
      <c r="AC1255" s="136">
        <f t="shared" si="199"/>
        <v>24860</v>
      </c>
      <c r="AD1255" t="e">
        <f>SQRT(($U$6/2)^2-($U$6/2)^2*'(OLD) bottom seam length'!AC1255^2/($U$7/2)^2)</f>
        <v>#VALUE!</v>
      </c>
    </row>
    <row r="1256" spans="2:30">
      <c r="B1256" s="136">
        <f t="shared" si="190"/>
        <v>24900</v>
      </c>
      <c r="C1256" t="e">
        <f>SQRT(($C$5/2)^2-($C$5/2)^2*'(OLD) bottom seam length'!B1256^2/($C$6/2)^2)</f>
        <v>#DIV/0!</v>
      </c>
      <c r="E1256" s="136">
        <f t="shared" si="191"/>
        <v>24900</v>
      </c>
      <c r="F1256" t="e">
        <f>SQRT(($C$5/2)^2-($C$5/2)^2*'(OLD) bottom seam length'!E1256^2/($C$6/2)^2)</f>
        <v>#DIV/0!</v>
      </c>
      <c r="H1256" s="136">
        <f t="shared" si="192"/>
        <v>24900</v>
      </c>
      <c r="I1256" t="e">
        <f>SQRT(($C$5/2)^2-($C$5/2)^2*'(OLD) bottom seam length'!H1256^2/($C$6/2)^2)</f>
        <v>#DIV/0!</v>
      </c>
      <c r="K1256" s="136">
        <f t="shared" si="193"/>
        <v>24900</v>
      </c>
      <c r="L1256" t="e">
        <f>SQRT(($C$5/2)^2-($C$5/2)^2*'(OLD) bottom seam length'!K1256^2/($C$6/2)^2)</f>
        <v>#DIV/0!</v>
      </c>
      <c r="O1256" s="136">
        <f t="shared" si="194"/>
        <v>24900</v>
      </c>
      <c r="P1256" t="b">
        <f t="shared" si="195"/>
        <v>0</v>
      </c>
      <c r="T1256" s="136">
        <f t="shared" si="196"/>
        <v>24880</v>
      </c>
      <c r="U1256" t="e">
        <f>SQRT(($U$6/2)^2-($U$6/2)^2*'(OLD) bottom seam length'!T1256^2/($U$7/2)^2)</f>
        <v>#VALUE!</v>
      </c>
      <c r="W1256" s="136">
        <f t="shared" si="197"/>
        <v>24880</v>
      </c>
      <c r="X1256" t="e">
        <f>SQRT(($U$6/2)^2-($U$6/2)^2*'(OLD) bottom seam length'!W1256^2/($U$7/2)^2)</f>
        <v>#VALUE!</v>
      </c>
      <c r="Z1256" s="136">
        <f t="shared" si="198"/>
        <v>24880</v>
      </c>
      <c r="AA1256" t="e">
        <f>SQRT(($U$6/2)^2-($U$6/2)^2*'(OLD) bottom seam length'!Z1256^2/($U$7/2)^2)</f>
        <v>#VALUE!</v>
      </c>
      <c r="AC1256" s="136">
        <f t="shared" si="199"/>
        <v>24880</v>
      </c>
      <c r="AD1256" t="e">
        <f>SQRT(($U$6/2)^2-($U$6/2)^2*'(OLD) bottom seam length'!AC1256^2/($U$7/2)^2)</f>
        <v>#VALUE!</v>
      </c>
    </row>
    <row r="1257" spans="2:30">
      <c r="B1257" s="136">
        <f t="shared" si="190"/>
        <v>24920</v>
      </c>
      <c r="C1257" t="e">
        <f>SQRT(($C$5/2)^2-($C$5/2)^2*'(OLD) bottom seam length'!B1257^2/($C$6/2)^2)</f>
        <v>#DIV/0!</v>
      </c>
      <c r="E1257" s="136">
        <f t="shared" si="191"/>
        <v>24920</v>
      </c>
      <c r="F1257" t="e">
        <f>SQRT(($C$5/2)^2-($C$5/2)^2*'(OLD) bottom seam length'!E1257^2/($C$6/2)^2)</f>
        <v>#DIV/0!</v>
      </c>
      <c r="H1257" s="136">
        <f t="shared" si="192"/>
        <v>24920</v>
      </c>
      <c r="I1257" t="e">
        <f>SQRT(($C$5/2)^2-($C$5/2)^2*'(OLD) bottom seam length'!H1257^2/($C$6/2)^2)</f>
        <v>#DIV/0!</v>
      </c>
      <c r="K1257" s="136">
        <f t="shared" si="193"/>
        <v>24920</v>
      </c>
      <c r="L1257" t="e">
        <f>SQRT(($C$5/2)^2-($C$5/2)^2*'(OLD) bottom seam length'!K1257^2/($C$6/2)^2)</f>
        <v>#DIV/0!</v>
      </c>
      <c r="O1257" s="136">
        <f t="shared" si="194"/>
        <v>24920</v>
      </c>
      <c r="P1257" t="b">
        <f t="shared" si="195"/>
        <v>0</v>
      </c>
      <c r="T1257" s="136">
        <f t="shared" si="196"/>
        <v>24900</v>
      </c>
      <c r="U1257" t="e">
        <f>SQRT(($U$6/2)^2-($U$6/2)^2*'(OLD) bottom seam length'!T1257^2/($U$7/2)^2)</f>
        <v>#VALUE!</v>
      </c>
      <c r="W1257" s="136">
        <f t="shared" si="197"/>
        <v>24900</v>
      </c>
      <c r="X1257" t="e">
        <f>SQRT(($U$6/2)^2-($U$6/2)^2*'(OLD) bottom seam length'!W1257^2/($U$7/2)^2)</f>
        <v>#VALUE!</v>
      </c>
      <c r="Z1257" s="136">
        <f t="shared" si="198"/>
        <v>24900</v>
      </c>
      <c r="AA1257" t="e">
        <f>SQRT(($U$6/2)^2-($U$6/2)^2*'(OLD) bottom seam length'!Z1257^2/($U$7/2)^2)</f>
        <v>#VALUE!</v>
      </c>
      <c r="AC1257" s="136">
        <f t="shared" si="199"/>
        <v>24900</v>
      </c>
      <c r="AD1257" t="e">
        <f>SQRT(($U$6/2)^2-($U$6/2)^2*'(OLD) bottom seam length'!AC1257^2/($U$7/2)^2)</f>
        <v>#VALUE!</v>
      </c>
    </row>
    <row r="1258" spans="2:30">
      <c r="B1258" s="136">
        <f t="shared" si="190"/>
        <v>24940</v>
      </c>
      <c r="C1258" t="e">
        <f>SQRT(($C$5/2)^2-($C$5/2)^2*'(OLD) bottom seam length'!B1258^2/($C$6/2)^2)</f>
        <v>#DIV/0!</v>
      </c>
      <c r="E1258" s="136">
        <f t="shared" si="191"/>
        <v>24940</v>
      </c>
      <c r="F1258" t="e">
        <f>SQRT(($C$5/2)^2-($C$5/2)^2*'(OLD) bottom seam length'!E1258^2/($C$6/2)^2)</f>
        <v>#DIV/0!</v>
      </c>
      <c r="H1258" s="136">
        <f t="shared" si="192"/>
        <v>24940</v>
      </c>
      <c r="I1258" t="e">
        <f>SQRT(($C$5/2)^2-($C$5/2)^2*'(OLD) bottom seam length'!H1258^2/($C$6/2)^2)</f>
        <v>#DIV/0!</v>
      </c>
      <c r="K1258" s="136">
        <f t="shared" si="193"/>
        <v>24940</v>
      </c>
      <c r="L1258" t="e">
        <f>SQRT(($C$5/2)^2-($C$5/2)^2*'(OLD) bottom seam length'!K1258^2/($C$6/2)^2)</f>
        <v>#DIV/0!</v>
      </c>
      <c r="O1258" s="136">
        <f t="shared" si="194"/>
        <v>24940</v>
      </c>
      <c r="P1258" t="b">
        <f t="shared" si="195"/>
        <v>0</v>
      </c>
      <c r="T1258" s="136">
        <f t="shared" si="196"/>
        <v>24920</v>
      </c>
      <c r="U1258" t="e">
        <f>SQRT(($U$6/2)^2-($U$6/2)^2*'(OLD) bottom seam length'!T1258^2/($U$7/2)^2)</f>
        <v>#VALUE!</v>
      </c>
      <c r="W1258" s="136">
        <f t="shared" si="197"/>
        <v>24920</v>
      </c>
      <c r="X1258" t="e">
        <f>SQRT(($U$6/2)^2-($U$6/2)^2*'(OLD) bottom seam length'!W1258^2/($U$7/2)^2)</f>
        <v>#VALUE!</v>
      </c>
      <c r="Z1258" s="136">
        <f t="shared" si="198"/>
        <v>24920</v>
      </c>
      <c r="AA1258" t="e">
        <f>SQRT(($U$6/2)^2-($U$6/2)^2*'(OLD) bottom seam length'!Z1258^2/($U$7/2)^2)</f>
        <v>#VALUE!</v>
      </c>
      <c r="AC1258" s="136">
        <f t="shared" si="199"/>
        <v>24920</v>
      </c>
      <c r="AD1258" t="e">
        <f>SQRT(($U$6/2)^2-($U$6/2)^2*'(OLD) bottom seam length'!AC1258^2/($U$7/2)^2)</f>
        <v>#VALUE!</v>
      </c>
    </row>
    <row r="1259" spans="2:30">
      <c r="B1259" s="136">
        <f t="shared" si="190"/>
        <v>24960</v>
      </c>
      <c r="C1259" t="e">
        <f>SQRT(($C$5/2)^2-($C$5/2)^2*'(OLD) bottom seam length'!B1259^2/($C$6/2)^2)</f>
        <v>#DIV/0!</v>
      </c>
      <c r="E1259" s="136">
        <f t="shared" si="191"/>
        <v>24960</v>
      </c>
      <c r="F1259" t="e">
        <f>SQRT(($C$5/2)^2-($C$5/2)^2*'(OLD) bottom seam length'!E1259^2/($C$6/2)^2)</f>
        <v>#DIV/0!</v>
      </c>
      <c r="H1259" s="136">
        <f t="shared" si="192"/>
        <v>24960</v>
      </c>
      <c r="I1259" t="e">
        <f>SQRT(($C$5/2)^2-($C$5/2)^2*'(OLD) bottom seam length'!H1259^2/($C$6/2)^2)</f>
        <v>#DIV/0!</v>
      </c>
      <c r="K1259" s="136">
        <f t="shared" si="193"/>
        <v>24960</v>
      </c>
      <c r="L1259" t="e">
        <f>SQRT(($C$5/2)^2-($C$5/2)^2*'(OLD) bottom seam length'!K1259^2/($C$6/2)^2)</f>
        <v>#DIV/0!</v>
      </c>
      <c r="O1259" s="136">
        <f t="shared" si="194"/>
        <v>24960</v>
      </c>
      <c r="P1259" t="b">
        <f t="shared" si="195"/>
        <v>0</v>
      </c>
      <c r="T1259" s="136">
        <f t="shared" si="196"/>
        <v>24940</v>
      </c>
      <c r="U1259" t="e">
        <f>SQRT(($U$6/2)^2-($U$6/2)^2*'(OLD) bottom seam length'!T1259^2/($U$7/2)^2)</f>
        <v>#VALUE!</v>
      </c>
      <c r="W1259" s="136">
        <f t="shared" si="197"/>
        <v>24940</v>
      </c>
      <c r="X1259" t="e">
        <f>SQRT(($U$6/2)^2-($U$6/2)^2*'(OLD) bottom seam length'!W1259^2/($U$7/2)^2)</f>
        <v>#VALUE!</v>
      </c>
      <c r="Z1259" s="136">
        <f t="shared" si="198"/>
        <v>24940</v>
      </c>
      <c r="AA1259" t="e">
        <f>SQRT(($U$6/2)^2-($U$6/2)^2*'(OLD) bottom seam length'!Z1259^2/($U$7/2)^2)</f>
        <v>#VALUE!</v>
      </c>
      <c r="AC1259" s="136">
        <f t="shared" si="199"/>
        <v>24940</v>
      </c>
      <c r="AD1259" t="e">
        <f>SQRT(($U$6/2)^2-($U$6/2)^2*'(OLD) bottom seam length'!AC1259^2/($U$7/2)^2)</f>
        <v>#VALUE!</v>
      </c>
    </row>
    <row r="1260" spans="2:30">
      <c r="B1260" s="136">
        <f t="shared" si="190"/>
        <v>24980</v>
      </c>
      <c r="C1260" t="e">
        <f>SQRT(($C$5/2)^2-($C$5/2)^2*'(OLD) bottom seam length'!B1260^2/($C$6/2)^2)</f>
        <v>#DIV/0!</v>
      </c>
      <c r="E1260" s="136">
        <f t="shared" si="191"/>
        <v>24980</v>
      </c>
      <c r="F1260" t="e">
        <f>SQRT(($C$5/2)^2-($C$5/2)^2*'(OLD) bottom seam length'!E1260^2/($C$6/2)^2)</f>
        <v>#DIV/0!</v>
      </c>
      <c r="H1260" s="136">
        <f t="shared" si="192"/>
        <v>24980</v>
      </c>
      <c r="I1260" t="e">
        <f>SQRT(($C$5/2)^2-($C$5/2)^2*'(OLD) bottom seam length'!H1260^2/($C$6/2)^2)</f>
        <v>#DIV/0!</v>
      </c>
      <c r="K1260" s="136">
        <f t="shared" si="193"/>
        <v>24980</v>
      </c>
      <c r="L1260" t="e">
        <f>SQRT(($C$5/2)^2-($C$5/2)^2*'(OLD) bottom seam length'!K1260^2/($C$6/2)^2)</f>
        <v>#DIV/0!</v>
      </c>
      <c r="O1260" s="136">
        <f t="shared" si="194"/>
        <v>24980</v>
      </c>
      <c r="P1260" t="b">
        <f t="shared" si="195"/>
        <v>0</v>
      </c>
      <c r="T1260" s="136">
        <f t="shared" si="196"/>
        <v>24960</v>
      </c>
      <c r="U1260" t="e">
        <f>SQRT(($U$6/2)^2-($U$6/2)^2*'(OLD) bottom seam length'!T1260^2/($U$7/2)^2)</f>
        <v>#VALUE!</v>
      </c>
      <c r="W1260" s="136">
        <f t="shared" si="197"/>
        <v>24960</v>
      </c>
      <c r="X1260" t="e">
        <f>SQRT(($U$6/2)^2-($U$6/2)^2*'(OLD) bottom seam length'!W1260^2/($U$7/2)^2)</f>
        <v>#VALUE!</v>
      </c>
      <c r="Z1260" s="136">
        <f t="shared" si="198"/>
        <v>24960</v>
      </c>
      <c r="AA1260" t="e">
        <f>SQRT(($U$6/2)^2-($U$6/2)^2*'(OLD) bottom seam length'!Z1260^2/($U$7/2)^2)</f>
        <v>#VALUE!</v>
      </c>
      <c r="AC1260" s="136">
        <f t="shared" si="199"/>
        <v>24960</v>
      </c>
      <c r="AD1260" t="e">
        <f>SQRT(($U$6/2)^2-($U$6/2)^2*'(OLD) bottom seam length'!AC1260^2/($U$7/2)^2)</f>
        <v>#VALUE!</v>
      </c>
    </row>
    <row r="1261" spans="2:30">
      <c r="B1261" s="136">
        <f t="shared" si="190"/>
        <v>25000</v>
      </c>
      <c r="C1261" t="e">
        <f>SQRT(($C$5/2)^2-($C$5/2)^2*'(OLD) bottom seam length'!B1261^2/($C$6/2)^2)</f>
        <v>#DIV/0!</v>
      </c>
      <c r="E1261" s="136">
        <f t="shared" si="191"/>
        <v>25000</v>
      </c>
      <c r="F1261" t="e">
        <f>SQRT(($C$5/2)^2-($C$5/2)^2*'(OLD) bottom seam length'!E1261^2/($C$6/2)^2)</f>
        <v>#DIV/0!</v>
      </c>
      <c r="H1261" s="136">
        <f t="shared" si="192"/>
        <v>25000</v>
      </c>
      <c r="I1261" t="e">
        <f>SQRT(($C$5/2)^2-($C$5/2)^2*'(OLD) bottom seam length'!H1261^2/($C$6/2)^2)</f>
        <v>#DIV/0!</v>
      </c>
      <c r="K1261" s="136">
        <f t="shared" si="193"/>
        <v>25000</v>
      </c>
      <c r="L1261" t="e">
        <f>SQRT(($C$5/2)^2-($C$5/2)^2*'(OLD) bottom seam length'!K1261^2/($C$6/2)^2)</f>
        <v>#DIV/0!</v>
      </c>
      <c r="O1261" s="136">
        <f t="shared" si="194"/>
        <v>25000</v>
      </c>
      <c r="P1261" t="b">
        <f t="shared" si="195"/>
        <v>0</v>
      </c>
      <c r="T1261" s="136">
        <f t="shared" si="196"/>
        <v>24980</v>
      </c>
      <c r="U1261" t="e">
        <f>SQRT(($U$6/2)^2-($U$6/2)^2*'(OLD) bottom seam length'!T1261^2/($U$7/2)^2)</f>
        <v>#VALUE!</v>
      </c>
      <c r="W1261" s="136">
        <f t="shared" si="197"/>
        <v>24980</v>
      </c>
      <c r="X1261" t="e">
        <f>SQRT(($U$6/2)^2-($U$6/2)^2*'(OLD) bottom seam length'!W1261^2/($U$7/2)^2)</f>
        <v>#VALUE!</v>
      </c>
      <c r="Z1261" s="136">
        <f t="shared" si="198"/>
        <v>24980</v>
      </c>
      <c r="AA1261" t="e">
        <f>SQRT(($U$6/2)^2-($U$6/2)^2*'(OLD) bottom seam length'!Z1261^2/($U$7/2)^2)</f>
        <v>#VALUE!</v>
      </c>
      <c r="AC1261" s="136">
        <f t="shared" si="199"/>
        <v>24980</v>
      </c>
      <c r="AD1261" t="e">
        <f>SQRT(($U$6/2)^2-($U$6/2)^2*'(OLD) bottom seam length'!AC1261^2/($U$7/2)^2)</f>
        <v>#VALUE!</v>
      </c>
    </row>
    <row r="1262" spans="2:30">
      <c r="B1262" s="136">
        <f t="shared" si="190"/>
        <v>25020</v>
      </c>
      <c r="C1262" t="e">
        <f>SQRT(($C$5/2)^2-($C$5/2)^2*'(OLD) bottom seam length'!B1262^2/($C$6/2)^2)</f>
        <v>#DIV/0!</v>
      </c>
      <c r="E1262" s="136">
        <f t="shared" si="191"/>
        <v>25020</v>
      </c>
      <c r="F1262" t="e">
        <f>SQRT(($C$5/2)^2-($C$5/2)^2*'(OLD) bottom seam length'!E1262^2/($C$6/2)^2)</f>
        <v>#DIV/0!</v>
      </c>
      <c r="H1262" s="136">
        <f t="shared" si="192"/>
        <v>25020</v>
      </c>
      <c r="I1262" t="e">
        <f>SQRT(($C$5/2)^2-($C$5/2)^2*'(OLD) bottom seam length'!H1262^2/($C$6/2)^2)</f>
        <v>#DIV/0!</v>
      </c>
      <c r="K1262" s="136">
        <f t="shared" si="193"/>
        <v>25020</v>
      </c>
      <c r="L1262" t="e">
        <f>SQRT(($C$5/2)^2-($C$5/2)^2*'(OLD) bottom seam length'!K1262^2/($C$6/2)^2)</f>
        <v>#DIV/0!</v>
      </c>
      <c r="O1262" s="136">
        <f t="shared" si="194"/>
        <v>25020</v>
      </c>
      <c r="P1262" t="b">
        <f t="shared" si="195"/>
        <v>0</v>
      </c>
      <c r="T1262" s="136">
        <f t="shared" si="196"/>
        <v>25000</v>
      </c>
      <c r="U1262" t="e">
        <f>SQRT(($U$6/2)^2-($U$6/2)^2*'(OLD) bottom seam length'!T1262^2/($U$7/2)^2)</f>
        <v>#VALUE!</v>
      </c>
      <c r="W1262" s="136">
        <f t="shared" si="197"/>
        <v>25000</v>
      </c>
      <c r="X1262" t="e">
        <f>SQRT(($U$6/2)^2-($U$6/2)^2*'(OLD) bottom seam length'!W1262^2/($U$7/2)^2)</f>
        <v>#VALUE!</v>
      </c>
      <c r="Z1262" s="136">
        <f t="shared" si="198"/>
        <v>25000</v>
      </c>
      <c r="AA1262" t="e">
        <f>SQRT(($U$6/2)^2-($U$6/2)^2*'(OLD) bottom seam length'!Z1262^2/($U$7/2)^2)</f>
        <v>#VALUE!</v>
      </c>
      <c r="AC1262" s="136">
        <f t="shared" si="199"/>
        <v>25000</v>
      </c>
      <c r="AD1262" t="e">
        <f>SQRT(($U$6/2)^2-($U$6/2)^2*'(OLD) bottom seam length'!AC1262^2/($U$7/2)^2)</f>
        <v>#VALUE!</v>
      </c>
    </row>
    <row r="1263" spans="2:30">
      <c r="B1263" s="136">
        <f t="shared" si="190"/>
        <v>25040</v>
      </c>
      <c r="C1263" t="e">
        <f>SQRT(($C$5/2)^2-($C$5/2)^2*'(OLD) bottom seam length'!B1263^2/($C$6/2)^2)</f>
        <v>#DIV/0!</v>
      </c>
      <c r="E1263" s="136">
        <f t="shared" si="191"/>
        <v>25040</v>
      </c>
      <c r="F1263" t="e">
        <f>SQRT(($C$5/2)^2-($C$5/2)^2*'(OLD) bottom seam length'!E1263^2/($C$6/2)^2)</f>
        <v>#DIV/0!</v>
      </c>
      <c r="H1263" s="136">
        <f t="shared" si="192"/>
        <v>25040</v>
      </c>
      <c r="I1263" t="e">
        <f>SQRT(($C$5/2)^2-($C$5/2)^2*'(OLD) bottom seam length'!H1263^2/($C$6/2)^2)</f>
        <v>#DIV/0!</v>
      </c>
      <c r="K1263" s="136">
        <f t="shared" si="193"/>
        <v>25040</v>
      </c>
      <c r="L1263" t="e">
        <f>SQRT(($C$5/2)^2-($C$5/2)^2*'(OLD) bottom seam length'!K1263^2/($C$6/2)^2)</f>
        <v>#DIV/0!</v>
      </c>
      <c r="O1263" s="136">
        <f t="shared" si="194"/>
        <v>25040</v>
      </c>
      <c r="P1263" t="b">
        <f t="shared" si="195"/>
        <v>0</v>
      </c>
      <c r="T1263" s="136">
        <f t="shared" si="196"/>
        <v>25020</v>
      </c>
      <c r="U1263" t="e">
        <f>SQRT(($U$6/2)^2-($U$6/2)^2*'(OLD) bottom seam length'!T1263^2/($U$7/2)^2)</f>
        <v>#VALUE!</v>
      </c>
      <c r="W1263" s="136">
        <f t="shared" si="197"/>
        <v>25020</v>
      </c>
      <c r="X1263" t="e">
        <f>SQRT(($U$6/2)^2-($U$6/2)^2*'(OLD) bottom seam length'!W1263^2/($U$7/2)^2)</f>
        <v>#VALUE!</v>
      </c>
      <c r="Z1263" s="136">
        <f t="shared" si="198"/>
        <v>25020</v>
      </c>
      <c r="AA1263" t="e">
        <f>SQRT(($U$6/2)^2-($U$6/2)^2*'(OLD) bottom seam length'!Z1263^2/($U$7/2)^2)</f>
        <v>#VALUE!</v>
      </c>
      <c r="AC1263" s="136">
        <f t="shared" si="199"/>
        <v>25020</v>
      </c>
      <c r="AD1263" t="e">
        <f>SQRT(($U$6/2)^2-($U$6/2)^2*'(OLD) bottom seam length'!AC1263^2/($U$7/2)^2)</f>
        <v>#VALUE!</v>
      </c>
    </row>
    <row r="1264" spans="2:30">
      <c r="B1264" s="136">
        <f t="shared" si="190"/>
        <v>25060</v>
      </c>
      <c r="C1264" t="e">
        <f>SQRT(($C$5/2)^2-($C$5/2)^2*'(OLD) bottom seam length'!B1264^2/($C$6/2)^2)</f>
        <v>#DIV/0!</v>
      </c>
      <c r="E1264" s="136">
        <f t="shared" si="191"/>
        <v>25060</v>
      </c>
      <c r="F1264" t="e">
        <f>SQRT(($C$5/2)^2-($C$5/2)^2*'(OLD) bottom seam length'!E1264^2/($C$6/2)^2)</f>
        <v>#DIV/0!</v>
      </c>
      <c r="H1264" s="136">
        <f t="shared" si="192"/>
        <v>25060</v>
      </c>
      <c r="I1264" t="e">
        <f>SQRT(($C$5/2)^2-($C$5/2)^2*'(OLD) bottom seam length'!H1264^2/($C$6/2)^2)</f>
        <v>#DIV/0!</v>
      </c>
      <c r="K1264" s="136">
        <f t="shared" si="193"/>
        <v>25060</v>
      </c>
      <c r="L1264" t="e">
        <f>SQRT(($C$5/2)^2-($C$5/2)^2*'(OLD) bottom seam length'!K1264^2/($C$6/2)^2)</f>
        <v>#DIV/0!</v>
      </c>
      <c r="O1264" s="136">
        <f t="shared" si="194"/>
        <v>25060</v>
      </c>
      <c r="P1264" t="b">
        <f t="shared" si="195"/>
        <v>0</v>
      </c>
      <c r="T1264" s="136">
        <f t="shared" si="196"/>
        <v>25040</v>
      </c>
      <c r="U1264" t="e">
        <f>SQRT(($U$6/2)^2-($U$6/2)^2*'(OLD) bottom seam length'!T1264^2/($U$7/2)^2)</f>
        <v>#VALUE!</v>
      </c>
      <c r="W1264" s="136">
        <f t="shared" si="197"/>
        <v>25040</v>
      </c>
      <c r="X1264" t="e">
        <f>SQRT(($U$6/2)^2-($U$6/2)^2*'(OLD) bottom seam length'!W1264^2/($U$7/2)^2)</f>
        <v>#VALUE!</v>
      </c>
      <c r="Z1264" s="136">
        <f t="shared" si="198"/>
        <v>25040</v>
      </c>
      <c r="AA1264" t="e">
        <f>SQRT(($U$6/2)^2-($U$6/2)^2*'(OLD) bottom seam length'!Z1264^2/($U$7/2)^2)</f>
        <v>#VALUE!</v>
      </c>
      <c r="AC1264" s="136">
        <f t="shared" si="199"/>
        <v>25040</v>
      </c>
      <c r="AD1264" t="e">
        <f>SQRT(($U$6/2)^2-($U$6/2)^2*'(OLD) bottom seam length'!AC1264^2/($U$7/2)^2)</f>
        <v>#VALUE!</v>
      </c>
    </row>
    <row r="1265" spans="2:30">
      <c r="B1265" s="136">
        <f t="shared" si="190"/>
        <v>25080</v>
      </c>
      <c r="C1265" t="e">
        <f>SQRT(($C$5/2)^2-($C$5/2)^2*'(OLD) bottom seam length'!B1265^2/($C$6/2)^2)</f>
        <v>#DIV/0!</v>
      </c>
      <c r="E1265" s="136">
        <f t="shared" si="191"/>
        <v>25080</v>
      </c>
      <c r="F1265" t="e">
        <f>SQRT(($C$5/2)^2-($C$5/2)^2*'(OLD) bottom seam length'!E1265^2/($C$6/2)^2)</f>
        <v>#DIV/0!</v>
      </c>
      <c r="H1265" s="136">
        <f t="shared" si="192"/>
        <v>25080</v>
      </c>
      <c r="I1265" t="e">
        <f>SQRT(($C$5/2)^2-($C$5/2)^2*'(OLD) bottom seam length'!H1265^2/($C$6/2)^2)</f>
        <v>#DIV/0!</v>
      </c>
      <c r="K1265" s="136">
        <f t="shared" si="193"/>
        <v>25080</v>
      </c>
      <c r="L1265" t="e">
        <f>SQRT(($C$5/2)^2-($C$5/2)^2*'(OLD) bottom seam length'!K1265^2/($C$6/2)^2)</f>
        <v>#DIV/0!</v>
      </c>
      <c r="O1265" s="136">
        <f t="shared" si="194"/>
        <v>25080</v>
      </c>
      <c r="P1265" t="b">
        <f t="shared" si="195"/>
        <v>0</v>
      </c>
      <c r="T1265" s="136">
        <f t="shared" si="196"/>
        <v>25060</v>
      </c>
      <c r="U1265" t="e">
        <f>SQRT(($U$6/2)^2-($U$6/2)^2*'(OLD) bottom seam length'!T1265^2/($U$7/2)^2)</f>
        <v>#VALUE!</v>
      </c>
      <c r="W1265" s="136">
        <f t="shared" si="197"/>
        <v>25060</v>
      </c>
      <c r="X1265" t="e">
        <f>SQRT(($U$6/2)^2-($U$6/2)^2*'(OLD) bottom seam length'!W1265^2/($U$7/2)^2)</f>
        <v>#VALUE!</v>
      </c>
      <c r="Z1265" s="136">
        <f t="shared" si="198"/>
        <v>25060</v>
      </c>
      <c r="AA1265" t="e">
        <f>SQRT(($U$6/2)^2-($U$6/2)^2*'(OLD) bottom seam length'!Z1265^2/($U$7/2)^2)</f>
        <v>#VALUE!</v>
      </c>
      <c r="AC1265" s="136">
        <f t="shared" si="199"/>
        <v>25060</v>
      </c>
      <c r="AD1265" t="e">
        <f>SQRT(($U$6/2)^2-($U$6/2)^2*'(OLD) bottom seam length'!AC1265^2/($U$7/2)^2)</f>
        <v>#VALUE!</v>
      </c>
    </row>
    <row r="1266" spans="2:30">
      <c r="B1266" s="136">
        <f t="shared" si="190"/>
        <v>25100</v>
      </c>
      <c r="C1266" t="e">
        <f>SQRT(($C$5/2)^2-($C$5/2)^2*'(OLD) bottom seam length'!B1266^2/($C$6/2)^2)</f>
        <v>#DIV/0!</v>
      </c>
      <c r="E1266" s="136">
        <f t="shared" si="191"/>
        <v>25100</v>
      </c>
      <c r="F1266" t="e">
        <f>SQRT(($C$5/2)^2-($C$5/2)^2*'(OLD) bottom seam length'!E1266^2/($C$6/2)^2)</f>
        <v>#DIV/0!</v>
      </c>
      <c r="H1266" s="136">
        <f t="shared" si="192"/>
        <v>25100</v>
      </c>
      <c r="I1266" t="e">
        <f>SQRT(($C$5/2)^2-($C$5/2)^2*'(OLD) bottom seam length'!H1266^2/($C$6/2)^2)</f>
        <v>#DIV/0!</v>
      </c>
      <c r="K1266" s="136">
        <f t="shared" si="193"/>
        <v>25100</v>
      </c>
      <c r="L1266" t="e">
        <f>SQRT(($C$5/2)^2-($C$5/2)^2*'(OLD) bottom seam length'!K1266^2/($C$6/2)^2)</f>
        <v>#DIV/0!</v>
      </c>
      <c r="O1266" s="136">
        <f t="shared" si="194"/>
        <v>25100</v>
      </c>
      <c r="P1266" t="b">
        <f t="shared" si="195"/>
        <v>0</v>
      </c>
      <c r="T1266" s="136">
        <f t="shared" si="196"/>
        <v>25080</v>
      </c>
      <c r="U1266" t="e">
        <f>SQRT(($U$6/2)^2-($U$6/2)^2*'(OLD) bottom seam length'!T1266^2/($U$7/2)^2)</f>
        <v>#VALUE!</v>
      </c>
      <c r="W1266" s="136">
        <f t="shared" si="197"/>
        <v>25080</v>
      </c>
      <c r="X1266" t="e">
        <f>SQRT(($U$6/2)^2-($U$6/2)^2*'(OLD) bottom seam length'!W1266^2/($U$7/2)^2)</f>
        <v>#VALUE!</v>
      </c>
      <c r="Z1266" s="136">
        <f t="shared" si="198"/>
        <v>25080</v>
      </c>
      <c r="AA1266" t="e">
        <f>SQRT(($U$6/2)^2-($U$6/2)^2*'(OLD) bottom seam length'!Z1266^2/($U$7/2)^2)</f>
        <v>#VALUE!</v>
      </c>
      <c r="AC1266" s="136">
        <f t="shared" si="199"/>
        <v>25080</v>
      </c>
      <c r="AD1266" t="e">
        <f>SQRT(($U$6/2)^2-($U$6/2)^2*'(OLD) bottom seam length'!AC1266^2/($U$7/2)^2)</f>
        <v>#VALUE!</v>
      </c>
    </row>
    <row r="1267" spans="2:30">
      <c r="B1267" s="136">
        <f t="shared" si="190"/>
        <v>25120</v>
      </c>
      <c r="C1267" t="e">
        <f>SQRT(($C$5/2)^2-($C$5/2)^2*'(OLD) bottom seam length'!B1267^2/($C$6/2)^2)</f>
        <v>#DIV/0!</v>
      </c>
      <c r="E1267" s="136">
        <f t="shared" si="191"/>
        <v>25120</v>
      </c>
      <c r="F1267" t="e">
        <f>SQRT(($C$5/2)^2-($C$5/2)^2*'(OLD) bottom seam length'!E1267^2/($C$6/2)^2)</f>
        <v>#DIV/0!</v>
      </c>
      <c r="H1267" s="136">
        <f t="shared" si="192"/>
        <v>25120</v>
      </c>
      <c r="I1267" t="e">
        <f>SQRT(($C$5/2)^2-($C$5/2)^2*'(OLD) bottom seam length'!H1267^2/($C$6/2)^2)</f>
        <v>#DIV/0!</v>
      </c>
      <c r="K1267" s="136">
        <f t="shared" si="193"/>
        <v>25120</v>
      </c>
      <c r="L1267" t="e">
        <f>SQRT(($C$5/2)^2-($C$5/2)^2*'(OLD) bottom seam length'!K1267^2/($C$6/2)^2)</f>
        <v>#DIV/0!</v>
      </c>
      <c r="O1267" s="136">
        <f t="shared" si="194"/>
        <v>25120</v>
      </c>
      <c r="P1267" t="b">
        <f t="shared" si="195"/>
        <v>0</v>
      </c>
      <c r="T1267" s="136">
        <f t="shared" si="196"/>
        <v>25100</v>
      </c>
      <c r="U1267" t="e">
        <f>SQRT(($U$6/2)^2-($U$6/2)^2*'(OLD) bottom seam length'!T1267^2/($U$7/2)^2)</f>
        <v>#VALUE!</v>
      </c>
      <c r="W1267" s="136">
        <f t="shared" si="197"/>
        <v>25100</v>
      </c>
      <c r="X1267" t="e">
        <f>SQRT(($U$6/2)^2-($U$6/2)^2*'(OLD) bottom seam length'!W1267^2/($U$7/2)^2)</f>
        <v>#VALUE!</v>
      </c>
      <c r="Z1267" s="136">
        <f t="shared" si="198"/>
        <v>25100</v>
      </c>
      <c r="AA1267" t="e">
        <f>SQRT(($U$6/2)^2-($U$6/2)^2*'(OLD) bottom seam length'!Z1267^2/($U$7/2)^2)</f>
        <v>#VALUE!</v>
      </c>
      <c r="AC1267" s="136">
        <f t="shared" si="199"/>
        <v>25100</v>
      </c>
      <c r="AD1267" t="e">
        <f>SQRT(($U$6/2)^2-($U$6/2)^2*'(OLD) bottom seam length'!AC1267^2/($U$7/2)^2)</f>
        <v>#VALUE!</v>
      </c>
    </row>
    <row r="1268" spans="2:30">
      <c r="B1268" s="136">
        <f t="shared" si="190"/>
        <v>25140</v>
      </c>
      <c r="C1268" t="e">
        <f>SQRT(($C$5/2)^2-($C$5/2)^2*'(OLD) bottom seam length'!B1268^2/($C$6/2)^2)</f>
        <v>#DIV/0!</v>
      </c>
      <c r="E1268" s="136">
        <f t="shared" si="191"/>
        <v>25140</v>
      </c>
      <c r="F1268" t="e">
        <f>SQRT(($C$5/2)^2-($C$5/2)^2*'(OLD) bottom seam length'!E1268^2/($C$6/2)^2)</f>
        <v>#DIV/0!</v>
      </c>
      <c r="H1268" s="136">
        <f t="shared" si="192"/>
        <v>25140</v>
      </c>
      <c r="I1268" t="e">
        <f>SQRT(($C$5/2)^2-($C$5/2)^2*'(OLD) bottom seam length'!H1268^2/($C$6/2)^2)</f>
        <v>#DIV/0!</v>
      </c>
      <c r="K1268" s="136">
        <f t="shared" si="193"/>
        <v>25140</v>
      </c>
      <c r="L1268" t="e">
        <f>SQRT(($C$5/2)^2-($C$5/2)^2*'(OLD) bottom seam length'!K1268^2/($C$6/2)^2)</f>
        <v>#DIV/0!</v>
      </c>
      <c r="O1268" s="136">
        <f t="shared" si="194"/>
        <v>25140</v>
      </c>
      <c r="P1268" t="b">
        <f t="shared" si="195"/>
        <v>0</v>
      </c>
      <c r="T1268" s="136">
        <f t="shared" si="196"/>
        <v>25120</v>
      </c>
      <c r="U1268" t="e">
        <f>SQRT(($U$6/2)^2-($U$6/2)^2*'(OLD) bottom seam length'!T1268^2/($U$7/2)^2)</f>
        <v>#VALUE!</v>
      </c>
      <c r="W1268" s="136">
        <f t="shared" si="197"/>
        <v>25120</v>
      </c>
      <c r="X1268" t="e">
        <f>SQRT(($U$6/2)^2-($U$6/2)^2*'(OLD) bottom seam length'!W1268^2/($U$7/2)^2)</f>
        <v>#VALUE!</v>
      </c>
      <c r="Z1268" s="136">
        <f t="shared" si="198"/>
        <v>25120</v>
      </c>
      <c r="AA1268" t="e">
        <f>SQRT(($U$6/2)^2-($U$6/2)^2*'(OLD) bottom seam length'!Z1268^2/($U$7/2)^2)</f>
        <v>#VALUE!</v>
      </c>
      <c r="AC1268" s="136">
        <f t="shared" si="199"/>
        <v>25120</v>
      </c>
      <c r="AD1268" t="e">
        <f>SQRT(($U$6/2)^2-($U$6/2)^2*'(OLD) bottom seam length'!AC1268^2/($U$7/2)^2)</f>
        <v>#VALUE!</v>
      </c>
    </row>
    <row r="1269" spans="2:30">
      <c r="B1269" s="136">
        <f t="shared" si="190"/>
        <v>25160</v>
      </c>
      <c r="C1269" t="e">
        <f>SQRT(($C$5/2)^2-($C$5/2)^2*'(OLD) bottom seam length'!B1269^2/($C$6/2)^2)</f>
        <v>#DIV/0!</v>
      </c>
      <c r="E1269" s="136">
        <f t="shared" si="191"/>
        <v>25160</v>
      </c>
      <c r="F1269" t="e">
        <f>SQRT(($C$5/2)^2-($C$5/2)^2*'(OLD) bottom seam length'!E1269^2/($C$6/2)^2)</f>
        <v>#DIV/0!</v>
      </c>
      <c r="H1269" s="136">
        <f t="shared" si="192"/>
        <v>25160</v>
      </c>
      <c r="I1269" t="e">
        <f>SQRT(($C$5/2)^2-($C$5/2)^2*'(OLD) bottom seam length'!H1269^2/($C$6/2)^2)</f>
        <v>#DIV/0!</v>
      </c>
      <c r="K1269" s="136">
        <f t="shared" si="193"/>
        <v>25160</v>
      </c>
      <c r="L1269" t="e">
        <f>SQRT(($C$5/2)^2-($C$5/2)^2*'(OLD) bottom seam length'!K1269^2/($C$6/2)^2)</f>
        <v>#DIV/0!</v>
      </c>
      <c r="O1269" s="136">
        <f t="shared" si="194"/>
        <v>25160</v>
      </c>
      <c r="P1269" t="b">
        <f t="shared" si="195"/>
        <v>0</v>
      </c>
      <c r="T1269" s="136">
        <f t="shared" si="196"/>
        <v>25140</v>
      </c>
      <c r="U1269" t="e">
        <f>SQRT(($U$6/2)^2-($U$6/2)^2*'(OLD) bottom seam length'!T1269^2/($U$7/2)^2)</f>
        <v>#VALUE!</v>
      </c>
      <c r="W1269" s="136">
        <f t="shared" si="197"/>
        <v>25140</v>
      </c>
      <c r="X1269" t="e">
        <f>SQRT(($U$6/2)^2-($U$6/2)^2*'(OLD) bottom seam length'!W1269^2/($U$7/2)^2)</f>
        <v>#VALUE!</v>
      </c>
      <c r="Z1269" s="136">
        <f t="shared" si="198"/>
        <v>25140</v>
      </c>
      <c r="AA1269" t="e">
        <f>SQRT(($U$6/2)^2-($U$6/2)^2*'(OLD) bottom seam length'!Z1269^2/($U$7/2)^2)</f>
        <v>#VALUE!</v>
      </c>
      <c r="AC1269" s="136">
        <f t="shared" si="199"/>
        <v>25140</v>
      </c>
      <c r="AD1269" t="e">
        <f>SQRT(($U$6/2)^2-($U$6/2)^2*'(OLD) bottom seam length'!AC1269^2/($U$7/2)^2)</f>
        <v>#VALUE!</v>
      </c>
    </row>
    <row r="1270" spans="2:30">
      <c r="B1270" s="136">
        <f t="shared" si="190"/>
        <v>25180</v>
      </c>
      <c r="C1270" t="e">
        <f>SQRT(($C$5/2)^2-($C$5/2)^2*'(OLD) bottom seam length'!B1270^2/($C$6/2)^2)</f>
        <v>#DIV/0!</v>
      </c>
      <c r="E1270" s="136">
        <f t="shared" si="191"/>
        <v>25180</v>
      </c>
      <c r="F1270" t="e">
        <f>SQRT(($C$5/2)^2-($C$5/2)^2*'(OLD) bottom seam length'!E1270^2/($C$6/2)^2)</f>
        <v>#DIV/0!</v>
      </c>
      <c r="H1270" s="136">
        <f t="shared" si="192"/>
        <v>25180</v>
      </c>
      <c r="I1270" t="e">
        <f>SQRT(($C$5/2)^2-($C$5/2)^2*'(OLD) bottom seam length'!H1270^2/($C$6/2)^2)</f>
        <v>#DIV/0!</v>
      </c>
      <c r="K1270" s="136">
        <f t="shared" si="193"/>
        <v>25180</v>
      </c>
      <c r="L1270" t="e">
        <f>SQRT(($C$5/2)^2-($C$5/2)^2*'(OLD) bottom seam length'!K1270^2/($C$6/2)^2)</f>
        <v>#DIV/0!</v>
      </c>
      <c r="O1270" s="136">
        <f t="shared" si="194"/>
        <v>25180</v>
      </c>
      <c r="P1270" t="b">
        <f t="shared" si="195"/>
        <v>0</v>
      </c>
      <c r="T1270" s="136">
        <f t="shared" si="196"/>
        <v>25160</v>
      </c>
      <c r="U1270" t="e">
        <f>SQRT(($U$6/2)^2-($U$6/2)^2*'(OLD) bottom seam length'!T1270^2/($U$7/2)^2)</f>
        <v>#VALUE!</v>
      </c>
      <c r="W1270" s="136">
        <f t="shared" si="197"/>
        <v>25160</v>
      </c>
      <c r="X1270" t="e">
        <f>SQRT(($U$6/2)^2-($U$6/2)^2*'(OLD) bottom seam length'!W1270^2/($U$7/2)^2)</f>
        <v>#VALUE!</v>
      </c>
      <c r="Z1270" s="136">
        <f t="shared" si="198"/>
        <v>25160</v>
      </c>
      <c r="AA1270" t="e">
        <f>SQRT(($U$6/2)^2-($U$6/2)^2*'(OLD) bottom seam length'!Z1270^2/($U$7/2)^2)</f>
        <v>#VALUE!</v>
      </c>
      <c r="AC1270" s="136">
        <f t="shared" si="199"/>
        <v>25160</v>
      </c>
      <c r="AD1270" t="e">
        <f>SQRT(($U$6/2)^2-($U$6/2)^2*'(OLD) bottom seam length'!AC1270^2/($U$7/2)^2)</f>
        <v>#VALUE!</v>
      </c>
    </row>
    <row r="1271" spans="2:30">
      <c r="B1271" s="136">
        <f t="shared" si="190"/>
        <v>25200</v>
      </c>
      <c r="C1271" t="e">
        <f>SQRT(($C$5/2)^2-($C$5/2)^2*'(OLD) bottom seam length'!B1271^2/($C$6/2)^2)</f>
        <v>#DIV/0!</v>
      </c>
      <c r="E1271" s="136">
        <f t="shared" si="191"/>
        <v>25200</v>
      </c>
      <c r="F1271" t="e">
        <f>SQRT(($C$5/2)^2-($C$5/2)^2*'(OLD) bottom seam length'!E1271^2/($C$6/2)^2)</f>
        <v>#DIV/0!</v>
      </c>
      <c r="H1271" s="136">
        <f t="shared" si="192"/>
        <v>25200</v>
      </c>
      <c r="I1271" t="e">
        <f>SQRT(($C$5/2)^2-($C$5/2)^2*'(OLD) bottom seam length'!H1271^2/($C$6/2)^2)</f>
        <v>#DIV/0!</v>
      </c>
      <c r="K1271" s="136">
        <f t="shared" si="193"/>
        <v>25200</v>
      </c>
      <c r="L1271" t="e">
        <f>SQRT(($C$5/2)^2-($C$5/2)^2*'(OLD) bottom seam length'!K1271^2/($C$6/2)^2)</f>
        <v>#DIV/0!</v>
      </c>
      <c r="O1271" s="136">
        <f t="shared" si="194"/>
        <v>25200</v>
      </c>
      <c r="P1271" t="b">
        <f t="shared" si="195"/>
        <v>0</v>
      </c>
      <c r="T1271" s="136">
        <f t="shared" si="196"/>
        <v>25180</v>
      </c>
      <c r="U1271" t="e">
        <f>SQRT(($U$6/2)^2-($U$6/2)^2*'(OLD) bottom seam length'!T1271^2/($U$7/2)^2)</f>
        <v>#VALUE!</v>
      </c>
      <c r="W1271" s="136">
        <f t="shared" si="197"/>
        <v>25180</v>
      </c>
      <c r="X1271" t="e">
        <f>SQRT(($U$6/2)^2-($U$6/2)^2*'(OLD) bottom seam length'!W1271^2/($U$7/2)^2)</f>
        <v>#VALUE!</v>
      </c>
      <c r="Z1271" s="136">
        <f t="shared" si="198"/>
        <v>25180</v>
      </c>
      <c r="AA1271" t="e">
        <f>SQRT(($U$6/2)^2-($U$6/2)^2*'(OLD) bottom seam length'!Z1271^2/($U$7/2)^2)</f>
        <v>#VALUE!</v>
      </c>
      <c r="AC1271" s="136">
        <f t="shared" si="199"/>
        <v>25180</v>
      </c>
      <c r="AD1271" t="e">
        <f>SQRT(($U$6/2)^2-($U$6/2)^2*'(OLD) bottom seam length'!AC1271^2/($U$7/2)^2)</f>
        <v>#VALUE!</v>
      </c>
    </row>
    <row r="1272" spans="2:30">
      <c r="B1272" s="136">
        <f t="shared" si="190"/>
        <v>25220</v>
      </c>
      <c r="C1272" t="e">
        <f>SQRT(($C$5/2)^2-($C$5/2)^2*'(OLD) bottom seam length'!B1272^2/($C$6/2)^2)</f>
        <v>#DIV/0!</v>
      </c>
      <c r="E1272" s="136">
        <f t="shared" si="191"/>
        <v>25220</v>
      </c>
      <c r="F1272" t="e">
        <f>SQRT(($C$5/2)^2-($C$5/2)^2*'(OLD) bottom seam length'!E1272^2/($C$6/2)^2)</f>
        <v>#DIV/0!</v>
      </c>
      <c r="H1272" s="136">
        <f t="shared" si="192"/>
        <v>25220</v>
      </c>
      <c r="I1272" t="e">
        <f>SQRT(($C$5/2)^2-($C$5/2)^2*'(OLD) bottom seam length'!H1272^2/($C$6/2)^2)</f>
        <v>#DIV/0!</v>
      </c>
      <c r="K1272" s="136">
        <f t="shared" si="193"/>
        <v>25220</v>
      </c>
      <c r="L1272" t="e">
        <f>SQRT(($C$5/2)^2-($C$5/2)^2*'(OLD) bottom seam length'!K1272^2/($C$6/2)^2)</f>
        <v>#DIV/0!</v>
      </c>
      <c r="O1272" s="136">
        <f t="shared" si="194"/>
        <v>25220</v>
      </c>
      <c r="P1272" t="b">
        <f t="shared" si="195"/>
        <v>0</v>
      </c>
      <c r="T1272" s="136">
        <f t="shared" si="196"/>
        <v>25200</v>
      </c>
      <c r="U1272" t="e">
        <f>SQRT(($U$6/2)^2-($U$6/2)^2*'(OLD) bottom seam length'!T1272^2/($U$7/2)^2)</f>
        <v>#VALUE!</v>
      </c>
      <c r="W1272" s="136">
        <f t="shared" si="197"/>
        <v>25200</v>
      </c>
      <c r="X1272" t="e">
        <f>SQRT(($U$6/2)^2-($U$6/2)^2*'(OLD) bottom seam length'!W1272^2/($U$7/2)^2)</f>
        <v>#VALUE!</v>
      </c>
      <c r="Z1272" s="136">
        <f t="shared" si="198"/>
        <v>25200</v>
      </c>
      <c r="AA1272" t="e">
        <f>SQRT(($U$6/2)^2-($U$6/2)^2*'(OLD) bottom seam length'!Z1272^2/($U$7/2)^2)</f>
        <v>#VALUE!</v>
      </c>
      <c r="AC1272" s="136">
        <f t="shared" si="199"/>
        <v>25200</v>
      </c>
      <c r="AD1272" t="e">
        <f>SQRT(($U$6/2)^2-($U$6/2)^2*'(OLD) bottom seam length'!AC1272^2/($U$7/2)^2)</f>
        <v>#VALUE!</v>
      </c>
    </row>
    <row r="1273" spans="2:30">
      <c r="B1273" s="136">
        <f t="shared" si="190"/>
        <v>25240</v>
      </c>
      <c r="C1273" t="e">
        <f>SQRT(($C$5/2)^2-($C$5/2)^2*'(OLD) bottom seam length'!B1273^2/($C$6/2)^2)</f>
        <v>#DIV/0!</v>
      </c>
      <c r="E1273" s="136">
        <f t="shared" si="191"/>
        <v>25240</v>
      </c>
      <c r="F1273" t="e">
        <f>SQRT(($C$5/2)^2-($C$5/2)^2*'(OLD) bottom seam length'!E1273^2/($C$6/2)^2)</f>
        <v>#DIV/0!</v>
      </c>
      <c r="H1273" s="136">
        <f t="shared" si="192"/>
        <v>25240</v>
      </c>
      <c r="I1273" t="e">
        <f>SQRT(($C$5/2)^2-($C$5/2)^2*'(OLD) bottom seam length'!H1273^2/($C$6/2)^2)</f>
        <v>#DIV/0!</v>
      </c>
      <c r="K1273" s="136">
        <f t="shared" si="193"/>
        <v>25240</v>
      </c>
      <c r="L1273" t="e">
        <f>SQRT(($C$5/2)^2-($C$5/2)^2*'(OLD) bottom seam length'!K1273^2/($C$6/2)^2)</f>
        <v>#DIV/0!</v>
      </c>
      <c r="O1273" s="136">
        <f t="shared" si="194"/>
        <v>25240</v>
      </c>
      <c r="P1273" t="b">
        <f t="shared" si="195"/>
        <v>0</v>
      </c>
      <c r="T1273" s="136">
        <f t="shared" si="196"/>
        <v>25220</v>
      </c>
      <c r="U1273" t="e">
        <f>SQRT(($U$6/2)^2-($U$6/2)^2*'(OLD) bottom seam length'!T1273^2/($U$7/2)^2)</f>
        <v>#VALUE!</v>
      </c>
      <c r="W1273" s="136">
        <f t="shared" si="197"/>
        <v>25220</v>
      </c>
      <c r="X1273" t="e">
        <f>SQRT(($U$6/2)^2-($U$6/2)^2*'(OLD) bottom seam length'!W1273^2/($U$7/2)^2)</f>
        <v>#VALUE!</v>
      </c>
      <c r="Z1273" s="136">
        <f t="shared" si="198"/>
        <v>25220</v>
      </c>
      <c r="AA1273" t="e">
        <f>SQRT(($U$6/2)^2-($U$6/2)^2*'(OLD) bottom seam length'!Z1273^2/($U$7/2)^2)</f>
        <v>#VALUE!</v>
      </c>
      <c r="AC1273" s="136">
        <f t="shared" si="199"/>
        <v>25220</v>
      </c>
      <c r="AD1273" t="e">
        <f>SQRT(($U$6/2)^2-($U$6/2)^2*'(OLD) bottom seam length'!AC1273^2/($U$7/2)^2)</f>
        <v>#VALUE!</v>
      </c>
    </row>
    <row r="1274" spans="2:30">
      <c r="B1274" s="136">
        <f t="shared" si="190"/>
        <v>25260</v>
      </c>
      <c r="C1274" t="e">
        <f>SQRT(($C$5/2)^2-($C$5/2)^2*'(OLD) bottom seam length'!B1274^2/($C$6/2)^2)</f>
        <v>#DIV/0!</v>
      </c>
      <c r="E1274" s="136">
        <f t="shared" si="191"/>
        <v>25260</v>
      </c>
      <c r="F1274" t="e">
        <f>SQRT(($C$5/2)^2-($C$5/2)^2*'(OLD) bottom seam length'!E1274^2/($C$6/2)^2)</f>
        <v>#DIV/0!</v>
      </c>
      <c r="H1274" s="136">
        <f t="shared" si="192"/>
        <v>25260</v>
      </c>
      <c r="I1274" t="e">
        <f>SQRT(($C$5/2)^2-($C$5/2)^2*'(OLD) bottom seam length'!H1274^2/($C$6/2)^2)</f>
        <v>#DIV/0!</v>
      </c>
      <c r="K1274" s="136">
        <f t="shared" si="193"/>
        <v>25260</v>
      </c>
      <c r="L1274" t="e">
        <f>SQRT(($C$5/2)^2-($C$5/2)^2*'(OLD) bottom seam length'!K1274^2/($C$6/2)^2)</f>
        <v>#DIV/0!</v>
      </c>
      <c r="O1274" s="136">
        <f t="shared" si="194"/>
        <v>25260</v>
      </c>
      <c r="P1274" t="b">
        <f t="shared" si="195"/>
        <v>0</v>
      </c>
      <c r="T1274" s="136">
        <f t="shared" si="196"/>
        <v>25240</v>
      </c>
      <c r="U1274" t="e">
        <f>SQRT(($U$6/2)^2-($U$6/2)^2*'(OLD) bottom seam length'!T1274^2/($U$7/2)^2)</f>
        <v>#VALUE!</v>
      </c>
      <c r="W1274" s="136">
        <f t="shared" si="197"/>
        <v>25240</v>
      </c>
      <c r="X1274" t="e">
        <f>SQRT(($U$6/2)^2-($U$6/2)^2*'(OLD) bottom seam length'!W1274^2/($U$7/2)^2)</f>
        <v>#VALUE!</v>
      </c>
      <c r="Z1274" s="136">
        <f t="shared" si="198"/>
        <v>25240</v>
      </c>
      <c r="AA1274" t="e">
        <f>SQRT(($U$6/2)^2-($U$6/2)^2*'(OLD) bottom seam length'!Z1274^2/($U$7/2)^2)</f>
        <v>#VALUE!</v>
      </c>
      <c r="AC1274" s="136">
        <f t="shared" si="199"/>
        <v>25240</v>
      </c>
      <c r="AD1274" t="e">
        <f>SQRT(($U$6/2)^2-($U$6/2)^2*'(OLD) bottom seam length'!AC1274^2/($U$7/2)^2)</f>
        <v>#VALUE!</v>
      </c>
    </row>
    <row r="1275" spans="2:30">
      <c r="B1275" s="136">
        <f t="shared" si="190"/>
        <v>25280</v>
      </c>
      <c r="C1275" t="e">
        <f>SQRT(($C$5/2)^2-($C$5/2)^2*'(OLD) bottom seam length'!B1275^2/($C$6/2)^2)</f>
        <v>#DIV/0!</v>
      </c>
      <c r="E1275" s="136">
        <f t="shared" si="191"/>
        <v>25280</v>
      </c>
      <c r="F1275" t="e">
        <f>SQRT(($C$5/2)^2-($C$5/2)^2*'(OLD) bottom seam length'!E1275^2/($C$6/2)^2)</f>
        <v>#DIV/0!</v>
      </c>
      <c r="H1275" s="136">
        <f t="shared" si="192"/>
        <v>25280</v>
      </c>
      <c r="I1275" t="e">
        <f>SQRT(($C$5/2)^2-($C$5/2)^2*'(OLD) bottom seam length'!H1275^2/($C$6/2)^2)</f>
        <v>#DIV/0!</v>
      </c>
      <c r="K1275" s="136">
        <f t="shared" si="193"/>
        <v>25280</v>
      </c>
      <c r="L1275" t="e">
        <f>SQRT(($C$5/2)^2-($C$5/2)^2*'(OLD) bottom seam length'!K1275^2/($C$6/2)^2)</f>
        <v>#DIV/0!</v>
      </c>
      <c r="O1275" s="136">
        <f t="shared" si="194"/>
        <v>25280</v>
      </c>
      <c r="P1275" t="b">
        <f t="shared" si="195"/>
        <v>0</v>
      </c>
      <c r="T1275" s="136">
        <f t="shared" si="196"/>
        <v>25260</v>
      </c>
      <c r="U1275" t="e">
        <f>SQRT(($U$6/2)^2-($U$6/2)^2*'(OLD) bottom seam length'!T1275^2/($U$7/2)^2)</f>
        <v>#VALUE!</v>
      </c>
      <c r="W1275" s="136">
        <f t="shared" si="197"/>
        <v>25260</v>
      </c>
      <c r="X1275" t="e">
        <f>SQRT(($U$6/2)^2-($U$6/2)^2*'(OLD) bottom seam length'!W1275^2/($U$7/2)^2)</f>
        <v>#VALUE!</v>
      </c>
      <c r="Z1275" s="136">
        <f t="shared" si="198"/>
        <v>25260</v>
      </c>
      <c r="AA1275" t="e">
        <f>SQRT(($U$6/2)^2-($U$6/2)^2*'(OLD) bottom seam length'!Z1275^2/($U$7/2)^2)</f>
        <v>#VALUE!</v>
      </c>
      <c r="AC1275" s="136">
        <f t="shared" si="199"/>
        <v>25260</v>
      </c>
      <c r="AD1275" t="e">
        <f>SQRT(($U$6/2)^2-($U$6/2)^2*'(OLD) bottom seam length'!AC1275^2/($U$7/2)^2)</f>
        <v>#VALUE!</v>
      </c>
    </row>
    <row r="1276" spans="2:30">
      <c r="B1276" s="136">
        <f t="shared" si="190"/>
        <v>25300</v>
      </c>
      <c r="C1276" t="e">
        <f>SQRT(($C$5/2)^2-($C$5/2)^2*'(OLD) bottom seam length'!B1276^2/($C$6/2)^2)</f>
        <v>#DIV/0!</v>
      </c>
      <c r="E1276" s="136">
        <f t="shared" si="191"/>
        <v>25300</v>
      </c>
      <c r="F1276" t="e">
        <f>SQRT(($C$5/2)^2-($C$5/2)^2*'(OLD) bottom seam length'!E1276^2/($C$6/2)^2)</f>
        <v>#DIV/0!</v>
      </c>
      <c r="H1276" s="136">
        <f t="shared" si="192"/>
        <v>25300</v>
      </c>
      <c r="I1276" t="e">
        <f>SQRT(($C$5/2)^2-($C$5/2)^2*'(OLD) bottom seam length'!H1276^2/($C$6/2)^2)</f>
        <v>#DIV/0!</v>
      </c>
      <c r="K1276" s="136">
        <f t="shared" si="193"/>
        <v>25300</v>
      </c>
      <c r="L1276" t="e">
        <f>SQRT(($C$5/2)^2-($C$5/2)^2*'(OLD) bottom seam length'!K1276^2/($C$6/2)^2)</f>
        <v>#DIV/0!</v>
      </c>
      <c r="O1276" s="136">
        <f t="shared" si="194"/>
        <v>25300</v>
      </c>
      <c r="P1276" t="b">
        <f t="shared" si="195"/>
        <v>0</v>
      </c>
      <c r="T1276" s="136">
        <f t="shared" si="196"/>
        <v>25280</v>
      </c>
      <c r="U1276" t="e">
        <f>SQRT(($U$6/2)^2-($U$6/2)^2*'(OLD) bottom seam length'!T1276^2/($U$7/2)^2)</f>
        <v>#VALUE!</v>
      </c>
      <c r="W1276" s="136">
        <f t="shared" si="197"/>
        <v>25280</v>
      </c>
      <c r="X1276" t="e">
        <f>SQRT(($U$6/2)^2-($U$6/2)^2*'(OLD) bottom seam length'!W1276^2/($U$7/2)^2)</f>
        <v>#VALUE!</v>
      </c>
      <c r="Z1276" s="136">
        <f t="shared" si="198"/>
        <v>25280</v>
      </c>
      <c r="AA1276" t="e">
        <f>SQRT(($U$6/2)^2-($U$6/2)^2*'(OLD) bottom seam length'!Z1276^2/($U$7/2)^2)</f>
        <v>#VALUE!</v>
      </c>
      <c r="AC1276" s="136">
        <f t="shared" si="199"/>
        <v>25280</v>
      </c>
      <c r="AD1276" t="e">
        <f>SQRT(($U$6/2)^2-($U$6/2)^2*'(OLD) bottom seam length'!AC1276^2/($U$7/2)^2)</f>
        <v>#VALUE!</v>
      </c>
    </row>
    <row r="1277" spans="2:30">
      <c r="B1277" s="136">
        <f t="shared" si="190"/>
        <v>25320</v>
      </c>
      <c r="C1277" t="e">
        <f>SQRT(($C$5/2)^2-($C$5/2)^2*'(OLD) bottom seam length'!B1277^2/($C$6/2)^2)</f>
        <v>#DIV/0!</v>
      </c>
      <c r="E1277" s="136">
        <f t="shared" si="191"/>
        <v>25320</v>
      </c>
      <c r="F1277" t="e">
        <f>SQRT(($C$5/2)^2-($C$5/2)^2*'(OLD) bottom seam length'!E1277^2/($C$6/2)^2)</f>
        <v>#DIV/0!</v>
      </c>
      <c r="H1277" s="136">
        <f t="shared" si="192"/>
        <v>25320</v>
      </c>
      <c r="I1277" t="e">
        <f>SQRT(($C$5/2)^2-($C$5/2)^2*'(OLD) bottom seam length'!H1277^2/($C$6/2)^2)</f>
        <v>#DIV/0!</v>
      </c>
      <c r="K1277" s="136">
        <f t="shared" si="193"/>
        <v>25320</v>
      </c>
      <c r="L1277" t="e">
        <f>SQRT(($C$5/2)^2-($C$5/2)^2*'(OLD) bottom seam length'!K1277^2/($C$6/2)^2)</f>
        <v>#DIV/0!</v>
      </c>
      <c r="O1277" s="136">
        <f t="shared" si="194"/>
        <v>25320</v>
      </c>
      <c r="P1277" t="b">
        <f t="shared" si="195"/>
        <v>0</v>
      </c>
      <c r="T1277" s="136">
        <f t="shared" si="196"/>
        <v>25300</v>
      </c>
      <c r="U1277" t="e">
        <f>SQRT(($U$6/2)^2-($U$6/2)^2*'(OLD) bottom seam length'!T1277^2/($U$7/2)^2)</f>
        <v>#VALUE!</v>
      </c>
      <c r="W1277" s="136">
        <f t="shared" si="197"/>
        <v>25300</v>
      </c>
      <c r="X1277" t="e">
        <f>SQRT(($U$6/2)^2-($U$6/2)^2*'(OLD) bottom seam length'!W1277^2/($U$7/2)^2)</f>
        <v>#VALUE!</v>
      </c>
      <c r="Z1277" s="136">
        <f t="shared" si="198"/>
        <v>25300</v>
      </c>
      <c r="AA1277" t="e">
        <f>SQRT(($U$6/2)^2-($U$6/2)^2*'(OLD) bottom seam length'!Z1277^2/($U$7/2)^2)</f>
        <v>#VALUE!</v>
      </c>
      <c r="AC1277" s="136">
        <f t="shared" si="199"/>
        <v>25300</v>
      </c>
      <c r="AD1277" t="e">
        <f>SQRT(($U$6/2)^2-($U$6/2)^2*'(OLD) bottom seam length'!AC1277^2/($U$7/2)^2)</f>
        <v>#VALUE!</v>
      </c>
    </row>
    <row r="1278" spans="2:30">
      <c r="B1278" s="136">
        <f t="shared" si="190"/>
        <v>25340</v>
      </c>
      <c r="C1278" t="e">
        <f>SQRT(($C$5/2)^2-($C$5/2)^2*'(OLD) bottom seam length'!B1278^2/($C$6/2)^2)</f>
        <v>#DIV/0!</v>
      </c>
      <c r="E1278" s="136">
        <f t="shared" si="191"/>
        <v>25340</v>
      </c>
      <c r="F1278" t="e">
        <f>SQRT(($C$5/2)^2-($C$5/2)^2*'(OLD) bottom seam length'!E1278^2/($C$6/2)^2)</f>
        <v>#DIV/0!</v>
      </c>
      <c r="H1278" s="136">
        <f t="shared" si="192"/>
        <v>25340</v>
      </c>
      <c r="I1278" t="e">
        <f>SQRT(($C$5/2)^2-($C$5/2)^2*'(OLD) bottom seam length'!H1278^2/($C$6/2)^2)</f>
        <v>#DIV/0!</v>
      </c>
      <c r="K1278" s="136">
        <f t="shared" si="193"/>
        <v>25340</v>
      </c>
      <c r="L1278" t="e">
        <f>SQRT(($C$5/2)^2-($C$5/2)^2*'(OLD) bottom seam length'!K1278^2/($C$6/2)^2)</f>
        <v>#DIV/0!</v>
      </c>
      <c r="O1278" s="136">
        <f t="shared" si="194"/>
        <v>25340</v>
      </c>
      <c r="P1278" t="b">
        <f t="shared" si="195"/>
        <v>0</v>
      </c>
      <c r="T1278" s="136">
        <f t="shared" si="196"/>
        <v>25320</v>
      </c>
      <c r="U1278" t="e">
        <f>SQRT(($U$6/2)^2-($U$6/2)^2*'(OLD) bottom seam length'!T1278^2/($U$7/2)^2)</f>
        <v>#VALUE!</v>
      </c>
      <c r="W1278" s="136">
        <f t="shared" si="197"/>
        <v>25320</v>
      </c>
      <c r="X1278" t="e">
        <f>SQRT(($U$6/2)^2-($U$6/2)^2*'(OLD) bottom seam length'!W1278^2/($U$7/2)^2)</f>
        <v>#VALUE!</v>
      </c>
      <c r="Z1278" s="136">
        <f t="shared" si="198"/>
        <v>25320</v>
      </c>
      <c r="AA1278" t="e">
        <f>SQRT(($U$6/2)^2-($U$6/2)^2*'(OLD) bottom seam length'!Z1278^2/($U$7/2)^2)</f>
        <v>#VALUE!</v>
      </c>
      <c r="AC1278" s="136">
        <f t="shared" si="199"/>
        <v>25320</v>
      </c>
      <c r="AD1278" t="e">
        <f>SQRT(($U$6/2)^2-($U$6/2)^2*'(OLD) bottom seam length'!AC1278^2/($U$7/2)^2)</f>
        <v>#VALUE!</v>
      </c>
    </row>
    <row r="1279" spans="2:30">
      <c r="B1279" s="136">
        <f t="shared" si="190"/>
        <v>25360</v>
      </c>
      <c r="C1279" t="e">
        <f>SQRT(($C$5/2)^2-($C$5/2)^2*'(OLD) bottom seam length'!B1279^2/($C$6/2)^2)</f>
        <v>#DIV/0!</v>
      </c>
      <c r="E1279" s="136">
        <f t="shared" si="191"/>
        <v>25360</v>
      </c>
      <c r="F1279" t="e">
        <f>SQRT(($C$5/2)^2-($C$5/2)^2*'(OLD) bottom seam length'!E1279^2/($C$6/2)^2)</f>
        <v>#DIV/0!</v>
      </c>
      <c r="H1279" s="136">
        <f t="shared" si="192"/>
        <v>25360</v>
      </c>
      <c r="I1279" t="e">
        <f>SQRT(($C$5/2)^2-($C$5/2)^2*'(OLD) bottom seam length'!H1279^2/($C$6/2)^2)</f>
        <v>#DIV/0!</v>
      </c>
      <c r="K1279" s="136">
        <f t="shared" si="193"/>
        <v>25360</v>
      </c>
      <c r="L1279" t="e">
        <f>SQRT(($C$5/2)^2-($C$5/2)^2*'(OLD) bottom seam length'!K1279^2/($C$6/2)^2)</f>
        <v>#DIV/0!</v>
      </c>
      <c r="O1279" s="136">
        <f t="shared" si="194"/>
        <v>25360</v>
      </c>
      <c r="P1279" t="b">
        <f t="shared" si="195"/>
        <v>0</v>
      </c>
      <c r="T1279" s="136">
        <f t="shared" si="196"/>
        <v>25340</v>
      </c>
      <c r="U1279" t="e">
        <f>SQRT(($U$6/2)^2-($U$6/2)^2*'(OLD) bottom seam length'!T1279^2/($U$7/2)^2)</f>
        <v>#VALUE!</v>
      </c>
      <c r="W1279" s="136">
        <f t="shared" si="197"/>
        <v>25340</v>
      </c>
      <c r="X1279" t="e">
        <f>SQRT(($U$6/2)^2-($U$6/2)^2*'(OLD) bottom seam length'!W1279^2/($U$7/2)^2)</f>
        <v>#VALUE!</v>
      </c>
      <c r="Z1279" s="136">
        <f t="shared" si="198"/>
        <v>25340</v>
      </c>
      <c r="AA1279" t="e">
        <f>SQRT(($U$6/2)^2-($U$6/2)^2*'(OLD) bottom seam length'!Z1279^2/($U$7/2)^2)</f>
        <v>#VALUE!</v>
      </c>
      <c r="AC1279" s="136">
        <f t="shared" si="199"/>
        <v>25340</v>
      </c>
      <c r="AD1279" t="e">
        <f>SQRT(($U$6/2)^2-($U$6/2)^2*'(OLD) bottom seam length'!AC1279^2/($U$7/2)^2)</f>
        <v>#VALUE!</v>
      </c>
    </row>
    <row r="1280" spans="2:30">
      <c r="B1280" s="136">
        <f t="shared" si="190"/>
        <v>25380</v>
      </c>
      <c r="C1280" t="e">
        <f>SQRT(($C$5/2)^2-($C$5/2)^2*'(OLD) bottom seam length'!B1280^2/($C$6/2)^2)</f>
        <v>#DIV/0!</v>
      </c>
      <c r="E1280" s="136">
        <f t="shared" si="191"/>
        <v>25380</v>
      </c>
      <c r="F1280" t="e">
        <f>SQRT(($C$5/2)^2-($C$5/2)^2*'(OLD) bottom seam length'!E1280^2/($C$6/2)^2)</f>
        <v>#DIV/0!</v>
      </c>
      <c r="H1280" s="136">
        <f t="shared" si="192"/>
        <v>25380</v>
      </c>
      <c r="I1280" t="e">
        <f>SQRT(($C$5/2)^2-($C$5/2)^2*'(OLD) bottom seam length'!H1280^2/($C$6/2)^2)</f>
        <v>#DIV/0!</v>
      </c>
      <c r="K1280" s="136">
        <f t="shared" si="193"/>
        <v>25380</v>
      </c>
      <c r="L1280" t="e">
        <f>SQRT(($C$5/2)^2-($C$5/2)^2*'(OLD) bottom seam length'!K1280^2/($C$6/2)^2)</f>
        <v>#DIV/0!</v>
      </c>
      <c r="O1280" s="136">
        <f t="shared" si="194"/>
        <v>25380</v>
      </c>
      <c r="P1280" t="b">
        <f t="shared" si="195"/>
        <v>0</v>
      </c>
      <c r="T1280" s="136">
        <f t="shared" si="196"/>
        <v>25360</v>
      </c>
      <c r="U1280" t="e">
        <f>SQRT(($U$6/2)^2-($U$6/2)^2*'(OLD) bottom seam length'!T1280^2/($U$7/2)^2)</f>
        <v>#VALUE!</v>
      </c>
      <c r="W1280" s="136">
        <f t="shared" si="197"/>
        <v>25360</v>
      </c>
      <c r="X1280" t="e">
        <f>SQRT(($U$6/2)^2-($U$6/2)^2*'(OLD) bottom seam length'!W1280^2/($U$7/2)^2)</f>
        <v>#VALUE!</v>
      </c>
      <c r="Z1280" s="136">
        <f t="shared" si="198"/>
        <v>25360</v>
      </c>
      <c r="AA1280" t="e">
        <f>SQRT(($U$6/2)^2-($U$6/2)^2*'(OLD) bottom seam length'!Z1280^2/($U$7/2)^2)</f>
        <v>#VALUE!</v>
      </c>
      <c r="AC1280" s="136">
        <f t="shared" si="199"/>
        <v>25360</v>
      </c>
      <c r="AD1280" t="e">
        <f>SQRT(($U$6/2)^2-($U$6/2)^2*'(OLD) bottom seam length'!AC1280^2/($U$7/2)^2)</f>
        <v>#VALUE!</v>
      </c>
    </row>
    <row r="1281" spans="2:30">
      <c r="B1281" s="136">
        <f t="shared" si="190"/>
        <v>25400</v>
      </c>
      <c r="C1281" t="e">
        <f>SQRT(($C$5/2)^2-($C$5/2)^2*'(OLD) bottom seam length'!B1281^2/($C$6/2)^2)</f>
        <v>#DIV/0!</v>
      </c>
      <c r="E1281" s="136">
        <f t="shared" si="191"/>
        <v>25400</v>
      </c>
      <c r="F1281" t="e">
        <f>SQRT(($C$5/2)^2-($C$5/2)^2*'(OLD) bottom seam length'!E1281^2/($C$6/2)^2)</f>
        <v>#DIV/0!</v>
      </c>
      <c r="H1281" s="136">
        <f t="shared" si="192"/>
        <v>25400</v>
      </c>
      <c r="I1281" t="e">
        <f>SQRT(($C$5/2)^2-($C$5/2)^2*'(OLD) bottom seam length'!H1281^2/($C$6/2)^2)</f>
        <v>#DIV/0!</v>
      </c>
      <c r="K1281" s="136">
        <f t="shared" si="193"/>
        <v>25400</v>
      </c>
      <c r="L1281" t="e">
        <f>SQRT(($C$5/2)^2-($C$5/2)^2*'(OLD) bottom seam length'!K1281^2/($C$6/2)^2)</f>
        <v>#DIV/0!</v>
      </c>
      <c r="O1281" s="136">
        <f t="shared" si="194"/>
        <v>25400</v>
      </c>
      <c r="P1281" t="b">
        <f t="shared" si="195"/>
        <v>0</v>
      </c>
      <c r="T1281" s="136">
        <f t="shared" si="196"/>
        <v>25380</v>
      </c>
      <c r="U1281" t="e">
        <f>SQRT(($U$6/2)^2-($U$6/2)^2*'(OLD) bottom seam length'!T1281^2/($U$7/2)^2)</f>
        <v>#VALUE!</v>
      </c>
      <c r="W1281" s="136">
        <f t="shared" si="197"/>
        <v>25380</v>
      </c>
      <c r="X1281" t="e">
        <f>SQRT(($U$6/2)^2-($U$6/2)^2*'(OLD) bottom seam length'!W1281^2/($U$7/2)^2)</f>
        <v>#VALUE!</v>
      </c>
      <c r="Z1281" s="136">
        <f t="shared" si="198"/>
        <v>25380</v>
      </c>
      <c r="AA1281" t="e">
        <f>SQRT(($U$6/2)^2-($U$6/2)^2*'(OLD) bottom seam length'!Z1281^2/($U$7/2)^2)</f>
        <v>#VALUE!</v>
      </c>
      <c r="AC1281" s="136">
        <f t="shared" si="199"/>
        <v>25380</v>
      </c>
      <c r="AD1281" t="e">
        <f>SQRT(($U$6/2)^2-($U$6/2)^2*'(OLD) bottom seam length'!AC1281^2/($U$7/2)^2)</f>
        <v>#VALUE!</v>
      </c>
    </row>
    <row r="1282" spans="2:30">
      <c r="B1282" s="136">
        <f t="shared" si="190"/>
        <v>25420</v>
      </c>
      <c r="C1282" t="e">
        <f>SQRT(($C$5/2)^2-($C$5/2)^2*'(OLD) bottom seam length'!B1282^2/($C$6/2)^2)</f>
        <v>#DIV/0!</v>
      </c>
      <c r="E1282" s="136">
        <f t="shared" si="191"/>
        <v>25420</v>
      </c>
      <c r="F1282" t="e">
        <f>SQRT(($C$5/2)^2-($C$5/2)^2*'(OLD) bottom seam length'!E1282^2/($C$6/2)^2)</f>
        <v>#DIV/0!</v>
      </c>
      <c r="H1282" s="136">
        <f t="shared" si="192"/>
        <v>25420</v>
      </c>
      <c r="I1282" t="e">
        <f>SQRT(($C$5/2)^2-($C$5/2)^2*'(OLD) bottom seam length'!H1282^2/($C$6/2)^2)</f>
        <v>#DIV/0!</v>
      </c>
      <c r="K1282" s="136">
        <f t="shared" si="193"/>
        <v>25420</v>
      </c>
      <c r="L1282" t="e">
        <f>SQRT(($C$5/2)^2-($C$5/2)^2*'(OLD) bottom seam length'!K1282^2/($C$6/2)^2)</f>
        <v>#DIV/0!</v>
      </c>
      <c r="O1282" s="136">
        <f t="shared" si="194"/>
        <v>25420</v>
      </c>
      <c r="P1282" t="b">
        <f t="shared" si="195"/>
        <v>0</v>
      </c>
      <c r="T1282" s="136">
        <f t="shared" si="196"/>
        <v>25400</v>
      </c>
      <c r="U1282" t="e">
        <f>SQRT(($U$6/2)^2-($U$6/2)^2*'(OLD) bottom seam length'!T1282^2/($U$7/2)^2)</f>
        <v>#VALUE!</v>
      </c>
      <c r="W1282" s="136">
        <f t="shared" si="197"/>
        <v>25400</v>
      </c>
      <c r="X1282" t="e">
        <f>SQRT(($U$6/2)^2-($U$6/2)^2*'(OLD) bottom seam length'!W1282^2/($U$7/2)^2)</f>
        <v>#VALUE!</v>
      </c>
      <c r="Z1282" s="136">
        <f t="shared" si="198"/>
        <v>25400</v>
      </c>
      <c r="AA1282" t="e">
        <f>SQRT(($U$6/2)^2-($U$6/2)^2*'(OLD) bottom seam length'!Z1282^2/($U$7/2)^2)</f>
        <v>#VALUE!</v>
      </c>
      <c r="AC1282" s="136">
        <f t="shared" si="199"/>
        <v>25400</v>
      </c>
      <c r="AD1282" t="e">
        <f>SQRT(($U$6/2)^2-($U$6/2)^2*'(OLD) bottom seam length'!AC1282^2/($U$7/2)^2)</f>
        <v>#VALUE!</v>
      </c>
    </row>
    <row r="1283" spans="2:30">
      <c r="B1283" s="136">
        <f t="shared" si="190"/>
        <v>25440</v>
      </c>
      <c r="C1283" t="e">
        <f>SQRT(($C$5/2)^2-($C$5/2)^2*'(OLD) bottom seam length'!B1283^2/($C$6/2)^2)</f>
        <v>#DIV/0!</v>
      </c>
      <c r="E1283" s="136">
        <f t="shared" si="191"/>
        <v>25440</v>
      </c>
      <c r="F1283" t="e">
        <f>SQRT(($C$5/2)^2-($C$5/2)^2*'(OLD) bottom seam length'!E1283^2/($C$6/2)^2)</f>
        <v>#DIV/0!</v>
      </c>
      <c r="H1283" s="136">
        <f t="shared" si="192"/>
        <v>25440</v>
      </c>
      <c r="I1283" t="e">
        <f>SQRT(($C$5/2)^2-($C$5/2)^2*'(OLD) bottom seam length'!H1283^2/($C$6/2)^2)</f>
        <v>#DIV/0!</v>
      </c>
      <c r="K1283" s="136">
        <f t="shared" si="193"/>
        <v>25440</v>
      </c>
      <c r="L1283" t="e">
        <f>SQRT(($C$5/2)^2-($C$5/2)^2*'(OLD) bottom seam length'!K1283^2/($C$6/2)^2)</f>
        <v>#DIV/0!</v>
      </c>
      <c r="O1283" s="136">
        <f t="shared" si="194"/>
        <v>25440</v>
      </c>
      <c r="P1283" t="b">
        <f t="shared" si="195"/>
        <v>0</v>
      </c>
      <c r="T1283" s="136">
        <f t="shared" si="196"/>
        <v>25420</v>
      </c>
      <c r="U1283" t="e">
        <f>SQRT(($U$6/2)^2-($U$6/2)^2*'(OLD) bottom seam length'!T1283^2/($U$7/2)^2)</f>
        <v>#VALUE!</v>
      </c>
      <c r="W1283" s="136">
        <f t="shared" si="197"/>
        <v>25420</v>
      </c>
      <c r="X1283" t="e">
        <f>SQRT(($U$6/2)^2-($U$6/2)^2*'(OLD) bottom seam length'!W1283^2/($U$7/2)^2)</f>
        <v>#VALUE!</v>
      </c>
      <c r="Z1283" s="136">
        <f t="shared" si="198"/>
        <v>25420</v>
      </c>
      <c r="AA1283" t="e">
        <f>SQRT(($U$6/2)^2-($U$6/2)^2*'(OLD) bottom seam length'!Z1283^2/($U$7/2)^2)</f>
        <v>#VALUE!</v>
      </c>
      <c r="AC1283" s="136">
        <f t="shared" si="199"/>
        <v>25420</v>
      </c>
      <c r="AD1283" t="e">
        <f>SQRT(($U$6/2)^2-($U$6/2)^2*'(OLD) bottom seam length'!AC1283^2/($U$7/2)^2)</f>
        <v>#VALUE!</v>
      </c>
    </row>
    <row r="1284" spans="2:30">
      <c r="B1284" s="136">
        <f t="shared" si="190"/>
        <v>25460</v>
      </c>
      <c r="C1284" t="e">
        <f>SQRT(($C$5/2)^2-($C$5/2)^2*'(OLD) bottom seam length'!B1284^2/($C$6/2)^2)</f>
        <v>#DIV/0!</v>
      </c>
      <c r="E1284" s="136">
        <f t="shared" si="191"/>
        <v>25460</v>
      </c>
      <c r="F1284" t="e">
        <f>SQRT(($C$5/2)^2-($C$5/2)^2*'(OLD) bottom seam length'!E1284^2/($C$6/2)^2)</f>
        <v>#DIV/0!</v>
      </c>
      <c r="H1284" s="136">
        <f t="shared" si="192"/>
        <v>25460</v>
      </c>
      <c r="I1284" t="e">
        <f>SQRT(($C$5/2)^2-($C$5/2)^2*'(OLD) bottom seam length'!H1284^2/($C$6/2)^2)</f>
        <v>#DIV/0!</v>
      </c>
      <c r="K1284" s="136">
        <f t="shared" si="193"/>
        <v>25460</v>
      </c>
      <c r="L1284" t="e">
        <f>SQRT(($C$5/2)^2-($C$5/2)^2*'(OLD) bottom seam length'!K1284^2/($C$6/2)^2)</f>
        <v>#DIV/0!</v>
      </c>
      <c r="O1284" s="136">
        <f t="shared" si="194"/>
        <v>25460</v>
      </c>
      <c r="P1284" t="b">
        <f t="shared" si="195"/>
        <v>0</v>
      </c>
      <c r="T1284" s="136">
        <f t="shared" si="196"/>
        <v>25440</v>
      </c>
      <c r="U1284" t="e">
        <f>SQRT(($U$6/2)^2-($U$6/2)^2*'(OLD) bottom seam length'!T1284^2/($U$7/2)^2)</f>
        <v>#VALUE!</v>
      </c>
      <c r="W1284" s="136">
        <f t="shared" si="197"/>
        <v>25440</v>
      </c>
      <c r="X1284" t="e">
        <f>SQRT(($U$6/2)^2-($U$6/2)^2*'(OLD) bottom seam length'!W1284^2/($U$7/2)^2)</f>
        <v>#VALUE!</v>
      </c>
      <c r="Z1284" s="136">
        <f t="shared" si="198"/>
        <v>25440</v>
      </c>
      <c r="AA1284" t="e">
        <f>SQRT(($U$6/2)^2-($U$6/2)^2*'(OLD) bottom seam length'!Z1284^2/($U$7/2)^2)</f>
        <v>#VALUE!</v>
      </c>
      <c r="AC1284" s="136">
        <f t="shared" si="199"/>
        <v>25440</v>
      </c>
      <c r="AD1284" t="e">
        <f>SQRT(($U$6/2)^2-($U$6/2)^2*'(OLD) bottom seam length'!AC1284^2/($U$7/2)^2)</f>
        <v>#VALUE!</v>
      </c>
    </row>
    <row r="1285" spans="2:30">
      <c r="B1285" s="136">
        <f t="shared" si="190"/>
        <v>25480</v>
      </c>
      <c r="C1285" t="e">
        <f>SQRT(($C$5/2)^2-($C$5/2)^2*'(OLD) bottom seam length'!B1285^2/($C$6/2)^2)</f>
        <v>#DIV/0!</v>
      </c>
      <c r="E1285" s="136">
        <f t="shared" si="191"/>
        <v>25480</v>
      </c>
      <c r="F1285" t="e">
        <f>SQRT(($C$5/2)^2-($C$5/2)^2*'(OLD) bottom seam length'!E1285^2/($C$6/2)^2)</f>
        <v>#DIV/0!</v>
      </c>
      <c r="H1285" s="136">
        <f t="shared" si="192"/>
        <v>25480</v>
      </c>
      <c r="I1285" t="e">
        <f>SQRT(($C$5/2)^2-($C$5/2)^2*'(OLD) bottom seam length'!H1285^2/($C$6/2)^2)</f>
        <v>#DIV/0!</v>
      </c>
      <c r="K1285" s="136">
        <f t="shared" si="193"/>
        <v>25480</v>
      </c>
      <c r="L1285" t="e">
        <f>SQRT(($C$5/2)^2-($C$5/2)^2*'(OLD) bottom seam length'!K1285^2/($C$6/2)^2)</f>
        <v>#DIV/0!</v>
      </c>
      <c r="O1285" s="136">
        <f t="shared" si="194"/>
        <v>25480</v>
      </c>
      <c r="P1285" t="b">
        <f t="shared" si="195"/>
        <v>0</v>
      </c>
      <c r="T1285" s="136">
        <f t="shared" si="196"/>
        <v>25460</v>
      </c>
      <c r="U1285" t="e">
        <f>SQRT(($U$6/2)^2-($U$6/2)^2*'(OLD) bottom seam length'!T1285^2/($U$7/2)^2)</f>
        <v>#VALUE!</v>
      </c>
      <c r="W1285" s="136">
        <f t="shared" si="197"/>
        <v>25460</v>
      </c>
      <c r="X1285" t="e">
        <f>SQRT(($U$6/2)^2-($U$6/2)^2*'(OLD) bottom seam length'!W1285^2/($U$7/2)^2)</f>
        <v>#VALUE!</v>
      </c>
      <c r="Z1285" s="136">
        <f t="shared" si="198"/>
        <v>25460</v>
      </c>
      <c r="AA1285" t="e">
        <f>SQRT(($U$6/2)^2-($U$6/2)^2*'(OLD) bottom seam length'!Z1285^2/($U$7/2)^2)</f>
        <v>#VALUE!</v>
      </c>
      <c r="AC1285" s="136">
        <f t="shared" si="199"/>
        <v>25460</v>
      </c>
      <c r="AD1285" t="e">
        <f>SQRT(($U$6/2)^2-($U$6/2)^2*'(OLD) bottom seam length'!AC1285^2/($U$7/2)^2)</f>
        <v>#VALUE!</v>
      </c>
    </row>
    <row r="1286" spans="2:30">
      <c r="B1286" s="136">
        <f t="shared" si="190"/>
        <v>25500</v>
      </c>
      <c r="C1286" t="e">
        <f>SQRT(($C$5/2)^2-($C$5/2)^2*'(OLD) bottom seam length'!B1286^2/($C$6/2)^2)</f>
        <v>#DIV/0!</v>
      </c>
      <c r="E1286" s="136">
        <f t="shared" si="191"/>
        <v>25500</v>
      </c>
      <c r="F1286" t="e">
        <f>SQRT(($C$5/2)^2-($C$5/2)^2*'(OLD) bottom seam length'!E1286^2/($C$6/2)^2)</f>
        <v>#DIV/0!</v>
      </c>
      <c r="H1286" s="136">
        <f t="shared" si="192"/>
        <v>25500</v>
      </c>
      <c r="I1286" t="e">
        <f>SQRT(($C$5/2)^2-($C$5/2)^2*'(OLD) bottom seam length'!H1286^2/($C$6/2)^2)</f>
        <v>#DIV/0!</v>
      </c>
      <c r="K1286" s="136">
        <f t="shared" si="193"/>
        <v>25500</v>
      </c>
      <c r="L1286" t="e">
        <f>SQRT(($C$5/2)^2-($C$5/2)^2*'(OLD) bottom seam length'!K1286^2/($C$6/2)^2)</f>
        <v>#DIV/0!</v>
      </c>
      <c r="O1286" s="136">
        <f t="shared" si="194"/>
        <v>25500</v>
      </c>
      <c r="P1286" t="b">
        <f t="shared" si="195"/>
        <v>0</v>
      </c>
      <c r="T1286" s="136">
        <f t="shared" si="196"/>
        <v>25480</v>
      </c>
      <c r="U1286" t="e">
        <f>SQRT(($U$6/2)^2-($U$6/2)^2*'(OLD) bottom seam length'!T1286^2/($U$7/2)^2)</f>
        <v>#VALUE!</v>
      </c>
      <c r="W1286" s="136">
        <f t="shared" si="197"/>
        <v>25480</v>
      </c>
      <c r="X1286" t="e">
        <f>SQRT(($U$6/2)^2-($U$6/2)^2*'(OLD) bottom seam length'!W1286^2/($U$7/2)^2)</f>
        <v>#VALUE!</v>
      </c>
      <c r="Z1286" s="136">
        <f t="shared" si="198"/>
        <v>25480</v>
      </c>
      <c r="AA1286" t="e">
        <f>SQRT(($U$6/2)^2-($U$6/2)^2*'(OLD) bottom seam length'!Z1286^2/($U$7/2)^2)</f>
        <v>#VALUE!</v>
      </c>
      <c r="AC1286" s="136">
        <f t="shared" si="199"/>
        <v>25480</v>
      </c>
      <c r="AD1286" t="e">
        <f>SQRT(($U$6/2)^2-($U$6/2)^2*'(OLD) bottom seam length'!AC1286^2/($U$7/2)^2)</f>
        <v>#VALUE!</v>
      </c>
    </row>
    <row r="1287" spans="2:30">
      <c r="B1287" s="136">
        <f t="shared" si="190"/>
        <v>25520</v>
      </c>
      <c r="C1287" t="e">
        <f>SQRT(($C$5/2)^2-($C$5/2)^2*'(OLD) bottom seam length'!B1287^2/($C$6/2)^2)</f>
        <v>#DIV/0!</v>
      </c>
      <c r="E1287" s="136">
        <f t="shared" si="191"/>
        <v>25520</v>
      </c>
      <c r="F1287" t="e">
        <f>SQRT(($C$5/2)^2-($C$5/2)^2*'(OLD) bottom seam length'!E1287^2/($C$6/2)^2)</f>
        <v>#DIV/0!</v>
      </c>
      <c r="H1287" s="136">
        <f t="shared" si="192"/>
        <v>25520</v>
      </c>
      <c r="I1287" t="e">
        <f>SQRT(($C$5/2)^2-($C$5/2)^2*'(OLD) bottom seam length'!H1287^2/($C$6/2)^2)</f>
        <v>#DIV/0!</v>
      </c>
      <c r="K1287" s="136">
        <f t="shared" si="193"/>
        <v>25520</v>
      </c>
      <c r="L1287" t="e">
        <f>SQRT(($C$5/2)^2-($C$5/2)^2*'(OLD) bottom seam length'!K1287^2/($C$6/2)^2)</f>
        <v>#DIV/0!</v>
      </c>
      <c r="O1287" s="136">
        <f t="shared" si="194"/>
        <v>25520</v>
      </c>
      <c r="P1287" t="b">
        <f t="shared" si="195"/>
        <v>0</v>
      </c>
      <c r="T1287" s="136">
        <f t="shared" si="196"/>
        <v>25500</v>
      </c>
      <c r="U1287" t="e">
        <f>SQRT(($U$6/2)^2-($U$6/2)^2*'(OLD) bottom seam length'!T1287^2/($U$7/2)^2)</f>
        <v>#VALUE!</v>
      </c>
      <c r="W1287" s="136">
        <f t="shared" si="197"/>
        <v>25500</v>
      </c>
      <c r="X1287" t="e">
        <f>SQRT(($U$6/2)^2-($U$6/2)^2*'(OLD) bottom seam length'!W1287^2/($U$7/2)^2)</f>
        <v>#VALUE!</v>
      </c>
      <c r="Z1287" s="136">
        <f t="shared" si="198"/>
        <v>25500</v>
      </c>
      <c r="AA1287" t="e">
        <f>SQRT(($U$6/2)^2-($U$6/2)^2*'(OLD) bottom seam length'!Z1287^2/($U$7/2)^2)</f>
        <v>#VALUE!</v>
      </c>
      <c r="AC1287" s="136">
        <f t="shared" si="199"/>
        <v>25500</v>
      </c>
      <c r="AD1287" t="e">
        <f>SQRT(($U$6/2)^2-($U$6/2)^2*'(OLD) bottom seam length'!AC1287^2/($U$7/2)^2)</f>
        <v>#VALUE!</v>
      </c>
    </row>
    <row r="1288" spans="2:30">
      <c r="B1288" s="136">
        <f t="shared" si="190"/>
        <v>25540</v>
      </c>
      <c r="C1288" t="e">
        <f>SQRT(($C$5/2)^2-($C$5/2)^2*'(OLD) bottom seam length'!B1288^2/($C$6/2)^2)</f>
        <v>#DIV/0!</v>
      </c>
      <c r="E1288" s="136">
        <f t="shared" si="191"/>
        <v>25540</v>
      </c>
      <c r="F1288" t="e">
        <f>SQRT(($C$5/2)^2-($C$5/2)^2*'(OLD) bottom seam length'!E1288^2/($C$6/2)^2)</f>
        <v>#DIV/0!</v>
      </c>
      <c r="H1288" s="136">
        <f t="shared" si="192"/>
        <v>25540</v>
      </c>
      <c r="I1288" t="e">
        <f>SQRT(($C$5/2)^2-($C$5/2)^2*'(OLD) bottom seam length'!H1288^2/($C$6/2)^2)</f>
        <v>#DIV/0!</v>
      </c>
      <c r="K1288" s="136">
        <f t="shared" si="193"/>
        <v>25540</v>
      </c>
      <c r="L1288" t="e">
        <f>SQRT(($C$5/2)^2-($C$5/2)^2*'(OLD) bottom seam length'!K1288^2/($C$6/2)^2)</f>
        <v>#DIV/0!</v>
      </c>
      <c r="O1288" s="136">
        <f t="shared" si="194"/>
        <v>25540</v>
      </c>
      <c r="P1288" t="b">
        <f t="shared" si="195"/>
        <v>0</v>
      </c>
      <c r="T1288" s="136">
        <f t="shared" si="196"/>
        <v>25520</v>
      </c>
      <c r="U1288" t="e">
        <f>SQRT(($U$6/2)^2-($U$6/2)^2*'(OLD) bottom seam length'!T1288^2/($U$7/2)^2)</f>
        <v>#VALUE!</v>
      </c>
      <c r="W1288" s="136">
        <f t="shared" si="197"/>
        <v>25520</v>
      </c>
      <c r="X1288" t="e">
        <f>SQRT(($U$6/2)^2-($U$6/2)^2*'(OLD) bottom seam length'!W1288^2/($U$7/2)^2)</f>
        <v>#VALUE!</v>
      </c>
      <c r="Z1288" s="136">
        <f t="shared" si="198"/>
        <v>25520</v>
      </c>
      <c r="AA1288" t="e">
        <f>SQRT(($U$6/2)^2-($U$6/2)^2*'(OLD) bottom seam length'!Z1288^2/($U$7/2)^2)</f>
        <v>#VALUE!</v>
      </c>
      <c r="AC1288" s="136">
        <f t="shared" si="199"/>
        <v>25520</v>
      </c>
      <c r="AD1288" t="e">
        <f>SQRT(($U$6/2)^2-($U$6/2)^2*'(OLD) bottom seam length'!AC1288^2/($U$7/2)^2)</f>
        <v>#VALUE!</v>
      </c>
    </row>
    <row r="1289" spans="2:30">
      <c r="B1289" s="136">
        <f t="shared" si="190"/>
        <v>25560</v>
      </c>
      <c r="C1289" t="e">
        <f>SQRT(($C$5/2)^2-($C$5/2)^2*'(OLD) bottom seam length'!B1289^2/($C$6/2)^2)</f>
        <v>#DIV/0!</v>
      </c>
      <c r="E1289" s="136">
        <f t="shared" si="191"/>
        <v>25560</v>
      </c>
      <c r="F1289" t="e">
        <f>SQRT(($C$5/2)^2-($C$5/2)^2*'(OLD) bottom seam length'!E1289^2/($C$6/2)^2)</f>
        <v>#DIV/0!</v>
      </c>
      <c r="H1289" s="136">
        <f t="shared" si="192"/>
        <v>25560</v>
      </c>
      <c r="I1289" t="e">
        <f>SQRT(($C$5/2)^2-($C$5/2)^2*'(OLD) bottom seam length'!H1289^2/($C$6/2)^2)</f>
        <v>#DIV/0!</v>
      </c>
      <c r="K1289" s="136">
        <f t="shared" si="193"/>
        <v>25560</v>
      </c>
      <c r="L1289" t="e">
        <f>SQRT(($C$5/2)^2-($C$5/2)^2*'(OLD) bottom seam length'!K1289^2/($C$6/2)^2)</f>
        <v>#DIV/0!</v>
      </c>
      <c r="O1289" s="136">
        <f t="shared" si="194"/>
        <v>25560</v>
      </c>
      <c r="P1289" t="b">
        <f t="shared" si="195"/>
        <v>0</v>
      </c>
      <c r="T1289" s="136">
        <f t="shared" si="196"/>
        <v>25540</v>
      </c>
      <c r="U1289" t="e">
        <f>SQRT(($U$6/2)^2-($U$6/2)^2*'(OLD) bottom seam length'!T1289^2/($U$7/2)^2)</f>
        <v>#VALUE!</v>
      </c>
      <c r="W1289" s="136">
        <f t="shared" si="197"/>
        <v>25540</v>
      </c>
      <c r="X1289" t="e">
        <f>SQRT(($U$6/2)^2-($U$6/2)^2*'(OLD) bottom seam length'!W1289^2/($U$7/2)^2)</f>
        <v>#VALUE!</v>
      </c>
      <c r="Z1289" s="136">
        <f t="shared" si="198"/>
        <v>25540</v>
      </c>
      <c r="AA1289" t="e">
        <f>SQRT(($U$6/2)^2-($U$6/2)^2*'(OLD) bottom seam length'!Z1289^2/($U$7/2)^2)</f>
        <v>#VALUE!</v>
      </c>
      <c r="AC1289" s="136">
        <f t="shared" si="199"/>
        <v>25540</v>
      </c>
      <c r="AD1289" t="e">
        <f>SQRT(($U$6/2)^2-($U$6/2)^2*'(OLD) bottom seam length'!AC1289^2/($U$7/2)^2)</f>
        <v>#VALUE!</v>
      </c>
    </row>
    <row r="1290" spans="2:30">
      <c r="B1290" s="136">
        <f t="shared" si="190"/>
        <v>25580</v>
      </c>
      <c r="C1290" t="e">
        <f>SQRT(($C$5/2)^2-($C$5/2)^2*'(OLD) bottom seam length'!B1290^2/($C$6/2)^2)</f>
        <v>#DIV/0!</v>
      </c>
      <c r="E1290" s="136">
        <f t="shared" si="191"/>
        <v>25580</v>
      </c>
      <c r="F1290" t="e">
        <f>SQRT(($C$5/2)^2-($C$5/2)^2*'(OLD) bottom seam length'!E1290^2/($C$6/2)^2)</f>
        <v>#DIV/0!</v>
      </c>
      <c r="H1290" s="136">
        <f t="shared" si="192"/>
        <v>25580</v>
      </c>
      <c r="I1290" t="e">
        <f>SQRT(($C$5/2)^2-($C$5/2)^2*'(OLD) bottom seam length'!H1290^2/($C$6/2)^2)</f>
        <v>#DIV/0!</v>
      </c>
      <c r="K1290" s="136">
        <f t="shared" si="193"/>
        <v>25580</v>
      </c>
      <c r="L1290" t="e">
        <f>SQRT(($C$5/2)^2-($C$5/2)^2*'(OLD) bottom seam length'!K1290^2/($C$6/2)^2)</f>
        <v>#DIV/0!</v>
      </c>
      <c r="O1290" s="136">
        <f t="shared" si="194"/>
        <v>25580</v>
      </c>
      <c r="P1290" t="b">
        <f t="shared" si="195"/>
        <v>0</v>
      </c>
      <c r="T1290" s="136">
        <f t="shared" si="196"/>
        <v>25560</v>
      </c>
      <c r="U1290" t="e">
        <f>SQRT(($U$6/2)^2-($U$6/2)^2*'(OLD) bottom seam length'!T1290^2/($U$7/2)^2)</f>
        <v>#VALUE!</v>
      </c>
      <c r="W1290" s="136">
        <f t="shared" si="197"/>
        <v>25560</v>
      </c>
      <c r="X1290" t="e">
        <f>SQRT(($U$6/2)^2-($U$6/2)^2*'(OLD) bottom seam length'!W1290^2/($U$7/2)^2)</f>
        <v>#VALUE!</v>
      </c>
      <c r="Z1290" s="136">
        <f t="shared" si="198"/>
        <v>25560</v>
      </c>
      <c r="AA1290" t="e">
        <f>SQRT(($U$6/2)^2-($U$6/2)^2*'(OLD) bottom seam length'!Z1290^2/($U$7/2)^2)</f>
        <v>#VALUE!</v>
      </c>
      <c r="AC1290" s="136">
        <f t="shared" si="199"/>
        <v>25560</v>
      </c>
      <c r="AD1290" t="e">
        <f>SQRT(($U$6/2)^2-($U$6/2)^2*'(OLD) bottom seam length'!AC1290^2/($U$7/2)^2)</f>
        <v>#VALUE!</v>
      </c>
    </row>
    <row r="1291" spans="2:30">
      <c r="B1291" s="136">
        <f t="shared" si="190"/>
        <v>25600</v>
      </c>
      <c r="C1291" t="e">
        <f>SQRT(($C$5/2)^2-($C$5/2)^2*'(OLD) bottom seam length'!B1291^2/($C$6/2)^2)</f>
        <v>#DIV/0!</v>
      </c>
      <c r="E1291" s="136">
        <f t="shared" si="191"/>
        <v>25600</v>
      </c>
      <c r="F1291" t="e">
        <f>SQRT(($C$5/2)^2-($C$5/2)^2*'(OLD) bottom seam length'!E1291^2/($C$6/2)^2)</f>
        <v>#DIV/0!</v>
      </c>
      <c r="H1291" s="136">
        <f t="shared" si="192"/>
        <v>25600</v>
      </c>
      <c r="I1291" t="e">
        <f>SQRT(($C$5/2)^2-($C$5/2)^2*'(OLD) bottom seam length'!H1291^2/($C$6/2)^2)</f>
        <v>#DIV/0!</v>
      </c>
      <c r="K1291" s="136">
        <f t="shared" si="193"/>
        <v>25600</v>
      </c>
      <c r="L1291" t="e">
        <f>SQRT(($C$5/2)^2-($C$5/2)^2*'(OLD) bottom seam length'!K1291^2/($C$6/2)^2)</f>
        <v>#DIV/0!</v>
      </c>
      <c r="O1291" s="136">
        <f t="shared" si="194"/>
        <v>25600</v>
      </c>
      <c r="P1291" t="b">
        <f t="shared" si="195"/>
        <v>0</v>
      </c>
      <c r="T1291" s="136">
        <f t="shared" si="196"/>
        <v>25580</v>
      </c>
      <c r="U1291" t="e">
        <f>SQRT(($U$6/2)^2-($U$6/2)^2*'(OLD) bottom seam length'!T1291^2/($U$7/2)^2)</f>
        <v>#VALUE!</v>
      </c>
      <c r="W1291" s="136">
        <f t="shared" si="197"/>
        <v>25580</v>
      </c>
      <c r="X1291" t="e">
        <f>SQRT(($U$6/2)^2-($U$6/2)^2*'(OLD) bottom seam length'!W1291^2/($U$7/2)^2)</f>
        <v>#VALUE!</v>
      </c>
      <c r="Z1291" s="136">
        <f t="shared" si="198"/>
        <v>25580</v>
      </c>
      <c r="AA1291" t="e">
        <f>SQRT(($U$6/2)^2-($U$6/2)^2*'(OLD) bottom seam length'!Z1291^2/($U$7/2)^2)</f>
        <v>#VALUE!</v>
      </c>
      <c r="AC1291" s="136">
        <f t="shared" si="199"/>
        <v>25580</v>
      </c>
      <c r="AD1291" t="e">
        <f>SQRT(($U$6/2)^2-($U$6/2)^2*'(OLD) bottom seam length'!AC1291^2/($U$7/2)^2)</f>
        <v>#VALUE!</v>
      </c>
    </row>
    <row r="1292" spans="2:30">
      <c r="B1292" s="136">
        <f t="shared" ref="B1292:B1355" si="200">B1291+$C$7</f>
        <v>25620</v>
      </c>
      <c r="C1292" t="e">
        <f>SQRT(($C$5/2)^2-($C$5/2)^2*'(OLD) bottom seam length'!B1292^2/($C$6/2)^2)</f>
        <v>#DIV/0!</v>
      </c>
      <c r="E1292" s="136">
        <f t="shared" ref="E1292:E1355" si="201">E1291+$C$7</f>
        <v>25620</v>
      </c>
      <c r="F1292" t="e">
        <f>SQRT(($C$5/2)^2-($C$5/2)^2*'(OLD) bottom seam length'!E1292^2/($C$6/2)^2)</f>
        <v>#DIV/0!</v>
      </c>
      <c r="H1292" s="136">
        <f t="shared" ref="H1292:H1355" si="202">H1291+$C$7</f>
        <v>25620</v>
      </c>
      <c r="I1292" t="e">
        <f>SQRT(($C$5/2)^2-($C$5/2)^2*'(OLD) bottom seam length'!H1292^2/($C$6/2)^2)</f>
        <v>#DIV/0!</v>
      </c>
      <c r="K1292" s="136">
        <f t="shared" ref="K1292:K1355" si="203">K1291+$C$7</f>
        <v>25620</v>
      </c>
      <c r="L1292" t="e">
        <f>SQRT(($C$5/2)^2-($C$5/2)^2*'(OLD) bottom seam length'!K1292^2/($C$6/2)^2)</f>
        <v>#DIV/0!</v>
      </c>
      <c r="O1292" s="136">
        <f t="shared" ref="O1292:O1355" si="204">O1291+$C$7</f>
        <v>25620</v>
      </c>
      <c r="P1292" t="b">
        <f t="shared" ref="P1292:P1355" si="205">IF(O1292&lt;=$P$6,$P$5)</f>
        <v>0</v>
      </c>
      <c r="T1292" s="136">
        <f t="shared" si="196"/>
        <v>25600</v>
      </c>
      <c r="U1292" t="e">
        <f>SQRT(($U$6/2)^2-($U$6/2)^2*'(OLD) bottom seam length'!T1292^2/($U$7/2)^2)</f>
        <v>#VALUE!</v>
      </c>
      <c r="W1292" s="136">
        <f t="shared" si="197"/>
        <v>25600</v>
      </c>
      <c r="X1292" t="e">
        <f>SQRT(($U$6/2)^2-($U$6/2)^2*'(OLD) bottom seam length'!W1292^2/($U$7/2)^2)</f>
        <v>#VALUE!</v>
      </c>
      <c r="Z1292" s="136">
        <f t="shared" si="198"/>
        <v>25600</v>
      </c>
      <c r="AA1292" t="e">
        <f>SQRT(($U$6/2)^2-($U$6/2)^2*'(OLD) bottom seam length'!Z1292^2/($U$7/2)^2)</f>
        <v>#VALUE!</v>
      </c>
      <c r="AC1292" s="136">
        <f t="shared" si="199"/>
        <v>25600</v>
      </c>
      <c r="AD1292" t="e">
        <f>SQRT(($U$6/2)^2-($U$6/2)^2*'(OLD) bottom seam length'!AC1292^2/($U$7/2)^2)</f>
        <v>#VALUE!</v>
      </c>
    </row>
    <row r="1293" spans="2:30">
      <c r="B1293" s="136">
        <f t="shared" si="200"/>
        <v>25640</v>
      </c>
      <c r="C1293" t="e">
        <f>SQRT(($C$5/2)^2-($C$5/2)^2*'(OLD) bottom seam length'!B1293^2/($C$6/2)^2)</f>
        <v>#DIV/0!</v>
      </c>
      <c r="E1293" s="136">
        <f t="shared" si="201"/>
        <v>25640</v>
      </c>
      <c r="F1293" t="e">
        <f>SQRT(($C$5/2)^2-($C$5/2)^2*'(OLD) bottom seam length'!E1293^2/($C$6/2)^2)</f>
        <v>#DIV/0!</v>
      </c>
      <c r="H1293" s="136">
        <f t="shared" si="202"/>
        <v>25640</v>
      </c>
      <c r="I1293" t="e">
        <f>SQRT(($C$5/2)^2-($C$5/2)^2*'(OLD) bottom seam length'!H1293^2/($C$6/2)^2)</f>
        <v>#DIV/0!</v>
      </c>
      <c r="K1293" s="136">
        <f t="shared" si="203"/>
        <v>25640</v>
      </c>
      <c r="L1293" t="e">
        <f>SQRT(($C$5/2)^2-($C$5/2)^2*'(OLD) bottom seam length'!K1293^2/($C$6/2)^2)</f>
        <v>#DIV/0!</v>
      </c>
      <c r="O1293" s="136">
        <f t="shared" si="204"/>
        <v>25640</v>
      </c>
      <c r="P1293" t="b">
        <f t="shared" si="205"/>
        <v>0</v>
      </c>
      <c r="T1293" s="136">
        <f t="shared" ref="T1293:T1356" si="206">T1292+$C$7</f>
        <v>25620</v>
      </c>
      <c r="U1293" t="e">
        <f>SQRT(($U$6/2)^2-($U$6/2)^2*'(OLD) bottom seam length'!T1293^2/($U$7/2)^2)</f>
        <v>#VALUE!</v>
      </c>
      <c r="W1293" s="136">
        <f t="shared" ref="W1293:W1356" si="207">W1292+$C$7</f>
        <v>25620</v>
      </c>
      <c r="X1293" t="e">
        <f>SQRT(($U$6/2)^2-($U$6/2)^2*'(OLD) bottom seam length'!W1293^2/($U$7/2)^2)</f>
        <v>#VALUE!</v>
      </c>
      <c r="Z1293" s="136">
        <f t="shared" ref="Z1293:Z1356" si="208">Z1292+$C$7</f>
        <v>25620</v>
      </c>
      <c r="AA1293" t="e">
        <f>SQRT(($U$6/2)^2-($U$6/2)^2*'(OLD) bottom seam length'!Z1293^2/($U$7/2)^2)</f>
        <v>#VALUE!</v>
      </c>
      <c r="AC1293" s="136">
        <f t="shared" ref="AC1293:AC1356" si="209">AC1292+$C$7</f>
        <v>25620</v>
      </c>
      <c r="AD1293" t="e">
        <f>SQRT(($U$6/2)^2-($U$6/2)^2*'(OLD) bottom seam length'!AC1293^2/($U$7/2)^2)</f>
        <v>#VALUE!</v>
      </c>
    </row>
    <row r="1294" spans="2:30">
      <c r="B1294" s="136">
        <f t="shared" si="200"/>
        <v>25660</v>
      </c>
      <c r="C1294" t="e">
        <f>SQRT(($C$5/2)^2-($C$5/2)^2*'(OLD) bottom seam length'!B1294^2/($C$6/2)^2)</f>
        <v>#DIV/0!</v>
      </c>
      <c r="E1294" s="136">
        <f t="shared" si="201"/>
        <v>25660</v>
      </c>
      <c r="F1294" t="e">
        <f>SQRT(($C$5/2)^2-($C$5/2)^2*'(OLD) bottom seam length'!E1294^2/($C$6/2)^2)</f>
        <v>#DIV/0!</v>
      </c>
      <c r="H1294" s="136">
        <f t="shared" si="202"/>
        <v>25660</v>
      </c>
      <c r="I1294" t="e">
        <f>SQRT(($C$5/2)^2-($C$5/2)^2*'(OLD) bottom seam length'!H1294^2/($C$6/2)^2)</f>
        <v>#DIV/0!</v>
      </c>
      <c r="K1294" s="136">
        <f t="shared" si="203"/>
        <v>25660</v>
      </c>
      <c r="L1294" t="e">
        <f>SQRT(($C$5/2)^2-($C$5/2)^2*'(OLD) bottom seam length'!K1294^2/($C$6/2)^2)</f>
        <v>#DIV/0!</v>
      </c>
      <c r="O1294" s="136">
        <f t="shared" si="204"/>
        <v>25660</v>
      </c>
      <c r="P1294" t="b">
        <f t="shared" si="205"/>
        <v>0</v>
      </c>
      <c r="T1294" s="136">
        <f t="shared" si="206"/>
        <v>25640</v>
      </c>
      <c r="U1294" t="e">
        <f>SQRT(($U$6/2)^2-($U$6/2)^2*'(OLD) bottom seam length'!T1294^2/($U$7/2)^2)</f>
        <v>#VALUE!</v>
      </c>
      <c r="W1294" s="136">
        <f t="shared" si="207"/>
        <v>25640</v>
      </c>
      <c r="X1294" t="e">
        <f>SQRT(($U$6/2)^2-($U$6/2)^2*'(OLD) bottom seam length'!W1294^2/($U$7/2)^2)</f>
        <v>#VALUE!</v>
      </c>
      <c r="Z1294" s="136">
        <f t="shared" si="208"/>
        <v>25640</v>
      </c>
      <c r="AA1294" t="e">
        <f>SQRT(($U$6/2)^2-($U$6/2)^2*'(OLD) bottom seam length'!Z1294^2/($U$7/2)^2)</f>
        <v>#VALUE!</v>
      </c>
      <c r="AC1294" s="136">
        <f t="shared" si="209"/>
        <v>25640</v>
      </c>
      <c r="AD1294" t="e">
        <f>SQRT(($U$6/2)^2-($U$6/2)^2*'(OLD) bottom seam length'!AC1294^2/($U$7/2)^2)</f>
        <v>#VALUE!</v>
      </c>
    </row>
    <row r="1295" spans="2:30">
      <c r="B1295" s="136">
        <f t="shared" si="200"/>
        <v>25680</v>
      </c>
      <c r="C1295" t="e">
        <f>SQRT(($C$5/2)^2-($C$5/2)^2*'(OLD) bottom seam length'!B1295^2/($C$6/2)^2)</f>
        <v>#DIV/0!</v>
      </c>
      <c r="E1295" s="136">
        <f t="shared" si="201"/>
        <v>25680</v>
      </c>
      <c r="F1295" t="e">
        <f>SQRT(($C$5/2)^2-($C$5/2)^2*'(OLD) bottom seam length'!E1295^2/($C$6/2)^2)</f>
        <v>#DIV/0!</v>
      </c>
      <c r="H1295" s="136">
        <f t="shared" si="202"/>
        <v>25680</v>
      </c>
      <c r="I1295" t="e">
        <f>SQRT(($C$5/2)^2-($C$5/2)^2*'(OLD) bottom seam length'!H1295^2/($C$6/2)^2)</f>
        <v>#DIV/0!</v>
      </c>
      <c r="K1295" s="136">
        <f t="shared" si="203"/>
        <v>25680</v>
      </c>
      <c r="L1295" t="e">
        <f>SQRT(($C$5/2)^2-($C$5/2)^2*'(OLD) bottom seam length'!K1295^2/($C$6/2)^2)</f>
        <v>#DIV/0!</v>
      </c>
      <c r="O1295" s="136">
        <f t="shared" si="204"/>
        <v>25680</v>
      </c>
      <c r="P1295" t="b">
        <f t="shared" si="205"/>
        <v>0</v>
      </c>
      <c r="T1295" s="136">
        <f t="shared" si="206"/>
        <v>25660</v>
      </c>
      <c r="U1295" t="e">
        <f>SQRT(($U$6/2)^2-($U$6/2)^2*'(OLD) bottom seam length'!T1295^2/($U$7/2)^2)</f>
        <v>#VALUE!</v>
      </c>
      <c r="W1295" s="136">
        <f t="shared" si="207"/>
        <v>25660</v>
      </c>
      <c r="X1295" t="e">
        <f>SQRT(($U$6/2)^2-($U$6/2)^2*'(OLD) bottom seam length'!W1295^2/($U$7/2)^2)</f>
        <v>#VALUE!</v>
      </c>
      <c r="Z1295" s="136">
        <f t="shared" si="208"/>
        <v>25660</v>
      </c>
      <c r="AA1295" t="e">
        <f>SQRT(($U$6/2)^2-($U$6/2)^2*'(OLD) bottom seam length'!Z1295^2/($U$7/2)^2)</f>
        <v>#VALUE!</v>
      </c>
      <c r="AC1295" s="136">
        <f t="shared" si="209"/>
        <v>25660</v>
      </c>
      <c r="AD1295" t="e">
        <f>SQRT(($U$6/2)^2-($U$6/2)^2*'(OLD) bottom seam length'!AC1295^2/($U$7/2)^2)</f>
        <v>#VALUE!</v>
      </c>
    </row>
    <row r="1296" spans="2:30">
      <c r="B1296" s="136">
        <f t="shared" si="200"/>
        <v>25700</v>
      </c>
      <c r="C1296" t="e">
        <f>SQRT(($C$5/2)^2-($C$5/2)^2*'(OLD) bottom seam length'!B1296^2/($C$6/2)^2)</f>
        <v>#DIV/0!</v>
      </c>
      <c r="E1296" s="136">
        <f t="shared" si="201"/>
        <v>25700</v>
      </c>
      <c r="F1296" t="e">
        <f>SQRT(($C$5/2)^2-($C$5/2)^2*'(OLD) bottom seam length'!E1296^2/($C$6/2)^2)</f>
        <v>#DIV/0!</v>
      </c>
      <c r="H1296" s="136">
        <f t="shared" si="202"/>
        <v>25700</v>
      </c>
      <c r="I1296" t="e">
        <f>SQRT(($C$5/2)^2-($C$5/2)^2*'(OLD) bottom seam length'!H1296^2/($C$6/2)^2)</f>
        <v>#DIV/0!</v>
      </c>
      <c r="K1296" s="136">
        <f t="shared" si="203"/>
        <v>25700</v>
      </c>
      <c r="L1296" t="e">
        <f>SQRT(($C$5/2)^2-($C$5/2)^2*'(OLD) bottom seam length'!K1296^2/($C$6/2)^2)</f>
        <v>#DIV/0!</v>
      </c>
      <c r="O1296" s="136">
        <f t="shared" si="204"/>
        <v>25700</v>
      </c>
      <c r="P1296" t="b">
        <f t="shared" si="205"/>
        <v>0</v>
      </c>
      <c r="T1296" s="136">
        <f t="shared" si="206"/>
        <v>25680</v>
      </c>
      <c r="U1296" t="e">
        <f>SQRT(($U$6/2)^2-($U$6/2)^2*'(OLD) bottom seam length'!T1296^2/($U$7/2)^2)</f>
        <v>#VALUE!</v>
      </c>
      <c r="W1296" s="136">
        <f t="shared" si="207"/>
        <v>25680</v>
      </c>
      <c r="X1296" t="e">
        <f>SQRT(($U$6/2)^2-($U$6/2)^2*'(OLD) bottom seam length'!W1296^2/($U$7/2)^2)</f>
        <v>#VALUE!</v>
      </c>
      <c r="Z1296" s="136">
        <f t="shared" si="208"/>
        <v>25680</v>
      </c>
      <c r="AA1296" t="e">
        <f>SQRT(($U$6/2)^2-($U$6/2)^2*'(OLD) bottom seam length'!Z1296^2/($U$7/2)^2)</f>
        <v>#VALUE!</v>
      </c>
      <c r="AC1296" s="136">
        <f t="shared" si="209"/>
        <v>25680</v>
      </c>
      <c r="AD1296" t="e">
        <f>SQRT(($U$6/2)^2-($U$6/2)^2*'(OLD) bottom seam length'!AC1296^2/($U$7/2)^2)</f>
        <v>#VALUE!</v>
      </c>
    </row>
    <row r="1297" spans="2:30">
      <c r="B1297" s="136">
        <f t="shared" si="200"/>
        <v>25720</v>
      </c>
      <c r="C1297" t="e">
        <f>SQRT(($C$5/2)^2-($C$5/2)^2*'(OLD) bottom seam length'!B1297^2/($C$6/2)^2)</f>
        <v>#DIV/0!</v>
      </c>
      <c r="E1297" s="136">
        <f t="shared" si="201"/>
        <v>25720</v>
      </c>
      <c r="F1297" t="e">
        <f>SQRT(($C$5/2)^2-($C$5/2)^2*'(OLD) bottom seam length'!E1297^2/($C$6/2)^2)</f>
        <v>#DIV/0!</v>
      </c>
      <c r="H1297" s="136">
        <f t="shared" si="202"/>
        <v>25720</v>
      </c>
      <c r="I1297" t="e">
        <f>SQRT(($C$5/2)^2-($C$5/2)^2*'(OLD) bottom seam length'!H1297^2/($C$6/2)^2)</f>
        <v>#DIV/0!</v>
      </c>
      <c r="K1297" s="136">
        <f t="shared" si="203"/>
        <v>25720</v>
      </c>
      <c r="L1297" t="e">
        <f>SQRT(($C$5/2)^2-($C$5/2)^2*'(OLD) bottom seam length'!K1297^2/($C$6/2)^2)</f>
        <v>#DIV/0!</v>
      </c>
      <c r="O1297" s="136">
        <f t="shared" si="204"/>
        <v>25720</v>
      </c>
      <c r="P1297" t="b">
        <f t="shared" si="205"/>
        <v>0</v>
      </c>
      <c r="T1297" s="136">
        <f t="shared" si="206"/>
        <v>25700</v>
      </c>
      <c r="U1297" t="e">
        <f>SQRT(($U$6/2)^2-($U$6/2)^2*'(OLD) bottom seam length'!T1297^2/($U$7/2)^2)</f>
        <v>#VALUE!</v>
      </c>
      <c r="W1297" s="136">
        <f t="shared" si="207"/>
        <v>25700</v>
      </c>
      <c r="X1297" t="e">
        <f>SQRT(($U$6/2)^2-($U$6/2)^2*'(OLD) bottom seam length'!W1297^2/($U$7/2)^2)</f>
        <v>#VALUE!</v>
      </c>
      <c r="Z1297" s="136">
        <f t="shared" si="208"/>
        <v>25700</v>
      </c>
      <c r="AA1297" t="e">
        <f>SQRT(($U$6/2)^2-($U$6/2)^2*'(OLD) bottom seam length'!Z1297^2/($U$7/2)^2)</f>
        <v>#VALUE!</v>
      </c>
      <c r="AC1297" s="136">
        <f t="shared" si="209"/>
        <v>25700</v>
      </c>
      <c r="AD1297" t="e">
        <f>SQRT(($U$6/2)^2-($U$6/2)^2*'(OLD) bottom seam length'!AC1297^2/($U$7/2)^2)</f>
        <v>#VALUE!</v>
      </c>
    </row>
    <row r="1298" spans="2:30">
      <c r="B1298" s="136">
        <f t="shared" si="200"/>
        <v>25740</v>
      </c>
      <c r="C1298" t="e">
        <f>SQRT(($C$5/2)^2-($C$5/2)^2*'(OLD) bottom seam length'!B1298^2/($C$6/2)^2)</f>
        <v>#DIV/0!</v>
      </c>
      <c r="E1298" s="136">
        <f t="shared" si="201"/>
        <v>25740</v>
      </c>
      <c r="F1298" t="e">
        <f>SQRT(($C$5/2)^2-($C$5/2)^2*'(OLD) bottom seam length'!E1298^2/($C$6/2)^2)</f>
        <v>#DIV/0!</v>
      </c>
      <c r="H1298" s="136">
        <f t="shared" si="202"/>
        <v>25740</v>
      </c>
      <c r="I1298" t="e">
        <f>SQRT(($C$5/2)^2-($C$5/2)^2*'(OLD) bottom seam length'!H1298^2/($C$6/2)^2)</f>
        <v>#DIV/0!</v>
      </c>
      <c r="K1298" s="136">
        <f t="shared" si="203"/>
        <v>25740</v>
      </c>
      <c r="L1298" t="e">
        <f>SQRT(($C$5/2)^2-($C$5/2)^2*'(OLD) bottom seam length'!K1298^2/($C$6/2)^2)</f>
        <v>#DIV/0!</v>
      </c>
      <c r="O1298" s="136">
        <f t="shared" si="204"/>
        <v>25740</v>
      </c>
      <c r="P1298" t="b">
        <f t="shared" si="205"/>
        <v>0</v>
      </c>
      <c r="T1298" s="136">
        <f t="shared" si="206"/>
        <v>25720</v>
      </c>
      <c r="U1298" t="e">
        <f>SQRT(($U$6/2)^2-($U$6/2)^2*'(OLD) bottom seam length'!T1298^2/($U$7/2)^2)</f>
        <v>#VALUE!</v>
      </c>
      <c r="W1298" s="136">
        <f t="shared" si="207"/>
        <v>25720</v>
      </c>
      <c r="X1298" t="e">
        <f>SQRT(($U$6/2)^2-($U$6/2)^2*'(OLD) bottom seam length'!W1298^2/($U$7/2)^2)</f>
        <v>#VALUE!</v>
      </c>
      <c r="Z1298" s="136">
        <f t="shared" si="208"/>
        <v>25720</v>
      </c>
      <c r="AA1298" t="e">
        <f>SQRT(($U$6/2)^2-($U$6/2)^2*'(OLD) bottom seam length'!Z1298^2/($U$7/2)^2)</f>
        <v>#VALUE!</v>
      </c>
      <c r="AC1298" s="136">
        <f t="shared" si="209"/>
        <v>25720</v>
      </c>
      <c r="AD1298" t="e">
        <f>SQRT(($U$6/2)^2-($U$6/2)^2*'(OLD) bottom seam length'!AC1298^2/($U$7/2)^2)</f>
        <v>#VALUE!</v>
      </c>
    </row>
    <row r="1299" spans="2:30">
      <c r="B1299" s="136">
        <f t="shared" si="200"/>
        <v>25760</v>
      </c>
      <c r="C1299" t="e">
        <f>SQRT(($C$5/2)^2-($C$5/2)^2*'(OLD) bottom seam length'!B1299^2/($C$6/2)^2)</f>
        <v>#DIV/0!</v>
      </c>
      <c r="E1299" s="136">
        <f t="shared" si="201"/>
        <v>25760</v>
      </c>
      <c r="F1299" t="e">
        <f>SQRT(($C$5/2)^2-($C$5/2)^2*'(OLD) bottom seam length'!E1299^2/($C$6/2)^2)</f>
        <v>#DIV/0!</v>
      </c>
      <c r="H1299" s="136">
        <f t="shared" si="202"/>
        <v>25760</v>
      </c>
      <c r="I1299" t="e">
        <f>SQRT(($C$5/2)^2-($C$5/2)^2*'(OLD) bottom seam length'!H1299^2/($C$6/2)^2)</f>
        <v>#DIV/0!</v>
      </c>
      <c r="K1299" s="136">
        <f t="shared" si="203"/>
        <v>25760</v>
      </c>
      <c r="L1299" t="e">
        <f>SQRT(($C$5/2)^2-($C$5/2)^2*'(OLD) bottom seam length'!K1299^2/($C$6/2)^2)</f>
        <v>#DIV/0!</v>
      </c>
      <c r="O1299" s="136">
        <f t="shared" si="204"/>
        <v>25760</v>
      </c>
      <c r="P1299" t="b">
        <f t="shared" si="205"/>
        <v>0</v>
      </c>
      <c r="T1299" s="136">
        <f t="shared" si="206"/>
        <v>25740</v>
      </c>
      <c r="U1299" t="e">
        <f>SQRT(($U$6/2)^2-($U$6/2)^2*'(OLD) bottom seam length'!T1299^2/($U$7/2)^2)</f>
        <v>#VALUE!</v>
      </c>
      <c r="W1299" s="136">
        <f t="shared" si="207"/>
        <v>25740</v>
      </c>
      <c r="X1299" t="e">
        <f>SQRT(($U$6/2)^2-($U$6/2)^2*'(OLD) bottom seam length'!W1299^2/($U$7/2)^2)</f>
        <v>#VALUE!</v>
      </c>
      <c r="Z1299" s="136">
        <f t="shared" si="208"/>
        <v>25740</v>
      </c>
      <c r="AA1299" t="e">
        <f>SQRT(($U$6/2)^2-($U$6/2)^2*'(OLD) bottom seam length'!Z1299^2/($U$7/2)^2)</f>
        <v>#VALUE!</v>
      </c>
      <c r="AC1299" s="136">
        <f t="shared" si="209"/>
        <v>25740</v>
      </c>
      <c r="AD1299" t="e">
        <f>SQRT(($U$6/2)^2-($U$6/2)^2*'(OLD) bottom seam length'!AC1299^2/($U$7/2)^2)</f>
        <v>#VALUE!</v>
      </c>
    </row>
    <row r="1300" spans="2:30">
      <c r="B1300" s="136">
        <f t="shared" si="200"/>
        <v>25780</v>
      </c>
      <c r="C1300" t="e">
        <f>SQRT(($C$5/2)^2-($C$5/2)^2*'(OLD) bottom seam length'!B1300^2/($C$6/2)^2)</f>
        <v>#DIV/0!</v>
      </c>
      <c r="E1300" s="136">
        <f t="shared" si="201"/>
        <v>25780</v>
      </c>
      <c r="F1300" t="e">
        <f>SQRT(($C$5/2)^2-($C$5/2)^2*'(OLD) bottom seam length'!E1300^2/($C$6/2)^2)</f>
        <v>#DIV/0!</v>
      </c>
      <c r="H1300" s="136">
        <f t="shared" si="202"/>
        <v>25780</v>
      </c>
      <c r="I1300" t="e">
        <f>SQRT(($C$5/2)^2-($C$5/2)^2*'(OLD) bottom seam length'!H1300^2/($C$6/2)^2)</f>
        <v>#DIV/0!</v>
      </c>
      <c r="K1300" s="136">
        <f t="shared" si="203"/>
        <v>25780</v>
      </c>
      <c r="L1300" t="e">
        <f>SQRT(($C$5/2)^2-($C$5/2)^2*'(OLD) bottom seam length'!K1300^2/($C$6/2)^2)</f>
        <v>#DIV/0!</v>
      </c>
      <c r="O1300" s="136">
        <f t="shared" si="204"/>
        <v>25780</v>
      </c>
      <c r="P1300" t="b">
        <f t="shared" si="205"/>
        <v>0</v>
      </c>
      <c r="T1300" s="136">
        <f t="shared" si="206"/>
        <v>25760</v>
      </c>
      <c r="U1300" t="e">
        <f>SQRT(($U$6/2)^2-($U$6/2)^2*'(OLD) bottom seam length'!T1300^2/($U$7/2)^2)</f>
        <v>#VALUE!</v>
      </c>
      <c r="W1300" s="136">
        <f t="shared" si="207"/>
        <v>25760</v>
      </c>
      <c r="X1300" t="e">
        <f>SQRT(($U$6/2)^2-($U$6/2)^2*'(OLD) bottom seam length'!W1300^2/($U$7/2)^2)</f>
        <v>#VALUE!</v>
      </c>
      <c r="Z1300" s="136">
        <f t="shared" si="208"/>
        <v>25760</v>
      </c>
      <c r="AA1300" t="e">
        <f>SQRT(($U$6/2)^2-($U$6/2)^2*'(OLD) bottom seam length'!Z1300^2/($U$7/2)^2)</f>
        <v>#VALUE!</v>
      </c>
      <c r="AC1300" s="136">
        <f t="shared" si="209"/>
        <v>25760</v>
      </c>
      <c r="AD1300" t="e">
        <f>SQRT(($U$6/2)^2-($U$6/2)^2*'(OLD) bottom seam length'!AC1300^2/($U$7/2)^2)</f>
        <v>#VALUE!</v>
      </c>
    </row>
    <row r="1301" spans="2:30">
      <c r="B1301" s="136">
        <f t="shared" si="200"/>
        <v>25800</v>
      </c>
      <c r="C1301" t="e">
        <f>SQRT(($C$5/2)^2-($C$5/2)^2*'(OLD) bottom seam length'!B1301^2/($C$6/2)^2)</f>
        <v>#DIV/0!</v>
      </c>
      <c r="E1301" s="136">
        <f t="shared" si="201"/>
        <v>25800</v>
      </c>
      <c r="F1301" t="e">
        <f>SQRT(($C$5/2)^2-($C$5/2)^2*'(OLD) bottom seam length'!E1301^2/($C$6/2)^2)</f>
        <v>#DIV/0!</v>
      </c>
      <c r="H1301" s="136">
        <f t="shared" si="202"/>
        <v>25800</v>
      </c>
      <c r="I1301" t="e">
        <f>SQRT(($C$5/2)^2-($C$5/2)^2*'(OLD) bottom seam length'!H1301^2/($C$6/2)^2)</f>
        <v>#DIV/0!</v>
      </c>
      <c r="K1301" s="136">
        <f t="shared" si="203"/>
        <v>25800</v>
      </c>
      <c r="L1301" t="e">
        <f>SQRT(($C$5/2)^2-($C$5/2)^2*'(OLD) bottom seam length'!K1301^2/($C$6/2)^2)</f>
        <v>#DIV/0!</v>
      </c>
      <c r="O1301" s="136">
        <f t="shared" si="204"/>
        <v>25800</v>
      </c>
      <c r="P1301" t="b">
        <f t="shared" si="205"/>
        <v>0</v>
      </c>
      <c r="T1301" s="136">
        <f t="shared" si="206"/>
        <v>25780</v>
      </c>
      <c r="U1301" t="e">
        <f>SQRT(($U$6/2)^2-($U$6/2)^2*'(OLD) bottom seam length'!T1301^2/($U$7/2)^2)</f>
        <v>#VALUE!</v>
      </c>
      <c r="W1301" s="136">
        <f t="shared" si="207"/>
        <v>25780</v>
      </c>
      <c r="X1301" t="e">
        <f>SQRT(($U$6/2)^2-($U$6/2)^2*'(OLD) bottom seam length'!W1301^2/($U$7/2)^2)</f>
        <v>#VALUE!</v>
      </c>
      <c r="Z1301" s="136">
        <f t="shared" si="208"/>
        <v>25780</v>
      </c>
      <c r="AA1301" t="e">
        <f>SQRT(($U$6/2)^2-($U$6/2)^2*'(OLD) bottom seam length'!Z1301^2/($U$7/2)^2)</f>
        <v>#VALUE!</v>
      </c>
      <c r="AC1301" s="136">
        <f t="shared" si="209"/>
        <v>25780</v>
      </c>
      <c r="AD1301" t="e">
        <f>SQRT(($U$6/2)^2-($U$6/2)^2*'(OLD) bottom seam length'!AC1301^2/($U$7/2)^2)</f>
        <v>#VALUE!</v>
      </c>
    </row>
    <row r="1302" spans="2:30">
      <c r="B1302" s="136">
        <f t="shared" si="200"/>
        <v>25820</v>
      </c>
      <c r="C1302" t="e">
        <f>SQRT(($C$5/2)^2-($C$5/2)^2*'(OLD) bottom seam length'!B1302^2/($C$6/2)^2)</f>
        <v>#DIV/0!</v>
      </c>
      <c r="E1302" s="136">
        <f t="shared" si="201"/>
        <v>25820</v>
      </c>
      <c r="F1302" t="e">
        <f>SQRT(($C$5/2)^2-($C$5/2)^2*'(OLD) bottom seam length'!E1302^2/($C$6/2)^2)</f>
        <v>#DIV/0!</v>
      </c>
      <c r="H1302" s="136">
        <f t="shared" si="202"/>
        <v>25820</v>
      </c>
      <c r="I1302" t="e">
        <f>SQRT(($C$5/2)^2-($C$5/2)^2*'(OLD) bottom seam length'!H1302^2/($C$6/2)^2)</f>
        <v>#DIV/0!</v>
      </c>
      <c r="K1302" s="136">
        <f t="shared" si="203"/>
        <v>25820</v>
      </c>
      <c r="L1302" t="e">
        <f>SQRT(($C$5/2)^2-($C$5/2)^2*'(OLD) bottom seam length'!K1302^2/($C$6/2)^2)</f>
        <v>#DIV/0!</v>
      </c>
      <c r="O1302" s="136">
        <f t="shared" si="204"/>
        <v>25820</v>
      </c>
      <c r="P1302" t="b">
        <f t="shared" si="205"/>
        <v>0</v>
      </c>
      <c r="T1302" s="136">
        <f t="shared" si="206"/>
        <v>25800</v>
      </c>
      <c r="U1302" t="e">
        <f>SQRT(($U$6/2)^2-($U$6/2)^2*'(OLD) bottom seam length'!T1302^2/($U$7/2)^2)</f>
        <v>#VALUE!</v>
      </c>
      <c r="W1302" s="136">
        <f t="shared" si="207"/>
        <v>25800</v>
      </c>
      <c r="X1302" t="e">
        <f>SQRT(($U$6/2)^2-($U$6/2)^2*'(OLD) bottom seam length'!W1302^2/($U$7/2)^2)</f>
        <v>#VALUE!</v>
      </c>
      <c r="Z1302" s="136">
        <f t="shared" si="208"/>
        <v>25800</v>
      </c>
      <c r="AA1302" t="e">
        <f>SQRT(($U$6/2)^2-($U$6/2)^2*'(OLD) bottom seam length'!Z1302^2/($U$7/2)^2)</f>
        <v>#VALUE!</v>
      </c>
      <c r="AC1302" s="136">
        <f t="shared" si="209"/>
        <v>25800</v>
      </c>
      <c r="AD1302" t="e">
        <f>SQRT(($U$6/2)^2-($U$6/2)^2*'(OLD) bottom seam length'!AC1302^2/($U$7/2)^2)</f>
        <v>#VALUE!</v>
      </c>
    </row>
    <row r="1303" spans="2:30">
      <c r="B1303" s="136">
        <f t="shared" si="200"/>
        <v>25840</v>
      </c>
      <c r="C1303" t="e">
        <f>SQRT(($C$5/2)^2-($C$5/2)^2*'(OLD) bottom seam length'!B1303^2/($C$6/2)^2)</f>
        <v>#DIV/0!</v>
      </c>
      <c r="E1303" s="136">
        <f t="shared" si="201"/>
        <v>25840</v>
      </c>
      <c r="F1303" t="e">
        <f>SQRT(($C$5/2)^2-($C$5/2)^2*'(OLD) bottom seam length'!E1303^2/($C$6/2)^2)</f>
        <v>#DIV/0!</v>
      </c>
      <c r="H1303" s="136">
        <f t="shared" si="202"/>
        <v>25840</v>
      </c>
      <c r="I1303" t="e">
        <f>SQRT(($C$5/2)^2-($C$5/2)^2*'(OLD) bottom seam length'!H1303^2/($C$6/2)^2)</f>
        <v>#DIV/0!</v>
      </c>
      <c r="K1303" s="136">
        <f t="shared" si="203"/>
        <v>25840</v>
      </c>
      <c r="L1303" t="e">
        <f>SQRT(($C$5/2)^2-($C$5/2)^2*'(OLD) bottom seam length'!K1303^2/($C$6/2)^2)</f>
        <v>#DIV/0!</v>
      </c>
      <c r="O1303" s="136">
        <f t="shared" si="204"/>
        <v>25840</v>
      </c>
      <c r="P1303" t="b">
        <f t="shared" si="205"/>
        <v>0</v>
      </c>
      <c r="T1303" s="136">
        <f t="shared" si="206"/>
        <v>25820</v>
      </c>
      <c r="U1303" t="e">
        <f>SQRT(($U$6/2)^2-($U$6/2)^2*'(OLD) bottom seam length'!T1303^2/($U$7/2)^2)</f>
        <v>#VALUE!</v>
      </c>
      <c r="W1303" s="136">
        <f t="shared" si="207"/>
        <v>25820</v>
      </c>
      <c r="X1303" t="e">
        <f>SQRT(($U$6/2)^2-($U$6/2)^2*'(OLD) bottom seam length'!W1303^2/($U$7/2)^2)</f>
        <v>#VALUE!</v>
      </c>
      <c r="Z1303" s="136">
        <f t="shared" si="208"/>
        <v>25820</v>
      </c>
      <c r="AA1303" t="e">
        <f>SQRT(($U$6/2)^2-($U$6/2)^2*'(OLD) bottom seam length'!Z1303^2/($U$7/2)^2)</f>
        <v>#VALUE!</v>
      </c>
      <c r="AC1303" s="136">
        <f t="shared" si="209"/>
        <v>25820</v>
      </c>
      <c r="AD1303" t="e">
        <f>SQRT(($U$6/2)^2-($U$6/2)^2*'(OLD) bottom seam length'!AC1303^2/($U$7/2)^2)</f>
        <v>#VALUE!</v>
      </c>
    </row>
    <row r="1304" spans="2:30">
      <c r="B1304" s="136">
        <f t="shared" si="200"/>
        <v>25860</v>
      </c>
      <c r="C1304" t="e">
        <f>SQRT(($C$5/2)^2-($C$5/2)^2*'(OLD) bottom seam length'!B1304^2/($C$6/2)^2)</f>
        <v>#DIV/0!</v>
      </c>
      <c r="E1304" s="136">
        <f t="shared" si="201"/>
        <v>25860</v>
      </c>
      <c r="F1304" t="e">
        <f>SQRT(($C$5/2)^2-($C$5/2)^2*'(OLD) bottom seam length'!E1304^2/($C$6/2)^2)</f>
        <v>#DIV/0!</v>
      </c>
      <c r="H1304" s="136">
        <f t="shared" si="202"/>
        <v>25860</v>
      </c>
      <c r="I1304" t="e">
        <f>SQRT(($C$5/2)^2-($C$5/2)^2*'(OLD) bottom seam length'!H1304^2/($C$6/2)^2)</f>
        <v>#DIV/0!</v>
      </c>
      <c r="K1304" s="136">
        <f t="shared" si="203"/>
        <v>25860</v>
      </c>
      <c r="L1304" t="e">
        <f>SQRT(($C$5/2)^2-($C$5/2)^2*'(OLD) bottom seam length'!K1304^2/($C$6/2)^2)</f>
        <v>#DIV/0!</v>
      </c>
      <c r="O1304" s="136">
        <f t="shared" si="204"/>
        <v>25860</v>
      </c>
      <c r="P1304" t="b">
        <f t="shared" si="205"/>
        <v>0</v>
      </c>
      <c r="T1304" s="136">
        <f t="shared" si="206"/>
        <v>25840</v>
      </c>
      <c r="U1304" t="e">
        <f>SQRT(($U$6/2)^2-($U$6/2)^2*'(OLD) bottom seam length'!T1304^2/($U$7/2)^2)</f>
        <v>#VALUE!</v>
      </c>
      <c r="W1304" s="136">
        <f t="shared" si="207"/>
        <v>25840</v>
      </c>
      <c r="X1304" t="e">
        <f>SQRT(($U$6/2)^2-($U$6/2)^2*'(OLD) bottom seam length'!W1304^2/($U$7/2)^2)</f>
        <v>#VALUE!</v>
      </c>
      <c r="Z1304" s="136">
        <f t="shared" si="208"/>
        <v>25840</v>
      </c>
      <c r="AA1304" t="e">
        <f>SQRT(($U$6/2)^2-($U$6/2)^2*'(OLD) bottom seam length'!Z1304^2/($U$7/2)^2)</f>
        <v>#VALUE!</v>
      </c>
      <c r="AC1304" s="136">
        <f t="shared" si="209"/>
        <v>25840</v>
      </c>
      <c r="AD1304" t="e">
        <f>SQRT(($U$6/2)^2-($U$6/2)^2*'(OLD) bottom seam length'!AC1304^2/($U$7/2)^2)</f>
        <v>#VALUE!</v>
      </c>
    </row>
    <row r="1305" spans="2:30">
      <c r="B1305" s="136">
        <f t="shared" si="200"/>
        <v>25880</v>
      </c>
      <c r="C1305" t="e">
        <f>SQRT(($C$5/2)^2-($C$5/2)^2*'(OLD) bottom seam length'!B1305^2/($C$6/2)^2)</f>
        <v>#DIV/0!</v>
      </c>
      <c r="E1305" s="136">
        <f t="shared" si="201"/>
        <v>25880</v>
      </c>
      <c r="F1305" t="e">
        <f>SQRT(($C$5/2)^2-($C$5/2)^2*'(OLD) bottom seam length'!E1305^2/($C$6/2)^2)</f>
        <v>#DIV/0!</v>
      </c>
      <c r="H1305" s="136">
        <f t="shared" si="202"/>
        <v>25880</v>
      </c>
      <c r="I1305" t="e">
        <f>SQRT(($C$5/2)^2-($C$5/2)^2*'(OLD) bottom seam length'!H1305^2/($C$6/2)^2)</f>
        <v>#DIV/0!</v>
      </c>
      <c r="K1305" s="136">
        <f t="shared" si="203"/>
        <v>25880</v>
      </c>
      <c r="L1305" t="e">
        <f>SQRT(($C$5/2)^2-($C$5/2)^2*'(OLD) bottom seam length'!K1305^2/($C$6/2)^2)</f>
        <v>#DIV/0!</v>
      </c>
      <c r="O1305" s="136">
        <f t="shared" si="204"/>
        <v>25880</v>
      </c>
      <c r="P1305" t="b">
        <f t="shared" si="205"/>
        <v>0</v>
      </c>
      <c r="T1305" s="136">
        <f t="shared" si="206"/>
        <v>25860</v>
      </c>
      <c r="U1305" t="e">
        <f>SQRT(($U$6/2)^2-($U$6/2)^2*'(OLD) bottom seam length'!T1305^2/($U$7/2)^2)</f>
        <v>#VALUE!</v>
      </c>
      <c r="W1305" s="136">
        <f t="shared" si="207"/>
        <v>25860</v>
      </c>
      <c r="X1305" t="e">
        <f>SQRT(($U$6/2)^2-($U$6/2)^2*'(OLD) bottom seam length'!W1305^2/($U$7/2)^2)</f>
        <v>#VALUE!</v>
      </c>
      <c r="Z1305" s="136">
        <f t="shared" si="208"/>
        <v>25860</v>
      </c>
      <c r="AA1305" t="e">
        <f>SQRT(($U$6/2)^2-($U$6/2)^2*'(OLD) bottom seam length'!Z1305^2/($U$7/2)^2)</f>
        <v>#VALUE!</v>
      </c>
      <c r="AC1305" s="136">
        <f t="shared" si="209"/>
        <v>25860</v>
      </c>
      <c r="AD1305" t="e">
        <f>SQRT(($U$6/2)^2-($U$6/2)^2*'(OLD) bottom seam length'!AC1305^2/($U$7/2)^2)</f>
        <v>#VALUE!</v>
      </c>
    </row>
    <row r="1306" spans="2:30">
      <c r="B1306" s="136">
        <f t="shared" si="200"/>
        <v>25900</v>
      </c>
      <c r="C1306" t="e">
        <f>SQRT(($C$5/2)^2-($C$5/2)^2*'(OLD) bottom seam length'!B1306^2/($C$6/2)^2)</f>
        <v>#DIV/0!</v>
      </c>
      <c r="E1306" s="136">
        <f t="shared" si="201"/>
        <v>25900</v>
      </c>
      <c r="F1306" t="e">
        <f>SQRT(($C$5/2)^2-($C$5/2)^2*'(OLD) bottom seam length'!E1306^2/($C$6/2)^2)</f>
        <v>#DIV/0!</v>
      </c>
      <c r="H1306" s="136">
        <f t="shared" si="202"/>
        <v>25900</v>
      </c>
      <c r="I1306" t="e">
        <f>SQRT(($C$5/2)^2-($C$5/2)^2*'(OLD) bottom seam length'!H1306^2/($C$6/2)^2)</f>
        <v>#DIV/0!</v>
      </c>
      <c r="K1306" s="136">
        <f t="shared" si="203"/>
        <v>25900</v>
      </c>
      <c r="L1306" t="e">
        <f>SQRT(($C$5/2)^2-($C$5/2)^2*'(OLD) bottom seam length'!K1306^2/($C$6/2)^2)</f>
        <v>#DIV/0!</v>
      </c>
      <c r="O1306" s="136">
        <f t="shared" si="204"/>
        <v>25900</v>
      </c>
      <c r="P1306" t="b">
        <f t="shared" si="205"/>
        <v>0</v>
      </c>
      <c r="T1306" s="136">
        <f t="shared" si="206"/>
        <v>25880</v>
      </c>
      <c r="U1306" t="e">
        <f>SQRT(($U$6/2)^2-($U$6/2)^2*'(OLD) bottom seam length'!T1306^2/($U$7/2)^2)</f>
        <v>#VALUE!</v>
      </c>
      <c r="W1306" s="136">
        <f t="shared" si="207"/>
        <v>25880</v>
      </c>
      <c r="X1306" t="e">
        <f>SQRT(($U$6/2)^2-($U$6/2)^2*'(OLD) bottom seam length'!W1306^2/($U$7/2)^2)</f>
        <v>#VALUE!</v>
      </c>
      <c r="Z1306" s="136">
        <f t="shared" si="208"/>
        <v>25880</v>
      </c>
      <c r="AA1306" t="e">
        <f>SQRT(($U$6/2)^2-($U$6/2)^2*'(OLD) bottom seam length'!Z1306^2/($U$7/2)^2)</f>
        <v>#VALUE!</v>
      </c>
      <c r="AC1306" s="136">
        <f t="shared" si="209"/>
        <v>25880</v>
      </c>
      <c r="AD1306" t="e">
        <f>SQRT(($U$6/2)^2-($U$6/2)^2*'(OLD) bottom seam length'!AC1306^2/($U$7/2)^2)</f>
        <v>#VALUE!</v>
      </c>
    </row>
    <row r="1307" spans="2:30">
      <c r="B1307" s="136">
        <f t="shared" si="200"/>
        <v>25920</v>
      </c>
      <c r="C1307" t="e">
        <f>SQRT(($C$5/2)^2-($C$5/2)^2*'(OLD) bottom seam length'!B1307^2/($C$6/2)^2)</f>
        <v>#DIV/0!</v>
      </c>
      <c r="E1307" s="136">
        <f t="shared" si="201"/>
        <v>25920</v>
      </c>
      <c r="F1307" t="e">
        <f>SQRT(($C$5/2)^2-($C$5/2)^2*'(OLD) bottom seam length'!E1307^2/($C$6/2)^2)</f>
        <v>#DIV/0!</v>
      </c>
      <c r="H1307" s="136">
        <f t="shared" si="202"/>
        <v>25920</v>
      </c>
      <c r="I1307" t="e">
        <f>SQRT(($C$5/2)^2-($C$5/2)^2*'(OLD) bottom seam length'!H1307^2/($C$6/2)^2)</f>
        <v>#DIV/0!</v>
      </c>
      <c r="K1307" s="136">
        <f t="shared" si="203"/>
        <v>25920</v>
      </c>
      <c r="L1307" t="e">
        <f>SQRT(($C$5/2)^2-($C$5/2)^2*'(OLD) bottom seam length'!K1307^2/($C$6/2)^2)</f>
        <v>#DIV/0!</v>
      </c>
      <c r="O1307" s="136">
        <f t="shared" si="204"/>
        <v>25920</v>
      </c>
      <c r="P1307" t="b">
        <f t="shared" si="205"/>
        <v>0</v>
      </c>
      <c r="T1307" s="136">
        <f t="shared" si="206"/>
        <v>25900</v>
      </c>
      <c r="U1307" t="e">
        <f>SQRT(($U$6/2)^2-($U$6/2)^2*'(OLD) bottom seam length'!T1307^2/($U$7/2)^2)</f>
        <v>#VALUE!</v>
      </c>
      <c r="W1307" s="136">
        <f t="shared" si="207"/>
        <v>25900</v>
      </c>
      <c r="X1307" t="e">
        <f>SQRT(($U$6/2)^2-($U$6/2)^2*'(OLD) bottom seam length'!W1307^2/($U$7/2)^2)</f>
        <v>#VALUE!</v>
      </c>
      <c r="Z1307" s="136">
        <f t="shared" si="208"/>
        <v>25900</v>
      </c>
      <c r="AA1307" t="e">
        <f>SQRT(($U$6/2)^2-($U$6/2)^2*'(OLD) bottom seam length'!Z1307^2/($U$7/2)^2)</f>
        <v>#VALUE!</v>
      </c>
      <c r="AC1307" s="136">
        <f t="shared" si="209"/>
        <v>25900</v>
      </c>
      <c r="AD1307" t="e">
        <f>SQRT(($U$6/2)^2-($U$6/2)^2*'(OLD) bottom seam length'!AC1307^2/($U$7/2)^2)</f>
        <v>#VALUE!</v>
      </c>
    </row>
    <row r="1308" spans="2:30">
      <c r="B1308" s="136">
        <f t="shared" si="200"/>
        <v>25940</v>
      </c>
      <c r="C1308" t="e">
        <f>SQRT(($C$5/2)^2-($C$5/2)^2*'(OLD) bottom seam length'!B1308^2/($C$6/2)^2)</f>
        <v>#DIV/0!</v>
      </c>
      <c r="E1308" s="136">
        <f t="shared" si="201"/>
        <v>25940</v>
      </c>
      <c r="F1308" t="e">
        <f>SQRT(($C$5/2)^2-($C$5/2)^2*'(OLD) bottom seam length'!E1308^2/($C$6/2)^2)</f>
        <v>#DIV/0!</v>
      </c>
      <c r="H1308" s="136">
        <f t="shared" si="202"/>
        <v>25940</v>
      </c>
      <c r="I1308" t="e">
        <f>SQRT(($C$5/2)^2-($C$5/2)^2*'(OLD) bottom seam length'!H1308^2/($C$6/2)^2)</f>
        <v>#DIV/0!</v>
      </c>
      <c r="K1308" s="136">
        <f t="shared" si="203"/>
        <v>25940</v>
      </c>
      <c r="L1308" t="e">
        <f>SQRT(($C$5/2)^2-($C$5/2)^2*'(OLD) bottom seam length'!K1308^2/($C$6/2)^2)</f>
        <v>#DIV/0!</v>
      </c>
      <c r="O1308" s="136">
        <f t="shared" si="204"/>
        <v>25940</v>
      </c>
      <c r="P1308" t="b">
        <f t="shared" si="205"/>
        <v>0</v>
      </c>
      <c r="T1308" s="136">
        <f t="shared" si="206"/>
        <v>25920</v>
      </c>
      <c r="U1308" t="e">
        <f>SQRT(($U$6/2)^2-($U$6/2)^2*'(OLD) bottom seam length'!T1308^2/($U$7/2)^2)</f>
        <v>#VALUE!</v>
      </c>
      <c r="W1308" s="136">
        <f t="shared" si="207"/>
        <v>25920</v>
      </c>
      <c r="X1308" t="e">
        <f>SQRT(($U$6/2)^2-($U$6/2)^2*'(OLD) bottom seam length'!W1308^2/($U$7/2)^2)</f>
        <v>#VALUE!</v>
      </c>
      <c r="Z1308" s="136">
        <f t="shared" si="208"/>
        <v>25920</v>
      </c>
      <c r="AA1308" t="e">
        <f>SQRT(($U$6/2)^2-($U$6/2)^2*'(OLD) bottom seam length'!Z1308^2/($U$7/2)^2)</f>
        <v>#VALUE!</v>
      </c>
      <c r="AC1308" s="136">
        <f t="shared" si="209"/>
        <v>25920</v>
      </c>
      <c r="AD1308" t="e">
        <f>SQRT(($U$6/2)^2-($U$6/2)^2*'(OLD) bottom seam length'!AC1308^2/($U$7/2)^2)</f>
        <v>#VALUE!</v>
      </c>
    </row>
    <row r="1309" spans="2:30">
      <c r="B1309" s="136">
        <f t="shared" si="200"/>
        <v>25960</v>
      </c>
      <c r="C1309" t="e">
        <f>SQRT(($C$5/2)^2-($C$5/2)^2*'(OLD) bottom seam length'!B1309^2/($C$6/2)^2)</f>
        <v>#DIV/0!</v>
      </c>
      <c r="E1309" s="136">
        <f t="shared" si="201"/>
        <v>25960</v>
      </c>
      <c r="F1309" t="e">
        <f>SQRT(($C$5/2)^2-($C$5/2)^2*'(OLD) bottom seam length'!E1309^2/($C$6/2)^2)</f>
        <v>#DIV/0!</v>
      </c>
      <c r="H1309" s="136">
        <f t="shared" si="202"/>
        <v>25960</v>
      </c>
      <c r="I1309" t="e">
        <f>SQRT(($C$5/2)^2-($C$5/2)^2*'(OLD) bottom seam length'!H1309^2/($C$6/2)^2)</f>
        <v>#DIV/0!</v>
      </c>
      <c r="K1309" s="136">
        <f t="shared" si="203"/>
        <v>25960</v>
      </c>
      <c r="L1309" t="e">
        <f>SQRT(($C$5/2)^2-($C$5/2)^2*'(OLD) bottom seam length'!K1309^2/($C$6/2)^2)</f>
        <v>#DIV/0!</v>
      </c>
      <c r="O1309" s="136">
        <f t="shared" si="204"/>
        <v>25960</v>
      </c>
      <c r="P1309" t="b">
        <f t="shared" si="205"/>
        <v>0</v>
      </c>
      <c r="T1309" s="136">
        <f t="shared" si="206"/>
        <v>25940</v>
      </c>
      <c r="U1309" t="e">
        <f>SQRT(($U$6/2)^2-($U$6/2)^2*'(OLD) bottom seam length'!T1309^2/($U$7/2)^2)</f>
        <v>#VALUE!</v>
      </c>
      <c r="W1309" s="136">
        <f t="shared" si="207"/>
        <v>25940</v>
      </c>
      <c r="X1309" t="e">
        <f>SQRT(($U$6/2)^2-($U$6/2)^2*'(OLD) bottom seam length'!W1309^2/($U$7/2)^2)</f>
        <v>#VALUE!</v>
      </c>
      <c r="Z1309" s="136">
        <f t="shared" si="208"/>
        <v>25940</v>
      </c>
      <c r="AA1309" t="e">
        <f>SQRT(($U$6/2)^2-($U$6/2)^2*'(OLD) bottom seam length'!Z1309^2/($U$7/2)^2)</f>
        <v>#VALUE!</v>
      </c>
      <c r="AC1309" s="136">
        <f t="shared" si="209"/>
        <v>25940</v>
      </c>
      <c r="AD1309" t="e">
        <f>SQRT(($U$6/2)^2-($U$6/2)^2*'(OLD) bottom seam length'!AC1309^2/($U$7/2)^2)</f>
        <v>#VALUE!</v>
      </c>
    </row>
    <row r="1310" spans="2:30">
      <c r="B1310" s="136">
        <f t="shared" si="200"/>
        <v>25980</v>
      </c>
      <c r="C1310" t="e">
        <f>SQRT(($C$5/2)^2-($C$5/2)^2*'(OLD) bottom seam length'!B1310^2/($C$6/2)^2)</f>
        <v>#DIV/0!</v>
      </c>
      <c r="E1310" s="136">
        <f t="shared" si="201"/>
        <v>25980</v>
      </c>
      <c r="F1310" t="e">
        <f>SQRT(($C$5/2)^2-($C$5/2)^2*'(OLD) bottom seam length'!E1310^2/($C$6/2)^2)</f>
        <v>#DIV/0!</v>
      </c>
      <c r="H1310" s="136">
        <f t="shared" si="202"/>
        <v>25980</v>
      </c>
      <c r="I1310" t="e">
        <f>SQRT(($C$5/2)^2-($C$5/2)^2*'(OLD) bottom seam length'!H1310^2/($C$6/2)^2)</f>
        <v>#DIV/0!</v>
      </c>
      <c r="K1310" s="136">
        <f t="shared" si="203"/>
        <v>25980</v>
      </c>
      <c r="L1310" t="e">
        <f>SQRT(($C$5/2)^2-($C$5/2)^2*'(OLD) bottom seam length'!K1310^2/($C$6/2)^2)</f>
        <v>#DIV/0!</v>
      </c>
      <c r="O1310" s="136">
        <f t="shared" si="204"/>
        <v>25980</v>
      </c>
      <c r="P1310" t="b">
        <f t="shared" si="205"/>
        <v>0</v>
      </c>
      <c r="T1310" s="136">
        <f t="shared" si="206"/>
        <v>25960</v>
      </c>
      <c r="U1310" t="e">
        <f>SQRT(($U$6/2)^2-($U$6/2)^2*'(OLD) bottom seam length'!T1310^2/($U$7/2)^2)</f>
        <v>#VALUE!</v>
      </c>
      <c r="W1310" s="136">
        <f t="shared" si="207"/>
        <v>25960</v>
      </c>
      <c r="X1310" t="e">
        <f>SQRT(($U$6/2)^2-($U$6/2)^2*'(OLD) bottom seam length'!W1310^2/($U$7/2)^2)</f>
        <v>#VALUE!</v>
      </c>
      <c r="Z1310" s="136">
        <f t="shared" si="208"/>
        <v>25960</v>
      </c>
      <c r="AA1310" t="e">
        <f>SQRT(($U$6/2)^2-($U$6/2)^2*'(OLD) bottom seam length'!Z1310^2/($U$7/2)^2)</f>
        <v>#VALUE!</v>
      </c>
      <c r="AC1310" s="136">
        <f t="shared" si="209"/>
        <v>25960</v>
      </c>
      <c r="AD1310" t="e">
        <f>SQRT(($U$6/2)^2-($U$6/2)^2*'(OLD) bottom seam length'!AC1310^2/($U$7/2)^2)</f>
        <v>#VALUE!</v>
      </c>
    </row>
    <row r="1311" spans="2:30">
      <c r="B1311" s="136">
        <f t="shared" si="200"/>
        <v>26000</v>
      </c>
      <c r="C1311" t="e">
        <f>SQRT(($C$5/2)^2-($C$5/2)^2*'(OLD) bottom seam length'!B1311^2/($C$6/2)^2)</f>
        <v>#DIV/0!</v>
      </c>
      <c r="E1311" s="136">
        <f t="shared" si="201"/>
        <v>26000</v>
      </c>
      <c r="F1311" t="e">
        <f>SQRT(($C$5/2)^2-($C$5/2)^2*'(OLD) bottom seam length'!E1311^2/($C$6/2)^2)</f>
        <v>#DIV/0!</v>
      </c>
      <c r="H1311" s="136">
        <f t="shared" si="202"/>
        <v>26000</v>
      </c>
      <c r="I1311" t="e">
        <f>SQRT(($C$5/2)^2-($C$5/2)^2*'(OLD) bottom seam length'!H1311^2/($C$6/2)^2)</f>
        <v>#DIV/0!</v>
      </c>
      <c r="K1311" s="136">
        <f t="shared" si="203"/>
        <v>26000</v>
      </c>
      <c r="L1311" t="e">
        <f>SQRT(($C$5/2)^2-($C$5/2)^2*'(OLD) bottom seam length'!K1311^2/($C$6/2)^2)</f>
        <v>#DIV/0!</v>
      </c>
      <c r="O1311" s="136">
        <f t="shared" si="204"/>
        <v>26000</v>
      </c>
      <c r="P1311" t="b">
        <f t="shared" si="205"/>
        <v>0</v>
      </c>
      <c r="T1311" s="136">
        <f t="shared" si="206"/>
        <v>25980</v>
      </c>
      <c r="U1311" t="e">
        <f>SQRT(($U$6/2)^2-($U$6/2)^2*'(OLD) bottom seam length'!T1311^2/($U$7/2)^2)</f>
        <v>#VALUE!</v>
      </c>
      <c r="W1311" s="136">
        <f t="shared" si="207"/>
        <v>25980</v>
      </c>
      <c r="X1311" t="e">
        <f>SQRT(($U$6/2)^2-($U$6/2)^2*'(OLD) bottom seam length'!W1311^2/($U$7/2)^2)</f>
        <v>#VALUE!</v>
      </c>
      <c r="Z1311" s="136">
        <f t="shared" si="208"/>
        <v>25980</v>
      </c>
      <c r="AA1311" t="e">
        <f>SQRT(($U$6/2)^2-($U$6/2)^2*'(OLD) bottom seam length'!Z1311^2/($U$7/2)^2)</f>
        <v>#VALUE!</v>
      </c>
      <c r="AC1311" s="136">
        <f t="shared" si="209"/>
        <v>25980</v>
      </c>
      <c r="AD1311" t="e">
        <f>SQRT(($U$6/2)^2-($U$6/2)^2*'(OLD) bottom seam length'!AC1311^2/($U$7/2)^2)</f>
        <v>#VALUE!</v>
      </c>
    </row>
    <row r="1312" spans="2:30">
      <c r="B1312" s="136">
        <f t="shared" si="200"/>
        <v>26020</v>
      </c>
      <c r="C1312" t="e">
        <f>SQRT(($C$5/2)^2-($C$5/2)^2*'(OLD) bottom seam length'!B1312^2/($C$6/2)^2)</f>
        <v>#DIV/0!</v>
      </c>
      <c r="E1312" s="136">
        <f t="shared" si="201"/>
        <v>26020</v>
      </c>
      <c r="F1312" t="e">
        <f>SQRT(($C$5/2)^2-($C$5/2)^2*'(OLD) bottom seam length'!E1312^2/($C$6/2)^2)</f>
        <v>#DIV/0!</v>
      </c>
      <c r="H1312" s="136">
        <f t="shared" si="202"/>
        <v>26020</v>
      </c>
      <c r="I1312" t="e">
        <f>SQRT(($C$5/2)^2-($C$5/2)^2*'(OLD) bottom seam length'!H1312^2/($C$6/2)^2)</f>
        <v>#DIV/0!</v>
      </c>
      <c r="K1312" s="136">
        <f t="shared" si="203"/>
        <v>26020</v>
      </c>
      <c r="L1312" t="e">
        <f>SQRT(($C$5/2)^2-($C$5/2)^2*'(OLD) bottom seam length'!K1312^2/($C$6/2)^2)</f>
        <v>#DIV/0!</v>
      </c>
      <c r="O1312" s="136">
        <f t="shared" si="204"/>
        <v>26020</v>
      </c>
      <c r="P1312" t="b">
        <f t="shared" si="205"/>
        <v>0</v>
      </c>
      <c r="T1312" s="136">
        <f t="shared" si="206"/>
        <v>26000</v>
      </c>
      <c r="U1312" t="e">
        <f>SQRT(($U$6/2)^2-($U$6/2)^2*'(OLD) bottom seam length'!T1312^2/($U$7/2)^2)</f>
        <v>#VALUE!</v>
      </c>
      <c r="W1312" s="136">
        <f t="shared" si="207"/>
        <v>26000</v>
      </c>
      <c r="X1312" t="e">
        <f>SQRT(($U$6/2)^2-($U$6/2)^2*'(OLD) bottom seam length'!W1312^2/($U$7/2)^2)</f>
        <v>#VALUE!</v>
      </c>
      <c r="Z1312" s="136">
        <f t="shared" si="208"/>
        <v>26000</v>
      </c>
      <c r="AA1312" t="e">
        <f>SQRT(($U$6/2)^2-($U$6/2)^2*'(OLD) bottom seam length'!Z1312^2/($U$7/2)^2)</f>
        <v>#VALUE!</v>
      </c>
      <c r="AC1312" s="136">
        <f t="shared" si="209"/>
        <v>26000</v>
      </c>
      <c r="AD1312" t="e">
        <f>SQRT(($U$6/2)^2-($U$6/2)^2*'(OLD) bottom seam length'!AC1312^2/($U$7/2)^2)</f>
        <v>#VALUE!</v>
      </c>
    </row>
    <row r="1313" spans="2:30">
      <c r="B1313" s="136">
        <f t="shared" si="200"/>
        <v>26040</v>
      </c>
      <c r="C1313" t="e">
        <f>SQRT(($C$5/2)^2-($C$5/2)^2*'(OLD) bottom seam length'!B1313^2/($C$6/2)^2)</f>
        <v>#DIV/0!</v>
      </c>
      <c r="E1313" s="136">
        <f t="shared" si="201"/>
        <v>26040</v>
      </c>
      <c r="F1313" t="e">
        <f>SQRT(($C$5/2)^2-($C$5/2)^2*'(OLD) bottom seam length'!E1313^2/($C$6/2)^2)</f>
        <v>#DIV/0!</v>
      </c>
      <c r="H1313" s="136">
        <f t="shared" si="202"/>
        <v>26040</v>
      </c>
      <c r="I1313" t="e">
        <f>SQRT(($C$5/2)^2-($C$5/2)^2*'(OLD) bottom seam length'!H1313^2/($C$6/2)^2)</f>
        <v>#DIV/0!</v>
      </c>
      <c r="K1313" s="136">
        <f t="shared" si="203"/>
        <v>26040</v>
      </c>
      <c r="L1313" t="e">
        <f>SQRT(($C$5/2)^2-($C$5/2)^2*'(OLD) bottom seam length'!K1313^2/($C$6/2)^2)</f>
        <v>#DIV/0!</v>
      </c>
      <c r="O1313" s="136">
        <f t="shared" si="204"/>
        <v>26040</v>
      </c>
      <c r="P1313" t="b">
        <f t="shared" si="205"/>
        <v>0</v>
      </c>
      <c r="T1313" s="136">
        <f t="shared" si="206"/>
        <v>26020</v>
      </c>
      <c r="U1313" t="e">
        <f>SQRT(($U$6/2)^2-($U$6/2)^2*'(OLD) bottom seam length'!T1313^2/($U$7/2)^2)</f>
        <v>#VALUE!</v>
      </c>
      <c r="W1313" s="136">
        <f t="shared" si="207"/>
        <v>26020</v>
      </c>
      <c r="X1313" t="e">
        <f>SQRT(($U$6/2)^2-($U$6/2)^2*'(OLD) bottom seam length'!W1313^2/($U$7/2)^2)</f>
        <v>#VALUE!</v>
      </c>
      <c r="Z1313" s="136">
        <f t="shared" si="208"/>
        <v>26020</v>
      </c>
      <c r="AA1313" t="e">
        <f>SQRT(($U$6/2)^2-($U$6/2)^2*'(OLD) bottom seam length'!Z1313^2/($U$7/2)^2)</f>
        <v>#VALUE!</v>
      </c>
      <c r="AC1313" s="136">
        <f t="shared" si="209"/>
        <v>26020</v>
      </c>
      <c r="AD1313" t="e">
        <f>SQRT(($U$6/2)^2-($U$6/2)^2*'(OLD) bottom seam length'!AC1313^2/($U$7/2)^2)</f>
        <v>#VALUE!</v>
      </c>
    </row>
    <row r="1314" spans="2:30">
      <c r="B1314" s="136">
        <f t="shared" si="200"/>
        <v>26060</v>
      </c>
      <c r="C1314" t="e">
        <f>SQRT(($C$5/2)^2-($C$5/2)^2*'(OLD) bottom seam length'!B1314^2/($C$6/2)^2)</f>
        <v>#DIV/0!</v>
      </c>
      <c r="E1314" s="136">
        <f t="shared" si="201"/>
        <v>26060</v>
      </c>
      <c r="F1314" t="e">
        <f>SQRT(($C$5/2)^2-($C$5/2)^2*'(OLD) bottom seam length'!E1314^2/($C$6/2)^2)</f>
        <v>#DIV/0!</v>
      </c>
      <c r="H1314" s="136">
        <f t="shared" si="202"/>
        <v>26060</v>
      </c>
      <c r="I1314" t="e">
        <f>SQRT(($C$5/2)^2-($C$5/2)^2*'(OLD) bottom seam length'!H1314^2/($C$6/2)^2)</f>
        <v>#DIV/0!</v>
      </c>
      <c r="K1314" s="136">
        <f t="shared" si="203"/>
        <v>26060</v>
      </c>
      <c r="L1314" t="e">
        <f>SQRT(($C$5/2)^2-($C$5/2)^2*'(OLD) bottom seam length'!K1314^2/($C$6/2)^2)</f>
        <v>#DIV/0!</v>
      </c>
      <c r="O1314" s="136">
        <f t="shared" si="204"/>
        <v>26060</v>
      </c>
      <c r="P1314" t="b">
        <f t="shared" si="205"/>
        <v>0</v>
      </c>
      <c r="T1314" s="136">
        <f t="shared" si="206"/>
        <v>26040</v>
      </c>
      <c r="U1314" t="e">
        <f>SQRT(($U$6/2)^2-($U$6/2)^2*'(OLD) bottom seam length'!T1314^2/($U$7/2)^2)</f>
        <v>#VALUE!</v>
      </c>
      <c r="W1314" s="136">
        <f t="shared" si="207"/>
        <v>26040</v>
      </c>
      <c r="X1314" t="e">
        <f>SQRT(($U$6/2)^2-($U$6/2)^2*'(OLD) bottom seam length'!W1314^2/($U$7/2)^2)</f>
        <v>#VALUE!</v>
      </c>
      <c r="Z1314" s="136">
        <f t="shared" si="208"/>
        <v>26040</v>
      </c>
      <c r="AA1314" t="e">
        <f>SQRT(($U$6/2)^2-($U$6/2)^2*'(OLD) bottom seam length'!Z1314^2/($U$7/2)^2)</f>
        <v>#VALUE!</v>
      </c>
      <c r="AC1314" s="136">
        <f t="shared" si="209"/>
        <v>26040</v>
      </c>
      <c r="AD1314" t="e">
        <f>SQRT(($U$6/2)^2-($U$6/2)^2*'(OLD) bottom seam length'!AC1314^2/($U$7/2)^2)</f>
        <v>#VALUE!</v>
      </c>
    </row>
    <row r="1315" spans="2:30">
      <c r="B1315" s="136">
        <f t="shared" si="200"/>
        <v>26080</v>
      </c>
      <c r="C1315" t="e">
        <f>SQRT(($C$5/2)^2-($C$5/2)^2*'(OLD) bottom seam length'!B1315^2/($C$6/2)^2)</f>
        <v>#DIV/0!</v>
      </c>
      <c r="E1315" s="136">
        <f t="shared" si="201"/>
        <v>26080</v>
      </c>
      <c r="F1315" t="e">
        <f>SQRT(($C$5/2)^2-($C$5/2)^2*'(OLD) bottom seam length'!E1315^2/($C$6/2)^2)</f>
        <v>#DIV/0!</v>
      </c>
      <c r="H1315" s="136">
        <f t="shared" si="202"/>
        <v>26080</v>
      </c>
      <c r="I1315" t="e">
        <f>SQRT(($C$5/2)^2-($C$5/2)^2*'(OLD) bottom seam length'!H1315^2/($C$6/2)^2)</f>
        <v>#DIV/0!</v>
      </c>
      <c r="K1315" s="136">
        <f t="shared" si="203"/>
        <v>26080</v>
      </c>
      <c r="L1315" t="e">
        <f>SQRT(($C$5/2)^2-($C$5/2)^2*'(OLD) bottom seam length'!K1315^2/($C$6/2)^2)</f>
        <v>#DIV/0!</v>
      </c>
      <c r="O1315" s="136">
        <f t="shared" si="204"/>
        <v>26080</v>
      </c>
      <c r="P1315" t="b">
        <f t="shared" si="205"/>
        <v>0</v>
      </c>
      <c r="T1315" s="136">
        <f t="shared" si="206"/>
        <v>26060</v>
      </c>
      <c r="U1315" t="e">
        <f>SQRT(($U$6/2)^2-($U$6/2)^2*'(OLD) bottom seam length'!T1315^2/($U$7/2)^2)</f>
        <v>#VALUE!</v>
      </c>
      <c r="W1315" s="136">
        <f t="shared" si="207"/>
        <v>26060</v>
      </c>
      <c r="X1315" t="e">
        <f>SQRT(($U$6/2)^2-($U$6/2)^2*'(OLD) bottom seam length'!W1315^2/($U$7/2)^2)</f>
        <v>#VALUE!</v>
      </c>
      <c r="Z1315" s="136">
        <f t="shared" si="208"/>
        <v>26060</v>
      </c>
      <c r="AA1315" t="e">
        <f>SQRT(($U$6/2)^2-($U$6/2)^2*'(OLD) bottom seam length'!Z1315^2/($U$7/2)^2)</f>
        <v>#VALUE!</v>
      </c>
      <c r="AC1315" s="136">
        <f t="shared" si="209"/>
        <v>26060</v>
      </c>
      <c r="AD1315" t="e">
        <f>SQRT(($U$6/2)^2-($U$6/2)^2*'(OLD) bottom seam length'!AC1315^2/($U$7/2)^2)</f>
        <v>#VALUE!</v>
      </c>
    </row>
    <row r="1316" spans="2:30">
      <c r="B1316" s="136">
        <f t="shared" si="200"/>
        <v>26100</v>
      </c>
      <c r="C1316" t="e">
        <f>SQRT(($C$5/2)^2-($C$5/2)^2*'(OLD) bottom seam length'!B1316^2/($C$6/2)^2)</f>
        <v>#DIV/0!</v>
      </c>
      <c r="E1316" s="136">
        <f t="shared" si="201"/>
        <v>26100</v>
      </c>
      <c r="F1316" t="e">
        <f>SQRT(($C$5/2)^2-($C$5/2)^2*'(OLD) bottom seam length'!E1316^2/($C$6/2)^2)</f>
        <v>#DIV/0!</v>
      </c>
      <c r="H1316" s="136">
        <f t="shared" si="202"/>
        <v>26100</v>
      </c>
      <c r="I1316" t="e">
        <f>SQRT(($C$5/2)^2-($C$5/2)^2*'(OLD) bottom seam length'!H1316^2/($C$6/2)^2)</f>
        <v>#DIV/0!</v>
      </c>
      <c r="K1316" s="136">
        <f t="shared" si="203"/>
        <v>26100</v>
      </c>
      <c r="L1316" t="e">
        <f>SQRT(($C$5/2)^2-($C$5/2)^2*'(OLD) bottom seam length'!K1316^2/($C$6/2)^2)</f>
        <v>#DIV/0!</v>
      </c>
      <c r="O1316" s="136">
        <f t="shared" si="204"/>
        <v>26100</v>
      </c>
      <c r="P1316" t="b">
        <f t="shared" si="205"/>
        <v>0</v>
      </c>
      <c r="T1316" s="136">
        <f t="shared" si="206"/>
        <v>26080</v>
      </c>
      <c r="U1316" t="e">
        <f>SQRT(($U$6/2)^2-($U$6/2)^2*'(OLD) bottom seam length'!T1316^2/($U$7/2)^2)</f>
        <v>#VALUE!</v>
      </c>
      <c r="W1316" s="136">
        <f t="shared" si="207"/>
        <v>26080</v>
      </c>
      <c r="X1316" t="e">
        <f>SQRT(($U$6/2)^2-($U$6/2)^2*'(OLD) bottom seam length'!W1316^2/($U$7/2)^2)</f>
        <v>#VALUE!</v>
      </c>
      <c r="Z1316" s="136">
        <f t="shared" si="208"/>
        <v>26080</v>
      </c>
      <c r="AA1316" t="e">
        <f>SQRT(($U$6/2)^2-($U$6/2)^2*'(OLD) bottom seam length'!Z1316^2/($U$7/2)^2)</f>
        <v>#VALUE!</v>
      </c>
      <c r="AC1316" s="136">
        <f t="shared" si="209"/>
        <v>26080</v>
      </c>
      <c r="AD1316" t="e">
        <f>SQRT(($U$6/2)^2-($U$6/2)^2*'(OLD) bottom seam length'!AC1316^2/($U$7/2)^2)</f>
        <v>#VALUE!</v>
      </c>
    </row>
    <row r="1317" spans="2:30">
      <c r="B1317" s="136">
        <f t="shared" si="200"/>
        <v>26120</v>
      </c>
      <c r="C1317" t="e">
        <f>SQRT(($C$5/2)^2-($C$5/2)^2*'(OLD) bottom seam length'!B1317^2/($C$6/2)^2)</f>
        <v>#DIV/0!</v>
      </c>
      <c r="E1317" s="136">
        <f t="shared" si="201"/>
        <v>26120</v>
      </c>
      <c r="F1317" t="e">
        <f>SQRT(($C$5/2)^2-($C$5/2)^2*'(OLD) bottom seam length'!E1317^2/($C$6/2)^2)</f>
        <v>#DIV/0!</v>
      </c>
      <c r="H1317" s="136">
        <f t="shared" si="202"/>
        <v>26120</v>
      </c>
      <c r="I1317" t="e">
        <f>SQRT(($C$5/2)^2-($C$5/2)^2*'(OLD) bottom seam length'!H1317^2/($C$6/2)^2)</f>
        <v>#DIV/0!</v>
      </c>
      <c r="K1317" s="136">
        <f t="shared" si="203"/>
        <v>26120</v>
      </c>
      <c r="L1317" t="e">
        <f>SQRT(($C$5/2)^2-($C$5/2)^2*'(OLD) bottom seam length'!K1317^2/($C$6/2)^2)</f>
        <v>#DIV/0!</v>
      </c>
      <c r="O1317" s="136">
        <f t="shared" si="204"/>
        <v>26120</v>
      </c>
      <c r="P1317" t="b">
        <f t="shared" si="205"/>
        <v>0</v>
      </c>
      <c r="T1317" s="136">
        <f t="shared" si="206"/>
        <v>26100</v>
      </c>
      <c r="U1317" t="e">
        <f>SQRT(($U$6/2)^2-($U$6/2)^2*'(OLD) bottom seam length'!T1317^2/($U$7/2)^2)</f>
        <v>#VALUE!</v>
      </c>
      <c r="W1317" s="136">
        <f t="shared" si="207"/>
        <v>26100</v>
      </c>
      <c r="X1317" t="e">
        <f>SQRT(($U$6/2)^2-($U$6/2)^2*'(OLD) bottom seam length'!W1317^2/($U$7/2)^2)</f>
        <v>#VALUE!</v>
      </c>
      <c r="Z1317" s="136">
        <f t="shared" si="208"/>
        <v>26100</v>
      </c>
      <c r="AA1317" t="e">
        <f>SQRT(($U$6/2)^2-($U$6/2)^2*'(OLD) bottom seam length'!Z1317^2/($U$7/2)^2)</f>
        <v>#VALUE!</v>
      </c>
      <c r="AC1317" s="136">
        <f t="shared" si="209"/>
        <v>26100</v>
      </c>
      <c r="AD1317" t="e">
        <f>SQRT(($U$6/2)^2-($U$6/2)^2*'(OLD) bottom seam length'!AC1317^2/($U$7/2)^2)</f>
        <v>#VALUE!</v>
      </c>
    </row>
    <row r="1318" spans="2:30">
      <c r="B1318" s="136">
        <f t="shared" si="200"/>
        <v>26140</v>
      </c>
      <c r="C1318" t="e">
        <f>SQRT(($C$5/2)^2-($C$5/2)^2*'(OLD) bottom seam length'!B1318^2/($C$6/2)^2)</f>
        <v>#DIV/0!</v>
      </c>
      <c r="E1318" s="136">
        <f t="shared" si="201"/>
        <v>26140</v>
      </c>
      <c r="F1318" t="e">
        <f>SQRT(($C$5/2)^2-($C$5/2)^2*'(OLD) bottom seam length'!E1318^2/($C$6/2)^2)</f>
        <v>#DIV/0!</v>
      </c>
      <c r="H1318" s="136">
        <f t="shared" si="202"/>
        <v>26140</v>
      </c>
      <c r="I1318" t="e">
        <f>SQRT(($C$5/2)^2-($C$5/2)^2*'(OLD) bottom seam length'!H1318^2/($C$6/2)^2)</f>
        <v>#DIV/0!</v>
      </c>
      <c r="K1318" s="136">
        <f t="shared" si="203"/>
        <v>26140</v>
      </c>
      <c r="L1318" t="e">
        <f>SQRT(($C$5/2)^2-($C$5/2)^2*'(OLD) bottom seam length'!K1318^2/($C$6/2)^2)</f>
        <v>#DIV/0!</v>
      </c>
      <c r="O1318" s="136">
        <f t="shared" si="204"/>
        <v>26140</v>
      </c>
      <c r="P1318" t="b">
        <f t="shared" si="205"/>
        <v>0</v>
      </c>
      <c r="T1318" s="136">
        <f t="shared" si="206"/>
        <v>26120</v>
      </c>
      <c r="U1318" t="e">
        <f>SQRT(($U$6/2)^2-($U$6/2)^2*'(OLD) bottom seam length'!T1318^2/($U$7/2)^2)</f>
        <v>#VALUE!</v>
      </c>
      <c r="W1318" s="136">
        <f t="shared" si="207"/>
        <v>26120</v>
      </c>
      <c r="X1318" t="e">
        <f>SQRT(($U$6/2)^2-($U$6/2)^2*'(OLD) bottom seam length'!W1318^2/($U$7/2)^2)</f>
        <v>#VALUE!</v>
      </c>
      <c r="Z1318" s="136">
        <f t="shared" si="208"/>
        <v>26120</v>
      </c>
      <c r="AA1318" t="e">
        <f>SQRT(($U$6/2)^2-($U$6/2)^2*'(OLD) bottom seam length'!Z1318^2/($U$7/2)^2)</f>
        <v>#VALUE!</v>
      </c>
      <c r="AC1318" s="136">
        <f t="shared" si="209"/>
        <v>26120</v>
      </c>
      <c r="AD1318" t="e">
        <f>SQRT(($U$6/2)^2-($U$6/2)^2*'(OLD) bottom seam length'!AC1318^2/($U$7/2)^2)</f>
        <v>#VALUE!</v>
      </c>
    </row>
    <row r="1319" spans="2:30">
      <c r="B1319" s="136">
        <f t="shared" si="200"/>
        <v>26160</v>
      </c>
      <c r="C1319" t="e">
        <f>SQRT(($C$5/2)^2-($C$5/2)^2*'(OLD) bottom seam length'!B1319^2/($C$6/2)^2)</f>
        <v>#DIV/0!</v>
      </c>
      <c r="E1319" s="136">
        <f t="shared" si="201"/>
        <v>26160</v>
      </c>
      <c r="F1319" t="e">
        <f>SQRT(($C$5/2)^2-($C$5/2)^2*'(OLD) bottom seam length'!E1319^2/($C$6/2)^2)</f>
        <v>#DIV/0!</v>
      </c>
      <c r="H1319" s="136">
        <f t="shared" si="202"/>
        <v>26160</v>
      </c>
      <c r="I1319" t="e">
        <f>SQRT(($C$5/2)^2-($C$5/2)^2*'(OLD) bottom seam length'!H1319^2/($C$6/2)^2)</f>
        <v>#DIV/0!</v>
      </c>
      <c r="K1319" s="136">
        <f t="shared" si="203"/>
        <v>26160</v>
      </c>
      <c r="L1319" t="e">
        <f>SQRT(($C$5/2)^2-($C$5/2)^2*'(OLD) bottom seam length'!K1319^2/($C$6/2)^2)</f>
        <v>#DIV/0!</v>
      </c>
      <c r="O1319" s="136">
        <f t="shared" si="204"/>
        <v>26160</v>
      </c>
      <c r="P1319" t="b">
        <f t="shared" si="205"/>
        <v>0</v>
      </c>
      <c r="T1319" s="136">
        <f t="shared" si="206"/>
        <v>26140</v>
      </c>
      <c r="U1319" t="e">
        <f>SQRT(($U$6/2)^2-($U$6/2)^2*'(OLD) bottom seam length'!T1319^2/($U$7/2)^2)</f>
        <v>#VALUE!</v>
      </c>
      <c r="W1319" s="136">
        <f t="shared" si="207"/>
        <v>26140</v>
      </c>
      <c r="X1319" t="e">
        <f>SQRT(($U$6/2)^2-($U$6/2)^2*'(OLD) bottom seam length'!W1319^2/($U$7/2)^2)</f>
        <v>#VALUE!</v>
      </c>
      <c r="Z1319" s="136">
        <f t="shared" si="208"/>
        <v>26140</v>
      </c>
      <c r="AA1319" t="e">
        <f>SQRT(($U$6/2)^2-($U$6/2)^2*'(OLD) bottom seam length'!Z1319^2/($U$7/2)^2)</f>
        <v>#VALUE!</v>
      </c>
      <c r="AC1319" s="136">
        <f t="shared" si="209"/>
        <v>26140</v>
      </c>
      <c r="AD1319" t="e">
        <f>SQRT(($U$6/2)^2-($U$6/2)^2*'(OLD) bottom seam length'!AC1319^2/($U$7/2)^2)</f>
        <v>#VALUE!</v>
      </c>
    </row>
    <row r="1320" spans="2:30">
      <c r="B1320" s="136">
        <f t="shared" si="200"/>
        <v>26180</v>
      </c>
      <c r="C1320" t="e">
        <f>SQRT(($C$5/2)^2-($C$5/2)^2*'(OLD) bottom seam length'!B1320^2/($C$6/2)^2)</f>
        <v>#DIV/0!</v>
      </c>
      <c r="E1320" s="136">
        <f t="shared" si="201"/>
        <v>26180</v>
      </c>
      <c r="F1320" t="e">
        <f>SQRT(($C$5/2)^2-($C$5/2)^2*'(OLD) bottom seam length'!E1320^2/($C$6/2)^2)</f>
        <v>#DIV/0!</v>
      </c>
      <c r="H1320" s="136">
        <f t="shared" si="202"/>
        <v>26180</v>
      </c>
      <c r="I1320" t="e">
        <f>SQRT(($C$5/2)^2-($C$5/2)^2*'(OLD) bottom seam length'!H1320^2/($C$6/2)^2)</f>
        <v>#DIV/0!</v>
      </c>
      <c r="K1320" s="136">
        <f t="shared" si="203"/>
        <v>26180</v>
      </c>
      <c r="L1320" t="e">
        <f>SQRT(($C$5/2)^2-($C$5/2)^2*'(OLD) bottom seam length'!K1320^2/($C$6/2)^2)</f>
        <v>#DIV/0!</v>
      </c>
      <c r="O1320" s="136">
        <f t="shared" si="204"/>
        <v>26180</v>
      </c>
      <c r="P1320" t="b">
        <f t="shared" si="205"/>
        <v>0</v>
      </c>
      <c r="T1320" s="136">
        <f t="shared" si="206"/>
        <v>26160</v>
      </c>
      <c r="U1320" t="e">
        <f>SQRT(($U$6/2)^2-($U$6/2)^2*'(OLD) bottom seam length'!T1320^2/($U$7/2)^2)</f>
        <v>#VALUE!</v>
      </c>
      <c r="W1320" s="136">
        <f t="shared" si="207"/>
        <v>26160</v>
      </c>
      <c r="X1320" t="e">
        <f>SQRT(($U$6/2)^2-($U$6/2)^2*'(OLD) bottom seam length'!W1320^2/($U$7/2)^2)</f>
        <v>#VALUE!</v>
      </c>
      <c r="Z1320" s="136">
        <f t="shared" si="208"/>
        <v>26160</v>
      </c>
      <c r="AA1320" t="e">
        <f>SQRT(($U$6/2)^2-($U$6/2)^2*'(OLD) bottom seam length'!Z1320^2/($U$7/2)^2)</f>
        <v>#VALUE!</v>
      </c>
      <c r="AC1320" s="136">
        <f t="shared" si="209"/>
        <v>26160</v>
      </c>
      <c r="AD1320" t="e">
        <f>SQRT(($U$6/2)^2-($U$6/2)^2*'(OLD) bottom seam length'!AC1320^2/($U$7/2)^2)</f>
        <v>#VALUE!</v>
      </c>
    </row>
    <row r="1321" spans="2:30">
      <c r="B1321" s="136">
        <f t="shared" si="200"/>
        <v>26200</v>
      </c>
      <c r="C1321" t="e">
        <f>SQRT(($C$5/2)^2-($C$5/2)^2*'(OLD) bottom seam length'!B1321^2/($C$6/2)^2)</f>
        <v>#DIV/0!</v>
      </c>
      <c r="E1321" s="136">
        <f t="shared" si="201"/>
        <v>26200</v>
      </c>
      <c r="F1321" t="e">
        <f>SQRT(($C$5/2)^2-($C$5/2)^2*'(OLD) bottom seam length'!E1321^2/($C$6/2)^2)</f>
        <v>#DIV/0!</v>
      </c>
      <c r="H1321" s="136">
        <f t="shared" si="202"/>
        <v>26200</v>
      </c>
      <c r="I1321" t="e">
        <f>SQRT(($C$5/2)^2-($C$5/2)^2*'(OLD) bottom seam length'!H1321^2/($C$6/2)^2)</f>
        <v>#DIV/0!</v>
      </c>
      <c r="K1321" s="136">
        <f t="shared" si="203"/>
        <v>26200</v>
      </c>
      <c r="L1321" t="e">
        <f>SQRT(($C$5/2)^2-($C$5/2)^2*'(OLD) bottom seam length'!K1321^2/($C$6/2)^2)</f>
        <v>#DIV/0!</v>
      </c>
      <c r="O1321" s="136">
        <f t="shared" si="204"/>
        <v>26200</v>
      </c>
      <c r="P1321" t="b">
        <f t="shared" si="205"/>
        <v>0</v>
      </c>
      <c r="T1321" s="136">
        <f t="shared" si="206"/>
        <v>26180</v>
      </c>
      <c r="U1321" t="e">
        <f>SQRT(($U$6/2)^2-($U$6/2)^2*'(OLD) bottom seam length'!T1321^2/($U$7/2)^2)</f>
        <v>#VALUE!</v>
      </c>
      <c r="W1321" s="136">
        <f t="shared" si="207"/>
        <v>26180</v>
      </c>
      <c r="X1321" t="e">
        <f>SQRT(($U$6/2)^2-($U$6/2)^2*'(OLD) bottom seam length'!W1321^2/($U$7/2)^2)</f>
        <v>#VALUE!</v>
      </c>
      <c r="Z1321" s="136">
        <f t="shared" si="208"/>
        <v>26180</v>
      </c>
      <c r="AA1321" t="e">
        <f>SQRT(($U$6/2)^2-($U$6/2)^2*'(OLD) bottom seam length'!Z1321^2/($U$7/2)^2)</f>
        <v>#VALUE!</v>
      </c>
      <c r="AC1321" s="136">
        <f t="shared" si="209"/>
        <v>26180</v>
      </c>
      <c r="AD1321" t="e">
        <f>SQRT(($U$6/2)^2-($U$6/2)^2*'(OLD) bottom seam length'!AC1321^2/($U$7/2)^2)</f>
        <v>#VALUE!</v>
      </c>
    </row>
    <row r="1322" spans="2:30">
      <c r="B1322" s="136">
        <f t="shared" si="200"/>
        <v>26220</v>
      </c>
      <c r="C1322" t="e">
        <f>SQRT(($C$5/2)^2-($C$5/2)^2*'(OLD) bottom seam length'!B1322^2/($C$6/2)^2)</f>
        <v>#DIV/0!</v>
      </c>
      <c r="E1322" s="136">
        <f t="shared" si="201"/>
        <v>26220</v>
      </c>
      <c r="F1322" t="e">
        <f>SQRT(($C$5/2)^2-($C$5/2)^2*'(OLD) bottom seam length'!E1322^2/($C$6/2)^2)</f>
        <v>#DIV/0!</v>
      </c>
      <c r="H1322" s="136">
        <f t="shared" si="202"/>
        <v>26220</v>
      </c>
      <c r="I1322" t="e">
        <f>SQRT(($C$5/2)^2-($C$5/2)^2*'(OLD) bottom seam length'!H1322^2/($C$6/2)^2)</f>
        <v>#DIV/0!</v>
      </c>
      <c r="K1322" s="136">
        <f t="shared" si="203"/>
        <v>26220</v>
      </c>
      <c r="L1322" t="e">
        <f>SQRT(($C$5/2)^2-($C$5/2)^2*'(OLD) bottom seam length'!K1322^2/($C$6/2)^2)</f>
        <v>#DIV/0!</v>
      </c>
      <c r="O1322" s="136">
        <f t="shared" si="204"/>
        <v>26220</v>
      </c>
      <c r="P1322" t="b">
        <f t="shared" si="205"/>
        <v>0</v>
      </c>
      <c r="T1322" s="136">
        <f t="shared" si="206"/>
        <v>26200</v>
      </c>
      <c r="U1322" t="e">
        <f>SQRT(($U$6/2)^2-($U$6/2)^2*'(OLD) bottom seam length'!T1322^2/($U$7/2)^2)</f>
        <v>#VALUE!</v>
      </c>
      <c r="W1322" s="136">
        <f t="shared" si="207"/>
        <v>26200</v>
      </c>
      <c r="X1322" t="e">
        <f>SQRT(($U$6/2)^2-($U$6/2)^2*'(OLD) bottom seam length'!W1322^2/($U$7/2)^2)</f>
        <v>#VALUE!</v>
      </c>
      <c r="Z1322" s="136">
        <f t="shared" si="208"/>
        <v>26200</v>
      </c>
      <c r="AA1322" t="e">
        <f>SQRT(($U$6/2)^2-($U$6/2)^2*'(OLD) bottom seam length'!Z1322^2/($U$7/2)^2)</f>
        <v>#VALUE!</v>
      </c>
      <c r="AC1322" s="136">
        <f t="shared" si="209"/>
        <v>26200</v>
      </c>
      <c r="AD1322" t="e">
        <f>SQRT(($U$6/2)^2-($U$6/2)^2*'(OLD) bottom seam length'!AC1322^2/($U$7/2)^2)</f>
        <v>#VALUE!</v>
      </c>
    </row>
    <row r="1323" spans="2:30">
      <c r="B1323" s="136">
        <f t="shared" si="200"/>
        <v>26240</v>
      </c>
      <c r="C1323" t="e">
        <f>SQRT(($C$5/2)^2-($C$5/2)^2*'(OLD) bottom seam length'!B1323^2/($C$6/2)^2)</f>
        <v>#DIV/0!</v>
      </c>
      <c r="E1323" s="136">
        <f t="shared" si="201"/>
        <v>26240</v>
      </c>
      <c r="F1323" t="e">
        <f>SQRT(($C$5/2)^2-($C$5/2)^2*'(OLD) bottom seam length'!E1323^2/($C$6/2)^2)</f>
        <v>#DIV/0!</v>
      </c>
      <c r="H1323" s="136">
        <f t="shared" si="202"/>
        <v>26240</v>
      </c>
      <c r="I1323" t="e">
        <f>SQRT(($C$5/2)^2-($C$5/2)^2*'(OLD) bottom seam length'!H1323^2/($C$6/2)^2)</f>
        <v>#DIV/0!</v>
      </c>
      <c r="K1323" s="136">
        <f t="shared" si="203"/>
        <v>26240</v>
      </c>
      <c r="L1323" t="e">
        <f>SQRT(($C$5/2)^2-($C$5/2)^2*'(OLD) bottom seam length'!K1323^2/($C$6/2)^2)</f>
        <v>#DIV/0!</v>
      </c>
      <c r="O1323" s="136">
        <f t="shared" si="204"/>
        <v>26240</v>
      </c>
      <c r="P1323" t="b">
        <f t="shared" si="205"/>
        <v>0</v>
      </c>
      <c r="T1323" s="136">
        <f t="shared" si="206"/>
        <v>26220</v>
      </c>
      <c r="U1323" t="e">
        <f>SQRT(($U$6/2)^2-($U$6/2)^2*'(OLD) bottom seam length'!T1323^2/($U$7/2)^2)</f>
        <v>#VALUE!</v>
      </c>
      <c r="W1323" s="136">
        <f t="shared" si="207"/>
        <v>26220</v>
      </c>
      <c r="X1323" t="e">
        <f>SQRT(($U$6/2)^2-($U$6/2)^2*'(OLD) bottom seam length'!W1323^2/($U$7/2)^2)</f>
        <v>#VALUE!</v>
      </c>
      <c r="Z1323" s="136">
        <f t="shared" si="208"/>
        <v>26220</v>
      </c>
      <c r="AA1323" t="e">
        <f>SQRT(($U$6/2)^2-($U$6/2)^2*'(OLD) bottom seam length'!Z1323^2/($U$7/2)^2)</f>
        <v>#VALUE!</v>
      </c>
      <c r="AC1323" s="136">
        <f t="shared" si="209"/>
        <v>26220</v>
      </c>
      <c r="AD1323" t="e">
        <f>SQRT(($U$6/2)^2-($U$6/2)^2*'(OLD) bottom seam length'!AC1323^2/($U$7/2)^2)</f>
        <v>#VALUE!</v>
      </c>
    </row>
    <row r="1324" spans="2:30">
      <c r="B1324" s="136">
        <f t="shared" si="200"/>
        <v>26260</v>
      </c>
      <c r="C1324" t="e">
        <f>SQRT(($C$5/2)^2-($C$5/2)^2*'(OLD) bottom seam length'!B1324^2/($C$6/2)^2)</f>
        <v>#DIV/0!</v>
      </c>
      <c r="E1324" s="136">
        <f t="shared" si="201"/>
        <v>26260</v>
      </c>
      <c r="F1324" t="e">
        <f>SQRT(($C$5/2)^2-($C$5/2)^2*'(OLD) bottom seam length'!E1324^2/($C$6/2)^2)</f>
        <v>#DIV/0!</v>
      </c>
      <c r="H1324" s="136">
        <f t="shared" si="202"/>
        <v>26260</v>
      </c>
      <c r="I1324" t="e">
        <f>SQRT(($C$5/2)^2-($C$5/2)^2*'(OLD) bottom seam length'!H1324^2/($C$6/2)^2)</f>
        <v>#DIV/0!</v>
      </c>
      <c r="K1324" s="136">
        <f t="shared" si="203"/>
        <v>26260</v>
      </c>
      <c r="L1324" t="e">
        <f>SQRT(($C$5/2)^2-($C$5/2)^2*'(OLD) bottom seam length'!K1324^2/($C$6/2)^2)</f>
        <v>#DIV/0!</v>
      </c>
      <c r="O1324" s="136">
        <f t="shared" si="204"/>
        <v>26260</v>
      </c>
      <c r="P1324" t="b">
        <f t="shared" si="205"/>
        <v>0</v>
      </c>
      <c r="T1324" s="136">
        <f t="shared" si="206"/>
        <v>26240</v>
      </c>
      <c r="U1324" t="e">
        <f>SQRT(($U$6/2)^2-($U$6/2)^2*'(OLD) bottom seam length'!T1324^2/($U$7/2)^2)</f>
        <v>#VALUE!</v>
      </c>
      <c r="W1324" s="136">
        <f t="shared" si="207"/>
        <v>26240</v>
      </c>
      <c r="X1324" t="e">
        <f>SQRT(($U$6/2)^2-($U$6/2)^2*'(OLD) bottom seam length'!W1324^2/($U$7/2)^2)</f>
        <v>#VALUE!</v>
      </c>
      <c r="Z1324" s="136">
        <f t="shared" si="208"/>
        <v>26240</v>
      </c>
      <c r="AA1324" t="e">
        <f>SQRT(($U$6/2)^2-($U$6/2)^2*'(OLD) bottom seam length'!Z1324^2/($U$7/2)^2)</f>
        <v>#VALUE!</v>
      </c>
      <c r="AC1324" s="136">
        <f t="shared" si="209"/>
        <v>26240</v>
      </c>
      <c r="AD1324" t="e">
        <f>SQRT(($U$6/2)^2-($U$6/2)^2*'(OLD) bottom seam length'!AC1324^2/($U$7/2)^2)</f>
        <v>#VALUE!</v>
      </c>
    </row>
    <row r="1325" spans="2:30">
      <c r="B1325" s="136">
        <f t="shared" si="200"/>
        <v>26280</v>
      </c>
      <c r="C1325" t="e">
        <f>SQRT(($C$5/2)^2-($C$5/2)^2*'(OLD) bottom seam length'!B1325^2/($C$6/2)^2)</f>
        <v>#DIV/0!</v>
      </c>
      <c r="E1325" s="136">
        <f t="shared" si="201"/>
        <v>26280</v>
      </c>
      <c r="F1325" t="e">
        <f>SQRT(($C$5/2)^2-($C$5/2)^2*'(OLD) bottom seam length'!E1325^2/($C$6/2)^2)</f>
        <v>#DIV/0!</v>
      </c>
      <c r="H1325" s="136">
        <f t="shared" si="202"/>
        <v>26280</v>
      </c>
      <c r="I1325" t="e">
        <f>SQRT(($C$5/2)^2-($C$5/2)^2*'(OLD) bottom seam length'!H1325^2/($C$6/2)^2)</f>
        <v>#DIV/0!</v>
      </c>
      <c r="K1325" s="136">
        <f t="shared" si="203"/>
        <v>26280</v>
      </c>
      <c r="L1325" t="e">
        <f>SQRT(($C$5/2)^2-($C$5/2)^2*'(OLD) bottom seam length'!K1325^2/($C$6/2)^2)</f>
        <v>#DIV/0!</v>
      </c>
      <c r="O1325" s="136">
        <f t="shared" si="204"/>
        <v>26280</v>
      </c>
      <c r="P1325" t="b">
        <f t="shared" si="205"/>
        <v>0</v>
      </c>
      <c r="T1325" s="136">
        <f t="shared" si="206"/>
        <v>26260</v>
      </c>
      <c r="U1325" t="e">
        <f>SQRT(($U$6/2)^2-($U$6/2)^2*'(OLD) bottom seam length'!T1325^2/($U$7/2)^2)</f>
        <v>#VALUE!</v>
      </c>
      <c r="W1325" s="136">
        <f t="shared" si="207"/>
        <v>26260</v>
      </c>
      <c r="X1325" t="e">
        <f>SQRT(($U$6/2)^2-($U$6/2)^2*'(OLD) bottom seam length'!W1325^2/($U$7/2)^2)</f>
        <v>#VALUE!</v>
      </c>
      <c r="Z1325" s="136">
        <f t="shared" si="208"/>
        <v>26260</v>
      </c>
      <c r="AA1325" t="e">
        <f>SQRT(($U$6/2)^2-($U$6/2)^2*'(OLD) bottom seam length'!Z1325^2/($U$7/2)^2)</f>
        <v>#VALUE!</v>
      </c>
      <c r="AC1325" s="136">
        <f t="shared" si="209"/>
        <v>26260</v>
      </c>
      <c r="AD1325" t="e">
        <f>SQRT(($U$6/2)^2-($U$6/2)^2*'(OLD) bottom seam length'!AC1325^2/($U$7/2)^2)</f>
        <v>#VALUE!</v>
      </c>
    </row>
    <row r="1326" spans="2:30">
      <c r="B1326" s="136">
        <f t="shared" si="200"/>
        <v>26300</v>
      </c>
      <c r="C1326" t="e">
        <f>SQRT(($C$5/2)^2-($C$5/2)^2*'(OLD) bottom seam length'!B1326^2/($C$6/2)^2)</f>
        <v>#DIV/0!</v>
      </c>
      <c r="E1326" s="136">
        <f t="shared" si="201"/>
        <v>26300</v>
      </c>
      <c r="F1326" t="e">
        <f>SQRT(($C$5/2)^2-($C$5/2)^2*'(OLD) bottom seam length'!E1326^2/($C$6/2)^2)</f>
        <v>#DIV/0!</v>
      </c>
      <c r="H1326" s="136">
        <f t="shared" si="202"/>
        <v>26300</v>
      </c>
      <c r="I1326" t="e">
        <f>SQRT(($C$5/2)^2-($C$5/2)^2*'(OLD) bottom seam length'!H1326^2/($C$6/2)^2)</f>
        <v>#DIV/0!</v>
      </c>
      <c r="K1326" s="136">
        <f t="shared" si="203"/>
        <v>26300</v>
      </c>
      <c r="L1326" t="e">
        <f>SQRT(($C$5/2)^2-($C$5/2)^2*'(OLD) bottom seam length'!K1326^2/($C$6/2)^2)</f>
        <v>#DIV/0!</v>
      </c>
      <c r="O1326" s="136">
        <f t="shared" si="204"/>
        <v>26300</v>
      </c>
      <c r="P1326" t="b">
        <f t="shared" si="205"/>
        <v>0</v>
      </c>
      <c r="T1326" s="136">
        <f t="shared" si="206"/>
        <v>26280</v>
      </c>
      <c r="U1326" t="e">
        <f>SQRT(($U$6/2)^2-($U$6/2)^2*'(OLD) bottom seam length'!T1326^2/($U$7/2)^2)</f>
        <v>#VALUE!</v>
      </c>
      <c r="W1326" s="136">
        <f t="shared" si="207"/>
        <v>26280</v>
      </c>
      <c r="X1326" t="e">
        <f>SQRT(($U$6/2)^2-($U$6/2)^2*'(OLD) bottom seam length'!W1326^2/($U$7/2)^2)</f>
        <v>#VALUE!</v>
      </c>
      <c r="Z1326" s="136">
        <f t="shared" si="208"/>
        <v>26280</v>
      </c>
      <c r="AA1326" t="e">
        <f>SQRT(($U$6/2)^2-($U$6/2)^2*'(OLD) bottom seam length'!Z1326^2/($U$7/2)^2)</f>
        <v>#VALUE!</v>
      </c>
      <c r="AC1326" s="136">
        <f t="shared" si="209"/>
        <v>26280</v>
      </c>
      <c r="AD1326" t="e">
        <f>SQRT(($U$6/2)^2-($U$6/2)^2*'(OLD) bottom seam length'!AC1326^2/($U$7/2)^2)</f>
        <v>#VALUE!</v>
      </c>
    </row>
    <row r="1327" spans="2:30">
      <c r="B1327" s="136">
        <f t="shared" si="200"/>
        <v>26320</v>
      </c>
      <c r="C1327" t="e">
        <f>SQRT(($C$5/2)^2-($C$5/2)^2*'(OLD) bottom seam length'!B1327^2/($C$6/2)^2)</f>
        <v>#DIV/0!</v>
      </c>
      <c r="E1327" s="136">
        <f t="shared" si="201"/>
        <v>26320</v>
      </c>
      <c r="F1327" t="e">
        <f>SQRT(($C$5/2)^2-($C$5/2)^2*'(OLD) bottom seam length'!E1327^2/($C$6/2)^2)</f>
        <v>#DIV/0!</v>
      </c>
      <c r="H1327" s="136">
        <f t="shared" si="202"/>
        <v>26320</v>
      </c>
      <c r="I1327" t="e">
        <f>SQRT(($C$5/2)^2-($C$5/2)^2*'(OLD) bottom seam length'!H1327^2/($C$6/2)^2)</f>
        <v>#DIV/0!</v>
      </c>
      <c r="K1327" s="136">
        <f t="shared" si="203"/>
        <v>26320</v>
      </c>
      <c r="L1327" t="e">
        <f>SQRT(($C$5/2)^2-($C$5/2)^2*'(OLD) bottom seam length'!K1327^2/($C$6/2)^2)</f>
        <v>#DIV/0!</v>
      </c>
      <c r="O1327" s="136">
        <f t="shared" si="204"/>
        <v>26320</v>
      </c>
      <c r="P1327" t="b">
        <f t="shared" si="205"/>
        <v>0</v>
      </c>
      <c r="T1327" s="136">
        <f t="shared" si="206"/>
        <v>26300</v>
      </c>
      <c r="U1327" t="e">
        <f>SQRT(($U$6/2)^2-($U$6/2)^2*'(OLD) bottom seam length'!T1327^2/($U$7/2)^2)</f>
        <v>#VALUE!</v>
      </c>
      <c r="W1327" s="136">
        <f t="shared" si="207"/>
        <v>26300</v>
      </c>
      <c r="X1327" t="e">
        <f>SQRT(($U$6/2)^2-($U$6/2)^2*'(OLD) bottom seam length'!W1327^2/($U$7/2)^2)</f>
        <v>#VALUE!</v>
      </c>
      <c r="Z1327" s="136">
        <f t="shared" si="208"/>
        <v>26300</v>
      </c>
      <c r="AA1327" t="e">
        <f>SQRT(($U$6/2)^2-($U$6/2)^2*'(OLD) bottom seam length'!Z1327^2/($U$7/2)^2)</f>
        <v>#VALUE!</v>
      </c>
      <c r="AC1327" s="136">
        <f t="shared" si="209"/>
        <v>26300</v>
      </c>
      <c r="AD1327" t="e">
        <f>SQRT(($U$6/2)^2-($U$6/2)^2*'(OLD) bottom seam length'!AC1327^2/($U$7/2)^2)</f>
        <v>#VALUE!</v>
      </c>
    </row>
    <row r="1328" spans="2:30">
      <c r="B1328" s="136">
        <f t="shared" si="200"/>
        <v>26340</v>
      </c>
      <c r="C1328" t="e">
        <f>SQRT(($C$5/2)^2-($C$5/2)^2*'(OLD) bottom seam length'!B1328^2/($C$6/2)^2)</f>
        <v>#DIV/0!</v>
      </c>
      <c r="E1328" s="136">
        <f t="shared" si="201"/>
        <v>26340</v>
      </c>
      <c r="F1328" t="e">
        <f>SQRT(($C$5/2)^2-($C$5/2)^2*'(OLD) bottom seam length'!E1328^2/($C$6/2)^2)</f>
        <v>#DIV/0!</v>
      </c>
      <c r="H1328" s="136">
        <f t="shared" si="202"/>
        <v>26340</v>
      </c>
      <c r="I1328" t="e">
        <f>SQRT(($C$5/2)^2-($C$5/2)^2*'(OLD) bottom seam length'!H1328^2/($C$6/2)^2)</f>
        <v>#DIV/0!</v>
      </c>
      <c r="K1328" s="136">
        <f t="shared" si="203"/>
        <v>26340</v>
      </c>
      <c r="L1328" t="e">
        <f>SQRT(($C$5/2)^2-($C$5/2)^2*'(OLD) bottom seam length'!K1328^2/($C$6/2)^2)</f>
        <v>#DIV/0!</v>
      </c>
      <c r="O1328" s="136">
        <f t="shared" si="204"/>
        <v>26340</v>
      </c>
      <c r="P1328" t="b">
        <f t="shared" si="205"/>
        <v>0</v>
      </c>
      <c r="T1328" s="136">
        <f t="shared" si="206"/>
        <v>26320</v>
      </c>
      <c r="U1328" t="e">
        <f>SQRT(($U$6/2)^2-($U$6/2)^2*'(OLD) bottom seam length'!T1328^2/($U$7/2)^2)</f>
        <v>#VALUE!</v>
      </c>
      <c r="W1328" s="136">
        <f t="shared" si="207"/>
        <v>26320</v>
      </c>
      <c r="X1328" t="e">
        <f>SQRT(($U$6/2)^2-($U$6/2)^2*'(OLD) bottom seam length'!W1328^2/($U$7/2)^2)</f>
        <v>#VALUE!</v>
      </c>
      <c r="Z1328" s="136">
        <f t="shared" si="208"/>
        <v>26320</v>
      </c>
      <c r="AA1328" t="e">
        <f>SQRT(($U$6/2)^2-($U$6/2)^2*'(OLD) bottom seam length'!Z1328^2/($U$7/2)^2)</f>
        <v>#VALUE!</v>
      </c>
      <c r="AC1328" s="136">
        <f t="shared" si="209"/>
        <v>26320</v>
      </c>
      <c r="AD1328" t="e">
        <f>SQRT(($U$6/2)^2-($U$6/2)^2*'(OLD) bottom seam length'!AC1328^2/($U$7/2)^2)</f>
        <v>#VALUE!</v>
      </c>
    </row>
    <row r="1329" spans="2:30">
      <c r="B1329" s="136">
        <f t="shared" si="200"/>
        <v>26360</v>
      </c>
      <c r="C1329" t="e">
        <f>SQRT(($C$5/2)^2-($C$5/2)^2*'(OLD) bottom seam length'!B1329^2/($C$6/2)^2)</f>
        <v>#DIV/0!</v>
      </c>
      <c r="E1329" s="136">
        <f t="shared" si="201"/>
        <v>26360</v>
      </c>
      <c r="F1329" t="e">
        <f>SQRT(($C$5/2)^2-($C$5/2)^2*'(OLD) bottom seam length'!E1329^2/($C$6/2)^2)</f>
        <v>#DIV/0!</v>
      </c>
      <c r="H1329" s="136">
        <f t="shared" si="202"/>
        <v>26360</v>
      </c>
      <c r="I1329" t="e">
        <f>SQRT(($C$5/2)^2-($C$5/2)^2*'(OLD) bottom seam length'!H1329^2/($C$6/2)^2)</f>
        <v>#DIV/0!</v>
      </c>
      <c r="K1329" s="136">
        <f t="shared" si="203"/>
        <v>26360</v>
      </c>
      <c r="L1329" t="e">
        <f>SQRT(($C$5/2)^2-($C$5/2)^2*'(OLD) bottom seam length'!K1329^2/($C$6/2)^2)</f>
        <v>#DIV/0!</v>
      </c>
      <c r="O1329" s="136">
        <f t="shared" si="204"/>
        <v>26360</v>
      </c>
      <c r="P1329" t="b">
        <f t="shared" si="205"/>
        <v>0</v>
      </c>
      <c r="T1329" s="136">
        <f t="shared" si="206"/>
        <v>26340</v>
      </c>
      <c r="U1329" t="e">
        <f>SQRT(($U$6/2)^2-($U$6/2)^2*'(OLD) bottom seam length'!T1329^2/($U$7/2)^2)</f>
        <v>#VALUE!</v>
      </c>
      <c r="W1329" s="136">
        <f t="shared" si="207"/>
        <v>26340</v>
      </c>
      <c r="X1329" t="e">
        <f>SQRT(($U$6/2)^2-($U$6/2)^2*'(OLD) bottom seam length'!W1329^2/($U$7/2)^2)</f>
        <v>#VALUE!</v>
      </c>
      <c r="Z1329" s="136">
        <f t="shared" si="208"/>
        <v>26340</v>
      </c>
      <c r="AA1329" t="e">
        <f>SQRT(($U$6/2)^2-($U$6/2)^2*'(OLD) bottom seam length'!Z1329^2/($U$7/2)^2)</f>
        <v>#VALUE!</v>
      </c>
      <c r="AC1329" s="136">
        <f t="shared" si="209"/>
        <v>26340</v>
      </c>
      <c r="AD1329" t="e">
        <f>SQRT(($U$6/2)^2-($U$6/2)^2*'(OLD) bottom seam length'!AC1329^2/($U$7/2)^2)</f>
        <v>#VALUE!</v>
      </c>
    </row>
    <row r="1330" spans="2:30">
      <c r="B1330" s="136">
        <f t="shared" si="200"/>
        <v>26380</v>
      </c>
      <c r="C1330" t="e">
        <f>SQRT(($C$5/2)^2-($C$5/2)^2*'(OLD) bottom seam length'!B1330^2/($C$6/2)^2)</f>
        <v>#DIV/0!</v>
      </c>
      <c r="E1330" s="136">
        <f t="shared" si="201"/>
        <v>26380</v>
      </c>
      <c r="F1330" t="e">
        <f>SQRT(($C$5/2)^2-($C$5/2)^2*'(OLD) bottom seam length'!E1330^2/($C$6/2)^2)</f>
        <v>#DIV/0!</v>
      </c>
      <c r="H1330" s="136">
        <f t="shared" si="202"/>
        <v>26380</v>
      </c>
      <c r="I1330" t="e">
        <f>SQRT(($C$5/2)^2-($C$5/2)^2*'(OLD) bottom seam length'!H1330^2/($C$6/2)^2)</f>
        <v>#DIV/0!</v>
      </c>
      <c r="K1330" s="136">
        <f t="shared" si="203"/>
        <v>26380</v>
      </c>
      <c r="L1330" t="e">
        <f>SQRT(($C$5/2)^2-($C$5/2)^2*'(OLD) bottom seam length'!K1330^2/($C$6/2)^2)</f>
        <v>#DIV/0!</v>
      </c>
      <c r="O1330" s="136">
        <f t="shared" si="204"/>
        <v>26380</v>
      </c>
      <c r="P1330" t="b">
        <f t="shared" si="205"/>
        <v>0</v>
      </c>
      <c r="T1330" s="136">
        <f t="shared" si="206"/>
        <v>26360</v>
      </c>
      <c r="U1330" t="e">
        <f>SQRT(($U$6/2)^2-($U$6/2)^2*'(OLD) bottom seam length'!T1330^2/($U$7/2)^2)</f>
        <v>#VALUE!</v>
      </c>
      <c r="W1330" s="136">
        <f t="shared" si="207"/>
        <v>26360</v>
      </c>
      <c r="X1330" t="e">
        <f>SQRT(($U$6/2)^2-($U$6/2)^2*'(OLD) bottom seam length'!W1330^2/($U$7/2)^2)</f>
        <v>#VALUE!</v>
      </c>
      <c r="Z1330" s="136">
        <f t="shared" si="208"/>
        <v>26360</v>
      </c>
      <c r="AA1330" t="e">
        <f>SQRT(($U$6/2)^2-($U$6/2)^2*'(OLD) bottom seam length'!Z1330^2/($U$7/2)^2)</f>
        <v>#VALUE!</v>
      </c>
      <c r="AC1330" s="136">
        <f t="shared" si="209"/>
        <v>26360</v>
      </c>
      <c r="AD1330" t="e">
        <f>SQRT(($U$6/2)^2-($U$6/2)^2*'(OLD) bottom seam length'!AC1330^2/($U$7/2)^2)</f>
        <v>#VALUE!</v>
      </c>
    </row>
    <row r="1331" spans="2:30">
      <c r="B1331" s="136">
        <f t="shared" si="200"/>
        <v>26400</v>
      </c>
      <c r="C1331" t="e">
        <f>SQRT(($C$5/2)^2-($C$5/2)^2*'(OLD) bottom seam length'!B1331^2/($C$6/2)^2)</f>
        <v>#DIV/0!</v>
      </c>
      <c r="E1331" s="136">
        <f t="shared" si="201"/>
        <v>26400</v>
      </c>
      <c r="F1331" t="e">
        <f>SQRT(($C$5/2)^2-($C$5/2)^2*'(OLD) bottom seam length'!E1331^2/($C$6/2)^2)</f>
        <v>#DIV/0!</v>
      </c>
      <c r="H1331" s="136">
        <f t="shared" si="202"/>
        <v>26400</v>
      </c>
      <c r="I1331" t="e">
        <f>SQRT(($C$5/2)^2-($C$5/2)^2*'(OLD) bottom seam length'!H1331^2/($C$6/2)^2)</f>
        <v>#DIV/0!</v>
      </c>
      <c r="K1331" s="136">
        <f t="shared" si="203"/>
        <v>26400</v>
      </c>
      <c r="L1331" t="e">
        <f>SQRT(($C$5/2)^2-($C$5/2)^2*'(OLD) bottom seam length'!K1331^2/($C$6/2)^2)</f>
        <v>#DIV/0!</v>
      </c>
      <c r="O1331" s="136">
        <f t="shared" si="204"/>
        <v>26400</v>
      </c>
      <c r="P1331" t="b">
        <f t="shared" si="205"/>
        <v>0</v>
      </c>
      <c r="T1331" s="136">
        <f t="shared" si="206"/>
        <v>26380</v>
      </c>
      <c r="U1331" t="e">
        <f>SQRT(($U$6/2)^2-($U$6/2)^2*'(OLD) bottom seam length'!T1331^2/($U$7/2)^2)</f>
        <v>#VALUE!</v>
      </c>
      <c r="W1331" s="136">
        <f t="shared" si="207"/>
        <v>26380</v>
      </c>
      <c r="X1331" t="e">
        <f>SQRT(($U$6/2)^2-($U$6/2)^2*'(OLD) bottom seam length'!W1331^2/($U$7/2)^2)</f>
        <v>#VALUE!</v>
      </c>
      <c r="Z1331" s="136">
        <f t="shared" si="208"/>
        <v>26380</v>
      </c>
      <c r="AA1331" t="e">
        <f>SQRT(($U$6/2)^2-($U$6/2)^2*'(OLD) bottom seam length'!Z1331^2/($U$7/2)^2)</f>
        <v>#VALUE!</v>
      </c>
      <c r="AC1331" s="136">
        <f t="shared" si="209"/>
        <v>26380</v>
      </c>
      <c r="AD1331" t="e">
        <f>SQRT(($U$6/2)^2-($U$6/2)^2*'(OLD) bottom seam length'!AC1331^2/($U$7/2)^2)</f>
        <v>#VALUE!</v>
      </c>
    </row>
    <row r="1332" spans="2:30">
      <c r="B1332" s="136">
        <f t="shared" si="200"/>
        <v>26420</v>
      </c>
      <c r="C1332" t="e">
        <f>SQRT(($C$5/2)^2-($C$5/2)^2*'(OLD) bottom seam length'!B1332^2/($C$6/2)^2)</f>
        <v>#DIV/0!</v>
      </c>
      <c r="E1332" s="136">
        <f t="shared" si="201"/>
        <v>26420</v>
      </c>
      <c r="F1332" t="e">
        <f>SQRT(($C$5/2)^2-($C$5/2)^2*'(OLD) bottom seam length'!E1332^2/($C$6/2)^2)</f>
        <v>#DIV/0!</v>
      </c>
      <c r="H1332" s="136">
        <f t="shared" si="202"/>
        <v>26420</v>
      </c>
      <c r="I1332" t="e">
        <f>SQRT(($C$5/2)^2-($C$5/2)^2*'(OLD) bottom seam length'!H1332^2/($C$6/2)^2)</f>
        <v>#DIV/0!</v>
      </c>
      <c r="K1332" s="136">
        <f t="shared" si="203"/>
        <v>26420</v>
      </c>
      <c r="L1332" t="e">
        <f>SQRT(($C$5/2)^2-($C$5/2)^2*'(OLD) bottom seam length'!K1332^2/($C$6/2)^2)</f>
        <v>#DIV/0!</v>
      </c>
      <c r="O1332" s="136">
        <f t="shared" si="204"/>
        <v>26420</v>
      </c>
      <c r="P1332" t="b">
        <f t="shared" si="205"/>
        <v>0</v>
      </c>
      <c r="T1332" s="136">
        <f t="shared" si="206"/>
        <v>26400</v>
      </c>
      <c r="U1332" t="e">
        <f>SQRT(($U$6/2)^2-($U$6/2)^2*'(OLD) bottom seam length'!T1332^2/($U$7/2)^2)</f>
        <v>#VALUE!</v>
      </c>
      <c r="W1332" s="136">
        <f t="shared" si="207"/>
        <v>26400</v>
      </c>
      <c r="X1332" t="e">
        <f>SQRT(($U$6/2)^2-($U$6/2)^2*'(OLD) bottom seam length'!W1332^2/($U$7/2)^2)</f>
        <v>#VALUE!</v>
      </c>
      <c r="Z1332" s="136">
        <f t="shared" si="208"/>
        <v>26400</v>
      </c>
      <c r="AA1332" t="e">
        <f>SQRT(($U$6/2)^2-($U$6/2)^2*'(OLD) bottom seam length'!Z1332^2/($U$7/2)^2)</f>
        <v>#VALUE!</v>
      </c>
      <c r="AC1332" s="136">
        <f t="shared" si="209"/>
        <v>26400</v>
      </c>
      <c r="AD1332" t="e">
        <f>SQRT(($U$6/2)^2-($U$6/2)^2*'(OLD) bottom seam length'!AC1332^2/($U$7/2)^2)</f>
        <v>#VALUE!</v>
      </c>
    </row>
    <row r="1333" spans="2:30">
      <c r="B1333" s="136">
        <f t="shared" si="200"/>
        <v>26440</v>
      </c>
      <c r="C1333" t="e">
        <f>SQRT(($C$5/2)^2-($C$5/2)^2*'(OLD) bottom seam length'!B1333^2/($C$6/2)^2)</f>
        <v>#DIV/0!</v>
      </c>
      <c r="E1333" s="136">
        <f t="shared" si="201"/>
        <v>26440</v>
      </c>
      <c r="F1333" t="e">
        <f>SQRT(($C$5/2)^2-($C$5/2)^2*'(OLD) bottom seam length'!E1333^2/($C$6/2)^2)</f>
        <v>#DIV/0!</v>
      </c>
      <c r="H1333" s="136">
        <f t="shared" si="202"/>
        <v>26440</v>
      </c>
      <c r="I1333" t="e">
        <f>SQRT(($C$5/2)^2-($C$5/2)^2*'(OLD) bottom seam length'!H1333^2/($C$6/2)^2)</f>
        <v>#DIV/0!</v>
      </c>
      <c r="K1333" s="136">
        <f t="shared" si="203"/>
        <v>26440</v>
      </c>
      <c r="L1333" t="e">
        <f>SQRT(($C$5/2)^2-($C$5/2)^2*'(OLD) bottom seam length'!K1333^2/($C$6/2)^2)</f>
        <v>#DIV/0!</v>
      </c>
      <c r="O1333" s="136">
        <f t="shared" si="204"/>
        <v>26440</v>
      </c>
      <c r="P1333" t="b">
        <f t="shared" si="205"/>
        <v>0</v>
      </c>
      <c r="T1333" s="136">
        <f t="shared" si="206"/>
        <v>26420</v>
      </c>
      <c r="U1333" t="e">
        <f>SQRT(($U$6/2)^2-($U$6/2)^2*'(OLD) bottom seam length'!T1333^2/($U$7/2)^2)</f>
        <v>#VALUE!</v>
      </c>
      <c r="W1333" s="136">
        <f t="shared" si="207"/>
        <v>26420</v>
      </c>
      <c r="X1333" t="e">
        <f>SQRT(($U$6/2)^2-($U$6/2)^2*'(OLD) bottom seam length'!W1333^2/($U$7/2)^2)</f>
        <v>#VALUE!</v>
      </c>
      <c r="Z1333" s="136">
        <f t="shared" si="208"/>
        <v>26420</v>
      </c>
      <c r="AA1333" t="e">
        <f>SQRT(($U$6/2)^2-($U$6/2)^2*'(OLD) bottom seam length'!Z1333^2/($U$7/2)^2)</f>
        <v>#VALUE!</v>
      </c>
      <c r="AC1333" s="136">
        <f t="shared" si="209"/>
        <v>26420</v>
      </c>
      <c r="AD1333" t="e">
        <f>SQRT(($U$6/2)^2-($U$6/2)^2*'(OLD) bottom seam length'!AC1333^2/($U$7/2)^2)</f>
        <v>#VALUE!</v>
      </c>
    </row>
    <row r="1334" spans="2:30">
      <c r="B1334" s="136">
        <f t="shared" si="200"/>
        <v>26460</v>
      </c>
      <c r="C1334" t="e">
        <f>SQRT(($C$5/2)^2-($C$5/2)^2*'(OLD) bottom seam length'!B1334^2/($C$6/2)^2)</f>
        <v>#DIV/0!</v>
      </c>
      <c r="E1334" s="136">
        <f t="shared" si="201"/>
        <v>26460</v>
      </c>
      <c r="F1334" t="e">
        <f>SQRT(($C$5/2)^2-($C$5/2)^2*'(OLD) bottom seam length'!E1334^2/($C$6/2)^2)</f>
        <v>#DIV/0!</v>
      </c>
      <c r="H1334" s="136">
        <f t="shared" si="202"/>
        <v>26460</v>
      </c>
      <c r="I1334" t="e">
        <f>SQRT(($C$5/2)^2-($C$5/2)^2*'(OLD) bottom seam length'!H1334^2/($C$6/2)^2)</f>
        <v>#DIV/0!</v>
      </c>
      <c r="K1334" s="136">
        <f t="shared" si="203"/>
        <v>26460</v>
      </c>
      <c r="L1334" t="e">
        <f>SQRT(($C$5/2)^2-($C$5/2)^2*'(OLD) bottom seam length'!K1334^2/($C$6/2)^2)</f>
        <v>#DIV/0!</v>
      </c>
      <c r="O1334" s="136">
        <f t="shared" si="204"/>
        <v>26460</v>
      </c>
      <c r="P1334" t="b">
        <f t="shared" si="205"/>
        <v>0</v>
      </c>
      <c r="T1334" s="136">
        <f t="shared" si="206"/>
        <v>26440</v>
      </c>
      <c r="U1334" t="e">
        <f>SQRT(($U$6/2)^2-($U$6/2)^2*'(OLD) bottom seam length'!T1334^2/($U$7/2)^2)</f>
        <v>#VALUE!</v>
      </c>
      <c r="W1334" s="136">
        <f t="shared" si="207"/>
        <v>26440</v>
      </c>
      <c r="X1334" t="e">
        <f>SQRT(($U$6/2)^2-($U$6/2)^2*'(OLD) bottom seam length'!W1334^2/($U$7/2)^2)</f>
        <v>#VALUE!</v>
      </c>
      <c r="Z1334" s="136">
        <f t="shared" si="208"/>
        <v>26440</v>
      </c>
      <c r="AA1334" t="e">
        <f>SQRT(($U$6/2)^2-($U$6/2)^2*'(OLD) bottom seam length'!Z1334^2/($U$7/2)^2)</f>
        <v>#VALUE!</v>
      </c>
      <c r="AC1334" s="136">
        <f t="shared" si="209"/>
        <v>26440</v>
      </c>
      <c r="AD1334" t="e">
        <f>SQRT(($U$6/2)^2-($U$6/2)^2*'(OLD) bottom seam length'!AC1334^2/($U$7/2)^2)</f>
        <v>#VALUE!</v>
      </c>
    </row>
    <row r="1335" spans="2:30">
      <c r="B1335" s="136">
        <f t="shared" si="200"/>
        <v>26480</v>
      </c>
      <c r="C1335" t="e">
        <f>SQRT(($C$5/2)^2-($C$5/2)^2*'(OLD) bottom seam length'!B1335^2/($C$6/2)^2)</f>
        <v>#DIV/0!</v>
      </c>
      <c r="E1335" s="136">
        <f t="shared" si="201"/>
        <v>26480</v>
      </c>
      <c r="F1335" t="e">
        <f>SQRT(($C$5/2)^2-($C$5/2)^2*'(OLD) bottom seam length'!E1335^2/($C$6/2)^2)</f>
        <v>#DIV/0!</v>
      </c>
      <c r="H1335" s="136">
        <f t="shared" si="202"/>
        <v>26480</v>
      </c>
      <c r="I1335" t="e">
        <f>SQRT(($C$5/2)^2-($C$5/2)^2*'(OLD) bottom seam length'!H1335^2/($C$6/2)^2)</f>
        <v>#DIV/0!</v>
      </c>
      <c r="K1335" s="136">
        <f t="shared" si="203"/>
        <v>26480</v>
      </c>
      <c r="L1335" t="e">
        <f>SQRT(($C$5/2)^2-($C$5/2)^2*'(OLD) bottom seam length'!K1335^2/($C$6/2)^2)</f>
        <v>#DIV/0!</v>
      </c>
      <c r="O1335" s="136">
        <f t="shared" si="204"/>
        <v>26480</v>
      </c>
      <c r="P1335" t="b">
        <f t="shared" si="205"/>
        <v>0</v>
      </c>
      <c r="T1335" s="136">
        <f t="shared" si="206"/>
        <v>26460</v>
      </c>
      <c r="U1335" t="e">
        <f>SQRT(($U$6/2)^2-($U$6/2)^2*'(OLD) bottom seam length'!T1335^2/($U$7/2)^2)</f>
        <v>#VALUE!</v>
      </c>
      <c r="W1335" s="136">
        <f t="shared" si="207"/>
        <v>26460</v>
      </c>
      <c r="X1335" t="e">
        <f>SQRT(($U$6/2)^2-($U$6/2)^2*'(OLD) bottom seam length'!W1335^2/($U$7/2)^2)</f>
        <v>#VALUE!</v>
      </c>
      <c r="Z1335" s="136">
        <f t="shared" si="208"/>
        <v>26460</v>
      </c>
      <c r="AA1335" t="e">
        <f>SQRT(($U$6/2)^2-($U$6/2)^2*'(OLD) bottom seam length'!Z1335^2/($U$7/2)^2)</f>
        <v>#VALUE!</v>
      </c>
      <c r="AC1335" s="136">
        <f t="shared" si="209"/>
        <v>26460</v>
      </c>
      <c r="AD1335" t="e">
        <f>SQRT(($U$6/2)^2-($U$6/2)^2*'(OLD) bottom seam length'!AC1335^2/($U$7/2)^2)</f>
        <v>#VALUE!</v>
      </c>
    </row>
    <row r="1336" spans="2:30">
      <c r="B1336" s="136">
        <f t="shared" si="200"/>
        <v>26500</v>
      </c>
      <c r="C1336" t="e">
        <f>SQRT(($C$5/2)^2-($C$5/2)^2*'(OLD) bottom seam length'!B1336^2/($C$6/2)^2)</f>
        <v>#DIV/0!</v>
      </c>
      <c r="E1336" s="136">
        <f t="shared" si="201"/>
        <v>26500</v>
      </c>
      <c r="F1336" t="e">
        <f>SQRT(($C$5/2)^2-($C$5/2)^2*'(OLD) bottom seam length'!E1336^2/($C$6/2)^2)</f>
        <v>#DIV/0!</v>
      </c>
      <c r="H1336" s="136">
        <f t="shared" si="202"/>
        <v>26500</v>
      </c>
      <c r="I1336" t="e">
        <f>SQRT(($C$5/2)^2-($C$5/2)^2*'(OLD) bottom seam length'!H1336^2/($C$6/2)^2)</f>
        <v>#DIV/0!</v>
      </c>
      <c r="K1336" s="136">
        <f t="shared" si="203"/>
        <v>26500</v>
      </c>
      <c r="L1336" t="e">
        <f>SQRT(($C$5/2)^2-($C$5/2)^2*'(OLD) bottom seam length'!K1336^2/($C$6/2)^2)</f>
        <v>#DIV/0!</v>
      </c>
      <c r="O1336" s="136">
        <f t="shared" si="204"/>
        <v>26500</v>
      </c>
      <c r="P1336" t="b">
        <f t="shared" si="205"/>
        <v>0</v>
      </c>
      <c r="T1336" s="136">
        <f t="shared" si="206"/>
        <v>26480</v>
      </c>
      <c r="U1336" t="e">
        <f>SQRT(($U$6/2)^2-($U$6/2)^2*'(OLD) bottom seam length'!T1336^2/($U$7/2)^2)</f>
        <v>#VALUE!</v>
      </c>
      <c r="W1336" s="136">
        <f t="shared" si="207"/>
        <v>26480</v>
      </c>
      <c r="X1336" t="e">
        <f>SQRT(($U$6/2)^2-($U$6/2)^2*'(OLD) bottom seam length'!W1336^2/($U$7/2)^2)</f>
        <v>#VALUE!</v>
      </c>
      <c r="Z1336" s="136">
        <f t="shared" si="208"/>
        <v>26480</v>
      </c>
      <c r="AA1336" t="e">
        <f>SQRT(($U$6/2)^2-($U$6/2)^2*'(OLD) bottom seam length'!Z1336^2/($U$7/2)^2)</f>
        <v>#VALUE!</v>
      </c>
      <c r="AC1336" s="136">
        <f t="shared" si="209"/>
        <v>26480</v>
      </c>
      <c r="AD1336" t="e">
        <f>SQRT(($U$6/2)^2-($U$6/2)^2*'(OLD) bottom seam length'!AC1336^2/($U$7/2)^2)</f>
        <v>#VALUE!</v>
      </c>
    </row>
    <row r="1337" spans="2:30">
      <c r="B1337" s="136">
        <f t="shared" si="200"/>
        <v>26520</v>
      </c>
      <c r="C1337" t="e">
        <f>SQRT(($C$5/2)^2-($C$5/2)^2*'(OLD) bottom seam length'!B1337^2/($C$6/2)^2)</f>
        <v>#DIV/0!</v>
      </c>
      <c r="E1337" s="136">
        <f t="shared" si="201"/>
        <v>26520</v>
      </c>
      <c r="F1337" t="e">
        <f>SQRT(($C$5/2)^2-($C$5/2)^2*'(OLD) bottom seam length'!E1337^2/($C$6/2)^2)</f>
        <v>#DIV/0!</v>
      </c>
      <c r="H1337" s="136">
        <f t="shared" si="202"/>
        <v>26520</v>
      </c>
      <c r="I1337" t="e">
        <f>SQRT(($C$5/2)^2-($C$5/2)^2*'(OLD) bottom seam length'!H1337^2/($C$6/2)^2)</f>
        <v>#DIV/0!</v>
      </c>
      <c r="K1337" s="136">
        <f t="shared" si="203"/>
        <v>26520</v>
      </c>
      <c r="L1337" t="e">
        <f>SQRT(($C$5/2)^2-($C$5/2)^2*'(OLD) bottom seam length'!K1337^2/($C$6/2)^2)</f>
        <v>#DIV/0!</v>
      </c>
      <c r="O1337" s="136">
        <f t="shared" si="204"/>
        <v>26520</v>
      </c>
      <c r="P1337" t="b">
        <f t="shared" si="205"/>
        <v>0</v>
      </c>
      <c r="T1337" s="136">
        <f t="shared" si="206"/>
        <v>26500</v>
      </c>
      <c r="U1337" t="e">
        <f>SQRT(($U$6/2)^2-($U$6/2)^2*'(OLD) bottom seam length'!T1337^2/($U$7/2)^2)</f>
        <v>#VALUE!</v>
      </c>
      <c r="W1337" s="136">
        <f t="shared" si="207"/>
        <v>26500</v>
      </c>
      <c r="X1337" t="e">
        <f>SQRT(($U$6/2)^2-($U$6/2)^2*'(OLD) bottom seam length'!W1337^2/($U$7/2)^2)</f>
        <v>#VALUE!</v>
      </c>
      <c r="Z1337" s="136">
        <f t="shared" si="208"/>
        <v>26500</v>
      </c>
      <c r="AA1337" t="e">
        <f>SQRT(($U$6/2)^2-($U$6/2)^2*'(OLD) bottom seam length'!Z1337^2/($U$7/2)^2)</f>
        <v>#VALUE!</v>
      </c>
      <c r="AC1337" s="136">
        <f t="shared" si="209"/>
        <v>26500</v>
      </c>
      <c r="AD1337" t="e">
        <f>SQRT(($U$6/2)^2-($U$6/2)^2*'(OLD) bottom seam length'!AC1337^2/($U$7/2)^2)</f>
        <v>#VALUE!</v>
      </c>
    </row>
    <row r="1338" spans="2:30">
      <c r="B1338" s="136">
        <f t="shared" si="200"/>
        <v>26540</v>
      </c>
      <c r="C1338" t="e">
        <f>SQRT(($C$5/2)^2-($C$5/2)^2*'(OLD) bottom seam length'!B1338^2/($C$6/2)^2)</f>
        <v>#DIV/0!</v>
      </c>
      <c r="E1338" s="136">
        <f t="shared" si="201"/>
        <v>26540</v>
      </c>
      <c r="F1338" t="e">
        <f>SQRT(($C$5/2)^2-($C$5/2)^2*'(OLD) bottom seam length'!E1338^2/($C$6/2)^2)</f>
        <v>#DIV/0!</v>
      </c>
      <c r="H1338" s="136">
        <f t="shared" si="202"/>
        <v>26540</v>
      </c>
      <c r="I1338" t="e">
        <f>SQRT(($C$5/2)^2-($C$5/2)^2*'(OLD) bottom seam length'!H1338^2/($C$6/2)^2)</f>
        <v>#DIV/0!</v>
      </c>
      <c r="K1338" s="136">
        <f t="shared" si="203"/>
        <v>26540</v>
      </c>
      <c r="L1338" t="e">
        <f>SQRT(($C$5/2)^2-($C$5/2)^2*'(OLD) bottom seam length'!K1338^2/($C$6/2)^2)</f>
        <v>#DIV/0!</v>
      </c>
      <c r="O1338" s="136">
        <f t="shared" si="204"/>
        <v>26540</v>
      </c>
      <c r="P1338" t="b">
        <f t="shared" si="205"/>
        <v>0</v>
      </c>
      <c r="T1338" s="136">
        <f t="shared" si="206"/>
        <v>26520</v>
      </c>
      <c r="U1338" t="e">
        <f>SQRT(($U$6/2)^2-($U$6/2)^2*'(OLD) bottom seam length'!T1338^2/($U$7/2)^2)</f>
        <v>#VALUE!</v>
      </c>
      <c r="W1338" s="136">
        <f t="shared" si="207"/>
        <v>26520</v>
      </c>
      <c r="X1338" t="e">
        <f>SQRT(($U$6/2)^2-($U$6/2)^2*'(OLD) bottom seam length'!W1338^2/($U$7/2)^2)</f>
        <v>#VALUE!</v>
      </c>
      <c r="Z1338" s="136">
        <f t="shared" si="208"/>
        <v>26520</v>
      </c>
      <c r="AA1338" t="e">
        <f>SQRT(($U$6/2)^2-($U$6/2)^2*'(OLD) bottom seam length'!Z1338^2/($U$7/2)^2)</f>
        <v>#VALUE!</v>
      </c>
      <c r="AC1338" s="136">
        <f t="shared" si="209"/>
        <v>26520</v>
      </c>
      <c r="AD1338" t="e">
        <f>SQRT(($U$6/2)^2-($U$6/2)^2*'(OLD) bottom seam length'!AC1338^2/($U$7/2)^2)</f>
        <v>#VALUE!</v>
      </c>
    </row>
    <row r="1339" spans="2:30">
      <c r="B1339" s="136">
        <f t="shared" si="200"/>
        <v>26560</v>
      </c>
      <c r="C1339" t="e">
        <f>SQRT(($C$5/2)^2-($C$5/2)^2*'(OLD) bottom seam length'!B1339^2/($C$6/2)^2)</f>
        <v>#DIV/0!</v>
      </c>
      <c r="E1339" s="136">
        <f t="shared" si="201"/>
        <v>26560</v>
      </c>
      <c r="F1339" t="e">
        <f>SQRT(($C$5/2)^2-($C$5/2)^2*'(OLD) bottom seam length'!E1339^2/($C$6/2)^2)</f>
        <v>#DIV/0!</v>
      </c>
      <c r="H1339" s="136">
        <f t="shared" si="202"/>
        <v>26560</v>
      </c>
      <c r="I1339" t="e">
        <f>SQRT(($C$5/2)^2-($C$5/2)^2*'(OLD) bottom seam length'!H1339^2/($C$6/2)^2)</f>
        <v>#DIV/0!</v>
      </c>
      <c r="K1339" s="136">
        <f t="shared" si="203"/>
        <v>26560</v>
      </c>
      <c r="L1339" t="e">
        <f>SQRT(($C$5/2)^2-($C$5/2)^2*'(OLD) bottom seam length'!K1339^2/($C$6/2)^2)</f>
        <v>#DIV/0!</v>
      </c>
      <c r="O1339" s="136">
        <f t="shared" si="204"/>
        <v>26560</v>
      </c>
      <c r="P1339" t="b">
        <f t="shared" si="205"/>
        <v>0</v>
      </c>
      <c r="T1339" s="136">
        <f t="shared" si="206"/>
        <v>26540</v>
      </c>
      <c r="U1339" t="e">
        <f>SQRT(($U$6/2)^2-($U$6/2)^2*'(OLD) bottom seam length'!T1339^2/($U$7/2)^2)</f>
        <v>#VALUE!</v>
      </c>
      <c r="W1339" s="136">
        <f t="shared" si="207"/>
        <v>26540</v>
      </c>
      <c r="X1339" t="e">
        <f>SQRT(($U$6/2)^2-($U$6/2)^2*'(OLD) bottom seam length'!W1339^2/($U$7/2)^2)</f>
        <v>#VALUE!</v>
      </c>
      <c r="Z1339" s="136">
        <f t="shared" si="208"/>
        <v>26540</v>
      </c>
      <c r="AA1339" t="e">
        <f>SQRT(($U$6/2)^2-($U$6/2)^2*'(OLD) bottom seam length'!Z1339^2/($U$7/2)^2)</f>
        <v>#VALUE!</v>
      </c>
      <c r="AC1339" s="136">
        <f t="shared" si="209"/>
        <v>26540</v>
      </c>
      <c r="AD1339" t="e">
        <f>SQRT(($U$6/2)^2-($U$6/2)^2*'(OLD) bottom seam length'!AC1339^2/($U$7/2)^2)</f>
        <v>#VALUE!</v>
      </c>
    </row>
    <row r="1340" spans="2:30">
      <c r="B1340" s="136">
        <f t="shared" si="200"/>
        <v>26580</v>
      </c>
      <c r="C1340" t="e">
        <f>SQRT(($C$5/2)^2-($C$5/2)^2*'(OLD) bottom seam length'!B1340^2/($C$6/2)^2)</f>
        <v>#DIV/0!</v>
      </c>
      <c r="E1340" s="136">
        <f t="shared" si="201"/>
        <v>26580</v>
      </c>
      <c r="F1340" t="e">
        <f>SQRT(($C$5/2)^2-($C$5/2)^2*'(OLD) bottom seam length'!E1340^2/($C$6/2)^2)</f>
        <v>#DIV/0!</v>
      </c>
      <c r="H1340" s="136">
        <f t="shared" si="202"/>
        <v>26580</v>
      </c>
      <c r="I1340" t="e">
        <f>SQRT(($C$5/2)^2-($C$5/2)^2*'(OLD) bottom seam length'!H1340^2/($C$6/2)^2)</f>
        <v>#DIV/0!</v>
      </c>
      <c r="K1340" s="136">
        <f t="shared" si="203"/>
        <v>26580</v>
      </c>
      <c r="L1340" t="e">
        <f>SQRT(($C$5/2)^2-($C$5/2)^2*'(OLD) bottom seam length'!K1340^2/($C$6/2)^2)</f>
        <v>#DIV/0!</v>
      </c>
      <c r="O1340" s="136">
        <f t="shared" si="204"/>
        <v>26580</v>
      </c>
      <c r="P1340" t="b">
        <f t="shared" si="205"/>
        <v>0</v>
      </c>
      <c r="T1340" s="136">
        <f t="shared" si="206"/>
        <v>26560</v>
      </c>
      <c r="U1340" t="e">
        <f>SQRT(($U$6/2)^2-($U$6/2)^2*'(OLD) bottom seam length'!T1340^2/($U$7/2)^2)</f>
        <v>#VALUE!</v>
      </c>
      <c r="W1340" s="136">
        <f t="shared" si="207"/>
        <v>26560</v>
      </c>
      <c r="X1340" t="e">
        <f>SQRT(($U$6/2)^2-($U$6/2)^2*'(OLD) bottom seam length'!W1340^2/($U$7/2)^2)</f>
        <v>#VALUE!</v>
      </c>
      <c r="Z1340" s="136">
        <f t="shared" si="208"/>
        <v>26560</v>
      </c>
      <c r="AA1340" t="e">
        <f>SQRT(($U$6/2)^2-($U$6/2)^2*'(OLD) bottom seam length'!Z1340^2/($U$7/2)^2)</f>
        <v>#VALUE!</v>
      </c>
      <c r="AC1340" s="136">
        <f t="shared" si="209"/>
        <v>26560</v>
      </c>
      <c r="AD1340" t="e">
        <f>SQRT(($U$6/2)^2-($U$6/2)^2*'(OLD) bottom seam length'!AC1340^2/($U$7/2)^2)</f>
        <v>#VALUE!</v>
      </c>
    </row>
    <row r="1341" spans="2:30">
      <c r="B1341" s="136">
        <f t="shared" si="200"/>
        <v>26600</v>
      </c>
      <c r="C1341" t="e">
        <f>SQRT(($C$5/2)^2-($C$5/2)^2*'(OLD) bottom seam length'!B1341^2/($C$6/2)^2)</f>
        <v>#DIV/0!</v>
      </c>
      <c r="E1341" s="136">
        <f t="shared" si="201"/>
        <v>26600</v>
      </c>
      <c r="F1341" t="e">
        <f>SQRT(($C$5/2)^2-($C$5/2)^2*'(OLD) bottom seam length'!E1341^2/($C$6/2)^2)</f>
        <v>#DIV/0!</v>
      </c>
      <c r="H1341" s="136">
        <f t="shared" si="202"/>
        <v>26600</v>
      </c>
      <c r="I1341" t="e">
        <f>SQRT(($C$5/2)^2-($C$5/2)^2*'(OLD) bottom seam length'!H1341^2/($C$6/2)^2)</f>
        <v>#DIV/0!</v>
      </c>
      <c r="K1341" s="136">
        <f t="shared" si="203"/>
        <v>26600</v>
      </c>
      <c r="L1341" t="e">
        <f>SQRT(($C$5/2)^2-($C$5/2)^2*'(OLD) bottom seam length'!K1341^2/($C$6/2)^2)</f>
        <v>#DIV/0!</v>
      </c>
      <c r="O1341" s="136">
        <f t="shared" si="204"/>
        <v>26600</v>
      </c>
      <c r="P1341" t="b">
        <f t="shared" si="205"/>
        <v>0</v>
      </c>
      <c r="T1341" s="136">
        <f t="shared" si="206"/>
        <v>26580</v>
      </c>
      <c r="U1341" t="e">
        <f>SQRT(($U$6/2)^2-($U$6/2)^2*'(OLD) bottom seam length'!T1341^2/($U$7/2)^2)</f>
        <v>#VALUE!</v>
      </c>
      <c r="W1341" s="136">
        <f t="shared" si="207"/>
        <v>26580</v>
      </c>
      <c r="X1341" t="e">
        <f>SQRT(($U$6/2)^2-($U$6/2)^2*'(OLD) bottom seam length'!W1341^2/($U$7/2)^2)</f>
        <v>#VALUE!</v>
      </c>
      <c r="Z1341" s="136">
        <f t="shared" si="208"/>
        <v>26580</v>
      </c>
      <c r="AA1341" t="e">
        <f>SQRT(($U$6/2)^2-($U$6/2)^2*'(OLD) bottom seam length'!Z1341^2/($U$7/2)^2)</f>
        <v>#VALUE!</v>
      </c>
      <c r="AC1341" s="136">
        <f t="shared" si="209"/>
        <v>26580</v>
      </c>
      <c r="AD1341" t="e">
        <f>SQRT(($U$6/2)^2-($U$6/2)^2*'(OLD) bottom seam length'!AC1341^2/($U$7/2)^2)</f>
        <v>#VALUE!</v>
      </c>
    </row>
    <row r="1342" spans="2:30">
      <c r="B1342" s="136">
        <f t="shared" si="200"/>
        <v>26620</v>
      </c>
      <c r="C1342" t="e">
        <f>SQRT(($C$5/2)^2-($C$5/2)^2*'(OLD) bottom seam length'!B1342^2/($C$6/2)^2)</f>
        <v>#DIV/0!</v>
      </c>
      <c r="E1342" s="136">
        <f t="shared" si="201"/>
        <v>26620</v>
      </c>
      <c r="F1342" t="e">
        <f>SQRT(($C$5/2)^2-($C$5/2)^2*'(OLD) bottom seam length'!E1342^2/($C$6/2)^2)</f>
        <v>#DIV/0!</v>
      </c>
      <c r="H1342" s="136">
        <f t="shared" si="202"/>
        <v>26620</v>
      </c>
      <c r="I1342" t="e">
        <f>SQRT(($C$5/2)^2-($C$5/2)^2*'(OLD) bottom seam length'!H1342^2/($C$6/2)^2)</f>
        <v>#DIV/0!</v>
      </c>
      <c r="K1342" s="136">
        <f t="shared" si="203"/>
        <v>26620</v>
      </c>
      <c r="L1342" t="e">
        <f>SQRT(($C$5/2)^2-($C$5/2)^2*'(OLD) bottom seam length'!K1342^2/($C$6/2)^2)</f>
        <v>#DIV/0!</v>
      </c>
      <c r="O1342" s="136">
        <f t="shared" si="204"/>
        <v>26620</v>
      </c>
      <c r="P1342" t="b">
        <f t="shared" si="205"/>
        <v>0</v>
      </c>
      <c r="T1342" s="136">
        <f t="shared" si="206"/>
        <v>26600</v>
      </c>
      <c r="U1342" t="e">
        <f>SQRT(($U$6/2)^2-($U$6/2)^2*'(OLD) bottom seam length'!T1342^2/($U$7/2)^2)</f>
        <v>#VALUE!</v>
      </c>
      <c r="W1342" s="136">
        <f t="shared" si="207"/>
        <v>26600</v>
      </c>
      <c r="X1342" t="e">
        <f>SQRT(($U$6/2)^2-($U$6/2)^2*'(OLD) bottom seam length'!W1342^2/($U$7/2)^2)</f>
        <v>#VALUE!</v>
      </c>
      <c r="Z1342" s="136">
        <f t="shared" si="208"/>
        <v>26600</v>
      </c>
      <c r="AA1342" t="e">
        <f>SQRT(($U$6/2)^2-($U$6/2)^2*'(OLD) bottom seam length'!Z1342^2/($U$7/2)^2)</f>
        <v>#VALUE!</v>
      </c>
      <c r="AC1342" s="136">
        <f t="shared" si="209"/>
        <v>26600</v>
      </c>
      <c r="AD1342" t="e">
        <f>SQRT(($U$6/2)^2-($U$6/2)^2*'(OLD) bottom seam length'!AC1342^2/($U$7/2)^2)</f>
        <v>#VALUE!</v>
      </c>
    </row>
    <row r="1343" spans="2:30">
      <c r="B1343" s="136">
        <f t="shared" si="200"/>
        <v>26640</v>
      </c>
      <c r="C1343" t="e">
        <f>SQRT(($C$5/2)^2-($C$5/2)^2*'(OLD) bottom seam length'!B1343^2/($C$6/2)^2)</f>
        <v>#DIV/0!</v>
      </c>
      <c r="E1343" s="136">
        <f t="shared" si="201"/>
        <v>26640</v>
      </c>
      <c r="F1343" t="e">
        <f>SQRT(($C$5/2)^2-($C$5/2)^2*'(OLD) bottom seam length'!E1343^2/($C$6/2)^2)</f>
        <v>#DIV/0!</v>
      </c>
      <c r="H1343" s="136">
        <f t="shared" si="202"/>
        <v>26640</v>
      </c>
      <c r="I1343" t="e">
        <f>SQRT(($C$5/2)^2-($C$5/2)^2*'(OLD) bottom seam length'!H1343^2/($C$6/2)^2)</f>
        <v>#DIV/0!</v>
      </c>
      <c r="K1343" s="136">
        <f t="shared" si="203"/>
        <v>26640</v>
      </c>
      <c r="L1343" t="e">
        <f>SQRT(($C$5/2)^2-($C$5/2)^2*'(OLD) bottom seam length'!K1343^2/($C$6/2)^2)</f>
        <v>#DIV/0!</v>
      </c>
      <c r="O1343" s="136">
        <f t="shared" si="204"/>
        <v>26640</v>
      </c>
      <c r="P1343" t="b">
        <f t="shared" si="205"/>
        <v>0</v>
      </c>
      <c r="T1343" s="136">
        <f t="shared" si="206"/>
        <v>26620</v>
      </c>
      <c r="U1343" t="e">
        <f>SQRT(($U$6/2)^2-($U$6/2)^2*'(OLD) bottom seam length'!T1343^2/($U$7/2)^2)</f>
        <v>#VALUE!</v>
      </c>
      <c r="W1343" s="136">
        <f t="shared" si="207"/>
        <v>26620</v>
      </c>
      <c r="X1343" t="e">
        <f>SQRT(($U$6/2)^2-($U$6/2)^2*'(OLD) bottom seam length'!W1343^2/($U$7/2)^2)</f>
        <v>#VALUE!</v>
      </c>
      <c r="Z1343" s="136">
        <f t="shared" si="208"/>
        <v>26620</v>
      </c>
      <c r="AA1343" t="e">
        <f>SQRT(($U$6/2)^2-($U$6/2)^2*'(OLD) bottom seam length'!Z1343^2/($U$7/2)^2)</f>
        <v>#VALUE!</v>
      </c>
      <c r="AC1343" s="136">
        <f t="shared" si="209"/>
        <v>26620</v>
      </c>
      <c r="AD1343" t="e">
        <f>SQRT(($U$6/2)^2-($U$6/2)^2*'(OLD) bottom seam length'!AC1343^2/($U$7/2)^2)</f>
        <v>#VALUE!</v>
      </c>
    </row>
    <row r="1344" spans="2:30">
      <c r="B1344" s="136">
        <f t="shared" si="200"/>
        <v>26660</v>
      </c>
      <c r="C1344" t="e">
        <f>SQRT(($C$5/2)^2-($C$5/2)^2*'(OLD) bottom seam length'!B1344^2/($C$6/2)^2)</f>
        <v>#DIV/0!</v>
      </c>
      <c r="E1344" s="136">
        <f t="shared" si="201"/>
        <v>26660</v>
      </c>
      <c r="F1344" t="e">
        <f>SQRT(($C$5/2)^2-($C$5/2)^2*'(OLD) bottom seam length'!E1344^2/($C$6/2)^2)</f>
        <v>#DIV/0!</v>
      </c>
      <c r="H1344" s="136">
        <f t="shared" si="202"/>
        <v>26660</v>
      </c>
      <c r="I1344" t="e">
        <f>SQRT(($C$5/2)^2-($C$5/2)^2*'(OLD) bottom seam length'!H1344^2/($C$6/2)^2)</f>
        <v>#DIV/0!</v>
      </c>
      <c r="K1344" s="136">
        <f t="shared" si="203"/>
        <v>26660</v>
      </c>
      <c r="L1344" t="e">
        <f>SQRT(($C$5/2)^2-($C$5/2)^2*'(OLD) bottom seam length'!K1344^2/($C$6/2)^2)</f>
        <v>#DIV/0!</v>
      </c>
      <c r="O1344" s="136">
        <f t="shared" si="204"/>
        <v>26660</v>
      </c>
      <c r="P1344" t="b">
        <f t="shared" si="205"/>
        <v>0</v>
      </c>
      <c r="T1344" s="136">
        <f t="shared" si="206"/>
        <v>26640</v>
      </c>
      <c r="U1344" t="e">
        <f>SQRT(($U$6/2)^2-($U$6/2)^2*'(OLD) bottom seam length'!T1344^2/($U$7/2)^2)</f>
        <v>#VALUE!</v>
      </c>
      <c r="W1344" s="136">
        <f t="shared" si="207"/>
        <v>26640</v>
      </c>
      <c r="X1344" t="e">
        <f>SQRT(($U$6/2)^2-($U$6/2)^2*'(OLD) bottom seam length'!W1344^2/($U$7/2)^2)</f>
        <v>#VALUE!</v>
      </c>
      <c r="Z1344" s="136">
        <f t="shared" si="208"/>
        <v>26640</v>
      </c>
      <c r="AA1344" t="e">
        <f>SQRT(($U$6/2)^2-($U$6/2)^2*'(OLD) bottom seam length'!Z1344^2/($U$7/2)^2)</f>
        <v>#VALUE!</v>
      </c>
      <c r="AC1344" s="136">
        <f t="shared" si="209"/>
        <v>26640</v>
      </c>
      <c r="AD1344" t="e">
        <f>SQRT(($U$6/2)^2-($U$6/2)^2*'(OLD) bottom seam length'!AC1344^2/($U$7/2)^2)</f>
        <v>#VALUE!</v>
      </c>
    </row>
    <row r="1345" spans="2:30">
      <c r="B1345" s="136">
        <f t="shared" si="200"/>
        <v>26680</v>
      </c>
      <c r="C1345" t="e">
        <f>SQRT(($C$5/2)^2-($C$5/2)^2*'(OLD) bottom seam length'!B1345^2/($C$6/2)^2)</f>
        <v>#DIV/0!</v>
      </c>
      <c r="E1345" s="136">
        <f t="shared" si="201"/>
        <v>26680</v>
      </c>
      <c r="F1345" t="e">
        <f>SQRT(($C$5/2)^2-($C$5/2)^2*'(OLD) bottom seam length'!E1345^2/($C$6/2)^2)</f>
        <v>#DIV/0!</v>
      </c>
      <c r="H1345" s="136">
        <f t="shared" si="202"/>
        <v>26680</v>
      </c>
      <c r="I1345" t="e">
        <f>SQRT(($C$5/2)^2-($C$5/2)^2*'(OLD) bottom seam length'!H1345^2/($C$6/2)^2)</f>
        <v>#DIV/0!</v>
      </c>
      <c r="K1345" s="136">
        <f t="shared" si="203"/>
        <v>26680</v>
      </c>
      <c r="L1345" t="e">
        <f>SQRT(($C$5/2)^2-($C$5/2)^2*'(OLD) bottom seam length'!K1345^2/($C$6/2)^2)</f>
        <v>#DIV/0!</v>
      </c>
      <c r="O1345" s="136">
        <f t="shared" si="204"/>
        <v>26680</v>
      </c>
      <c r="P1345" t="b">
        <f t="shared" si="205"/>
        <v>0</v>
      </c>
      <c r="T1345" s="136">
        <f t="shared" si="206"/>
        <v>26660</v>
      </c>
      <c r="U1345" t="e">
        <f>SQRT(($U$6/2)^2-($U$6/2)^2*'(OLD) bottom seam length'!T1345^2/($U$7/2)^2)</f>
        <v>#VALUE!</v>
      </c>
      <c r="W1345" s="136">
        <f t="shared" si="207"/>
        <v>26660</v>
      </c>
      <c r="X1345" t="e">
        <f>SQRT(($U$6/2)^2-($U$6/2)^2*'(OLD) bottom seam length'!W1345^2/($U$7/2)^2)</f>
        <v>#VALUE!</v>
      </c>
      <c r="Z1345" s="136">
        <f t="shared" si="208"/>
        <v>26660</v>
      </c>
      <c r="AA1345" t="e">
        <f>SQRT(($U$6/2)^2-($U$6/2)^2*'(OLD) bottom seam length'!Z1345^2/($U$7/2)^2)</f>
        <v>#VALUE!</v>
      </c>
      <c r="AC1345" s="136">
        <f t="shared" si="209"/>
        <v>26660</v>
      </c>
      <c r="AD1345" t="e">
        <f>SQRT(($U$6/2)^2-($U$6/2)^2*'(OLD) bottom seam length'!AC1345^2/($U$7/2)^2)</f>
        <v>#VALUE!</v>
      </c>
    </row>
    <row r="1346" spans="2:30">
      <c r="B1346" s="136">
        <f t="shared" si="200"/>
        <v>26700</v>
      </c>
      <c r="C1346" t="e">
        <f>SQRT(($C$5/2)^2-($C$5/2)^2*'(OLD) bottom seam length'!B1346^2/($C$6/2)^2)</f>
        <v>#DIV/0!</v>
      </c>
      <c r="E1346" s="136">
        <f t="shared" si="201"/>
        <v>26700</v>
      </c>
      <c r="F1346" t="e">
        <f>SQRT(($C$5/2)^2-($C$5/2)^2*'(OLD) bottom seam length'!E1346^2/($C$6/2)^2)</f>
        <v>#DIV/0!</v>
      </c>
      <c r="H1346" s="136">
        <f t="shared" si="202"/>
        <v>26700</v>
      </c>
      <c r="I1346" t="e">
        <f>SQRT(($C$5/2)^2-($C$5/2)^2*'(OLD) bottom seam length'!H1346^2/($C$6/2)^2)</f>
        <v>#DIV/0!</v>
      </c>
      <c r="K1346" s="136">
        <f t="shared" si="203"/>
        <v>26700</v>
      </c>
      <c r="L1346" t="e">
        <f>SQRT(($C$5/2)^2-($C$5/2)^2*'(OLD) bottom seam length'!K1346^2/($C$6/2)^2)</f>
        <v>#DIV/0!</v>
      </c>
      <c r="O1346" s="136">
        <f t="shared" si="204"/>
        <v>26700</v>
      </c>
      <c r="P1346" t="b">
        <f t="shared" si="205"/>
        <v>0</v>
      </c>
      <c r="T1346" s="136">
        <f t="shared" si="206"/>
        <v>26680</v>
      </c>
      <c r="U1346" t="e">
        <f>SQRT(($U$6/2)^2-($U$6/2)^2*'(OLD) bottom seam length'!T1346^2/($U$7/2)^2)</f>
        <v>#VALUE!</v>
      </c>
      <c r="W1346" s="136">
        <f t="shared" si="207"/>
        <v>26680</v>
      </c>
      <c r="X1346" t="e">
        <f>SQRT(($U$6/2)^2-($U$6/2)^2*'(OLD) bottom seam length'!W1346^2/($U$7/2)^2)</f>
        <v>#VALUE!</v>
      </c>
      <c r="Z1346" s="136">
        <f t="shared" si="208"/>
        <v>26680</v>
      </c>
      <c r="AA1346" t="e">
        <f>SQRT(($U$6/2)^2-($U$6/2)^2*'(OLD) bottom seam length'!Z1346^2/($U$7/2)^2)</f>
        <v>#VALUE!</v>
      </c>
      <c r="AC1346" s="136">
        <f t="shared" si="209"/>
        <v>26680</v>
      </c>
      <c r="AD1346" t="e">
        <f>SQRT(($U$6/2)^2-($U$6/2)^2*'(OLD) bottom seam length'!AC1346^2/($U$7/2)^2)</f>
        <v>#VALUE!</v>
      </c>
    </row>
    <row r="1347" spans="2:30">
      <c r="B1347" s="136">
        <f t="shared" si="200"/>
        <v>26720</v>
      </c>
      <c r="C1347" t="e">
        <f>SQRT(($C$5/2)^2-($C$5/2)^2*'(OLD) bottom seam length'!B1347^2/($C$6/2)^2)</f>
        <v>#DIV/0!</v>
      </c>
      <c r="E1347" s="136">
        <f t="shared" si="201"/>
        <v>26720</v>
      </c>
      <c r="F1347" t="e">
        <f>SQRT(($C$5/2)^2-($C$5/2)^2*'(OLD) bottom seam length'!E1347^2/($C$6/2)^2)</f>
        <v>#DIV/0!</v>
      </c>
      <c r="H1347" s="136">
        <f t="shared" si="202"/>
        <v>26720</v>
      </c>
      <c r="I1347" t="e">
        <f>SQRT(($C$5/2)^2-($C$5/2)^2*'(OLD) bottom seam length'!H1347^2/($C$6/2)^2)</f>
        <v>#DIV/0!</v>
      </c>
      <c r="K1347" s="136">
        <f t="shared" si="203"/>
        <v>26720</v>
      </c>
      <c r="L1347" t="e">
        <f>SQRT(($C$5/2)^2-($C$5/2)^2*'(OLD) bottom seam length'!K1347^2/($C$6/2)^2)</f>
        <v>#DIV/0!</v>
      </c>
      <c r="O1347" s="136">
        <f t="shared" si="204"/>
        <v>26720</v>
      </c>
      <c r="P1347" t="b">
        <f t="shared" si="205"/>
        <v>0</v>
      </c>
      <c r="T1347" s="136">
        <f t="shared" si="206"/>
        <v>26700</v>
      </c>
      <c r="U1347" t="e">
        <f>SQRT(($U$6/2)^2-($U$6/2)^2*'(OLD) bottom seam length'!T1347^2/($U$7/2)^2)</f>
        <v>#VALUE!</v>
      </c>
      <c r="W1347" s="136">
        <f t="shared" si="207"/>
        <v>26700</v>
      </c>
      <c r="X1347" t="e">
        <f>SQRT(($U$6/2)^2-($U$6/2)^2*'(OLD) bottom seam length'!W1347^2/($U$7/2)^2)</f>
        <v>#VALUE!</v>
      </c>
      <c r="Z1347" s="136">
        <f t="shared" si="208"/>
        <v>26700</v>
      </c>
      <c r="AA1347" t="e">
        <f>SQRT(($U$6/2)^2-($U$6/2)^2*'(OLD) bottom seam length'!Z1347^2/($U$7/2)^2)</f>
        <v>#VALUE!</v>
      </c>
      <c r="AC1347" s="136">
        <f t="shared" si="209"/>
        <v>26700</v>
      </c>
      <c r="AD1347" t="e">
        <f>SQRT(($U$6/2)^2-($U$6/2)^2*'(OLD) bottom seam length'!AC1347^2/($U$7/2)^2)</f>
        <v>#VALUE!</v>
      </c>
    </row>
    <row r="1348" spans="2:30">
      <c r="B1348" s="136">
        <f t="shared" si="200"/>
        <v>26740</v>
      </c>
      <c r="C1348" t="e">
        <f>SQRT(($C$5/2)^2-($C$5/2)^2*'(OLD) bottom seam length'!B1348^2/($C$6/2)^2)</f>
        <v>#DIV/0!</v>
      </c>
      <c r="E1348" s="136">
        <f t="shared" si="201"/>
        <v>26740</v>
      </c>
      <c r="F1348" t="e">
        <f>SQRT(($C$5/2)^2-($C$5/2)^2*'(OLD) bottom seam length'!E1348^2/($C$6/2)^2)</f>
        <v>#DIV/0!</v>
      </c>
      <c r="H1348" s="136">
        <f t="shared" si="202"/>
        <v>26740</v>
      </c>
      <c r="I1348" t="e">
        <f>SQRT(($C$5/2)^2-($C$5/2)^2*'(OLD) bottom seam length'!H1348^2/($C$6/2)^2)</f>
        <v>#DIV/0!</v>
      </c>
      <c r="K1348" s="136">
        <f t="shared" si="203"/>
        <v>26740</v>
      </c>
      <c r="L1348" t="e">
        <f>SQRT(($C$5/2)^2-($C$5/2)^2*'(OLD) bottom seam length'!K1348^2/($C$6/2)^2)</f>
        <v>#DIV/0!</v>
      </c>
      <c r="O1348" s="136">
        <f t="shared" si="204"/>
        <v>26740</v>
      </c>
      <c r="P1348" t="b">
        <f t="shared" si="205"/>
        <v>0</v>
      </c>
      <c r="T1348" s="136">
        <f t="shared" si="206"/>
        <v>26720</v>
      </c>
      <c r="U1348" t="e">
        <f>SQRT(($U$6/2)^2-($U$6/2)^2*'(OLD) bottom seam length'!T1348^2/($U$7/2)^2)</f>
        <v>#VALUE!</v>
      </c>
      <c r="W1348" s="136">
        <f t="shared" si="207"/>
        <v>26720</v>
      </c>
      <c r="X1348" t="e">
        <f>SQRT(($U$6/2)^2-($U$6/2)^2*'(OLD) bottom seam length'!W1348^2/($U$7/2)^2)</f>
        <v>#VALUE!</v>
      </c>
      <c r="Z1348" s="136">
        <f t="shared" si="208"/>
        <v>26720</v>
      </c>
      <c r="AA1348" t="e">
        <f>SQRT(($U$6/2)^2-($U$6/2)^2*'(OLD) bottom seam length'!Z1348^2/($U$7/2)^2)</f>
        <v>#VALUE!</v>
      </c>
      <c r="AC1348" s="136">
        <f t="shared" si="209"/>
        <v>26720</v>
      </c>
      <c r="AD1348" t="e">
        <f>SQRT(($U$6/2)^2-($U$6/2)^2*'(OLD) bottom seam length'!AC1348^2/($U$7/2)^2)</f>
        <v>#VALUE!</v>
      </c>
    </row>
    <row r="1349" spans="2:30">
      <c r="B1349" s="136">
        <f t="shared" si="200"/>
        <v>26760</v>
      </c>
      <c r="C1349" t="e">
        <f>SQRT(($C$5/2)^2-($C$5/2)^2*'(OLD) bottom seam length'!B1349^2/($C$6/2)^2)</f>
        <v>#DIV/0!</v>
      </c>
      <c r="E1349" s="136">
        <f t="shared" si="201"/>
        <v>26760</v>
      </c>
      <c r="F1349" t="e">
        <f>SQRT(($C$5/2)^2-($C$5/2)^2*'(OLD) bottom seam length'!E1349^2/($C$6/2)^2)</f>
        <v>#DIV/0!</v>
      </c>
      <c r="H1349" s="136">
        <f t="shared" si="202"/>
        <v>26760</v>
      </c>
      <c r="I1349" t="e">
        <f>SQRT(($C$5/2)^2-($C$5/2)^2*'(OLD) bottom seam length'!H1349^2/($C$6/2)^2)</f>
        <v>#DIV/0!</v>
      </c>
      <c r="K1349" s="136">
        <f t="shared" si="203"/>
        <v>26760</v>
      </c>
      <c r="L1349" t="e">
        <f>SQRT(($C$5/2)^2-($C$5/2)^2*'(OLD) bottom seam length'!K1349^2/($C$6/2)^2)</f>
        <v>#DIV/0!</v>
      </c>
      <c r="O1349" s="136">
        <f t="shared" si="204"/>
        <v>26760</v>
      </c>
      <c r="P1349" t="b">
        <f t="shared" si="205"/>
        <v>0</v>
      </c>
      <c r="T1349" s="136">
        <f t="shared" si="206"/>
        <v>26740</v>
      </c>
      <c r="U1349" t="e">
        <f>SQRT(($U$6/2)^2-($U$6/2)^2*'(OLD) bottom seam length'!T1349^2/($U$7/2)^2)</f>
        <v>#VALUE!</v>
      </c>
      <c r="W1349" s="136">
        <f t="shared" si="207"/>
        <v>26740</v>
      </c>
      <c r="X1349" t="e">
        <f>SQRT(($U$6/2)^2-($U$6/2)^2*'(OLD) bottom seam length'!W1349^2/($U$7/2)^2)</f>
        <v>#VALUE!</v>
      </c>
      <c r="Z1349" s="136">
        <f t="shared" si="208"/>
        <v>26740</v>
      </c>
      <c r="AA1349" t="e">
        <f>SQRT(($U$6/2)^2-($U$6/2)^2*'(OLD) bottom seam length'!Z1349^2/($U$7/2)^2)</f>
        <v>#VALUE!</v>
      </c>
      <c r="AC1349" s="136">
        <f t="shared" si="209"/>
        <v>26740</v>
      </c>
      <c r="AD1349" t="e">
        <f>SQRT(($U$6/2)^2-($U$6/2)^2*'(OLD) bottom seam length'!AC1349^2/($U$7/2)^2)</f>
        <v>#VALUE!</v>
      </c>
    </row>
    <row r="1350" spans="2:30">
      <c r="B1350" s="136">
        <f t="shared" si="200"/>
        <v>26780</v>
      </c>
      <c r="C1350" t="e">
        <f>SQRT(($C$5/2)^2-($C$5/2)^2*'(OLD) bottom seam length'!B1350^2/($C$6/2)^2)</f>
        <v>#DIV/0!</v>
      </c>
      <c r="E1350" s="136">
        <f t="shared" si="201"/>
        <v>26780</v>
      </c>
      <c r="F1350" t="e">
        <f>SQRT(($C$5/2)^2-($C$5/2)^2*'(OLD) bottom seam length'!E1350^2/($C$6/2)^2)</f>
        <v>#DIV/0!</v>
      </c>
      <c r="H1350" s="136">
        <f t="shared" si="202"/>
        <v>26780</v>
      </c>
      <c r="I1350" t="e">
        <f>SQRT(($C$5/2)^2-($C$5/2)^2*'(OLD) bottom seam length'!H1350^2/($C$6/2)^2)</f>
        <v>#DIV/0!</v>
      </c>
      <c r="K1350" s="136">
        <f t="shared" si="203"/>
        <v>26780</v>
      </c>
      <c r="L1350" t="e">
        <f>SQRT(($C$5/2)^2-($C$5/2)^2*'(OLD) bottom seam length'!K1350^2/($C$6/2)^2)</f>
        <v>#DIV/0!</v>
      </c>
      <c r="O1350" s="136">
        <f t="shared" si="204"/>
        <v>26780</v>
      </c>
      <c r="P1350" t="b">
        <f t="shared" si="205"/>
        <v>0</v>
      </c>
      <c r="T1350" s="136">
        <f t="shared" si="206"/>
        <v>26760</v>
      </c>
      <c r="U1350" t="e">
        <f>SQRT(($U$6/2)^2-($U$6/2)^2*'(OLD) bottom seam length'!T1350^2/($U$7/2)^2)</f>
        <v>#VALUE!</v>
      </c>
      <c r="W1350" s="136">
        <f t="shared" si="207"/>
        <v>26760</v>
      </c>
      <c r="X1350" t="e">
        <f>SQRT(($U$6/2)^2-($U$6/2)^2*'(OLD) bottom seam length'!W1350^2/($U$7/2)^2)</f>
        <v>#VALUE!</v>
      </c>
      <c r="Z1350" s="136">
        <f t="shared" si="208"/>
        <v>26760</v>
      </c>
      <c r="AA1350" t="e">
        <f>SQRT(($U$6/2)^2-($U$6/2)^2*'(OLD) bottom seam length'!Z1350^2/($U$7/2)^2)</f>
        <v>#VALUE!</v>
      </c>
      <c r="AC1350" s="136">
        <f t="shared" si="209"/>
        <v>26760</v>
      </c>
      <c r="AD1350" t="e">
        <f>SQRT(($U$6/2)^2-($U$6/2)^2*'(OLD) bottom seam length'!AC1350^2/($U$7/2)^2)</f>
        <v>#VALUE!</v>
      </c>
    </row>
    <row r="1351" spans="2:30">
      <c r="B1351" s="136">
        <f t="shared" si="200"/>
        <v>26800</v>
      </c>
      <c r="C1351" t="e">
        <f>SQRT(($C$5/2)^2-($C$5/2)^2*'(OLD) bottom seam length'!B1351^2/($C$6/2)^2)</f>
        <v>#DIV/0!</v>
      </c>
      <c r="E1351" s="136">
        <f t="shared" si="201"/>
        <v>26800</v>
      </c>
      <c r="F1351" t="e">
        <f>SQRT(($C$5/2)^2-($C$5/2)^2*'(OLD) bottom seam length'!E1351^2/($C$6/2)^2)</f>
        <v>#DIV/0!</v>
      </c>
      <c r="H1351" s="136">
        <f t="shared" si="202"/>
        <v>26800</v>
      </c>
      <c r="I1351" t="e">
        <f>SQRT(($C$5/2)^2-($C$5/2)^2*'(OLD) bottom seam length'!H1351^2/($C$6/2)^2)</f>
        <v>#DIV/0!</v>
      </c>
      <c r="K1351" s="136">
        <f t="shared" si="203"/>
        <v>26800</v>
      </c>
      <c r="L1351" t="e">
        <f>SQRT(($C$5/2)^2-($C$5/2)^2*'(OLD) bottom seam length'!K1351^2/($C$6/2)^2)</f>
        <v>#DIV/0!</v>
      </c>
      <c r="O1351" s="136">
        <f t="shared" si="204"/>
        <v>26800</v>
      </c>
      <c r="P1351" t="b">
        <f t="shared" si="205"/>
        <v>0</v>
      </c>
      <c r="T1351" s="136">
        <f t="shared" si="206"/>
        <v>26780</v>
      </c>
      <c r="U1351" t="e">
        <f>SQRT(($U$6/2)^2-($U$6/2)^2*'(OLD) bottom seam length'!T1351^2/($U$7/2)^2)</f>
        <v>#VALUE!</v>
      </c>
      <c r="W1351" s="136">
        <f t="shared" si="207"/>
        <v>26780</v>
      </c>
      <c r="X1351" t="e">
        <f>SQRT(($U$6/2)^2-($U$6/2)^2*'(OLD) bottom seam length'!W1351^2/($U$7/2)^2)</f>
        <v>#VALUE!</v>
      </c>
      <c r="Z1351" s="136">
        <f t="shared" si="208"/>
        <v>26780</v>
      </c>
      <c r="AA1351" t="e">
        <f>SQRT(($U$6/2)^2-($U$6/2)^2*'(OLD) bottom seam length'!Z1351^2/($U$7/2)^2)</f>
        <v>#VALUE!</v>
      </c>
      <c r="AC1351" s="136">
        <f t="shared" si="209"/>
        <v>26780</v>
      </c>
      <c r="AD1351" t="e">
        <f>SQRT(($U$6/2)^2-($U$6/2)^2*'(OLD) bottom seam length'!AC1351^2/($U$7/2)^2)</f>
        <v>#VALUE!</v>
      </c>
    </row>
    <row r="1352" spans="2:30">
      <c r="B1352" s="136">
        <f t="shared" si="200"/>
        <v>26820</v>
      </c>
      <c r="C1352" t="e">
        <f>SQRT(($C$5/2)^2-($C$5/2)^2*'(OLD) bottom seam length'!B1352^2/($C$6/2)^2)</f>
        <v>#DIV/0!</v>
      </c>
      <c r="E1352" s="136">
        <f t="shared" si="201"/>
        <v>26820</v>
      </c>
      <c r="F1352" t="e">
        <f>SQRT(($C$5/2)^2-($C$5/2)^2*'(OLD) bottom seam length'!E1352^2/($C$6/2)^2)</f>
        <v>#DIV/0!</v>
      </c>
      <c r="H1352" s="136">
        <f t="shared" si="202"/>
        <v>26820</v>
      </c>
      <c r="I1352" t="e">
        <f>SQRT(($C$5/2)^2-($C$5/2)^2*'(OLD) bottom seam length'!H1352^2/($C$6/2)^2)</f>
        <v>#DIV/0!</v>
      </c>
      <c r="K1352" s="136">
        <f t="shared" si="203"/>
        <v>26820</v>
      </c>
      <c r="L1352" t="e">
        <f>SQRT(($C$5/2)^2-($C$5/2)^2*'(OLD) bottom seam length'!K1352^2/($C$6/2)^2)</f>
        <v>#DIV/0!</v>
      </c>
      <c r="O1352" s="136">
        <f t="shared" si="204"/>
        <v>26820</v>
      </c>
      <c r="P1352" t="b">
        <f t="shared" si="205"/>
        <v>0</v>
      </c>
      <c r="T1352" s="136">
        <f t="shared" si="206"/>
        <v>26800</v>
      </c>
      <c r="U1352" t="e">
        <f>SQRT(($U$6/2)^2-($U$6/2)^2*'(OLD) bottom seam length'!T1352^2/($U$7/2)^2)</f>
        <v>#VALUE!</v>
      </c>
      <c r="W1352" s="136">
        <f t="shared" si="207"/>
        <v>26800</v>
      </c>
      <c r="X1352" t="e">
        <f>SQRT(($U$6/2)^2-($U$6/2)^2*'(OLD) bottom seam length'!W1352^2/($U$7/2)^2)</f>
        <v>#VALUE!</v>
      </c>
      <c r="Z1352" s="136">
        <f t="shared" si="208"/>
        <v>26800</v>
      </c>
      <c r="AA1352" t="e">
        <f>SQRT(($U$6/2)^2-($U$6/2)^2*'(OLD) bottom seam length'!Z1352^2/($U$7/2)^2)</f>
        <v>#VALUE!</v>
      </c>
      <c r="AC1352" s="136">
        <f t="shared" si="209"/>
        <v>26800</v>
      </c>
      <c r="AD1352" t="e">
        <f>SQRT(($U$6/2)^2-($U$6/2)^2*'(OLD) bottom seam length'!AC1352^2/($U$7/2)^2)</f>
        <v>#VALUE!</v>
      </c>
    </row>
    <row r="1353" spans="2:30">
      <c r="B1353" s="136">
        <f t="shared" si="200"/>
        <v>26840</v>
      </c>
      <c r="C1353" t="e">
        <f>SQRT(($C$5/2)^2-($C$5/2)^2*'(OLD) bottom seam length'!B1353^2/($C$6/2)^2)</f>
        <v>#DIV/0!</v>
      </c>
      <c r="E1353" s="136">
        <f t="shared" si="201"/>
        <v>26840</v>
      </c>
      <c r="F1353" t="e">
        <f>SQRT(($C$5/2)^2-($C$5/2)^2*'(OLD) bottom seam length'!E1353^2/($C$6/2)^2)</f>
        <v>#DIV/0!</v>
      </c>
      <c r="H1353" s="136">
        <f t="shared" si="202"/>
        <v>26840</v>
      </c>
      <c r="I1353" t="e">
        <f>SQRT(($C$5/2)^2-($C$5/2)^2*'(OLD) bottom seam length'!H1353^2/($C$6/2)^2)</f>
        <v>#DIV/0!</v>
      </c>
      <c r="K1353" s="136">
        <f t="shared" si="203"/>
        <v>26840</v>
      </c>
      <c r="L1353" t="e">
        <f>SQRT(($C$5/2)^2-($C$5/2)^2*'(OLD) bottom seam length'!K1353^2/($C$6/2)^2)</f>
        <v>#DIV/0!</v>
      </c>
      <c r="O1353" s="136">
        <f t="shared" si="204"/>
        <v>26840</v>
      </c>
      <c r="P1353" t="b">
        <f t="shared" si="205"/>
        <v>0</v>
      </c>
      <c r="T1353" s="136">
        <f t="shared" si="206"/>
        <v>26820</v>
      </c>
      <c r="U1353" t="e">
        <f>SQRT(($U$6/2)^2-($U$6/2)^2*'(OLD) bottom seam length'!T1353^2/($U$7/2)^2)</f>
        <v>#VALUE!</v>
      </c>
      <c r="W1353" s="136">
        <f t="shared" si="207"/>
        <v>26820</v>
      </c>
      <c r="X1353" t="e">
        <f>SQRT(($U$6/2)^2-($U$6/2)^2*'(OLD) bottom seam length'!W1353^2/($U$7/2)^2)</f>
        <v>#VALUE!</v>
      </c>
      <c r="Z1353" s="136">
        <f t="shared" si="208"/>
        <v>26820</v>
      </c>
      <c r="AA1353" t="e">
        <f>SQRT(($U$6/2)^2-($U$6/2)^2*'(OLD) bottom seam length'!Z1353^2/($U$7/2)^2)</f>
        <v>#VALUE!</v>
      </c>
      <c r="AC1353" s="136">
        <f t="shared" si="209"/>
        <v>26820</v>
      </c>
      <c r="AD1353" t="e">
        <f>SQRT(($U$6/2)^2-($U$6/2)^2*'(OLD) bottom seam length'!AC1353^2/($U$7/2)^2)</f>
        <v>#VALUE!</v>
      </c>
    </row>
    <row r="1354" spans="2:30">
      <c r="B1354" s="136">
        <f t="shared" si="200"/>
        <v>26860</v>
      </c>
      <c r="C1354" t="e">
        <f>SQRT(($C$5/2)^2-($C$5/2)^2*'(OLD) bottom seam length'!B1354^2/($C$6/2)^2)</f>
        <v>#DIV/0!</v>
      </c>
      <c r="E1354" s="136">
        <f t="shared" si="201"/>
        <v>26860</v>
      </c>
      <c r="F1354" t="e">
        <f>SQRT(($C$5/2)^2-($C$5/2)^2*'(OLD) bottom seam length'!E1354^2/($C$6/2)^2)</f>
        <v>#DIV/0!</v>
      </c>
      <c r="H1354" s="136">
        <f t="shared" si="202"/>
        <v>26860</v>
      </c>
      <c r="I1354" t="e">
        <f>SQRT(($C$5/2)^2-($C$5/2)^2*'(OLD) bottom seam length'!H1354^2/($C$6/2)^2)</f>
        <v>#DIV/0!</v>
      </c>
      <c r="K1354" s="136">
        <f t="shared" si="203"/>
        <v>26860</v>
      </c>
      <c r="L1354" t="e">
        <f>SQRT(($C$5/2)^2-($C$5/2)^2*'(OLD) bottom seam length'!K1354^2/($C$6/2)^2)</f>
        <v>#DIV/0!</v>
      </c>
      <c r="O1354" s="136">
        <f t="shared" si="204"/>
        <v>26860</v>
      </c>
      <c r="P1354" t="b">
        <f t="shared" si="205"/>
        <v>0</v>
      </c>
      <c r="T1354" s="136">
        <f t="shared" si="206"/>
        <v>26840</v>
      </c>
      <c r="U1354" t="e">
        <f>SQRT(($U$6/2)^2-($U$6/2)^2*'(OLD) bottom seam length'!T1354^2/($U$7/2)^2)</f>
        <v>#VALUE!</v>
      </c>
      <c r="W1354" s="136">
        <f t="shared" si="207"/>
        <v>26840</v>
      </c>
      <c r="X1354" t="e">
        <f>SQRT(($U$6/2)^2-($U$6/2)^2*'(OLD) bottom seam length'!W1354^2/($U$7/2)^2)</f>
        <v>#VALUE!</v>
      </c>
      <c r="Z1354" s="136">
        <f t="shared" si="208"/>
        <v>26840</v>
      </c>
      <c r="AA1354" t="e">
        <f>SQRT(($U$6/2)^2-($U$6/2)^2*'(OLD) bottom seam length'!Z1354^2/($U$7/2)^2)</f>
        <v>#VALUE!</v>
      </c>
      <c r="AC1354" s="136">
        <f t="shared" si="209"/>
        <v>26840</v>
      </c>
      <c r="AD1354" t="e">
        <f>SQRT(($U$6/2)^2-($U$6/2)^2*'(OLD) bottom seam length'!AC1354^2/($U$7/2)^2)</f>
        <v>#VALUE!</v>
      </c>
    </row>
    <row r="1355" spans="2:30">
      <c r="B1355" s="136">
        <f t="shared" si="200"/>
        <v>26880</v>
      </c>
      <c r="C1355" t="e">
        <f>SQRT(($C$5/2)^2-($C$5/2)^2*'(OLD) bottom seam length'!B1355^2/($C$6/2)^2)</f>
        <v>#DIV/0!</v>
      </c>
      <c r="E1355" s="136">
        <f t="shared" si="201"/>
        <v>26880</v>
      </c>
      <c r="F1355" t="e">
        <f>SQRT(($C$5/2)^2-($C$5/2)^2*'(OLD) bottom seam length'!E1355^2/($C$6/2)^2)</f>
        <v>#DIV/0!</v>
      </c>
      <c r="H1355" s="136">
        <f t="shared" si="202"/>
        <v>26880</v>
      </c>
      <c r="I1355" t="e">
        <f>SQRT(($C$5/2)^2-($C$5/2)^2*'(OLD) bottom seam length'!H1355^2/($C$6/2)^2)</f>
        <v>#DIV/0!</v>
      </c>
      <c r="K1355" s="136">
        <f t="shared" si="203"/>
        <v>26880</v>
      </c>
      <c r="L1355" t="e">
        <f>SQRT(($C$5/2)^2-($C$5/2)^2*'(OLD) bottom seam length'!K1355^2/($C$6/2)^2)</f>
        <v>#DIV/0!</v>
      </c>
      <c r="O1355" s="136">
        <f t="shared" si="204"/>
        <v>26880</v>
      </c>
      <c r="P1355" t="b">
        <f t="shared" si="205"/>
        <v>0</v>
      </c>
      <c r="T1355" s="136">
        <f t="shared" si="206"/>
        <v>26860</v>
      </c>
      <c r="U1355" t="e">
        <f>SQRT(($U$6/2)^2-($U$6/2)^2*'(OLD) bottom seam length'!T1355^2/($U$7/2)^2)</f>
        <v>#VALUE!</v>
      </c>
      <c r="W1355" s="136">
        <f t="shared" si="207"/>
        <v>26860</v>
      </c>
      <c r="X1355" t="e">
        <f>SQRT(($U$6/2)^2-($U$6/2)^2*'(OLD) bottom seam length'!W1355^2/($U$7/2)^2)</f>
        <v>#VALUE!</v>
      </c>
      <c r="Z1355" s="136">
        <f t="shared" si="208"/>
        <v>26860</v>
      </c>
      <c r="AA1355" t="e">
        <f>SQRT(($U$6/2)^2-($U$6/2)^2*'(OLD) bottom seam length'!Z1355^2/($U$7/2)^2)</f>
        <v>#VALUE!</v>
      </c>
      <c r="AC1355" s="136">
        <f t="shared" si="209"/>
        <v>26860</v>
      </c>
      <c r="AD1355" t="e">
        <f>SQRT(($U$6/2)^2-($U$6/2)^2*'(OLD) bottom seam length'!AC1355^2/($U$7/2)^2)</f>
        <v>#VALUE!</v>
      </c>
    </row>
    <row r="1356" spans="2:30">
      <c r="B1356" s="136">
        <f t="shared" ref="B1356:B1419" si="210">B1355+$C$7</f>
        <v>26900</v>
      </c>
      <c r="C1356" t="e">
        <f>SQRT(($C$5/2)^2-($C$5/2)^2*'(OLD) bottom seam length'!B1356^2/($C$6/2)^2)</f>
        <v>#DIV/0!</v>
      </c>
      <c r="E1356" s="136">
        <f t="shared" ref="E1356:E1419" si="211">E1355+$C$7</f>
        <v>26900</v>
      </c>
      <c r="F1356" t="e">
        <f>SQRT(($C$5/2)^2-($C$5/2)^2*'(OLD) bottom seam length'!E1356^2/($C$6/2)^2)</f>
        <v>#DIV/0!</v>
      </c>
      <c r="H1356" s="136">
        <f t="shared" ref="H1356:H1419" si="212">H1355+$C$7</f>
        <v>26900</v>
      </c>
      <c r="I1356" t="e">
        <f>SQRT(($C$5/2)^2-($C$5/2)^2*'(OLD) bottom seam length'!H1356^2/($C$6/2)^2)</f>
        <v>#DIV/0!</v>
      </c>
      <c r="K1356" s="136">
        <f t="shared" ref="K1356:K1419" si="213">K1355+$C$7</f>
        <v>26900</v>
      </c>
      <c r="L1356" t="e">
        <f>SQRT(($C$5/2)^2-($C$5/2)^2*'(OLD) bottom seam length'!K1356^2/($C$6/2)^2)</f>
        <v>#DIV/0!</v>
      </c>
      <c r="O1356" s="136">
        <f t="shared" ref="O1356:O1419" si="214">O1355+$C$7</f>
        <v>26900</v>
      </c>
      <c r="P1356" t="b">
        <f t="shared" ref="P1356:P1419" si="215">IF(O1356&lt;=$P$6,$P$5)</f>
        <v>0</v>
      </c>
      <c r="T1356" s="136">
        <f t="shared" si="206"/>
        <v>26880</v>
      </c>
      <c r="U1356" t="e">
        <f>SQRT(($U$6/2)^2-($U$6/2)^2*'(OLD) bottom seam length'!T1356^2/($U$7/2)^2)</f>
        <v>#VALUE!</v>
      </c>
      <c r="W1356" s="136">
        <f t="shared" si="207"/>
        <v>26880</v>
      </c>
      <c r="X1356" t="e">
        <f>SQRT(($U$6/2)^2-($U$6/2)^2*'(OLD) bottom seam length'!W1356^2/($U$7/2)^2)</f>
        <v>#VALUE!</v>
      </c>
      <c r="Z1356" s="136">
        <f t="shared" si="208"/>
        <v>26880</v>
      </c>
      <c r="AA1356" t="e">
        <f>SQRT(($U$6/2)^2-($U$6/2)^2*'(OLD) bottom seam length'!Z1356^2/($U$7/2)^2)</f>
        <v>#VALUE!</v>
      </c>
      <c r="AC1356" s="136">
        <f t="shared" si="209"/>
        <v>26880</v>
      </c>
      <c r="AD1356" t="e">
        <f>SQRT(($U$6/2)^2-($U$6/2)^2*'(OLD) bottom seam length'!AC1356^2/($U$7/2)^2)</f>
        <v>#VALUE!</v>
      </c>
    </row>
    <row r="1357" spans="2:30">
      <c r="B1357" s="136">
        <f t="shared" si="210"/>
        <v>26920</v>
      </c>
      <c r="C1357" t="e">
        <f>SQRT(($C$5/2)^2-($C$5/2)^2*'(OLD) bottom seam length'!B1357^2/($C$6/2)^2)</f>
        <v>#DIV/0!</v>
      </c>
      <c r="E1357" s="136">
        <f t="shared" si="211"/>
        <v>26920</v>
      </c>
      <c r="F1357" t="e">
        <f>SQRT(($C$5/2)^2-($C$5/2)^2*'(OLD) bottom seam length'!E1357^2/($C$6/2)^2)</f>
        <v>#DIV/0!</v>
      </c>
      <c r="H1357" s="136">
        <f t="shared" si="212"/>
        <v>26920</v>
      </c>
      <c r="I1357" t="e">
        <f>SQRT(($C$5/2)^2-($C$5/2)^2*'(OLD) bottom seam length'!H1357^2/($C$6/2)^2)</f>
        <v>#DIV/0!</v>
      </c>
      <c r="K1357" s="136">
        <f t="shared" si="213"/>
        <v>26920</v>
      </c>
      <c r="L1357" t="e">
        <f>SQRT(($C$5/2)^2-($C$5/2)^2*'(OLD) bottom seam length'!K1357^2/($C$6/2)^2)</f>
        <v>#DIV/0!</v>
      </c>
      <c r="O1357" s="136">
        <f t="shared" si="214"/>
        <v>26920</v>
      </c>
      <c r="P1357" t="b">
        <f t="shared" si="215"/>
        <v>0</v>
      </c>
      <c r="T1357" s="136">
        <f t="shared" ref="T1357:T1420" si="216">T1356+$C$7</f>
        <v>26900</v>
      </c>
      <c r="U1357" t="e">
        <f>SQRT(($U$6/2)^2-($U$6/2)^2*'(OLD) bottom seam length'!T1357^2/($U$7/2)^2)</f>
        <v>#VALUE!</v>
      </c>
      <c r="W1357" s="136">
        <f t="shared" ref="W1357:W1420" si="217">W1356+$C$7</f>
        <v>26900</v>
      </c>
      <c r="X1357" t="e">
        <f>SQRT(($U$6/2)^2-($U$6/2)^2*'(OLD) bottom seam length'!W1357^2/($U$7/2)^2)</f>
        <v>#VALUE!</v>
      </c>
      <c r="Z1357" s="136">
        <f t="shared" ref="Z1357:Z1420" si="218">Z1356+$C$7</f>
        <v>26900</v>
      </c>
      <c r="AA1357" t="e">
        <f>SQRT(($U$6/2)^2-($U$6/2)^2*'(OLD) bottom seam length'!Z1357^2/($U$7/2)^2)</f>
        <v>#VALUE!</v>
      </c>
      <c r="AC1357" s="136">
        <f t="shared" ref="AC1357:AC1420" si="219">AC1356+$C$7</f>
        <v>26900</v>
      </c>
      <c r="AD1357" t="e">
        <f>SQRT(($U$6/2)^2-($U$6/2)^2*'(OLD) bottom seam length'!AC1357^2/($U$7/2)^2)</f>
        <v>#VALUE!</v>
      </c>
    </row>
    <row r="1358" spans="2:30">
      <c r="B1358" s="136">
        <f t="shared" si="210"/>
        <v>26940</v>
      </c>
      <c r="C1358" t="e">
        <f>SQRT(($C$5/2)^2-($C$5/2)^2*'(OLD) bottom seam length'!B1358^2/($C$6/2)^2)</f>
        <v>#DIV/0!</v>
      </c>
      <c r="E1358" s="136">
        <f t="shared" si="211"/>
        <v>26940</v>
      </c>
      <c r="F1358" t="e">
        <f>SQRT(($C$5/2)^2-($C$5/2)^2*'(OLD) bottom seam length'!E1358^2/($C$6/2)^2)</f>
        <v>#DIV/0!</v>
      </c>
      <c r="H1358" s="136">
        <f t="shared" si="212"/>
        <v>26940</v>
      </c>
      <c r="I1358" t="e">
        <f>SQRT(($C$5/2)^2-($C$5/2)^2*'(OLD) bottom seam length'!H1358^2/($C$6/2)^2)</f>
        <v>#DIV/0!</v>
      </c>
      <c r="K1358" s="136">
        <f t="shared" si="213"/>
        <v>26940</v>
      </c>
      <c r="L1358" t="e">
        <f>SQRT(($C$5/2)^2-($C$5/2)^2*'(OLD) bottom seam length'!K1358^2/($C$6/2)^2)</f>
        <v>#DIV/0!</v>
      </c>
      <c r="O1358" s="136">
        <f t="shared" si="214"/>
        <v>26940</v>
      </c>
      <c r="P1358" t="b">
        <f t="shared" si="215"/>
        <v>0</v>
      </c>
      <c r="T1358" s="136">
        <f t="shared" si="216"/>
        <v>26920</v>
      </c>
      <c r="U1358" t="e">
        <f>SQRT(($U$6/2)^2-($U$6/2)^2*'(OLD) bottom seam length'!T1358^2/($U$7/2)^2)</f>
        <v>#VALUE!</v>
      </c>
      <c r="W1358" s="136">
        <f t="shared" si="217"/>
        <v>26920</v>
      </c>
      <c r="X1358" t="e">
        <f>SQRT(($U$6/2)^2-($U$6/2)^2*'(OLD) bottom seam length'!W1358^2/($U$7/2)^2)</f>
        <v>#VALUE!</v>
      </c>
      <c r="Z1358" s="136">
        <f t="shared" si="218"/>
        <v>26920</v>
      </c>
      <c r="AA1358" t="e">
        <f>SQRT(($U$6/2)^2-($U$6/2)^2*'(OLD) bottom seam length'!Z1358^2/($U$7/2)^2)</f>
        <v>#VALUE!</v>
      </c>
      <c r="AC1358" s="136">
        <f t="shared" si="219"/>
        <v>26920</v>
      </c>
      <c r="AD1358" t="e">
        <f>SQRT(($U$6/2)^2-($U$6/2)^2*'(OLD) bottom seam length'!AC1358^2/($U$7/2)^2)</f>
        <v>#VALUE!</v>
      </c>
    </row>
    <row r="1359" spans="2:30">
      <c r="B1359" s="136">
        <f t="shared" si="210"/>
        <v>26960</v>
      </c>
      <c r="C1359" t="e">
        <f>SQRT(($C$5/2)^2-($C$5/2)^2*'(OLD) bottom seam length'!B1359^2/($C$6/2)^2)</f>
        <v>#DIV/0!</v>
      </c>
      <c r="E1359" s="136">
        <f t="shared" si="211"/>
        <v>26960</v>
      </c>
      <c r="F1359" t="e">
        <f>SQRT(($C$5/2)^2-($C$5/2)^2*'(OLD) bottom seam length'!E1359^2/($C$6/2)^2)</f>
        <v>#DIV/0!</v>
      </c>
      <c r="H1359" s="136">
        <f t="shared" si="212"/>
        <v>26960</v>
      </c>
      <c r="I1359" t="e">
        <f>SQRT(($C$5/2)^2-($C$5/2)^2*'(OLD) bottom seam length'!H1359^2/($C$6/2)^2)</f>
        <v>#DIV/0!</v>
      </c>
      <c r="K1359" s="136">
        <f t="shared" si="213"/>
        <v>26960</v>
      </c>
      <c r="L1359" t="e">
        <f>SQRT(($C$5/2)^2-($C$5/2)^2*'(OLD) bottom seam length'!K1359^2/($C$6/2)^2)</f>
        <v>#DIV/0!</v>
      </c>
      <c r="O1359" s="136">
        <f t="shared" si="214"/>
        <v>26960</v>
      </c>
      <c r="P1359" t="b">
        <f t="shared" si="215"/>
        <v>0</v>
      </c>
      <c r="T1359" s="136">
        <f t="shared" si="216"/>
        <v>26940</v>
      </c>
      <c r="U1359" t="e">
        <f>SQRT(($U$6/2)^2-($U$6/2)^2*'(OLD) bottom seam length'!T1359^2/($U$7/2)^2)</f>
        <v>#VALUE!</v>
      </c>
      <c r="W1359" s="136">
        <f t="shared" si="217"/>
        <v>26940</v>
      </c>
      <c r="X1359" t="e">
        <f>SQRT(($U$6/2)^2-($U$6/2)^2*'(OLD) bottom seam length'!W1359^2/($U$7/2)^2)</f>
        <v>#VALUE!</v>
      </c>
      <c r="Z1359" s="136">
        <f t="shared" si="218"/>
        <v>26940</v>
      </c>
      <c r="AA1359" t="e">
        <f>SQRT(($U$6/2)^2-($U$6/2)^2*'(OLD) bottom seam length'!Z1359^2/($U$7/2)^2)</f>
        <v>#VALUE!</v>
      </c>
      <c r="AC1359" s="136">
        <f t="shared" si="219"/>
        <v>26940</v>
      </c>
      <c r="AD1359" t="e">
        <f>SQRT(($U$6/2)^2-($U$6/2)^2*'(OLD) bottom seam length'!AC1359^2/($U$7/2)^2)</f>
        <v>#VALUE!</v>
      </c>
    </row>
    <row r="1360" spans="2:30">
      <c r="B1360" s="136">
        <f t="shared" si="210"/>
        <v>26980</v>
      </c>
      <c r="C1360" t="e">
        <f>SQRT(($C$5/2)^2-($C$5/2)^2*'(OLD) bottom seam length'!B1360^2/($C$6/2)^2)</f>
        <v>#DIV/0!</v>
      </c>
      <c r="E1360" s="136">
        <f t="shared" si="211"/>
        <v>26980</v>
      </c>
      <c r="F1360" t="e">
        <f>SQRT(($C$5/2)^2-($C$5/2)^2*'(OLD) bottom seam length'!E1360^2/($C$6/2)^2)</f>
        <v>#DIV/0!</v>
      </c>
      <c r="H1360" s="136">
        <f t="shared" si="212"/>
        <v>26980</v>
      </c>
      <c r="I1360" t="e">
        <f>SQRT(($C$5/2)^2-($C$5/2)^2*'(OLD) bottom seam length'!H1360^2/($C$6/2)^2)</f>
        <v>#DIV/0!</v>
      </c>
      <c r="K1360" s="136">
        <f t="shared" si="213"/>
        <v>26980</v>
      </c>
      <c r="L1360" t="e">
        <f>SQRT(($C$5/2)^2-($C$5/2)^2*'(OLD) bottom seam length'!K1360^2/($C$6/2)^2)</f>
        <v>#DIV/0!</v>
      </c>
      <c r="O1360" s="136">
        <f t="shared" si="214"/>
        <v>26980</v>
      </c>
      <c r="P1360" t="b">
        <f t="shared" si="215"/>
        <v>0</v>
      </c>
      <c r="T1360" s="136">
        <f t="shared" si="216"/>
        <v>26960</v>
      </c>
      <c r="U1360" t="e">
        <f>SQRT(($U$6/2)^2-($U$6/2)^2*'(OLD) bottom seam length'!T1360^2/($U$7/2)^2)</f>
        <v>#VALUE!</v>
      </c>
      <c r="W1360" s="136">
        <f t="shared" si="217"/>
        <v>26960</v>
      </c>
      <c r="X1360" t="e">
        <f>SQRT(($U$6/2)^2-($U$6/2)^2*'(OLD) bottom seam length'!W1360^2/($U$7/2)^2)</f>
        <v>#VALUE!</v>
      </c>
      <c r="Z1360" s="136">
        <f t="shared" si="218"/>
        <v>26960</v>
      </c>
      <c r="AA1360" t="e">
        <f>SQRT(($U$6/2)^2-($U$6/2)^2*'(OLD) bottom seam length'!Z1360^2/($U$7/2)^2)</f>
        <v>#VALUE!</v>
      </c>
      <c r="AC1360" s="136">
        <f t="shared" si="219"/>
        <v>26960</v>
      </c>
      <c r="AD1360" t="e">
        <f>SQRT(($U$6/2)^2-($U$6/2)^2*'(OLD) bottom seam length'!AC1360^2/($U$7/2)^2)</f>
        <v>#VALUE!</v>
      </c>
    </row>
    <row r="1361" spans="2:30">
      <c r="B1361" s="136">
        <f t="shared" si="210"/>
        <v>27000</v>
      </c>
      <c r="C1361" t="e">
        <f>SQRT(($C$5/2)^2-($C$5/2)^2*'(OLD) bottom seam length'!B1361^2/($C$6/2)^2)</f>
        <v>#DIV/0!</v>
      </c>
      <c r="E1361" s="136">
        <f t="shared" si="211"/>
        <v>27000</v>
      </c>
      <c r="F1361" t="e">
        <f>SQRT(($C$5/2)^2-($C$5/2)^2*'(OLD) bottom seam length'!E1361^2/($C$6/2)^2)</f>
        <v>#DIV/0!</v>
      </c>
      <c r="H1361" s="136">
        <f t="shared" si="212"/>
        <v>27000</v>
      </c>
      <c r="I1361" t="e">
        <f>SQRT(($C$5/2)^2-($C$5/2)^2*'(OLD) bottom seam length'!H1361^2/($C$6/2)^2)</f>
        <v>#DIV/0!</v>
      </c>
      <c r="K1361" s="136">
        <f t="shared" si="213"/>
        <v>27000</v>
      </c>
      <c r="L1361" t="e">
        <f>SQRT(($C$5/2)^2-($C$5/2)^2*'(OLD) bottom seam length'!K1361^2/($C$6/2)^2)</f>
        <v>#DIV/0!</v>
      </c>
      <c r="O1361" s="136">
        <f t="shared" si="214"/>
        <v>27000</v>
      </c>
      <c r="P1361" t="b">
        <f t="shared" si="215"/>
        <v>0</v>
      </c>
      <c r="T1361" s="136">
        <f t="shared" si="216"/>
        <v>26980</v>
      </c>
      <c r="U1361" t="e">
        <f>SQRT(($U$6/2)^2-($U$6/2)^2*'(OLD) bottom seam length'!T1361^2/($U$7/2)^2)</f>
        <v>#VALUE!</v>
      </c>
      <c r="W1361" s="136">
        <f t="shared" si="217"/>
        <v>26980</v>
      </c>
      <c r="X1361" t="e">
        <f>SQRT(($U$6/2)^2-($U$6/2)^2*'(OLD) bottom seam length'!W1361^2/($U$7/2)^2)</f>
        <v>#VALUE!</v>
      </c>
      <c r="Z1361" s="136">
        <f t="shared" si="218"/>
        <v>26980</v>
      </c>
      <c r="AA1361" t="e">
        <f>SQRT(($U$6/2)^2-($U$6/2)^2*'(OLD) bottom seam length'!Z1361^2/($U$7/2)^2)</f>
        <v>#VALUE!</v>
      </c>
      <c r="AC1361" s="136">
        <f t="shared" si="219"/>
        <v>26980</v>
      </c>
      <c r="AD1361" t="e">
        <f>SQRT(($U$6/2)^2-($U$6/2)^2*'(OLD) bottom seam length'!AC1361^2/($U$7/2)^2)</f>
        <v>#VALUE!</v>
      </c>
    </row>
    <row r="1362" spans="2:30">
      <c r="B1362" s="136">
        <f t="shared" si="210"/>
        <v>27020</v>
      </c>
      <c r="C1362" t="e">
        <f>SQRT(($C$5/2)^2-($C$5/2)^2*'(OLD) bottom seam length'!B1362^2/($C$6/2)^2)</f>
        <v>#DIV/0!</v>
      </c>
      <c r="E1362" s="136">
        <f t="shared" si="211"/>
        <v>27020</v>
      </c>
      <c r="F1362" t="e">
        <f>SQRT(($C$5/2)^2-($C$5/2)^2*'(OLD) bottom seam length'!E1362^2/($C$6/2)^2)</f>
        <v>#DIV/0!</v>
      </c>
      <c r="H1362" s="136">
        <f t="shared" si="212"/>
        <v>27020</v>
      </c>
      <c r="I1362" t="e">
        <f>SQRT(($C$5/2)^2-($C$5/2)^2*'(OLD) bottom seam length'!H1362^2/($C$6/2)^2)</f>
        <v>#DIV/0!</v>
      </c>
      <c r="K1362" s="136">
        <f t="shared" si="213"/>
        <v>27020</v>
      </c>
      <c r="L1362" t="e">
        <f>SQRT(($C$5/2)^2-($C$5/2)^2*'(OLD) bottom seam length'!K1362^2/($C$6/2)^2)</f>
        <v>#DIV/0!</v>
      </c>
      <c r="O1362" s="136">
        <f t="shared" si="214"/>
        <v>27020</v>
      </c>
      <c r="P1362" t="b">
        <f t="shared" si="215"/>
        <v>0</v>
      </c>
      <c r="T1362" s="136">
        <f t="shared" si="216"/>
        <v>27000</v>
      </c>
      <c r="U1362" t="e">
        <f>SQRT(($U$6/2)^2-($U$6/2)^2*'(OLD) bottom seam length'!T1362^2/($U$7/2)^2)</f>
        <v>#VALUE!</v>
      </c>
      <c r="W1362" s="136">
        <f t="shared" si="217"/>
        <v>27000</v>
      </c>
      <c r="X1362" t="e">
        <f>SQRT(($U$6/2)^2-($U$6/2)^2*'(OLD) bottom seam length'!W1362^2/($U$7/2)^2)</f>
        <v>#VALUE!</v>
      </c>
      <c r="Z1362" s="136">
        <f t="shared" si="218"/>
        <v>27000</v>
      </c>
      <c r="AA1362" t="e">
        <f>SQRT(($U$6/2)^2-($U$6/2)^2*'(OLD) bottom seam length'!Z1362^2/($U$7/2)^2)</f>
        <v>#VALUE!</v>
      </c>
      <c r="AC1362" s="136">
        <f t="shared" si="219"/>
        <v>27000</v>
      </c>
      <c r="AD1362" t="e">
        <f>SQRT(($U$6/2)^2-($U$6/2)^2*'(OLD) bottom seam length'!AC1362^2/($U$7/2)^2)</f>
        <v>#VALUE!</v>
      </c>
    </row>
    <row r="1363" spans="2:30">
      <c r="B1363" s="136">
        <f t="shared" si="210"/>
        <v>27040</v>
      </c>
      <c r="C1363" t="e">
        <f>SQRT(($C$5/2)^2-($C$5/2)^2*'(OLD) bottom seam length'!B1363^2/($C$6/2)^2)</f>
        <v>#DIV/0!</v>
      </c>
      <c r="E1363" s="136">
        <f t="shared" si="211"/>
        <v>27040</v>
      </c>
      <c r="F1363" t="e">
        <f>SQRT(($C$5/2)^2-($C$5/2)^2*'(OLD) bottom seam length'!E1363^2/($C$6/2)^2)</f>
        <v>#DIV/0!</v>
      </c>
      <c r="H1363" s="136">
        <f t="shared" si="212"/>
        <v>27040</v>
      </c>
      <c r="I1363" t="e">
        <f>SQRT(($C$5/2)^2-($C$5/2)^2*'(OLD) bottom seam length'!H1363^2/($C$6/2)^2)</f>
        <v>#DIV/0!</v>
      </c>
      <c r="K1363" s="136">
        <f t="shared" si="213"/>
        <v>27040</v>
      </c>
      <c r="L1363" t="e">
        <f>SQRT(($C$5/2)^2-($C$5/2)^2*'(OLD) bottom seam length'!K1363^2/($C$6/2)^2)</f>
        <v>#DIV/0!</v>
      </c>
      <c r="O1363" s="136">
        <f t="shared" si="214"/>
        <v>27040</v>
      </c>
      <c r="P1363" t="b">
        <f t="shared" si="215"/>
        <v>0</v>
      </c>
      <c r="T1363" s="136">
        <f t="shared" si="216"/>
        <v>27020</v>
      </c>
      <c r="U1363" t="e">
        <f>SQRT(($U$6/2)^2-($U$6/2)^2*'(OLD) bottom seam length'!T1363^2/($U$7/2)^2)</f>
        <v>#VALUE!</v>
      </c>
      <c r="W1363" s="136">
        <f t="shared" si="217"/>
        <v>27020</v>
      </c>
      <c r="X1363" t="e">
        <f>SQRT(($U$6/2)^2-($U$6/2)^2*'(OLD) bottom seam length'!W1363^2/($U$7/2)^2)</f>
        <v>#VALUE!</v>
      </c>
      <c r="Z1363" s="136">
        <f t="shared" si="218"/>
        <v>27020</v>
      </c>
      <c r="AA1363" t="e">
        <f>SQRT(($U$6/2)^2-($U$6/2)^2*'(OLD) bottom seam length'!Z1363^2/($U$7/2)^2)</f>
        <v>#VALUE!</v>
      </c>
      <c r="AC1363" s="136">
        <f t="shared" si="219"/>
        <v>27020</v>
      </c>
      <c r="AD1363" t="e">
        <f>SQRT(($U$6/2)^2-($U$6/2)^2*'(OLD) bottom seam length'!AC1363^2/($U$7/2)^2)</f>
        <v>#VALUE!</v>
      </c>
    </row>
    <row r="1364" spans="2:30">
      <c r="B1364" s="136">
        <f t="shared" si="210"/>
        <v>27060</v>
      </c>
      <c r="C1364" t="e">
        <f>SQRT(($C$5/2)^2-($C$5/2)^2*'(OLD) bottom seam length'!B1364^2/($C$6/2)^2)</f>
        <v>#DIV/0!</v>
      </c>
      <c r="E1364" s="136">
        <f t="shared" si="211"/>
        <v>27060</v>
      </c>
      <c r="F1364" t="e">
        <f>SQRT(($C$5/2)^2-($C$5/2)^2*'(OLD) bottom seam length'!E1364^2/($C$6/2)^2)</f>
        <v>#DIV/0!</v>
      </c>
      <c r="H1364" s="136">
        <f t="shared" si="212"/>
        <v>27060</v>
      </c>
      <c r="I1364" t="e">
        <f>SQRT(($C$5/2)^2-($C$5/2)^2*'(OLD) bottom seam length'!H1364^2/($C$6/2)^2)</f>
        <v>#DIV/0!</v>
      </c>
      <c r="K1364" s="136">
        <f t="shared" si="213"/>
        <v>27060</v>
      </c>
      <c r="L1364" t="e">
        <f>SQRT(($C$5/2)^2-($C$5/2)^2*'(OLD) bottom seam length'!K1364^2/($C$6/2)^2)</f>
        <v>#DIV/0!</v>
      </c>
      <c r="O1364" s="136">
        <f t="shared" si="214"/>
        <v>27060</v>
      </c>
      <c r="P1364" t="b">
        <f t="shared" si="215"/>
        <v>0</v>
      </c>
      <c r="T1364" s="136">
        <f t="shared" si="216"/>
        <v>27040</v>
      </c>
      <c r="U1364" t="e">
        <f>SQRT(($U$6/2)^2-($U$6/2)^2*'(OLD) bottom seam length'!T1364^2/($U$7/2)^2)</f>
        <v>#VALUE!</v>
      </c>
      <c r="W1364" s="136">
        <f t="shared" si="217"/>
        <v>27040</v>
      </c>
      <c r="X1364" t="e">
        <f>SQRT(($U$6/2)^2-($U$6/2)^2*'(OLD) bottom seam length'!W1364^2/($U$7/2)^2)</f>
        <v>#VALUE!</v>
      </c>
      <c r="Z1364" s="136">
        <f t="shared" si="218"/>
        <v>27040</v>
      </c>
      <c r="AA1364" t="e">
        <f>SQRT(($U$6/2)^2-($U$6/2)^2*'(OLD) bottom seam length'!Z1364^2/($U$7/2)^2)</f>
        <v>#VALUE!</v>
      </c>
      <c r="AC1364" s="136">
        <f t="shared" si="219"/>
        <v>27040</v>
      </c>
      <c r="AD1364" t="e">
        <f>SQRT(($U$6/2)^2-($U$6/2)^2*'(OLD) bottom seam length'!AC1364^2/($U$7/2)^2)</f>
        <v>#VALUE!</v>
      </c>
    </row>
    <row r="1365" spans="2:30">
      <c r="B1365" s="136">
        <f t="shared" si="210"/>
        <v>27080</v>
      </c>
      <c r="C1365" t="e">
        <f>SQRT(($C$5/2)^2-($C$5/2)^2*'(OLD) bottom seam length'!B1365^2/($C$6/2)^2)</f>
        <v>#DIV/0!</v>
      </c>
      <c r="E1365" s="136">
        <f t="shared" si="211"/>
        <v>27080</v>
      </c>
      <c r="F1365" t="e">
        <f>SQRT(($C$5/2)^2-($C$5/2)^2*'(OLD) bottom seam length'!E1365^2/($C$6/2)^2)</f>
        <v>#DIV/0!</v>
      </c>
      <c r="H1365" s="136">
        <f t="shared" si="212"/>
        <v>27080</v>
      </c>
      <c r="I1365" t="e">
        <f>SQRT(($C$5/2)^2-($C$5/2)^2*'(OLD) bottom seam length'!H1365^2/($C$6/2)^2)</f>
        <v>#DIV/0!</v>
      </c>
      <c r="K1365" s="136">
        <f t="shared" si="213"/>
        <v>27080</v>
      </c>
      <c r="L1365" t="e">
        <f>SQRT(($C$5/2)^2-($C$5/2)^2*'(OLD) bottom seam length'!K1365^2/($C$6/2)^2)</f>
        <v>#DIV/0!</v>
      </c>
      <c r="O1365" s="136">
        <f t="shared" si="214"/>
        <v>27080</v>
      </c>
      <c r="P1365" t="b">
        <f t="shared" si="215"/>
        <v>0</v>
      </c>
      <c r="T1365" s="136">
        <f t="shared" si="216"/>
        <v>27060</v>
      </c>
      <c r="U1365" t="e">
        <f>SQRT(($U$6/2)^2-($U$6/2)^2*'(OLD) bottom seam length'!T1365^2/($U$7/2)^2)</f>
        <v>#VALUE!</v>
      </c>
      <c r="W1365" s="136">
        <f t="shared" si="217"/>
        <v>27060</v>
      </c>
      <c r="X1365" t="e">
        <f>SQRT(($U$6/2)^2-($U$6/2)^2*'(OLD) bottom seam length'!W1365^2/($U$7/2)^2)</f>
        <v>#VALUE!</v>
      </c>
      <c r="Z1365" s="136">
        <f t="shared" si="218"/>
        <v>27060</v>
      </c>
      <c r="AA1365" t="e">
        <f>SQRT(($U$6/2)^2-($U$6/2)^2*'(OLD) bottom seam length'!Z1365^2/($U$7/2)^2)</f>
        <v>#VALUE!</v>
      </c>
      <c r="AC1365" s="136">
        <f t="shared" si="219"/>
        <v>27060</v>
      </c>
      <c r="AD1365" t="e">
        <f>SQRT(($U$6/2)^2-($U$6/2)^2*'(OLD) bottom seam length'!AC1365^2/($U$7/2)^2)</f>
        <v>#VALUE!</v>
      </c>
    </row>
    <row r="1366" spans="2:30">
      <c r="B1366" s="136">
        <f t="shared" si="210"/>
        <v>27100</v>
      </c>
      <c r="C1366" t="e">
        <f>SQRT(($C$5/2)^2-($C$5/2)^2*'(OLD) bottom seam length'!B1366^2/($C$6/2)^2)</f>
        <v>#DIV/0!</v>
      </c>
      <c r="E1366" s="136">
        <f t="shared" si="211"/>
        <v>27100</v>
      </c>
      <c r="F1366" t="e">
        <f>SQRT(($C$5/2)^2-($C$5/2)^2*'(OLD) bottom seam length'!E1366^2/($C$6/2)^2)</f>
        <v>#DIV/0!</v>
      </c>
      <c r="H1366" s="136">
        <f t="shared" si="212"/>
        <v>27100</v>
      </c>
      <c r="I1366" t="e">
        <f>SQRT(($C$5/2)^2-($C$5/2)^2*'(OLD) bottom seam length'!H1366^2/($C$6/2)^2)</f>
        <v>#DIV/0!</v>
      </c>
      <c r="K1366" s="136">
        <f t="shared" si="213"/>
        <v>27100</v>
      </c>
      <c r="L1366" t="e">
        <f>SQRT(($C$5/2)^2-($C$5/2)^2*'(OLD) bottom seam length'!K1366^2/($C$6/2)^2)</f>
        <v>#DIV/0!</v>
      </c>
      <c r="O1366" s="136">
        <f t="shared" si="214"/>
        <v>27100</v>
      </c>
      <c r="P1366" t="b">
        <f t="shared" si="215"/>
        <v>0</v>
      </c>
      <c r="T1366" s="136">
        <f t="shared" si="216"/>
        <v>27080</v>
      </c>
      <c r="U1366" t="e">
        <f>SQRT(($U$6/2)^2-($U$6/2)^2*'(OLD) bottom seam length'!T1366^2/($U$7/2)^2)</f>
        <v>#VALUE!</v>
      </c>
      <c r="W1366" s="136">
        <f t="shared" si="217"/>
        <v>27080</v>
      </c>
      <c r="X1366" t="e">
        <f>SQRT(($U$6/2)^2-($U$6/2)^2*'(OLD) bottom seam length'!W1366^2/($U$7/2)^2)</f>
        <v>#VALUE!</v>
      </c>
      <c r="Z1366" s="136">
        <f t="shared" si="218"/>
        <v>27080</v>
      </c>
      <c r="AA1366" t="e">
        <f>SQRT(($U$6/2)^2-($U$6/2)^2*'(OLD) bottom seam length'!Z1366^2/($U$7/2)^2)</f>
        <v>#VALUE!</v>
      </c>
      <c r="AC1366" s="136">
        <f t="shared" si="219"/>
        <v>27080</v>
      </c>
      <c r="AD1366" t="e">
        <f>SQRT(($U$6/2)^2-($U$6/2)^2*'(OLD) bottom seam length'!AC1366^2/($U$7/2)^2)</f>
        <v>#VALUE!</v>
      </c>
    </row>
    <row r="1367" spans="2:30">
      <c r="B1367" s="136">
        <f t="shared" si="210"/>
        <v>27120</v>
      </c>
      <c r="C1367" t="e">
        <f>SQRT(($C$5/2)^2-($C$5/2)^2*'(OLD) bottom seam length'!B1367^2/($C$6/2)^2)</f>
        <v>#DIV/0!</v>
      </c>
      <c r="E1367" s="136">
        <f t="shared" si="211"/>
        <v>27120</v>
      </c>
      <c r="F1367" t="e">
        <f>SQRT(($C$5/2)^2-($C$5/2)^2*'(OLD) bottom seam length'!E1367^2/($C$6/2)^2)</f>
        <v>#DIV/0!</v>
      </c>
      <c r="H1367" s="136">
        <f t="shared" si="212"/>
        <v>27120</v>
      </c>
      <c r="I1367" t="e">
        <f>SQRT(($C$5/2)^2-($C$5/2)^2*'(OLD) bottom seam length'!H1367^2/($C$6/2)^2)</f>
        <v>#DIV/0!</v>
      </c>
      <c r="K1367" s="136">
        <f t="shared" si="213"/>
        <v>27120</v>
      </c>
      <c r="L1367" t="e">
        <f>SQRT(($C$5/2)^2-($C$5/2)^2*'(OLD) bottom seam length'!K1367^2/($C$6/2)^2)</f>
        <v>#DIV/0!</v>
      </c>
      <c r="O1367" s="136">
        <f t="shared" si="214"/>
        <v>27120</v>
      </c>
      <c r="P1367" t="b">
        <f t="shared" si="215"/>
        <v>0</v>
      </c>
      <c r="T1367" s="136">
        <f t="shared" si="216"/>
        <v>27100</v>
      </c>
      <c r="U1367" t="e">
        <f>SQRT(($U$6/2)^2-($U$6/2)^2*'(OLD) bottom seam length'!T1367^2/($U$7/2)^2)</f>
        <v>#VALUE!</v>
      </c>
      <c r="W1367" s="136">
        <f t="shared" si="217"/>
        <v>27100</v>
      </c>
      <c r="X1367" t="e">
        <f>SQRT(($U$6/2)^2-($U$6/2)^2*'(OLD) bottom seam length'!W1367^2/($U$7/2)^2)</f>
        <v>#VALUE!</v>
      </c>
      <c r="Z1367" s="136">
        <f t="shared" si="218"/>
        <v>27100</v>
      </c>
      <c r="AA1367" t="e">
        <f>SQRT(($U$6/2)^2-($U$6/2)^2*'(OLD) bottom seam length'!Z1367^2/($U$7/2)^2)</f>
        <v>#VALUE!</v>
      </c>
      <c r="AC1367" s="136">
        <f t="shared" si="219"/>
        <v>27100</v>
      </c>
      <c r="AD1367" t="e">
        <f>SQRT(($U$6/2)^2-($U$6/2)^2*'(OLD) bottom seam length'!AC1367^2/($U$7/2)^2)</f>
        <v>#VALUE!</v>
      </c>
    </row>
    <row r="1368" spans="2:30">
      <c r="B1368" s="136">
        <f t="shared" si="210"/>
        <v>27140</v>
      </c>
      <c r="C1368" t="e">
        <f>SQRT(($C$5/2)^2-($C$5/2)^2*'(OLD) bottom seam length'!B1368^2/($C$6/2)^2)</f>
        <v>#DIV/0!</v>
      </c>
      <c r="E1368" s="136">
        <f t="shared" si="211"/>
        <v>27140</v>
      </c>
      <c r="F1368" t="e">
        <f>SQRT(($C$5/2)^2-($C$5/2)^2*'(OLD) bottom seam length'!E1368^2/($C$6/2)^2)</f>
        <v>#DIV/0!</v>
      </c>
      <c r="H1368" s="136">
        <f t="shared" si="212"/>
        <v>27140</v>
      </c>
      <c r="I1368" t="e">
        <f>SQRT(($C$5/2)^2-($C$5/2)^2*'(OLD) bottom seam length'!H1368^2/($C$6/2)^2)</f>
        <v>#DIV/0!</v>
      </c>
      <c r="K1368" s="136">
        <f t="shared" si="213"/>
        <v>27140</v>
      </c>
      <c r="L1368" t="e">
        <f>SQRT(($C$5/2)^2-($C$5/2)^2*'(OLD) bottom seam length'!K1368^2/($C$6/2)^2)</f>
        <v>#DIV/0!</v>
      </c>
      <c r="O1368" s="136">
        <f t="shared" si="214"/>
        <v>27140</v>
      </c>
      <c r="P1368" t="b">
        <f t="shared" si="215"/>
        <v>0</v>
      </c>
      <c r="T1368" s="136">
        <f t="shared" si="216"/>
        <v>27120</v>
      </c>
      <c r="U1368" t="e">
        <f>SQRT(($U$6/2)^2-($U$6/2)^2*'(OLD) bottom seam length'!T1368^2/($U$7/2)^2)</f>
        <v>#VALUE!</v>
      </c>
      <c r="W1368" s="136">
        <f t="shared" si="217"/>
        <v>27120</v>
      </c>
      <c r="X1368" t="e">
        <f>SQRT(($U$6/2)^2-($U$6/2)^2*'(OLD) bottom seam length'!W1368^2/($U$7/2)^2)</f>
        <v>#VALUE!</v>
      </c>
      <c r="Z1368" s="136">
        <f t="shared" si="218"/>
        <v>27120</v>
      </c>
      <c r="AA1368" t="e">
        <f>SQRT(($U$6/2)^2-($U$6/2)^2*'(OLD) bottom seam length'!Z1368^2/($U$7/2)^2)</f>
        <v>#VALUE!</v>
      </c>
      <c r="AC1368" s="136">
        <f t="shared" si="219"/>
        <v>27120</v>
      </c>
      <c r="AD1368" t="e">
        <f>SQRT(($U$6/2)^2-($U$6/2)^2*'(OLD) bottom seam length'!AC1368^2/($U$7/2)^2)</f>
        <v>#VALUE!</v>
      </c>
    </row>
    <row r="1369" spans="2:30">
      <c r="B1369" s="136">
        <f t="shared" si="210"/>
        <v>27160</v>
      </c>
      <c r="C1369" t="e">
        <f>SQRT(($C$5/2)^2-($C$5/2)^2*'(OLD) bottom seam length'!B1369^2/($C$6/2)^2)</f>
        <v>#DIV/0!</v>
      </c>
      <c r="E1369" s="136">
        <f t="shared" si="211"/>
        <v>27160</v>
      </c>
      <c r="F1369" t="e">
        <f>SQRT(($C$5/2)^2-($C$5/2)^2*'(OLD) bottom seam length'!E1369^2/($C$6/2)^2)</f>
        <v>#DIV/0!</v>
      </c>
      <c r="H1369" s="136">
        <f t="shared" si="212"/>
        <v>27160</v>
      </c>
      <c r="I1369" t="e">
        <f>SQRT(($C$5/2)^2-($C$5/2)^2*'(OLD) bottom seam length'!H1369^2/($C$6/2)^2)</f>
        <v>#DIV/0!</v>
      </c>
      <c r="K1369" s="136">
        <f t="shared" si="213"/>
        <v>27160</v>
      </c>
      <c r="L1369" t="e">
        <f>SQRT(($C$5/2)^2-($C$5/2)^2*'(OLD) bottom seam length'!K1369^2/($C$6/2)^2)</f>
        <v>#DIV/0!</v>
      </c>
      <c r="O1369" s="136">
        <f t="shared" si="214"/>
        <v>27160</v>
      </c>
      <c r="P1369" t="b">
        <f t="shared" si="215"/>
        <v>0</v>
      </c>
      <c r="T1369" s="136">
        <f t="shared" si="216"/>
        <v>27140</v>
      </c>
      <c r="U1369" t="e">
        <f>SQRT(($U$6/2)^2-($U$6/2)^2*'(OLD) bottom seam length'!T1369^2/($U$7/2)^2)</f>
        <v>#VALUE!</v>
      </c>
      <c r="W1369" s="136">
        <f t="shared" si="217"/>
        <v>27140</v>
      </c>
      <c r="X1369" t="e">
        <f>SQRT(($U$6/2)^2-($U$6/2)^2*'(OLD) bottom seam length'!W1369^2/($U$7/2)^2)</f>
        <v>#VALUE!</v>
      </c>
      <c r="Z1369" s="136">
        <f t="shared" si="218"/>
        <v>27140</v>
      </c>
      <c r="AA1369" t="e">
        <f>SQRT(($U$6/2)^2-($U$6/2)^2*'(OLD) bottom seam length'!Z1369^2/($U$7/2)^2)</f>
        <v>#VALUE!</v>
      </c>
      <c r="AC1369" s="136">
        <f t="shared" si="219"/>
        <v>27140</v>
      </c>
      <c r="AD1369" t="e">
        <f>SQRT(($U$6/2)^2-($U$6/2)^2*'(OLD) bottom seam length'!AC1369^2/($U$7/2)^2)</f>
        <v>#VALUE!</v>
      </c>
    </row>
    <row r="1370" spans="2:30">
      <c r="B1370" s="136">
        <f t="shared" si="210"/>
        <v>27180</v>
      </c>
      <c r="C1370" t="e">
        <f>SQRT(($C$5/2)^2-($C$5/2)^2*'(OLD) bottom seam length'!B1370^2/($C$6/2)^2)</f>
        <v>#DIV/0!</v>
      </c>
      <c r="E1370" s="136">
        <f t="shared" si="211"/>
        <v>27180</v>
      </c>
      <c r="F1370" t="e">
        <f>SQRT(($C$5/2)^2-($C$5/2)^2*'(OLD) bottom seam length'!E1370^2/($C$6/2)^2)</f>
        <v>#DIV/0!</v>
      </c>
      <c r="H1370" s="136">
        <f t="shared" si="212"/>
        <v>27180</v>
      </c>
      <c r="I1370" t="e">
        <f>SQRT(($C$5/2)^2-($C$5/2)^2*'(OLD) bottom seam length'!H1370^2/($C$6/2)^2)</f>
        <v>#DIV/0!</v>
      </c>
      <c r="K1370" s="136">
        <f t="shared" si="213"/>
        <v>27180</v>
      </c>
      <c r="L1370" t="e">
        <f>SQRT(($C$5/2)^2-($C$5/2)^2*'(OLD) bottom seam length'!K1370^2/($C$6/2)^2)</f>
        <v>#DIV/0!</v>
      </c>
      <c r="O1370" s="136">
        <f t="shared" si="214"/>
        <v>27180</v>
      </c>
      <c r="P1370" t="b">
        <f t="shared" si="215"/>
        <v>0</v>
      </c>
      <c r="T1370" s="136">
        <f t="shared" si="216"/>
        <v>27160</v>
      </c>
      <c r="U1370" t="e">
        <f>SQRT(($U$6/2)^2-($U$6/2)^2*'(OLD) bottom seam length'!T1370^2/($U$7/2)^2)</f>
        <v>#VALUE!</v>
      </c>
      <c r="W1370" s="136">
        <f t="shared" si="217"/>
        <v>27160</v>
      </c>
      <c r="X1370" t="e">
        <f>SQRT(($U$6/2)^2-($U$6/2)^2*'(OLD) bottom seam length'!W1370^2/($U$7/2)^2)</f>
        <v>#VALUE!</v>
      </c>
      <c r="Z1370" s="136">
        <f t="shared" si="218"/>
        <v>27160</v>
      </c>
      <c r="AA1370" t="e">
        <f>SQRT(($U$6/2)^2-($U$6/2)^2*'(OLD) bottom seam length'!Z1370^2/($U$7/2)^2)</f>
        <v>#VALUE!</v>
      </c>
      <c r="AC1370" s="136">
        <f t="shared" si="219"/>
        <v>27160</v>
      </c>
      <c r="AD1370" t="e">
        <f>SQRT(($U$6/2)^2-($U$6/2)^2*'(OLD) bottom seam length'!AC1370^2/($U$7/2)^2)</f>
        <v>#VALUE!</v>
      </c>
    </row>
    <row r="1371" spans="2:30">
      <c r="B1371" s="136">
        <f t="shared" si="210"/>
        <v>27200</v>
      </c>
      <c r="C1371" t="e">
        <f>SQRT(($C$5/2)^2-($C$5/2)^2*'(OLD) bottom seam length'!B1371^2/($C$6/2)^2)</f>
        <v>#DIV/0!</v>
      </c>
      <c r="E1371" s="136">
        <f t="shared" si="211"/>
        <v>27200</v>
      </c>
      <c r="F1371" t="e">
        <f>SQRT(($C$5/2)^2-($C$5/2)^2*'(OLD) bottom seam length'!E1371^2/($C$6/2)^2)</f>
        <v>#DIV/0!</v>
      </c>
      <c r="H1371" s="136">
        <f t="shared" si="212"/>
        <v>27200</v>
      </c>
      <c r="I1371" t="e">
        <f>SQRT(($C$5/2)^2-($C$5/2)^2*'(OLD) bottom seam length'!H1371^2/($C$6/2)^2)</f>
        <v>#DIV/0!</v>
      </c>
      <c r="K1371" s="136">
        <f t="shared" si="213"/>
        <v>27200</v>
      </c>
      <c r="L1371" t="e">
        <f>SQRT(($C$5/2)^2-($C$5/2)^2*'(OLD) bottom seam length'!K1371^2/($C$6/2)^2)</f>
        <v>#DIV/0!</v>
      </c>
      <c r="O1371" s="136">
        <f t="shared" si="214"/>
        <v>27200</v>
      </c>
      <c r="P1371" t="b">
        <f t="shared" si="215"/>
        <v>0</v>
      </c>
      <c r="T1371" s="136">
        <f t="shared" si="216"/>
        <v>27180</v>
      </c>
      <c r="U1371" t="e">
        <f>SQRT(($U$6/2)^2-($U$6/2)^2*'(OLD) bottom seam length'!T1371^2/($U$7/2)^2)</f>
        <v>#VALUE!</v>
      </c>
      <c r="W1371" s="136">
        <f t="shared" si="217"/>
        <v>27180</v>
      </c>
      <c r="X1371" t="e">
        <f>SQRT(($U$6/2)^2-($U$6/2)^2*'(OLD) bottom seam length'!W1371^2/($U$7/2)^2)</f>
        <v>#VALUE!</v>
      </c>
      <c r="Z1371" s="136">
        <f t="shared" si="218"/>
        <v>27180</v>
      </c>
      <c r="AA1371" t="e">
        <f>SQRT(($U$6/2)^2-($U$6/2)^2*'(OLD) bottom seam length'!Z1371^2/($U$7/2)^2)</f>
        <v>#VALUE!</v>
      </c>
      <c r="AC1371" s="136">
        <f t="shared" si="219"/>
        <v>27180</v>
      </c>
      <c r="AD1371" t="e">
        <f>SQRT(($U$6/2)^2-($U$6/2)^2*'(OLD) bottom seam length'!AC1371^2/($U$7/2)^2)</f>
        <v>#VALUE!</v>
      </c>
    </row>
    <row r="1372" spans="2:30">
      <c r="B1372" s="136">
        <f t="shared" si="210"/>
        <v>27220</v>
      </c>
      <c r="C1372" t="e">
        <f>SQRT(($C$5/2)^2-($C$5/2)^2*'(OLD) bottom seam length'!B1372^2/($C$6/2)^2)</f>
        <v>#DIV/0!</v>
      </c>
      <c r="E1372" s="136">
        <f t="shared" si="211"/>
        <v>27220</v>
      </c>
      <c r="F1372" t="e">
        <f>SQRT(($C$5/2)^2-($C$5/2)^2*'(OLD) bottom seam length'!E1372^2/($C$6/2)^2)</f>
        <v>#DIV/0!</v>
      </c>
      <c r="H1372" s="136">
        <f t="shared" si="212"/>
        <v>27220</v>
      </c>
      <c r="I1372" t="e">
        <f>SQRT(($C$5/2)^2-($C$5/2)^2*'(OLD) bottom seam length'!H1372^2/($C$6/2)^2)</f>
        <v>#DIV/0!</v>
      </c>
      <c r="K1372" s="136">
        <f t="shared" si="213"/>
        <v>27220</v>
      </c>
      <c r="L1372" t="e">
        <f>SQRT(($C$5/2)^2-($C$5/2)^2*'(OLD) bottom seam length'!K1372^2/($C$6/2)^2)</f>
        <v>#DIV/0!</v>
      </c>
      <c r="O1372" s="136">
        <f t="shared" si="214"/>
        <v>27220</v>
      </c>
      <c r="P1372" t="b">
        <f t="shared" si="215"/>
        <v>0</v>
      </c>
      <c r="T1372" s="136">
        <f t="shared" si="216"/>
        <v>27200</v>
      </c>
      <c r="U1372" t="e">
        <f>SQRT(($U$6/2)^2-($U$6/2)^2*'(OLD) bottom seam length'!T1372^2/($U$7/2)^2)</f>
        <v>#VALUE!</v>
      </c>
      <c r="W1372" s="136">
        <f t="shared" si="217"/>
        <v>27200</v>
      </c>
      <c r="X1372" t="e">
        <f>SQRT(($U$6/2)^2-($U$6/2)^2*'(OLD) bottom seam length'!W1372^2/($U$7/2)^2)</f>
        <v>#VALUE!</v>
      </c>
      <c r="Z1372" s="136">
        <f t="shared" si="218"/>
        <v>27200</v>
      </c>
      <c r="AA1372" t="e">
        <f>SQRT(($U$6/2)^2-($U$6/2)^2*'(OLD) bottom seam length'!Z1372^2/($U$7/2)^2)</f>
        <v>#VALUE!</v>
      </c>
      <c r="AC1372" s="136">
        <f t="shared" si="219"/>
        <v>27200</v>
      </c>
      <c r="AD1372" t="e">
        <f>SQRT(($U$6/2)^2-($U$6/2)^2*'(OLD) bottom seam length'!AC1372^2/($U$7/2)^2)</f>
        <v>#VALUE!</v>
      </c>
    </row>
    <row r="1373" spans="2:30">
      <c r="B1373" s="136">
        <f t="shared" si="210"/>
        <v>27240</v>
      </c>
      <c r="C1373" t="e">
        <f>SQRT(($C$5/2)^2-($C$5/2)^2*'(OLD) bottom seam length'!B1373^2/($C$6/2)^2)</f>
        <v>#DIV/0!</v>
      </c>
      <c r="E1373" s="136">
        <f t="shared" si="211"/>
        <v>27240</v>
      </c>
      <c r="F1373" t="e">
        <f>SQRT(($C$5/2)^2-($C$5/2)^2*'(OLD) bottom seam length'!E1373^2/($C$6/2)^2)</f>
        <v>#DIV/0!</v>
      </c>
      <c r="H1373" s="136">
        <f t="shared" si="212"/>
        <v>27240</v>
      </c>
      <c r="I1373" t="e">
        <f>SQRT(($C$5/2)^2-($C$5/2)^2*'(OLD) bottom seam length'!H1373^2/($C$6/2)^2)</f>
        <v>#DIV/0!</v>
      </c>
      <c r="K1373" s="136">
        <f t="shared" si="213"/>
        <v>27240</v>
      </c>
      <c r="L1373" t="e">
        <f>SQRT(($C$5/2)^2-($C$5/2)^2*'(OLD) bottom seam length'!K1373^2/($C$6/2)^2)</f>
        <v>#DIV/0!</v>
      </c>
      <c r="O1373" s="136">
        <f t="shared" si="214"/>
        <v>27240</v>
      </c>
      <c r="P1373" t="b">
        <f t="shared" si="215"/>
        <v>0</v>
      </c>
      <c r="T1373" s="136">
        <f t="shared" si="216"/>
        <v>27220</v>
      </c>
      <c r="U1373" t="e">
        <f>SQRT(($U$6/2)^2-($U$6/2)^2*'(OLD) bottom seam length'!T1373^2/($U$7/2)^2)</f>
        <v>#VALUE!</v>
      </c>
      <c r="W1373" s="136">
        <f t="shared" si="217"/>
        <v>27220</v>
      </c>
      <c r="X1373" t="e">
        <f>SQRT(($U$6/2)^2-($U$6/2)^2*'(OLD) bottom seam length'!W1373^2/($U$7/2)^2)</f>
        <v>#VALUE!</v>
      </c>
      <c r="Z1373" s="136">
        <f t="shared" si="218"/>
        <v>27220</v>
      </c>
      <c r="AA1373" t="e">
        <f>SQRT(($U$6/2)^2-($U$6/2)^2*'(OLD) bottom seam length'!Z1373^2/($U$7/2)^2)</f>
        <v>#VALUE!</v>
      </c>
      <c r="AC1373" s="136">
        <f t="shared" si="219"/>
        <v>27220</v>
      </c>
      <c r="AD1373" t="e">
        <f>SQRT(($U$6/2)^2-($U$6/2)^2*'(OLD) bottom seam length'!AC1373^2/($U$7/2)^2)</f>
        <v>#VALUE!</v>
      </c>
    </row>
    <row r="1374" spans="2:30">
      <c r="B1374" s="136">
        <f t="shared" si="210"/>
        <v>27260</v>
      </c>
      <c r="C1374" t="e">
        <f>SQRT(($C$5/2)^2-($C$5/2)^2*'(OLD) bottom seam length'!B1374^2/($C$6/2)^2)</f>
        <v>#DIV/0!</v>
      </c>
      <c r="E1374" s="136">
        <f t="shared" si="211"/>
        <v>27260</v>
      </c>
      <c r="F1374" t="e">
        <f>SQRT(($C$5/2)^2-($C$5/2)^2*'(OLD) bottom seam length'!E1374^2/($C$6/2)^2)</f>
        <v>#DIV/0!</v>
      </c>
      <c r="H1374" s="136">
        <f t="shared" si="212"/>
        <v>27260</v>
      </c>
      <c r="I1374" t="e">
        <f>SQRT(($C$5/2)^2-($C$5/2)^2*'(OLD) bottom seam length'!H1374^2/($C$6/2)^2)</f>
        <v>#DIV/0!</v>
      </c>
      <c r="K1374" s="136">
        <f t="shared" si="213"/>
        <v>27260</v>
      </c>
      <c r="L1374" t="e">
        <f>SQRT(($C$5/2)^2-($C$5/2)^2*'(OLD) bottom seam length'!K1374^2/($C$6/2)^2)</f>
        <v>#DIV/0!</v>
      </c>
      <c r="O1374" s="136">
        <f t="shared" si="214"/>
        <v>27260</v>
      </c>
      <c r="P1374" t="b">
        <f t="shared" si="215"/>
        <v>0</v>
      </c>
      <c r="T1374" s="136">
        <f t="shared" si="216"/>
        <v>27240</v>
      </c>
      <c r="U1374" t="e">
        <f>SQRT(($U$6/2)^2-($U$6/2)^2*'(OLD) bottom seam length'!T1374^2/($U$7/2)^2)</f>
        <v>#VALUE!</v>
      </c>
      <c r="W1374" s="136">
        <f t="shared" si="217"/>
        <v>27240</v>
      </c>
      <c r="X1374" t="e">
        <f>SQRT(($U$6/2)^2-($U$6/2)^2*'(OLD) bottom seam length'!W1374^2/($U$7/2)^2)</f>
        <v>#VALUE!</v>
      </c>
      <c r="Z1374" s="136">
        <f t="shared" si="218"/>
        <v>27240</v>
      </c>
      <c r="AA1374" t="e">
        <f>SQRT(($U$6/2)^2-($U$6/2)^2*'(OLD) bottom seam length'!Z1374^2/($U$7/2)^2)</f>
        <v>#VALUE!</v>
      </c>
      <c r="AC1374" s="136">
        <f t="shared" si="219"/>
        <v>27240</v>
      </c>
      <c r="AD1374" t="e">
        <f>SQRT(($U$6/2)^2-($U$6/2)^2*'(OLD) bottom seam length'!AC1374^2/($U$7/2)^2)</f>
        <v>#VALUE!</v>
      </c>
    </row>
    <row r="1375" spans="2:30">
      <c r="B1375" s="136">
        <f t="shared" si="210"/>
        <v>27280</v>
      </c>
      <c r="C1375" t="e">
        <f>SQRT(($C$5/2)^2-($C$5/2)^2*'(OLD) bottom seam length'!B1375^2/($C$6/2)^2)</f>
        <v>#DIV/0!</v>
      </c>
      <c r="E1375" s="136">
        <f t="shared" si="211"/>
        <v>27280</v>
      </c>
      <c r="F1375" t="e">
        <f>SQRT(($C$5/2)^2-($C$5/2)^2*'(OLD) bottom seam length'!E1375^2/($C$6/2)^2)</f>
        <v>#DIV/0!</v>
      </c>
      <c r="H1375" s="136">
        <f t="shared" si="212"/>
        <v>27280</v>
      </c>
      <c r="I1375" t="e">
        <f>SQRT(($C$5/2)^2-($C$5/2)^2*'(OLD) bottom seam length'!H1375^2/($C$6/2)^2)</f>
        <v>#DIV/0!</v>
      </c>
      <c r="K1375" s="136">
        <f t="shared" si="213"/>
        <v>27280</v>
      </c>
      <c r="L1375" t="e">
        <f>SQRT(($C$5/2)^2-($C$5/2)^2*'(OLD) bottom seam length'!K1375^2/($C$6/2)^2)</f>
        <v>#DIV/0!</v>
      </c>
      <c r="O1375" s="136">
        <f t="shared" si="214"/>
        <v>27280</v>
      </c>
      <c r="P1375" t="b">
        <f t="shared" si="215"/>
        <v>0</v>
      </c>
      <c r="T1375" s="136">
        <f t="shared" si="216"/>
        <v>27260</v>
      </c>
      <c r="U1375" t="e">
        <f>SQRT(($U$6/2)^2-($U$6/2)^2*'(OLD) bottom seam length'!T1375^2/($U$7/2)^2)</f>
        <v>#VALUE!</v>
      </c>
      <c r="W1375" s="136">
        <f t="shared" si="217"/>
        <v>27260</v>
      </c>
      <c r="X1375" t="e">
        <f>SQRT(($U$6/2)^2-($U$6/2)^2*'(OLD) bottom seam length'!W1375^2/($U$7/2)^2)</f>
        <v>#VALUE!</v>
      </c>
      <c r="Z1375" s="136">
        <f t="shared" si="218"/>
        <v>27260</v>
      </c>
      <c r="AA1375" t="e">
        <f>SQRT(($U$6/2)^2-($U$6/2)^2*'(OLD) bottom seam length'!Z1375^2/($U$7/2)^2)</f>
        <v>#VALUE!</v>
      </c>
      <c r="AC1375" s="136">
        <f t="shared" si="219"/>
        <v>27260</v>
      </c>
      <c r="AD1375" t="e">
        <f>SQRT(($U$6/2)^2-($U$6/2)^2*'(OLD) bottom seam length'!AC1375^2/($U$7/2)^2)</f>
        <v>#VALUE!</v>
      </c>
    </row>
    <row r="1376" spans="2:30">
      <c r="B1376" s="136">
        <f t="shared" si="210"/>
        <v>27300</v>
      </c>
      <c r="C1376" t="e">
        <f>SQRT(($C$5/2)^2-($C$5/2)^2*'(OLD) bottom seam length'!B1376^2/($C$6/2)^2)</f>
        <v>#DIV/0!</v>
      </c>
      <c r="E1376" s="136">
        <f t="shared" si="211"/>
        <v>27300</v>
      </c>
      <c r="F1376" t="e">
        <f>SQRT(($C$5/2)^2-($C$5/2)^2*'(OLD) bottom seam length'!E1376^2/($C$6/2)^2)</f>
        <v>#DIV/0!</v>
      </c>
      <c r="H1376" s="136">
        <f t="shared" si="212"/>
        <v>27300</v>
      </c>
      <c r="I1376" t="e">
        <f>SQRT(($C$5/2)^2-($C$5/2)^2*'(OLD) bottom seam length'!H1376^2/($C$6/2)^2)</f>
        <v>#DIV/0!</v>
      </c>
      <c r="K1376" s="136">
        <f t="shared" si="213"/>
        <v>27300</v>
      </c>
      <c r="L1376" t="e">
        <f>SQRT(($C$5/2)^2-($C$5/2)^2*'(OLD) bottom seam length'!K1376^2/($C$6/2)^2)</f>
        <v>#DIV/0!</v>
      </c>
      <c r="O1376" s="136">
        <f t="shared" si="214"/>
        <v>27300</v>
      </c>
      <c r="P1376" t="b">
        <f t="shared" si="215"/>
        <v>0</v>
      </c>
      <c r="T1376" s="136">
        <f t="shared" si="216"/>
        <v>27280</v>
      </c>
      <c r="U1376" t="e">
        <f>SQRT(($U$6/2)^2-($U$6/2)^2*'(OLD) bottom seam length'!T1376^2/($U$7/2)^2)</f>
        <v>#VALUE!</v>
      </c>
      <c r="W1376" s="136">
        <f t="shared" si="217"/>
        <v>27280</v>
      </c>
      <c r="X1376" t="e">
        <f>SQRT(($U$6/2)^2-($U$6/2)^2*'(OLD) bottom seam length'!W1376^2/($U$7/2)^2)</f>
        <v>#VALUE!</v>
      </c>
      <c r="Z1376" s="136">
        <f t="shared" si="218"/>
        <v>27280</v>
      </c>
      <c r="AA1376" t="e">
        <f>SQRT(($U$6/2)^2-($U$6/2)^2*'(OLD) bottom seam length'!Z1376^2/($U$7/2)^2)</f>
        <v>#VALUE!</v>
      </c>
      <c r="AC1376" s="136">
        <f t="shared" si="219"/>
        <v>27280</v>
      </c>
      <c r="AD1376" t="e">
        <f>SQRT(($U$6/2)^2-($U$6/2)^2*'(OLD) bottom seam length'!AC1376^2/($U$7/2)^2)</f>
        <v>#VALUE!</v>
      </c>
    </row>
    <row r="1377" spans="2:30">
      <c r="B1377" s="136">
        <f t="shared" si="210"/>
        <v>27320</v>
      </c>
      <c r="C1377" t="e">
        <f>SQRT(($C$5/2)^2-($C$5/2)^2*'(OLD) bottom seam length'!B1377^2/($C$6/2)^2)</f>
        <v>#DIV/0!</v>
      </c>
      <c r="E1377" s="136">
        <f t="shared" si="211"/>
        <v>27320</v>
      </c>
      <c r="F1377" t="e">
        <f>SQRT(($C$5/2)^2-($C$5/2)^2*'(OLD) bottom seam length'!E1377^2/($C$6/2)^2)</f>
        <v>#DIV/0!</v>
      </c>
      <c r="H1377" s="136">
        <f t="shared" si="212"/>
        <v>27320</v>
      </c>
      <c r="I1377" t="e">
        <f>SQRT(($C$5/2)^2-($C$5/2)^2*'(OLD) bottom seam length'!H1377^2/($C$6/2)^2)</f>
        <v>#DIV/0!</v>
      </c>
      <c r="K1377" s="136">
        <f t="shared" si="213"/>
        <v>27320</v>
      </c>
      <c r="L1377" t="e">
        <f>SQRT(($C$5/2)^2-($C$5/2)^2*'(OLD) bottom seam length'!K1377^2/($C$6/2)^2)</f>
        <v>#DIV/0!</v>
      </c>
      <c r="O1377" s="136">
        <f t="shared" si="214"/>
        <v>27320</v>
      </c>
      <c r="P1377" t="b">
        <f t="shared" si="215"/>
        <v>0</v>
      </c>
      <c r="T1377" s="136">
        <f t="shared" si="216"/>
        <v>27300</v>
      </c>
      <c r="U1377" t="e">
        <f>SQRT(($U$6/2)^2-($U$6/2)^2*'(OLD) bottom seam length'!T1377^2/($U$7/2)^2)</f>
        <v>#VALUE!</v>
      </c>
      <c r="W1377" s="136">
        <f t="shared" si="217"/>
        <v>27300</v>
      </c>
      <c r="X1377" t="e">
        <f>SQRT(($U$6/2)^2-($U$6/2)^2*'(OLD) bottom seam length'!W1377^2/($U$7/2)^2)</f>
        <v>#VALUE!</v>
      </c>
      <c r="Z1377" s="136">
        <f t="shared" si="218"/>
        <v>27300</v>
      </c>
      <c r="AA1377" t="e">
        <f>SQRT(($U$6/2)^2-($U$6/2)^2*'(OLD) bottom seam length'!Z1377^2/($U$7/2)^2)</f>
        <v>#VALUE!</v>
      </c>
      <c r="AC1377" s="136">
        <f t="shared" si="219"/>
        <v>27300</v>
      </c>
      <c r="AD1377" t="e">
        <f>SQRT(($U$6/2)^2-($U$6/2)^2*'(OLD) bottom seam length'!AC1377^2/($U$7/2)^2)</f>
        <v>#VALUE!</v>
      </c>
    </row>
    <row r="1378" spans="2:30">
      <c r="B1378" s="136">
        <f t="shared" si="210"/>
        <v>27340</v>
      </c>
      <c r="C1378" t="e">
        <f>SQRT(($C$5/2)^2-($C$5/2)^2*'(OLD) bottom seam length'!B1378^2/($C$6/2)^2)</f>
        <v>#DIV/0!</v>
      </c>
      <c r="E1378" s="136">
        <f t="shared" si="211"/>
        <v>27340</v>
      </c>
      <c r="F1378" t="e">
        <f>SQRT(($C$5/2)^2-($C$5/2)^2*'(OLD) bottom seam length'!E1378^2/($C$6/2)^2)</f>
        <v>#DIV/0!</v>
      </c>
      <c r="H1378" s="136">
        <f t="shared" si="212"/>
        <v>27340</v>
      </c>
      <c r="I1378" t="e">
        <f>SQRT(($C$5/2)^2-($C$5/2)^2*'(OLD) bottom seam length'!H1378^2/($C$6/2)^2)</f>
        <v>#DIV/0!</v>
      </c>
      <c r="K1378" s="136">
        <f t="shared" si="213"/>
        <v>27340</v>
      </c>
      <c r="L1378" t="e">
        <f>SQRT(($C$5/2)^2-($C$5/2)^2*'(OLD) bottom seam length'!K1378^2/($C$6/2)^2)</f>
        <v>#DIV/0!</v>
      </c>
      <c r="O1378" s="136">
        <f t="shared" si="214"/>
        <v>27340</v>
      </c>
      <c r="P1378" t="b">
        <f t="shared" si="215"/>
        <v>0</v>
      </c>
      <c r="T1378" s="136">
        <f t="shared" si="216"/>
        <v>27320</v>
      </c>
      <c r="U1378" t="e">
        <f>SQRT(($U$6/2)^2-($U$6/2)^2*'(OLD) bottom seam length'!T1378^2/($U$7/2)^2)</f>
        <v>#VALUE!</v>
      </c>
      <c r="W1378" s="136">
        <f t="shared" si="217"/>
        <v>27320</v>
      </c>
      <c r="X1378" t="e">
        <f>SQRT(($U$6/2)^2-($U$6/2)^2*'(OLD) bottom seam length'!W1378^2/($U$7/2)^2)</f>
        <v>#VALUE!</v>
      </c>
      <c r="Z1378" s="136">
        <f t="shared" si="218"/>
        <v>27320</v>
      </c>
      <c r="AA1378" t="e">
        <f>SQRT(($U$6/2)^2-($U$6/2)^2*'(OLD) bottom seam length'!Z1378^2/($U$7/2)^2)</f>
        <v>#VALUE!</v>
      </c>
      <c r="AC1378" s="136">
        <f t="shared" si="219"/>
        <v>27320</v>
      </c>
      <c r="AD1378" t="e">
        <f>SQRT(($U$6/2)^2-($U$6/2)^2*'(OLD) bottom seam length'!AC1378^2/($U$7/2)^2)</f>
        <v>#VALUE!</v>
      </c>
    </row>
    <row r="1379" spans="2:30">
      <c r="B1379" s="136">
        <f t="shared" si="210"/>
        <v>27360</v>
      </c>
      <c r="C1379" t="e">
        <f>SQRT(($C$5/2)^2-($C$5/2)^2*'(OLD) bottom seam length'!B1379^2/($C$6/2)^2)</f>
        <v>#DIV/0!</v>
      </c>
      <c r="E1379" s="136">
        <f t="shared" si="211"/>
        <v>27360</v>
      </c>
      <c r="F1379" t="e">
        <f>SQRT(($C$5/2)^2-($C$5/2)^2*'(OLD) bottom seam length'!E1379^2/($C$6/2)^2)</f>
        <v>#DIV/0!</v>
      </c>
      <c r="H1379" s="136">
        <f t="shared" si="212"/>
        <v>27360</v>
      </c>
      <c r="I1379" t="e">
        <f>SQRT(($C$5/2)^2-($C$5/2)^2*'(OLD) bottom seam length'!H1379^2/($C$6/2)^2)</f>
        <v>#DIV/0!</v>
      </c>
      <c r="K1379" s="136">
        <f t="shared" si="213"/>
        <v>27360</v>
      </c>
      <c r="L1379" t="e">
        <f>SQRT(($C$5/2)^2-($C$5/2)^2*'(OLD) bottom seam length'!K1379^2/($C$6/2)^2)</f>
        <v>#DIV/0!</v>
      </c>
      <c r="O1379" s="136">
        <f t="shared" si="214"/>
        <v>27360</v>
      </c>
      <c r="P1379" t="b">
        <f t="shared" si="215"/>
        <v>0</v>
      </c>
      <c r="T1379" s="136">
        <f t="shared" si="216"/>
        <v>27340</v>
      </c>
      <c r="U1379" t="e">
        <f>SQRT(($U$6/2)^2-($U$6/2)^2*'(OLD) bottom seam length'!T1379^2/($U$7/2)^2)</f>
        <v>#VALUE!</v>
      </c>
      <c r="W1379" s="136">
        <f t="shared" si="217"/>
        <v>27340</v>
      </c>
      <c r="X1379" t="e">
        <f>SQRT(($U$6/2)^2-($U$6/2)^2*'(OLD) bottom seam length'!W1379^2/($U$7/2)^2)</f>
        <v>#VALUE!</v>
      </c>
      <c r="Z1379" s="136">
        <f t="shared" si="218"/>
        <v>27340</v>
      </c>
      <c r="AA1379" t="e">
        <f>SQRT(($U$6/2)^2-($U$6/2)^2*'(OLD) bottom seam length'!Z1379^2/($U$7/2)^2)</f>
        <v>#VALUE!</v>
      </c>
      <c r="AC1379" s="136">
        <f t="shared" si="219"/>
        <v>27340</v>
      </c>
      <c r="AD1379" t="e">
        <f>SQRT(($U$6/2)^2-($U$6/2)^2*'(OLD) bottom seam length'!AC1379^2/($U$7/2)^2)</f>
        <v>#VALUE!</v>
      </c>
    </row>
    <row r="1380" spans="2:30">
      <c r="B1380" s="136">
        <f t="shared" si="210"/>
        <v>27380</v>
      </c>
      <c r="C1380" t="e">
        <f>SQRT(($C$5/2)^2-($C$5/2)^2*'(OLD) bottom seam length'!B1380^2/($C$6/2)^2)</f>
        <v>#DIV/0!</v>
      </c>
      <c r="E1380" s="136">
        <f t="shared" si="211"/>
        <v>27380</v>
      </c>
      <c r="F1380" t="e">
        <f>SQRT(($C$5/2)^2-($C$5/2)^2*'(OLD) bottom seam length'!E1380^2/($C$6/2)^2)</f>
        <v>#DIV/0!</v>
      </c>
      <c r="H1380" s="136">
        <f t="shared" si="212"/>
        <v>27380</v>
      </c>
      <c r="I1380" t="e">
        <f>SQRT(($C$5/2)^2-($C$5/2)^2*'(OLD) bottom seam length'!H1380^2/($C$6/2)^2)</f>
        <v>#DIV/0!</v>
      </c>
      <c r="K1380" s="136">
        <f t="shared" si="213"/>
        <v>27380</v>
      </c>
      <c r="L1380" t="e">
        <f>SQRT(($C$5/2)^2-($C$5/2)^2*'(OLD) bottom seam length'!K1380^2/($C$6/2)^2)</f>
        <v>#DIV/0!</v>
      </c>
      <c r="O1380" s="136">
        <f t="shared" si="214"/>
        <v>27380</v>
      </c>
      <c r="P1380" t="b">
        <f t="shared" si="215"/>
        <v>0</v>
      </c>
      <c r="T1380" s="136">
        <f t="shared" si="216"/>
        <v>27360</v>
      </c>
      <c r="U1380" t="e">
        <f>SQRT(($U$6/2)^2-($U$6/2)^2*'(OLD) bottom seam length'!T1380^2/($U$7/2)^2)</f>
        <v>#VALUE!</v>
      </c>
      <c r="W1380" s="136">
        <f t="shared" si="217"/>
        <v>27360</v>
      </c>
      <c r="X1380" t="e">
        <f>SQRT(($U$6/2)^2-($U$6/2)^2*'(OLD) bottom seam length'!W1380^2/($U$7/2)^2)</f>
        <v>#VALUE!</v>
      </c>
      <c r="Z1380" s="136">
        <f t="shared" si="218"/>
        <v>27360</v>
      </c>
      <c r="AA1380" t="e">
        <f>SQRT(($U$6/2)^2-($U$6/2)^2*'(OLD) bottom seam length'!Z1380^2/($U$7/2)^2)</f>
        <v>#VALUE!</v>
      </c>
      <c r="AC1380" s="136">
        <f t="shared" si="219"/>
        <v>27360</v>
      </c>
      <c r="AD1380" t="e">
        <f>SQRT(($U$6/2)^2-($U$6/2)^2*'(OLD) bottom seam length'!AC1380^2/($U$7/2)^2)</f>
        <v>#VALUE!</v>
      </c>
    </row>
    <row r="1381" spans="2:30">
      <c r="B1381" s="136">
        <f t="shared" si="210"/>
        <v>27400</v>
      </c>
      <c r="C1381" t="e">
        <f>SQRT(($C$5/2)^2-($C$5/2)^2*'(OLD) bottom seam length'!B1381^2/($C$6/2)^2)</f>
        <v>#DIV/0!</v>
      </c>
      <c r="E1381" s="136">
        <f t="shared" si="211"/>
        <v>27400</v>
      </c>
      <c r="F1381" t="e">
        <f>SQRT(($C$5/2)^2-($C$5/2)^2*'(OLD) bottom seam length'!E1381^2/($C$6/2)^2)</f>
        <v>#DIV/0!</v>
      </c>
      <c r="H1381" s="136">
        <f t="shared" si="212"/>
        <v>27400</v>
      </c>
      <c r="I1381" t="e">
        <f>SQRT(($C$5/2)^2-($C$5/2)^2*'(OLD) bottom seam length'!H1381^2/($C$6/2)^2)</f>
        <v>#DIV/0!</v>
      </c>
      <c r="K1381" s="136">
        <f t="shared" si="213"/>
        <v>27400</v>
      </c>
      <c r="L1381" t="e">
        <f>SQRT(($C$5/2)^2-($C$5/2)^2*'(OLD) bottom seam length'!K1381^2/($C$6/2)^2)</f>
        <v>#DIV/0!</v>
      </c>
      <c r="O1381" s="136">
        <f t="shared" si="214"/>
        <v>27400</v>
      </c>
      <c r="P1381" t="b">
        <f t="shared" si="215"/>
        <v>0</v>
      </c>
      <c r="T1381" s="136">
        <f t="shared" si="216"/>
        <v>27380</v>
      </c>
      <c r="U1381" t="e">
        <f>SQRT(($U$6/2)^2-($U$6/2)^2*'(OLD) bottom seam length'!T1381^2/($U$7/2)^2)</f>
        <v>#VALUE!</v>
      </c>
      <c r="W1381" s="136">
        <f t="shared" si="217"/>
        <v>27380</v>
      </c>
      <c r="X1381" t="e">
        <f>SQRT(($U$6/2)^2-($U$6/2)^2*'(OLD) bottom seam length'!W1381^2/($U$7/2)^2)</f>
        <v>#VALUE!</v>
      </c>
      <c r="Z1381" s="136">
        <f t="shared" si="218"/>
        <v>27380</v>
      </c>
      <c r="AA1381" t="e">
        <f>SQRT(($U$6/2)^2-($U$6/2)^2*'(OLD) bottom seam length'!Z1381^2/($U$7/2)^2)</f>
        <v>#VALUE!</v>
      </c>
      <c r="AC1381" s="136">
        <f t="shared" si="219"/>
        <v>27380</v>
      </c>
      <c r="AD1381" t="e">
        <f>SQRT(($U$6/2)^2-($U$6/2)^2*'(OLD) bottom seam length'!AC1381^2/($U$7/2)^2)</f>
        <v>#VALUE!</v>
      </c>
    </row>
    <row r="1382" spans="2:30">
      <c r="B1382" s="136">
        <f t="shared" si="210"/>
        <v>27420</v>
      </c>
      <c r="C1382" t="e">
        <f>SQRT(($C$5/2)^2-($C$5/2)^2*'(OLD) bottom seam length'!B1382^2/($C$6/2)^2)</f>
        <v>#DIV/0!</v>
      </c>
      <c r="E1382" s="136">
        <f t="shared" si="211"/>
        <v>27420</v>
      </c>
      <c r="F1382" t="e">
        <f>SQRT(($C$5/2)^2-($C$5/2)^2*'(OLD) bottom seam length'!E1382^2/($C$6/2)^2)</f>
        <v>#DIV/0!</v>
      </c>
      <c r="H1382" s="136">
        <f t="shared" si="212"/>
        <v>27420</v>
      </c>
      <c r="I1382" t="e">
        <f>SQRT(($C$5/2)^2-($C$5/2)^2*'(OLD) bottom seam length'!H1382^2/($C$6/2)^2)</f>
        <v>#DIV/0!</v>
      </c>
      <c r="K1382" s="136">
        <f t="shared" si="213"/>
        <v>27420</v>
      </c>
      <c r="L1382" t="e">
        <f>SQRT(($C$5/2)^2-($C$5/2)^2*'(OLD) bottom seam length'!K1382^2/($C$6/2)^2)</f>
        <v>#DIV/0!</v>
      </c>
      <c r="O1382" s="136">
        <f t="shared" si="214"/>
        <v>27420</v>
      </c>
      <c r="P1382" t="b">
        <f t="shared" si="215"/>
        <v>0</v>
      </c>
      <c r="T1382" s="136">
        <f t="shared" si="216"/>
        <v>27400</v>
      </c>
      <c r="U1382" t="e">
        <f>SQRT(($U$6/2)^2-($U$6/2)^2*'(OLD) bottom seam length'!T1382^2/($U$7/2)^2)</f>
        <v>#VALUE!</v>
      </c>
      <c r="W1382" s="136">
        <f t="shared" si="217"/>
        <v>27400</v>
      </c>
      <c r="X1382" t="e">
        <f>SQRT(($U$6/2)^2-($U$6/2)^2*'(OLD) bottom seam length'!W1382^2/($U$7/2)^2)</f>
        <v>#VALUE!</v>
      </c>
      <c r="Z1382" s="136">
        <f t="shared" si="218"/>
        <v>27400</v>
      </c>
      <c r="AA1382" t="e">
        <f>SQRT(($U$6/2)^2-($U$6/2)^2*'(OLD) bottom seam length'!Z1382^2/($U$7/2)^2)</f>
        <v>#VALUE!</v>
      </c>
      <c r="AC1382" s="136">
        <f t="shared" si="219"/>
        <v>27400</v>
      </c>
      <c r="AD1382" t="e">
        <f>SQRT(($U$6/2)^2-($U$6/2)^2*'(OLD) bottom seam length'!AC1382^2/($U$7/2)^2)</f>
        <v>#VALUE!</v>
      </c>
    </row>
    <row r="1383" spans="2:30">
      <c r="B1383" s="136">
        <f t="shared" si="210"/>
        <v>27440</v>
      </c>
      <c r="C1383" t="e">
        <f>SQRT(($C$5/2)^2-($C$5/2)^2*'(OLD) bottom seam length'!B1383^2/($C$6/2)^2)</f>
        <v>#DIV/0!</v>
      </c>
      <c r="E1383" s="136">
        <f t="shared" si="211"/>
        <v>27440</v>
      </c>
      <c r="F1383" t="e">
        <f>SQRT(($C$5/2)^2-($C$5/2)^2*'(OLD) bottom seam length'!E1383^2/($C$6/2)^2)</f>
        <v>#DIV/0!</v>
      </c>
      <c r="H1383" s="136">
        <f t="shared" si="212"/>
        <v>27440</v>
      </c>
      <c r="I1383" t="e">
        <f>SQRT(($C$5/2)^2-($C$5/2)^2*'(OLD) bottom seam length'!H1383^2/($C$6/2)^2)</f>
        <v>#DIV/0!</v>
      </c>
      <c r="K1383" s="136">
        <f t="shared" si="213"/>
        <v>27440</v>
      </c>
      <c r="L1383" t="e">
        <f>SQRT(($C$5/2)^2-($C$5/2)^2*'(OLD) bottom seam length'!K1383^2/($C$6/2)^2)</f>
        <v>#DIV/0!</v>
      </c>
      <c r="O1383" s="136">
        <f t="shared" si="214"/>
        <v>27440</v>
      </c>
      <c r="P1383" t="b">
        <f t="shared" si="215"/>
        <v>0</v>
      </c>
      <c r="T1383" s="136">
        <f t="shared" si="216"/>
        <v>27420</v>
      </c>
      <c r="U1383" t="e">
        <f>SQRT(($U$6/2)^2-($U$6/2)^2*'(OLD) bottom seam length'!T1383^2/($U$7/2)^2)</f>
        <v>#VALUE!</v>
      </c>
      <c r="W1383" s="136">
        <f t="shared" si="217"/>
        <v>27420</v>
      </c>
      <c r="X1383" t="e">
        <f>SQRT(($U$6/2)^2-($U$6/2)^2*'(OLD) bottom seam length'!W1383^2/($U$7/2)^2)</f>
        <v>#VALUE!</v>
      </c>
      <c r="Z1383" s="136">
        <f t="shared" si="218"/>
        <v>27420</v>
      </c>
      <c r="AA1383" t="e">
        <f>SQRT(($U$6/2)^2-($U$6/2)^2*'(OLD) bottom seam length'!Z1383^2/($U$7/2)^2)</f>
        <v>#VALUE!</v>
      </c>
      <c r="AC1383" s="136">
        <f t="shared" si="219"/>
        <v>27420</v>
      </c>
      <c r="AD1383" t="e">
        <f>SQRT(($U$6/2)^2-($U$6/2)^2*'(OLD) bottom seam length'!AC1383^2/($U$7/2)^2)</f>
        <v>#VALUE!</v>
      </c>
    </row>
    <row r="1384" spans="2:30">
      <c r="B1384" s="136">
        <f t="shared" si="210"/>
        <v>27460</v>
      </c>
      <c r="C1384" t="e">
        <f>SQRT(($C$5/2)^2-($C$5/2)^2*'(OLD) bottom seam length'!B1384^2/($C$6/2)^2)</f>
        <v>#DIV/0!</v>
      </c>
      <c r="E1384" s="136">
        <f t="shared" si="211"/>
        <v>27460</v>
      </c>
      <c r="F1384" t="e">
        <f>SQRT(($C$5/2)^2-($C$5/2)^2*'(OLD) bottom seam length'!E1384^2/($C$6/2)^2)</f>
        <v>#DIV/0!</v>
      </c>
      <c r="H1384" s="136">
        <f t="shared" si="212"/>
        <v>27460</v>
      </c>
      <c r="I1384" t="e">
        <f>SQRT(($C$5/2)^2-($C$5/2)^2*'(OLD) bottom seam length'!H1384^2/($C$6/2)^2)</f>
        <v>#DIV/0!</v>
      </c>
      <c r="K1384" s="136">
        <f t="shared" si="213"/>
        <v>27460</v>
      </c>
      <c r="L1384" t="e">
        <f>SQRT(($C$5/2)^2-($C$5/2)^2*'(OLD) bottom seam length'!K1384^2/($C$6/2)^2)</f>
        <v>#DIV/0!</v>
      </c>
      <c r="O1384" s="136">
        <f t="shared" si="214"/>
        <v>27460</v>
      </c>
      <c r="P1384" t="b">
        <f t="shared" si="215"/>
        <v>0</v>
      </c>
      <c r="T1384" s="136">
        <f t="shared" si="216"/>
        <v>27440</v>
      </c>
      <c r="U1384" t="e">
        <f>SQRT(($U$6/2)^2-($U$6/2)^2*'(OLD) bottom seam length'!T1384^2/($U$7/2)^2)</f>
        <v>#VALUE!</v>
      </c>
      <c r="W1384" s="136">
        <f t="shared" si="217"/>
        <v>27440</v>
      </c>
      <c r="X1384" t="e">
        <f>SQRT(($U$6/2)^2-($U$6/2)^2*'(OLD) bottom seam length'!W1384^2/($U$7/2)^2)</f>
        <v>#VALUE!</v>
      </c>
      <c r="Z1384" s="136">
        <f t="shared" si="218"/>
        <v>27440</v>
      </c>
      <c r="AA1384" t="e">
        <f>SQRT(($U$6/2)^2-($U$6/2)^2*'(OLD) bottom seam length'!Z1384^2/($U$7/2)^2)</f>
        <v>#VALUE!</v>
      </c>
      <c r="AC1384" s="136">
        <f t="shared" si="219"/>
        <v>27440</v>
      </c>
      <c r="AD1384" t="e">
        <f>SQRT(($U$6/2)^2-($U$6/2)^2*'(OLD) bottom seam length'!AC1384^2/($U$7/2)^2)</f>
        <v>#VALUE!</v>
      </c>
    </row>
    <row r="1385" spans="2:30">
      <c r="B1385" s="136">
        <f t="shared" si="210"/>
        <v>27480</v>
      </c>
      <c r="C1385" t="e">
        <f>SQRT(($C$5/2)^2-($C$5/2)^2*'(OLD) bottom seam length'!B1385^2/($C$6/2)^2)</f>
        <v>#DIV/0!</v>
      </c>
      <c r="E1385" s="136">
        <f t="shared" si="211"/>
        <v>27480</v>
      </c>
      <c r="F1385" t="e">
        <f>SQRT(($C$5/2)^2-($C$5/2)^2*'(OLD) bottom seam length'!E1385^2/($C$6/2)^2)</f>
        <v>#DIV/0!</v>
      </c>
      <c r="H1385" s="136">
        <f t="shared" si="212"/>
        <v>27480</v>
      </c>
      <c r="I1385" t="e">
        <f>SQRT(($C$5/2)^2-($C$5/2)^2*'(OLD) bottom seam length'!H1385^2/($C$6/2)^2)</f>
        <v>#DIV/0!</v>
      </c>
      <c r="K1385" s="136">
        <f t="shared" si="213"/>
        <v>27480</v>
      </c>
      <c r="L1385" t="e">
        <f>SQRT(($C$5/2)^2-($C$5/2)^2*'(OLD) bottom seam length'!K1385^2/($C$6/2)^2)</f>
        <v>#DIV/0!</v>
      </c>
      <c r="O1385" s="136">
        <f t="shared" si="214"/>
        <v>27480</v>
      </c>
      <c r="P1385" t="b">
        <f t="shared" si="215"/>
        <v>0</v>
      </c>
      <c r="T1385" s="136">
        <f t="shared" si="216"/>
        <v>27460</v>
      </c>
      <c r="U1385" t="e">
        <f>SQRT(($U$6/2)^2-($U$6/2)^2*'(OLD) bottom seam length'!T1385^2/($U$7/2)^2)</f>
        <v>#VALUE!</v>
      </c>
      <c r="W1385" s="136">
        <f t="shared" si="217"/>
        <v>27460</v>
      </c>
      <c r="X1385" t="e">
        <f>SQRT(($U$6/2)^2-($U$6/2)^2*'(OLD) bottom seam length'!W1385^2/($U$7/2)^2)</f>
        <v>#VALUE!</v>
      </c>
      <c r="Z1385" s="136">
        <f t="shared" si="218"/>
        <v>27460</v>
      </c>
      <c r="AA1385" t="e">
        <f>SQRT(($U$6/2)^2-($U$6/2)^2*'(OLD) bottom seam length'!Z1385^2/($U$7/2)^2)</f>
        <v>#VALUE!</v>
      </c>
      <c r="AC1385" s="136">
        <f t="shared" si="219"/>
        <v>27460</v>
      </c>
      <c r="AD1385" t="e">
        <f>SQRT(($U$6/2)^2-($U$6/2)^2*'(OLD) bottom seam length'!AC1385^2/($U$7/2)^2)</f>
        <v>#VALUE!</v>
      </c>
    </row>
    <row r="1386" spans="2:30">
      <c r="B1386" s="136">
        <f t="shared" si="210"/>
        <v>27500</v>
      </c>
      <c r="C1386" t="e">
        <f>SQRT(($C$5/2)^2-($C$5/2)^2*'(OLD) bottom seam length'!B1386^2/($C$6/2)^2)</f>
        <v>#DIV/0!</v>
      </c>
      <c r="E1386" s="136">
        <f t="shared" si="211"/>
        <v>27500</v>
      </c>
      <c r="F1386" t="e">
        <f>SQRT(($C$5/2)^2-($C$5/2)^2*'(OLD) bottom seam length'!E1386^2/($C$6/2)^2)</f>
        <v>#DIV/0!</v>
      </c>
      <c r="H1386" s="136">
        <f t="shared" si="212"/>
        <v>27500</v>
      </c>
      <c r="I1386" t="e">
        <f>SQRT(($C$5/2)^2-($C$5/2)^2*'(OLD) bottom seam length'!H1386^2/($C$6/2)^2)</f>
        <v>#DIV/0!</v>
      </c>
      <c r="K1386" s="136">
        <f t="shared" si="213"/>
        <v>27500</v>
      </c>
      <c r="L1386" t="e">
        <f>SQRT(($C$5/2)^2-($C$5/2)^2*'(OLD) bottom seam length'!K1386^2/($C$6/2)^2)</f>
        <v>#DIV/0!</v>
      </c>
      <c r="O1386" s="136">
        <f t="shared" si="214"/>
        <v>27500</v>
      </c>
      <c r="P1386" t="b">
        <f t="shared" si="215"/>
        <v>0</v>
      </c>
      <c r="T1386" s="136">
        <f t="shared" si="216"/>
        <v>27480</v>
      </c>
      <c r="U1386" t="e">
        <f>SQRT(($U$6/2)^2-($U$6/2)^2*'(OLD) bottom seam length'!T1386^2/($U$7/2)^2)</f>
        <v>#VALUE!</v>
      </c>
      <c r="W1386" s="136">
        <f t="shared" si="217"/>
        <v>27480</v>
      </c>
      <c r="X1386" t="e">
        <f>SQRT(($U$6/2)^2-($U$6/2)^2*'(OLD) bottom seam length'!W1386^2/($U$7/2)^2)</f>
        <v>#VALUE!</v>
      </c>
      <c r="Z1386" s="136">
        <f t="shared" si="218"/>
        <v>27480</v>
      </c>
      <c r="AA1386" t="e">
        <f>SQRT(($U$6/2)^2-($U$6/2)^2*'(OLD) bottom seam length'!Z1386^2/($U$7/2)^2)</f>
        <v>#VALUE!</v>
      </c>
      <c r="AC1386" s="136">
        <f t="shared" si="219"/>
        <v>27480</v>
      </c>
      <c r="AD1386" t="e">
        <f>SQRT(($U$6/2)^2-($U$6/2)^2*'(OLD) bottom seam length'!AC1386^2/($U$7/2)^2)</f>
        <v>#VALUE!</v>
      </c>
    </row>
    <row r="1387" spans="2:30">
      <c r="B1387" s="136">
        <f t="shared" si="210"/>
        <v>27520</v>
      </c>
      <c r="C1387" t="e">
        <f>SQRT(($C$5/2)^2-($C$5/2)^2*'(OLD) bottom seam length'!B1387^2/($C$6/2)^2)</f>
        <v>#DIV/0!</v>
      </c>
      <c r="E1387" s="136">
        <f t="shared" si="211"/>
        <v>27520</v>
      </c>
      <c r="F1387" t="e">
        <f>SQRT(($C$5/2)^2-($C$5/2)^2*'(OLD) bottom seam length'!E1387^2/($C$6/2)^2)</f>
        <v>#DIV/0!</v>
      </c>
      <c r="H1387" s="136">
        <f t="shared" si="212"/>
        <v>27520</v>
      </c>
      <c r="I1387" t="e">
        <f>SQRT(($C$5/2)^2-($C$5/2)^2*'(OLD) bottom seam length'!H1387^2/($C$6/2)^2)</f>
        <v>#DIV/0!</v>
      </c>
      <c r="K1387" s="136">
        <f t="shared" si="213"/>
        <v>27520</v>
      </c>
      <c r="L1387" t="e">
        <f>SQRT(($C$5/2)^2-($C$5/2)^2*'(OLD) bottom seam length'!K1387^2/($C$6/2)^2)</f>
        <v>#DIV/0!</v>
      </c>
      <c r="O1387" s="136">
        <f t="shared" si="214"/>
        <v>27520</v>
      </c>
      <c r="P1387" t="b">
        <f t="shared" si="215"/>
        <v>0</v>
      </c>
      <c r="T1387" s="136">
        <f t="shared" si="216"/>
        <v>27500</v>
      </c>
      <c r="U1387" t="e">
        <f>SQRT(($U$6/2)^2-($U$6/2)^2*'(OLD) bottom seam length'!T1387^2/($U$7/2)^2)</f>
        <v>#VALUE!</v>
      </c>
      <c r="W1387" s="136">
        <f t="shared" si="217"/>
        <v>27500</v>
      </c>
      <c r="X1387" t="e">
        <f>SQRT(($U$6/2)^2-($U$6/2)^2*'(OLD) bottom seam length'!W1387^2/($U$7/2)^2)</f>
        <v>#VALUE!</v>
      </c>
      <c r="Z1387" s="136">
        <f t="shared" si="218"/>
        <v>27500</v>
      </c>
      <c r="AA1387" t="e">
        <f>SQRT(($U$6/2)^2-($U$6/2)^2*'(OLD) bottom seam length'!Z1387^2/($U$7/2)^2)</f>
        <v>#VALUE!</v>
      </c>
      <c r="AC1387" s="136">
        <f t="shared" si="219"/>
        <v>27500</v>
      </c>
      <c r="AD1387" t="e">
        <f>SQRT(($U$6/2)^2-($U$6/2)^2*'(OLD) bottom seam length'!AC1387^2/($U$7/2)^2)</f>
        <v>#VALUE!</v>
      </c>
    </row>
    <row r="1388" spans="2:30">
      <c r="B1388" s="136">
        <f t="shared" si="210"/>
        <v>27540</v>
      </c>
      <c r="C1388" t="e">
        <f>SQRT(($C$5/2)^2-($C$5/2)^2*'(OLD) bottom seam length'!B1388^2/($C$6/2)^2)</f>
        <v>#DIV/0!</v>
      </c>
      <c r="E1388" s="136">
        <f t="shared" si="211"/>
        <v>27540</v>
      </c>
      <c r="F1388" t="e">
        <f>SQRT(($C$5/2)^2-($C$5/2)^2*'(OLD) bottom seam length'!E1388^2/($C$6/2)^2)</f>
        <v>#DIV/0!</v>
      </c>
      <c r="H1388" s="136">
        <f t="shared" si="212"/>
        <v>27540</v>
      </c>
      <c r="I1388" t="e">
        <f>SQRT(($C$5/2)^2-($C$5/2)^2*'(OLD) bottom seam length'!H1388^2/($C$6/2)^2)</f>
        <v>#DIV/0!</v>
      </c>
      <c r="K1388" s="136">
        <f t="shared" si="213"/>
        <v>27540</v>
      </c>
      <c r="L1388" t="e">
        <f>SQRT(($C$5/2)^2-($C$5/2)^2*'(OLD) bottom seam length'!K1388^2/($C$6/2)^2)</f>
        <v>#DIV/0!</v>
      </c>
      <c r="O1388" s="136">
        <f t="shared" si="214"/>
        <v>27540</v>
      </c>
      <c r="P1388" t="b">
        <f t="shared" si="215"/>
        <v>0</v>
      </c>
      <c r="T1388" s="136">
        <f t="shared" si="216"/>
        <v>27520</v>
      </c>
      <c r="U1388" t="e">
        <f>SQRT(($U$6/2)^2-($U$6/2)^2*'(OLD) bottom seam length'!T1388^2/($U$7/2)^2)</f>
        <v>#VALUE!</v>
      </c>
      <c r="W1388" s="136">
        <f t="shared" si="217"/>
        <v>27520</v>
      </c>
      <c r="X1388" t="e">
        <f>SQRT(($U$6/2)^2-($U$6/2)^2*'(OLD) bottom seam length'!W1388^2/($U$7/2)^2)</f>
        <v>#VALUE!</v>
      </c>
      <c r="Z1388" s="136">
        <f t="shared" si="218"/>
        <v>27520</v>
      </c>
      <c r="AA1388" t="e">
        <f>SQRT(($U$6/2)^2-($U$6/2)^2*'(OLD) bottom seam length'!Z1388^2/($U$7/2)^2)</f>
        <v>#VALUE!</v>
      </c>
      <c r="AC1388" s="136">
        <f t="shared" si="219"/>
        <v>27520</v>
      </c>
      <c r="AD1388" t="e">
        <f>SQRT(($U$6/2)^2-($U$6/2)^2*'(OLD) bottom seam length'!AC1388^2/($U$7/2)^2)</f>
        <v>#VALUE!</v>
      </c>
    </row>
    <row r="1389" spans="2:30">
      <c r="B1389" s="136">
        <f t="shared" si="210"/>
        <v>27560</v>
      </c>
      <c r="C1389" t="e">
        <f>SQRT(($C$5/2)^2-($C$5/2)^2*'(OLD) bottom seam length'!B1389^2/($C$6/2)^2)</f>
        <v>#DIV/0!</v>
      </c>
      <c r="E1389" s="136">
        <f t="shared" si="211"/>
        <v>27560</v>
      </c>
      <c r="F1389" t="e">
        <f>SQRT(($C$5/2)^2-($C$5/2)^2*'(OLD) bottom seam length'!E1389^2/($C$6/2)^2)</f>
        <v>#DIV/0!</v>
      </c>
      <c r="H1389" s="136">
        <f t="shared" si="212"/>
        <v>27560</v>
      </c>
      <c r="I1389" t="e">
        <f>SQRT(($C$5/2)^2-($C$5/2)^2*'(OLD) bottom seam length'!H1389^2/($C$6/2)^2)</f>
        <v>#DIV/0!</v>
      </c>
      <c r="K1389" s="136">
        <f t="shared" si="213"/>
        <v>27560</v>
      </c>
      <c r="L1389" t="e">
        <f>SQRT(($C$5/2)^2-($C$5/2)^2*'(OLD) bottom seam length'!K1389^2/($C$6/2)^2)</f>
        <v>#DIV/0!</v>
      </c>
      <c r="O1389" s="136">
        <f t="shared" si="214"/>
        <v>27560</v>
      </c>
      <c r="P1389" t="b">
        <f t="shared" si="215"/>
        <v>0</v>
      </c>
      <c r="T1389" s="136">
        <f t="shared" si="216"/>
        <v>27540</v>
      </c>
      <c r="U1389" t="e">
        <f>SQRT(($U$6/2)^2-($U$6/2)^2*'(OLD) bottom seam length'!T1389^2/($U$7/2)^2)</f>
        <v>#VALUE!</v>
      </c>
      <c r="W1389" s="136">
        <f t="shared" si="217"/>
        <v>27540</v>
      </c>
      <c r="X1389" t="e">
        <f>SQRT(($U$6/2)^2-($U$6/2)^2*'(OLD) bottom seam length'!W1389^2/($U$7/2)^2)</f>
        <v>#VALUE!</v>
      </c>
      <c r="Z1389" s="136">
        <f t="shared" si="218"/>
        <v>27540</v>
      </c>
      <c r="AA1389" t="e">
        <f>SQRT(($U$6/2)^2-($U$6/2)^2*'(OLD) bottom seam length'!Z1389^2/($U$7/2)^2)</f>
        <v>#VALUE!</v>
      </c>
      <c r="AC1389" s="136">
        <f t="shared" si="219"/>
        <v>27540</v>
      </c>
      <c r="AD1389" t="e">
        <f>SQRT(($U$6/2)^2-($U$6/2)^2*'(OLD) bottom seam length'!AC1389^2/($U$7/2)^2)</f>
        <v>#VALUE!</v>
      </c>
    </row>
    <row r="1390" spans="2:30">
      <c r="B1390" s="136">
        <f t="shared" si="210"/>
        <v>27580</v>
      </c>
      <c r="C1390" t="e">
        <f>SQRT(($C$5/2)^2-($C$5/2)^2*'(OLD) bottom seam length'!B1390^2/($C$6/2)^2)</f>
        <v>#DIV/0!</v>
      </c>
      <c r="E1390" s="136">
        <f t="shared" si="211"/>
        <v>27580</v>
      </c>
      <c r="F1390" t="e">
        <f>SQRT(($C$5/2)^2-($C$5/2)^2*'(OLD) bottom seam length'!E1390^2/($C$6/2)^2)</f>
        <v>#DIV/0!</v>
      </c>
      <c r="H1390" s="136">
        <f t="shared" si="212"/>
        <v>27580</v>
      </c>
      <c r="I1390" t="e">
        <f>SQRT(($C$5/2)^2-($C$5/2)^2*'(OLD) bottom seam length'!H1390^2/($C$6/2)^2)</f>
        <v>#DIV/0!</v>
      </c>
      <c r="K1390" s="136">
        <f t="shared" si="213"/>
        <v>27580</v>
      </c>
      <c r="L1390" t="e">
        <f>SQRT(($C$5/2)^2-($C$5/2)^2*'(OLD) bottom seam length'!K1390^2/($C$6/2)^2)</f>
        <v>#DIV/0!</v>
      </c>
      <c r="O1390" s="136">
        <f t="shared" si="214"/>
        <v>27580</v>
      </c>
      <c r="P1390" t="b">
        <f t="shared" si="215"/>
        <v>0</v>
      </c>
      <c r="T1390" s="136">
        <f t="shared" si="216"/>
        <v>27560</v>
      </c>
      <c r="U1390" t="e">
        <f>SQRT(($U$6/2)^2-($U$6/2)^2*'(OLD) bottom seam length'!T1390^2/($U$7/2)^2)</f>
        <v>#VALUE!</v>
      </c>
      <c r="W1390" s="136">
        <f t="shared" si="217"/>
        <v>27560</v>
      </c>
      <c r="X1390" t="e">
        <f>SQRT(($U$6/2)^2-($U$6/2)^2*'(OLD) bottom seam length'!W1390^2/($U$7/2)^2)</f>
        <v>#VALUE!</v>
      </c>
      <c r="Z1390" s="136">
        <f t="shared" si="218"/>
        <v>27560</v>
      </c>
      <c r="AA1390" t="e">
        <f>SQRT(($U$6/2)^2-($U$6/2)^2*'(OLD) bottom seam length'!Z1390^2/($U$7/2)^2)</f>
        <v>#VALUE!</v>
      </c>
      <c r="AC1390" s="136">
        <f t="shared" si="219"/>
        <v>27560</v>
      </c>
      <c r="AD1390" t="e">
        <f>SQRT(($U$6/2)^2-($U$6/2)^2*'(OLD) bottom seam length'!AC1390^2/($U$7/2)^2)</f>
        <v>#VALUE!</v>
      </c>
    </row>
    <row r="1391" spans="2:30">
      <c r="B1391" s="136">
        <f t="shared" si="210"/>
        <v>27600</v>
      </c>
      <c r="C1391" t="e">
        <f>SQRT(($C$5/2)^2-($C$5/2)^2*'(OLD) bottom seam length'!B1391^2/($C$6/2)^2)</f>
        <v>#DIV/0!</v>
      </c>
      <c r="E1391" s="136">
        <f t="shared" si="211"/>
        <v>27600</v>
      </c>
      <c r="F1391" t="e">
        <f>SQRT(($C$5/2)^2-($C$5/2)^2*'(OLD) bottom seam length'!E1391^2/($C$6/2)^2)</f>
        <v>#DIV/0!</v>
      </c>
      <c r="H1391" s="136">
        <f t="shared" si="212"/>
        <v>27600</v>
      </c>
      <c r="I1391" t="e">
        <f>SQRT(($C$5/2)^2-($C$5/2)^2*'(OLD) bottom seam length'!H1391^2/($C$6/2)^2)</f>
        <v>#DIV/0!</v>
      </c>
      <c r="K1391" s="136">
        <f t="shared" si="213"/>
        <v>27600</v>
      </c>
      <c r="L1391" t="e">
        <f>SQRT(($C$5/2)^2-($C$5/2)^2*'(OLD) bottom seam length'!K1391^2/($C$6/2)^2)</f>
        <v>#DIV/0!</v>
      </c>
      <c r="O1391" s="136">
        <f t="shared" si="214"/>
        <v>27600</v>
      </c>
      <c r="P1391" t="b">
        <f t="shared" si="215"/>
        <v>0</v>
      </c>
      <c r="T1391" s="136">
        <f t="shared" si="216"/>
        <v>27580</v>
      </c>
      <c r="U1391" t="e">
        <f>SQRT(($U$6/2)^2-($U$6/2)^2*'(OLD) bottom seam length'!T1391^2/($U$7/2)^2)</f>
        <v>#VALUE!</v>
      </c>
      <c r="W1391" s="136">
        <f t="shared" si="217"/>
        <v>27580</v>
      </c>
      <c r="X1391" t="e">
        <f>SQRT(($U$6/2)^2-($U$6/2)^2*'(OLD) bottom seam length'!W1391^2/($U$7/2)^2)</f>
        <v>#VALUE!</v>
      </c>
      <c r="Z1391" s="136">
        <f t="shared" si="218"/>
        <v>27580</v>
      </c>
      <c r="AA1391" t="e">
        <f>SQRT(($U$6/2)^2-($U$6/2)^2*'(OLD) bottom seam length'!Z1391^2/($U$7/2)^2)</f>
        <v>#VALUE!</v>
      </c>
      <c r="AC1391" s="136">
        <f t="shared" si="219"/>
        <v>27580</v>
      </c>
      <c r="AD1391" t="e">
        <f>SQRT(($U$6/2)^2-($U$6/2)^2*'(OLD) bottom seam length'!AC1391^2/($U$7/2)^2)</f>
        <v>#VALUE!</v>
      </c>
    </row>
    <row r="1392" spans="2:30">
      <c r="B1392" s="136">
        <f t="shared" si="210"/>
        <v>27620</v>
      </c>
      <c r="C1392" t="e">
        <f>SQRT(($C$5/2)^2-($C$5/2)^2*'(OLD) bottom seam length'!B1392^2/($C$6/2)^2)</f>
        <v>#DIV/0!</v>
      </c>
      <c r="E1392" s="136">
        <f t="shared" si="211"/>
        <v>27620</v>
      </c>
      <c r="F1392" t="e">
        <f>SQRT(($C$5/2)^2-($C$5/2)^2*'(OLD) bottom seam length'!E1392^2/($C$6/2)^2)</f>
        <v>#DIV/0!</v>
      </c>
      <c r="H1392" s="136">
        <f t="shared" si="212"/>
        <v>27620</v>
      </c>
      <c r="I1392" t="e">
        <f>SQRT(($C$5/2)^2-($C$5/2)^2*'(OLD) bottom seam length'!H1392^2/($C$6/2)^2)</f>
        <v>#DIV/0!</v>
      </c>
      <c r="K1392" s="136">
        <f t="shared" si="213"/>
        <v>27620</v>
      </c>
      <c r="L1392" t="e">
        <f>SQRT(($C$5/2)^2-($C$5/2)^2*'(OLD) bottom seam length'!K1392^2/($C$6/2)^2)</f>
        <v>#DIV/0!</v>
      </c>
      <c r="O1392" s="136">
        <f t="shared" si="214"/>
        <v>27620</v>
      </c>
      <c r="P1392" t="b">
        <f t="shared" si="215"/>
        <v>0</v>
      </c>
      <c r="T1392" s="136">
        <f t="shared" si="216"/>
        <v>27600</v>
      </c>
      <c r="U1392" t="e">
        <f>SQRT(($U$6/2)^2-($U$6/2)^2*'(OLD) bottom seam length'!T1392^2/($U$7/2)^2)</f>
        <v>#VALUE!</v>
      </c>
      <c r="W1392" s="136">
        <f t="shared" si="217"/>
        <v>27600</v>
      </c>
      <c r="X1392" t="e">
        <f>SQRT(($U$6/2)^2-($U$6/2)^2*'(OLD) bottom seam length'!W1392^2/($U$7/2)^2)</f>
        <v>#VALUE!</v>
      </c>
      <c r="Z1392" s="136">
        <f t="shared" si="218"/>
        <v>27600</v>
      </c>
      <c r="AA1392" t="e">
        <f>SQRT(($U$6/2)^2-($U$6/2)^2*'(OLD) bottom seam length'!Z1392^2/($U$7/2)^2)</f>
        <v>#VALUE!</v>
      </c>
      <c r="AC1392" s="136">
        <f t="shared" si="219"/>
        <v>27600</v>
      </c>
      <c r="AD1392" t="e">
        <f>SQRT(($U$6/2)^2-($U$6/2)^2*'(OLD) bottom seam length'!AC1392^2/($U$7/2)^2)</f>
        <v>#VALUE!</v>
      </c>
    </row>
    <row r="1393" spans="2:30">
      <c r="B1393" s="136">
        <f t="shared" si="210"/>
        <v>27640</v>
      </c>
      <c r="C1393" t="e">
        <f>SQRT(($C$5/2)^2-($C$5/2)^2*'(OLD) bottom seam length'!B1393^2/($C$6/2)^2)</f>
        <v>#DIV/0!</v>
      </c>
      <c r="E1393" s="136">
        <f t="shared" si="211"/>
        <v>27640</v>
      </c>
      <c r="F1393" t="e">
        <f>SQRT(($C$5/2)^2-($C$5/2)^2*'(OLD) bottom seam length'!E1393^2/($C$6/2)^2)</f>
        <v>#DIV/0!</v>
      </c>
      <c r="H1393" s="136">
        <f t="shared" si="212"/>
        <v>27640</v>
      </c>
      <c r="I1393" t="e">
        <f>SQRT(($C$5/2)^2-($C$5/2)^2*'(OLD) bottom seam length'!H1393^2/($C$6/2)^2)</f>
        <v>#DIV/0!</v>
      </c>
      <c r="K1393" s="136">
        <f t="shared" si="213"/>
        <v>27640</v>
      </c>
      <c r="L1393" t="e">
        <f>SQRT(($C$5/2)^2-($C$5/2)^2*'(OLD) bottom seam length'!K1393^2/($C$6/2)^2)</f>
        <v>#DIV/0!</v>
      </c>
      <c r="O1393" s="136">
        <f t="shared" si="214"/>
        <v>27640</v>
      </c>
      <c r="P1393" t="b">
        <f t="shared" si="215"/>
        <v>0</v>
      </c>
      <c r="T1393" s="136">
        <f t="shared" si="216"/>
        <v>27620</v>
      </c>
      <c r="U1393" t="e">
        <f>SQRT(($U$6/2)^2-($U$6/2)^2*'(OLD) bottom seam length'!T1393^2/($U$7/2)^2)</f>
        <v>#VALUE!</v>
      </c>
      <c r="W1393" s="136">
        <f t="shared" si="217"/>
        <v>27620</v>
      </c>
      <c r="X1393" t="e">
        <f>SQRT(($U$6/2)^2-($U$6/2)^2*'(OLD) bottom seam length'!W1393^2/($U$7/2)^2)</f>
        <v>#VALUE!</v>
      </c>
      <c r="Z1393" s="136">
        <f t="shared" si="218"/>
        <v>27620</v>
      </c>
      <c r="AA1393" t="e">
        <f>SQRT(($U$6/2)^2-($U$6/2)^2*'(OLD) bottom seam length'!Z1393^2/($U$7/2)^2)</f>
        <v>#VALUE!</v>
      </c>
      <c r="AC1393" s="136">
        <f t="shared" si="219"/>
        <v>27620</v>
      </c>
      <c r="AD1393" t="e">
        <f>SQRT(($U$6/2)^2-($U$6/2)^2*'(OLD) bottom seam length'!AC1393^2/($U$7/2)^2)</f>
        <v>#VALUE!</v>
      </c>
    </row>
    <row r="1394" spans="2:30">
      <c r="B1394" s="136">
        <f t="shared" si="210"/>
        <v>27660</v>
      </c>
      <c r="C1394" t="e">
        <f>SQRT(($C$5/2)^2-($C$5/2)^2*'(OLD) bottom seam length'!B1394^2/($C$6/2)^2)</f>
        <v>#DIV/0!</v>
      </c>
      <c r="E1394" s="136">
        <f t="shared" si="211"/>
        <v>27660</v>
      </c>
      <c r="F1394" t="e">
        <f>SQRT(($C$5/2)^2-($C$5/2)^2*'(OLD) bottom seam length'!E1394^2/($C$6/2)^2)</f>
        <v>#DIV/0!</v>
      </c>
      <c r="H1394" s="136">
        <f t="shared" si="212"/>
        <v>27660</v>
      </c>
      <c r="I1394" t="e">
        <f>SQRT(($C$5/2)^2-($C$5/2)^2*'(OLD) bottom seam length'!H1394^2/($C$6/2)^2)</f>
        <v>#DIV/0!</v>
      </c>
      <c r="K1394" s="136">
        <f t="shared" si="213"/>
        <v>27660</v>
      </c>
      <c r="L1394" t="e">
        <f>SQRT(($C$5/2)^2-($C$5/2)^2*'(OLD) bottom seam length'!K1394^2/($C$6/2)^2)</f>
        <v>#DIV/0!</v>
      </c>
      <c r="O1394" s="136">
        <f t="shared" si="214"/>
        <v>27660</v>
      </c>
      <c r="P1394" t="b">
        <f t="shared" si="215"/>
        <v>0</v>
      </c>
      <c r="T1394" s="136">
        <f t="shared" si="216"/>
        <v>27640</v>
      </c>
      <c r="U1394" t="e">
        <f>SQRT(($U$6/2)^2-($U$6/2)^2*'(OLD) bottom seam length'!T1394^2/($U$7/2)^2)</f>
        <v>#VALUE!</v>
      </c>
      <c r="W1394" s="136">
        <f t="shared" si="217"/>
        <v>27640</v>
      </c>
      <c r="X1394" t="e">
        <f>SQRT(($U$6/2)^2-($U$6/2)^2*'(OLD) bottom seam length'!W1394^2/($U$7/2)^2)</f>
        <v>#VALUE!</v>
      </c>
      <c r="Z1394" s="136">
        <f t="shared" si="218"/>
        <v>27640</v>
      </c>
      <c r="AA1394" t="e">
        <f>SQRT(($U$6/2)^2-($U$6/2)^2*'(OLD) bottom seam length'!Z1394^2/($U$7/2)^2)</f>
        <v>#VALUE!</v>
      </c>
      <c r="AC1394" s="136">
        <f t="shared" si="219"/>
        <v>27640</v>
      </c>
      <c r="AD1394" t="e">
        <f>SQRT(($U$6/2)^2-($U$6/2)^2*'(OLD) bottom seam length'!AC1394^2/($U$7/2)^2)</f>
        <v>#VALUE!</v>
      </c>
    </row>
    <row r="1395" spans="2:30">
      <c r="B1395" s="136">
        <f t="shared" si="210"/>
        <v>27680</v>
      </c>
      <c r="C1395" t="e">
        <f>SQRT(($C$5/2)^2-($C$5/2)^2*'(OLD) bottom seam length'!B1395^2/($C$6/2)^2)</f>
        <v>#DIV/0!</v>
      </c>
      <c r="E1395" s="136">
        <f t="shared" si="211"/>
        <v>27680</v>
      </c>
      <c r="F1395" t="e">
        <f>SQRT(($C$5/2)^2-($C$5/2)^2*'(OLD) bottom seam length'!E1395^2/($C$6/2)^2)</f>
        <v>#DIV/0!</v>
      </c>
      <c r="H1395" s="136">
        <f t="shared" si="212"/>
        <v>27680</v>
      </c>
      <c r="I1395" t="e">
        <f>SQRT(($C$5/2)^2-($C$5/2)^2*'(OLD) bottom seam length'!H1395^2/($C$6/2)^2)</f>
        <v>#DIV/0!</v>
      </c>
      <c r="K1395" s="136">
        <f t="shared" si="213"/>
        <v>27680</v>
      </c>
      <c r="L1395" t="e">
        <f>SQRT(($C$5/2)^2-($C$5/2)^2*'(OLD) bottom seam length'!K1395^2/($C$6/2)^2)</f>
        <v>#DIV/0!</v>
      </c>
      <c r="O1395" s="136">
        <f t="shared" si="214"/>
        <v>27680</v>
      </c>
      <c r="P1395" t="b">
        <f t="shared" si="215"/>
        <v>0</v>
      </c>
      <c r="T1395" s="136">
        <f t="shared" si="216"/>
        <v>27660</v>
      </c>
      <c r="U1395" t="e">
        <f>SQRT(($U$6/2)^2-($U$6/2)^2*'(OLD) bottom seam length'!T1395^2/($U$7/2)^2)</f>
        <v>#VALUE!</v>
      </c>
      <c r="W1395" s="136">
        <f t="shared" si="217"/>
        <v>27660</v>
      </c>
      <c r="X1395" t="e">
        <f>SQRT(($U$6/2)^2-($U$6/2)^2*'(OLD) bottom seam length'!W1395^2/($U$7/2)^2)</f>
        <v>#VALUE!</v>
      </c>
      <c r="Z1395" s="136">
        <f t="shared" si="218"/>
        <v>27660</v>
      </c>
      <c r="AA1395" t="e">
        <f>SQRT(($U$6/2)^2-($U$6/2)^2*'(OLD) bottom seam length'!Z1395^2/($U$7/2)^2)</f>
        <v>#VALUE!</v>
      </c>
      <c r="AC1395" s="136">
        <f t="shared" si="219"/>
        <v>27660</v>
      </c>
      <c r="AD1395" t="e">
        <f>SQRT(($U$6/2)^2-($U$6/2)^2*'(OLD) bottom seam length'!AC1395^2/($U$7/2)^2)</f>
        <v>#VALUE!</v>
      </c>
    </row>
    <row r="1396" spans="2:30">
      <c r="B1396" s="136">
        <f t="shared" si="210"/>
        <v>27700</v>
      </c>
      <c r="C1396" t="e">
        <f>SQRT(($C$5/2)^2-($C$5/2)^2*'(OLD) bottom seam length'!B1396^2/($C$6/2)^2)</f>
        <v>#DIV/0!</v>
      </c>
      <c r="E1396" s="136">
        <f t="shared" si="211"/>
        <v>27700</v>
      </c>
      <c r="F1396" t="e">
        <f>SQRT(($C$5/2)^2-($C$5/2)^2*'(OLD) bottom seam length'!E1396^2/($C$6/2)^2)</f>
        <v>#DIV/0!</v>
      </c>
      <c r="H1396" s="136">
        <f t="shared" si="212"/>
        <v>27700</v>
      </c>
      <c r="I1396" t="e">
        <f>SQRT(($C$5/2)^2-($C$5/2)^2*'(OLD) bottom seam length'!H1396^2/($C$6/2)^2)</f>
        <v>#DIV/0!</v>
      </c>
      <c r="K1396" s="136">
        <f t="shared" si="213"/>
        <v>27700</v>
      </c>
      <c r="L1396" t="e">
        <f>SQRT(($C$5/2)^2-($C$5/2)^2*'(OLD) bottom seam length'!K1396^2/($C$6/2)^2)</f>
        <v>#DIV/0!</v>
      </c>
      <c r="O1396" s="136">
        <f t="shared" si="214"/>
        <v>27700</v>
      </c>
      <c r="P1396" t="b">
        <f t="shared" si="215"/>
        <v>0</v>
      </c>
      <c r="T1396" s="136">
        <f t="shared" si="216"/>
        <v>27680</v>
      </c>
      <c r="U1396" t="e">
        <f>SQRT(($U$6/2)^2-($U$6/2)^2*'(OLD) bottom seam length'!T1396^2/($U$7/2)^2)</f>
        <v>#VALUE!</v>
      </c>
      <c r="W1396" s="136">
        <f t="shared" si="217"/>
        <v>27680</v>
      </c>
      <c r="X1396" t="e">
        <f>SQRT(($U$6/2)^2-($U$6/2)^2*'(OLD) bottom seam length'!W1396^2/($U$7/2)^2)</f>
        <v>#VALUE!</v>
      </c>
      <c r="Z1396" s="136">
        <f t="shared" si="218"/>
        <v>27680</v>
      </c>
      <c r="AA1396" t="e">
        <f>SQRT(($U$6/2)^2-($U$6/2)^2*'(OLD) bottom seam length'!Z1396^2/($U$7/2)^2)</f>
        <v>#VALUE!</v>
      </c>
      <c r="AC1396" s="136">
        <f t="shared" si="219"/>
        <v>27680</v>
      </c>
      <c r="AD1396" t="e">
        <f>SQRT(($U$6/2)^2-($U$6/2)^2*'(OLD) bottom seam length'!AC1396^2/($U$7/2)^2)</f>
        <v>#VALUE!</v>
      </c>
    </row>
    <row r="1397" spans="2:30">
      <c r="B1397" s="136">
        <f t="shared" si="210"/>
        <v>27720</v>
      </c>
      <c r="C1397" t="e">
        <f>SQRT(($C$5/2)^2-($C$5/2)^2*'(OLD) bottom seam length'!B1397^2/($C$6/2)^2)</f>
        <v>#DIV/0!</v>
      </c>
      <c r="E1397" s="136">
        <f t="shared" si="211"/>
        <v>27720</v>
      </c>
      <c r="F1397" t="e">
        <f>SQRT(($C$5/2)^2-($C$5/2)^2*'(OLD) bottom seam length'!E1397^2/($C$6/2)^2)</f>
        <v>#DIV/0!</v>
      </c>
      <c r="H1397" s="136">
        <f t="shared" si="212"/>
        <v>27720</v>
      </c>
      <c r="I1397" t="e">
        <f>SQRT(($C$5/2)^2-($C$5/2)^2*'(OLD) bottom seam length'!H1397^2/($C$6/2)^2)</f>
        <v>#DIV/0!</v>
      </c>
      <c r="K1397" s="136">
        <f t="shared" si="213"/>
        <v>27720</v>
      </c>
      <c r="L1397" t="e">
        <f>SQRT(($C$5/2)^2-($C$5/2)^2*'(OLD) bottom seam length'!K1397^2/($C$6/2)^2)</f>
        <v>#DIV/0!</v>
      </c>
      <c r="O1397" s="136">
        <f t="shared" si="214"/>
        <v>27720</v>
      </c>
      <c r="P1397" t="b">
        <f t="shared" si="215"/>
        <v>0</v>
      </c>
      <c r="T1397" s="136">
        <f t="shared" si="216"/>
        <v>27700</v>
      </c>
      <c r="U1397" t="e">
        <f>SQRT(($U$6/2)^2-($U$6/2)^2*'(OLD) bottom seam length'!T1397^2/($U$7/2)^2)</f>
        <v>#VALUE!</v>
      </c>
      <c r="W1397" s="136">
        <f t="shared" si="217"/>
        <v>27700</v>
      </c>
      <c r="X1397" t="e">
        <f>SQRT(($U$6/2)^2-($U$6/2)^2*'(OLD) bottom seam length'!W1397^2/($U$7/2)^2)</f>
        <v>#VALUE!</v>
      </c>
      <c r="Z1397" s="136">
        <f t="shared" si="218"/>
        <v>27700</v>
      </c>
      <c r="AA1397" t="e">
        <f>SQRT(($U$6/2)^2-($U$6/2)^2*'(OLD) bottom seam length'!Z1397^2/($U$7/2)^2)</f>
        <v>#VALUE!</v>
      </c>
      <c r="AC1397" s="136">
        <f t="shared" si="219"/>
        <v>27700</v>
      </c>
      <c r="AD1397" t="e">
        <f>SQRT(($U$6/2)^2-($U$6/2)^2*'(OLD) bottom seam length'!AC1397^2/($U$7/2)^2)</f>
        <v>#VALUE!</v>
      </c>
    </row>
    <row r="1398" spans="2:30">
      <c r="B1398" s="136">
        <f t="shared" si="210"/>
        <v>27740</v>
      </c>
      <c r="C1398" t="e">
        <f>SQRT(($C$5/2)^2-($C$5/2)^2*'(OLD) bottom seam length'!B1398^2/($C$6/2)^2)</f>
        <v>#DIV/0!</v>
      </c>
      <c r="E1398" s="136">
        <f t="shared" si="211"/>
        <v>27740</v>
      </c>
      <c r="F1398" t="e">
        <f>SQRT(($C$5/2)^2-($C$5/2)^2*'(OLD) bottom seam length'!E1398^2/($C$6/2)^2)</f>
        <v>#DIV/0!</v>
      </c>
      <c r="H1398" s="136">
        <f t="shared" si="212"/>
        <v>27740</v>
      </c>
      <c r="I1398" t="e">
        <f>SQRT(($C$5/2)^2-($C$5/2)^2*'(OLD) bottom seam length'!H1398^2/($C$6/2)^2)</f>
        <v>#DIV/0!</v>
      </c>
      <c r="K1398" s="136">
        <f t="shared" si="213"/>
        <v>27740</v>
      </c>
      <c r="L1398" t="e">
        <f>SQRT(($C$5/2)^2-($C$5/2)^2*'(OLD) bottom seam length'!K1398^2/($C$6/2)^2)</f>
        <v>#DIV/0!</v>
      </c>
      <c r="O1398" s="136">
        <f t="shared" si="214"/>
        <v>27740</v>
      </c>
      <c r="P1398" t="b">
        <f t="shared" si="215"/>
        <v>0</v>
      </c>
      <c r="T1398" s="136">
        <f t="shared" si="216"/>
        <v>27720</v>
      </c>
      <c r="U1398" t="e">
        <f>SQRT(($U$6/2)^2-($U$6/2)^2*'(OLD) bottom seam length'!T1398^2/($U$7/2)^2)</f>
        <v>#VALUE!</v>
      </c>
      <c r="W1398" s="136">
        <f t="shared" si="217"/>
        <v>27720</v>
      </c>
      <c r="X1398" t="e">
        <f>SQRT(($U$6/2)^2-($U$6/2)^2*'(OLD) bottom seam length'!W1398^2/($U$7/2)^2)</f>
        <v>#VALUE!</v>
      </c>
      <c r="Z1398" s="136">
        <f t="shared" si="218"/>
        <v>27720</v>
      </c>
      <c r="AA1398" t="e">
        <f>SQRT(($U$6/2)^2-($U$6/2)^2*'(OLD) bottom seam length'!Z1398^2/($U$7/2)^2)</f>
        <v>#VALUE!</v>
      </c>
      <c r="AC1398" s="136">
        <f t="shared" si="219"/>
        <v>27720</v>
      </c>
      <c r="AD1398" t="e">
        <f>SQRT(($U$6/2)^2-($U$6/2)^2*'(OLD) bottom seam length'!AC1398^2/($U$7/2)^2)</f>
        <v>#VALUE!</v>
      </c>
    </row>
    <row r="1399" spans="2:30">
      <c r="B1399" s="136">
        <f t="shared" si="210"/>
        <v>27760</v>
      </c>
      <c r="C1399" t="e">
        <f>SQRT(($C$5/2)^2-($C$5/2)^2*'(OLD) bottom seam length'!B1399^2/($C$6/2)^2)</f>
        <v>#DIV/0!</v>
      </c>
      <c r="E1399" s="136">
        <f t="shared" si="211"/>
        <v>27760</v>
      </c>
      <c r="F1399" t="e">
        <f>SQRT(($C$5/2)^2-($C$5/2)^2*'(OLD) bottom seam length'!E1399^2/($C$6/2)^2)</f>
        <v>#DIV/0!</v>
      </c>
      <c r="H1399" s="136">
        <f t="shared" si="212"/>
        <v>27760</v>
      </c>
      <c r="I1399" t="e">
        <f>SQRT(($C$5/2)^2-($C$5/2)^2*'(OLD) bottom seam length'!H1399^2/($C$6/2)^2)</f>
        <v>#DIV/0!</v>
      </c>
      <c r="K1399" s="136">
        <f t="shared" si="213"/>
        <v>27760</v>
      </c>
      <c r="L1399" t="e">
        <f>SQRT(($C$5/2)^2-($C$5/2)^2*'(OLD) bottom seam length'!K1399^2/($C$6/2)^2)</f>
        <v>#DIV/0!</v>
      </c>
      <c r="O1399" s="136">
        <f t="shared" si="214"/>
        <v>27760</v>
      </c>
      <c r="P1399" t="b">
        <f t="shared" si="215"/>
        <v>0</v>
      </c>
      <c r="T1399" s="136">
        <f t="shared" si="216"/>
        <v>27740</v>
      </c>
      <c r="U1399" t="e">
        <f>SQRT(($U$6/2)^2-($U$6/2)^2*'(OLD) bottom seam length'!T1399^2/($U$7/2)^2)</f>
        <v>#VALUE!</v>
      </c>
      <c r="W1399" s="136">
        <f t="shared" si="217"/>
        <v>27740</v>
      </c>
      <c r="X1399" t="e">
        <f>SQRT(($U$6/2)^2-($U$6/2)^2*'(OLD) bottom seam length'!W1399^2/($U$7/2)^2)</f>
        <v>#VALUE!</v>
      </c>
      <c r="Z1399" s="136">
        <f t="shared" si="218"/>
        <v>27740</v>
      </c>
      <c r="AA1399" t="e">
        <f>SQRT(($U$6/2)^2-($U$6/2)^2*'(OLD) bottom seam length'!Z1399^2/($U$7/2)^2)</f>
        <v>#VALUE!</v>
      </c>
      <c r="AC1399" s="136">
        <f t="shared" si="219"/>
        <v>27740</v>
      </c>
      <c r="AD1399" t="e">
        <f>SQRT(($U$6/2)^2-($U$6/2)^2*'(OLD) bottom seam length'!AC1399^2/($U$7/2)^2)</f>
        <v>#VALUE!</v>
      </c>
    </row>
    <row r="1400" spans="2:30">
      <c r="B1400" s="136">
        <f t="shared" si="210"/>
        <v>27780</v>
      </c>
      <c r="C1400" t="e">
        <f>SQRT(($C$5/2)^2-($C$5/2)^2*'(OLD) bottom seam length'!B1400^2/($C$6/2)^2)</f>
        <v>#DIV/0!</v>
      </c>
      <c r="E1400" s="136">
        <f t="shared" si="211"/>
        <v>27780</v>
      </c>
      <c r="F1400" t="e">
        <f>SQRT(($C$5/2)^2-($C$5/2)^2*'(OLD) bottom seam length'!E1400^2/($C$6/2)^2)</f>
        <v>#DIV/0!</v>
      </c>
      <c r="H1400" s="136">
        <f t="shared" si="212"/>
        <v>27780</v>
      </c>
      <c r="I1400" t="e">
        <f>SQRT(($C$5/2)^2-($C$5/2)^2*'(OLD) bottom seam length'!H1400^2/($C$6/2)^2)</f>
        <v>#DIV/0!</v>
      </c>
      <c r="K1400" s="136">
        <f t="shared" si="213"/>
        <v>27780</v>
      </c>
      <c r="L1400" t="e">
        <f>SQRT(($C$5/2)^2-($C$5/2)^2*'(OLD) bottom seam length'!K1400^2/($C$6/2)^2)</f>
        <v>#DIV/0!</v>
      </c>
      <c r="O1400" s="136">
        <f t="shared" si="214"/>
        <v>27780</v>
      </c>
      <c r="P1400" t="b">
        <f t="shared" si="215"/>
        <v>0</v>
      </c>
      <c r="T1400" s="136">
        <f t="shared" si="216"/>
        <v>27760</v>
      </c>
      <c r="U1400" t="e">
        <f>SQRT(($U$6/2)^2-($U$6/2)^2*'(OLD) bottom seam length'!T1400^2/($U$7/2)^2)</f>
        <v>#VALUE!</v>
      </c>
      <c r="W1400" s="136">
        <f t="shared" si="217"/>
        <v>27760</v>
      </c>
      <c r="X1400" t="e">
        <f>SQRT(($U$6/2)^2-($U$6/2)^2*'(OLD) bottom seam length'!W1400^2/($U$7/2)^2)</f>
        <v>#VALUE!</v>
      </c>
      <c r="Z1400" s="136">
        <f t="shared" si="218"/>
        <v>27760</v>
      </c>
      <c r="AA1400" t="e">
        <f>SQRT(($U$6/2)^2-($U$6/2)^2*'(OLD) bottom seam length'!Z1400^2/($U$7/2)^2)</f>
        <v>#VALUE!</v>
      </c>
      <c r="AC1400" s="136">
        <f t="shared" si="219"/>
        <v>27760</v>
      </c>
      <c r="AD1400" t="e">
        <f>SQRT(($U$6/2)^2-($U$6/2)^2*'(OLD) bottom seam length'!AC1400^2/($U$7/2)^2)</f>
        <v>#VALUE!</v>
      </c>
    </row>
    <row r="1401" spans="2:30">
      <c r="B1401" s="136">
        <f t="shared" si="210"/>
        <v>27800</v>
      </c>
      <c r="C1401" t="e">
        <f>SQRT(($C$5/2)^2-($C$5/2)^2*'(OLD) bottom seam length'!B1401^2/($C$6/2)^2)</f>
        <v>#DIV/0!</v>
      </c>
      <c r="E1401" s="136">
        <f t="shared" si="211"/>
        <v>27800</v>
      </c>
      <c r="F1401" t="e">
        <f>SQRT(($C$5/2)^2-($C$5/2)^2*'(OLD) bottom seam length'!E1401^2/($C$6/2)^2)</f>
        <v>#DIV/0!</v>
      </c>
      <c r="H1401" s="136">
        <f t="shared" si="212"/>
        <v>27800</v>
      </c>
      <c r="I1401" t="e">
        <f>SQRT(($C$5/2)^2-($C$5/2)^2*'(OLD) bottom seam length'!H1401^2/($C$6/2)^2)</f>
        <v>#DIV/0!</v>
      </c>
      <c r="K1401" s="136">
        <f t="shared" si="213"/>
        <v>27800</v>
      </c>
      <c r="L1401" t="e">
        <f>SQRT(($C$5/2)^2-($C$5/2)^2*'(OLD) bottom seam length'!K1401^2/($C$6/2)^2)</f>
        <v>#DIV/0!</v>
      </c>
      <c r="O1401" s="136">
        <f t="shared" si="214"/>
        <v>27800</v>
      </c>
      <c r="P1401" t="b">
        <f t="shared" si="215"/>
        <v>0</v>
      </c>
      <c r="T1401" s="136">
        <f t="shared" si="216"/>
        <v>27780</v>
      </c>
      <c r="U1401" t="e">
        <f>SQRT(($U$6/2)^2-($U$6/2)^2*'(OLD) bottom seam length'!T1401^2/($U$7/2)^2)</f>
        <v>#VALUE!</v>
      </c>
      <c r="W1401" s="136">
        <f t="shared" si="217"/>
        <v>27780</v>
      </c>
      <c r="X1401" t="e">
        <f>SQRT(($U$6/2)^2-($U$6/2)^2*'(OLD) bottom seam length'!W1401^2/($U$7/2)^2)</f>
        <v>#VALUE!</v>
      </c>
      <c r="Z1401" s="136">
        <f t="shared" si="218"/>
        <v>27780</v>
      </c>
      <c r="AA1401" t="e">
        <f>SQRT(($U$6/2)^2-($U$6/2)^2*'(OLD) bottom seam length'!Z1401^2/($U$7/2)^2)</f>
        <v>#VALUE!</v>
      </c>
      <c r="AC1401" s="136">
        <f t="shared" si="219"/>
        <v>27780</v>
      </c>
      <c r="AD1401" t="e">
        <f>SQRT(($U$6/2)^2-($U$6/2)^2*'(OLD) bottom seam length'!AC1401^2/($U$7/2)^2)</f>
        <v>#VALUE!</v>
      </c>
    </row>
    <row r="1402" spans="2:30">
      <c r="B1402" s="136">
        <f t="shared" si="210"/>
        <v>27820</v>
      </c>
      <c r="C1402" t="e">
        <f>SQRT(($C$5/2)^2-($C$5/2)^2*'(OLD) bottom seam length'!B1402^2/($C$6/2)^2)</f>
        <v>#DIV/0!</v>
      </c>
      <c r="E1402" s="136">
        <f t="shared" si="211"/>
        <v>27820</v>
      </c>
      <c r="F1402" t="e">
        <f>SQRT(($C$5/2)^2-($C$5/2)^2*'(OLD) bottom seam length'!E1402^2/($C$6/2)^2)</f>
        <v>#DIV/0!</v>
      </c>
      <c r="H1402" s="136">
        <f t="shared" si="212"/>
        <v>27820</v>
      </c>
      <c r="I1402" t="e">
        <f>SQRT(($C$5/2)^2-($C$5/2)^2*'(OLD) bottom seam length'!H1402^2/($C$6/2)^2)</f>
        <v>#DIV/0!</v>
      </c>
      <c r="K1402" s="136">
        <f t="shared" si="213"/>
        <v>27820</v>
      </c>
      <c r="L1402" t="e">
        <f>SQRT(($C$5/2)^2-($C$5/2)^2*'(OLD) bottom seam length'!K1402^2/($C$6/2)^2)</f>
        <v>#DIV/0!</v>
      </c>
      <c r="O1402" s="136">
        <f t="shared" si="214"/>
        <v>27820</v>
      </c>
      <c r="P1402" t="b">
        <f t="shared" si="215"/>
        <v>0</v>
      </c>
      <c r="T1402" s="136">
        <f t="shared" si="216"/>
        <v>27800</v>
      </c>
      <c r="U1402" t="e">
        <f>SQRT(($U$6/2)^2-($U$6/2)^2*'(OLD) bottom seam length'!T1402^2/($U$7/2)^2)</f>
        <v>#VALUE!</v>
      </c>
      <c r="W1402" s="136">
        <f t="shared" si="217"/>
        <v>27800</v>
      </c>
      <c r="X1402" t="e">
        <f>SQRT(($U$6/2)^2-($U$6/2)^2*'(OLD) bottom seam length'!W1402^2/($U$7/2)^2)</f>
        <v>#VALUE!</v>
      </c>
      <c r="Z1402" s="136">
        <f t="shared" si="218"/>
        <v>27800</v>
      </c>
      <c r="AA1402" t="e">
        <f>SQRT(($U$6/2)^2-($U$6/2)^2*'(OLD) bottom seam length'!Z1402^2/($U$7/2)^2)</f>
        <v>#VALUE!</v>
      </c>
      <c r="AC1402" s="136">
        <f t="shared" si="219"/>
        <v>27800</v>
      </c>
      <c r="AD1402" t="e">
        <f>SQRT(($U$6/2)^2-($U$6/2)^2*'(OLD) bottom seam length'!AC1402^2/($U$7/2)^2)</f>
        <v>#VALUE!</v>
      </c>
    </row>
    <row r="1403" spans="2:30">
      <c r="B1403" s="136">
        <f t="shared" si="210"/>
        <v>27840</v>
      </c>
      <c r="C1403" t="e">
        <f>SQRT(($C$5/2)^2-($C$5/2)^2*'(OLD) bottom seam length'!B1403^2/($C$6/2)^2)</f>
        <v>#DIV/0!</v>
      </c>
      <c r="E1403" s="136">
        <f t="shared" si="211"/>
        <v>27840</v>
      </c>
      <c r="F1403" t="e">
        <f>SQRT(($C$5/2)^2-($C$5/2)^2*'(OLD) bottom seam length'!E1403^2/($C$6/2)^2)</f>
        <v>#DIV/0!</v>
      </c>
      <c r="H1403" s="136">
        <f t="shared" si="212"/>
        <v>27840</v>
      </c>
      <c r="I1403" t="e">
        <f>SQRT(($C$5/2)^2-($C$5/2)^2*'(OLD) bottom seam length'!H1403^2/($C$6/2)^2)</f>
        <v>#DIV/0!</v>
      </c>
      <c r="K1403" s="136">
        <f t="shared" si="213"/>
        <v>27840</v>
      </c>
      <c r="L1403" t="e">
        <f>SQRT(($C$5/2)^2-($C$5/2)^2*'(OLD) bottom seam length'!K1403^2/($C$6/2)^2)</f>
        <v>#DIV/0!</v>
      </c>
      <c r="O1403" s="136">
        <f t="shared" si="214"/>
        <v>27840</v>
      </c>
      <c r="P1403" t="b">
        <f t="shared" si="215"/>
        <v>0</v>
      </c>
      <c r="T1403" s="136">
        <f t="shared" si="216"/>
        <v>27820</v>
      </c>
      <c r="U1403" t="e">
        <f>SQRT(($U$6/2)^2-($U$6/2)^2*'(OLD) bottom seam length'!T1403^2/($U$7/2)^2)</f>
        <v>#VALUE!</v>
      </c>
      <c r="W1403" s="136">
        <f t="shared" si="217"/>
        <v>27820</v>
      </c>
      <c r="X1403" t="e">
        <f>SQRT(($U$6/2)^2-($U$6/2)^2*'(OLD) bottom seam length'!W1403^2/($U$7/2)^2)</f>
        <v>#VALUE!</v>
      </c>
      <c r="Z1403" s="136">
        <f t="shared" si="218"/>
        <v>27820</v>
      </c>
      <c r="AA1403" t="e">
        <f>SQRT(($U$6/2)^2-($U$6/2)^2*'(OLD) bottom seam length'!Z1403^2/($U$7/2)^2)</f>
        <v>#VALUE!</v>
      </c>
      <c r="AC1403" s="136">
        <f t="shared" si="219"/>
        <v>27820</v>
      </c>
      <c r="AD1403" t="e">
        <f>SQRT(($U$6/2)^2-($U$6/2)^2*'(OLD) bottom seam length'!AC1403^2/($U$7/2)^2)</f>
        <v>#VALUE!</v>
      </c>
    </row>
    <row r="1404" spans="2:30">
      <c r="B1404" s="136">
        <f t="shared" si="210"/>
        <v>27860</v>
      </c>
      <c r="C1404" t="e">
        <f>SQRT(($C$5/2)^2-($C$5/2)^2*'(OLD) bottom seam length'!B1404^2/($C$6/2)^2)</f>
        <v>#DIV/0!</v>
      </c>
      <c r="E1404" s="136">
        <f t="shared" si="211"/>
        <v>27860</v>
      </c>
      <c r="F1404" t="e">
        <f>SQRT(($C$5/2)^2-($C$5/2)^2*'(OLD) bottom seam length'!E1404^2/($C$6/2)^2)</f>
        <v>#DIV/0!</v>
      </c>
      <c r="H1404" s="136">
        <f t="shared" si="212"/>
        <v>27860</v>
      </c>
      <c r="I1404" t="e">
        <f>SQRT(($C$5/2)^2-($C$5/2)^2*'(OLD) bottom seam length'!H1404^2/($C$6/2)^2)</f>
        <v>#DIV/0!</v>
      </c>
      <c r="K1404" s="136">
        <f t="shared" si="213"/>
        <v>27860</v>
      </c>
      <c r="L1404" t="e">
        <f>SQRT(($C$5/2)^2-($C$5/2)^2*'(OLD) bottom seam length'!K1404^2/($C$6/2)^2)</f>
        <v>#DIV/0!</v>
      </c>
      <c r="O1404" s="136">
        <f t="shared" si="214"/>
        <v>27860</v>
      </c>
      <c r="P1404" t="b">
        <f t="shared" si="215"/>
        <v>0</v>
      </c>
      <c r="T1404" s="136">
        <f t="shared" si="216"/>
        <v>27840</v>
      </c>
      <c r="U1404" t="e">
        <f>SQRT(($U$6/2)^2-($U$6/2)^2*'(OLD) bottom seam length'!T1404^2/($U$7/2)^2)</f>
        <v>#VALUE!</v>
      </c>
      <c r="W1404" s="136">
        <f t="shared" si="217"/>
        <v>27840</v>
      </c>
      <c r="X1404" t="e">
        <f>SQRT(($U$6/2)^2-($U$6/2)^2*'(OLD) bottom seam length'!W1404^2/($U$7/2)^2)</f>
        <v>#VALUE!</v>
      </c>
      <c r="Z1404" s="136">
        <f t="shared" si="218"/>
        <v>27840</v>
      </c>
      <c r="AA1404" t="e">
        <f>SQRT(($U$6/2)^2-($U$6/2)^2*'(OLD) bottom seam length'!Z1404^2/($U$7/2)^2)</f>
        <v>#VALUE!</v>
      </c>
      <c r="AC1404" s="136">
        <f t="shared" si="219"/>
        <v>27840</v>
      </c>
      <c r="AD1404" t="e">
        <f>SQRT(($U$6/2)^2-($U$6/2)^2*'(OLD) bottom seam length'!AC1404^2/($U$7/2)^2)</f>
        <v>#VALUE!</v>
      </c>
    </row>
    <row r="1405" spans="2:30">
      <c r="B1405" s="136">
        <f t="shared" si="210"/>
        <v>27880</v>
      </c>
      <c r="C1405" t="e">
        <f>SQRT(($C$5/2)^2-($C$5/2)^2*'(OLD) bottom seam length'!B1405^2/($C$6/2)^2)</f>
        <v>#DIV/0!</v>
      </c>
      <c r="E1405" s="136">
        <f t="shared" si="211"/>
        <v>27880</v>
      </c>
      <c r="F1405" t="e">
        <f>SQRT(($C$5/2)^2-($C$5/2)^2*'(OLD) bottom seam length'!E1405^2/($C$6/2)^2)</f>
        <v>#DIV/0!</v>
      </c>
      <c r="H1405" s="136">
        <f t="shared" si="212"/>
        <v>27880</v>
      </c>
      <c r="I1405" t="e">
        <f>SQRT(($C$5/2)^2-($C$5/2)^2*'(OLD) bottom seam length'!H1405^2/($C$6/2)^2)</f>
        <v>#DIV/0!</v>
      </c>
      <c r="K1405" s="136">
        <f t="shared" si="213"/>
        <v>27880</v>
      </c>
      <c r="L1405" t="e">
        <f>SQRT(($C$5/2)^2-($C$5/2)^2*'(OLD) bottom seam length'!K1405^2/($C$6/2)^2)</f>
        <v>#DIV/0!</v>
      </c>
      <c r="O1405" s="136">
        <f t="shared" si="214"/>
        <v>27880</v>
      </c>
      <c r="P1405" t="b">
        <f t="shared" si="215"/>
        <v>0</v>
      </c>
      <c r="T1405" s="136">
        <f t="shared" si="216"/>
        <v>27860</v>
      </c>
      <c r="U1405" t="e">
        <f>SQRT(($U$6/2)^2-($U$6/2)^2*'(OLD) bottom seam length'!T1405^2/($U$7/2)^2)</f>
        <v>#VALUE!</v>
      </c>
      <c r="W1405" s="136">
        <f t="shared" si="217"/>
        <v>27860</v>
      </c>
      <c r="X1405" t="e">
        <f>SQRT(($U$6/2)^2-($U$6/2)^2*'(OLD) bottom seam length'!W1405^2/($U$7/2)^2)</f>
        <v>#VALUE!</v>
      </c>
      <c r="Z1405" s="136">
        <f t="shared" si="218"/>
        <v>27860</v>
      </c>
      <c r="AA1405" t="e">
        <f>SQRT(($U$6/2)^2-($U$6/2)^2*'(OLD) bottom seam length'!Z1405^2/($U$7/2)^2)</f>
        <v>#VALUE!</v>
      </c>
      <c r="AC1405" s="136">
        <f t="shared" si="219"/>
        <v>27860</v>
      </c>
      <c r="AD1405" t="e">
        <f>SQRT(($U$6/2)^2-($U$6/2)^2*'(OLD) bottom seam length'!AC1405^2/($U$7/2)^2)</f>
        <v>#VALUE!</v>
      </c>
    </row>
    <row r="1406" spans="2:30">
      <c r="B1406" s="136">
        <f t="shared" si="210"/>
        <v>27900</v>
      </c>
      <c r="C1406" t="e">
        <f>SQRT(($C$5/2)^2-($C$5/2)^2*'(OLD) bottom seam length'!B1406^2/($C$6/2)^2)</f>
        <v>#DIV/0!</v>
      </c>
      <c r="E1406" s="136">
        <f t="shared" si="211"/>
        <v>27900</v>
      </c>
      <c r="F1406" t="e">
        <f>SQRT(($C$5/2)^2-($C$5/2)^2*'(OLD) bottom seam length'!E1406^2/($C$6/2)^2)</f>
        <v>#DIV/0!</v>
      </c>
      <c r="H1406" s="136">
        <f t="shared" si="212"/>
        <v>27900</v>
      </c>
      <c r="I1406" t="e">
        <f>SQRT(($C$5/2)^2-($C$5/2)^2*'(OLD) bottom seam length'!H1406^2/($C$6/2)^2)</f>
        <v>#DIV/0!</v>
      </c>
      <c r="K1406" s="136">
        <f t="shared" si="213"/>
        <v>27900</v>
      </c>
      <c r="L1406" t="e">
        <f>SQRT(($C$5/2)^2-($C$5/2)^2*'(OLD) bottom seam length'!K1406^2/($C$6/2)^2)</f>
        <v>#DIV/0!</v>
      </c>
      <c r="O1406" s="136">
        <f t="shared" si="214"/>
        <v>27900</v>
      </c>
      <c r="P1406" t="b">
        <f t="shared" si="215"/>
        <v>0</v>
      </c>
      <c r="T1406" s="136">
        <f t="shared" si="216"/>
        <v>27880</v>
      </c>
      <c r="U1406" t="e">
        <f>SQRT(($U$6/2)^2-($U$6/2)^2*'(OLD) bottom seam length'!T1406^2/($U$7/2)^2)</f>
        <v>#VALUE!</v>
      </c>
      <c r="W1406" s="136">
        <f t="shared" si="217"/>
        <v>27880</v>
      </c>
      <c r="X1406" t="e">
        <f>SQRT(($U$6/2)^2-($U$6/2)^2*'(OLD) bottom seam length'!W1406^2/($U$7/2)^2)</f>
        <v>#VALUE!</v>
      </c>
      <c r="Z1406" s="136">
        <f t="shared" si="218"/>
        <v>27880</v>
      </c>
      <c r="AA1406" t="e">
        <f>SQRT(($U$6/2)^2-($U$6/2)^2*'(OLD) bottom seam length'!Z1406^2/($U$7/2)^2)</f>
        <v>#VALUE!</v>
      </c>
      <c r="AC1406" s="136">
        <f t="shared" si="219"/>
        <v>27880</v>
      </c>
      <c r="AD1406" t="e">
        <f>SQRT(($U$6/2)^2-($U$6/2)^2*'(OLD) bottom seam length'!AC1406^2/($U$7/2)^2)</f>
        <v>#VALUE!</v>
      </c>
    </row>
    <row r="1407" spans="2:30">
      <c r="B1407" s="136">
        <f t="shared" si="210"/>
        <v>27920</v>
      </c>
      <c r="C1407" t="e">
        <f>SQRT(($C$5/2)^2-($C$5/2)^2*'(OLD) bottom seam length'!B1407^2/($C$6/2)^2)</f>
        <v>#DIV/0!</v>
      </c>
      <c r="E1407" s="136">
        <f t="shared" si="211"/>
        <v>27920</v>
      </c>
      <c r="F1407" t="e">
        <f>SQRT(($C$5/2)^2-($C$5/2)^2*'(OLD) bottom seam length'!E1407^2/($C$6/2)^2)</f>
        <v>#DIV/0!</v>
      </c>
      <c r="H1407" s="136">
        <f t="shared" si="212"/>
        <v>27920</v>
      </c>
      <c r="I1407" t="e">
        <f>SQRT(($C$5/2)^2-($C$5/2)^2*'(OLD) bottom seam length'!H1407^2/($C$6/2)^2)</f>
        <v>#DIV/0!</v>
      </c>
      <c r="K1407" s="136">
        <f t="shared" si="213"/>
        <v>27920</v>
      </c>
      <c r="L1407" t="e">
        <f>SQRT(($C$5/2)^2-($C$5/2)^2*'(OLD) bottom seam length'!K1407^2/($C$6/2)^2)</f>
        <v>#DIV/0!</v>
      </c>
      <c r="O1407" s="136">
        <f t="shared" si="214"/>
        <v>27920</v>
      </c>
      <c r="P1407" t="b">
        <f t="shared" si="215"/>
        <v>0</v>
      </c>
      <c r="T1407" s="136">
        <f t="shared" si="216"/>
        <v>27900</v>
      </c>
      <c r="U1407" t="e">
        <f>SQRT(($U$6/2)^2-($U$6/2)^2*'(OLD) bottom seam length'!T1407^2/($U$7/2)^2)</f>
        <v>#VALUE!</v>
      </c>
      <c r="W1407" s="136">
        <f t="shared" si="217"/>
        <v>27900</v>
      </c>
      <c r="X1407" t="e">
        <f>SQRT(($U$6/2)^2-($U$6/2)^2*'(OLD) bottom seam length'!W1407^2/($U$7/2)^2)</f>
        <v>#VALUE!</v>
      </c>
      <c r="Z1407" s="136">
        <f t="shared" si="218"/>
        <v>27900</v>
      </c>
      <c r="AA1407" t="e">
        <f>SQRT(($U$6/2)^2-($U$6/2)^2*'(OLD) bottom seam length'!Z1407^2/($U$7/2)^2)</f>
        <v>#VALUE!</v>
      </c>
      <c r="AC1407" s="136">
        <f t="shared" si="219"/>
        <v>27900</v>
      </c>
      <c r="AD1407" t="e">
        <f>SQRT(($U$6/2)^2-($U$6/2)^2*'(OLD) bottom seam length'!AC1407^2/($U$7/2)^2)</f>
        <v>#VALUE!</v>
      </c>
    </row>
    <row r="1408" spans="2:30">
      <c r="B1408" s="136">
        <f t="shared" si="210"/>
        <v>27940</v>
      </c>
      <c r="C1408" t="e">
        <f>SQRT(($C$5/2)^2-($C$5/2)^2*'(OLD) bottom seam length'!B1408^2/($C$6/2)^2)</f>
        <v>#DIV/0!</v>
      </c>
      <c r="E1408" s="136">
        <f t="shared" si="211"/>
        <v>27940</v>
      </c>
      <c r="F1408" t="e">
        <f>SQRT(($C$5/2)^2-($C$5/2)^2*'(OLD) bottom seam length'!E1408^2/($C$6/2)^2)</f>
        <v>#DIV/0!</v>
      </c>
      <c r="H1408" s="136">
        <f t="shared" si="212"/>
        <v>27940</v>
      </c>
      <c r="I1408" t="e">
        <f>SQRT(($C$5/2)^2-($C$5/2)^2*'(OLD) bottom seam length'!H1408^2/($C$6/2)^2)</f>
        <v>#DIV/0!</v>
      </c>
      <c r="K1408" s="136">
        <f t="shared" si="213"/>
        <v>27940</v>
      </c>
      <c r="L1408" t="e">
        <f>SQRT(($C$5/2)^2-($C$5/2)^2*'(OLD) bottom seam length'!K1408^2/($C$6/2)^2)</f>
        <v>#DIV/0!</v>
      </c>
      <c r="O1408" s="136">
        <f t="shared" si="214"/>
        <v>27940</v>
      </c>
      <c r="P1408" t="b">
        <f t="shared" si="215"/>
        <v>0</v>
      </c>
      <c r="T1408" s="136">
        <f t="shared" si="216"/>
        <v>27920</v>
      </c>
      <c r="U1408" t="e">
        <f>SQRT(($U$6/2)^2-($U$6/2)^2*'(OLD) bottom seam length'!T1408^2/($U$7/2)^2)</f>
        <v>#VALUE!</v>
      </c>
      <c r="W1408" s="136">
        <f t="shared" si="217"/>
        <v>27920</v>
      </c>
      <c r="X1408" t="e">
        <f>SQRT(($U$6/2)^2-($U$6/2)^2*'(OLD) bottom seam length'!W1408^2/($U$7/2)^2)</f>
        <v>#VALUE!</v>
      </c>
      <c r="Z1408" s="136">
        <f t="shared" si="218"/>
        <v>27920</v>
      </c>
      <c r="AA1408" t="e">
        <f>SQRT(($U$6/2)^2-($U$6/2)^2*'(OLD) bottom seam length'!Z1408^2/($U$7/2)^2)</f>
        <v>#VALUE!</v>
      </c>
      <c r="AC1408" s="136">
        <f t="shared" si="219"/>
        <v>27920</v>
      </c>
      <c r="AD1408" t="e">
        <f>SQRT(($U$6/2)^2-($U$6/2)^2*'(OLD) bottom seam length'!AC1408^2/($U$7/2)^2)</f>
        <v>#VALUE!</v>
      </c>
    </row>
    <row r="1409" spans="2:30">
      <c r="B1409" s="136">
        <f t="shared" si="210"/>
        <v>27960</v>
      </c>
      <c r="C1409" t="e">
        <f>SQRT(($C$5/2)^2-($C$5/2)^2*'(OLD) bottom seam length'!B1409^2/($C$6/2)^2)</f>
        <v>#DIV/0!</v>
      </c>
      <c r="E1409" s="136">
        <f t="shared" si="211"/>
        <v>27960</v>
      </c>
      <c r="F1409" t="e">
        <f>SQRT(($C$5/2)^2-($C$5/2)^2*'(OLD) bottom seam length'!E1409^2/($C$6/2)^2)</f>
        <v>#DIV/0!</v>
      </c>
      <c r="H1409" s="136">
        <f t="shared" si="212"/>
        <v>27960</v>
      </c>
      <c r="I1409" t="e">
        <f>SQRT(($C$5/2)^2-($C$5/2)^2*'(OLD) bottom seam length'!H1409^2/($C$6/2)^2)</f>
        <v>#DIV/0!</v>
      </c>
      <c r="K1409" s="136">
        <f t="shared" si="213"/>
        <v>27960</v>
      </c>
      <c r="L1409" t="e">
        <f>SQRT(($C$5/2)^2-($C$5/2)^2*'(OLD) bottom seam length'!K1409^2/($C$6/2)^2)</f>
        <v>#DIV/0!</v>
      </c>
      <c r="O1409" s="136">
        <f t="shared" si="214"/>
        <v>27960</v>
      </c>
      <c r="P1409" t="b">
        <f t="shared" si="215"/>
        <v>0</v>
      </c>
      <c r="T1409" s="136">
        <f t="shared" si="216"/>
        <v>27940</v>
      </c>
      <c r="U1409" t="e">
        <f>SQRT(($U$6/2)^2-($U$6/2)^2*'(OLD) bottom seam length'!T1409^2/($U$7/2)^2)</f>
        <v>#VALUE!</v>
      </c>
      <c r="W1409" s="136">
        <f t="shared" si="217"/>
        <v>27940</v>
      </c>
      <c r="X1409" t="e">
        <f>SQRT(($U$6/2)^2-($U$6/2)^2*'(OLD) bottom seam length'!W1409^2/($U$7/2)^2)</f>
        <v>#VALUE!</v>
      </c>
      <c r="Z1409" s="136">
        <f t="shared" si="218"/>
        <v>27940</v>
      </c>
      <c r="AA1409" t="e">
        <f>SQRT(($U$6/2)^2-($U$6/2)^2*'(OLD) bottom seam length'!Z1409^2/($U$7/2)^2)</f>
        <v>#VALUE!</v>
      </c>
      <c r="AC1409" s="136">
        <f t="shared" si="219"/>
        <v>27940</v>
      </c>
      <c r="AD1409" t="e">
        <f>SQRT(($U$6/2)^2-($U$6/2)^2*'(OLD) bottom seam length'!AC1409^2/($U$7/2)^2)</f>
        <v>#VALUE!</v>
      </c>
    </row>
    <row r="1410" spans="2:30">
      <c r="B1410" s="136">
        <f t="shared" si="210"/>
        <v>27980</v>
      </c>
      <c r="C1410" t="e">
        <f>SQRT(($C$5/2)^2-($C$5/2)^2*'(OLD) bottom seam length'!B1410^2/($C$6/2)^2)</f>
        <v>#DIV/0!</v>
      </c>
      <c r="E1410" s="136">
        <f t="shared" si="211"/>
        <v>27980</v>
      </c>
      <c r="F1410" t="e">
        <f>SQRT(($C$5/2)^2-($C$5/2)^2*'(OLD) bottom seam length'!E1410^2/($C$6/2)^2)</f>
        <v>#DIV/0!</v>
      </c>
      <c r="H1410" s="136">
        <f t="shared" si="212"/>
        <v>27980</v>
      </c>
      <c r="I1410" t="e">
        <f>SQRT(($C$5/2)^2-($C$5/2)^2*'(OLD) bottom seam length'!H1410^2/($C$6/2)^2)</f>
        <v>#DIV/0!</v>
      </c>
      <c r="K1410" s="136">
        <f t="shared" si="213"/>
        <v>27980</v>
      </c>
      <c r="L1410" t="e">
        <f>SQRT(($C$5/2)^2-($C$5/2)^2*'(OLD) bottom seam length'!K1410^2/($C$6/2)^2)</f>
        <v>#DIV/0!</v>
      </c>
      <c r="O1410" s="136">
        <f t="shared" si="214"/>
        <v>27980</v>
      </c>
      <c r="P1410" t="b">
        <f t="shared" si="215"/>
        <v>0</v>
      </c>
      <c r="T1410" s="136">
        <f t="shared" si="216"/>
        <v>27960</v>
      </c>
      <c r="U1410" t="e">
        <f>SQRT(($U$6/2)^2-($U$6/2)^2*'(OLD) bottom seam length'!T1410^2/($U$7/2)^2)</f>
        <v>#VALUE!</v>
      </c>
      <c r="W1410" s="136">
        <f t="shared" si="217"/>
        <v>27960</v>
      </c>
      <c r="X1410" t="e">
        <f>SQRT(($U$6/2)^2-($U$6/2)^2*'(OLD) bottom seam length'!W1410^2/($U$7/2)^2)</f>
        <v>#VALUE!</v>
      </c>
      <c r="Z1410" s="136">
        <f t="shared" si="218"/>
        <v>27960</v>
      </c>
      <c r="AA1410" t="e">
        <f>SQRT(($U$6/2)^2-($U$6/2)^2*'(OLD) bottom seam length'!Z1410^2/($U$7/2)^2)</f>
        <v>#VALUE!</v>
      </c>
      <c r="AC1410" s="136">
        <f t="shared" si="219"/>
        <v>27960</v>
      </c>
      <c r="AD1410" t="e">
        <f>SQRT(($U$6/2)^2-($U$6/2)^2*'(OLD) bottom seam length'!AC1410^2/($U$7/2)^2)</f>
        <v>#VALUE!</v>
      </c>
    </row>
    <row r="1411" spans="2:30">
      <c r="B1411" s="136">
        <f t="shared" si="210"/>
        <v>28000</v>
      </c>
      <c r="C1411" t="e">
        <f>SQRT(($C$5/2)^2-($C$5/2)^2*'(OLD) bottom seam length'!B1411^2/($C$6/2)^2)</f>
        <v>#DIV/0!</v>
      </c>
      <c r="E1411" s="136">
        <f t="shared" si="211"/>
        <v>28000</v>
      </c>
      <c r="F1411" t="e">
        <f>SQRT(($C$5/2)^2-($C$5/2)^2*'(OLD) bottom seam length'!E1411^2/($C$6/2)^2)</f>
        <v>#DIV/0!</v>
      </c>
      <c r="H1411" s="136">
        <f t="shared" si="212"/>
        <v>28000</v>
      </c>
      <c r="I1411" t="e">
        <f>SQRT(($C$5/2)^2-($C$5/2)^2*'(OLD) bottom seam length'!H1411^2/($C$6/2)^2)</f>
        <v>#DIV/0!</v>
      </c>
      <c r="K1411" s="136">
        <f t="shared" si="213"/>
        <v>28000</v>
      </c>
      <c r="L1411" t="e">
        <f>SQRT(($C$5/2)^2-($C$5/2)^2*'(OLD) bottom seam length'!K1411^2/($C$6/2)^2)</f>
        <v>#DIV/0!</v>
      </c>
      <c r="O1411" s="136">
        <f t="shared" si="214"/>
        <v>28000</v>
      </c>
      <c r="P1411" t="b">
        <f t="shared" si="215"/>
        <v>0</v>
      </c>
      <c r="T1411" s="136">
        <f t="shared" si="216"/>
        <v>27980</v>
      </c>
      <c r="U1411" t="e">
        <f>SQRT(($U$6/2)^2-($U$6/2)^2*'(OLD) bottom seam length'!T1411^2/($U$7/2)^2)</f>
        <v>#VALUE!</v>
      </c>
      <c r="W1411" s="136">
        <f t="shared" si="217"/>
        <v>27980</v>
      </c>
      <c r="X1411" t="e">
        <f>SQRT(($U$6/2)^2-($U$6/2)^2*'(OLD) bottom seam length'!W1411^2/($U$7/2)^2)</f>
        <v>#VALUE!</v>
      </c>
      <c r="Z1411" s="136">
        <f t="shared" si="218"/>
        <v>27980</v>
      </c>
      <c r="AA1411" t="e">
        <f>SQRT(($U$6/2)^2-($U$6/2)^2*'(OLD) bottom seam length'!Z1411^2/($U$7/2)^2)</f>
        <v>#VALUE!</v>
      </c>
      <c r="AC1411" s="136">
        <f t="shared" si="219"/>
        <v>27980</v>
      </c>
      <c r="AD1411" t="e">
        <f>SQRT(($U$6/2)^2-($U$6/2)^2*'(OLD) bottom seam length'!AC1411^2/($U$7/2)^2)</f>
        <v>#VALUE!</v>
      </c>
    </row>
    <row r="1412" spans="2:30">
      <c r="B1412" s="136">
        <f t="shared" si="210"/>
        <v>28020</v>
      </c>
      <c r="C1412" t="e">
        <f>SQRT(($C$5/2)^2-($C$5/2)^2*'(OLD) bottom seam length'!B1412^2/($C$6/2)^2)</f>
        <v>#DIV/0!</v>
      </c>
      <c r="E1412" s="136">
        <f t="shared" si="211"/>
        <v>28020</v>
      </c>
      <c r="F1412" t="e">
        <f>SQRT(($C$5/2)^2-($C$5/2)^2*'(OLD) bottom seam length'!E1412^2/($C$6/2)^2)</f>
        <v>#DIV/0!</v>
      </c>
      <c r="H1412" s="136">
        <f t="shared" si="212"/>
        <v>28020</v>
      </c>
      <c r="I1412" t="e">
        <f>SQRT(($C$5/2)^2-($C$5/2)^2*'(OLD) bottom seam length'!H1412^2/($C$6/2)^2)</f>
        <v>#DIV/0!</v>
      </c>
      <c r="K1412" s="136">
        <f t="shared" si="213"/>
        <v>28020</v>
      </c>
      <c r="L1412" t="e">
        <f>SQRT(($C$5/2)^2-($C$5/2)^2*'(OLD) bottom seam length'!K1412^2/($C$6/2)^2)</f>
        <v>#DIV/0!</v>
      </c>
      <c r="O1412" s="136">
        <f t="shared" si="214"/>
        <v>28020</v>
      </c>
      <c r="P1412" t="b">
        <f t="shared" si="215"/>
        <v>0</v>
      </c>
      <c r="T1412" s="136">
        <f t="shared" si="216"/>
        <v>28000</v>
      </c>
      <c r="U1412" t="e">
        <f>SQRT(($U$6/2)^2-($U$6/2)^2*'(OLD) bottom seam length'!T1412^2/($U$7/2)^2)</f>
        <v>#VALUE!</v>
      </c>
      <c r="W1412" s="136">
        <f t="shared" si="217"/>
        <v>28000</v>
      </c>
      <c r="X1412" t="e">
        <f>SQRT(($U$6/2)^2-($U$6/2)^2*'(OLD) bottom seam length'!W1412^2/($U$7/2)^2)</f>
        <v>#VALUE!</v>
      </c>
      <c r="Z1412" s="136">
        <f t="shared" si="218"/>
        <v>28000</v>
      </c>
      <c r="AA1412" t="e">
        <f>SQRT(($U$6/2)^2-($U$6/2)^2*'(OLD) bottom seam length'!Z1412^2/($U$7/2)^2)</f>
        <v>#VALUE!</v>
      </c>
      <c r="AC1412" s="136">
        <f t="shared" si="219"/>
        <v>28000</v>
      </c>
      <c r="AD1412" t="e">
        <f>SQRT(($U$6/2)^2-($U$6/2)^2*'(OLD) bottom seam length'!AC1412^2/($U$7/2)^2)</f>
        <v>#VALUE!</v>
      </c>
    </row>
    <row r="1413" spans="2:30">
      <c r="B1413" s="136">
        <f t="shared" si="210"/>
        <v>28040</v>
      </c>
      <c r="C1413" t="e">
        <f>SQRT(($C$5/2)^2-($C$5/2)^2*'(OLD) bottom seam length'!B1413^2/($C$6/2)^2)</f>
        <v>#DIV/0!</v>
      </c>
      <c r="E1413" s="136">
        <f t="shared" si="211"/>
        <v>28040</v>
      </c>
      <c r="F1413" t="e">
        <f>SQRT(($C$5/2)^2-($C$5/2)^2*'(OLD) bottom seam length'!E1413^2/($C$6/2)^2)</f>
        <v>#DIV/0!</v>
      </c>
      <c r="H1413" s="136">
        <f t="shared" si="212"/>
        <v>28040</v>
      </c>
      <c r="I1413" t="e">
        <f>SQRT(($C$5/2)^2-($C$5/2)^2*'(OLD) bottom seam length'!H1413^2/($C$6/2)^2)</f>
        <v>#DIV/0!</v>
      </c>
      <c r="K1413" s="136">
        <f t="shared" si="213"/>
        <v>28040</v>
      </c>
      <c r="L1413" t="e">
        <f>SQRT(($C$5/2)^2-($C$5/2)^2*'(OLD) bottom seam length'!K1413^2/($C$6/2)^2)</f>
        <v>#DIV/0!</v>
      </c>
      <c r="O1413" s="136">
        <f t="shared" si="214"/>
        <v>28040</v>
      </c>
      <c r="P1413" t="b">
        <f t="shared" si="215"/>
        <v>0</v>
      </c>
      <c r="T1413" s="136">
        <f t="shared" si="216"/>
        <v>28020</v>
      </c>
      <c r="U1413" t="e">
        <f>SQRT(($U$6/2)^2-($U$6/2)^2*'(OLD) bottom seam length'!T1413^2/($U$7/2)^2)</f>
        <v>#VALUE!</v>
      </c>
      <c r="W1413" s="136">
        <f t="shared" si="217"/>
        <v>28020</v>
      </c>
      <c r="X1413" t="e">
        <f>SQRT(($U$6/2)^2-($U$6/2)^2*'(OLD) bottom seam length'!W1413^2/($U$7/2)^2)</f>
        <v>#VALUE!</v>
      </c>
      <c r="Z1413" s="136">
        <f t="shared" si="218"/>
        <v>28020</v>
      </c>
      <c r="AA1413" t="e">
        <f>SQRT(($U$6/2)^2-($U$6/2)^2*'(OLD) bottom seam length'!Z1413^2/($U$7/2)^2)</f>
        <v>#VALUE!</v>
      </c>
      <c r="AC1413" s="136">
        <f t="shared" si="219"/>
        <v>28020</v>
      </c>
      <c r="AD1413" t="e">
        <f>SQRT(($U$6/2)^2-($U$6/2)^2*'(OLD) bottom seam length'!AC1413^2/($U$7/2)^2)</f>
        <v>#VALUE!</v>
      </c>
    </row>
    <row r="1414" spans="2:30">
      <c r="B1414" s="136">
        <f t="shared" si="210"/>
        <v>28060</v>
      </c>
      <c r="C1414" t="e">
        <f>SQRT(($C$5/2)^2-($C$5/2)^2*'(OLD) bottom seam length'!B1414^2/($C$6/2)^2)</f>
        <v>#DIV/0!</v>
      </c>
      <c r="E1414" s="136">
        <f t="shared" si="211"/>
        <v>28060</v>
      </c>
      <c r="F1414" t="e">
        <f>SQRT(($C$5/2)^2-($C$5/2)^2*'(OLD) bottom seam length'!E1414^2/($C$6/2)^2)</f>
        <v>#DIV/0!</v>
      </c>
      <c r="H1414" s="136">
        <f t="shared" si="212"/>
        <v>28060</v>
      </c>
      <c r="I1414" t="e">
        <f>SQRT(($C$5/2)^2-($C$5/2)^2*'(OLD) bottom seam length'!H1414^2/($C$6/2)^2)</f>
        <v>#DIV/0!</v>
      </c>
      <c r="K1414" s="136">
        <f t="shared" si="213"/>
        <v>28060</v>
      </c>
      <c r="L1414" t="e">
        <f>SQRT(($C$5/2)^2-($C$5/2)^2*'(OLD) bottom seam length'!K1414^2/($C$6/2)^2)</f>
        <v>#DIV/0!</v>
      </c>
      <c r="O1414" s="136">
        <f t="shared" si="214"/>
        <v>28060</v>
      </c>
      <c r="P1414" t="b">
        <f t="shared" si="215"/>
        <v>0</v>
      </c>
      <c r="T1414" s="136">
        <f t="shared" si="216"/>
        <v>28040</v>
      </c>
      <c r="U1414" t="e">
        <f>SQRT(($U$6/2)^2-($U$6/2)^2*'(OLD) bottom seam length'!T1414^2/($U$7/2)^2)</f>
        <v>#VALUE!</v>
      </c>
      <c r="W1414" s="136">
        <f t="shared" si="217"/>
        <v>28040</v>
      </c>
      <c r="X1414" t="e">
        <f>SQRT(($U$6/2)^2-($U$6/2)^2*'(OLD) bottom seam length'!W1414^2/($U$7/2)^2)</f>
        <v>#VALUE!</v>
      </c>
      <c r="Z1414" s="136">
        <f t="shared" si="218"/>
        <v>28040</v>
      </c>
      <c r="AA1414" t="e">
        <f>SQRT(($U$6/2)^2-($U$6/2)^2*'(OLD) bottom seam length'!Z1414^2/($U$7/2)^2)</f>
        <v>#VALUE!</v>
      </c>
      <c r="AC1414" s="136">
        <f t="shared" si="219"/>
        <v>28040</v>
      </c>
      <c r="AD1414" t="e">
        <f>SQRT(($U$6/2)^2-($U$6/2)^2*'(OLD) bottom seam length'!AC1414^2/($U$7/2)^2)</f>
        <v>#VALUE!</v>
      </c>
    </row>
    <row r="1415" spans="2:30">
      <c r="B1415" s="136">
        <f t="shared" si="210"/>
        <v>28080</v>
      </c>
      <c r="C1415" t="e">
        <f>SQRT(($C$5/2)^2-($C$5/2)^2*'(OLD) bottom seam length'!B1415^2/($C$6/2)^2)</f>
        <v>#DIV/0!</v>
      </c>
      <c r="E1415" s="136">
        <f t="shared" si="211"/>
        <v>28080</v>
      </c>
      <c r="F1415" t="e">
        <f>SQRT(($C$5/2)^2-($C$5/2)^2*'(OLD) bottom seam length'!E1415^2/($C$6/2)^2)</f>
        <v>#DIV/0!</v>
      </c>
      <c r="H1415" s="136">
        <f t="shared" si="212"/>
        <v>28080</v>
      </c>
      <c r="I1415" t="e">
        <f>SQRT(($C$5/2)^2-($C$5/2)^2*'(OLD) bottom seam length'!H1415^2/($C$6/2)^2)</f>
        <v>#DIV/0!</v>
      </c>
      <c r="K1415" s="136">
        <f t="shared" si="213"/>
        <v>28080</v>
      </c>
      <c r="L1415" t="e">
        <f>SQRT(($C$5/2)^2-($C$5/2)^2*'(OLD) bottom seam length'!K1415^2/($C$6/2)^2)</f>
        <v>#DIV/0!</v>
      </c>
      <c r="O1415" s="136">
        <f t="shared" si="214"/>
        <v>28080</v>
      </c>
      <c r="P1415" t="b">
        <f t="shared" si="215"/>
        <v>0</v>
      </c>
      <c r="T1415" s="136">
        <f t="shared" si="216"/>
        <v>28060</v>
      </c>
      <c r="U1415" t="e">
        <f>SQRT(($U$6/2)^2-($U$6/2)^2*'(OLD) bottom seam length'!T1415^2/($U$7/2)^2)</f>
        <v>#VALUE!</v>
      </c>
      <c r="W1415" s="136">
        <f t="shared" si="217"/>
        <v>28060</v>
      </c>
      <c r="X1415" t="e">
        <f>SQRT(($U$6/2)^2-($U$6/2)^2*'(OLD) bottom seam length'!W1415^2/($U$7/2)^2)</f>
        <v>#VALUE!</v>
      </c>
      <c r="Z1415" s="136">
        <f t="shared" si="218"/>
        <v>28060</v>
      </c>
      <c r="AA1415" t="e">
        <f>SQRT(($U$6/2)^2-($U$6/2)^2*'(OLD) bottom seam length'!Z1415^2/($U$7/2)^2)</f>
        <v>#VALUE!</v>
      </c>
      <c r="AC1415" s="136">
        <f t="shared" si="219"/>
        <v>28060</v>
      </c>
      <c r="AD1415" t="e">
        <f>SQRT(($U$6/2)^2-($U$6/2)^2*'(OLD) bottom seam length'!AC1415^2/($U$7/2)^2)</f>
        <v>#VALUE!</v>
      </c>
    </row>
    <row r="1416" spans="2:30">
      <c r="B1416" s="136">
        <f t="shared" si="210"/>
        <v>28100</v>
      </c>
      <c r="C1416" t="e">
        <f>SQRT(($C$5/2)^2-($C$5/2)^2*'(OLD) bottom seam length'!B1416^2/($C$6/2)^2)</f>
        <v>#DIV/0!</v>
      </c>
      <c r="E1416" s="136">
        <f t="shared" si="211"/>
        <v>28100</v>
      </c>
      <c r="F1416" t="e">
        <f>SQRT(($C$5/2)^2-($C$5/2)^2*'(OLD) bottom seam length'!E1416^2/($C$6/2)^2)</f>
        <v>#DIV/0!</v>
      </c>
      <c r="H1416" s="136">
        <f t="shared" si="212"/>
        <v>28100</v>
      </c>
      <c r="I1416" t="e">
        <f>SQRT(($C$5/2)^2-($C$5/2)^2*'(OLD) bottom seam length'!H1416^2/($C$6/2)^2)</f>
        <v>#DIV/0!</v>
      </c>
      <c r="K1416" s="136">
        <f t="shared" si="213"/>
        <v>28100</v>
      </c>
      <c r="L1416" t="e">
        <f>SQRT(($C$5/2)^2-($C$5/2)^2*'(OLD) bottom seam length'!K1416^2/($C$6/2)^2)</f>
        <v>#DIV/0!</v>
      </c>
      <c r="O1416" s="136">
        <f t="shared" si="214"/>
        <v>28100</v>
      </c>
      <c r="P1416" t="b">
        <f t="shared" si="215"/>
        <v>0</v>
      </c>
      <c r="T1416" s="136">
        <f t="shared" si="216"/>
        <v>28080</v>
      </c>
      <c r="U1416" t="e">
        <f>SQRT(($U$6/2)^2-($U$6/2)^2*'(OLD) bottom seam length'!T1416^2/($U$7/2)^2)</f>
        <v>#VALUE!</v>
      </c>
      <c r="W1416" s="136">
        <f t="shared" si="217"/>
        <v>28080</v>
      </c>
      <c r="X1416" t="e">
        <f>SQRT(($U$6/2)^2-($U$6/2)^2*'(OLD) bottom seam length'!W1416^2/($U$7/2)^2)</f>
        <v>#VALUE!</v>
      </c>
      <c r="Z1416" s="136">
        <f t="shared" si="218"/>
        <v>28080</v>
      </c>
      <c r="AA1416" t="e">
        <f>SQRT(($U$6/2)^2-($U$6/2)^2*'(OLD) bottom seam length'!Z1416^2/($U$7/2)^2)</f>
        <v>#VALUE!</v>
      </c>
      <c r="AC1416" s="136">
        <f t="shared" si="219"/>
        <v>28080</v>
      </c>
      <c r="AD1416" t="e">
        <f>SQRT(($U$6/2)^2-($U$6/2)^2*'(OLD) bottom seam length'!AC1416^2/($U$7/2)^2)</f>
        <v>#VALUE!</v>
      </c>
    </row>
    <row r="1417" spans="2:30">
      <c r="B1417" s="136">
        <f t="shared" si="210"/>
        <v>28120</v>
      </c>
      <c r="C1417" t="e">
        <f>SQRT(($C$5/2)^2-($C$5/2)^2*'(OLD) bottom seam length'!B1417^2/($C$6/2)^2)</f>
        <v>#DIV/0!</v>
      </c>
      <c r="E1417" s="136">
        <f t="shared" si="211"/>
        <v>28120</v>
      </c>
      <c r="F1417" t="e">
        <f>SQRT(($C$5/2)^2-($C$5/2)^2*'(OLD) bottom seam length'!E1417^2/($C$6/2)^2)</f>
        <v>#DIV/0!</v>
      </c>
      <c r="H1417" s="136">
        <f t="shared" si="212"/>
        <v>28120</v>
      </c>
      <c r="I1417" t="e">
        <f>SQRT(($C$5/2)^2-($C$5/2)^2*'(OLD) bottom seam length'!H1417^2/($C$6/2)^2)</f>
        <v>#DIV/0!</v>
      </c>
      <c r="K1417" s="136">
        <f t="shared" si="213"/>
        <v>28120</v>
      </c>
      <c r="L1417" t="e">
        <f>SQRT(($C$5/2)^2-($C$5/2)^2*'(OLD) bottom seam length'!K1417^2/($C$6/2)^2)</f>
        <v>#DIV/0!</v>
      </c>
      <c r="O1417" s="136">
        <f t="shared" si="214"/>
        <v>28120</v>
      </c>
      <c r="P1417" t="b">
        <f t="shared" si="215"/>
        <v>0</v>
      </c>
      <c r="T1417" s="136">
        <f t="shared" si="216"/>
        <v>28100</v>
      </c>
      <c r="U1417" t="e">
        <f>SQRT(($U$6/2)^2-($U$6/2)^2*'(OLD) bottom seam length'!T1417^2/($U$7/2)^2)</f>
        <v>#VALUE!</v>
      </c>
      <c r="W1417" s="136">
        <f t="shared" si="217"/>
        <v>28100</v>
      </c>
      <c r="X1417" t="e">
        <f>SQRT(($U$6/2)^2-($U$6/2)^2*'(OLD) bottom seam length'!W1417^2/($U$7/2)^2)</f>
        <v>#VALUE!</v>
      </c>
      <c r="Z1417" s="136">
        <f t="shared" si="218"/>
        <v>28100</v>
      </c>
      <c r="AA1417" t="e">
        <f>SQRT(($U$6/2)^2-($U$6/2)^2*'(OLD) bottom seam length'!Z1417^2/($U$7/2)^2)</f>
        <v>#VALUE!</v>
      </c>
      <c r="AC1417" s="136">
        <f t="shared" si="219"/>
        <v>28100</v>
      </c>
      <c r="AD1417" t="e">
        <f>SQRT(($U$6/2)^2-($U$6/2)^2*'(OLD) bottom seam length'!AC1417^2/($U$7/2)^2)</f>
        <v>#VALUE!</v>
      </c>
    </row>
    <row r="1418" spans="2:30">
      <c r="B1418" s="136">
        <f t="shared" si="210"/>
        <v>28140</v>
      </c>
      <c r="C1418" t="e">
        <f>SQRT(($C$5/2)^2-($C$5/2)^2*'(OLD) bottom seam length'!B1418^2/($C$6/2)^2)</f>
        <v>#DIV/0!</v>
      </c>
      <c r="E1418" s="136">
        <f t="shared" si="211"/>
        <v>28140</v>
      </c>
      <c r="F1418" t="e">
        <f>SQRT(($C$5/2)^2-($C$5/2)^2*'(OLD) bottom seam length'!E1418^2/($C$6/2)^2)</f>
        <v>#DIV/0!</v>
      </c>
      <c r="H1418" s="136">
        <f t="shared" si="212"/>
        <v>28140</v>
      </c>
      <c r="I1418" t="e">
        <f>SQRT(($C$5/2)^2-($C$5/2)^2*'(OLD) bottom seam length'!H1418^2/($C$6/2)^2)</f>
        <v>#DIV/0!</v>
      </c>
      <c r="K1418" s="136">
        <f t="shared" si="213"/>
        <v>28140</v>
      </c>
      <c r="L1418" t="e">
        <f>SQRT(($C$5/2)^2-($C$5/2)^2*'(OLD) bottom seam length'!K1418^2/($C$6/2)^2)</f>
        <v>#DIV/0!</v>
      </c>
      <c r="O1418" s="136">
        <f t="shared" si="214"/>
        <v>28140</v>
      </c>
      <c r="P1418" t="b">
        <f t="shared" si="215"/>
        <v>0</v>
      </c>
      <c r="T1418" s="136">
        <f t="shared" si="216"/>
        <v>28120</v>
      </c>
      <c r="U1418" t="e">
        <f>SQRT(($U$6/2)^2-($U$6/2)^2*'(OLD) bottom seam length'!T1418^2/($U$7/2)^2)</f>
        <v>#VALUE!</v>
      </c>
      <c r="W1418" s="136">
        <f t="shared" si="217"/>
        <v>28120</v>
      </c>
      <c r="X1418" t="e">
        <f>SQRT(($U$6/2)^2-($U$6/2)^2*'(OLD) bottom seam length'!W1418^2/($U$7/2)^2)</f>
        <v>#VALUE!</v>
      </c>
      <c r="Z1418" s="136">
        <f t="shared" si="218"/>
        <v>28120</v>
      </c>
      <c r="AA1418" t="e">
        <f>SQRT(($U$6/2)^2-($U$6/2)^2*'(OLD) bottom seam length'!Z1418^2/($U$7/2)^2)</f>
        <v>#VALUE!</v>
      </c>
      <c r="AC1418" s="136">
        <f t="shared" si="219"/>
        <v>28120</v>
      </c>
      <c r="AD1418" t="e">
        <f>SQRT(($U$6/2)^2-($U$6/2)^2*'(OLD) bottom seam length'!AC1418^2/($U$7/2)^2)</f>
        <v>#VALUE!</v>
      </c>
    </row>
    <row r="1419" spans="2:30">
      <c r="B1419" s="136">
        <f t="shared" si="210"/>
        <v>28160</v>
      </c>
      <c r="C1419" t="e">
        <f>SQRT(($C$5/2)^2-($C$5/2)^2*'(OLD) bottom seam length'!B1419^2/($C$6/2)^2)</f>
        <v>#DIV/0!</v>
      </c>
      <c r="E1419" s="136">
        <f t="shared" si="211"/>
        <v>28160</v>
      </c>
      <c r="F1419" t="e">
        <f>SQRT(($C$5/2)^2-($C$5/2)^2*'(OLD) bottom seam length'!E1419^2/($C$6/2)^2)</f>
        <v>#DIV/0!</v>
      </c>
      <c r="H1419" s="136">
        <f t="shared" si="212"/>
        <v>28160</v>
      </c>
      <c r="I1419" t="e">
        <f>SQRT(($C$5/2)^2-($C$5/2)^2*'(OLD) bottom seam length'!H1419^2/($C$6/2)^2)</f>
        <v>#DIV/0!</v>
      </c>
      <c r="K1419" s="136">
        <f t="shared" si="213"/>
        <v>28160</v>
      </c>
      <c r="L1419" t="e">
        <f>SQRT(($C$5/2)^2-($C$5/2)^2*'(OLD) bottom seam length'!K1419^2/($C$6/2)^2)</f>
        <v>#DIV/0!</v>
      </c>
      <c r="O1419" s="136">
        <f t="shared" si="214"/>
        <v>28160</v>
      </c>
      <c r="P1419" t="b">
        <f t="shared" si="215"/>
        <v>0</v>
      </c>
      <c r="T1419" s="136">
        <f t="shared" si="216"/>
        <v>28140</v>
      </c>
      <c r="U1419" t="e">
        <f>SQRT(($U$6/2)^2-($U$6/2)^2*'(OLD) bottom seam length'!T1419^2/($U$7/2)^2)</f>
        <v>#VALUE!</v>
      </c>
      <c r="W1419" s="136">
        <f t="shared" si="217"/>
        <v>28140</v>
      </c>
      <c r="X1419" t="e">
        <f>SQRT(($U$6/2)^2-($U$6/2)^2*'(OLD) bottom seam length'!W1419^2/($U$7/2)^2)</f>
        <v>#VALUE!</v>
      </c>
      <c r="Z1419" s="136">
        <f t="shared" si="218"/>
        <v>28140</v>
      </c>
      <c r="AA1419" t="e">
        <f>SQRT(($U$6/2)^2-($U$6/2)^2*'(OLD) bottom seam length'!Z1419^2/($U$7/2)^2)</f>
        <v>#VALUE!</v>
      </c>
      <c r="AC1419" s="136">
        <f t="shared" si="219"/>
        <v>28140</v>
      </c>
      <c r="AD1419" t="e">
        <f>SQRT(($U$6/2)^2-($U$6/2)^2*'(OLD) bottom seam length'!AC1419^2/($U$7/2)^2)</f>
        <v>#VALUE!</v>
      </c>
    </row>
    <row r="1420" spans="2:30">
      <c r="B1420" s="136">
        <f t="shared" ref="B1420:B1483" si="220">B1419+$C$7</f>
        <v>28180</v>
      </c>
      <c r="C1420" t="e">
        <f>SQRT(($C$5/2)^2-($C$5/2)^2*'(OLD) bottom seam length'!B1420^2/($C$6/2)^2)</f>
        <v>#DIV/0!</v>
      </c>
      <c r="E1420" s="136">
        <f t="shared" ref="E1420:E1483" si="221">E1419+$C$7</f>
        <v>28180</v>
      </c>
      <c r="F1420" t="e">
        <f>SQRT(($C$5/2)^2-($C$5/2)^2*'(OLD) bottom seam length'!E1420^2/($C$6/2)^2)</f>
        <v>#DIV/0!</v>
      </c>
      <c r="H1420" s="136">
        <f t="shared" ref="H1420:H1483" si="222">H1419+$C$7</f>
        <v>28180</v>
      </c>
      <c r="I1420" t="e">
        <f>SQRT(($C$5/2)^2-($C$5/2)^2*'(OLD) bottom seam length'!H1420^2/($C$6/2)^2)</f>
        <v>#DIV/0!</v>
      </c>
      <c r="K1420" s="136">
        <f t="shared" ref="K1420:K1483" si="223">K1419+$C$7</f>
        <v>28180</v>
      </c>
      <c r="L1420" t="e">
        <f>SQRT(($C$5/2)^2-($C$5/2)^2*'(OLD) bottom seam length'!K1420^2/($C$6/2)^2)</f>
        <v>#DIV/0!</v>
      </c>
      <c r="O1420" s="136">
        <f t="shared" ref="O1420:O1483" si="224">O1419+$C$7</f>
        <v>28180</v>
      </c>
      <c r="P1420" t="b">
        <f t="shared" ref="P1420:P1483" si="225">IF(O1420&lt;=$P$6,$P$5)</f>
        <v>0</v>
      </c>
      <c r="T1420" s="136">
        <f t="shared" si="216"/>
        <v>28160</v>
      </c>
      <c r="U1420" t="e">
        <f>SQRT(($U$6/2)^2-($U$6/2)^2*'(OLD) bottom seam length'!T1420^2/($U$7/2)^2)</f>
        <v>#VALUE!</v>
      </c>
      <c r="W1420" s="136">
        <f t="shared" si="217"/>
        <v>28160</v>
      </c>
      <c r="X1420" t="e">
        <f>SQRT(($U$6/2)^2-($U$6/2)^2*'(OLD) bottom seam length'!W1420^2/($U$7/2)^2)</f>
        <v>#VALUE!</v>
      </c>
      <c r="Z1420" s="136">
        <f t="shared" si="218"/>
        <v>28160</v>
      </c>
      <c r="AA1420" t="e">
        <f>SQRT(($U$6/2)^2-($U$6/2)^2*'(OLD) bottom seam length'!Z1420^2/($U$7/2)^2)</f>
        <v>#VALUE!</v>
      </c>
      <c r="AC1420" s="136">
        <f t="shared" si="219"/>
        <v>28160</v>
      </c>
      <c r="AD1420" t="e">
        <f>SQRT(($U$6/2)^2-($U$6/2)^2*'(OLD) bottom seam length'!AC1420^2/($U$7/2)^2)</f>
        <v>#VALUE!</v>
      </c>
    </row>
    <row r="1421" spans="2:30">
      <c r="B1421" s="136">
        <f t="shared" si="220"/>
        <v>28200</v>
      </c>
      <c r="C1421" t="e">
        <f>SQRT(($C$5/2)^2-($C$5/2)^2*'(OLD) bottom seam length'!B1421^2/($C$6/2)^2)</f>
        <v>#DIV/0!</v>
      </c>
      <c r="E1421" s="136">
        <f t="shared" si="221"/>
        <v>28200</v>
      </c>
      <c r="F1421" t="e">
        <f>SQRT(($C$5/2)^2-($C$5/2)^2*'(OLD) bottom seam length'!E1421^2/($C$6/2)^2)</f>
        <v>#DIV/0!</v>
      </c>
      <c r="H1421" s="136">
        <f t="shared" si="222"/>
        <v>28200</v>
      </c>
      <c r="I1421" t="e">
        <f>SQRT(($C$5/2)^2-($C$5/2)^2*'(OLD) bottom seam length'!H1421^2/($C$6/2)^2)</f>
        <v>#DIV/0!</v>
      </c>
      <c r="K1421" s="136">
        <f t="shared" si="223"/>
        <v>28200</v>
      </c>
      <c r="L1421" t="e">
        <f>SQRT(($C$5/2)^2-($C$5/2)^2*'(OLD) bottom seam length'!K1421^2/($C$6/2)^2)</f>
        <v>#DIV/0!</v>
      </c>
      <c r="O1421" s="136">
        <f t="shared" si="224"/>
        <v>28200</v>
      </c>
      <c r="P1421" t="b">
        <f t="shared" si="225"/>
        <v>0</v>
      </c>
      <c r="T1421" s="136">
        <f t="shared" ref="T1421:T1484" si="226">T1420+$C$7</f>
        <v>28180</v>
      </c>
      <c r="U1421" t="e">
        <f>SQRT(($U$6/2)^2-($U$6/2)^2*'(OLD) bottom seam length'!T1421^2/($U$7/2)^2)</f>
        <v>#VALUE!</v>
      </c>
      <c r="W1421" s="136">
        <f t="shared" ref="W1421:W1484" si="227">W1420+$C$7</f>
        <v>28180</v>
      </c>
      <c r="X1421" t="e">
        <f>SQRT(($U$6/2)^2-($U$6/2)^2*'(OLD) bottom seam length'!W1421^2/($U$7/2)^2)</f>
        <v>#VALUE!</v>
      </c>
      <c r="Z1421" s="136">
        <f t="shared" ref="Z1421:Z1484" si="228">Z1420+$C$7</f>
        <v>28180</v>
      </c>
      <c r="AA1421" t="e">
        <f>SQRT(($U$6/2)^2-($U$6/2)^2*'(OLD) bottom seam length'!Z1421^2/($U$7/2)^2)</f>
        <v>#VALUE!</v>
      </c>
      <c r="AC1421" s="136">
        <f t="shared" ref="AC1421:AC1484" si="229">AC1420+$C$7</f>
        <v>28180</v>
      </c>
      <c r="AD1421" t="e">
        <f>SQRT(($U$6/2)^2-($U$6/2)^2*'(OLD) bottom seam length'!AC1421^2/($U$7/2)^2)</f>
        <v>#VALUE!</v>
      </c>
    </row>
    <row r="1422" spans="2:30">
      <c r="B1422" s="136">
        <f t="shared" si="220"/>
        <v>28220</v>
      </c>
      <c r="C1422" t="e">
        <f>SQRT(($C$5/2)^2-($C$5/2)^2*'(OLD) bottom seam length'!B1422^2/($C$6/2)^2)</f>
        <v>#DIV/0!</v>
      </c>
      <c r="E1422" s="136">
        <f t="shared" si="221"/>
        <v>28220</v>
      </c>
      <c r="F1422" t="e">
        <f>SQRT(($C$5/2)^2-($C$5/2)^2*'(OLD) bottom seam length'!E1422^2/($C$6/2)^2)</f>
        <v>#DIV/0!</v>
      </c>
      <c r="H1422" s="136">
        <f t="shared" si="222"/>
        <v>28220</v>
      </c>
      <c r="I1422" t="e">
        <f>SQRT(($C$5/2)^2-($C$5/2)^2*'(OLD) bottom seam length'!H1422^2/($C$6/2)^2)</f>
        <v>#DIV/0!</v>
      </c>
      <c r="K1422" s="136">
        <f t="shared" si="223"/>
        <v>28220</v>
      </c>
      <c r="L1422" t="e">
        <f>SQRT(($C$5/2)^2-($C$5/2)^2*'(OLD) bottom seam length'!K1422^2/($C$6/2)^2)</f>
        <v>#DIV/0!</v>
      </c>
      <c r="O1422" s="136">
        <f t="shared" si="224"/>
        <v>28220</v>
      </c>
      <c r="P1422" t="b">
        <f t="shared" si="225"/>
        <v>0</v>
      </c>
      <c r="T1422" s="136">
        <f t="shared" si="226"/>
        <v>28200</v>
      </c>
      <c r="U1422" t="e">
        <f>SQRT(($U$6/2)^2-($U$6/2)^2*'(OLD) bottom seam length'!T1422^2/($U$7/2)^2)</f>
        <v>#VALUE!</v>
      </c>
      <c r="W1422" s="136">
        <f t="shared" si="227"/>
        <v>28200</v>
      </c>
      <c r="X1422" t="e">
        <f>SQRT(($U$6/2)^2-($U$6/2)^2*'(OLD) bottom seam length'!W1422^2/($U$7/2)^2)</f>
        <v>#VALUE!</v>
      </c>
      <c r="Z1422" s="136">
        <f t="shared" si="228"/>
        <v>28200</v>
      </c>
      <c r="AA1422" t="e">
        <f>SQRT(($U$6/2)^2-($U$6/2)^2*'(OLD) bottom seam length'!Z1422^2/($U$7/2)^2)</f>
        <v>#VALUE!</v>
      </c>
      <c r="AC1422" s="136">
        <f t="shared" si="229"/>
        <v>28200</v>
      </c>
      <c r="AD1422" t="e">
        <f>SQRT(($U$6/2)^2-($U$6/2)^2*'(OLD) bottom seam length'!AC1422^2/($U$7/2)^2)</f>
        <v>#VALUE!</v>
      </c>
    </row>
    <row r="1423" spans="2:30">
      <c r="B1423" s="136">
        <f t="shared" si="220"/>
        <v>28240</v>
      </c>
      <c r="C1423" t="e">
        <f>SQRT(($C$5/2)^2-($C$5/2)^2*'(OLD) bottom seam length'!B1423^2/($C$6/2)^2)</f>
        <v>#DIV/0!</v>
      </c>
      <c r="E1423" s="136">
        <f t="shared" si="221"/>
        <v>28240</v>
      </c>
      <c r="F1423" t="e">
        <f>SQRT(($C$5/2)^2-($C$5/2)^2*'(OLD) bottom seam length'!E1423^2/($C$6/2)^2)</f>
        <v>#DIV/0!</v>
      </c>
      <c r="H1423" s="136">
        <f t="shared" si="222"/>
        <v>28240</v>
      </c>
      <c r="I1423" t="e">
        <f>SQRT(($C$5/2)^2-($C$5/2)^2*'(OLD) bottom seam length'!H1423^2/($C$6/2)^2)</f>
        <v>#DIV/0!</v>
      </c>
      <c r="K1423" s="136">
        <f t="shared" si="223"/>
        <v>28240</v>
      </c>
      <c r="L1423" t="e">
        <f>SQRT(($C$5/2)^2-($C$5/2)^2*'(OLD) bottom seam length'!K1423^2/($C$6/2)^2)</f>
        <v>#DIV/0!</v>
      </c>
      <c r="O1423" s="136">
        <f t="shared" si="224"/>
        <v>28240</v>
      </c>
      <c r="P1423" t="b">
        <f t="shared" si="225"/>
        <v>0</v>
      </c>
      <c r="T1423" s="136">
        <f t="shared" si="226"/>
        <v>28220</v>
      </c>
      <c r="U1423" t="e">
        <f>SQRT(($U$6/2)^2-($U$6/2)^2*'(OLD) bottom seam length'!T1423^2/($U$7/2)^2)</f>
        <v>#VALUE!</v>
      </c>
      <c r="W1423" s="136">
        <f t="shared" si="227"/>
        <v>28220</v>
      </c>
      <c r="X1423" t="e">
        <f>SQRT(($U$6/2)^2-($U$6/2)^2*'(OLD) bottom seam length'!W1423^2/($U$7/2)^2)</f>
        <v>#VALUE!</v>
      </c>
      <c r="Z1423" s="136">
        <f t="shared" si="228"/>
        <v>28220</v>
      </c>
      <c r="AA1423" t="e">
        <f>SQRT(($U$6/2)^2-($U$6/2)^2*'(OLD) bottom seam length'!Z1423^2/($U$7/2)^2)</f>
        <v>#VALUE!</v>
      </c>
      <c r="AC1423" s="136">
        <f t="shared" si="229"/>
        <v>28220</v>
      </c>
      <c r="AD1423" t="e">
        <f>SQRT(($U$6/2)^2-($U$6/2)^2*'(OLD) bottom seam length'!AC1423^2/($U$7/2)^2)</f>
        <v>#VALUE!</v>
      </c>
    </row>
    <row r="1424" spans="2:30">
      <c r="B1424" s="136">
        <f t="shared" si="220"/>
        <v>28260</v>
      </c>
      <c r="C1424" t="e">
        <f>SQRT(($C$5/2)^2-($C$5/2)^2*'(OLD) bottom seam length'!B1424^2/($C$6/2)^2)</f>
        <v>#DIV/0!</v>
      </c>
      <c r="E1424" s="136">
        <f t="shared" si="221"/>
        <v>28260</v>
      </c>
      <c r="F1424" t="e">
        <f>SQRT(($C$5/2)^2-($C$5/2)^2*'(OLD) bottom seam length'!E1424^2/($C$6/2)^2)</f>
        <v>#DIV/0!</v>
      </c>
      <c r="H1424" s="136">
        <f t="shared" si="222"/>
        <v>28260</v>
      </c>
      <c r="I1424" t="e">
        <f>SQRT(($C$5/2)^2-($C$5/2)^2*'(OLD) bottom seam length'!H1424^2/($C$6/2)^2)</f>
        <v>#DIV/0!</v>
      </c>
      <c r="K1424" s="136">
        <f t="shared" si="223"/>
        <v>28260</v>
      </c>
      <c r="L1424" t="e">
        <f>SQRT(($C$5/2)^2-($C$5/2)^2*'(OLD) bottom seam length'!K1424^2/($C$6/2)^2)</f>
        <v>#DIV/0!</v>
      </c>
      <c r="O1424" s="136">
        <f t="shared" si="224"/>
        <v>28260</v>
      </c>
      <c r="P1424" t="b">
        <f t="shared" si="225"/>
        <v>0</v>
      </c>
      <c r="T1424" s="136">
        <f t="shared" si="226"/>
        <v>28240</v>
      </c>
      <c r="U1424" t="e">
        <f>SQRT(($U$6/2)^2-($U$6/2)^2*'(OLD) bottom seam length'!T1424^2/($U$7/2)^2)</f>
        <v>#VALUE!</v>
      </c>
      <c r="W1424" s="136">
        <f t="shared" si="227"/>
        <v>28240</v>
      </c>
      <c r="X1424" t="e">
        <f>SQRT(($U$6/2)^2-($U$6/2)^2*'(OLD) bottom seam length'!W1424^2/($U$7/2)^2)</f>
        <v>#VALUE!</v>
      </c>
      <c r="Z1424" s="136">
        <f t="shared" si="228"/>
        <v>28240</v>
      </c>
      <c r="AA1424" t="e">
        <f>SQRT(($U$6/2)^2-($U$6/2)^2*'(OLD) bottom seam length'!Z1424^2/($U$7/2)^2)</f>
        <v>#VALUE!</v>
      </c>
      <c r="AC1424" s="136">
        <f t="shared" si="229"/>
        <v>28240</v>
      </c>
      <c r="AD1424" t="e">
        <f>SQRT(($U$6/2)^2-($U$6/2)^2*'(OLD) bottom seam length'!AC1424^2/($U$7/2)^2)</f>
        <v>#VALUE!</v>
      </c>
    </row>
    <row r="1425" spans="2:30">
      <c r="B1425" s="136">
        <f t="shared" si="220"/>
        <v>28280</v>
      </c>
      <c r="C1425" t="e">
        <f>SQRT(($C$5/2)^2-($C$5/2)^2*'(OLD) bottom seam length'!B1425^2/($C$6/2)^2)</f>
        <v>#DIV/0!</v>
      </c>
      <c r="E1425" s="136">
        <f t="shared" si="221"/>
        <v>28280</v>
      </c>
      <c r="F1425" t="e">
        <f>SQRT(($C$5/2)^2-($C$5/2)^2*'(OLD) bottom seam length'!E1425^2/($C$6/2)^2)</f>
        <v>#DIV/0!</v>
      </c>
      <c r="H1425" s="136">
        <f t="shared" si="222"/>
        <v>28280</v>
      </c>
      <c r="I1425" t="e">
        <f>SQRT(($C$5/2)^2-($C$5/2)^2*'(OLD) bottom seam length'!H1425^2/($C$6/2)^2)</f>
        <v>#DIV/0!</v>
      </c>
      <c r="K1425" s="136">
        <f t="shared" si="223"/>
        <v>28280</v>
      </c>
      <c r="L1425" t="e">
        <f>SQRT(($C$5/2)^2-($C$5/2)^2*'(OLD) bottom seam length'!K1425^2/($C$6/2)^2)</f>
        <v>#DIV/0!</v>
      </c>
      <c r="O1425" s="136">
        <f t="shared" si="224"/>
        <v>28280</v>
      </c>
      <c r="P1425" t="b">
        <f t="shared" si="225"/>
        <v>0</v>
      </c>
      <c r="T1425" s="136">
        <f t="shared" si="226"/>
        <v>28260</v>
      </c>
      <c r="U1425" t="e">
        <f>SQRT(($U$6/2)^2-($U$6/2)^2*'(OLD) bottom seam length'!T1425^2/($U$7/2)^2)</f>
        <v>#VALUE!</v>
      </c>
      <c r="W1425" s="136">
        <f t="shared" si="227"/>
        <v>28260</v>
      </c>
      <c r="X1425" t="e">
        <f>SQRT(($U$6/2)^2-($U$6/2)^2*'(OLD) bottom seam length'!W1425^2/($U$7/2)^2)</f>
        <v>#VALUE!</v>
      </c>
      <c r="Z1425" s="136">
        <f t="shared" si="228"/>
        <v>28260</v>
      </c>
      <c r="AA1425" t="e">
        <f>SQRT(($U$6/2)^2-($U$6/2)^2*'(OLD) bottom seam length'!Z1425^2/($U$7/2)^2)</f>
        <v>#VALUE!</v>
      </c>
      <c r="AC1425" s="136">
        <f t="shared" si="229"/>
        <v>28260</v>
      </c>
      <c r="AD1425" t="e">
        <f>SQRT(($U$6/2)^2-($U$6/2)^2*'(OLD) bottom seam length'!AC1425^2/($U$7/2)^2)</f>
        <v>#VALUE!</v>
      </c>
    </row>
    <row r="1426" spans="2:30">
      <c r="B1426" s="136">
        <f t="shared" si="220"/>
        <v>28300</v>
      </c>
      <c r="C1426" t="e">
        <f>SQRT(($C$5/2)^2-($C$5/2)^2*'(OLD) bottom seam length'!B1426^2/($C$6/2)^2)</f>
        <v>#DIV/0!</v>
      </c>
      <c r="E1426" s="136">
        <f t="shared" si="221"/>
        <v>28300</v>
      </c>
      <c r="F1426" t="e">
        <f>SQRT(($C$5/2)^2-($C$5/2)^2*'(OLD) bottom seam length'!E1426^2/($C$6/2)^2)</f>
        <v>#DIV/0!</v>
      </c>
      <c r="H1426" s="136">
        <f t="shared" si="222"/>
        <v>28300</v>
      </c>
      <c r="I1426" t="e">
        <f>SQRT(($C$5/2)^2-($C$5/2)^2*'(OLD) bottom seam length'!H1426^2/($C$6/2)^2)</f>
        <v>#DIV/0!</v>
      </c>
      <c r="K1426" s="136">
        <f t="shared" si="223"/>
        <v>28300</v>
      </c>
      <c r="L1426" t="e">
        <f>SQRT(($C$5/2)^2-($C$5/2)^2*'(OLD) bottom seam length'!K1426^2/($C$6/2)^2)</f>
        <v>#DIV/0!</v>
      </c>
      <c r="O1426" s="136">
        <f t="shared" si="224"/>
        <v>28300</v>
      </c>
      <c r="P1426" t="b">
        <f t="shared" si="225"/>
        <v>0</v>
      </c>
      <c r="T1426" s="136">
        <f t="shared" si="226"/>
        <v>28280</v>
      </c>
      <c r="U1426" t="e">
        <f>SQRT(($U$6/2)^2-($U$6/2)^2*'(OLD) bottom seam length'!T1426^2/($U$7/2)^2)</f>
        <v>#VALUE!</v>
      </c>
      <c r="W1426" s="136">
        <f t="shared" si="227"/>
        <v>28280</v>
      </c>
      <c r="X1426" t="e">
        <f>SQRT(($U$6/2)^2-($U$6/2)^2*'(OLD) bottom seam length'!W1426^2/($U$7/2)^2)</f>
        <v>#VALUE!</v>
      </c>
      <c r="Z1426" s="136">
        <f t="shared" si="228"/>
        <v>28280</v>
      </c>
      <c r="AA1426" t="e">
        <f>SQRT(($U$6/2)^2-($U$6/2)^2*'(OLD) bottom seam length'!Z1426^2/($U$7/2)^2)</f>
        <v>#VALUE!</v>
      </c>
      <c r="AC1426" s="136">
        <f t="shared" si="229"/>
        <v>28280</v>
      </c>
      <c r="AD1426" t="e">
        <f>SQRT(($U$6/2)^2-($U$6/2)^2*'(OLD) bottom seam length'!AC1426^2/($U$7/2)^2)</f>
        <v>#VALUE!</v>
      </c>
    </row>
    <row r="1427" spans="2:30">
      <c r="B1427" s="136">
        <f t="shared" si="220"/>
        <v>28320</v>
      </c>
      <c r="C1427" t="e">
        <f>SQRT(($C$5/2)^2-($C$5/2)^2*'(OLD) bottom seam length'!B1427^2/($C$6/2)^2)</f>
        <v>#DIV/0!</v>
      </c>
      <c r="E1427" s="136">
        <f t="shared" si="221"/>
        <v>28320</v>
      </c>
      <c r="F1427" t="e">
        <f>SQRT(($C$5/2)^2-($C$5/2)^2*'(OLD) bottom seam length'!E1427^2/($C$6/2)^2)</f>
        <v>#DIV/0!</v>
      </c>
      <c r="H1427" s="136">
        <f t="shared" si="222"/>
        <v>28320</v>
      </c>
      <c r="I1427" t="e">
        <f>SQRT(($C$5/2)^2-($C$5/2)^2*'(OLD) bottom seam length'!H1427^2/($C$6/2)^2)</f>
        <v>#DIV/0!</v>
      </c>
      <c r="K1427" s="136">
        <f t="shared" si="223"/>
        <v>28320</v>
      </c>
      <c r="L1427" t="e">
        <f>SQRT(($C$5/2)^2-($C$5/2)^2*'(OLD) bottom seam length'!K1427^2/($C$6/2)^2)</f>
        <v>#DIV/0!</v>
      </c>
      <c r="O1427" s="136">
        <f t="shared" si="224"/>
        <v>28320</v>
      </c>
      <c r="P1427" t="b">
        <f t="shared" si="225"/>
        <v>0</v>
      </c>
      <c r="T1427" s="136">
        <f t="shared" si="226"/>
        <v>28300</v>
      </c>
      <c r="U1427" t="e">
        <f>SQRT(($U$6/2)^2-($U$6/2)^2*'(OLD) bottom seam length'!T1427^2/($U$7/2)^2)</f>
        <v>#VALUE!</v>
      </c>
      <c r="W1427" s="136">
        <f t="shared" si="227"/>
        <v>28300</v>
      </c>
      <c r="X1427" t="e">
        <f>SQRT(($U$6/2)^2-($U$6/2)^2*'(OLD) bottom seam length'!W1427^2/($U$7/2)^2)</f>
        <v>#VALUE!</v>
      </c>
      <c r="Z1427" s="136">
        <f t="shared" si="228"/>
        <v>28300</v>
      </c>
      <c r="AA1427" t="e">
        <f>SQRT(($U$6/2)^2-($U$6/2)^2*'(OLD) bottom seam length'!Z1427^2/($U$7/2)^2)</f>
        <v>#VALUE!</v>
      </c>
      <c r="AC1427" s="136">
        <f t="shared" si="229"/>
        <v>28300</v>
      </c>
      <c r="AD1427" t="e">
        <f>SQRT(($U$6/2)^2-($U$6/2)^2*'(OLD) bottom seam length'!AC1427^2/($U$7/2)^2)</f>
        <v>#VALUE!</v>
      </c>
    </row>
    <row r="1428" spans="2:30">
      <c r="B1428" s="136">
        <f t="shared" si="220"/>
        <v>28340</v>
      </c>
      <c r="C1428" t="e">
        <f>SQRT(($C$5/2)^2-($C$5/2)^2*'(OLD) bottom seam length'!B1428^2/($C$6/2)^2)</f>
        <v>#DIV/0!</v>
      </c>
      <c r="E1428" s="136">
        <f t="shared" si="221"/>
        <v>28340</v>
      </c>
      <c r="F1428" t="e">
        <f>SQRT(($C$5/2)^2-($C$5/2)^2*'(OLD) bottom seam length'!E1428^2/($C$6/2)^2)</f>
        <v>#DIV/0!</v>
      </c>
      <c r="H1428" s="136">
        <f t="shared" si="222"/>
        <v>28340</v>
      </c>
      <c r="I1428" t="e">
        <f>SQRT(($C$5/2)^2-($C$5/2)^2*'(OLD) bottom seam length'!H1428^2/($C$6/2)^2)</f>
        <v>#DIV/0!</v>
      </c>
      <c r="K1428" s="136">
        <f t="shared" si="223"/>
        <v>28340</v>
      </c>
      <c r="L1428" t="e">
        <f>SQRT(($C$5/2)^2-($C$5/2)^2*'(OLD) bottom seam length'!K1428^2/($C$6/2)^2)</f>
        <v>#DIV/0!</v>
      </c>
      <c r="O1428" s="136">
        <f t="shared" si="224"/>
        <v>28340</v>
      </c>
      <c r="P1428" t="b">
        <f t="shared" si="225"/>
        <v>0</v>
      </c>
      <c r="T1428" s="136">
        <f t="shared" si="226"/>
        <v>28320</v>
      </c>
      <c r="U1428" t="e">
        <f>SQRT(($U$6/2)^2-($U$6/2)^2*'(OLD) bottom seam length'!T1428^2/($U$7/2)^2)</f>
        <v>#VALUE!</v>
      </c>
      <c r="W1428" s="136">
        <f t="shared" si="227"/>
        <v>28320</v>
      </c>
      <c r="X1428" t="e">
        <f>SQRT(($U$6/2)^2-($U$6/2)^2*'(OLD) bottom seam length'!W1428^2/($U$7/2)^2)</f>
        <v>#VALUE!</v>
      </c>
      <c r="Z1428" s="136">
        <f t="shared" si="228"/>
        <v>28320</v>
      </c>
      <c r="AA1428" t="e">
        <f>SQRT(($U$6/2)^2-($U$6/2)^2*'(OLD) bottom seam length'!Z1428^2/($U$7/2)^2)</f>
        <v>#VALUE!</v>
      </c>
      <c r="AC1428" s="136">
        <f t="shared" si="229"/>
        <v>28320</v>
      </c>
      <c r="AD1428" t="e">
        <f>SQRT(($U$6/2)^2-($U$6/2)^2*'(OLD) bottom seam length'!AC1428^2/($U$7/2)^2)</f>
        <v>#VALUE!</v>
      </c>
    </row>
    <row r="1429" spans="2:30">
      <c r="B1429" s="136">
        <f t="shared" si="220"/>
        <v>28360</v>
      </c>
      <c r="C1429" t="e">
        <f>SQRT(($C$5/2)^2-($C$5/2)^2*'(OLD) bottom seam length'!B1429^2/($C$6/2)^2)</f>
        <v>#DIV/0!</v>
      </c>
      <c r="E1429" s="136">
        <f t="shared" si="221"/>
        <v>28360</v>
      </c>
      <c r="F1429" t="e">
        <f>SQRT(($C$5/2)^2-($C$5/2)^2*'(OLD) bottom seam length'!E1429^2/($C$6/2)^2)</f>
        <v>#DIV/0!</v>
      </c>
      <c r="H1429" s="136">
        <f t="shared" si="222"/>
        <v>28360</v>
      </c>
      <c r="I1429" t="e">
        <f>SQRT(($C$5/2)^2-($C$5/2)^2*'(OLD) bottom seam length'!H1429^2/($C$6/2)^2)</f>
        <v>#DIV/0!</v>
      </c>
      <c r="K1429" s="136">
        <f t="shared" si="223"/>
        <v>28360</v>
      </c>
      <c r="L1429" t="e">
        <f>SQRT(($C$5/2)^2-($C$5/2)^2*'(OLD) bottom seam length'!K1429^2/($C$6/2)^2)</f>
        <v>#DIV/0!</v>
      </c>
      <c r="O1429" s="136">
        <f t="shared" si="224"/>
        <v>28360</v>
      </c>
      <c r="P1429" t="b">
        <f t="shared" si="225"/>
        <v>0</v>
      </c>
      <c r="T1429" s="136">
        <f t="shared" si="226"/>
        <v>28340</v>
      </c>
      <c r="U1429" t="e">
        <f>SQRT(($U$6/2)^2-($U$6/2)^2*'(OLD) bottom seam length'!T1429^2/($U$7/2)^2)</f>
        <v>#VALUE!</v>
      </c>
      <c r="W1429" s="136">
        <f t="shared" si="227"/>
        <v>28340</v>
      </c>
      <c r="X1429" t="e">
        <f>SQRT(($U$6/2)^2-($U$6/2)^2*'(OLD) bottom seam length'!W1429^2/($U$7/2)^2)</f>
        <v>#VALUE!</v>
      </c>
      <c r="Z1429" s="136">
        <f t="shared" si="228"/>
        <v>28340</v>
      </c>
      <c r="AA1429" t="e">
        <f>SQRT(($U$6/2)^2-($U$6/2)^2*'(OLD) bottom seam length'!Z1429^2/($U$7/2)^2)</f>
        <v>#VALUE!</v>
      </c>
      <c r="AC1429" s="136">
        <f t="shared" si="229"/>
        <v>28340</v>
      </c>
      <c r="AD1429" t="e">
        <f>SQRT(($U$6/2)^2-($U$6/2)^2*'(OLD) bottom seam length'!AC1429^2/($U$7/2)^2)</f>
        <v>#VALUE!</v>
      </c>
    </row>
    <row r="1430" spans="2:30">
      <c r="B1430" s="136">
        <f t="shared" si="220"/>
        <v>28380</v>
      </c>
      <c r="C1430" t="e">
        <f>SQRT(($C$5/2)^2-($C$5/2)^2*'(OLD) bottom seam length'!B1430^2/($C$6/2)^2)</f>
        <v>#DIV/0!</v>
      </c>
      <c r="E1430" s="136">
        <f t="shared" si="221"/>
        <v>28380</v>
      </c>
      <c r="F1430" t="e">
        <f>SQRT(($C$5/2)^2-($C$5/2)^2*'(OLD) bottom seam length'!E1430^2/($C$6/2)^2)</f>
        <v>#DIV/0!</v>
      </c>
      <c r="H1430" s="136">
        <f t="shared" si="222"/>
        <v>28380</v>
      </c>
      <c r="I1430" t="e">
        <f>SQRT(($C$5/2)^2-($C$5/2)^2*'(OLD) bottom seam length'!H1430^2/($C$6/2)^2)</f>
        <v>#DIV/0!</v>
      </c>
      <c r="K1430" s="136">
        <f t="shared" si="223"/>
        <v>28380</v>
      </c>
      <c r="L1430" t="e">
        <f>SQRT(($C$5/2)^2-($C$5/2)^2*'(OLD) bottom seam length'!K1430^2/($C$6/2)^2)</f>
        <v>#DIV/0!</v>
      </c>
      <c r="O1430" s="136">
        <f t="shared" si="224"/>
        <v>28380</v>
      </c>
      <c r="P1430" t="b">
        <f t="shared" si="225"/>
        <v>0</v>
      </c>
      <c r="T1430" s="136">
        <f t="shared" si="226"/>
        <v>28360</v>
      </c>
      <c r="U1430" t="e">
        <f>SQRT(($U$6/2)^2-($U$6/2)^2*'(OLD) bottom seam length'!T1430^2/($U$7/2)^2)</f>
        <v>#VALUE!</v>
      </c>
      <c r="W1430" s="136">
        <f t="shared" si="227"/>
        <v>28360</v>
      </c>
      <c r="X1430" t="e">
        <f>SQRT(($U$6/2)^2-($U$6/2)^2*'(OLD) bottom seam length'!W1430^2/($U$7/2)^2)</f>
        <v>#VALUE!</v>
      </c>
      <c r="Z1430" s="136">
        <f t="shared" si="228"/>
        <v>28360</v>
      </c>
      <c r="AA1430" t="e">
        <f>SQRT(($U$6/2)^2-($U$6/2)^2*'(OLD) bottom seam length'!Z1430^2/($U$7/2)^2)</f>
        <v>#VALUE!</v>
      </c>
      <c r="AC1430" s="136">
        <f t="shared" si="229"/>
        <v>28360</v>
      </c>
      <c r="AD1430" t="e">
        <f>SQRT(($U$6/2)^2-($U$6/2)^2*'(OLD) bottom seam length'!AC1430^2/($U$7/2)^2)</f>
        <v>#VALUE!</v>
      </c>
    </row>
    <row r="1431" spans="2:30">
      <c r="B1431" s="136">
        <f t="shared" si="220"/>
        <v>28400</v>
      </c>
      <c r="C1431" t="e">
        <f>SQRT(($C$5/2)^2-($C$5/2)^2*'(OLD) bottom seam length'!B1431^2/($C$6/2)^2)</f>
        <v>#DIV/0!</v>
      </c>
      <c r="E1431" s="136">
        <f t="shared" si="221"/>
        <v>28400</v>
      </c>
      <c r="F1431" t="e">
        <f>SQRT(($C$5/2)^2-($C$5/2)^2*'(OLD) bottom seam length'!E1431^2/($C$6/2)^2)</f>
        <v>#DIV/0!</v>
      </c>
      <c r="H1431" s="136">
        <f t="shared" si="222"/>
        <v>28400</v>
      </c>
      <c r="I1431" t="e">
        <f>SQRT(($C$5/2)^2-($C$5/2)^2*'(OLD) bottom seam length'!H1431^2/($C$6/2)^2)</f>
        <v>#DIV/0!</v>
      </c>
      <c r="K1431" s="136">
        <f t="shared" si="223"/>
        <v>28400</v>
      </c>
      <c r="L1431" t="e">
        <f>SQRT(($C$5/2)^2-($C$5/2)^2*'(OLD) bottom seam length'!K1431^2/($C$6/2)^2)</f>
        <v>#DIV/0!</v>
      </c>
      <c r="O1431" s="136">
        <f t="shared" si="224"/>
        <v>28400</v>
      </c>
      <c r="P1431" t="b">
        <f t="shared" si="225"/>
        <v>0</v>
      </c>
      <c r="T1431" s="136">
        <f t="shared" si="226"/>
        <v>28380</v>
      </c>
      <c r="U1431" t="e">
        <f>SQRT(($U$6/2)^2-($U$6/2)^2*'(OLD) bottom seam length'!T1431^2/($U$7/2)^2)</f>
        <v>#VALUE!</v>
      </c>
      <c r="W1431" s="136">
        <f t="shared" si="227"/>
        <v>28380</v>
      </c>
      <c r="X1431" t="e">
        <f>SQRT(($U$6/2)^2-($U$6/2)^2*'(OLD) bottom seam length'!W1431^2/($U$7/2)^2)</f>
        <v>#VALUE!</v>
      </c>
      <c r="Z1431" s="136">
        <f t="shared" si="228"/>
        <v>28380</v>
      </c>
      <c r="AA1431" t="e">
        <f>SQRT(($U$6/2)^2-($U$6/2)^2*'(OLD) bottom seam length'!Z1431^2/($U$7/2)^2)</f>
        <v>#VALUE!</v>
      </c>
      <c r="AC1431" s="136">
        <f t="shared" si="229"/>
        <v>28380</v>
      </c>
      <c r="AD1431" t="e">
        <f>SQRT(($U$6/2)^2-($U$6/2)^2*'(OLD) bottom seam length'!AC1431^2/($U$7/2)^2)</f>
        <v>#VALUE!</v>
      </c>
    </row>
    <row r="1432" spans="2:30">
      <c r="B1432" s="136">
        <f t="shared" si="220"/>
        <v>28420</v>
      </c>
      <c r="C1432" t="e">
        <f>SQRT(($C$5/2)^2-($C$5/2)^2*'(OLD) bottom seam length'!B1432^2/($C$6/2)^2)</f>
        <v>#DIV/0!</v>
      </c>
      <c r="E1432" s="136">
        <f t="shared" si="221"/>
        <v>28420</v>
      </c>
      <c r="F1432" t="e">
        <f>SQRT(($C$5/2)^2-($C$5/2)^2*'(OLD) bottom seam length'!E1432^2/($C$6/2)^2)</f>
        <v>#DIV/0!</v>
      </c>
      <c r="H1432" s="136">
        <f t="shared" si="222"/>
        <v>28420</v>
      </c>
      <c r="I1432" t="e">
        <f>SQRT(($C$5/2)^2-($C$5/2)^2*'(OLD) bottom seam length'!H1432^2/($C$6/2)^2)</f>
        <v>#DIV/0!</v>
      </c>
      <c r="K1432" s="136">
        <f t="shared" si="223"/>
        <v>28420</v>
      </c>
      <c r="L1432" t="e">
        <f>SQRT(($C$5/2)^2-($C$5/2)^2*'(OLD) bottom seam length'!K1432^2/($C$6/2)^2)</f>
        <v>#DIV/0!</v>
      </c>
      <c r="O1432" s="136">
        <f t="shared" si="224"/>
        <v>28420</v>
      </c>
      <c r="P1432" t="b">
        <f t="shared" si="225"/>
        <v>0</v>
      </c>
      <c r="T1432" s="136">
        <f t="shared" si="226"/>
        <v>28400</v>
      </c>
      <c r="U1432" t="e">
        <f>SQRT(($U$6/2)^2-($U$6/2)^2*'(OLD) bottom seam length'!T1432^2/($U$7/2)^2)</f>
        <v>#VALUE!</v>
      </c>
      <c r="W1432" s="136">
        <f t="shared" si="227"/>
        <v>28400</v>
      </c>
      <c r="X1432" t="e">
        <f>SQRT(($U$6/2)^2-($U$6/2)^2*'(OLD) bottom seam length'!W1432^2/($U$7/2)^2)</f>
        <v>#VALUE!</v>
      </c>
      <c r="Z1432" s="136">
        <f t="shared" si="228"/>
        <v>28400</v>
      </c>
      <c r="AA1432" t="e">
        <f>SQRT(($U$6/2)^2-($U$6/2)^2*'(OLD) bottom seam length'!Z1432^2/($U$7/2)^2)</f>
        <v>#VALUE!</v>
      </c>
      <c r="AC1432" s="136">
        <f t="shared" si="229"/>
        <v>28400</v>
      </c>
      <c r="AD1432" t="e">
        <f>SQRT(($U$6/2)^2-($U$6/2)^2*'(OLD) bottom seam length'!AC1432^2/($U$7/2)^2)</f>
        <v>#VALUE!</v>
      </c>
    </row>
    <row r="1433" spans="2:30">
      <c r="B1433" s="136">
        <f t="shared" si="220"/>
        <v>28440</v>
      </c>
      <c r="C1433" t="e">
        <f>SQRT(($C$5/2)^2-($C$5/2)^2*'(OLD) bottom seam length'!B1433^2/($C$6/2)^2)</f>
        <v>#DIV/0!</v>
      </c>
      <c r="E1433" s="136">
        <f t="shared" si="221"/>
        <v>28440</v>
      </c>
      <c r="F1433" t="e">
        <f>SQRT(($C$5/2)^2-($C$5/2)^2*'(OLD) bottom seam length'!E1433^2/($C$6/2)^2)</f>
        <v>#DIV/0!</v>
      </c>
      <c r="H1433" s="136">
        <f t="shared" si="222"/>
        <v>28440</v>
      </c>
      <c r="I1433" t="e">
        <f>SQRT(($C$5/2)^2-($C$5/2)^2*'(OLD) bottom seam length'!H1433^2/($C$6/2)^2)</f>
        <v>#DIV/0!</v>
      </c>
      <c r="K1433" s="136">
        <f t="shared" si="223"/>
        <v>28440</v>
      </c>
      <c r="L1433" t="e">
        <f>SQRT(($C$5/2)^2-($C$5/2)^2*'(OLD) bottom seam length'!K1433^2/($C$6/2)^2)</f>
        <v>#DIV/0!</v>
      </c>
      <c r="O1433" s="136">
        <f t="shared" si="224"/>
        <v>28440</v>
      </c>
      <c r="P1433" t="b">
        <f t="shared" si="225"/>
        <v>0</v>
      </c>
      <c r="T1433" s="136">
        <f t="shared" si="226"/>
        <v>28420</v>
      </c>
      <c r="U1433" t="e">
        <f>SQRT(($U$6/2)^2-($U$6/2)^2*'(OLD) bottom seam length'!T1433^2/($U$7/2)^2)</f>
        <v>#VALUE!</v>
      </c>
      <c r="W1433" s="136">
        <f t="shared" si="227"/>
        <v>28420</v>
      </c>
      <c r="X1433" t="e">
        <f>SQRT(($U$6/2)^2-($U$6/2)^2*'(OLD) bottom seam length'!W1433^2/($U$7/2)^2)</f>
        <v>#VALUE!</v>
      </c>
      <c r="Z1433" s="136">
        <f t="shared" si="228"/>
        <v>28420</v>
      </c>
      <c r="AA1433" t="e">
        <f>SQRT(($U$6/2)^2-($U$6/2)^2*'(OLD) bottom seam length'!Z1433^2/($U$7/2)^2)</f>
        <v>#VALUE!</v>
      </c>
      <c r="AC1433" s="136">
        <f t="shared" si="229"/>
        <v>28420</v>
      </c>
      <c r="AD1433" t="e">
        <f>SQRT(($U$6/2)^2-($U$6/2)^2*'(OLD) bottom seam length'!AC1433^2/($U$7/2)^2)</f>
        <v>#VALUE!</v>
      </c>
    </row>
    <row r="1434" spans="2:30">
      <c r="B1434" s="136">
        <f t="shared" si="220"/>
        <v>28460</v>
      </c>
      <c r="C1434" t="e">
        <f>SQRT(($C$5/2)^2-($C$5/2)^2*'(OLD) bottom seam length'!B1434^2/($C$6/2)^2)</f>
        <v>#DIV/0!</v>
      </c>
      <c r="E1434" s="136">
        <f t="shared" si="221"/>
        <v>28460</v>
      </c>
      <c r="F1434" t="e">
        <f>SQRT(($C$5/2)^2-($C$5/2)^2*'(OLD) bottom seam length'!E1434^2/($C$6/2)^2)</f>
        <v>#DIV/0!</v>
      </c>
      <c r="H1434" s="136">
        <f t="shared" si="222"/>
        <v>28460</v>
      </c>
      <c r="I1434" t="e">
        <f>SQRT(($C$5/2)^2-($C$5/2)^2*'(OLD) bottom seam length'!H1434^2/($C$6/2)^2)</f>
        <v>#DIV/0!</v>
      </c>
      <c r="K1434" s="136">
        <f t="shared" si="223"/>
        <v>28460</v>
      </c>
      <c r="L1434" t="e">
        <f>SQRT(($C$5/2)^2-($C$5/2)^2*'(OLD) bottom seam length'!K1434^2/($C$6/2)^2)</f>
        <v>#DIV/0!</v>
      </c>
      <c r="O1434" s="136">
        <f t="shared" si="224"/>
        <v>28460</v>
      </c>
      <c r="P1434" t="b">
        <f t="shared" si="225"/>
        <v>0</v>
      </c>
      <c r="T1434" s="136">
        <f t="shared" si="226"/>
        <v>28440</v>
      </c>
      <c r="U1434" t="e">
        <f>SQRT(($U$6/2)^2-($U$6/2)^2*'(OLD) bottom seam length'!T1434^2/($U$7/2)^2)</f>
        <v>#VALUE!</v>
      </c>
      <c r="W1434" s="136">
        <f t="shared" si="227"/>
        <v>28440</v>
      </c>
      <c r="X1434" t="e">
        <f>SQRT(($U$6/2)^2-($U$6/2)^2*'(OLD) bottom seam length'!W1434^2/($U$7/2)^2)</f>
        <v>#VALUE!</v>
      </c>
      <c r="Z1434" s="136">
        <f t="shared" si="228"/>
        <v>28440</v>
      </c>
      <c r="AA1434" t="e">
        <f>SQRT(($U$6/2)^2-($U$6/2)^2*'(OLD) bottom seam length'!Z1434^2/($U$7/2)^2)</f>
        <v>#VALUE!</v>
      </c>
      <c r="AC1434" s="136">
        <f t="shared" si="229"/>
        <v>28440</v>
      </c>
      <c r="AD1434" t="e">
        <f>SQRT(($U$6/2)^2-($U$6/2)^2*'(OLD) bottom seam length'!AC1434^2/($U$7/2)^2)</f>
        <v>#VALUE!</v>
      </c>
    </row>
    <row r="1435" spans="2:30">
      <c r="B1435" s="136">
        <f t="shared" si="220"/>
        <v>28480</v>
      </c>
      <c r="C1435" t="e">
        <f>SQRT(($C$5/2)^2-($C$5/2)^2*'(OLD) bottom seam length'!B1435^2/($C$6/2)^2)</f>
        <v>#DIV/0!</v>
      </c>
      <c r="E1435" s="136">
        <f t="shared" si="221"/>
        <v>28480</v>
      </c>
      <c r="F1435" t="e">
        <f>SQRT(($C$5/2)^2-($C$5/2)^2*'(OLD) bottom seam length'!E1435^2/($C$6/2)^2)</f>
        <v>#DIV/0!</v>
      </c>
      <c r="H1435" s="136">
        <f t="shared" si="222"/>
        <v>28480</v>
      </c>
      <c r="I1435" t="e">
        <f>SQRT(($C$5/2)^2-($C$5/2)^2*'(OLD) bottom seam length'!H1435^2/($C$6/2)^2)</f>
        <v>#DIV/0!</v>
      </c>
      <c r="K1435" s="136">
        <f t="shared" si="223"/>
        <v>28480</v>
      </c>
      <c r="L1435" t="e">
        <f>SQRT(($C$5/2)^2-($C$5/2)^2*'(OLD) bottom seam length'!K1435^2/($C$6/2)^2)</f>
        <v>#DIV/0!</v>
      </c>
      <c r="O1435" s="136">
        <f t="shared" si="224"/>
        <v>28480</v>
      </c>
      <c r="P1435" t="b">
        <f t="shared" si="225"/>
        <v>0</v>
      </c>
      <c r="T1435" s="136">
        <f t="shared" si="226"/>
        <v>28460</v>
      </c>
      <c r="U1435" t="e">
        <f>SQRT(($U$6/2)^2-($U$6/2)^2*'(OLD) bottom seam length'!T1435^2/($U$7/2)^2)</f>
        <v>#VALUE!</v>
      </c>
      <c r="W1435" s="136">
        <f t="shared" si="227"/>
        <v>28460</v>
      </c>
      <c r="X1435" t="e">
        <f>SQRT(($U$6/2)^2-($U$6/2)^2*'(OLD) bottom seam length'!W1435^2/($U$7/2)^2)</f>
        <v>#VALUE!</v>
      </c>
      <c r="Z1435" s="136">
        <f t="shared" si="228"/>
        <v>28460</v>
      </c>
      <c r="AA1435" t="e">
        <f>SQRT(($U$6/2)^2-($U$6/2)^2*'(OLD) bottom seam length'!Z1435^2/($U$7/2)^2)</f>
        <v>#VALUE!</v>
      </c>
      <c r="AC1435" s="136">
        <f t="shared" si="229"/>
        <v>28460</v>
      </c>
      <c r="AD1435" t="e">
        <f>SQRT(($U$6/2)^2-($U$6/2)^2*'(OLD) bottom seam length'!AC1435^2/($U$7/2)^2)</f>
        <v>#VALUE!</v>
      </c>
    </row>
    <row r="1436" spans="2:30">
      <c r="B1436" s="136">
        <f t="shared" si="220"/>
        <v>28500</v>
      </c>
      <c r="C1436" t="e">
        <f>SQRT(($C$5/2)^2-($C$5/2)^2*'(OLD) bottom seam length'!B1436^2/($C$6/2)^2)</f>
        <v>#DIV/0!</v>
      </c>
      <c r="E1436" s="136">
        <f t="shared" si="221"/>
        <v>28500</v>
      </c>
      <c r="F1436" t="e">
        <f>SQRT(($C$5/2)^2-($C$5/2)^2*'(OLD) bottom seam length'!E1436^2/($C$6/2)^2)</f>
        <v>#DIV/0!</v>
      </c>
      <c r="H1436" s="136">
        <f t="shared" si="222"/>
        <v>28500</v>
      </c>
      <c r="I1436" t="e">
        <f>SQRT(($C$5/2)^2-($C$5/2)^2*'(OLD) bottom seam length'!H1436^2/($C$6/2)^2)</f>
        <v>#DIV/0!</v>
      </c>
      <c r="K1436" s="136">
        <f t="shared" si="223"/>
        <v>28500</v>
      </c>
      <c r="L1436" t="e">
        <f>SQRT(($C$5/2)^2-($C$5/2)^2*'(OLD) bottom seam length'!K1436^2/($C$6/2)^2)</f>
        <v>#DIV/0!</v>
      </c>
      <c r="O1436" s="136">
        <f t="shared" si="224"/>
        <v>28500</v>
      </c>
      <c r="P1436" t="b">
        <f t="shared" si="225"/>
        <v>0</v>
      </c>
      <c r="T1436" s="136">
        <f t="shared" si="226"/>
        <v>28480</v>
      </c>
      <c r="U1436" t="e">
        <f>SQRT(($U$6/2)^2-($U$6/2)^2*'(OLD) bottom seam length'!T1436^2/($U$7/2)^2)</f>
        <v>#VALUE!</v>
      </c>
      <c r="W1436" s="136">
        <f t="shared" si="227"/>
        <v>28480</v>
      </c>
      <c r="X1436" t="e">
        <f>SQRT(($U$6/2)^2-($U$6/2)^2*'(OLD) bottom seam length'!W1436^2/($U$7/2)^2)</f>
        <v>#VALUE!</v>
      </c>
      <c r="Z1436" s="136">
        <f t="shared" si="228"/>
        <v>28480</v>
      </c>
      <c r="AA1436" t="e">
        <f>SQRT(($U$6/2)^2-($U$6/2)^2*'(OLD) bottom seam length'!Z1436^2/($U$7/2)^2)</f>
        <v>#VALUE!</v>
      </c>
      <c r="AC1436" s="136">
        <f t="shared" si="229"/>
        <v>28480</v>
      </c>
      <c r="AD1436" t="e">
        <f>SQRT(($U$6/2)^2-($U$6/2)^2*'(OLD) bottom seam length'!AC1436^2/($U$7/2)^2)</f>
        <v>#VALUE!</v>
      </c>
    </row>
    <row r="1437" spans="2:30">
      <c r="B1437" s="136">
        <f t="shared" si="220"/>
        <v>28520</v>
      </c>
      <c r="C1437" t="e">
        <f>SQRT(($C$5/2)^2-($C$5/2)^2*'(OLD) bottom seam length'!B1437^2/($C$6/2)^2)</f>
        <v>#DIV/0!</v>
      </c>
      <c r="E1437" s="136">
        <f t="shared" si="221"/>
        <v>28520</v>
      </c>
      <c r="F1437" t="e">
        <f>SQRT(($C$5/2)^2-($C$5/2)^2*'(OLD) bottom seam length'!E1437^2/($C$6/2)^2)</f>
        <v>#DIV/0!</v>
      </c>
      <c r="H1437" s="136">
        <f t="shared" si="222"/>
        <v>28520</v>
      </c>
      <c r="I1437" t="e">
        <f>SQRT(($C$5/2)^2-($C$5/2)^2*'(OLD) bottom seam length'!H1437^2/($C$6/2)^2)</f>
        <v>#DIV/0!</v>
      </c>
      <c r="K1437" s="136">
        <f t="shared" si="223"/>
        <v>28520</v>
      </c>
      <c r="L1437" t="e">
        <f>SQRT(($C$5/2)^2-($C$5/2)^2*'(OLD) bottom seam length'!K1437^2/($C$6/2)^2)</f>
        <v>#DIV/0!</v>
      </c>
      <c r="O1437" s="136">
        <f t="shared" si="224"/>
        <v>28520</v>
      </c>
      <c r="P1437" t="b">
        <f t="shared" si="225"/>
        <v>0</v>
      </c>
      <c r="T1437" s="136">
        <f t="shared" si="226"/>
        <v>28500</v>
      </c>
      <c r="U1437" t="e">
        <f>SQRT(($U$6/2)^2-($U$6/2)^2*'(OLD) bottom seam length'!T1437^2/($U$7/2)^2)</f>
        <v>#VALUE!</v>
      </c>
      <c r="W1437" s="136">
        <f t="shared" si="227"/>
        <v>28500</v>
      </c>
      <c r="X1437" t="e">
        <f>SQRT(($U$6/2)^2-($U$6/2)^2*'(OLD) bottom seam length'!W1437^2/($U$7/2)^2)</f>
        <v>#VALUE!</v>
      </c>
      <c r="Z1437" s="136">
        <f t="shared" si="228"/>
        <v>28500</v>
      </c>
      <c r="AA1437" t="e">
        <f>SQRT(($U$6/2)^2-($U$6/2)^2*'(OLD) bottom seam length'!Z1437^2/($U$7/2)^2)</f>
        <v>#VALUE!</v>
      </c>
      <c r="AC1437" s="136">
        <f t="shared" si="229"/>
        <v>28500</v>
      </c>
      <c r="AD1437" t="e">
        <f>SQRT(($U$6/2)^2-($U$6/2)^2*'(OLD) bottom seam length'!AC1437^2/($U$7/2)^2)</f>
        <v>#VALUE!</v>
      </c>
    </row>
    <row r="1438" spans="2:30">
      <c r="B1438" s="136">
        <f t="shared" si="220"/>
        <v>28540</v>
      </c>
      <c r="C1438" t="e">
        <f>SQRT(($C$5/2)^2-($C$5/2)^2*'(OLD) bottom seam length'!B1438^2/($C$6/2)^2)</f>
        <v>#DIV/0!</v>
      </c>
      <c r="E1438" s="136">
        <f t="shared" si="221"/>
        <v>28540</v>
      </c>
      <c r="F1438" t="e">
        <f>SQRT(($C$5/2)^2-($C$5/2)^2*'(OLD) bottom seam length'!E1438^2/($C$6/2)^2)</f>
        <v>#DIV/0!</v>
      </c>
      <c r="H1438" s="136">
        <f t="shared" si="222"/>
        <v>28540</v>
      </c>
      <c r="I1438" t="e">
        <f>SQRT(($C$5/2)^2-($C$5/2)^2*'(OLD) bottom seam length'!H1438^2/($C$6/2)^2)</f>
        <v>#DIV/0!</v>
      </c>
      <c r="K1438" s="136">
        <f t="shared" si="223"/>
        <v>28540</v>
      </c>
      <c r="L1438" t="e">
        <f>SQRT(($C$5/2)^2-($C$5/2)^2*'(OLD) bottom seam length'!K1438^2/($C$6/2)^2)</f>
        <v>#DIV/0!</v>
      </c>
      <c r="O1438" s="136">
        <f t="shared" si="224"/>
        <v>28540</v>
      </c>
      <c r="P1438" t="b">
        <f t="shared" si="225"/>
        <v>0</v>
      </c>
      <c r="T1438" s="136">
        <f t="shared" si="226"/>
        <v>28520</v>
      </c>
      <c r="U1438" t="e">
        <f>SQRT(($U$6/2)^2-($U$6/2)^2*'(OLD) bottom seam length'!T1438^2/($U$7/2)^2)</f>
        <v>#VALUE!</v>
      </c>
      <c r="W1438" s="136">
        <f t="shared" si="227"/>
        <v>28520</v>
      </c>
      <c r="X1438" t="e">
        <f>SQRT(($U$6/2)^2-($U$6/2)^2*'(OLD) bottom seam length'!W1438^2/($U$7/2)^2)</f>
        <v>#VALUE!</v>
      </c>
      <c r="Z1438" s="136">
        <f t="shared" si="228"/>
        <v>28520</v>
      </c>
      <c r="AA1438" t="e">
        <f>SQRT(($U$6/2)^2-($U$6/2)^2*'(OLD) bottom seam length'!Z1438^2/($U$7/2)^2)</f>
        <v>#VALUE!</v>
      </c>
      <c r="AC1438" s="136">
        <f t="shared" si="229"/>
        <v>28520</v>
      </c>
      <c r="AD1438" t="e">
        <f>SQRT(($U$6/2)^2-($U$6/2)^2*'(OLD) bottom seam length'!AC1438^2/($U$7/2)^2)</f>
        <v>#VALUE!</v>
      </c>
    </row>
    <row r="1439" spans="2:30">
      <c r="B1439" s="136">
        <f t="shared" si="220"/>
        <v>28560</v>
      </c>
      <c r="C1439" t="e">
        <f>SQRT(($C$5/2)^2-($C$5/2)^2*'(OLD) bottom seam length'!B1439^2/($C$6/2)^2)</f>
        <v>#DIV/0!</v>
      </c>
      <c r="E1439" s="136">
        <f t="shared" si="221"/>
        <v>28560</v>
      </c>
      <c r="F1439" t="e">
        <f>SQRT(($C$5/2)^2-($C$5/2)^2*'(OLD) bottom seam length'!E1439^2/($C$6/2)^2)</f>
        <v>#DIV/0!</v>
      </c>
      <c r="H1439" s="136">
        <f t="shared" si="222"/>
        <v>28560</v>
      </c>
      <c r="I1439" t="e">
        <f>SQRT(($C$5/2)^2-($C$5/2)^2*'(OLD) bottom seam length'!H1439^2/($C$6/2)^2)</f>
        <v>#DIV/0!</v>
      </c>
      <c r="K1439" s="136">
        <f t="shared" si="223"/>
        <v>28560</v>
      </c>
      <c r="L1439" t="e">
        <f>SQRT(($C$5/2)^2-($C$5/2)^2*'(OLD) bottom seam length'!K1439^2/($C$6/2)^2)</f>
        <v>#DIV/0!</v>
      </c>
      <c r="O1439" s="136">
        <f t="shared" si="224"/>
        <v>28560</v>
      </c>
      <c r="P1439" t="b">
        <f t="shared" si="225"/>
        <v>0</v>
      </c>
      <c r="T1439" s="136">
        <f t="shared" si="226"/>
        <v>28540</v>
      </c>
      <c r="U1439" t="e">
        <f>SQRT(($U$6/2)^2-($U$6/2)^2*'(OLD) bottom seam length'!T1439^2/($U$7/2)^2)</f>
        <v>#VALUE!</v>
      </c>
      <c r="W1439" s="136">
        <f t="shared" si="227"/>
        <v>28540</v>
      </c>
      <c r="X1439" t="e">
        <f>SQRT(($U$6/2)^2-($U$6/2)^2*'(OLD) bottom seam length'!W1439^2/($U$7/2)^2)</f>
        <v>#VALUE!</v>
      </c>
      <c r="Z1439" s="136">
        <f t="shared" si="228"/>
        <v>28540</v>
      </c>
      <c r="AA1439" t="e">
        <f>SQRT(($U$6/2)^2-($U$6/2)^2*'(OLD) bottom seam length'!Z1439^2/($U$7/2)^2)</f>
        <v>#VALUE!</v>
      </c>
      <c r="AC1439" s="136">
        <f t="shared" si="229"/>
        <v>28540</v>
      </c>
      <c r="AD1439" t="e">
        <f>SQRT(($U$6/2)^2-($U$6/2)^2*'(OLD) bottom seam length'!AC1439^2/($U$7/2)^2)</f>
        <v>#VALUE!</v>
      </c>
    </row>
    <row r="1440" spans="2:30">
      <c r="B1440" s="136">
        <f t="shared" si="220"/>
        <v>28580</v>
      </c>
      <c r="C1440" t="e">
        <f>SQRT(($C$5/2)^2-($C$5/2)^2*'(OLD) bottom seam length'!B1440^2/($C$6/2)^2)</f>
        <v>#DIV/0!</v>
      </c>
      <c r="E1440" s="136">
        <f t="shared" si="221"/>
        <v>28580</v>
      </c>
      <c r="F1440" t="e">
        <f>SQRT(($C$5/2)^2-($C$5/2)^2*'(OLD) bottom seam length'!E1440^2/($C$6/2)^2)</f>
        <v>#DIV/0!</v>
      </c>
      <c r="H1440" s="136">
        <f t="shared" si="222"/>
        <v>28580</v>
      </c>
      <c r="I1440" t="e">
        <f>SQRT(($C$5/2)^2-($C$5/2)^2*'(OLD) bottom seam length'!H1440^2/($C$6/2)^2)</f>
        <v>#DIV/0!</v>
      </c>
      <c r="K1440" s="136">
        <f t="shared" si="223"/>
        <v>28580</v>
      </c>
      <c r="L1440" t="e">
        <f>SQRT(($C$5/2)^2-($C$5/2)^2*'(OLD) bottom seam length'!K1440^2/($C$6/2)^2)</f>
        <v>#DIV/0!</v>
      </c>
      <c r="O1440" s="136">
        <f t="shared" si="224"/>
        <v>28580</v>
      </c>
      <c r="P1440" t="b">
        <f t="shared" si="225"/>
        <v>0</v>
      </c>
      <c r="T1440" s="136">
        <f t="shared" si="226"/>
        <v>28560</v>
      </c>
      <c r="U1440" t="e">
        <f>SQRT(($U$6/2)^2-($U$6/2)^2*'(OLD) bottom seam length'!T1440^2/($U$7/2)^2)</f>
        <v>#VALUE!</v>
      </c>
      <c r="W1440" s="136">
        <f t="shared" si="227"/>
        <v>28560</v>
      </c>
      <c r="X1440" t="e">
        <f>SQRT(($U$6/2)^2-($U$6/2)^2*'(OLD) bottom seam length'!W1440^2/($U$7/2)^2)</f>
        <v>#VALUE!</v>
      </c>
      <c r="Z1440" s="136">
        <f t="shared" si="228"/>
        <v>28560</v>
      </c>
      <c r="AA1440" t="e">
        <f>SQRT(($U$6/2)^2-($U$6/2)^2*'(OLD) bottom seam length'!Z1440^2/($U$7/2)^2)</f>
        <v>#VALUE!</v>
      </c>
      <c r="AC1440" s="136">
        <f t="shared" si="229"/>
        <v>28560</v>
      </c>
      <c r="AD1440" t="e">
        <f>SQRT(($U$6/2)^2-($U$6/2)^2*'(OLD) bottom seam length'!AC1440^2/($U$7/2)^2)</f>
        <v>#VALUE!</v>
      </c>
    </row>
    <row r="1441" spans="2:30">
      <c r="B1441" s="136">
        <f t="shared" si="220"/>
        <v>28600</v>
      </c>
      <c r="C1441" t="e">
        <f>SQRT(($C$5/2)^2-($C$5/2)^2*'(OLD) bottom seam length'!B1441^2/($C$6/2)^2)</f>
        <v>#DIV/0!</v>
      </c>
      <c r="E1441" s="136">
        <f t="shared" si="221"/>
        <v>28600</v>
      </c>
      <c r="F1441" t="e">
        <f>SQRT(($C$5/2)^2-($C$5/2)^2*'(OLD) bottom seam length'!E1441^2/($C$6/2)^2)</f>
        <v>#DIV/0!</v>
      </c>
      <c r="H1441" s="136">
        <f t="shared" si="222"/>
        <v>28600</v>
      </c>
      <c r="I1441" t="e">
        <f>SQRT(($C$5/2)^2-($C$5/2)^2*'(OLD) bottom seam length'!H1441^2/($C$6/2)^2)</f>
        <v>#DIV/0!</v>
      </c>
      <c r="K1441" s="136">
        <f t="shared" si="223"/>
        <v>28600</v>
      </c>
      <c r="L1441" t="e">
        <f>SQRT(($C$5/2)^2-($C$5/2)^2*'(OLD) bottom seam length'!K1441^2/($C$6/2)^2)</f>
        <v>#DIV/0!</v>
      </c>
      <c r="O1441" s="136">
        <f t="shared" si="224"/>
        <v>28600</v>
      </c>
      <c r="P1441" t="b">
        <f t="shared" si="225"/>
        <v>0</v>
      </c>
      <c r="T1441" s="136">
        <f t="shared" si="226"/>
        <v>28580</v>
      </c>
      <c r="U1441" t="e">
        <f>SQRT(($U$6/2)^2-($U$6/2)^2*'(OLD) bottom seam length'!T1441^2/($U$7/2)^2)</f>
        <v>#VALUE!</v>
      </c>
      <c r="W1441" s="136">
        <f t="shared" si="227"/>
        <v>28580</v>
      </c>
      <c r="X1441" t="e">
        <f>SQRT(($U$6/2)^2-($U$6/2)^2*'(OLD) bottom seam length'!W1441^2/($U$7/2)^2)</f>
        <v>#VALUE!</v>
      </c>
      <c r="Z1441" s="136">
        <f t="shared" si="228"/>
        <v>28580</v>
      </c>
      <c r="AA1441" t="e">
        <f>SQRT(($U$6/2)^2-($U$6/2)^2*'(OLD) bottom seam length'!Z1441^2/($U$7/2)^2)</f>
        <v>#VALUE!</v>
      </c>
      <c r="AC1441" s="136">
        <f t="shared" si="229"/>
        <v>28580</v>
      </c>
      <c r="AD1441" t="e">
        <f>SQRT(($U$6/2)^2-($U$6/2)^2*'(OLD) bottom seam length'!AC1441^2/($U$7/2)^2)</f>
        <v>#VALUE!</v>
      </c>
    </row>
    <row r="1442" spans="2:30">
      <c r="B1442" s="136">
        <f t="shared" si="220"/>
        <v>28620</v>
      </c>
      <c r="C1442" t="e">
        <f>SQRT(($C$5/2)^2-($C$5/2)^2*'(OLD) bottom seam length'!B1442^2/($C$6/2)^2)</f>
        <v>#DIV/0!</v>
      </c>
      <c r="E1442" s="136">
        <f t="shared" si="221"/>
        <v>28620</v>
      </c>
      <c r="F1442" t="e">
        <f>SQRT(($C$5/2)^2-($C$5/2)^2*'(OLD) bottom seam length'!E1442^2/($C$6/2)^2)</f>
        <v>#DIV/0!</v>
      </c>
      <c r="H1442" s="136">
        <f t="shared" si="222"/>
        <v>28620</v>
      </c>
      <c r="I1442" t="e">
        <f>SQRT(($C$5/2)^2-($C$5/2)^2*'(OLD) bottom seam length'!H1442^2/($C$6/2)^2)</f>
        <v>#DIV/0!</v>
      </c>
      <c r="K1442" s="136">
        <f t="shared" si="223"/>
        <v>28620</v>
      </c>
      <c r="L1442" t="e">
        <f>SQRT(($C$5/2)^2-($C$5/2)^2*'(OLD) bottom seam length'!K1442^2/($C$6/2)^2)</f>
        <v>#DIV/0!</v>
      </c>
      <c r="O1442" s="136">
        <f t="shared" si="224"/>
        <v>28620</v>
      </c>
      <c r="P1442" t="b">
        <f t="shared" si="225"/>
        <v>0</v>
      </c>
      <c r="T1442" s="136">
        <f t="shared" si="226"/>
        <v>28600</v>
      </c>
      <c r="U1442" t="e">
        <f>SQRT(($U$6/2)^2-($U$6/2)^2*'(OLD) bottom seam length'!T1442^2/($U$7/2)^2)</f>
        <v>#VALUE!</v>
      </c>
      <c r="W1442" s="136">
        <f t="shared" si="227"/>
        <v>28600</v>
      </c>
      <c r="X1442" t="e">
        <f>SQRT(($U$6/2)^2-($U$6/2)^2*'(OLD) bottom seam length'!W1442^2/($U$7/2)^2)</f>
        <v>#VALUE!</v>
      </c>
      <c r="Z1442" s="136">
        <f t="shared" si="228"/>
        <v>28600</v>
      </c>
      <c r="AA1442" t="e">
        <f>SQRT(($U$6/2)^2-($U$6/2)^2*'(OLD) bottom seam length'!Z1442^2/($U$7/2)^2)</f>
        <v>#VALUE!</v>
      </c>
      <c r="AC1442" s="136">
        <f t="shared" si="229"/>
        <v>28600</v>
      </c>
      <c r="AD1442" t="e">
        <f>SQRT(($U$6/2)^2-($U$6/2)^2*'(OLD) bottom seam length'!AC1442^2/($U$7/2)^2)</f>
        <v>#VALUE!</v>
      </c>
    </row>
    <row r="1443" spans="2:30">
      <c r="B1443" s="136">
        <f t="shared" si="220"/>
        <v>28640</v>
      </c>
      <c r="C1443" t="e">
        <f>SQRT(($C$5/2)^2-($C$5/2)^2*'(OLD) bottom seam length'!B1443^2/($C$6/2)^2)</f>
        <v>#DIV/0!</v>
      </c>
      <c r="E1443" s="136">
        <f t="shared" si="221"/>
        <v>28640</v>
      </c>
      <c r="F1443" t="e">
        <f>SQRT(($C$5/2)^2-($C$5/2)^2*'(OLD) bottom seam length'!E1443^2/($C$6/2)^2)</f>
        <v>#DIV/0!</v>
      </c>
      <c r="H1443" s="136">
        <f t="shared" si="222"/>
        <v>28640</v>
      </c>
      <c r="I1443" t="e">
        <f>SQRT(($C$5/2)^2-($C$5/2)^2*'(OLD) bottom seam length'!H1443^2/($C$6/2)^2)</f>
        <v>#DIV/0!</v>
      </c>
      <c r="K1443" s="136">
        <f t="shared" si="223"/>
        <v>28640</v>
      </c>
      <c r="L1443" t="e">
        <f>SQRT(($C$5/2)^2-($C$5/2)^2*'(OLD) bottom seam length'!K1443^2/($C$6/2)^2)</f>
        <v>#DIV/0!</v>
      </c>
      <c r="O1443" s="136">
        <f t="shared" si="224"/>
        <v>28640</v>
      </c>
      <c r="P1443" t="b">
        <f t="shared" si="225"/>
        <v>0</v>
      </c>
      <c r="T1443" s="136">
        <f t="shared" si="226"/>
        <v>28620</v>
      </c>
      <c r="U1443" t="e">
        <f>SQRT(($U$6/2)^2-($U$6/2)^2*'(OLD) bottom seam length'!T1443^2/($U$7/2)^2)</f>
        <v>#VALUE!</v>
      </c>
      <c r="W1443" s="136">
        <f t="shared" si="227"/>
        <v>28620</v>
      </c>
      <c r="X1443" t="e">
        <f>SQRT(($U$6/2)^2-($U$6/2)^2*'(OLD) bottom seam length'!W1443^2/($U$7/2)^2)</f>
        <v>#VALUE!</v>
      </c>
      <c r="Z1443" s="136">
        <f t="shared" si="228"/>
        <v>28620</v>
      </c>
      <c r="AA1443" t="e">
        <f>SQRT(($U$6/2)^2-($U$6/2)^2*'(OLD) bottom seam length'!Z1443^2/($U$7/2)^2)</f>
        <v>#VALUE!</v>
      </c>
      <c r="AC1443" s="136">
        <f t="shared" si="229"/>
        <v>28620</v>
      </c>
      <c r="AD1443" t="e">
        <f>SQRT(($U$6/2)^2-($U$6/2)^2*'(OLD) bottom seam length'!AC1443^2/($U$7/2)^2)</f>
        <v>#VALUE!</v>
      </c>
    </row>
    <row r="1444" spans="2:30">
      <c r="B1444" s="136">
        <f t="shared" si="220"/>
        <v>28660</v>
      </c>
      <c r="C1444" t="e">
        <f>SQRT(($C$5/2)^2-($C$5/2)^2*'(OLD) bottom seam length'!B1444^2/($C$6/2)^2)</f>
        <v>#DIV/0!</v>
      </c>
      <c r="E1444" s="136">
        <f t="shared" si="221"/>
        <v>28660</v>
      </c>
      <c r="F1444" t="e">
        <f>SQRT(($C$5/2)^2-($C$5/2)^2*'(OLD) bottom seam length'!E1444^2/($C$6/2)^2)</f>
        <v>#DIV/0!</v>
      </c>
      <c r="H1444" s="136">
        <f t="shared" si="222"/>
        <v>28660</v>
      </c>
      <c r="I1444" t="e">
        <f>SQRT(($C$5/2)^2-($C$5/2)^2*'(OLD) bottom seam length'!H1444^2/($C$6/2)^2)</f>
        <v>#DIV/0!</v>
      </c>
      <c r="K1444" s="136">
        <f t="shared" si="223"/>
        <v>28660</v>
      </c>
      <c r="L1444" t="e">
        <f>SQRT(($C$5/2)^2-($C$5/2)^2*'(OLD) bottom seam length'!K1444^2/($C$6/2)^2)</f>
        <v>#DIV/0!</v>
      </c>
      <c r="O1444" s="136">
        <f t="shared" si="224"/>
        <v>28660</v>
      </c>
      <c r="P1444" t="b">
        <f t="shared" si="225"/>
        <v>0</v>
      </c>
      <c r="T1444" s="136">
        <f t="shared" si="226"/>
        <v>28640</v>
      </c>
      <c r="U1444" t="e">
        <f>SQRT(($U$6/2)^2-($U$6/2)^2*'(OLD) bottom seam length'!T1444^2/($U$7/2)^2)</f>
        <v>#VALUE!</v>
      </c>
      <c r="W1444" s="136">
        <f t="shared" si="227"/>
        <v>28640</v>
      </c>
      <c r="X1444" t="e">
        <f>SQRT(($U$6/2)^2-($U$6/2)^2*'(OLD) bottom seam length'!W1444^2/($U$7/2)^2)</f>
        <v>#VALUE!</v>
      </c>
      <c r="Z1444" s="136">
        <f t="shared" si="228"/>
        <v>28640</v>
      </c>
      <c r="AA1444" t="e">
        <f>SQRT(($U$6/2)^2-($U$6/2)^2*'(OLD) bottom seam length'!Z1444^2/($U$7/2)^2)</f>
        <v>#VALUE!</v>
      </c>
      <c r="AC1444" s="136">
        <f t="shared" si="229"/>
        <v>28640</v>
      </c>
      <c r="AD1444" t="e">
        <f>SQRT(($U$6/2)^2-($U$6/2)^2*'(OLD) bottom seam length'!AC1444^2/($U$7/2)^2)</f>
        <v>#VALUE!</v>
      </c>
    </row>
    <row r="1445" spans="2:30">
      <c r="B1445" s="136">
        <f t="shared" si="220"/>
        <v>28680</v>
      </c>
      <c r="C1445" t="e">
        <f>SQRT(($C$5/2)^2-($C$5/2)^2*'(OLD) bottom seam length'!B1445^2/($C$6/2)^2)</f>
        <v>#DIV/0!</v>
      </c>
      <c r="E1445" s="136">
        <f t="shared" si="221"/>
        <v>28680</v>
      </c>
      <c r="F1445" t="e">
        <f>SQRT(($C$5/2)^2-($C$5/2)^2*'(OLD) bottom seam length'!E1445^2/($C$6/2)^2)</f>
        <v>#DIV/0!</v>
      </c>
      <c r="H1445" s="136">
        <f t="shared" si="222"/>
        <v>28680</v>
      </c>
      <c r="I1445" t="e">
        <f>SQRT(($C$5/2)^2-($C$5/2)^2*'(OLD) bottom seam length'!H1445^2/($C$6/2)^2)</f>
        <v>#DIV/0!</v>
      </c>
      <c r="K1445" s="136">
        <f t="shared" si="223"/>
        <v>28680</v>
      </c>
      <c r="L1445" t="e">
        <f>SQRT(($C$5/2)^2-($C$5/2)^2*'(OLD) bottom seam length'!K1445^2/($C$6/2)^2)</f>
        <v>#DIV/0!</v>
      </c>
      <c r="O1445" s="136">
        <f t="shared" si="224"/>
        <v>28680</v>
      </c>
      <c r="P1445" t="b">
        <f t="shared" si="225"/>
        <v>0</v>
      </c>
      <c r="T1445" s="136">
        <f t="shared" si="226"/>
        <v>28660</v>
      </c>
      <c r="U1445" t="e">
        <f>SQRT(($U$6/2)^2-($U$6/2)^2*'(OLD) bottom seam length'!T1445^2/($U$7/2)^2)</f>
        <v>#VALUE!</v>
      </c>
      <c r="W1445" s="136">
        <f t="shared" si="227"/>
        <v>28660</v>
      </c>
      <c r="X1445" t="e">
        <f>SQRT(($U$6/2)^2-($U$6/2)^2*'(OLD) bottom seam length'!W1445^2/($U$7/2)^2)</f>
        <v>#VALUE!</v>
      </c>
      <c r="Z1445" s="136">
        <f t="shared" si="228"/>
        <v>28660</v>
      </c>
      <c r="AA1445" t="e">
        <f>SQRT(($U$6/2)^2-($U$6/2)^2*'(OLD) bottom seam length'!Z1445^2/($U$7/2)^2)</f>
        <v>#VALUE!</v>
      </c>
      <c r="AC1445" s="136">
        <f t="shared" si="229"/>
        <v>28660</v>
      </c>
      <c r="AD1445" t="e">
        <f>SQRT(($U$6/2)^2-($U$6/2)^2*'(OLD) bottom seam length'!AC1445^2/($U$7/2)^2)</f>
        <v>#VALUE!</v>
      </c>
    </row>
    <row r="1446" spans="2:30">
      <c r="B1446" s="136">
        <f t="shared" si="220"/>
        <v>28700</v>
      </c>
      <c r="C1446" t="e">
        <f>SQRT(($C$5/2)^2-($C$5/2)^2*'(OLD) bottom seam length'!B1446^2/($C$6/2)^2)</f>
        <v>#DIV/0!</v>
      </c>
      <c r="E1446" s="136">
        <f t="shared" si="221"/>
        <v>28700</v>
      </c>
      <c r="F1446" t="e">
        <f>SQRT(($C$5/2)^2-($C$5/2)^2*'(OLD) bottom seam length'!E1446^2/($C$6/2)^2)</f>
        <v>#DIV/0!</v>
      </c>
      <c r="H1446" s="136">
        <f t="shared" si="222"/>
        <v>28700</v>
      </c>
      <c r="I1446" t="e">
        <f>SQRT(($C$5/2)^2-($C$5/2)^2*'(OLD) bottom seam length'!H1446^2/($C$6/2)^2)</f>
        <v>#DIV/0!</v>
      </c>
      <c r="K1446" s="136">
        <f t="shared" si="223"/>
        <v>28700</v>
      </c>
      <c r="L1446" t="e">
        <f>SQRT(($C$5/2)^2-($C$5/2)^2*'(OLD) bottom seam length'!K1446^2/($C$6/2)^2)</f>
        <v>#DIV/0!</v>
      </c>
      <c r="O1446" s="136">
        <f t="shared" si="224"/>
        <v>28700</v>
      </c>
      <c r="P1446" t="b">
        <f t="shared" si="225"/>
        <v>0</v>
      </c>
      <c r="T1446" s="136">
        <f t="shared" si="226"/>
        <v>28680</v>
      </c>
      <c r="U1446" t="e">
        <f>SQRT(($U$6/2)^2-($U$6/2)^2*'(OLD) bottom seam length'!T1446^2/($U$7/2)^2)</f>
        <v>#VALUE!</v>
      </c>
      <c r="W1446" s="136">
        <f t="shared" si="227"/>
        <v>28680</v>
      </c>
      <c r="X1446" t="e">
        <f>SQRT(($U$6/2)^2-($U$6/2)^2*'(OLD) bottom seam length'!W1446^2/($U$7/2)^2)</f>
        <v>#VALUE!</v>
      </c>
      <c r="Z1446" s="136">
        <f t="shared" si="228"/>
        <v>28680</v>
      </c>
      <c r="AA1446" t="e">
        <f>SQRT(($U$6/2)^2-($U$6/2)^2*'(OLD) bottom seam length'!Z1446^2/($U$7/2)^2)</f>
        <v>#VALUE!</v>
      </c>
      <c r="AC1446" s="136">
        <f t="shared" si="229"/>
        <v>28680</v>
      </c>
      <c r="AD1446" t="e">
        <f>SQRT(($U$6/2)^2-($U$6/2)^2*'(OLD) bottom seam length'!AC1446^2/($U$7/2)^2)</f>
        <v>#VALUE!</v>
      </c>
    </row>
    <row r="1447" spans="2:30">
      <c r="B1447" s="136">
        <f t="shared" si="220"/>
        <v>28720</v>
      </c>
      <c r="C1447" t="e">
        <f>SQRT(($C$5/2)^2-($C$5/2)^2*'(OLD) bottom seam length'!B1447^2/($C$6/2)^2)</f>
        <v>#DIV/0!</v>
      </c>
      <c r="E1447" s="136">
        <f t="shared" si="221"/>
        <v>28720</v>
      </c>
      <c r="F1447" t="e">
        <f>SQRT(($C$5/2)^2-($C$5/2)^2*'(OLD) bottom seam length'!E1447^2/($C$6/2)^2)</f>
        <v>#DIV/0!</v>
      </c>
      <c r="H1447" s="136">
        <f t="shared" si="222"/>
        <v>28720</v>
      </c>
      <c r="I1447" t="e">
        <f>SQRT(($C$5/2)^2-($C$5/2)^2*'(OLD) bottom seam length'!H1447^2/($C$6/2)^2)</f>
        <v>#DIV/0!</v>
      </c>
      <c r="K1447" s="136">
        <f t="shared" si="223"/>
        <v>28720</v>
      </c>
      <c r="L1447" t="e">
        <f>SQRT(($C$5/2)^2-($C$5/2)^2*'(OLD) bottom seam length'!K1447^2/($C$6/2)^2)</f>
        <v>#DIV/0!</v>
      </c>
      <c r="O1447" s="136">
        <f t="shared" si="224"/>
        <v>28720</v>
      </c>
      <c r="P1447" t="b">
        <f t="shared" si="225"/>
        <v>0</v>
      </c>
      <c r="T1447" s="136">
        <f t="shared" si="226"/>
        <v>28700</v>
      </c>
      <c r="U1447" t="e">
        <f>SQRT(($U$6/2)^2-($U$6/2)^2*'(OLD) bottom seam length'!T1447^2/($U$7/2)^2)</f>
        <v>#VALUE!</v>
      </c>
      <c r="W1447" s="136">
        <f t="shared" si="227"/>
        <v>28700</v>
      </c>
      <c r="X1447" t="e">
        <f>SQRT(($U$6/2)^2-($U$6/2)^2*'(OLD) bottom seam length'!W1447^2/($U$7/2)^2)</f>
        <v>#VALUE!</v>
      </c>
      <c r="Z1447" s="136">
        <f t="shared" si="228"/>
        <v>28700</v>
      </c>
      <c r="AA1447" t="e">
        <f>SQRT(($U$6/2)^2-($U$6/2)^2*'(OLD) bottom seam length'!Z1447^2/($U$7/2)^2)</f>
        <v>#VALUE!</v>
      </c>
      <c r="AC1447" s="136">
        <f t="shared" si="229"/>
        <v>28700</v>
      </c>
      <c r="AD1447" t="e">
        <f>SQRT(($U$6/2)^2-($U$6/2)^2*'(OLD) bottom seam length'!AC1447^2/($U$7/2)^2)</f>
        <v>#VALUE!</v>
      </c>
    </row>
    <row r="1448" spans="2:30">
      <c r="B1448" s="136">
        <f t="shared" si="220"/>
        <v>28740</v>
      </c>
      <c r="C1448" t="e">
        <f>SQRT(($C$5/2)^2-($C$5/2)^2*'(OLD) bottom seam length'!B1448^2/($C$6/2)^2)</f>
        <v>#DIV/0!</v>
      </c>
      <c r="E1448" s="136">
        <f t="shared" si="221"/>
        <v>28740</v>
      </c>
      <c r="F1448" t="e">
        <f>SQRT(($C$5/2)^2-($C$5/2)^2*'(OLD) bottom seam length'!E1448^2/($C$6/2)^2)</f>
        <v>#DIV/0!</v>
      </c>
      <c r="H1448" s="136">
        <f t="shared" si="222"/>
        <v>28740</v>
      </c>
      <c r="I1448" t="e">
        <f>SQRT(($C$5/2)^2-($C$5/2)^2*'(OLD) bottom seam length'!H1448^2/($C$6/2)^2)</f>
        <v>#DIV/0!</v>
      </c>
      <c r="K1448" s="136">
        <f t="shared" si="223"/>
        <v>28740</v>
      </c>
      <c r="L1448" t="e">
        <f>SQRT(($C$5/2)^2-($C$5/2)^2*'(OLD) bottom seam length'!K1448^2/($C$6/2)^2)</f>
        <v>#DIV/0!</v>
      </c>
      <c r="O1448" s="136">
        <f t="shared" si="224"/>
        <v>28740</v>
      </c>
      <c r="P1448" t="b">
        <f t="shared" si="225"/>
        <v>0</v>
      </c>
      <c r="T1448" s="136">
        <f t="shared" si="226"/>
        <v>28720</v>
      </c>
      <c r="U1448" t="e">
        <f>SQRT(($U$6/2)^2-($U$6/2)^2*'(OLD) bottom seam length'!T1448^2/($U$7/2)^2)</f>
        <v>#VALUE!</v>
      </c>
      <c r="W1448" s="136">
        <f t="shared" si="227"/>
        <v>28720</v>
      </c>
      <c r="X1448" t="e">
        <f>SQRT(($U$6/2)^2-($U$6/2)^2*'(OLD) bottom seam length'!W1448^2/($U$7/2)^2)</f>
        <v>#VALUE!</v>
      </c>
      <c r="Z1448" s="136">
        <f t="shared" si="228"/>
        <v>28720</v>
      </c>
      <c r="AA1448" t="e">
        <f>SQRT(($U$6/2)^2-($U$6/2)^2*'(OLD) bottom seam length'!Z1448^2/($U$7/2)^2)</f>
        <v>#VALUE!</v>
      </c>
      <c r="AC1448" s="136">
        <f t="shared" si="229"/>
        <v>28720</v>
      </c>
      <c r="AD1448" t="e">
        <f>SQRT(($U$6/2)^2-($U$6/2)^2*'(OLD) bottom seam length'!AC1448^2/($U$7/2)^2)</f>
        <v>#VALUE!</v>
      </c>
    </row>
    <row r="1449" spans="2:30">
      <c r="B1449" s="136">
        <f t="shared" si="220"/>
        <v>28760</v>
      </c>
      <c r="C1449" t="e">
        <f>SQRT(($C$5/2)^2-($C$5/2)^2*'(OLD) bottom seam length'!B1449^2/($C$6/2)^2)</f>
        <v>#DIV/0!</v>
      </c>
      <c r="E1449" s="136">
        <f t="shared" si="221"/>
        <v>28760</v>
      </c>
      <c r="F1449" t="e">
        <f>SQRT(($C$5/2)^2-($C$5/2)^2*'(OLD) bottom seam length'!E1449^2/($C$6/2)^2)</f>
        <v>#DIV/0!</v>
      </c>
      <c r="H1449" s="136">
        <f t="shared" si="222"/>
        <v>28760</v>
      </c>
      <c r="I1449" t="e">
        <f>SQRT(($C$5/2)^2-($C$5/2)^2*'(OLD) bottom seam length'!H1449^2/($C$6/2)^2)</f>
        <v>#DIV/0!</v>
      </c>
      <c r="K1449" s="136">
        <f t="shared" si="223"/>
        <v>28760</v>
      </c>
      <c r="L1449" t="e">
        <f>SQRT(($C$5/2)^2-($C$5/2)^2*'(OLD) bottom seam length'!K1449^2/($C$6/2)^2)</f>
        <v>#DIV/0!</v>
      </c>
      <c r="O1449" s="136">
        <f t="shared" si="224"/>
        <v>28760</v>
      </c>
      <c r="P1449" t="b">
        <f t="shared" si="225"/>
        <v>0</v>
      </c>
      <c r="T1449" s="136">
        <f t="shared" si="226"/>
        <v>28740</v>
      </c>
      <c r="U1449" t="e">
        <f>SQRT(($U$6/2)^2-($U$6/2)^2*'(OLD) bottom seam length'!T1449^2/($U$7/2)^2)</f>
        <v>#VALUE!</v>
      </c>
      <c r="W1449" s="136">
        <f t="shared" si="227"/>
        <v>28740</v>
      </c>
      <c r="X1449" t="e">
        <f>SQRT(($U$6/2)^2-($U$6/2)^2*'(OLD) bottom seam length'!W1449^2/($U$7/2)^2)</f>
        <v>#VALUE!</v>
      </c>
      <c r="Z1449" s="136">
        <f t="shared" si="228"/>
        <v>28740</v>
      </c>
      <c r="AA1449" t="e">
        <f>SQRT(($U$6/2)^2-($U$6/2)^2*'(OLD) bottom seam length'!Z1449^2/($U$7/2)^2)</f>
        <v>#VALUE!</v>
      </c>
      <c r="AC1449" s="136">
        <f t="shared" si="229"/>
        <v>28740</v>
      </c>
      <c r="AD1449" t="e">
        <f>SQRT(($U$6/2)^2-($U$6/2)^2*'(OLD) bottom seam length'!AC1449^2/($U$7/2)^2)</f>
        <v>#VALUE!</v>
      </c>
    </row>
    <row r="1450" spans="2:30">
      <c r="B1450" s="136">
        <f t="shared" si="220"/>
        <v>28780</v>
      </c>
      <c r="C1450" t="e">
        <f>SQRT(($C$5/2)^2-($C$5/2)^2*'(OLD) bottom seam length'!B1450^2/($C$6/2)^2)</f>
        <v>#DIV/0!</v>
      </c>
      <c r="E1450" s="136">
        <f t="shared" si="221"/>
        <v>28780</v>
      </c>
      <c r="F1450" t="e">
        <f>SQRT(($C$5/2)^2-($C$5/2)^2*'(OLD) bottom seam length'!E1450^2/($C$6/2)^2)</f>
        <v>#DIV/0!</v>
      </c>
      <c r="H1450" s="136">
        <f t="shared" si="222"/>
        <v>28780</v>
      </c>
      <c r="I1450" t="e">
        <f>SQRT(($C$5/2)^2-($C$5/2)^2*'(OLD) bottom seam length'!H1450^2/($C$6/2)^2)</f>
        <v>#DIV/0!</v>
      </c>
      <c r="K1450" s="136">
        <f t="shared" si="223"/>
        <v>28780</v>
      </c>
      <c r="L1450" t="e">
        <f>SQRT(($C$5/2)^2-($C$5/2)^2*'(OLD) bottom seam length'!K1450^2/($C$6/2)^2)</f>
        <v>#DIV/0!</v>
      </c>
      <c r="O1450" s="136">
        <f t="shared" si="224"/>
        <v>28780</v>
      </c>
      <c r="P1450" t="b">
        <f t="shared" si="225"/>
        <v>0</v>
      </c>
      <c r="T1450" s="136">
        <f t="shared" si="226"/>
        <v>28760</v>
      </c>
      <c r="U1450" t="e">
        <f>SQRT(($U$6/2)^2-($U$6/2)^2*'(OLD) bottom seam length'!T1450^2/($U$7/2)^2)</f>
        <v>#VALUE!</v>
      </c>
      <c r="W1450" s="136">
        <f t="shared" si="227"/>
        <v>28760</v>
      </c>
      <c r="X1450" t="e">
        <f>SQRT(($U$6/2)^2-($U$6/2)^2*'(OLD) bottom seam length'!W1450^2/($U$7/2)^2)</f>
        <v>#VALUE!</v>
      </c>
      <c r="Z1450" s="136">
        <f t="shared" si="228"/>
        <v>28760</v>
      </c>
      <c r="AA1450" t="e">
        <f>SQRT(($U$6/2)^2-($U$6/2)^2*'(OLD) bottom seam length'!Z1450^2/($U$7/2)^2)</f>
        <v>#VALUE!</v>
      </c>
      <c r="AC1450" s="136">
        <f t="shared" si="229"/>
        <v>28760</v>
      </c>
      <c r="AD1450" t="e">
        <f>SQRT(($U$6/2)^2-($U$6/2)^2*'(OLD) bottom seam length'!AC1450^2/($U$7/2)^2)</f>
        <v>#VALUE!</v>
      </c>
    </row>
    <row r="1451" spans="2:30">
      <c r="B1451" s="136">
        <f t="shared" si="220"/>
        <v>28800</v>
      </c>
      <c r="C1451" t="e">
        <f>SQRT(($C$5/2)^2-($C$5/2)^2*'(OLD) bottom seam length'!B1451^2/($C$6/2)^2)</f>
        <v>#DIV/0!</v>
      </c>
      <c r="E1451" s="136">
        <f t="shared" si="221"/>
        <v>28800</v>
      </c>
      <c r="F1451" t="e">
        <f>SQRT(($C$5/2)^2-($C$5/2)^2*'(OLD) bottom seam length'!E1451^2/($C$6/2)^2)</f>
        <v>#DIV/0!</v>
      </c>
      <c r="H1451" s="136">
        <f t="shared" si="222"/>
        <v>28800</v>
      </c>
      <c r="I1451" t="e">
        <f>SQRT(($C$5/2)^2-($C$5/2)^2*'(OLD) bottom seam length'!H1451^2/($C$6/2)^2)</f>
        <v>#DIV/0!</v>
      </c>
      <c r="K1451" s="136">
        <f t="shared" si="223"/>
        <v>28800</v>
      </c>
      <c r="L1451" t="e">
        <f>SQRT(($C$5/2)^2-($C$5/2)^2*'(OLD) bottom seam length'!K1451^2/($C$6/2)^2)</f>
        <v>#DIV/0!</v>
      </c>
      <c r="O1451" s="136">
        <f t="shared" si="224"/>
        <v>28800</v>
      </c>
      <c r="P1451" t="b">
        <f t="shared" si="225"/>
        <v>0</v>
      </c>
      <c r="T1451" s="136">
        <f t="shared" si="226"/>
        <v>28780</v>
      </c>
      <c r="U1451" t="e">
        <f>SQRT(($U$6/2)^2-($U$6/2)^2*'(OLD) bottom seam length'!T1451^2/($U$7/2)^2)</f>
        <v>#VALUE!</v>
      </c>
      <c r="W1451" s="136">
        <f t="shared" si="227"/>
        <v>28780</v>
      </c>
      <c r="X1451" t="e">
        <f>SQRT(($U$6/2)^2-($U$6/2)^2*'(OLD) bottom seam length'!W1451^2/($U$7/2)^2)</f>
        <v>#VALUE!</v>
      </c>
      <c r="Z1451" s="136">
        <f t="shared" si="228"/>
        <v>28780</v>
      </c>
      <c r="AA1451" t="e">
        <f>SQRT(($U$6/2)^2-($U$6/2)^2*'(OLD) bottom seam length'!Z1451^2/($U$7/2)^2)</f>
        <v>#VALUE!</v>
      </c>
      <c r="AC1451" s="136">
        <f t="shared" si="229"/>
        <v>28780</v>
      </c>
      <c r="AD1451" t="e">
        <f>SQRT(($U$6/2)^2-($U$6/2)^2*'(OLD) bottom seam length'!AC1451^2/($U$7/2)^2)</f>
        <v>#VALUE!</v>
      </c>
    </row>
    <row r="1452" spans="2:30">
      <c r="B1452" s="136">
        <f t="shared" si="220"/>
        <v>28820</v>
      </c>
      <c r="C1452" t="e">
        <f>SQRT(($C$5/2)^2-($C$5/2)^2*'(OLD) bottom seam length'!B1452^2/($C$6/2)^2)</f>
        <v>#DIV/0!</v>
      </c>
      <c r="E1452" s="136">
        <f t="shared" si="221"/>
        <v>28820</v>
      </c>
      <c r="F1452" t="e">
        <f>SQRT(($C$5/2)^2-($C$5/2)^2*'(OLD) bottom seam length'!E1452^2/($C$6/2)^2)</f>
        <v>#DIV/0!</v>
      </c>
      <c r="H1452" s="136">
        <f t="shared" si="222"/>
        <v>28820</v>
      </c>
      <c r="I1452" t="e">
        <f>SQRT(($C$5/2)^2-($C$5/2)^2*'(OLD) bottom seam length'!H1452^2/($C$6/2)^2)</f>
        <v>#DIV/0!</v>
      </c>
      <c r="K1452" s="136">
        <f t="shared" si="223"/>
        <v>28820</v>
      </c>
      <c r="L1452" t="e">
        <f>SQRT(($C$5/2)^2-($C$5/2)^2*'(OLD) bottom seam length'!K1452^2/($C$6/2)^2)</f>
        <v>#DIV/0!</v>
      </c>
      <c r="O1452" s="136">
        <f t="shared" si="224"/>
        <v>28820</v>
      </c>
      <c r="P1452" t="b">
        <f t="shared" si="225"/>
        <v>0</v>
      </c>
      <c r="T1452" s="136">
        <f t="shared" si="226"/>
        <v>28800</v>
      </c>
      <c r="U1452" t="e">
        <f>SQRT(($U$6/2)^2-($U$6/2)^2*'(OLD) bottom seam length'!T1452^2/($U$7/2)^2)</f>
        <v>#VALUE!</v>
      </c>
      <c r="W1452" s="136">
        <f t="shared" si="227"/>
        <v>28800</v>
      </c>
      <c r="X1452" t="e">
        <f>SQRT(($U$6/2)^2-($U$6/2)^2*'(OLD) bottom seam length'!W1452^2/($U$7/2)^2)</f>
        <v>#VALUE!</v>
      </c>
      <c r="Z1452" s="136">
        <f t="shared" si="228"/>
        <v>28800</v>
      </c>
      <c r="AA1452" t="e">
        <f>SQRT(($U$6/2)^2-($U$6/2)^2*'(OLD) bottom seam length'!Z1452^2/($U$7/2)^2)</f>
        <v>#VALUE!</v>
      </c>
      <c r="AC1452" s="136">
        <f t="shared" si="229"/>
        <v>28800</v>
      </c>
      <c r="AD1452" t="e">
        <f>SQRT(($U$6/2)^2-($U$6/2)^2*'(OLD) bottom seam length'!AC1452^2/($U$7/2)^2)</f>
        <v>#VALUE!</v>
      </c>
    </row>
    <row r="1453" spans="2:30">
      <c r="B1453" s="136">
        <f t="shared" si="220"/>
        <v>28840</v>
      </c>
      <c r="C1453" t="e">
        <f>SQRT(($C$5/2)^2-($C$5/2)^2*'(OLD) bottom seam length'!B1453^2/($C$6/2)^2)</f>
        <v>#DIV/0!</v>
      </c>
      <c r="E1453" s="136">
        <f t="shared" si="221"/>
        <v>28840</v>
      </c>
      <c r="F1453" t="e">
        <f>SQRT(($C$5/2)^2-($C$5/2)^2*'(OLD) bottom seam length'!E1453^2/($C$6/2)^2)</f>
        <v>#DIV/0!</v>
      </c>
      <c r="H1453" s="136">
        <f t="shared" si="222"/>
        <v>28840</v>
      </c>
      <c r="I1453" t="e">
        <f>SQRT(($C$5/2)^2-($C$5/2)^2*'(OLD) bottom seam length'!H1453^2/($C$6/2)^2)</f>
        <v>#DIV/0!</v>
      </c>
      <c r="K1453" s="136">
        <f t="shared" si="223"/>
        <v>28840</v>
      </c>
      <c r="L1453" t="e">
        <f>SQRT(($C$5/2)^2-($C$5/2)^2*'(OLD) bottom seam length'!K1453^2/($C$6/2)^2)</f>
        <v>#DIV/0!</v>
      </c>
      <c r="O1453" s="136">
        <f t="shared" si="224"/>
        <v>28840</v>
      </c>
      <c r="P1453" t="b">
        <f t="shared" si="225"/>
        <v>0</v>
      </c>
      <c r="T1453" s="136">
        <f t="shared" si="226"/>
        <v>28820</v>
      </c>
      <c r="U1453" t="e">
        <f>SQRT(($U$6/2)^2-($U$6/2)^2*'(OLD) bottom seam length'!T1453^2/($U$7/2)^2)</f>
        <v>#VALUE!</v>
      </c>
      <c r="W1453" s="136">
        <f t="shared" si="227"/>
        <v>28820</v>
      </c>
      <c r="X1453" t="e">
        <f>SQRT(($U$6/2)^2-($U$6/2)^2*'(OLD) bottom seam length'!W1453^2/($U$7/2)^2)</f>
        <v>#VALUE!</v>
      </c>
      <c r="Z1453" s="136">
        <f t="shared" si="228"/>
        <v>28820</v>
      </c>
      <c r="AA1453" t="e">
        <f>SQRT(($U$6/2)^2-($U$6/2)^2*'(OLD) bottom seam length'!Z1453^2/($U$7/2)^2)</f>
        <v>#VALUE!</v>
      </c>
      <c r="AC1453" s="136">
        <f t="shared" si="229"/>
        <v>28820</v>
      </c>
      <c r="AD1453" t="e">
        <f>SQRT(($U$6/2)^2-($U$6/2)^2*'(OLD) bottom seam length'!AC1453^2/($U$7/2)^2)</f>
        <v>#VALUE!</v>
      </c>
    </row>
    <row r="1454" spans="2:30">
      <c r="B1454" s="136">
        <f t="shared" si="220"/>
        <v>28860</v>
      </c>
      <c r="C1454" t="e">
        <f>SQRT(($C$5/2)^2-($C$5/2)^2*'(OLD) bottom seam length'!B1454^2/($C$6/2)^2)</f>
        <v>#DIV/0!</v>
      </c>
      <c r="E1454" s="136">
        <f t="shared" si="221"/>
        <v>28860</v>
      </c>
      <c r="F1454" t="e">
        <f>SQRT(($C$5/2)^2-($C$5/2)^2*'(OLD) bottom seam length'!E1454^2/($C$6/2)^2)</f>
        <v>#DIV/0!</v>
      </c>
      <c r="H1454" s="136">
        <f t="shared" si="222"/>
        <v>28860</v>
      </c>
      <c r="I1454" t="e">
        <f>SQRT(($C$5/2)^2-($C$5/2)^2*'(OLD) bottom seam length'!H1454^2/($C$6/2)^2)</f>
        <v>#DIV/0!</v>
      </c>
      <c r="K1454" s="136">
        <f t="shared" si="223"/>
        <v>28860</v>
      </c>
      <c r="L1454" t="e">
        <f>SQRT(($C$5/2)^2-($C$5/2)^2*'(OLD) bottom seam length'!K1454^2/($C$6/2)^2)</f>
        <v>#DIV/0!</v>
      </c>
      <c r="O1454" s="136">
        <f t="shared" si="224"/>
        <v>28860</v>
      </c>
      <c r="P1454" t="b">
        <f t="shared" si="225"/>
        <v>0</v>
      </c>
      <c r="T1454" s="136">
        <f t="shared" si="226"/>
        <v>28840</v>
      </c>
      <c r="U1454" t="e">
        <f>SQRT(($U$6/2)^2-($U$6/2)^2*'(OLD) bottom seam length'!T1454^2/($U$7/2)^2)</f>
        <v>#VALUE!</v>
      </c>
      <c r="W1454" s="136">
        <f t="shared" si="227"/>
        <v>28840</v>
      </c>
      <c r="X1454" t="e">
        <f>SQRT(($U$6/2)^2-($U$6/2)^2*'(OLD) bottom seam length'!W1454^2/($U$7/2)^2)</f>
        <v>#VALUE!</v>
      </c>
      <c r="Z1454" s="136">
        <f t="shared" si="228"/>
        <v>28840</v>
      </c>
      <c r="AA1454" t="e">
        <f>SQRT(($U$6/2)^2-($U$6/2)^2*'(OLD) bottom seam length'!Z1454^2/($U$7/2)^2)</f>
        <v>#VALUE!</v>
      </c>
      <c r="AC1454" s="136">
        <f t="shared" si="229"/>
        <v>28840</v>
      </c>
      <c r="AD1454" t="e">
        <f>SQRT(($U$6/2)^2-($U$6/2)^2*'(OLD) bottom seam length'!AC1454^2/($U$7/2)^2)</f>
        <v>#VALUE!</v>
      </c>
    </row>
    <row r="1455" spans="2:30">
      <c r="B1455" s="136">
        <f t="shared" si="220"/>
        <v>28880</v>
      </c>
      <c r="C1455" t="e">
        <f>SQRT(($C$5/2)^2-($C$5/2)^2*'(OLD) bottom seam length'!B1455^2/($C$6/2)^2)</f>
        <v>#DIV/0!</v>
      </c>
      <c r="E1455" s="136">
        <f t="shared" si="221"/>
        <v>28880</v>
      </c>
      <c r="F1455" t="e">
        <f>SQRT(($C$5/2)^2-($C$5/2)^2*'(OLD) bottom seam length'!E1455^2/($C$6/2)^2)</f>
        <v>#DIV/0!</v>
      </c>
      <c r="H1455" s="136">
        <f t="shared" si="222"/>
        <v>28880</v>
      </c>
      <c r="I1455" t="e">
        <f>SQRT(($C$5/2)^2-($C$5/2)^2*'(OLD) bottom seam length'!H1455^2/($C$6/2)^2)</f>
        <v>#DIV/0!</v>
      </c>
      <c r="K1455" s="136">
        <f t="shared" si="223"/>
        <v>28880</v>
      </c>
      <c r="L1455" t="e">
        <f>SQRT(($C$5/2)^2-($C$5/2)^2*'(OLD) bottom seam length'!K1455^2/($C$6/2)^2)</f>
        <v>#DIV/0!</v>
      </c>
      <c r="O1455" s="136">
        <f t="shared" si="224"/>
        <v>28880</v>
      </c>
      <c r="P1455" t="b">
        <f t="shared" si="225"/>
        <v>0</v>
      </c>
      <c r="T1455" s="136">
        <f t="shared" si="226"/>
        <v>28860</v>
      </c>
      <c r="U1455" t="e">
        <f>SQRT(($U$6/2)^2-($U$6/2)^2*'(OLD) bottom seam length'!T1455^2/($U$7/2)^2)</f>
        <v>#VALUE!</v>
      </c>
      <c r="W1455" s="136">
        <f t="shared" si="227"/>
        <v>28860</v>
      </c>
      <c r="X1455" t="e">
        <f>SQRT(($U$6/2)^2-($U$6/2)^2*'(OLD) bottom seam length'!W1455^2/($U$7/2)^2)</f>
        <v>#VALUE!</v>
      </c>
      <c r="Z1455" s="136">
        <f t="shared" si="228"/>
        <v>28860</v>
      </c>
      <c r="AA1455" t="e">
        <f>SQRT(($U$6/2)^2-($U$6/2)^2*'(OLD) bottom seam length'!Z1455^2/($U$7/2)^2)</f>
        <v>#VALUE!</v>
      </c>
      <c r="AC1455" s="136">
        <f t="shared" si="229"/>
        <v>28860</v>
      </c>
      <c r="AD1455" t="e">
        <f>SQRT(($U$6/2)^2-($U$6/2)^2*'(OLD) bottom seam length'!AC1455^2/($U$7/2)^2)</f>
        <v>#VALUE!</v>
      </c>
    </row>
    <row r="1456" spans="2:30">
      <c r="B1456" s="136">
        <f t="shared" si="220"/>
        <v>28900</v>
      </c>
      <c r="C1456" t="e">
        <f>SQRT(($C$5/2)^2-($C$5/2)^2*'(OLD) bottom seam length'!B1456^2/($C$6/2)^2)</f>
        <v>#DIV/0!</v>
      </c>
      <c r="E1456" s="136">
        <f t="shared" si="221"/>
        <v>28900</v>
      </c>
      <c r="F1456" t="e">
        <f>SQRT(($C$5/2)^2-($C$5/2)^2*'(OLD) bottom seam length'!E1456^2/($C$6/2)^2)</f>
        <v>#DIV/0!</v>
      </c>
      <c r="H1456" s="136">
        <f t="shared" si="222"/>
        <v>28900</v>
      </c>
      <c r="I1456" t="e">
        <f>SQRT(($C$5/2)^2-($C$5/2)^2*'(OLD) bottom seam length'!H1456^2/($C$6/2)^2)</f>
        <v>#DIV/0!</v>
      </c>
      <c r="K1456" s="136">
        <f t="shared" si="223"/>
        <v>28900</v>
      </c>
      <c r="L1456" t="e">
        <f>SQRT(($C$5/2)^2-($C$5/2)^2*'(OLD) bottom seam length'!K1456^2/($C$6/2)^2)</f>
        <v>#DIV/0!</v>
      </c>
      <c r="O1456" s="136">
        <f t="shared" si="224"/>
        <v>28900</v>
      </c>
      <c r="P1456" t="b">
        <f t="shared" si="225"/>
        <v>0</v>
      </c>
      <c r="T1456" s="136">
        <f t="shared" si="226"/>
        <v>28880</v>
      </c>
      <c r="U1456" t="e">
        <f>SQRT(($U$6/2)^2-($U$6/2)^2*'(OLD) bottom seam length'!T1456^2/($U$7/2)^2)</f>
        <v>#VALUE!</v>
      </c>
      <c r="W1456" s="136">
        <f t="shared" si="227"/>
        <v>28880</v>
      </c>
      <c r="X1456" t="e">
        <f>SQRT(($U$6/2)^2-($U$6/2)^2*'(OLD) bottom seam length'!W1456^2/($U$7/2)^2)</f>
        <v>#VALUE!</v>
      </c>
      <c r="Z1456" s="136">
        <f t="shared" si="228"/>
        <v>28880</v>
      </c>
      <c r="AA1456" t="e">
        <f>SQRT(($U$6/2)^2-($U$6/2)^2*'(OLD) bottom seam length'!Z1456^2/($U$7/2)^2)</f>
        <v>#VALUE!</v>
      </c>
      <c r="AC1456" s="136">
        <f t="shared" si="229"/>
        <v>28880</v>
      </c>
      <c r="AD1456" t="e">
        <f>SQRT(($U$6/2)^2-($U$6/2)^2*'(OLD) bottom seam length'!AC1456^2/($U$7/2)^2)</f>
        <v>#VALUE!</v>
      </c>
    </row>
    <row r="1457" spans="2:30">
      <c r="B1457" s="136">
        <f t="shared" si="220"/>
        <v>28920</v>
      </c>
      <c r="C1457" t="e">
        <f>SQRT(($C$5/2)^2-($C$5/2)^2*'(OLD) bottom seam length'!B1457^2/($C$6/2)^2)</f>
        <v>#DIV/0!</v>
      </c>
      <c r="E1457" s="136">
        <f t="shared" si="221"/>
        <v>28920</v>
      </c>
      <c r="F1457" t="e">
        <f>SQRT(($C$5/2)^2-($C$5/2)^2*'(OLD) bottom seam length'!E1457^2/($C$6/2)^2)</f>
        <v>#DIV/0!</v>
      </c>
      <c r="H1457" s="136">
        <f t="shared" si="222"/>
        <v>28920</v>
      </c>
      <c r="I1457" t="e">
        <f>SQRT(($C$5/2)^2-($C$5/2)^2*'(OLD) bottom seam length'!H1457^2/($C$6/2)^2)</f>
        <v>#DIV/0!</v>
      </c>
      <c r="K1457" s="136">
        <f t="shared" si="223"/>
        <v>28920</v>
      </c>
      <c r="L1457" t="e">
        <f>SQRT(($C$5/2)^2-($C$5/2)^2*'(OLD) bottom seam length'!K1457^2/($C$6/2)^2)</f>
        <v>#DIV/0!</v>
      </c>
      <c r="O1457" s="136">
        <f t="shared" si="224"/>
        <v>28920</v>
      </c>
      <c r="P1457" t="b">
        <f t="shared" si="225"/>
        <v>0</v>
      </c>
      <c r="T1457" s="136">
        <f t="shared" si="226"/>
        <v>28900</v>
      </c>
      <c r="U1457" t="e">
        <f>SQRT(($U$6/2)^2-($U$6/2)^2*'(OLD) bottom seam length'!T1457^2/($U$7/2)^2)</f>
        <v>#VALUE!</v>
      </c>
      <c r="W1457" s="136">
        <f t="shared" si="227"/>
        <v>28900</v>
      </c>
      <c r="X1457" t="e">
        <f>SQRT(($U$6/2)^2-($U$6/2)^2*'(OLD) bottom seam length'!W1457^2/($U$7/2)^2)</f>
        <v>#VALUE!</v>
      </c>
      <c r="Z1457" s="136">
        <f t="shared" si="228"/>
        <v>28900</v>
      </c>
      <c r="AA1457" t="e">
        <f>SQRT(($U$6/2)^2-($U$6/2)^2*'(OLD) bottom seam length'!Z1457^2/($U$7/2)^2)</f>
        <v>#VALUE!</v>
      </c>
      <c r="AC1457" s="136">
        <f t="shared" si="229"/>
        <v>28900</v>
      </c>
      <c r="AD1457" t="e">
        <f>SQRT(($U$6/2)^2-($U$6/2)^2*'(OLD) bottom seam length'!AC1457^2/($U$7/2)^2)</f>
        <v>#VALUE!</v>
      </c>
    </row>
    <row r="1458" spans="2:30">
      <c r="B1458" s="136">
        <f t="shared" si="220"/>
        <v>28940</v>
      </c>
      <c r="C1458" t="e">
        <f>SQRT(($C$5/2)^2-($C$5/2)^2*'(OLD) bottom seam length'!B1458^2/($C$6/2)^2)</f>
        <v>#DIV/0!</v>
      </c>
      <c r="E1458" s="136">
        <f t="shared" si="221"/>
        <v>28940</v>
      </c>
      <c r="F1458" t="e">
        <f>SQRT(($C$5/2)^2-($C$5/2)^2*'(OLD) bottom seam length'!E1458^2/($C$6/2)^2)</f>
        <v>#DIV/0!</v>
      </c>
      <c r="H1458" s="136">
        <f t="shared" si="222"/>
        <v>28940</v>
      </c>
      <c r="I1458" t="e">
        <f>SQRT(($C$5/2)^2-($C$5/2)^2*'(OLD) bottom seam length'!H1458^2/($C$6/2)^2)</f>
        <v>#DIV/0!</v>
      </c>
      <c r="K1458" s="136">
        <f t="shared" si="223"/>
        <v>28940</v>
      </c>
      <c r="L1458" t="e">
        <f>SQRT(($C$5/2)^2-($C$5/2)^2*'(OLD) bottom seam length'!K1458^2/($C$6/2)^2)</f>
        <v>#DIV/0!</v>
      </c>
      <c r="O1458" s="136">
        <f t="shared" si="224"/>
        <v>28940</v>
      </c>
      <c r="P1458" t="b">
        <f t="shared" si="225"/>
        <v>0</v>
      </c>
      <c r="T1458" s="136">
        <f t="shared" si="226"/>
        <v>28920</v>
      </c>
      <c r="U1458" t="e">
        <f>SQRT(($U$6/2)^2-($U$6/2)^2*'(OLD) bottom seam length'!T1458^2/($U$7/2)^2)</f>
        <v>#VALUE!</v>
      </c>
      <c r="W1458" s="136">
        <f t="shared" si="227"/>
        <v>28920</v>
      </c>
      <c r="X1458" t="e">
        <f>SQRT(($U$6/2)^2-($U$6/2)^2*'(OLD) bottom seam length'!W1458^2/($U$7/2)^2)</f>
        <v>#VALUE!</v>
      </c>
      <c r="Z1458" s="136">
        <f t="shared" si="228"/>
        <v>28920</v>
      </c>
      <c r="AA1458" t="e">
        <f>SQRT(($U$6/2)^2-($U$6/2)^2*'(OLD) bottom seam length'!Z1458^2/($U$7/2)^2)</f>
        <v>#VALUE!</v>
      </c>
      <c r="AC1458" s="136">
        <f t="shared" si="229"/>
        <v>28920</v>
      </c>
      <c r="AD1458" t="e">
        <f>SQRT(($U$6/2)^2-($U$6/2)^2*'(OLD) bottom seam length'!AC1458^2/($U$7/2)^2)</f>
        <v>#VALUE!</v>
      </c>
    </row>
    <row r="1459" spans="2:30">
      <c r="B1459" s="136">
        <f t="shared" si="220"/>
        <v>28960</v>
      </c>
      <c r="C1459" t="e">
        <f>SQRT(($C$5/2)^2-($C$5/2)^2*'(OLD) bottom seam length'!B1459^2/($C$6/2)^2)</f>
        <v>#DIV/0!</v>
      </c>
      <c r="E1459" s="136">
        <f t="shared" si="221"/>
        <v>28960</v>
      </c>
      <c r="F1459" t="e">
        <f>SQRT(($C$5/2)^2-($C$5/2)^2*'(OLD) bottom seam length'!E1459^2/($C$6/2)^2)</f>
        <v>#DIV/0!</v>
      </c>
      <c r="H1459" s="136">
        <f t="shared" si="222"/>
        <v>28960</v>
      </c>
      <c r="I1459" t="e">
        <f>SQRT(($C$5/2)^2-($C$5/2)^2*'(OLD) bottom seam length'!H1459^2/($C$6/2)^2)</f>
        <v>#DIV/0!</v>
      </c>
      <c r="K1459" s="136">
        <f t="shared" si="223"/>
        <v>28960</v>
      </c>
      <c r="L1459" t="e">
        <f>SQRT(($C$5/2)^2-($C$5/2)^2*'(OLD) bottom seam length'!K1459^2/($C$6/2)^2)</f>
        <v>#DIV/0!</v>
      </c>
      <c r="O1459" s="136">
        <f t="shared" si="224"/>
        <v>28960</v>
      </c>
      <c r="P1459" t="b">
        <f t="shared" si="225"/>
        <v>0</v>
      </c>
      <c r="T1459" s="136">
        <f t="shared" si="226"/>
        <v>28940</v>
      </c>
      <c r="U1459" t="e">
        <f>SQRT(($U$6/2)^2-($U$6/2)^2*'(OLD) bottom seam length'!T1459^2/($U$7/2)^2)</f>
        <v>#VALUE!</v>
      </c>
      <c r="W1459" s="136">
        <f t="shared" si="227"/>
        <v>28940</v>
      </c>
      <c r="X1459" t="e">
        <f>SQRT(($U$6/2)^2-($U$6/2)^2*'(OLD) bottom seam length'!W1459^2/($U$7/2)^2)</f>
        <v>#VALUE!</v>
      </c>
      <c r="Z1459" s="136">
        <f t="shared" si="228"/>
        <v>28940</v>
      </c>
      <c r="AA1459" t="e">
        <f>SQRT(($U$6/2)^2-($U$6/2)^2*'(OLD) bottom seam length'!Z1459^2/($U$7/2)^2)</f>
        <v>#VALUE!</v>
      </c>
      <c r="AC1459" s="136">
        <f t="shared" si="229"/>
        <v>28940</v>
      </c>
      <c r="AD1459" t="e">
        <f>SQRT(($U$6/2)^2-($U$6/2)^2*'(OLD) bottom seam length'!AC1459^2/($U$7/2)^2)</f>
        <v>#VALUE!</v>
      </c>
    </row>
    <row r="1460" spans="2:30">
      <c r="B1460" s="136">
        <f t="shared" si="220"/>
        <v>28980</v>
      </c>
      <c r="C1460" t="e">
        <f>SQRT(($C$5/2)^2-($C$5/2)^2*'(OLD) bottom seam length'!B1460^2/($C$6/2)^2)</f>
        <v>#DIV/0!</v>
      </c>
      <c r="E1460" s="136">
        <f t="shared" si="221"/>
        <v>28980</v>
      </c>
      <c r="F1460" t="e">
        <f>SQRT(($C$5/2)^2-($C$5/2)^2*'(OLD) bottom seam length'!E1460^2/($C$6/2)^2)</f>
        <v>#DIV/0!</v>
      </c>
      <c r="H1460" s="136">
        <f t="shared" si="222"/>
        <v>28980</v>
      </c>
      <c r="I1460" t="e">
        <f>SQRT(($C$5/2)^2-($C$5/2)^2*'(OLD) bottom seam length'!H1460^2/($C$6/2)^2)</f>
        <v>#DIV/0!</v>
      </c>
      <c r="K1460" s="136">
        <f t="shared" si="223"/>
        <v>28980</v>
      </c>
      <c r="L1460" t="e">
        <f>SQRT(($C$5/2)^2-($C$5/2)^2*'(OLD) bottom seam length'!K1460^2/($C$6/2)^2)</f>
        <v>#DIV/0!</v>
      </c>
      <c r="O1460" s="136">
        <f t="shared" si="224"/>
        <v>28980</v>
      </c>
      <c r="P1460" t="b">
        <f t="shared" si="225"/>
        <v>0</v>
      </c>
      <c r="T1460" s="136">
        <f t="shared" si="226"/>
        <v>28960</v>
      </c>
      <c r="U1460" t="e">
        <f>SQRT(($U$6/2)^2-($U$6/2)^2*'(OLD) bottom seam length'!T1460^2/($U$7/2)^2)</f>
        <v>#VALUE!</v>
      </c>
      <c r="W1460" s="136">
        <f t="shared" si="227"/>
        <v>28960</v>
      </c>
      <c r="X1460" t="e">
        <f>SQRT(($U$6/2)^2-($U$6/2)^2*'(OLD) bottom seam length'!W1460^2/($U$7/2)^2)</f>
        <v>#VALUE!</v>
      </c>
      <c r="Z1460" s="136">
        <f t="shared" si="228"/>
        <v>28960</v>
      </c>
      <c r="AA1460" t="e">
        <f>SQRT(($U$6/2)^2-($U$6/2)^2*'(OLD) bottom seam length'!Z1460^2/($U$7/2)^2)</f>
        <v>#VALUE!</v>
      </c>
      <c r="AC1460" s="136">
        <f t="shared" si="229"/>
        <v>28960</v>
      </c>
      <c r="AD1460" t="e">
        <f>SQRT(($U$6/2)^2-($U$6/2)^2*'(OLD) bottom seam length'!AC1460^2/($U$7/2)^2)</f>
        <v>#VALUE!</v>
      </c>
    </row>
    <row r="1461" spans="2:30">
      <c r="B1461" s="136">
        <f t="shared" si="220"/>
        <v>29000</v>
      </c>
      <c r="C1461" t="e">
        <f>SQRT(($C$5/2)^2-($C$5/2)^2*'(OLD) bottom seam length'!B1461^2/($C$6/2)^2)</f>
        <v>#DIV/0!</v>
      </c>
      <c r="E1461" s="136">
        <f t="shared" si="221"/>
        <v>29000</v>
      </c>
      <c r="F1461" t="e">
        <f>SQRT(($C$5/2)^2-($C$5/2)^2*'(OLD) bottom seam length'!E1461^2/($C$6/2)^2)</f>
        <v>#DIV/0!</v>
      </c>
      <c r="H1461" s="136">
        <f t="shared" si="222"/>
        <v>29000</v>
      </c>
      <c r="I1461" t="e">
        <f>SQRT(($C$5/2)^2-($C$5/2)^2*'(OLD) bottom seam length'!H1461^2/($C$6/2)^2)</f>
        <v>#DIV/0!</v>
      </c>
      <c r="K1461" s="136">
        <f t="shared" si="223"/>
        <v>29000</v>
      </c>
      <c r="L1461" t="e">
        <f>SQRT(($C$5/2)^2-($C$5/2)^2*'(OLD) bottom seam length'!K1461^2/($C$6/2)^2)</f>
        <v>#DIV/0!</v>
      </c>
      <c r="O1461" s="136">
        <f t="shared" si="224"/>
        <v>29000</v>
      </c>
      <c r="P1461" t="b">
        <f t="shared" si="225"/>
        <v>0</v>
      </c>
      <c r="T1461" s="136">
        <f t="shared" si="226"/>
        <v>28980</v>
      </c>
      <c r="U1461" t="e">
        <f>SQRT(($U$6/2)^2-($U$6/2)^2*'(OLD) bottom seam length'!T1461^2/($U$7/2)^2)</f>
        <v>#VALUE!</v>
      </c>
      <c r="W1461" s="136">
        <f t="shared" si="227"/>
        <v>28980</v>
      </c>
      <c r="X1461" t="e">
        <f>SQRT(($U$6/2)^2-($U$6/2)^2*'(OLD) bottom seam length'!W1461^2/($U$7/2)^2)</f>
        <v>#VALUE!</v>
      </c>
      <c r="Z1461" s="136">
        <f t="shared" si="228"/>
        <v>28980</v>
      </c>
      <c r="AA1461" t="e">
        <f>SQRT(($U$6/2)^2-($U$6/2)^2*'(OLD) bottom seam length'!Z1461^2/($U$7/2)^2)</f>
        <v>#VALUE!</v>
      </c>
      <c r="AC1461" s="136">
        <f t="shared" si="229"/>
        <v>28980</v>
      </c>
      <c r="AD1461" t="e">
        <f>SQRT(($U$6/2)^2-($U$6/2)^2*'(OLD) bottom seam length'!AC1461^2/($U$7/2)^2)</f>
        <v>#VALUE!</v>
      </c>
    </row>
    <row r="1462" spans="2:30">
      <c r="B1462" s="136">
        <f t="shared" si="220"/>
        <v>29020</v>
      </c>
      <c r="C1462" t="e">
        <f>SQRT(($C$5/2)^2-($C$5/2)^2*'(OLD) bottom seam length'!B1462^2/($C$6/2)^2)</f>
        <v>#DIV/0!</v>
      </c>
      <c r="E1462" s="136">
        <f t="shared" si="221"/>
        <v>29020</v>
      </c>
      <c r="F1462" t="e">
        <f>SQRT(($C$5/2)^2-($C$5/2)^2*'(OLD) bottom seam length'!E1462^2/($C$6/2)^2)</f>
        <v>#DIV/0!</v>
      </c>
      <c r="H1462" s="136">
        <f t="shared" si="222"/>
        <v>29020</v>
      </c>
      <c r="I1462" t="e">
        <f>SQRT(($C$5/2)^2-($C$5/2)^2*'(OLD) bottom seam length'!H1462^2/($C$6/2)^2)</f>
        <v>#DIV/0!</v>
      </c>
      <c r="K1462" s="136">
        <f t="shared" si="223"/>
        <v>29020</v>
      </c>
      <c r="L1462" t="e">
        <f>SQRT(($C$5/2)^2-($C$5/2)^2*'(OLD) bottom seam length'!K1462^2/($C$6/2)^2)</f>
        <v>#DIV/0!</v>
      </c>
      <c r="O1462" s="136">
        <f t="shared" si="224"/>
        <v>29020</v>
      </c>
      <c r="P1462" t="b">
        <f t="shared" si="225"/>
        <v>0</v>
      </c>
      <c r="T1462" s="136">
        <f t="shared" si="226"/>
        <v>29000</v>
      </c>
      <c r="U1462" t="e">
        <f>SQRT(($U$6/2)^2-($U$6/2)^2*'(OLD) bottom seam length'!T1462^2/($U$7/2)^2)</f>
        <v>#VALUE!</v>
      </c>
      <c r="W1462" s="136">
        <f t="shared" si="227"/>
        <v>29000</v>
      </c>
      <c r="X1462" t="e">
        <f>SQRT(($U$6/2)^2-($U$6/2)^2*'(OLD) bottom seam length'!W1462^2/($U$7/2)^2)</f>
        <v>#VALUE!</v>
      </c>
      <c r="Z1462" s="136">
        <f t="shared" si="228"/>
        <v>29000</v>
      </c>
      <c r="AA1462" t="e">
        <f>SQRT(($U$6/2)^2-($U$6/2)^2*'(OLD) bottom seam length'!Z1462^2/($U$7/2)^2)</f>
        <v>#VALUE!</v>
      </c>
      <c r="AC1462" s="136">
        <f t="shared" si="229"/>
        <v>29000</v>
      </c>
      <c r="AD1462" t="e">
        <f>SQRT(($U$6/2)^2-($U$6/2)^2*'(OLD) bottom seam length'!AC1462^2/($U$7/2)^2)</f>
        <v>#VALUE!</v>
      </c>
    </row>
    <row r="1463" spans="2:30">
      <c r="B1463" s="136">
        <f t="shared" si="220"/>
        <v>29040</v>
      </c>
      <c r="C1463" t="e">
        <f>SQRT(($C$5/2)^2-($C$5/2)^2*'(OLD) bottom seam length'!B1463^2/($C$6/2)^2)</f>
        <v>#DIV/0!</v>
      </c>
      <c r="E1463" s="136">
        <f t="shared" si="221"/>
        <v>29040</v>
      </c>
      <c r="F1463" t="e">
        <f>SQRT(($C$5/2)^2-($C$5/2)^2*'(OLD) bottom seam length'!E1463^2/($C$6/2)^2)</f>
        <v>#DIV/0!</v>
      </c>
      <c r="H1463" s="136">
        <f t="shared" si="222"/>
        <v>29040</v>
      </c>
      <c r="I1463" t="e">
        <f>SQRT(($C$5/2)^2-($C$5/2)^2*'(OLD) bottom seam length'!H1463^2/($C$6/2)^2)</f>
        <v>#DIV/0!</v>
      </c>
      <c r="K1463" s="136">
        <f t="shared" si="223"/>
        <v>29040</v>
      </c>
      <c r="L1463" t="e">
        <f>SQRT(($C$5/2)^2-($C$5/2)^2*'(OLD) bottom seam length'!K1463^2/($C$6/2)^2)</f>
        <v>#DIV/0!</v>
      </c>
      <c r="O1463" s="136">
        <f t="shared" si="224"/>
        <v>29040</v>
      </c>
      <c r="P1463" t="b">
        <f t="shared" si="225"/>
        <v>0</v>
      </c>
      <c r="T1463" s="136">
        <f t="shared" si="226"/>
        <v>29020</v>
      </c>
      <c r="U1463" t="e">
        <f>SQRT(($U$6/2)^2-($U$6/2)^2*'(OLD) bottom seam length'!T1463^2/($U$7/2)^2)</f>
        <v>#VALUE!</v>
      </c>
      <c r="W1463" s="136">
        <f t="shared" si="227"/>
        <v>29020</v>
      </c>
      <c r="X1463" t="e">
        <f>SQRT(($U$6/2)^2-($U$6/2)^2*'(OLD) bottom seam length'!W1463^2/($U$7/2)^2)</f>
        <v>#VALUE!</v>
      </c>
      <c r="Z1463" s="136">
        <f t="shared" si="228"/>
        <v>29020</v>
      </c>
      <c r="AA1463" t="e">
        <f>SQRT(($U$6/2)^2-($U$6/2)^2*'(OLD) bottom seam length'!Z1463^2/($U$7/2)^2)</f>
        <v>#VALUE!</v>
      </c>
      <c r="AC1463" s="136">
        <f t="shared" si="229"/>
        <v>29020</v>
      </c>
      <c r="AD1463" t="e">
        <f>SQRT(($U$6/2)^2-($U$6/2)^2*'(OLD) bottom seam length'!AC1463^2/($U$7/2)^2)</f>
        <v>#VALUE!</v>
      </c>
    </row>
    <row r="1464" spans="2:30">
      <c r="B1464" s="136">
        <f t="shared" si="220"/>
        <v>29060</v>
      </c>
      <c r="C1464" t="e">
        <f>SQRT(($C$5/2)^2-($C$5/2)^2*'(OLD) bottom seam length'!B1464^2/($C$6/2)^2)</f>
        <v>#DIV/0!</v>
      </c>
      <c r="E1464" s="136">
        <f t="shared" si="221"/>
        <v>29060</v>
      </c>
      <c r="F1464" t="e">
        <f>SQRT(($C$5/2)^2-($C$5/2)^2*'(OLD) bottom seam length'!E1464^2/($C$6/2)^2)</f>
        <v>#DIV/0!</v>
      </c>
      <c r="H1464" s="136">
        <f t="shared" si="222"/>
        <v>29060</v>
      </c>
      <c r="I1464" t="e">
        <f>SQRT(($C$5/2)^2-($C$5/2)^2*'(OLD) bottom seam length'!H1464^2/($C$6/2)^2)</f>
        <v>#DIV/0!</v>
      </c>
      <c r="K1464" s="136">
        <f t="shared" si="223"/>
        <v>29060</v>
      </c>
      <c r="L1464" t="e">
        <f>SQRT(($C$5/2)^2-($C$5/2)^2*'(OLD) bottom seam length'!K1464^2/($C$6/2)^2)</f>
        <v>#DIV/0!</v>
      </c>
      <c r="O1464" s="136">
        <f t="shared" si="224"/>
        <v>29060</v>
      </c>
      <c r="P1464" t="b">
        <f t="shared" si="225"/>
        <v>0</v>
      </c>
      <c r="T1464" s="136">
        <f t="shared" si="226"/>
        <v>29040</v>
      </c>
      <c r="U1464" t="e">
        <f>SQRT(($U$6/2)^2-($U$6/2)^2*'(OLD) bottom seam length'!T1464^2/($U$7/2)^2)</f>
        <v>#VALUE!</v>
      </c>
      <c r="W1464" s="136">
        <f t="shared" si="227"/>
        <v>29040</v>
      </c>
      <c r="X1464" t="e">
        <f>SQRT(($U$6/2)^2-($U$6/2)^2*'(OLD) bottom seam length'!W1464^2/($U$7/2)^2)</f>
        <v>#VALUE!</v>
      </c>
      <c r="Z1464" s="136">
        <f t="shared" si="228"/>
        <v>29040</v>
      </c>
      <c r="AA1464" t="e">
        <f>SQRT(($U$6/2)^2-($U$6/2)^2*'(OLD) bottom seam length'!Z1464^2/($U$7/2)^2)</f>
        <v>#VALUE!</v>
      </c>
      <c r="AC1464" s="136">
        <f t="shared" si="229"/>
        <v>29040</v>
      </c>
      <c r="AD1464" t="e">
        <f>SQRT(($U$6/2)^2-($U$6/2)^2*'(OLD) bottom seam length'!AC1464^2/($U$7/2)^2)</f>
        <v>#VALUE!</v>
      </c>
    </row>
    <row r="1465" spans="2:30">
      <c r="B1465" s="136">
        <f t="shared" si="220"/>
        <v>29080</v>
      </c>
      <c r="C1465" t="e">
        <f>SQRT(($C$5/2)^2-($C$5/2)^2*'(OLD) bottom seam length'!B1465^2/($C$6/2)^2)</f>
        <v>#DIV/0!</v>
      </c>
      <c r="E1465" s="136">
        <f t="shared" si="221"/>
        <v>29080</v>
      </c>
      <c r="F1465" t="e">
        <f>SQRT(($C$5/2)^2-($C$5/2)^2*'(OLD) bottom seam length'!E1465^2/($C$6/2)^2)</f>
        <v>#DIV/0!</v>
      </c>
      <c r="H1465" s="136">
        <f t="shared" si="222"/>
        <v>29080</v>
      </c>
      <c r="I1465" t="e">
        <f>SQRT(($C$5/2)^2-($C$5/2)^2*'(OLD) bottom seam length'!H1465^2/($C$6/2)^2)</f>
        <v>#DIV/0!</v>
      </c>
      <c r="K1465" s="136">
        <f t="shared" si="223"/>
        <v>29080</v>
      </c>
      <c r="L1465" t="e">
        <f>SQRT(($C$5/2)^2-($C$5/2)^2*'(OLD) bottom seam length'!K1465^2/($C$6/2)^2)</f>
        <v>#DIV/0!</v>
      </c>
      <c r="O1465" s="136">
        <f t="shared" si="224"/>
        <v>29080</v>
      </c>
      <c r="P1465" t="b">
        <f t="shared" si="225"/>
        <v>0</v>
      </c>
      <c r="T1465" s="136">
        <f t="shared" si="226"/>
        <v>29060</v>
      </c>
      <c r="U1465" t="e">
        <f>SQRT(($U$6/2)^2-($U$6/2)^2*'(OLD) bottom seam length'!T1465^2/($U$7/2)^2)</f>
        <v>#VALUE!</v>
      </c>
      <c r="W1465" s="136">
        <f t="shared" si="227"/>
        <v>29060</v>
      </c>
      <c r="X1465" t="e">
        <f>SQRT(($U$6/2)^2-($U$6/2)^2*'(OLD) bottom seam length'!W1465^2/($U$7/2)^2)</f>
        <v>#VALUE!</v>
      </c>
      <c r="Z1465" s="136">
        <f t="shared" si="228"/>
        <v>29060</v>
      </c>
      <c r="AA1465" t="e">
        <f>SQRT(($U$6/2)^2-($U$6/2)^2*'(OLD) bottom seam length'!Z1465^2/($U$7/2)^2)</f>
        <v>#VALUE!</v>
      </c>
      <c r="AC1465" s="136">
        <f t="shared" si="229"/>
        <v>29060</v>
      </c>
      <c r="AD1465" t="e">
        <f>SQRT(($U$6/2)^2-($U$6/2)^2*'(OLD) bottom seam length'!AC1465^2/($U$7/2)^2)</f>
        <v>#VALUE!</v>
      </c>
    </row>
    <row r="1466" spans="2:30">
      <c r="B1466" s="136">
        <f t="shared" si="220"/>
        <v>29100</v>
      </c>
      <c r="C1466" t="e">
        <f>SQRT(($C$5/2)^2-($C$5/2)^2*'(OLD) bottom seam length'!B1466^2/($C$6/2)^2)</f>
        <v>#DIV/0!</v>
      </c>
      <c r="E1466" s="136">
        <f t="shared" si="221"/>
        <v>29100</v>
      </c>
      <c r="F1466" t="e">
        <f>SQRT(($C$5/2)^2-($C$5/2)^2*'(OLD) bottom seam length'!E1466^2/($C$6/2)^2)</f>
        <v>#DIV/0!</v>
      </c>
      <c r="H1466" s="136">
        <f t="shared" si="222"/>
        <v>29100</v>
      </c>
      <c r="I1466" t="e">
        <f>SQRT(($C$5/2)^2-($C$5/2)^2*'(OLD) bottom seam length'!H1466^2/($C$6/2)^2)</f>
        <v>#DIV/0!</v>
      </c>
      <c r="K1466" s="136">
        <f t="shared" si="223"/>
        <v>29100</v>
      </c>
      <c r="L1466" t="e">
        <f>SQRT(($C$5/2)^2-($C$5/2)^2*'(OLD) bottom seam length'!K1466^2/($C$6/2)^2)</f>
        <v>#DIV/0!</v>
      </c>
      <c r="O1466" s="136">
        <f t="shared" si="224"/>
        <v>29100</v>
      </c>
      <c r="P1466" t="b">
        <f t="shared" si="225"/>
        <v>0</v>
      </c>
      <c r="T1466" s="136">
        <f t="shared" si="226"/>
        <v>29080</v>
      </c>
      <c r="U1466" t="e">
        <f>SQRT(($U$6/2)^2-($U$6/2)^2*'(OLD) bottom seam length'!T1466^2/($U$7/2)^2)</f>
        <v>#VALUE!</v>
      </c>
      <c r="W1466" s="136">
        <f t="shared" si="227"/>
        <v>29080</v>
      </c>
      <c r="X1466" t="e">
        <f>SQRT(($U$6/2)^2-($U$6/2)^2*'(OLD) bottom seam length'!W1466^2/($U$7/2)^2)</f>
        <v>#VALUE!</v>
      </c>
      <c r="Z1466" s="136">
        <f t="shared" si="228"/>
        <v>29080</v>
      </c>
      <c r="AA1466" t="e">
        <f>SQRT(($U$6/2)^2-($U$6/2)^2*'(OLD) bottom seam length'!Z1466^2/($U$7/2)^2)</f>
        <v>#VALUE!</v>
      </c>
      <c r="AC1466" s="136">
        <f t="shared" si="229"/>
        <v>29080</v>
      </c>
      <c r="AD1466" t="e">
        <f>SQRT(($U$6/2)^2-($U$6/2)^2*'(OLD) bottom seam length'!AC1466^2/($U$7/2)^2)</f>
        <v>#VALUE!</v>
      </c>
    </row>
    <row r="1467" spans="2:30">
      <c r="B1467" s="136">
        <f t="shared" si="220"/>
        <v>29120</v>
      </c>
      <c r="C1467" t="e">
        <f>SQRT(($C$5/2)^2-($C$5/2)^2*'(OLD) bottom seam length'!B1467^2/($C$6/2)^2)</f>
        <v>#DIV/0!</v>
      </c>
      <c r="E1467" s="136">
        <f t="shared" si="221"/>
        <v>29120</v>
      </c>
      <c r="F1467" t="e">
        <f>SQRT(($C$5/2)^2-($C$5/2)^2*'(OLD) bottom seam length'!E1467^2/($C$6/2)^2)</f>
        <v>#DIV/0!</v>
      </c>
      <c r="H1467" s="136">
        <f t="shared" si="222"/>
        <v>29120</v>
      </c>
      <c r="I1467" t="e">
        <f>SQRT(($C$5/2)^2-($C$5/2)^2*'(OLD) bottom seam length'!H1467^2/($C$6/2)^2)</f>
        <v>#DIV/0!</v>
      </c>
      <c r="K1467" s="136">
        <f t="shared" si="223"/>
        <v>29120</v>
      </c>
      <c r="L1467" t="e">
        <f>SQRT(($C$5/2)^2-($C$5/2)^2*'(OLD) bottom seam length'!K1467^2/($C$6/2)^2)</f>
        <v>#DIV/0!</v>
      </c>
      <c r="O1467" s="136">
        <f t="shared" si="224"/>
        <v>29120</v>
      </c>
      <c r="P1467" t="b">
        <f t="shared" si="225"/>
        <v>0</v>
      </c>
      <c r="T1467" s="136">
        <f t="shared" si="226"/>
        <v>29100</v>
      </c>
      <c r="U1467" t="e">
        <f>SQRT(($U$6/2)^2-($U$6/2)^2*'(OLD) bottom seam length'!T1467^2/($U$7/2)^2)</f>
        <v>#VALUE!</v>
      </c>
      <c r="W1467" s="136">
        <f t="shared" si="227"/>
        <v>29100</v>
      </c>
      <c r="X1467" t="e">
        <f>SQRT(($U$6/2)^2-($U$6/2)^2*'(OLD) bottom seam length'!W1467^2/($U$7/2)^2)</f>
        <v>#VALUE!</v>
      </c>
      <c r="Z1467" s="136">
        <f t="shared" si="228"/>
        <v>29100</v>
      </c>
      <c r="AA1467" t="e">
        <f>SQRT(($U$6/2)^2-($U$6/2)^2*'(OLD) bottom seam length'!Z1467^2/($U$7/2)^2)</f>
        <v>#VALUE!</v>
      </c>
      <c r="AC1467" s="136">
        <f t="shared" si="229"/>
        <v>29100</v>
      </c>
      <c r="AD1467" t="e">
        <f>SQRT(($U$6/2)^2-($U$6/2)^2*'(OLD) bottom seam length'!AC1467^2/($U$7/2)^2)</f>
        <v>#VALUE!</v>
      </c>
    </row>
    <row r="1468" spans="2:30">
      <c r="B1468" s="136">
        <f t="shared" si="220"/>
        <v>29140</v>
      </c>
      <c r="C1468" t="e">
        <f>SQRT(($C$5/2)^2-($C$5/2)^2*'(OLD) bottom seam length'!B1468^2/($C$6/2)^2)</f>
        <v>#DIV/0!</v>
      </c>
      <c r="E1468" s="136">
        <f t="shared" si="221"/>
        <v>29140</v>
      </c>
      <c r="F1468" t="e">
        <f>SQRT(($C$5/2)^2-($C$5/2)^2*'(OLD) bottom seam length'!E1468^2/($C$6/2)^2)</f>
        <v>#DIV/0!</v>
      </c>
      <c r="H1468" s="136">
        <f t="shared" si="222"/>
        <v>29140</v>
      </c>
      <c r="I1468" t="e">
        <f>SQRT(($C$5/2)^2-($C$5/2)^2*'(OLD) bottom seam length'!H1468^2/($C$6/2)^2)</f>
        <v>#DIV/0!</v>
      </c>
      <c r="K1468" s="136">
        <f t="shared" si="223"/>
        <v>29140</v>
      </c>
      <c r="L1468" t="e">
        <f>SQRT(($C$5/2)^2-($C$5/2)^2*'(OLD) bottom seam length'!K1468^2/($C$6/2)^2)</f>
        <v>#DIV/0!</v>
      </c>
      <c r="O1468" s="136">
        <f t="shared" si="224"/>
        <v>29140</v>
      </c>
      <c r="P1468" t="b">
        <f t="shared" si="225"/>
        <v>0</v>
      </c>
      <c r="T1468" s="136">
        <f t="shared" si="226"/>
        <v>29120</v>
      </c>
      <c r="U1468" t="e">
        <f>SQRT(($U$6/2)^2-($U$6/2)^2*'(OLD) bottom seam length'!T1468^2/($U$7/2)^2)</f>
        <v>#VALUE!</v>
      </c>
      <c r="W1468" s="136">
        <f t="shared" si="227"/>
        <v>29120</v>
      </c>
      <c r="X1468" t="e">
        <f>SQRT(($U$6/2)^2-($U$6/2)^2*'(OLD) bottom seam length'!W1468^2/($U$7/2)^2)</f>
        <v>#VALUE!</v>
      </c>
      <c r="Z1468" s="136">
        <f t="shared" si="228"/>
        <v>29120</v>
      </c>
      <c r="AA1468" t="e">
        <f>SQRT(($U$6/2)^2-($U$6/2)^2*'(OLD) bottom seam length'!Z1468^2/($U$7/2)^2)</f>
        <v>#VALUE!</v>
      </c>
      <c r="AC1468" s="136">
        <f t="shared" si="229"/>
        <v>29120</v>
      </c>
      <c r="AD1468" t="e">
        <f>SQRT(($U$6/2)^2-($U$6/2)^2*'(OLD) bottom seam length'!AC1468^2/($U$7/2)^2)</f>
        <v>#VALUE!</v>
      </c>
    </row>
    <row r="1469" spans="2:30">
      <c r="B1469" s="136">
        <f t="shared" si="220"/>
        <v>29160</v>
      </c>
      <c r="C1469" t="e">
        <f>SQRT(($C$5/2)^2-($C$5/2)^2*'(OLD) bottom seam length'!B1469^2/($C$6/2)^2)</f>
        <v>#DIV/0!</v>
      </c>
      <c r="E1469" s="136">
        <f t="shared" si="221"/>
        <v>29160</v>
      </c>
      <c r="F1469" t="e">
        <f>SQRT(($C$5/2)^2-($C$5/2)^2*'(OLD) bottom seam length'!E1469^2/($C$6/2)^2)</f>
        <v>#DIV/0!</v>
      </c>
      <c r="H1469" s="136">
        <f t="shared" si="222"/>
        <v>29160</v>
      </c>
      <c r="I1469" t="e">
        <f>SQRT(($C$5/2)^2-($C$5/2)^2*'(OLD) bottom seam length'!H1469^2/($C$6/2)^2)</f>
        <v>#DIV/0!</v>
      </c>
      <c r="K1469" s="136">
        <f t="shared" si="223"/>
        <v>29160</v>
      </c>
      <c r="L1469" t="e">
        <f>SQRT(($C$5/2)^2-($C$5/2)^2*'(OLD) bottom seam length'!K1469^2/($C$6/2)^2)</f>
        <v>#DIV/0!</v>
      </c>
      <c r="O1469" s="136">
        <f t="shared" si="224"/>
        <v>29160</v>
      </c>
      <c r="P1469" t="b">
        <f t="shared" si="225"/>
        <v>0</v>
      </c>
      <c r="T1469" s="136">
        <f t="shared" si="226"/>
        <v>29140</v>
      </c>
      <c r="U1469" t="e">
        <f>SQRT(($U$6/2)^2-($U$6/2)^2*'(OLD) bottom seam length'!T1469^2/($U$7/2)^2)</f>
        <v>#VALUE!</v>
      </c>
      <c r="W1469" s="136">
        <f t="shared" si="227"/>
        <v>29140</v>
      </c>
      <c r="X1469" t="e">
        <f>SQRT(($U$6/2)^2-($U$6/2)^2*'(OLD) bottom seam length'!W1469^2/($U$7/2)^2)</f>
        <v>#VALUE!</v>
      </c>
      <c r="Z1469" s="136">
        <f t="shared" si="228"/>
        <v>29140</v>
      </c>
      <c r="AA1469" t="e">
        <f>SQRT(($U$6/2)^2-($U$6/2)^2*'(OLD) bottom seam length'!Z1469^2/($U$7/2)^2)</f>
        <v>#VALUE!</v>
      </c>
      <c r="AC1469" s="136">
        <f t="shared" si="229"/>
        <v>29140</v>
      </c>
      <c r="AD1469" t="e">
        <f>SQRT(($U$6/2)^2-($U$6/2)^2*'(OLD) bottom seam length'!AC1469^2/($U$7/2)^2)</f>
        <v>#VALUE!</v>
      </c>
    </row>
    <row r="1470" spans="2:30">
      <c r="B1470" s="136">
        <f t="shared" si="220"/>
        <v>29180</v>
      </c>
      <c r="C1470" t="e">
        <f>SQRT(($C$5/2)^2-($C$5/2)^2*'(OLD) bottom seam length'!B1470^2/($C$6/2)^2)</f>
        <v>#DIV/0!</v>
      </c>
      <c r="E1470" s="136">
        <f t="shared" si="221"/>
        <v>29180</v>
      </c>
      <c r="F1470" t="e">
        <f>SQRT(($C$5/2)^2-($C$5/2)^2*'(OLD) bottom seam length'!E1470^2/($C$6/2)^2)</f>
        <v>#DIV/0!</v>
      </c>
      <c r="H1470" s="136">
        <f t="shared" si="222"/>
        <v>29180</v>
      </c>
      <c r="I1470" t="e">
        <f>SQRT(($C$5/2)^2-($C$5/2)^2*'(OLD) bottom seam length'!H1470^2/($C$6/2)^2)</f>
        <v>#DIV/0!</v>
      </c>
      <c r="K1470" s="136">
        <f t="shared" si="223"/>
        <v>29180</v>
      </c>
      <c r="L1470" t="e">
        <f>SQRT(($C$5/2)^2-($C$5/2)^2*'(OLD) bottom seam length'!K1470^2/($C$6/2)^2)</f>
        <v>#DIV/0!</v>
      </c>
      <c r="O1470" s="136">
        <f t="shared" si="224"/>
        <v>29180</v>
      </c>
      <c r="P1470" t="b">
        <f t="shared" si="225"/>
        <v>0</v>
      </c>
      <c r="T1470" s="136">
        <f t="shared" si="226"/>
        <v>29160</v>
      </c>
      <c r="U1470" t="e">
        <f>SQRT(($U$6/2)^2-($U$6/2)^2*'(OLD) bottom seam length'!T1470^2/($U$7/2)^2)</f>
        <v>#VALUE!</v>
      </c>
      <c r="W1470" s="136">
        <f t="shared" si="227"/>
        <v>29160</v>
      </c>
      <c r="X1470" t="e">
        <f>SQRT(($U$6/2)^2-($U$6/2)^2*'(OLD) bottom seam length'!W1470^2/($U$7/2)^2)</f>
        <v>#VALUE!</v>
      </c>
      <c r="Z1470" s="136">
        <f t="shared" si="228"/>
        <v>29160</v>
      </c>
      <c r="AA1470" t="e">
        <f>SQRT(($U$6/2)^2-($U$6/2)^2*'(OLD) bottom seam length'!Z1470^2/($U$7/2)^2)</f>
        <v>#VALUE!</v>
      </c>
      <c r="AC1470" s="136">
        <f t="shared" si="229"/>
        <v>29160</v>
      </c>
      <c r="AD1470" t="e">
        <f>SQRT(($U$6/2)^2-($U$6/2)^2*'(OLD) bottom seam length'!AC1470^2/($U$7/2)^2)</f>
        <v>#VALUE!</v>
      </c>
    </row>
    <row r="1471" spans="2:30">
      <c r="B1471" s="136">
        <f t="shared" si="220"/>
        <v>29200</v>
      </c>
      <c r="C1471" t="e">
        <f>SQRT(($C$5/2)^2-($C$5/2)^2*'(OLD) bottom seam length'!B1471^2/($C$6/2)^2)</f>
        <v>#DIV/0!</v>
      </c>
      <c r="E1471" s="136">
        <f t="shared" si="221"/>
        <v>29200</v>
      </c>
      <c r="F1471" t="e">
        <f>SQRT(($C$5/2)^2-($C$5/2)^2*'(OLD) bottom seam length'!E1471^2/($C$6/2)^2)</f>
        <v>#DIV/0!</v>
      </c>
      <c r="H1471" s="136">
        <f t="shared" si="222"/>
        <v>29200</v>
      </c>
      <c r="I1471" t="e">
        <f>SQRT(($C$5/2)^2-($C$5/2)^2*'(OLD) bottom seam length'!H1471^2/($C$6/2)^2)</f>
        <v>#DIV/0!</v>
      </c>
      <c r="K1471" s="136">
        <f t="shared" si="223"/>
        <v>29200</v>
      </c>
      <c r="L1471" t="e">
        <f>SQRT(($C$5/2)^2-($C$5/2)^2*'(OLD) bottom seam length'!K1471^2/($C$6/2)^2)</f>
        <v>#DIV/0!</v>
      </c>
      <c r="O1471" s="136">
        <f t="shared" si="224"/>
        <v>29200</v>
      </c>
      <c r="P1471" t="b">
        <f t="shared" si="225"/>
        <v>0</v>
      </c>
      <c r="T1471" s="136">
        <f t="shared" si="226"/>
        <v>29180</v>
      </c>
      <c r="U1471" t="e">
        <f>SQRT(($U$6/2)^2-($U$6/2)^2*'(OLD) bottom seam length'!T1471^2/($U$7/2)^2)</f>
        <v>#VALUE!</v>
      </c>
      <c r="W1471" s="136">
        <f t="shared" si="227"/>
        <v>29180</v>
      </c>
      <c r="X1471" t="e">
        <f>SQRT(($U$6/2)^2-($U$6/2)^2*'(OLD) bottom seam length'!W1471^2/($U$7/2)^2)</f>
        <v>#VALUE!</v>
      </c>
      <c r="Z1471" s="136">
        <f t="shared" si="228"/>
        <v>29180</v>
      </c>
      <c r="AA1471" t="e">
        <f>SQRT(($U$6/2)^2-($U$6/2)^2*'(OLD) bottom seam length'!Z1471^2/($U$7/2)^2)</f>
        <v>#VALUE!</v>
      </c>
      <c r="AC1471" s="136">
        <f t="shared" si="229"/>
        <v>29180</v>
      </c>
      <c r="AD1471" t="e">
        <f>SQRT(($U$6/2)^2-($U$6/2)^2*'(OLD) bottom seam length'!AC1471^2/($U$7/2)^2)</f>
        <v>#VALUE!</v>
      </c>
    </row>
    <row r="1472" spans="2:30">
      <c r="B1472" s="136">
        <f t="shared" si="220"/>
        <v>29220</v>
      </c>
      <c r="C1472" t="e">
        <f>SQRT(($C$5/2)^2-($C$5/2)^2*'(OLD) bottom seam length'!B1472^2/($C$6/2)^2)</f>
        <v>#DIV/0!</v>
      </c>
      <c r="E1472" s="136">
        <f t="shared" si="221"/>
        <v>29220</v>
      </c>
      <c r="F1472" t="e">
        <f>SQRT(($C$5/2)^2-($C$5/2)^2*'(OLD) bottom seam length'!E1472^2/($C$6/2)^2)</f>
        <v>#DIV/0!</v>
      </c>
      <c r="H1472" s="136">
        <f t="shared" si="222"/>
        <v>29220</v>
      </c>
      <c r="I1472" t="e">
        <f>SQRT(($C$5/2)^2-($C$5/2)^2*'(OLD) bottom seam length'!H1472^2/($C$6/2)^2)</f>
        <v>#DIV/0!</v>
      </c>
      <c r="K1472" s="136">
        <f t="shared" si="223"/>
        <v>29220</v>
      </c>
      <c r="L1472" t="e">
        <f>SQRT(($C$5/2)^2-($C$5/2)^2*'(OLD) bottom seam length'!K1472^2/($C$6/2)^2)</f>
        <v>#DIV/0!</v>
      </c>
      <c r="O1472" s="136">
        <f t="shared" si="224"/>
        <v>29220</v>
      </c>
      <c r="P1472" t="b">
        <f t="shared" si="225"/>
        <v>0</v>
      </c>
      <c r="T1472" s="136">
        <f t="shared" si="226"/>
        <v>29200</v>
      </c>
      <c r="U1472" t="e">
        <f>SQRT(($U$6/2)^2-($U$6/2)^2*'(OLD) bottom seam length'!T1472^2/($U$7/2)^2)</f>
        <v>#VALUE!</v>
      </c>
      <c r="W1472" s="136">
        <f t="shared" si="227"/>
        <v>29200</v>
      </c>
      <c r="X1472" t="e">
        <f>SQRT(($U$6/2)^2-($U$6/2)^2*'(OLD) bottom seam length'!W1472^2/($U$7/2)^2)</f>
        <v>#VALUE!</v>
      </c>
      <c r="Z1472" s="136">
        <f t="shared" si="228"/>
        <v>29200</v>
      </c>
      <c r="AA1472" t="e">
        <f>SQRT(($U$6/2)^2-($U$6/2)^2*'(OLD) bottom seam length'!Z1472^2/($U$7/2)^2)</f>
        <v>#VALUE!</v>
      </c>
      <c r="AC1472" s="136">
        <f t="shared" si="229"/>
        <v>29200</v>
      </c>
      <c r="AD1472" t="e">
        <f>SQRT(($U$6/2)^2-($U$6/2)^2*'(OLD) bottom seam length'!AC1472^2/($U$7/2)^2)</f>
        <v>#VALUE!</v>
      </c>
    </row>
    <row r="1473" spans="2:30">
      <c r="B1473" s="136">
        <f t="shared" si="220"/>
        <v>29240</v>
      </c>
      <c r="C1473" t="e">
        <f>SQRT(($C$5/2)^2-($C$5/2)^2*'(OLD) bottom seam length'!B1473^2/($C$6/2)^2)</f>
        <v>#DIV/0!</v>
      </c>
      <c r="E1473" s="136">
        <f t="shared" si="221"/>
        <v>29240</v>
      </c>
      <c r="F1473" t="e">
        <f>SQRT(($C$5/2)^2-($C$5/2)^2*'(OLD) bottom seam length'!E1473^2/($C$6/2)^2)</f>
        <v>#DIV/0!</v>
      </c>
      <c r="H1473" s="136">
        <f t="shared" si="222"/>
        <v>29240</v>
      </c>
      <c r="I1473" t="e">
        <f>SQRT(($C$5/2)^2-($C$5/2)^2*'(OLD) bottom seam length'!H1473^2/($C$6/2)^2)</f>
        <v>#DIV/0!</v>
      </c>
      <c r="K1473" s="136">
        <f t="shared" si="223"/>
        <v>29240</v>
      </c>
      <c r="L1473" t="e">
        <f>SQRT(($C$5/2)^2-($C$5/2)^2*'(OLD) bottom seam length'!K1473^2/($C$6/2)^2)</f>
        <v>#DIV/0!</v>
      </c>
      <c r="O1473" s="136">
        <f t="shared" si="224"/>
        <v>29240</v>
      </c>
      <c r="P1473" t="b">
        <f t="shared" si="225"/>
        <v>0</v>
      </c>
      <c r="T1473" s="136">
        <f t="shared" si="226"/>
        <v>29220</v>
      </c>
      <c r="U1473" t="e">
        <f>SQRT(($U$6/2)^2-($U$6/2)^2*'(OLD) bottom seam length'!T1473^2/($U$7/2)^2)</f>
        <v>#VALUE!</v>
      </c>
      <c r="W1473" s="136">
        <f t="shared" si="227"/>
        <v>29220</v>
      </c>
      <c r="X1473" t="e">
        <f>SQRT(($U$6/2)^2-($U$6/2)^2*'(OLD) bottom seam length'!W1473^2/($U$7/2)^2)</f>
        <v>#VALUE!</v>
      </c>
      <c r="Z1473" s="136">
        <f t="shared" si="228"/>
        <v>29220</v>
      </c>
      <c r="AA1473" t="e">
        <f>SQRT(($U$6/2)^2-($U$6/2)^2*'(OLD) bottom seam length'!Z1473^2/($U$7/2)^2)</f>
        <v>#VALUE!</v>
      </c>
      <c r="AC1473" s="136">
        <f t="shared" si="229"/>
        <v>29220</v>
      </c>
      <c r="AD1473" t="e">
        <f>SQRT(($U$6/2)^2-($U$6/2)^2*'(OLD) bottom seam length'!AC1473^2/($U$7/2)^2)</f>
        <v>#VALUE!</v>
      </c>
    </row>
    <row r="1474" spans="2:30">
      <c r="B1474" s="136">
        <f t="shared" si="220"/>
        <v>29260</v>
      </c>
      <c r="C1474" t="e">
        <f>SQRT(($C$5/2)^2-($C$5/2)^2*'(OLD) bottom seam length'!B1474^2/($C$6/2)^2)</f>
        <v>#DIV/0!</v>
      </c>
      <c r="E1474" s="136">
        <f t="shared" si="221"/>
        <v>29260</v>
      </c>
      <c r="F1474" t="e">
        <f>SQRT(($C$5/2)^2-($C$5/2)^2*'(OLD) bottom seam length'!E1474^2/($C$6/2)^2)</f>
        <v>#DIV/0!</v>
      </c>
      <c r="H1474" s="136">
        <f t="shared" si="222"/>
        <v>29260</v>
      </c>
      <c r="I1474" t="e">
        <f>SQRT(($C$5/2)^2-($C$5/2)^2*'(OLD) bottom seam length'!H1474^2/($C$6/2)^2)</f>
        <v>#DIV/0!</v>
      </c>
      <c r="K1474" s="136">
        <f t="shared" si="223"/>
        <v>29260</v>
      </c>
      <c r="L1474" t="e">
        <f>SQRT(($C$5/2)^2-($C$5/2)^2*'(OLD) bottom seam length'!K1474^2/($C$6/2)^2)</f>
        <v>#DIV/0!</v>
      </c>
      <c r="O1474" s="136">
        <f t="shared" si="224"/>
        <v>29260</v>
      </c>
      <c r="P1474" t="b">
        <f t="shared" si="225"/>
        <v>0</v>
      </c>
      <c r="T1474" s="136">
        <f t="shared" si="226"/>
        <v>29240</v>
      </c>
      <c r="U1474" t="e">
        <f>SQRT(($U$6/2)^2-($U$6/2)^2*'(OLD) bottom seam length'!T1474^2/($U$7/2)^2)</f>
        <v>#VALUE!</v>
      </c>
      <c r="W1474" s="136">
        <f t="shared" si="227"/>
        <v>29240</v>
      </c>
      <c r="X1474" t="e">
        <f>SQRT(($U$6/2)^2-($U$6/2)^2*'(OLD) bottom seam length'!W1474^2/($U$7/2)^2)</f>
        <v>#VALUE!</v>
      </c>
      <c r="Z1474" s="136">
        <f t="shared" si="228"/>
        <v>29240</v>
      </c>
      <c r="AA1474" t="e">
        <f>SQRT(($U$6/2)^2-($U$6/2)^2*'(OLD) bottom seam length'!Z1474^2/($U$7/2)^2)</f>
        <v>#VALUE!</v>
      </c>
      <c r="AC1474" s="136">
        <f t="shared" si="229"/>
        <v>29240</v>
      </c>
      <c r="AD1474" t="e">
        <f>SQRT(($U$6/2)^2-($U$6/2)^2*'(OLD) bottom seam length'!AC1474^2/($U$7/2)^2)</f>
        <v>#VALUE!</v>
      </c>
    </row>
    <row r="1475" spans="2:30">
      <c r="B1475" s="136">
        <f t="shared" si="220"/>
        <v>29280</v>
      </c>
      <c r="C1475" t="e">
        <f>SQRT(($C$5/2)^2-($C$5/2)^2*'(OLD) bottom seam length'!B1475^2/($C$6/2)^2)</f>
        <v>#DIV/0!</v>
      </c>
      <c r="E1475" s="136">
        <f t="shared" si="221"/>
        <v>29280</v>
      </c>
      <c r="F1475" t="e">
        <f>SQRT(($C$5/2)^2-($C$5/2)^2*'(OLD) bottom seam length'!E1475^2/($C$6/2)^2)</f>
        <v>#DIV/0!</v>
      </c>
      <c r="H1475" s="136">
        <f t="shared" si="222"/>
        <v>29280</v>
      </c>
      <c r="I1475" t="e">
        <f>SQRT(($C$5/2)^2-($C$5/2)^2*'(OLD) bottom seam length'!H1475^2/($C$6/2)^2)</f>
        <v>#DIV/0!</v>
      </c>
      <c r="K1475" s="136">
        <f t="shared" si="223"/>
        <v>29280</v>
      </c>
      <c r="L1475" t="e">
        <f>SQRT(($C$5/2)^2-($C$5/2)^2*'(OLD) bottom seam length'!K1475^2/($C$6/2)^2)</f>
        <v>#DIV/0!</v>
      </c>
      <c r="O1475" s="136">
        <f t="shared" si="224"/>
        <v>29280</v>
      </c>
      <c r="P1475" t="b">
        <f t="shared" si="225"/>
        <v>0</v>
      </c>
      <c r="T1475" s="136">
        <f t="shared" si="226"/>
        <v>29260</v>
      </c>
      <c r="U1475" t="e">
        <f>SQRT(($U$6/2)^2-($U$6/2)^2*'(OLD) bottom seam length'!T1475^2/($U$7/2)^2)</f>
        <v>#VALUE!</v>
      </c>
      <c r="W1475" s="136">
        <f t="shared" si="227"/>
        <v>29260</v>
      </c>
      <c r="X1475" t="e">
        <f>SQRT(($U$6/2)^2-($U$6/2)^2*'(OLD) bottom seam length'!W1475^2/($U$7/2)^2)</f>
        <v>#VALUE!</v>
      </c>
      <c r="Z1475" s="136">
        <f t="shared" si="228"/>
        <v>29260</v>
      </c>
      <c r="AA1475" t="e">
        <f>SQRT(($U$6/2)^2-($U$6/2)^2*'(OLD) bottom seam length'!Z1475^2/($U$7/2)^2)</f>
        <v>#VALUE!</v>
      </c>
      <c r="AC1475" s="136">
        <f t="shared" si="229"/>
        <v>29260</v>
      </c>
      <c r="AD1475" t="e">
        <f>SQRT(($U$6/2)^2-($U$6/2)^2*'(OLD) bottom seam length'!AC1475^2/($U$7/2)^2)</f>
        <v>#VALUE!</v>
      </c>
    </row>
    <row r="1476" spans="2:30">
      <c r="B1476" s="136">
        <f t="shared" si="220"/>
        <v>29300</v>
      </c>
      <c r="C1476" t="e">
        <f>SQRT(($C$5/2)^2-($C$5/2)^2*'(OLD) bottom seam length'!B1476^2/($C$6/2)^2)</f>
        <v>#DIV/0!</v>
      </c>
      <c r="E1476" s="136">
        <f t="shared" si="221"/>
        <v>29300</v>
      </c>
      <c r="F1476" t="e">
        <f>SQRT(($C$5/2)^2-($C$5/2)^2*'(OLD) bottom seam length'!E1476^2/($C$6/2)^2)</f>
        <v>#DIV/0!</v>
      </c>
      <c r="H1476" s="136">
        <f t="shared" si="222"/>
        <v>29300</v>
      </c>
      <c r="I1476" t="e">
        <f>SQRT(($C$5/2)^2-($C$5/2)^2*'(OLD) bottom seam length'!H1476^2/($C$6/2)^2)</f>
        <v>#DIV/0!</v>
      </c>
      <c r="K1476" s="136">
        <f t="shared" si="223"/>
        <v>29300</v>
      </c>
      <c r="L1476" t="e">
        <f>SQRT(($C$5/2)^2-($C$5/2)^2*'(OLD) bottom seam length'!K1476^2/($C$6/2)^2)</f>
        <v>#DIV/0!</v>
      </c>
      <c r="O1476" s="136">
        <f t="shared" si="224"/>
        <v>29300</v>
      </c>
      <c r="P1476" t="b">
        <f t="shared" si="225"/>
        <v>0</v>
      </c>
      <c r="T1476" s="136">
        <f t="shared" si="226"/>
        <v>29280</v>
      </c>
      <c r="U1476" t="e">
        <f>SQRT(($U$6/2)^2-($U$6/2)^2*'(OLD) bottom seam length'!T1476^2/($U$7/2)^2)</f>
        <v>#VALUE!</v>
      </c>
      <c r="W1476" s="136">
        <f t="shared" si="227"/>
        <v>29280</v>
      </c>
      <c r="X1476" t="e">
        <f>SQRT(($U$6/2)^2-($U$6/2)^2*'(OLD) bottom seam length'!W1476^2/($U$7/2)^2)</f>
        <v>#VALUE!</v>
      </c>
      <c r="Z1476" s="136">
        <f t="shared" si="228"/>
        <v>29280</v>
      </c>
      <c r="AA1476" t="e">
        <f>SQRT(($U$6/2)^2-($U$6/2)^2*'(OLD) bottom seam length'!Z1476^2/($U$7/2)^2)</f>
        <v>#VALUE!</v>
      </c>
      <c r="AC1476" s="136">
        <f t="shared" si="229"/>
        <v>29280</v>
      </c>
      <c r="AD1476" t="e">
        <f>SQRT(($U$6/2)^2-($U$6/2)^2*'(OLD) bottom seam length'!AC1476^2/($U$7/2)^2)</f>
        <v>#VALUE!</v>
      </c>
    </row>
    <row r="1477" spans="2:30">
      <c r="B1477" s="136">
        <f t="shared" si="220"/>
        <v>29320</v>
      </c>
      <c r="C1477" t="e">
        <f>SQRT(($C$5/2)^2-($C$5/2)^2*'(OLD) bottom seam length'!B1477^2/($C$6/2)^2)</f>
        <v>#DIV/0!</v>
      </c>
      <c r="E1477" s="136">
        <f t="shared" si="221"/>
        <v>29320</v>
      </c>
      <c r="F1477" t="e">
        <f>SQRT(($C$5/2)^2-($C$5/2)^2*'(OLD) bottom seam length'!E1477^2/($C$6/2)^2)</f>
        <v>#DIV/0!</v>
      </c>
      <c r="H1477" s="136">
        <f t="shared" si="222"/>
        <v>29320</v>
      </c>
      <c r="I1477" t="e">
        <f>SQRT(($C$5/2)^2-($C$5/2)^2*'(OLD) bottom seam length'!H1477^2/($C$6/2)^2)</f>
        <v>#DIV/0!</v>
      </c>
      <c r="K1477" s="136">
        <f t="shared" si="223"/>
        <v>29320</v>
      </c>
      <c r="L1477" t="e">
        <f>SQRT(($C$5/2)^2-($C$5/2)^2*'(OLD) bottom seam length'!K1477^2/($C$6/2)^2)</f>
        <v>#DIV/0!</v>
      </c>
      <c r="O1477" s="136">
        <f t="shared" si="224"/>
        <v>29320</v>
      </c>
      <c r="P1477" t="b">
        <f t="shared" si="225"/>
        <v>0</v>
      </c>
      <c r="T1477" s="136">
        <f t="shared" si="226"/>
        <v>29300</v>
      </c>
      <c r="U1477" t="e">
        <f>SQRT(($U$6/2)^2-($U$6/2)^2*'(OLD) bottom seam length'!T1477^2/($U$7/2)^2)</f>
        <v>#VALUE!</v>
      </c>
      <c r="W1477" s="136">
        <f t="shared" si="227"/>
        <v>29300</v>
      </c>
      <c r="X1477" t="e">
        <f>SQRT(($U$6/2)^2-($U$6/2)^2*'(OLD) bottom seam length'!W1477^2/($U$7/2)^2)</f>
        <v>#VALUE!</v>
      </c>
      <c r="Z1477" s="136">
        <f t="shared" si="228"/>
        <v>29300</v>
      </c>
      <c r="AA1477" t="e">
        <f>SQRT(($U$6/2)^2-($U$6/2)^2*'(OLD) bottom seam length'!Z1477^2/($U$7/2)^2)</f>
        <v>#VALUE!</v>
      </c>
      <c r="AC1477" s="136">
        <f t="shared" si="229"/>
        <v>29300</v>
      </c>
      <c r="AD1477" t="e">
        <f>SQRT(($U$6/2)^2-($U$6/2)^2*'(OLD) bottom seam length'!AC1477^2/($U$7/2)^2)</f>
        <v>#VALUE!</v>
      </c>
    </row>
    <row r="1478" spans="2:30">
      <c r="B1478" s="136">
        <f t="shared" si="220"/>
        <v>29340</v>
      </c>
      <c r="C1478" t="e">
        <f>SQRT(($C$5/2)^2-($C$5/2)^2*'(OLD) bottom seam length'!B1478^2/($C$6/2)^2)</f>
        <v>#DIV/0!</v>
      </c>
      <c r="E1478" s="136">
        <f t="shared" si="221"/>
        <v>29340</v>
      </c>
      <c r="F1478" t="e">
        <f>SQRT(($C$5/2)^2-($C$5/2)^2*'(OLD) bottom seam length'!E1478^2/($C$6/2)^2)</f>
        <v>#DIV/0!</v>
      </c>
      <c r="H1478" s="136">
        <f t="shared" si="222"/>
        <v>29340</v>
      </c>
      <c r="I1478" t="e">
        <f>SQRT(($C$5/2)^2-($C$5/2)^2*'(OLD) bottom seam length'!H1478^2/($C$6/2)^2)</f>
        <v>#DIV/0!</v>
      </c>
      <c r="K1478" s="136">
        <f t="shared" si="223"/>
        <v>29340</v>
      </c>
      <c r="L1478" t="e">
        <f>SQRT(($C$5/2)^2-($C$5/2)^2*'(OLD) bottom seam length'!K1478^2/($C$6/2)^2)</f>
        <v>#DIV/0!</v>
      </c>
      <c r="O1478" s="136">
        <f t="shared" si="224"/>
        <v>29340</v>
      </c>
      <c r="P1478" t="b">
        <f t="shared" si="225"/>
        <v>0</v>
      </c>
      <c r="T1478" s="136">
        <f t="shared" si="226"/>
        <v>29320</v>
      </c>
      <c r="U1478" t="e">
        <f>SQRT(($U$6/2)^2-($U$6/2)^2*'(OLD) bottom seam length'!T1478^2/($U$7/2)^2)</f>
        <v>#VALUE!</v>
      </c>
      <c r="W1478" s="136">
        <f t="shared" si="227"/>
        <v>29320</v>
      </c>
      <c r="X1478" t="e">
        <f>SQRT(($U$6/2)^2-($U$6/2)^2*'(OLD) bottom seam length'!W1478^2/($U$7/2)^2)</f>
        <v>#VALUE!</v>
      </c>
      <c r="Z1478" s="136">
        <f t="shared" si="228"/>
        <v>29320</v>
      </c>
      <c r="AA1478" t="e">
        <f>SQRT(($U$6/2)^2-($U$6/2)^2*'(OLD) bottom seam length'!Z1478^2/($U$7/2)^2)</f>
        <v>#VALUE!</v>
      </c>
      <c r="AC1478" s="136">
        <f t="shared" si="229"/>
        <v>29320</v>
      </c>
      <c r="AD1478" t="e">
        <f>SQRT(($U$6/2)^2-($U$6/2)^2*'(OLD) bottom seam length'!AC1478^2/($U$7/2)^2)</f>
        <v>#VALUE!</v>
      </c>
    </row>
    <row r="1479" spans="2:30">
      <c r="B1479" s="136">
        <f t="shared" si="220"/>
        <v>29360</v>
      </c>
      <c r="C1479" t="e">
        <f>SQRT(($C$5/2)^2-($C$5/2)^2*'(OLD) bottom seam length'!B1479^2/($C$6/2)^2)</f>
        <v>#DIV/0!</v>
      </c>
      <c r="E1479" s="136">
        <f t="shared" si="221"/>
        <v>29360</v>
      </c>
      <c r="F1479" t="e">
        <f>SQRT(($C$5/2)^2-($C$5/2)^2*'(OLD) bottom seam length'!E1479^2/($C$6/2)^2)</f>
        <v>#DIV/0!</v>
      </c>
      <c r="H1479" s="136">
        <f t="shared" si="222"/>
        <v>29360</v>
      </c>
      <c r="I1479" t="e">
        <f>SQRT(($C$5/2)^2-($C$5/2)^2*'(OLD) bottom seam length'!H1479^2/($C$6/2)^2)</f>
        <v>#DIV/0!</v>
      </c>
      <c r="K1479" s="136">
        <f t="shared" si="223"/>
        <v>29360</v>
      </c>
      <c r="L1479" t="e">
        <f>SQRT(($C$5/2)^2-($C$5/2)^2*'(OLD) bottom seam length'!K1479^2/($C$6/2)^2)</f>
        <v>#DIV/0!</v>
      </c>
      <c r="O1479" s="136">
        <f t="shared" si="224"/>
        <v>29360</v>
      </c>
      <c r="P1479" t="b">
        <f t="shared" si="225"/>
        <v>0</v>
      </c>
      <c r="T1479" s="136">
        <f t="shared" si="226"/>
        <v>29340</v>
      </c>
      <c r="U1479" t="e">
        <f>SQRT(($U$6/2)^2-($U$6/2)^2*'(OLD) bottom seam length'!T1479^2/($U$7/2)^2)</f>
        <v>#VALUE!</v>
      </c>
      <c r="W1479" s="136">
        <f t="shared" si="227"/>
        <v>29340</v>
      </c>
      <c r="X1479" t="e">
        <f>SQRT(($U$6/2)^2-($U$6/2)^2*'(OLD) bottom seam length'!W1479^2/($U$7/2)^2)</f>
        <v>#VALUE!</v>
      </c>
      <c r="Z1479" s="136">
        <f t="shared" si="228"/>
        <v>29340</v>
      </c>
      <c r="AA1479" t="e">
        <f>SQRT(($U$6/2)^2-($U$6/2)^2*'(OLD) bottom seam length'!Z1479^2/($U$7/2)^2)</f>
        <v>#VALUE!</v>
      </c>
      <c r="AC1479" s="136">
        <f t="shared" si="229"/>
        <v>29340</v>
      </c>
      <c r="AD1479" t="e">
        <f>SQRT(($U$6/2)^2-($U$6/2)^2*'(OLD) bottom seam length'!AC1479^2/($U$7/2)^2)</f>
        <v>#VALUE!</v>
      </c>
    </row>
    <row r="1480" spans="2:30">
      <c r="B1480" s="136">
        <f t="shared" si="220"/>
        <v>29380</v>
      </c>
      <c r="C1480" t="e">
        <f>SQRT(($C$5/2)^2-($C$5/2)^2*'(OLD) bottom seam length'!B1480^2/($C$6/2)^2)</f>
        <v>#DIV/0!</v>
      </c>
      <c r="E1480" s="136">
        <f t="shared" si="221"/>
        <v>29380</v>
      </c>
      <c r="F1480" t="e">
        <f>SQRT(($C$5/2)^2-($C$5/2)^2*'(OLD) bottom seam length'!E1480^2/($C$6/2)^2)</f>
        <v>#DIV/0!</v>
      </c>
      <c r="H1480" s="136">
        <f t="shared" si="222"/>
        <v>29380</v>
      </c>
      <c r="I1480" t="e">
        <f>SQRT(($C$5/2)^2-($C$5/2)^2*'(OLD) bottom seam length'!H1480^2/($C$6/2)^2)</f>
        <v>#DIV/0!</v>
      </c>
      <c r="K1480" s="136">
        <f t="shared" si="223"/>
        <v>29380</v>
      </c>
      <c r="L1480" t="e">
        <f>SQRT(($C$5/2)^2-($C$5/2)^2*'(OLD) bottom seam length'!K1480^2/($C$6/2)^2)</f>
        <v>#DIV/0!</v>
      </c>
      <c r="O1480" s="136">
        <f t="shared" si="224"/>
        <v>29380</v>
      </c>
      <c r="P1480" t="b">
        <f t="shared" si="225"/>
        <v>0</v>
      </c>
      <c r="T1480" s="136">
        <f t="shared" si="226"/>
        <v>29360</v>
      </c>
      <c r="U1480" t="e">
        <f>SQRT(($U$6/2)^2-($U$6/2)^2*'(OLD) bottom seam length'!T1480^2/($U$7/2)^2)</f>
        <v>#VALUE!</v>
      </c>
      <c r="W1480" s="136">
        <f t="shared" si="227"/>
        <v>29360</v>
      </c>
      <c r="X1480" t="e">
        <f>SQRT(($U$6/2)^2-($U$6/2)^2*'(OLD) bottom seam length'!W1480^2/($U$7/2)^2)</f>
        <v>#VALUE!</v>
      </c>
      <c r="Z1480" s="136">
        <f t="shared" si="228"/>
        <v>29360</v>
      </c>
      <c r="AA1480" t="e">
        <f>SQRT(($U$6/2)^2-($U$6/2)^2*'(OLD) bottom seam length'!Z1480^2/($U$7/2)^2)</f>
        <v>#VALUE!</v>
      </c>
      <c r="AC1480" s="136">
        <f t="shared" si="229"/>
        <v>29360</v>
      </c>
      <c r="AD1480" t="e">
        <f>SQRT(($U$6/2)^2-($U$6/2)^2*'(OLD) bottom seam length'!AC1480^2/($U$7/2)^2)</f>
        <v>#VALUE!</v>
      </c>
    </row>
    <row r="1481" spans="2:30">
      <c r="B1481" s="136">
        <f t="shared" si="220"/>
        <v>29400</v>
      </c>
      <c r="C1481" t="e">
        <f>SQRT(($C$5/2)^2-($C$5/2)^2*'(OLD) bottom seam length'!B1481^2/($C$6/2)^2)</f>
        <v>#DIV/0!</v>
      </c>
      <c r="E1481" s="136">
        <f t="shared" si="221"/>
        <v>29400</v>
      </c>
      <c r="F1481" t="e">
        <f>SQRT(($C$5/2)^2-($C$5/2)^2*'(OLD) bottom seam length'!E1481^2/($C$6/2)^2)</f>
        <v>#DIV/0!</v>
      </c>
      <c r="H1481" s="136">
        <f t="shared" si="222"/>
        <v>29400</v>
      </c>
      <c r="I1481" t="e">
        <f>SQRT(($C$5/2)^2-($C$5/2)^2*'(OLD) bottom seam length'!H1481^2/($C$6/2)^2)</f>
        <v>#DIV/0!</v>
      </c>
      <c r="K1481" s="136">
        <f t="shared" si="223"/>
        <v>29400</v>
      </c>
      <c r="L1481" t="e">
        <f>SQRT(($C$5/2)^2-($C$5/2)^2*'(OLD) bottom seam length'!K1481^2/($C$6/2)^2)</f>
        <v>#DIV/0!</v>
      </c>
      <c r="O1481" s="136">
        <f t="shared" si="224"/>
        <v>29400</v>
      </c>
      <c r="P1481" t="b">
        <f t="shared" si="225"/>
        <v>0</v>
      </c>
      <c r="T1481" s="136">
        <f t="shared" si="226"/>
        <v>29380</v>
      </c>
      <c r="U1481" t="e">
        <f>SQRT(($U$6/2)^2-($U$6/2)^2*'(OLD) bottom seam length'!T1481^2/($U$7/2)^2)</f>
        <v>#VALUE!</v>
      </c>
      <c r="W1481" s="136">
        <f t="shared" si="227"/>
        <v>29380</v>
      </c>
      <c r="X1481" t="e">
        <f>SQRT(($U$6/2)^2-($U$6/2)^2*'(OLD) bottom seam length'!W1481^2/($U$7/2)^2)</f>
        <v>#VALUE!</v>
      </c>
      <c r="Z1481" s="136">
        <f t="shared" si="228"/>
        <v>29380</v>
      </c>
      <c r="AA1481" t="e">
        <f>SQRT(($U$6/2)^2-($U$6/2)^2*'(OLD) bottom seam length'!Z1481^2/($U$7/2)^2)</f>
        <v>#VALUE!</v>
      </c>
      <c r="AC1481" s="136">
        <f t="shared" si="229"/>
        <v>29380</v>
      </c>
      <c r="AD1481" t="e">
        <f>SQRT(($U$6/2)^2-($U$6/2)^2*'(OLD) bottom seam length'!AC1481^2/($U$7/2)^2)</f>
        <v>#VALUE!</v>
      </c>
    </row>
    <row r="1482" spans="2:30">
      <c r="B1482" s="136">
        <f t="shared" si="220"/>
        <v>29420</v>
      </c>
      <c r="C1482" t="e">
        <f>SQRT(($C$5/2)^2-($C$5/2)^2*'(OLD) bottom seam length'!B1482^2/($C$6/2)^2)</f>
        <v>#DIV/0!</v>
      </c>
      <c r="E1482" s="136">
        <f t="shared" si="221"/>
        <v>29420</v>
      </c>
      <c r="F1482" t="e">
        <f>SQRT(($C$5/2)^2-($C$5/2)^2*'(OLD) bottom seam length'!E1482^2/($C$6/2)^2)</f>
        <v>#DIV/0!</v>
      </c>
      <c r="H1482" s="136">
        <f t="shared" si="222"/>
        <v>29420</v>
      </c>
      <c r="I1482" t="e">
        <f>SQRT(($C$5/2)^2-($C$5/2)^2*'(OLD) bottom seam length'!H1482^2/($C$6/2)^2)</f>
        <v>#DIV/0!</v>
      </c>
      <c r="K1482" s="136">
        <f t="shared" si="223"/>
        <v>29420</v>
      </c>
      <c r="L1482" t="e">
        <f>SQRT(($C$5/2)^2-($C$5/2)^2*'(OLD) bottom seam length'!K1482^2/($C$6/2)^2)</f>
        <v>#DIV/0!</v>
      </c>
      <c r="O1482" s="136">
        <f t="shared" si="224"/>
        <v>29420</v>
      </c>
      <c r="P1482" t="b">
        <f t="shared" si="225"/>
        <v>0</v>
      </c>
      <c r="T1482" s="136">
        <f t="shared" si="226"/>
        <v>29400</v>
      </c>
      <c r="U1482" t="e">
        <f>SQRT(($U$6/2)^2-($U$6/2)^2*'(OLD) bottom seam length'!T1482^2/($U$7/2)^2)</f>
        <v>#VALUE!</v>
      </c>
      <c r="W1482" s="136">
        <f t="shared" si="227"/>
        <v>29400</v>
      </c>
      <c r="X1482" t="e">
        <f>SQRT(($U$6/2)^2-($U$6/2)^2*'(OLD) bottom seam length'!W1482^2/($U$7/2)^2)</f>
        <v>#VALUE!</v>
      </c>
      <c r="Z1482" s="136">
        <f t="shared" si="228"/>
        <v>29400</v>
      </c>
      <c r="AA1482" t="e">
        <f>SQRT(($U$6/2)^2-($U$6/2)^2*'(OLD) bottom seam length'!Z1482^2/($U$7/2)^2)</f>
        <v>#VALUE!</v>
      </c>
      <c r="AC1482" s="136">
        <f t="shared" si="229"/>
        <v>29400</v>
      </c>
      <c r="AD1482" t="e">
        <f>SQRT(($U$6/2)^2-($U$6/2)^2*'(OLD) bottom seam length'!AC1482^2/($U$7/2)^2)</f>
        <v>#VALUE!</v>
      </c>
    </row>
    <row r="1483" spans="2:30">
      <c r="B1483" s="136">
        <f t="shared" si="220"/>
        <v>29440</v>
      </c>
      <c r="C1483" t="e">
        <f>SQRT(($C$5/2)^2-($C$5/2)^2*'(OLD) bottom seam length'!B1483^2/($C$6/2)^2)</f>
        <v>#DIV/0!</v>
      </c>
      <c r="E1483" s="136">
        <f t="shared" si="221"/>
        <v>29440</v>
      </c>
      <c r="F1483" t="e">
        <f>SQRT(($C$5/2)^2-($C$5/2)^2*'(OLD) bottom seam length'!E1483^2/($C$6/2)^2)</f>
        <v>#DIV/0!</v>
      </c>
      <c r="H1483" s="136">
        <f t="shared" si="222"/>
        <v>29440</v>
      </c>
      <c r="I1483" t="e">
        <f>SQRT(($C$5/2)^2-($C$5/2)^2*'(OLD) bottom seam length'!H1483^2/($C$6/2)^2)</f>
        <v>#DIV/0!</v>
      </c>
      <c r="K1483" s="136">
        <f t="shared" si="223"/>
        <v>29440</v>
      </c>
      <c r="L1483" t="e">
        <f>SQRT(($C$5/2)^2-($C$5/2)^2*'(OLD) bottom seam length'!K1483^2/($C$6/2)^2)</f>
        <v>#DIV/0!</v>
      </c>
      <c r="O1483" s="136">
        <f t="shared" si="224"/>
        <v>29440</v>
      </c>
      <c r="P1483" t="b">
        <f t="shared" si="225"/>
        <v>0</v>
      </c>
      <c r="T1483" s="136">
        <f t="shared" si="226"/>
        <v>29420</v>
      </c>
      <c r="U1483" t="e">
        <f>SQRT(($U$6/2)^2-($U$6/2)^2*'(OLD) bottom seam length'!T1483^2/($U$7/2)^2)</f>
        <v>#VALUE!</v>
      </c>
      <c r="W1483" s="136">
        <f t="shared" si="227"/>
        <v>29420</v>
      </c>
      <c r="X1483" t="e">
        <f>SQRT(($U$6/2)^2-($U$6/2)^2*'(OLD) bottom seam length'!W1483^2/($U$7/2)^2)</f>
        <v>#VALUE!</v>
      </c>
      <c r="Z1483" s="136">
        <f t="shared" si="228"/>
        <v>29420</v>
      </c>
      <c r="AA1483" t="e">
        <f>SQRT(($U$6/2)^2-($U$6/2)^2*'(OLD) bottom seam length'!Z1483^2/($U$7/2)^2)</f>
        <v>#VALUE!</v>
      </c>
      <c r="AC1483" s="136">
        <f t="shared" si="229"/>
        <v>29420</v>
      </c>
      <c r="AD1483" t="e">
        <f>SQRT(($U$6/2)^2-($U$6/2)^2*'(OLD) bottom seam length'!AC1483^2/($U$7/2)^2)</f>
        <v>#VALUE!</v>
      </c>
    </row>
    <row r="1484" spans="2:30">
      <c r="B1484" s="136">
        <f t="shared" ref="B1484:B1547" si="230">B1483+$C$7</f>
        <v>29460</v>
      </c>
      <c r="C1484" t="e">
        <f>SQRT(($C$5/2)^2-($C$5/2)^2*'(OLD) bottom seam length'!B1484^2/($C$6/2)^2)</f>
        <v>#DIV/0!</v>
      </c>
      <c r="E1484" s="136">
        <f t="shared" ref="E1484:E1547" si="231">E1483+$C$7</f>
        <v>29460</v>
      </c>
      <c r="F1484" t="e">
        <f>SQRT(($C$5/2)^2-($C$5/2)^2*'(OLD) bottom seam length'!E1484^2/($C$6/2)^2)</f>
        <v>#DIV/0!</v>
      </c>
      <c r="H1484" s="136">
        <f t="shared" ref="H1484:H1547" si="232">H1483+$C$7</f>
        <v>29460</v>
      </c>
      <c r="I1484" t="e">
        <f>SQRT(($C$5/2)^2-($C$5/2)^2*'(OLD) bottom seam length'!H1484^2/($C$6/2)^2)</f>
        <v>#DIV/0!</v>
      </c>
      <c r="K1484" s="136">
        <f t="shared" ref="K1484:K1547" si="233">K1483+$C$7</f>
        <v>29460</v>
      </c>
      <c r="L1484" t="e">
        <f>SQRT(($C$5/2)^2-($C$5/2)^2*'(OLD) bottom seam length'!K1484^2/($C$6/2)^2)</f>
        <v>#DIV/0!</v>
      </c>
      <c r="O1484" s="136">
        <f t="shared" ref="O1484:O1547" si="234">O1483+$C$7</f>
        <v>29460</v>
      </c>
      <c r="P1484" t="b">
        <f t="shared" ref="P1484:P1547" si="235">IF(O1484&lt;=$P$6,$P$5)</f>
        <v>0</v>
      </c>
      <c r="T1484" s="136">
        <f t="shared" si="226"/>
        <v>29440</v>
      </c>
      <c r="U1484" t="e">
        <f>SQRT(($U$6/2)^2-($U$6/2)^2*'(OLD) bottom seam length'!T1484^2/($U$7/2)^2)</f>
        <v>#VALUE!</v>
      </c>
      <c r="W1484" s="136">
        <f t="shared" si="227"/>
        <v>29440</v>
      </c>
      <c r="X1484" t="e">
        <f>SQRT(($U$6/2)^2-($U$6/2)^2*'(OLD) bottom seam length'!W1484^2/($U$7/2)^2)</f>
        <v>#VALUE!</v>
      </c>
      <c r="Z1484" s="136">
        <f t="shared" si="228"/>
        <v>29440</v>
      </c>
      <c r="AA1484" t="e">
        <f>SQRT(($U$6/2)^2-($U$6/2)^2*'(OLD) bottom seam length'!Z1484^2/($U$7/2)^2)</f>
        <v>#VALUE!</v>
      </c>
      <c r="AC1484" s="136">
        <f t="shared" si="229"/>
        <v>29440</v>
      </c>
      <c r="AD1484" t="e">
        <f>SQRT(($U$6/2)^2-($U$6/2)^2*'(OLD) bottom seam length'!AC1484^2/($U$7/2)^2)</f>
        <v>#VALUE!</v>
      </c>
    </row>
    <row r="1485" spans="2:30">
      <c r="B1485" s="136">
        <f t="shared" si="230"/>
        <v>29480</v>
      </c>
      <c r="C1485" t="e">
        <f>SQRT(($C$5/2)^2-($C$5/2)^2*'(OLD) bottom seam length'!B1485^2/($C$6/2)^2)</f>
        <v>#DIV/0!</v>
      </c>
      <c r="E1485" s="136">
        <f t="shared" si="231"/>
        <v>29480</v>
      </c>
      <c r="F1485" t="e">
        <f>SQRT(($C$5/2)^2-($C$5/2)^2*'(OLD) bottom seam length'!E1485^2/($C$6/2)^2)</f>
        <v>#DIV/0!</v>
      </c>
      <c r="H1485" s="136">
        <f t="shared" si="232"/>
        <v>29480</v>
      </c>
      <c r="I1485" t="e">
        <f>SQRT(($C$5/2)^2-($C$5/2)^2*'(OLD) bottom seam length'!H1485^2/($C$6/2)^2)</f>
        <v>#DIV/0!</v>
      </c>
      <c r="K1485" s="136">
        <f t="shared" si="233"/>
        <v>29480</v>
      </c>
      <c r="L1485" t="e">
        <f>SQRT(($C$5/2)^2-($C$5/2)^2*'(OLD) bottom seam length'!K1485^2/($C$6/2)^2)</f>
        <v>#DIV/0!</v>
      </c>
      <c r="O1485" s="136">
        <f t="shared" si="234"/>
        <v>29480</v>
      </c>
      <c r="P1485" t="b">
        <f t="shared" si="235"/>
        <v>0</v>
      </c>
      <c r="T1485" s="136">
        <f t="shared" ref="T1485:T1548" si="236">T1484+$C$7</f>
        <v>29460</v>
      </c>
      <c r="U1485" t="e">
        <f>SQRT(($U$6/2)^2-($U$6/2)^2*'(OLD) bottom seam length'!T1485^2/($U$7/2)^2)</f>
        <v>#VALUE!</v>
      </c>
      <c r="W1485" s="136">
        <f t="shared" ref="W1485:W1548" si="237">W1484+$C$7</f>
        <v>29460</v>
      </c>
      <c r="X1485" t="e">
        <f>SQRT(($U$6/2)^2-($U$6/2)^2*'(OLD) bottom seam length'!W1485^2/($U$7/2)^2)</f>
        <v>#VALUE!</v>
      </c>
      <c r="Z1485" s="136">
        <f t="shared" ref="Z1485:Z1548" si="238">Z1484+$C$7</f>
        <v>29460</v>
      </c>
      <c r="AA1485" t="e">
        <f>SQRT(($U$6/2)^2-($U$6/2)^2*'(OLD) bottom seam length'!Z1485^2/($U$7/2)^2)</f>
        <v>#VALUE!</v>
      </c>
      <c r="AC1485" s="136">
        <f t="shared" ref="AC1485:AC1548" si="239">AC1484+$C$7</f>
        <v>29460</v>
      </c>
      <c r="AD1485" t="e">
        <f>SQRT(($U$6/2)^2-($U$6/2)^2*'(OLD) bottom seam length'!AC1485^2/($U$7/2)^2)</f>
        <v>#VALUE!</v>
      </c>
    </row>
    <row r="1486" spans="2:30">
      <c r="B1486" s="136">
        <f t="shared" si="230"/>
        <v>29500</v>
      </c>
      <c r="C1486" t="e">
        <f>SQRT(($C$5/2)^2-($C$5/2)^2*'(OLD) bottom seam length'!B1486^2/($C$6/2)^2)</f>
        <v>#DIV/0!</v>
      </c>
      <c r="E1486" s="136">
        <f t="shared" si="231"/>
        <v>29500</v>
      </c>
      <c r="F1486" t="e">
        <f>SQRT(($C$5/2)^2-($C$5/2)^2*'(OLD) bottom seam length'!E1486^2/($C$6/2)^2)</f>
        <v>#DIV/0!</v>
      </c>
      <c r="H1486" s="136">
        <f t="shared" si="232"/>
        <v>29500</v>
      </c>
      <c r="I1486" t="e">
        <f>SQRT(($C$5/2)^2-($C$5/2)^2*'(OLD) bottom seam length'!H1486^2/($C$6/2)^2)</f>
        <v>#DIV/0!</v>
      </c>
      <c r="K1486" s="136">
        <f t="shared" si="233"/>
        <v>29500</v>
      </c>
      <c r="L1486" t="e">
        <f>SQRT(($C$5/2)^2-($C$5/2)^2*'(OLD) bottom seam length'!K1486^2/($C$6/2)^2)</f>
        <v>#DIV/0!</v>
      </c>
      <c r="O1486" s="136">
        <f t="shared" si="234"/>
        <v>29500</v>
      </c>
      <c r="P1486" t="b">
        <f t="shared" si="235"/>
        <v>0</v>
      </c>
      <c r="T1486" s="136">
        <f t="shared" si="236"/>
        <v>29480</v>
      </c>
      <c r="U1486" t="e">
        <f>SQRT(($U$6/2)^2-($U$6/2)^2*'(OLD) bottom seam length'!T1486^2/($U$7/2)^2)</f>
        <v>#VALUE!</v>
      </c>
      <c r="W1486" s="136">
        <f t="shared" si="237"/>
        <v>29480</v>
      </c>
      <c r="X1486" t="e">
        <f>SQRT(($U$6/2)^2-($U$6/2)^2*'(OLD) bottom seam length'!W1486^2/($U$7/2)^2)</f>
        <v>#VALUE!</v>
      </c>
      <c r="Z1486" s="136">
        <f t="shared" si="238"/>
        <v>29480</v>
      </c>
      <c r="AA1486" t="e">
        <f>SQRT(($U$6/2)^2-($U$6/2)^2*'(OLD) bottom seam length'!Z1486^2/($U$7/2)^2)</f>
        <v>#VALUE!</v>
      </c>
      <c r="AC1486" s="136">
        <f t="shared" si="239"/>
        <v>29480</v>
      </c>
      <c r="AD1486" t="e">
        <f>SQRT(($U$6/2)^2-($U$6/2)^2*'(OLD) bottom seam length'!AC1486^2/($U$7/2)^2)</f>
        <v>#VALUE!</v>
      </c>
    </row>
    <row r="1487" spans="2:30">
      <c r="B1487" s="136">
        <f t="shared" si="230"/>
        <v>29520</v>
      </c>
      <c r="C1487" t="e">
        <f>SQRT(($C$5/2)^2-($C$5/2)^2*'(OLD) bottom seam length'!B1487^2/($C$6/2)^2)</f>
        <v>#DIV/0!</v>
      </c>
      <c r="E1487" s="136">
        <f t="shared" si="231"/>
        <v>29520</v>
      </c>
      <c r="F1487" t="e">
        <f>SQRT(($C$5/2)^2-($C$5/2)^2*'(OLD) bottom seam length'!E1487^2/($C$6/2)^2)</f>
        <v>#DIV/0!</v>
      </c>
      <c r="H1487" s="136">
        <f t="shared" si="232"/>
        <v>29520</v>
      </c>
      <c r="I1487" t="e">
        <f>SQRT(($C$5/2)^2-($C$5/2)^2*'(OLD) bottom seam length'!H1487^2/($C$6/2)^2)</f>
        <v>#DIV/0!</v>
      </c>
      <c r="K1487" s="136">
        <f t="shared" si="233"/>
        <v>29520</v>
      </c>
      <c r="L1487" t="e">
        <f>SQRT(($C$5/2)^2-($C$5/2)^2*'(OLD) bottom seam length'!K1487^2/($C$6/2)^2)</f>
        <v>#DIV/0!</v>
      </c>
      <c r="O1487" s="136">
        <f t="shared" si="234"/>
        <v>29520</v>
      </c>
      <c r="P1487" t="b">
        <f t="shared" si="235"/>
        <v>0</v>
      </c>
      <c r="T1487" s="136">
        <f t="shared" si="236"/>
        <v>29500</v>
      </c>
      <c r="U1487" t="e">
        <f>SQRT(($U$6/2)^2-($U$6/2)^2*'(OLD) bottom seam length'!T1487^2/($U$7/2)^2)</f>
        <v>#VALUE!</v>
      </c>
      <c r="W1487" s="136">
        <f t="shared" si="237"/>
        <v>29500</v>
      </c>
      <c r="X1487" t="e">
        <f>SQRT(($U$6/2)^2-($U$6/2)^2*'(OLD) bottom seam length'!W1487^2/($U$7/2)^2)</f>
        <v>#VALUE!</v>
      </c>
      <c r="Z1487" s="136">
        <f t="shared" si="238"/>
        <v>29500</v>
      </c>
      <c r="AA1487" t="e">
        <f>SQRT(($U$6/2)^2-($U$6/2)^2*'(OLD) bottom seam length'!Z1487^2/($U$7/2)^2)</f>
        <v>#VALUE!</v>
      </c>
      <c r="AC1487" s="136">
        <f t="shared" si="239"/>
        <v>29500</v>
      </c>
      <c r="AD1487" t="e">
        <f>SQRT(($U$6/2)^2-($U$6/2)^2*'(OLD) bottom seam length'!AC1487^2/($U$7/2)^2)</f>
        <v>#VALUE!</v>
      </c>
    </row>
    <row r="1488" spans="2:30">
      <c r="B1488" s="136">
        <f t="shared" si="230"/>
        <v>29540</v>
      </c>
      <c r="C1488" t="e">
        <f>SQRT(($C$5/2)^2-($C$5/2)^2*'(OLD) bottom seam length'!B1488^2/($C$6/2)^2)</f>
        <v>#DIV/0!</v>
      </c>
      <c r="E1488" s="136">
        <f t="shared" si="231"/>
        <v>29540</v>
      </c>
      <c r="F1488" t="e">
        <f>SQRT(($C$5/2)^2-($C$5/2)^2*'(OLD) bottom seam length'!E1488^2/($C$6/2)^2)</f>
        <v>#DIV/0!</v>
      </c>
      <c r="H1488" s="136">
        <f t="shared" si="232"/>
        <v>29540</v>
      </c>
      <c r="I1488" t="e">
        <f>SQRT(($C$5/2)^2-($C$5/2)^2*'(OLD) bottom seam length'!H1488^2/($C$6/2)^2)</f>
        <v>#DIV/0!</v>
      </c>
      <c r="K1488" s="136">
        <f t="shared" si="233"/>
        <v>29540</v>
      </c>
      <c r="L1488" t="e">
        <f>SQRT(($C$5/2)^2-($C$5/2)^2*'(OLD) bottom seam length'!K1488^2/($C$6/2)^2)</f>
        <v>#DIV/0!</v>
      </c>
      <c r="O1488" s="136">
        <f t="shared" si="234"/>
        <v>29540</v>
      </c>
      <c r="P1488" t="b">
        <f t="shared" si="235"/>
        <v>0</v>
      </c>
      <c r="T1488" s="136">
        <f t="shared" si="236"/>
        <v>29520</v>
      </c>
      <c r="U1488" t="e">
        <f>SQRT(($U$6/2)^2-($U$6/2)^2*'(OLD) bottom seam length'!T1488^2/($U$7/2)^2)</f>
        <v>#VALUE!</v>
      </c>
      <c r="W1488" s="136">
        <f t="shared" si="237"/>
        <v>29520</v>
      </c>
      <c r="X1488" t="e">
        <f>SQRT(($U$6/2)^2-($U$6/2)^2*'(OLD) bottom seam length'!W1488^2/($U$7/2)^2)</f>
        <v>#VALUE!</v>
      </c>
      <c r="Z1488" s="136">
        <f t="shared" si="238"/>
        <v>29520</v>
      </c>
      <c r="AA1488" t="e">
        <f>SQRT(($U$6/2)^2-($U$6/2)^2*'(OLD) bottom seam length'!Z1488^2/($U$7/2)^2)</f>
        <v>#VALUE!</v>
      </c>
      <c r="AC1488" s="136">
        <f t="shared" si="239"/>
        <v>29520</v>
      </c>
      <c r="AD1488" t="e">
        <f>SQRT(($U$6/2)^2-($U$6/2)^2*'(OLD) bottom seam length'!AC1488^2/($U$7/2)^2)</f>
        <v>#VALUE!</v>
      </c>
    </row>
    <row r="1489" spans="2:30">
      <c r="B1489" s="136">
        <f t="shared" si="230"/>
        <v>29560</v>
      </c>
      <c r="C1489" t="e">
        <f>SQRT(($C$5/2)^2-($C$5/2)^2*'(OLD) bottom seam length'!B1489^2/($C$6/2)^2)</f>
        <v>#DIV/0!</v>
      </c>
      <c r="E1489" s="136">
        <f t="shared" si="231"/>
        <v>29560</v>
      </c>
      <c r="F1489" t="e">
        <f>SQRT(($C$5/2)^2-($C$5/2)^2*'(OLD) bottom seam length'!E1489^2/($C$6/2)^2)</f>
        <v>#DIV/0!</v>
      </c>
      <c r="H1489" s="136">
        <f t="shared" si="232"/>
        <v>29560</v>
      </c>
      <c r="I1489" t="e">
        <f>SQRT(($C$5/2)^2-($C$5/2)^2*'(OLD) bottom seam length'!H1489^2/($C$6/2)^2)</f>
        <v>#DIV/0!</v>
      </c>
      <c r="K1489" s="136">
        <f t="shared" si="233"/>
        <v>29560</v>
      </c>
      <c r="L1489" t="e">
        <f>SQRT(($C$5/2)^2-($C$5/2)^2*'(OLD) bottom seam length'!K1489^2/($C$6/2)^2)</f>
        <v>#DIV/0!</v>
      </c>
      <c r="O1489" s="136">
        <f t="shared" si="234"/>
        <v>29560</v>
      </c>
      <c r="P1489" t="b">
        <f t="shared" si="235"/>
        <v>0</v>
      </c>
      <c r="T1489" s="136">
        <f t="shared" si="236"/>
        <v>29540</v>
      </c>
      <c r="U1489" t="e">
        <f>SQRT(($U$6/2)^2-($U$6/2)^2*'(OLD) bottom seam length'!T1489^2/($U$7/2)^2)</f>
        <v>#VALUE!</v>
      </c>
      <c r="W1489" s="136">
        <f t="shared" si="237"/>
        <v>29540</v>
      </c>
      <c r="X1489" t="e">
        <f>SQRT(($U$6/2)^2-($U$6/2)^2*'(OLD) bottom seam length'!W1489^2/($U$7/2)^2)</f>
        <v>#VALUE!</v>
      </c>
      <c r="Z1489" s="136">
        <f t="shared" si="238"/>
        <v>29540</v>
      </c>
      <c r="AA1489" t="e">
        <f>SQRT(($U$6/2)^2-($U$6/2)^2*'(OLD) bottom seam length'!Z1489^2/($U$7/2)^2)</f>
        <v>#VALUE!</v>
      </c>
      <c r="AC1489" s="136">
        <f t="shared" si="239"/>
        <v>29540</v>
      </c>
      <c r="AD1489" t="e">
        <f>SQRT(($U$6/2)^2-($U$6/2)^2*'(OLD) bottom seam length'!AC1489^2/($U$7/2)^2)</f>
        <v>#VALUE!</v>
      </c>
    </row>
    <row r="1490" spans="2:30">
      <c r="B1490" s="136">
        <f t="shared" si="230"/>
        <v>29580</v>
      </c>
      <c r="C1490" t="e">
        <f>SQRT(($C$5/2)^2-($C$5/2)^2*'(OLD) bottom seam length'!B1490^2/($C$6/2)^2)</f>
        <v>#DIV/0!</v>
      </c>
      <c r="E1490" s="136">
        <f t="shared" si="231"/>
        <v>29580</v>
      </c>
      <c r="F1490" t="e">
        <f>SQRT(($C$5/2)^2-($C$5/2)^2*'(OLD) bottom seam length'!E1490^2/($C$6/2)^2)</f>
        <v>#DIV/0!</v>
      </c>
      <c r="H1490" s="136">
        <f t="shared" si="232"/>
        <v>29580</v>
      </c>
      <c r="I1490" t="e">
        <f>SQRT(($C$5/2)^2-($C$5/2)^2*'(OLD) bottom seam length'!H1490^2/($C$6/2)^2)</f>
        <v>#DIV/0!</v>
      </c>
      <c r="K1490" s="136">
        <f t="shared" si="233"/>
        <v>29580</v>
      </c>
      <c r="L1490" t="e">
        <f>SQRT(($C$5/2)^2-($C$5/2)^2*'(OLD) bottom seam length'!K1490^2/($C$6/2)^2)</f>
        <v>#DIV/0!</v>
      </c>
      <c r="O1490" s="136">
        <f t="shared" si="234"/>
        <v>29580</v>
      </c>
      <c r="P1490" t="b">
        <f t="shared" si="235"/>
        <v>0</v>
      </c>
      <c r="T1490" s="136">
        <f t="shared" si="236"/>
        <v>29560</v>
      </c>
      <c r="U1490" t="e">
        <f>SQRT(($U$6/2)^2-($U$6/2)^2*'(OLD) bottom seam length'!T1490^2/($U$7/2)^2)</f>
        <v>#VALUE!</v>
      </c>
      <c r="W1490" s="136">
        <f t="shared" si="237"/>
        <v>29560</v>
      </c>
      <c r="X1490" t="e">
        <f>SQRT(($U$6/2)^2-($U$6/2)^2*'(OLD) bottom seam length'!W1490^2/($U$7/2)^2)</f>
        <v>#VALUE!</v>
      </c>
      <c r="Z1490" s="136">
        <f t="shared" si="238"/>
        <v>29560</v>
      </c>
      <c r="AA1490" t="e">
        <f>SQRT(($U$6/2)^2-($U$6/2)^2*'(OLD) bottom seam length'!Z1490^2/($U$7/2)^2)</f>
        <v>#VALUE!</v>
      </c>
      <c r="AC1490" s="136">
        <f t="shared" si="239"/>
        <v>29560</v>
      </c>
      <c r="AD1490" t="e">
        <f>SQRT(($U$6/2)^2-($U$6/2)^2*'(OLD) bottom seam length'!AC1490^2/($U$7/2)^2)</f>
        <v>#VALUE!</v>
      </c>
    </row>
    <row r="1491" spans="2:30">
      <c r="B1491" s="136">
        <f t="shared" si="230"/>
        <v>29600</v>
      </c>
      <c r="C1491" t="e">
        <f>SQRT(($C$5/2)^2-($C$5/2)^2*'(OLD) bottom seam length'!B1491^2/($C$6/2)^2)</f>
        <v>#DIV/0!</v>
      </c>
      <c r="E1491" s="136">
        <f t="shared" si="231"/>
        <v>29600</v>
      </c>
      <c r="F1491" t="e">
        <f>SQRT(($C$5/2)^2-($C$5/2)^2*'(OLD) bottom seam length'!E1491^2/($C$6/2)^2)</f>
        <v>#DIV/0!</v>
      </c>
      <c r="H1491" s="136">
        <f t="shared" si="232"/>
        <v>29600</v>
      </c>
      <c r="I1491" t="e">
        <f>SQRT(($C$5/2)^2-($C$5/2)^2*'(OLD) bottom seam length'!H1491^2/($C$6/2)^2)</f>
        <v>#DIV/0!</v>
      </c>
      <c r="K1491" s="136">
        <f t="shared" si="233"/>
        <v>29600</v>
      </c>
      <c r="L1491" t="e">
        <f>SQRT(($C$5/2)^2-($C$5/2)^2*'(OLD) bottom seam length'!K1491^2/($C$6/2)^2)</f>
        <v>#DIV/0!</v>
      </c>
      <c r="O1491" s="136">
        <f t="shared" si="234"/>
        <v>29600</v>
      </c>
      <c r="P1491" t="b">
        <f t="shared" si="235"/>
        <v>0</v>
      </c>
      <c r="T1491" s="136">
        <f t="shared" si="236"/>
        <v>29580</v>
      </c>
      <c r="U1491" t="e">
        <f>SQRT(($U$6/2)^2-($U$6/2)^2*'(OLD) bottom seam length'!T1491^2/($U$7/2)^2)</f>
        <v>#VALUE!</v>
      </c>
      <c r="W1491" s="136">
        <f t="shared" si="237"/>
        <v>29580</v>
      </c>
      <c r="X1491" t="e">
        <f>SQRT(($U$6/2)^2-($U$6/2)^2*'(OLD) bottom seam length'!W1491^2/($U$7/2)^2)</f>
        <v>#VALUE!</v>
      </c>
      <c r="Z1491" s="136">
        <f t="shared" si="238"/>
        <v>29580</v>
      </c>
      <c r="AA1491" t="e">
        <f>SQRT(($U$6/2)^2-($U$6/2)^2*'(OLD) bottom seam length'!Z1491^2/($U$7/2)^2)</f>
        <v>#VALUE!</v>
      </c>
      <c r="AC1491" s="136">
        <f t="shared" si="239"/>
        <v>29580</v>
      </c>
      <c r="AD1491" t="e">
        <f>SQRT(($U$6/2)^2-($U$6/2)^2*'(OLD) bottom seam length'!AC1491^2/($U$7/2)^2)</f>
        <v>#VALUE!</v>
      </c>
    </row>
    <row r="1492" spans="2:30">
      <c r="B1492" s="136">
        <f t="shared" si="230"/>
        <v>29620</v>
      </c>
      <c r="C1492" t="e">
        <f>SQRT(($C$5/2)^2-($C$5/2)^2*'(OLD) bottom seam length'!B1492^2/($C$6/2)^2)</f>
        <v>#DIV/0!</v>
      </c>
      <c r="E1492" s="136">
        <f t="shared" si="231"/>
        <v>29620</v>
      </c>
      <c r="F1492" t="e">
        <f>SQRT(($C$5/2)^2-($C$5/2)^2*'(OLD) bottom seam length'!E1492^2/($C$6/2)^2)</f>
        <v>#DIV/0!</v>
      </c>
      <c r="H1492" s="136">
        <f t="shared" si="232"/>
        <v>29620</v>
      </c>
      <c r="I1492" t="e">
        <f>SQRT(($C$5/2)^2-($C$5/2)^2*'(OLD) bottom seam length'!H1492^2/($C$6/2)^2)</f>
        <v>#DIV/0!</v>
      </c>
      <c r="K1492" s="136">
        <f t="shared" si="233"/>
        <v>29620</v>
      </c>
      <c r="L1492" t="e">
        <f>SQRT(($C$5/2)^2-($C$5/2)^2*'(OLD) bottom seam length'!K1492^2/($C$6/2)^2)</f>
        <v>#DIV/0!</v>
      </c>
      <c r="O1492" s="136">
        <f t="shared" si="234"/>
        <v>29620</v>
      </c>
      <c r="P1492" t="b">
        <f t="shared" si="235"/>
        <v>0</v>
      </c>
      <c r="T1492" s="136">
        <f t="shared" si="236"/>
        <v>29600</v>
      </c>
      <c r="U1492" t="e">
        <f>SQRT(($U$6/2)^2-($U$6/2)^2*'(OLD) bottom seam length'!T1492^2/($U$7/2)^2)</f>
        <v>#VALUE!</v>
      </c>
      <c r="W1492" s="136">
        <f t="shared" si="237"/>
        <v>29600</v>
      </c>
      <c r="X1492" t="e">
        <f>SQRT(($U$6/2)^2-($U$6/2)^2*'(OLD) bottom seam length'!W1492^2/($U$7/2)^2)</f>
        <v>#VALUE!</v>
      </c>
      <c r="Z1492" s="136">
        <f t="shared" si="238"/>
        <v>29600</v>
      </c>
      <c r="AA1492" t="e">
        <f>SQRT(($U$6/2)^2-($U$6/2)^2*'(OLD) bottom seam length'!Z1492^2/($U$7/2)^2)</f>
        <v>#VALUE!</v>
      </c>
      <c r="AC1492" s="136">
        <f t="shared" si="239"/>
        <v>29600</v>
      </c>
      <c r="AD1492" t="e">
        <f>SQRT(($U$6/2)^2-($U$6/2)^2*'(OLD) bottom seam length'!AC1492^2/($U$7/2)^2)</f>
        <v>#VALUE!</v>
      </c>
    </row>
    <row r="1493" spans="2:30">
      <c r="B1493" s="136">
        <f t="shared" si="230"/>
        <v>29640</v>
      </c>
      <c r="C1493" t="e">
        <f>SQRT(($C$5/2)^2-($C$5/2)^2*'(OLD) bottom seam length'!B1493^2/($C$6/2)^2)</f>
        <v>#DIV/0!</v>
      </c>
      <c r="E1493" s="136">
        <f t="shared" si="231"/>
        <v>29640</v>
      </c>
      <c r="F1493" t="e">
        <f>SQRT(($C$5/2)^2-($C$5/2)^2*'(OLD) bottom seam length'!E1493^2/($C$6/2)^2)</f>
        <v>#DIV/0!</v>
      </c>
      <c r="H1493" s="136">
        <f t="shared" si="232"/>
        <v>29640</v>
      </c>
      <c r="I1493" t="e">
        <f>SQRT(($C$5/2)^2-($C$5/2)^2*'(OLD) bottom seam length'!H1493^2/($C$6/2)^2)</f>
        <v>#DIV/0!</v>
      </c>
      <c r="K1493" s="136">
        <f t="shared" si="233"/>
        <v>29640</v>
      </c>
      <c r="L1493" t="e">
        <f>SQRT(($C$5/2)^2-($C$5/2)^2*'(OLD) bottom seam length'!K1493^2/($C$6/2)^2)</f>
        <v>#DIV/0!</v>
      </c>
      <c r="O1493" s="136">
        <f t="shared" si="234"/>
        <v>29640</v>
      </c>
      <c r="P1493" t="b">
        <f t="shared" si="235"/>
        <v>0</v>
      </c>
      <c r="T1493" s="136">
        <f t="shared" si="236"/>
        <v>29620</v>
      </c>
      <c r="U1493" t="e">
        <f>SQRT(($U$6/2)^2-($U$6/2)^2*'(OLD) bottom seam length'!T1493^2/($U$7/2)^2)</f>
        <v>#VALUE!</v>
      </c>
      <c r="W1493" s="136">
        <f t="shared" si="237"/>
        <v>29620</v>
      </c>
      <c r="X1493" t="e">
        <f>SQRT(($U$6/2)^2-($U$6/2)^2*'(OLD) bottom seam length'!W1493^2/($U$7/2)^2)</f>
        <v>#VALUE!</v>
      </c>
      <c r="Z1493" s="136">
        <f t="shared" si="238"/>
        <v>29620</v>
      </c>
      <c r="AA1493" t="e">
        <f>SQRT(($U$6/2)^2-($U$6/2)^2*'(OLD) bottom seam length'!Z1493^2/($U$7/2)^2)</f>
        <v>#VALUE!</v>
      </c>
      <c r="AC1493" s="136">
        <f t="shared" si="239"/>
        <v>29620</v>
      </c>
      <c r="AD1493" t="e">
        <f>SQRT(($U$6/2)^2-($U$6/2)^2*'(OLD) bottom seam length'!AC1493^2/($U$7/2)^2)</f>
        <v>#VALUE!</v>
      </c>
    </row>
    <row r="1494" spans="2:30">
      <c r="B1494" s="136">
        <f t="shared" si="230"/>
        <v>29660</v>
      </c>
      <c r="C1494" t="e">
        <f>SQRT(($C$5/2)^2-($C$5/2)^2*'(OLD) bottom seam length'!B1494^2/($C$6/2)^2)</f>
        <v>#DIV/0!</v>
      </c>
      <c r="E1494" s="136">
        <f t="shared" si="231"/>
        <v>29660</v>
      </c>
      <c r="F1494" t="e">
        <f>SQRT(($C$5/2)^2-($C$5/2)^2*'(OLD) bottom seam length'!E1494^2/($C$6/2)^2)</f>
        <v>#DIV/0!</v>
      </c>
      <c r="H1494" s="136">
        <f t="shared" si="232"/>
        <v>29660</v>
      </c>
      <c r="I1494" t="e">
        <f>SQRT(($C$5/2)^2-($C$5/2)^2*'(OLD) bottom seam length'!H1494^2/($C$6/2)^2)</f>
        <v>#DIV/0!</v>
      </c>
      <c r="K1494" s="136">
        <f t="shared" si="233"/>
        <v>29660</v>
      </c>
      <c r="L1494" t="e">
        <f>SQRT(($C$5/2)^2-($C$5/2)^2*'(OLD) bottom seam length'!K1494^2/($C$6/2)^2)</f>
        <v>#DIV/0!</v>
      </c>
      <c r="O1494" s="136">
        <f t="shared" si="234"/>
        <v>29660</v>
      </c>
      <c r="P1494" t="b">
        <f t="shared" si="235"/>
        <v>0</v>
      </c>
      <c r="T1494" s="136">
        <f t="shared" si="236"/>
        <v>29640</v>
      </c>
      <c r="U1494" t="e">
        <f>SQRT(($U$6/2)^2-($U$6/2)^2*'(OLD) bottom seam length'!T1494^2/($U$7/2)^2)</f>
        <v>#VALUE!</v>
      </c>
      <c r="W1494" s="136">
        <f t="shared" si="237"/>
        <v>29640</v>
      </c>
      <c r="X1494" t="e">
        <f>SQRT(($U$6/2)^2-($U$6/2)^2*'(OLD) bottom seam length'!W1494^2/($U$7/2)^2)</f>
        <v>#VALUE!</v>
      </c>
      <c r="Z1494" s="136">
        <f t="shared" si="238"/>
        <v>29640</v>
      </c>
      <c r="AA1494" t="e">
        <f>SQRT(($U$6/2)^2-($U$6/2)^2*'(OLD) bottom seam length'!Z1494^2/($U$7/2)^2)</f>
        <v>#VALUE!</v>
      </c>
      <c r="AC1494" s="136">
        <f t="shared" si="239"/>
        <v>29640</v>
      </c>
      <c r="AD1494" t="e">
        <f>SQRT(($U$6/2)^2-($U$6/2)^2*'(OLD) bottom seam length'!AC1494^2/($U$7/2)^2)</f>
        <v>#VALUE!</v>
      </c>
    </row>
    <row r="1495" spans="2:30">
      <c r="B1495" s="136">
        <f t="shared" si="230"/>
        <v>29680</v>
      </c>
      <c r="C1495" t="e">
        <f>SQRT(($C$5/2)^2-($C$5/2)^2*'(OLD) bottom seam length'!B1495^2/($C$6/2)^2)</f>
        <v>#DIV/0!</v>
      </c>
      <c r="E1495" s="136">
        <f t="shared" si="231"/>
        <v>29680</v>
      </c>
      <c r="F1495" t="e">
        <f>SQRT(($C$5/2)^2-($C$5/2)^2*'(OLD) bottom seam length'!E1495^2/($C$6/2)^2)</f>
        <v>#DIV/0!</v>
      </c>
      <c r="H1495" s="136">
        <f t="shared" si="232"/>
        <v>29680</v>
      </c>
      <c r="I1495" t="e">
        <f>SQRT(($C$5/2)^2-($C$5/2)^2*'(OLD) bottom seam length'!H1495^2/($C$6/2)^2)</f>
        <v>#DIV/0!</v>
      </c>
      <c r="K1495" s="136">
        <f t="shared" si="233"/>
        <v>29680</v>
      </c>
      <c r="L1495" t="e">
        <f>SQRT(($C$5/2)^2-($C$5/2)^2*'(OLD) bottom seam length'!K1495^2/($C$6/2)^2)</f>
        <v>#DIV/0!</v>
      </c>
      <c r="O1495" s="136">
        <f t="shared" si="234"/>
        <v>29680</v>
      </c>
      <c r="P1495" t="b">
        <f t="shared" si="235"/>
        <v>0</v>
      </c>
      <c r="T1495" s="136">
        <f t="shared" si="236"/>
        <v>29660</v>
      </c>
      <c r="U1495" t="e">
        <f>SQRT(($U$6/2)^2-($U$6/2)^2*'(OLD) bottom seam length'!T1495^2/($U$7/2)^2)</f>
        <v>#VALUE!</v>
      </c>
      <c r="W1495" s="136">
        <f t="shared" si="237"/>
        <v>29660</v>
      </c>
      <c r="X1495" t="e">
        <f>SQRT(($U$6/2)^2-($U$6/2)^2*'(OLD) bottom seam length'!W1495^2/($U$7/2)^2)</f>
        <v>#VALUE!</v>
      </c>
      <c r="Z1495" s="136">
        <f t="shared" si="238"/>
        <v>29660</v>
      </c>
      <c r="AA1495" t="e">
        <f>SQRT(($U$6/2)^2-($U$6/2)^2*'(OLD) bottom seam length'!Z1495^2/($U$7/2)^2)</f>
        <v>#VALUE!</v>
      </c>
      <c r="AC1495" s="136">
        <f t="shared" si="239"/>
        <v>29660</v>
      </c>
      <c r="AD1495" t="e">
        <f>SQRT(($U$6/2)^2-($U$6/2)^2*'(OLD) bottom seam length'!AC1495^2/($U$7/2)^2)</f>
        <v>#VALUE!</v>
      </c>
    </row>
    <row r="1496" spans="2:30">
      <c r="B1496" s="136">
        <f t="shared" si="230"/>
        <v>29700</v>
      </c>
      <c r="C1496" t="e">
        <f>SQRT(($C$5/2)^2-($C$5/2)^2*'(OLD) bottom seam length'!B1496^2/($C$6/2)^2)</f>
        <v>#DIV/0!</v>
      </c>
      <c r="E1496" s="136">
        <f t="shared" si="231"/>
        <v>29700</v>
      </c>
      <c r="F1496" t="e">
        <f>SQRT(($C$5/2)^2-($C$5/2)^2*'(OLD) bottom seam length'!E1496^2/($C$6/2)^2)</f>
        <v>#DIV/0!</v>
      </c>
      <c r="H1496" s="136">
        <f t="shared" si="232"/>
        <v>29700</v>
      </c>
      <c r="I1496" t="e">
        <f>SQRT(($C$5/2)^2-($C$5/2)^2*'(OLD) bottom seam length'!H1496^2/($C$6/2)^2)</f>
        <v>#DIV/0!</v>
      </c>
      <c r="K1496" s="136">
        <f t="shared" si="233"/>
        <v>29700</v>
      </c>
      <c r="L1496" t="e">
        <f>SQRT(($C$5/2)^2-($C$5/2)^2*'(OLD) bottom seam length'!K1496^2/($C$6/2)^2)</f>
        <v>#DIV/0!</v>
      </c>
      <c r="O1496" s="136">
        <f t="shared" si="234"/>
        <v>29700</v>
      </c>
      <c r="P1496" t="b">
        <f t="shared" si="235"/>
        <v>0</v>
      </c>
      <c r="T1496" s="136">
        <f t="shared" si="236"/>
        <v>29680</v>
      </c>
      <c r="U1496" t="e">
        <f>SQRT(($U$6/2)^2-($U$6/2)^2*'(OLD) bottom seam length'!T1496^2/($U$7/2)^2)</f>
        <v>#VALUE!</v>
      </c>
      <c r="W1496" s="136">
        <f t="shared" si="237"/>
        <v>29680</v>
      </c>
      <c r="X1496" t="e">
        <f>SQRT(($U$6/2)^2-($U$6/2)^2*'(OLD) bottom seam length'!W1496^2/($U$7/2)^2)</f>
        <v>#VALUE!</v>
      </c>
      <c r="Z1496" s="136">
        <f t="shared" si="238"/>
        <v>29680</v>
      </c>
      <c r="AA1496" t="e">
        <f>SQRT(($U$6/2)^2-($U$6/2)^2*'(OLD) bottom seam length'!Z1496^2/($U$7/2)^2)</f>
        <v>#VALUE!</v>
      </c>
      <c r="AC1496" s="136">
        <f t="shared" si="239"/>
        <v>29680</v>
      </c>
      <c r="AD1496" t="e">
        <f>SQRT(($U$6/2)^2-($U$6/2)^2*'(OLD) bottom seam length'!AC1496^2/($U$7/2)^2)</f>
        <v>#VALUE!</v>
      </c>
    </row>
    <row r="1497" spans="2:30">
      <c r="B1497" s="136">
        <f t="shared" si="230"/>
        <v>29720</v>
      </c>
      <c r="C1497" t="e">
        <f>SQRT(($C$5/2)^2-($C$5/2)^2*'(OLD) bottom seam length'!B1497^2/($C$6/2)^2)</f>
        <v>#DIV/0!</v>
      </c>
      <c r="E1497" s="136">
        <f t="shared" si="231"/>
        <v>29720</v>
      </c>
      <c r="F1497" t="e">
        <f>SQRT(($C$5/2)^2-($C$5/2)^2*'(OLD) bottom seam length'!E1497^2/($C$6/2)^2)</f>
        <v>#DIV/0!</v>
      </c>
      <c r="H1497" s="136">
        <f t="shared" si="232"/>
        <v>29720</v>
      </c>
      <c r="I1497" t="e">
        <f>SQRT(($C$5/2)^2-($C$5/2)^2*'(OLD) bottom seam length'!H1497^2/($C$6/2)^2)</f>
        <v>#DIV/0!</v>
      </c>
      <c r="K1497" s="136">
        <f t="shared" si="233"/>
        <v>29720</v>
      </c>
      <c r="L1497" t="e">
        <f>SQRT(($C$5/2)^2-($C$5/2)^2*'(OLD) bottom seam length'!K1497^2/($C$6/2)^2)</f>
        <v>#DIV/0!</v>
      </c>
      <c r="O1497" s="136">
        <f t="shared" si="234"/>
        <v>29720</v>
      </c>
      <c r="P1497" t="b">
        <f t="shared" si="235"/>
        <v>0</v>
      </c>
      <c r="T1497" s="136">
        <f t="shared" si="236"/>
        <v>29700</v>
      </c>
      <c r="U1497" t="e">
        <f>SQRT(($U$6/2)^2-($U$6/2)^2*'(OLD) bottom seam length'!T1497^2/($U$7/2)^2)</f>
        <v>#VALUE!</v>
      </c>
      <c r="W1497" s="136">
        <f t="shared" si="237"/>
        <v>29700</v>
      </c>
      <c r="X1497" t="e">
        <f>SQRT(($U$6/2)^2-($U$6/2)^2*'(OLD) bottom seam length'!W1497^2/($U$7/2)^2)</f>
        <v>#VALUE!</v>
      </c>
      <c r="Z1497" s="136">
        <f t="shared" si="238"/>
        <v>29700</v>
      </c>
      <c r="AA1497" t="e">
        <f>SQRT(($U$6/2)^2-($U$6/2)^2*'(OLD) bottom seam length'!Z1497^2/($U$7/2)^2)</f>
        <v>#VALUE!</v>
      </c>
      <c r="AC1497" s="136">
        <f t="shared" si="239"/>
        <v>29700</v>
      </c>
      <c r="AD1497" t="e">
        <f>SQRT(($U$6/2)^2-($U$6/2)^2*'(OLD) bottom seam length'!AC1497^2/($U$7/2)^2)</f>
        <v>#VALUE!</v>
      </c>
    </row>
    <row r="1498" spans="2:30">
      <c r="B1498" s="136">
        <f t="shared" si="230"/>
        <v>29740</v>
      </c>
      <c r="C1498" t="e">
        <f>SQRT(($C$5/2)^2-($C$5/2)^2*'(OLD) bottom seam length'!B1498^2/($C$6/2)^2)</f>
        <v>#DIV/0!</v>
      </c>
      <c r="E1498" s="136">
        <f t="shared" si="231"/>
        <v>29740</v>
      </c>
      <c r="F1498" t="e">
        <f>SQRT(($C$5/2)^2-($C$5/2)^2*'(OLD) bottom seam length'!E1498^2/($C$6/2)^2)</f>
        <v>#DIV/0!</v>
      </c>
      <c r="H1498" s="136">
        <f t="shared" si="232"/>
        <v>29740</v>
      </c>
      <c r="I1498" t="e">
        <f>SQRT(($C$5/2)^2-($C$5/2)^2*'(OLD) bottom seam length'!H1498^2/($C$6/2)^2)</f>
        <v>#DIV/0!</v>
      </c>
      <c r="K1498" s="136">
        <f t="shared" si="233"/>
        <v>29740</v>
      </c>
      <c r="L1498" t="e">
        <f>SQRT(($C$5/2)^2-($C$5/2)^2*'(OLD) bottom seam length'!K1498^2/($C$6/2)^2)</f>
        <v>#DIV/0!</v>
      </c>
      <c r="O1498" s="136">
        <f t="shared" si="234"/>
        <v>29740</v>
      </c>
      <c r="P1498" t="b">
        <f t="shared" si="235"/>
        <v>0</v>
      </c>
      <c r="T1498" s="136">
        <f t="shared" si="236"/>
        <v>29720</v>
      </c>
      <c r="U1498" t="e">
        <f>SQRT(($U$6/2)^2-($U$6/2)^2*'(OLD) bottom seam length'!T1498^2/($U$7/2)^2)</f>
        <v>#VALUE!</v>
      </c>
      <c r="W1498" s="136">
        <f t="shared" si="237"/>
        <v>29720</v>
      </c>
      <c r="X1498" t="e">
        <f>SQRT(($U$6/2)^2-($U$6/2)^2*'(OLD) bottom seam length'!W1498^2/($U$7/2)^2)</f>
        <v>#VALUE!</v>
      </c>
      <c r="Z1498" s="136">
        <f t="shared" si="238"/>
        <v>29720</v>
      </c>
      <c r="AA1498" t="e">
        <f>SQRT(($U$6/2)^2-($U$6/2)^2*'(OLD) bottom seam length'!Z1498^2/($U$7/2)^2)</f>
        <v>#VALUE!</v>
      </c>
      <c r="AC1498" s="136">
        <f t="shared" si="239"/>
        <v>29720</v>
      </c>
      <c r="AD1498" t="e">
        <f>SQRT(($U$6/2)^2-($U$6/2)^2*'(OLD) bottom seam length'!AC1498^2/($U$7/2)^2)</f>
        <v>#VALUE!</v>
      </c>
    </row>
    <row r="1499" spans="2:30">
      <c r="B1499" s="136">
        <f t="shared" si="230"/>
        <v>29760</v>
      </c>
      <c r="C1499" t="e">
        <f>SQRT(($C$5/2)^2-($C$5/2)^2*'(OLD) bottom seam length'!B1499^2/($C$6/2)^2)</f>
        <v>#DIV/0!</v>
      </c>
      <c r="E1499" s="136">
        <f t="shared" si="231"/>
        <v>29760</v>
      </c>
      <c r="F1499" t="e">
        <f>SQRT(($C$5/2)^2-($C$5/2)^2*'(OLD) bottom seam length'!E1499^2/($C$6/2)^2)</f>
        <v>#DIV/0!</v>
      </c>
      <c r="H1499" s="136">
        <f t="shared" si="232"/>
        <v>29760</v>
      </c>
      <c r="I1499" t="e">
        <f>SQRT(($C$5/2)^2-($C$5/2)^2*'(OLD) bottom seam length'!H1499^2/($C$6/2)^2)</f>
        <v>#DIV/0!</v>
      </c>
      <c r="K1499" s="136">
        <f t="shared" si="233"/>
        <v>29760</v>
      </c>
      <c r="L1499" t="e">
        <f>SQRT(($C$5/2)^2-($C$5/2)^2*'(OLD) bottom seam length'!K1499^2/($C$6/2)^2)</f>
        <v>#DIV/0!</v>
      </c>
      <c r="O1499" s="136">
        <f t="shared" si="234"/>
        <v>29760</v>
      </c>
      <c r="P1499" t="b">
        <f t="shared" si="235"/>
        <v>0</v>
      </c>
      <c r="T1499" s="136">
        <f t="shared" si="236"/>
        <v>29740</v>
      </c>
      <c r="U1499" t="e">
        <f>SQRT(($U$6/2)^2-($U$6/2)^2*'(OLD) bottom seam length'!T1499^2/($U$7/2)^2)</f>
        <v>#VALUE!</v>
      </c>
      <c r="W1499" s="136">
        <f t="shared" si="237"/>
        <v>29740</v>
      </c>
      <c r="X1499" t="e">
        <f>SQRT(($U$6/2)^2-($U$6/2)^2*'(OLD) bottom seam length'!W1499^2/($U$7/2)^2)</f>
        <v>#VALUE!</v>
      </c>
      <c r="Z1499" s="136">
        <f t="shared" si="238"/>
        <v>29740</v>
      </c>
      <c r="AA1499" t="e">
        <f>SQRT(($U$6/2)^2-($U$6/2)^2*'(OLD) bottom seam length'!Z1499^2/($U$7/2)^2)</f>
        <v>#VALUE!</v>
      </c>
      <c r="AC1499" s="136">
        <f t="shared" si="239"/>
        <v>29740</v>
      </c>
      <c r="AD1499" t="e">
        <f>SQRT(($U$6/2)^2-($U$6/2)^2*'(OLD) bottom seam length'!AC1499^2/($U$7/2)^2)</f>
        <v>#VALUE!</v>
      </c>
    </row>
    <row r="1500" spans="2:30">
      <c r="B1500" s="136">
        <f t="shared" si="230"/>
        <v>29780</v>
      </c>
      <c r="C1500" t="e">
        <f>SQRT(($C$5/2)^2-($C$5/2)^2*'(OLD) bottom seam length'!B1500^2/($C$6/2)^2)</f>
        <v>#DIV/0!</v>
      </c>
      <c r="E1500" s="136">
        <f t="shared" si="231"/>
        <v>29780</v>
      </c>
      <c r="F1500" t="e">
        <f>SQRT(($C$5/2)^2-($C$5/2)^2*'(OLD) bottom seam length'!E1500^2/($C$6/2)^2)</f>
        <v>#DIV/0!</v>
      </c>
      <c r="H1500" s="136">
        <f t="shared" si="232"/>
        <v>29780</v>
      </c>
      <c r="I1500" t="e">
        <f>SQRT(($C$5/2)^2-($C$5/2)^2*'(OLD) bottom seam length'!H1500^2/($C$6/2)^2)</f>
        <v>#DIV/0!</v>
      </c>
      <c r="K1500" s="136">
        <f t="shared" si="233"/>
        <v>29780</v>
      </c>
      <c r="L1500" t="e">
        <f>SQRT(($C$5/2)^2-($C$5/2)^2*'(OLD) bottom seam length'!K1500^2/($C$6/2)^2)</f>
        <v>#DIV/0!</v>
      </c>
      <c r="O1500" s="136">
        <f t="shared" si="234"/>
        <v>29780</v>
      </c>
      <c r="P1500" t="b">
        <f t="shared" si="235"/>
        <v>0</v>
      </c>
      <c r="T1500" s="136">
        <f t="shared" si="236"/>
        <v>29760</v>
      </c>
      <c r="U1500" t="e">
        <f>SQRT(($U$6/2)^2-($U$6/2)^2*'(OLD) bottom seam length'!T1500^2/($U$7/2)^2)</f>
        <v>#VALUE!</v>
      </c>
      <c r="W1500" s="136">
        <f t="shared" si="237"/>
        <v>29760</v>
      </c>
      <c r="X1500" t="e">
        <f>SQRT(($U$6/2)^2-($U$6/2)^2*'(OLD) bottom seam length'!W1500^2/($U$7/2)^2)</f>
        <v>#VALUE!</v>
      </c>
      <c r="Z1500" s="136">
        <f t="shared" si="238"/>
        <v>29760</v>
      </c>
      <c r="AA1500" t="e">
        <f>SQRT(($U$6/2)^2-($U$6/2)^2*'(OLD) bottom seam length'!Z1500^2/($U$7/2)^2)</f>
        <v>#VALUE!</v>
      </c>
      <c r="AC1500" s="136">
        <f t="shared" si="239"/>
        <v>29760</v>
      </c>
      <c r="AD1500" t="e">
        <f>SQRT(($U$6/2)^2-($U$6/2)^2*'(OLD) bottom seam length'!AC1500^2/($U$7/2)^2)</f>
        <v>#VALUE!</v>
      </c>
    </row>
    <row r="1501" spans="2:30">
      <c r="B1501" s="136">
        <f t="shared" si="230"/>
        <v>29800</v>
      </c>
      <c r="C1501" t="e">
        <f>SQRT(($C$5/2)^2-($C$5/2)^2*'(OLD) bottom seam length'!B1501^2/($C$6/2)^2)</f>
        <v>#DIV/0!</v>
      </c>
      <c r="E1501" s="136">
        <f t="shared" si="231"/>
        <v>29800</v>
      </c>
      <c r="F1501" t="e">
        <f>SQRT(($C$5/2)^2-($C$5/2)^2*'(OLD) bottom seam length'!E1501^2/($C$6/2)^2)</f>
        <v>#DIV/0!</v>
      </c>
      <c r="H1501" s="136">
        <f t="shared" si="232"/>
        <v>29800</v>
      </c>
      <c r="I1501" t="e">
        <f>SQRT(($C$5/2)^2-($C$5/2)^2*'(OLD) bottom seam length'!H1501^2/($C$6/2)^2)</f>
        <v>#DIV/0!</v>
      </c>
      <c r="K1501" s="136">
        <f t="shared" si="233"/>
        <v>29800</v>
      </c>
      <c r="L1501" t="e">
        <f>SQRT(($C$5/2)^2-($C$5/2)^2*'(OLD) bottom seam length'!K1501^2/($C$6/2)^2)</f>
        <v>#DIV/0!</v>
      </c>
      <c r="O1501" s="136">
        <f t="shared" si="234"/>
        <v>29800</v>
      </c>
      <c r="P1501" t="b">
        <f t="shared" si="235"/>
        <v>0</v>
      </c>
      <c r="T1501" s="136">
        <f t="shared" si="236"/>
        <v>29780</v>
      </c>
      <c r="U1501" t="e">
        <f>SQRT(($U$6/2)^2-($U$6/2)^2*'(OLD) bottom seam length'!T1501^2/($U$7/2)^2)</f>
        <v>#VALUE!</v>
      </c>
      <c r="W1501" s="136">
        <f t="shared" si="237"/>
        <v>29780</v>
      </c>
      <c r="X1501" t="e">
        <f>SQRT(($U$6/2)^2-($U$6/2)^2*'(OLD) bottom seam length'!W1501^2/($U$7/2)^2)</f>
        <v>#VALUE!</v>
      </c>
      <c r="Z1501" s="136">
        <f t="shared" si="238"/>
        <v>29780</v>
      </c>
      <c r="AA1501" t="e">
        <f>SQRT(($U$6/2)^2-($U$6/2)^2*'(OLD) bottom seam length'!Z1501^2/($U$7/2)^2)</f>
        <v>#VALUE!</v>
      </c>
      <c r="AC1501" s="136">
        <f t="shared" si="239"/>
        <v>29780</v>
      </c>
      <c r="AD1501" t="e">
        <f>SQRT(($U$6/2)^2-($U$6/2)^2*'(OLD) bottom seam length'!AC1501^2/($U$7/2)^2)</f>
        <v>#VALUE!</v>
      </c>
    </row>
    <row r="1502" spans="2:30">
      <c r="B1502" s="136">
        <f t="shared" si="230"/>
        <v>29820</v>
      </c>
      <c r="C1502" t="e">
        <f>SQRT(($C$5/2)^2-($C$5/2)^2*'(OLD) bottom seam length'!B1502^2/($C$6/2)^2)</f>
        <v>#DIV/0!</v>
      </c>
      <c r="E1502" s="136">
        <f t="shared" si="231"/>
        <v>29820</v>
      </c>
      <c r="F1502" t="e">
        <f>SQRT(($C$5/2)^2-($C$5/2)^2*'(OLD) bottom seam length'!E1502^2/($C$6/2)^2)</f>
        <v>#DIV/0!</v>
      </c>
      <c r="H1502" s="136">
        <f t="shared" si="232"/>
        <v>29820</v>
      </c>
      <c r="I1502" t="e">
        <f>SQRT(($C$5/2)^2-($C$5/2)^2*'(OLD) bottom seam length'!H1502^2/($C$6/2)^2)</f>
        <v>#DIV/0!</v>
      </c>
      <c r="K1502" s="136">
        <f t="shared" si="233"/>
        <v>29820</v>
      </c>
      <c r="L1502" t="e">
        <f>SQRT(($C$5/2)^2-($C$5/2)^2*'(OLD) bottom seam length'!K1502^2/($C$6/2)^2)</f>
        <v>#DIV/0!</v>
      </c>
      <c r="O1502" s="136">
        <f t="shared" si="234"/>
        <v>29820</v>
      </c>
      <c r="P1502" t="b">
        <f t="shared" si="235"/>
        <v>0</v>
      </c>
      <c r="T1502" s="136">
        <f t="shared" si="236"/>
        <v>29800</v>
      </c>
      <c r="U1502" t="e">
        <f>SQRT(($U$6/2)^2-($U$6/2)^2*'(OLD) bottom seam length'!T1502^2/($U$7/2)^2)</f>
        <v>#VALUE!</v>
      </c>
      <c r="W1502" s="136">
        <f t="shared" si="237"/>
        <v>29800</v>
      </c>
      <c r="X1502" t="e">
        <f>SQRT(($U$6/2)^2-($U$6/2)^2*'(OLD) bottom seam length'!W1502^2/($U$7/2)^2)</f>
        <v>#VALUE!</v>
      </c>
      <c r="Z1502" s="136">
        <f t="shared" si="238"/>
        <v>29800</v>
      </c>
      <c r="AA1502" t="e">
        <f>SQRT(($U$6/2)^2-($U$6/2)^2*'(OLD) bottom seam length'!Z1502^2/($U$7/2)^2)</f>
        <v>#VALUE!</v>
      </c>
      <c r="AC1502" s="136">
        <f t="shared" si="239"/>
        <v>29800</v>
      </c>
      <c r="AD1502" t="e">
        <f>SQRT(($U$6/2)^2-($U$6/2)^2*'(OLD) bottom seam length'!AC1502^2/($U$7/2)^2)</f>
        <v>#VALUE!</v>
      </c>
    </row>
    <row r="1503" spans="2:30">
      <c r="B1503" s="136">
        <f t="shared" si="230"/>
        <v>29840</v>
      </c>
      <c r="C1503" t="e">
        <f>SQRT(($C$5/2)^2-($C$5/2)^2*'(OLD) bottom seam length'!B1503^2/($C$6/2)^2)</f>
        <v>#DIV/0!</v>
      </c>
      <c r="E1503" s="136">
        <f t="shared" si="231"/>
        <v>29840</v>
      </c>
      <c r="F1503" t="e">
        <f>SQRT(($C$5/2)^2-($C$5/2)^2*'(OLD) bottom seam length'!E1503^2/($C$6/2)^2)</f>
        <v>#DIV/0!</v>
      </c>
      <c r="H1503" s="136">
        <f t="shared" si="232"/>
        <v>29840</v>
      </c>
      <c r="I1503" t="e">
        <f>SQRT(($C$5/2)^2-($C$5/2)^2*'(OLD) bottom seam length'!H1503^2/($C$6/2)^2)</f>
        <v>#DIV/0!</v>
      </c>
      <c r="K1503" s="136">
        <f t="shared" si="233"/>
        <v>29840</v>
      </c>
      <c r="L1503" t="e">
        <f>SQRT(($C$5/2)^2-($C$5/2)^2*'(OLD) bottom seam length'!K1503^2/($C$6/2)^2)</f>
        <v>#DIV/0!</v>
      </c>
      <c r="O1503" s="136">
        <f t="shared" si="234"/>
        <v>29840</v>
      </c>
      <c r="P1503" t="b">
        <f t="shared" si="235"/>
        <v>0</v>
      </c>
      <c r="T1503" s="136">
        <f t="shared" si="236"/>
        <v>29820</v>
      </c>
      <c r="U1503" t="e">
        <f>SQRT(($U$6/2)^2-($U$6/2)^2*'(OLD) bottom seam length'!T1503^2/($U$7/2)^2)</f>
        <v>#VALUE!</v>
      </c>
      <c r="W1503" s="136">
        <f t="shared" si="237"/>
        <v>29820</v>
      </c>
      <c r="X1503" t="e">
        <f>SQRT(($U$6/2)^2-($U$6/2)^2*'(OLD) bottom seam length'!W1503^2/($U$7/2)^2)</f>
        <v>#VALUE!</v>
      </c>
      <c r="Z1503" s="136">
        <f t="shared" si="238"/>
        <v>29820</v>
      </c>
      <c r="AA1503" t="e">
        <f>SQRT(($U$6/2)^2-($U$6/2)^2*'(OLD) bottom seam length'!Z1503^2/($U$7/2)^2)</f>
        <v>#VALUE!</v>
      </c>
      <c r="AC1503" s="136">
        <f t="shared" si="239"/>
        <v>29820</v>
      </c>
      <c r="AD1503" t="e">
        <f>SQRT(($U$6/2)^2-($U$6/2)^2*'(OLD) bottom seam length'!AC1503^2/($U$7/2)^2)</f>
        <v>#VALUE!</v>
      </c>
    </row>
    <row r="1504" spans="2:30">
      <c r="B1504" s="136">
        <f t="shared" si="230"/>
        <v>29860</v>
      </c>
      <c r="C1504" t="e">
        <f>SQRT(($C$5/2)^2-($C$5/2)^2*'(OLD) bottom seam length'!B1504^2/($C$6/2)^2)</f>
        <v>#DIV/0!</v>
      </c>
      <c r="E1504" s="136">
        <f t="shared" si="231"/>
        <v>29860</v>
      </c>
      <c r="F1504" t="e">
        <f>SQRT(($C$5/2)^2-($C$5/2)^2*'(OLD) bottom seam length'!E1504^2/($C$6/2)^2)</f>
        <v>#DIV/0!</v>
      </c>
      <c r="H1504" s="136">
        <f t="shared" si="232"/>
        <v>29860</v>
      </c>
      <c r="I1504" t="e">
        <f>SQRT(($C$5/2)^2-($C$5/2)^2*'(OLD) bottom seam length'!H1504^2/($C$6/2)^2)</f>
        <v>#DIV/0!</v>
      </c>
      <c r="K1504" s="136">
        <f t="shared" si="233"/>
        <v>29860</v>
      </c>
      <c r="L1504" t="e">
        <f>SQRT(($C$5/2)^2-($C$5/2)^2*'(OLD) bottom seam length'!K1504^2/($C$6/2)^2)</f>
        <v>#DIV/0!</v>
      </c>
      <c r="O1504" s="136">
        <f t="shared" si="234"/>
        <v>29860</v>
      </c>
      <c r="P1504" t="b">
        <f t="shared" si="235"/>
        <v>0</v>
      </c>
      <c r="T1504" s="136">
        <f t="shared" si="236"/>
        <v>29840</v>
      </c>
      <c r="U1504" t="e">
        <f>SQRT(($U$6/2)^2-($U$6/2)^2*'(OLD) bottom seam length'!T1504^2/($U$7/2)^2)</f>
        <v>#VALUE!</v>
      </c>
      <c r="W1504" s="136">
        <f t="shared" si="237"/>
        <v>29840</v>
      </c>
      <c r="X1504" t="e">
        <f>SQRT(($U$6/2)^2-($U$6/2)^2*'(OLD) bottom seam length'!W1504^2/($U$7/2)^2)</f>
        <v>#VALUE!</v>
      </c>
      <c r="Z1504" s="136">
        <f t="shared" si="238"/>
        <v>29840</v>
      </c>
      <c r="AA1504" t="e">
        <f>SQRT(($U$6/2)^2-($U$6/2)^2*'(OLD) bottom seam length'!Z1504^2/($U$7/2)^2)</f>
        <v>#VALUE!</v>
      </c>
      <c r="AC1504" s="136">
        <f t="shared" si="239"/>
        <v>29840</v>
      </c>
      <c r="AD1504" t="e">
        <f>SQRT(($U$6/2)^2-($U$6/2)^2*'(OLD) bottom seam length'!AC1504^2/($U$7/2)^2)</f>
        <v>#VALUE!</v>
      </c>
    </row>
    <row r="1505" spans="2:30">
      <c r="B1505" s="136">
        <f t="shared" si="230"/>
        <v>29880</v>
      </c>
      <c r="C1505" t="e">
        <f>SQRT(($C$5/2)^2-($C$5/2)^2*'(OLD) bottom seam length'!B1505^2/($C$6/2)^2)</f>
        <v>#DIV/0!</v>
      </c>
      <c r="E1505" s="136">
        <f t="shared" si="231"/>
        <v>29880</v>
      </c>
      <c r="F1505" t="e">
        <f>SQRT(($C$5/2)^2-($C$5/2)^2*'(OLD) bottom seam length'!E1505^2/($C$6/2)^2)</f>
        <v>#DIV/0!</v>
      </c>
      <c r="H1505" s="136">
        <f t="shared" si="232"/>
        <v>29880</v>
      </c>
      <c r="I1505" t="e">
        <f>SQRT(($C$5/2)^2-($C$5/2)^2*'(OLD) bottom seam length'!H1505^2/($C$6/2)^2)</f>
        <v>#DIV/0!</v>
      </c>
      <c r="K1505" s="136">
        <f t="shared" si="233"/>
        <v>29880</v>
      </c>
      <c r="L1505" t="e">
        <f>SQRT(($C$5/2)^2-($C$5/2)^2*'(OLD) bottom seam length'!K1505^2/($C$6/2)^2)</f>
        <v>#DIV/0!</v>
      </c>
      <c r="O1505" s="136">
        <f t="shared" si="234"/>
        <v>29880</v>
      </c>
      <c r="P1505" t="b">
        <f t="shared" si="235"/>
        <v>0</v>
      </c>
      <c r="T1505" s="136">
        <f t="shared" si="236"/>
        <v>29860</v>
      </c>
      <c r="U1505" t="e">
        <f>SQRT(($U$6/2)^2-($U$6/2)^2*'(OLD) bottom seam length'!T1505^2/($U$7/2)^2)</f>
        <v>#VALUE!</v>
      </c>
      <c r="W1505" s="136">
        <f t="shared" si="237"/>
        <v>29860</v>
      </c>
      <c r="X1505" t="e">
        <f>SQRT(($U$6/2)^2-($U$6/2)^2*'(OLD) bottom seam length'!W1505^2/($U$7/2)^2)</f>
        <v>#VALUE!</v>
      </c>
      <c r="Z1505" s="136">
        <f t="shared" si="238"/>
        <v>29860</v>
      </c>
      <c r="AA1505" t="e">
        <f>SQRT(($U$6/2)^2-($U$6/2)^2*'(OLD) bottom seam length'!Z1505^2/($U$7/2)^2)</f>
        <v>#VALUE!</v>
      </c>
      <c r="AC1505" s="136">
        <f t="shared" si="239"/>
        <v>29860</v>
      </c>
      <c r="AD1505" t="e">
        <f>SQRT(($U$6/2)^2-($U$6/2)^2*'(OLD) bottom seam length'!AC1505^2/($U$7/2)^2)</f>
        <v>#VALUE!</v>
      </c>
    </row>
    <row r="1506" spans="2:30">
      <c r="B1506" s="136">
        <f t="shared" si="230"/>
        <v>29900</v>
      </c>
      <c r="C1506" t="e">
        <f>SQRT(($C$5/2)^2-($C$5/2)^2*'(OLD) bottom seam length'!B1506^2/($C$6/2)^2)</f>
        <v>#DIV/0!</v>
      </c>
      <c r="E1506" s="136">
        <f t="shared" si="231"/>
        <v>29900</v>
      </c>
      <c r="F1506" t="e">
        <f>SQRT(($C$5/2)^2-($C$5/2)^2*'(OLD) bottom seam length'!E1506^2/($C$6/2)^2)</f>
        <v>#DIV/0!</v>
      </c>
      <c r="H1506" s="136">
        <f t="shared" si="232"/>
        <v>29900</v>
      </c>
      <c r="I1506" t="e">
        <f>SQRT(($C$5/2)^2-($C$5/2)^2*'(OLD) bottom seam length'!H1506^2/($C$6/2)^2)</f>
        <v>#DIV/0!</v>
      </c>
      <c r="K1506" s="136">
        <f t="shared" si="233"/>
        <v>29900</v>
      </c>
      <c r="L1506" t="e">
        <f>SQRT(($C$5/2)^2-($C$5/2)^2*'(OLD) bottom seam length'!K1506^2/($C$6/2)^2)</f>
        <v>#DIV/0!</v>
      </c>
      <c r="O1506" s="136">
        <f t="shared" si="234"/>
        <v>29900</v>
      </c>
      <c r="P1506" t="b">
        <f t="shared" si="235"/>
        <v>0</v>
      </c>
      <c r="T1506" s="136">
        <f t="shared" si="236"/>
        <v>29880</v>
      </c>
      <c r="U1506" t="e">
        <f>SQRT(($U$6/2)^2-($U$6/2)^2*'(OLD) bottom seam length'!T1506^2/($U$7/2)^2)</f>
        <v>#VALUE!</v>
      </c>
      <c r="W1506" s="136">
        <f t="shared" si="237"/>
        <v>29880</v>
      </c>
      <c r="X1506" t="e">
        <f>SQRT(($U$6/2)^2-($U$6/2)^2*'(OLD) bottom seam length'!W1506^2/($U$7/2)^2)</f>
        <v>#VALUE!</v>
      </c>
      <c r="Z1506" s="136">
        <f t="shared" si="238"/>
        <v>29880</v>
      </c>
      <c r="AA1506" t="e">
        <f>SQRT(($U$6/2)^2-($U$6/2)^2*'(OLD) bottom seam length'!Z1506^2/($U$7/2)^2)</f>
        <v>#VALUE!</v>
      </c>
      <c r="AC1506" s="136">
        <f t="shared" si="239"/>
        <v>29880</v>
      </c>
      <c r="AD1506" t="e">
        <f>SQRT(($U$6/2)^2-($U$6/2)^2*'(OLD) bottom seam length'!AC1506^2/($U$7/2)^2)</f>
        <v>#VALUE!</v>
      </c>
    </row>
    <row r="1507" spans="2:30">
      <c r="B1507" s="136">
        <f t="shared" si="230"/>
        <v>29920</v>
      </c>
      <c r="C1507" t="e">
        <f>SQRT(($C$5/2)^2-($C$5/2)^2*'(OLD) bottom seam length'!B1507^2/($C$6/2)^2)</f>
        <v>#DIV/0!</v>
      </c>
      <c r="E1507" s="136">
        <f t="shared" si="231"/>
        <v>29920</v>
      </c>
      <c r="F1507" t="e">
        <f>SQRT(($C$5/2)^2-($C$5/2)^2*'(OLD) bottom seam length'!E1507^2/($C$6/2)^2)</f>
        <v>#DIV/0!</v>
      </c>
      <c r="H1507" s="136">
        <f t="shared" si="232"/>
        <v>29920</v>
      </c>
      <c r="I1507" t="e">
        <f>SQRT(($C$5/2)^2-($C$5/2)^2*'(OLD) bottom seam length'!H1507^2/($C$6/2)^2)</f>
        <v>#DIV/0!</v>
      </c>
      <c r="K1507" s="136">
        <f t="shared" si="233"/>
        <v>29920</v>
      </c>
      <c r="L1507" t="e">
        <f>SQRT(($C$5/2)^2-($C$5/2)^2*'(OLD) bottom seam length'!K1507^2/($C$6/2)^2)</f>
        <v>#DIV/0!</v>
      </c>
      <c r="O1507" s="136">
        <f t="shared" si="234"/>
        <v>29920</v>
      </c>
      <c r="P1507" t="b">
        <f t="shared" si="235"/>
        <v>0</v>
      </c>
      <c r="T1507" s="136">
        <f t="shared" si="236"/>
        <v>29900</v>
      </c>
      <c r="U1507" t="e">
        <f>SQRT(($U$6/2)^2-($U$6/2)^2*'(OLD) bottom seam length'!T1507^2/($U$7/2)^2)</f>
        <v>#VALUE!</v>
      </c>
      <c r="W1507" s="136">
        <f t="shared" si="237"/>
        <v>29900</v>
      </c>
      <c r="X1507" t="e">
        <f>SQRT(($U$6/2)^2-($U$6/2)^2*'(OLD) bottom seam length'!W1507^2/($U$7/2)^2)</f>
        <v>#VALUE!</v>
      </c>
      <c r="Z1507" s="136">
        <f t="shared" si="238"/>
        <v>29900</v>
      </c>
      <c r="AA1507" t="e">
        <f>SQRT(($U$6/2)^2-($U$6/2)^2*'(OLD) bottom seam length'!Z1507^2/($U$7/2)^2)</f>
        <v>#VALUE!</v>
      </c>
      <c r="AC1507" s="136">
        <f t="shared" si="239"/>
        <v>29900</v>
      </c>
      <c r="AD1507" t="e">
        <f>SQRT(($U$6/2)^2-($U$6/2)^2*'(OLD) bottom seam length'!AC1507^2/($U$7/2)^2)</f>
        <v>#VALUE!</v>
      </c>
    </row>
    <row r="1508" spans="2:30">
      <c r="B1508" s="136">
        <f t="shared" si="230"/>
        <v>29940</v>
      </c>
      <c r="C1508" t="e">
        <f>SQRT(($C$5/2)^2-($C$5/2)^2*'(OLD) bottom seam length'!B1508^2/($C$6/2)^2)</f>
        <v>#DIV/0!</v>
      </c>
      <c r="E1508" s="136">
        <f t="shared" si="231"/>
        <v>29940</v>
      </c>
      <c r="F1508" t="e">
        <f>SQRT(($C$5/2)^2-($C$5/2)^2*'(OLD) bottom seam length'!E1508^2/($C$6/2)^2)</f>
        <v>#DIV/0!</v>
      </c>
      <c r="H1508" s="136">
        <f t="shared" si="232"/>
        <v>29940</v>
      </c>
      <c r="I1508" t="e">
        <f>SQRT(($C$5/2)^2-($C$5/2)^2*'(OLD) bottom seam length'!H1508^2/($C$6/2)^2)</f>
        <v>#DIV/0!</v>
      </c>
      <c r="K1508" s="136">
        <f t="shared" si="233"/>
        <v>29940</v>
      </c>
      <c r="L1508" t="e">
        <f>SQRT(($C$5/2)^2-($C$5/2)^2*'(OLD) bottom seam length'!K1508^2/($C$6/2)^2)</f>
        <v>#DIV/0!</v>
      </c>
      <c r="O1508" s="136">
        <f t="shared" si="234"/>
        <v>29940</v>
      </c>
      <c r="P1508" t="b">
        <f t="shared" si="235"/>
        <v>0</v>
      </c>
      <c r="T1508" s="136">
        <f t="shared" si="236"/>
        <v>29920</v>
      </c>
      <c r="U1508" t="e">
        <f>SQRT(($U$6/2)^2-($U$6/2)^2*'(OLD) bottom seam length'!T1508^2/($U$7/2)^2)</f>
        <v>#VALUE!</v>
      </c>
      <c r="W1508" s="136">
        <f t="shared" si="237"/>
        <v>29920</v>
      </c>
      <c r="X1508" t="e">
        <f>SQRT(($U$6/2)^2-($U$6/2)^2*'(OLD) bottom seam length'!W1508^2/($U$7/2)^2)</f>
        <v>#VALUE!</v>
      </c>
      <c r="Z1508" s="136">
        <f t="shared" si="238"/>
        <v>29920</v>
      </c>
      <c r="AA1508" t="e">
        <f>SQRT(($U$6/2)^2-($U$6/2)^2*'(OLD) bottom seam length'!Z1508^2/($U$7/2)^2)</f>
        <v>#VALUE!</v>
      </c>
      <c r="AC1508" s="136">
        <f t="shared" si="239"/>
        <v>29920</v>
      </c>
      <c r="AD1508" t="e">
        <f>SQRT(($U$6/2)^2-($U$6/2)^2*'(OLD) bottom seam length'!AC1508^2/($U$7/2)^2)</f>
        <v>#VALUE!</v>
      </c>
    </row>
    <row r="1509" spans="2:30">
      <c r="B1509" s="136">
        <f t="shared" si="230"/>
        <v>29960</v>
      </c>
      <c r="C1509" t="e">
        <f>SQRT(($C$5/2)^2-($C$5/2)^2*'(OLD) bottom seam length'!B1509^2/($C$6/2)^2)</f>
        <v>#DIV/0!</v>
      </c>
      <c r="E1509" s="136">
        <f t="shared" si="231"/>
        <v>29960</v>
      </c>
      <c r="F1509" t="e">
        <f>SQRT(($C$5/2)^2-($C$5/2)^2*'(OLD) bottom seam length'!E1509^2/($C$6/2)^2)</f>
        <v>#DIV/0!</v>
      </c>
      <c r="H1509" s="136">
        <f t="shared" si="232"/>
        <v>29960</v>
      </c>
      <c r="I1509" t="e">
        <f>SQRT(($C$5/2)^2-($C$5/2)^2*'(OLD) bottom seam length'!H1509^2/($C$6/2)^2)</f>
        <v>#DIV/0!</v>
      </c>
      <c r="K1509" s="136">
        <f t="shared" si="233"/>
        <v>29960</v>
      </c>
      <c r="L1509" t="e">
        <f>SQRT(($C$5/2)^2-($C$5/2)^2*'(OLD) bottom seam length'!K1509^2/($C$6/2)^2)</f>
        <v>#DIV/0!</v>
      </c>
      <c r="O1509" s="136">
        <f t="shared" si="234"/>
        <v>29960</v>
      </c>
      <c r="P1509" t="b">
        <f t="shared" si="235"/>
        <v>0</v>
      </c>
      <c r="T1509" s="136">
        <f t="shared" si="236"/>
        <v>29940</v>
      </c>
      <c r="U1509" t="e">
        <f>SQRT(($U$6/2)^2-($U$6/2)^2*'(OLD) bottom seam length'!T1509^2/($U$7/2)^2)</f>
        <v>#VALUE!</v>
      </c>
      <c r="W1509" s="136">
        <f t="shared" si="237"/>
        <v>29940</v>
      </c>
      <c r="X1509" t="e">
        <f>SQRT(($U$6/2)^2-($U$6/2)^2*'(OLD) bottom seam length'!W1509^2/($U$7/2)^2)</f>
        <v>#VALUE!</v>
      </c>
      <c r="Z1509" s="136">
        <f t="shared" si="238"/>
        <v>29940</v>
      </c>
      <c r="AA1509" t="e">
        <f>SQRT(($U$6/2)^2-($U$6/2)^2*'(OLD) bottom seam length'!Z1509^2/($U$7/2)^2)</f>
        <v>#VALUE!</v>
      </c>
      <c r="AC1509" s="136">
        <f t="shared" si="239"/>
        <v>29940</v>
      </c>
      <c r="AD1509" t="e">
        <f>SQRT(($U$6/2)^2-($U$6/2)^2*'(OLD) bottom seam length'!AC1509^2/($U$7/2)^2)</f>
        <v>#VALUE!</v>
      </c>
    </row>
    <row r="1510" spans="2:30">
      <c r="B1510" s="136">
        <f t="shared" si="230"/>
        <v>29980</v>
      </c>
      <c r="C1510" t="e">
        <f>SQRT(($C$5/2)^2-($C$5/2)^2*'(OLD) bottom seam length'!B1510^2/($C$6/2)^2)</f>
        <v>#DIV/0!</v>
      </c>
      <c r="E1510" s="136">
        <f t="shared" si="231"/>
        <v>29980</v>
      </c>
      <c r="F1510" t="e">
        <f>SQRT(($C$5/2)^2-($C$5/2)^2*'(OLD) bottom seam length'!E1510^2/($C$6/2)^2)</f>
        <v>#DIV/0!</v>
      </c>
      <c r="H1510" s="136">
        <f t="shared" si="232"/>
        <v>29980</v>
      </c>
      <c r="I1510" t="e">
        <f>SQRT(($C$5/2)^2-($C$5/2)^2*'(OLD) bottom seam length'!H1510^2/($C$6/2)^2)</f>
        <v>#DIV/0!</v>
      </c>
      <c r="K1510" s="136">
        <f t="shared" si="233"/>
        <v>29980</v>
      </c>
      <c r="L1510" t="e">
        <f>SQRT(($C$5/2)^2-($C$5/2)^2*'(OLD) bottom seam length'!K1510^2/($C$6/2)^2)</f>
        <v>#DIV/0!</v>
      </c>
      <c r="O1510" s="136">
        <f t="shared" si="234"/>
        <v>29980</v>
      </c>
      <c r="P1510" t="b">
        <f t="shared" si="235"/>
        <v>0</v>
      </c>
      <c r="T1510" s="136">
        <f t="shared" si="236"/>
        <v>29960</v>
      </c>
      <c r="U1510" t="e">
        <f>SQRT(($U$6/2)^2-($U$6/2)^2*'(OLD) bottom seam length'!T1510^2/($U$7/2)^2)</f>
        <v>#VALUE!</v>
      </c>
      <c r="W1510" s="136">
        <f t="shared" si="237"/>
        <v>29960</v>
      </c>
      <c r="X1510" t="e">
        <f>SQRT(($U$6/2)^2-($U$6/2)^2*'(OLD) bottom seam length'!W1510^2/($U$7/2)^2)</f>
        <v>#VALUE!</v>
      </c>
      <c r="Z1510" s="136">
        <f t="shared" si="238"/>
        <v>29960</v>
      </c>
      <c r="AA1510" t="e">
        <f>SQRT(($U$6/2)^2-($U$6/2)^2*'(OLD) bottom seam length'!Z1510^2/($U$7/2)^2)</f>
        <v>#VALUE!</v>
      </c>
      <c r="AC1510" s="136">
        <f t="shared" si="239"/>
        <v>29960</v>
      </c>
      <c r="AD1510" t="e">
        <f>SQRT(($U$6/2)^2-($U$6/2)^2*'(OLD) bottom seam length'!AC1510^2/($U$7/2)^2)</f>
        <v>#VALUE!</v>
      </c>
    </row>
    <row r="1511" spans="2:30">
      <c r="B1511" s="136">
        <f t="shared" si="230"/>
        <v>30000</v>
      </c>
      <c r="C1511" t="e">
        <f>SQRT(($C$5/2)^2-($C$5/2)^2*'(OLD) bottom seam length'!B1511^2/($C$6/2)^2)</f>
        <v>#DIV/0!</v>
      </c>
      <c r="E1511" s="136">
        <f t="shared" si="231"/>
        <v>30000</v>
      </c>
      <c r="F1511" t="e">
        <f>SQRT(($C$5/2)^2-($C$5/2)^2*'(OLD) bottom seam length'!E1511^2/($C$6/2)^2)</f>
        <v>#DIV/0!</v>
      </c>
      <c r="H1511" s="136">
        <f t="shared" si="232"/>
        <v>30000</v>
      </c>
      <c r="I1511" t="e">
        <f>SQRT(($C$5/2)^2-($C$5/2)^2*'(OLD) bottom seam length'!H1511^2/($C$6/2)^2)</f>
        <v>#DIV/0!</v>
      </c>
      <c r="K1511" s="136">
        <f t="shared" si="233"/>
        <v>30000</v>
      </c>
      <c r="L1511" t="e">
        <f>SQRT(($C$5/2)^2-($C$5/2)^2*'(OLD) bottom seam length'!K1511^2/($C$6/2)^2)</f>
        <v>#DIV/0!</v>
      </c>
      <c r="O1511" s="136">
        <f t="shared" si="234"/>
        <v>30000</v>
      </c>
      <c r="P1511" t="b">
        <f t="shared" si="235"/>
        <v>0</v>
      </c>
      <c r="T1511" s="136">
        <f t="shared" si="236"/>
        <v>29980</v>
      </c>
      <c r="U1511" t="e">
        <f>SQRT(($U$6/2)^2-($U$6/2)^2*'(OLD) bottom seam length'!T1511^2/($U$7/2)^2)</f>
        <v>#VALUE!</v>
      </c>
      <c r="W1511" s="136">
        <f t="shared" si="237"/>
        <v>29980</v>
      </c>
      <c r="X1511" t="e">
        <f>SQRT(($U$6/2)^2-($U$6/2)^2*'(OLD) bottom seam length'!W1511^2/($U$7/2)^2)</f>
        <v>#VALUE!</v>
      </c>
      <c r="Z1511" s="136">
        <f t="shared" si="238"/>
        <v>29980</v>
      </c>
      <c r="AA1511" t="e">
        <f>SQRT(($U$6/2)^2-($U$6/2)^2*'(OLD) bottom seam length'!Z1511^2/($U$7/2)^2)</f>
        <v>#VALUE!</v>
      </c>
      <c r="AC1511" s="136">
        <f t="shared" si="239"/>
        <v>29980</v>
      </c>
      <c r="AD1511" t="e">
        <f>SQRT(($U$6/2)^2-($U$6/2)^2*'(OLD) bottom seam length'!AC1511^2/($U$7/2)^2)</f>
        <v>#VALUE!</v>
      </c>
    </row>
    <row r="1512" spans="2:30">
      <c r="B1512" s="136">
        <f t="shared" si="230"/>
        <v>30020</v>
      </c>
      <c r="C1512" t="e">
        <f>SQRT(($C$5/2)^2-($C$5/2)^2*'(OLD) bottom seam length'!B1512^2/($C$6/2)^2)</f>
        <v>#DIV/0!</v>
      </c>
      <c r="E1512" s="136">
        <f t="shared" si="231"/>
        <v>30020</v>
      </c>
      <c r="F1512" t="e">
        <f>SQRT(($C$5/2)^2-($C$5/2)^2*'(OLD) bottom seam length'!E1512^2/($C$6/2)^2)</f>
        <v>#DIV/0!</v>
      </c>
      <c r="H1512" s="136">
        <f t="shared" si="232"/>
        <v>30020</v>
      </c>
      <c r="I1512" t="e">
        <f>SQRT(($C$5/2)^2-($C$5/2)^2*'(OLD) bottom seam length'!H1512^2/($C$6/2)^2)</f>
        <v>#DIV/0!</v>
      </c>
      <c r="K1512" s="136">
        <f t="shared" si="233"/>
        <v>30020</v>
      </c>
      <c r="L1512" t="e">
        <f>SQRT(($C$5/2)^2-($C$5/2)^2*'(OLD) bottom seam length'!K1512^2/($C$6/2)^2)</f>
        <v>#DIV/0!</v>
      </c>
      <c r="O1512" s="136">
        <f t="shared" si="234"/>
        <v>30020</v>
      </c>
      <c r="P1512" t="b">
        <f t="shared" si="235"/>
        <v>0</v>
      </c>
      <c r="T1512" s="136">
        <f t="shared" si="236"/>
        <v>30000</v>
      </c>
      <c r="U1512" t="e">
        <f>SQRT(($U$6/2)^2-($U$6/2)^2*'(OLD) bottom seam length'!T1512^2/($U$7/2)^2)</f>
        <v>#VALUE!</v>
      </c>
      <c r="W1512" s="136">
        <f t="shared" si="237"/>
        <v>30000</v>
      </c>
      <c r="X1512" t="e">
        <f>SQRT(($U$6/2)^2-($U$6/2)^2*'(OLD) bottom seam length'!W1512^2/($U$7/2)^2)</f>
        <v>#VALUE!</v>
      </c>
      <c r="Z1512" s="136">
        <f t="shared" si="238"/>
        <v>30000</v>
      </c>
      <c r="AA1512" t="e">
        <f>SQRT(($U$6/2)^2-($U$6/2)^2*'(OLD) bottom seam length'!Z1512^2/($U$7/2)^2)</f>
        <v>#VALUE!</v>
      </c>
      <c r="AC1512" s="136">
        <f t="shared" si="239"/>
        <v>30000</v>
      </c>
      <c r="AD1512" t="e">
        <f>SQRT(($U$6/2)^2-($U$6/2)^2*'(OLD) bottom seam length'!AC1512^2/($U$7/2)^2)</f>
        <v>#VALUE!</v>
      </c>
    </row>
    <row r="1513" spans="2:30">
      <c r="B1513" s="136">
        <f t="shared" si="230"/>
        <v>30040</v>
      </c>
      <c r="C1513" t="e">
        <f>SQRT(($C$5/2)^2-($C$5/2)^2*'(OLD) bottom seam length'!B1513^2/($C$6/2)^2)</f>
        <v>#DIV/0!</v>
      </c>
      <c r="E1513" s="136">
        <f t="shared" si="231"/>
        <v>30040</v>
      </c>
      <c r="F1513" t="e">
        <f>SQRT(($C$5/2)^2-($C$5/2)^2*'(OLD) bottom seam length'!E1513^2/($C$6/2)^2)</f>
        <v>#DIV/0!</v>
      </c>
      <c r="H1513" s="136">
        <f t="shared" si="232"/>
        <v>30040</v>
      </c>
      <c r="I1513" t="e">
        <f>SQRT(($C$5/2)^2-($C$5/2)^2*'(OLD) bottom seam length'!H1513^2/($C$6/2)^2)</f>
        <v>#DIV/0!</v>
      </c>
      <c r="K1513" s="136">
        <f t="shared" si="233"/>
        <v>30040</v>
      </c>
      <c r="L1513" t="e">
        <f>SQRT(($C$5/2)^2-($C$5/2)^2*'(OLD) bottom seam length'!K1513^2/($C$6/2)^2)</f>
        <v>#DIV/0!</v>
      </c>
      <c r="O1513" s="136">
        <f t="shared" si="234"/>
        <v>30040</v>
      </c>
      <c r="P1513" t="b">
        <f t="shared" si="235"/>
        <v>0</v>
      </c>
      <c r="T1513" s="136">
        <f t="shared" si="236"/>
        <v>30020</v>
      </c>
      <c r="U1513" t="e">
        <f>SQRT(($U$6/2)^2-($U$6/2)^2*'(OLD) bottom seam length'!T1513^2/($U$7/2)^2)</f>
        <v>#VALUE!</v>
      </c>
      <c r="W1513" s="136">
        <f t="shared" si="237"/>
        <v>30020</v>
      </c>
      <c r="X1513" t="e">
        <f>SQRT(($U$6/2)^2-($U$6/2)^2*'(OLD) bottom seam length'!W1513^2/($U$7/2)^2)</f>
        <v>#VALUE!</v>
      </c>
      <c r="Z1513" s="136">
        <f t="shared" si="238"/>
        <v>30020</v>
      </c>
      <c r="AA1513" t="e">
        <f>SQRT(($U$6/2)^2-($U$6/2)^2*'(OLD) bottom seam length'!Z1513^2/($U$7/2)^2)</f>
        <v>#VALUE!</v>
      </c>
      <c r="AC1513" s="136">
        <f t="shared" si="239"/>
        <v>30020</v>
      </c>
      <c r="AD1513" t="e">
        <f>SQRT(($U$6/2)^2-($U$6/2)^2*'(OLD) bottom seam length'!AC1513^2/($U$7/2)^2)</f>
        <v>#VALUE!</v>
      </c>
    </row>
    <row r="1514" spans="2:30">
      <c r="B1514" s="136">
        <f t="shared" si="230"/>
        <v>30060</v>
      </c>
      <c r="C1514" t="e">
        <f>SQRT(($C$5/2)^2-($C$5/2)^2*'(OLD) bottom seam length'!B1514^2/($C$6/2)^2)</f>
        <v>#DIV/0!</v>
      </c>
      <c r="E1514" s="136">
        <f t="shared" si="231"/>
        <v>30060</v>
      </c>
      <c r="F1514" t="e">
        <f>SQRT(($C$5/2)^2-($C$5/2)^2*'(OLD) bottom seam length'!E1514^2/($C$6/2)^2)</f>
        <v>#DIV/0!</v>
      </c>
      <c r="H1514" s="136">
        <f t="shared" si="232"/>
        <v>30060</v>
      </c>
      <c r="I1514" t="e">
        <f>SQRT(($C$5/2)^2-($C$5/2)^2*'(OLD) bottom seam length'!H1514^2/($C$6/2)^2)</f>
        <v>#DIV/0!</v>
      </c>
      <c r="K1514" s="136">
        <f t="shared" si="233"/>
        <v>30060</v>
      </c>
      <c r="L1514" t="e">
        <f>SQRT(($C$5/2)^2-($C$5/2)^2*'(OLD) bottom seam length'!K1514^2/($C$6/2)^2)</f>
        <v>#DIV/0!</v>
      </c>
      <c r="O1514" s="136">
        <f t="shared" si="234"/>
        <v>30060</v>
      </c>
      <c r="P1514" t="b">
        <f t="shared" si="235"/>
        <v>0</v>
      </c>
      <c r="T1514" s="136">
        <f t="shared" si="236"/>
        <v>30040</v>
      </c>
      <c r="U1514" t="e">
        <f>SQRT(($U$6/2)^2-($U$6/2)^2*'(OLD) bottom seam length'!T1514^2/($U$7/2)^2)</f>
        <v>#VALUE!</v>
      </c>
      <c r="W1514" s="136">
        <f t="shared" si="237"/>
        <v>30040</v>
      </c>
      <c r="X1514" t="e">
        <f>SQRT(($U$6/2)^2-($U$6/2)^2*'(OLD) bottom seam length'!W1514^2/($U$7/2)^2)</f>
        <v>#VALUE!</v>
      </c>
      <c r="Z1514" s="136">
        <f t="shared" si="238"/>
        <v>30040</v>
      </c>
      <c r="AA1514" t="e">
        <f>SQRT(($U$6/2)^2-($U$6/2)^2*'(OLD) bottom seam length'!Z1514^2/($U$7/2)^2)</f>
        <v>#VALUE!</v>
      </c>
      <c r="AC1514" s="136">
        <f t="shared" si="239"/>
        <v>30040</v>
      </c>
      <c r="AD1514" t="e">
        <f>SQRT(($U$6/2)^2-($U$6/2)^2*'(OLD) bottom seam length'!AC1514^2/($U$7/2)^2)</f>
        <v>#VALUE!</v>
      </c>
    </row>
    <row r="1515" spans="2:30">
      <c r="B1515" s="136">
        <f t="shared" si="230"/>
        <v>30080</v>
      </c>
      <c r="C1515" t="e">
        <f>SQRT(($C$5/2)^2-($C$5/2)^2*'(OLD) bottom seam length'!B1515^2/($C$6/2)^2)</f>
        <v>#DIV/0!</v>
      </c>
      <c r="E1515" s="136">
        <f t="shared" si="231"/>
        <v>30080</v>
      </c>
      <c r="F1515" t="e">
        <f>SQRT(($C$5/2)^2-($C$5/2)^2*'(OLD) bottom seam length'!E1515^2/($C$6/2)^2)</f>
        <v>#DIV/0!</v>
      </c>
      <c r="H1515" s="136">
        <f t="shared" si="232"/>
        <v>30080</v>
      </c>
      <c r="I1515" t="e">
        <f>SQRT(($C$5/2)^2-($C$5/2)^2*'(OLD) bottom seam length'!H1515^2/($C$6/2)^2)</f>
        <v>#DIV/0!</v>
      </c>
      <c r="K1515" s="136">
        <f t="shared" si="233"/>
        <v>30080</v>
      </c>
      <c r="L1515" t="e">
        <f>SQRT(($C$5/2)^2-($C$5/2)^2*'(OLD) bottom seam length'!K1515^2/($C$6/2)^2)</f>
        <v>#DIV/0!</v>
      </c>
      <c r="O1515" s="136">
        <f t="shared" si="234"/>
        <v>30080</v>
      </c>
      <c r="P1515" t="b">
        <f t="shared" si="235"/>
        <v>0</v>
      </c>
      <c r="T1515" s="136">
        <f t="shared" si="236"/>
        <v>30060</v>
      </c>
      <c r="U1515" t="e">
        <f>SQRT(($U$6/2)^2-($U$6/2)^2*'(OLD) bottom seam length'!T1515^2/($U$7/2)^2)</f>
        <v>#VALUE!</v>
      </c>
      <c r="W1515" s="136">
        <f t="shared" si="237"/>
        <v>30060</v>
      </c>
      <c r="X1515" t="e">
        <f>SQRT(($U$6/2)^2-($U$6/2)^2*'(OLD) bottom seam length'!W1515^2/($U$7/2)^2)</f>
        <v>#VALUE!</v>
      </c>
      <c r="Z1515" s="136">
        <f t="shared" si="238"/>
        <v>30060</v>
      </c>
      <c r="AA1515" t="e">
        <f>SQRT(($U$6/2)^2-($U$6/2)^2*'(OLD) bottom seam length'!Z1515^2/($U$7/2)^2)</f>
        <v>#VALUE!</v>
      </c>
      <c r="AC1515" s="136">
        <f t="shared" si="239"/>
        <v>30060</v>
      </c>
      <c r="AD1515" t="e">
        <f>SQRT(($U$6/2)^2-($U$6/2)^2*'(OLD) bottom seam length'!AC1515^2/($U$7/2)^2)</f>
        <v>#VALUE!</v>
      </c>
    </row>
    <row r="1516" spans="2:30">
      <c r="B1516" s="136">
        <f t="shared" si="230"/>
        <v>30100</v>
      </c>
      <c r="C1516" t="e">
        <f>SQRT(($C$5/2)^2-($C$5/2)^2*'(OLD) bottom seam length'!B1516^2/($C$6/2)^2)</f>
        <v>#DIV/0!</v>
      </c>
      <c r="E1516" s="136">
        <f t="shared" si="231"/>
        <v>30100</v>
      </c>
      <c r="F1516" t="e">
        <f>SQRT(($C$5/2)^2-($C$5/2)^2*'(OLD) bottom seam length'!E1516^2/($C$6/2)^2)</f>
        <v>#DIV/0!</v>
      </c>
      <c r="H1516" s="136">
        <f t="shared" si="232"/>
        <v>30100</v>
      </c>
      <c r="I1516" t="e">
        <f>SQRT(($C$5/2)^2-($C$5/2)^2*'(OLD) bottom seam length'!H1516^2/($C$6/2)^2)</f>
        <v>#DIV/0!</v>
      </c>
      <c r="K1516" s="136">
        <f t="shared" si="233"/>
        <v>30100</v>
      </c>
      <c r="L1516" t="e">
        <f>SQRT(($C$5/2)^2-($C$5/2)^2*'(OLD) bottom seam length'!K1516^2/($C$6/2)^2)</f>
        <v>#DIV/0!</v>
      </c>
      <c r="O1516" s="136">
        <f t="shared" si="234"/>
        <v>30100</v>
      </c>
      <c r="P1516" t="b">
        <f t="shared" si="235"/>
        <v>0</v>
      </c>
      <c r="T1516" s="136">
        <f t="shared" si="236"/>
        <v>30080</v>
      </c>
      <c r="U1516" t="e">
        <f>SQRT(($U$6/2)^2-($U$6/2)^2*'(OLD) bottom seam length'!T1516^2/($U$7/2)^2)</f>
        <v>#VALUE!</v>
      </c>
      <c r="W1516" s="136">
        <f t="shared" si="237"/>
        <v>30080</v>
      </c>
      <c r="X1516" t="e">
        <f>SQRT(($U$6/2)^2-($U$6/2)^2*'(OLD) bottom seam length'!W1516^2/($U$7/2)^2)</f>
        <v>#VALUE!</v>
      </c>
      <c r="Z1516" s="136">
        <f t="shared" si="238"/>
        <v>30080</v>
      </c>
      <c r="AA1516" t="e">
        <f>SQRT(($U$6/2)^2-($U$6/2)^2*'(OLD) bottom seam length'!Z1516^2/($U$7/2)^2)</f>
        <v>#VALUE!</v>
      </c>
      <c r="AC1516" s="136">
        <f t="shared" si="239"/>
        <v>30080</v>
      </c>
      <c r="AD1516" t="e">
        <f>SQRT(($U$6/2)^2-($U$6/2)^2*'(OLD) bottom seam length'!AC1516^2/($U$7/2)^2)</f>
        <v>#VALUE!</v>
      </c>
    </row>
    <row r="1517" spans="2:30">
      <c r="B1517" s="136">
        <f t="shared" si="230"/>
        <v>30120</v>
      </c>
      <c r="C1517" t="e">
        <f>SQRT(($C$5/2)^2-($C$5/2)^2*'(OLD) bottom seam length'!B1517^2/($C$6/2)^2)</f>
        <v>#DIV/0!</v>
      </c>
      <c r="E1517" s="136">
        <f t="shared" si="231"/>
        <v>30120</v>
      </c>
      <c r="F1517" t="e">
        <f>SQRT(($C$5/2)^2-($C$5/2)^2*'(OLD) bottom seam length'!E1517^2/($C$6/2)^2)</f>
        <v>#DIV/0!</v>
      </c>
      <c r="H1517" s="136">
        <f t="shared" si="232"/>
        <v>30120</v>
      </c>
      <c r="I1517" t="e">
        <f>SQRT(($C$5/2)^2-($C$5/2)^2*'(OLD) bottom seam length'!H1517^2/($C$6/2)^2)</f>
        <v>#DIV/0!</v>
      </c>
      <c r="K1517" s="136">
        <f t="shared" si="233"/>
        <v>30120</v>
      </c>
      <c r="L1517" t="e">
        <f>SQRT(($C$5/2)^2-($C$5/2)^2*'(OLD) bottom seam length'!K1517^2/($C$6/2)^2)</f>
        <v>#DIV/0!</v>
      </c>
      <c r="O1517" s="136">
        <f t="shared" si="234"/>
        <v>30120</v>
      </c>
      <c r="P1517" t="b">
        <f t="shared" si="235"/>
        <v>0</v>
      </c>
      <c r="T1517" s="136">
        <f t="shared" si="236"/>
        <v>30100</v>
      </c>
      <c r="U1517" t="e">
        <f>SQRT(($U$6/2)^2-($U$6/2)^2*'(OLD) bottom seam length'!T1517^2/($U$7/2)^2)</f>
        <v>#VALUE!</v>
      </c>
      <c r="W1517" s="136">
        <f t="shared" si="237"/>
        <v>30100</v>
      </c>
      <c r="X1517" t="e">
        <f>SQRT(($U$6/2)^2-($U$6/2)^2*'(OLD) bottom seam length'!W1517^2/($U$7/2)^2)</f>
        <v>#VALUE!</v>
      </c>
      <c r="Z1517" s="136">
        <f t="shared" si="238"/>
        <v>30100</v>
      </c>
      <c r="AA1517" t="e">
        <f>SQRT(($U$6/2)^2-($U$6/2)^2*'(OLD) bottom seam length'!Z1517^2/($U$7/2)^2)</f>
        <v>#VALUE!</v>
      </c>
      <c r="AC1517" s="136">
        <f t="shared" si="239"/>
        <v>30100</v>
      </c>
      <c r="AD1517" t="e">
        <f>SQRT(($U$6/2)^2-($U$6/2)^2*'(OLD) bottom seam length'!AC1517^2/($U$7/2)^2)</f>
        <v>#VALUE!</v>
      </c>
    </row>
    <row r="1518" spans="2:30">
      <c r="B1518" s="136">
        <f t="shared" si="230"/>
        <v>30140</v>
      </c>
      <c r="C1518" t="e">
        <f>SQRT(($C$5/2)^2-($C$5/2)^2*'(OLD) bottom seam length'!B1518^2/($C$6/2)^2)</f>
        <v>#DIV/0!</v>
      </c>
      <c r="E1518" s="136">
        <f t="shared" si="231"/>
        <v>30140</v>
      </c>
      <c r="F1518" t="e">
        <f>SQRT(($C$5/2)^2-($C$5/2)^2*'(OLD) bottom seam length'!E1518^2/($C$6/2)^2)</f>
        <v>#DIV/0!</v>
      </c>
      <c r="H1518" s="136">
        <f t="shared" si="232"/>
        <v>30140</v>
      </c>
      <c r="I1518" t="e">
        <f>SQRT(($C$5/2)^2-($C$5/2)^2*'(OLD) bottom seam length'!H1518^2/($C$6/2)^2)</f>
        <v>#DIV/0!</v>
      </c>
      <c r="K1518" s="136">
        <f t="shared" si="233"/>
        <v>30140</v>
      </c>
      <c r="L1518" t="e">
        <f>SQRT(($C$5/2)^2-($C$5/2)^2*'(OLD) bottom seam length'!K1518^2/($C$6/2)^2)</f>
        <v>#DIV/0!</v>
      </c>
      <c r="O1518" s="136">
        <f t="shared" si="234"/>
        <v>30140</v>
      </c>
      <c r="P1518" t="b">
        <f t="shared" si="235"/>
        <v>0</v>
      </c>
      <c r="T1518" s="136">
        <f t="shared" si="236"/>
        <v>30120</v>
      </c>
      <c r="U1518" t="e">
        <f>SQRT(($U$6/2)^2-($U$6/2)^2*'(OLD) bottom seam length'!T1518^2/($U$7/2)^2)</f>
        <v>#VALUE!</v>
      </c>
      <c r="W1518" s="136">
        <f t="shared" si="237"/>
        <v>30120</v>
      </c>
      <c r="X1518" t="e">
        <f>SQRT(($U$6/2)^2-($U$6/2)^2*'(OLD) bottom seam length'!W1518^2/($U$7/2)^2)</f>
        <v>#VALUE!</v>
      </c>
      <c r="Z1518" s="136">
        <f t="shared" si="238"/>
        <v>30120</v>
      </c>
      <c r="AA1518" t="e">
        <f>SQRT(($U$6/2)^2-($U$6/2)^2*'(OLD) bottom seam length'!Z1518^2/($U$7/2)^2)</f>
        <v>#VALUE!</v>
      </c>
      <c r="AC1518" s="136">
        <f t="shared" si="239"/>
        <v>30120</v>
      </c>
      <c r="AD1518" t="e">
        <f>SQRT(($U$6/2)^2-($U$6/2)^2*'(OLD) bottom seam length'!AC1518^2/($U$7/2)^2)</f>
        <v>#VALUE!</v>
      </c>
    </row>
    <row r="1519" spans="2:30">
      <c r="B1519" s="136">
        <f t="shared" si="230"/>
        <v>30160</v>
      </c>
      <c r="C1519" t="e">
        <f>SQRT(($C$5/2)^2-($C$5/2)^2*'(OLD) bottom seam length'!B1519^2/($C$6/2)^2)</f>
        <v>#DIV/0!</v>
      </c>
      <c r="E1519" s="136">
        <f t="shared" si="231"/>
        <v>30160</v>
      </c>
      <c r="F1519" t="e">
        <f>SQRT(($C$5/2)^2-($C$5/2)^2*'(OLD) bottom seam length'!E1519^2/($C$6/2)^2)</f>
        <v>#DIV/0!</v>
      </c>
      <c r="H1519" s="136">
        <f t="shared" si="232"/>
        <v>30160</v>
      </c>
      <c r="I1519" t="e">
        <f>SQRT(($C$5/2)^2-($C$5/2)^2*'(OLD) bottom seam length'!H1519^2/($C$6/2)^2)</f>
        <v>#DIV/0!</v>
      </c>
      <c r="K1519" s="136">
        <f t="shared" si="233"/>
        <v>30160</v>
      </c>
      <c r="L1519" t="e">
        <f>SQRT(($C$5/2)^2-($C$5/2)^2*'(OLD) bottom seam length'!K1519^2/($C$6/2)^2)</f>
        <v>#DIV/0!</v>
      </c>
      <c r="O1519" s="136">
        <f t="shared" si="234"/>
        <v>30160</v>
      </c>
      <c r="P1519" t="b">
        <f t="shared" si="235"/>
        <v>0</v>
      </c>
      <c r="T1519" s="136">
        <f t="shared" si="236"/>
        <v>30140</v>
      </c>
      <c r="U1519" t="e">
        <f>SQRT(($U$6/2)^2-($U$6/2)^2*'(OLD) bottom seam length'!T1519^2/($U$7/2)^2)</f>
        <v>#VALUE!</v>
      </c>
      <c r="W1519" s="136">
        <f t="shared" si="237"/>
        <v>30140</v>
      </c>
      <c r="X1519" t="e">
        <f>SQRT(($U$6/2)^2-($U$6/2)^2*'(OLD) bottom seam length'!W1519^2/($U$7/2)^2)</f>
        <v>#VALUE!</v>
      </c>
      <c r="Z1519" s="136">
        <f t="shared" si="238"/>
        <v>30140</v>
      </c>
      <c r="AA1519" t="e">
        <f>SQRT(($U$6/2)^2-($U$6/2)^2*'(OLD) bottom seam length'!Z1519^2/($U$7/2)^2)</f>
        <v>#VALUE!</v>
      </c>
      <c r="AC1519" s="136">
        <f t="shared" si="239"/>
        <v>30140</v>
      </c>
      <c r="AD1519" t="e">
        <f>SQRT(($U$6/2)^2-($U$6/2)^2*'(OLD) bottom seam length'!AC1519^2/($U$7/2)^2)</f>
        <v>#VALUE!</v>
      </c>
    </row>
    <row r="1520" spans="2:30">
      <c r="B1520" s="136">
        <f t="shared" si="230"/>
        <v>30180</v>
      </c>
      <c r="C1520" t="e">
        <f>SQRT(($C$5/2)^2-($C$5/2)^2*'(OLD) bottom seam length'!B1520^2/($C$6/2)^2)</f>
        <v>#DIV/0!</v>
      </c>
      <c r="E1520" s="136">
        <f t="shared" si="231"/>
        <v>30180</v>
      </c>
      <c r="F1520" t="e">
        <f>SQRT(($C$5/2)^2-($C$5/2)^2*'(OLD) bottom seam length'!E1520^2/($C$6/2)^2)</f>
        <v>#DIV/0!</v>
      </c>
      <c r="H1520" s="136">
        <f t="shared" si="232"/>
        <v>30180</v>
      </c>
      <c r="I1520" t="e">
        <f>SQRT(($C$5/2)^2-($C$5/2)^2*'(OLD) bottom seam length'!H1520^2/($C$6/2)^2)</f>
        <v>#DIV/0!</v>
      </c>
      <c r="K1520" s="136">
        <f t="shared" si="233"/>
        <v>30180</v>
      </c>
      <c r="L1520" t="e">
        <f>SQRT(($C$5/2)^2-($C$5/2)^2*'(OLD) bottom seam length'!K1520^2/($C$6/2)^2)</f>
        <v>#DIV/0!</v>
      </c>
      <c r="O1520" s="136">
        <f t="shared" si="234"/>
        <v>30180</v>
      </c>
      <c r="P1520" t="b">
        <f t="shared" si="235"/>
        <v>0</v>
      </c>
      <c r="T1520" s="136">
        <f t="shared" si="236"/>
        <v>30160</v>
      </c>
      <c r="U1520" t="e">
        <f>SQRT(($U$6/2)^2-($U$6/2)^2*'(OLD) bottom seam length'!T1520^2/($U$7/2)^2)</f>
        <v>#VALUE!</v>
      </c>
      <c r="W1520" s="136">
        <f t="shared" si="237"/>
        <v>30160</v>
      </c>
      <c r="X1520" t="e">
        <f>SQRT(($U$6/2)^2-($U$6/2)^2*'(OLD) bottom seam length'!W1520^2/($U$7/2)^2)</f>
        <v>#VALUE!</v>
      </c>
      <c r="Z1520" s="136">
        <f t="shared" si="238"/>
        <v>30160</v>
      </c>
      <c r="AA1520" t="e">
        <f>SQRT(($U$6/2)^2-($U$6/2)^2*'(OLD) bottom seam length'!Z1520^2/($U$7/2)^2)</f>
        <v>#VALUE!</v>
      </c>
      <c r="AC1520" s="136">
        <f t="shared" si="239"/>
        <v>30160</v>
      </c>
      <c r="AD1520" t="e">
        <f>SQRT(($U$6/2)^2-($U$6/2)^2*'(OLD) bottom seam length'!AC1520^2/($U$7/2)^2)</f>
        <v>#VALUE!</v>
      </c>
    </row>
    <row r="1521" spans="2:30">
      <c r="B1521" s="136">
        <f t="shared" si="230"/>
        <v>30200</v>
      </c>
      <c r="C1521" t="e">
        <f>SQRT(($C$5/2)^2-($C$5/2)^2*'(OLD) bottom seam length'!B1521^2/($C$6/2)^2)</f>
        <v>#DIV/0!</v>
      </c>
      <c r="E1521" s="136">
        <f t="shared" si="231"/>
        <v>30200</v>
      </c>
      <c r="F1521" t="e">
        <f>SQRT(($C$5/2)^2-($C$5/2)^2*'(OLD) bottom seam length'!E1521^2/($C$6/2)^2)</f>
        <v>#DIV/0!</v>
      </c>
      <c r="H1521" s="136">
        <f t="shared" si="232"/>
        <v>30200</v>
      </c>
      <c r="I1521" t="e">
        <f>SQRT(($C$5/2)^2-($C$5/2)^2*'(OLD) bottom seam length'!H1521^2/($C$6/2)^2)</f>
        <v>#DIV/0!</v>
      </c>
      <c r="K1521" s="136">
        <f t="shared" si="233"/>
        <v>30200</v>
      </c>
      <c r="L1521" t="e">
        <f>SQRT(($C$5/2)^2-($C$5/2)^2*'(OLD) bottom seam length'!K1521^2/($C$6/2)^2)</f>
        <v>#DIV/0!</v>
      </c>
      <c r="O1521" s="136">
        <f t="shared" si="234"/>
        <v>30200</v>
      </c>
      <c r="P1521" t="b">
        <f t="shared" si="235"/>
        <v>0</v>
      </c>
      <c r="T1521" s="136">
        <f t="shared" si="236"/>
        <v>30180</v>
      </c>
      <c r="U1521" t="e">
        <f>SQRT(($U$6/2)^2-($U$6/2)^2*'(OLD) bottom seam length'!T1521^2/($U$7/2)^2)</f>
        <v>#VALUE!</v>
      </c>
      <c r="W1521" s="136">
        <f t="shared" si="237"/>
        <v>30180</v>
      </c>
      <c r="X1521" t="e">
        <f>SQRT(($U$6/2)^2-($U$6/2)^2*'(OLD) bottom seam length'!W1521^2/($U$7/2)^2)</f>
        <v>#VALUE!</v>
      </c>
      <c r="Z1521" s="136">
        <f t="shared" si="238"/>
        <v>30180</v>
      </c>
      <c r="AA1521" t="e">
        <f>SQRT(($U$6/2)^2-($U$6/2)^2*'(OLD) bottom seam length'!Z1521^2/($U$7/2)^2)</f>
        <v>#VALUE!</v>
      </c>
      <c r="AC1521" s="136">
        <f t="shared" si="239"/>
        <v>30180</v>
      </c>
      <c r="AD1521" t="e">
        <f>SQRT(($U$6/2)^2-($U$6/2)^2*'(OLD) bottom seam length'!AC1521^2/($U$7/2)^2)</f>
        <v>#VALUE!</v>
      </c>
    </row>
    <row r="1522" spans="2:30">
      <c r="B1522" s="136">
        <f t="shared" si="230"/>
        <v>30220</v>
      </c>
      <c r="C1522" t="e">
        <f>SQRT(($C$5/2)^2-($C$5/2)^2*'(OLD) bottom seam length'!B1522^2/($C$6/2)^2)</f>
        <v>#DIV/0!</v>
      </c>
      <c r="E1522" s="136">
        <f t="shared" si="231"/>
        <v>30220</v>
      </c>
      <c r="F1522" t="e">
        <f>SQRT(($C$5/2)^2-($C$5/2)^2*'(OLD) bottom seam length'!E1522^2/($C$6/2)^2)</f>
        <v>#DIV/0!</v>
      </c>
      <c r="H1522" s="136">
        <f t="shared" si="232"/>
        <v>30220</v>
      </c>
      <c r="I1522" t="e">
        <f>SQRT(($C$5/2)^2-($C$5/2)^2*'(OLD) bottom seam length'!H1522^2/($C$6/2)^2)</f>
        <v>#DIV/0!</v>
      </c>
      <c r="K1522" s="136">
        <f t="shared" si="233"/>
        <v>30220</v>
      </c>
      <c r="L1522" t="e">
        <f>SQRT(($C$5/2)^2-($C$5/2)^2*'(OLD) bottom seam length'!K1522^2/($C$6/2)^2)</f>
        <v>#DIV/0!</v>
      </c>
      <c r="O1522" s="136">
        <f t="shared" si="234"/>
        <v>30220</v>
      </c>
      <c r="P1522" t="b">
        <f t="shared" si="235"/>
        <v>0</v>
      </c>
      <c r="T1522" s="136">
        <f t="shared" si="236"/>
        <v>30200</v>
      </c>
      <c r="U1522" t="e">
        <f>SQRT(($U$6/2)^2-($U$6/2)^2*'(OLD) bottom seam length'!T1522^2/($U$7/2)^2)</f>
        <v>#VALUE!</v>
      </c>
      <c r="W1522" s="136">
        <f t="shared" si="237"/>
        <v>30200</v>
      </c>
      <c r="X1522" t="e">
        <f>SQRT(($U$6/2)^2-($U$6/2)^2*'(OLD) bottom seam length'!W1522^2/($U$7/2)^2)</f>
        <v>#VALUE!</v>
      </c>
      <c r="Z1522" s="136">
        <f t="shared" si="238"/>
        <v>30200</v>
      </c>
      <c r="AA1522" t="e">
        <f>SQRT(($U$6/2)^2-($U$6/2)^2*'(OLD) bottom seam length'!Z1522^2/($U$7/2)^2)</f>
        <v>#VALUE!</v>
      </c>
      <c r="AC1522" s="136">
        <f t="shared" si="239"/>
        <v>30200</v>
      </c>
      <c r="AD1522" t="e">
        <f>SQRT(($U$6/2)^2-($U$6/2)^2*'(OLD) bottom seam length'!AC1522^2/($U$7/2)^2)</f>
        <v>#VALUE!</v>
      </c>
    </row>
    <row r="1523" spans="2:30">
      <c r="B1523" s="136">
        <f t="shared" si="230"/>
        <v>30240</v>
      </c>
      <c r="C1523" t="e">
        <f>SQRT(($C$5/2)^2-($C$5/2)^2*'(OLD) bottom seam length'!B1523^2/($C$6/2)^2)</f>
        <v>#DIV/0!</v>
      </c>
      <c r="E1523" s="136">
        <f t="shared" si="231"/>
        <v>30240</v>
      </c>
      <c r="F1523" t="e">
        <f>SQRT(($C$5/2)^2-($C$5/2)^2*'(OLD) bottom seam length'!E1523^2/($C$6/2)^2)</f>
        <v>#DIV/0!</v>
      </c>
      <c r="H1523" s="136">
        <f t="shared" si="232"/>
        <v>30240</v>
      </c>
      <c r="I1523" t="e">
        <f>SQRT(($C$5/2)^2-($C$5/2)^2*'(OLD) bottom seam length'!H1523^2/($C$6/2)^2)</f>
        <v>#DIV/0!</v>
      </c>
      <c r="K1523" s="136">
        <f t="shared" si="233"/>
        <v>30240</v>
      </c>
      <c r="L1523" t="e">
        <f>SQRT(($C$5/2)^2-($C$5/2)^2*'(OLD) bottom seam length'!K1523^2/($C$6/2)^2)</f>
        <v>#DIV/0!</v>
      </c>
      <c r="O1523" s="136">
        <f t="shared" si="234"/>
        <v>30240</v>
      </c>
      <c r="P1523" t="b">
        <f t="shared" si="235"/>
        <v>0</v>
      </c>
      <c r="T1523" s="136">
        <f t="shared" si="236"/>
        <v>30220</v>
      </c>
      <c r="U1523" t="e">
        <f>SQRT(($U$6/2)^2-($U$6/2)^2*'(OLD) bottom seam length'!T1523^2/($U$7/2)^2)</f>
        <v>#VALUE!</v>
      </c>
      <c r="W1523" s="136">
        <f t="shared" si="237"/>
        <v>30220</v>
      </c>
      <c r="X1523" t="e">
        <f>SQRT(($U$6/2)^2-($U$6/2)^2*'(OLD) bottom seam length'!W1523^2/($U$7/2)^2)</f>
        <v>#VALUE!</v>
      </c>
      <c r="Z1523" s="136">
        <f t="shared" si="238"/>
        <v>30220</v>
      </c>
      <c r="AA1523" t="e">
        <f>SQRT(($U$6/2)^2-($U$6/2)^2*'(OLD) bottom seam length'!Z1523^2/($U$7/2)^2)</f>
        <v>#VALUE!</v>
      </c>
      <c r="AC1523" s="136">
        <f t="shared" si="239"/>
        <v>30220</v>
      </c>
      <c r="AD1523" t="e">
        <f>SQRT(($U$6/2)^2-($U$6/2)^2*'(OLD) bottom seam length'!AC1523^2/($U$7/2)^2)</f>
        <v>#VALUE!</v>
      </c>
    </row>
    <row r="1524" spans="2:30">
      <c r="B1524" s="136">
        <f t="shared" si="230"/>
        <v>30260</v>
      </c>
      <c r="C1524" t="e">
        <f>SQRT(($C$5/2)^2-($C$5/2)^2*'(OLD) bottom seam length'!B1524^2/($C$6/2)^2)</f>
        <v>#DIV/0!</v>
      </c>
      <c r="E1524" s="136">
        <f t="shared" si="231"/>
        <v>30260</v>
      </c>
      <c r="F1524" t="e">
        <f>SQRT(($C$5/2)^2-($C$5/2)^2*'(OLD) bottom seam length'!E1524^2/($C$6/2)^2)</f>
        <v>#DIV/0!</v>
      </c>
      <c r="H1524" s="136">
        <f t="shared" si="232"/>
        <v>30260</v>
      </c>
      <c r="I1524" t="e">
        <f>SQRT(($C$5/2)^2-($C$5/2)^2*'(OLD) bottom seam length'!H1524^2/($C$6/2)^2)</f>
        <v>#DIV/0!</v>
      </c>
      <c r="K1524" s="136">
        <f t="shared" si="233"/>
        <v>30260</v>
      </c>
      <c r="L1524" t="e">
        <f>SQRT(($C$5/2)^2-($C$5/2)^2*'(OLD) bottom seam length'!K1524^2/($C$6/2)^2)</f>
        <v>#DIV/0!</v>
      </c>
      <c r="O1524" s="136">
        <f t="shared" si="234"/>
        <v>30260</v>
      </c>
      <c r="P1524" t="b">
        <f t="shared" si="235"/>
        <v>0</v>
      </c>
      <c r="T1524" s="136">
        <f t="shared" si="236"/>
        <v>30240</v>
      </c>
      <c r="U1524" t="e">
        <f>SQRT(($U$6/2)^2-($U$6/2)^2*'(OLD) bottom seam length'!T1524^2/($U$7/2)^2)</f>
        <v>#VALUE!</v>
      </c>
      <c r="W1524" s="136">
        <f t="shared" si="237"/>
        <v>30240</v>
      </c>
      <c r="X1524" t="e">
        <f>SQRT(($U$6/2)^2-($U$6/2)^2*'(OLD) bottom seam length'!W1524^2/($U$7/2)^2)</f>
        <v>#VALUE!</v>
      </c>
      <c r="Z1524" s="136">
        <f t="shared" si="238"/>
        <v>30240</v>
      </c>
      <c r="AA1524" t="e">
        <f>SQRT(($U$6/2)^2-($U$6/2)^2*'(OLD) bottom seam length'!Z1524^2/($U$7/2)^2)</f>
        <v>#VALUE!</v>
      </c>
      <c r="AC1524" s="136">
        <f t="shared" si="239"/>
        <v>30240</v>
      </c>
      <c r="AD1524" t="e">
        <f>SQRT(($U$6/2)^2-($U$6/2)^2*'(OLD) bottom seam length'!AC1524^2/($U$7/2)^2)</f>
        <v>#VALUE!</v>
      </c>
    </row>
    <row r="1525" spans="2:30">
      <c r="B1525" s="136">
        <f t="shared" si="230"/>
        <v>30280</v>
      </c>
      <c r="C1525" t="e">
        <f>SQRT(($C$5/2)^2-($C$5/2)^2*'(OLD) bottom seam length'!B1525^2/($C$6/2)^2)</f>
        <v>#DIV/0!</v>
      </c>
      <c r="E1525" s="136">
        <f t="shared" si="231"/>
        <v>30280</v>
      </c>
      <c r="F1525" t="e">
        <f>SQRT(($C$5/2)^2-($C$5/2)^2*'(OLD) bottom seam length'!E1525^2/($C$6/2)^2)</f>
        <v>#DIV/0!</v>
      </c>
      <c r="H1525" s="136">
        <f t="shared" si="232"/>
        <v>30280</v>
      </c>
      <c r="I1525" t="e">
        <f>SQRT(($C$5/2)^2-($C$5/2)^2*'(OLD) bottom seam length'!H1525^2/($C$6/2)^2)</f>
        <v>#DIV/0!</v>
      </c>
      <c r="K1525" s="136">
        <f t="shared" si="233"/>
        <v>30280</v>
      </c>
      <c r="L1525" t="e">
        <f>SQRT(($C$5/2)^2-($C$5/2)^2*'(OLD) bottom seam length'!K1525^2/($C$6/2)^2)</f>
        <v>#DIV/0!</v>
      </c>
      <c r="O1525" s="136">
        <f t="shared" si="234"/>
        <v>30280</v>
      </c>
      <c r="P1525" t="b">
        <f t="shared" si="235"/>
        <v>0</v>
      </c>
      <c r="T1525" s="136">
        <f t="shared" si="236"/>
        <v>30260</v>
      </c>
      <c r="U1525" t="e">
        <f>SQRT(($U$6/2)^2-($U$6/2)^2*'(OLD) bottom seam length'!T1525^2/($U$7/2)^2)</f>
        <v>#VALUE!</v>
      </c>
      <c r="W1525" s="136">
        <f t="shared" si="237"/>
        <v>30260</v>
      </c>
      <c r="X1525" t="e">
        <f>SQRT(($U$6/2)^2-($U$6/2)^2*'(OLD) bottom seam length'!W1525^2/($U$7/2)^2)</f>
        <v>#VALUE!</v>
      </c>
      <c r="Z1525" s="136">
        <f t="shared" si="238"/>
        <v>30260</v>
      </c>
      <c r="AA1525" t="e">
        <f>SQRT(($U$6/2)^2-($U$6/2)^2*'(OLD) bottom seam length'!Z1525^2/($U$7/2)^2)</f>
        <v>#VALUE!</v>
      </c>
      <c r="AC1525" s="136">
        <f t="shared" si="239"/>
        <v>30260</v>
      </c>
      <c r="AD1525" t="e">
        <f>SQRT(($U$6/2)^2-($U$6/2)^2*'(OLD) bottom seam length'!AC1525^2/($U$7/2)^2)</f>
        <v>#VALUE!</v>
      </c>
    </row>
    <row r="1526" spans="2:30">
      <c r="B1526" s="136">
        <f t="shared" si="230"/>
        <v>30300</v>
      </c>
      <c r="C1526" t="e">
        <f>SQRT(($C$5/2)^2-($C$5/2)^2*'(OLD) bottom seam length'!B1526^2/($C$6/2)^2)</f>
        <v>#DIV/0!</v>
      </c>
      <c r="E1526" s="136">
        <f t="shared" si="231"/>
        <v>30300</v>
      </c>
      <c r="F1526" t="e">
        <f>SQRT(($C$5/2)^2-($C$5/2)^2*'(OLD) bottom seam length'!E1526^2/($C$6/2)^2)</f>
        <v>#DIV/0!</v>
      </c>
      <c r="H1526" s="136">
        <f t="shared" si="232"/>
        <v>30300</v>
      </c>
      <c r="I1526" t="e">
        <f>SQRT(($C$5/2)^2-($C$5/2)^2*'(OLD) bottom seam length'!H1526^2/($C$6/2)^2)</f>
        <v>#DIV/0!</v>
      </c>
      <c r="K1526" s="136">
        <f t="shared" si="233"/>
        <v>30300</v>
      </c>
      <c r="L1526" t="e">
        <f>SQRT(($C$5/2)^2-($C$5/2)^2*'(OLD) bottom seam length'!K1526^2/($C$6/2)^2)</f>
        <v>#DIV/0!</v>
      </c>
      <c r="O1526" s="136">
        <f t="shared" si="234"/>
        <v>30300</v>
      </c>
      <c r="P1526" t="b">
        <f t="shared" si="235"/>
        <v>0</v>
      </c>
      <c r="T1526" s="136">
        <f t="shared" si="236"/>
        <v>30280</v>
      </c>
      <c r="U1526" t="e">
        <f>SQRT(($U$6/2)^2-($U$6/2)^2*'(OLD) bottom seam length'!T1526^2/($U$7/2)^2)</f>
        <v>#VALUE!</v>
      </c>
      <c r="W1526" s="136">
        <f t="shared" si="237"/>
        <v>30280</v>
      </c>
      <c r="X1526" t="e">
        <f>SQRT(($U$6/2)^2-($U$6/2)^2*'(OLD) bottom seam length'!W1526^2/($U$7/2)^2)</f>
        <v>#VALUE!</v>
      </c>
      <c r="Z1526" s="136">
        <f t="shared" si="238"/>
        <v>30280</v>
      </c>
      <c r="AA1526" t="e">
        <f>SQRT(($U$6/2)^2-($U$6/2)^2*'(OLD) bottom seam length'!Z1526^2/($U$7/2)^2)</f>
        <v>#VALUE!</v>
      </c>
      <c r="AC1526" s="136">
        <f t="shared" si="239"/>
        <v>30280</v>
      </c>
      <c r="AD1526" t="e">
        <f>SQRT(($U$6/2)^2-($U$6/2)^2*'(OLD) bottom seam length'!AC1526^2/($U$7/2)^2)</f>
        <v>#VALUE!</v>
      </c>
    </row>
    <row r="1527" spans="2:30">
      <c r="B1527" s="136">
        <f t="shared" si="230"/>
        <v>30320</v>
      </c>
      <c r="C1527" t="e">
        <f>SQRT(($C$5/2)^2-($C$5/2)^2*'(OLD) bottom seam length'!B1527^2/($C$6/2)^2)</f>
        <v>#DIV/0!</v>
      </c>
      <c r="E1527" s="136">
        <f t="shared" si="231"/>
        <v>30320</v>
      </c>
      <c r="F1527" t="e">
        <f>SQRT(($C$5/2)^2-($C$5/2)^2*'(OLD) bottom seam length'!E1527^2/($C$6/2)^2)</f>
        <v>#DIV/0!</v>
      </c>
      <c r="H1527" s="136">
        <f t="shared" si="232"/>
        <v>30320</v>
      </c>
      <c r="I1527" t="e">
        <f>SQRT(($C$5/2)^2-($C$5/2)^2*'(OLD) bottom seam length'!H1527^2/($C$6/2)^2)</f>
        <v>#DIV/0!</v>
      </c>
      <c r="K1527" s="136">
        <f t="shared" si="233"/>
        <v>30320</v>
      </c>
      <c r="L1527" t="e">
        <f>SQRT(($C$5/2)^2-($C$5/2)^2*'(OLD) bottom seam length'!K1527^2/($C$6/2)^2)</f>
        <v>#DIV/0!</v>
      </c>
      <c r="O1527" s="136">
        <f t="shared" si="234"/>
        <v>30320</v>
      </c>
      <c r="P1527" t="b">
        <f t="shared" si="235"/>
        <v>0</v>
      </c>
      <c r="T1527" s="136">
        <f t="shared" si="236"/>
        <v>30300</v>
      </c>
      <c r="U1527" t="e">
        <f>SQRT(($U$6/2)^2-($U$6/2)^2*'(OLD) bottom seam length'!T1527^2/($U$7/2)^2)</f>
        <v>#VALUE!</v>
      </c>
      <c r="W1527" s="136">
        <f t="shared" si="237"/>
        <v>30300</v>
      </c>
      <c r="X1527" t="e">
        <f>SQRT(($U$6/2)^2-($U$6/2)^2*'(OLD) bottom seam length'!W1527^2/($U$7/2)^2)</f>
        <v>#VALUE!</v>
      </c>
      <c r="Z1527" s="136">
        <f t="shared" si="238"/>
        <v>30300</v>
      </c>
      <c r="AA1527" t="e">
        <f>SQRT(($U$6/2)^2-($U$6/2)^2*'(OLD) bottom seam length'!Z1527^2/($U$7/2)^2)</f>
        <v>#VALUE!</v>
      </c>
      <c r="AC1527" s="136">
        <f t="shared" si="239"/>
        <v>30300</v>
      </c>
      <c r="AD1527" t="e">
        <f>SQRT(($U$6/2)^2-($U$6/2)^2*'(OLD) bottom seam length'!AC1527^2/($U$7/2)^2)</f>
        <v>#VALUE!</v>
      </c>
    </row>
    <row r="1528" spans="2:30">
      <c r="B1528" s="136">
        <f t="shared" si="230"/>
        <v>30340</v>
      </c>
      <c r="C1528" t="e">
        <f>SQRT(($C$5/2)^2-($C$5/2)^2*'(OLD) bottom seam length'!B1528^2/($C$6/2)^2)</f>
        <v>#DIV/0!</v>
      </c>
      <c r="E1528" s="136">
        <f t="shared" si="231"/>
        <v>30340</v>
      </c>
      <c r="F1528" t="e">
        <f>SQRT(($C$5/2)^2-($C$5/2)^2*'(OLD) bottom seam length'!E1528^2/($C$6/2)^2)</f>
        <v>#DIV/0!</v>
      </c>
      <c r="H1528" s="136">
        <f t="shared" si="232"/>
        <v>30340</v>
      </c>
      <c r="I1528" t="e">
        <f>SQRT(($C$5/2)^2-($C$5/2)^2*'(OLD) bottom seam length'!H1528^2/($C$6/2)^2)</f>
        <v>#DIV/0!</v>
      </c>
      <c r="K1528" s="136">
        <f t="shared" si="233"/>
        <v>30340</v>
      </c>
      <c r="L1528" t="e">
        <f>SQRT(($C$5/2)^2-($C$5/2)^2*'(OLD) bottom seam length'!K1528^2/($C$6/2)^2)</f>
        <v>#DIV/0!</v>
      </c>
      <c r="O1528" s="136">
        <f t="shared" si="234"/>
        <v>30340</v>
      </c>
      <c r="P1528" t="b">
        <f t="shared" si="235"/>
        <v>0</v>
      </c>
      <c r="T1528" s="136">
        <f t="shared" si="236"/>
        <v>30320</v>
      </c>
      <c r="U1528" t="e">
        <f>SQRT(($U$6/2)^2-($U$6/2)^2*'(OLD) bottom seam length'!T1528^2/($U$7/2)^2)</f>
        <v>#VALUE!</v>
      </c>
      <c r="W1528" s="136">
        <f t="shared" si="237"/>
        <v>30320</v>
      </c>
      <c r="X1528" t="e">
        <f>SQRT(($U$6/2)^2-($U$6/2)^2*'(OLD) bottom seam length'!W1528^2/($U$7/2)^2)</f>
        <v>#VALUE!</v>
      </c>
      <c r="Z1528" s="136">
        <f t="shared" si="238"/>
        <v>30320</v>
      </c>
      <c r="AA1528" t="e">
        <f>SQRT(($U$6/2)^2-($U$6/2)^2*'(OLD) bottom seam length'!Z1528^2/($U$7/2)^2)</f>
        <v>#VALUE!</v>
      </c>
      <c r="AC1528" s="136">
        <f t="shared" si="239"/>
        <v>30320</v>
      </c>
      <c r="AD1528" t="e">
        <f>SQRT(($U$6/2)^2-($U$6/2)^2*'(OLD) bottom seam length'!AC1528^2/($U$7/2)^2)</f>
        <v>#VALUE!</v>
      </c>
    </row>
    <row r="1529" spans="2:30">
      <c r="B1529" s="136">
        <f t="shared" si="230"/>
        <v>30360</v>
      </c>
      <c r="C1529" t="e">
        <f>SQRT(($C$5/2)^2-($C$5/2)^2*'(OLD) bottom seam length'!B1529^2/($C$6/2)^2)</f>
        <v>#DIV/0!</v>
      </c>
      <c r="E1529" s="136">
        <f t="shared" si="231"/>
        <v>30360</v>
      </c>
      <c r="F1529" t="e">
        <f>SQRT(($C$5/2)^2-($C$5/2)^2*'(OLD) bottom seam length'!E1529^2/($C$6/2)^2)</f>
        <v>#DIV/0!</v>
      </c>
      <c r="H1529" s="136">
        <f t="shared" si="232"/>
        <v>30360</v>
      </c>
      <c r="I1529" t="e">
        <f>SQRT(($C$5/2)^2-($C$5/2)^2*'(OLD) bottom seam length'!H1529^2/($C$6/2)^2)</f>
        <v>#DIV/0!</v>
      </c>
      <c r="K1529" s="136">
        <f t="shared" si="233"/>
        <v>30360</v>
      </c>
      <c r="L1529" t="e">
        <f>SQRT(($C$5/2)^2-($C$5/2)^2*'(OLD) bottom seam length'!K1529^2/($C$6/2)^2)</f>
        <v>#DIV/0!</v>
      </c>
      <c r="O1529" s="136">
        <f t="shared" si="234"/>
        <v>30360</v>
      </c>
      <c r="P1529" t="b">
        <f t="shared" si="235"/>
        <v>0</v>
      </c>
      <c r="T1529" s="136">
        <f t="shared" si="236"/>
        <v>30340</v>
      </c>
      <c r="U1529" t="e">
        <f>SQRT(($U$6/2)^2-($U$6/2)^2*'(OLD) bottom seam length'!T1529^2/($U$7/2)^2)</f>
        <v>#VALUE!</v>
      </c>
      <c r="W1529" s="136">
        <f t="shared" si="237"/>
        <v>30340</v>
      </c>
      <c r="X1529" t="e">
        <f>SQRT(($U$6/2)^2-($U$6/2)^2*'(OLD) bottom seam length'!W1529^2/($U$7/2)^2)</f>
        <v>#VALUE!</v>
      </c>
      <c r="Z1529" s="136">
        <f t="shared" si="238"/>
        <v>30340</v>
      </c>
      <c r="AA1529" t="e">
        <f>SQRT(($U$6/2)^2-($U$6/2)^2*'(OLD) bottom seam length'!Z1529^2/($U$7/2)^2)</f>
        <v>#VALUE!</v>
      </c>
      <c r="AC1529" s="136">
        <f t="shared" si="239"/>
        <v>30340</v>
      </c>
      <c r="AD1529" t="e">
        <f>SQRT(($U$6/2)^2-($U$6/2)^2*'(OLD) bottom seam length'!AC1529^2/($U$7/2)^2)</f>
        <v>#VALUE!</v>
      </c>
    </row>
    <row r="1530" spans="2:30">
      <c r="B1530" s="136">
        <f t="shared" si="230"/>
        <v>30380</v>
      </c>
      <c r="C1530" t="e">
        <f>SQRT(($C$5/2)^2-($C$5/2)^2*'(OLD) bottom seam length'!B1530^2/($C$6/2)^2)</f>
        <v>#DIV/0!</v>
      </c>
      <c r="E1530" s="136">
        <f t="shared" si="231"/>
        <v>30380</v>
      </c>
      <c r="F1530" t="e">
        <f>SQRT(($C$5/2)^2-($C$5/2)^2*'(OLD) bottom seam length'!E1530^2/($C$6/2)^2)</f>
        <v>#DIV/0!</v>
      </c>
      <c r="H1530" s="136">
        <f t="shared" si="232"/>
        <v>30380</v>
      </c>
      <c r="I1530" t="e">
        <f>SQRT(($C$5/2)^2-($C$5/2)^2*'(OLD) bottom seam length'!H1530^2/($C$6/2)^2)</f>
        <v>#DIV/0!</v>
      </c>
      <c r="K1530" s="136">
        <f t="shared" si="233"/>
        <v>30380</v>
      </c>
      <c r="L1530" t="e">
        <f>SQRT(($C$5/2)^2-($C$5/2)^2*'(OLD) bottom seam length'!K1530^2/($C$6/2)^2)</f>
        <v>#DIV/0!</v>
      </c>
      <c r="O1530" s="136">
        <f t="shared" si="234"/>
        <v>30380</v>
      </c>
      <c r="P1530" t="b">
        <f t="shared" si="235"/>
        <v>0</v>
      </c>
      <c r="T1530" s="136">
        <f t="shared" si="236"/>
        <v>30360</v>
      </c>
      <c r="U1530" t="e">
        <f>SQRT(($U$6/2)^2-($U$6/2)^2*'(OLD) bottom seam length'!T1530^2/($U$7/2)^2)</f>
        <v>#VALUE!</v>
      </c>
      <c r="W1530" s="136">
        <f t="shared" si="237"/>
        <v>30360</v>
      </c>
      <c r="X1530" t="e">
        <f>SQRT(($U$6/2)^2-($U$6/2)^2*'(OLD) bottom seam length'!W1530^2/($U$7/2)^2)</f>
        <v>#VALUE!</v>
      </c>
      <c r="Z1530" s="136">
        <f t="shared" si="238"/>
        <v>30360</v>
      </c>
      <c r="AA1530" t="e">
        <f>SQRT(($U$6/2)^2-($U$6/2)^2*'(OLD) bottom seam length'!Z1530^2/($U$7/2)^2)</f>
        <v>#VALUE!</v>
      </c>
      <c r="AC1530" s="136">
        <f t="shared" si="239"/>
        <v>30360</v>
      </c>
      <c r="AD1530" t="e">
        <f>SQRT(($U$6/2)^2-($U$6/2)^2*'(OLD) bottom seam length'!AC1530^2/($U$7/2)^2)</f>
        <v>#VALUE!</v>
      </c>
    </row>
    <row r="1531" spans="2:30">
      <c r="B1531" s="136">
        <f t="shared" si="230"/>
        <v>30400</v>
      </c>
      <c r="C1531" t="e">
        <f>SQRT(($C$5/2)^2-($C$5/2)^2*'(OLD) bottom seam length'!B1531^2/($C$6/2)^2)</f>
        <v>#DIV/0!</v>
      </c>
      <c r="E1531" s="136">
        <f t="shared" si="231"/>
        <v>30400</v>
      </c>
      <c r="F1531" t="e">
        <f>SQRT(($C$5/2)^2-($C$5/2)^2*'(OLD) bottom seam length'!E1531^2/($C$6/2)^2)</f>
        <v>#DIV/0!</v>
      </c>
      <c r="H1531" s="136">
        <f t="shared" si="232"/>
        <v>30400</v>
      </c>
      <c r="I1531" t="e">
        <f>SQRT(($C$5/2)^2-($C$5/2)^2*'(OLD) bottom seam length'!H1531^2/($C$6/2)^2)</f>
        <v>#DIV/0!</v>
      </c>
      <c r="K1531" s="136">
        <f t="shared" si="233"/>
        <v>30400</v>
      </c>
      <c r="L1531" t="e">
        <f>SQRT(($C$5/2)^2-($C$5/2)^2*'(OLD) bottom seam length'!K1531^2/($C$6/2)^2)</f>
        <v>#DIV/0!</v>
      </c>
      <c r="O1531" s="136">
        <f t="shared" si="234"/>
        <v>30400</v>
      </c>
      <c r="P1531" t="b">
        <f t="shared" si="235"/>
        <v>0</v>
      </c>
      <c r="T1531" s="136">
        <f t="shared" si="236"/>
        <v>30380</v>
      </c>
      <c r="U1531" t="e">
        <f>SQRT(($U$6/2)^2-($U$6/2)^2*'(OLD) bottom seam length'!T1531^2/($U$7/2)^2)</f>
        <v>#VALUE!</v>
      </c>
      <c r="W1531" s="136">
        <f t="shared" si="237"/>
        <v>30380</v>
      </c>
      <c r="X1531" t="e">
        <f>SQRT(($U$6/2)^2-($U$6/2)^2*'(OLD) bottom seam length'!W1531^2/($U$7/2)^2)</f>
        <v>#VALUE!</v>
      </c>
      <c r="Z1531" s="136">
        <f t="shared" si="238"/>
        <v>30380</v>
      </c>
      <c r="AA1531" t="e">
        <f>SQRT(($U$6/2)^2-($U$6/2)^2*'(OLD) bottom seam length'!Z1531^2/($U$7/2)^2)</f>
        <v>#VALUE!</v>
      </c>
      <c r="AC1531" s="136">
        <f t="shared" si="239"/>
        <v>30380</v>
      </c>
      <c r="AD1531" t="e">
        <f>SQRT(($U$6/2)^2-($U$6/2)^2*'(OLD) bottom seam length'!AC1531^2/($U$7/2)^2)</f>
        <v>#VALUE!</v>
      </c>
    </row>
    <row r="1532" spans="2:30">
      <c r="B1532" s="136">
        <f t="shared" si="230"/>
        <v>30420</v>
      </c>
      <c r="C1532" t="e">
        <f>SQRT(($C$5/2)^2-($C$5/2)^2*'(OLD) bottom seam length'!B1532^2/($C$6/2)^2)</f>
        <v>#DIV/0!</v>
      </c>
      <c r="E1532" s="136">
        <f t="shared" si="231"/>
        <v>30420</v>
      </c>
      <c r="F1532" t="e">
        <f>SQRT(($C$5/2)^2-($C$5/2)^2*'(OLD) bottom seam length'!E1532^2/($C$6/2)^2)</f>
        <v>#DIV/0!</v>
      </c>
      <c r="H1532" s="136">
        <f t="shared" si="232"/>
        <v>30420</v>
      </c>
      <c r="I1532" t="e">
        <f>SQRT(($C$5/2)^2-($C$5/2)^2*'(OLD) bottom seam length'!H1532^2/($C$6/2)^2)</f>
        <v>#DIV/0!</v>
      </c>
      <c r="K1532" s="136">
        <f t="shared" si="233"/>
        <v>30420</v>
      </c>
      <c r="L1532" t="e">
        <f>SQRT(($C$5/2)^2-($C$5/2)^2*'(OLD) bottom seam length'!K1532^2/($C$6/2)^2)</f>
        <v>#DIV/0!</v>
      </c>
      <c r="O1532" s="136">
        <f t="shared" si="234"/>
        <v>30420</v>
      </c>
      <c r="P1532" t="b">
        <f t="shared" si="235"/>
        <v>0</v>
      </c>
      <c r="T1532" s="136">
        <f t="shared" si="236"/>
        <v>30400</v>
      </c>
      <c r="U1532" t="e">
        <f>SQRT(($U$6/2)^2-($U$6/2)^2*'(OLD) bottom seam length'!T1532^2/($U$7/2)^2)</f>
        <v>#VALUE!</v>
      </c>
      <c r="W1532" s="136">
        <f t="shared" si="237"/>
        <v>30400</v>
      </c>
      <c r="X1532" t="e">
        <f>SQRT(($U$6/2)^2-($U$6/2)^2*'(OLD) bottom seam length'!W1532^2/($U$7/2)^2)</f>
        <v>#VALUE!</v>
      </c>
      <c r="Z1532" s="136">
        <f t="shared" si="238"/>
        <v>30400</v>
      </c>
      <c r="AA1532" t="e">
        <f>SQRT(($U$6/2)^2-($U$6/2)^2*'(OLD) bottom seam length'!Z1532^2/($U$7/2)^2)</f>
        <v>#VALUE!</v>
      </c>
      <c r="AC1532" s="136">
        <f t="shared" si="239"/>
        <v>30400</v>
      </c>
      <c r="AD1532" t="e">
        <f>SQRT(($U$6/2)^2-($U$6/2)^2*'(OLD) bottom seam length'!AC1532^2/($U$7/2)^2)</f>
        <v>#VALUE!</v>
      </c>
    </row>
    <row r="1533" spans="2:30">
      <c r="B1533" s="136">
        <f t="shared" si="230"/>
        <v>30440</v>
      </c>
      <c r="C1533" t="e">
        <f>SQRT(($C$5/2)^2-($C$5/2)^2*'(OLD) bottom seam length'!B1533^2/($C$6/2)^2)</f>
        <v>#DIV/0!</v>
      </c>
      <c r="E1533" s="136">
        <f t="shared" si="231"/>
        <v>30440</v>
      </c>
      <c r="F1533" t="e">
        <f>SQRT(($C$5/2)^2-($C$5/2)^2*'(OLD) bottom seam length'!E1533^2/($C$6/2)^2)</f>
        <v>#DIV/0!</v>
      </c>
      <c r="H1533" s="136">
        <f t="shared" si="232"/>
        <v>30440</v>
      </c>
      <c r="I1533" t="e">
        <f>SQRT(($C$5/2)^2-($C$5/2)^2*'(OLD) bottom seam length'!H1533^2/($C$6/2)^2)</f>
        <v>#DIV/0!</v>
      </c>
      <c r="K1533" s="136">
        <f t="shared" si="233"/>
        <v>30440</v>
      </c>
      <c r="L1533" t="e">
        <f>SQRT(($C$5/2)^2-($C$5/2)^2*'(OLD) bottom seam length'!K1533^2/($C$6/2)^2)</f>
        <v>#DIV/0!</v>
      </c>
      <c r="O1533" s="136">
        <f t="shared" si="234"/>
        <v>30440</v>
      </c>
      <c r="P1533" t="b">
        <f t="shared" si="235"/>
        <v>0</v>
      </c>
      <c r="T1533" s="136">
        <f t="shared" si="236"/>
        <v>30420</v>
      </c>
      <c r="U1533" t="e">
        <f>SQRT(($U$6/2)^2-($U$6/2)^2*'(OLD) bottom seam length'!T1533^2/($U$7/2)^2)</f>
        <v>#VALUE!</v>
      </c>
      <c r="W1533" s="136">
        <f t="shared" si="237"/>
        <v>30420</v>
      </c>
      <c r="X1533" t="e">
        <f>SQRT(($U$6/2)^2-($U$6/2)^2*'(OLD) bottom seam length'!W1533^2/($U$7/2)^2)</f>
        <v>#VALUE!</v>
      </c>
      <c r="Z1533" s="136">
        <f t="shared" si="238"/>
        <v>30420</v>
      </c>
      <c r="AA1533" t="e">
        <f>SQRT(($U$6/2)^2-($U$6/2)^2*'(OLD) bottom seam length'!Z1533^2/($U$7/2)^2)</f>
        <v>#VALUE!</v>
      </c>
      <c r="AC1533" s="136">
        <f t="shared" si="239"/>
        <v>30420</v>
      </c>
      <c r="AD1533" t="e">
        <f>SQRT(($U$6/2)^2-($U$6/2)^2*'(OLD) bottom seam length'!AC1533^2/($U$7/2)^2)</f>
        <v>#VALUE!</v>
      </c>
    </row>
    <row r="1534" spans="2:30">
      <c r="B1534" s="136">
        <f t="shared" si="230"/>
        <v>30460</v>
      </c>
      <c r="C1534" t="e">
        <f>SQRT(($C$5/2)^2-($C$5/2)^2*'(OLD) bottom seam length'!B1534^2/($C$6/2)^2)</f>
        <v>#DIV/0!</v>
      </c>
      <c r="E1534" s="136">
        <f t="shared" si="231"/>
        <v>30460</v>
      </c>
      <c r="F1534" t="e">
        <f>SQRT(($C$5/2)^2-($C$5/2)^2*'(OLD) bottom seam length'!E1534^2/($C$6/2)^2)</f>
        <v>#DIV/0!</v>
      </c>
      <c r="H1534" s="136">
        <f t="shared" si="232"/>
        <v>30460</v>
      </c>
      <c r="I1534" t="e">
        <f>SQRT(($C$5/2)^2-($C$5/2)^2*'(OLD) bottom seam length'!H1534^2/($C$6/2)^2)</f>
        <v>#DIV/0!</v>
      </c>
      <c r="K1534" s="136">
        <f t="shared" si="233"/>
        <v>30460</v>
      </c>
      <c r="L1534" t="e">
        <f>SQRT(($C$5/2)^2-($C$5/2)^2*'(OLD) bottom seam length'!K1534^2/($C$6/2)^2)</f>
        <v>#DIV/0!</v>
      </c>
      <c r="O1534" s="136">
        <f t="shared" si="234"/>
        <v>30460</v>
      </c>
      <c r="P1534" t="b">
        <f t="shared" si="235"/>
        <v>0</v>
      </c>
      <c r="T1534" s="136">
        <f t="shared" si="236"/>
        <v>30440</v>
      </c>
      <c r="U1534" t="e">
        <f>SQRT(($U$6/2)^2-($U$6/2)^2*'(OLD) bottom seam length'!T1534^2/($U$7/2)^2)</f>
        <v>#VALUE!</v>
      </c>
      <c r="W1534" s="136">
        <f t="shared" si="237"/>
        <v>30440</v>
      </c>
      <c r="X1534" t="e">
        <f>SQRT(($U$6/2)^2-($U$6/2)^2*'(OLD) bottom seam length'!W1534^2/($U$7/2)^2)</f>
        <v>#VALUE!</v>
      </c>
      <c r="Z1534" s="136">
        <f t="shared" si="238"/>
        <v>30440</v>
      </c>
      <c r="AA1534" t="e">
        <f>SQRT(($U$6/2)^2-($U$6/2)^2*'(OLD) bottom seam length'!Z1534^2/($U$7/2)^2)</f>
        <v>#VALUE!</v>
      </c>
      <c r="AC1534" s="136">
        <f t="shared" si="239"/>
        <v>30440</v>
      </c>
      <c r="AD1534" t="e">
        <f>SQRT(($U$6/2)^2-($U$6/2)^2*'(OLD) bottom seam length'!AC1534^2/($U$7/2)^2)</f>
        <v>#VALUE!</v>
      </c>
    </row>
    <row r="1535" spans="2:30">
      <c r="B1535" s="136">
        <f t="shared" si="230"/>
        <v>30480</v>
      </c>
      <c r="C1535" t="e">
        <f>SQRT(($C$5/2)^2-($C$5/2)^2*'(OLD) bottom seam length'!B1535^2/($C$6/2)^2)</f>
        <v>#DIV/0!</v>
      </c>
      <c r="E1535" s="136">
        <f t="shared" si="231"/>
        <v>30480</v>
      </c>
      <c r="F1535" t="e">
        <f>SQRT(($C$5/2)^2-($C$5/2)^2*'(OLD) bottom seam length'!E1535^2/($C$6/2)^2)</f>
        <v>#DIV/0!</v>
      </c>
      <c r="H1535" s="136">
        <f t="shared" si="232"/>
        <v>30480</v>
      </c>
      <c r="I1535" t="e">
        <f>SQRT(($C$5/2)^2-($C$5/2)^2*'(OLD) bottom seam length'!H1535^2/($C$6/2)^2)</f>
        <v>#DIV/0!</v>
      </c>
      <c r="K1535" s="136">
        <f t="shared" si="233"/>
        <v>30480</v>
      </c>
      <c r="L1535" t="e">
        <f>SQRT(($C$5/2)^2-($C$5/2)^2*'(OLD) bottom seam length'!K1535^2/($C$6/2)^2)</f>
        <v>#DIV/0!</v>
      </c>
      <c r="O1535" s="136">
        <f t="shared" si="234"/>
        <v>30480</v>
      </c>
      <c r="P1535" t="b">
        <f t="shared" si="235"/>
        <v>0</v>
      </c>
      <c r="T1535" s="136">
        <f t="shared" si="236"/>
        <v>30460</v>
      </c>
      <c r="U1535" t="e">
        <f>SQRT(($U$6/2)^2-($U$6/2)^2*'(OLD) bottom seam length'!T1535^2/($U$7/2)^2)</f>
        <v>#VALUE!</v>
      </c>
      <c r="W1535" s="136">
        <f t="shared" si="237"/>
        <v>30460</v>
      </c>
      <c r="X1535" t="e">
        <f>SQRT(($U$6/2)^2-($U$6/2)^2*'(OLD) bottom seam length'!W1535^2/($U$7/2)^2)</f>
        <v>#VALUE!</v>
      </c>
      <c r="Z1535" s="136">
        <f t="shared" si="238"/>
        <v>30460</v>
      </c>
      <c r="AA1535" t="e">
        <f>SQRT(($U$6/2)^2-($U$6/2)^2*'(OLD) bottom seam length'!Z1535^2/($U$7/2)^2)</f>
        <v>#VALUE!</v>
      </c>
      <c r="AC1535" s="136">
        <f t="shared" si="239"/>
        <v>30460</v>
      </c>
      <c r="AD1535" t="e">
        <f>SQRT(($U$6/2)^2-($U$6/2)^2*'(OLD) bottom seam length'!AC1535^2/($U$7/2)^2)</f>
        <v>#VALUE!</v>
      </c>
    </row>
    <row r="1536" spans="2:30">
      <c r="B1536" s="136">
        <f t="shared" si="230"/>
        <v>30500</v>
      </c>
      <c r="C1536" t="e">
        <f>SQRT(($C$5/2)^2-($C$5/2)^2*'(OLD) bottom seam length'!B1536^2/($C$6/2)^2)</f>
        <v>#DIV/0!</v>
      </c>
      <c r="E1536" s="136">
        <f t="shared" si="231"/>
        <v>30500</v>
      </c>
      <c r="F1536" t="e">
        <f>SQRT(($C$5/2)^2-($C$5/2)^2*'(OLD) bottom seam length'!E1536^2/($C$6/2)^2)</f>
        <v>#DIV/0!</v>
      </c>
      <c r="H1536" s="136">
        <f t="shared" si="232"/>
        <v>30500</v>
      </c>
      <c r="I1536" t="e">
        <f>SQRT(($C$5/2)^2-($C$5/2)^2*'(OLD) bottom seam length'!H1536^2/($C$6/2)^2)</f>
        <v>#DIV/0!</v>
      </c>
      <c r="K1536" s="136">
        <f t="shared" si="233"/>
        <v>30500</v>
      </c>
      <c r="L1536" t="e">
        <f>SQRT(($C$5/2)^2-($C$5/2)^2*'(OLD) bottom seam length'!K1536^2/($C$6/2)^2)</f>
        <v>#DIV/0!</v>
      </c>
      <c r="O1536" s="136">
        <f t="shared" si="234"/>
        <v>30500</v>
      </c>
      <c r="P1536" t="b">
        <f t="shared" si="235"/>
        <v>0</v>
      </c>
      <c r="T1536" s="136">
        <f t="shared" si="236"/>
        <v>30480</v>
      </c>
      <c r="U1536" t="e">
        <f>SQRT(($U$6/2)^2-($U$6/2)^2*'(OLD) bottom seam length'!T1536^2/($U$7/2)^2)</f>
        <v>#VALUE!</v>
      </c>
      <c r="W1536" s="136">
        <f t="shared" si="237"/>
        <v>30480</v>
      </c>
      <c r="X1536" t="e">
        <f>SQRT(($U$6/2)^2-($U$6/2)^2*'(OLD) bottom seam length'!W1536^2/($U$7/2)^2)</f>
        <v>#VALUE!</v>
      </c>
      <c r="Z1536" s="136">
        <f t="shared" si="238"/>
        <v>30480</v>
      </c>
      <c r="AA1536" t="e">
        <f>SQRT(($U$6/2)^2-($U$6/2)^2*'(OLD) bottom seam length'!Z1536^2/($U$7/2)^2)</f>
        <v>#VALUE!</v>
      </c>
      <c r="AC1536" s="136">
        <f t="shared" si="239"/>
        <v>30480</v>
      </c>
      <c r="AD1536" t="e">
        <f>SQRT(($U$6/2)^2-($U$6/2)^2*'(OLD) bottom seam length'!AC1536^2/($U$7/2)^2)</f>
        <v>#VALUE!</v>
      </c>
    </row>
    <row r="1537" spans="2:30">
      <c r="B1537" s="136">
        <f t="shared" si="230"/>
        <v>30520</v>
      </c>
      <c r="C1537" t="e">
        <f>SQRT(($C$5/2)^2-($C$5/2)^2*'(OLD) bottom seam length'!B1537^2/($C$6/2)^2)</f>
        <v>#DIV/0!</v>
      </c>
      <c r="E1537" s="136">
        <f t="shared" si="231"/>
        <v>30520</v>
      </c>
      <c r="F1537" t="e">
        <f>SQRT(($C$5/2)^2-($C$5/2)^2*'(OLD) bottom seam length'!E1537^2/($C$6/2)^2)</f>
        <v>#DIV/0!</v>
      </c>
      <c r="H1537" s="136">
        <f t="shared" si="232"/>
        <v>30520</v>
      </c>
      <c r="I1537" t="e">
        <f>SQRT(($C$5/2)^2-($C$5/2)^2*'(OLD) bottom seam length'!H1537^2/($C$6/2)^2)</f>
        <v>#DIV/0!</v>
      </c>
      <c r="K1537" s="136">
        <f t="shared" si="233"/>
        <v>30520</v>
      </c>
      <c r="L1537" t="e">
        <f>SQRT(($C$5/2)^2-($C$5/2)^2*'(OLD) bottom seam length'!K1537^2/($C$6/2)^2)</f>
        <v>#DIV/0!</v>
      </c>
      <c r="O1537" s="136">
        <f t="shared" si="234"/>
        <v>30520</v>
      </c>
      <c r="P1537" t="b">
        <f t="shared" si="235"/>
        <v>0</v>
      </c>
      <c r="T1537" s="136">
        <f t="shared" si="236"/>
        <v>30500</v>
      </c>
      <c r="U1537" t="e">
        <f>SQRT(($U$6/2)^2-($U$6/2)^2*'(OLD) bottom seam length'!T1537^2/($U$7/2)^2)</f>
        <v>#VALUE!</v>
      </c>
      <c r="W1537" s="136">
        <f t="shared" si="237"/>
        <v>30500</v>
      </c>
      <c r="X1537" t="e">
        <f>SQRT(($U$6/2)^2-($U$6/2)^2*'(OLD) bottom seam length'!W1537^2/($U$7/2)^2)</f>
        <v>#VALUE!</v>
      </c>
      <c r="Z1537" s="136">
        <f t="shared" si="238"/>
        <v>30500</v>
      </c>
      <c r="AA1537" t="e">
        <f>SQRT(($U$6/2)^2-($U$6/2)^2*'(OLD) bottom seam length'!Z1537^2/($U$7/2)^2)</f>
        <v>#VALUE!</v>
      </c>
      <c r="AC1537" s="136">
        <f t="shared" si="239"/>
        <v>30500</v>
      </c>
      <c r="AD1537" t="e">
        <f>SQRT(($U$6/2)^2-($U$6/2)^2*'(OLD) bottom seam length'!AC1537^2/($U$7/2)^2)</f>
        <v>#VALUE!</v>
      </c>
    </row>
    <row r="1538" spans="2:30">
      <c r="B1538" s="136">
        <f t="shared" si="230"/>
        <v>30540</v>
      </c>
      <c r="C1538" t="e">
        <f>SQRT(($C$5/2)^2-($C$5/2)^2*'(OLD) bottom seam length'!B1538^2/($C$6/2)^2)</f>
        <v>#DIV/0!</v>
      </c>
      <c r="E1538" s="136">
        <f t="shared" si="231"/>
        <v>30540</v>
      </c>
      <c r="F1538" t="e">
        <f>SQRT(($C$5/2)^2-($C$5/2)^2*'(OLD) bottom seam length'!E1538^2/($C$6/2)^2)</f>
        <v>#DIV/0!</v>
      </c>
      <c r="H1538" s="136">
        <f t="shared" si="232"/>
        <v>30540</v>
      </c>
      <c r="I1538" t="e">
        <f>SQRT(($C$5/2)^2-($C$5/2)^2*'(OLD) bottom seam length'!H1538^2/($C$6/2)^2)</f>
        <v>#DIV/0!</v>
      </c>
      <c r="K1538" s="136">
        <f t="shared" si="233"/>
        <v>30540</v>
      </c>
      <c r="L1538" t="e">
        <f>SQRT(($C$5/2)^2-($C$5/2)^2*'(OLD) bottom seam length'!K1538^2/($C$6/2)^2)</f>
        <v>#DIV/0!</v>
      </c>
      <c r="O1538" s="136">
        <f t="shared" si="234"/>
        <v>30540</v>
      </c>
      <c r="P1538" t="b">
        <f t="shared" si="235"/>
        <v>0</v>
      </c>
      <c r="T1538" s="136">
        <f t="shared" si="236"/>
        <v>30520</v>
      </c>
      <c r="U1538" t="e">
        <f>SQRT(($U$6/2)^2-($U$6/2)^2*'(OLD) bottom seam length'!T1538^2/($U$7/2)^2)</f>
        <v>#VALUE!</v>
      </c>
      <c r="W1538" s="136">
        <f t="shared" si="237"/>
        <v>30520</v>
      </c>
      <c r="X1538" t="e">
        <f>SQRT(($U$6/2)^2-($U$6/2)^2*'(OLD) bottom seam length'!W1538^2/($U$7/2)^2)</f>
        <v>#VALUE!</v>
      </c>
      <c r="Z1538" s="136">
        <f t="shared" si="238"/>
        <v>30520</v>
      </c>
      <c r="AA1538" t="e">
        <f>SQRT(($U$6/2)^2-($U$6/2)^2*'(OLD) bottom seam length'!Z1538^2/($U$7/2)^2)</f>
        <v>#VALUE!</v>
      </c>
      <c r="AC1538" s="136">
        <f t="shared" si="239"/>
        <v>30520</v>
      </c>
      <c r="AD1538" t="e">
        <f>SQRT(($U$6/2)^2-($U$6/2)^2*'(OLD) bottom seam length'!AC1538^2/($U$7/2)^2)</f>
        <v>#VALUE!</v>
      </c>
    </row>
    <row r="1539" spans="2:30">
      <c r="B1539" s="136">
        <f t="shared" si="230"/>
        <v>30560</v>
      </c>
      <c r="C1539" t="e">
        <f>SQRT(($C$5/2)^2-($C$5/2)^2*'(OLD) bottom seam length'!B1539^2/($C$6/2)^2)</f>
        <v>#DIV/0!</v>
      </c>
      <c r="E1539" s="136">
        <f t="shared" si="231"/>
        <v>30560</v>
      </c>
      <c r="F1539" t="e">
        <f>SQRT(($C$5/2)^2-($C$5/2)^2*'(OLD) bottom seam length'!E1539^2/($C$6/2)^2)</f>
        <v>#DIV/0!</v>
      </c>
      <c r="H1539" s="136">
        <f t="shared" si="232"/>
        <v>30560</v>
      </c>
      <c r="I1539" t="e">
        <f>SQRT(($C$5/2)^2-($C$5/2)^2*'(OLD) bottom seam length'!H1539^2/($C$6/2)^2)</f>
        <v>#DIV/0!</v>
      </c>
      <c r="K1539" s="136">
        <f t="shared" si="233"/>
        <v>30560</v>
      </c>
      <c r="L1539" t="e">
        <f>SQRT(($C$5/2)^2-($C$5/2)^2*'(OLD) bottom seam length'!K1539^2/($C$6/2)^2)</f>
        <v>#DIV/0!</v>
      </c>
      <c r="O1539" s="136">
        <f t="shared" si="234"/>
        <v>30560</v>
      </c>
      <c r="P1539" t="b">
        <f t="shared" si="235"/>
        <v>0</v>
      </c>
      <c r="T1539" s="136">
        <f t="shared" si="236"/>
        <v>30540</v>
      </c>
      <c r="U1539" t="e">
        <f>SQRT(($U$6/2)^2-($U$6/2)^2*'(OLD) bottom seam length'!T1539^2/($U$7/2)^2)</f>
        <v>#VALUE!</v>
      </c>
      <c r="W1539" s="136">
        <f t="shared" si="237"/>
        <v>30540</v>
      </c>
      <c r="X1539" t="e">
        <f>SQRT(($U$6/2)^2-($U$6/2)^2*'(OLD) bottom seam length'!W1539^2/($U$7/2)^2)</f>
        <v>#VALUE!</v>
      </c>
      <c r="Z1539" s="136">
        <f t="shared" si="238"/>
        <v>30540</v>
      </c>
      <c r="AA1539" t="e">
        <f>SQRT(($U$6/2)^2-($U$6/2)^2*'(OLD) bottom seam length'!Z1539^2/($U$7/2)^2)</f>
        <v>#VALUE!</v>
      </c>
      <c r="AC1539" s="136">
        <f t="shared" si="239"/>
        <v>30540</v>
      </c>
      <c r="AD1539" t="e">
        <f>SQRT(($U$6/2)^2-($U$6/2)^2*'(OLD) bottom seam length'!AC1539^2/($U$7/2)^2)</f>
        <v>#VALUE!</v>
      </c>
    </row>
    <row r="1540" spans="2:30">
      <c r="B1540" s="136">
        <f t="shared" si="230"/>
        <v>30580</v>
      </c>
      <c r="C1540" t="e">
        <f>SQRT(($C$5/2)^2-($C$5/2)^2*'(OLD) bottom seam length'!B1540^2/($C$6/2)^2)</f>
        <v>#DIV/0!</v>
      </c>
      <c r="E1540" s="136">
        <f t="shared" si="231"/>
        <v>30580</v>
      </c>
      <c r="F1540" t="e">
        <f>SQRT(($C$5/2)^2-($C$5/2)^2*'(OLD) bottom seam length'!E1540^2/($C$6/2)^2)</f>
        <v>#DIV/0!</v>
      </c>
      <c r="H1540" s="136">
        <f t="shared" si="232"/>
        <v>30580</v>
      </c>
      <c r="I1540" t="e">
        <f>SQRT(($C$5/2)^2-($C$5/2)^2*'(OLD) bottom seam length'!H1540^2/($C$6/2)^2)</f>
        <v>#DIV/0!</v>
      </c>
      <c r="K1540" s="136">
        <f t="shared" si="233"/>
        <v>30580</v>
      </c>
      <c r="L1540" t="e">
        <f>SQRT(($C$5/2)^2-($C$5/2)^2*'(OLD) bottom seam length'!K1540^2/($C$6/2)^2)</f>
        <v>#DIV/0!</v>
      </c>
      <c r="O1540" s="136">
        <f t="shared" si="234"/>
        <v>30580</v>
      </c>
      <c r="P1540" t="b">
        <f t="shared" si="235"/>
        <v>0</v>
      </c>
      <c r="T1540" s="136">
        <f t="shared" si="236"/>
        <v>30560</v>
      </c>
      <c r="U1540" t="e">
        <f>SQRT(($U$6/2)^2-($U$6/2)^2*'(OLD) bottom seam length'!T1540^2/($U$7/2)^2)</f>
        <v>#VALUE!</v>
      </c>
      <c r="W1540" s="136">
        <f t="shared" si="237"/>
        <v>30560</v>
      </c>
      <c r="X1540" t="e">
        <f>SQRT(($U$6/2)^2-($U$6/2)^2*'(OLD) bottom seam length'!W1540^2/($U$7/2)^2)</f>
        <v>#VALUE!</v>
      </c>
      <c r="Z1540" s="136">
        <f t="shared" si="238"/>
        <v>30560</v>
      </c>
      <c r="AA1540" t="e">
        <f>SQRT(($U$6/2)^2-($U$6/2)^2*'(OLD) bottom seam length'!Z1540^2/($U$7/2)^2)</f>
        <v>#VALUE!</v>
      </c>
      <c r="AC1540" s="136">
        <f t="shared" si="239"/>
        <v>30560</v>
      </c>
      <c r="AD1540" t="e">
        <f>SQRT(($U$6/2)^2-($U$6/2)^2*'(OLD) bottom seam length'!AC1540^2/($U$7/2)^2)</f>
        <v>#VALUE!</v>
      </c>
    </row>
    <row r="1541" spans="2:30">
      <c r="B1541" s="136">
        <f t="shared" si="230"/>
        <v>30600</v>
      </c>
      <c r="C1541" t="e">
        <f>SQRT(($C$5/2)^2-($C$5/2)^2*'(OLD) bottom seam length'!B1541^2/($C$6/2)^2)</f>
        <v>#DIV/0!</v>
      </c>
      <c r="E1541" s="136">
        <f t="shared" si="231"/>
        <v>30600</v>
      </c>
      <c r="F1541" t="e">
        <f>SQRT(($C$5/2)^2-($C$5/2)^2*'(OLD) bottom seam length'!E1541^2/($C$6/2)^2)</f>
        <v>#DIV/0!</v>
      </c>
      <c r="H1541" s="136">
        <f t="shared" si="232"/>
        <v>30600</v>
      </c>
      <c r="I1541" t="e">
        <f>SQRT(($C$5/2)^2-($C$5/2)^2*'(OLD) bottom seam length'!H1541^2/($C$6/2)^2)</f>
        <v>#DIV/0!</v>
      </c>
      <c r="K1541" s="136">
        <f t="shared" si="233"/>
        <v>30600</v>
      </c>
      <c r="L1541" t="e">
        <f>SQRT(($C$5/2)^2-($C$5/2)^2*'(OLD) bottom seam length'!K1541^2/($C$6/2)^2)</f>
        <v>#DIV/0!</v>
      </c>
      <c r="O1541" s="136">
        <f t="shared" si="234"/>
        <v>30600</v>
      </c>
      <c r="P1541" t="b">
        <f t="shared" si="235"/>
        <v>0</v>
      </c>
      <c r="T1541" s="136">
        <f t="shared" si="236"/>
        <v>30580</v>
      </c>
      <c r="U1541" t="e">
        <f>SQRT(($U$6/2)^2-($U$6/2)^2*'(OLD) bottom seam length'!T1541^2/($U$7/2)^2)</f>
        <v>#VALUE!</v>
      </c>
      <c r="W1541" s="136">
        <f t="shared" si="237"/>
        <v>30580</v>
      </c>
      <c r="X1541" t="e">
        <f>SQRT(($U$6/2)^2-($U$6/2)^2*'(OLD) bottom seam length'!W1541^2/($U$7/2)^2)</f>
        <v>#VALUE!</v>
      </c>
      <c r="Z1541" s="136">
        <f t="shared" si="238"/>
        <v>30580</v>
      </c>
      <c r="AA1541" t="e">
        <f>SQRT(($U$6/2)^2-($U$6/2)^2*'(OLD) bottom seam length'!Z1541^2/($U$7/2)^2)</f>
        <v>#VALUE!</v>
      </c>
      <c r="AC1541" s="136">
        <f t="shared" si="239"/>
        <v>30580</v>
      </c>
      <c r="AD1541" t="e">
        <f>SQRT(($U$6/2)^2-($U$6/2)^2*'(OLD) bottom seam length'!AC1541^2/($U$7/2)^2)</f>
        <v>#VALUE!</v>
      </c>
    </row>
    <row r="1542" spans="2:30">
      <c r="B1542" s="136">
        <f t="shared" si="230"/>
        <v>30620</v>
      </c>
      <c r="C1542" t="e">
        <f>SQRT(($C$5/2)^2-($C$5/2)^2*'(OLD) bottom seam length'!B1542^2/($C$6/2)^2)</f>
        <v>#DIV/0!</v>
      </c>
      <c r="E1542" s="136">
        <f t="shared" si="231"/>
        <v>30620</v>
      </c>
      <c r="F1542" t="e">
        <f>SQRT(($C$5/2)^2-($C$5/2)^2*'(OLD) bottom seam length'!E1542^2/($C$6/2)^2)</f>
        <v>#DIV/0!</v>
      </c>
      <c r="H1542" s="136">
        <f t="shared" si="232"/>
        <v>30620</v>
      </c>
      <c r="I1542" t="e">
        <f>SQRT(($C$5/2)^2-($C$5/2)^2*'(OLD) bottom seam length'!H1542^2/($C$6/2)^2)</f>
        <v>#DIV/0!</v>
      </c>
      <c r="K1542" s="136">
        <f t="shared" si="233"/>
        <v>30620</v>
      </c>
      <c r="L1542" t="e">
        <f>SQRT(($C$5/2)^2-($C$5/2)^2*'(OLD) bottom seam length'!K1542^2/($C$6/2)^2)</f>
        <v>#DIV/0!</v>
      </c>
      <c r="O1542" s="136">
        <f t="shared" si="234"/>
        <v>30620</v>
      </c>
      <c r="P1542" t="b">
        <f t="shared" si="235"/>
        <v>0</v>
      </c>
      <c r="T1542" s="136">
        <f t="shared" si="236"/>
        <v>30600</v>
      </c>
      <c r="U1542" t="e">
        <f>SQRT(($U$6/2)^2-($U$6/2)^2*'(OLD) bottom seam length'!T1542^2/($U$7/2)^2)</f>
        <v>#VALUE!</v>
      </c>
      <c r="W1542" s="136">
        <f t="shared" si="237"/>
        <v>30600</v>
      </c>
      <c r="X1542" t="e">
        <f>SQRT(($U$6/2)^2-($U$6/2)^2*'(OLD) bottom seam length'!W1542^2/($U$7/2)^2)</f>
        <v>#VALUE!</v>
      </c>
      <c r="Z1542" s="136">
        <f t="shared" si="238"/>
        <v>30600</v>
      </c>
      <c r="AA1542" t="e">
        <f>SQRT(($U$6/2)^2-($U$6/2)^2*'(OLD) bottom seam length'!Z1542^2/($U$7/2)^2)</f>
        <v>#VALUE!</v>
      </c>
      <c r="AC1542" s="136">
        <f t="shared" si="239"/>
        <v>30600</v>
      </c>
      <c r="AD1542" t="e">
        <f>SQRT(($U$6/2)^2-($U$6/2)^2*'(OLD) bottom seam length'!AC1542^2/($U$7/2)^2)</f>
        <v>#VALUE!</v>
      </c>
    </row>
    <row r="1543" spans="2:30">
      <c r="B1543" s="136">
        <f t="shared" si="230"/>
        <v>30640</v>
      </c>
      <c r="C1543" t="e">
        <f>SQRT(($C$5/2)^2-($C$5/2)^2*'(OLD) bottom seam length'!B1543^2/($C$6/2)^2)</f>
        <v>#DIV/0!</v>
      </c>
      <c r="E1543" s="136">
        <f t="shared" si="231"/>
        <v>30640</v>
      </c>
      <c r="F1543" t="e">
        <f>SQRT(($C$5/2)^2-($C$5/2)^2*'(OLD) bottom seam length'!E1543^2/($C$6/2)^2)</f>
        <v>#DIV/0!</v>
      </c>
      <c r="H1543" s="136">
        <f t="shared" si="232"/>
        <v>30640</v>
      </c>
      <c r="I1543" t="e">
        <f>SQRT(($C$5/2)^2-($C$5/2)^2*'(OLD) bottom seam length'!H1543^2/($C$6/2)^2)</f>
        <v>#DIV/0!</v>
      </c>
      <c r="K1543" s="136">
        <f t="shared" si="233"/>
        <v>30640</v>
      </c>
      <c r="L1543" t="e">
        <f>SQRT(($C$5/2)^2-($C$5/2)^2*'(OLD) bottom seam length'!K1543^2/($C$6/2)^2)</f>
        <v>#DIV/0!</v>
      </c>
      <c r="O1543" s="136">
        <f t="shared" si="234"/>
        <v>30640</v>
      </c>
      <c r="P1543" t="b">
        <f t="shared" si="235"/>
        <v>0</v>
      </c>
      <c r="T1543" s="136">
        <f t="shared" si="236"/>
        <v>30620</v>
      </c>
      <c r="U1543" t="e">
        <f>SQRT(($U$6/2)^2-($U$6/2)^2*'(OLD) bottom seam length'!T1543^2/($U$7/2)^2)</f>
        <v>#VALUE!</v>
      </c>
      <c r="W1543" s="136">
        <f t="shared" si="237"/>
        <v>30620</v>
      </c>
      <c r="X1543" t="e">
        <f>SQRT(($U$6/2)^2-($U$6/2)^2*'(OLD) bottom seam length'!W1543^2/($U$7/2)^2)</f>
        <v>#VALUE!</v>
      </c>
      <c r="Z1543" s="136">
        <f t="shared" si="238"/>
        <v>30620</v>
      </c>
      <c r="AA1543" t="e">
        <f>SQRT(($U$6/2)^2-($U$6/2)^2*'(OLD) bottom seam length'!Z1543^2/($U$7/2)^2)</f>
        <v>#VALUE!</v>
      </c>
      <c r="AC1543" s="136">
        <f t="shared" si="239"/>
        <v>30620</v>
      </c>
      <c r="AD1543" t="e">
        <f>SQRT(($U$6/2)^2-($U$6/2)^2*'(OLD) bottom seam length'!AC1543^2/($U$7/2)^2)</f>
        <v>#VALUE!</v>
      </c>
    </row>
    <row r="1544" spans="2:30">
      <c r="B1544" s="136">
        <f t="shared" si="230"/>
        <v>30660</v>
      </c>
      <c r="C1544" t="e">
        <f>SQRT(($C$5/2)^2-($C$5/2)^2*'(OLD) bottom seam length'!B1544^2/($C$6/2)^2)</f>
        <v>#DIV/0!</v>
      </c>
      <c r="E1544" s="136">
        <f t="shared" si="231"/>
        <v>30660</v>
      </c>
      <c r="F1544" t="e">
        <f>SQRT(($C$5/2)^2-($C$5/2)^2*'(OLD) bottom seam length'!E1544^2/($C$6/2)^2)</f>
        <v>#DIV/0!</v>
      </c>
      <c r="H1544" s="136">
        <f t="shared" si="232"/>
        <v>30660</v>
      </c>
      <c r="I1544" t="e">
        <f>SQRT(($C$5/2)^2-($C$5/2)^2*'(OLD) bottom seam length'!H1544^2/($C$6/2)^2)</f>
        <v>#DIV/0!</v>
      </c>
      <c r="K1544" s="136">
        <f t="shared" si="233"/>
        <v>30660</v>
      </c>
      <c r="L1544" t="e">
        <f>SQRT(($C$5/2)^2-($C$5/2)^2*'(OLD) bottom seam length'!K1544^2/($C$6/2)^2)</f>
        <v>#DIV/0!</v>
      </c>
      <c r="O1544" s="136">
        <f t="shared" si="234"/>
        <v>30660</v>
      </c>
      <c r="P1544" t="b">
        <f t="shared" si="235"/>
        <v>0</v>
      </c>
      <c r="T1544" s="136">
        <f t="shared" si="236"/>
        <v>30640</v>
      </c>
      <c r="U1544" t="e">
        <f>SQRT(($U$6/2)^2-($U$6/2)^2*'(OLD) bottom seam length'!T1544^2/($U$7/2)^2)</f>
        <v>#VALUE!</v>
      </c>
      <c r="W1544" s="136">
        <f t="shared" si="237"/>
        <v>30640</v>
      </c>
      <c r="X1544" t="e">
        <f>SQRT(($U$6/2)^2-($U$6/2)^2*'(OLD) bottom seam length'!W1544^2/($U$7/2)^2)</f>
        <v>#VALUE!</v>
      </c>
      <c r="Z1544" s="136">
        <f t="shared" si="238"/>
        <v>30640</v>
      </c>
      <c r="AA1544" t="e">
        <f>SQRT(($U$6/2)^2-($U$6/2)^2*'(OLD) bottom seam length'!Z1544^2/($U$7/2)^2)</f>
        <v>#VALUE!</v>
      </c>
      <c r="AC1544" s="136">
        <f t="shared" si="239"/>
        <v>30640</v>
      </c>
      <c r="AD1544" t="e">
        <f>SQRT(($U$6/2)^2-($U$6/2)^2*'(OLD) bottom seam length'!AC1544^2/($U$7/2)^2)</f>
        <v>#VALUE!</v>
      </c>
    </row>
    <row r="1545" spans="2:30">
      <c r="B1545" s="136">
        <f t="shared" si="230"/>
        <v>30680</v>
      </c>
      <c r="C1545" t="e">
        <f>SQRT(($C$5/2)^2-($C$5/2)^2*'(OLD) bottom seam length'!B1545^2/($C$6/2)^2)</f>
        <v>#DIV/0!</v>
      </c>
      <c r="E1545" s="136">
        <f t="shared" si="231"/>
        <v>30680</v>
      </c>
      <c r="F1545" t="e">
        <f>SQRT(($C$5/2)^2-($C$5/2)^2*'(OLD) bottom seam length'!E1545^2/($C$6/2)^2)</f>
        <v>#DIV/0!</v>
      </c>
      <c r="H1545" s="136">
        <f t="shared" si="232"/>
        <v>30680</v>
      </c>
      <c r="I1545" t="e">
        <f>SQRT(($C$5/2)^2-($C$5/2)^2*'(OLD) bottom seam length'!H1545^2/($C$6/2)^2)</f>
        <v>#DIV/0!</v>
      </c>
      <c r="K1545" s="136">
        <f t="shared" si="233"/>
        <v>30680</v>
      </c>
      <c r="L1545" t="e">
        <f>SQRT(($C$5/2)^2-($C$5/2)^2*'(OLD) bottom seam length'!K1545^2/($C$6/2)^2)</f>
        <v>#DIV/0!</v>
      </c>
      <c r="O1545" s="136">
        <f t="shared" si="234"/>
        <v>30680</v>
      </c>
      <c r="P1545" t="b">
        <f t="shared" si="235"/>
        <v>0</v>
      </c>
      <c r="T1545" s="136">
        <f t="shared" si="236"/>
        <v>30660</v>
      </c>
      <c r="U1545" t="e">
        <f>SQRT(($U$6/2)^2-($U$6/2)^2*'(OLD) bottom seam length'!T1545^2/($U$7/2)^2)</f>
        <v>#VALUE!</v>
      </c>
      <c r="W1545" s="136">
        <f t="shared" si="237"/>
        <v>30660</v>
      </c>
      <c r="X1545" t="e">
        <f>SQRT(($U$6/2)^2-($U$6/2)^2*'(OLD) bottom seam length'!W1545^2/($U$7/2)^2)</f>
        <v>#VALUE!</v>
      </c>
      <c r="Z1545" s="136">
        <f t="shared" si="238"/>
        <v>30660</v>
      </c>
      <c r="AA1545" t="e">
        <f>SQRT(($U$6/2)^2-($U$6/2)^2*'(OLD) bottom seam length'!Z1545^2/($U$7/2)^2)</f>
        <v>#VALUE!</v>
      </c>
      <c r="AC1545" s="136">
        <f t="shared" si="239"/>
        <v>30660</v>
      </c>
      <c r="AD1545" t="e">
        <f>SQRT(($U$6/2)^2-($U$6/2)^2*'(OLD) bottom seam length'!AC1545^2/($U$7/2)^2)</f>
        <v>#VALUE!</v>
      </c>
    </row>
    <row r="1546" spans="2:30">
      <c r="B1546" s="136">
        <f t="shared" si="230"/>
        <v>30700</v>
      </c>
      <c r="C1546" t="e">
        <f>SQRT(($C$5/2)^2-($C$5/2)^2*'(OLD) bottom seam length'!B1546^2/($C$6/2)^2)</f>
        <v>#DIV/0!</v>
      </c>
      <c r="E1546" s="136">
        <f t="shared" si="231"/>
        <v>30700</v>
      </c>
      <c r="F1546" t="e">
        <f>SQRT(($C$5/2)^2-($C$5/2)^2*'(OLD) bottom seam length'!E1546^2/($C$6/2)^2)</f>
        <v>#DIV/0!</v>
      </c>
      <c r="H1546" s="136">
        <f t="shared" si="232"/>
        <v>30700</v>
      </c>
      <c r="I1546" t="e">
        <f>SQRT(($C$5/2)^2-($C$5/2)^2*'(OLD) bottom seam length'!H1546^2/($C$6/2)^2)</f>
        <v>#DIV/0!</v>
      </c>
      <c r="K1546" s="136">
        <f t="shared" si="233"/>
        <v>30700</v>
      </c>
      <c r="L1546" t="e">
        <f>SQRT(($C$5/2)^2-($C$5/2)^2*'(OLD) bottom seam length'!K1546^2/($C$6/2)^2)</f>
        <v>#DIV/0!</v>
      </c>
      <c r="O1546" s="136">
        <f t="shared" si="234"/>
        <v>30700</v>
      </c>
      <c r="P1546" t="b">
        <f t="shared" si="235"/>
        <v>0</v>
      </c>
      <c r="T1546" s="136">
        <f t="shared" si="236"/>
        <v>30680</v>
      </c>
      <c r="U1546" t="e">
        <f>SQRT(($U$6/2)^2-($U$6/2)^2*'(OLD) bottom seam length'!T1546^2/($U$7/2)^2)</f>
        <v>#VALUE!</v>
      </c>
      <c r="W1546" s="136">
        <f t="shared" si="237"/>
        <v>30680</v>
      </c>
      <c r="X1546" t="e">
        <f>SQRT(($U$6/2)^2-($U$6/2)^2*'(OLD) bottom seam length'!W1546^2/($U$7/2)^2)</f>
        <v>#VALUE!</v>
      </c>
      <c r="Z1546" s="136">
        <f t="shared" si="238"/>
        <v>30680</v>
      </c>
      <c r="AA1546" t="e">
        <f>SQRT(($U$6/2)^2-($U$6/2)^2*'(OLD) bottom seam length'!Z1546^2/($U$7/2)^2)</f>
        <v>#VALUE!</v>
      </c>
      <c r="AC1546" s="136">
        <f t="shared" si="239"/>
        <v>30680</v>
      </c>
      <c r="AD1546" t="e">
        <f>SQRT(($U$6/2)^2-($U$6/2)^2*'(OLD) bottom seam length'!AC1546^2/($U$7/2)^2)</f>
        <v>#VALUE!</v>
      </c>
    </row>
    <row r="1547" spans="2:30">
      <c r="B1547" s="136">
        <f t="shared" si="230"/>
        <v>30720</v>
      </c>
      <c r="C1547" t="e">
        <f>SQRT(($C$5/2)^2-($C$5/2)^2*'(OLD) bottom seam length'!B1547^2/($C$6/2)^2)</f>
        <v>#DIV/0!</v>
      </c>
      <c r="E1547" s="136">
        <f t="shared" si="231"/>
        <v>30720</v>
      </c>
      <c r="F1547" t="e">
        <f>SQRT(($C$5/2)^2-($C$5/2)^2*'(OLD) bottom seam length'!E1547^2/($C$6/2)^2)</f>
        <v>#DIV/0!</v>
      </c>
      <c r="H1547" s="136">
        <f t="shared" si="232"/>
        <v>30720</v>
      </c>
      <c r="I1547" t="e">
        <f>SQRT(($C$5/2)^2-($C$5/2)^2*'(OLD) bottom seam length'!H1547^2/($C$6/2)^2)</f>
        <v>#DIV/0!</v>
      </c>
      <c r="K1547" s="136">
        <f t="shared" si="233"/>
        <v>30720</v>
      </c>
      <c r="L1547" t="e">
        <f>SQRT(($C$5/2)^2-($C$5/2)^2*'(OLD) bottom seam length'!K1547^2/($C$6/2)^2)</f>
        <v>#DIV/0!</v>
      </c>
      <c r="O1547" s="136">
        <f t="shared" si="234"/>
        <v>30720</v>
      </c>
      <c r="P1547" t="b">
        <f t="shared" si="235"/>
        <v>0</v>
      </c>
      <c r="T1547" s="136">
        <f t="shared" si="236"/>
        <v>30700</v>
      </c>
      <c r="U1547" t="e">
        <f>SQRT(($U$6/2)^2-($U$6/2)^2*'(OLD) bottom seam length'!T1547^2/($U$7/2)^2)</f>
        <v>#VALUE!</v>
      </c>
      <c r="W1547" s="136">
        <f t="shared" si="237"/>
        <v>30700</v>
      </c>
      <c r="X1547" t="e">
        <f>SQRT(($U$6/2)^2-($U$6/2)^2*'(OLD) bottom seam length'!W1547^2/($U$7/2)^2)</f>
        <v>#VALUE!</v>
      </c>
      <c r="Z1547" s="136">
        <f t="shared" si="238"/>
        <v>30700</v>
      </c>
      <c r="AA1547" t="e">
        <f>SQRT(($U$6/2)^2-($U$6/2)^2*'(OLD) bottom seam length'!Z1547^2/($U$7/2)^2)</f>
        <v>#VALUE!</v>
      </c>
      <c r="AC1547" s="136">
        <f t="shared" si="239"/>
        <v>30700</v>
      </c>
      <c r="AD1547" t="e">
        <f>SQRT(($U$6/2)^2-($U$6/2)^2*'(OLD) bottom seam length'!AC1547^2/($U$7/2)^2)</f>
        <v>#VALUE!</v>
      </c>
    </row>
    <row r="1548" spans="2:30">
      <c r="B1548" s="136">
        <f t="shared" ref="B1548:B1611" si="240">B1547+$C$7</f>
        <v>30740</v>
      </c>
      <c r="C1548" t="e">
        <f>SQRT(($C$5/2)^2-($C$5/2)^2*'(OLD) bottom seam length'!B1548^2/($C$6/2)^2)</f>
        <v>#DIV/0!</v>
      </c>
      <c r="E1548" s="136">
        <f t="shared" ref="E1548:E1611" si="241">E1547+$C$7</f>
        <v>30740</v>
      </c>
      <c r="F1548" t="e">
        <f>SQRT(($C$5/2)^2-($C$5/2)^2*'(OLD) bottom seam length'!E1548^2/($C$6/2)^2)</f>
        <v>#DIV/0!</v>
      </c>
      <c r="H1548" s="136">
        <f t="shared" ref="H1548:H1611" si="242">H1547+$C$7</f>
        <v>30740</v>
      </c>
      <c r="I1548" t="e">
        <f>SQRT(($C$5/2)^2-($C$5/2)^2*'(OLD) bottom seam length'!H1548^2/($C$6/2)^2)</f>
        <v>#DIV/0!</v>
      </c>
      <c r="K1548" s="136">
        <f t="shared" ref="K1548:K1611" si="243">K1547+$C$7</f>
        <v>30740</v>
      </c>
      <c r="L1548" t="e">
        <f>SQRT(($C$5/2)^2-($C$5/2)^2*'(OLD) bottom seam length'!K1548^2/($C$6/2)^2)</f>
        <v>#DIV/0!</v>
      </c>
      <c r="O1548" s="136">
        <f t="shared" ref="O1548:O1611" si="244">O1547+$C$7</f>
        <v>30740</v>
      </c>
      <c r="P1548" t="b">
        <f t="shared" ref="P1548:P1611" si="245">IF(O1548&lt;=$P$6,$P$5)</f>
        <v>0</v>
      </c>
      <c r="T1548" s="136">
        <f t="shared" si="236"/>
        <v>30720</v>
      </c>
      <c r="U1548" t="e">
        <f>SQRT(($U$6/2)^2-($U$6/2)^2*'(OLD) bottom seam length'!T1548^2/($U$7/2)^2)</f>
        <v>#VALUE!</v>
      </c>
      <c r="W1548" s="136">
        <f t="shared" si="237"/>
        <v>30720</v>
      </c>
      <c r="X1548" t="e">
        <f>SQRT(($U$6/2)^2-($U$6/2)^2*'(OLD) bottom seam length'!W1548^2/($U$7/2)^2)</f>
        <v>#VALUE!</v>
      </c>
      <c r="Z1548" s="136">
        <f t="shared" si="238"/>
        <v>30720</v>
      </c>
      <c r="AA1548" t="e">
        <f>SQRT(($U$6/2)^2-($U$6/2)^2*'(OLD) bottom seam length'!Z1548^2/($U$7/2)^2)</f>
        <v>#VALUE!</v>
      </c>
      <c r="AC1548" s="136">
        <f t="shared" si="239"/>
        <v>30720</v>
      </c>
      <c r="AD1548" t="e">
        <f>SQRT(($U$6/2)^2-($U$6/2)^2*'(OLD) bottom seam length'!AC1548^2/($U$7/2)^2)</f>
        <v>#VALUE!</v>
      </c>
    </row>
    <row r="1549" spans="2:30">
      <c r="B1549" s="136">
        <f t="shared" si="240"/>
        <v>30760</v>
      </c>
      <c r="C1549" t="e">
        <f>SQRT(($C$5/2)^2-($C$5/2)^2*'(OLD) bottom seam length'!B1549^2/($C$6/2)^2)</f>
        <v>#DIV/0!</v>
      </c>
      <c r="E1549" s="136">
        <f t="shared" si="241"/>
        <v>30760</v>
      </c>
      <c r="F1549" t="e">
        <f>SQRT(($C$5/2)^2-($C$5/2)^2*'(OLD) bottom seam length'!E1549^2/($C$6/2)^2)</f>
        <v>#DIV/0!</v>
      </c>
      <c r="H1549" s="136">
        <f t="shared" si="242"/>
        <v>30760</v>
      </c>
      <c r="I1549" t="e">
        <f>SQRT(($C$5/2)^2-($C$5/2)^2*'(OLD) bottom seam length'!H1549^2/($C$6/2)^2)</f>
        <v>#DIV/0!</v>
      </c>
      <c r="K1549" s="136">
        <f t="shared" si="243"/>
        <v>30760</v>
      </c>
      <c r="L1549" t="e">
        <f>SQRT(($C$5/2)^2-($C$5/2)^2*'(OLD) bottom seam length'!K1549^2/($C$6/2)^2)</f>
        <v>#DIV/0!</v>
      </c>
      <c r="O1549" s="136">
        <f t="shared" si="244"/>
        <v>30760</v>
      </c>
      <c r="P1549" t="b">
        <f t="shared" si="245"/>
        <v>0</v>
      </c>
      <c r="T1549" s="136">
        <f t="shared" ref="T1549:T1612" si="246">T1548+$C$7</f>
        <v>30740</v>
      </c>
      <c r="U1549" t="e">
        <f>SQRT(($U$6/2)^2-($U$6/2)^2*'(OLD) bottom seam length'!T1549^2/($U$7/2)^2)</f>
        <v>#VALUE!</v>
      </c>
      <c r="W1549" s="136">
        <f t="shared" ref="W1549:W1612" si="247">W1548+$C$7</f>
        <v>30740</v>
      </c>
      <c r="X1549" t="e">
        <f>SQRT(($U$6/2)^2-($U$6/2)^2*'(OLD) bottom seam length'!W1549^2/($U$7/2)^2)</f>
        <v>#VALUE!</v>
      </c>
      <c r="Z1549" s="136">
        <f t="shared" ref="Z1549:Z1612" si="248">Z1548+$C$7</f>
        <v>30740</v>
      </c>
      <c r="AA1549" t="e">
        <f>SQRT(($U$6/2)^2-($U$6/2)^2*'(OLD) bottom seam length'!Z1549^2/($U$7/2)^2)</f>
        <v>#VALUE!</v>
      </c>
      <c r="AC1549" s="136">
        <f t="shared" ref="AC1549:AC1612" si="249">AC1548+$C$7</f>
        <v>30740</v>
      </c>
      <c r="AD1549" t="e">
        <f>SQRT(($U$6/2)^2-($U$6/2)^2*'(OLD) bottom seam length'!AC1549^2/($U$7/2)^2)</f>
        <v>#VALUE!</v>
      </c>
    </row>
    <row r="1550" spans="2:30">
      <c r="B1550" s="136">
        <f t="shared" si="240"/>
        <v>30780</v>
      </c>
      <c r="C1550" t="e">
        <f>SQRT(($C$5/2)^2-($C$5/2)^2*'(OLD) bottom seam length'!B1550^2/($C$6/2)^2)</f>
        <v>#DIV/0!</v>
      </c>
      <c r="E1550" s="136">
        <f t="shared" si="241"/>
        <v>30780</v>
      </c>
      <c r="F1550" t="e">
        <f>SQRT(($C$5/2)^2-($C$5/2)^2*'(OLD) bottom seam length'!E1550^2/($C$6/2)^2)</f>
        <v>#DIV/0!</v>
      </c>
      <c r="H1550" s="136">
        <f t="shared" si="242"/>
        <v>30780</v>
      </c>
      <c r="I1550" t="e">
        <f>SQRT(($C$5/2)^2-($C$5/2)^2*'(OLD) bottom seam length'!H1550^2/($C$6/2)^2)</f>
        <v>#DIV/0!</v>
      </c>
      <c r="K1550" s="136">
        <f t="shared" si="243"/>
        <v>30780</v>
      </c>
      <c r="L1550" t="e">
        <f>SQRT(($C$5/2)^2-($C$5/2)^2*'(OLD) bottom seam length'!K1550^2/($C$6/2)^2)</f>
        <v>#DIV/0!</v>
      </c>
      <c r="O1550" s="136">
        <f t="shared" si="244"/>
        <v>30780</v>
      </c>
      <c r="P1550" t="b">
        <f t="shared" si="245"/>
        <v>0</v>
      </c>
      <c r="T1550" s="136">
        <f t="shared" si="246"/>
        <v>30760</v>
      </c>
      <c r="U1550" t="e">
        <f>SQRT(($U$6/2)^2-($U$6/2)^2*'(OLD) bottom seam length'!T1550^2/($U$7/2)^2)</f>
        <v>#VALUE!</v>
      </c>
      <c r="W1550" s="136">
        <f t="shared" si="247"/>
        <v>30760</v>
      </c>
      <c r="X1550" t="e">
        <f>SQRT(($U$6/2)^2-($U$6/2)^2*'(OLD) bottom seam length'!W1550^2/($U$7/2)^2)</f>
        <v>#VALUE!</v>
      </c>
      <c r="Z1550" s="136">
        <f t="shared" si="248"/>
        <v>30760</v>
      </c>
      <c r="AA1550" t="e">
        <f>SQRT(($U$6/2)^2-($U$6/2)^2*'(OLD) bottom seam length'!Z1550^2/($U$7/2)^2)</f>
        <v>#VALUE!</v>
      </c>
      <c r="AC1550" s="136">
        <f t="shared" si="249"/>
        <v>30760</v>
      </c>
      <c r="AD1550" t="e">
        <f>SQRT(($U$6/2)^2-($U$6/2)^2*'(OLD) bottom seam length'!AC1550^2/($U$7/2)^2)</f>
        <v>#VALUE!</v>
      </c>
    </row>
    <row r="1551" spans="2:30">
      <c r="B1551" s="136">
        <f t="shared" si="240"/>
        <v>30800</v>
      </c>
      <c r="C1551" t="e">
        <f>SQRT(($C$5/2)^2-($C$5/2)^2*'(OLD) bottom seam length'!B1551^2/($C$6/2)^2)</f>
        <v>#DIV/0!</v>
      </c>
      <c r="E1551" s="136">
        <f t="shared" si="241"/>
        <v>30800</v>
      </c>
      <c r="F1551" t="e">
        <f>SQRT(($C$5/2)^2-($C$5/2)^2*'(OLD) bottom seam length'!E1551^2/($C$6/2)^2)</f>
        <v>#DIV/0!</v>
      </c>
      <c r="H1551" s="136">
        <f t="shared" si="242"/>
        <v>30800</v>
      </c>
      <c r="I1551" t="e">
        <f>SQRT(($C$5/2)^2-($C$5/2)^2*'(OLD) bottom seam length'!H1551^2/($C$6/2)^2)</f>
        <v>#DIV/0!</v>
      </c>
      <c r="K1551" s="136">
        <f t="shared" si="243"/>
        <v>30800</v>
      </c>
      <c r="L1551" t="e">
        <f>SQRT(($C$5/2)^2-($C$5/2)^2*'(OLD) bottom seam length'!K1551^2/($C$6/2)^2)</f>
        <v>#DIV/0!</v>
      </c>
      <c r="O1551" s="136">
        <f t="shared" si="244"/>
        <v>30800</v>
      </c>
      <c r="P1551" t="b">
        <f t="shared" si="245"/>
        <v>0</v>
      </c>
      <c r="T1551" s="136">
        <f t="shared" si="246"/>
        <v>30780</v>
      </c>
      <c r="U1551" t="e">
        <f>SQRT(($U$6/2)^2-($U$6/2)^2*'(OLD) bottom seam length'!T1551^2/($U$7/2)^2)</f>
        <v>#VALUE!</v>
      </c>
      <c r="W1551" s="136">
        <f t="shared" si="247"/>
        <v>30780</v>
      </c>
      <c r="X1551" t="e">
        <f>SQRT(($U$6/2)^2-($U$6/2)^2*'(OLD) bottom seam length'!W1551^2/($U$7/2)^2)</f>
        <v>#VALUE!</v>
      </c>
      <c r="Z1551" s="136">
        <f t="shared" si="248"/>
        <v>30780</v>
      </c>
      <c r="AA1551" t="e">
        <f>SQRT(($U$6/2)^2-($U$6/2)^2*'(OLD) bottom seam length'!Z1551^2/($U$7/2)^2)</f>
        <v>#VALUE!</v>
      </c>
      <c r="AC1551" s="136">
        <f t="shared" si="249"/>
        <v>30780</v>
      </c>
      <c r="AD1551" t="e">
        <f>SQRT(($U$6/2)^2-($U$6/2)^2*'(OLD) bottom seam length'!AC1551^2/($U$7/2)^2)</f>
        <v>#VALUE!</v>
      </c>
    </row>
    <row r="1552" spans="2:30">
      <c r="B1552" s="136">
        <f t="shared" si="240"/>
        <v>30820</v>
      </c>
      <c r="C1552" t="e">
        <f>SQRT(($C$5/2)^2-($C$5/2)^2*'(OLD) bottom seam length'!B1552^2/($C$6/2)^2)</f>
        <v>#DIV/0!</v>
      </c>
      <c r="E1552" s="136">
        <f t="shared" si="241"/>
        <v>30820</v>
      </c>
      <c r="F1552" t="e">
        <f>SQRT(($C$5/2)^2-($C$5/2)^2*'(OLD) bottom seam length'!E1552^2/($C$6/2)^2)</f>
        <v>#DIV/0!</v>
      </c>
      <c r="H1552" s="136">
        <f t="shared" si="242"/>
        <v>30820</v>
      </c>
      <c r="I1552" t="e">
        <f>SQRT(($C$5/2)^2-($C$5/2)^2*'(OLD) bottom seam length'!H1552^2/($C$6/2)^2)</f>
        <v>#DIV/0!</v>
      </c>
      <c r="K1552" s="136">
        <f t="shared" si="243"/>
        <v>30820</v>
      </c>
      <c r="L1552" t="e">
        <f>SQRT(($C$5/2)^2-($C$5/2)^2*'(OLD) bottom seam length'!K1552^2/($C$6/2)^2)</f>
        <v>#DIV/0!</v>
      </c>
      <c r="O1552" s="136">
        <f t="shared" si="244"/>
        <v>30820</v>
      </c>
      <c r="P1552" t="b">
        <f t="shared" si="245"/>
        <v>0</v>
      </c>
      <c r="T1552" s="136">
        <f t="shared" si="246"/>
        <v>30800</v>
      </c>
      <c r="U1552" t="e">
        <f>SQRT(($U$6/2)^2-($U$6/2)^2*'(OLD) bottom seam length'!T1552^2/($U$7/2)^2)</f>
        <v>#VALUE!</v>
      </c>
      <c r="W1552" s="136">
        <f t="shared" si="247"/>
        <v>30800</v>
      </c>
      <c r="X1552" t="e">
        <f>SQRT(($U$6/2)^2-($U$6/2)^2*'(OLD) bottom seam length'!W1552^2/($U$7/2)^2)</f>
        <v>#VALUE!</v>
      </c>
      <c r="Z1552" s="136">
        <f t="shared" si="248"/>
        <v>30800</v>
      </c>
      <c r="AA1552" t="e">
        <f>SQRT(($U$6/2)^2-($U$6/2)^2*'(OLD) bottom seam length'!Z1552^2/($U$7/2)^2)</f>
        <v>#VALUE!</v>
      </c>
      <c r="AC1552" s="136">
        <f t="shared" si="249"/>
        <v>30800</v>
      </c>
      <c r="AD1552" t="e">
        <f>SQRT(($U$6/2)^2-($U$6/2)^2*'(OLD) bottom seam length'!AC1552^2/($U$7/2)^2)</f>
        <v>#VALUE!</v>
      </c>
    </row>
    <row r="1553" spans="2:30">
      <c r="B1553" s="136">
        <f t="shared" si="240"/>
        <v>30840</v>
      </c>
      <c r="C1553" t="e">
        <f>SQRT(($C$5/2)^2-($C$5/2)^2*'(OLD) bottom seam length'!B1553^2/($C$6/2)^2)</f>
        <v>#DIV/0!</v>
      </c>
      <c r="E1553" s="136">
        <f t="shared" si="241"/>
        <v>30840</v>
      </c>
      <c r="F1553" t="e">
        <f>SQRT(($C$5/2)^2-($C$5/2)^2*'(OLD) bottom seam length'!E1553^2/($C$6/2)^2)</f>
        <v>#DIV/0!</v>
      </c>
      <c r="H1553" s="136">
        <f t="shared" si="242"/>
        <v>30840</v>
      </c>
      <c r="I1553" t="e">
        <f>SQRT(($C$5/2)^2-($C$5/2)^2*'(OLD) bottom seam length'!H1553^2/($C$6/2)^2)</f>
        <v>#DIV/0!</v>
      </c>
      <c r="K1553" s="136">
        <f t="shared" si="243"/>
        <v>30840</v>
      </c>
      <c r="L1553" t="e">
        <f>SQRT(($C$5/2)^2-($C$5/2)^2*'(OLD) bottom seam length'!K1553^2/($C$6/2)^2)</f>
        <v>#DIV/0!</v>
      </c>
      <c r="O1553" s="136">
        <f t="shared" si="244"/>
        <v>30840</v>
      </c>
      <c r="P1553" t="b">
        <f t="shared" si="245"/>
        <v>0</v>
      </c>
      <c r="T1553" s="136">
        <f t="shared" si="246"/>
        <v>30820</v>
      </c>
      <c r="U1553" t="e">
        <f>SQRT(($U$6/2)^2-($U$6/2)^2*'(OLD) bottom seam length'!T1553^2/($U$7/2)^2)</f>
        <v>#VALUE!</v>
      </c>
      <c r="W1553" s="136">
        <f t="shared" si="247"/>
        <v>30820</v>
      </c>
      <c r="X1553" t="e">
        <f>SQRT(($U$6/2)^2-($U$6/2)^2*'(OLD) bottom seam length'!W1553^2/($U$7/2)^2)</f>
        <v>#VALUE!</v>
      </c>
      <c r="Z1553" s="136">
        <f t="shared" si="248"/>
        <v>30820</v>
      </c>
      <c r="AA1553" t="e">
        <f>SQRT(($U$6/2)^2-($U$6/2)^2*'(OLD) bottom seam length'!Z1553^2/($U$7/2)^2)</f>
        <v>#VALUE!</v>
      </c>
      <c r="AC1553" s="136">
        <f t="shared" si="249"/>
        <v>30820</v>
      </c>
      <c r="AD1553" t="e">
        <f>SQRT(($U$6/2)^2-($U$6/2)^2*'(OLD) bottom seam length'!AC1553^2/($U$7/2)^2)</f>
        <v>#VALUE!</v>
      </c>
    </row>
    <row r="1554" spans="2:30">
      <c r="B1554" s="136">
        <f t="shared" si="240"/>
        <v>30860</v>
      </c>
      <c r="C1554" t="e">
        <f>SQRT(($C$5/2)^2-($C$5/2)^2*'(OLD) bottom seam length'!B1554^2/($C$6/2)^2)</f>
        <v>#DIV/0!</v>
      </c>
      <c r="E1554" s="136">
        <f t="shared" si="241"/>
        <v>30860</v>
      </c>
      <c r="F1554" t="e">
        <f>SQRT(($C$5/2)^2-($C$5/2)^2*'(OLD) bottom seam length'!E1554^2/($C$6/2)^2)</f>
        <v>#DIV/0!</v>
      </c>
      <c r="H1554" s="136">
        <f t="shared" si="242"/>
        <v>30860</v>
      </c>
      <c r="I1554" t="e">
        <f>SQRT(($C$5/2)^2-($C$5/2)^2*'(OLD) bottom seam length'!H1554^2/($C$6/2)^2)</f>
        <v>#DIV/0!</v>
      </c>
      <c r="K1554" s="136">
        <f t="shared" si="243"/>
        <v>30860</v>
      </c>
      <c r="L1554" t="e">
        <f>SQRT(($C$5/2)^2-($C$5/2)^2*'(OLD) bottom seam length'!K1554^2/($C$6/2)^2)</f>
        <v>#DIV/0!</v>
      </c>
      <c r="O1554" s="136">
        <f t="shared" si="244"/>
        <v>30860</v>
      </c>
      <c r="P1554" t="b">
        <f t="shared" si="245"/>
        <v>0</v>
      </c>
      <c r="T1554" s="136">
        <f t="shared" si="246"/>
        <v>30840</v>
      </c>
      <c r="U1554" t="e">
        <f>SQRT(($U$6/2)^2-($U$6/2)^2*'(OLD) bottom seam length'!T1554^2/($U$7/2)^2)</f>
        <v>#VALUE!</v>
      </c>
      <c r="W1554" s="136">
        <f t="shared" si="247"/>
        <v>30840</v>
      </c>
      <c r="X1554" t="e">
        <f>SQRT(($U$6/2)^2-($U$6/2)^2*'(OLD) bottom seam length'!W1554^2/($U$7/2)^2)</f>
        <v>#VALUE!</v>
      </c>
      <c r="Z1554" s="136">
        <f t="shared" si="248"/>
        <v>30840</v>
      </c>
      <c r="AA1554" t="e">
        <f>SQRT(($U$6/2)^2-($U$6/2)^2*'(OLD) bottom seam length'!Z1554^2/($U$7/2)^2)</f>
        <v>#VALUE!</v>
      </c>
      <c r="AC1554" s="136">
        <f t="shared" si="249"/>
        <v>30840</v>
      </c>
      <c r="AD1554" t="e">
        <f>SQRT(($U$6/2)^2-($U$6/2)^2*'(OLD) bottom seam length'!AC1554^2/($U$7/2)^2)</f>
        <v>#VALUE!</v>
      </c>
    </row>
    <row r="1555" spans="2:30">
      <c r="B1555" s="136">
        <f t="shared" si="240"/>
        <v>30880</v>
      </c>
      <c r="C1555" t="e">
        <f>SQRT(($C$5/2)^2-($C$5/2)^2*'(OLD) bottom seam length'!B1555^2/($C$6/2)^2)</f>
        <v>#DIV/0!</v>
      </c>
      <c r="E1555" s="136">
        <f t="shared" si="241"/>
        <v>30880</v>
      </c>
      <c r="F1555" t="e">
        <f>SQRT(($C$5/2)^2-($C$5/2)^2*'(OLD) bottom seam length'!E1555^2/($C$6/2)^2)</f>
        <v>#DIV/0!</v>
      </c>
      <c r="H1555" s="136">
        <f t="shared" si="242"/>
        <v>30880</v>
      </c>
      <c r="I1555" t="e">
        <f>SQRT(($C$5/2)^2-($C$5/2)^2*'(OLD) bottom seam length'!H1555^2/($C$6/2)^2)</f>
        <v>#DIV/0!</v>
      </c>
      <c r="K1555" s="136">
        <f t="shared" si="243"/>
        <v>30880</v>
      </c>
      <c r="L1555" t="e">
        <f>SQRT(($C$5/2)^2-($C$5/2)^2*'(OLD) bottom seam length'!K1555^2/($C$6/2)^2)</f>
        <v>#DIV/0!</v>
      </c>
      <c r="O1555" s="136">
        <f t="shared" si="244"/>
        <v>30880</v>
      </c>
      <c r="P1555" t="b">
        <f t="shared" si="245"/>
        <v>0</v>
      </c>
      <c r="T1555" s="136">
        <f t="shared" si="246"/>
        <v>30860</v>
      </c>
      <c r="U1555" t="e">
        <f>SQRT(($U$6/2)^2-($U$6/2)^2*'(OLD) bottom seam length'!T1555^2/($U$7/2)^2)</f>
        <v>#VALUE!</v>
      </c>
      <c r="W1555" s="136">
        <f t="shared" si="247"/>
        <v>30860</v>
      </c>
      <c r="X1555" t="e">
        <f>SQRT(($U$6/2)^2-($U$6/2)^2*'(OLD) bottom seam length'!W1555^2/($U$7/2)^2)</f>
        <v>#VALUE!</v>
      </c>
      <c r="Z1555" s="136">
        <f t="shared" si="248"/>
        <v>30860</v>
      </c>
      <c r="AA1555" t="e">
        <f>SQRT(($U$6/2)^2-($U$6/2)^2*'(OLD) bottom seam length'!Z1555^2/($U$7/2)^2)</f>
        <v>#VALUE!</v>
      </c>
      <c r="AC1555" s="136">
        <f t="shared" si="249"/>
        <v>30860</v>
      </c>
      <c r="AD1555" t="e">
        <f>SQRT(($U$6/2)^2-($U$6/2)^2*'(OLD) bottom seam length'!AC1555^2/($U$7/2)^2)</f>
        <v>#VALUE!</v>
      </c>
    </row>
    <row r="1556" spans="2:30">
      <c r="B1556" s="136">
        <f t="shared" si="240"/>
        <v>30900</v>
      </c>
      <c r="C1556" t="e">
        <f>SQRT(($C$5/2)^2-($C$5/2)^2*'(OLD) bottom seam length'!B1556^2/($C$6/2)^2)</f>
        <v>#DIV/0!</v>
      </c>
      <c r="E1556" s="136">
        <f t="shared" si="241"/>
        <v>30900</v>
      </c>
      <c r="F1556" t="e">
        <f>SQRT(($C$5/2)^2-($C$5/2)^2*'(OLD) bottom seam length'!E1556^2/($C$6/2)^2)</f>
        <v>#DIV/0!</v>
      </c>
      <c r="H1556" s="136">
        <f t="shared" si="242"/>
        <v>30900</v>
      </c>
      <c r="I1556" t="e">
        <f>SQRT(($C$5/2)^2-($C$5/2)^2*'(OLD) bottom seam length'!H1556^2/($C$6/2)^2)</f>
        <v>#DIV/0!</v>
      </c>
      <c r="K1556" s="136">
        <f t="shared" si="243"/>
        <v>30900</v>
      </c>
      <c r="L1556" t="e">
        <f>SQRT(($C$5/2)^2-($C$5/2)^2*'(OLD) bottom seam length'!K1556^2/($C$6/2)^2)</f>
        <v>#DIV/0!</v>
      </c>
      <c r="O1556" s="136">
        <f t="shared" si="244"/>
        <v>30900</v>
      </c>
      <c r="P1556" t="b">
        <f t="shared" si="245"/>
        <v>0</v>
      </c>
      <c r="T1556" s="136">
        <f t="shared" si="246"/>
        <v>30880</v>
      </c>
      <c r="U1556" t="e">
        <f>SQRT(($U$6/2)^2-($U$6/2)^2*'(OLD) bottom seam length'!T1556^2/($U$7/2)^2)</f>
        <v>#VALUE!</v>
      </c>
      <c r="W1556" s="136">
        <f t="shared" si="247"/>
        <v>30880</v>
      </c>
      <c r="X1556" t="e">
        <f>SQRT(($U$6/2)^2-($U$6/2)^2*'(OLD) bottom seam length'!W1556^2/($U$7/2)^2)</f>
        <v>#VALUE!</v>
      </c>
      <c r="Z1556" s="136">
        <f t="shared" si="248"/>
        <v>30880</v>
      </c>
      <c r="AA1556" t="e">
        <f>SQRT(($U$6/2)^2-($U$6/2)^2*'(OLD) bottom seam length'!Z1556^2/($U$7/2)^2)</f>
        <v>#VALUE!</v>
      </c>
      <c r="AC1556" s="136">
        <f t="shared" si="249"/>
        <v>30880</v>
      </c>
      <c r="AD1556" t="e">
        <f>SQRT(($U$6/2)^2-($U$6/2)^2*'(OLD) bottom seam length'!AC1556^2/($U$7/2)^2)</f>
        <v>#VALUE!</v>
      </c>
    </row>
    <row r="1557" spans="2:30">
      <c r="B1557" s="136">
        <f t="shared" si="240"/>
        <v>30920</v>
      </c>
      <c r="C1557" t="e">
        <f>SQRT(($C$5/2)^2-($C$5/2)^2*'(OLD) bottom seam length'!B1557^2/($C$6/2)^2)</f>
        <v>#DIV/0!</v>
      </c>
      <c r="E1557" s="136">
        <f t="shared" si="241"/>
        <v>30920</v>
      </c>
      <c r="F1557" t="e">
        <f>SQRT(($C$5/2)^2-($C$5/2)^2*'(OLD) bottom seam length'!E1557^2/($C$6/2)^2)</f>
        <v>#DIV/0!</v>
      </c>
      <c r="H1557" s="136">
        <f t="shared" si="242"/>
        <v>30920</v>
      </c>
      <c r="I1557" t="e">
        <f>SQRT(($C$5/2)^2-($C$5/2)^2*'(OLD) bottom seam length'!H1557^2/($C$6/2)^2)</f>
        <v>#DIV/0!</v>
      </c>
      <c r="K1557" s="136">
        <f t="shared" si="243"/>
        <v>30920</v>
      </c>
      <c r="L1557" t="e">
        <f>SQRT(($C$5/2)^2-($C$5/2)^2*'(OLD) bottom seam length'!K1557^2/($C$6/2)^2)</f>
        <v>#DIV/0!</v>
      </c>
      <c r="O1557" s="136">
        <f t="shared" si="244"/>
        <v>30920</v>
      </c>
      <c r="P1557" t="b">
        <f t="shared" si="245"/>
        <v>0</v>
      </c>
      <c r="T1557" s="136">
        <f t="shared" si="246"/>
        <v>30900</v>
      </c>
      <c r="U1557" t="e">
        <f>SQRT(($U$6/2)^2-($U$6/2)^2*'(OLD) bottom seam length'!T1557^2/($U$7/2)^2)</f>
        <v>#VALUE!</v>
      </c>
      <c r="W1557" s="136">
        <f t="shared" si="247"/>
        <v>30900</v>
      </c>
      <c r="X1557" t="e">
        <f>SQRT(($U$6/2)^2-($U$6/2)^2*'(OLD) bottom seam length'!W1557^2/($U$7/2)^2)</f>
        <v>#VALUE!</v>
      </c>
      <c r="Z1557" s="136">
        <f t="shared" si="248"/>
        <v>30900</v>
      </c>
      <c r="AA1557" t="e">
        <f>SQRT(($U$6/2)^2-($U$6/2)^2*'(OLD) bottom seam length'!Z1557^2/($U$7/2)^2)</f>
        <v>#VALUE!</v>
      </c>
      <c r="AC1557" s="136">
        <f t="shared" si="249"/>
        <v>30900</v>
      </c>
      <c r="AD1557" t="e">
        <f>SQRT(($U$6/2)^2-($U$6/2)^2*'(OLD) bottom seam length'!AC1557^2/($U$7/2)^2)</f>
        <v>#VALUE!</v>
      </c>
    </row>
    <row r="1558" spans="2:30">
      <c r="B1558" s="136">
        <f t="shared" si="240"/>
        <v>30940</v>
      </c>
      <c r="C1558" t="e">
        <f>SQRT(($C$5/2)^2-($C$5/2)^2*'(OLD) bottom seam length'!B1558^2/($C$6/2)^2)</f>
        <v>#DIV/0!</v>
      </c>
      <c r="E1558" s="136">
        <f t="shared" si="241"/>
        <v>30940</v>
      </c>
      <c r="F1558" t="e">
        <f>SQRT(($C$5/2)^2-($C$5/2)^2*'(OLD) bottom seam length'!E1558^2/($C$6/2)^2)</f>
        <v>#DIV/0!</v>
      </c>
      <c r="H1558" s="136">
        <f t="shared" si="242"/>
        <v>30940</v>
      </c>
      <c r="I1558" t="e">
        <f>SQRT(($C$5/2)^2-($C$5/2)^2*'(OLD) bottom seam length'!H1558^2/($C$6/2)^2)</f>
        <v>#DIV/0!</v>
      </c>
      <c r="K1558" s="136">
        <f t="shared" si="243"/>
        <v>30940</v>
      </c>
      <c r="L1558" t="e">
        <f>SQRT(($C$5/2)^2-($C$5/2)^2*'(OLD) bottom seam length'!K1558^2/($C$6/2)^2)</f>
        <v>#DIV/0!</v>
      </c>
      <c r="O1558" s="136">
        <f t="shared" si="244"/>
        <v>30940</v>
      </c>
      <c r="P1558" t="b">
        <f t="shared" si="245"/>
        <v>0</v>
      </c>
      <c r="T1558" s="136">
        <f t="shared" si="246"/>
        <v>30920</v>
      </c>
      <c r="U1558" t="e">
        <f>SQRT(($U$6/2)^2-($U$6/2)^2*'(OLD) bottom seam length'!T1558^2/($U$7/2)^2)</f>
        <v>#VALUE!</v>
      </c>
      <c r="W1558" s="136">
        <f t="shared" si="247"/>
        <v>30920</v>
      </c>
      <c r="X1558" t="e">
        <f>SQRT(($U$6/2)^2-($U$6/2)^2*'(OLD) bottom seam length'!W1558^2/($U$7/2)^2)</f>
        <v>#VALUE!</v>
      </c>
      <c r="Z1558" s="136">
        <f t="shared" si="248"/>
        <v>30920</v>
      </c>
      <c r="AA1558" t="e">
        <f>SQRT(($U$6/2)^2-($U$6/2)^2*'(OLD) bottom seam length'!Z1558^2/($U$7/2)^2)</f>
        <v>#VALUE!</v>
      </c>
      <c r="AC1558" s="136">
        <f t="shared" si="249"/>
        <v>30920</v>
      </c>
      <c r="AD1558" t="e">
        <f>SQRT(($U$6/2)^2-($U$6/2)^2*'(OLD) bottom seam length'!AC1558^2/($U$7/2)^2)</f>
        <v>#VALUE!</v>
      </c>
    </row>
    <row r="1559" spans="2:30">
      <c r="B1559" s="136">
        <f t="shared" si="240"/>
        <v>30960</v>
      </c>
      <c r="C1559" t="e">
        <f>SQRT(($C$5/2)^2-($C$5/2)^2*'(OLD) bottom seam length'!B1559^2/($C$6/2)^2)</f>
        <v>#DIV/0!</v>
      </c>
      <c r="E1559" s="136">
        <f t="shared" si="241"/>
        <v>30960</v>
      </c>
      <c r="F1559" t="e">
        <f>SQRT(($C$5/2)^2-($C$5/2)^2*'(OLD) bottom seam length'!E1559^2/($C$6/2)^2)</f>
        <v>#DIV/0!</v>
      </c>
      <c r="H1559" s="136">
        <f t="shared" si="242"/>
        <v>30960</v>
      </c>
      <c r="I1559" t="e">
        <f>SQRT(($C$5/2)^2-($C$5/2)^2*'(OLD) bottom seam length'!H1559^2/($C$6/2)^2)</f>
        <v>#DIV/0!</v>
      </c>
      <c r="K1559" s="136">
        <f t="shared" si="243"/>
        <v>30960</v>
      </c>
      <c r="L1559" t="e">
        <f>SQRT(($C$5/2)^2-($C$5/2)^2*'(OLD) bottom seam length'!K1559^2/($C$6/2)^2)</f>
        <v>#DIV/0!</v>
      </c>
      <c r="O1559" s="136">
        <f t="shared" si="244"/>
        <v>30960</v>
      </c>
      <c r="P1559" t="b">
        <f t="shared" si="245"/>
        <v>0</v>
      </c>
      <c r="T1559" s="136">
        <f t="shared" si="246"/>
        <v>30940</v>
      </c>
      <c r="U1559" t="e">
        <f>SQRT(($U$6/2)^2-($U$6/2)^2*'(OLD) bottom seam length'!T1559^2/($U$7/2)^2)</f>
        <v>#VALUE!</v>
      </c>
      <c r="W1559" s="136">
        <f t="shared" si="247"/>
        <v>30940</v>
      </c>
      <c r="X1559" t="e">
        <f>SQRT(($U$6/2)^2-($U$6/2)^2*'(OLD) bottom seam length'!W1559^2/($U$7/2)^2)</f>
        <v>#VALUE!</v>
      </c>
      <c r="Z1559" s="136">
        <f t="shared" si="248"/>
        <v>30940</v>
      </c>
      <c r="AA1559" t="e">
        <f>SQRT(($U$6/2)^2-($U$6/2)^2*'(OLD) bottom seam length'!Z1559^2/($U$7/2)^2)</f>
        <v>#VALUE!</v>
      </c>
      <c r="AC1559" s="136">
        <f t="shared" si="249"/>
        <v>30940</v>
      </c>
      <c r="AD1559" t="e">
        <f>SQRT(($U$6/2)^2-($U$6/2)^2*'(OLD) bottom seam length'!AC1559^2/($U$7/2)^2)</f>
        <v>#VALUE!</v>
      </c>
    </row>
    <row r="1560" spans="2:30">
      <c r="B1560" s="136">
        <f t="shared" si="240"/>
        <v>30980</v>
      </c>
      <c r="C1560" t="e">
        <f>SQRT(($C$5/2)^2-($C$5/2)^2*'(OLD) bottom seam length'!B1560^2/($C$6/2)^2)</f>
        <v>#DIV/0!</v>
      </c>
      <c r="E1560" s="136">
        <f t="shared" si="241"/>
        <v>30980</v>
      </c>
      <c r="F1560" t="e">
        <f>SQRT(($C$5/2)^2-($C$5/2)^2*'(OLD) bottom seam length'!E1560^2/($C$6/2)^2)</f>
        <v>#DIV/0!</v>
      </c>
      <c r="H1560" s="136">
        <f t="shared" si="242"/>
        <v>30980</v>
      </c>
      <c r="I1560" t="e">
        <f>SQRT(($C$5/2)^2-($C$5/2)^2*'(OLD) bottom seam length'!H1560^2/($C$6/2)^2)</f>
        <v>#DIV/0!</v>
      </c>
      <c r="K1560" s="136">
        <f t="shared" si="243"/>
        <v>30980</v>
      </c>
      <c r="L1560" t="e">
        <f>SQRT(($C$5/2)^2-($C$5/2)^2*'(OLD) bottom seam length'!K1560^2/($C$6/2)^2)</f>
        <v>#DIV/0!</v>
      </c>
      <c r="O1560" s="136">
        <f t="shared" si="244"/>
        <v>30980</v>
      </c>
      <c r="P1560" t="b">
        <f t="shared" si="245"/>
        <v>0</v>
      </c>
      <c r="T1560" s="136">
        <f t="shared" si="246"/>
        <v>30960</v>
      </c>
      <c r="U1560" t="e">
        <f>SQRT(($U$6/2)^2-($U$6/2)^2*'(OLD) bottom seam length'!T1560^2/($U$7/2)^2)</f>
        <v>#VALUE!</v>
      </c>
      <c r="W1560" s="136">
        <f t="shared" si="247"/>
        <v>30960</v>
      </c>
      <c r="X1560" t="e">
        <f>SQRT(($U$6/2)^2-($U$6/2)^2*'(OLD) bottom seam length'!W1560^2/($U$7/2)^2)</f>
        <v>#VALUE!</v>
      </c>
      <c r="Z1560" s="136">
        <f t="shared" si="248"/>
        <v>30960</v>
      </c>
      <c r="AA1560" t="e">
        <f>SQRT(($U$6/2)^2-($U$6/2)^2*'(OLD) bottom seam length'!Z1560^2/($U$7/2)^2)</f>
        <v>#VALUE!</v>
      </c>
      <c r="AC1560" s="136">
        <f t="shared" si="249"/>
        <v>30960</v>
      </c>
      <c r="AD1560" t="e">
        <f>SQRT(($U$6/2)^2-($U$6/2)^2*'(OLD) bottom seam length'!AC1560^2/($U$7/2)^2)</f>
        <v>#VALUE!</v>
      </c>
    </row>
    <row r="1561" spans="2:30">
      <c r="B1561" s="136">
        <f t="shared" si="240"/>
        <v>31000</v>
      </c>
      <c r="C1561" t="e">
        <f>SQRT(($C$5/2)^2-($C$5/2)^2*'(OLD) bottom seam length'!B1561^2/($C$6/2)^2)</f>
        <v>#DIV/0!</v>
      </c>
      <c r="E1561" s="136">
        <f t="shared" si="241"/>
        <v>31000</v>
      </c>
      <c r="F1561" t="e">
        <f>SQRT(($C$5/2)^2-($C$5/2)^2*'(OLD) bottom seam length'!E1561^2/($C$6/2)^2)</f>
        <v>#DIV/0!</v>
      </c>
      <c r="H1561" s="136">
        <f t="shared" si="242"/>
        <v>31000</v>
      </c>
      <c r="I1561" t="e">
        <f>SQRT(($C$5/2)^2-($C$5/2)^2*'(OLD) bottom seam length'!H1561^2/($C$6/2)^2)</f>
        <v>#DIV/0!</v>
      </c>
      <c r="K1561" s="136">
        <f t="shared" si="243"/>
        <v>31000</v>
      </c>
      <c r="L1561" t="e">
        <f>SQRT(($C$5/2)^2-($C$5/2)^2*'(OLD) bottom seam length'!K1561^2/($C$6/2)^2)</f>
        <v>#DIV/0!</v>
      </c>
      <c r="O1561" s="136">
        <f t="shared" si="244"/>
        <v>31000</v>
      </c>
      <c r="P1561" t="b">
        <f t="shared" si="245"/>
        <v>0</v>
      </c>
      <c r="T1561" s="136">
        <f t="shared" si="246"/>
        <v>30980</v>
      </c>
      <c r="U1561" t="e">
        <f>SQRT(($U$6/2)^2-($U$6/2)^2*'(OLD) bottom seam length'!T1561^2/($U$7/2)^2)</f>
        <v>#VALUE!</v>
      </c>
      <c r="W1561" s="136">
        <f t="shared" si="247"/>
        <v>30980</v>
      </c>
      <c r="X1561" t="e">
        <f>SQRT(($U$6/2)^2-($U$6/2)^2*'(OLD) bottom seam length'!W1561^2/($U$7/2)^2)</f>
        <v>#VALUE!</v>
      </c>
      <c r="Z1561" s="136">
        <f t="shared" si="248"/>
        <v>30980</v>
      </c>
      <c r="AA1561" t="e">
        <f>SQRT(($U$6/2)^2-($U$6/2)^2*'(OLD) bottom seam length'!Z1561^2/($U$7/2)^2)</f>
        <v>#VALUE!</v>
      </c>
      <c r="AC1561" s="136">
        <f t="shared" si="249"/>
        <v>30980</v>
      </c>
      <c r="AD1561" t="e">
        <f>SQRT(($U$6/2)^2-($U$6/2)^2*'(OLD) bottom seam length'!AC1561^2/($U$7/2)^2)</f>
        <v>#VALUE!</v>
      </c>
    </row>
    <row r="1562" spans="2:30">
      <c r="B1562" s="136">
        <f t="shared" si="240"/>
        <v>31020</v>
      </c>
      <c r="C1562" t="e">
        <f>SQRT(($C$5/2)^2-($C$5/2)^2*'(OLD) bottom seam length'!B1562^2/($C$6/2)^2)</f>
        <v>#DIV/0!</v>
      </c>
      <c r="E1562" s="136">
        <f t="shared" si="241"/>
        <v>31020</v>
      </c>
      <c r="F1562" t="e">
        <f>SQRT(($C$5/2)^2-($C$5/2)^2*'(OLD) bottom seam length'!E1562^2/($C$6/2)^2)</f>
        <v>#DIV/0!</v>
      </c>
      <c r="H1562" s="136">
        <f t="shared" si="242"/>
        <v>31020</v>
      </c>
      <c r="I1562" t="e">
        <f>SQRT(($C$5/2)^2-($C$5/2)^2*'(OLD) bottom seam length'!H1562^2/($C$6/2)^2)</f>
        <v>#DIV/0!</v>
      </c>
      <c r="K1562" s="136">
        <f t="shared" si="243"/>
        <v>31020</v>
      </c>
      <c r="L1562" t="e">
        <f>SQRT(($C$5/2)^2-($C$5/2)^2*'(OLD) bottom seam length'!K1562^2/($C$6/2)^2)</f>
        <v>#DIV/0!</v>
      </c>
      <c r="O1562" s="136">
        <f t="shared" si="244"/>
        <v>31020</v>
      </c>
      <c r="P1562" t="b">
        <f t="shared" si="245"/>
        <v>0</v>
      </c>
      <c r="T1562" s="136">
        <f t="shared" si="246"/>
        <v>31000</v>
      </c>
      <c r="U1562" t="e">
        <f>SQRT(($U$6/2)^2-($U$6/2)^2*'(OLD) bottom seam length'!T1562^2/($U$7/2)^2)</f>
        <v>#VALUE!</v>
      </c>
      <c r="W1562" s="136">
        <f t="shared" si="247"/>
        <v>31000</v>
      </c>
      <c r="X1562" t="e">
        <f>SQRT(($U$6/2)^2-($U$6/2)^2*'(OLD) bottom seam length'!W1562^2/($U$7/2)^2)</f>
        <v>#VALUE!</v>
      </c>
      <c r="Z1562" s="136">
        <f t="shared" si="248"/>
        <v>31000</v>
      </c>
      <c r="AA1562" t="e">
        <f>SQRT(($U$6/2)^2-($U$6/2)^2*'(OLD) bottom seam length'!Z1562^2/($U$7/2)^2)</f>
        <v>#VALUE!</v>
      </c>
      <c r="AC1562" s="136">
        <f t="shared" si="249"/>
        <v>31000</v>
      </c>
      <c r="AD1562" t="e">
        <f>SQRT(($U$6/2)^2-($U$6/2)^2*'(OLD) bottom seam length'!AC1562^2/($U$7/2)^2)</f>
        <v>#VALUE!</v>
      </c>
    </row>
    <row r="1563" spans="2:30">
      <c r="B1563" s="136">
        <f t="shared" si="240"/>
        <v>31040</v>
      </c>
      <c r="C1563" t="e">
        <f>SQRT(($C$5/2)^2-($C$5/2)^2*'(OLD) bottom seam length'!B1563^2/($C$6/2)^2)</f>
        <v>#DIV/0!</v>
      </c>
      <c r="E1563" s="136">
        <f t="shared" si="241"/>
        <v>31040</v>
      </c>
      <c r="F1563" t="e">
        <f>SQRT(($C$5/2)^2-($C$5/2)^2*'(OLD) bottom seam length'!E1563^2/($C$6/2)^2)</f>
        <v>#DIV/0!</v>
      </c>
      <c r="H1563" s="136">
        <f t="shared" si="242"/>
        <v>31040</v>
      </c>
      <c r="I1563" t="e">
        <f>SQRT(($C$5/2)^2-($C$5/2)^2*'(OLD) bottom seam length'!H1563^2/($C$6/2)^2)</f>
        <v>#DIV/0!</v>
      </c>
      <c r="K1563" s="136">
        <f t="shared" si="243"/>
        <v>31040</v>
      </c>
      <c r="L1563" t="e">
        <f>SQRT(($C$5/2)^2-($C$5/2)^2*'(OLD) bottom seam length'!K1563^2/($C$6/2)^2)</f>
        <v>#DIV/0!</v>
      </c>
      <c r="O1563" s="136">
        <f t="shared" si="244"/>
        <v>31040</v>
      </c>
      <c r="P1563" t="b">
        <f t="shared" si="245"/>
        <v>0</v>
      </c>
      <c r="T1563" s="136">
        <f t="shared" si="246"/>
        <v>31020</v>
      </c>
      <c r="U1563" t="e">
        <f>SQRT(($U$6/2)^2-($U$6/2)^2*'(OLD) bottom seam length'!T1563^2/($U$7/2)^2)</f>
        <v>#VALUE!</v>
      </c>
      <c r="W1563" s="136">
        <f t="shared" si="247"/>
        <v>31020</v>
      </c>
      <c r="X1563" t="e">
        <f>SQRT(($U$6/2)^2-($U$6/2)^2*'(OLD) bottom seam length'!W1563^2/($U$7/2)^2)</f>
        <v>#VALUE!</v>
      </c>
      <c r="Z1563" s="136">
        <f t="shared" si="248"/>
        <v>31020</v>
      </c>
      <c r="AA1563" t="e">
        <f>SQRT(($U$6/2)^2-($U$6/2)^2*'(OLD) bottom seam length'!Z1563^2/($U$7/2)^2)</f>
        <v>#VALUE!</v>
      </c>
      <c r="AC1563" s="136">
        <f t="shared" si="249"/>
        <v>31020</v>
      </c>
      <c r="AD1563" t="e">
        <f>SQRT(($U$6/2)^2-($U$6/2)^2*'(OLD) bottom seam length'!AC1563^2/($U$7/2)^2)</f>
        <v>#VALUE!</v>
      </c>
    </row>
    <row r="1564" spans="2:30">
      <c r="B1564" s="136">
        <f t="shared" si="240"/>
        <v>31060</v>
      </c>
      <c r="C1564" t="e">
        <f>SQRT(($C$5/2)^2-($C$5/2)^2*'(OLD) bottom seam length'!B1564^2/($C$6/2)^2)</f>
        <v>#DIV/0!</v>
      </c>
      <c r="E1564" s="136">
        <f t="shared" si="241"/>
        <v>31060</v>
      </c>
      <c r="F1564" t="e">
        <f>SQRT(($C$5/2)^2-($C$5/2)^2*'(OLD) bottom seam length'!E1564^2/($C$6/2)^2)</f>
        <v>#DIV/0!</v>
      </c>
      <c r="H1564" s="136">
        <f t="shared" si="242"/>
        <v>31060</v>
      </c>
      <c r="I1564" t="e">
        <f>SQRT(($C$5/2)^2-($C$5/2)^2*'(OLD) bottom seam length'!H1564^2/($C$6/2)^2)</f>
        <v>#DIV/0!</v>
      </c>
      <c r="K1564" s="136">
        <f t="shared" si="243"/>
        <v>31060</v>
      </c>
      <c r="L1564" t="e">
        <f>SQRT(($C$5/2)^2-($C$5/2)^2*'(OLD) bottom seam length'!K1564^2/($C$6/2)^2)</f>
        <v>#DIV/0!</v>
      </c>
      <c r="O1564" s="136">
        <f t="shared" si="244"/>
        <v>31060</v>
      </c>
      <c r="P1564" t="b">
        <f t="shared" si="245"/>
        <v>0</v>
      </c>
      <c r="T1564" s="136">
        <f t="shared" si="246"/>
        <v>31040</v>
      </c>
      <c r="U1564" t="e">
        <f>SQRT(($U$6/2)^2-($U$6/2)^2*'(OLD) bottom seam length'!T1564^2/($U$7/2)^2)</f>
        <v>#VALUE!</v>
      </c>
      <c r="W1564" s="136">
        <f t="shared" si="247"/>
        <v>31040</v>
      </c>
      <c r="X1564" t="e">
        <f>SQRT(($U$6/2)^2-($U$6/2)^2*'(OLD) bottom seam length'!W1564^2/($U$7/2)^2)</f>
        <v>#VALUE!</v>
      </c>
      <c r="Z1564" s="136">
        <f t="shared" si="248"/>
        <v>31040</v>
      </c>
      <c r="AA1564" t="e">
        <f>SQRT(($U$6/2)^2-($U$6/2)^2*'(OLD) bottom seam length'!Z1564^2/($U$7/2)^2)</f>
        <v>#VALUE!</v>
      </c>
      <c r="AC1564" s="136">
        <f t="shared" si="249"/>
        <v>31040</v>
      </c>
      <c r="AD1564" t="e">
        <f>SQRT(($U$6/2)^2-($U$6/2)^2*'(OLD) bottom seam length'!AC1564^2/($U$7/2)^2)</f>
        <v>#VALUE!</v>
      </c>
    </row>
    <row r="1565" spans="2:30">
      <c r="B1565" s="136">
        <f t="shared" si="240"/>
        <v>31080</v>
      </c>
      <c r="C1565" t="e">
        <f>SQRT(($C$5/2)^2-($C$5/2)^2*'(OLD) bottom seam length'!B1565^2/($C$6/2)^2)</f>
        <v>#DIV/0!</v>
      </c>
      <c r="E1565" s="136">
        <f t="shared" si="241"/>
        <v>31080</v>
      </c>
      <c r="F1565" t="e">
        <f>SQRT(($C$5/2)^2-($C$5/2)^2*'(OLD) bottom seam length'!E1565^2/($C$6/2)^2)</f>
        <v>#DIV/0!</v>
      </c>
      <c r="H1565" s="136">
        <f t="shared" si="242"/>
        <v>31080</v>
      </c>
      <c r="I1565" t="e">
        <f>SQRT(($C$5/2)^2-($C$5/2)^2*'(OLD) bottom seam length'!H1565^2/($C$6/2)^2)</f>
        <v>#DIV/0!</v>
      </c>
      <c r="K1565" s="136">
        <f t="shared" si="243"/>
        <v>31080</v>
      </c>
      <c r="L1565" t="e">
        <f>SQRT(($C$5/2)^2-($C$5/2)^2*'(OLD) bottom seam length'!K1565^2/($C$6/2)^2)</f>
        <v>#DIV/0!</v>
      </c>
      <c r="O1565" s="136">
        <f t="shared" si="244"/>
        <v>31080</v>
      </c>
      <c r="P1565" t="b">
        <f t="shared" si="245"/>
        <v>0</v>
      </c>
      <c r="T1565" s="136">
        <f t="shared" si="246"/>
        <v>31060</v>
      </c>
      <c r="U1565" t="e">
        <f>SQRT(($U$6/2)^2-($U$6/2)^2*'(OLD) bottom seam length'!T1565^2/($U$7/2)^2)</f>
        <v>#VALUE!</v>
      </c>
      <c r="W1565" s="136">
        <f t="shared" si="247"/>
        <v>31060</v>
      </c>
      <c r="X1565" t="e">
        <f>SQRT(($U$6/2)^2-($U$6/2)^2*'(OLD) bottom seam length'!W1565^2/($U$7/2)^2)</f>
        <v>#VALUE!</v>
      </c>
      <c r="Z1565" s="136">
        <f t="shared" si="248"/>
        <v>31060</v>
      </c>
      <c r="AA1565" t="e">
        <f>SQRT(($U$6/2)^2-($U$6/2)^2*'(OLD) bottom seam length'!Z1565^2/($U$7/2)^2)</f>
        <v>#VALUE!</v>
      </c>
      <c r="AC1565" s="136">
        <f t="shared" si="249"/>
        <v>31060</v>
      </c>
      <c r="AD1565" t="e">
        <f>SQRT(($U$6/2)^2-($U$6/2)^2*'(OLD) bottom seam length'!AC1565^2/($U$7/2)^2)</f>
        <v>#VALUE!</v>
      </c>
    </row>
    <row r="1566" spans="2:30">
      <c r="B1566" s="136">
        <f t="shared" si="240"/>
        <v>31100</v>
      </c>
      <c r="C1566" t="e">
        <f>SQRT(($C$5/2)^2-($C$5/2)^2*'(OLD) bottom seam length'!B1566^2/($C$6/2)^2)</f>
        <v>#DIV/0!</v>
      </c>
      <c r="E1566" s="136">
        <f t="shared" si="241"/>
        <v>31100</v>
      </c>
      <c r="F1566" t="e">
        <f>SQRT(($C$5/2)^2-($C$5/2)^2*'(OLD) bottom seam length'!E1566^2/($C$6/2)^2)</f>
        <v>#DIV/0!</v>
      </c>
      <c r="H1566" s="136">
        <f t="shared" si="242"/>
        <v>31100</v>
      </c>
      <c r="I1566" t="e">
        <f>SQRT(($C$5/2)^2-($C$5/2)^2*'(OLD) bottom seam length'!H1566^2/($C$6/2)^2)</f>
        <v>#DIV/0!</v>
      </c>
      <c r="K1566" s="136">
        <f t="shared" si="243"/>
        <v>31100</v>
      </c>
      <c r="L1566" t="e">
        <f>SQRT(($C$5/2)^2-($C$5/2)^2*'(OLD) bottom seam length'!K1566^2/($C$6/2)^2)</f>
        <v>#DIV/0!</v>
      </c>
      <c r="O1566" s="136">
        <f t="shared" si="244"/>
        <v>31100</v>
      </c>
      <c r="P1566" t="b">
        <f t="shared" si="245"/>
        <v>0</v>
      </c>
      <c r="T1566" s="136">
        <f t="shared" si="246"/>
        <v>31080</v>
      </c>
      <c r="U1566" t="e">
        <f>SQRT(($U$6/2)^2-($U$6/2)^2*'(OLD) bottom seam length'!T1566^2/($U$7/2)^2)</f>
        <v>#VALUE!</v>
      </c>
      <c r="W1566" s="136">
        <f t="shared" si="247"/>
        <v>31080</v>
      </c>
      <c r="X1566" t="e">
        <f>SQRT(($U$6/2)^2-($U$6/2)^2*'(OLD) bottom seam length'!W1566^2/($U$7/2)^2)</f>
        <v>#VALUE!</v>
      </c>
      <c r="Z1566" s="136">
        <f t="shared" si="248"/>
        <v>31080</v>
      </c>
      <c r="AA1566" t="e">
        <f>SQRT(($U$6/2)^2-($U$6/2)^2*'(OLD) bottom seam length'!Z1566^2/($U$7/2)^2)</f>
        <v>#VALUE!</v>
      </c>
      <c r="AC1566" s="136">
        <f t="shared" si="249"/>
        <v>31080</v>
      </c>
      <c r="AD1566" t="e">
        <f>SQRT(($U$6/2)^2-($U$6/2)^2*'(OLD) bottom seam length'!AC1566^2/($U$7/2)^2)</f>
        <v>#VALUE!</v>
      </c>
    </row>
    <row r="1567" spans="2:30">
      <c r="B1567" s="136">
        <f t="shared" si="240"/>
        <v>31120</v>
      </c>
      <c r="C1567" t="e">
        <f>SQRT(($C$5/2)^2-($C$5/2)^2*'(OLD) bottom seam length'!B1567^2/($C$6/2)^2)</f>
        <v>#DIV/0!</v>
      </c>
      <c r="E1567" s="136">
        <f t="shared" si="241"/>
        <v>31120</v>
      </c>
      <c r="F1567" t="e">
        <f>SQRT(($C$5/2)^2-($C$5/2)^2*'(OLD) bottom seam length'!E1567^2/($C$6/2)^2)</f>
        <v>#DIV/0!</v>
      </c>
      <c r="H1567" s="136">
        <f t="shared" si="242"/>
        <v>31120</v>
      </c>
      <c r="I1567" t="e">
        <f>SQRT(($C$5/2)^2-($C$5/2)^2*'(OLD) bottom seam length'!H1567^2/($C$6/2)^2)</f>
        <v>#DIV/0!</v>
      </c>
      <c r="K1567" s="136">
        <f t="shared" si="243"/>
        <v>31120</v>
      </c>
      <c r="L1567" t="e">
        <f>SQRT(($C$5/2)^2-($C$5/2)^2*'(OLD) bottom seam length'!K1567^2/($C$6/2)^2)</f>
        <v>#DIV/0!</v>
      </c>
      <c r="O1567" s="136">
        <f t="shared" si="244"/>
        <v>31120</v>
      </c>
      <c r="P1567" t="b">
        <f t="shared" si="245"/>
        <v>0</v>
      </c>
      <c r="T1567" s="136">
        <f t="shared" si="246"/>
        <v>31100</v>
      </c>
      <c r="U1567" t="e">
        <f>SQRT(($U$6/2)^2-($U$6/2)^2*'(OLD) bottom seam length'!T1567^2/($U$7/2)^2)</f>
        <v>#VALUE!</v>
      </c>
      <c r="W1567" s="136">
        <f t="shared" si="247"/>
        <v>31100</v>
      </c>
      <c r="X1567" t="e">
        <f>SQRT(($U$6/2)^2-($U$6/2)^2*'(OLD) bottom seam length'!W1567^2/($U$7/2)^2)</f>
        <v>#VALUE!</v>
      </c>
      <c r="Z1567" s="136">
        <f t="shared" si="248"/>
        <v>31100</v>
      </c>
      <c r="AA1567" t="e">
        <f>SQRT(($U$6/2)^2-($U$6/2)^2*'(OLD) bottom seam length'!Z1567^2/($U$7/2)^2)</f>
        <v>#VALUE!</v>
      </c>
      <c r="AC1567" s="136">
        <f t="shared" si="249"/>
        <v>31100</v>
      </c>
      <c r="AD1567" t="e">
        <f>SQRT(($U$6/2)^2-($U$6/2)^2*'(OLD) bottom seam length'!AC1567^2/($U$7/2)^2)</f>
        <v>#VALUE!</v>
      </c>
    </row>
    <row r="1568" spans="2:30">
      <c r="B1568" s="136">
        <f t="shared" si="240"/>
        <v>31140</v>
      </c>
      <c r="C1568" t="e">
        <f>SQRT(($C$5/2)^2-($C$5/2)^2*'(OLD) bottom seam length'!B1568^2/($C$6/2)^2)</f>
        <v>#DIV/0!</v>
      </c>
      <c r="E1568" s="136">
        <f t="shared" si="241"/>
        <v>31140</v>
      </c>
      <c r="F1568" t="e">
        <f>SQRT(($C$5/2)^2-($C$5/2)^2*'(OLD) bottom seam length'!E1568^2/($C$6/2)^2)</f>
        <v>#DIV/0!</v>
      </c>
      <c r="H1568" s="136">
        <f t="shared" si="242"/>
        <v>31140</v>
      </c>
      <c r="I1568" t="e">
        <f>SQRT(($C$5/2)^2-($C$5/2)^2*'(OLD) bottom seam length'!H1568^2/($C$6/2)^2)</f>
        <v>#DIV/0!</v>
      </c>
      <c r="K1568" s="136">
        <f t="shared" si="243"/>
        <v>31140</v>
      </c>
      <c r="L1568" t="e">
        <f>SQRT(($C$5/2)^2-($C$5/2)^2*'(OLD) bottom seam length'!K1568^2/($C$6/2)^2)</f>
        <v>#DIV/0!</v>
      </c>
      <c r="O1568" s="136">
        <f t="shared" si="244"/>
        <v>31140</v>
      </c>
      <c r="P1568" t="b">
        <f t="shared" si="245"/>
        <v>0</v>
      </c>
      <c r="T1568" s="136">
        <f t="shared" si="246"/>
        <v>31120</v>
      </c>
      <c r="U1568" t="e">
        <f>SQRT(($U$6/2)^2-($U$6/2)^2*'(OLD) bottom seam length'!T1568^2/($U$7/2)^2)</f>
        <v>#VALUE!</v>
      </c>
      <c r="W1568" s="136">
        <f t="shared" si="247"/>
        <v>31120</v>
      </c>
      <c r="X1568" t="e">
        <f>SQRT(($U$6/2)^2-($U$6/2)^2*'(OLD) bottom seam length'!W1568^2/($U$7/2)^2)</f>
        <v>#VALUE!</v>
      </c>
      <c r="Z1568" s="136">
        <f t="shared" si="248"/>
        <v>31120</v>
      </c>
      <c r="AA1568" t="e">
        <f>SQRT(($U$6/2)^2-($U$6/2)^2*'(OLD) bottom seam length'!Z1568^2/($U$7/2)^2)</f>
        <v>#VALUE!</v>
      </c>
      <c r="AC1568" s="136">
        <f t="shared" si="249"/>
        <v>31120</v>
      </c>
      <c r="AD1568" t="e">
        <f>SQRT(($U$6/2)^2-($U$6/2)^2*'(OLD) bottom seam length'!AC1568^2/($U$7/2)^2)</f>
        <v>#VALUE!</v>
      </c>
    </row>
    <row r="1569" spans="2:30">
      <c r="B1569" s="136">
        <f t="shared" si="240"/>
        <v>31160</v>
      </c>
      <c r="C1569" t="e">
        <f>SQRT(($C$5/2)^2-($C$5/2)^2*'(OLD) bottom seam length'!B1569^2/($C$6/2)^2)</f>
        <v>#DIV/0!</v>
      </c>
      <c r="E1569" s="136">
        <f t="shared" si="241"/>
        <v>31160</v>
      </c>
      <c r="F1569" t="e">
        <f>SQRT(($C$5/2)^2-($C$5/2)^2*'(OLD) bottom seam length'!E1569^2/($C$6/2)^2)</f>
        <v>#DIV/0!</v>
      </c>
      <c r="H1569" s="136">
        <f t="shared" si="242"/>
        <v>31160</v>
      </c>
      <c r="I1569" t="e">
        <f>SQRT(($C$5/2)^2-($C$5/2)^2*'(OLD) bottom seam length'!H1569^2/($C$6/2)^2)</f>
        <v>#DIV/0!</v>
      </c>
      <c r="K1569" s="136">
        <f t="shared" si="243"/>
        <v>31160</v>
      </c>
      <c r="L1569" t="e">
        <f>SQRT(($C$5/2)^2-($C$5/2)^2*'(OLD) bottom seam length'!K1569^2/($C$6/2)^2)</f>
        <v>#DIV/0!</v>
      </c>
      <c r="O1569" s="136">
        <f t="shared" si="244"/>
        <v>31160</v>
      </c>
      <c r="P1569" t="b">
        <f t="shared" si="245"/>
        <v>0</v>
      </c>
      <c r="T1569" s="136">
        <f t="shared" si="246"/>
        <v>31140</v>
      </c>
      <c r="U1569" t="e">
        <f>SQRT(($U$6/2)^2-($U$6/2)^2*'(OLD) bottom seam length'!T1569^2/($U$7/2)^2)</f>
        <v>#VALUE!</v>
      </c>
      <c r="W1569" s="136">
        <f t="shared" si="247"/>
        <v>31140</v>
      </c>
      <c r="X1569" t="e">
        <f>SQRT(($U$6/2)^2-($U$6/2)^2*'(OLD) bottom seam length'!W1569^2/($U$7/2)^2)</f>
        <v>#VALUE!</v>
      </c>
      <c r="Z1569" s="136">
        <f t="shared" si="248"/>
        <v>31140</v>
      </c>
      <c r="AA1569" t="e">
        <f>SQRT(($U$6/2)^2-($U$6/2)^2*'(OLD) bottom seam length'!Z1569^2/($U$7/2)^2)</f>
        <v>#VALUE!</v>
      </c>
      <c r="AC1569" s="136">
        <f t="shared" si="249"/>
        <v>31140</v>
      </c>
      <c r="AD1569" t="e">
        <f>SQRT(($U$6/2)^2-($U$6/2)^2*'(OLD) bottom seam length'!AC1569^2/($U$7/2)^2)</f>
        <v>#VALUE!</v>
      </c>
    </row>
    <row r="1570" spans="2:30">
      <c r="B1570" s="136">
        <f t="shared" si="240"/>
        <v>31180</v>
      </c>
      <c r="C1570" t="e">
        <f>SQRT(($C$5/2)^2-($C$5/2)^2*'(OLD) bottom seam length'!B1570^2/($C$6/2)^2)</f>
        <v>#DIV/0!</v>
      </c>
      <c r="E1570" s="136">
        <f t="shared" si="241"/>
        <v>31180</v>
      </c>
      <c r="F1570" t="e">
        <f>SQRT(($C$5/2)^2-($C$5/2)^2*'(OLD) bottom seam length'!E1570^2/($C$6/2)^2)</f>
        <v>#DIV/0!</v>
      </c>
      <c r="H1570" s="136">
        <f t="shared" si="242"/>
        <v>31180</v>
      </c>
      <c r="I1570" t="e">
        <f>SQRT(($C$5/2)^2-($C$5/2)^2*'(OLD) bottom seam length'!H1570^2/($C$6/2)^2)</f>
        <v>#DIV/0!</v>
      </c>
      <c r="K1570" s="136">
        <f t="shared" si="243"/>
        <v>31180</v>
      </c>
      <c r="L1570" t="e">
        <f>SQRT(($C$5/2)^2-($C$5/2)^2*'(OLD) bottom seam length'!K1570^2/($C$6/2)^2)</f>
        <v>#DIV/0!</v>
      </c>
      <c r="O1570" s="136">
        <f t="shared" si="244"/>
        <v>31180</v>
      </c>
      <c r="P1570" t="b">
        <f t="shared" si="245"/>
        <v>0</v>
      </c>
      <c r="T1570" s="136">
        <f t="shared" si="246"/>
        <v>31160</v>
      </c>
      <c r="U1570" t="e">
        <f>SQRT(($U$6/2)^2-($U$6/2)^2*'(OLD) bottom seam length'!T1570^2/($U$7/2)^2)</f>
        <v>#VALUE!</v>
      </c>
      <c r="W1570" s="136">
        <f t="shared" si="247"/>
        <v>31160</v>
      </c>
      <c r="X1570" t="e">
        <f>SQRT(($U$6/2)^2-($U$6/2)^2*'(OLD) bottom seam length'!W1570^2/($U$7/2)^2)</f>
        <v>#VALUE!</v>
      </c>
      <c r="Z1570" s="136">
        <f t="shared" si="248"/>
        <v>31160</v>
      </c>
      <c r="AA1570" t="e">
        <f>SQRT(($U$6/2)^2-($U$6/2)^2*'(OLD) bottom seam length'!Z1570^2/($U$7/2)^2)</f>
        <v>#VALUE!</v>
      </c>
      <c r="AC1570" s="136">
        <f t="shared" si="249"/>
        <v>31160</v>
      </c>
      <c r="AD1570" t="e">
        <f>SQRT(($U$6/2)^2-($U$6/2)^2*'(OLD) bottom seam length'!AC1570^2/($U$7/2)^2)</f>
        <v>#VALUE!</v>
      </c>
    </row>
    <row r="1571" spans="2:30">
      <c r="B1571" s="136">
        <f t="shared" si="240"/>
        <v>31200</v>
      </c>
      <c r="C1571" t="e">
        <f>SQRT(($C$5/2)^2-($C$5/2)^2*'(OLD) bottom seam length'!B1571^2/($C$6/2)^2)</f>
        <v>#DIV/0!</v>
      </c>
      <c r="E1571" s="136">
        <f t="shared" si="241"/>
        <v>31200</v>
      </c>
      <c r="F1571" t="e">
        <f>SQRT(($C$5/2)^2-($C$5/2)^2*'(OLD) bottom seam length'!E1571^2/($C$6/2)^2)</f>
        <v>#DIV/0!</v>
      </c>
      <c r="H1571" s="136">
        <f t="shared" si="242"/>
        <v>31200</v>
      </c>
      <c r="I1571" t="e">
        <f>SQRT(($C$5/2)^2-($C$5/2)^2*'(OLD) bottom seam length'!H1571^2/($C$6/2)^2)</f>
        <v>#DIV/0!</v>
      </c>
      <c r="K1571" s="136">
        <f t="shared" si="243"/>
        <v>31200</v>
      </c>
      <c r="L1571" t="e">
        <f>SQRT(($C$5/2)^2-($C$5/2)^2*'(OLD) bottom seam length'!K1571^2/($C$6/2)^2)</f>
        <v>#DIV/0!</v>
      </c>
      <c r="O1571" s="136">
        <f t="shared" si="244"/>
        <v>31200</v>
      </c>
      <c r="P1571" t="b">
        <f t="shared" si="245"/>
        <v>0</v>
      </c>
      <c r="T1571" s="136">
        <f t="shared" si="246"/>
        <v>31180</v>
      </c>
      <c r="U1571" t="e">
        <f>SQRT(($U$6/2)^2-($U$6/2)^2*'(OLD) bottom seam length'!T1571^2/($U$7/2)^2)</f>
        <v>#VALUE!</v>
      </c>
      <c r="W1571" s="136">
        <f t="shared" si="247"/>
        <v>31180</v>
      </c>
      <c r="X1571" t="e">
        <f>SQRT(($U$6/2)^2-($U$6/2)^2*'(OLD) bottom seam length'!W1571^2/($U$7/2)^2)</f>
        <v>#VALUE!</v>
      </c>
      <c r="Z1571" s="136">
        <f t="shared" si="248"/>
        <v>31180</v>
      </c>
      <c r="AA1571" t="e">
        <f>SQRT(($U$6/2)^2-($U$6/2)^2*'(OLD) bottom seam length'!Z1571^2/($U$7/2)^2)</f>
        <v>#VALUE!</v>
      </c>
      <c r="AC1571" s="136">
        <f t="shared" si="249"/>
        <v>31180</v>
      </c>
      <c r="AD1571" t="e">
        <f>SQRT(($U$6/2)^2-($U$6/2)^2*'(OLD) bottom seam length'!AC1571^2/($U$7/2)^2)</f>
        <v>#VALUE!</v>
      </c>
    </row>
    <row r="1572" spans="2:30">
      <c r="B1572" s="136">
        <f t="shared" si="240"/>
        <v>31220</v>
      </c>
      <c r="C1572" t="e">
        <f>SQRT(($C$5/2)^2-($C$5/2)^2*'(OLD) bottom seam length'!B1572^2/($C$6/2)^2)</f>
        <v>#DIV/0!</v>
      </c>
      <c r="E1572" s="136">
        <f t="shared" si="241"/>
        <v>31220</v>
      </c>
      <c r="F1572" t="e">
        <f>SQRT(($C$5/2)^2-($C$5/2)^2*'(OLD) bottom seam length'!E1572^2/($C$6/2)^2)</f>
        <v>#DIV/0!</v>
      </c>
      <c r="H1572" s="136">
        <f t="shared" si="242"/>
        <v>31220</v>
      </c>
      <c r="I1572" t="e">
        <f>SQRT(($C$5/2)^2-($C$5/2)^2*'(OLD) bottom seam length'!H1572^2/($C$6/2)^2)</f>
        <v>#DIV/0!</v>
      </c>
      <c r="K1572" s="136">
        <f t="shared" si="243"/>
        <v>31220</v>
      </c>
      <c r="L1572" t="e">
        <f>SQRT(($C$5/2)^2-($C$5/2)^2*'(OLD) bottom seam length'!K1572^2/($C$6/2)^2)</f>
        <v>#DIV/0!</v>
      </c>
      <c r="O1572" s="136">
        <f t="shared" si="244"/>
        <v>31220</v>
      </c>
      <c r="P1572" t="b">
        <f t="shared" si="245"/>
        <v>0</v>
      </c>
      <c r="T1572" s="136">
        <f t="shared" si="246"/>
        <v>31200</v>
      </c>
      <c r="U1572" t="e">
        <f>SQRT(($U$6/2)^2-($U$6/2)^2*'(OLD) bottom seam length'!T1572^2/($U$7/2)^2)</f>
        <v>#VALUE!</v>
      </c>
      <c r="W1572" s="136">
        <f t="shared" si="247"/>
        <v>31200</v>
      </c>
      <c r="X1572" t="e">
        <f>SQRT(($U$6/2)^2-($U$6/2)^2*'(OLD) bottom seam length'!W1572^2/($U$7/2)^2)</f>
        <v>#VALUE!</v>
      </c>
      <c r="Z1572" s="136">
        <f t="shared" si="248"/>
        <v>31200</v>
      </c>
      <c r="AA1572" t="e">
        <f>SQRT(($U$6/2)^2-($U$6/2)^2*'(OLD) bottom seam length'!Z1572^2/($U$7/2)^2)</f>
        <v>#VALUE!</v>
      </c>
      <c r="AC1572" s="136">
        <f t="shared" si="249"/>
        <v>31200</v>
      </c>
      <c r="AD1572" t="e">
        <f>SQRT(($U$6/2)^2-($U$6/2)^2*'(OLD) bottom seam length'!AC1572^2/($U$7/2)^2)</f>
        <v>#VALUE!</v>
      </c>
    </row>
    <row r="1573" spans="2:30">
      <c r="B1573" s="136">
        <f t="shared" si="240"/>
        <v>31240</v>
      </c>
      <c r="C1573" t="e">
        <f>SQRT(($C$5/2)^2-($C$5/2)^2*'(OLD) bottom seam length'!B1573^2/($C$6/2)^2)</f>
        <v>#DIV/0!</v>
      </c>
      <c r="E1573" s="136">
        <f t="shared" si="241"/>
        <v>31240</v>
      </c>
      <c r="F1573" t="e">
        <f>SQRT(($C$5/2)^2-($C$5/2)^2*'(OLD) bottom seam length'!E1573^2/($C$6/2)^2)</f>
        <v>#DIV/0!</v>
      </c>
      <c r="H1573" s="136">
        <f t="shared" si="242"/>
        <v>31240</v>
      </c>
      <c r="I1573" t="e">
        <f>SQRT(($C$5/2)^2-($C$5/2)^2*'(OLD) bottom seam length'!H1573^2/($C$6/2)^2)</f>
        <v>#DIV/0!</v>
      </c>
      <c r="K1573" s="136">
        <f t="shared" si="243"/>
        <v>31240</v>
      </c>
      <c r="L1573" t="e">
        <f>SQRT(($C$5/2)^2-($C$5/2)^2*'(OLD) bottom seam length'!K1573^2/($C$6/2)^2)</f>
        <v>#DIV/0!</v>
      </c>
      <c r="O1573" s="136">
        <f t="shared" si="244"/>
        <v>31240</v>
      </c>
      <c r="P1573" t="b">
        <f t="shared" si="245"/>
        <v>0</v>
      </c>
      <c r="T1573" s="136">
        <f t="shared" si="246"/>
        <v>31220</v>
      </c>
      <c r="U1573" t="e">
        <f>SQRT(($U$6/2)^2-($U$6/2)^2*'(OLD) bottom seam length'!T1573^2/($U$7/2)^2)</f>
        <v>#VALUE!</v>
      </c>
      <c r="W1573" s="136">
        <f t="shared" si="247"/>
        <v>31220</v>
      </c>
      <c r="X1573" t="e">
        <f>SQRT(($U$6/2)^2-($U$6/2)^2*'(OLD) bottom seam length'!W1573^2/($U$7/2)^2)</f>
        <v>#VALUE!</v>
      </c>
      <c r="Z1573" s="136">
        <f t="shared" si="248"/>
        <v>31220</v>
      </c>
      <c r="AA1573" t="e">
        <f>SQRT(($U$6/2)^2-($U$6/2)^2*'(OLD) bottom seam length'!Z1573^2/($U$7/2)^2)</f>
        <v>#VALUE!</v>
      </c>
      <c r="AC1573" s="136">
        <f t="shared" si="249"/>
        <v>31220</v>
      </c>
      <c r="AD1573" t="e">
        <f>SQRT(($U$6/2)^2-($U$6/2)^2*'(OLD) bottom seam length'!AC1573^2/($U$7/2)^2)</f>
        <v>#VALUE!</v>
      </c>
    </row>
    <row r="1574" spans="2:30">
      <c r="B1574" s="136">
        <f t="shared" si="240"/>
        <v>31260</v>
      </c>
      <c r="C1574" t="e">
        <f>SQRT(($C$5/2)^2-($C$5/2)^2*'(OLD) bottom seam length'!B1574^2/($C$6/2)^2)</f>
        <v>#DIV/0!</v>
      </c>
      <c r="E1574" s="136">
        <f t="shared" si="241"/>
        <v>31260</v>
      </c>
      <c r="F1574" t="e">
        <f>SQRT(($C$5/2)^2-($C$5/2)^2*'(OLD) bottom seam length'!E1574^2/($C$6/2)^2)</f>
        <v>#DIV/0!</v>
      </c>
      <c r="H1574" s="136">
        <f t="shared" si="242"/>
        <v>31260</v>
      </c>
      <c r="I1574" t="e">
        <f>SQRT(($C$5/2)^2-($C$5/2)^2*'(OLD) bottom seam length'!H1574^2/($C$6/2)^2)</f>
        <v>#DIV/0!</v>
      </c>
      <c r="K1574" s="136">
        <f t="shared" si="243"/>
        <v>31260</v>
      </c>
      <c r="L1574" t="e">
        <f>SQRT(($C$5/2)^2-($C$5/2)^2*'(OLD) bottom seam length'!K1574^2/($C$6/2)^2)</f>
        <v>#DIV/0!</v>
      </c>
      <c r="O1574" s="136">
        <f t="shared" si="244"/>
        <v>31260</v>
      </c>
      <c r="P1574" t="b">
        <f t="shared" si="245"/>
        <v>0</v>
      </c>
      <c r="T1574" s="136">
        <f t="shared" si="246"/>
        <v>31240</v>
      </c>
      <c r="U1574" t="e">
        <f>SQRT(($U$6/2)^2-($U$6/2)^2*'(OLD) bottom seam length'!T1574^2/($U$7/2)^2)</f>
        <v>#VALUE!</v>
      </c>
      <c r="W1574" s="136">
        <f t="shared" si="247"/>
        <v>31240</v>
      </c>
      <c r="X1574" t="e">
        <f>SQRT(($U$6/2)^2-($U$6/2)^2*'(OLD) bottom seam length'!W1574^2/($U$7/2)^2)</f>
        <v>#VALUE!</v>
      </c>
      <c r="Z1574" s="136">
        <f t="shared" si="248"/>
        <v>31240</v>
      </c>
      <c r="AA1574" t="e">
        <f>SQRT(($U$6/2)^2-($U$6/2)^2*'(OLD) bottom seam length'!Z1574^2/($U$7/2)^2)</f>
        <v>#VALUE!</v>
      </c>
      <c r="AC1574" s="136">
        <f t="shared" si="249"/>
        <v>31240</v>
      </c>
      <c r="AD1574" t="e">
        <f>SQRT(($U$6/2)^2-($U$6/2)^2*'(OLD) bottom seam length'!AC1574^2/($U$7/2)^2)</f>
        <v>#VALUE!</v>
      </c>
    </row>
    <row r="1575" spans="2:30">
      <c r="B1575" s="136">
        <f t="shared" si="240"/>
        <v>31280</v>
      </c>
      <c r="C1575" t="e">
        <f>SQRT(($C$5/2)^2-($C$5/2)^2*'(OLD) bottom seam length'!B1575^2/($C$6/2)^2)</f>
        <v>#DIV/0!</v>
      </c>
      <c r="E1575" s="136">
        <f t="shared" si="241"/>
        <v>31280</v>
      </c>
      <c r="F1575" t="e">
        <f>SQRT(($C$5/2)^2-($C$5/2)^2*'(OLD) bottom seam length'!E1575^2/($C$6/2)^2)</f>
        <v>#DIV/0!</v>
      </c>
      <c r="H1575" s="136">
        <f t="shared" si="242"/>
        <v>31280</v>
      </c>
      <c r="I1575" t="e">
        <f>SQRT(($C$5/2)^2-($C$5/2)^2*'(OLD) bottom seam length'!H1575^2/($C$6/2)^2)</f>
        <v>#DIV/0!</v>
      </c>
      <c r="K1575" s="136">
        <f t="shared" si="243"/>
        <v>31280</v>
      </c>
      <c r="L1575" t="e">
        <f>SQRT(($C$5/2)^2-($C$5/2)^2*'(OLD) bottom seam length'!K1575^2/($C$6/2)^2)</f>
        <v>#DIV/0!</v>
      </c>
      <c r="O1575" s="136">
        <f t="shared" si="244"/>
        <v>31280</v>
      </c>
      <c r="P1575" t="b">
        <f t="shared" si="245"/>
        <v>0</v>
      </c>
      <c r="T1575" s="136">
        <f t="shared" si="246"/>
        <v>31260</v>
      </c>
      <c r="U1575" t="e">
        <f>SQRT(($U$6/2)^2-($U$6/2)^2*'(OLD) bottom seam length'!T1575^2/($U$7/2)^2)</f>
        <v>#VALUE!</v>
      </c>
      <c r="W1575" s="136">
        <f t="shared" si="247"/>
        <v>31260</v>
      </c>
      <c r="X1575" t="e">
        <f>SQRT(($U$6/2)^2-($U$6/2)^2*'(OLD) bottom seam length'!W1575^2/($U$7/2)^2)</f>
        <v>#VALUE!</v>
      </c>
      <c r="Z1575" s="136">
        <f t="shared" si="248"/>
        <v>31260</v>
      </c>
      <c r="AA1575" t="e">
        <f>SQRT(($U$6/2)^2-($U$6/2)^2*'(OLD) bottom seam length'!Z1575^2/($U$7/2)^2)</f>
        <v>#VALUE!</v>
      </c>
      <c r="AC1575" s="136">
        <f t="shared" si="249"/>
        <v>31260</v>
      </c>
      <c r="AD1575" t="e">
        <f>SQRT(($U$6/2)^2-($U$6/2)^2*'(OLD) bottom seam length'!AC1575^2/($U$7/2)^2)</f>
        <v>#VALUE!</v>
      </c>
    </row>
    <row r="1576" spans="2:30">
      <c r="B1576" s="136">
        <f t="shared" si="240"/>
        <v>31300</v>
      </c>
      <c r="C1576" t="e">
        <f>SQRT(($C$5/2)^2-($C$5/2)^2*'(OLD) bottom seam length'!B1576^2/($C$6/2)^2)</f>
        <v>#DIV/0!</v>
      </c>
      <c r="E1576" s="136">
        <f t="shared" si="241"/>
        <v>31300</v>
      </c>
      <c r="F1576" t="e">
        <f>SQRT(($C$5/2)^2-($C$5/2)^2*'(OLD) bottom seam length'!E1576^2/($C$6/2)^2)</f>
        <v>#DIV/0!</v>
      </c>
      <c r="H1576" s="136">
        <f t="shared" si="242"/>
        <v>31300</v>
      </c>
      <c r="I1576" t="e">
        <f>SQRT(($C$5/2)^2-($C$5/2)^2*'(OLD) bottom seam length'!H1576^2/($C$6/2)^2)</f>
        <v>#DIV/0!</v>
      </c>
      <c r="K1576" s="136">
        <f t="shared" si="243"/>
        <v>31300</v>
      </c>
      <c r="L1576" t="e">
        <f>SQRT(($C$5/2)^2-($C$5/2)^2*'(OLD) bottom seam length'!K1576^2/($C$6/2)^2)</f>
        <v>#DIV/0!</v>
      </c>
      <c r="O1576" s="136">
        <f t="shared" si="244"/>
        <v>31300</v>
      </c>
      <c r="P1576" t="b">
        <f t="shared" si="245"/>
        <v>0</v>
      </c>
      <c r="T1576" s="136">
        <f t="shared" si="246"/>
        <v>31280</v>
      </c>
      <c r="U1576" t="e">
        <f>SQRT(($U$6/2)^2-($U$6/2)^2*'(OLD) bottom seam length'!T1576^2/($U$7/2)^2)</f>
        <v>#VALUE!</v>
      </c>
      <c r="W1576" s="136">
        <f t="shared" si="247"/>
        <v>31280</v>
      </c>
      <c r="X1576" t="e">
        <f>SQRT(($U$6/2)^2-($U$6/2)^2*'(OLD) bottom seam length'!W1576^2/($U$7/2)^2)</f>
        <v>#VALUE!</v>
      </c>
      <c r="Z1576" s="136">
        <f t="shared" si="248"/>
        <v>31280</v>
      </c>
      <c r="AA1576" t="e">
        <f>SQRT(($U$6/2)^2-($U$6/2)^2*'(OLD) bottom seam length'!Z1576^2/($U$7/2)^2)</f>
        <v>#VALUE!</v>
      </c>
      <c r="AC1576" s="136">
        <f t="shared" si="249"/>
        <v>31280</v>
      </c>
      <c r="AD1576" t="e">
        <f>SQRT(($U$6/2)^2-($U$6/2)^2*'(OLD) bottom seam length'!AC1576^2/($U$7/2)^2)</f>
        <v>#VALUE!</v>
      </c>
    </row>
    <row r="1577" spans="2:30">
      <c r="B1577" s="136">
        <f t="shared" si="240"/>
        <v>31320</v>
      </c>
      <c r="C1577" t="e">
        <f>SQRT(($C$5/2)^2-($C$5/2)^2*'(OLD) bottom seam length'!B1577^2/($C$6/2)^2)</f>
        <v>#DIV/0!</v>
      </c>
      <c r="E1577" s="136">
        <f t="shared" si="241"/>
        <v>31320</v>
      </c>
      <c r="F1577" t="e">
        <f>SQRT(($C$5/2)^2-($C$5/2)^2*'(OLD) bottom seam length'!E1577^2/($C$6/2)^2)</f>
        <v>#DIV/0!</v>
      </c>
      <c r="H1577" s="136">
        <f t="shared" si="242"/>
        <v>31320</v>
      </c>
      <c r="I1577" t="e">
        <f>SQRT(($C$5/2)^2-($C$5/2)^2*'(OLD) bottom seam length'!H1577^2/($C$6/2)^2)</f>
        <v>#DIV/0!</v>
      </c>
      <c r="K1577" s="136">
        <f t="shared" si="243"/>
        <v>31320</v>
      </c>
      <c r="L1577" t="e">
        <f>SQRT(($C$5/2)^2-($C$5/2)^2*'(OLD) bottom seam length'!K1577^2/($C$6/2)^2)</f>
        <v>#DIV/0!</v>
      </c>
      <c r="O1577" s="136">
        <f t="shared" si="244"/>
        <v>31320</v>
      </c>
      <c r="P1577" t="b">
        <f t="shared" si="245"/>
        <v>0</v>
      </c>
      <c r="T1577" s="136">
        <f t="shared" si="246"/>
        <v>31300</v>
      </c>
      <c r="U1577" t="e">
        <f>SQRT(($U$6/2)^2-($U$6/2)^2*'(OLD) bottom seam length'!T1577^2/($U$7/2)^2)</f>
        <v>#VALUE!</v>
      </c>
      <c r="W1577" s="136">
        <f t="shared" si="247"/>
        <v>31300</v>
      </c>
      <c r="X1577" t="e">
        <f>SQRT(($U$6/2)^2-($U$6/2)^2*'(OLD) bottom seam length'!W1577^2/($U$7/2)^2)</f>
        <v>#VALUE!</v>
      </c>
      <c r="Z1577" s="136">
        <f t="shared" si="248"/>
        <v>31300</v>
      </c>
      <c r="AA1577" t="e">
        <f>SQRT(($U$6/2)^2-($U$6/2)^2*'(OLD) bottom seam length'!Z1577^2/($U$7/2)^2)</f>
        <v>#VALUE!</v>
      </c>
      <c r="AC1577" s="136">
        <f t="shared" si="249"/>
        <v>31300</v>
      </c>
      <c r="AD1577" t="e">
        <f>SQRT(($U$6/2)^2-($U$6/2)^2*'(OLD) bottom seam length'!AC1577^2/($U$7/2)^2)</f>
        <v>#VALUE!</v>
      </c>
    </row>
    <row r="1578" spans="2:30">
      <c r="B1578" s="136">
        <f t="shared" si="240"/>
        <v>31340</v>
      </c>
      <c r="C1578" t="e">
        <f>SQRT(($C$5/2)^2-($C$5/2)^2*'(OLD) bottom seam length'!B1578^2/($C$6/2)^2)</f>
        <v>#DIV/0!</v>
      </c>
      <c r="E1578" s="136">
        <f t="shared" si="241"/>
        <v>31340</v>
      </c>
      <c r="F1578" t="e">
        <f>SQRT(($C$5/2)^2-($C$5/2)^2*'(OLD) bottom seam length'!E1578^2/($C$6/2)^2)</f>
        <v>#DIV/0!</v>
      </c>
      <c r="H1578" s="136">
        <f t="shared" si="242"/>
        <v>31340</v>
      </c>
      <c r="I1578" t="e">
        <f>SQRT(($C$5/2)^2-($C$5/2)^2*'(OLD) bottom seam length'!H1578^2/($C$6/2)^2)</f>
        <v>#DIV/0!</v>
      </c>
      <c r="K1578" s="136">
        <f t="shared" si="243"/>
        <v>31340</v>
      </c>
      <c r="L1578" t="e">
        <f>SQRT(($C$5/2)^2-($C$5/2)^2*'(OLD) bottom seam length'!K1578^2/($C$6/2)^2)</f>
        <v>#DIV/0!</v>
      </c>
      <c r="O1578" s="136">
        <f t="shared" si="244"/>
        <v>31340</v>
      </c>
      <c r="P1578" t="b">
        <f t="shared" si="245"/>
        <v>0</v>
      </c>
      <c r="T1578" s="136">
        <f t="shared" si="246"/>
        <v>31320</v>
      </c>
      <c r="U1578" t="e">
        <f>SQRT(($U$6/2)^2-($U$6/2)^2*'(OLD) bottom seam length'!T1578^2/($U$7/2)^2)</f>
        <v>#VALUE!</v>
      </c>
      <c r="W1578" s="136">
        <f t="shared" si="247"/>
        <v>31320</v>
      </c>
      <c r="X1578" t="e">
        <f>SQRT(($U$6/2)^2-($U$6/2)^2*'(OLD) bottom seam length'!W1578^2/($U$7/2)^2)</f>
        <v>#VALUE!</v>
      </c>
      <c r="Z1578" s="136">
        <f t="shared" si="248"/>
        <v>31320</v>
      </c>
      <c r="AA1578" t="e">
        <f>SQRT(($U$6/2)^2-($U$6/2)^2*'(OLD) bottom seam length'!Z1578^2/($U$7/2)^2)</f>
        <v>#VALUE!</v>
      </c>
      <c r="AC1578" s="136">
        <f t="shared" si="249"/>
        <v>31320</v>
      </c>
      <c r="AD1578" t="e">
        <f>SQRT(($U$6/2)^2-($U$6/2)^2*'(OLD) bottom seam length'!AC1578^2/($U$7/2)^2)</f>
        <v>#VALUE!</v>
      </c>
    </row>
    <row r="1579" spans="2:30">
      <c r="B1579" s="136">
        <f t="shared" si="240"/>
        <v>31360</v>
      </c>
      <c r="C1579" t="e">
        <f>SQRT(($C$5/2)^2-($C$5/2)^2*'(OLD) bottom seam length'!B1579^2/($C$6/2)^2)</f>
        <v>#DIV/0!</v>
      </c>
      <c r="E1579" s="136">
        <f t="shared" si="241"/>
        <v>31360</v>
      </c>
      <c r="F1579" t="e">
        <f>SQRT(($C$5/2)^2-($C$5/2)^2*'(OLD) bottom seam length'!E1579^2/($C$6/2)^2)</f>
        <v>#DIV/0!</v>
      </c>
      <c r="H1579" s="136">
        <f t="shared" si="242"/>
        <v>31360</v>
      </c>
      <c r="I1579" t="e">
        <f>SQRT(($C$5/2)^2-($C$5/2)^2*'(OLD) bottom seam length'!H1579^2/($C$6/2)^2)</f>
        <v>#DIV/0!</v>
      </c>
      <c r="K1579" s="136">
        <f t="shared" si="243"/>
        <v>31360</v>
      </c>
      <c r="L1579" t="e">
        <f>SQRT(($C$5/2)^2-($C$5/2)^2*'(OLD) bottom seam length'!K1579^2/($C$6/2)^2)</f>
        <v>#DIV/0!</v>
      </c>
      <c r="O1579" s="136">
        <f t="shared" si="244"/>
        <v>31360</v>
      </c>
      <c r="P1579" t="b">
        <f t="shared" si="245"/>
        <v>0</v>
      </c>
      <c r="T1579" s="136">
        <f t="shared" si="246"/>
        <v>31340</v>
      </c>
      <c r="U1579" t="e">
        <f>SQRT(($U$6/2)^2-($U$6/2)^2*'(OLD) bottom seam length'!T1579^2/($U$7/2)^2)</f>
        <v>#VALUE!</v>
      </c>
      <c r="W1579" s="136">
        <f t="shared" si="247"/>
        <v>31340</v>
      </c>
      <c r="X1579" t="e">
        <f>SQRT(($U$6/2)^2-($U$6/2)^2*'(OLD) bottom seam length'!W1579^2/($U$7/2)^2)</f>
        <v>#VALUE!</v>
      </c>
      <c r="Z1579" s="136">
        <f t="shared" si="248"/>
        <v>31340</v>
      </c>
      <c r="AA1579" t="e">
        <f>SQRT(($U$6/2)^2-($U$6/2)^2*'(OLD) bottom seam length'!Z1579^2/($U$7/2)^2)</f>
        <v>#VALUE!</v>
      </c>
      <c r="AC1579" s="136">
        <f t="shared" si="249"/>
        <v>31340</v>
      </c>
      <c r="AD1579" t="e">
        <f>SQRT(($U$6/2)^2-($U$6/2)^2*'(OLD) bottom seam length'!AC1579^2/($U$7/2)^2)</f>
        <v>#VALUE!</v>
      </c>
    </row>
    <row r="1580" spans="2:30">
      <c r="B1580" s="136">
        <f t="shared" si="240"/>
        <v>31380</v>
      </c>
      <c r="C1580" t="e">
        <f>SQRT(($C$5/2)^2-($C$5/2)^2*'(OLD) bottom seam length'!B1580^2/($C$6/2)^2)</f>
        <v>#DIV/0!</v>
      </c>
      <c r="E1580" s="136">
        <f t="shared" si="241"/>
        <v>31380</v>
      </c>
      <c r="F1580" t="e">
        <f>SQRT(($C$5/2)^2-($C$5/2)^2*'(OLD) bottom seam length'!E1580^2/($C$6/2)^2)</f>
        <v>#DIV/0!</v>
      </c>
      <c r="H1580" s="136">
        <f t="shared" si="242"/>
        <v>31380</v>
      </c>
      <c r="I1580" t="e">
        <f>SQRT(($C$5/2)^2-($C$5/2)^2*'(OLD) bottom seam length'!H1580^2/($C$6/2)^2)</f>
        <v>#DIV/0!</v>
      </c>
      <c r="K1580" s="136">
        <f t="shared" si="243"/>
        <v>31380</v>
      </c>
      <c r="L1580" t="e">
        <f>SQRT(($C$5/2)^2-($C$5/2)^2*'(OLD) bottom seam length'!K1580^2/($C$6/2)^2)</f>
        <v>#DIV/0!</v>
      </c>
      <c r="O1580" s="136">
        <f t="shared" si="244"/>
        <v>31380</v>
      </c>
      <c r="P1580" t="b">
        <f t="shared" si="245"/>
        <v>0</v>
      </c>
      <c r="T1580" s="136">
        <f t="shared" si="246"/>
        <v>31360</v>
      </c>
      <c r="U1580" t="e">
        <f>SQRT(($U$6/2)^2-($U$6/2)^2*'(OLD) bottom seam length'!T1580^2/($U$7/2)^2)</f>
        <v>#VALUE!</v>
      </c>
      <c r="W1580" s="136">
        <f t="shared" si="247"/>
        <v>31360</v>
      </c>
      <c r="X1580" t="e">
        <f>SQRT(($U$6/2)^2-($U$6/2)^2*'(OLD) bottom seam length'!W1580^2/($U$7/2)^2)</f>
        <v>#VALUE!</v>
      </c>
      <c r="Z1580" s="136">
        <f t="shared" si="248"/>
        <v>31360</v>
      </c>
      <c r="AA1580" t="e">
        <f>SQRT(($U$6/2)^2-($U$6/2)^2*'(OLD) bottom seam length'!Z1580^2/($U$7/2)^2)</f>
        <v>#VALUE!</v>
      </c>
      <c r="AC1580" s="136">
        <f t="shared" si="249"/>
        <v>31360</v>
      </c>
      <c r="AD1580" t="e">
        <f>SQRT(($U$6/2)^2-($U$6/2)^2*'(OLD) bottom seam length'!AC1580^2/($U$7/2)^2)</f>
        <v>#VALUE!</v>
      </c>
    </row>
    <row r="1581" spans="2:30">
      <c r="B1581" s="136">
        <f t="shared" si="240"/>
        <v>31400</v>
      </c>
      <c r="C1581" t="e">
        <f>SQRT(($C$5/2)^2-($C$5/2)^2*'(OLD) bottom seam length'!B1581^2/($C$6/2)^2)</f>
        <v>#DIV/0!</v>
      </c>
      <c r="E1581" s="136">
        <f t="shared" si="241"/>
        <v>31400</v>
      </c>
      <c r="F1581" t="e">
        <f>SQRT(($C$5/2)^2-($C$5/2)^2*'(OLD) bottom seam length'!E1581^2/($C$6/2)^2)</f>
        <v>#DIV/0!</v>
      </c>
      <c r="H1581" s="136">
        <f t="shared" si="242"/>
        <v>31400</v>
      </c>
      <c r="I1581" t="e">
        <f>SQRT(($C$5/2)^2-($C$5/2)^2*'(OLD) bottom seam length'!H1581^2/($C$6/2)^2)</f>
        <v>#DIV/0!</v>
      </c>
      <c r="K1581" s="136">
        <f t="shared" si="243"/>
        <v>31400</v>
      </c>
      <c r="L1581" t="e">
        <f>SQRT(($C$5/2)^2-($C$5/2)^2*'(OLD) bottom seam length'!K1581^2/($C$6/2)^2)</f>
        <v>#DIV/0!</v>
      </c>
      <c r="O1581" s="136">
        <f t="shared" si="244"/>
        <v>31400</v>
      </c>
      <c r="P1581" t="b">
        <f t="shared" si="245"/>
        <v>0</v>
      </c>
      <c r="T1581" s="136">
        <f t="shared" si="246"/>
        <v>31380</v>
      </c>
      <c r="U1581" t="e">
        <f>SQRT(($U$6/2)^2-($U$6/2)^2*'(OLD) bottom seam length'!T1581^2/($U$7/2)^2)</f>
        <v>#VALUE!</v>
      </c>
      <c r="W1581" s="136">
        <f t="shared" si="247"/>
        <v>31380</v>
      </c>
      <c r="X1581" t="e">
        <f>SQRT(($U$6/2)^2-($U$6/2)^2*'(OLD) bottom seam length'!W1581^2/($U$7/2)^2)</f>
        <v>#VALUE!</v>
      </c>
      <c r="Z1581" s="136">
        <f t="shared" si="248"/>
        <v>31380</v>
      </c>
      <c r="AA1581" t="e">
        <f>SQRT(($U$6/2)^2-($U$6/2)^2*'(OLD) bottom seam length'!Z1581^2/($U$7/2)^2)</f>
        <v>#VALUE!</v>
      </c>
      <c r="AC1581" s="136">
        <f t="shared" si="249"/>
        <v>31380</v>
      </c>
      <c r="AD1581" t="e">
        <f>SQRT(($U$6/2)^2-($U$6/2)^2*'(OLD) bottom seam length'!AC1581^2/($U$7/2)^2)</f>
        <v>#VALUE!</v>
      </c>
    </row>
    <row r="1582" spans="2:30">
      <c r="B1582" s="136">
        <f t="shared" si="240"/>
        <v>31420</v>
      </c>
      <c r="C1582" t="e">
        <f>SQRT(($C$5/2)^2-($C$5/2)^2*'(OLD) bottom seam length'!B1582^2/($C$6/2)^2)</f>
        <v>#DIV/0!</v>
      </c>
      <c r="E1582" s="136">
        <f t="shared" si="241"/>
        <v>31420</v>
      </c>
      <c r="F1582" t="e">
        <f>SQRT(($C$5/2)^2-($C$5/2)^2*'(OLD) bottom seam length'!E1582^2/($C$6/2)^2)</f>
        <v>#DIV/0!</v>
      </c>
      <c r="H1582" s="136">
        <f t="shared" si="242"/>
        <v>31420</v>
      </c>
      <c r="I1582" t="e">
        <f>SQRT(($C$5/2)^2-($C$5/2)^2*'(OLD) bottom seam length'!H1582^2/($C$6/2)^2)</f>
        <v>#DIV/0!</v>
      </c>
      <c r="K1582" s="136">
        <f t="shared" si="243"/>
        <v>31420</v>
      </c>
      <c r="L1582" t="e">
        <f>SQRT(($C$5/2)^2-($C$5/2)^2*'(OLD) bottom seam length'!K1582^2/($C$6/2)^2)</f>
        <v>#DIV/0!</v>
      </c>
      <c r="O1582" s="136">
        <f t="shared" si="244"/>
        <v>31420</v>
      </c>
      <c r="P1582" t="b">
        <f t="shared" si="245"/>
        <v>0</v>
      </c>
      <c r="T1582" s="136">
        <f t="shared" si="246"/>
        <v>31400</v>
      </c>
      <c r="U1582" t="e">
        <f>SQRT(($U$6/2)^2-($U$6/2)^2*'(OLD) bottom seam length'!T1582^2/($U$7/2)^2)</f>
        <v>#VALUE!</v>
      </c>
      <c r="W1582" s="136">
        <f t="shared" si="247"/>
        <v>31400</v>
      </c>
      <c r="X1582" t="e">
        <f>SQRT(($U$6/2)^2-($U$6/2)^2*'(OLD) bottom seam length'!W1582^2/($U$7/2)^2)</f>
        <v>#VALUE!</v>
      </c>
      <c r="Z1582" s="136">
        <f t="shared" si="248"/>
        <v>31400</v>
      </c>
      <c r="AA1582" t="e">
        <f>SQRT(($U$6/2)^2-($U$6/2)^2*'(OLD) bottom seam length'!Z1582^2/($U$7/2)^2)</f>
        <v>#VALUE!</v>
      </c>
      <c r="AC1582" s="136">
        <f t="shared" si="249"/>
        <v>31400</v>
      </c>
      <c r="AD1582" t="e">
        <f>SQRT(($U$6/2)^2-($U$6/2)^2*'(OLD) bottom seam length'!AC1582^2/($U$7/2)^2)</f>
        <v>#VALUE!</v>
      </c>
    </row>
    <row r="1583" spans="2:30">
      <c r="B1583" s="136">
        <f t="shared" si="240"/>
        <v>31440</v>
      </c>
      <c r="C1583" t="e">
        <f>SQRT(($C$5/2)^2-($C$5/2)^2*'(OLD) bottom seam length'!B1583^2/($C$6/2)^2)</f>
        <v>#DIV/0!</v>
      </c>
      <c r="E1583" s="136">
        <f t="shared" si="241"/>
        <v>31440</v>
      </c>
      <c r="F1583" t="e">
        <f>SQRT(($C$5/2)^2-($C$5/2)^2*'(OLD) bottom seam length'!E1583^2/($C$6/2)^2)</f>
        <v>#DIV/0!</v>
      </c>
      <c r="H1583" s="136">
        <f t="shared" si="242"/>
        <v>31440</v>
      </c>
      <c r="I1583" t="e">
        <f>SQRT(($C$5/2)^2-($C$5/2)^2*'(OLD) bottom seam length'!H1583^2/($C$6/2)^2)</f>
        <v>#DIV/0!</v>
      </c>
      <c r="K1583" s="136">
        <f t="shared" si="243"/>
        <v>31440</v>
      </c>
      <c r="L1583" t="e">
        <f>SQRT(($C$5/2)^2-($C$5/2)^2*'(OLD) bottom seam length'!K1583^2/($C$6/2)^2)</f>
        <v>#DIV/0!</v>
      </c>
      <c r="O1583" s="136">
        <f t="shared" si="244"/>
        <v>31440</v>
      </c>
      <c r="P1583" t="b">
        <f t="shared" si="245"/>
        <v>0</v>
      </c>
      <c r="T1583" s="136">
        <f t="shared" si="246"/>
        <v>31420</v>
      </c>
      <c r="U1583" t="e">
        <f>SQRT(($U$6/2)^2-($U$6/2)^2*'(OLD) bottom seam length'!T1583^2/($U$7/2)^2)</f>
        <v>#VALUE!</v>
      </c>
      <c r="W1583" s="136">
        <f t="shared" si="247"/>
        <v>31420</v>
      </c>
      <c r="X1583" t="e">
        <f>SQRT(($U$6/2)^2-($U$6/2)^2*'(OLD) bottom seam length'!W1583^2/($U$7/2)^2)</f>
        <v>#VALUE!</v>
      </c>
      <c r="Z1583" s="136">
        <f t="shared" si="248"/>
        <v>31420</v>
      </c>
      <c r="AA1583" t="e">
        <f>SQRT(($U$6/2)^2-($U$6/2)^2*'(OLD) bottom seam length'!Z1583^2/($U$7/2)^2)</f>
        <v>#VALUE!</v>
      </c>
      <c r="AC1583" s="136">
        <f t="shared" si="249"/>
        <v>31420</v>
      </c>
      <c r="AD1583" t="e">
        <f>SQRT(($U$6/2)^2-($U$6/2)^2*'(OLD) bottom seam length'!AC1583^2/($U$7/2)^2)</f>
        <v>#VALUE!</v>
      </c>
    </row>
    <row r="1584" spans="2:30">
      <c r="B1584" s="136">
        <f t="shared" si="240"/>
        <v>31460</v>
      </c>
      <c r="C1584" t="e">
        <f>SQRT(($C$5/2)^2-($C$5/2)^2*'(OLD) bottom seam length'!B1584^2/($C$6/2)^2)</f>
        <v>#DIV/0!</v>
      </c>
      <c r="E1584" s="136">
        <f t="shared" si="241"/>
        <v>31460</v>
      </c>
      <c r="F1584" t="e">
        <f>SQRT(($C$5/2)^2-($C$5/2)^2*'(OLD) bottom seam length'!E1584^2/($C$6/2)^2)</f>
        <v>#DIV/0!</v>
      </c>
      <c r="H1584" s="136">
        <f t="shared" si="242"/>
        <v>31460</v>
      </c>
      <c r="I1584" t="e">
        <f>SQRT(($C$5/2)^2-($C$5/2)^2*'(OLD) bottom seam length'!H1584^2/($C$6/2)^2)</f>
        <v>#DIV/0!</v>
      </c>
      <c r="K1584" s="136">
        <f t="shared" si="243"/>
        <v>31460</v>
      </c>
      <c r="L1584" t="e">
        <f>SQRT(($C$5/2)^2-($C$5/2)^2*'(OLD) bottom seam length'!K1584^2/($C$6/2)^2)</f>
        <v>#DIV/0!</v>
      </c>
      <c r="O1584" s="136">
        <f t="shared" si="244"/>
        <v>31460</v>
      </c>
      <c r="P1584" t="b">
        <f t="shared" si="245"/>
        <v>0</v>
      </c>
      <c r="T1584" s="136">
        <f t="shared" si="246"/>
        <v>31440</v>
      </c>
      <c r="U1584" t="e">
        <f>SQRT(($U$6/2)^2-($U$6/2)^2*'(OLD) bottom seam length'!T1584^2/($U$7/2)^2)</f>
        <v>#VALUE!</v>
      </c>
      <c r="W1584" s="136">
        <f t="shared" si="247"/>
        <v>31440</v>
      </c>
      <c r="X1584" t="e">
        <f>SQRT(($U$6/2)^2-($U$6/2)^2*'(OLD) bottom seam length'!W1584^2/($U$7/2)^2)</f>
        <v>#VALUE!</v>
      </c>
      <c r="Z1584" s="136">
        <f t="shared" si="248"/>
        <v>31440</v>
      </c>
      <c r="AA1584" t="e">
        <f>SQRT(($U$6/2)^2-($U$6/2)^2*'(OLD) bottom seam length'!Z1584^2/($U$7/2)^2)</f>
        <v>#VALUE!</v>
      </c>
      <c r="AC1584" s="136">
        <f t="shared" si="249"/>
        <v>31440</v>
      </c>
      <c r="AD1584" t="e">
        <f>SQRT(($U$6/2)^2-($U$6/2)^2*'(OLD) bottom seam length'!AC1584^2/($U$7/2)^2)</f>
        <v>#VALUE!</v>
      </c>
    </row>
    <row r="1585" spans="2:30">
      <c r="B1585" s="136">
        <f t="shared" si="240"/>
        <v>31480</v>
      </c>
      <c r="C1585" t="e">
        <f>SQRT(($C$5/2)^2-($C$5/2)^2*'(OLD) bottom seam length'!B1585^2/($C$6/2)^2)</f>
        <v>#DIV/0!</v>
      </c>
      <c r="E1585" s="136">
        <f t="shared" si="241"/>
        <v>31480</v>
      </c>
      <c r="F1585" t="e">
        <f>SQRT(($C$5/2)^2-($C$5/2)^2*'(OLD) bottom seam length'!E1585^2/($C$6/2)^2)</f>
        <v>#DIV/0!</v>
      </c>
      <c r="H1585" s="136">
        <f t="shared" si="242"/>
        <v>31480</v>
      </c>
      <c r="I1585" t="e">
        <f>SQRT(($C$5/2)^2-($C$5/2)^2*'(OLD) bottom seam length'!H1585^2/($C$6/2)^2)</f>
        <v>#DIV/0!</v>
      </c>
      <c r="K1585" s="136">
        <f t="shared" si="243"/>
        <v>31480</v>
      </c>
      <c r="L1585" t="e">
        <f>SQRT(($C$5/2)^2-($C$5/2)^2*'(OLD) bottom seam length'!K1585^2/($C$6/2)^2)</f>
        <v>#DIV/0!</v>
      </c>
      <c r="O1585" s="136">
        <f t="shared" si="244"/>
        <v>31480</v>
      </c>
      <c r="P1585" t="b">
        <f t="shared" si="245"/>
        <v>0</v>
      </c>
      <c r="T1585" s="136">
        <f t="shared" si="246"/>
        <v>31460</v>
      </c>
      <c r="U1585" t="e">
        <f>SQRT(($U$6/2)^2-($U$6/2)^2*'(OLD) bottom seam length'!T1585^2/($U$7/2)^2)</f>
        <v>#VALUE!</v>
      </c>
      <c r="W1585" s="136">
        <f t="shared" si="247"/>
        <v>31460</v>
      </c>
      <c r="X1585" t="e">
        <f>SQRT(($U$6/2)^2-($U$6/2)^2*'(OLD) bottom seam length'!W1585^2/($U$7/2)^2)</f>
        <v>#VALUE!</v>
      </c>
      <c r="Z1585" s="136">
        <f t="shared" si="248"/>
        <v>31460</v>
      </c>
      <c r="AA1585" t="e">
        <f>SQRT(($U$6/2)^2-($U$6/2)^2*'(OLD) bottom seam length'!Z1585^2/($U$7/2)^2)</f>
        <v>#VALUE!</v>
      </c>
      <c r="AC1585" s="136">
        <f t="shared" si="249"/>
        <v>31460</v>
      </c>
      <c r="AD1585" t="e">
        <f>SQRT(($U$6/2)^2-($U$6/2)^2*'(OLD) bottom seam length'!AC1585^2/($U$7/2)^2)</f>
        <v>#VALUE!</v>
      </c>
    </row>
    <row r="1586" spans="2:30">
      <c r="B1586" s="136">
        <f t="shared" si="240"/>
        <v>31500</v>
      </c>
      <c r="C1586" t="e">
        <f>SQRT(($C$5/2)^2-($C$5/2)^2*'(OLD) bottom seam length'!B1586^2/($C$6/2)^2)</f>
        <v>#DIV/0!</v>
      </c>
      <c r="E1586" s="136">
        <f t="shared" si="241"/>
        <v>31500</v>
      </c>
      <c r="F1586" t="e">
        <f>SQRT(($C$5/2)^2-($C$5/2)^2*'(OLD) bottom seam length'!E1586^2/($C$6/2)^2)</f>
        <v>#DIV/0!</v>
      </c>
      <c r="H1586" s="136">
        <f t="shared" si="242"/>
        <v>31500</v>
      </c>
      <c r="I1586" t="e">
        <f>SQRT(($C$5/2)^2-($C$5/2)^2*'(OLD) bottom seam length'!H1586^2/($C$6/2)^2)</f>
        <v>#DIV/0!</v>
      </c>
      <c r="K1586" s="136">
        <f t="shared" si="243"/>
        <v>31500</v>
      </c>
      <c r="L1586" t="e">
        <f>SQRT(($C$5/2)^2-($C$5/2)^2*'(OLD) bottom seam length'!K1586^2/($C$6/2)^2)</f>
        <v>#DIV/0!</v>
      </c>
      <c r="O1586" s="136">
        <f t="shared" si="244"/>
        <v>31500</v>
      </c>
      <c r="P1586" t="b">
        <f t="shared" si="245"/>
        <v>0</v>
      </c>
      <c r="T1586" s="136">
        <f t="shared" si="246"/>
        <v>31480</v>
      </c>
      <c r="U1586" t="e">
        <f>SQRT(($U$6/2)^2-($U$6/2)^2*'(OLD) bottom seam length'!T1586^2/($U$7/2)^2)</f>
        <v>#VALUE!</v>
      </c>
      <c r="W1586" s="136">
        <f t="shared" si="247"/>
        <v>31480</v>
      </c>
      <c r="X1586" t="e">
        <f>SQRT(($U$6/2)^2-($U$6/2)^2*'(OLD) bottom seam length'!W1586^2/($U$7/2)^2)</f>
        <v>#VALUE!</v>
      </c>
      <c r="Z1586" s="136">
        <f t="shared" si="248"/>
        <v>31480</v>
      </c>
      <c r="AA1586" t="e">
        <f>SQRT(($U$6/2)^2-($U$6/2)^2*'(OLD) bottom seam length'!Z1586^2/($U$7/2)^2)</f>
        <v>#VALUE!</v>
      </c>
      <c r="AC1586" s="136">
        <f t="shared" si="249"/>
        <v>31480</v>
      </c>
      <c r="AD1586" t="e">
        <f>SQRT(($U$6/2)^2-($U$6/2)^2*'(OLD) bottom seam length'!AC1586^2/($U$7/2)^2)</f>
        <v>#VALUE!</v>
      </c>
    </row>
    <row r="1587" spans="2:30">
      <c r="B1587" s="136">
        <f t="shared" si="240"/>
        <v>31520</v>
      </c>
      <c r="C1587" t="e">
        <f>SQRT(($C$5/2)^2-($C$5/2)^2*'(OLD) bottom seam length'!B1587^2/($C$6/2)^2)</f>
        <v>#DIV/0!</v>
      </c>
      <c r="E1587" s="136">
        <f t="shared" si="241"/>
        <v>31520</v>
      </c>
      <c r="F1587" t="e">
        <f>SQRT(($C$5/2)^2-($C$5/2)^2*'(OLD) bottom seam length'!E1587^2/($C$6/2)^2)</f>
        <v>#DIV/0!</v>
      </c>
      <c r="H1587" s="136">
        <f t="shared" si="242"/>
        <v>31520</v>
      </c>
      <c r="I1587" t="e">
        <f>SQRT(($C$5/2)^2-($C$5/2)^2*'(OLD) bottom seam length'!H1587^2/($C$6/2)^2)</f>
        <v>#DIV/0!</v>
      </c>
      <c r="K1587" s="136">
        <f t="shared" si="243"/>
        <v>31520</v>
      </c>
      <c r="L1587" t="e">
        <f>SQRT(($C$5/2)^2-($C$5/2)^2*'(OLD) bottom seam length'!K1587^2/($C$6/2)^2)</f>
        <v>#DIV/0!</v>
      </c>
      <c r="O1587" s="136">
        <f t="shared" si="244"/>
        <v>31520</v>
      </c>
      <c r="P1587" t="b">
        <f t="shared" si="245"/>
        <v>0</v>
      </c>
      <c r="T1587" s="136">
        <f t="shared" si="246"/>
        <v>31500</v>
      </c>
      <c r="U1587" t="e">
        <f>SQRT(($U$6/2)^2-($U$6/2)^2*'(OLD) bottom seam length'!T1587^2/($U$7/2)^2)</f>
        <v>#VALUE!</v>
      </c>
      <c r="W1587" s="136">
        <f t="shared" si="247"/>
        <v>31500</v>
      </c>
      <c r="X1587" t="e">
        <f>SQRT(($U$6/2)^2-($U$6/2)^2*'(OLD) bottom seam length'!W1587^2/($U$7/2)^2)</f>
        <v>#VALUE!</v>
      </c>
      <c r="Z1587" s="136">
        <f t="shared" si="248"/>
        <v>31500</v>
      </c>
      <c r="AA1587" t="e">
        <f>SQRT(($U$6/2)^2-($U$6/2)^2*'(OLD) bottom seam length'!Z1587^2/($U$7/2)^2)</f>
        <v>#VALUE!</v>
      </c>
      <c r="AC1587" s="136">
        <f t="shared" si="249"/>
        <v>31500</v>
      </c>
      <c r="AD1587" t="e">
        <f>SQRT(($U$6/2)^2-($U$6/2)^2*'(OLD) bottom seam length'!AC1587^2/($U$7/2)^2)</f>
        <v>#VALUE!</v>
      </c>
    </row>
    <row r="1588" spans="2:30">
      <c r="B1588" s="136">
        <f t="shared" si="240"/>
        <v>31540</v>
      </c>
      <c r="C1588" t="e">
        <f>SQRT(($C$5/2)^2-($C$5/2)^2*'(OLD) bottom seam length'!B1588^2/($C$6/2)^2)</f>
        <v>#DIV/0!</v>
      </c>
      <c r="E1588" s="136">
        <f t="shared" si="241"/>
        <v>31540</v>
      </c>
      <c r="F1588" t="e">
        <f>SQRT(($C$5/2)^2-($C$5/2)^2*'(OLD) bottom seam length'!E1588^2/($C$6/2)^2)</f>
        <v>#DIV/0!</v>
      </c>
      <c r="H1588" s="136">
        <f t="shared" si="242"/>
        <v>31540</v>
      </c>
      <c r="I1588" t="e">
        <f>SQRT(($C$5/2)^2-($C$5/2)^2*'(OLD) bottom seam length'!H1588^2/($C$6/2)^2)</f>
        <v>#DIV/0!</v>
      </c>
      <c r="K1588" s="136">
        <f t="shared" si="243"/>
        <v>31540</v>
      </c>
      <c r="L1588" t="e">
        <f>SQRT(($C$5/2)^2-($C$5/2)^2*'(OLD) bottom seam length'!K1588^2/($C$6/2)^2)</f>
        <v>#DIV/0!</v>
      </c>
      <c r="O1588" s="136">
        <f t="shared" si="244"/>
        <v>31540</v>
      </c>
      <c r="P1588" t="b">
        <f t="shared" si="245"/>
        <v>0</v>
      </c>
      <c r="T1588" s="136">
        <f t="shared" si="246"/>
        <v>31520</v>
      </c>
      <c r="U1588" t="e">
        <f>SQRT(($U$6/2)^2-($U$6/2)^2*'(OLD) bottom seam length'!T1588^2/($U$7/2)^2)</f>
        <v>#VALUE!</v>
      </c>
      <c r="W1588" s="136">
        <f t="shared" si="247"/>
        <v>31520</v>
      </c>
      <c r="X1588" t="e">
        <f>SQRT(($U$6/2)^2-($U$6/2)^2*'(OLD) bottom seam length'!W1588^2/($U$7/2)^2)</f>
        <v>#VALUE!</v>
      </c>
      <c r="Z1588" s="136">
        <f t="shared" si="248"/>
        <v>31520</v>
      </c>
      <c r="AA1588" t="e">
        <f>SQRT(($U$6/2)^2-($U$6/2)^2*'(OLD) bottom seam length'!Z1588^2/($U$7/2)^2)</f>
        <v>#VALUE!</v>
      </c>
      <c r="AC1588" s="136">
        <f t="shared" si="249"/>
        <v>31520</v>
      </c>
      <c r="AD1588" t="e">
        <f>SQRT(($U$6/2)^2-($U$6/2)^2*'(OLD) bottom seam length'!AC1588^2/($U$7/2)^2)</f>
        <v>#VALUE!</v>
      </c>
    </row>
    <row r="1589" spans="2:30">
      <c r="B1589" s="136">
        <f t="shared" si="240"/>
        <v>31560</v>
      </c>
      <c r="C1589" t="e">
        <f>SQRT(($C$5/2)^2-($C$5/2)^2*'(OLD) bottom seam length'!B1589^2/($C$6/2)^2)</f>
        <v>#DIV/0!</v>
      </c>
      <c r="E1589" s="136">
        <f t="shared" si="241"/>
        <v>31560</v>
      </c>
      <c r="F1589" t="e">
        <f>SQRT(($C$5/2)^2-($C$5/2)^2*'(OLD) bottom seam length'!E1589^2/($C$6/2)^2)</f>
        <v>#DIV/0!</v>
      </c>
      <c r="H1589" s="136">
        <f t="shared" si="242"/>
        <v>31560</v>
      </c>
      <c r="I1589" t="e">
        <f>SQRT(($C$5/2)^2-($C$5/2)^2*'(OLD) bottom seam length'!H1589^2/($C$6/2)^2)</f>
        <v>#DIV/0!</v>
      </c>
      <c r="K1589" s="136">
        <f t="shared" si="243"/>
        <v>31560</v>
      </c>
      <c r="L1589" t="e">
        <f>SQRT(($C$5/2)^2-($C$5/2)^2*'(OLD) bottom seam length'!K1589^2/($C$6/2)^2)</f>
        <v>#DIV/0!</v>
      </c>
      <c r="O1589" s="136">
        <f t="shared" si="244"/>
        <v>31560</v>
      </c>
      <c r="P1589" t="b">
        <f t="shared" si="245"/>
        <v>0</v>
      </c>
      <c r="T1589" s="136">
        <f t="shared" si="246"/>
        <v>31540</v>
      </c>
      <c r="U1589" t="e">
        <f>SQRT(($U$6/2)^2-($U$6/2)^2*'(OLD) bottom seam length'!T1589^2/($U$7/2)^2)</f>
        <v>#VALUE!</v>
      </c>
      <c r="W1589" s="136">
        <f t="shared" si="247"/>
        <v>31540</v>
      </c>
      <c r="X1589" t="e">
        <f>SQRT(($U$6/2)^2-($U$6/2)^2*'(OLD) bottom seam length'!W1589^2/($U$7/2)^2)</f>
        <v>#VALUE!</v>
      </c>
      <c r="Z1589" s="136">
        <f t="shared" si="248"/>
        <v>31540</v>
      </c>
      <c r="AA1589" t="e">
        <f>SQRT(($U$6/2)^2-($U$6/2)^2*'(OLD) bottom seam length'!Z1589^2/($U$7/2)^2)</f>
        <v>#VALUE!</v>
      </c>
      <c r="AC1589" s="136">
        <f t="shared" si="249"/>
        <v>31540</v>
      </c>
      <c r="AD1589" t="e">
        <f>SQRT(($U$6/2)^2-($U$6/2)^2*'(OLD) bottom seam length'!AC1589^2/($U$7/2)^2)</f>
        <v>#VALUE!</v>
      </c>
    </row>
    <row r="1590" spans="2:30">
      <c r="B1590" s="136">
        <f t="shared" si="240"/>
        <v>31580</v>
      </c>
      <c r="C1590" t="e">
        <f>SQRT(($C$5/2)^2-($C$5/2)^2*'(OLD) bottom seam length'!B1590^2/($C$6/2)^2)</f>
        <v>#DIV/0!</v>
      </c>
      <c r="E1590" s="136">
        <f t="shared" si="241"/>
        <v>31580</v>
      </c>
      <c r="F1590" t="e">
        <f>SQRT(($C$5/2)^2-($C$5/2)^2*'(OLD) bottom seam length'!E1590^2/($C$6/2)^2)</f>
        <v>#DIV/0!</v>
      </c>
      <c r="H1590" s="136">
        <f t="shared" si="242"/>
        <v>31580</v>
      </c>
      <c r="I1590" t="e">
        <f>SQRT(($C$5/2)^2-($C$5/2)^2*'(OLD) bottom seam length'!H1590^2/($C$6/2)^2)</f>
        <v>#DIV/0!</v>
      </c>
      <c r="K1590" s="136">
        <f t="shared" si="243"/>
        <v>31580</v>
      </c>
      <c r="L1590" t="e">
        <f>SQRT(($C$5/2)^2-($C$5/2)^2*'(OLD) bottom seam length'!K1590^2/($C$6/2)^2)</f>
        <v>#DIV/0!</v>
      </c>
      <c r="O1590" s="136">
        <f t="shared" si="244"/>
        <v>31580</v>
      </c>
      <c r="P1590" t="b">
        <f t="shared" si="245"/>
        <v>0</v>
      </c>
      <c r="T1590" s="136">
        <f t="shared" si="246"/>
        <v>31560</v>
      </c>
      <c r="U1590" t="e">
        <f>SQRT(($U$6/2)^2-($U$6/2)^2*'(OLD) bottom seam length'!T1590^2/($U$7/2)^2)</f>
        <v>#VALUE!</v>
      </c>
      <c r="W1590" s="136">
        <f t="shared" si="247"/>
        <v>31560</v>
      </c>
      <c r="X1590" t="e">
        <f>SQRT(($U$6/2)^2-($U$6/2)^2*'(OLD) bottom seam length'!W1590^2/($U$7/2)^2)</f>
        <v>#VALUE!</v>
      </c>
      <c r="Z1590" s="136">
        <f t="shared" si="248"/>
        <v>31560</v>
      </c>
      <c r="AA1590" t="e">
        <f>SQRT(($U$6/2)^2-($U$6/2)^2*'(OLD) bottom seam length'!Z1590^2/($U$7/2)^2)</f>
        <v>#VALUE!</v>
      </c>
      <c r="AC1590" s="136">
        <f t="shared" si="249"/>
        <v>31560</v>
      </c>
      <c r="AD1590" t="e">
        <f>SQRT(($U$6/2)^2-($U$6/2)^2*'(OLD) bottom seam length'!AC1590^2/($U$7/2)^2)</f>
        <v>#VALUE!</v>
      </c>
    </row>
    <row r="1591" spans="2:30">
      <c r="B1591" s="136">
        <f t="shared" si="240"/>
        <v>31600</v>
      </c>
      <c r="C1591" t="e">
        <f>SQRT(($C$5/2)^2-($C$5/2)^2*'(OLD) bottom seam length'!B1591^2/($C$6/2)^2)</f>
        <v>#DIV/0!</v>
      </c>
      <c r="E1591" s="136">
        <f t="shared" si="241"/>
        <v>31600</v>
      </c>
      <c r="F1591" t="e">
        <f>SQRT(($C$5/2)^2-($C$5/2)^2*'(OLD) bottom seam length'!E1591^2/($C$6/2)^2)</f>
        <v>#DIV/0!</v>
      </c>
      <c r="H1591" s="136">
        <f t="shared" si="242"/>
        <v>31600</v>
      </c>
      <c r="I1591" t="e">
        <f>SQRT(($C$5/2)^2-($C$5/2)^2*'(OLD) bottom seam length'!H1591^2/($C$6/2)^2)</f>
        <v>#DIV/0!</v>
      </c>
      <c r="K1591" s="136">
        <f t="shared" si="243"/>
        <v>31600</v>
      </c>
      <c r="L1591" t="e">
        <f>SQRT(($C$5/2)^2-($C$5/2)^2*'(OLD) bottom seam length'!K1591^2/($C$6/2)^2)</f>
        <v>#DIV/0!</v>
      </c>
      <c r="O1591" s="136">
        <f t="shared" si="244"/>
        <v>31600</v>
      </c>
      <c r="P1591" t="b">
        <f t="shared" si="245"/>
        <v>0</v>
      </c>
      <c r="T1591" s="136">
        <f t="shared" si="246"/>
        <v>31580</v>
      </c>
      <c r="U1591" t="e">
        <f>SQRT(($U$6/2)^2-($U$6/2)^2*'(OLD) bottom seam length'!T1591^2/($U$7/2)^2)</f>
        <v>#VALUE!</v>
      </c>
      <c r="W1591" s="136">
        <f t="shared" si="247"/>
        <v>31580</v>
      </c>
      <c r="X1591" t="e">
        <f>SQRT(($U$6/2)^2-($U$6/2)^2*'(OLD) bottom seam length'!W1591^2/($U$7/2)^2)</f>
        <v>#VALUE!</v>
      </c>
      <c r="Z1591" s="136">
        <f t="shared" si="248"/>
        <v>31580</v>
      </c>
      <c r="AA1591" t="e">
        <f>SQRT(($U$6/2)^2-($U$6/2)^2*'(OLD) bottom seam length'!Z1591^2/($U$7/2)^2)</f>
        <v>#VALUE!</v>
      </c>
      <c r="AC1591" s="136">
        <f t="shared" si="249"/>
        <v>31580</v>
      </c>
      <c r="AD1591" t="e">
        <f>SQRT(($U$6/2)^2-($U$6/2)^2*'(OLD) bottom seam length'!AC1591^2/($U$7/2)^2)</f>
        <v>#VALUE!</v>
      </c>
    </row>
    <row r="1592" spans="2:30">
      <c r="B1592" s="136">
        <f t="shared" si="240"/>
        <v>31620</v>
      </c>
      <c r="C1592" t="e">
        <f>SQRT(($C$5/2)^2-($C$5/2)^2*'(OLD) bottom seam length'!B1592^2/($C$6/2)^2)</f>
        <v>#DIV/0!</v>
      </c>
      <c r="E1592" s="136">
        <f t="shared" si="241"/>
        <v>31620</v>
      </c>
      <c r="F1592" t="e">
        <f>SQRT(($C$5/2)^2-($C$5/2)^2*'(OLD) bottom seam length'!E1592^2/($C$6/2)^2)</f>
        <v>#DIV/0!</v>
      </c>
      <c r="H1592" s="136">
        <f t="shared" si="242"/>
        <v>31620</v>
      </c>
      <c r="I1592" t="e">
        <f>SQRT(($C$5/2)^2-($C$5/2)^2*'(OLD) bottom seam length'!H1592^2/($C$6/2)^2)</f>
        <v>#DIV/0!</v>
      </c>
      <c r="K1592" s="136">
        <f t="shared" si="243"/>
        <v>31620</v>
      </c>
      <c r="L1592" t="e">
        <f>SQRT(($C$5/2)^2-($C$5/2)^2*'(OLD) bottom seam length'!K1592^2/($C$6/2)^2)</f>
        <v>#DIV/0!</v>
      </c>
      <c r="O1592" s="136">
        <f t="shared" si="244"/>
        <v>31620</v>
      </c>
      <c r="P1592" t="b">
        <f t="shared" si="245"/>
        <v>0</v>
      </c>
      <c r="T1592" s="136">
        <f t="shared" si="246"/>
        <v>31600</v>
      </c>
      <c r="U1592" t="e">
        <f>SQRT(($U$6/2)^2-($U$6/2)^2*'(OLD) bottom seam length'!T1592^2/($U$7/2)^2)</f>
        <v>#VALUE!</v>
      </c>
      <c r="W1592" s="136">
        <f t="shared" si="247"/>
        <v>31600</v>
      </c>
      <c r="X1592" t="e">
        <f>SQRT(($U$6/2)^2-($U$6/2)^2*'(OLD) bottom seam length'!W1592^2/($U$7/2)^2)</f>
        <v>#VALUE!</v>
      </c>
      <c r="Z1592" s="136">
        <f t="shared" si="248"/>
        <v>31600</v>
      </c>
      <c r="AA1592" t="e">
        <f>SQRT(($U$6/2)^2-($U$6/2)^2*'(OLD) bottom seam length'!Z1592^2/($U$7/2)^2)</f>
        <v>#VALUE!</v>
      </c>
      <c r="AC1592" s="136">
        <f t="shared" si="249"/>
        <v>31600</v>
      </c>
      <c r="AD1592" t="e">
        <f>SQRT(($U$6/2)^2-($U$6/2)^2*'(OLD) bottom seam length'!AC1592^2/($U$7/2)^2)</f>
        <v>#VALUE!</v>
      </c>
    </row>
    <row r="1593" spans="2:30">
      <c r="B1593" s="136">
        <f t="shared" si="240"/>
        <v>31640</v>
      </c>
      <c r="C1593" t="e">
        <f>SQRT(($C$5/2)^2-($C$5/2)^2*'(OLD) bottom seam length'!B1593^2/($C$6/2)^2)</f>
        <v>#DIV/0!</v>
      </c>
      <c r="E1593" s="136">
        <f t="shared" si="241"/>
        <v>31640</v>
      </c>
      <c r="F1593" t="e">
        <f>SQRT(($C$5/2)^2-($C$5/2)^2*'(OLD) bottom seam length'!E1593^2/($C$6/2)^2)</f>
        <v>#DIV/0!</v>
      </c>
      <c r="H1593" s="136">
        <f t="shared" si="242"/>
        <v>31640</v>
      </c>
      <c r="I1593" t="e">
        <f>SQRT(($C$5/2)^2-($C$5/2)^2*'(OLD) bottom seam length'!H1593^2/($C$6/2)^2)</f>
        <v>#DIV/0!</v>
      </c>
      <c r="K1593" s="136">
        <f t="shared" si="243"/>
        <v>31640</v>
      </c>
      <c r="L1593" t="e">
        <f>SQRT(($C$5/2)^2-($C$5/2)^2*'(OLD) bottom seam length'!K1593^2/($C$6/2)^2)</f>
        <v>#DIV/0!</v>
      </c>
      <c r="O1593" s="136">
        <f t="shared" si="244"/>
        <v>31640</v>
      </c>
      <c r="P1593" t="b">
        <f t="shared" si="245"/>
        <v>0</v>
      </c>
      <c r="T1593" s="136">
        <f t="shared" si="246"/>
        <v>31620</v>
      </c>
      <c r="U1593" t="e">
        <f>SQRT(($U$6/2)^2-($U$6/2)^2*'(OLD) bottom seam length'!T1593^2/($U$7/2)^2)</f>
        <v>#VALUE!</v>
      </c>
      <c r="W1593" s="136">
        <f t="shared" si="247"/>
        <v>31620</v>
      </c>
      <c r="X1593" t="e">
        <f>SQRT(($U$6/2)^2-($U$6/2)^2*'(OLD) bottom seam length'!W1593^2/($U$7/2)^2)</f>
        <v>#VALUE!</v>
      </c>
      <c r="Z1593" s="136">
        <f t="shared" si="248"/>
        <v>31620</v>
      </c>
      <c r="AA1593" t="e">
        <f>SQRT(($U$6/2)^2-($U$6/2)^2*'(OLD) bottom seam length'!Z1593^2/($U$7/2)^2)</f>
        <v>#VALUE!</v>
      </c>
      <c r="AC1593" s="136">
        <f t="shared" si="249"/>
        <v>31620</v>
      </c>
      <c r="AD1593" t="e">
        <f>SQRT(($U$6/2)^2-($U$6/2)^2*'(OLD) bottom seam length'!AC1593^2/($U$7/2)^2)</f>
        <v>#VALUE!</v>
      </c>
    </row>
    <row r="1594" spans="2:30">
      <c r="B1594" s="136">
        <f t="shared" si="240"/>
        <v>31660</v>
      </c>
      <c r="C1594" t="e">
        <f>SQRT(($C$5/2)^2-($C$5/2)^2*'(OLD) bottom seam length'!B1594^2/($C$6/2)^2)</f>
        <v>#DIV/0!</v>
      </c>
      <c r="E1594" s="136">
        <f t="shared" si="241"/>
        <v>31660</v>
      </c>
      <c r="F1594" t="e">
        <f>SQRT(($C$5/2)^2-($C$5/2)^2*'(OLD) bottom seam length'!E1594^2/($C$6/2)^2)</f>
        <v>#DIV/0!</v>
      </c>
      <c r="H1594" s="136">
        <f t="shared" si="242"/>
        <v>31660</v>
      </c>
      <c r="I1594" t="e">
        <f>SQRT(($C$5/2)^2-($C$5/2)^2*'(OLD) bottom seam length'!H1594^2/($C$6/2)^2)</f>
        <v>#DIV/0!</v>
      </c>
      <c r="K1594" s="136">
        <f t="shared" si="243"/>
        <v>31660</v>
      </c>
      <c r="L1594" t="e">
        <f>SQRT(($C$5/2)^2-($C$5/2)^2*'(OLD) bottom seam length'!K1594^2/($C$6/2)^2)</f>
        <v>#DIV/0!</v>
      </c>
      <c r="O1594" s="136">
        <f t="shared" si="244"/>
        <v>31660</v>
      </c>
      <c r="P1594" t="b">
        <f t="shared" si="245"/>
        <v>0</v>
      </c>
      <c r="T1594" s="136">
        <f t="shared" si="246"/>
        <v>31640</v>
      </c>
      <c r="U1594" t="e">
        <f>SQRT(($U$6/2)^2-($U$6/2)^2*'(OLD) bottom seam length'!T1594^2/($U$7/2)^2)</f>
        <v>#VALUE!</v>
      </c>
      <c r="W1594" s="136">
        <f t="shared" si="247"/>
        <v>31640</v>
      </c>
      <c r="X1594" t="e">
        <f>SQRT(($U$6/2)^2-($U$6/2)^2*'(OLD) bottom seam length'!W1594^2/($U$7/2)^2)</f>
        <v>#VALUE!</v>
      </c>
      <c r="Z1594" s="136">
        <f t="shared" si="248"/>
        <v>31640</v>
      </c>
      <c r="AA1594" t="e">
        <f>SQRT(($U$6/2)^2-($U$6/2)^2*'(OLD) bottom seam length'!Z1594^2/($U$7/2)^2)</f>
        <v>#VALUE!</v>
      </c>
      <c r="AC1594" s="136">
        <f t="shared" si="249"/>
        <v>31640</v>
      </c>
      <c r="AD1594" t="e">
        <f>SQRT(($U$6/2)^2-($U$6/2)^2*'(OLD) bottom seam length'!AC1594^2/($U$7/2)^2)</f>
        <v>#VALUE!</v>
      </c>
    </row>
    <row r="1595" spans="2:30">
      <c r="B1595" s="136">
        <f t="shared" si="240"/>
        <v>31680</v>
      </c>
      <c r="C1595" t="e">
        <f>SQRT(($C$5/2)^2-($C$5/2)^2*'(OLD) bottom seam length'!B1595^2/($C$6/2)^2)</f>
        <v>#DIV/0!</v>
      </c>
      <c r="E1595" s="136">
        <f t="shared" si="241"/>
        <v>31680</v>
      </c>
      <c r="F1595" t="e">
        <f>SQRT(($C$5/2)^2-($C$5/2)^2*'(OLD) bottom seam length'!E1595^2/($C$6/2)^2)</f>
        <v>#DIV/0!</v>
      </c>
      <c r="H1595" s="136">
        <f t="shared" si="242"/>
        <v>31680</v>
      </c>
      <c r="I1595" t="e">
        <f>SQRT(($C$5/2)^2-($C$5/2)^2*'(OLD) bottom seam length'!H1595^2/($C$6/2)^2)</f>
        <v>#DIV/0!</v>
      </c>
      <c r="K1595" s="136">
        <f t="shared" si="243"/>
        <v>31680</v>
      </c>
      <c r="L1595" t="e">
        <f>SQRT(($C$5/2)^2-($C$5/2)^2*'(OLD) bottom seam length'!K1595^2/($C$6/2)^2)</f>
        <v>#DIV/0!</v>
      </c>
      <c r="O1595" s="136">
        <f t="shared" si="244"/>
        <v>31680</v>
      </c>
      <c r="P1595" t="b">
        <f t="shared" si="245"/>
        <v>0</v>
      </c>
      <c r="T1595" s="136">
        <f t="shared" si="246"/>
        <v>31660</v>
      </c>
      <c r="U1595" t="e">
        <f>SQRT(($U$6/2)^2-($U$6/2)^2*'(OLD) bottom seam length'!T1595^2/($U$7/2)^2)</f>
        <v>#VALUE!</v>
      </c>
      <c r="W1595" s="136">
        <f t="shared" si="247"/>
        <v>31660</v>
      </c>
      <c r="X1595" t="e">
        <f>SQRT(($U$6/2)^2-($U$6/2)^2*'(OLD) bottom seam length'!W1595^2/($U$7/2)^2)</f>
        <v>#VALUE!</v>
      </c>
      <c r="Z1595" s="136">
        <f t="shared" si="248"/>
        <v>31660</v>
      </c>
      <c r="AA1595" t="e">
        <f>SQRT(($U$6/2)^2-($U$6/2)^2*'(OLD) bottom seam length'!Z1595^2/($U$7/2)^2)</f>
        <v>#VALUE!</v>
      </c>
      <c r="AC1595" s="136">
        <f t="shared" si="249"/>
        <v>31660</v>
      </c>
      <c r="AD1595" t="e">
        <f>SQRT(($U$6/2)^2-($U$6/2)^2*'(OLD) bottom seam length'!AC1595^2/($U$7/2)^2)</f>
        <v>#VALUE!</v>
      </c>
    </row>
    <row r="1596" spans="2:30">
      <c r="B1596" s="136">
        <f t="shared" si="240"/>
        <v>31700</v>
      </c>
      <c r="C1596" t="e">
        <f>SQRT(($C$5/2)^2-($C$5/2)^2*'(OLD) bottom seam length'!B1596^2/($C$6/2)^2)</f>
        <v>#DIV/0!</v>
      </c>
      <c r="E1596" s="136">
        <f t="shared" si="241"/>
        <v>31700</v>
      </c>
      <c r="F1596" t="e">
        <f>SQRT(($C$5/2)^2-($C$5/2)^2*'(OLD) bottom seam length'!E1596^2/($C$6/2)^2)</f>
        <v>#DIV/0!</v>
      </c>
      <c r="H1596" s="136">
        <f t="shared" si="242"/>
        <v>31700</v>
      </c>
      <c r="I1596" t="e">
        <f>SQRT(($C$5/2)^2-($C$5/2)^2*'(OLD) bottom seam length'!H1596^2/($C$6/2)^2)</f>
        <v>#DIV/0!</v>
      </c>
      <c r="K1596" s="136">
        <f t="shared" si="243"/>
        <v>31700</v>
      </c>
      <c r="L1596" t="e">
        <f>SQRT(($C$5/2)^2-($C$5/2)^2*'(OLD) bottom seam length'!K1596^2/($C$6/2)^2)</f>
        <v>#DIV/0!</v>
      </c>
      <c r="O1596" s="136">
        <f t="shared" si="244"/>
        <v>31700</v>
      </c>
      <c r="P1596" t="b">
        <f t="shared" si="245"/>
        <v>0</v>
      </c>
      <c r="T1596" s="136">
        <f t="shared" si="246"/>
        <v>31680</v>
      </c>
      <c r="U1596" t="e">
        <f>SQRT(($U$6/2)^2-($U$6/2)^2*'(OLD) bottom seam length'!T1596^2/($U$7/2)^2)</f>
        <v>#VALUE!</v>
      </c>
      <c r="W1596" s="136">
        <f t="shared" si="247"/>
        <v>31680</v>
      </c>
      <c r="X1596" t="e">
        <f>SQRT(($U$6/2)^2-($U$6/2)^2*'(OLD) bottom seam length'!W1596^2/($U$7/2)^2)</f>
        <v>#VALUE!</v>
      </c>
      <c r="Z1596" s="136">
        <f t="shared" si="248"/>
        <v>31680</v>
      </c>
      <c r="AA1596" t="e">
        <f>SQRT(($U$6/2)^2-($U$6/2)^2*'(OLD) bottom seam length'!Z1596^2/($U$7/2)^2)</f>
        <v>#VALUE!</v>
      </c>
      <c r="AC1596" s="136">
        <f t="shared" si="249"/>
        <v>31680</v>
      </c>
      <c r="AD1596" t="e">
        <f>SQRT(($U$6/2)^2-($U$6/2)^2*'(OLD) bottom seam length'!AC1596^2/($U$7/2)^2)</f>
        <v>#VALUE!</v>
      </c>
    </row>
    <row r="1597" spans="2:30">
      <c r="B1597" s="136">
        <f t="shared" si="240"/>
        <v>31720</v>
      </c>
      <c r="C1597" t="e">
        <f>SQRT(($C$5/2)^2-($C$5/2)^2*'(OLD) bottom seam length'!B1597^2/($C$6/2)^2)</f>
        <v>#DIV/0!</v>
      </c>
      <c r="E1597" s="136">
        <f t="shared" si="241"/>
        <v>31720</v>
      </c>
      <c r="F1597" t="e">
        <f>SQRT(($C$5/2)^2-($C$5/2)^2*'(OLD) bottom seam length'!E1597^2/($C$6/2)^2)</f>
        <v>#DIV/0!</v>
      </c>
      <c r="H1597" s="136">
        <f t="shared" si="242"/>
        <v>31720</v>
      </c>
      <c r="I1597" t="e">
        <f>SQRT(($C$5/2)^2-($C$5/2)^2*'(OLD) bottom seam length'!H1597^2/($C$6/2)^2)</f>
        <v>#DIV/0!</v>
      </c>
      <c r="K1597" s="136">
        <f t="shared" si="243"/>
        <v>31720</v>
      </c>
      <c r="L1597" t="e">
        <f>SQRT(($C$5/2)^2-($C$5/2)^2*'(OLD) bottom seam length'!K1597^2/($C$6/2)^2)</f>
        <v>#DIV/0!</v>
      </c>
      <c r="O1597" s="136">
        <f t="shared" si="244"/>
        <v>31720</v>
      </c>
      <c r="P1597" t="b">
        <f t="shared" si="245"/>
        <v>0</v>
      </c>
      <c r="T1597" s="136">
        <f t="shared" si="246"/>
        <v>31700</v>
      </c>
      <c r="U1597" t="e">
        <f>SQRT(($U$6/2)^2-($U$6/2)^2*'(OLD) bottom seam length'!T1597^2/($U$7/2)^2)</f>
        <v>#VALUE!</v>
      </c>
      <c r="W1597" s="136">
        <f t="shared" si="247"/>
        <v>31700</v>
      </c>
      <c r="X1597" t="e">
        <f>SQRT(($U$6/2)^2-($U$6/2)^2*'(OLD) bottom seam length'!W1597^2/($U$7/2)^2)</f>
        <v>#VALUE!</v>
      </c>
      <c r="Z1597" s="136">
        <f t="shared" si="248"/>
        <v>31700</v>
      </c>
      <c r="AA1597" t="e">
        <f>SQRT(($U$6/2)^2-($U$6/2)^2*'(OLD) bottom seam length'!Z1597^2/($U$7/2)^2)</f>
        <v>#VALUE!</v>
      </c>
      <c r="AC1597" s="136">
        <f t="shared" si="249"/>
        <v>31700</v>
      </c>
      <c r="AD1597" t="e">
        <f>SQRT(($U$6/2)^2-($U$6/2)^2*'(OLD) bottom seam length'!AC1597^2/($U$7/2)^2)</f>
        <v>#VALUE!</v>
      </c>
    </row>
    <row r="1598" spans="2:30">
      <c r="B1598" s="136">
        <f t="shared" si="240"/>
        <v>31740</v>
      </c>
      <c r="C1598" t="e">
        <f>SQRT(($C$5/2)^2-($C$5/2)^2*'(OLD) bottom seam length'!B1598^2/($C$6/2)^2)</f>
        <v>#DIV/0!</v>
      </c>
      <c r="E1598" s="136">
        <f t="shared" si="241"/>
        <v>31740</v>
      </c>
      <c r="F1598" t="e">
        <f>SQRT(($C$5/2)^2-($C$5/2)^2*'(OLD) bottom seam length'!E1598^2/($C$6/2)^2)</f>
        <v>#DIV/0!</v>
      </c>
      <c r="H1598" s="136">
        <f t="shared" si="242"/>
        <v>31740</v>
      </c>
      <c r="I1598" t="e">
        <f>SQRT(($C$5/2)^2-($C$5/2)^2*'(OLD) bottom seam length'!H1598^2/($C$6/2)^2)</f>
        <v>#DIV/0!</v>
      </c>
      <c r="K1598" s="136">
        <f t="shared" si="243"/>
        <v>31740</v>
      </c>
      <c r="L1598" t="e">
        <f>SQRT(($C$5/2)^2-($C$5/2)^2*'(OLD) bottom seam length'!K1598^2/($C$6/2)^2)</f>
        <v>#DIV/0!</v>
      </c>
      <c r="O1598" s="136">
        <f t="shared" si="244"/>
        <v>31740</v>
      </c>
      <c r="P1598" t="b">
        <f t="shared" si="245"/>
        <v>0</v>
      </c>
      <c r="T1598" s="136">
        <f t="shared" si="246"/>
        <v>31720</v>
      </c>
      <c r="U1598" t="e">
        <f>SQRT(($U$6/2)^2-($U$6/2)^2*'(OLD) bottom seam length'!T1598^2/($U$7/2)^2)</f>
        <v>#VALUE!</v>
      </c>
      <c r="W1598" s="136">
        <f t="shared" si="247"/>
        <v>31720</v>
      </c>
      <c r="X1598" t="e">
        <f>SQRT(($U$6/2)^2-($U$6/2)^2*'(OLD) bottom seam length'!W1598^2/($U$7/2)^2)</f>
        <v>#VALUE!</v>
      </c>
      <c r="Z1598" s="136">
        <f t="shared" si="248"/>
        <v>31720</v>
      </c>
      <c r="AA1598" t="e">
        <f>SQRT(($U$6/2)^2-($U$6/2)^2*'(OLD) bottom seam length'!Z1598^2/($U$7/2)^2)</f>
        <v>#VALUE!</v>
      </c>
      <c r="AC1598" s="136">
        <f t="shared" si="249"/>
        <v>31720</v>
      </c>
      <c r="AD1598" t="e">
        <f>SQRT(($U$6/2)^2-($U$6/2)^2*'(OLD) bottom seam length'!AC1598^2/($U$7/2)^2)</f>
        <v>#VALUE!</v>
      </c>
    </row>
    <row r="1599" spans="2:30">
      <c r="B1599" s="136">
        <f t="shared" si="240"/>
        <v>31760</v>
      </c>
      <c r="C1599" t="e">
        <f>SQRT(($C$5/2)^2-($C$5/2)^2*'(OLD) bottom seam length'!B1599^2/($C$6/2)^2)</f>
        <v>#DIV/0!</v>
      </c>
      <c r="E1599" s="136">
        <f t="shared" si="241"/>
        <v>31760</v>
      </c>
      <c r="F1599" t="e">
        <f>SQRT(($C$5/2)^2-($C$5/2)^2*'(OLD) bottom seam length'!E1599^2/($C$6/2)^2)</f>
        <v>#DIV/0!</v>
      </c>
      <c r="H1599" s="136">
        <f t="shared" si="242"/>
        <v>31760</v>
      </c>
      <c r="I1599" t="e">
        <f>SQRT(($C$5/2)^2-($C$5/2)^2*'(OLD) bottom seam length'!H1599^2/($C$6/2)^2)</f>
        <v>#DIV/0!</v>
      </c>
      <c r="K1599" s="136">
        <f t="shared" si="243"/>
        <v>31760</v>
      </c>
      <c r="L1599" t="e">
        <f>SQRT(($C$5/2)^2-($C$5/2)^2*'(OLD) bottom seam length'!K1599^2/($C$6/2)^2)</f>
        <v>#DIV/0!</v>
      </c>
      <c r="O1599" s="136">
        <f t="shared" si="244"/>
        <v>31760</v>
      </c>
      <c r="P1599" t="b">
        <f t="shared" si="245"/>
        <v>0</v>
      </c>
      <c r="T1599" s="136">
        <f t="shared" si="246"/>
        <v>31740</v>
      </c>
      <c r="U1599" t="e">
        <f>SQRT(($U$6/2)^2-($U$6/2)^2*'(OLD) bottom seam length'!T1599^2/($U$7/2)^2)</f>
        <v>#VALUE!</v>
      </c>
      <c r="W1599" s="136">
        <f t="shared" si="247"/>
        <v>31740</v>
      </c>
      <c r="X1599" t="e">
        <f>SQRT(($U$6/2)^2-($U$6/2)^2*'(OLD) bottom seam length'!W1599^2/($U$7/2)^2)</f>
        <v>#VALUE!</v>
      </c>
      <c r="Z1599" s="136">
        <f t="shared" si="248"/>
        <v>31740</v>
      </c>
      <c r="AA1599" t="e">
        <f>SQRT(($U$6/2)^2-($U$6/2)^2*'(OLD) bottom seam length'!Z1599^2/($U$7/2)^2)</f>
        <v>#VALUE!</v>
      </c>
      <c r="AC1599" s="136">
        <f t="shared" si="249"/>
        <v>31740</v>
      </c>
      <c r="AD1599" t="e">
        <f>SQRT(($U$6/2)^2-($U$6/2)^2*'(OLD) bottom seam length'!AC1599^2/($U$7/2)^2)</f>
        <v>#VALUE!</v>
      </c>
    </row>
    <row r="1600" spans="2:30">
      <c r="B1600" s="136">
        <f t="shared" si="240"/>
        <v>31780</v>
      </c>
      <c r="C1600" t="e">
        <f>SQRT(($C$5/2)^2-($C$5/2)^2*'(OLD) bottom seam length'!B1600^2/($C$6/2)^2)</f>
        <v>#DIV/0!</v>
      </c>
      <c r="E1600" s="136">
        <f t="shared" si="241"/>
        <v>31780</v>
      </c>
      <c r="F1600" t="e">
        <f>SQRT(($C$5/2)^2-($C$5/2)^2*'(OLD) bottom seam length'!E1600^2/($C$6/2)^2)</f>
        <v>#DIV/0!</v>
      </c>
      <c r="H1600" s="136">
        <f t="shared" si="242"/>
        <v>31780</v>
      </c>
      <c r="I1600" t="e">
        <f>SQRT(($C$5/2)^2-($C$5/2)^2*'(OLD) bottom seam length'!H1600^2/($C$6/2)^2)</f>
        <v>#DIV/0!</v>
      </c>
      <c r="K1600" s="136">
        <f t="shared" si="243"/>
        <v>31780</v>
      </c>
      <c r="L1600" t="e">
        <f>SQRT(($C$5/2)^2-($C$5/2)^2*'(OLD) bottom seam length'!K1600^2/($C$6/2)^2)</f>
        <v>#DIV/0!</v>
      </c>
      <c r="O1600" s="136">
        <f t="shared" si="244"/>
        <v>31780</v>
      </c>
      <c r="P1600" t="b">
        <f t="shared" si="245"/>
        <v>0</v>
      </c>
      <c r="T1600" s="136">
        <f t="shared" si="246"/>
        <v>31760</v>
      </c>
      <c r="U1600" t="e">
        <f>SQRT(($U$6/2)^2-($U$6/2)^2*'(OLD) bottom seam length'!T1600^2/($U$7/2)^2)</f>
        <v>#VALUE!</v>
      </c>
      <c r="W1600" s="136">
        <f t="shared" si="247"/>
        <v>31760</v>
      </c>
      <c r="X1600" t="e">
        <f>SQRT(($U$6/2)^2-($U$6/2)^2*'(OLD) bottom seam length'!W1600^2/($U$7/2)^2)</f>
        <v>#VALUE!</v>
      </c>
      <c r="Z1600" s="136">
        <f t="shared" si="248"/>
        <v>31760</v>
      </c>
      <c r="AA1600" t="e">
        <f>SQRT(($U$6/2)^2-($U$6/2)^2*'(OLD) bottom seam length'!Z1600^2/($U$7/2)^2)</f>
        <v>#VALUE!</v>
      </c>
      <c r="AC1600" s="136">
        <f t="shared" si="249"/>
        <v>31760</v>
      </c>
      <c r="AD1600" t="e">
        <f>SQRT(($U$6/2)^2-($U$6/2)^2*'(OLD) bottom seam length'!AC1600^2/($U$7/2)^2)</f>
        <v>#VALUE!</v>
      </c>
    </row>
    <row r="1601" spans="2:30">
      <c r="B1601" s="136">
        <f t="shared" si="240"/>
        <v>31800</v>
      </c>
      <c r="C1601" t="e">
        <f>SQRT(($C$5/2)^2-($C$5/2)^2*'(OLD) bottom seam length'!B1601^2/($C$6/2)^2)</f>
        <v>#DIV/0!</v>
      </c>
      <c r="E1601" s="136">
        <f t="shared" si="241"/>
        <v>31800</v>
      </c>
      <c r="F1601" t="e">
        <f>SQRT(($C$5/2)^2-($C$5/2)^2*'(OLD) bottom seam length'!E1601^2/($C$6/2)^2)</f>
        <v>#DIV/0!</v>
      </c>
      <c r="H1601" s="136">
        <f t="shared" si="242"/>
        <v>31800</v>
      </c>
      <c r="I1601" t="e">
        <f>SQRT(($C$5/2)^2-($C$5/2)^2*'(OLD) bottom seam length'!H1601^2/($C$6/2)^2)</f>
        <v>#DIV/0!</v>
      </c>
      <c r="K1601" s="136">
        <f t="shared" si="243"/>
        <v>31800</v>
      </c>
      <c r="L1601" t="e">
        <f>SQRT(($C$5/2)^2-($C$5/2)^2*'(OLD) bottom seam length'!K1601^2/($C$6/2)^2)</f>
        <v>#DIV/0!</v>
      </c>
      <c r="O1601" s="136">
        <f t="shared" si="244"/>
        <v>31800</v>
      </c>
      <c r="P1601" t="b">
        <f t="shared" si="245"/>
        <v>0</v>
      </c>
      <c r="T1601" s="136">
        <f t="shared" si="246"/>
        <v>31780</v>
      </c>
      <c r="U1601" t="e">
        <f>SQRT(($U$6/2)^2-($U$6/2)^2*'(OLD) bottom seam length'!T1601^2/($U$7/2)^2)</f>
        <v>#VALUE!</v>
      </c>
      <c r="W1601" s="136">
        <f t="shared" si="247"/>
        <v>31780</v>
      </c>
      <c r="X1601" t="e">
        <f>SQRT(($U$6/2)^2-($U$6/2)^2*'(OLD) bottom seam length'!W1601^2/($U$7/2)^2)</f>
        <v>#VALUE!</v>
      </c>
      <c r="Z1601" s="136">
        <f t="shared" si="248"/>
        <v>31780</v>
      </c>
      <c r="AA1601" t="e">
        <f>SQRT(($U$6/2)^2-($U$6/2)^2*'(OLD) bottom seam length'!Z1601^2/($U$7/2)^2)</f>
        <v>#VALUE!</v>
      </c>
      <c r="AC1601" s="136">
        <f t="shared" si="249"/>
        <v>31780</v>
      </c>
      <c r="AD1601" t="e">
        <f>SQRT(($U$6/2)^2-($U$6/2)^2*'(OLD) bottom seam length'!AC1601^2/($U$7/2)^2)</f>
        <v>#VALUE!</v>
      </c>
    </row>
    <row r="1602" spans="2:30">
      <c r="B1602" s="136">
        <f t="shared" si="240"/>
        <v>31820</v>
      </c>
      <c r="C1602" t="e">
        <f>SQRT(($C$5/2)^2-($C$5/2)^2*'(OLD) bottom seam length'!B1602^2/($C$6/2)^2)</f>
        <v>#DIV/0!</v>
      </c>
      <c r="E1602" s="136">
        <f t="shared" si="241"/>
        <v>31820</v>
      </c>
      <c r="F1602" t="e">
        <f>SQRT(($C$5/2)^2-($C$5/2)^2*'(OLD) bottom seam length'!E1602^2/($C$6/2)^2)</f>
        <v>#DIV/0!</v>
      </c>
      <c r="H1602" s="136">
        <f t="shared" si="242"/>
        <v>31820</v>
      </c>
      <c r="I1602" t="e">
        <f>SQRT(($C$5/2)^2-($C$5/2)^2*'(OLD) bottom seam length'!H1602^2/($C$6/2)^2)</f>
        <v>#DIV/0!</v>
      </c>
      <c r="K1602" s="136">
        <f t="shared" si="243"/>
        <v>31820</v>
      </c>
      <c r="L1602" t="e">
        <f>SQRT(($C$5/2)^2-($C$5/2)^2*'(OLD) bottom seam length'!K1602^2/($C$6/2)^2)</f>
        <v>#DIV/0!</v>
      </c>
      <c r="O1602" s="136">
        <f t="shared" si="244"/>
        <v>31820</v>
      </c>
      <c r="P1602" t="b">
        <f t="shared" si="245"/>
        <v>0</v>
      </c>
      <c r="T1602" s="136">
        <f t="shared" si="246"/>
        <v>31800</v>
      </c>
      <c r="U1602" t="e">
        <f>SQRT(($U$6/2)^2-($U$6/2)^2*'(OLD) bottom seam length'!T1602^2/($U$7/2)^2)</f>
        <v>#VALUE!</v>
      </c>
      <c r="W1602" s="136">
        <f t="shared" si="247"/>
        <v>31800</v>
      </c>
      <c r="X1602" t="e">
        <f>SQRT(($U$6/2)^2-($U$6/2)^2*'(OLD) bottom seam length'!W1602^2/($U$7/2)^2)</f>
        <v>#VALUE!</v>
      </c>
      <c r="Z1602" s="136">
        <f t="shared" si="248"/>
        <v>31800</v>
      </c>
      <c r="AA1602" t="e">
        <f>SQRT(($U$6/2)^2-($U$6/2)^2*'(OLD) bottom seam length'!Z1602^2/($U$7/2)^2)</f>
        <v>#VALUE!</v>
      </c>
      <c r="AC1602" s="136">
        <f t="shared" si="249"/>
        <v>31800</v>
      </c>
      <c r="AD1602" t="e">
        <f>SQRT(($U$6/2)^2-($U$6/2)^2*'(OLD) bottom seam length'!AC1602^2/($U$7/2)^2)</f>
        <v>#VALUE!</v>
      </c>
    </row>
    <row r="1603" spans="2:30">
      <c r="B1603" s="136">
        <f t="shared" si="240"/>
        <v>31840</v>
      </c>
      <c r="C1603" t="e">
        <f>SQRT(($C$5/2)^2-($C$5/2)^2*'(OLD) bottom seam length'!B1603^2/($C$6/2)^2)</f>
        <v>#DIV/0!</v>
      </c>
      <c r="E1603" s="136">
        <f t="shared" si="241"/>
        <v>31840</v>
      </c>
      <c r="F1603" t="e">
        <f>SQRT(($C$5/2)^2-($C$5/2)^2*'(OLD) bottom seam length'!E1603^2/($C$6/2)^2)</f>
        <v>#DIV/0!</v>
      </c>
      <c r="H1603" s="136">
        <f t="shared" si="242"/>
        <v>31840</v>
      </c>
      <c r="I1603" t="e">
        <f>SQRT(($C$5/2)^2-($C$5/2)^2*'(OLD) bottom seam length'!H1603^2/($C$6/2)^2)</f>
        <v>#DIV/0!</v>
      </c>
      <c r="K1603" s="136">
        <f t="shared" si="243"/>
        <v>31840</v>
      </c>
      <c r="L1603" t="e">
        <f>SQRT(($C$5/2)^2-($C$5/2)^2*'(OLD) bottom seam length'!K1603^2/($C$6/2)^2)</f>
        <v>#DIV/0!</v>
      </c>
      <c r="O1603" s="136">
        <f t="shared" si="244"/>
        <v>31840</v>
      </c>
      <c r="P1603" t="b">
        <f t="shared" si="245"/>
        <v>0</v>
      </c>
      <c r="T1603" s="136">
        <f t="shared" si="246"/>
        <v>31820</v>
      </c>
      <c r="U1603" t="e">
        <f>SQRT(($U$6/2)^2-($U$6/2)^2*'(OLD) bottom seam length'!T1603^2/($U$7/2)^2)</f>
        <v>#VALUE!</v>
      </c>
      <c r="W1603" s="136">
        <f t="shared" si="247"/>
        <v>31820</v>
      </c>
      <c r="X1603" t="e">
        <f>SQRT(($U$6/2)^2-($U$6/2)^2*'(OLD) bottom seam length'!W1603^2/($U$7/2)^2)</f>
        <v>#VALUE!</v>
      </c>
      <c r="Z1603" s="136">
        <f t="shared" si="248"/>
        <v>31820</v>
      </c>
      <c r="AA1603" t="e">
        <f>SQRT(($U$6/2)^2-($U$6/2)^2*'(OLD) bottom seam length'!Z1603^2/($U$7/2)^2)</f>
        <v>#VALUE!</v>
      </c>
      <c r="AC1603" s="136">
        <f t="shared" si="249"/>
        <v>31820</v>
      </c>
      <c r="AD1603" t="e">
        <f>SQRT(($U$6/2)^2-($U$6/2)^2*'(OLD) bottom seam length'!AC1603^2/($U$7/2)^2)</f>
        <v>#VALUE!</v>
      </c>
    </row>
    <row r="1604" spans="2:30">
      <c r="B1604" s="136">
        <f t="shared" si="240"/>
        <v>31860</v>
      </c>
      <c r="C1604" t="e">
        <f>SQRT(($C$5/2)^2-($C$5/2)^2*'(OLD) bottom seam length'!B1604^2/($C$6/2)^2)</f>
        <v>#DIV/0!</v>
      </c>
      <c r="E1604" s="136">
        <f t="shared" si="241"/>
        <v>31860</v>
      </c>
      <c r="F1604" t="e">
        <f>SQRT(($C$5/2)^2-($C$5/2)^2*'(OLD) bottom seam length'!E1604^2/($C$6/2)^2)</f>
        <v>#DIV/0!</v>
      </c>
      <c r="H1604" s="136">
        <f t="shared" si="242"/>
        <v>31860</v>
      </c>
      <c r="I1604" t="e">
        <f>SQRT(($C$5/2)^2-($C$5/2)^2*'(OLD) bottom seam length'!H1604^2/($C$6/2)^2)</f>
        <v>#DIV/0!</v>
      </c>
      <c r="K1604" s="136">
        <f t="shared" si="243"/>
        <v>31860</v>
      </c>
      <c r="L1604" t="e">
        <f>SQRT(($C$5/2)^2-($C$5/2)^2*'(OLD) bottom seam length'!K1604^2/($C$6/2)^2)</f>
        <v>#DIV/0!</v>
      </c>
      <c r="O1604" s="136">
        <f t="shared" si="244"/>
        <v>31860</v>
      </c>
      <c r="P1604" t="b">
        <f t="shared" si="245"/>
        <v>0</v>
      </c>
      <c r="T1604" s="136">
        <f t="shared" si="246"/>
        <v>31840</v>
      </c>
      <c r="U1604" t="e">
        <f>SQRT(($U$6/2)^2-($U$6/2)^2*'(OLD) bottom seam length'!T1604^2/($U$7/2)^2)</f>
        <v>#VALUE!</v>
      </c>
      <c r="W1604" s="136">
        <f t="shared" si="247"/>
        <v>31840</v>
      </c>
      <c r="X1604" t="e">
        <f>SQRT(($U$6/2)^2-($U$6/2)^2*'(OLD) bottom seam length'!W1604^2/($U$7/2)^2)</f>
        <v>#VALUE!</v>
      </c>
      <c r="Z1604" s="136">
        <f t="shared" si="248"/>
        <v>31840</v>
      </c>
      <c r="AA1604" t="e">
        <f>SQRT(($U$6/2)^2-($U$6/2)^2*'(OLD) bottom seam length'!Z1604^2/($U$7/2)^2)</f>
        <v>#VALUE!</v>
      </c>
      <c r="AC1604" s="136">
        <f t="shared" si="249"/>
        <v>31840</v>
      </c>
      <c r="AD1604" t="e">
        <f>SQRT(($U$6/2)^2-($U$6/2)^2*'(OLD) bottom seam length'!AC1604^2/($U$7/2)^2)</f>
        <v>#VALUE!</v>
      </c>
    </row>
    <row r="1605" spans="2:30">
      <c r="B1605" s="136">
        <f t="shared" si="240"/>
        <v>31880</v>
      </c>
      <c r="C1605" t="e">
        <f>SQRT(($C$5/2)^2-($C$5/2)^2*'(OLD) bottom seam length'!B1605^2/($C$6/2)^2)</f>
        <v>#DIV/0!</v>
      </c>
      <c r="E1605" s="136">
        <f t="shared" si="241"/>
        <v>31880</v>
      </c>
      <c r="F1605" t="e">
        <f>SQRT(($C$5/2)^2-($C$5/2)^2*'(OLD) bottom seam length'!E1605^2/($C$6/2)^2)</f>
        <v>#DIV/0!</v>
      </c>
      <c r="H1605" s="136">
        <f t="shared" si="242"/>
        <v>31880</v>
      </c>
      <c r="I1605" t="e">
        <f>SQRT(($C$5/2)^2-($C$5/2)^2*'(OLD) bottom seam length'!H1605^2/($C$6/2)^2)</f>
        <v>#DIV/0!</v>
      </c>
      <c r="K1605" s="136">
        <f t="shared" si="243"/>
        <v>31880</v>
      </c>
      <c r="L1605" t="e">
        <f>SQRT(($C$5/2)^2-($C$5/2)^2*'(OLD) bottom seam length'!K1605^2/($C$6/2)^2)</f>
        <v>#DIV/0!</v>
      </c>
      <c r="O1605" s="136">
        <f t="shared" si="244"/>
        <v>31880</v>
      </c>
      <c r="P1605" t="b">
        <f t="shared" si="245"/>
        <v>0</v>
      </c>
      <c r="T1605" s="136">
        <f t="shared" si="246"/>
        <v>31860</v>
      </c>
      <c r="U1605" t="e">
        <f>SQRT(($U$6/2)^2-($U$6/2)^2*'(OLD) bottom seam length'!T1605^2/($U$7/2)^2)</f>
        <v>#VALUE!</v>
      </c>
      <c r="W1605" s="136">
        <f t="shared" si="247"/>
        <v>31860</v>
      </c>
      <c r="X1605" t="e">
        <f>SQRT(($U$6/2)^2-($U$6/2)^2*'(OLD) bottom seam length'!W1605^2/($U$7/2)^2)</f>
        <v>#VALUE!</v>
      </c>
      <c r="Z1605" s="136">
        <f t="shared" si="248"/>
        <v>31860</v>
      </c>
      <c r="AA1605" t="e">
        <f>SQRT(($U$6/2)^2-($U$6/2)^2*'(OLD) bottom seam length'!Z1605^2/($U$7/2)^2)</f>
        <v>#VALUE!</v>
      </c>
      <c r="AC1605" s="136">
        <f t="shared" si="249"/>
        <v>31860</v>
      </c>
      <c r="AD1605" t="e">
        <f>SQRT(($U$6/2)^2-($U$6/2)^2*'(OLD) bottom seam length'!AC1605^2/($U$7/2)^2)</f>
        <v>#VALUE!</v>
      </c>
    </row>
    <row r="1606" spans="2:30">
      <c r="B1606" s="136">
        <f t="shared" si="240"/>
        <v>31900</v>
      </c>
      <c r="C1606" t="e">
        <f>SQRT(($C$5/2)^2-($C$5/2)^2*'(OLD) bottom seam length'!B1606^2/($C$6/2)^2)</f>
        <v>#DIV/0!</v>
      </c>
      <c r="E1606" s="136">
        <f t="shared" si="241"/>
        <v>31900</v>
      </c>
      <c r="F1606" t="e">
        <f>SQRT(($C$5/2)^2-($C$5/2)^2*'(OLD) bottom seam length'!E1606^2/($C$6/2)^2)</f>
        <v>#DIV/0!</v>
      </c>
      <c r="H1606" s="136">
        <f t="shared" si="242"/>
        <v>31900</v>
      </c>
      <c r="I1606" t="e">
        <f>SQRT(($C$5/2)^2-($C$5/2)^2*'(OLD) bottom seam length'!H1606^2/($C$6/2)^2)</f>
        <v>#DIV/0!</v>
      </c>
      <c r="K1606" s="136">
        <f t="shared" si="243"/>
        <v>31900</v>
      </c>
      <c r="L1606" t="e">
        <f>SQRT(($C$5/2)^2-($C$5/2)^2*'(OLD) bottom seam length'!K1606^2/($C$6/2)^2)</f>
        <v>#DIV/0!</v>
      </c>
      <c r="O1606" s="136">
        <f t="shared" si="244"/>
        <v>31900</v>
      </c>
      <c r="P1606" t="b">
        <f t="shared" si="245"/>
        <v>0</v>
      </c>
      <c r="T1606" s="136">
        <f t="shared" si="246"/>
        <v>31880</v>
      </c>
      <c r="U1606" t="e">
        <f>SQRT(($U$6/2)^2-($U$6/2)^2*'(OLD) bottom seam length'!T1606^2/($U$7/2)^2)</f>
        <v>#VALUE!</v>
      </c>
      <c r="W1606" s="136">
        <f t="shared" si="247"/>
        <v>31880</v>
      </c>
      <c r="X1606" t="e">
        <f>SQRT(($U$6/2)^2-($U$6/2)^2*'(OLD) bottom seam length'!W1606^2/($U$7/2)^2)</f>
        <v>#VALUE!</v>
      </c>
      <c r="Z1606" s="136">
        <f t="shared" si="248"/>
        <v>31880</v>
      </c>
      <c r="AA1606" t="e">
        <f>SQRT(($U$6/2)^2-($U$6/2)^2*'(OLD) bottom seam length'!Z1606^2/($U$7/2)^2)</f>
        <v>#VALUE!</v>
      </c>
      <c r="AC1606" s="136">
        <f t="shared" si="249"/>
        <v>31880</v>
      </c>
      <c r="AD1606" t="e">
        <f>SQRT(($U$6/2)^2-($U$6/2)^2*'(OLD) bottom seam length'!AC1606^2/($U$7/2)^2)</f>
        <v>#VALUE!</v>
      </c>
    </row>
    <row r="1607" spans="2:30">
      <c r="B1607" s="136">
        <f t="shared" si="240"/>
        <v>31920</v>
      </c>
      <c r="C1607" t="e">
        <f>SQRT(($C$5/2)^2-($C$5/2)^2*'(OLD) bottom seam length'!B1607^2/($C$6/2)^2)</f>
        <v>#DIV/0!</v>
      </c>
      <c r="E1607" s="136">
        <f t="shared" si="241"/>
        <v>31920</v>
      </c>
      <c r="F1607" t="e">
        <f>SQRT(($C$5/2)^2-($C$5/2)^2*'(OLD) bottom seam length'!E1607^2/($C$6/2)^2)</f>
        <v>#DIV/0!</v>
      </c>
      <c r="H1607" s="136">
        <f t="shared" si="242"/>
        <v>31920</v>
      </c>
      <c r="I1607" t="e">
        <f>SQRT(($C$5/2)^2-($C$5/2)^2*'(OLD) bottom seam length'!H1607^2/($C$6/2)^2)</f>
        <v>#DIV/0!</v>
      </c>
      <c r="K1607" s="136">
        <f t="shared" si="243"/>
        <v>31920</v>
      </c>
      <c r="L1607" t="e">
        <f>SQRT(($C$5/2)^2-($C$5/2)^2*'(OLD) bottom seam length'!K1607^2/($C$6/2)^2)</f>
        <v>#DIV/0!</v>
      </c>
      <c r="O1607" s="136">
        <f t="shared" si="244"/>
        <v>31920</v>
      </c>
      <c r="P1607" t="b">
        <f t="shared" si="245"/>
        <v>0</v>
      </c>
      <c r="T1607" s="136">
        <f t="shared" si="246"/>
        <v>31900</v>
      </c>
      <c r="U1607" t="e">
        <f>SQRT(($U$6/2)^2-($U$6/2)^2*'(OLD) bottom seam length'!T1607^2/($U$7/2)^2)</f>
        <v>#VALUE!</v>
      </c>
      <c r="W1607" s="136">
        <f t="shared" si="247"/>
        <v>31900</v>
      </c>
      <c r="X1607" t="e">
        <f>SQRT(($U$6/2)^2-($U$6/2)^2*'(OLD) bottom seam length'!W1607^2/($U$7/2)^2)</f>
        <v>#VALUE!</v>
      </c>
      <c r="Z1607" s="136">
        <f t="shared" si="248"/>
        <v>31900</v>
      </c>
      <c r="AA1607" t="e">
        <f>SQRT(($U$6/2)^2-($U$6/2)^2*'(OLD) bottom seam length'!Z1607^2/($U$7/2)^2)</f>
        <v>#VALUE!</v>
      </c>
      <c r="AC1607" s="136">
        <f t="shared" si="249"/>
        <v>31900</v>
      </c>
      <c r="AD1607" t="e">
        <f>SQRT(($U$6/2)^2-($U$6/2)^2*'(OLD) bottom seam length'!AC1607^2/($U$7/2)^2)</f>
        <v>#VALUE!</v>
      </c>
    </row>
    <row r="1608" spans="2:30">
      <c r="B1608" s="136">
        <f t="shared" si="240"/>
        <v>31940</v>
      </c>
      <c r="C1608" t="e">
        <f>SQRT(($C$5/2)^2-($C$5/2)^2*'(OLD) bottom seam length'!B1608^2/($C$6/2)^2)</f>
        <v>#DIV/0!</v>
      </c>
      <c r="E1608" s="136">
        <f t="shared" si="241"/>
        <v>31940</v>
      </c>
      <c r="F1608" t="e">
        <f>SQRT(($C$5/2)^2-($C$5/2)^2*'(OLD) bottom seam length'!E1608^2/($C$6/2)^2)</f>
        <v>#DIV/0!</v>
      </c>
      <c r="H1608" s="136">
        <f t="shared" si="242"/>
        <v>31940</v>
      </c>
      <c r="I1608" t="e">
        <f>SQRT(($C$5/2)^2-($C$5/2)^2*'(OLD) bottom seam length'!H1608^2/($C$6/2)^2)</f>
        <v>#DIV/0!</v>
      </c>
      <c r="K1608" s="136">
        <f t="shared" si="243"/>
        <v>31940</v>
      </c>
      <c r="L1608" t="e">
        <f>SQRT(($C$5/2)^2-($C$5/2)^2*'(OLD) bottom seam length'!K1608^2/($C$6/2)^2)</f>
        <v>#DIV/0!</v>
      </c>
      <c r="O1608" s="136">
        <f t="shared" si="244"/>
        <v>31940</v>
      </c>
      <c r="P1608" t="b">
        <f t="shared" si="245"/>
        <v>0</v>
      </c>
      <c r="T1608" s="136">
        <f t="shared" si="246"/>
        <v>31920</v>
      </c>
      <c r="U1608" t="e">
        <f>SQRT(($U$6/2)^2-($U$6/2)^2*'(OLD) bottom seam length'!T1608^2/($U$7/2)^2)</f>
        <v>#VALUE!</v>
      </c>
      <c r="W1608" s="136">
        <f t="shared" si="247"/>
        <v>31920</v>
      </c>
      <c r="X1608" t="e">
        <f>SQRT(($U$6/2)^2-($U$6/2)^2*'(OLD) bottom seam length'!W1608^2/($U$7/2)^2)</f>
        <v>#VALUE!</v>
      </c>
      <c r="Z1608" s="136">
        <f t="shared" si="248"/>
        <v>31920</v>
      </c>
      <c r="AA1608" t="e">
        <f>SQRT(($U$6/2)^2-($U$6/2)^2*'(OLD) bottom seam length'!Z1608^2/($U$7/2)^2)</f>
        <v>#VALUE!</v>
      </c>
      <c r="AC1608" s="136">
        <f t="shared" si="249"/>
        <v>31920</v>
      </c>
      <c r="AD1608" t="e">
        <f>SQRT(($U$6/2)^2-($U$6/2)^2*'(OLD) bottom seam length'!AC1608^2/($U$7/2)^2)</f>
        <v>#VALUE!</v>
      </c>
    </row>
    <row r="1609" spans="2:30">
      <c r="B1609" s="136">
        <f t="shared" si="240"/>
        <v>31960</v>
      </c>
      <c r="C1609" t="e">
        <f>SQRT(($C$5/2)^2-($C$5/2)^2*'(OLD) bottom seam length'!B1609^2/($C$6/2)^2)</f>
        <v>#DIV/0!</v>
      </c>
      <c r="E1609" s="136">
        <f t="shared" si="241"/>
        <v>31960</v>
      </c>
      <c r="F1609" t="e">
        <f>SQRT(($C$5/2)^2-($C$5/2)^2*'(OLD) bottom seam length'!E1609^2/($C$6/2)^2)</f>
        <v>#DIV/0!</v>
      </c>
      <c r="H1609" s="136">
        <f t="shared" si="242"/>
        <v>31960</v>
      </c>
      <c r="I1609" t="e">
        <f>SQRT(($C$5/2)^2-($C$5/2)^2*'(OLD) bottom seam length'!H1609^2/($C$6/2)^2)</f>
        <v>#DIV/0!</v>
      </c>
      <c r="K1609" s="136">
        <f t="shared" si="243"/>
        <v>31960</v>
      </c>
      <c r="L1609" t="e">
        <f>SQRT(($C$5/2)^2-($C$5/2)^2*'(OLD) bottom seam length'!K1609^2/($C$6/2)^2)</f>
        <v>#DIV/0!</v>
      </c>
      <c r="O1609" s="136">
        <f t="shared" si="244"/>
        <v>31960</v>
      </c>
      <c r="P1609" t="b">
        <f t="shared" si="245"/>
        <v>0</v>
      </c>
      <c r="T1609" s="136">
        <f t="shared" si="246"/>
        <v>31940</v>
      </c>
      <c r="U1609" t="e">
        <f>SQRT(($U$6/2)^2-($U$6/2)^2*'(OLD) bottom seam length'!T1609^2/($U$7/2)^2)</f>
        <v>#VALUE!</v>
      </c>
      <c r="W1609" s="136">
        <f t="shared" si="247"/>
        <v>31940</v>
      </c>
      <c r="X1609" t="e">
        <f>SQRT(($U$6/2)^2-($U$6/2)^2*'(OLD) bottom seam length'!W1609^2/($U$7/2)^2)</f>
        <v>#VALUE!</v>
      </c>
      <c r="Z1609" s="136">
        <f t="shared" si="248"/>
        <v>31940</v>
      </c>
      <c r="AA1609" t="e">
        <f>SQRT(($U$6/2)^2-($U$6/2)^2*'(OLD) bottom seam length'!Z1609^2/($U$7/2)^2)</f>
        <v>#VALUE!</v>
      </c>
      <c r="AC1609" s="136">
        <f t="shared" si="249"/>
        <v>31940</v>
      </c>
      <c r="AD1609" t="e">
        <f>SQRT(($U$6/2)^2-($U$6/2)^2*'(OLD) bottom seam length'!AC1609^2/($U$7/2)^2)</f>
        <v>#VALUE!</v>
      </c>
    </row>
    <row r="1610" spans="2:30">
      <c r="B1610" s="136">
        <f t="shared" si="240"/>
        <v>31980</v>
      </c>
      <c r="C1610" t="e">
        <f>SQRT(($C$5/2)^2-($C$5/2)^2*'(OLD) bottom seam length'!B1610^2/($C$6/2)^2)</f>
        <v>#DIV/0!</v>
      </c>
      <c r="E1610" s="136">
        <f t="shared" si="241"/>
        <v>31980</v>
      </c>
      <c r="F1610" t="e">
        <f>SQRT(($C$5/2)^2-($C$5/2)^2*'(OLD) bottom seam length'!E1610^2/($C$6/2)^2)</f>
        <v>#DIV/0!</v>
      </c>
      <c r="H1610" s="136">
        <f t="shared" si="242"/>
        <v>31980</v>
      </c>
      <c r="I1610" t="e">
        <f>SQRT(($C$5/2)^2-($C$5/2)^2*'(OLD) bottom seam length'!H1610^2/($C$6/2)^2)</f>
        <v>#DIV/0!</v>
      </c>
      <c r="K1610" s="136">
        <f t="shared" si="243"/>
        <v>31980</v>
      </c>
      <c r="L1610" t="e">
        <f>SQRT(($C$5/2)^2-($C$5/2)^2*'(OLD) bottom seam length'!K1610^2/($C$6/2)^2)</f>
        <v>#DIV/0!</v>
      </c>
      <c r="O1610" s="136">
        <f t="shared" si="244"/>
        <v>31980</v>
      </c>
      <c r="P1610" t="b">
        <f t="shared" si="245"/>
        <v>0</v>
      </c>
      <c r="T1610" s="136">
        <f t="shared" si="246"/>
        <v>31960</v>
      </c>
      <c r="U1610" t="e">
        <f>SQRT(($U$6/2)^2-($U$6/2)^2*'(OLD) bottom seam length'!T1610^2/($U$7/2)^2)</f>
        <v>#VALUE!</v>
      </c>
      <c r="W1610" s="136">
        <f t="shared" si="247"/>
        <v>31960</v>
      </c>
      <c r="X1610" t="e">
        <f>SQRT(($U$6/2)^2-($U$6/2)^2*'(OLD) bottom seam length'!W1610^2/($U$7/2)^2)</f>
        <v>#VALUE!</v>
      </c>
      <c r="Z1610" s="136">
        <f t="shared" si="248"/>
        <v>31960</v>
      </c>
      <c r="AA1610" t="e">
        <f>SQRT(($U$6/2)^2-($U$6/2)^2*'(OLD) bottom seam length'!Z1610^2/($U$7/2)^2)</f>
        <v>#VALUE!</v>
      </c>
      <c r="AC1610" s="136">
        <f t="shared" si="249"/>
        <v>31960</v>
      </c>
      <c r="AD1610" t="e">
        <f>SQRT(($U$6/2)^2-($U$6/2)^2*'(OLD) bottom seam length'!AC1610^2/($U$7/2)^2)</f>
        <v>#VALUE!</v>
      </c>
    </row>
    <row r="1611" spans="2:30">
      <c r="B1611" s="136">
        <f t="shared" si="240"/>
        <v>32000</v>
      </c>
      <c r="C1611" t="e">
        <f>SQRT(($C$5/2)^2-($C$5/2)^2*'(OLD) bottom seam length'!B1611^2/($C$6/2)^2)</f>
        <v>#DIV/0!</v>
      </c>
      <c r="E1611" s="136">
        <f t="shared" si="241"/>
        <v>32000</v>
      </c>
      <c r="F1611" t="e">
        <f>SQRT(($C$5/2)^2-($C$5/2)^2*'(OLD) bottom seam length'!E1611^2/($C$6/2)^2)</f>
        <v>#DIV/0!</v>
      </c>
      <c r="H1611" s="136">
        <f t="shared" si="242"/>
        <v>32000</v>
      </c>
      <c r="I1611" t="e">
        <f>SQRT(($C$5/2)^2-($C$5/2)^2*'(OLD) bottom seam length'!H1611^2/($C$6/2)^2)</f>
        <v>#DIV/0!</v>
      </c>
      <c r="K1611" s="136">
        <f t="shared" si="243"/>
        <v>32000</v>
      </c>
      <c r="L1611" t="e">
        <f>SQRT(($C$5/2)^2-($C$5/2)^2*'(OLD) bottom seam length'!K1611^2/($C$6/2)^2)</f>
        <v>#DIV/0!</v>
      </c>
      <c r="O1611" s="136">
        <f t="shared" si="244"/>
        <v>32000</v>
      </c>
      <c r="P1611" t="b">
        <f t="shared" si="245"/>
        <v>0</v>
      </c>
      <c r="T1611" s="136">
        <f t="shared" si="246"/>
        <v>31980</v>
      </c>
      <c r="U1611" t="e">
        <f>SQRT(($U$6/2)^2-($U$6/2)^2*'(OLD) bottom seam length'!T1611^2/($U$7/2)^2)</f>
        <v>#VALUE!</v>
      </c>
      <c r="W1611" s="136">
        <f t="shared" si="247"/>
        <v>31980</v>
      </c>
      <c r="X1611" t="e">
        <f>SQRT(($U$6/2)^2-($U$6/2)^2*'(OLD) bottom seam length'!W1611^2/($U$7/2)^2)</f>
        <v>#VALUE!</v>
      </c>
      <c r="Z1611" s="136">
        <f t="shared" si="248"/>
        <v>31980</v>
      </c>
      <c r="AA1611" t="e">
        <f>SQRT(($U$6/2)^2-($U$6/2)^2*'(OLD) bottom seam length'!Z1611^2/($U$7/2)^2)</f>
        <v>#VALUE!</v>
      </c>
      <c r="AC1611" s="136">
        <f t="shared" si="249"/>
        <v>31980</v>
      </c>
      <c r="AD1611" t="e">
        <f>SQRT(($U$6/2)^2-($U$6/2)^2*'(OLD) bottom seam length'!AC1611^2/($U$7/2)^2)</f>
        <v>#VALUE!</v>
      </c>
    </row>
    <row r="1612" spans="2:30">
      <c r="B1612" s="136">
        <f t="shared" ref="B1612:B1675" si="250">B1611+$C$7</f>
        <v>32020</v>
      </c>
      <c r="C1612" t="e">
        <f>SQRT(($C$5/2)^2-($C$5/2)^2*'(OLD) bottom seam length'!B1612^2/($C$6/2)^2)</f>
        <v>#DIV/0!</v>
      </c>
      <c r="E1612" s="136">
        <f t="shared" ref="E1612:E1675" si="251">E1611+$C$7</f>
        <v>32020</v>
      </c>
      <c r="F1612" t="e">
        <f>SQRT(($C$5/2)^2-($C$5/2)^2*'(OLD) bottom seam length'!E1612^2/($C$6/2)^2)</f>
        <v>#DIV/0!</v>
      </c>
      <c r="H1612" s="136">
        <f t="shared" ref="H1612:H1675" si="252">H1611+$C$7</f>
        <v>32020</v>
      </c>
      <c r="I1612" t="e">
        <f>SQRT(($C$5/2)^2-($C$5/2)^2*'(OLD) bottom seam length'!H1612^2/($C$6/2)^2)</f>
        <v>#DIV/0!</v>
      </c>
      <c r="K1612" s="136">
        <f t="shared" ref="K1612:K1675" si="253">K1611+$C$7</f>
        <v>32020</v>
      </c>
      <c r="L1612" t="e">
        <f>SQRT(($C$5/2)^2-($C$5/2)^2*'(OLD) bottom seam length'!K1612^2/($C$6/2)^2)</f>
        <v>#DIV/0!</v>
      </c>
      <c r="O1612" s="136">
        <f t="shared" ref="O1612:O1675" si="254">O1611+$C$7</f>
        <v>32020</v>
      </c>
      <c r="P1612" t="b">
        <f t="shared" ref="P1612:P1675" si="255">IF(O1612&lt;=$P$6,$P$5)</f>
        <v>0</v>
      </c>
      <c r="T1612" s="136">
        <f t="shared" si="246"/>
        <v>32000</v>
      </c>
      <c r="U1612" t="e">
        <f>SQRT(($U$6/2)^2-($U$6/2)^2*'(OLD) bottom seam length'!T1612^2/($U$7/2)^2)</f>
        <v>#VALUE!</v>
      </c>
      <c r="W1612" s="136">
        <f t="shared" si="247"/>
        <v>32000</v>
      </c>
      <c r="X1612" t="e">
        <f>SQRT(($U$6/2)^2-($U$6/2)^2*'(OLD) bottom seam length'!W1612^2/($U$7/2)^2)</f>
        <v>#VALUE!</v>
      </c>
      <c r="Z1612" s="136">
        <f t="shared" si="248"/>
        <v>32000</v>
      </c>
      <c r="AA1612" t="e">
        <f>SQRT(($U$6/2)^2-($U$6/2)^2*'(OLD) bottom seam length'!Z1612^2/($U$7/2)^2)</f>
        <v>#VALUE!</v>
      </c>
      <c r="AC1612" s="136">
        <f t="shared" si="249"/>
        <v>32000</v>
      </c>
      <c r="AD1612" t="e">
        <f>SQRT(($U$6/2)^2-($U$6/2)^2*'(OLD) bottom seam length'!AC1612^2/($U$7/2)^2)</f>
        <v>#VALUE!</v>
      </c>
    </row>
    <row r="1613" spans="2:30">
      <c r="B1613" s="136">
        <f t="shared" si="250"/>
        <v>32040</v>
      </c>
      <c r="C1613" t="e">
        <f>SQRT(($C$5/2)^2-($C$5/2)^2*'(OLD) bottom seam length'!B1613^2/($C$6/2)^2)</f>
        <v>#DIV/0!</v>
      </c>
      <c r="E1613" s="136">
        <f t="shared" si="251"/>
        <v>32040</v>
      </c>
      <c r="F1613" t="e">
        <f>SQRT(($C$5/2)^2-($C$5/2)^2*'(OLD) bottom seam length'!E1613^2/($C$6/2)^2)</f>
        <v>#DIV/0!</v>
      </c>
      <c r="H1613" s="136">
        <f t="shared" si="252"/>
        <v>32040</v>
      </c>
      <c r="I1613" t="e">
        <f>SQRT(($C$5/2)^2-($C$5/2)^2*'(OLD) bottom seam length'!H1613^2/($C$6/2)^2)</f>
        <v>#DIV/0!</v>
      </c>
      <c r="K1613" s="136">
        <f t="shared" si="253"/>
        <v>32040</v>
      </c>
      <c r="L1613" t="e">
        <f>SQRT(($C$5/2)^2-($C$5/2)^2*'(OLD) bottom seam length'!K1613^2/($C$6/2)^2)</f>
        <v>#DIV/0!</v>
      </c>
      <c r="O1613" s="136">
        <f t="shared" si="254"/>
        <v>32040</v>
      </c>
      <c r="P1613" t="b">
        <f t="shared" si="255"/>
        <v>0</v>
      </c>
      <c r="T1613" s="136">
        <f t="shared" ref="T1613:T1676" si="256">T1612+$C$7</f>
        <v>32020</v>
      </c>
      <c r="U1613" t="e">
        <f>SQRT(($U$6/2)^2-($U$6/2)^2*'(OLD) bottom seam length'!T1613^2/($U$7/2)^2)</f>
        <v>#VALUE!</v>
      </c>
      <c r="W1613" s="136">
        <f t="shared" ref="W1613:W1676" si="257">W1612+$C$7</f>
        <v>32020</v>
      </c>
      <c r="X1613" t="e">
        <f>SQRT(($U$6/2)^2-($U$6/2)^2*'(OLD) bottom seam length'!W1613^2/($U$7/2)^2)</f>
        <v>#VALUE!</v>
      </c>
      <c r="Z1613" s="136">
        <f t="shared" ref="Z1613:Z1676" si="258">Z1612+$C$7</f>
        <v>32020</v>
      </c>
      <c r="AA1613" t="e">
        <f>SQRT(($U$6/2)^2-($U$6/2)^2*'(OLD) bottom seam length'!Z1613^2/($U$7/2)^2)</f>
        <v>#VALUE!</v>
      </c>
      <c r="AC1613" s="136">
        <f t="shared" ref="AC1613:AC1676" si="259">AC1612+$C$7</f>
        <v>32020</v>
      </c>
      <c r="AD1613" t="e">
        <f>SQRT(($U$6/2)^2-($U$6/2)^2*'(OLD) bottom seam length'!AC1613^2/($U$7/2)^2)</f>
        <v>#VALUE!</v>
      </c>
    </row>
    <row r="1614" spans="2:30">
      <c r="B1614" s="136">
        <f t="shared" si="250"/>
        <v>32060</v>
      </c>
      <c r="C1614" t="e">
        <f>SQRT(($C$5/2)^2-($C$5/2)^2*'(OLD) bottom seam length'!B1614^2/($C$6/2)^2)</f>
        <v>#DIV/0!</v>
      </c>
      <c r="E1614" s="136">
        <f t="shared" si="251"/>
        <v>32060</v>
      </c>
      <c r="F1614" t="e">
        <f>SQRT(($C$5/2)^2-($C$5/2)^2*'(OLD) bottom seam length'!E1614^2/($C$6/2)^2)</f>
        <v>#DIV/0!</v>
      </c>
      <c r="H1614" s="136">
        <f t="shared" si="252"/>
        <v>32060</v>
      </c>
      <c r="I1614" t="e">
        <f>SQRT(($C$5/2)^2-($C$5/2)^2*'(OLD) bottom seam length'!H1614^2/($C$6/2)^2)</f>
        <v>#DIV/0!</v>
      </c>
      <c r="K1614" s="136">
        <f t="shared" si="253"/>
        <v>32060</v>
      </c>
      <c r="L1614" t="e">
        <f>SQRT(($C$5/2)^2-($C$5/2)^2*'(OLD) bottom seam length'!K1614^2/($C$6/2)^2)</f>
        <v>#DIV/0!</v>
      </c>
      <c r="O1614" s="136">
        <f t="shared" si="254"/>
        <v>32060</v>
      </c>
      <c r="P1614" t="b">
        <f t="shared" si="255"/>
        <v>0</v>
      </c>
      <c r="T1614" s="136">
        <f t="shared" si="256"/>
        <v>32040</v>
      </c>
      <c r="U1614" t="e">
        <f>SQRT(($U$6/2)^2-($U$6/2)^2*'(OLD) bottom seam length'!T1614^2/($U$7/2)^2)</f>
        <v>#VALUE!</v>
      </c>
      <c r="W1614" s="136">
        <f t="shared" si="257"/>
        <v>32040</v>
      </c>
      <c r="X1614" t="e">
        <f>SQRT(($U$6/2)^2-($U$6/2)^2*'(OLD) bottom seam length'!W1614^2/($U$7/2)^2)</f>
        <v>#VALUE!</v>
      </c>
      <c r="Z1614" s="136">
        <f t="shared" si="258"/>
        <v>32040</v>
      </c>
      <c r="AA1614" t="e">
        <f>SQRT(($U$6/2)^2-($U$6/2)^2*'(OLD) bottom seam length'!Z1614^2/($U$7/2)^2)</f>
        <v>#VALUE!</v>
      </c>
      <c r="AC1614" s="136">
        <f t="shared" si="259"/>
        <v>32040</v>
      </c>
      <c r="AD1614" t="e">
        <f>SQRT(($U$6/2)^2-($U$6/2)^2*'(OLD) bottom seam length'!AC1614^2/($U$7/2)^2)</f>
        <v>#VALUE!</v>
      </c>
    </row>
    <row r="1615" spans="2:30">
      <c r="B1615" s="136">
        <f t="shared" si="250"/>
        <v>32080</v>
      </c>
      <c r="C1615" t="e">
        <f>SQRT(($C$5/2)^2-($C$5/2)^2*'(OLD) bottom seam length'!B1615^2/($C$6/2)^2)</f>
        <v>#DIV/0!</v>
      </c>
      <c r="E1615" s="136">
        <f t="shared" si="251"/>
        <v>32080</v>
      </c>
      <c r="F1615" t="e">
        <f>SQRT(($C$5/2)^2-($C$5/2)^2*'(OLD) bottom seam length'!E1615^2/($C$6/2)^2)</f>
        <v>#DIV/0!</v>
      </c>
      <c r="H1615" s="136">
        <f t="shared" si="252"/>
        <v>32080</v>
      </c>
      <c r="I1615" t="e">
        <f>SQRT(($C$5/2)^2-($C$5/2)^2*'(OLD) bottom seam length'!H1615^2/($C$6/2)^2)</f>
        <v>#DIV/0!</v>
      </c>
      <c r="K1615" s="136">
        <f t="shared" si="253"/>
        <v>32080</v>
      </c>
      <c r="L1615" t="e">
        <f>SQRT(($C$5/2)^2-($C$5/2)^2*'(OLD) bottom seam length'!K1615^2/($C$6/2)^2)</f>
        <v>#DIV/0!</v>
      </c>
      <c r="O1615" s="136">
        <f t="shared" si="254"/>
        <v>32080</v>
      </c>
      <c r="P1615" t="b">
        <f t="shared" si="255"/>
        <v>0</v>
      </c>
      <c r="T1615" s="136">
        <f t="shared" si="256"/>
        <v>32060</v>
      </c>
      <c r="U1615" t="e">
        <f>SQRT(($U$6/2)^2-($U$6/2)^2*'(OLD) bottom seam length'!T1615^2/($U$7/2)^2)</f>
        <v>#VALUE!</v>
      </c>
      <c r="W1615" s="136">
        <f t="shared" si="257"/>
        <v>32060</v>
      </c>
      <c r="X1615" t="e">
        <f>SQRT(($U$6/2)^2-($U$6/2)^2*'(OLD) bottom seam length'!W1615^2/($U$7/2)^2)</f>
        <v>#VALUE!</v>
      </c>
      <c r="Z1615" s="136">
        <f t="shared" si="258"/>
        <v>32060</v>
      </c>
      <c r="AA1615" t="e">
        <f>SQRT(($U$6/2)^2-($U$6/2)^2*'(OLD) bottom seam length'!Z1615^2/($U$7/2)^2)</f>
        <v>#VALUE!</v>
      </c>
      <c r="AC1615" s="136">
        <f t="shared" si="259"/>
        <v>32060</v>
      </c>
      <c r="AD1615" t="e">
        <f>SQRT(($U$6/2)^2-($U$6/2)^2*'(OLD) bottom seam length'!AC1615^2/($U$7/2)^2)</f>
        <v>#VALUE!</v>
      </c>
    </row>
    <row r="1616" spans="2:30">
      <c r="B1616" s="136">
        <f t="shared" si="250"/>
        <v>32100</v>
      </c>
      <c r="C1616" t="e">
        <f>SQRT(($C$5/2)^2-($C$5/2)^2*'(OLD) bottom seam length'!B1616^2/($C$6/2)^2)</f>
        <v>#DIV/0!</v>
      </c>
      <c r="E1616" s="136">
        <f t="shared" si="251"/>
        <v>32100</v>
      </c>
      <c r="F1616" t="e">
        <f>SQRT(($C$5/2)^2-($C$5/2)^2*'(OLD) bottom seam length'!E1616^2/($C$6/2)^2)</f>
        <v>#DIV/0!</v>
      </c>
      <c r="H1616" s="136">
        <f t="shared" si="252"/>
        <v>32100</v>
      </c>
      <c r="I1616" t="e">
        <f>SQRT(($C$5/2)^2-($C$5/2)^2*'(OLD) bottom seam length'!H1616^2/($C$6/2)^2)</f>
        <v>#DIV/0!</v>
      </c>
      <c r="K1616" s="136">
        <f t="shared" si="253"/>
        <v>32100</v>
      </c>
      <c r="L1616" t="e">
        <f>SQRT(($C$5/2)^2-($C$5/2)^2*'(OLD) bottom seam length'!K1616^2/($C$6/2)^2)</f>
        <v>#DIV/0!</v>
      </c>
      <c r="O1616" s="136">
        <f t="shared" si="254"/>
        <v>32100</v>
      </c>
      <c r="P1616" t="b">
        <f t="shared" si="255"/>
        <v>0</v>
      </c>
      <c r="T1616" s="136">
        <f t="shared" si="256"/>
        <v>32080</v>
      </c>
      <c r="U1616" t="e">
        <f>SQRT(($U$6/2)^2-($U$6/2)^2*'(OLD) bottom seam length'!T1616^2/($U$7/2)^2)</f>
        <v>#VALUE!</v>
      </c>
      <c r="W1616" s="136">
        <f t="shared" si="257"/>
        <v>32080</v>
      </c>
      <c r="X1616" t="e">
        <f>SQRT(($U$6/2)^2-($U$6/2)^2*'(OLD) bottom seam length'!W1616^2/($U$7/2)^2)</f>
        <v>#VALUE!</v>
      </c>
      <c r="Z1616" s="136">
        <f t="shared" si="258"/>
        <v>32080</v>
      </c>
      <c r="AA1616" t="e">
        <f>SQRT(($U$6/2)^2-($U$6/2)^2*'(OLD) bottom seam length'!Z1616^2/($U$7/2)^2)</f>
        <v>#VALUE!</v>
      </c>
      <c r="AC1616" s="136">
        <f t="shared" si="259"/>
        <v>32080</v>
      </c>
      <c r="AD1616" t="e">
        <f>SQRT(($U$6/2)^2-($U$6/2)^2*'(OLD) bottom seam length'!AC1616^2/($U$7/2)^2)</f>
        <v>#VALUE!</v>
      </c>
    </row>
    <row r="1617" spans="2:30">
      <c r="B1617" s="136">
        <f t="shared" si="250"/>
        <v>32120</v>
      </c>
      <c r="C1617" t="e">
        <f>SQRT(($C$5/2)^2-($C$5/2)^2*'(OLD) bottom seam length'!B1617^2/($C$6/2)^2)</f>
        <v>#DIV/0!</v>
      </c>
      <c r="E1617" s="136">
        <f t="shared" si="251"/>
        <v>32120</v>
      </c>
      <c r="F1617" t="e">
        <f>SQRT(($C$5/2)^2-($C$5/2)^2*'(OLD) bottom seam length'!E1617^2/($C$6/2)^2)</f>
        <v>#DIV/0!</v>
      </c>
      <c r="H1617" s="136">
        <f t="shared" si="252"/>
        <v>32120</v>
      </c>
      <c r="I1617" t="e">
        <f>SQRT(($C$5/2)^2-($C$5/2)^2*'(OLD) bottom seam length'!H1617^2/($C$6/2)^2)</f>
        <v>#DIV/0!</v>
      </c>
      <c r="K1617" s="136">
        <f t="shared" si="253"/>
        <v>32120</v>
      </c>
      <c r="L1617" t="e">
        <f>SQRT(($C$5/2)^2-($C$5/2)^2*'(OLD) bottom seam length'!K1617^2/($C$6/2)^2)</f>
        <v>#DIV/0!</v>
      </c>
      <c r="O1617" s="136">
        <f t="shared" si="254"/>
        <v>32120</v>
      </c>
      <c r="P1617" t="b">
        <f t="shared" si="255"/>
        <v>0</v>
      </c>
      <c r="T1617" s="136">
        <f t="shared" si="256"/>
        <v>32100</v>
      </c>
      <c r="U1617" t="e">
        <f>SQRT(($U$6/2)^2-($U$6/2)^2*'(OLD) bottom seam length'!T1617^2/($U$7/2)^2)</f>
        <v>#VALUE!</v>
      </c>
      <c r="W1617" s="136">
        <f t="shared" si="257"/>
        <v>32100</v>
      </c>
      <c r="X1617" t="e">
        <f>SQRT(($U$6/2)^2-($U$6/2)^2*'(OLD) bottom seam length'!W1617^2/($U$7/2)^2)</f>
        <v>#VALUE!</v>
      </c>
      <c r="Z1617" s="136">
        <f t="shared" si="258"/>
        <v>32100</v>
      </c>
      <c r="AA1617" t="e">
        <f>SQRT(($U$6/2)^2-($U$6/2)^2*'(OLD) bottom seam length'!Z1617^2/($U$7/2)^2)</f>
        <v>#VALUE!</v>
      </c>
      <c r="AC1617" s="136">
        <f t="shared" si="259"/>
        <v>32100</v>
      </c>
      <c r="AD1617" t="e">
        <f>SQRT(($U$6/2)^2-($U$6/2)^2*'(OLD) bottom seam length'!AC1617^2/($U$7/2)^2)</f>
        <v>#VALUE!</v>
      </c>
    </row>
    <row r="1618" spans="2:30">
      <c r="B1618" s="136">
        <f t="shared" si="250"/>
        <v>32140</v>
      </c>
      <c r="C1618" t="e">
        <f>SQRT(($C$5/2)^2-($C$5/2)^2*'(OLD) bottom seam length'!B1618^2/($C$6/2)^2)</f>
        <v>#DIV/0!</v>
      </c>
      <c r="E1618" s="136">
        <f t="shared" si="251"/>
        <v>32140</v>
      </c>
      <c r="F1618" t="e">
        <f>SQRT(($C$5/2)^2-($C$5/2)^2*'(OLD) bottom seam length'!E1618^2/($C$6/2)^2)</f>
        <v>#DIV/0!</v>
      </c>
      <c r="H1618" s="136">
        <f t="shared" si="252"/>
        <v>32140</v>
      </c>
      <c r="I1618" t="e">
        <f>SQRT(($C$5/2)^2-($C$5/2)^2*'(OLD) bottom seam length'!H1618^2/($C$6/2)^2)</f>
        <v>#DIV/0!</v>
      </c>
      <c r="K1618" s="136">
        <f t="shared" si="253"/>
        <v>32140</v>
      </c>
      <c r="L1618" t="e">
        <f>SQRT(($C$5/2)^2-($C$5/2)^2*'(OLD) bottom seam length'!K1618^2/($C$6/2)^2)</f>
        <v>#DIV/0!</v>
      </c>
      <c r="O1618" s="136">
        <f t="shared" si="254"/>
        <v>32140</v>
      </c>
      <c r="P1618" t="b">
        <f t="shared" si="255"/>
        <v>0</v>
      </c>
      <c r="T1618" s="136">
        <f t="shared" si="256"/>
        <v>32120</v>
      </c>
      <c r="U1618" t="e">
        <f>SQRT(($U$6/2)^2-($U$6/2)^2*'(OLD) bottom seam length'!T1618^2/($U$7/2)^2)</f>
        <v>#VALUE!</v>
      </c>
      <c r="W1618" s="136">
        <f t="shared" si="257"/>
        <v>32120</v>
      </c>
      <c r="X1618" t="e">
        <f>SQRT(($U$6/2)^2-($U$6/2)^2*'(OLD) bottom seam length'!W1618^2/($U$7/2)^2)</f>
        <v>#VALUE!</v>
      </c>
      <c r="Z1618" s="136">
        <f t="shared" si="258"/>
        <v>32120</v>
      </c>
      <c r="AA1618" t="e">
        <f>SQRT(($U$6/2)^2-($U$6/2)^2*'(OLD) bottom seam length'!Z1618^2/($U$7/2)^2)</f>
        <v>#VALUE!</v>
      </c>
      <c r="AC1618" s="136">
        <f t="shared" si="259"/>
        <v>32120</v>
      </c>
      <c r="AD1618" t="e">
        <f>SQRT(($U$6/2)^2-($U$6/2)^2*'(OLD) bottom seam length'!AC1618^2/($U$7/2)^2)</f>
        <v>#VALUE!</v>
      </c>
    </row>
    <row r="1619" spans="2:30">
      <c r="B1619" s="136">
        <f t="shared" si="250"/>
        <v>32160</v>
      </c>
      <c r="C1619" t="e">
        <f>SQRT(($C$5/2)^2-($C$5/2)^2*'(OLD) bottom seam length'!B1619^2/($C$6/2)^2)</f>
        <v>#DIV/0!</v>
      </c>
      <c r="E1619" s="136">
        <f t="shared" si="251"/>
        <v>32160</v>
      </c>
      <c r="F1619" t="e">
        <f>SQRT(($C$5/2)^2-($C$5/2)^2*'(OLD) bottom seam length'!E1619^2/($C$6/2)^2)</f>
        <v>#DIV/0!</v>
      </c>
      <c r="H1619" s="136">
        <f t="shared" si="252"/>
        <v>32160</v>
      </c>
      <c r="I1619" t="e">
        <f>SQRT(($C$5/2)^2-($C$5/2)^2*'(OLD) bottom seam length'!H1619^2/($C$6/2)^2)</f>
        <v>#DIV/0!</v>
      </c>
      <c r="K1619" s="136">
        <f t="shared" si="253"/>
        <v>32160</v>
      </c>
      <c r="L1619" t="e">
        <f>SQRT(($C$5/2)^2-($C$5/2)^2*'(OLD) bottom seam length'!K1619^2/($C$6/2)^2)</f>
        <v>#DIV/0!</v>
      </c>
      <c r="O1619" s="136">
        <f t="shared" si="254"/>
        <v>32160</v>
      </c>
      <c r="P1619" t="b">
        <f t="shared" si="255"/>
        <v>0</v>
      </c>
      <c r="T1619" s="136">
        <f t="shared" si="256"/>
        <v>32140</v>
      </c>
      <c r="U1619" t="e">
        <f>SQRT(($U$6/2)^2-($U$6/2)^2*'(OLD) bottom seam length'!T1619^2/($U$7/2)^2)</f>
        <v>#VALUE!</v>
      </c>
      <c r="W1619" s="136">
        <f t="shared" si="257"/>
        <v>32140</v>
      </c>
      <c r="X1619" t="e">
        <f>SQRT(($U$6/2)^2-($U$6/2)^2*'(OLD) bottom seam length'!W1619^2/($U$7/2)^2)</f>
        <v>#VALUE!</v>
      </c>
      <c r="Z1619" s="136">
        <f t="shared" si="258"/>
        <v>32140</v>
      </c>
      <c r="AA1619" t="e">
        <f>SQRT(($U$6/2)^2-($U$6/2)^2*'(OLD) bottom seam length'!Z1619^2/($U$7/2)^2)</f>
        <v>#VALUE!</v>
      </c>
      <c r="AC1619" s="136">
        <f t="shared" si="259"/>
        <v>32140</v>
      </c>
      <c r="AD1619" t="e">
        <f>SQRT(($U$6/2)^2-($U$6/2)^2*'(OLD) bottom seam length'!AC1619^2/($U$7/2)^2)</f>
        <v>#VALUE!</v>
      </c>
    </row>
    <row r="1620" spans="2:30">
      <c r="B1620" s="136">
        <f t="shared" si="250"/>
        <v>32180</v>
      </c>
      <c r="C1620" t="e">
        <f>SQRT(($C$5/2)^2-($C$5/2)^2*'(OLD) bottom seam length'!B1620^2/($C$6/2)^2)</f>
        <v>#DIV/0!</v>
      </c>
      <c r="E1620" s="136">
        <f t="shared" si="251"/>
        <v>32180</v>
      </c>
      <c r="F1620" t="e">
        <f>SQRT(($C$5/2)^2-($C$5/2)^2*'(OLD) bottom seam length'!E1620^2/($C$6/2)^2)</f>
        <v>#DIV/0!</v>
      </c>
      <c r="H1620" s="136">
        <f t="shared" si="252"/>
        <v>32180</v>
      </c>
      <c r="I1620" t="e">
        <f>SQRT(($C$5/2)^2-($C$5/2)^2*'(OLD) bottom seam length'!H1620^2/($C$6/2)^2)</f>
        <v>#DIV/0!</v>
      </c>
      <c r="K1620" s="136">
        <f t="shared" si="253"/>
        <v>32180</v>
      </c>
      <c r="L1620" t="e">
        <f>SQRT(($C$5/2)^2-($C$5/2)^2*'(OLD) bottom seam length'!K1620^2/($C$6/2)^2)</f>
        <v>#DIV/0!</v>
      </c>
      <c r="O1620" s="136">
        <f t="shared" si="254"/>
        <v>32180</v>
      </c>
      <c r="P1620" t="b">
        <f t="shared" si="255"/>
        <v>0</v>
      </c>
      <c r="T1620" s="136">
        <f t="shared" si="256"/>
        <v>32160</v>
      </c>
      <c r="U1620" t="e">
        <f>SQRT(($U$6/2)^2-($U$6/2)^2*'(OLD) bottom seam length'!T1620^2/($U$7/2)^2)</f>
        <v>#VALUE!</v>
      </c>
      <c r="W1620" s="136">
        <f t="shared" si="257"/>
        <v>32160</v>
      </c>
      <c r="X1620" t="e">
        <f>SQRT(($U$6/2)^2-($U$6/2)^2*'(OLD) bottom seam length'!W1620^2/($U$7/2)^2)</f>
        <v>#VALUE!</v>
      </c>
      <c r="Z1620" s="136">
        <f t="shared" si="258"/>
        <v>32160</v>
      </c>
      <c r="AA1620" t="e">
        <f>SQRT(($U$6/2)^2-($U$6/2)^2*'(OLD) bottom seam length'!Z1620^2/($U$7/2)^2)</f>
        <v>#VALUE!</v>
      </c>
      <c r="AC1620" s="136">
        <f t="shared" si="259"/>
        <v>32160</v>
      </c>
      <c r="AD1620" t="e">
        <f>SQRT(($U$6/2)^2-($U$6/2)^2*'(OLD) bottom seam length'!AC1620^2/($U$7/2)^2)</f>
        <v>#VALUE!</v>
      </c>
    </row>
    <row r="1621" spans="2:30">
      <c r="B1621" s="136">
        <f t="shared" si="250"/>
        <v>32200</v>
      </c>
      <c r="C1621" t="e">
        <f>SQRT(($C$5/2)^2-($C$5/2)^2*'(OLD) bottom seam length'!B1621^2/($C$6/2)^2)</f>
        <v>#DIV/0!</v>
      </c>
      <c r="E1621" s="136">
        <f t="shared" si="251"/>
        <v>32200</v>
      </c>
      <c r="F1621" t="e">
        <f>SQRT(($C$5/2)^2-($C$5/2)^2*'(OLD) bottom seam length'!E1621^2/($C$6/2)^2)</f>
        <v>#DIV/0!</v>
      </c>
      <c r="H1621" s="136">
        <f t="shared" si="252"/>
        <v>32200</v>
      </c>
      <c r="I1621" t="e">
        <f>SQRT(($C$5/2)^2-($C$5/2)^2*'(OLD) bottom seam length'!H1621^2/($C$6/2)^2)</f>
        <v>#DIV/0!</v>
      </c>
      <c r="K1621" s="136">
        <f t="shared" si="253"/>
        <v>32200</v>
      </c>
      <c r="L1621" t="e">
        <f>SQRT(($C$5/2)^2-($C$5/2)^2*'(OLD) bottom seam length'!K1621^2/($C$6/2)^2)</f>
        <v>#DIV/0!</v>
      </c>
      <c r="O1621" s="136">
        <f t="shared" si="254"/>
        <v>32200</v>
      </c>
      <c r="P1621" t="b">
        <f t="shared" si="255"/>
        <v>0</v>
      </c>
      <c r="T1621" s="136">
        <f t="shared" si="256"/>
        <v>32180</v>
      </c>
      <c r="U1621" t="e">
        <f>SQRT(($U$6/2)^2-($U$6/2)^2*'(OLD) bottom seam length'!T1621^2/($U$7/2)^2)</f>
        <v>#VALUE!</v>
      </c>
      <c r="W1621" s="136">
        <f t="shared" si="257"/>
        <v>32180</v>
      </c>
      <c r="X1621" t="e">
        <f>SQRT(($U$6/2)^2-($U$6/2)^2*'(OLD) bottom seam length'!W1621^2/($U$7/2)^2)</f>
        <v>#VALUE!</v>
      </c>
      <c r="Z1621" s="136">
        <f t="shared" si="258"/>
        <v>32180</v>
      </c>
      <c r="AA1621" t="e">
        <f>SQRT(($U$6/2)^2-($U$6/2)^2*'(OLD) bottom seam length'!Z1621^2/($U$7/2)^2)</f>
        <v>#VALUE!</v>
      </c>
      <c r="AC1621" s="136">
        <f t="shared" si="259"/>
        <v>32180</v>
      </c>
      <c r="AD1621" t="e">
        <f>SQRT(($U$6/2)^2-($U$6/2)^2*'(OLD) bottom seam length'!AC1621^2/($U$7/2)^2)</f>
        <v>#VALUE!</v>
      </c>
    </row>
    <row r="1622" spans="2:30">
      <c r="B1622" s="136">
        <f t="shared" si="250"/>
        <v>32220</v>
      </c>
      <c r="C1622" t="e">
        <f>SQRT(($C$5/2)^2-($C$5/2)^2*'(OLD) bottom seam length'!B1622^2/($C$6/2)^2)</f>
        <v>#DIV/0!</v>
      </c>
      <c r="E1622" s="136">
        <f t="shared" si="251"/>
        <v>32220</v>
      </c>
      <c r="F1622" t="e">
        <f>SQRT(($C$5/2)^2-($C$5/2)^2*'(OLD) bottom seam length'!E1622^2/($C$6/2)^2)</f>
        <v>#DIV/0!</v>
      </c>
      <c r="H1622" s="136">
        <f t="shared" si="252"/>
        <v>32220</v>
      </c>
      <c r="I1622" t="e">
        <f>SQRT(($C$5/2)^2-($C$5/2)^2*'(OLD) bottom seam length'!H1622^2/($C$6/2)^2)</f>
        <v>#DIV/0!</v>
      </c>
      <c r="K1622" s="136">
        <f t="shared" si="253"/>
        <v>32220</v>
      </c>
      <c r="L1622" t="e">
        <f>SQRT(($C$5/2)^2-($C$5/2)^2*'(OLD) bottom seam length'!K1622^2/($C$6/2)^2)</f>
        <v>#DIV/0!</v>
      </c>
      <c r="O1622" s="136">
        <f t="shared" si="254"/>
        <v>32220</v>
      </c>
      <c r="P1622" t="b">
        <f t="shared" si="255"/>
        <v>0</v>
      </c>
      <c r="T1622" s="136">
        <f t="shared" si="256"/>
        <v>32200</v>
      </c>
      <c r="U1622" t="e">
        <f>SQRT(($U$6/2)^2-($U$6/2)^2*'(OLD) bottom seam length'!T1622^2/($U$7/2)^2)</f>
        <v>#VALUE!</v>
      </c>
      <c r="W1622" s="136">
        <f t="shared" si="257"/>
        <v>32200</v>
      </c>
      <c r="X1622" t="e">
        <f>SQRT(($U$6/2)^2-($U$6/2)^2*'(OLD) bottom seam length'!W1622^2/($U$7/2)^2)</f>
        <v>#VALUE!</v>
      </c>
      <c r="Z1622" s="136">
        <f t="shared" si="258"/>
        <v>32200</v>
      </c>
      <c r="AA1622" t="e">
        <f>SQRT(($U$6/2)^2-($U$6/2)^2*'(OLD) bottom seam length'!Z1622^2/($U$7/2)^2)</f>
        <v>#VALUE!</v>
      </c>
      <c r="AC1622" s="136">
        <f t="shared" si="259"/>
        <v>32200</v>
      </c>
      <c r="AD1622" t="e">
        <f>SQRT(($U$6/2)^2-($U$6/2)^2*'(OLD) bottom seam length'!AC1622^2/($U$7/2)^2)</f>
        <v>#VALUE!</v>
      </c>
    </row>
    <row r="1623" spans="2:30">
      <c r="B1623" s="136">
        <f t="shared" si="250"/>
        <v>32240</v>
      </c>
      <c r="C1623" t="e">
        <f>SQRT(($C$5/2)^2-($C$5/2)^2*'(OLD) bottom seam length'!B1623^2/($C$6/2)^2)</f>
        <v>#DIV/0!</v>
      </c>
      <c r="E1623" s="136">
        <f t="shared" si="251"/>
        <v>32240</v>
      </c>
      <c r="F1623" t="e">
        <f>SQRT(($C$5/2)^2-($C$5/2)^2*'(OLD) bottom seam length'!E1623^2/($C$6/2)^2)</f>
        <v>#DIV/0!</v>
      </c>
      <c r="H1623" s="136">
        <f t="shared" si="252"/>
        <v>32240</v>
      </c>
      <c r="I1623" t="e">
        <f>SQRT(($C$5/2)^2-($C$5/2)^2*'(OLD) bottom seam length'!H1623^2/($C$6/2)^2)</f>
        <v>#DIV/0!</v>
      </c>
      <c r="K1623" s="136">
        <f t="shared" si="253"/>
        <v>32240</v>
      </c>
      <c r="L1623" t="e">
        <f>SQRT(($C$5/2)^2-($C$5/2)^2*'(OLD) bottom seam length'!K1623^2/($C$6/2)^2)</f>
        <v>#DIV/0!</v>
      </c>
      <c r="O1623" s="136">
        <f t="shared" si="254"/>
        <v>32240</v>
      </c>
      <c r="P1623" t="b">
        <f t="shared" si="255"/>
        <v>0</v>
      </c>
      <c r="T1623" s="136">
        <f t="shared" si="256"/>
        <v>32220</v>
      </c>
      <c r="U1623" t="e">
        <f>SQRT(($U$6/2)^2-($U$6/2)^2*'(OLD) bottom seam length'!T1623^2/($U$7/2)^2)</f>
        <v>#VALUE!</v>
      </c>
      <c r="W1623" s="136">
        <f t="shared" si="257"/>
        <v>32220</v>
      </c>
      <c r="X1623" t="e">
        <f>SQRT(($U$6/2)^2-($U$6/2)^2*'(OLD) bottom seam length'!W1623^2/($U$7/2)^2)</f>
        <v>#VALUE!</v>
      </c>
      <c r="Z1623" s="136">
        <f t="shared" si="258"/>
        <v>32220</v>
      </c>
      <c r="AA1623" t="e">
        <f>SQRT(($U$6/2)^2-($U$6/2)^2*'(OLD) bottom seam length'!Z1623^2/($U$7/2)^2)</f>
        <v>#VALUE!</v>
      </c>
      <c r="AC1623" s="136">
        <f t="shared" si="259"/>
        <v>32220</v>
      </c>
      <c r="AD1623" t="e">
        <f>SQRT(($U$6/2)^2-($U$6/2)^2*'(OLD) bottom seam length'!AC1623^2/($U$7/2)^2)</f>
        <v>#VALUE!</v>
      </c>
    </row>
    <row r="1624" spans="2:30">
      <c r="B1624" s="136">
        <f t="shared" si="250"/>
        <v>32260</v>
      </c>
      <c r="C1624" t="e">
        <f>SQRT(($C$5/2)^2-($C$5/2)^2*'(OLD) bottom seam length'!B1624^2/($C$6/2)^2)</f>
        <v>#DIV/0!</v>
      </c>
      <c r="E1624" s="136">
        <f t="shared" si="251"/>
        <v>32260</v>
      </c>
      <c r="F1624" t="e">
        <f>SQRT(($C$5/2)^2-($C$5/2)^2*'(OLD) bottom seam length'!E1624^2/($C$6/2)^2)</f>
        <v>#DIV/0!</v>
      </c>
      <c r="H1624" s="136">
        <f t="shared" si="252"/>
        <v>32260</v>
      </c>
      <c r="I1624" t="e">
        <f>SQRT(($C$5/2)^2-($C$5/2)^2*'(OLD) bottom seam length'!H1624^2/($C$6/2)^2)</f>
        <v>#DIV/0!</v>
      </c>
      <c r="K1624" s="136">
        <f t="shared" si="253"/>
        <v>32260</v>
      </c>
      <c r="L1624" t="e">
        <f>SQRT(($C$5/2)^2-($C$5/2)^2*'(OLD) bottom seam length'!K1624^2/($C$6/2)^2)</f>
        <v>#DIV/0!</v>
      </c>
      <c r="O1624" s="136">
        <f t="shared" si="254"/>
        <v>32260</v>
      </c>
      <c r="P1624" t="b">
        <f t="shared" si="255"/>
        <v>0</v>
      </c>
      <c r="T1624" s="136">
        <f t="shared" si="256"/>
        <v>32240</v>
      </c>
      <c r="U1624" t="e">
        <f>SQRT(($U$6/2)^2-($U$6/2)^2*'(OLD) bottom seam length'!T1624^2/($U$7/2)^2)</f>
        <v>#VALUE!</v>
      </c>
      <c r="W1624" s="136">
        <f t="shared" si="257"/>
        <v>32240</v>
      </c>
      <c r="X1624" t="e">
        <f>SQRT(($U$6/2)^2-($U$6/2)^2*'(OLD) bottom seam length'!W1624^2/($U$7/2)^2)</f>
        <v>#VALUE!</v>
      </c>
      <c r="Z1624" s="136">
        <f t="shared" si="258"/>
        <v>32240</v>
      </c>
      <c r="AA1624" t="e">
        <f>SQRT(($U$6/2)^2-($U$6/2)^2*'(OLD) bottom seam length'!Z1624^2/($U$7/2)^2)</f>
        <v>#VALUE!</v>
      </c>
      <c r="AC1624" s="136">
        <f t="shared" si="259"/>
        <v>32240</v>
      </c>
      <c r="AD1624" t="e">
        <f>SQRT(($U$6/2)^2-($U$6/2)^2*'(OLD) bottom seam length'!AC1624^2/($U$7/2)^2)</f>
        <v>#VALUE!</v>
      </c>
    </row>
    <row r="1625" spans="2:30">
      <c r="B1625" s="136">
        <f t="shared" si="250"/>
        <v>32280</v>
      </c>
      <c r="C1625" t="e">
        <f>SQRT(($C$5/2)^2-($C$5/2)^2*'(OLD) bottom seam length'!B1625^2/($C$6/2)^2)</f>
        <v>#DIV/0!</v>
      </c>
      <c r="E1625" s="136">
        <f t="shared" si="251"/>
        <v>32280</v>
      </c>
      <c r="F1625" t="e">
        <f>SQRT(($C$5/2)^2-($C$5/2)^2*'(OLD) bottom seam length'!E1625^2/($C$6/2)^2)</f>
        <v>#DIV/0!</v>
      </c>
      <c r="H1625" s="136">
        <f t="shared" si="252"/>
        <v>32280</v>
      </c>
      <c r="I1625" t="e">
        <f>SQRT(($C$5/2)^2-($C$5/2)^2*'(OLD) bottom seam length'!H1625^2/($C$6/2)^2)</f>
        <v>#DIV/0!</v>
      </c>
      <c r="K1625" s="136">
        <f t="shared" si="253"/>
        <v>32280</v>
      </c>
      <c r="L1625" t="e">
        <f>SQRT(($C$5/2)^2-($C$5/2)^2*'(OLD) bottom seam length'!K1625^2/($C$6/2)^2)</f>
        <v>#DIV/0!</v>
      </c>
      <c r="O1625" s="136">
        <f t="shared" si="254"/>
        <v>32280</v>
      </c>
      <c r="P1625" t="b">
        <f t="shared" si="255"/>
        <v>0</v>
      </c>
      <c r="T1625" s="136">
        <f t="shared" si="256"/>
        <v>32260</v>
      </c>
      <c r="U1625" t="e">
        <f>SQRT(($U$6/2)^2-($U$6/2)^2*'(OLD) bottom seam length'!T1625^2/($U$7/2)^2)</f>
        <v>#VALUE!</v>
      </c>
      <c r="W1625" s="136">
        <f t="shared" si="257"/>
        <v>32260</v>
      </c>
      <c r="X1625" t="e">
        <f>SQRT(($U$6/2)^2-($U$6/2)^2*'(OLD) bottom seam length'!W1625^2/($U$7/2)^2)</f>
        <v>#VALUE!</v>
      </c>
      <c r="Z1625" s="136">
        <f t="shared" si="258"/>
        <v>32260</v>
      </c>
      <c r="AA1625" t="e">
        <f>SQRT(($U$6/2)^2-($U$6/2)^2*'(OLD) bottom seam length'!Z1625^2/($U$7/2)^2)</f>
        <v>#VALUE!</v>
      </c>
      <c r="AC1625" s="136">
        <f t="shared" si="259"/>
        <v>32260</v>
      </c>
      <c r="AD1625" t="e">
        <f>SQRT(($U$6/2)^2-($U$6/2)^2*'(OLD) bottom seam length'!AC1625^2/($U$7/2)^2)</f>
        <v>#VALUE!</v>
      </c>
    </row>
    <row r="1626" spans="2:30">
      <c r="B1626" s="136">
        <f t="shared" si="250"/>
        <v>32300</v>
      </c>
      <c r="C1626" t="e">
        <f>SQRT(($C$5/2)^2-($C$5/2)^2*'(OLD) bottom seam length'!B1626^2/($C$6/2)^2)</f>
        <v>#DIV/0!</v>
      </c>
      <c r="E1626" s="136">
        <f t="shared" si="251"/>
        <v>32300</v>
      </c>
      <c r="F1626" t="e">
        <f>SQRT(($C$5/2)^2-($C$5/2)^2*'(OLD) bottom seam length'!E1626^2/($C$6/2)^2)</f>
        <v>#DIV/0!</v>
      </c>
      <c r="H1626" s="136">
        <f t="shared" si="252"/>
        <v>32300</v>
      </c>
      <c r="I1626" t="e">
        <f>SQRT(($C$5/2)^2-($C$5/2)^2*'(OLD) bottom seam length'!H1626^2/($C$6/2)^2)</f>
        <v>#DIV/0!</v>
      </c>
      <c r="K1626" s="136">
        <f t="shared" si="253"/>
        <v>32300</v>
      </c>
      <c r="L1626" t="e">
        <f>SQRT(($C$5/2)^2-($C$5/2)^2*'(OLD) bottom seam length'!K1626^2/($C$6/2)^2)</f>
        <v>#DIV/0!</v>
      </c>
      <c r="O1626" s="136">
        <f t="shared" si="254"/>
        <v>32300</v>
      </c>
      <c r="P1626" t="b">
        <f t="shared" si="255"/>
        <v>0</v>
      </c>
      <c r="T1626" s="136">
        <f t="shared" si="256"/>
        <v>32280</v>
      </c>
      <c r="U1626" t="e">
        <f>SQRT(($U$6/2)^2-($U$6/2)^2*'(OLD) bottom seam length'!T1626^2/($U$7/2)^2)</f>
        <v>#VALUE!</v>
      </c>
      <c r="W1626" s="136">
        <f t="shared" si="257"/>
        <v>32280</v>
      </c>
      <c r="X1626" t="e">
        <f>SQRT(($U$6/2)^2-($U$6/2)^2*'(OLD) bottom seam length'!W1626^2/($U$7/2)^2)</f>
        <v>#VALUE!</v>
      </c>
      <c r="Z1626" s="136">
        <f t="shared" si="258"/>
        <v>32280</v>
      </c>
      <c r="AA1626" t="e">
        <f>SQRT(($U$6/2)^2-($U$6/2)^2*'(OLD) bottom seam length'!Z1626^2/($U$7/2)^2)</f>
        <v>#VALUE!</v>
      </c>
      <c r="AC1626" s="136">
        <f t="shared" si="259"/>
        <v>32280</v>
      </c>
      <c r="AD1626" t="e">
        <f>SQRT(($U$6/2)^2-($U$6/2)^2*'(OLD) bottom seam length'!AC1626^2/($U$7/2)^2)</f>
        <v>#VALUE!</v>
      </c>
    </row>
    <row r="1627" spans="2:30">
      <c r="B1627" s="136">
        <f t="shared" si="250"/>
        <v>32320</v>
      </c>
      <c r="C1627" t="e">
        <f>SQRT(($C$5/2)^2-($C$5/2)^2*'(OLD) bottom seam length'!B1627^2/($C$6/2)^2)</f>
        <v>#DIV/0!</v>
      </c>
      <c r="E1627" s="136">
        <f t="shared" si="251"/>
        <v>32320</v>
      </c>
      <c r="F1627" t="e">
        <f>SQRT(($C$5/2)^2-($C$5/2)^2*'(OLD) bottom seam length'!E1627^2/($C$6/2)^2)</f>
        <v>#DIV/0!</v>
      </c>
      <c r="H1627" s="136">
        <f t="shared" si="252"/>
        <v>32320</v>
      </c>
      <c r="I1627" t="e">
        <f>SQRT(($C$5/2)^2-($C$5/2)^2*'(OLD) bottom seam length'!H1627^2/($C$6/2)^2)</f>
        <v>#DIV/0!</v>
      </c>
      <c r="K1627" s="136">
        <f t="shared" si="253"/>
        <v>32320</v>
      </c>
      <c r="L1627" t="e">
        <f>SQRT(($C$5/2)^2-($C$5/2)^2*'(OLD) bottom seam length'!K1627^2/($C$6/2)^2)</f>
        <v>#DIV/0!</v>
      </c>
      <c r="O1627" s="136">
        <f t="shared" si="254"/>
        <v>32320</v>
      </c>
      <c r="P1627" t="b">
        <f t="shared" si="255"/>
        <v>0</v>
      </c>
      <c r="T1627" s="136">
        <f t="shared" si="256"/>
        <v>32300</v>
      </c>
      <c r="U1627" t="e">
        <f>SQRT(($U$6/2)^2-($U$6/2)^2*'(OLD) bottom seam length'!T1627^2/($U$7/2)^2)</f>
        <v>#VALUE!</v>
      </c>
      <c r="W1627" s="136">
        <f t="shared" si="257"/>
        <v>32300</v>
      </c>
      <c r="X1627" t="e">
        <f>SQRT(($U$6/2)^2-($U$6/2)^2*'(OLD) bottom seam length'!W1627^2/($U$7/2)^2)</f>
        <v>#VALUE!</v>
      </c>
      <c r="Z1627" s="136">
        <f t="shared" si="258"/>
        <v>32300</v>
      </c>
      <c r="AA1627" t="e">
        <f>SQRT(($U$6/2)^2-($U$6/2)^2*'(OLD) bottom seam length'!Z1627^2/($U$7/2)^2)</f>
        <v>#VALUE!</v>
      </c>
      <c r="AC1627" s="136">
        <f t="shared" si="259"/>
        <v>32300</v>
      </c>
      <c r="AD1627" t="e">
        <f>SQRT(($U$6/2)^2-($U$6/2)^2*'(OLD) bottom seam length'!AC1627^2/($U$7/2)^2)</f>
        <v>#VALUE!</v>
      </c>
    </row>
    <row r="1628" spans="2:30">
      <c r="B1628" s="136">
        <f t="shared" si="250"/>
        <v>32340</v>
      </c>
      <c r="C1628" t="e">
        <f>SQRT(($C$5/2)^2-($C$5/2)^2*'(OLD) bottom seam length'!B1628^2/($C$6/2)^2)</f>
        <v>#DIV/0!</v>
      </c>
      <c r="E1628" s="136">
        <f t="shared" si="251"/>
        <v>32340</v>
      </c>
      <c r="F1628" t="e">
        <f>SQRT(($C$5/2)^2-($C$5/2)^2*'(OLD) bottom seam length'!E1628^2/($C$6/2)^2)</f>
        <v>#DIV/0!</v>
      </c>
      <c r="H1628" s="136">
        <f t="shared" si="252"/>
        <v>32340</v>
      </c>
      <c r="I1628" t="e">
        <f>SQRT(($C$5/2)^2-($C$5/2)^2*'(OLD) bottom seam length'!H1628^2/($C$6/2)^2)</f>
        <v>#DIV/0!</v>
      </c>
      <c r="K1628" s="136">
        <f t="shared" si="253"/>
        <v>32340</v>
      </c>
      <c r="L1628" t="e">
        <f>SQRT(($C$5/2)^2-($C$5/2)^2*'(OLD) bottom seam length'!K1628^2/($C$6/2)^2)</f>
        <v>#DIV/0!</v>
      </c>
      <c r="O1628" s="136">
        <f t="shared" si="254"/>
        <v>32340</v>
      </c>
      <c r="P1628" t="b">
        <f t="shared" si="255"/>
        <v>0</v>
      </c>
      <c r="T1628" s="136">
        <f t="shared" si="256"/>
        <v>32320</v>
      </c>
      <c r="U1628" t="e">
        <f>SQRT(($U$6/2)^2-($U$6/2)^2*'(OLD) bottom seam length'!T1628^2/($U$7/2)^2)</f>
        <v>#VALUE!</v>
      </c>
      <c r="W1628" s="136">
        <f t="shared" si="257"/>
        <v>32320</v>
      </c>
      <c r="X1628" t="e">
        <f>SQRT(($U$6/2)^2-($U$6/2)^2*'(OLD) bottom seam length'!W1628^2/($U$7/2)^2)</f>
        <v>#VALUE!</v>
      </c>
      <c r="Z1628" s="136">
        <f t="shared" si="258"/>
        <v>32320</v>
      </c>
      <c r="AA1628" t="e">
        <f>SQRT(($U$6/2)^2-($U$6/2)^2*'(OLD) bottom seam length'!Z1628^2/($U$7/2)^2)</f>
        <v>#VALUE!</v>
      </c>
      <c r="AC1628" s="136">
        <f t="shared" si="259"/>
        <v>32320</v>
      </c>
      <c r="AD1628" t="e">
        <f>SQRT(($U$6/2)^2-($U$6/2)^2*'(OLD) bottom seam length'!AC1628^2/($U$7/2)^2)</f>
        <v>#VALUE!</v>
      </c>
    </row>
    <row r="1629" spans="2:30">
      <c r="B1629" s="136">
        <f t="shared" si="250"/>
        <v>32360</v>
      </c>
      <c r="C1629" t="e">
        <f>SQRT(($C$5/2)^2-($C$5/2)^2*'(OLD) bottom seam length'!B1629^2/($C$6/2)^2)</f>
        <v>#DIV/0!</v>
      </c>
      <c r="E1629" s="136">
        <f t="shared" si="251"/>
        <v>32360</v>
      </c>
      <c r="F1629" t="e">
        <f>SQRT(($C$5/2)^2-($C$5/2)^2*'(OLD) bottom seam length'!E1629^2/($C$6/2)^2)</f>
        <v>#DIV/0!</v>
      </c>
      <c r="H1629" s="136">
        <f t="shared" si="252"/>
        <v>32360</v>
      </c>
      <c r="I1629" t="e">
        <f>SQRT(($C$5/2)^2-($C$5/2)^2*'(OLD) bottom seam length'!H1629^2/($C$6/2)^2)</f>
        <v>#DIV/0!</v>
      </c>
      <c r="K1629" s="136">
        <f t="shared" si="253"/>
        <v>32360</v>
      </c>
      <c r="L1629" t="e">
        <f>SQRT(($C$5/2)^2-($C$5/2)^2*'(OLD) bottom seam length'!K1629^2/($C$6/2)^2)</f>
        <v>#DIV/0!</v>
      </c>
      <c r="O1629" s="136">
        <f t="shared" si="254"/>
        <v>32360</v>
      </c>
      <c r="P1629" t="b">
        <f t="shared" si="255"/>
        <v>0</v>
      </c>
      <c r="T1629" s="136">
        <f t="shared" si="256"/>
        <v>32340</v>
      </c>
      <c r="U1629" t="e">
        <f>SQRT(($U$6/2)^2-($U$6/2)^2*'(OLD) bottom seam length'!T1629^2/($U$7/2)^2)</f>
        <v>#VALUE!</v>
      </c>
      <c r="W1629" s="136">
        <f t="shared" si="257"/>
        <v>32340</v>
      </c>
      <c r="X1629" t="e">
        <f>SQRT(($U$6/2)^2-($U$6/2)^2*'(OLD) bottom seam length'!W1629^2/($U$7/2)^2)</f>
        <v>#VALUE!</v>
      </c>
      <c r="Z1629" s="136">
        <f t="shared" si="258"/>
        <v>32340</v>
      </c>
      <c r="AA1629" t="e">
        <f>SQRT(($U$6/2)^2-($U$6/2)^2*'(OLD) bottom seam length'!Z1629^2/($U$7/2)^2)</f>
        <v>#VALUE!</v>
      </c>
      <c r="AC1629" s="136">
        <f t="shared" si="259"/>
        <v>32340</v>
      </c>
      <c r="AD1629" t="e">
        <f>SQRT(($U$6/2)^2-($U$6/2)^2*'(OLD) bottom seam length'!AC1629^2/($U$7/2)^2)</f>
        <v>#VALUE!</v>
      </c>
    </row>
    <row r="1630" spans="2:30">
      <c r="B1630" s="136">
        <f t="shared" si="250"/>
        <v>32380</v>
      </c>
      <c r="C1630" t="e">
        <f>SQRT(($C$5/2)^2-($C$5/2)^2*'(OLD) bottom seam length'!B1630^2/($C$6/2)^2)</f>
        <v>#DIV/0!</v>
      </c>
      <c r="E1630" s="136">
        <f t="shared" si="251"/>
        <v>32380</v>
      </c>
      <c r="F1630" t="e">
        <f>SQRT(($C$5/2)^2-($C$5/2)^2*'(OLD) bottom seam length'!E1630^2/($C$6/2)^2)</f>
        <v>#DIV/0!</v>
      </c>
      <c r="H1630" s="136">
        <f t="shared" si="252"/>
        <v>32380</v>
      </c>
      <c r="I1630" t="e">
        <f>SQRT(($C$5/2)^2-($C$5/2)^2*'(OLD) bottom seam length'!H1630^2/($C$6/2)^2)</f>
        <v>#DIV/0!</v>
      </c>
      <c r="K1630" s="136">
        <f t="shared" si="253"/>
        <v>32380</v>
      </c>
      <c r="L1630" t="e">
        <f>SQRT(($C$5/2)^2-($C$5/2)^2*'(OLD) bottom seam length'!K1630^2/($C$6/2)^2)</f>
        <v>#DIV/0!</v>
      </c>
      <c r="O1630" s="136">
        <f t="shared" si="254"/>
        <v>32380</v>
      </c>
      <c r="P1630" t="b">
        <f t="shared" si="255"/>
        <v>0</v>
      </c>
      <c r="T1630" s="136">
        <f t="shared" si="256"/>
        <v>32360</v>
      </c>
      <c r="U1630" t="e">
        <f>SQRT(($U$6/2)^2-($U$6/2)^2*'(OLD) bottom seam length'!T1630^2/($U$7/2)^2)</f>
        <v>#VALUE!</v>
      </c>
      <c r="W1630" s="136">
        <f t="shared" si="257"/>
        <v>32360</v>
      </c>
      <c r="X1630" t="e">
        <f>SQRT(($U$6/2)^2-($U$6/2)^2*'(OLD) bottom seam length'!W1630^2/($U$7/2)^2)</f>
        <v>#VALUE!</v>
      </c>
      <c r="Z1630" s="136">
        <f t="shared" si="258"/>
        <v>32360</v>
      </c>
      <c r="AA1630" t="e">
        <f>SQRT(($U$6/2)^2-($U$6/2)^2*'(OLD) bottom seam length'!Z1630^2/($U$7/2)^2)</f>
        <v>#VALUE!</v>
      </c>
      <c r="AC1630" s="136">
        <f t="shared" si="259"/>
        <v>32360</v>
      </c>
      <c r="AD1630" t="e">
        <f>SQRT(($U$6/2)^2-($U$6/2)^2*'(OLD) bottom seam length'!AC1630^2/($U$7/2)^2)</f>
        <v>#VALUE!</v>
      </c>
    </row>
    <row r="1631" spans="2:30">
      <c r="B1631" s="136">
        <f t="shared" si="250"/>
        <v>32400</v>
      </c>
      <c r="C1631" t="e">
        <f>SQRT(($C$5/2)^2-($C$5/2)^2*'(OLD) bottom seam length'!B1631^2/($C$6/2)^2)</f>
        <v>#DIV/0!</v>
      </c>
      <c r="E1631" s="136">
        <f t="shared" si="251"/>
        <v>32400</v>
      </c>
      <c r="F1631" t="e">
        <f>SQRT(($C$5/2)^2-($C$5/2)^2*'(OLD) bottom seam length'!E1631^2/($C$6/2)^2)</f>
        <v>#DIV/0!</v>
      </c>
      <c r="H1631" s="136">
        <f t="shared" si="252"/>
        <v>32400</v>
      </c>
      <c r="I1631" t="e">
        <f>SQRT(($C$5/2)^2-($C$5/2)^2*'(OLD) bottom seam length'!H1631^2/($C$6/2)^2)</f>
        <v>#DIV/0!</v>
      </c>
      <c r="K1631" s="136">
        <f t="shared" si="253"/>
        <v>32400</v>
      </c>
      <c r="L1631" t="e">
        <f>SQRT(($C$5/2)^2-($C$5/2)^2*'(OLD) bottom seam length'!K1631^2/($C$6/2)^2)</f>
        <v>#DIV/0!</v>
      </c>
      <c r="O1631" s="136">
        <f t="shared" si="254"/>
        <v>32400</v>
      </c>
      <c r="P1631" t="b">
        <f t="shared" si="255"/>
        <v>0</v>
      </c>
      <c r="T1631" s="136">
        <f t="shared" si="256"/>
        <v>32380</v>
      </c>
      <c r="U1631" t="e">
        <f>SQRT(($U$6/2)^2-($U$6/2)^2*'(OLD) bottom seam length'!T1631^2/($U$7/2)^2)</f>
        <v>#VALUE!</v>
      </c>
      <c r="W1631" s="136">
        <f t="shared" si="257"/>
        <v>32380</v>
      </c>
      <c r="X1631" t="e">
        <f>SQRT(($U$6/2)^2-($U$6/2)^2*'(OLD) bottom seam length'!W1631^2/($U$7/2)^2)</f>
        <v>#VALUE!</v>
      </c>
      <c r="Z1631" s="136">
        <f t="shared" si="258"/>
        <v>32380</v>
      </c>
      <c r="AA1631" t="e">
        <f>SQRT(($U$6/2)^2-($U$6/2)^2*'(OLD) bottom seam length'!Z1631^2/($U$7/2)^2)</f>
        <v>#VALUE!</v>
      </c>
      <c r="AC1631" s="136">
        <f t="shared" si="259"/>
        <v>32380</v>
      </c>
      <c r="AD1631" t="e">
        <f>SQRT(($U$6/2)^2-($U$6/2)^2*'(OLD) bottom seam length'!AC1631^2/($U$7/2)^2)</f>
        <v>#VALUE!</v>
      </c>
    </row>
    <row r="1632" spans="2:30">
      <c r="B1632" s="136">
        <f t="shared" si="250"/>
        <v>32420</v>
      </c>
      <c r="C1632" t="e">
        <f>SQRT(($C$5/2)^2-($C$5/2)^2*'(OLD) bottom seam length'!B1632^2/($C$6/2)^2)</f>
        <v>#DIV/0!</v>
      </c>
      <c r="E1632" s="136">
        <f t="shared" si="251"/>
        <v>32420</v>
      </c>
      <c r="F1632" t="e">
        <f>SQRT(($C$5/2)^2-($C$5/2)^2*'(OLD) bottom seam length'!E1632^2/($C$6/2)^2)</f>
        <v>#DIV/0!</v>
      </c>
      <c r="H1632" s="136">
        <f t="shared" si="252"/>
        <v>32420</v>
      </c>
      <c r="I1632" t="e">
        <f>SQRT(($C$5/2)^2-($C$5/2)^2*'(OLD) bottom seam length'!H1632^2/($C$6/2)^2)</f>
        <v>#DIV/0!</v>
      </c>
      <c r="K1632" s="136">
        <f t="shared" si="253"/>
        <v>32420</v>
      </c>
      <c r="L1632" t="e">
        <f>SQRT(($C$5/2)^2-($C$5/2)^2*'(OLD) bottom seam length'!K1632^2/($C$6/2)^2)</f>
        <v>#DIV/0!</v>
      </c>
      <c r="O1632" s="136">
        <f t="shared" si="254"/>
        <v>32420</v>
      </c>
      <c r="P1632" t="b">
        <f t="shared" si="255"/>
        <v>0</v>
      </c>
      <c r="T1632" s="136">
        <f t="shared" si="256"/>
        <v>32400</v>
      </c>
      <c r="U1632" t="e">
        <f>SQRT(($U$6/2)^2-($U$6/2)^2*'(OLD) bottom seam length'!T1632^2/($U$7/2)^2)</f>
        <v>#VALUE!</v>
      </c>
      <c r="W1632" s="136">
        <f t="shared" si="257"/>
        <v>32400</v>
      </c>
      <c r="X1632" t="e">
        <f>SQRT(($U$6/2)^2-($U$6/2)^2*'(OLD) bottom seam length'!W1632^2/($U$7/2)^2)</f>
        <v>#VALUE!</v>
      </c>
      <c r="Z1632" s="136">
        <f t="shared" si="258"/>
        <v>32400</v>
      </c>
      <c r="AA1632" t="e">
        <f>SQRT(($U$6/2)^2-($U$6/2)^2*'(OLD) bottom seam length'!Z1632^2/($U$7/2)^2)</f>
        <v>#VALUE!</v>
      </c>
      <c r="AC1632" s="136">
        <f t="shared" si="259"/>
        <v>32400</v>
      </c>
      <c r="AD1632" t="e">
        <f>SQRT(($U$6/2)^2-($U$6/2)^2*'(OLD) bottom seam length'!AC1632^2/($U$7/2)^2)</f>
        <v>#VALUE!</v>
      </c>
    </row>
    <row r="1633" spans="2:30">
      <c r="B1633" s="136">
        <f t="shared" si="250"/>
        <v>32440</v>
      </c>
      <c r="C1633" t="e">
        <f>SQRT(($C$5/2)^2-($C$5/2)^2*'(OLD) bottom seam length'!B1633^2/($C$6/2)^2)</f>
        <v>#DIV/0!</v>
      </c>
      <c r="E1633" s="136">
        <f t="shared" si="251"/>
        <v>32440</v>
      </c>
      <c r="F1633" t="e">
        <f>SQRT(($C$5/2)^2-($C$5/2)^2*'(OLD) bottom seam length'!E1633^2/($C$6/2)^2)</f>
        <v>#DIV/0!</v>
      </c>
      <c r="H1633" s="136">
        <f t="shared" si="252"/>
        <v>32440</v>
      </c>
      <c r="I1633" t="e">
        <f>SQRT(($C$5/2)^2-($C$5/2)^2*'(OLD) bottom seam length'!H1633^2/($C$6/2)^2)</f>
        <v>#DIV/0!</v>
      </c>
      <c r="K1633" s="136">
        <f t="shared" si="253"/>
        <v>32440</v>
      </c>
      <c r="L1633" t="e">
        <f>SQRT(($C$5/2)^2-($C$5/2)^2*'(OLD) bottom seam length'!K1633^2/($C$6/2)^2)</f>
        <v>#DIV/0!</v>
      </c>
      <c r="O1633" s="136">
        <f t="shared" si="254"/>
        <v>32440</v>
      </c>
      <c r="P1633" t="b">
        <f t="shared" si="255"/>
        <v>0</v>
      </c>
      <c r="T1633" s="136">
        <f t="shared" si="256"/>
        <v>32420</v>
      </c>
      <c r="U1633" t="e">
        <f>SQRT(($U$6/2)^2-($U$6/2)^2*'(OLD) bottom seam length'!T1633^2/($U$7/2)^2)</f>
        <v>#VALUE!</v>
      </c>
      <c r="W1633" s="136">
        <f t="shared" si="257"/>
        <v>32420</v>
      </c>
      <c r="X1633" t="e">
        <f>SQRT(($U$6/2)^2-($U$6/2)^2*'(OLD) bottom seam length'!W1633^2/($U$7/2)^2)</f>
        <v>#VALUE!</v>
      </c>
      <c r="Z1633" s="136">
        <f t="shared" si="258"/>
        <v>32420</v>
      </c>
      <c r="AA1633" t="e">
        <f>SQRT(($U$6/2)^2-($U$6/2)^2*'(OLD) bottom seam length'!Z1633^2/($U$7/2)^2)</f>
        <v>#VALUE!</v>
      </c>
      <c r="AC1633" s="136">
        <f t="shared" si="259"/>
        <v>32420</v>
      </c>
      <c r="AD1633" t="e">
        <f>SQRT(($U$6/2)^2-($U$6/2)^2*'(OLD) bottom seam length'!AC1633^2/($U$7/2)^2)</f>
        <v>#VALUE!</v>
      </c>
    </row>
    <row r="1634" spans="2:30">
      <c r="B1634" s="136">
        <f t="shared" si="250"/>
        <v>32460</v>
      </c>
      <c r="C1634" t="e">
        <f>SQRT(($C$5/2)^2-($C$5/2)^2*'(OLD) bottom seam length'!B1634^2/($C$6/2)^2)</f>
        <v>#DIV/0!</v>
      </c>
      <c r="E1634" s="136">
        <f t="shared" si="251"/>
        <v>32460</v>
      </c>
      <c r="F1634" t="e">
        <f>SQRT(($C$5/2)^2-($C$5/2)^2*'(OLD) bottom seam length'!E1634^2/($C$6/2)^2)</f>
        <v>#DIV/0!</v>
      </c>
      <c r="H1634" s="136">
        <f t="shared" si="252"/>
        <v>32460</v>
      </c>
      <c r="I1634" t="e">
        <f>SQRT(($C$5/2)^2-($C$5/2)^2*'(OLD) bottom seam length'!H1634^2/($C$6/2)^2)</f>
        <v>#DIV/0!</v>
      </c>
      <c r="K1634" s="136">
        <f t="shared" si="253"/>
        <v>32460</v>
      </c>
      <c r="L1634" t="e">
        <f>SQRT(($C$5/2)^2-($C$5/2)^2*'(OLD) bottom seam length'!K1634^2/($C$6/2)^2)</f>
        <v>#DIV/0!</v>
      </c>
      <c r="O1634" s="136">
        <f t="shared" si="254"/>
        <v>32460</v>
      </c>
      <c r="P1634" t="b">
        <f t="shared" si="255"/>
        <v>0</v>
      </c>
      <c r="T1634" s="136">
        <f t="shared" si="256"/>
        <v>32440</v>
      </c>
      <c r="U1634" t="e">
        <f>SQRT(($U$6/2)^2-($U$6/2)^2*'(OLD) bottom seam length'!T1634^2/($U$7/2)^2)</f>
        <v>#VALUE!</v>
      </c>
      <c r="W1634" s="136">
        <f t="shared" si="257"/>
        <v>32440</v>
      </c>
      <c r="X1634" t="e">
        <f>SQRT(($U$6/2)^2-($U$6/2)^2*'(OLD) bottom seam length'!W1634^2/($U$7/2)^2)</f>
        <v>#VALUE!</v>
      </c>
      <c r="Z1634" s="136">
        <f t="shared" si="258"/>
        <v>32440</v>
      </c>
      <c r="AA1634" t="e">
        <f>SQRT(($U$6/2)^2-($U$6/2)^2*'(OLD) bottom seam length'!Z1634^2/($U$7/2)^2)</f>
        <v>#VALUE!</v>
      </c>
      <c r="AC1634" s="136">
        <f t="shared" si="259"/>
        <v>32440</v>
      </c>
      <c r="AD1634" t="e">
        <f>SQRT(($U$6/2)^2-($U$6/2)^2*'(OLD) bottom seam length'!AC1634^2/($U$7/2)^2)</f>
        <v>#VALUE!</v>
      </c>
    </row>
    <row r="1635" spans="2:30">
      <c r="B1635" s="136">
        <f t="shared" si="250"/>
        <v>32480</v>
      </c>
      <c r="C1635" t="e">
        <f>SQRT(($C$5/2)^2-($C$5/2)^2*'(OLD) bottom seam length'!B1635^2/($C$6/2)^2)</f>
        <v>#DIV/0!</v>
      </c>
      <c r="E1635" s="136">
        <f t="shared" si="251"/>
        <v>32480</v>
      </c>
      <c r="F1635" t="e">
        <f>SQRT(($C$5/2)^2-($C$5/2)^2*'(OLD) bottom seam length'!E1635^2/($C$6/2)^2)</f>
        <v>#DIV/0!</v>
      </c>
      <c r="H1635" s="136">
        <f t="shared" si="252"/>
        <v>32480</v>
      </c>
      <c r="I1635" t="e">
        <f>SQRT(($C$5/2)^2-($C$5/2)^2*'(OLD) bottom seam length'!H1635^2/($C$6/2)^2)</f>
        <v>#DIV/0!</v>
      </c>
      <c r="K1635" s="136">
        <f t="shared" si="253"/>
        <v>32480</v>
      </c>
      <c r="L1635" t="e">
        <f>SQRT(($C$5/2)^2-($C$5/2)^2*'(OLD) bottom seam length'!K1635^2/($C$6/2)^2)</f>
        <v>#DIV/0!</v>
      </c>
      <c r="O1635" s="136">
        <f t="shared" si="254"/>
        <v>32480</v>
      </c>
      <c r="P1635" t="b">
        <f t="shared" si="255"/>
        <v>0</v>
      </c>
      <c r="T1635" s="136">
        <f t="shared" si="256"/>
        <v>32460</v>
      </c>
      <c r="U1635" t="e">
        <f>SQRT(($U$6/2)^2-($U$6/2)^2*'(OLD) bottom seam length'!T1635^2/($U$7/2)^2)</f>
        <v>#VALUE!</v>
      </c>
      <c r="W1635" s="136">
        <f t="shared" si="257"/>
        <v>32460</v>
      </c>
      <c r="X1635" t="e">
        <f>SQRT(($U$6/2)^2-($U$6/2)^2*'(OLD) bottom seam length'!W1635^2/($U$7/2)^2)</f>
        <v>#VALUE!</v>
      </c>
      <c r="Z1635" s="136">
        <f t="shared" si="258"/>
        <v>32460</v>
      </c>
      <c r="AA1635" t="e">
        <f>SQRT(($U$6/2)^2-($U$6/2)^2*'(OLD) bottom seam length'!Z1635^2/($U$7/2)^2)</f>
        <v>#VALUE!</v>
      </c>
      <c r="AC1635" s="136">
        <f t="shared" si="259"/>
        <v>32460</v>
      </c>
      <c r="AD1635" t="e">
        <f>SQRT(($U$6/2)^2-($U$6/2)^2*'(OLD) bottom seam length'!AC1635^2/($U$7/2)^2)</f>
        <v>#VALUE!</v>
      </c>
    </row>
    <row r="1636" spans="2:30">
      <c r="B1636" s="136">
        <f t="shared" si="250"/>
        <v>32500</v>
      </c>
      <c r="C1636" t="e">
        <f>SQRT(($C$5/2)^2-($C$5/2)^2*'(OLD) bottom seam length'!B1636^2/($C$6/2)^2)</f>
        <v>#DIV/0!</v>
      </c>
      <c r="E1636" s="136">
        <f t="shared" si="251"/>
        <v>32500</v>
      </c>
      <c r="F1636" t="e">
        <f>SQRT(($C$5/2)^2-($C$5/2)^2*'(OLD) bottom seam length'!E1636^2/($C$6/2)^2)</f>
        <v>#DIV/0!</v>
      </c>
      <c r="H1636" s="136">
        <f t="shared" si="252"/>
        <v>32500</v>
      </c>
      <c r="I1636" t="e">
        <f>SQRT(($C$5/2)^2-($C$5/2)^2*'(OLD) bottom seam length'!H1636^2/($C$6/2)^2)</f>
        <v>#DIV/0!</v>
      </c>
      <c r="K1636" s="136">
        <f t="shared" si="253"/>
        <v>32500</v>
      </c>
      <c r="L1636" t="e">
        <f>SQRT(($C$5/2)^2-($C$5/2)^2*'(OLD) bottom seam length'!K1636^2/($C$6/2)^2)</f>
        <v>#DIV/0!</v>
      </c>
      <c r="O1636" s="136">
        <f t="shared" si="254"/>
        <v>32500</v>
      </c>
      <c r="P1636" t="b">
        <f t="shared" si="255"/>
        <v>0</v>
      </c>
      <c r="T1636" s="136">
        <f t="shared" si="256"/>
        <v>32480</v>
      </c>
      <c r="U1636" t="e">
        <f>SQRT(($U$6/2)^2-($U$6/2)^2*'(OLD) bottom seam length'!T1636^2/($U$7/2)^2)</f>
        <v>#VALUE!</v>
      </c>
      <c r="W1636" s="136">
        <f t="shared" si="257"/>
        <v>32480</v>
      </c>
      <c r="X1636" t="e">
        <f>SQRT(($U$6/2)^2-($U$6/2)^2*'(OLD) bottom seam length'!W1636^2/($U$7/2)^2)</f>
        <v>#VALUE!</v>
      </c>
      <c r="Z1636" s="136">
        <f t="shared" si="258"/>
        <v>32480</v>
      </c>
      <c r="AA1636" t="e">
        <f>SQRT(($U$6/2)^2-($U$6/2)^2*'(OLD) bottom seam length'!Z1636^2/($U$7/2)^2)</f>
        <v>#VALUE!</v>
      </c>
      <c r="AC1636" s="136">
        <f t="shared" si="259"/>
        <v>32480</v>
      </c>
      <c r="AD1636" t="e">
        <f>SQRT(($U$6/2)^2-($U$6/2)^2*'(OLD) bottom seam length'!AC1636^2/($U$7/2)^2)</f>
        <v>#VALUE!</v>
      </c>
    </row>
    <row r="1637" spans="2:30">
      <c r="B1637" s="136">
        <f t="shared" si="250"/>
        <v>32520</v>
      </c>
      <c r="C1637" t="e">
        <f>SQRT(($C$5/2)^2-($C$5/2)^2*'(OLD) bottom seam length'!B1637^2/($C$6/2)^2)</f>
        <v>#DIV/0!</v>
      </c>
      <c r="E1637" s="136">
        <f t="shared" si="251"/>
        <v>32520</v>
      </c>
      <c r="F1637" t="e">
        <f>SQRT(($C$5/2)^2-($C$5/2)^2*'(OLD) bottom seam length'!E1637^2/($C$6/2)^2)</f>
        <v>#DIV/0!</v>
      </c>
      <c r="H1637" s="136">
        <f t="shared" si="252"/>
        <v>32520</v>
      </c>
      <c r="I1637" t="e">
        <f>SQRT(($C$5/2)^2-($C$5/2)^2*'(OLD) bottom seam length'!H1637^2/($C$6/2)^2)</f>
        <v>#DIV/0!</v>
      </c>
      <c r="K1637" s="136">
        <f t="shared" si="253"/>
        <v>32520</v>
      </c>
      <c r="L1637" t="e">
        <f>SQRT(($C$5/2)^2-($C$5/2)^2*'(OLD) bottom seam length'!K1637^2/($C$6/2)^2)</f>
        <v>#DIV/0!</v>
      </c>
      <c r="O1637" s="136">
        <f t="shared" si="254"/>
        <v>32520</v>
      </c>
      <c r="P1637" t="b">
        <f t="shared" si="255"/>
        <v>0</v>
      </c>
      <c r="T1637" s="136">
        <f t="shared" si="256"/>
        <v>32500</v>
      </c>
      <c r="U1637" t="e">
        <f>SQRT(($U$6/2)^2-($U$6/2)^2*'(OLD) bottom seam length'!T1637^2/($U$7/2)^2)</f>
        <v>#VALUE!</v>
      </c>
      <c r="W1637" s="136">
        <f t="shared" si="257"/>
        <v>32500</v>
      </c>
      <c r="X1637" t="e">
        <f>SQRT(($U$6/2)^2-($U$6/2)^2*'(OLD) bottom seam length'!W1637^2/($U$7/2)^2)</f>
        <v>#VALUE!</v>
      </c>
      <c r="Z1637" s="136">
        <f t="shared" si="258"/>
        <v>32500</v>
      </c>
      <c r="AA1637" t="e">
        <f>SQRT(($U$6/2)^2-($U$6/2)^2*'(OLD) bottom seam length'!Z1637^2/($U$7/2)^2)</f>
        <v>#VALUE!</v>
      </c>
      <c r="AC1637" s="136">
        <f t="shared" si="259"/>
        <v>32500</v>
      </c>
      <c r="AD1637" t="e">
        <f>SQRT(($U$6/2)^2-($U$6/2)^2*'(OLD) bottom seam length'!AC1637^2/($U$7/2)^2)</f>
        <v>#VALUE!</v>
      </c>
    </row>
    <row r="1638" spans="2:30">
      <c r="B1638" s="136">
        <f t="shared" si="250"/>
        <v>32540</v>
      </c>
      <c r="C1638" t="e">
        <f>SQRT(($C$5/2)^2-($C$5/2)^2*'(OLD) bottom seam length'!B1638^2/($C$6/2)^2)</f>
        <v>#DIV/0!</v>
      </c>
      <c r="E1638" s="136">
        <f t="shared" si="251"/>
        <v>32540</v>
      </c>
      <c r="F1638" t="e">
        <f>SQRT(($C$5/2)^2-($C$5/2)^2*'(OLD) bottom seam length'!E1638^2/($C$6/2)^2)</f>
        <v>#DIV/0!</v>
      </c>
      <c r="H1638" s="136">
        <f t="shared" si="252"/>
        <v>32540</v>
      </c>
      <c r="I1638" t="e">
        <f>SQRT(($C$5/2)^2-($C$5/2)^2*'(OLD) bottom seam length'!H1638^2/($C$6/2)^2)</f>
        <v>#DIV/0!</v>
      </c>
      <c r="K1638" s="136">
        <f t="shared" si="253"/>
        <v>32540</v>
      </c>
      <c r="L1638" t="e">
        <f>SQRT(($C$5/2)^2-($C$5/2)^2*'(OLD) bottom seam length'!K1638^2/($C$6/2)^2)</f>
        <v>#DIV/0!</v>
      </c>
      <c r="O1638" s="136">
        <f t="shared" si="254"/>
        <v>32540</v>
      </c>
      <c r="P1638" t="b">
        <f t="shared" si="255"/>
        <v>0</v>
      </c>
      <c r="T1638" s="136">
        <f t="shared" si="256"/>
        <v>32520</v>
      </c>
      <c r="U1638" t="e">
        <f>SQRT(($U$6/2)^2-($U$6/2)^2*'(OLD) bottom seam length'!T1638^2/($U$7/2)^2)</f>
        <v>#VALUE!</v>
      </c>
      <c r="W1638" s="136">
        <f t="shared" si="257"/>
        <v>32520</v>
      </c>
      <c r="X1638" t="e">
        <f>SQRT(($U$6/2)^2-($U$6/2)^2*'(OLD) bottom seam length'!W1638^2/($U$7/2)^2)</f>
        <v>#VALUE!</v>
      </c>
      <c r="Z1638" s="136">
        <f t="shared" si="258"/>
        <v>32520</v>
      </c>
      <c r="AA1638" t="e">
        <f>SQRT(($U$6/2)^2-($U$6/2)^2*'(OLD) bottom seam length'!Z1638^2/($U$7/2)^2)</f>
        <v>#VALUE!</v>
      </c>
      <c r="AC1638" s="136">
        <f t="shared" si="259"/>
        <v>32520</v>
      </c>
      <c r="AD1638" t="e">
        <f>SQRT(($U$6/2)^2-($U$6/2)^2*'(OLD) bottom seam length'!AC1638^2/($U$7/2)^2)</f>
        <v>#VALUE!</v>
      </c>
    </row>
    <row r="1639" spans="2:30">
      <c r="B1639" s="136">
        <f t="shared" si="250"/>
        <v>32560</v>
      </c>
      <c r="C1639" t="e">
        <f>SQRT(($C$5/2)^2-($C$5/2)^2*'(OLD) bottom seam length'!B1639^2/($C$6/2)^2)</f>
        <v>#DIV/0!</v>
      </c>
      <c r="E1639" s="136">
        <f t="shared" si="251"/>
        <v>32560</v>
      </c>
      <c r="F1639" t="e">
        <f>SQRT(($C$5/2)^2-($C$5/2)^2*'(OLD) bottom seam length'!E1639^2/($C$6/2)^2)</f>
        <v>#DIV/0!</v>
      </c>
      <c r="H1639" s="136">
        <f t="shared" si="252"/>
        <v>32560</v>
      </c>
      <c r="I1639" t="e">
        <f>SQRT(($C$5/2)^2-($C$5/2)^2*'(OLD) bottom seam length'!H1639^2/($C$6/2)^2)</f>
        <v>#DIV/0!</v>
      </c>
      <c r="K1639" s="136">
        <f t="shared" si="253"/>
        <v>32560</v>
      </c>
      <c r="L1639" t="e">
        <f>SQRT(($C$5/2)^2-($C$5/2)^2*'(OLD) bottom seam length'!K1639^2/($C$6/2)^2)</f>
        <v>#DIV/0!</v>
      </c>
      <c r="O1639" s="136">
        <f t="shared" si="254"/>
        <v>32560</v>
      </c>
      <c r="P1639" t="b">
        <f t="shared" si="255"/>
        <v>0</v>
      </c>
      <c r="T1639" s="136">
        <f t="shared" si="256"/>
        <v>32540</v>
      </c>
      <c r="U1639" t="e">
        <f>SQRT(($U$6/2)^2-($U$6/2)^2*'(OLD) bottom seam length'!T1639^2/($U$7/2)^2)</f>
        <v>#VALUE!</v>
      </c>
      <c r="W1639" s="136">
        <f t="shared" si="257"/>
        <v>32540</v>
      </c>
      <c r="X1639" t="e">
        <f>SQRT(($U$6/2)^2-($U$6/2)^2*'(OLD) bottom seam length'!W1639^2/($U$7/2)^2)</f>
        <v>#VALUE!</v>
      </c>
      <c r="Z1639" s="136">
        <f t="shared" si="258"/>
        <v>32540</v>
      </c>
      <c r="AA1639" t="e">
        <f>SQRT(($U$6/2)^2-($U$6/2)^2*'(OLD) bottom seam length'!Z1639^2/($U$7/2)^2)</f>
        <v>#VALUE!</v>
      </c>
      <c r="AC1639" s="136">
        <f t="shared" si="259"/>
        <v>32540</v>
      </c>
      <c r="AD1639" t="e">
        <f>SQRT(($U$6/2)^2-($U$6/2)^2*'(OLD) bottom seam length'!AC1639^2/($U$7/2)^2)</f>
        <v>#VALUE!</v>
      </c>
    </row>
    <row r="1640" spans="2:30">
      <c r="B1640" s="136">
        <f t="shared" si="250"/>
        <v>32580</v>
      </c>
      <c r="C1640" t="e">
        <f>SQRT(($C$5/2)^2-($C$5/2)^2*'(OLD) bottom seam length'!B1640^2/($C$6/2)^2)</f>
        <v>#DIV/0!</v>
      </c>
      <c r="E1640" s="136">
        <f t="shared" si="251"/>
        <v>32580</v>
      </c>
      <c r="F1640" t="e">
        <f>SQRT(($C$5/2)^2-($C$5/2)^2*'(OLD) bottom seam length'!E1640^2/($C$6/2)^2)</f>
        <v>#DIV/0!</v>
      </c>
      <c r="H1640" s="136">
        <f t="shared" si="252"/>
        <v>32580</v>
      </c>
      <c r="I1640" t="e">
        <f>SQRT(($C$5/2)^2-($C$5/2)^2*'(OLD) bottom seam length'!H1640^2/($C$6/2)^2)</f>
        <v>#DIV/0!</v>
      </c>
      <c r="K1640" s="136">
        <f t="shared" si="253"/>
        <v>32580</v>
      </c>
      <c r="L1640" t="e">
        <f>SQRT(($C$5/2)^2-($C$5/2)^2*'(OLD) bottom seam length'!K1640^2/($C$6/2)^2)</f>
        <v>#DIV/0!</v>
      </c>
      <c r="O1640" s="136">
        <f t="shared" si="254"/>
        <v>32580</v>
      </c>
      <c r="P1640" t="b">
        <f t="shared" si="255"/>
        <v>0</v>
      </c>
      <c r="T1640" s="136">
        <f t="shared" si="256"/>
        <v>32560</v>
      </c>
      <c r="U1640" t="e">
        <f>SQRT(($U$6/2)^2-($U$6/2)^2*'(OLD) bottom seam length'!T1640^2/($U$7/2)^2)</f>
        <v>#VALUE!</v>
      </c>
      <c r="W1640" s="136">
        <f t="shared" si="257"/>
        <v>32560</v>
      </c>
      <c r="X1640" t="e">
        <f>SQRT(($U$6/2)^2-($U$6/2)^2*'(OLD) bottom seam length'!W1640^2/($U$7/2)^2)</f>
        <v>#VALUE!</v>
      </c>
      <c r="Z1640" s="136">
        <f t="shared" si="258"/>
        <v>32560</v>
      </c>
      <c r="AA1640" t="e">
        <f>SQRT(($U$6/2)^2-($U$6/2)^2*'(OLD) bottom seam length'!Z1640^2/($U$7/2)^2)</f>
        <v>#VALUE!</v>
      </c>
      <c r="AC1640" s="136">
        <f t="shared" si="259"/>
        <v>32560</v>
      </c>
      <c r="AD1640" t="e">
        <f>SQRT(($U$6/2)^2-($U$6/2)^2*'(OLD) bottom seam length'!AC1640^2/($U$7/2)^2)</f>
        <v>#VALUE!</v>
      </c>
    </row>
    <row r="1641" spans="2:30">
      <c r="B1641" s="136">
        <f t="shared" si="250"/>
        <v>32600</v>
      </c>
      <c r="C1641" t="e">
        <f>SQRT(($C$5/2)^2-($C$5/2)^2*'(OLD) bottom seam length'!B1641^2/($C$6/2)^2)</f>
        <v>#DIV/0!</v>
      </c>
      <c r="E1641" s="136">
        <f t="shared" si="251"/>
        <v>32600</v>
      </c>
      <c r="F1641" t="e">
        <f>SQRT(($C$5/2)^2-($C$5/2)^2*'(OLD) bottom seam length'!E1641^2/($C$6/2)^2)</f>
        <v>#DIV/0!</v>
      </c>
      <c r="H1641" s="136">
        <f t="shared" si="252"/>
        <v>32600</v>
      </c>
      <c r="I1641" t="e">
        <f>SQRT(($C$5/2)^2-($C$5/2)^2*'(OLD) bottom seam length'!H1641^2/($C$6/2)^2)</f>
        <v>#DIV/0!</v>
      </c>
      <c r="K1641" s="136">
        <f t="shared" si="253"/>
        <v>32600</v>
      </c>
      <c r="L1641" t="e">
        <f>SQRT(($C$5/2)^2-($C$5/2)^2*'(OLD) bottom seam length'!K1641^2/($C$6/2)^2)</f>
        <v>#DIV/0!</v>
      </c>
      <c r="O1641" s="136">
        <f t="shared" si="254"/>
        <v>32600</v>
      </c>
      <c r="P1641" t="b">
        <f t="shared" si="255"/>
        <v>0</v>
      </c>
      <c r="T1641" s="136">
        <f t="shared" si="256"/>
        <v>32580</v>
      </c>
      <c r="U1641" t="e">
        <f>SQRT(($U$6/2)^2-($U$6/2)^2*'(OLD) bottom seam length'!T1641^2/($U$7/2)^2)</f>
        <v>#VALUE!</v>
      </c>
      <c r="W1641" s="136">
        <f t="shared" si="257"/>
        <v>32580</v>
      </c>
      <c r="X1641" t="e">
        <f>SQRT(($U$6/2)^2-($U$6/2)^2*'(OLD) bottom seam length'!W1641^2/($U$7/2)^2)</f>
        <v>#VALUE!</v>
      </c>
      <c r="Z1641" s="136">
        <f t="shared" si="258"/>
        <v>32580</v>
      </c>
      <c r="AA1641" t="e">
        <f>SQRT(($U$6/2)^2-($U$6/2)^2*'(OLD) bottom seam length'!Z1641^2/($U$7/2)^2)</f>
        <v>#VALUE!</v>
      </c>
      <c r="AC1641" s="136">
        <f t="shared" si="259"/>
        <v>32580</v>
      </c>
      <c r="AD1641" t="e">
        <f>SQRT(($U$6/2)^2-($U$6/2)^2*'(OLD) bottom seam length'!AC1641^2/($U$7/2)^2)</f>
        <v>#VALUE!</v>
      </c>
    </row>
    <row r="1642" spans="2:30">
      <c r="B1642" s="136">
        <f t="shared" si="250"/>
        <v>32620</v>
      </c>
      <c r="C1642" t="e">
        <f>SQRT(($C$5/2)^2-($C$5/2)^2*'(OLD) bottom seam length'!B1642^2/($C$6/2)^2)</f>
        <v>#DIV/0!</v>
      </c>
      <c r="E1642" s="136">
        <f t="shared" si="251"/>
        <v>32620</v>
      </c>
      <c r="F1642" t="e">
        <f>SQRT(($C$5/2)^2-($C$5/2)^2*'(OLD) bottom seam length'!E1642^2/($C$6/2)^2)</f>
        <v>#DIV/0!</v>
      </c>
      <c r="H1642" s="136">
        <f t="shared" si="252"/>
        <v>32620</v>
      </c>
      <c r="I1642" t="e">
        <f>SQRT(($C$5/2)^2-($C$5/2)^2*'(OLD) bottom seam length'!H1642^2/($C$6/2)^2)</f>
        <v>#DIV/0!</v>
      </c>
      <c r="K1642" s="136">
        <f t="shared" si="253"/>
        <v>32620</v>
      </c>
      <c r="L1642" t="e">
        <f>SQRT(($C$5/2)^2-($C$5/2)^2*'(OLD) bottom seam length'!K1642^2/($C$6/2)^2)</f>
        <v>#DIV/0!</v>
      </c>
      <c r="O1642" s="136">
        <f t="shared" si="254"/>
        <v>32620</v>
      </c>
      <c r="P1642" t="b">
        <f t="shared" si="255"/>
        <v>0</v>
      </c>
      <c r="T1642" s="136">
        <f t="shared" si="256"/>
        <v>32600</v>
      </c>
      <c r="U1642" t="e">
        <f>SQRT(($U$6/2)^2-($U$6/2)^2*'(OLD) bottom seam length'!T1642^2/($U$7/2)^2)</f>
        <v>#VALUE!</v>
      </c>
      <c r="W1642" s="136">
        <f t="shared" si="257"/>
        <v>32600</v>
      </c>
      <c r="X1642" t="e">
        <f>SQRT(($U$6/2)^2-($U$6/2)^2*'(OLD) bottom seam length'!W1642^2/($U$7/2)^2)</f>
        <v>#VALUE!</v>
      </c>
      <c r="Z1642" s="136">
        <f t="shared" si="258"/>
        <v>32600</v>
      </c>
      <c r="AA1642" t="e">
        <f>SQRT(($U$6/2)^2-($U$6/2)^2*'(OLD) bottom seam length'!Z1642^2/($U$7/2)^2)</f>
        <v>#VALUE!</v>
      </c>
      <c r="AC1642" s="136">
        <f t="shared" si="259"/>
        <v>32600</v>
      </c>
      <c r="AD1642" t="e">
        <f>SQRT(($U$6/2)^2-($U$6/2)^2*'(OLD) bottom seam length'!AC1642^2/($U$7/2)^2)</f>
        <v>#VALUE!</v>
      </c>
    </row>
    <row r="1643" spans="2:30">
      <c r="B1643" s="136">
        <f t="shared" si="250"/>
        <v>32640</v>
      </c>
      <c r="C1643" t="e">
        <f>SQRT(($C$5/2)^2-($C$5/2)^2*'(OLD) bottom seam length'!B1643^2/($C$6/2)^2)</f>
        <v>#DIV/0!</v>
      </c>
      <c r="E1643" s="136">
        <f t="shared" si="251"/>
        <v>32640</v>
      </c>
      <c r="F1643" t="e">
        <f>SQRT(($C$5/2)^2-($C$5/2)^2*'(OLD) bottom seam length'!E1643^2/($C$6/2)^2)</f>
        <v>#DIV/0!</v>
      </c>
      <c r="H1643" s="136">
        <f t="shared" si="252"/>
        <v>32640</v>
      </c>
      <c r="I1643" t="e">
        <f>SQRT(($C$5/2)^2-($C$5/2)^2*'(OLD) bottom seam length'!H1643^2/($C$6/2)^2)</f>
        <v>#DIV/0!</v>
      </c>
      <c r="K1643" s="136">
        <f t="shared" si="253"/>
        <v>32640</v>
      </c>
      <c r="L1643" t="e">
        <f>SQRT(($C$5/2)^2-($C$5/2)^2*'(OLD) bottom seam length'!K1643^2/($C$6/2)^2)</f>
        <v>#DIV/0!</v>
      </c>
      <c r="O1643" s="136">
        <f t="shared" si="254"/>
        <v>32640</v>
      </c>
      <c r="P1643" t="b">
        <f t="shared" si="255"/>
        <v>0</v>
      </c>
      <c r="T1643" s="136">
        <f t="shared" si="256"/>
        <v>32620</v>
      </c>
      <c r="U1643" t="e">
        <f>SQRT(($U$6/2)^2-($U$6/2)^2*'(OLD) bottom seam length'!T1643^2/($U$7/2)^2)</f>
        <v>#VALUE!</v>
      </c>
      <c r="W1643" s="136">
        <f t="shared" si="257"/>
        <v>32620</v>
      </c>
      <c r="X1643" t="e">
        <f>SQRT(($U$6/2)^2-($U$6/2)^2*'(OLD) bottom seam length'!W1643^2/($U$7/2)^2)</f>
        <v>#VALUE!</v>
      </c>
      <c r="Z1643" s="136">
        <f t="shared" si="258"/>
        <v>32620</v>
      </c>
      <c r="AA1643" t="e">
        <f>SQRT(($U$6/2)^2-($U$6/2)^2*'(OLD) bottom seam length'!Z1643^2/($U$7/2)^2)</f>
        <v>#VALUE!</v>
      </c>
      <c r="AC1643" s="136">
        <f t="shared" si="259"/>
        <v>32620</v>
      </c>
      <c r="AD1643" t="e">
        <f>SQRT(($U$6/2)^2-($U$6/2)^2*'(OLD) bottom seam length'!AC1643^2/($U$7/2)^2)</f>
        <v>#VALUE!</v>
      </c>
    </row>
    <row r="1644" spans="2:30">
      <c r="B1644" s="136">
        <f t="shared" si="250"/>
        <v>32660</v>
      </c>
      <c r="C1644" t="e">
        <f>SQRT(($C$5/2)^2-($C$5/2)^2*'(OLD) bottom seam length'!B1644^2/($C$6/2)^2)</f>
        <v>#DIV/0!</v>
      </c>
      <c r="E1644" s="136">
        <f t="shared" si="251"/>
        <v>32660</v>
      </c>
      <c r="F1644" t="e">
        <f>SQRT(($C$5/2)^2-($C$5/2)^2*'(OLD) bottom seam length'!E1644^2/($C$6/2)^2)</f>
        <v>#DIV/0!</v>
      </c>
      <c r="H1644" s="136">
        <f t="shared" si="252"/>
        <v>32660</v>
      </c>
      <c r="I1644" t="e">
        <f>SQRT(($C$5/2)^2-($C$5/2)^2*'(OLD) bottom seam length'!H1644^2/($C$6/2)^2)</f>
        <v>#DIV/0!</v>
      </c>
      <c r="K1644" s="136">
        <f t="shared" si="253"/>
        <v>32660</v>
      </c>
      <c r="L1644" t="e">
        <f>SQRT(($C$5/2)^2-($C$5/2)^2*'(OLD) bottom seam length'!K1644^2/($C$6/2)^2)</f>
        <v>#DIV/0!</v>
      </c>
      <c r="O1644" s="136">
        <f t="shared" si="254"/>
        <v>32660</v>
      </c>
      <c r="P1644" t="b">
        <f t="shared" si="255"/>
        <v>0</v>
      </c>
      <c r="T1644" s="136">
        <f t="shared" si="256"/>
        <v>32640</v>
      </c>
      <c r="U1644" t="e">
        <f>SQRT(($U$6/2)^2-($U$6/2)^2*'(OLD) bottom seam length'!T1644^2/($U$7/2)^2)</f>
        <v>#VALUE!</v>
      </c>
      <c r="W1644" s="136">
        <f t="shared" si="257"/>
        <v>32640</v>
      </c>
      <c r="X1644" t="e">
        <f>SQRT(($U$6/2)^2-($U$6/2)^2*'(OLD) bottom seam length'!W1644^2/($U$7/2)^2)</f>
        <v>#VALUE!</v>
      </c>
      <c r="Z1644" s="136">
        <f t="shared" si="258"/>
        <v>32640</v>
      </c>
      <c r="AA1644" t="e">
        <f>SQRT(($U$6/2)^2-($U$6/2)^2*'(OLD) bottom seam length'!Z1644^2/($U$7/2)^2)</f>
        <v>#VALUE!</v>
      </c>
      <c r="AC1644" s="136">
        <f t="shared" si="259"/>
        <v>32640</v>
      </c>
      <c r="AD1644" t="e">
        <f>SQRT(($U$6/2)^2-($U$6/2)^2*'(OLD) bottom seam length'!AC1644^2/($U$7/2)^2)</f>
        <v>#VALUE!</v>
      </c>
    </row>
    <row r="1645" spans="2:30">
      <c r="B1645" s="136">
        <f t="shared" si="250"/>
        <v>32680</v>
      </c>
      <c r="C1645" t="e">
        <f>SQRT(($C$5/2)^2-($C$5/2)^2*'(OLD) bottom seam length'!B1645^2/($C$6/2)^2)</f>
        <v>#DIV/0!</v>
      </c>
      <c r="E1645" s="136">
        <f t="shared" si="251"/>
        <v>32680</v>
      </c>
      <c r="F1645" t="e">
        <f>SQRT(($C$5/2)^2-($C$5/2)^2*'(OLD) bottom seam length'!E1645^2/($C$6/2)^2)</f>
        <v>#DIV/0!</v>
      </c>
      <c r="H1645" s="136">
        <f t="shared" si="252"/>
        <v>32680</v>
      </c>
      <c r="I1645" t="e">
        <f>SQRT(($C$5/2)^2-($C$5/2)^2*'(OLD) bottom seam length'!H1645^2/($C$6/2)^2)</f>
        <v>#DIV/0!</v>
      </c>
      <c r="K1645" s="136">
        <f t="shared" si="253"/>
        <v>32680</v>
      </c>
      <c r="L1645" t="e">
        <f>SQRT(($C$5/2)^2-($C$5/2)^2*'(OLD) bottom seam length'!K1645^2/($C$6/2)^2)</f>
        <v>#DIV/0!</v>
      </c>
      <c r="O1645" s="136">
        <f t="shared" si="254"/>
        <v>32680</v>
      </c>
      <c r="P1645" t="b">
        <f t="shared" si="255"/>
        <v>0</v>
      </c>
      <c r="T1645" s="136">
        <f t="shared" si="256"/>
        <v>32660</v>
      </c>
      <c r="U1645" t="e">
        <f>SQRT(($U$6/2)^2-($U$6/2)^2*'(OLD) bottom seam length'!T1645^2/($U$7/2)^2)</f>
        <v>#VALUE!</v>
      </c>
      <c r="W1645" s="136">
        <f t="shared" si="257"/>
        <v>32660</v>
      </c>
      <c r="X1645" t="e">
        <f>SQRT(($U$6/2)^2-($U$6/2)^2*'(OLD) bottom seam length'!W1645^2/($U$7/2)^2)</f>
        <v>#VALUE!</v>
      </c>
      <c r="Z1645" s="136">
        <f t="shared" si="258"/>
        <v>32660</v>
      </c>
      <c r="AA1645" t="e">
        <f>SQRT(($U$6/2)^2-($U$6/2)^2*'(OLD) bottom seam length'!Z1645^2/($U$7/2)^2)</f>
        <v>#VALUE!</v>
      </c>
      <c r="AC1645" s="136">
        <f t="shared" si="259"/>
        <v>32660</v>
      </c>
      <c r="AD1645" t="e">
        <f>SQRT(($U$6/2)^2-($U$6/2)^2*'(OLD) bottom seam length'!AC1645^2/($U$7/2)^2)</f>
        <v>#VALUE!</v>
      </c>
    </row>
    <row r="1646" spans="2:30">
      <c r="B1646" s="136">
        <f t="shared" si="250"/>
        <v>32700</v>
      </c>
      <c r="C1646" t="e">
        <f>SQRT(($C$5/2)^2-($C$5/2)^2*'(OLD) bottom seam length'!B1646^2/($C$6/2)^2)</f>
        <v>#DIV/0!</v>
      </c>
      <c r="E1646" s="136">
        <f t="shared" si="251"/>
        <v>32700</v>
      </c>
      <c r="F1646" t="e">
        <f>SQRT(($C$5/2)^2-($C$5/2)^2*'(OLD) bottom seam length'!E1646^2/($C$6/2)^2)</f>
        <v>#DIV/0!</v>
      </c>
      <c r="H1646" s="136">
        <f t="shared" si="252"/>
        <v>32700</v>
      </c>
      <c r="I1646" t="e">
        <f>SQRT(($C$5/2)^2-($C$5/2)^2*'(OLD) bottom seam length'!H1646^2/($C$6/2)^2)</f>
        <v>#DIV/0!</v>
      </c>
      <c r="K1646" s="136">
        <f t="shared" si="253"/>
        <v>32700</v>
      </c>
      <c r="L1646" t="e">
        <f>SQRT(($C$5/2)^2-($C$5/2)^2*'(OLD) bottom seam length'!K1646^2/($C$6/2)^2)</f>
        <v>#DIV/0!</v>
      </c>
      <c r="O1646" s="136">
        <f t="shared" si="254"/>
        <v>32700</v>
      </c>
      <c r="P1646" t="b">
        <f t="shared" si="255"/>
        <v>0</v>
      </c>
      <c r="T1646" s="136">
        <f t="shared" si="256"/>
        <v>32680</v>
      </c>
      <c r="U1646" t="e">
        <f>SQRT(($U$6/2)^2-($U$6/2)^2*'(OLD) bottom seam length'!T1646^2/($U$7/2)^2)</f>
        <v>#VALUE!</v>
      </c>
      <c r="W1646" s="136">
        <f t="shared" si="257"/>
        <v>32680</v>
      </c>
      <c r="X1646" t="e">
        <f>SQRT(($U$6/2)^2-($U$6/2)^2*'(OLD) bottom seam length'!W1646^2/($U$7/2)^2)</f>
        <v>#VALUE!</v>
      </c>
      <c r="Z1646" s="136">
        <f t="shared" si="258"/>
        <v>32680</v>
      </c>
      <c r="AA1646" t="e">
        <f>SQRT(($U$6/2)^2-($U$6/2)^2*'(OLD) bottom seam length'!Z1646^2/($U$7/2)^2)</f>
        <v>#VALUE!</v>
      </c>
      <c r="AC1646" s="136">
        <f t="shared" si="259"/>
        <v>32680</v>
      </c>
      <c r="AD1646" t="e">
        <f>SQRT(($U$6/2)^2-($U$6/2)^2*'(OLD) bottom seam length'!AC1646^2/($U$7/2)^2)</f>
        <v>#VALUE!</v>
      </c>
    </row>
    <row r="1647" spans="2:30">
      <c r="B1647" s="136">
        <f t="shared" si="250"/>
        <v>32720</v>
      </c>
      <c r="C1647" t="e">
        <f>SQRT(($C$5/2)^2-($C$5/2)^2*'(OLD) bottom seam length'!B1647^2/($C$6/2)^2)</f>
        <v>#DIV/0!</v>
      </c>
      <c r="E1647" s="136">
        <f t="shared" si="251"/>
        <v>32720</v>
      </c>
      <c r="F1647" t="e">
        <f>SQRT(($C$5/2)^2-($C$5/2)^2*'(OLD) bottom seam length'!E1647^2/($C$6/2)^2)</f>
        <v>#DIV/0!</v>
      </c>
      <c r="H1647" s="136">
        <f t="shared" si="252"/>
        <v>32720</v>
      </c>
      <c r="I1647" t="e">
        <f>SQRT(($C$5/2)^2-($C$5/2)^2*'(OLD) bottom seam length'!H1647^2/($C$6/2)^2)</f>
        <v>#DIV/0!</v>
      </c>
      <c r="K1647" s="136">
        <f t="shared" si="253"/>
        <v>32720</v>
      </c>
      <c r="L1647" t="e">
        <f>SQRT(($C$5/2)^2-($C$5/2)^2*'(OLD) bottom seam length'!K1647^2/($C$6/2)^2)</f>
        <v>#DIV/0!</v>
      </c>
      <c r="O1647" s="136">
        <f t="shared" si="254"/>
        <v>32720</v>
      </c>
      <c r="P1647" t="b">
        <f t="shared" si="255"/>
        <v>0</v>
      </c>
      <c r="T1647" s="136">
        <f t="shared" si="256"/>
        <v>32700</v>
      </c>
      <c r="U1647" t="e">
        <f>SQRT(($U$6/2)^2-($U$6/2)^2*'(OLD) bottom seam length'!T1647^2/($U$7/2)^2)</f>
        <v>#VALUE!</v>
      </c>
      <c r="W1647" s="136">
        <f t="shared" si="257"/>
        <v>32700</v>
      </c>
      <c r="X1647" t="e">
        <f>SQRT(($U$6/2)^2-($U$6/2)^2*'(OLD) bottom seam length'!W1647^2/($U$7/2)^2)</f>
        <v>#VALUE!</v>
      </c>
      <c r="Z1647" s="136">
        <f t="shared" si="258"/>
        <v>32700</v>
      </c>
      <c r="AA1647" t="e">
        <f>SQRT(($U$6/2)^2-($U$6/2)^2*'(OLD) bottom seam length'!Z1647^2/($U$7/2)^2)</f>
        <v>#VALUE!</v>
      </c>
      <c r="AC1647" s="136">
        <f t="shared" si="259"/>
        <v>32700</v>
      </c>
      <c r="AD1647" t="e">
        <f>SQRT(($U$6/2)^2-($U$6/2)^2*'(OLD) bottom seam length'!AC1647^2/($U$7/2)^2)</f>
        <v>#VALUE!</v>
      </c>
    </row>
    <row r="1648" spans="2:30">
      <c r="B1648" s="136">
        <f t="shared" si="250"/>
        <v>32740</v>
      </c>
      <c r="C1648" t="e">
        <f>SQRT(($C$5/2)^2-($C$5/2)^2*'(OLD) bottom seam length'!B1648^2/($C$6/2)^2)</f>
        <v>#DIV/0!</v>
      </c>
      <c r="E1648" s="136">
        <f t="shared" si="251"/>
        <v>32740</v>
      </c>
      <c r="F1648" t="e">
        <f>SQRT(($C$5/2)^2-($C$5/2)^2*'(OLD) bottom seam length'!E1648^2/($C$6/2)^2)</f>
        <v>#DIV/0!</v>
      </c>
      <c r="H1648" s="136">
        <f t="shared" si="252"/>
        <v>32740</v>
      </c>
      <c r="I1648" t="e">
        <f>SQRT(($C$5/2)^2-($C$5/2)^2*'(OLD) bottom seam length'!H1648^2/($C$6/2)^2)</f>
        <v>#DIV/0!</v>
      </c>
      <c r="K1648" s="136">
        <f t="shared" si="253"/>
        <v>32740</v>
      </c>
      <c r="L1648" t="e">
        <f>SQRT(($C$5/2)^2-($C$5/2)^2*'(OLD) bottom seam length'!K1648^2/($C$6/2)^2)</f>
        <v>#DIV/0!</v>
      </c>
      <c r="O1648" s="136">
        <f t="shared" si="254"/>
        <v>32740</v>
      </c>
      <c r="P1648" t="b">
        <f t="shared" si="255"/>
        <v>0</v>
      </c>
      <c r="T1648" s="136">
        <f t="shared" si="256"/>
        <v>32720</v>
      </c>
      <c r="U1648" t="e">
        <f>SQRT(($U$6/2)^2-($U$6/2)^2*'(OLD) bottom seam length'!T1648^2/($U$7/2)^2)</f>
        <v>#VALUE!</v>
      </c>
      <c r="W1648" s="136">
        <f t="shared" si="257"/>
        <v>32720</v>
      </c>
      <c r="X1648" t="e">
        <f>SQRT(($U$6/2)^2-($U$6/2)^2*'(OLD) bottom seam length'!W1648^2/($U$7/2)^2)</f>
        <v>#VALUE!</v>
      </c>
      <c r="Z1648" s="136">
        <f t="shared" si="258"/>
        <v>32720</v>
      </c>
      <c r="AA1648" t="e">
        <f>SQRT(($U$6/2)^2-($U$6/2)^2*'(OLD) bottom seam length'!Z1648^2/($U$7/2)^2)</f>
        <v>#VALUE!</v>
      </c>
      <c r="AC1648" s="136">
        <f t="shared" si="259"/>
        <v>32720</v>
      </c>
      <c r="AD1648" t="e">
        <f>SQRT(($U$6/2)^2-($U$6/2)^2*'(OLD) bottom seam length'!AC1648^2/($U$7/2)^2)</f>
        <v>#VALUE!</v>
      </c>
    </row>
    <row r="1649" spans="2:30">
      <c r="B1649" s="136">
        <f t="shared" si="250"/>
        <v>32760</v>
      </c>
      <c r="C1649" t="e">
        <f>SQRT(($C$5/2)^2-($C$5/2)^2*'(OLD) bottom seam length'!B1649^2/($C$6/2)^2)</f>
        <v>#DIV/0!</v>
      </c>
      <c r="E1649" s="136">
        <f t="shared" si="251"/>
        <v>32760</v>
      </c>
      <c r="F1649" t="e">
        <f>SQRT(($C$5/2)^2-($C$5/2)^2*'(OLD) bottom seam length'!E1649^2/($C$6/2)^2)</f>
        <v>#DIV/0!</v>
      </c>
      <c r="H1649" s="136">
        <f t="shared" si="252"/>
        <v>32760</v>
      </c>
      <c r="I1649" t="e">
        <f>SQRT(($C$5/2)^2-($C$5/2)^2*'(OLD) bottom seam length'!H1649^2/($C$6/2)^2)</f>
        <v>#DIV/0!</v>
      </c>
      <c r="K1649" s="136">
        <f t="shared" si="253"/>
        <v>32760</v>
      </c>
      <c r="L1649" t="e">
        <f>SQRT(($C$5/2)^2-($C$5/2)^2*'(OLD) bottom seam length'!K1649^2/($C$6/2)^2)</f>
        <v>#DIV/0!</v>
      </c>
      <c r="O1649" s="136">
        <f t="shared" si="254"/>
        <v>32760</v>
      </c>
      <c r="P1649" t="b">
        <f t="shared" si="255"/>
        <v>0</v>
      </c>
      <c r="T1649" s="136">
        <f t="shared" si="256"/>
        <v>32740</v>
      </c>
      <c r="U1649" t="e">
        <f>SQRT(($U$6/2)^2-($U$6/2)^2*'(OLD) bottom seam length'!T1649^2/($U$7/2)^2)</f>
        <v>#VALUE!</v>
      </c>
      <c r="W1649" s="136">
        <f t="shared" si="257"/>
        <v>32740</v>
      </c>
      <c r="X1649" t="e">
        <f>SQRT(($U$6/2)^2-($U$6/2)^2*'(OLD) bottom seam length'!W1649^2/($U$7/2)^2)</f>
        <v>#VALUE!</v>
      </c>
      <c r="Z1649" s="136">
        <f t="shared" si="258"/>
        <v>32740</v>
      </c>
      <c r="AA1649" t="e">
        <f>SQRT(($U$6/2)^2-($U$6/2)^2*'(OLD) bottom seam length'!Z1649^2/($U$7/2)^2)</f>
        <v>#VALUE!</v>
      </c>
      <c r="AC1649" s="136">
        <f t="shared" si="259"/>
        <v>32740</v>
      </c>
      <c r="AD1649" t="e">
        <f>SQRT(($U$6/2)^2-($U$6/2)^2*'(OLD) bottom seam length'!AC1649^2/($U$7/2)^2)</f>
        <v>#VALUE!</v>
      </c>
    </row>
    <row r="1650" spans="2:30">
      <c r="B1650" s="136">
        <f t="shared" si="250"/>
        <v>32780</v>
      </c>
      <c r="C1650" t="e">
        <f>SQRT(($C$5/2)^2-($C$5/2)^2*'(OLD) bottom seam length'!B1650^2/($C$6/2)^2)</f>
        <v>#DIV/0!</v>
      </c>
      <c r="E1650" s="136">
        <f t="shared" si="251"/>
        <v>32780</v>
      </c>
      <c r="F1650" t="e">
        <f>SQRT(($C$5/2)^2-($C$5/2)^2*'(OLD) bottom seam length'!E1650^2/($C$6/2)^2)</f>
        <v>#DIV/0!</v>
      </c>
      <c r="H1650" s="136">
        <f t="shared" si="252"/>
        <v>32780</v>
      </c>
      <c r="I1650" t="e">
        <f>SQRT(($C$5/2)^2-($C$5/2)^2*'(OLD) bottom seam length'!H1650^2/($C$6/2)^2)</f>
        <v>#DIV/0!</v>
      </c>
      <c r="K1650" s="136">
        <f t="shared" si="253"/>
        <v>32780</v>
      </c>
      <c r="L1650" t="e">
        <f>SQRT(($C$5/2)^2-($C$5/2)^2*'(OLD) bottom seam length'!K1650^2/($C$6/2)^2)</f>
        <v>#DIV/0!</v>
      </c>
      <c r="O1650" s="136">
        <f t="shared" si="254"/>
        <v>32780</v>
      </c>
      <c r="P1650" t="b">
        <f t="shared" si="255"/>
        <v>0</v>
      </c>
      <c r="T1650" s="136">
        <f t="shared" si="256"/>
        <v>32760</v>
      </c>
      <c r="U1650" t="e">
        <f>SQRT(($U$6/2)^2-($U$6/2)^2*'(OLD) bottom seam length'!T1650^2/($U$7/2)^2)</f>
        <v>#VALUE!</v>
      </c>
      <c r="W1650" s="136">
        <f t="shared" si="257"/>
        <v>32760</v>
      </c>
      <c r="X1650" t="e">
        <f>SQRT(($U$6/2)^2-($U$6/2)^2*'(OLD) bottom seam length'!W1650^2/($U$7/2)^2)</f>
        <v>#VALUE!</v>
      </c>
      <c r="Z1650" s="136">
        <f t="shared" si="258"/>
        <v>32760</v>
      </c>
      <c r="AA1650" t="e">
        <f>SQRT(($U$6/2)^2-($U$6/2)^2*'(OLD) bottom seam length'!Z1650^2/($U$7/2)^2)</f>
        <v>#VALUE!</v>
      </c>
      <c r="AC1650" s="136">
        <f t="shared" si="259"/>
        <v>32760</v>
      </c>
      <c r="AD1650" t="e">
        <f>SQRT(($U$6/2)^2-($U$6/2)^2*'(OLD) bottom seam length'!AC1650^2/($U$7/2)^2)</f>
        <v>#VALUE!</v>
      </c>
    </row>
    <row r="1651" spans="2:30">
      <c r="B1651" s="136">
        <f t="shared" si="250"/>
        <v>32800</v>
      </c>
      <c r="C1651" t="e">
        <f>SQRT(($C$5/2)^2-($C$5/2)^2*'(OLD) bottom seam length'!B1651^2/($C$6/2)^2)</f>
        <v>#DIV/0!</v>
      </c>
      <c r="E1651" s="136">
        <f t="shared" si="251"/>
        <v>32800</v>
      </c>
      <c r="F1651" t="e">
        <f>SQRT(($C$5/2)^2-($C$5/2)^2*'(OLD) bottom seam length'!E1651^2/($C$6/2)^2)</f>
        <v>#DIV/0!</v>
      </c>
      <c r="H1651" s="136">
        <f t="shared" si="252"/>
        <v>32800</v>
      </c>
      <c r="I1651" t="e">
        <f>SQRT(($C$5/2)^2-($C$5/2)^2*'(OLD) bottom seam length'!H1651^2/($C$6/2)^2)</f>
        <v>#DIV/0!</v>
      </c>
      <c r="K1651" s="136">
        <f t="shared" si="253"/>
        <v>32800</v>
      </c>
      <c r="L1651" t="e">
        <f>SQRT(($C$5/2)^2-($C$5/2)^2*'(OLD) bottom seam length'!K1651^2/($C$6/2)^2)</f>
        <v>#DIV/0!</v>
      </c>
      <c r="O1651" s="136">
        <f t="shared" si="254"/>
        <v>32800</v>
      </c>
      <c r="P1651" t="b">
        <f t="shared" si="255"/>
        <v>0</v>
      </c>
      <c r="T1651" s="136">
        <f t="shared" si="256"/>
        <v>32780</v>
      </c>
      <c r="U1651" t="e">
        <f>SQRT(($U$6/2)^2-($U$6/2)^2*'(OLD) bottom seam length'!T1651^2/($U$7/2)^2)</f>
        <v>#VALUE!</v>
      </c>
      <c r="W1651" s="136">
        <f t="shared" si="257"/>
        <v>32780</v>
      </c>
      <c r="X1651" t="e">
        <f>SQRT(($U$6/2)^2-($U$6/2)^2*'(OLD) bottom seam length'!W1651^2/($U$7/2)^2)</f>
        <v>#VALUE!</v>
      </c>
      <c r="Z1651" s="136">
        <f t="shared" si="258"/>
        <v>32780</v>
      </c>
      <c r="AA1651" t="e">
        <f>SQRT(($U$6/2)^2-($U$6/2)^2*'(OLD) bottom seam length'!Z1651^2/($U$7/2)^2)</f>
        <v>#VALUE!</v>
      </c>
      <c r="AC1651" s="136">
        <f t="shared" si="259"/>
        <v>32780</v>
      </c>
      <c r="AD1651" t="e">
        <f>SQRT(($U$6/2)^2-($U$6/2)^2*'(OLD) bottom seam length'!AC1651^2/($U$7/2)^2)</f>
        <v>#VALUE!</v>
      </c>
    </row>
    <row r="1652" spans="2:30">
      <c r="B1652" s="136">
        <f t="shared" si="250"/>
        <v>32820</v>
      </c>
      <c r="C1652" t="e">
        <f>SQRT(($C$5/2)^2-($C$5/2)^2*'(OLD) bottom seam length'!B1652^2/($C$6/2)^2)</f>
        <v>#DIV/0!</v>
      </c>
      <c r="E1652" s="136">
        <f t="shared" si="251"/>
        <v>32820</v>
      </c>
      <c r="F1652" t="e">
        <f>SQRT(($C$5/2)^2-($C$5/2)^2*'(OLD) bottom seam length'!E1652^2/($C$6/2)^2)</f>
        <v>#DIV/0!</v>
      </c>
      <c r="H1652" s="136">
        <f t="shared" si="252"/>
        <v>32820</v>
      </c>
      <c r="I1652" t="e">
        <f>SQRT(($C$5/2)^2-($C$5/2)^2*'(OLD) bottom seam length'!H1652^2/($C$6/2)^2)</f>
        <v>#DIV/0!</v>
      </c>
      <c r="K1652" s="136">
        <f t="shared" si="253"/>
        <v>32820</v>
      </c>
      <c r="L1652" t="e">
        <f>SQRT(($C$5/2)^2-($C$5/2)^2*'(OLD) bottom seam length'!K1652^2/($C$6/2)^2)</f>
        <v>#DIV/0!</v>
      </c>
      <c r="O1652" s="136">
        <f t="shared" si="254"/>
        <v>32820</v>
      </c>
      <c r="P1652" t="b">
        <f t="shared" si="255"/>
        <v>0</v>
      </c>
      <c r="T1652" s="136">
        <f t="shared" si="256"/>
        <v>32800</v>
      </c>
      <c r="U1652" t="e">
        <f>SQRT(($U$6/2)^2-($U$6/2)^2*'(OLD) bottom seam length'!T1652^2/($U$7/2)^2)</f>
        <v>#VALUE!</v>
      </c>
      <c r="W1652" s="136">
        <f t="shared" si="257"/>
        <v>32800</v>
      </c>
      <c r="X1652" t="e">
        <f>SQRT(($U$6/2)^2-($U$6/2)^2*'(OLD) bottom seam length'!W1652^2/($U$7/2)^2)</f>
        <v>#VALUE!</v>
      </c>
      <c r="Z1652" s="136">
        <f t="shared" si="258"/>
        <v>32800</v>
      </c>
      <c r="AA1652" t="e">
        <f>SQRT(($U$6/2)^2-($U$6/2)^2*'(OLD) bottom seam length'!Z1652^2/($U$7/2)^2)</f>
        <v>#VALUE!</v>
      </c>
      <c r="AC1652" s="136">
        <f t="shared" si="259"/>
        <v>32800</v>
      </c>
      <c r="AD1652" t="e">
        <f>SQRT(($U$6/2)^2-($U$6/2)^2*'(OLD) bottom seam length'!AC1652^2/($U$7/2)^2)</f>
        <v>#VALUE!</v>
      </c>
    </row>
    <row r="1653" spans="2:30">
      <c r="B1653" s="136">
        <f t="shared" si="250"/>
        <v>32840</v>
      </c>
      <c r="C1653" t="e">
        <f>SQRT(($C$5/2)^2-($C$5/2)^2*'(OLD) bottom seam length'!B1653^2/($C$6/2)^2)</f>
        <v>#DIV/0!</v>
      </c>
      <c r="E1653" s="136">
        <f t="shared" si="251"/>
        <v>32840</v>
      </c>
      <c r="F1653" t="e">
        <f>SQRT(($C$5/2)^2-($C$5/2)^2*'(OLD) bottom seam length'!E1653^2/($C$6/2)^2)</f>
        <v>#DIV/0!</v>
      </c>
      <c r="H1653" s="136">
        <f t="shared" si="252"/>
        <v>32840</v>
      </c>
      <c r="I1653" t="e">
        <f>SQRT(($C$5/2)^2-($C$5/2)^2*'(OLD) bottom seam length'!H1653^2/($C$6/2)^2)</f>
        <v>#DIV/0!</v>
      </c>
      <c r="K1653" s="136">
        <f t="shared" si="253"/>
        <v>32840</v>
      </c>
      <c r="L1653" t="e">
        <f>SQRT(($C$5/2)^2-($C$5/2)^2*'(OLD) bottom seam length'!K1653^2/($C$6/2)^2)</f>
        <v>#DIV/0!</v>
      </c>
      <c r="O1653" s="136">
        <f t="shared" si="254"/>
        <v>32840</v>
      </c>
      <c r="P1653" t="b">
        <f t="shared" si="255"/>
        <v>0</v>
      </c>
      <c r="T1653" s="136">
        <f t="shared" si="256"/>
        <v>32820</v>
      </c>
      <c r="U1653" t="e">
        <f>SQRT(($U$6/2)^2-($U$6/2)^2*'(OLD) bottom seam length'!T1653^2/($U$7/2)^2)</f>
        <v>#VALUE!</v>
      </c>
      <c r="W1653" s="136">
        <f t="shared" si="257"/>
        <v>32820</v>
      </c>
      <c r="X1653" t="e">
        <f>SQRT(($U$6/2)^2-($U$6/2)^2*'(OLD) bottom seam length'!W1653^2/($U$7/2)^2)</f>
        <v>#VALUE!</v>
      </c>
      <c r="Z1653" s="136">
        <f t="shared" si="258"/>
        <v>32820</v>
      </c>
      <c r="AA1653" t="e">
        <f>SQRT(($U$6/2)^2-($U$6/2)^2*'(OLD) bottom seam length'!Z1653^2/($U$7/2)^2)</f>
        <v>#VALUE!</v>
      </c>
      <c r="AC1653" s="136">
        <f t="shared" si="259"/>
        <v>32820</v>
      </c>
      <c r="AD1653" t="e">
        <f>SQRT(($U$6/2)^2-($U$6/2)^2*'(OLD) bottom seam length'!AC1653^2/($U$7/2)^2)</f>
        <v>#VALUE!</v>
      </c>
    </row>
    <row r="1654" spans="2:30">
      <c r="B1654" s="136">
        <f t="shared" si="250"/>
        <v>32860</v>
      </c>
      <c r="C1654" t="e">
        <f>SQRT(($C$5/2)^2-($C$5/2)^2*'(OLD) bottom seam length'!B1654^2/($C$6/2)^2)</f>
        <v>#DIV/0!</v>
      </c>
      <c r="E1654" s="136">
        <f t="shared" si="251"/>
        <v>32860</v>
      </c>
      <c r="F1654" t="e">
        <f>SQRT(($C$5/2)^2-($C$5/2)^2*'(OLD) bottom seam length'!E1654^2/($C$6/2)^2)</f>
        <v>#DIV/0!</v>
      </c>
      <c r="H1654" s="136">
        <f t="shared" si="252"/>
        <v>32860</v>
      </c>
      <c r="I1654" t="e">
        <f>SQRT(($C$5/2)^2-($C$5/2)^2*'(OLD) bottom seam length'!H1654^2/($C$6/2)^2)</f>
        <v>#DIV/0!</v>
      </c>
      <c r="K1654" s="136">
        <f t="shared" si="253"/>
        <v>32860</v>
      </c>
      <c r="L1654" t="e">
        <f>SQRT(($C$5/2)^2-($C$5/2)^2*'(OLD) bottom seam length'!K1654^2/($C$6/2)^2)</f>
        <v>#DIV/0!</v>
      </c>
      <c r="O1654" s="136">
        <f t="shared" si="254"/>
        <v>32860</v>
      </c>
      <c r="P1654" t="b">
        <f t="shared" si="255"/>
        <v>0</v>
      </c>
      <c r="T1654" s="136">
        <f t="shared" si="256"/>
        <v>32840</v>
      </c>
      <c r="U1654" t="e">
        <f>SQRT(($U$6/2)^2-($U$6/2)^2*'(OLD) bottom seam length'!T1654^2/($U$7/2)^2)</f>
        <v>#VALUE!</v>
      </c>
      <c r="W1654" s="136">
        <f t="shared" si="257"/>
        <v>32840</v>
      </c>
      <c r="X1654" t="e">
        <f>SQRT(($U$6/2)^2-($U$6/2)^2*'(OLD) bottom seam length'!W1654^2/($U$7/2)^2)</f>
        <v>#VALUE!</v>
      </c>
      <c r="Z1654" s="136">
        <f t="shared" si="258"/>
        <v>32840</v>
      </c>
      <c r="AA1654" t="e">
        <f>SQRT(($U$6/2)^2-($U$6/2)^2*'(OLD) bottom seam length'!Z1654^2/($U$7/2)^2)</f>
        <v>#VALUE!</v>
      </c>
      <c r="AC1654" s="136">
        <f t="shared" si="259"/>
        <v>32840</v>
      </c>
      <c r="AD1654" t="e">
        <f>SQRT(($U$6/2)^2-($U$6/2)^2*'(OLD) bottom seam length'!AC1654^2/($U$7/2)^2)</f>
        <v>#VALUE!</v>
      </c>
    </row>
    <row r="1655" spans="2:30">
      <c r="B1655" s="136">
        <f t="shared" si="250"/>
        <v>32880</v>
      </c>
      <c r="C1655" t="e">
        <f>SQRT(($C$5/2)^2-($C$5/2)^2*'(OLD) bottom seam length'!B1655^2/($C$6/2)^2)</f>
        <v>#DIV/0!</v>
      </c>
      <c r="E1655" s="136">
        <f t="shared" si="251"/>
        <v>32880</v>
      </c>
      <c r="F1655" t="e">
        <f>SQRT(($C$5/2)^2-($C$5/2)^2*'(OLD) bottom seam length'!E1655^2/($C$6/2)^2)</f>
        <v>#DIV/0!</v>
      </c>
      <c r="H1655" s="136">
        <f t="shared" si="252"/>
        <v>32880</v>
      </c>
      <c r="I1655" t="e">
        <f>SQRT(($C$5/2)^2-($C$5/2)^2*'(OLD) bottom seam length'!H1655^2/($C$6/2)^2)</f>
        <v>#DIV/0!</v>
      </c>
      <c r="K1655" s="136">
        <f t="shared" si="253"/>
        <v>32880</v>
      </c>
      <c r="L1655" t="e">
        <f>SQRT(($C$5/2)^2-($C$5/2)^2*'(OLD) bottom seam length'!K1655^2/($C$6/2)^2)</f>
        <v>#DIV/0!</v>
      </c>
      <c r="O1655" s="136">
        <f t="shared" si="254"/>
        <v>32880</v>
      </c>
      <c r="P1655" t="b">
        <f t="shared" si="255"/>
        <v>0</v>
      </c>
      <c r="T1655" s="136">
        <f t="shared" si="256"/>
        <v>32860</v>
      </c>
      <c r="U1655" t="e">
        <f>SQRT(($U$6/2)^2-($U$6/2)^2*'(OLD) bottom seam length'!T1655^2/($U$7/2)^2)</f>
        <v>#VALUE!</v>
      </c>
      <c r="W1655" s="136">
        <f t="shared" si="257"/>
        <v>32860</v>
      </c>
      <c r="X1655" t="e">
        <f>SQRT(($U$6/2)^2-($U$6/2)^2*'(OLD) bottom seam length'!W1655^2/($U$7/2)^2)</f>
        <v>#VALUE!</v>
      </c>
      <c r="Z1655" s="136">
        <f t="shared" si="258"/>
        <v>32860</v>
      </c>
      <c r="AA1655" t="e">
        <f>SQRT(($U$6/2)^2-($U$6/2)^2*'(OLD) bottom seam length'!Z1655^2/($U$7/2)^2)</f>
        <v>#VALUE!</v>
      </c>
      <c r="AC1655" s="136">
        <f t="shared" si="259"/>
        <v>32860</v>
      </c>
      <c r="AD1655" t="e">
        <f>SQRT(($U$6/2)^2-($U$6/2)^2*'(OLD) bottom seam length'!AC1655^2/($U$7/2)^2)</f>
        <v>#VALUE!</v>
      </c>
    </row>
    <row r="1656" spans="2:30">
      <c r="B1656" s="136">
        <f t="shared" si="250"/>
        <v>32900</v>
      </c>
      <c r="C1656" t="e">
        <f>SQRT(($C$5/2)^2-($C$5/2)^2*'(OLD) bottom seam length'!B1656^2/($C$6/2)^2)</f>
        <v>#DIV/0!</v>
      </c>
      <c r="E1656" s="136">
        <f t="shared" si="251"/>
        <v>32900</v>
      </c>
      <c r="F1656" t="e">
        <f>SQRT(($C$5/2)^2-($C$5/2)^2*'(OLD) bottom seam length'!E1656^2/($C$6/2)^2)</f>
        <v>#DIV/0!</v>
      </c>
      <c r="H1656" s="136">
        <f t="shared" si="252"/>
        <v>32900</v>
      </c>
      <c r="I1656" t="e">
        <f>SQRT(($C$5/2)^2-($C$5/2)^2*'(OLD) bottom seam length'!H1656^2/($C$6/2)^2)</f>
        <v>#DIV/0!</v>
      </c>
      <c r="K1656" s="136">
        <f t="shared" si="253"/>
        <v>32900</v>
      </c>
      <c r="L1656" t="e">
        <f>SQRT(($C$5/2)^2-($C$5/2)^2*'(OLD) bottom seam length'!K1656^2/($C$6/2)^2)</f>
        <v>#DIV/0!</v>
      </c>
      <c r="O1656" s="136">
        <f t="shared" si="254"/>
        <v>32900</v>
      </c>
      <c r="P1656" t="b">
        <f t="shared" si="255"/>
        <v>0</v>
      </c>
      <c r="T1656" s="136">
        <f t="shared" si="256"/>
        <v>32880</v>
      </c>
      <c r="U1656" t="e">
        <f>SQRT(($U$6/2)^2-($U$6/2)^2*'(OLD) bottom seam length'!T1656^2/($U$7/2)^2)</f>
        <v>#VALUE!</v>
      </c>
      <c r="W1656" s="136">
        <f t="shared" si="257"/>
        <v>32880</v>
      </c>
      <c r="X1656" t="e">
        <f>SQRT(($U$6/2)^2-($U$6/2)^2*'(OLD) bottom seam length'!W1656^2/($U$7/2)^2)</f>
        <v>#VALUE!</v>
      </c>
      <c r="Z1656" s="136">
        <f t="shared" si="258"/>
        <v>32880</v>
      </c>
      <c r="AA1656" t="e">
        <f>SQRT(($U$6/2)^2-($U$6/2)^2*'(OLD) bottom seam length'!Z1656^2/($U$7/2)^2)</f>
        <v>#VALUE!</v>
      </c>
      <c r="AC1656" s="136">
        <f t="shared" si="259"/>
        <v>32880</v>
      </c>
      <c r="AD1656" t="e">
        <f>SQRT(($U$6/2)^2-($U$6/2)^2*'(OLD) bottom seam length'!AC1656^2/($U$7/2)^2)</f>
        <v>#VALUE!</v>
      </c>
    </row>
    <row r="1657" spans="2:30">
      <c r="B1657" s="136">
        <f t="shared" si="250"/>
        <v>32920</v>
      </c>
      <c r="C1657" t="e">
        <f>SQRT(($C$5/2)^2-($C$5/2)^2*'(OLD) bottom seam length'!B1657^2/($C$6/2)^2)</f>
        <v>#DIV/0!</v>
      </c>
      <c r="E1657" s="136">
        <f t="shared" si="251"/>
        <v>32920</v>
      </c>
      <c r="F1657" t="e">
        <f>SQRT(($C$5/2)^2-($C$5/2)^2*'(OLD) bottom seam length'!E1657^2/($C$6/2)^2)</f>
        <v>#DIV/0!</v>
      </c>
      <c r="H1657" s="136">
        <f t="shared" si="252"/>
        <v>32920</v>
      </c>
      <c r="I1657" t="e">
        <f>SQRT(($C$5/2)^2-($C$5/2)^2*'(OLD) bottom seam length'!H1657^2/($C$6/2)^2)</f>
        <v>#DIV/0!</v>
      </c>
      <c r="K1657" s="136">
        <f t="shared" si="253"/>
        <v>32920</v>
      </c>
      <c r="L1657" t="e">
        <f>SQRT(($C$5/2)^2-($C$5/2)^2*'(OLD) bottom seam length'!K1657^2/($C$6/2)^2)</f>
        <v>#DIV/0!</v>
      </c>
      <c r="O1657" s="136">
        <f t="shared" si="254"/>
        <v>32920</v>
      </c>
      <c r="P1657" t="b">
        <f t="shared" si="255"/>
        <v>0</v>
      </c>
      <c r="T1657" s="136">
        <f t="shared" si="256"/>
        <v>32900</v>
      </c>
      <c r="U1657" t="e">
        <f>SQRT(($U$6/2)^2-($U$6/2)^2*'(OLD) bottom seam length'!T1657^2/($U$7/2)^2)</f>
        <v>#VALUE!</v>
      </c>
      <c r="W1657" s="136">
        <f t="shared" si="257"/>
        <v>32900</v>
      </c>
      <c r="X1657" t="e">
        <f>SQRT(($U$6/2)^2-($U$6/2)^2*'(OLD) bottom seam length'!W1657^2/($U$7/2)^2)</f>
        <v>#VALUE!</v>
      </c>
      <c r="Z1657" s="136">
        <f t="shared" si="258"/>
        <v>32900</v>
      </c>
      <c r="AA1657" t="e">
        <f>SQRT(($U$6/2)^2-($U$6/2)^2*'(OLD) bottom seam length'!Z1657^2/($U$7/2)^2)</f>
        <v>#VALUE!</v>
      </c>
      <c r="AC1657" s="136">
        <f t="shared" si="259"/>
        <v>32900</v>
      </c>
      <c r="AD1657" t="e">
        <f>SQRT(($U$6/2)^2-($U$6/2)^2*'(OLD) bottom seam length'!AC1657^2/($U$7/2)^2)</f>
        <v>#VALUE!</v>
      </c>
    </row>
    <row r="1658" spans="2:30">
      <c r="B1658" s="136">
        <f t="shared" si="250"/>
        <v>32940</v>
      </c>
      <c r="C1658" t="e">
        <f>SQRT(($C$5/2)^2-($C$5/2)^2*'(OLD) bottom seam length'!B1658^2/($C$6/2)^2)</f>
        <v>#DIV/0!</v>
      </c>
      <c r="E1658" s="136">
        <f t="shared" si="251"/>
        <v>32940</v>
      </c>
      <c r="F1658" t="e">
        <f>SQRT(($C$5/2)^2-($C$5/2)^2*'(OLD) bottom seam length'!E1658^2/($C$6/2)^2)</f>
        <v>#DIV/0!</v>
      </c>
      <c r="H1658" s="136">
        <f t="shared" si="252"/>
        <v>32940</v>
      </c>
      <c r="I1658" t="e">
        <f>SQRT(($C$5/2)^2-($C$5/2)^2*'(OLD) bottom seam length'!H1658^2/($C$6/2)^2)</f>
        <v>#DIV/0!</v>
      </c>
      <c r="K1658" s="136">
        <f t="shared" si="253"/>
        <v>32940</v>
      </c>
      <c r="L1658" t="e">
        <f>SQRT(($C$5/2)^2-($C$5/2)^2*'(OLD) bottom seam length'!K1658^2/($C$6/2)^2)</f>
        <v>#DIV/0!</v>
      </c>
      <c r="O1658" s="136">
        <f t="shared" si="254"/>
        <v>32940</v>
      </c>
      <c r="P1658" t="b">
        <f t="shared" si="255"/>
        <v>0</v>
      </c>
      <c r="T1658" s="136">
        <f t="shared" si="256"/>
        <v>32920</v>
      </c>
      <c r="U1658" t="e">
        <f>SQRT(($U$6/2)^2-($U$6/2)^2*'(OLD) bottom seam length'!T1658^2/($U$7/2)^2)</f>
        <v>#VALUE!</v>
      </c>
      <c r="W1658" s="136">
        <f t="shared" si="257"/>
        <v>32920</v>
      </c>
      <c r="X1658" t="e">
        <f>SQRT(($U$6/2)^2-($U$6/2)^2*'(OLD) bottom seam length'!W1658^2/($U$7/2)^2)</f>
        <v>#VALUE!</v>
      </c>
      <c r="Z1658" s="136">
        <f t="shared" si="258"/>
        <v>32920</v>
      </c>
      <c r="AA1658" t="e">
        <f>SQRT(($U$6/2)^2-($U$6/2)^2*'(OLD) bottom seam length'!Z1658^2/($U$7/2)^2)</f>
        <v>#VALUE!</v>
      </c>
      <c r="AC1658" s="136">
        <f t="shared" si="259"/>
        <v>32920</v>
      </c>
      <c r="AD1658" t="e">
        <f>SQRT(($U$6/2)^2-($U$6/2)^2*'(OLD) bottom seam length'!AC1658^2/($U$7/2)^2)</f>
        <v>#VALUE!</v>
      </c>
    </row>
    <row r="1659" spans="2:30">
      <c r="B1659" s="136">
        <f t="shared" si="250"/>
        <v>32960</v>
      </c>
      <c r="C1659" t="e">
        <f>SQRT(($C$5/2)^2-($C$5/2)^2*'(OLD) bottom seam length'!B1659^2/($C$6/2)^2)</f>
        <v>#DIV/0!</v>
      </c>
      <c r="E1659" s="136">
        <f t="shared" si="251"/>
        <v>32960</v>
      </c>
      <c r="F1659" t="e">
        <f>SQRT(($C$5/2)^2-($C$5/2)^2*'(OLD) bottom seam length'!E1659^2/($C$6/2)^2)</f>
        <v>#DIV/0!</v>
      </c>
      <c r="H1659" s="136">
        <f t="shared" si="252"/>
        <v>32960</v>
      </c>
      <c r="I1659" t="e">
        <f>SQRT(($C$5/2)^2-($C$5/2)^2*'(OLD) bottom seam length'!H1659^2/($C$6/2)^2)</f>
        <v>#DIV/0!</v>
      </c>
      <c r="K1659" s="136">
        <f t="shared" si="253"/>
        <v>32960</v>
      </c>
      <c r="L1659" t="e">
        <f>SQRT(($C$5/2)^2-($C$5/2)^2*'(OLD) bottom seam length'!K1659^2/($C$6/2)^2)</f>
        <v>#DIV/0!</v>
      </c>
      <c r="O1659" s="136">
        <f t="shared" si="254"/>
        <v>32960</v>
      </c>
      <c r="P1659" t="b">
        <f t="shared" si="255"/>
        <v>0</v>
      </c>
      <c r="T1659" s="136">
        <f t="shared" si="256"/>
        <v>32940</v>
      </c>
      <c r="U1659" t="e">
        <f>SQRT(($U$6/2)^2-($U$6/2)^2*'(OLD) bottom seam length'!T1659^2/($U$7/2)^2)</f>
        <v>#VALUE!</v>
      </c>
      <c r="W1659" s="136">
        <f t="shared" si="257"/>
        <v>32940</v>
      </c>
      <c r="X1659" t="e">
        <f>SQRT(($U$6/2)^2-($U$6/2)^2*'(OLD) bottom seam length'!W1659^2/($U$7/2)^2)</f>
        <v>#VALUE!</v>
      </c>
      <c r="Z1659" s="136">
        <f t="shared" si="258"/>
        <v>32940</v>
      </c>
      <c r="AA1659" t="e">
        <f>SQRT(($U$6/2)^2-($U$6/2)^2*'(OLD) bottom seam length'!Z1659^2/($U$7/2)^2)</f>
        <v>#VALUE!</v>
      </c>
      <c r="AC1659" s="136">
        <f t="shared" si="259"/>
        <v>32940</v>
      </c>
      <c r="AD1659" t="e">
        <f>SQRT(($U$6/2)^2-($U$6/2)^2*'(OLD) bottom seam length'!AC1659^2/($U$7/2)^2)</f>
        <v>#VALUE!</v>
      </c>
    </row>
    <row r="1660" spans="2:30">
      <c r="B1660" s="136">
        <f t="shared" si="250"/>
        <v>32980</v>
      </c>
      <c r="C1660" t="e">
        <f>SQRT(($C$5/2)^2-($C$5/2)^2*'(OLD) bottom seam length'!B1660^2/($C$6/2)^2)</f>
        <v>#DIV/0!</v>
      </c>
      <c r="E1660" s="136">
        <f t="shared" si="251"/>
        <v>32980</v>
      </c>
      <c r="F1660" t="e">
        <f>SQRT(($C$5/2)^2-($C$5/2)^2*'(OLD) bottom seam length'!E1660^2/($C$6/2)^2)</f>
        <v>#DIV/0!</v>
      </c>
      <c r="H1660" s="136">
        <f t="shared" si="252"/>
        <v>32980</v>
      </c>
      <c r="I1660" t="e">
        <f>SQRT(($C$5/2)^2-($C$5/2)^2*'(OLD) bottom seam length'!H1660^2/($C$6/2)^2)</f>
        <v>#DIV/0!</v>
      </c>
      <c r="K1660" s="136">
        <f t="shared" si="253"/>
        <v>32980</v>
      </c>
      <c r="L1660" t="e">
        <f>SQRT(($C$5/2)^2-($C$5/2)^2*'(OLD) bottom seam length'!K1660^2/($C$6/2)^2)</f>
        <v>#DIV/0!</v>
      </c>
      <c r="O1660" s="136">
        <f t="shared" si="254"/>
        <v>32980</v>
      </c>
      <c r="P1660" t="b">
        <f t="shared" si="255"/>
        <v>0</v>
      </c>
      <c r="T1660" s="136">
        <f t="shared" si="256"/>
        <v>32960</v>
      </c>
      <c r="U1660" t="e">
        <f>SQRT(($U$6/2)^2-($U$6/2)^2*'(OLD) bottom seam length'!T1660^2/($U$7/2)^2)</f>
        <v>#VALUE!</v>
      </c>
      <c r="W1660" s="136">
        <f t="shared" si="257"/>
        <v>32960</v>
      </c>
      <c r="X1660" t="e">
        <f>SQRT(($U$6/2)^2-($U$6/2)^2*'(OLD) bottom seam length'!W1660^2/($U$7/2)^2)</f>
        <v>#VALUE!</v>
      </c>
      <c r="Z1660" s="136">
        <f t="shared" si="258"/>
        <v>32960</v>
      </c>
      <c r="AA1660" t="e">
        <f>SQRT(($U$6/2)^2-($U$6/2)^2*'(OLD) bottom seam length'!Z1660^2/($U$7/2)^2)</f>
        <v>#VALUE!</v>
      </c>
      <c r="AC1660" s="136">
        <f t="shared" si="259"/>
        <v>32960</v>
      </c>
      <c r="AD1660" t="e">
        <f>SQRT(($U$6/2)^2-($U$6/2)^2*'(OLD) bottom seam length'!AC1660^2/($U$7/2)^2)</f>
        <v>#VALUE!</v>
      </c>
    </row>
    <row r="1661" spans="2:30">
      <c r="B1661" s="136">
        <f t="shared" si="250"/>
        <v>33000</v>
      </c>
      <c r="C1661" t="e">
        <f>SQRT(($C$5/2)^2-($C$5/2)^2*'(OLD) bottom seam length'!B1661^2/($C$6/2)^2)</f>
        <v>#DIV/0!</v>
      </c>
      <c r="E1661" s="136">
        <f t="shared" si="251"/>
        <v>33000</v>
      </c>
      <c r="F1661" t="e">
        <f>SQRT(($C$5/2)^2-($C$5/2)^2*'(OLD) bottom seam length'!E1661^2/($C$6/2)^2)</f>
        <v>#DIV/0!</v>
      </c>
      <c r="H1661" s="136">
        <f t="shared" si="252"/>
        <v>33000</v>
      </c>
      <c r="I1661" t="e">
        <f>SQRT(($C$5/2)^2-($C$5/2)^2*'(OLD) bottom seam length'!H1661^2/($C$6/2)^2)</f>
        <v>#DIV/0!</v>
      </c>
      <c r="K1661" s="136">
        <f t="shared" si="253"/>
        <v>33000</v>
      </c>
      <c r="L1661" t="e">
        <f>SQRT(($C$5/2)^2-($C$5/2)^2*'(OLD) bottom seam length'!K1661^2/($C$6/2)^2)</f>
        <v>#DIV/0!</v>
      </c>
      <c r="O1661" s="136">
        <f t="shared" si="254"/>
        <v>33000</v>
      </c>
      <c r="P1661" t="b">
        <f t="shared" si="255"/>
        <v>0</v>
      </c>
      <c r="T1661" s="136">
        <f t="shared" si="256"/>
        <v>32980</v>
      </c>
      <c r="U1661" t="e">
        <f>SQRT(($U$6/2)^2-($U$6/2)^2*'(OLD) bottom seam length'!T1661^2/($U$7/2)^2)</f>
        <v>#VALUE!</v>
      </c>
      <c r="W1661" s="136">
        <f t="shared" si="257"/>
        <v>32980</v>
      </c>
      <c r="X1661" t="e">
        <f>SQRT(($U$6/2)^2-($U$6/2)^2*'(OLD) bottom seam length'!W1661^2/($U$7/2)^2)</f>
        <v>#VALUE!</v>
      </c>
      <c r="Z1661" s="136">
        <f t="shared" si="258"/>
        <v>32980</v>
      </c>
      <c r="AA1661" t="e">
        <f>SQRT(($U$6/2)^2-($U$6/2)^2*'(OLD) bottom seam length'!Z1661^2/($U$7/2)^2)</f>
        <v>#VALUE!</v>
      </c>
      <c r="AC1661" s="136">
        <f t="shared" si="259"/>
        <v>32980</v>
      </c>
      <c r="AD1661" t="e">
        <f>SQRT(($U$6/2)^2-($U$6/2)^2*'(OLD) bottom seam length'!AC1661^2/($U$7/2)^2)</f>
        <v>#VALUE!</v>
      </c>
    </row>
    <row r="1662" spans="2:30">
      <c r="B1662" s="136">
        <f t="shared" si="250"/>
        <v>33020</v>
      </c>
      <c r="C1662" t="e">
        <f>SQRT(($C$5/2)^2-($C$5/2)^2*'(OLD) bottom seam length'!B1662^2/($C$6/2)^2)</f>
        <v>#DIV/0!</v>
      </c>
      <c r="E1662" s="136">
        <f t="shared" si="251"/>
        <v>33020</v>
      </c>
      <c r="F1662" t="e">
        <f>SQRT(($C$5/2)^2-($C$5/2)^2*'(OLD) bottom seam length'!E1662^2/($C$6/2)^2)</f>
        <v>#DIV/0!</v>
      </c>
      <c r="H1662" s="136">
        <f t="shared" si="252"/>
        <v>33020</v>
      </c>
      <c r="I1662" t="e">
        <f>SQRT(($C$5/2)^2-($C$5/2)^2*'(OLD) bottom seam length'!H1662^2/($C$6/2)^2)</f>
        <v>#DIV/0!</v>
      </c>
      <c r="K1662" s="136">
        <f t="shared" si="253"/>
        <v>33020</v>
      </c>
      <c r="L1662" t="e">
        <f>SQRT(($C$5/2)^2-($C$5/2)^2*'(OLD) bottom seam length'!K1662^2/($C$6/2)^2)</f>
        <v>#DIV/0!</v>
      </c>
      <c r="O1662" s="136">
        <f t="shared" si="254"/>
        <v>33020</v>
      </c>
      <c r="P1662" t="b">
        <f t="shared" si="255"/>
        <v>0</v>
      </c>
      <c r="T1662" s="136">
        <f t="shared" si="256"/>
        <v>33000</v>
      </c>
      <c r="U1662" t="e">
        <f>SQRT(($U$6/2)^2-($U$6/2)^2*'(OLD) bottom seam length'!T1662^2/($U$7/2)^2)</f>
        <v>#VALUE!</v>
      </c>
      <c r="W1662" s="136">
        <f t="shared" si="257"/>
        <v>33000</v>
      </c>
      <c r="X1662" t="e">
        <f>SQRT(($U$6/2)^2-($U$6/2)^2*'(OLD) bottom seam length'!W1662^2/($U$7/2)^2)</f>
        <v>#VALUE!</v>
      </c>
      <c r="Z1662" s="136">
        <f t="shared" si="258"/>
        <v>33000</v>
      </c>
      <c r="AA1662" t="e">
        <f>SQRT(($U$6/2)^2-($U$6/2)^2*'(OLD) bottom seam length'!Z1662^2/($U$7/2)^2)</f>
        <v>#VALUE!</v>
      </c>
      <c r="AC1662" s="136">
        <f t="shared" si="259"/>
        <v>33000</v>
      </c>
      <c r="AD1662" t="e">
        <f>SQRT(($U$6/2)^2-($U$6/2)^2*'(OLD) bottom seam length'!AC1662^2/($U$7/2)^2)</f>
        <v>#VALUE!</v>
      </c>
    </row>
    <row r="1663" spans="2:30">
      <c r="B1663" s="136">
        <f t="shared" si="250"/>
        <v>33040</v>
      </c>
      <c r="C1663" t="e">
        <f>SQRT(($C$5/2)^2-($C$5/2)^2*'(OLD) bottom seam length'!B1663^2/($C$6/2)^2)</f>
        <v>#DIV/0!</v>
      </c>
      <c r="E1663" s="136">
        <f t="shared" si="251"/>
        <v>33040</v>
      </c>
      <c r="F1663" t="e">
        <f>SQRT(($C$5/2)^2-($C$5/2)^2*'(OLD) bottom seam length'!E1663^2/($C$6/2)^2)</f>
        <v>#DIV/0!</v>
      </c>
      <c r="H1663" s="136">
        <f t="shared" si="252"/>
        <v>33040</v>
      </c>
      <c r="I1663" t="e">
        <f>SQRT(($C$5/2)^2-($C$5/2)^2*'(OLD) bottom seam length'!H1663^2/($C$6/2)^2)</f>
        <v>#DIV/0!</v>
      </c>
      <c r="K1663" s="136">
        <f t="shared" si="253"/>
        <v>33040</v>
      </c>
      <c r="L1663" t="e">
        <f>SQRT(($C$5/2)^2-($C$5/2)^2*'(OLD) bottom seam length'!K1663^2/($C$6/2)^2)</f>
        <v>#DIV/0!</v>
      </c>
      <c r="O1663" s="136">
        <f t="shared" si="254"/>
        <v>33040</v>
      </c>
      <c r="P1663" t="b">
        <f t="shared" si="255"/>
        <v>0</v>
      </c>
      <c r="T1663" s="136">
        <f t="shared" si="256"/>
        <v>33020</v>
      </c>
      <c r="U1663" t="e">
        <f>SQRT(($U$6/2)^2-($U$6/2)^2*'(OLD) bottom seam length'!T1663^2/($U$7/2)^2)</f>
        <v>#VALUE!</v>
      </c>
      <c r="W1663" s="136">
        <f t="shared" si="257"/>
        <v>33020</v>
      </c>
      <c r="X1663" t="e">
        <f>SQRT(($U$6/2)^2-($U$6/2)^2*'(OLD) bottom seam length'!W1663^2/($U$7/2)^2)</f>
        <v>#VALUE!</v>
      </c>
      <c r="Z1663" s="136">
        <f t="shared" si="258"/>
        <v>33020</v>
      </c>
      <c r="AA1663" t="e">
        <f>SQRT(($U$6/2)^2-($U$6/2)^2*'(OLD) bottom seam length'!Z1663^2/($U$7/2)^2)</f>
        <v>#VALUE!</v>
      </c>
      <c r="AC1663" s="136">
        <f t="shared" si="259"/>
        <v>33020</v>
      </c>
      <c r="AD1663" t="e">
        <f>SQRT(($U$6/2)^2-($U$6/2)^2*'(OLD) bottom seam length'!AC1663^2/($U$7/2)^2)</f>
        <v>#VALUE!</v>
      </c>
    </row>
    <row r="1664" spans="2:30">
      <c r="B1664" s="136">
        <f t="shared" si="250"/>
        <v>33060</v>
      </c>
      <c r="C1664" t="e">
        <f>SQRT(($C$5/2)^2-($C$5/2)^2*'(OLD) bottom seam length'!B1664^2/($C$6/2)^2)</f>
        <v>#DIV/0!</v>
      </c>
      <c r="E1664" s="136">
        <f t="shared" si="251"/>
        <v>33060</v>
      </c>
      <c r="F1664" t="e">
        <f>SQRT(($C$5/2)^2-($C$5/2)^2*'(OLD) bottom seam length'!E1664^2/($C$6/2)^2)</f>
        <v>#DIV/0!</v>
      </c>
      <c r="H1664" s="136">
        <f t="shared" si="252"/>
        <v>33060</v>
      </c>
      <c r="I1664" t="e">
        <f>SQRT(($C$5/2)^2-($C$5/2)^2*'(OLD) bottom seam length'!H1664^2/($C$6/2)^2)</f>
        <v>#DIV/0!</v>
      </c>
      <c r="K1664" s="136">
        <f t="shared" si="253"/>
        <v>33060</v>
      </c>
      <c r="L1664" t="e">
        <f>SQRT(($C$5/2)^2-($C$5/2)^2*'(OLD) bottom seam length'!K1664^2/($C$6/2)^2)</f>
        <v>#DIV/0!</v>
      </c>
      <c r="O1664" s="136">
        <f t="shared" si="254"/>
        <v>33060</v>
      </c>
      <c r="P1664" t="b">
        <f t="shared" si="255"/>
        <v>0</v>
      </c>
      <c r="T1664" s="136">
        <f t="shared" si="256"/>
        <v>33040</v>
      </c>
      <c r="U1664" t="e">
        <f>SQRT(($U$6/2)^2-($U$6/2)^2*'(OLD) bottom seam length'!T1664^2/($U$7/2)^2)</f>
        <v>#VALUE!</v>
      </c>
      <c r="W1664" s="136">
        <f t="shared" si="257"/>
        <v>33040</v>
      </c>
      <c r="X1664" t="e">
        <f>SQRT(($U$6/2)^2-($U$6/2)^2*'(OLD) bottom seam length'!W1664^2/($U$7/2)^2)</f>
        <v>#VALUE!</v>
      </c>
      <c r="Z1664" s="136">
        <f t="shared" si="258"/>
        <v>33040</v>
      </c>
      <c r="AA1664" t="e">
        <f>SQRT(($U$6/2)^2-($U$6/2)^2*'(OLD) bottom seam length'!Z1664^2/($U$7/2)^2)</f>
        <v>#VALUE!</v>
      </c>
      <c r="AC1664" s="136">
        <f t="shared" si="259"/>
        <v>33040</v>
      </c>
      <c r="AD1664" t="e">
        <f>SQRT(($U$6/2)^2-($U$6/2)^2*'(OLD) bottom seam length'!AC1664^2/($U$7/2)^2)</f>
        <v>#VALUE!</v>
      </c>
    </row>
    <row r="1665" spans="2:30">
      <c r="B1665" s="136">
        <f t="shared" si="250"/>
        <v>33080</v>
      </c>
      <c r="C1665" t="e">
        <f>SQRT(($C$5/2)^2-($C$5/2)^2*'(OLD) bottom seam length'!B1665^2/($C$6/2)^2)</f>
        <v>#DIV/0!</v>
      </c>
      <c r="E1665" s="136">
        <f t="shared" si="251"/>
        <v>33080</v>
      </c>
      <c r="F1665" t="e">
        <f>SQRT(($C$5/2)^2-($C$5/2)^2*'(OLD) bottom seam length'!E1665^2/($C$6/2)^2)</f>
        <v>#DIV/0!</v>
      </c>
      <c r="H1665" s="136">
        <f t="shared" si="252"/>
        <v>33080</v>
      </c>
      <c r="I1665" t="e">
        <f>SQRT(($C$5/2)^2-($C$5/2)^2*'(OLD) bottom seam length'!H1665^2/($C$6/2)^2)</f>
        <v>#DIV/0!</v>
      </c>
      <c r="K1665" s="136">
        <f t="shared" si="253"/>
        <v>33080</v>
      </c>
      <c r="L1665" t="e">
        <f>SQRT(($C$5/2)^2-($C$5/2)^2*'(OLD) bottom seam length'!K1665^2/($C$6/2)^2)</f>
        <v>#DIV/0!</v>
      </c>
      <c r="O1665" s="136">
        <f t="shared" si="254"/>
        <v>33080</v>
      </c>
      <c r="P1665" t="b">
        <f t="shared" si="255"/>
        <v>0</v>
      </c>
      <c r="T1665" s="136">
        <f t="shared" si="256"/>
        <v>33060</v>
      </c>
      <c r="U1665" t="e">
        <f>SQRT(($U$6/2)^2-($U$6/2)^2*'(OLD) bottom seam length'!T1665^2/($U$7/2)^2)</f>
        <v>#VALUE!</v>
      </c>
      <c r="W1665" s="136">
        <f t="shared" si="257"/>
        <v>33060</v>
      </c>
      <c r="X1665" t="e">
        <f>SQRT(($U$6/2)^2-($U$6/2)^2*'(OLD) bottom seam length'!W1665^2/($U$7/2)^2)</f>
        <v>#VALUE!</v>
      </c>
      <c r="Z1665" s="136">
        <f t="shared" si="258"/>
        <v>33060</v>
      </c>
      <c r="AA1665" t="e">
        <f>SQRT(($U$6/2)^2-($U$6/2)^2*'(OLD) bottom seam length'!Z1665^2/($U$7/2)^2)</f>
        <v>#VALUE!</v>
      </c>
      <c r="AC1665" s="136">
        <f t="shared" si="259"/>
        <v>33060</v>
      </c>
      <c r="AD1665" t="e">
        <f>SQRT(($U$6/2)^2-($U$6/2)^2*'(OLD) bottom seam length'!AC1665^2/($U$7/2)^2)</f>
        <v>#VALUE!</v>
      </c>
    </row>
    <row r="1666" spans="2:30">
      <c r="B1666" s="136">
        <f t="shared" si="250"/>
        <v>33100</v>
      </c>
      <c r="C1666" t="e">
        <f>SQRT(($C$5/2)^2-($C$5/2)^2*'(OLD) bottom seam length'!B1666^2/($C$6/2)^2)</f>
        <v>#DIV/0!</v>
      </c>
      <c r="E1666" s="136">
        <f t="shared" si="251"/>
        <v>33100</v>
      </c>
      <c r="F1666" t="e">
        <f>SQRT(($C$5/2)^2-($C$5/2)^2*'(OLD) bottom seam length'!E1666^2/($C$6/2)^2)</f>
        <v>#DIV/0!</v>
      </c>
      <c r="H1666" s="136">
        <f t="shared" si="252"/>
        <v>33100</v>
      </c>
      <c r="I1666" t="e">
        <f>SQRT(($C$5/2)^2-($C$5/2)^2*'(OLD) bottom seam length'!H1666^2/($C$6/2)^2)</f>
        <v>#DIV/0!</v>
      </c>
      <c r="K1666" s="136">
        <f t="shared" si="253"/>
        <v>33100</v>
      </c>
      <c r="L1666" t="e">
        <f>SQRT(($C$5/2)^2-($C$5/2)^2*'(OLD) bottom seam length'!K1666^2/($C$6/2)^2)</f>
        <v>#DIV/0!</v>
      </c>
      <c r="O1666" s="136">
        <f t="shared" si="254"/>
        <v>33100</v>
      </c>
      <c r="P1666" t="b">
        <f t="shared" si="255"/>
        <v>0</v>
      </c>
      <c r="T1666" s="136">
        <f t="shared" si="256"/>
        <v>33080</v>
      </c>
      <c r="U1666" t="e">
        <f>SQRT(($U$6/2)^2-($U$6/2)^2*'(OLD) bottom seam length'!T1666^2/($U$7/2)^2)</f>
        <v>#VALUE!</v>
      </c>
      <c r="W1666" s="136">
        <f t="shared" si="257"/>
        <v>33080</v>
      </c>
      <c r="X1666" t="e">
        <f>SQRT(($U$6/2)^2-($U$6/2)^2*'(OLD) bottom seam length'!W1666^2/($U$7/2)^2)</f>
        <v>#VALUE!</v>
      </c>
      <c r="Z1666" s="136">
        <f t="shared" si="258"/>
        <v>33080</v>
      </c>
      <c r="AA1666" t="e">
        <f>SQRT(($U$6/2)^2-($U$6/2)^2*'(OLD) bottom seam length'!Z1666^2/($U$7/2)^2)</f>
        <v>#VALUE!</v>
      </c>
      <c r="AC1666" s="136">
        <f t="shared" si="259"/>
        <v>33080</v>
      </c>
      <c r="AD1666" t="e">
        <f>SQRT(($U$6/2)^2-($U$6/2)^2*'(OLD) bottom seam length'!AC1666^2/($U$7/2)^2)</f>
        <v>#VALUE!</v>
      </c>
    </row>
    <row r="1667" spans="2:30">
      <c r="B1667" s="136">
        <f t="shared" si="250"/>
        <v>33120</v>
      </c>
      <c r="C1667" t="e">
        <f>SQRT(($C$5/2)^2-($C$5/2)^2*'(OLD) bottom seam length'!B1667^2/($C$6/2)^2)</f>
        <v>#DIV/0!</v>
      </c>
      <c r="E1667" s="136">
        <f t="shared" si="251"/>
        <v>33120</v>
      </c>
      <c r="F1667" t="e">
        <f>SQRT(($C$5/2)^2-($C$5/2)^2*'(OLD) bottom seam length'!E1667^2/($C$6/2)^2)</f>
        <v>#DIV/0!</v>
      </c>
      <c r="H1667" s="136">
        <f t="shared" si="252"/>
        <v>33120</v>
      </c>
      <c r="I1667" t="e">
        <f>SQRT(($C$5/2)^2-($C$5/2)^2*'(OLD) bottom seam length'!H1667^2/($C$6/2)^2)</f>
        <v>#DIV/0!</v>
      </c>
      <c r="K1667" s="136">
        <f t="shared" si="253"/>
        <v>33120</v>
      </c>
      <c r="L1667" t="e">
        <f>SQRT(($C$5/2)^2-($C$5/2)^2*'(OLD) bottom seam length'!K1667^2/($C$6/2)^2)</f>
        <v>#DIV/0!</v>
      </c>
      <c r="O1667" s="136">
        <f t="shared" si="254"/>
        <v>33120</v>
      </c>
      <c r="P1667" t="b">
        <f t="shared" si="255"/>
        <v>0</v>
      </c>
      <c r="T1667" s="136">
        <f t="shared" si="256"/>
        <v>33100</v>
      </c>
      <c r="U1667" t="e">
        <f>SQRT(($U$6/2)^2-($U$6/2)^2*'(OLD) bottom seam length'!T1667^2/($U$7/2)^2)</f>
        <v>#VALUE!</v>
      </c>
      <c r="W1667" s="136">
        <f t="shared" si="257"/>
        <v>33100</v>
      </c>
      <c r="X1667" t="e">
        <f>SQRT(($U$6/2)^2-($U$6/2)^2*'(OLD) bottom seam length'!W1667^2/($U$7/2)^2)</f>
        <v>#VALUE!</v>
      </c>
      <c r="Z1667" s="136">
        <f t="shared" si="258"/>
        <v>33100</v>
      </c>
      <c r="AA1667" t="e">
        <f>SQRT(($U$6/2)^2-($U$6/2)^2*'(OLD) bottom seam length'!Z1667^2/($U$7/2)^2)</f>
        <v>#VALUE!</v>
      </c>
      <c r="AC1667" s="136">
        <f t="shared" si="259"/>
        <v>33100</v>
      </c>
      <c r="AD1667" t="e">
        <f>SQRT(($U$6/2)^2-($U$6/2)^2*'(OLD) bottom seam length'!AC1667^2/($U$7/2)^2)</f>
        <v>#VALUE!</v>
      </c>
    </row>
    <row r="1668" spans="2:30">
      <c r="B1668" s="136">
        <f t="shared" si="250"/>
        <v>33140</v>
      </c>
      <c r="C1668" t="e">
        <f>SQRT(($C$5/2)^2-($C$5/2)^2*'(OLD) bottom seam length'!B1668^2/($C$6/2)^2)</f>
        <v>#DIV/0!</v>
      </c>
      <c r="E1668" s="136">
        <f t="shared" si="251"/>
        <v>33140</v>
      </c>
      <c r="F1668" t="e">
        <f>SQRT(($C$5/2)^2-($C$5/2)^2*'(OLD) bottom seam length'!E1668^2/($C$6/2)^2)</f>
        <v>#DIV/0!</v>
      </c>
      <c r="H1668" s="136">
        <f t="shared" si="252"/>
        <v>33140</v>
      </c>
      <c r="I1668" t="e">
        <f>SQRT(($C$5/2)^2-($C$5/2)^2*'(OLD) bottom seam length'!H1668^2/($C$6/2)^2)</f>
        <v>#DIV/0!</v>
      </c>
      <c r="K1668" s="136">
        <f t="shared" si="253"/>
        <v>33140</v>
      </c>
      <c r="L1668" t="e">
        <f>SQRT(($C$5/2)^2-($C$5/2)^2*'(OLD) bottom seam length'!K1668^2/($C$6/2)^2)</f>
        <v>#DIV/0!</v>
      </c>
      <c r="O1668" s="136">
        <f t="shared" si="254"/>
        <v>33140</v>
      </c>
      <c r="P1668" t="b">
        <f t="shared" si="255"/>
        <v>0</v>
      </c>
      <c r="T1668" s="136">
        <f t="shared" si="256"/>
        <v>33120</v>
      </c>
      <c r="U1668" t="e">
        <f>SQRT(($U$6/2)^2-($U$6/2)^2*'(OLD) bottom seam length'!T1668^2/($U$7/2)^2)</f>
        <v>#VALUE!</v>
      </c>
      <c r="W1668" s="136">
        <f t="shared" si="257"/>
        <v>33120</v>
      </c>
      <c r="X1668" t="e">
        <f>SQRT(($U$6/2)^2-($U$6/2)^2*'(OLD) bottom seam length'!W1668^2/($U$7/2)^2)</f>
        <v>#VALUE!</v>
      </c>
      <c r="Z1668" s="136">
        <f t="shared" si="258"/>
        <v>33120</v>
      </c>
      <c r="AA1668" t="e">
        <f>SQRT(($U$6/2)^2-($U$6/2)^2*'(OLD) bottom seam length'!Z1668^2/($U$7/2)^2)</f>
        <v>#VALUE!</v>
      </c>
      <c r="AC1668" s="136">
        <f t="shared" si="259"/>
        <v>33120</v>
      </c>
      <c r="AD1668" t="e">
        <f>SQRT(($U$6/2)^2-($U$6/2)^2*'(OLD) bottom seam length'!AC1668^2/($U$7/2)^2)</f>
        <v>#VALUE!</v>
      </c>
    </row>
    <row r="1669" spans="2:30">
      <c r="B1669" s="136">
        <f t="shared" si="250"/>
        <v>33160</v>
      </c>
      <c r="C1669" t="e">
        <f>SQRT(($C$5/2)^2-($C$5/2)^2*'(OLD) bottom seam length'!B1669^2/($C$6/2)^2)</f>
        <v>#DIV/0!</v>
      </c>
      <c r="E1669" s="136">
        <f t="shared" si="251"/>
        <v>33160</v>
      </c>
      <c r="F1669" t="e">
        <f>SQRT(($C$5/2)^2-($C$5/2)^2*'(OLD) bottom seam length'!E1669^2/($C$6/2)^2)</f>
        <v>#DIV/0!</v>
      </c>
      <c r="H1669" s="136">
        <f t="shared" si="252"/>
        <v>33160</v>
      </c>
      <c r="I1669" t="e">
        <f>SQRT(($C$5/2)^2-($C$5/2)^2*'(OLD) bottom seam length'!H1669^2/($C$6/2)^2)</f>
        <v>#DIV/0!</v>
      </c>
      <c r="K1669" s="136">
        <f t="shared" si="253"/>
        <v>33160</v>
      </c>
      <c r="L1669" t="e">
        <f>SQRT(($C$5/2)^2-($C$5/2)^2*'(OLD) bottom seam length'!K1669^2/($C$6/2)^2)</f>
        <v>#DIV/0!</v>
      </c>
      <c r="O1669" s="136">
        <f t="shared" si="254"/>
        <v>33160</v>
      </c>
      <c r="P1669" t="b">
        <f t="shared" si="255"/>
        <v>0</v>
      </c>
      <c r="T1669" s="136">
        <f t="shared" si="256"/>
        <v>33140</v>
      </c>
      <c r="U1669" t="e">
        <f>SQRT(($U$6/2)^2-($U$6/2)^2*'(OLD) bottom seam length'!T1669^2/($U$7/2)^2)</f>
        <v>#VALUE!</v>
      </c>
      <c r="W1669" s="136">
        <f t="shared" si="257"/>
        <v>33140</v>
      </c>
      <c r="X1669" t="e">
        <f>SQRT(($U$6/2)^2-($U$6/2)^2*'(OLD) bottom seam length'!W1669^2/($U$7/2)^2)</f>
        <v>#VALUE!</v>
      </c>
      <c r="Z1669" s="136">
        <f t="shared" si="258"/>
        <v>33140</v>
      </c>
      <c r="AA1669" t="e">
        <f>SQRT(($U$6/2)^2-($U$6/2)^2*'(OLD) bottom seam length'!Z1669^2/($U$7/2)^2)</f>
        <v>#VALUE!</v>
      </c>
      <c r="AC1669" s="136">
        <f t="shared" si="259"/>
        <v>33140</v>
      </c>
      <c r="AD1669" t="e">
        <f>SQRT(($U$6/2)^2-($U$6/2)^2*'(OLD) bottom seam length'!AC1669^2/($U$7/2)^2)</f>
        <v>#VALUE!</v>
      </c>
    </row>
    <row r="1670" spans="2:30">
      <c r="B1670" s="136">
        <f t="shared" si="250"/>
        <v>33180</v>
      </c>
      <c r="C1670" t="e">
        <f>SQRT(($C$5/2)^2-($C$5/2)^2*'(OLD) bottom seam length'!B1670^2/($C$6/2)^2)</f>
        <v>#DIV/0!</v>
      </c>
      <c r="E1670" s="136">
        <f t="shared" si="251"/>
        <v>33180</v>
      </c>
      <c r="F1670" t="e">
        <f>SQRT(($C$5/2)^2-($C$5/2)^2*'(OLD) bottom seam length'!E1670^2/($C$6/2)^2)</f>
        <v>#DIV/0!</v>
      </c>
      <c r="H1670" s="136">
        <f t="shared" si="252"/>
        <v>33180</v>
      </c>
      <c r="I1670" t="e">
        <f>SQRT(($C$5/2)^2-($C$5/2)^2*'(OLD) bottom seam length'!H1670^2/($C$6/2)^2)</f>
        <v>#DIV/0!</v>
      </c>
      <c r="K1670" s="136">
        <f t="shared" si="253"/>
        <v>33180</v>
      </c>
      <c r="L1670" t="e">
        <f>SQRT(($C$5/2)^2-($C$5/2)^2*'(OLD) bottom seam length'!K1670^2/($C$6/2)^2)</f>
        <v>#DIV/0!</v>
      </c>
      <c r="O1670" s="136">
        <f t="shared" si="254"/>
        <v>33180</v>
      </c>
      <c r="P1670" t="b">
        <f t="shared" si="255"/>
        <v>0</v>
      </c>
      <c r="T1670" s="136">
        <f t="shared" si="256"/>
        <v>33160</v>
      </c>
      <c r="U1670" t="e">
        <f>SQRT(($U$6/2)^2-($U$6/2)^2*'(OLD) bottom seam length'!T1670^2/($U$7/2)^2)</f>
        <v>#VALUE!</v>
      </c>
      <c r="W1670" s="136">
        <f t="shared" si="257"/>
        <v>33160</v>
      </c>
      <c r="X1670" t="e">
        <f>SQRT(($U$6/2)^2-($U$6/2)^2*'(OLD) bottom seam length'!W1670^2/($U$7/2)^2)</f>
        <v>#VALUE!</v>
      </c>
      <c r="Z1670" s="136">
        <f t="shared" si="258"/>
        <v>33160</v>
      </c>
      <c r="AA1670" t="e">
        <f>SQRT(($U$6/2)^2-($U$6/2)^2*'(OLD) bottom seam length'!Z1670^2/($U$7/2)^2)</f>
        <v>#VALUE!</v>
      </c>
      <c r="AC1670" s="136">
        <f t="shared" si="259"/>
        <v>33160</v>
      </c>
      <c r="AD1670" t="e">
        <f>SQRT(($U$6/2)^2-($U$6/2)^2*'(OLD) bottom seam length'!AC1670^2/($U$7/2)^2)</f>
        <v>#VALUE!</v>
      </c>
    </row>
    <row r="1671" spans="2:30">
      <c r="B1671" s="136">
        <f t="shared" si="250"/>
        <v>33200</v>
      </c>
      <c r="C1671" t="e">
        <f>SQRT(($C$5/2)^2-($C$5/2)^2*'(OLD) bottom seam length'!B1671^2/($C$6/2)^2)</f>
        <v>#DIV/0!</v>
      </c>
      <c r="E1671" s="136">
        <f t="shared" si="251"/>
        <v>33200</v>
      </c>
      <c r="F1671" t="e">
        <f>SQRT(($C$5/2)^2-($C$5/2)^2*'(OLD) bottom seam length'!E1671^2/($C$6/2)^2)</f>
        <v>#DIV/0!</v>
      </c>
      <c r="H1671" s="136">
        <f t="shared" si="252"/>
        <v>33200</v>
      </c>
      <c r="I1671" t="e">
        <f>SQRT(($C$5/2)^2-($C$5/2)^2*'(OLD) bottom seam length'!H1671^2/($C$6/2)^2)</f>
        <v>#DIV/0!</v>
      </c>
      <c r="K1671" s="136">
        <f t="shared" si="253"/>
        <v>33200</v>
      </c>
      <c r="L1671" t="e">
        <f>SQRT(($C$5/2)^2-($C$5/2)^2*'(OLD) bottom seam length'!K1671^2/($C$6/2)^2)</f>
        <v>#DIV/0!</v>
      </c>
      <c r="O1671" s="136">
        <f t="shared" si="254"/>
        <v>33200</v>
      </c>
      <c r="P1671" t="b">
        <f t="shared" si="255"/>
        <v>0</v>
      </c>
      <c r="T1671" s="136">
        <f t="shared" si="256"/>
        <v>33180</v>
      </c>
      <c r="U1671" t="e">
        <f>SQRT(($U$6/2)^2-($U$6/2)^2*'(OLD) bottom seam length'!T1671^2/($U$7/2)^2)</f>
        <v>#VALUE!</v>
      </c>
      <c r="W1671" s="136">
        <f t="shared" si="257"/>
        <v>33180</v>
      </c>
      <c r="X1671" t="e">
        <f>SQRT(($U$6/2)^2-($U$6/2)^2*'(OLD) bottom seam length'!W1671^2/($U$7/2)^2)</f>
        <v>#VALUE!</v>
      </c>
      <c r="Z1671" s="136">
        <f t="shared" si="258"/>
        <v>33180</v>
      </c>
      <c r="AA1671" t="e">
        <f>SQRT(($U$6/2)^2-($U$6/2)^2*'(OLD) bottom seam length'!Z1671^2/($U$7/2)^2)</f>
        <v>#VALUE!</v>
      </c>
      <c r="AC1671" s="136">
        <f t="shared" si="259"/>
        <v>33180</v>
      </c>
      <c r="AD1671" t="e">
        <f>SQRT(($U$6/2)^2-($U$6/2)^2*'(OLD) bottom seam length'!AC1671^2/($U$7/2)^2)</f>
        <v>#VALUE!</v>
      </c>
    </row>
    <row r="1672" spans="2:30">
      <c r="B1672" s="136">
        <f t="shared" si="250"/>
        <v>33220</v>
      </c>
      <c r="C1672" t="e">
        <f>SQRT(($C$5/2)^2-($C$5/2)^2*'(OLD) bottom seam length'!B1672^2/($C$6/2)^2)</f>
        <v>#DIV/0!</v>
      </c>
      <c r="E1672" s="136">
        <f t="shared" si="251"/>
        <v>33220</v>
      </c>
      <c r="F1672" t="e">
        <f>SQRT(($C$5/2)^2-($C$5/2)^2*'(OLD) bottom seam length'!E1672^2/($C$6/2)^2)</f>
        <v>#DIV/0!</v>
      </c>
      <c r="H1672" s="136">
        <f t="shared" si="252"/>
        <v>33220</v>
      </c>
      <c r="I1672" t="e">
        <f>SQRT(($C$5/2)^2-($C$5/2)^2*'(OLD) bottom seam length'!H1672^2/($C$6/2)^2)</f>
        <v>#DIV/0!</v>
      </c>
      <c r="K1672" s="136">
        <f t="shared" si="253"/>
        <v>33220</v>
      </c>
      <c r="L1672" t="e">
        <f>SQRT(($C$5/2)^2-($C$5/2)^2*'(OLD) bottom seam length'!K1672^2/($C$6/2)^2)</f>
        <v>#DIV/0!</v>
      </c>
      <c r="O1672" s="136">
        <f t="shared" si="254"/>
        <v>33220</v>
      </c>
      <c r="P1672" t="b">
        <f t="shared" si="255"/>
        <v>0</v>
      </c>
      <c r="T1672" s="136">
        <f t="shared" si="256"/>
        <v>33200</v>
      </c>
      <c r="U1672" t="e">
        <f>SQRT(($U$6/2)^2-($U$6/2)^2*'(OLD) bottom seam length'!T1672^2/($U$7/2)^2)</f>
        <v>#VALUE!</v>
      </c>
      <c r="W1672" s="136">
        <f t="shared" si="257"/>
        <v>33200</v>
      </c>
      <c r="X1672" t="e">
        <f>SQRT(($U$6/2)^2-($U$6/2)^2*'(OLD) bottom seam length'!W1672^2/($U$7/2)^2)</f>
        <v>#VALUE!</v>
      </c>
      <c r="Z1672" s="136">
        <f t="shared" si="258"/>
        <v>33200</v>
      </c>
      <c r="AA1672" t="e">
        <f>SQRT(($U$6/2)^2-($U$6/2)^2*'(OLD) bottom seam length'!Z1672^2/($U$7/2)^2)</f>
        <v>#VALUE!</v>
      </c>
      <c r="AC1672" s="136">
        <f t="shared" si="259"/>
        <v>33200</v>
      </c>
      <c r="AD1672" t="e">
        <f>SQRT(($U$6/2)^2-($U$6/2)^2*'(OLD) bottom seam length'!AC1672^2/($U$7/2)^2)</f>
        <v>#VALUE!</v>
      </c>
    </row>
    <row r="1673" spans="2:30">
      <c r="B1673" s="136">
        <f t="shared" si="250"/>
        <v>33240</v>
      </c>
      <c r="C1673" t="e">
        <f>SQRT(($C$5/2)^2-($C$5/2)^2*'(OLD) bottom seam length'!B1673^2/($C$6/2)^2)</f>
        <v>#DIV/0!</v>
      </c>
      <c r="E1673" s="136">
        <f t="shared" si="251"/>
        <v>33240</v>
      </c>
      <c r="F1673" t="e">
        <f>SQRT(($C$5/2)^2-($C$5/2)^2*'(OLD) bottom seam length'!E1673^2/($C$6/2)^2)</f>
        <v>#DIV/0!</v>
      </c>
      <c r="H1673" s="136">
        <f t="shared" si="252"/>
        <v>33240</v>
      </c>
      <c r="I1673" t="e">
        <f>SQRT(($C$5/2)^2-($C$5/2)^2*'(OLD) bottom seam length'!H1673^2/($C$6/2)^2)</f>
        <v>#DIV/0!</v>
      </c>
      <c r="K1673" s="136">
        <f t="shared" si="253"/>
        <v>33240</v>
      </c>
      <c r="L1673" t="e">
        <f>SQRT(($C$5/2)^2-($C$5/2)^2*'(OLD) bottom seam length'!K1673^2/($C$6/2)^2)</f>
        <v>#DIV/0!</v>
      </c>
      <c r="O1673" s="136">
        <f t="shared" si="254"/>
        <v>33240</v>
      </c>
      <c r="P1673" t="b">
        <f t="shared" si="255"/>
        <v>0</v>
      </c>
      <c r="T1673" s="136">
        <f t="shared" si="256"/>
        <v>33220</v>
      </c>
      <c r="U1673" t="e">
        <f>SQRT(($U$6/2)^2-($U$6/2)^2*'(OLD) bottom seam length'!T1673^2/($U$7/2)^2)</f>
        <v>#VALUE!</v>
      </c>
      <c r="W1673" s="136">
        <f t="shared" si="257"/>
        <v>33220</v>
      </c>
      <c r="X1673" t="e">
        <f>SQRT(($U$6/2)^2-($U$6/2)^2*'(OLD) bottom seam length'!W1673^2/($U$7/2)^2)</f>
        <v>#VALUE!</v>
      </c>
      <c r="Z1673" s="136">
        <f t="shared" si="258"/>
        <v>33220</v>
      </c>
      <c r="AA1673" t="e">
        <f>SQRT(($U$6/2)^2-($U$6/2)^2*'(OLD) bottom seam length'!Z1673^2/($U$7/2)^2)</f>
        <v>#VALUE!</v>
      </c>
      <c r="AC1673" s="136">
        <f t="shared" si="259"/>
        <v>33220</v>
      </c>
      <c r="AD1673" t="e">
        <f>SQRT(($U$6/2)^2-($U$6/2)^2*'(OLD) bottom seam length'!AC1673^2/($U$7/2)^2)</f>
        <v>#VALUE!</v>
      </c>
    </row>
    <row r="1674" spans="2:30">
      <c r="B1674" s="136">
        <f t="shared" si="250"/>
        <v>33260</v>
      </c>
      <c r="C1674" t="e">
        <f>SQRT(($C$5/2)^2-($C$5/2)^2*'(OLD) bottom seam length'!B1674^2/($C$6/2)^2)</f>
        <v>#DIV/0!</v>
      </c>
      <c r="E1674" s="136">
        <f t="shared" si="251"/>
        <v>33260</v>
      </c>
      <c r="F1674" t="e">
        <f>SQRT(($C$5/2)^2-($C$5/2)^2*'(OLD) bottom seam length'!E1674^2/($C$6/2)^2)</f>
        <v>#DIV/0!</v>
      </c>
      <c r="H1674" s="136">
        <f t="shared" si="252"/>
        <v>33260</v>
      </c>
      <c r="I1674" t="e">
        <f>SQRT(($C$5/2)^2-($C$5/2)^2*'(OLD) bottom seam length'!H1674^2/($C$6/2)^2)</f>
        <v>#DIV/0!</v>
      </c>
      <c r="K1674" s="136">
        <f t="shared" si="253"/>
        <v>33260</v>
      </c>
      <c r="L1674" t="e">
        <f>SQRT(($C$5/2)^2-($C$5/2)^2*'(OLD) bottom seam length'!K1674^2/($C$6/2)^2)</f>
        <v>#DIV/0!</v>
      </c>
      <c r="O1674" s="136">
        <f t="shared" si="254"/>
        <v>33260</v>
      </c>
      <c r="P1674" t="b">
        <f t="shared" si="255"/>
        <v>0</v>
      </c>
      <c r="T1674" s="136">
        <f t="shared" si="256"/>
        <v>33240</v>
      </c>
      <c r="U1674" t="e">
        <f>SQRT(($U$6/2)^2-($U$6/2)^2*'(OLD) bottom seam length'!T1674^2/($U$7/2)^2)</f>
        <v>#VALUE!</v>
      </c>
      <c r="W1674" s="136">
        <f t="shared" si="257"/>
        <v>33240</v>
      </c>
      <c r="X1674" t="e">
        <f>SQRT(($U$6/2)^2-($U$6/2)^2*'(OLD) bottom seam length'!W1674^2/($U$7/2)^2)</f>
        <v>#VALUE!</v>
      </c>
      <c r="Z1674" s="136">
        <f t="shared" si="258"/>
        <v>33240</v>
      </c>
      <c r="AA1674" t="e">
        <f>SQRT(($U$6/2)^2-($U$6/2)^2*'(OLD) bottom seam length'!Z1674^2/($U$7/2)^2)</f>
        <v>#VALUE!</v>
      </c>
      <c r="AC1674" s="136">
        <f t="shared" si="259"/>
        <v>33240</v>
      </c>
      <c r="AD1674" t="e">
        <f>SQRT(($U$6/2)^2-($U$6/2)^2*'(OLD) bottom seam length'!AC1674^2/($U$7/2)^2)</f>
        <v>#VALUE!</v>
      </c>
    </row>
    <row r="1675" spans="2:30">
      <c r="B1675" s="136">
        <f t="shared" si="250"/>
        <v>33280</v>
      </c>
      <c r="C1675" t="e">
        <f>SQRT(($C$5/2)^2-($C$5/2)^2*'(OLD) bottom seam length'!B1675^2/($C$6/2)^2)</f>
        <v>#DIV/0!</v>
      </c>
      <c r="E1675" s="136">
        <f t="shared" si="251"/>
        <v>33280</v>
      </c>
      <c r="F1675" t="e">
        <f>SQRT(($C$5/2)^2-($C$5/2)^2*'(OLD) bottom seam length'!E1675^2/($C$6/2)^2)</f>
        <v>#DIV/0!</v>
      </c>
      <c r="H1675" s="136">
        <f t="shared" si="252"/>
        <v>33280</v>
      </c>
      <c r="I1675" t="e">
        <f>SQRT(($C$5/2)^2-($C$5/2)^2*'(OLD) bottom seam length'!H1675^2/($C$6/2)^2)</f>
        <v>#DIV/0!</v>
      </c>
      <c r="K1675" s="136">
        <f t="shared" si="253"/>
        <v>33280</v>
      </c>
      <c r="L1675" t="e">
        <f>SQRT(($C$5/2)^2-($C$5/2)^2*'(OLD) bottom seam length'!K1675^2/($C$6/2)^2)</f>
        <v>#DIV/0!</v>
      </c>
      <c r="O1675" s="136">
        <f t="shared" si="254"/>
        <v>33280</v>
      </c>
      <c r="P1675" t="b">
        <f t="shared" si="255"/>
        <v>0</v>
      </c>
      <c r="T1675" s="136">
        <f t="shared" si="256"/>
        <v>33260</v>
      </c>
      <c r="U1675" t="e">
        <f>SQRT(($U$6/2)^2-($U$6/2)^2*'(OLD) bottom seam length'!T1675^2/($U$7/2)^2)</f>
        <v>#VALUE!</v>
      </c>
      <c r="W1675" s="136">
        <f t="shared" si="257"/>
        <v>33260</v>
      </c>
      <c r="X1675" t="e">
        <f>SQRT(($U$6/2)^2-($U$6/2)^2*'(OLD) bottom seam length'!W1675^2/($U$7/2)^2)</f>
        <v>#VALUE!</v>
      </c>
      <c r="Z1675" s="136">
        <f t="shared" si="258"/>
        <v>33260</v>
      </c>
      <c r="AA1675" t="e">
        <f>SQRT(($U$6/2)^2-($U$6/2)^2*'(OLD) bottom seam length'!Z1675^2/($U$7/2)^2)</f>
        <v>#VALUE!</v>
      </c>
      <c r="AC1675" s="136">
        <f t="shared" si="259"/>
        <v>33260</v>
      </c>
      <c r="AD1675" t="e">
        <f>SQRT(($U$6/2)^2-($U$6/2)^2*'(OLD) bottom seam length'!AC1675^2/($U$7/2)^2)</f>
        <v>#VALUE!</v>
      </c>
    </row>
    <row r="1676" spans="2:30">
      <c r="B1676" s="136">
        <f t="shared" ref="B1676:B1739" si="260">B1675+$C$7</f>
        <v>33300</v>
      </c>
      <c r="C1676" t="e">
        <f>SQRT(($C$5/2)^2-($C$5/2)^2*'(OLD) bottom seam length'!B1676^2/($C$6/2)^2)</f>
        <v>#DIV/0!</v>
      </c>
      <c r="E1676" s="136">
        <f t="shared" ref="E1676:E1739" si="261">E1675+$C$7</f>
        <v>33300</v>
      </c>
      <c r="F1676" t="e">
        <f>SQRT(($C$5/2)^2-($C$5/2)^2*'(OLD) bottom seam length'!E1676^2/($C$6/2)^2)</f>
        <v>#DIV/0!</v>
      </c>
      <c r="H1676" s="136">
        <f t="shared" ref="H1676:H1739" si="262">H1675+$C$7</f>
        <v>33300</v>
      </c>
      <c r="I1676" t="e">
        <f>SQRT(($C$5/2)^2-($C$5/2)^2*'(OLD) bottom seam length'!H1676^2/($C$6/2)^2)</f>
        <v>#DIV/0!</v>
      </c>
      <c r="K1676" s="136">
        <f t="shared" ref="K1676:K1739" si="263">K1675+$C$7</f>
        <v>33300</v>
      </c>
      <c r="L1676" t="e">
        <f>SQRT(($C$5/2)^2-($C$5/2)^2*'(OLD) bottom seam length'!K1676^2/($C$6/2)^2)</f>
        <v>#DIV/0!</v>
      </c>
      <c r="O1676" s="136">
        <f t="shared" ref="O1676:O1739" si="264">O1675+$C$7</f>
        <v>33300</v>
      </c>
      <c r="P1676" t="b">
        <f t="shared" ref="P1676:P1739" si="265">IF(O1676&lt;=$P$6,$P$5)</f>
        <v>0</v>
      </c>
      <c r="T1676" s="136">
        <f t="shared" si="256"/>
        <v>33280</v>
      </c>
      <c r="U1676" t="e">
        <f>SQRT(($U$6/2)^2-($U$6/2)^2*'(OLD) bottom seam length'!T1676^2/($U$7/2)^2)</f>
        <v>#VALUE!</v>
      </c>
      <c r="W1676" s="136">
        <f t="shared" si="257"/>
        <v>33280</v>
      </c>
      <c r="X1676" t="e">
        <f>SQRT(($U$6/2)^2-($U$6/2)^2*'(OLD) bottom seam length'!W1676^2/($U$7/2)^2)</f>
        <v>#VALUE!</v>
      </c>
      <c r="Z1676" s="136">
        <f t="shared" si="258"/>
        <v>33280</v>
      </c>
      <c r="AA1676" t="e">
        <f>SQRT(($U$6/2)^2-($U$6/2)^2*'(OLD) bottom seam length'!Z1676^2/($U$7/2)^2)</f>
        <v>#VALUE!</v>
      </c>
      <c r="AC1676" s="136">
        <f t="shared" si="259"/>
        <v>33280</v>
      </c>
      <c r="AD1676" t="e">
        <f>SQRT(($U$6/2)^2-($U$6/2)^2*'(OLD) bottom seam length'!AC1676^2/($U$7/2)^2)</f>
        <v>#VALUE!</v>
      </c>
    </row>
    <row r="1677" spans="2:30">
      <c r="B1677" s="136">
        <f t="shared" si="260"/>
        <v>33320</v>
      </c>
      <c r="C1677" t="e">
        <f>SQRT(($C$5/2)^2-($C$5/2)^2*'(OLD) bottom seam length'!B1677^2/($C$6/2)^2)</f>
        <v>#DIV/0!</v>
      </c>
      <c r="E1677" s="136">
        <f t="shared" si="261"/>
        <v>33320</v>
      </c>
      <c r="F1677" t="e">
        <f>SQRT(($C$5/2)^2-($C$5/2)^2*'(OLD) bottom seam length'!E1677^2/($C$6/2)^2)</f>
        <v>#DIV/0!</v>
      </c>
      <c r="H1677" s="136">
        <f t="shared" si="262"/>
        <v>33320</v>
      </c>
      <c r="I1677" t="e">
        <f>SQRT(($C$5/2)^2-($C$5/2)^2*'(OLD) bottom seam length'!H1677^2/($C$6/2)^2)</f>
        <v>#DIV/0!</v>
      </c>
      <c r="K1677" s="136">
        <f t="shared" si="263"/>
        <v>33320</v>
      </c>
      <c r="L1677" t="e">
        <f>SQRT(($C$5/2)^2-($C$5/2)^2*'(OLD) bottom seam length'!K1677^2/($C$6/2)^2)</f>
        <v>#DIV/0!</v>
      </c>
      <c r="O1677" s="136">
        <f t="shared" si="264"/>
        <v>33320</v>
      </c>
      <c r="P1677" t="b">
        <f t="shared" si="265"/>
        <v>0</v>
      </c>
      <c r="T1677" s="136">
        <f t="shared" ref="T1677:T1740" si="266">T1676+$C$7</f>
        <v>33300</v>
      </c>
      <c r="U1677" t="e">
        <f>SQRT(($U$6/2)^2-($U$6/2)^2*'(OLD) bottom seam length'!T1677^2/($U$7/2)^2)</f>
        <v>#VALUE!</v>
      </c>
      <c r="W1677" s="136">
        <f t="shared" ref="W1677:W1740" si="267">W1676+$C$7</f>
        <v>33300</v>
      </c>
      <c r="X1677" t="e">
        <f>SQRT(($U$6/2)^2-($U$6/2)^2*'(OLD) bottom seam length'!W1677^2/($U$7/2)^2)</f>
        <v>#VALUE!</v>
      </c>
      <c r="Z1677" s="136">
        <f t="shared" ref="Z1677:Z1740" si="268">Z1676+$C$7</f>
        <v>33300</v>
      </c>
      <c r="AA1677" t="e">
        <f>SQRT(($U$6/2)^2-($U$6/2)^2*'(OLD) bottom seam length'!Z1677^2/($U$7/2)^2)</f>
        <v>#VALUE!</v>
      </c>
      <c r="AC1677" s="136">
        <f t="shared" ref="AC1677:AC1740" si="269">AC1676+$C$7</f>
        <v>33300</v>
      </c>
      <c r="AD1677" t="e">
        <f>SQRT(($U$6/2)^2-($U$6/2)^2*'(OLD) bottom seam length'!AC1677^2/($U$7/2)^2)</f>
        <v>#VALUE!</v>
      </c>
    </row>
    <row r="1678" spans="2:30">
      <c r="B1678" s="136">
        <f t="shared" si="260"/>
        <v>33340</v>
      </c>
      <c r="C1678" t="e">
        <f>SQRT(($C$5/2)^2-($C$5/2)^2*'(OLD) bottom seam length'!B1678^2/($C$6/2)^2)</f>
        <v>#DIV/0!</v>
      </c>
      <c r="E1678" s="136">
        <f t="shared" si="261"/>
        <v>33340</v>
      </c>
      <c r="F1678" t="e">
        <f>SQRT(($C$5/2)^2-($C$5/2)^2*'(OLD) bottom seam length'!E1678^2/($C$6/2)^2)</f>
        <v>#DIV/0!</v>
      </c>
      <c r="H1678" s="136">
        <f t="shared" si="262"/>
        <v>33340</v>
      </c>
      <c r="I1678" t="e">
        <f>SQRT(($C$5/2)^2-($C$5/2)^2*'(OLD) bottom seam length'!H1678^2/($C$6/2)^2)</f>
        <v>#DIV/0!</v>
      </c>
      <c r="K1678" s="136">
        <f t="shared" si="263"/>
        <v>33340</v>
      </c>
      <c r="L1678" t="e">
        <f>SQRT(($C$5/2)^2-($C$5/2)^2*'(OLD) bottom seam length'!K1678^2/($C$6/2)^2)</f>
        <v>#DIV/0!</v>
      </c>
      <c r="O1678" s="136">
        <f t="shared" si="264"/>
        <v>33340</v>
      </c>
      <c r="P1678" t="b">
        <f t="shared" si="265"/>
        <v>0</v>
      </c>
      <c r="T1678" s="136">
        <f t="shared" si="266"/>
        <v>33320</v>
      </c>
      <c r="U1678" t="e">
        <f>SQRT(($U$6/2)^2-($U$6/2)^2*'(OLD) bottom seam length'!T1678^2/($U$7/2)^2)</f>
        <v>#VALUE!</v>
      </c>
      <c r="W1678" s="136">
        <f t="shared" si="267"/>
        <v>33320</v>
      </c>
      <c r="X1678" t="e">
        <f>SQRT(($U$6/2)^2-($U$6/2)^2*'(OLD) bottom seam length'!W1678^2/($U$7/2)^2)</f>
        <v>#VALUE!</v>
      </c>
      <c r="Z1678" s="136">
        <f t="shared" si="268"/>
        <v>33320</v>
      </c>
      <c r="AA1678" t="e">
        <f>SQRT(($U$6/2)^2-($U$6/2)^2*'(OLD) bottom seam length'!Z1678^2/($U$7/2)^2)</f>
        <v>#VALUE!</v>
      </c>
      <c r="AC1678" s="136">
        <f t="shared" si="269"/>
        <v>33320</v>
      </c>
      <c r="AD1678" t="e">
        <f>SQRT(($U$6/2)^2-($U$6/2)^2*'(OLD) bottom seam length'!AC1678^2/($U$7/2)^2)</f>
        <v>#VALUE!</v>
      </c>
    </row>
    <row r="1679" spans="2:30">
      <c r="B1679" s="136">
        <f t="shared" si="260"/>
        <v>33360</v>
      </c>
      <c r="C1679" t="e">
        <f>SQRT(($C$5/2)^2-($C$5/2)^2*'(OLD) bottom seam length'!B1679^2/($C$6/2)^2)</f>
        <v>#DIV/0!</v>
      </c>
      <c r="E1679" s="136">
        <f t="shared" si="261"/>
        <v>33360</v>
      </c>
      <c r="F1679" t="e">
        <f>SQRT(($C$5/2)^2-($C$5/2)^2*'(OLD) bottom seam length'!E1679^2/($C$6/2)^2)</f>
        <v>#DIV/0!</v>
      </c>
      <c r="H1679" s="136">
        <f t="shared" si="262"/>
        <v>33360</v>
      </c>
      <c r="I1679" t="e">
        <f>SQRT(($C$5/2)^2-($C$5/2)^2*'(OLD) bottom seam length'!H1679^2/($C$6/2)^2)</f>
        <v>#DIV/0!</v>
      </c>
      <c r="K1679" s="136">
        <f t="shared" si="263"/>
        <v>33360</v>
      </c>
      <c r="L1679" t="e">
        <f>SQRT(($C$5/2)^2-($C$5/2)^2*'(OLD) bottom seam length'!K1679^2/($C$6/2)^2)</f>
        <v>#DIV/0!</v>
      </c>
      <c r="O1679" s="136">
        <f t="shared" si="264"/>
        <v>33360</v>
      </c>
      <c r="P1679" t="b">
        <f t="shared" si="265"/>
        <v>0</v>
      </c>
      <c r="T1679" s="136">
        <f t="shared" si="266"/>
        <v>33340</v>
      </c>
      <c r="U1679" t="e">
        <f>SQRT(($U$6/2)^2-($U$6/2)^2*'(OLD) bottom seam length'!T1679^2/($U$7/2)^2)</f>
        <v>#VALUE!</v>
      </c>
      <c r="W1679" s="136">
        <f t="shared" si="267"/>
        <v>33340</v>
      </c>
      <c r="X1679" t="e">
        <f>SQRT(($U$6/2)^2-($U$6/2)^2*'(OLD) bottom seam length'!W1679^2/($U$7/2)^2)</f>
        <v>#VALUE!</v>
      </c>
      <c r="Z1679" s="136">
        <f t="shared" si="268"/>
        <v>33340</v>
      </c>
      <c r="AA1679" t="e">
        <f>SQRT(($U$6/2)^2-($U$6/2)^2*'(OLD) bottom seam length'!Z1679^2/($U$7/2)^2)</f>
        <v>#VALUE!</v>
      </c>
      <c r="AC1679" s="136">
        <f t="shared" si="269"/>
        <v>33340</v>
      </c>
      <c r="AD1679" t="e">
        <f>SQRT(($U$6/2)^2-($U$6/2)^2*'(OLD) bottom seam length'!AC1679^2/($U$7/2)^2)</f>
        <v>#VALUE!</v>
      </c>
    </row>
    <row r="1680" spans="2:30">
      <c r="B1680" s="136">
        <f t="shared" si="260"/>
        <v>33380</v>
      </c>
      <c r="C1680" t="e">
        <f>SQRT(($C$5/2)^2-($C$5/2)^2*'(OLD) bottom seam length'!B1680^2/($C$6/2)^2)</f>
        <v>#DIV/0!</v>
      </c>
      <c r="E1680" s="136">
        <f t="shared" si="261"/>
        <v>33380</v>
      </c>
      <c r="F1680" t="e">
        <f>SQRT(($C$5/2)^2-($C$5/2)^2*'(OLD) bottom seam length'!E1680^2/($C$6/2)^2)</f>
        <v>#DIV/0!</v>
      </c>
      <c r="H1680" s="136">
        <f t="shared" si="262"/>
        <v>33380</v>
      </c>
      <c r="I1680" t="e">
        <f>SQRT(($C$5/2)^2-($C$5/2)^2*'(OLD) bottom seam length'!H1680^2/($C$6/2)^2)</f>
        <v>#DIV/0!</v>
      </c>
      <c r="K1680" s="136">
        <f t="shared" si="263"/>
        <v>33380</v>
      </c>
      <c r="L1680" t="e">
        <f>SQRT(($C$5/2)^2-($C$5/2)^2*'(OLD) bottom seam length'!K1680^2/($C$6/2)^2)</f>
        <v>#DIV/0!</v>
      </c>
      <c r="O1680" s="136">
        <f t="shared" si="264"/>
        <v>33380</v>
      </c>
      <c r="P1680" t="b">
        <f t="shared" si="265"/>
        <v>0</v>
      </c>
      <c r="T1680" s="136">
        <f t="shared" si="266"/>
        <v>33360</v>
      </c>
      <c r="U1680" t="e">
        <f>SQRT(($U$6/2)^2-($U$6/2)^2*'(OLD) bottom seam length'!T1680^2/($U$7/2)^2)</f>
        <v>#VALUE!</v>
      </c>
      <c r="W1680" s="136">
        <f t="shared" si="267"/>
        <v>33360</v>
      </c>
      <c r="X1680" t="e">
        <f>SQRT(($U$6/2)^2-($U$6/2)^2*'(OLD) bottom seam length'!W1680^2/($U$7/2)^2)</f>
        <v>#VALUE!</v>
      </c>
      <c r="Z1680" s="136">
        <f t="shared" si="268"/>
        <v>33360</v>
      </c>
      <c r="AA1680" t="e">
        <f>SQRT(($U$6/2)^2-($U$6/2)^2*'(OLD) bottom seam length'!Z1680^2/($U$7/2)^2)</f>
        <v>#VALUE!</v>
      </c>
      <c r="AC1680" s="136">
        <f t="shared" si="269"/>
        <v>33360</v>
      </c>
      <c r="AD1680" t="e">
        <f>SQRT(($U$6/2)^2-($U$6/2)^2*'(OLD) bottom seam length'!AC1680^2/($U$7/2)^2)</f>
        <v>#VALUE!</v>
      </c>
    </row>
    <row r="1681" spans="2:30">
      <c r="B1681" s="136">
        <f t="shared" si="260"/>
        <v>33400</v>
      </c>
      <c r="C1681" t="e">
        <f>SQRT(($C$5/2)^2-($C$5/2)^2*'(OLD) bottom seam length'!B1681^2/($C$6/2)^2)</f>
        <v>#DIV/0!</v>
      </c>
      <c r="E1681" s="136">
        <f t="shared" si="261"/>
        <v>33400</v>
      </c>
      <c r="F1681" t="e">
        <f>SQRT(($C$5/2)^2-($C$5/2)^2*'(OLD) bottom seam length'!E1681^2/($C$6/2)^2)</f>
        <v>#DIV/0!</v>
      </c>
      <c r="H1681" s="136">
        <f t="shared" si="262"/>
        <v>33400</v>
      </c>
      <c r="I1681" t="e">
        <f>SQRT(($C$5/2)^2-($C$5/2)^2*'(OLD) bottom seam length'!H1681^2/($C$6/2)^2)</f>
        <v>#DIV/0!</v>
      </c>
      <c r="K1681" s="136">
        <f t="shared" si="263"/>
        <v>33400</v>
      </c>
      <c r="L1681" t="e">
        <f>SQRT(($C$5/2)^2-($C$5/2)^2*'(OLD) bottom seam length'!K1681^2/($C$6/2)^2)</f>
        <v>#DIV/0!</v>
      </c>
      <c r="O1681" s="136">
        <f t="shared" si="264"/>
        <v>33400</v>
      </c>
      <c r="P1681" t="b">
        <f t="shared" si="265"/>
        <v>0</v>
      </c>
      <c r="T1681" s="136">
        <f t="shared" si="266"/>
        <v>33380</v>
      </c>
      <c r="U1681" t="e">
        <f>SQRT(($U$6/2)^2-($U$6/2)^2*'(OLD) bottom seam length'!T1681^2/($U$7/2)^2)</f>
        <v>#VALUE!</v>
      </c>
      <c r="W1681" s="136">
        <f t="shared" si="267"/>
        <v>33380</v>
      </c>
      <c r="X1681" t="e">
        <f>SQRT(($U$6/2)^2-($U$6/2)^2*'(OLD) bottom seam length'!W1681^2/($U$7/2)^2)</f>
        <v>#VALUE!</v>
      </c>
      <c r="Z1681" s="136">
        <f t="shared" si="268"/>
        <v>33380</v>
      </c>
      <c r="AA1681" t="e">
        <f>SQRT(($U$6/2)^2-($U$6/2)^2*'(OLD) bottom seam length'!Z1681^2/($U$7/2)^2)</f>
        <v>#VALUE!</v>
      </c>
      <c r="AC1681" s="136">
        <f t="shared" si="269"/>
        <v>33380</v>
      </c>
      <c r="AD1681" t="e">
        <f>SQRT(($U$6/2)^2-($U$6/2)^2*'(OLD) bottom seam length'!AC1681^2/($U$7/2)^2)</f>
        <v>#VALUE!</v>
      </c>
    </row>
    <row r="1682" spans="2:30">
      <c r="B1682" s="136">
        <f t="shared" si="260"/>
        <v>33420</v>
      </c>
      <c r="C1682" t="e">
        <f>SQRT(($C$5/2)^2-($C$5/2)^2*'(OLD) bottom seam length'!B1682^2/($C$6/2)^2)</f>
        <v>#DIV/0!</v>
      </c>
      <c r="E1682" s="136">
        <f t="shared" si="261"/>
        <v>33420</v>
      </c>
      <c r="F1682" t="e">
        <f>SQRT(($C$5/2)^2-($C$5/2)^2*'(OLD) bottom seam length'!E1682^2/($C$6/2)^2)</f>
        <v>#DIV/0!</v>
      </c>
      <c r="H1682" s="136">
        <f t="shared" si="262"/>
        <v>33420</v>
      </c>
      <c r="I1682" t="e">
        <f>SQRT(($C$5/2)^2-($C$5/2)^2*'(OLD) bottom seam length'!H1682^2/($C$6/2)^2)</f>
        <v>#DIV/0!</v>
      </c>
      <c r="K1682" s="136">
        <f t="shared" si="263"/>
        <v>33420</v>
      </c>
      <c r="L1682" t="e">
        <f>SQRT(($C$5/2)^2-($C$5/2)^2*'(OLD) bottom seam length'!K1682^2/($C$6/2)^2)</f>
        <v>#DIV/0!</v>
      </c>
      <c r="O1682" s="136">
        <f t="shared" si="264"/>
        <v>33420</v>
      </c>
      <c r="P1682" t="b">
        <f t="shared" si="265"/>
        <v>0</v>
      </c>
      <c r="T1682" s="136">
        <f t="shared" si="266"/>
        <v>33400</v>
      </c>
      <c r="U1682" t="e">
        <f>SQRT(($U$6/2)^2-($U$6/2)^2*'(OLD) bottom seam length'!T1682^2/($U$7/2)^2)</f>
        <v>#VALUE!</v>
      </c>
      <c r="W1682" s="136">
        <f t="shared" si="267"/>
        <v>33400</v>
      </c>
      <c r="X1682" t="e">
        <f>SQRT(($U$6/2)^2-($U$6/2)^2*'(OLD) bottom seam length'!W1682^2/($U$7/2)^2)</f>
        <v>#VALUE!</v>
      </c>
      <c r="Z1682" s="136">
        <f t="shared" si="268"/>
        <v>33400</v>
      </c>
      <c r="AA1682" t="e">
        <f>SQRT(($U$6/2)^2-($U$6/2)^2*'(OLD) bottom seam length'!Z1682^2/($U$7/2)^2)</f>
        <v>#VALUE!</v>
      </c>
      <c r="AC1682" s="136">
        <f t="shared" si="269"/>
        <v>33400</v>
      </c>
      <c r="AD1682" t="e">
        <f>SQRT(($U$6/2)^2-($U$6/2)^2*'(OLD) bottom seam length'!AC1682^2/($U$7/2)^2)</f>
        <v>#VALUE!</v>
      </c>
    </row>
    <row r="1683" spans="2:30">
      <c r="B1683" s="136">
        <f t="shared" si="260"/>
        <v>33440</v>
      </c>
      <c r="C1683" t="e">
        <f>SQRT(($C$5/2)^2-($C$5/2)^2*'(OLD) bottom seam length'!B1683^2/($C$6/2)^2)</f>
        <v>#DIV/0!</v>
      </c>
      <c r="E1683" s="136">
        <f t="shared" si="261"/>
        <v>33440</v>
      </c>
      <c r="F1683" t="e">
        <f>SQRT(($C$5/2)^2-($C$5/2)^2*'(OLD) bottom seam length'!E1683^2/($C$6/2)^2)</f>
        <v>#DIV/0!</v>
      </c>
      <c r="H1683" s="136">
        <f t="shared" si="262"/>
        <v>33440</v>
      </c>
      <c r="I1683" t="e">
        <f>SQRT(($C$5/2)^2-($C$5/2)^2*'(OLD) bottom seam length'!H1683^2/($C$6/2)^2)</f>
        <v>#DIV/0!</v>
      </c>
      <c r="K1683" s="136">
        <f t="shared" si="263"/>
        <v>33440</v>
      </c>
      <c r="L1683" t="e">
        <f>SQRT(($C$5/2)^2-($C$5/2)^2*'(OLD) bottom seam length'!K1683^2/($C$6/2)^2)</f>
        <v>#DIV/0!</v>
      </c>
      <c r="O1683" s="136">
        <f t="shared" si="264"/>
        <v>33440</v>
      </c>
      <c r="P1683" t="b">
        <f t="shared" si="265"/>
        <v>0</v>
      </c>
      <c r="T1683" s="136">
        <f t="shared" si="266"/>
        <v>33420</v>
      </c>
      <c r="U1683" t="e">
        <f>SQRT(($U$6/2)^2-($U$6/2)^2*'(OLD) bottom seam length'!T1683^2/($U$7/2)^2)</f>
        <v>#VALUE!</v>
      </c>
      <c r="W1683" s="136">
        <f t="shared" si="267"/>
        <v>33420</v>
      </c>
      <c r="X1683" t="e">
        <f>SQRT(($U$6/2)^2-($U$6/2)^2*'(OLD) bottom seam length'!W1683^2/($U$7/2)^2)</f>
        <v>#VALUE!</v>
      </c>
      <c r="Z1683" s="136">
        <f t="shared" si="268"/>
        <v>33420</v>
      </c>
      <c r="AA1683" t="e">
        <f>SQRT(($U$6/2)^2-($U$6/2)^2*'(OLD) bottom seam length'!Z1683^2/($U$7/2)^2)</f>
        <v>#VALUE!</v>
      </c>
      <c r="AC1683" s="136">
        <f t="shared" si="269"/>
        <v>33420</v>
      </c>
      <c r="AD1683" t="e">
        <f>SQRT(($U$6/2)^2-($U$6/2)^2*'(OLD) bottom seam length'!AC1683^2/($U$7/2)^2)</f>
        <v>#VALUE!</v>
      </c>
    </row>
    <row r="1684" spans="2:30">
      <c r="B1684" s="136">
        <f t="shared" si="260"/>
        <v>33460</v>
      </c>
      <c r="C1684" t="e">
        <f>SQRT(($C$5/2)^2-($C$5/2)^2*'(OLD) bottom seam length'!B1684^2/($C$6/2)^2)</f>
        <v>#DIV/0!</v>
      </c>
      <c r="E1684" s="136">
        <f t="shared" si="261"/>
        <v>33460</v>
      </c>
      <c r="F1684" t="e">
        <f>SQRT(($C$5/2)^2-($C$5/2)^2*'(OLD) bottom seam length'!E1684^2/($C$6/2)^2)</f>
        <v>#DIV/0!</v>
      </c>
      <c r="H1684" s="136">
        <f t="shared" si="262"/>
        <v>33460</v>
      </c>
      <c r="I1684" t="e">
        <f>SQRT(($C$5/2)^2-($C$5/2)^2*'(OLD) bottom seam length'!H1684^2/($C$6/2)^2)</f>
        <v>#DIV/0!</v>
      </c>
      <c r="K1684" s="136">
        <f t="shared" si="263"/>
        <v>33460</v>
      </c>
      <c r="L1684" t="e">
        <f>SQRT(($C$5/2)^2-($C$5/2)^2*'(OLD) bottom seam length'!K1684^2/($C$6/2)^2)</f>
        <v>#DIV/0!</v>
      </c>
      <c r="O1684" s="136">
        <f t="shared" si="264"/>
        <v>33460</v>
      </c>
      <c r="P1684" t="b">
        <f t="shared" si="265"/>
        <v>0</v>
      </c>
      <c r="T1684" s="136">
        <f t="shared" si="266"/>
        <v>33440</v>
      </c>
      <c r="U1684" t="e">
        <f>SQRT(($U$6/2)^2-($U$6/2)^2*'(OLD) bottom seam length'!T1684^2/($U$7/2)^2)</f>
        <v>#VALUE!</v>
      </c>
      <c r="W1684" s="136">
        <f t="shared" si="267"/>
        <v>33440</v>
      </c>
      <c r="X1684" t="e">
        <f>SQRT(($U$6/2)^2-($U$6/2)^2*'(OLD) bottom seam length'!W1684^2/($U$7/2)^2)</f>
        <v>#VALUE!</v>
      </c>
      <c r="Z1684" s="136">
        <f t="shared" si="268"/>
        <v>33440</v>
      </c>
      <c r="AA1684" t="e">
        <f>SQRT(($U$6/2)^2-($U$6/2)^2*'(OLD) bottom seam length'!Z1684^2/($U$7/2)^2)</f>
        <v>#VALUE!</v>
      </c>
      <c r="AC1684" s="136">
        <f t="shared" si="269"/>
        <v>33440</v>
      </c>
      <c r="AD1684" t="e">
        <f>SQRT(($U$6/2)^2-($U$6/2)^2*'(OLD) bottom seam length'!AC1684^2/($U$7/2)^2)</f>
        <v>#VALUE!</v>
      </c>
    </row>
    <row r="1685" spans="2:30">
      <c r="B1685" s="136">
        <f t="shared" si="260"/>
        <v>33480</v>
      </c>
      <c r="C1685" t="e">
        <f>SQRT(($C$5/2)^2-($C$5/2)^2*'(OLD) bottom seam length'!B1685^2/($C$6/2)^2)</f>
        <v>#DIV/0!</v>
      </c>
      <c r="E1685" s="136">
        <f t="shared" si="261"/>
        <v>33480</v>
      </c>
      <c r="F1685" t="e">
        <f>SQRT(($C$5/2)^2-($C$5/2)^2*'(OLD) bottom seam length'!E1685^2/($C$6/2)^2)</f>
        <v>#DIV/0!</v>
      </c>
      <c r="H1685" s="136">
        <f t="shared" si="262"/>
        <v>33480</v>
      </c>
      <c r="I1685" t="e">
        <f>SQRT(($C$5/2)^2-($C$5/2)^2*'(OLD) bottom seam length'!H1685^2/($C$6/2)^2)</f>
        <v>#DIV/0!</v>
      </c>
      <c r="K1685" s="136">
        <f t="shared" si="263"/>
        <v>33480</v>
      </c>
      <c r="L1685" t="e">
        <f>SQRT(($C$5/2)^2-($C$5/2)^2*'(OLD) bottom seam length'!K1685^2/($C$6/2)^2)</f>
        <v>#DIV/0!</v>
      </c>
      <c r="O1685" s="136">
        <f t="shared" si="264"/>
        <v>33480</v>
      </c>
      <c r="P1685" t="b">
        <f t="shared" si="265"/>
        <v>0</v>
      </c>
      <c r="T1685" s="136">
        <f t="shared" si="266"/>
        <v>33460</v>
      </c>
      <c r="U1685" t="e">
        <f>SQRT(($U$6/2)^2-($U$6/2)^2*'(OLD) bottom seam length'!T1685^2/($U$7/2)^2)</f>
        <v>#VALUE!</v>
      </c>
      <c r="W1685" s="136">
        <f t="shared" si="267"/>
        <v>33460</v>
      </c>
      <c r="X1685" t="e">
        <f>SQRT(($U$6/2)^2-($U$6/2)^2*'(OLD) bottom seam length'!W1685^2/($U$7/2)^2)</f>
        <v>#VALUE!</v>
      </c>
      <c r="Z1685" s="136">
        <f t="shared" si="268"/>
        <v>33460</v>
      </c>
      <c r="AA1685" t="e">
        <f>SQRT(($U$6/2)^2-($U$6/2)^2*'(OLD) bottom seam length'!Z1685^2/($U$7/2)^2)</f>
        <v>#VALUE!</v>
      </c>
      <c r="AC1685" s="136">
        <f t="shared" si="269"/>
        <v>33460</v>
      </c>
      <c r="AD1685" t="e">
        <f>SQRT(($U$6/2)^2-($U$6/2)^2*'(OLD) bottom seam length'!AC1685^2/($U$7/2)^2)</f>
        <v>#VALUE!</v>
      </c>
    </row>
    <row r="1686" spans="2:30">
      <c r="B1686" s="136">
        <f t="shared" si="260"/>
        <v>33500</v>
      </c>
      <c r="C1686" t="e">
        <f>SQRT(($C$5/2)^2-($C$5/2)^2*'(OLD) bottom seam length'!B1686^2/($C$6/2)^2)</f>
        <v>#DIV/0!</v>
      </c>
      <c r="E1686" s="136">
        <f t="shared" si="261"/>
        <v>33500</v>
      </c>
      <c r="F1686" t="e">
        <f>SQRT(($C$5/2)^2-($C$5/2)^2*'(OLD) bottom seam length'!E1686^2/($C$6/2)^2)</f>
        <v>#DIV/0!</v>
      </c>
      <c r="H1686" s="136">
        <f t="shared" si="262"/>
        <v>33500</v>
      </c>
      <c r="I1686" t="e">
        <f>SQRT(($C$5/2)^2-($C$5/2)^2*'(OLD) bottom seam length'!H1686^2/($C$6/2)^2)</f>
        <v>#DIV/0!</v>
      </c>
      <c r="K1686" s="136">
        <f t="shared" si="263"/>
        <v>33500</v>
      </c>
      <c r="L1686" t="e">
        <f>SQRT(($C$5/2)^2-($C$5/2)^2*'(OLD) bottom seam length'!K1686^2/($C$6/2)^2)</f>
        <v>#DIV/0!</v>
      </c>
      <c r="O1686" s="136">
        <f t="shared" si="264"/>
        <v>33500</v>
      </c>
      <c r="P1686" t="b">
        <f t="shared" si="265"/>
        <v>0</v>
      </c>
      <c r="T1686" s="136">
        <f t="shared" si="266"/>
        <v>33480</v>
      </c>
      <c r="U1686" t="e">
        <f>SQRT(($U$6/2)^2-($U$6/2)^2*'(OLD) bottom seam length'!T1686^2/($U$7/2)^2)</f>
        <v>#VALUE!</v>
      </c>
      <c r="W1686" s="136">
        <f t="shared" si="267"/>
        <v>33480</v>
      </c>
      <c r="X1686" t="e">
        <f>SQRT(($U$6/2)^2-($U$6/2)^2*'(OLD) bottom seam length'!W1686^2/($U$7/2)^2)</f>
        <v>#VALUE!</v>
      </c>
      <c r="Z1686" s="136">
        <f t="shared" si="268"/>
        <v>33480</v>
      </c>
      <c r="AA1686" t="e">
        <f>SQRT(($U$6/2)^2-($U$6/2)^2*'(OLD) bottom seam length'!Z1686^2/($U$7/2)^2)</f>
        <v>#VALUE!</v>
      </c>
      <c r="AC1686" s="136">
        <f t="shared" si="269"/>
        <v>33480</v>
      </c>
      <c r="AD1686" t="e">
        <f>SQRT(($U$6/2)^2-($U$6/2)^2*'(OLD) bottom seam length'!AC1686^2/($U$7/2)^2)</f>
        <v>#VALUE!</v>
      </c>
    </row>
    <row r="1687" spans="2:30">
      <c r="B1687" s="136">
        <f t="shared" si="260"/>
        <v>33520</v>
      </c>
      <c r="C1687" t="e">
        <f>SQRT(($C$5/2)^2-($C$5/2)^2*'(OLD) bottom seam length'!B1687^2/($C$6/2)^2)</f>
        <v>#DIV/0!</v>
      </c>
      <c r="E1687" s="136">
        <f t="shared" si="261"/>
        <v>33520</v>
      </c>
      <c r="F1687" t="e">
        <f>SQRT(($C$5/2)^2-($C$5/2)^2*'(OLD) bottom seam length'!E1687^2/($C$6/2)^2)</f>
        <v>#DIV/0!</v>
      </c>
      <c r="H1687" s="136">
        <f t="shared" si="262"/>
        <v>33520</v>
      </c>
      <c r="I1687" t="e">
        <f>SQRT(($C$5/2)^2-($C$5/2)^2*'(OLD) bottom seam length'!H1687^2/($C$6/2)^2)</f>
        <v>#DIV/0!</v>
      </c>
      <c r="K1687" s="136">
        <f t="shared" si="263"/>
        <v>33520</v>
      </c>
      <c r="L1687" t="e">
        <f>SQRT(($C$5/2)^2-($C$5/2)^2*'(OLD) bottom seam length'!K1687^2/($C$6/2)^2)</f>
        <v>#DIV/0!</v>
      </c>
      <c r="O1687" s="136">
        <f t="shared" si="264"/>
        <v>33520</v>
      </c>
      <c r="P1687" t="b">
        <f t="shared" si="265"/>
        <v>0</v>
      </c>
      <c r="T1687" s="136">
        <f t="shared" si="266"/>
        <v>33500</v>
      </c>
      <c r="U1687" t="e">
        <f>SQRT(($U$6/2)^2-($U$6/2)^2*'(OLD) bottom seam length'!T1687^2/($U$7/2)^2)</f>
        <v>#VALUE!</v>
      </c>
      <c r="W1687" s="136">
        <f t="shared" si="267"/>
        <v>33500</v>
      </c>
      <c r="X1687" t="e">
        <f>SQRT(($U$6/2)^2-($U$6/2)^2*'(OLD) bottom seam length'!W1687^2/($U$7/2)^2)</f>
        <v>#VALUE!</v>
      </c>
      <c r="Z1687" s="136">
        <f t="shared" si="268"/>
        <v>33500</v>
      </c>
      <c r="AA1687" t="e">
        <f>SQRT(($U$6/2)^2-($U$6/2)^2*'(OLD) bottom seam length'!Z1687^2/($U$7/2)^2)</f>
        <v>#VALUE!</v>
      </c>
      <c r="AC1687" s="136">
        <f t="shared" si="269"/>
        <v>33500</v>
      </c>
      <c r="AD1687" t="e">
        <f>SQRT(($U$6/2)^2-($U$6/2)^2*'(OLD) bottom seam length'!AC1687^2/($U$7/2)^2)</f>
        <v>#VALUE!</v>
      </c>
    </row>
    <row r="1688" spans="2:30">
      <c r="B1688" s="136">
        <f t="shared" si="260"/>
        <v>33540</v>
      </c>
      <c r="C1688" t="e">
        <f>SQRT(($C$5/2)^2-($C$5/2)^2*'(OLD) bottom seam length'!B1688^2/($C$6/2)^2)</f>
        <v>#DIV/0!</v>
      </c>
      <c r="E1688" s="136">
        <f t="shared" si="261"/>
        <v>33540</v>
      </c>
      <c r="F1688" t="e">
        <f>SQRT(($C$5/2)^2-($C$5/2)^2*'(OLD) bottom seam length'!E1688^2/($C$6/2)^2)</f>
        <v>#DIV/0!</v>
      </c>
      <c r="H1688" s="136">
        <f t="shared" si="262"/>
        <v>33540</v>
      </c>
      <c r="I1688" t="e">
        <f>SQRT(($C$5/2)^2-($C$5/2)^2*'(OLD) bottom seam length'!H1688^2/($C$6/2)^2)</f>
        <v>#DIV/0!</v>
      </c>
      <c r="K1688" s="136">
        <f t="shared" si="263"/>
        <v>33540</v>
      </c>
      <c r="L1688" t="e">
        <f>SQRT(($C$5/2)^2-($C$5/2)^2*'(OLD) bottom seam length'!K1688^2/($C$6/2)^2)</f>
        <v>#DIV/0!</v>
      </c>
      <c r="O1688" s="136">
        <f t="shared" si="264"/>
        <v>33540</v>
      </c>
      <c r="P1688" t="b">
        <f t="shared" si="265"/>
        <v>0</v>
      </c>
      <c r="T1688" s="136">
        <f t="shared" si="266"/>
        <v>33520</v>
      </c>
      <c r="U1688" t="e">
        <f>SQRT(($U$6/2)^2-($U$6/2)^2*'(OLD) bottom seam length'!T1688^2/($U$7/2)^2)</f>
        <v>#VALUE!</v>
      </c>
      <c r="W1688" s="136">
        <f t="shared" si="267"/>
        <v>33520</v>
      </c>
      <c r="X1688" t="e">
        <f>SQRT(($U$6/2)^2-($U$6/2)^2*'(OLD) bottom seam length'!W1688^2/($U$7/2)^2)</f>
        <v>#VALUE!</v>
      </c>
      <c r="Z1688" s="136">
        <f t="shared" si="268"/>
        <v>33520</v>
      </c>
      <c r="AA1688" t="e">
        <f>SQRT(($U$6/2)^2-($U$6/2)^2*'(OLD) bottom seam length'!Z1688^2/($U$7/2)^2)</f>
        <v>#VALUE!</v>
      </c>
      <c r="AC1688" s="136">
        <f t="shared" si="269"/>
        <v>33520</v>
      </c>
      <c r="AD1688" t="e">
        <f>SQRT(($U$6/2)^2-($U$6/2)^2*'(OLD) bottom seam length'!AC1688^2/($U$7/2)^2)</f>
        <v>#VALUE!</v>
      </c>
    </row>
    <row r="1689" spans="2:30">
      <c r="B1689" s="136">
        <f t="shared" si="260"/>
        <v>33560</v>
      </c>
      <c r="C1689" t="e">
        <f>SQRT(($C$5/2)^2-($C$5/2)^2*'(OLD) bottom seam length'!B1689^2/($C$6/2)^2)</f>
        <v>#DIV/0!</v>
      </c>
      <c r="E1689" s="136">
        <f t="shared" si="261"/>
        <v>33560</v>
      </c>
      <c r="F1689" t="e">
        <f>SQRT(($C$5/2)^2-($C$5/2)^2*'(OLD) bottom seam length'!E1689^2/($C$6/2)^2)</f>
        <v>#DIV/0!</v>
      </c>
      <c r="H1689" s="136">
        <f t="shared" si="262"/>
        <v>33560</v>
      </c>
      <c r="I1689" t="e">
        <f>SQRT(($C$5/2)^2-($C$5/2)^2*'(OLD) bottom seam length'!H1689^2/($C$6/2)^2)</f>
        <v>#DIV/0!</v>
      </c>
      <c r="K1689" s="136">
        <f t="shared" si="263"/>
        <v>33560</v>
      </c>
      <c r="L1689" t="e">
        <f>SQRT(($C$5/2)^2-($C$5/2)^2*'(OLD) bottom seam length'!K1689^2/($C$6/2)^2)</f>
        <v>#DIV/0!</v>
      </c>
      <c r="O1689" s="136">
        <f t="shared" si="264"/>
        <v>33560</v>
      </c>
      <c r="P1689" t="b">
        <f t="shared" si="265"/>
        <v>0</v>
      </c>
      <c r="T1689" s="136">
        <f t="shared" si="266"/>
        <v>33540</v>
      </c>
      <c r="U1689" t="e">
        <f>SQRT(($U$6/2)^2-($U$6/2)^2*'(OLD) bottom seam length'!T1689^2/($U$7/2)^2)</f>
        <v>#VALUE!</v>
      </c>
      <c r="W1689" s="136">
        <f t="shared" si="267"/>
        <v>33540</v>
      </c>
      <c r="X1689" t="e">
        <f>SQRT(($U$6/2)^2-($U$6/2)^2*'(OLD) bottom seam length'!W1689^2/($U$7/2)^2)</f>
        <v>#VALUE!</v>
      </c>
      <c r="Z1689" s="136">
        <f t="shared" si="268"/>
        <v>33540</v>
      </c>
      <c r="AA1689" t="e">
        <f>SQRT(($U$6/2)^2-($U$6/2)^2*'(OLD) bottom seam length'!Z1689^2/($U$7/2)^2)</f>
        <v>#VALUE!</v>
      </c>
      <c r="AC1689" s="136">
        <f t="shared" si="269"/>
        <v>33540</v>
      </c>
      <c r="AD1689" t="e">
        <f>SQRT(($U$6/2)^2-($U$6/2)^2*'(OLD) bottom seam length'!AC1689^2/($U$7/2)^2)</f>
        <v>#VALUE!</v>
      </c>
    </row>
    <row r="1690" spans="2:30">
      <c r="B1690" s="136">
        <f t="shared" si="260"/>
        <v>33580</v>
      </c>
      <c r="C1690" t="e">
        <f>SQRT(($C$5/2)^2-($C$5/2)^2*'(OLD) bottom seam length'!B1690^2/($C$6/2)^2)</f>
        <v>#DIV/0!</v>
      </c>
      <c r="E1690" s="136">
        <f t="shared" si="261"/>
        <v>33580</v>
      </c>
      <c r="F1690" t="e">
        <f>SQRT(($C$5/2)^2-($C$5/2)^2*'(OLD) bottom seam length'!E1690^2/($C$6/2)^2)</f>
        <v>#DIV/0!</v>
      </c>
      <c r="H1690" s="136">
        <f t="shared" si="262"/>
        <v>33580</v>
      </c>
      <c r="I1690" t="e">
        <f>SQRT(($C$5/2)^2-($C$5/2)^2*'(OLD) bottom seam length'!H1690^2/($C$6/2)^2)</f>
        <v>#DIV/0!</v>
      </c>
      <c r="K1690" s="136">
        <f t="shared" si="263"/>
        <v>33580</v>
      </c>
      <c r="L1690" t="e">
        <f>SQRT(($C$5/2)^2-($C$5/2)^2*'(OLD) bottom seam length'!K1690^2/($C$6/2)^2)</f>
        <v>#DIV/0!</v>
      </c>
      <c r="O1690" s="136">
        <f t="shared" si="264"/>
        <v>33580</v>
      </c>
      <c r="P1690" t="b">
        <f t="shared" si="265"/>
        <v>0</v>
      </c>
      <c r="T1690" s="136">
        <f t="shared" si="266"/>
        <v>33560</v>
      </c>
      <c r="U1690" t="e">
        <f>SQRT(($U$6/2)^2-($U$6/2)^2*'(OLD) bottom seam length'!T1690^2/($U$7/2)^2)</f>
        <v>#VALUE!</v>
      </c>
      <c r="W1690" s="136">
        <f t="shared" si="267"/>
        <v>33560</v>
      </c>
      <c r="X1690" t="e">
        <f>SQRT(($U$6/2)^2-($U$6/2)^2*'(OLD) bottom seam length'!W1690^2/($U$7/2)^2)</f>
        <v>#VALUE!</v>
      </c>
      <c r="Z1690" s="136">
        <f t="shared" si="268"/>
        <v>33560</v>
      </c>
      <c r="AA1690" t="e">
        <f>SQRT(($U$6/2)^2-($U$6/2)^2*'(OLD) bottom seam length'!Z1690^2/($U$7/2)^2)</f>
        <v>#VALUE!</v>
      </c>
      <c r="AC1690" s="136">
        <f t="shared" si="269"/>
        <v>33560</v>
      </c>
      <c r="AD1690" t="e">
        <f>SQRT(($U$6/2)^2-($U$6/2)^2*'(OLD) bottom seam length'!AC1690^2/($U$7/2)^2)</f>
        <v>#VALUE!</v>
      </c>
    </row>
    <row r="1691" spans="2:30">
      <c r="B1691" s="136">
        <f t="shared" si="260"/>
        <v>33600</v>
      </c>
      <c r="C1691" t="e">
        <f>SQRT(($C$5/2)^2-($C$5/2)^2*'(OLD) bottom seam length'!B1691^2/($C$6/2)^2)</f>
        <v>#DIV/0!</v>
      </c>
      <c r="E1691" s="136">
        <f t="shared" si="261"/>
        <v>33600</v>
      </c>
      <c r="F1691" t="e">
        <f>SQRT(($C$5/2)^2-($C$5/2)^2*'(OLD) bottom seam length'!E1691^2/($C$6/2)^2)</f>
        <v>#DIV/0!</v>
      </c>
      <c r="H1691" s="136">
        <f t="shared" si="262"/>
        <v>33600</v>
      </c>
      <c r="I1691" t="e">
        <f>SQRT(($C$5/2)^2-($C$5/2)^2*'(OLD) bottom seam length'!H1691^2/($C$6/2)^2)</f>
        <v>#DIV/0!</v>
      </c>
      <c r="K1691" s="136">
        <f t="shared" si="263"/>
        <v>33600</v>
      </c>
      <c r="L1691" t="e">
        <f>SQRT(($C$5/2)^2-($C$5/2)^2*'(OLD) bottom seam length'!K1691^2/($C$6/2)^2)</f>
        <v>#DIV/0!</v>
      </c>
      <c r="O1691" s="136">
        <f t="shared" si="264"/>
        <v>33600</v>
      </c>
      <c r="P1691" t="b">
        <f t="shared" si="265"/>
        <v>0</v>
      </c>
      <c r="T1691" s="136">
        <f t="shared" si="266"/>
        <v>33580</v>
      </c>
      <c r="U1691" t="e">
        <f>SQRT(($U$6/2)^2-($U$6/2)^2*'(OLD) bottom seam length'!T1691^2/($U$7/2)^2)</f>
        <v>#VALUE!</v>
      </c>
      <c r="W1691" s="136">
        <f t="shared" si="267"/>
        <v>33580</v>
      </c>
      <c r="X1691" t="e">
        <f>SQRT(($U$6/2)^2-($U$6/2)^2*'(OLD) bottom seam length'!W1691^2/($U$7/2)^2)</f>
        <v>#VALUE!</v>
      </c>
      <c r="Z1691" s="136">
        <f t="shared" si="268"/>
        <v>33580</v>
      </c>
      <c r="AA1691" t="e">
        <f>SQRT(($U$6/2)^2-($U$6/2)^2*'(OLD) bottom seam length'!Z1691^2/($U$7/2)^2)</f>
        <v>#VALUE!</v>
      </c>
      <c r="AC1691" s="136">
        <f t="shared" si="269"/>
        <v>33580</v>
      </c>
      <c r="AD1691" t="e">
        <f>SQRT(($U$6/2)^2-($U$6/2)^2*'(OLD) bottom seam length'!AC1691^2/($U$7/2)^2)</f>
        <v>#VALUE!</v>
      </c>
    </row>
    <row r="1692" spans="2:30">
      <c r="B1692" s="136">
        <f t="shared" si="260"/>
        <v>33620</v>
      </c>
      <c r="C1692" t="e">
        <f>SQRT(($C$5/2)^2-($C$5/2)^2*'(OLD) bottom seam length'!B1692^2/($C$6/2)^2)</f>
        <v>#DIV/0!</v>
      </c>
      <c r="E1692" s="136">
        <f t="shared" si="261"/>
        <v>33620</v>
      </c>
      <c r="F1692" t="e">
        <f>SQRT(($C$5/2)^2-($C$5/2)^2*'(OLD) bottom seam length'!E1692^2/($C$6/2)^2)</f>
        <v>#DIV/0!</v>
      </c>
      <c r="H1692" s="136">
        <f t="shared" si="262"/>
        <v>33620</v>
      </c>
      <c r="I1692" t="e">
        <f>SQRT(($C$5/2)^2-($C$5/2)^2*'(OLD) bottom seam length'!H1692^2/($C$6/2)^2)</f>
        <v>#DIV/0!</v>
      </c>
      <c r="K1692" s="136">
        <f t="shared" si="263"/>
        <v>33620</v>
      </c>
      <c r="L1692" t="e">
        <f>SQRT(($C$5/2)^2-($C$5/2)^2*'(OLD) bottom seam length'!K1692^2/($C$6/2)^2)</f>
        <v>#DIV/0!</v>
      </c>
      <c r="O1692" s="136">
        <f t="shared" si="264"/>
        <v>33620</v>
      </c>
      <c r="P1692" t="b">
        <f t="shared" si="265"/>
        <v>0</v>
      </c>
      <c r="T1692" s="136">
        <f t="shared" si="266"/>
        <v>33600</v>
      </c>
      <c r="U1692" t="e">
        <f>SQRT(($U$6/2)^2-($U$6/2)^2*'(OLD) bottom seam length'!T1692^2/($U$7/2)^2)</f>
        <v>#VALUE!</v>
      </c>
      <c r="W1692" s="136">
        <f t="shared" si="267"/>
        <v>33600</v>
      </c>
      <c r="X1692" t="e">
        <f>SQRT(($U$6/2)^2-($U$6/2)^2*'(OLD) bottom seam length'!W1692^2/($U$7/2)^2)</f>
        <v>#VALUE!</v>
      </c>
      <c r="Z1692" s="136">
        <f t="shared" si="268"/>
        <v>33600</v>
      </c>
      <c r="AA1692" t="e">
        <f>SQRT(($U$6/2)^2-($U$6/2)^2*'(OLD) bottom seam length'!Z1692^2/($U$7/2)^2)</f>
        <v>#VALUE!</v>
      </c>
      <c r="AC1692" s="136">
        <f t="shared" si="269"/>
        <v>33600</v>
      </c>
      <c r="AD1692" t="e">
        <f>SQRT(($U$6/2)^2-($U$6/2)^2*'(OLD) bottom seam length'!AC1692^2/($U$7/2)^2)</f>
        <v>#VALUE!</v>
      </c>
    </row>
    <row r="1693" spans="2:30">
      <c r="B1693" s="136">
        <f t="shared" si="260"/>
        <v>33640</v>
      </c>
      <c r="C1693" t="e">
        <f>SQRT(($C$5/2)^2-($C$5/2)^2*'(OLD) bottom seam length'!B1693^2/($C$6/2)^2)</f>
        <v>#DIV/0!</v>
      </c>
      <c r="E1693" s="136">
        <f t="shared" si="261"/>
        <v>33640</v>
      </c>
      <c r="F1693" t="e">
        <f>SQRT(($C$5/2)^2-($C$5/2)^2*'(OLD) bottom seam length'!E1693^2/($C$6/2)^2)</f>
        <v>#DIV/0!</v>
      </c>
      <c r="H1693" s="136">
        <f t="shared" si="262"/>
        <v>33640</v>
      </c>
      <c r="I1693" t="e">
        <f>SQRT(($C$5/2)^2-($C$5/2)^2*'(OLD) bottom seam length'!H1693^2/($C$6/2)^2)</f>
        <v>#DIV/0!</v>
      </c>
      <c r="K1693" s="136">
        <f t="shared" si="263"/>
        <v>33640</v>
      </c>
      <c r="L1693" t="e">
        <f>SQRT(($C$5/2)^2-($C$5/2)^2*'(OLD) bottom seam length'!K1693^2/($C$6/2)^2)</f>
        <v>#DIV/0!</v>
      </c>
      <c r="O1693" s="136">
        <f t="shared" si="264"/>
        <v>33640</v>
      </c>
      <c r="P1693" t="b">
        <f t="shared" si="265"/>
        <v>0</v>
      </c>
      <c r="T1693" s="136">
        <f t="shared" si="266"/>
        <v>33620</v>
      </c>
      <c r="U1693" t="e">
        <f>SQRT(($U$6/2)^2-($U$6/2)^2*'(OLD) bottom seam length'!T1693^2/($U$7/2)^2)</f>
        <v>#VALUE!</v>
      </c>
      <c r="W1693" s="136">
        <f t="shared" si="267"/>
        <v>33620</v>
      </c>
      <c r="X1693" t="e">
        <f>SQRT(($U$6/2)^2-($U$6/2)^2*'(OLD) bottom seam length'!W1693^2/($U$7/2)^2)</f>
        <v>#VALUE!</v>
      </c>
      <c r="Z1693" s="136">
        <f t="shared" si="268"/>
        <v>33620</v>
      </c>
      <c r="AA1693" t="e">
        <f>SQRT(($U$6/2)^2-($U$6/2)^2*'(OLD) bottom seam length'!Z1693^2/($U$7/2)^2)</f>
        <v>#VALUE!</v>
      </c>
      <c r="AC1693" s="136">
        <f t="shared" si="269"/>
        <v>33620</v>
      </c>
      <c r="AD1693" t="e">
        <f>SQRT(($U$6/2)^2-($U$6/2)^2*'(OLD) bottom seam length'!AC1693^2/($U$7/2)^2)</f>
        <v>#VALUE!</v>
      </c>
    </row>
    <row r="1694" spans="2:30">
      <c r="B1694" s="136">
        <f t="shared" si="260"/>
        <v>33660</v>
      </c>
      <c r="C1694" t="e">
        <f>SQRT(($C$5/2)^2-($C$5/2)^2*'(OLD) bottom seam length'!B1694^2/($C$6/2)^2)</f>
        <v>#DIV/0!</v>
      </c>
      <c r="E1694" s="136">
        <f t="shared" si="261"/>
        <v>33660</v>
      </c>
      <c r="F1694" t="e">
        <f>SQRT(($C$5/2)^2-($C$5/2)^2*'(OLD) bottom seam length'!E1694^2/($C$6/2)^2)</f>
        <v>#DIV/0!</v>
      </c>
      <c r="H1694" s="136">
        <f t="shared" si="262"/>
        <v>33660</v>
      </c>
      <c r="I1694" t="e">
        <f>SQRT(($C$5/2)^2-($C$5/2)^2*'(OLD) bottom seam length'!H1694^2/($C$6/2)^2)</f>
        <v>#DIV/0!</v>
      </c>
      <c r="K1694" s="136">
        <f t="shared" si="263"/>
        <v>33660</v>
      </c>
      <c r="L1694" t="e">
        <f>SQRT(($C$5/2)^2-($C$5/2)^2*'(OLD) bottom seam length'!K1694^2/($C$6/2)^2)</f>
        <v>#DIV/0!</v>
      </c>
      <c r="O1694" s="136">
        <f t="shared" si="264"/>
        <v>33660</v>
      </c>
      <c r="P1694" t="b">
        <f t="shared" si="265"/>
        <v>0</v>
      </c>
      <c r="T1694" s="136">
        <f t="shared" si="266"/>
        <v>33640</v>
      </c>
      <c r="U1694" t="e">
        <f>SQRT(($U$6/2)^2-($U$6/2)^2*'(OLD) bottom seam length'!T1694^2/($U$7/2)^2)</f>
        <v>#VALUE!</v>
      </c>
      <c r="W1694" s="136">
        <f t="shared" si="267"/>
        <v>33640</v>
      </c>
      <c r="X1694" t="e">
        <f>SQRT(($U$6/2)^2-($U$6/2)^2*'(OLD) bottom seam length'!W1694^2/($U$7/2)^2)</f>
        <v>#VALUE!</v>
      </c>
      <c r="Z1694" s="136">
        <f t="shared" si="268"/>
        <v>33640</v>
      </c>
      <c r="AA1694" t="e">
        <f>SQRT(($U$6/2)^2-($U$6/2)^2*'(OLD) bottom seam length'!Z1694^2/($U$7/2)^2)</f>
        <v>#VALUE!</v>
      </c>
      <c r="AC1694" s="136">
        <f t="shared" si="269"/>
        <v>33640</v>
      </c>
      <c r="AD1694" t="e">
        <f>SQRT(($U$6/2)^2-($U$6/2)^2*'(OLD) bottom seam length'!AC1694^2/($U$7/2)^2)</f>
        <v>#VALUE!</v>
      </c>
    </row>
    <row r="1695" spans="2:30">
      <c r="B1695" s="136">
        <f t="shared" si="260"/>
        <v>33680</v>
      </c>
      <c r="C1695" t="e">
        <f>SQRT(($C$5/2)^2-($C$5/2)^2*'(OLD) bottom seam length'!B1695^2/($C$6/2)^2)</f>
        <v>#DIV/0!</v>
      </c>
      <c r="E1695" s="136">
        <f t="shared" si="261"/>
        <v>33680</v>
      </c>
      <c r="F1695" t="e">
        <f>SQRT(($C$5/2)^2-($C$5/2)^2*'(OLD) bottom seam length'!E1695^2/($C$6/2)^2)</f>
        <v>#DIV/0!</v>
      </c>
      <c r="H1695" s="136">
        <f t="shared" si="262"/>
        <v>33680</v>
      </c>
      <c r="I1695" t="e">
        <f>SQRT(($C$5/2)^2-($C$5/2)^2*'(OLD) bottom seam length'!H1695^2/($C$6/2)^2)</f>
        <v>#DIV/0!</v>
      </c>
      <c r="K1695" s="136">
        <f t="shared" si="263"/>
        <v>33680</v>
      </c>
      <c r="L1695" t="e">
        <f>SQRT(($C$5/2)^2-($C$5/2)^2*'(OLD) bottom seam length'!K1695^2/($C$6/2)^2)</f>
        <v>#DIV/0!</v>
      </c>
      <c r="O1695" s="136">
        <f t="shared" si="264"/>
        <v>33680</v>
      </c>
      <c r="P1695" t="b">
        <f t="shared" si="265"/>
        <v>0</v>
      </c>
      <c r="T1695" s="136">
        <f t="shared" si="266"/>
        <v>33660</v>
      </c>
      <c r="U1695" t="e">
        <f>SQRT(($U$6/2)^2-($U$6/2)^2*'(OLD) bottom seam length'!T1695^2/($U$7/2)^2)</f>
        <v>#VALUE!</v>
      </c>
      <c r="W1695" s="136">
        <f t="shared" si="267"/>
        <v>33660</v>
      </c>
      <c r="X1695" t="e">
        <f>SQRT(($U$6/2)^2-($U$6/2)^2*'(OLD) bottom seam length'!W1695^2/($U$7/2)^2)</f>
        <v>#VALUE!</v>
      </c>
      <c r="Z1695" s="136">
        <f t="shared" si="268"/>
        <v>33660</v>
      </c>
      <c r="AA1695" t="e">
        <f>SQRT(($U$6/2)^2-($U$6/2)^2*'(OLD) bottom seam length'!Z1695^2/($U$7/2)^2)</f>
        <v>#VALUE!</v>
      </c>
      <c r="AC1695" s="136">
        <f t="shared" si="269"/>
        <v>33660</v>
      </c>
      <c r="AD1695" t="e">
        <f>SQRT(($U$6/2)^2-($U$6/2)^2*'(OLD) bottom seam length'!AC1695^2/($U$7/2)^2)</f>
        <v>#VALUE!</v>
      </c>
    </row>
    <row r="1696" spans="2:30">
      <c r="B1696" s="136">
        <f t="shared" si="260"/>
        <v>33700</v>
      </c>
      <c r="C1696" t="e">
        <f>SQRT(($C$5/2)^2-($C$5/2)^2*'(OLD) bottom seam length'!B1696^2/($C$6/2)^2)</f>
        <v>#DIV/0!</v>
      </c>
      <c r="E1696" s="136">
        <f t="shared" si="261"/>
        <v>33700</v>
      </c>
      <c r="F1696" t="e">
        <f>SQRT(($C$5/2)^2-($C$5/2)^2*'(OLD) bottom seam length'!E1696^2/($C$6/2)^2)</f>
        <v>#DIV/0!</v>
      </c>
      <c r="H1696" s="136">
        <f t="shared" si="262"/>
        <v>33700</v>
      </c>
      <c r="I1696" t="e">
        <f>SQRT(($C$5/2)^2-($C$5/2)^2*'(OLD) bottom seam length'!H1696^2/($C$6/2)^2)</f>
        <v>#DIV/0!</v>
      </c>
      <c r="K1696" s="136">
        <f t="shared" si="263"/>
        <v>33700</v>
      </c>
      <c r="L1696" t="e">
        <f>SQRT(($C$5/2)^2-($C$5/2)^2*'(OLD) bottom seam length'!K1696^2/($C$6/2)^2)</f>
        <v>#DIV/0!</v>
      </c>
      <c r="O1696" s="136">
        <f t="shared" si="264"/>
        <v>33700</v>
      </c>
      <c r="P1696" t="b">
        <f t="shared" si="265"/>
        <v>0</v>
      </c>
      <c r="T1696" s="136">
        <f t="shared" si="266"/>
        <v>33680</v>
      </c>
      <c r="U1696" t="e">
        <f>SQRT(($U$6/2)^2-($U$6/2)^2*'(OLD) bottom seam length'!T1696^2/($U$7/2)^2)</f>
        <v>#VALUE!</v>
      </c>
      <c r="W1696" s="136">
        <f t="shared" si="267"/>
        <v>33680</v>
      </c>
      <c r="X1696" t="e">
        <f>SQRT(($U$6/2)^2-($U$6/2)^2*'(OLD) bottom seam length'!W1696^2/($U$7/2)^2)</f>
        <v>#VALUE!</v>
      </c>
      <c r="Z1696" s="136">
        <f t="shared" si="268"/>
        <v>33680</v>
      </c>
      <c r="AA1696" t="e">
        <f>SQRT(($U$6/2)^2-($U$6/2)^2*'(OLD) bottom seam length'!Z1696^2/($U$7/2)^2)</f>
        <v>#VALUE!</v>
      </c>
      <c r="AC1696" s="136">
        <f t="shared" si="269"/>
        <v>33680</v>
      </c>
      <c r="AD1696" t="e">
        <f>SQRT(($U$6/2)^2-($U$6/2)^2*'(OLD) bottom seam length'!AC1696^2/($U$7/2)^2)</f>
        <v>#VALUE!</v>
      </c>
    </row>
    <row r="1697" spans="2:30">
      <c r="B1697" s="136">
        <f t="shared" si="260"/>
        <v>33720</v>
      </c>
      <c r="C1697" t="e">
        <f>SQRT(($C$5/2)^2-($C$5/2)^2*'(OLD) bottom seam length'!B1697^2/($C$6/2)^2)</f>
        <v>#DIV/0!</v>
      </c>
      <c r="E1697" s="136">
        <f t="shared" si="261"/>
        <v>33720</v>
      </c>
      <c r="F1697" t="e">
        <f>SQRT(($C$5/2)^2-($C$5/2)^2*'(OLD) bottom seam length'!E1697^2/($C$6/2)^2)</f>
        <v>#DIV/0!</v>
      </c>
      <c r="H1697" s="136">
        <f t="shared" si="262"/>
        <v>33720</v>
      </c>
      <c r="I1697" t="e">
        <f>SQRT(($C$5/2)^2-($C$5/2)^2*'(OLD) bottom seam length'!H1697^2/($C$6/2)^2)</f>
        <v>#DIV/0!</v>
      </c>
      <c r="K1697" s="136">
        <f t="shared" si="263"/>
        <v>33720</v>
      </c>
      <c r="L1697" t="e">
        <f>SQRT(($C$5/2)^2-($C$5/2)^2*'(OLD) bottom seam length'!K1697^2/($C$6/2)^2)</f>
        <v>#DIV/0!</v>
      </c>
      <c r="O1697" s="136">
        <f t="shared" si="264"/>
        <v>33720</v>
      </c>
      <c r="P1697" t="b">
        <f t="shared" si="265"/>
        <v>0</v>
      </c>
      <c r="T1697" s="136">
        <f t="shared" si="266"/>
        <v>33700</v>
      </c>
      <c r="U1697" t="e">
        <f>SQRT(($U$6/2)^2-($U$6/2)^2*'(OLD) bottom seam length'!T1697^2/($U$7/2)^2)</f>
        <v>#VALUE!</v>
      </c>
      <c r="W1697" s="136">
        <f t="shared" si="267"/>
        <v>33700</v>
      </c>
      <c r="X1697" t="e">
        <f>SQRT(($U$6/2)^2-($U$6/2)^2*'(OLD) bottom seam length'!W1697^2/($U$7/2)^2)</f>
        <v>#VALUE!</v>
      </c>
      <c r="Z1697" s="136">
        <f t="shared" si="268"/>
        <v>33700</v>
      </c>
      <c r="AA1697" t="e">
        <f>SQRT(($U$6/2)^2-($U$6/2)^2*'(OLD) bottom seam length'!Z1697^2/($U$7/2)^2)</f>
        <v>#VALUE!</v>
      </c>
      <c r="AC1697" s="136">
        <f t="shared" si="269"/>
        <v>33700</v>
      </c>
      <c r="AD1697" t="e">
        <f>SQRT(($U$6/2)^2-($U$6/2)^2*'(OLD) bottom seam length'!AC1697^2/($U$7/2)^2)</f>
        <v>#VALUE!</v>
      </c>
    </row>
    <row r="1698" spans="2:30">
      <c r="B1698" s="136">
        <f t="shared" si="260"/>
        <v>33740</v>
      </c>
      <c r="C1698" t="e">
        <f>SQRT(($C$5/2)^2-($C$5/2)^2*'(OLD) bottom seam length'!B1698^2/($C$6/2)^2)</f>
        <v>#DIV/0!</v>
      </c>
      <c r="E1698" s="136">
        <f t="shared" si="261"/>
        <v>33740</v>
      </c>
      <c r="F1698" t="e">
        <f>SQRT(($C$5/2)^2-($C$5/2)^2*'(OLD) bottom seam length'!E1698^2/($C$6/2)^2)</f>
        <v>#DIV/0!</v>
      </c>
      <c r="H1698" s="136">
        <f t="shared" si="262"/>
        <v>33740</v>
      </c>
      <c r="I1698" t="e">
        <f>SQRT(($C$5/2)^2-($C$5/2)^2*'(OLD) bottom seam length'!H1698^2/($C$6/2)^2)</f>
        <v>#DIV/0!</v>
      </c>
      <c r="K1698" s="136">
        <f t="shared" si="263"/>
        <v>33740</v>
      </c>
      <c r="L1698" t="e">
        <f>SQRT(($C$5/2)^2-($C$5/2)^2*'(OLD) bottom seam length'!K1698^2/($C$6/2)^2)</f>
        <v>#DIV/0!</v>
      </c>
      <c r="O1698" s="136">
        <f t="shared" si="264"/>
        <v>33740</v>
      </c>
      <c r="P1698" t="b">
        <f t="shared" si="265"/>
        <v>0</v>
      </c>
      <c r="T1698" s="136">
        <f t="shared" si="266"/>
        <v>33720</v>
      </c>
      <c r="U1698" t="e">
        <f>SQRT(($U$6/2)^2-($U$6/2)^2*'(OLD) bottom seam length'!T1698^2/($U$7/2)^2)</f>
        <v>#VALUE!</v>
      </c>
      <c r="W1698" s="136">
        <f t="shared" si="267"/>
        <v>33720</v>
      </c>
      <c r="X1698" t="e">
        <f>SQRT(($U$6/2)^2-($U$6/2)^2*'(OLD) bottom seam length'!W1698^2/($U$7/2)^2)</f>
        <v>#VALUE!</v>
      </c>
      <c r="Z1698" s="136">
        <f t="shared" si="268"/>
        <v>33720</v>
      </c>
      <c r="AA1698" t="e">
        <f>SQRT(($U$6/2)^2-($U$6/2)^2*'(OLD) bottom seam length'!Z1698^2/($U$7/2)^2)</f>
        <v>#VALUE!</v>
      </c>
      <c r="AC1698" s="136">
        <f t="shared" si="269"/>
        <v>33720</v>
      </c>
      <c r="AD1698" t="e">
        <f>SQRT(($U$6/2)^2-($U$6/2)^2*'(OLD) bottom seam length'!AC1698^2/($U$7/2)^2)</f>
        <v>#VALUE!</v>
      </c>
    </row>
    <row r="1699" spans="2:30">
      <c r="B1699" s="136">
        <f t="shared" si="260"/>
        <v>33760</v>
      </c>
      <c r="C1699" t="e">
        <f>SQRT(($C$5/2)^2-($C$5/2)^2*'(OLD) bottom seam length'!B1699^2/($C$6/2)^2)</f>
        <v>#DIV/0!</v>
      </c>
      <c r="E1699" s="136">
        <f t="shared" si="261"/>
        <v>33760</v>
      </c>
      <c r="F1699" t="e">
        <f>SQRT(($C$5/2)^2-($C$5/2)^2*'(OLD) bottom seam length'!E1699^2/($C$6/2)^2)</f>
        <v>#DIV/0!</v>
      </c>
      <c r="H1699" s="136">
        <f t="shared" si="262"/>
        <v>33760</v>
      </c>
      <c r="I1699" t="e">
        <f>SQRT(($C$5/2)^2-($C$5/2)^2*'(OLD) bottom seam length'!H1699^2/($C$6/2)^2)</f>
        <v>#DIV/0!</v>
      </c>
      <c r="K1699" s="136">
        <f t="shared" si="263"/>
        <v>33760</v>
      </c>
      <c r="L1699" t="e">
        <f>SQRT(($C$5/2)^2-($C$5/2)^2*'(OLD) bottom seam length'!K1699^2/($C$6/2)^2)</f>
        <v>#DIV/0!</v>
      </c>
      <c r="O1699" s="136">
        <f t="shared" si="264"/>
        <v>33760</v>
      </c>
      <c r="P1699" t="b">
        <f t="shared" si="265"/>
        <v>0</v>
      </c>
      <c r="T1699" s="136">
        <f t="shared" si="266"/>
        <v>33740</v>
      </c>
      <c r="U1699" t="e">
        <f>SQRT(($U$6/2)^2-($U$6/2)^2*'(OLD) bottom seam length'!T1699^2/($U$7/2)^2)</f>
        <v>#VALUE!</v>
      </c>
      <c r="W1699" s="136">
        <f t="shared" si="267"/>
        <v>33740</v>
      </c>
      <c r="X1699" t="e">
        <f>SQRT(($U$6/2)^2-($U$6/2)^2*'(OLD) bottom seam length'!W1699^2/($U$7/2)^2)</f>
        <v>#VALUE!</v>
      </c>
      <c r="Z1699" s="136">
        <f t="shared" si="268"/>
        <v>33740</v>
      </c>
      <c r="AA1699" t="e">
        <f>SQRT(($U$6/2)^2-($U$6/2)^2*'(OLD) bottom seam length'!Z1699^2/($U$7/2)^2)</f>
        <v>#VALUE!</v>
      </c>
      <c r="AC1699" s="136">
        <f t="shared" si="269"/>
        <v>33740</v>
      </c>
      <c r="AD1699" t="e">
        <f>SQRT(($U$6/2)^2-($U$6/2)^2*'(OLD) bottom seam length'!AC1699^2/($U$7/2)^2)</f>
        <v>#VALUE!</v>
      </c>
    </row>
    <row r="1700" spans="2:30">
      <c r="B1700" s="136">
        <f t="shared" si="260"/>
        <v>33780</v>
      </c>
      <c r="C1700" t="e">
        <f>SQRT(($C$5/2)^2-($C$5/2)^2*'(OLD) bottom seam length'!B1700^2/($C$6/2)^2)</f>
        <v>#DIV/0!</v>
      </c>
      <c r="E1700" s="136">
        <f t="shared" si="261"/>
        <v>33780</v>
      </c>
      <c r="F1700" t="e">
        <f>SQRT(($C$5/2)^2-($C$5/2)^2*'(OLD) bottom seam length'!E1700^2/($C$6/2)^2)</f>
        <v>#DIV/0!</v>
      </c>
      <c r="H1700" s="136">
        <f t="shared" si="262"/>
        <v>33780</v>
      </c>
      <c r="I1700" t="e">
        <f>SQRT(($C$5/2)^2-($C$5/2)^2*'(OLD) bottom seam length'!H1700^2/($C$6/2)^2)</f>
        <v>#DIV/0!</v>
      </c>
      <c r="K1700" s="136">
        <f t="shared" si="263"/>
        <v>33780</v>
      </c>
      <c r="L1700" t="e">
        <f>SQRT(($C$5/2)^2-($C$5/2)^2*'(OLD) bottom seam length'!K1700^2/($C$6/2)^2)</f>
        <v>#DIV/0!</v>
      </c>
      <c r="O1700" s="136">
        <f t="shared" si="264"/>
        <v>33780</v>
      </c>
      <c r="P1700" t="b">
        <f t="shared" si="265"/>
        <v>0</v>
      </c>
      <c r="T1700" s="136">
        <f t="shared" si="266"/>
        <v>33760</v>
      </c>
      <c r="U1700" t="e">
        <f>SQRT(($U$6/2)^2-($U$6/2)^2*'(OLD) bottom seam length'!T1700^2/($U$7/2)^2)</f>
        <v>#VALUE!</v>
      </c>
      <c r="W1700" s="136">
        <f t="shared" si="267"/>
        <v>33760</v>
      </c>
      <c r="X1700" t="e">
        <f>SQRT(($U$6/2)^2-($U$6/2)^2*'(OLD) bottom seam length'!W1700^2/($U$7/2)^2)</f>
        <v>#VALUE!</v>
      </c>
      <c r="Z1700" s="136">
        <f t="shared" si="268"/>
        <v>33760</v>
      </c>
      <c r="AA1700" t="e">
        <f>SQRT(($U$6/2)^2-($U$6/2)^2*'(OLD) bottom seam length'!Z1700^2/($U$7/2)^2)</f>
        <v>#VALUE!</v>
      </c>
      <c r="AC1700" s="136">
        <f t="shared" si="269"/>
        <v>33760</v>
      </c>
      <c r="AD1700" t="e">
        <f>SQRT(($U$6/2)^2-($U$6/2)^2*'(OLD) bottom seam length'!AC1700^2/($U$7/2)^2)</f>
        <v>#VALUE!</v>
      </c>
    </row>
    <row r="1701" spans="2:30">
      <c r="B1701" s="136">
        <f t="shared" si="260"/>
        <v>33800</v>
      </c>
      <c r="C1701" t="e">
        <f>SQRT(($C$5/2)^2-($C$5/2)^2*'(OLD) bottom seam length'!B1701^2/($C$6/2)^2)</f>
        <v>#DIV/0!</v>
      </c>
      <c r="E1701" s="136">
        <f t="shared" si="261"/>
        <v>33800</v>
      </c>
      <c r="F1701" t="e">
        <f>SQRT(($C$5/2)^2-($C$5/2)^2*'(OLD) bottom seam length'!E1701^2/($C$6/2)^2)</f>
        <v>#DIV/0!</v>
      </c>
      <c r="H1701" s="136">
        <f t="shared" si="262"/>
        <v>33800</v>
      </c>
      <c r="I1701" t="e">
        <f>SQRT(($C$5/2)^2-($C$5/2)^2*'(OLD) bottom seam length'!H1701^2/($C$6/2)^2)</f>
        <v>#DIV/0!</v>
      </c>
      <c r="K1701" s="136">
        <f t="shared" si="263"/>
        <v>33800</v>
      </c>
      <c r="L1701" t="e">
        <f>SQRT(($C$5/2)^2-($C$5/2)^2*'(OLD) bottom seam length'!K1701^2/($C$6/2)^2)</f>
        <v>#DIV/0!</v>
      </c>
      <c r="O1701" s="136">
        <f t="shared" si="264"/>
        <v>33800</v>
      </c>
      <c r="P1701" t="b">
        <f t="shared" si="265"/>
        <v>0</v>
      </c>
      <c r="T1701" s="136">
        <f t="shared" si="266"/>
        <v>33780</v>
      </c>
      <c r="U1701" t="e">
        <f>SQRT(($U$6/2)^2-($U$6/2)^2*'(OLD) bottom seam length'!T1701^2/($U$7/2)^2)</f>
        <v>#VALUE!</v>
      </c>
      <c r="W1701" s="136">
        <f t="shared" si="267"/>
        <v>33780</v>
      </c>
      <c r="X1701" t="e">
        <f>SQRT(($U$6/2)^2-($U$6/2)^2*'(OLD) bottom seam length'!W1701^2/($U$7/2)^2)</f>
        <v>#VALUE!</v>
      </c>
      <c r="Z1701" s="136">
        <f t="shared" si="268"/>
        <v>33780</v>
      </c>
      <c r="AA1701" t="e">
        <f>SQRT(($U$6/2)^2-($U$6/2)^2*'(OLD) bottom seam length'!Z1701^2/($U$7/2)^2)</f>
        <v>#VALUE!</v>
      </c>
      <c r="AC1701" s="136">
        <f t="shared" si="269"/>
        <v>33780</v>
      </c>
      <c r="AD1701" t="e">
        <f>SQRT(($U$6/2)^2-($U$6/2)^2*'(OLD) bottom seam length'!AC1701^2/($U$7/2)^2)</f>
        <v>#VALUE!</v>
      </c>
    </row>
    <row r="1702" spans="2:30">
      <c r="B1702" s="136">
        <f t="shared" si="260"/>
        <v>33820</v>
      </c>
      <c r="C1702" t="e">
        <f>SQRT(($C$5/2)^2-($C$5/2)^2*'(OLD) bottom seam length'!B1702^2/($C$6/2)^2)</f>
        <v>#DIV/0!</v>
      </c>
      <c r="E1702" s="136">
        <f t="shared" si="261"/>
        <v>33820</v>
      </c>
      <c r="F1702" t="e">
        <f>SQRT(($C$5/2)^2-($C$5/2)^2*'(OLD) bottom seam length'!E1702^2/($C$6/2)^2)</f>
        <v>#DIV/0!</v>
      </c>
      <c r="H1702" s="136">
        <f t="shared" si="262"/>
        <v>33820</v>
      </c>
      <c r="I1702" t="e">
        <f>SQRT(($C$5/2)^2-($C$5/2)^2*'(OLD) bottom seam length'!H1702^2/($C$6/2)^2)</f>
        <v>#DIV/0!</v>
      </c>
      <c r="K1702" s="136">
        <f t="shared" si="263"/>
        <v>33820</v>
      </c>
      <c r="L1702" t="e">
        <f>SQRT(($C$5/2)^2-($C$5/2)^2*'(OLD) bottom seam length'!K1702^2/($C$6/2)^2)</f>
        <v>#DIV/0!</v>
      </c>
      <c r="O1702" s="136">
        <f t="shared" si="264"/>
        <v>33820</v>
      </c>
      <c r="P1702" t="b">
        <f t="shared" si="265"/>
        <v>0</v>
      </c>
      <c r="T1702" s="136">
        <f t="shared" si="266"/>
        <v>33800</v>
      </c>
      <c r="U1702" t="e">
        <f>SQRT(($U$6/2)^2-($U$6/2)^2*'(OLD) bottom seam length'!T1702^2/($U$7/2)^2)</f>
        <v>#VALUE!</v>
      </c>
      <c r="W1702" s="136">
        <f t="shared" si="267"/>
        <v>33800</v>
      </c>
      <c r="X1702" t="e">
        <f>SQRT(($U$6/2)^2-($U$6/2)^2*'(OLD) bottom seam length'!W1702^2/($U$7/2)^2)</f>
        <v>#VALUE!</v>
      </c>
      <c r="Z1702" s="136">
        <f t="shared" si="268"/>
        <v>33800</v>
      </c>
      <c r="AA1702" t="e">
        <f>SQRT(($U$6/2)^2-($U$6/2)^2*'(OLD) bottom seam length'!Z1702^2/($U$7/2)^2)</f>
        <v>#VALUE!</v>
      </c>
      <c r="AC1702" s="136">
        <f t="shared" si="269"/>
        <v>33800</v>
      </c>
      <c r="AD1702" t="e">
        <f>SQRT(($U$6/2)^2-($U$6/2)^2*'(OLD) bottom seam length'!AC1702^2/($U$7/2)^2)</f>
        <v>#VALUE!</v>
      </c>
    </row>
    <row r="1703" spans="2:30">
      <c r="B1703" s="136">
        <f t="shared" si="260"/>
        <v>33840</v>
      </c>
      <c r="C1703" t="e">
        <f>SQRT(($C$5/2)^2-($C$5/2)^2*'(OLD) bottom seam length'!B1703^2/($C$6/2)^2)</f>
        <v>#DIV/0!</v>
      </c>
      <c r="E1703" s="136">
        <f t="shared" si="261"/>
        <v>33840</v>
      </c>
      <c r="F1703" t="e">
        <f>SQRT(($C$5/2)^2-($C$5/2)^2*'(OLD) bottom seam length'!E1703^2/($C$6/2)^2)</f>
        <v>#DIV/0!</v>
      </c>
      <c r="H1703" s="136">
        <f t="shared" si="262"/>
        <v>33840</v>
      </c>
      <c r="I1703" t="e">
        <f>SQRT(($C$5/2)^2-($C$5/2)^2*'(OLD) bottom seam length'!H1703^2/($C$6/2)^2)</f>
        <v>#DIV/0!</v>
      </c>
      <c r="K1703" s="136">
        <f t="shared" si="263"/>
        <v>33840</v>
      </c>
      <c r="L1703" t="e">
        <f>SQRT(($C$5/2)^2-($C$5/2)^2*'(OLD) bottom seam length'!K1703^2/($C$6/2)^2)</f>
        <v>#DIV/0!</v>
      </c>
      <c r="O1703" s="136">
        <f t="shared" si="264"/>
        <v>33840</v>
      </c>
      <c r="P1703" t="b">
        <f t="shared" si="265"/>
        <v>0</v>
      </c>
      <c r="T1703" s="136">
        <f t="shared" si="266"/>
        <v>33820</v>
      </c>
      <c r="U1703" t="e">
        <f>SQRT(($U$6/2)^2-($U$6/2)^2*'(OLD) bottom seam length'!T1703^2/($U$7/2)^2)</f>
        <v>#VALUE!</v>
      </c>
      <c r="W1703" s="136">
        <f t="shared" si="267"/>
        <v>33820</v>
      </c>
      <c r="X1703" t="e">
        <f>SQRT(($U$6/2)^2-($U$6/2)^2*'(OLD) bottom seam length'!W1703^2/($U$7/2)^2)</f>
        <v>#VALUE!</v>
      </c>
      <c r="Z1703" s="136">
        <f t="shared" si="268"/>
        <v>33820</v>
      </c>
      <c r="AA1703" t="e">
        <f>SQRT(($U$6/2)^2-($U$6/2)^2*'(OLD) bottom seam length'!Z1703^2/($U$7/2)^2)</f>
        <v>#VALUE!</v>
      </c>
      <c r="AC1703" s="136">
        <f t="shared" si="269"/>
        <v>33820</v>
      </c>
      <c r="AD1703" t="e">
        <f>SQRT(($U$6/2)^2-($U$6/2)^2*'(OLD) bottom seam length'!AC1703^2/($U$7/2)^2)</f>
        <v>#VALUE!</v>
      </c>
    </row>
    <row r="1704" spans="2:30">
      <c r="B1704" s="136">
        <f t="shared" si="260"/>
        <v>33860</v>
      </c>
      <c r="C1704" t="e">
        <f>SQRT(($C$5/2)^2-($C$5/2)^2*'(OLD) bottom seam length'!B1704^2/($C$6/2)^2)</f>
        <v>#DIV/0!</v>
      </c>
      <c r="E1704" s="136">
        <f t="shared" si="261"/>
        <v>33860</v>
      </c>
      <c r="F1704" t="e">
        <f>SQRT(($C$5/2)^2-($C$5/2)^2*'(OLD) bottom seam length'!E1704^2/($C$6/2)^2)</f>
        <v>#DIV/0!</v>
      </c>
      <c r="H1704" s="136">
        <f t="shared" si="262"/>
        <v>33860</v>
      </c>
      <c r="I1704" t="e">
        <f>SQRT(($C$5/2)^2-($C$5/2)^2*'(OLD) bottom seam length'!H1704^2/($C$6/2)^2)</f>
        <v>#DIV/0!</v>
      </c>
      <c r="K1704" s="136">
        <f t="shared" si="263"/>
        <v>33860</v>
      </c>
      <c r="L1704" t="e">
        <f>SQRT(($C$5/2)^2-($C$5/2)^2*'(OLD) bottom seam length'!K1704^2/($C$6/2)^2)</f>
        <v>#DIV/0!</v>
      </c>
      <c r="O1704" s="136">
        <f t="shared" si="264"/>
        <v>33860</v>
      </c>
      <c r="P1704" t="b">
        <f t="shared" si="265"/>
        <v>0</v>
      </c>
      <c r="T1704" s="136">
        <f t="shared" si="266"/>
        <v>33840</v>
      </c>
      <c r="U1704" t="e">
        <f>SQRT(($U$6/2)^2-($U$6/2)^2*'(OLD) bottom seam length'!T1704^2/($U$7/2)^2)</f>
        <v>#VALUE!</v>
      </c>
      <c r="W1704" s="136">
        <f t="shared" si="267"/>
        <v>33840</v>
      </c>
      <c r="X1704" t="e">
        <f>SQRT(($U$6/2)^2-($U$6/2)^2*'(OLD) bottom seam length'!W1704^2/($U$7/2)^2)</f>
        <v>#VALUE!</v>
      </c>
      <c r="Z1704" s="136">
        <f t="shared" si="268"/>
        <v>33840</v>
      </c>
      <c r="AA1704" t="e">
        <f>SQRT(($U$6/2)^2-($U$6/2)^2*'(OLD) bottom seam length'!Z1704^2/($U$7/2)^2)</f>
        <v>#VALUE!</v>
      </c>
      <c r="AC1704" s="136">
        <f t="shared" si="269"/>
        <v>33840</v>
      </c>
      <c r="AD1704" t="e">
        <f>SQRT(($U$6/2)^2-($U$6/2)^2*'(OLD) bottom seam length'!AC1704^2/($U$7/2)^2)</f>
        <v>#VALUE!</v>
      </c>
    </row>
    <row r="1705" spans="2:30">
      <c r="B1705" s="136">
        <f t="shared" si="260"/>
        <v>33880</v>
      </c>
      <c r="C1705" t="e">
        <f>SQRT(($C$5/2)^2-($C$5/2)^2*'(OLD) bottom seam length'!B1705^2/($C$6/2)^2)</f>
        <v>#DIV/0!</v>
      </c>
      <c r="E1705" s="136">
        <f t="shared" si="261"/>
        <v>33880</v>
      </c>
      <c r="F1705" t="e">
        <f>SQRT(($C$5/2)^2-($C$5/2)^2*'(OLD) bottom seam length'!E1705^2/($C$6/2)^2)</f>
        <v>#DIV/0!</v>
      </c>
      <c r="H1705" s="136">
        <f t="shared" si="262"/>
        <v>33880</v>
      </c>
      <c r="I1705" t="e">
        <f>SQRT(($C$5/2)^2-($C$5/2)^2*'(OLD) bottom seam length'!H1705^2/($C$6/2)^2)</f>
        <v>#DIV/0!</v>
      </c>
      <c r="K1705" s="136">
        <f t="shared" si="263"/>
        <v>33880</v>
      </c>
      <c r="L1705" t="e">
        <f>SQRT(($C$5/2)^2-($C$5/2)^2*'(OLD) bottom seam length'!K1705^2/($C$6/2)^2)</f>
        <v>#DIV/0!</v>
      </c>
      <c r="O1705" s="136">
        <f t="shared" si="264"/>
        <v>33880</v>
      </c>
      <c r="P1705" t="b">
        <f t="shared" si="265"/>
        <v>0</v>
      </c>
      <c r="T1705" s="136">
        <f t="shared" si="266"/>
        <v>33860</v>
      </c>
      <c r="U1705" t="e">
        <f>SQRT(($U$6/2)^2-($U$6/2)^2*'(OLD) bottom seam length'!T1705^2/($U$7/2)^2)</f>
        <v>#VALUE!</v>
      </c>
      <c r="W1705" s="136">
        <f t="shared" si="267"/>
        <v>33860</v>
      </c>
      <c r="X1705" t="e">
        <f>SQRT(($U$6/2)^2-($U$6/2)^2*'(OLD) bottom seam length'!W1705^2/($U$7/2)^2)</f>
        <v>#VALUE!</v>
      </c>
      <c r="Z1705" s="136">
        <f t="shared" si="268"/>
        <v>33860</v>
      </c>
      <c r="AA1705" t="e">
        <f>SQRT(($U$6/2)^2-($U$6/2)^2*'(OLD) bottom seam length'!Z1705^2/($U$7/2)^2)</f>
        <v>#VALUE!</v>
      </c>
      <c r="AC1705" s="136">
        <f t="shared" si="269"/>
        <v>33860</v>
      </c>
      <c r="AD1705" t="e">
        <f>SQRT(($U$6/2)^2-($U$6/2)^2*'(OLD) bottom seam length'!AC1705^2/($U$7/2)^2)</f>
        <v>#VALUE!</v>
      </c>
    </row>
    <row r="1706" spans="2:30">
      <c r="B1706" s="136">
        <f t="shared" si="260"/>
        <v>33900</v>
      </c>
      <c r="C1706" t="e">
        <f>SQRT(($C$5/2)^2-($C$5/2)^2*'(OLD) bottom seam length'!B1706^2/($C$6/2)^2)</f>
        <v>#DIV/0!</v>
      </c>
      <c r="E1706" s="136">
        <f t="shared" si="261"/>
        <v>33900</v>
      </c>
      <c r="F1706" t="e">
        <f>SQRT(($C$5/2)^2-($C$5/2)^2*'(OLD) bottom seam length'!E1706^2/($C$6/2)^2)</f>
        <v>#DIV/0!</v>
      </c>
      <c r="H1706" s="136">
        <f t="shared" si="262"/>
        <v>33900</v>
      </c>
      <c r="I1706" t="e">
        <f>SQRT(($C$5/2)^2-($C$5/2)^2*'(OLD) bottom seam length'!H1706^2/($C$6/2)^2)</f>
        <v>#DIV/0!</v>
      </c>
      <c r="K1706" s="136">
        <f t="shared" si="263"/>
        <v>33900</v>
      </c>
      <c r="L1706" t="e">
        <f>SQRT(($C$5/2)^2-($C$5/2)^2*'(OLD) bottom seam length'!K1706^2/($C$6/2)^2)</f>
        <v>#DIV/0!</v>
      </c>
      <c r="O1706" s="136">
        <f t="shared" si="264"/>
        <v>33900</v>
      </c>
      <c r="P1706" t="b">
        <f t="shared" si="265"/>
        <v>0</v>
      </c>
      <c r="T1706" s="136">
        <f t="shared" si="266"/>
        <v>33880</v>
      </c>
      <c r="U1706" t="e">
        <f>SQRT(($U$6/2)^2-($U$6/2)^2*'(OLD) bottom seam length'!T1706^2/($U$7/2)^2)</f>
        <v>#VALUE!</v>
      </c>
      <c r="W1706" s="136">
        <f t="shared" si="267"/>
        <v>33880</v>
      </c>
      <c r="X1706" t="e">
        <f>SQRT(($U$6/2)^2-($U$6/2)^2*'(OLD) bottom seam length'!W1706^2/($U$7/2)^2)</f>
        <v>#VALUE!</v>
      </c>
      <c r="Z1706" s="136">
        <f t="shared" si="268"/>
        <v>33880</v>
      </c>
      <c r="AA1706" t="e">
        <f>SQRT(($U$6/2)^2-($U$6/2)^2*'(OLD) bottom seam length'!Z1706^2/($U$7/2)^2)</f>
        <v>#VALUE!</v>
      </c>
      <c r="AC1706" s="136">
        <f t="shared" si="269"/>
        <v>33880</v>
      </c>
      <c r="AD1706" t="e">
        <f>SQRT(($U$6/2)^2-($U$6/2)^2*'(OLD) bottom seam length'!AC1706^2/($U$7/2)^2)</f>
        <v>#VALUE!</v>
      </c>
    </row>
    <row r="1707" spans="2:30">
      <c r="B1707" s="136">
        <f t="shared" si="260"/>
        <v>33920</v>
      </c>
      <c r="C1707" t="e">
        <f>SQRT(($C$5/2)^2-($C$5/2)^2*'(OLD) bottom seam length'!B1707^2/($C$6/2)^2)</f>
        <v>#DIV/0!</v>
      </c>
      <c r="E1707" s="136">
        <f t="shared" si="261"/>
        <v>33920</v>
      </c>
      <c r="F1707" t="e">
        <f>SQRT(($C$5/2)^2-($C$5/2)^2*'(OLD) bottom seam length'!E1707^2/($C$6/2)^2)</f>
        <v>#DIV/0!</v>
      </c>
      <c r="H1707" s="136">
        <f t="shared" si="262"/>
        <v>33920</v>
      </c>
      <c r="I1707" t="e">
        <f>SQRT(($C$5/2)^2-($C$5/2)^2*'(OLD) bottom seam length'!H1707^2/($C$6/2)^2)</f>
        <v>#DIV/0!</v>
      </c>
      <c r="K1707" s="136">
        <f t="shared" si="263"/>
        <v>33920</v>
      </c>
      <c r="L1707" t="e">
        <f>SQRT(($C$5/2)^2-($C$5/2)^2*'(OLD) bottom seam length'!K1707^2/($C$6/2)^2)</f>
        <v>#DIV/0!</v>
      </c>
      <c r="O1707" s="136">
        <f t="shared" si="264"/>
        <v>33920</v>
      </c>
      <c r="P1707" t="b">
        <f t="shared" si="265"/>
        <v>0</v>
      </c>
      <c r="T1707" s="136">
        <f t="shared" si="266"/>
        <v>33900</v>
      </c>
      <c r="U1707" t="e">
        <f>SQRT(($U$6/2)^2-($U$6/2)^2*'(OLD) bottom seam length'!T1707^2/($U$7/2)^2)</f>
        <v>#VALUE!</v>
      </c>
      <c r="W1707" s="136">
        <f t="shared" si="267"/>
        <v>33900</v>
      </c>
      <c r="X1707" t="e">
        <f>SQRT(($U$6/2)^2-($U$6/2)^2*'(OLD) bottom seam length'!W1707^2/($U$7/2)^2)</f>
        <v>#VALUE!</v>
      </c>
      <c r="Z1707" s="136">
        <f t="shared" si="268"/>
        <v>33900</v>
      </c>
      <c r="AA1707" t="e">
        <f>SQRT(($U$6/2)^2-($U$6/2)^2*'(OLD) bottom seam length'!Z1707^2/($U$7/2)^2)</f>
        <v>#VALUE!</v>
      </c>
      <c r="AC1707" s="136">
        <f t="shared" si="269"/>
        <v>33900</v>
      </c>
      <c r="AD1707" t="e">
        <f>SQRT(($U$6/2)^2-($U$6/2)^2*'(OLD) bottom seam length'!AC1707^2/($U$7/2)^2)</f>
        <v>#VALUE!</v>
      </c>
    </row>
    <row r="1708" spans="2:30">
      <c r="B1708" s="136">
        <f t="shared" si="260"/>
        <v>33940</v>
      </c>
      <c r="C1708" t="e">
        <f>SQRT(($C$5/2)^2-($C$5/2)^2*'(OLD) bottom seam length'!B1708^2/($C$6/2)^2)</f>
        <v>#DIV/0!</v>
      </c>
      <c r="E1708" s="136">
        <f t="shared" si="261"/>
        <v>33940</v>
      </c>
      <c r="F1708" t="e">
        <f>SQRT(($C$5/2)^2-($C$5/2)^2*'(OLD) bottom seam length'!E1708^2/($C$6/2)^2)</f>
        <v>#DIV/0!</v>
      </c>
      <c r="H1708" s="136">
        <f t="shared" si="262"/>
        <v>33940</v>
      </c>
      <c r="I1708" t="e">
        <f>SQRT(($C$5/2)^2-($C$5/2)^2*'(OLD) bottom seam length'!H1708^2/($C$6/2)^2)</f>
        <v>#DIV/0!</v>
      </c>
      <c r="K1708" s="136">
        <f t="shared" si="263"/>
        <v>33940</v>
      </c>
      <c r="L1708" t="e">
        <f>SQRT(($C$5/2)^2-($C$5/2)^2*'(OLD) bottom seam length'!K1708^2/($C$6/2)^2)</f>
        <v>#DIV/0!</v>
      </c>
      <c r="O1708" s="136">
        <f t="shared" si="264"/>
        <v>33940</v>
      </c>
      <c r="P1708" t="b">
        <f t="shared" si="265"/>
        <v>0</v>
      </c>
      <c r="T1708" s="136">
        <f t="shared" si="266"/>
        <v>33920</v>
      </c>
      <c r="U1708" t="e">
        <f>SQRT(($U$6/2)^2-($U$6/2)^2*'(OLD) bottom seam length'!T1708^2/($U$7/2)^2)</f>
        <v>#VALUE!</v>
      </c>
      <c r="W1708" s="136">
        <f t="shared" si="267"/>
        <v>33920</v>
      </c>
      <c r="X1708" t="e">
        <f>SQRT(($U$6/2)^2-($U$6/2)^2*'(OLD) bottom seam length'!W1708^2/($U$7/2)^2)</f>
        <v>#VALUE!</v>
      </c>
      <c r="Z1708" s="136">
        <f t="shared" si="268"/>
        <v>33920</v>
      </c>
      <c r="AA1708" t="e">
        <f>SQRT(($U$6/2)^2-($U$6/2)^2*'(OLD) bottom seam length'!Z1708^2/($U$7/2)^2)</f>
        <v>#VALUE!</v>
      </c>
      <c r="AC1708" s="136">
        <f t="shared" si="269"/>
        <v>33920</v>
      </c>
      <c r="AD1708" t="e">
        <f>SQRT(($U$6/2)^2-($U$6/2)^2*'(OLD) bottom seam length'!AC1708^2/($U$7/2)^2)</f>
        <v>#VALUE!</v>
      </c>
    </row>
    <row r="1709" spans="2:30">
      <c r="B1709" s="136">
        <f t="shared" si="260"/>
        <v>33960</v>
      </c>
      <c r="C1709" t="e">
        <f>SQRT(($C$5/2)^2-($C$5/2)^2*'(OLD) bottom seam length'!B1709^2/($C$6/2)^2)</f>
        <v>#DIV/0!</v>
      </c>
      <c r="E1709" s="136">
        <f t="shared" si="261"/>
        <v>33960</v>
      </c>
      <c r="F1709" t="e">
        <f>SQRT(($C$5/2)^2-($C$5/2)^2*'(OLD) bottom seam length'!E1709^2/($C$6/2)^2)</f>
        <v>#DIV/0!</v>
      </c>
      <c r="H1709" s="136">
        <f t="shared" si="262"/>
        <v>33960</v>
      </c>
      <c r="I1709" t="e">
        <f>SQRT(($C$5/2)^2-($C$5/2)^2*'(OLD) bottom seam length'!H1709^2/($C$6/2)^2)</f>
        <v>#DIV/0!</v>
      </c>
      <c r="K1709" s="136">
        <f t="shared" si="263"/>
        <v>33960</v>
      </c>
      <c r="L1709" t="e">
        <f>SQRT(($C$5/2)^2-($C$5/2)^2*'(OLD) bottom seam length'!K1709^2/($C$6/2)^2)</f>
        <v>#DIV/0!</v>
      </c>
      <c r="O1709" s="136">
        <f t="shared" si="264"/>
        <v>33960</v>
      </c>
      <c r="P1709" t="b">
        <f t="shared" si="265"/>
        <v>0</v>
      </c>
      <c r="T1709" s="136">
        <f t="shared" si="266"/>
        <v>33940</v>
      </c>
      <c r="U1709" t="e">
        <f>SQRT(($U$6/2)^2-($U$6/2)^2*'(OLD) bottom seam length'!T1709^2/($U$7/2)^2)</f>
        <v>#VALUE!</v>
      </c>
      <c r="W1709" s="136">
        <f t="shared" si="267"/>
        <v>33940</v>
      </c>
      <c r="X1709" t="e">
        <f>SQRT(($U$6/2)^2-($U$6/2)^2*'(OLD) bottom seam length'!W1709^2/($U$7/2)^2)</f>
        <v>#VALUE!</v>
      </c>
      <c r="Z1709" s="136">
        <f t="shared" si="268"/>
        <v>33940</v>
      </c>
      <c r="AA1709" t="e">
        <f>SQRT(($U$6/2)^2-($U$6/2)^2*'(OLD) bottom seam length'!Z1709^2/($U$7/2)^2)</f>
        <v>#VALUE!</v>
      </c>
      <c r="AC1709" s="136">
        <f t="shared" si="269"/>
        <v>33940</v>
      </c>
      <c r="AD1709" t="e">
        <f>SQRT(($U$6/2)^2-($U$6/2)^2*'(OLD) bottom seam length'!AC1709^2/($U$7/2)^2)</f>
        <v>#VALUE!</v>
      </c>
    </row>
    <row r="1710" spans="2:30">
      <c r="B1710" s="136">
        <f t="shared" si="260"/>
        <v>33980</v>
      </c>
      <c r="C1710" t="e">
        <f>SQRT(($C$5/2)^2-($C$5/2)^2*'(OLD) bottom seam length'!B1710^2/($C$6/2)^2)</f>
        <v>#DIV/0!</v>
      </c>
      <c r="E1710" s="136">
        <f t="shared" si="261"/>
        <v>33980</v>
      </c>
      <c r="F1710" t="e">
        <f>SQRT(($C$5/2)^2-($C$5/2)^2*'(OLD) bottom seam length'!E1710^2/($C$6/2)^2)</f>
        <v>#DIV/0!</v>
      </c>
      <c r="H1710" s="136">
        <f t="shared" si="262"/>
        <v>33980</v>
      </c>
      <c r="I1710" t="e">
        <f>SQRT(($C$5/2)^2-($C$5/2)^2*'(OLD) bottom seam length'!H1710^2/($C$6/2)^2)</f>
        <v>#DIV/0!</v>
      </c>
      <c r="K1710" s="136">
        <f t="shared" si="263"/>
        <v>33980</v>
      </c>
      <c r="L1710" t="e">
        <f>SQRT(($C$5/2)^2-($C$5/2)^2*'(OLD) bottom seam length'!K1710^2/($C$6/2)^2)</f>
        <v>#DIV/0!</v>
      </c>
      <c r="O1710" s="136">
        <f t="shared" si="264"/>
        <v>33980</v>
      </c>
      <c r="P1710" t="b">
        <f t="shared" si="265"/>
        <v>0</v>
      </c>
      <c r="T1710" s="136">
        <f t="shared" si="266"/>
        <v>33960</v>
      </c>
      <c r="U1710" t="e">
        <f>SQRT(($U$6/2)^2-($U$6/2)^2*'(OLD) bottom seam length'!T1710^2/($U$7/2)^2)</f>
        <v>#VALUE!</v>
      </c>
      <c r="W1710" s="136">
        <f t="shared" si="267"/>
        <v>33960</v>
      </c>
      <c r="X1710" t="e">
        <f>SQRT(($U$6/2)^2-($U$6/2)^2*'(OLD) bottom seam length'!W1710^2/($U$7/2)^2)</f>
        <v>#VALUE!</v>
      </c>
      <c r="Z1710" s="136">
        <f t="shared" si="268"/>
        <v>33960</v>
      </c>
      <c r="AA1710" t="e">
        <f>SQRT(($U$6/2)^2-($U$6/2)^2*'(OLD) bottom seam length'!Z1710^2/($U$7/2)^2)</f>
        <v>#VALUE!</v>
      </c>
      <c r="AC1710" s="136">
        <f t="shared" si="269"/>
        <v>33960</v>
      </c>
      <c r="AD1710" t="e">
        <f>SQRT(($U$6/2)^2-($U$6/2)^2*'(OLD) bottom seam length'!AC1710^2/($U$7/2)^2)</f>
        <v>#VALUE!</v>
      </c>
    </row>
    <row r="1711" spans="2:30">
      <c r="B1711" s="136">
        <f t="shared" si="260"/>
        <v>34000</v>
      </c>
      <c r="C1711" t="e">
        <f>SQRT(($C$5/2)^2-($C$5/2)^2*'(OLD) bottom seam length'!B1711^2/($C$6/2)^2)</f>
        <v>#DIV/0!</v>
      </c>
      <c r="E1711" s="136">
        <f t="shared" si="261"/>
        <v>34000</v>
      </c>
      <c r="F1711" t="e">
        <f>SQRT(($C$5/2)^2-($C$5/2)^2*'(OLD) bottom seam length'!E1711^2/($C$6/2)^2)</f>
        <v>#DIV/0!</v>
      </c>
      <c r="H1711" s="136">
        <f t="shared" si="262"/>
        <v>34000</v>
      </c>
      <c r="I1711" t="e">
        <f>SQRT(($C$5/2)^2-($C$5/2)^2*'(OLD) bottom seam length'!H1711^2/($C$6/2)^2)</f>
        <v>#DIV/0!</v>
      </c>
      <c r="K1711" s="136">
        <f t="shared" si="263"/>
        <v>34000</v>
      </c>
      <c r="L1711" t="e">
        <f>SQRT(($C$5/2)^2-($C$5/2)^2*'(OLD) bottom seam length'!K1711^2/($C$6/2)^2)</f>
        <v>#DIV/0!</v>
      </c>
      <c r="O1711" s="136">
        <f t="shared" si="264"/>
        <v>34000</v>
      </c>
      <c r="P1711" t="b">
        <f t="shared" si="265"/>
        <v>0</v>
      </c>
      <c r="T1711" s="136">
        <f t="shared" si="266"/>
        <v>33980</v>
      </c>
      <c r="U1711" t="e">
        <f>SQRT(($U$6/2)^2-($U$6/2)^2*'(OLD) bottom seam length'!T1711^2/($U$7/2)^2)</f>
        <v>#VALUE!</v>
      </c>
      <c r="W1711" s="136">
        <f t="shared" si="267"/>
        <v>33980</v>
      </c>
      <c r="X1711" t="e">
        <f>SQRT(($U$6/2)^2-($U$6/2)^2*'(OLD) bottom seam length'!W1711^2/($U$7/2)^2)</f>
        <v>#VALUE!</v>
      </c>
      <c r="Z1711" s="136">
        <f t="shared" si="268"/>
        <v>33980</v>
      </c>
      <c r="AA1711" t="e">
        <f>SQRT(($U$6/2)^2-($U$6/2)^2*'(OLD) bottom seam length'!Z1711^2/($U$7/2)^2)</f>
        <v>#VALUE!</v>
      </c>
      <c r="AC1711" s="136">
        <f t="shared" si="269"/>
        <v>33980</v>
      </c>
      <c r="AD1711" t="e">
        <f>SQRT(($U$6/2)^2-($U$6/2)^2*'(OLD) bottom seam length'!AC1711^2/($U$7/2)^2)</f>
        <v>#VALUE!</v>
      </c>
    </row>
    <row r="1712" spans="2:30">
      <c r="B1712" s="136">
        <f t="shared" si="260"/>
        <v>34020</v>
      </c>
      <c r="C1712" t="e">
        <f>SQRT(($C$5/2)^2-($C$5/2)^2*'(OLD) bottom seam length'!B1712^2/($C$6/2)^2)</f>
        <v>#DIV/0!</v>
      </c>
      <c r="E1712" s="136">
        <f t="shared" si="261"/>
        <v>34020</v>
      </c>
      <c r="F1712" t="e">
        <f>SQRT(($C$5/2)^2-($C$5/2)^2*'(OLD) bottom seam length'!E1712^2/($C$6/2)^2)</f>
        <v>#DIV/0!</v>
      </c>
      <c r="H1712" s="136">
        <f t="shared" si="262"/>
        <v>34020</v>
      </c>
      <c r="I1712" t="e">
        <f>SQRT(($C$5/2)^2-($C$5/2)^2*'(OLD) bottom seam length'!H1712^2/($C$6/2)^2)</f>
        <v>#DIV/0!</v>
      </c>
      <c r="K1712" s="136">
        <f t="shared" si="263"/>
        <v>34020</v>
      </c>
      <c r="L1712" t="e">
        <f>SQRT(($C$5/2)^2-($C$5/2)^2*'(OLD) bottom seam length'!K1712^2/($C$6/2)^2)</f>
        <v>#DIV/0!</v>
      </c>
      <c r="O1712" s="136">
        <f t="shared" si="264"/>
        <v>34020</v>
      </c>
      <c r="P1712" t="b">
        <f t="shared" si="265"/>
        <v>0</v>
      </c>
      <c r="T1712" s="136">
        <f t="shared" si="266"/>
        <v>34000</v>
      </c>
      <c r="U1712" t="e">
        <f>SQRT(($U$6/2)^2-($U$6/2)^2*'(OLD) bottom seam length'!T1712^2/($U$7/2)^2)</f>
        <v>#VALUE!</v>
      </c>
      <c r="W1712" s="136">
        <f t="shared" si="267"/>
        <v>34000</v>
      </c>
      <c r="X1712" t="e">
        <f>SQRT(($U$6/2)^2-($U$6/2)^2*'(OLD) bottom seam length'!W1712^2/($U$7/2)^2)</f>
        <v>#VALUE!</v>
      </c>
      <c r="Z1712" s="136">
        <f t="shared" si="268"/>
        <v>34000</v>
      </c>
      <c r="AA1712" t="e">
        <f>SQRT(($U$6/2)^2-($U$6/2)^2*'(OLD) bottom seam length'!Z1712^2/($U$7/2)^2)</f>
        <v>#VALUE!</v>
      </c>
      <c r="AC1712" s="136">
        <f t="shared" si="269"/>
        <v>34000</v>
      </c>
      <c r="AD1712" t="e">
        <f>SQRT(($U$6/2)^2-($U$6/2)^2*'(OLD) bottom seam length'!AC1712^2/($U$7/2)^2)</f>
        <v>#VALUE!</v>
      </c>
    </row>
    <row r="1713" spans="2:30">
      <c r="B1713" s="136">
        <f t="shared" si="260"/>
        <v>34040</v>
      </c>
      <c r="C1713" t="e">
        <f>SQRT(($C$5/2)^2-($C$5/2)^2*'(OLD) bottom seam length'!B1713^2/($C$6/2)^2)</f>
        <v>#DIV/0!</v>
      </c>
      <c r="E1713" s="136">
        <f t="shared" si="261"/>
        <v>34040</v>
      </c>
      <c r="F1713" t="e">
        <f>SQRT(($C$5/2)^2-($C$5/2)^2*'(OLD) bottom seam length'!E1713^2/($C$6/2)^2)</f>
        <v>#DIV/0!</v>
      </c>
      <c r="H1713" s="136">
        <f t="shared" si="262"/>
        <v>34040</v>
      </c>
      <c r="I1713" t="e">
        <f>SQRT(($C$5/2)^2-($C$5/2)^2*'(OLD) bottom seam length'!H1713^2/($C$6/2)^2)</f>
        <v>#DIV/0!</v>
      </c>
      <c r="K1713" s="136">
        <f t="shared" si="263"/>
        <v>34040</v>
      </c>
      <c r="L1713" t="e">
        <f>SQRT(($C$5/2)^2-($C$5/2)^2*'(OLD) bottom seam length'!K1713^2/($C$6/2)^2)</f>
        <v>#DIV/0!</v>
      </c>
      <c r="O1713" s="136">
        <f t="shared" si="264"/>
        <v>34040</v>
      </c>
      <c r="P1713" t="b">
        <f t="shared" si="265"/>
        <v>0</v>
      </c>
      <c r="T1713" s="136">
        <f t="shared" si="266"/>
        <v>34020</v>
      </c>
      <c r="U1713" t="e">
        <f>SQRT(($U$6/2)^2-($U$6/2)^2*'(OLD) bottom seam length'!T1713^2/($U$7/2)^2)</f>
        <v>#VALUE!</v>
      </c>
      <c r="W1713" s="136">
        <f t="shared" si="267"/>
        <v>34020</v>
      </c>
      <c r="X1713" t="e">
        <f>SQRT(($U$6/2)^2-($U$6/2)^2*'(OLD) bottom seam length'!W1713^2/($U$7/2)^2)</f>
        <v>#VALUE!</v>
      </c>
      <c r="Z1713" s="136">
        <f t="shared" si="268"/>
        <v>34020</v>
      </c>
      <c r="AA1713" t="e">
        <f>SQRT(($U$6/2)^2-($U$6/2)^2*'(OLD) bottom seam length'!Z1713^2/($U$7/2)^2)</f>
        <v>#VALUE!</v>
      </c>
      <c r="AC1713" s="136">
        <f t="shared" si="269"/>
        <v>34020</v>
      </c>
      <c r="AD1713" t="e">
        <f>SQRT(($U$6/2)^2-($U$6/2)^2*'(OLD) bottom seam length'!AC1713^2/($U$7/2)^2)</f>
        <v>#VALUE!</v>
      </c>
    </row>
    <row r="1714" spans="2:30">
      <c r="B1714" s="136">
        <f t="shared" si="260"/>
        <v>34060</v>
      </c>
      <c r="C1714" t="e">
        <f>SQRT(($C$5/2)^2-($C$5/2)^2*'(OLD) bottom seam length'!B1714^2/($C$6/2)^2)</f>
        <v>#DIV/0!</v>
      </c>
      <c r="E1714" s="136">
        <f t="shared" si="261"/>
        <v>34060</v>
      </c>
      <c r="F1714" t="e">
        <f>SQRT(($C$5/2)^2-($C$5/2)^2*'(OLD) bottom seam length'!E1714^2/($C$6/2)^2)</f>
        <v>#DIV/0!</v>
      </c>
      <c r="H1714" s="136">
        <f t="shared" si="262"/>
        <v>34060</v>
      </c>
      <c r="I1714" t="e">
        <f>SQRT(($C$5/2)^2-($C$5/2)^2*'(OLD) bottom seam length'!H1714^2/($C$6/2)^2)</f>
        <v>#DIV/0!</v>
      </c>
      <c r="K1714" s="136">
        <f t="shared" si="263"/>
        <v>34060</v>
      </c>
      <c r="L1714" t="e">
        <f>SQRT(($C$5/2)^2-($C$5/2)^2*'(OLD) bottom seam length'!K1714^2/($C$6/2)^2)</f>
        <v>#DIV/0!</v>
      </c>
      <c r="O1714" s="136">
        <f t="shared" si="264"/>
        <v>34060</v>
      </c>
      <c r="P1714" t="b">
        <f t="shared" si="265"/>
        <v>0</v>
      </c>
      <c r="T1714" s="136">
        <f t="shared" si="266"/>
        <v>34040</v>
      </c>
      <c r="U1714" t="e">
        <f>SQRT(($U$6/2)^2-($U$6/2)^2*'(OLD) bottom seam length'!T1714^2/($U$7/2)^2)</f>
        <v>#VALUE!</v>
      </c>
      <c r="W1714" s="136">
        <f t="shared" si="267"/>
        <v>34040</v>
      </c>
      <c r="X1714" t="e">
        <f>SQRT(($U$6/2)^2-($U$6/2)^2*'(OLD) bottom seam length'!W1714^2/($U$7/2)^2)</f>
        <v>#VALUE!</v>
      </c>
      <c r="Z1714" s="136">
        <f t="shared" si="268"/>
        <v>34040</v>
      </c>
      <c r="AA1714" t="e">
        <f>SQRT(($U$6/2)^2-($U$6/2)^2*'(OLD) bottom seam length'!Z1714^2/($U$7/2)^2)</f>
        <v>#VALUE!</v>
      </c>
      <c r="AC1714" s="136">
        <f t="shared" si="269"/>
        <v>34040</v>
      </c>
      <c r="AD1714" t="e">
        <f>SQRT(($U$6/2)^2-($U$6/2)^2*'(OLD) bottom seam length'!AC1714^2/($U$7/2)^2)</f>
        <v>#VALUE!</v>
      </c>
    </row>
    <row r="1715" spans="2:30">
      <c r="B1715" s="136">
        <f t="shared" si="260"/>
        <v>34080</v>
      </c>
      <c r="C1715" t="e">
        <f>SQRT(($C$5/2)^2-($C$5/2)^2*'(OLD) bottom seam length'!B1715^2/($C$6/2)^2)</f>
        <v>#DIV/0!</v>
      </c>
      <c r="E1715" s="136">
        <f t="shared" si="261"/>
        <v>34080</v>
      </c>
      <c r="F1715" t="e">
        <f>SQRT(($C$5/2)^2-($C$5/2)^2*'(OLD) bottom seam length'!E1715^2/($C$6/2)^2)</f>
        <v>#DIV/0!</v>
      </c>
      <c r="H1715" s="136">
        <f t="shared" si="262"/>
        <v>34080</v>
      </c>
      <c r="I1715" t="e">
        <f>SQRT(($C$5/2)^2-($C$5/2)^2*'(OLD) bottom seam length'!H1715^2/($C$6/2)^2)</f>
        <v>#DIV/0!</v>
      </c>
      <c r="K1715" s="136">
        <f t="shared" si="263"/>
        <v>34080</v>
      </c>
      <c r="L1715" t="e">
        <f>SQRT(($C$5/2)^2-($C$5/2)^2*'(OLD) bottom seam length'!K1715^2/($C$6/2)^2)</f>
        <v>#DIV/0!</v>
      </c>
      <c r="O1715" s="136">
        <f t="shared" si="264"/>
        <v>34080</v>
      </c>
      <c r="P1715" t="b">
        <f t="shared" si="265"/>
        <v>0</v>
      </c>
      <c r="T1715" s="136">
        <f t="shared" si="266"/>
        <v>34060</v>
      </c>
      <c r="U1715" t="e">
        <f>SQRT(($U$6/2)^2-($U$6/2)^2*'(OLD) bottom seam length'!T1715^2/($U$7/2)^2)</f>
        <v>#VALUE!</v>
      </c>
      <c r="W1715" s="136">
        <f t="shared" si="267"/>
        <v>34060</v>
      </c>
      <c r="X1715" t="e">
        <f>SQRT(($U$6/2)^2-($U$6/2)^2*'(OLD) bottom seam length'!W1715^2/($U$7/2)^2)</f>
        <v>#VALUE!</v>
      </c>
      <c r="Z1715" s="136">
        <f t="shared" si="268"/>
        <v>34060</v>
      </c>
      <c r="AA1715" t="e">
        <f>SQRT(($U$6/2)^2-($U$6/2)^2*'(OLD) bottom seam length'!Z1715^2/($U$7/2)^2)</f>
        <v>#VALUE!</v>
      </c>
      <c r="AC1715" s="136">
        <f t="shared" si="269"/>
        <v>34060</v>
      </c>
      <c r="AD1715" t="e">
        <f>SQRT(($U$6/2)^2-($U$6/2)^2*'(OLD) bottom seam length'!AC1715^2/($U$7/2)^2)</f>
        <v>#VALUE!</v>
      </c>
    </row>
    <row r="1716" spans="2:30">
      <c r="B1716" s="136">
        <f t="shared" si="260"/>
        <v>34100</v>
      </c>
      <c r="C1716" t="e">
        <f>SQRT(($C$5/2)^2-($C$5/2)^2*'(OLD) bottom seam length'!B1716^2/($C$6/2)^2)</f>
        <v>#DIV/0!</v>
      </c>
      <c r="E1716" s="136">
        <f t="shared" si="261"/>
        <v>34100</v>
      </c>
      <c r="F1716" t="e">
        <f>SQRT(($C$5/2)^2-($C$5/2)^2*'(OLD) bottom seam length'!E1716^2/($C$6/2)^2)</f>
        <v>#DIV/0!</v>
      </c>
      <c r="H1716" s="136">
        <f t="shared" si="262"/>
        <v>34100</v>
      </c>
      <c r="I1716" t="e">
        <f>SQRT(($C$5/2)^2-($C$5/2)^2*'(OLD) bottom seam length'!H1716^2/($C$6/2)^2)</f>
        <v>#DIV/0!</v>
      </c>
      <c r="K1716" s="136">
        <f t="shared" si="263"/>
        <v>34100</v>
      </c>
      <c r="L1716" t="e">
        <f>SQRT(($C$5/2)^2-($C$5/2)^2*'(OLD) bottom seam length'!K1716^2/($C$6/2)^2)</f>
        <v>#DIV/0!</v>
      </c>
      <c r="O1716" s="136">
        <f t="shared" si="264"/>
        <v>34100</v>
      </c>
      <c r="P1716" t="b">
        <f t="shared" si="265"/>
        <v>0</v>
      </c>
      <c r="T1716" s="136">
        <f t="shared" si="266"/>
        <v>34080</v>
      </c>
      <c r="U1716" t="e">
        <f>SQRT(($U$6/2)^2-($U$6/2)^2*'(OLD) bottom seam length'!T1716^2/($U$7/2)^2)</f>
        <v>#VALUE!</v>
      </c>
      <c r="W1716" s="136">
        <f t="shared" si="267"/>
        <v>34080</v>
      </c>
      <c r="X1716" t="e">
        <f>SQRT(($U$6/2)^2-($U$6/2)^2*'(OLD) bottom seam length'!W1716^2/($U$7/2)^2)</f>
        <v>#VALUE!</v>
      </c>
      <c r="Z1716" s="136">
        <f t="shared" si="268"/>
        <v>34080</v>
      </c>
      <c r="AA1716" t="e">
        <f>SQRT(($U$6/2)^2-($U$6/2)^2*'(OLD) bottom seam length'!Z1716^2/($U$7/2)^2)</f>
        <v>#VALUE!</v>
      </c>
      <c r="AC1716" s="136">
        <f t="shared" si="269"/>
        <v>34080</v>
      </c>
      <c r="AD1716" t="e">
        <f>SQRT(($U$6/2)^2-($U$6/2)^2*'(OLD) bottom seam length'!AC1716^2/($U$7/2)^2)</f>
        <v>#VALUE!</v>
      </c>
    </row>
    <row r="1717" spans="2:30">
      <c r="B1717" s="136">
        <f t="shared" si="260"/>
        <v>34120</v>
      </c>
      <c r="C1717" t="e">
        <f>SQRT(($C$5/2)^2-($C$5/2)^2*'(OLD) bottom seam length'!B1717^2/($C$6/2)^2)</f>
        <v>#DIV/0!</v>
      </c>
      <c r="E1717" s="136">
        <f t="shared" si="261"/>
        <v>34120</v>
      </c>
      <c r="F1717" t="e">
        <f>SQRT(($C$5/2)^2-($C$5/2)^2*'(OLD) bottom seam length'!E1717^2/($C$6/2)^2)</f>
        <v>#DIV/0!</v>
      </c>
      <c r="H1717" s="136">
        <f t="shared" si="262"/>
        <v>34120</v>
      </c>
      <c r="I1717" t="e">
        <f>SQRT(($C$5/2)^2-($C$5/2)^2*'(OLD) bottom seam length'!H1717^2/($C$6/2)^2)</f>
        <v>#DIV/0!</v>
      </c>
      <c r="K1717" s="136">
        <f t="shared" si="263"/>
        <v>34120</v>
      </c>
      <c r="L1717" t="e">
        <f>SQRT(($C$5/2)^2-($C$5/2)^2*'(OLD) bottom seam length'!K1717^2/($C$6/2)^2)</f>
        <v>#DIV/0!</v>
      </c>
      <c r="O1717" s="136">
        <f t="shared" si="264"/>
        <v>34120</v>
      </c>
      <c r="P1717" t="b">
        <f t="shared" si="265"/>
        <v>0</v>
      </c>
      <c r="T1717" s="136">
        <f t="shared" si="266"/>
        <v>34100</v>
      </c>
      <c r="U1717" t="e">
        <f>SQRT(($U$6/2)^2-($U$6/2)^2*'(OLD) bottom seam length'!T1717^2/($U$7/2)^2)</f>
        <v>#VALUE!</v>
      </c>
      <c r="W1717" s="136">
        <f t="shared" si="267"/>
        <v>34100</v>
      </c>
      <c r="X1717" t="e">
        <f>SQRT(($U$6/2)^2-($U$6/2)^2*'(OLD) bottom seam length'!W1717^2/($U$7/2)^2)</f>
        <v>#VALUE!</v>
      </c>
      <c r="Z1717" s="136">
        <f t="shared" si="268"/>
        <v>34100</v>
      </c>
      <c r="AA1717" t="e">
        <f>SQRT(($U$6/2)^2-($U$6/2)^2*'(OLD) bottom seam length'!Z1717^2/($U$7/2)^2)</f>
        <v>#VALUE!</v>
      </c>
      <c r="AC1717" s="136">
        <f t="shared" si="269"/>
        <v>34100</v>
      </c>
      <c r="AD1717" t="e">
        <f>SQRT(($U$6/2)^2-($U$6/2)^2*'(OLD) bottom seam length'!AC1717^2/($U$7/2)^2)</f>
        <v>#VALUE!</v>
      </c>
    </row>
    <row r="1718" spans="2:30">
      <c r="B1718" s="136">
        <f t="shared" si="260"/>
        <v>34140</v>
      </c>
      <c r="C1718" t="e">
        <f>SQRT(($C$5/2)^2-($C$5/2)^2*'(OLD) bottom seam length'!B1718^2/($C$6/2)^2)</f>
        <v>#DIV/0!</v>
      </c>
      <c r="E1718" s="136">
        <f t="shared" si="261"/>
        <v>34140</v>
      </c>
      <c r="F1718" t="e">
        <f>SQRT(($C$5/2)^2-($C$5/2)^2*'(OLD) bottom seam length'!E1718^2/($C$6/2)^2)</f>
        <v>#DIV/0!</v>
      </c>
      <c r="H1718" s="136">
        <f t="shared" si="262"/>
        <v>34140</v>
      </c>
      <c r="I1718" t="e">
        <f>SQRT(($C$5/2)^2-($C$5/2)^2*'(OLD) bottom seam length'!H1718^2/($C$6/2)^2)</f>
        <v>#DIV/0!</v>
      </c>
      <c r="K1718" s="136">
        <f t="shared" si="263"/>
        <v>34140</v>
      </c>
      <c r="L1718" t="e">
        <f>SQRT(($C$5/2)^2-($C$5/2)^2*'(OLD) bottom seam length'!K1718^2/($C$6/2)^2)</f>
        <v>#DIV/0!</v>
      </c>
      <c r="O1718" s="136">
        <f t="shared" si="264"/>
        <v>34140</v>
      </c>
      <c r="P1718" t="b">
        <f t="shared" si="265"/>
        <v>0</v>
      </c>
      <c r="T1718" s="136">
        <f t="shared" si="266"/>
        <v>34120</v>
      </c>
      <c r="U1718" t="e">
        <f>SQRT(($U$6/2)^2-($U$6/2)^2*'(OLD) bottom seam length'!T1718^2/($U$7/2)^2)</f>
        <v>#VALUE!</v>
      </c>
      <c r="W1718" s="136">
        <f t="shared" si="267"/>
        <v>34120</v>
      </c>
      <c r="X1718" t="e">
        <f>SQRT(($U$6/2)^2-($U$6/2)^2*'(OLD) bottom seam length'!W1718^2/($U$7/2)^2)</f>
        <v>#VALUE!</v>
      </c>
      <c r="Z1718" s="136">
        <f t="shared" si="268"/>
        <v>34120</v>
      </c>
      <c r="AA1718" t="e">
        <f>SQRT(($U$6/2)^2-($U$6/2)^2*'(OLD) bottom seam length'!Z1718^2/($U$7/2)^2)</f>
        <v>#VALUE!</v>
      </c>
      <c r="AC1718" s="136">
        <f t="shared" si="269"/>
        <v>34120</v>
      </c>
      <c r="AD1718" t="e">
        <f>SQRT(($U$6/2)^2-($U$6/2)^2*'(OLD) bottom seam length'!AC1718^2/($U$7/2)^2)</f>
        <v>#VALUE!</v>
      </c>
    </row>
    <row r="1719" spans="2:30">
      <c r="B1719" s="136">
        <f t="shared" si="260"/>
        <v>34160</v>
      </c>
      <c r="C1719" t="e">
        <f>SQRT(($C$5/2)^2-($C$5/2)^2*'(OLD) bottom seam length'!B1719^2/($C$6/2)^2)</f>
        <v>#DIV/0!</v>
      </c>
      <c r="E1719" s="136">
        <f t="shared" si="261"/>
        <v>34160</v>
      </c>
      <c r="F1719" t="e">
        <f>SQRT(($C$5/2)^2-($C$5/2)^2*'(OLD) bottom seam length'!E1719^2/($C$6/2)^2)</f>
        <v>#DIV/0!</v>
      </c>
      <c r="H1719" s="136">
        <f t="shared" si="262"/>
        <v>34160</v>
      </c>
      <c r="I1719" t="e">
        <f>SQRT(($C$5/2)^2-($C$5/2)^2*'(OLD) bottom seam length'!H1719^2/($C$6/2)^2)</f>
        <v>#DIV/0!</v>
      </c>
      <c r="K1719" s="136">
        <f t="shared" si="263"/>
        <v>34160</v>
      </c>
      <c r="L1719" t="e">
        <f>SQRT(($C$5/2)^2-($C$5/2)^2*'(OLD) bottom seam length'!K1719^2/($C$6/2)^2)</f>
        <v>#DIV/0!</v>
      </c>
      <c r="O1719" s="136">
        <f t="shared" si="264"/>
        <v>34160</v>
      </c>
      <c r="P1719" t="b">
        <f t="shared" si="265"/>
        <v>0</v>
      </c>
      <c r="T1719" s="136">
        <f t="shared" si="266"/>
        <v>34140</v>
      </c>
      <c r="U1719" t="e">
        <f>SQRT(($U$6/2)^2-($U$6/2)^2*'(OLD) bottom seam length'!T1719^2/($U$7/2)^2)</f>
        <v>#VALUE!</v>
      </c>
      <c r="W1719" s="136">
        <f t="shared" si="267"/>
        <v>34140</v>
      </c>
      <c r="X1719" t="e">
        <f>SQRT(($U$6/2)^2-($U$6/2)^2*'(OLD) bottom seam length'!W1719^2/($U$7/2)^2)</f>
        <v>#VALUE!</v>
      </c>
      <c r="Z1719" s="136">
        <f t="shared" si="268"/>
        <v>34140</v>
      </c>
      <c r="AA1719" t="e">
        <f>SQRT(($U$6/2)^2-($U$6/2)^2*'(OLD) bottom seam length'!Z1719^2/($U$7/2)^2)</f>
        <v>#VALUE!</v>
      </c>
      <c r="AC1719" s="136">
        <f t="shared" si="269"/>
        <v>34140</v>
      </c>
      <c r="AD1719" t="e">
        <f>SQRT(($U$6/2)^2-($U$6/2)^2*'(OLD) bottom seam length'!AC1719^2/($U$7/2)^2)</f>
        <v>#VALUE!</v>
      </c>
    </row>
    <row r="1720" spans="2:30">
      <c r="B1720" s="136">
        <f t="shared" si="260"/>
        <v>34180</v>
      </c>
      <c r="C1720" t="e">
        <f>SQRT(($C$5/2)^2-($C$5/2)^2*'(OLD) bottom seam length'!B1720^2/($C$6/2)^2)</f>
        <v>#DIV/0!</v>
      </c>
      <c r="E1720" s="136">
        <f t="shared" si="261"/>
        <v>34180</v>
      </c>
      <c r="F1720" t="e">
        <f>SQRT(($C$5/2)^2-($C$5/2)^2*'(OLD) bottom seam length'!E1720^2/($C$6/2)^2)</f>
        <v>#DIV/0!</v>
      </c>
      <c r="H1720" s="136">
        <f t="shared" si="262"/>
        <v>34180</v>
      </c>
      <c r="I1720" t="e">
        <f>SQRT(($C$5/2)^2-($C$5/2)^2*'(OLD) bottom seam length'!H1720^2/($C$6/2)^2)</f>
        <v>#DIV/0!</v>
      </c>
      <c r="K1720" s="136">
        <f t="shared" si="263"/>
        <v>34180</v>
      </c>
      <c r="L1720" t="e">
        <f>SQRT(($C$5/2)^2-($C$5/2)^2*'(OLD) bottom seam length'!K1720^2/($C$6/2)^2)</f>
        <v>#DIV/0!</v>
      </c>
      <c r="O1720" s="136">
        <f t="shared" si="264"/>
        <v>34180</v>
      </c>
      <c r="P1720" t="b">
        <f t="shared" si="265"/>
        <v>0</v>
      </c>
      <c r="T1720" s="136">
        <f t="shared" si="266"/>
        <v>34160</v>
      </c>
      <c r="U1720" t="e">
        <f>SQRT(($U$6/2)^2-($U$6/2)^2*'(OLD) bottom seam length'!T1720^2/($U$7/2)^2)</f>
        <v>#VALUE!</v>
      </c>
      <c r="W1720" s="136">
        <f t="shared" si="267"/>
        <v>34160</v>
      </c>
      <c r="X1720" t="e">
        <f>SQRT(($U$6/2)^2-($U$6/2)^2*'(OLD) bottom seam length'!W1720^2/($U$7/2)^2)</f>
        <v>#VALUE!</v>
      </c>
      <c r="Z1720" s="136">
        <f t="shared" si="268"/>
        <v>34160</v>
      </c>
      <c r="AA1720" t="e">
        <f>SQRT(($U$6/2)^2-($U$6/2)^2*'(OLD) bottom seam length'!Z1720^2/($U$7/2)^2)</f>
        <v>#VALUE!</v>
      </c>
      <c r="AC1720" s="136">
        <f t="shared" si="269"/>
        <v>34160</v>
      </c>
      <c r="AD1720" t="e">
        <f>SQRT(($U$6/2)^2-($U$6/2)^2*'(OLD) bottom seam length'!AC1720^2/($U$7/2)^2)</f>
        <v>#VALUE!</v>
      </c>
    </row>
    <row r="1721" spans="2:30">
      <c r="B1721" s="136">
        <f t="shared" si="260"/>
        <v>34200</v>
      </c>
      <c r="C1721" t="e">
        <f>SQRT(($C$5/2)^2-($C$5/2)^2*'(OLD) bottom seam length'!B1721^2/($C$6/2)^2)</f>
        <v>#DIV/0!</v>
      </c>
      <c r="E1721" s="136">
        <f t="shared" si="261"/>
        <v>34200</v>
      </c>
      <c r="F1721" t="e">
        <f>SQRT(($C$5/2)^2-($C$5/2)^2*'(OLD) bottom seam length'!E1721^2/($C$6/2)^2)</f>
        <v>#DIV/0!</v>
      </c>
      <c r="H1721" s="136">
        <f t="shared" si="262"/>
        <v>34200</v>
      </c>
      <c r="I1721" t="e">
        <f>SQRT(($C$5/2)^2-($C$5/2)^2*'(OLD) bottom seam length'!H1721^2/($C$6/2)^2)</f>
        <v>#DIV/0!</v>
      </c>
      <c r="K1721" s="136">
        <f t="shared" si="263"/>
        <v>34200</v>
      </c>
      <c r="L1721" t="e">
        <f>SQRT(($C$5/2)^2-($C$5/2)^2*'(OLD) bottom seam length'!K1721^2/($C$6/2)^2)</f>
        <v>#DIV/0!</v>
      </c>
      <c r="O1721" s="136">
        <f t="shared" si="264"/>
        <v>34200</v>
      </c>
      <c r="P1721" t="b">
        <f t="shared" si="265"/>
        <v>0</v>
      </c>
      <c r="T1721" s="136">
        <f t="shared" si="266"/>
        <v>34180</v>
      </c>
      <c r="U1721" t="e">
        <f>SQRT(($U$6/2)^2-($U$6/2)^2*'(OLD) bottom seam length'!T1721^2/($U$7/2)^2)</f>
        <v>#VALUE!</v>
      </c>
      <c r="W1721" s="136">
        <f t="shared" si="267"/>
        <v>34180</v>
      </c>
      <c r="X1721" t="e">
        <f>SQRT(($U$6/2)^2-($U$6/2)^2*'(OLD) bottom seam length'!W1721^2/($U$7/2)^2)</f>
        <v>#VALUE!</v>
      </c>
      <c r="Z1721" s="136">
        <f t="shared" si="268"/>
        <v>34180</v>
      </c>
      <c r="AA1721" t="e">
        <f>SQRT(($U$6/2)^2-($U$6/2)^2*'(OLD) bottom seam length'!Z1721^2/($U$7/2)^2)</f>
        <v>#VALUE!</v>
      </c>
      <c r="AC1721" s="136">
        <f t="shared" si="269"/>
        <v>34180</v>
      </c>
      <c r="AD1721" t="e">
        <f>SQRT(($U$6/2)^2-($U$6/2)^2*'(OLD) bottom seam length'!AC1721^2/($U$7/2)^2)</f>
        <v>#VALUE!</v>
      </c>
    </row>
    <row r="1722" spans="2:30">
      <c r="B1722" s="136">
        <f t="shared" si="260"/>
        <v>34220</v>
      </c>
      <c r="C1722" t="e">
        <f>SQRT(($C$5/2)^2-($C$5/2)^2*'(OLD) bottom seam length'!B1722^2/($C$6/2)^2)</f>
        <v>#DIV/0!</v>
      </c>
      <c r="E1722" s="136">
        <f t="shared" si="261"/>
        <v>34220</v>
      </c>
      <c r="F1722" t="e">
        <f>SQRT(($C$5/2)^2-($C$5/2)^2*'(OLD) bottom seam length'!E1722^2/($C$6/2)^2)</f>
        <v>#DIV/0!</v>
      </c>
      <c r="H1722" s="136">
        <f t="shared" si="262"/>
        <v>34220</v>
      </c>
      <c r="I1722" t="e">
        <f>SQRT(($C$5/2)^2-($C$5/2)^2*'(OLD) bottom seam length'!H1722^2/($C$6/2)^2)</f>
        <v>#DIV/0!</v>
      </c>
      <c r="K1722" s="136">
        <f t="shared" si="263"/>
        <v>34220</v>
      </c>
      <c r="L1722" t="e">
        <f>SQRT(($C$5/2)^2-($C$5/2)^2*'(OLD) bottom seam length'!K1722^2/($C$6/2)^2)</f>
        <v>#DIV/0!</v>
      </c>
      <c r="O1722" s="136">
        <f t="shared" si="264"/>
        <v>34220</v>
      </c>
      <c r="P1722" t="b">
        <f t="shared" si="265"/>
        <v>0</v>
      </c>
      <c r="T1722" s="136">
        <f t="shared" si="266"/>
        <v>34200</v>
      </c>
      <c r="U1722" t="e">
        <f>SQRT(($U$6/2)^2-($U$6/2)^2*'(OLD) bottom seam length'!T1722^2/($U$7/2)^2)</f>
        <v>#VALUE!</v>
      </c>
      <c r="W1722" s="136">
        <f t="shared" si="267"/>
        <v>34200</v>
      </c>
      <c r="X1722" t="e">
        <f>SQRT(($U$6/2)^2-($U$6/2)^2*'(OLD) bottom seam length'!W1722^2/($U$7/2)^2)</f>
        <v>#VALUE!</v>
      </c>
      <c r="Z1722" s="136">
        <f t="shared" si="268"/>
        <v>34200</v>
      </c>
      <c r="AA1722" t="e">
        <f>SQRT(($U$6/2)^2-($U$6/2)^2*'(OLD) bottom seam length'!Z1722^2/($U$7/2)^2)</f>
        <v>#VALUE!</v>
      </c>
      <c r="AC1722" s="136">
        <f t="shared" si="269"/>
        <v>34200</v>
      </c>
      <c r="AD1722" t="e">
        <f>SQRT(($U$6/2)^2-($U$6/2)^2*'(OLD) bottom seam length'!AC1722^2/($U$7/2)^2)</f>
        <v>#VALUE!</v>
      </c>
    </row>
    <row r="1723" spans="2:30">
      <c r="B1723" s="136">
        <f t="shared" si="260"/>
        <v>34240</v>
      </c>
      <c r="C1723" t="e">
        <f>SQRT(($C$5/2)^2-($C$5/2)^2*'(OLD) bottom seam length'!B1723^2/($C$6/2)^2)</f>
        <v>#DIV/0!</v>
      </c>
      <c r="E1723" s="136">
        <f t="shared" si="261"/>
        <v>34240</v>
      </c>
      <c r="F1723" t="e">
        <f>SQRT(($C$5/2)^2-($C$5/2)^2*'(OLD) bottom seam length'!E1723^2/($C$6/2)^2)</f>
        <v>#DIV/0!</v>
      </c>
      <c r="H1723" s="136">
        <f t="shared" si="262"/>
        <v>34240</v>
      </c>
      <c r="I1723" t="e">
        <f>SQRT(($C$5/2)^2-($C$5/2)^2*'(OLD) bottom seam length'!H1723^2/($C$6/2)^2)</f>
        <v>#DIV/0!</v>
      </c>
      <c r="K1723" s="136">
        <f t="shared" si="263"/>
        <v>34240</v>
      </c>
      <c r="L1723" t="e">
        <f>SQRT(($C$5/2)^2-($C$5/2)^2*'(OLD) bottom seam length'!K1723^2/($C$6/2)^2)</f>
        <v>#DIV/0!</v>
      </c>
      <c r="O1723" s="136">
        <f t="shared" si="264"/>
        <v>34240</v>
      </c>
      <c r="P1723" t="b">
        <f t="shared" si="265"/>
        <v>0</v>
      </c>
      <c r="T1723" s="136">
        <f t="shared" si="266"/>
        <v>34220</v>
      </c>
      <c r="U1723" t="e">
        <f>SQRT(($U$6/2)^2-($U$6/2)^2*'(OLD) bottom seam length'!T1723^2/($U$7/2)^2)</f>
        <v>#VALUE!</v>
      </c>
      <c r="W1723" s="136">
        <f t="shared" si="267"/>
        <v>34220</v>
      </c>
      <c r="X1723" t="e">
        <f>SQRT(($U$6/2)^2-($U$6/2)^2*'(OLD) bottom seam length'!W1723^2/($U$7/2)^2)</f>
        <v>#VALUE!</v>
      </c>
      <c r="Z1723" s="136">
        <f t="shared" si="268"/>
        <v>34220</v>
      </c>
      <c r="AA1723" t="e">
        <f>SQRT(($U$6/2)^2-($U$6/2)^2*'(OLD) bottom seam length'!Z1723^2/($U$7/2)^2)</f>
        <v>#VALUE!</v>
      </c>
      <c r="AC1723" s="136">
        <f t="shared" si="269"/>
        <v>34220</v>
      </c>
      <c r="AD1723" t="e">
        <f>SQRT(($U$6/2)^2-($U$6/2)^2*'(OLD) bottom seam length'!AC1723^2/($U$7/2)^2)</f>
        <v>#VALUE!</v>
      </c>
    </row>
    <row r="1724" spans="2:30">
      <c r="B1724" s="136">
        <f t="shared" si="260"/>
        <v>34260</v>
      </c>
      <c r="C1724" t="e">
        <f>SQRT(($C$5/2)^2-($C$5/2)^2*'(OLD) bottom seam length'!B1724^2/($C$6/2)^2)</f>
        <v>#DIV/0!</v>
      </c>
      <c r="E1724" s="136">
        <f t="shared" si="261"/>
        <v>34260</v>
      </c>
      <c r="F1724" t="e">
        <f>SQRT(($C$5/2)^2-($C$5/2)^2*'(OLD) bottom seam length'!E1724^2/($C$6/2)^2)</f>
        <v>#DIV/0!</v>
      </c>
      <c r="H1724" s="136">
        <f t="shared" si="262"/>
        <v>34260</v>
      </c>
      <c r="I1724" t="e">
        <f>SQRT(($C$5/2)^2-($C$5/2)^2*'(OLD) bottom seam length'!H1724^2/($C$6/2)^2)</f>
        <v>#DIV/0!</v>
      </c>
      <c r="K1724" s="136">
        <f t="shared" si="263"/>
        <v>34260</v>
      </c>
      <c r="L1724" t="e">
        <f>SQRT(($C$5/2)^2-($C$5/2)^2*'(OLD) bottom seam length'!K1724^2/($C$6/2)^2)</f>
        <v>#DIV/0!</v>
      </c>
      <c r="O1724" s="136">
        <f t="shared" si="264"/>
        <v>34260</v>
      </c>
      <c r="P1724" t="b">
        <f t="shared" si="265"/>
        <v>0</v>
      </c>
      <c r="T1724" s="136">
        <f t="shared" si="266"/>
        <v>34240</v>
      </c>
      <c r="U1724" t="e">
        <f>SQRT(($U$6/2)^2-($U$6/2)^2*'(OLD) bottom seam length'!T1724^2/($U$7/2)^2)</f>
        <v>#VALUE!</v>
      </c>
      <c r="W1724" s="136">
        <f t="shared" si="267"/>
        <v>34240</v>
      </c>
      <c r="X1724" t="e">
        <f>SQRT(($U$6/2)^2-($U$6/2)^2*'(OLD) bottom seam length'!W1724^2/($U$7/2)^2)</f>
        <v>#VALUE!</v>
      </c>
      <c r="Z1724" s="136">
        <f t="shared" si="268"/>
        <v>34240</v>
      </c>
      <c r="AA1724" t="e">
        <f>SQRT(($U$6/2)^2-($U$6/2)^2*'(OLD) bottom seam length'!Z1724^2/($U$7/2)^2)</f>
        <v>#VALUE!</v>
      </c>
      <c r="AC1724" s="136">
        <f t="shared" si="269"/>
        <v>34240</v>
      </c>
      <c r="AD1724" t="e">
        <f>SQRT(($U$6/2)^2-($U$6/2)^2*'(OLD) bottom seam length'!AC1724^2/($U$7/2)^2)</f>
        <v>#VALUE!</v>
      </c>
    </row>
    <row r="1725" spans="2:30">
      <c r="B1725" s="136">
        <f t="shared" si="260"/>
        <v>34280</v>
      </c>
      <c r="C1725" t="e">
        <f>SQRT(($C$5/2)^2-($C$5/2)^2*'(OLD) bottom seam length'!B1725^2/($C$6/2)^2)</f>
        <v>#DIV/0!</v>
      </c>
      <c r="E1725" s="136">
        <f t="shared" si="261"/>
        <v>34280</v>
      </c>
      <c r="F1725" t="e">
        <f>SQRT(($C$5/2)^2-($C$5/2)^2*'(OLD) bottom seam length'!E1725^2/($C$6/2)^2)</f>
        <v>#DIV/0!</v>
      </c>
      <c r="H1725" s="136">
        <f t="shared" si="262"/>
        <v>34280</v>
      </c>
      <c r="I1725" t="e">
        <f>SQRT(($C$5/2)^2-($C$5/2)^2*'(OLD) bottom seam length'!H1725^2/($C$6/2)^2)</f>
        <v>#DIV/0!</v>
      </c>
      <c r="K1725" s="136">
        <f t="shared" si="263"/>
        <v>34280</v>
      </c>
      <c r="L1725" t="e">
        <f>SQRT(($C$5/2)^2-($C$5/2)^2*'(OLD) bottom seam length'!K1725^2/($C$6/2)^2)</f>
        <v>#DIV/0!</v>
      </c>
      <c r="O1725" s="136">
        <f t="shared" si="264"/>
        <v>34280</v>
      </c>
      <c r="P1725" t="b">
        <f t="shared" si="265"/>
        <v>0</v>
      </c>
      <c r="T1725" s="136">
        <f t="shared" si="266"/>
        <v>34260</v>
      </c>
      <c r="U1725" t="e">
        <f>SQRT(($U$6/2)^2-($U$6/2)^2*'(OLD) bottom seam length'!T1725^2/($U$7/2)^2)</f>
        <v>#VALUE!</v>
      </c>
      <c r="W1725" s="136">
        <f t="shared" si="267"/>
        <v>34260</v>
      </c>
      <c r="X1725" t="e">
        <f>SQRT(($U$6/2)^2-($U$6/2)^2*'(OLD) bottom seam length'!W1725^2/($U$7/2)^2)</f>
        <v>#VALUE!</v>
      </c>
      <c r="Z1725" s="136">
        <f t="shared" si="268"/>
        <v>34260</v>
      </c>
      <c r="AA1725" t="e">
        <f>SQRT(($U$6/2)^2-($U$6/2)^2*'(OLD) bottom seam length'!Z1725^2/($U$7/2)^2)</f>
        <v>#VALUE!</v>
      </c>
      <c r="AC1725" s="136">
        <f t="shared" si="269"/>
        <v>34260</v>
      </c>
      <c r="AD1725" t="e">
        <f>SQRT(($U$6/2)^2-($U$6/2)^2*'(OLD) bottom seam length'!AC1725^2/($U$7/2)^2)</f>
        <v>#VALUE!</v>
      </c>
    </row>
    <row r="1726" spans="2:30">
      <c r="B1726" s="136">
        <f t="shared" si="260"/>
        <v>34300</v>
      </c>
      <c r="C1726" t="e">
        <f>SQRT(($C$5/2)^2-($C$5/2)^2*'(OLD) bottom seam length'!B1726^2/($C$6/2)^2)</f>
        <v>#DIV/0!</v>
      </c>
      <c r="E1726" s="136">
        <f t="shared" si="261"/>
        <v>34300</v>
      </c>
      <c r="F1726" t="e">
        <f>SQRT(($C$5/2)^2-($C$5/2)^2*'(OLD) bottom seam length'!E1726^2/($C$6/2)^2)</f>
        <v>#DIV/0!</v>
      </c>
      <c r="H1726" s="136">
        <f t="shared" si="262"/>
        <v>34300</v>
      </c>
      <c r="I1726" t="e">
        <f>SQRT(($C$5/2)^2-($C$5/2)^2*'(OLD) bottom seam length'!H1726^2/($C$6/2)^2)</f>
        <v>#DIV/0!</v>
      </c>
      <c r="K1726" s="136">
        <f t="shared" si="263"/>
        <v>34300</v>
      </c>
      <c r="L1726" t="e">
        <f>SQRT(($C$5/2)^2-($C$5/2)^2*'(OLD) bottom seam length'!K1726^2/($C$6/2)^2)</f>
        <v>#DIV/0!</v>
      </c>
      <c r="O1726" s="136">
        <f t="shared" si="264"/>
        <v>34300</v>
      </c>
      <c r="P1726" t="b">
        <f t="shared" si="265"/>
        <v>0</v>
      </c>
      <c r="T1726" s="136">
        <f t="shared" si="266"/>
        <v>34280</v>
      </c>
      <c r="U1726" t="e">
        <f>SQRT(($U$6/2)^2-($U$6/2)^2*'(OLD) bottom seam length'!T1726^2/($U$7/2)^2)</f>
        <v>#VALUE!</v>
      </c>
      <c r="W1726" s="136">
        <f t="shared" si="267"/>
        <v>34280</v>
      </c>
      <c r="X1726" t="e">
        <f>SQRT(($U$6/2)^2-($U$6/2)^2*'(OLD) bottom seam length'!W1726^2/($U$7/2)^2)</f>
        <v>#VALUE!</v>
      </c>
      <c r="Z1726" s="136">
        <f t="shared" si="268"/>
        <v>34280</v>
      </c>
      <c r="AA1726" t="e">
        <f>SQRT(($U$6/2)^2-($U$6/2)^2*'(OLD) bottom seam length'!Z1726^2/($U$7/2)^2)</f>
        <v>#VALUE!</v>
      </c>
      <c r="AC1726" s="136">
        <f t="shared" si="269"/>
        <v>34280</v>
      </c>
      <c r="AD1726" t="e">
        <f>SQRT(($U$6/2)^2-($U$6/2)^2*'(OLD) bottom seam length'!AC1726^2/($U$7/2)^2)</f>
        <v>#VALUE!</v>
      </c>
    </row>
    <row r="1727" spans="2:30">
      <c r="B1727" s="136">
        <f t="shared" si="260"/>
        <v>34320</v>
      </c>
      <c r="C1727" t="e">
        <f>SQRT(($C$5/2)^2-($C$5/2)^2*'(OLD) bottom seam length'!B1727^2/($C$6/2)^2)</f>
        <v>#DIV/0!</v>
      </c>
      <c r="E1727" s="136">
        <f t="shared" si="261"/>
        <v>34320</v>
      </c>
      <c r="F1727" t="e">
        <f>SQRT(($C$5/2)^2-($C$5/2)^2*'(OLD) bottom seam length'!E1727^2/($C$6/2)^2)</f>
        <v>#DIV/0!</v>
      </c>
      <c r="H1727" s="136">
        <f t="shared" si="262"/>
        <v>34320</v>
      </c>
      <c r="I1727" t="e">
        <f>SQRT(($C$5/2)^2-($C$5/2)^2*'(OLD) bottom seam length'!H1727^2/($C$6/2)^2)</f>
        <v>#DIV/0!</v>
      </c>
      <c r="K1727" s="136">
        <f t="shared" si="263"/>
        <v>34320</v>
      </c>
      <c r="L1727" t="e">
        <f>SQRT(($C$5/2)^2-($C$5/2)^2*'(OLD) bottom seam length'!K1727^2/($C$6/2)^2)</f>
        <v>#DIV/0!</v>
      </c>
      <c r="O1727" s="136">
        <f t="shared" si="264"/>
        <v>34320</v>
      </c>
      <c r="P1727" t="b">
        <f t="shared" si="265"/>
        <v>0</v>
      </c>
      <c r="T1727" s="136">
        <f t="shared" si="266"/>
        <v>34300</v>
      </c>
      <c r="U1727" t="e">
        <f>SQRT(($U$6/2)^2-($U$6/2)^2*'(OLD) bottom seam length'!T1727^2/($U$7/2)^2)</f>
        <v>#VALUE!</v>
      </c>
      <c r="W1727" s="136">
        <f t="shared" si="267"/>
        <v>34300</v>
      </c>
      <c r="X1727" t="e">
        <f>SQRT(($U$6/2)^2-($U$6/2)^2*'(OLD) bottom seam length'!W1727^2/($U$7/2)^2)</f>
        <v>#VALUE!</v>
      </c>
      <c r="Z1727" s="136">
        <f t="shared" si="268"/>
        <v>34300</v>
      </c>
      <c r="AA1727" t="e">
        <f>SQRT(($U$6/2)^2-($U$6/2)^2*'(OLD) bottom seam length'!Z1727^2/($U$7/2)^2)</f>
        <v>#VALUE!</v>
      </c>
      <c r="AC1727" s="136">
        <f t="shared" si="269"/>
        <v>34300</v>
      </c>
      <c r="AD1727" t="e">
        <f>SQRT(($U$6/2)^2-($U$6/2)^2*'(OLD) bottom seam length'!AC1727^2/($U$7/2)^2)</f>
        <v>#VALUE!</v>
      </c>
    </row>
    <row r="1728" spans="2:30">
      <c r="B1728" s="136">
        <f t="shared" si="260"/>
        <v>34340</v>
      </c>
      <c r="C1728" t="e">
        <f>SQRT(($C$5/2)^2-($C$5/2)^2*'(OLD) bottom seam length'!B1728^2/($C$6/2)^2)</f>
        <v>#DIV/0!</v>
      </c>
      <c r="E1728" s="136">
        <f t="shared" si="261"/>
        <v>34340</v>
      </c>
      <c r="F1728" t="e">
        <f>SQRT(($C$5/2)^2-($C$5/2)^2*'(OLD) bottom seam length'!E1728^2/($C$6/2)^2)</f>
        <v>#DIV/0!</v>
      </c>
      <c r="H1728" s="136">
        <f t="shared" si="262"/>
        <v>34340</v>
      </c>
      <c r="I1728" t="e">
        <f>SQRT(($C$5/2)^2-($C$5/2)^2*'(OLD) bottom seam length'!H1728^2/($C$6/2)^2)</f>
        <v>#DIV/0!</v>
      </c>
      <c r="K1728" s="136">
        <f t="shared" si="263"/>
        <v>34340</v>
      </c>
      <c r="L1728" t="e">
        <f>SQRT(($C$5/2)^2-($C$5/2)^2*'(OLD) bottom seam length'!K1728^2/($C$6/2)^2)</f>
        <v>#DIV/0!</v>
      </c>
      <c r="O1728" s="136">
        <f t="shared" si="264"/>
        <v>34340</v>
      </c>
      <c r="P1728" t="b">
        <f t="shared" si="265"/>
        <v>0</v>
      </c>
      <c r="T1728" s="136">
        <f t="shared" si="266"/>
        <v>34320</v>
      </c>
      <c r="U1728" t="e">
        <f>SQRT(($U$6/2)^2-($U$6/2)^2*'(OLD) bottom seam length'!T1728^2/($U$7/2)^2)</f>
        <v>#VALUE!</v>
      </c>
      <c r="W1728" s="136">
        <f t="shared" si="267"/>
        <v>34320</v>
      </c>
      <c r="X1728" t="e">
        <f>SQRT(($U$6/2)^2-($U$6/2)^2*'(OLD) bottom seam length'!W1728^2/($U$7/2)^2)</f>
        <v>#VALUE!</v>
      </c>
      <c r="Z1728" s="136">
        <f t="shared" si="268"/>
        <v>34320</v>
      </c>
      <c r="AA1728" t="e">
        <f>SQRT(($U$6/2)^2-($U$6/2)^2*'(OLD) bottom seam length'!Z1728^2/($U$7/2)^2)</f>
        <v>#VALUE!</v>
      </c>
      <c r="AC1728" s="136">
        <f t="shared" si="269"/>
        <v>34320</v>
      </c>
      <c r="AD1728" t="e">
        <f>SQRT(($U$6/2)^2-($U$6/2)^2*'(OLD) bottom seam length'!AC1728^2/($U$7/2)^2)</f>
        <v>#VALUE!</v>
      </c>
    </row>
    <row r="1729" spans="2:30">
      <c r="B1729" s="136">
        <f t="shared" si="260"/>
        <v>34360</v>
      </c>
      <c r="C1729" t="e">
        <f>SQRT(($C$5/2)^2-($C$5/2)^2*'(OLD) bottom seam length'!B1729^2/($C$6/2)^2)</f>
        <v>#DIV/0!</v>
      </c>
      <c r="E1729" s="136">
        <f t="shared" si="261"/>
        <v>34360</v>
      </c>
      <c r="F1729" t="e">
        <f>SQRT(($C$5/2)^2-($C$5/2)^2*'(OLD) bottom seam length'!E1729^2/($C$6/2)^2)</f>
        <v>#DIV/0!</v>
      </c>
      <c r="H1729" s="136">
        <f t="shared" si="262"/>
        <v>34360</v>
      </c>
      <c r="I1729" t="e">
        <f>SQRT(($C$5/2)^2-($C$5/2)^2*'(OLD) bottom seam length'!H1729^2/($C$6/2)^2)</f>
        <v>#DIV/0!</v>
      </c>
      <c r="K1729" s="136">
        <f t="shared" si="263"/>
        <v>34360</v>
      </c>
      <c r="L1729" t="e">
        <f>SQRT(($C$5/2)^2-($C$5/2)^2*'(OLD) bottom seam length'!K1729^2/($C$6/2)^2)</f>
        <v>#DIV/0!</v>
      </c>
      <c r="O1729" s="136">
        <f t="shared" si="264"/>
        <v>34360</v>
      </c>
      <c r="P1729" t="b">
        <f t="shared" si="265"/>
        <v>0</v>
      </c>
      <c r="T1729" s="136">
        <f t="shared" si="266"/>
        <v>34340</v>
      </c>
      <c r="U1729" t="e">
        <f>SQRT(($U$6/2)^2-($U$6/2)^2*'(OLD) bottom seam length'!T1729^2/($U$7/2)^2)</f>
        <v>#VALUE!</v>
      </c>
      <c r="W1729" s="136">
        <f t="shared" si="267"/>
        <v>34340</v>
      </c>
      <c r="X1729" t="e">
        <f>SQRT(($U$6/2)^2-($U$6/2)^2*'(OLD) bottom seam length'!W1729^2/($U$7/2)^2)</f>
        <v>#VALUE!</v>
      </c>
      <c r="Z1729" s="136">
        <f t="shared" si="268"/>
        <v>34340</v>
      </c>
      <c r="AA1729" t="e">
        <f>SQRT(($U$6/2)^2-($U$6/2)^2*'(OLD) bottom seam length'!Z1729^2/($U$7/2)^2)</f>
        <v>#VALUE!</v>
      </c>
      <c r="AC1729" s="136">
        <f t="shared" si="269"/>
        <v>34340</v>
      </c>
      <c r="AD1729" t="e">
        <f>SQRT(($U$6/2)^2-($U$6/2)^2*'(OLD) bottom seam length'!AC1729^2/($U$7/2)^2)</f>
        <v>#VALUE!</v>
      </c>
    </row>
    <row r="1730" spans="2:30">
      <c r="B1730" s="136">
        <f t="shared" si="260"/>
        <v>34380</v>
      </c>
      <c r="C1730" t="e">
        <f>SQRT(($C$5/2)^2-($C$5/2)^2*'(OLD) bottom seam length'!B1730^2/($C$6/2)^2)</f>
        <v>#DIV/0!</v>
      </c>
      <c r="E1730" s="136">
        <f t="shared" si="261"/>
        <v>34380</v>
      </c>
      <c r="F1730" t="e">
        <f>SQRT(($C$5/2)^2-($C$5/2)^2*'(OLD) bottom seam length'!E1730^2/($C$6/2)^2)</f>
        <v>#DIV/0!</v>
      </c>
      <c r="H1730" s="136">
        <f t="shared" si="262"/>
        <v>34380</v>
      </c>
      <c r="I1730" t="e">
        <f>SQRT(($C$5/2)^2-($C$5/2)^2*'(OLD) bottom seam length'!H1730^2/($C$6/2)^2)</f>
        <v>#DIV/0!</v>
      </c>
      <c r="K1730" s="136">
        <f t="shared" si="263"/>
        <v>34380</v>
      </c>
      <c r="L1730" t="e">
        <f>SQRT(($C$5/2)^2-($C$5/2)^2*'(OLD) bottom seam length'!K1730^2/($C$6/2)^2)</f>
        <v>#DIV/0!</v>
      </c>
      <c r="O1730" s="136">
        <f t="shared" si="264"/>
        <v>34380</v>
      </c>
      <c r="P1730" t="b">
        <f t="shared" si="265"/>
        <v>0</v>
      </c>
      <c r="T1730" s="136">
        <f t="shared" si="266"/>
        <v>34360</v>
      </c>
      <c r="U1730" t="e">
        <f>SQRT(($U$6/2)^2-($U$6/2)^2*'(OLD) bottom seam length'!T1730^2/($U$7/2)^2)</f>
        <v>#VALUE!</v>
      </c>
      <c r="W1730" s="136">
        <f t="shared" si="267"/>
        <v>34360</v>
      </c>
      <c r="X1730" t="e">
        <f>SQRT(($U$6/2)^2-($U$6/2)^2*'(OLD) bottom seam length'!W1730^2/($U$7/2)^2)</f>
        <v>#VALUE!</v>
      </c>
      <c r="Z1730" s="136">
        <f t="shared" si="268"/>
        <v>34360</v>
      </c>
      <c r="AA1730" t="e">
        <f>SQRT(($U$6/2)^2-($U$6/2)^2*'(OLD) bottom seam length'!Z1730^2/($U$7/2)^2)</f>
        <v>#VALUE!</v>
      </c>
      <c r="AC1730" s="136">
        <f t="shared" si="269"/>
        <v>34360</v>
      </c>
      <c r="AD1730" t="e">
        <f>SQRT(($U$6/2)^2-($U$6/2)^2*'(OLD) bottom seam length'!AC1730^2/($U$7/2)^2)</f>
        <v>#VALUE!</v>
      </c>
    </row>
    <row r="1731" spans="2:30">
      <c r="B1731" s="136">
        <f t="shared" si="260"/>
        <v>34400</v>
      </c>
      <c r="C1731" t="e">
        <f>SQRT(($C$5/2)^2-($C$5/2)^2*'(OLD) bottom seam length'!B1731^2/($C$6/2)^2)</f>
        <v>#DIV/0!</v>
      </c>
      <c r="E1731" s="136">
        <f t="shared" si="261"/>
        <v>34400</v>
      </c>
      <c r="F1731" t="e">
        <f>SQRT(($C$5/2)^2-($C$5/2)^2*'(OLD) bottom seam length'!E1731^2/($C$6/2)^2)</f>
        <v>#DIV/0!</v>
      </c>
      <c r="H1731" s="136">
        <f t="shared" si="262"/>
        <v>34400</v>
      </c>
      <c r="I1731" t="e">
        <f>SQRT(($C$5/2)^2-($C$5/2)^2*'(OLD) bottom seam length'!H1731^2/($C$6/2)^2)</f>
        <v>#DIV/0!</v>
      </c>
      <c r="K1731" s="136">
        <f t="shared" si="263"/>
        <v>34400</v>
      </c>
      <c r="L1731" t="e">
        <f>SQRT(($C$5/2)^2-($C$5/2)^2*'(OLD) bottom seam length'!K1731^2/($C$6/2)^2)</f>
        <v>#DIV/0!</v>
      </c>
      <c r="O1731" s="136">
        <f t="shared" si="264"/>
        <v>34400</v>
      </c>
      <c r="P1731" t="b">
        <f t="shared" si="265"/>
        <v>0</v>
      </c>
      <c r="T1731" s="136">
        <f t="shared" si="266"/>
        <v>34380</v>
      </c>
      <c r="U1731" t="e">
        <f>SQRT(($U$6/2)^2-($U$6/2)^2*'(OLD) bottom seam length'!T1731^2/($U$7/2)^2)</f>
        <v>#VALUE!</v>
      </c>
      <c r="W1731" s="136">
        <f t="shared" si="267"/>
        <v>34380</v>
      </c>
      <c r="X1731" t="e">
        <f>SQRT(($U$6/2)^2-($U$6/2)^2*'(OLD) bottom seam length'!W1731^2/($U$7/2)^2)</f>
        <v>#VALUE!</v>
      </c>
      <c r="Z1731" s="136">
        <f t="shared" si="268"/>
        <v>34380</v>
      </c>
      <c r="AA1731" t="e">
        <f>SQRT(($U$6/2)^2-($U$6/2)^2*'(OLD) bottom seam length'!Z1731^2/($U$7/2)^2)</f>
        <v>#VALUE!</v>
      </c>
      <c r="AC1731" s="136">
        <f t="shared" si="269"/>
        <v>34380</v>
      </c>
      <c r="AD1731" t="e">
        <f>SQRT(($U$6/2)^2-($U$6/2)^2*'(OLD) bottom seam length'!AC1731^2/($U$7/2)^2)</f>
        <v>#VALUE!</v>
      </c>
    </row>
    <row r="1732" spans="2:30">
      <c r="B1732" s="136">
        <f t="shared" si="260"/>
        <v>34420</v>
      </c>
      <c r="C1732" t="e">
        <f>SQRT(($C$5/2)^2-($C$5/2)^2*'(OLD) bottom seam length'!B1732^2/($C$6/2)^2)</f>
        <v>#DIV/0!</v>
      </c>
      <c r="E1732" s="136">
        <f t="shared" si="261"/>
        <v>34420</v>
      </c>
      <c r="F1732" t="e">
        <f>SQRT(($C$5/2)^2-($C$5/2)^2*'(OLD) bottom seam length'!E1732^2/($C$6/2)^2)</f>
        <v>#DIV/0!</v>
      </c>
      <c r="H1732" s="136">
        <f t="shared" si="262"/>
        <v>34420</v>
      </c>
      <c r="I1732" t="e">
        <f>SQRT(($C$5/2)^2-($C$5/2)^2*'(OLD) bottom seam length'!H1732^2/($C$6/2)^2)</f>
        <v>#DIV/0!</v>
      </c>
      <c r="K1732" s="136">
        <f t="shared" si="263"/>
        <v>34420</v>
      </c>
      <c r="L1732" t="e">
        <f>SQRT(($C$5/2)^2-($C$5/2)^2*'(OLD) bottom seam length'!K1732^2/($C$6/2)^2)</f>
        <v>#DIV/0!</v>
      </c>
      <c r="O1732" s="136">
        <f t="shared" si="264"/>
        <v>34420</v>
      </c>
      <c r="P1732" t="b">
        <f t="shared" si="265"/>
        <v>0</v>
      </c>
      <c r="T1732" s="136">
        <f t="shared" si="266"/>
        <v>34400</v>
      </c>
      <c r="U1732" t="e">
        <f>SQRT(($U$6/2)^2-($U$6/2)^2*'(OLD) bottom seam length'!T1732^2/($U$7/2)^2)</f>
        <v>#VALUE!</v>
      </c>
      <c r="W1732" s="136">
        <f t="shared" si="267"/>
        <v>34400</v>
      </c>
      <c r="X1732" t="e">
        <f>SQRT(($U$6/2)^2-($U$6/2)^2*'(OLD) bottom seam length'!W1732^2/($U$7/2)^2)</f>
        <v>#VALUE!</v>
      </c>
      <c r="Z1732" s="136">
        <f t="shared" si="268"/>
        <v>34400</v>
      </c>
      <c r="AA1732" t="e">
        <f>SQRT(($U$6/2)^2-($U$6/2)^2*'(OLD) bottom seam length'!Z1732^2/($U$7/2)^2)</f>
        <v>#VALUE!</v>
      </c>
      <c r="AC1732" s="136">
        <f t="shared" si="269"/>
        <v>34400</v>
      </c>
      <c r="AD1732" t="e">
        <f>SQRT(($U$6/2)^2-($U$6/2)^2*'(OLD) bottom seam length'!AC1732^2/($U$7/2)^2)</f>
        <v>#VALUE!</v>
      </c>
    </row>
    <row r="1733" spans="2:30">
      <c r="B1733" s="136">
        <f t="shared" si="260"/>
        <v>34440</v>
      </c>
      <c r="C1733" t="e">
        <f>SQRT(($C$5/2)^2-($C$5/2)^2*'(OLD) bottom seam length'!B1733^2/($C$6/2)^2)</f>
        <v>#DIV/0!</v>
      </c>
      <c r="E1733" s="136">
        <f t="shared" si="261"/>
        <v>34440</v>
      </c>
      <c r="F1733" t="e">
        <f>SQRT(($C$5/2)^2-($C$5/2)^2*'(OLD) bottom seam length'!E1733^2/($C$6/2)^2)</f>
        <v>#DIV/0!</v>
      </c>
      <c r="H1733" s="136">
        <f t="shared" si="262"/>
        <v>34440</v>
      </c>
      <c r="I1733" t="e">
        <f>SQRT(($C$5/2)^2-($C$5/2)^2*'(OLD) bottom seam length'!H1733^2/($C$6/2)^2)</f>
        <v>#DIV/0!</v>
      </c>
      <c r="K1733" s="136">
        <f t="shared" si="263"/>
        <v>34440</v>
      </c>
      <c r="L1733" t="e">
        <f>SQRT(($C$5/2)^2-($C$5/2)^2*'(OLD) bottom seam length'!K1733^2/($C$6/2)^2)</f>
        <v>#DIV/0!</v>
      </c>
      <c r="O1733" s="136">
        <f t="shared" si="264"/>
        <v>34440</v>
      </c>
      <c r="P1733" t="b">
        <f t="shared" si="265"/>
        <v>0</v>
      </c>
      <c r="T1733" s="136">
        <f t="shared" si="266"/>
        <v>34420</v>
      </c>
      <c r="U1733" t="e">
        <f>SQRT(($U$6/2)^2-($U$6/2)^2*'(OLD) bottom seam length'!T1733^2/($U$7/2)^2)</f>
        <v>#VALUE!</v>
      </c>
      <c r="W1733" s="136">
        <f t="shared" si="267"/>
        <v>34420</v>
      </c>
      <c r="X1733" t="e">
        <f>SQRT(($U$6/2)^2-($U$6/2)^2*'(OLD) bottom seam length'!W1733^2/($U$7/2)^2)</f>
        <v>#VALUE!</v>
      </c>
      <c r="Z1733" s="136">
        <f t="shared" si="268"/>
        <v>34420</v>
      </c>
      <c r="AA1733" t="e">
        <f>SQRT(($U$6/2)^2-($U$6/2)^2*'(OLD) bottom seam length'!Z1733^2/($U$7/2)^2)</f>
        <v>#VALUE!</v>
      </c>
      <c r="AC1733" s="136">
        <f t="shared" si="269"/>
        <v>34420</v>
      </c>
      <c r="AD1733" t="e">
        <f>SQRT(($U$6/2)^2-($U$6/2)^2*'(OLD) bottom seam length'!AC1733^2/($U$7/2)^2)</f>
        <v>#VALUE!</v>
      </c>
    </row>
    <row r="1734" spans="2:30">
      <c r="B1734" s="136">
        <f t="shared" si="260"/>
        <v>34460</v>
      </c>
      <c r="C1734" t="e">
        <f>SQRT(($C$5/2)^2-($C$5/2)^2*'(OLD) bottom seam length'!B1734^2/($C$6/2)^2)</f>
        <v>#DIV/0!</v>
      </c>
      <c r="E1734" s="136">
        <f t="shared" si="261"/>
        <v>34460</v>
      </c>
      <c r="F1734" t="e">
        <f>SQRT(($C$5/2)^2-($C$5/2)^2*'(OLD) bottom seam length'!E1734^2/($C$6/2)^2)</f>
        <v>#DIV/0!</v>
      </c>
      <c r="H1734" s="136">
        <f t="shared" si="262"/>
        <v>34460</v>
      </c>
      <c r="I1734" t="e">
        <f>SQRT(($C$5/2)^2-($C$5/2)^2*'(OLD) bottom seam length'!H1734^2/($C$6/2)^2)</f>
        <v>#DIV/0!</v>
      </c>
      <c r="K1734" s="136">
        <f t="shared" si="263"/>
        <v>34460</v>
      </c>
      <c r="L1734" t="e">
        <f>SQRT(($C$5/2)^2-($C$5/2)^2*'(OLD) bottom seam length'!K1734^2/($C$6/2)^2)</f>
        <v>#DIV/0!</v>
      </c>
      <c r="O1734" s="136">
        <f t="shared" si="264"/>
        <v>34460</v>
      </c>
      <c r="P1734" t="b">
        <f t="shared" si="265"/>
        <v>0</v>
      </c>
      <c r="T1734" s="136">
        <f t="shared" si="266"/>
        <v>34440</v>
      </c>
      <c r="U1734" t="e">
        <f>SQRT(($U$6/2)^2-($U$6/2)^2*'(OLD) bottom seam length'!T1734^2/($U$7/2)^2)</f>
        <v>#VALUE!</v>
      </c>
      <c r="W1734" s="136">
        <f t="shared" si="267"/>
        <v>34440</v>
      </c>
      <c r="X1734" t="e">
        <f>SQRT(($U$6/2)^2-($U$6/2)^2*'(OLD) bottom seam length'!W1734^2/($U$7/2)^2)</f>
        <v>#VALUE!</v>
      </c>
      <c r="Z1734" s="136">
        <f t="shared" si="268"/>
        <v>34440</v>
      </c>
      <c r="AA1734" t="e">
        <f>SQRT(($U$6/2)^2-($U$6/2)^2*'(OLD) bottom seam length'!Z1734^2/($U$7/2)^2)</f>
        <v>#VALUE!</v>
      </c>
      <c r="AC1734" s="136">
        <f t="shared" si="269"/>
        <v>34440</v>
      </c>
      <c r="AD1734" t="e">
        <f>SQRT(($U$6/2)^2-($U$6/2)^2*'(OLD) bottom seam length'!AC1734^2/($U$7/2)^2)</f>
        <v>#VALUE!</v>
      </c>
    </row>
    <row r="1735" spans="2:30">
      <c r="B1735" s="136">
        <f t="shared" si="260"/>
        <v>34480</v>
      </c>
      <c r="C1735" t="e">
        <f>SQRT(($C$5/2)^2-($C$5/2)^2*'(OLD) bottom seam length'!B1735^2/($C$6/2)^2)</f>
        <v>#DIV/0!</v>
      </c>
      <c r="E1735" s="136">
        <f t="shared" si="261"/>
        <v>34480</v>
      </c>
      <c r="F1735" t="e">
        <f>SQRT(($C$5/2)^2-($C$5/2)^2*'(OLD) bottom seam length'!E1735^2/($C$6/2)^2)</f>
        <v>#DIV/0!</v>
      </c>
      <c r="H1735" s="136">
        <f t="shared" si="262"/>
        <v>34480</v>
      </c>
      <c r="I1735" t="e">
        <f>SQRT(($C$5/2)^2-($C$5/2)^2*'(OLD) bottom seam length'!H1735^2/($C$6/2)^2)</f>
        <v>#DIV/0!</v>
      </c>
      <c r="K1735" s="136">
        <f t="shared" si="263"/>
        <v>34480</v>
      </c>
      <c r="L1735" t="e">
        <f>SQRT(($C$5/2)^2-($C$5/2)^2*'(OLD) bottom seam length'!K1735^2/($C$6/2)^2)</f>
        <v>#DIV/0!</v>
      </c>
      <c r="O1735" s="136">
        <f t="shared" si="264"/>
        <v>34480</v>
      </c>
      <c r="P1735" t="b">
        <f t="shared" si="265"/>
        <v>0</v>
      </c>
      <c r="T1735" s="136">
        <f t="shared" si="266"/>
        <v>34460</v>
      </c>
      <c r="U1735" t="e">
        <f>SQRT(($U$6/2)^2-($U$6/2)^2*'(OLD) bottom seam length'!T1735^2/($U$7/2)^2)</f>
        <v>#VALUE!</v>
      </c>
      <c r="W1735" s="136">
        <f t="shared" si="267"/>
        <v>34460</v>
      </c>
      <c r="X1735" t="e">
        <f>SQRT(($U$6/2)^2-($U$6/2)^2*'(OLD) bottom seam length'!W1735^2/($U$7/2)^2)</f>
        <v>#VALUE!</v>
      </c>
      <c r="Z1735" s="136">
        <f t="shared" si="268"/>
        <v>34460</v>
      </c>
      <c r="AA1735" t="e">
        <f>SQRT(($U$6/2)^2-($U$6/2)^2*'(OLD) bottom seam length'!Z1735^2/($U$7/2)^2)</f>
        <v>#VALUE!</v>
      </c>
      <c r="AC1735" s="136">
        <f t="shared" si="269"/>
        <v>34460</v>
      </c>
      <c r="AD1735" t="e">
        <f>SQRT(($U$6/2)^2-($U$6/2)^2*'(OLD) bottom seam length'!AC1735^2/($U$7/2)^2)</f>
        <v>#VALUE!</v>
      </c>
    </row>
    <row r="1736" spans="2:30">
      <c r="B1736" s="136">
        <f t="shared" si="260"/>
        <v>34500</v>
      </c>
      <c r="C1736" t="e">
        <f>SQRT(($C$5/2)^2-($C$5/2)^2*'(OLD) bottom seam length'!B1736^2/($C$6/2)^2)</f>
        <v>#DIV/0!</v>
      </c>
      <c r="E1736" s="136">
        <f t="shared" si="261"/>
        <v>34500</v>
      </c>
      <c r="F1736" t="e">
        <f>SQRT(($C$5/2)^2-($C$5/2)^2*'(OLD) bottom seam length'!E1736^2/($C$6/2)^2)</f>
        <v>#DIV/0!</v>
      </c>
      <c r="H1736" s="136">
        <f t="shared" si="262"/>
        <v>34500</v>
      </c>
      <c r="I1736" t="e">
        <f>SQRT(($C$5/2)^2-($C$5/2)^2*'(OLD) bottom seam length'!H1736^2/($C$6/2)^2)</f>
        <v>#DIV/0!</v>
      </c>
      <c r="K1736" s="136">
        <f t="shared" si="263"/>
        <v>34500</v>
      </c>
      <c r="L1736" t="e">
        <f>SQRT(($C$5/2)^2-($C$5/2)^2*'(OLD) bottom seam length'!K1736^2/($C$6/2)^2)</f>
        <v>#DIV/0!</v>
      </c>
      <c r="O1736" s="136">
        <f t="shared" si="264"/>
        <v>34500</v>
      </c>
      <c r="P1736" t="b">
        <f t="shared" si="265"/>
        <v>0</v>
      </c>
      <c r="T1736" s="136">
        <f t="shared" si="266"/>
        <v>34480</v>
      </c>
      <c r="U1736" t="e">
        <f>SQRT(($U$6/2)^2-($U$6/2)^2*'(OLD) bottom seam length'!T1736^2/($U$7/2)^2)</f>
        <v>#VALUE!</v>
      </c>
      <c r="W1736" s="136">
        <f t="shared" si="267"/>
        <v>34480</v>
      </c>
      <c r="X1736" t="e">
        <f>SQRT(($U$6/2)^2-($U$6/2)^2*'(OLD) bottom seam length'!W1736^2/($U$7/2)^2)</f>
        <v>#VALUE!</v>
      </c>
      <c r="Z1736" s="136">
        <f t="shared" si="268"/>
        <v>34480</v>
      </c>
      <c r="AA1736" t="e">
        <f>SQRT(($U$6/2)^2-($U$6/2)^2*'(OLD) bottom seam length'!Z1736^2/($U$7/2)^2)</f>
        <v>#VALUE!</v>
      </c>
      <c r="AC1736" s="136">
        <f t="shared" si="269"/>
        <v>34480</v>
      </c>
      <c r="AD1736" t="e">
        <f>SQRT(($U$6/2)^2-($U$6/2)^2*'(OLD) bottom seam length'!AC1736^2/($U$7/2)^2)</f>
        <v>#VALUE!</v>
      </c>
    </row>
    <row r="1737" spans="2:30">
      <c r="B1737" s="136">
        <f t="shared" si="260"/>
        <v>34520</v>
      </c>
      <c r="C1737" t="e">
        <f>SQRT(($C$5/2)^2-($C$5/2)^2*'(OLD) bottom seam length'!B1737^2/($C$6/2)^2)</f>
        <v>#DIV/0!</v>
      </c>
      <c r="E1737" s="136">
        <f t="shared" si="261"/>
        <v>34520</v>
      </c>
      <c r="F1737" t="e">
        <f>SQRT(($C$5/2)^2-($C$5/2)^2*'(OLD) bottom seam length'!E1737^2/($C$6/2)^2)</f>
        <v>#DIV/0!</v>
      </c>
      <c r="H1737" s="136">
        <f t="shared" si="262"/>
        <v>34520</v>
      </c>
      <c r="I1737" t="e">
        <f>SQRT(($C$5/2)^2-($C$5/2)^2*'(OLD) bottom seam length'!H1737^2/($C$6/2)^2)</f>
        <v>#DIV/0!</v>
      </c>
      <c r="K1737" s="136">
        <f t="shared" si="263"/>
        <v>34520</v>
      </c>
      <c r="L1737" t="e">
        <f>SQRT(($C$5/2)^2-($C$5/2)^2*'(OLD) bottom seam length'!K1737^2/($C$6/2)^2)</f>
        <v>#DIV/0!</v>
      </c>
      <c r="O1737" s="136">
        <f t="shared" si="264"/>
        <v>34520</v>
      </c>
      <c r="P1737" t="b">
        <f t="shared" si="265"/>
        <v>0</v>
      </c>
      <c r="T1737" s="136">
        <f t="shared" si="266"/>
        <v>34500</v>
      </c>
      <c r="U1737" t="e">
        <f>SQRT(($U$6/2)^2-($U$6/2)^2*'(OLD) bottom seam length'!T1737^2/($U$7/2)^2)</f>
        <v>#VALUE!</v>
      </c>
      <c r="W1737" s="136">
        <f t="shared" si="267"/>
        <v>34500</v>
      </c>
      <c r="X1737" t="e">
        <f>SQRT(($U$6/2)^2-($U$6/2)^2*'(OLD) bottom seam length'!W1737^2/($U$7/2)^2)</f>
        <v>#VALUE!</v>
      </c>
      <c r="Z1737" s="136">
        <f t="shared" si="268"/>
        <v>34500</v>
      </c>
      <c r="AA1737" t="e">
        <f>SQRT(($U$6/2)^2-($U$6/2)^2*'(OLD) bottom seam length'!Z1737^2/($U$7/2)^2)</f>
        <v>#VALUE!</v>
      </c>
      <c r="AC1737" s="136">
        <f t="shared" si="269"/>
        <v>34500</v>
      </c>
      <c r="AD1737" t="e">
        <f>SQRT(($U$6/2)^2-($U$6/2)^2*'(OLD) bottom seam length'!AC1737^2/($U$7/2)^2)</f>
        <v>#VALUE!</v>
      </c>
    </row>
    <row r="1738" spans="2:30">
      <c r="B1738" s="136">
        <f t="shared" si="260"/>
        <v>34540</v>
      </c>
      <c r="C1738" t="e">
        <f>SQRT(($C$5/2)^2-($C$5/2)^2*'(OLD) bottom seam length'!B1738^2/($C$6/2)^2)</f>
        <v>#DIV/0!</v>
      </c>
      <c r="E1738" s="136">
        <f t="shared" si="261"/>
        <v>34540</v>
      </c>
      <c r="F1738" t="e">
        <f>SQRT(($C$5/2)^2-($C$5/2)^2*'(OLD) bottom seam length'!E1738^2/($C$6/2)^2)</f>
        <v>#DIV/0!</v>
      </c>
      <c r="H1738" s="136">
        <f t="shared" si="262"/>
        <v>34540</v>
      </c>
      <c r="I1738" t="e">
        <f>SQRT(($C$5/2)^2-($C$5/2)^2*'(OLD) bottom seam length'!H1738^2/($C$6/2)^2)</f>
        <v>#DIV/0!</v>
      </c>
      <c r="K1738" s="136">
        <f t="shared" si="263"/>
        <v>34540</v>
      </c>
      <c r="L1738" t="e">
        <f>SQRT(($C$5/2)^2-($C$5/2)^2*'(OLD) bottom seam length'!K1738^2/($C$6/2)^2)</f>
        <v>#DIV/0!</v>
      </c>
      <c r="O1738" s="136">
        <f t="shared" si="264"/>
        <v>34540</v>
      </c>
      <c r="P1738" t="b">
        <f t="shared" si="265"/>
        <v>0</v>
      </c>
      <c r="T1738" s="136">
        <f t="shared" si="266"/>
        <v>34520</v>
      </c>
      <c r="U1738" t="e">
        <f>SQRT(($U$6/2)^2-($U$6/2)^2*'(OLD) bottom seam length'!T1738^2/($U$7/2)^2)</f>
        <v>#VALUE!</v>
      </c>
      <c r="W1738" s="136">
        <f t="shared" si="267"/>
        <v>34520</v>
      </c>
      <c r="X1738" t="e">
        <f>SQRT(($U$6/2)^2-($U$6/2)^2*'(OLD) bottom seam length'!W1738^2/($U$7/2)^2)</f>
        <v>#VALUE!</v>
      </c>
      <c r="Z1738" s="136">
        <f t="shared" si="268"/>
        <v>34520</v>
      </c>
      <c r="AA1738" t="e">
        <f>SQRT(($U$6/2)^2-($U$6/2)^2*'(OLD) bottom seam length'!Z1738^2/($U$7/2)^2)</f>
        <v>#VALUE!</v>
      </c>
      <c r="AC1738" s="136">
        <f t="shared" si="269"/>
        <v>34520</v>
      </c>
      <c r="AD1738" t="e">
        <f>SQRT(($U$6/2)^2-($U$6/2)^2*'(OLD) bottom seam length'!AC1738^2/($U$7/2)^2)</f>
        <v>#VALUE!</v>
      </c>
    </row>
    <row r="1739" spans="2:30">
      <c r="B1739" s="136">
        <f t="shared" si="260"/>
        <v>34560</v>
      </c>
      <c r="C1739" t="e">
        <f>SQRT(($C$5/2)^2-($C$5/2)^2*'(OLD) bottom seam length'!B1739^2/($C$6/2)^2)</f>
        <v>#DIV/0!</v>
      </c>
      <c r="E1739" s="136">
        <f t="shared" si="261"/>
        <v>34560</v>
      </c>
      <c r="F1739" t="e">
        <f>SQRT(($C$5/2)^2-($C$5/2)^2*'(OLD) bottom seam length'!E1739^2/($C$6/2)^2)</f>
        <v>#DIV/0!</v>
      </c>
      <c r="H1739" s="136">
        <f t="shared" si="262"/>
        <v>34560</v>
      </c>
      <c r="I1739" t="e">
        <f>SQRT(($C$5/2)^2-($C$5/2)^2*'(OLD) bottom seam length'!H1739^2/($C$6/2)^2)</f>
        <v>#DIV/0!</v>
      </c>
      <c r="K1739" s="136">
        <f t="shared" si="263"/>
        <v>34560</v>
      </c>
      <c r="L1739" t="e">
        <f>SQRT(($C$5/2)^2-($C$5/2)^2*'(OLD) bottom seam length'!K1739^2/($C$6/2)^2)</f>
        <v>#DIV/0!</v>
      </c>
      <c r="O1739" s="136">
        <f t="shared" si="264"/>
        <v>34560</v>
      </c>
      <c r="P1739" t="b">
        <f t="shared" si="265"/>
        <v>0</v>
      </c>
      <c r="T1739" s="136">
        <f t="shared" si="266"/>
        <v>34540</v>
      </c>
      <c r="U1739" t="e">
        <f>SQRT(($U$6/2)^2-($U$6/2)^2*'(OLD) bottom seam length'!T1739^2/($U$7/2)^2)</f>
        <v>#VALUE!</v>
      </c>
      <c r="W1739" s="136">
        <f t="shared" si="267"/>
        <v>34540</v>
      </c>
      <c r="X1739" t="e">
        <f>SQRT(($U$6/2)^2-($U$6/2)^2*'(OLD) bottom seam length'!W1739^2/($U$7/2)^2)</f>
        <v>#VALUE!</v>
      </c>
      <c r="Z1739" s="136">
        <f t="shared" si="268"/>
        <v>34540</v>
      </c>
      <c r="AA1739" t="e">
        <f>SQRT(($U$6/2)^2-($U$6/2)^2*'(OLD) bottom seam length'!Z1739^2/($U$7/2)^2)</f>
        <v>#VALUE!</v>
      </c>
      <c r="AC1739" s="136">
        <f t="shared" si="269"/>
        <v>34540</v>
      </c>
      <c r="AD1739" t="e">
        <f>SQRT(($U$6/2)^2-($U$6/2)^2*'(OLD) bottom seam length'!AC1739^2/($U$7/2)^2)</f>
        <v>#VALUE!</v>
      </c>
    </row>
    <row r="1740" spans="2:30">
      <c r="B1740" s="136">
        <f t="shared" ref="B1740:B1803" si="270">B1739+$C$7</f>
        <v>34580</v>
      </c>
      <c r="C1740" t="e">
        <f>SQRT(($C$5/2)^2-($C$5/2)^2*'(OLD) bottom seam length'!B1740^2/($C$6/2)^2)</f>
        <v>#DIV/0!</v>
      </c>
      <c r="E1740" s="136">
        <f t="shared" ref="E1740:E1803" si="271">E1739+$C$7</f>
        <v>34580</v>
      </c>
      <c r="F1740" t="e">
        <f>SQRT(($C$5/2)^2-($C$5/2)^2*'(OLD) bottom seam length'!E1740^2/($C$6/2)^2)</f>
        <v>#DIV/0!</v>
      </c>
      <c r="H1740" s="136">
        <f t="shared" ref="H1740:H1803" si="272">H1739+$C$7</f>
        <v>34580</v>
      </c>
      <c r="I1740" t="e">
        <f>SQRT(($C$5/2)^2-($C$5/2)^2*'(OLD) bottom seam length'!H1740^2/($C$6/2)^2)</f>
        <v>#DIV/0!</v>
      </c>
      <c r="K1740" s="136">
        <f t="shared" ref="K1740:K1803" si="273">K1739+$C$7</f>
        <v>34580</v>
      </c>
      <c r="L1740" t="e">
        <f>SQRT(($C$5/2)^2-($C$5/2)^2*'(OLD) bottom seam length'!K1740^2/($C$6/2)^2)</f>
        <v>#DIV/0!</v>
      </c>
      <c r="O1740" s="136">
        <f t="shared" ref="O1740:O1803" si="274">O1739+$C$7</f>
        <v>34580</v>
      </c>
      <c r="P1740" t="b">
        <f t="shared" ref="P1740:P1803" si="275">IF(O1740&lt;=$P$6,$P$5)</f>
        <v>0</v>
      </c>
      <c r="T1740" s="136">
        <f t="shared" si="266"/>
        <v>34560</v>
      </c>
      <c r="U1740" t="e">
        <f>SQRT(($U$6/2)^2-($U$6/2)^2*'(OLD) bottom seam length'!T1740^2/($U$7/2)^2)</f>
        <v>#VALUE!</v>
      </c>
      <c r="W1740" s="136">
        <f t="shared" si="267"/>
        <v>34560</v>
      </c>
      <c r="X1740" t="e">
        <f>SQRT(($U$6/2)^2-($U$6/2)^2*'(OLD) bottom seam length'!W1740^2/($U$7/2)^2)</f>
        <v>#VALUE!</v>
      </c>
      <c r="Z1740" s="136">
        <f t="shared" si="268"/>
        <v>34560</v>
      </c>
      <c r="AA1740" t="e">
        <f>SQRT(($U$6/2)^2-($U$6/2)^2*'(OLD) bottom seam length'!Z1740^2/($U$7/2)^2)</f>
        <v>#VALUE!</v>
      </c>
      <c r="AC1740" s="136">
        <f t="shared" si="269"/>
        <v>34560</v>
      </c>
      <c r="AD1740" t="e">
        <f>SQRT(($U$6/2)^2-($U$6/2)^2*'(OLD) bottom seam length'!AC1740^2/($U$7/2)^2)</f>
        <v>#VALUE!</v>
      </c>
    </row>
    <row r="1741" spans="2:30">
      <c r="B1741" s="136">
        <f t="shared" si="270"/>
        <v>34600</v>
      </c>
      <c r="C1741" t="e">
        <f>SQRT(($C$5/2)^2-($C$5/2)^2*'(OLD) bottom seam length'!B1741^2/($C$6/2)^2)</f>
        <v>#DIV/0!</v>
      </c>
      <c r="E1741" s="136">
        <f t="shared" si="271"/>
        <v>34600</v>
      </c>
      <c r="F1741" t="e">
        <f>SQRT(($C$5/2)^2-($C$5/2)^2*'(OLD) bottom seam length'!E1741^2/($C$6/2)^2)</f>
        <v>#DIV/0!</v>
      </c>
      <c r="H1741" s="136">
        <f t="shared" si="272"/>
        <v>34600</v>
      </c>
      <c r="I1741" t="e">
        <f>SQRT(($C$5/2)^2-($C$5/2)^2*'(OLD) bottom seam length'!H1741^2/($C$6/2)^2)</f>
        <v>#DIV/0!</v>
      </c>
      <c r="K1741" s="136">
        <f t="shared" si="273"/>
        <v>34600</v>
      </c>
      <c r="L1741" t="e">
        <f>SQRT(($C$5/2)^2-($C$5/2)^2*'(OLD) bottom seam length'!K1741^2/($C$6/2)^2)</f>
        <v>#DIV/0!</v>
      </c>
      <c r="O1741" s="136">
        <f t="shared" si="274"/>
        <v>34600</v>
      </c>
      <c r="P1741" t="b">
        <f t="shared" si="275"/>
        <v>0</v>
      </c>
      <c r="T1741" s="136">
        <f t="shared" ref="T1741:T1804" si="276">T1740+$C$7</f>
        <v>34580</v>
      </c>
      <c r="U1741" t="e">
        <f>SQRT(($U$6/2)^2-($U$6/2)^2*'(OLD) bottom seam length'!T1741^2/($U$7/2)^2)</f>
        <v>#VALUE!</v>
      </c>
      <c r="W1741" s="136">
        <f t="shared" ref="W1741:W1804" si="277">W1740+$C$7</f>
        <v>34580</v>
      </c>
      <c r="X1741" t="e">
        <f>SQRT(($U$6/2)^2-($U$6/2)^2*'(OLD) bottom seam length'!W1741^2/($U$7/2)^2)</f>
        <v>#VALUE!</v>
      </c>
      <c r="Z1741" s="136">
        <f t="shared" ref="Z1741:Z1804" si="278">Z1740+$C$7</f>
        <v>34580</v>
      </c>
      <c r="AA1741" t="e">
        <f>SQRT(($U$6/2)^2-($U$6/2)^2*'(OLD) bottom seam length'!Z1741^2/($U$7/2)^2)</f>
        <v>#VALUE!</v>
      </c>
      <c r="AC1741" s="136">
        <f t="shared" ref="AC1741:AC1804" si="279">AC1740+$C$7</f>
        <v>34580</v>
      </c>
      <c r="AD1741" t="e">
        <f>SQRT(($U$6/2)^2-($U$6/2)^2*'(OLD) bottom seam length'!AC1741^2/($U$7/2)^2)</f>
        <v>#VALUE!</v>
      </c>
    </row>
    <row r="1742" spans="2:30">
      <c r="B1742" s="136">
        <f t="shared" si="270"/>
        <v>34620</v>
      </c>
      <c r="C1742" t="e">
        <f>SQRT(($C$5/2)^2-($C$5/2)^2*'(OLD) bottom seam length'!B1742^2/($C$6/2)^2)</f>
        <v>#DIV/0!</v>
      </c>
      <c r="E1742" s="136">
        <f t="shared" si="271"/>
        <v>34620</v>
      </c>
      <c r="F1742" t="e">
        <f>SQRT(($C$5/2)^2-($C$5/2)^2*'(OLD) bottom seam length'!E1742^2/($C$6/2)^2)</f>
        <v>#DIV/0!</v>
      </c>
      <c r="H1742" s="136">
        <f t="shared" si="272"/>
        <v>34620</v>
      </c>
      <c r="I1742" t="e">
        <f>SQRT(($C$5/2)^2-($C$5/2)^2*'(OLD) bottom seam length'!H1742^2/($C$6/2)^2)</f>
        <v>#DIV/0!</v>
      </c>
      <c r="K1742" s="136">
        <f t="shared" si="273"/>
        <v>34620</v>
      </c>
      <c r="L1742" t="e">
        <f>SQRT(($C$5/2)^2-($C$5/2)^2*'(OLD) bottom seam length'!K1742^2/($C$6/2)^2)</f>
        <v>#DIV/0!</v>
      </c>
      <c r="O1742" s="136">
        <f t="shared" si="274"/>
        <v>34620</v>
      </c>
      <c r="P1742" t="b">
        <f t="shared" si="275"/>
        <v>0</v>
      </c>
      <c r="T1742" s="136">
        <f t="shared" si="276"/>
        <v>34600</v>
      </c>
      <c r="U1742" t="e">
        <f>SQRT(($U$6/2)^2-($U$6/2)^2*'(OLD) bottom seam length'!T1742^2/($U$7/2)^2)</f>
        <v>#VALUE!</v>
      </c>
      <c r="W1742" s="136">
        <f t="shared" si="277"/>
        <v>34600</v>
      </c>
      <c r="X1742" t="e">
        <f>SQRT(($U$6/2)^2-($U$6/2)^2*'(OLD) bottom seam length'!W1742^2/($U$7/2)^2)</f>
        <v>#VALUE!</v>
      </c>
      <c r="Z1742" s="136">
        <f t="shared" si="278"/>
        <v>34600</v>
      </c>
      <c r="AA1742" t="e">
        <f>SQRT(($U$6/2)^2-($U$6/2)^2*'(OLD) bottom seam length'!Z1742^2/($U$7/2)^2)</f>
        <v>#VALUE!</v>
      </c>
      <c r="AC1742" s="136">
        <f t="shared" si="279"/>
        <v>34600</v>
      </c>
      <c r="AD1742" t="e">
        <f>SQRT(($U$6/2)^2-($U$6/2)^2*'(OLD) bottom seam length'!AC1742^2/($U$7/2)^2)</f>
        <v>#VALUE!</v>
      </c>
    </row>
    <row r="1743" spans="2:30">
      <c r="B1743" s="136">
        <f t="shared" si="270"/>
        <v>34640</v>
      </c>
      <c r="C1743" t="e">
        <f>SQRT(($C$5/2)^2-($C$5/2)^2*'(OLD) bottom seam length'!B1743^2/($C$6/2)^2)</f>
        <v>#DIV/0!</v>
      </c>
      <c r="E1743" s="136">
        <f t="shared" si="271"/>
        <v>34640</v>
      </c>
      <c r="F1743" t="e">
        <f>SQRT(($C$5/2)^2-($C$5/2)^2*'(OLD) bottom seam length'!E1743^2/($C$6/2)^2)</f>
        <v>#DIV/0!</v>
      </c>
      <c r="H1743" s="136">
        <f t="shared" si="272"/>
        <v>34640</v>
      </c>
      <c r="I1743" t="e">
        <f>SQRT(($C$5/2)^2-($C$5/2)^2*'(OLD) bottom seam length'!H1743^2/($C$6/2)^2)</f>
        <v>#DIV/0!</v>
      </c>
      <c r="K1743" s="136">
        <f t="shared" si="273"/>
        <v>34640</v>
      </c>
      <c r="L1743" t="e">
        <f>SQRT(($C$5/2)^2-($C$5/2)^2*'(OLD) bottom seam length'!K1743^2/($C$6/2)^2)</f>
        <v>#DIV/0!</v>
      </c>
      <c r="O1743" s="136">
        <f t="shared" si="274"/>
        <v>34640</v>
      </c>
      <c r="P1743" t="b">
        <f t="shared" si="275"/>
        <v>0</v>
      </c>
      <c r="T1743" s="136">
        <f t="shared" si="276"/>
        <v>34620</v>
      </c>
      <c r="U1743" t="e">
        <f>SQRT(($U$6/2)^2-($U$6/2)^2*'(OLD) bottom seam length'!T1743^2/($U$7/2)^2)</f>
        <v>#VALUE!</v>
      </c>
      <c r="W1743" s="136">
        <f t="shared" si="277"/>
        <v>34620</v>
      </c>
      <c r="X1743" t="e">
        <f>SQRT(($U$6/2)^2-($U$6/2)^2*'(OLD) bottom seam length'!W1743^2/($U$7/2)^2)</f>
        <v>#VALUE!</v>
      </c>
      <c r="Z1743" s="136">
        <f t="shared" si="278"/>
        <v>34620</v>
      </c>
      <c r="AA1743" t="e">
        <f>SQRT(($U$6/2)^2-($U$6/2)^2*'(OLD) bottom seam length'!Z1743^2/($U$7/2)^2)</f>
        <v>#VALUE!</v>
      </c>
      <c r="AC1743" s="136">
        <f t="shared" si="279"/>
        <v>34620</v>
      </c>
      <c r="AD1743" t="e">
        <f>SQRT(($U$6/2)^2-($U$6/2)^2*'(OLD) bottom seam length'!AC1743^2/($U$7/2)^2)</f>
        <v>#VALUE!</v>
      </c>
    </row>
    <row r="1744" spans="2:30">
      <c r="B1744" s="136">
        <f t="shared" si="270"/>
        <v>34660</v>
      </c>
      <c r="C1744" t="e">
        <f>SQRT(($C$5/2)^2-($C$5/2)^2*'(OLD) bottom seam length'!B1744^2/($C$6/2)^2)</f>
        <v>#DIV/0!</v>
      </c>
      <c r="E1744" s="136">
        <f t="shared" si="271"/>
        <v>34660</v>
      </c>
      <c r="F1744" t="e">
        <f>SQRT(($C$5/2)^2-($C$5/2)^2*'(OLD) bottom seam length'!E1744^2/($C$6/2)^2)</f>
        <v>#DIV/0!</v>
      </c>
      <c r="H1744" s="136">
        <f t="shared" si="272"/>
        <v>34660</v>
      </c>
      <c r="I1744" t="e">
        <f>SQRT(($C$5/2)^2-($C$5/2)^2*'(OLD) bottom seam length'!H1744^2/($C$6/2)^2)</f>
        <v>#DIV/0!</v>
      </c>
      <c r="K1744" s="136">
        <f t="shared" si="273"/>
        <v>34660</v>
      </c>
      <c r="L1744" t="e">
        <f>SQRT(($C$5/2)^2-($C$5/2)^2*'(OLD) bottom seam length'!K1744^2/($C$6/2)^2)</f>
        <v>#DIV/0!</v>
      </c>
      <c r="O1744" s="136">
        <f t="shared" si="274"/>
        <v>34660</v>
      </c>
      <c r="P1744" t="b">
        <f t="shared" si="275"/>
        <v>0</v>
      </c>
      <c r="T1744" s="136">
        <f t="shared" si="276"/>
        <v>34640</v>
      </c>
      <c r="U1744" t="e">
        <f>SQRT(($U$6/2)^2-($U$6/2)^2*'(OLD) bottom seam length'!T1744^2/($U$7/2)^2)</f>
        <v>#VALUE!</v>
      </c>
      <c r="W1744" s="136">
        <f t="shared" si="277"/>
        <v>34640</v>
      </c>
      <c r="X1744" t="e">
        <f>SQRT(($U$6/2)^2-($U$6/2)^2*'(OLD) bottom seam length'!W1744^2/($U$7/2)^2)</f>
        <v>#VALUE!</v>
      </c>
      <c r="Z1744" s="136">
        <f t="shared" si="278"/>
        <v>34640</v>
      </c>
      <c r="AA1744" t="e">
        <f>SQRT(($U$6/2)^2-($U$6/2)^2*'(OLD) bottom seam length'!Z1744^2/($U$7/2)^2)</f>
        <v>#VALUE!</v>
      </c>
      <c r="AC1744" s="136">
        <f t="shared" si="279"/>
        <v>34640</v>
      </c>
      <c r="AD1744" t="e">
        <f>SQRT(($U$6/2)^2-($U$6/2)^2*'(OLD) bottom seam length'!AC1744^2/($U$7/2)^2)</f>
        <v>#VALUE!</v>
      </c>
    </row>
    <row r="1745" spans="2:30">
      <c r="B1745" s="136">
        <f t="shared" si="270"/>
        <v>34680</v>
      </c>
      <c r="C1745" t="e">
        <f>SQRT(($C$5/2)^2-($C$5/2)^2*'(OLD) bottom seam length'!B1745^2/($C$6/2)^2)</f>
        <v>#DIV/0!</v>
      </c>
      <c r="E1745" s="136">
        <f t="shared" si="271"/>
        <v>34680</v>
      </c>
      <c r="F1745" t="e">
        <f>SQRT(($C$5/2)^2-($C$5/2)^2*'(OLD) bottom seam length'!E1745^2/($C$6/2)^2)</f>
        <v>#DIV/0!</v>
      </c>
      <c r="H1745" s="136">
        <f t="shared" si="272"/>
        <v>34680</v>
      </c>
      <c r="I1745" t="e">
        <f>SQRT(($C$5/2)^2-($C$5/2)^2*'(OLD) bottom seam length'!H1745^2/($C$6/2)^2)</f>
        <v>#DIV/0!</v>
      </c>
      <c r="K1745" s="136">
        <f t="shared" si="273"/>
        <v>34680</v>
      </c>
      <c r="L1745" t="e">
        <f>SQRT(($C$5/2)^2-($C$5/2)^2*'(OLD) bottom seam length'!K1745^2/($C$6/2)^2)</f>
        <v>#DIV/0!</v>
      </c>
      <c r="O1745" s="136">
        <f t="shared" si="274"/>
        <v>34680</v>
      </c>
      <c r="P1745" t="b">
        <f t="shared" si="275"/>
        <v>0</v>
      </c>
      <c r="T1745" s="136">
        <f t="shared" si="276"/>
        <v>34660</v>
      </c>
      <c r="U1745" t="e">
        <f>SQRT(($U$6/2)^2-($U$6/2)^2*'(OLD) bottom seam length'!T1745^2/($U$7/2)^2)</f>
        <v>#VALUE!</v>
      </c>
      <c r="W1745" s="136">
        <f t="shared" si="277"/>
        <v>34660</v>
      </c>
      <c r="X1745" t="e">
        <f>SQRT(($U$6/2)^2-($U$6/2)^2*'(OLD) bottom seam length'!W1745^2/($U$7/2)^2)</f>
        <v>#VALUE!</v>
      </c>
      <c r="Z1745" s="136">
        <f t="shared" si="278"/>
        <v>34660</v>
      </c>
      <c r="AA1745" t="e">
        <f>SQRT(($U$6/2)^2-($U$6/2)^2*'(OLD) bottom seam length'!Z1745^2/($U$7/2)^2)</f>
        <v>#VALUE!</v>
      </c>
      <c r="AC1745" s="136">
        <f t="shared" si="279"/>
        <v>34660</v>
      </c>
      <c r="AD1745" t="e">
        <f>SQRT(($U$6/2)^2-($U$6/2)^2*'(OLD) bottom seam length'!AC1745^2/($U$7/2)^2)</f>
        <v>#VALUE!</v>
      </c>
    </row>
    <row r="1746" spans="2:30">
      <c r="B1746" s="136">
        <f t="shared" si="270"/>
        <v>34700</v>
      </c>
      <c r="C1746" t="e">
        <f>SQRT(($C$5/2)^2-($C$5/2)^2*'(OLD) bottom seam length'!B1746^2/($C$6/2)^2)</f>
        <v>#DIV/0!</v>
      </c>
      <c r="E1746" s="136">
        <f t="shared" si="271"/>
        <v>34700</v>
      </c>
      <c r="F1746" t="e">
        <f>SQRT(($C$5/2)^2-($C$5/2)^2*'(OLD) bottom seam length'!E1746^2/($C$6/2)^2)</f>
        <v>#DIV/0!</v>
      </c>
      <c r="H1746" s="136">
        <f t="shared" si="272"/>
        <v>34700</v>
      </c>
      <c r="I1746" t="e">
        <f>SQRT(($C$5/2)^2-($C$5/2)^2*'(OLD) bottom seam length'!H1746^2/($C$6/2)^2)</f>
        <v>#DIV/0!</v>
      </c>
      <c r="K1746" s="136">
        <f t="shared" si="273"/>
        <v>34700</v>
      </c>
      <c r="L1746" t="e">
        <f>SQRT(($C$5/2)^2-($C$5/2)^2*'(OLD) bottom seam length'!K1746^2/($C$6/2)^2)</f>
        <v>#DIV/0!</v>
      </c>
      <c r="O1746" s="136">
        <f t="shared" si="274"/>
        <v>34700</v>
      </c>
      <c r="P1746" t="b">
        <f t="shared" si="275"/>
        <v>0</v>
      </c>
      <c r="T1746" s="136">
        <f t="shared" si="276"/>
        <v>34680</v>
      </c>
      <c r="U1746" t="e">
        <f>SQRT(($U$6/2)^2-($U$6/2)^2*'(OLD) bottom seam length'!T1746^2/($U$7/2)^2)</f>
        <v>#VALUE!</v>
      </c>
      <c r="W1746" s="136">
        <f t="shared" si="277"/>
        <v>34680</v>
      </c>
      <c r="X1746" t="e">
        <f>SQRT(($U$6/2)^2-($U$6/2)^2*'(OLD) bottom seam length'!W1746^2/($U$7/2)^2)</f>
        <v>#VALUE!</v>
      </c>
      <c r="Z1746" s="136">
        <f t="shared" si="278"/>
        <v>34680</v>
      </c>
      <c r="AA1746" t="e">
        <f>SQRT(($U$6/2)^2-($U$6/2)^2*'(OLD) bottom seam length'!Z1746^2/($U$7/2)^2)</f>
        <v>#VALUE!</v>
      </c>
      <c r="AC1746" s="136">
        <f t="shared" si="279"/>
        <v>34680</v>
      </c>
      <c r="AD1746" t="e">
        <f>SQRT(($U$6/2)^2-($U$6/2)^2*'(OLD) bottom seam length'!AC1746^2/($U$7/2)^2)</f>
        <v>#VALUE!</v>
      </c>
    </row>
    <row r="1747" spans="2:30">
      <c r="B1747" s="136">
        <f t="shared" si="270"/>
        <v>34720</v>
      </c>
      <c r="C1747" t="e">
        <f>SQRT(($C$5/2)^2-($C$5/2)^2*'(OLD) bottom seam length'!B1747^2/($C$6/2)^2)</f>
        <v>#DIV/0!</v>
      </c>
      <c r="E1747" s="136">
        <f t="shared" si="271"/>
        <v>34720</v>
      </c>
      <c r="F1747" t="e">
        <f>SQRT(($C$5/2)^2-($C$5/2)^2*'(OLD) bottom seam length'!E1747^2/($C$6/2)^2)</f>
        <v>#DIV/0!</v>
      </c>
      <c r="H1747" s="136">
        <f t="shared" si="272"/>
        <v>34720</v>
      </c>
      <c r="I1747" t="e">
        <f>SQRT(($C$5/2)^2-($C$5/2)^2*'(OLD) bottom seam length'!H1747^2/($C$6/2)^2)</f>
        <v>#DIV/0!</v>
      </c>
      <c r="K1747" s="136">
        <f t="shared" si="273"/>
        <v>34720</v>
      </c>
      <c r="L1747" t="e">
        <f>SQRT(($C$5/2)^2-($C$5/2)^2*'(OLD) bottom seam length'!K1747^2/($C$6/2)^2)</f>
        <v>#DIV/0!</v>
      </c>
      <c r="O1747" s="136">
        <f t="shared" si="274"/>
        <v>34720</v>
      </c>
      <c r="P1747" t="b">
        <f t="shared" si="275"/>
        <v>0</v>
      </c>
      <c r="T1747" s="136">
        <f t="shared" si="276"/>
        <v>34700</v>
      </c>
      <c r="U1747" t="e">
        <f>SQRT(($U$6/2)^2-($U$6/2)^2*'(OLD) bottom seam length'!T1747^2/($U$7/2)^2)</f>
        <v>#VALUE!</v>
      </c>
      <c r="W1747" s="136">
        <f t="shared" si="277"/>
        <v>34700</v>
      </c>
      <c r="X1747" t="e">
        <f>SQRT(($U$6/2)^2-($U$6/2)^2*'(OLD) bottom seam length'!W1747^2/($U$7/2)^2)</f>
        <v>#VALUE!</v>
      </c>
      <c r="Z1747" s="136">
        <f t="shared" si="278"/>
        <v>34700</v>
      </c>
      <c r="AA1747" t="e">
        <f>SQRT(($U$6/2)^2-($U$6/2)^2*'(OLD) bottom seam length'!Z1747^2/($U$7/2)^2)</f>
        <v>#VALUE!</v>
      </c>
      <c r="AC1747" s="136">
        <f t="shared" si="279"/>
        <v>34700</v>
      </c>
      <c r="AD1747" t="e">
        <f>SQRT(($U$6/2)^2-($U$6/2)^2*'(OLD) bottom seam length'!AC1747^2/($U$7/2)^2)</f>
        <v>#VALUE!</v>
      </c>
    </row>
    <row r="1748" spans="2:30">
      <c r="B1748" s="136">
        <f t="shared" si="270"/>
        <v>34740</v>
      </c>
      <c r="C1748" t="e">
        <f>SQRT(($C$5/2)^2-($C$5/2)^2*'(OLD) bottom seam length'!B1748^2/($C$6/2)^2)</f>
        <v>#DIV/0!</v>
      </c>
      <c r="E1748" s="136">
        <f t="shared" si="271"/>
        <v>34740</v>
      </c>
      <c r="F1748" t="e">
        <f>SQRT(($C$5/2)^2-($C$5/2)^2*'(OLD) bottom seam length'!E1748^2/($C$6/2)^2)</f>
        <v>#DIV/0!</v>
      </c>
      <c r="H1748" s="136">
        <f t="shared" si="272"/>
        <v>34740</v>
      </c>
      <c r="I1748" t="e">
        <f>SQRT(($C$5/2)^2-($C$5/2)^2*'(OLD) bottom seam length'!H1748^2/($C$6/2)^2)</f>
        <v>#DIV/0!</v>
      </c>
      <c r="K1748" s="136">
        <f t="shared" si="273"/>
        <v>34740</v>
      </c>
      <c r="L1748" t="e">
        <f>SQRT(($C$5/2)^2-($C$5/2)^2*'(OLD) bottom seam length'!K1748^2/($C$6/2)^2)</f>
        <v>#DIV/0!</v>
      </c>
      <c r="O1748" s="136">
        <f t="shared" si="274"/>
        <v>34740</v>
      </c>
      <c r="P1748" t="b">
        <f t="shared" si="275"/>
        <v>0</v>
      </c>
      <c r="T1748" s="136">
        <f t="shared" si="276"/>
        <v>34720</v>
      </c>
      <c r="U1748" t="e">
        <f>SQRT(($U$6/2)^2-($U$6/2)^2*'(OLD) bottom seam length'!T1748^2/($U$7/2)^2)</f>
        <v>#VALUE!</v>
      </c>
      <c r="W1748" s="136">
        <f t="shared" si="277"/>
        <v>34720</v>
      </c>
      <c r="X1748" t="e">
        <f>SQRT(($U$6/2)^2-($U$6/2)^2*'(OLD) bottom seam length'!W1748^2/($U$7/2)^2)</f>
        <v>#VALUE!</v>
      </c>
      <c r="Z1748" s="136">
        <f t="shared" si="278"/>
        <v>34720</v>
      </c>
      <c r="AA1748" t="e">
        <f>SQRT(($U$6/2)^2-($U$6/2)^2*'(OLD) bottom seam length'!Z1748^2/($U$7/2)^2)</f>
        <v>#VALUE!</v>
      </c>
      <c r="AC1748" s="136">
        <f t="shared" si="279"/>
        <v>34720</v>
      </c>
      <c r="AD1748" t="e">
        <f>SQRT(($U$6/2)^2-($U$6/2)^2*'(OLD) bottom seam length'!AC1748^2/($U$7/2)^2)</f>
        <v>#VALUE!</v>
      </c>
    </row>
    <row r="1749" spans="2:30">
      <c r="B1749" s="136">
        <f t="shared" si="270"/>
        <v>34760</v>
      </c>
      <c r="C1749" t="e">
        <f>SQRT(($C$5/2)^2-($C$5/2)^2*'(OLD) bottom seam length'!B1749^2/($C$6/2)^2)</f>
        <v>#DIV/0!</v>
      </c>
      <c r="E1749" s="136">
        <f t="shared" si="271"/>
        <v>34760</v>
      </c>
      <c r="F1749" t="e">
        <f>SQRT(($C$5/2)^2-($C$5/2)^2*'(OLD) bottom seam length'!E1749^2/($C$6/2)^2)</f>
        <v>#DIV/0!</v>
      </c>
      <c r="H1749" s="136">
        <f t="shared" si="272"/>
        <v>34760</v>
      </c>
      <c r="I1749" t="e">
        <f>SQRT(($C$5/2)^2-($C$5/2)^2*'(OLD) bottom seam length'!H1749^2/($C$6/2)^2)</f>
        <v>#DIV/0!</v>
      </c>
      <c r="K1749" s="136">
        <f t="shared" si="273"/>
        <v>34760</v>
      </c>
      <c r="L1749" t="e">
        <f>SQRT(($C$5/2)^2-($C$5/2)^2*'(OLD) bottom seam length'!K1749^2/($C$6/2)^2)</f>
        <v>#DIV/0!</v>
      </c>
      <c r="O1749" s="136">
        <f t="shared" si="274"/>
        <v>34760</v>
      </c>
      <c r="P1749" t="b">
        <f t="shared" si="275"/>
        <v>0</v>
      </c>
      <c r="T1749" s="136">
        <f t="shared" si="276"/>
        <v>34740</v>
      </c>
      <c r="U1749" t="e">
        <f>SQRT(($U$6/2)^2-($U$6/2)^2*'(OLD) bottom seam length'!T1749^2/($U$7/2)^2)</f>
        <v>#VALUE!</v>
      </c>
      <c r="W1749" s="136">
        <f t="shared" si="277"/>
        <v>34740</v>
      </c>
      <c r="X1749" t="e">
        <f>SQRT(($U$6/2)^2-($U$6/2)^2*'(OLD) bottom seam length'!W1749^2/($U$7/2)^2)</f>
        <v>#VALUE!</v>
      </c>
      <c r="Z1749" s="136">
        <f t="shared" si="278"/>
        <v>34740</v>
      </c>
      <c r="AA1749" t="e">
        <f>SQRT(($U$6/2)^2-($U$6/2)^2*'(OLD) bottom seam length'!Z1749^2/($U$7/2)^2)</f>
        <v>#VALUE!</v>
      </c>
      <c r="AC1749" s="136">
        <f t="shared" si="279"/>
        <v>34740</v>
      </c>
      <c r="AD1749" t="e">
        <f>SQRT(($U$6/2)^2-($U$6/2)^2*'(OLD) bottom seam length'!AC1749^2/($U$7/2)^2)</f>
        <v>#VALUE!</v>
      </c>
    </row>
    <row r="1750" spans="2:30">
      <c r="B1750" s="136">
        <f t="shared" si="270"/>
        <v>34780</v>
      </c>
      <c r="C1750" t="e">
        <f>SQRT(($C$5/2)^2-($C$5/2)^2*'(OLD) bottom seam length'!B1750^2/($C$6/2)^2)</f>
        <v>#DIV/0!</v>
      </c>
      <c r="E1750" s="136">
        <f t="shared" si="271"/>
        <v>34780</v>
      </c>
      <c r="F1750" t="e">
        <f>SQRT(($C$5/2)^2-($C$5/2)^2*'(OLD) bottom seam length'!E1750^2/($C$6/2)^2)</f>
        <v>#DIV/0!</v>
      </c>
      <c r="H1750" s="136">
        <f t="shared" si="272"/>
        <v>34780</v>
      </c>
      <c r="I1750" t="e">
        <f>SQRT(($C$5/2)^2-($C$5/2)^2*'(OLD) bottom seam length'!H1750^2/($C$6/2)^2)</f>
        <v>#DIV/0!</v>
      </c>
      <c r="K1750" s="136">
        <f t="shared" si="273"/>
        <v>34780</v>
      </c>
      <c r="L1750" t="e">
        <f>SQRT(($C$5/2)^2-($C$5/2)^2*'(OLD) bottom seam length'!K1750^2/($C$6/2)^2)</f>
        <v>#DIV/0!</v>
      </c>
      <c r="O1750" s="136">
        <f t="shared" si="274"/>
        <v>34780</v>
      </c>
      <c r="P1750" t="b">
        <f t="shared" si="275"/>
        <v>0</v>
      </c>
      <c r="T1750" s="136">
        <f t="shared" si="276"/>
        <v>34760</v>
      </c>
      <c r="U1750" t="e">
        <f>SQRT(($U$6/2)^2-($U$6/2)^2*'(OLD) bottom seam length'!T1750^2/($U$7/2)^2)</f>
        <v>#VALUE!</v>
      </c>
      <c r="W1750" s="136">
        <f t="shared" si="277"/>
        <v>34760</v>
      </c>
      <c r="X1750" t="e">
        <f>SQRT(($U$6/2)^2-($U$6/2)^2*'(OLD) bottom seam length'!W1750^2/($U$7/2)^2)</f>
        <v>#VALUE!</v>
      </c>
      <c r="Z1750" s="136">
        <f t="shared" si="278"/>
        <v>34760</v>
      </c>
      <c r="AA1750" t="e">
        <f>SQRT(($U$6/2)^2-($U$6/2)^2*'(OLD) bottom seam length'!Z1750^2/($U$7/2)^2)</f>
        <v>#VALUE!</v>
      </c>
      <c r="AC1750" s="136">
        <f t="shared" si="279"/>
        <v>34760</v>
      </c>
      <c r="AD1750" t="e">
        <f>SQRT(($U$6/2)^2-($U$6/2)^2*'(OLD) bottom seam length'!AC1750^2/($U$7/2)^2)</f>
        <v>#VALUE!</v>
      </c>
    </row>
    <row r="1751" spans="2:30">
      <c r="B1751" s="136">
        <f t="shared" si="270"/>
        <v>34800</v>
      </c>
      <c r="C1751" t="e">
        <f>SQRT(($C$5/2)^2-($C$5/2)^2*'(OLD) bottom seam length'!B1751^2/($C$6/2)^2)</f>
        <v>#DIV/0!</v>
      </c>
      <c r="E1751" s="136">
        <f t="shared" si="271"/>
        <v>34800</v>
      </c>
      <c r="F1751" t="e">
        <f>SQRT(($C$5/2)^2-($C$5/2)^2*'(OLD) bottom seam length'!E1751^2/($C$6/2)^2)</f>
        <v>#DIV/0!</v>
      </c>
      <c r="H1751" s="136">
        <f t="shared" si="272"/>
        <v>34800</v>
      </c>
      <c r="I1751" t="e">
        <f>SQRT(($C$5/2)^2-($C$5/2)^2*'(OLD) bottom seam length'!H1751^2/($C$6/2)^2)</f>
        <v>#DIV/0!</v>
      </c>
      <c r="K1751" s="136">
        <f t="shared" si="273"/>
        <v>34800</v>
      </c>
      <c r="L1751" t="e">
        <f>SQRT(($C$5/2)^2-($C$5/2)^2*'(OLD) bottom seam length'!K1751^2/($C$6/2)^2)</f>
        <v>#DIV/0!</v>
      </c>
      <c r="O1751" s="136">
        <f t="shared" si="274"/>
        <v>34800</v>
      </c>
      <c r="P1751" t="b">
        <f t="shared" si="275"/>
        <v>0</v>
      </c>
      <c r="T1751" s="136">
        <f t="shared" si="276"/>
        <v>34780</v>
      </c>
      <c r="U1751" t="e">
        <f>SQRT(($U$6/2)^2-($U$6/2)^2*'(OLD) bottom seam length'!T1751^2/($U$7/2)^2)</f>
        <v>#VALUE!</v>
      </c>
      <c r="W1751" s="136">
        <f t="shared" si="277"/>
        <v>34780</v>
      </c>
      <c r="X1751" t="e">
        <f>SQRT(($U$6/2)^2-($U$6/2)^2*'(OLD) bottom seam length'!W1751^2/($U$7/2)^2)</f>
        <v>#VALUE!</v>
      </c>
      <c r="Z1751" s="136">
        <f t="shared" si="278"/>
        <v>34780</v>
      </c>
      <c r="AA1751" t="e">
        <f>SQRT(($U$6/2)^2-($U$6/2)^2*'(OLD) bottom seam length'!Z1751^2/($U$7/2)^2)</f>
        <v>#VALUE!</v>
      </c>
      <c r="AC1751" s="136">
        <f t="shared" si="279"/>
        <v>34780</v>
      </c>
      <c r="AD1751" t="e">
        <f>SQRT(($U$6/2)^2-($U$6/2)^2*'(OLD) bottom seam length'!AC1751^2/($U$7/2)^2)</f>
        <v>#VALUE!</v>
      </c>
    </row>
    <row r="1752" spans="2:30">
      <c r="B1752" s="136">
        <f t="shared" si="270"/>
        <v>34820</v>
      </c>
      <c r="C1752" t="e">
        <f>SQRT(($C$5/2)^2-($C$5/2)^2*'(OLD) bottom seam length'!B1752^2/($C$6/2)^2)</f>
        <v>#DIV/0!</v>
      </c>
      <c r="E1752" s="136">
        <f t="shared" si="271"/>
        <v>34820</v>
      </c>
      <c r="F1752" t="e">
        <f>SQRT(($C$5/2)^2-($C$5/2)^2*'(OLD) bottom seam length'!E1752^2/($C$6/2)^2)</f>
        <v>#DIV/0!</v>
      </c>
      <c r="H1752" s="136">
        <f t="shared" si="272"/>
        <v>34820</v>
      </c>
      <c r="I1752" t="e">
        <f>SQRT(($C$5/2)^2-($C$5/2)^2*'(OLD) bottom seam length'!H1752^2/($C$6/2)^2)</f>
        <v>#DIV/0!</v>
      </c>
      <c r="K1752" s="136">
        <f t="shared" si="273"/>
        <v>34820</v>
      </c>
      <c r="L1752" t="e">
        <f>SQRT(($C$5/2)^2-($C$5/2)^2*'(OLD) bottom seam length'!K1752^2/($C$6/2)^2)</f>
        <v>#DIV/0!</v>
      </c>
      <c r="O1752" s="136">
        <f t="shared" si="274"/>
        <v>34820</v>
      </c>
      <c r="P1752" t="b">
        <f t="shared" si="275"/>
        <v>0</v>
      </c>
      <c r="T1752" s="136">
        <f t="shared" si="276"/>
        <v>34800</v>
      </c>
      <c r="U1752" t="e">
        <f>SQRT(($U$6/2)^2-($U$6/2)^2*'(OLD) bottom seam length'!T1752^2/($U$7/2)^2)</f>
        <v>#VALUE!</v>
      </c>
      <c r="W1752" s="136">
        <f t="shared" si="277"/>
        <v>34800</v>
      </c>
      <c r="X1752" t="e">
        <f>SQRT(($U$6/2)^2-($U$6/2)^2*'(OLD) bottom seam length'!W1752^2/($U$7/2)^2)</f>
        <v>#VALUE!</v>
      </c>
      <c r="Z1752" s="136">
        <f t="shared" si="278"/>
        <v>34800</v>
      </c>
      <c r="AA1752" t="e">
        <f>SQRT(($U$6/2)^2-($U$6/2)^2*'(OLD) bottom seam length'!Z1752^2/($U$7/2)^2)</f>
        <v>#VALUE!</v>
      </c>
      <c r="AC1752" s="136">
        <f t="shared" si="279"/>
        <v>34800</v>
      </c>
      <c r="AD1752" t="e">
        <f>SQRT(($U$6/2)^2-($U$6/2)^2*'(OLD) bottom seam length'!AC1752^2/($U$7/2)^2)</f>
        <v>#VALUE!</v>
      </c>
    </row>
    <row r="1753" spans="2:30">
      <c r="B1753" s="136">
        <f t="shared" si="270"/>
        <v>34840</v>
      </c>
      <c r="C1753" t="e">
        <f>SQRT(($C$5/2)^2-($C$5/2)^2*'(OLD) bottom seam length'!B1753^2/($C$6/2)^2)</f>
        <v>#DIV/0!</v>
      </c>
      <c r="E1753" s="136">
        <f t="shared" si="271"/>
        <v>34840</v>
      </c>
      <c r="F1753" t="e">
        <f>SQRT(($C$5/2)^2-($C$5/2)^2*'(OLD) bottom seam length'!E1753^2/($C$6/2)^2)</f>
        <v>#DIV/0!</v>
      </c>
      <c r="H1753" s="136">
        <f t="shared" si="272"/>
        <v>34840</v>
      </c>
      <c r="I1753" t="e">
        <f>SQRT(($C$5/2)^2-($C$5/2)^2*'(OLD) bottom seam length'!H1753^2/($C$6/2)^2)</f>
        <v>#DIV/0!</v>
      </c>
      <c r="K1753" s="136">
        <f t="shared" si="273"/>
        <v>34840</v>
      </c>
      <c r="L1753" t="e">
        <f>SQRT(($C$5/2)^2-($C$5/2)^2*'(OLD) bottom seam length'!K1753^2/($C$6/2)^2)</f>
        <v>#DIV/0!</v>
      </c>
      <c r="O1753" s="136">
        <f t="shared" si="274"/>
        <v>34840</v>
      </c>
      <c r="P1753" t="b">
        <f t="shared" si="275"/>
        <v>0</v>
      </c>
      <c r="T1753" s="136">
        <f t="shared" si="276"/>
        <v>34820</v>
      </c>
      <c r="U1753" t="e">
        <f>SQRT(($U$6/2)^2-($U$6/2)^2*'(OLD) bottom seam length'!T1753^2/($U$7/2)^2)</f>
        <v>#VALUE!</v>
      </c>
      <c r="W1753" s="136">
        <f t="shared" si="277"/>
        <v>34820</v>
      </c>
      <c r="X1753" t="e">
        <f>SQRT(($U$6/2)^2-($U$6/2)^2*'(OLD) bottom seam length'!W1753^2/($U$7/2)^2)</f>
        <v>#VALUE!</v>
      </c>
      <c r="Z1753" s="136">
        <f t="shared" si="278"/>
        <v>34820</v>
      </c>
      <c r="AA1753" t="e">
        <f>SQRT(($U$6/2)^2-($U$6/2)^2*'(OLD) bottom seam length'!Z1753^2/($U$7/2)^2)</f>
        <v>#VALUE!</v>
      </c>
      <c r="AC1753" s="136">
        <f t="shared" si="279"/>
        <v>34820</v>
      </c>
      <c r="AD1753" t="e">
        <f>SQRT(($U$6/2)^2-($U$6/2)^2*'(OLD) bottom seam length'!AC1753^2/($U$7/2)^2)</f>
        <v>#VALUE!</v>
      </c>
    </row>
    <row r="1754" spans="2:30">
      <c r="B1754" s="136">
        <f t="shared" si="270"/>
        <v>34860</v>
      </c>
      <c r="C1754" t="e">
        <f>SQRT(($C$5/2)^2-($C$5/2)^2*'(OLD) bottom seam length'!B1754^2/($C$6/2)^2)</f>
        <v>#DIV/0!</v>
      </c>
      <c r="E1754" s="136">
        <f t="shared" si="271"/>
        <v>34860</v>
      </c>
      <c r="F1754" t="e">
        <f>SQRT(($C$5/2)^2-($C$5/2)^2*'(OLD) bottom seam length'!E1754^2/($C$6/2)^2)</f>
        <v>#DIV/0!</v>
      </c>
      <c r="H1754" s="136">
        <f t="shared" si="272"/>
        <v>34860</v>
      </c>
      <c r="I1754" t="e">
        <f>SQRT(($C$5/2)^2-($C$5/2)^2*'(OLD) bottom seam length'!H1754^2/($C$6/2)^2)</f>
        <v>#DIV/0!</v>
      </c>
      <c r="K1754" s="136">
        <f t="shared" si="273"/>
        <v>34860</v>
      </c>
      <c r="L1754" t="e">
        <f>SQRT(($C$5/2)^2-($C$5/2)^2*'(OLD) bottom seam length'!K1754^2/($C$6/2)^2)</f>
        <v>#DIV/0!</v>
      </c>
      <c r="O1754" s="136">
        <f t="shared" si="274"/>
        <v>34860</v>
      </c>
      <c r="P1754" t="b">
        <f t="shared" si="275"/>
        <v>0</v>
      </c>
      <c r="T1754" s="136">
        <f t="shared" si="276"/>
        <v>34840</v>
      </c>
      <c r="U1754" t="e">
        <f>SQRT(($U$6/2)^2-($U$6/2)^2*'(OLD) bottom seam length'!T1754^2/($U$7/2)^2)</f>
        <v>#VALUE!</v>
      </c>
      <c r="W1754" s="136">
        <f t="shared" si="277"/>
        <v>34840</v>
      </c>
      <c r="X1754" t="e">
        <f>SQRT(($U$6/2)^2-($U$6/2)^2*'(OLD) bottom seam length'!W1754^2/($U$7/2)^2)</f>
        <v>#VALUE!</v>
      </c>
      <c r="Z1754" s="136">
        <f t="shared" si="278"/>
        <v>34840</v>
      </c>
      <c r="AA1754" t="e">
        <f>SQRT(($U$6/2)^2-($U$6/2)^2*'(OLD) bottom seam length'!Z1754^2/($U$7/2)^2)</f>
        <v>#VALUE!</v>
      </c>
      <c r="AC1754" s="136">
        <f t="shared" si="279"/>
        <v>34840</v>
      </c>
      <c r="AD1754" t="e">
        <f>SQRT(($U$6/2)^2-($U$6/2)^2*'(OLD) bottom seam length'!AC1754^2/($U$7/2)^2)</f>
        <v>#VALUE!</v>
      </c>
    </row>
    <row r="1755" spans="2:30">
      <c r="B1755" s="136">
        <f t="shared" si="270"/>
        <v>34880</v>
      </c>
      <c r="C1755" t="e">
        <f>SQRT(($C$5/2)^2-($C$5/2)^2*'(OLD) bottom seam length'!B1755^2/($C$6/2)^2)</f>
        <v>#DIV/0!</v>
      </c>
      <c r="E1755" s="136">
        <f t="shared" si="271"/>
        <v>34880</v>
      </c>
      <c r="F1755" t="e">
        <f>SQRT(($C$5/2)^2-($C$5/2)^2*'(OLD) bottom seam length'!E1755^2/($C$6/2)^2)</f>
        <v>#DIV/0!</v>
      </c>
      <c r="H1755" s="136">
        <f t="shared" si="272"/>
        <v>34880</v>
      </c>
      <c r="I1755" t="e">
        <f>SQRT(($C$5/2)^2-($C$5/2)^2*'(OLD) bottom seam length'!H1755^2/($C$6/2)^2)</f>
        <v>#DIV/0!</v>
      </c>
      <c r="K1755" s="136">
        <f t="shared" si="273"/>
        <v>34880</v>
      </c>
      <c r="L1755" t="e">
        <f>SQRT(($C$5/2)^2-($C$5/2)^2*'(OLD) bottom seam length'!K1755^2/($C$6/2)^2)</f>
        <v>#DIV/0!</v>
      </c>
      <c r="O1755" s="136">
        <f t="shared" si="274"/>
        <v>34880</v>
      </c>
      <c r="P1755" t="b">
        <f t="shared" si="275"/>
        <v>0</v>
      </c>
      <c r="T1755" s="136">
        <f t="shared" si="276"/>
        <v>34860</v>
      </c>
      <c r="U1755" t="e">
        <f>SQRT(($U$6/2)^2-($U$6/2)^2*'(OLD) bottom seam length'!T1755^2/($U$7/2)^2)</f>
        <v>#VALUE!</v>
      </c>
      <c r="W1755" s="136">
        <f t="shared" si="277"/>
        <v>34860</v>
      </c>
      <c r="X1755" t="e">
        <f>SQRT(($U$6/2)^2-($U$6/2)^2*'(OLD) bottom seam length'!W1755^2/($U$7/2)^2)</f>
        <v>#VALUE!</v>
      </c>
      <c r="Z1755" s="136">
        <f t="shared" si="278"/>
        <v>34860</v>
      </c>
      <c r="AA1755" t="e">
        <f>SQRT(($U$6/2)^2-($U$6/2)^2*'(OLD) bottom seam length'!Z1755^2/($U$7/2)^2)</f>
        <v>#VALUE!</v>
      </c>
      <c r="AC1755" s="136">
        <f t="shared" si="279"/>
        <v>34860</v>
      </c>
      <c r="AD1755" t="e">
        <f>SQRT(($U$6/2)^2-($U$6/2)^2*'(OLD) bottom seam length'!AC1755^2/($U$7/2)^2)</f>
        <v>#VALUE!</v>
      </c>
    </row>
    <row r="1756" spans="2:30">
      <c r="B1756" s="136">
        <f t="shared" si="270"/>
        <v>34900</v>
      </c>
      <c r="C1756" t="e">
        <f>SQRT(($C$5/2)^2-($C$5/2)^2*'(OLD) bottom seam length'!B1756^2/($C$6/2)^2)</f>
        <v>#DIV/0!</v>
      </c>
      <c r="E1756" s="136">
        <f t="shared" si="271"/>
        <v>34900</v>
      </c>
      <c r="F1756" t="e">
        <f>SQRT(($C$5/2)^2-($C$5/2)^2*'(OLD) bottom seam length'!E1756^2/($C$6/2)^2)</f>
        <v>#DIV/0!</v>
      </c>
      <c r="H1756" s="136">
        <f t="shared" si="272"/>
        <v>34900</v>
      </c>
      <c r="I1756" t="e">
        <f>SQRT(($C$5/2)^2-($C$5/2)^2*'(OLD) bottom seam length'!H1756^2/($C$6/2)^2)</f>
        <v>#DIV/0!</v>
      </c>
      <c r="K1756" s="136">
        <f t="shared" si="273"/>
        <v>34900</v>
      </c>
      <c r="L1756" t="e">
        <f>SQRT(($C$5/2)^2-($C$5/2)^2*'(OLD) bottom seam length'!K1756^2/($C$6/2)^2)</f>
        <v>#DIV/0!</v>
      </c>
      <c r="O1756" s="136">
        <f t="shared" si="274"/>
        <v>34900</v>
      </c>
      <c r="P1756" t="b">
        <f t="shared" si="275"/>
        <v>0</v>
      </c>
      <c r="T1756" s="136">
        <f t="shared" si="276"/>
        <v>34880</v>
      </c>
      <c r="U1756" t="e">
        <f>SQRT(($U$6/2)^2-($U$6/2)^2*'(OLD) bottom seam length'!T1756^2/($U$7/2)^2)</f>
        <v>#VALUE!</v>
      </c>
      <c r="W1756" s="136">
        <f t="shared" si="277"/>
        <v>34880</v>
      </c>
      <c r="X1756" t="e">
        <f>SQRT(($U$6/2)^2-($U$6/2)^2*'(OLD) bottom seam length'!W1756^2/($U$7/2)^2)</f>
        <v>#VALUE!</v>
      </c>
      <c r="Z1756" s="136">
        <f t="shared" si="278"/>
        <v>34880</v>
      </c>
      <c r="AA1756" t="e">
        <f>SQRT(($U$6/2)^2-($U$6/2)^2*'(OLD) bottom seam length'!Z1756^2/($U$7/2)^2)</f>
        <v>#VALUE!</v>
      </c>
      <c r="AC1756" s="136">
        <f t="shared" si="279"/>
        <v>34880</v>
      </c>
      <c r="AD1756" t="e">
        <f>SQRT(($U$6/2)^2-($U$6/2)^2*'(OLD) bottom seam length'!AC1756^2/($U$7/2)^2)</f>
        <v>#VALUE!</v>
      </c>
    </row>
    <row r="1757" spans="2:30">
      <c r="B1757" s="136">
        <f t="shared" si="270"/>
        <v>34920</v>
      </c>
      <c r="C1757" t="e">
        <f>SQRT(($C$5/2)^2-($C$5/2)^2*'(OLD) bottom seam length'!B1757^2/($C$6/2)^2)</f>
        <v>#DIV/0!</v>
      </c>
      <c r="E1757" s="136">
        <f t="shared" si="271"/>
        <v>34920</v>
      </c>
      <c r="F1757" t="e">
        <f>SQRT(($C$5/2)^2-($C$5/2)^2*'(OLD) bottom seam length'!E1757^2/($C$6/2)^2)</f>
        <v>#DIV/0!</v>
      </c>
      <c r="H1757" s="136">
        <f t="shared" si="272"/>
        <v>34920</v>
      </c>
      <c r="I1757" t="e">
        <f>SQRT(($C$5/2)^2-($C$5/2)^2*'(OLD) bottom seam length'!H1757^2/($C$6/2)^2)</f>
        <v>#DIV/0!</v>
      </c>
      <c r="K1757" s="136">
        <f t="shared" si="273"/>
        <v>34920</v>
      </c>
      <c r="L1757" t="e">
        <f>SQRT(($C$5/2)^2-($C$5/2)^2*'(OLD) bottom seam length'!K1757^2/($C$6/2)^2)</f>
        <v>#DIV/0!</v>
      </c>
      <c r="O1757" s="136">
        <f t="shared" si="274"/>
        <v>34920</v>
      </c>
      <c r="P1757" t="b">
        <f t="shared" si="275"/>
        <v>0</v>
      </c>
      <c r="T1757" s="136">
        <f t="shared" si="276"/>
        <v>34900</v>
      </c>
      <c r="U1757" t="e">
        <f>SQRT(($U$6/2)^2-($U$6/2)^2*'(OLD) bottom seam length'!T1757^2/($U$7/2)^2)</f>
        <v>#VALUE!</v>
      </c>
      <c r="W1757" s="136">
        <f t="shared" si="277"/>
        <v>34900</v>
      </c>
      <c r="X1757" t="e">
        <f>SQRT(($U$6/2)^2-($U$6/2)^2*'(OLD) bottom seam length'!W1757^2/($U$7/2)^2)</f>
        <v>#VALUE!</v>
      </c>
      <c r="Z1757" s="136">
        <f t="shared" si="278"/>
        <v>34900</v>
      </c>
      <c r="AA1757" t="e">
        <f>SQRT(($U$6/2)^2-($U$6/2)^2*'(OLD) bottom seam length'!Z1757^2/($U$7/2)^2)</f>
        <v>#VALUE!</v>
      </c>
      <c r="AC1757" s="136">
        <f t="shared" si="279"/>
        <v>34900</v>
      </c>
      <c r="AD1757" t="e">
        <f>SQRT(($U$6/2)^2-($U$6/2)^2*'(OLD) bottom seam length'!AC1757^2/($U$7/2)^2)</f>
        <v>#VALUE!</v>
      </c>
    </row>
    <row r="1758" spans="2:30">
      <c r="B1758" s="136">
        <f t="shared" si="270"/>
        <v>34940</v>
      </c>
      <c r="C1758" t="e">
        <f>SQRT(($C$5/2)^2-($C$5/2)^2*'(OLD) bottom seam length'!B1758^2/($C$6/2)^2)</f>
        <v>#DIV/0!</v>
      </c>
      <c r="E1758" s="136">
        <f t="shared" si="271"/>
        <v>34940</v>
      </c>
      <c r="F1758" t="e">
        <f>SQRT(($C$5/2)^2-($C$5/2)^2*'(OLD) bottom seam length'!E1758^2/($C$6/2)^2)</f>
        <v>#DIV/0!</v>
      </c>
      <c r="H1758" s="136">
        <f t="shared" si="272"/>
        <v>34940</v>
      </c>
      <c r="I1758" t="e">
        <f>SQRT(($C$5/2)^2-($C$5/2)^2*'(OLD) bottom seam length'!H1758^2/($C$6/2)^2)</f>
        <v>#DIV/0!</v>
      </c>
      <c r="K1758" s="136">
        <f t="shared" si="273"/>
        <v>34940</v>
      </c>
      <c r="L1758" t="e">
        <f>SQRT(($C$5/2)^2-($C$5/2)^2*'(OLD) bottom seam length'!K1758^2/($C$6/2)^2)</f>
        <v>#DIV/0!</v>
      </c>
      <c r="O1758" s="136">
        <f t="shared" si="274"/>
        <v>34940</v>
      </c>
      <c r="P1758" t="b">
        <f t="shared" si="275"/>
        <v>0</v>
      </c>
      <c r="T1758" s="136">
        <f t="shared" si="276"/>
        <v>34920</v>
      </c>
      <c r="U1758" t="e">
        <f>SQRT(($U$6/2)^2-($U$6/2)^2*'(OLD) bottom seam length'!T1758^2/($U$7/2)^2)</f>
        <v>#VALUE!</v>
      </c>
      <c r="W1758" s="136">
        <f t="shared" si="277"/>
        <v>34920</v>
      </c>
      <c r="X1758" t="e">
        <f>SQRT(($U$6/2)^2-($U$6/2)^2*'(OLD) bottom seam length'!W1758^2/($U$7/2)^2)</f>
        <v>#VALUE!</v>
      </c>
      <c r="Z1758" s="136">
        <f t="shared" si="278"/>
        <v>34920</v>
      </c>
      <c r="AA1758" t="e">
        <f>SQRT(($U$6/2)^2-($U$6/2)^2*'(OLD) bottom seam length'!Z1758^2/($U$7/2)^2)</f>
        <v>#VALUE!</v>
      </c>
      <c r="AC1758" s="136">
        <f t="shared" si="279"/>
        <v>34920</v>
      </c>
      <c r="AD1758" t="e">
        <f>SQRT(($U$6/2)^2-($U$6/2)^2*'(OLD) bottom seam length'!AC1758^2/($U$7/2)^2)</f>
        <v>#VALUE!</v>
      </c>
    </row>
    <row r="1759" spans="2:30">
      <c r="B1759" s="136">
        <f t="shared" si="270"/>
        <v>34960</v>
      </c>
      <c r="C1759" t="e">
        <f>SQRT(($C$5/2)^2-($C$5/2)^2*'(OLD) bottom seam length'!B1759^2/($C$6/2)^2)</f>
        <v>#DIV/0!</v>
      </c>
      <c r="E1759" s="136">
        <f t="shared" si="271"/>
        <v>34960</v>
      </c>
      <c r="F1759" t="e">
        <f>SQRT(($C$5/2)^2-($C$5/2)^2*'(OLD) bottom seam length'!E1759^2/($C$6/2)^2)</f>
        <v>#DIV/0!</v>
      </c>
      <c r="H1759" s="136">
        <f t="shared" si="272"/>
        <v>34960</v>
      </c>
      <c r="I1759" t="e">
        <f>SQRT(($C$5/2)^2-($C$5/2)^2*'(OLD) bottom seam length'!H1759^2/($C$6/2)^2)</f>
        <v>#DIV/0!</v>
      </c>
      <c r="K1759" s="136">
        <f t="shared" si="273"/>
        <v>34960</v>
      </c>
      <c r="L1759" t="e">
        <f>SQRT(($C$5/2)^2-($C$5/2)^2*'(OLD) bottom seam length'!K1759^2/($C$6/2)^2)</f>
        <v>#DIV/0!</v>
      </c>
      <c r="O1759" s="136">
        <f t="shared" si="274"/>
        <v>34960</v>
      </c>
      <c r="P1759" t="b">
        <f t="shared" si="275"/>
        <v>0</v>
      </c>
      <c r="T1759" s="136">
        <f t="shared" si="276"/>
        <v>34940</v>
      </c>
      <c r="U1759" t="e">
        <f>SQRT(($U$6/2)^2-($U$6/2)^2*'(OLD) bottom seam length'!T1759^2/($U$7/2)^2)</f>
        <v>#VALUE!</v>
      </c>
      <c r="W1759" s="136">
        <f t="shared" si="277"/>
        <v>34940</v>
      </c>
      <c r="X1759" t="e">
        <f>SQRT(($U$6/2)^2-($U$6/2)^2*'(OLD) bottom seam length'!W1759^2/($U$7/2)^2)</f>
        <v>#VALUE!</v>
      </c>
      <c r="Z1759" s="136">
        <f t="shared" si="278"/>
        <v>34940</v>
      </c>
      <c r="AA1759" t="e">
        <f>SQRT(($U$6/2)^2-($U$6/2)^2*'(OLD) bottom seam length'!Z1759^2/($U$7/2)^2)</f>
        <v>#VALUE!</v>
      </c>
      <c r="AC1759" s="136">
        <f t="shared" si="279"/>
        <v>34940</v>
      </c>
      <c r="AD1759" t="e">
        <f>SQRT(($U$6/2)^2-($U$6/2)^2*'(OLD) bottom seam length'!AC1759^2/($U$7/2)^2)</f>
        <v>#VALUE!</v>
      </c>
    </row>
    <row r="1760" spans="2:30">
      <c r="B1760" s="136">
        <f t="shared" si="270"/>
        <v>34980</v>
      </c>
      <c r="C1760" t="e">
        <f>SQRT(($C$5/2)^2-($C$5/2)^2*'(OLD) bottom seam length'!B1760^2/($C$6/2)^2)</f>
        <v>#DIV/0!</v>
      </c>
      <c r="E1760" s="136">
        <f t="shared" si="271"/>
        <v>34980</v>
      </c>
      <c r="F1760" t="e">
        <f>SQRT(($C$5/2)^2-($C$5/2)^2*'(OLD) bottom seam length'!E1760^2/($C$6/2)^2)</f>
        <v>#DIV/0!</v>
      </c>
      <c r="H1760" s="136">
        <f t="shared" si="272"/>
        <v>34980</v>
      </c>
      <c r="I1760" t="e">
        <f>SQRT(($C$5/2)^2-($C$5/2)^2*'(OLD) bottom seam length'!H1760^2/($C$6/2)^2)</f>
        <v>#DIV/0!</v>
      </c>
      <c r="K1760" s="136">
        <f t="shared" si="273"/>
        <v>34980</v>
      </c>
      <c r="L1760" t="e">
        <f>SQRT(($C$5/2)^2-($C$5/2)^2*'(OLD) bottom seam length'!K1760^2/($C$6/2)^2)</f>
        <v>#DIV/0!</v>
      </c>
      <c r="O1760" s="136">
        <f t="shared" si="274"/>
        <v>34980</v>
      </c>
      <c r="P1760" t="b">
        <f t="shared" si="275"/>
        <v>0</v>
      </c>
      <c r="T1760" s="136">
        <f t="shared" si="276"/>
        <v>34960</v>
      </c>
      <c r="U1760" t="e">
        <f>SQRT(($U$6/2)^2-($U$6/2)^2*'(OLD) bottom seam length'!T1760^2/($U$7/2)^2)</f>
        <v>#VALUE!</v>
      </c>
      <c r="W1760" s="136">
        <f t="shared" si="277"/>
        <v>34960</v>
      </c>
      <c r="X1760" t="e">
        <f>SQRT(($U$6/2)^2-($U$6/2)^2*'(OLD) bottom seam length'!W1760^2/($U$7/2)^2)</f>
        <v>#VALUE!</v>
      </c>
      <c r="Z1760" s="136">
        <f t="shared" si="278"/>
        <v>34960</v>
      </c>
      <c r="AA1760" t="e">
        <f>SQRT(($U$6/2)^2-($U$6/2)^2*'(OLD) bottom seam length'!Z1760^2/($U$7/2)^2)</f>
        <v>#VALUE!</v>
      </c>
      <c r="AC1760" s="136">
        <f t="shared" si="279"/>
        <v>34960</v>
      </c>
      <c r="AD1760" t="e">
        <f>SQRT(($U$6/2)^2-($U$6/2)^2*'(OLD) bottom seam length'!AC1760^2/($U$7/2)^2)</f>
        <v>#VALUE!</v>
      </c>
    </row>
    <row r="1761" spans="2:30">
      <c r="B1761" s="136">
        <f t="shared" si="270"/>
        <v>35000</v>
      </c>
      <c r="C1761" t="e">
        <f>SQRT(($C$5/2)^2-($C$5/2)^2*'(OLD) bottom seam length'!B1761^2/($C$6/2)^2)</f>
        <v>#DIV/0!</v>
      </c>
      <c r="E1761" s="136">
        <f t="shared" si="271"/>
        <v>35000</v>
      </c>
      <c r="F1761" t="e">
        <f>SQRT(($C$5/2)^2-($C$5/2)^2*'(OLD) bottom seam length'!E1761^2/($C$6/2)^2)</f>
        <v>#DIV/0!</v>
      </c>
      <c r="H1761" s="136">
        <f t="shared" si="272"/>
        <v>35000</v>
      </c>
      <c r="I1761" t="e">
        <f>SQRT(($C$5/2)^2-($C$5/2)^2*'(OLD) bottom seam length'!H1761^2/($C$6/2)^2)</f>
        <v>#DIV/0!</v>
      </c>
      <c r="K1761" s="136">
        <f t="shared" si="273"/>
        <v>35000</v>
      </c>
      <c r="L1761" t="e">
        <f>SQRT(($C$5/2)^2-($C$5/2)^2*'(OLD) bottom seam length'!K1761^2/($C$6/2)^2)</f>
        <v>#DIV/0!</v>
      </c>
      <c r="O1761" s="136">
        <f t="shared" si="274"/>
        <v>35000</v>
      </c>
      <c r="P1761" t="b">
        <f t="shared" si="275"/>
        <v>0</v>
      </c>
      <c r="T1761" s="136">
        <f t="shared" si="276"/>
        <v>34980</v>
      </c>
      <c r="U1761" t="e">
        <f>SQRT(($U$6/2)^2-($U$6/2)^2*'(OLD) bottom seam length'!T1761^2/($U$7/2)^2)</f>
        <v>#VALUE!</v>
      </c>
      <c r="W1761" s="136">
        <f t="shared" si="277"/>
        <v>34980</v>
      </c>
      <c r="X1761" t="e">
        <f>SQRT(($U$6/2)^2-($U$6/2)^2*'(OLD) bottom seam length'!W1761^2/($U$7/2)^2)</f>
        <v>#VALUE!</v>
      </c>
      <c r="Z1761" s="136">
        <f t="shared" si="278"/>
        <v>34980</v>
      </c>
      <c r="AA1761" t="e">
        <f>SQRT(($U$6/2)^2-($U$6/2)^2*'(OLD) bottom seam length'!Z1761^2/($U$7/2)^2)</f>
        <v>#VALUE!</v>
      </c>
      <c r="AC1761" s="136">
        <f t="shared" si="279"/>
        <v>34980</v>
      </c>
      <c r="AD1761" t="e">
        <f>SQRT(($U$6/2)^2-($U$6/2)^2*'(OLD) bottom seam length'!AC1761^2/($U$7/2)^2)</f>
        <v>#VALUE!</v>
      </c>
    </row>
    <row r="1762" spans="2:30">
      <c r="B1762" s="136">
        <f t="shared" si="270"/>
        <v>35020</v>
      </c>
      <c r="C1762" t="e">
        <f>SQRT(($C$5/2)^2-($C$5/2)^2*'(OLD) bottom seam length'!B1762^2/($C$6/2)^2)</f>
        <v>#DIV/0!</v>
      </c>
      <c r="E1762" s="136">
        <f t="shared" si="271"/>
        <v>35020</v>
      </c>
      <c r="F1762" t="e">
        <f>SQRT(($C$5/2)^2-($C$5/2)^2*'(OLD) bottom seam length'!E1762^2/($C$6/2)^2)</f>
        <v>#DIV/0!</v>
      </c>
      <c r="H1762" s="136">
        <f t="shared" si="272"/>
        <v>35020</v>
      </c>
      <c r="I1762" t="e">
        <f>SQRT(($C$5/2)^2-($C$5/2)^2*'(OLD) bottom seam length'!H1762^2/($C$6/2)^2)</f>
        <v>#DIV/0!</v>
      </c>
      <c r="K1762" s="136">
        <f t="shared" si="273"/>
        <v>35020</v>
      </c>
      <c r="L1762" t="e">
        <f>SQRT(($C$5/2)^2-($C$5/2)^2*'(OLD) bottom seam length'!K1762^2/($C$6/2)^2)</f>
        <v>#DIV/0!</v>
      </c>
      <c r="O1762" s="136">
        <f t="shared" si="274"/>
        <v>35020</v>
      </c>
      <c r="P1762" t="b">
        <f t="shared" si="275"/>
        <v>0</v>
      </c>
      <c r="T1762" s="136">
        <f t="shared" si="276"/>
        <v>35000</v>
      </c>
      <c r="U1762" t="e">
        <f>SQRT(($U$6/2)^2-($U$6/2)^2*'(OLD) bottom seam length'!T1762^2/($U$7/2)^2)</f>
        <v>#VALUE!</v>
      </c>
      <c r="W1762" s="136">
        <f t="shared" si="277"/>
        <v>35000</v>
      </c>
      <c r="X1762" t="e">
        <f>SQRT(($U$6/2)^2-($U$6/2)^2*'(OLD) bottom seam length'!W1762^2/($U$7/2)^2)</f>
        <v>#VALUE!</v>
      </c>
      <c r="Z1762" s="136">
        <f t="shared" si="278"/>
        <v>35000</v>
      </c>
      <c r="AA1762" t="e">
        <f>SQRT(($U$6/2)^2-($U$6/2)^2*'(OLD) bottom seam length'!Z1762^2/($U$7/2)^2)</f>
        <v>#VALUE!</v>
      </c>
      <c r="AC1762" s="136">
        <f t="shared" si="279"/>
        <v>35000</v>
      </c>
      <c r="AD1762" t="e">
        <f>SQRT(($U$6/2)^2-($U$6/2)^2*'(OLD) bottom seam length'!AC1762^2/($U$7/2)^2)</f>
        <v>#VALUE!</v>
      </c>
    </row>
    <row r="1763" spans="2:30">
      <c r="B1763" s="136">
        <f t="shared" si="270"/>
        <v>35040</v>
      </c>
      <c r="C1763" t="e">
        <f>SQRT(($C$5/2)^2-($C$5/2)^2*'(OLD) bottom seam length'!B1763^2/($C$6/2)^2)</f>
        <v>#DIV/0!</v>
      </c>
      <c r="E1763" s="136">
        <f t="shared" si="271"/>
        <v>35040</v>
      </c>
      <c r="F1763" t="e">
        <f>SQRT(($C$5/2)^2-($C$5/2)^2*'(OLD) bottom seam length'!E1763^2/($C$6/2)^2)</f>
        <v>#DIV/0!</v>
      </c>
      <c r="H1763" s="136">
        <f t="shared" si="272"/>
        <v>35040</v>
      </c>
      <c r="I1763" t="e">
        <f>SQRT(($C$5/2)^2-($C$5/2)^2*'(OLD) bottom seam length'!H1763^2/($C$6/2)^2)</f>
        <v>#DIV/0!</v>
      </c>
      <c r="K1763" s="136">
        <f t="shared" si="273"/>
        <v>35040</v>
      </c>
      <c r="L1763" t="e">
        <f>SQRT(($C$5/2)^2-($C$5/2)^2*'(OLD) bottom seam length'!K1763^2/($C$6/2)^2)</f>
        <v>#DIV/0!</v>
      </c>
      <c r="O1763" s="136">
        <f t="shared" si="274"/>
        <v>35040</v>
      </c>
      <c r="P1763" t="b">
        <f t="shared" si="275"/>
        <v>0</v>
      </c>
      <c r="T1763" s="136">
        <f t="shared" si="276"/>
        <v>35020</v>
      </c>
      <c r="U1763" t="e">
        <f>SQRT(($U$6/2)^2-($U$6/2)^2*'(OLD) bottom seam length'!T1763^2/($U$7/2)^2)</f>
        <v>#VALUE!</v>
      </c>
      <c r="W1763" s="136">
        <f t="shared" si="277"/>
        <v>35020</v>
      </c>
      <c r="X1763" t="e">
        <f>SQRT(($U$6/2)^2-($U$6/2)^2*'(OLD) bottom seam length'!W1763^2/($U$7/2)^2)</f>
        <v>#VALUE!</v>
      </c>
      <c r="Z1763" s="136">
        <f t="shared" si="278"/>
        <v>35020</v>
      </c>
      <c r="AA1763" t="e">
        <f>SQRT(($U$6/2)^2-($U$6/2)^2*'(OLD) bottom seam length'!Z1763^2/($U$7/2)^2)</f>
        <v>#VALUE!</v>
      </c>
      <c r="AC1763" s="136">
        <f t="shared" si="279"/>
        <v>35020</v>
      </c>
      <c r="AD1763" t="e">
        <f>SQRT(($U$6/2)^2-($U$6/2)^2*'(OLD) bottom seam length'!AC1763^2/($U$7/2)^2)</f>
        <v>#VALUE!</v>
      </c>
    </row>
    <row r="1764" spans="2:30">
      <c r="B1764" s="136">
        <f t="shared" si="270"/>
        <v>35060</v>
      </c>
      <c r="C1764" t="e">
        <f>SQRT(($C$5/2)^2-($C$5/2)^2*'(OLD) bottom seam length'!B1764^2/($C$6/2)^2)</f>
        <v>#DIV/0!</v>
      </c>
      <c r="E1764" s="136">
        <f t="shared" si="271"/>
        <v>35060</v>
      </c>
      <c r="F1764" t="e">
        <f>SQRT(($C$5/2)^2-($C$5/2)^2*'(OLD) bottom seam length'!E1764^2/($C$6/2)^2)</f>
        <v>#DIV/0!</v>
      </c>
      <c r="H1764" s="136">
        <f t="shared" si="272"/>
        <v>35060</v>
      </c>
      <c r="I1764" t="e">
        <f>SQRT(($C$5/2)^2-($C$5/2)^2*'(OLD) bottom seam length'!H1764^2/($C$6/2)^2)</f>
        <v>#DIV/0!</v>
      </c>
      <c r="K1764" s="136">
        <f t="shared" si="273"/>
        <v>35060</v>
      </c>
      <c r="L1764" t="e">
        <f>SQRT(($C$5/2)^2-($C$5/2)^2*'(OLD) bottom seam length'!K1764^2/($C$6/2)^2)</f>
        <v>#DIV/0!</v>
      </c>
      <c r="O1764" s="136">
        <f t="shared" si="274"/>
        <v>35060</v>
      </c>
      <c r="P1764" t="b">
        <f t="shared" si="275"/>
        <v>0</v>
      </c>
      <c r="T1764" s="136">
        <f t="shared" si="276"/>
        <v>35040</v>
      </c>
      <c r="U1764" t="e">
        <f>SQRT(($U$6/2)^2-($U$6/2)^2*'(OLD) bottom seam length'!T1764^2/($U$7/2)^2)</f>
        <v>#VALUE!</v>
      </c>
      <c r="W1764" s="136">
        <f t="shared" si="277"/>
        <v>35040</v>
      </c>
      <c r="X1764" t="e">
        <f>SQRT(($U$6/2)^2-($U$6/2)^2*'(OLD) bottom seam length'!W1764^2/($U$7/2)^2)</f>
        <v>#VALUE!</v>
      </c>
      <c r="Z1764" s="136">
        <f t="shared" si="278"/>
        <v>35040</v>
      </c>
      <c r="AA1764" t="e">
        <f>SQRT(($U$6/2)^2-($U$6/2)^2*'(OLD) bottom seam length'!Z1764^2/($U$7/2)^2)</f>
        <v>#VALUE!</v>
      </c>
      <c r="AC1764" s="136">
        <f t="shared" si="279"/>
        <v>35040</v>
      </c>
      <c r="AD1764" t="e">
        <f>SQRT(($U$6/2)^2-($U$6/2)^2*'(OLD) bottom seam length'!AC1764^2/($U$7/2)^2)</f>
        <v>#VALUE!</v>
      </c>
    </row>
    <row r="1765" spans="2:30">
      <c r="B1765" s="136">
        <f t="shared" si="270"/>
        <v>35080</v>
      </c>
      <c r="C1765" t="e">
        <f>SQRT(($C$5/2)^2-($C$5/2)^2*'(OLD) bottom seam length'!B1765^2/($C$6/2)^2)</f>
        <v>#DIV/0!</v>
      </c>
      <c r="E1765" s="136">
        <f t="shared" si="271"/>
        <v>35080</v>
      </c>
      <c r="F1765" t="e">
        <f>SQRT(($C$5/2)^2-($C$5/2)^2*'(OLD) bottom seam length'!E1765^2/($C$6/2)^2)</f>
        <v>#DIV/0!</v>
      </c>
      <c r="H1765" s="136">
        <f t="shared" si="272"/>
        <v>35080</v>
      </c>
      <c r="I1765" t="e">
        <f>SQRT(($C$5/2)^2-($C$5/2)^2*'(OLD) bottom seam length'!H1765^2/($C$6/2)^2)</f>
        <v>#DIV/0!</v>
      </c>
      <c r="K1765" s="136">
        <f t="shared" si="273"/>
        <v>35080</v>
      </c>
      <c r="L1765" t="e">
        <f>SQRT(($C$5/2)^2-($C$5/2)^2*'(OLD) bottom seam length'!K1765^2/($C$6/2)^2)</f>
        <v>#DIV/0!</v>
      </c>
      <c r="O1765" s="136">
        <f t="shared" si="274"/>
        <v>35080</v>
      </c>
      <c r="P1765" t="b">
        <f t="shared" si="275"/>
        <v>0</v>
      </c>
      <c r="T1765" s="136">
        <f t="shared" si="276"/>
        <v>35060</v>
      </c>
      <c r="U1765" t="e">
        <f>SQRT(($U$6/2)^2-($U$6/2)^2*'(OLD) bottom seam length'!T1765^2/($U$7/2)^2)</f>
        <v>#VALUE!</v>
      </c>
      <c r="W1765" s="136">
        <f t="shared" si="277"/>
        <v>35060</v>
      </c>
      <c r="X1765" t="e">
        <f>SQRT(($U$6/2)^2-($U$6/2)^2*'(OLD) bottom seam length'!W1765^2/($U$7/2)^2)</f>
        <v>#VALUE!</v>
      </c>
      <c r="Z1765" s="136">
        <f t="shared" si="278"/>
        <v>35060</v>
      </c>
      <c r="AA1765" t="e">
        <f>SQRT(($U$6/2)^2-($U$6/2)^2*'(OLD) bottom seam length'!Z1765^2/($U$7/2)^2)</f>
        <v>#VALUE!</v>
      </c>
      <c r="AC1765" s="136">
        <f t="shared" si="279"/>
        <v>35060</v>
      </c>
      <c r="AD1765" t="e">
        <f>SQRT(($U$6/2)^2-($U$6/2)^2*'(OLD) bottom seam length'!AC1765^2/($U$7/2)^2)</f>
        <v>#VALUE!</v>
      </c>
    </row>
    <row r="1766" spans="2:30">
      <c r="B1766" s="136">
        <f t="shared" si="270"/>
        <v>35100</v>
      </c>
      <c r="C1766" t="e">
        <f>SQRT(($C$5/2)^2-($C$5/2)^2*'(OLD) bottom seam length'!B1766^2/($C$6/2)^2)</f>
        <v>#DIV/0!</v>
      </c>
      <c r="E1766" s="136">
        <f t="shared" si="271"/>
        <v>35100</v>
      </c>
      <c r="F1766" t="e">
        <f>SQRT(($C$5/2)^2-($C$5/2)^2*'(OLD) bottom seam length'!E1766^2/($C$6/2)^2)</f>
        <v>#DIV/0!</v>
      </c>
      <c r="H1766" s="136">
        <f t="shared" si="272"/>
        <v>35100</v>
      </c>
      <c r="I1766" t="e">
        <f>SQRT(($C$5/2)^2-($C$5/2)^2*'(OLD) bottom seam length'!H1766^2/($C$6/2)^2)</f>
        <v>#DIV/0!</v>
      </c>
      <c r="K1766" s="136">
        <f t="shared" si="273"/>
        <v>35100</v>
      </c>
      <c r="L1766" t="e">
        <f>SQRT(($C$5/2)^2-($C$5/2)^2*'(OLD) bottom seam length'!K1766^2/($C$6/2)^2)</f>
        <v>#DIV/0!</v>
      </c>
      <c r="O1766" s="136">
        <f t="shared" si="274"/>
        <v>35100</v>
      </c>
      <c r="P1766" t="b">
        <f t="shared" si="275"/>
        <v>0</v>
      </c>
      <c r="T1766" s="136">
        <f t="shared" si="276"/>
        <v>35080</v>
      </c>
      <c r="U1766" t="e">
        <f>SQRT(($U$6/2)^2-($U$6/2)^2*'(OLD) bottom seam length'!T1766^2/($U$7/2)^2)</f>
        <v>#VALUE!</v>
      </c>
      <c r="W1766" s="136">
        <f t="shared" si="277"/>
        <v>35080</v>
      </c>
      <c r="X1766" t="e">
        <f>SQRT(($U$6/2)^2-($U$6/2)^2*'(OLD) bottom seam length'!W1766^2/($U$7/2)^2)</f>
        <v>#VALUE!</v>
      </c>
      <c r="Z1766" s="136">
        <f t="shared" si="278"/>
        <v>35080</v>
      </c>
      <c r="AA1766" t="e">
        <f>SQRT(($U$6/2)^2-($U$6/2)^2*'(OLD) bottom seam length'!Z1766^2/($U$7/2)^2)</f>
        <v>#VALUE!</v>
      </c>
      <c r="AC1766" s="136">
        <f t="shared" si="279"/>
        <v>35080</v>
      </c>
      <c r="AD1766" t="e">
        <f>SQRT(($U$6/2)^2-($U$6/2)^2*'(OLD) bottom seam length'!AC1766^2/($U$7/2)^2)</f>
        <v>#VALUE!</v>
      </c>
    </row>
    <row r="1767" spans="2:30">
      <c r="B1767" s="136">
        <f t="shared" si="270"/>
        <v>35120</v>
      </c>
      <c r="C1767" t="e">
        <f>SQRT(($C$5/2)^2-($C$5/2)^2*'(OLD) bottom seam length'!B1767^2/($C$6/2)^2)</f>
        <v>#DIV/0!</v>
      </c>
      <c r="E1767" s="136">
        <f t="shared" si="271"/>
        <v>35120</v>
      </c>
      <c r="F1767" t="e">
        <f>SQRT(($C$5/2)^2-($C$5/2)^2*'(OLD) bottom seam length'!E1767^2/($C$6/2)^2)</f>
        <v>#DIV/0!</v>
      </c>
      <c r="H1767" s="136">
        <f t="shared" si="272"/>
        <v>35120</v>
      </c>
      <c r="I1767" t="e">
        <f>SQRT(($C$5/2)^2-($C$5/2)^2*'(OLD) bottom seam length'!H1767^2/($C$6/2)^2)</f>
        <v>#DIV/0!</v>
      </c>
      <c r="K1767" s="136">
        <f t="shared" si="273"/>
        <v>35120</v>
      </c>
      <c r="L1767" t="e">
        <f>SQRT(($C$5/2)^2-($C$5/2)^2*'(OLD) bottom seam length'!K1767^2/($C$6/2)^2)</f>
        <v>#DIV/0!</v>
      </c>
      <c r="O1767" s="136">
        <f t="shared" si="274"/>
        <v>35120</v>
      </c>
      <c r="P1767" t="b">
        <f t="shared" si="275"/>
        <v>0</v>
      </c>
      <c r="T1767" s="136">
        <f t="shared" si="276"/>
        <v>35100</v>
      </c>
      <c r="U1767" t="e">
        <f>SQRT(($U$6/2)^2-($U$6/2)^2*'(OLD) bottom seam length'!T1767^2/($U$7/2)^2)</f>
        <v>#VALUE!</v>
      </c>
      <c r="W1767" s="136">
        <f t="shared" si="277"/>
        <v>35100</v>
      </c>
      <c r="X1767" t="e">
        <f>SQRT(($U$6/2)^2-($U$6/2)^2*'(OLD) bottom seam length'!W1767^2/($U$7/2)^2)</f>
        <v>#VALUE!</v>
      </c>
      <c r="Z1767" s="136">
        <f t="shared" si="278"/>
        <v>35100</v>
      </c>
      <c r="AA1767" t="e">
        <f>SQRT(($U$6/2)^2-($U$6/2)^2*'(OLD) bottom seam length'!Z1767^2/($U$7/2)^2)</f>
        <v>#VALUE!</v>
      </c>
      <c r="AC1767" s="136">
        <f t="shared" si="279"/>
        <v>35100</v>
      </c>
      <c r="AD1767" t="e">
        <f>SQRT(($U$6/2)^2-($U$6/2)^2*'(OLD) bottom seam length'!AC1767^2/($U$7/2)^2)</f>
        <v>#VALUE!</v>
      </c>
    </row>
    <row r="1768" spans="2:30">
      <c r="B1768" s="136">
        <f t="shared" si="270"/>
        <v>35140</v>
      </c>
      <c r="C1768" t="e">
        <f>SQRT(($C$5/2)^2-($C$5/2)^2*'(OLD) bottom seam length'!B1768^2/($C$6/2)^2)</f>
        <v>#DIV/0!</v>
      </c>
      <c r="E1768" s="136">
        <f t="shared" si="271"/>
        <v>35140</v>
      </c>
      <c r="F1768" t="e">
        <f>SQRT(($C$5/2)^2-($C$5/2)^2*'(OLD) bottom seam length'!E1768^2/($C$6/2)^2)</f>
        <v>#DIV/0!</v>
      </c>
      <c r="H1768" s="136">
        <f t="shared" si="272"/>
        <v>35140</v>
      </c>
      <c r="I1768" t="e">
        <f>SQRT(($C$5/2)^2-($C$5/2)^2*'(OLD) bottom seam length'!H1768^2/($C$6/2)^2)</f>
        <v>#DIV/0!</v>
      </c>
      <c r="K1768" s="136">
        <f t="shared" si="273"/>
        <v>35140</v>
      </c>
      <c r="L1768" t="e">
        <f>SQRT(($C$5/2)^2-($C$5/2)^2*'(OLD) bottom seam length'!K1768^2/($C$6/2)^2)</f>
        <v>#DIV/0!</v>
      </c>
      <c r="O1768" s="136">
        <f t="shared" si="274"/>
        <v>35140</v>
      </c>
      <c r="P1768" t="b">
        <f t="shared" si="275"/>
        <v>0</v>
      </c>
      <c r="T1768" s="136">
        <f t="shared" si="276"/>
        <v>35120</v>
      </c>
      <c r="U1768" t="e">
        <f>SQRT(($U$6/2)^2-($U$6/2)^2*'(OLD) bottom seam length'!T1768^2/($U$7/2)^2)</f>
        <v>#VALUE!</v>
      </c>
      <c r="W1768" s="136">
        <f t="shared" si="277"/>
        <v>35120</v>
      </c>
      <c r="X1768" t="e">
        <f>SQRT(($U$6/2)^2-($U$6/2)^2*'(OLD) bottom seam length'!W1768^2/($U$7/2)^2)</f>
        <v>#VALUE!</v>
      </c>
      <c r="Z1768" s="136">
        <f t="shared" si="278"/>
        <v>35120</v>
      </c>
      <c r="AA1768" t="e">
        <f>SQRT(($U$6/2)^2-($U$6/2)^2*'(OLD) bottom seam length'!Z1768^2/($U$7/2)^2)</f>
        <v>#VALUE!</v>
      </c>
      <c r="AC1768" s="136">
        <f t="shared" si="279"/>
        <v>35120</v>
      </c>
      <c r="AD1768" t="e">
        <f>SQRT(($U$6/2)^2-($U$6/2)^2*'(OLD) bottom seam length'!AC1768^2/($U$7/2)^2)</f>
        <v>#VALUE!</v>
      </c>
    </row>
    <row r="1769" spans="2:30">
      <c r="B1769" s="136">
        <f t="shared" si="270"/>
        <v>35160</v>
      </c>
      <c r="C1769" t="e">
        <f>SQRT(($C$5/2)^2-($C$5/2)^2*'(OLD) bottom seam length'!B1769^2/($C$6/2)^2)</f>
        <v>#DIV/0!</v>
      </c>
      <c r="E1769" s="136">
        <f t="shared" si="271"/>
        <v>35160</v>
      </c>
      <c r="F1769" t="e">
        <f>SQRT(($C$5/2)^2-($C$5/2)^2*'(OLD) bottom seam length'!E1769^2/($C$6/2)^2)</f>
        <v>#DIV/0!</v>
      </c>
      <c r="H1769" s="136">
        <f t="shared" si="272"/>
        <v>35160</v>
      </c>
      <c r="I1769" t="e">
        <f>SQRT(($C$5/2)^2-($C$5/2)^2*'(OLD) bottom seam length'!H1769^2/($C$6/2)^2)</f>
        <v>#DIV/0!</v>
      </c>
      <c r="K1769" s="136">
        <f t="shared" si="273"/>
        <v>35160</v>
      </c>
      <c r="L1769" t="e">
        <f>SQRT(($C$5/2)^2-($C$5/2)^2*'(OLD) bottom seam length'!K1769^2/($C$6/2)^2)</f>
        <v>#DIV/0!</v>
      </c>
      <c r="O1769" s="136">
        <f t="shared" si="274"/>
        <v>35160</v>
      </c>
      <c r="P1769" t="b">
        <f t="shared" si="275"/>
        <v>0</v>
      </c>
      <c r="T1769" s="136">
        <f t="shared" si="276"/>
        <v>35140</v>
      </c>
      <c r="U1769" t="e">
        <f>SQRT(($U$6/2)^2-($U$6/2)^2*'(OLD) bottom seam length'!T1769^2/($U$7/2)^2)</f>
        <v>#VALUE!</v>
      </c>
      <c r="W1769" s="136">
        <f t="shared" si="277"/>
        <v>35140</v>
      </c>
      <c r="X1769" t="e">
        <f>SQRT(($U$6/2)^2-($U$6/2)^2*'(OLD) bottom seam length'!W1769^2/($U$7/2)^2)</f>
        <v>#VALUE!</v>
      </c>
      <c r="Z1769" s="136">
        <f t="shared" si="278"/>
        <v>35140</v>
      </c>
      <c r="AA1769" t="e">
        <f>SQRT(($U$6/2)^2-($U$6/2)^2*'(OLD) bottom seam length'!Z1769^2/($U$7/2)^2)</f>
        <v>#VALUE!</v>
      </c>
      <c r="AC1769" s="136">
        <f t="shared" si="279"/>
        <v>35140</v>
      </c>
      <c r="AD1769" t="e">
        <f>SQRT(($U$6/2)^2-($U$6/2)^2*'(OLD) bottom seam length'!AC1769^2/($U$7/2)^2)</f>
        <v>#VALUE!</v>
      </c>
    </row>
    <row r="1770" spans="2:30">
      <c r="B1770" s="136">
        <f t="shared" si="270"/>
        <v>35180</v>
      </c>
      <c r="C1770" t="e">
        <f>SQRT(($C$5/2)^2-($C$5/2)^2*'(OLD) bottom seam length'!B1770^2/($C$6/2)^2)</f>
        <v>#DIV/0!</v>
      </c>
      <c r="E1770" s="136">
        <f t="shared" si="271"/>
        <v>35180</v>
      </c>
      <c r="F1770" t="e">
        <f>SQRT(($C$5/2)^2-($C$5/2)^2*'(OLD) bottom seam length'!E1770^2/($C$6/2)^2)</f>
        <v>#DIV/0!</v>
      </c>
      <c r="H1770" s="136">
        <f t="shared" si="272"/>
        <v>35180</v>
      </c>
      <c r="I1770" t="e">
        <f>SQRT(($C$5/2)^2-($C$5/2)^2*'(OLD) bottom seam length'!H1770^2/($C$6/2)^2)</f>
        <v>#DIV/0!</v>
      </c>
      <c r="K1770" s="136">
        <f t="shared" si="273"/>
        <v>35180</v>
      </c>
      <c r="L1770" t="e">
        <f>SQRT(($C$5/2)^2-($C$5/2)^2*'(OLD) bottom seam length'!K1770^2/($C$6/2)^2)</f>
        <v>#DIV/0!</v>
      </c>
      <c r="O1770" s="136">
        <f t="shared" si="274"/>
        <v>35180</v>
      </c>
      <c r="P1770" t="b">
        <f t="shared" si="275"/>
        <v>0</v>
      </c>
      <c r="T1770" s="136">
        <f t="shared" si="276"/>
        <v>35160</v>
      </c>
      <c r="U1770" t="e">
        <f>SQRT(($U$6/2)^2-($U$6/2)^2*'(OLD) bottom seam length'!T1770^2/($U$7/2)^2)</f>
        <v>#VALUE!</v>
      </c>
      <c r="W1770" s="136">
        <f t="shared" si="277"/>
        <v>35160</v>
      </c>
      <c r="X1770" t="e">
        <f>SQRT(($U$6/2)^2-($U$6/2)^2*'(OLD) bottom seam length'!W1770^2/($U$7/2)^2)</f>
        <v>#VALUE!</v>
      </c>
      <c r="Z1770" s="136">
        <f t="shared" si="278"/>
        <v>35160</v>
      </c>
      <c r="AA1770" t="e">
        <f>SQRT(($U$6/2)^2-($U$6/2)^2*'(OLD) bottom seam length'!Z1770^2/($U$7/2)^2)</f>
        <v>#VALUE!</v>
      </c>
      <c r="AC1770" s="136">
        <f t="shared" si="279"/>
        <v>35160</v>
      </c>
      <c r="AD1770" t="e">
        <f>SQRT(($U$6/2)^2-($U$6/2)^2*'(OLD) bottom seam length'!AC1770^2/($U$7/2)^2)</f>
        <v>#VALUE!</v>
      </c>
    </row>
    <row r="1771" spans="2:30">
      <c r="B1771" s="136">
        <f t="shared" si="270"/>
        <v>35200</v>
      </c>
      <c r="C1771" t="e">
        <f>SQRT(($C$5/2)^2-($C$5/2)^2*'(OLD) bottom seam length'!B1771^2/($C$6/2)^2)</f>
        <v>#DIV/0!</v>
      </c>
      <c r="E1771" s="136">
        <f t="shared" si="271"/>
        <v>35200</v>
      </c>
      <c r="F1771" t="e">
        <f>SQRT(($C$5/2)^2-($C$5/2)^2*'(OLD) bottom seam length'!E1771^2/($C$6/2)^2)</f>
        <v>#DIV/0!</v>
      </c>
      <c r="H1771" s="136">
        <f t="shared" si="272"/>
        <v>35200</v>
      </c>
      <c r="I1771" t="e">
        <f>SQRT(($C$5/2)^2-($C$5/2)^2*'(OLD) bottom seam length'!H1771^2/($C$6/2)^2)</f>
        <v>#DIV/0!</v>
      </c>
      <c r="K1771" s="136">
        <f t="shared" si="273"/>
        <v>35200</v>
      </c>
      <c r="L1771" t="e">
        <f>SQRT(($C$5/2)^2-($C$5/2)^2*'(OLD) bottom seam length'!K1771^2/($C$6/2)^2)</f>
        <v>#DIV/0!</v>
      </c>
      <c r="O1771" s="136">
        <f t="shared" si="274"/>
        <v>35200</v>
      </c>
      <c r="P1771" t="b">
        <f t="shared" si="275"/>
        <v>0</v>
      </c>
      <c r="T1771" s="136">
        <f t="shared" si="276"/>
        <v>35180</v>
      </c>
      <c r="U1771" t="e">
        <f>SQRT(($U$6/2)^2-($U$6/2)^2*'(OLD) bottom seam length'!T1771^2/($U$7/2)^2)</f>
        <v>#VALUE!</v>
      </c>
      <c r="W1771" s="136">
        <f t="shared" si="277"/>
        <v>35180</v>
      </c>
      <c r="X1771" t="e">
        <f>SQRT(($U$6/2)^2-($U$6/2)^2*'(OLD) bottom seam length'!W1771^2/($U$7/2)^2)</f>
        <v>#VALUE!</v>
      </c>
      <c r="Z1771" s="136">
        <f t="shared" si="278"/>
        <v>35180</v>
      </c>
      <c r="AA1771" t="e">
        <f>SQRT(($U$6/2)^2-($U$6/2)^2*'(OLD) bottom seam length'!Z1771^2/($U$7/2)^2)</f>
        <v>#VALUE!</v>
      </c>
      <c r="AC1771" s="136">
        <f t="shared" si="279"/>
        <v>35180</v>
      </c>
      <c r="AD1771" t="e">
        <f>SQRT(($U$6/2)^2-($U$6/2)^2*'(OLD) bottom seam length'!AC1771^2/($U$7/2)^2)</f>
        <v>#VALUE!</v>
      </c>
    </row>
    <row r="1772" spans="2:30">
      <c r="B1772" s="136">
        <f t="shared" si="270"/>
        <v>35220</v>
      </c>
      <c r="C1772" t="e">
        <f>SQRT(($C$5/2)^2-($C$5/2)^2*'(OLD) bottom seam length'!B1772^2/($C$6/2)^2)</f>
        <v>#DIV/0!</v>
      </c>
      <c r="E1772" s="136">
        <f t="shared" si="271"/>
        <v>35220</v>
      </c>
      <c r="F1772" t="e">
        <f>SQRT(($C$5/2)^2-($C$5/2)^2*'(OLD) bottom seam length'!E1772^2/($C$6/2)^2)</f>
        <v>#DIV/0!</v>
      </c>
      <c r="H1772" s="136">
        <f t="shared" si="272"/>
        <v>35220</v>
      </c>
      <c r="I1772" t="e">
        <f>SQRT(($C$5/2)^2-($C$5/2)^2*'(OLD) bottom seam length'!H1772^2/($C$6/2)^2)</f>
        <v>#DIV/0!</v>
      </c>
      <c r="K1772" s="136">
        <f t="shared" si="273"/>
        <v>35220</v>
      </c>
      <c r="L1772" t="e">
        <f>SQRT(($C$5/2)^2-($C$5/2)^2*'(OLD) bottom seam length'!K1772^2/($C$6/2)^2)</f>
        <v>#DIV/0!</v>
      </c>
      <c r="O1772" s="136">
        <f t="shared" si="274"/>
        <v>35220</v>
      </c>
      <c r="P1772" t="b">
        <f t="shared" si="275"/>
        <v>0</v>
      </c>
      <c r="T1772" s="136">
        <f t="shared" si="276"/>
        <v>35200</v>
      </c>
      <c r="U1772" t="e">
        <f>SQRT(($U$6/2)^2-($U$6/2)^2*'(OLD) bottom seam length'!T1772^2/($U$7/2)^2)</f>
        <v>#VALUE!</v>
      </c>
      <c r="W1772" s="136">
        <f t="shared" si="277"/>
        <v>35200</v>
      </c>
      <c r="X1772" t="e">
        <f>SQRT(($U$6/2)^2-($U$6/2)^2*'(OLD) bottom seam length'!W1772^2/($U$7/2)^2)</f>
        <v>#VALUE!</v>
      </c>
      <c r="Z1772" s="136">
        <f t="shared" si="278"/>
        <v>35200</v>
      </c>
      <c r="AA1772" t="e">
        <f>SQRT(($U$6/2)^2-($U$6/2)^2*'(OLD) bottom seam length'!Z1772^2/($U$7/2)^2)</f>
        <v>#VALUE!</v>
      </c>
      <c r="AC1772" s="136">
        <f t="shared" si="279"/>
        <v>35200</v>
      </c>
      <c r="AD1772" t="e">
        <f>SQRT(($U$6/2)^2-($U$6/2)^2*'(OLD) bottom seam length'!AC1772^2/($U$7/2)^2)</f>
        <v>#VALUE!</v>
      </c>
    </row>
    <row r="1773" spans="2:30">
      <c r="B1773" s="136">
        <f t="shared" si="270"/>
        <v>35240</v>
      </c>
      <c r="C1773" t="e">
        <f>SQRT(($C$5/2)^2-($C$5/2)^2*'(OLD) bottom seam length'!B1773^2/($C$6/2)^2)</f>
        <v>#DIV/0!</v>
      </c>
      <c r="E1773" s="136">
        <f t="shared" si="271"/>
        <v>35240</v>
      </c>
      <c r="F1773" t="e">
        <f>SQRT(($C$5/2)^2-($C$5/2)^2*'(OLD) bottom seam length'!E1773^2/($C$6/2)^2)</f>
        <v>#DIV/0!</v>
      </c>
      <c r="H1773" s="136">
        <f t="shared" si="272"/>
        <v>35240</v>
      </c>
      <c r="I1773" t="e">
        <f>SQRT(($C$5/2)^2-($C$5/2)^2*'(OLD) bottom seam length'!H1773^2/($C$6/2)^2)</f>
        <v>#DIV/0!</v>
      </c>
      <c r="K1773" s="136">
        <f t="shared" si="273"/>
        <v>35240</v>
      </c>
      <c r="L1773" t="e">
        <f>SQRT(($C$5/2)^2-($C$5/2)^2*'(OLD) bottom seam length'!K1773^2/($C$6/2)^2)</f>
        <v>#DIV/0!</v>
      </c>
      <c r="O1773" s="136">
        <f t="shared" si="274"/>
        <v>35240</v>
      </c>
      <c r="P1773" t="b">
        <f t="shared" si="275"/>
        <v>0</v>
      </c>
      <c r="T1773" s="136">
        <f t="shared" si="276"/>
        <v>35220</v>
      </c>
      <c r="U1773" t="e">
        <f>SQRT(($U$6/2)^2-($U$6/2)^2*'(OLD) bottom seam length'!T1773^2/($U$7/2)^2)</f>
        <v>#VALUE!</v>
      </c>
      <c r="W1773" s="136">
        <f t="shared" si="277"/>
        <v>35220</v>
      </c>
      <c r="X1773" t="e">
        <f>SQRT(($U$6/2)^2-($U$6/2)^2*'(OLD) bottom seam length'!W1773^2/($U$7/2)^2)</f>
        <v>#VALUE!</v>
      </c>
      <c r="Z1773" s="136">
        <f t="shared" si="278"/>
        <v>35220</v>
      </c>
      <c r="AA1773" t="e">
        <f>SQRT(($U$6/2)^2-($U$6/2)^2*'(OLD) bottom seam length'!Z1773^2/($U$7/2)^2)</f>
        <v>#VALUE!</v>
      </c>
      <c r="AC1773" s="136">
        <f t="shared" si="279"/>
        <v>35220</v>
      </c>
      <c r="AD1773" t="e">
        <f>SQRT(($U$6/2)^2-($U$6/2)^2*'(OLD) bottom seam length'!AC1773^2/($U$7/2)^2)</f>
        <v>#VALUE!</v>
      </c>
    </row>
    <row r="1774" spans="2:30">
      <c r="B1774" s="136">
        <f t="shared" si="270"/>
        <v>35260</v>
      </c>
      <c r="C1774" t="e">
        <f>SQRT(($C$5/2)^2-($C$5/2)^2*'(OLD) bottom seam length'!B1774^2/($C$6/2)^2)</f>
        <v>#DIV/0!</v>
      </c>
      <c r="E1774" s="136">
        <f t="shared" si="271"/>
        <v>35260</v>
      </c>
      <c r="F1774" t="e">
        <f>SQRT(($C$5/2)^2-($C$5/2)^2*'(OLD) bottom seam length'!E1774^2/($C$6/2)^2)</f>
        <v>#DIV/0!</v>
      </c>
      <c r="H1774" s="136">
        <f t="shared" si="272"/>
        <v>35260</v>
      </c>
      <c r="I1774" t="e">
        <f>SQRT(($C$5/2)^2-($C$5/2)^2*'(OLD) bottom seam length'!H1774^2/($C$6/2)^2)</f>
        <v>#DIV/0!</v>
      </c>
      <c r="K1774" s="136">
        <f t="shared" si="273"/>
        <v>35260</v>
      </c>
      <c r="L1774" t="e">
        <f>SQRT(($C$5/2)^2-($C$5/2)^2*'(OLD) bottom seam length'!K1774^2/($C$6/2)^2)</f>
        <v>#DIV/0!</v>
      </c>
      <c r="O1774" s="136">
        <f t="shared" si="274"/>
        <v>35260</v>
      </c>
      <c r="P1774" t="b">
        <f t="shared" si="275"/>
        <v>0</v>
      </c>
      <c r="T1774" s="136">
        <f t="shared" si="276"/>
        <v>35240</v>
      </c>
      <c r="U1774" t="e">
        <f>SQRT(($U$6/2)^2-($U$6/2)^2*'(OLD) bottom seam length'!T1774^2/($U$7/2)^2)</f>
        <v>#VALUE!</v>
      </c>
      <c r="W1774" s="136">
        <f t="shared" si="277"/>
        <v>35240</v>
      </c>
      <c r="X1774" t="e">
        <f>SQRT(($U$6/2)^2-($U$6/2)^2*'(OLD) bottom seam length'!W1774^2/($U$7/2)^2)</f>
        <v>#VALUE!</v>
      </c>
      <c r="Z1774" s="136">
        <f t="shared" si="278"/>
        <v>35240</v>
      </c>
      <c r="AA1774" t="e">
        <f>SQRT(($U$6/2)^2-($U$6/2)^2*'(OLD) bottom seam length'!Z1774^2/($U$7/2)^2)</f>
        <v>#VALUE!</v>
      </c>
      <c r="AC1774" s="136">
        <f t="shared" si="279"/>
        <v>35240</v>
      </c>
      <c r="AD1774" t="e">
        <f>SQRT(($U$6/2)^2-($U$6/2)^2*'(OLD) bottom seam length'!AC1774^2/($U$7/2)^2)</f>
        <v>#VALUE!</v>
      </c>
    </row>
    <row r="1775" spans="2:30">
      <c r="B1775" s="136">
        <f t="shared" si="270"/>
        <v>35280</v>
      </c>
      <c r="C1775" t="e">
        <f>SQRT(($C$5/2)^2-($C$5/2)^2*'(OLD) bottom seam length'!B1775^2/($C$6/2)^2)</f>
        <v>#DIV/0!</v>
      </c>
      <c r="E1775" s="136">
        <f t="shared" si="271"/>
        <v>35280</v>
      </c>
      <c r="F1775" t="e">
        <f>SQRT(($C$5/2)^2-($C$5/2)^2*'(OLD) bottom seam length'!E1775^2/($C$6/2)^2)</f>
        <v>#DIV/0!</v>
      </c>
      <c r="H1775" s="136">
        <f t="shared" si="272"/>
        <v>35280</v>
      </c>
      <c r="I1775" t="e">
        <f>SQRT(($C$5/2)^2-($C$5/2)^2*'(OLD) bottom seam length'!H1775^2/($C$6/2)^2)</f>
        <v>#DIV/0!</v>
      </c>
      <c r="K1775" s="136">
        <f t="shared" si="273"/>
        <v>35280</v>
      </c>
      <c r="L1775" t="e">
        <f>SQRT(($C$5/2)^2-($C$5/2)^2*'(OLD) bottom seam length'!K1775^2/($C$6/2)^2)</f>
        <v>#DIV/0!</v>
      </c>
      <c r="O1775" s="136">
        <f t="shared" si="274"/>
        <v>35280</v>
      </c>
      <c r="P1775" t="b">
        <f t="shared" si="275"/>
        <v>0</v>
      </c>
      <c r="T1775" s="136">
        <f t="shared" si="276"/>
        <v>35260</v>
      </c>
      <c r="U1775" t="e">
        <f>SQRT(($U$6/2)^2-($U$6/2)^2*'(OLD) bottom seam length'!T1775^2/($U$7/2)^2)</f>
        <v>#VALUE!</v>
      </c>
      <c r="W1775" s="136">
        <f t="shared" si="277"/>
        <v>35260</v>
      </c>
      <c r="X1775" t="e">
        <f>SQRT(($U$6/2)^2-($U$6/2)^2*'(OLD) bottom seam length'!W1775^2/($U$7/2)^2)</f>
        <v>#VALUE!</v>
      </c>
      <c r="Z1775" s="136">
        <f t="shared" si="278"/>
        <v>35260</v>
      </c>
      <c r="AA1775" t="e">
        <f>SQRT(($U$6/2)^2-($U$6/2)^2*'(OLD) bottom seam length'!Z1775^2/($U$7/2)^2)</f>
        <v>#VALUE!</v>
      </c>
      <c r="AC1775" s="136">
        <f t="shared" si="279"/>
        <v>35260</v>
      </c>
      <c r="AD1775" t="e">
        <f>SQRT(($U$6/2)^2-($U$6/2)^2*'(OLD) bottom seam length'!AC1775^2/($U$7/2)^2)</f>
        <v>#VALUE!</v>
      </c>
    </row>
    <row r="1776" spans="2:30">
      <c r="B1776" s="136">
        <f t="shared" si="270"/>
        <v>35300</v>
      </c>
      <c r="C1776" t="e">
        <f>SQRT(($C$5/2)^2-($C$5/2)^2*'(OLD) bottom seam length'!B1776^2/($C$6/2)^2)</f>
        <v>#DIV/0!</v>
      </c>
      <c r="E1776" s="136">
        <f t="shared" si="271"/>
        <v>35300</v>
      </c>
      <c r="F1776" t="e">
        <f>SQRT(($C$5/2)^2-($C$5/2)^2*'(OLD) bottom seam length'!E1776^2/($C$6/2)^2)</f>
        <v>#DIV/0!</v>
      </c>
      <c r="H1776" s="136">
        <f t="shared" si="272"/>
        <v>35300</v>
      </c>
      <c r="I1776" t="e">
        <f>SQRT(($C$5/2)^2-($C$5/2)^2*'(OLD) bottom seam length'!H1776^2/($C$6/2)^2)</f>
        <v>#DIV/0!</v>
      </c>
      <c r="K1776" s="136">
        <f t="shared" si="273"/>
        <v>35300</v>
      </c>
      <c r="L1776" t="e">
        <f>SQRT(($C$5/2)^2-($C$5/2)^2*'(OLD) bottom seam length'!K1776^2/($C$6/2)^2)</f>
        <v>#DIV/0!</v>
      </c>
      <c r="O1776" s="136">
        <f t="shared" si="274"/>
        <v>35300</v>
      </c>
      <c r="P1776" t="b">
        <f t="shared" si="275"/>
        <v>0</v>
      </c>
      <c r="T1776" s="136">
        <f t="shared" si="276"/>
        <v>35280</v>
      </c>
      <c r="U1776" t="e">
        <f>SQRT(($U$6/2)^2-($U$6/2)^2*'(OLD) bottom seam length'!T1776^2/($U$7/2)^2)</f>
        <v>#VALUE!</v>
      </c>
      <c r="W1776" s="136">
        <f t="shared" si="277"/>
        <v>35280</v>
      </c>
      <c r="X1776" t="e">
        <f>SQRT(($U$6/2)^2-($U$6/2)^2*'(OLD) bottom seam length'!W1776^2/($U$7/2)^2)</f>
        <v>#VALUE!</v>
      </c>
      <c r="Z1776" s="136">
        <f t="shared" si="278"/>
        <v>35280</v>
      </c>
      <c r="AA1776" t="e">
        <f>SQRT(($U$6/2)^2-($U$6/2)^2*'(OLD) bottom seam length'!Z1776^2/($U$7/2)^2)</f>
        <v>#VALUE!</v>
      </c>
      <c r="AC1776" s="136">
        <f t="shared" si="279"/>
        <v>35280</v>
      </c>
      <c r="AD1776" t="e">
        <f>SQRT(($U$6/2)^2-($U$6/2)^2*'(OLD) bottom seam length'!AC1776^2/($U$7/2)^2)</f>
        <v>#VALUE!</v>
      </c>
    </row>
    <row r="1777" spans="2:30">
      <c r="B1777" s="136">
        <f t="shared" si="270"/>
        <v>35320</v>
      </c>
      <c r="C1777" t="e">
        <f>SQRT(($C$5/2)^2-($C$5/2)^2*'(OLD) bottom seam length'!B1777^2/($C$6/2)^2)</f>
        <v>#DIV/0!</v>
      </c>
      <c r="E1777" s="136">
        <f t="shared" si="271"/>
        <v>35320</v>
      </c>
      <c r="F1777" t="e">
        <f>SQRT(($C$5/2)^2-($C$5/2)^2*'(OLD) bottom seam length'!E1777^2/($C$6/2)^2)</f>
        <v>#DIV/0!</v>
      </c>
      <c r="H1777" s="136">
        <f t="shared" si="272"/>
        <v>35320</v>
      </c>
      <c r="I1777" t="e">
        <f>SQRT(($C$5/2)^2-($C$5/2)^2*'(OLD) bottom seam length'!H1777^2/($C$6/2)^2)</f>
        <v>#DIV/0!</v>
      </c>
      <c r="K1777" s="136">
        <f t="shared" si="273"/>
        <v>35320</v>
      </c>
      <c r="L1777" t="e">
        <f>SQRT(($C$5/2)^2-($C$5/2)^2*'(OLD) bottom seam length'!K1777^2/($C$6/2)^2)</f>
        <v>#DIV/0!</v>
      </c>
      <c r="O1777" s="136">
        <f t="shared" si="274"/>
        <v>35320</v>
      </c>
      <c r="P1777" t="b">
        <f t="shared" si="275"/>
        <v>0</v>
      </c>
      <c r="T1777" s="136">
        <f t="shared" si="276"/>
        <v>35300</v>
      </c>
      <c r="U1777" t="e">
        <f>SQRT(($U$6/2)^2-($U$6/2)^2*'(OLD) bottom seam length'!T1777^2/($U$7/2)^2)</f>
        <v>#VALUE!</v>
      </c>
      <c r="W1777" s="136">
        <f t="shared" si="277"/>
        <v>35300</v>
      </c>
      <c r="X1777" t="e">
        <f>SQRT(($U$6/2)^2-($U$6/2)^2*'(OLD) bottom seam length'!W1777^2/($U$7/2)^2)</f>
        <v>#VALUE!</v>
      </c>
      <c r="Z1777" s="136">
        <f t="shared" si="278"/>
        <v>35300</v>
      </c>
      <c r="AA1777" t="e">
        <f>SQRT(($U$6/2)^2-($U$6/2)^2*'(OLD) bottom seam length'!Z1777^2/($U$7/2)^2)</f>
        <v>#VALUE!</v>
      </c>
      <c r="AC1777" s="136">
        <f t="shared" si="279"/>
        <v>35300</v>
      </c>
      <c r="AD1777" t="e">
        <f>SQRT(($U$6/2)^2-($U$6/2)^2*'(OLD) bottom seam length'!AC1777^2/($U$7/2)^2)</f>
        <v>#VALUE!</v>
      </c>
    </row>
    <row r="1778" spans="2:30">
      <c r="B1778" s="136">
        <f t="shared" si="270"/>
        <v>35340</v>
      </c>
      <c r="C1778" t="e">
        <f>SQRT(($C$5/2)^2-($C$5/2)^2*'(OLD) bottom seam length'!B1778^2/($C$6/2)^2)</f>
        <v>#DIV/0!</v>
      </c>
      <c r="E1778" s="136">
        <f t="shared" si="271"/>
        <v>35340</v>
      </c>
      <c r="F1778" t="e">
        <f>SQRT(($C$5/2)^2-($C$5/2)^2*'(OLD) bottom seam length'!E1778^2/($C$6/2)^2)</f>
        <v>#DIV/0!</v>
      </c>
      <c r="H1778" s="136">
        <f t="shared" si="272"/>
        <v>35340</v>
      </c>
      <c r="I1778" t="e">
        <f>SQRT(($C$5/2)^2-($C$5/2)^2*'(OLD) bottom seam length'!H1778^2/($C$6/2)^2)</f>
        <v>#DIV/0!</v>
      </c>
      <c r="K1778" s="136">
        <f t="shared" si="273"/>
        <v>35340</v>
      </c>
      <c r="L1778" t="e">
        <f>SQRT(($C$5/2)^2-($C$5/2)^2*'(OLD) bottom seam length'!K1778^2/($C$6/2)^2)</f>
        <v>#DIV/0!</v>
      </c>
      <c r="O1778" s="136">
        <f t="shared" si="274"/>
        <v>35340</v>
      </c>
      <c r="P1778" t="b">
        <f t="shared" si="275"/>
        <v>0</v>
      </c>
      <c r="T1778" s="136">
        <f t="shared" si="276"/>
        <v>35320</v>
      </c>
      <c r="U1778" t="e">
        <f>SQRT(($U$6/2)^2-($U$6/2)^2*'(OLD) bottom seam length'!T1778^2/($U$7/2)^2)</f>
        <v>#VALUE!</v>
      </c>
      <c r="W1778" s="136">
        <f t="shared" si="277"/>
        <v>35320</v>
      </c>
      <c r="X1778" t="e">
        <f>SQRT(($U$6/2)^2-($U$6/2)^2*'(OLD) bottom seam length'!W1778^2/($U$7/2)^2)</f>
        <v>#VALUE!</v>
      </c>
      <c r="Z1778" s="136">
        <f t="shared" si="278"/>
        <v>35320</v>
      </c>
      <c r="AA1778" t="e">
        <f>SQRT(($U$6/2)^2-($U$6/2)^2*'(OLD) bottom seam length'!Z1778^2/($U$7/2)^2)</f>
        <v>#VALUE!</v>
      </c>
      <c r="AC1778" s="136">
        <f t="shared" si="279"/>
        <v>35320</v>
      </c>
      <c r="AD1778" t="e">
        <f>SQRT(($U$6/2)^2-($U$6/2)^2*'(OLD) bottom seam length'!AC1778^2/($U$7/2)^2)</f>
        <v>#VALUE!</v>
      </c>
    </row>
    <row r="1779" spans="2:30">
      <c r="B1779" s="136">
        <f t="shared" si="270"/>
        <v>35360</v>
      </c>
      <c r="C1779" t="e">
        <f>SQRT(($C$5/2)^2-($C$5/2)^2*'(OLD) bottom seam length'!B1779^2/($C$6/2)^2)</f>
        <v>#DIV/0!</v>
      </c>
      <c r="E1779" s="136">
        <f t="shared" si="271"/>
        <v>35360</v>
      </c>
      <c r="F1779" t="e">
        <f>SQRT(($C$5/2)^2-($C$5/2)^2*'(OLD) bottom seam length'!E1779^2/($C$6/2)^2)</f>
        <v>#DIV/0!</v>
      </c>
      <c r="H1779" s="136">
        <f t="shared" si="272"/>
        <v>35360</v>
      </c>
      <c r="I1779" t="e">
        <f>SQRT(($C$5/2)^2-($C$5/2)^2*'(OLD) bottom seam length'!H1779^2/($C$6/2)^2)</f>
        <v>#DIV/0!</v>
      </c>
      <c r="K1779" s="136">
        <f t="shared" si="273"/>
        <v>35360</v>
      </c>
      <c r="L1779" t="e">
        <f>SQRT(($C$5/2)^2-($C$5/2)^2*'(OLD) bottom seam length'!K1779^2/($C$6/2)^2)</f>
        <v>#DIV/0!</v>
      </c>
      <c r="O1779" s="136">
        <f t="shared" si="274"/>
        <v>35360</v>
      </c>
      <c r="P1779" t="b">
        <f t="shared" si="275"/>
        <v>0</v>
      </c>
      <c r="T1779" s="136">
        <f t="shared" si="276"/>
        <v>35340</v>
      </c>
      <c r="U1779" t="e">
        <f>SQRT(($U$6/2)^2-($U$6/2)^2*'(OLD) bottom seam length'!T1779^2/($U$7/2)^2)</f>
        <v>#VALUE!</v>
      </c>
      <c r="W1779" s="136">
        <f t="shared" si="277"/>
        <v>35340</v>
      </c>
      <c r="X1779" t="e">
        <f>SQRT(($U$6/2)^2-($U$6/2)^2*'(OLD) bottom seam length'!W1779^2/($U$7/2)^2)</f>
        <v>#VALUE!</v>
      </c>
      <c r="Z1779" s="136">
        <f t="shared" si="278"/>
        <v>35340</v>
      </c>
      <c r="AA1779" t="e">
        <f>SQRT(($U$6/2)^2-($U$6/2)^2*'(OLD) bottom seam length'!Z1779^2/($U$7/2)^2)</f>
        <v>#VALUE!</v>
      </c>
      <c r="AC1779" s="136">
        <f t="shared" si="279"/>
        <v>35340</v>
      </c>
      <c r="AD1779" t="e">
        <f>SQRT(($U$6/2)^2-($U$6/2)^2*'(OLD) bottom seam length'!AC1779^2/($U$7/2)^2)</f>
        <v>#VALUE!</v>
      </c>
    </row>
    <row r="1780" spans="2:30">
      <c r="B1780" s="136">
        <f t="shared" si="270"/>
        <v>35380</v>
      </c>
      <c r="C1780" t="e">
        <f>SQRT(($C$5/2)^2-($C$5/2)^2*'(OLD) bottom seam length'!B1780^2/($C$6/2)^2)</f>
        <v>#DIV/0!</v>
      </c>
      <c r="E1780" s="136">
        <f t="shared" si="271"/>
        <v>35380</v>
      </c>
      <c r="F1780" t="e">
        <f>SQRT(($C$5/2)^2-($C$5/2)^2*'(OLD) bottom seam length'!E1780^2/($C$6/2)^2)</f>
        <v>#DIV/0!</v>
      </c>
      <c r="H1780" s="136">
        <f t="shared" si="272"/>
        <v>35380</v>
      </c>
      <c r="I1780" t="e">
        <f>SQRT(($C$5/2)^2-($C$5/2)^2*'(OLD) bottom seam length'!H1780^2/($C$6/2)^2)</f>
        <v>#DIV/0!</v>
      </c>
      <c r="K1780" s="136">
        <f t="shared" si="273"/>
        <v>35380</v>
      </c>
      <c r="L1780" t="e">
        <f>SQRT(($C$5/2)^2-($C$5/2)^2*'(OLD) bottom seam length'!K1780^2/($C$6/2)^2)</f>
        <v>#DIV/0!</v>
      </c>
      <c r="O1780" s="136">
        <f t="shared" si="274"/>
        <v>35380</v>
      </c>
      <c r="P1780" t="b">
        <f t="shared" si="275"/>
        <v>0</v>
      </c>
      <c r="T1780" s="136">
        <f t="shared" si="276"/>
        <v>35360</v>
      </c>
      <c r="U1780" t="e">
        <f>SQRT(($U$6/2)^2-($U$6/2)^2*'(OLD) bottom seam length'!T1780^2/($U$7/2)^2)</f>
        <v>#VALUE!</v>
      </c>
      <c r="W1780" s="136">
        <f t="shared" si="277"/>
        <v>35360</v>
      </c>
      <c r="X1780" t="e">
        <f>SQRT(($U$6/2)^2-($U$6/2)^2*'(OLD) bottom seam length'!W1780^2/($U$7/2)^2)</f>
        <v>#VALUE!</v>
      </c>
      <c r="Z1780" s="136">
        <f t="shared" si="278"/>
        <v>35360</v>
      </c>
      <c r="AA1780" t="e">
        <f>SQRT(($U$6/2)^2-($U$6/2)^2*'(OLD) bottom seam length'!Z1780^2/($U$7/2)^2)</f>
        <v>#VALUE!</v>
      </c>
      <c r="AC1780" s="136">
        <f t="shared" si="279"/>
        <v>35360</v>
      </c>
      <c r="AD1780" t="e">
        <f>SQRT(($U$6/2)^2-($U$6/2)^2*'(OLD) bottom seam length'!AC1780^2/($U$7/2)^2)</f>
        <v>#VALUE!</v>
      </c>
    </row>
    <row r="1781" spans="2:30">
      <c r="B1781" s="136">
        <f t="shared" si="270"/>
        <v>35400</v>
      </c>
      <c r="C1781" t="e">
        <f>SQRT(($C$5/2)^2-($C$5/2)^2*'(OLD) bottom seam length'!B1781^2/($C$6/2)^2)</f>
        <v>#DIV/0!</v>
      </c>
      <c r="E1781" s="136">
        <f t="shared" si="271"/>
        <v>35400</v>
      </c>
      <c r="F1781" t="e">
        <f>SQRT(($C$5/2)^2-($C$5/2)^2*'(OLD) bottom seam length'!E1781^2/($C$6/2)^2)</f>
        <v>#DIV/0!</v>
      </c>
      <c r="H1781" s="136">
        <f t="shared" si="272"/>
        <v>35400</v>
      </c>
      <c r="I1781" t="e">
        <f>SQRT(($C$5/2)^2-($C$5/2)^2*'(OLD) bottom seam length'!H1781^2/($C$6/2)^2)</f>
        <v>#DIV/0!</v>
      </c>
      <c r="K1781" s="136">
        <f t="shared" si="273"/>
        <v>35400</v>
      </c>
      <c r="L1781" t="e">
        <f>SQRT(($C$5/2)^2-($C$5/2)^2*'(OLD) bottom seam length'!K1781^2/($C$6/2)^2)</f>
        <v>#DIV/0!</v>
      </c>
      <c r="O1781" s="136">
        <f t="shared" si="274"/>
        <v>35400</v>
      </c>
      <c r="P1781" t="b">
        <f t="shared" si="275"/>
        <v>0</v>
      </c>
      <c r="T1781" s="136">
        <f t="shared" si="276"/>
        <v>35380</v>
      </c>
      <c r="U1781" t="e">
        <f>SQRT(($U$6/2)^2-($U$6/2)^2*'(OLD) bottom seam length'!T1781^2/($U$7/2)^2)</f>
        <v>#VALUE!</v>
      </c>
      <c r="W1781" s="136">
        <f t="shared" si="277"/>
        <v>35380</v>
      </c>
      <c r="X1781" t="e">
        <f>SQRT(($U$6/2)^2-($U$6/2)^2*'(OLD) bottom seam length'!W1781^2/($U$7/2)^2)</f>
        <v>#VALUE!</v>
      </c>
      <c r="Z1781" s="136">
        <f t="shared" si="278"/>
        <v>35380</v>
      </c>
      <c r="AA1781" t="e">
        <f>SQRT(($U$6/2)^2-($U$6/2)^2*'(OLD) bottom seam length'!Z1781^2/($U$7/2)^2)</f>
        <v>#VALUE!</v>
      </c>
      <c r="AC1781" s="136">
        <f t="shared" si="279"/>
        <v>35380</v>
      </c>
      <c r="AD1781" t="e">
        <f>SQRT(($U$6/2)^2-($U$6/2)^2*'(OLD) bottom seam length'!AC1781^2/($U$7/2)^2)</f>
        <v>#VALUE!</v>
      </c>
    </row>
    <row r="1782" spans="2:30">
      <c r="B1782" s="136">
        <f t="shared" si="270"/>
        <v>35420</v>
      </c>
      <c r="C1782" t="e">
        <f>SQRT(($C$5/2)^2-($C$5/2)^2*'(OLD) bottom seam length'!B1782^2/($C$6/2)^2)</f>
        <v>#DIV/0!</v>
      </c>
      <c r="E1782" s="136">
        <f t="shared" si="271"/>
        <v>35420</v>
      </c>
      <c r="F1782" t="e">
        <f>SQRT(($C$5/2)^2-($C$5/2)^2*'(OLD) bottom seam length'!E1782^2/($C$6/2)^2)</f>
        <v>#DIV/0!</v>
      </c>
      <c r="H1782" s="136">
        <f t="shared" si="272"/>
        <v>35420</v>
      </c>
      <c r="I1782" t="e">
        <f>SQRT(($C$5/2)^2-($C$5/2)^2*'(OLD) bottom seam length'!H1782^2/($C$6/2)^2)</f>
        <v>#DIV/0!</v>
      </c>
      <c r="K1782" s="136">
        <f t="shared" si="273"/>
        <v>35420</v>
      </c>
      <c r="L1782" t="e">
        <f>SQRT(($C$5/2)^2-($C$5/2)^2*'(OLD) bottom seam length'!K1782^2/($C$6/2)^2)</f>
        <v>#DIV/0!</v>
      </c>
      <c r="O1782" s="136">
        <f t="shared" si="274"/>
        <v>35420</v>
      </c>
      <c r="P1782" t="b">
        <f t="shared" si="275"/>
        <v>0</v>
      </c>
      <c r="T1782" s="136">
        <f t="shared" si="276"/>
        <v>35400</v>
      </c>
      <c r="U1782" t="e">
        <f>SQRT(($U$6/2)^2-($U$6/2)^2*'(OLD) bottom seam length'!T1782^2/($U$7/2)^2)</f>
        <v>#VALUE!</v>
      </c>
      <c r="W1782" s="136">
        <f t="shared" si="277"/>
        <v>35400</v>
      </c>
      <c r="X1782" t="e">
        <f>SQRT(($U$6/2)^2-($U$6/2)^2*'(OLD) bottom seam length'!W1782^2/($U$7/2)^2)</f>
        <v>#VALUE!</v>
      </c>
      <c r="Z1782" s="136">
        <f t="shared" si="278"/>
        <v>35400</v>
      </c>
      <c r="AA1782" t="e">
        <f>SQRT(($U$6/2)^2-($U$6/2)^2*'(OLD) bottom seam length'!Z1782^2/($U$7/2)^2)</f>
        <v>#VALUE!</v>
      </c>
      <c r="AC1782" s="136">
        <f t="shared" si="279"/>
        <v>35400</v>
      </c>
      <c r="AD1782" t="e">
        <f>SQRT(($U$6/2)^2-($U$6/2)^2*'(OLD) bottom seam length'!AC1782^2/($U$7/2)^2)</f>
        <v>#VALUE!</v>
      </c>
    </row>
    <row r="1783" spans="2:30">
      <c r="B1783" s="136">
        <f t="shared" si="270"/>
        <v>35440</v>
      </c>
      <c r="C1783" t="e">
        <f>SQRT(($C$5/2)^2-($C$5/2)^2*'(OLD) bottom seam length'!B1783^2/($C$6/2)^2)</f>
        <v>#DIV/0!</v>
      </c>
      <c r="E1783" s="136">
        <f t="shared" si="271"/>
        <v>35440</v>
      </c>
      <c r="F1783" t="e">
        <f>SQRT(($C$5/2)^2-($C$5/2)^2*'(OLD) bottom seam length'!E1783^2/($C$6/2)^2)</f>
        <v>#DIV/0!</v>
      </c>
      <c r="H1783" s="136">
        <f t="shared" si="272"/>
        <v>35440</v>
      </c>
      <c r="I1783" t="e">
        <f>SQRT(($C$5/2)^2-($C$5/2)^2*'(OLD) bottom seam length'!H1783^2/($C$6/2)^2)</f>
        <v>#DIV/0!</v>
      </c>
      <c r="K1783" s="136">
        <f t="shared" si="273"/>
        <v>35440</v>
      </c>
      <c r="L1783" t="e">
        <f>SQRT(($C$5/2)^2-($C$5/2)^2*'(OLD) bottom seam length'!K1783^2/($C$6/2)^2)</f>
        <v>#DIV/0!</v>
      </c>
      <c r="O1783" s="136">
        <f t="shared" si="274"/>
        <v>35440</v>
      </c>
      <c r="P1783" t="b">
        <f t="shared" si="275"/>
        <v>0</v>
      </c>
      <c r="T1783" s="136">
        <f t="shared" si="276"/>
        <v>35420</v>
      </c>
      <c r="U1783" t="e">
        <f>SQRT(($U$6/2)^2-($U$6/2)^2*'(OLD) bottom seam length'!T1783^2/($U$7/2)^2)</f>
        <v>#VALUE!</v>
      </c>
      <c r="W1783" s="136">
        <f t="shared" si="277"/>
        <v>35420</v>
      </c>
      <c r="X1783" t="e">
        <f>SQRT(($U$6/2)^2-($U$6/2)^2*'(OLD) bottom seam length'!W1783^2/($U$7/2)^2)</f>
        <v>#VALUE!</v>
      </c>
      <c r="Z1783" s="136">
        <f t="shared" si="278"/>
        <v>35420</v>
      </c>
      <c r="AA1783" t="e">
        <f>SQRT(($U$6/2)^2-($U$6/2)^2*'(OLD) bottom seam length'!Z1783^2/($U$7/2)^2)</f>
        <v>#VALUE!</v>
      </c>
      <c r="AC1783" s="136">
        <f t="shared" si="279"/>
        <v>35420</v>
      </c>
      <c r="AD1783" t="e">
        <f>SQRT(($U$6/2)^2-($U$6/2)^2*'(OLD) bottom seam length'!AC1783^2/($U$7/2)^2)</f>
        <v>#VALUE!</v>
      </c>
    </row>
    <row r="1784" spans="2:30">
      <c r="B1784" s="136">
        <f t="shared" si="270"/>
        <v>35460</v>
      </c>
      <c r="C1784" t="e">
        <f>SQRT(($C$5/2)^2-($C$5/2)^2*'(OLD) bottom seam length'!B1784^2/($C$6/2)^2)</f>
        <v>#DIV/0!</v>
      </c>
      <c r="E1784" s="136">
        <f t="shared" si="271"/>
        <v>35460</v>
      </c>
      <c r="F1784" t="e">
        <f>SQRT(($C$5/2)^2-($C$5/2)^2*'(OLD) bottom seam length'!E1784^2/($C$6/2)^2)</f>
        <v>#DIV/0!</v>
      </c>
      <c r="H1784" s="136">
        <f t="shared" si="272"/>
        <v>35460</v>
      </c>
      <c r="I1784" t="e">
        <f>SQRT(($C$5/2)^2-($C$5/2)^2*'(OLD) bottom seam length'!H1784^2/($C$6/2)^2)</f>
        <v>#DIV/0!</v>
      </c>
      <c r="K1784" s="136">
        <f t="shared" si="273"/>
        <v>35460</v>
      </c>
      <c r="L1784" t="e">
        <f>SQRT(($C$5/2)^2-($C$5/2)^2*'(OLD) bottom seam length'!K1784^2/($C$6/2)^2)</f>
        <v>#DIV/0!</v>
      </c>
      <c r="O1784" s="136">
        <f t="shared" si="274"/>
        <v>35460</v>
      </c>
      <c r="P1784" t="b">
        <f t="shared" si="275"/>
        <v>0</v>
      </c>
      <c r="T1784" s="136">
        <f t="shared" si="276"/>
        <v>35440</v>
      </c>
      <c r="U1784" t="e">
        <f>SQRT(($U$6/2)^2-($U$6/2)^2*'(OLD) bottom seam length'!T1784^2/($U$7/2)^2)</f>
        <v>#VALUE!</v>
      </c>
      <c r="W1784" s="136">
        <f t="shared" si="277"/>
        <v>35440</v>
      </c>
      <c r="X1784" t="e">
        <f>SQRT(($U$6/2)^2-($U$6/2)^2*'(OLD) bottom seam length'!W1784^2/($U$7/2)^2)</f>
        <v>#VALUE!</v>
      </c>
      <c r="Z1784" s="136">
        <f t="shared" si="278"/>
        <v>35440</v>
      </c>
      <c r="AA1784" t="e">
        <f>SQRT(($U$6/2)^2-($U$6/2)^2*'(OLD) bottom seam length'!Z1784^2/($U$7/2)^2)</f>
        <v>#VALUE!</v>
      </c>
      <c r="AC1784" s="136">
        <f t="shared" si="279"/>
        <v>35440</v>
      </c>
      <c r="AD1784" t="e">
        <f>SQRT(($U$6/2)^2-($U$6/2)^2*'(OLD) bottom seam length'!AC1784^2/($U$7/2)^2)</f>
        <v>#VALUE!</v>
      </c>
    </row>
    <row r="1785" spans="2:30">
      <c r="B1785" s="136">
        <f t="shared" si="270"/>
        <v>35480</v>
      </c>
      <c r="C1785" t="e">
        <f>SQRT(($C$5/2)^2-($C$5/2)^2*'(OLD) bottom seam length'!B1785^2/($C$6/2)^2)</f>
        <v>#DIV/0!</v>
      </c>
      <c r="E1785" s="136">
        <f t="shared" si="271"/>
        <v>35480</v>
      </c>
      <c r="F1785" t="e">
        <f>SQRT(($C$5/2)^2-($C$5/2)^2*'(OLD) bottom seam length'!E1785^2/($C$6/2)^2)</f>
        <v>#DIV/0!</v>
      </c>
      <c r="H1785" s="136">
        <f t="shared" si="272"/>
        <v>35480</v>
      </c>
      <c r="I1785" t="e">
        <f>SQRT(($C$5/2)^2-($C$5/2)^2*'(OLD) bottom seam length'!H1785^2/($C$6/2)^2)</f>
        <v>#DIV/0!</v>
      </c>
      <c r="K1785" s="136">
        <f t="shared" si="273"/>
        <v>35480</v>
      </c>
      <c r="L1785" t="e">
        <f>SQRT(($C$5/2)^2-($C$5/2)^2*'(OLD) bottom seam length'!K1785^2/($C$6/2)^2)</f>
        <v>#DIV/0!</v>
      </c>
      <c r="O1785" s="136">
        <f t="shared" si="274"/>
        <v>35480</v>
      </c>
      <c r="P1785" t="b">
        <f t="shared" si="275"/>
        <v>0</v>
      </c>
      <c r="T1785" s="136">
        <f t="shared" si="276"/>
        <v>35460</v>
      </c>
      <c r="U1785" t="e">
        <f>SQRT(($U$6/2)^2-($U$6/2)^2*'(OLD) bottom seam length'!T1785^2/($U$7/2)^2)</f>
        <v>#VALUE!</v>
      </c>
      <c r="W1785" s="136">
        <f t="shared" si="277"/>
        <v>35460</v>
      </c>
      <c r="X1785" t="e">
        <f>SQRT(($U$6/2)^2-($U$6/2)^2*'(OLD) bottom seam length'!W1785^2/($U$7/2)^2)</f>
        <v>#VALUE!</v>
      </c>
      <c r="Z1785" s="136">
        <f t="shared" si="278"/>
        <v>35460</v>
      </c>
      <c r="AA1785" t="e">
        <f>SQRT(($U$6/2)^2-($U$6/2)^2*'(OLD) bottom seam length'!Z1785^2/($U$7/2)^2)</f>
        <v>#VALUE!</v>
      </c>
      <c r="AC1785" s="136">
        <f t="shared" si="279"/>
        <v>35460</v>
      </c>
      <c r="AD1785" t="e">
        <f>SQRT(($U$6/2)^2-($U$6/2)^2*'(OLD) bottom seam length'!AC1785^2/($U$7/2)^2)</f>
        <v>#VALUE!</v>
      </c>
    </row>
    <row r="1786" spans="2:30">
      <c r="B1786" s="136">
        <f t="shared" si="270"/>
        <v>35500</v>
      </c>
      <c r="C1786" t="e">
        <f>SQRT(($C$5/2)^2-($C$5/2)^2*'(OLD) bottom seam length'!B1786^2/($C$6/2)^2)</f>
        <v>#DIV/0!</v>
      </c>
      <c r="E1786" s="136">
        <f t="shared" si="271"/>
        <v>35500</v>
      </c>
      <c r="F1786" t="e">
        <f>SQRT(($C$5/2)^2-($C$5/2)^2*'(OLD) bottom seam length'!E1786^2/($C$6/2)^2)</f>
        <v>#DIV/0!</v>
      </c>
      <c r="H1786" s="136">
        <f t="shared" si="272"/>
        <v>35500</v>
      </c>
      <c r="I1786" t="e">
        <f>SQRT(($C$5/2)^2-($C$5/2)^2*'(OLD) bottom seam length'!H1786^2/($C$6/2)^2)</f>
        <v>#DIV/0!</v>
      </c>
      <c r="K1786" s="136">
        <f t="shared" si="273"/>
        <v>35500</v>
      </c>
      <c r="L1786" t="e">
        <f>SQRT(($C$5/2)^2-($C$5/2)^2*'(OLD) bottom seam length'!K1786^2/($C$6/2)^2)</f>
        <v>#DIV/0!</v>
      </c>
      <c r="O1786" s="136">
        <f t="shared" si="274"/>
        <v>35500</v>
      </c>
      <c r="P1786" t="b">
        <f t="shared" si="275"/>
        <v>0</v>
      </c>
      <c r="T1786" s="136">
        <f t="shared" si="276"/>
        <v>35480</v>
      </c>
      <c r="U1786" t="e">
        <f>SQRT(($U$6/2)^2-($U$6/2)^2*'(OLD) bottom seam length'!T1786^2/($U$7/2)^2)</f>
        <v>#VALUE!</v>
      </c>
      <c r="W1786" s="136">
        <f t="shared" si="277"/>
        <v>35480</v>
      </c>
      <c r="X1786" t="e">
        <f>SQRT(($U$6/2)^2-($U$6/2)^2*'(OLD) bottom seam length'!W1786^2/($U$7/2)^2)</f>
        <v>#VALUE!</v>
      </c>
      <c r="Z1786" s="136">
        <f t="shared" si="278"/>
        <v>35480</v>
      </c>
      <c r="AA1786" t="e">
        <f>SQRT(($U$6/2)^2-($U$6/2)^2*'(OLD) bottom seam length'!Z1786^2/($U$7/2)^2)</f>
        <v>#VALUE!</v>
      </c>
      <c r="AC1786" s="136">
        <f t="shared" si="279"/>
        <v>35480</v>
      </c>
      <c r="AD1786" t="e">
        <f>SQRT(($U$6/2)^2-($U$6/2)^2*'(OLD) bottom seam length'!AC1786^2/($U$7/2)^2)</f>
        <v>#VALUE!</v>
      </c>
    </row>
    <row r="1787" spans="2:30">
      <c r="B1787" s="136">
        <f t="shared" si="270"/>
        <v>35520</v>
      </c>
      <c r="C1787" t="e">
        <f>SQRT(($C$5/2)^2-($C$5/2)^2*'(OLD) bottom seam length'!B1787^2/($C$6/2)^2)</f>
        <v>#DIV/0!</v>
      </c>
      <c r="E1787" s="136">
        <f t="shared" si="271"/>
        <v>35520</v>
      </c>
      <c r="F1787" t="e">
        <f>SQRT(($C$5/2)^2-($C$5/2)^2*'(OLD) bottom seam length'!E1787^2/($C$6/2)^2)</f>
        <v>#DIV/0!</v>
      </c>
      <c r="H1787" s="136">
        <f t="shared" si="272"/>
        <v>35520</v>
      </c>
      <c r="I1787" t="e">
        <f>SQRT(($C$5/2)^2-($C$5/2)^2*'(OLD) bottom seam length'!H1787^2/($C$6/2)^2)</f>
        <v>#DIV/0!</v>
      </c>
      <c r="K1787" s="136">
        <f t="shared" si="273"/>
        <v>35520</v>
      </c>
      <c r="L1787" t="e">
        <f>SQRT(($C$5/2)^2-($C$5/2)^2*'(OLD) bottom seam length'!K1787^2/($C$6/2)^2)</f>
        <v>#DIV/0!</v>
      </c>
      <c r="O1787" s="136">
        <f t="shared" si="274"/>
        <v>35520</v>
      </c>
      <c r="P1787" t="b">
        <f t="shared" si="275"/>
        <v>0</v>
      </c>
      <c r="T1787" s="136">
        <f t="shared" si="276"/>
        <v>35500</v>
      </c>
      <c r="U1787" t="e">
        <f>SQRT(($U$6/2)^2-($U$6/2)^2*'(OLD) bottom seam length'!T1787^2/($U$7/2)^2)</f>
        <v>#VALUE!</v>
      </c>
      <c r="W1787" s="136">
        <f t="shared" si="277"/>
        <v>35500</v>
      </c>
      <c r="X1787" t="e">
        <f>SQRT(($U$6/2)^2-($U$6/2)^2*'(OLD) bottom seam length'!W1787^2/($U$7/2)^2)</f>
        <v>#VALUE!</v>
      </c>
      <c r="Z1787" s="136">
        <f t="shared" si="278"/>
        <v>35500</v>
      </c>
      <c r="AA1787" t="e">
        <f>SQRT(($U$6/2)^2-($U$6/2)^2*'(OLD) bottom seam length'!Z1787^2/($U$7/2)^2)</f>
        <v>#VALUE!</v>
      </c>
      <c r="AC1787" s="136">
        <f t="shared" si="279"/>
        <v>35500</v>
      </c>
      <c r="AD1787" t="e">
        <f>SQRT(($U$6/2)^2-($U$6/2)^2*'(OLD) bottom seam length'!AC1787^2/($U$7/2)^2)</f>
        <v>#VALUE!</v>
      </c>
    </row>
    <row r="1788" spans="2:30">
      <c r="B1788" s="136">
        <f t="shared" si="270"/>
        <v>35540</v>
      </c>
      <c r="C1788" t="e">
        <f>SQRT(($C$5/2)^2-($C$5/2)^2*'(OLD) bottom seam length'!B1788^2/($C$6/2)^2)</f>
        <v>#DIV/0!</v>
      </c>
      <c r="E1788" s="136">
        <f t="shared" si="271"/>
        <v>35540</v>
      </c>
      <c r="F1788" t="e">
        <f>SQRT(($C$5/2)^2-($C$5/2)^2*'(OLD) bottom seam length'!E1788^2/($C$6/2)^2)</f>
        <v>#DIV/0!</v>
      </c>
      <c r="H1788" s="136">
        <f t="shared" si="272"/>
        <v>35540</v>
      </c>
      <c r="I1788" t="e">
        <f>SQRT(($C$5/2)^2-($C$5/2)^2*'(OLD) bottom seam length'!H1788^2/($C$6/2)^2)</f>
        <v>#DIV/0!</v>
      </c>
      <c r="K1788" s="136">
        <f t="shared" si="273"/>
        <v>35540</v>
      </c>
      <c r="L1788" t="e">
        <f>SQRT(($C$5/2)^2-($C$5/2)^2*'(OLD) bottom seam length'!K1788^2/($C$6/2)^2)</f>
        <v>#DIV/0!</v>
      </c>
      <c r="O1788" s="136">
        <f t="shared" si="274"/>
        <v>35540</v>
      </c>
      <c r="P1788" t="b">
        <f t="shared" si="275"/>
        <v>0</v>
      </c>
      <c r="T1788" s="136">
        <f t="shared" si="276"/>
        <v>35520</v>
      </c>
      <c r="U1788" t="e">
        <f>SQRT(($U$6/2)^2-($U$6/2)^2*'(OLD) bottom seam length'!T1788^2/($U$7/2)^2)</f>
        <v>#VALUE!</v>
      </c>
      <c r="W1788" s="136">
        <f t="shared" si="277"/>
        <v>35520</v>
      </c>
      <c r="X1788" t="e">
        <f>SQRT(($U$6/2)^2-($U$6/2)^2*'(OLD) bottom seam length'!W1788^2/($U$7/2)^2)</f>
        <v>#VALUE!</v>
      </c>
      <c r="Z1788" s="136">
        <f t="shared" si="278"/>
        <v>35520</v>
      </c>
      <c r="AA1788" t="e">
        <f>SQRT(($U$6/2)^2-($U$6/2)^2*'(OLD) bottom seam length'!Z1788^2/($U$7/2)^2)</f>
        <v>#VALUE!</v>
      </c>
      <c r="AC1788" s="136">
        <f t="shared" si="279"/>
        <v>35520</v>
      </c>
      <c r="AD1788" t="e">
        <f>SQRT(($U$6/2)^2-($U$6/2)^2*'(OLD) bottom seam length'!AC1788^2/($U$7/2)^2)</f>
        <v>#VALUE!</v>
      </c>
    </row>
    <row r="1789" spans="2:30">
      <c r="B1789" s="136">
        <f t="shared" si="270"/>
        <v>35560</v>
      </c>
      <c r="C1789" t="e">
        <f>SQRT(($C$5/2)^2-($C$5/2)^2*'(OLD) bottom seam length'!B1789^2/($C$6/2)^2)</f>
        <v>#DIV/0!</v>
      </c>
      <c r="E1789" s="136">
        <f t="shared" si="271"/>
        <v>35560</v>
      </c>
      <c r="F1789" t="e">
        <f>SQRT(($C$5/2)^2-($C$5/2)^2*'(OLD) bottom seam length'!E1789^2/($C$6/2)^2)</f>
        <v>#DIV/0!</v>
      </c>
      <c r="H1789" s="136">
        <f t="shared" si="272"/>
        <v>35560</v>
      </c>
      <c r="I1789" t="e">
        <f>SQRT(($C$5/2)^2-($C$5/2)^2*'(OLD) bottom seam length'!H1789^2/($C$6/2)^2)</f>
        <v>#DIV/0!</v>
      </c>
      <c r="K1789" s="136">
        <f t="shared" si="273"/>
        <v>35560</v>
      </c>
      <c r="L1789" t="e">
        <f>SQRT(($C$5/2)^2-($C$5/2)^2*'(OLD) bottom seam length'!K1789^2/($C$6/2)^2)</f>
        <v>#DIV/0!</v>
      </c>
      <c r="O1789" s="136">
        <f t="shared" si="274"/>
        <v>35560</v>
      </c>
      <c r="P1789" t="b">
        <f t="shared" si="275"/>
        <v>0</v>
      </c>
      <c r="T1789" s="136">
        <f t="shared" si="276"/>
        <v>35540</v>
      </c>
      <c r="U1789" t="e">
        <f>SQRT(($U$6/2)^2-($U$6/2)^2*'(OLD) bottom seam length'!T1789^2/($U$7/2)^2)</f>
        <v>#VALUE!</v>
      </c>
      <c r="W1789" s="136">
        <f t="shared" si="277"/>
        <v>35540</v>
      </c>
      <c r="X1789" t="e">
        <f>SQRT(($U$6/2)^2-($U$6/2)^2*'(OLD) bottom seam length'!W1789^2/($U$7/2)^2)</f>
        <v>#VALUE!</v>
      </c>
      <c r="Z1789" s="136">
        <f t="shared" si="278"/>
        <v>35540</v>
      </c>
      <c r="AA1789" t="e">
        <f>SQRT(($U$6/2)^2-($U$6/2)^2*'(OLD) bottom seam length'!Z1789^2/($U$7/2)^2)</f>
        <v>#VALUE!</v>
      </c>
      <c r="AC1789" s="136">
        <f t="shared" si="279"/>
        <v>35540</v>
      </c>
      <c r="AD1789" t="e">
        <f>SQRT(($U$6/2)^2-($U$6/2)^2*'(OLD) bottom seam length'!AC1789^2/($U$7/2)^2)</f>
        <v>#VALUE!</v>
      </c>
    </row>
    <row r="1790" spans="2:30">
      <c r="B1790" s="136">
        <f t="shared" si="270"/>
        <v>35580</v>
      </c>
      <c r="C1790" t="e">
        <f>SQRT(($C$5/2)^2-($C$5/2)^2*'(OLD) bottom seam length'!B1790^2/($C$6/2)^2)</f>
        <v>#DIV/0!</v>
      </c>
      <c r="E1790" s="136">
        <f t="shared" si="271"/>
        <v>35580</v>
      </c>
      <c r="F1790" t="e">
        <f>SQRT(($C$5/2)^2-($C$5/2)^2*'(OLD) bottom seam length'!E1790^2/($C$6/2)^2)</f>
        <v>#DIV/0!</v>
      </c>
      <c r="H1790" s="136">
        <f t="shared" si="272"/>
        <v>35580</v>
      </c>
      <c r="I1790" t="e">
        <f>SQRT(($C$5/2)^2-($C$5/2)^2*'(OLD) bottom seam length'!H1790^2/($C$6/2)^2)</f>
        <v>#DIV/0!</v>
      </c>
      <c r="K1790" s="136">
        <f t="shared" si="273"/>
        <v>35580</v>
      </c>
      <c r="L1790" t="e">
        <f>SQRT(($C$5/2)^2-($C$5/2)^2*'(OLD) bottom seam length'!K1790^2/($C$6/2)^2)</f>
        <v>#DIV/0!</v>
      </c>
      <c r="O1790" s="136">
        <f t="shared" si="274"/>
        <v>35580</v>
      </c>
      <c r="P1790" t="b">
        <f t="shared" si="275"/>
        <v>0</v>
      </c>
      <c r="T1790" s="136">
        <f t="shared" si="276"/>
        <v>35560</v>
      </c>
      <c r="U1790" t="e">
        <f>SQRT(($U$6/2)^2-($U$6/2)^2*'(OLD) bottom seam length'!T1790^2/($U$7/2)^2)</f>
        <v>#VALUE!</v>
      </c>
      <c r="W1790" s="136">
        <f t="shared" si="277"/>
        <v>35560</v>
      </c>
      <c r="X1790" t="e">
        <f>SQRT(($U$6/2)^2-($U$6/2)^2*'(OLD) bottom seam length'!W1790^2/($U$7/2)^2)</f>
        <v>#VALUE!</v>
      </c>
      <c r="Z1790" s="136">
        <f t="shared" si="278"/>
        <v>35560</v>
      </c>
      <c r="AA1790" t="e">
        <f>SQRT(($U$6/2)^2-($U$6/2)^2*'(OLD) bottom seam length'!Z1790^2/($U$7/2)^2)</f>
        <v>#VALUE!</v>
      </c>
      <c r="AC1790" s="136">
        <f t="shared" si="279"/>
        <v>35560</v>
      </c>
      <c r="AD1790" t="e">
        <f>SQRT(($U$6/2)^2-($U$6/2)^2*'(OLD) bottom seam length'!AC1790^2/($U$7/2)^2)</f>
        <v>#VALUE!</v>
      </c>
    </row>
    <row r="1791" spans="2:30">
      <c r="B1791" s="136">
        <f t="shared" si="270"/>
        <v>35600</v>
      </c>
      <c r="C1791" t="e">
        <f>SQRT(($C$5/2)^2-($C$5/2)^2*'(OLD) bottom seam length'!B1791^2/($C$6/2)^2)</f>
        <v>#DIV/0!</v>
      </c>
      <c r="E1791" s="136">
        <f t="shared" si="271"/>
        <v>35600</v>
      </c>
      <c r="F1791" t="e">
        <f>SQRT(($C$5/2)^2-($C$5/2)^2*'(OLD) bottom seam length'!E1791^2/($C$6/2)^2)</f>
        <v>#DIV/0!</v>
      </c>
      <c r="H1791" s="136">
        <f t="shared" si="272"/>
        <v>35600</v>
      </c>
      <c r="I1791" t="e">
        <f>SQRT(($C$5/2)^2-($C$5/2)^2*'(OLD) bottom seam length'!H1791^2/($C$6/2)^2)</f>
        <v>#DIV/0!</v>
      </c>
      <c r="K1791" s="136">
        <f t="shared" si="273"/>
        <v>35600</v>
      </c>
      <c r="L1791" t="e">
        <f>SQRT(($C$5/2)^2-($C$5/2)^2*'(OLD) bottom seam length'!K1791^2/($C$6/2)^2)</f>
        <v>#DIV/0!</v>
      </c>
      <c r="O1791" s="136">
        <f t="shared" si="274"/>
        <v>35600</v>
      </c>
      <c r="P1791" t="b">
        <f t="shared" si="275"/>
        <v>0</v>
      </c>
      <c r="T1791" s="136">
        <f t="shared" si="276"/>
        <v>35580</v>
      </c>
      <c r="U1791" t="e">
        <f>SQRT(($U$6/2)^2-($U$6/2)^2*'(OLD) bottom seam length'!T1791^2/($U$7/2)^2)</f>
        <v>#VALUE!</v>
      </c>
      <c r="W1791" s="136">
        <f t="shared" si="277"/>
        <v>35580</v>
      </c>
      <c r="X1791" t="e">
        <f>SQRT(($U$6/2)^2-($U$6/2)^2*'(OLD) bottom seam length'!W1791^2/($U$7/2)^2)</f>
        <v>#VALUE!</v>
      </c>
      <c r="Z1791" s="136">
        <f t="shared" si="278"/>
        <v>35580</v>
      </c>
      <c r="AA1791" t="e">
        <f>SQRT(($U$6/2)^2-($U$6/2)^2*'(OLD) bottom seam length'!Z1791^2/($U$7/2)^2)</f>
        <v>#VALUE!</v>
      </c>
      <c r="AC1791" s="136">
        <f t="shared" si="279"/>
        <v>35580</v>
      </c>
      <c r="AD1791" t="e">
        <f>SQRT(($U$6/2)^2-($U$6/2)^2*'(OLD) bottom seam length'!AC1791^2/($U$7/2)^2)</f>
        <v>#VALUE!</v>
      </c>
    </row>
    <row r="1792" spans="2:30">
      <c r="B1792" s="136">
        <f t="shared" si="270"/>
        <v>35620</v>
      </c>
      <c r="C1792" t="e">
        <f>SQRT(($C$5/2)^2-($C$5/2)^2*'(OLD) bottom seam length'!B1792^2/($C$6/2)^2)</f>
        <v>#DIV/0!</v>
      </c>
      <c r="E1792" s="136">
        <f t="shared" si="271"/>
        <v>35620</v>
      </c>
      <c r="F1792" t="e">
        <f>SQRT(($C$5/2)^2-($C$5/2)^2*'(OLD) bottom seam length'!E1792^2/($C$6/2)^2)</f>
        <v>#DIV/0!</v>
      </c>
      <c r="H1792" s="136">
        <f t="shared" si="272"/>
        <v>35620</v>
      </c>
      <c r="I1792" t="e">
        <f>SQRT(($C$5/2)^2-($C$5/2)^2*'(OLD) bottom seam length'!H1792^2/($C$6/2)^2)</f>
        <v>#DIV/0!</v>
      </c>
      <c r="K1792" s="136">
        <f t="shared" si="273"/>
        <v>35620</v>
      </c>
      <c r="L1792" t="e">
        <f>SQRT(($C$5/2)^2-($C$5/2)^2*'(OLD) bottom seam length'!K1792^2/($C$6/2)^2)</f>
        <v>#DIV/0!</v>
      </c>
      <c r="O1792" s="136">
        <f t="shared" si="274"/>
        <v>35620</v>
      </c>
      <c r="P1792" t="b">
        <f t="shared" si="275"/>
        <v>0</v>
      </c>
      <c r="T1792" s="136">
        <f t="shared" si="276"/>
        <v>35600</v>
      </c>
      <c r="U1792" t="e">
        <f>SQRT(($U$6/2)^2-($U$6/2)^2*'(OLD) bottom seam length'!T1792^2/($U$7/2)^2)</f>
        <v>#VALUE!</v>
      </c>
      <c r="W1792" s="136">
        <f t="shared" si="277"/>
        <v>35600</v>
      </c>
      <c r="X1792" t="e">
        <f>SQRT(($U$6/2)^2-($U$6/2)^2*'(OLD) bottom seam length'!W1792^2/($U$7/2)^2)</f>
        <v>#VALUE!</v>
      </c>
      <c r="Z1792" s="136">
        <f t="shared" si="278"/>
        <v>35600</v>
      </c>
      <c r="AA1792" t="e">
        <f>SQRT(($U$6/2)^2-($U$6/2)^2*'(OLD) bottom seam length'!Z1792^2/($U$7/2)^2)</f>
        <v>#VALUE!</v>
      </c>
      <c r="AC1792" s="136">
        <f t="shared" si="279"/>
        <v>35600</v>
      </c>
      <c r="AD1792" t="e">
        <f>SQRT(($U$6/2)^2-($U$6/2)^2*'(OLD) bottom seam length'!AC1792^2/($U$7/2)^2)</f>
        <v>#VALUE!</v>
      </c>
    </row>
    <row r="1793" spans="2:30">
      <c r="B1793" s="136">
        <f t="shared" si="270"/>
        <v>35640</v>
      </c>
      <c r="C1793" t="e">
        <f>SQRT(($C$5/2)^2-($C$5/2)^2*'(OLD) bottom seam length'!B1793^2/($C$6/2)^2)</f>
        <v>#DIV/0!</v>
      </c>
      <c r="E1793" s="136">
        <f t="shared" si="271"/>
        <v>35640</v>
      </c>
      <c r="F1793" t="e">
        <f>SQRT(($C$5/2)^2-($C$5/2)^2*'(OLD) bottom seam length'!E1793^2/($C$6/2)^2)</f>
        <v>#DIV/0!</v>
      </c>
      <c r="H1793" s="136">
        <f t="shared" si="272"/>
        <v>35640</v>
      </c>
      <c r="I1793" t="e">
        <f>SQRT(($C$5/2)^2-($C$5/2)^2*'(OLD) bottom seam length'!H1793^2/($C$6/2)^2)</f>
        <v>#DIV/0!</v>
      </c>
      <c r="K1793" s="136">
        <f t="shared" si="273"/>
        <v>35640</v>
      </c>
      <c r="L1793" t="e">
        <f>SQRT(($C$5/2)^2-($C$5/2)^2*'(OLD) bottom seam length'!K1793^2/($C$6/2)^2)</f>
        <v>#DIV/0!</v>
      </c>
      <c r="O1793" s="136">
        <f t="shared" si="274"/>
        <v>35640</v>
      </c>
      <c r="P1793" t="b">
        <f t="shared" si="275"/>
        <v>0</v>
      </c>
      <c r="T1793" s="136">
        <f t="shared" si="276"/>
        <v>35620</v>
      </c>
      <c r="U1793" t="e">
        <f>SQRT(($U$6/2)^2-($U$6/2)^2*'(OLD) bottom seam length'!T1793^2/($U$7/2)^2)</f>
        <v>#VALUE!</v>
      </c>
      <c r="W1793" s="136">
        <f t="shared" si="277"/>
        <v>35620</v>
      </c>
      <c r="X1793" t="e">
        <f>SQRT(($U$6/2)^2-($U$6/2)^2*'(OLD) bottom seam length'!W1793^2/($U$7/2)^2)</f>
        <v>#VALUE!</v>
      </c>
      <c r="Z1793" s="136">
        <f t="shared" si="278"/>
        <v>35620</v>
      </c>
      <c r="AA1793" t="e">
        <f>SQRT(($U$6/2)^2-($U$6/2)^2*'(OLD) bottom seam length'!Z1793^2/($U$7/2)^2)</f>
        <v>#VALUE!</v>
      </c>
      <c r="AC1793" s="136">
        <f t="shared" si="279"/>
        <v>35620</v>
      </c>
      <c r="AD1793" t="e">
        <f>SQRT(($U$6/2)^2-($U$6/2)^2*'(OLD) bottom seam length'!AC1793^2/($U$7/2)^2)</f>
        <v>#VALUE!</v>
      </c>
    </row>
    <row r="1794" spans="2:30">
      <c r="B1794" s="136">
        <f t="shared" si="270"/>
        <v>35660</v>
      </c>
      <c r="C1794" t="e">
        <f>SQRT(($C$5/2)^2-($C$5/2)^2*'(OLD) bottom seam length'!B1794^2/($C$6/2)^2)</f>
        <v>#DIV/0!</v>
      </c>
      <c r="E1794" s="136">
        <f t="shared" si="271"/>
        <v>35660</v>
      </c>
      <c r="F1794" t="e">
        <f>SQRT(($C$5/2)^2-($C$5/2)^2*'(OLD) bottom seam length'!E1794^2/($C$6/2)^2)</f>
        <v>#DIV/0!</v>
      </c>
      <c r="H1794" s="136">
        <f t="shared" si="272"/>
        <v>35660</v>
      </c>
      <c r="I1794" t="e">
        <f>SQRT(($C$5/2)^2-($C$5/2)^2*'(OLD) bottom seam length'!H1794^2/($C$6/2)^2)</f>
        <v>#DIV/0!</v>
      </c>
      <c r="K1794" s="136">
        <f t="shared" si="273"/>
        <v>35660</v>
      </c>
      <c r="L1794" t="e">
        <f>SQRT(($C$5/2)^2-($C$5/2)^2*'(OLD) bottom seam length'!K1794^2/($C$6/2)^2)</f>
        <v>#DIV/0!</v>
      </c>
      <c r="O1794" s="136">
        <f t="shared" si="274"/>
        <v>35660</v>
      </c>
      <c r="P1794" t="b">
        <f t="shared" si="275"/>
        <v>0</v>
      </c>
      <c r="T1794" s="136">
        <f t="shared" si="276"/>
        <v>35640</v>
      </c>
      <c r="U1794" t="e">
        <f>SQRT(($U$6/2)^2-($U$6/2)^2*'(OLD) bottom seam length'!T1794^2/($U$7/2)^2)</f>
        <v>#VALUE!</v>
      </c>
      <c r="W1794" s="136">
        <f t="shared" si="277"/>
        <v>35640</v>
      </c>
      <c r="X1794" t="e">
        <f>SQRT(($U$6/2)^2-($U$6/2)^2*'(OLD) bottom seam length'!W1794^2/($U$7/2)^2)</f>
        <v>#VALUE!</v>
      </c>
      <c r="Z1794" s="136">
        <f t="shared" si="278"/>
        <v>35640</v>
      </c>
      <c r="AA1794" t="e">
        <f>SQRT(($U$6/2)^2-($U$6/2)^2*'(OLD) bottom seam length'!Z1794^2/($U$7/2)^2)</f>
        <v>#VALUE!</v>
      </c>
      <c r="AC1794" s="136">
        <f t="shared" si="279"/>
        <v>35640</v>
      </c>
      <c r="AD1794" t="e">
        <f>SQRT(($U$6/2)^2-($U$6/2)^2*'(OLD) bottom seam length'!AC1794^2/($U$7/2)^2)</f>
        <v>#VALUE!</v>
      </c>
    </row>
    <row r="1795" spans="2:30">
      <c r="B1795" s="136">
        <f t="shared" si="270"/>
        <v>35680</v>
      </c>
      <c r="C1795" t="e">
        <f>SQRT(($C$5/2)^2-($C$5/2)^2*'(OLD) bottom seam length'!B1795^2/($C$6/2)^2)</f>
        <v>#DIV/0!</v>
      </c>
      <c r="E1795" s="136">
        <f t="shared" si="271"/>
        <v>35680</v>
      </c>
      <c r="F1795" t="e">
        <f>SQRT(($C$5/2)^2-($C$5/2)^2*'(OLD) bottom seam length'!E1795^2/($C$6/2)^2)</f>
        <v>#DIV/0!</v>
      </c>
      <c r="H1795" s="136">
        <f t="shared" si="272"/>
        <v>35680</v>
      </c>
      <c r="I1795" t="e">
        <f>SQRT(($C$5/2)^2-($C$5/2)^2*'(OLD) bottom seam length'!H1795^2/($C$6/2)^2)</f>
        <v>#DIV/0!</v>
      </c>
      <c r="K1795" s="136">
        <f t="shared" si="273"/>
        <v>35680</v>
      </c>
      <c r="L1795" t="e">
        <f>SQRT(($C$5/2)^2-($C$5/2)^2*'(OLD) bottom seam length'!K1795^2/($C$6/2)^2)</f>
        <v>#DIV/0!</v>
      </c>
      <c r="O1795" s="136">
        <f t="shared" si="274"/>
        <v>35680</v>
      </c>
      <c r="P1795" t="b">
        <f t="shared" si="275"/>
        <v>0</v>
      </c>
      <c r="T1795" s="136">
        <f t="shared" si="276"/>
        <v>35660</v>
      </c>
      <c r="U1795" t="e">
        <f>SQRT(($U$6/2)^2-($U$6/2)^2*'(OLD) bottom seam length'!T1795^2/($U$7/2)^2)</f>
        <v>#VALUE!</v>
      </c>
      <c r="W1795" s="136">
        <f t="shared" si="277"/>
        <v>35660</v>
      </c>
      <c r="X1795" t="e">
        <f>SQRT(($U$6/2)^2-($U$6/2)^2*'(OLD) bottom seam length'!W1795^2/($U$7/2)^2)</f>
        <v>#VALUE!</v>
      </c>
      <c r="Z1795" s="136">
        <f t="shared" si="278"/>
        <v>35660</v>
      </c>
      <c r="AA1795" t="e">
        <f>SQRT(($U$6/2)^2-($U$6/2)^2*'(OLD) bottom seam length'!Z1795^2/($U$7/2)^2)</f>
        <v>#VALUE!</v>
      </c>
      <c r="AC1795" s="136">
        <f t="shared" si="279"/>
        <v>35660</v>
      </c>
      <c r="AD1795" t="e">
        <f>SQRT(($U$6/2)^2-($U$6/2)^2*'(OLD) bottom seam length'!AC1795^2/($U$7/2)^2)</f>
        <v>#VALUE!</v>
      </c>
    </row>
    <row r="1796" spans="2:30">
      <c r="B1796" s="136">
        <f t="shared" si="270"/>
        <v>35700</v>
      </c>
      <c r="C1796" t="e">
        <f>SQRT(($C$5/2)^2-($C$5/2)^2*'(OLD) bottom seam length'!B1796^2/($C$6/2)^2)</f>
        <v>#DIV/0!</v>
      </c>
      <c r="E1796" s="136">
        <f t="shared" si="271"/>
        <v>35700</v>
      </c>
      <c r="F1796" t="e">
        <f>SQRT(($C$5/2)^2-($C$5/2)^2*'(OLD) bottom seam length'!E1796^2/($C$6/2)^2)</f>
        <v>#DIV/0!</v>
      </c>
      <c r="H1796" s="136">
        <f t="shared" si="272"/>
        <v>35700</v>
      </c>
      <c r="I1796" t="e">
        <f>SQRT(($C$5/2)^2-($C$5/2)^2*'(OLD) bottom seam length'!H1796^2/($C$6/2)^2)</f>
        <v>#DIV/0!</v>
      </c>
      <c r="K1796" s="136">
        <f t="shared" si="273"/>
        <v>35700</v>
      </c>
      <c r="L1796" t="e">
        <f>SQRT(($C$5/2)^2-($C$5/2)^2*'(OLD) bottom seam length'!K1796^2/($C$6/2)^2)</f>
        <v>#DIV/0!</v>
      </c>
      <c r="O1796" s="136">
        <f t="shared" si="274"/>
        <v>35700</v>
      </c>
      <c r="P1796" t="b">
        <f t="shared" si="275"/>
        <v>0</v>
      </c>
      <c r="T1796" s="136">
        <f t="shared" si="276"/>
        <v>35680</v>
      </c>
      <c r="U1796" t="e">
        <f>SQRT(($U$6/2)^2-($U$6/2)^2*'(OLD) bottom seam length'!T1796^2/($U$7/2)^2)</f>
        <v>#VALUE!</v>
      </c>
      <c r="W1796" s="136">
        <f t="shared" si="277"/>
        <v>35680</v>
      </c>
      <c r="X1796" t="e">
        <f>SQRT(($U$6/2)^2-($U$6/2)^2*'(OLD) bottom seam length'!W1796^2/($U$7/2)^2)</f>
        <v>#VALUE!</v>
      </c>
      <c r="Z1796" s="136">
        <f t="shared" si="278"/>
        <v>35680</v>
      </c>
      <c r="AA1796" t="e">
        <f>SQRT(($U$6/2)^2-($U$6/2)^2*'(OLD) bottom seam length'!Z1796^2/($U$7/2)^2)</f>
        <v>#VALUE!</v>
      </c>
      <c r="AC1796" s="136">
        <f t="shared" si="279"/>
        <v>35680</v>
      </c>
      <c r="AD1796" t="e">
        <f>SQRT(($U$6/2)^2-($U$6/2)^2*'(OLD) bottom seam length'!AC1796^2/($U$7/2)^2)</f>
        <v>#VALUE!</v>
      </c>
    </row>
    <row r="1797" spans="2:30">
      <c r="B1797" s="136">
        <f t="shared" si="270"/>
        <v>35720</v>
      </c>
      <c r="C1797" t="e">
        <f>SQRT(($C$5/2)^2-($C$5/2)^2*'(OLD) bottom seam length'!B1797^2/($C$6/2)^2)</f>
        <v>#DIV/0!</v>
      </c>
      <c r="E1797" s="136">
        <f t="shared" si="271"/>
        <v>35720</v>
      </c>
      <c r="F1797" t="e">
        <f>SQRT(($C$5/2)^2-($C$5/2)^2*'(OLD) bottom seam length'!E1797^2/($C$6/2)^2)</f>
        <v>#DIV/0!</v>
      </c>
      <c r="H1797" s="136">
        <f t="shared" si="272"/>
        <v>35720</v>
      </c>
      <c r="I1797" t="e">
        <f>SQRT(($C$5/2)^2-($C$5/2)^2*'(OLD) bottom seam length'!H1797^2/($C$6/2)^2)</f>
        <v>#DIV/0!</v>
      </c>
      <c r="K1797" s="136">
        <f t="shared" si="273"/>
        <v>35720</v>
      </c>
      <c r="L1797" t="e">
        <f>SQRT(($C$5/2)^2-($C$5/2)^2*'(OLD) bottom seam length'!K1797^2/($C$6/2)^2)</f>
        <v>#DIV/0!</v>
      </c>
      <c r="O1797" s="136">
        <f t="shared" si="274"/>
        <v>35720</v>
      </c>
      <c r="P1797" t="b">
        <f t="shared" si="275"/>
        <v>0</v>
      </c>
      <c r="T1797" s="136">
        <f t="shared" si="276"/>
        <v>35700</v>
      </c>
      <c r="U1797" t="e">
        <f>SQRT(($U$6/2)^2-($U$6/2)^2*'(OLD) bottom seam length'!T1797^2/($U$7/2)^2)</f>
        <v>#VALUE!</v>
      </c>
      <c r="W1797" s="136">
        <f t="shared" si="277"/>
        <v>35700</v>
      </c>
      <c r="X1797" t="e">
        <f>SQRT(($U$6/2)^2-($U$6/2)^2*'(OLD) bottom seam length'!W1797^2/($U$7/2)^2)</f>
        <v>#VALUE!</v>
      </c>
      <c r="Z1797" s="136">
        <f t="shared" si="278"/>
        <v>35700</v>
      </c>
      <c r="AA1797" t="e">
        <f>SQRT(($U$6/2)^2-($U$6/2)^2*'(OLD) bottom seam length'!Z1797^2/($U$7/2)^2)</f>
        <v>#VALUE!</v>
      </c>
      <c r="AC1797" s="136">
        <f t="shared" si="279"/>
        <v>35700</v>
      </c>
      <c r="AD1797" t="e">
        <f>SQRT(($U$6/2)^2-($U$6/2)^2*'(OLD) bottom seam length'!AC1797^2/($U$7/2)^2)</f>
        <v>#VALUE!</v>
      </c>
    </row>
    <row r="1798" spans="2:30">
      <c r="B1798" s="136">
        <f t="shared" si="270"/>
        <v>35740</v>
      </c>
      <c r="C1798" t="e">
        <f>SQRT(($C$5/2)^2-($C$5/2)^2*'(OLD) bottom seam length'!B1798^2/($C$6/2)^2)</f>
        <v>#DIV/0!</v>
      </c>
      <c r="E1798" s="136">
        <f t="shared" si="271"/>
        <v>35740</v>
      </c>
      <c r="F1798" t="e">
        <f>SQRT(($C$5/2)^2-($C$5/2)^2*'(OLD) bottom seam length'!E1798^2/($C$6/2)^2)</f>
        <v>#DIV/0!</v>
      </c>
      <c r="H1798" s="136">
        <f t="shared" si="272"/>
        <v>35740</v>
      </c>
      <c r="I1798" t="e">
        <f>SQRT(($C$5/2)^2-($C$5/2)^2*'(OLD) bottom seam length'!H1798^2/($C$6/2)^2)</f>
        <v>#DIV/0!</v>
      </c>
      <c r="K1798" s="136">
        <f t="shared" si="273"/>
        <v>35740</v>
      </c>
      <c r="L1798" t="e">
        <f>SQRT(($C$5/2)^2-($C$5/2)^2*'(OLD) bottom seam length'!K1798^2/($C$6/2)^2)</f>
        <v>#DIV/0!</v>
      </c>
      <c r="O1798" s="136">
        <f t="shared" si="274"/>
        <v>35740</v>
      </c>
      <c r="P1798" t="b">
        <f t="shared" si="275"/>
        <v>0</v>
      </c>
      <c r="T1798" s="136">
        <f t="shared" si="276"/>
        <v>35720</v>
      </c>
      <c r="U1798" t="e">
        <f>SQRT(($U$6/2)^2-($U$6/2)^2*'(OLD) bottom seam length'!T1798^2/($U$7/2)^2)</f>
        <v>#VALUE!</v>
      </c>
      <c r="W1798" s="136">
        <f t="shared" si="277"/>
        <v>35720</v>
      </c>
      <c r="X1798" t="e">
        <f>SQRT(($U$6/2)^2-($U$6/2)^2*'(OLD) bottom seam length'!W1798^2/($U$7/2)^2)</f>
        <v>#VALUE!</v>
      </c>
      <c r="Z1798" s="136">
        <f t="shared" si="278"/>
        <v>35720</v>
      </c>
      <c r="AA1798" t="e">
        <f>SQRT(($U$6/2)^2-($U$6/2)^2*'(OLD) bottom seam length'!Z1798^2/($U$7/2)^2)</f>
        <v>#VALUE!</v>
      </c>
      <c r="AC1798" s="136">
        <f t="shared" si="279"/>
        <v>35720</v>
      </c>
      <c r="AD1798" t="e">
        <f>SQRT(($U$6/2)^2-($U$6/2)^2*'(OLD) bottom seam length'!AC1798^2/($U$7/2)^2)</f>
        <v>#VALUE!</v>
      </c>
    </row>
    <row r="1799" spans="2:30">
      <c r="B1799" s="136">
        <f t="shared" si="270"/>
        <v>35760</v>
      </c>
      <c r="C1799" t="e">
        <f>SQRT(($C$5/2)^2-($C$5/2)^2*'(OLD) bottom seam length'!B1799^2/($C$6/2)^2)</f>
        <v>#DIV/0!</v>
      </c>
      <c r="E1799" s="136">
        <f t="shared" si="271"/>
        <v>35760</v>
      </c>
      <c r="F1799" t="e">
        <f>SQRT(($C$5/2)^2-($C$5/2)^2*'(OLD) bottom seam length'!E1799^2/($C$6/2)^2)</f>
        <v>#DIV/0!</v>
      </c>
      <c r="H1799" s="136">
        <f t="shared" si="272"/>
        <v>35760</v>
      </c>
      <c r="I1799" t="e">
        <f>SQRT(($C$5/2)^2-($C$5/2)^2*'(OLD) bottom seam length'!H1799^2/($C$6/2)^2)</f>
        <v>#DIV/0!</v>
      </c>
      <c r="K1799" s="136">
        <f t="shared" si="273"/>
        <v>35760</v>
      </c>
      <c r="L1799" t="e">
        <f>SQRT(($C$5/2)^2-($C$5/2)^2*'(OLD) bottom seam length'!K1799^2/($C$6/2)^2)</f>
        <v>#DIV/0!</v>
      </c>
      <c r="O1799" s="136">
        <f t="shared" si="274"/>
        <v>35760</v>
      </c>
      <c r="P1799" t="b">
        <f t="shared" si="275"/>
        <v>0</v>
      </c>
      <c r="T1799" s="136">
        <f t="shared" si="276"/>
        <v>35740</v>
      </c>
      <c r="U1799" t="e">
        <f>SQRT(($U$6/2)^2-($U$6/2)^2*'(OLD) bottom seam length'!T1799^2/($U$7/2)^2)</f>
        <v>#VALUE!</v>
      </c>
      <c r="W1799" s="136">
        <f t="shared" si="277"/>
        <v>35740</v>
      </c>
      <c r="X1799" t="e">
        <f>SQRT(($U$6/2)^2-($U$6/2)^2*'(OLD) bottom seam length'!W1799^2/($U$7/2)^2)</f>
        <v>#VALUE!</v>
      </c>
      <c r="Z1799" s="136">
        <f t="shared" si="278"/>
        <v>35740</v>
      </c>
      <c r="AA1799" t="e">
        <f>SQRT(($U$6/2)^2-($U$6/2)^2*'(OLD) bottom seam length'!Z1799^2/($U$7/2)^2)</f>
        <v>#VALUE!</v>
      </c>
      <c r="AC1799" s="136">
        <f t="shared" si="279"/>
        <v>35740</v>
      </c>
      <c r="AD1799" t="e">
        <f>SQRT(($U$6/2)^2-($U$6/2)^2*'(OLD) bottom seam length'!AC1799^2/($U$7/2)^2)</f>
        <v>#VALUE!</v>
      </c>
    </row>
    <row r="1800" spans="2:30">
      <c r="B1800" s="136">
        <f t="shared" si="270"/>
        <v>35780</v>
      </c>
      <c r="C1800" t="e">
        <f>SQRT(($C$5/2)^2-($C$5/2)^2*'(OLD) bottom seam length'!B1800^2/($C$6/2)^2)</f>
        <v>#DIV/0!</v>
      </c>
      <c r="E1800" s="136">
        <f t="shared" si="271"/>
        <v>35780</v>
      </c>
      <c r="F1800" t="e">
        <f>SQRT(($C$5/2)^2-($C$5/2)^2*'(OLD) bottom seam length'!E1800^2/($C$6/2)^2)</f>
        <v>#DIV/0!</v>
      </c>
      <c r="H1800" s="136">
        <f t="shared" si="272"/>
        <v>35780</v>
      </c>
      <c r="I1800" t="e">
        <f>SQRT(($C$5/2)^2-($C$5/2)^2*'(OLD) bottom seam length'!H1800^2/($C$6/2)^2)</f>
        <v>#DIV/0!</v>
      </c>
      <c r="K1800" s="136">
        <f t="shared" si="273"/>
        <v>35780</v>
      </c>
      <c r="L1800" t="e">
        <f>SQRT(($C$5/2)^2-($C$5/2)^2*'(OLD) bottom seam length'!K1800^2/($C$6/2)^2)</f>
        <v>#DIV/0!</v>
      </c>
      <c r="O1800" s="136">
        <f t="shared" si="274"/>
        <v>35780</v>
      </c>
      <c r="P1800" t="b">
        <f t="shared" si="275"/>
        <v>0</v>
      </c>
      <c r="T1800" s="136">
        <f t="shared" si="276"/>
        <v>35760</v>
      </c>
      <c r="U1800" t="e">
        <f>SQRT(($U$6/2)^2-($U$6/2)^2*'(OLD) bottom seam length'!T1800^2/($U$7/2)^2)</f>
        <v>#VALUE!</v>
      </c>
      <c r="W1800" s="136">
        <f t="shared" si="277"/>
        <v>35760</v>
      </c>
      <c r="X1800" t="e">
        <f>SQRT(($U$6/2)^2-($U$6/2)^2*'(OLD) bottom seam length'!W1800^2/($U$7/2)^2)</f>
        <v>#VALUE!</v>
      </c>
      <c r="Z1800" s="136">
        <f t="shared" si="278"/>
        <v>35760</v>
      </c>
      <c r="AA1800" t="e">
        <f>SQRT(($U$6/2)^2-($U$6/2)^2*'(OLD) bottom seam length'!Z1800^2/($U$7/2)^2)</f>
        <v>#VALUE!</v>
      </c>
      <c r="AC1800" s="136">
        <f t="shared" si="279"/>
        <v>35760</v>
      </c>
      <c r="AD1800" t="e">
        <f>SQRT(($U$6/2)^2-($U$6/2)^2*'(OLD) bottom seam length'!AC1800^2/($U$7/2)^2)</f>
        <v>#VALUE!</v>
      </c>
    </row>
    <row r="1801" spans="2:30">
      <c r="B1801" s="136">
        <f t="shared" si="270"/>
        <v>35800</v>
      </c>
      <c r="C1801" t="e">
        <f>SQRT(($C$5/2)^2-($C$5/2)^2*'(OLD) bottom seam length'!B1801^2/($C$6/2)^2)</f>
        <v>#DIV/0!</v>
      </c>
      <c r="E1801" s="136">
        <f t="shared" si="271"/>
        <v>35800</v>
      </c>
      <c r="F1801" t="e">
        <f>SQRT(($C$5/2)^2-($C$5/2)^2*'(OLD) bottom seam length'!E1801^2/($C$6/2)^2)</f>
        <v>#DIV/0!</v>
      </c>
      <c r="H1801" s="136">
        <f t="shared" si="272"/>
        <v>35800</v>
      </c>
      <c r="I1801" t="e">
        <f>SQRT(($C$5/2)^2-($C$5/2)^2*'(OLD) bottom seam length'!H1801^2/($C$6/2)^2)</f>
        <v>#DIV/0!</v>
      </c>
      <c r="K1801" s="136">
        <f t="shared" si="273"/>
        <v>35800</v>
      </c>
      <c r="L1801" t="e">
        <f>SQRT(($C$5/2)^2-($C$5/2)^2*'(OLD) bottom seam length'!K1801^2/($C$6/2)^2)</f>
        <v>#DIV/0!</v>
      </c>
      <c r="O1801" s="136">
        <f t="shared" si="274"/>
        <v>35800</v>
      </c>
      <c r="P1801" t="b">
        <f t="shared" si="275"/>
        <v>0</v>
      </c>
      <c r="T1801" s="136">
        <f t="shared" si="276"/>
        <v>35780</v>
      </c>
      <c r="U1801" t="e">
        <f>SQRT(($U$6/2)^2-($U$6/2)^2*'(OLD) bottom seam length'!T1801^2/($U$7/2)^2)</f>
        <v>#VALUE!</v>
      </c>
      <c r="W1801" s="136">
        <f t="shared" si="277"/>
        <v>35780</v>
      </c>
      <c r="X1801" t="e">
        <f>SQRT(($U$6/2)^2-($U$6/2)^2*'(OLD) bottom seam length'!W1801^2/($U$7/2)^2)</f>
        <v>#VALUE!</v>
      </c>
      <c r="Z1801" s="136">
        <f t="shared" si="278"/>
        <v>35780</v>
      </c>
      <c r="AA1801" t="e">
        <f>SQRT(($U$6/2)^2-($U$6/2)^2*'(OLD) bottom seam length'!Z1801^2/($U$7/2)^2)</f>
        <v>#VALUE!</v>
      </c>
      <c r="AC1801" s="136">
        <f t="shared" si="279"/>
        <v>35780</v>
      </c>
      <c r="AD1801" t="e">
        <f>SQRT(($U$6/2)^2-($U$6/2)^2*'(OLD) bottom seam length'!AC1801^2/($U$7/2)^2)</f>
        <v>#VALUE!</v>
      </c>
    </row>
    <row r="1802" spans="2:30">
      <c r="B1802" s="136">
        <f t="shared" si="270"/>
        <v>35820</v>
      </c>
      <c r="C1802" t="e">
        <f>SQRT(($C$5/2)^2-($C$5/2)^2*'(OLD) bottom seam length'!B1802^2/($C$6/2)^2)</f>
        <v>#DIV/0!</v>
      </c>
      <c r="E1802" s="136">
        <f t="shared" si="271"/>
        <v>35820</v>
      </c>
      <c r="F1802" t="e">
        <f>SQRT(($C$5/2)^2-($C$5/2)^2*'(OLD) bottom seam length'!E1802^2/($C$6/2)^2)</f>
        <v>#DIV/0!</v>
      </c>
      <c r="H1802" s="136">
        <f t="shared" si="272"/>
        <v>35820</v>
      </c>
      <c r="I1802" t="e">
        <f>SQRT(($C$5/2)^2-($C$5/2)^2*'(OLD) bottom seam length'!H1802^2/($C$6/2)^2)</f>
        <v>#DIV/0!</v>
      </c>
      <c r="K1802" s="136">
        <f t="shared" si="273"/>
        <v>35820</v>
      </c>
      <c r="L1802" t="e">
        <f>SQRT(($C$5/2)^2-($C$5/2)^2*'(OLD) bottom seam length'!K1802^2/($C$6/2)^2)</f>
        <v>#DIV/0!</v>
      </c>
      <c r="O1802" s="136">
        <f t="shared" si="274"/>
        <v>35820</v>
      </c>
      <c r="P1802" t="b">
        <f t="shared" si="275"/>
        <v>0</v>
      </c>
      <c r="T1802" s="136">
        <f t="shared" si="276"/>
        <v>35800</v>
      </c>
      <c r="U1802" t="e">
        <f>SQRT(($U$6/2)^2-($U$6/2)^2*'(OLD) bottom seam length'!T1802^2/($U$7/2)^2)</f>
        <v>#VALUE!</v>
      </c>
      <c r="W1802" s="136">
        <f t="shared" si="277"/>
        <v>35800</v>
      </c>
      <c r="X1802" t="e">
        <f>SQRT(($U$6/2)^2-($U$6/2)^2*'(OLD) bottom seam length'!W1802^2/($U$7/2)^2)</f>
        <v>#VALUE!</v>
      </c>
      <c r="Z1802" s="136">
        <f t="shared" si="278"/>
        <v>35800</v>
      </c>
      <c r="AA1802" t="e">
        <f>SQRT(($U$6/2)^2-($U$6/2)^2*'(OLD) bottom seam length'!Z1802^2/($U$7/2)^2)</f>
        <v>#VALUE!</v>
      </c>
      <c r="AC1802" s="136">
        <f t="shared" si="279"/>
        <v>35800</v>
      </c>
      <c r="AD1802" t="e">
        <f>SQRT(($U$6/2)^2-($U$6/2)^2*'(OLD) bottom seam length'!AC1802^2/($U$7/2)^2)</f>
        <v>#VALUE!</v>
      </c>
    </row>
    <row r="1803" spans="2:30">
      <c r="B1803" s="136">
        <f t="shared" si="270"/>
        <v>35840</v>
      </c>
      <c r="C1803" t="e">
        <f>SQRT(($C$5/2)^2-($C$5/2)^2*'(OLD) bottom seam length'!B1803^2/($C$6/2)^2)</f>
        <v>#DIV/0!</v>
      </c>
      <c r="E1803" s="136">
        <f t="shared" si="271"/>
        <v>35840</v>
      </c>
      <c r="F1803" t="e">
        <f>SQRT(($C$5/2)^2-($C$5/2)^2*'(OLD) bottom seam length'!E1803^2/($C$6/2)^2)</f>
        <v>#DIV/0!</v>
      </c>
      <c r="H1803" s="136">
        <f t="shared" si="272"/>
        <v>35840</v>
      </c>
      <c r="I1803" t="e">
        <f>SQRT(($C$5/2)^2-($C$5/2)^2*'(OLD) bottom seam length'!H1803^2/($C$6/2)^2)</f>
        <v>#DIV/0!</v>
      </c>
      <c r="K1803" s="136">
        <f t="shared" si="273"/>
        <v>35840</v>
      </c>
      <c r="L1803" t="e">
        <f>SQRT(($C$5/2)^2-($C$5/2)^2*'(OLD) bottom seam length'!K1803^2/($C$6/2)^2)</f>
        <v>#DIV/0!</v>
      </c>
      <c r="O1803" s="136">
        <f t="shared" si="274"/>
        <v>35840</v>
      </c>
      <c r="P1803" t="b">
        <f t="shared" si="275"/>
        <v>0</v>
      </c>
      <c r="T1803" s="136">
        <f t="shared" si="276"/>
        <v>35820</v>
      </c>
      <c r="U1803" t="e">
        <f>SQRT(($U$6/2)^2-($U$6/2)^2*'(OLD) bottom seam length'!T1803^2/($U$7/2)^2)</f>
        <v>#VALUE!</v>
      </c>
      <c r="W1803" s="136">
        <f t="shared" si="277"/>
        <v>35820</v>
      </c>
      <c r="X1803" t="e">
        <f>SQRT(($U$6/2)^2-($U$6/2)^2*'(OLD) bottom seam length'!W1803^2/($U$7/2)^2)</f>
        <v>#VALUE!</v>
      </c>
      <c r="Z1803" s="136">
        <f t="shared" si="278"/>
        <v>35820</v>
      </c>
      <c r="AA1803" t="e">
        <f>SQRT(($U$6/2)^2-($U$6/2)^2*'(OLD) bottom seam length'!Z1803^2/($U$7/2)^2)</f>
        <v>#VALUE!</v>
      </c>
      <c r="AC1803" s="136">
        <f t="shared" si="279"/>
        <v>35820</v>
      </c>
      <c r="AD1803" t="e">
        <f>SQRT(($U$6/2)^2-($U$6/2)^2*'(OLD) bottom seam length'!AC1803^2/($U$7/2)^2)</f>
        <v>#VALUE!</v>
      </c>
    </row>
    <row r="1804" spans="2:30">
      <c r="B1804" s="136">
        <f t="shared" ref="B1804:B1867" si="280">B1803+$C$7</f>
        <v>35860</v>
      </c>
      <c r="C1804" t="e">
        <f>SQRT(($C$5/2)^2-($C$5/2)^2*'(OLD) bottom seam length'!B1804^2/($C$6/2)^2)</f>
        <v>#DIV/0!</v>
      </c>
      <c r="E1804" s="136">
        <f t="shared" ref="E1804:E1867" si="281">E1803+$C$7</f>
        <v>35860</v>
      </c>
      <c r="F1804" t="e">
        <f>SQRT(($C$5/2)^2-($C$5/2)^2*'(OLD) bottom seam length'!E1804^2/($C$6/2)^2)</f>
        <v>#DIV/0!</v>
      </c>
      <c r="H1804" s="136">
        <f t="shared" ref="H1804:H1867" si="282">H1803+$C$7</f>
        <v>35860</v>
      </c>
      <c r="I1804" t="e">
        <f>SQRT(($C$5/2)^2-($C$5/2)^2*'(OLD) bottom seam length'!H1804^2/($C$6/2)^2)</f>
        <v>#DIV/0!</v>
      </c>
      <c r="K1804" s="136">
        <f t="shared" ref="K1804:K1867" si="283">K1803+$C$7</f>
        <v>35860</v>
      </c>
      <c r="L1804" t="e">
        <f>SQRT(($C$5/2)^2-($C$5/2)^2*'(OLD) bottom seam length'!K1804^2/($C$6/2)^2)</f>
        <v>#DIV/0!</v>
      </c>
      <c r="O1804" s="136">
        <f t="shared" ref="O1804:O1867" si="284">O1803+$C$7</f>
        <v>35860</v>
      </c>
      <c r="P1804" t="b">
        <f t="shared" ref="P1804:P1867" si="285">IF(O1804&lt;=$P$6,$P$5)</f>
        <v>0</v>
      </c>
      <c r="T1804" s="136">
        <f t="shared" si="276"/>
        <v>35840</v>
      </c>
      <c r="U1804" t="e">
        <f>SQRT(($U$6/2)^2-($U$6/2)^2*'(OLD) bottom seam length'!T1804^2/($U$7/2)^2)</f>
        <v>#VALUE!</v>
      </c>
      <c r="W1804" s="136">
        <f t="shared" si="277"/>
        <v>35840</v>
      </c>
      <c r="X1804" t="e">
        <f>SQRT(($U$6/2)^2-($U$6/2)^2*'(OLD) bottom seam length'!W1804^2/($U$7/2)^2)</f>
        <v>#VALUE!</v>
      </c>
      <c r="Z1804" s="136">
        <f t="shared" si="278"/>
        <v>35840</v>
      </c>
      <c r="AA1804" t="e">
        <f>SQRT(($U$6/2)^2-($U$6/2)^2*'(OLD) bottom seam length'!Z1804^2/($U$7/2)^2)</f>
        <v>#VALUE!</v>
      </c>
      <c r="AC1804" s="136">
        <f t="shared" si="279"/>
        <v>35840</v>
      </c>
      <c r="AD1804" t="e">
        <f>SQRT(($U$6/2)^2-($U$6/2)^2*'(OLD) bottom seam length'!AC1804^2/($U$7/2)^2)</f>
        <v>#VALUE!</v>
      </c>
    </row>
    <row r="1805" spans="2:30">
      <c r="B1805" s="136">
        <f t="shared" si="280"/>
        <v>35880</v>
      </c>
      <c r="C1805" t="e">
        <f>SQRT(($C$5/2)^2-($C$5/2)^2*'(OLD) bottom seam length'!B1805^2/($C$6/2)^2)</f>
        <v>#DIV/0!</v>
      </c>
      <c r="E1805" s="136">
        <f t="shared" si="281"/>
        <v>35880</v>
      </c>
      <c r="F1805" t="e">
        <f>SQRT(($C$5/2)^2-($C$5/2)^2*'(OLD) bottom seam length'!E1805^2/($C$6/2)^2)</f>
        <v>#DIV/0!</v>
      </c>
      <c r="H1805" s="136">
        <f t="shared" si="282"/>
        <v>35880</v>
      </c>
      <c r="I1805" t="e">
        <f>SQRT(($C$5/2)^2-($C$5/2)^2*'(OLD) bottom seam length'!H1805^2/($C$6/2)^2)</f>
        <v>#DIV/0!</v>
      </c>
      <c r="K1805" s="136">
        <f t="shared" si="283"/>
        <v>35880</v>
      </c>
      <c r="L1805" t="e">
        <f>SQRT(($C$5/2)^2-($C$5/2)^2*'(OLD) bottom seam length'!K1805^2/($C$6/2)^2)</f>
        <v>#DIV/0!</v>
      </c>
      <c r="O1805" s="136">
        <f t="shared" si="284"/>
        <v>35880</v>
      </c>
      <c r="P1805" t="b">
        <f t="shared" si="285"/>
        <v>0</v>
      </c>
      <c r="T1805" s="136">
        <f t="shared" ref="T1805:T1868" si="286">T1804+$C$7</f>
        <v>35860</v>
      </c>
      <c r="U1805" t="e">
        <f>SQRT(($U$6/2)^2-($U$6/2)^2*'(OLD) bottom seam length'!T1805^2/($U$7/2)^2)</f>
        <v>#VALUE!</v>
      </c>
      <c r="W1805" s="136">
        <f t="shared" ref="W1805:W1868" si="287">W1804+$C$7</f>
        <v>35860</v>
      </c>
      <c r="X1805" t="e">
        <f>SQRT(($U$6/2)^2-($U$6/2)^2*'(OLD) bottom seam length'!W1805^2/($U$7/2)^2)</f>
        <v>#VALUE!</v>
      </c>
      <c r="Z1805" s="136">
        <f t="shared" ref="Z1805:Z1868" si="288">Z1804+$C$7</f>
        <v>35860</v>
      </c>
      <c r="AA1805" t="e">
        <f>SQRT(($U$6/2)^2-($U$6/2)^2*'(OLD) bottom seam length'!Z1805^2/($U$7/2)^2)</f>
        <v>#VALUE!</v>
      </c>
      <c r="AC1805" s="136">
        <f t="shared" ref="AC1805:AC1868" si="289">AC1804+$C$7</f>
        <v>35860</v>
      </c>
      <c r="AD1805" t="e">
        <f>SQRT(($U$6/2)^2-($U$6/2)^2*'(OLD) bottom seam length'!AC1805^2/($U$7/2)^2)</f>
        <v>#VALUE!</v>
      </c>
    </row>
    <row r="1806" spans="2:30">
      <c r="B1806" s="136">
        <f t="shared" si="280"/>
        <v>35900</v>
      </c>
      <c r="C1806" t="e">
        <f>SQRT(($C$5/2)^2-($C$5/2)^2*'(OLD) bottom seam length'!B1806^2/($C$6/2)^2)</f>
        <v>#DIV/0!</v>
      </c>
      <c r="E1806" s="136">
        <f t="shared" si="281"/>
        <v>35900</v>
      </c>
      <c r="F1806" t="e">
        <f>SQRT(($C$5/2)^2-($C$5/2)^2*'(OLD) bottom seam length'!E1806^2/($C$6/2)^2)</f>
        <v>#DIV/0!</v>
      </c>
      <c r="H1806" s="136">
        <f t="shared" si="282"/>
        <v>35900</v>
      </c>
      <c r="I1806" t="e">
        <f>SQRT(($C$5/2)^2-($C$5/2)^2*'(OLD) bottom seam length'!H1806^2/($C$6/2)^2)</f>
        <v>#DIV/0!</v>
      </c>
      <c r="K1806" s="136">
        <f t="shared" si="283"/>
        <v>35900</v>
      </c>
      <c r="L1806" t="e">
        <f>SQRT(($C$5/2)^2-($C$5/2)^2*'(OLD) bottom seam length'!K1806^2/($C$6/2)^2)</f>
        <v>#DIV/0!</v>
      </c>
      <c r="O1806" s="136">
        <f t="shared" si="284"/>
        <v>35900</v>
      </c>
      <c r="P1806" t="b">
        <f t="shared" si="285"/>
        <v>0</v>
      </c>
      <c r="T1806" s="136">
        <f t="shared" si="286"/>
        <v>35880</v>
      </c>
      <c r="U1806" t="e">
        <f>SQRT(($U$6/2)^2-($U$6/2)^2*'(OLD) bottom seam length'!T1806^2/($U$7/2)^2)</f>
        <v>#VALUE!</v>
      </c>
      <c r="W1806" s="136">
        <f t="shared" si="287"/>
        <v>35880</v>
      </c>
      <c r="X1806" t="e">
        <f>SQRT(($U$6/2)^2-($U$6/2)^2*'(OLD) bottom seam length'!W1806^2/($U$7/2)^2)</f>
        <v>#VALUE!</v>
      </c>
      <c r="Z1806" s="136">
        <f t="shared" si="288"/>
        <v>35880</v>
      </c>
      <c r="AA1806" t="e">
        <f>SQRT(($U$6/2)^2-($U$6/2)^2*'(OLD) bottom seam length'!Z1806^2/($U$7/2)^2)</f>
        <v>#VALUE!</v>
      </c>
      <c r="AC1806" s="136">
        <f t="shared" si="289"/>
        <v>35880</v>
      </c>
      <c r="AD1806" t="e">
        <f>SQRT(($U$6/2)^2-($U$6/2)^2*'(OLD) bottom seam length'!AC1806^2/($U$7/2)^2)</f>
        <v>#VALUE!</v>
      </c>
    </row>
    <row r="1807" spans="2:30">
      <c r="B1807" s="136">
        <f t="shared" si="280"/>
        <v>35920</v>
      </c>
      <c r="C1807" t="e">
        <f>SQRT(($C$5/2)^2-($C$5/2)^2*'(OLD) bottom seam length'!B1807^2/($C$6/2)^2)</f>
        <v>#DIV/0!</v>
      </c>
      <c r="E1807" s="136">
        <f t="shared" si="281"/>
        <v>35920</v>
      </c>
      <c r="F1807" t="e">
        <f>SQRT(($C$5/2)^2-($C$5/2)^2*'(OLD) bottom seam length'!E1807^2/($C$6/2)^2)</f>
        <v>#DIV/0!</v>
      </c>
      <c r="H1807" s="136">
        <f t="shared" si="282"/>
        <v>35920</v>
      </c>
      <c r="I1807" t="e">
        <f>SQRT(($C$5/2)^2-($C$5/2)^2*'(OLD) bottom seam length'!H1807^2/($C$6/2)^2)</f>
        <v>#DIV/0!</v>
      </c>
      <c r="K1807" s="136">
        <f t="shared" si="283"/>
        <v>35920</v>
      </c>
      <c r="L1807" t="e">
        <f>SQRT(($C$5/2)^2-($C$5/2)^2*'(OLD) bottom seam length'!K1807^2/($C$6/2)^2)</f>
        <v>#DIV/0!</v>
      </c>
      <c r="O1807" s="136">
        <f t="shared" si="284"/>
        <v>35920</v>
      </c>
      <c r="P1807" t="b">
        <f t="shared" si="285"/>
        <v>0</v>
      </c>
      <c r="T1807" s="136">
        <f t="shared" si="286"/>
        <v>35900</v>
      </c>
      <c r="U1807" t="e">
        <f>SQRT(($U$6/2)^2-($U$6/2)^2*'(OLD) bottom seam length'!T1807^2/($U$7/2)^2)</f>
        <v>#VALUE!</v>
      </c>
      <c r="W1807" s="136">
        <f t="shared" si="287"/>
        <v>35900</v>
      </c>
      <c r="X1807" t="e">
        <f>SQRT(($U$6/2)^2-($U$6/2)^2*'(OLD) bottom seam length'!W1807^2/($U$7/2)^2)</f>
        <v>#VALUE!</v>
      </c>
      <c r="Z1807" s="136">
        <f t="shared" si="288"/>
        <v>35900</v>
      </c>
      <c r="AA1807" t="e">
        <f>SQRT(($U$6/2)^2-($U$6/2)^2*'(OLD) bottom seam length'!Z1807^2/($U$7/2)^2)</f>
        <v>#VALUE!</v>
      </c>
      <c r="AC1807" s="136">
        <f t="shared" si="289"/>
        <v>35900</v>
      </c>
      <c r="AD1807" t="e">
        <f>SQRT(($U$6/2)^2-($U$6/2)^2*'(OLD) bottom seam length'!AC1807^2/($U$7/2)^2)</f>
        <v>#VALUE!</v>
      </c>
    </row>
    <row r="1808" spans="2:30">
      <c r="B1808" s="136">
        <f t="shared" si="280"/>
        <v>35940</v>
      </c>
      <c r="C1808" t="e">
        <f>SQRT(($C$5/2)^2-($C$5/2)^2*'(OLD) bottom seam length'!B1808^2/($C$6/2)^2)</f>
        <v>#DIV/0!</v>
      </c>
      <c r="E1808" s="136">
        <f t="shared" si="281"/>
        <v>35940</v>
      </c>
      <c r="F1808" t="e">
        <f>SQRT(($C$5/2)^2-($C$5/2)^2*'(OLD) bottom seam length'!E1808^2/($C$6/2)^2)</f>
        <v>#DIV/0!</v>
      </c>
      <c r="H1808" s="136">
        <f t="shared" si="282"/>
        <v>35940</v>
      </c>
      <c r="I1808" t="e">
        <f>SQRT(($C$5/2)^2-($C$5/2)^2*'(OLD) bottom seam length'!H1808^2/($C$6/2)^2)</f>
        <v>#DIV/0!</v>
      </c>
      <c r="K1808" s="136">
        <f t="shared" si="283"/>
        <v>35940</v>
      </c>
      <c r="L1808" t="e">
        <f>SQRT(($C$5/2)^2-($C$5/2)^2*'(OLD) bottom seam length'!K1808^2/($C$6/2)^2)</f>
        <v>#DIV/0!</v>
      </c>
      <c r="O1808" s="136">
        <f t="shared" si="284"/>
        <v>35940</v>
      </c>
      <c r="P1808" t="b">
        <f t="shared" si="285"/>
        <v>0</v>
      </c>
      <c r="T1808" s="136">
        <f t="shared" si="286"/>
        <v>35920</v>
      </c>
      <c r="U1808" t="e">
        <f>SQRT(($U$6/2)^2-($U$6/2)^2*'(OLD) bottom seam length'!T1808^2/($U$7/2)^2)</f>
        <v>#VALUE!</v>
      </c>
      <c r="W1808" s="136">
        <f t="shared" si="287"/>
        <v>35920</v>
      </c>
      <c r="X1808" t="e">
        <f>SQRT(($U$6/2)^2-($U$6/2)^2*'(OLD) bottom seam length'!W1808^2/($U$7/2)^2)</f>
        <v>#VALUE!</v>
      </c>
      <c r="Z1808" s="136">
        <f t="shared" si="288"/>
        <v>35920</v>
      </c>
      <c r="AA1808" t="e">
        <f>SQRT(($U$6/2)^2-($U$6/2)^2*'(OLD) bottom seam length'!Z1808^2/($U$7/2)^2)</f>
        <v>#VALUE!</v>
      </c>
      <c r="AC1808" s="136">
        <f t="shared" si="289"/>
        <v>35920</v>
      </c>
      <c r="AD1808" t="e">
        <f>SQRT(($U$6/2)^2-($U$6/2)^2*'(OLD) bottom seam length'!AC1808^2/($U$7/2)^2)</f>
        <v>#VALUE!</v>
      </c>
    </row>
    <row r="1809" spans="2:30">
      <c r="B1809" s="136">
        <f t="shared" si="280"/>
        <v>35960</v>
      </c>
      <c r="C1809" t="e">
        <f>SQRT(($C$5/2)^2-($C$5/2)^2*'(OLD) bottom seam length'!B1809^2/($C$6/2)^2)</f>
        <v>#DIV/0!</v>
      </c>
      <c r="E1809" s="136">
        <f t="shared" si="281"/>
        <v>35960</v>
      </c>
      <c r="F1809" t="e">
        <f>SQRT(($C$5/2)^2-($C$5/2)^2*'(OLD) bottom seam length'!E1809^2/($C$6/2)^2)</f>
        <v>#DIV/0!</v>
      </c>
      <c r="H1809" s="136">
        <f t="shared" si="282"/>
        <v>35960</v>
      </c>
      <c r="I1809" t="e">
        <f>SQRT(($C$5/2)^2-($C$5/2)^2*'(OLD) bottom seam length'!H1809^2/($C$6/2)^2)</f>
        <v>#DIV/0!</v>
      </c>
      <c r="K1809" s="136">
        <f t="shared" si="283"/>
        <v>35960</v>
      </c>
      <c r="L1809" t="e">
        <f>SQRT(($C$5/2)^2-($C$5/2)^2*'(OLD) bottom seam length'!K1809^2/($C$6/2)^2)</f>
        <v>#DIV/0!</v>
      </c>
      <c r="O1809" s="136">
        <f t="shared" si="284"/>
        <v>35960</v>
      </c>
      <c r="P1809" t="b">
        <f t="shared" si="285"/>
        <v>0</v>
      </c>
      <c r="T1809" s="136">
        <f t="shared" si="286"/>
        <v>35940</v>
      </c>
      <c r="U1809" t="e">
        <f>SQRT(($U$6/2)^2-($U$6/2)^2*'(OLD) bottom seam length'!T1809^2/($U$7/2)^2)</f>
        <v>#VALUE!</v>
      </c>
      <c r="W1809" s="136">
        <f t="shared" si="287"/>
        <v>35940</v>
      </c>
      <c r="X1809" t="e">
        <f>SQRT(($U$6/2)^2-($U$6/2)^2*'(OLD) bottom seam length'!W1809^2/($U$7/2)^2)</f>
        <v>#VALUE!</v>
      </c>
      <c r="Z1809" s="136">
        <f t="shared" si="288"/>
        <v>35940</v>
      </c>
      <c r="AA1809" t="e">
        <f>SQRT(($U$6/2)^2-($U$6/2)^2*'(OLD) bottom seam length'!Z1809^2/($U$7/2)^2)</f>
        <v>#VALUE!</v>
      </c>
      <c r="AC1809" s="136">
        <f t="shared" si="289"/>
        <v>35940</v>
      </c>
      <c r="AD1809" t="e">
        <f>SQRT(($U$6/2)^2-($U$6/2)^2*'(OLD) bottom seam length'!AC1809^2/($U$7/2)^2)</f>
        <v>#VALUE!</v>
      </c>
    </row>
    <row r="1810" spans="2:30">
      <c r="B1810" s="136">
        <f t="shared" si="280"/>
        <v>35980</v>
      </c>
      <c r="C1810" t="e">
        <f>SQRT(($C$5/2)^2-($C$5/2)^2*'(OLD) bottom seam length'!B1810^2/($C$6/2)^2)</f>
        <v>#DIV/0!</v>
      </c>
      <c r="E1810" s="136">
        <f t="shared" si="281"/>
        <v>35980</v>
      </c>
      <c r="F1810" t="e">
        <f>SQRT(($C$5/2)^2-($C$5/2)^2*'(OLD) bottom seam length'!E1810^2/($C$6/2)^2)</f>
        <v>#DIV/0!</v>
      </c>
      <c r="H1810" s="136">
        <f t="shared" si="282"/>
        <v>35980</v>
      </c>
      <c r="I1810" t="e">
        <f>SQRT(($C$5/2)^2-($C$5/2)^2*'(OLD) bottom seam length'!H1810^2/($C$6/2)^2)</f>
        <v>#DIV/0!</v>
      </c>
      <c r="K1810" s="136">
        <f t="shared" si="283"/>
        <v>35980</v>
      </c>
      <c r="L1810" t="e">
        <f>SQRT(($C$5/2)^2-($C$5/2)^2*'(OLD) bottom seam length'!K1810^2/($C$6/2)^2)</f>
        <v>#DIV/0!</v>
      </c>
      <c r="O1810" s="136">
        <f t="shared" si="284"/>
        <v>35980</v>
      </c>
      <c r="P1810" t="b">
        <f t="shared" si="285"/>
        <v>0</v>
      </c>
      <c r="T1810" s="136">
        <f t="shared" si="286"/>
        <v>35960</v>
      </c>
      <c r="U1810" t="e">
        <f>SQRT(($U$6/2)^2-($U$6/2)^2*'(OLD) bottom seam length'!T1810^2/($U$7/2)^2)</f>
        <v>#VALUE!</v>
      </c>
      <c r="W1810" s="136">
        <f t="shared" si="287"/>
        <v>35960</v>
      </c>
      <c r="X1810" t="e">
        <f>SQRT(($U$6/2)^2-($U$6/2)^2*'(OLD) bottom seam length'!W1810^2/($U$7/2)^2)</f>
        <v>#VALUE!</v>
      </c>
      <c r="Z1810" s="136">
        <f t="shared" si="288"/>
        <v>35960</v>
      </c>
      <c r="AA1810" t="e">
        <f>SQRT(($U$6/2)^2-($U$6/2)^2*'(OLD) bottom seam length'!Z1810^2/($U$7/2)^2)</f>
        <v>#VALUE!</v>
      </c>
      <c r="AC1810" s="136">
        <f t="shared" si="289"/>
        <v>35960</v>
      </c>
      <c r="AD1810" t="e">
        <f>SQRT(($U$6/2)^2-($U$6/2)^2*'(OLD) bottom seam length'!AC1810^2/($U$7/2)^2)</f>
        <v>#VALUE!</v>
      </c>
    </row>
    <row r="1811" spans="2:30">
      <c r="B1811" s="136">
        <f t="shared" si="280"/>
        <v>36000</v>
      </c>
      <c r="C1811" t="e">
        <f>SQRT(($C$5/2)^2-($C$5/2)^2*'(OLD) bottom seam length'!B1811^2/($C$6/2)^2)</f>
        <v>#DIV/0!</v>
      </c>
      <c r="E1811" s="136">
        <f t="shared" si="281"/>
        <v>36000</v>
      </c>
      <c r="F1811" t="e">
        <f>SQRT(($C$5/2)^2-($C$5/2)^2*'(OLD) bottom seam length'!E1811^2/($C$6/2)^2)</f>
        <v>#DIV/0!</v>
      </c>
      <c r="H1811" s="136">
        <f t="shared" si="282"/>
        <v>36000</v>
      </c>
      <c r="I1811" t="e">
        <f>SQRT(($C$5/2)^2-($C$5/2)^2*'(OLD) bottom seam length'!H1811^2/($C$6/2)^2)</f>
        <v>#DIV/0!</v>
      </c>
      <c r="K1811" s="136">
        <f t="shared" si="283"/>
        <v>36000</v>
      </c>
      <c r="L1811" t="e">
        <f>SQRT(($C$5/2)^2-($C$5/2)^2*'(OLD) bottom seam length'!K1811^2/($C$6/2)^2)</f>
        <v>#DIV/0!</v>
      </c>
      <c r="O1811" s="136">
        <f t="shared" si="284"/>
        <v>36000</v>
      </c>
      <c r="P1811" t="b">
        <f t="shared" si="285"/>
        <v>0</v>
      </c>
      <c r="T1811" s="136">
        <f t="shared" si="286"/>
        <v>35980</v>
      </c>
      <c r="U1811" t="e">
        <f>SQRT(($U$6/2)^2-($U$6/2)^2*'(OLD) bottom seam length'!T1811^2/($U$7/2)^2)</f>
        <v>#VALUE!</v>
      </c>
      <c r="W1811" s="136">
        <f t="shared" si="287"/>
        <v>35980</v>
      </c>
      <c r="X1811" t="e">
        <f>SQRT(($U$6/2)^2-($U$6/2)^2*'(OLD) bottom seam length'!W1811^2/($U$7/2)^2)</f>
        <v>#VALUE!</v>
      </c>
      <c r="Z1811" s="136">
        <f t="shared" si="288"/>
        <v>35980</v>
      </c>
      <c r="AA1811" t="e">
        <f>SQRT(($U$6/2)^2-($U$6/2)^2*'(OLD) bottom seam length'!Z1811^2/($U$7/2)^2)</f>
        <v>#VALUE!</v>
      </c>
      <c r="AC1811" s="136">
        <f t="shared" si="289"/>
        <v>35980</v>
      </c>
      <c r="AD1811" t="e">
        <f>SQRT(($U$6/2)^2-($U$6/2)^2*'(OLD) bottom seam length'!AC1811^2/($U$7/2)^2)</f>
        <v>#VALUE!</v>
      </c>
    </row>
    <row r="1812" spans="2:30">
      <c r="B1812" s="136">
        <f t="shared" si="280"/>
        <v>36020</v>
      </c>
      <c r="C1812" t="e">
        <f>SQRT(($C$5/2)^2-($C$5/2)^2*'(OLD) bottom seam length'!B1812^2/($C$6/2)^2)</f>
        <v>#DIV/0!</v>
      </c>
      <c r="E1812" s="136">
        <f t="shared" si="281"/>
        <v>36020</v>
      </c>
      <c r="F1812" t="e">
        <f>SQRT(($C$5/2)^2-($C$5/2)^2*'(OLD) bottom seam length'!E1812^2/($C$6/2)^2)</f>
        <v>#DIV/0!</v>
      </c>
      <c r="H1812" s="136">
        <f t="shared" si="282"/>
        <v>36020</v>
      </c>
      <c r="I1812" t="e">
        <f>SQRT(($C$5/2)^2-($C$5/2)^2*'(OLD) bottom seam length'!H1812^2/($C$6/2)^2)</f>
        <v>#DIV/0!</v>
      </c>
      <c r="K1812" s="136">
        <f t="shared" si="283"/>
        <v>36020</v>
      </c>
      <c r="L1812" t="e">
        <f>SQRT(($C$5/2)^2-($C$5/2)^2*'(OLD) bottom seam length'!K1812^2/($C$6/2)^2)</f>
        <v>#DIV/0!</v>
      </c>
      <c r="O1812" s="136">
        <f t="shared" si="284"/>
        <v>36020</v>
      </c>
      <c r="P1812" t="b">
        <f t="shared" si="285"/>
        <v>0</v>
      </c>
      <c r="T1812" s="136">
        <f t="shared" si="286"/>
        <v>36000</v>
      </c>
      <c r="U1812" t="e">
        <f>SQRT(($U$6/2)^2-($U$6/2)^2*'(OLD) bottom seam length'!T1812^2/($U$7/2)^2)</f>
        <v>#VALUE!</v>
      </c>
      <c r="W1812" s="136">
        <f t="shared" si="287"/>
        <v>36000</v>
      </c>
      <c r="X1812" t="e">
        <f>SQRT(($U$6/2)^2-($U$6/2)^2*'(OLD) bottom seam length'!W1812^2/($U$7/2)^2)</f>
        <v>#VALUE!</v>
      </c>
      <c r="Z1812" s="136">
        <f t="shared" si="288"/>
        <v>36000</v>
      </c>
      <c r="AA1812" t="e">
        <f>SQRT(($U$6/2)^2-($U$6/2)^2*'(OLD) bottom seam length'!Z1812^2/($U$7/2)^2)</f>
        <v>#VALUE!</v>
      </c>
      <c r="AC1812" s="136">
        <f t="shared" si="289"/>
        <v>36000</v>
      </c>
      <c r="AD1812" t="e">
        <f>SQRT(($U$6/2)^2-($U$6/2)^2*'(OLD) bottom seam length'!AC1812^2/($U$7/2)^2)</f>
        <v>#VALUE!</v>
      </c>
    </row>
    <row r="1813" spans="2:30">
      <c r="B1813" s="136">
        <f t="shared" si="280"/>
        <v>36040</v>
      </c>
      <c r="C1813" t="e">
        <f>SQRT(($C$5/2)^2-($C$5/2)^2*'(OLD) bottom seam length'!B1813^2/($C$6/2)^2)</f>
        <v>#DIV/0!</v>
      </c>
      <c r="E1813" s="136">
        <f t="shared" si="281"/>
        <v>36040</v>
      </c>
      <c r="F1813" t="e">
        <f>SQRT(($C$5/2)^2-($C$5/2)^2*'(OLD) bottom seam length'!E1813^2/($C$6/2)^2)</f>
        <v>#DIV/0!</v>
      </c>
      <c r="H1813" s="136">
        <f t="shared" si="282"/>
        <v>36040</v>
      </c>
      <c r="I1813" t="e">
        <f>SQRT(($C$5/2)^2-($C$5/2)^2*'(OLD) bottom seam length'!H1813^2/($C$6/2)^2)</f>
        <v>#DIV/0!</v>
      </c>
      <c r="K1813" s="136">
        <f t="shared" si="283"/>
        <v>36040</v>
      </c>
      <c r="L1813" t="e">
        <f>SQRT(($C$5/2)^2-($C$5/2)^2*'(OLD) bottom seam length'!K1813^2/($C$6/2)^2)</f>
        <v>#DIV/0!</v>
      </c>
      <c r="O1813" s="136">
        <f t="shared" si="284"/>
        <v>36040</v>
      </c>
      <c r="P1813" t="b">
        <f t="shared" si="285"/>
        <v>0</v>
      </c>
      <c r="T1813" s="136">
        <f t="shared" si="286"/>
        <v>36020</v>
      </c>
      <c r="U1813" t="e">
        <f>SQRT(($U$6/2)^2-($U$6/2)^2*'(OLD) bottom seam length'!T1813^2/($U$7/2)^2)</f>
        <v>#VALUE!</v>
      </c>
      <c r="W1813" s="136">
        <f t="shared" si="287"/>
        <v>36020</v>
      </c>
      <c r="X1813" t="e">
        <f>SQRT(($U$6/2)^2-($U$6/2)^2*'(OLD) bottom seam length'!W1813^2/($U$7/2)^2)</f>
        <v>#VALUE!</v>
      </c>
      <c r="Z1813" s="136">
        <f t="shared" si="288"/>
        <v>36020</v>
      </c>
      <c r="AA1813" t="e">
        <f>SQRT(($U$6/2)^2-($U$6/2)^2*'(OLD) bottom seam length'!Z1813^2/($U$7/2)^2)</f>
        <v>#VALUE!</v>
      </c>
      <c r="AC1813" s="136">
        <f t="shared" si="289"/>
        <v>36020</v>
      </c>
      <c r="AD1813" t="e">
        <f>SQRT(($U$6/2)^2-($U$6/2)^2*'(OLD) bottom seam length'!AC1813^2/($U$7/2)^2)</f>
        <v>#VALUE!</v>
      </c>
    </row>
    <row r="1814" spans="2:30">
      <c r="B1814" s="136">
        <f t="shared" si="280"/>
        <v>36060</v>
      </c>
      <c r="C1814" t="e">
        <f>SQRT(($C$5/2)^2-($C$5/2)^2*'(OLD) bottom seam length'!B1814^2/($C$6/2)^2)</f>
        <v>#DIV/0!</v>
      </c>
      <c r="E1814" s="136">
        <f t="shared" si="281"/>
        <v>36060</v>
      </c>
      <c r="F1814" t="e">
        <f>SQRT(($C$5/2)^2-($C$5/2)^2*'(OLD) bottom seam length'!E1814^2/($C$6/2)^2)</f>
        <v>#DIV/0!</v>
      </c>
      <c r="H1814" s="136">
        <f t="shared" si="282"/>
        <v>36060</v>
      </c>
      <c r="I1814" t="e">
        <f>SQRT(($C$5/2)^2-($C$5/2)^2*'(OLD) bottom seam length'!H1814^2/($C$6/2)^2)</f>
        <v>#DIV/0!</v>
      </c>
      <c r="K1814" s="136">
        <f t="shared" si="283"/>
        <v>36060</v>
      </c>
      <c r="L1814" t="e">
        <f>SQRT(($C$5/2)^2-($C$5/2)^2*'(OLD) bottom seam length'!K1814^2/($C$6/2)^2)</f>
        <v>#DIV/0!</v>
      </c>
      <c r="O1814" s="136">
        <f t="shared" si="284"/>
        <v>36060</v>
      </c>
      <c r="P1814" t="b">
        <f t="shared" si="285"/>
        <v>0</v>
      </c>
      <c r="T1814" s="136">
        <f t="shared" si="286"/>
        <v>36040</v>
      </c>
      <c r="U1814" t="e">
        <f>SQRT(($U$6/2)^2-($U$6/2)^2*'(OLD) bottom seam length'!T1814^2/($U$7/2)^2)</f>
        <v>#VALUE!</v>
      </c>
      <c r="W1814" s="136">
        <f t="shared" si="287"/>
        <v>36040</v>
      </c>
      <c r="X1814" t="e">
        <f>SQRT(($U$6/2)^2-($U$6/2)^2*'(OLD) bottom seam length'!W1814^2/($U$7/2)^2)</f>
        <v>#VALUE!</v>
      </c>
      <c r="Z1814" s="136">
        <f t="shared" si="288"/>
        <v>36040</v>
      </c>
      <c r="AA1814" t="e">
        <f>SQRT(($U$6/2)^2-($U$6/2)^2*'(OLD) bottom seam length'!Z1814^2/($U$7/2)^2)</f>
        <v>#VALUE!</v>
      </c>
      <c r="AC1814" s="136">
        <f t="shared" si="289"/>
        <v>36040</v>
      </c>
      <c r="AD1814" t="e">
        <f>SQRT(($U$6/2)^2-($U$6/2)^2*'(OLD) bottom seam length'!AC1814^2/($U$7/2)^2)</f>
        <v>#VALUE!</v>
      </c>
    </row>
    <row r="1815" spans="2:30">
      <c r="B1815" s="136">
        <f t="shared" si="280"/>
        <v>36080</v>
      </c>
      <c r="C1815" t="e">
        <f>SQRT(($C$5/2)^2-($C$5/2)^2*'(OLD) bottom seam length'!B1815^2/($C$6/2)^2)</f>
        <v>#DIV/0!</v>
      </c>
      <c r="E1815" s="136">
        <f t="shared" si="281"/>
        <v>36080</v>
      </c>
      <c r="F1815" t="e">
        <f>SQRT(($C$5/2)^2-($C$5/2)^2*'(OLD) bottom seam length'!E1815^2/($C$6/2)^2)</f>
        <v>#DIV/0!</v>
      </c>
      <c r="H1815" s="136">
        <f t="shared" si="282"/>
        <v>36080</v>
      </c>
      <c r="I1815" t="e">
        <f>SQRT(($C$5/2)^2-($C$5/2)^2*'(OLD) bottom seam length'!H1815^2/($C$6/2)^2)</f>
        <v>#DIV/0!</v>
      </c>
      <c r="K1815" s="136">
        <f t="shared" si="283"/>
        <v>36080</v>
      </c>
      <c r="L1815" t="e">
        <f>SQRT(($C$5/2)^2-($C$5/2)^2*'(OLD) bottom seam length'!K1815^2/($C$6/2)^2)</f>
        <v>#DIV/0!</v>
      </c>
      <c r="O1815" s="136">
        <f t="shared" si="284"/>
        <v>36080</v>
      </c>
      <c r="P1815" t="b">
        <f t="shared" si="285"/>
        <v>0</v>
      </c>
      <c r="T1815" s="136">
        <f t="shared" si="286"/>
        <v>36060</v>
      </c>
      <c r="U1815" t="e">
        <f>SQRT(($U$6/2)^2-($U$6/2)^2*'(OLD) bottom seam length'!T1815^2/($U$7/2)^2)</f>
        <v>#VALUE!</v>
      </c>
      <c r="W1815" s="136">
        <f t="shared" si="287"/>
        <v>36060</v>
      </c>
      <c r="X1815" t="e">
        <f>SQRT(($U$6/2)^2-($U$6/2)^2*'(OLD) bottom seam length'!W1815^2/($U$7/2)^2)</f>
        <v>#VALUE!</v>
      </c>
      <c r="Z1815" s="136">
        <f t="shared" si="288"/>
        <v>36060</v>
      </c>
      <c r="AA1815" t="e">
        <f>SQRT(($U$6/2)^2-($U$6/2)^2*'(OLD) bottom seam length'!Z1815^2/($U$7/2)^2)</f>
        <v>#VALUE!</v>
      </c>
      <c r="AC1815" s="136">
        <f t="shared" si="289"/>
        <v>36060</v>
      </c>
      <c r="AD1815" t="e">
        <f>SQRT(($U$6/2)^2-($U$6/2)^2*'(OLD) bottom seam length'!AC1815^2/($U$7/2)^2)</f>
        <v>#VALUE!</v>
      </c>
    </row>
    <row r="1816" spans="2:30">
      <c r="B1816" s="136">
        <f t="shared" si="280"/>
        <v>36100</v>
      </c>
      <c r="C1816" t="e">
        <f>SQRT(($C$5/2)^2-($C$5/2)^2*'(OLD) bottom seam length'!B1816^2/($C$6/2)^2)</f>
        <v>#DIV/0!</v>
      </c>
      <c r="E1816" s="136">
        <f t="shared" si="281"/>
        <v>36100</v>
      </c>
      <c r="F1816" t="e">
        <f>SQRT(($C$5/2)^2-($C$5/2)^2*'(OLD) bottom seam length'!E1816^2/($C$6/2)^2)</f>
        <v>#DIV/0!</v>
      </c>
      <c r="H1816" s="136">
        <f t="shared" si="282"/>
        <v>36100</v>
      </c>
      <c r="I1816" t="e">
        <f>SQRT(($C$5/2)^2-($C$5/2)^2*'(OLD) bottom seam length'!H1816^2/($C$6/2)^2)</f>
        <v>#DIV/0!</v>
      </c>
      <c r="K1816" s="136">
        <f t="shared" si="283"/>
        <v>36100</v>
      </c>
      <c r="L1816" t="e">
        <f>SQRT(($C$5/2)^2-($C$5/2)^2*'(OLD) bottom seam length'!K1816^2/($C$6/2)^2)</f>
        <v>#DIV/0!</v>
      </c>
      <c r="O1816" s="136">
        <f t="shared" si="284"/>
        <v>36100</v>
      </c>
      <c r="P1816" t="b">
        <f t="shared" si="285"/>
        <v>0</v>
      </c>
      <c r="T1816" s="136">
        <f t="shared" si="286"/>
        <v>36080</v>
      </c>
      <c r="U1816" t="e">
        <f>SQRT(($U$6/2)^2-($U$6/2)^2*'(OLD) bottom seam length'!T1816^2/($U$7/2)^2)</f>
        <v>#VALUE!</v>
      </c>
      <c r="W1816" s="136">
        <f t="shared" si="287"/>
        <v>36080</v>
      </c>
      <c r="X1816" t="e">
        <f>SQRT(($U$6/2)^2-($U$6/2)^2*'(OLD) bottom seam length'!W1816^2/($U$7/2)^2)</f>
        <v>#VALUE!</v>
      </c>
      <c r="Z1816" s="136">
        <f t="shared" si="288"/>
        <v>36080</v>
      </c>
      <c r="AA1816" t="e">
        <f>SQRT(($U$6/2)^2-($U$6/2)^2*'(OLD) bottom seam length'!Z1816^2/($U$7/2)^2)</f>
        <v>#VALUE!</v>
      </c>
      <c r="AC1816" s="136">
        <f t="shared" si="289"/>
        <v>36080</v>
      </c>
      <c r="AD1816" t="e">
        <f>SQRT(($U$6/2)^2-($U$6/2)^2*'(OLD) bottom seam length'!AC1816^2/($U$7/2)^2)</f>
        <v>#VALUE!</v>
      </c>
    </row>
    <row r="1817" spans="2:30">
      <c r="B1817" s="136">
        <f t="shared" si="280"/>
        <v>36120</v>
      </c>
      <c r="C1817" t="e">
        <f>SQRT(($C$5/2)^2-($C$5/2)^2*'(OLD) bottom seam length'!B1817^2/($C$6/2)^2)</f>
        <v>#DIV/0!</v>
      </c>
      <c r="E1817" s="136">
        <f t="shared" si="281"/>
        <v>36120</v>
      </c>
      <c r="F1817" t="e">
        <f>SQRT(($C$5/2)^2-($C$5/2)^2*'(OLD) bottom seam length'!E1817^2/($C$6/2)^2)</f>
        <v>#DIV/0!</v>
      </c>
      <c r="H1817" s="136">
        <f t="shared" si="282"/>
        <v>36120</v>
      </c>
      <c r="I1817" t="e">
        <f>SQRT(($C$5/2)^2-($C$5/2)^2*'(OLD) bottom seam length'!H1817^2/($C$6/2)^2)</f>
        <v>#DIV/0!</v>
      </c>
      <c r="K1817" s="136">
        <f t="shared" si="283"/>
        <v>36120</v>
      </c>
      <c r="L1817" t="e">
        <f>SQRT(($C$5/2)^2-($C$5/2)^2*'(OLD) bottom seam length'!K1817^2/($C$6/2)^2)</f>
        <v>#DIV/0!</v>
      </c>
      <c r="O1817" s="136">
        <f t="shared" si="284"/>
        <v>36120</v>
      </c>
      <c r="P1817" t="b">
        <f t="shared" si="285"/>
        <v>0</v>
      </c>
      <c r="T1817" s="136">
        <f t="shared" si="286"/>
        <v>36100</v>
      </c>
      <c r="U1817" t="e">
        <f>SQRT(($U$6/2)^2-($U$6/2)^2*'(OLD) bottom seam length'!T1817^2/($U$7/2)^2)</f>
        <v>#VALUE!</v>
      </c>
      <c r="W1817" s="136">
        <f t="shared" si="287"/>
        <v>36100</v>
      </c>
      <c r="X1817" t="e">
        <f>SQRT(($U$6/2)^2-($U$6/2)^2*'(OLD) bottom seam length'!W1817^2/($U$7/2)^2)</f>
        <v>#VALUE!</v>
      </c>
      <c r="Z1817" s="136">
        <f t="shared" si="288"/>
        <v>36100</v>
      </c>
      <c r="AA1817" t="e">
        <f>SQRT(($U$6/2)^2-($U$6/2)^2*'(OLD) bottom seam length'!Z1817^2/($U$7/2)^2)</f>
        <v>#VALUE!</v>
      </c>
      <c r="AC1817" s="136">
        <f t="shared" si="289"/>
        <v>36100</v>
      </c>
      <c r="AD1817" t="e">
        <f>SQRT(($U$6/2)^2-($U$6/2)^2*'(OLD) bottom seam length'!AC1817^2/($U$7/2)^2)</f>
        <v>#VALUE!</v>
      </c>
    </row>
    <row r="1818" spans="2:30">
      <c r="B1818" s="136">
        <f t="shared" si="280"/>
        <v>36140</v>
      </c>
      <c r="C1818" t="e">
        <f>SQRT(($C$5/2)^2-($C$5/2)^2*'(OLD) bottom seam length'!B1818^2/($C$6/2)^2)</f>
        <v>#DIV/0!</v>
      </c>
      <c r="E1818" s="136">
        <f t="shared" si="281"/>
        <v>36140</v>
      </c>
      <c r="F1818" t="e">
        <f>SQRT(($C$5/2)^2-($C$5/2)^2*'(OLD) bottom seam length'!E1818^2/($C$6/2)^2)</f>
        <v>#DIV/0!</v>
      </c>
      <c r="H1818" s="136">
        <f t="shared" si="282"/>
        <v>36140</v>
      </c>
      <c r="I1818" t="e">
        <f>SQRT(($C$5/2)^2-($C$5/2)^2*'(OLD) bottom seam length'!H1818^2/($C$6/2)^2)</f>
        <v>#DIV/0!</v>
      </c>
      <c r="K1818" s="136">
        <f t="shared" si="283"/>
        <v>36140</v>
      </c>
      <c r="L1818" t="e">
        <f>SQRT(($C$5/2)^2-($C$5/2)^2*'(OLD) bottom seam length'!K1818^2/($C$6/2)^2)</f>
        <v>#DIV/0!</v>
      </c>
      <c r="O1818" s="136">
        <f t="shared" si="284"/>
        <v>36140</v>
      </c>
      <c r="P1818" t="b">
        <f t="shared" si="285"/>
        <v>0</v>
      </c>
      <c r="T1818" s="136">
        <f t="shared" si="286"/>
        <v>36120</v>
      </c>
      <c r="U1818" t="e">
        <f>SQRT(($U$6/2)^2-($U$6/2)^2*'(OLD) bottom seam length'!T1818^2/($U$7/2)^2)</f>
        <v>#VALUE!</v>
      </c>
      <c r="W1818" s="136">
        <f t="shared" si="287"/>
        <v>36120</v>
      </c>
      <c r="X1818" t="e">
        <f>SQRT(($U$6/2)^2-($U$6/2)^2*'(OLD) bottom seam length'!W1818^2/($U$7/2)^2)</f>
        <v>#VALUE!</v>
      </c>
      <c r="Z1818" s="136">
        <f t="shared" si="288"/>
        <v>36120</v>
      </c>
      <c r="AA1818" t="e">
        <f>SQRT(($U$6/2)^2-($U$6/2)^2*'(OLD) bottom seam length'!Z1818^2/($U$7/2)^2)</f>
        <v>#VALUE!</v>
      </c>
      <c r="AC1818" s="136">
        <f t="shared" si="289"/>
        <v>36120</v>
      </c>
      <c r="AD1818" t="e">
        <f>SQRT(($U$6/2)^2-($U$6/2)^2*'(OLD) bottom seam length'!AC1818^2/($U$7/2)^2)</f>
        <v>#VALUE!</v>
      </c>
    </row>
    <row r="1819" spans="2:30">
      <c r="B1819" s="136">
        <f t="shared" si="280"/>
        <v>36160</v>
      </c>
      <c r="C1819" t="e">
        <f>SQRT(($C$5/2)^2-($C$5/2)^2*'(OLD) bottom seam length'!B1819^2/($C$6/2)^2)</f>
        <v>#DIV/0!</v>
      </c>
      <c r="E1819" s="136">
        <f t="shared" si="281"/>
        <v>36160</v>
      </c>
      <c r="F1819" t="e">
        <f>SQRT(($C$5/2)^2-($C$5/2)^2*'(OLD) bottom seam length'!E1819^2/($C$6/2)^2)</f>
        <v>#DIV/0!</v>
      </c>
      <c r="H1819" s="136">
        <f t="shared" si="282"/>
        <v>36160</v>
      </c>
      <c r="I1819" t="e">
        <f>SQRT(($C$5/2)^2-($C$5/2)^2*'(OLD) bottom seam length'!H1819^2/($C$6/2)^2)</f>
        <v>#DIV/0!</v>
      </c>
      <c r="K1819" s="136">
        <f t="shared" si="283"/>
        <v>36160</v>
      </c>
      <c r="L1819" t="e">
        <f>SQRT(($C$5/2)^2-($C$5/2)^2*'(OLD) bottom seam length'!K1819^2/($C$6/2)^2)</f>
        <v>#DIV/0!</v>
      </c>
      <c r="O1819" s="136">
        <f t="shared" si="284"/>
        <v>36160</v>
      </c>
      <c r="P1819" t="b">
        <f t="shared" si="285"/>
        <v>0</v>
      </c>
      <c r="T1819" s="136">
        <f t="shared" si="286"/>
        <v>36140</v>
      </c>
      <c r="U1819" t="e">
        <f>SQRT(($U$6/2)^2-($U$6/2)^2*'(OLD) bottom seam length'!T1819^2/($U$7/2)^2)</f>
        <v>#VALUE!</v>
      </c>
      <c r="W1819" s="136">
        <f t="shared" si="287"/>
        <v>36140</v>
      </c>
      <c r="X1819" t="e">
        <f>SQRT(($U$6/2)^2-($U$6/2)^2*'(OLD) bottom seam length'!W1819^2/($U$7/2)^2)</f>
        <v>#VALUE!</v>
      </c>
      <c r="Z1819" s="136">
        <f t="shared" si="288"/>
        <v>36140</v>
      </c>
      <c r="AA1819" t="e">
        <f>SQRT(($U$6/2)^2-($U$6/2)^2*'(OLD) bottom seam length'!Z1819^2/($U$7/2)^2)</f>
        <v>#VALUE!</v>
      </c>
      <c r="AC1819" s="136">
        <f t="shared" si="289"/>
        <v>36140</v>
      </c>
      <c r="AD1819" t="e">
        <f>SQRT(($U$6/2)^2-($U$6/2)^2*'(OLD) bottom seam length'!AC1819^2/($U$7/2)^2)</f>
        <v>#VALUE!</v>
      </c>
    </row>
    <row r="1820" spans="2:30">
      <c r="B1820" s="136">
        <f t="shared" si="280"/>
        <v>36180</v>
      </c>
      <c r="C1820" t="e">
        <f>SQRT(($C$5/2)^2-($C$5/2)^2*'(OLD) bottom seam length'!B1820^2/($C$6/2)^2)</f>
        <v>#DIV/0!</v>
      </c>
      <c r="E1820" s="136">
        <f t="shared" si="281"/>
        <v>36180</v>
      </c>
      <c r="F1820" t="e">
        <f>SQRT(($C$5/2)^2-($C$5/2)^2*'(OLD) bottom seam length'!E1820^2/($C$6/2)^2)</f>
        <v>#DIV/0!</v>
      </c>
      <c r="H1820" s="136">
        <f t="shared" si="282"/>
        <v>36180</v>
      </c>
      <c r="I1820" t="e">
        <f>SQRT(($C$5/2)^2-($C$5/2)^2*'(OLD) bottom seam length'!H1820^2/($C$6/2)^2)</f>
        <v>#DIV/0!</v>
      </c>
      <c r="K1820" s="136">
        <f t="shared" si="283"/>
        <v>36180</v>
      </c>
      <c r="L1820" t="e">
        <f>SQRT(($C$5/2)^2-($C$5/2)^2*'(OLD) bottom seam length'!K1820^2/($C$6/2)^2)</f>
        <v>#DIV/0!</v>
      </c>
      <c r="O1820" s="136">
        <f t="shared" si="284"/>
        <v>36180</v>
      </c>
      <c r="P1820" t="b">
        <f t="shared" si="285"/>
        <v>0</v>
      </c>
      <c r="T1820" s="136">
        <f t="shared" si="286"/>
        <v>36160</v>
      </c>
      <c r="U1820" t="e">
        <f>SQRT(($U$6/2)^2-($U$6/2)^2*'(OLD) bottom seam length'!T1820^2/($U$7/2)^2)</f>
        <v>#VALUE!</v>
      </c>
      <c r="W1820" s="136">
        <f t="shared" si="287"/>
        <v>36160</v>
      </c>
      <c r="X1820" t="e">
        <f>SQRT(($U$6/2)^2-($U$6/2)^2*'(OLD) bottom seam length'!W1820^2/($U$7/2)^2)</f>
        <v>#VALUE!</v>
      </c>
      <c r="Z1820" s="136">
        <f t="shared" si="288"/>
        <v>36160</v>
      </c>
      <c r="AA1820" t="e">
        <f>SQRT(($U$6/2)^2-($U$6/2)^2*'(OLD) bottom seam length'!Z1820^2/($U$7/2)^2)</f>
        <v>#VALUE!</v>
      </c>
      <c r="AC1820" s="136">
        <f t="shared" si="289"/>
        <v>36160</v>
      </c>
      <c r="AD1820" t="e">
        <f>SQRT(($U$6/2)^2-($U$6/2)^2*'(OLD) bottom seam length'!AC1820^2/($U$7/2)^2)</f>
        <v>#VALUE!</v>
      </c>
    </row>
    <row r="1821" spans="2:30">
      <c r="B1821" s="136">
        <f t="shared" si="280"/>
        <v>36200</v>
      </c>
      <c r="C1821" t="e">
        <f>SQRT(($C$5/2)^2-($C$5/2)^2*'(OLD) bottom seam length'!B1821^2/($C$6/2)^2)</f>
        <v>#DIV/0!</v>
      </c>
      <c r="E1821" s="136">
        <f t="shared" si="281"/>
        <v>36200</v>
      </c>
      <c r="F1821" t="e">
        <f>SQRT(($C$5/2)^2-($C$5/2)^2*'(OLD) bottom seam length'!E1821^2/($C$6/2)^2)</f>
        <v>#DIV/0!</v>
      </c>
      <c r="H1821" s="136">
        <f t="shared" si="282"/>
        <v>36200</v>
      </c>
      <c r="I1821" t="e">
        <f>SQRT(($C$5/2)^2-($C$5/2)^2*'(OLD) bottom seam length'!H1821^2/($C$6/2)^2)</f>
        <v>#DIV/0!</v>
      </c>
      <c r="K1821" s="136">
        <f t="shared" si="283"/>
        <v>36200</v>
      </c>
      <c r="L1821" t="e">
        <f>SQRT(($C$5/2)^2-($C$5/2)^2*'(OLD) bottom seam length'!K1821^2/($C$6/2)^2)</f>
        <v>#DIV/0!</v>
      </c>
      <c r="O1821" s="136">
        <f t="shared" si="284"/>
        <v>36200</v>
      </c>
      <c r="P1821" t="b">
        <f t="shared" si="285"/>
        <v>0</v>
      </c>
      <c r="T1821" s="136">
        <f t="shared" si="286"/>
        <v>36180</v>
      </c>
      <c r="U1821" t="e">
        <f>SQRT(($U$6/2)^2-($U$6/2)^2*'(OLD) bottom seam length'!T1821^2/($U$7/2)^2)</f>
        <v>#VALUE!</v>
      </c>
      <c r="W1821" s="136">
        <f t="shared" si="287"/>
        <v>36180</v>
      </c>
      <c r="X1821" t="e">
        <f>SQRT(($U$6/2)^2-($U$6/2)^2*'(OLD) bottom seam length'!W1821^2/($U$7/2)^2)</f>
        <v>#VALUE!</v>
      </c>
      <c r="Z1821" s="136">
        <f t="shared" si="288"/>
        <v>36180</v>
      </c>
      <c r="AA1821" t="e">
        <f>SQRT(($U$6/2)^2-($U$6/2)^2*'(OLD) bottom seam length'!Z1821^2/($U$7/2)^2)</f>
        <v>#VALUE!</v>
      </c>
      <c r="AC1821" s="136">
        <f t="shared" si="289"/>
        <v>36180</v>
      </c>
      <c r="AD1821" t="e">
        <f>SQRT(($U$6/2)^2-($U$6/2)^2*'(OLD) bottom seam length'!AC1821^2/($U$7/2)^2)</f>
        <v>#VALUE!</v>
      </c>
    </row>
    <row r="1822" spans="2:30">
      <c r="B1822" s="136">
        <f t="shared" si="280"/>
        <v>36220</v>
      </c>
      <c r="C1822" t="e">
        <f>SQRT(($C$5/2)^2-($C$5/2)^2*'(OLD) bottom seam length'!B1822^2/($C$6/2)^2)</f>
        <v>#DIV/0!</v>
      </c>
      <c r="E1822" s="136">
        <f t="shared" si="281"/>
        <v>36220</v>
      </c>
      <c r="F1822" t="e">
        <f>SQRT(($C$5/2)^2-($C$5/2)^2*'(OLD) bottom seam length'!E1822^2/($C$6/2)^2)</f>
        <v>#DIV/0!</v>
      </c>
      <c r="H1822" s="136">
        <f t="shared" si="282"/>
        <v>36220</v>
      </c>
      <c r="I1822" t="e">
        <f>SQRT(($C$5/2)^2-($C$5/2)^2*'(OLD) bottom seam length'!H1822^2/($C$6/2)^2)</f>
        <v>#DIV/0!</v>
      </c>
      <c r="K1822" s="136">
        <f t="shared" si="283"/>
        <v>36220</v>
      </c>
      <c r="L1822" t="e">
        <f>SQRT(($C$5/2)^2-($C$5/2)^2*'(OLD) bottom seam length'!K1822^2/($C$6/2)^2)</f>
        <v>#DIV/0!</v>
      </c>
      <c r="O1822" s="136">
        <f t="shared" si="284"/>
        <v>36220</v>
      </c>
      <c r="P1822" t="b">
        <f t="shared" si="285"/>
        <v>0</v>
      </c>
      <c r="T1822" s="136">
        <f t="shared" si="286"/>
        <v>36200</v>
      </c>
      <c r="U1822" t="e">
        <f>SQRT(($U$6/2)^2-($U$6/2)^2*'(OLD) bottom seam length'!T1822^2/($U$7/2)^2)</f>
        <v>#VALUE!</v>
      </c>
      <c r="W1822" s="136">
        <f t="shared" si="287"/>
        <v>36200</v>
      </c>
      <c r="X1822" t="e">
        <f>SQRT(($U$6/2)^2-($U$6/2)^2*'(OLD) bottom seam length'!W1822^2/($U$7/2)^2)</f>
        <v>#VALUE!</v>
      </c>
      <c r="Z1822" s="136">
        <f t="shared" si="288"/>
        <v>36200</v>
      </c>
      <c r="AA1822" t="e">
        <f>SQRT(($U$6/2)^2-($U$6/2)^2*'(OLD) bottom seam length'!Z1822^2/($U$7/2)^2)</f>
        <v>#VALUE!</v>
      </c>
      <c r="AC1822" s="136">
        <f t="shared" si="289"/>
        <v>36200</v>
      </c>
      <c r="AD1822" t="e">
        <f>SQRT(($U$6/2)^2-($U$6/2)^2*'(OLD) bottom seam length'!AC1822^2/($U$7/2)^2)</f>
        <v>#VALUE!</v>
      </c>
    </row>
    <row r="1823" spans="2:30">
      <c r="B1823" s="136">
        <f t="shared" si="280"/>
        <v>36240</v>
      </c>
      <c r="C1823" t="e">
        <f>SQRT(($C$5/2)^2-($C$5/2)^2*'(OLD) bottom seam length'!B1823^2/($C$6/2)^2)</f>
        <v>#DIV/0!</v>
      </c>
      <c r="E1823" s="136">
        <f t="shared" si="281"/>
        <v>36240</v>
      </c>
      <c r="F1823" t="e">
        <f>SQRT(($C$5/2)^2-($C$5/2)^2*'(OLD) bottom seam length'!E1823^2/($C$6/2)^2)</f>
        <v>#DIV/0!</v>
      </c>
      <c r="H1823" s="136">
        <f t="shared" si="282"/>
        <v>36240</v>
      </c>
      <c r="I1823" t="e">
        <f>SQRT(($C$5/2)^2-($C$5/2)^2*'(OLD) bottom seam length'!H1823^2/($C$6/2)^2)</f>
        <v>#DIV/0!</v>
      </c>
      <c r="K1823" s="136">
        <f t="shared" si="283"/>
        <v>36240</v>
      </c>
      <c r="L1823" t="e">
        <f>SQRT(($C$5/2)^2-($C$5/2)^2*'(OLD) bottom seam length'!K1823^2/($C$6/2)^2)</f>
        <v>#DIV/0!</v>
      </c>
      <c r="O1823" s="136">
        <f t="shared" si="284"/>
        <v>36240</v>
      </c>
      <c r="P1823" t="b">
        <f t="shared" si="285"/>
        <v>0</v>
      </c>
      <c r="T1823" s="136">
        <f t="shared" si="286"/>
        <v>36220</v>
      </c>
      <c r="U1823" t="e">
        <f>SQRT(($U$6/2)^2-($U$6/2)^2*'(OLD) bottom seam length'!T1823^2/($U$7/2)^2)</f>
        <v>#VALUE!</v>
      </c>
      <c r="W1823" s="136">
        <f t="shared" si="287"/>
        <v>36220</v>
      </c>
      <c r="X1823" t="e">
        <f>SQRT(($U$6/2)^2-($U$6/2)^2*'(OLD) bottom seam length'!W1823^2/($U$7/2)^2)</f>
        <v>#VALUE!</v>
      </c>
      <c r="Z1823" s="136">
        <f t="shared" si="288"/>
        <v>36220</v>
      </c>
      <c r="AA1823" t="e">
        <f>SQRT(($U$6/2)^2-($U$6/2)^2*'(OLD) bottom seam length'!Z1823^2/($U$7/2)^2)</f>
        <v>#VALUE!</v>
      </c>
      <c r="AC1823" s="136">
        <f t="shared" si="289"/>
        <v>36220</v>
      </c>
      <c r="AD1823" t="e">
        <f>SQRT(($U$6/2)^2-($U$6/2)^2*'(OLD) bottom seam length'!AC1823^2/($U$7/2)^2)</f>
        <v>#VALUE!</v>
      </c>
    </row>
    <row r="1824" spans="2:30">
      <c r="B1824" s="136">
        <f t="shared" si="280"/>
        <v>36260</v>
      </c>
      <c r="C1824" t="e">
        <f>SQRT(($C$5/2)^2-($C$5/2)^2*'(OLD) bottom seam length'!B1824^2/($C$6/2)^2)</f>
        <v>#DIV/0!</v>
      </c>
      <c r="E1824" s="136">
        <f t="shared" si="281"/>
        <v>36260</v>
      </c>
      <c r="F1824" t="e">
        <f>SQRT(($C$5/2)^2-($C$5/2)^2*'(OLD) bottom seam length'!E1824^2/($C$6/2)^2)</f>
        <v>#DIV/0!</v>
      </c>
      <c r="H1824" s="136">
        <f t="shared" si="282"/>
        <v>36260</v>
      </c>
      <c r="I1824" t="e">
        <f>SQRT(($C$5/2)^2-($C$5/2)^2*'(OLD) bottom seam length'!H1824^2/($C$6/2)^2)</f>
        <v>#DIV/0!</v>
      </c>
      <c r="K1824" s="136">
        <f t="shared" si="283"/>
        <v>36260</v>
      </c>
      <c r="L1824" t="e">
        <f>SQRT(($C$5/2)^2-($C$5/2)^2*'(OLD) bottom seam length'!K1824^2/($C$6/2)^2)</f>
        <v>#DIV/0!</v>
      </c>
      <c r="O1824" s="136">
        <f t="shared" si="284"/>
        <v>36260</v>
      </c>
      <c r="P1824" t="b">
        <f t="shared" si="285"/>
        <v>0</v>
      </c>
      <c r="T1824" s="136">
        <f t="shared" si="286"/>
        <v>36240</v>
      </c>
      <c r="U1824" t="e">
        <f>SQRT(($U$6/2)^2-($U$6/2)^2*'(OLD) bottom seam length'!T1824^2/($U$7/2)^2)</f>
        <v>#VALUE!</v>
      </c>
      <c r="W1824" s="136">
        <f t="shared" si="287"/>
        <v>36240</v>
      </c>
      <c r="X1824" t="e">
        <f>SQRT(($U$6/2)^2-($U$6/2)^2*'(OLD) bottom seam length'!W1824^2/($U$7/2)^2)</f>
        <v>#VALUE!</v>
      </c>
      <c r="Z1824" s="136">
        <f t="shared" si="288"/>
        <v>36240</v>
      </c>
      <c r="AA1824" t="e">
        <f>SQRT(($U$6/2)^2-($U$6/2)^2*'(OLD) bottom seam length'!Z1824^2/($U$7/2)^2)</f>
        <v>#VALUE!</v>
      </c>
      <c r="AC1824" s="136">
        <f t="shared" si="289"/>
        <v>36240</v>
      </c>
      <c r="AD1824" t="e">
        <f>SQRT(($U$6/2)^2-($U$6/2)^2*'(OLD) bottom seam length'!AC1824^2/($U$7/2)^2)</f>
        <v>#VALUE!</v>
      </c>
    </row>
    <row r="1825" spans="2:30">
      <c r="B1825" s="136">
        <f t="shared" si="280"/>
        <v>36280</v>
      </c>
      <c r="C1825" t="e">
        <f>SQRT(($C$5/2)^2-($C$5/2)^2*'(OLD) bottom seam length'!B1825^2/($C$6/2)^2)</f>
        <v>#DIV/0!</v>
      </c>
      <c r="E1825" s="136">
        <f t="shared" si="281"/>
        <v>36280</v>
      </c>
      <c r="F1825" t="e">
        <f>SQRT(($C$5/2)^2-($C$5/2)^2*'(OLD) bottom seam length'!E1825^2/($C$6/2)^2)</f>
        <v>#DIV/0!</v>
      </c>
      <c r="H1825" s="136">
        <f t="shared" si="282"/>
        <v>36280</v>
      </c>
      <c r="I1825" t="e">
        <f>SQRT(($C$5/2)^2-($C$5/2)^2*'(OLD) bottom seam length'!H1825^2/($C$6/2)^2)</f>
        <v>#DIV/0!</v>
      </c>
      <c r="K1825" s="136">
        <f t="shared" si="283"/>
        <v>36280</v>
      </c>
      <c r="L1825" t="e">
        <f>SQRT(($C$5/2)^2-($C$5/2)^2*'(OLD) bottom seam length'!K1825^2/($C$6/2)^2)</f>
        <v>#DIV/0!</v>
      </c>
      <c r="O1825" s="136">
        <f t="shared" si="284"/>
        <v>36280</v>
      </c>
      <c r="P1825" t="b">
        <f t="shared" si="285"/>
        <v>0</v>
      </c>
      <c r="T1825" s="136">
        <f t="shared" si="286"/>
        <v>36260</v>
      </c>
      <c r="U1825" t="e">
        <f>SQRT(($U$6/2)^2-($U$6/2)^2*'(OLD) bottom seam length'!T1825^2/($U$7/2)^2)</f>
        <v>#VALUE!</v>
      </c>
      <c r="W1825" s="136">
        <f t="shared" si="287"/>
        <v>36260</v>
      </c>
      <c r="X1825" t="e">
        <f>SQRT(($U$6/2)^2-($U$6/2)^2*'(OLD) bottom seam length'!W1825^2/($U$7/2)^2)</f>
        <v>#VALUE!</v>
      </c>
      <c r="Z1825" s="136">
        <f t="shared" si="288"/>
        <v>36260</v>
      </c>
      <c r="AA1825" t="e">
        <f>SQRT(($U$6/2)^2-($U$6/2)^2*'(OLD) bottom seam length'!Z1825^2/($U$7/2)^2)</f>
        <v>#VALUE!</v>
      </c>
      <c r="AC1825" s="136">
        <f t="shared" si="289"/>
        <v>36260</v>
      </c>
      <c r="AD1825" t="e">
        <f>SQRT(($U$6/2)^2-($U$6/2)^2*'(OLD) bottom seam length'!AC1825^2/($U$7/2)^2)</f>
        <v>#VALUE!</v>
      </c>
    </row>
    <row r="1826" spans="2:30">
      <c r="B1826" s="136">
        <f t="shared" si="280"/>
        <v>36300</v>
      </c>
      <c r="C1826" t="e">
        <f>SQRT(($C$5/2)^2-($C$5/2)^2*'(OLD) bottom seam length'!B1826^2/($C$6/2)^2)</f>
        <v>#DIV/0!</v>
      </c>
      <c r="E1826" s="136">
        <f t="shared" si="281"/>
        <v>36300</v>
      </c>
      <c r="F1826" t="e">
        <f>SQRT(($C$5/2)^2-($C$5/2)^2*'(OLD) bottom seam length'!E1826^2/($C$6/2)^2)</f>
        <v>#DIV/0!</v>
      </c>
      <c r="H1826" s="136">
        <f t="shared" si="282"/>
        <v>36300</v>
      </c>
      <c r="I1826" t="e">
        <f>SQRT(($C$5/2)^2-($C$5/2)^2*'(OLD) bottom seam length'!H1826^2/($C$6/2)^2)</f>
        <v>#DIV/0!</v>
      </c>
      <c r="K1826" s="136">
        <f t="shared" si="283"/>
        <v>36300</v>
      </c>
      <c r="L1826" t="e">
        <f>SQRT(($C$5/2)^2-($C$5/2)^2*'(OLD) bottom seam length'!K1826^2/($C$6/2)^2)</f>
        <v>#DIV/0!</v>
      </c>
      <c r="O1826" s="136">
        <f t="shared" si="284"/>
        <v>36300</v>
      </c>
      <c r="P1826" t="b">
        <f t="shared" si="285"/>
        <v>0</v>
      </c>
      <c r="T1826" s="136">
        <f t="shared" si="286"/>
        <v>36280</v>
      </c>
      <c r="U1826" t="e">
        <f>SQRT(($U$6/2)^2-($U$6/2)^2*'(OLD) bottom seam length'!T1826^2/($U$7/2)^2)</f>
        <v>#VALUE!</v>
      </c>
      <c r="W1826" s="136">
        <f t="shared" si="287"/>
        <v>36280</v>
      </c>
      <c r="X1826" t="e">
        <f>SQRT(($U$6/2)^2-($U$6/2)^2*'(OLD) bottom seam length'!W1826^2/($U$7/2)^2)</f>
        <v>#VALUE!</v>
      </c>
      <c r="Z1826" s="136">
        <f t="shared" si="288"/>
        <v>36280</v>
      </c>
      <c r="AA1826" t="e">
        <f>SQRT(($U$6/2)^2-($U$6/2)^2*'(OLD) bottom seam length'!Z1826^2/($U$7/2)^2)</f>
        <v>#VALUE!</v>
      </c>
      <c r="AC1826" s="136">
        <f t="shared" si="289"/>
        <v>36280</v>
      </c>
      <c r="AD1826" t="e">
        <f>SQRT(($U$6/2)^2-($U$6/2)^2*'(OLD) bottom seam length'!AC1826^2/($U$7/2)^2)</f>
        <v>#VALUE!</v>
      </c>
    </row>
    <row r="1827" spans="2:30">
      <c r="B1827" s="136">
        <f t="shared" si="280"/>
        <v>36320</v>
      </c>
      <c r="C1827" t="e">
        <f>SQRT(($C$5/2)^2-($C$5/2)^2*'(OLD) bottom seam length'!B1827^2/($C$6/2)^2)</f>
        <v>#DIV/0!</v>
      </c>
      <c r="E1827" s="136">
        <f t="shared" si="281"/>
        <v>36320</v>
      </c>
      <c r="F1827" t="e">
        <f>SQRT(($C$5/2)^2-($C$5/2)^2*'(OLD) bottom seam length'!E1827^2/($C$6/2)^2)</f>
        <v>#DIV/0!</v>
      </c>
      <c r="H1827" s="136">
        <f t="shared" si="282"/>
        <v>36320</v>
      </c>
      <c r="I1827" t="e">
        <f>SQRT(($C$5/2)^2-($C$5/2)^2*'(OLD) bottom seam length'!H1827^2/($C$6/2)^2)</f>
        <v>#DIV/0!</v>
      </c>
      <c r="K1827" s="136">
        <f t="shared" si="283"/>
        <v>36320</v>
      </c>
      <c r="L1827" t="e">
        <f>SQRT(($C$5/2)^2-($C$5/2)^2*'(OLD) bottom seam length'!K1827^2/($C$6/2)^2)</f>
        <v>#DIV/0!</v>
      </c>
      <c r="O1827" s="136">
        <f t="shared" si="284"/>
        <v>36320</v>
      </c>
      <c r="P1827" t="b">
        <f t="shared" si="285"/>
        <v>0</v>
      </c>
      <c r="T1827" s="136">
        <f t="shared" si="286"/>
        <v>36300</v>
      </c>
      <c r="U1827" t="e">
        <f>SQRT(($U$6/2)^2-($U$6/2)^2*'(OLD) bottom seam length'!T1827^2/($U$7/2)^2)</f>
        <v>#VALUE!</v>
      </c>
      <c r="W1827" s="136">
        <f t="shared" si="287"/>
        <v>36300</v>
      </c>
      <c r="X1827" t="e">
        <f>SQRT(($U$6/2)^2-($U$6/2)^2*'(OLD) bottom seam length'!W1827^2/($U$7/2)^2)</f>
        <v>#VALUE!</v>
      </c>
      <c r="Z1827" s="136">
        <f t="shared" si="288"/>
        <v>36300</v>
      </c>
      <c r="AA1827" t="e">
        <f>SQRT(($U$6/2)^2-($U$6/2)^2*'(OLD) bottom seam length'!Z1827^2/($U$7/2)^2)</f>
        <v>#VALUE!</v>
      </c>
      <c r="AC1827" s="136">
        <f t="shared" si="289"/>
        <v>36300</v>
      </c>
      <c r="AD1827" t="e">
        <f>SQRT(($U$6/2)^2-($U$6/2)^2*'(OLD) bottom seam length'!AC1827^2/($U$7/2)^2)</f>
        <v>#VALUE!</v>
      </c>
    </row>
    <row r="1828" spans="2:30">
      <c r="B1828" s="136">
        <f t="shared" si="280"/>
        <v>36340</v>
      </c>
      <c r="C1828" t="e">
        <f>SQRT(($C$5/2)^2-($C$5/2)^2*'(OLD) bottom seam length'!B1828^2/($C$6/2)^2)</f>
        <v>#DIV/0!</v>
      </c>
      <c r="E1828" s="136">
        <f t="shared" si="281"/>
        <v>36340</v>
      </c>
      <c r="F1828" t="e">
        <f>SQRT(($C$5/2)^2-($C$5/2)^2*'(OLD) bottom seam length'!E1828^2/($C$6/2)^2)</f>
        <v>#DIV/0!</v>
      </c>
      <c r="H1828" s="136">
        <f t="shared" si="282"/>
        <v>36340</v>
      </c>
      <c r="I1828" t="e">
        <f>SQRT(($C$5/2)^2-($C$5/2)^2*'(OLD) bottom seam length'!H1828^2/($C$6/2)^2)</f>
        <v>#DIV/0!</v>
      </c>
      <c r="K1828" s="136">
        <f t="shared" si="283"/>
        <v>36340</v>
      </c>
      <c r="L1828" t="e">
        <f>SQRT(($C$5/2)^2-($C$5/2)^2*'(OLD) bottom seam length'!K1828^2/($C$6/2)^2)</f>
        <v>#DIV/0!</v>
      </c>
      <c r="O1828" s="136">
        <f t="shared" si="284"/>
        <v>36340</v>
      </c>
      <c r="P1828" t="b">
        <f t="shared" si="285"/>
        <v>0</v>
      </c>
      <c r="T1828" s="136">
        <f t="shared" si="286"/>
        <v>36320</v>
      </c>
      <c r="U1828" t="e">
        <f>SQRT(($U$6/2)^2-($U$6/2)^2*'(OLD) bottom seam length'!T1828^2/($U$7/2)^2)</f>
        <v>#VALUE!</v>
      </c>
      <c r="W1828" s="136">
        <f t="shared" si="287"/>
        <v>36320</v>
      </c>
      <c r="X1828" t="e">
        <f>SQRT(($U$6/2)^2-($U$6/2)^2*'(OLD) bottom seam length'!W1828^2/($U$7/2)^2)</f>
        <v>#VALUE!</v>
      </c>
      <c r="Z1828" s="136">
        <f t="shared" si="288"/>
        <v>36320</v>
      </c>
      <c r="AA1828" t="e">
        <f>SQRT(($U$6/2)^2-($U$6/2)^2*'(OLD) bottom seam length'!Z1828^2/($U$7/2)^2)</f>
        <v>#VALUE!</v>
      </c>
      <c r="AC1828" s="136">
        <f t="shared" si="289"/>
        <v>36320</v>
      </c>
      <c r="AD1828" t="e">
        <f>SQRT(($U$6/2)^2-($U$6/2)^2*'(OLD) bottom seam length'!AC1828^2/($U$7/2)^2)</f>
        <v>#VALUE!</v>
      </c>
    </row>
    <row r="1829" spans="2:30">
      <c r="B1829" s="136">
        <f t="shared" si="280"/>
        <v>36360</v>
      </c>
      <c r="C1829" t="e">
        <f>SQRT(($C$5/2)^2-($C$5/2)^2*'(OLD) bottom seam length'!B1829^2/($C$6/2)^2)</f>
        <v>#DIV/0!</v>
      </c>
      <c r="E1829" s="136">
        <f t="shared" si="281"/>
        <v>36360</v>
      </c>
      <c r="F1829" t="e">
        <f>SQRT(($C$5/2)^2-($C$5/2)^2*'(OLD) bottom seam length'!E1829^2/($C$6/2)^2)</f>
        <v>#DIV/0!</v>
      </c>
      <c r="H1829" s="136">
        <f t="shared" si="282"/>
        <v>36360</v>
      </c>
      <c r="I1829" t="e">
        <f>SQRT(($C$5/2)^2-($C$5/2)^2*'(OLD) bottom seam length'!H1829^2/($C$6/2)^2)</f>
        <v>#DIV/0!</v>
      </c>
      <c r="K1829" s="136">
        <f t="shared" si="283"/>
        <v>36360</v>
      </c>
      <c r="L1829" t="e">
        <f>SQRT(($C$5/2)^2-($C$5/2)^2*'(OLD) bottom seam length'!K1829^2/($C$6/2)^2)</f>
        <v>#DIV/0!</v>
      </c>
      <c r="O1829" s="136">
        <f t="shared" si="284"/>
        <v>36360</v>
      </c>
      <c r="P1829" t="b">
        <f t="shared" si="285"/>
        <v>0</v>
      </c>
      <c r="T1829" s="136">
        <f t="shared" si="286"/>
        <v>36340</v>
      </c>
      <c r="U1829" t="e">
        <f>SQRT(($U$6/2)^2-($U$6/2)^2*'(OLD) bottom seam length'!T1829^2/($U$7/2)^2)</f>
        <v>#VALUE!</v>
      </c>
      <c r="W1829" s="136">
        <f t="shared" si="287"/>
        <v>36340</v>
      </c>
      <c r="X1829" t="e">
        <f>SQRT(($U$6/2)^2-($U$6/2)^2*'(OLD) bottom seam length'!W1829^2/($U$7/2)^2)</f>
        <v>#VALUE!</v>
      </c>
      <c r="Z1829" s="136">
        <f t="shared" si="288"/>
        <v>36340</v>
      </c>
      <c r="AA1829" t="e">
        <f>SQRT(($U$6/2)^2-($U$6/2)^2*'(OLD) bottom seam length'!Z1829^2/($U$7/2)^2)</f>
        <v>#VALUE!</v>
      </c>
      <c r="AC1829" s="136">
        <f t="shared" si="289"/>
        <v>36340</v>
      </c>
      <c r="AD1829" t="e">
        <f>SQRT(($U$6/2)^2-($U$6/2)^2*'(OLD) bottom seam length'!AC1829^2/($U$7/2)^2)</f>
        <v>#VALUE!</v>
      </c>
    </row>
    <row r="1830" spans="2:30">
      <c r="B1830" s="136">
        <f t="shared" si="280"/>
        <v>36380</v>
      </c>
      <c r="C1830" t="e">
        <f>SQRT(($C$5/2)^2-($C$5/2)^2*'(OLD) bottom seam length'!B1830^2/($C$6/2)^2)</f>
        <v>#DIV/0!</v>
      </c>
      <c r="E1830" s="136">
        <f t="shared" si="281"/>
        <v>36380</v>
      </c>
      <c r="F1830" t="e">
        <f>SQRT(($C$5/2)^2-($C$5/2)^2*'(OLD) bottom seam length'!E1830^2/($C$6/2)^2)</f>
        <v>#DIV/0!</v>
      </c>
      <c r="H1830" s="136">
        <f t="shared" si="282"/>
        <v>36380</v>
      </c>
      <c r="I1830" t="e">
        <f>SQRT(($C$5/2)^2-($C$5/2)^2*'(OLD) bottom seam length'!H1830^2/($C$6/2)^2)</f>
        <v>#DIV/0!</v>
      </c>
      <c r="K1830" s="136">
        <f t="shared" si="283"/>
        <v>36380</v>
      </c>
      <c r="L1830" t="e">
        <f>SQRT(($C$5/2)^2-($C$5/2)^2*'(OLD) bottom seam length'!K1830^2/($C$6/2)^2)</f>
        <v>#DIV/0!</v>
      </c>
      <c r="O1830" s="136">
        <f t="shared" si="284"/>
        <v>36380</v>
      </c>
      <c r="P1830" t="b">
        <f t="shared" si="285"/>
        <v>0</v>
      </c>
      <c r="T1830" s="136">
        <f t="shared" si="286"/>
        <v>36360</v>
      </c>
      <c r="U1830" t="e">
        <f>SQRT(($U$6/2)^2-($U$6/2)^2*'(OLD) bottom seam length'!T1830^2/($U$7/2)^2)</f>
        <v>#VALUE!</v>
      </c>
      <c r="W1830" s="136">
        <f t="shared" si="287"/>
        <v>36360</v>
      </c>
      <c r="X1830" t="e">
        <f>SQRT(($U$6/2)^2-($U$6/2)^2*'(OLD) bottom seam length'!W1830^2/($U$7/2)^2)</f>
        <v>#VALUE!</v>
      </c>
      <c r="Z1830" s="136">
        <f t="shared" si="288"/>
        <v>36360</v>
      </c>
      <c r="AA1830" t="e">
        <f>SQRT(($U$6/2)^2-($U$6/2)^2*'(OLD) bottom seam length'!Z1830^2/($U$7/2)^2)</f>
        <v>#VALUE!</v>
      </c>
      <c r="AC1830" s="136">
        <f t="shared" si="289"/>
        <v>36360</v>
      </c>
      <c r="AD1830" t="e">
        <f>SQRT(($U$6/2)^2-($U$6/2)^2*'(OLD) bottom seam length'!AC1830^2/($U$7/2)^2)</f>
        <v>#VALUE!</v>
      </c>
    </row>
    <row r="1831" spans="2:30">
      <c r="B1831" s="136">
        <f t="shared" si="280"/>
        <v>36400</v>
      </c>
      <c r="C1831" t="e">
        <f>SQRT(($C$5/2)^2-($C$5/2)^2*'(OLD) bottom seam length'!B1831^2/($C$6/2)^2)</f>
        <v>#DIV/0!</v>
      </c>
      <c r="E1831" s="136">
        <f t="shared" si="281"/>
        <v>36400</v>
      </c>
      <c r="F1831" t="e">
        <f>SQRT(($C$5/2)^2-($C$5/2)^2*'(OLD) bottom seam length'!E1831^2/($C$6/2)^2)</f>
        <v>#DIV/0!</v>
      </c>
      <c r="H1831" s="136">
        <f t="shared" si="282"/>
        <v>36400</v>
      </c>
      <c r="I1831" t="e">
        <f>SQRT(($C$5/2)^2-($C$5/2)^2*'(OLD) bottom seam length'!H1831^2/($C$6/2)^2)</f>
        <v>#DIV/0!</v>
      </c>
      <c r="K1831" s="136">
        <f t="shared" si="283"/>
        <v>36400</v>
      </c>
      <c r="L1831" t="e">
        <f>SQRT(($C$5/2)^2-($C$5/2)^2*'(OLD) bottom seam length'!K1831^2/($C$6/2)^2)</f>
        <v>#DIV/0!</v>
      </c>
      <c r="O1831" s="136">
        <f t="shared" si="284"/>
        <v>36400</v>
      </c>
      <c r="P1831" t="b">
        <f t="shared" si="285"/>
        <v>0</v>
      </c>
      <c r="T1831" s="136">
        <f t="shared" si="286"/>
        <v>36380</v>
      </c>
      <c r="U1831" t="e">
        <f>SQRT(($U$6/2)^2-($U$6/2)^2*'(OLD) bottom seam length'!T1831^2/($U$7/2)^2)</f>
        <v>#VALUE!</v>
      </c>
      <c r="W1831" s="136">
        <f t="shared" si="287"/>
        <v>36380</v>
      </c>
      <c r="X1831" t="e">
        <f>SQRT(($U$6/2)^2-($U$6/2)^2*'(OLD) bottom seam length'!W1831^2/($U$7/2)^2)</f>
        <v>#VALUE!</v>
      </c>
      <c r="Z1831" s="136">
        <f t="shared" si="288"/>
        <v>36380</v>
      </c>
      <c r="AA1831" t="e">
        <f>SQRT(($U$6/2)^2-($U$6/2)^2*'(OLD) bottom seam length'!Z1831^2/($U$7/2)^2)</f>
        <v>#VALUE!</v>
      </c>
      <c r="AC1831" s="136">
        <f t="shared" si="289"/>
        <v>36380</v>
      </c>
      <c r="AD1831" t="e">
        <f>SQRT(($U$6/2)^2-($U$6/2)^2*'(OLD) bottom seam length'!AC1831^2/($U$7/2)^2)</f>
        <v>#VALUE!</v>
      </c>
    </row>
    <row r="1832" spans="2:30">
      <c r="B1832" s="136">
        <f t="shared" si="280"/>
        <v>36420</v>
      </c>
      <c r="C1832" t="e">
        <f>SQRT(($C$5/2)^2-($C$5/2)^2*'(OLD) bottom seam length'!B1832^2/($C$6/2)^2)</f>
        <v>#DIV/0!</v>
      </c>
      <c r="E1832" s="136">
        <f t="shared" si="281"/>
        <v>36420</v>
      </c>
      <c r="F1832" t="e">
        <f>SQRT(($C$5/2)^2-($C$5/2)^2*'(OLD) bottom seam length'!E1832^2/($C$6/2)^2)</f>
        <v>#DIV/0!</v>
      </c>
      <c r="H1832" s="136">
        <f t="shared" si="282"/>
        <v>36420</v>
      </c>
      <c r="I1832" t="e">
        <f>SQRT(($C$5/2)^2-($C$5/2)^2*'(OLD) bottom seam length'!H1832^2/($C$6/2)^2)</f>
        <v>#DIV/0!</v>
      </c>
      <c r="K1832" s="136">
        <f t="shared" si="283"/>
        <v>36420</v>
      </c>
      <c r="L1832" t="e">
        <f>SQRT(($C$5/2)^2-($C$5/2)^2*'(OLD) bottom seam length'!K1832^2/($C$6/2)^2)</f>
        <v>#DIV/0!</v>
      </c>
      <c r="O1832" s="136">
        <f t="shared" si="284"/>
        <v>36420</v>
      </c>
      <c r="P1832" t="b">
        <f t="shared" si="285"/>
        <v>0</v>
      </c>
      <c r="T1832" s="136">
        <f t="shared" si="286"/>
        <v>36400</v>
      </c>
      <c r="U1832" t="e">
        <f>SQRT(($U$6/2)^2-($U$6/2)^2*'(OLD) bottom seam length'!T1832^2/($U$7/2)^2)</f>
        <v>#VALUE!</v>
      </c>
      <c r="W1832" s="136">
        <f t="shared" si="287"/>
        <v>36400</v>
      </c>
      <c r="X1832" t="e">
        <f>SQRT(($U$6/2)^2-($U$6/2)^2*'(OLD) bottom seam length'!W1832^2/($U$7/2)^2)</f>
        <v>#VALUE!</v>
      </c>
      <c r="Z1832" s="136">
        <f t="shared" si="288"/>
        <v>36400</v>
      </c>
      <c r="AA1832" t="e">
        <f>SQRT(($U$6/2)^2-($U$6/2)^2*'(OLD) bottom seam length'!Z1832^2/($U$7/2)^2)</f>
        <v>#VALUE!</v>
      </c>
      <c r="AC1832" s="136">
        <f t="shared" si="289"/>
        <v>36400</v>
      </c>
      <c r="AD1832" t="e">
        <f>SQRT(($U$6/2)^2-($U$6/2)^2*'(OLD) bottom seam length'!AC1832^2/($U$7/2)^2)</f>
        <v>#VALUE!</v>
      </c>
    </row>
    <row r="1833" spans="2:30">
      <c r="B1833" s="136">
        <f t="shared" si="280"/>
        <v>36440</v>
      </c>
      <c r="C1833" t="e">
        <f>SQRT(($C$5/2)^2-($C$5/2)^2*'(OLD) bottom seam length'!B1833^2/($C$6/2)^2)</f>
        <v>#DIV/0!</v>
      </c>
      <c r="E1833" s="136">
        <f t="shared" si="281"/>
        <v>36440</v>
      </c>
      <c r="F1833" t="e">
        <f>SQRT(($C$5/2)^2-($C$5/2)^2*'(OLD) bottom seam length'!E1833^2/($C$6/2)^2)</f>
        <v>#DIV/0!</v>
      </c>
      <c r="H1833" s="136">
        <f t="shared" si="282"/>
        <v>36440</v>
      </c>
      <c r="I1833" t="e">
        <f>SQRT(($C$5/2)^2-($C$5/2)^2*'(OLD) bottom seam length'!H1833^2/($C$6/2)^2)</f>
        <v>#DIV/0!</v>
      </c>
      <c r="K1833" s="136">
        <f t="shared" si="283"/>
        <v>36440</v>
      </c>
      <c r="L1833" t="e">
        <f>SQRT(($C$5/2)^2-($C$5/2)^2*'(OLD) bottom seam length'!K1833^2/($C$6/2)^2)</f>
        <v>#DIV/0!</v>
      </c>
      <c r="O1833" s="136">
        <f t="shared" si="284"/>
        <v>36440</v>
      </c>
      <c r="P1833" t="b">
        <f t="shared" si="285"/>
        <v>0</v>
      </c>
      <c r="T1833" s="136">
        <f t="shared" si="286"/>
        <v>36420</v>
      </c>
      <c r="U1833" t="e">
        <f>SQRT(($U$6/2)^2-($U$6/2)^2*'(OLD) bottom seam length'!T1833^2/($U$7/2)^2)</f>
        <v>#VALUE!</v>
      </c>
      <c r="W1833" s="136">
        <f t="shared" si="287"/>
        <v>36420</v>
      </c>
      <c r="X1833" t="e">
        <f>SQRT(($U$6/2)^2-($U$6/2)^2*'(OLD) bottom seam length'!W1833^2/($U$7/2)^2)</f>
        <v>#VALUE!</v>
      </c>
      <c r="Z1833" s="136">
        <f t="shared" si="288"/>
        <v>36420</v>
      </c>
      <c r="AA1833" t="e">
        <f>SQRT(($U$6/2)^2-($U$6/2)^2*'(OLD) bottom seam length'!Z1833^2/($U$7/2)^2)</f>
        <v>#VALUE!</v>
      </c>
      <c r="AC1833" s="136">
        <f t="shared" si="289"/>
        <v>36420</v>
      </c>
      <c r="AD1833" t="e">
        <f>SQRT(($U$6/2)^2-($U$6/2)^2*'(OLD) bottom seam length'!AC1833^2/($U$7/2)^2)</f>
        <v>#VALUE!</v>
      </c>
    </row>
    <row r="1834" spans="2:30">
      <c r="B1834" s="136">
        <f t="shared" si="280"/>
        <v>36460</v>
      </c>
      <c r="C1834" t="e">
        <f>SQRT(($C$5/2)^2-($C$5/2)^2*'(OLD) bottom seam length'!B1834^2/($C$6/2)^2)</f>
        <v>#DIV/0!</v>
      </c>
      <c r="E1834" s="136">
        <f t="shared" si="281"/>
        <v>36460</v>
      </c>
      <c r="F1834" t="e">
        <f>SQRT(($C$5/2)^2-($C$5/2)^2*'(OLD) bottom seam length'!E1834^2/($C$6/2)^2)</f>
        <v>#DIV/0!</v>
      </c>
      <c r="H1834" s="136">
        <f t="shared" si="282"/>
        <v>36460</v>
      </c>
      <c r="I1834" t="e">
        <f>SQRT(($C$5/2)^2-($C$5/2)^2*'(OLD) bottom seam length'!H1834^2/($C$6/2)^2)</f>
        <v>#DIV/0!</v>
      </c>
      <c r="K1834" s="136">
        <f t="shared" si="283"/>
        <v>36460</v>
      </c>
      <c r="L1834" t="e">
        <f>SQRT(($C$5/2)^2-($C$5/2)^2*'(OLD) bottom seam length'!K1834^2/($C$6/2)^2)</f>
        <v>#DIV/0!</v>
      </c>
      <c r="O1834" s="136">
        <f t="shared" si="284"/>
        <v>36460</v>
      </c>
      <c r="P1834" t="b">
        <f t="shared" si="285"/>
        <v>0</v>
      </c>
      <c r="T1834" s="136">
        <f t="shared" si="286"/>
        <v>36440</v>
      </c>
      <c r="U1834" t="e">
        <f>SQRT(($U$6/2)^2-($U$6/2)^2*'(OLD) bottom seam length'!T1834^2/($U$7/2)^2)</f>
        <v>#VALUE!</v>
      </c>
      <c r="W1834" s="136">
        <f t="shared" si="287"/>
        <v>36440</v>
      </c>
      <c r="X1834" t="e">
        <f>SQRT(($U$6/2)^2-($U$6/2)^2*'(OLD) bottom seam length'!W1834^2/($U$7/2)^2)</f>
        <v>#VALUE!</v>
      </c>
      <c r="Z1834" s="136">
        <f t="shared" si="288"/>
        <v>36440</v>
      </c>
      <c r="AA1834" t="e">
        <f>SQRT(($U$6/2)^2-($U$6/2)^2*'(OLD) bottom seam length'!Z1834^2/($U$7/2)^2)</f>
        <v>#VALUE!</v>
      </c>
      <c r="AC1834" s="136">
        <f t="shared" si="289"/>
        <v>36440</v>
      </c>
      <c r="AD1834" t="e">
        <f>SQRT(($U$6/2)^2-($U$6/2)^2*'(OLD) bottom seam length'!AC1834^2/($U$7/2)^2)</f>
        <v>#VALUE!</v>
      </c>
    </row>
    <row r="1835" spans="2:30">
      <c r="B1835" s="136">
        <f t="shared" si="280"/>
        <v>36480</v>
      </c>
      <c r="C1835" t="e">
        <f>SQRT(($C$5/2)^2-($C$5/2)^2*'(OLD) bottom seam length'!B1835^2/($C$6/2)^2)</f>
        <v>#DIV/0!</v>
      </c>
      <c r="E1835" s="136">
        <f t="shared" si="281"/>
        <v>36480</v>
      </c>
      <c r="F1835" t="e">
        <f>SQRT(($C$5/2)^2-($C$5/2)^2*'(OLD) bottom seam length'!E1835^2/($C$6/2)^2)</f>
        <v>#DIV/0!</v>
      </c>
      <c r="H1835" s="136">
        <f t="shared" si="282"/>
        <v>36480</v>
      </c>
      <c r="I1835" t="e">
        <f>SQRT(($C$5/2)^2-($C$5/2)^2*'(OLD) bottom seam length'!H1835^2/($C$6/2)^2)</f>
        <v>#DIV/0!</v>
      </c>
      <c r="K1835" s="136">
        <f t="shared" si="283"/>
        <v>36480</v>
      </c>
      <c r="L1835" t="e">
        <f>SQRT(($C$5/2)^2-($C$5/2)^2*'(OLD) bottom seam length'!K1835^2/($C$6/2)^2)</f>
        <v>#DIV/0!</v>
      </c>
      <c r="O1835" s="136">
        <f t="shared" si="284"/>
        <v>36480</v>
      </c>
      <c r="P1835" t="b">
        <f t="shared" si="285"/>
        <v>0</v>
      </c>
      <c r="T1835" s="136">
        <f t="shared" si="286"/>
        <v>36460</v>
      </c>
      <c r="U1835" t="e">
        <f>SQRT(($U$6/2)^2-($U$6/2)^2*'(OLD) bottom seam length'!T1835^2/($U$7/2)^2)</f>
        <v>#VALUE!</v>
      </c>
      <c r="W1835" s="136">
        <f t="shared" si="287"/>
        <v>36460</v>
      </c>
      <c r="X1835" t="e">
        <f>SQRT(($U$6/2)^2-($U$6/2)^2*'(OLD) bottom seam length'!W1835^2/($U$7/2)^2)</f>
        <v>#VALUE!</v>
      </c>
      <c r="Z1835" s="136">
        <f t="shared" si="288"/>
        <v>36460</v>
      </c>
      <c r="AA1835" t="e">
        <f>SQRT(($U$6/2)^2-($U$6/2)^2*'(OLD) bottom seam length'!Z1835^2/($U$7/2)^2)</f>
        <v>#VALUE!</v>
      </c>
      <c r="AC1835" s="136">
        <f t="shared" si="289"/>
        <v>36460</v>
      </c>
      <c r="AD1835" t="e">
        <f>SQRT(($U$6/2)^2-($U$6/2)^2*'(OLD) bottom seam length'!AC1835^2/($U$7/2)^2)</f>
        <v>#VALUE!</v>
      </c>
    </row>
    <row r="1836" spans="2:30">
      <c r="B1836" s="136">
        <f t="shared" si="280"/>
        <v>36500</v>
      </c>
      <c r="C1836" t="e">
        <f>SQRT(($C$5/2)^2-($C$5/2)^2*'(OLD) bottom seam length'!B1836^2/($C$6/2)^2)</f>
        <v>#DIV/0!</v>
      </c>
      <c r="E1836" s="136">
        <f t="shared" si="281"/>
        <v>36500</v>
      </c>
      <c r="F1836" t="e">
        <f>SQRT(($C$5/2)^2-($C$5/2)^2*'(OLD) bottom seam length'!E1836^2/($C$6/2)^2)</f>
        <v>#DIV/0!</v>
      </c>
      <c r="H1836" s="136">
        <f t="shared" si="282"/>
        <v>36500</v>
      </c>
      <c r="I1836" t="e">
        <f>SQRT(($C$5/2)^2-($C$5/2)^2*'(OLD) bottom seam length'!H1836^2/($C$6/2)^2)</f>
        <v>#DIV/0!</v>
      </c>
      <c r="K1836" s="136">
        <f t="shared" si="283"/>
        <v>36500</v>
      </c>
      <c r="L1836" t="e">
        <f>SQRT(($C$5/2)^2-($C$5/2)^2*'(OLD) bottom seam length'!K1836^2/($C$6/2)^2)</f>
        <v>#DIV/0!</v>
      </c>
      <c r="O1836" s="136">
        <f t="shared" si="284"/>
        <v>36500</v>
      </c>
      <c r="P1836" t="b">
        <f t="shared" si="285"/>
        <v>0</v>
      </c>
      <c r="T1836" s="136">
        <f t="shared" si="286"/>
        <v>36480</v>
      </c>
      <c r="U1836" t="e">
        <f>SQRT(($U$6/2)^2-($U$6/2)^2*'(OLD) bottom seam length'!T1836^2/($U$7/2)^2)</f>
        <v>#VALUE!</v>
      </c>
      <c r="W1836" s="136">
        <f t="shared" si="287"/>
        <v>36480</v>
      </c>
      <c r="X1836" t="e">
        <f>SQRT(($U$6/2)^2-($U$6/2)^2*'(OLD) bottom seam length'!W1836^2/($U$7/2)^2)</f>
        <v>#VALUE!</v>
      </c>
      <c r="Z1836" s="136">
        <f t="shared" si="288"/>
        <v>36480</v>
      </c>
      <c r="AA1836" t="e">
        <f>SQRT(($U$6/2)^2-($U$6/2)^2*'(OLD) bottom seam length'!Z1836^2/($U$7/2)^2)</f>
        <v>#VALUE!</v>
      </c>
      <c r="AC1836" s="136">
        <f t="shared" si="289"/>
        <v>36480</v>
      </c>
      <c r="AD1836" t="e">
        <f>SQRT(($U$6/2)^2-($U$6/2)^2*'(OLD) bottom seam length'!AC1836^2/($U$7/2)^2)</f>
        <v>#VALUE!</v>
      </c>
    </row>
    <row r="1837" spans="2:30">
      <c r="B1837" s="136">
        <f t="shared" si="280"/>
        <v>36520</v>
      </c>
      <c r="C1837" t="e">
        <f>SQRT(($C$5/2)^2-($C$5/2)^2*'(OLD) bottom seam length'!B1837^2/($C$6/2)^2)</f>
        <v>#DIV/0!</v>
      </c>
      <c r="E1837" s="136">
        <f t="shared" si="281"/>
        <v>36520</v>
      </c>
      <c r="F1837" t="e">
        <f>SQRT(($C$5/2)^2-($C$5/2)^2*'(OLD) bottom seam length'!E1837^2/($C$6/2)^2)</f>
        <v>#DIV/0!</v>
      </c>
      <c r="H1837" s="136">
        <f t="shared" si="282"/>
        <v>36520</v>
      </c>
      <c r="I1837" t="e">
        <f>SQRT(($C$5/2)^2-($C$5/2)^2*'(OLD) bottom seam length'!H1837^2/($C$6/2)^2)</f>
        <v>#DIV/0!</v>
      </c>
      <c r="K1837" s="136">
        <f t="shared" si="283"/>
        <v>36520</v>
      </c>
      <c r="L1837" t="e">
        <f>SQRT(($C$5/2)^2-($C$5/2)^2*'(OLD) bottom seam length'!K1837^2/($C$6/2)^2)</f>
        <v>#DIV/0!</v>
      </c>
      <c r="O1837" s="136">
        <f t="shared" si="284"/>
        <v>36520</v>
      </c>
      <c r="P1837" t="b">
        <f t="shared" si="285"/>
        <v>0</v>
      </c>
      <c r="T1837" s="136">
        <f t="shared" si="286"/>
        <v>36500</v>
      </c>
      <c r="U1837" t="e">
        <f>SQRT(($U$6/2)^2-($U$6/2)^2*'(OLD) bottom seam length'!T1837^2/($U$7/2)^2)</f>
        <v>#VALUE!</v>
      </c>
      <c r="W1837" s="136">
        <f t="shared" si="287"/>
        <v>36500</v>
      </c>
      <c r="X1837" t="e">
        <f>SQRT(($U$6/2)^2-($U$6/2)^2*'(OLD) bottom seam length'!W1837^2/($U$7/2)^2)</f>
        <v>#VALUE!</v>
      </c>
      <c r="Z1837" s="136">
        <f t="shared" si="288"/>
        <v>36500</v>
      </c>
      <c r="AA1837" t="e">
        <f>SQRT(($U$6/2)^2-($U$6/2)^2*'(OLD) bottom seam length'!Z1837^2/($U$7/2)^2)</f>
        <v>#VALUE!</v>
      </c>
      <c r="AC1837" s="136">
        <f t="shared" si="289"/>
        <v>36500</v>
      </c>
      <c r="AD1837" t="e">
        <f>SQRT(($U$6/2)^2-($U$6/2)^2*'(OLD) bottom seam length'!AC1837^2/($U$7/2)^2)</f>
        <v>#VALUE!</v>
      </c>
    </row>
    <row r="1838" spans="2:30">
      <c r="B1838" s="136">
        <f t="shared" si="280"/>
        <v>36540</v>
      </c>
      <c r="C1838" t="e">
        <f>SQRT(($C$5/2)^2-($C$5/2)^2*'(OLD) bottom seam length'!B1838^2/($C$6/2)^2)</f>
        <v>#DIV/0!</v>
      </c>
      <c r="E1838" s="136">
        <f t="shared" si="281"/>
        <v>36540</v>
      </c>
      <c r="F1838" t="e">
        <f>SQRT(($C$5/2)^2-($C$5/2)^2*'(OLD) bottom seam length'!E1838^2/($C$6/2)^2)</f>
        <v>#DIV/0!</v>
      </c>
      <c r="H1838" s="136">
        <f t="shared" si="282"/>
        <v>36540</v>
      </c>
      <c r="I1838" t="e">
        <f>SQRT(($C$5/2)^2-($C$5/2)^2*'(OLD) bottom seam length'!H1838^2/($C$6/2)^2)</f>
        <v>#DIV/0!</v>
      </c>
      <c r="K1838" s="136">
        <f t="shared" si="283"/>
        <v>36540</v>
      </c>
      <c r="L1838" t="e">
        <f>SQRT(($C$5/2)^2-($C$5/2)^2*'(OLD) bottom seam length'!K1838^2/($C$6/2)^2)</f>
        <v>#DIV/0!</v>
      </c>
      <c r="O1838" s="136">
        <f t="shared" si="284"/>
        <v>36540</v>
      </c>
      <c r="P1838" t="b">
        <f t="shared" si="285"/>
        <v>0</v>
      </c>
      <c r="T1838" s="136">
        <f t="shared" si="286"/>
        <v>36520</v>
      </c>
      <c r="U1838" t="e">
        <f>SQRT(($U$6/2)^2-($U$6/2)^2*'(OLD) bottom seam length'!T1838^2/($U$7/2)^2)</f>
        <v>#VALUE!</v>
      </c>
      <c r="W1838" s="136">
        <f t="shared" si="287"/>
        <v>36520</v>
      </c>
      <c r="X1838" t="e">
        <f>SQRT(($U$6/2)^2-($U$6/2)^2*'(OLD) bottom seam length'!W1838^2/($U$7/2)^2)</f>
        <v>#VALUE!</v>
      </c>
      <c r="Z1838" s="136">
        <f t="shared" si="288"/>
        <v>36520</v>
      </c>
      <c r="AA1838" t="e">
        <f>SQRT(($U$6/2)^2-($U$6/2)^2*'(OLD) bottom seam length'!Z1838^2/($U$7/2)^2)</f>
        <v>#VALUE!</v>
      </c>
      <c r="AC1838" s="136">
        <f t="shared" si="289"/>
        <v>36520</v>
      </c>
      <c r="AD1838" t="e">
        <f>SQRT(($U$6/2)^2-($U$6/2)^2*'(OLD) bottom seam length'!AC1838^2/($U$7/2)^2)</f>
        <v>#VALUE!</v>
      </c>
    </row>
    <row r="1839" spans="2:30">
      <c r="B1839" s="136">
        <f t="shared" si="280"/>
        <v>36560</v>
      </c>
      <c r="C1839" t="e">
        <f>SQRT(($C$5/2)^2-($C$5/2)^2*'(OLD) bottom seam length'!B1839^2/($C$6/2)^2)</f>
        <v>#DIV/0!</v>
      </c>
      <c r="E1839" s="136">
        <f t="shared" si="281"/>
        <v>36560</v>
      </c>
      <c r="F1839" t="e">
        <f>SQRT(($C$5/2)^2-($C$5/2)^2*'(OLD) bottom seam length'!E1839^2/($C$6/2)^2)</f>
        <v>#DIV/0!</v>
      </c>
      <c r="H1839" s="136">
        <f t="shared" si="282"/>
        <v>36560</v>
      </c>
      <c r="I1839" t="e">
        <f>SQRT(($C$5/2)^2-($C$5/2)^2*'(OLD) bottom seam length'!H1839^2/($C$6/2)^2)</f>
        <v>#DIV/0!</v>
      </c>
      <c r="K1839" s="136">
        <f t="shared" si="283"/>
        <v>36560</v>
      </c>
      <c r="L1839" t="e">
        <f>SQRT(($C$5/2)^2-($C$5/2)^2*'(OLD) bottom seam length'!K1839^2/($C$6/2)^2)</f>
        <v>#DIV/0!</v>
      </c>
      <c r="O1839" s="136">
        <f t="shared" si="284"/>
        <v>36560</v>
      </c>
      <c r="P1839" t="b">
        <f t="shared" si="285"/>
        <v>0</v>
      </c>
      <c r="T1839" s="136">
        <f t="shared" si="286"/>
        <v>36540</v>
      </c>
      <c r="U1839" t="e">
        <f>SQRT(($U$6/2)^2-($U$6/2)^2*'(OLD) bottom seam length'!T1839^2/($U$7/2)^2)</f>
        <v>#VALUE!</v>
      </c>
      <c r="W1839" s="136">
        <f t="shared" si="287"/>
        <v>36540</v>
      </c>
      <c r="X1839" t="e">
        <f>SQRT(($U$6/2)^2-($U$6/2)^2*'(OLD) bottom seam length'!W1839^2/($U$7/2)^2)</f>
        <v>#VALUE!</v>
      </c>
      <c r="Z1839" s="136">
        <f t="shared" si="288"/>
        <v>36540</v>
      </c>
      <c r="AA1839" t="e">
        <f>SQRT(($U$6/2)^2-($U$6/2)^2*'(OLD) bottom seam length'!Z1839^2/($U$7/2)^2)</f>
        <v>#VALUE!</v>
      </c>
      <c r="AC1839" s="136">
        <f t="shared" si="289"/>
        <v>36540</v>
      </c>
      <c r="AD1839" t="e">
        <f>SQRT(($U$6/2)^2-($U$6/2)^2*'(OLD) bottom seam length'!AC1839^2/($U$7/2)^2)</f>
        <v>#VALUE!</v>
      </c>
    </row>
    <row r="1840" spans="2:30">
      <c r="B1840" s="136">
        <f t="shared" si="280"/>
        <v>36580</v>
      </c>
      <c r="C1840" t="e">
        <f>SQRT(($C$5/2)^2-($C$5/2)^2*'(OLD) bottom seam length'!B1840^2/($C$6/2)^2)</f>
        <v>#DIV/0!</v>
      </c>
      <c r="E1840" s="136">
        <f t="shared" si="281"/>
        <v>36580</v>
      </c>
      <c r="F1840" t="e">
        <f>SQRT(($C$5/2)^2-($C$5/2)^2*'(OLD) bottom seam length'!E1840^2/($C$6/2)^2)</f>
        <v>#DIV/0!</v>
      </c>
      <c r="H1840" s="136">
        <f t="shared" si="282"/>
        <v>36580</v>
      </c>
      <c r="I1840" t="e">
        <f>SQRT(($C$5/2)^2-($C$5/2)^2*'(OLD) bottom seam length'!H1840^2/($C$6/2)^2)</f>
        <v>#DIV/0!</v>
      </c>
      <c r="K1840" s="136">
        <f t="shared" si="283"/>
        <v>36580</v>
      </c>
      <c r="L1840" t="e">
        <f>SQRT(($C$5/2)^2-($C$5/2)^2*'(OLD) bottom seam length'!K1840^2/($C$6/2)^2)</f>
        <v>#DIV/0!</v>
      </c>
      <c r="O1840" s="136">
        <f t="shared" si="284"/>
        <v>36580</v>
      </c>
      <c r="P1840" t="b">
        <f t="shared" si="285"/>
        <v>0</v>
      </c>
      <c r="T1840" s="136">
        <f t="shared" si="286"/>
        <v>36560</v>
      </c>
      <c r="U1840" t="e">
        <f>SQRT(($U$6/2)^2-($U$6/2)^2*'(OLD) bottom seam length'!T1840^2/($U$7/2)^2)</f>
        <v>#VALUE!</v>
      </c>
      <c r="W1840" s="136">
        <f t="shared" si="287"/>
        <v>36560</v>
      </c>
      <c r="X1840" t="e">
        <f>SQRT(($U$6/2)^2-($U$6/2)^2*'(OLD) bottom seam length'!W1840^2/($U$7/2)^2)</f>
        <v>#VALUE!</v>
      </c>
      <c r="Z1840" s="136">
        <f t="shared" si="288"/>
        <v>36560</v>
      </c>
      <c r="AA1840" t="e">
        <f>SQRT(($U$6/2)^2-($U$6/2)^2*'(OLD) bottom seam length'!Z1840^2/($U$7/2)^2)</f>
        <v>#VALUE!</v>
      </c>
      <c r="AC1840" s="136">
        <f t="shared" si="289"/>
        <v>36560</v>
      </c>
      <c r="AD1840" t="e">
        <f>SQRT(($U$6/2)^2-($U$6/2)^2*'(OLD) bottom seam length'!AC1840^2/($U$7/2)^2)</f>
        <v>#VALUE!</v>
      </c>
    </row>
    <row r="1841" spans="2:30">
      <c r="B1841" s="136">
        <f t="shared" si="280"/>
        <v>36600</v>
      </c>
      <c r="C1841" t="e">
        <f>SQRT(($C$5/2)^2-($C$5/2)^2*'(OLD) bottom seam length'!B1841^2/($C$6/2)^2)</f>
        <v>#DIV/0!</v>
      </c>
      <c r="E1841" s="136">
        <f t="shared" si="281"/>
        <v>36600</v>
      </c>
      <c r="F1841" t="e">
        <f>SQRT(($C$5/2)^2-($C$5/2)^2*'(OLD) bottom seam length'!E1841^2/($C$6/2)^2)</f>
        <v>#DIV/0!</v>
      </c>
      <c r="H1841" s="136">
        <f t="shared" si="282"/>
        <v>36600</v>
      </c>
      <c r="I1841" t="e">
        <f>SQRT(($C$5/2)^2-($C$5/2)^2*'(OLD) bottom seam length'!H1841^2/($C$6/2)^2)</f>
        <v>#DIV/0!</v>
      </c>
      <c r="K1841" s="136">
        <f t="shared" si="283"/>
        <v>36600</v>
      </c>
      <c r="L1841" t="e">
        <f>SQRT(($C$5/2)^2-($C$5/2)^2*'(OLD) bottom seam length'!K1841^2/($C$6/2)^2)</f>
        <v>#DIV/0!</v>
      </c>
      <c r="O1841" s="136">
        <f t="shared" si="284"/>
        <v>36600</v>
      </c>
      <c r="P1841" t="b">
        <f t="shared" si="285"/>
        <v>0</v>
      </c>
      <c r="T1841" s="136">
        <f t="shared" si="286"/>
        <v>36580</v>
      </c>
      <c r="U1841" t="e">
        <f>SQRT(($U$6/2)^2-($U$6/2)^2*'(OLD) bottom seam length'!T1841^2/($U$7/2)^2)</f>
        <v>#VALUE!</v>
      </c>
      <c r="W1841" s="136">
        <f t="shared" si="287"/>
        <v>36580</v>
      </c>
      <c r="X1841" t="e">
        <f>SQRT(($U$6/2)^2-($U$6/2)^2*'(OLD) bottom seam length'!W1841^2/($U$7/2)^2)</f>
        <v>#VALUE!</v>
      </c>
      <c r="Z1841" s="136">
        <f t="shared" si="288"/>
        <v>36580</v>
      </c>
      <c r="AA1841" t="e">
        <f>SQRT(($U$6/2)^2-($U$6/2)^2*'(OLD) bottom seam length'!Z1841^2/($U$7/2)^2)</f>
        <v>#VALUE!</v>
      </c>
      <c r="AC1841" s="136">
        <f t="shared" si="289"/>
        <v>36580</v>
      </c>
      <c r="AD1841" t="e">
        <f>SQRT(($U$6/2)^2-($U$6/2)^2*'(OLD) bottom seam length'!AC1841^2/($U$7/2)^2)</f>
        <v>#VALUE!</v>
      </c>
    </row>
    <row r="1842" spans="2:30">
      <c r="B1842" s="136">
        <f t="shared" si="280"/>
        <v>36620</v>
      </c>
      <c r="C1842" t="e">
        <f>SQRT(($C$5/2)^2-($C$5/2)^2*'(OLD) bottom seam length'!B1842^2/($C$6/2)^2)</f>
        <v>#DIV/0!</v>
      </c>
      <c r="E1842" s="136">
        <f t="shared" si="281"/>
        <v>36620</v>
      </c>
      <c r="F1842" t="e">
        <f>SQRT(($C$5/2)^2-($C$5/2)^2*'(OLD) bottom seam length'!E1842^2/($C$6/2)^2)</f>
        <v>#DIV/0!</v>
      </c>
      <c r="H1842" s="136">
        <f t="shared" si="282"/>
        <v>36620</v>
      </c>
      <c r="I1842" t="e">
        <f>SQRT(($C$5/2)^2-($C$5/2)^2*'(OLD) bottom seam length'!H1842^2/($C$6/2)^2)</f>
        <v>#DIV/0!</v>
      </c>
      <c r="K1842" s="136">
        <f t="shared" si="283"/>
        <v>36620</v>
      </c>
      <c r="L1842" t="e">
        <f>SQRT(($C$5/2)^2-($C$5/2)^2*'(OLD) bottom seam length'!K1842^2/($C$6/2)^2)</f>
        <v>#DIV/0!</v>
      </c>
      <c r="O1842" s="136">
        <f t="shared" si="284"/>
        <v>36620</v>
      </c>
      <c r="P1842" t="b">
        <f t="shared" si="285"/>
        <v>0</v>
      </c>
      <c r="T1842" s="136">
        <f t="shared" si="286"/>
        <v>36600</v>
      </c>
      <c r="U1842" t="e">
        <f>SQRT(($U$6/2)^2-($U$6/2)^2*'(OLD) bottom seam length'!T1842^2/($U$7/2)^2)</f>
        <v>#VALUE!</v>
      </c>
      <c r="W1842" s="136">
        <f t="shared" si="287"/>
        <v>36600</v>
      </c>
      <c r="X1842" t="e">
        <f>SQRT(($U$6/2)^2-($U$6/2)^2*'(OLD) bottom seam length'!W1842^2/($U$7/2)^2)</f>
        <v>#VALUE!</v>
      </c>
      <c r="Z1842" s="136">
        <f t="shared" si="288"/>
        <v>36600</v>
      </c>
      <c r="AA1842" t="e">
        <f>SQRT(($U$6/2)^2-($U$6/2)^2*'(OLD) bottom seam length'!Z1842^2/($U$7/2)^2)</f>
        <v>#VALUE!</v>
      </c>
      <c r="AC1842" s="136">
        <f t="shared" si="289"/>
        <v>36600</v>
      </c>
      <c r="AD1842" t="e">
        <f>SQRT(($U$6/2)^2-($U$6/2)^2*'(OLD) bottom seam length'!AC1842^2/($U$7/2)^2)</f>
        <v>#VALUE!</v>
      </c>
    </row>
    <row r="1843" spans="2:30">
      <c r="B1843" s="136">
        <f t="shared" si="280"/>
        <v>36640</v>
      </c>
      <c r="C1843" t="e">
        <f>SQRT(($C$5/2)^2-($C$5/2)^2*'(OLD) bottom seam length'!B1843^2/($C$6/2)^2)</f>
        <v>#DIV/0!</v>
      </c>
      <c r="E1843" s="136">
        <f t="shared" si="281"/>
        <v>36640</v>
      </c>
      <c r="F1843" t="e">
        <f>SQRT(($C$5/2)^2-($C$5/2)^2*'(OLD) bottom seam length'!E1843^2/($C$6/2)^2)</f>
        <v>#DIV/0!</v>
      </c>
      <c r="H1843" s="136">
        <f t="shared" si="282"/>
        <v>36640</v>
      </c>
      <c r="I1843" t="e">
        <f>SQRT(($C$5/2)^2-($C$5/2)^2*'(OLD) bottom seam length'!H1843^2/($C$6/2)^2)</f>
        <v>#DIV/0!</v>
      </c>
      <c r="K1843" s="136">
        <f t="shared" si="283"/>
        <v>36640</v>
      </c>
      <c r="L1843" t="e">
        <f>SQRT(($C$5/2)^2-($C$5/2)^2*'(OLD) bottom seam length'!K1843^2/($C$6/2)^2)</f>
        <v>#DIV/0!</v>
      </c>
      <c r="O1843" s="136">
        <f t="shared" si="284"/>
        <v>36640</v>
      </c>
      <c r="P1843" t="b">
        <f t="shared" si="285"/>
        <v>0</v>
      </c>
      <c r="T1843" s="136">
        <f t="shared" si="286"/>
        <v>36620</v>
      </c>
      <c r="U1843" t="e">
        <f>SQRT(($U$6/2)^2-($U$6/2)^2*'(OLD) bottom seam length'!T1843^2/($U$7/2)^2)</f>
        <v>#VALUE!</v>
      </c>
      <c r="W1843" s="136">
        <f t="shared" si="287"/>
        <v>36620</v>
      </c>
      <c r="X1843" t="e">
        <f>SQRT(($U$6/2)^2-($U$6/2)^2*'(OLD) bottom seam length'!W1843^2/($U$7/2)^2)</f>
        <v>#VALUE!</v>
      </c>
      <c r="Z1843" s="136">
        <f t="shared" si="288"/>
        <v>36620</v>
      </c>
      <c r="AA1843" t="e">
        <f>SQRT(($U$6/2)^2-($U$6/2)^2*'(OLD) bottom seam length'!Z1843^2/($U$7/2)^2)</f>
        <v>#VALUE!</v>
      </c>
      <c r="AC1843" s="136">
        <f t="shared" si="289"/>
        <v>36620</v>
      </c>
      <c r="AD1843" t="e">
        <f>SQRT(($U$6/2)^2-($U$6/2)^2*'(OLD) bottom seam length'!AC1843^2/($U$7/2)^2)</f>
        <v>#VALUE!</v>
      </c>
    </row>
    <row r="1844" spans="2:30">
      <c r="B1844" s="136">
        <f t="shared" si="280"/>
        <v>36660</v>
      </c>
      <c r="C1844" t="e">
        <f>SQRT(($C$5/2)^2-($C$5/2)^2*'(OLD) bottom seam length'!B1844^2/($C$6/2)^2)</f>
        <v>#DIV/0!</v>
      </c>
      <c r="E1844" s="136">
        <f t="shared" si="281"/>
        <v>36660</v>
      </c>
      <c r="F1844" t="e">
        <f>SQRT(($C$5/2)^2-($C$5/2)^2*'(OLD) bottom seam length'!E1844^2/($C$6/2)^2)</f>
        <v>#DIV/0!</v>
      </c>
      <c r="H1844" s="136">
        <f t="shared" si="282"/>
        <v>36660</v>
      </c>
      <c r="I1844" t="e">
        <f>SQRT(($C$5/2)^2-($C$5/2)^2*'(OLD) bottom seam length'!H1844^2/($C$6/2)^2)</f>
        <v>#DIV/0!</v>
      </c>
      <c r="K1844" s="136">
        <f t="shared" si="283"/>
        <v>36660</v>
      </c>
      <c r="L1844" t="e">
        <f>SQRT(($C$5/2)^2-($C$5/2)^2*'(OLD) bottom seam length'!K1844^2/($C$6/2)^2)</f>
        <v>#DIV/0!</v>
      </c>
      <c r="O1844" s="136">
        <f t="shared" si="284"/>
        <v>36660</v>
      </c>
      <c r="P1844" t="b">
        <f t="shared" si="285"/>
        <v>0</v>
      </c>
      <c r="T1844" s="136">
        <f t="shared" si="286"/>
        <v>36640</v>
      </c>
      <c r="U1844" t="e">
        <f>SQRT(($U$6/2)^2-($U$6/2)^2*'(OLD) bottom seam length'!T1844^2/($U$7/2)^2)</f>
        <v>#VALUE!</v>
      </c>
      <c r="W1844" s="136">
        <f t="shared" si="287"/>
        <v>36640</v>
      </c>
      <c r="X1844" t="e">
        <f>SQRT(($U$6/2)^2-($U$6/2)^2*'(OLD) bottom seam length'!W1844^2/($U$7/2)^2)</f>
        <v>#VALUE!</v>
      </c>
      <c r="Z1844" s="136">
        <f t="shared" si="288"/>
        <v>36640</v>
      </c>
      <c r="AA1844" t="e">
        <f>SQRT(($U$6/2)^2-($U$6/2)^2*'(OLD) bottom seam length'!Z1844^2/($U$7/2)^2)</f>
        <v>#VALUE!</v>
      </c>
      <c r="AC1844" s="136">
        <f t="shared" si="289"/>
        <v>36640</v>
      </c>
      <c r="AD1844" t="e">
        <f>SQRT(($U$6/2)^2-($U$6/2)^2*'(OLD) bottom seam length'!AC1844^2/($U$7/2)^2)</f>
        <v>#VALUE!</v>
      </c>
    </row>
    <row r="1845" spans="2:30">
      <c r="B1845" s="136">
        <f t="shared" si="280"/>
        <v>36680</v>
      </c>
      <c r="C1845" t="e">
        <f>SQRT(($C$5/2)^2-($C$5/2)^2*'(OLD) bottom seam length'!B1845^2/($C$6/2)^2)</f>
        <v>#DIV/0!</v>
      </c>
      <c r="E1845" s="136">
        <f t="shared" si="281"/>
        <v>36680</v>
      </c>
      <c r="F1845" t="e">
        <f>SQRT(($C$5/2)^2-($C$5/2)^2*'(OLD) bottom seam length'!E1845^2/($C$6/2)^2)</f>
        <v>#DIV/0!</v>
      </c>
      <c r="H1845" s="136">
        <f t="shared" si="282"/>
        <v>36680</v>
      </c>
      <c r="I1845" t="e">
        <f>SQRT(($C$5/2)^2-($C$5/2)^2*'(OLD) bottom seam length'!H1845^2/($C$6/2)^2)</f>
        <v>#DIV/0!</v>
      </c>
      <c r="K1845" s="136">
        <f t="shared" si="283"/>
        <v>36680</v>
      </c>
      <c r="L1845" t="e">
        <f>SQRT(($C$5/2)^2-($C$5/2)^2*'(OLD) bottom seam length'!K1845^2/($C$6/2)^2)</f>
        <v>#DIV/0!</v>
      </c>
      <c r="O1845" s="136">
        <f t="shared" si="284"/>
        <v>36680</v>
      </c>
      <c r="P1845" t="b">
        <f t="shared" si="285"/>
        <v>0</v>
      </c>
      <c r="T1845" s="136">
        <f t="shared" si="286"/>
        <v>36660</v>
      </c>
      <c r="U1845" t="e">
        <f>SQRT(($U$6/2)^2-($U$6/2)^2*'(OLD) bottom seam length'!T1845^2/($U$7/2)^2)</f>
        <v>#VALUE!</v>
      </c>
      <c r="W1845" s="136">
        <f t="shared" si="287"/>
        <v>36660</v>
      </c>
      <c r="X1845" t="e">
        <f>SQRT(($U$6/2)^2-($U$6/2)^2*'(OLD) bottom seam length'!W1845^2/($U$7/2)^2)</f>
        <v>#VALUE!</v>
      </c>
      <c r="Z1845" s="136">
        <f t="shared" si="288"/>
        <v>36660</v>
      </c>
      <c r="AA1845" t="e">
        <f>SQRT(($U$6/2)^2-($U$6/2)^2*'(OLD) bottom seam length'!Z1845^2/($U$7/2)^2)</f>
        <v>#VALUE!</v>
      </c>
      <c r="AC1845" s="136">
        <f t="shared" si="289"/>
        <v>36660</v>
      </c>
      <c r="AD1845" t="e">
        <f>SQRT(($U$6/2)^2-($U$6/2)^2*'(OLD) bottom seam length'!AC1845^2/($U$7/2)^2)</f>
        <v>#VALUE!</v>
      </c>
    </row>
    <row r="1846" spans="2:30">
      <c r="B1846" s="136">
        <f t="shared" si="280"/>
        <v>36700</v>
      </c>
      <c r="C1846" t="e">
        <f>SQRT(($C$5/2)^2-($C$5/2)^2*'(OLD) bottom seam length'!B1846^2/($C$6/2)^2)</f>
        <v>#DIV/0!</v>
      </c>
      <c r="E1846" s="136">
        <f t="shared" si="281"/>
        <v>36700</v>
      </c>
      <c r="F1846" t="e">
        <f>SQRT(($C$5/2)^2-($C$5/2)^2*'(OLD) bottom seam length'!E1846^2/($C$6/2)^2)</f>
        <v>#DIV/0!</v>
      </c>
      <c r="H1846" s="136">
        <f t="shared" si="282"/>
        <v>36700</v>
      </c>
      <c r="I1846" t="e">
        <f>SQRT(($C$5/2)^2-($C$5/2)^2*'(OLD) bottom seam length'!H1846^2/($C$6/2)^2)</f>
        <v>#DIV/0!</v>
      </c>
      <c r="K1846" s="136">
        <f t="shared" si="283"/>
        <v>36700</v>
      </c>
      <c r="L1846" t="e">
        <f>SQRT(($C$5/2)^2-($C$5/2)^2*'(OLD) bottom seam length'!K1846^2/($C$6/2)^2)</f>
        <v>#DIV/0!</v>
      </c>
      <c r="O1846" s="136">
        <f t="shared" si="284"/>
        <v>36700</v>
      </c>
      <c r="P1846" t="b">
        <f t="shared" si="285"/>
        <v>0</v>
      </c>
      <c r="T1846" s="136">
        <f t="shared" si="286"/>
        <v>36680</v>
      </c>
      <c r="U1846" t="e">
        <f>SQRT(($U$6/2)^2-($U$6/2)^2*'(OLD) bottom seam length'!T1846^2/($U$7/2)^2)</f>
        <v>#VALUE!</v>
      </c>
      <c r="W1846" s="136">
        <f t="shared" si="287"/>
        <v>36680</v>
      </c>
      <c r="X1846" t="e">
        <f>SQRT(($U$6/2)^2-($U$6/2)^2*'(OLD) bottom seam length'!W1846^2/($U$7/2)^2)</f>
        <v>#VALUE!</v>
      </c>
      <c r="Z1846" s="136">
        <f t="shared" si="288"/>
        <v>36680</v>
      </c>
      <c r="AA1846" t="e">
        <f>SQRT(($U$6/2)^2-($U$6/2)^2*'(OLD) bottom seam length'!Z1846^2/($U$7/2)^2)</f>
        <v>#VALUE!</v>
      </c>
      <c r="AC1846" s="136">
        <f t="shared" si="289"/>
        <v>36680</v>
      </c>
      <c r="AD1846" t="e">
        <f>SQRT(($U$6/2)^2-($U$6/2)^2*'(OLD) bottom seam length'!AC1846^2/($U$7/2)^2)</f>
        <v>#VALUE!</v>
      </c>
    </row>
    <row r="1847" spans="2:30">
      <c r="B1847" s="136">
        <f t="shared" si="280"/>
        <v>36720</v>
      </c>
      <c r="C1847" t="e">
        <f>SQRT(($C$5/2)^2-($C$5/2)^2*'(OLD) bottom seam length'!B1847^2/($C$6/2)^2)</f>
        <v>#DIV/0!</v>
      </c>
      <c r="E1847" s="136">
        <f t="shared" si="281"/>
        <v>36720</v>
      </c>
      <c r="F1847" t="e">
        <f>SQRT(($C$5/2)^2-($C$5/2)^2*'(OLD) bottom seam length'!E1847^2/($C$6/2)^2)</f>
        <v>#DIV/0!</v>
      </c>
      <c r="H1847" s="136">
        <f t="shared" si="282"/>
        <v>36720</v>
      </c>
      <c r="I1847" t="e">
        <f>SQRT(($C$5/2)^2-($C$5/2)^2*'(OLD) bottom seam length'!H1847^2/($C$6/2)^2)</f>
        <v>#DIV/0!</v>
      </c>
      <c r="K1847" s="136">
        <f t="shared" si="283"/>
        <v>36720</v>
      </c>
      <c r="L1847" t="e">
        <f>SQRT(($C$5/2)^2-($C$5/2)^2*'(OLD) bottom seam length'!K1847^2/($C$6/2)^2)</f>
        <v>#DIV/0!</v>
      </c>
      <c r="O1847" s="136">
        <f t="shared" si="284"/>
        <v>36720</v>
      </c>
      <c r="P1847" t="b">
        <f t="shared" si="285"/>
        <v>0</v>
      </c>
      <c r="T1847" s="136">
        <f t="shared" si="286"/>
        <v>36700</v>
      </c>
      <c r="U1847" t="e">
        <f>SQRT(($U$6/2)^2-($U$6/2)^2*'(OLD) bottom seam length'!T1847^2/($U$7/2)^2)</f>
        <v>#VALUE!</v>
      </c>
      <c r="W1847" s="136">
        <f t="shared" si="287"/>
        <v>36700</v>
      </c>
      <c r="X1847" t="e">
        <f>SQRT(($U$6/2)^2-($U$6/2)^2*'(OLD) bottom seam length'!W1847^2/($U$7/2)^2)</f>
        <v>#VALUE!</v>
      </c>
      <c r="Z1847" s="136">
        <f t="shared" si="288"/>
        <v>36700</v>
      </c>
      <c r="AA1847" t="e">
        <f>SQRT(($U$6/2)^2-($U$6/2)^2*'(OLD) bottom seam length'!Z1847^2/($U$7/2)^2)</f>
        <v>#VALUE!</v>
      </c>
      <c r="AC1847" s="136">
        <f t="shared" si="289"/>
        <v>36700</v>
      </c>
      <c r="AD1847" t="e">
        <f>SQRT(($U$6/2)^2-($U$6/2)^2*'(OLD) bottom seam length'!AC1847^2/($U$7/2)^2)</f>
        <v>#VALUE!</v>
      </c>
    </row>
    <row r="1848" spans="2:30">
      <c r="B1848" s="136">
        <f t="shared" si="280"/>
        <v>36740</v>
      </c>
      <c r="C1848" t="e">
        <f>SQRT(($C$5/2)^2-($C$5/2)^2*'(OLD) bottom seam length'!B1848^2/($C$6/2)^2)</f>
        <v>#DIV/0!</v>
      </c>
      <c r="E1848" s="136">
        <f t="shared" si="281"/>
        <v>36740</v>
      </c>
      <c r="F1848" t="e">
        <f>SQRT(($C$5/2)^2-($C$5/2)^2*'(OLD) bottom seam length'!E1848^2/($C$6/2)^2)</f>
        <v>#DIV/0!</v>
      </c>
      <c r="H1848" s="136">
        <f t="shared" si="282"/>
        <v>36740</v>
      </c>
      <c r="I1848" t="e">
        <f>SQRT(($C$5/2)^2-($C$5/2)^2*'(OLD) bottom seam length'!H1848^2/($C$6/2)^2)</f>
        <v>#DIV/0!</v>
      </c>
      <c r="K1848" s="136">
        <f t="shared" si="283"/>
        <v>36740</v>
      </c>
      <c r="L1848" t="e">
        <f>SQRT(($C$5/2)^2-($C$5/2)^2*'(OLD) bottom seam length'!K1848^2/($C$6/2)^2)</f>
        <v>#DIV/0!</v>
      </c>
      <c r="O1848" s="136">
        <f t="shared" si="284"/>
        <v>36740</v>
      </c>
      <c r="P1848" t="b">
        <f t="shared" si="285"/>
        <v>0</v>
      </c>
      <c r="T1848" s="136">
        <f t="shared" si="286"/>
        <v>36720</v>
      </c>
      <c r="U1848" t="e">
        <f>SQRT(($U$6/2)^2-($U$6/2)^2*'(OLD) bottom seam length'!T1848^2/($U$7/2)^2)</f>
        <v>#VALUE!</v>
      </c>
      <c r="W1848" s="136">
        <f t="shared" si="287"/>
        <v>36720</v>
      </c>
      <c r="X1848" t="e">
        <f>SQRT(($U$6/2)^2-($U$6/2)^2*'(OLD) bottom seam length'!W1848^2/($U$7/2)^2)</f>
        <v>#VALUE!</v>
      </c>
      <c r="Z1848" s="136">
        <f t="shared" si="288"/>
        <v>36720</v>
      </c>
      <c r="AA1848" t="e">
        <f>SQRT(($U$6/2)^2-($U$6/2)^2*'(OLD) bottom seam length'!Z1848^2/($U$7/2)^2)</f>
        <v>#VALUE!</v>
      </c>
      <c r="AC1848" s="136">
        <f t="shared" si="289"/>
        <v>36720</v>
      </c>
      <c r="AD1848" t="e">
        <f>SQRT(($U$6/2)^2-($U$6/2)^2*'(OLD) bottom seam length'!AC1848^2/($U$7/2)^2)</f>
        <v>#VALUE!</v>
      </c>
    </row>
    <row r="1849" spans="2:30">
      <c r="B1849" s="136">
        <f t="shared" si="280"/>
        <v>36760</v>
      </c>
      <c r="C1849" t="e">
        <f>SQRT(($C$5/2)^2-($C$5/2)^2*'(OLD) bottom seam length'!B1849^2/($C$6/2)^2)</f>
        <v>#DIV/0!</v>
      </c>
      <c r="E1849" s="136">
        <f t="shared" si="281"/>
        <v>36760</v>
      </c>
      <c r="F1849" t="e">
        <f>SQRT(($C$5/2)^2-($C$5/2)^2*'(OLD) bottom seam length'!E1849^2/($C$6/2)^2)</f>
        <v>#DIV/0!</v>
      </c>
      <c r="H1849" s="136">
        <f t="shared" si="282"/>
        <v>36760</v>
      </c>
      <c r="I1849" t="e">
        <f>SQRT(($C$5/2)^2-($C$5/2)^2*'(OLD) bottom seam length'!H1849^2/($C$6/2)^2)</f>
        <v>#DIV/0!</v>
      </c>
      <c r="K1849" s="136">
        <f t="shared" si="283"/>
        <v>36760</v>
      </c>
      <c r="L1849" t="e">
        <f>SQRT(($C$5/2)^2-($C$5/2)^2*'(OLD) bottom seam length'!K1849^2/($C$6/2)^2)</f>
        <v>#DIV/0!</v>
      </c>
      <c r="O1849" s="136">
        <f t="shared" si="284"/>
        <v>36760</v>
      </c>
      <c r="P1849" t="b">
        <f t="shared" si="285"/>
        <v>0</v>
      </c>
      <c r="T1849" s="136">
        <f t="shared" si="286"/>
        <v>36740</v>
      </c>
      <c r="U1849" t="e">
        <f>SQRT(($U$6/2)^2-($U$6/2)^2*'(OLD) bottom seam length'!T1849^2/($U$7/2)^2)</f>
        <v>#VALUE!</v>
      </c>
      <c r="W1849" s="136">
        <f t="shared" si="287"/>
        <v>36740</v>
      </c>
      <c r="X1849" t="e">
        <f>SQRT(($U$6/2)^2-($U$6/2)^2*'(OLD) bottom seam length'!W1849^2/($U$7/2)^2)</f>
        <v>#VALUE!</v>
      </c>
      <c r="Z1849" s="136">
        <f t="shared" si="288"/>
        <v>36740</v>
      </c>
      <c r="AA1849" t="e">
        <f>SQRT(($U$6/2)^2-($U$6/2)^2*'(OLD) bottom seam length'!Z1849^2/($U$7/2)^2)</f>
        <v>#VALUE!</v>
      </c>
      <c r="AC1849" s="136">
        <f t="shared" si="289"/>
        <v>36740</v>
      </c>
      <c r="AD1849" t="e">
        <f>SQRT(($U$6/2)^2-($U$6/2)^2*'(OLD) bottom seam length'!AC1849^2/($U$7/2)^2)</f>
        <v>#VALUE!</v>
      </c>
    </row>
    <row r="1850" spans="2:30">
      <c r="B1850" s="136">
        <f t="shared" si="280"/>
        <v>36780</v>
      </c>
      <c r="C1850" t="e">
        <f>SQRT(($C$5/2)^2-($C$5/2)^2*'(OLD) bottom seam length'!B1850^2/($C$6/2)^2)</f>
        <v>#DIV/0!</v>
      </c>
      <c r="E1850" s="136">
        <f t="shared" si="281"/>
        <v>36780</v>
      </c>
      <c r="F1850" t="e">
        <f>SQRT(($C$5/2)^2-($C$5/2)^2*'(OLD) bottom seam length'!E1850^2/($C$6/2)^2)</f>
        <v>#DIV/0!</v>
      </c>
      <c r="H1850" s="136">
        <f t="shared" si="282"/>
        <v>36780</v>
      </c>
      <c r="I1850" t="e">
        <f>SQRT(($C$5/2)^2-($C$5/2)^2*'(OLD) bottom seam length'!H1850^2/($C$6/2)^2)</f>
        <v>#DIV/0!</v>
      </c>
      <c r="K1850" s="136">
        <f t="shared" si="283"/>
        <v>36780</v>
      </c>
      <c r="L1850" t="e">
        <f>SQRT(($C$5/2)^2-($C$5/2)^2*'(OLD) bottom seam length'!K1850^2/($C$6/2)^2)</f>
        <v>#DIV/0!</v>
      </c>
      <c r="O1850" s="136">
        <f t="shared" si="284"/>
        <v>36780</v>
      </c>
      <c r="P1850" t="b">
        <f t="shared" si="285"/>
        <v>0</v>
      </c>
      <c r="T1850" s="136">
        <f t="shared" si="286"/>
        <v>36760</v>
      </c>
      <c r="U1850" t="e">
        <f>SQRT(($U$6/2)^2-($U$6/2)^2*'(OLD) bottom seam length'!T1850^2/($U$7/2)^2)</f>
        <v>#VALUE!</v>
      </c>
      <c r="W1850" s="136">
        <f t="shared" si="287"/>
        <v>36760</v>
      </c>
      <c r="X1850" t="e">
        <f>SQRT(($U$6/2)^2-($U$6/2)^2*'(OLD) bottom seam length'!W1850^2/($U$7/2)^2)</f>
        <v>#VALUE!</v>
      </c>
      <c r="Z1850" s="136">
        <f t="shared" si="288"/>
        <v>36760</v>
      </c>
      <c r="AA1850" t="e">
        <f>SQRT(($U$6/2)^2-($U$6/2)^2*'(OLD) bottom seam length'!Z1850^2/($U$7/2)^2)</f>
        <v>#VALUE!</v>
      </c>
      <c r="AC1850" s="136">
        <f t="shared" si="289"/>
        <v>36760</v>
      </c>
      <c r="AD1850" t="e">
        <f>SQRT(($U$6/2)^2-($U$6/2)^2*'(OLD) bottom seam length'!AC1850^2/($U$7/2)^2)</f>
        <v>#VALUE!</v>
      </c>
    </row>
    <row r="1851" spans="2:30">
      <c r="B1851" s="136">
        <f t="shared" si="280"/>
        <v>36800</v>
      </c>
      <c r="C1851" t="e">
        <f>SQRT(($C$5/2)^2-($C$5/2)^2*'(OLD) bottom seam length'!B1851^2/($C$6/2)^2)</f>
        <v>#DIV/0!</v>
      </c>
      <c r="E1851" s="136">
        <f t="shared" si="281"/>
        <v>36800</v>
      </c>
      <c r="F1851" t="e">
        <f>SQRT(($C$5/2)^2-($C$5/2)^2*'(OLD) bottom seam length'!E1851^2/($C$6/2)^2)</f>
        <v>#DIV/0!</v>
      </c>
      <c r="H1851" s="136">
        <f t="shared" si="282"/>
        <v>36800</v>
      </c>
      <c r="I1851" t="e">
        <f>SQRT(($C$5/2)^2-($C$5/2)^2*'(OLD) bottom seam length'!H1851^2/($C$6/2)^2)</f>
        <v>#DIV/0!</v>
      </c>
      <c r="K1851" s="136">
        <f t="shared" si="283"/>
        <v>36800</v>
      </c>
      <c r="L1851" t="e">
        <f>SQRT(($C$5/2)^2-($C$5/2)^2*'(OLD) bottom seam length'!K1851^2/($C$6/2)^2)</f>
        <v>#DIV/0!</v>
      </c>
      <c r="O1851" s="136">
        <f t="shared" si="284"/>
        <v>36800</v>
      </c>
      <c r="P1851" t="b">
        <f t="shared" si="285"/>
        <v>0</v>
      </c>
      <c r="T1851" s="136">
        <f t="shared" si="286"/>
        <v>36780</v>
      </c>
      <c r="U1851" t="e">
        <f>SQRT(($U$6/2)^2-($U$6/2)^2*'(OLD) bottom seam length'!T1851^2/($U$7/2)^2)</f>
        <v>#VALUE!</v>
      </c>
      <c r="W1851" s="136">
        <f t="shared" si="287"/>
        <v>36780</v>
      </c>
      <c r="X1851" t="e">
        <f>SQRT(($U$6/2)^2-($U$6/2)^2*'(OLD) bottom seam length'!W1851^2/($U$7/2)^2)</f>
        <v>#VALUE!</v>
      </c>
      <c r="Z1851" s="136">
        <f t="shared" si="288"/>
        <v>36780</v>
      </c>
      <c r="AA1851" t="e">
        <f>SQRT(($U$6/2)^2-($U$6/2)^2*'(OLD) bottom seam length'!Z1851^2/($U$7/2)^2)</f>
        <v>#VALUE!</v>
      </c>
      <c r="AC1851" s="136">
        <f t="shared" si="289"/>
        <v>36780</v>
      </c>
      <c r="AD1851" t="e">
        <f>SQRT(($U$6/2)^2-($U$6/2)^2*'(OLD) bottom seam length'!AC1851^2/($U$7/2)^2)</f>
        <v>#VALUE!</v>
      </c>
    </row>
    <row r="1852" spans="2:30">
      <c r="B1852" s="136">
        <f t="shared" si="280"/>
        <v>36820</v>
      </c>
      <c r="C1852" t="e">
        <f>SQRT(($C$5/2)^2-($C$5/2)^2*'(OLD) bottom seam length'!B1852^2/($C$6/2)^2)</f>
        <v>#DIV/0!</v>
      </c>
      <c r="E1852" s="136">
        <f t="shared" si="281"/>
        <v>36820</v>
      </c>
      <c r="F1852" t="e">
        <f>SQRT(($C$5/2)^2-($C$5/2)^2*'(OLD) bottom seam length'!E1852^2/($C$6/2)^2)</f>
        <v>#DIV/0!</v>
      </c>
      <c r="H1852" s="136">
        <f t="shared" si="282"/>
        <v>36820</v>
      </c>
      <c r="I1852" t="e">
        <f>SQRT(($C$5/2)^2-($C$5/2)^2*'(OLD) bottom seam length'!H1852^2/($C$6/2)^2)</f>
        <v>#DIV/0!</v>
      </c>
      <c r="K1852" s="136">
        <f t="shared" si="283"/>
        <v>36820</v>
      </c>
      <c r="L1852" t="e">
        <f>SQRT(($C$5/2)^2-($C$5/2)^2*'(OLD) bottom seam length'!K1852^2/($C$6/2)^2)</f>
        <v>#DIV/0!</v>
      </c>
      <c r="O1852" s="136">
        <f t="shared" si="284"/>
        <v>36820</v>
      </c>
      <c r="P1852" t="b">
        <f t="shared" si="285"/>
        <v>0</v>
      </c>
      <c r="T1852" s="136">
        <f t="shared" si="286"/>
        <v>36800</v>
      </c>
      <c r="U1852" t="e">
        <f>SQRT(($U$6/2)^2-($U$6/2)^2*'(OLD) bottom seam length'!T1852^2/($U$7/2)^2)</f>
        <v>#VALUE!</v>
      </c>
      <c r="W1852" s="136">
        <f t="shared" si="287"/>
        <v>36800</v>
      </c>
      <c r="X1852" t="e">
        <f>SQRT(($U$6/2)^2-($U$6/2)^2*'(OLD) bottom seam length'!W1852^2/($U$7/2)^2)</f>
        <v>#VALUE!</v>
      </c>
      <c r="Z1852" s="136">
        <f t="shared" si="288"/>
        <v>36800</v>
      </c>
      <c r="AA1852" t="e">
        <f>SQRT(($U$6/2)^2-($U$6/2)^2*'(OLD) bottom seam length'!Z1852^2/($U$7/2)^2)</f>
        <v>#VALUE!</v>
      </c>
      <c r="AC1852" s="136">
        <f t="shared" si="289"/>
        <v>36800</v>
      </c>
      <c r="AD1852" t="e">
        <f>SQRT(($U$6/2)^2-($U$6/2)^2*'(OLD) bottom seam length'!AC1852^2/($U$7/2)^2)</f>
        <v>#VALUE!</v>
      </c>
    </row>
    <row r="1853" spans="2:30">
      <c r="B1853" s="136">
        <f t="shared" si="280"/>
        <v>36840</v>
      </c>
      <c r="C1853" t="e">
        <f>SQRT(($C$5/2)^2-($C$5/2)^2*'(OLD) bottom seam length'!B1853^2/($C$6/2)^2)</f>
        <v>#DIV/0!</v>
      </c>
      <c r="E1853" s="136">
        <f t="shared" si="281"/>
        <v>36840</v>
      </c>
      <c r="F1853" t="e">
        <f>SQRT(($C$5/2)^2-($C$5/2)^2*'(OLD) bottom seam length'!E1853^2/($C$6/2)^2)</f>
        <v>#DIV/0!</v>
      </c>
      <c r="H1853" s="136">
        <f t="shared" si="282"/>
        <v>36840</v>
      </c>
      <c r="I1853" t="e">
        <f>SQRT(($C$5/2)^2-($C$5/2)^2*'(OLD) bottom seam length'!H1853^2/($C$6/2)^2)</f>
        <v>#DIV/0!</v>
      </c>
      <c r="K1853" s="136">
        <f t="shared" si="283"/>
        <v>36840</v>
      </c>
      <c r="L1853" t="e">
        <f>SQRT(($C$5/2)^2-($C$5/2)^2*'(OLD) bottom seam length'!K1853^2/($C$6/2)^2)</f>
        <v>#DIV/0!</v>
      </c>
      <c r="O1853" s="136">
        <f t="shared" si="284"/>
        <v>36840</v>
      </c>
      <c r="P1853" t="b">
        <f t="shared" si="285"/>
        <v>0</v>
      </c>
      <c r="T1853" s="136">
        <f t="shared" si="286"/>
        <v>36820</v>
      </c>
      <c r="U1853" t="e">
        <f>SQRT(($U$6/2)^2-($U$6/2)^2*'(OLD) bottom seam length'!T1853^2/($U$7/2)^2)</f>
        <v>#VALUE!</v>
      </c>
      <c r="W1853" s="136">
        <f t="shared" si="287"/>
        <v>36820</v>
      </c>
      <c r="X1853" t="e">
        <f>SQRT(($U$6/2)^2-($U$6/2)^2*'(OLD) bottom seam length'!W1853^2/($U$7/2)^2)</f>
        <v>#VALUE!</v>
      </c>
      <c r="Z1853" s="136">
        <f t="shared" si="288"/>
        <v>36820</v>
      </c>
      <c r="AA1853" t="e">
        <f>SQRT(($U$6/2)^2-($U$6/2)^2*'(OLD) bottom seam length'!Z1853^2/($U$7/2)^2)</f>
        <v>#VALUE!</v>
      </c>
      <c r="AC1853" s="136">
        <f t="shared" si="289"/>
        <v>36820</v>
      </c>
      <c r="AD1853" t="e">
        <f>SQRT(($U$6/2)^2-($U$6/2)^2*'(OLD) bottom seam length'!AC1853^2/($U$7/2)^2)</f>
        <v>#VALUE!</v>
      </c>
    </row>
    <row r="1854" spans="2:30">
      <c r="B1854" s="136">
        <f t="shared" si="280"/>
        <v>36860</v>
      </c>
      <c r="C1854" t="e">
        <f>SQRT(($C$5/2)^2-($C$5/2)^2*'(OLD) bottom seam length'!B1854^2/($C$6/2)^2)</f>
        <v>#DIV/0!</v>
      </c>
      <c r="E1854" s="136">
        <f t="shared" si="281"/>
        <v>36860</v>
      </c>
      <c r="F1854" t="e">
        <f>SQRT(($C$5/2)^2-($C$5/2)^2*'(OLD) bottom seam length'!E1854^2/($C$6/2)^2)</f>
        <v>#DIV/0!</v>
      </c>
      <c r="H1854" s="136">
        <f t="shared" si="282"/>
        <v>36860</v>
      </c>
      <c r="I1854" t="e">
        <f>SQRT(($C$5/2)^2-($C$5/2)^2*'(OLD) bottom seam length'!H1854^2/($C$6/2)^2)</f>
        <v>#DIV/0!</v>
      </c>
      <c r="K1854" s="136">
        <f t="shared" si="283"/>
        <v>36860</v>
      </c>
      <c r="L1854" t="e">
        <f>SQRT(($C$5/2)^2-($C$5/2)^2*'(OLD) bottom seam length'!K1854^2/($C$6/2)^2)</f>
        <v>#DIV/0!</v>
      </c>
      <c r="O1854" s="136">
        <f t="shared" si="284"/>
        <v>36860</v>
      </c>
      <c r="P1854" t="b">
        <f t="shared" si="285"/>
        <v>0</v>
      </c>
      <c r="T1854" s="136">
        <f t="shared" si="286"/>
        <v>36840</v>
      </c>
      <c r="U1854" t="e">
        <f>SQRT(($U$6/2)^2-($U$6/2)^2*'(OLD) bottom seam length'!T1854^2/($U$7/2)^2)</f>
        <v>#VALUE!</v>
      </c>
      <c r="W1854" s="136">
        <f t="shared" si="287"/>
        <v>36840</v>
      </c>
      <c r="X1854" t="e">
        <f>SQRT(($U$6/2)^2-($U$6/2)^2*'(OLD) bottom seam length'!W1854^2/($U$7/2)^2)</f>
        <v>#VALUE!</v>
      </c>
      <c r="Z1854" s="136">
        <f t="shared" si="288"/>
        <v>36840</v>
      </c>
      <c r="AA1854" t="e">
        <f>SQRT(($U$6/2)^2-($U$6/2)^2*'(OLD) bottom seam length'!Z1854^2/($U$7/2)^2)</f>
        <v>#VALUE!</v>
      </c>
      <c r="AC1854" s="136">
        <f t="shared" si="289"/>
        <v>36840</v>
      </c>
      <c r="AD1854" t="e">
        <f>SQRT(($U$6/2)^2-($U$6/2)^2*'(OLD) bottom seam length'!AC1854^2/($U$7/2)^2)</f>
        <v>#VALUE!</v>
      </c>
    </row>
    <row r="1855" spans="2:30">
      <c r="B1855" s="136">
        <f t="shared" si="280"/>
        <v>36880</v>
      </c>
      <c r="C1855" t="e">
        <f>SQRT(($C$5/2)^2-($C$5/2)^2*'(OLD) bottom seam length'!B1855^2/($C$6/2)^2)</f>
        <v>#DIV/0!</v>
      </c>
      <c r="E1855" s="136">
        <f t="shared" si="281"/>
        <v>36880</v>
      </c>
      <c r="F1855" t="e">
        <f>SQRT(($C$5/2)^2-($C$5/2)^2*'(OLD) bottom seam length'!E1855^2/($C$6/2)^2)</f>
        <v>#DIV/0!</v>
      </c>
      <c r="H1855" s="136">
        <f t="shared" si="282"/>
        <v>36880</v>
      </c>
      <c r="I1855" t="e">
        <f>SQRT(($C$5/2)^2-($C$5/2)^2*'(OLD) bottom seam length'!H1855^2/($C$6/2)^2)</f>
        <v>#DIV/0!</v>
      </c>
      <c r="K1855" s="136">
        <f t="shared" si="283"/>
        <v>36880</v>
      </c>
      <c r="L1855" t="e">
        <f>SQRT(($C$5/2)^2-($C$5/2)^2*'(OLD) bottom seam length'!K1855^2/($C$6/2)^2)</f>
        <v>#DIV/0!</v>
      </c>
      <c r="O1855" s="136">
        <f t="shared" si="284"/>
        <v>36880</v>
      </c>
      <c r="P1855" t="b">
        <f t="shared" si="285"/>
        <v>0</v>
      </c>
      <c r="T1855" s="136">
        <f t="shared" si="286"/>
        <v>36860</v>
      </c>
      <c r="U1855" t="e">
        <f>SQRT(($U$6/2)^2-($U$6/2)^2*'(OLD) bottom seam length'!T1855^2/($U$7/2)^2)</f>
        <v>#VALUE!</v>
      </c>
      <c r="W1855" s="136">
        <f t="shared" si="287"/>
        <v>36860</v>
      </c>
      <c r="X1855" t="e">
        <f>SQRT(($U$6/2)^2-($U$6/2)^2*'(OLD) bottom seam length'!W1855^2/($U$7/2)^2)</f>
        <v>#VALUE!</v>
      </c>
      <c r="Z1855" s="136">
        <f t="shared" si="288"/>
        <v>36860</v>
      </c>
      <c r="AA1855" t="e">
        <f>SQRT(($U$6/2)^2-($U$6/2)^2*'(OLD) bottom seam length'!Z1855^2/($U$7/2)^2)</f>
        <v>#VALUE!</v>
      </c>
      <c r="AC1855" s="136">
        <f t="shared" si="289"/>
        <v>36860</v>
      </c>
      <c r="AD1855" t="e">
        <f>SQRT(($U$6/2)^2-($U$6/2)^2*'(OLD) bottom seam length'!AC1855^2/($U$7/2)^2)</f>
        <v>#VALUE!</v>
      </c>
    </row>
    <row r="1856" spans="2:30">
      <c r="B1856" s="136">
        <f t="shared" si="280"/>
        <v>36900</v>
      </c>
      <c r="C1856" t="e">
        <f>SQRT(($C$5/2)^2-($C$5/2)^2*'(OLD) bottom seam length'!B1856^2/($C$6/2)^2)</f>
        <v>#DIV/0!</v>
      </c>
      <c r="E1856" s="136">
        <f t="shared" si="281"/>
        <v>36900</v>
      </c>
      <c r="F1856" t="e">
        <f>SQRT(($C$5/2)^2-($C$5/2)^2*'(OLD) bottom seam length'!E1856^2/($C$6/2)^2)</f>
        <v>#DIV/0!</v>
      </c>
      <c r="H1856" s="136">
        <f t="shared" si="282"/>
        <v>36900</v>
      </c>
      <c r="I1856" t="e">
        <f>SQRT(($C$5/2)^2-($C$5/2)^2*'(OLD) bottom seam length'!H1856^2/($C$6/2)^2)</f>
        <v>#DIV/0!</v>
      </c>
      <c r="K1856" s="136">
        <f t="shared" si="283"/>
        <v>36900</v>
      </c>
      <c r="L1856" t="e">
        <f>SQRT(($C$5/2)^2-($C$5/2)^2*'(OLD) bottom seam length'!K1856^2/($C$6/2)^2)</f>
        <v>#DIV/0!</v>
      </c>
      <c r="O1856" s="136">
        <f t="shared" si="284"/>
        <v>36900</v>
      </c>
      <c r="P1856" t="b">
        <f t="shared" si="285"/>
        <v>0</v>
      </c>
      <c r="T1856" s="136">
        <f t="shared" si="286"/>
        <v>36880</v>
      </c>
      <c r="U1856" t="e">
        <f>SQRT(($U$6/2)^2-($U$6/2)^2*'(OLD) bottom seam length'!T1856^2/($U$7/2)^2)</f>
        <v>#VALUE!</v>
      </c>
      <c r="W1856" s="136">
        <f t="shared" si="287"/>
        <v>36880</v>
      </c>
      <c r="X1856" t="e">
        <f>SQRT(($U$6/2)^2-($U$6/2)^2*'(OLD) bottom seam length'!W1856^2/($U$7/2)^2)</f>
        <v>#VALUE!</v>
      </c>
      <c r="Z1856" s="136">
        <f t="shared" si="288"/>
        <v>36880</v>
      </c>
      <c r="AA1856" t="e">
        <f>SQRT(($U$6/2)^2-($U$6/2)^2*'(OLD) bottom seam length'!Z1856^2/($U$7/2)^2)</f>
        <v>#VALUE!</v>
      </c>
      <c r="AC1856" s="136">
        <f t="shared" si="289"/>
        <v>36880</v>
      </c>
      <c r="AD1856" t="e">
        <f>SQRT(($U$6/2)^2-($U$6/2)^2*'(OLD) bottom seam length'!AC1856^2/($U$7/2)^2)</f>
        <v>#VALUE!</v>
      </c>
    </row>
    <row r="1857" spans="2:30">
      <c r="B1857" s="136">
        <f t="shared" si="280"/>
        <v>36920</v>
      </c>
      <c r="C1857" t="e">
        <f>SQRT(($C$5/2)^2-($C$5/2)^2*'(OLD) bottom seam length'!B1857^2/($C$6/2)^2)</f>
        <v>#DIV/0!</v>
      </c>
      <c r="E1857" s="136">
        <f t="shared" si="281"/>
        <v>36920</v>
      </c>
      <c r="F1857" t="e">
        <f>SQRT(($C$5/2)^2-($C$5/2)^2*'(OLD) bottom seam length'!E1857^2/($C$6/2)^2)</f>
        <v>#DIV/0!</v>
      </c>
      <c r="H1857" s="136">
        <f t="shared" si="282"/>
        <v>36920</v>
      </c>
      <c r="I1857" t="e">
        <f>SQRT(($C$5/2)^2-($C$5/2)^2*'(OLD) bottom seam length'!H1857^2/($C$6/2)^2)</f>
        <v>#DIV/0!</v>
      </c>
      <c r="K1857" s="136">
        <f t="shared" si="283"/>
        <v>36920</v>
      </c>
      <c r="L1857" t="e">
        <f>SQRT(($C$5/2)^2-($C$5/2)^2*'(OLD) bottom seam length'!K1857^2/($C$6/2)^2)</f>
        <v>#DIV/0!</v>
      </c>
      <c r="O1857" s="136">
        <f t="shared" si="284"/>
        <v>36920</v>
      </c>
      <c r="P1857" t="b">
        <f t="shared" si="285"/>
        <v>0</v>
      </c>
      <c r="T1857" s="136">
        <f t="shared" si="286"/>
        <v>36900</v>
      </c>
      <c r="U1857" t="e">
        <f>SQRT(($U$6/2)^2-($U$6/2)^2*'(OLD) bottom seam length'!T1857^2/($U$7/2)^2)</f>
        <v>#VALUE!</v>
      </c>
      <c r="W1857" s="136">
        <f t="shared" si="287"/>
        <v>36900</v>
      </c>
      <c r="X1857" t="e">
        <f>SQRT(($U$6/2)^2-($U$6/2)^2*'(OLD) bottom seam length'!W1857^2/($U$7/2)^2)</f>
        <v>#VALUE!</v>
      </c>
      <c r="Z1857" s="136">
        <f t="shared" si="288"/>
        <v>36900</v>
      </c>
      <c r="AA1857" t="e">
        <f>SQRT(($U$6/2)^2-($U$6/2)^2*'(OLD) bottom seam length'!Z1857^2/($U$7/2)^2)</f>
        <v>#VALUE!</v>
      </c>
      <c r="AC1857" s="136">
        <f t="shared" si="289"/>
        <v>36900</v>
      </c>
      <c r="AD1857" t="e">
        <f>SQRT(($U$6/2)^2-($U$6/2)^2*'(OLD) bottom seam length'!AC1857^2/($U$7/2)^2)</f>
        <v>#VALUE!</v>
      </c>
    </row>
    <row r="1858" spans="2:30">
      <c r="B1858" s="136">
        <f t="shared" si="280"/>
        <v>36940</v>
      </c>
      <c r="C1858" t="e">
        <f>SQRT(($C$5/2)^2-($C$5/2)^2*'(OLD) bottom seam length'!B1858^2/($C$6/2)^2)</f>
        <v>#DIV/0!</v>
      </c>
      <c r="E1858" s="136">
        <f t="shared" si="281"/>
        <v>36940</v>
      </c>
      <c r="F1858" t="e">
        <f>SQRT(($C$5/2)^2-($C$5/2)^2*'(OLD) bottom seam length'!E1858^2/($C$6/2)^2)</f>
        <v>#DIV/0!</v>
      </c>
      <c r="H1858" s="136">
        <f t="shared" si="282"/>
        <v>36940</v>
      </c>
      <c r="I1858" t="e">
        <f>SQRT(($C$5/2)^2-($C$5/2)^2*'(OLD) bottom seam length'!H1858^2/($C$6/2)^2)</f>
        <v>#DIV/0!</v>
      </c>
      <c r="K1858" s="136">
        <f t="shared" si="283"/>
        <v>36940</v>
      </c>
      <c r="L1858" t="e">
        <f>SQRT(($C$5/2)^2-($C$5/2)^2*'(OLD) bottom seam length'!K1858^2/($C$6/2)^2)</f>
        <v>#DIV/0!</v>
      </c>
      <c r="O1858" s="136">
        <f t="shared" si="284"/>
        <v>36940</v>
      </c>
      <c r="P1858" t="b">
        <f t="shared" si="285"/>
        <v>0</v>
      </c>
      <c r="T1858" s="136">
        <f t="shared" si="286"/>
        <v>36920</v>
      </c>
      <c r="U1858" t="e">
        <f>SQRT(($U$6/2)^2-($U$6/2)^2*'(OLD) bottom seam length'!T1858^2/($U$7/2)^2)</f>
        <v>#VALUE!</v>
      </c>
      <c r="W1858" s="136">
        <f t="shared" si="287"/>
        <v>36920</v>
      </c>
      <c r="X1858" t="e">
        <f>SQRT(($U$6/2)^2-($U$6/2)^2*'(OLD) bottom seam length'!W1858^2/($U$7/2)^2)</f>
        <v>#VALUE!</v>
      </c>
      <c r="Z1858" s="136">
        <f t="shared" si="288"/>
        <v>36920</v>
      </c>
      <c r="AA1858" t="e">
        <f>SQRT(($U$6/2)^2-($U$6/2)^2*'(OLD) bottom seam length'!Z1858^2/($U$7/2)^2)</f>
        <v>#VALUE!</v>
      </c>
      <c r="AC1858" s="136">
        <f t="shared" si="289"/>
        <v>36920</v>
      </c>
      <c r="AD1858" t="e">
        <f>SQRT(($U$6/2)^2-($U$6/2)^2*'(OLD) bottom seam length'!AC1858^2/($U$7/2)^2)</f>
        <v>#VALUE!</v>
      </c>
    </row>
    <row r="1859" spans="2:30">
      <c r="B1859" s="136">
        <f t="shared" si="280"/>
        <v>36960</v>
      </c>
      <c r="C1859" t="e">
        <f>SQRT(($C$5/2)^2-($C$5/2)^2*'(OLD) bottom seam length'!B1859^2/($C$6/2)^2)</f>
        <v>#DIV/0!</v>
      </c>
      <c r="E1859" s="136">
        <f t="shared" si="281"/>
        <v>36960</v>
      </c>
      <c r="F1859" t="e">
        <f>SQRT(($C$5/2)^2-($C$5/2)^2*'(OLD) bottom seam length'!E1859^2/($C$6/2)^2)</f>
        <v>#DIV/0!</v>
      </c>
      <c r="H1859" s="136">
        <f t="shared" si="282"/>
        <v>36960</v>
      </c>
      <c r="I1859" t="e">
        <f>SQRT(($C$5/2)^2-($C$5/2)^2*'(OLD) bottom seam length'!H1859^2/($C$6/2)^2)</f>
        <v>#DIV/0!</v>
      </c>
      <c r="K1859" s="136">
        <f t="shared" si="283"/>
        <v>36960</v>
      </c>
      <c r="L1859" t="e">
        <f>SQRT(($C$5/2)^2-($C$5/2)^2*'(OLD) bottom seam length'!K1859^2/($C$6/2)^2)</f>
        <v>#DIV/0!</v>
      </c>
      <c r="O1859" s="136">
        <f t="shared" si="284"/>
        <v>36960</v>
      </c>
      <c r="P1859" t="b">
        <f t="shared" si="285"/>
        <v>0</v>
      </c>
      <c r="T1859" s="136">
        <f t="shared" si="286"/>
        <v>36940</v>
      </c>
      <c r="U1859" t="e">
        <f>SQRT(($U$6/2)^2-($U$6/2)^2*'(OLD) bottom seam length'!T1859^2/($U$7/2)^2)</f>
        <v>#VALUE!</v>
      </c>
      <c r="W1859" s="136">
        <f t="shared" si="287"/>
        <v>36940</v>
      </c>
      <c r="X1859" t="e">
        <f>SQRT(($U$6/2)^2-($U$6/2)^2*'(OLD) bottom seam length'!W1859^2/($U$7/2)^2)</f>
        <v>#VALUE!</v>
      </c>
      <c r="Z1859" s="136">
        <f t="shared" si="288"/>
        <v>36940</v>
      </c>
      <c r="AA1859" t="e">
        <f>SQRT(($U$6/2)^2-($U$6/2)^2*'(OLD) bottom seam length'!Z1859^2/($U$7/2)^2)</f>
        <v>#VALUE!</v>
      </c>
      <c r="AC1859" s="136">
        <f t="shared" si="289"/>
        <v>36940</v>
      </c>
      <c r="AD1859" t="e">
        <f>SQRT(($U$6/2)^2-($U$6/2)^2*'(OLD) bottom seam length'!AC1859^2/($U$7/2)^2)</f>
        <v>#VALUE!</v>
      </c>
    </row>
    <row r="1860" spans="2:30">
      <c r="B1860" s="136">
        <f t="shared" si="280"/>
        <v>36980</v>
      </c>
      <c r="C1860" t="e">
        <f>SQRT(($C$5/2)^2-($C$5/2)^2*'(OLD) bottom seam length'!B1860^2/($C$6/2)^2)</f>
        <v>#DIV/0!</v>
      </c>
      <c r="E1860" s="136">
        <f t="shared" si="281"/>
        <v>36980</v>
      </c>
      <c r="F1860" t="e">
        <f>SQRT(($C$5/2)^2-($C$5/2)^2*'(OLD) bottom seam length'!E1860^2/($C$6/2)^2)</f>
        <v>#DIV/0!</v>
      </c>
      <c r="H1860" s="136">
        <f t="shared" si="282"/>
        <v>36980</v>
      </c>
      <c r="I1860" t="e">
        <f>SQRT(($C$5/2)^2-($C$5/2)^2*'(OLD) bottom seam length'!H1860^2/($C$6/2)^2)</f>
        <v>#DIV/0!</v>
      </c>
      <c r="K1860" s="136">
        <f t="shared" si="283"/>
        <v>36980</v>
      </c>
      <c r="L1860" t="e">
        <f>SQRT(($C$5/2)^2-($C$5/2)^2*'(OLD) bottom seam length'!K1860^2/($C$6/2)^2)</f>
        <v>#DIV/0!</v>
      </c>
      <c r="O1860" s="136">
        <f t="shared" si="284"/>
        <v>36980</v>
      </c>
      <c r="P1860" t="b">
        <f t="shared" si="285"/>
        <v>0</v>
      </c>
      <c r="T1860" s="136">
        <f t="shared" si="286"/>
        <v>36960</v>
      </c>
      <c r="U1860" t="e">
        <f>SQRT(($U$6/2)^2-($U$6/2)^2*'(OLD) bottom seam length'!T1860^2/($U$7/2)^2)</f>
        <v>#VALUE!</v>
      </c>
      <c r="W1860" s="136">
        <f t="shared" si="287"/>
        <v>36960</v>
      </c>
      <c r="X1860" t="e">
        <f>SQRT(($U$6/2)^2-($U$6/2)^2*'(OLD) bottom seam length'!W1860^2/($U$7/2)^2)</f>
        <v>#VALUE!</v>
      </c>
      <c r="Z1860" s="136">
        <f t="shared" si="288"/>
        <v>36960</v>
      </c>
      <c r="AA1860" t="e">
        <f>SQRT(($U$6/2)^2-($U$6/2)^2*'(OLD) bottom seam length'!Z1860^2/($U$7/2)^2)</f>
        <v>#VALUE!</v>
      </c>
      <c r="AC1860" s="136">
        <f t="shared" si="289"/>
        <v>36960</v>
      </c>
      <c r="AD1860" t="e">
        <f>SQRT(($U$6/2)^2-($U$6/2)^2*'(OLD) bottom seam length'!AC1860^2/($U$7/2)^2)</f>
        <v>#VALUE!</v>
      </c>
    </row>
    <row r="1861" spans="2:30">
      <c r="B1861" s="136">
        <f t="shared" si="280"/>
        <v>37000</v>
      </c>
      <c r="C1861" t="e">
        <f>SQRT(($C$5/2)^2-($C$5/2)^2*'(OLD) bottom seam length'!B1861^2/($C$6/2)^2)</f>
        <v>#DIV/0!</v>
      </c>
      <c r="E1861" s="136">
        <f t="shared" si="281"/>
        <v>37000</v>
      </c>
      <c r="F1861" t="e">
        <f>SQRT(($C$5/2)^2-($C$5/2)^2*'(OLD) bottom seam length'!E1861^2/($C$6/2)^2)</f>
        <v>#DIV/0!</v>
      </c>
      <c r="H1861" s="136">
        <f t="shared" si="282"/>
        <v>37000</v>
      </c>
      <c r="I1861" t="e">
        <f>SQRT(($C$5/2)^2-($C$5/2)^2*'(OLD) bottom seam length'!H1861^2/($C$6/2)^2)</f>
        <v>#DIV/0!</v>
      </c>
      <c r="K1861" s="136">
        <f t="shared" si="283"/>
        <v>37000</v>
      </c>
      <c r="L1861" t="e">
        <f>SQRT(($C$5/2)^2-($C$5/2)^2*'(OLD) bottom seam length'!K1861^2/($C$6/2)^2)</f>
        <v>#DIV/0!</v>
      </c>
      <c r="O1861" s="136">
        <f t="shared" si="284"/>
        <v>37000</v>
      </c>
      <c r="P1861" t="b">
        <f t="shared" si="285"/>
        <v>0</v>
      </c>
      <c r="T1861" s="136">
        <f t="shared" si="286"/>
        <v>36980</v>
      </c>
      <c r="U1861" t="e">
        <f>SQRT(($U$6/2)^2-($U$6/2)^2*'(OLD) bottom seam length'!T1861^2/($U$7/2)^2)</f>
        <v>#VALUE!</v>
      </c>
      <c r="W1861" s="136">
        <f t="shared" si="287"/>
        <v>36980</v>
      </c>
      <c r="X1861" t="e">
        <f>SQRT(($U$6/2)^2-($U$6/2)^2*'(OLD) bottom seam length'!W1861^2/($U$7/2)^2)</f>
        <v>#VALUE!</v>
      </c>
      <c r="Z1861" s="136">
        <f t="shared" si="288"/>
        <v>36980</v>
      </c>
      <c r="AA1861" t="e">
        <f>SQRT(($U$6/2)^2-($U$6/2)^2*'(OLD) bottom seam length'!Z1861^2/($U$7/2)^2)</f>
        <v>#VALUE!</v>
      </c>
      <c r="AC1861" s="136">
        <f t="shared" si="289"/>
        <v>36980</v>
      </c>
      <c r="AD1861" t="e">
        <f>SQRT(($U$6/2)^2-($U$6/2)^2*'(OLD) bottom seam length'!AC1861^2/($U$7/2)^2)</f>
        <v>#VALUE!</v>
      </c>
    </row>
    <row r="1862" spans="2:30">
      <c r="B1862" s="136">
        <f t="shared" si="280"/>
        <v>37020</v>
      </c>
      <c r="C1862" t="e">
        <f>SQRT(($C$5/2)^2-($C$5/2)^2*'(OLD) bottom seam length'!B1862^2/($C$6/2)^2)</f>
        <v>#DIV/0!</v>
      </c>
      <c r="E1862" s="136">
        <f t="shared" si="281"/>
        <v>37020</v>
      </c>
      <c r="F1862" t="e">
        <f>SQRT(($C$5/2)^2-($C$5/2)^2*'(OLD) bottom seam length'!E1862^2/($C$6/2)^2)</f>
        <v>#DIV/0!</v>
      </c>
      <c r="H1862" s="136">
        <f t="shared" si="282"/>
        <v>37020</v>
      </c>
      <c r="I1862" t="e">
        <f>SQRT(($C$5/2)^2-($C$5/2)^2*'(OLD) bottom seam length'!H1862^2/($C$6/2)^2)</f>
        <v>#DIV/0!</v>
      </c>
      <c r="K1862" s="136">
        <f t="shared" si="283"/>
        <v>37020</v>
      </c>
      <c r="L1862" t="e">
        <f>SQRT(($C$5/2)^2-($C$5/2)^2*'(OLD) bottom seam length'!K1862^2/($C$6/2)^2)</f>
        <v>#DIV/0!</v>
      </c>
      <c r="O1862" s="136">
        <f t="shared" si="284"/>
        <v>37020</v>
      </c>
      <c r="P1862" t="b">
        <f t="shared" si="285"/>
        <v>0</v>
      </c>
      <c r="T1862" s="136">
        <f t="shared" si="286"/>
        <v>37000</v>
      </c>
      <c r="U1862" t="e">
        <f>SQRT(($U$6/2)^2-($U$6/2)^2*'(OLD) bottom seam length'!T1862^2/($U$7/2)^2)</f>
        <v>#VALUE!</v>
      </c>
      <c r="W1862" s="136">
        <f t="shared" si="287"/>
        <v>37000</v>
      </c>
      <c r="X1862" t="e">
        <f>SQRT(($U$6/2)^2-($U$6/2)^2*'(OLD) bottom seam length'!W1862^2/($U$7/2)^2)</f>
        <v>#VALUE!</v>
      </c>
      <c r="Z1862" s="136">
        <f t="shared" si="288"/>
        <v>37000</v>
      </c>
      <c r="AA1862" t="e">
        <f>SQRT(($U$6/2)^2-($U$6/2)^2*'(OLD) bottom seam length'!Z1862^2/($U$7/2)^2)</f>
        <v>#VALUE!</v>
      </c>
      <c r="AC1862" s="136">
        <f t="shared" si="289"/>
        <v>37000</v>
      </c>
      <c r="AD1862" t="e">
        <f>SQRT(($U$6/2)^2-($U$6/2)^2*'(OLD) bottom seam length'!AC1862^2/($U$7/2)^2)</f>
        <v>#VALUE!</v>
      </c>
    </row>
    <row r="1863" spans="2:30">
      <c r="B1863" s="136">
        <f t="shared" si="280"/>
        <v>37040</v>
      </c>
      <c r="C1863" t="e">
        <f>SQRT(($C$5/2)^2-($C$5/2)^2*'(OLD) bottom seam length'!B1863^2/($C$6/2)^2)</f>
        <v>#DIV/0!</v>
      </c>
      <c r="E1863" s="136">
        <f t="shared" si="281"/>
        <v>37040</v>
      </c>
      <c r="F1863" t="e">
        <f>SQRT(($C$5/2)^2-($C$5/2)^2*'(OLD) bottom seam length'!E1863^2/($C$6/2)^2)</f>
        <v>#DIV/0!</v>
      </c>
      <c r="H1863" s="136">
        <f t="shared" si="282"/>
        <v>37040</v>
      </c>
      <c r="I1863" t="e">
        <f>SQRT(($C$5/2)^2-($C$5/2)^2*'(OLD) bottom seam length'!H1863^2/($C$6/2)^2)</f>
        <v>#DIV/0!</v>
      </c>
      <c r="K1863" s="136">
        <f t="shared" si="283"/>
        <v>37040</v>
      </c>
      <c r="L1863" t="e">
        <f>SQRT(($C$5/2)^2-($C$5/2)^2*'(OLD) bottom seam length'!K1863^2/($C$6/2)^2)</f>
        <v>#DIV/0!</v>
      </c>
      <c r="O1863" s="136">
        <f t="shared" si="284"/>
        <v>37040</v>
      </c>
      <c r="P1863" t="b">
        <f t="shared" si="285"/>
        <v>0</v>
      </c>
      <c r="T1863" s="136">
        <f t="shared" si="286"/>
        <v>37020</v>
      </c>
      <c r="U1863" t="e">
        <f>SQRT(($U$6/2)^2-($U$6/2)^2*'(OLD) bottom seam length'!T1863^2/($U$7/2)^2)</f>
        <v>#VALUE!</v>
      </c>
      <c r="W1863" s="136">
        <f t="shared" si="287"/>
        <v>37020</v>
      </c>
      <c r="X1863" t="e">
        <f>SQRT(($U$6/2)^2-($U$6/2)^2*'(OLD) bottom seam length'!W1863^2/($U$7/2)^2)</f>
        <v>#VALUE!</v>
      </c>
      <c r="Z1863" s="136">
        <f t="shared" si="288"/>
        <v>37020</v>
      </c>
      <c r="AA1863" t="e">
        <f>SQRT(($U$6/2)^2-($U$6/2)^2*'(OLD) bottom seam length'!Z1863^2/($U$7/2)^2)</f>
        <v>#VALUE!</v>
      </c>
      <c r="AC1863" s="136">
        <f t="shared" si="289"/>
        <v>37020</v>
      </c>
      <c r="AD1863" t="e">
        <f>SQRT(($U$6/2)^2-($U$6/2)^2*'(OLD) bottom seam length'!AC1863^2/($U$7/2)^2)</f>
        <v>#VALUE!</v>
      </c>
    </row>
    <row r="1864" spans="2:30">
      <c r="B1864" s="136">
        <f t="shared" si="280"/>
        <v>37060</v>
      </c>
      <c r="C1864" t="e">
        <f>SQRT(($C$5/2)^2-($C$5/2)^2*'(OLD) bottom seam length'!B1864^2/($C$6/2)^2)</f>
        <v>#DIV/0!</v>
      </c>
      <c r="E1864" s="136">
        <f t="shared" si="281"/>
        <v>37060</v>
      </c>
      <c r="F1864" t="e">
        <f>SQRT(($C$5/2)^2-($C$5/2)^2*'(OLD) bottom seam length'!E1864^2/($C$6/2)^2)</f>
        <v>#DIV/0!</v>
      </c>
      <c r="H1864" s="136">
        <f t="shared" si="282"/>
        <v>37060</v>
      </c>
      <c r="I1864" t="e">
        <f>SQRT(($C$5/2)^2-($C$5/2)^2*'(OLD) bottom seam length'!H1864^2/($C$6/2)^2)</f>
        <v>#DIV/0!</v>
      </c>
      <c r="K1864" s="136">
        <f t="shared" si="283"/>
        <v>37060</v>
      </c>
      <c r="L1864" t="e">
        <f>SQRT(($C$5/2)^2-($C$5/2)^2*'(OLD) bottom seam length'!K1864^2/($C$6/2)^2)</f>
        <v>#DIV/0!</v>
      </c>
      <c r="O1864" s="136">
        <f t="shared" si="284"/>
        <v>37060</v>
      </c>
      <c r="P1864" t="b">
        <f t="shared" si="285"/>
        <v>0</v>
      </c>
      <c r="T1864" s="136">
        <f t="shared" si="286"/>
        <v>37040</v>
      </c>
      <c r="U1864" t="e">
        <f>SQRT(($U$6/2)^2-($U$6/2)^2*'(OLD) bottom seam length'!T1864^2/($U$7/2)^2)</f>
        <v>#VALUE!</v>
      </c>
      <c r="W1864" s="136">
        <f t="shared" si="287"/>
        <v>37040</v>
      </c>
      <c r="X1864" t="e">
        <f>SQRT(($U$6/2)^2-($U$6/2)^2*'(OLD) bottom seam length'!W1864^2/($U$7/2)^2)</f>
        <v>#VALUE!</v>
      </c>
      <c r="Z1864" s="136">
        <f t="shared" si="288"/>
        <v>37040</v>
      </c>
      <c r="AA1864" t="e">
        <f>SQRT(($U$6/2)^2-($U$6/2)^2*'(OLD) bottom seam length'!Z1864^2/($U$7/2)^2)</f>
        <v>#VALUE!</v>
      </c>
      <c r="AC1864" s="136">
        <f t="shared" si="289"/>
        <v>37040</v>
      </c>
      <c r="AD1864" t="e">
        <f>SQRT(($U$6/2)^2-($U$6/2)^2*'(OLD) bottom seam length'!AC1864^2/($U$7/2)^2)</f>
        <v>#VALUE!</v>
      </c>
    </row>
    <row r="1865" spans="2:30">
      <c r="B1865" s="136">
        <f t="shared" si="280"/>
        <v>37080</v>
      </c>
      <c r="C1865" t="e">
        <f>SQRT(($C$5/2)^2-($C$5/2)^2*'(OLD) bottom seam length'!B1865^2/($C$6/2)^2)</f>
        <v>#DIV/0!</v>
      </c>
      <c r="E1865" s="136">
        <f t="shared" si="281"/>
        <v>37080</v>
      </c>
      <c r="F1865" t="e">
        <f>SQRT(($C$5/2)^2-($C$5/2)^2*'(OLD) bottom seam length'!E1865^2/($C$6/2)^2)</f>
        <v>#DIV/0!</v>
      </c>
      <c r="H1865" s="136">
        <f t="shared" si="282"/>
        <v>37080</v>
      </c>
      <c r="I1865" t="e">
        <f>SQRT(($C$5/2)^2-($C$5/2)^2*'(OLD) bottom seam length'!H1865^2/($C$6/2)^2)</f>
        <v>#DIV/0!</v>
      </c>
      <c r="K1865" s="136">
        <f t="shared" si="283"/>
        <v>37080</v>
      </c>
      <c r="L1865" t="e">
        <f>SQRT(($C$5/2)^2-($C$5/2)^2*'(OLD) bottom seam length'!K1865^2/($C$6/2)^2)</f>
        <v>#DIV/0!</v>
      </c>
      <c r="O1865" s="136">
        <f t="shared" si="284"/>
        <v>37080</v>
      </c>
      <c r="P1865" t="b">
        <f t="shared" si="285"/>
        <v>0</v>
      </c>
      <c r="T1865" s="136">
        <f t="shared" si="286"/>
        <v>37060</v>
      </c>
      <c r="U1865" t="e">
        <f>SQRT(($U$6/2)^2-($U$6/2)^2*'(OLD) bottom seam length'!T1865^2/($U$7/2)^2)</f>
        <v>#VALUE!</v>
      </c>
      <c r="W1865" s="136">
        <f t="shared" si="287"/>
        <v>37060</v>
      </c>
      <c r="X1865" t="e">
        <f>SQRT(($U$6/2)^2-($U$6/2)^2*'(OLD) bottom seam length'!W1865^2/($U$7/2)^2)</f>
        <v>#VALUE!</v>
      </c>
      <c r="Z1865" s="136">
        <f t="shared" si="288"/>
        <v>37060</v>
      </c>
      <c r="AA1865" t="e">
        <f>SQRT(($U$6/2)^2-($U$6/2)^2*'(OLD) bottom seam length'!Z1865^2/($U$7/2)^2)</f>
        <v>#VALUE!</v>
      </c>
      <c r="AC1865" s="136">
        <f t="shared" si="289"/>
        <v>37060</v>
      </c>
      <c r="AD1865" t="e">
        <f>SQRT(($U$6/2)^2-($U$6/2)^2*'(OLD) bottom seam length'!AC1865^2/($U$7/2)^2)</f>
        <v>#VALUE!</v>
      </c>
    </row>
    <row r="1866" spans="2:30">
      <c r="B1866" s="136">
        <f t="shared" si="280"/>
        <v>37100</v>
      </c>
      <c r="C1866" t="e">
        <f>SQRT(($C$5/2)^2-($C$5/2)^2*'(OLD) bottom seam length'!B1866^2/($C$6/2)^2)</f>
        <v>#DIV/0!</v>
      </c>
      <c r="E1866" s="136">
        <f t="shared" si="281"/>
        <v>37100</v>
      </c>
      <c r="F1866" t="e">
        <f>SQRT(($C$5/2)^2-($C$5/2)^2*'(OLD) bottom seam length'!E1866^2/($C$6/2)^2)</f>
        <v>#DIV/0!</v>
      </c>
      <c r="H1866" s="136">
        <f t="shared" si="282"/>
        <v>37100</v>
      </c>
      <c r="I1866" t="e">
        <f>SQRT(($C$5/2)^2-($C$5/2)^2*'(OLD) bottom seam length'!H1866^2/($C$6/2)^2)</f>
        <v>#DIV/0!</v>
      </c>
      <c r="K1866" s="136">
        <f t="shared" si="283"/>
        <v>37100</v>
      </c>
      <c r="L1866" t="e">
        <f>SQRT(($C$5/2)^2-($C$5/2)^2*'(OLD) bottom seam length'!K1866^2/($C$6/2)^2)</f>
        <v>#DIV/0!</v>
      </c>
      <c r="O1866" s="136">
        <f t="shared" si="284"/>
        <v>37100</v>
      </c>
      <c r="P1866" t="b">
        <f t="shared" si="285"/>
        <v>0</v>
      </c>
      <c r="T1866" s="136">
        <f t="shared" si="286"/>
        <v>37080</v>
      </c>
      <c r="U1866" t="e">
        <f>SQRT(($U$6/2)^2-($U$6/2)^2*'(OLD) bottom seam length'!T1866^2/($U$7/2)^2)</f>
        <v>#VALUE!</v>
      </c>
      <c r="W1866" s="136">
        <f t="shared" si="287"/>
        <v>37080</v>
      </c>
      <c r="X1866" t="e">
        <f>SQRT(($U$6/2)^2-($U$6/2)^2*'(OLD) bottom seam length'!W1866^2/($U$7/2)^2)</f>
        <v>#VALUE!</v>
      </c>
      <c r="Z1866" s="136">
        <f t="shared" si="288"/>
        <v>37080</v>
      </c>
      <c r="AA1866" t="e">
        <f>SQRT(($U$6/2)^2-($U$6/2)^2*'(OLD) bottom seam length'!Z1866^2/($U$7/2)^2)</f>
        <v>#VALUE!</v>
      </c>
      <c r="AC1866" s="136">
        <f t="shared" si="289"/>
        <v>37080</v>
      </c>
      <c r="AD1866" t="e">
        <f>SQRT(($U$6/2)^2-($U$6/2)^2*'(OLD) bottom seam length'!AC1866^2/($U$7/2)^2)</f>
        <v>#VALUE!</v>
      </c>
    </row>
    <row r="1867" spans="2:30">
      <c r="B1867" s="136">
        <f t="shared" si="280"/>
        <v>37120</v>
      </c>
      <c r="C1867" t="e">
        <f>SQRT(($C$5/2)^2-($C$5/2)^2*'(OLD) bottom seam length'!B1867^2/($C$6/2)^2)</f>
        <v>#DIV/0!</v>
      </c>
      <c r="E1867" s="136">
        <f t="shared" si="281"/>
        <v>37120</v>
      </c>
      <c r="F1867" t="e">
        <f>SQRT(($C$5/2)^2-($C$5/2)^2*'(OLD) bottom seam length'!E1867^2/($C$6/2)^2)</f>
        <v>#DIV/0!</v>
      </c>
      <c r="H1867" s="136">
        <f t="shared" si="282"/>
        <v>37120</v>
      </c>
      <c r="I1867" t="e">
        <f>SQRT(($C$5/2)^2-($C$5/2)^2*'(OLD) bottom seam length'!H1867^2/($C$6/2)^2)</f>
        <v>#DIV/0!</v>
      </c>
      <c r="K1867" s="136">
        <f t="shared" si="283"/>
        <v>37120</v>
      </c>
      <c r="L1867" t="e">
        <f>SQRT(($C$5/2)^2-($C$5/2)^2*'(OLD) bottom seam length'!K1867^2/($C$6/2)^2)</f>
        <v>#DIV/0!</v>
      </c>
      <c r="O1867" s="136">
        <f t="shared" si="284"/>
        <v>37120</v>
      </c>
      <c r="P1867" t="b">
        <f t="shared" si="285"/>
        <v>0</v>
      </c>
      <c r="T1867" s="136">
        <f t="shared" si="286"/>
        <v>37100</v>
      </c>
      <c r="U1867" t="e">
        <f>SQRT(($U$6/2)^2-($U$6/2)^2*'(OLD) bottom seam length'!T1867^2/($U$7/2)^2)</f>
        <v>#VALUE!</v>
      </c>
      <c r="W1867" s="136">
        <f t="shared" si="287"/>
        <v>37100</v>
      </c>
      <c r="X1867" t="e">
        <f>SQRT(($U$6/2)^2-($U$6/2)^2*'(OLD) bottom seam length'!W1867^2/($U$7/2)^2)</f>
        <v>#VALUE!</v>
      </c>
      <c r="Z1867" s="136">
        <f t="shared" si="288"/>
        <v>37100</v>
      </c>
      <c r="AA1867" t="e">
        <f>SQRT(($U$6/2)^2-($U$6/2)^2*'(OLD) bottom seam length'!Z1867^2/($U$7/2)^2)</f>
        <v>#VALUE!</v>
      </c>
      <c r="AC1867" s="136">
        <f t="shared" si="289"/>
        <v>37100</v>
      </c>
      <c r="AD1867" t="e">
        <f>SQRT(($U$6/2)^2-($U$6/2)^2*'(OLD) bottom seam length'!AC1867^2/($U$7/2)^2)</f>
        <v>#VALUE!</v>
      </c>
    </row>
    <row r="1868" spans="2:30">
      <c r="B1868" s="136">
        <f t="shared" ref="B1868:B1931" si="290">B1867+$C$7</f>
        <v>37140</v>
      </c>
      <c r="C1868" t="e">
        <f>SQRT(($C$5/2)^2-($C$5/2)^2*'(OLD) bottom seam length'!B1868^2/($C$6/2)^2)</f>
        <v>#DIV/0!</v>
      </c>
      <c r="E1868" s="136">
        <f t="shared" ref="E1868:E1931" si="291">E1867+$C$7</f>
        <v>37140</v>
      </c>
      <c r="F1868" t="e">
        <f>SQRT(($C$5/2)^2-($C$5/2)^2*'(OLD) bottom seam length'!E1868^2/($C$6/2)^2)</f>
        <v>#DIV/0!</v>
      </c>
      <c r="H1868" s="136">
        <f t="shared" ref="H1868:H1931" si="292">H1867+$C$7</f>
        <v>37140</v>
      </c>
      <c r="I1868" t="e">
        <f>SQRT(($C$5/2)^2-($C$5/2)^2*'(OLD) bottom seam length'!H1868^2/($C$6/2)^2)</f>
        <v>#DIV/0!</v>
      </c>
      <c r="K1868" s="136">
        <f t="shared" ref="K1868:K1931" si="293">K1867+$C$7</f>
        <v>37140</v>
      </c>
      <c r="L1868" t="e">
        <f>SQRT(($C$5/2)^2-($C$5/2)^2*'(OLD) bottom seam length'!K1868^2/($C$6/2)^2)</f>
        <v>#DIV/0!</v>
      </c>
      <c r="O1868" s="136">
        <f t="shared" ref="O1868:O1931" si="294">O1867+$C$7</f>
        <v>37140</v>
      </c>
      <c r="P1868" t="b">
        <f t="shared" ref="P1868:P1931" si="295">IF(O1868&lt;=$P$6,$P$5)</f>
        <v>0</v>
      </c>
      <c r="T1868" s="136">
        <f t="shared" si="286"/>
        <v>37120</v>
      </c>
      <c r="U1868" t="e">
        <f>SQRT(($U$6/2)^2-($U$6/2)^2*'(OLD) bottom seam length'!T1868^2/($U$7/2)^2)</f>
        <v>#VALUE!</v>
      </c>
      <c r="W1868" s="136">
        <f t="shared" si="287"/>
        <v>37120</v>
      </c>
      <c r="X1868" t="e">
        <f>SQRT(($U$6/2)^2-($U$6/2)^2*'(OLD) bottom seam length'!W1868^2/($U$7/2)^2)</f>
        <v>#VALUE!</v>
      </c>
      <c r="Z1868" s="136">
        <f t="shared" si="288"/>
        <v>37120</v>
      </c>
      <c r="AA1868" t="e">
        <f>SQRT(($U$6/2)^2-($U$6/2)^2*'(OLD) bottom seam length'!Z1868^2/($U$7/2)^2)</f>
        <v>#VALUE!</v>
      </c>
      <c r="AC1868" s="136">
        <f t="shared" si="289"/>
        <v>37120</v>
      </c>
      <c r="AD1868" t="e">
        <f>SQRT(($U$6/2)^2-($U$6/2)^2*'(OLD) bottom seam length'!AC1868^2/($U$7/2)^2)</f>
        <v>#VALUE!</v>
      </c>
    </row>
    <row r="1869" spans="2:30">
      <c r="B1869" s="136">
        <f t="shared" si="290"/>
        <v>37160</v>
      </c>
      <c r="C1869" t="e">
        <f>SQRT(($C$5/2)^2-($C$5/2)^2*'(OLD) bottom seam length'!B1869^2/($C$6/2)^2)</f>
        <v>#DIV/0!</v>
      </c>
      <c r="E1869" s="136">
        <f t="shared" si="291"/>
        <v>37160</v>
      </c>
      <c r="F1869" t="e">
        <f>SQRT(($C$5/2)^2-($C$5/2)^2*'(OLD) bottom seam length'!E1869^2/($C$6/2)^2)</f>
        <v>#DIV/0!</v>
      </c>
      <c r="H1869" s="136">
        <f t="shared" si="292"/>
        <v>37160</v>
      </c>
      <c r="I1869" t="e">
        <f>SQRT(($C$5/2)^2-($C$5/2)^2*'(OLD) bottom seam length'!H1869^2/($C$6/2)^2)</f>
        <v>#DIV/0!</v>
      </c>
      <c r="K1869" s="136">
        <f t="shared" si="293"/>
        <v>37160</v>
      </c>
      <c r="L1869" t="e">
        <f>SQRT(($C$5/2)^2-($C$5/2)^2*'(OLD) bottom seam length'!K1869^2/($C$6/2)^2)</f>
        <v>#DIV/0!</v>
      </c>
      <c r="O1869" s="136">
        <f t="shared" si="294"/>
        <v>37160</v>
      </c>
      <c r="P1869" t="b">
        <f t="shared" si="295"/>
        <v>0</v>
      </c>
      <c r="T1869" s="136">
        <f t="shared" ref="T1869:T1932" si="296">T1868+$C$7</f>
        <v>37140</v>
      </c>
      <c r="U1869" t="e">
        <f>SQRT(($U$6/2)^2-($U$6/2)^2*'(OLD) bottom seam length'!T1869^2/($U$7/2)^2)</f>
        <v>#VALUE!</v>
      </c>
      <c r="W1869" s="136">
        <f t="shared" ref="W1869:W1932" si="297">W1868+$C$7</f>
        <v>37140</v>
      </c>
      <c r="X1869" t="e">
        <f>SQRT(($U$6/2)^2-($U$6/2)^2*'(OLD) bottom seam length'!W1869^2/($U$7/2)^2)</f>
        <v>#VALUE!</v>
      </c>
      <c r="Z1869" s="136">
        <f t="shared" ref="Z1869:Z1932" si="298">Z1868+$C$7</f>
        <v>37140</v>
      </c>
      <c r="AA1869" t="e">
        <f>SQRT(($U$6/2)^2-($U$6/2)^2*'(OLD) bottom seam length'!Z1869^2/($U$7/2)^2)</f>
        <v>#VALUE!</v>
      </c>
      <c r="AC1869" s="136">
        <f t="shared" ref="AC1869:AC1932" si="299">AC1868+$C$7</f>
        <v>37140</v>
      </c>
      <c r="AD1869" t="e">
        <f>SQRT(($U$6/2)^2-($U$6/2)^2*'(OLD) bottom seam length'!AC1869^2/($U$7/2)^2)</f>
        <v>#VALUE!</v>
      </c>
    </row>
    <row r="1870" spans="2:30">
      <c r="B1870" s="136">
        <f t="shared" si="290"/>
        <v>37180</v>
      </c>
      <c r="C1870" t="e">
        <f>SQRT(($C$5/2)^2-($C$5/2)^2*'(OLD) bottom seam length'!B1870^2/($C$6/2)^2)</f>
        <v>#DIV/0!</v>
      </c>
      <c r="E1870" s="136">
        <f t="shared" si="291"/>
        <v>37180</v>
      </c>
      <c r="F1870" t="e">
        <f>SQRT(($C$5/2)^2-($C$5/2)^2*'(OLD) bottom seam length'!E1870^2/($C$6/2)^2)</f>
        <v>#DIV/0!</v>
      </c>
      <c r="H1870" s="136">
        <f t="shared" si="292"/>
        <v>37180</v>
      </c>
      <c r="I1870" t="e">
        <f>SQRT(($C$5/2)^2-($C$5/2)^2*'(OLD) bottom seam length'!H1870^2/($C$6/2)^2)</f>
        <v>#DIV/0!</v>
      </c>
      <c r="K1870" s="136">
        <f t="shared" si="293"/>
        <v>37180</v>
      </c>
      <c r="L1870" t="e">
        <f>SQRT(($C$5/2)^2-($C$5/2)^2*'(OLD) bottom seam length'!K1870^2/($C$6/2)^2)</f>
        <v>#DIV/0!</v>
      </c>
      <c r="O1870" s="136">
        <f t="shared" si="294"/>
        <v>37180</v>
      </c>
      <c r="P1870" t="b">
        <f t="shared" si="295"/>
        <v>0</v>
      </c>
      <c r="T1870" s="136">
        <f t="shared" si="296"/>
        <v>37160</v>
      </c>
      <c r="U1870" t="e">
        <f>SQRT(($U$6/2)^2-($U$6/2)^2*'(OLD) bottom seam length'!T1870^2/($U$7/2)^2)</f>
        <v>#VALUE!</v>
      </c>
      <c r="W1870" s="136">
        <f t="shared" si="297"/>
        <v>37160</v>
      </c>
      <c r="X1870" t="e">
        <f>SQRT(($U$6/2)^2-($U$6/2)^2*'(OLD) bottom seam length'!W1870^2/($U$7/2)^2)</f>
        <v>#VALUE!</v>
      </c>
      <c r="Z1870" s="136">
        <f t="shared" si="298"/>
        <v>37160</v>
      </c>
      <c r="AA1870" t="e">
        <f>SQRT(($U$6/2)^2-($U$6/2)^2*'(OLD) bottom seam length'!Z1870^2/($U$7/2)^2)</f>
        <v>#VALUE!</v>
      </c>
      <c r="AC1870" s="136">
        <f t="shared" si="299"/>
        <v>37160</v>
      </c>
      <c r="AD1870" t="e">
        <f>SQRT(($U$6/2)^2-($U$6/2)^2*'(OLD) bottom seam length'!AC1870^2/($U$7/2)^2)</f>
        <v>#VALUE!</v>
      </c>
    </row>
    <row r="1871" spans="2:30">
      <c r="B1871" s="136">
        <f t="shared" si="290"/>
        <v>37200</v>
      </c>
      <c r="C1871" t="e">
        <f>SQRT(($C$5/2)^2-($C$5/2)^2*'(OLD) bottom seam length'!B1871^2/($C$6/2)^2)</f>
        <v>#DIV/0!</v>
      </c>
      <c r="E1871" s="136">
        <f t="shared" si="291"/>
        <v>37200</v>
      </c>
      <c r="F1871" t="e">
        <f>SQRT(($C$5/2)^2-($C$5/2)^2*'(OLD) bottom seam length'!E1871^2/($C$6/2)^2)</f>
        <v>#DIV/0!</v>
      </c>
      <c r="H1871" s="136">
        <f t="shared" si="292"/>
        <v>37200</v>
      </c>
      <c r="I1871" t="e">
        <f>SQRT(($C$5/2)^2-($C$5/2)^2*'(OLD) bottom seam length'!H1871^2/($C$6/2)^2)</f>
        <v>#DIV/0!</v>
      </c>
      <c r="K1871" s="136">
        <f t="shared" si="293"/>
        <v>37200</v>
      </c>
      <c r="L1871" t="e">
        <f>SQRT(($C$5/2)^2-($C$5/2)^2*'(OLD) bottom seam length'!K1871^2/($C$6/2)^2)</f>
        <v>#DIV/0!</v>
      </c>
      <c r="O1871" s="136">
        <f t="shared" si="294"/>
        <v>37200</v>
      </c>
      <c r="P1871" t="b">
        <f t="shared" si="295"/>
        <v>0</v>
      </c>
      <c r="T1871" s="136">
        <f t="shared" si="296"/>
        <v>37180</v>
      </c>
      <c r="U1871" t="e">
        <f>SQRT(($U$6/2)^2-($U$6/2)^2*'(OLD) bottom seam length'!T1871^2/($U$7/2)^2)</f>
        <v>#VALUE!</v>
      </c>
      <c r="W1871" s="136">
        <f t="shared" si="297"/>
        <v>37180</v>
      </c>
      <c r="X1871" t="e">
        <f>SQRT(($U$6/2)^2-($U$6/2)^2*'(OLD) bottom seam length'!W1871^2/($U$7/2)^2)</f>
        <v>#VALUE!</v>
      </c>
      <c r="Z1871" s="136">
        <f t="shared" si="298"/>
        <v>37180</v>
      </c>
      <c r="AA1871" t="e">
        <f>SQRT(($U$6/2)^2-($U$6/2)^2*'(OLD) bottom seam length'!Z1871^2/($U$7/2)^2)</f>
        <v>#VALUE!</v>
      </c>
      <c r="AC1871" s="136">
        <f t="shared" si="299"/>
        <v>37180</v>
      </c>
      <c r="AD1871" t="e">
        <f>SQRT(($U$6/2)^2-($U$6/2)^2*'(OLD) bottom seam length'!AC1871^2/($U$7/2)^2)</f>
        <v>#VALUE!</v>
      </c>
    </row>
    <row r="1872" spans="2:30">
      <c r="B1872" s="136">
        <f t="shared" si="290"/>
        <v>37220</v>
      </c>
      <c r="C1872" t="e">
        <f>SQRT(($C$5/2)^2-($C$5/2)^2*'(OLD) bottom seam length'!B1872^2/($C$6/2)^2)</f>
        <v>#DIV/0!</v>
      </c>
      <c r="E1872" s="136">
        <f t="shared" si="291"/>
        <v>37220</v>
      </c>
      <c r="F1872" t="e">
        <f>SQRT(($C$5/2)^2-($C$5/2)^2*'(OLD) bottom seam length'!E1872^2/($C$6/2)^2)</f>
        <v>#DIV/0!</v>
      </c>
      <c r="H1872" s="136">
        <f t="shared" si="292"/>
        <v>37220</v>
      </c>
      <c r="I1872" t="e">
        <f>SQRT(($C$5/2)^2-($C$5/2)^2*'(OLD) bottom seam length'!H1872^2/($C$6/2)^2)</f>
        <v>#DIV/0!</v>
      </c>
      <c r="K1872" s="136">
        <f t="shared" si="293"/>
        <v>37220</v>
      </c>
      <c r="L1872" t="e">
        <f>SQRT(($C$5/2)^2-($C$5/2)^2*'(OLD) bottom seam length'!K1872^2/($C$6/2)^2)</f>
        <v>#DIV/0!</v>
      </c>
      <c r="O1872" s="136">
        <f t="shared" si="294"/>
        <v>37220</v>
      </c>
      <c r="P1872" t="b">
        <f t="shared" si="295"/>
        <v>0</v>
      </c>
      <c r="T1872" s="136">
        <f t="shared" si="296"/>
        <v>37200</v>
      </c>
      <c r="U1872" t="e">
        <f>SQRT(($U$6/2)^2-($U$6/2)^2*'(OLD) bottom seam length'!T1872^2/($U$7/2)^2)</f>
        <v>#VALUE!</v>
      </c>
      <c r="W1872" s="136">
        <f t="shared" si="297"/>
        <v>37200</v>
      </c>
      <c r="X1872" t="e">
        <f>SQRT(($U$6/2)^2-($U$6/2)^2*'(OLD) bottom seam length'!W1872^2/($U$7/2)^2)</f>
        <v>#VALUE!</v>
      </c>
      <c r="Z1872" s="136">
        <f t="shared" si="298"/>
        <v>37200</v>
      </c>
      <c r="AA1872" t="e">
        <f>SQRT(($U$6/2)^2-($U$6/2)^2*'(OLD) bottom seam length'!Z1872^2/($U$7/2)^2)</f>
        <v>#VALUE!</v>
      </c>
      <c r="AC1872" s="136">
        <f t="shared" si="299"/>
        <v>37200</v>
      </c>
      <c r="AD1872" t="e">
        <f>SQRT(($U$6/2)^2-($U$6/2)^2*'(OLD) bottom seam length'!AC1872^2/($U$7/2)^2)</f>
        <v>#VALUE!</v>
      </c>
    </row>
    <row r="1873" spans="2:30">
      <c r="B1873" s="136">
        <f t="shared" si="290"/>
        <v>37240</v>
      </c>
      <c r="C1873" t="e">
        <f>SQRT(($C$5/2)^2-($C$5/2)^2*'(OLD) bottom seam length'!B1873^2/($C$6/2)^2)</f>
        <v>#DIV/0!</v>
      </c>
      <c r="E1873" s="136">
        <f t="shared" si="291"/>
        <v>37240</v>
      </c>
      <c r="F1873" t="e">
        <f>SQRT(($C$5/2)^2-($C$5/2)^2*'(OLD) bottom seam length'!E1873^2/($C$6/2)^2)</f>
        <v>#DIV/0!</v>
      </c>
      <c r="H1873" s="136">
        <f t="shared" si="292"/>
        <v>37240</v>
      </c>
      <c r="I1873" t="e">
        <f>SQRT(($C$5/2)^2-($C$5/2)^2*'(OLD) bottom seam length'!H1873^2/($C$6/2)^2)</f>
        <v>#DIV/0!</v>
      </c>
      <c r="K1873" s="136">
        <f t="shared" si="293"/>
        <v>37240</v>
      </c>
      <c r="L1873" t="e">
        <f>SQRT(($C$5/2)^2-($C$5/2)^2*'(OLD) bottom seam length'!K1873^2/($C$6/2)^2)</f>
        <v>#DIV/0!</v>
      </c>
      <c r="O1873" s="136">
        <f t="shared" si="294"/>
        <v>37240</v>
      </c>
      <c r="P1873" t="b">
        <f t="shared" si="295"/>
        <v>0</v>
      </c>
      <c r="T1873" s="136">
        <f t="shared" si="296"/>
        <v>37220</v>
      </c>
      <c r="U1873" t="e">
        <f>SQRT(($U$6/2)^2-($U$6/2)^2*'(OLD) bottom seam length'!T1873^2/($U$7/2)^2)</f>
        <v>#VALUE!</v>
      </c>
      <c r="W1873" s="136">
        <f t="shared" si="297"/>
        <v>37220</v>
      </c>
      <c r="X1873" t="e">
        <f>SQRT(($U$6/2)^2-($U$6/2)^2*'(OLD) bottom seam length'!W1873^2/($U$7/2)^2)</f>
        <v>#VALUE!</v>
      </c>
      <c r="Z1873" s="136">
        <f t="shared" si="298"/>
        <v>37220</v>
      </c>
      <c r="AA1873" t="e">
        <f>SQRT(($U$6/2)^2-($U$6/2)^2*'(OLD) bottom seam length'!Z1873^2/($U$7/2)^2)</f>
        <v>#VALUE!</v>
      </c>
      <c r="AC1873" s="136">
        <f t="shared" si="299"/>
        <v>37220</v>
      </c>
      <c r="AD1873" t="e">
        <f>SQRT(($U$6/2)^2-($U$6/2)^2*'(OLD) bottom seam length'!AC1873^2/($U$7/2)^2)</f>
        <v>#VALUE!</v>
      </c>
    </row>
    <row r="1874" spans="2:30">
      <c r="B1874" s="136">
        <f t="shared" si="290"/>
        <v>37260</v>
      </c>
      <c r="C1874" t="e">
        <f>SQRT(($C$5/2)^2-($C$5/2)^2*'(OLD) bottom seam length'!B1874^2/($C$6/2)^2)</f>
        <v>#DIV/0!</v>
      </c>
      <c r="E1874" s="136">
        <f t="shared" si="291"/>
        <v>37260</v>
      </c>
      <c r="F1874" t="e">
        <f>SQRT(($C$5/2)^2-($C$5/2)^2*'(OLD) bottom seam length'!E1874^2/($C$6/2)^2)</f>
        <v>#DIV/0!</v>
      </c>
      <c r="H1874" s="136">
        <f t="shared" si="292"/>
        <v>37260</v>
      </c>
      <c r="I1874" t="e">
        <f>SQRT(($C$5/2)^2-($C$5/2)^2*'(OLD) bottom seam length'!H1874^2/($C$6/2)^2)</f>
        <v>#DIV/0!</v>
      </c>
      <c r="K1874" s="136">
        <f t="shared" si="293"/>
        <v>37260</v>
      </c>
      <c r="L1874" t="e">
        <f>SQRT(($C$5/2)^2-($C$5/2)^2*'(OLD) bottom seam length'!K1874^2/($C$6/2)^2)</f>
        <v>#DIV/0!</v>
      </c>
      <c r="O1874" s="136">
        <f t="shared" si="294"/>
        <v>37260</v>
      </c>
      <c r="P1874" t="b">
        <f t="shared" si="295"/>
        <v>0</v>
      </c>
      <c r="T1874" s="136">
        <f t="shared" si="296"/>
        <v>37240</v>
      </c>
      <c r="U1874" t="e">
        <f>SQRT(($U$6/2)^2-($U$6/2)^2*'(OLD) bottom seam length'!T1874^2/($U$7/2)^2)</f>
        <v>#VALUE!</v>
      </c>
      <c r="W1874" s="136">
        <f t="shared" si="297"/>
        <v>37240</v>
      </c>
      <c r="X1874" t="e">
        <f>SQRT(($U$6/2)^2-($U$6/2)^2*'(OLD) bottom seam length'!W1874^2/($U$7/2)^2)</f>
        <v>#VALUE!</v>
      </c>
      <c r="Z1874" s="136">
        <f t="shared" si="298"/>
        <v>37240</v>
      </c>
      <c r="AA1874" t="e">
        <f>SQRT(($U$6/2)^2-($U$6/2)^2*'(OLD) bottom seam length'!Z1874^2/($U$7/2)^2)</f>
        <v>#VALUE!</v>
      </c>
      <c r="AC1874" s="136">
        <f t="shared" si="299"/>
        <v>37240</v>
      </c>
      <c r="AD1874" t="e">
        <f>SQRT(($U$6/2)^2-($U$6/2)^2*'(OLD) bottom seam length'!AC1874^2/($U$7/2)^2)</f>
        <v>#VALUE!</v>
      </c>
    </row>
    <row r="1875" spans="2:30">
      <c r="B1875" s="136">
        <f t="shared" si="290"/>
        <v>37280</v>
      </c>
      <c r="C1875" t="e">
        <f>SQRT(($C$5/2)^2-($C$5/2)^2*'(OLD) bottom seam length'!B1875^2/($C$6/2)^2)</f>
        <v>#DIV/0!</v>
      </c>
      <c r="E1875" s="136">
        <f t="shared" si="291"/>
        <v>37280</v>
      </c>
      <c r="F1875" t="e">
        <f>SQRT(($C$5/2)^2-($C$5/2)^2*'(OLD) bottom seam length'!E1875^2/($C$6/2)^2)</f>
        <v>#DIV/0!</v>
      </c>
      <c r="H1875" s="136">
        <f t="shared" si="292"/>
        <v>37280</v>
      </c>
      <c r="I1875" t="e">
        <f>SQRT(($C$5/2)^2-($C$5/2)^2*'(OLD) bottom seam length'!H1875^2/($C$6/2)^2)</f>
        <v>#DIV/0!</v>
      </c>
      <c r="K1875" s="136">
        <f t="shared" si="293"/>
        <v>37280</v>
      </c>
      <c r="L1875" t="e">
        <f>SQRT(($C$5/2)^2-($C$5/2)^2*'(OLD) bottom seam length'!K1875^2/($C$6/2)^2)</f>
        <v>#DIV/0!</v>
      </c>
      <c r="O1875" s="136">
        <f t="shared" si="294"/>
        <v>37280</v>
      </c>
      <c r="P1875" t="b">
        <f t="shared" si="295"/>
        <v>0</v>
      </c>
      <c r="T1875" s="136">
        <f t="shared" si="296"/>
        <v>37260</v>
      </c>
      <c r="U1875" t="e">
        <f>SQRT(($U$6/2)^2-($U$6/2)^2*'(OLD) bottom seam length'!T1875^2/($U$7/2)^2)</f>
        <v>#VALUE!</v>
      </c>
      <c r="W1875" s="136">
        <f t="shared" si="297"/>
        <v>37260</v>
      </c>
      <c r="X1875" t="e">
        <f>SQRT(($U$6/2)^2-($U$6/2)^2*'(OLD) bottom seam length'!W1875^2/($U$7/2)^2)</f>
        <v>#VALUE!</v>
      </c>
      <c r="Z1875" s="136">
        <f t="shared" si="298"/>
        <v>37260</v>
      </c>
      <c r="AA1875" t="e">
        <f>SQRT(($U$6/2)^2-($U$6/2)^2*'(OLD) bottom seam length'!Z1875^2/($U$7/2)^2)</f>
        <v>#VALUE!</v>
      </c>
      <c r="AC1875" s="136">
        <f t="shared" si="299"/>
        <v>37260</v>
      </c>
      <c r="AD1875" t="e">
        <f>SQRT(($U$6/2)^2-($U$6/2)^2*'(OLD) bottom seam length'!AC1875^2/($U$7/2)^2)</f>
        <v>#VALUE!</v>
      </c>
    </row>
    <row r="1876" spans="2:30">
      <c r="B1876" s="136">
        <f t="shared" si="290"/>
        <v>37300</v>
      </c>
      <c r="C1876" t="e">
        <f>SQRT(($C$5/2)^2-($C$5/2)^2*'(OLD) bottom seam length'!B1876^2/($C$6/2)^2)</f>
        <v>#DIV/0!</v>
      </c>
      <c r="E1876" s="136">
        <f t="shared" si="291"/>
        <v>37300</v>
      </c>
      <c r="F1876" t="e">
        <f>SQRT(($C$5/2)^2-($C$5/2)^2*'(OLD) bottom seam length'!E1876^2/($C$6/2)^2)</f>
        <v>#DIV/0!</v>
      </c>
      <c r="H1876" s="136">
        <f t="shared" si="292"/>
        <v>37300</v>
      </c>
      <c r="I1876" t="e">
        <f>SQRT(($C$5/2)^2-($C$5/2)^2*'(OLD) bottom seam length'!H1876^2/($C$6/2)^2)</f>
        <v>#DIV/0!</v>
      </c>
      <c r="K1876" s="136">
        <f t="shared" si="293"/>
        <v>37300</v>
      </c>
      <c r="L1876" t="e">
        <f>SQRT(($C$5/2)^2-($C$5/2)^2*'(OLD) bottom seam length'!K1876^2/($C$6/2)^2)</f>
        <v>#DIV/0!</v>
      </c>
      <c r="O1876" s="136">
        <f t="shared" si="294"/>
        <v>37300</v>
      </c>
      <c r="P1876" t="b">
        <f t="shared" si="295"/>
        <v>0</v>
      </c>
      <c r="T1876" s="136">
        <f t="shared" si="296"/>
        <v>37280</v>
      </c>
      <c r="U1876" t="e">
        <f>SQRT(($U$6/2)^2-($U$6/2)^2*'(OLD) bottom seam length'!T1876^2/($U$7/2)^2)</f>
        <v>#VALUE!</v>
      </c>
      <c r="W1876" s="136">
        <f t="shared" si="297"/>
        <v>37280</v>
      </c>
      <c r="X1876" t="e">
        <f>SQRT(($U$6/2)^2-($U$6/2)^2*'(OLD) bottom seam length'!W1876^2/($U$7/2)^2)</f>
        <v>#VALUE!</v>
      </c>
      <c r="Z1876" s="136">
        <f t="shared" si="298"/>
        <v>37280</v>
      </c>
      <c r="AA1876" t="e">
        <f>SQRT(($U$6/2)^2-($U$6/2)^2*'(OLD) bottom seam length'!Z1876^2/($U$7/2)^2)</f>
        <v>#VALUE!</v>
      </c>
      <c r="AC1876" s="136">
        <f t="shared" si="299"/>
        <v>37280</v>
      </c>
      <c r="AD1876" t="e">
        <f>SQRT(($U$6/2)^2-($U$6/2)^2*'(OLD) bottom seam length'!AC1876^2/($U$7/2)^2)</f>
        <v>#VALUE!</v>
      </c>
    </row>
    <row r="1877" spans="2:30">
      <c r="B1877" s="136">
        <f t="shared" si="290"/>
        <v>37320</v>
      </c>
      <c r="C1877" t="e">
        <f>SQRT(($C$5/2)^2-($C$5/2)^2*'(OLD) bottom seam length'!B1877^2/($C$6/2)^2)</f>
        <v>#DIV/0!</v>
      </c>
      <c r="E1877" s="136">
        <f t="shared" si="291"/>
        <v>37320</v>
      </c>
      <c r="F1877" t="e">
        <f>SQRT(($C$5/2)^2-($C$5/2)^2*'(OLD) bottom seam length'!E1877^2/($C$6/2)^2)</f>
        <v>#DIV/0!</v>
      </c>
      <c r="H1877" s="136">
        <f t="shared" si="292"/>
        <v>37320</v>
      </c>
      <c r="I1877" t="e">
        <f>SQRT(($C$5/2)^2-($C$5/2)^2*'(OLD) bottom seam length'!H1877^2/($C$6/2)^2)</f>
        <v>#DIV/0!</v>
      </c>
      <c r="K1877" s="136">
        <f t="shared" si="293"/>
        <v>37320</v>
      </c>
      <c r="L1877" t="e">
        <f>SQRT(($C$5/2)^2-($C$5/2)^2*'(OLD) bottom seam length'!K1877^2/($C$6/2)^2)</f>
        <v>#DIV/0!</v>
      </c>
      <c r="O1877" s="136">
        <f t="shared" si="294"/>
        <v>37320</v>
      </c>
      <c r="P1877" t="b">
        <f t="shared" si="295"/>
        <v>0</v>
      </c>
      <c r="T1877" s="136">
        <f t="shared" si="296"/>
        <v>37300</v>
      </c>
      <c r="U1877" t="e">
        <f>SQRT(($U$6/2)^2-($U$6/2)^2*'(OLD) bottom seam length'!T1877^2/($U$7/2)^2)</f>
        <v>#VALUE!</v>
      </c>
      <c r="W1877" s="136">
        <f t="shared" si="297"/>
        <v>37300</v>
      </c>
      <c r="X1877" t="e">
        <f>SQRT(($U$6/2)^2-($U$6/2)^2*'(OLD) bottom seam length'!W1877^2/($U$7/2)^2)</f>
        <v>#VALUE!</v>
      </c>
      <c r="Z1877" s="136">
        <f t="shared" si="298"/>
        <v>37300</v>
      </c>
      <c r="AA1877" t="e">
        <f>SQRT(($U$6/2)^2-($U$6/2)^2*'(OLD) bottom seam length'!Z1877^2/($U$7/2)^2)</f>
        <v>#VALUE!</v>
      </c>
      <c r="AC1877" s="136">
        <f t="shared" si="299"/>
        <v>37300</v>
      </c>
      <c r="AD1877" t="e">
        <f>SQRT(($U$6/2)^2-($U$6/2)^2*'(OLD) bottom seam length'!AC1877^2/($U$7/2)^2)</f>
        <v>#VALUE!</v>
      </c>
    </row>
    <row r="1878" spans="2:30">
      <c r="B1878" s="136">
        <f t="shared" si="290"/>
        <v>37340</v>
      </c>
      <c r="C1878" t="e">
        <f>SQRT(($C$5/2)^2-($C$5/2)^2*'(OLD) bottom seam length'!B1878^2/($C$6/2)^2)</f>
        <v>#DIV/0!</v>
      </c>
      <c r="E1878" s="136">
        <f t="shared" si="291"/>
        <v>37340</v>
      </c>
      <c r="F1878" t="e">
        <f>SQRT(($C$5/2)^2-($C$5/2)^2*'(OLD) bottom seam length'!E1878^2/($C$6/2)^2)</f>
        <v>#DIV/0!</v>
      </c>
      <c r="H1878" s="136">
        <f t="shared" si="292"/>
        <v>37340</v>
      </c>
      <c r="I1878" t="e">
        <f>SQRT(($C$5/2)^2-($C$5/2)^2*'(OLD) bottom seam length'!H1878^2/($C$6/2)^2)</f>
        <v>#DIV/0!</v>
      </c>
      <c r="K1878" s="136">
        <f t="shared" si="293"/>
        <v>37340</v>
      </c>
      <c r="L1878" t="e">
        <f>SQRT(($C$5/2)^2-($C$5/2)^2*'(OLD) bottom seam length'!K1878^2/($C$6/2)^2)</f>
        <v>#DIV/0!</v>
      </c>
      <c r="O1878" s="136">
        <f t="shared" si="294"/>
        <v>37340</v>
      </c>
      <c r="P1878" t="b">
        <f t="shared" si="295"/>
        <v>0</v>
      </c>
      <c r="T1878" s="136">
        <f t="shared" si="296"/>
        <v>37320</v>
      </c>
      <c r="U1878" t="e">
        <f>SQRT(($U$6/2)^2-($U$6/2)^2*'(OLD) bottom seam length'!T1878^2/($U$7/2)^2)</f>
        <v>#VALUE!</v>
      </c>
      <c r="W1878" s="136">
        <f t="shared" si="297"/>
        <v>37320</v>
      </c>
      <c r="X1878" t="e">
        <f>SQRT(($U$6/2)^2-($U$6/2)^2*'(OLD) bottom seam length'!W1878^2/($U$7/2)^2)</f>
        <v>#VALUE!</v>
      </c>
      <c r="Z1878" s="136">
        <f t="shared" si="298"/>
        <v>37320</v>
      </c>
      <c r="AA1878" t="e">
        <f>SQRT(($U$6/2)^2-($U$6/2)^2*'(OLD) bottom seam length'!Z1878^2/($U$7/2)^2)</f>
        <v>#VALUE!</v>
      </c>
      <c r="AC1878" s="136">
        <f t="shared" si="299"/>
        <v>37320</v>
      </c>
      <c r="AD1878" t="e">
        <f>SQRT(($U$6/2)^2-($U$6/2)^2*'(OLD) bottom seam length'!AC1878^2/($U$7/2)^2)</f>
        <v>#VALUE!</v>
      </c>
    </row>
    <row r="1879" spans="2:30">
      <c r="B1879" s="136">
        <f t="shared" si="290"/>
        <v>37360</v>
      </c>
      <c r="C1879" t="e">
        <f>SQRT(($C$5/2)^2-($C$5/2)^2*'(OLD) bottom seam length'!B1879^2/($C$6/2)^2)</f>
        <v>#DIV/0!</v>
      </c>
      <c r="E1879" s="136">
        <f t="shared" si="291"/>
        <v>37360</v>
      </c>
      <c r="F1879" t="e">
        <f>SQRT(($C$5/2)^2-($C$5/2)^2*'(OLD) bottom seam length'!E1879^2/($C$6/2)^2)</f>
        <v>#DIV/0!</v>
      </c>
      <c r="H1879" s="136">
        <f t="shared" si="292"/>
        <v>37360</v>
      </c>
      <c r="I1879" t="e">
        <f>SQRT(($C$5/2)^2-($C$5/2)^2*'(OLD) bottom seam length'!H1879^2/($C$6/2)^2)</f>
        <v>#DIV/0!</v>
      </c>
      <c r="K1879" s="136">
        <f t="shared" si="293"/>
        <v>37360</v>
      </c>
      <c r="L1879" t="e">
        <f>SQRT(($C$5/2)^2-($C$5/2)^2*'(OLD) bottom seam length'!K1879^2/($C$6/2)^2)</f>
        <v>#DIV/0!</v>
      </c>
      <c r="O1879" s="136">
        <f t="shared" si="294"/>
        <v>37360</v>
      </c>
      <c r="P1879" t="b">
        <f t="shared" si="295"/>
        <v>0</v>
      </c>
      <c r="T1879" s="136">
        <f t="shared" si="296"/>
        <v>37340</v>
      </c>
      <c r="U1879" t="e">
        <f>SQRT(($U$6/2)^2-($U$6/2)^2*'(OLD) bottom seam length'!T1879^2/($U$7/2)^2)</f>
        <v>#VALUE!</v>
      </c>
      <c r="W1879" s="136">
        <f t="shared" si="297"/>
        <v>37340</v>
      </c>
      <c r="X1879" t="e">
        <f>SQRT(($U$6/2)^2-($U$6/2)^2*'(OLD) bottom seam length'!W1879^2/($U$7/2)^2)</f>
        <v>#VALUE!</v>
      </c>
      <c r="Z1879" s="136">
        <f t="shared" si="298"/>
        <v>37340</v>
      </c>
      <c r="AA1879" t="e">
        <f>SQRT(($U$6/2)^2-($U$6/2)^2*'(OLD) bottom seam length'!Z1879^2/($U$7/2)^2)</f>
        <v>#VALUE!</v>
      </c>
      <c r="AC1879" s="136">
        <f t="shared" si="299"/>
        <v>37340</v>
      </c>
      <c r="AD1879" t="e">
        <f>SQRT(($U$6/2)^2-($U$6/2)^2*'(OLD) bottom seam length'!AC1879^2/($U$7/2)^2)</f>
        <v>#VALUE!</v>
      </c>
    </row>
    <row r="1880" spans="2:30">
      <c r="B1880" s="136">
        <f t="shared" si="290"/>
        <v>37380</v>
      </c>
      <c r="C1880" t="e">
        <f>SQRT(($C$5/2)^2-($C$5/2)^2*'(OLD) bottom seam length'!B1880^2/($C$6/2)^2)</f>
        <v>#DIV/0!</v>
      </c>
      <c r="E1880" s="136">
        <f t="shared" si="291"/>
        <v>37380</v>
      </c>
      <c r="F1880" t="e">
        <f>SQRT(($C$5/2)^2-($C$5/2)^2*'(OLD) bottom seam length'!E1880^2/($C$6/2)^2)</f>
        <v>#DIV/0!</v>
      </c>
      <c r="H1880" s="136">
        <f t="shared" si="292"/>
        <v>37380</v>
      </c>
      <c r="I1880" t="e">
        <f>SQRT(($C$5/2)^2-($C$5/2)^2*'(OLD) bottom seam length'!H1880^2/($C$6/2)^2)</f>
        <v>#DIV/0!</v>
      </c>
      <c r="K1880" s="136">
        <f t="shared" si="293"/>
        <v>37380</v>
      </c>
      <c r="L1880" t="e">
        <f>SQRT(($C$5/2)^2-($C$5/2)^2*'(OLD) bottom seam length'!K1880^2/($C$6/2)^2)</f>
        <v>#DIV/0!</v>
      </c>
      <c r="O1880" s="136">
        <f t="shared" si="294"/>
        <v>37380</v>
      </c>
      <c r="P1880" t="b">
        <f t="shared" si="295"/>
        <v>0</v>
      </c>
      <c r="T1880" s="136">
        <f t="shared" si="296"/>
        <v>37360</v>
      </c>
      <c r="U1880" t="e">
        <f>SQRT(($U$6/2)^2-($U$6/2)^2*'(OLD) bottom seam length'!T1880^2/($U$7/2)^2)</f>
        <v>#VALUE!</v>
      </c>
      <c r="W1880" s="136">
        <f t="shared" si="297"/>
        <v>37360</v>
      </c>
      <c r="X1880" t="e">
        <f>SQRT(($U$6/2)^2-($U$6/2)^2*'(OLD) bottom seam length'!W1880^2/($U$7/2)^2)</f>
        <v>#VALUE!</v>
      </c>
      <c r="Z1880" s="136">
        <f t="shared" si="298"/>
        <v>37360</v>
      </c>
      <c r="AA1880" t="e">
        <f>SQRT(($U$6/2)^2-($U$6/2)^2*'(OLD) bottom seam length'!Z1880^2/($U$7/2)^2)</f>
        <v>#VALUE!</v>
      </c>
      <c r="AC1880" s="136">
        <f t="shared" si="299"/>
        <v>37360</v>
      </c>
      <c r="AD1880" t="e">
        <f>SQRT(($U$6/2)^2-($U$6/2)^2*'(OLD) bottom seam length'!AC1880^2/($U$7/2)^2)</f>
        <v>#VALUE!</v>
      </c>
    </row>
    <row r="1881" spans="2:30">
      <c r="B1881" s="136">
        <f t="shared" si="290"/>
        <v>37400</v>
      </c>
      <c r="C1881" t="e">
        <f>SQRT(($C$5/2)^2-($C$5/2)^2*'(OLD) bottom seam length'!B1881^2/($C$6/2)^2)</f>
        <v>#DIV/0!</v>
      </c>
      <c r="E1881" s="136">
        <f t="shared" si="291"/>
        <v>37400</v>
      </c>
      <c r="F1881" t="e">
        <f>SQRT(($C$5/2)^2-($C$5/2)^2*'(OLD) bottom seam length'!E1881^2/($C$6/2)^2)</f>
        <v>#DIV/0!</v>
      </c>
      <c r="H1881" s="136">
        <f t="shared" si="292"/>
        <v>37400</v>
      </c>
      <c r="I1881" t="e">
        <f>SQRT(($C$5/2)^2-($C$5/2)^2*'(OLD) bottom seam length'!H1881^2/($C$6/2)^2)</f>
        <v>#DIV/0!</v>
      </c>
      <c r="K1881" s="136">
        <f t="shared" si="293"/>
        <v>37400</v>
      </c>
      <c r="L1881" t="e">
        <f>SQRT(($C$5/2)^2-($C$5/2)^2*'(OLD) bottom seam length'!K1881^2/($C$6/2)^2)</f>
        <v>#DIV/0!</v>
      </c>
      <c r="O1881" s="136">
        <f t="shared" si="294"/>
        <v>37400</v>
      </c>
      <c r="P1881" t="b">
        <f t="shared" si="295"/>
        <v>0</v>
      </c>
      <c r="T1881" s="136">
        <f t="shared" si="296"/>
        <v>37380</v>
      </c>
      <c r="U1881" t="e">
        <f>SQRT(($U$6/2)^2-($U$6/2)^2*'(OLD) bottom seam length'!T1881^2/($U$7/2)^2)</f>
        <v>#VALUE!</v>
      </c>
      <c r="W1881" s="136">
        <f t="shared" si="297"/>
        <v>37380</v>
      </c>
      <c r="X1881" t="e">
        <f>SQRT(($U$6/2)^2-($U$6/2)^2*'(OLD) bottom seam length'!W1881^2/($U$7/2)^2)</f>
        <v>#VALUE!</v>
      </c>
      <c r="Z1881" s="136">
        <f t="shared" si="298"/>
        <v>37380</v>
      </c>
      <c r="AA1881" t="e">
        <f>SQRT(($U$6/2)^2-($U$6/2)^2*'(OLD) bottom seam length'!Z1881^2/($U$7/2)^2)</f>
        <v>#VALUE!</v>
      </c>
      <c r="AC1881" s="136">
        <f t="shared" si="299"/>
        <v>37380</v>
      </c>
      <c r="AD1881" t="e">
        <f>SQRT(($U$6/2)^2-($U$6/2)^2*'(OLD) bottom seam length'!AC1881^2/($U$7/2)^2)</f>
        <v>#VALUE!</v>
      </c>
    </row>
    <row r="1882" spans="2:30">
      <c r="B1882" s="136">
        <f t="shared" si="290"/>
        <v>37420</v>
      </c>
      <c r="C1882" t="e">
        <f>SQRT(($C$5/2)^2-($C$5/2)^2*'(OLD) bottom seam length'!B1882^2/($C$6/2)^2)</f>
        <v>#DIV/0!</v>
      </c>
      <c r="E1882" s="136">
        <f t="shared" si="291"/>
        <v>37420</v>
      </c>
      <c r="F1882" t="e">
        <f>SQRT(($C$5/2)^2-($C$5/2)^2*'(OLD) bottom seam length'!E1882^2/($C$6/2)^2)</f>
        <v>#DIV/0!</v>
      </c>
      <c r="H1882" s="136">
        <f t="shared" si="292"/>
        <v>37420</v>
      </c>
      <c r="I1882" t="e">
        <f>SQRT(($C$5/2)^2-($C$5/2)^2*'(OLD) bottom seam length'!H1882^2/($C$6/2)^2)</f>
        <v>#DIV/0!</v>
      </c>
      <c r="K1882" s="136">
        <f t="shared" si="293"/>
        <v>37420</v>
      </c>
      <c r="L1882" t="e">
        <f>SQRT(($C$5/2)^2-($C$5/2)^2*'(OLD) bottom seam length'!K1882^2/($C$6/2)^2)</f>
        <v>#DIV/0!</v>
      </c>
      <c r="O1882" s="136">
        <f t="shared" si="294"/>
        <v>37420</v>
      </c>
      <c r="P1882" t="b">
        <f t="shared" si="295"/>
        <v>0</v>
      </c>
      <c r="T1882" s="136">
        <f t="shared" si="296"/>
        <v>37400</v>
      </c>
      <c r="U1882" t="e">
        <f>SQRT(($U$6/2)^2-($U$6/2)^2*'(OLD) bottom seam length'!T1882^2/($U$7/2)^2)</f>
        <v>#VALUE!</v>
      </c>
      <c r="W1882" s="136">
        <f t="shared" si="297"/>
        <v>37400</v>
      </c>
      <c r="X1882" t="e">
        <f>SQRT(($U$6/2)^2-($U$6/2)^2*'(OLD) bottom seam length'!W1882^2/($U$7/2)^2)</f>
        <v>#VALUE!</v>
      </c>
      <c r="Z1882" s="136">
        <f t="shared" si="298"/>
        <v>37400</v>
      </c>
      <c r="AA1882" t="e">
        <f>SQRT(($U$6/2)^2-($U$6/2)^2*'(OLD) bottom seam length'!Z1882^2/($U$7/2)^2)</f>
        <v>#VALUE!</v>
      </c>
      <c r="AC1882" s="136">
        <f t="shared" si="299"/>
        <v>37400</v>
      </c>
      <c r="AD1882" t="e">
        <f>SQRT(($U$6/2)^2-($U$6/2)^2*'(OLD) bottom seam length'!AC1882^2/($U$7/2)^2)</f>
        <v>#VALUE!</v>
      </c>
    </row>
    <row r="1883" spans="2:30">
      <c r="B1883" s="136">
        <f t="shared" si="290"/>
        <v>37440</v>
      </c>
      <c r="C1883" t="e">
        <f>SQRT(($C$5/2)^2-($C$5/2)^2*'(OLD) bottom seam length'!B1883^2/($C$6/2)^2)</f>
        <v>#DIV/0!</v>
      </c>
      <c r="E1883" s="136">
        <f t="shared" si="291"/>
        <v>37440</v>
      </c>
      <c r="F1883" t="e">
        <f>SQRT(($C$5/2)^2-($C$5/2)^2*'(OLD) bottom seam length'!E1883^2/($C$6/2)^2)</f>
        <v>#DIV/0!</v>
      </c>
      <c r="H1883" s="136">
        <f t="shared" si="292"/>
        <v>37440</v>
      </c>
      <c r="I1883" t="e">
        <f>SQRT(($C$5/2)^2-($C$5/2)^2*'(OLD) bottom seam length'!H1883^2/($C$6/2)^2)</f>
        <v>#DIV/0!</v>
      </c>
      <c r="K1883" s="136">
        <f t="shared" si="293"/>
        <v>37440</v>
      </c>
      <c r="L1883" t="e">
        <f>SQRT(($C$5/2)^2-($C$5/2)^2*'(OLD) bottom seam length'!K1883^2/($C$6/2)^2)</f>
        <v>#DIV/0!</v>
      </c>
      <c r="O1883" s="136">
        <f t="shared" si="294"/>
        <v>37440</v>
      </c>
      <c r="P1883" t="b">
        <f t="shared" si="295"/>
        <v>0</v>
      </c>
      <c r="T1883" s="136">
        <f t="shared" si="296"/>
        <v>37420</v>
      </c>
      <c r="U1883" t="e">
        <f>SQRT(($U$6/2)^2-($U$6/2)^2*'(OLD) bottom seam length'!T1883^2/($U$7/2)^2)</f>
        <v>#VALUE!</v>
      </c>
      <c r="W1883" s="136">
        <f t="shared" si="297"/>
        <v>37420</v>
      </c>
      <c r="X1883" t="e">
        <f>SQRT(($U$6/2)^2-($U$6/2)^2*'(OLD) bottom seam length'!W1883^2/($U$7/2)^2)</f>
        <v>#VALUE!</v>
      </c>
      <c r="Z1883" s="136">
        <f t="shared" si="298"/>
        <v>37420</v>
      </c>
      <c r="AA1883" t="e">
        <f>SQRT(($U$6/2)^2-($U$6/2)^2*'(OLD) bottom seam length'!Z1883^2/($U$7/2)^2)</f>
        <v>#VALUE!</v>
      </c>
      <c r="AC1883" s="136">
        <f t="shared" si="299"/>
        <v>37420</v>
      </c>
      <c r="AD1883" t="e">
        <f>SQRT(($U$6/2)^2-($U$6/2)^2*'(OLD) bottom seam length'!AC1883^2/($U$7/2)^2)</f>
        <v>#VALUE!</v>
      </c>
    </row>
    <row r="1884" spans="2:30">
      <c r="B1884" s="136">
        <f t="shared" si="290"/>
        <v>37460</v>
      </c>
      <c r="C1884" t="e">
        <f>SQRT(($C$5/2)^2-($C$5/2)^2*'(OLD) bottom seam length'!B1884^2/($C$6/2)^2)</f>
        <v>#DIV/0!</v>
      </c>
      <c r="E1884" s="136">
        <f t="shared" si="291"/>
        <v>37460</v>
      </c>
      <c r="F1884" t="e">
        <f>SQRT(($C$5/2)^2-($C$5/2)^2*'(OLD) bottom seam length'!E1884^2/($C$6/2)^2)</f>
        <v>#DIV/0!</v>
      </c>
      <c r="H1884" s="136">
        <f t="shared" si="292"/>
        <v>37460</v>
      </c>
      <c r="I1884" t="e">
        <f>SQRT(($C$5/2)^2-($C$5/2)^2*'(OLD) bottom seam length'!H1884^2/($C$6/2)^2)</f>
        <v>#DIV/0!</v>
      </c>
      <c r="K1884" s="136">
        <f t="shared" si="293"/>
        <v>37460</v>
      </c>
      <c r="L1884" t="e">
        <f>SQRT(($C$5/2)^2-($C$5/2)^2*'(OLD) bottom seam length'!K1884^2/($C$6/2)^2)</f>
        <v>#DIV/0!</v>
      </c>
      <c r="O1884" s="136">
        <f t="shared" si="294"/>
        <v>37460</v>
      </c>
      <c r="P1884" t="b">
        <f t="shared" si="295"/>
        <v>0</v>
      </c>
      <c r="T1884" s="136">
        <f t="shared" si="296"/>
        <v>37440</v>
      </c>
      <c r="U1884" t="e">
        <f>SQRT(($U$6/2)^2-($U$6/2)^2*'(OLD) bottom seam length'!T1884^2/($U$7/2)^2)</f>
        <v>#VALUE!</v>
      </c>
      <c r="W1884" s="136">
        <f t="shared" si="297"/>
        <v>37440</v>
      </c>
      <c r="X1884" t="e">
        <f>SQRT(($U$6/2)^2-($U$6/2)^2*'(OLD) bottom seam length'!W1884^2/($U$7/2)^2)</f>
        <v>#VALUE!</v>
      </c>
      <c r="Z1884" s="136">
        <f t="shared" si="298"/>
        <v>37440</v>
      </c>
      <c r="AA1884" t="e">
        <f>SQRT(($U$6/2)^2-($U$6/2)^2*'(OLD) bottom seam length'!Z1884^2/($U$7/2)^2)</f>
        <v>#VALUE!</v>
      </c>
      <c r="AC1884" s="136">
        <f t="shared" si="299"/>
        <v>37440</v>
      </c>
      <c r="AD1884" t="e">
        <f>SQRT(($U$6/2)^2-($U$6/2)^2*'(OLD) bottom seam length'!AC1884^2/($U$7/2)^2)</f>
        <v>#VALUE!</v>
      </c>
    </row>
    <row r="1885" spans="2:30">
      <c r="B1885" s="136">
        <f t="shared" si="290"/>
        <v>37480</v>
      </c>
      <c r="C1885" t="e">
        <f>SQRT(($C$5/2)^2-($C$5/2)^2*'(OLD) bottom seam length'!B1885^2/($C$6/2)^2)</f>
        <v>#DIV/0!</v>
      </c>
      <c r="E1885" s="136">
        <f t="shared" si="291"/>
        <v>37480</v>
      </c>
      <c r="F1885" t="e">
        <f>SQRT(($C$5/2)^2-($C$5/2)^2*'(OLD) bottom seam length'!E1885^2/($C$6/2)^2)</f>
        <v>#DIV/0!</v>
      </c>
      <c r="H1885" s="136">
        <f t="shared" si="292"/>
        <v>37480</v>
      </c>
      <c r="I1885" t="e">
        <f>SQRT(($C$5/2)^2-($C$5/2)^2*'(OLD) bottom seam length'!H1885^2/($C$6/2)^2)</f>
        <v>#DIV/0!</v>
      </c>
      <c r="K1885" s="136">
        <f t="shared" si="293"/>
        <v>37480</v>
      </c>
      <c r="L1885" t="e">
        <f>SQRT(($C$5/2)^2-($C$5/2)^2*'(OLD) bottom seam length'!K1885^2/($C$6/2)^2)</f>
        <v>#DIV/0!</v>
      </c>
      <c r="O1885" s="136">
        <f t="shared" si="294"/>
        <v>37480</v>
      </c>
      <c r="P1885" t="b">
        <f t="shared" si="295"/>
        <v>0</v>
      </c>
      <c r="T1885" s="136">
        <f t="shared" si="296"/>
        <v>37460</v>
      </c>
      <c r="U1885" t="e">
        <f>SQRT(($U$6/2)^2-($U$6/2)^2*'(OLD) bottom seam length'!T1885^2/($U$7/2)^2)</f>
        <v>#VALUE!</v>
      </c>
      <c r="W1885" s="136">
        <f t="shared" si="297"/>
        <v>37460</v>
      </c>
      <c r="X1885" t="e">
        <f>SQRT(($U$6/2)^2-($U$6/2)^2*'(OLD) bottom seam length'!W1885^2/($U$7/2)^2)</f>
        <v>#VALUE!</v>
      </c>
      <c r="Z1885" s="136">
        <f t="shared" si="298"/>
        <v>37460</v>
      </c>
      <c r="AA1885" t="e">
        <f>SQRT(($U$6/2)^2-($U$6/2)^2*'(OLD) bottom seam length'!Z1885^2/($U$7/2)^2)</f>
        <v>#VALUE!</v>
      </c>
      <c r="AC1885" s="136">
        <f t="shared" si="299"/>
        <v>37460</v>
      </c>
      <c r="AD1885" t="e">
        <f>SQRT(($U$6/2)^2-($U$6/2)^2*'(OLD) bottom seam length'!AC1885^2/($U$7/2)^2)</f>
        <v>#VALUE!</v>
      </c>
    </row>
    <row r="1886" spans="2:30">
      <c r="B1886" s="136">
        <f t="shared" si="290"/>
        <v>37500</v>
      </c>
      <c r="C1886" t="e">
        <f>SQRT(($C$5/2)^2-($C$5/2)^2*'(OLD) bottom seam length'!B1886^2/($C$6/2)^2)</f>
        <v>#DIV/0!</v>
      </c>
      <c r="E1886" s="136">
        <f t="shared" si="291"/>
        <v>37500</v>
      </c>
      <c r="F1886" t="e">
        <f>SQRT(($C$5/2)^2-($C$5/2)^2*'(OLD) bottom seam length'!E1886^2/($C$6/2)^2)</f>
        <v>#DIV/0!</v>
      </c>
      <c r="H1886" s="136">
        <f t="shared" si="292"/>
        <v>37500</v>
      </c>
      <c r="I1886" t="e">
        <f>SQRT(($C$5/2)^2-($C$5/2)^2*'(OLD) bottom seam length'!H1886^2/($C$6/2)^2)</f>
        <v>#DIV/0!</v>
      </c>
      <c r="K1886" s="136">
        <f t="shared" si="293"/>
        <v>37500</v>
      </c>
      <c r="L1886" t="e">
        <f>SQRT(($C$5/2)^2-($C$5/2)^2*'(OLD) bottom seam length'!K1886^2/($C$6/2)^2)</f>
        <v>#DIV/0!</v>
      </c>
      <c r="O1886" s="136">
        <f t="shared" si="294"/>
        <v>37500</v>
      </c>
      <c r="P1886" t="b">
        <f t="shared" si="295"/>
        <v>0</v>
      </c>
      <c r="T1886" s="136">
        <f t="shared" si="296"/>
        <v>37480</v>
      </c>
      <c r="U1886" t="e">
        <f>SQRT(($U$6/2)^2-($U$6/2)^2*'(OLD) bottom seam length'!T1886^2/($U$7/2)^2)</f>
        <v>#VALUE!</v>
      </c>
      <c r="W1886" s="136">
        <f t="shared" si="297"/>
        <v>37480</v>
      </c>
      <c r="X1886" t="e">
        <f>SQRT(($U$6/2)^2-($U$6/2)^2*'(OLD) bottom seam length'!W1886^2/($U$7/2)^2)</f>
        <v>#VALUE!</v>
      </c>
      <c r="Z1886" s="136">
        <f t="shared" si="298"/>
        <v>37480</v>
      </c>
      <c r="AA1886" t="e">
        <f>SQRT(($U$6/2)^2-($U$6/2)^2*'(OLD) bottom seam length'!Z1886^2/($U$7/2)^2)</f>
        <v>#VALUE!</v>
      </c>
      <c r="AC1886" s="136">
        <f t="shared" si="299"/>
        <v>37480</v>
      </c>
      <c r="AD1886" t="e">
        <f>SQRT(($U$6/2)^2-($U$6/2)^2*'(OLD) bottom seam length'!AC1886^2/($U$7/2)^2)</f>
        <v>#VALUE!</v>
      </c>
    </row>
    <row r="1887" spans="2:30">
      <c r="B1887" s="136">
        <f t="shared" si="290"/>
        <v>37520</v>
      </c>
      <c r="C1887" t="e">
        <f>SQRT(($C$5/2)^2-($C$5/2)^2*'(OLD) bottom seam length'!B1887^2/($C$6/2)^2)</f>
        <v>#DIV/0!</v>
      </c>
      <c r="E1887" s="136">
        <f t="shared" si="291"/>
        <v>37520</v>
      </c>
      <c r="F1887" t="e">
        <f>SQRT(($C$5/2)^2-($C$5/2)^2*'(OLD) bottom seam length'!E1887^2/($C$6/2)^2)</f>
        <v>#DIV/0!</v>
      </c>
      <c r="H1887" s="136">
        <f t="shared" si="292"/>
        <v>37520</v>
      </c>
      <c r="I1887" t="e">
        <f>SQRT(($C$5/2)^2-($C$5/2)^2*'(OLD) bottom seam length'!H1887^2/($C$6/2)^2)</f>
        <v>#DIV/0!</v>
      </c>
      <c r="K1887" s="136">
        <f t="shared" si="293"/>
        <v>37520</v>
      </c>
      <c r="L1887" t="e">
        <f>SQRT(($C$5/2)^2-($C$5/2)^2*'(OLD) bottom seam length'!K1887^2/($C$6/2)^2)</f>
        <v>#DIV/0!</v>
      </c>
      <c r="O1887" s="136">
        <f t="shared" si="294"/>
        <v>37520</v>
      </c>
      <c r="P1887" t="b">
        <f t="shared" si="295"/>
        <v>0</v>
      </c>
      <c r="T1887" s="136">
        <f t="shared" si="296"/>
        <v>37500</v>
      </c>
      <c r="U1887" t="e">
        <f>SQRT(($U$6/2)^2-($U$6/2)^2*'(OLD) bottom seam length'!T1887^2/($U$7/2)^2)</f>
        <v>#VALUE!</v>
      </c>
      <c r="W1887" s="136">
        <f t="shared" si="297"/>
        <v>37500</v>
      </c>
      <c r="X1887" t="e">
        <f>SQRT(($U$6/2)^2-($U$6/2)^2*'(OLD) bottom seam length'!W1887^2/($U$7/2)^2)</f>
        <v>#VALUE!</v>
      </c>
      <c r="Z1887" s="136">
        <f t="shared" si="298"/>
        <v>37500</v>
      </c>
      <c r="AA1887" t="e">
        <f>SQRT(($U$6/2)^2-($U$6/2)^2*'(OLD) bottom seam length'!Z1887^2/($U$7/2)^2)</f>
        <v>#VALUE!</v>
      </c>
      <c r="AC1887" s="136">
        <f t="shared" si="299"/>
        <v>37500</v>
      </c>
      <c r="AD1887" t="e">
        <f>SQRT(($U$6/2)^2-($U$6/2)^2*'(OLD) bottom seam length'!AC1887^2/($U$7/2)^2)</f>
        <v>#VALUE!</v>
      </c>
    </row>
    <row r="1888" spans="2:30">
      <c r="B1888" s="136">
        <f t="shared" si="290"/>
        <v>37540</v>
      </c>
      <c r="C1888" t="e">
        <f>SQRT(($C$5/2)^2-($C$5/2)^2*'(OLD) bottom seam length'!B1888^2/($C$6/2)^2)</f>
        <v>#DIV/0!</v>
      </c>
      <c r="E1888" s="136">
        <f t="shared" si="291"/>
        <v>37540</v>
      </c>
      <c r="F1888" t="e">
        <f>SQRT(($C$5/2)^2-($C$5/2)^2*'(OLD) bottom seam length'!E1888^2/($C$6/2)^2)</f>
        <v>#DIV/0!</v>
      </c>
      <c r="H1888" s="136">
        <f t="shared" si="292"/>
        <v>37540</v>
      </c>
      <c r="I1888" t="e">
        <f>SQRT(($C$5/2)^2-($C$5/2)^2*'(OLD) bottom seam length'!H1888^2/($C$6/2)^2)</f>
        <v>#DIV/0!</v>
      </c>
      <c r="K1888" s="136">
        <f t="shared" si="293"/>
        <v>37540</v>
      </c>
      <c r="L1888" t="e">
        <f>SQRT(($C$5/2)^2-($C$5/2)^2*'(OLD) bottom seam length'!K1888^2/($C$6/2)^2)</f>
        <v>#DIV/0!</v>
      </c>
      <c r="O1888" s="136">
        <f t="shared" si="294"/>
        <v>37540</v>
      </c>
      <c r="P1888" t="b">
        <f t="shared" si="295"/>
        <v>0</v>
      </c>
      <c r="T1888" s="136">
        <f t="shared" si="296"/>
        <v>37520</v>
      </c>
      <c r="U1888" t="e">
        <f>SQRT(($U$6/2)^2-($U$6/2)^2*'(OLD) bottom seam length'!T1888^2/($U$7/2)^2)</f>
        <v>#VALUE!</v>
      </c>
      <c r="W1888" s="136">
        <f t="shared" si="297"/>
        <v>37520</v>
      </c>
      <c r="X1888" t="e">
        <f>SQRT(($U$6/2)^2-($U$6/2)^2*'(OLD) bottom seam length'!W1888^2/($U$7/2)^2)</f>
        <v>#VALUE!</v>
      </c>
      <c r="Z1888" s="136">
        <f t="shared" si="298"/>
        <v>37520</v>
      </c>
      <c r="AA1888" t="e">
        <f>SQRT(($U$6/2)^2-($U$6/2)^2*'(OLD) bottom seam length'!Z1888^2/($U$7/2)^2)</f>
        <v>#VALUE!</v>
      </c>
      <c r="AC1888" s="136">
        <f t="shared" si="299"/>
        <v>37520</v>
      </c>
      <c r="AD1888" t="e">
        <f>SQRT(($U$6/2)^2-($U$6/2)^2*'(OLD) bottom seam length'!AC1888^2/($U$7/2)^2)</f>
        <v>#VALUE!</v>
      </c>
    </row>
    <row r="1889" spans="2:30">
      <c r="B1889" s="136">
        <f t="shared" si="290"/>
        <v>37560</v>
      </c>
      <c r="C1889" t="e">
        <f>SQRT(($C$5/2)^2-($C$5/2)^2*'(OLD) bottom seam length'!B1889^2/($C$6/2)^2)</f>
        <v>#DIV/0!</v>
      </c>
      <c r="E1889" s="136">
        <f t="shared" si="291"/>
        <v>37560</v>
      </c>
      <c r="F1889" t="e">
        <f>SQRT(($C$5/2)^2-($C$5/2)^2*'(OLD) bottom seam length'!E1889^2/($C$6/2)^2)</f>
        <v>#DIV/0!</v>
      </c>
      <c r="H1889" s="136">
        <f t="shared" si="292"/>
        <v>37560</v>
      </c>
      <c r="I1889" t="e">
        <f>SQRT(($C$5/2)^2-($C$5/2)^2*'(OLD) bottom seam length'!H1889^2/($C$6/2)^2)</f>
        <v>#DIV/0!</v>
      </c>
      <c r="K1889" s="136">
        <f t="shared" si="293"/>
        <v>37560</v>
      </c>
      <c r="L1889" t="e">
        <f>SQRT(($C$5/2)^2-($C$5/2)^2*'(OLD) bottom seam length'!K1889^2/($C$6/2)^2)</f>
        <v>#DIV/0!</v>
      </c>
      <c r="O1889" s="136">
        <f t="shared" si="294"/>
        <v>37560</v>
      </c>
      <c r="P1889" t="b">
        <f t="shared" si="295"/>
        <v>0</v>
      </c>
      <c r="T1889" s="136">
        <f t="shared" si="296"/>
        <v>37540</v>
      </c>
      <c r="U1889" t="e">
        <f>SQRT(($U$6/2)^2-($U$6/2)^2*'(OLD) bottom seam length'!T1889^2/($U$7/2)^2)</f>
        <v>#VALUE!</v>
      </c>
      <c r="W1889" s="136">
        <f t="shared" si="297"/>
        <v>37540</v>
      </c>
      <c r="X1889" t="e">
        <f>SQRT(($U$6/2)^2-($U$6/2)^2*'(OLD) bottom seam length'!W1889^2/($U$7/2)^2)</f>
        <v>#VALUE!</v>
      </c>
      <c r="Z1889" s="136">
        <f t="shared" si="298"/>
        <v>37540</v>
      </c>
      <c r="AA1889" t="e">
        <f>SQRT(($U$6/2)^2-($U$6/2)^2*'(OLD) bottom seam length'!Z1889^2/($U$7/2)^2)</f>
        <v>#VALUE!</v>
      </c>
      <c r="AC1889" s="136">
        <f t="shared" si="299"/>
        <v>37540</v>
      </c>
      <c r="AD1889" t="e">
        <f>SQRT(($U$6/2)^2-($U$6/2)^2*'(OLD) bottom seam length'!AC1889^2/($U$7/2)^2)</f>
        <v>#VALUE!</v>
      </c>
    </row>
    <row r="1890" spans="2:30">
      <c r="B1890" s="136">
        <f t="shared" si="290"/>
        <v>37580</v>
      </c>
      <c r="C1890" t="e">
        <f>SQRT(($C$5/2)^2-($C$5/2)^2*'(OLD) bottom seam length'!B1890^2/($C$6/2)^2)</f>
        <v>#DIV/0!</v>
      </c>
      <c r="E1890" s="136">
        <f t="shared" si="291"/>
        <v>37580</v>
      </c>
      <c r="F1890" t="e">
        <f>SQRT(($C$5/2)^2-($C$5/2)^2*'(OLD) bottom seam length'!E1890^2/($C$6/2)^2)</f>
        <v>#DIV/0!</v>
      </c>
      <c r="H1890" s="136">
        <f t="shared" si="292"/>
        <v>37580</v>
      </c>
      <c r="I1890" t="e">
        <f>SQRT(($C$5/2)^2-($C$5/2)^2*'(OLD) bottom seam length'!H1890^2/($C$6/2)^2)</f>
        <v>#DIV/0!</v>
      </c>
      <c r="K1890" s="136">
        <f t="shared" si="293"/>
        <v>37580</v>
      </c>
      <c r="L1890" t="e">
        <f>SQRT(($C$5/2)^2-($C$5/2)^2*'(OLD) bottom seam length'!K1890^2/($C$6/2)^2)</f>
        <v>#DIV/0!</v>
      </c>
      <c r="O1890" s="136">
        <f t="shared" si="294"/>
        <v>37580</v>
      </c>
      <c r="P1890" t="b">
        <f t="shared" si="295"/>
        <v>0</v>
      </c>
      <c r="T1890" s="136">
        <f t="shared" si="296"/>
        <v>37560</v>
      </c>
      <c r="U1890" t="e">
        <f>SQRT(($U$6/2)^2-($U$6/2)^2*'(OLD) bottom seam length'!T1890^2/($U$7/2)^2)</f>
        <v>#VALUE!</v>
      </c>
      <c r="W1890" s="136">
        <f t="shared" si="297"/>
        <v>37560</v>
      </c>
      <c r="X1890" t="e">
        <f>SQRT(($U$6/2)^2-($U$6/2)^2*'(OLD) bottom seam length'!W1890^2/($U$7/2)^2)</f>
        <v>#VALUE!</v>
      </c>
      <c r="Z1890" s="136">
        <f t="shared" si="298"/>
        <v>37560</v>
      </c>
      <c r="AA1890" t="e">
        <f>SQRT(($U$6/2)^2-($U$6/2)^2*'(OLD) bottom seam length'!Z1890^2/($U$7/2)^2)</f>
        <v>#VALUE!</v>
      </c>
      <c r="AC1890" s="136">
        <f t="shared" si="299"/>
        <v>37560</v>
      </c>
      <c r="AD1890" t="e">
        <f>SQRT(($U$6/2)^2-($U$6/2)^2*'(OLD) bottom seam length'!AC1890^2/($U$7/2)^2)</f>
        <v>#VALUE!</v>
      </c>
    </row>
    <row r="1891" spans="2:30">
      <c r="B1891" s="136">
        <f t="shared" si="290"/>
        <v>37600</v>
      </c>
      <c r="C1891" t="e">
        <f>SQRT(($C$5/2)^2-($C$5/2)^2*'(OLD) bottom seam length'!B1891^2/($C$6/2)^2)</f>
        <v>#DIV/0!</v>
      </c>
      <c r="E1891" s="136">
        <f t="shared" si="291"/>
        <v>37600</v>
      </c>
      <c r="F1891" t="e">
        <f>SQRT(($C$5/2)^2-($C$5/2)^2*'(OLD) bottom seam length'!E1891^2/($C$6/2)^2)</f>
        <v>#DIV/0!</v>
      </c>
      <c r="H1891" s="136">
        <f t="shared" si="292"/>
        <v>37600</v>
      </c>
      <c r="I1891" t="e">
        <f>SQRT(($C$5/2)^2-($C$5/2)^2*'(OLD) bottom seam length'!H1891^2/($C$6/2)^2)</f>
        <v>#DIV/0!</v>
      </c>
      <c r="K1891" s="136">
        <f t="shared" si="293"/>
        <v>37600</v>
      </c>
      <c r="L1891" t="e">
        <f>SQRT(($C$5/2)^2-($C$5/2)^2*'(OLD) bottom seam length'!K1891^2/($C$6/2)^2)</f>
        <v>#DIV/0!</v>
      </c>
      <c r="O1891" s="136">
        <f t="shared" si="294"/>
        <v>37600</v>
      </c>
      <c r="P1891" t="b">
        <f t="shared" si="295"/>
        <v>0</v>
      </c>
      <c r="T1891" s="136">
        <f t="shared" si="296"/>
        <v>37580</v>
      </c>
      <c r="U1891" t="e">
        <f>SQRT(($U$6/2)^2-($U$6/2)^2*'(OLD) bottom seam length'!T1891^2/($U$7/2)^2)</f>
        <v>#VALUE!</v>
      </c>
      <c r="W1891" s="136">
        <f t="shared" si="297"/>
        <v>37580</v>
      </c>
      <c r="X1891" t="e">
        <f>SQRT(($U$6/2)^2-($U$6/2)^2*'(OLD) bottom seam length'!W1891^2/($U$7/2)^2)</f>
        <v>#VALUE!</v>
      </c>
      <c r="Z1891" s="136">
        <f t="shared" si="298"/>
        <v>37580</v>
      </c>
      <c r="AA1891" t="e">
        <f>SQRT(($U$6/2)^2-($U$6/2)^2*'(OLD) bottom seam length'!Z1891^2/($U$7/2)^2)</f>
        <v>#VALUE!</v>
      </c>
      <c r="AC1891" s="136">
        <f t="shared" si="299"/>
        <v>37580</v>
      </c>
      <c r="AD1891" t="e">
        <f>SQRT(($U$6/2)^2-($U$6/2)^2*'(OLD) bottom seam length'!AC1891^2/($U$7/2)^2)</f>
        <v>#VALUE!</v>
      </c>
    </row>
    <row r="1892" spans="2:30">
      <c r="B1892" s="136">
        <f t="shared" si="290"/>
        <v>37620</v>
      </c>
      <c r="C1892" t="e">
        <f>SQRT(($C$5/2)^2-($C$5/2)^2*'(OLD) bottom seam length'!B1892^2/($C$6/2)^2)</f>
        <v>#DIV/0!</v>
      </c>
      <c r="E1892" s="136">
        <f t="shared" si="291"/>
        <v>37620</v>
      </c>
      <c r="F1892" t="e">
        <f>SQRT(($C$5/2)^2-($C$5/2)^2*'(OLD) bottom seam length'!E1892^2/($C$6/2)^2)</f>
        <v>#DIV/0!</v>
      </c>
      <c r="H1892" s="136">
        <f t="shared" si="292"/>
        <v>37620</v>
      </c>
      <c r="I1892" t="e">
        <f>SQRT(($C$5/2)^2-($C$5/2)^2*'(OLD) bottom seam length'!H1892^2/($C$6/2)^2)</f>
        <v>#DIV/0!</v>
      </c>
      <c r="K1892" s="136">
        <f t="shared" si="293"/>
        <v>37620</v>
      </c>
      <c r="L1892" t="e">
        <f>SQRT(($C$5/2)^2-($C$5/2)^2*'(OLD) bottom seam length'!K1892^2/($C$6/2)^2)</f>
        <v>#DIV/0!</v>
      </c>
      <c r="O1892" s="136">
        <f t="shared" si="294"/>
        <v>37620</v>
      </c>
      <c r="P1892" t="b">
        <f t="shared" si="295"/>
        <v>0</v>
      </c>
      <c r="T1892" s="136">
        <f t="shared" si="296"/>
        <v>37600</v>
      </c>
      <c r="U1892" t="e">
        <f>SQRT(($U$6/2)^2-($U$6/2)^2*'(OLD) bottom seam length'!T1892^2/($U$7/2)^2)</f>
        <v>#VALUE!</v>
      </c>
      <c r="W1892" s="136">
        <f t="shared" si="297"/>
        <v>37600</v>
      </c>
      <c r="X1892" t="e">
        <f>SQRT(($U$6/2)^2-($U$6/2)^2*'(OLD) bottom seam length'!W1892^2/($U$7/2)^2)</f>
        <v>#VALUE!</v>
      </c>
      <c r="Z1892" s="136">
        <f t="shared" si="298"/>
        <v>37600</v>
      </c>
      <c r="AA1892" t="e">
        <f>SQRT(($U$6/2)^2-($U$6/2)^2*'(OLD) bottom seam length'!Z1892^2/($U$7/2)^2)</f>
        <v>#VALUE!</v>
      </c>
      <c r="AC1892" s="136">
        <f t="shared" si="299"/>
        <v>37600</v>
      </c>
      <c r="AD1892" t="e">
        <f>SQRT(($U$6/2)^2-($U$6/2)^2*'(OLD) bottom seam length'!AC1892^2/($U$7/2)^2)</f>
        <v>#VALUE!</v>
      </c>
    </row>
    <row r="1893" spans="2:30">
      <c r="B1893" s="136">
        <f t="shared" si="290"/>
        <v>37640</v>
      </c>
      <c r="C1893" t="e">
        <f>SQRT(($C$5/2)^2-($C$5/2)^2*'(OLD) bottom seam length'!B1893^2/($C$6/2)^2)</f>
        <v>#DIV/0!</v>
      </c>
      <c r="E1893" s="136">
        <f t="shared" si="291"/>
        <v>37640</v>
      </c>
      <c r="F1893" t="e">
        <f>SQRT(($C$5/2)^2-($C$5/2)^2*'(OLD) bottom seam length'!E1893^2/($C$6/2)^2)</f>
        <v>#DIV/0!</v>
      </c>
      <c r="H1893" s="136">
        <f t="shared" si="292"/>
        <v>37640</v>
      </c>
      <c r="I1893" t="e">
        <f>SQRT(($C$5/2)^2-($C$5/2)^2*'(OLD) bottom seam length'!H1893^2/($C$6/2)^2)</f>
        <v>#DIV/0!</v>
      </c>
      <c r="K1893" s="136">
        <f t="shared" si="293"/>
        <v>37640</v>
      </c>
      <c r="L1893" t="e">
        <f>SQRT(($C$5/2)^2-($C$5/2)^2*'(OLD) bottom seam length'!K1893^2/($C$6/2)^2)</f>
        <v>#DIV/0!</v>
      </c>
      <c r="O1893" s="136">
        <f t="shared" si="294"/>
        <v>37640</v>
      </c>
      <c r="P1893" t="b">
        <f t="shared" si="295"/>
        <v>0</v>
      </c>
      <c r="T1893" s="136">
        <f t="shared" si="296"/>
        <v>37620</v>
      </c>
      <c r="U1893" t="e">
        <f>SQRT(($U$6/2)^2-($U$6/2)^2*'(OLD) bottom seam length'!T1893^2/($U$7/2)^2)</f>
        <v>#VALUE!</v>
      </c>
      <c r="W1893" s="136">
        <f t="shared" si="297"/>
        <v>37620</v>
      </c>
      <c r="X1893" t="e">
        <f>SQRT(($U$6/2)^2-($U$6/2)^2*'(OLD) bottom seam length'!W1893^2/($U$7/2)^2)</f>
        <v>#VALUE!</v>
      </c>
      <c r="Z1893" s="136">
        <f t="shared" si="298"/>
        <v>37620</v>
      </c>
      <c r="AA1893" t="e">
        <f>SQRT(($U$6/2)^2-($U$6/2)^2*'(OLD) bottom seam length'!Z1893^2/($U$7/2)^2)</f>
        <v>#VALUE!</v>
      </c>
      <c r="AC1893" s="136">
        <f t="shared" si="299"/>
        <v>37620</v>
      </c>
      <c r="AD1893" t="e">
        <f>SQRT(($U$6/2)^2-($U$6/2)^2*'(OLD) bottom seam length'!AC1893^2/($U$7/2)^2)</f>
        <v>#VALUE!</v>
      </c>
    </row>
    <row r="1894" spans="2:30">
      <c r="B1894" s="136">
        <f t="shared" si="290"/>
        <v>37660</v>
      </c>
      <c r="C1894" t="e">
        <f>SQRT(($C$5/2)^2-($C$5/2)^2*'(OLD) bottom seam length'!B1894^2/($C$6/2)^2)</f>
        <v>#DIV/0!</v>
      </c>
      <c r="E1894" s="136">
        <f t="shared" si="291"/>
        <v>37660</v>
      </c>
      <c r="F1894" t="e">
        <f>SQRT(($C$5/2)^2-($C$5/2)^2*'(OLD) bottom seam length'!E1894^2/($C$6/2)^2)</f>
        <v>#DIV/0!</v>
      </c>
      <c r="H1894" s="136">
        <f t="shared" si="292"/>
        <v>37660</v>
      </c>
      <c r="I1894" t="e">
        <f>SQRT(($C$5/2)^2-($C$5/2)^2*'(OLD) bottom seam length'!H1894^2/($C$6/2)^2)</f>
        <v>#DIV/0!</v>
      </c>
      <c r="K1894" s="136">
        <f t="shared" si="293"/>
        <v>37660</v>
      </c>
      <c r="L1894" t="e">
        <f>SQRT(($C$5/2)^2-($C$5/2)^2*'(OLD) bottom seam length'!K1894^2/($C$6/2)^2)</f>
        <v>#DIV/0!</v>
      </c>
      <c r="O1894" s="136">
        <f t="shared" si="294"/>
        <v>37660</v>
      </c>
      <c r="P1894" t="b">
        <f t="shared" si="295"/>
        <v>0</v>
      </c>
      <c r="T1894" s="136">
        <f t="shared" si="296"/>
        <v>37640</v>
      </c>
      <c r="U1894" t="e">
        <f>SQRT(($U$6/2)^2-($U$6/2)^2*'(OLD) bottom seam length'!T1894^2/($U$7/2)^2)</f>
        <v>#VALUE!</v>
      </c>
      <c r="W1894" s="136">
        <f t="shared" si="297"/>
        <v>37640</v>
      </c>
      <c r="X1894" t="e">
        <f>SQRT(($U$6/2)^2-($U$6/2)^2*'(OLD) bottom seam length'!W1894^2/($U$7/2)^2)</f>
        <v>#VALUE!</v>
      </c>
      <c r="Z1894" s="136">
        <f t="shared" si="298"/>
        <v>37640</v>
      </c>
      <c r="AA1894" t="e">
        <f>SQRT(($U$6/2)^2-($U$6/2)^2*'(OLD) bottom seam length'!Z1894^2/($U$7/2)^2)</f>
        <v>#VALUE!</v>
      </c>
      <c r="AC1894" s="136">
        <f t="shared" si="299"/>
        <v>37640</v>
      </c>
      <c r="AD1894" t="e">
        <f>SQRT(($U$6/2)^2-($U$6/2)^2*'(OLD) bottom seam length'!AC1894^2/($U$7/2)^2)</f>
        <v>#VALUE!</v>
      </c>
    </row>
    <row r="1895" spans="2:30">
      <c r="B1895" s="136">
        <f t="shared" si="290"/>
        <v>37680</v>
      </c>
      <c r="C1895" t="e">
        <f>SQRT(($C$5/2)^2-($C$5/2)^2*'(OLD) bottom seam length'!B1895^2/($C$6/2)^2)</f>
        <v>#DIV/0!</v>
      </c>
      <c r="E1895" s="136">
        <f t="shared" si="291"/>
        <v>37680</v>
      </c>
      <c r="F1895" t="e">
        <f>SQRT(($C$5/2)^2-($C$5/2)^2*'(OLD) bottom seam length'!E1895^2/($C$6/2)^2)</f>
        <v>#DIV/0!</v>
      </c>
      <c r="H1895" s="136">
        <f t="shared" si="292"/>
        <v>37680</v>
      </c>
      <c r="I1895" t="e">
        <f>SQRT(($C$5/2)^2-($C$5/2)^2*'(OLD) bottom seam length'!H1895^2/($C$6/2)^2)</f>
        <v>#DIV/0!</v>
      </c>
      <c r="K1895" s="136">
        <f t="shared" si="293"/>
        <v>37680</v>
      </c>
      <c r="L1895" t="e">
        <f>SQRT(($C$5/2)^2-($C$5/2)^2*'(OLD) bottom seam length'!K1895^2/($C$6/2)^2)</f>
        <v>#DIV/0!</v>
      </c>
      <c r="O1895" s="136">
        <f t="shared" si="294"/>
        <v>37680</v>
      </c>
      <c r="P1895" t="b">
        <f t="shared" si="295"/>
        <v>0</v>
      </c>
      <c r="T1895" s="136">
        <f t="shared" si="296"/>
        <v>37660</v>
      </c>
      <c r="U1895" t="e">
        <f>SQRT(($U$6/2)^2-($U$6/2)^2*'(OLD) bottom seam length'!T1895^2/($U$7/2)^2)</f>
        <v>#VALUE!</v>
      </c>
      <c r="W1895" s="136">
        <f t="shared" si="297"/>
        <v>37660</v>
      </c>
      <c r="X1895" t="e">
        <f>SQRT(($U$6/2)^2-($U$6/2)^2*'(OLD) bottom seam length'!W1895^2/($U$7/2)^2)</f>
        <v>#VALUE!</v>
      </c>
      <c r="Z1895" s="136">
        <f t="shared" si="298"/>
        <v>37660</v>
      </c>
      <c r="AA1895" t="e">
        <f>SQRT(($U$6/2)^2-($U$6/2)^2*'(OLD) bottom seam length'!Z1895^2/($U$7/2)^2)</f>
        <v>#VALUE!</v>
      </c>
      <c r="AC1895" s="136">
        <f t="shared" si="299"/>
        <v>37660</v>
      </c>
      <c r="AD1895" t="e">
        <f>SQRT(($U$6/2)^2-($U$6/2)^2*'(OLD) bottom seam length'!AC1895^2/($U$7/2)^2)</f>
        <v>#VALUE!</v>
      </c>
    </row>
    <row r="1896" spans="2:30">
      <c r="B1896" s="136">
        <f t="shared" si="290"/>
        <v>37700</v>
      </c>
      <c r="C1896" t="e">
        <f>SQRT(($C$5/2)^2-($C$5/2)^2*'(OLD) bottom seam length'!B1896^2/($C$6/2)^2)</f>
        <v>#DIV/0!</v>
      </c>
      <c r="E1896" s="136">
        <f t="shared" si="291"/>
        <v>37700</v>
      </c>
      <c r="F1896" t="e">
        <f>SQRT(($C$5/2)^2-($C$5/2)^2*'(OLD) bottom seam length'!E1896^2/($C$6/2)^2)</f>
        <v>#DIV/0!</v>
      </c>
      <c r="H1896" s="136">
        <f t="shared" si="292"/>
        <v>37700</v>
      </c>
      <c r="I1896" t="e">
        <f>SQRT(($C$5/2)^2-($C$5/2)^2*'(OLD) bottom seam length'!H1896^2/($C$6/2)^2)</f>
        <v>#DIV/0!</v>
      </c>
      <c r="K1896" s="136">
        <f t="shared" si="293"/>
        <v>37700</v>
      </c>
      <c r="L1896" t="e">
        <f>SQRT(($C$5/2)^2-($C$5/2)^2*'(OLD) bottom seam length'!K1896^2/($C$6/2)^2)</f>
        <v>#DIV/0!</v>
      </c>
      <c r="O1896" s="136">
        <f t="shared" si="294"/>
        <v>37700</v>
      </c>
      <c r="P1896" t="b">
        <f t="shared" si="295"/>
        <v>0</v>
      </c>
      <c r="T1896" s="136">
        <f t="shared" si="296"/>
        <v>37680</v>
      </c>
      <c r="U1896" t="e">
        <f>SQRT(($U$6/2)^2-($U$6/2)^2*'(OLD) bottom seam length'!T1896^2/($U$7/2)^2)</f>
        <v>#VALUE!</v>
      </c>
      <c r="W1896" s="136">
        <f t="shared" si="297"/>
        <v>37680</v>
      </c>
      <c r="X1896" t="e">
        <f>SQRT(($U$6/2)^2-($U$6/2)^2*'(OLD) bottom seam length'!W1896^2/($U$7/2)^2)</f>
        <v>#VALUE!</v>
      </c>
      <c r="Z1896" s="136">
        <f t="shared" si="298"/>
        <v>37680</v>
      </c>
      <c r="AA1896" t="e">
        <f>SQRT(($U$6/2)^2-($U$6/2)^2*'(OLD) bottom seam length'!Z1896^2/($U$7/2)^2)</f>
        <v>#VALUE!</v>
      </c>
      <c r="AC1896" s="136">
        <f t="shared" si="299"/>
        <v>37680</v>
      </c>
      <c r="AD1896" t="e">
        <f>SQRT(($U$6/2)^2-($U$6/2)^2*'(OLD) bottom seam length'!AC1896^2/($U$7/2)^2)</f>
        <v>#VALUE!</v>
      </c>
    </row>
    <row r="1897" spans="2:30">
      <c r="B1897" s="136">
        <f t="shared" si="290"/>
        <v>37720</v>
      </c>
      <c r="C1897" t="e">
        <f>SQRT(($C$5/2)^2-($C$5/2)^2*'(OLD) bottom seam length'!B1897^2/($C$6/2)^2)</f>
        <v>#DIV/0!</v>
      </c>
      <c r="E1897" s="136">
        <f t="shared" si="291"/>
        <v>37720</v>
      </c>
      <c r="F1897" t="e">
        <f>SQRT(($C$5/2)^2-($C$5/2)^2*'(OLD) bottom seam length'!E1897^2/($C$6/2)^2)</f>
        <v>#DIV/0!</v>
      </c>
      <c r="H1897" s="136">
        <f t="shared" si="292"/>
        <v>37720</v>
      </c>
      <c r="I1897" t="e">
        <f>SQRT(($C$5/2)^2-($C$5/2)^2*'(OLD) bottom seam length'!H1897^2/($C$6/2)^2)</f>
        <v>#DIV/0!</v>
      </c>
      <c r="K1897" s="136">
        <f t="shared" si="293"/>
        <v>37720</v>
      </c>
      <c r="L1897" t="e">
        <f>SQRT(($C$5/2)^2-($C$5/2)^2*'(OLD) bottom seam length'!K1897^2/($C$6/2)^2)</f>
        <v>#DIV/0!</v>
      </c>
      <c r="O1897" s="136">
        <f t="shared" si="294"/>
        <v>37720</v>
      </c>
      <c r="P1897" t="b">
        <f t="shared" si="295"/>
        <v>0</v>
      </c>
      <c r="T1897" s="136">
        <f t="shared" si="296"/>
        <v>37700</v>
      </c>
      <c r="U1897" t="e">
        <f>SQRT(($U$6/2)^2-($U$6/2)^2*'(OLD) bottom seam length'!T1897^2/($U$7/2)^2)</f>
        <v>#VALUE!</v>
      </c>
      <c r="W1897" s="136">
        <f t="shared" si="297"/>
        <v>37700</v>
      </c>
      <c r="X1897" t="e">
        <f>SQRT(($U$6/2)^2-($U$6/2)^2*'(OLD) bottom seam length'!W1897^2/($U$7/2)^2)</f>
        <v>#VALUE!</v>
      </c>
      <c r="Z1897" s="136">
        <f t="shared" si="298"/>
        <v>37700</v>
      </c>
      <c r="AA1897" t="e">
        <f>SQRT(($U$6/2)^2-($U$6/2)^2*'(OLD) bottom seam length'!Z1897^2/($U$7/2)^2)</f>
        <v>#VALUE!</v>
      </c>
      <c r="AC1897" s="136">
        <f t="shared" si="299"/>
        <v>37700</v>
      </c>
      <c r="AD1897" t="e">
        <f>SQRT(($U$6/2)^2-($U$6/2)^2*'(OLD) bottom seam length'!AC1897^2/($U$7/2)^2)</f>
        <v>#VALUE!</v>
      </c>
    </row>
    <row r="1898" spans="2:30">
      <c r="B1898" s="136">
        <f t="shared" si="290"/>
        <v>37740</v>
      </c>
      <c r="C1898" t="e">
        <f>SQRT(($C$5/2)^2-($C$5/2)^2*'(OLD) bottom seam length'!B1898^2/($C$6/2)^2)</f>
        <v>#DIV/0!</v>
      </c>
      <c r="E1898" s="136">
        <f t="shared" si="291"/>
        <v>37740</v>
      </c>
      <c r="F1898" t="e">
        <f>SQRT(($C$5/2)^2-($C$5/2)^2*'(OLD) bottom seam length'!E1898^2/($C$6/2)^2)</f>
        <v>#DIV/0!</v>
      </c>
      <c r="H1898" s="136">
        <f t="shared" si="292"/>
        <v>37740</v>
      </c>
      <c r="I1898" t="e">
        <f>SQRT(($C$5/2)^2-($C$5/2)^2*'(OLD) bottom seam length'!H1898^2/($C$6/2)^2)</f>
        <v>#DIV/0!</v>
      </c>
      <c r="K1898" s="136">
        <f t="shared" si="293"/>
        <v>37740</v>
      </c>
      <c r="L1898" t="e">
        <f>SQRT(($C$5/2)^2-($C$5/2)^2*'(OLD) bottom seam length'!K1898^2/($C$6/2)^2)</f>
        <v>#DIV/0!</v>
      </c>
      <c r="O1898" s="136">
        <f t="shared" si="294"/>
        <v>37740</v>
      </c>
      <c r="P1898" t="b">
        <f t="shared" si="295"/>
        <v>0</v>
      </c>
      <c r="T1898" s="136">
        <f t="shared" si="296"/>
        <v>37720</v>
      </c>
      <c r="U1898" t="e">
        <f>SQRT(($U$6/2)^2-($U$6/2)^2*'(OLD) bottom seam length'!T1898^2/($U$7/2)^2)</f>
        <v>#VALUE!</v>
      </c>
      <c r="W1898" s="136">
        <f t="shared" si="297"/>
        <v>37720</v>
      </c>
      <c r="X1898" t="e">
        <f>SQRT(($U$6/2)^2-($U$6/2)^2*'(OLD) bottom seam length'!W1898^2/($U$7/2)^2)</f>
        <v>#VALUE!</v>
      </c>
      <c r="Z1898" s="136">
        <f t="shared" si="298"/>
        <v>37720</v>
      </c>
      <c r="AA1898" t="e">
        <f>SQRT(($U$6/2)^2-($U$6/2)^2*'(OLD) bottom seam length'!Z1898^2/($U$7/2)^2)</f>
        <v>#VALUE!</v>
      </c>
      <c r="AC1898" s="136">
        <f t="shared" si="299"/>
        <v>37720</v>
      </c>
      <c r="AD1898" t="e">
        <f>SQRT(($U$6/2)^2-($U$6/2)^2*'(OLD) bottom seam length'!AC1898^2/($U$7/2)^2)</f>
        <v>#VALUE!</v>
      </c>
    </row>
    <row r="1899" spans="2:30">
      <c r="B1899" s="136">
        <f t="shared" si="290"/>
        <v>37760</v>
      </c>
      <c r="C1899" t="e">
        <f>SQRT(($C$5/2)^2-($C$5/2)^2*'(OLD) bottom seam length'!B1899^2/($C$6/2)^2)</f>
        <v>#DIV/0!</v>
      </c>
      <c r="E1899" s="136">
        <f t="shared" si="291"/>
        <v>37760</v>
      </c>
      <c r="F1899" t="e">
        <f>SQRT(($C$5/2)^2-($C$5/2)^2*'(OLD) bottom seam length'!E1899^2/($C$6/2)^2)</f>
        <v>#DIV/0!</v>
      </c>
      <c r="H1899" s="136">
        <f t="shared" si="292"/>
        <v>37760</v>
      </c>
      <c r="I1899" t="e">
        <f>SQRT(($C$5/2)^2-($C$5/2)^2*'(OLD) bottom seam length'!H1899^2/($C$6/2)^2)</f>
        <v>#DIV/0!</v>
      </c>
      <c r="K1899" s="136">
        <f t="shared" si="293"/>
        <v>37760</v>
      </c>
      <c r="L1899" t="e">
        <f>SQRT(($C$5/2)^2-($C$5/2)^2*'(OLD) bottom seam length'!K1899^2/($C$6/2)^2)</f>
        <v>#DIV/0!</v>
      </c>
      <c r="O1899" s="136">
        <f t="shared" si="294"/>
        <v>37760</v>
      </c>
      <c r="P1899" t="b">
        <f t="shared" si="295"/>
        <v>0</v>
      </c>
      <c r="T1899" s="136">
        <f t="shared" si="296"/>
        <v>37740</v>
      </c>
      <c r="U1899" t="e">
        <f>SQRT(($U$6/2)^2-($U$6/2)^2*'(OLD) bottom seam length'!T1899^2/($U$7/2)^2)</f>
        <v>#VALUE!</v>
      </c>
      <c r="W1899" s="136">
        <f t="shared" si="297"/>
        <v>37740</v>
      </c>
      <c r="X1899" t="e">
        <f>SQRT(($U$6/2)^2-($U$6/2)^2*'(OLD) bottom seam length'!W1899^2/($U$7/2)^2)</f>
        <v>#VALUE!</v>
      </c>
      <c r="Z1899" s="136">
        <f t="shared" si="298"/>
        <v>37740</v>
      </c>
      <c r="AA1899" t="e">
        <f>SQRT(($U$6/2)^2-($U$6/2)^2*'(OLD) bottom seam length'!Z1899^2/($U$7/2)^2)</f>
        <v>#VALUE!</v>
      </c>
      <c r="AC1899" s="136">
        <f t="shared" si="299"/>
        <v>37740</v>
      </c>
      <c r="AD1899" t="e">
        <f>SQRT(($U$6/2)^2-($U$6/2)^2*'(OLD) bottom seam length'!AC1899^2/($U$7/2)^2)</f>
        <v>#VALUE!</v>
      </c>
    </row>
    <row r="1900" spans="2:30">
      <c r="B1900" s="136">
        <f t="shared" si="290"/>
        <v>37780</v>
      </c>
      <c r="C1900" t="e">
        <f>SQRT(($C$5/2)^2-($C$5/2)^2*'(OLD) bottom seam length'!B1900^2/($C$6/2)^2)</f>
        <v>#DIV/0!</v>
      </c>
      <c r="E1900" s="136">
        <f t="shared" si="291"/>
        <v>37780</v>
      </c>
      <c r="F1900" t="e">
        <f>SQRT(($C$5/2)^2-($C$5/2)^2*'(OLD) bottom seam length'!E1900^2/($C$6/2)^2)</f>
        <v>#DIV/0!</v>
      </c>
      <c r="H1900" s="136">
        <f t="shared" si="292"/>
        <v>37780</v>
      </c>
      <c r="I1900" t="e">
        <f>SQRT(($C$5/2)^2-($C$5/2)^2*'(OLD) bottom seam length'!H1900^2/($C$6/2)^2)</f>
        <v>#DIV/0!</v>
      </c>
      <c r="K1900" s="136">
        <f t="shared" si="293"/>
        <v>37780</v>
      </c>
      <c r="L1900" t="e">
        <f>SQRT(($C$5/2)^2-($C$5/2)^2*'(OLD) bottom seam length'!K1900^2/($C$6/2)^2)</f>
        <v>#DIV/0!</v>
      </c>
      <c r="O1900" s="136">
        <f t="shared" si="294"/>
        <v>37780</v>
      </c>
      <c r="P1900" t="b">
        <f t="shared" si="295"/>
        <v>0</v>
      </c>
      <c r="T1900" s="136">
        <f t="shared" si="296"/>
        <v>37760</v>
      </c>
      <c r="U1900" t="e">
        <f>SQRT(($U$6/2)^2-($U$6/2)^2*'(OLD) bottom seam length'!T1900^2/($U$7/2)^2)</f>
        <v>#VALUE!</v>
      </c>
      <c r="W1900" s="136">
        <f t="shared" si="297"/>
        <v>37760</v>
      </c>
      <c r="X1900" t="e">
        <f>SQRT(($U$6/2)^2-($U$6/2)^2*'(OLD) bottom seam length'!W1900^2/($U$7/2)^2)</f>
        <v>#VALUE!</v>
      </c>
      <c r="Z1900" s="136">
        <f t="shared" si="298"/>
        <v>37760</v>
      </c>
      <c r="AA1900" t="e">
        <f>SQRT(($U$6/2)^2-($U$6/2)^2*'(OLD) bottom seam length'!Z1900^2/($U$7/2)^2)</f>
        <v>#VALUE!</v>
      </c>
      <c r="AC1900" s="136">
        <f t="shared" si="299"/>
        <v>37760</v>
      </c>
      <c r="AD1900" t="e">
        <f>SQRT(($U$6/2)^2-($U$6/2)^2*'(OLD) bottom seam length'!AC1900^2/($U$7/2)^2)</f>
        <v>#VALUE!</v>
      </c>
    </row>
    <row r="1901" spans="2:30">
      <c r="B1901" s="136">
        <f t="shared" si="290"/>
        <v>37800</v>
      </c>
      <c r="C1901" t="e">
        <f>SQRT(($C$5/2)^2-($C$5/2)^2*'(OLD) bottom seam length'!B1901^2/($C$6/2)^2)</f>
        <v>#DIV/0!</v>
      </c>
      <c r="E1901" s="136">
        <f t="shared" si="291"/>
        <v>37800</v>
      </c>
      <c r="F1901" t="e">
        <f>SQRT(($C$5/2)^2-($C$5/2)^2*'(OLD) bottom seam length'!E1901^2/($C$6/2)^2)</f>
        <v>#DIV/0!</v>
      </c>
      <c r="H1901" s="136">
        <f t="shared" si="292"/>
        <v>37800</v>
      </c>
      <c r="I1901" t="e">
        <f>SQRT(($C$5/2)^2-($C$5/2)^2*'(OLD) bottom seam length'!H1901^2/($C$6/2)^2)</f>
        <v>#DIV/0!</v>
      </c>
      <c r="K1901" s="136">
        <f t="shared" si="293"/>
        <v>37800</v>
      </c>
      <c r="L1901" t="e">
        <f>SQRT(($C$5/2)^2-($C$5/2)^2*'(OLD) bottom seam length'!K1901^2/($C$6/2)^2)</f>
        <v>#DIV/0!</v>
      </c>
      <c r="O1901" s="136">
        <f t="shared" si="294"/>
        <v>37800</v>
      </c>
      <c r="P1901" t="b">
        <f t="shared" si="295"/>
        <v>0</v>
      </c>
      <c r="T1901" s="136">
        <f t="shared" si="296"/>
        <v>37780</v>
      </c>
      <c r="U1901" t="e">
        <f>SQRT(($U$6/2)^2-($U$6/2)^2*'(OLD) bottom seam length'!T1901^2/($U$7/2)^2)</f>
        <v>#VALUE!</v>
      </c>
      <c r="W1901" s="136">
        <f t="shared" si="297"/>
        <v>37780</v>
      </c>
      <c r="X1901" t="e">
        <f>SQRT(($U$6/2)^2-($U$6/2)^2*'(OLD) bottom seam length'!W1901^2/($U$7/2)^2)</f>
        <v>#VALUE!</v>
      </c>
      <c r="Z1901" s="136">
        <f t="shared" si="298"/>
        <v>37780</v>
      </c>
      <c r="AA1901" t="e">
        <f>SQRT(($U$6/2)^2-($U$6/2)^2*'(OLD) bottom seam length'!Z1901^2/($U$7/2)^2)</f>
        <v>#VALUE!</v>
      </c>
      <c r="AC1901" s="136">
        <f t="shared" si="299"/>
        <v>37780</v>
      </c>
      <c r="AD1901" t="e">
        <f>SQRT(($U$6/2)^2-($U$6/2)^2*'(OLD) bottom seam length'!AC1901^2/($U$7/2)^2)</f>
        <v>#VALUE!</v>
      </c>
    </row>
    <row r="1902" spans="2:30">
      <c r="B1902" s="136">
        <f t="shared" si="290"/>
        <v>37820</v>
      </c>
      <c r="C1902" t="e">
        <f>SQRT(($C$5/2)^2-($C$5/2)^2*'(OLD) bottom seam length'!B1902^2/($C$6/2)^2)</f>
        <v>#DIV/0!</v>
      </c>
      <c r="E1902" s="136">
        <f t="shared" si="291"/>
        <v>37820</v>
      </c>
      <c r="F1902" t="e">
        <f>SQRT(($C$5/2)^2-($C$5/2)^2*'(OLD) bottom seam length'!E1902^2/($C$6/2)^2)</f>
        <v>#DIV/0!</v>
      </c>
      <c r="H1902" s="136">
        <f t="shared" si="292"/>
        <v>37820</v>
      </c>
      <c r="I1902" t="e">
        <f>SQRT(($C$5/2)^2-($C$5/2)^2*'(OLD) bottom seam length'!H1902^2/($C$6/2)^2)</f>
        <v>#DIV/0!</v>
      </c>
      <c r="K1902" s="136">
        <f t="shared" si="293"/>
        <v>37820</v>
      </c>
      <c r="L1902" t="e">
        <f>SQRT(($C$5/2)^2-($C$5/2)^2*'(OLD) bottom seam length'!K1902^2/($C$6/2)^2)</f>
        <v>#DIV/0!</v>
      </c>
      <c r="O1902" s="136">
        <f t="shared" si="294"/>
        <v>37820</v>
      </c>
      <c r="P1902" t="b">
        <f t="shared" si="295"/>
        <v>0</v>
      </c>
      <c r="T1902" s="136">
        <f t="shared" si="296"/>
        <v>37800</v>
      </c>
      <c r="U1902" t="e">
        <f>SQRT(($U$6/2)^2-($U$6/2)^2*'(OLD) bottom seam length'!T1902^2/($U$7/2)^2)</f>
        <v>#VALUE!</v>
      </c>
      <c r="W1902" s="136">
        <f t="shared" si="297"/>
        <v>37800</v>
      </c>
      <c r="X1902" t="e">
        <f>SQRT(($U$6/2)^2-($U$6/2)^2*'(OLD) bottom seam length'!W1902^2/($U$7/2)^2)</f>
        <v>#VALUE!</v>
      </c>
      <c r="Z1902" s="136">
        <f t="shared" si="298"/>
        <v>37800</v>
      </c>
      <c r="AA1902" t="e">
        <f>SQRT(($U$6/2)^2-($U$6/2)^2*'(OLD) bottom seam length'!Z1902^2/($U$7/2)^2)</f>
        <v>#VALUE!</v>
      </c>
      <c r="AC1902" s="136">
        <f t="shared" si="299"/>
        <v>37800</v>
      </c>
      <c r="AD1902" t="e">
        <f>SQRT(($U$6/2)^2-($U$6/2)^2*'(OLD) bottom seam length'!AC1902^2/($U$7/2)^2)</f>
        <v>#VALUE!</v>
      </c>
    </row>
    <row r="1903" spans="2:30">
      <c r="B1903" s="136">
        <f t="shared" si="290"/>
        <v>37840</v>
      </c>
      <c r="C1903" t="e">
        <f>SQRT(($C$5/2)^2-($C$5/2)^2*'(OLD) bottom seam length'!B1903^2/($C$6/2)^2)</f>
        <v>#DIV/0!</v>
      </c>
      <c r="E1903" s="136">
        <f t="shared" si="291"/>
        <v>37840</v>
      </c>
      <c r="F1903" t="e">
        <f>SQRT(($C$5/2)^2-($C$5/2)^2*'(OLD) bottom seam length'!E1903^2/($C$6/2)^2)</f>
        <v>#DIV/0!</v>
      </c>
      <c r="H1903" s="136">
        <f t="shared" si="292"/>
        <v>37840</v>
      </c>
      <c r="I1903" t="e">
        <f>SQRT(($C$5/2)^2-($C$5/2)^2*'(OLD) bottom seam length'!H1903^2/($C$6/2)^2)</f>
        <v>#DIV/0!</v>
      </c>
      <c r="K1903" s="136">
        <f t="shared" si="293"/>
        <v>37840</v>
      </c>
      <c r="L1903" t="e">
        <f>SQRT(($C$5/2)^2-($C$5/2)^2*'(OLD) bottom seam length'!K1903^2/($C$6/2)^2)</f>
        <v>#DIV/0!</v>
      </c>
      <c r="O1903" s="136">
        <f t="shared" si="294"/>
        <v>37840</v>
      </c>
      <c r="P1903" t="b">
        <f t="shared" si="295"/>
        <v>0</v>
      </c>
      <c r="T1903" s="136">
        <f t="shared" si="296"/>
        <v>37820</v>
      </c>
      <c r="U1903" t="e">
        <f>SQRT(($U$6/2)^2-($U$6/2)^2*'(OLD) bottom seam length'!T1903^2/($U$7/2)^2)</f>
        <v>#VALUE!</v>
      </c>
      <c r="W1903" s="136">
        <f t="shared" si="297"/>
        <v>37820</v>
      </c>
      <c r="X1903" t="e">
        <f>SQRT(($U$6/2)^2-($U$6/2)^2*'(OLD) bottom seam length'!W1903^2/($U$7/2)^2)</f>
        <v>#VALUE!</v>
      </c>
      <c r="Z1903" s="136">
        <f t="shared" si="298"/>
        <v>37820</v>
      </c>
      <c r="AA1903" t="e">
        <f>SQRT(($U$6/2)^2-($U$6/2)^2*'(OLD) bottom seam length'!Z1903^2/($U$7/2)^2)</f>
        <v>#VALUE!</v>
      </c>
      <c r="AC1903" s="136">
        <f t="shared" si="299"/>
        <v>37820</v>
      </c>
      <c r="AD1903" t="e">
        <f>SQRT(($U$6/2)^2-($U$6/2)^2*'(OLD) bottom seam length'!AC1903^2/($U$7/2)^2)</f>
        <v>#VALUE!</v>
      </c>
    </row>
    <row r="1904" spans="2:30">
      <c r="B1904" s="136">
        <f t="shared" si="290"/>
        <v>37860</v>
      </c>
      <c r="C1904" t="e">
        <f>SQRT(($C$5/2)^2-($C$5/2)^2*'(OLD) bottom seam length'!B1904^2/($C$6/2)^2)</f>
        <v>#DIV/0!</v>
      </c>
      <c r="E1904" s="136">
        <f t="shared" si="291"/>
        <v>37860</v>
      </c>
      <c r="F1904" t="e">
        <f>SQRT(($C$5/2)^2-($C$5/2)^2*'(OLD) bottom seam length'!E1904^2/($C$6/2)^2)</f>
        <v>#DIV/0!</v>
      </c>
      <c r="H1904" s="136">
        <f t="shared" si="292"/>
        <v>37860</v>
      </c>
      <c r="I1904" t="e">
        <f>SQRT(($C$5/2)^2-($C$5/2)^2*'(OLD) bottom seam length'!H1904^2/($C$6/2)^2)</f>
        <v>#DIV/0!</v>
      </c>
      <c r="K1904" s="136">
        <f t="shared" si="293"/>
        <v>37860</v>
      </c>
      <c r="L1904" t="e">
        <f>SQRT(($C$5/2)^2-($C$5/2)^2*'(OLD) bottom seam length'!K1904^2/($C$6/2)^2)</f>
        <v>#DIV/0!</v>
      </c>
      <c r="O1904" s="136">
        <f t="shared" si="294"/>
        <v>37860</v>
      </c>
      <c r="P1904" t="b">
        <f t="shared" si="295"/>
        <v>0</v>
      </c>
      <c r="T1904" s="136">
        <f t="shared" si="296"/>
        <v>37840</v>
      </c>
      <c r="U1904" t="e">
        <f>SQRT(($U$6/2)^2-($U$6/2)^2*'(OLD) bottom seam length'!T1904^2/($U$7/2)^2)</f>
        <v>#VALUE!</v>
      </c>
      <c r="W1904" s="136">
        <f t="shared" si="297"/>
        <v>37840</v>
      </c>
      <c r="X1904" t="e">
        <f>SQRT(($U$6/2)^2-($U$6/2)^2*'(OLD) bottom seam length'!W1904^2/($U$7/2)^2)</f>
        <v>#VALUE!</v>
      </c>
      <c r="Z1904" s="136">
        <f t="shared" si="298"/>
        <v>37840</v>
      </c>
      <c r="AA1904" t="e">
        <f>SQRT(($U$6/2)^2-($U$6/2)^2*'(OLD) bottom seam length'!Z1904^2/($U$7/2)^2)</f>
        <v>#VALUE!</v>
      </c>
      <c r="AC1904" s="136">
        <f t="shared" si="299"/>
        <v>37840</v>
      </c>
      <c r="AD1904" t="e">
        <f>SQRT(($U$6/2)^2-($U$6/2)^2*'(OLD) bottom seam length'!AC1904^2/($U$7/2)^2)</f>
        <v>#VALUE!</v>
      </c>
    </row>
    <row r="1905" spans="2:30">
      <c r="B1905" s="136">
        <f t="shared" si="290"/>
        <v>37880</v>
      </c>
      <c r="C1905" t="e">
        <f>SQRT(($C$5/2)^2-($C$5/2)^2*'(OLD) bottom seam length'!B1905^2/($C$6/2)^2)</f>
        <v>#DIV/0!</v>
      </c>
      <c r="E1905" s="136">
        <f t="shared" si="291"/>
        <v>37880</v>
      </c>
      <c r="F1905" t="e">
        <f>SQRT(($C$5/2)^2-($C$5/2)^2*'(OLD) bottom seam length'!E1905^2/($C$6/2)^2)</f>
        <v>#DIV/0!</v>
      </c>
      <c r="H1905" s="136">
        <f t="shared" si="292"/>
        <v>37880</v>
      </c>
      <c r="I1905" t="e">
        <f>SQRT(($C$5/2)^2-($C$5/2)^2*'(OLD) bottom seam length'!H1905^2/($C$6/2)^2)</f>
        <v>#DIV/0!</v>
      </c>
      <c r="K1905" s="136">
        <f t="shared" si="293"/>
        <v>37880</v>
      </c>
      <c r="L1905" t="e">
        <f>SQRT(($C$5/2)^2-($C$5/2)^2*'(OLD) bottom seam length'!K1905^2/($C$6/2)^2)</f>
        <v>#DIV/0!</v>
      </c>
      <c r="O1905" s="136">
        <f t="shared" si="294"/>
        <v>37880</v>
      </c>
      <c r="P1905" t="b">
        <f t="shared" si="295"/>
        <v>0</v>
      </c>
      <c r="T1905" s="136">
        <f t="shared" si="296"/>
        <v>37860</v>
      </c>
      <c r="U1905" t="e">
        <f>SQRT(($U$6/2)^2-($U$6/2)^2*'(OLD) bottom seam length'!T1905^2/($U$7/2)^2)</f>
        <v>#VALUE!</v>
      </c>
      <c r="W1905" s="136">
        <f t="shared" si="297"/>
        <v>37860</v>
      </c>
      <c r="X1905" t="e">
        <f>SQRT(($U$6/2)^2-($U$6/2)^2*'(OLD) bottom seam length'!W1905^2/($U$7/2)^2)</f>
        <v>#VALUE!</v>
      </c>
      <c r="Z1905" s="136">
        <f t="shared" si="298"/>
        <v>37860</v>
      </c>
      <c r="AA1905" t="e">
        <f>SQRT(($U$6/2)^2-($U$6/2)^2*'(OLD) bottom seam length'!Z1905^2/($U$7/2)^2)</f>
        <v>#VALUE!</v>
      </c>
      <c r="AC1905" s="136">
        <f t="shared" si="299"/>
        <v>37860</v>
      </c>
      <c r="AD1905" t="e">
        <f>SQRT(($U$6/2)^2-($U$6/2)^2*'(OLD) bottom seam length'!AC1905^2/($U$7/2)^2)</f>
        <v>#VALUE!</v>
      </c>
    </row>
    <row r="1906" spans="2:30">
      <c r="B1906" s="136">
        <f t="shared" si="290"/>
        <v>37900</v>
      </c>
      <c r="C1906" t="e">
        <f>SQRT(($C$5/2)^2-($C$5/2)^2*'(OLD) bottom seam length'!B1906^2/($C$6/2)^2)</f>
        <v>#DIV/0!</v>
      </c>
      <c r="E1906" s="136">
        <f t="shared" si="291"/>
        <v>37900</v>
      </c>
      <c r="F1906" t="e">
        <f>SQRT(($C$5/2)^2-($C$5/2)^2*'(OLD) bottom seam length'!E1906^2/($C$6/2)^2)</f>
        <v>#DIV/0!</v>
      </c>
      <c r="H1906" s="136">
        <f t="shared" si="292"/>
        <v>37900</v>
      </c>
      <c r="I1906" t="e">
        <f>SQRT(($C$5/2)^2-($C$5/2)^2*'(OLD) bottom seam length'!H1906^2/($C$6/2)^2)</f>
        <v>#DIV/0!</v>
      </c>
      <c r="K1906" s="136">
        <f t="shared" si="293"/>
        <v>37900</v>
      </c>
      <c r="L1906" t="e">
        <f>SQRT(($C$5/2)^2-($C$5/2)^2*'(OLD) bottom seam length'!K1906^2/($C$6/2)^2)</f>
        <v>#DIV/0!</v>
      </c>
      <c r="O1906" s="136">
        <f t="shared" si="294"/>
        <v>37900</v>
      </c>
      <c r="P1906" t="b">
        <f t="shared" si="295"/>
        <v>0</v>
      </c>
      <c r="T1906" s="136">
        <f t="shared" si="296"/>
        <v>37880</v>
      </c>
      <c r="U1906" t="e">
        <f>SQRT(($U$6/2)^2-($U$6/2)^2*'(OLD) bottom seam length'!T1906^2/($U$7/2)^2)</f>
        <v>#VALUE!</v>
      </c>
      <c r="W1906" s="136">
        <f t="shared" si="297"/>
        <v>37880</v>
      </c>
      <c r="X1906" t="e">
        <f>SQRT(($U$6/2)^2-($U$6/2)^2*'(OLD) bottom seam length'!W1906^2/($U$7/2)^2)</f>
        <v>#VALUE!</v>
      </c>
      <c r="Z1906" s="136">
        <f t="shared" si="298"/>
        <v>37880</v>
      </c>
      <c r="AA1906" t="e">
        <f>SQRT(($U$6/2)^2-($U$6/2)^2*'(OLD) bottom seam length'!Z1906^2/($U$7/2)^2)</f>
        <v>#VALUE!</v>
      </c>
      <c r="AC1906" s="136">
        <f t="shared" si="299"/>
        <v>37880</v>
      </c>
      <c r="AD1906" t="e">
        <f>SQRT(($U$6/2)^2-($U$6/2)^2*'(OLD) bottom seam length'!AC1906^2/($U$7/2)^2)</f>
        <v>#VALUE!</v>
      </c>
    </row>
    <row r="1907" spans="2:30">
      <c r="B1907" s="136">
        <f t="shared" si="290"/>
        <v>37920</v>
      </c>
      <c r="C1907" t="e">
        <f>SQRT(($C$5/2)^2-($C$5/2)^2*'(OLD) bottom seam length'!B1907^2/($C$6/2)^2)</f>
        <v>#DIV/0!</v>
      </c>
      <c r="E1907" s="136">
        <f t="shared" si="291"/>
        <v>37920</v>
      </c>
      <c r="F1907" t="e">
        <f>SQRT(($C$5/2)^2-($C$5/2)^2*'(OLD) bottom seam length'!E1907^2/($C$6/2)^2)</f>
        <v>#DIV/0!</v>
      </c>
      <c r="H1907" s="136">
        <f t="shared" si="292"/>
        <v>37920</v>
      </c>
      <c r="I1907" t="e">
        <f>SQRT(($C$5/2)^2-($C$5/2)^2*'(OLD) bottom seam length'!H1907^2/($C$6/2)^2)</f>
        <v>#DIV/0!</v>
      </c>
      <c r="K1907" s="136">
        <f t="shared" si="293"/>
        <v>37920</v>
      </c>
      <c r="L1907" t="e">
        <f>SQRT(($C$5/2)^2-($C$5/2)^2*'(OLD) bottom seam length'!K1907^2/($C$6/2)^2)</f>
        <v>#DIV/0!</v>
      </c>
      <c r="O1907" s="136">
        <f t="shared" si="294"/>
        <v>37920</v>
      </c>
      <c r="P1907" t="b">
        <f t="shared" si="295"/>
        <v>0</v>
      </c>
      <c r="T1907" s="136">
        <f t="shared" si="296"/>
        <v>37900</v>
      </c>
      <c r="U1907" t="e">
        <f>SQRT(($U$6/2)^2-($U$6/2)^2*'(OLD) bottom seam length'!T1907^2/($U$7/2)^2)</f>
        <v>#VALUE!</v>
      </c>
      <c r="W1907" s="136">
        <f t="shared" si="297"/>
        <v>37900</v>
      </c>
      <c r="X1907" t="e">
        <f>SQRT(($U$6/2)^2-($U$6/2)^2*'(OLD) bottom seam length'!W1907^2/($U$7/2)^2)</f>
        <v>#VALUE!</v>
      </c>
      <c r="Z1907" s="136">
        <f t="shared" si="298"/>
        <v>37900</v>
      </c>
      <c r="AA1907" t="e">
        <f>SQRT(($U$6/2)^2-($U$6/2)^2*'(OLD) bottom seam length'!Z1907^2/($U$7/2)^2)</f>
        <v>#VALUE!</v>
      </c>
      <c r="AC1907" s="136">
        <f t="shared" si="299"/>
        <v>37900</v>
      </c>
      <c r="AD1907" t="e">
        <f>SQRT(($U$6/2)^2-($U$6/2)^2*'(OLD) bottom seam length'!AC1907^2/($U$7/2)^2)</f>
        <v>#VALUE!</v>
      </c>
    </row>
    <row r="1908" spans="2:30">
      <c r="B1908" s="136">
        <f t="shared" si="290"/>
        <v>37940</v>
      </c>
      <c r="C1908" t="e">
        <f>SQRT(($C$5/2)^2-($C$5/2)^2*'(OLD) bottom seam length'!B1908^2/($C$6/2)^2)</f>
        <v>#DIV/0!</v>
      </c>
      <c r="E1908" s="136">
        <f t="shared" si="291"/>
        <v>37940</v>
      </c>
      <c r="F1908" t="e">
        <f>SQRT(($C$5/2)^2-($C$5/2)^2*'(OLD) bottom seam length'!E1908^2/($C$6/2)^2)</f>
        <v>#DIV/0!</v>
      </c>
      <c r="H1908" s="136">
        <f t="shared" si="292"/>
        <v>37940</v>
      </c>
      <c r="I1908" t="e">
        <f>SQRT(($C$5/2)^2-($C$5/2)^2*'(OLD) bottom seam length'!H1908^2/($C$6/2)^2)</f>
        <v>#DIV/0!</v>
      </c>
      <c r="K1908" s="136">
        <f t="shared" si="293"/>
        <v>37940</v>
      </c>
      <c r="L1908" t="e">
        <f>SQRT(($C$5/2)^2-($C$5/2)^2*'(OLD) bottom seam length'!K1908^2/($C$6/2)^2)</f>
        <v>#DIV/0!</v>
      </c>
      <c r="O1908" s="136">
        <f t="shared" si="294"/>
        <v>37940</v>
      </c>
      <c r="P1908" t="b">
        <f t="shared" si="295"/>
        <v>0</v>
      </c>
      <c r="T1908" s="136">
        <f t="shared" si="296"/>
        <v>37920</v>
      </c>
      <c r="U1908" t="e">
        <f>SQRT(($U$6/2)^2-($U$6/2)^2*'(OLD) bottom seam length'!T1908^2/($U$7/2)^2)</f>
        <v>#VALUE!</v>
      </c>
      <c r="W1908" s="136">
        <f t="shared" si="297"/>
        <v>37920</v>
      </c>
      <c r="X1908" t="e">
        <f>SQRT(($U$6/2)^2-($U$6/2)^2*'(OLD) bottom seam length'!W1908^2/($U$7/2)^2)</f>
        <v>#VALUE!</v>
      </c>
      <c r="Z1908" s="136">
        <f t="shared" si="298"/>
        <v>37920</v>
      </c>
      <c r="AA1908" t="e">
        <f>SQRT(($U$6/2)^2-($U$6/2)^2*'(OLD) bottom seam length'!Z1908^2/($U$7/2)^2)</f>
        <v>#VALUE!</v>
      </c>
      <c r="AC1908" s="136">
        <f t="shared" si="299"/>
        <v>37920</v>
      </c>
      <c r="AD1908" t="e">
        <f>SQRT(($U$6/2)^2-($U$6/2)^2*'(OLD) bottom seam length'!AC1908^2/($U$7/2)^2)</f>
        <v>#VALUE!</v>
      </c>
    </row>
    <row r="1909" spans="2:30">
      <c r="B1909" s="136">
        <f t="shared" si="290"/>
        <v>37960</v>
      </c>
      <c r="C1909" t="e">
        <f>SQRT(($C$5/2)^2-($C$5/2)^2*'(OLD) bottom seam length'!B1909^2/($C$6/2)^2)</f>
        <v>#DIV/0!</v>
      </c>
      <c r="E1909" s="136">
        <f t="shared" si="291"/>
        <v>37960</v>
      </c>
      <c r="F1909" t="e">
        <f>SQRT(($C$5/2)^2-($C$5/2)^2*'(OLD) bottom seam length'!E1909^2/($C$6/2)^2)</f>
        <v>#DIV/0!</v>
      </c>
      <c r="H1909" s="136">
        <f t="shared" si="292"/>
        <v>37960</v>
      </c>
      <c r="I1909" t="e">
        <f>SQRT(($C$5/2)^2-($C$5/2)^2*'(OLD) bottom seam length'!H1909^2/($C$6/2)^2)</f>
        <v>#DIV/0!</v>
      </c>
      <c r="K1909" s="136">
        <f t="shared" si="293"/>
        <v>37960</v>
      </c>
      <c r="L1909" t="e">
        <f>SQRT(($C$5/2)^2-($C$5/2)^2*'(OLD) bottom seam length'!K1909^2/($C$6/2)^2)</f>
        <v>#DIV/0!</v>
      </c>
      <c r="O1909" s="136">
        <f t="shared" si="294"/>
        <v>37960</v>
      </c>
      <c r="P1909" t="b">
        <f t="shared" si="295"/>
        <v>0</v>
      </c>
      <c r="T1909" s="136">
        <f t="shared" si="296"/>
        <v>37940</v>
      </c>
      <c r="U1909" t="e">
        <f>SQRT(($U$6/2)^2-($U$6/2)^2*'(OLD) bottom seam length'!T1909^2/($U$7/2)^2)</f>
        <v>#VALUE!</v>
      </c>
      <c r="W1909" s="136">
        <f t="shared" si="297"/>
        <v>37940</v>
      </c>
      <c r="X1909" t="e">
        <f>SQRT(($U$6/2)^2-($U$6/2)^2*'(OLD) bottom seam length'!W1909^2/($U$7/2)^2)</f>
        <v>#VALUE!</v>
      </c>
      <c r="Z1909" s="136">
        <f t="shared" si="298"/>
        <v>37940</v>
      </c>
      <c r="AA1909" t="e">
        <f>SQRT(($U$6/2)^2-($U$6/2)^2*'(OLD) bottom seam length'!Z1909^2/($U$7/2)^2)</f>
        <v>#VALUE!</v>
      </c>
      <c r="AC1909" s="136">
        <f t="shared" si="299"/>
        <v>37940</v>
      </c>
      <c r="AD1909" t="e">
        <f>SQRT(($U$6/2)^2-($U$6/2)^2*'(OLD) bottom seam length'!AC1909^2/($U$7/2)^2)</f>
        <v>#VALUE!</v>
      </c>
    </row>
    <row r="1910" spans="2:30">
      <c r="B1910" s="136">
        <f t="shared" si="290"/>
        <v>37980</v>
      </c>
      <c r="C1910" t="e">
        <f>SQRT(($C$5/2)^2-($C$5/2)^2*'(OLD) bottom seam length'!B1910^2/($C$6/2)^2)</f>
        <v>#DIV/0!</v>
      </c>
      <c r="E1910" s="136">
        <f t="shared" si="291"/>
        <v>37980</v>
      </c>
      <c r="F1910" t="e">
        <f>SQRT(($C$5/2)^2-($C$5/2)^2*'(OLD) bottom seam length'!E1910^2/($C$6/2)^2)</f>
        <v>#DIV/0!</v>
      </c>
      <c r="H1910" s="136">
        <f t="shared" si="292"/>
        <v>37980</v>
      </c>
      <c r="I1910" t="e">
        <f>SQRT(($C$5/2)^2-($C$5/2)^2*'(OLD) bottom seam length'!H1910^2/($C$6/2)^2)</f>
        <v>#DIV/0!</v>
      </c>
      <c r="K1910" s="136">
        <f t="shared" si="293"/>
        <v>37980</v>
      </c>
      <c r="L1910" t="e">
        <f>SQRT(($C$5/2)^2-($C$5/2)^2*'(OLD) bottom seam length'!K1910^2/($C$6/2)^2)</f>
        <v>#DIV/0!</v>
      </c>
      <c r="O1910" s="136">
        <f t="shared" si="294"/>
        <v>37980</v>
      </c>
      <c r="P1910" t="b">
        <f t="shared" si="295"/>
        <v>0</v>
      </c>
      <c r="T1910" s="136">
        <f t="shared" si="296"/>
        <v>37960</v>
      </c>
      <c r="U1910" t="e">
        <f>SQRT(($U$6/2)^2-($U$6/2)^2*'(OLD) bottom seam length'!T1910^2/($U$7/2)^2)</f>
        <v>#VALUE!</v>
      </c>
      <c r="W1910" s="136">
        <f t="shared" si="297"/>
        <v>37960</v>
      </c>
      <c r="X1910" t="e">
        <f>SQRT(($U$6/2)^2-($U$6/2)^2*'(OLD) bottom seam length'!W1910^2/($U$7/2)^2)</f>
        <v>#VALUE!</v>
      </c>
      <c r="Z1910" s="136">
        <f t="shared" si="298"/>
        <v>37960</v>
      </c>
      <c r="AA1910" t="e">
        <f>SQRT(($U$6/2)^2-($U$6/2)^2*'(OLD) bottom seam length'!Z1910^2/($U$7/2)^2)</f>
        <v>#VALUE!</v>
      </c>
      <c r="AC1910" s="136">
        <f t="shared" si="299"/>
        <v>37960</v>
      </c>
      <c r="AD1910" t="e">
        <f>SQRT(($U$6/2)^2-($U$6/2)^2*'(OLD) bottom seam length'!AC1910^2/($U$7/2)^2)</f>
        <v>#VALUE!</v>
      </c>
    </row>
    <row r="1911" spans="2:30">
      <c r="B1911" s="136">
        <f t="shared" si="290"/>
        <v>38000</v>
      </c>
      <c r="C1911" t="e">
        <f>SQRT(($C$5/2)^2-($C$5/2)^2*'(OLD) bottom seam length'!B1911^2/($C$6/2)^2)</f>
        <v>#DIV/0!</v>
      </c>
      <c r="E1911" s="136">
        <f t="shared" si="291"/>
        <v>38000</v>
      </c>
      <c r="F1911" t="e">
        <f>SQRT(($C$5/2)^2-($C$5/2)^2*'(OLD) bottom seam length'!E1911^2/($C$6/2)^2)</f>
        <v>#DIV/0!</v>
      </c>
      <c r="H1911" s="136">
        <f t="shared" si="292"/>
        <v>38000</v>
      </c>
      <c r="I1911" t="e">
        <f>SQRT(($C$5/2)^2-($C$5/2)^2*'(OLD) bottom seam length'!H1911^2/($C$6/2)^2)</f>
        <v>#DIV/0!</v>
      </c>
      <c r="K1911" s="136">
        <f t="shared" si="293"/>
        <v>38000</v>
      </c>
      <c r="L1911" t="e">
        <f>SQRT(($C$5/2)^2-($C$5/2)^2*'(OLD) bottom seam length'!K1911^2/($C$6/2)^2)</f>
        <v>#DIV/0!</v>
      </c>
      <c r="O1911" s="136">
        <f t="shared" si="294"/>
        <v>38000</v>
      </c>
      <c r="P1911" t="b">
        <f t="shared" si="295"/>
        <v>0</v>
      </c>
      <c r="T1911" s="136">
        <f t="shared" si="296"/>
        <v>37980</v>
      </c>
      <c r="U1911" t="e">
        <f>SQRT(($U$6/2)^2-($U$6/2)^2*'(OLD) bottom seam length'!T1911^2/($U$7/2)^2)</f>
        <v>#VALUE!</v>
      </c>
      <c r="W1911" s="136">
        <f t="shared" si="297"/>
        <v>37980</v>
      </c>
      <c r="X1911" t="e">
        <f>SQRT(($U$6/2)^2-($U$6/2)^2*'(OLD) bottom seam length'!W1911^2/($U$7/2)^2)</f>
        <v>#VALUE!</v>
      </c>
      <c r="Z1911" s="136">
        <f t="shared" si="298"/>
        <v>37980</v>
      </c>
      <c r="AA1911" t="e">
        <f>SQRT(($U$6/2)^2-($U$6/2)^2*'(OLD) bottom seam length'!Z1911^2/($U$7/2)^2)</f>
        <v>#VALUE!</v>
      </c>
      <c r="AC1911" s="136">
        <f t="shared" si="299"/>
        <v>37980</v>
      </c>
      <c r="AD1911" t="e">
        <f>SQRT(($U$6/2)^2-($U$6/2)^2*'(OLD) bottom seam length'!AC1911^2/($U$7/2)^2)</f>
        <v>#VALUE!</v>
      </c>
    </row>
    <row r="1912" spans="2:30">
      <c r="B1912" s="136">
        <f t="shared" si="290"/>
        <v>38020</v>
      </c>
      <c r="C1912" t="e">
        <f>SQRT(($C$5/2)^2-($C$5/2)^2*'(OLD) bottom seam length'!B1912^2/($C$6/2)^2)</f>
        <v>#DIV/0!</v>
      </c>
      <c r="E1912" s="136">
        <f t="shared" si="291"/>
        <v>38020</v>
      </c>
      <c r="F1912" t="e">
        <f>SQRT(($C$5/2)^2-($C$5/2)^2*'(OLD) bottom seam length'!E1912^2/($C$6/2)^2)</f>
        <v>#DIV/0!</v>
      </c>
      <c r="H1912" s="136">
        <f t="shared" si="292"/>
        <v>38020</v>
      </c>
      <c r="I1912" t="e">
        <f>SQRT(($C$5/2)^2-($C$5/2)^2*'(OLD) bottom seam length'!H1912^2/($C$6/2)^2)</f>
        <v>#DIV/0!</v>
      </c>
      <c r="K1912" s="136">
        <f t="shared" si="293"/>
        <v>38020</v>
      </c>
      <c r="L1912" t="e">
        <f>SQRT(($C$5/2)^2-($C$5/2)^2*'(OLD) bottom seam length'!K1912^2/($C$6/2)^2)</f>
        <v>#DIV/0!</v>
      </c>
      <c r="O1912" s="136">
        <f t="shared" si="294"/>
        <v>38020</v>
      </c>
      <c r="P1912" t="b">
        <f t="shared" si="295"/>
        <v>0</v>
      </c>
      <c r="T1912" s="136">
        <f t="shared" si="296"/>
        <v>38000</v>
      </c>
      <c r="U1912" t="e">
        <f>SQRT(($U$6/2)^2-($U$6/2)^2*'(OLD) bottom seam length'!T1912^2/($U$7/2)^2)</f>
        <v>#VALUE!</v>
      </c>
      <c r="W1912" s="136">
        <f t="shared" si="297"/>
        <v>38000</v>
      </c>
      <c r="X1912" t="e">
        <f>SQRT(($U$6/2)^2-($U$6/2)^2*'(OLD) bottom seam length'!W1912^2/($U$7/2)^2)</f>
        <v>#VALUE!</v>
      </c>
      <c r="Z1912" s="136">
        <f t="shared" si="298"/>
        <v>38000</v>
      </c>
      <c r="AA1912" t="e">
        <f>SQRT(($U$6/2)^2-($U$6/2)^2*'(OLD) bottom seam length'!Z1912^2/($U$7/2)^2)</f>
        <v>#VALUE!</v>
      </c>
      <c r="AC1912" s="136">
        <f t="shared" si="299"/>
        <v>38000</v>
      </c>
      <c r="AD1912" t="e">
        <f>SQRT(($U$6/2)^2-($U$6/2)^2*'(OLD) bottom seam length'!AC1912^2/($U$7/2)^2)</f>
        <v>#VALUE!</v>
      </c>
    </row>
    <row r="1913" spans="2:30">
      <c r="B1913" s="136">
        <f t="shared" si="290"/>
        <v>38040</v>
      </c>
      <c r="C1913" t="e">
        <f>SQRT(($C$5/2)^2-($C$5/2)^2*'(OLD) bottom seam length'!B1913^2/($C$6/2)^2)</f>
        <v>#DIV/0!</v>
      </c>
      <c r="E1913" s="136">
        <f t="shared" si="291"/>
        <v>38040</v>
      </c>
      <c r="F1913" t="e">
        <f>SQRT(($C$5/2)^2-($C$5/2)^2*'(OLD) bottom seam length'!E1913^2/($C$6/2)^2)</f>
        <v>#DIV/0!</v>
      </c>
      <c r="H1913" s="136">
        <f t="shared" si="292"/>
        <v>38040</v>
      </c>
      <c r="I1913" t="e">
        <f>SQRT(($C$5/2)^2-($C$5/2)^2*'(OLD) bottom seam length'!H1913^2/($C$6/2)^2)</f>
        <v>#DIV/0!</v>
      </c>
      <c r="K1913" s="136">
        <f t="shared" si="293"/>
        <v>38040</v>
      </c>
      <c r="L1913" t="e">
        <f>SQRT(($C$5/2)^2-($C$5/2)^2*'(OLD) bottom seam length'!K1913^2/($C$6/2)^2)</f>
        <v>#DIV/0!</v>
      </c>
      <c r="O1913" s="136">
        <f t="shared" si="294"/>
        <v>38040</v>
      </c>
      <c r="P1913" t="b">
        <f t="shared" si="295"/>
        <v>0</v>
      </c>
      <c r="T1913" s="136">
        <f t="shared" si="296"/>
        <v>38020</v>
      </c>
      <c r="U1913" t="e">
        <f>SQRT(($U$6/2)^2-($U$6/2)^2*'(OLD) bottom seam length'!T1913^2/($U$7/2)^2)</f>
        <v>#VALUE!</v>
      </c>
      <c r="W1913" s="136">
        <f t="shared" si="297"/>
        <v>38020</v>
      </c>
      <c r="X1913" t="e">
        <f>SQRT(($U$6/2)^2-($U$6/2)^2*'(OLD) bottom seam length'!W1913^2/($U$7/2)^2)</f>
        <v>#VALUE!</v>
      </c>
      <c r="Z1913" s="136">
        <f t="shared" si="298"/>
        <v>38020</v>
      </c>
      <c r="AA1913" t="e">
        <f>SQRT(($U$6/2)^2-($U$6/2)^2*'(OLD) bottom seam length'!Z1913^2/($U$7/2)^2)</f>
        <v>#VALUE!</v>
      </c>
      <c r="AC1913" s="136">
        <f t="shared" si="299"/>
        <v>38020</v>
      </c>
      <c r="AD1913" t="e">
        <f>SQRT(($U$6/2)^2-($U$6/2)^2*'(OLD) bottom seam length'!AC1913^2/($U$7/2)^2)</f>
        <v>#VALUE!</v>
      </c>
    </row>
    <row r="1914" spans="2:30">
      <c r="B1914" s="136">
        <f t="shared" si="290"/>
        <v>38060</v>
      </c>
      <c r="C1914" t="e">
        <f>SQRT(($C$5/2)^2-($C$5/2)^2*'(OLD) bottom seam length'!B1914^2/($C$6/2)^2)</f>
        <v>#DIV/0!</v>
      </c>
      <c r="E1914" s="136">
        <f t="shared" si="291"/>
        <v>38060</v>
      </c>
      <c r="F1914" t="e">
        <f>SQRT(($C$5/2)^2-($C$5/2)^2*'(OLD) bottom seam length'!E1914^2/($C$6/2)^2)</f>
        <v>#DIV/0!</v>
      </c>
      <c r="H1914" s="136">
        <f t="shared" si="292"/>
        <v>38060</v>
      </c>
      <c r="I1914" t="e">
        <f>SQRT(($C$5/2)^2-($C$5/2)^2*'(OLD) bottom seam length'!H1914^2/($C$6/2)^2)</f>
        <v>#DIV/0!</v>
      </c>
      <c r="K1914" s="136">
        <f t="shared" si="293"/>
        <v>38060</v>
      </c>
      <c r="L1914" t="e">
        <f>SQRT(($C$5/2)^2-($C$5/2)^2*'(OLD) bottom seam length'!K1914^2/($C$6/2)^2)</f>
        <v>#DIV/0!</v>
      </c>
      <c r="O1914" s="136">
        <f t="shared" si="294"/>
        <v>38060</v>
      </c>
      <c r="P1914" t="b">
        <f t="shared" si="295"/>
        <v>0</v>
      </c>
      <c r="T1914" s="136">
        <f t="shared" si="296"/>
        <v>38040</v>
      </c>
      <c r="U1914" t="e">
        <f>SQRT(($U$6/2)^2-($U$6/2)^2*'(OLD) bottom seam length'!T1914^2/($U$7/2)^2)</f>
        <v>#VALUE!</v>
      </c>
      <c r="W1914" s="136">
        <f t="shared" si="297"/>
        <v>38040</v>
      </c>
      <c r="X1914" t="e">
        <f>SQRT(($U$6/2)^2-($U$6/2)^2*'(OLD) bottom seam length'!W1914^2/($U$7/2)^2)</f>
        <v>#VALUE!</v>
      </c>
      <c r="Z1914" s="136">
        <f t="shared" si="298"/>
        <v>38040</v>
      </c>
      <c r="AA1914" t="e">
        <f>SQRT(($U$6/2)^2-($U$6/2)^2*'(OLD) bottom seam length'!Z1914^2/($U$7/2)^2)</f>
        <v>#VALUE!</v>
      </c>
      <c r="AC1914" s="136">
        <f t="shared" si="299"/>
        <v>38040</v>
      </c>
      <c r="AD1914" t="e">
        <f>SQRT(($U$6/2)^2-($U$6/2)^2*'(OLD) bottom seam length'!AC1914^2/($U$7/2)^2)</f>
        <v>#VALUE!</v>
      </c>
    </row>
    <row r="1915" spans="2:30">
      <c r="B1915" s="136">
        <f t="shared" si="290"/>
        <v>38080</v>
      </c>
      <c r="C1915" t="e">
        <f>SQRT(($C$5/2)^2-($C$5/2)^2*'(OLD) bottom seam length'!B1915^2/($C$6/2)^2)</f>
        <v>#DIV/0!</v>
      </c>
      <c r="E1915" s="136">
        <f t="shared" si="291"/>
        <v>38080</v>
      </c>
      <c r="F1915" t="e">
        <f>SQRT(($C$5/2)^2-($C$5/2)^2*'(OLD) bottom seam length'!E1915^2/($C$6/2)^2)</f>
        <v>#DIV/0!</v>
      </c>
      <c r="H1915" s="136">
        <f t="shared" si="292"/>
        <v>38080</v>
      </c>
      <c r="I1915" t="e">
        <f>SQRT(($C$5/2)^2-($C$5/2)^2*'(OLD) bottom seam length'!H1915^2/($C$6/2)^2)</f>
        <v>#DIV/0!</v>
      </c>
      <c r="K1915" s="136">
        <f t="shared" si="293"/>
        <v>38080</v>
      </c>
      <c r="L1915" t="e">
        <f>SQRT(($C$5/2)^2-($C$5/2)^2*'(OLD) bottom seam length'!K1915^2/($C$6/2)^2)</f>
        <v>#DIV/0!</v>
      </c>
      <c r="O1915" s="136">
        <f t="shared" si="294"/>
        <v>38080</v>
      </c>
      <c r="P1915" t="b">
        <f t="shared" si="295"/>
        <v>0</v>
      </c>
      <c r="T1915" s="136">
        <f t="shared" si="296"/>
        <v>38060</v>
      </c>
      <c r="U1915" t="e">
        <f>SQRT(($U$6/2)^2-($U$6/2)^2*'(OLD) bottom seam length'!T1915^2/($U$7/2)^2)</f>
        <v>#VALUE!</v>
      </c>
      <c r="W1915" s="136">
        <f t="shared" si="297"/>
        <v>38060</v>
      </c>
      <c r="X1915" t="e">
        <f>SQRT(($U$6/2)^2-($U$6/2)^2*'(OLD) bottom seam length'!W1915^2/($U$7/2)^2)</f>
        <v>#VALUE!</v>
      </c>
      <c r="Z1915" s="136">
        <f t="shared" si="298"/>
        <v>38060</v>
      </c>
      <c r="AA1915" t="e">
        <f>SQRT(($U$6/2)^2-($U$6/2)^2*'(OLD) bottom seam length'!Z1915^2/($U$7/2)^2)</f>
        <v>#VALUE!</v>
      </c>
      <c r="AC1915" s="136">
        <f t="shared" si="299"/>
        <v>38060</v>
      </c>
      <c r="AD1915" t="e">
        <f>SQRT(($U$6/2)^2-($U$6/2)^2*'(OLD) bottom seam length'!AC1915^2/($U$7/2)^2)</f>
        <v>#VALUE!</v>
      </c>
    </row>
    <row r="1916" spans="2:30">
      <c r="B1916" s="136">
        <f t="shared" si="290"/>
        <v>38100</v>
      </c>
      <c r="C1916" t="e">
        <f>SQRT(($C$5/2)^2-($C$5/2)^2*'(OLD) bottom seam length'!B1916^2/($C$6/2)^2)</f>
        <v>#DIV/0!</v>
      </c>
      <c r="E1916" s="136">
        <f t="shared" si="291"/>
        <v>38100</v>
      </c>
      <c r="F1916" t="e">
        <f>SQRT(($C$5/2)^2-($C$5/2)^2*'(OLD) bottom seam length'!E1916^2/($C$6/2)^2)</f>
        <v>#DIV/0!</v>
      </c>
      <c r="H1916" s="136">
        <f t="shared" si="292"/>
        <v>38100</v>
      </c>
      <c r="I1916" t="e">
        <f>SQRT(($C$5/2)^2-($C$5/2)^2*'(OLD) bottom seam length'!H1916^2/($C$6/2)^2)</f>
        <v>#DIV/0!</v>
      </c>
      <c r="K1916" s="136">
        <f t="shared" si="293"/>
        <v>38100</v>
      </c>
      <c r="L1916" t="e">
        <f>SQRT(($C$5/2)^2-($C$5/2)^2*'(OLD) bottom seam length'!K1916^2/($C$6/2)^2)</f>
        <v>#DIV/0!</v>
      </c>
      <c r="O1916" s="136">
        <f t="shared" si="294"/>
        <v>38100</v>
      </c>
      <c r="P1916" t="b">
        <f t="shared" si="295"/>
        <v>0</v>
      </c>
      <c r="T1916" s="136">
        <f t="shared" si="296"/>
        <v>38080</v>
      </c>
      <c r="U1916" t="e">
        <f>SQRT(($U$6/2)^2-($U$6/2)^2*'(OLD) bottom seam length'!T1916^2/($U$7/2)^2)</f>
        <v>#VALUE!</v>
      </c>
      <c r="W1916" s="136">
        <f t="shared" si="297"/>
        <v>38080</v>
      </c>
      <c r="X1916" t="e">
        <f>SQRT(($U$6/2)^2-($U$6/2)^2*'(OLD) bottom seam length'!W1916^2/($U$7/2)^2)</f>
        <v>#VALUE!</v>
      </c>
      <c r="Z1916" s="136">
        <f t="shared" si="298"/>
        <v>38080</v>
      </c>
      <c r="AA1916" t="e">
        <f>SQRT(($U$6/2)^2-($U$6/2)^2*'(OLD) bottom seam length'!Z1916^2/($U$7/2)^2)</f>
        <v>#VALUE!</v>
      </c>
      <c r="AC1916" s="136">
        <f t="shared" si="299"/>
        <v>38080</v>
      </c>
      <c r="AD1916" t="e">
        <f>SQRT(($U$6/2)^2-($U$6/2)^2*'(OLD) bottom seam length'!AC1916^2/($U$7/2)^2)</f>
        <v>#VALUE!</v>
      </c>
    </row>
    <row r="1917" spans="2:30">
      <c r="B1917" s="136">
        <f t="shared" si="290"/>
        <v>38120</v>
      </c>
      <c r="C1917" t="e">
        <f>SQRT(($C$5/2)^2-($C$5/2)^2*'(OLD) bottom seam length'!B1917^2/($C$6/2)^2)</f>
        <v>#DIV/0!</v>
      </c>
      <c r="E1917" s="136">
        <f t="shared" si="291"/>
        <v>38120</v>
      </c>
      <c r="F1917" t="e">
        <f>SQRT(($C$5/2)^2-($C$5/2)^2*'(OLD) bottom seam length'!E1917^2/($C$6/2)^2)</f>
        <v>#DIV/0!</v>
      </c>
      <c r="H1917" s="136">
        <f t="shared" si="292"/>
        <v>38120</v>
      </c>
      <c r="I1917" t="e">
        <f>SQRT(($C$5/2)^2-($C$5/2)^2*'(OLD) bottom seam length'!H1917^2/($C$6/2)^2)</f>
        <v>#DIV/0!</v>
      </c>
      <c r="K1917" s="136">
        <f t="shared" si="293"/>
        <v>38120</v>
      </c>
      <c r="L1917" t="e">
        <f>SQRT(($C$5/2)^2-($C$5/2)^2*'(OLD) bottom seam length'!K1917^2/($C$6/2)^2)</f>
        <v>#DIV/0!</v>
      </c>
      <c r="O1917" s="136">
        <f t="shared" si="294"/>
        <v>38120</v>
      </c>
      <c r="P1917" t="b">
        <f t="shared" si="295"/>
        <v>0</v>
      </c>
      <c r="T1917" s="136">
        <f t="shared" si="296"/>
        <v>38100</v>
      </c>
      <c r="U1917" t="e">
        <f>SQRT(($U$6/2)^2-($U$6/2)^2*'(OLD) bottom seam length'!T1917^2/($U$7/2)^2)</f>
        <v>#VALUE!</v>
      </c>
      <c r="W1917" s="136">
        <f t="shared" si="297"/>
        <v>38100</v>
      </c>
      <c r="X1917" t="e">
        <f>SQRT(($U$6/2)^2-($U$6/2)^2*'(OLD) bottom seam length'!W1917^2/($U$7/2)^2)</f>
        <v>#VALUE!</v>
      </c>
      <c r="Z1917" s="136">
        <f t="shared" si="298"/>
        <v>38100</v>
      </c>
      <c r="AA1917" t="e">
        <f>SQRT(($U$6/2)^2-($U$6/2)^2*'(OLD) bottom seam length'!Z1917^2/($U$7/2)^2)</f>
        <v>#VALUE!</v>
      </c>
      <c r="AC1917" s="136">
        <f t="shared" si="299"/>
        <v>38100</v>
      </c>
      <c r="AD1917" t="e">
        <f>SQRT(($U$6/2)^2-($U$6/2)^2*'(OLD) bottom seam length'!AC1917^2/($U$7/2)^2)</f>
        <v>#VALUE!</v>
      </c>
    </row>
    <row r="1918" spans="2:30">
      <c r="B1918" s="136">
        <f t="shared" si="290"/>
        <v>38140</v>
      </c>
      <c r="C1918" t="e">
        <f>SQRT(($C$5/2)^2-($C$5/2)^2*'(OLD) bottom seam length'!B1918^2/($C$6/2)^2)</f>
        <v>#DIV/0!</v>
      </c>
      <c r="E1918" s="136">
        <f t="shared" si="291"/>
        <v>38140</v>
      </c>
      <c r="F1918" t="e">
        <f>SQRT(($C$5/2)^2-($C$5/2)^2*'(OLD) bottom seam length'!E1918^2/($C$6/2)^2)</f>
        <v>#DIV/0!</v>
      </c>
      <c r="H1918" s="136">
        <f t="shared" si="292"/>
        <v>38140</v>
      </c>
      <c r="I1918" t="e">
        <f>SQRT(($C$5/2)^2-($C$5/2)^2*'(OLD) bottom seam length'!H1918^2/($C$6/2)^2)</f>
        <v>#DIV/0!</v>
      </c>
      <c r="K1918" s="136">
        <f t="shared" si="293"/>
        <v>38140</v>
      </c>
      <c r="L1918" t="e">
        <f>SQRT(($C$5/2)^2-($C$5/2)^2*'(OLD) bottom seam length'!K1918^2/($C$6/2)^2)</f>
        <v>#DIV/0!</v>
      </c>
      <c r="O1918" s="136">
        <f t="shared" si="294"/>
        <v>38140</v>
      </c>
      <c r="P1918" t="b">
        <f t="shared" si="295"/>
        <v>0</v>
      </c>
      <c r="T1918" s="136">
        <f t="shared" si="296"/>
        <v>38120</v>
      </c>
      <c r="U1918" t="e">
        <f>SQRT(($U$6/2)^2-($U$6/2)^2*'(OLD) bottom seam length'!T1918^2/($U$7/2)^2)</f>
        <v>#VALUE!</v>
      </c>
      <c r="W1918" s="136">
        <f t="shared" si="297"/>
        <v>38120</v>
      </c>
      <c r="X1918" t="e">
        <f>SQRT(($U$6/2)^2-($U$6/2)^2*'(OLD) bottom seam length'!W1918^2/($U$7/2)^2)</f>
        <v>#VALUE!</v>
      </c>
      <c r="Z1918" s="136">
        <f t="shared" si="298"/>
        <v>38120</v>
      </c>
      <c r="AA1918" t="e">
        <f>SQRT(($U$6/2)^2-($U$6/2)^2*'(OLD) bottom seam length'!Z1918^2/($U$7/2)^2)</f>
        <v>#VALUE!</v>
      </c>
      <c r="AC1918" s="136">
        <f t="shared" si="299"/>
        <v>38120</v>
      </c>
      <c r="AD1918" t="e">
        <f>SQRT(($U$6/2)^2-($U$6/2)^2*'(OLD) bottom seam length'!AC1918^2/($U$7/2)^2)</f>
        <v>#VALUE!</v>
      </c>
    </row>
    <row r="1919" spans="2:30">
      <c r="B1919" s="136">
        <f t="shared" si="290"/>
        <v>38160</v>
      </c>
      <c r="C1919" t="e">
        <f>SQRT(($C$5/2)^2-($C$5/2)^2*'(OLD) bottom seam length'!B1919^2/($C$6/2)^2)</f>
        <v>#DIV/0!</v>
      </c>
      <c r="E1919" s="136">
        <f t="shared" si="291"/>
        <v>38160</v>
      </c>
      <c r="F1919" t="e">
        <f>SQRT(($C$5/2)^2-($C$5/2)^2*'(OLD) bottom seam length'!E1919^2/($C$6/2)^2)</f>
        <v>#DIV/0!</v>
      </c>
      <c r="H1919" s="136">
        <f t="shared" si="292"/>
        <v>38160</v>
      </c>
      <c r="I1919" t="e">
        <f>SQRT(($C$5/2)^2-($C$5/2)^2*'(OLD) bottom seam length'!H1919^2/($C$6/2)^2)</f>
        <v>#DIV/0!</v>
      </c>
      <c r="K1919" s="136">
        <f t="shared" si="293"/>
        <v>38160</v>
      </c>
      <c r="L1919" t="e">
        <f>SQRT(($C$5/2)^2-($C$5/2)^2*'(OLD) bottom seam length'!K1919^2/($C$6/2)^2)</f>
        <v>#DIV/0!</v>
      </c>
      <c r="O1919" s="136">
        <f t="shared" si="294"/>
        <v>38160</v>
      </c>
      <c r="P1919" t="b">
        <f t="shared" si="295"/>
        <v>0</v>
      </c>
      <c r="T1919" s="136">
        <f t="shared" si="296"/>
        <v>38140</v>
      </c>
      <c r="U1919" t="e">
        <f>SQRT(($U$6/2)^2-($U$6/2)^2*'(OLD) bottom seam length'!T1919^2/($U$7/2)^2)</f>
        <v>#VALUE!</v>
      </c>
      <c r="W1919" s="136">
        <f t="shared" si="297"/>
        <v>38140</v>
      </c>
      <c r="X1919" t="e">
        <f>SQRT(($U$6/2)^2-($U$6/2)^2*'(OLD) bottom seam length'!W1919^2/($U$7/2)^2)</f>
        <v>#VALUE!</v>
      </c>
      <c r="Z1919" s="136">
        <f t="shared" si="298"/>
        <v>38140</v>
      </c>
      <c r="AA1919" t="e">
        <f>SQRT(($U$6/2)^2-($U$6/2)^2*'(OLD) bottom seam length'!Z1919^2/($U$7/2)^2)</f>
        <v>#VALUE!</v>
      </c>
      <c r="AC1919" s="136">
        <f t="shared" si="299"/>
        <v>38140</v>
      </c>
      <c r="AD1919" t="e">
        <f>SQRT(($U$6/2)^2-($U$6/2)^2*'(OLD) bottom seam length'!AC1919^2/($U$7/2)^2)</f>
        <v>#VALUE!</v>
      </c>
    </row>
    <row r="1920" spans="2:30">
      <c r="B1920" s="136">
        <f t="shared" si="290"/>
        <v>38180</v>
      </c>
      <c r="C1920" t="e">
        <f>SQRT(($C$5/2)^2-($C$5/2)^2*'(OLD) bottom seam length'!B1920^2/($C$6/2)^2)</f>
        <v>#DIV/0!</v>
      </c>
      <c r="E1920" s="136">
        <f t="shared" si="291"/>
        <v>38180</v>
      </c>
      <c r="F1920" t="e">
        <f>SQRT(($C$5/2)^2-($C$5/2)^2*'(OLD) bottom seam length'!E1920^2/($C$6/2)^2)</f>
        <v>#DIV/0!</v>
      </c>
      <c r="H1920" s="136">
        <f t="shared" si="292"/>
        <v>38180</v>
      </c>
      <c r="I1920" t="e">
        <f>SQRT(($C$5/2)^2-($C$5/2)^2*'(OLD) bottom seam length'!H1920^2/($C$6/2)^2)</f>
        <v>#DIV/0!</v>
      </c>
      <c r="K1920" s="136">
        <f t="shared" si="293"/>
        <v>38180</v>
      </c>
      <c r="L1920" t="e">
        <f>SQRT(($C$5/2)^2-($C$5/2)^2*'(OLD) bottom seam length'!K1920^2/($C$6/2)^2)</f>
        <v>#DIV/0!</v>
      </c>
      <c r="O1920" s="136">
        <f t="shared" si="294"/>
        <v>38180</v>
      </c>
      <c r="P1920" t="b">
        <f t="shared" si="295"/>
        <v>0</v>
      </c>
      <c r="T1920" s="136">
        <f t="shared" si="296"/>
        <v>38160</v>
      </c>
      <c r="U1920" t="e">
        <f>SQRT(($U$6/2)^2-($U$6/2)^2*'(OLD) bottom seam length'!T1920^2/($U$7/2)^2)</f>
        <v>#VALUE!</v>
      </c>
      <c r="W1920" s="136">
        <f t="shared" si="297"/>
        <v>38160</v>
      </c>
      <c r="X1920" t="e">
        <f>SQRT(($U$6/2)^2-($U$6/2)^2*'(OLD) bottom seam length'!W1920^2/($U$7/2)^2)</f>
        <v>#VALUE!</v>
      </c>
      <c r="Z1920" s="136">
        <f t="shared" si="298"/>
        <v>38160</v>
      </c>
      <c r="AA1920" t="e">
        <f>SQRT(($U$6/2)^2-($U$6/2)^2*'(OLD) bottom seam length'!Z1920^2/($U$7/2)^2)</f>
        <v>#VALUE!</v>
      </c>
      <c r="AC1920" s="136">
        <f t="shared" si="299"/>
        <v>38160</v>
      </c>
      <c r="AD1920" t="e">
        <f>SQRT(($U$6/2)^2-($U$6/2)^2*'(OLD) bottom seam length'!AC1920^2/($U$7/2)^2)</f>
        <v>#VALUE!</v>
      </c>
    </row>
    <row r="1921" spans="2:30">
      <c r="B1921" s="136">
        <f t="shared" si="290"/>
        <v>38200</v>
      </c>
      <c r="C1921" t="e">
        <f>SQRT(($C$5/2)^2-($C$5/2)^2*'(OLD) bottom seam length'!B1921^2/($C$6/2)^2)</f>
        <v>#DIV/0!</v>
      </c>
      <c r="E1921" s="136">
        <f t="shared" si="291"/>
        <v>38200</v>
      </c>
      <c r="F1921" t="e">
        <f>SQRT(($C$5/2)^2-($C$5/2)^2*'(OLD) bottom seam length'!E1921^2/($C$6/2)^2)</f>
        <v>#DIV/0!</v>
      </c>
      <c r="H1921" s="136">
        <f t="shared" si="292"/>
        <v>38200</v>
      </c>
      <c r="I1921" t="e">
        <f>SQRT(($C$5/2)^2-($C$5/2)^2*'(OLD) bottom seam length'!H1921^2/($C$6/2)^2)</f>
        <v>#DIV/0!</v>
      </c>
      <c r="K1921" s="136">
        <f t="shared" si="293"/>
        <v>38200</v>
      </c>
      <c r="L1921" t="e">
        <f>SQRT(($C$5/2)^2-($C$5/2)^2*'(OLD) bottom seam length'!K1921^2/($C$6/2)^2)</f>
        <v>#DIV/0!</v>
      </c>
      <c r="O1921" s="136">
        <f t="shared" si="294"/>
        <v>38200</v>
      </c>
      <c r="P1921" t="b">
        <f t="shared" si="295"/>
        <v>0</v>
      </c>
      <c r="T1921" s="136">
        <f t="shared" si="296"/>
        <v>38180</v>
      </c>
      <c r="U1921" t="e">
        <f>SQRT(($U$6/2)^2-($U$6/2)^2*'(OLD) bottom seam length'!T1921^2/($U$7/2)^2)</f>
        <v>#VALUE!</v>
      </c>
      <c r="W1921" s="136">
        <f t="shared" si="297"/>
        <v>38180</v>
      </c>
      <c r="X1921" t="e">
        <f>SQRT(($U$6/2)^2-($U$6/2)^2*'(OLD) bottom seam length'!W1921^2/($U$7/2)^2)</f>
        <v>#VALUE!</v>
      </c>
      <c r="Z1921" s="136">
        <f t="shared" si="298"/>
        <v>38180</v>
      </c>
      <c r="AA1921" t="e">
        <f>SQRT(($U$6/2)^2-($U$6/2)^2*'(OLD) bottom seam length'!Z1921^2/($U$7/2)^2)</f>
        <v>#VALUE!</v>
      </c>
      <c r="AC1921" s="136">
        <f t="shared" si="299"/>
        <v>38180</v>
      </c>
      <c r="AD1921" t="e">
        <f>SQRT(($U$6/2)^2-($U$6/2)^2*'(OLD) bottom seam length'!AC1921^2/($U$7/2)^2)</f>
        <v>#VALUE!</v>
      </c>
    </row>
    <row r="1922" spans="2:30">
      <c r="B1922" s="136">
        <f t="shared" si="290"/>
        <v>38220</v>
      </c>
      <c r="C1922" t="e">
        <f>SQRT(($C$5/2)^2-($C$5/2)^2*'(OLD) bottom seam length'!B1922^2/($C$6/2)^2)</f>
        <v>#DIV/0!</v>
      </c>
      <c r="E1922" s="136">
        <f t="shared" si="291"/>
        <v>38220</v>
      </c>
      <c r="F1922" t="e">
        <f>SQRT(($C$5/2)^2-($C$5/2)^2*'(OLD) bottom seam length'!E1922^2/($C$6/2)^2)</f>
        <v>#DIV/0!</v>
      </c>
      <c r="H1922" s="136">
        <f t="shared" si="292"/>
        <v>38220</v>
      </c>
      <c r="I1922" t="e">
        <f>SQRT(($C$5/2)^2-($C$5/2)^2*'(OLD) bottom seam length'!H1922^2/($C$6/2)^2)</f>
        <v>#DIV/0!</v>
      </c>
      <c r="K1922" s="136">
        <f t="shared" si="293"/>
        <v>38220</v>
      </c>
      <c r="L1922" t="e">
        <f>SQRT(($C$5/2)^2-($C$5/2)^2*'(OLD) bottom seam length'!K1922^2/($C$6/2)^2)</f>
        <v>#DIV/0!</v>
      </c>
      <c r="O1922" s="136">
        <f t="shared" si="294"/>
        <v>38220</v>
      </c>
      <c r="P1922" t="b">
        <f t="shared" si="295"/>
        <v>0</v>
      </c>
      <c r="T1922" s="136">
        <f t="shared" si="296"/>
        <v>38200</v>
      </c>
      <c r="U1922" t="e">
        <f>SQRT(($U$6/2)^2-($U$6/2)^2*'(OLD) bottom seam length'!T1922^2/($U$7/2)^2)</f>
        <v>#VALUE!</v>
      </c>
      <c r="W1922" s="136">
        <f t="shared" si="297"/>
        <v>38200</v>
      </c>
      <c r="X1922" t="e">
        <f>SQRT(($U$6/2)^2-($U$6/2)^2*'(OLD) bottom seam length'!W1922^2/($U$7/2)^2)</f>
        <v>#VALUE!</v>
      </c>
      <c r="Z1922" s="136">
        <f t="shared" si="298"/>
        <v>38200</v>
      </c>
      <c r="AA1922" t="e">
        <f>SQRT(($U$6/2)^2-($U$6/2)^2*'(OLD) bottom seam length'!Z1922^2/($U$7/2)^2)</f>
        <v>#VALUE!</v>
      </c>
      <c r="AC1922" s="136">
        <f t="shared" si="299"/>
        <v>38200</v>
      </c>
      <c r="AD1922" t="e">
        <f>SQRT(($U$6/2)^2-($U$6/2)^2*'(OLD) bottom seam length'!AC1922^2/($U$7/2)^2)</f>
        <v>#VALUE!</v>
      </c>
    </row>
    <row r="1923" spans="2:30">
      <c r="B1923" s="136">
        <f t="shared" si="290"/>
        <v>38240</v>
      </c>
      <c r="C1923" t="e">
        <f>SQRT(($C$5/2)^2-($C$5/2)^2*'(OLD) bottom seam length'!B1923^2/($C$6/2)^2)</f>
        <v>#DIV/0!</v>
      </c>
      <c r="E1923" s="136">
        <f t="shared" si="291"/>
        <v>38240</v>
      </c>
      <c r="F1923" t="e">
        <f>SQRT(($C$5/2)^2-($C$5/2)^2*'(OLD) bottom seam length'!E1923^2/($C$6/2)^2)</f>
        <v>#DIV/0!</v>
      </c>
      <c r="H1923" s="136">
        <f t="shared" si="292"/>
        <v>38240</v>
      </c>
      <c r="I1923" t="e">
        <f>SQRT(($C$5/2)^2-($C$5/2)^2*'(OLD) bottom seam length'!H1923^2/($C$6/2)^2)</f>
        <v>#DIV/0!</v>
      </c>
      <c r="K1923" s="136">
        <f t="shared" si="293"/>
        <v>38240</v>
      </c>
      <c r="L1923" t="e">
        <f>SQRT(($C$5/2)^2-($C$5/2)^2*'(OLD) bottom seam length'!K1923^2/($C$6/2)^2)</f>
        <v>#DIV/0!</v>
      </c>
      <c r="O1923" s="136">
        <f t="shared" si="294"/>
        <v>38240</v>
      </c>
      <c r="P1923" t="b">
        <f t="shared" si="295"/>
        <v>0</v>
      </c>
      <c r="T1923" s="136">
        <f t="shared" si="296"/>
        <v>38220</v>
      </c>
      <c r="U1923" t="e">
        <f>SQRT(($U$6/2)^2-($U$6/2)^2*'(OLD) bottom seam length'!T1923^2/($U$7/2)^2)</f>
        <v>#VALUE!</v>
      </c>
      <c r="W1923" s="136">
        <f t="shared" si="297"/>
        <v>38220</v>
      </c>
      <c r="X1923" t="e">
        <f>SQRT(($U$6/2)^2-($U$6/2)^2*'(OLD) bottom seam length'!W1923^2/($U$7/2)^2)</f>
        <v>#VALUE!</v>
      </c>
      <c r="Z1923" s="136">
        <f t="shared" si="298"/>
        <v>38220</v>
      </c>
      <c r="AA1923" t="e">
        <f>SQRT(($U$6/2)^2-($U$6/2)^2*'(OLD) bottom seam length'!Z1923^2/($U$7/2)^2)</f>
        <v>#VALUE!</v>
      </c>
      <c r="AC1923" s="136">
        <f t="shared" si="299"/>
        <v>38220</v>
      </c>
      <c r="AD1923" t="e">
        <f>SQRT(($U$6/2)^2-($U$6/2)^2*'(OLD) bottom seam length'!AC1923^2/($U$7/2)^2)</f>
        <v>#VALUE!</v>
      </c>
    </row>
    <row r="1924" spans="2:30">
      <c r="B1924" s="136">
        <f t="shared" si="290"/>
        <v>38260</v>
      </c>
      <c r="C1924" t="e">
        <f>SQRT(($C$5/2)^2-($C$5/2)^2*'(OLD) bottom seam length'!B1924^2/($C$6/2)^2)</f>
        <v>#DIV/0!</v>
      </c>
      <c r="E1924" s="136">
        <f t="shared" si="291"/>
        <v>38260</v>
      </c>
      <c r="F1924" t="e">
        <f>SQRT(($C$5/2)^2-($C$5/2)^2*'(OLD) bottom seam length'!E1924^2/($C$6/2)^2)</f>
        <v>#DIV/0!</v>
      </c>
      <c r="H1924" s="136">
        <f t="shared" si="292"/>
        <v>38260</v>
      </c>
      <c r="I1924" t="e">
        <f>SQRT(($C$5/2)^2-($C$5/2)^2*'(OLD) bottom seam length'!H1924^2/($C$6/2)^2)</f>
        <v>#DIV/0!</v>
      </c>
      <c r="K1924" s="136">
        <f t="shared" si="293"/>
        <v>38260</v>
      </c>
      <c r="L1924" t="e">
        <f>SQRT(($C$5/2)^2-($C$5/2)^2*'(OLD) bottom seam length'!K1924^2/($C$6/2)^2)</f>
        <v>#DIV/0!</v>
      </c>
      <c r="O1924" s="136">
        <f t="shared" si="294"/>
        <v>38260</v>
      </c>
      <c r="P1924" t="b">
        <f t="shared" si="295"/>
        <v>0</v>
      </c>
      <c r="T1924" s="136">
        <f t="shared" si="296"/>
        <v>38240</v>
      </c>
      <c r="U1924" t="e">
        <f>SQRT(($U$6/2)^2-($U$6/2)^2*'(OLD) bottom seam length'!T1924^2/($U$7/2)^2)</f>
        <v>#VALUE!</v>
      </c>
      <c r="W1924" s="136">
        <f t="shared" si="297"/>
        <v>38240</v>
      </c>
      <c r="X1924" t="e">
        <f>SQRT(($U$6/2)^2-($U$6/2)^2*'(OLD) bottom seam length'!W1924^2/($U$7/2)^2)</f>
        <v>#VALUE!</v>
      </c>
      <c r="Z1924" s="136">
        <f t="shared" si="298"/>
        <v>38240</v>
      </c>
      <c r="AA1924" t="e">
        <f>SQRT(($U$6/2)^2-($U$6/2)^2*'(OLD) bottom seam length'!Z1924^2/($U$7/2)^2)</f>
        <v>#VALUE!</v>
      </c>
      <c r="AC1924" s="136">
        <f t="shared" si="299"/>
        <v>38240</v>
      </c>
      <c r="AD1924" t="e">
        <f>SQRT(($U$6/2)^2-($U$6/2)^2*'(OLD) bottom seam length'!AC1924^2/($U$7/2)^2)</f>
        <v>#VALUE!</v>
      </c>
    </row>
    <row r="1925" spans="2:30">
      <c r="B1925" s="136">
        <f t="shared" si="290"/>
        <v>38280</v>
      </c>
      <c r="C1925" t="e">
        <f>SQRT(($C$5/2)^2-($C$5/2)^2*'(OLD) bottom seam length'!B1925^2/($C$6/2)^2)</f>
        <v>#DIV/0!</v>
      </c>
      <c r="E1925" s="136">
        <f t="shared" si="291"/>
        <v>38280</v>
      </c>
      <c r="F1925" t="e">
        <f>SQRT(($C$5/2)^2-($C$5/2)^2*'(OLD) bottom seam length'!E1925^2/($C$6/2)^2)</f>
        <v>#DIV/0!</v>
      </c>
      <c r="H1925" s="136">
        <f t="shared" si="292"/>
        <v>38280</v>
      </c>
      <c r="I1925" t="e">
        <f>SQRT(($C$5/2)^2-($C$5/2)^2*'(OLD) bottom seam length'!H1925^2/($C$6/2)^2)</f>
        <v>#DIV/0!</v>
      </c>
      <c r="K1925" s="136">
        <f t="shared" si="293"/>
        <v>38280</v>
      </c>
      <c r="L1925" t="e">
        <f>SQRT(($C$5/2)^2-($C$5/2)^2*'(OLD) bottom seam length'!K1925^2/($C$6/2)^2)</f>
        <v>#DIV/0!</v>
      </c>
      <c r="O1925" s="136">
        <f t="shared" si="294"/>
        <v>38280</v>
      </c>
      <c r="P1925" t="b">
        <f t="shared" si="295"/>
        <v>0</v>
      </c>
      <c r="T1925" s="136">
        <f t="shared" si="296"/>
        <v>38260</v>
      </c>
      <c r="U1925" t="e">
        <f>SQRT(($U$6/2)^2-($U$6/2)^2*'(OLD) bottom seam length'!T1925^2/($U$7/2)^2)</f>
        <v>#VALUE!</v>
      </c>
      <c r="W1925" s="136">
        <f t="shared" si="297"/>
        <v>38260</v>
      </c>
      <c r="X1925" t="e">
        <f>SQRT(($U$6/2)^2-($U$6/2)^2*'(OLD) bottom seam length'!W1925^2/($U$7/2)^2)</f>
        <v>#VALUE!</v>
      </c>
      <c r="Z1925" s="136">
        <f t="shared" si="298"/>
        <v>38260</v>
      </c>
      <c r="AA1925" t="e">
        <f>SQRT(($U$6/2)^2-($U$6/2)^2*'(OLD) bottom seam length'!Z1925^2/($U$7/2)^2)</f>
        <v>#VALUE!</v>
      </c>
      <c r="AC1925" s="136">
        <f t="shared" si="299"/>
        <v>38260</v>
      </c>
      <c r="AD1925" t="e">
        <f>SQRT(($U$6/2)^2-($U$6/2)^2*'(OLD) bottom seam length'!AC1925^2/($U$7/2)^2)</f>
        <v>#VALUE!</v>
      </c>
    </row>
    <row r="1926" spans="2:30">
      <c r="B1926" s="136">
        <f t="shared" si="290"/>
        <v>38300</v>
      </c>
      <c r="C1926" t="e">
        <f>SQRT(($C$5/2)^2-($C$5/2)^2*'(OLD) bottom seam length'!B1926^2/($C$6/2)^2)</f>
        <v>#DIV/0!</v>
      </c>
      <c r="E1926" s="136">
        <f t="shared" si="291"/>
        <v>38300</v>
      </c>
      <c r="F1926" t="e">
        <f>SQRT(($C$5/2)^2-($C$5/2)^2*'(OLD) bottom seam length'!E1926^2/($C$6/2)^2)</f>
        <v>#DIV/0!</v>
      </c>
      <c r="H1926" s="136">
        <f t="shared" si="292"/>
        <v>38300</v>
      </c>
      <c r="I1926" t="e">
        <f>SQRT(($C$5/2)^2-($C$5/2)^2*'(OLD) bottom seam length'!H1926^2/($C$6/2)^2)</f>
        <v>#DIV/0!</v>
      </c>
      <c r="K1926" s="136">
        <f t="shared" si="293"/>
        <v>38300</v>
      </c>
      <c r="L1926" t="e">
        <f>SQRT(($C$5/2)^2-($C$5/2)^2*'(OLD) bottom seam length'!K1926^2/($C$6/2)^2)</f>
        <v>#DIV/0!</v>
      </c>
      <c r="O1926" s="136">
        <f t="shared" si="294"/>
        <v>38300</v>
      </c>
      <c r="P1926" t="b">
        <f t="shared" si="295"/>
        <v>0</v>
      </c>
      <c r="T1926" s="136">
        <f t="shared" si="296"/>
        <v>38280</v>
      </c>
      <c r="U1926" t="e">
        <f>SQRT(($U$6/2)^2-($U$6/2)^2*'(OLD) bottom seam length'!T1926^2/($U$7/2)^2)</f>
        <v>#VALUE!</v>
      </c>
      <c r="W1926" s="136">
        <f t="shared" si="297"/>
        <v>38280</v>
      </c>
      <c r="X1926" t="e">
        <f>SQRT(($U$6/2)^2-($U$6/2)^2*'(OLD) bottom seam length'!W1926^2/($U$7/2)^2)</f>
        <v>#VALUE!</v>
      </c>
      <c r="Z1926" s="136">
        <f t="shared" si="298"/>
        <v>38280</v>
      </c>
      <c r="AA1926" t="e">
        <f>SQRT(($U$6/2)^2-($U$6/2)^2*'(OLD) bottom seam length'!Z1926^2/($U$7/2)^2)</f>
        <v>#VALUE!</v>
      </c>
      <c r="AC1926" s="136">
        <f t="shared" si="299"/>
        <v>38280</v>
      </c>
      <c r="AD1926" t="e">
        <f>SQRT(($U$6/2)^2-($U$6/2)^2*'(OLD) bottom seam length'!AC1926^2/($U$7/2)^2)</f>
        <v>#VALUE!</v>
      </c>
    </row>
    <row r="1927" spans="2:30">
      <c r="B1927" s="136">
        <f t="shared" si="290"/>
        <v>38320</v>
      </c>
      <c r="C1927" t="e">
        <f>SQRT(($C$5/2)^2-($C$5/2)^2*'(OLD) bottom seam length'!B1927^2/($C$6/2)^2)</f>
        <v>#DIV/0!</v>
      </c>
      <c r="E1927" s="136">
        <f t="shared" si="291"/>
        <v>38320</v>
      </c>
      <c r="F1927" t="e">
        <f>SQRT(($C$5/2)^2-($C$5/2)^2*'(OLD) bottom seam length'!E1927^2/($C$6/2)^2)</f>
        <v>#DIV/0!</v>
      </c>
      <c r="H1927" s="136">
        <f t="shared" si="292"/>
        <v>38320</v>
      </c>
      <c r="I1927" t="e">
        <f>SQRT(($C$5/2)^2-($C$5/2)^2*'(OLD) bottom seam length'!H1927^2/($C$6/2)^2)</f>
        <v>#DIV/0!</v>
      </c>
      <c r="K1927" s="136">
        <f t="shared" si="293"/>
        <v>38320</v>
      </c>
      <c r="L1927" t="e">
        <f>SQRT(($C$5/2)^2-($C$5/2)^2*'(OLD) bottom seam length'!K1927^2/($C$6/2)^2)</f>
        <v>#DIV/0!</v>
      </c>
      <c r="O1927" s="136">
        <f t="shared" si="294"/>
        <v>38320</v>
      </c>
      <c r="P1927" t="b">
        <f t="shared" si="295"/>
        <v>0</v>
      </c>
      <c r="T1927" s="136">
        <f t="shared" si="296"/>
        <v>38300</v>
      </c>
      <c r="U1927" t="e">
        <f>SQRT(($U$6/2)^2-($U$6/2)^2*'(OLD) bottom seam length'!T1927^2/($U$7/2)^2)</f>
        <v>#VALUE!</v>
      </c>
      <c r="W1927" s="136">
        <f t="shared" si="297"/>
        <v>38300</v>
      </c>
      <c r="X1927" t="e">
        <f>SQRT(($U$6/2)^2-($U$6/2)^2*'(OLD) bottom seam length'!W1927^2/($U$7/2)^2)</f>
        <v>#VALUE!</v>
      </c>
      <c r="Z1927" s="136">
        <f t="shared" si="298"/>
        <v>38300</v>
      </c>
      <c r="AA1927" t="e">
        <f>SQRT(($U$6/2)^2-($U$6/2)^2*'(OLD) bottom seam length'!Z1927^2/($U$7/2)^2)</f>
        <v>#VALUE!</v>
      </c>
      <c r="AC1927" s="136">
        <f t="shared" si="299"/>
        <v>38300</v>
      </c>
      <c r="AD1927" t="e">
        <f>SQRT(($U$6/2)^2-($U$6/2)^2*'(OLD) bottom seam length'!AC1927^2/($U$7/2)^2)</f>
        <v>#VALUE!</v>
      </c>
    </row>
    <row r="1928" spans="2:30">
      <c r="B1928" s="136">
        <f t="shared" si="290"/>
        <v>38340</v>
      </c>
      <c r="C1928" t="e">
        <f>SQRT(($C$5/2)^2-($C$5/2)^2*'(OLD) bottom seam length'!B1928^2/($C$6/2)^2)</f>
        <v>#DIV/0!</v>
      </c>
      <c r="E1928" s="136">
        <f t="shared" si="291"/>
        <v>38340</v>
      </c>
      <c r="F1928" t="e">
        <f>SQRT(($C$5/2)^2-($C$5/2)^2*'(OLD) bottom seam length'!E1928^2/($C$6/2)^2)</f>
        <v>#DIV/0!</v>
      </c>
      <c r="H1928" s="136">
        <f t="shared" si="292"/>
        <v>38340</v>
      </c>
      <c r="I1928" t="e">
        <f>SQRT(($C$5/2)^2-($C$5/2)^2*'(OLD) bottom seam length'!H1928^2/($C$6/2)^2)</f>
        <v>#DIV/0!</v>
      </c>
      <c r="K1928" s="136">
        <f t="shared" si="293"/>
        <v>38340</v>
      </c>
      <c r="L1928" t="e">
        <f>SQRT(($C$5/2)^2-($C$5/2)^2*'(OLD) bottom seam length'!K1928^2/($C$6/2)^2)</f>
        <v>#DIV/0!</v>
      </c>
      <c r="O1928" s="136">
        <f t="shared" si="294"/>
        <v>38340</v>
      </c>
      <c r="P1928" t="b">
        <f t="shared" si="295"/>
        <v>0</v>
      </c>
      <c r="T1928" s="136">
        <f t="shared" si="296"/>
        <v>38320</v>
      </c>
      <c r="U1928" t="e">
        <f>SQRT(($U$6/2)^2-($U$6/2)^2*'(OLD) bottom seam length'!T1928^2/($U$7/2)^2)</f>
        <v>#VALUE!</v>
      </c>
      <c r="W1928" s="136">
        <f t="shared" si="297"/>
        <v>38320</v>
      </c>
      <c r="X1928" t="e">
        <f>SQRT(($U$6/2)^2-($U$6/2)^2*'(OLD) bottom seam length'!W1928^2/($U$7/2)^2)</f>
        <v>#VALUE!</v>
      </c>
      <c r="Z1928" s="136">
        <f t="shared" si="298"/>
        <v>38320</v>
      </c>
      <c r="AA1928" t="e">
        <f>SQRT(($U$6/2)^2-($U$6/2)^2*'(OLD) bottom seam length'!Z1928^2/($U$7/2)^2)</f>
        <v>#VALUE!</v>
      </c>
      <c r="AC1928" s="136">
        <f t="shared" si="299"/>
        <v>38320</v>
      </c>
      <c r="AD1928" t="e">
        <f>SQRT(($U$6/2)^2-($U$6/2)^2*'(OLD) bottom seam length'!AC1928^2/($U$7/2)^2)</f>
        <v>#VALUE!</v>
      </c>
    </row>
    <row r="1929" spans="2:30">
      <c r="B1929" s="136">
        <f t="shared" si="290"/>
        <v>38360</v>
      </c>
      <c r="C1929" t="e">
        <f>SQRT(($C$5/2)^2-($C$5/2)^2*'(OLD) bottom seam length'!B1929^2/($C$6/2)^2)</f>
        <v>#DIV/0!</v>
      </c>
      <c r="E1929" s="136">
        <f t="shared" si="291"/>
        <v>38360</v>
      </c>
      <c r="F1929" t="e">
        <f>SQRT(($C$5/2)^2-($C$5/2)^2*'(OLD) bottom seam length'!E1929^2/($C$6/2)^2)</f>
        <v>#DIV/0!</v>
      </c>
      <c r="H1929" s="136">
        <f t="shared" si="292"/>
        <v>38360</v>
      </c>
      <c r="I1929" t="e">
        <f>SQRT(($C$5/2)^2-($C$5/2)^2*'(OLD) bottom seam length'!H1929^2/($C$6/2)^2)</f>
        <v>#DIV/0!</v>
      </c>
      <c r="K1929" s="136">
        <f t="shared" si="293"/>
        <v>38360</v>
      </c>
      <c r="L1929" t="e">
        <f>SQRT(($C$5/2)^2-($C$5/2)^2*'(OLD) bottom seam length'!K1929^2/($C$6/2)^2)</f>
        <v>#DIV/0!</v>
      </c>
      <c r="O1929" s="136">
        <f t="shared" si="294"/>
        <v>38360</v>
      </c>
      <c r="P1929" t="b">
        <f t="shared" si="295"/>
        <v>0</v>
      </c>
      <c r="T1929" s="136">
        <f t="shared" si="296"/>
        <v>38340</v>
      </c>
      <c r="U1929" t="e">
        <f>SQRT(($U$6/2)^2-($U$6/2)^2*'(OLD) bottom seam length'!T1929^2/($U$7/2)^2)</f>
        <v>#VALUE!</v>
      </c>
      <c r="W1929" s="136">
        <f t="shared" si="297"/>
        <v>38340</v>
      </c>
      <c r="X1929" t="e">
        <f>SQRT(($U$6/2)^2-($U$6/2)^2*'(OLD) bottom seam length'!W1929^2/($U$7/2)^2)</f>
        <v>#VALUE!</v>
      </c>
      <c r="Z1929" s="136">
        <f t="shared" si="298"/>
        <v>38340</v>
      </c>
      <c r="AA1929" t="e">
        <f>SQRT(($U$6/2)^2-($U$6/2)^2*'(OLD) bottom seam length'!Z1929^2/($U$7/2)^2)</f>
        <v>#VALUE!</v>
      </c>
      <c r="AC1929" s="136">
        <f t="shared" si="299"/>
        <v>38340</v>
      </c>
      <c r="AD1929" t="e">
        <f>SQRT(($U$6/2)^2-($U$6/2)^2*'(OLD) bottom seam length'!AC1929^2/($U$7/2)^2)</f>
        <v>#VALUE!</v>
      </c>
    </row>
    <row r="1930" spans="2:30">
      <c r="B1930" s="136">
        <f t="shared" si="290"/>
        <v>38380</v>
      </c>
      <c r="C1930" t="e">
        <f>SQRT(($C$5/2)^2-($C$5/2)^2*'(OLD) bottom seam length'!B1930^2/($C$6/2)^2)</f>
        <v>#DIV/0!</v>
      </c>
      <c r="E1930" s="136">
        <f t="shared" si="291"/>
        <v>38380</v>
      </c>
      <c r="F1930" t="e">
        <f>SQRT(($C$5/2)^2-($C$5/2)^2*'(OLD) bottom seam length'!E1930^2/($C$6/2)^2)</f>
        <v>#DIV/0!</v>
      </c>
      <c r="H1930" s="136">
        <f t="shared" si="292"/>
        <v>38380</v>
      </c>
      <c r="I1930" t="e">
        <f>SQRT(($C$5/2)^2-($C$5/2)^2*'(OLD) bottom seam length'!H1930^2/($C$6/2)^2)</f>
        <v>#DIV/0!</v>
      </c>
      <c r="K1930" s="136">
        <f t="shared" si="293"/>
        <v>38380</v>
      </c>
      <c r="L1930" t="e">
        <f>SQRT(($C$5/2)^2-($C$5/2)^2*'(OLD) bottom seam length'!K1930^2/($C$6/2)^2)</f>
        <v>#DIV/0!</v>
      </c>
      <c r="O1930" s="136">
        <f t="shared" si="294"/>
        <v>38380</v>
      </c>
      <c r="P1930" t="b">
        <f t="shared" si="295"/>
        <v>0</v>
      </c>
      <c r="T1930" s="136">
        <f t="shared" si="296"/>
        <v>38360</v>
      </c>
      <c r="U1930" t="e">
        <f>SQRT(($U$6/2)^2-($U$6/2)^2*'(OLD) bottom seam length'!T1930^2/($U$7/2)^2)</f>
        <v>#VALUE!</v>
      </c>
      <c r="W1930" s="136">
        <f t="shared" si="297"/>
        <v>38360</v>
      </c>
      <c r="X1930" t="e">
        <f>SQRT(($U$6/2)^2-($U$6/2)^2*'(OLD) bottom seam length'!W1930^2/($U$7/2)^2)</f>
        <v>#VALUE!</v>
      </c>
      <c r="Z1930" s="136">
        <f t="shared" si="298"/>
        <v>38360</v>
      </c>
      <c r="AA1930" t="e">
        <f>SQRT(($U$6/2)^2-($U$6/2)^2*'(OLD) bottom seam length'!Z1930^2/($U$7/2)^2)</f>
        <v>#VALUE!</v>
      </c>
      <c r="AC1930" s="136">
        <f t="shared" si="299"/>
        <v>38360</v>
      </c>
      <c r="AD1930" t="e">
        <f>SQRT(($U$6/2)^2-($U$6/2)^2*'(OLD) bottom seam length'!AC1930^2/($U$7/2)^2)</f>
        <v>#VALUE!</v>
      </c>
    </row>
    <row r="1931" spans="2:30">
      <c r="B1931" s="136">
        <f t="shared" si="290"/>
        <v>38400</v>
      </c>
      <c r="C1931" t="e">
        <f>SQRT(($C$5/2)^2-($C$5/2)^2*'(OLD) bottom seam length'!B1931^2/($C$6/2)^2)</f>
        <v>#DIV/0!</v>
      </c>
      <c r="E1931" s="136">
        <f t="shared" si="291"/>
        <v>38400</v>
      </c>
      <c r="F1931" t="e">
        <f>SQRT(($C$5/2)^2-($C$5/2)^2*'(OLD) bottom seam length'!E1931^2/($C$6/2)^2)</f>
        <v>#DIV/0!</v>
      </c>
      <c r="H1931" s="136">
        <f t="shared" si="292"/>
        <v>38400</v>
      </c>
      <c r="I1931" t="e">
        <f>SQRT(($C$5/2)^2-($C$5/2)^2*'(OLD) bottom seam length'!H1931^2/($C$6/2)^2)</f>
        <v>#DIV/0!</v>
      </c>
      <c r="K1931" s="136">
        <f t="shared" si="293"/>
        <v>38400</v>
      </c>
      <c r="L1931" t="e">
        <f>SQRT(($C$5/2)^2-($C$5/2)^2*'(OLD) bottom seam length'!K1931^2/($C$6/2)^2)</f>
        <v>#DIV/0!</v>
      </c>
      <c r="O1931" s="136">
        <f t="shared" si="294"/>
        <v>38400</v>
      </c>
      <c r="P1931" t="b">
        <f t="shared" si="295"/>
        <v>0</v>
      </c>
      <c r="T1931" s="136">
        <f t="shared" si="296"/>
        <v>38380</v>
      </c>
      <c r="U1931" t="e">
        <f>SQRT(($U$6/2)^2-($U$6/2)^2*'(OLD) bottom seam length'!T1931^2/($U$7/2)^2)</f>
        <v>#VALUE!</v>
      </c>
      <c r="W1931" s="136">
        <f t="shared" si="297"/>
        <v>38380</v>
      </c>
      <c r="X1931" t="e">
        <f>SQRT(($U$6/2)^2-($U$6/2)^2*'(OLD) bottom seam length'!W1931^2/($U$7/2)^2)</f>
        <v>#VALUE!</v>
      </c>
      <c r="Z1931" s="136">
        <f t="shared" si="298"/>
        <v>38380</v>
      </c>
      <c r="AA1931" t="e">
        <f>SQRT(($U$6/2)^2-($U$6/2)^2*'(OLD) bottom seam length'!Z1931^2/($U$7/2)^2)</f>
        <v>#VALUE!</v>
      </c>
      <c r="AC1931" s="136">
        <f t="shared" si="299"/>
        <v>38380</v>
      </c>
      <c r="AD1931" t="e">
        <f>SQRT(($U$6/2)^2-($U$6/2)^2*'(OLD) bottom seam length'!AC1931^2/($U$7/2)^2)</f>
        <v>#VALUE!</v>
      </c>
    </row>
    <row r="1932" spans="2:30">
      <c r="B1932" s="136">
        <f t="shared" ref="B1932:B1995" si="300">B1931+$C$7</f>
        <v>38420</v>
      </c>
      <c r="C1932" t="e">
        <f>SQRT(($C$5/2)^2-($C$5/2)^2*'(OLD) bottom seam length'!B1932^2/($C$6/2)^2)</f>
        <v>#DIV/0!</v>
      </c>
      <c r="E1932" s="136">
        <f t="shared" ref="E1932:E1995" si="301">E1931+$C$7</f>
        <v>38420</v>
      </c>
      <c r="F1932" t="e">
        <f>SQRT(($C$5/2)^2-($C$5/2)^2*'(OLD) bottom seam length'!E1932^2/($C$6/2)^2)</f>
        <v>#DIV/0!</v>
      </c>
      <c r="H1932" s="136">
        <f t="shared" ref="H1932:H1995" si="302">H1931+$C$7</f>
        <v>38420</v>
      </c>
      <c r="I1932" t="e">
        <f>SQRT(($C$5/2)^2-($C$5/2)^2*'(OLD) bottom seam length'!H1932^2/($C$6/2)^2)</f>
        <v>#DIV/0!</v>
      </c>
      <c r="K1932" s="136">
        <f t="shared" ref="K1932:K1995" si="303">K1931+$C$7</f>
        <v>38420</v>
      </c>
      <c r="L1932" t="e">
        <f>SQRT(($C$5/2)^2-($C$5/2)^2*'(OLD) bottom seam length'!K1932^2/($C$6/2)^2)</f>
        <v>#DIV/0!</v>
      </c>
      <c r="O1932" s="136">
        <f t="shared" ref="O1932:O1995" si="304">O1931+$C$7</f>
        <v>38420</v>
      </c>
      <c r="P1932" t="b">
        <f t="shared" ref="P1932:P1995" si="305">IF(O1932&lt;=$P$6,$P$5)</f>
        <v>0</v>
      </c>
      <c r="T1932" s="136">
        <f t="shared" si="296"/>
        <v>38400</v>
      </c>
      <c r="U1932" t="e">
        <f>SQRT(($U$6/2)^2-($U$6/2)^2*'(OLD) bottom seam length'!T1932^2/($U$7/2)^2)</f>
        <v>#VALUE!</v>
      </c>
      <c r="W1932" s="136">
        <f t="shared" si="297"/>
        <v>38400</v>
      </c>
      <c r="X1932" t="e">
        <f>SQRT(($U$6/2)^2-($U$6/2)^2*'(OLD) bottom seam length'!W1932^2/($U$7/2)^2)</f>
        <v>#VALUE!</v>
      </c>
      <c r="Z1932" s="136">
        <f t="shared" si="298"/>
        <v>38400</v>
      </c>
      <c r="AA1932" t="e">
        <f>SQRT(($U$6/2)^2-($U$6/2)^2*'(OLD) bottom seam length'!Z1932^2/($U$7/2)^2)</f>
        <v>#VALUE!</v>
      </c>
      <c r="AC1932" s="136">
        <f t="shared" si="299"/>
        <v>38400</v>
      </c>
      <c r="AD1932" t="e">
        <f>SQRT(($U$6/2)^2-($U$6/2)^2*'(OLD) bottom seam length'!AC1932^2/($U$7/2)^2)</f>
        <v>#VALUE!</v>
      </c>
    </row>
    <row r="1933" spans="2:30">
      <c r="B1933" s="136">
        <f t="shared" si="300"/>
        <v>38440</v>
      </c>
      <c r="C1933" t="e">
        <f>SQRT(($C$5/2)^2-($C$5/2)^2*'(OLD) bottom seam length'!B1933^2/($C$6/2)^2)</f>
        <v>#DIV/0!</v>
      </c>
      <c r="E1933" s="136">
        <f t="shared" si="301"/>
        <v>38440</v>
      </c>
      <c r="F1933" t="e">
        <f>SQRT(($C$5/2)^2-($C$5/2)^2*'(OLD) bottom seam length'!E1933^2/($C$6/2)^2)</f>
        <v>#DIV/0!</v>
      </c>
      <c r="H1933" s="136">
        <f t="shared" si="302"/>
        <v>38440</v>
      </c>
      <c r="I1933" t="e">
        <f>SQRT(($C$5/2)^2-($C$5/2)^2*'(OLD) bottom seam length'!H1933^2/($C$6/2)^2)</f>
        <v>#DIV/0!</v>
      </c>
      <c r="K1933" s="136">
        <f t="shared" si="303"/>
        <v>38440</v>
      </c>
      <c r="L1933" t="e">
        <f>SQRT(($C$5/2)^2-($C$5/2)^2*'(OLD) bottom seam length'!K1933^2/($C$6/2)^2)</f>
        <v>#DIV/0!</v>
      </c>
      <c r="O1933" s="136">
        <f t="shared" si="304"/>
        <v>38440</v>
      </c>
      <c r="P1933" t="b">
        <f t="shared" si="305"/>
        <v>0</v>
      </c>
      <c r="T1933" s="136">
        <f t="shared" ref="T1933:T1996" si="306">T1932+$C$7</f>
        <v>38420</v>
      </c>
      <c r="U1933" t="e">
        <f>SQRT(($U$6/2)^2-($U$6/2)^2*'(OLD) bottom seam length'!T1933^2/($U$7/2)^2)</f>
        <v>#VALUE!</v>
      </c>
      <c r="W1933" s="136">
        <f t="shared" ref="W1933:W1996" si="307">W1932+$C$7</f>
        <v>38420</v>
      </c>
      <c r="X1933" t="e">
        <f>SQRT(($U$6/2)^2-($U$6/2)^2*'(OLD) bottom seam length'!W1933^2/($U$7/2)^2)</f>
        <v>#VALUE!</v>
      </c>
      <c r="Z1933" s="136">
        <f t="shared" ref="Z1933:Z1996" si="308">Z1932+$C$7</f>
        <v>38420</v>
      </c>
      <c r="AA1933" t="e">
        <f>SQRT(($U$6/2)^2-($U$6/2)^2*'(OLD) bottom seam length'!Z1933^2/($U$7/2)^2)</f>
        <v>#VALUE!</v>
      </c>
      <c r="AC1933" s="136">
        <f t="shared" ref="AC1933:AC1996" si="309">AC1932+$C$7</f>
        <v>38420</v>
      </c>
      <c r="AD1933" t="e">
        <f>SQRT(($U$6/2)^2-($U$6/2)^2*'(OLD) bottom seam length'!AC1933^2/($U$7/2)^2)</f>
        <v>#VALUE!</v>
      </c>
    </row>
    <row r="1934" spans="2:30">
      <c r="B1934" s="136">
        <f t="shared" si="300"/>
        <v>38460</v>
      </c>
      <c r="C1934" t="e">
        <f>SQRT(($C$5/2)^2-($C$5/2)^2*'(OLD) bottom seam length'!B1934^2/($C$6/2)^2)</f>
        <v>#DIV/0!</v>
      </c>
      <c r="E1934" s="136">
        <f t="shared" si="301"/>
        <v>38460</v>
      </c>
      <c r="F1934" t="e">
        <f>SQRT(($C$5/2)^2-($C$5/2)^2*'(OLD) bottom seam length'!E1934^2/($C$6/2)^2)</f>
        <v>#DIV/0!</v>
      </c>
      <c r="H1934" s="136">
        <f t="shared" si="302"/>
        <v>38460</v>
      </c>
      <c r="I1934" t="e">
        <f>SQRT(($C$5/2)^2-($C$5/2)^2*'(OLD) bottom seam length'!H1934^2/($C$6/2)^2)</f>
        <v>#DIV/0!</v>
      </c>
      <c r="K1934" s="136">
        <f t="shared" si="303"/>
        <v>38460</v>
      </c>
      <c r="L1934" t="e">
        <f>SQRT(($C$5/2)^2-($C$5/2)^2*'(OLD) bottom seam length'!K1934^2/($C$6/2)^2)</f>
        <v>#DIV/0!</v>
      </c>
      <c r="O1934" s="136">
        <f t="shared" si="304"/>
        <v>38460</v>
      </c>
      <c r="P1934" t="b">
        <f t="shared" si="305"/>
        <v>0</v>
      </c>
      <c r="T1934" s="136">
        <f t="shared" si="306"/>
        <v>38440</v>
      </c>
      <c r="U1934" t="e">
        <f>SQRT(($U$6/2)^2-($U$6/2)^2*'(OLD) bottom seam length'!T1934^2/($U$7/2)^2)</f>
        <v>#VALUE!</v>
      </c>
      <c r="W1934" s="136">
        <f t="shared" si="307"/>
        <v>38440</v>
      </c>
      <c r="X1934" t="e">
        <f>SQRT(($U$6/2)^2-($U$6/2)^2*'(OLD) bottom seam length'!W1934^2/($U$7/2)^2)</f>
        <v>#VALUE!</v>
      </c>
      <c r="Z1934" s="136">
        <f t="shared" si="308"/>
        <v>38440</v>
      </c>
      <c r="AA1934" t="e">
        <f>SQRT(($U$6/2)^2-($U$6/2)^2*'(OLD) bottom seam length'!Z1934^2/($U$7/2)^2)</f>
        <v>#VALUE!</v>
      </c>
      <c r="AC1934" s="136">
        <f t="shared" si="309"/>
        <v>38440</v>
      </c>
      <c r="AD1934" t="e">
        <f>SQRT(($U$6/2)^2-($U$6/2)^2*'(OLD) bottom seam length'!AC1934^2/($U$7/2)^2)</f>
        <v>#VALUE!</v>
      </c>
    </row>
    <row r="1935" spans="2:30">
      <c r="B1935" s="136">
        <f t="shared" si="300"/>
        <v>38480</v>
      </c>
      <c r="C1935" t="e">
        <f>SQRT(($C$5/2)^2-($C$5/2)^2*'(OLD) bottom seam length'!B1935^2/($C$6/2)^2)</f>
        <v>#DIV/0!</v>
      </c>
      <c r="E1935" s="136">
        <f t="shared" si="301"/>
        <v>38480</v>
      </c>
      <c r="F1935" t="e">
        <f>SQRT(($C$5/2)^2-($C$5/2)^2*'(OLD) bottom seam length'!E1935^2/($C$6/2)^2)</f>
        <v>#DIV/0!</v>
      </c>
      <c r="H1935" s="136">
        <f t="shared" si="302"/>
        <v>38480</v>
      </c>
      <c r="I1935" t="e">
        <f>SQRT(($C$5/2)^2-($C$5/2)^2*'(OLD) bottom seam length'!H1935^2/($C$6/2)^2)</f>
        <v>#DIV/0!</v>
      </c>
      <c r="K1935" s="136">
        <f t="shared" si="303"/>
        <v>38480</v>
      </c>
      <c r="L1935" t="e">
        <f>SQRT(($C$5/2)^2-($C$5/2)^2*'(OLD) bottom seam length'!K1935^2/($C$6/2)^2)</f>
        <v>#DIV/0!</v>
      </c>
      <c r="O1935" s="136">
        <f t="shared" si="304"/>
        <v>38480</v>
      </c>
      <c r="P1935" t="b">
        <f t="shared" si="305"/>
        <v>0</v>
      </c>
      <c r="T1935" s="136">
        <f t="shared" si="306"/>
        <v>38460</v>
      </c>
      <c r="U1935" t="e">
        <f>SQRT(($U$6/2)^2-($U$6/2)^2*'(OLD) bottom seam length'!T1935^2/($U$7/2)^2)</f>
        <v>#VALUE!</v>
      </c>
      <c r="W1935" s="136">
        <f t="shared" si="307"/>
        <v>38460</v>
      </c>
      <c r="X1935" t="e">
        <f>SQRT(($U$6/2)^2-($U$6/2)^2*'(OLD) bottom seam length'!W1935^2/($U$7/2)^2)</f>
        <v>#VALUE!</v>
      </c>
      <c r="Z1935" s="136">
        <f t="shared" si="308"/>
        <v>38460</v>
      </c>
      <c r="AA1935" t="e">
        <f>SQRT(($U$6/2)^2-($U$6/2)^2*'(OLD) bottom seam length'!Z1935^2/($U$7/2)^2)</f>
        <v>#VALUE!</v>
      </c>
      <c r="AC1935" s="136">
        <f t="shared" si="309"/>
        <v>38460</v>
      </c>
      <c r="AD1935" t="e">
        <f>SQRT(($U$6/2)^2-($U$6/2)^2*'(OLD) bottom seam length'!AC1935^2/($U$7/2)^2)</f>
        <v>#VALUE!</v>
      </c>
    </row>
    <row r="1936" spans="2:30">
      <c r="B1936" s="136">
        <f t="shared" si="300"/>
        <v>38500</v>
      </c>
      <c r="C1936" t="e">
        <f>SQRT(($C$5/2)^2-($C$5/2)^2*'(OLD) bottom seam length'!B1936^2/($C$6/2)^2)</f>
        <v>#DIV/0!</v>
      </c>
      <c r="E1936" s="136">
        <f t="shared" si="301"/>
        <v>38500</v>
      </c>
      <c r="F1936" t="e">
        <f>SQRT(($C$5/2)^2-($C$5/2)^2*'(OLD) bottom seam length'!E1936^2/($C$6/2)^2)</f>
        <v>#DIV/0!</v>
      </c>
      <c r="H1936" s="136">
        <f t="shared" si="302"/>
        <v>38500</v>
      </c>
      <c r="I1936" t="e">
        <f>SQRT(($C$5/2)^2-($C$5/2)^2*'(OLD) bottom seam length'!H1936^2/($C$6/2)^2)</f>
        <v>#DIV/0!</v>
      </c>
      <c r="K1936" s="136">
        <f t="shared" si="303"/>
        <v>38500</v>
      </c>
      <c r="L1936" t="e">
        <f>SQRT(($C$5/2)^2-($C$5/2)^2*'(OLD) bottom seam length'!K1936^2/($C$6/2)^2)</f>
        <v>#DIV/0!</v>
      </c>
      <c r="O1936" s="136">
        <f t="shared" si="304"/>
        <v>38500</v>
      </c>
      <c r="P1936" t="b">
        <f t="shared" si="305"/>
        <v>0</v>
      </c>
      <c r="T1936" s="136">
        <f t="shared" si="306"/>
        <v>38480</v>
      </c>
      <c r="U1936" t="e">
        <f>SQRT(($U$6/2)^2-($U$6/2)^2*'(OLD) bottom seam length'!T1936^2/($U$7/2)^2)</f>
        <v>#VALUE!</v>
      </c>
      <c r="W1936" s="136">
        <f t="shared" si="307"/>
        <v>38480</v>
      </c>
      <c r="X1936" t="e">
        <f>SQRT(($U$6/2)^2-($U$6/2)^2*'(OLD) bottom seam length'!W1936^2/($U$7/2)^2)</f>
        <v>#VALUE!</v>
      </c>
      <c r="Z1936" s="136">
        <f t="shared" si="308"/>
        <v>38480</v>
      </c>
      <c r="AA1936" t="e">
        <f>SQRT(($U$6/2)^2-($U$6/2)^2*'(OLD) bottom seam length'!Z1936^2/($U$7/2)^2)</f>
        <v>#VALUE!</v>
      </c>
      <c r="AC1936" s="136">
        <f t="shared" si="309"/>
        <v>38480</v>
      </c>
      <c r="AD1936" t="e">
        <f>SQRT(($U$6/2)^2-($U$6/2)^2*'(OLD) bottom seam length'!AC1936^2/($U$7/2)^2)</f>
        <v>#VALUE!</v>
      </c>
    </row>
    <row r="1937" spans="2:30">
      <c r="B1937" s="136">
        <f t="shared" si="300"/>
        <v>38520</v>
      </c>
      <c r="C1937" t="e">
        <f>SQRT(($C$5/2)^2-($C$5/2)^2*'(OLD) bottom seam length'!B1937^2/($C$6/2)^2)</f>
        <v>#DIV/0!</v>
      </c>
      <c r="E1937" s="136">
        <f t="shared" si="301"/>
        <v>38520</v>
      </c>
      <c r="F1937" t="e">
        <f>SQRT(($C$5/2)^2-($C$5/2)^2*'(OLD) bottom seam length'!E1937^2/($C$6/2)^2)</f>
        <v>#DIV/0!</v>
      </c>
      <c r="H1937" s="136">
        <f t="shared" si="302"/>
        <v>38520</v>
      </c>
      <c r="I1937" t="e">
        <f>SQRT(($C$5/2)^2-($C$5/2)^2*'(OLD) bottom seam length'!H1937^2/($C$6/2)^2)</f>
        <v>#DIV/0!</v>
      </c>
      <c r="K1937" s="136">
        <f t="shared" si="303"/>
        <v>38520</v>
      </c>
      <c r="L1937" t="e">
        <f>SQRT(($C$5/2)^2-($C$5/2)^2*'(OLD) bottom seam length'!K1937^2/($C$6/2)^2)</f>
        <v>#DIV/0!</v>
      </c>
      <c r="O1937" s="136">
        <f t="shared" si="304"/>
        <v>38520</v>
      </c>
      <c r="P1937" t="b">
        <f t="shared" si="305"/>
        <v>0</v>
      </c>
      <c r="T1937" s="136">
        <f t="shared" si="306"/>
        <v>38500</v>
      </c>
      <c r="U1937" t="e">
        <f>SQRT(($U$6/2)^2-($U$6/2)^2*'(OLD) bottom seam length'!T1937^2/($U$7/2)^2)</f>
        <v>#VALUE!</v>
      </c>
      <c r="W1937" s="136">
        <f t="shared" si="307"/>
        <v>38500</v>
      </c>
      <c r="X1937" t="e">
        <f>SQRT(($U$6/2)^2-($U$6/2)^2*'(OLD) bottom seam length'!W1937^2/($U$7/2)^2)</f>
        <v>#VALUE!</v>
      </c>
      <c r="Z1937" s="136">
        <f t="shared" si="308"/>
        <v>38500</v>
      </c>
      <c r="AA1937" t="e">
        <f>SQRT(($U$6/2)^2-($U$6/2)^2*'(OLD) bottom seam length'!Z1937^2/($U$7/2)^2)</f>
        <v>#VALUE!</v>
      </c>
      <c r="AC1937" s="136">
        <f t="shared" si="309"/>
        <v>38500</v>
      </c>
      <c r="AD1937" t="e">
        <f>SQRT(($U$6/2)^2-($U$6/2)^2*'(OLD) bottom seam length'!AC1937^2/($U$7/2)^2)</f>
        <v>#VALUE!</v>
      </c>
    </row>
    <row r="1938" spans="2:30">
      <c r="B1938" s="136">
        <f t="shared" si="300"/>
        <v>38540</v>
      </c>
      <c r="C1938" t="e">
        <f>SQRT(($C$5/2)^2-($C$5/2)^2*'(OLD) bottom seam length'!B1938^2/($C$6/2)^2)</f>
        <v>#DIV/0!</v>
      </c>
      <c r="E1938" s="136">
        <f t="shared" si="301"/>
        <v>38540</v>
      </c>
      <c r="F1938" t="e">
        <f>SQRT(($C$5/2)^2-($C$5/2)^2*'(OLD) bottom seam length'!E1938^2/($C$6/2)^2)</f>
        <v>#DIV/0!</v>
      </c>
      <c r="H1938" s="136">
        <f t="shared" si="302"/>
        <v>38540</v>
      </c>
      <c r="I1938" t="e">
        <f>SQRT(($C$5/2)^2-($C$5/2)^2*'(OLD) bottom seam length'!H1938^2/($C$6/2)^2)</f>
        <v>#DIV/0!</v>
      </c>
      <c r="K1938" s="136">
        <f t="shared" si="303"/>
        <v>38540</v>
      </c>
      <c r="L1938" t="e">
        <f>SQRT(($C$5/2)^2-($C$5/2)^2*'(OLD) bottom seam length'!K1938^2/($C$6/2)^2)</f>
        <v>#DIV/0!</v>
      </c>
      <c r="O1938" s="136">
        <f t="shared" si="304"/>
        <v>38540</v>
      </c>
      <c r="P1938" t="b">
        <f t="shared" si="305"/>
        <v>0</v>
      </c>
      <c r="T1938" s="136">
        <f t="shared" si="306"/>
        <v>38520</v>
      </c>
      <c r="U1938" t="e">
        <f>SQRT(($U$6/2)^2-($U$6/2)^2*'(OLD) bottom seam length'!T1938^2/($U$7/2)^2)</f>
        <v>#VALUE!</v>
      </c>
      <c r="W1938" s="136">
        <f t="shared" si="307"/>
        <v>38520</v>
      </c>
      <c r="X1938" t="e">
        <f>SQRT(($U$6/2)^2-($U$6/2)^2*'(OLD) bottom seam length'!W1938^2/($U$7/2)^2)</f>
        <v>#VALUE!</v>
      </c>
      <c r="Z1938" s="136">
        <f t="shared" si="308"/>
        <v>38520</v>
      </c>
      <c r="AA1938" t="e">
        <f>SQRT(($U$6/2)^2-($U$6/2)^2*'(OLD) bottom seam length'!Z1938^2/($U$7/2)^2)</f>
        <v>#VALUE!</v>
      </c>
      <c r="AC1938" s="136">
        <f t="shared" si="309"/>
        <v>38520</v>
      </c>
      <c r="AD1938" t="e">
        <f>SQRT(($U$6/2)^2-($U$6/2)^2*'(OLD) bottom seam length'!AC1938^2/($U$7/2)^2)</f>
        <v>#VALUE!</v>
      </c>
    </row>
    <row r="1939" spans="2:30">
      <c r="B1939" s="136">
        <f t="shared" si="300"/>
        <v>38560</v>
      </c>
      <c r="C1939" t="e">
        <f>SQRT(($C$5/2)^2-($C$5/2)^2*'(OLD) bottom seam length'!B1939^2/($C$6/2)^2)</f>
        <v>#DIV/0!</v>
      </c>
      <c r="E1939" s="136">
        <f t="shared" si="301"/>
        <v>38560</v>
      </c>
      <c r="F1939" t="e">
        <f>SQRT(($C$5/2)^2-($C$5/2)^2*'(OLD) bottom seam length'!E1939^2/($C$6/2)^2)</f>
        <v>#DIV/0!</v>
      </c>
      <c r="H1939" s="136">
        <f t="shared" si="302"/>
        <v>38560</v>
      </c>
      <c r="I1939" t="e">
        <f>SQRT(($C$5/2)^2-($C$5/2)^2*'(OLD) bottom seam length'!H1939^2/($C$6/2)^2)</f>
        <v>#DIV/0!</v>
      </c>
      <c r="K1939" s="136">
        <f t="shared" si="303"/>
        <v>38560</v>
      </c>
      <c r="L1939" t="e">
        <f>SQRT(($C$5/2)^2-($C$5/2)^2*'(OLD) bottom seam length'!K1939^2/($C$6/2)^2)</f>
        <v>#DIV/0!</v>
      </c>
      <c r="O1939" s="136">
        <f t="shared" si="304"/>
        <v>38560</v>
      </c>
      <c r="P1939" t="b">
        <f t="shared" si="305"/>
        <v>0</v>
      </c>
      <c r="T1939" s="136">
        <f t="shared" si="306"/>
        <v>38540</v>
      </c>
      <c r="U1939" t="e">
        <f>SQRT(($U$6/2)^2-($U$6/2)^2*'(OLD) bottom seam length'!T1939^2/($U$7/2)^2)</f>
        <v>#VALUE!</v>
      </c>
      <c r="W1939" s="136">
        <f t="shared" si="307"/>
        <v>38540</v>
      </c>
      <c r="X1939" t="e">
        <f>SQRT(($U$6/2)^2-($U$6/2)^2*'(OLD) bottom seam length'!W1939^2/($U$7/2)^2)</f>
        <v>#VALUE!</v>
      </c>
      <c r="Z1939" s="136">
        <f t="shared" si="308"/>
        <v>38540</v>
      </c>
      <c r="AA1939" t="e">
        <f>SQRT(($U$6/2)^2-($U$6/2)^2*'(OLD) bottom seam length'!Z1939^2/($U$7/2)^2)</f>
        <v>#VALUE!</v>
      </c>
      <c r="AC1939" s="136">
        <f t="shared" si="309"/>
        <v>38540</v>
      </c>
      <c r="AD1939" t="e">
        <f>SQRT(($U$6/2)^2-($U$6/2)^2*'(OLD) bottom seam length'!AC1939^2/($U$7/2)^2)</f>
        <v>#VALUE!</v>
      </c>
    </row>
    <row r="1940" spans="2:30">
      <c r="B1940" s="136">
        <f t="shared" si="300"/>
        <v>38580</v>
      </c>
      <c r="C1940" t="e">
        <f>SQRT(($C$5/2)^2-($C$5/2)^2*'(OLD) bottom seam length'!B1940^2/($C$6/2)^2)</f>
        <v>#DIV/0!</v>
      </c>
      <c r="E1940" s="136">
        <f t="shared" si="301"/>
        <v>38580</v>
      </c>
      <c r="F1940" t="e">
        <f>SQRT(($C$5/2)^2-($C$5/2)^2*'(OLD) bottom seam length'!E1940^2/($C$6/2)^2)</f>
        <v>#DIV/0!</v>
      </c>
      <c r="H1940" s="136">
        <f t="shared" si="302"/>
        <v>38580</v>
      </c>
      <c r="I1940" t="e">
        <f>SQRT(($C$5/2)^2-($C$5/2)^2*'(OLD) bottom seam length'!H1940^2/($C$6/2)^2)</f>
        <v>#DIV/0!</v>
      </c>
      <c r="K1940" s="136">
        <f t="shared" si="303"/>
        <v>38580</v>
      </c>
      <c r="L1940" t="e">
        <f>SQRT(($C$5/2)^2-($C$5/2)^2*'(OLD) bottom seam length'!K1940^2/($C$6/2)^2)</f>
        <v>#DIV/0!</v>
      </c>
      <c r="O1940" s="136">
        <f t="shared" si="304"/>
        <v>38580</v>
      </c>
      <c r="P1940" t="b">
        <f t="shared" si="305"/>
        <v>0</v>
      </c>
      <c r="T1940" s="136">
        <f t="shared" si="306"/>
        <v>38560</v>
      </c>
      <c r="U1940" t="e">
        <f>SQRT(($U$6/2)^2-($U$6/2)^2*'(OLD) bottom seam length'!T1940^2/($U$7/2)^2)</f>
        <v>#VALUE!</v>
      </c>
      <c r="W1940" s="136">
        <f t="shared" si="307"/>
        <v>38560</v>
      </c>
      <c r="X1940" t="e">
        <f>SQRT(($U$6/2)^2-($U$6/2)^2*'(OLD) bottom seam length'!W1940^2/($U$7/2)^2)</f>
        <v>#VALUE!</v>
      </c>
      <c r="Z1940" s="136">
        <f t="shared" si="308"/>
        <v>38560</v>
      </c>
      <c r="AA1940" t="e">
        <f>SQRT(($U$6/2)^2-($U$6/2)^2*'(OLD) bottom seam length'!Z1940^2/($U$7/2)^2)</f>
        <v>#VALUE!</v>
      </c>
      <c r="AC1940" s="136">
        <f t="shared" si="309"/>
        <v>38560</v>
      </c>
      <c r="AD1940" t="e">
        <f>SQRT(($U$6/2)^2-($U$6/2)^2*'(OLD) bottom seam length'!AC1940^2/($U$7/2)^2)</f>
        <v>#VALUE!</v>
      </c>
    </row>
    <row r="1941" spans="2:30">
      <c r="B1941" s="136">
        <f t="shared" si="300"/>
        <v>38600</v>
      </c>
      <c r="C1941" t="e">
        <f>SQRT(($C$5/2)^2-($C$5/2)^2*'(OLD) bottom seam length'!B1941^2/($C$6/2)^2)</f>
        <v>#DIV/0!</v>
      </c>
      <c r="E1941" s="136">
        <f t="shared" si="301"/>
        <v>38600</v>
      </c>
      <c r="F1941" t="e">
        <f>SQRT(($C$5/2)^2-($C$5/2)^2*'(OLD) bottom seam length'!E1941^2/($C$6/2)^2)</f>
        <v>#DIV/0!</v>
      </c>
      <c r="H1941" s="136">
        <f t="shared" si="302"/>
        <v>38600</v>
      </c>
      <c r="I1941" t="e">
        <f>SQRT(($C$5/2)^2-($C$5/2)^2*'(OLD) bottom seam length'!H1941^2/($C$6/2)^2)</f>
        <v>#DIV/0!</v>
      </c>
      <c r="K1941" s="136">
        <f t="shared" si="303"/>
        <v>38600</v>
      </c>
      <c r="L1941" t="e">
        <f>SQRT(($C$5/2)^2-($C$5/2)^2*'(OLD) bottom seam length'!K1941^2/($C$6/2)^2)</f>
        <v>#DIV/0!</v>
      </c>
      <c r="O1941" s="136">
        <f t="shared" si="304"/>
        <v>38600</v>
      </c>
      <c r="P1941" t="b">
        <f t="shared" si="305"/>
        <v>0</v>
      </c>
      <c r="T1941" s="136">
        <f t="shared" si="306"/>
        <v>38580</v>
      </c>
      <c r="U1941" t="e">
        <f>SQRT(($U$6/2)^2-($U$6/2)^2*'(OLD) bottom seam length'!T1941^2/($U$7/2)^2)</f>
        <v>#VALUE!</v>
      </c>
      <c r="W1941" s="136">
        <f t="shared" si="307"/>
        <v>38580</v>
      </c>
      <c r="X1941" t="e">
        <f>SQRT(($U$6/2)^2-($U$6/2)^2*'(OLD) bottom seam length'!W1941^2/($U$7/2)^2)</f>
        <v>#VALUE!</v>
      </c>
      <c r="Z1941" s="136">
        <f t="shared" si="308"/>
        <v>38580</v>
      </c>
      <c r="AA1941" t="e">
        <f>SQRT(($U$6/2)^2-($U$6/2)^2*'(OLD) bottom seam length'!Z1941^2/($U$7/2)^2)</f>
        <v>#VALUE!</v>
      </c>
      <c r="AC1941" s="136">
        <f t="shared" si="309"/>
        <v>38580</v>
      </c>
      <c r="AD1941" t="e">
        <f>SQRT(($U$6/2)^2-($U$6/2)^2*'(OLD) bottom seam length'!AC1941^2/($U$7/2)^2)</f>
        <v>#VALUE!</v>
      </c>
    </row>
    <row r="1942" spans="2:30">
      <c r="B1942" s="136">
        <f t="shared" si="300"/>
        <v>38620</v>
      </c>
      <c r="C1942" t="e">
        <f>SQRT(($C$5/2)^2-($C$5/2)^2*'(OLD) bottom seam length'!B1942^2/($C$6/2)^2)</f>
        <v>#DIV/0!</v>
      </c>
      <c r="E1942" s="136">
        <f t="shared" si="301"/>
        <v>38620</v>
      </c>
      <c r="F1942" t="e">
        <f>SQRT(($C$5/2)^2-($C$5/2)^2*'(OLD) bottom seam length'!E1942^2/($C$6/2)^2)</f>
        <v>#DIV/0!</v>
      </c>
      <c r="H1942" s="136">
        <f t="shared" si="302"/>
        <v>38620</v>
      </c>
      <c r="I1942" t="e">
        <f>SQRT(($C$5/2)^2-($C$5/2)^2*'(OLD) bottom seam length'!H1942^2/($C$6/2)^2)</f>
        <v>#DIV/0!</v>
      </c>
      <c r="K1942" s="136">
        <f t="shared" si="303"/>
        <v>38620</v>
      </c>
      <c r="L1942" t="e">
        <f>SQRT(($C$5/2)^2-($C$5/2)^2*'(OLD) bottom seam length'!K1942^2/($C$6/2)^2)</f>
        <v>#DIV/0!</v>
      </c>
      <c r="O1942" s="136">
        <f t="shared" si="304"/>
        <v>38620</v>
      </c>
      <c r="P1942" t="b">
        <f t="shared" si="305"/>
        <v>0</v>
      </c>
      <c r="T1942" s="136">
        <f t="shared" si="306"/>
        <v>38600</v>
      </c>
      <c r="U1942" t="e">
        <f>SQRT(($U$6/2)^2-($U$6/2)^2*'(OLD) bottom seam length'!T1942^2/($U$7/2)^2)</f>
        <v>#VALUE!</v>
      </c>
      <c r="W1942" s="136">
        <f t="shared" si="307"/>
        <v>38600</v>
      </c>
      <c r="X1942" t="e">
        <f>SQRT(($U$6/2)^2-($U$6/2)^2*'(OLD) bottom seam length'!W1942^2/($U$7/2)^2)</f>
        <v>#VALUE!</v>
      </c>
      <c r="Z1942" s="136">
        <f t="shared" si="308"/>
        <v>38600</v>
      </c>
      <c r="AA1942" t="e">
        <f>SQRT(($U$6/2)^2-($U$6/2)^2*'(OLD) bottom seam length'!Z1942^2/($U$7/2)^2)</f>
        <v>#VALUE!</v>
      </c>
      <c r="AC1942" s="136">
        <f t="shared" si="309"/>
        <v>38600</v>
      </c>
      <c r="AD1942" t="e">
        <f>SQRT(($U$6/2)^2-($U$6/2)^2*'(OLD) bottom seam length'!AC1942^2/($U$7/2)^2)</f>
        <v>#VALUE!</v>
      </c>
    </row>
    <row r="1943" spans="2:30">
      <c r="B1943" s="136">
        <f t="shared" si="300"/>
        <v>38640</v>
      </c>
      <c r="C1943" t="e">
        <f>SQRT(($C$5/2)^2-($C$5/2)^2*'(OLD) bottom seam length'!B1943^2/($C$6/2)^2)</f>
        <v>#DIV/0!</v>
      </c>
      <c r="E1943" s="136">
        <f t="shared" si="301"/>
        <v>38640</v>
      </c>
      <c r="F1943" t="e">
        <f>SQRT(($C$5/2)^2-($C$5/2)^2*'(OLD) bottom seam length'!E1943^2/($C$6/2)^2)</f>
        <v>#DIV/0!</v>
      </c>
      <c r="H1943" s="136">
        <f t="shared" si="302"/>
        <v>38640</v>
      </c>
      <c r="I1943" t="e">
        <f>SQRT(($C$5/2)^2-($C$5/2)^2*'(OLD) bottom seam length'!H1943^2/($C$6/2)^2)</f>
        <v>#DIV/0!</v>
      </c>
      <c r="K1943" s="136">
        <f t="shared" si="303"/>
        <v>38640</v>
      </c>
      <c r="L1943" t="e">
        <f>SQRT(($C$5/2)^2-($C$5/2)^2*'(OLD) bottom seam length'!K1943^2/($C$6/2)^2)</f>
        <v>#DIV/0!</v>
      </c>
      <c r="O1943" s="136">
        <f t="shared" si="304"/>
        <v>38640</v>
      </c>
      <c r="P1943" t="b">
        <f t="shared" si="305"/>
        <v>0</v>
      </c>
      <c r="T1943" s="136">
        <f t="shared" si="306"/>
        <v>38620</v>
      </c>
      <c r="U1943" t="e">
        <f>SQRT(($U$6/2)^2-($U$6/2)^2*'(OLD) bottom seam length'!T1943^2/($U$7/2)^2)</f>
        <v>#VALUE!</v>
      </c>
      <c r="W1943" s="136">
        <f t="shared" si="307"/>
        <v>38620</v>
      </c>
      <c r="X1943" t="e">
        <f>SQRT(($U$6/2)^2-($U$6/2)^2*'(OLD) bottom seam length'!W1943^2/($U$7/2)^2)</f>
        <v>#VALUE!</v>
      </c>
      <c r="Z1943" s="136">
        <f t="shared" si="308"/>
        <v>38620</v>
      </c>
      <c r="AA1943" t="e">
        <f>SQRT(($U$6/2)^2-($U$6/2)^2*'(OLD) bottom seam length'!Z1943^2/($U$7/2)^2)</f>
        <v>#VALUE!</v>
      </c>
      <c r="AC1943" s="136">
        <f t="shared" si="309"/>
        <v>38620</v>
      </c>
      <c r="AD1943" t="e">
        <f>SQRT(($U$6/2)^2-($U$6/2)^2*'(OLD) bottom seam length'!AC1943^2/($U$7/2)^2)</f>
        <v>#VALUE!</v>
      </c>
    </row>
    <row r="1944" spans="2:30">
      <c r="B1944" s="136">
        <f t="shared" si="300"/>
        <v>38660</v>
      </c>
      <c r="C1944" t="e">
        <f>SQRT(($C$5/2)^2-($C$5/2)^2*'(OLD) bottom seam length'!B1944^2/($C$6/2)^2)</f>
        <v>#DIV/0!</v>
      </c>
      <c r="E1944" s="136">
        <f t="shared" si="301"/>
        <v>38660</v>
      </c>
      <c r="F1944" t="e">
        <f>SQRT(($C$5/2)^2-($C$5/2)^2*'(OLD) bottom seam length'!E1944^2/($C$6/2)^2)</f>
        <v>#DIV/0!</v>
      </c>
      <c r="H1944" s="136">
        <f t="shared" si="302"/>
        <v>38660</v>
      </c>
      <c r="I1944" t="e">
        <f>SQRT(($C$5/2)^2-($C$5/2)^2*'(OLD) bottom seam length'!H1944^2/($C$6/2)^2)</f>
        <v>#DIV/0!</v>
      </c>
      <c r="K1944" s="136">
        <f t="shared" si="303"/>
        <v>38660</v>
      </c>
      <c r="L1944" t="e">
        <f>SQRT(($C$5/2)^2-($C$5/2)^2*'(OLD) bottom seam length'!K1944^2/($C$6/2)^2)</f>
        <v>#DIV/0!</v>
      </c>
      <c r="O1944" s="136">
        <f t="shared" si="304"/>
        <v>38660</v>
      </c>
      <c r="P1944" t="b">
        <f t="shared" si="305"/>
        <v>0</v>
      </c>
      <c r="T1944" s="136">
        <f t="shared" si="306"/>
        <v>38640</v>
      </c>
      <c r="U1944" t="e">
        <f>SQRT(($U$6/2)^2-($U$6/2)^2*'(OLD) bottom seam length'!T1944^2/($U$7/2)^2)</f>
        <v>#VALUE!</v>
      </c>
      <c r="W1944" s="136">
        <f t="shared" si="307"/>
        <v>38640</v>
      </c>
      <c r="X1944" t="e">
        <f>SQRT(($U$6/2)^2-($U$6/2)^2*'(OLD) bottom seam length'!W1944^2/($U$7/2)^2)</f>
        <v>#VALUE!</v>
      </c>
      <c r="Z1944" s="136">
        <f t="shared" si="308"/>
        <v>38640</v>
      </c>
      <c r="AA1944" t="e">
        <f>SQRT(($U$6/2)^2-($U$6/2)^2*'(OLD) bottom seam length'!Z1944^2/($U$7/2)^2)</f>
        <v>#VALUE!</v>
      </c>
      <c r="AC1944" s="136">
        <f t="shared" si="309"/>
        <v>38640</v>
      </c>
      <c r="AD1944" t="e">
        <f>SQRT(($U$6/2)^2-($U$6/2)^2*'(OLD) bottom seam length'!AC1944^2/($U$7/2)^2)</f>
        <v>#VALUE!</v>
      </c>
    </row>
    <row r="1945" spans="2:30">
      <c r="B1945" s="136">
        <f t="shared" si="300"/>
        <v>38680</v>
      </c>
      <c r="C1945" t="e">
        <f>SQRT(($C$5/2)^2-($C$5/2)^2*'(OLD) bottom seam length'!B1945^2/($C$6/2)^2)</f>
        <v>#DIV/0!</v>
      </c>
      <c r="E1945" s="136">
        <f t="shared" si="301"/>
        <v>38680</v>
      </c>
      <c r="F1945" t="e">
        <f>SQRT(($C$5/2)^2-($C$5/2)^2*'(OLD) bottom seam length'!E1945^2/($C$6/2)^2)</f>
        <v>#DIV/0!</v>
      </c>
      <c r="H1945" s="136">
        <f t="shared" si="302"/>
        <v>38680</v>
      </c>
      <c r="I1945" t="e">
        <f>SQRT(($C$5/2)^2-($C$5/2)^2*'(OLD) bottom seam length'!H1945^2/($C$6/2)^2)</f>
        <v>#DIV/0!</v>
      </c>
      <c r="K1945" s="136">
        <f t="shared" si="303"/>
        <v>38680</v>
      </c>
      <c r="L1945" t="e">
        <f>SQRT(($C$5/2)^2-($C$5/2)^2*'(OLD) bottom seam length'!K1945^2/($C$6/2)^2)</f>
        <v>#DIV/0!</v>
      </c>
      <c r="O1945" s="136">
        <f t="shared" si="304"/>
        <v>38680</v>
      </c>
      <c r="P1945" t="b">
        <f t="shared" si="305"/>
        <v>0</v>
      </c>
      <c r="T1945" s="136">
        <f t="shared" si="306"/>
        <v>38660</v>
      </c>
      <c r="U1945" t="e">
        <f>SQRT(($U$6/2)^2-($U$6/2)^2*'(OLD) bottom seam length'!T1945^2/($U$7/2)^2)</f>
        <v>#VALUE!</v>
      </c>
      <c r="W1945" s="136">
        <f t="shared" si="307"/>
        <v>38660</v>
      </c>
      <c r="X1945" t="e">
        <f>SQRT(($U$6/2)^2-($U$6/2)^2*'(OLD) bottom seam length'!W1945^2/($U$7/2)^2)</f>
        <v>#VALUE!</v>
      </c>
      <c r="Z1945" s="136">
        <f t="shared" si="308"/>
        <v>38660</v>
      </c>
      <c r="AA1945" t="e">
        <f>SQRT(($U$6/2)^2-($U$6/2)^2*'(OLD) bottom seam length'!Z1945^2/($U$7/2)^2)</f>
        <v>#VALUE!</v>
      </c>
      <c r="AC1945" s="136">
        <f t="shared" si="309"/>
        <v>38660</v>
      </c>
      <c r="AD1945" t="e">
        <f>SQRT(($U$6/2)^2-($U$6/2)^2*'(OLD) bottom seam length'!AC1945^2/($U$7/2)^2)</f>
        <v>#VALUE!</v>
      </c>
    </row>
    <row r="1946" spans="2:30">
      <c r="B1946" s="136">
        <f t="shared" si="300"/>
        <v>38700</v>
      </c>
      <c r="C1946" t="e">
        <f>SQRT(($C$5/2)^2-($C$5/2)^2*'(OLD) bottom seam length'!B1946^2/($C$6/2)^2)</f>
        <v>#DIV/0!</v>
      </c>
      <c r="E1946" s="136">
        <f t="shared" si="301"/>
        <v>38700</v>
      </c>
      <c r="F1946" t="e">
        <f>SQRT(($C$5/2)^2-($C$5/2)^2*'(OLD) bottom seam length'!E1946^2/($C$6/2)^2)</f>
        <v>#DIV/0!</v>
      </c>
      <c r="H1946" s="136">
        <f t="shared" si="302"/>
        <v>38700</v>
      </c>
      <c r="I1946" t="e">
        <f>SQRT(($C$5/2)^2-($C$5/2)^2*'(OLD) bottom seam length'!H1946^2/($C$6/2)^2)</f>
        <v>#DIV/0!</v>
      </c>
      <c r="K1946" s="136">
        <f t="shared" si="303"/>
        <v>38700</v>
      </c>
      <c r="L1946" t="e">
        <f>SQRT(($C$5/2)^2-($C$5/2)^2*'(OLD) bottom seam length'!K1946^2/($C$6/2)^2)</f>
        <v>#DIV/0!</v>
      </c>
      <c r="O1946" s="136">
        <f t="shared" si="304"/>
        <v>38700</v>
      </c>
      <c r="P1946" t="b">
        <f t="shared" si="305"/>
        <v>0</v>
      </c>
      <c r="T1946" s="136">
        <f t="shared" si="306"/>
        <v>38680</v>
      </c>
      <c r="U1946" t="e">
        <f>SQRT(($U$6/2)^2-($U$6/2)^2*'(OLD) bottom seam length'!T1946^2/($U$7/2)^2)</f>
        <v>#VALUE!</v>
      </c>
      <c r="W1946" s="136">
        <f t="shared" si="307"/>
        <v>38680</v>
      </c>
      <c r="X1946" t="e">
        <f>SQRT(($U$6/2)^2-($U$6/2)^2*'(OLD) bottom seam length'!W1946^2/($U$7/2)^2)</f>
        <v>#VALUE!</v>
      </c>
      <c r="Z1946" s="136">
        <f t="shared" si="308"/>
        <v>38680</v>
      </c>
      <c r="AA1946" t="e">
        <f>SQRT(($U$6/2)^2-($U$6/2)^2*'(OLD) bottom seam length'!Z1946^2/($U$7/2)^2)</f>
        <v>#VALUE!</v>
      </c>
      <c r="AC1946" s="136">
        <f t="shared" si="309"/>
        <v>38680</v>
      </c>
      <c r="AD1946" t="e">
        <f>SQRT(($U$6/2)^2-($U$6/2)^2*'(OLD) bottom seam length'!AC1946^2/($U$7/2)^2)</f>
        <v>#VALUE!</v>
      </c>
    </row>
    <row r="1947" spans="2:30">
      <c r="B1947" s="136">
        <f t="shared" si="300"/>
        <v>38720</v>
      </c>
      <c r="C1947" t="e">
        <f>SQRT(($C$5/2)^2-($C$5/2)^2*'(OLD) bottom seam length'!B1947^2/($C$6/2)^2)</f>
        <v>#DIV/0!</v>
      </c>
      <c r="E1947" s="136">
        <f t="shared" si="301"/>
        <v>38720</v>
      </c>
      <c r="F1947" t="e">
        <f>SQRT(($C$5/2)^2-($C$5/2)^2*'(OLD) bottom seam length'!E1947^2/($C$6/2)^2)</f>
        <v>#DIV/0!</v>
      </c>
      <c r="H1947" s="136">
        <f t="shared" si="302"/>
        <v>38720</v>
      </c>
      <c r="I1947" t="e">
        <f>SQRT(($C$5/2)^2-($C$5/2)^2*'(OLD) bottom seam length'!H1947^2/($C$6/2)^2)</f>
        <v>#DIV/0!</v>
      </c>
      <c r="K1947" s="136">
        <f t="shared" si="303"/>
        <v>38720</v>
      </c>
      <c r="L1947" t="e">
        <f>SQRT(($C$5/2)^2-($C$5/2)^2*'(OLD) bottom seam length'!K1947^2/($C$6/2)^2)</f>
        <v>#DIV/0!</v>
      </c>
      <c r="O1947" s="136">
        <f t="shared" si="304"/>
        <v>38720</v>
      </c>
      <c r="P1947" t="b">
        <f t="shared" si="305"/>
        <v>0</v>
      </c>
      <c r="T1947" s="136">
        <f t="shared" si="306"/>
        <v>38700</v>
      </c>
      <c r="U1947" t="e">
        <f>SQRT(($U$6/2)^2-($U$6/2)^2*'(OLD) bottom seam length'!T1947^2/($U$7/2)^2)</f>
        <v>#VALUE!</v>
      </c>
      <c r="W1947" s="136">
        <f t="shared" si="307"/>
        <v>38700</v>
      </c>
      <c r="X1947" t="e">
        <f>SQRT(($U$6/2)^2-($U$6/2)^2*'(OLD) bottom seam length'!W1947^2/($U$7/2)^2)</f>
        <v>#VALUE!</v>
      </c>
      <c r="Z1947" s="136">
        <f t="shared" si="308"/>
        <v>38700</v>
      </c>
      <c r="AA1947" t="e">
        <f>SQRT(($U$6/2)^2-($U$6/2)^2*'(OLD) bottom seam length'!Z1947^2/($U$7/2)^2)</f>
        <v>#VALUE!</v>
      </c>
      <c r="AC1947" s="136">
        <f t="shared" si="309"/>
        <v>38700</v>
      </c>
      <c r="AD1947" t="e">
        <f>SQRT(($U$6/2)^2-($U$6/2)^2*'(OLD) bottom seam length'!AC1947^2/($U$7/2)^2)</f>
        <v>#VALUE!</v>
      </c>
    </row>
    <row r="1948" spans="2:30">
      <c r="B1948" s="136">
        <f t="shared" si="300"/>
        <v>38740</v>
      </c>
      <c r="C1948" t="e">
        <f>SQRT(($C$5/2)^2-($C$5/2)^2*'(OLD) bottom seam length'!B1948^2/($C$6/2)^2)</f>
        <v>#DIV/0!</v>
      </c>
      <c r="E1948" s="136">
        <f t="shared" si="301"/>
        <v>38740</v>
      </c>
      <c r="F1948" t="e">
        <f>SQRT(($C$5/2)^2-($C$5/2)^2*'(OLD) bottom seam length'!E1948^2/($C$6/2)^2)</f>
        <v>#DIV/0!</v>
      </c>
      <c r="H1948" s="136">
        <f t="shared" si="302"/>
        <v>38740</v>
      </c>
      <c r="I1948" t="e">
        <f>SQRT(($C$5/2)^2-($C$5/2)^2*'(OLD) bottom seam length'!H1948^2/($C$6/2)^2)</f>
        <v>#DIV/0!</v>
      </c>
      <c r="K1948" s="136">
        <f t="shared" si="303"/>
        <v>38740</v>
      </c>
      <c r="L1948" t="e">
        <f>SQRT(($C$5/2)^2-($C$5/2)^2*'(OLD) bottom seam length'!K1948^2/($C$6/2)^2)</f>
        <v>#DIV/0!</v>
      </c>
      <c r="O1948" s="136">
        <f t="shared" si="304"/>
        <v>38740</v>
      </c>
      <c r="P1948" t="b">
        <f t="shared" si="305"/>
        <v>0</v>
      </c>
      <c r="T1948" s="136">
        <f t="shared" si="306"/>
        <v>38720</v>
      </c>
      <c r="U1948" t="e">
        <f>SQRT(($U$6/2)^2-($U$6/2)^2*'(OLD) bottom seam length'!T1948^2/($U$7/2)^2)</f>
        <v>#VALUE!</v>
      </c>
      <c r="W1948" s="136">
        <f t="shared" si="307"/>
        <v>38720</v>
      </c>
      <c r="X1948" t="e">
        <f>SQRT(($U$6/2)^2-($U$6/2)^2*'(OLD) bottom seam length'!W1948^2/($U$7/2)^2)</f>
        <v>#VALUE!</v>
      </c>
      <c r="Z1948" s="136">
        <f t="shared" si="308"/>
        <v>38720</v>
      </c>
      <c r="AA1948" t="e">
        <f>SQRT(($U$6/2)^2-($U$6/2)^2*'(OLD) bottom seam length'!Z1948^2/($U$7/2)^2)</f>
        <v>#VALUE!</v>
      </c>
      <c r="AC1948" s="136">
        <f t="shared" si="309"/>
        <v>38720</v>
      </c>
      <c r="AD1948" t="e">
        <f>SQRT(($U$6/2)^2-($U$6/2)^2*'(OLD) bottom seam length'!AC1948^2/($U$7/2)^2)</f>
        <v>#VALUE!</v>
      </c>
    </row>
    <row r="1949" spans="2:30">
      <c r="B1949" s="136">
        <f t="shared" si="300"/>
        <v>38760</v>
      </c>
      <c r="C1949" t="e">
        <f>SQRT(($C$5/2)^2-($C$5/2)^2*'(OLD) bottom seam length'!B1949^2/($C$6/2)^2)</f>
        <v>#DIV/0!</v>
      </c>
      <c r="E1949" s="136">
        <f t="shared" si="301"/>
        <v>38760</v>
      </c>
      <c r="F1949" t="e">
        <f>SQRT(($C$5/2)^2-($C$5/2)^2*'(OLD) bottom seam length'!E1949^2/($C$6/2)^2)</f>
        <v>#DIV/0!</v>
      </c>
      <c r="H1949" s="136">
        <f t="shared" si="302"/>
        <v>38760</v>
      </c>
      <c r="I1949" t="e">
        <f>SQRT(($C$5/2)^2-($C$5/2)^2*'(OLD) bottom seam length'!H1949^2/($C$6/2)^2)</f>
        <v>#DIV/0!</v>
      </c>
      <c r="K1949" s="136">
        <f t="shared" si="303"/>
        <v>38760</v>
      </c>
      <c r="L1949" t="e">
        <f>SQRT(($C$5/2)^2-($C$5/2)^2*'(OLD) bottom seam length'!K1949^2/($C$6/2)^2)</f>
        <v>#DIV/0!</v>
      </c>
      <c r="O1949" s="136">
        <f t="shared" si="304"/>
        <v>38760</v>
      </c>
      <c r="P1949" t="b">
        <f t="shared" si="305"/>
        <v>0</v>
      </c>
      <c r="T1949" s="136">
        <f t="shared" si="306"/>
        <v>38740</v>
      </c>
      <c r="U1949" t="e">
        <f>SQRT(($U$6/2)^2-($U$6/2)^2*'(OLD) bottom seam length'!T1949^2/($U$7/2)^2)</f>
        <v>#VALUE!</v>
      </c>
      <c r="W1949" s="136">
        <f t="shared" si="307"/>
        <v>38740</v>
      </c>
      <c r="X1949" t="e">
        <f>SQRT(($U$6/2)^2-($U$6/2)^2*'(OLD) bottom seam length'!W1949^2/($U$7/2)^2)</f>
        <v>#VALUE!</v>
      </c>
      <c r="Z1949" s="136">
        <f t="shared" si="308"/>
        <v>38740</v>
      </c>
      <c r="AA1949" t="e">
        <f>SQRT(($U$6/2)^2-($U$6/2)^2*'(OLD) bottom seam length'!Z1949^2/($U$7/2)^2)</f>
        <v>#VALUE!</v>
      </c>
      <c r="AC1949" s="136">
        <f t="shared" si="309"/>
        <v>38740</v>
      </c>
      <c r="AD1949" t="e">
        <f>SQRT(($U$6/2)^2-($U$6/2)^2*'(OLD) bottom seam length'!AC1949^2/($U$7/2)^2)</f>
        <v>#VALUE!</v>
      </c>
    </row>
    <row r="1950" spans="2:30">
      <c r="B1950" s="136">
        <f t="shared" si="300"/>
        <v>38780</v>
      </c>
      <c r="C1950" t="e">
        <f>SQRT(($C$5/2)^2-($C$5/2)^2*'(OLD) bottom seam length'!B1950^2/($C$6/2)^2)</f>
        <v>#DIV/0!</v>
      </c>
      <c r="E1950" s="136">
        <f t="shared" si="301"/>
        <v>38780</v>
      </c>
      <c r="F1950" t="e">
        <f>SQRT(($C$5/2)^2-($C$5/2)^2*'(OLD) bottom seam length'!E1950^2/($C$6/2)^2)</f>
        <v>#DIV/0!</v>
      </c>
      <c r="H1950" s="136">
        <f t="shared" si="302"/>
        <v>38780</v>
      </c>
      <c r="I1950" t="e">
        <f>SQRT(($C$5/2)^2-($C$5/2)^2*'(OLD) bottom seam length'!H1950^2/($C$6/2)^2)</f>
        <v>#DIV/0!</v>
      </c>
      <c r="K1950" s="136">
        <f t="shared" si="303"/>
        <v>38780</v>
      </c>
      <c r="L1950" t="e">
        <f>SQRT(($C$5/2)^2-($C$5/2)^2*'(OLD) bottom seam length'!K1950^2/($C$6/2)^2)</f>
        <v>#DIV/0!</v>
      </c>
      <c r="O1950" s="136">
        <f t="shared" si="304"/>
        <v>38780</v>
      </c>
      <c r="P1950" t="b">
        <f t="shared" si="305"/>
        <v>0</v>
      </c>
      <c r="T1950" s="136">
        <f t="shared" si="306"/>
        <v>38760</v>
      </c>
      <c r="U1950" t="e">
        <f>SQRT(($U$6/2)^2-($U$6/2)^2*'(OLD) bottom seam length'!T1950^2/($U$7/2)^2)</f>
        <v>#VALUE!</v>
      </c>
      <c r="W1950" s="136">
        <f t="shared" si="307"/>
        <v>38760</v>
      </c>
      <c r="X1950" t="e">
        <f>SQRT(($U$6/2)^2-($U$6/2)^2*'(OLD) bottom seam length'!W1950^2/($U$7/2)^2)</f>
        <v>#VALUE!</v>
      </c>
      <c r="Z1950" s="136">
        <f t="shared" si="308"/>
        <v>38760</v>
      </c>
      <c r="AA1950" t="e">
        <f>SQRT(($U$6/2)^2-($U$6/2)^2*'(OLD) bottom seam length'!Z1950^2/($U$7/2)^2)</f>
        <v>#VALUE!</v>
      </c>
      <c r="AC1950" s="136">
        <f t="shared" si="309"/>
        <v>38760</v>
      </c>
      <c r="AD1950" t="e">
        <f>SQRT(($U$6/2)^2-($U$6/2)^2*'(OLD) bottom seam length'!AC1950^2/($U$7/2)^2)</f>
        <v>#VALUE!</v>
      </c>
    </row>
    <row r="1951" spans="2:30">
      <c r="B1951" s="136">
        <f t="shared" si="300"/>
        <v>38800</v>
      </c>
      <c r="C1951" t="e">
        <f>SQRT(($C$5/2)^2-($C$5/2)^2*'(OLD) bottom seam length'!B1951^2/($C$6/2)^2)</f>
        <v>#DIV/0!</v>
      </c>
      <c r="E1951" s="136">
        <f t="shared" si="301"/>
        <v>38800</v>
      </c>
      <c r="F1951" t="e">
        <f>SQRT(($C$5/2)^2-($C$5/2)^2*'(OLD) bottom seam length'!E1951^2/($C$6/2)^2)</f>
        <v>#DIV/0!</v>
      </c>
      <c r="H1951" s="136">
        <f t="shared" si="302"/>
        <v>38800</v>
      </c>
      <c r="I1951" t="e">
        <f>SQRT(($C$5/2)^2-($C$5/2)^2*'(OLD) bottom seam length'!H1951^2/($C$6/2)^2)</f>
        <v>#DIV/0!</v>
      </c>
      <c r="K1951" s="136">
        <f t="shared" si="303"/>
        <v>38800</v>
      </c>
      <c r="L1951" t="e">
        <f>SQRT(($C$5/2)^2-($C$5/2)^2*'(OLD) bottom seam length'!K1951^2/($C$6/2)^2)</f>
        <v>#DIV/0!</v>
      </c>
      <c r="O1951" s="136">
        <f t="shared" si="304"/>
        <v>38800</v>
      </c>
      <c r="P1951" t="b">
        <f t="shared" si="305"/>
        <v>0</v>
      </c>
      <c r="T1951" s="136">
        <f t="shared" si="306"/>
        <v>38780</v>
      </c>
      <c r="U1951" t="e">
        <f>SQRT(($U$6/2)^2-($U$6/2)^2*'(OLD) bottom seam length'!T1951^2/($U$7/2)^2)</f>
        <v>#VALUE!</v>
      </c>
      <c r="W1951" s="136">
        <f t="shared" si="307"/>
        <v>38780</v>
      </c>
      <c r="X1951" t="e">
        <f>SQRT(($U$6/2)^2-($U$6/2)^2*'(OLD) bottom seam length'!W1951^2/($U$7/2)^2)</f>
        <v>#VALUE!</v>
      </c>
      <c r="Z1951" s="136">
        <f t="shared" si="308"/>
        <v>38780</v>
      </c>
      <c r="AA1951" t="e">
        <f>SQRT(($U$6/2)^2-($U$6/2)^2*'(OLD) bottom seam length'!Z1951^2/($U$7/2)^2)</f>
        <v>#VALUE!</v>
      </c>
      <c r="AC1951" s="136">
        <f t="shared" si="309"/>
        <v>38780</v>
      </c>
      <c r="AD1951" t="e">
        <f>SQRT(($U$6/2)^2-($U$6/2)^2*'(OLD) bottom seam length'!AC1951^2/($U$7/2)^2)</f>
        <v>#VALUE!</v>
      </c>
    </row>
    <row r="1952" spans="2:30">
      <c r="B1952" s="136">
        <f t="shared" si="300"/>
        <v>38820</v>
      </c>
      <c r="C1952" t="e">
        <f>SQRT(($C$5/2)^2-($C$5/2)^2*'(OLD) bottom seam length'!B1952^2/($C$6/2)^2)</f>
        <v>#DIV/0!</v>
      </c>
      <c r="E1952" s="136">
        <f t="shared" si="301"/>
        <v>38820</v>
      </c>
      <c r="F1952" t="e">
        <f>SQRT(($C$5/2)^2-($C$5/2)^2*'(OLD) bottom seam length'!E1952^2/($C$6/2)^2)</f>
        <v>#DIV/0!</v>
      </c>
      <c r="H1952" s="136">
        <f t="shared" si="302"/>
        <v>38820</v>
      </c>
      <c r="I1952" t="e">
        <f>SQRT(($C$5/2)^2-($C$5/2)^2*'(OLD) bottom seam length'!H1952^2/($C$6/2)^2)</f>
        <v>#DIV/0!</v>
      </c>
      <c r="K1952" s="136">
        <f t="shared" si="303"/>
        <v>38820</v>
      </c>
      <c r="L1952" t="e">
        <f>SQRT(($C$5/2)^2-($C$5/2)^2*'(OLD) bottom seam length'!K1952^2/($C$6/2)^2)</f>
        <v>#DIV/0!</v>
      </c>
      <c r="O1952" s="136">
        <f t="shared" si="304"/>
        <v>38820</v>
      </c>
      <c r="P1952" t="b">
        <f t="shared" si="305"/>
        <v>0</v>
      </c>
      <c r="T1952" s="136">
        <f t="shared" si="306"/>
        <v>38800</v>
      </c>
      <c r="U1952" t="e">
        <f>SQRT(($U$6/2)^2-($U$6/2)^2*'(OLD) bottom seam length'!T1952^2/($U$7/2)^2)</f>
        <v>#VALUE!</v>
      </c>
      <c r="W1952" s="136">
        <f t="shared" si="307"/>
        <v>38800</v>
      </c>
      <c r="X1952" t="e">
        <f>SQRT(($U$6/2)^2-($U$6/2)^2*'(OLD) bottom seam length'!W1952^2/($U$7/2)^2)</f>
        <v>#VALUE!</v>
      </c>
      <c r="Z1952" s="136">
        <f t="shared" si="308"/>
        <v>38800</v>
      </c>
      <c r="AA1952" t="e">
        <f>SQRT(($U$6/2)^2-($U$6/2)^2*'(OLD) bottom seam length'!Z1952^2/($U$7/2)^2)</f>
        <v>#VALUE!</v>
      </c>
      <c r="AC1952" s="136">
        <f t="shared" si="309"/>
        <v>38800</v>
      </c>
      <c r="AD1952" t="e">
        <f>SQRT(($U$6/2)^2-($U$6/2)^2*'(OLD) bottom seam length'!AC1952^2/($U$7/2)^2)</f>
        <v>#VALUE!</v>
      </c>
    </row>
    <row r="1953" spans="2:30">
      <c r="B1953" s="136">
        <f t="shared" si="300"/>
        <v>38840</v>
      </c>
      <c r="C1953" t="e">
        <f>SQRT(($C$5/2)^2-($C$5/2)^2*'(OLD) bottom seam length'!B1953^2/($C$6/2)^2)</f>
        <v>#DIV/0!</v>
      </c>
      <c r="E1953" s="136">
        <f t="shared" si="301"/>
        <v>38840</v>
      </c>
      <c r="F1953" t="e">
        <f>SQRT(($C$5/2)^2-($C$5/2)^2*'(OLD) bottom seam length'!E1953^2/($C$6/2)^2)</f>
        <v>#DIV/0!</v>
      </c>
      <c r="H1953" s="136">
        <f t="shared" si="302"/>
        <v>38840</v>
      </c>
      <c r="I1953" t="e">
        <f>SQRT(($C$5/2)^2-($C$5/2)^2*'(OLD) bottom seam length'!H1953^2/($C$6/2)^2)</f>
        <v>#DIV/0!</v>
      </c>
      <c r="K1953" s="136">
        <f t="shared" si="303"/>
        <v>38840</v>
      </c>
      <c r="L1953" t="e">
        <f>SQRT(($C$5/2)^2-($C$5/2)^2*'(OLD) bottom seam length'!K1953^2/($C$6/2)^2)</f>
        <v>#DIV/0!</v>
      </c>
      <c r="O1953" s="136">
        <f t="shared" si="304"/>
        <v>38840</v>
      </c>
      <c r="P1953" t="b">
        <f t="shared" si="305"/>
        <v>0</v>
      </c>
      <c r="T1953" s="136">
        <f t="shared" si="306"/>
        <v>38820</v>
      </c>
      <c r="U1953" t="e">
        <f>SQRT(($U$6/2)^2-($U$6/2)^2*'(OLD) bottom seam length'!T1953^2/($U$7/2)^2)</f>
        <v>#VALUE!</v>
      </c>
      <c r="W1953" s="136">
        <f t="shared" si="307"/>
        <v>38820</v>
      </c>
      <c r="X1953" t="e">
        <f>SQRT(($U$6/2)^2-($U$6/2)^2*'(OLD) bottom seam length'!W1953^2/($U$7/2)^2)</f>
        <v>#VALUE!</v>
      </c>
      <c r="Z1953" s="136">
        <f t="shared" si="308"/>
        <v>38820</v>
      </c>
      <c r="AA1953" t="e">
        <f>SQRT(($U$6/2)^2-($U$6/2)^2*'(OLD) bottom seam length'!Z1953^2/($U$7/2)^2)</f>
        <v>#VALUE!</v>
      </c>
      <c r="AC1953" s="136">
        <f t="shared" si="309"/>
        <v>38820</v>
      </c>
      <c r="AD1953" t="e">
        <f>SQRT(($U$6/2)^2-($U$6/2)^2*'(OLD) bottom seam length'!AC1953^2/($U$7/2)^2)</f>
        <v>#VALUE!</v>
      </c>
    </row>
    <row r="1954" spans="2:30">
      <c r="B1954" s="136">
        <f t="shared" si="300"/>
        <v>38860</v>
      </c>
      <c r="C1954" t="e">
        <f>SQRT(($C$5/2)^2-($C$5/2)^2*'(OLD) bottom seam length'!B1954^2/($C$6/2)^2)</f>
        <v>#DIV/0!</v>
      </c>
      <c r="E1954" s="136">
        <f t="shared" si="301"/>
        <v>38860</v>
      </c>
      <c r="F1954" t="e">
        <f>SQRT(($C$5/2)^2-($C$5/2)^2*'(OLD) bottom seam length'!E1954^2/($C$6/2)^2)</f>
        <v>#DIV/0!</v>
      </c>
      <c r="H1954" s="136">
        <f t="shared" si="302"/>
        <v>38860</v>
      </c>
      <c r="I1954" t="e">
        <f>SQRT(($C$5/2)^2-($C$5/2)^2*'(OLD) bottom seam length'!H1954^2/($C$6/2)^2)</f>
        <v>#DIV/0!</v>
      </c>
      <c r="K1954" s="136">
        <f t="shared" si="303"/>
        <v>38860</v>
      </c>
      <c r="L1954" t="e">
        <f>SQRT(($C$5/2)^2-($C$5/2)^2*'(OLD) bottom seam length'!K1954^2/($C$6/2)^2)</f>
        <v>#DIV/0!</v>
      </c>
      <c r="O1954" s="136">
        <f t="shared" si="304"/>
        <v>38860</v>
      </c>
      <c r="P1954" t="b">
        <f t="shared" si="305"/>
        <v>0</v>
      </c>
      <c r="T1954" s="136">
        <f t="shared" si="306"/>
        <v>38840</v>
      </c>
      <c r="U1954" t="e">
        <f>SQRT(($U$6/2)^2-($U$6/2)^2*'(OLD) bottom seam length'!T1954^2/($U$7/2)^2)</f>
        <v>#VALUE!</v>
      </c>
      <c r="W1954" s="136">
        <f t="shared" si="307"/>
        <v>38840</v>
      </c>
      <c r="X1954" t="e">
        <f>SQRT(($U$6/2)^2-($U$6/2)^2*'(OLD) bottom seam length'!W1954^2/($U$7/2)^2)</f>
        <v>#VALUE!</v>
      </c>
      <c r="Z1954" s="136">
        <f t="shared" si="308"/>
        <v>38840</v>
      </c>
      <c r="AA1954" t="e">
        <f>SQRT(($U$6/2)^2-($U$6/2)^2*'(OLD) bottom seam length'!Z1954^2/($U$7/2)^2)</f>
        <v>#VALUE!</v>
      </c>
      <c r="AC1954" s="136">
        <f t="shared" si="309"/>
        <v>38840</v>
      </c>
      <c r="AD1954" t="e">
        <f>SQRT(($U$6/2)^2-($U$6/2)^2*'(OLD) bottom seam length'!AC1954^2/($U$7/2)^2)</f>
        <v>#VALUE!</v>
      </c>
    </row>
    <row r="1955" spans="2:30">
      <c r="B1955" s="136">
        <f t="shared" si="300"/>
        <v>38880</v>
      </c>
      <c r="C1955" t="e">
        <f>SQRT(($C$5/2)^2-($C$5/2)^2*'(OLD) bottom seam length'!B1955^2/($C$6/2)^2)</f>
        <v>#DIV/0!</v>
      </c>
      <c r="E1955" s="136">
        <f t="shared" si="301"/>
        <v>38880</v>
      </c>
      <c r="F1955" t="e">
        <f>SQRT(($C$5/2)^2-($C$5/2)^2*'(OLD) bottom seam length'!E1955^2/($C$6/2)^2)</f>
        <v>#DIV/0!</v>
      </c>
      <c r="H1955" s="136">
        <f t="shared" si="302"/>
        <v>38880</v>
      </c>
      <c r="I1955" t="e">
        <f>SQRT(($C$5/2)^2-($C$5/2)^2*'(OLD) bottom seam length'!H1955^2/($C$6/2)^2)</f>
        <v>#DIV/0!</v>
      </c>
      <c r="K1955" s="136">
        <f t="shared" si="303"/>
        <v>38880</v>
      </c>
      <c r="L1955" t="e">
        <f>SQRT(($C$5/2)^2-($C$5/2)^2*'(OLD) bottom seam length'!K1955^2/($C$6/2)^2)</f>
        <v>#DIV/0!</v>
      </c>
      <c r="O1955" s="136">
        <f t="shared" si="304"/>
        <v>38880</v>
      </c>
      <c r="P1955" t="b">
        <f t="shared" si="305"/>
        <v>0</v>
      </c>
      <c r="T1955" s="136">
        <f t="shared" si="306"/>
        <v>38860</v>
      </c>
      <c r="U1955" t="e">
        <f>SQRT(($U$6/2)^2-($U$6/2)^2*'(OLD) bottom seam length'!T1955^2/($U$7/2)^2)</f>
        <v>#VALUE!</v>
      </c>
      <c r="W1955" s="136">
        <f t="shared" si="307"/>
        <v>38860</v>
      </c>
      <c r="X1955" t="e">
        <f>SQRT(($U$6/2)^2-($U$6/2)^2*'(OLD) bottom seam length'!W1955^2/($U$7/2)^2)</f>
        <v>#VALUE!</v>
      </c>
      <c r="Z1955" s="136">
        <f t="shared" si="308"/>
        <v>38860</v>
      </c>
      <c r="AA1955" t="e">
        <f>SQRT(($U$6/2)^2-($U$6/2)^2*'(OLD) bottom seam length'!Z1955^2/($U$7/2)^2)</f>
        <v>#VALUE!</v>
      </c>
      <c r="AC1955" s="136">
        <f t="shared" si="309"/>
        <v>38860</v>
      </c>
      <c r="AD1955" t="e">
        <f>SQRT(($U$6/2)^2-($U$6/2)^2*'(OLD) bottom seam length'!AC1955^2/($U$7/2)^2)</f>
        <v>#VALUE!</v>
      </c>
    </row>
    <row r="1956" spans="2:30">
      <c r="B1956" s="136">
        <f t="shared" si="300"/>
        <v>38900</v>
      </c>
      <c r="C1956" t="e">
        <f>SQRT(($C$5/2)^2-($C$5/2)^2*'(OLD) bottom seam length'!B1956^2/($C$6/2)^2)</f>
        <v>#DIV/0!</v>
      </c>
      <c r="E1956" s="136">
        <f t="shared" si="301"/>
        <v>38900</v>
      </c>
      <c r="F1956" t="e">
        <f>SQRT(($C$5/2)^2-($C$5/2)^2*'(OLD) bottom seam length'!E1956^2/($C$6/2)^2)</f>
        <v>#DIV/0!</v>
      </c>
      <c r="H1956" s="136">
        <f t="shared" si="302"/>
        <v>38900</v>
      </c>
      <c r="I1956" t="e">
        <f>SQRT(($C$5/2)^2-($C$5/2)^2*'(OLD) bottom seam length'!H1956^2/($C$6/2)^2)</f>
        <v>#DIV/0!</v>
      </c>
      <c r="K1956" s="136">
        <f t="shared" si="303"/>
        <v>38900</v>
      </c>
      <c r="L1956" t="e">
        <f>SQRT(($C$5/2)^2-($C$5/2)^2*'(OLD) bottom seam length'!K1956^2/($C$6/2)^2)</f>
        <v>#DIV/0!</v>
      </c>
      <c r="O1956" s="136">
        <f t="shared" si="304"/>
        <v>38900</v>
      </c>
      <c r="P1956" t="b">
        <f t="shared" si="305"/>
        <v>0</v>
      </c>
      <c r="T1956" s="136">
        <f t="shared" si="306"/>
        <v>38880</v>
      </c>
      <c r="U1956" t="e">
        <f>SQRT(($U$6/2)^2-($U$6/2)^2*'(OLD) bottom seam length'!T1956^2/($U$7/2)^2)</f>
        <v>#VALUE!</v>
      </c>
      <c r="W1956" s="136">
        <f t="shared" si="307"/>
        <v>38880</v>
      </c>
      <c r="X1956" t="e">
        <f>SQRT(($U$6/2)^2-($U$6/2)^2*'(OLD) bottom seam length'!W1956^2/($U$7/2)^2)</f>
        <v>#VALUE!</v>
      </c>
      <c r="Z1956" s="136">
        <f t="shared" si="308"/>
        <v>38880</v>
      </c>
      <c r="AA1956" t="e">
        <f>SQRT(($U$6/2)^2-($U$6/2)^2*'(OLD) bottom seam length'!Z1956^2/($U$7/2)^2)</f>
        <v>#VALUE!</v>
      </c>
      <c r="AC1956" s="136">
        <f t="shared" si="309"/>
        <v>38880</v>
      </c>
      <c r="AD1956" t="e">
        <f>SQRT(($U$6/2)^2-($U$6/2)^2*'(OLD) bottom seam length'!AC1956^2/($U$7/2)^2)</f>
        <v>#VALUE!</v>
      </c>
    </row>
    <row r="1957" spans="2:30">
      <c r="B1957" s="136">
        <f t="shared" si="300"/>
        <v>38920</v>
      </c>
      <c r="C1957" t="e">
        <f>SQRT(($C$5/2)^2-($C$5/2)^2*'(OLD) bottom seam length'!B1957^2/($C$6/2)^2)</f>
        <v>#DIV/0!</v>
      </c>
      <c r="E1957" s="136">
        <f t="shared" si="301"/>
        <v>38920</v>
      </c>
      <c r="F1957" t="e">
        <f>SQRT(($C$5/2)^2-($C$5/2)^2*'(OLD) bottom seam length'!E1957^2/($C$6/2)^2)</f>
        <v>#DIV/0!</v>
      </c>
      <c r="H1957" s="136">
        <f t="shared" si="302"/>
        <v>38920</v>
      </c>
      <c r="I1957" t="e">
        <f>SQRT(($C$5/2)^2-($C$5/2)^2*'(OLD) bottom seam length'!H1957^2/($C$6/2)^2)</f>
        <v>#DIV/0!</v>
      </c>
      <c r="K1957" s="136">
        <f t="shared" si="303"/>
        <v>38920</v>
      </c>
      <c r="L1957" t="e">
        <f>SQRT(($C$5/2)^2-($C$5/2)^2*'(OLD) bottom seam length'!K1957^2/($C$6/2)^2)</f>
        <v>#DIV/0!</v>
      </c>
      <c r="O1957" s="136">
        <f t="shared" si="304"/>
        <v>38920</v>
      </c>
      <c r="P1957" t="b">
        <f t="shared" si="305"/>
        <v>0</v>
      </c>
      <c r="T1957" s="136">
        <f t="shared" si="306"/>
        <v>38900</v>
      </c>
      <c r="U1957" t="e">
        <f>SQRT(($U$6/2)^2-($U$6/2)^2*'(OLD) bottom seam length'!T1957^2/($U$7/2)^2)</f>
        <v>#VALUE!</v>
      </c>
      <c r="W1957" s="136">
        <f t="shared" si="307"/>
        <v>38900</v>
      </c>
      <c r="X1957" t="e">
        <f>SQRT(($U$6/2)^2-($U$6/2)^2*'(OLD) bottom seam length'!W1957^2/($U$7/2)^2)</f>
        <v>#VALUE!</v>
      </c>
      <c r="Z1957" s="136">
        <f t="shared" si="308"/>
        <v>38900</v>
      </c>
      <c r="AA1957" t="e">
        <f>SQRT(($U$6/2)^2-($U$6/2)^2*'(OLD) bottom seam length'!Z1957^2/($U$7/2)^2)</f>
        <v>#VALUE!</v>
      </c>
      <c r="AC1957" s="136">
        <f t="shared" si="309"/>
        <v>38900</v>
      </c>
      <c r="AD1957" t="e">
        <f>SQRT(($U$6/2)^2-($U$6/2)^2*'(OLD) bottom seam length'!AC1957^2/($U$7/2)^2)</f>
        <v>#VALUE!</v>
      </c>
    </row>
    <row r="1958" spans="2:30">
      <c r="B1958" s="136">
        <f t="shared" si="300"/>
        <v>38940</v>
      </c>
      <c r="C1958" t="e">
        <f>SQRT(($C$5/2)^2-($C$5/2)^2*'(OLD) bottom seam length'!B1958^2/($C$6/2)^2)</f>
        <v>#DIV/0!</v>
      </c>
      <c r="E1958" s="136">
        <f t="shared" si="301"/>
        <v>38940</v>
      </c>
      <c r="F1958" t="e">
        <f>SQRT(($C$5/2)^2-($C$5/2)^2*'(OLD) bottom seam length'!E1958^2/($C$6/2)^2)</f>
        <v>#DIV/0!</v>
      </c>
      <c r="H1958" s="136">
        <f t="shared" si="302"/>
        <v>38940</v>
      </c>
      <c r="I1958" t="e">
        <f>SQRT(($C$5/2)^2-($C$5/2)^2*'(OLD) bottom seam length'!H1958^2/($C$6/2)^2)</f>
        <v>#DIV/0!</v>
      </c>
      <c r="K1958" s="136">
        <f t="shared" si="303"/>
        <v>38940</v>
      </c>
      <c r="L1958" t="e">
        <f>SQRT(($C$5/2)^2-($C$5/2)^2*'(OLD) bottom seam length'!K1958^2/($C$6/2)^2)</f>
        <v>#DIV/0!</v>
      </c>
      <c r="O1958" s="136">
        <f t="shared" si="304"/>
        <v>38940</v>
      </c>
      <c r="P1958" t="b">
        <f t="shared" si="305"/>
        <v>0</v>
      </c>
      <c r="T1958" s="136">
        <f t="shared" si="306"/>
        <v>38920</v>
      </c>
      <c r="U1958" t="e">
        <f>SQRT(($U$6/2)^2-($U$6/2)^2*'(OLD) bottom seam length'!T1958^2/($U$7/2)^2)</f>
        <v>#VALUE!</v>
      </c>
      <c r="W1958" s="136">
        <f t="shared" si="307"/>
        <v>38920</v>
      </c>
      <c r="X1958" t="e">
        <f>SQRT(($U$6/2)^2-($U$6/2)^2*'(OLD) bottom seam length'!W1958^2/($U$7/2)^2)</f>
        <v>#VALUE!</v>
      </c>
      <c r="Z1958" s="136">
        <f t="shared" si="308"/>
        <v>38920</v>
      </c>
      <c r="AA1958" t="e">
        <f>SQRT(($U$6/2)^2-($U$6/2)^2*'(OLD) bottom seam length'!Z1958^2/($U$7/2)^2)</f>
        <v>#VALUE!</v>
      </c>
      <c r="AC1958" s="136">
        <f t="shared" si="309"/>
        <v>38920</v>
      </c>
      <c r="AD1958" t="e">
        <f>SQRT(($U$6/2)^2-($U$6/2)^2*'(OLD) bottom seam length'!AC1958^2/($U$7/2)^2)</f>
        <v>#VALUE!</v>
      </c>
    </row>
    <row r="1959" spans="2:30">
      <c r="B1959" s="136">
        <f t="shared" si="300"/>
        <v>38960</v>
      </c>
      <c r="C1959" t="e">
        <f>SQRT(($C$5/2)^2-($C$5/2)^2*'(OLD) bottom seam length'!B1959^2/($C$6/2)^2)</f>
        <v>#DIV/0!</v>
      </c>
      <c r="E1959" s="136">
        <f t="shared" si="301"/>
        <v>38960</v>
      </c>
      <c r="F1959" t="e">
        <f>SQRT(($C$5/2)^2-($C$5/2)^2*'(OLD) bottom seam length'!E1959^2/($C$6/2)^2)</f>
        <v>#DIV/0!</v>
      </c>
      <c r="H1959" s="136">
        <f t="shared" si="302"/>
        <v>38960</v>
      </c>
      <c r="I1959" t="e">
        <f>SQRT(($C$5/2)^2-($C$5/2)^2*'(OLD) bottom seam length'!H1959^2/($C$6/2)^2)</f>
        <v>#DIV/0!</v>
      </c>
      <c r="K1959" s="136">
        <f t="shared" si="303"/>
        <v>38960</v>
      </c>
      <c r="L1959" t="e">
        <f>SQRT(($C$5/2)^2-($C$5/2)^2*'(OLD) bottom seam length'!K1959^2/($C$6/2)^2)</f>
        <v>#DIV/0!</v>
      </c>
      <c r="O1959" s="136">
        <f t="shared" si="304"/>
        <v>38960</v>
      </c>
      <c r="P1959" t="b">
        <f t="shared" si="305"/>
        <v>0</v>
      </c>
      <c r="T1959" s="136">
        <f t="shared" si="306"/>
        <v>38940</v>
      </c>
      <c r="U1959" t="e">
        <f>SQRT(($U$6/2)^2-($U$6/2)^2*'(OLD) bottom seam length'!T1959^2/($U$7/2)^2)</f>
        <v>#VALUE!</v>
      </c>
      <c r="W1959" s="136">
        <f t="shared" si="307"/>
        <v>38940</v>
      </c>
      <c r="X1959" t="e">
        <f>SQRT(($U$6/2)^2-($U$6/2)^2*'(OLD) bottom seam length'!W1959^2/($U$7/2)^2)</f>
        <v>#VALUE!</v>
      </c>
      <c r="Z1959" s="136">
        <f t="shared" si="308"/>
        <v>38940</v>
      </c>
      <c r="AA1959" t="e">
        <f>SQRT(($U$6/2)^2-($U$6/2)^2*'(OLD) bottom seam length'!Z1959^2/($U$7/2)^2)</f>
        <v>#VALUE!</v>
      </c>
      <c r="AC1959" s="136">
        <f t="shared" si="309"/>
        <v>38940</v>
      </c>
      <c r="AD1959" t="e">
        <f>SQRT(($U$6/2)^2-($U$6/2)^2*'(OLD) bottom seam length'!AC1959^2/($U$7/2)^2)</f>
        <v>#VALUE!</v>
      </c>
    </row>
    <row r="1960" spans="2:30">
      <c r="B1960" s="136">
        <f t="shared" si="300"/>
        <v>38980</v>
      </c>
      <c r="C1960" t="e">
        <f>SQRT(($C$5/2)^2-($C$5/2)^2*'(OLD) bottom seam length'!B1960^2/($C$6/2)^2)</f>
        <v>#DIV/0!</v>
      </c>
      <c r="E1960" s="136">
        <f t="shared" si="301"/>
        <v>38980</v>
      </c>
      <c r="F1960" t="e">
        <f>SQRT(($C$5/2)^2-($C$5/2)^2*'(OLD) bottom seam length'!E1960^2/($C$6/2)^2)</f>
        <v>#DIV/0!</v>
      </c>
      <c r="H1960" s="136">
        <f t="shared" si="302"/>
        <v>38980</v>
      </c>
      <c r="I1960" t="e">
        <f>SQRT(($C$5/2)^2-($C$5/2)^2*'(OLD) bottom seam length'!H1960^2/($C$6/2)^2)</f>
        <v>#DIV/0!</v>
      </c>
      <c r="K1960" s="136">
        <f t="shared" si="303"/>
        <v>38980</v>
      </c>
      <c r="L1960" t="e">
        <f>SQRT(($C$5/2)^2-($C$5/2)^2*'(OLD) bottom seam length'!K1960^2/($C$6/2)^2)</f>
        <v>#DIV/0!</v>
      </c>
      <c r="O1960" s="136">
        <f t="shared" si="304"/>
        <v>38980</v>
      </c>
      <c r="P1960" t="b">
        <f t="shared" si="305"/>
        <v>0</v>
      </c>
      <c r="T1960" s="136">
        <f t="shared" si="306"/>
        <v>38960</v>
      </c>
      <c r="U1960" t="e">
        <f>SQRT(($U$6/2)^2-($U$6/2)^2*'(OLD) bottom seam length'!T1960^2/($U$7/2)^2)</f>
        <v>#VALUE!</v>
      </c>
      <c r="W1960" s="136">
        <f t="shared" si="307"/>
        <v>38960</v>
      </c>
      <c r="X1960" t="e">
        <f>SQRT(($U$6/2)^2-($U$6/2)^2*'(OLD) bottom seam length'!W1960^2/($U$7/2)^2)</f>
        <v>#VALUE!</v>
      </c>
      <c r="Z1960" s="136">
        <f t="shared" si="308"/>
        <v>38960</v>
      </c>
      <c r="AA1960" t="e">
        <f>SQRT(($U$6/2)^2-($U$6/2)^2*'(OLD) bottom seam length'!Z1960^2/($U$7/2)^2)</f>
        <v>#VALUE!</v>
      </c>
      <c r="AC1960" s="136">
        <f t="shared" si="309"/>
        <v>38960</v>
      </c>
      <c r="AD1960" t="e">
        <f>SQRT(($U$6/2)^2-($U$6/2)^2*'(OLD) bottom seam length'!AC1960^2/($U$7/2)^2)</f>
        <v>#VALUE!</v>
      </c>
    </row>
    <row r="1961" spans="2:30">
      <c r="B1961" s="136">
        <f t="shared" si="300"/>
        <v>39000</v>
      </c>
      <c r="C1961" t="e">
        <f>SQRT(($C$5/2)^2-($C$5/2)^2*'(OLD) bottom seam length'!B1961^2/($C$6/2)^2)</f>
        <v>#DIV/0!</v>
      </c>
      <c r="E1961" s="136">
        <f t="shared" si="301"/>
        <v>39000</v>
      </c>
      <c r="F1961" t="e">
        <f>SQRT(($C$5/2)^2-($C$5/2)^2*'(OLD) bottom seam length'!E1961^2/($C$6/2)^2)</f>
        <v>#DIV/0!</v>
      </c>
      <c r="H1961" s="136">
        <f t="shared" si="302"/>
        <v>39000</v>
      </c>
      <c r="I1961" t="e">
        <f>SQRT(($C$5/2)^2-($C$5/2)^2*'(OLD) bottom seam length'!H1961^2/($C$6/2)^2)</f>
        <v>#DIV/0!</v>
      </c>
      <c r="K1961" s="136">
        <f t="shared" si="303"/>
        <v>39000</v>
      </c>
      <c r="L1961" t="e">
        <f>SQRT(($C$5/2)^2-($C$5/2)^2*'(OLD) bottom seam length'!K1961^2/($C$6/2)^2)</f>
        <v>#DIV/0!</v>
      </c>
      <c r="O1961" s="136">
        <f t="shared" si="304"/>
        <v>39000</v>
      </c>
      <c r="P1961" t="b">
        <f t="shared" si="305"/>
        <v>0</v>
      </c>
      <c r="T1961" s="136">
        <f t="shared" si="306"/>
        <v>38980</v>
      </c>
      <c r="U1961" t="e">
        <f>SQRT(($U$6/2)^2-($U$6/2)^2*'(OLD) bottom seam length'!T1961^2/($U$7/2)^2)</f>
        <v>#VALUE!</v>
      </c>
      <c r="W1961" s="136">
        <f t="shared" si="307"/>
        <v>38980</v>
      </c>
      <c r="X1961" t="e">
        <f>SQRT(($U$6/2)^2-($U$6/2)^2*'(OLD) bottom seam length'!W1961^2/($U$7/2)^2)</f>
        <v>#VALUE!</v>
      </c>
      <c r="Z1961" s="136">
        <f t="shared" si="308"/>
        <v>38980</v>
      </c>
      <c r="AA1961" t="e">
        <f>SQRT(($U$6/2)^2-($U$6/2)^2*'(OLD) bottom seam length'!Z1961^2/($U$7/2)^2)</f>
        <v>#VALUE!</v>
      </c>
      <c r="AC1961" s="136">
        <f t="shared" si="309"/>
        <v>38980</v>
      </c>
      <c r="AD1961" t="e">
        <f>SQRT(($U$6/2)^2-($U$6/2)^2*'(OLD) bottom seam length'!AC1961^2/($U$7/2)^2)</f>
        <v>#VALUE!</v>
      </c>
    </row>
    <row r="1962" spans="2:30">
      <c r="B1962" s="136">
        <f t="shared" si="300"/>
        <v>39020</v>
      </c>
      <c r="C1962" t="e">
        <f>SQRT(($C$5/2)^2-($C$5/2)^2*'(OLD) bottom seam length'!B1962^2/($C$6/2)^2)</f>
        <v>#DIV/0!</v>
      </c>
      <c r="E1962" s="136">
        <f t="shared" si="301"/>
        <v>39020</v>
      </c>
      <c r="F1962" t="e">
        <f>SQRT(($C$5/2)^2-($C$5/2)^2*'(OLD) bottom seam length'!E1962^2/($C$6/2)^2)</f>
        <v>#DIV/0!</v>
      </c>
      <c r="H1962" s="136">
        <f t="shared" si="302"/>
        <v>39020</v>
      </c>
      <c r="I1962" t="e">
        <f>SQRT(($C$5/2)^2-($C$5/2)^2*'(OLD) bottom seam length'!H1962^2/($C$6/2)^2)</f>
        <v>#DIV/0!</v>
      </c>
      <c r="K1962" s="136">
        <f t="shared" si="303"/>
        <v>39020</v>
      </c>
      <c r="L1962" t="e">
        <f>SQRT(($C$5/2)^2-($C$5/2)^2*'(OLD) bottom seam length'!K1962^2/($C$6/2)^2)</f>
        <v>#DIV/0!</v>
      </c>
      <c r="O1962" s="136">
        <f t="shared" si="304"/>
        <v>39020</v>
      </c>
      <c r="P1962" t="b">
        <f t="shared" si="305"/>
        <v>0</v>
      </c>
      <c r="T1962" s="136">
        <f t="shared" si="306"/>
        <v>39000</v>
      </c>
      <c r="U1962" t="e">
        <f>SQRT(($U$6/2)^2-($U$6/2)^2*'(OLD) bottom seam length'!T1962^2/($U$7/2)^2)</f>
        <v>#VALUE!</v>
      </c>
      <c r="W1962" s="136">
        <f t="shared" si="307"/>
        <v>39000</v>
      </c>
      <c r="X1962" t="e">
        <f>SQRT(($U$6/2)^2-($U$6/2)^2*'(OLD) bottom seam length'!W1962^2/($U$7/2)^2)</f>
        <v>#VALUE!</v>
      </c>
      <c r="Z1962" s="136">
        <f t="shared" si="308"/>
        <v>39000</v>
      </c>
      <c r="AA1962" t="e">
        <f>SQRT(($U$6/2)^2-($U$6/2)^2*'(OLD) bottom seam length'!Z1962^2/($U$7/2)^2)</f>
        <v>#VALUE!</v>
      </c>
      <c r="AC1962" s="136">
        <f t="shared" si="309"/>
        <v>39000</v>
      </c>
      <c r="AD1962" t="e">
        <f>SQRT(($U$6/2)^2-($U$6/2)^2*'(OLD) bottom seam length'!AC1962^2/($U$7/2)^2)</f>
        <v>#VALUE!</v>
      </c>
    </row>
    <row r="1963" spans="2:30">
      <c r="B1963" s="136">
        <f t="shared" si="300"/>
        <v>39040</v>
      </c>
      <c r="C1963" t="e">
        <f>SQRT(($C$5/2)^2-($C$5/2)^2*'(OLD) bottom seam length'!B1963^2/($C$6/2)^2)</f>
        <v>#DIV/0!</v>
      </c>
      <c r="E1963" s="136">
        <f t="shared" si="301"/>
        <v>39040</v>
      </c>
      <c r="F1963" t="e">
        <f>SQRT(($C$5/2)^2-($C$5/2)^2*'(OLD) bottom seam length'!E1963^2/($C$6/2)^2)</f>
        <v>#DIV/0!</v>
      </c>
      <c r="H1963" s="136">
        <f t="shared" si="302"/>
        <v>39040</v>
      </c>
      <c r="I1963" t="e">
        <f>SQRT(($C$5/2)^2-($C$5/2)^2*'(OLD) bottom seam length'!H1963^2/($C$6/2)^2)</f>
        <v>#DIV/0!</v>
      </c>
      <c r="K1963" s="136">
        <f t="shared" si="303"/>
        <v>39040</v>
      </c>
      <c r="L1963" t="e">
        <f>SQRT(($C$5/2)^2-($C$5/2)^2*'(OLD) bottom seam length'!K1963^2/($C$6/2)^2)</f>
        <v>#DIV/0!</v>
      </c>
      <c r="O1963" s="136">
        <f t="shared" si="304"/>
        <v>39040</v>
      </c>
      <c r="P1963" t="b">
        <f t="shared" si="305"/>
        <v>0</v>
      </c>
      <c r="T1963" s="136">
        <f t="shared" si="306"/>
        <v>39020</v>
      </c>
      <c r="U1963" t="e">
        <f>SQRT(($U$6/2)^2-($U$6/2)^2*'(OLD) bottom seam length'!T1963^2/($U$7/2)^2)</f>
        <v>#VALUE!</v>
      </c>
      <c r="W1963" s="136">
        <f t="shared" si="307"/>
        <v>39020</v>
      </c>
      <c r="X1963" t="e">
        <f>SQRT(($U$6/2)^2-($U$6/2)^2*'(OLD) bottom seam length'!W1963^2/($U$7/2)^2)</f>
        <v>#VALUE!</v>
      </c>
      <c r="Z1963" s="136">
        <f t="shared" si="308"/>
        <v>39020</v>
      </c>
      <c r="AA1963" t="e">
        <f>SQRT(($U$6/2)^2-($U$6/2)^2*'(OLD) bottom seam length'!Z1963^2/($U$7/2)^2)</f>
        <v>#VALUE!</v>
      </c>
      <c r="AC1963" s="136">
        <f t="shared" si="309"/>
        <v>39020</v>
      </c>
      <c r="AD1963" t="e">
        <f>SQRT(($U$6/2)^2-($U$6/2)^2*'(OLD) bottom seam length'!AC1963^2/($U$7/2)^2)</f>
        <v>#VALUE!</v>
      </c>
    </row>
    <row r="1964" spans="2:30">
      <c r="B1964" s="136">
        <f t="shared" si="300"/>
        <v>39060</v>
      </c>
      <c r="C1964" t="e">
        <f>SQRT(($C$5/2)^2-($C$5/2)^2*'(OLD) bottom seam length'!B1964^2/($C$6/2)^2)</f>
        <v>#DIV/0!</v>
      </c>
      <c r="E1964" s="136">
        <f t="shared" si="301"/>
        <v>39060</v>
      </c>
      <c r="F1964" t="e">
        <f>SQRT(($C$5/2)^2-($C$5/2)^2*'(OLD) bottom seam length'!E1964^2/($C$6/2)^2)</f>
        <v>#DIV/0!</v>
      </c>
      <c r="H1964" s="136">
        <f t="shared" si="302"/>
        <v>39060</v>
      </c>
      <c r="I1964" t="e">
        <f>SQRT(($C$5/2)^2-($C$5/2)^2*'(OLD) bottom seam length'!H1964^2/($C$6/2)^2)</f>
        <v>#DIV/0!</v>
      </c>
      <c r="K1964" s="136">
        <f t="shared" si="303"/>
        <v>39060</v>
      </c>
      <c r="L1964" t="e">
        <f>SQRT(($C$5/2)^2-($C$5/2)^2*'(OLD) bottom seam length'!K1964^2/($C$6/2)^2)</f>
        <v>#DIV/0!</v>
      </c>
      <c r="O1964" s="136">
        <f t="shared" si="304"/>
        <v>39060</v>
      </c>
      <c r="P1964" t="b">
        <f t="shared" si="305"/>
        <v>0</v>
      </c>
      <c r="T1964" s="136">
        <f t="shared" si="306"/>
        <v>39040</v>
      </c>
      <c r="U1964" t="e">
        <f>SQRT(($U$6/2)^2-($U$6/2)^2*'(OLD) bottom seam length'!T1964^2/($U$7/2)^2)</f>
        <v>#VALUE!</v>
      </c>
      <c r="W1964" s="136">
        <f t="shared" si="307"/>
        <v>39040</v>
      </c>
      <c r="X1964" t="e">
        <f>SQRT(($U$6/2)^2-($U$6/2)^2*'(OLD) bottom seam length'!W1964^2/($U$7/2)^2)</f>
        <v>#VALUE!</v>
      </c>
      <c r="Z1964" s="136">
        <f t="shared" si="308"/>
        <v>39040</v>
      </c>
      <c r="AA1964" t="e">
        <f>SQRT(($U$6/2)^2-($U$6/2)^2*'(OLD) bottom seam length'!Z1964^2/($U$7/2)^2)</f>
        <v>#VALUE!</v>
      </c>
      <c r="AC1964" s="136">
        <f t="shared" si="309"/>
        <v>39040</v>
      </c>
      <c r="AD1964" t="e">
        <f>SQRT(($U$6/2)^2-($U$6/2)^2*'(OLD) bottom seam length'!AC1964^2/($U$7/2)^2)</f>
        <v>#VALUE!</v>
      </c>
    </row>
    <row r="1965" spans="2:30">
      <c r="B1965" s="136">
        <f t="shared" si="300"/>
        <v>39080</v>
      </c>
      <c r="C1965" t="e">
        <f>SQRT(($C$5/2)^2-($C$5/2)^2*'(OLD) bottom seam length'!B1965^2/($C$6/2)^2)</f>
        <v>#DIV/0!</v>
      </c>
      <c r="E1965" s="136">
        <f t="shared" si="301"/>
        <v>39080</v>
      </c>
      <c r="F1965" t="e">
        <f>SQRT(($C$5/2)^2-($C$5/2)^2*'(OLD) bottom seam length'!E1965^2/($C$6/2)^2)</f>
        <v>#DIV/0!</v>
      </c>
      <c r="H1965" s="136">
        <f t="shared" si="302"/>
        <v>39080</v>
      </c>
      <c r="I1965" t="e">
        <f>SQRT(($C$5/2)^2-($C$5/2)^2*'(OLD) bottom seam length'!H1965^2/($C$6/2)^2)</f>
        <v>#DIV/0!</v>
      </c>
      <c r="K1965" s="136">
        <f t="shared" si="303"/>
        <v>39080</v>
      </c>
      <c r="L1965" t="e">
        <f>SQRT(($C$5/2)^2-($C$5/2)^2*'(OLD) bottom seam length'!K1965^2/($C$6/2)^2)</f>
        <v>#DIV/0!</v>
      </c>
      <c r="O1965" s="136">
        <f t="shared" si="304"/>
        <v>39080</v>
      </c>
      <c r="P1965" t="b">
        <f t="shared" si="305"/>
        <v>0</v>
      </c>
      <c r="T1965" s="136">
        <f t="shared" si="306"/>
        <v>39060</v>
      </c>
      <c r="U1965" t="e">
        <f>SQRT(($U$6/2)^2-($U$6/2)^2*'(OLD) bottom seam length'!T1965^2/($U$7/2)^2)</f>
        <v>#VALUE!</v>
      </c>
      <c r="W1965" s="136">
        <f t="shared" si="307"/>
        <v>39060</v>
      </c>
      <c r="X1965" t="e">
        <f>SQRT(($U$6/2)^2-($U$6/2)^2*'(OLD) bottom seam length'!W1965^2/($U$7/2)^2)</f>
        <v>#VALUE!</v>
      </c>
      <c r="Z1965" s="136">
        <f t="shared" si="308"/>
        <v>39060</v>
      </c>
      <c r="AA1965" t="e">
        <f>SQRT(($U$6/2)^2-($U$6/2)^2*'(OLD) bottom seam length'!Z1965^2/($U$7/2)^2)</f>
        <v>#VALUE!</v>
      </c>
      <c r="AC1965" s="136">
        <f t="shared" si="309"/>
        <v>39060</v>
      </c>
      <c r="AD1965" t="e">
        <f>SQRT(($U$6/2)^2-($U$6/2)^2*'(OLD) bottom seam length'!AC1965^2/($U$7/2)^2)</f>
        <v>#VALUE!</v>
      </c>
    </row>
    <row r="1966" spans="2:30">
      <c r="B1966" s="136">
        <f t="shared" si="300"/>
        <v>39100</v>
      </c>
      <c r="C1966" t="e">
        <f>SQRT(($C$5/2)^2-($C$5/2)^2*'(OLD) bottom seam length'!B1966^2/($C$6/2)^2)</f>
        <v>#DIV/0!</v>
      </c>
      <c r="E1966" s="136">
        <f t="shared" si="301"/>
        <v>39100</v>
      </c>
      <c r="F1966" t="e">
        <f>SQRT(($C$5/2)^2-($C$5/2)^2*'(OLD) bottom seam length'!E1966^2/($C$6/2)^2)</f>
        <v>#DIV/0!</v>
      </c>
      <c r="H1966" s="136">
        <f t="shared" si="302"/>
        <v>39100</v>
      </c>
      <c r="I1966" t="e">
        <f>SQRT(($C$5/2)^2-($C$5/2)^2*'(OLD) bottom seam length'!H1966^2/($C$6/2)^2)</f>
        <v>#DIV/0!</v>
      </c>
      <c r="K1966" s="136">
        <f t="shared" si="303"/>
        <v>39100</v>
      </c>
      <c r="L1966" t="e">
        <f>SQRT(($C$5/2)^2-($C$5/2)^2*'(OLD) bottom seam length'!K1966^2/($C$6/2)^2)</f>
        <v>#DIV/0!</v>
      </c>
      <c r="O1966" s="136">
        <f t="shared" si="304"/>
        <v>39100</v>
      </c>
      <c r="P1966" t="b">
        <f t="shared" si="305"/>
        <v>0</v>
      </c>
      <c r="T1966" s="136">
        <f t="shared" si="306"/>
        <v>39080</v>
      </c>
      <c r="U1966" t="e">
        <f>SQRT(($U$6/2)^2-($U$6/2)^2*'(OLD) bottom seam length'!T1966^2/($U$7/2)^2)</f>
        <v>#VALUE!</v>
      </c>
      <c r="W1966" s="136">
        <f t="shared" si="307"/>
        <v>39080</v>
      </c>
      <c r="X1966" t="e">
        <f>SQRT(($U$6/2)^2-($U$6/2)^2*'(OLD) bottom seam length'!W1966^2/($U$7/2)^2)</f>
        <v>#VALUE!</v>
      </c>
      <c r="Z1966" s="136">
        <f t="shared" si="308"/>
        <v>39080</v>
      </c>
      <c r="AA1966" t="e">
        <f>SQRT(($U$6/2)^2-($U$6/2)^2*'(OLD) bottom seam length'!Z1966^2/($U$7/2)^2)</f>
        <v>#VALUE!</v>
      </c>
      <c r="AC1966" s="136">
        <f t="shared" si="309"/>
        <v>39080</v>
      </c>
      <c r="AD1966" t="e">
        <f>SQRT(($U$6/2)^2-($U$6/2)^2*'(OLD) bottom seam length'!AC1966^2/($U$7/2)^2)</f>
        <v>#VALUE!</v>
      </c>
    </row>
    <row r="1967" spans="2:30">
      <c r="B1967" s="136">
        <f t="shared" si="300"/>
        <v>39120</v>
      </c>
      <c r="C1967" t="e">
        <f>SQRT(($C$5/2)^2-($C$5/2)^2*'(OLD) bottom seam length'!B1967^2/($C$6/2)^2)</f>
        <v>#DIV/0!</v>
      </c>
      <c r="E1967" s="136">
        <f t="shared" si="301"/>
        <v>39120</v>
      </c>
      <c r="F1967" t="e">
        <f>SQRT(($C$5/2)^2-($C$5/2)^2*'(OLD) bottom seam length'!E1967^2/($C$6/2)^2)</f>
        <v>#DIV/0!</v>
      </c>
      <c r="H1967" s="136">
        <f t="shared" si="302"/>
        <v>39120</v>
      </c>
      <c r="I1967" t="e">
        <f>SQRT(($C$5/2)^2-($C$5/2)^2*'(OLD) bottom seam length'!H1967^2/($C$6/2)^2)</f>
        <v>#DIV/0!</v>
      </c>
      <c r="K1967" s="136">
        <f t="shared" si="303"/>
        <v>39120</v>
      </c>
      <c r="L1967" t="e">
        <f>SQRT(($C$5/2)^2-($C$5/2)^2*'(OLD) bottom seam length'!K1967^2/($C$6/2)^2)</f>
        <v>#DIV/0!</v>
      </c>
      <c r="O1967" s="136">
        <f t="shared" si="304"/>
        <v>39120</v>
      </c>
      <c r="P1967" t="b">
        <f t="shared" si="305"/>
        <v>0</v>
      </c>
      <c r="T1967" s="136">
        <f t="shared" si="306"/>
        <v>39100</v>
      </c>
      <c r="U1967" t="e">
        <f>SQRT(($U$6/2)^2-($U$6/2)^2*'(OLD) bottom seam length'!T1967^2/($U$7/2)^2)</f>
        <v>#VALUE!</v>
      </c>
      <c r="W1967" s="136">
        <f t="shared" si="307"/>
        <v>39100</v>
      </c>
      <c r="X1967" t="e">
        <f>SQRT(($U$6/2)^2-($U$6/2)^2*'(OLD) bottom seam length'!W1967^2/($U$7/2)^2)</f>
        <v>#VALUE!</v>
      </c>
      <c r="Z1967" s="136">
        <f t="shared" si="308"/>
        <v>39100</v>
      </c>
      <c r="AA1967" t="e">
        <f>SQRT(($U$6/2)^2-($U$6/2)^2*'(OLD) bottom seam length'!Z1967^2/($U$7/2)^2)</f>
        <v>#VALUE!</v>
      </c>
      <c r="AC1967" s="136">
        <f t="shared" si="309"/>
        <v>39100</v>
      </c>
      <c r="AD1967" t="e">
        <f>SQRT(($U$6/2)^2-($U$6/2)^2*'(OLD) bottom seam length'!AC1967^2/($U$7/2)^2)</f>
        <v>#VALUE!</v>
      </c>
    </row>
    <row r="1968" spans="2:30">
      <c r="B1968" s="136">
        <f t="shared" si="300"/>
        <v>39140</v>
      </c>
      <c r="C1968" t="e">
        <f>SQRT(($C$5/2)^2-($C$5/2)^2*'(OLD) bottom seam length'!B1968^2/($C$6/2)^2)</f>
        <v>#DIV/0!</v>
      </c>
      <c r="E1968" s="136">
        <f t="shared" si="301"/>
        <v>39140</v>
      </c>
      <c r="F1968" t="e">
        <f>SQRT(($C$5/2)^2-($C$5/2)^2*'(OLD) bottom seam length'!E1968^2/($C$6/2)^2)</f>
        <v>#DIV/0!</v>
      </c>
      <c r="H1968" s="136">
        <f t="shared" si="302"/>
        <v>39140</v>
      </c>
      <c r="I1968" t="e">
        <f>SQRT(($C$5/2)^2-($C$5/2)^2*'(OLD) bottom seam length'!H1968^2/($C$6/2)^2)</f>
        <v>#DIV/0!</v>
      </c>
      <c r="K1968" s="136">
        <f t="shared" si="303"/>
        <v>39140</v>
      </c>
      <c r="L1968" t="e">
        <f>SQRT(($C$5/2)^2-($C$5/2)^2*'(OLD) bottom seam length'!K1968^2/($C$6/2)^2)</f>
        <v>#DIV/0!</v>
      </c>
      <c r="O1968" s="136">
        <f t="shared" si="304"/>
        <v>39140</v>
      </c>
      <c r="P1968" t="b">
        <f t="shared" si="305"/>
        <v>0</v>
      </c>
      <c r="T1968" s="136">
        <f t="shared" si="306"/>
        <v>39120</v>
      </c>
      <c r="U1968" t="e">
        <f>SQRT(($U$6/2)^2-($U$6/2)^2*'(OLD) bottom seam length'!T1968^2/($U$7/2)^2)</f>
        <v>#VALUE!</v>
      </c>
      <c r="W1968" s="136">
        <f t="shared" si="307"/>
        <v>39120</v>
      </c>
      <c r="X1968" t="e">
        <f>SQRT(($U$6/2)^2-($U$6/2)^2*'(OLD) bottom seam length'!W1968^2/($U$7/2)^2)</f>
        <v>#VALUE!</v>
      </c>
      <c r="Z1968" s="136">
        <f t="shared" si="308"/>
        <v>39120</v>
      </c>
      <c r="AA1968" t="e">
        <f>SQRT(($U$6/2)^2-($U$6/2)^2*'(OLD) bottom seam length'!Z1968^2/($U$7/2)^2)</f>
        <v>#VALUE!</v>
      </c>
      <c r="AC1968" s="136">
        <f t="shared" si="309"/>
        <v>39120</v>
      </c>
      <c r="AD1968" t="e">
        <f>SQRT(($U$6/2)^2-($U$6/2)^2*'(OLD) bottom seam length'!AC1968^2/($U$7/2)^2)</f>
        <v>#VALUE!</v>
      </c>
    </row>
    <row r="1969" spans="2:30">
      <c r="B1969" s="136">
        <f t="shared" si="300"/>
        <v>39160</v>
      </c>
      <c r="C1969" t="e">
        <f>SQRT(($C$5/2)^2-($C$5/2)^2*'(OLD) bottom seam length'!B1969^2/($C$6/2)^2)</f>
        <v>#DIV/0!</v>
      </c>
      <c r="E1969" s="136">
        <f t="shared" si="301"/>
        <v>39160</v>
      </c>
      <c r="F1969" t="e">
        <f>SQRT(($C$5/2)^2-($C$5/2)^2*'(OLD) bottom seam length'!E1969^2/($C$6/2)^2)</f>
        <v>#DIV/0!</v>
      </c>
      <c r="H1969" s="136">
        <f t="shared" si="302"/>
        <v>39160</v>
      </c>
      <c r="I1969" t="e">
        <f>SQRT(($C$5/2)^2-($C$5/2)^2*'(OLD) bottom seam length'!H1969^2/($C$6/2)^2)</f>
        <v>#DIV/0!</v>
      </c>
      <c r="K1969" s="136">
        <f t="shared" si="303"/>
        <v>39160</v>
      </c>
      <c r="L1969" t="e">
        <f>SQRT(($C$5/2)^2-($C$5/2)^2*'(OLD) bottom seam length'!K1969^2/($C$6/2)^2)</f>
        <v>#DIV/0!</v>
      </c>
      <c r="O1969" s="136">
        <f t="shared" si="304"/>
        <v>39160</v>
      </c>
      <c r="P1969" t="b">
        <f t="shared" si="305"/>
        <v>0</v>
      </c>
      <c r="T1969" s="136">
        <f t="shared" si="306"/>
        <v>39140</v>
      </c>
      <c r="U1969" t="e">
        <f>SQRT(($U$6/2)^2-($U$6/2)^2*'(OLD) bottom seam length'!T1969^2/($U$7/2)^2)</f>
        <v>#VALUE!</v>
      </c>
      <c r="W1969" s="136">
        <f t="shared" si="307"/>
        <v>39140</v>
      </c>
      <c r="X1969" t="e">
        <f>SQRT(($U$6/2)^2-($U$6/2)^2*'(OLD) bottom seam length'!W1969^2/($U$7/2)^2)</f>
        <v>#VALUE!</v>
      </c>
      <c r="Z1969" s="136">
        <f t="shared" si="308"/>
        <v>39140</v>
      </c>
      <c r="AA1969" t="e">
        <f>SQRT(($U$6/2)^2-($U$6/2)^2*'(OLD) bottom seam length'!Z1969^2/($U$7/2)^2)</f>
        <v>#VALUE!</v>
      </c>
      <c r="AC1969" s="136">
        <f t="shared" si="309"/>
        <v>39140</v>
      </c>
      <c r="AD1969" t="e">
        <f>SQRT(($U$6/2)^2-($U$6/2)^2*'(OLD) bottom seam length'!AC1969^2/($U$7/2)^2)</f>
        <v>#VALUE!</v>
      </c>
    </row>
    <row r="1970" spans="2:30">
      <c r="B1970" s="136">
        <f t="shared" si="300"/>
        <v>39180</v>
      </c>
      <c r="C1970" t="e">
        <f>SQRT(($C$5/2)^2-($C$5/2)^2*'(OLD) bottom seam length'!B1970^2/($C$6/2)^2)</f>
        <v>#DIV/0!</v>
      </c>
      <c r="E1970" s="136">
        <f t="shared" si="301"/>
        <v>39180</v>
      </c>
      <c r="F1970" t="e">
        <f>SQRT(($C$5/2)^2-($C$5/2)^2*'(OLD) bottom seam length'!E1970^2/($C$6/2)^2)</f>
        <v>#DIV/0!</v>
      </c>
      <c r="H1970" s="136">
        <f t="shared" si="302"/>
        <v>39180</v>
      </c>
      <c r="I1970" t="e">
        <f>SQRT(($C$5/2)^2-($C$5/2)^2*'(OLD) bottom seam length'!H1970^2/($C$6/2)^2)</f>
        <v>#DIV/0!</v>
      </c>
      <c r="K1970" s="136">
        <f t="shared" si="303"/>
        <v>39180</v>
      </c>
      <c r="L1970" t="e">
        <f>SQRT(($C$5/2)^2-($C$5/2)^2*'(OLD) bottom seam length'!K1970^2/($C$6/2)^2)</f>
        <v>#DIV/0!</v>
      </c>
      <c r="O1970" s="136">
        <f t="shared" si="304"/>
        <v>39180</v>
      </c>
      <c r="P1970" t="b">
        <f t="shared" si="305"/>
        <v>0</v>
      </c>
      <c r="T1970" s="136">
        <f t="shared" si="306"/>
        <v>39160</v>
      </c>
      <c r="U1970" t="e">
        <f>SQRT(($U$6/2)^2-($U$6/2)^2*'(OLD) bottom seam length'!T1970^2/($U$7/2)^2)</f>
        <v>#VALUE!</v>
      </c>
      <c r="W1970" s="136">
        <f t="shared" si="307"/>
        <v>39160</v>
      </c>
      <c r="X1970" t="e">
        <f>SQRT(($U$6/2)^2-($U$6/2)^2*'(OLD) bottom seam length'!W1970^2/($U$7/2)^2)</f>
        <v>#VALUE!</v>
      </c>
      <c r="Z1970" s="136">
        <f t="shared" si="308"/>
        <v>39160</v>
      </c>
      <c r="AA1970" t="e">
        <f>SQRT(($U$6/2)^2-($U$6/2)^2*'(OLD) bottom seam length'!Z1970^2/($U$7/2)^2)</f>
        <v>#VALUE!</v>
      </c>
      <c r="AC1970" s="136">
        <f t="shared" si="309"/>
        <v>39160</v>
      </c>
      <c r="AD1970" t="e">
        <f>SQRT(($U$6/2)^2-($U$6/2)^2*'(OLD) bottom seam length'!AC1970^2/($U$7/2)^2)</f>
        <v>#VALUE!</v>
      </c>
    </row>
    <row r="1971" spans="2:30">
      <c r="B1971" s="136">
        <f t="shared" si="300"/>
        <v>39200</v>
      </c>
      <c r="C1971" t="e">
        <f>SQRT(($C$5/2)^2-($C$5/2)^2*'(OLD) bottom seam length'!B1971^2/($C$6/2)^2)</f>
        <v>#DIV/0!</v>
      </c>
      <c r="E1971" s="136">
        <f t="shared" si="301"/>
        <v>39200</v>
      </c>
      <c r="F1971" t="e">
        <f>SQRT(($C$5/2)^2-($C$5/2)^2*'(OLD) bottom seam length'!E1971^2/($C$6/2)^2)</f>
        <v>#DIV/0!</v>
      </c>
      <c r="H1971" s="136">
        <f t="shared" si="302"/>
        <v>39200</v>
      </c>
      <c r="I1971" t="e">
        <f>SQRT(($C$5/2)^2-($C$5/2)^2*'(OLD) bottom seam length'!H1971^2/($C$6/2)^2)</f>
        <v>#DIV/0!</v>
      </c>
      <c r="K1971" s="136">
        <f t="shared" si="303"/>
        <v>39200</v>
      </c>
      <c r="L1971" t="e">
        <f>SQRT(($C$5/2)^2-($C$5/2)^2*'(OLD) bottom seam length'!K1971^2/($C$6/2)^2)</f>
        <v>#DIV/0!</v>
      </c>
      <c r="O1971" s="136">
        <f t="shared" si="304"/>
        <v>39200</v>
      </c>
      <c r="P1971" t="b">
        <f t="shared" si="305"/>
        <v>0</v>
      </c>
      <c r="T1971" s="136">
        <f t="shared" si="306"/>
        <v>39180</v>
      </c>
      <c r="U1971" t="e">
        <f>SQRT(($U$6/2)^2-($U$6/2)^2*'(OLD) bottom seam length'!T1971^2/($U$7/2)^2)</f>
        <v>#VALUE!</v>
      </c>
      <c r="W1971" s="136">
        <f t="shared" si="307"/>
        <v>39180</v>
      </c>
      <c r="X1971" t="e">
        <f>SQRT(($U$6/2)^2-($U$6/2)^2*'(OLD) bottom seam length'!W1971^2/($U$7/2)^2)</f>
        <v>#VALUE!</v>
      </c>
      <c r="Z1971" s="136">
        <f t="shared" si="308"/>
        <v>39180</v>
      </c>
      <c r="AA1971" t="e">
        <f>SQRT(($U$6/2)^2-($U$6/2)^2*'(OLD) bottom seam length'!Z1971^2/($U$7/2)^2)</f>
        <v>#VALUE!</v>
      </c>
      <c r="AC1971" s="136">
        <f t="shared" si="309"/>
        <v>39180</v>
      </c>
      <c r="AD1971" t="e">
        <f>SQRT(($U$6/2)^2-($U$6/2)^2*'(OLD) bottom seam length'!AC1971^2/($U$7/2)^2)</f>
        <v>#VALUE!</v>
      </c>
    </row>
    <row r="1972" spans="2:30">
      <c r="B1972" s="136">
        <f t="shared" si="300"/>
        <v>39220</v>
      </c>
      <c r="C1972" t="e">
        <f>SQRT(($C$5/2)^2-($C$5/2)^2*'(OLD) bottom seam length'!B1972^2/($C$6/2)^2)</f>
        <v>#DIV/0!</v>
      </c>
      <c r="E1972" s="136">
        <f t="shared" si="301"/>
        <v>39220</v>
      </c>
      <c r="F1972" t="e">
        <f>SQRT(($C$5/2)^2-($C$5/2)^2*'(OLD) bottom seam length'!E1972^2/($C$6/2)^2)</f>
        <v>#DIV/0!</v>
      </c>
      <c r="H1972" s="136">
        <f t="shared" si="302"/>
        <v>39220</v>
      </c>
      <c r="I1972" t="e">
        <f>SQRT(($C$5/2)^2-($C$5/2)^2*'(OLD) bottom seam length'!H1972^2/($C$6/2)^2)</f>
        <v>#DIV/0!</v>
      </c>
      <c r="K1972" s="136">
        <f t="shared" si="303"/>
        <v>39220</v>
      </c>
      <c r="L1972" t="e">
        <f>SQRT(($C$5/2)^2-($C$5/2)^2*'(OLD) bottom seam length'!K1972^2/($C$6/2)^2)</f>
        <v>#DIV/0!</v>
      </c>
      <c r="O1972" s="136">
        <f t="shared" si="304"/>
        <v>39220</v>
      </c>
      <c r="P1972" t="b">
        <f t="shared" si="305"/>
        <v>0</v>
      </c>
      <c r="T1972" s="136">
        <f t="shared" si="306"/>
        <v>39200</v>
      </c>
      <c r="U1972" t="e">
        <f>SQRT(($U$6/2)^2-($U$6/2)^2*'(OLD) bottom seam length'!T1972^2/($U$7/2)^2)</f>
        <v>#VALUE!</v>
      </c>
      <c r="W1972" s="136">
        <f t="shared" si="307"/>
        <v>39200</v>
      </c>
      <c r="X1972" t="e">
        <f>SQRT(($U$6/2)^2-($U$6/2)^2*'(OLD) bottom seam length'!W1972^2/($U$7/2)^2)</f>
        <v>#VALUE!</v>
      </c>
      <c r="Z1972" s="136">
        <f t="shared" si="308"/>
        <v>39200</v>
      </c>
      <c r="AA1972" t="e">
        <f>SQRT(($U$6/2)^2-($U$6/2)^2*'(OLD) bottom seam length'!Z1972^2/($U$7/2)^2)</f>
        <v>#VALUE!</v>
      </c>
      <c r="AC1972" s="136">
        <f t="shared" si="309"/>
        <v>39200</v>
      </c>
      <c r="AD1972" t="e">
        <f>SQRT(($U$6/2)^2-($U$6/2)^2*'(OLD) bottom seam length'!AC1972^2/($U$7/2)^2)</f>
        <v>#VALUE!</v>
      </c>
    </row>
    <row r="1973" spans="2:30">
      <c r="B1973" s="136">
        <f t="shared" si="300"/>
        <v>39240</v>
      </c>
      <c r="C1973" t="e">
        <f>SQRT(($C$5/2)^2-($C$5/2)^2*'(OLD) bottom seam length'!B1973^2/($C$6/2)^2)</f>
        <v>#DIV/0!</v>
      </c>
      <c r="E1973" s="136">
        <f t="shared" si="301"/>
        <v>39240</v>
      </c>
      <c r="F1973" t="e">
        <f>SQRT(($C$5/2)^2-($C$5/2)^2*'(OLD) bottom seam length'!E1973^2/($C$6/2)^2)</f>
        <v>#DIV/0!</v>
      </c>
      <c r="H1973" s="136">
        <f t="shared" si="302"/>
        <v>39240</v>
      </c>
      <c r="I1973" t="e">
        <f>SQRT(($C$5/2)^2-($C$5/2)^2*'(OLD) bottom seam length'!H1973^2/($C$6/2)^2)</f>
        <v>#DIV/0!</v>
      </c>
      <c r="K1973" s="136">
        <f t="shared" si="303"/>
        <v>39240</v>
      </c>
      <c r="L1973" t="e">
        <f>SQRT(($C$5/2)^2-($C$5/2)^2*'(OLD) bottom seam length'!K1973^2/($C$6/2)^2)</f>
        <v>#DIV/0!</v>
      </c>
      <c r="O1973" s="136">
        <f t="shared" si="304"/>
        <v>39240</v>
      </c>
      <c r="P1973" t="b">
        <f t="shared" si="305"/>
        <v>0</v>
      </c>
      <c r="T1973" s="136">
        <f t="shared" si="306"/>
        <v>39220</v>
      </c>
      <c r="U1973" t="e">
        <f>SQRT(($U$6/2)^2-($U$6/2)^2*'(OLD) bottom seam length'!T1973^2/($U$7/2)^2)</f>
        <v>#VALUE!</v>
      </c>
      <c r="W1973" s="136">
        <f t="shared" si="307"/>
        <v>39220</v>
      </c>
      <c r="X1973" t="e">
        <f>SQRT(($U$6/2)^2-($U$6/2)^2*'(OLD) bottom seam length'!W1973^2/($U$7/2)^2)</f>
        <v>#VALUE!</v>
      </c>
      <c r="Z1973" s="136">
        <f t="shared" si="308"/>
        <v>39220</v>
      </c>
      <c r="AA1973" t="e">
        <f>SQRT(($U$6/2)^2-($U$6/2)^2*'(OLD) bottom seam length'!Z1973^2/($U$7/2)^2)</f>
        <v>#VALUE!</v>
      </c>
      <c r="AC1973" s="136">
        <f t="shared" si="309"/>
        <v>39220</v>
      </c>
      <c r="AD1973" t="e">
        <f>SQRT(($U$6/2)^2-($U$6/2)^2*'(OLD) bottom seam length'!AC1973^2/($U$7/2)^2)</f>
        <v>#VALUE!</v>
      </c>
    </row>
    <row r="1974" spans="2:30">
      <c r="B1974" s="136">
        <f t="shared" si="300"/>
        <v>39260</v>
      </c>
      <c r="C1974" t="e">
        <f>SQRT(($C$5/2)^2-($C$5/2)^2*'(OLD) bottom seam length'!B1974^2/($C$6/2)^2)</f>
        <v>#DIV/0!</v>
      </c>
      <c r="E1974" s="136">
        <f t="shared" si="301"/>
        <v>39260</v>
      </c>
      <c r="F1974" t="e">
        <f>SQRT(($C$5/2)^2-($C$5/2)^2*'(OLD) bottom seam length'!E1974^2/($C$6/2)^2)</f>
        <v>#DIV/0!</v>
      </c>
      <c r="H1974" s="136">
        <f t="shared" si="302"/>
        <v>39260</v>
      </c>
      <c r="I1974" t="e">
        <f>SQRT(($C$5/2)^2-($C$5/2)^2*'(OLD) bottom seam length'!H1974^2/($C$6/2)^2)</f>
        <v>#DIV/0!</v>
      </c>
      <c r="K1974" s="136">
        <f t="shared" si="303"/>
        <v>39260</v>
      </c>
      <c r="L1974" t="e">
        <f>SQRT(($C$5/2)^2-($C$5/2)^2*'(OLD) bottom seam length'!K1974^2/($C$6/2)^2)</f>
        <v>#DIV/0!</v>
      </c>
      <c r="O1974" s="136">
        <f t="shared" si="304"/>
        <v>39260</v>
      </c>
      <c r="P1974" t="b">
        <f t="shared" si="305"/>
        <v>0</v>
      </c>
      <c r="T1974" s="136">
        <f t="shared" si="306"/>
        <v>39240</v>
      </c>
      <c r="U1974" t="e">
        <f>SQRT(($U$6/2)^2-($U$6/2)^2*'(OLD) bottom seam length'!T1974^2/($U$7/2)^2)</f>
        <v>#VALUE!</v>
      </c>
      <c r="W1974" s="136">
        <f t="shared" si="307"/>
        <v>39240</v>
      </c>
      <c r="X1974" t="e">
        <f>SQRT(($U$6/2)^2-($U$6/2)^2*'(OLD) bottom seam length'!W1974^2/($U$7/2)^2)</f>
        <v>#VALUE!</v>
      </c>
      <c r="Z1974" s="136">
        <f t="shared" si="308"/>
        <v>39240</v>
      </c>
      <c r="AA1974" t="e">
        <f>SQRT(($U$6/2)^2-($U$6/2)^2*'(OLD) bottom seam length'!Z1974^2/($U$7/2)^2)</f>
        <v>#VALUE!</v>
      </c>
      <c r="AC1974" s="136">
        <f t="shared" si="309"/>
        <v>39240</v>
      </c>
      <c r="AD1974" t="e">
        <f>SQRT(($U$6/2)^2-($U$6/2)^2*'(OLD) bottom seam length'!AC1974^2/($U$7/2)^2)</f>
        <v>#VALUE!</v>
      </c>
    </row>
    <row r="1975" spans="2:30">
      <c r="B1975" s="136">
        <f t="shared" si="300"/>
        <v>39280</v>
      </c>
      <c r="C1975" t="e">
        <f>SQRT(($C$5/2)^2-($C$5/2)^2*'(OLD) bottom seam length'!B1975^2/($C$6/2)^2)</f>
        <v>#DIV/0!</v>
      </c>
      <c r="E1975" s="136">
        <f t="shared" si="301"/>
        <v>39280</v>
      </c>
      <c r="F1975" t="e">
        <f>SQRT(($C$5/2)^2-($C$5/2)^2*'(OLD) bottom seam length'!E1975^2/($C$6/2)^2)</f>
        <v>#DIV/0!</v>
      </c>
      <c r="H1975" s="136">
        <f t="shared" si="302"/>
        <v>39280</v>
      </c>
      <c r="I1975" t="e">
        <f>SQRT(($C$5/2)^2-($C$5/2)^2*'(OLD) bottom seam length'!H1975^2/($C$6/2)^2)</f>
        <v>#DIV/0!</v>
      </c>
      <c r="K1975" s="136">
        <f t="shared" si="303"/>
        <v>39280</v>
      </c>
      <c r="L1975" t="e">
        <f>SQRT(($C$5/2)^2-($C$5/2)^2*'(OLD) bottom seam length'!K1975^2/($C$6/2)^2)</f>
        <v>#DIV/0!</v>
      </c>
      <c r="O1975" s="136">
        <f t="shared" si="304"/>
        <v>39280</v>
      </c>
      <c r="P1975" t="b">
        <f t="shared" si="305"/>
        <v>0</v>
      </c>
      <c r="T1975" s="136">
        <f t="shared" si="306"/>
        <v>39260</v>
      </c>
      <c r="U1975" t="e">
        <f>SQRT(($U$6/2)^2-($U$6/2)^2*'(OLD) bottom seam length'!T1975^2/($U$7/2)^2)</f>
        <v>#VALUE!</v>
      </c>
      <c r="W1975" s="136">
        <f t="shared" si="307"/>
        <v>39260</v>
      </c>
      <c r="X1975" t="e">
        <f>SQRT(($U$6/2)^2-($U$6/2)^2*'(OLD) bottom seam length'!W1975^2/($U$7/2)^2)</f>
        <v>#VALUE!</v>
      </c>
      <c r="Z1975" s="136">
        <f t="shared" si="308"/>
        <v>39260</v>
      </c>
      <c r="AA1975" t="e">
        <f>SQRT(($U$6/2)^2-($U$6/2)^2*'(OLD) bottom seam length'!Z1975^2/($U$7/2)^2)</f>
        <v>#VALUE!</v>
      </c>
      <c r="AC1975" s="136">
        <f t="shared" si="309"/>
        <v>39260</v>
      </c>
      <c r="AD1975" t="e">
        <f>SQRT(($U$6/2)^2-($U$6/2)^2*'(OLD) bottom seam length'!AC1975^2/($U$7/2)^2)</f>
        <v>#VALUE!</v>
      </c>
    </row>
    <row r="1976" spans="2:30">
      <c r="B1976" s="136">
        <f t="shared" si="300"/>
        <v>39300</v>
      </c>
      <c r="C1976" t="e">
        <f>SQRT(($C$5/2)^2-($C$5/2)^2*'(OLD) bottom seam length'!B1976^2/($C$6/2)^2)</f>
        <v>#DIV/0!</v>
      </c>
      <c r="E1976" s="136">
        <f t="shared" si="301"/>
        <v>39300</v>
      </c>
      <c r="F1976" t="e">
        <f>SQRT(($C$5/2)^2-($C$5/2)^2*'(OLD) bottom seam length'!E1976^2/($C$6/2)^2)</f>
        <v>#DIV/0!</v>
      </c>
      <c r="H1976" s="136">
        <f t="shared" si="302"/>
        <v>39300</v>
      </c>
      <c r="I1976" t="e">
        <f>SQRT(($C$5/2)^2-($C$5/2)^2*'(OLD) bottom seam length'!H1976^2/($C$6/2)^2)</f>
        <v>#DIV/0!</v>
      </c>
      <c r="K1976" s="136">
        <f t="shared" si="303"/>
        <v>39300</v>
      </c>
      <c r="L1976" t="e">
        <f>SQRT(($C$5/2)^2-($C$5/2)^2*'(OLD) bottom seam length'!K1976^2/($C$6/2)^2)</f>
        <v>#DIV/0!</v>
      </c>
      <c r="O1976" s="136">
        <f t="shared" si="304"/>
        <v>39300</v>
      </c>
      <c r="P1976" t="b">
        <f t="shared" si="305"/>
        <v>0</v>
      </c>
      <c r="T1976" s="136">
        <f t="shared" si="306"/>
        <v>39280</v>
      </c>
      <c r="U1976" t="e">
        <f>SQRT(($U$6/2)^2-($U$6/2)^2*'(OLD) bottom seam length'!T1976^2/($U$7/2)^2)</f>
        <v>#VALUE!</v>
      </c>
      <c r="W1976" s="136">
        <f t="shared" si="307"/>
        <v>39280</v>
      </c>
      <c r="X1976" t="e">
        <f>SQRT(($U$6/2)^2-($U$6/2)^2*'(OLD) bottom seam length'!W1976^2/($U$7/2)^2)</f>
        <v>#VALUE!</v>
      </c>
      <c r="Z1976" s="136">
        <f t="shared" si="308"/>
        <v>39280</v>
      </c>
      <c r="AA1976" t="e">
        <f>SQRT(($U$6/2)^2-($U$6/2)^2*'(OLD) bottom seam length'!Z1976^2/($U$7/2)^2)</f>
        <v>#VALUE!</v>
      </c>
      <c r="AC1976" s="136">
        <f t="shared" si="309"/>
        <v>39280</v>
      </c>
      <c r="AD1976" t="e">
        <f>SQRT(($U$6/2)^2-($U$6/2)^2*'(OLD) bottom seam length'!AC1976^2/($U$7/2)^2)</f>
        <v>#VALUE!</v>
      </c>
    </row>
    <row r="1977" spans="2:30">
      <c r="B1977" s="136">
        <f t="shared" si="300"/>
        <v>39320</v>
      </c>
      <c r="C1977" t="e">
        <f>SQRT(($C$5/2)^2-($C$5/2)^2*'(OLD) bottom seam length'!B1977^2/($C$6/2)^2)</f>
        <v>#DIV/0!</v>
      </c>
      <c r="E1977" s="136">
        <f t="shared" si="301"/>
        <v>39320</v>
      </c>
      <c r="F1977" t="e">
        <f>SQRT(($C$5/2)^2-($C$5/2)^2*'(OLD) bottom seam length'!E1977^2/($C$6/2)^2)</f>
        <v>#DIV/0!</v>
      </c>
      <c r="H1977" s="136">
        <f t="shared" si="302"/>
        <v>39320</v>
      </c>
      <c r="I1977" t="e">
        <f>SQRT(($C$5/2)^2-($C$5/2)^2*'(OLD) bottom seam length'!H1977^2/($C$6/2)^2)</f>
        <v>#DIV/0!</v>
      </c>
      <c r="K1977" s="136">
        <f t="shared" si="303"/>
        <v>39320</v>
      </c>
      <c r="L1977" t="e">
        <f>SQRT(($C$5/2)^2-($C$5/2)^2*'(OLD) bottom seam length'!K1977^2/($C$6/2)^2)</f>
        <v>#DIV/0!</v>
      </c>
      <c r="O1977" s="136">
        <f t="shared" si="304"/>
        <v>39320</v>
      </c>
      <c r="P1977" t="b">
        <f t="shared" si="305"/>
        <v>0</v>
      </c>
      <c r="T1977" s="136">
        <f t="shared" si="306"/>
        <v>39300</v>
      </c>
      <c r="U1977" t="e">
        <f>SQRT(($U$6/2)^2-($U$6/2)^2*'(OLD) bottom seam length'!T1977^2/($U$7/2)^2)</f>
        <v>#VALUE!</v>
      </c>
      <c r="W1977" s="136">
        <f t="shared" si="307"/>
        <v>39300</v>
      </c>
      <c r="X1977" t="e">
        <f>SQRT(($U$6/2)^2-($U$6/2)^2*'(OLD) bottom seam length'!W1977^2/($U$7/2)^2)</f>
        <v>#VALUE!</v>
      </c>
      <c r="Z1977" s="136">
        <f t="shared" si="308"/>
        <v>39300</v>
      </c>
      <c r="AA1977" t="e">
        <f>SQRT(($U$6/2)^2-($U$6/2)^2*'(OLD) bottom seam length'!Z1977^2/($U$7/2)^2)</f>
        <v>#VALUE!</v>
      </c>
      <c r="AC1977" s="136">
        <f t="shared" si="309"/>
        <v>39300</v>
      </c>
      <c r="AD1977" t="e">
        <f>SQRT(($U$6/2)^2-($U$6/2)^2*'(OLD) bottom seam length'!AC1977^2/($U$7/2)^2)</f>
        <v>#VALUE!</v>
      </c>
    </row>
    <row r="1978" spans="2:30">
      <c r="B1978" s="136">
        <f t="shared" si="300"/>
        <v>39340</v>
      </c>
      <c r="C1978" t="e">
        <f>SQRT(($C$5/2)^2-($C$5/2)^2*'(OLD) bottom seam length'!B1978^2/($C$6/2)^2)</f>
        <v>#DIV/0!</v>
      </c>
      <c r="E1978" s="136">
        <f t="shared" si="301"/>
        <v>39340</v>
      </c>
      <c r="F1978" t="e">
        <f>SQRT(($C$5/2)^2-($C$5/2)^2*'(OLD) bottom seam length'!E1978^2/($C$6/2)^2)</f>
        <v>#DIV/0!</v>
      </c>
      <c r="H1978" s="136">
        <f t="shared" si="302"/>
        <v>39340</v>
      </c>
      <c r="I1978" t="e">
        <f>SQRT(($C$5/2)^2-($C$5/2)^2*'(OLD) bottom seam length'!H1978^2/($C$6/2)^2)</f>
        <v>#DIV/0!</v>
      </c>
      <c r="K1978" s="136">
        <f t="shared" si="303"/>
        <v>39340</v>
      </c>
      <c r="L1978" t="e">
        <f>SQRT(($C$5/2)^2-($C$5/2)^2*'(OLD) bottom seam length'!K1978^2/($C$6/2)^2)</f>
        <v>#DIV/0!</v>
      </c>
      <c r="O1978" s="136">
        <f t="shared" si="304"/>
        <v>39340</v>
      </c>
      <c r="P1978" t="b">
        <f t="shared" si="305"/>
        <v>0</v>
      </c>
      <c r="T1978" s="136">
        <f t="shared" si="306"/>
        <v>39320</v>
      </c>
      <c r="U1978" t="e">
        <f>SQRT(($U$6/2)^2-($U$6/2)^2*'(OLD) bottom seam length'!T1978^2/($U$7/2)^2)</f>
        <v>#VALUE!</v>
      </c>
      <c r="W1978" s="136">
        <f t="shared" si="307"/>
        <v>39320</v>
      </c>
      <c r="X1978" t="e">
        <f>SQRT(($U$6/2)^2-($U$6/2)^2*'(OLD) bottom seam length'!W1978^2/($U$7/2)^2)</f>
        <v>#VALUE!</v>
      </c>
      <c r="Z1978" s="136">
        <f t="shared" si="308"/>
        <v>39320</v>
      </c>
      <c r="AA1978" t="e">
        <f>SQRT(($U$6/2)^2-($U$6/2)^2*'(OLD) bottom seam length'!Z1978^2/($U$7/2)^2)</f>
        <v>#VALUE!</v>
      </c>
      <c r="AC1978" s="136">
        <f t="shared" si="309"/>
        <v>39320</v>
      </c>
      <c r="AD1978" t="e">
        <f>SQRT(($U$6/2)^2-($U$6/2)^2*'(OLD) bottom seam length'!AC1978^2/($U$7/2)^2)</f>
        <v>#VALUE!</v>
      </c>
    </row>
    <row r="1979" spans="2:30">
      <c r="B1979" s="136">
        <f t="shared" si="300"/>
        <v>39360</v>
      </c>
      <c r="C1979" t="e">
        <f>SQRT(($C$5/2)^2-($C$5/2)^2*'(OLD) bottom seam length'!B1979^2/($C$6/2)^2)</f>
        <v>#DIV/0!</v>
      </c>
      <c r="E1979" s="136">
        <f t="shared" si="301"/>
        <v>39360</v>
      </c>
      <c r="F1979" t="e">
        <f>SQRT(($C$5/2)^2-($C$5/2)^2*'(OLD) bottom seam length'!E1979^2/($C$6/2)^2)</f>
        <v>#DIV/0!</v>
      </c>
      <c r="H1979" s="136">
        <f t="shared" si="302"/>
        <v>39360</v>
      </c>
      <c r="I1979" t="e">
        <f>SQRT(($C$5/2)^2-($C$5/2)^2*'(OLD) bottom seam length'!H1979^2/($C$6/2)^2)</f>
        <v>#DIV/0!</v>
      </c>
      <c r="K1979" s="136">
        <f t="shared" si="303"/>
        <v>39360</v>
      </c>
      <c r="L1979" t="e">
        <f>SQRT(($C$5/2)^2-($C$5/2)^2*'(OLD) bottom seam length'!K1979^2/($C$6/2)^2)</f>
        <v>#DIV/0!</v>
      </c>
      <c r="O1979" s="136">
        <f t="shared" si="304"/>
        <v>39360</v>
      </c>
      <c r="P1979" t="b">
        <f t="shared" si="305"/>
        <v>0</v>
      </c>
      <c r="T1979" s="136">
        <f t="shared" si="306"/>
        <v>39340</v>
      </c>
      <c r="U1979" t="e">
        <f>SQRT(($U$6/2)^2-($U$6/2)^2*'(OLD) bottom seam length'!T1979^2/($U$7/2)^2)</f>
        <v>#VALUE!</v>
      </c>
      <c r="W1979" s="136">
        <f t="shared" si="307"/>
        <v>39340</v>
      </c>
      <c r="X1979" t="e">
        <f>SQRT(($U$6/2)^2-($U$6/2)^2*'(OLD) bottom seam length'!W1979^2/($U$7/2)^2)</f>
        <v>#VALUE!</v>
      </c>
      <c r="Z1979" s="136">
        <f t="shared" si="308"/>
        <v>39340</v>
      </c>
      <c r="AA1979" t="e">
        <f>SQRT(($U$6/2)^2-($U$6/2)^2*'(OLD) bottom seam length'!Z1979^2/($U$7/2)^2)</f>
        <v>#VALUE!</v>
      </c>
      <c r="AC1979" s="136">
        <f t="shared" si="309"/>
        <v>39340</v>
      </c>
      <c r="AD1979" t="e">
        <f>SQRT(($U$6/2)^2-($U$6/2)^2*'(OLD) bottom seam length'!AC1979^2/($U$7/2)^2)</f>
        <v>#VALUE!</v>
      </c>
    </row>
    <row r="1980" spans="2:30">
      <c r="B1980" s="136">
        <f t="shared" si="300"/>
        <v>39380</v>
      </c>
      <c r="C1980" t="e">
        <f>SQRT(($C$5/2)^2-($C$5/2)^2*'(OLD) bottom seam length'!B1980^2/($C$6/2)^2)</f>
        <v>#DIV/0!</v>
      </c>
      <c r="E1980" s="136">
        <f t="shared" si="301"/>
        <v>39380</v>
      </c>
      <c r="F1980" t="e">
        <f>SQRT(($C$5/2)^2-($C$5/2)^2*'(OLD) bottom seam length'!E1980^2/($C$6/2)^2)</f>
        <v>#DIV/0!</v>
      </c>
      <c r="H1980" s="136">
        <f t="shared" si="302"/>
        <v>39380</v>
      </c>
      <c r="I1980" t="e">
        <f>SQRT(($C$5/2)^2-($C$5/2)^2*'(OLD) bottom seam length'!H1980^2/($C$6/2)^2)</f>
        <v>#DIV/0!</v>
      </c>
      <c r="K1980" s="136">
        <f t="shared" si="303"/>
        <v>39380</v>
      </c>
      <c r="L1980" t="e">
        <f>SQRT(($C$5/2)^2-($C$5/2)^2*'(OLD) bottom seam length'!K1980^2/($C$6/2)^2)</f>
        <v>#DIV/0!</v>
      </c>
      <c r="O1980" s="136">
        <f t="shared" si="304"/>
        <v>39380</v>
      </c>
      <c r="P1980" t="b">
        <f t="shared" si="305"/>
        <v>0</v>
      </c>
      <c r="T1980" s="136">
        <f t="shared" si="306"/>
        <v>39360</v>
      </c>
      <c r="U1980" t="e">
        <f>SQRT(($U$6/2)^2-($U$6/2)^2*'(OLD) bottom seam length'!T1980^2/($U$7/2)^2)</f>
        <v>#VALUE!</v>
      </c>
      <c r="W1980" s="136">
        <f t="shared" si="307"/>
        <v>39360</v>
      </c>
      <c r="X1980" t="e">
        <f>SQRT(($U$6/2)^2-($U$6/2)^2*'(OLD) bottom seam length'!W1980^2/($U$7/2)^2)</f>
        <v>#VALUE!</v>
      </c>
      <c r="Z1980" s="136">
        <f t="shared" si="308"/>
        <v>39360</v>
      </c>
      <c r="AA1980" t="e">
        <f>SQRT(($U$6/2)^2-($U$6/2)^2*'(OLD) bottom seam length'!Z1980^2/($U$7/2)^2)</f>
        <v>#VALUE!</v>
      </c>
      <c r="AC1980" s="136">
        <f t="shared" si="309"/>
        <v>39360</v>
      </c>
      <c r="AD1980" t="e">
        <f>SQRT(($U$6/2)^2-($U$6/2)^2*'(OLD) bottom seam length'!AC1980^2/($U$7/2)^2)</f>
        <v>#VALUE!</v>
      </c>
    </row>
    <row r="1981" spans="2:30">
      <c r="B1981" s="136">
        <f t="shared" si="300"/>
        <v>39400</v>
      </c>
      <c r="C1981" t="e">
        <f>SQRT(($C$5/2)^2-($C$5/2)^2*'(OLD) bottom seam length'!B1981^2/($C$6/2)^2)</f>
        <v>#DIV/0!</v>
      </c>
      <c r="E1981" s="136">
        <f t="shared" si="301"/>
        <v>39400</v>
      </c>
      <c r="F1981" t="e">
        <f>SQRT(($C$5/2)^2-($C$5/2)^2*'(OLD) bottom seam length'!E1981^2/($C$6/2)^2)</f>
        <v>#DIV/0!</v>
      </c>
      <c r="H1981" s="136">
        <f t="shared" si="302"/>
        <v>39400</v>
      </c>
      <c r="I1981" t="e">
        <f>SQRT(($C$5/2)^2-($C$5/2)^2*'(OLD) bottom seam length'!H1981^2/($C$6/2)^2)</f>
        <v>#DIV/0!</v>
      </c>
      <c r="K1981" s="136">
        <f t="shared" si="303"/>
        <v>39400</v>
      </c>
      <c r="L1981" t="e">
        <f>SQRT(($C$5/2)^2-($C$5/2)^2*'(OLD) bottom seam length'!K1981^2/($C$6/2)^2)</f>
        <v>#DIV/0!</v>
      </c>
      <c r="O1981" s="136">
        <f t="shared" si="304"/>
        <v>39400</v>
      </c>
      <c r="P1981" t="b">
        <f t="shared" si="305"/>
        <v>0</v>
      </c>
      <c r="T1981" s="136">
        <f t="shared" si="306"/>
        <v>39380</v>
      </c>
      <c r="U1981" t="e">
        <f>SQRT(($U$6/2)^2-($U$6/2)^2*'(OLD) bottom seam length'!T1981^2/($U$7/2)^2)</f>
        <v>#VALUE!</v>
      </c>
      <c r="W1981" s="136">
        <f t="shared" si="307"/>
        <v>39380</v>
      </c>
      <c r="X1981" t="e">
        <f>SQRT(($U$6/2)^2-($U$6/2)^2*'(OLD) bottom seam length'!W1981^2/($U$7/2)^2)</f>
        <v>#VALUE!</v>
      </c>
      <c r="Z1981" s="136">
        <f t="shared" si="308"/>
        <v>39380</v>
      </c>
      <c r="AA1981" t="e">
        <f>SQRT(($U$6/2)^2-($U$6/2)^2*'(OLD) bottom seam length'!Z1981^2/($U$7/2)^2)</f>
        <v>#VALUE!</v>
      </c>
      <c r="AC1981" s="136">
        <f t="shared" si="309"/>
        <v>39380</v>
      </c>
      <c r="AD1981" t="e">
        <f>SQRT(($U$6/2)^2-($U$6/2)^2*'(OLD) bottom seam length'!AC1981^2/($U$7/2)^2)</f>
        <v>#VALUE!</v>
      </c>
    </row>
    <row r="1982" spans="2:30">
      <c r="B1982" s="136">
        <f t="shared" si="300"/>
        <v>39420</v>
      </c>
      <c r="C1982" t="e">
        <f>SQRT(($C$5/2)^2-($C$5/2)^2*'(OLD) bottom seam length'!B1982^2/($C$6/2)^2)</f>
        <v>#DIV/0!</v>
      </c>
      <c r="E1982" s="136">
        <f t="shared" si="301"/>
        <v>39420</v>
      </c>
      <c r="F1982" t="e">
        <f>SQRT(($C$5/2)^2-($C$5/2)^2*'(OLD) bottom seam length'!E1982^2/($C$6/2)^2)</f>
        <v>#DIV/0!</v>
      </c>
      <c r="H1982" s="136">
        <f t="shared" si="302"/>
        <v>39420</v>
      </c>
      <c r="I1982" t="e">
        <f>SQRT(($C$5/2)^2-($C$5/2)^2*'(OLD) bottom seam length'!H1982^2/($C$6/2)^2)</f>
        <v>#DIV/0!</v>
      </c>
      <c r="K1982" s="136">
        <f t="shared" si="303"/>
        <v>39420</v>
      </c>
      <c r="L1982" t="e">
        <f>SQRT(($C$5/2)^2-($C$5/2)^2*'(OLD) bottom seam length'!K1982^2/($C$6/2)^2)</f>
        <v>#DIV/0!</v>
      </c>
      <c r="O1982" s="136">
        <f t="shared" si="304"/>
        <v>39420</v>
      </c>
      <c r="P1982" t="b">
        <f t="shared" si="305"/>
        <v>0</v>
      </c>
      <c r="T1982" s="136">
        <f t="shared" si="306"/>
        <v>39400</v>
      </c>
      <c r="U1982" t="e">
        <f>SQRT(($U$6/2)^2-($U$6/2)^2*'(OLD) bottom seam length'!T1982^2/($U$7/2)^2)</f>
        <v>#VALUE!</v>
      </c>
      <c r="W1982" s="136">
        <f t="shared" si="307"/>
        <v>39400</v>
      </c>
      <c r="X1982" t="e">
        <f>SQRT(($U$6/2)^2-($U$6/2)^2*'(OLD) bottom seam length'!W1982^2/($U$7/2)^2)</f>
        <v>#VALUE!</v>
      </c>
      <c r="Z1982" s="136">
        <f t="shared" si="308"/>
        <v>39400</v>
      </c>
      <c r="AA1982" t="e">
        <f>SQRT(($U$6/2)^2-($U$6/2)^2*'(OLD) bottom seam length'!Z1982^2/($U$7/2)^2)</f>
        <v>#VALUE!</v>
      </c>
      <c r="AC1982" s="136">
        <f t="shared" si="309"/>
        <v>39400</v>
      </c>
      <c r="AD1982" t="e">
        <f>SQRT(($U$6/2)^2-($U$6/2)^2*'(OLD) bottom seam length'!AC1982^2/($U$7/2)^2)</f>
        <v>#VALUE!</v>
      </c>
    </row>
    <row r="1983" spans="2:30">
      <c r="B1983" s="136">
        <f t="shared" si="300"/>
        <v>39440</v>
      </c>
      <c r="C1983" t="e">
        <f>SQRT(($C$5/2)^2-($C$5/2)^2*'(OLD) bottom seam length'!B1983^2/($C$6/2)^2)</f>
        <v>#DIV/0!</v>
      </c>
      <c r="E1983" s="136">
        <f t="shared" si="301"/>
        <v>39440</v>
      </c>
      <c r="F1983" t="e">
        <f>SQRT(($C$5/2)^2-($C$5/2)^2*'(OLD) bottom seam length'!E1983^2/($C$6/2)^2)</f>
        <v>#DIV/0!</v>
      </c>
      <c r="H1983" s="136">
        <f t="shared" si="302"/>
        <v>39440</v>
      </c>
      <c r="I1983" t="e">
        <f>SQRT(($C$5/2)^2-($C$5/2)^2*'(OLD) bottom seam length'!H1983^2/($C$6/2)^2)</f>
        <v>#DIV/0!</v>
      </c>
      <c r="K1983" s="136">
        <f t="shared" si="303"/>
        <v>39440</v>
      </c>
      <c r="L1983" t="e">
        <f>SQRT(($C$5/2)^2-($C$5/2)^2*'(OLD) bottom seam length'!K1983^2/($C$6/2)^2)</f>
        <v>#DIV/0!</v>
      </c>
      <c r="O1983" s="136">
        <f t="shared" si="304"/>
        <v>39440</v>
      </c>
      <c r="P1983" t="b">
        <f t="shared" si="305"/>
        <v>0</v>
      </c>
      <c r="T1983" s="136">
        <f t="shared" si="306"/>
        <v>39420</v>
      </c>
      <c r="U1983" t="e">
        <f>SQRT(($U$6/2)^2-($U$6/2)^2*'(OLD) bottom seam length'!T1983^2/($U$7/2)^2)</f>
        <v>#VALUE!</v>
      </c>
      <c r="W1983" s="136">
        <f t="shared" si="307"/>
        <v>39420</v>
      </c>
      <c r="X1983" t="e">
        <f>SQRT(($U$6/2)^2-($U$6/2)^2*'(OLD) bottom seam length'!W1983^2/($U$7/2)^2)</f>
        <v>#VALUE!</v>
      </c>
      <c r="Z1983" s="136">
        <f t="shared" si="308"/>
        <v>39420</v>
      </c>
      <c r="AA1983" t="e">
        <f>SQRT(($U$6/2)^2-($U$6/2)^2*'(OLD) bottom seam length'!Z1983^2/($U$7/2)^2)</f>
        <v>#VALUE!</v>
      </c>
      <c r="AC1983" s="136">
        <f t="shared" si="309"/>
        <v>39420</v>
      </c>
      <c r="AD1983" t="e">
        <f>SQRT(($U$6/2)^2-($U$6/2)^2*'(OLD) bottom seam length'!AC1983^2/($U$7/2)^2)</f>
        <v>#VALUE!</v>
      </c>
    </row>
    <row r="1984" spans="2:30">
      <c r="B1984" s="136">
        <f t="shared" si="300"/>
        <v>39460</v>
      </c>
      <c r="C1984" t="e">
        <f>SQRT(($C$5/2)^2-($C$5/2)^2*'(OLD) bottom seam length'!B1984^2/($C$6/2)^2)</f>
        <v>#DIV/0!</v>
      </c>
      <c r="E1984" s="136">
        <f t="shared" si="301"/>
        <v>39460</v>
      </c>
      <c r="F1984" t="e">
        <f>SQRT(($C$5/2)^2-($C$5/2)^2*'(OLD) bottom seam length'!E1984^2/($C$6/2)^2)</f>
        <v>#DIV/0!</v>
      </c>
      <c r="H1984" s="136">
        <f t="shared" si="302"/>
        <v>39460</v>
      </c>
      <c r="I1984" t="e">
        <f>SQRT(($C$5/2)^2-($C$5/2)^2*'(OLD) bottom seam length'!H1984^2/($C$6/2)^2)</f>
        <v>#DIV/0!</v>
      </c>
      <c r="K1984" s="136">
        <f t="shared" si="303"/>
        <v>39460</v>
      </c>
      <c r="L1984" t="e">
        <f>SQRT(($C$5/2)^2-($C$5/2)^2*'(OLD) bottom seam length'!K1984^2/($C$6/2)^2)</f>
        <v>#DIV/0!</v>
      </c>
      <c r="O1984" s="136">
        <f t="shared" si="304"/>
        <v>39460</v>
      </c>
      <c r="P1984" t="b">
        <f t="shared" si="305"/>
        <v>0</v>
      </c>
      <c r="T1984" s="136">
        <f t="shared" si="306"/>
        <v>39440</v>
      </c>
      <c r="U1984" t="e">
        <f>SQRT(($U$6/2)^2-($U$6/2)^2*'(OLD) bottom seam length'!T1984^2/($U$7/2)^2)</f>
        <v>#VALUE!</v>
      </c>
      <c r="W1984" s="136">
        <f t="shared" si="307"/>
        <v>39440</v>
      </c>
      <c r="X1984" t="e">
        <f>SQRT(($U$6/2)^2-($U$6/2)^2*'(OLD) bottom seam length'!W1984^2/($U$7/2)^2)</f>
        <v>#VALUE!</v>
      </c>
      <c r="Z1984" s="136">
        <f t="shared" si="308"/>
        <v>39440</v>
      </c>
      <c r="AA1984" t="e">
        <f>SQRT(($U$6/2)^2-($U$6/2)^2*'(OLD) bottom seam length'!Z1984^2/($U$7/2)^2)</f>
        <v>#VALUE!</v>
      </c>
      <c r="AC1984" s="136">
        <f t="shared" si="309"/>
        <v>39440</v>
      </c>
      <c r="AD1984" t="e">
        <f>SQRT(($U$6/2)^2-($U$6/2)^2*'(OLD) bottom seam length'!AC1984^2/($U$7/2)^2)</f>
        <v>#VALUE!</v>
      </c>
    </row>
    <row r="1985" spans="2:30">
      <c r="B1985" s="136">
        <f t="shared" si="300"/>
        <v>39480</v>
      </c>
      <c r="C1985" t="e">
        <f>SQRT(($C$5/2)^2-($C$5/2)^2*'(OLD) bottom seam length'!B1985^2/($C$6/2)^2)</f>
        <v>#DIV/0!</v>
      </c>
      <c r="E1985" s="136">
        <f t="shared" si="301"/>
        <v>39480</v>
      </c>
      <c r="F1985" t="e">
        <f>SQRT(($C$5/2)^2-($C$5/2)^2*'(OLD) bottom seam length'!E1985^2/($C$6/2)^2)</f>
        <v>#DIV/0!</v>
      </c>
      <c r="H1985" s="136">
        <f t="shared" si="302"/>
        <v>39480</v>
      </c>
      <c r="I1985" t="e">
        <f>SQRT(($C$5/2)^2-($C$5/2)^2*'(OLD) bottom seam length'!H1985^2/($C$6/2)^2)</f>
        <v>#DIV/0!</v>
      </c>
      <c r="K1985" s="136">
        <f t="shared" si="303"/>
        <v>39480</v>
      </c>
      <c r="L1985" t="e">
        <f>SQRT(($C$5/2)^2-($C$5/2)^2*'(OLD) bottom seam length'!K1985^2/($C$6/2)^2)</f>
        <v>#DIV/0!</v>
      </c>
      <c r="O1985" s="136">
        <f t="shared" si="304"/>
        <v>39480</v>
      </c>
      <c r="P1985" t="b">
        <f t="shared" si="305"/>
        <v>0</v>
      </c>
      <c r="T1985" s="136">
        <f t="shared" si="306"/>
        <v>39460</v>
      </c>
      <c r="U1985" t="e">
        <f>SQRT(($U$6/2)^2-($U$6/2)^2*'(OLD) bottom seam length'!T1985^2/($U$7/2)^2)</f>
        <v>#VALUE!</v>
      </c>
      <c r="W1985" s="136">
        <f t="shared" si="307"/>
        <v>39460</v>
      </c>
      <c r="X1985" t="e">
        <f>SQRT(($U$6/2)^2-($U$6/2)^2*'(OLD) bottom seam length'!W1985^2/($U$7/2)^2)</f>
        <v>#VALUE!</v>
      </c>
      <c r="Z1985" s="136">
        <f t="shared" si="308"/>
        <v>39460</v>
      </c>
      <c r="AA1985" t="e">
        <f>SQRT(($U$6/2)^2-($U$6/2)^2*'(OLD) bottom seam length'!Z1985^2/($U$7/2)^2)</f>
        <v>#VALUE!</v>
      </c>
      <c r="AC1985" s="136">
        <f t="shared" si="309"/>
        <v>39460</v>
      </c>
      <c r="AD1985" t="e">
        <f>SQRT(($U$6/2)^2-($U$6/2)^2*'(OLD) bottom seam length'!AC1985^2/($U$7/2)^2)</f>
        <v>#VALUE!</v>
      </c>
    </row>
    <row r="1986" spans="2:30">
      <c r="B1986" s="136">
        <f t="shared" si="300"/>
        <v>39500</v>
      </c>
      <c r="C1986" t="e">
        <f>SQRT(($C$5/2)^2-($C$5/2)^2*'(OLD) bottom seam length'!B1986^2/($C$6/2)^2)</f>
        <v>#DIV/0!</v>
      </c>
      <c r="E1986" s="136">
        <f t="shared" si="301"/>
        <v>39500</v>
      </c>
      <c r="F1986" t="e">
        <f>SQRT(($C$5/2)^2-($C$5/2)^2*'(OLD) bottom seam length'!E1986^2/($C$6/2)^2)</f>
        <v>#DIV/0!</v>
      </c>
      <c r="H1986" s="136">
        <f t="shared" si="302"/>
        <v>39500</v>
      </c>
      <c r="I1986" t="e">
        <f>SQRT(($C$5/2)^2-($C$5/2)^2*'(OLD) bottom seam length'!H1986^2/($C$6/2)^2)</f>
        <v>#DIV/0!</v>
      </c>
      <c r="K1986" s="136">
        <f t="shared" si="303"/>
        <v>39500</v>
      </c>
      <c r="L1986" t="e">
        <f>SQRT(($C$5/2)^2-($C$5/2)^2*'(OLD) bottom seam length'!K1986^2/($C$6/2)^2)</f>
        <v>#DIV/0!</v>
      </c>
      <c r="O1986" s="136">
        <f t="shared" si="304"/>
        <v>39500</v>
      </c>
      <c r="P1986" t="b">
        <f t="shared" si="305"/>
        <v>0</v>
      </c>
      <c r="T1986" s="136">
        <f t="shared" si="306"/>
        <v>39480</v>
      </c>
      <c r="U1986" t="e">
        <f>SQRT(($U$6/2)^2-($U$6/2)^2*'(OLD) bottom seam length'!T1986^2/($U$7/2)^2)</f>
        <v>#VALUE!</v>
      </c>
      <c r="W1986" s="136">
        <f t="shared" si="307"/>
        <v>39480</v>
      </c>
      <c r="X1986" t="e">
        <f>SQRT(($U$6/2)^2-($U$6/2)^2*'(OLD) bottom seam length'!W1986^2/($U$7/2)^2)</f>
        <v>#VALUE!</v>
      </c>
      <c r="Z1986" s="136">
        <f t="shared" si="308"/>
        <v>39480</v>
      </c>
      <c r="AA1986" t="e">
        <f>SQRT(($U$6/2)^2-($U$6/2)^2*'(OLD) bottom seam length'!Z1986^2/($U$7/2)^2)</f>
        <v>#VALUE!</v>
      </c>
      <c r="AC1986" s="136">
        <f t="shared" si="309"/>
        <v>39480</v>
      </c>
      <c r="AD1986" t="e">
        <f>SQRT(($U$6/2)^2-($U$6/2)^2*'(OLD) bottom seam length'!AC1986^2/($U$7/2)^2)</f>
        <v>#VALUE!</v>
      </c>
    </row>
    <row r="1987" spans="2:30">
      <c r="B1987" s="136">
        <f t="shared" si="300"/>
        <v>39520</v>
      </c>
      <c r="C1987" t="e">
        <f>SQRT(($C$5/2)^2-($C$5/2)^2*'(OLD) bottom seam length'!B1987^2/($C$6/2)^2)</f>
        <v>#DIV/0!</v>
      </c>
      <c r="E1987" s="136">
        <f t="shared" si="301"/>
        <v>39520</v>
      </c>
      <c r="F1987" t="e">
        <f>SQRT(($C$5/2)^2-($C$5/2)^2*'(OLD) bottom seam length'!E1987^2/($C$6/2)^2)</f>
        <v>#DIV/0!</v>
      </c>
      <c r="H1987" s="136">
        <f t="shared" si="302"/>
        <v>39520</v>
      </c>
      <c r="I1987" t="e">
        <f>SQRT(($C$5/2)^2-($C$5/2)^2*'(OLD) bottom seam length'!H1987^2/($C$6/2)^2)</f>
        <v>#DIV/0!</v>
      </c>
      <c r="K1987" s="136">
        <f t="shared" si="303"/>
        <v>39520</v>
      </c>
      <c r="L1987" t="e">
        <f>SQRT(($C$5/2)^2-($C$5/2)^2*'(OLD) bottom seam length'!K1987^2/($C$6/2)^2)</f>
        <v>#DIV/0!</v>
      </c>
      <c r="O1987" s="136">
        <f t="shared" si="304"/>
        <v>39520</v>
      </c>
      <c r="P1987" t="b">
        <f t="shared" si="305"/>
        <v>0</v>
      </c>
      <c r="T1987" s="136">
        <f t="shared" si="306"/>
        <v>39500</v>
      </c>
      <c r="U1987" t="e">
        <f>SQRT(($U$6/2)^2-($U$6/2)^2*'(OLD) bottom seam length'!T1987^2/($U$7/2)^2)</f>
        <v>#VALUE!</v>
      </c>
      <c r="W1987" s="136">
        <f t="shared" si="307"/>
        <v>39500</v>
      </c>
      <c r="X1987" t="e">
        <f>SQRT(($U$6/2)^2-($U$6/2)^2*'(OLD) bottom seam length'!W1987^2/($U$7/2)^2)</f>
        <v>#VALUE!</v>
      </c>
      <c r="Z1987" s="136">
        <f t="shared" si="308"/>
        <v>39500</v>
      </c>
      <c r="AA1987" t="e">
        <f>SQRT(($U$6/2)^2-($U$6/2)^2*'(OLD) bottom seam length'!Z1987^2/($U$7/2)^2)</f>
        <v>#VALUE!</v>
      </c>
      <c r="AC1987" s="136">
        <f t="shared" si="309"/>
        <v>39500</v>
      </c>
      <c r="AD1987" t="e">
        <f>SQRT(($U$6/2)^2-($U$6/2)^2*'(OLD) bottom seam length'!AC1987^2/($U$7/2)^2)</f>
        <v>#VALUE!</v>
      </c>
    </row>
    <row r="1988" spans="2:30">
      <c r="B1988" s="136">
        <f t="shared" si="300"/>
        <v>39540</v>
      </c>
      <c r="C1988" t="e">
        <f>SQRT(($C$5/2)^2-($C$5/2)^2*'(OLD) bottom seam length'!B1988^2/($C$6/2)^2)</f>
        <v>#DIV/0!</v>
      </c>
      <c r="E1988" s="136">
        <f t="shared" si="301"/>
        <v>39540</v>
      </c>
      <c r="F1988" t="e">
        <f>SQRT(($C$5/2)^2-($C$5/2)^2*'(OLD) bottom seam length'!E1988^2/($C$6/2)^2)</f>
        <v>#DIV/0!</v>
      </c>
      <c r="H1988" s="136">
        <f t="shared" si="302"/>
        <v>39540</v>
      </c>
      <c r="I1988" t="e">
        <f>SQRT(($C$5/2)^2-($C$5/2)^2*'(OLD) bottom seam length'!H1988^2/($C$6/2)^2)</f>
        <v>#DIV/0!</v>
      </c>
      <c r="K1988" s="136">
        <f t="shared" si="303"/>
        <v>39540</v>
      </c>
      <c r="L1988" t="e">
        <f>SQRT(($C$5/2)^2-($C$5/2)^2*'(OLD) bottom seam length'!K1988^2/($C$6/2)^2)</f>
        <v>#DIV/0!</v>
      </c>
      <c r="O1988" s="136">
        <f t="shared" si="304"/>
        <v>39540</v>
      </c>
      <c r="P1988" t="b">
        <f t="shared" si="305"/>
        <v>0</v>
      </c>
      <c r="T1988" s="136">
        <f t="shared" si="306"/>
        <v>39520</v>
      </c>
      <c r="U1988" t="e">
        <f>SQRT(($U$6/2)^2-($U$6/2)^2*'(OLD) bottom seam length'!T1988^2/($U$7/2)^2)</f>
        <v>#VALUE!</v>
      </c>
      <c r="W1988" s="136">
        <f t="shared" si="307"/>
        <v>39520</v>
      </c>
      <c r="X1988" t="e">
        <f>SQRT(($U$6/2)^2-($U$6/2)^2*'(OLD) bottom seam length'!W1988^2/($U$7/2)^2)</f>
        <v>#VALUE!</v>
      </c>
      <c r="Z1988" s="136">
        <f t="shared" si="308"/>
        <v>39520</v>
      </c>
      <c r="AA1988" t="e">
        <f>SQRT(($U$6/2)^2-($U$6/2)^2*'(OLD) bottom seam length'!Z1988^2/($U$7/2)^2)</f>
        <v>#VALUE!</v>
      </c>
      <c r="AC1988" s="136">
        <f t="shared" si="309"/>
        <v>39520</v>
      </c>
      <c r="AD1988" t="e">
        <f>SQRT(($U$6/2)^2-($U$6/2)^2*'(OLD) bottom seam length'!AC1988^2/($U$7/2)^2)</f>
        <v>#VALUE!</v>
      </c>
    </row>
    <row r="1989" spans="2:30">
      <c r="B1989" s="136">
        <f t="shared" si="300"/>
        <v>39560</v>
      </c>
      <c r="C1989" t="e">
        <f>SQRT(($C$5/2)^2-($C$5/2)^2*'(OLD) bottom seam length'!B1989^2/($C$6/2)^2)</f>
        <v>#DIV/0!</v>
      </c>
      <c r="E1989" s="136">
        <f t="shared" si="301"/>
        <v>39560</v>
      </c>
      <c r="F1989" t="e">
        <f>SQRT(($C$5/2)^2-($C$5/2)^2*'(OLD) bottom seam length'!E1989^2/($C$6/2)^2)</f>
        <v>#DIV/0!</v>
      </c>
      <c r="H1989" s="136">
        <f t="shared" si="302"/>
        <v>39560</v>
      </c>
      <c r="I1989" t="e">
        <f>SQRT(($C$5/2)^2-($C$5/2)^2*'(OLD) bottom seam length'!H1989^2/($C$6/2)^2)</f>
        <v>#DIV/0!</v>
      </c>
      <c r="K1989" s="136">
        <f t="shared" si="303"/>
        <v>39560</v>
      </c>
      <c r="L1989" t="e">
        <f>SQRT(($C$5/2)^2-($C$5/2)^2*'(OLD) bottom seam length'!K1989^2/($C$6/2)^2)</f>
        <v>#DIV/0!</v>
      </c>
      <c r="O1989" s="136">
        <f t="shared" si="304"/>
        <v>39560</v>
      </c>
      <c r="P1989" t="b">
        <f t="shared" si="305"/>
        <v>0</v>
      </c>
      <c r="T1989" s="136">
        <f t="shared" si="306"/>
        <v>39540</v>
      </c>
      <c r="U1989" t="e">
        <f>SQRT(($U$6/2)^2-($U$6/2)^2*'(OLD) bottom seam length'!T1989^2/($U$7/2)^2)</f>
        <v>#VALUE!</v>
      </c>
      <c r="W1989" s="136">
        <f t="shared" si="307"/>
        <v>39540</v>
      </c>
      <c r="X1989" t="e">
        <f>SQRT(($U$6/2)^2-($U$6/2)^2*'(OLD) bottom seam length'!W1989^2/($U$7/2)^2)</f>
        <v>#VALUE!</v>
      </c>
      <c r="Z1989" s="136">
        <f t="shared" si="308"/>
        <v>39540</v>
      </c>
      <c r="AA1989" t="e">
        <f>SQRT(($U$6/2)^2-($U$6/2)^2*'(OLD) bottom seam length'!Z1989^2/($U$7/2)^2)</f>
        <v>#VALUE!</v>
      </c>
      <c r="AC1989" s="136">
        <f t="shared" si="309"/>
        <v>39540</v>
      </c>
      <c r="AD1989" t="e">
        <f>SQRT(($U$6/2)^2-($U$6/2)^2*'(OLD) bottom seam length'!AC1989^2/($U$7/2)^2)</f>
        <v>#VALUE!</v>
      </c>
    </row>
    <row r="1990" spans="2:30">
      <c r="B1990" s="136">
        <f t="shared" si="300"/>
        <v>39580</v>
      </c>
      <c r="C1990" t="e">
        <f>SQRT(($C$5/2)^2-($C$5/2)^2*'(OLD) bottom seam length'!B1990^2/($C$6/2)^2)</f>
        <v>#DIV/0!</v>
      </c>
      <c r="E1990" s="136">
        <f t="shared" si="301"/>
        <v>39580</v>
      </c>
      <c r="F1990" t="e">
        <f>SQRT(($C$5/2)^2-($C$5/2)^2*'(OLD) bottom seam length'!E1990^2/($C$6/2)^2)</f>
        <v>#DIV/0!</v>
      </c>
      <c r="H1990" s="136">
        <f t="shared" si="302"/>
        <v>39580</v>
      </c>
      <c r="I1990" t="e">
        <f>SQRT(($C$5/2)^2-($C$5/2)^2*'(OLD) bottom seam length'!H1990^2/($C$6/2)^2)</f>
        <v>#DIV/0!</v>
      </c>
      <c r="K1990" s="136">
        <f t="shared" si="303"/>
        <v>39580</v>
      </c>
      <c r="L1990" t="e">
        <f>SQRT(($C$5/2)^2-($C$5/2)^2*'(OLD) bottom seam length'!K1990^2/($C$6/2)^2)</f>
        <v>#DIV/0!</v>
      </c>
      <c r="O1990" s="136">
        <f t="shared" si="304"/>
        <v>39580</v>
      </c>
      <c r="P1990" t="b">
        <f t="shared" si="305"/>
        <v>0</v>
      </c>
      <c r="T1990" s="136">
        <f t="shared" si="306"/>
        <v>39560</v>
      </c>
      <c r="U1990" t="e">
        <f>SQRT(($U$6/2)^2-($U$6/2)^2*'(OLD) bottom seam length'!T1990^2/($U$7/2)^2)</f>
        <v>#VALUE!</v>
      </c>
      <c r="W1990" s="136">
        <f t="shared" si="307"/>
        <v>39560</v>
      </c>
      <c r="X1990" t="e">
        <f>SQRT(($U$6/2)^2-($U$6/2)^2*'(OLD) bottom seam length'!W1990^2/($U$7/2)^2)</f>
        <v>#VALUE!</v>
      </c>
      <c r="Z1990" s="136">
        <f t="shared" si="308"/>
        <v>39560</v>
      </c>
      <c r="AA1990" t="e">
        <f>SQRT(($U$6/2)^2-($U$6/2)^2*'(OLD) bottom seam length'!Z1990^2/($U$7/2)^2)</f>
        <v>#VALUE!</v>
      </c>
      <c r="AC1990" s="136">
        <f t="shared" si="309"/>
        <v>39560</v>
      </c>
      <c r="AD1990" t="e">
        <f>SQRT(($U$6/2)^2-($U$6/2)^2*'(OLD) bottom seam length'!AC1990^2/($U$7/2)^2)</f>
        <v>#VALUE!</v>
      </c>
    </row>
    <row r="1991" spans="2:30">
      <c r="B1991" s="136">
        <f t="shared" si="300"/>
        <v>39600</v>
      </c>
      <c r="C1991" t="e">
        <f>SQRT(($C$5/2)^2-($C$5/2)^2*'(OLD) bottom seam length'!B1991^2/($C$6/2)^2)</f>
        <v>#DIV/0!</v>
      </c>
      <c r="E1991" s="136">
        <f t="shared" si="301"/>
        <v>39600</v>
      </c>
      <c r="F1991" t="e">
        <f>SQRT(($C$5/2)^2-($C$5/2)^2*'(OLD) bottom seam length'!E1991^2/($C$6/2)^2)</f>
        <v>#DIV/0!</v>
      </c>
      <c r="H1991" s="136">
        <f t="shared" si="302"/>
        <v>39600</v>
      </c>
      <c r="I1991" t="e">
        <f>SQRT(($C$5/2)^2-($C$5/2)^2*'(OLD) bottom seam length'!H1991^2/($C$6/2)^2)</f>
        <v>#DIV/0!</v>
      </c>
      <c r="K1991" s="136">
        <f t="shared" si="303"/>
        <v>39600</v>
      </c>
      <c r="L1991" t="e">
        <f>SQRT(($C$5/2)^2-($C$5/2)^2*'(OLD) bottom seam length'!K1991^2/($C$6/2)^2)</f>
        <v>#DIV/0!</v>
      </c>
      <c r="O1991" s="136">
        <f t="shared" si="304"/>
        <v>39600</v>
      </c>
      <c r="P1991" t="b">
        <f t="shared" si="305"/>
        <v>0</v>
      </c>
      <c r="T1991" s="136">
        <f t="shared" si="306"/>
        <v>39580</v>
      </c>
      <c r="U1991" t="e">
        <f>SQRT(($U$6/2)^2-($U$6/2)^2*'(OLD) bottom seam length'!T1991^2/($U$7/2)^2)</f>
        <v>#VALUE!</v>
      </c>
      <c r="W1991" s="136">
        <f t="shared" si="307"/>
        <v>39580</v>
      </c>
      <c r="X1991" t="e">
        <f>SQRT(($U$6/2)^2-($U$6/2)^2*'(OLD) bottom seam length'!W1991^2/($U$7/2)^2)</f>
        <v>#VALUE!</v>
      </c>
      <c r="Z1991" s="136">
        <f t="shared" si="308"/>
        <v>39580</v>
      </c>
      <c r="AA1991" t="e">
        <f>SQRT(($U$6/2)^2-($U$6/2)^2*'(OLD) bottom seam length'!Z1991^2/($U$7/2)^2)</f>
        <v>#VALUE!</v>
      </c>
      <c r="AC1991" s="136">
        <f t="shared" si="309"/>
        <v>39580</v>
      </c>
      <c r="AD1991" t="e">
        <f>SQRT(($U$6/2)^2-($U$6/2)^2*'(OLD) bottom seam length'!AC1991^2/($U$7/2)^2)</f>
        <v>#VALUE!</v>
      </c>
    </row>
    <row r="1992" spans="2:30">
      <c r="B1992" s="136">
        <f t="shared" si="300"/>
        <v>39620</v>
      </c>
      <c r="C1992" t="e">
        <f>SQRT(($C$5/2)^2-($C$5/2)^2*'(OLD) bottom seam length'!B1992^2/($C$6/2)^2)</f>
        <v>#DIV/0!</v>
      </c>
      <c r="E1992" s="136">
        <f t="shared" si="301"/>
        <v>39620</v>
      </c>
      <c r="F1992" t="e">
        <f>SQRT(($C$5/2)^2-($C$5/2)^2*'(OLD) bottom seam length'!E1992^2/($C$6/2)^2)</f>
        <v>#DIV/0!</v>
      </c>
      <c r="H1992" s="136">
        <f t="shared" si="302"/>
        <v>39620</v>
      </c>
      <c r="I1992" t="e">
        <f>SQRT(($C$5/2)^2-($C$5/2)^2*'(OLD) bottom seam length'!H1992^2/($C$6/2)^2)</f>
        <v>#DIV/0!</v>
      </c>
      <c r="K1992" s="136">
        <f t="shared" si="303"/>
        <v>39620</v>
      </c>
      <c r="L1992" t="e">
        <f>SQRT(($C$5/2)^2-($C$5/2)^2*'(OLD) bottom seam length'!K1992^2/($C$6/2)^2)</f>
        <v>#DIV/0!</v>
      </c>
      <c r="O1992" s="136">
        <f t="shared" si="304"/>
        <v>39620</v>
      </c>
      <c r="P1992" t="b">
        <f t="shared" si="305"/>
        <v>0</v>
      </c>
      <c r="T1992" s="136">
        <f t="shared" si="306"/>
        <v>39600</v>
      </c>
      <c r="U1992" t="e">
        <f>SQRT(($U$6/2)^2-($U$6/2)^2*'(OLD) bottom seam length'!T1992^2/($U$7/2)^2)</f>
        <v>#VALUE!</v>
      </c>
      <c r="W1992" s="136">
        <f t="shared" si="307"/>
        <v>39600</v>
      </c>
      <c r="X1992" t="e">
        <f>SQRT(($U$6/2)^2-($U$6/2)^2*'(OLD) bottom seam length'!W1992^2/($U$7/2)^2)</f>
        <v>#VALUE!</v>
      </c>
      <c r="Z1992" s="136">
        <f t="shared" si="308"/>
        <v>39600</v>
      </c>
      <c r="AA1992" t="e">
        <f>SQRT(($U$6/2)^2-($U$6/2)^2*'(OLD) bottom seam length'!Z1992^2/($U$7/2)^2)</f>
        <v>#VALUE!</v>
      </c>
      <c r="AC1992" s="136">
        <f t="shared" si="309"/>
        <v>39600</v>
      </c>
      <c r="AD1992" t="e">
        <f>SQRT(($U$6/2)^2-($U$6/2)^2*'(OLD) bottom seam length'!AC1992^2/($U$7/2)^2)</f>
        <v>#VALUE!</v>
      </c>
    </row>
    <row r="1993" spans="2:30">
      <c r="B1993" s="136">
        <f t="shared" si="300"/>
        <v>39640</v>
      </c>
      <c r="C1993" t="e">
        <f>SQRT(($C$5/2)^2-($C$5/2)^2*'(OLD) bottom seam length'!B1993^2/($C$6/2)^2)</f>
        <v>#DIV/0!</v>
      </c>
      <c r="E1993" s="136">
        <f t="shared" si="301"/>
        <v>39640</v>
      </c>
      <c r="F1993" t="e">
        <f>SQRT(($C$5/2)^2-($C$5/2)^2*'(OLD) bottom seam length'!E1993^2/($C$6/2)^2)</f>
        <v>#DIV/0!</v>
      </c>
      <c r="H1993" s="136">
        <f t="shared" si="302"/>
        <v>39640</v>
      </c>
      <c r="I1993" t="e">
        <f>SQRT(($C$5/2)^2-($C$5/2)^2*'(OLD) bottom seam length'!H1993^2/($C$6/2)^2)</f>
        <v>#DIV/0!</v>
      </c>
      <c r="K1993" s="136">
        <f t="shared" si="303"/>
        <v>39640</v>
      </c>
      <c r="L1993" t="e">
        <f>SQRT(($C$5/2)^2-($C$5/2)^2*'(OLD) bottom seam length'!K1993^2/($C$6/2)^2)</f>
        <v>#DIV/0!</v>
      </c>
      <c r="O1993" s="136">
        <f t="shared" si="304"/>
        <v>39640</v>
      </c>
      <c r="P1993" t="b">
        <f t="shared" si="305"/>
        <v>0</v>
      </c>
      <c r="T1993" s="136">
        <f t="shared" si="306"/>
        <v>39620</v>
      </c>
      <c r="U1993" t="e">
        <f>SQRT(($U$6/2)^2-($U$6/2)^2*'(OLD) bottom seam length'!T1993^2/($U$7/2)^2)</f>
        <v>#VALUE!</v>
      </c>
      <c r="W1993" s="136">
        <f t="shared" si="307"/>
        <v>39620</v>
      </c>
      <c r="X1993" t="e">
        <f>SQRT(($U$6/2)^2-($U$6/2)^2*'(OLD) bottom seam length'!W1993^2/($U$7/2)^2)</f>
        <v>#VALUE!</v>
      </c>
      <c r="Z1993" s="136">
        <f t="shared" si="308"/>
        <v>39620</v>
      </c>
      <c r="AA1993" t="e">
        <f>SQRT(($U$6/2)^2-($U$6/2)^2*'(OLD) bottom seam length'!Z1993^2/($U$7/2)^2)</f>
        <v>#VALUE!</v>
      </c>
      <c r="AC1993" s="136">
        <f t="shared" si="309"/>
        <v>39620</v>
      </c>
      <c r="AD1993" t="e">
        <f>SQRT(($U$6/2)^2-($U$6/2)^2*'(OLD) bottom seam length'!AC1993^2/($U$7/2)^2)</f>
        <v>#VALUE!</v>
      </c>
    </row>
    <row r="1994" spans="2:30">
      <c r="B1994" s="136">
        <f t="shared" si="300"/>
        <v>39660</v>
      </c>
      <c r="C1994" t="e">
        <f>SQRT(($C$5/2)^2-($C$5/2)^2*'(OLD) bottom seam length'!B1994^2/($C$6/2)^2)</f>
        <v>#DIV/0!</v>
      </c>
      <c r="E1994" s="136">
        <f t="shared" si="301"/>
        <v>39660</v>
      </c>
      <c r="F1994" t="e">
        <f>SQRT(($C$5/2)^2-($C$5/2)^2*'(OLD) bottom seam length'!E1994^2/($C$6/2)^2)</f>
        <v>#DIV/0!</v>
      </c>
      <c r="H1994" s="136">
        <f t="shared" si="302"/>
        <v>39660</v>
      </c>
      <c r="I1994" t="e">
        <f>SQRT(($C$5/2)^2-($C$5/2)^2*'(OLD) bottom seam length'!H1994^2/($C$6/2)^2)</f>
        <v>#DIV/0!</v>
      </c>
      <c r="K1994" s="136">
        <f t="shared" si="303"/>
        <v>39660</v>
      </c>
      <c r="L1994" t="e">
        <f>SQRT(($C$5/2)^2-($C$5/2)^2*'(OLD) bottom seam length'!K1994^2/($C$6/2)^2)</f>
        <v>#DIV/0!</v>
      </c>
      <c r="O1994" s="136">
        <f t="shared" si="304"/>
        <v>39660</v>
      </c>
      <c r="P1994" t="b">
        <f t="shared" si="305"/>
        <v>0</v>
      </c>
      <c r="T1994" s="136">
        <f t="shared" si="306"/>
        <v>39640</v>
      </c>
      <c r="U1994" t="e">
        <f>SQRT(($U$6/2)^2-($U$6/2)^2*'(OLD) bottom seam length'!T1994^2/($U$7/2)^2)</f>
        <v>#VALUE!</v>
      </c>
      <c r="W1994" s="136">
        <f t="shared" si="307"/>
        <v>39640</v>
      </c>
      <c r="X1994" t="e">
        <f>SQRT(($U$6/2)^2-($U$6/2)^2*'(OLD) bottom seam length'!W1994^2/($U$7/2)^2)</f>
        <v>#VALUE!</v>
      </c>
      <c r="Z1994" s="136">
        <f t="shared" si="308"/>
        <v>39640</v>
      </c>
      <c r="AA1994" t="e">
        <f>SQRT(($U$6/2)^2-($U$6/2)^2*'(OLD) bottom seam length'!Z1994^2/($U$7/2)^2)</f>
        <v>#VALUE!</v>
      </c>
      <c r="AC1994" s="136">
        <f t="shared" si="309"/>
        <v>39640</v>
      </c>
      <c r="AD1994" t="e">
        <f>SQRT(($U$6/2)^2-($U$6/2)^2*'(OLD) bottom seam length'!AC1994^2/($U$7/2)^2)</f>
        <v>#VALUE!</v>
      </c>
    </row>
    <row r="1995" spans="2:30">
      <c r="B1995" s="136">
        <f t="shared" si="300"/>
        <v>39680</v>
      </c>
      <c r="C1995" t="e">
        <f>SQRT(($C$5/2)^2-($C$5/2)^2*'(OLD) bottom seam length'!B1995^2/($C$6/2)^2)</f>
        <v>#DIV/0!</v>
      </c>
      <c r="E1995" s="136">
        <f t="shared" si="301"/>
        <v>39680</v>
      </c>
      <c r="F1995" t="e">
        <f>SQRT(($C$5/2)^2-($C$5/2)^2*'(OLD) bottom seam length'!E1995^2/($C$6/2)^2)</f>
        <v>#DIV/0!</v>
      </c>
      <c r="H1995" s="136">
        <f t="shared" si="302"/>
        <v>39680</v>
      </c>
      <c r="I1995" t="e">
        <f>SQRT(($C$5/2)^2-($C$5/2)^2*'(OLD) bottom seam length'!H1995^2/($C$6/2)^2)</f>
        <v>#DIV/0!</v>
      </c>
      <c r="K1995" s="136">
        <f t="shared" si="303"/>
        <v>39680</v>
      </c>
      <c r="L1995" t="e">
        <f>SQRT(($C$5/2)^2-($C$5/2)^2*'(OLD) bottom seam length'!K1995^2/($C$6/2)^2)</f>
        <v>#DIV/0!</v>
      </c>
      <c r="O1995" s="136">
        <f t="shared" si="304"/>
        <v>39680</v>
      </c>
      <c r="P1995" t="b">
        <f t="shared" si="305"/>
        <v>0</v>
      </c>
      <c r="T1995" s="136">
        <f t="shared" si="306"/>
        <v>39660</v>
      </c>
      <c r="U1995" t="e">
        <f>SQRT(($U$6/2)^2-($U$6/2)^2*'(OLD) bottom seam length'!T1995^2/($U$7/2)^2)</f>
        <v>#VALUE!</v>
      </c>
      <c r="W1995" s="136">
        <f t="shared" si="307"/>
        <v>39660</v>
      </c>
      <c r="X1995" t="e">
        <f>SQRT(($U$6/2)^2-($U$6/2)^2*'(OLD) bottom seam length'!W1995^2/($U$7/2)^2)</f>
        <v>#VALUE!</v>
      </c>
      <c r="Z1995" s="136">
        <f t="shared" si="308"/>
        <v>39660</v>
      </c>
      <c r="AA1995" t="e">
        <f>SQRT(($U$6/2)^2-($U$6/2)^2*'(OLD) bottom seam length'!Z1995^2/($U$7/2)^2)</f>
        <v>#VALUE!</v>
      </c>
      <c r="AC1995" s="136">
        <f t="shared" si="309"/>
        <v>39660</v>
      </c>
      <c r="AD1995" t="e">
        <f>SQRT(($U$6/2)^2-($U$6/2)^2*'(OLD) bottom seam length'!AC1995^2/($U$7/2)^2)</f>
        <v>#VALUE!</v>
      </c>
    </row>
    <row r="1996" spans="2:30">
      <c r="B1996" s="136">
        <f t="shared" ref="B1996:B2059" si="310">B1995+$C$7</f>
        <v>39700</v>
      </c>
      <c r="C1996" t="e">
        <f>SQRT(($C$5/2)^2-($C$5/2)^2*'(OLD) bottom seam length'!B1996^2/($C$6/2)^2)</f>
        <v>#DIV/0!</v>
      </c>
      <c r="E1996" s="136">
        <f t="shared" ref="E1996:E2059" si="311">E1995+$C$7</f>
        <v>39700</v>
      </c>
      <c r="F1996" t="e">
        <f>SQRT(($C$5/2)^2-($C$5/2)^2*'(OLD) bottom seam length'!E1996^2/($C$6/2)^2)</f>
        <v>#DIV/0!</v>
      </c>
      <c r="H1996" s="136">
        <f t="shared" ref="H1996:H2059" si="312">H1995+$C$7</f>
        <v>39700</v>
      </c>
      <c r="I1996" t="e">
        <f>SQRT(($C$5/2)^2-($C$5/2)^2*'(OLD) bottom seam length'!H1996^2/($C$6/2)^2)</f>
        <v>#DIV/0!</v>
      </c>
      <c r="K1996" s="136">
        <f t="shared" ref="K1996:K2059" si="313">K1995+$C$7</f>
        <v>39700</v>
      </c>
      <c r="L1996" t="e">
        <f>SQRT(($C$5/2)^2-($C$5/2)^2*'(OLD) bottom seam length'!K1996^2/($C$6/2)^2)</f>
        <v>#DIV/0!</v>
      </c>
      <c r="O1996" s="136">
        <f t="shared" ref="O1996:O2059" si="314">O1995+$C$7</f>
        <v>39700</v>
      </c>
      <c r="P1996" t="b">
        <f t="shared" ref="P1996:P2059" si="315">IF(O1996&lt;=$P$6,$P$5)</f>
        <v>0</v>
      </c>
      <c r="T1996" s="136">
        <f t="shared" si="306"/>
        <v>39680</v>
      </c>
      <c r="U1996" t="e">
        <f>SQRT(($U$6/2)^2-($U$6/2)^2*'(OLD) bottom seam length'!T1996^2/($U$7/2)^2)</f>
        <v>#VALUE!</v>
      </c>
      <c r="W1996" s="136">
        <f t="shared" si="307"/>
        <v>39680</v>
      </c>
      <c r="X1996" t="e">
        <f>SQRT(($U$6/2)^2-($U$6/2)^2*'(OLD) bottom seam length'!W1996^2/($U$7/2)^2)</f>
        <v>#VALUE!</v>
      </c>
      <c r="Z1996" s="136">
        <f t="shared" si="308"/>
        <v>39680</v>
      </c>
      <c r="AA1996" t="e">
        <f>SQRT(($U$6/2)^2-($U$6/2)^2*'(OLD) bottom seam length'!Z1996^2/($U$7/2)^2)</f>
        <v>#VALUE!</v>
      </c>
      <c r="AC1996" s="136">
        <f t="shared" si="309"/>
        <v>39680</v>
      </c>
      <c r="AD1996" t="e">
        <f>SQRT(($U$6/2)^2-($U$6/2)^2*'(OLD) bottom seam length'!AC1996^2/($U$7/2)^2)</f>
        <v>#VALUE!</v>
      </c>
    </row>
    <row r="1997" spans="2:30">
      <c r="B1997" s="136">
        <f t="shared" si="310"/>
        <v>39720</v>
      </c>
      <c r="C1997" t="e">
        <f>SQRT(($C$5/2)^2-($C$5/2)^2*'(OLD) bottom seam length'!B1997^2/($C$6/2)^2)</f>
        <v>#DIV/0!</v>
      </c>
      <c r="E1997" s="136">
        <f t="shared" si="311"/>
        <v>39720</v>
      </c>
      <c r="F1997" t="e">
        <f>SQRT(($C$5/2)^2-($C$5/2)^2*'(OLD) bottom seam length'!E1997^2/($C$6/2)^2)</f>
        <v>#DIV/0!</v>
      </c>
      <c r="H1997" s="136">
        <f t="shared" si="312"/>
        <v>39720</v>
      </c>
      <c r="I1997" t="e">
        <f>SQRT(($C$5/2)^2-($C$5/2)^2*'(OLD) bottom seam length'!H1997^2/($C$6/2)^2)</f>
        <v>#DIV/0!</v>
      </c>
      <c r="K1997" s="136">
        <f t="shared" si="313"/>
        <v>39720</v>
      </c>
      <c r="L1997" t="e">
        <f>SQRT(($C$5/2)^2-($C$5/2)^2*'(OLD) bottom seam length'!K1997^2/($C$6/2)^2)</f>
        <v>#DIV/0!</v>
      </c>
      <c r="O1997" s="136">
        <f t="shared" si="314"/>
        <v>39720</v>
      </c>
      <c r="P1997" t="b">
        <f t="shared" si="315"/>
        <v>0</v>
      </c>
      <c r="T1997" s="136">
        <f t="shared" ref="T1997:T2060" si="316">T1996+$C$7</f>
        <v>39700</v>
      </c>
      <c r="U1997" t="e">
        <f>SQRT(($U$6/2)^2-($U$6/2)^2*'(OLD) bottom seam length'!T1997^2/($U$7/2)^2)</f>
        <v>#VALUE!</v>
      </c>
      <c r="W1997" s="136">
        <f t="shared" ref="W1997:W2060" si="317">W1996+$C$7</f>
        <v>39700</v>
      </c>
      <c r="X1997" t="e">
        <f>SQRT(($U$6/2)^2-($U$6/2)^2*'(OLD) bottom seam length'!W1997^2/($U$7/2)^2)</f>
        <v>#VALUE!</v>
      </c>
      <c r="Z1997" s="136">
        <f t="shared" ref="Z1997:Z2060" si="318">Z1996+$C$7</f>
        <v>39700</v>
      </c>
      <c r="AA1997" t="e">
        <f>SQRT(($U$6/2)^2-($U$6/2)^2*'(OLD) bottom seam length'!Z1997^2/($U$7/2)^2)</f>
        <v>#VALUE!</v>
      </c>
      <c r="AC1997" s="136">
        <f t="shared" ref="AC1997:AC2060" si="319">AC1996+$C$7</f>
        <v>39700</v>
      </c>
      <c r="AD1997" t="e">
        <f>SQRT(($U$6/2)^2-($U$6/2)^2*'(OLD) bottom seam length'!AC1997^2/($U$7/2)^2)</f>
        <v>#VALUE!</v>
      </c>
    </row>
    <row r="1998" spans="2:30">
      <c r="B1998" s="136">
        <f t="shared" si="310"/>
        <v>39740</v>
      </c>
      <c r="C1998" t="e">
        <f>SQRT(($C$5/2)^2-($C$5/2)^2*'(OLD) bottom seam length'!B1998^2/($C$6/2)^2)</f>
        <v>#DIV/0!</v>
      </c>
      <c r="E1998" s="136">
        <f t="shared" si="311"/>
        <v>39740</v>
      </c>
      <c r="F1998" t="e">
        <f>SQRT(($C$5/2)^2-($C$5/2)^2*'(OLD) bottom seam length'!E1998^2/($C$6/2)^2)</f>
        <v>#DIV/0!</v>
      </c>
      <c r="H1998" s="136">
        <f t="shared" si="312"/>
        <v>39740</v>
      </c>
      <c r="I1998" t="e">
        <f>SQRT(($C$5/2)^2-($C$5/2)^2*'(OLD) bottom seam length'!H1998^2/($C$6/2)^2)</f>
        <v>#DIV/0!</v>
      </c>
      <c r="K1998" s="136">
        <f t="shared" si="313"/>
        <v>39740</v>
      </c>
      <c r="L1998" t="e">
        <f>SQRT(($C$5/2)^2-($C$5/2)^2*'(OLD) bottom seam length'!K1998^2/($C$6/2)^2)</f>
        <v>#DIV/0!</v>
      </c>
      <c r="O1998" s="136">
        <f t="shared" si="314"/>
        <v>39740</v>
      </c>
      <c r="P1998" t="b">
        <f t="shared" si="315"/>
        <v>0</v>
      </c>
      <c r="T1998" s="136">
        <f t="shared" si="316"/>
        <v>39720</v>
      </c>
      <c r="U1998" t="e">
        <f>SQRT(($U$6/2)^2-($U$6/2)^2*'(OLD) bottom seam length'!T1998^2/($U$7/2)^2)</f>
        <v>#VALUE!</v>
      </c>
      <c r="W1998" s="136">
        <f t="shared" si="317"/>
        <v>39720</v>
      </c>
      <c r="X1998" t="e">
        <f>SQRT(($U$6/2)^2-($U$6/2)^2*'(OLD) bottom seam length'!W1998^2/($U$7/2)^2)</f>
        <v>#VALUE!</v>
      </c>
      <c r="Z1998" s="136">
        <f t="shared" si="318"/>
        <v>39720</v>
      </c>
      <c r="AA1998" t="e">
        <f>SQRT(($U$6/2)^2-($U$6/2)^2*'(OLD) bottom seam length'!Z1998^2/($U$7/2)^2)</f>
        <v>#VALUE!</v>
      </c>
      <c r="AC1998" s="136">
        <f t="shared" si="319"/>
        <v>39720</v>
      </c>
      <c r="AD1998" t="e">
        <f>SQRT(($U$6/2)^2-($U$6/2)^2*'(OLD) bottom seam length'!AC1998^2/($U$7/2)^2)</f>
        <v>#VALUE!</v>
      </c>
    </row>
    <row r="1999" spans="2:30">
      <c r="B1999" s="136">
        <f t="shared" si="310"/>
        <v>39760</v>
      </c>
      <c r="C1999" t="e">
        <f>SQRT(($C$5/2)^2-($C$5/2)^2*'(OLD) bottom seam length'!B1999^2/($C$6/2)^2)</f>
        <v>#DIV/0!</v>
      </c>
      <c r="E1999" s="136">
        <f t="shared" si="311"/>
        <v>39760</v>
      </c>
      <c r="F1999" t="e">
        <f>SQRT(($C$5/2)^2-($C$5/2)^2*'(OLD) bottom seam length'!E1999^2/($C$6/2)^2)</f>
        <v>#DIV/0!</v>
      </c>
      <c r="H1999" s="136">
        <f t="shared" si="312"/>
        <v>39760</v>
      </c>
      <c r="I1999" t="e">
        <f>SQRT(($C$5/2)^2-($C$5/2)^2*'(OLD) bottom seam length'!H1999^2/($C$6/2)^2)</f>
        <v>#DIV/0!</v>
      </c>
      <c r="K1999" s="136">
        <f t="shared" si="313"/>
        <v>39760</v>
      </c>
      <c r="L1999" t="e">
        <f>SQRT(($C$5/2)^2-($C$5/2)^2*'(OLD) bottom seam length'!K1999^2/($C$6/2)^2)</f>
        <v>#DIV/0!</v>
      </c>
      <c r="O1999" s="136">
        <f t="shared" si="314"/>
        <v>39760</v>
      </c>
      <c r="P1999" t="b">
        <f t="shared" si="315"/>
        <v>0</v>
      </c>
      <c r="T1999" s="136">
        <f t="shared" si="316"/>
        <v>39740</v>
      </c>
      <c r="U1999" t="e">
        <f>SQRT(($U$6/2)^2-($U$6/2)^2*'(OLD) bottom seam length'!T1999^2/($U$7/2)^2)</f>
        <v>#VALUE!</v>
      </c>
      <c r="W1999" s="136">
        <f t="shared" si="317"/>
        <v>39740</v>
      </c>
      <c r="X1999" t="e">
        <f>SQRT(($U$6/2)^2-($U$6/2)^2*'(OLD) bottom seam length'!W1999^2/($U$7/2)^2)</f>
        <v>#VALUE!</v>
      </c>
      <c r="Z1999" s="136">
        <f t="shared" si="318"/>
        <v>39740</v>
      </c>
      <c r="AA1999" t="e">
        <f>SQRT(($U$6/2)^2-($U$6/2)^2*'(OLD) bottom seam length'!Z1999^2/($U$7/2)^2)</f>
        <v>#VALUE!</v>
      </c>
      <c r="AC1999" s="136">
        <f t="shared" si="319"/>
        <v>39740</v>
      </c>
      <c r="AD1999" t="e">
        <f>SQRT(($U$6/2)^2-($U$6/2)^2*'(OLD) bottom seam length'!AC1999^2/($U$7/2)^2)</f>
        <v>#VALUE!</v>
      </c>
    </row>
    <row r="2000" spans="2:30">
      <c r="B2000" s="136">
        <f t="shared" si="310"/>
        <v>39780</v>
      </c>
      <c r="C2000" t="e">
        <f>SQRT(($C$5/2)^2-($C$5/2)^2*'(OLD) bottom seam length'!B2000^2/($C$6/2)^2)</f>
        <v>#DIV/0!</v>
      </c>
      <c r="E2000" s="136">
        <f t="shared" si="311"/>
        <v>39780</v>
      </c>
      <c r="F2000" t="e">
        <f>SQRT(($C$5/2)^2-($C$5/2)^2*'(OLD) bottom seam length'!E2000^2/($C$6/2)^2)</f>
        <v>#DIV/0!</v>
      </c>
      <c r="H2000" s="136">
        <f t="shared" si="312"/>
        <v>39780</v>
      </c>
      <c r="I2000" t="e">
        <f>SQRT(($C$5/2)^2-($C$5/2)^2*'(OLD) bottom seam length'!H2000^2/($C$6/2)^2)</f>
        <v>#DIV/0!</v>
      </c>
      <c r="K2000" s="136">
        <f t="shared" si="313"/>
        <v>39780</v>
      </c>
      <c r="L2000" t="e">
        <f>SQRT(($C$5/2)^2-($C$5/2)^2*'(OLD) bottom seam length'!K2000^2/($C$6/2)^2)</f>
        <v>#DIV/0!</v>
      </c>
      <c r="O2000" s="136">
        <f t="shared" si="314"/>
        <v>39780</v>
      </c>
      <c r="P2000" t="b">
        <f t="shared" si="315"/>
        <v>0</v>
      </c>
      <c r="T2000" s="136">
        <f t="shared" si="316"/>
        <v>39760</v>
      </c>
      <c r="U2000" t="e">
        <f>SQRT(($U$6/2)^2-($U$6/2)^2*'(OLD) bottom seam length'!T2000^2/($U$7/2)^2)</f>
        <v>#VALUE!</v>
      </c>
      <c r="W2000" s="136">
        <f t="shared" si="317"/>
        <v>39760</v>
      </c>
      <c r="X2000" t="e">
        <f>SQRT(($U$6/2)^2-($U$6/2)^2*'(OLD) bottom seam length'!W2000^2/($U$7/2)^2)</f>
        <v>#VALUE!</v>
      </c>
      <c r="Z2000" s="136">
        <f t="shared" si="318"/>
        <v>39760</v>
      </c>
      <c r="AA2000" t="e">
        <f>SQRT(($U$6/2)^2-($U$6/2)^2*'(OLD) bottom seam length'!Z2000^2/($U$7/2)^2)</f>
        <v>#VALUE!</v>
      </c>
      <c r="AC2000" s="136">
        <f t="shared" si="319"/>
        <v>39760</v>
      </c>
      <c r="AD2000" t="e">
        <f>SQRT(($U$6/2)^2-($U$6/2)^2*'(OLD) bottom seam length'!AC2000^2/($U$7/2)^2)</f>
        <v>#VALUE!</v>
      </c>
    </row>
    <row r="2001" spans="2:30">
      <c r="B2001" s="136">
        <f t="shared" si="310"/>
        <v>39800</v>
      </c>
      <c r="C2001" t="e">
        <f>SQRT(($C$5/2)^2-($C$5/2)^2*'(OLD) bottom seam length'!B2001^2/($C$6/2)^2)</f>
        <v>#DIV/0!</v>
      </c>
      <c r="E2001" s="136">
        <f t="shared" si="311"/>
        <v>39800</v>
      </c>
      <c r="F2001" t="e">
        <f>SQRT(($C$5/2)^2-($C$5/2)^2*'(OLD) bottom seam length'!E2001^2/($C$6/2)^2)</f>
        <v>#DIV/0!</v>
      </c>
      <c r="H2001" s="136">
        <f t="shared" si="312"/>
        <v>39800</v>
      </c>
      <c r="I2001" t="e">
        <f>SQRT(($C$5/2)^2-($C$5/2)^2*'(OLD) bottom seam length'!H2001^2/($C$6/2)^2)</f>
        <v>#DIV/0!</v>
      </c>
      <c r="K2001" s="136">
        <f t="shared" si="313"/>
        <v>39800</v>
      </c>
      <c r="L2001" t="e">
        <f>SQRT(($C$5/2)^2-($C$5/2)^2*'(OLD) bottom seam length'!K2001^2/($C$6/2)^2)</f>
        <v>#DIV/0!</v>
      </c>
      <c r="O2001" s="136">
        <f t="shared" si="314"/>
        <v>39800</v>
      </c>
      <c r="P2001" t="b">
        <f t="shared" si="315"/>
        <v>0</v>
      </c>
      <c r="T2001" s="136">
        <f t="shared" si="316"/>
        <v>39780</v>
      </c>
      <c r="U2001" t="e">
        <f>SQRT(($U$6/2)^2-($U$6/2)^2*'(OLD) bottom seam length'!T2001^2/($U$7/2)^2)</f>
        <v>#VALUE!</v>
      </c>
      <c r="W2001" s="136">
        <f t="shared" si="317"/>
        <v>39780</v>
      </c>
      <c r="X2001" t="e">
        <f>SQRT(($U$6/2)^2-($U$6/2)^2*'(OLD) bottom seam length'!W2001^2/($U$7/2)^2)</f>
        <v>#VALUE!</v>
      </c>
      <c r="Z2001" s="136">
        <f t="shared" si="318"/>
        <v>39780</v>
      </c>
      <c r="AA2001" t="e">
        <f>SQRT(($U$6/2)^2-($U$6/2)^2*'(OLD) bottom seam length'!Z2001^2/($U$7/2)^2)</f>
        <v>#VALUE!</v>
      </c>
      <c r="AC2001" s="136">
        <f t="shared" si="319"/>
        <v>39780</v>
      </c>
      <c r="AD2001" t="e">
        <f>SQRT(($U$6/2)^2-($U$6/2)^2*'(OLD) bottom seam length'!AC2001^2/($U$7/2)^2)</f>
        <v>#VALUE!</v>
      </c>
    </row>
    <row r="2002" spans="2:30">
      <c r="B2002" s="136">
        <f t="shared" si="310"/>
        <v>39820</v>
      </c>
      <c r="C2002" t="e">
        <f>SQRT(($C$5/2)^2-($C$5/2)^2*'(OLD) bottom seam length'!B2002^2/($C$6/2)^2)</f>
        <v>#DIV/0!</v>
      </c>
      <c r="E2002" s="136">
        <f t="shared" si="311"/>
        <v>39820</v>
      </c>
      <c r="F2002" t="e">
        <f>SQRT(($C$5/2)^2-($C$5/2)^2*'(OLD) bottom seam length'!E2002^2/($C$6/2)^2)</f>
        <v>#DIV/0!</v>
      </c>
      <c r="H2002" s="136">
        <f t="shared" si="312"/>
        <v>39820</v>
      </c>
      <c r="I2002" t="e">
        <f>SQRT(($C$5/2)^2-($C$5/2)^2*'(OLD) bottom seam length'!H2002^2/($C$6/2)^2)</f>
        <v>#DIV/0!</v>
      </c>
      <c r="K2002" s="136">
        <f t="shared" si="313"/>
        <v>39820</v>
      </c>
      <c r="L2002" t="e">
        <f>SQRT(($C$5/2)^2-($C$5/2)^2*'(OLD) bottom seam length'!K2002^2/($C$6/2)^2)</f>
        <v>#DIV/0!</v>
      </c>
      <c r="O2002" s="136">
        <f t="shared" si="314"/>
        <v>39820</v>
      </c>
      <c r="P2002" t="b">
        <f t="shared" si="315"/>
        <v>0</v>
      </c>
      <c r="T2002" s="136">
        <f t="shared" si="316"/>
        <v>39800</v>
      </c>
      <c r="U2002" t="e">
        <f>SQRT(($U$6/2)^2-($U$6/2)^2*'(OLD) bottom seam length'!T2002^2/($U$7/2)^2)</f>
        <v>#VALUE!</v>
      </c>
      <c r="W2002" s="136">
        <f t="shared" si="317"/>
        <v>39800</v>
      </c>
      <c r="X2002" t="e">
        <f>SQRT(($U$6/2)^2-($U$6/2)^2*'(OLD) bottom seam length'!W2002^2/($U$7/2)^2)</f>
        <v>#VALUE!</v>
      </c>
      <c r="Z2002" s="136">
        <f t="shared" si="318"/>
        <v>39800</v>
      </c>
      <c r="AA2002" t="e">
        <f>SQRT(($U$6/2)^2-($U$6/2)^2*'(OLD) bottom seam length'!Z2002^2/($U$7/2)^2)</f>
        <v>#VALUE!</v>
      </c>
      <c r="AC2002" s="136">
        <f t="shared" si="319"/>
        <v>39800</v>
      </c>
      <c r="AD2002" t="e">
        <f>SQRT(($U$6/2)^2-($U$6/2)^2*'(OLD) bottom seam length'!AC2002^2/($U$7/2)^2)</f>
        <v>#VALUE!</v>
      </c>
    </row>
    <row r="2003" spans="2:30">
      <c r="B2003" s="136">
        <f t="shared" si="310"/>
        <v>39840</v>
      </c>
      <c r="C2003" t="e">
        <f>SQRT(($C$5/2)^2-($C$5/2)^2*'(OLD) bottom seam length'!B2003^2/($C$6/2)^2)</f>
        <v>#DIV/0!</v>
      </c>
      <c r="E2003" s="136">
        <f t="shared" si="311"/>
        <v>39840</v>
      </c>
      <c r="F2003" t="e">
        <f>SQRT(($C$5/2)^2-($C$5/2)^2*'(OLD) bottom seam length'!E2003^2/($C$6/2)^2)</f>
        <v>#DIV/0!</v>
      </c>
      <c r="H2003" s="136">
        <f t="shared" si="312"/>
        <v>39840</v>
      </c>
      <c r="I2003" t="e">
        <f>SQRT(($C$5/2)^2-($C$5/2)^2*'(OLD) bottom seam length'!H2003^2/($C$6/2)^2)</f>
        <v>#DIV/0!</v>
      </c>
      <c r="K2003" s="136">
        <f t="shared" si="313"/>
        <v>39840</v>
      </c>
      <c r="L2003" t="e">
        <f>SQRT(($C$5/2)^2-($C$5/2)^2*'(OLD) bottom seam length'!K2003^2/($C$6/2)^2)</f>
        <v>#DIV/0!</v>
      </c>
      <c r="O2003" s="136">
        <f t="shared" si="314"/>
        <v>39840</v>
      </c>
      <c r="P2003" t="b">
        <f t="shared" si="315"/>
        <v>0</v>
      </c>
      <c r="T2003" s="136">
        <f t="shared" si="316"/>
        <v>39820</v>
      </c>
      <c r="U2003" t="e">
        <f>SQRT(($U$6/2)^2-($U$6/2)^2*'(OLD) bottom seam length'!T2003^2/($U$7/2)^2)</f>
        <v>#VALUE!</v>
      </c>
      <c r="W2003" s="136">
        <f t="shared" si="317"/>
        <v>39820</v>
      </c>
      <c r="X2003" t="e">
        <f>SQRT(($U$6/2)^2-($U$6/2)^2*'(OLD) bottom seam length'!W2003^2/($U$7/2)^2)</f>
        <v>#VALUE!</v>
      </c>
      <c r="Z2003" s="136">
        <f t="shared" si="318"/>
        <v>39820</v>
      </c>
      <c r="AA2003" t="e">
        <f>SQRT(($U$6/2)^2-($U$6/2)^2*'(OLD) bottom seam length'!Z2003^2/($U$7/2)^2)</f>
        <v>#VALUE!</v>
      </c>
      <c r="AC2003" s="136">
        <f t="shared" si="319"/>
        <v>39820</v>
      </c>
      <c r="AD2003" t="e">
        <f>SQRT(($U$6/2)^2-($U$6/2)^2*'(OLD) bottom seam length'!AC2003^2/($U$7/2)^2)</f>
        <v>#VALUE!</v>
      </c>
    </row>
    <row r="2004" spans="2:30">
      <c r="B2004" s="136">
        <f t="shared" si="310"/>
        <v>39860</v>
      </c>
      <c r="C2004" t="e">
        <f>SQRT(($C$5/2)^2-($C$5/2)^2*'(OLD) bottom seam length'!B2004^2/($C$6/2)^2)</f>
        <v>#DIV/0!</v>
      </c>
      <c r="E2004" s="136">
        <f t="shared" si="311"/>
        <v>39860</v>
      </c>
      <c r="F2004" t="e">
        <f>SQRT(($C$5/2)^2-($C$5/2)^2*'(OLD) bottom seam length'!E2004^2/($C$6/2)^2)</f>
        <v>#DIV/0!</v>
      </c>
      <c r="H2004" s="136">
        <f t="shared" si="312"/>
        <v>39860</v>
      </c>
      <c r="I2004" t="e">
        <f>SQRT(($C$5/2)^2-($C$5/2)^2*'(OLD) bottom seam length'!H2004^2/($C$6/2)^2)</f>
        <v>#DIV/0!</v>
      </c>
      <c r="K2004" s="136">
        <f t="shared" si="313"/>
        <v>39860</v>
      </c>
      <c r="L2004" t="e">
        <f>SQRT(($C$5/2)^2-($C$5/2)^2*'(OLD) bottom seam length'!K2004^2/($C$6/2)^2)</f>
        <v>#DIV/0!</v>
      </c>
      <c r="O2004" s="136">
        <f t="shared" si="314"/>
        <v>39860</v>
      </c>
      <c r="P2004" t="b">
        <f t="shared" si="315"/>
        <v>0</v>
      </c>
      <c r="T2004" s="136">
        <f t="shared" si="316"/>
        <v>39840</v>
      </c>
      <c r="U2004" t="e">
        <f>SQRT(($U$6/2)^2-($U$6/2)^2*'(OLD) bottom seam length'!T2004^2/($U$7/2)^2)</f>
        <v>#VALUE!</v>
      </c>
      <c r="W2004" s="136">
        <f t="shared" si="317"/>
        <v>39840</v>
      </c>
      <c r="X2004" t="e">
        <f>SQRT(($U$6/2)^2-($U$6/2)^2*'(OLD) bottom seam length'!W2004^2/($U$7/2)^2)</f>
        <v>#VALUE!</v>
      </c>
      <c r="Z2004" s="136">
        <f t="shared" si="318"/>
        <v>39840</v>
      </c>
      <c r="AA2004" t="e">
        <f>SQRT(($U$6/2)^2-($U$6/2)^2*'(OLD) bottom seam length'!Z2004^2/($U$7/2)^2)</f>
        <v>#VALUE!</v>
      </c>
      <c r="AC2004" s="136">
        <f t="shared" si="319"/>
        <v>39840</v>
      </c>
      <c r="AD2004" t="e">
        <f>SQRT(($U$6/2)^2-($U$6/2)^2*'(OLD) bottom seam length'!AC2004^2/($U$7/2)^2)</f>
        <v>#VALUE!</v>
      </c>
    </row>
    <row r="2005" spans="2:30">
      <c r="B2005" s="136">
        <f t="shared" si="310"/>
        <v>39880</v>
      </c>
      <c r="C2005" t="e">
        <f>SQRT(($C$5/2)^2-($C$5/2)^2*'(OLD) bottom seam length'!B2005^2/($C$6/2)^2)</f>
        <v>#DIV/0!</v>
      </c>
      <c r="E2005" s="136">
        <f t="shared" si="311"/>
        <v>39880</v>
      </c>
      <c r="F2005" t="e">
        <f>SQRT(($C$5/2)^2-($C$5/2)^2*'(OLD) bottom seam length'!E2005^2/($C$6/2)^2)</f>
        <v>#DIV/0!</v>
      </c>
      <c r="H2005" s="136">
        <f t="shared" si="312"/>
        <v>39880</v>
      </c>
      <c r="I2005" t="e">
        <f>SQRT(($C$5/2)^2-($C$5/2)^2*'(OLD) bottom seam length'!H2005^2/($C$6/2)^2)</f>
        <v>#DIV/0!</v>
      </c>
      <c r="K2005" s="136">
        <f t="shared" si="313"/>
        <v>39880</v>
      </c>
      <c r="L2005" t="e">
        <f>SQRT(($C$5/2)^2-($C$5/2)^2*'(OLD) bottom seam length'!K2005^2/($C$6/2)^2)</f>
        <v>#DIV/0!</v>
      </c>
      <c r="O2005" s="136">
        <f t="shared" si="314"/>
        <v>39880</v>
      </c>
      <c r="P2005" t="b">
        <f t="shared" si="315"/>
        <v>0</v>
      </c>
      <c r="T2005" s="136">
        <f t="shared" si="316"/>
        <v>39860</v>
      </c>
      <c r="U2005" t="e">
        <f>SQRT(($U$6/2)^2-($U$6/2)^2*'(OLD) bottom seam length'!T2005^2/($U$7/2)^2)</f>
        <v>#VALUE!</v>
      </c>
      <c r="W2005" s="136">
        <f t="shared" si="317"/>
        <v>39860</v>
      </c>
      <c r="X2005" t="e">
        <f>SQRT(($U$6/2)^2-($U$6/2)^2*'(OLD) bottom seam length'!W2005^2/($U$7/2)^2)</f>
        <v>#VALUE!</v>
      </c>
      <c r="Z2005" s="136">
        <f t="shared" si="318"/>
        <v>39860</v>
      </c>
      <c r="AA2005" t="e">
        <f>SQRT(($U$6/2)^2-($U$6/2)^2*'(OLD) bottom seam length'!Z2005^2/($U$7/2)^2)</f>
        <v>#VALUE!</v>
      </c>
      <c r="AC2005" s="136">
        <f t="shared" si="319"/>
        <v>39860</v>
      </c>
      <c r="AD2005" t="e">
        <f>SQRT(($U$6/2)^2-($U$6/2)^2*'(OLD) bottom seam length'!AC2005^2/($U$7/2)^2)</f>
        <v>#VALUE!</v>
      </c>
    </row>
    <row r="2006" spans="2:30">
      <c r="B2006" s="136">
        <f t="shared" si="310"/>
        <v>39900</v>
      </c>
      <c r="C2006" t="e">
        <f>SQRT(($C$5/2)^2-($C$5/2)^2*'(OLD) bottom seam length'!B2006^2/($C$6/2)^2)</f>
        <v>#DIV/0!</v>
      </c>
      <c r="E2006" s="136">
        <f t="shared" si="311"/>
        <v>39900</v>
      </c>
      <c r="F2006" t="e">
        <f>SQRT(($C$5/2)^2-($C$5/2)^2*'(OLD) bottom seam length'!E2006^2/($C$6/2)^2)</f>
        <v>#DIV/0!</v>
      </c>
      <c r="H2006" s="136">
        <f t="shared" si="312"/>
        <v>39900</v>
      </c>
      <c r="I2006" t="e">
        <f>SQRT(($C$5/2)^2-($C$5/2)^2*'(OLD) bottom seam length'!H2006^2/($C$6/2)^2)</f>
        <v>#DIV/0!</v>
      </c>
      <c r="K2006" s="136">
        <f t="shared" si="313"/>
        <v>39900</v>
      </c>
      <c r="L2006" t="e">
        <f>SQRT(($C$5/2)^2-($C$5/2)^2*'(OLD) bottom seam length'!K2006^2/($C$6/2)^2)</f>
        <v>#DIV/0!</v>
      </c>
      <c r="O2006" s="136">
        <f t="shared" si="314"/>
        <v>39900</v>
      </c>
      <c r="P2006" t="b">
        <f t="shared" si="315"/>
        <v>0</v>
      </c>
      <c r="T2006" s="136">
        <f t="shared" si="316"/>
        <v>39880</v>
      </c>
      <c r="U2006" t="e">
        <f>SQRT(($U$6/2)^2-($U$6/2)^2*'(OLD) bottom seam length'!T2006^2/($U$7/2)^2)</f>
        <v>#VALUE!</v>
      </c>
      <c r="W2006" s="136">
        <f t="shared" si="317"/>
        <v>39880</v>
      </c>
      <c r="X2006" t="e">
        <f>SQRT(($U$6/2)^2-($U$6/2)^2*'(OLD) bottom seam length'!W2006^2/($U$7/2)^2)</f>
        <v>#VALUE!</v>
      </c>
      <c r="Z2006" s="136">
        <f t="shared" si="318"/>
        <v>39880</v>
      </c>
      <c r="AA2006" t="e">
        <f>SQRT(($U$6/2)^2-($U$6/2)^2*'(OLD) bottom seam length'!Z2006^2/($U$7/2)^2)</f>
        <v>#VALUE!</v>
      </c>
      <c r="AC2006" s="136">
        <f t="shared" si="319"/>
        <v>39880</v>
      </c>
      <c r="AD2006" t="e">
        <f>SQRT(($U$6/2)^2-($U$6/2)^2*'(OLD) bottom seam length'!AC2006^2/($U$7/2)^2)</f>
        <v>#VALUE!</v>
      </c>
    </row>
    <row r="2007" spans="2:30">
      <c r="B2007" s="136">
        <f t="shared" si="310"/>
        <v>39920</v>
      </c>
      <c r="C2007" t="e">
        <f>SQRT(($C$5/2)^2-($C$5/2)^2*'(OLD) bottom seam length'!B2007^2/($C$6/2)^2)</f>
        <v>#DIV/0!</v>
      </c>
      <c r="E2007" s="136">
        <f t="shared" si="311"/>
        <v>39920</v>
      </c>
      <c r="F2007" t="e">
        <f>SQRT(($C$5/2)^2-($C$5/2)^2*'(OLD) bottom seam length'!E2007^2/($C$6/2)^2)</f>
        <v>#DIV/0!</v>
      </c>
      <c r="H2007" s="136">
        <f t="shared" si="312"/>
        <v>39920</v>
      </c>
      <c r="I2007" t="e">
        <f>SQRT(($C$5/2)^2-($C$5/2)^2*'(OLD) bottom seam length'!H2007^2/($C$6/2)^2)</f>
        <v>#DIV/0!</v>
      </c>
      <c r="K2007" s="136">
        <f t="shared" si="313"/>
        <v>39920</v>
      </c>
      <c r="L2007" t="e">
        <f>SQRT(($C$5/2)^2-($C$5/2)^2*'(OLD) bottom seam length'!K2007^2/($C$6/2)^2)</f>
        <v>#DIV/0!</v>
      </c>
      <c r="O2007" s="136">
        <f t="shared" si="314"/>
        <v>39920</v>
      </c>
      <c r="P2007" t="b">
        <f t="shared" si="315"/>
        <v>0</v>
      </c>
      <c r="T2007" s="136">
        <f t="shared" si="316"/>
        <v>39900</v>
      </c>
      <c r="U2007" t="e">
        <f>SQRT(($U$6/2)^2-($U$6/2)^2*'(OLD) bottom seam length'!T2007^2/($U$7/2)^2)</f>
        <v>#VALUE!</v>
      </c>
      <c r="W2007" s="136">
        <f t="shared" si="317"/>
        <v>39900</v>
      </c>
      <c r="X2007" t="e">
        <f>SQRT(($U$6/2)^2-($U$6/2)^2*'(OLD) bottom seam length'!W2007^2/($U$7/2)^2)</f>
        <v>#VALUE!</v>
      </c>
      <c r="Z2007" s="136">
        <f t="shared" si="318"/>
        <v>39900</v>
      </c>
      <c r="AA2007" t="e">
        <f>SQRT(($U$6/2)^2-($U$6/2)^2*'(OLD) bottom seam length'!Z2007^2/($U$7/2)^2)</f>
        <v>#VALUE!</v>
      </c>
      <c r="AC2007" s="136">
        <f t="shared" si="319"/>
        <v>39900</v>
      </c>
      <c r="AD2007" t="e">
        <f>SQRT(($U$6/2)^2-($U$6/2)^2*'(OLD) bottom seam length'!AC2007^2/($U$7/2)^2)</f>
        <v>#VALUE!</v>
      </c>
    </row>
    <row r="2008" spans="2:30">
      <c r="B2008" s="136">
        <f t="shared" si="310"/>
        <v>39940</v>
      </c>
      <c r="C2008" t="e">
        <f>SQRT(($C$5/2)^2-($C$5/2)^2*'(OLD) bottom seam length'!B2008^2/($C$6/2)^2)</f>
        <v>#DIV/0!</v>
      </c>
      <c r="E2008" s="136">
        <f t="shared" si="311"/>
        <v>39940</v>
      </c>
      <c r="F2008" t="e">
        <f>SQRT(($C$5/2)^2-($C$5/2)^2*'(OLD) bottom seam length'!E2008^2/($C$6/2)^2)</f>
        <v>#DIV/0!</v>
      </c>
      <c r="H2008" s="136">
        <f t="shared" si="312"/>
        <v>39940</v>
      </c>
      <c r="I2008" t="e">
        <f>SQRT(($C$5/2)^2-($C$5/2)^2*'(OLD) bottom seam length'!H2008^2/($C$6/2)^2)</f>
        <v>#DIV/0!</v>
      </c>
      <c r="K2008" s="136">
        <f t="shared" si="313"/>
        <v>39940</v>
      </c>
      <c r="L2008" t="e">
        <f>SQRT(($C$5/2)^2-($C$5/2)^2*'(OLD) bottom seam length'!K2008^2/($C$6/2)^2)</f>
        <v>#DIV/0!</v>
      </c>
      <c r="O2008" s="136">
        <f t="shared" si="314"/>
        <v>39940</v>
      </c>
      <c r="P2008" t="b">
        <f t="shared" si="315"/>
        <v>0</v>
      </c>
      <c r="T2008" s="136">
        <f t="shared" si="316"/>
        <v>39920</v>
      </c>
      <c r="U2008" t="e">
        <f>SQRT(($U$6/2)^2-($U$6/2)^2*'(OLD) bottom seam length'!T2008^2/($U$7/2)^2)</f>
        <v>#VALUE!</v>
      </c>
      <c r="W2008" s="136">
        <f t="shared" si="317"/>
        <v>39920</v>
      </c>
      <c r="X2008" t="e">
        <f>SQRT(($U$6/2)^2-($U$6/2)^2*'(OLD) bottom seam length'!W2008^2/($U$7/2)^2)</f>
        <v>#VALUE!</v>
      </c>
      <c r="Z2008" s="136">
        <f t="shared" si="318"/>
        <v>39920</v>
      </c>
      <c r="AA2008" t="e">
        <f>SQRT(($U$6/2)^2-($U$6/2)^2*'(OLD) bottom seam length'!Z2008^2/($U$7/2)^2)</f>
        <v>#VALUE!</v>
      </c>
      <c r="AC2008" s="136">
        <f t="shared" si="319"/>
        <v>39920</v>
      </c>
      <c r="AD2008" t="e">
        <f>SQRT(($U$6/2)^2-($U$6/2)^2*'(OLD) bottom seam length'!AC2008^2/($U$7/2)^2)</f>
        <v>#VALUE!</v>
      </c>
    </row>
    <row r="2009" spans="2:30">
      <c r="B2009" s="136">
        <f t="shared" si="310"/>
        <v>39960</v>
      </c>
      <c r="C2009" t="e">
        <f>SQRT(($C$5/2)^2-($C$5/2)^2*'(OLD) bottom seam length'!B2009^2/($C$6/2)^2)</f>
        <v>#DIV/0!</v>
      </c>
      <c r="E2009" s="136">
        <f t="shared" si="311"/>
        <v>39960</v>
      </c>
      <c r="F2009" t="e">
        <f>SQRT(($C$5/2)^2-($C$5/2)^2*'(OLD) bottom seam length'!E2009^2/($C$6/2)^2)</f>
        <v>#DIV/0!</v>
      </c>
      <c r="H2009" s="136">
        <f t="shared" si="312"/>
        <v>39960</v>
      </c>
      <c r="I2009" t="e">
        <f>SQRT(($C$5/2)^2-($C$5/2)^2*'(OLD) bottom seam length'!H2009^2/($C$6/2)^2)</f>
        <v>#DIV/0!</v>
      </c>
      <c r="K2009" s="136">
        <f t="shared" si="313"/>
        <v>39960</v>
      </c>
      <c r="L2009" t="e">
        <f>SQRT(($C$5/2)^2-($C$5/2)^2*'(OLD) bottom seam length'!K2009^2/($C$6/2)^2)</f>
        <v>#DIV/0!</v>
      </c>
      <c r="O2009" s="136">
        <f t="shared" si="314"/>
        <v>39960</v>
      </c>
      <c r="P2009" t="b">
        <f t="shared" si="315"/>
        <v>0</v>
      </c>
      <c r="T2009" s="136">
        <f t="shared" si="316"/>
        <v>39940</v>
      </c>
      <c r="U2009" t="e">
        <f>SQRT(($U$6/2)^2-($U$6/2)^2*'(OLD) bottom seam length'!T2009^2/($U$7/2)^2)</f>
        <v>#VALUE!</v>
      </c>
      <c r="W2009" s="136">
        <f t="shared" si="317"/>
        <v>39940</v>
      </c>
      <c r="X2009" t="e">
        <f>SQRT(($U$6/2)^2-($U$6/2)^2*'(OLD) bottom seam length'!W2009^2/($U$7/2)^2)</f>
        <v>#VALUE!</v>
      </c>
      <c r="Z2009" s="136">
        <f t="shared" si="318"/>
        <v>39940</v>
      </c>
      <c r="AA2009" t="e">
        <f>SQRT(($U$6/2)^2-($U$6/2)^2*'(OLD) bottom seam length'!Z2009^2/($U$7/2)^2)</f>
        <v>#VALUE!</v>
      </c>
      <c r="AC2009" s="136">
        <f t="shared" si="319"/>
        <v>39940</v>
      </c>
      <c r="AD2009" t="e">
        <f>SQRT(($U$6/2)^2-($U$6/2)^2*'(OLD) bottom seam length'!AC2009^2/($U$7/2)^2)</f>
        <v>#VALUE!</v>
      </c>
    </row>
    <row r="2010" spans="2:30">
      <c r="B2010" s="136">
        <f t="shared" si="310"/>
        <v>39980</v>
      </c>
      <c r="C2010" t="e">
        <f>SQRT(($C$5/2)^2-($C$5/2)^2*'(OLD) bottom seam length'!B2010^2/($C$6/2)^2)</f>
        <v>#DIV/0!</v>
      </c>
      <c r="E2010" s="136">
        <f t="shared" si="311"/>
        <v>39980</v>
      </c>
      <c r="F2010" t="e">
        <f>SQRT(($C$5/2)^2-($C$5/2)^2*'(OLD) bottom seam length'!E2010^2/($C$6/2)^2)</f>
        <v>#DIV/0!</v>
      </c>
      <c r="H2010" s="136">
        <f t="shared" si="312"/>
        <v>39980</v>
      </c>
      <c r="I2010" t="e">
        <f>SQRT(($C$5/2)^2-($C$5/2)^2*'(OLD) bottom seam length'!H2010^2/($C$6/2)^2)</f>
        <v>#DIV/0!</v>
      </c>
      <c r="K2010" s="136">
        <f t="shared" si="313"/>
        <v>39980</v>
      </c>
      <c r="L2010" t="e">
        <f>SQRT(($C$5/2)^2-($C$5/2)^2*'(OLD) bottom seam length'!K2010^2/($C$6/2)^2)</f>
        <v>#DIV/0!</v>
      </c>
      <c r="O2010" s="136">
        <f t="shared" si="314"/>
        <v>39980</v>
      </c>
      <c r="P2010" t="b">
        <f t="shared" si="315"/>
        <v>0</v>
      </c>
      <c r="T2010" s="136">
        <f t="shared" si="316"/>
        <v>39960</v>
      </c>
      <c r="U2010" t="e">
        <f>SQRT(($U$6/2)^2-($U$6/2)^2*'(OLD) bottom seam length'!T2010^2/($U$7/2)^2)</f>
        <v>#VALUE!</v>
      </c>
      <c r="W2010" s="136">
        <f t="shared" si="317"/>
        <v>39960</v>
      </c>
      <c r="X2010" t="e">
        <f>SQRT(($U$6/2)^2-($U$6/2)^2*'(OLD) bottom seam length'!W2010^2/($U$7/2)^2)</f>
        <v>#VALUE!</v>
      </c>
      <c r="Z2010" s="136">
        <f t="shared" si="318"/>
        <v>39960</v>
      </c>
      <c r="AA2010" t="e">
        <f>SQRT(($U$6/2)^2-($U$6/2)^2*'(OLD) bottom seam length'!Z2010^2/($U$7/2)^2)</f>
        <v>#VALUE!</v>
      </c>
      <c r="AC2010" s="136">
        <f t="shared" si="319"/>
        <v>39960</v>
      </c>
      <c r="AD2010" t="e">
        <f>SQRT(($U$6/2)^2-($U$6/2)^2*'(OLD) bottom seam length'!AC2010^2/($U$7/2)^2)</f>
        <v>#VALUE!</v>
      </c>
    </row>
    <row r="2011" spans="2:30">
      <c r="B2011" s="136">
        <f t="shared" si="310"/>
        <v>40000</v>
      </c>
      <c r="C2011" t="e">
        <f>SQRT(($C$5/2)^2-($C$5/2)^2*'(OLD) bottom seam length'!B2011^2/($C$6/2)^2)</f>
        <v>#DIV/0!</v>
      </c>
      <c r="E2011" s="136">
        <f t="shared" si="311"/>
        <v>40000</v>
      </c>
      <c r="F2011" t="e">
        <f>SQRT(($C$5/2)^2-($C$5/2)^2*'(OLD) bottom seam length'!E2011^2/($C$6/2)^2)</f>
        <v>#DIV/0!</v>
      </c>
      <c r="H2011" s="136">
        <f t="shared" si="312"/>
        <v>40000</v>
      </c>
      <c r="I2011" t="e">
        <f>SQRT(($C$5/2)^2-($C$5/2)^2*'(OLD) bottom seam length'!H2011^2/($C$6/2)^2)</f>
        <v>#DIV/0!</v>
      </c>
      <c r="K2011" s="136">
        <f t="shared" si="313"/>
        <v>40000</v>
      </c>
      <c r="L2011" t="e">
        <f>SQRT(($C$5/2)^2-($C$5/2)^2*'(OLD) bottom seam length'!K2011^2/($C$6/2)^2)</f>
        <v>#DIV/0!</v>
      </c>
      <c r="O2011" s="136">
        <f t="shared" si="314"/>
        <v>40000</v>
      </c>
      <c r="P2011" t="b">
        <f t="shared" si="315"/>
        <v>0</v>
      </c>
      <c r="T2011" s="136">
        <f t="shared" si="316"/>
        <v>39980</v>
      </c>
      <c r="U2011" t="e">
        <f>SQRT(($U$6/2)^2-($U$6/2)^2*'(OLD) bottom seam length'!T2011^2/($U$7/2)^2)</f>
        <v>#VALUE!</v>
      </c>
      <c r="W2011" s="136">
        <f t="shared" si="317"/>
        <v>39980</v>
      </c>
      <c r="X2011" t="e">
        <f>SQRT(($U$6/2)^2-($U$6/2)^2*'(OLD) bottom seam length'!W2011^2/($U$7/2)^2)</f>
        <v>#VALUE!</v>
      </c>
      <c r="Z2011" s="136">
        <f t="shared" si="318"/>
        <v>39980</v>
      </c>
      <c r="AA2011" t="e">
        <f>SQRT(($U$6/2)^2-($U$6/2)^2*'(OLD) bottom seam length'!Z2011^2/($U$7/2)^2)</f>
        <v>#VALUE!</v>
      </c>
      <c r="AC2011" s="136">
        <f t="shared" si="319"/>
        <v>39980</v>
      </c>
      <c r="AD2011" t="e">
        <f>SQRT(($U$6/2)^2-($U$6/2)^2*'(OLD) bottom seam length'!AC2011^2/($U$7/2)^2)</f>
        <v>#VALUE!</v>
      </c>
    </row>
    <row r="2012" spans="2:30">
      <c r="B2012" s="136">
        <f t="shared" si="310"/>
        <v>40020</v>
      </c>
      <c r="C2012" t="e">
        <f>SQRT(($C$5/2)^2-($C$5/2)^2*'(OLD) bottom seam length'!B2012^2/($C$6/2)^2)</f>
        <v>#DIV/0!</v>
      </c>
      <c r="E2012" s="136">
        <f t="shared" si="311"/>
        <v>40020</v>
      </c>
      <c r="F2012" t="e">
        <f>SQRT(($C$5/2)^2-($C$5/2)^2*'(OLD) bottom seam length'!E2012^2/($C$6/2)^2)</f>
        <v>#DIV/0!</v>
      </c>
      <c r="H2012" s="136">
        <f t="shared" si="312"/>
        <v>40020</v>
      </c>
      <c r="I2012" t="e">
        <f>SQRT(($C$5/2)^2-($C$5/2)^2*'(OLD) bottom seam length'!H2012^2/($C$6/2)^2)</f>
        <v>#DIV/0!</v>
      </c>
      <c r="K2012" s="136">
        <f t="shared" si="313"/>
        <v>40020</v>
      </c>
      <c r="L2012" t="e">
        <f>SQRT(($C$5/2)^2-($C$5/2)^2*'(OLD) bottom seam length'!K2012^2/($C$6/2)^2)</f>
        <v>#DIV/0!</v>
      </c>
      <c r="O2012" s="136">
        <f t="shared" si="314"/>
        <v>40020</v>
      </c>
      <c r="P2012" t="b">
        <f t="shared" si="315"/>
        <v>0</v>
      </c>
      <c r="T2012" s="136">
        <f t="shared" si="316"/>
        <v>40000</v>
      </c>
      <c r="U2012" t="e">
        <f>SQRT(($U$6/2)^2-($U$6/2)^2*'(OLD) bottom seam length'!T2012^2/($U$7/2)^2)</f>
        <v>#VALUE!</v>
      </c>
      <c r="W2012" s="136">
        <f t="shared" si="317"/>
        <v>40000</v>
      </c>
      <c r="X2012" t="e">
        <f>SQRT(($U$6/2)^2-($U$6/2)^2*'(OLD) bottom seam length'!W2012^2/($U$7/2)^2)</f>
        <v>#VALUE!</v>
      </c>
      <c r="Z2012" s="136">
        <f t="shared" si="318"/>
        <v>40000</v>
      </c>
      <c r="AA2012" t="e">
        <f>SQRT(($U$6/2)^2-($U$6/2)^2*'(OLD) bottom seam length'!Z2012^2/($U$7/2)^2)</f>
        <v>#VALUE!</v>
      </c>
      <c r="AC2012" s="136">
        <f t="shared" si="319"/>
        <v>40000</v>
      </c>
      <c r="AD2012" t="e">
        <f>SQRT(($U$6/2)^2-($U$6/2)^2*'(OLD) bottom seam length'!AC2012^2/($U$7/2)^2)</f>
        <v>#VALUE!</v>
      </c>
    </row>
    <row r="2013" spans="2:30">
      <c r="B2013" s="136">
        <f t="shared" si="310"/>
        <v>40040</v>
      </c>
      <c r="C2013" t="e">
        <f>SQRT(($C$5/2)^2-($C$5/2)^2*'(OLD) bottom seam length'!B2013^2/($C$6/2)^2)</f>
        <v>#DIV/0!</v>
      </c>
      <c r="E2013" s="136">
        <f t="shared" si="311"/>
        <v>40040</v>
      </c>
      <c r="F2013" t="e">
        <f>SQRT(($C$5/2)^2-($C$5/2)^2*'(OLD) bottom seam length'!E2013^2/($C$6/2)^2)</f>
        <v>#DIV/0!</v>
      </c>
      <c r="H2013" s="136">
        <f t="shared" si="312"/>
        <v>40040</v>
      </c>
      <c r="I2013" t="e">
        <f>SQRT(($C$5/2)^2-($C$5/2)^2*'(OLD) bottom seam length'!H2013^2/($C$6/2)^2)</f>
        <v>#DIV/0!</v>
      </c>
      <c r="K2013" s="136">
        <f t="shared" si="313"/>
        <v>40040</v>
      </c>
      <c r="L2013" t="e">
        <f>SQRT(($C$5/2)^2-($C$5/2)^2*'(OLD) bottom seam length'!K2013^2/($C$6/2)^2)</f>
        <v>#DIV/0!</v>
      </c>
      <c r="O2013" s="136">
        <f t="shared" si="314"/>
        <v>40040</v>
      </c>
      <c r="P2013" t="b">
        <f t="shared" si="315"/>
        <v>0</v>
      </c>
      <c r="T2013" s="136">
        <f t="shared" si="316"/>
        <v>40020</v>
      </c>
      <c r="U2013" t="e">
        <f>SQRT(($U$6/2)^2-($U$6/2)^2*'(OLD) bottom seam length'!T2013^2/($U$7/2)^2)</f>
        <v>#VALUE!</v>
      </c>
      <c r="W2013" s="136">
        <f t="shared" si="317"/>
        <v>40020</v>
      </c>
      <c r="X2013" t="e">
        <f>SQRT(($U$6/2)^2-($U$6/2)^2*'(OLD) bottom seam length'!W2013^2/($U$7/2)^2)</f>
        <v>#VALUE!</v>
      </c>
      <c r="Z2013" s="136">
        <f t="shared" si="318"/>
        <v>40020</v>
      </c>
      <c r="AA2013" t="e">
        <f>SQRT(($U$6/2)^2-($U$6/2)^2*'(OLD) bottom seam length'!Z2013^2/($U$7/2)^2)</f>
        <v>#VALUE!</v>
      </c>
      <c r="AC2013" s="136">
        <f t="shared" si="319"/>
        <v>40020</v>
      </c>
      <c r="AD2013" t="e">
        <f>SQRT(($U$6/2)^2-($U$6/2)^2*'(OLD) bottom seam length'!AC2013^2/($U$7/2)^2)</f>
        <v>#VALUE!</v>
      </c>
    </row>
    <row r="2014" spans="2:30">
      <c r="B2014" s="136">
        <f t="shared" si="310"/>
        <v>40060</v>
      </c>
      <c r="C2014" t="e">
        <f>SQRT(($C$5/2)^2-($C$5/2)^2*'(OLD) bottom seam length'!B2014^2/($C$6/2)^2)</f>
        <v>#DIV/0!</v>
      </c>
      <c r="E2014" s="136">
        <f t="shared" si="311"/>
        <v>40060</v>
      </c>
      <c r="F2014" t="e">
        <f>SQRT(($C$5/2)^2-($C$5/2)^2*'(OLD) bottom seam length'!E2014^2/($C$6/2)^2)</f>
        <v>#DIV/0!</v>
      </c>
      <c r="H2014" s="136">
        <f t="shared" si="312"/>
        <v>40060</v>
      </c>
      <c r="I2014" t="e">
        <f>SQRT(($C$5/2)^2-($C$5/2)^2*'(OLD) bottom seam length'!H2014^2/($C$6/2)^2)</f>
        <v>#DIV/0!</v>
      </c>
      <c r="K2014" s="136">
        <f t="shared" si="313"/>
        <v>40060</v>
      </c>
      <c r="L2014" t="e">
        <f>SQRT(($C$5/2)^2-($C$5/2)^2*'(OLD) bottom seam length'!K2014^2/($C$6/2)^2)</f>
        <v>#DIV/0!</v>
      </c>
      <c r="O2014" s="136">
        <f t="shared" si="314"/>
        <v>40060</v>
      </c>
      <c r="P2014" t="b">
        <f t="shared" si="315"/>
        <v>0</v>
      </c>
      <c r="T2014" s="136">
        <f t="shared" si="316"/>
        <v>40040</v>
      </c>
      <c r="U2014" t="e">
        <f>SQRT(($U$6/2)^2-($U$6/2)^2*'(OLD) bottom seam length'!T2014^2/($U$7/2)^2)</f>
        <v>#VALUE!</v>
      </c>
      <c r="W2014" s="136">
        <f t="shared" si="317"/>
        <v>40040</v>
      </c>
      <c r="X2014" t="e">
        <f>SQRT(($U$6/2)^2-($U$6/2)^2*'(OLD) bottom seam length'!W2014^2/($U$7/2)^2)</f>
        <v>#VALUE!</v>
      </c>
      <c r="Z2014" s="136">
        <f t="shared" si="318"/>
        <v>40040</v>
      </c>
      <c r="AA2014" t="e">
        <f>SQRT(($U$6/2)^2-($U$6/2)^2*'(OLD) bottom seam length'!Z2014^2/($U$7/2)^2)</f>
        <v>#VALUE!</v>
      </c>
      <c r="AC2014" s="136">
        <f t="shared" si="319"/>
        <v>40040</v>
      </c>
      <c r="AD2014" t="e">
        <f>SQRT(($U$6/2)^2-($U$6/2)^2*'(OLD) bottom seam length'!AC2014^2/($U$7/2)^2)</f>
        <v>#VALUE!</v>
      </c>
    </row>
    <row r="2015" spans="2:30">
      <c r="B2015" s="136">
        <f t="shared" si="310"/>
        <v>40080</v>
      </c>
      <c r="C2015" t="e">
        <f>SQRT(($C$5/2)^2-($C$5/2)^2*'(OLD) bottom seam length'!B2015^2/($C$6/2)^2)</f>
        <v>#DIV/0!</v>
      </c>
      <c r="E2015" s="136">
        <f t="shared" si="311"/>
        <v>40080</v>
      </c>
      <c r="F2015" t="e">
        <f>SQRT(($C$5/2)^2-($C$5/2)^2*'(OLD) bottom seam length'!E2015^2/($C$6/2)^2)</f>
        <v>#DIV/0!</v>
      </c>
      <c r="H2015" s="136">
        <f t="shared" si="312"/>
        <v>40080</v>
      </c>
      <c r="I2015" t="e">
        <f>SQRT(($C$5/2)^2-($C$5/2)^2*'(OLD) bottom seam length'!H2015^2/($C$6/2)^2)</f>
        <v>#DIV/0!</v>
      </c>
      <c r="K2015" s="136">
        <f t="shared" si="313"/>
        <v>40080</v>
      </c>
      <c r="L2015" t="e">
        <f>SQRT(($C$5/2)^2-($C$5/2)^2*'(OLD) bottom seam length'!K2015^2/($C$6/2)^2)</f>
        <v>#DIV/0!</v>
      </c>
      <c r="O2015" s="136">
        <f t="shared" si="314"/>
        <v>40080</v>
      </c>
      <c r="P2015" t="b">
        <f t="shared" si="315"/>
        <v>0</v>
      </c>
      <c r="T2015" s="136">
        <f t="shared" si="316"/>
        <v>40060</v>
      </c>
      <c r="U2015" t="e">
        <f>SQRT(($U$6/2)^2-($U$6/2)^2*'(OLD) bottom seam length'!T2015^2/($U$7/2)^2)</f>
        <v>#VALUE!</v>
      </c>
      <c r="W2015" s="136">
        <f t="shared" si="317"/>
        <v>40060</v>
      </c>
      <c r="X2015" t="e">
        <f>SQRT(($U$6/2)^2-($U$6/2)^2*'(OLD) bottom seam length'!W2015^2/($U$7/2)^2)</f>
        <v>#VALUE!</v>
      </c>
      <c r="Z2015" s="136">
        <f t="shared" si="318"/>
        <v>40060</v>
      </c>
      <c r="AA2015" t="e">
        <f>SQRT(($U$6/2)^2-($U$6/2)^2*'(OLD) bottom seam length'!Z2015^2/($U$7/2)^2)</f>
        <v>#VALUE!</v>
      </c>
      <c r="AC2015" s="136">
        <f t="shared" si="319"/>
        <v>40060</v>
      </c>
      <c r="AD2015" t="e">
        <f>SQRT(($U$6/2)^2-($U$6/2)^2*'(OLD) bottom seam length'!AC2015^2/($U$7/2)^2)</f>
        <v>#VALUE!</v>
      </c>
    </row>
    <row r="2016" spans="2:30">
      <c r="B2016" s="136">
        <f t="shared" si="310"/>
        <v>40100</v>
      </c>
      <c r="C2016" t="e">
        <f>SQRT(($C$5/2)^2-($C$5/2)^2*'(OLD) bottom seam length'!B2016^2/($C$6/2)^2)</f>
        <v>#DIV/0!</v>
      </c>
      <c r="E2016" s="136">
        <f t="shared" si="311"/>
        <v>40100</v>
      </c>
      <c r="F2016" t="e">
        <f>SQRT(($C$5/2)^2-($C$5/2)^2*'(OLD) bottom seam length'!E2016^2/($C$6/2)^2)</f>
        <v>#DIV/0!</v>
      </c>
      <c r="H2016" s="136">
        <f t="shared" si="312"/>
        <v>40100</v>
      </c>
      <c r="I2016" t="e">
        <f>SQRT(($C$5/2)^2-($C$5/2)^2*'(OLD) bottom seam length'!H2016^2/($C$6/2)^2)</f>
        <v>#DIV/0!</v>
      </c>
      <c r="K2016" s="136">
        <f t="shared" si="313"/>
        <v>40100</v>
      </c>
      <c r="L2016" t="e">
        <f>SQRT(($C$5/2)^2-($C$5/2)^2*'(OLD) bottom seam length'!K2016^2/($C$6/2)^2)</f>
        <v>#DIV/0!</v>
      </c>
      <c r="O2016" s="136">
        <f t="shared" si="314"/>
        <v>40100</v>
      </c>
      <c r="P2016" t="b">
        <f t="shared" si="315"/>
        <v>0</v>
      </c>
      <c r="T2016" s="136">
        <f t="shared" si="316"/>
        <v>40080</v>
      </c>
      <c r="U2016" t="e">
        <f>SQRT(($U$6/2)^2-($U$6/2)^2*'(OLD) bottom seam length'!T2016^2/($U$7/2)^2)</f>
        <v>#VALUE!</v>
      </c>
      <c r="W2016" s="136">
        <f t="shared" si="317"/>
        <v>40080</v>
      </c>
      <c r="X2016" t="e">
        <f>SQRT(($U$6/2)^2-($U$6/2)^2*'(OLD) bottom seam length'!W2016^2/($U$7/2)^2)</f>
        <v>#VALUE!</v>
      </c>
      <c r="Z2016" s="136">
        <f t="shared" si="318"/>
        <v>40080</v>
      </c>
      <c r="AA2016" t="e">
        <f>SQRT(($U$6/2)^2-($U$6/2)^2*'(OLD) bottom seam length'!Z2016^2/($U$7/2)^2)</f>
        <v>#VALUE!</v>
      </c>
      <c r="AC2016" s="136">
        <f t="shared" si="319"/>
        <v>40080</v>
      </c>
      <c r="AD2016" t="e">
        <f>SQRT(($U$6/2)^2-($U$6/2)^2*'(OLD) bottom seam length'!AC2016^2/($U$7/2)^2)</f>
        <v>#VALUE!</v>
      </c>
    </row>
    <row r="2017" spans="2:30">
      <c r="B2017" s="136">
        <f t="shared" si="310"/>
        <v>40120</v>
      </c>
      <c r="C2017" t="e">
        <f>SQRT(($C$5/2)^2-($C$5/2)^2*'(OLD) bottom seam length'!B2017^2/($C$6/2)^2)</f>
        <v>#DIV/0!</v>
      </c>
      <c r="E2017" s="136">
        <f t="shared" si="311"/>
        <v>40120</v>
      </c>
      <c r="F2017" t="e">
        <f>SQRT(($C$5/2)^2-($C$5/2)^2*'(OLD) bottom seam length'!E2017^2/($C$6/2)^2)</f>
        <v>#DIV/0!</v>
      </c>
      <c r="H2017" s="136">
        <f t="shared" si="312"/>
        <v>40120</v>
      </c>
      <c r="I2017" t="e">
        <f>SQRT(($C$5/2)^2-($C$5/2)^2*'(OLD) bottom seam length'!H2017^2/($C$6/2)^2)</f>
        <v>#DIV/0!</v>
      </c>
      <c r="K2017" s="136">
        <f t="shared" si="313"/>
        <v>40120</v>
      </c>
      <c r="L2017" t="e">
        <f>SQRT(($C$5/2)^2-($C$5/2)^2*'(OLD) bottom seam length'!K2017^2/($C$6/2)^2)</f>
        <v>#DIV/0!</v>
      </c>
      <c r="O2017" s="136">
        <f t="shared" si="314"/>
        <v>40120</v>
      </c>
      <c r="P2017" t="b">
        <f t="shared" si="315"/>
        <v>0</v>
      </c>
      <c r="T2017" s="136">
        <f t="shared" si="316"/>
        <v>40100</v>
      </c>
      <c r="U2017" t="e">
        <f>SQRT(($U$6/2)^2-($U$6/2)^2*'(OLD) bottom seam length'!T2017^2/($U$7/2)^2)</f>
        <v>#VALUE!</v>
      </c>
      <c r="W2017" s="136">
        <f t="shared" si="317"/>
        <v>40100</v>
      </c>
      <c r="X2017" t="e">
        <f>SQRT(($U$6/2)^2-($U$6/2)^2*'(OLD) bottom seam length'!W2017^2/($U$7/2)^2)</f>
        <v>#VALUE!</v>
      </c>
      <c r="Z2017" s="136">
        <f t="shared" si="318"/>
        <v>40100</v>
      </c>
      <c r="AA2017" t="e">
        <f>SQRT(($U$6/2)^2-($U$6/2)^2*'(OLD) bottom seam length'!Z2017^2/($U$7/2)^2)</f>
        <v>#VALUE!</v>
      </c>
      <c r="AC2017" s="136">
        <f t="shared" si="319"/>
        <v>40100</v>
      </c>
      <c r="AD2017" t="e">
        <f>SQRT(($U$6/2)^2-($U$6/2)^2*'(OLD) bottom seam length'!AC2017^2/($U$7/2)^2)</f>
        <v>#VALUE!</v>
      </c>
    </row>
    <row r="2018" spans="2:30">
      <c r="B2018" s="136">
        <f t="shared" si="310"/>
        <v>40140</v>
      </c>
      <c r="C2018" t="e">
        <f>SQRT(($C$5/2)^2-($C$5/2)^2*'(OLD) bottom seam length'!B2018^2/($C$6/2)^2)</f>
        <v>#DIV/0!</v>
      </c>
      <c r="E2018" s="136">
        <f t="shared" si="311"/>
        <v>40140</v>
      </c>
      <c r="F2018" t="e">
        <f>SQRT(($C$5/2)^2-($C$5/2)^2*'(OLD) bottom seam length'!E2018^2/($C$6/2)^2)</f>
        <v>#DIV/0!</v>
      </c>
      <c r="H2018" s="136">
        <f t="shared" si="312"/>
        <v>40140</v>
      </c>
      <c r="I2018" t="e">
        <f>SQRT(($C$5/2)^2-($C$5/2)^2*'(OLD) bottom seam length'!H2018^2/($C$6/2)^2)</f>
        <v>#DIV/0!</v>
      </c>
      <c r="K2018" s="136">
        <f t="shared" si="313"/>
        <v>40140</v>
      </c>
      <c r="L2018" t="e">
        <f>SQRT(($C$5/2)^2-($C$5/2)^2*'(OLD) bottom seam length'!K2018^2/($C$6/2)^2)</f>
        <v>#DIV/0!</v>
      </c>
      <c r="O2018" s="136">
        <f t="shared" si="314"/>
        <v>40140</v>
      </c>
      <c r="P2018" t="b">
        <f t="shared" si="315"/>
        <v>0</v>
      </c>
      <c r="T2018" s="136">
        <f t="shared" si="316"/>
        <v>40120</v>
      </c>
      <c r="U2018" t="e">
        <f>SQRT(($U$6/2)^2-($U$6/2)^2*'(OLD) bottom seam length'!T2018^2/($U$7/2)^2)</f>
        <v>#VALUE!</v>
      </c>
      <c r="W2018" s="136">
        <f t="shared" si="317"/>
        <v>40120</v>
      </c>
      <c r="X2018" t="e">
        <f>SQRT(($U$6/2)^2-($U$6/2)^2*'(OLD) bottom seam length'!W2018^2/($U$7/2)^2)</f>
        <v>#VALUE!</v>
      </c>
      <c r="Z2018" s="136">
        <f t="shared" si="318"/>
        <v>40120</v>
      </c>
      <c r="AA2018" t="e">
        <f>SQRT(($U$6/2)^2-($U$6/2)^2*'(OLD) bottom seam length'!Z2018^2/($U$7/2)^2)</f>
        <v>#VALUE!</v>
      </c>
      <c r="AC2018" s="136">
        <f t="shared" si="319"/>
        <v>40120</v>
      </c>
      <c r="AD2018" t="e">
        <f>SQRT(($U$6/2)^2-($U$6/2)^2*'(OLD) bottom seam length'!AC2018^2/($U$7/2)^2)</f>
        <v>#VALUE!</v>
      </c>
    </row>
    <row r="2019" spans="2:30">
      <c r="B2019" s="136">
        <f t="shared" si="310"/>
        <v>40160</v>
      </c>
      <c r="C2019" t="e">
        <f>SQRT(($C$5/2)^2-($C$5/2)^2*'(OLD) bottom seam length'!B2019^2/($C$6/2)^2)</f>
        <v>#DIV/0!</v>
      </c>
      <c r="E2019" s="136">
        <f t="shared" si="311"/>
        <v>40160</v>
      </c>
      <c r="F2019" t="e">
        <f>SQRT(($C$5/2)^2-($C$5/2)^2*'(OLD) bottom seam length'!E2019^2/($C$6/2)^2)</f>
        <v>#DIV/0!</v>
      </c>
      <c r="H2019" s="136">
        <f t="shared" si="312"/>
        <v>40160</v>
      </c>
      <c r="I2019" t="e">
        <f>SQRT(($C$5/2)^2-($C$5/2)^2*'(OLD) bottom seam length'!H2019^2/($C$6/2)^2)</f>
        <v>#DIV/0!</v>
      </c>
      <c r="K2019" s="136">
        <f t="shared" si="313"/>
        <v>40160</v>
      </c>
      <c r="L2019" t="e">
        <f>SQRT(($C$5/2)^2-($C$5/2)^2*'(OLD) bottom seam length'!K2019^2/($C$6/2)^2)</f>
        <v>#DIV/0!</v>
      </c>
      <c r="O2019" s="136">
        <f t="shared" si="314"/>
        <v>40160</v>
      </c>
      <c r="P2019" t="b">
        <f t="shared" si="315"/>
        <v>0</v>
      </c>
      <c r="T2019" s="136">
        <f t="shared" si="316"/>
        <v>40140</v>
      </c>
      <c r="U2019" t="e">
        <f>SQRT(($U$6/2)^2-($U$6/2)^2*'(OLD) bottom seam length'!T2019^2/($U$7/2)^2)</f>
        <v>#VALUE!</v>
      </c>
      <c r="W2019" s="136">
        <f t="shared" si="317"/>
        <v>40140</v>
      </c>
      <c r="X2019" t="e">
        <f>SQRT(($U$6/2)^2-($U$6/2)^2*'(OLD) bottom seam length'!W2019^2/($U$7/2)^2)</f>
        <v>#VALUE!</v>
      </c>
      <c r="Z2019" s="136">
        <f t="shared" si="318"/>
        <v>40140</v>
      </c>
      <c r="AA2019" t="e">
        <f>SQRT(($U$6/2)^2-($U$6/2)^2*'(OLD) bottom seam length'!Z2019^2/($U$7/2)^2)</f>
        <v>#VALUE!</v>
      </c>
      <c r="AC2019" s="136">
        <f t="shared" si="319"/>
        <v>40140</v>
      </c>
      <c r="AD2019" t="e">
        <f>SQRT(($U$6/2)^2-($U$6/2)^2*'(OLD) bottom seam length'!AC2019^2/($U$7/2)^2)</f>
        <v>#VALUE!</v>
      </c>
    </row>
    <row r="2020" spans="2:30">
      <c r="B2020" s="136">
        <f t="shared" si="310"/>
        <v>40180</v>
      </c>
      <c r="C2020" t="e">
        <f>SQRT(($C$5/2)^2-($C$5/2)^2*'(OLD) bottom seam length'!B2020^2/($C$6/2)^2)</f>
        <v>#DIV/0!</v>
      </c>
      <c r="E2020" s="136">
        <f t="shared" si="311"/>
        <v>40180</v>
      </c>
      <c r="F2020" t="e">
        <f>SQRT(($C$5/2)^2-($C$5/2)^2*'(OLD) bottom seam length'!E2020^2/($C$6/2)^2)</f>
        <v>#DIV/0!</v>
      </c>
      <c r="H2020" s="136">
        <f t="shared" si="312"/>
        <v>40180</v>
      </c>
      <c r="I2020" t="e">
        <f>SQRT(($C$5/2)^2-($C$5/2)^2*'(OLD) bottom seam length'!H2020^2/($C$6/2)^2)</f>
        <v>#DIV/0!</v>
      </c>
      <c r="K2020" s="136">
        <f t="shared" si="313"/>
        <v>40180</v>
      </c>
      <c r="L2020" t="e">
        <f>SQRT(($C$5/2)^2-($C$5/2)^2*'(OLD) bottom seam length'!K2020^2/($C$6/2)^2)</f>
        <v>#DIV/0!</v>
      </c>
      <c r="O2020" s="136">
        <f t="shared" si="314"/>
        <v>40180</v>
      </c>
      <c r="P2020" t="b">
        <f t="shared" si="315"/>
        <v>0</v>
      </c>
      <c r="T2020" s="136">
        <f t="shared" si="316"/>
        <v>40160</v>
      </c>
      <c r="U2020" t="e">
        <f>SQRT(($U$6/2)^2-($U$6/2)^2*'(OLD) bottom seam length'!T2020^2/($U$7/2)^2)</f>
        <v>#VALUE!</v>
      </c>
      <c r="W2020" s="136">
        <f t="shared" si="317"/>
        <v>40160</v>
      </c>
      <c r="X2020" t="e">
        <f>SQRT(($U$6/2)^2-($U$6/2)^2*'(OLD) bottom seam length'!W2020^2/($U$7/2)^2)</f>
        <v>#VALUE!</v>
      </c>
      <c r="Z2020" s="136">
        <f t="shared" si="318"/>
        <v>40160</v>
      </c>
      <c r="AA2020" t="e">
        <f>SQRT(($U$6/2)^2-($U$6/2)^2*'(OLD) bottom seam length'!Z2020^2/($U$7/2)^2)</f>
        <v>#VALUE!</v>
      </c>
      <c r="AC2020" s="136">
        <f t="shared" si="319"/>
        <v>40160</v>
      </c>
      <c r="AD2020" t="e">
        <f>SQRT(($U$6/2)^2-($U$6/2)^2*'(OLD) bottom seam length'!AC2020^2/($U$7/2)^2)</f>
        <v>#VALUE!</v>
      </c>
    </row>
    <row r="2021" spans="2:30">
      <c r="B2021" s="136">
        <f t="shared" si="310"/>
        <v>40200</v>
      </c>
      <c r="C2021" t="e">
        <f>SQRT(($C$5/2)^2-($C$5/2)^2*'(OLD) bottom seam length'!B2021^2/($C$6/2)^2)</f>
        <v>#DIV/0!</v>
      </c>
      <c r="E2021" s="136">
        <f t="shared" si="311"/>
        <v>40200</v>
      </c>
      <c r="F2021" t="e">
        <f>SQRT(($C$5/2)^2-($C$5/2)^2*'(OLD) bottom seam length'!E2021^2/($C$6/2)^2)</f>
        <v>#DIV/0!</v>
      </c>
      <c r="H2021" s="136">
        <f t="shared" si="312"/>
        <v>40200</v>
      </c>
      <c r="I2021" t="e">
        <f>SQRT(($C$5/2)^2-($C$5/2)^2*'(OLD) bottom seam length'!H2021^2/($C$6/2)^2)</f>
        <v>#DIV/0!</v>
      </c>
      <c r="K2021" s="136">
        <f t="shared" si="313"/>
        <v>40200</v>
      </c>
      <c r="L2021" t="e">
        <f>SQRT(($C$5/2)^2-($C$5/2)^2*'(OLD) bottom seam length'!K2021^2/($C$6/2)^2)</f>
        <v>#DIV/0!</v>
      </c>
      <c r="O2021" s="136">
        <f t="shared" si="314"/>
        <v>40200</v>
      </c>
      <c r="P2021" t="b">
        <f t="shared" si="315"/>
        <v>0</v>
      </c>
      <c r="T2021" s="136">
        <f t="shared" si="316"/>
        <v>40180</v>
      </c>
      <c r="U2021" t="e">
        <f>SQRT(($U$6/2)^2-($U$6/2)^2*'(OLD) bottom seam length'!T2021^2/($U$7/2)^2)</f>
        <v>#VALUE!</v>
      </c>
      <c r="W2021" s="136">
        <f t="shared" si="317"/>
        <v>40180</v>
      </c>
      <c r="X2021" t="e">
        <f>SQRT(($U$6/2)^2-($U$6/2)^2*'(OLD) bottom seam length'!W2021^2/($U$7/2)^2)</f>
        <v>#VALUE!</v>
      </c>
      <c r="Z2021" s="136">
        <f t="shared" si="318"/>
        <v>40180</v>
      </c>
      <c r="AA2021" t="e">
        <f>SQRT(($U$6/2)^2-($U$6/2)^2*'(OLD) bottom seam length'!Z2021^2/($U$7/2)^2)</f>
        <v>#VALUE!</v>
      </c>
      <c r="AC2021" s="136">
        <f t="shared" si="319"/>
        <v>40180</v>
      </c>
      <c r="AD2021" t="e">
        <f>SQRT(($U$6/2)^2-($U$6/2)^2*'(OLD) bottom seam length'!AC2021^2/($U$7/2)^2)</f>
        <v>#VALUE!</v>
      </c>
    </row>
    <row r="2022" spans="2:30">
      <c r="B2022" s="136">
        <f t="shared" si="310"/>
        <v>40220</v>
      </c>
      <c r="C2022" t="e">
        <f>SQRT(($C$5/2)^2-($C$5/2)^2*'(OLD) bottom seam length'!B2022^2/($C$6/2)^2)</f>
        <v>#DIV/0!</v>
      </c>
      <c r="E2022" s="136">
        <f t="shared" si="311"/>
        <v>40220</v>
      </c>
      <c r="F2022" t="e">
        <f>SQRT(($C$5/2)^2-($C$5/2)^2*'(OLD) bottom seam length'!E2022^2/($C$6/2)^2)</f>
        <v>#DIV/0!</v>
      </c>
      <c r="H2022" s="136">
        <f t="shared" si="312"/>
        <v>40220</v>
      </c>
      <c r="I2022" t="e">
        <f>SQRT(($C$5/2)^2-($C$5/2)^2*'(OLD) bottom seam length'!H2022^2/($C$6/2)^2)</f>
        <v>#DIV/0!</v>
      </c>
      <c r="K2022" s="136">
        <f t="shared" si="313"/>
        <v>40220</v>
      </c>
      <c r="L2022" t="e">
        <f>SQRT(($C$5/2)^2-($C$5/2)^2*'(OLD) bottom seam length'!K2022^2/($C$6/2)^2)</f>
        <v>#DIV/0!</v>
      </c>
      <c r="O2022" s="136">
        <f t="shared" si="314"/>
        <v>40220</v>
      </c>
      <c r="P2022" t="b">
        <f t="shared" si="315"/>
        <v>0</v>
      </c>
      <c r="T2022" s="136">
        <f t="shared" si="316"/>
        <v>40200</v>
      </c>
      <c r="U2022" t="e">
        <f>SQRT(($U$6/2)^2-($U$6/2)^2*'(OLD) bottom seam length'!T2022^2/($U$7/2)^2)</f>
        <v>#VALUE!</v>
      </c>
      <c r="W2022" s="136">
        <f t="shared" si="317"/>
        <v>40200</v>
      </c>
      <c r="X2022" t="e">
        <f>SQRT(($U$6/2)^2-($U$6/2)^2*'(OLD) bottom seam length'!W2022^2/($U$7/2)^2)</f>
        <v>#VALUE!</v>
      </c>
      <c r="Z2022" s="136">
        <f t="shared" si="318"/>
        <v>40200</v>
      </c>
      <c r="AA2022" t="e">
        <f>SQRT(($U$6/2)^2-($U$6/2)^2*'(OLD) bottom seam length'!Z2022^2/($U$7/2)^2)</f>
        <v>#VALUE!</v>
      </c>
      <c r="AC2022" s="136">
        <f t="shared" si="319"/>
        <v>40200</v>
      </c>
      <c r="AD2022" t="e">
        <f>SQRT(($U$6/2)^2-($U$6/2)^2*'(OLD) bottom seam length'!AC2022^2/($U$7/2)^2)</f>
        <v>#VALUE!</v>
      </c>
    </row>
    <row r="2023" spans="2:30">
      <c r="B2023" s="136">
        <f t="shared" si="310"/>
        <v>40240</v>
      </c>
      <c r="C2023" t="e">
        <f>SQRT(($C$5/2)^2-($C$5/2)^2*'(OLD) bottom seam length'!B2023^2/($C$6/2)^2)</f>
        <v>#DIV/0!</v>
      </c>
      <c r="E2023" s="136">
        <f t="shared" si="311"/>
        <v>40240</v>
      </c>
      <c r="F2023" t="e">
        <f>SQRT(($C$5/2)^2-($C$5/2)^2*'(OLD) bottom seam length'!E2023^2/($C$6/2)^2)</f>
        <v>#DIV/0!</v>
      </c>
      <c r="H2023" s="136">
        <f t="shared" si="312"/>
        <v>40240</v>
      </c>
      <c r="I2023" t="e">
        <f>SQRT(($C$5/2)^2-($C$5/2)^2*'(OLD) bottom seam length'!H2023^2/($C$6/2)^2)</f>
        <v>#DIV/0!</v>
      </c>
      <c r="K2023" s="136">
        <f t="shared" si="313"/>
        <v>40240</v>
      </c>
      <c r="L2023" t="e">
        <f>SQRT(($C$5/2)^2-($C$5/2)^2*'(OLD) bottom seam length'!K2023^2/($C$6/2)^2)</f>
        <v>#DIV/0!</v>
      </c>
      <c r="O2023" s="136">
        <f t="shared" si="314"/>
        <v>40240</v>
      </c>
      <c r="P2023" t="b">
        <f t="shared" si="315"/>
        <v>0</v>
      </c>
      <c r="T2023" s="136">
        <f t="shared" si="316"/>
        <v>40220</v>
      </c>
      <c r="U2023" t="e">
        <f>SQRT(($U$6/2)^2-($U$6/2)^2*'(OLD) bottom seam length'!T2023^2/($U$7/2)^2)</f>
        <v>#VALUE!</v>
      </c>
      <c r="W2023" s="136">
        <f t="shared" si="317"/>
        <v>40220</v>
      </c>
      <c r="X2023" t="e">
        <f>SQRT(($U$6/2)^2-($U$6/2)^2*'(OLD) bottom seam length'!W2023^2/($U$7/2)^2)</f>
        <v>#VALUE!</v>
      </c>
      <c r="Z2023" s="136">
        <f t="shared" si="318"/>
        <v>40220</v>
      </c>
      <c r="AA2023" t="e">
        <f>SQRT(($U$6/2)^2-($U$6/2)^2*'(OLD) bottom seam length'!Z2023^2/($U$7/2)^2)</f>
        <v>#VALUE!</v>
      </c>
      <c r="AC2023" s="136">
        <f t="shared" si="319"/>
        <v>40220</v>
      </c>
      <c r="AD2023" t="e">
        <f>SQRT(($U$6/2)^2-($U$6/2)^2*'(OLD) bottom seam length'!AC2023^2/($U$7/2)^2)</f>
        <v>#VALUE!</v>
      </c>
    </row>
    <row r="2024" spans="2:30">
      <c r="B2024" s="136">
        <f t="shared" si="310"/>
        <v>40260</v>
      </c>
      <c r="C2024" t="e">
        <f>SQRT(($C$5/2)^2-($C$5/2)^2*'(OLD) bottom seam length'!B2024^2/($C$6/2)^2)</f>
        <v>#DIV/0!</v>
      </c>
      <c r="E2024" s="136">
        <f t="shared" si="311"/>
        <v>40260</v>
      </c>
      <c r="F2024" t="e">
        <f>SQRT(($C$5/2)^2-($C$5/2)^2*'(OLD) bottom seam length'!E2024^2/($C$6/2)^2)</f>
        <v>#DIV/0!</v>
      </c>
      <c r="H2024" s="136">
        <f t="shared" si="312"/>
        <v>40260</v>
      </c>
      <c r="I2024" t="e">
        <f>SQRT(($C$5/2)^2-($C$5/2)^2*'(OLD) bottom seam length'!H2024^2/($C$6/2)^2)</f>
        <v>#DIV/0!</v>
      </c>
      <c r="K2024" s="136">
        <f t="shared" si="313"/>
        <v>40260</v>
      </c>
      <c r="L2024" t="e">
        <f>SQRT(($C$5/2)^2-($C$5/2)^2*'(OLD) bottom seam length'!K2024^2/($C$6/2)^2)</f>
        <v>#DIV/0!</v>
      </c>
      <c r="O2024" s="136">
        <f t="shared" si="314"/>
        <v>40260</v>
      </c>
      <c r="P2024" t="b">
        <f t="shared" si="315"/>
        <v>0</v>
      </c>
      <c r="T2024" s="136">
        <f t="shared" si="316"/>
        <v>40240</v>
      </c>
      <c r="U2024" t="e">
        <f>SQRT(($U$6/2)^2-($U$6/2)^2*'(OLD) bottom seam length'!T2024^2/($U$7/2)^2)</f>
        <v>#VALUE!</v>
      </c>
      <c r="W2024" s="136">
        <f t="shared" si="317"/>
        <v>40240</v>
      </c>
      <c r="X2024" t="e">
        <f>SQRT(($U$6/2)^2-($U$6/2)^2*'(OLD) bottom seam length'!W2024^2/($U$7/2)^2)</f>
        <v>#VALUE!</v>
      </c>
      <c r="Z2024" s="136">
        <f t="shared" si="318"/>
        <v>40240</v>
      </c>
      <c r="AA2024" t="e">
        <f>SQRT(($U$6/2)^2-($U$6/2)^2*'(OLD) bottom seam length'!Z2024^2/($U$7/2)^2)</f>
        <v>#VALUE!</v>
      </c>
      <c r="AC2024" s="136">
        <f t="shared" si="319"/>
        <v>40240</v>
      </c>
      <c r="AD2024" t="e">
        <f>SQRT(($U$6/2)^2-($U$6/2)^2*'(OLD) bottom seam length'!AC2024^2/($U$7/2)^2)</f>
        <v>#VALUE!</v>
      </c>
    </row>
    <row r="2025" spans="2:30">
      <c r="B2025" s="136">
        <f t="shared" si="310"/>
        <v>40280</v>
      </c>
      <c r="C2025" t="e">
        <f>SQRT(($C$5/2)^2-($C$5/2)^2*'(OLD) bottom seam length'!B2025^2/($C$6/2)^2)</f>
        <v>#DIV/0!</v>
      </c>
      <c r="E2025" s="136">
        <f t="shared" si="311"/>
        <v>40280</v>
      </c>
      <c r="F2025" t="e">
        <f>SQRT(($C$5/2)^2-($C$5/2)^2*'(OLD) bottom seam length'!E2025^2/($C$6/2)^2)</f>
        <v>#DIV/0!</v>
      </c>
      <c r="H2025" s="136">
        <f t="shared" si="312"/>
        <v>40280</v>
      </c>
      <c r="I2025" t="e">
        <f>SQRT(($C$5/2)^2-($C$5/2)^2*'(OLD) bottom seam length'!H2025^2/($C$6/2)^2)</f>
        <v>#DIV/0!</v>
      </c>
      <c r="K2025" s="136">
        <f t="shared" si="313"/>
        <v>40280</v>
      </c>
      <c r="L2025" t="e">
        <f>SQRT(($C$5/2)^2-($C$5/2)^2*'(OLD) bottom seam length'!K2025^2/($C$6/2)^2)</f>
        <v>#DIV/0!</v>
      </c>
      <c r="O2025" s="136">
        <f t="shared" si="314"/>
        <v>40280</v>
      </c>
      <c r="P2025" t="b">
        <f t="shared" si="315"/>
        <v>0</v>
      </c>
      <c r="T2025" s="136">
        <f t="shared" si="316"/>
        <v>40260</v>
      </c>
      <c r="U2025" t="e">
        <f>SQRT(($U$6/2)^2-($U$6/2)^2*'(OLD) bottom seam length'!T2025^2/($U$7/2)^2)</f>
        <v>#VALUE!</v>
      </c>
      <c r="W2025" s="136">
        <f t="shared" si="317"/>
        <v>40260</v>
      </c>
      <c r="X2025" t="e">
        <f>SQRT(($U$6/2)^2-($U$6/2)^2*'(OLD) bottom seam length'!W2025^2/($U$7/2)^2)</f>
        <v>#VALUE!</v>
      </c>
      <c r="Z2025" s="136">
        <f t="shared" si="318"/>
        <v>40260</v>
      </c>
      <c r="AA2025" t="e">
        <f>SQRT(($U$6/2)^2-($U$6/2)^2*'(OLD) bottom seam length'!Z2025^2/($U$7/2)^2)</f>
        <v>#VALUE!</v>
      </c>
      <c r="AC2025" s="136">
        <f t="shared" si="319"/>
        <v>40260</v>
      </c>
      <c r="AD2025" t="e">
        <f>SQRT(($U$6/2)^2-($U$6/2)^2*'(OLD) bottom seam length'!AC2025^2/($U$7/2)^2)</f>
        <v>#VALUE!</v>
      </c>
    </row>
    <row r="2026" spans="2:30">
      <c r="B2026" s="136">
        <f t="shared" si="310"/>
        <v>40300</v>
      </c>
      <c r="C2026" t="e">
        <f>SQRT(($C$5/2)^2-($C$5/2)^2*'(OLD) bottom seam length'!B2026^2/($C$6/2)^2)</f>
        <v>#DIV/0!</v>
      </c>
      <c r="E2026" s="136">
        <f t="shared" si="311"/>
        <v>40300</v>
      </c>
      <c r="F2026" t="e">
        <f>SQRT(($C$5/2)^2-($C$5/2)^2*'(OLD) bottom seam length'!E2026^2/($C$6/2)^2)</f>
        <v>#DIV/0!</v>
      </c>
      <c r="H2026" s="136">
        <f t="shared" si="312"/>
        <v>40300</v>
      </c>
      <c r="I2026" t="e">
        <f>SQRT(($C$5/2)^2-($C$5/2)^2*'(OLD) bottom seam length'!H2026^2/($C$6/2)^2)</f>
        <v>#DIV/0!</v>
      </c>
      <c r="K2026" s="136">
        <f t="shared" si="313"/>
        <v>40300</v>
      </c>
      <c r="L2026" t="e">
        <f>SQRT(($C$5/2)^2-($C$5/2)^2*'(OLD) bottom seam length'!K2026^2/($C$6/2)^2)</f>
        <v>#DIV/0!</v>
      </c>
      <c r="O2026" s="136">
        <f t="shared" si="314"/>
        <v>40300</v>
      </c>
      <c r="P2026" t="b">
        <f t="shared" si="315"/>
        <v>0</v>
      </c>
      <c r="T2026" s="136">
        <f t="shared" si="316"/>
        <v>40280</v>
      </c>
      <c r="U2026" t="e">
        <f>SQRT(($U$6/2)^2-($U$6/2)^2*'(OLD) bottom seam length'!T2026^2/($U$7/2)^2)</f>
        <v>#VALUE!</v>
      </c>
      <c r="W2026" s="136">
        <f t="shared" si="317"/>
        <v>40280</v>
      </c>
      <c r="X2026" t="e">
        <f>SQRT(($U$6/2)^2-($U$6/2)^2*'(OLD) bottom seam length'!W2026^2/($U$7/2)^2)</f>
        <v>#VALUE!</v>
      </c>
      <c r="Z2026" s="136">
        <f t="shared" si="318"/>
        <v>40280</v>
      </c>
      <c r="AA2026" t="e">
        <f>SQRT(($U$6/2)^2-($U$6/2)^2*'(OLD) bottom seam length'!Z2026^2/($U$7/2)^2)</f>
        <v>#VALUE!</v>
      </c>
      <c r="AC2026" s="136">
        <f t="shared" si="319"/>
        <v>40280</v>
      </c>
      <c r="AD2026" t="e">
        <f>SQRT(($U$6/2)^2-($U$6/2)^2*'(OLD) bottom seam length'!AC2026^2/($U$7/2)^2)</f>
        <v>#VALUE!</v>
      </c>
    </row>
    <row r="2027" spans="2:30">
      <c r="B2027" s="136">
        <f t="shared" si="310"/>
        <v>40320</v>
      </c>
      <c r="C2027" t="e">
        <f>SQRT(($C$5/2)^2-($C$5/2)^2*'(OLD) bottom seam length'!B2027^2/($C$6/2)^2)</f>
        <v>#DIV/0!</v>
      </c>
      <c r="E2027" s="136">
        <f t="shared" si="311"/>
        <v>40320</v>
      </c>
      <c r="F2027" t="e">
        <f>SQRT(($C$5/2)^2-($C$5/2)^2*'(OLD) bottom seam length'!E2027^2/($C$6/2)^2)</f>
        <v>#DIV/0!</v>
      </c>
      <c r="H2027" s="136">
        <f t="shared" si="312"/>
        <v>40320</v>
      </c>
      <c r="I2027" t="e">
        <f>SQRT(($C$5/2)^2-($C$5/2)^2*'(OLD) bottom seam length'!H2027^2/($C$6/2)^2)</f>
        <v>#DIV/0!</v>
      </c>
      <c r="K2027" s="136">
        <f t="shared" si="313"/>
        <v>40320</v>
      </c>
      <c r="L2027" t="e">
        <f>SQRT(($C$5/2)^2-($C$5/2)^2*'(OLD) bottom seam length'!K2027^2/($C$6/2)^2)</f>
        <v>#DIV/0!</v>
      </c>
      <c r="O2027" s="136">
        <f t="shared" si="314"/>
        <v>40320</v>
      </c>
      <c r="P2027" t="b">
        <f t="shared" si="315"/>
        <v>0</v>
      </c>
      <c r="T2027" s="136">
        <f t="shared" si="316"/>
        <v>40300</v>
      </c>
      <c r="U2027" t="e">
        <f>SQRT(($U$6/2)^2-($U$6/2)^2*'(OLD) bottom seam length'!T2027^2/($U$7/2)^2)</f>
        <v>#VALUE!</v>
      </c>
      <c r="W2027" s="136">
        <f t="shared" si="317"/>
        <v>40300</v>
      </c>
      <c r="X2027" t="e">
        <f>SQRT(($U$6/2)^2-($U$6/2)^2*'(OLD) bottom seam length'!W2027^2/($U$7/2)^2)</f>
        <v>#VALUE!</v>
      </c>
      <c r="Z2027" s="136">
        <f t="shared" si="318"/>
        <v>40300</v>
      </c>
      <c r="AA2027" t="e">
        <f>SQRT(($U$6/2)^2-($U$6/2)^2*'(OLD) bottom seam length'!Z2027^2/($U$7/2)^2)</f>
        <v>#VALUE!</v>
      </c>
      <c r="AC2027" s="136">
        <f t="shared" si="319"/>
        <v>40300</v>
      </c>
      <c r="AD2027" t="e">
        <f>SQRT(($U$6/2)^2-($U$6/2)^2*'(OLD) bottom seam length'!AC2027^2/($U$7/2)^2)</f>
        <v>#VALUE!</v>
      </c>
    </row>
    <row r="2028" spans="2:30">
      <c r="B2028" s="136">
        <f t="shared" si="310"/>
        <v>40340</v>
      </c>
      <c r="C2028" t="e">
        <f>SQRT(($C$5/2)^2-($C$5/2)^2*'(OLD) bottom seam length'!B2028^2/($C$6/2)^2)</f>
        <v>#DIV/0!</v>
      </c>
      <c r="E2028" s="136">
        <f t="shared" si="311"/>
        <v>40340</v>
      </c>
      <c r="F2028" t="e">
        <f>SQRT(($C$5/2)^2-($C$5/2)^2*'(OLD) bottom seam length'!E2028^2/($C$6/2)^2)</f>
        <v>#DIV/0!</v>
      </c>
      <c r="H2028" s="136">
        <f t="shared" si="312"/>
        <v>40340</v>
      </c>
      <c r="I2028" t="e">
        <f>SQRT(($C$5/2)^2-($C$5/2)^2*'(OLD) bottom seam length'!H2028^2/($C$6/2)^2)</f>
        <v>#DIV/0!</v>
      </c>
      <c r="K2028" s="136">
        <f t="shared" si="313"/>
        <v>40340</v>
      </c>
      <c r="L2028" t="e">
        <f>SQRT(($C$5/2)^2-($C$5/2)^2*'(OLD) bottom seam length'!K2028^2/($C$6/2)^2)</f>
        <v>#DIV/0!</v>
      </c>
      <c r="O2028" s="136">
        <f t="shared" si="314"/>
        <v>40340</v>
      </c>
      <c r="P2028" t="b">
        <f t="shared" si="315"/>
        <v>0</v>
      </c>
      <c r="T2028" s="136">
        <f t="shared" si="316"/>
        <v>40320</v>
      </c>
      <c r="U2028" t="e">
        <f>SQRT(($U$6/2)^2-($U$6/2)^2*'(OLD) bottom seam length'!T2028^2/($U$7/2)^2)</f>
        <v>#VALUE!</v>
      </c>
      <c r="W2028" s="136">
        <f t="shared" si="317"/>
        <v>40320</v>
      </c>
      <c r="X2028" t="e">
        <f>SQRT(($U$6/2)^2-($U$6/2)^2*'(OLD) bottom seam length'!W2028^2/($U$7/2)^2)</f>
        <v>#VALUE!</v>
      </c>
      <c r="Z2028" s="136">
        <f t="shared" si="318"/>
        <v>40320</v>
      </c>
      <c r="AA2028" t="e">
        <f>SQRT(($U$6/2)^2-($U$6/2)^2*'(OLD) bottom seam length'!Z2028^2/($U$7/2)^2)</f>
        <v>#VALUE!</v>
      </c>
      <c r="AC2028" s="136">
        <f t="shared" si="319"/>
        <v>40320</v>
      </c>
      <c r="AD2028" t="e">
        <f>SQRT(($U$6/2)^2-($U$6/2)^2*'(OLD) bottom seam length'!AC2028^2/($U$7/2)^2)</f>
        <v>#VALUE!</v>
      </c>
    </row>
    <row r="2029" spans="2:30">
      <c r="B2029" s="136">
        <f t="shared" si="310"/>
        <v>40360</v>
      </c>
      <c r="C2029" t="e">
        <f>SQRT(($C$5/2)^2-($C$5/2)^2*'(OLD) bottom seam length'!B2029^2/($C$6/2)^2)</f>
        <v>#DIV/0!</v>
      </c>
      <c r="E2029" s="136">
        <f t="shared" si="311"/>
        <v>40360</v>
      </c>
      <c r="F2029" t="e">
        <f>SQRT(($C$5/2)^2-($C$5/2)^2*'(OLD) bottom seam length'!E2029^2/($C$6/2)^2)</f>
        <v>#DIV/0!</v>
      </c>
      <c r="H2029" s="136">
        <f t="shared" si="312"/>
        <v>40360</v>
      </c>
      <c r="I2029" t="e">
        <f>SQRT(($C$5/2)^2-($C$5/2)^2*'(OLD) bottom seam length'!H2029^2/($C$6/2)^2)</f>
        <v>#DIV/0!</v>
      </c>
      <c r="K2029" s="136">
        <f t="shared" si="313"/>
        <v>40360</v>
      </c>
      <c r="L2029" t="e">
        <f>SQRT(($C$5/2)^2-($C$5/2)^2*'(OLD) bottom seam length'!K2029^2/($C$6/2)^2)</f>
        <v>#DIV/0!</v>
      </c>
      <c r="O2029" s="136">
        <f t="shared" si="314"/>
        <v>40360</v>
      </c>
      <c r="P2029" t="b">
        <f t="shared" si="315"/>
        <v>0</v>
      </c>
      <c r="T2029" s="136">
        <f t="shared" si="316"/>
        <v>40340</v>
      </c>
      <c r="U2029" t="e">
        <f>SQRT(($U$6/2)^2-($U$6/2)^2*'(OLD) bottom seam length'!T2029^2/($U$7/2)^2)</f>
        <v>#VALUE!</v>
      </c>
      <c r="W2029" s="136">
        <f t="shared" si="317"/>
        <v>40340</v>
      </c>
      <c r="X2029" t="e">
        <f>SQRT(($U$6/2)^2-($U$6/2)^2*'(OLD) bottom seam length'!W2029^2/($U$7/2)^2)</f>
        <v>#VALUE!</v>
      </c>
      <c r="Z2029" s="136">
        <f t="shared" si="318"/>
        <v>40340</v>
      </c>
      <c r="AA2029" t="e">
        <f>SQRT(($U$6/2)^2-($U$6/2)^2*'(OLD) bottom seam length'!Z2029^2/($U$7/2)^2)</f>
        <v>#VALUE!</v>
      </c>
      <c r="AC2029" s="136">
        <f t="shared" si="319"/>
        <v>40340</v>
      </c>
      <c r="AD2029" t="e">
        <f>SQRT(($U$6/2)^2-($U$6/2)^2*'(OLD) bottom seam length'!AC2029^2/($U$7/2)^2)</f>
        <v>#VALUE!</v>
      </c>
    </row>
    <row r="2030" spans="2:30">
      <c r="B2030" s="136">
        <f t="shared" si="310"/>
        <v>40380</v>
      </c>
      <c r="C2030" t="e">
        <f>SQRT(($C$5/2)^2-($C$5/2)^2*'(OLD) bottom seam length'!B2030^2/($C$6/2)^2)</f>
        <v>#DIV/0!</v>
      </c>
      <c r="E2030" s="136">
        <f t="shared" si="311"/>
        <v>40380</v>
      </c>
      <c r="F2030" t="e">
        <f>SQRT(($C$5/2)^2-($C$5/2)^2*'(OLD) bottom seam length'!E2030^2/($C$6/2)^2)</f>
        <v>#DIV/0!</v>
      </c>
      <c r="H2030" s="136">
        <f t="shared" si="312"/>
        <v>40380</v>
      </c>
      <c r="I2030" t="e">
        <f>SQRT(($C$5/2)^2-($C$5/2)^2*'(OLD) bottom seam length'!H2030^2/($C$6/2)^2)</f>
        <v>#DIV/0!</v>
      </c>
      <c r="K2030" s="136">
        <f t="shared" si="313"/>
        <v>40380</v>
      </c>
      <c r="L2030" t="e">
        <f>SQRT(($C$5/2)^2-($C$5/2)^2*'(OLD) bottom seam length'!K2030^2/($C$6/2)^2)</f>
        <v>#DIV/0!</v>
      </c>
      <c r="O2030" s="136">
        <f t="shared" si="314"/>
        <v>40380</v>
      </c>
      <c r="P2030" t="b">
        <f t="shared" si="315"/>
        <v>0</v>
      </c>
      <c r="T2030" s="136">
        <f t="shared" si="316"/>
        <v>40360</v>
      </c>
      <c r="U2030" t="e">
        <f>SQRT(($U$6/2)^2-($U$6/2)^2*'(OLD) bottom seam length'!T2030^2/($U$7/2)^2)</f>
        <v>#VALUE!</v>
      </c>
      <c r="W2030" s="136">
        <f t="shared" si="317"/>
        <v>40360</v>
      </c>
      <c r="X2030" t="e">
        <f>SQRT(($U$6/2)^2-($U$6/2)^2*'(OLD) bottom seam length'!W2030^2/($U$7/2)^2)</f>
        <v>#VALUE!</v>
      </c>
      <c r="Z2030" s="136">
        <f t="shared" si="318"/>
        <v>40360</v>
      </c>
      <c r="AA2030" t="e">
        <f>SQRT(($U$6/2)^2-($U$6/2)^2*'(OLD) bottom seam length'!Z2030^2/($U$7/2)^2)</f>
        <v>#VALUE!</v>
      </c>
      <c r="AC2030" s="136">
        <f t="shared" si="319"/>
        <v>40360</v>
      </c>
      <c r="AD2030" t="e">
        <f>SQRT(($U$6/2)^2-($U$6/2)^2*'(OLD) bottom seam length'!AC2030^2/($U$7/2)^2)</f>
        <v>#VALUE!</v>
      </c>
    </row>
    <row r="2031" spans="2:30">
      <c r="B2031" s="136">
        <f t="shared" si="310"/>
        <v>40400</v>
      </c>
      <c r="C2031" t="e">
        <f>SQRT(($C$5/2)^2-($C$5/2)^2*'(OLD) bottom seam length'!B2031^2/($C$6/2)^2)</f>
        <v>#DIV/0!</v>
      </c>
      <c r="E2031" s="136">
        <f t="shared" si="311"/>
        <v>40400</v>
      </c>
      <c r="F2031" t="e">
        <f>SQRT(($C$5/2)^2-($C$5/2)^2*'(OLD) bottom seam length'!E2031^2/($C$6/2)^2)</f>
        <v>#DIV/0!</v>
      </c>
      <c r="H2031" s="136">
        <f t="shared" si="312"/>
        <v>40400</v>
      </c>
      <c r="I2031" t="e">
        <f>SQRT(($C$5/2)^2-($C$5/2)^2*'(OLD) bottom seam length'!H2031^2/($C$6/2)^2)</f>
        <v>#DIV/0!</v>
      </c>
      <c r="K2031" s="136">
        <f t="shared" si="313"/>
        <v>40400</v>
      </c>
      <c r="L2031" t="e">
        <f>SQRT(($C$5/2)^2-($C$5/2)^2*'(OLD) bottom seam length'!K2031^2/($C$6/2)^2)</f>
        <v>#DIV/0!</v>
      </c>
      <c r="O2031" s="136">
        <f t="shared" si="314"/>
        <v>40400</v>
      </c>
      <c r="P2031" t="b">
        <f t="shared" si="315"/>
        <v>0</v>
      </c>
      <c r="T2031" s="136">
        <f t="shared" si="316"/>
        <v>40380</v>
      </c>
      <c r="U2031" t="e">
        <f>SQRT(($U$6/2)^2-($U$6/2)^2*'(OLD) bottom seam length'!T2031^2/($U$7/2)^2)</f>
        <v>#VALUE!</v>
      </c>
      <c r="W2031" s="136">
        <f t="shared" si="317"/>
        <v>40380</v>
      </c>
      <c r="X2031" t="e">
        <f>SQRT(($U$6/2)^2-($U$6/2)^2*'(OLD) bottom seam length'!W2031^2/($U$7/2)^2)</f>
        <v>#VALUE!</v>
      </c>
      <c r="Z2031" s="136">
        <f t="shared" si="318"/>
        <v>40380</v>
      </c>
      <c r="AA2031" t="e">
        <f>SQRT(($U$6/2)^2-($U$6/2)^2*'(OLD) bottom seam length'!Z2031^2/($U$7/2)^2)</f>
        <v>#VALUE!</v>
      </c>
      <c r="AC2031" s="136">
        <f t="shared" si="319"/>
        <v>40380</v>
      </c>
      <c r="AD2031" t="e">
        <f>SQRT(($U$6/2)^2-($U$6/2)^2*'(OLD) bottom seam length'!AC2031^2/($U$7/2)^2)</f>
        <v>#VALUE!</v>
      </c>
    </row>
    <row r="2032" spans="2:30">
      <c r="B2032" s="136">
        <f t="shared" si="310"/>
        <v>40420</v>
      </c>
      <c r="C2032" t="e">
        <f>SQRT(($C$5/2)^2-($C$5/2)^2*'(OLD) bottom seam length'!B2032^2/($C$6/2)^2)</f>
        <v>#DIV/0!</v>
      </c>
      <c r="E2032" s="136">
        <f t="shared" si="311"/>
        <v>40420</v>
      </c>
      <c r="F2032" t="e">
        <f>SQRT(($C$5/2)^2-($C$5/2)^2*'(OLD) bottom seam length'!E2032^2/($C$6/2)^2)</f>
        <v>#DIV/0!</v>
      </c>
      <c r="H2032" s="136">
        <f t="shared" si="312"/>
        <v>40420</v>
      </c>
      <c r="I2032" t="e">
        <f>SQRT(($C$5/2)^2-($C$5/2)^2*'(OLD) bottom seam length'!H2032^2/($C$6/2)^2)</f>
        <v>#DIV/0!</v>
      </c>
      <c r="K2032" s="136">
        <f t="shared" si="313"/>
        <v>40420</v>
      </c>
      <c r="L2032" t="e">
        <f>SQRT(($C$5/2)^2-($C$5/2)^2*'(OLD) bottom seam length'!K2032^2/($C$6/2)^2)</f>
        <v>#DIV/0!</v>
      </c>
      <c r="O2032" s="136">
        <f t="shared" si="314"/>
        <v>40420</v>
      </c>
      <c r="P2032" t="b">
        <f t="shared" si="315"/>
        <v>0</v>
      </c>
      <c r="T2032" s="136">
        <f t="shared" si="316"/>
        <v>40400</v>
      </c>
      <c r="U2032" t="e">
        <f>SQRT(($U$6/2)^2-($U$6/2)^2*'(OLD) bottom seam length'!T2032^2/($U$7/2)^2)</f>
        <v>#VALUE!</v>
      </c>
      <c r="W2032" s="136">
        <f t="shared" si="317"/>
        <v>40400</v>
      </c>
      <c r="X2032" t="e">
        <f>SQRT(($U$6/2)^2-($U$6/2)^2*'(OLD) bottom seam length'!W2032^2/($U$7/2)^2)</f>
        <v>#VALUE!</v>
      </c>
      <c r="Z2032" s="136">
        <f t="shared" si="318"/>
        <v>40400</v>
      </c>
      <c r="AA2032" t="e">
        <f>SQRT(($U$6/2)^2-($U$6/2)^2*'(OLD) bottom seam length'!Z2032^2/($U$7/2)^2)</f>
        <v>#VALUE!</v>
      </c>
      <c r="AC2032" s="136">
        <f t="shared" si="319"/>
        <v>40400</v>
      </c>
      <c r="AD2032" t="e">
        <f>SQRT(($U$6/2)^2-($U$6/2)^2*'(OLD) bottom seam length'!AC2032^2/($U$7/2)^2)</f>
        <v>#VALUE!</v>
      </c>
    </row>
    <row r="2033" spans="2:30">
      <c r="B2033" s="136">
        <f t="shared" si="310"/>
        <v>40440</v>
      </c>
      <c r="C2033" t="e">
        <f>SQRT(($C$5/2)^2-($C$5/2)^2*'(OLD) bottom seam length'!B2033^2/($C$6/2)^2)</f>
        <v>#DIV/0!</v>
      </c>
      <c r="E2033" s="136">
        <f t="shared" si="311"/>
        <v>40440</v>
      </c>
      <c r="F2033" t="e">
        <f>SQRT(($C$5/2)^2-($C$5/2)^2*'(OLD) bottom seam length'!E2033^2/($C$6/2)^2)</f>
        <v>#DIV/0!</v>
      </c>
      <c r="H2033" s="136">
        <f t="shared" si="312"/>
        <v>40440</v>
      </c>
      <c r="I2033" t="e">
        <f>SQRT(($C$5/2)^2-($C$5/2)^2*'(OLD) bottom seam length'!H2033^2/($C$6/2)^2)</f>
        <v>#DIV/0!</v>
      </c>
      <c r="K2033" s="136">
        <f t="shared" si="313"/>
        <v>40440</v>
      </c>
      <c r="L2033" t="e">
        <f>SQRT(($C$5/2)^2-($C$5/2)^2*'(OLD) bottom seam length'!K2033^2/($C$6/2)^2)</f>
        <v>#DIV/0!</v>
      </c>
      <c r="O2033" s="136">
        <f t="shared" si="314"/>
        <v>40440</v>
      </c>
      <c r="P2033" t="b">
        <f t="shared" si="315"/>
        <v>0</v>
      </c>
      <c r="T2033" s="136">
        <f t="shared" si="316"/>
        <v>40420</v>
      </c>
      <c r="U2033" t="e">
        <f>SQRT(($U$6/2)^2-($U$6/2)^2*'(OLD) bottom seam length'!T2033^2/($U$7/2)^2)</f>
        <v>#VALUE!</v>
      </c>
      <c r="W2033" s="136">
        <f t="shared" si="317"/>
        <v>40420</v>
      </c>
      <c r="X2033" t="e">
        <f>SQRT(($U$6/2)^2-($U$6/2)^2*'(OLD) bottom seam length'!W2033^2/($U$7/2)^2)</f>
        <v>#VALUE!</v>
      </c>
      <c r="Z2033" s="136">
        <f t="shared" si="318"/>
        <v>40420</v>
      </c>
      <c r="AA2033" t="e">
        <f>SQRT(($U$6/2)^2-($U$6/2)^2*'(OLD) bottom seam length'!Z2033^2/($U$7/2)^2)</f>
        <v>#VALUE!</v>
      </c>
      <c r="AC2033" s="136">
        <f t="shared" si="319"/>
        <v>40420</v>
      </c>
      <c r="AD2033" t="e">
        <f>SQRT(($U$6/2)^2-($U$6/2)^2*'(OLD) bottom seam length'!AC2033^2/($U$7/2)^2)</f>
        <v>#VALUE!</v>
      </c>
    </row>
    <row r="2034" spans="2:30">
      <c r="B2034" s="136">
        <f t="shared" si="310"/>
        <v>40460</v>
      </c>
      <c r="C2034" t="e">
        <f>SQRT(($C$5/2)^2-($C$5/2)^2*'(OLD) bottom seam length'!B2034^2/($C$6/2)^2)</f>
        <v>#DIV/0!</v>
      </c>
      <c r="E2034" s="136">
        <f t="shared" si="311"/>
        <v>40460</v>
      </c>
      <c r="F2034" t="e">
        <f>SQRT(($C$5/2)^2-($C$5/2)^2*'(OLD) bottom seam length'!E2034^2/($C$6/2)^2)</f>
        <v>#DIV/0!</v>
      </c>
      <c r="H2034" s="136">
        <f t="shared" si="312"/>
        <v>40460</v>
      </c>
      <c r="I2034" t="e">
        <f>SQRT(($C$5/2)^2-($C$5/2)^2*'(OLD) bottom seam length'!H2034^2/($C$6/2)^2)</f>
        <v>#DIV/0!</v>
      </c>
      <c r="K2034" s="136">
        <f t="shared" si="313"/>
        <v>40460</v>
      </c>
      <c r="L2034" t="e">
        <f>SQRT(($C$5/2)^2-($C$5/2)^2*'(OLD) bottom seam length'!K2034^2/($C$6/2)^2)</f>
        <v>#DIV/0!</v>
      </c>
      <c r="O2034" s="136">
        <f t="shared" si="314"/>
        <v>40460</v>
      </c>
      <c r="P2034" t="b">
        <f t="shared" si="315"/>
        <v>0</v>
      </c>
      <c r="T2034" s="136">
        <f t="shared" si="316"/>
        <v>40440</v>
      </c>
      <c r="U2034" t="e">
        <f>SQRT(($U$6/2)^2-($U$6/2)^2*'(OLD) bottom seam length'!T2034^2/($U$7/2)^2)</f>
        <v>#VALUE!</v>
      </c>
      <c r="W2034" s="136">
        <f t="shared" si="317"/>
        <v>40440</v>
      </c>
      <c r="X2034" t="e">
        <f>SQRT(($U$6/2)^2-($U$6/2)^2*'(OLD) bottom seam length'!W2034^2/($U$7/2)^2)</f>
        <v>#VALUE!</v>
      </c>
      <c r="Z2034" s="136">
        <f t="shared" si="318"/>
        <v>40440</v>
      </c>
      <c r="AA2034" t="e">
        <f>SQRT(($U$6/2)^2-($U$6/2)^2*'(OLD) bottom seam length'!Z2034^2/($U$7/2)^2)</f>
        <v>#VALUE!</v>
      </c>
      <c r="AC2034" s="136">
        <f t="shared" si="319"/>
        <v>40440</v>
      </c>
      <c r="AD2034" t="e">
        <f>SQRT(($U$6/2)^2-($U$6/2)^2*'(OLD) bottom seam length'!AC2034^2/($U$7/2)^2)</f>
        <v>#VALUE!</v>
      </c>
    </row>
    <row r="2035" spans="2:30">
      <c r="B2035" s="136">
        <f t="shared" si="310"/>
        <v>40480</v>
      </c>
      <c r="C2035" t="e">
        <f>SQRT(($C$5/2)^2-($C$5/2)^2*'(OLD) bottom seam length'!B2035^2/($C$6/2)^2)</f>
        <v>#DIV/0!</v>
      </c>
      <c r="E2035" s="136">
        <f t="shared" si="311"/>
        <v>40480</v>
      </c>
      <c r="F2035" t="e">
        <f>SQRT(($C$5/2)^2-($C$5/2)^2*'(OLD) bottom seam length'!E2035^2/($C$6/2)^2)</f>
        <v>#DIV/0!</v>
      </c>
      <c r="H2035" s="136">
        <f t="shared" si="312"/>
        <v>40480</v>
      </c>
      <c r="I2035" t="e">
        <f>SQRT(($C$5/2)^2-($C$5/2)^2*'(OLD) bottom seam length'!H2035^2/($C$6/2)^2)</f>
        <v>#DIV/0!</v>
      </c>
      <c r="K2035" s="136">
        <f t="shared" si="313"/>
        <v>40480</v>
      </c>
      <c r="L2035" t="e">
        <f>SQRT(($C$5/2)^2-($C$5/2)^2*'(OLD) bottom seam length'!K2035^2/($C$6/2)^2)</f>
        <v>#DIV/0!</v>
      </c>
      <c r="O2035" s="136">
        <f t="shared" si="314"/>
        <v>40480</v>
      </c>
      <c r="P2035" t="b">
        <f t="shared" si="315"/>
        <v>0</v>
      </c>
      <c r="T2035" s="136">
        <f t="shared" si="316"/>
        <v>40460</v>
      </c>
      <c r="U2035" t="e">
        <f>SQRT(($U$6/2)^2-($U$6/2)^2*'(OLD) bottom seam length'!T2035^2/($U$7/2)^2)</f>
        <v>#VALUE!</v>
      </c>
      <c r="W2035" s="136">
        <f t="shared" si="317"/>
        <v>40460</v>
      </c>
      <c r="X2035" t="e">
        <f>SQRT(($U$6/2)^2-($U$6/2)^2*'(OLD) bottom seam length'!W2035^2/($U$7/2)^2)</f>
        <v>#VALUE!</v>
      </c>
      <c r="Z2035" s="136">
        <f t="shared" si="318"/>
        <v>40460</v>
      </c>
      <c r="AA2035" t="e">
        <f>SQRT(($U$6/2)^2-($U$6/2)^2*'(OLD) bottom seam length'!Z2035^2/($U$7/2)^2)</f>
        <v>#VALUE!</v>
      </c>
      <c r="AC2035" s="136">
        <f t="shared" si="319"/>
        <v>40460</v>
      </c>
      <c r="AD2035" t="e">
        <f>SQRT(($U$6/2)^2-($U$6/2)^2*'(OLD) bottom seam length'!AC2035^2/($U$7/2)^2)</f>
        <v>#VALUE!</v>
      </c>
    </row>
    <row r="2036" spans="2:30">
      <c r="B2036" s="136">
        <f t="shared" si="310"/>
        <v>40500</v>
      </c>
      <c r="C2036" t="e">
        <f>SQRT(($C$5/2)^2-($C$5/2)^2*'(OLD) bottom seam length'!B2036^2/($C$6/2)^2)</f>
        <v>#DIV/0!</v>
      </c>
      <c r="E2036" s="136">
        <f t="shared" si="311"/>
        <v>40500</v>
      </c>
      <c r="F2036" t="e">
        <f>SQRT(($C$5/2)^2-($C$5/2)^2*'(OLD) bottom seam length'!E2036^2/($C$6/2)^2)</f>
        <v>#DIV/0!</v>
      </c>
      <c r="H2036" s="136">
        <f t="shared" si="312"/>
        <v>40500</v>
      </c>
      <c r="I2036" t="e">
        <f>SQRT(($C$5/2)^2-($C$5/2)^2*'(OLD) bottom seam length'!H2036^2/($C$6/2)^2)</f>
        <v>#DIV/0!</v>
      </c>
      <c r="K2036" s="136">
        <f t="shared" si="313"/>
        <v>40500</v>
      </c>
      <c r="L2036" t="e">
        <f>SQRT(($C$5/2)^2-($C$5/2)^2*'(OLD) bottom seam length'!K2036^2/($C$6/2)^2)</f>
        <v>#DIV/0!</v>
      </c>
      <c r="O2036" s="136">
        <f t="shared" si="314"/>
        <v>40500</v>
      </c>
      <c r="P2036" t="b">
        <f t="shared" si="315"/>
        <v>0</v>
      </c>
      <c r="T2036" s="136">
        <f t="shared" si="316"/>
        <v>40480</v>
      </c>
      <c r="U2036" t="e">
        <f>SQRT(($U$6/2)^2-($U$6/2)^2*'(OLD) bottom seam length'!T2036^2/($U$7/2)^2)</f>
        <v>#VALUE!</v>
      </c>
      <c r="W2036" s="136">
        <f t="shared" si="317"/>
        <v>40480</v>
      </c>
      <c r="X2036" t="e">
        <f>SQRT(($U$6/2)^2-($U$6/2)^2*'(OLD) bottom seam length'!W2036^2/($U$7/2)^2)</f>
        <v>#VALUE!</v>
      </c>
      <c r="Z2036" s="136">
        <f t="shared" si="318"/>
        <v>40480</v>
      </c>
      <c r="AA2036" t="e">
        <f>SQRT(($U$6/2)^2-($U$6/2)^2*'(OLD) bottom seam length'!Z2036^2/($U$7/2)^2)</f>
        <v>#VALUE!</v>
      </c>
      <c r="AC2036" s="136">
        <f t="shared" si="319"/>
        <v>40480</v>
      </c>
      <c r="AD2036" t="e">
        <f>SQRT(($U$6/2)^2-($U$6/2)^2*'(OLD) bottom seam length'!AC2036^2/($U$7/2)^2)</f>
        <v>#VALUE!</v>
      </c>
    </row>
    <row r="2037" spans="2:30">
      <c r="B2037" s="136">
        <f t="shared" si="310"/>
        <v>40520</v>
      </c>
      <c r="C2037" t="e">
        <f>SQRT(($C$5/2)^2-($C$5/2)^2*'(OLD) bottom seam length'!B2037^2/($C$6/2)^2)</f>
        <v>#DIV/0!</v>
      </c>
      <c r="E2037" s="136">
        <f t="shared" si="311"/>
        <v>40520</v>
      </c>
      <c r="F2037" t="e">
        <f>SQRT(($C$5/2)^2-($C$5/2)^2*'(OLD) bottom seam length'!E2037^2/($C$6/2)^2)</f>
        <v>#DIV/0!</v>
      </c>
      <c r="H2037" s="136">
        <f t="shared" si="312"/>
        <v>40520</v>
      </c>
      <c r="I2037" t="e">
        <f>SQRT(($C$5/2)^2-($C$5/2)^2*'(OLD) bottom seam length'!H2037^2/($C$6/2)^2)</f>
        <v>#DIV/0!</v>
      </c>
      <c r="K2037" s="136">
        <f t="shared" si="313"/>
        <v>40520</v>
      </c>
      <c r="L2037" t="e">
        <f>SQRT(($C$5/2)^2-($C$5/2)^2*'(OLD) bottom seam length'!K2037^2/($C$6/2)^2)</f>
        <v>#DIV/0!</v>
      </c>
      <c r="O2037" s="136">
        <f t="shared" si="314"/>
        <v>40520</v>
      </c>
      <c r="P2037" t="b">
        <f t="shared" si="315"/>
        <v>0</v>
      </c>
      <c r="T2037" s="136">
        <f t="shared" si="316"/>
        <v>40500</v>
      </c>
      <c r="U2037" t="e">
        <f>SQRT(($U$6/2)^2-($U$6/2)^2*'(OLD) bottom seam length'!T2037^2/($U$7/2)^2)</f>
        <v>#VALUE!</v>
      </c>
      <c r="W2037" s="136">
        <f t="shared" si="317"/>
        <v>40500</v>
      </c>
      <c r="X2037" t="e">
        <f>SQRT(($U$6/2)^2-($U$6/2)^2*'(OLD) bottom seam length'!W2037^2/($U$7/2)^2)</f>
        <v>#VALUE!</v>
      </c>
      <c r="Z2037" s="136">
        <f t="shared" si="318"/>
        <v>40500</v>
      </c>
      <c r="AA2037" t="e">
        <f>SQRT(($U$6/2)^2-($U$6/2)^2*'(OLD) bottom seam length'!Z2037^2/($U$7/2)^2)</f>
        <v>#VALUE!</v>
      </c>
      <c r="AC2037" s="136">
        <f t="shared" si="319"/>
        <v>40500</v>
      </c>
      <c r="AD2037" t="e">
        <f>SQRT(($U$6/2)^2-($U$6/2)^2*'(OLD) bottom seam length'!AC2037^2/($U$7/2)^2)</f>
        <v>#VALUE!</v>
      </c>
    </row>
    <row r="2038" spans="2:30">
      <c r="B2038" s="136">
        <f t="shared" si="310"/>
        <v>40540</v>
      </c>
      <c r="C2038" t="e">
        <f>SQRT(($C$5/2)^2-($C$5/2)^2*'(OLD) bottom seam length'!B2038^2/($C$6/2)^2)</f>
        <v>#DIV/0!</v>
      </c>
      <c r="E2038" s="136">
        <f t="shared" si="311"/>
        <v>40540</v>
      </c>
      <c r="F2038" t="e">
        <f>SQRT(($C$5/2)^2-($C$5/2)^2*'(OLD) bottom seam length'!E2038^2/($C$6/2)^2)</f>
        <v>#DIV/0!</v>
      </c>
      <c r="H2038" s="136">
        <f t="shared" si="312"/>
        <v>40540</v>
      </c>
      <c r="I2038" t="e">
        <f>SQRT(($C$5/2)^2-($C$5/2)^2*'(OLD) bottom seam length'!H2038^2/($C$6/2)^2)</f>
        <v>#DIV/0!</v>
      </c>
      <c r="K2038" s="136">
        <f t="shared" si="313"/>
        <v>40540</v>
      </c>
      <c r="L2038" t="e">
        <f>SQRT(($C$5/2)^2-($C$5/2)^2*'(OLD) bottom seam length'!K2038^2/($C$6/2)^2)</f>
        <v>#DIV/0!</v>
      </c>
      <c r="O2038" s="136">
        <f t="shared" si="314"/>
        <v>40540</v>
      </c>
      <c r="P2038" t="b">
        <f t="shared" si="315"/>
        <v>0</v>
      </c>
      <c r="T2038" s="136">
        <f t="shared" si="316"/>
        <v>40520</v>
      </c>
      <c r="U2038" t="e">
        <f>SQRT(($U$6/2)^2-($U$6/2)^2*'(OLD) bottom seam length'!T2038^2/($U$7/2)^2)</f>
        <v>#VALUE!</v>
      </c>
      <c r="W2038" s="136">
        <f t="shared" si="317"/>
        <v>40520</v>
      </c>
      <c r="X2038" t="e">
        <f>SQRT(($U$6/2)^2-($U$6/2)^2*'(OLD) bottom seam length'!W2038^2/($U$7/2)^2)</f>
        <v>#VALUE!</v>
      </c>
      <c r="Z2038" s="136">
        <f t="shared" si="318"/>
        <v>40520</v>
      </c>
      <c r="AA2038" t="e">
        <f>SQRT(($U$6/2)^2-($U$6/2)^2*'(OLD) bottom seam length'!Z2038^2/($U$7/2)^2)</f>
        <v>#VALUE!</v>
      </c>
      <c r="AC2038" s="136">
        <f t="shared" si="319"/>
        <v>40520</v>
      </c>
      <c r="AD2038" t="e">
        <f>SQRT(($U$6/2)^2-($U$6/2)^2*'(OLD) bottom seam length'!AC2038^2/($U$7/2)^2)</f>
        <v>#VALUE!</v>
      </c>
    </row>
    <row r="2039" spans="2:30">
      <c r="B2039" s="136">
        <f t="shared" si="310"/>
        <v>40560</v>
      </c>
      <c r="C2039" t="e">
        <f>SQRT(($C$5/2)^2-($C$5/2)^2*'(OLD) bottom seam length'!B2039^2/($C$6/2)^2)</f>
        <v>#DIV/0!</v>
      </c>
      <c r="E2039" s="136">
        <f t="shared" si="311"/>
        <v>40560</v>
      </c>
      <c r="F2039" t="e">
        <f>SQRT(($C$5/2)^2-($C$5/2)^2*'(OLD) bottom seam length'!E2039^2/($C$6/2)^2)</f>
        <v>#DIV/0!</v>
      </c>
      <c r="H2039" s="136">
        <f t="shared" si="312"/>
        <v>40560</v>
      </c>
      <c r="I2039" t="e">
        <f>SQRT(($C$5/2)^2-($C$5/2)^2*'(OLD) bottom seam length'!H2039^2/($C$6/2)^2)</f>
        <v>#DIV/0!</v>
      </c>
      <c r="K2039" s="136">
        <f t="shared" si="313"/>
        <v>40560</v>
      </c>
      <c r="L2039" t="e">
        <f>SQRT(($C$5/2)^2-($C$5/2)^2*'(OLD) bottom seam length'!K2039^2/($C$6/2)^2)</f>
        <v>#DIV/0!</v>
      </c>
      <c r="O2039" s="136">
        <f t="shared" si="314"/>
        <v>40560</v>
      </c>
      <c r="P2039" t="b">
        <f t="shared" si="315"/>
        <v>0</v>
      </c>
      <c r="T2039" s="136">
        <f t="shared" si="316"/>
        <v>40540</v>
      </c>
      <c r="U2039" t="e">
        <f>SQRT(($U$6/2)^2-($U$6/2)^2*'(OLD) bottom seam length'!T2039^2/($U$7/2)^2)</f>
        <v>#VALUE!</v>
      </c>
      <c r="W2039" s="136">
        <f t="shared" si="317"/>
        <v>40540</v>
      </c>
      <c r="X2039" t="e">
        <f>SQRT(($U$6/2)^2-($U$6/2)^2*'(OLD) bottom seam length'!W2039^2/($U$7/2)^2)</f>
        <v>#VALUE!</v>
      </c>
      <c r="Z2039" s="136">
        <f t="shared" si="318"/>
        <v>40540</v>
      </c>
      <c r="AA2039" t="e">
        <f>SQRT(($U$6/2)^2-($U$6/2)^2*'(OLD) bottom seam length'!Z2039^2/($U$7/2)^2)</f>
        <v>#VALUE!</v>
      </c>
      <c r="AC2039" s="136">
        <f t="shared" si="319"/>
        <v>40540</v>
      </c>
      <c r="AD2039" t="e">
        <f>SQRT(($U$6/2)^2-($U$6/2)^2*'(OLD) bottom seam length'!AC2039^2/($U$7/2)^2)</f>
        <v>#VALUE!</v>
      </c>
    </row>
    <row r="2040" spans="2:30">
      <c r="B2040" s="136">
        <f t="shared" si="310"/>
        <v>40580</v>
      </c>
      <c r="C2040" t="e">
        <f>SQRT(($C$5/2)^2-($C$5/2)^2*'(OLD) bottom seam length'!B2040^2/($C$6/2)^2)</f>
        <v>#DIV/0!</v>
      </c>
      <c r="E2040" s="136">
        <f t="shared" si="311"/>
        <v>40580</v>
      </c>
      <c r="F2040" t="e">
        <f>SQRT(($C$5/2)^2-($C$5/2)^2*'(OLD) bottom seam length'!E2040^2/($C$6/2)^2)</f>
        <v>#DIV/0!</v>
      </c>
      <c r="H2040" s="136">
        <f t="shared" si="312"/>
        <v>40580</v>
      </c>
      <c r="I2040" t="e">
        <f>SQRT(($C$5/2)^2-($C$5/2)^2*'(OLD) bottom seam length'!H2040^2/($C$6/2)^2)</f>
        <v>#DIV/0!</v>
      </c>
      <c r="K2040" s="136">
        <f t="shared" si="313"/>
        <v>40580</v>
      </c>
      <c r="L2040" t="e">
        <f>SQRT(($C$5/2)^2-($C$5/2)^2*'(OLD) bottom seam length'!K2040^2/($C$6/2)^2)</f>
        <v>#DIV/0!</v>
      </c>
      <c r="O2040" s="136">
        <f t="shared" si="314"/>
        <v>40580</v>
      </c>
      <c r="P2040" t="b">
        <f t="shared" si="315"/>
        <v>0</v>
      </c>
      <c r="T2040" s="136">
        <f t="shared" si="316"/>
        <v>40560</v>
      </c>
      <c r="U2040" t="e">
        <f>SQRT(($U$6/2)^2-($U$6/2)^2*'(OLD) bottom seam length'!T2040^2/($U$7/2)^2)</f>
        <v>#VALUE!</v>
      </c>
      <c r="W2040" s="136">
        <f t="shared" si="317"/>
        <v>40560</v>
      </c>
      <c r="X2040" t="e">
        <f>SQRT(($U$6/2)^2-($U$6/2)^2*'(OLD) bottom seam length'!W2040^2/($U$7/2)^2)</f>
        <v>#VALUE!</v>
      </c>
      <c r="Z2040" s="136">
        <f t="shared" si="318"/>
        <v>40560</v>
      </c>
      <c r="AA2040" t="e">
        <f>SQRT(($U$6/2)^2-($U$6/2)^2*'(OLD) bottom seam length'!Z2040^2/($U$7/2)^2)</f>
        <v>#VALUE!</v>
      </c>
      <c r="AC2040" s="136">
        <f t="shared" si="319"/>
        <v>40560</v>
      </c>
      <c r="AD2040" t="e">
        <f>SQRT(($U$6/2)^2-($U$6/2)^2*'(OLD) bottom seam length'!AC2040^2/($U$7/2)^2)</f>
        <v>#VALUE!</v>
      </c>
    </row>
    <row r="2041" spans="2:30">
      <c r="B2041" s="136">
        <f t="shared" si="310"/>
        <v>40600</v>
      </c>
      <c r="C2041" t="e">
        <f>SQRT(($C$5/2)^2-($C$5/2)^2*'(OLD) bottom seam length'!B2041^2/($C$6/2)^2)</f>
        <v>#DIV/0!</v>
      </c>
      <c r="E2041" s="136">
        <f t="shared" si="311"/>
        <v>40600</v>
      </c>
      <c r="F2041" t="e">
        <f>SQRT(($C$5/2)^2-($C$5/2)^2*'(OLD) bottom seam length'!E2041^2/($C$6/2)^2)</f>
        <v>#DIV/0!</v>
      </c>
      <c r="H2041" s="136">
        <f t="shared" si="312"/>
        <v>40600</v>
      </c>
      <c r="I2041" t="e">
        <f>SQRT(($C$5/2)^2-($C$5/2)^2*'(OLD) bottom seam length'!H2041^2/($C$6/2)^2)</f>
        <v>#DIV/0!</v>
      </c>
      <c r="K2041" s="136">
        <f t="shared" si="313"/>
        <v>40600</v>
      </c>
      <c r="L2041" t="e">
        <f>SQRT(($C$5/2)^2-($C$5/2)^2*'(OLD) bottom seam length'!K2041^2/($C$6/2)^2)</f>
        <v>#DIV/0!</v>
      </c>
      <c r="O2041" s="136">
        <f t="shared" si="314"/>
        <v>40600</v>
      </c>
      <c r="P2041" t="b">
        <f t="shared" si="315"/>
        <v>0</v>
      </c>
      <c r="T2041" s="136">
        <f t="shared" si="316"/>
        <v>40580</v>
      </c>
      <c r="U2041" t="e">
        <f>SQRT(($U$6/2)^2-($U$6/2)^2*'(OLD) bottom seam length'!T2041^2/($U$7/2)^2)</f>
        <v>#VALUE!</v>
      </c>
      <c r="W2041" s="136">
        <f t="shared" si="317"/>
        <v>40580</v>
      </c>
      <c r="X2041" t="e">
        <f>SQRT(($U$6/2)^2-($U$6/2)^2*'(OLD) bottom seam length'!W2041^2/($U$7/2)^2)</f>
        <v>#VALUE!</v>
      </c>
      <c r="Z2041" s="136">
        <f t="shared" si="318"/>
        <v>40580</v>
      </c>
      <c r="AA2041" t="e">
        <f>SQRT(($U$6/2)^2-($U$6/2)^2*'(OLD) bottom seam length'!Z2041^2/($U$7/2)^2)</f>
        <v>#VALUE!</v>
      </c>
      <c r="AC2041" s="136">
        <f t="shared" si="319"/>
        <v>40580</v>
      </c>
      <c r="AD2041" t="e">
        <f>SQRT(($U$6/2)^2-($U$6/2)^2*'(OLD) bottom seam length'!AC2041^2/($U$7/2)^2)</f>
        <v>#VALUE!</v>
      </c>
    </row>
    <row r="2042" spans="2:30">
      <c r="B2042" s="136">
        <f t="shared" si="310"/>
        <v>40620</v>
      </c>
      <c r="C2042" t="e">
        <f>SQRT(($C$5/2)^2-($C$5/2)^2*'(OLD) bottom seam length'!B2042^2/($C$6/2)^2)</f>
        <v>#DIV/0!</v>
      </c>
      <c r="E2042" s="136">
        <f t="shared" si="311"/>
        <v>40620</v>
      </c>
      <c r="F2042" t="e">
        <f>SQRT(($C$5/2)^2-($C$5/2)^2*'(OLD) bottom seam length'!E2042^2/($C$6/2)^2)</f>
        <v>#DIV/0!</v>
      </c>
      <c r="H2042" s="136">
        <f t="shared" si="312"/>
        <v>40620</v>
      </c>
      <c r="I2042" t="e">
        <f>SQRT(($C$5/2)^2-($C$5/2)^2*'(OLD) bottom seam length'!H2042^2/($C$6/2)^2)</f>
        <v>#DIV/0!</v>
      </c>
      <c r="K2042" s="136">
        <f t="shared" si="313"/>
        <v>40620</v>
      </c>
      <c r="L2042" t="e">
        <f>SQRT(($C$5/2)^2-($C$5/2)^2*'(OLD) bottom seam length'!K2042^2/($C$6/2)^2)</f>
        <v>#DIV/0!</v>
      </c>
      <c r="O2042" s="136">
        <f t="shared" si="314"/>
        <v>40620</v>
      </c>
      <c r="P2042" t="b">
        <f t="shared" si="315"/>
        <v>0</v>
      </c>
      <c r="T2042" s="136">
        <f t="shared" si="316"/>
        <v>40600</v>
      </c>
      <c r="U2042" t="e">
        <f>SQRT(($U$6/2)^2-($U$6/2)^2*'(OLD) bottom seam length'!T2042^2/($U$7/2)^2)</f>
        <v>#VALUE!</v>
      </c>
      <c r="W2042" s="136">
        <f t="shared" si="317"/>
        <v>40600</v>
      </c>
      <c r="X2042" t="e">
        <f>SQRT(($U$6/2)^2-($U$6/2)^2*'(OLD) bottom seam length'!W2042^2/($U$7/2)^2)</f>
        <v>#VALUE!</v>
      </c>
      <c r="Z2042" s="136">
        <f t="shared" si="318"/>
        <v>40600</v>
      </c>
      <c r="AA2042" t="e">
        <f>SQRT(($U$6/2)^2-($U$6/2)^2*'(OLD) bottom seam length'!Z2042^2/($U$7/2)^2)</f>
        <v>#VALUE!</v>
      </c>
      <c r="AC2042" s="136">
        <f t="shared" si="319"/>
        <v>40600</v>
      </c>
      <c r="AD2042" t="e">
        <f>SQRT(($U$6/2)^2-($U$6/2)^2*'(OLD) bottom seam length'!AC2042^2/($U$7/2)^2)</f>
        <v>#VALUE!</v>
      </c>
    </row>
    <row r="2043" spans="2:30">
      <c r="B2043" s="136">
        <f t="shared" si="310"/>
        <v>40640</v>
      </c>
      <c r="C2043" t="e">
        <f>SQRT(($C$5/2)^2-($C$5/2)^2*'(OLD) bottom seam length'!B2043^2/($C$6/2)^2)</f>
        <v>#DIV/0!</v>
      </c>
      <c r="E2043" s="136">
        <f t="shared" si="311"/>
        <v>40640</v>
      </c>
      <c r="F2043" t="e">
        <f>SQRT(($C$5/2)^2-($C$5/2)^2*'(OLD) bottom seam length'!E2043^2/($C$6/2)^2)</f>
        <v>#DIV/0!</v>
      </c>
      <c r="H2043" s="136">
        <f t="shared" si="312"/>
        <v>40640</v>
      </c>
      <c r="I2043" t="e">
        <f>SQRT(($C$5/2)^2-($C$5/2)^2*'(OLD) bottom seam length'!H2043^2/($C$6/2)^2)</f>
        <v>#DIV/0!</v>
      </c>
      <c r="K2043" s="136">
        <f t="shared" si="313"/>
        <v>40640</v>
      </c>
      <c r="L2043" t="e">
        <f>SQRT(($C$5/2)^2-($C$5/2)^2*'(OLD) bottom seam length'!K2043^2/($C$6/2)^2)</f>
        <v>#DIV/0!</v>
      </c>
      <c r="O2043" s="136">
        <f t="shared" si="314"/>
        <v>40640</v>
      </c>
      <c r="P2043" t="b">
        <f t="shared" si="315"/>
        <v>0</v>
      </c>
      <c r="T2043" s="136">
        <f t="shared" si="316"/>
        <v>40620</v>
      </c>
      <c r="U2043" t="e">
        <f>SQRT(($U$6/2)^2-($U$6/2)^2*'(OLD) bottom seam length'!T2043^2/($U$7/2)^2)</f>
        <v>#VALUE!</v>
      </c>
      <c r="W2043" s="136">
        <f t="shared" si="317"/>
        <v>40620</v>
      </c>
      <c r="X2043" t="e">
        <f>SQRT(($U$6/2)^2-($U$6/2)^2*'(OLD) bottom seam length'!W2043^2/($U$7/2)^2)</f>
        <v>#VALUE!</v>
      </c>
      <c r="Z2043" s="136">
        <f t="shared" si="318"/>
        <v>40620</v>
      </c>
      <c r="AA2043" t="e">
        <f>SQRT(($U$6/2)^2-($U$6/2)^2*'(OLD) bottom seam length'!Z2043^2/($U$7/2)^2)</f>
        <v>#VALUE!</v>
      </c>
      <c r="AC2043" s="136">
        <f t="shared" si="319"/>
        <v>40620</v>
      </c>
      <c r="AD2043" t="e">
        <f>SQRT(($U$6/2)^2-($U$6/2)^2*'(OLD) bottom seam length'!AC2043^2/($U$7/2)^2)</f>
        <v>#VALUE!</v>
      </c>
    </row>
    <row r="2044" spans="2:30">
      <c r="B2044" s="136">
        <f t="shared" si="310"/>
        <v>40660</v>
      </c>
      <c r="C2044" t="e">
        <f>SQRT(($C$5/2)^2-($C$5/2)^2*'(OLD) bottom seam length'!B2044^2/($C$6/2)^2)</f>
        <v>#DIV/0!</v>
      </c>
      <c r="E2044" s="136">
        <f t="shared" si="311"/>
        <v>40660</v>
      </c>
      <c r="F2044" t="e">
        <f>SQRT(($C$5/2)^2-($C$5/2)^2*'(OLD) bottom seam length'!E2044^2/($C$6/2)^2)</f>
        <v>#DIV/0!</v>
      </c>
      <c r="H2044" s="136">
        <f t="shared" si="312"/>
        <v>40660</v>
      </c>
      <c r="I2044" t="e">
        <f>SQRT(($C$5/2)^2-($C$5/2)^2*'(OLD) bottom seam length'!H2044^2/($C$6/2)^2)</f>
        <v>#DIV/0!</v>
      </c>
      <c r="K2044" s="136">
        <f t="shared" si="313"/>
        <v>40660</v>
      </c>
      <c r="L2044" t="e">
        <f>SQRT(($C$5/2)^2-($C$5/2)^2*'(OLD) bottom seam length'!K2044^2/($C$6/2)^2)</f>
        <v>#DIV/0!</v>
      </c>
      <c r="O2044" s="136">
        <f t="shared" si="314"/>
        <v>40660</v>
      </c>
      <c r="P2044" t="b">
        <f t="shared" si="315"/>
        <v>0</v>
      </c>
      <c r="T2044" s="136">
        <f t="shared" si="316"/>
        <v>40640</v>
      </c>
      <c r="U2044" t="e">
        <f>SQRT(($U$6/2)^2-($U$6/2)^2*'(OLD) bottom seam length'!T2044^2/($U$7/2)^2)</f>
        <v>#VALUE!</v>
      </c>
      <c r="W2044" s="136">
        <f t="shared" si="317"/>
        <v>40640</v>
      </c>
      <c r="X2044" t="e">
        <f>SQRT(($U$6/2)^2-($U$6/2)^2*'(OLD) bottom seam length'!W2044^2/($U$7/2)^2)</f>
        <v>#VALUE!</v>
      </c>
      <c r="Z2044" s="136">
        <f t="shared" si="318"/>
        <v>40640</v>
      </c>
      <c r="AA2044" t="e">
        <f>SQRT(($U$6/2)^2-($U$6/2)^2*'(OLD) bottom seam length'!Z2044^2/($U$7/2)^2)</f>
        <v>#VALUE!</v>
      </c>
      <c r="AC2044" s="136">
        <f t="shared" si="319"/>
        <v>40640</v>
      </c>
      <c r="AD2044" t="e">
        <f>SQRT(($U$6/2)^2-($U$6/2)^2*'(OLD) bottom seam length'!AC2044^2/($U$7/2)^2)</f>
        <v>#VALUE!</v>
      </c>
    </row>
    <row r="2045" spans="2:30">
      <c r="B2045" s="136">
        <f t="shared" si="310"/>
        <v>40680</v>
      </c>
      <c r="C2045" t="e">
        <f>SQRT(($C$5/2)^2-($C$5/2)^2*'(OLD) bottom seam length'!B2045^2/($C$6/2)^2)</f>
        <v>#DIV/0!</v>
      </c>
      <c r="E2045" s="136">
        <f t="shared" si="311"/>
        <v>40680</v>
      </c>
      <c r="F2045" t="e">
        <f>SQRT(($C$5/2)^2-($C$5/2)^2*'(OLD) bottom seam length'!E2045^2/($C$6/2)^2)</f>
        <v>#DIV/0!</v>
      </c>
      <c r="H2045" s="136">
        <f t="shared" si="312"/>
        <v>40680</v>
      </c>
      <c r="I2045" t="e">
        <f>SQRT(($C$5/2)^2-($C$5/2)^2*'(OLD) bottom seam length'!H2045^2/($C$6/2)^2)</f>
        <v>#DIV/0!</v>
      </c>
      <c r="K2045" s="136">
        <f t="shared" si="313"/>
        <v>40680</v>
      </c>
      <c r="L2045" t="e">
        <f>SQRT(($C$5/2)^2-($C$5/2)^2*'(OLD) bottom seam length'!K2045^2/($C$6/2)^2)</f>
        <v>#DIV/0!</v>
      </c>
      <c r="O2045" s="136">
        <f t="shared" si="314"/>
        <v>40680</v>
      </c>
      <c r="P2045" t="b">
        <f t="shared" si="315"/>
        <v>0</v>
      </c>
      <c r="T2045" s="136">
        <f t="shared" si="316"/>
        <v>40660</v>
      </c>
      <c r="U2045" t="e">
        <f>SQRT(($U$6/2)^2-($U$6/2)^2*'(OLD) bottom seam length'!T2045^2/($U$7/2)^2)</f>
        <v>#VALUE!</v>
      </c>
      <c r="W2045" s="136">
        <f t="shared" si="317"/>
        <v>40660</v>
      </c>
      <c r="X2045" t="e">
        <f>SQRT(($U$6/2)^2-($U$6/2)^2*'(OLD) bottom seam length'!W2045^2/($U$7/2)^2)</f>
        <v>#VALUE!</v>
      </c>
      <c r="Z2045" s="136">
        <f t="shared" si="318"/>
        <v>40660</v>
      </c>
      <c r="AA2045" t="e">
        <f>SQRT(($U$6/2)^2-($U$6/2)^2*'(OLD) bottom seam length'!Z2045^2/($U$7/2)^2)</f>
        <v>#VALUE!</v>
      </c>
      <c r="AC2045" s="136">
        <f t="shared" si="319"/>
        <v>40660</v>
      </c>
      <c r="AD2045" t="e">
        <f>SQRT(($U$6/2)^2-($U$6/2)^2*'(OLD) bottom seam length'!AC2045^2/($U$7/2)^2)</f>
        <v>#VALUE!</v>
      </c>
    </row>
    <row r="2046" spans="2:30">
      <c r="B2046" s="136">
        <f t="shared" si="310"/>
        <v>40700</v>
      </c>
      <c r="C2046" t="e">
        <f>SQRT(($C$5/2)^2-($C$5/2)^2*'(OLD) bottom seam length'!B2046^2/($C$6/2)^2)</f>
        <v>#DIV/0!</v>
      </c>
      <c r="E2046" s="136">
        <f t="shared" si="311"/>
        <v>40700</v>
      </c>
      <c r="F2046" t="e">
        <f>SQRT(($C$5/2)^2-($C$5/2)^2*'(OLD) bottom seam length'!E2046^2/($C$6/2)^2)</f>
        <v>#DIV/0!</v>
      </c>
      <c r="H2046" s="136">
        <f t="shared" si="312"/>
        <v>40700</v>
      </c>
      <c r="I2046" t="e">
        <f>SQRT(($C$5/2)^2-($C$5/2)^2*'(OLD) bottom seam length'!H2046^2/($C$6/2)^2)</f>
        <v>#DIV/0!</v>
      </c>
      <c r="K2046" s="136">
        <f t="shared" si="313"/>
        <v>40700</v>
      </c>
      <c r="L2046" t="e">
        <f>SQRT(($C$5/2)^2-($C$5/2)^2*'(OLD) bottom seam length'!K2046^2/($C$6/2)^2)</f>
        <v>#DIV/0!</v>
      </c>
      <c r="O2046" s="136">
        <f t="shared" si="314"/>
        <v>40700</v>
      </c>
      <c r="P2046" t="b">
        <f t="shared" si="315"/>
        <v>0</v>
      </c>
      <c r="T2046" s="136">
        <f t="shared" si="316"/>
        <v>40680</v>
      </c>
      <c r="U2046" t="e">
        <f>SQRT(($U$6/2)^2-($U$6/2)^2*'(OLD) bottom seam length'!T2046^2/($U$7/2)^2)</f>
        <v>#VALUE!</v>
      </c>
      <c r="W2046" s="136">
        <f t="shared" si="317"/>
        <v>40680</v>
      </c>
      <c r="X2046" t="e">
        <f>SQRT(($U$6/2)^2-($U$6/2)^2*'(OLD) bottom seam length'!W2046^2/($U$7/2)^2)</f>
        <v>#VALUE!</v>
      </c>
      <c r="Z2046" s="136">
        <f t="shared" si="318"/>
        <v>40680</v>
      </c>
      <c r="AA2046" t="e">
        <f>SQRT(($U$6/2)^2-($U$6/2)^2*'(OLD) bottom seam length'!Z2046^2/($U$7/2)^2)</f>
        <v>#VALUE!</v>
      </c>
      <c r="AC2046" s="136">
        <f t="shared" si="319"/>
        <v>40680</v>
      </c>
      <c r="AD2046" t="e">
        <f>SQRT(($U$6/2)^2-($U$6/2)^2*'(OLD) bottom seam length'!AC2046^2/($U$7/2)^2)</f>
        <v>#VALUE!</v>
      </c>
    </row>
    <row r="2047" spans="2:30">
      <c r="B2047" s="136">
        <f t="shared" si="310"/>
        <v>40720</v>
      </c>
      <c r="C2047" t="e">
        <f>SQRT(($C$5/2)^2-($C$5/2)^2*'(OLD) bottom seam length'!B2047^2/($C$6/2)^2)</f>
        <v>#DIV/0!</v>
      </c>
      <c r="E2047" s="136">
        <f t="shared" si="311"/>
        <v>40720</v>
      </c>
      <c r="F2047" t="e">
        <f>SQRT(($C$5/2)^2-($C$5/2)^2*'(OLD) bottom seam length'!E2047^2/($C$6/2)^2)</f>
        <v>#DIV/0!</v>
      </c>
      <c r="H2047" s="136">
        <f t="shared" si="312"/>
        <v>40720</v>
      </c>
      <c r="I2047" t="e">
        <f>SQRT(($C$5/2)^2-($C$5/2)^2*'(OLD) bottom seam length'!H2047^2/($C$6/2)^2)</f>
        <v>#DIV/0!</v>
      </c>
      <c r="K2047" s="136">
        <f t="shared" si="313"/>
        <v>40720</v>
      </c>
      <c r="L2047" t="e">
        <f>SQRT(($C$5/2)^2-($C$5/2)^2*'(OLD) bottom seam length'!K2047^2/($C$6/2)^2)</f>
        <v>#DIV/0!</v>
      </c>
      <c r="O2047" s="136">
        <f t="shared" si="314"/>
        <v>40720</v>
      </c>
      <c r="P2047" t="b">
        <f t="shared" si="315"/>
        <v>0</v>
      </c>
      <c r="T2047" s="136">
        <f t="shared" si="316"/>
        <v>40700</v>
      </c>
      <c r="U2047" t="e">
        <f>SQRT(($U$6/2)^2-($U$6/2)^2*'(OLD) bottom seam length'!T2047^2/($U$7/2)^2)</f>
        <v>#VALUE!</v>
      </c>
      <c r="W2047" s="136">
        <f t="shared" si="317"/>
        <v>40700</v>
      </c>
      <c r="X2047" t="e">
        <f>SQRT(($U$6/2)^2-($U$6/2)^2*'(OLD) bottom seam length'!W2047^2/($U$7/2)^2)</f>
        <v>#VALUE!</v>
      </c>
      <c r="Z2047" s="136">
        <f t="shared" si="318"/>
        <v>40700</v>
      </c>
      <c r="AA2047" t="e">
        <f>SQRT(($U$6/2)^2-($U$6/2)^2*'(OLD) bottom seam length'!Z2047^2/($U$7/2)^2)</f>
        <v>#VALUE!</v>
      </c>
      <c r="AC2047" s="136">
        <f t="shared" si="319"/>
        <v>40700</v>
      </c>
      <c r="AD2047" t="e">
        <f>SQRT(($U$6/2)^2-($U$6/2)^2*'(OLD) bottom seam length'!AC2047^2/($U$7/2)^2)</f>
        <v>#VALUE!</v>
      </c>
    </row>
    <row r="2048" spans="2:30">
      <c r="B2048" s="136">
        <f t="shared" si="310"/>
        <v>40740</v>
      </c>
      <c r="C2048" t="e">
        <f>SQRT(($C$5/2)^2-($C$5/2)^2*'(OLD) bottom seam length'!B2048^2/($C$6/2)^2)</f>
        <v>#DIV/0!</v>
      </c>
      <c r="E2048" s="136">
        <f t="shared" si="311"/>
        <v>40740</v>
      </c>
      <c r="F2048" t="e">
        <f>SQRT(($C$5/2)^2-($C$5/2)^2*'(OLD) bottom seam length'!E2048^2/($C$6/2)^2)</f>
        <v>#DIV/0!</v>
      </c>
      <c r="H2048" s="136">
        <f t="shared" si="312"/>
        <v>40740</v>
      </c>
      <c r="I2048" t="e">
        <f>SQRT(($C$5/2)^2-($C$5/2)^2*'(OLD) bottom seam length'!H2048^2/($C$6/2)^2)</f>
        <v>#DIV/0!</v>
      </c>
      <c r="K2048" s="136">
        <f t="shared" si="313"/>
        <v>40740</v>
      </c>
      <c r="L2048" t="e">
        <f>SQRT(($C$5/2)^2-($C$5/2)^2*'(OLD) bottom seam length'!K2048^2/($C$6/2)^2)</f>
        <v>#DIV/0!</v>
      </c>
      <c r="O2048" s="136">
        <f t="shared" si="314"/>
        <v>40740</v>
      </c>
      <c r="P2048" t="b">
        <f t="shared" si="315"/>
        <v>0</v>
      </c>
      <c r="T2048" s="136">
        <f t="shared" si="316"/>
        <v>40720</v>
      </c>
      <c r="U2048" t="e">
        <f>SQRT(($U$6/2)^2-($U$6/2)^2*'(OLD) bottom seam length'!T2048^2/($U$7/2)^2)</f>
        <v>#VALUE!</v>
      </c>
      <c r="W2048" s="136">
        <f t="shared" si="317"/>
        <v>40720</v>
      </c>
      <c r="X2048" t="e">
        <f>SQRT(($U$6/2)^2-($U$6/2)^2*'(OLD) bottom seam length'!W2048^2/($U$7/2)^2)</f>
        <v>#VALUE!</v>
      </c>
      <c r="Z2048" s="136">
        <f t="shared" si="318"/>
        <v>40720</v>
      </c>
      <c r="AA2048" t="e">
        <f>SQRT(($U$6/2)^2-($U$6/2)^2*'(OLD) bottom seam length'!Z2048^2/($U$7/2)^2)</f>
        <v>#VALUE!</v>
      </c>
      <c r="AC2048" s="136">
        <f t="shared" si="319"/>
        <v>40720</v>
      </c>
      <c r="AD2048" t="e">
        <f>SQRT(($U$6/2)^2-($U$6/2)^2*'(OLD) bottom seam length'!AC2048^2/($U$7/2)^2)</f>
        <v>#VALUE!</v>
      </c>
    </row>
    <row r="2049" spans="2:30">
      <c r="B2049" s="136">
        <f t="shared" si="310"/>
        <v>40760</v>
      </c>
      <c r="C2049" t="e">
        <f>SQRT(($C$5/2)^2-($C$5/2)^2*'(OLD) bottom seam length'!B2049^2/($C$6/2)^2)</f>
        <v>#DIV/0!</v>
      </c>
      <c r="E2049" s="136">
        <f t="shared" si="311"/>
        <v>40760</v>
      </c>
      <c r="F2049" t="e">
        <f>SQRT(($C$5/2)^2-($C$5/2)^2*'(OLD) bottom seam length'!E2049^2/($C$6/2)^2)</f>
        <v>#DIV/0!</v>
      </c>
      <c r="H2049" s="136">
        <f t="shared" si="312"/>
        <v>40760</v>
      </c>
      <c r="I2049" t="e">
        <f>SQRT(($C$5/2)^2-($C$5/2)^2*'(OLD) bottom seam length'!H2049^2/($C$6/2)^2)</f>
        <v>#DIV/0!</v>
      </c>
      <c r="K2049" s="136">
        <f t="shared" si="313"/>
        <v>40760</v>
      </c>
      <c r="L2049" t="e">
        <f>SQRT(($C$5/2)^2-($C$5/2)^2*'(OLD) bottom seam length'!K2049^2/($C$6/2)^2)</f>
        <v>#DIV/0!</v>
      </c>
      <c r="O2049" s="136">
        <f t="shared" si="314"/>
        <v>40760</v>
      </c>
      <c r="P2049" t="b">
        <f t="shared" si="315"/>
        <v>0</v>
      </c>
      <c r="T2049" s="136">
        <f t="shared" si="316"/>
        <v>40740</v>
      </c>
      <c r="U2049" t="e">
        <f>SQRT(($U$6/2)^2-($U$6/2)^2*'(OLD) bottom seam length'!T2049^2/($U$7/2)^2)</f>
        <v>#VALUE!</v>
      </c>
      <c r="W2049" s="136">
        <f t="shared" si="317"/>
        <v>40740</v>
      </c>
      <c r="X2049" t="e">
        <f>SQRT(($U$6/2)^2-($U$6/2)^2*'(OLD) bottom seam length'!W2049^2/($U$7/2)^2)</f>
        <v>#VALUE!</v>
      </c>
      <c r="Z2049" s="136">
        <f t="shared" si="318"/>
        <v>40740</v>
      </c>
      <c r="AA2049" t="e">
        <f>SQRT(($U$6/2)^2-($U$6/2)^2*'(OLD) bottom seam length'!Z2049^2/($U$7/2)^2)</f>
        <v>#VALUE!</v>
      </c>
      <c r="AC2049" s="136">
        <f t="shared" si="319"/>
        <v>40740</v>
      </c>
      <c r="AD2049" t="e">
        <f>SQRT(($U$6/2)^2-($U$6/2)^2*'(OLD) bottom seam length'!AC2049^2/($U$7/2)^2)</f>
        <v>#VALUE!</v>
      </c>
    </row>
    <row r="2050" spans="2:30">
      <c r="B2050" s="136">
        <f t="shared" si="310"/>
        <v>40780</v>
      </c>
      <c r="C2050" t="e">
        <f>SQRT(($C$5/2)^2-($C$5/2)^2*'(OLD) bottom seam length'!B2050^2/($C$6/2)^2)</f>
        <v>#DIV/0!</v>
      </c>
      <c r="E2050" s="136">
        <f t="shared" si="311"/>
        <v>40780</v>
      </c>
      <c r="F2050" t="e">
        <f>SQRT(($C$5/2)^2-($C$5/2)^2*'(OLD) bottom seam length'!E2050^2/($C$6/2)^2)</f>
        <v>#DIV/0!</v>
      </c>
      <c r="H2050" s="136">
        <f t="shared" si="312"/>
        <v>40780</v>
      </c>
      <c r="I2050" t="e">
        <f>SQRT(($C$5/2)^2-($C$5/2)^2*'(OLD) bottom seam length'!H2050^2/($C$6/2)^2)</f>
        <v>#DIV/0!</v>
      </c>
      <c r="K2050" s="136">
        <f t="shared" si="313"/>
        <v>40780</v>
      </c>
      <c r="L2050" t="e">
        <f>SQRT(($C$5/2)^2-($C$5/2)^2*'(OLD) bottom seam length'!K2050^2/($C$6/2)^2)</f>
        <v>#DIV/0!</v>
      </c>
      <c r="O2050" s="136">
        <f t="shared" si="314"/>
        <v>40780</v>
      </c>
      <c r="P2050" t="b">
        <f t="shared" si="315"/>
        <v>0</v>
      </c>
      <c r="T2050" s="136">
        <f t="shared" si="316"/>
        <v>40760</v>
      </c>
      <c r="U2050" t="e">
        <f>SQRT(($U$6/2)^2-($U$6/2)^2*'(OLD) bottom seam length'!T2050^2/($U$7/2)^2)</f>
        <v>#VALUE!</v>
      </c>
      <c r="W2050" s="136">
        <f t="shared" si="317"/>
        <v>40760</v>
      </c>
      <c r="X2050" t="e">
        <f>SQRT(($U$6/2)^2-($U$6/2)^2*'(OLD) bottom seam length'!W2050^2/($U$7/2)^2)</f>
        <v>#VALUE!</v>
      </c>
      <c r="Z2050" s="136">
        <f t="shared" si="318"/>
        <v>40760</v>
      </c>
      <c r="AA2050" t="e">
        <f>SQRT(($U$6/2)^2-($U$6/2)^2*'(OLD) bottom seam length'!Z2050^2/($U$7/2)^2)</f>
        <v>#VALUE!</v>
      </c>
      <c r="AC2050" s="136">
        <f t="shared" si="319"/>
        <v>40760</v>
      </c>
      <c r="AD2050" t="e">
        <f>SQRT(($U$6/2)^2-($U$6/2)^2*'(OLD) bottom seam length'!AC2050^2/($U$7/2)^2)</f>
        <v>#VALUE!</v>
      </c>
    </row>
    <row r="2051" spans="2:30">
      <c r="B2051" s="136">
        <f t="shared" si="310"/>
        <v>40800</v>
      </c>
      <c r="C2051" t="e">
        <f>SQRT(($C$5/2)^2-($C$5/2)^2*'(OLD) bottom seam length'!B2051^2/($C$6/2)^2)</f>
        <v>#DIV/0!</v>
      </c>
      <c r="E2051" s="136">
        <f t="shared" si="311"/>
        <v>40800</v>
      </c>
      <c r="F2051" t="e">
        <f>SQRT(($C$5/2)^2-($C$5/2)^2*'(OLD) bottom seam length'!E2051^2/($C$6/2)^2)</f>
        <v>#DIV/0!</v>
      </c>
      <c r="H2051" s="136">
        <f t="shared" si="312"/>
        <v>40800</v>
      </c>
      <c r="I2051" t="e">
        <f>SQRT(($C$5/2)^2-($C$5/2)^2*'(OLD) bottom seam length'!H2051^2/($C$6/2)^2)</f>
        <v>#DIV/0!</v>
      </c>
      <c r="K2051" s="136">
        <f t="shared" si="313"/>
        <v>40800</v>
      </c>
      <c r="L2051" t="e">
        <f>SQRT(($C$5/2)^2-($C$5/2)^2*'(OLD) bottom seam length'!K2051^2/($C$6/2)^2)</f>
        <v>#DIV/0!</v>
      </c>
      <c r="O2051" s="136">
        <f t="shared" si="314"/>
        <v>40800</v>
      </c>
      <c r="P2051" t="b">
        <f t="shared" si="315"/>
        <v>0</v>
      </c>
      <c r="T2051" s="136">
        <f t="shared" si="316"/>
        <v>40780</v>
      </c>
      <c r="U2051" t="e">
        <f>SQRT(($U$6/2)^2-($U$6/2)^2*'(OLD) bottom seam length'!T2051^2/($U$7/2)^2)</f>
        <v>#VALUE!</v>
      </c>
      <c r="W2051" s="136">
        <f t="shared" si="317"/>
        <v>40780</v>
      </c>
      <c r="X2051" t="e">
        <f>SQRT(($U$6/2)^2-($U$6/2)^2*'(OLD) bottom seam length'!W2051^2/($U$7/2)^2)</f>
        <v>#VALUE!</v>
      </c>
      <c r="Z2051" s="136">
        <f t="shared" si="318"/>
        <v>40780</v>
      </c>
      <c r="AA2051" t="e">
        <f>SQRT(($U$6/2)^2-($U$6/2)^2*'(OLD) bottom seam length'!Z2051^2/($U$7/2)^2)</f>
        <v>#VALUE!</v>
      </c>
      <c r="AC2051" s="136">
        <f t="shared" si="319"/>
        <v>40780</v>
      </c>
      <c r="AD2051" t="e">
        <f>SQRT(($U$6/2)^2-($U$6/2)^2*'(OLD) bottom seam length'!AC2051^2/($U$7/2)^2)</f>
        <v>#VALUE!</v>
      </c>
    </row>
    <row r="2052" spans="2:30">
      <c r="B2052" s="136">
        <f t="shared" si="310"/>
        <v>40820</v>
      </c>
      <c r="C2052" t="e">
        <f>SQRT(($C$5/2)^2-($C$5/2)^2*'(OLD) bottom seam length'!B2052^2/($C$6/2)^2)</f>
        <v>#DIV/0!</v>
      </c>
      <c r="E2052" s="136">
        <f t="shared" si="311"/>
        <v>40820</v>
      </c>
      <c r="F2052" t="e">
        <f>SQRT(($C$5/2)^2-($C$5/2)^2*'(OLD) bottom seam length'!E2052^2/($C$6/2)^2)</f>
        <v>#DIV/0!</v>
      </c>
      <c r="H2052" s="136">
        <f t="shared" si="312"/>
        <v>40820</v>
      </c>
      <c r="I2052" t="e">
        <f>SQRT(($C$5/2)^2-($C$5/2)^2*'(OLD) bottom seam length'!H2052^2/($C$6/2)^2)</f>
        <v>#DIV/0!</v>
      </c>
      <c r="K2052" s="136">
        <f t="shared" si="313"/>
        <v>40820</v>
      </c>
      <c r="L2052" t="e">
        <f>SQRT(($C$5/2)^2-($C$5/2)^2*'(OLD) bottom seam length'!K2052^2/($C$6/2)^2)</f>
        <v>#DIV/0!</v>
      </c>
      <c r="O2052" s="136">
        <f t="shared" si="314"/>
        <v>40820</v>
      </c>
      <c r="P2052" t="b">
        <f t="shared" si="315"/>
        <v>0</v>
      </c>
      <c r="T2052" s="136">
        <f t="shared" si="316"/>
        <v>40800</v>
      </c>
      <c r="U2052" t="e">
        <f>SQRT(($U$6/2)^2-($U$6/2)^2*'(OLD) bottom seam length'!T2052^2/($U$7/2)^2)</f>
        <v>#VALUE!</v>
      </c>
      <c r="W2052" s="136">
        <f t="shared" si="317"/>
        <v>40800</v>
      </c>
      <c r="X2052" t="e">
        <f>SQRT(($U$6/2)^2-($U$6/2)^2*'(OLD) bottom seam length'!W2052^2/($U$7/2)^2)</f>
        <v>#VALUE!</v>
      </c>
      <c r="Z2052" s="136">
        <f t="shared" si="318"/>
        <v>40800</v>
      </c>
      <c r="AA2052" t="e">
        <f>SQRT(($U$6/2)^2-($U$6/2)^2*'(OLD) bottom seam length'!Z2052^2/($U$7/2)^2)</f>
        <v>#VALUE!</v>
      </c>
      <c r="AC2052" s="136">
        <f t="shared" si="319"/>
        <v>40800</v>
      </c>
      <c r="AD2052" t="e">
        <f>SQRT(($U$6/2)^2-($U$6/2)^2*'(OLD) bottom seam length'!AC2052^2/($U$7/2)^2)</f>
        <v>#VALUE!</v>
      </c>
    </row>
    <row r="2053" spans="2:30">
      <c r="B2053" s="136">
        <f t="shared" si="310"/>
        <v>40840</v>
      </c>
      <c r="C2053" t="e">
        <f>SQRT(($C$5/2)^2-($C$5/2)^2*'(OLD) bottom seam length'!B2053^2/($C$6/2)^2)</f>
        <v>#DIV/0!</v>
      </c>
      <c r="E2053" s="136">
        <f t="shared" si="311"/>
        <v>40840</v>
      </c>
      <c r="F2053" t="e">
        <f>SQRT(($C$5/2)^2-($C$5/2)^2*'(OLD) bottom seam length'!E2053^2/($C$6/2)^2)</f>
        <v>#DIV/0!</v>
      </c>
      <c r="H2053" s="136">
        <f t="shared" si="312"/>
        <v>40840</v>
      </c>
      <c r="I2053" t="e">
        <f>SQRT(($C$5/2)^2-($C$5/2)^2*'(OLD) bottom seam length'!H2053^2/($C$6/2)^2)</f>
        <v>#DIV/0!</v>
      </c>
      <c r="K2053" s="136">
        <f t="shared" si="313"/>
        <v>40840</v>
      </c>
      <c r="L2053" t="e">
        <f>SQRT(($C$5/2)^2-($C$5/2)^2*'(OLD) bottom seam length'!K2053^2/($C$6/2)^2)</f>
        <v>#DIV/0!</v>
      </c>
      <c r="O2053" s="136">
        <f t="shared" si="314"/>
        <v>40840</v>
      </c>
      <c r="P2053" t="b">
        <f t="shared" si="315"/>
        <v>0</v>
      </c>
      <c r="T2053" s="136">
        <f t="shared" si="316"/>
        <v>40820</v>
      </c>
      <c r="U2053" t="e">
        <f>SQRT(($U$6/2)^2-($U$6/2)^2*'(OLD) bottom seam length'!T2053^2/($U$7/2)^2)</f>
        <v>#VALUE!</v>
      </c>
      <c r="W2053" s="136">
        <f t="shared" si="317"/>
        <v>40820</v>
      </c>
      <c r="X2053" t="e">
        <f>SQRT(($U$6/2)^2-($U$6/2)^2*'(OLD) bottom seam length'!W2053^2/($U$7/2)^2)</f>
        <v>#VALUE!</v>
      </c>
      <c r="Z2053" s="136">
        <f t="shared" si="318"/>
        <v>40820</v>
      </c>
      <c r="AA2053" t="e">
        <f>SQRT(($U$6/2)^2-($U$6/2)^2*'(OLD) bottom seam length'!Z2053^2/($U$7/2)^2)</f>
        <v>#VALUE!</v>
      </c>
      <c r="AC2053" s="136">
        <f t="shared" si="319"/>
        <v>40820</v>
      </c>
      <c r="AD2053" t="e">
        <f>SQRT(($U$6/2)^2-($U$6/2)^2*'(OLD) bottom seam length'!AC2053^2/($U$7/2)^2)</f>
        <v>#VALUE!</v>
      </c>
    </row>
    <row r="2054" spans="2:30">
      <c r="B2054" s="136">
        <f t="shared" si="310"/>
        <v>40860</v>
      </c>
      <c r="C2054" t="e">
        <f>SQRT(($C$5/2)^2-($C$5/2)^2*'(OLD) bottom seam length'!B2054^2/($C$6/2)^2)</f>
        <v>#DIV/0!</v>
      </c>
      <c r="E2054" s="136">
        <f t="shared" si="311"/>
        <v>40860</v>
      </c>
      <c r="F2054" t="e">
        <f>SQRT(($C$5/2)^2-($C$5/2)^2*'(OLD) bottom seam length'!E2054^2/($C$6/2)^2)</f>
        <v>#DIV/0!</v>
      </c>
      <c r="H2054" s="136">
        <f t="shared" si="312"/>
        <v>40860</v>
      </c>
      <c r="I2054" t="e">
        <f>SQRT(($C$5/2)^2-($C$5/2)^2*'(OLD) bottom seam length'!H2054^2/($C$6/2)^2)</f>
        <v>#DIV/0!</v>
      </c>
      <c r="K2054" s="136">
        <f t="shared" si="313"/>
        <v>40860</v>
      </c>
      <c r="L2054" t="e">
        <f>SQRT(($C$5/2)^2-($C$5/2)^2*'(OLD) bottom seam length'!K2054^2/($C$6/2)^2)</f>
        <v>#DIV/0!</v>
      </c>
      <c r="O2054" s="136">
        <f t="shared" si="314"/>
        <v>40860</v>
      </c>
      <c r="P2054" t="b">
        <f t="shared" si="315"/>
        <v>0</v>
      </c>
      <c r="T2054" s="136">
        <f t="shared" si="316"/>
        <v>40840</v>
      </c>
      <c r="U2054" t="e">
        <f>SQRT(($U$6/2)^2-($U$6/2)^2*'(OLD) bottom seam length'!T2054^2/($U$7/2)^2)</f>
        <v>#VALUE!</v>
      </c>
      <c r="W2054" s="136">
        <f t="shared" si="317"/>
        <v>40840</v>
      </c>
      <c r="X2054" t="e">
        <f>SQRT(($U$6/2)^2-($U$6/2)^2*'(OLD) bottom seam length'!W2054^2/($U$7/2)^2)</f>
        <v>#VALUE!</v>
      </c>
      <c r="Z2054" s="136">
        <f t="shared" si="318"/>
        <v>40840</v>
      </c>
      <c r="AA2054" t="e">
        <f>SQRT(($U$6/2)^2-($U$6/2)^2*'(OLD) bottom seam length'!Z2054^2/($U$7/2)^2)</f>
        <v>#VALUE!</v>
      </c>
      <c r="AC2054" s="136">
        <f t="shared" si="319"/>
        <v>40840</v>
      </c>
      <c r="AD2054" t="e">
        <f>SQRT(($U$6/2)^2-($U$6/2)^2*'(OLD) bottom seam length'!AC2054^2/($U$7/2)^2)</f>
        <v>#VALUE!</v>
      </c>
    </row>
    <row r="2055" spans="2:30">
      <c r="B2055" s="136">
        <f t="shared" si="310"/>
        <v>40880</v>
      </c>
      <c r="C2055" t="e">
        <f>SQRT(($C$5/2)^2-($C$5/2)^2*'(OLD) bottom seam length'!B2055^2/($C$6/2)^2)</f>
        <v>#DIV/0!</v>
      </c>
      <c r="E2055" s="136">
        <f t="shared" si="311"/>
        <v>40880</v>
      </c>
      <c r="F2055" t="e">
        <f>SQRT(($C$5/2)^2-($C$5/2)^2*'(OLD) bottom seam length'!E2055^2/($C$6/2)^2)</f>
        <v>#DIV/0!</v>
      </c>
      <c r="H2055" s="136">
        <f t="shared" si="312"/>
        <v>40880</v>
      </c>
      <c r="I2055" t="e">
        <f>SQRT(($C$5/2)^2-($C$5/2)^2*'(OLD) bottom seam length'!H2055^2/($C$6/2)^2)</f>
        <v>#DIV/0!</v>
      </c>
      <c r="K2055" s="136">
        <f t="shared" si="313"/>
        <v>40880</v>
      </c>
      <c r="L2055" t="e">
        <f>SQRT(($C$5/2)^2-($C$5/2)^2*'(OLD) bottom seam length'!K2055^2/($C$6/2)^2)</f>
        <v>#DIV/0!</v>
      </c>
      <c r="O2055" s="136">
        <f t="shared" si="314"/>
        <v>40880</v>
      </c>
      <c r="P2055" t="b">
        <f t="shared" si="315"/>
        <v>0</v>
      </c>
      <c r="T2055" s="136">
        <f t="shared" si="316"/>
        <v>40860</v>
      </c>
      <c r="U2055" t="e">
        <f>SQRT(($U$6/2)^2-($U$6/2)^2*'(OLD) bottom seam length'!T2055^2/($U$7/2)^2)</f>
        <v>#VALUE!</v>
      </c>
      <c r="W2055" s="136">
        <f t="shared" si="317"/>
        <v>40860</v>
      </c>
      <c r="X2055" t="e">
        <f>SQRT(($U$6/2)^2-($U$6/2)^2*'(OLD) bottom seam length'!W2055^2/($U$7/2)^2)</f>
        <v>#VALUE!</v>
      </c>
      <c r="Z2055" s="136">
        <f t="shared" si="318"/>
        <v>40860</v>
      </c>
      <c r="AA2055" t="e">
        <f>SQRT(($U$6/2)^2-($U$6/2)^2*'(OLD) bottom seam length'!Z2055^2/($U$7/2)^2)</f>
        <v>#VALUE!</v>
      </c>
      <c r="AC2055" s="136">
        <f t="shared" si="319"/>
        <v>40860</v>
      </c>
      <c r="AD2055" t="e">
        <f>SQRT(($U$6/2)^2-($U$6/2)^2*'(OLD) bottom seam length'!AC2055^2/($U$7/2)^2)</f>
        <v>#VALUE!</v>
      </c>
    </row>
    <row r="2056" spans="2:30">
      <c r="B2056" s="136">
        <f t="shared" si="310"/>
        <v>40900</v>
      </c>
      <c r="C2056" t="e">
        <f>SQRT(($C$5/2)^2-($C$5/2)^2*'(OLD) bottom seam length'!B2056^2/($C$6/2)^2)</f>
        <v>#DIV/0!</v>
      </c>
      <c r="E2056" s="136">
        <f t="shared" si="311"/>
        <v>40900</v>
      </c>
      <c r="F2056" t="e">
        <f>SQRT(($C$5/2)^2-($C$5/2)^2*'(OLD) bottom seam length'!E2056^2/($C$6/2)^2)</f>
        <v>#DIV/0!</v>
      </c>
      <c r="H2056" s="136">
        <f t="shared" si="312"/>
        <v>40900</v>
      </c>
      <c r="I2056" t="e">
        <f>SQRT(($C$5/2)^2-($C$5/2)^2*'(OLD) bottom seam length'!H2056^2/($C$6/2)^2)</f>
        <v>#DIV/0!</v>
      </c>
      <c r="K2056" s="136">
        <f t="shared" si="313"/>
        <v>40900</v>
      </c>
      <c r="L2056" t="e">
        <f>SQRT(($C$5/2)^2-($C$5/2)^2*'(OLD) bottom seam length'!K2056^2/($C$6/2)^2)</f>
        <v>#DIV/0!</v>
      </c>
      <c r="O2056" s="136">
        <f t="shared" si="314"/>
        <v>40900</v>
      </c>
      <c r="P2056" t="b">
        <f t="shared" si="315"/>
        <v>0</v>
      </c>
      <c r="T2056" s="136">
        <f t="shared" si="316"/>
        <v>40880</v>
      </c>
      <c r="U2056" t="e">
        <f>SQRT(($U$6/2)^2-($U$6/2)^2*'(OLD) bottom seam length'!T2056^2/($U$7/2)^2)</f>
        <v>#VALUE!</v>
      </c>
      <c r="W2056" s="136">
        <f t="shared" si="317"/>
        <v>40880</v>
      </c>
      <c r="X2056" t="e">
        <f>SQRT(($U$6/2)^2-($U$6/2)^2*'(OLD) bottom seam length'!W2056^2/($U$7/2)^2)</f>
        <v>#VALUE!</v>
      </c>
      <c r="Z2056" s="136">
        <f t="shared" si="318"/>
        <v>40880</v>
      </c>
      <c r="AA2056" t="e">
        <f>SQRT(($U$6/2)^2-($U$6/2)^2*'(OLD) bottom seam length'!Z2056^2/($U$7/2)^2)</f>
        <v>#VALUE!</v>
      </c>
      <c r="AC2056" s="136">
        <f t="shared" si="319"/>
        <v>40880</v>
      </c>
      <c r="AD2056" t="e">
        <f>SQRT(($U$6/2)^2-($U$6/2)^2*'(OLD) bottom seam length'!AC2056^2/($U$7/2)^2)</f>
        <v>#VALUE!</v>
      </c>
    </row>
    <row r="2057" spans="2:30">
      <c r="B2057" s="136">
        <f t="shared" si="310"/>
        <v>40920</v>
      </c>
      <c r="C2057" t="e">
        <f>SQRT(($C$5/2)^2-($C$5/2)^2*'(OLD) bottom seam length'!B2057^2/($C$6/2)^2)</f>
        <v>#DIV/0!</v>
      </c>
      <c r="E2057" s="136">
        <f t="shared" si="311"/>
        <v>40920</v>
      </c>
      <c r="F2057" t="e">
        <f>SQRT(($C$5/2)^2-($C$5/2)^2*'(OLD) bottom seam length'!E2057^2/($C$6/2)^2)</f>
        <v>#DIV/0!</v>
      </c>
      <c r="H2057" s="136">
        <f t="shared" si="312"/>
        <v>40920</v>
      </c>
      <c r="I2057" t="e">
        <f>SQRT(($C$5/2)^2-($C$5/2)^2*'(OLD) bottom seam length'!H2057^2/($C$6/2)^2)</f>
        <v>#DIV/0!</v>
      </c>
      <c r="K2057" s="136">
        <f t="shared" si="313"/>
        <v>40920</v>
      </c>
      <c r="L2057" t="e">
        <f>SQRT(($C$5/2)^2-($C$5/2)^2*'(OLD) bottom seam length'!K2057^2/($C$6/2)^2)</f>
        <v>#DIV/0!</v>
      </c>
      <c r="O2057" s="136">
        <f t="shared" si="314"/>
        <v>40920</v>
      </c>
      <c r="P2057" t="b">
        <f t="shared" si="315"/>
        <v>0</v>
      </c>
      <c r="T2057" s="136">
        <f t="shared" si="316"/>
        <v>40900</v>
      </c>
      <c r="U2057" t="e">
        <f>SQRT(($U$6/2)^2-($U$6/2)^2*'(OLD) bottom seam length'!T2057^2/($U$7/2)^2)</f>
        <v>#VALUE!</v>
      </c>
      <c r="W2057" s="136">
        <f t="shared" si="317"/>
        <v>40900</v>
      </c>
      <c r="X2057" t="e">
        <f>SQRT(($U$6/2)^2-($U$6/2)^2*'(OLD) bottom seam length'!W2057^2/($U$7/2)^2)</f>
        <v>#VALUE!</v>
      </c>
      <c r="Z2057" s="136">
        <f t="shared" si="318"/>
        <v>40900</v>
      </c>
      <c r="AA2057" t="e">
        <f>SQRT(($U$6/2)^2-($U$6/2)^2*'(OLD) bottom seam length'!Z2057^2/($U$7/2)^2)</f>
        <v>#VALUE!</v>
      </c>
      <c r="AC2057" s="136">
        <f t="shared" si="319"/>
        <v>40900</v>
      </c>
      <c r="AD2057" t="e">
        <f>SQRT(($U$6/2)^2-($U$6/2)^2*'(OLD) bottom seam length'!AC2057^2/($U$7/2)^2)</f>
        <v>#VALUE!</v>
      </c>
    </row>
    <row r="2058" spans="2:30">
      <c r="B2058" s="136">
        <f t="shared" si="310"/>
        <v>40940</v>
      </c>
      <c r="C2058" t="e">
        <f>SQRT(($C$5/2)^2-($C$5/2)^2*'(OLD) bottom seam length'!B2058^2/($C$6/2)^2)</f>
        <v>#DIV/0!</v>
      </c>
      <c r="E2058" s="136">
        <f t="shared" si="311"/>
        <v>40940</v>
      </c>
      <c r="F2058" t="e">
        <f>SQRT(($C$5/2)^2-($C$5/2)^2*'(OLD) bottom seam length'!E2058^2/($C$6/2)^2)</f>
        <v>#DIV/0!</v>
      </c>
      <c r="H2058" s="136">
        <f t="shared" si="312"/>
        <v>40940</v>
      </c>
      <c r="I2058" t="e">
        <f>SQRT(($C$5/2)^2-($C$5/2)^2*'(OLD) bottom seam length'!H2058^2/($C$6/2)^2)</f>
        <v>#DIV/0!</v>
      </c>
      <c r="K2058" s="136">
        <f t="shared" si="313"/>
        <v>40940</v>
      </c>
      <c r="L2058" t="e">
        <f>SQRT(($C$5/2)^2-($C$5/2)^2*'(OLD) bottom seam length'!K2058^2/($C$6/2)^2)</f>
        <v>#DIV/0!</v>
      </c>
      <c r="O2058" s="136">
        <f t="shared" si="314"/>
        <v>40940</v>
      </c>
      <c r="P2058" t="b">
        <f t="shared" si="315"/>
        <v>0</v>
      </c>
      <c r="T2058" s="136">
        <f t="shared" si="316"/>
        <v>40920</v>
      </c>
      <c r="U2058" t="e">
        <f>SQRT(($U$6/2)^2-($U$6/2)^2*'(OLD) bottom seam length'!T2058^2/($U$7/2)^2)</f>
        <v>#VALUE!</v>
      </c>
      <c r="W2058" s="136">
        <f t="shared" si="317"/>
        <v>40920</v>
      </c>
      <c r="X2058" t="e">
        <f>SQRT(($U$6/2)^2-($U$6/2)^2*'(OLD) bottom seam length'!W2058^2/($U$7/2)^2)</f>
        <v>#VALUE!</v>
      </c>
      <c r="Z2058" s="136">
        <f t="shared" si="318"/>
        <v>40920</v>
      </c>
      <c r="AA2058" t="e">
        <f>SQRT(($U$6/2)^2-($U$6/2)^2*'(OLD) bottom seam length'!Z2058^2/($U$7/2)^2)</f>
        <v>#VALUE!</v>
      </c>
      <c r="AC2058" s="136">
        <f t="shared" si="319"/>
        <v>40920</v>
      </c>
      <c r="AD2058" t="e">
        <f>SQRT(($U$6/2)^2-($U$6/2)^2*'(OLD) bottom seam length'!AC2058^2/($U$7/2)^2)</f>
        <v>#VALUE!</v>
      </c>
    </row>
    <row r="2059" spans="2:30">
      <c r="B2059" s="136">
        <f t="shared" si="310"/>
        <v>40960</v>
      </c>
      <c r="C2059" t="e">
        <f>SQRT(($C$5/2)^2-($C$5/2)^2*'(OLD) bottom seam length'!B2059^2/($C$6/2)^2)</f>
        <v>#DIV/0!</v>
      </c>
      <c r="E2059" s="136">
        <f t="shared" si="311"/>
        <v>40960</v>
      </c>
      <c r="F2059" t="e">
        <f>SQRT(($C$5/2)^2-($C$5/2)^2*'(OLD) bottom seam length'!E2059^2/($C$6/2)^2)</f>
        <v>#DIV/0!</v>
      </c>
      <c r="H2059" s="136">
        <f t="shared" si="312"/>
        <v>40960</v>
      </c>
      <c r="I2059" t="e">
        <f>SQRT(($C$5/2)^2-($C$5/2)^2*'(OLD) bottom seam length'!H2059^2/($C$6/2)^2)</f>
        <v>#DIV/0!</v>
      </c>
      <c r="K2059" s="136">
        <f t="shared" si="313"/>
        <v>40960</v>
      </c>
      <c r="L2059" t="e">
        <f>SQRT(($C$5/2)^2-($C$5/2)^2*'(OLD) bottom seam length'!K2059^2/($C$6/2)^2)</f>
        <v>#DIV/0!</v>
      </c>
      <c r="O2059" s="136">
        <f t="shared" si="314"/>
        <v>40960</v>
      </c>
      <c r="P2059" t="b">
        <f t="shared" si="315"/>
        <v>0</v>
      </c>
      <c r="T2059" s="136">
        <f t="shared" si="316"/>
        <v>40940</v>
      </c>
      <c r="U2059" t="e">
        <f>SQRT(($U$6/2)^2-($U$6/2)^2*'(OLD) bottom seam length'!T2059^2/($U$7/2)^2)</f>
        <v>#VALUE!</v>
      </c>
      <c r="W2059" s="136">
        <f t="shared" si="317"/>
        <v>40940</v>
      </c>
      <c r="X2059" t="e">
        <f>SQRT(($U$6/2)^2-($U$6/2)^2*'(OLD) bottom seam length'!W2059^2/($U$7/2)^2)</f>
        <v>#VALUE!</v>
      </c>
      <c r="Z2059" s="136">
        <f t="shared" si="318"/>
        <v>40940</v>
      </c>
      <c r="AA2059" t="e">
        <f>SQRT(($U$6/2)^2-($U$6/2)^2*'(OLD) bottom seam length'!Z2059^2/($U$7/2)^2)</f>
        <v>#VALUE!</v>
      </c>
      <c r="AC2059" s="136">
        <f t="shared" si="319"/>
        <v>40940</v>
      </c>
      <c r="AD2059" t="e">
        <f>SQRT(($U$6/2)^2-($U$6/2)^2*'(OLD) bottom seam length'!AC2059^2/($U$7/2)^2)</f>
        <v>#VALUE!</v>
      </c>
    </row>
    <row r="2060" spans="2:30">
      <c r="B2060" s="136">
        <f t="shared" ref="B2060:B2123" si="320">B2059+$C$7</f>
        <v>40980</v>
      </c>
      <c r="C2060" t="e">
        <f>SQRT(($C$5/2)^2-($C$5/2)^2*'(OLD) bottom seam length'!B2060^2/($C$6/2)^2)</f>
        <v>#DIV/0!</v>
      </c>
      <c r="E2060" s="136">
        <f t="shared" ref="E2060:E2123" si="321">E2059+$C$7</f>
        <v>40980</v>
      </c>
      <c r="F2060" t="e">
        <f>SQRT(($C$5/2)^2-($C$5/2)^2*'(OLD) bottom seam length'!E2060^2/($C$6/2)^2)</f>
        <v>#DIV/0!</v>
      </c>
      <c r="H2060" s="136">
        <f t="shared" ref="H2060:H2123" si="322">H2059+$C$7</f>
        <v>40980</v>
      </c>
      <c r="I2060" t="e">
        <f>SQRT(($C$5/2)^2-($C$5/2)^2*'(OLD) bottom seam length'!H2060^2/($C$6/2)^2)</f>
        <v>#DIV/0!</v>
      </c>
      <c r="K2060" s="136">
        <f t="shared" ref="K2060:K2123" si="323">K2059+$C$7</f>
        <v>40980</v>
      </c>
      <c r="L2060" t="e">
        <f>SQRT(($C$5/2)^2-($C$5/2)^2*'(OLD) bottom seam length'!K2060^2/($C$6/2)^2)</f>
        <v>#DIV/0!</v>
      </c>
      <c r="O2060" s="136">
        <f t="shared" ref="O2060:O2123" si="324">O2059+$C$7</f>
        <v>40980</v>
      </c>
      <c r="P2060" t="b">
        <f t="shared" ref="P2060:P2123" si="325">IF(O2060&lt;=$P$6,$P$5)</f>
        <v>0</v>
      </c>
      <c r="T2060" s="136">
        <f t="shared" si="316"/>
        <v>40960</v>
      </c>
      <c r="U2060" t="e">
        <f>SQRT(($U$6/2)^2-($U$6/2)^2*'(OLD) bottom seam length'!T2060^2/($U$7/2)^2)</f>
        <v>#VALUE!</v>
      </c>
      <c r="W2060" s="136">
        <f t="shared" si="317"/>
        <v>40960</v>
      </c>
      <c r="X2060" t="e">
        <f>SQRT(($U$6/2)^2-($U$6/2)^2*'(OLD) bottom seam length'!W2060^2/($U$7/2)^2)</f>
        <v>#VALUE!</v>
      </c>
      <c r="Z2060" s="136">
        <f t="shared" si="318"/>
        <v>40960</v>
      </c>
      <c r="AA2060" t="e">
        <f>SQRT(($U$6/2)^2-($U$6/2)^2*'(OLD) bottom seam length'!Z2060^2/($U$7/2)^2)</f>
        <v>#VALUE!</v>
      </c>
      <c r="AC2060" s="136">
        <f t="shared" si="319"/>
        <v>40960</v>
      </c>
      <c r="AD2060" t="e">
        <f>SQRT(($U$6/2)^2-($U$6/2)^2*'(OLD) bottom seam length'!AC2060^2/($U$7/2)^2)</f>
        <v>#VALUE!</v>
      </c>
    </row>
    <row r="2061" spans="2:30">
      <c r="B2061" s="136">
        <f t="shared" si="320"/>
        <v>41000</v>
      </c>
      <c r="C2061" t="e">
        <f>SQRT(($C$5/2)^2-($C$5/2)^2*'(OLD) bottom seam length'!B2061^2/($C$6/2)^2)</f>
        <v>#DIV/0!</v>
      </c>
      <c r="E2061" s="136">
        <f t="shared" si="321"/>
        <v>41000</v>
      </c>
      <c r="F2061" t="e">
        <f>SQRT(($C$5/2)^2-($C$5/2)^2*'(OLD) bottom seam length'!E2061^2/($C$6/2)^2)</f>
        <v>#DIV/0!</v>
      </c>
      <c r="H2061" s="136">
        <f t="shared" si="322"/>
        <v>41000</v>
      </c>
      <c r="I2061" t="e">
        <f>SQRT(($C$5/2)^2-($C$5/2)^2*'(OLD) bottom seam length'!H2061^2/($C$6/2)^2)</f>
        <v>#DIV/0!</v>
      </c>
      <c r="K2061" s="136">
        <f t="shared" si="323"/>
        <v>41000</v>
      </c>
      <c r="L2061" t="e">
        <f>SQRT(($C$5/2)^2-($C$5/2)^2*'(OLD) bottom seam length'!K2061^2/($C$6/2)^2)</f>
        <v>#DIV/0!</v>
      </c>
      <c r="O2061" s="136">
        <f t="shared" si="324"/>
        <v>41000</v>
      </c>
      <c r="P2061" t="b">
        <f t="shared" si="325"/>
        <v>0</v>
      </c>
      <c r="T2061" s="136">
        <f t="shared" ref="T2061:T2124" si="326">T2060+$C$7</f>
        <v>40980</v>
      </c>
      <c r="U2061" t="e">
        <f>SQRT(($U$6/2)^2-($U$6/2)^2*'(OLD) bottom seam length'!T2061^2/($U$7/2)^2)</f>
        <v>#VALUE!</v>
      </c>
      <c r="W2061" s="136">
        <f t="shared" ref="W2061:W2124" si="327">W2060+$C$7</f>
        <v>40980</v>
      </c>
      <c r="X2061" t="e">
        <f>SQRT(($U$6/2)^2-($U$6/2)^2*'(OLD) bottom seam length'!W2061^2/($U$7/2)^2)</f>
        <v>#VALUE!</v>
      </c>
      <c r="Z2061" s="136">
        <f t="shared" ref="Z2061:Z2124" si="328">Z2060+$C$7</f>
        <v>40980</v>
      </c>
      <c r="AA2061" t="e">
        <f>SQRT(($U$6/2)^2-($U$6/2)^2*'(OLD) bottom seam length'!Z2061^2/($U$7/2)^2)</f>
        <v>#VALUE!</v>
      </c>
      <c r="AC2061" s="136">
        <f t="shared" ref="AC2061:AC2124" si="329">AC2060+$C$7</f>
        <v>40980</v>
      </c>
      <c r="AD2061" t="e">
        <f>SQRT(($U$6/2)^2-($U$6/2)^2*'(OLD) bottom seam length'!AC2061^2/($U$7/2)^2)</f>
        <v>#VALUE!</v>
      </c>
    </row>
    <row r="2062" spans="2:30">
      <c r="B2062" s="136">
        <f t="shared" si="320"/>
        <v>41020</v>
      </c>
      <c r="C2062" t="e">
        <f>SQRT(($C$5/2)^2-($C$5/2)^2*'(OLD) bottom seam length'!B2062^2/($C$6/2)^2)</f>
        <v>#DIV/0!</v>
      </c>
      <c r="E2062" s="136">
        <f t="shared" si="321"/>
        <v>41020</v>
      </c>
      <c r="F2062" t="e">
        <f>SQRT(($C$5/2)^2-($C$5/2)^2*'(OLD) bottom seam length'!E2062^2/($C$6/2)^2)</f>
        <v>#DIV/0!</v>
      </c>
      <c r="H2062" s="136">
        <f t="shared" si="322"/>
        <v>41020</v>
      </c>
      <c r="I2062" t="e">
        <f>SQRT(($C$5/2)^2-($C$5/2)^2*'(OLD) bottom seam length'!H2062^2/($C$6/2)^2)</f>
        <v>#DIV/0!</v>
      </c>
      <c r="K2062" s="136">
        <f t="shared" si="323"/>
        <v>41020</v>
      </c>
      <c r="L2062" t="e">
        <f>SQRT(($C$5/2)^2-($C$5/2)^2*'(OLD) bottom seam length'!K2062^2/($C$6/2)^2)</f>
        <v>#DIV/0!</v>
      </c>
      <c r="O2062" s="136">
        <f t="shared" si="324"/>
        <v>41020</v>
      </c>
      <c r="P2062" t="b">
        <f t="shared" si="325"/>
        <v>0</v>
      </c>
      <c r="T2062" s="136">
        <f t="shared" si="326"/>
        <v>41000</v>
      </c>
      <c r="U2062" t="e">
        <f>SQRT(($U$6/2)^2-($U$6/2)^2*'(OLD) bottom seam length'!T2062^2/($U$7/2)^2)</f>
        <v>#VALUE!</v>
      </c>
      <c r="W2062" s="136">
        <f t="shared" si="327"/>
        <v>41000</v>
      </c>
      <c r="X2062" t="e">
        <f>SQRT(($U$6/2)^2-($U$6/2)^2*'(OLD) bottom seam length'!W2062^2/($U$7/2)^2)</f>
        <v>#VALUE!</v>
      </c>
      <c r="Z2062" s="136">
        <f t="shared" si="328"/>
        <v>41000</v>
      </c>
      <c r="AA2062" t="e">
        <f>SQRT(($U$6/2)^2-($U$6/2)^2*'(OLD) bottom seam length'!Z2062^2/($U$7/2)^2)</f>
        <v>#VALUE!</v>
      </c>
      <c r="AC2062" s="136">
        <f t="shared" si="329"/>
        <v>41000</v>
      </c>
      <c r="AD2062" t="e">
        <f>SQRT(($U$6/2)^2-($U$6/2)^2*'(OLD) bottom seam length'!AC2062^2/($U$7/2)^2)</f>
        <v>#VALUE!</v>
      </c>
    </row>
    <row r="2063" spans="2:30">
      <c r="B2063" s="136">
        <f t="shared" si="320"/>
        <v>41040</v>
      </c>
      <c r="C2063" t="e">
        <f>SQRT(($C$5/2)^2-($C$5/2)^2*'(OLD) bottom seam length'!B2063^2/($C$6/2)^2)</f>
        <v>#DIV/0!</v>
      </c>
      <c r="E2063" s="136">
        <f t="shared" si="321"/>
        <v>41040</v>
      </c>
      <c r="F2063" t="e">
        <f>SQRT(($C$5/2)^2-($C$5/2)^2*'(OLD) bottom seam length'!E2063^2/($C$6/2)^2)</f>
        <v>#DIV/0!</v>
      </c>
      <c r="H2063" s="136">
        <f t="shared" si="322"/>
        <v>41040</v>
      </c>
      <c r="I2063" t="e">
        <f>SQRT(($C$5/2)^2-($C$5/2)^2*'(OLD) bottom seam length'!H2063^2/($C$6/2)^2)</f>
        <v>#DIV/0!</v>
      </c>
      <c r="K2063" s="136">
        <f t="shared" si="323"/>
        <v>41040</v>
      </c>
      <c r="L2063" t="e">
        <f>SQRT(($C$5/2)^2-($C$5/2)^2*'(OLD) bottom seam length'!K2063^2/($C$6/2)^2)</f>
        <v>#DIV/0!</v>
      </c>
      <c r="O2063" s="136">
        <f t="shared" si="324"/>
        <v>41040</v>
      </c>
      <c r="P2063" t="b">
        <f t="shared" si="325"/>
        <v>0</v>
      </c>
      <c r="T2063" s="136">
        <f t="shared" si="326"/>
        <v>41020</v>
      </c>
      <c r="U2063" t="e">
        <f>SQRT(($U$6/2)^2-($U$6/2)^2*'(OLD) bottom seam length'!T2063^2/($U$7/2)^2)</f>
        <v>#VALUE!</v>
      </c>
      <c r="W2063" s="136">
        <f t="shared" si="327"/>
        <v>41020</v>
      </c>
      <c r="X2063" t="e">
        <f>SQRT(($U$6/2)^2-($U$6/2)^2*'(OLD) bottom seam length'!W2063^2/($U$7/2)^2)</f>
        <v>#VALUE!</v>
      </c>
      <c r="Z2063" s="136">
        <f t="shared" si="328"/>
        <v>41020</v>
      </c>
      <c r="AA2063" t="e">
        <f>SQRT(($U$6/2)^2-($U$6/2)^2*'(OLD) bottom seam length'!Z2063^2/($U$7/2)^2)</f>
        <v>#VALUE!</v>
      </c>
      <c r="AC2063" s="136">
        <f t="shared" si="329"/>
        <v>41020</v>
      </c>
      <c r="AD2063" t="e">
        <f>SQRT(($U$6/2)^2-($U$6/2)^2*'(OLD) bottom seam length'!AC2063^2/($U$7/2)^2)</f>
        <v>#VALUE!</v>
      </c>
    </row>
    <row r="2064" spans="2:30">
      <c r="B2064" s="136">
        <f t="shared" si="320"/>
        <v>41060</v>
      </c>
      <c r="C2064" t="e">
        <f>SQRT(($C$5/2)^2-($C$5/2)^2*'(OLD) bottom seam length'!B2064^2/($C$6/2)^2)</f>
        <v>#DIV/0!</v>
      </c>
      <c r="E2064" s="136">
        <f t="shared" si="321"/>
        <v>41060</v>
      </c>
      <c r="F2064" t="e">
        <f>SQRT(($C$5/2)^2-($C$5/2)^2*'(OLD) bottom seam length'!E2064^2/($C$6/2)^2)</f>
        <v>#DIV/0!</v>
      </c>
      <c r="H2064" s="136">
        <f t="shared" si="322"/>
        <v>41060</v>
      </c>
      <c r="I2064" t="e">
        <f>SQRT(($C$5/2)^2-($C$5/2)^2*'(OLD) bottom seam length'!H2064^2/($C$6/2)^2)</f>
        <v>#DIV/0!</v>
      </c>
      <c r="K2064" s="136">
        <f t="shared" si="323"/>
        <v>41060</v>
      </c>
      <c r="L2064" t="e">
        <f>SQRT(($C$5/2)^2-($C$5/2)^2*'(OLD) bottom seam length'!K2064^2/($C$6/2)^2)</f>
        <v>#DIV/0!</v>
      </c>
      <c r="O2064" s="136">
        <f t="shared" si="324"/>
        <v>41060</v>
      </c>
      <c r="P2064" t="b">
        <f t="shared" si="325"/>
        <v>0</v>
      </c>
      <c r="T2064" s="136">
        <f t="shared" si="326"/>
        <v>41040</v>
      </c>
      <c r="U2064" t="e">
        <f>SQRT(($U$6/2)^2-($U$6/2)^2*'(OLD) bottom seam length'!T2064^2/($U$7/2)^2)</f>
        <v>#VALUE!</v>
      </c>
      <c r="W2064" s="136">
        <f t="shared" si="327"/>
        <v>41040</v>
      </c>
      <c r="X2064" t="e">
        <f>SQRT(($U$6/2)^2-($U$6/2)^2*'(OLD) bottom seam length'!W2064^2/($U$7/2)^2)</f>
        <v>#VALUE!</v>
      </c>
      <c r="Z2064" s="136">
        <f t="shared" si="328"/>
        <v>41040</v>
      </c>
      <c r="AA2064" t="e">
        <f>SQRT(($U$6/2)^2-($U$6/2)^2*'(OLD) bottom seam length'!Z2064^2/($U$7/2)^2)</f>
        <v>#VALUE!</v>
      </c>
      <c r="AC2064" s="136">
        <f t="shared" si="329"/>
        <v>41040</v>
      </c>
      <c r="AD2064" t="e">
        <f>SQRT(($U$6/2)^2-($U$6/2)^2*'(OLD) bottom seam length'!AC2064^2/($U$7/2)^2)</f>
        <v>#VALUE!</v>
      </c>
    </row>
    <row r="2065" spans="2:30">
      <c r="B2065" s="136">
        <f t="shared" si="320"/>
        <v>41080</v>
      </c>
      <c r="C2065" t="e">
        <f>SQRT(($C$5/2)^2-($C$5/2)^2*'(OLD) bottom seam length'!B2065^2/($C$6/2)^2)</f>
        <v>#DIV/0!</v>
      </c>
      <c r="E2065" s="136">
        <f t="shared" si="321"/>
        <v>41080</v>
      </c>
      <c r="F2065" t="e">
        <f>SQRT(($C$5/2)^2-($C$5/2)^2*'(OLD) bottom seam length'!E2065^2/($C$6/2)^2)</f>
        <v>#DIV/0!</v>
      </c>
      <c r="H2065" s="136">
        <f t="shared" si="322"/>
        <v>41080</v>
      </c>
      <c r="I2065" t="e">
        <f>SQRT(($C$5/2)^2-($C$5/2)^2*'(OLD) bottom seam length'!H2065^2/($C$6/2)^2)</f>
        <v>#DIV/0!</v>
      </c>
      <c r="K2065" s="136">
        <f t="shared" si="323"/>
        <v>41080</v>
      </c>
      <c r="L2065" t="e">
        <f>SQRT(($C$5/2)^2-($C$5/2)^2*'(OLD) bottom seam length'!K2065^2/($C$6/2)^2)</f>
        <v>#DIV/0!</v>
      </c>
      <c r="O2065" s="136">
        <f t="shared" si="324"/>
        <v>41080</v>
      </c>
      <c r="P2065" t="b">
        <f t="shared" si="325"/>
        <v>0</v>
      </c>
      <c r="T2065" s="136">
        <f t="shared" si="326"/>
        <v>41060</v>
      </c>
      <c r="U2065" t="e">
        <f>SQRT(($U$6/2)^2-($U$6/2)^2*'(OLD) bottom seam length'!T2065^2/($U$7/2)^2)</f>
        <v>#VALUE!</v>
      </c>
      <c r="W2065" s="136">
        <f t="shared" si="327"/>
        <v>41060</v>
      </c>
      <c r="X2065" t="e">
        <f>SQRT(($U$6/2)^2-($U$6/2)^2*'(OLD) bottom seam length'!W2065^2/($U$7/2)^2)</f>
        <v>#VALUE!</v>
      </c>
      <c r="Z2065" s="136">
        <f t="shared" si="328"/>
        <v>41060</v>
      </c>
      <c r="AA2065" t="e">
        <f>SQRT(($U$6/2)^2-($U$6/2)^2*'(OLD) bottom seam length'!Z2065^2/($U$7/2)^2)</f>
        <v>#VALUE!</v>
      </c>
      <c r="AC2065" s="136">
        <f t="shared" si="329"/>
        <v>41060</v>
      </c>
      <c r="AD2065" t="e">
        <f>SQRT(($U$6/2)^2-($U$6/2)^2*'(OLD) bottom seam length'!AC2065^2/($U$7/2)^2)</f>
        <v>#VALUE!</v>
      </c>
    </row>
    <row r="2066" spans="2:30">
      <c r="B2066" s="136">
        <f t="shared" si="320"/>
        <v>41100</v>
      </c>
      <c r="C2066" t="e">
        <f>SQRT(($C$5/2)^2-($C$5/2)^2*'(OLD) bottom seam length'!B2066^2/($C$6/2)^2)</f>
        <v>#DIV/0!</v>
      </c>
      <c r="E2066" s="136">
        <f t="shared" si="321"/>
        <v>41100</v>
      </c>
      <c r="F2066" t="e">
        <f>SQRT(($C$5/2)^2-($C$5/2)^2*'(OLD) bottom seam length'!E2066^2/($C$6/2)^2)</f>
        <v>#DIV/0!</v>
      </c>
      <c r="H2066" s="136">
        <f t="shared" si="322"/>
        <v>41100</v>
      </c>
      <c r="I2066" t="e">
        <f>SQRT(($C$5/2)^2-($C$5/2)^2*'(OLD) bottom seam length'!H2066^2/($C$6/2)^2)</f>
        <v>#DIV/0!</v>
      </c>
      <c r="K2066" s="136">
        <f t="shared" si="323"/>
        <v>41100</v>
      </c>
      <c r="L2066" t="e">
        <f>SQRT(($C$5/2)^2-($C$5/2)^2*'(OLD) bottom seam length'!K2066^2/($C$6/2)^2)</f>
        <v>#DIV/0!</v>
      </c>
      <c r="O2066" s="136">
        <f t="shared" si="324"/>
        <v>41100</v>
      </c>
      <c r="P2066" t="b">
        <f t="shared" si="325"/>
        <v>0</v>
      </c>
      <c r="T2066" s="136">
        <f t="shared" si="326"/>
        <v>41080</v>
      </c>
      <c r="U2066" t="e">
        <f>SQRT(($U$6/2)^2-($U$6/2)^2*'(OLD) bottom seam length'!T2066^2/($U$7/2)^2)</f>
        <v>#VALUE!</v>
      </c>
      <c r="W2066" s="136">
        <f t="shared" si="327"/>
        <v>41080</v>
      </c>
      <c r="X2066" t="e">
        <f>SQRT(($U$6/2)^2-($U$6/2)^2*'(OLD) bottom seam length'!W2066^2/($U$7/2)^2)</f>
        <v>#VALUE!</v>
      </c>
      <c r="Z2066" s="136">
        <f t="shared" si="328"/>
        <v>41080</v>
      </c>
      <c r="AA2066" t="e">
        <f>SQRT(($U$6/2)^2-($U$6/2)^2*'(OLD) bottom seam length'!Z2066^2/($U$7/2)^2)</f>
        <v>#VALUE!</v>
      </c>
      <c r="AC2066" s="136">
        <f t="shared" si="329"/>
        <v>41080</v>
      </c>
      <c r="AD2066" t="e">
        <f>SQRT(($U$6/2)^2-($U$6/2)^2*'(OLD) bottom seam length'!AC2066^2/($U$7/2)^2)</f>
        <v>#VALUE!</v>
      </c>
    </row>
    <row r="2067" spans="2:30">
      <c r="B2067" s="136">
        <f t="shared" si="320"/>
        <v>41120</v>
      </c>
      <c r="C2067" t="e">
        <f>SQRT(($C$5/2)^2-($C$5/2)^2*'(OLD) bottom seam length'!B2067^2/($C$6/2)^2)</f>
        <v>#DIV/0!</v>
      </c>
      <c r="E2067" s="136">
        <f t="shared" si="321"/>
        <v>41120</v>
      </c>
      <c r="F2067" t="e">
        <f>SQRT(($C$5/2)^2-($C$5/2)^2*'(OLD) bottom seam length'!E2067^2/($C$6/2)^2)</f>
        <v>#DIV/0!</v>
      </c>
      <c r="H2067" s="136">
        <f t="shared" si="322"/>
        <v>41120</v>
      </c>
      <c r="I2067" t="e">
        <f>SQRT(($C$5/2)^2-($C$5/2)^2*'(OLD) bottom seam length'!H2067^2/($C$6/2)^2)</f>
        <v>#DIV/0!</v>
      </c>
      <c r="K2067" s="136">
        <f t="shared" si="323"/>
        <v>41120</v>
      </c>
      <c r="L2067" t="e">
        <f>SQRT(($C$5/2)^2-($C$5/2)^2*'(OLD) bottom seam length'!K2067^2/($C$6/2)^2)</f>
        <v>#DIV/0!</v>
      </c>
      <c r="O2067" s="136">
        <f t="shared" si="324"/>
        <v>41120</v>
      </c>
      <c r="P2067" t="b">
        <f t="shared" si="325"/>
        <v>0</v>
      </c>
      <c r="T2067" s="136">
        <f t="shared" si="326"/>
        <v>41100</v>
      </c>
      <c r="U2067" t="e">
        <f>SQRT(($U$6/2)^2-($U$6/2)^2*'(OLD) bottom seam length'!T2067^2/($U$7/2)^2)</f>
        <v>#VALUE!</v>
      </c>
      <c r="W2067" s="136">
        <f t="shared" si="327"/>
        <v>41100</v>
      </c>
      <c r="X2067" t="e">
        <f>SQRT(($U$6/2)^2-($U$6/2)^2*'(OLD) bottom seam length'!W2067^2/($U$7/2)^2)</f>
        <v>#VALUE!</v>
      </c>
      <c r="Z2067" s="136">
        <f t="shared" si="328"/>
        <v>41100</v>
      </c>
      <c r="AA2067" t="e">
        <f>SQRT(($U$6/2)^2-($U$6/2)^2*'(OLD) bottom seam length'!Z2067^2/($U$7/2)^2)</f>
        <v>#VALUE!</v>
      </c>
      <c r="AC2067" s="136">
        <f t="shared" si="329"/>
        <v>41100</v>
      </c>
      <c r="AD2067" t="e">
        <f>SQRT(($U$6/2)^2-($U$6/2)^2*'(OLD) bottom seam length'!AC2067^2/($U$7/2)^2)</f>
        <v>#VALUE!</v>
      </c>
    </row>
    <row r="2068" spans="2:30">
      <c r="B2068" s="136">
        <f t="shared" si="320"/>
        <v>41140</v>
      </c>
      <c r="C2068" t="e">
        <f>SQRT(($C$5/2)^2-($C$5/2)^2*'(OLD) bottom seam length'!B2068^2/($C$6/2)^2)</f>
        <v>#DIV/0!</v>
      </c>
      <c r="E2068" s="136">
        <f t="shared" si="321"/>
        <v>41140</v>
      </c>
      <c r="F2068" t="e">
        <f>SQRT(($C$5/2)^2-($C$5/2)^2*'(OLD) bottom seam length'!E2068^2/($C$6/2)^2)</f>
        <v>#DIV/0!</v>
      </c>
      <c r="H2068" s="136">
        <f t="shared" si="322"/>
        <v>41140</v>
      </c>
      <c r="I2068" t="e">
        <f>SQRT(($C$5/2)^2-($C$5/2)^2*'(OLD) bottom seam length'!H2068^2/($C$6/2)^2)</f>
        <v>#DIV/0!</v>
      </c>
      <c r="K2068" s="136">
        <f t="shared" si="323"/>
        <v>41140</v>
      </c>
      <c r="L2068" t="e">
        <f>SQRT(($C$5/2)^2-($C$5/2)^2*'(OLD) bottom seam length'!K2068^2/($C$6/2)^2)</f>
        <v>#DIV/0!</v>
      </c>
      <c r="O2068" s="136">
        <f t="shared" si="324"/>
        <v>41140</v>
      </c>
      <c r="P2068" t="b">
        <f t="shared" si="325"/>
        <v>0</v>
      </c>
      <c r="T2068" s="136">
        <f t="shared" si="326"/>
        <v>41120</v>
      </c>
      <c r="U2068" t="e">
        <f>SQRT(($U$6/2)^2-($U$6/2)^2*'(OLD) bottom seam length'!T2068^2/($U$7/2)^2)</f>
        <v>#VALUE!</v>
      </c>
      <c r="W2068" s="136">
        <f t="shared" si="327"/>
        <v>41120</v>
      </c>
      <c r="X2068" t="e">
        <f>SQRT(($U$6/2)^2-($U$6/2)^2*'(OLD) bottom seam length'!W2068^2/($U$7/2)^2)</f>
        <v>#VALUE!</v>
      </c>
      <c r="Z2068" s="136">
        <f t="shared" si="328"/>
        <v>41120</v>
      </c>
      <c r="AA2068" t="e">
        <f>SQRT(($U$6/2)^2-($U$6/2)^2*'(OLD) bottom seam length'!Z2068^2/($U$7/2)^2)</f>
        <v>#VALUE!</v>
      </c>
      <c r="AC2068" s="136">
        <f t="shared" si="329"/>
        <v>41120</v>
      </c>
      <c r="AD2068" t="e">
        <f>SQRT(($U$6/2)^2-($U$6/2)^2*'(OLD) bottom seam length'!AC2068^2/($U$7/2)^2)</f>
        <v>#VALUE!</v>
      </c>
    </row>
    <row r="2069" spans="2:30">
      <c r="B2069" s="136">
        <f t="shared" si="320"/>
        <v>41160</v>
      </c>
      <c r="C2069" t="e">
        <f>SQRT(($C$5/2)^2-($C$5/2)^2*'(OLD) bottom seam length'!B2069^2/($C$6/2)^2)</f>
        <v>#DIV/0!</v>
      </c>
      <c r="E2069" s="136">
        <f t="shared" si="321"/>
        <v>41160</v>
      </c>
      <c r="F2069" t="e">
        <f>SQRT(($C$5/2)^2-($C$5/2)^2*'(OLD) bottom seam length'!E2069^2/($C$6/2)^2)</f>
        <v>#DIV/0!</v>
      </c>
      <c r="H2069" s="136">
        <f t="shared" si="322"/>
        <v>41160</v>
      </c>
      <c r="I2069" t="e">
        <f>SQRT(($C$5/2)^2-($C$5/2)^2*'(OLD) bottom seam length'!H2069^2/($C$6/2)^2)</f>
        <v>#DIV/0!</v>
      </c>
      <c r="K2069" s="136">
        <f t="shared" si="323"/>
        <v>41160</v>
      </c>
      <c r="L2069" t="e">
        <f>SQRT(($C$5/2)^2-($C$5/2)^2*'(OLD) bottom seam length'!K2069^2/($C$6/2)^2)</f>
        <v>#DIV/0!</v>
      </c>
      <c r="O2069" s="136">
        <f t="shared" si="324"/>
        <v>41160</v>
      </c>
      <c r="P2069" t="b">
        <f t="shared" si="325"/>
        <v>0</v>
      </c>
      <c r="T2069" s="136">
        <f t="shared" si="326"/>
        <v>41140</v>
      </c>
      <c r="U2069" t="e">
        <f>SQRT(($U$6/2)^2-($U$6/2)^2*'(OLD) bottom seam length'!T2069^2/($U$7/2)^2)</f>
        <v>#VALUE!</v>
      </c>
      <c r="W2069" s="136">
        <f t="shared" si="327"/>
        <v>41140</v>
      </c>
      <c r="X2069" t="e">
        <f>SQRT(($U$6/2)^2-($U$6/2)^2*'(OLD) bottom seam length'!W2069^2/($U$7/2)^2)</f>
        <v>#VALUE!</v>
      </c>
      <c r="Z2069" s="136">
        <f t="shared" si="328"/>
        <v>41140</v>
      </c>
      <c r="AA2069" t="e">
        <f>SQRT(($U$6/2)^2-($U$6/2)^2*'(OLD) bottom seam length'!Z2069^2/($U$7/2)^2)</f>
        <v>#VALUE!</v>
      </c>
      <c r="AC2069" s="136">
        <f t="shared" si="329"/>
        <v>41140</v>
      </c>
      <c r="AD2069" t="e">
        <f>SQRT(($U$6/2)^2-($U$6/2)^2*'(OLD) bottom seam length'!AC2069^2/($U$7/2)^2)</f>
        <v>#VALUE!</v>
      </c>
    </row>
    <row r="2070" spans="2:30">
      <c r="B2070" s="136">
        <f t="shared" si="320"/>
        <v>41180</v>
      </c>
      <c r="C2070" t="e">
        <f>SQRT(($C$5/2)^2-($C$5/2)^2*'(OLD) bottom seam length'!B2070^2/($C$6/2)^2)</f>
        <v>#DIV/0!</v>
      </c>
      <c r="E2070" s="136">
        <f t="shared" si="321"/>
        <v>41180</v>
      </c>
      <c r="F2070" t="e">
        <f>SQRT(($C$5/2)^2-($C$5/2)^2*'(OLD) bottom seam length'!E2070^2/($C$6/2)^2)</f>
        <v>#DIV/0!</v>
      </c>
      <c r="H2070" s="136">
        <f t="shared" si="322"/>
        <v>41180</v>
      </c>
      <c r="I2070" t="e">
        <f>SQRT(($C$5/2)^2-($C$5/2)^2*'(OLD) bottom seam length'!H2070^2/($C$6/2)^2)</f>
        <v>#DIV/0!</v>
      </c>
      <c r="K2070" s="136">
        <f t="shared" si="323"/>
        <v>41180</v>
      </c>
      <c r="L2070" t="e">
        <f>SQRT(($C$5/2)^2-($C$5/2)^2*'(OLD) bottom seam length'!K2070^2/($C$6/2)^2)</f>
        <v>#DIV/0!</v>
      </c>
      <c r="O2070" s="136">
        <f t="shared" si="324"/>
        <v>41180</v>
      </c>
      <c r="P2070" t="b">
        <f t="shared" si="325"/>
        <v>0</v>
      </c>
      <c r="T2070" s="136">
        <f t="shared" si="326"/>
        <v>41160</v>
      </c>
      <c r="U2070" t="e">
        <f>SQRT(($U$6/2)^2-($U$6/2)^2*'(OLD) bottom seam length'!T2070^2/($U$7/2)^2)</f>
        <v>#VALUE!</v>
      </c>
      <c r="W2070" s="136">
        <f t="shared" si="327"/>
        <v>41160</v>
      </c>
      <c r="X2070" t="e">
        <f>SQRT(($U$6/2)^2-($U$6/2)^2*'(OLD) bottom seam length'!W2070^2/($U$7/2)^2)</f>
        <v>#VALUE!</v>
      </c>
      <c r="Z2070" s="136">
        <f t="shared" si="328"/>
        <v>41160</v>
      </c>
      <c r="AA2070" t="e">
        <f>SQRT(($U$6/2)^2-($U$6/2)^2*'(OLD) bottom seam length'!Z2070^2/($U$7/2)^2)</f>
        <v>#VALUE!</v>
      </c>
      <c r="AC2070" s="136">
        <f t="shared" si="329"/>
        <v>41160</v>
      </c>
      <c r="AD2070" t="e">
        <f>SQRT(($U$6/2)^2-($U$6/2)^2*'(OLD) bottom seam length'!AC2070^2/($U$7/2)^2)</f>
        <v>#VALUE!</v>
      </c>
    </row>
    <row r="2071" spans="2:30">
      <c r="B2071" s="136">
        <f t="shared" si="320"/>
        <v>41200</v>
      </c>
      <c r="C2071" t="e">
        <f>SQRT(($C$5/2)^2-($C$5/2)^2*'(OLD) bottom seam length'!B2071^2/($C$6/2)^2)</f>
        <v>#DIV/0!</v>
      </c>
      <c r="E2071" s="136">
        <f t="shared" si="321"/>
        <v>41200</v>
      </c>
      <c r="F2071" t="e">
        <f>SQRT(($C$5/2)^2-($C$5/2)^2*'(OLD) bottom seam length'!E2071^2/($C$6/2)^2)</f>
        <v>#DIV/0!</v>
      </c>
      <c r="H2071" s="136">
        <f t="shared" si="322"/>
        <v>41200</v>
      </c>
      <c r="I2071" t="e">
        <f>SQRT(($C$5/2)^2-($C$5/2)^2*'(OLD) bottom seam length'!H2071^2/($C$6/2)^2)</f>
        <v>#DIV/0!</v>
      </c>
      <c r="K2071" s="136">
        <f t="shared" si="323"/>
        <v>41200</v>
      </c>
      <c r="L2071" t="e">
        <f>SQRT(($C$5/2)^2-($C$5/2)^2*'(OLD) bottom seam length'!K2071^2/($C$6/2)^2)</f>
        <v>#DIV/0!</v>
      </c>
      <c r="O2071" s="136">
        <f t="shared" si="324"/>
        <v>41200</v>
      </c>
      <c r="P2071" t="b">
        <f t="shared" si="325"/>
        <v>0</v>
      </c>
      <c r="T2071" s="136">
        <f t="shared" si="326"/>
        <v>41180</v>
      </c>
      <c r="U2071" t="e">
        <f>SQRT(($U$6/2)^2-($U$6/2)^2*'(OLD) bottom seam length'!T2071^2/($U$7/2)^2)</f>
        <v>#VALUE!</v>
      </c>
      <c r="W2071" s="136">
        <f t="shared" si="327"/>
        <v>41180</v>
      </c>
      <c r="X2071" t="e">
        <f>SQRT(($U$6/2)^2-($U$6/2)^2*'(OLD) bottom seam length'!W2071^2/($U$7/2)^2)</f>
        <v>#VALUE!</v>
      </c>
      <c r="Z2071" s="136">
        <f t="shared" si="328"/>
        <v>41180</v>
      </c>
      <c r="AA2071" t="e">
        <f>SQRT(($U$6/2)^2-($U$6/2)^2*'(OLD) bottom seam length'!Z2071^2/($U$7/2)^2)</f>
        <v>#VALUE!</v>
      </c>
      <c r="AC2071" s="136">
        <f t="shared" si="329"/>
        <v>41180</v>
      </c>
      <c r="AD2071" t="e">
        <f>SQRT(($U$6/2)^2-($U$6/2)^2*'(OLD) bottom seam length'!AC2071^2/($U$7/2)^2)</f>
        <v>#VALUE!</v>
      </c>
    </row>
    <row r="2072" spans="2:30">
      <c r="B2072" s="136">
        <f t="shared" si="320"/>
        <v>41220</v>
      </c>
      <c r="C2072" t="e">
        <f>SQRT(($C$5/2)^2-($C$5/2)^2*'(OLD) bottom seam length'!B2072^2/($C$6/2)^2)</f>
        <v>#DIV/0!</v>
      </c>
      <c r="E2072" s="136">
        <f t="shared" si="321"/>
        <v>41220</v>
      </c>
      <c r="F2072" t="e">
        <f>SQRT(($C$5/2)^2-($C$5/2)^2*'(OLD) bottom seam length'!E2072^2/($C$6/2)^2)</f>
        <v>#DIV/0!</v>
      </c>
      <c r="H2072" s="136">
        <f t="shared" si="322"/>
        <v>41220</v>
      </c>
      <c r="I2072" t="e">
        <f>SQRT(($C$5/2)^2-($C$5/2)^2*'(OLD) bottom seam length'!H2072^2/($C$6/2)^2)</f>
        <v>#DIV/0!</v>
      </c>
      <c r="K2072" s="136">
        <f t="shared" si="323"/>
        <v>41220</v>
      </c>
      <c r="L2072" t="e">
        <f>SQRT(($C$5/2)^2-($C$5/2)^2*'(OLD) bottom seam length'!K2072^2/($C$6/2)^2)</f>
        <v>#DIV/0!</v>
      </c>
      <c r="O2072" s="136">
        <f t="shared" si="324"/>
        <v>41220</v>
      </c>
      <c r="P2072" t="b">
        <f t="shared" si="325"/>
        <v>0</v>
      </c>
      <c r="T2072" s="136">
        <f t="shared" si="326"/>
        <v>41200</v>
      </c>
      <c r="U2072" t="e">
        <f>SQRT(($U$6/2)^2-($U$6/2)^2*'(OLD) bottom seam length'!T2072^2/($U$7/2)^2)</f>
        <v>#VALUE!</v>
      </c>
      <c r="W2072" s="136">
        <f t="shared" si="327"/>
        <v>41200</v>
      </c>
      <c r="X2072" t="e">
        <f>SQRT(($U$6/2)^2-($U$6/2)^2*'(OLD) bottom seam length'!W2072^2/($U$7/2)^2)</f>
        <v>#VALUE!</v>
      </c>
      <c r="Z2072" s="136">
        <f t="shared" si="328"/>
        <v>41200</v>
      </c>
      <c r="AA2072" t="e">
        <f>SQRT(($U$6/2)^2-($U$6/2)^2*'(OLD) bottom seam length'!Z2072^2/($U$7/2)^2)</f>
        <v>#VALUE!</v>
      </c>
      <c r="AC2072" s="136">
        <f t="shared" si="329"/>
        <v>41200</v>
      </c>
      <c r="AD2072" t="e">
        <f>SQRT(($U$6/2)^2-($U$6/2)^2*'(OLD) bottom seam length'!AC2072^2/($U$7/2)^2)</f>
        <v>#VALUE!</v>
      </c>
    </row>
    <row r="2073" spans="2:30">
      <c r="B2073" s="136">
        <f t="shared" si="320"/>
        <v>41240</v>
      </c>
      <c r="C2073" t="e">
        <f>SQRT(($C$5/2)^2-($C$5/2)^2*'(OLD) bottom seam length'!B2073^2/($C$6/2)^2)</f>
        <v>#DIV/0!</v>
      </c>
      <c r="E2073" s="136">
        <f t="shared" si="321"/>
        <v>41240</v>
      </c>
      <c r="F2073" t="e">
        <f>SQRT(($C$5/2)^2-($C$5/2)^2*'(OLD) bottom seam length'!E2073^2/($C$6/2)^2)</f>
        <v>#DIV/0!</v>
      </c>
      <c r="H2073" s="136">
        <f t="shared" si="322"/>
        <v>41240</v>
      </c>
      <c r="I2073" t="e">
        <f>SQRT(($C$5/2)^2-($C$5/2)^2*'(OLD) bottom seam length'!H2073^2/($C$6/2)^2)</f>
        <v>#DIV/0!</v>
      </c>
      <c r="K2073" s="136">
        <f t="shared" si="323"/>
        <v>41240</v>
      </c>
      <c r="L2073" t="e">
        <f>SQRT(($C$5/2)^2-($C$5/2)^2*'(OLD) bottom seam length'!K2073^2/($C$6/2)^2)</f>
        <v>#DIV/0!</v>
      </c>
      <c r="O2073" s="136">
        <f t="shared" si="324"/>
        <v>41240</v>
      </c>
      <c r="P2073" t="b">
        <f t="shared" si="325"/>
        <v>0</v>
      </c>
      <c r="T2073" s="136">
        <f t="shared" si="326"/>
        <v>41220</v>
      </c>
      <c r="U2073" t="e">
        <f>SQRT(($U$6/2)^2-($U$6/2)^2*'(OLD) bottom seam length'!T2073^2/($U$7/2)^2)</f>
        <v>#VALUE!</v>
      </c>
      <c r="W2073" s="136">
        <f t="shared" si="327"/>
        <v>41220</v>
      </c>
      <c r="X2073" t="e">
        <f>SQRT(($U$6/2)^2-($U$6/2)^2*'(OLD) bottom seam length'!W2073^2/($U$7/2)^2)</f>
        <v>#VALUE!</v>
      </c>
      <c r="Z2073" s="136">
        <f t="shared" si="328"/>
        <v>41220</v>
      </c>
      <c r="AA2073" t="e">
        <f>SQRT(($U$6/2)^2-($U$6/2)^2*'(OLD) bottom seam length'!Z2073^2/($U$7/2)^2)</f>
        <v>#VALUE!</v>
      </c>
      <c r="AC2073" s="136">
        <f t="shared" si="329"/>
        <v>41220</v>
      </c>
      <c r="AD2073" t="e">
        <f>SQRT(($U$6/2)^2-($U$6/2)^2*'(OLD) bottom seam length'!AC2073^2/($U$7/2)^2)</f>
        <v>#VALUE!</v>
      </c>
    </row>
    <row r="2074" spans="2:30">
      <c r="B2074" s="136">
        <f t="shared" si="320"/>
        <v>41260</v>
      </c>
      <c r="C2074" t="e">
        <f>SQRT(($C$5/2)^2-($C$5/2)^2*'(OLD) bottom seam length'!B2074^2/($C$6/2)^2)</f>
        <v>#DIV/0!</v>
      </c>
      <c r="E2074" s="136">
        <f t="shared" si="321"/>
        <v>41260</v>
      </c>
      <c r="F2074" t="e">
        <f>SQRT(($C$5/2)^2-($C$5/2)^2*'(OLD) bottom seam length'!E2074^2/($C$6/2)^2)</f>
        <v>#DIV/0!</v>
      </c>
      <c r="H2074" s="136">
        <f t="shared" si="322"/>
        <v>41260</v>
      </c>
      <c r="I2074" t="e">
        <f>SQRT(($C$5/2)^2-($C$5/2)^2*'(OLD) bottom seam length'!H2074^2/($C$6/2)^2)</f>
        <v>#DIV/0!</v>
      </c>
      <c r="K2074" s="136">
        <f t="shared" si="323"/>
        <v>41260</v>
      </c>
      <c r="L2074" t="e">
        <f>SQRT(($C$5/2)^2-($C$5/2)^2*'(OLD) bottom seam length'!K2074^2/($C$6/2)^2)</f>
        <v>#DIV/0!</v>
      </c>
      <c r="O2074" s="136">
        <f t="shared" si="324"/>
        <v>41260</v>
      </c>
      <c r="P2074" t="b">
        <f t="shared" si="325"/>
        <v>0</v>
      </c>
      <c r="T2074" s="136">
        <f t="shared" si="326"/>
        <v>41240</v>
      </c>
      <c r="U2074" t="e">
        <f>SQRT(($U$6/2)^2-($U$6/2)^2*'(OLD) bottom seam length'!T2074^2/($U$7/2)^2)</f>
        <v>#VALUE!</v>
      </c>
      <c r="W2074" s="136">
        <f t="shared" si="327"/>
        <v>41240</v>
      </c>
      <c r="X2074" t="e">
        <f>SQRT(($U$6/2)^2-($U$6/2)^2*'(OLD) bottom seam length'!W2074^2/($U$7/2)^2)</f>
        <v>#VALUE!</v>
      </c>
      <c r="Z2074" s="136">
        <f t="shared" si="328"/>
        <v>41240</v>
      </c>
      <c r="AA2074" t="e">
        <f>SQRT(($U$6/2)^2-($U$6/2)^2*'(OLD) bottom seam length'!Z2074^2/($U$7/2)^2)</f>
        <v>#VALUE!</v>
      </c>
      <c r="AC2074" s="136">
        <f t="shared" si="329"/>
        <v>41240</v>
      </c>
      <c r="AD2074" t="e">
        <f>SQRT(($U$6/2)^2-($U$6/2)^2*'(OLD) bottom seam length'!AC2074^2/($U$7/2)^2)</f>
        <v>#VALUE!</v>
      </c>
    </row>
    <row r="2075" spans="2:30">
      <c r="B2075" s="136">
        <f t="shared" si="320"/>
        <v>41280</v>
      </c>
      <c r="C2075" t="e">
        <f>SQRT(($C$5/2)^2-($C$5/2)^2*'(OLD) bottom seam length'!B2075^2/($C$6/2)^2)</f>
        <v>#DIV/0!</v>
      </c>
      <c r="E2075" s="136">
        <f t="shared" si="321"/>
        <v>41280</v>
      </c>
      <c r="F2075" t="e">
        <f>SQRT(($C$5/2)^2-($C$5/2)^2*'(OLD) bottom seam length'!E2075^2/($C$6/2)^2)</f>
        <v>#DIV/0!</v>
      </c>
      <c r="H2075" s="136">
        <f t="shared" si="322"/>
        <v>41280</v>
      </c>
      <c r="I2075" t="e">
        <f>SQRT(($C$5/2)^2-($C$5/2)^2*'(OLD) bottom seam length'!H2075^2/($C$6/2)^2)</f>
        <v>#DIV/0!</v>
      </c>
      <c r="K2075" s="136">
        <f t="shared" si="323"/>
        <v>41280</v>
      </c>
      <c r="L2075" t="e">
        <f>SQRT(($C$5/2)^2-($C$5/2)^2*'(OLD) bottom seam length'!K2075^2/($C$6/2)^2)</f>
        <v>#DIV/0!</v>
      </c>
      <c r="O2075" s="136">
        <f t="shared" si="324"/>
        <v>41280</v>
      </c>
      <c r="P2075" t="b">
        <f t="shared" si="325"/>
        <v>0</v>
      </c>
      <c r="T2075" s="136">
        <f t="shared" si="326"/>
        <v>41260</v>
      </c>
      <c r="U2075" t="e">
        <f>SQRT(($U$6/2)^2-($U$6/2)^2*'(OLD) bottom seam length'!T2075^2/($U$7/2)^2)</f>
        <v>#VALUE!</v>
      </c>
      <c r="W2075" s="136">
        <f t="shared" si="327"/>
        <v>41260</v>
      </c>
      <c r="X2075" t="e">
        <f>SQRT(($U$6/2)^2-($U$6/2)^2*'(OLD) bottom seam length'!W2075^2/($U$7/2)^2)</f>
        <v>#VALUE!</v>
      </c>
      <c r="Z2075" s="136">
        <f t="shared" si="328"/>
        <v>41260</v>
      </c>
      <c r="AA2075" t="e">
        <f>SQRT(($U$6/2)^2-($U$6/2)^2*'(OLD) bottom seam length'!Z2075^2/($U$7/2)^2)</f>
        <v>#VALUE!</v>
      </c>
      <c r="AC2075" s="136">
        <f t="shared" si="329"/>
        <v>41260</v>
      </c>
      <c r="AD2075" t="e">
        <f>SQRT(($U$6/2)^2-($U$6/2)^2*'(OLD) bottom seam length'!AC2075^2/($U$7/2)^2)</f>
        <v>#VALUE!</v>
      </c>
    </row>
    <row r="2076" spans="2:30">
      <c r="B2076" s="136">
        <f t="shared" si="320"/>
        <v>41300</v>
      </c>
      <c r="C2076" t="e">
        <f>SQRT(($C$5/2)^2-($C$5/2)^2*'(OLD) bottom seam length'!B2076^2/($C$6/2)^2)</f>
        <v>#DIV/0!</v>
      </c>
      <c r="E2076" s="136">
        <f t="shared" si="321"/>
        <v>41300</v>
      </c>
      <c r="F2076" t="e">
        <f>SQRT(($C$5/2)^2-($C$5/2)^2*'(OLD) bottom seam length'!E2076^2/($C$6/2)^2)</f>
        <v>#DIV/0!</v>
      </c>
      <c r="H2076" s="136">
        <f t="shared" si="322"/>
        <v>41300</v>
      </c>
      <c r="I2076" t="e">
        <f>SQRT(($C$5/2)^2-($C$5/2)^2*'(OLD) bottom seam length'!H2076^2/($C$6/2)^2)</f>
        <v>#DIV/0!</v>
      </c>
      <c r="K2076" s="136">
        <f t="shared" si="323"/>
        <v>41300</v>
      </c>
      <c r="L2076" t="e">
        <f>SQRT(($C$5/2)^2-($C$5/2)^2*'(OLD) bottom seam length'!K2076^2/($C$6/2)^2)</f>
        <v>#DIV/0!</v>
      </c>
      <c r="O2076" s="136">
        <f t="shared" si="324"/>
        <v>41300</v>
      </c>
      <c r="P2076" t="b">
        <f t="shared" si="325"/>
        <v>0</v>
      </c>
      <c r="T2076" s="136">
        <f t="shared" si="326"/>
        <v>41280</v>
      </c>
      <c r="U2076" t="e">
        <f>SQRT(($U$6/2)^2-($U$6/2)^2*'(OLD) bottom seam length'!T2076^2/($U$7/2)^2)</f>
        <v>#VALUE!</v>
      </c>
      <c r="W2076" s="136">
        <f t="shared" si="327"/>
        <v>41280</v>
      </c>
      <c r="X2076" t="e">
        <f>SQRT(($U$6/2)^2-($U$6/2)^2*'(OLD) bottom seam length'!W2076^2/($U$7/2)^2)</f>
        <v>#VALUE!</v>
      </c>
      <c r="Z2076" s="136">
        <f t="shared" si="328"/>
        <v>41280</v>
      </c>
      <c r="AA2076" t="e">
        <f>SQRT(($U$6/2)^2-($U$6/2)^2*'(OLD) bottom seam length'!Z2076^2/($U$7/2)^2)</f>
        <v>#VALUE!</v>
      </c>
      <c r="AC2076" s="136">
        <f t="shared" si="329"/>
        <v>41280</v>
      </c>
      <c r="AD2076" t="e">
        <f>SQRT(($U$6/2)^2-($U$6/2)^2*'(OLD) bottom seam length'!AC2076^2/($U$7/2)^2)</f>
        <v>#VALUE!</v>
      </c>
    </row>
    <row r="2077" spans="2:30">
      <c r="B2077" s="136">
        <f t="shared" si="320"/>
        <v>41320</v>
      </c>
      <c r="C2077" t="e">
        <f>SQRT(($C$5/2)^2-($C$5/2)^2*'(OLD) bottom seam length'!B2077^2/($C$6/2)^2)</f>
        <v>#DIV/0!</v>
      </c>
      <c r="E2077" s="136">
        <f t="shared" si="321"/>
        <v>41320</v>
      </c>
      <c r="F2077" t="e">
        <f>SQRT(($C$5/2)^2-($C$5/2)^2*'(OLD) bottom seam length'!E2077^2/($C$6/2)^2)</f>
        <v>#DIV/0!</v>
      </c>
      <c r="H2077" s="136">
        <f t="shared" si="322"/>
        <v>41320</v>
      </c>
      <c r="I2077" t="e">
        <f>SQRT(($C$5/2)^2-($C$5/2)^2*'(OLD) bottom seam length'!H2077^2/($C$6/2)^2)</f>
        <v>#DIV/0!</v>
      </c>
      <c r="K2077" s="136">
        <f t="shared" si="323"/>
        <v>41320</v>
      </c>
      <c r="L2077" t="e">
        <f>SQRT(($C$5/2)^2-($C$5/2)^2*'(OLD) bottom seam length'!K2077^2/($C$6/2)^2)</f>
        <v>#DIV/0!</v>
      </c>
      <c r="O2077" s="136">
        <f t="shared" si="324"/>
        <v>41320</v>
      </c>
      <c r="P2077" t="b">
        <f t="shared" si="325"/>
        <v>0</v>
      </c>
      <c r="T2077" s="136">
        <f t="shared" si="326"/>
        <v>41300</v>
      </c>
      <c r="U2077" t="e">
        <f>SQRT(($U$6/2)^2-($U$6/2)^2*'(OLD) bottom seam length'!T2077^2/($U$7/2)^2)</f>
        <v>#VALUE!</v>
      </c>
      <c r="W2077" s="136">
        <f t="shared" si="327"/>
        <v>41300</v>
      </c>
      <c r="X2077" t="e">
        <f>SQRT(($U$6/2)^2-($U$6/2)^2*'(OLD) bottom seam length'!W2077^2/($U$7/2)^2)</f>
        <v>#VALUE!</v>
      </c>
      <c r="Z2077" s="136">
        <f t="shared" si="328"/>
        <v>41300</v>
      </c>
      <c r="AA2077" t="e">
        <f>SQRT(($U$6/2)^2-($U$6/2)^2*'(OLD) bottom seam length'!Z2077^2/($U$7/2)^2)</f>
        <v>#VALUE!</v>
      </c>
      <c r="AC2077" s="136">
        <f t="shared" si="329"/>
        <v>41300</v>
      </c>
      <c r="AD2077" t="e">
        <f>SQRT(($U$6/2)^2-($U$6/2)^2*'(OLD) bottom seam length'!AC2077^2/($U$7/2)^2)</f>
        <v>#VALUE!</v>
      </c>
    </row>
    <row r="2078" spans="2:30">
      <c r="B2078" s="136">
        <f t="shared" si="320"/>
        <v>41340</v>
      </c>
      <c r="C2078" t="e">
        <f>SQRT(($C$5/2)^2-($C$5/2)^2*'(OLD) bottom seam length'!B2078^2/($C$6/2)^2)</f>
        <v>#DIV/0!</v>
      </c>
      <c r="E2078" s="136">
        <f t="shared" si="321"/>
        <v>41340</v>
      </c>
      <c r="F2078" t="e">
        <f>SQRT(($C$5/2)^2-($C$5/2)^2*'(OLD) bottom seam length'!E2078^2/($C$6/2)^2)</f>
        <v>#DIV/0!</v>
      </c>
      <c r="H2078" s="136">
        <f t="shared" si="322"/>
        <v>41340</v>
      </c>
      <c r="I2078" t="e">
        <f>SQRT(($C$5/2)^2-($C$5/2)^2*'(OLD) bottom seam length'!H2078^2/($C$6/2)^2)</f>
        <v>#DIV/0!</v>
      </c>
      <c r="K2078" s="136">
        <f t="shared" si="323"/>
        <v>41340</v>
      </c>
      <c r="L2078" t="e">
        <f>SQRT(($C$5/2)^2-($C$5/2)^2*'(OLD) bottom seam length'!K2078^2/($C$6/2)^2)</f>
        <v>#DIV/0!</v>
      </c>
      <c r="O2078" s="136">
        <f t="shared" si="324"/>
        <v>41340</v>
      </c>
      <c r="P2078" t="b">
        <f t="shared" si="325"/>
        <v>0</v>
      </c>
      <c r="T2078" s="136">
        <f t="shared" si="326"/>
        <v>41320</v>
      </c>
      <c r="U2078" t="e">
        <f>SQRT(($U$6/2)^2-($U$6/2)^2*'(OLD) bottom seam length'!T2078^2/($U$7/2)^2)</f>
        <v>#VALUE!</v>
      </c>
      <c r="W2078" s="136">
        <f t="shared" si="327"/>
        <v>41320</v>
      </c>
      <c r="X2078" t="e">
        <f>SQRT(($U$6/2)^2-($U$6/2)^2*'(OLD) bottom seam length'!W2078^2/($U$7/2)^2)</f>
        <v>#VALUE!</v>
      </c>
      <c r="Z2078" s="136">
        <f t="shared" si="328"/>
        <v>41320</v>
      </c>
      <c r="AA2078" t="e">
        <f>SQRT(($U$6/2)^2-($U$6/2)^2*'(OLD) bottom seam length'!Z2078^2/($U$7/2)^2)</f>
        <v>#VALUE!</v>
      </c>
      <c r="AC2078" s="136">
        <f t="shared" si="329"/>
        <v>41320</v>
      </c>
      <c r="AD2078" t="e">
        <f>SQRT(($U$6/2)^2-($U$6/2)^2*'(OLD) bottom seam length'!AC2078^2/($U$7/2)^2)</f>
        <v>#VALUE!</v>
      </c>
    </row>
    <row r="2079" spans="2:30">
      <c r="B2079" s="136">
        <f t="shared" si="320"/>
        <v>41360</v>
      </c>
      <c r="C2079" t="e">
        <f>SQRT(($C$5/2)^2-($C$5/2)^2*'(OLD) bottom seam length'!B2079^2/($C$6/2)^2)</f>
        <v>#DIV/0!</v>
      </c>
      <c r="E2079" s="136">
        <f t="shared" si="321"/>
        <v>41360</v>
      </c>
      <c r="F2079" t="e">
        <f>SQRT(($C$5/2)^2-($C$5/2)^2*'(OLD) bottom seam length'!E2079^2/($C$6/2)^2)</f>
        <v>#DIV/0!</v>
      </c>
      <c r="H2079" s="136">
        <f t="shared" si="322"/>
        <v>41360</v>
      </c>
      <c r="I2079" t="e">
        <f>SQRT(($C$5/2)^2-($C$5/2)^2*'(OLD) bottom seam length'!H2079^2/($C$6/2)^2)</f>
        <v>#DIV/0!</v>
      </c>
      <c r="K2079" s="136">
        <f t="shared" si="323"/>
        <v>41360</v>
      </c>
      <c r="L2079" t="e">
        <f>SQRT(($C$5/2)^2-($C$5/2)^2*'(OLD) bottom seam length'!K2079^2/($C$6/2)^2)</f>
        <v>#DIV/0!</v>
      </c>
      <c r="O2079" s="136">
        <f t="shared" si="324"/>
        <v>41360</v>
      </c>
      <c r="P2079" t="b">
        <f t="shared" si="325"/>
        <v>0</v>
      </c>
      <c r="T2079" s="136">
        <f t="shared" si="326"/>
        <v>41340</v>
      </c>
      <c r="U2079" t="e">
        <f>SQRT(($U$6/2)^2-($U$6/2)^2*'(OLD) bottom seam length'!T2079^2/($U$7/2)^2)</f>
        <v>#VALUE!</v>
      </c>
      <c r="W2079" s="136">
        <f t="shared" si="327"/>
        <v>41340</v>
      </c>
      <c r="X2079" t="e">
        <f>SQRT(($U$6/2)^2-($U$6/2)^2*'(OLD) bottom seam length'!W2079^2/($U$7/2)^2)</f>
        <v>#VALUE!</v>
      </c>
      <c r="Z2079" s="136">
        <f t="shared" si="328"/>
        <v>41340</v>
      </c>
      <c r="AA2079" t="e">
        <f>SQRT(($U$6/2)^2-($U$6/2)^2*'(OLD) bottom seam length'!Z2079^2/($U$7/2)^2)</f>
        <v>#VALUE!</v>
      </c>
      <c r="AC2079" s="136">
        <f t="shared" si="329"/>
        <v>41340</v>
      </c>
      <c r="AD2079" t="e">
        <f>SQRT(($U$6/2)^2-($U$6/2)^2*'(OLD) bottom seam length'!AC2079^2/($U$7/2)^2)</f>
        <v>#VALUE!</v>
      </c>
    </row>
    <row r="2080" spans="2:30">
      <c r="B2080" s="136">
        <f t="shared" si="320"/>
        <v>41380</v>
      </c>
      <c r="C2080" t="e">
        <f>SQRT(($C$5/2)^2-($C$5/2)^2*'(OLD) bottom seam length'!B2080^2/($C$6/2)^2)</f>
        <v>#DIV/0!</v>
      </c>
      <c r="E2080" s="136">
        <f t="shared" si="321"/>
        <v>41380</v>
      </c>
      <c r="F2080" t="e">
        <f>SQRT(($C$5/2)^2-($C$5/2)^2*'(OLD) bottom seam length'!E2080^2/($C$6/2)^2)</f>
        <v>#DIV/0!</v>
      </c>
      <c r="H2080" s="136">
        <f t="shared" si="322"/>
        <v>41380</v>
      </c>
      <c r="I2080" t="e">
        <f>SQRT(($C$5/2)^2-($C$5/2)^2*'(OLD) bottom seam length'!H2080^2/($C$6/2)^2)</f>
        <v>#DIV/0!</v>
      </c>
      <c r="K2080" s="136">
        <f t="shared" si="323"/>
        <v>41380</v>
      </c>
      <c r="L2080" t="e">
        <f>SQRT(($C$5/2)^2-($C$5/2)^2*'(OLD) bottom seam length'!K2080^2/($C$6/2)^2)</f>
        <v>#DIV/0!</v>
      </c>
      <c r="O2080" s="136">
        <f t="shared" si="324"/>
        <v>41380</v>
      </c>
      <c r="P2080" t="b">
        <f t="shared" si="325"/>
        <v>0</v>
      </c>
      <c r="T2080" s="136">
        <f t="shared" si="326"/>
        <v>41360</v>
      </c>
      <c r="U2080" t="e">
        <f>SQRT(($U$6/2)^2-($U$6/2)^2*'(OLD) bottom seam length'!T2080^2/($U$7/2)^2)</f>
        <v>#VALUE!</v>
      </c>
      <c r="W2080" s="136">
        <f t="shared" si="327"/>
        <v>41360</v>
      </c>
      <c r="X2080" t="e">
        <f>SQRT(($U$6/2)^2-($U$6/2)^2*'(OLD) bottom seam length'!W2080^2/($U$7/2)^2)</f>
        <v>#VALUE!</v>
      </c>
      <c r="Z2080" s="136">
        <f t="shared" si="328"/>
        <v>41360</v>
      </c>
      <c r="AA2080" t="e">
        <f>SQRT(($U$6/2)^2-($U$6/2)^2*'(OLD) bottom seam length'!Z2080^2/($U$7/2)^2)</f>
        <v>#VALUE!</v>
      </c>
      <c r="AC2080" s="136">
        <f t="shared" si="329"/>
        <v>41360</v>
      </c>
      <c r="AD2080" t="e">
        <f>SQRT(($U$6/2)^2-($U$6/2)^2*'(OLD) bottom seam length'!AC2080^2/($U$7/2)^2)</f>
        <v>#VALUE!</v>
      </c>
    </row>
    <row r="2081" spans="2:30">
      <c r="B2081" s="136">
        <f t="shared" si="320"/>
        <v>41400</v>
      </c>
      <c r="C2081" t="e">
        <f>SQRT(($C$5/2)^2-($C$5/2)^2*'(OLD) bottom seam length'!B2081^2/($C$6/2)^2)</f>
        <v>#DIV/0!</v>
      </c>
      <c r="E2081" s="136">
        <f t="shared" si="321"/>
        <v>41400</v>
      </c>
      <c r="F2081" t="e">
        <f>SQRT(($C$5/2)^2-($C$5/2)^2*'(OLD) bottom seam length'!E2081^2/($C$6/2)^2)</f>
        <v>#DIV/0!</v>
      </c>
      <c r="H2081" s="136">
        <f t="shared" si="322"/>
        <v>41400</v>
      </c>
      <c r="I2081" t="e">
        <f>SQRT(($C$5/2)^2-($C$5/2)^2*'(OLD) bottom seam length'!H2081^2/($C$6/2)^2)</f>
        <v>#DIV/0!</v>
      </c>
      <c r="K2081" s="136">
        <f t="shared" si="323"/>
        <v>41400</v>
      </c>
      <c r="L2081" t="e">
        <f>SQRT(($C$5/2)^2-($C$5/2)^2*'(OLD) bottom seam length'!K2081^2/($C$6/2)^2)</f>
        <v>#DIV/0!</v>
      </c>
      <c r="O2081" s="136">
        <f t="shared" si="324"/>
        <v>41400</v>
      </c>
      <c r="P2081" t="b">
        <f t="shared" si="325"/>
        <v>0</v>
      </c>
      <c r="T2081" s="136">
        <f t="shared" si="326"/>
        <v>41380</v>
      </c>
      <c r="U2081" t="e">
        <f>SQRT(($U$6/2)^2-($U$6/2)^2*'(OLD) bottom seam length'!T2081^2/($U$7/2)^2)</f>
        <v>#VALUE!</v>
      </c>
      <c r="W2081" s="136">
        <f t="shared" si="327"/>
        <v>41380</v>
      </c>
      <c r="X2081" t="e">
        <f>SQRT(($U$6/2)^2-($U$6/2)^2*'(OLD) bottom seam length'!W2081^2/($U$7/2)^2)</f>
        <v>#VALUE!</v>
      </c>
      <c r="Z2081" s="136">
        <f t="shared" si="328"/>
        <v>41380</v>
      </c>
      <c r="AA2081" t="e">
        <f>SQRT(($U$6/2)^2-($U$6/2)^2*'(OLD) bottom seam length'!Z2081^2/($U$7/2)^2)</f>
        <v>#VALUE!</v>
      </c>
      <c r="AC2081" s="136">
        <f t="shared" si="329"/>
        <v>41380</v>
      </c>
      <c r="AD2081" t="e">
        <f>SQRT(($U$6/2)^2-($U$6/2)^2*'(OLD) bottom seam length'!AC2081^2/($U$7/2)^2)</f>
        <v>#VALUE!</v>
      </c>
    </row>
    <row r="2082" spans="2:30">
      <c r="B2082" s="136">
        <f t="shared" si="320"/>
        <v>41420</v>
      </c>
      <c r="C2082" t="e">
        <f>SQRT(($C$5/2)^2-($C$5/2)^2*'(OLD) bottom seam length'!B2082^2/($C$6/2)^2)</f>
        <v>#DIV/0!</v>
      </c>
      <c r="E2082" s="136">
        <f t="shared" si="321"/>
        <v>41420</v>
      </c>
      <c r="F2082" t="e">
        <f>SQRT(($C$5/2)^2-($C$5/2)^2*'(OLD) bottom seam length'!E2082^2/($C$6/2)^2)</f>
        <v>#DIV/0!</v>
      </c>
      <c r="H2082" s="136">
        <f t="shared" si="322"/>
        <v>41420</v>
      </c>
      <c r="I2082" t="e">
        <f>SQRT(($C$5/2)^2-($C$5/2)^2*'(OLD) bottom seam length'!H2082^2/($C$6/2)^2)</f>
        <v>#DIV/0!</v>
      </c>
      <c r="K2082" s="136">
        <f t="shared" si="323"/>
        <v>41420</v>
      </c>
      <c r="L2082" t="e">
        <f>SQRT(($C$5/2)^2-($C$5/2)^2*'(OLD) bottom seam length'!K2082^2/($C$6/2)^2)</f>
        <v>#DIV/0!</v>
      </c>
      <c r="O2082" s="136">
        <f t="shared" si="324"/>
        <v>41420</v>
      </c>
      <c r="P2082" t="b">
        <f t="shared" si="325"/>
        <v>0</v>
      </c>
      <c r="T2082" s="136">
        <f t="shared" si="326"/>
        <v>41400</v>
      </c>
      <c r="U2082" t="e">
        <f>SQRT(($U$6/2)^2-($U$6/2)^2*'(OLD) bottom seam length'!T2082^2/($U$7/2)^2)</f>
        <v>#VALUE!</v>
      </c>
      <c r="W2082" s="136">
        <f t="shared" si="327"/>
        <v>41400</v>
      </c>
      <c r="X2082" t="e">
        <f>SQRT(($U$6/2)^2-($U$6/2)^2*'(OLD) bottom seam length'!W2082^2/($U$7/2)^2)</f>
        <v>#VALUE!</v>
      </c>
      <c r="Z2082" s="136">
        <f t="shared" si="328"/>
        <v>41400</v>
      </c>
      <c r="AA2082" t="e">
        <f>SQRT(($U$6/2)^2-($U$6/2)^2*'(OLD) bottom seam length'!Z2082^2/($U$7/2)^2)</f>
        <v>#VALUE!</v>
      </c>
      <c r="AC2082" s="136">
        <f t="shared" si="329"/>
        <v>41400</v>
      </c>
      <c r="AD2082" t="e">
        <f>SQRT(($U$6/2)^2-($U$6/2)^2*'(OLD) bottom seam length'!AC2082^2/($U$7/2)^2)</f>
        <v>#VALUE!</v>
      </c>
    </row>
    <row r="2083" spans="2:30">
      <c r="B2083" s="136">
        <f t="shared" si="320"/>
        <v>41440</v>
      </c>
      <c r="C2083" t="e">
        <f>SQRT(($C$5/2)^2-($C$5/2)^2*'(OLD) bottom seam length'!B2083^2/($C$6/2)^2)</f>
        <v>#DIV/0!</v>
      </c>
      <c r="E2083" s="136">
        <f t="shared" si="321"/>
        <v>41440</v>
      </c>
      <c r="F2083" t="e">
        <f>SQRT(($C$5/2)^2-($C$5/2)^2*'(OLD) bottom seam length'!E2083^2/($C$6/2)^2)</f>
        <v>#DIV/0!</v>
      </c>
      <c r="H2083" s="136">
        <f t="shared" si="322"/>
        <v>41440</v>
      </c>
      <c r="I2083" t="e">
        <f>SQRT(($C$5/2)^2-($C$5/2)^2*'(OLD) bottom seam length'!H2083^2/($C$6/2)^2)</f>
        <v>#DIV/0!</v>
      </c>
      <c r="K2083" s="136">
        <f t="shared" si="323"/>
        <v>41440</v>
      </c>
      <c r="L2083" t="e">
        <f>SQRT(($C$5/2)^2-($C$5/2)^2*'(OLD) bottom seam length'!K2083^2/($C$6/2)^2)</f>
        <v>#DIV/0!</v>
      </c>
      <c r="O2083" s="136">
        <f t="shared" si="324"/>
        <v>41440</v>
      </c>
      <c r="P2083" t="b">
        <f t="shared" si="325"/>
        <v>0</v>
      </c>
      <c r="T2083" s="136">
        <f t="shared" si="326"/>
        <v>41420</v>
      </c>
      <c r="U2083" t="e">
        <f>SQRT(($U$6/2)^2-($U$6/2)^2*'(OLD) bottom seam length'!T2083^2/($U$7/2)^2)</f>
        <v>#VALUE!</v>
      </c>
      <c r="W2083" s="136">
        <f t="shared" si="327"/>
        <v>41420</v>
      </c>
      <c r="X2083" t="e">
        <f>SQRT(($U$6/2)^2-($U$6/2)^2*'(OLD) bottom seam length'!W2083^2/($U$7/2)^2)</f>
        <v>#VALUE!</v>
      </c>
      <c r="Z2083" s="136">
        <f t="shared" si="328"/>
        <v>41420</v>
      </c>
      <c r="AA2083" t="e">
        <f>SQRT(($U$6/2)^2-($U$6/2)^2*'(OLD) bottom seam length'!Z2083^2/($U$7/2)^2)</f>
        <v>#VALUE!</v>
      </c>
      <c r="AC2083" s="136">
        <f t="shared" si="329"/>
        <v>41420</v>
      </c>
      <c r="AD2083" t="e">
        <f>SQRT(($U$6/2)^2-($U$6/2)^2*'(OLD) bottom seam length'!AC2083^2/($U$7/2)^2)</f>
        <v>#VALUE!</v>
      </c>
    </row>
    <row r="2084" spans="2:30">
      <c r="B2084" s="136">
        <f t="shared" si="320"/>
        <v>41460</v>
      </c>
      <c r="C2084" t="e">
        <f>SQRT(($C$5/2)^2-($C$5/2)^2*'(OLD) bottom seam length'!B2084^2/($C$6/2)^2)</f>
        <v>#DIV/0!</v>
      </c>
      <c r="E2084" s="136">
        <f t="shared" si="321"/>
        <v>41460</v>
      </c>
      <c r="F2084" t="e">
        <f>SQRT(($C$5/2)^2-($C$5/2)^2*'(OLD) bottom seam length'!E2084^2/($C$6/2)^2)</f>
        <v>#DIV/0!</v>
      </c>
      <c r="H2084" s="136">
        <f t="shared" si="322"/>
        <v>41460</v>
      </c>
      <c r="I2084" t="e">
        <f>SQRT(($C$5/2)^2-($C$5/2)^2*'(OLD) bottom seam length'!H2084^2/($C$6/2)^2)</f>
        <v>#DIV/0!</v>
      </c>
      <c r="K2084" s="136">
        <f t="shared" si="323"/>
        <v>41460</v>
      </c>
      <c r="L2084" t="e">
        <f>SQRT(($C$5/2)^2-($C$5/2)^2*'(OLD) bottom seam length'!K2084^2/($C$6/2)^2)</f>
        <v>#DIV/0!</v>
      </c>
      <c r="O2084" s="136">
        <f t="shared" si="324"/>
        <v>41460</v>
      </c>
      <c r="P2084" t="b">
        <f t="shared" si="325"/>
        <v>0</v>
      </c>
      <c r="T2084" s="136">
        <f t="shared" si="326"/>
        <v>41440</v>
      </c>
      <c r="U2084" t="e">
        <f>SQRT(($U$6/2)^2-($U$6/2)^2*'(OLD) bottom seam length'!T2084^2/($U$7/2)^2)</f>
        <v>#VALUE!</v>
      </c>
      <c r="W2084" s="136">
        <f t="shared" si="327"/>
        <v>41440</v>
      </c>
      <c r="X2084" t="e">
        <f>SQRT(($U$6/2)^2-($U$6/2)^2*'(OLD) bottom seam length'!W2084^2/($U$7/2)^2)</f>
        <v>#VALUE!</v>
      </c>
      <c r="Z2084" s="136">
        <f t="shared" si="328"/>
        <v>41440</v>
      </c>
      <c r="AA2084" t="e">
        <f>SQRT(($U$6/2)^2-($U$6/2)^2*'(OLD) bottom seam length'!Z2084^2/($U$7/2)^2)</f>
        <v>#VALUE!</v>
      </c>
      <c r="AC2084" s="136">
        <f t="shared" si="329"/>
        <v>41440</v>
      </c>
      <c r="AD2084" t="e">
        <f>SQRT(($U$6/2)^2-($U$6/2)^2*'(OLD) bottom seam length'!AC2084^2/($U$7/2)^2)</f>
        <v>#VALUE!</v>
      </c>
    </row>
    <row r="2085" spans="2:30">
      <c r="B2085" s="136">
        <f t="shared" si="320"/>
        <v>41480</v>
      </c>
      <c r="C2085" t="e">
        <f>SQRT(($C$5/2)^2-($C$5/2)^2*'(OLD) bottom seam length'!B2085^2/($C$6/2)^2)</f>
        <v>#DIV/0!</v>
      </c>
      <c r="E2085" s="136">
        <f t="shared" si="321"/>
        <v>41480</v>
      </c>
      <c r="F2085" t="e">
        <f>SQRT(($C$5/2)^2-($C$5/2)^2*'(OLD) bottom seam length'!E2085^2/($C$6/2)^2)</f>
        <v>#DIV/0!</v>
      </c>
      <c r="H2085" s="136">
        <f t="shared" si="322"/>
        <v>41480</v>
      </c>
      <c r="I2085" t="e">
        <f>SQRT(($C$5/2)^2-($C$5/2)^2*'(OLD) bottom seam length'!H2085^2/($C$6/2)^2)</f>
        <v>#DIV/0!</v>
      </c>
      <c r="K2085" s="136">
        <f t="shared" si="323"/>
        <v>41480</v>
      </c>
      <c r="L2085" t="e">
        <f>SQRT(($C$5/2)^2-($C$5/2)^2*'(OLD) bottom seam length'!K2085^2/($C$6/2)^2)</f>
        <v>#DIV/0!</v>
      </c>
      <c r="O2085" s="136">
        <f t="shared" si="324"/>
        <v>41480</v>
      </c>
      <c r="P2085" t="b">
        <f t="shared" si="325"/>
        <v>0</v>
      </c>
      <c r="T2085" s="136">
        <f t="shared" si="326"/>
        <v>41460</v>
      </c>
      <c r="U2085" t="e">
        <f>SQRT(($U$6/2)^2-($U$6/2)^2*'(OLD) bottom seam length'!T2085^2/($U$7/2)^2)</f>
        <v>#VALUE!</v>
      </c>
      <c r="W2085" s="136">
        <f t="shared" si="327"/>
        <v>41460</v>
      </c>
      <c r="X2085" t="e">
        <f>SQRT(($U$6/2)^2-($U$6/2)^2*'(OLD) bottom seam length'!W2085^2/($U$7/2)^2)</f>
        <v>#VALUE!</v>
      </c>
      <c r="Z2085" s="136">
        <f t="shared" si="328"/>
        <v>41460</v>
      </c>
      <c r="AA2085" t="e">
        <f>SQRT(($U$6/2)^2-($U$6/2)^2*'(OLD) bottom seam length'!Z2085^2/($U$7/2)^2)</f>
        <v>#VALUE!</v>
      </c>
      <c r="AC2085" s="136">
        <f t="shared" si="329"/>
        <v>41460</v>
      </c>
      <c r="AD2085" t="e">
        <f>SQRT(($U$6/2)^2-($U$6/2)^2*'(OLD) bottom seam length'!AC2085^2/($U$7/2)^2)</f>
        <v>#VALUE!</v>
      </c>
    </row>
    <row r="2086" spans="2:30">
      <c r="B2086" s="136">
        <f t="shared" si="320"/>
        <v>41500</v>
      </c>
      <c r="C2086" t="e">
        <f>SQRT(($C$5/2)^2-($C$5/2)^2*'(OLD) bottom seam length'!B2086^2/($C$6/2)^2)</f>
        <v>#DIV/0!</v>
      </c>
      <c r="E2086" s="136">
        <f t="shared" si="321"/>
        <v>41500</v>
      </c>
      <c r="F2086" t="e">
        <f>SQRT(($C$5/2)^2-($C$5/2)^2*'(OLD) bottom seam length'!E2086^2/($C$6/2)^2)</f>
        <v>#DIV/0!</v>
      </c>
      <c r="H2086" s="136">
        <f t="shared" si="322"/>
        <v>41500</v>
      </c>
      <c r="I2086" t="e">
        <f>SQRT(($C$5/2)^2-($C$5/2)^2*'(OLD) bottom seam length'!H2086^2/($C$6/2)^2)</f>
        <v>#DIV/0!</v>
      </c>
      <c r="K2086" s="136">
        <f t="shared" si="323"/>
        <v>41500</v>
      </c>
      <c r="L2086" t="e">
        <f>SQRT(($C$5/2)^2-($C$5/2)^2*'(OLD) bottom seam length'!K2086^2/($C$6/2)^2)</f>
        <v>#DIV/0!</v>
      </c>
      <c r="O2086" s="136">
        <f t="shared" si="324"/>
        <v>41500</v>
      </c>
      <c r="P2086" t="b">
        <f t="shared" si="325"/>
        <v>0</v>
      </c>
      <c r="T2086" s="136">
        <f t="shared" si="326"/>
        <v>41480</v>
      </c>
      <c r="U2086" t="e">
        <f>SQRT(($U$6/2)^2-($U$6/2)^2*'(OLD) bottom seam length'!T2086^2/($U$7/2)^2)</f>
        <v>#VALUE!</v>
      </c>
      <c r="W2086" s="136">
        <f t="shared" si="327"/>
        <v>41480</v>
      </c>
      <c r="X2086" t="e">
        <f>SQRT(($U$6/2)^2-($U$6/2)^2*'(OLD) bottom seam length'!W2086^2/($U$7/2)^2)</f>
        <v>#VALUE!</v>
      </c>
      <c r="Z2086" s="136">
        <f t="shared" si="328"/>
        <v>41480</v>
      </c>
      <c r="AA2086" t="e">
        <f>SQRT(($U$6/2)^2-($U$6/2)^2*'(OLD) bottom seam length'!Z2086^2/($U$7/2)^2)</f>
        <v>#VALUE!</v>
      </c>
      <c r="AC2086" s="136">
        <f t="shared" si="329"/>
        <v>41480</v>
      </c>
      <c r="AD2086" t="e">
        <f>SQRT(($U$6/2)^2-($U$6/2)^2*'(OLD) bottom seam length'!AC2086^2/($U$7/2)^2)</f>
        <v>#VALUE!</v>
      </c>
    </row>
    <row r="2087" spans="2:30">
      <c r="B2087" s="136">
        <f t="shared" si="320"/>
        <v>41520</v>
      </c>
      <c r="C2087" t="e">
        <f>SQRT(($C$5/2)^2-($C$5/2)^2*'(OLD) bottom seam length'!B2087^2/($C$6/2)^2)</f>
        <v>#DIV/0!</v>
      </c>
      <c r="E2087" s="136">
        <f t="shared" si="321"/>
        <v>41520</v>
      </c>
      <c r="F2087" t="e">
        <f>SQRT(($C$5/2)^2-($C$5/2)^2*'(OLD) bottom seam length'!E2087^2/($C$6/2)^2)</f>
        <v>#DIV/0!</v>
      </c>
      <c r="H2087" s="136">
        <f t="shared" si="322"/>
        <v>41520</v>
      </c>
      <c r="I2087" t="e">
        <f>SQRT(($C$5/2)^2-($C$5/2)^2*'(OLD) bottom seam length'!H2087^2/($C$6/2)^2)</f>
        <v>#DIV/0!</v>
      </c>
      <c r="K2087" s="136">
        <f t="shared" si="323"/>
        <v>41520</v>
      </c>
      <c r="L2087" t="e">
        <f>SQRT(($C$5/2)^2-($C$5/2)^2*'(OLD) bottom seam length'!K2087^2/($C$6/2)^2)</f>
        <v>#DIV/0!</v>
      </c>
      <c r="O2087" s="136">
        <f t="shared" si="324"/>
        <v>41520</v>
      </c>
      <c r="P2087" t="b">
        <f t="shared" si="325"/>
        <v>0</v>
      </c>
      <c r="T2087" s="136">
        <f t="shared" si="326"/>
        <v>41500</v>
      </c>
      <c r="U2087" t="e">
        <f>SQRT(($U$6/2)^2-($U$6/2)^2*'(OLD) bottom seam length'!T2087^2/($U$7/2)^2)</f>
        <v>#VALUE!</v>
      </c>
      <c r="W2087" s="136">
        <f t="shared" si="327"/>
        <v>41500</v>
      </c>
      <c r="X2087" t="e">
        <f>SQRT(($U$6/2)^2-($U$6/2)^2*'(OLD) bottom seam length'!W2087^2/($U$7/2)^2)</f>
        <v>#VALUE!</v>
      </c>
      <c r="Z2087" s="136">
        <f t="shared" si="328"/>
        <v>41500</v>
      </c>
      <c r="AA2087" t="e">
        <f>SQRT(($U$6/2)^2-($U$6/2)^2*'(OLD) bottom seam length'!Z2087^2/($U$7/2)^2)</f>
        <v>#VALUE!</v>
      </c>
      <c r="AC2087" s="136">
        <f t="shared" si="329"/>
        <v>41500</v>
      </c>
      <c r="AD2087" t="e">
        <f>SQRT(($U$6/2)^2-($U$6/2)^2*'(OLD) bottom seam length'!AC2087^2/($U$7/2)^2)</f>
        <v>#VALUE!</v>
      </c>
    </row>
    <row r="2088" spans="2:30">
      <c r="B2088" s="136">
        <f t="shared" si="320"/>
        <v>41540</v>
      </c>
      <c r="C2088" t="e">
        <f>SQRT(($C$5/2)^2-($C$5/2)^2*'(OLD) bottom seam length'!B2088^2/($C$6/2)^2)</f>
        <v>#DIV/0!</v>
      </c>
      <c r="E2088" s="136">
        <f t="shared" si="321"/>
        <v>41540</v>
      </c>
      <c r="F2088" t="e">
        <f>SQRT(($C$5/2)^2-($C$5/2)^2*'(OLD) bottom seam length'!E2088^2/($C$6/2)^2)</f>
        <v>#DIV/0!</v>
      </c>
      <c r="H2088" s="136">
        <f t="shared" si="322"/>
        <v>41540</v>
      </c>
      <c r="I2088" t="e">
        <f>SQRT(($C$5/2)^2-($C$5/2)^2*'(OLD) bottom seam length'!H2088^2/($C$6/2)^2)</f>
        <v>#DIV/0!</v>
      </c>
      <c r="K2088" s="136">
        <f t="shared" si="323"/>
        <v>41540</v>
      </c>
      <c r="L2088" t="e">
        <f>SQRT(($C$5/2)^2-($C$5/2)^2*'(OLD) bottom seam length'!K2088^2/($C$6/2)^2)</f>
        <v>#DIV/0!</v>
      </c>
      <c r="O2088" s="136">
        <f t="shared" si="324"/>
        <v>41540</v>
      </c>
      <c r="P2088" t="b">
        <f t="shared" si="325"/>
        <v>0</v>
      </c>
      <c r="T2088" s="136">
        <f t="shared" si="326"/>
        <v>41520</v>
      </c>
      <c r="U2088" t="e">
        <f>SQRT(($U$6/2)^2-($U$6/2)^2*'(OLD) bottom seam length'!T2088^2/($U$7/2)^2)</f>
        <v>#VALUE!</v>
      </c>
      <c r="W2088" s="136">
        <f t="shared" si="327"/>
        <v>41520</v>
      </c>
      <c r="X2088" t="e">
        <f>SQRT(($U$6/2)^2-($U$6/2)^2*'(OLD) bottom seam length'!W2088^2/($U$7/2)^2)</f>
        <v>#VALUE!</v>
      </c>
      <c r="Z2088" s="136">
        <f t="shared" si="328"/>
        <v>41520</v>
      </c>
      <c r="AA2088" t="e">
        <f>SQRT(($U$6/2)^2-($U$6/2)^2*'(OLD) bottom seam length'!Z2088^2/($U$7/2)^2)</f>
        <v>#VALUE!</v>
      </c>
      <c r="AC2088" s="136">
        <f t="shared" si="329"/>
        <v>41520</v>
      </c>
      <c r="AD2088" t="e">
        <f>SQRT(($U$6/2)^2-($U$6/2)^2*'(OLD) bottom seam length'!AC2088^2/($U$7/2)^2)</f>
        <v>#VALUE!</v>
      </c>
    </row>
    <row r="2089" spans="2:30">
      <c r="B2089" s="136">
        <f t="shared" si="320"/>
        <v>41560</v>
      </c>
      <c r="C2089" t="e">
        <f>SQRT(($C$5/2)^2-($C$5/2)^2*'(OLD) bottom seam length'!B2089^2/($C$6/2)^2)</f>
        <v>#DIV/0!</v>
      </c>
      <c r="E2089" s="136">
        <f t="shared" si="321"/>
        <v>41560</v>
      </c>
      <c r="F2089" t="e">
        <f>SQRT(($C$5/2)^2-($C$5/2)^2*'(OLD) bottom seam length'!E2089^2/($C$6/2)^2)</f>
        <v>#DIV/0!</v>
      </c>
      <c r="H2089" s="136">
        <f t="shared" si="322"/>
        <v>41560</v>
      </c>
      <c r="I2089" t="e">
        <f>SQRT(($C$5/2)^2-($C$5/2)^2*'(OLD) bottom seam length'!H2089^2/($C$6/2)^2)</f>
        <v>#DIV/0!</v>
      </c>
      <c r="K2089" s="136">
        <f t="shared" si="323"/>
        <v>41560</v>
      </c>
      <c r="L2089" t="e">
        <f>SQRT(($C$5/2)^2-($C$5/2)^2*'(OLD) bottom seam length'!K2089^2/($C$6/2)^2)</f>
        <v>#DIV/0!</v>
      </c>
      <c r="O2089" s="136">
        <f t="shared" si="324"/>
        <v>41560</v>
      </c>
      <c r="P2089" t="b">
        <f t="shared" si="325"/>
        <v>0</v>
      </c>
      <c r="T2089" s="136">
        <f t="shared" si="326"/>
        <v>41540</v>
      </c>
      <c r="U2089" t="e">
        <f>SQRT(($U$6/2)^2-($U$6/2)^2*'(OLD) bottom seam length'!T2089^2/($U$7/2)^2)</f>
        <v>#VALUE!</v>
      </c>
      <c r="W2089" s="136">
        <f t="shared" si="327"/>
        <v>41540</v>
      </c>
      <c r="X2089" t="e">
        <f>SQRT(($U$6/2)^2-($U$6/2)^2*'(OLD) bottom seam length'!W2089^2/($U$7/2)^2)</f>
        <v>#VALUE!</v>
      </c>
      <c r="Z2089" s="136">
        <f t="shared" si="328"/>
        <v>41540</v>
      </c>
      <c r="AA2089" t="e">
        <f>SQRT(($U$6/2)^2-($U$6/2)^2*'(OLD) bottom seam length'!Z2089^2/($U$7/2)^2)</f>
        <v>#VALUE!</v>
      </c>
      <c r="AC2089" s="136">
        <f t="shared" si="329"/>
        <v>41540</v>
      </c>
      <c r="AD2089" t="e">
        <f>SQRT(($U$6/2)^2-($U$6/2)^2*'(OLD) bottom seam length'!AC2089^2/($U$7/2)^2)</f>
        <v>#VALUE!</v>
      </c>
    </row>
    <row r="2090" spans="2:30">
      <c r="B2090" s="136">
        <f t="shared" si="320"/>
        <v>41580</v>
      </c>
      <c r="C2090" t="e">
        <f>SQRT(($C$5/2)^2-($C$5/2)^2*'(OLD) bottom seam length'!B2090^2/($C$6/2)^2)</f>
        <v>#DIV/0!</v>
      </c>
      <c r="E2090" s="136">
        <f t="shared" si="321"/>
        <v>41580</v>
      </c>
      <c r="F2090" t="e">
        <f>SQRT(($C$5/2)^2-($C$5/2)^2*'(OLD) bottom seam length'!E2090^2/($C$6/2)^2)</f>
        <v>#DIV/0!</v>
      </c>
      <c r="H2090" s="136">
        <f t="shared" si="322"/>
        <v>41580</v>
      </c>
      <c r="I2090" t="e">
        <f>SQRT(($C$5/2)^2-($C$5/2)^2*'(OLD) bottom seam length'!H2090^2/($C$6/2)^2)</f>
        <v>#DIV/0!</v>
      </c>
      <c r="K2090" s="136">
        <f t="shared" si="323"/>
        <v>41580</v>
      </c>
      <c r="L2090" t="e">
        <f>SQRT(($C$5/2)^2-($C$5/2)^2*'(OLD) bottom seam length'!K2090^2/($C$6/2)^2)</f>
        <v>#DIV/0!</v>
      </c>
      <c r="O2090" s="136">
        <f t="shared" si="324"/>
        <v>41580</v>
      </c>
      <c r="P2090" t="b">
        <f t="shared" si="325"/>
        <v>0</v>
      </c>
      <c r="T2090" s="136">
        <f t="shared" si="326"/>
        <v>41560</v>
      </c>
      <c r="U2090" t="e">
        <f>SQRT(($U$6/2)^2-($U$6/2)^2*'(OLD) bottom seam length'!T2090^2/($U$7/2)^2)</f>
        <v>#VALUE!</v>
      </c>
      <c r="W2090" s="136">
        <f t="shared" si="327"/>
        <v>41560</v>
      </c>
      <c r="X2090" t="e">
        <f>SQRT(($U$6/2)^2-($U$6/2)^2*'(OLD) bottom seam length'!W2090^2/($U$7/2)^2)</f>
        <v>#VALUE!</v>
      </c>
      <c r="Z2090" s="136">
        <f t="shared" si="328"/>
        <v>41560</v>
      </c>
      <c r="AA2090" t="e">
        <f>SQRT(($U$6/2)^2-($U$6/2)^2*'(OLD) bottom seam length'!Z2090^2/($U$7/2)^2)</f>
        <v>#VALUE!</v>
      </c>
      <c r="AC2090" s="136">
        <f t="shared" si="329"/>
        <v>41560</v>
      </c>
      <c r="AD2090" t="e">
        <f>SQRT(($U$6/2)^2-($U$6/2)^2*'(OLD) bottom seam length'!AC2090^2/($U$7/2)^2)</f>
        <v>#VALUE!</v>
      </c>
    </row>
    <row r="2091" spans="2:30">
      <c r="B2091" s="136">
        <f t="shared" si="320"/>
        <v>41600</v>
      </c>
      <c r="C2091" t="e">
        <f>SQRT(($C$5/2)^2-($C$5/2)^2*'(OLD) bottom seam length'!B2091^2/($C$6/2)^2)</f>
        <v>#DIV/0!</v>
      </c>
      <c r="E2091" s="136">
        <f t="shared" si="321"/>
        <v>41600</v>
      </c>
      <c r="F2091" t="e">
        <f>SQRT(($C$5/2)^2-($C$5/2)^2*'(OLD) bottom seam length'!E2091^2/($C$6/2)^2)</f>
        <v>#DIV/0!</v>
      </c>
      <c r="H2091" s="136">
        <f t="shared" si="322"/>
        <v>41600</v>
      </c>
      <c r="I2091" t="e">
        <f>SQRT(($C$5/2)^2-($C$5/2)^2*'(OLD) bottom seam length'!H2091^2/($C$6/2)^2)</f>
        <v>#DIV/0!</v>
      </c>
      <c r="K2091" s="136">
        <f t="shared" si="323"/>
        <v>41600</v>
      </c>
      <c r="L2091" t="e">
        <f>SQRT(($C$5/2)^2-($C$5/2)^2*'(OLD) bottom seam length'!K2091^2/($C$6/2)^2)</f>
        <v>#DIV/0!</v>
      </c>
      <c r="O2091" s="136">
        <f t="shared" si="324"/>
        <v>41600</v>
      </c>
      <c r="P2091" t="b">
        <f t="shared" si="325"/>
        <v>0</v>
      </c>
      <c r="T2091" s="136">
        <f t="shared" si="326"/>
        <v>41580</v>
      </c>
      <c r="U2091" t="e">
        <f>SQRT(($U$6/2)^2-($U$6/2)^2*'(OLD) bottom seam length'!T2091^2/($U$7/2)^2)</f>
        <v>#VALUE!</v>
      </c>
      <c r="W2091" s="136">
        <f t="shared" si="327"/>
        <v>41580</v>
      </c>
      <c r="X2091" t="e">
        <f>SQRT(($U$6/2)^2-($U$6/2)^2*'(OLD) bottom seam length'!W2091^2/($U$7/2)^2)</f>
        <v>#VALUE!</v>
      </c>
      <c r="Z2091" s="136">
        <f t="shared" si="328"/>
        <v>41580</v>
      </c>
      <c r="AA2091" t="e">
        <f>SQRT(($U$6/2)^2-($U$6/2)^2*'(OLD) bottom seam length'!Z2091^2/($U$7/2)^2)</f>
        <v>#VALUE!</v>
      </c>
      <c r="AC2091" s="136">
        <f t="shared" si="329"/>
        <v>41580</v>
      </c>
      <c r="AD2091" t="e">
        <f>SQRT(($U$6/2)^2-($U$6/2)^2*'(OLD) bottom seam length'!AC2091^2/($U$7/2)^2)</f>
        <v>#VALUE!</v>
      </c>
    </row>
    <row r="2092" spans="2:30">
      <c r="B2092" s="136">
        <f t="shared" si="320"/>
        <v>41620</v>
      </c>
      <c r="C2092" t="e">
        <f>SQRT(($C$5/2)^2-($C$5/2)^2*'(OLD) bottom seam length'!B2092^2/($C$6/2)^2)</f>
        <v>#DIV/0!</v>
      </c>
      <c r="E2092" s="136">
        <f t="shared" si="321"/>
        <v>41620</v>
      </c>
      <c r="F2092" t="e">
        <f>SQRT(($C$5/2)^2-($C$5/2)^2*'(OLD) bottom seam length'!E2092^2/($C$6/2)^2)</f>
        <v>#DIV/0!</v>
      </c>
      <c r="H2092" s="136">
        <f t="shared" si="322"/>
        <v>41620</v>
      </c>
      <c r="I2092" t="e">
        <f>SQRT(($C$5/2)^2-($C$5/2)^2*'(OLD) bottom seam length'!H2092^2/($C$6/2)^2)</f>
        <v>#DIV/0!</v>
      </c>
      <c r="K2092" s="136">
        <f t="shared" si="323"/>
        <v>41620</v>
      </c>
      <c r="L2092" t="e">
        <f>SQRT(($C$5/2)^2-($C$5/2)^2*'(OLD) bottom seam length'!K2092^2/($C$6/2)^2)</f>
        <v>#DIV/0!</v>
      </c>
      <c r="O2092" s="136">
        <f t="shared" si="324"/>
        <v>41620</v>
      </c>
      <c r="P2092" t="b">
        <f t="shared" si="325"/>
        <v>0</v>
      </c>
      <c r="T2092" s="136">
        <f t="shared" si="326"/>
        <v>41600</v>
      </c>
      <c r="U2092" t="e">
        <f>SQRT(($U$6/2)^2-($U$6/2)^2*'(OLD) bottom seam length'!T2092^2/($U$7/2)^2)</f>
        <v>#VALUE!</v>
      </c>
      <c r="W2092" s="136">
        <f t="shared" si="327"/>
        <v>41600</v>
      </c>
      <c r="X2092" t="e">
        <f>SQRT(($U$6/2)^2-($U$6/2)^2*'(OLD) bottom seam length'!W2092^2/($U$7/2)^2)</f>
        <v>#VALUE!</v>
      </c>
      <c r="Z2092" s="136">
        <f t="shared" si="328"/>
        <v>41600</v>
      </c>
      <c r="AA2092" t="e">
        <f>SQRT(($U$6/2)^2-($U$6/2)^2*'(OLD) bottom seam length'!Z2092^2/($U$7/2)^2)</f>
        <v>#VALUE!</v>
      </c>
      <c r="AC2092" s="136">
        <f t="shared" si="329"/>
        <v>41600</v>
      </c>
      <c r="AD2092" t="e">
        <f>SQRT(($U$6/2)^2-($U$6/2)^2*'(OLD) bottom seam length'!AC2092^2/($U$7/2)^2)</f>
        <v>#VALUE!</v>
      </c>
    </row>
    <row r="2093" spans="2:30">
      <c r="B2093" s="136">
        <f t="shared" si="320"/>
        <v>41640</v>
      </c>
      <c r="C2093" t="e">
        <f>SQRT(($C$5/2)^2-($C$5/2)^2*'(OLD) bottom seam length'!B2093^2/($C$6/2)^2)</f>
        <v>#DIV/0!</v>
      </c>
      <c r="E2093" s="136">
        <f t="shared" si="321"/>
        <v>41640</v>
      </c>
      <c r="F2093" t="e">
        <f>SQRT(($C$5/2)^2-($C$5/2)^2*'(OLD) bottom seam length'!E2093^2/($C$6/2)^2)</f>
        <v>#DIV/0!</v>
      </c>
      <c r="H2093" s="136">
        <f t="shared" si="322"/>
        <v>41640</v>
      </c>
      <c r="I2093" t="e">
        <f>SQRT(($C$5/2)^2-($C$5/2)^2*'(OLD) bottom seam length'!H2093^2/($C$6/2)^2)</f>
        <v>#DIV/0!</v>
      </c>
      <c r="K2093" s="136">
        <f t="shared" si="323"/>
        <v>41640</v>
      </c>
      <c r="L2093" t="e">
        <f>SQRT(($C$5/2)^2-($C$5/2)^2*'(OLD) bottom seam length'!K2093^2/($C$6/2)^2)</f>
        <v>#DIV/0!</v>
      </c>
      <c r="O2093" s="136">
        <f t="shared" si="324"/>
        <v>41640</v>
      </c>
      <c r="P2093" t="b">
        <f t="shared" si="325"/>
        <v>0</v>
      </c>
      <c r="T2093" s="136">
        <f t="shared" si="326"/>
        <v>41620</v>
      </c>
      <c r="U2093" t="e">
        <f>SQRT(($U$6/2)^2-($U$6/2)^2*'(OLD) bottom seam length'!T2093^2/($U$7/2)^2)</f>
        <v>#VALUE!</v>
      </c>
      <c r="W2093" s="136">
        <f t="shared" si="327"/>
        <v>41620</v>
      </c>
      <c r="X2093" t="e">
        <f>SQRT(($U$6/2)^2-($U$6/2)^2*'(OLD) bottom seam length'!W2093^2/($U$7/2)^2)</f>
        <v>#VALUE!</v>
      </c>
      <c r="Z2093" s="136">
        <f t="shared" si="328"/>
        <v>41620</v>
      </c>
      <c r="AA2093" t="e">
        <f>SQRT(($U$6/2)^2-($U$6/2)^2*'(OLD) bottom seam length'!Z2093^2/($U$7/2)^2)</f>
        <v>#VALUE!</v>
      </c>
      <c r="AC2093" s="136">
        <f t="shared" si="329"/>
        <v>41620</v>
      </c>
      <c r="AD2093" t="e">
        <f>SQRT(($U$6/2)^2-($U$6/2)^2*'(OLD) bottom seam length'!AC2093^2/($U$7/2)^2)</f>
        <v>#VALUE!</v>
      </c>
    </row>
    <row r="2094" spans="2:30">
      <c r="B2094" s="136">
        <f t="shared" si="320"/>
        <v>41660</v>
      </c>
      <c r="C2094" t="e">
        <f>SQRT(($C$5/2)^2-($C$5/2)^2*'(OLD) bottom seam length'!B2094^2/($C$6/2)^2)</f>
        <v>#DIV/0!</v>
      </c>
      <c r="E2094" s="136">
        <f t="shared" si="321"/>
        <v>41660</v>
      </c>
      <c r="F2094" t="e">
        <f>SQRT(($C$5/2)^2-($C$5/2)^2*'(OLD) bottom seam length'!E2094^2/($C$6/2)^2)</f>
        <v>#DIV/0!</v>
      </c>
      <c r="H2094" s="136">
        <f t="shared" si="322"/>
        <v>41660</v>
      </c>
      <c r="I2094" t="e">
        <f>SQRT(($C$5/2)^2-($C$5/2)^2*'(OLD) bottom seam length'!H2094^2/($C$6/2)^2)</f>
        <v>#DIV/0!</v>
      </c>
      <c r="K2094" s="136">
        <f t="shared" si="323"/>
        <v>41660</v>
      </c>
      <c r="L2094" t="e">
        <f>SQRT(($C$5/2)^2-($C$5/2)^2*'(OLD) bottom seam length'!K2094^2/($C$6/2)^2)</f>
        <v>#DIV/0!</v>
      </c>
      <c r="O2094" s="136">
        <f t="shared" si="324"/>
        <v>41660</v>
      </c>
      <c r="P2094" t="b">
        <f t="shared" si="325"/>
        <v>0</v>
      </c>
      <c r="T2094" s="136">
        <f t="shared" si="326"/>
        <v>41640</v>
      </c>
      <c r="U2094" t="e">
        <f>SQRT(($U$6/2)^2-($U$6/2)^2*'(OLD) bottom seam length'!T2094^2/($U$7/2)^2)</f>
        <v>#VALUE!</v>
      </c>
      <c r="W2094" s="136">
        <f t="shared" si="327"/>
        <v>41640</v>
      </c>
      <c r="X2094" t="e">
        <f>SQRT(($U$6/2)^2-($U$6/2)^2*'(OLD) bottom seam length'!W2094^2/($U$7/2)^2)</f>
        <v>#VALUE!</v>
      </c>
      <c r="Z2094" s="136">
        <f t="shared" si="328"/>
        <v>41640</v>
      </c>
      <c r="AA2094" t="e">
        <f>SQRT(($U$6/2)^2-($U$6/2)^2*'(OLD) bottom seam length'!Z2094^2/($U$7/2)^2)</f>
        <v>#VALUE!</v>
      </c>
      <c r="AC2094" s="136">
        <f t="shared" si="329"/>
        <v>41640</v>
      </c>
      <c r="AD2094" t="e">
        <f>SQRT(($U$6/2)^2-($U$6/2)^2*'(OLD) bottom seam length'!AC2094^2/($U$7/2)^2)</f>
        <v>#VALUE!</v>
      </c>
    </row>
    <row r="2095" spans="2:30">
      <c r="B2095" s="136">
        <f t="shared" si="320"/>
        <v>41680</v>
      </c>
      <c r="C2095" t="e">
        <f>SQRT(($C$5/2)^2-($C$5/2)^2*'(OLD) bottom seam length'!B2095^2/($C$6/2)^2)</f>
        <v>#DIV/0!</v>
      </c>
      <c r="E2095" s="136">
        <f t="shared" si="321"/>
        <v>41680</v>
      </c>
      <c r="F2095" t="e">
        <f>SQRT(($C$5/2)^2-($C$5/2)^2*'(OLD) bottom seam length'!E2095^2/($C$6/2)^2)</f>
        <v>#DIV/0!</v>
      </c>
      <c r="H2095" s="136">
        <f t="shared" si="322"/>
        <v>41680</v>
      </c>
      <c r="I2095" t="e">
        <f>SQRT(($C$5/2)^2-($C$5/2)^2*'(OLD) bottom seam length'!H2095^2/($C$6/2)^2)</f>
        <v>#DIV/0!</v>
      </c>
      <c r="K2095" s="136">
        <f t="shared" si="323"/>
        <v>41680</v>
      </c>
      <c r="L2095" t="e">
        <f>SQRT(($C$5/2)^2-($C$5/2)^2*'(OLD) bottom seam length'!K2095^2/($C$6/2)^2)</f>
        <v>#DIV/0!</v>
      </c>
      <c r="O2095" s="136">
        <f t="shared" si="324"/>
        <v>41680</v>
      </c>
      <c r="P2095" t="b">
        <f t="shared" si="325"/>
        <v>0</v>
      </c>
      <c r="T2095" s="136">
        <f t="shared" si="326"/>
        <v>41660</v>
      </c>
      <c r="U2095" t="e">
        <f>SQRT(($U$6/2)^2-($U$6/2)^2*'(OLD) bottom seam length'!T2095^2/($U$7/2)^2)</f>
        <v>#VALUE!</v>
      </c>
      <c r="W2095" s="136">
        <f t="shared" si="327"/>
        <v>41660</v>
      </c>
      <c r="X2095" t="e">
        <f>SQRT(($U$6/2)^2-($U$6/2)^2*'(OLD) bottom seam length'!W2095^2/($U$7/2)^2)</f>
        <v>#VALUE!</v>
      </c>
      <c r="Z2095" s="136">
        <f t="shared" si="328"/>
        <v>41660</v>
      </c>
      <c r="AA2095" t="e">
        <f>SQRT(($U$6/2)^2-($U$6/2)^2*'(OLD) bottom seam length'!Z2095^2/($U$7/2)^2)</f>
        <v>#VALUE!</v>
      </c>
      <c r="AC2095" s="136">
        <f t="shared" si="329"/>
        <v>41660</v>
      </c>
      <c r="AD2095" t="e">
        <f>SQRT(($U$6/2)^2-($U$6/2)^2*'(OLD) bottom seam length'!AC2095^2/($U$7/2)^2)</f>
        <v>#VALUE!</v>
      </c>
    </row>
    <row r="2096" spans="2:30">
      <c r="B2096" s="136">
        <f t="shared" si="320"/>
        <v>41700</v>
      </c>
      <c r="C2096" t="e">
        <f>SQRT(($C$5/2)^2-($C$5/2)^2*'(OLD) bottom seam length'!B2096^2/($C$6/2)^2)</f>
        <v>#DIV/0!</v>
      </c>
      <c r="E2096" s="136">
        <f t="shared" si="321"/>
        <v>41700</v>
      </c>
      <c r="F2096" t="e">
        <f>SQRT(($C$5/2)^2-($C$5/2)^2*'(OLD) bottom seam length'!E2096^2/($C$6/2)^2)</f>
        <v>#DIV/0!</v>
      </c>
      <c r="H2096" s="136">
        <f t="shared" si="322"/>
        <v>41700</v>
      </c>
      <c r="I2096" t="e">
        <f>SQRT(($C$5/2)^2-($C$5/2)^2*'(OLD) bottom seam length'!H2096^2/($C$6/2)^2)</f>
        <v>#DIV/0!</v>
      </c>
      <c r="K2096" s="136">
        <f t="shared" si="323"/>
        <v>41700</v>
      </c>
      <c r="L2096" t="e">
        <f>SQRT(($C$5/2)^2-($C$5/2)^2*'(OLD) bottom seam length'!K2096^2/($C$6/2)^2)</f>
        <v>#DIV/0!</v>
      </c>
      <c r="O2096" s="136">
        <f t="shared" si="324"/>
        <v>41700</v>
      </c>
      <c r="P2096" t="b">
        <f t="shared" si="325"/>
        <v>0</v>
      </c>
      <c r="T2096" s="136">
        <f t="shared" si="326"/>
        <v>41680</v>
      </c>
      <c r="U2096" t="e">
        <f>SQRT(($U$6/2)^2-($U$6/2)^2*'(OLD) bottom seam length'!T2096^2/($U$7/2)^2)</f>
        <v>#VALUE!</v>
      </c>
      <c r="W2096" s="136">
        <f t="shared" si="327"/>
        <v>41680</v>
      </c>
      <c r="X2096" t="e">
        <f>SQRT(($U$6/2)^2-($U$6/2)^2*'(OLD) bottom seam length'!W2096^2/($U$7/2)^2)</f>
        <v>#VALUE!</v>
      </c>
      <c r="Z2096" s="136">
        <f t="shared" si="328"/>
        <v>41680</v>
      </c>
      <c r="AA2096" t="e">
        <f>SQRT(($U$6/2)^2-($U$6/2)^2*'(OLD) bottom seam length'!Z2096^2/($U$7/2)^2)</f>
        <v>#VALUE!</v>
      </c>
      <c r="AC2096" s="136">
        <f t="shared" si="329"/>
        <v>41680</v>
      </c>
      <c r="AD2096" t="e">
        <f>SQRT(($U$6/2)^2-($U$6/2)^2*'(OLD) bottom seam length'!AC2096^2/($U$7/2)^2)</f>
        <v>#VALUE!</v>
      </c>
    </row>
    <row r="2097" spans="2:30">
      <c r="B2097" s="136">
        <f t="shared" si="320"/>
        <v>41720</v>
      </c>
      <c r="C2097" t="e">
        <f>SQRT(($C$5/2)^2-($C$5/2)^2*'(OLD) bottom seam length'!B2097^2/($C$6/2)^2)</f>
        <v>#DIV/0!</v>
      </c>
      <c r="E2097" s="136">
        <f t="shared" si="321"/>
        <v>41720</v>
      </c>
      <c r="F2097" t="e">
        <f>SQRT(($C$5/2)^2-($C$5/2)^2*'(OLD) bottom seam length'!E2097^2/($C$6/2)^2)</f>
        <v>#DIV/0!</v>
      </c>
      <c r="H2097" s="136">
        <f t="shared" si="322"/>
        <v>41720</v>
      </c>
      <c r="I2097" t="e">
        <f>SQRT(($C$5/2)^2-($C$5/2)^2*'(OLD) bottom seam length'!H2097^2/($C$6/2)^2)</f>
        <v>#DIV/0!</v>
      </c>
      <c r="K2097" s="136">
        <f t="shared" si="323"/>
        <v>41720</v>
      </c>
      <c r="L2097" t="e">
        <f>SQRT(($C$5/2)^2-($C$5/2)^2*'(OLD) bottom seam length'!K2097^2/($C$6/2)^2)</f>
        <v>#DIV/0!</v>
      </c>
      <c r="O2097" s="136">
        <f t="shared" si="324"/>
        <v>41720</v>
      </c>
      <c r="P2097" t="b">
        <f t="shared" si="325"/>
        <v>0</v>
      </c>
      <c r="T2097" s="136">
        <f t="shared" si="326"/>
        <v>41700</v>
      </c>
      <c r="U2097" t="e">
        <f>SQRT(($U$6/2)^2-($U$6/2)^2*'(OLD) bottom seam length'!T2097^2/($U$7/2)^2)</f>
        <v>#VALUE!</v>
      </c>
      <c r="W2097" s="136">
        <f t="shared" si="327"/>
        <v>41700</v>
      </c>
      <c r="X2097" t="e">
        <f>SQRT(($U$6/2)^2-($U$6/2)^2*'(OLD) bottom seam length'!W2097^2/($U$7/2)^2)</f>
        <v>#VALUE!</v>
      </c>
      <c r="Z2097" s="136">
        <f t="shared" si="328"/>
        <v>41700</v>
      </c>
      <c r="AA2097" t="e">
        <f>SQRT(($U$6/2)^2-($U$6/2)^2*'(OLD) bottom seam length'!Z2097^2/($U$7/2)^2)</f>
        <v>#VALUE!</v>
      </c>
      <c r="AC2097" s="136">
        <f t="shared" si="329"/>
        <v>41700</v>
      </c>
      <c r="AD2097" t="e">
        <f>SQRT(($U$6/2)^2-($U$6/2)^2*'(OLD) bottom seam length'!AC2097^2/($U$7/2)^2)</f>
        <v>#VALUE!</v>
      </c>
    </row>
    <row r="2098" spans="2:30">
      <c r="B2098" s="136">
        <f t="shared" si="320"/>
        <v>41740</v>
      </c>
      <c r="C2098" t="e">
        <f>SQRT(($C$5/2)^2-($C$5/2)^2*'(OLD) bottom seam length'!B2098^2/($C$6/2)^2)</f>
        <v>#DIV/0!</v>
      </c>
      <c r="E2098" s="136">
        <f t="shared" si="321"/>
        <v>41740</v>
      </c>
      <c r="F2098" t="e">
        <f>SQRT(($C$5/2)^2-($C$5/2)^2*'(OLD) bottom seam length'!E2098^2/($C$6/2)^2)</f>
        <v>#DIV/0!</v>
      </c>
      <c r="H2098" s="136">
        <f t="shared" si="322"/>
        <v>41740</v>
      </c>
      <c r="I2098" t="e">
        <f>SQRT(($C$5/2)^2-($C$5/2)^2*'(OLD) bottom seam length'!H2098^2/($C$6/2)^2)</f>
        <v>#DIV/0!</v>
      </c>
      <c r="K2098" s="136">
        <f t="shared" si="323"/>
        <v>41740</v>
      </c>
      <c r="L2098" t="e">
        <f>SQRT(($C$5/2)^2-($C$5/2)^2*'(OLD) bottom seam length'!K2098^2/($C$6/2)^2)</f>
        <v>#DIV/0!</v>
      </c>
      <c r="O2098" s="136">
        <f t="shared" si="324"/>
        <v>41740</v>
      </c>
      <c r="P2098" t="b">
        <f t="shared" si="325"/>
        <v>0</v>
      </c>
      <c r="T2098" s="136">
        <f t="shared" si="326"/>
        <v>41720</v>
      </c>
      <c r="U2098" t="e">
        <f>SQRT(($U$6/2)^2-($U$6/2)^2*'(OLD) bottom seam length'!T2098^2/($U$7/2)^2)</f>
        <v>#VALUE!</v>
      </c>
      <c r="W2098" s="136">
        <f t="shared" si="327"/>
        <v>41720</v>
      </c>
      <c r="X2098" t="e">
        <f>SQRT(($U$6/2)^2-($U$6/2)^2*'(OLD) bottom seam length'!W2098^2/($U$7/2)^2)</f>
        <v>#VALUE!</v>
      </c>
      <c r="Z2098" s="136">
        <f t="shared" si="328"/>
        <v>41720</v>
      </c>
      <c r="AA2098" t="e">
        <f>SQRT(($U$6/2)^2-($U$6/2)^2*'(OLD) bottom seam length'!Z2098^2/($U$7/2)^2)</f>
        <v>#VALUE!</v>
      </c>
      <c r="AC2098" s="136">
        <f t="shared" si="329"/>
        <v>41720</v>
      </c>
      <c r="AD2098" t="e">
        <f>SQRT(($U$6/2)^2-($U$6/2)^2*'(OLD) bottom seam length'!AC2098^2/($U$7/2)^2)</f>
        <v>#VALUE!</v>
      </c>
    </row>
    <row r="2099" spans="2:30">
      <c r="B2099" s="136">
        <f t="shared" si="320"/>
        <v>41760</v>
      </c>
      <c r="C2099" t="e">
        <f>SQRT(($C$5/2)^2-($C$5/2)^2*'(OLD) bottom seam length'!B2099^2/($C$6/2)^2)</f>
        <v>#DIV/0!</v>
      </c>
      <c r="E2099" s="136">
        <f t="shared" si="321"/>
        <v>41760</v>
      </c>
      <c r="F2099" t="e">
        <f>SQRT(($C$5/2)^2-($C$5/2)^2*'(OLD) bottom seam length'!E2099^2/($C$6/2)^2)</f>
        <v>#DIV/0!</v>
      </c>
      <c r="H2099" s="136">
        <f t="shared" si="322"/>
        <v>41760</v>
      </c>
      <c r="I2099" t="e">
        <f>SQRT(($C$5/2)^2-($C$5/2)^2*'(OLD) bottom seam length'!H2099^2/($C$6/2)^2)</f>
        <v>#DIV/0!</v>
      </c>
      <c r="K2099" s="136">
        <f t="shared" si="323"/>
        <v>41760</v>
      </c>
      <c r="L2099" t="e">
        <f>SQRT(($C$5/2)^2-($C$5/2)^2*'(OLD) bottom seam length'!K2099^2/($C$6/2)^2)</f>
        <v>#DIV/0!</v>
      </c>
      <c r="O2099" s="136">
        <f t="shared" si="324"/>
        <v>41760</v>
      </c>
      <c r="P2099" t="b">
        <f t="shared" si="325"/>
        <v>0</v>
      </c>
      <c r="T2099" s="136">
        <f t="shared" si="326"/>
        <v>41740</v>
      </c>
      <c r="U2099" t="e">
        <f>SQRT(($U$6/2)^2-($U$6/2)^2*'(OLD) bottom seam length'!T2099^2/($U$7/2)^2)</f>
        <v>#VALUE!</v>
      </c>
      <c r="W2099" s="136">
        <f t="shared" si="327"/>
        <v>41740</v>
      </c>
      <c r="X2099" t="e">
        <f>SQRT(($U$6/2)^2-($U$6/2)^2*'(OLD) bottom seam length'!W2099^2/($U$7/2)^2)</f>
        <v>#VALUE!</v>
      </c>
      <c r="Z2099" s="136">
        <f t="shared" si="328"/>
        <v>41740</v>
      </c>
      <c r="AA2099" t="e">
        <f>SQRT(($U$6/2)^2-($U$6/2)^2*'(OLD) bottom seam length'!Z2099^2/($U$7/2)^2)</f>
        <v>#VALUE!</v>
      </c>
      <c r="AC2099" s="136">
        <f t="shared" si="329"/>
        <v>41740</v>
      </c>
      <c r="AD2099" t="e">
        <f>SQRT(($U$6/2)^2-($U$6/2)^2*'(OLD) bottom seam length'!AC2099^2/($U$7/2)^2)</f>
        <v>#VALUE!</v>
      </c>
    </row>
    <row r="2100" spans="2:30">
      <c r="B2100" s="136">
        <f t="shared" si="320"/>
        <v>41780</v>
      </c>
      <c r="C2100" t="e">
        <f>SQRT(($C$5/2)^2-($C$5/2)^2*'(OLD) bottom seam length'!B2100^2/($C$6/2)^2)</f>
        <v>#DIV/0!</v>
      </c>
      <c r="E2100" s="136">
        <f t="shared" si="321"/>
        <v>41780</v>
      </c>
      <c r="F2100" t="e">
        <f>SQRT(($C$5/2)^2-($C$5/2)^2*'(OLD) bottom seam length'!E2100^2/($C$6/2)^2)</f>
        <v>#DIV/0!</v>
      </c>
      <c r="H2100" s="136">
        <f t="shared" si="322"/>
        <v>41780</v>
      </c>
      <c r="I2100" t="e">
        <f>SQRT(($C$5/2)^2-($C$5/2)^2*'(OLD) bottom seam length'!H2100^2/($C$6/2)^2)</f>
        <v>#DIV/0!</v>
      </c>
      <c r="K2100" s="136">
        <f t="shared" si="323"/>
        <v>41780</v>
      </c>
      <c r="L2100" t="e">
        <f>SQRT(($C$5/2)^2-($C$5/2)^2*'(OLD) bottom seam length'!K2100^2/($C$6/2)^2)</f>
        <v>#DIV/0!</v>
      </c>
      <c r="O2100" s="136">
        <f t="shared" si="324"/>
        <v>41780</v>
      </c>
      <c r="P2100" t="b">
        <f t="shared" si="325"/>
        <v>0</v>
      </c>
      <c r="T2100" s="136">
        <f t="shared" si="326"/>
        <v>41760</v>
      </c>
      <c r="U2100" t="e">
        <f>SQRT(($U$6/2)^2-($U$6/2)^2*'(OLD) bottom seam length'!T2100^2/($U$7/2)^2)</f>
        <v>#VALUE!</v>
      </c>
      <c r="W2100" s="136">
        <f t="shared" si="327"/>
        <v>41760</v>
      </c>
      <c r="X2100" t="e">
        <f>SQRT(($U$6/2)^2-($U$6/2)^2*'(OLD) bottom seam length'!W2100^2/($U$7/2)^2)</f>
        <v>#VALUE!</v>
      </c>
      <c r="Z2100" s="136">
        <f t="shared" si="328"/>
        <v>41760</v>
      </c>
      <c r="AA2100" t="e">
        <f>SQRT(($U$6/2)^2-($U$6/2)^2*'(OLD) bottom seam length'!Z2100^2/($U$7/2)^2)</f>
        <v>#VALUE!</v>
      </c>
      <c r="AC2100" s="136">
        <f t="shared" si="329"/>
        <v>41760</v>
      </c>
      <c r="AD2100" t="e">
        <f>SQRT(($U$6/2)^2-($U$6/2)^2*'(OLD) bottom seam length'!AC2100^2/($U$7/2)^2)</f>
        <v>#VALUE!</v>
      </c>
    </row>
    <row r="2101" spans="2:30">
      <c r="B2101" s="136">
        <f t="shared" si="320"/>
        <v>41800</v>
      </c>
      <c r="C2101" t="e">
        <f>SQRT(($C$5/2)^2-($C$5/2)^2*'(OLD) bottom seam length'!B2101^2/($C$6/2)^2)</f>
        <v>#DIV/0!</v>
      </c>
      <c r="E2101" s="136">
        <f t="shared" si="321"/>
        <v>41800</v>
      </c>
      <c r="F2101" t="e">
        <f>SQRT(($C$5/2)^2-($C$5/2)^2*'(OLD) bottom seam length'!E2101^2/($C$6/2)^2)</f>
        <v>#DIV/0!</v>
      </c>
      <c r="H2101" s="136">
        <f t="shared" si="322"/>
        <v>41800</v>
      </c>
      <c r="I2101" t="e">
        <f>SQRT(($C$5/2)^2-($C$5/2)^2*'(OLD) bottom seam length'!H2101^2/($C$6/2)^2)</f>
        <v>#DIV/0!</v>
      </c>
      <c r="K2101" s="136">
        <f t="shared" si="323"/>
        <v>41800</v>
      </c>
      <c r="L2101" t="e">
        <f>SQRT(($C$5/2)^2-($C$5/2)^2*'(OLD) bottom seam length'!K2101^2/($C$6/2)^2)</f>
        <v>#DIV/0!</v>
      </c>
      <c r="O2101" s="136">
        <f t="shared" si="324"/>
        <v>41800</v>
      </c>
      <c r="P2101" t="b">
        <f t="shared" si="325"/>
        <v>0</v>
      </c>
      <c r="T2101" s="136">
        <f t="shared" si="326"/>
        <v>41780</v>
      </c>
      <c r="U2101" t="e">
        <f>SQRT(($U$6/2)^2-($U$6/2)^2*'(OLD) bottom seam length'!T2101^2/($U$7/2)^2)</f>
        <v>#VALUE!</v>
      </c>
      <c r="W2101" s="136">
        <f t="shared" si="327"/>
        <v>41780</v>
      </c>
      <c r="X2101" t="e">
        <f>SQRT(($U$6/2)^2-($U$6/2)^2*'(OLD) bottom seam length'!W2101^2/($U$7/2)^2)</f>
        <v>#VALUE!</v>
      </c>
      <c r="Z2101" s="136">
        <f t="shared" si="328"/>
        <v>41780</v>
      </c>
      <c r="AA2101" t="e">
        <f>SQRT(($U$6/2)^2-($U$6/2)^2*'(OLD) bottom seam length'!Z2101^2/($U$7/2)^2)</f>
        <v>#VALUE!</v>
      </c>
      <c r="AC2101" s="136">
        <f t="shared" si="329"/>
        <v>41780</v>
      </c>
      <c r="AD2101" t="e">
        <f>SQRT(($U$6/2)^2-($U$6/2)^2*'(OLD) bottom seam length'!AC2101^2/($U$7/2)^2)</f>
        <v>#VALUE!</v>
      </c>
    </row>
    <row r="2102" spans="2:30">
      <c r="B2102" s="136">
        <f t="shared" si="320"/>
        <v>41820</v>
      </c>
      <c r="C2102" t="e">
        <f>SQRT(($C$5/2)^2-($C$5/2)^2*'(OLD) bottom seam length'!B2102^2/($C$6/2)^2)</f>
        <v>#DIV/0!</v>
      </c>
      <c r="E2102" s="136">
        <f t="shared" si="321"/>
        <v>41820</v>
      </c>
      <c r="F2102" t="e">
        <f>SQRT(($C$5/2)^2-($C$5/2)^2*'(OLD) bottom seam length'!E2102^2/($C$6/2)^2)</f>
        <v>#DIV/0!</v>
      </c>
      <c r="H2102" s="136">
        <f t="shared" si="322"/>
        <v>41820</v>
      </c>
      <c r="I2102" t="e">
        <f>SQRT(($C$5/2)^2-($C$5/2)^2*'(OLD) bottom seam length'!H2102^2/($C$6/2)^2)</f>
        <v>#DIV/0!</v>
      </c>
      <c r="K2102" s="136">
        <f t="shared" si="323"/>
        <v>41820</v>
      </c>
      <c r="L2102" t="e">
        <f>SQRT(($C$5/2)^2-($C$5/2)^2*'(OLD) bottom seam length'!K2102^2/($C$6/2)^2)</f>
        <v>#DIV/0!</v>
      </c>
      <c r="O2102" s="136">
        <f t="shared" si="324"/>
        <v>41820</v>
      </c>
      <c r="P2102" t="b">
        <f t="shared" si="325"/>
        <v>0</v>
      </c>
      <c r="T2102" s="136">
        <f t="shared" si="326"/>
        <v>41800</v>
      </c>
      <c r="U2102" t="e">
        <f>SQRT(($U$6/2)^2-($U$6/2)^2*'(OLD) bottom seam length'!T2102^2/($U$7/2)^2)</f>
        <v>#VALUE!</v>
      </c>
      <c r="W2102" s="136">
        <f t="shared" si="327"/>
        <v>41800</v>
      </c>
      <c r="X2102" t="e">
        <f>SQRT(($U$6/2)^2-($U$6/2)^2*'(OLD) bottom seam length'!W2102^2/($U$7/2)^2)</f>
        <v>#VALUE!</v>
      </c>
      <c r="Z2102" s="136">
        <f t="shared" si="328"/>
        <v>41800</v>
      </c>
      <c r="AA2102" t="e">
        <f>SQRT(($U$6/2)^2-($U$6/2)^2*'(OLD) bottom seam length'!Z2102^2/($U$7/2)^2)</f>
        <v>#VALUE!</v>
      </c>
      <c r="AC2102" s="136">
        <f t="shared" si="329"/>
        <v>41800</v>
      </c>
      <c r="AD2102" t="e">
        <f>SQRT(($U$6/2)^2-($U$6/2)^2*'(OLD) bottom seam length'!AC2102^2/($U$7/2)^2)</f>
        <v>#VALUE!</v>
      </c>
    </row>
    <row r="2103" spans="2:30">
      <c r="B2103" s="136">
        <f t="shared" si="320"/>
        <v>41840</v>
      </c>
      <c r="C2103" t="e">
        <f>SQRT(($C$5/2)^2-($C$5/2)^2*'(OLD) bottom seam length'!B2103^2/($C$6/2)^2)</f>
        <v>#DIV/0!</v>
      </c>
      <c r="E2103" s="136">
        <f t="shared" si="321"/>
        <v>41840</v>
      </c>
      <c r="F2103" t="e">
        <f>SQRT(($C$5/2)^2-($C$5/2)^2*'(OLD) bottom seam length'!E2103^2/($C$6/2)^2)</f>
        <v>#DIV/0!</v>
      </c>
      <c r="H2103" s="136">
        <f t="shared" si="322"/>
        <v>41840</v>
      </c>
      <c r="I2103" t="e">
        <f>SQRT(($C$5/2)^2-($C$5/2)^2*'(OLD) bottom seam length'!H2103^2/($C$6/2)^2)</f>
        <v>#DIV/0!</v>
      </c>
      <c r="K2103" s="136">
        <f t="shared" si="323"/>
        <v>41840</v>
      </c>
      <c r="L2103" t="e">
        <f>SQRT(($C$5/2)^2-($C$5/2)^2*'(OLD) bottom seam length'!K2103^2/($C$6/2)^2)</f>
        <v>#DIV/0!</v>
      </c>
      <c r="O2103" s="136">
        <f t="shared" si="324"/>
        <v>41840</v>
      </c>
      <c r="P2103" t="b">
        <f t="shared" si="325"/>
        <v>0</v>
      </c>
      <c r="T2103" s="136">
        <f t="shared" si="326"/>
        <v>41820</v>
      </c>
      <c r="U2103" t="e">
        <f>SQRT(($U$6/2)^2-($U$6/2)^2*'(OLD) bottom seam length'!T2103^2/($U$7/2)^2)</f>
        <v>#VALUE!</v>
      </c>
      <c r="W2103" s="136">
        <f t="shared" si="327"/>
        <v>41820</v>
      </c>
      <c r="X2103" t="e">
        <f>SQRT(($U$6/2)^2-($U$6/2)^2*'(OLD) bottom seam length'!W2103^2/($U$7/2)^2)</f>
        <v>#VALUE!</v>
      </c>
      <c r="Z2103" s="136">
        <f t="shared" si="328"/>
        <v>41820</v>
      </c>
      <c r="AA2103" t="e">
        <f>SQRT(($U$6/2)^2-($U$6/2)^2*'(OLD) bottom seam length'!Z2103^2/($U$7/2)^2)</f>
        <v>#VALUE!</v>
      </c>
      <c r="AC2103" s="136">
        <f t="shared" si="329"/>
        <v>41820</v>
      </c>
      <c r="AD2103" t="e">
        <f>SQRT(($U$6/2)^2-($U$6/2)^2*'(OLD) bottom seam length'!AC2103^2/($U$7/2)^2)</f>
        <v>#VALUE!</v>
      </c>
    </row>
    <row r="2104" spans="2:30">
      <c r="B2104" s="136">
        <f t="shared" si="320"/>
        <v>41860</v>
      </c>
      <c r="C2104" t="e">
        <f>SQRT(($C$5/2)^2-($C$5/2)^2*'(OLD) bottom seam length'!B2104^2/($C$6/2)^2)</f>
        <v>#DIV/0!</v>
      </c>
      <c r="E2104" s="136">
        <f t="shared" si="321"/>
        <v>41860</v>
      </c>
      <c r="F2104" t="e">
        <f>SQRT(($C$5/2)^2-($C$5/2)^2*'(OLD) bottom seam length'!E2104^2/($C$6/2)^2)</f>
        <v>#DIV/0!</v>
      </c>
      <c r="H2104" s="136">
        <f t="shared" si="322"/>
        <v>41860</v>
      </c>
      <c r="I2104" t="e">
        <f>SQRT(($C$5/2)^2-($C$5/2)^2*'(OLD) bottom seam length'!H2104^2/($C$6/2)^2)</f>
        <v>#DIV/0!</v>
      </c>
      <c r="K2104" s="136">
        <f t="shared" si="323"/>
        <v>41860</v>
      </c>
      <c r="L2104" t="e">
        <f>SQRT(($C$5/2)^2-($C$5/2)^2*'(OLD) bottom seam length'!K2104^2/($C$6/2)^2)</f>
        <v>#DIV/0!</v>
      </c>
      <c r="O2104" s="136">
        <f t="shared" si="324"/>
        <v>41860</v>
      </c>
      <c r="P2104" t="b">
        <f t="shared" si="325"/>
        <v>0</v>
      </c>
      <c r="T2104" s="136">
        <f t="shared" si="326"/>
        <v>41840</v>
      </c>
      <c r="U2104" t="e">
        <f>SQRT(($U$6/2)^2-($U$6/2)^2*'(OLD) bottom seam length'!T2104^2/($U$7/2)^2)</f>
        <v>#VALUE!</v>
      </c>
      <c r="W2104" s="136">
        <f t="shared" si="327"/>
        <v>41840</v>
      </c>
      <c r="X2104" t="e">
        <f>SQRT(($U$6/2)^2-($U$6/2)^2*'(OLD) bottom seam length'!W2104^2/($U$7/2)^2)</f>
        <v>#VALUE!</v>
      </c>
      <c r="Z2104" s="136">
        <f t="shared" si="328"/>
        <v>41840</v>
      </c>
      <c r="AA2104" t="e">
        <f>SQRT(($U$6/2)^2-($U$6/2)^2*'(OLD) bottom seam length'!Z2104^2/($U$7/2)^2)</f>
        <v>#VALUE!</v>
      </c>
      <c r="AC2104" s="136">
        <f t="shared" si="329"/>
        <v>41840</v>
      </c>
      <c r="AD2104" t="e">
        <f>SQRT(($U$6/2)^2-($U$6/2)^2*'(OLD) bottom seam length'!AC2104^2/($U$7/2)^2)</f>
        <v>#VALUE!</v>
      </c>
    </row>
    <row r="2105" spans="2:30">
      <c r="B2105" s="136">
        <f t="shared" si="320"/>
        <v>41880</v>
      </c>
      <c r="C2105" t="e">
        <f>SQRT(($C$5/2)^2-($C$5/2)^2*'(OLD) bottom seam length'!B2105^2/($C$6/2)^2)</f>
        <v>#DIV/0!</v>
      </c>
      <c r="E2105" s="136">
        <f t="shared" si="321"/>
        <v>41880</v>
      </c>
      <c r="F2105" t="e">
        <f>SQRT(($C$5/2)^2-($C$5/2)^2*'(OLD) bottom seam length'!E2105^2/($C$6/2)^2)</f>
        <v>#DIV/0!</v>
      </c>
      <c r="H2105" s="136">
        <f t="shared" si="322"/>
        <v>41880</v>
      </c>
      <c r="I2105" t="e">
        <f>SQRT(($C$5/2)^2-($C$5/2)^2*'(OLD) bottom seam length'!H2105^2/($C$6/2)^2)</f>
        <v>#DIV/0!</v>
      </c>
      <c r="K2105" s="136">
        <f t="shared" si="323"/>
        <v>41880</v>
      </c>
      <c r="L2105" t="e">
        <f>SQRT(($C$5/2)^2-($C$5/2)^2*'(OLD) bottom seam length'!K2105^2/($C$6/2)^2)</f>
        <v>#DIV/0!</v>
      </c>
      <c r="O2105" s="136">
        <f t="shared" si="324"/>
        <v>41880</v>
      </c>
      <c r="P2105" t="b">
        <f t="shared" si="325"/>
        <v>0</v>
      </c>
      <c r="T2105" s="136">
        <f t="shared" si="326"/>
        <v>41860</v>
      </c>
      <c r="U2105" t="e">
        <f>SQRT(($U$6/2)^2-($U$6/2)^2*'(OLD) bottom seam length'!T2105^2/($U$7/2)^2)</f>
        <v>#VALUE!</v>
      </c>
      <c r="W2105" s="136">
        <f t="shared" si="327"/>
        <v>41860</v>
      </c>
      <c r="X2105" t="e">
        <f>SQRT(($U$6/2)^2-($U$6/2)^2*'(OLD) bottom seam length'!W2105^2/($U$7/2)^2)</f>
        <v>#VALUE!</v>
      </c>
      <c r="Z2105" s="136">
        <f t="shared" si="328"/>
        <v>41860</v>
      </c>
      <c r="AA2105" t="e">
        <f>SQRT(($U$6/2)^2-($U$6/2)^2*'(OLD) bottom seam length'!Z2105^2/($U$7/2)^2)</f>
        <v>#VALUE!</v>
      </c>
      <c r="AC2105" s="136">
        <f t="shared" si="329"/>
        <v>41860</v>
      </c>
      <c r="AD2105" t="e">
        <f>SQRT(($U$6/2)^2-($U$6/2)^2*'(OLD) bottom seam length'!AC2105^2/($U$7/2)^2)</f>
        <v>#VALUE!</v>
      </c>
    </row>
    <row r="2106" spans="2:30">
      <c r="B2106" s="136">
        <f t="shared" si="320"/>
        <v>41900</v>
      </c>
      <c r="C2106" t="e">
        <f>SQRT(($C$5/2)^2-($C$5/2)^2*'(OLD) bottom seam length'!B2106^2/($C$6/2)^2)</f>
        <v>#DIV/0!</v>
      </c>
      <c r="E2106" s="136">
        <f t="shared" si="321"/>
        <v>41900</v>
      </c>
      <c r="F2106" t="e">
        <f>SQRT(($C$5/2)^2-($C$5/2)^2*'(OLD) bottom seam length'!E2106^2/($C$6/2)^2)</f>
        <v>#DIV/0!</v>
      </c>
      <c r="H2106" s="136">
        <f t="shared" si="322"/>
        <v>41900</v>
      </c>
      <c r="I2106" t="e">
        <f>SQRT(($C$5/2)^2-($C$5/2)^2*'(OLD) bottom seam length'!H2106^2/($C$6/2)^2)</f>
        <v>#DIV/0!</v>
      </c>
      <c r="K2106" s="136">
        <f t="shared" si="323"/>
        <v>41900</v>
      </c>
      <c r="L2106" t="e">
        <f>SQRT(($C$5/2)^2-($C$5/2)^2*'(OLD) bottom seam length'!K2106^2/($C$6/2)^2)</f>
        <v>#DIV/0!</v>
      </c>
      <c r="O2106" s="136">
        <f t="shared" si="324"/>
        <v>41900</v>
      </c>
      <c r="P2106" t="b">
        <f t="shared" si="325"/>
        <v>0</v>
      </c>
      <c r="T2106" s="136">
        <f t="shared" si="326"/>
        <v>41880</v>
      </c>
      <c r="U2106" t="e">
        <f>SQRT(($U$6/2)^2-($U$6/2)^2*'(OLD) bottom seam length'!T2106^2/($U$7/2)^2)</f>
        <v>#VALUE!</v>
      </c>
      <c r="W2106" s="136">
        <f t="shared" si="327"/>
        <v>41880</v>
      </c>
      <c r="X2106" t="e">
        <f>SQRT(($U$6/2)^2-($U$6/2)^2*'(OLD) bottom seam length'!W2106^2/($U$7/2)^2)</f>
        <v>#VALUE!</v>
      </c>
      <c r="Z2106" s="136">
        <f t="shared" si="328"/>
        <v>41880</v>
      </c>
      <c r="AA2106" t="e">
        <f>SQRT(($U$6/2)^2-($U$6/2)^2*'(OLD) bottom seam length'!Z2106^2/($U$7/2)^2)</f>
        <v>#VALUE!</v>
      </c>
      <c r="AC2106" s="136">
        <f t="shared" si="329"/>
        <v>41880</v>
      </c>
      <c r="AD2106" t="e">
        <f>SQRT(($U$6/2)^2-($U$6/2)^2*'(OLD) bottom seam length'!AC2106^2/($U$7/2)^2)</f>
        <v>#VALUE!</v>
      </c>
    </row>
    <row r="2107" spans="2:30">
      <c r="B2107" s="136">
        <f t="shared" si="320"/>
        <v>41920</v>
      </c>
      <c r="C2107" t="e">
        <f>SQRT(($C$5/2)^2-($C$5/2)^2*'(OLD) bottom seam length'!B2107^2/($C$6/2)^2)</f>
        <v>#DIV/0!</v>
      </c>
      <c r="E2107" s="136">
        <f t="shared" si="321"/>
        <v>41920</v>
      </c>
      <c r="F2107" t="e">
        <f>SQRT(($C$5/2)^2-($C$5/2)^2*'(OLD) bottom seam length'!E2107^2/($C$6/2)^2)</f>
        <v>#DIV/0!</v>
      </c>
      <c r="H2107" s="136">
        <f t="shared" si="322"/>
        <v>41920</v>
      </c>
      <c r="I2107" t="e">
        <f>SQRT(($C$5/2)^2-($C$5/2)^2*'(OLD) bottom seam length'!H2107^2/($C$6/2)^2)</f>
        <v>#DIV/0!</v>
      </c>
      <c r="K2107" s="136">
        <f t="shared" si="323"/>
        <v>41920</v>
      </c>
      <c r="L2107" t="e">
        <f>SQRT(($C$5/2)^2-($C$5/2)^2*'(OLD) bottom seam length'!K2107^2/($C$6/2)^2)</f>
        <v>#DIV/0!</v>
      </c>
      <c r="O2107" s="136">
        <f t="shared" si="324"/>
        <v>41920</v>
      </c>
      <c r="P2107" t="b">
        <f t="shared" si="325"/>
        <v>0</v>
      </c>
      <c r="T2107" s="136">
        <f t="shared" si="326"/>
        <v>41900</v>
      </c>
      <c r="U2107" t="e">
        <f>SQRT(($U$6/2)^2-($U$6/2)^2*'(OLD) bottom seam length'!T2107^2/($U$7/2)^2)</f>
        <v>#VALUE!</v>
      </c>
      <c r="W2107" s="136">
        <f t="shared" si="327"/>
        <v>41900</v>
      </c>
      <c r="X2107" t="e">
        <f>SQRT(($U$6/2)^2-($U$6/2)^2*'(OLD) bottom seam length'!W2107^2/($U$7/2)^2)</f>
        <v>#VALUE!</v>
      </c>
      <c r="Z2107" s="136">
        <f t="shared" si="328"/>
        <v>41900</v>
      </c>
      <c r="AA2107" t="e">
        <f>SQRT(($U$6/2)^2-($U$6/2)^2*'(OLD) bottom seam length'!Z2107^2/($U$7/2)^2)</f>
        <v>#VALUE!</v>
      </c>
      <c r="AC2107" s="136">
        <f t="shared" si="329"/>
        <v>41900</v>
      </c>
      <c r="AD2107" t="e">
        <f>SQRT(($U$6/2)^2-($U$6/2)^2*'(OLD) bottom seam length'!AC2107^2/($U$7/2)^2)</f>
        <v>#VALUE!</v>
      </c>
    </row>
    <row r="2108" spans="2:30">
      <c r="B2108" s="136">
        <f t="shared" si="320"/>
        <v>41940</v>
      </c>
      <c r="C2108" t="e">
        <f>SQRT(($C$5/2)^2-($C$5/2)^2*'(OLD) bottom seam length'!B2108^2/($C$6/2)^2)</f>
        <v>#DIV/0!</v>
      </c>
      <c r="E2108" s="136">
        <f t="shared" si="321"/>
        <v>41940</v>
      </c>
      <c r="F2108" t="e">
        <f>SQRT(($C$5/2)^2-($C$5/2)^2*'(OLD) bottom seam length'!E2108^2/($C$6/2)^2)</f>
        <v>#DIV/0!</v>
      </c>
      <c r="H2108" s="136">
        <f t="shared" si="322"/>
        <v>41940</v>
      </c>
      <c r="I2108" t="e">
        <f>SQRT(($C$5/2)^2-($C$5/2)^2*'(OLD) bottom seam length'!H2108^2/($C$6/2)^2)</f>
        <v>#DIV/0!</v>
      </c>
      <c r="K2108" s="136">
        <f t="shared" si="323"/>
        <v>41940</v>
      </c>
      <c r="L2108" t="e">
        <f>SQRT(($C$5/2)^2-($C$5/2)^2*'(OLD) bottom seam length'!K2108^2/($C$6/2)^2)</f>
        <v>#DIV/0!</v>
      </c>
      <c r="O2108" s="136">
        <f t="shared" si="324"/>
        <v>41940</v>
      </c>
      <c r="P2108" t="b">
        <f t="shared" si="325"/>
        <v>0</v>
      </c>
      <c r="T2108" s="136">
        <f t="shared" si="326"/>
        <v>41920</v>
      </c>
      <c r="U2108" t="e">
        <f>SQRT(($U$6/2)^2-($U$6/2)^2*'(OLD) bottom seam length'!T2108^2/($U$7/2)^2)</f>
        <v>#VALUE!</v>
      </c>
      <c r="W2108" s="136">
        <f t="shared" si="327"/>
        <v>41920</v>
      </c>
      <c r="X2108" t="e">
        <f>SQRT(($U$6/2)^2-($U$6/2)^2*'(OLD) bottom seam length'!W2108^2/($U$7/2)^2)</f>
        <v>#VALUE!</v>
      </c>
      <c r="Z2108" s="136">
        <f t="shared" si="328"/>
        <v>41920</v>
      </c>
      <c r="AA2108" t="e">
        <f>SQRT(($U$6/2)^2-($U$6/2)^2*'(OLD) bottom seam length'!Z2108^2/($U$7/2)^2)</f>
        <v>#VALUE!</v>
      </c>
      <c r="AC2108" s="136">
        <f t="shared" si="329"/>
        <v>41920</v>
      </c>
      <c r="AD2108" t="e">
        <f>SQRT(($U$6/2)^2-($U$6/2)^2*'(OLD) bottom seam length'!AC2108^2/($U$7/2)^2)</f>
        <v>#VALUE!</v>
      </c>
    </row>
    <row r="2109" spans="2:30">
      <c r="B2109" s="136">
        <f t="shared" si="320"/>
        <v>41960</v>
      </c>
      <c r="C2109" t="e">
        <f>SQRT(($C$5/2)^2-($C$5/2)^2*'(OLD) bottom seam length'!B2109^2/($C$6/2)^2)</f>
        <v>#DIV/0!</v>
      </c>
      <c r="E2109" s="136">
        <f t="shared" si="321"/>
        <v>41960</v>
      </c>
      <c r="F2109" t="e">
        <f>SQRT(($C$5/2)^2-($C$5/2)^2*'(OLD) bottom seam length'!E2109^2/($C$6/2)^2)</f>
        <v>#DIV/0!</v>
      </c>
      <c r="H2109" s="136">
        <f t="shared" si="322"/>
        <v>41960</v>
      </c>
      <c r="I2109" t="e">
        <f>SQRT(($C$5/2)^2-($C$5/2)^2*'(OLD) bottom seam length'!H2109^2/($C$6/2)^2)</f>
        <v>#DIV/0!</v>
      </c>
      <c r="K2109" s="136">
        <f t="shared" si="323"/>
        <v>41960</v>
      </c>
      <c r="L2109" t="e">
        <f>SQRT(($C$5/2)^2-($C$5/2)^2*'(OLD) bottom seam length'!K2109^2/($C$6/2)^2)</f>
        <v>#DIV/0!</v>
      </c>
      <c r="O2109" s="136">
        <f t="shared" si="324"/>
        <v>41960</v>
      </c>
      <c r="P2109" t="b">
        <f t="shared" si="325"/>
        <v>0</v>
      </c>
      <c r="T2109" s="136">
        <f t="shared" si="326"/>
        <v>41940</v>
      </c>
      <c r="U2109" t="e">
        <f>SQRT(($U$6/2)^2-($U$6/2)^2*'(OLD) bottom seam length'!T2109^2/($U$7/2)^2)</f>
        <v>#VALUE!</v>
      </c>
      <c r="W2109" s="136">
        <f t="shared" si="327"/>
        <v>41940</v>
      </c>
      <c r="X2109" t="e">
        <f>SQRT(($U$6/2)^2-($U$6/2)^2*'(OLD) bottom seam length'!W2109^2/($U$7/2)^2)</f>
        <v>#VALUE!</v>
      </c>
      <c r="Z2109" s="136">
        <f t="shared" si="328"/>
        <v>41940</v>
      </c>
      <c r="AA2109" t="e">
        <f>SQRT(($U$6/2)^2-($U$6/2)^2*'(OLD) bottom seam length'!Z2109^2/($U$7/2)^2)</f>
        <v>#VALUE!</v>
      </c>
      <c r="AC2109" s="136">
        <f t="shared" si="329"/>
        <v>41940</v>
      </c>
      <c r="AD2109" t="e">
        <f>SQRT(($U$6/2)^2-($U$6/2)^2*'(OLD) bottom seam length'!AC2109^2/($U$7/2)^2)</f>
        <v>#VALUE!</v>
      </c>
    </row>
    <row r="2110" spans="2:30">
      <c r="B2110" s="136">
        <f t="shared" si="320"/>
        <v>41980</v>
      </c>
      <c r="C2110" t="e">
        <f>SQRT(($C$5/2)^2-($C$5/2)^2*'(OLD) bottom seam length'!B2110^2/($C$6/2)^2)</f>
        <v>#DIV/0!</v>
      </c>
      <c r="E2110" s="136">
        <f t="shared" si="321"/>
        <v>41980</v>
      </c>
      <c r="F2110" t="e">
        <f>SQRT(($C$5/2)^2-($C$5/2)^2*'(OLD) bottom seam length'!E2110^2/($C$6/2)^2)</f>
        <v>#DIV/0!</v>
      </c>
      <c r="H2110" s="136">
        <f t="shared" si="322"/>
        <v>41980</v>
      </c>
      <c r="I2110" t="e">
        <f>SQRT(($C$5/2)^2-($C$5/2)^2*'(OLD) bottom seam length'!H2110^2/($C$6/2)^2)</f>
        <v>#DIV/0!</v>
      </c>
      <c r="K2110" s="136">
        <f t="shared" si="323"/>
        <v>41980</v>
      </c>
      <c r="L2110" t="e">
        <f>SQRT(($C$5/2)^2-($C$5/2)^2*'(OLD) bottom seam length'!K2110^2/($C$6/2)^2)</f>
        <v>#DIV/0!</v>
      </c>
      <c r="O2110" s="136">
        <f t="shared" si="324"/>
        <v>41980</v>
      </c>
      <c r="P2110" t="b">
        <f t="shared" si="325"/>
        <v>0</v>
      </c>
      <c r="T2110" s="136">
        <f t="shared" si="326"/>
        <v>41960</v>
      </c>
      <c r="U2110" t="e">
        <f>SQRT(($U$6/2)^2-($U$6/2)^2*'(OLD) bottom seam length'!T2110^2/($U$7/2)^2)</f>
        <v>#VALUE!</v>
      </c>
      <c r="W2110" s="136">
        <f t="shared" si="327"/>
        <v>41960</v>
      </c>
      <c r="X2110" t="e">
        <f>SQRT(($U$6/2)^2-($U$6/2)^2*'(OLD) bottom seam length'!W2110^2/($U$7/2)^2)</f>
        <v>#VALUE!</v>
      </c>
      <c r="Z2110" s="136">
        <f t="shared" si="328"/>
        <v>41960</v>
      </c>
      <c r="AA2110" t="e">
        <f>SQRT(($U$6/2)^2-($U$6/2)^2*'(OLD) bottom seam length'!Z2110^2/($U$7/2)^2)</f>
        <v>#VALUE!</v>
      </c>
      <c r="AC2110" s="136">
        <f t="shared" si="329"/>
        <v>41960</v>
      </c>
      <c r="AD2110" t="e">
        <f>SQRT(($U$6/2)^2-($U$6/2)^2*'(OLD) bottom seam length'!AC2110^2/($U$7/2)^2)</f>
        <v>#VALUE!</v>
      </c>
    </row>
    <row r="2111" spans="2:30">
      <c r="B2111" s="136">
        <f t="shared" si="320"/>
        <v>42000</v>
      </c>
      <c r="C2111" t="e">
        <f>SQRT(($C$5/2)^2-($C$5/2)^2*'(OLD) bottom seam length'!B2111^2/($C$6/2)^2)</f>
        <v>#DIV/0!</v>
      </c>
      <c r="E2111" s="136">
        <f t="shared" si="321"/>
        <v>42000</v>
      </c>
      <c r="F2111" t="e">
        <f>SQRT(($C$5/2)^2-($C$5/2)^2*'(OLD) bottom seam length'!E2111^2/($C$6/2)^2)</f>
        <v>#DIV/0!</v>
      </c>
      <c r="H2111" s="136">
        <f t="shared" si="322"/>
        <v>42000</v>
      </c>
      <c r="I2111" t="e">
        <f>SQRT(($C$5/2)^2-($C$5/2)^2*'(OLD) bottom seam length'!H2111^2/($C$6/2)^2)</f>
        <v>#DIV/0!</v>
      </c>
      <c r="K2111" s="136">
        <f t="shared" si="323"/>
        <v>42000</v>
      </c>
      <c r="L2111" t="e">
        <f>SQRT(($C$5/2)^2-($C$5/2)^2*'(OLD) bottom seam length'!K2111^2/($C$6/2)^2)</f>
        <v>#DIV/0!</v>
      </c>
      <c r="O2111" s="136">
        <f t="shared" si="324"/>
        <v>42000</v>
      </c>
      <c r="P2111" t="b">
        <f t="shared" si="325"/>
        <v>0</v>
      </c>
      <c r="T2111" s="136">
        <f t="shared" si="326"/>
        <v>41980</v>
      </c>
      <c r="U2111" t="e">
        <f>SQRT(($U$6/2)^2-($U$6/2)^2*'(OLD) bottom seam length'!T2111^2/($U$7/2)^2)</f>
        <v>#VALUE!</v>
      </c>
      <c r="W2111" s="136">
        <f t="shared" si="327"/>
        <v>41980</v>
      </c>
      <c r="X2111" t="e">
        <f>SQRT(($U$6/2)^2-($U$6/2)^2*'(OLD) bottom seam length'!W2111^2/($U$7/2)^2)</f>
        <v>#VALUE!</v>
      </c>
      <c r="Z2111" s="136">
        <f t="shared" si="328"/>
        <v>41980</v>
      </c>
      <c r="AA2111" t="e">
        <f>SQRT(($U$6/2)^2-($U$6/2)^2*'(OLD) bottom seam length'!Z2111^2/($U$7/2)^2)</f>
        <v>#VALUE!</v>
      </c>
      <c r="AC2111" s="136">
        <f t="shared" si="329"/>
        <v>41980</v>
      </c>
      <c r="AD2111" t="e">
        <f>SQRT(($U$6/2)^2-($U$6/2)^2*'(OLD) bottom seam length'!AC2111^2/($U$7/2)^2)</f>
        <v>#VALUE!</v>
      </c>
    </row>
    <row r="2112" spans="2:30">
      <c r="B2112" s="136">
        <f t="shared" si="320"/>
        <v>42020</v>
      </c>
      <c r="C2112" t="e">
        <f>SQRT(($C$5/2)^2-($C$5/2)^2*'(OLD) bottom seam length'!B2112^2/($C$6/2)^2)</f>
        <v>#DIV/0!</v>
      </c>
      <c r="E2112" s="136">
        <f t="shared" si="321"/>
        <v>42020</v>
      </c>
      <c r="F2112" t="e">
        <f>SQRT(($C$5/2)^2-($C$5/2)^2*'(OLD) bottom seam length'!E2112^2/($C$6/2)^2)</f>
        <v>#DIV/0!</v>
      </c>
      <c r="H2112" s="136">
        <f t="shared" si="322"/>
        <v>42020</v>
      </c>
      <c r="I2112" t="e">
        <f>SQRT(($C$5/2)^2-($C$5/2)^2*'(OLD) bottom seam length'!H2112^2/($C$6/2)^2)</f>
        <v>#DIV/0!</v>
      </c>
      <c r="K2112" s="136">
        <f t="shared" si="323"/>
        <v>42020</v>
      </c>
      <c r="L2112" t="e">
        <f>SQRT(($C$5/2)^2-($C$5/2)^2*'(OLD) bottom seam length'!K2112^2/($C$6/2)^2)</f>
        <v>#DIV/0!</v>
      </c>
      <c r="O2112" s="136">
        <f t="shared" si="324"/>
        <v>42020</v>
      </c>
      <c r="P2112" t="b">
        <f t="shared" si="325"/>
        <v>0</v>
      </c>
      <c r="T2112" s="136">
        <f t="shared" si="326"/>
        <v>42000</v>
      </c>
      <c r="U2112" t="e">
        <f>SQRT(($U$6/2)^2-($U$6/2)^2*'(OLD) bottom seam length'!T2112^2/($U$7/2)^2)</f>
        <v>#VALUE!</v>
      </c>
      <c r="W2112" s="136">
        <f t="shared" si="327"/>
        <v>42000</v>
      </c>
      <c r="X2112" t="e">
        <f>SQRT(($U$6/2)^2-($U$6/2)^2*'(OLD) bottom seam length'!W2112^2/($U$7/2)^2)</f>
        <v>#VALUE!</v>
      </c>
      <c r="Z2112" s="136">
        <f t="shared" si="328"/>
        <v>42000</v>
      </c>
      <c r="AA2112" t="e">
        <f>SQRT(($U$6/2)^2-($U$6/2)^2*'(OLD) bottom seam length'!Z2112^2/($U$7/2)^2)</f>
        <v>#VALUE!</v>
      </c>
      <c r="AC2112" s="136">
        <f t="shared" si="329"/>
        <v>42000</v>
      </c>
      <c r="AD2112" t="e">
        <f>SQRT(($U$6/2)^2-($U$6/2)^2*'(OLD) bottom seam length'!AC2112^2/($U$7/2)^2)</f>
        <v>#VALUE!</v>
      </c>
    </row>
    <row r="2113" spans="2:30">
      <c r="B2113" s="136">
        <f t="shared" si="320"/>
        <v>42040</v>
      </c>
      <c r="C2113" t="e">
        <f>SQRT(($C$5/2)^2-($C$5/2)^2*'(OLD) bottom seam length'!B2113^2/($C$6/2)^2)</f>
        <v>#DIV/0!</v>
      </c>
      <c r="E2113" s="136">
        <f t="shared" si="321"/>
        <v>42040</v>
      </c>
      <c r="F2113" t="e">
        <f>SQRT(($C$5/2)^2-($C$5/2)^2*'(OLD) bottom seam length'!E2113^2/($C$6/2)^2)</f>
        <v>#DIV/0!</v>
      </c>
      <c r="H2113" s="136">
        <f t="shared" si="322"/>
        <v>42040</v>
      </c>
      <c r="I2113" t="e">
        <f>SQRT(($C$5/2)^2-($C$5/2)^2*'(OLD) bottom seam length'!H2113^2/($C$6/2)^2)</f>
        <v>#DIV/0!</v>
      </c>
      <c r="K2113" s="136">
        <f t="shared" si="323"/>
        <v>42040</v>
      </c>
      <c r="L2113" t="e">
        <f>SQRT(($C$5/2)^2-($C$5/2)^2*'(OLD) bottom seam length'!K2113^2/($C$6/2)^2)</f>
        <v>#DIV/0!</v>
      </c>
      <c r="O2113" s="136">
        <f t="shared" si="324"/>
        <v>42040</v>
      </c>
      <c r="P2113" t="b">
        <f t="shared" si="325"/>
        <v>0</v>
      </c>
      <c r="T2113" s="136">
        <f t="shared" si="326"/>
        <v>42020</v>
      </c>
      <c r="U2113" t="e">
        <f>SQRT(($U$6/2)^2-($U$6/2)^2*'(OLD) bottom seam length'!T2113^2/($U$7/2)^2)</f>
        <v>#VALUE!</v>
      </c>
      <c r="W2113" s="136">
        <f t="shared" si="327"/>
        <v>42020</v>
      </c>
      <c r="X2113" t="e">
        <f>SQRT(($U$6/2)^2-($U$6/2)^2*'(OLD) bottom seam length'!W2113^2/($U$7/2)^2)</f>
        <v>#VALUE!</v>
      </c>
      <c r="Z2113" s="136">
        <f t="shared" si="328"/>
        <v>42020</v>
      </c>
      <c r="AA2113" t="e">
        <f>SQRT(($U$6/2)^2-($U$6/2)^2*'(OLD) bottom seam length'!Z2113^2/($U$7/2)^2)</f>
        <v>#VALUE!</v>
      </c>
      <c r="AC2113" s="136">
        <f t="shared" si="329"/>
        <v>42020</v>
      </c>
      <c r="AD2113" t="e">
        <f>SQRT(($U$6/2)^2-($U$6/2)^2*'(OLD) bottom seam length'!AC2113^2/($U$7/2)^2)</f>
        <v>#VALUE!</v>
      </c>
    </row>
    <row r="2114" spans="2:30">
      <c r="B2114" s="136">
        <f t="shared" si="320"/>
        <v>42060</v>
      </c>
      <c r="C2114" t="e">
        <f>SQRT(($C$5/2)^2-($C$5/2)^2*'(OLD) bottom seam length'!B2114^2/($C$6/2)^2)</f>
        <v>#DIV/0!</v>
      </c>
      <c r="E2114" s="136">
        <f t="shared" si="321"/>
        <v>42060</v>
      </c>
      <c r="F2114" t="e">
        <f>SQRT(($C$5/2)^2-($C$5/2)^2*'(OLD) bottom seam length'!E2114^2/($C$6/2)^2)</f>
        <v>#DIV/0!</v>
      </c>
      <c r="H2114" s="136">
        <f t="shared" si="322"/>
        <v>42060</v>
      </c>
      <c r="I2114" t="e">
        <f>SQRT(($C$5/2)^2-($C$5/2)^2*'(OLD) bottom seam length'!H2114^2/($C$6/2)^2)</f>
        <v>#DIV/0!</v>
      </c>
      <c r="K2114" s="136">
        <f t="shared" si="323"/>
        <v>42060</v>
      </c>
      <c r="L2114" t="e">
        <f>SQRT(($C$5/2)^2-($C$5/2)^2*'(OLD) bottom seam length'!K2114^2/($C$6/2)^2)</f>
        <v>#DIV/0!</v>
      </c>
      <c r="O2114" s="136">
        <f t="shared" si="324"/>
        <v>42060</v>
      </c>
      <c r="P2114" t="b">
        <f t="shared" si="325"/>
        <v>0</v>
      </c>
      <c r="T2114" s="136">
        <f t="shared" si="326"/>
        <v>42040</v>
      </c>
      <c r="U2114" t="e">
        <f>SQRT(($U$6/2)^2-($U$6/2)^2*'(OLD) bottom seam length'!T2114^2/($U$7/2)^2)</f>
        <v>#VALUE!</v>
      </c>
      <c r="W2114" s="136">
        <f t="shared" si="327"/>
        <v>42040</v>
      </c>
      <c r="X2114" t="e">
        <f>SQRT(($U$6/2)^2-($U$6/2)^2*'(OLD) bottom seam length'!W2114^2/($U$7/2)^2)</f>
        <v>#VALUE!</v>
      </c>
      <c r="Z2114" s="136">
        <f t="shared" si="328"/>
        <v>42040</v>
      </c>
      <c r="AA2114" t="e">
        <f>SQRT(($U$6/2)^2-($U$6/2)^2*'(OLD) bottom seam length'!Z2114^2/($U$7/2)^2)</f>
        <v>#VALUE!</v>
      </c>
      <c r="AC2114" s="136">
        <f t="shared" si="329"/>
        <v>42040</v>
      </c>
      <c r="AD2114" t="e">
        <f>SQRT(($U$6/2)^2-($U$6/2)^2*'(OLD) bottom seam length'!AC2114^2/($U$7/2)^2)</f>
        <v>#VALUE!</v>
      </c>
    </row>
    <row r="2115" spans="2:30">
      <c r="B2115" s="136">
        <f t="shared" si="320"/>
        <v>42080</v>
      </c>
      <c r="C2115" t="e">
        <f>SQRT(($C$5/2)^2-($C$5/2)^2*'(OLD) bottom seam length'!B2115^2/($C$6/2)^2)</f>
        <v>#DIV/0!</v>
      </c>
      <c r="E2115" s="136">
        <f t="shared" si="321"/>
        <v>42080</v>
      </c>
      <c r="F2115" t="e">
        <f>SQRT(($C$5/2)^2-($C$5/2)^2*'(OLD) bottom seam length'!E2115^2/($C$6/2)^2)</f>
        <v>#DIV/0!</v>
      </c>
      <c r="H2115" s="136">
        <f t="shared" si="322"/>
        <v>42080</v>
      </c>
      <c r="I2115" t="e">
        <f>SQRT(($C$5/2)^2-($C$5/2)^2*'(OLD) bottom seam length'!H2115^2/($C$6/2)^2)</f>
        <v>#DIV/0!</v>
      </c>
      <c r="K2115" s="136">
        <f t="shared" si="323"/>
        <v>42080</v>
      </c>
      <c r="L2115" t="e">
        <f>SQRT(($C$5/2)^2-($C$5/2)^2*'(OLD) bottom seam length'!K2115^2/($C$6/2)^2)</f>
        <v>#DIV/0!</v>
      </c>
      <c r="O2115" s="136">
        <f t="shared" si="324"/>
        <v>42080</v>
      </c>
      <c r="P2115" t="b">
        <f t="shared" si="325"/>
        <v>0</v>
      </c>
      <c r="T2115" s="136">
        <f t="shared" si="326"/>
        <v>42060</v>
      </c>
      <c r="U2115" t="e">
        <f>SQRT(($U$6/2)^2-($U$6/2)^2*'(OLD) bottom seam length'!T2115^2/($U$7/2)^2)</f>
        <v>#VALUE!</v>
      </c>
      <c r="W2115" s="136">
        <f t="shared" si="327"/>
        <v>42060</v>
      </c>
      <c r="X2115" t="e">
        <f>SQRT(($U$6/2)^2-($U$6/2)^2*'(OLD) bottom seam length'!W2115^2/($U$7/2)^2)</f>
        <v>#VALUE!</v>
      </c>
      <c r="Z2115" s="136">
        <f t="shared" si="328"/>
        <v>42060</v>
      </c>
      <c r="AA2115" t="e">
        <f>SQRT(($U$6/2)^2-($U$6/2)^2*'(OLD) bottom seam length'!Z2115^2/($U$7/2)^2)</f>
        <v>#VALUE!</v>
      </c>
      <c r="AC2115" s="136">
        <f t="shared" si="329"/>
        <v>42060</v>
      </c>
      <c r="AD2115" t="e">
        <f>SQRT(($U$6/2)^2-($U$6/2)^2*'(OLD) bottom seam length'!AC2115^2/($U$7/2)^2)</f>
        <v>#VALUE!</v>
      </c>
    </row>
    <row r="2116" spans="2:30">
      <c r="B2116" s="136">
        <f t="shared" si="320"/>
        <v>42100</v>
      </c>
      <c r="C2116" t="e">
        <f>SQRT(($C$5/2)^2-($C$5/2)^2*'(OLD) bottom seam length'!B2116^2/($C$6/2)^2)</f>
        <v>#DIV/0!</v>
      </c>
      <c r="E2116" s="136">
        <f t="shared" si="321"/>
        <v>42100</v>
      </c>
      <c r="F2116" t="e">
        <f>SQRT(($C$5/2)^2-($C$5/2)^2*'(OLD) bottom seam length'!E2116^2/($C$6/2)^2)</f>
        <v>#DIV/0!</v>
      </c>
      <c r="H2116" s="136">
        <f t="shared" si="322"/>
        <v>42100</v>
      </c>
      <c r="I2116" t="e">
        <f>SQRT(($C$5/2)^2-($C$5/2)^2*'(OLD) bottom seam length'!H2116^2/($C$6/2)^2)</f>
        <v>#DIV/0!</v>
      </c>
      <c r="K2116" s="136">
        <f t="shared" si="323"/>
        <v>42100</v>
      </c>
      <c r="L2116" t="e">
        <f>SQRT(($C$5/2)^2-($C$5/2)^2*'(OLD) bottom seam length'!K2116^2/($C$6/2)^2)</f>
        <v>#DIV/0!</v>
      </c>
      <c r="O2116" s="136">
        <f t="shared" si="324"/>
        <v>42100</v>
      </c>
      <c r="P2116" t="b">
        <f t="shared" si="325"/>
        <v>0</v>
      </c>
      <c r="T2116" s="136">
        <f t="shared" si="326"/>
        <v>42080</v>
      </c>
      <c r="U2116" t="e">
        <f>SQRT(($U$6/2)^2-($U$6/2)^2*'(OLD) bottom seam length'!T2116^2/($U$7/2)^2)</f>
        <v>#VALUE!</v>
      </c>
      <c r="W2116" s="136">
        <f t="shared" si="327"/>
        <v>42080</v>
      </c>
      <c r="X2116" t="e">
        <f>SQRT(($U$6/2)^2-($U$6/2)^2*'(OLD) bottom seam length'!W2116^2/($U$7/2)^2)</f>
        <v>#VALUE!</v>
      </c>
      <c r="Z2116" s="136">
        <f t="shared" si="328"/>
        <v>42080</v>
      </c>
      <c r="AA2116" t="e">
        <f>SQRT(($U$6/2)^2-($U$6/2)^2*'(OLD) bottom seam length'!Z2116^2/($U$7/2)^2)</f>
        <v>#VALUE!</v>
      </c>
      <c r="AC2116" s="136">
        <f t="shared" si="329"/>
        <v>42080</v>
      </c>
      <c r="AD2116" t="e">
        <f>SQRT(($U$6/2)^2-($U$6/2)^2*'(OLD) bottom seam length'!AC2116^2/($U$7/2)^2)</f>
        <v>#VALUE!</v>
      </c>
    </row>
    <row r="2117" spans="2:30">
      <c r="B2117" s="136">
        <f t="shared" si="320"/>
        <v>42120</v>
      </c>
      <c r="C2117" t="e">
        <f>SQRT(($C$5/2)^2-($C$5/2)^2*'(OLD) bottom seam length'!B2117^2/($C$6/2)^2)</f>
        <v>#DIV/0!</v>
      </c>
      <c r="E2117" s="136">
        <f t="shared" si="321"/>
        <v>42120</v>
      </c>
      <c r="F2117" t="e">
        <f>SQRT(($C$5/2)^2-($C$5/2)^2*'(OLD) bottom seam length'!E2117^2/($C$6/2)^2)</f>
        <v>#DIV/0!</v>
      </c>
      <c r="H2117" s="136">
        <f t="shared" si="322"/>
        <v>42120</v>
      </c>
      <c r="I2117" t="e">
        <f>SQRT(($C$5/2)^2-($C$5/2)^2*'(OLD) bottom seam length'!H2117^2/($C$6/2)^2)</f>
        <v>#DIV/0!</v>
      </c>
      <c r="K2117" s="136">
        <f t="shared" si="323"/>
        <v>42120</v>
      </c>
      <c r="L2117" t="e">
        <f>SQRT(($C$5/2)^2-($C$5/2)^2*'(OLD) bottom seam length'!K2117^2/($C$6/2)^2)</f>
        <v>#DIV/0!</v>
      </c>
      <c r="O2117" s="136">
        <f t="shared" si="324"/>
        <v>42120</v>
      </c>
      <c r="P2117" t="b">
        <f t="shared" si="325"/>
        <v>0</v>
      </c>
      <c r="T2117" s="136">
        <f t="shared" si="326"/>
        <v>42100</v>
      </c>
      <c r="U2117" t="e">
        <f>SQRT(($U$6/2)^2-($U$6/2)^2*'(OLD) bottom seam length'!T2117^2/($U$7/2)^2)</f>
        <v>#VALUE!</v>
      </c>
      <c r="W2117" s="136">
        <f t="shared" si="327"/>
        <v>42100</v>
      </c>
      <c r="X2117" t="e">
        <f>SQRT(($U$6/2)^2-($U$6/2)^2*'(OLD) bottom seam length'!W2117^2/($U$7/2)^2)</f>
        <v>#VALUE!</v>
      </c>
      <c r="Z2117" s="136">
        <f t="shared" si="328"/>
        <v>42100</v>
      </c>
      <c r="AA2117" t="e">
        <f>SQRT(($U$6/2)^2-($U$6/2)^2*'(OLD) bottom seam length'!Z2117^2/($U$7/2)^2)</f>
        <v>#VALUE!</v>
      </c>
      <c r="AC2117" s="136">
        <f t="shared" si="329"/>
        <v>42100</v>
      </c>
      <c r="AD2117" t="e">
        <f>SQRT(($U$6/2)^2-($U$6/2)^2*'(OLD) bottom seam length'!AC2117^2/($U$7/2)^2)</f>
        <v>#VALUE!</v>
      </c>
    </row>
    <row r="2118" spans="2:30">
      <c r="B2118" s="136">
        <f t="shared" si="320"/>
        <v>42140</v>
      </c>
      <c r="C2118" t="e">
        <f>SQRT(($C$5/2)^2-($C$5/2)^2*'(OLD) bottom seam length'!B2118^2/($C$6/2)^2)</f>
        <v>#DIV/0!</v>
      </c>
      <c r="E2118" s="136">
        <f t="shared" si="321"/>
        <v>42140</v>
      </c>
      <c r="F2118" t="e">
        <f>SQRT(($C$5/2)^2-($C$5/2)^2*'(OLD) bottom seam length'!E2118^2/($C$6/2)^2)</f>
        <v>#DIV/0!</v>
      </c>
      <c r="H2118" s="136">
        <f t="shared" si="322"/>
        <v>42140</v>
      </c>
      <c r="I2118" t="e">
        <f>SQRT(($C$5/2)^2-($C$5/2)^2*'(OLD) bottom seam length'!H2118^2/($C$6/2)^2)</f>
        <v>#DIV/0!</v>
      </c>
      <c r="K2118" s="136">
        <f t="shared" si="323"/>
        <v>42140</v>
      </c>
      <c r="L2118" t="e">
        <f>SQRT(($C$5/2)^2-($C$5/2)^2*'(OLD) bottom seam length'!K2118^2/($C$6/2)^2)</f>
        <v>#DIV/0!</v>
      </c>
      <c r="O2118" s="136">
        <f t="shared" si="324"/>
        <v>42140</v>
      </c>
      <c r="P2118" t="b">
        <f t="shared" si="325"/>
        <v>0</v>
      </c>
      <c r="T2118" s="136">
        <f t="shared" si="326"/>
        <v>42120</v>
      </c>
      <c r="U2118" t="e">
        <f>SQRT(($U$6/2)^2-($U$6/2)^2*'(OLD) bottom seam length'!T2118^2/($U$7/2)^2)</f>
        <v>#VALUE!</v>
      </c>
      <c r="W2118" s="136">
        <f t="shared" si="327"/>
        <v>42120</v>
      </c>
      <c r="X2118" t="e">
        <f>SQRT(($U$6/2)^2-($U$6/2)^2*'(OLD) bottom seam length'!W2118^2/($U$7/2)^2)</f>
        <v>#VALUE!</v>
      </c>
      <c r="Z2118" s="136">
        <f t="shared" si="328"/>
        <v>42120</v>
      </c>
      <c r="AA2118" t="e">
        <f>SQRT(($U$6/2)^2-($U$6/2)^2*'(OLD) bottom seam length'!Z2118^2/($U$7/2)^2)</f>
        <v>#VALUE!</v>
      </c>
      <c r="AC2118" s="136">
        <f t="shared" si="329"/>
        <v>42120</v>
      </c>
      <c r="AD2118" t="e">
        <f>SQRT(($U$6/2)^2-($U$6/2)^2*'(OLD) bottom seam length'!AC2118^2/($U$7/2)^2)</f>
        <v>#VALUE!</v>
      </c>
    </row>
    <row r="2119" spans="2:30">
      <c r="B2119" s="136">
        <f t="shared" si="320"/>
        <v>42160</v>
      </c>
      <c r="C2119" t="e">
        <f>SQRT(($C$5/2)^2-($C$5/2)^2*'(OLD) bottom seam length'!B2119^2/($C$6/2)^2)</f>
        <v>#DIV/0!</v>
      </c>
      <c r="E2119" s="136">
        <f t="shared" si="321"/>
        <v>42160</v>
      </c>
      <c r="F2119" t="e">
        <f>SQRT(($C$5/2)^2-($C$5/2)^2*'(OLD) bottom seam length'!E2119^2/($C$6/2)^2)</f>
        <v>#DIV/0!</v>
      </c>
      <c r="H2119" s="136">
        <f t="shared" si="322"/>
        <v>42160</v>
      </c>
      <c r="I2119" t="e">
        <f>SQRT(($C$5/2)^2-($C$5/2)^2*'(OLD) bottom seam length'!H2119^2/($C$6/2)^2)</f>
        <v>#DIV/0!</v>
      </c>
      <c r="K2119" s="136">
        <f t="shared" si="323"/>
        <v>42160</v>
      </c>
      <c r="L2119" t="e">
        <f>SQRT(($C$5/2)^2-($C$5/2)^2*'(OLD) bottom seam length'!K2119^2/($C$6/2)^2)</f>
        <v>#DIV/0!</v>
      </c>
      <c r="O2119" s="136">
        <f t="shared" si="324"/>
        <v>42160</v>
      </c>
      <c r="P2119" t="b">
        <f t="shared" si="325"/>
        <v>0</v>
      </c>
      <c r="T2119" s="136">
        <f t="shared" si="326"/>
        <v>42140</v>
      </c>
      <c r="U2119" t="e">
        <f>SQRT(($U$6/2)^2-($U$6/2)^2*'(OLD) bottom seam length'!T2119^2/($U$7/2)^2)</f>
        <v>#VALUE!</v>
      </c>
      <c r="W2119" s="136">
        <f t="shared" si="327"/>
        <v>42140</v>
      </c>
      <c r="X2119" t="e">
        <f>SQRT(($U$6/2)^2-($U$6/2)^2*'(OLD) bottom seam length'!W2119^2/($U$7/2)^2)</f>
        <v>#VALUE!</v>
      </c>
      <c r="Z2119" s="136">
        <f t="shared" si="328"/>
        <v>42140</v>
      </c>
      <c r="AA2119" t="e">
        <f>SQRT(($U$6/2)^2-($U$6/2)^2*'(OLD) bottom seam length'!Z2119^2/($U$7/2)^2)</f>
        <v>#VALUE!</v>
      </c>
      <c r="AC2119" s="136">
        <f t="shared" si="329"/>
        <v>42140</v>
      </c>
      <c r="AD2119" t="e">
        <f>SQRT(($U$6/2)^2-($U$6/2)^2*'(OLD) bottom seam length'!AC2119^2/($U$7/2)^2)</f>
        <v>#VALUE!</v>
      </c>
    </row>
    <row r="2120" spans="2:30">
      <c r="B2120" s="136">
        <f t="shared" si="320"/>
        <v>42180</v>
      </c>
      <c r="C2120" t="e">
        <f>SQRT(($C$5/2)^2-($C$5/2)^2*'(OLD) bottom seam length'!B2120^2/($C$6/2)^2)</f>
        <v>#DIV/0!</v>
      </c>
      <c r="E2120" s="136">
        <f t="shared" si="321"/>
        <v>42180</v>
      </c>
      <c r="F2120" t="e">
        <f>SQRT(($C$5/2)^2-($C$5/2)^2*'(OLD) bottom seam length'!E2120^2/($C$6/2)^2)</f>
        <v>#DIV/0!</v>
      </c>
      <c r="H2120" s="136">
        <f t="shared" si="322"/>
        <v>42180</v>
      </c>
      <c r="I2120" t="e">
        <f>SQRT(($C$5/2)^2-($C$5/2)^2*'(OLD) bottom seam length'!H2120^2/($C$6/2)^2)</f>
        <v>#DIV/0!</v>
      </c>
      <c r="K2120" s="136">
        <f t="shared" si="323"/>
        <v>42180</v>
      </c>
      <c r="L2120" t="e">
        <f>SQRT(($C$5/2)^2-($C$5/2)^2*'(OLD) bottom seam length'!K2120^2/($C$6/2)^2)</f>
        <v>#DIV/0!</v>
      </c>
      <c r="O2120" s="136">
        <f t="shared" si="324"/>
        <v>42180</v>
      </c>
      <c r="P2120" t="b">
        <f t="shared" si="325"/>
        <v>0</v>
      </c>
      <c r="T2120" s="136">
        <f t="shared" si="326"/>
        <v>42160</v>
      </c>
      <c r="U2120" t="e">
        <f>SQRT(($U$6/2)^2-($U$6/2)^2*'(OLD) bottom seam length'!T2120^2/($U$7/2)^2)</f>
        <v>#VALUE!</v>
      </c>
      <c r="W2120" s="136">
        <f t="shared" si="327"/>
        <v>42160</v>
      </c>
      <c r="X2120" t="e">
        <f>SQRT(($U$6/2)^2-($U$6/2)^2*'(OLD) bottom seam length'!W2120^2/($U$7/2)^2)</f>
        <v>#VALUE!</v>
      </c>
      <c r="Z2120" s="136">
        <f t="shared" si="328"/>
        <v>42160</v>
      </c>
      <c r="AA2120" t="e">
        <f>SQRT(($U$6/2)^2-($U$6/2)^2*'(OLD) bottom seam length'!Z2120^2/($U$7/2)^2)</f>
        <v>#VALUE!</v>
      </c>
      <c r="AC2120" s="136">
        <f t="shared" si="329"/>
        <v>42160</v>
      </c>
      <c r="AD2120" t="e">
        <f>SQRT(($U$6/2)^2-($U$6/2)^2*'(OLD) bottom seam length'!AC2120^2/($U$7/2)^2)</f>
        <v>#VALUE!</v>
      </c>
    </row>
    <row r="2121" spans="2:30">
      <c r="B2121" s="136">
        <f t="shared" si="320"/>
        <v>42200</v>
      </c>
      <c r="C2121" t="e">
        <f>SQRT(($C$5/2)^2-($C$5/2)^2*'(OLD) bottom seam length'!B2121^2/($C$6/2)^2)</f>
        <v>#DIV/0!</v>
      </c>
      <c r="E2121" s="136">
        <f t="shared" si="321"/>
        <v>42200</v>
      </c>
      <c r="F2121" t="e">
        <f>SQRT(($C$5/2)^2-($C$5/2)^2*'(OLD) bottom seam length'!E2121^2/($C$6/2)^2)</f>
        <v>#DIV/0!</v>
      </c>
      <c r="H2121" s="136">
        <f t="shared" si="322"/>
        <v>42200</v>
      </c>
      <c r="I2121" t="e">
        <f>SQRT(($C$5/2)^2-($C$5/2)^2*'(OLD) bottom seam length'!H2121^2/($C$6/2)^2)</f>
        <v>#DIV/0!</v>
      </c>
      <c r="K2121" s="136">
        <f t="shared" si="323"/>
        <v>42200</v>
      </c>
      <c r="L2121" t="e">
        <f>SQRT(($C$5/2)^2-($C$5/2)^2*'(OLD) bottom seam length'!K2121^2/($C$6/2)^2)</f>
        <v>#DIV/0!</v>
      </c>
      <c r="O2121" s="136">
        <f t="shared" si="324"/>
        <v>42200</v>
      </c>
      <c r="P2121" t="b">
        <f t="shared" si="325"/>
        <v>0</v>
      </c>
      <c r="T2121" s="136">
        <f t="shared" si="326"/>
        <v>42180</v>
      </c>
      <c r="U2121" t="e">
        <f>SQRT(($U$6/2)^2-($U$6/2)^2*'(OLD) bottom seam length'!T2121^2/($U$7/2)^2)</f>
        <v>#VALUE!</v>
      </c>
      <c r="W2121" s="136">
        <f t="shared" si="327"/>
        <v>42180</v>
      </c>
      <c r="X2121" t="e">
        <f>SQRT(($U$6/2)^2-($U$6/2)^2*'(OLD) bottom seam length'!W2121^2/($U$7/2)^2)</f>
        <v>#VALUE!</v>
      </c>
      <c r="Z2121" s="136">
        <f t="shared" si="328"/>
        <v>42180</v>
      </c>
      <c r="AA2121" t="e">
        <f>SQRT(($U$6/2)^2-($U$6/2)^2*'(OLD) bottom seam length'!Z2121^2/($U$7/2)^2)</f>
        <v>#VALUE!</v>
      </c>
      <c r="AC2121" s="136">
        <f t="shared" si="329"/>
        <v>42180</v>
      </c>
      <c r="AD2121" t="e">
        <f>SQRT(($U$6/2)^2-($U$6/2)^2*'(OLD) bottom seam length'!AC2121^2/($U$7/2)^2)</f>
        <v>#VALUE!</v>
      </c>
    </row>
    <row r="2122" spans="2:30">
      <c r="B2122" s="136">
        <f t="shared" si="320"/>
        <v>42220</v>
      </c>
      <c r="C2122" t="e">
        <f>SQRT(($C$5/2)^2-($C$5/2)^2*'(OLD) bottom seam length'!B2122^2/($C$6/2)^2)</f>
        <v>#DIV/0!</v>
      </c>
      <c r="E2122" s="136">
        <f t="shared" si="321"/>
        <v>42220</v>
      </c>
      <c r="F2122" t="e">
        <f>SQRT(($C$5/2)^2-($C$5/2)^2*'(OLD) bottom seam length'!E2122^2/($C$6/2)^2)</f>
        <v>#DIV/0!</v>
      </c>
      <c r="H2122" s="136">
        <f t="shared" si="322"/>
        <v>42220</v>
      </c>
      <c r="I2122" t="e">
        <f>SQRT(($C$5/2)^2-($C$5/2)^2*'(OLD) bottom seam length'!H2122^2/($C$6/2)^2)</f>
        <v>#DIV/0!</v>
      </c>
      <c r="K2122" s="136">
        <f t="shared" si="323"/>
        <v>42220</v>
      </c>
      <c r="L2122" t="e">
        <f>SQRT(($C$5/2)^2-($C$5/2)^2*'(OLD) bottom seam length'!K2122^2/($C$6/2)^2)</f>
        <v>#DIV/0!</v>
      </c>
      <c r="O2122" s="136">
        <f t="shared" si="324"/>
        <v>42220</v>
      </c>
      <c r="P2122" t="b">
        <f t="shared" si="325"/>
        <v>0</v>
      </c>
      <c r="T2122" s="136">
        <f t="shared" si="326"/>
        <v>42200</v>
      </c>
      <c r="U2122" t="e">
        <f>SQRT(($U$6/2)^2-($U$6/2)^2*'(OLD) bottom seam length'!T2122^2/($U$7/2)^2)</f>
        <v>#VALUE!</v>
      </c>
      <c r="W2122" s="136">
        <f t="shared" si="327"/>
        <v>42200</v>
      </c>
      <c r="X2122" t="e">
        <f>SQRT(($U$6/2)^2-($U$6/2)^2*'(OLD) bottom seam length'!W2122^2/($U$7/2)^2)</f>
        <v>#VALUE!</v>
      </c>
      <c r="Z2122" s="136">
        <f t="shared" si="328"/>
        <v>42200</v>
      </c>
      <c r="AA2122" t="e">
        <f>SQRT(($U$6/2)^2-($U$6/2)^2*'(OLD) bottom seam length'!Z2122^2/($U$7/2)^2)</f>
        <v>#VALUE!</v>
      </c>
      <c r="AC2122" s="136">
        <f t="shared" si="329"/>
        <v>42200</v>
      </c>
      <c r="AD2122" t="e">
        <f>SQRT(($U$6/2)^2-($U$6/2)^2*'(OLD) bottom seam length'!AC2122^2/($U$7/2)^2)</f>
        <v>#VALUE!</v>
      </c>
    </row>
    <row r="2123" spans="2:30">
      <c r="B2123" s="136">
        <f t="shared" si="320"/>
        <v>42240</v>
      </c>
      <c r="C2123" t="e">
        <f>SQRT(($C$5/2)^2-($C$5/2)^2*'(OLD) bottom seam length'!B2123^2/($C$6/2)^2)</f>
        <v>#DIV/0!</v>
      </c>
      <c r="E2123" s="136">
        <f t="shared" si="321"/>
        <v>42240</v>
      </c>
      <c r="F2123" t="e">
        <f>SQRT(($C$5/2)^2-($C$5/2)^2*'(OLD) bottom seam length'!E2123^2/($C$6/2)^2)</f>
        <v>#DIV/0!</v>
      </c>
      <c r="H2123" s="136">
        <f t="shared" si="322"/>
        <v>42240</v>
      </c>
      <c r="I2123" t="e">
        <f>SQRT(($C$5/2)^2-($C$5/2)^2*'(OLD) bottom seam length'!H2123^2/($C$6/2)^2)</f>
        <v>#DIV/0!</v>
      </c>
      <c r="K2123" s="136">
        <f t="shared" si="323"/>
        <v>42240</v>
      </c>
      <c r="L2123" t="e">
        <f>SQRT(($C$5/2)^2-($C$5/2)^2*'(OLD) bottom seam length'!K2123^2/($C$6/2)^2)</f>
        <v>#DIV/0!</v>
      </c>
      <c r="O2123" s="136">
        <f t="shared" si="324"/>
        <v>42240</v>
      </c>
      <c r="P2123" t="b">
        <f t="shared" si="325"/>
        <v>0</v>
      </c>
      <c r="T2123" s="136">
        <f t="shared" si="326"/>
        <v>42220</v>
      </c>
      <c r="U2123" t="e">
        <f>SQRT(($U$6/2)^2-($U$6/2)^2*'(OLD) bottom seam length'!T2123^2/($U$7/2)^2)</f>
        <v>#VALUE!</v>
      </c>
      <c r="W2123" s="136">
        <f t="shared" si="327"/>
        <v>42220</v>
      </c>
      <c r="X2123" t="e">
        <f>SQRT(($U$6/2)^2-($U$6/2)^2*'(OLD) bottom seam length'!W2123^2/($U$7/2)^2)</f>
        <v>#VALUE!</v>
      </c>
      <c r="Z2123" s="136">
        <f t="shared" si="328"/>
        <v>42220</v>
      </c>
      <c r="AA2123" t="e">
        <f>SQRT(($U$6/2)^2-($U$6/2)^2*'(OLD) bottom seam length'!Z2123^2/($U$7/2)^2)</f>
        <v>#VALUE!</v>
      </c>
      <c r="AC2123" s="136">
        <f t="shared" si="329"/>
        <v>42220</v>
      </c>
      <c r="AD2123" t="e">
        <f>SQRT(($U$6/2)^2-($U$6/2)^2*'(OLD) bottom seam length'!AC2123^2/($U$7/2)^2)</f>
        <v>#VALUE!</v>
      </c>
    </row>
    <row r="2124" spans="2:30">
      <c r="B2124" s="136">
        <f t="shared" ref="B2124:B2187" si="330">B2123+$C$7</f>
        <v>42260</v>
      </c>
      <c r="C2124" t="e">
        <f>SQRT(($C$5/2)^2-($C$5/2)^2*'(OLD) bottom seam length'!B2124^2/($C$6/2)^2)</f>
        <v>#DIV/0!</v>
      </c>
      <c r="E2124" s="136">
        <f t="shared" ref="E2124:E2187" si="331">E2123+$C$7</f>
        <v>42260</v>
      </c>
      <c r="F2124" t="e">
        <f>SQRT(($C$5/2)^2-($C$5/2)^2*'(OLD) bottom seam length'!E2124^2/($C$6/2)^2)</f>
        <v>#DIV/0!</v>
      </c>
      <c r="H2124" s="136">
        <f t="shared" ref="H2124:H2187" si="332">H2123+$C$7</f>
        <v>42260</v>
      </c>
      <c r="I2124" t="e">
        <f>SQRT(($C$5/2)^2-($C$5/2)^2*'(OLD) bottom seam length'!H2124^2/($C$6/2)^2)</f>
        <v>#DIV/0!</v>
      </c>
      <c r="K2124" s="136">
        <f t="shared" ref="K2124:K2187" si="333">K2123+$C$7</f>
        <v>42260</v>
      </c>
      <c r="L2124" t="e">
        <f>SQRT(($C$5/2)^2-($C$5/2)^2*'(OLD) bottom seam length'!K2124^2/($C$6/2)^2)</f>
        <v>#DIV/0!</v>
      </c>
      <c r="O2124" s="136">
        <f t="shared" ref="O2124:O2187" si="334">O2123+$C$7</f>
        <v>42260</v>
      </c>
      <c r="P2124" t="b">
        <f t="shared" ref="P2124:P2187" si="335">IF(O2124&lt;=$P$6,$P$5)</f>
        <v>0</v>
      </c>
      <c r="T2124" s="136">
        <f t="shared" si="326"/>
        <v>42240</v>
      </c>
      <c r="U2124" t="e">
        <f>SQRT(($U$6/2)^2-($U$6/2)^2*'(OLD) bottom seam length'!T2124^2/($U$7/2)^2)</f>
        <v>#VALUE!</v>
      </c>
      <c r="W2124" s="136">
        <f t="shared" si="327"/>
        <v>42240</v>
      </c>
      <c r="X2124" t="e">
        <f>SQRT(($U$6/2)^2-($U$6/2)^2*'(OLD) bottom seam length'!W2124^2/($U$7/2)^2)</f>
        <v>#VALUE!</v>
      </c>
      <c r="Z2124" s="136">
        <f t="shared" si="328"/>
        <v>42240</v>
      </c>
      <c r="AA2124" t="e">
        <f>SQRT(($U$6/2)^2-($U$6/2)^2*'(OLD) bottom seam length'!Z2124^2/($U$7/2)^2)</f>
        <v>#VALUE!</v>
      </c>
      <c r="AC2124" s="136">
        <f t="shared" si="329"/>
        <v>42240</v>
      </c>
      <c r="AD2124" t="e">
        <f>SQRT(($U$6/2)^2-($U$6/2)^2*'(OLD) bottom seam length'!AC2124^2/($U$7/2)^2)</f>
        <v>#VALUE!</v>
      </c>
    </row>
    <row r="2125" spans="2:30">
      <c r="B2125" s="136">
        <f t="shared" si="330"/>
        <v>42280</v>
      </c>
      <c r="C2125" t="e">
        <f>SQRT(($C$5/2)^2-($C$5/2)^2*'(OLD) bottom seam length'!B2125^2/($C$6/2)^2)</f>
        <v>#DIV/0!</v>
      </c>
      <c r="E2125" s="136">
        <f t="shared" si="331"/>
        <v>42280</v>
      </c>
      <c r="F2125" t="e">
        <f>SQRT(($C$5/2)^2-($C$5/2)^2*'(OLD) bottom seam length'!E2125^2/($C$6/2)^2)</f>
        <v>#DIV/0!</v>
      </c>
      <c r="H2125" s="136">
        <f t="shared" si="332"/>
        <v>42280</v>
      </c>
      <c r="I2125" t="e">
        <f>SQRT(($C$5/2)^2-($C$5/2)^2*'(OLD) bottom seam length'!H2125^2/($C$6/2)^2)</f>
        <v>#DIV/0!</v>
      </c>
      <c r="K2125" s="136">
        <f t="shared" si="333"/>
        <v>42280</v>
      </c>
      <c r="L2125" t="e">
        <f>SQRT(($C$5/2)^2-($C$5/2)^2*'(OLD) bottom seam length'!K2125^2/($C$6/2)^2)</f>
        <v>#DIV/0!</v>
      </c>
      <c r="O2125" s="136">
        <f t="shared" si="334"/>
        <v>42280</v>
      </c>
      <c r="P2125" t="b">
        <f t="shared" si="335"/>
        <v>0</v>
      </c>
      <c r="T2125" s="136">
        <f t="shared" ref="T2125:T2188" si="336">T2124+$C$7</f>
        <v>42260</v>
      </c>
      <c r="U2125" t="e">
        <f>SQRT(($U$6/2)^2-($U$6/2)^2*'(OLD) bottom seam length'!T2125^2/($U$7/2)^2)</f>
        <v>#VALUE!</v>
      </c>
      <c r="W2125" s="136">
        <f t="shared" ref="W2125:W2188" si="337">W2124+$C$7</f>
        <v>42260</v>
      </c>
      <c r="X2125" t="e">
        <f>SQRT(($U$6/2)^2-($U$6/2)^2*'(OLD) bottom seam length'!W2125^2/($U$7/2)^2)</f>
        <v>#VALUE!</v>
      </c>
      <c r="Z2125" s="136">
        <f t="shared" ref="Z2125:Z2188" si="338">Z2124+$C$7</f>
        <v>42260</v>
      </c>
      <c r="AA2125" t="e">
        <f>SQRT(($U$6/2)^2-($U$6/2)^2*'(OLD) bottom seam length'!Z2125^2/($U$7/2)^2)</f>
        <v>#VALUE!</v>
      </c>
      <c r="AC2125" s="136">
        <f t="shared" ref="AC2125:AC2188" si="339">AC2124+$C$7</f>
        <v>42260</v>
      </c>
      <c r="AD2125" t="e">
        <f>SQRT(($U$6/2)^2-($U$6/2)^2*'(OLD) bottom seam length'!AC2125^2/($U$7/2)^2)</f>
        <v>#VALUE!</v>
      </c>
    </row>
    <row r="2126" spans="2:30">
      <c r="B2126" s="136">
        <f t="shared" si="330"/>
        <v>42300</v>
      </c>
      <c r="C2126" t="e">
        <f>SQRT(($C$5/2)^2-($C$5/2)^2*'(OLD) bottom seam length'!B2126^2/($C$6/2)^2)</f>
        <v>#DIV/0!</v>
      </c>
      <c r="E2126" s="136">
        <f t="shared" si="331"/>
        <v>42300</v>
      </c>
      <c r="F2126" t="e">
        <f>SQRT(($C$5/2)^2-($C$5/2)^2*'(OLD) bottom seam length'!E2126^2/($C$6/2)^2)</f>
        <v>#DIV/0!</v>
      </c>
      <c r="H2126" s="136">
        <f t="shared" si="332"/>
        <v>42300</v>
      </c>
      <c r="I2126" t="e">
        <f>SQRT(($C$5/2)^2-($C$5/2)^2*'(OLD) bottom seam length'!H2126^2/($C$6/2)^2)</f>
        <v>#DIV/0!</v>
      </c>
      <c r="K2126" s="136">
        <f t="shared" si="333"/>
        <v>42300</v>
      </c>
      <c r="L2126" t="e">
        <f>SQRT(($C$5/2)^2-($C$5/2)^2*'(OLD) bottom seam length'!K2126^2/($C$6/2)^2)</f>
        <v>#DIV/0!</v>
      </c>
      <c r="O2126" s="136">
        <f t="shared" si="334"/>
        <v>42300</v>
      </c>
      <c r="P2126" t="b">
        <f t="shared" si="335"/>
        <v>0</v>
      </c>
      <c r="T2126" s="136">
        <f t="shared" si="336"/>
        <v>42280</v>
      </c>
      <c r="U2126" t="e">
        <f>SQRT(($U$6/2)^2-($U$6/2)^2*'(OLD) bottom seam length'!T2126^2/($U$7/2)^2)</f>
        <v>#VALUE!</v>
      </c>
      <c r="W2126" s="136">
        <f t="shared" si="337"/>
        <v>42280</v>
      </c>
      <c r="X2126" t="e">
        <f>SQRT(($U$6/2)^2-($U$6/2)^2*'(OLD) bottom seam length'!W2126^2/($U$7/2)^2)</f>
        <v>#VALUE!</v>
      </c>
      <c r="Z2126" s="136">
        <f t="shared" si="338"/>
        <v>42280</v>
      </c>
      <c r="AA2126" t="e">
        <f>SQRT(($U$6/2)^2-($U$6/2)^2*'(OLD) bottom seam length'!Z2126^2/($U$7/2)^2)</f>
        <v>#VALUE!</v>
      </c>
      <c r="AC2126" s="136">
        <f t="shared" si="339"/>
        <v>42280</v>
      </c>
      <c r="AD2126" t="e">
        <f>SQRT(($U$6/2)^2-($U$6/2)^2*'(OLD) bottom seam length'!AC2126^2/($U$7/2)^2)</f>
        <v>#VALUE!</v>
      </c>
    </row>
    <row r="2127" spans="2:30">
      <c r="B2127" s="136">
        <f t="shared" si="330"/>
        <v>42320</v>
      </c>
      <c r="C2127" t="e">
        <f>SQRT(($C$5/2)^2-($C$5/2)^2*'(OLD) bottom seam length'!B2127^2/($C$6/2)^2)</f>
        <v>#DIV/0!</v>
      </c>
      <c r="E2127" s="136">
        <f t="shared" si="331"/>
        <v>42320</v>
      </c>
      <c r="F2127" t="e">
        <f>SQRT(($C$5/2)^2-($C$5/2)^2*'(OLD) bottom seam length'!E2127^2/($C$6/2)^2)</f>
        <v>#DIV/0!</v>
      </c>
      <c r="H2127" s="136">
        <f t="shared" si="332"/>
        <v>42320</v>
      </c>
      <c r="I2127" t="e">
        <f>SQRT(($C$5/2)^2-($C$5/2)^2*'(OLD) bottom seam length'!H2127^2/($C$6/2)^2)</f>
        <v>#DIV/0!</v>
      </c>
      <c r="K2127" s="136">
        <f t="shared" si="333"/>
        <v>42320</v>
      </c>
      <c r="L2127" t="e">
        <f>SQRT(($C$5/2)^2-($C$5/2)^2*'(OLD) bottom seam length'!K2127^2/($C$6/2)^2)</f>
        <v>#DIV/0!</v>
      </c>
      <c r="O2127" s="136">
        <f t="shared" si="334"/>
        <v>42320</v>
      </c>
      <c r="P2127" t="b">
        <f t="shared" si="335"/>
        <v>0</v>
      </c>
      <c r="T2127" s="136">
        <f t="shared" si="336"/>
        <v>42300</v>
      </c>
      <c r="U2127" t="e">
        <f>SQRT(($U$6/2)^2-($U$6/2)^2*'(OLD) bottom seam length'!T2127^2/($U$7/2)^2)</f>
        <v>#VALUE!</v>
      </c>
      <c r="W2127" s="136">
        <f t="shared" si="337"/>
        <v>42300</v>
      </c>
      <c r="X2127" t="e">
        <f>SQRT(($U$6/2)^2-($U$6/2)^2*'(OLD) bottom seam length'!W2127^2/($U$7/2)^2)</f>
        <v>#VALUE!</v>
      </c>
      <c r="Z2127" s="136">
        <f t="shared" si="338"/>
        <v>42300</v>
      </c>
      <c r="AA2127" t="e">
        <f>SQRT(($U$6/2)^2-($U$6/2)^2*'(OLD) bottom seam length'!Z2127^2/($U$7/2)^2)</f>
        <v>#VALUE!</v>
      </c>
      <c r="AC2127" s="136">
        <f t="shared" si="339"/>
        <v>42300</v>
      </c>
      <c r="AD2127" t="e">
        <f>SQRT(($U$6/2)^2-($U$6/2)^2*'(OLD) bottom seam length'!AC2127^2/($U$7/2)^2)</f>
        <v>#VALUE!</v>
      </c>
    </row>
    <row r="2128" spans="2:30">
      <c r="B2128" s="136">
        <f t="shared" si="330"/>
        <v>42340</v>
      </c>
      <c r="C2128" t="e">
        <f>SQRT(($C$5/2)^2-($C$5/2)^2*'(OLD) bottom seam length'!B2128^2/($C$6/2)^2)</f>
        <v>#DIV/0!</v>
      </c>
      <c r="E2128" s="136">
        <f t="shared" si="331"/>
        <v>42340</v>
      </c>
      <c r="F2128" t="e">
        <f>SQRT(($C$5/2)^2-($C$5/2)^2*'(OLD) bottom seam length'!E2128^2/($C$6/2)^2)</f>
        <v>#DIV/0!</v>
      </c>
      <c r="H2128" s="136">
        <f t="shared" si="332"/>
        <v>42340</v>
      </c>
      <c r="I2128" t="e">
        <f>SQRT(($C$5/2)^2-($C$5/2)^2*'(OLD) bottom seam length'!H2128^2/($C$6/2)^2)</f>
        <v>#DIV/0!</v>
      </c>
      <c r="K2128" s="136">
        <f t="shared" si="333"/>
        <v>42340</v>
      </c>
      <c r="L2128" t="e">
        <f>SQRT(($C$5/2)^2-($C$5/2)^2*'(OLD) bottom seam length'!K2128^2/($C$6/2)^2)</f>
        <v>#DIV/0!</v>
      </c>
      <c r="O2128" s="136">
        <f t="shared" si="334"/>
        <v>42340</v>
      </c>
      <c r="P2128" t="b">
        <f t="shared" si="335"/>
        <v>0</v>
      </c>
      <c r="T2128" s="136">
        <f t="shared" si="336"/>
        <v>42320</v>
      </c>
      <c r="U2128" t="e">
        <f>SQRT(($U$6/2)^2-($U$6/2)^2*'(OLD) bottom seam length'!T2128^2/($U$7/2)^2)</f>
        <v>#VALUE!</v>
      </c>
      <c r="W2128" s="136">
        <f t="shared" si="337"/>
        <v>42320</v>
      </c>
      <c r="X2128" t="e">
        <f>SQRT(($U$6/2)^2-($U$6/2)^2*'(OLD) bottom seam length'!W2128^2/($U$7/2)^2)</f>
        <v>#VALUE!</v>
      </c>
      <c r="Z2128" s="136">
        <f t="shared" si="338"/>
        <v>42320</v>
      </c>
      <c r="AA2128" t="e">
        <f>SQRT(($U$6/2)^2-($U$6/2)^2*'(OLD) bottom seam length'!Z2128^2/($U$7/2)^2)</f>
        <v>#VALUE!</v>
      </c>
      <c r="AC2128" s="136">
        <f t="shared" si="339"/>
        <v>42320</v>
      </c>
      <c r="AD2128" t="e">
        <f>SQRT(($U$6/2)^2-($U$6/2)^2*'(OLD) bottom seam length'!AC2128^2/($U$7/2)^2)</f>
        <v>#VALUE!</v>
      </c>
    </row>
    <row r="2129" spans="2:30">
      <c r="B2129" s="136">
        <f t="shared" si="330"/>
        <v>42360</v>
      </c>
      <c r="C2129" t="e">
        <f>SQRT(($C$5/2)^2-($C$5/2)^2*'(OLD) bottom seam length'!B2129^2/($C$6/2)^2)</f>
        <v>#DIV/0!</v>
      </c>
      <c r="E2129" s="136">
        <f t="shared" si="331"/>
        <v>42360</v>
      </c>
      <c r="F2129" t="e">
        <f>SQRT(($C$5/2)^2-($C$5/2)^2*'(OLD) bottom seam length'!E2129^2/($C$6/2)^2)</f>
        <v>#DIV/0!</v>
      </c>
      <c r="H2129" s="136">
        <f t="shared" si="332"/>
        <v>42360</v>
      </c>
      <c r="I2129" t="e">
        <f>SQRT(($C$5/2)^2-($C$5/2)^2*'(OLD) bottom seam length'!H2129^2/($C$6/2)^2)</f>
        <v>#DIV/0!</v>
      </c>
      <c r="K2129" s="136">
        <f t="shared" si="333"/>
        <v>42360</v>
      </c>
      <c r="L2129" t="e">
        <f>SQRT(($C$5/2)^2-($C$5/2)^2*'(OLD) bottom seam length'!K2129^2/($C$6/2)^2)</f>
        <v>#DIV/0!</v>
      </c>
      <c r="O2129" s="136">
        <f t="shared" si="334"/>
        <v>42360</v>
      </c>
      <c r="P2129" t="b">
        <f t="shared" si="335"/>
        <v>0</v>
      </c>
      <c r="T2129" s="136">
        <f t="shared" si="336"/>
        <v>42340</v>
      </c>
      <c r="U2129" t="e">
        <f>SQRT(($U$6/2)^2-($U$6/2)^2*'(OLD) bottom seam length'!T2129^2/($U$7/2)^2)</f>
        <v>#VALUE!</v>
      </c>
      <c r="W2129" s="136">
        <f t="shared" si="337"/>
        <v>42340</v>
      </c>
      <c r="X2129" t="e">
        <f>SQRT(($U$6/2)^2-($U$6/2)^2*'(OLD) bottom seam length'!W2129^2/($U$7/2)^2)</f>
        <v>#VALUE!</v>
      </c>
      <c r="Z2129" s="136">
        <f t="shared" si="338"/>
        <v>42340</v>
      </c>
      <c r="AA2129" t="e">
        <f>SQRT(($U$6/2)^2-($U$6/2)^2*'(OLD) bottom seam length'!Z2129^2/($U$7/2)^2)</f>
        <v>#VALUE!</v>
      </c>
      <c r="AC2129" s="136">
        <f t="shared" si="339"/>
        <v>42340</v>
      </c>
      <c r="AD2129" t="e">
        <f>SQRT(($U$6/2)^2-($U$6/2)^2*'(OLD) bottom seam length'!AC2129^2/($U$7/2)^2)</f>
        <v>#VALUE!</v>
      </c>
    </row>
    <row r="2130" spans="2:30">
      <c r="B2130" s="136">
        <f t="shared" si="330"/>
        <v>42380</v>
      </c>
      <c r="C2130" t="e">
        <f>SQRT(($C$5/2)^2-($C$5/2)^2*'(OLD) bottom seam length'!B2130^2/($C$6/2)^2)</f>
        <v>#DIV/0!</v>
      </c>
      <c r="E2130" s="136">
        <f t="shared" si="331"/>
        <v>42380</v>
      </c>
      <c r="F2130" t="e">
        <f>SQRT(($C$5/2)^2-($C$5/2)^2*'(OLD) bottom seam length'!E2130^2/($C$6/2)^2)</f>
        <v>#DIV/0!</v>
      </c>
      <c r="H2130" s="136">
        <f t="shared" si="332"/>
        <v>42380</v>
      </c>
      <c r="I2130" t="e">
        <f>SQRT(($C$5/2)^2-($C$5/2)^2*'(OLD) bottom seam length'!H2130^2/($C$6/2)^2)</f>
        <v>#DIV/0!</v>
      </c>
      <c r="K2130" s="136">
        <f t="shared" si="333"/>
        <v>42380</v>
      </c>
      <c r="L2130" t="e">
        <f>SQRT(($C$5/2)^2-($C$5/2)^2*'(OLD) bottom seam length'!K2130^2/($C$6/2)^2)</f>
        <v>#DIV/0!</v>
      </c>
      <c r="O2130" s="136">
        <f t="shared" si="334"/>
        <v>42380</v>
      </c>
      <c r="P2130" t="b">
        <f t="shared" si="335"/>
        <v>0</v>
      </c>
      <c r="T2130" s="136">
        <f t="shared" si="336"/>
        <v>42360</v>
      </c>
      <c r="U2130" t="e">
        <f>SQRT(($U$6/2)^2-($U$6/2)^2*'(OLD) bottom seam length'!T2130^2/($U$7/2)^2)</f>
        <v>#VALUE!</v>
      </c>
      <c r="W2130" s="136">
        <f t="shared" si="337"/>
        <v>42360</v>
      </c>
      <c r="X2130" t="e">
        <f>SQRT(($U$6/2)^2-($U$6/2)^2*'(OLD) bottom seam length'!W2130^2/($U$7/2)^2)</f>
        <v>#VALUE!</v>
      </c>
      <c r="Z2130" s="136">
        <f t="shared" si="338"/>
        <v>42360</v>
      </c>
      <c r="AA2130" t="e">
        <f>SQRT(($U$6/2)^2-($U$6/2)^2*'(OLD) bottom seam length'!Z2130^2/($U$7/2)^2)</f>
        <v>#VALUE!</v>
      </c>
      <c r="AC2130" s="136">
        <f t="shared" si="339"/>
        <v>42360</v>
      </c>
      <c r="AD2130" t="e">
        <f>SQRT(($U$6/2)^2-($U$6/2)^2*'(OLD) bottom seam length'!AC2130^2/($U$7/2)^2)</f>
        <v>#VALUE!</v>
      </c>
    </row>
    <row r="2131" spans="2:30">
      <c r="B2131" s="136">
        <f t="shared" si="330"/>
        <v>42400</v>
      </c>
      <c r="C2131" t="e">
        <f>SQRT(($C$5/2)^2-($C$5/2)^2*'(OLD) bottom seam length'!B2131^2/($C$6/2)^2)</f>
        <v>#DIV/0!</v>
      </c>
      <c r="E2131" s="136">
        <f t="shared" si="331"/>
        <v>42400</v>
      </c>
      <c r="F2131" t="e">
        <f>SQRT(($C$5/2)^2-($C$5/2)^2*'(OLD) bottom seam length'!E2131^2/($C$6/2)^2)</f>
        <v>#DIV/0!</v>
      </c>
      <c r="H2131" s="136">
        <f t="shared" si="332"/>
        <v>42400</v>
      </c>
      <c r="I2131" t="e">
        <f>SQRT(($C$5/2)^2-($C$5/2)^2*'(OLD) bottom seam length'!H2131^2/($C$6/2)^2)</f>
        <v>#DIV/0!</v>
      </c>
      <c r="K2131" s="136">
        <f t="shared" si="333"/>
        <v>42400</v>
      </c>
      <c r="L2131" t="e">
        <f>SQRT(($C$5/2)^2-($C$5/2)^2*'(OLD) bottom seam length'!K2131^2/($C$6/2)^2)</f>
        <v>#DIV/0!</v>
      </c>
      <c r="O2131" s="136">
        <f t="shared" si="334"/>
        <v>42400</v>
      </c>
      <c r="P2131" t="b">
        <f t="shared" si="335"/>
        <v>0</v>
      </c>
      <c r="T2131" s="136">
        <f t="shared" si="336"/>
        <v>42380</v>
      </c>
      <c r="U2131" t="e">
        <f>SQRT(($U$6/2)^2-($U$6/2)^2*'(OLD) bottom seam length'!T2131^2/($U$7/2)^2)</f>
        <v>#VALUE!</v>
      </c>
      <c r="W2131" s="136">
        <f t="shared" si="337"/>
        <v>42380</v>
      </c>
      <c r="X2131" t="e">
        <f>SQRT(($U$6/2)^2-($U$6/2)^2*'(OLD) bottom seam length'!W2131^2/($U$7/2)^2)</f>
        <v>#VALUE!</v>
      </c>
      <c r="Z2131" s="136">
        <f t="shared" si="338"/>
        <v>42380</v>
      </c>
      <c r="AA2131" t="e">
        <f>SQRT(($U$6/2)^2-($U$6/2)^2*'(OLD) bottom seam length'!Z2131^2/($U$7/2)^2)</f>
        <v>#VALUE!</v>
      </c>
      <c r="AC2131" s="136">
        <f t="shared" si="339"/>
        <v>42380</v>
      </c>
      <c r="AD2131" t="e">
        <f>SQRT(($U$6/2)^2-($U$6/2)^2*'(OLD) bottom seam length'!AC2131^2/($U$7/2)^2)</f>
        <v>#VALUE!</v>
      </c>
    </row>
    <row r="2132" spans="2:30">
      <c r="B2132" s="136">
        <f t="shared" si="330"/>
        <v>42420</v>
      </c>
      <c r="C2132" t="e">
        <f>SQRT(($C$5/2)^2-($C$5/2)^2*'(OLD) bottom seam length'!B2132^2/($C$6/2)^2)</f>
        <v>#DIV/0!</v>
      </c>
      <c r="E2132" s="136">
        <f t="shared" si="331"/>
        <v>42420</v>
      </c>
      <c r="F2132" t="e">
        <f>SQRT(($C$5/2)^2-($C$5/2)^2*'(OLD) bottom seam length'!E2132^2/($C$6/2)^2)</f>
        <v>#DIV/0!</v>
      </c>
      <c r="H2132" s="136">
        <f t="shared" si="332"/>
        <v>42420</v>
      </c>
      <c r="I2132" t="e">
        <f>SQRT(($C$5/2)^2-($C$5/2)^2*'(OLD) bottom seam length'!H2132^2/($C$6/2)^2)</f>
        <v>#DIV/0!</v>
      </c>
      <c r="K2132" s="136">
        <f t="shared" si="333"/>
        <v>42420</v>
      </c>
      <c r="L2132" t="e">
        <f>SQRT(($C$5/2)^2-($C$5/2)^2*'(OLD) bottom seam length'!K2132^2/($C$6/2)^2)</f>
        <v>#DIV/0!</v>
      </c>
      <c r="O2132" s="136">
        <f t="shared" si="334"/>
        <v>42420</v>
      </c>
      <c r="P2132" t="b">
        <f t="shared" si="335"/>
        <v>0</v>
      </c>
      <c r="T2132" s="136">
        <f t="shared" si="336"/>
        <v>42400</v>
      </c>
      <c r="U2132" t="e">
        <f>SQRT(($U$6/2)^2-($U$6/2)^2*'(OLD) bottom seam length'!T2132^2/($U$7/2)^2)</f>
        <v>#VALUE!</v>
      </c>
      <c r="W2132" s="136">
        <f t="shared" si="337"/>
        <v>42400</v>
      </c>
      <c r="X2132" t="e">
        <f>SQRT(($U$6/2)^2-($U$6/2)^2*'(OLD) bottom seam length'!W2132^2/($U$7/2)^2)</f>
        <v>#VALUE!</v>
      </c>
      <c r="Z2132" s="136">
        <f t="shared" si="338"/>
        <v>42400</v>
      </c>
      <c r="AA2132" t="e">
        <f>SQRT(($U$6/2)^2-($U$6/2)^2*'(OLD) bottom seam length'!Z2132^2/($U$7/2)^2)</f>
        <v>#VALUE!</v>
      </c>
      <c r="AC2132" s="136">
        <f t="shared" si="339"/>
        <v>42400</v>
      </c>
      <c r="AD2132" t="e">
        <f>SQRT(($U$6/2)^2-($U$6/2)^2*'(OLD) bottom seam length'!AC2132^2/($U$7/2)^2)</f>
        <v>#VALUE!</v>
      </c>
    </row>
    <row r="2133" spans="2:30">
      <c r="B2133" s="136">
        <f t="shared" si="330"/>
        <v>42440</v>
      </c>
      <c r="C2133" t="e">
        <f>SQRT(($C$5/2)^2-($C$5/2)^2*'(OLD) bottom seam length'!B2133^2/($C$6/2)^2)</f>
        <v>#DIV/0!</v>
      </c>
      <c r="E2133" s="136">
        <f t="shared" si="331"/>
        <v>42440</v>
      </c>
      <c r="F2133" t="e">
        <f>SQRT(($C$5/2)^2-($C$5/2)^2*'(OLD) bottom seam length'!E2133^2/($C$6/2)^2)</f>
        <v>#DIV/0!</v>
      </c>
      <c r="H2133" s="136">
        <f t="shared" si="332"/>
        <v>42440</v>
      </c>
      <c r="I2133" t="e">
        <f>SQRT(($C$5/2)^2-($C$5/2)^2*'(OLD) bottom seam length'!H2133^2/($C$6/2)^2)</f>
        <v>#DIV/0!</v>
      </c>
      <c r="K2133" s="136">
        <f t="shared" si="333"/>
        <v>42440</v>
      </c>
      <c r="L2133" t="e">
        <f>SQRT(($C$5/2)^2-($C$5/2)^2*'(OLD) bottom seam length'!K2133^2/($C$6/2)^2)</f>
        <v>#DIV/0!</v>
      </c>
      <c r="O2133" s="136">
        <f t="shared" si="334"/>
        <v>42440</v>
      </c>
      <c r="P2133" t="b">
        <f t="shared" si="335"/>
        <v>0</v>
      </c>
      <c r="T2133" s="136">
        <f t="shared" si="336"/>
        <v>42420</v>
      </c>
      <c r="U2133" t="e">
        <f>SQRT(($U$6/2)^2-($U$6/2)^2*'(OLD) bottom seam length'!T2133^2/($U$7/2)^2)</f>
        <v>#VALUE!</v>
      </c>
      <c r="W2133" s="136">
        <f t="shared" si="337"/>
        <v>42420</v>
      </c>
      <c r="X2133" t="e">
        <f>SQRT(($U$6/2)^2-($U$6/2)^2*'(OLD) bottom seam length'!W2133^2/($U$7/2)^2)</f>
        <v>#VALUE!</v>
      </c>
      <c r="Z2133" s="136">
        <f t="shared" si="338"/>
        <v>42420</v>
      </c>
      <c r="AA2133" t="e">
        <f>SQRT(($U$6/2)^2-($U$6/2)^2*'(OLD) bottom seam length'!Z2133^2/($U$7/2)^2)</f>
        <v>#VALUE!</v>
      </c>
      <c r="AC2133" s="136">
        <f t="shared" si="339"/>
        <v>42420</v>
      </c>
      <c r="AD2133" t="e">
        <f>SQRT(($U$6/2)^2-($U$6/2)^2*'(OLD) bottom seam length'!AC2133^2/($U$7/2)^2)</f>
        <v>#VALUE!</v>
      </c>
    </row>
    <row r="2134" spans="2:30">
      <c r="B2134" s="136">
        <f t="shared" si="330"/>
        <v>42460</v>
      </c>
      <c r="C2134" t="e">
        <f>SQRT(($C$5/2)^2-($C$5/2)^2*'(OLD) bottom seam length'!B2134^2/($C$6/2)^2)</f>
        <v>#DIV/0!</v>
      </c>
      <c r="E2134" s="136">
        <f t="shared" si="331"/>
        <v>42460</v>
      </c>
      <c r="F2134" t="e">
        <f>SQRT(($C$5/2)^2-($C$5/2)^2*'(OLD) bottom seam length'!E2134^2/($C$6/2)^2)</f>
        <v>#DIV/0!</v>
      </c>
      <c r="H2134" s="136">
        <f t="shared" si="332"/>
        <v>42460</v>
      </c>
      <c r="I2134" t="e">
        <f>SQRT(($C$5/2)^2-($C$5/2)^2*'(OLD) bottom seam length'!H2134^2/($C$6/2)^2)</f>
        <v>#DIV/0!</v>
      </c>
      <c r="K2134" s="136">
        <f t="shared" si="333"/>
        <v>42460</v>
      </c>
      <c r="L2134" t="e">
        <f>SQRT(($C$5/2)^2-($C$5/2)^2*'(OLD) bottom seam length'!K2134^2/($C$6/2)^2)</f>
        <v>#DIV/0!</v>
      </c>
      <c r="O2134" s="136">
        <f t="shared" si="334"/>
        <v>42460</v>
      </c>
      <c r="P2134" t="b">
        <f t="shared" si="335"/>
        <v>0</v>
      </c>
      <c r="T2134" s="136">
        <f t="shared" si="336"/>
        <v>42440</v>
      </c>
      <c r="U2134" t="e">
        <f>SQRT(($U$6/2)^2-($U$6/2)^2*'(OLD) bottom seam length'!T2134^2/($U$7/2)^2)</f>
        <v>#VALUE!</v>
      </c>
      <c r="W2134" s="136">
        <f t="shared" si="337"/>
        <v>42440</v>
      </c>
      <c r="X2134" t="e">
        <f>SQRT(($U$6/2)^2-($U$6/2)^2*'(OLD) bottom seam length'!W2134^2/($U$7/2)^2)</f>
        <v>#VALUE!</v>
      </c>
      <c r="Z2134" s="136">
        <f t="shared" si="338"/>
        <v>42440</v>
      </c>
      <c r="AA2134" t="e">
        <f>SQRT(($U$6/2)^2-($U$6/2)^2*'(OLD) bottom seam length'!Z2134^2/($U$7/2)^2)</f>
        <v>#VALUE!</v>
      </c>
      <c r="AC2134" s="136">
        <f t="shared" si="339"/>
        <v>42440</v>
      </c>
      <c r="AD2134" t="e">
        <f>SQRT(($U$6/2)^2-($U$6/2)^2*'(OLD) bottom seam length'!AC2134^2/($U$7/2)^2)</f>
        <v>#VALUE!</v>
      </c>
    </row>
    <row r="2135" spans="2:30">
      <c r="B2135" s="136">
        <f t="shared" si="330"/>
        <v>42480</v>
      </c>
      <c r="C2135" t="e">
        <f>SQRT(($C$5/2)^2-($C$5/2)^2*'(OLD) bottom seam length'!B2135^2/($C$6/2)^2)</f>
        <v>#DIV/0!</v>
      </c>
      <c r="E2135" s="136">
        <f t="shared" si="331"/>
        <v>42480</v>
      </c>
      <c r="F2135" t="e">
        <f>SQRT(($C$5/2)^2-($C$5/2)^2*'(OLD) bottom seam length'!E2135^2/($C$6/2)^2)</f>
        <v>#DIV/0!</v>
      </c>
      <c r="H2135" s="136">
        <f t="shared" si="332"/>
        <v>42480</v>
      </c>
      <c r="I2135" t="e">
        <f>SQRT(($C$5/2)^2-($C$5/2)^2*'(OLD) bottom seam length'!H2135^2/($C$6/2)^2)</f>
        <v>#DIV/0!</v>
      </c>
      <c r="K2135" s="136">
        <f t="shared" si="333"/>
        <v>42480</v>
      </c>
      <c r="L2135" t="e">
        <f>SQRT(($C$5/2)^2-($C$5/2)^2*'(OLD) bottom seam length'!K2135^2/($C$6/2)^2)</f>
        <v>#DIV/0!</v>
      </c>
      <c r="O2135" s="136">
        <f t="shared" si="334"/>
        <v>42480</v>
      </c>
      <c r="P2135" t="b">
        <f t="shared" si="335"/>
        <v>0</v>
      </c>
      <c r="T2135" s="136">
        <f t="shared" si="336"/>
        <v>42460</v>
      </c>
      <c r="U2135" t="e">
        <f>SQRT(($U$6/2)^2-($U$6/2)^2*'(OLD) bottom seam length'!T2135^2/($U$7/2)^2)</f>
        <v>#VALUE!</v>
      </c>
      <c r="W2135" s="136">
        <f t="shared" si="337"/>
        <v>42460</v>
      </c>
      <c r="X2135" t="e">
        <f>SQRT(($U$6/2)^2-($U$6/2)^2*'(OLD) bottom seam length'!W2135^2/($U$7/2)^2)</f>
        <v>#VALUE!</v>
      </c>
      <c r="Z2135" s="136">
        <f t="shared" si="338"/>
        <v>42460</v>
      </c>
      <c r="AA2135" t="e">
        <f>SQRT(($U$6/2)^2-($U$6/2)^2*'(OLD) bottom seam length'!Z2135^2/($U$7/2)^2)</f>
        <v>#VALUE!</v>
      </c>
      <c r="AC2135" s="136">
        <f t="shared" si="339"/>
        <v>42460</v>
      </c>
      <c r="AD2135" t="e">
        <f>SQRT(($U$6/2)^2-($U$6/2)^2*'(OLD) bottom seam length'!AC2135^2/($U$7/2)^2)</f>
        <v>#VALUE!</v>
      </c>
    </row>
    <row r="2136" spans="2:30">
      <c r="B2136" s="136">
        <f t="shared" si="330"/>
        <v>42500</v>
      </c>
      <c r="C2136" t="e">
        <f>SQRT(($C$5/2)^2-($C$5/2)^2*'(OLD) bottom seam length'!B2136^2/($C$6/2)^2)</f>
        <v>#DIV/0!</v>
      </c>
      <c r="E2136" s="136">
        <f t="shared" si="331"/>
        <v>42500</v>
      </c>
      <c r="F2136" t="e">
        <f>SQRT(($C$5/2)^2-($C$5/2)^2*'(OLD) bottom seam length'!E2136^2/($C$6/2)^2)</f>
        <v>#DIV/0!</v>
      </c>
      <c r="H2136" s="136">
        <f t="shared" si="332"/>
        <v>42500</v>
      </c>
      <c r="I2136" t="e">
        <f>SQRT(($C$5/2)^2-($C$5/2)^2*'(OLD) bottom seam length'!H2136^2/($C$6/2)^2)</f>
        <v>#DIV/0!</v>
      </c>
      <c r="K2136" s="136">
        <f t="shared" si="333"/>
        <v>42500</v>
      </c>
      <c r="L2136" t="e">
        <f>SQRT(($C$5/2)^2-($C$5/2)^2*'(OLD) bottom seam length'!K2136^2/($C$6/2)^2)</f>
        <v>#DIV/0!</v>
      </c>
      <c r="O2136" s="136">
        <f t="shared" si="334"/>
        <v>42500</v>
      </c>
      <c r="P2136" t="b">
        <f t="shared" si="335"/>
        <v>0</v>
      </c>
      <c r="T2136" s="136">
        <f t="shared" si="336"/>
        <v>42480</v>
      </c>
      <c r="U2136" t="e">
        <f>SQRT(($U$6/2)^2-($U$6/2)^2*'(OLD) bottom seam length'!T2136^2/($U$7/2)^2)</f>
        <v>#VALUE!</v>
      </c>
      <c r="W2136" s="136">
        <f t="shared" si="337"/>
        <v>42480</v>
      </c>
      <c r="X2136" t="e">
        <f>SQRT(($U$6/2)^2-($U$6/2)^2*'(OLD) bottom seam length'!W2136^2/($U$7/2)^2)</f>
        <v>#VALUE!</v>
      </c>
      <c r="Z2136" s="136">
        <f t="shared" si="338"/>
        <v>42480</v>
      </c>
      <c r="AA2136" t="e">
        <f>SQRT(($U$6/2)^2-($U$6/2)^2*'(OLD) bottom seam length'!Z2136^2/($U$7/2)^2)</f>
        <v>#VALUE!</v>
      </c>
      <c r="AC2136" s="136">
        <f t="shared" si="339"/>
        <v>42480</v>
      </c>
      <c r="AD2136" t="e">
        <f>SQRT(($U$6/2)^2-($U$6/2)^2*'(OLD) bottom seam length'!AC2136^2/($U$7/2)^2)</f>
        <v>#VALUE!</v>
      </c>
    </row>
    <row r="2137" spans="2:30">
      <c r="B2137" s="136">
        <f t="shared" si="330"/>
        <v>42520</v>
      </c>
      <c r="C2137" t="e">
        <f>SQRT(($C$5/2)^2-($C$5/2)^2*'(OLD) bottom seam length'!B2137^2/($C$6/2)^2)</f>
        <v>#DIV/0!</v>
      </c>
      <c r="E2137" s="136">
        <f t="shared" si="331"/>
        <v>42520</v>
      </c>
      <c r="F2137" t="e">
        <f>SQRT(($C$5/2)^2-($C$5/2)^2*'(OLD) bottom seam length'!E2137^2/($C$6/2)^2)</f>
        <v>#DIV/0!</v>
      </c>
      <c r="H2137" s="136">
        <f t="shared" si="332"/>
        <v>42520</v>
      </c>
      <c r="I2137" t="e">
        <f>SQRT(($C$5/2)^2-($C$5/2)^2*'(OLD) bottom seam length'!H2137^2/($C$6/2)^2)</f>
        <v>#DIV/0!</v>
      </c>
      <c r="K2137" s="136">
        <f t="shared" si="333"/>
        <v>42520</v>
      </c>
      <c r="L2137" t="e">
        <f>SQRT(($C$5/2)^2-($C$5/2)^2*'(OLD) bottom seam length'!K2137^2/($C$6/2)^2)</f>
        <v>#DIV/0!</v>
      </c>
      <c r="O2137" s="136">
        <f t="shared" si="334"/>
        <v>42520</v>
      </c>
      <c r="P2137" t="b">
        <f t="shared" si="335"/>
        <v>0</v>
      </c>
      <c r="T2137" s="136">
        <f t="shared" si="336"/>
        <v>42500</v>
      </c>
      <c r="U2137" t="e">
        <f>SQRT(($U$6/2)^2-($U$6/2)^2*'(OLD) bottom seam length'!T2137^2/($U$7/2)^2)</f>
        <v>#VALUE!</v>
      </c>
      <c r="W2137" s="136">
        <f t="shared" si="337"/>
        <v>42500</v>
      </c>
      <c r="X2137" t="e">
        <f>SQRT(($U$6/2)^2-($U$6/2)^2*'(OLD) bottom seam length'!W2137^2/($U$7/2)^2)</f>
        <v>#VALUE!</v>
      </c>
      <c r="Z2137" s="136">
        <f t="shared" si="338"/>
        <v>42500</v>
      </c>
      <c r="AA2137" t="e">
        <f>SQRT(($U$6/2)^2-($U$6/2)^2*'(OLD) bottom seam length'!Z2137^2/($U$7/2)^2)</f>
        <v>#VALUE!</v>
      </c>
      <c r="AC2137" s="136">
        <f t="shared" si="339"/>
        <v>42500</v>
      </c>
      <c r="AD2137" t="e">
        <f>SQRT(($U$6/2)^2-($U$6/2)^2*'(OLD) bottom seam length'!AC2137^2/($U$7/2)^2)</f>
        <v>#VALUE!</v>
      </c>
    </row>
    <row r="2138" spans="2:30">
      <c r="B2138" s="136">
        <f t="shared" si="330"/>
        <v>42540</v>
      </c>
      <c r="C2138" t="e">
        <f>SQRT(($C$5/2)^2-($C$5/2)^2*'(OLD) bottom seam length'!B2138^2/($C$6/2)^2)</f>
        <v>#DIV/0!</v>
      </c>
      <c r="E2138" s="136">
        <f t="shared" si="331"/>
        <v>42540</v>
      </c>
      <c r="F2138" t="e">
        <f>SQRT(($C$5/2)^2-($C$5/2)^2*'(OLD) bottom seam length'!E2138^2/($C$6/2)^2)</f>
        <v>#DIV/0!</v>
      </c>
      <c r="H2138" s="136">
        <f t="shared" si="332"/>
        <v>42540</v>
      </c>
      <c r="I2138" t="e">
        <f>SQRT(($C$5/2)^2-($C$5/2)^2*'(OLD) bottom seam length'!H2138^2/($C$6/2)^2)</f>
        <v>#DIV/0!</v>
      </c>
      <c r="K2138" s="136">
        <f t="shared" si="333"/>
        <v>42540</v>
      </c>
      <c r="L2138" t="e">
        <f>SQRT(($C$5/2)^2-($C$5/2)^2*'(OLD) bottom seam length'!K2138^2/($C$6/2)^2)</f>
        <v>#DIV/0!</v>
      </c>
      <c r="O2138" s="136">
        <f t="shared" si="334"/>
        <v>42540</v>
      </c>
      <c r="P2138" t="b">
        <f t="shared" si="335"/>
        <v>0</v>
      </c>
      <c r="T2138" s="136">
        <f t="shared" si="336"/>
        <v>42520</v>
      </c>
      <c r="U2138" t="e">
        <f>SQRT(($U$6/2)^2-($U$6/2)^2*'(OLD) bottom seam length'!T2138^2/($U$7/2)^2)</f>
        <v>#VALUE!</v>
      </c>
      <c r="W2138" s="136">
        <f t="shared" si="337"/>
        <v>42520</v>
      </c>
      <c r="X2138" t="e">
        <f>SQRT(($U$6/2)^2-($U$6/2)^2*'(OLD) bottom seam length'!W2138^2/($U$7/2)^2)</f>
        <v>#VALUE!</v>
      </c>
      <c r="Z2138" s="136">
        <f t="shared" si="338"/>
        <v>42520</v>
      </c>
      <c r="AA2138" t="e">
        <f>SQRT(($U$6/2)^2-($U$6/2)^2*'(OLD) bottom seam length'!Z2138^2/($U$7/2)^2)</f>
        <v>#VALUE!</v>
      </c>
      <c r="AC2138" s="136">
        <f t="shared" si="339"/>
        <v>42520</v>
      </c>
      <c r="AD2138" t="e">
        <f>SQRT(($U$6/2)^2-($U$6/2)^2*'(OLD) bottom seam length'!AC2138^2/($U$7/2)^2)</f>
        <v>#VALUE!</v>
      </c>
    </row>
    <row r="2139" spans="2:30">
      <c r="B2139" s="136">
        <f t="shared" si="330"/>
        <v>42560</v>
      </c>
      <c r="C2139" t="e">
        <f>SQRT(($C$5/2)^2-($C$5/2)^2*'(OLD) bottom seam length'!B2139^2/($C$6/2)^2)</f>
        <v>#DIV/0!</v>
      </c>
      <c r="E2139" s="136">
        <f t="shared" si="331"/>
        <v>42560</v>
      </c>
      <c r="F2139" t="e">
        <f>SQRT(($C$5/2)^2-($C$5/2)^2*'(OLD) bottom seam length'!E2139^2/($C$6/2)^2)</f>
        <v>#DIV/0!</v>
      </c>
      <c r="H2139" s="136">
        <f t="shared" si="332"/>
        <v>42560</v>
      </c>
      <c r="I2139" t="e">
        <f>SQRT(($C$5/2)^2-($C$5/2)^2*'(OLD) bottom seam length'!H2139^2/($C$6/2)^2)</f>
        <v>#DIV/0!</v>
      </c>
      <c r="K2139" s="136">
        <f t="shared" si="333"/>
        <v>42560</v>
      </c>
      <c r="L2139" t="e">
        <f>SQRT(($C$5/2)^2-($C$5/2)^2*'(OLD) bottom seam length'!K2139^2/($C$6/2)^2)</f>
        <v>#DIV/0!</v>
      </c>
      <c r="O2139" s="136">
        <f t="shared" si="334"/>
        <v>42560</v>
      </c>
      <c r="P2139" t="b">
        <f t="shared" si="335"/>
        <v>0</v>
      </c>
      <c r="T2139" s="136">
        <f t="shared" si="336"/>
        <v>42540</v>
      </c>
      <c r="U2139" t="e">
        <f>SQRT(($U$6/2)^2-($U$6/2)^2*'(OLD) bottom seam length'!T2139^2/($U$7/2)^2)</f>
        <v>#VALUE!</v>
      </c>
      <c r="W2139" s="136">
        <f t="shared" si="337"/>
        <v>42540</v>
      </c>
      <c r="X2139" t="e">
        <f>SQRT(($U$6/2)^2-($U$6/2)^2*'(OLD) bottom seam length'!W2139^2/($U$7/2)^2)</f>
        <v>#VALUE!</v>
      </c>
      <c r="Z2139" s="136">
        <f t="shared" si="338"/>
        <v>42540</v>
      </c>
      <c r="AA2139" t="e">
        <f>SQRT(($U$6/2)^2-($U$6/2)^2*'(OLD) bottom seam length'!Z2139^2/($U$7/2)^2)</f>
        <v>#VALUE!</v>
      </c>
      <c r="AC2139" s="136">
        <f t="shared" si="339"/>
        <v>42540</v>
      </c>
      <c r="AD2139" t="e">
        <f>SQRT(($U$6/2)^2-($U$6/2)^2*'(OLD) bottom seam length'!AC2139^2/($U$7/2)^2)</f>
        <v>#VALUE!</v>
      </c>
    </row>
    <row r="2140" spans="2:30">
      <c r="B2140" s="136">
        <f t="shared" si="330"/>
        <v>42580</v>
      </c>
      <c r="C2140" t="e">
        <f>SQRT(($C$5/2)^2-($C$5/2)^2*'(OLD) bottom seam length'!B2140^2/($C$6/2)^2)</f>
        <v>#DIV/0!</v>
      </c>
      <c r="E2140" s="136">
        <f t="shared" si="331"/>
        <v>42580</v>
      </c>
      <c r="F2140" t="e">
        <f>SQRT(($C$5/2)^2-($C$5/2)^2*'(OLD) bottom seam length'!E2140^2/($C$6/2)^2)</f>
        <v>#DIV/0!</v>
      </c>
      <c r="H2140" s="136">
        <f t="shared" si="332"/>
        <v>42580</v>
      </c>
      <c r="I2140" t="e">
        <f>SQRT(($C$5/2)^2-($C$5/2)^2*'(OLD) bottom seam length'!H2140^2/($C$6/2)^2)</f>
        <v>#DIV/0!</v>
      </c>
      <c r="K2140" s="136">
        <f t="shared" si="333"/>
        <v>42580</v>
      </c>
      <c r="L2140" t="e">
        <f>SQRT(($C$5/2)^2-($C$5/2)^2*'(OLD) bottom seam length'!K2140^2/($C$6/2)^2)</f>
        <v>#DIV/0!</v>
      </c>
      <c r="O2140" s="136">
        <f t="shared" si="334"/>
        <v>42580</v>
      </c>
      <c r="P2140" t="b">
        <f t="shared" si="335"/>
        <v>0</v>
      </c>
      <c r="T2140" s="136">
        <f t="shared" si="336"/>
        <v>42560</v>
      </c>
      <c r="U2140" t="e">
        <f>SQRT(($U$6/2)^2-($U$6/2)^2*'(OLD) bottom seam length'!T2140^2/($U$7/2)^2)</f>
        <v>#VALUE!</v>
      </c>
      <c r="W2140" s="136">
        <f t="shared" si="337"/>
        <v>42560</v>
      </c>
      <c r="X2140" t="e">
        <f>SQRT(($U$6/2)^2-($U$6/2)^2*'(OLD) bottom seam length'!W2140^2/($U$7/2)^2)</f>
        <v>#VALUE!</v>
      </c>
      <c r="Z2140" s="136">
        <f t="shared" si="338"/>
        <v>42560</v>
      </c>
      <c r="AA2140" t="e">
        <f>SQRT(($U$6/2)^2-($U$6/2)^2*'(OLD) bottom seam length'!Z2140^2/($U$7/2)^2)</f>
        <v>#VALUE!</v>
      </c>
      <c r="AC2140" s="136">
        <f t="shared" si="339"/>
        <v>42560</v>
      </c>
      <c r="AD2140" t="e">
        <f>SQRT(($U$6/2)^2-($U$6/2)^2*'(OLD) bottom seam length'!AC2140^2/($U$7/2)^2)</f>
        <v>#VALUE!</v>
      </c>
    </row>
    <row r="2141" spans="2:30">
      <c r="B2141" s="136">
        <f t="shared" si="330"/>
        <v>42600</v>
      </c>
      <c r="C2141" t="e">
        <f>SQRT(($C$5/2)^2-($C$5/2)^2*'(OLD) bottom seam length'!B2141^2/($C$6/2)^2)</f>
        <v>#DIV/0!</v>
      </c>
      <c r="E2141" s="136">
        <f t="shared" si="331"/>
        <v>42600</v>
      </c>
      <c r="F2141" t="e">
        <f>SQRT(($C$5/2)^2-($C$5/2)^2*'(OLD) bottom seam length'!E2141^2/($C$6/2)^2)</f>
        <v>#DIV/0!</v>
      </c>
      <c r="H2141" s="136">
        <f t="shared" si="332"/>
        <v>42600</v>
      </c>
      <c r="I2141" t="e">
        <f>SQRT(($C$5/2)^2-($C$5/2)^2*'(OLD) bottom seam length'!H2141^2/($C$6/2)^2)</f>
        <v>#DIV/0!</v>
      </c>
      <c r="K2141" s="136">
        <f t="shared" si="333"/>
        <v>42600</v>
      </c>
      <c r="L2141" t="e">
        <f>SQRT(($C$5/2)^2-($C$5/2)^2*'(OLD) bottom seam length'!K2141^2/($C$6/2)^2)</f>
        <v>#DIV/0!</v>
      </c>
      <c r="O2141" s="136">
        <f t="shared" si="334"/>
        <v>42600</v>
      </c>
      <c r="P2141" t="b">
        <f t="shared" si="335"/>
        <v>0</v>
      </c>
      <c r="T2141" s="136">
        <f t="shared" si="336"/>
        <v>42580</v>
      </c>
      <c r="U2141" t="e">
        <f>SQRT(($U$6/2)^2-($U$6/2)^2*'(OLD) bottom seam length'!T2141^2/($U$7/2)^2)</f>
        <v>#VALUE!</v>
      </c>
      <c r="W2141" s="136">
        <f t="shared" si="337"/>
        <v>42580</v>
      </c>
      <c r="X2141" t="e">
        <f>SQRT(($U$6/2)^2-($U$6/2)^2*'(OLD) bottom seam length'!W2141^2/($U$7/2)^2)</f>
        <v>#VALUE!</v>
      </c>
      <c r="Z2141" s="136">
        <f t="shared" si="338"/>
        <v>42580</v>
      </c>
      <c r="AA2141" t="e">
        <f>SQRT(($U$6/2)^2-($U$6/2)^2*'(OLD) bottom seam length'!Z2141^2/($U$7/2)^2)</f>
        <v>#VALUE!</v>
      </c>
      <c r="AC2141" s="136">
        <f t="shared" si="339"/>
        <v>42580</v>
      </c>
      <c r="AD2141" t="e">
        <f>SQRT(($U$6/2)^2-($U$6/2)^2*'(OLD) bottom seam length'!AC2141^2/($U$7/2)^2)</f>
        <v>#VALUE!</v>
      </c>
    </row>
    <row r="2142" spans="2:30">
      <c r="B2142" s="136">
        <f t="shared" si="330"/>
        <v>42620</v>
      </c>
      <c r="C2142" t="e">
        <f>SQRT(($C$5/2)^2-($C$5/2)^2*'(OLD) bottom seam length'!B2142^2/($C$6/2)^2)</f>
        <v>#DIV/0!</v>
      </c>
      <c r="E2142" s="136">
        <f t="shared" si="331"/>
        <v>42620</v>
      </c>
      <c r="F2142" t="e">
        <f>SQRT(($C$5/2)^2-($C$5/2)^2*'(OLD) bottom seam length'!E2142^2/($C$6/2)^2)</f>
        <v>#DIV/0!</v>
      </c>
      <c r="H2142" s="136">
        <f t="shared" si="332"/>
        <v>42620</v>
      </c>
      <c r="I2142" t="e">
        <f>SQRT(($C$5/2)^2-($C$5/2)^2*'(OLD) bottom seam length'!H2142^2/($C$6/2)^2)</f>
        <v>#DIV/0!</v>
      </c>
      <c r="K2142" s="136">
        <f t="shared" si="333"/>
        <v>42620</v>
      </c>
      <c r="L2142" t="e">
        <f>SQRT(($C$5/2)^2-($C$5/2)^2*'(OLD) bottom seam length'!K2142^2/($C$6/2)^2)</f>
        <v>#DIV/0!</v>
      </c>
      <c r="O2142" s="136">
        <f t="shared" si="334"/>
        <v>42620</v>
      </c>
      <c r="P2142" t="b">
        <f t="shared" si="335"/>
        <v>0</v>
      </c>
      <c r="T2142" s="136">
        <f t="shared" si="336"/>
        <v>42600</v>
      </c>
      <c r="U2142" t="e">
        <f>SQRT(($U$6/2)^2-($U$6/2)^2*'(OLD) bottom seam length'!T2142^2/($U$7/2)^2)</f>
        <v>#VALUE!</v>
      </c>
      <c r="W2142" s="136">
        <f t="shared" si="337"/>
        <v>42600</v>
      </c>
      <c r="X2142" t="e">
        <f>SQRT(($U$6/2)^2-($U$6/2)^2*'(OLD) bottom seam length'!W2142^2/($U$7/2)^2)</f>
        <v>#VALUE!</v>
      </c>
      <c r="Z2142" s="136">
        <f t="shared" si="338"/>
        <v>42600</v>
      </c>
      <c r="AA2142" t="e">
        <f>SQRT(($U$6/2)^2-($U$6/2)^2*'(OLD) bottom seam length'!Z2142^2/($U$7/2)^2)</f>
        <v>#VALUE!</v>
      </c>
      <c r="AC2142" s="136">
        <f t="shared" si="339"/>
        <v>42600</v>
      </c>
      <c r="AD2142" t="e">
        <f>SQRT(($U$6/2)^2-($U$6/2)^2*'(OLD) bottom seam length'!AC2142^2/($U$7/2)^2)</f>
        <v>#VALUE!</v>
      </c>
    </row>
    <row r="2143" spans="2:30">
      <c r="B2143" s="136">
        <f t="shared" si="330"/>
        <v>42640</v>
      </c>
      <c r="C2143" t="e">
        <f>SQRT(($C$5/2)^2-($C$5/2)^2*'(OLD) bottom seam length'!B2143^2/($C$6/2)^2)</f>
        <v>#DIV/0!</v>
      </c>
      <c r="E2143" s="136">
        <f t="shared" si="331"/>
        <v>42640</v>
      </c>
      <c r="F2143" t="e">
        <f>SQRT(($C$5/2)^2-($C$5/2)^2*'(OLD) bottom seam length'!E2143^2/($C$6/2)^2)</f>
        <v>#DIV/0!</v>
      </c>
      <c r="H2143" s="136">
        <f t="shared" si="332"/>
        <v>42640</v>
      </c>
      <c r="I2143" t="e">
        <f>SQRT(($C$5/2)^2-($C$5/2)^2*'(OLD) bottom seam length'!H2143^2/($C$6/2)^2)</f>
        <v>#DIV/0!</v>
      </c>
      <c r="K2143" s="136">
        <f t="shared" si="333"/>
        <v>42640</v>
      </c>
      <c r="L2143" t="e">
        <f>SQRT(($C$5/2)^2-($C$5/2)^2*'(OLD) bottom seam length'!K2143^2/($C$6/2)^2)</f>
        <v>#DIV/0!</v>
      </c>
      <c r="O2143" s="136">
        <f t="shared" si="334"/>
        <v>42640</v>
      </c>
      <c r="P2143" t="b">
        <f t="shared" si="335"/>
        <v>0</v>
      </c>
      <c r="T2143" s="136">
        <f t="shared" si="336"/>
        <v>42620</v>
      </c>
      <c r="U2143" t="e">
        <f>SQRT(($U$6/2)^2-($U$6/2)^2*'(OLD) bottom seam length'!T2143^2/($U$7/2)^2)</f>
        <v>#VALUE!</v>
      </c>
      <c r="W2143" s="136">
        <f t="shared" si="337"/>
        <v>42620</v>
      </c>
      <c r="X2143" t="e">
        <f>SQRT(($U$6/2)^2-($U$6/2)^2*'(OLD) bottom seam length'!W2143^2/($U$7/2)^2)</f>
        <v>#VALUE!</v>
      </c>
      <c r="Z2143" s="136">
        <f t="shared" si="338"/>
        <v>42620</v>
      </c>
      <c r="AA2143" t="e">
        <f>SQRT(($U$6/2)^2-($U$6/2)^2*'(OLD) bottom seam length'!Z2143^2/($U$7/2)^2)</f>
        <v>#VALUE!</v>
      </c>
      <c r="AC2143" s="136">
        <f t="shared" si="339"/>
        <v>42620</v>
      </c>
      <c r="AD2143" t="e">
        <f>SQRT(($U$6/2)^2-($U$6/2)^2*'(OLD) bottom seam length'!AC2143^2/($U$7/2)^2)</f>
        <v>#VALUE!</v>
      </c>
    </row>
    <row r="2144" spans="2:30">
      <c r="B2144" s="136">
        <f t="shared" si="330"/>
        <v>42660</v>
      </c>
      <c r="C2144" t="e">
        <f>SQRT(($C$5/2)^2-($C$5/2)^2*'(OLD) bottom seam length'!B2144^2/($C$6/2)^2)</f>
        <v>#DIV/0!</v>
      </c>
      <c r="E2144" s="136">
        <f t="shared" si="331"/>
        <v>42660</v>
      </c>
      <c r="F2144" t="e">
        <f>SQRT(($C$5/2)^2-($C$5/2)^2*'(OLD) bottom seam length'!E2144^2/($C$6/2)^2)</f>
        <v>#DIV/0!</v>
      </c>
      <c r="H2144" s="136">
        <f t="shared" si="332"/>
        <v>42660</v>
      </c>
      <c r="I2144" t="e">
        <f>SQRT(($C$5/2)^2-($C$5/2)^2*'(OLD) bottom seam length'!H2144^2/($C$6/2)^2)</f>
        <v>#DIV/0!</v>
      </c>
      <c r="K2144" s="136">
        <f t="shared" si="333"/>
        <v>42660</v>
      </c>
      <c r="L2144" t="e">
        <f>SQRT(($C$5/2)^2-($C$5/2)^2*'(OLD) bottom seam length'!K2144^2/($C$6/2)^2)</f>
        <v>#DIV/0!</v>
      </c>
      <c r="O2144" s="136">
        <f t="shared" si="334"/>
        <v>42660</v>
      </c>
      <c r="P2144" t="b">
        <f t="shared" si="335"/>
        <v>0</v>
      </c>
      <c r="T2144" s="136">
        <f t="shared" si="336"/>
        <v>42640</v>
      </c>
      <c r="U2144" t="e">
        <f>SQRT(($U$6/2)^2-($U$6/2)^2*'(OLD) bottom seam length'!T2144^2/($U$7/2)^2)</f>
        <v>#VALUE!</v>
      </c>
      <c r="W2144" s="136">
        <f t="shared" si="337"/>
        <v>42640</v>
      </c>
      <c r="X2144" t="e">
        <f>SQRT(($U$6/2)^2-($U$6/2)^2*'(OLD) bottom seam length'!W2144^2/($U$7/2)^2)</f>
        <v>#VALUE!</v>
      </c>
      <c r="Z2144" s="136">
        <f t="shared" si="338"/>
        <v>42640</v>
      </c>
      <c r="AA2144" t="e">
        <f>SQRT(($U$6/2)^2-($U$6/2)^2*'(OLD) bottom seam length'!Z2144^2/($U$7/2)^2)</f>
        <v>#VALUE!</v>
      </c>
      <c r="AC2144" s="136">
        <f t="shared" si="339"/>
        <v>42640</v>
      </c>
      <c r="AD2144" t="e">
        <f>SQRT(($U$6/2)^2-($U$6/2)^2*'(OLD) bottom seam length'!AC2144^2/($U$7/2)^2)</f>
        <v>#VALUE!</v>
      </c>
    </row>
    <row r="2145" spans="2:30">
      <c r="B2145" s="136">
        <f t="shared" si="330"/>
        <v>42680</v>
      </c>
      <c r="C2145" t="e">
        <f>SQRT(($C$5/2)^2-($C$5/2)^2*'(OLD) bottom seam length'!B2145^2/($C$6/2)^2)</f>
        <v>#DIV/0!</v>
      </c>
      <c r="E2145" s="136">
        <f t="shared" si="331"/>
        <v>42680</v>
      </c>
      <c r="F2145" t="e">
        <f>SQRT(($C$5/2)^2-($C$5/2)^2*'(OLD) bottom seam length'!E2145^2/($C$6/2)^2)</f>
        <v>#DIV/0!</v>
      </c>
      <c r="H2145" s="136">
        <f t="shared" si="332"/>
        <v>42680</v>
      </c>
      <c r="I2145" t="e">
        <f>SQRT(($C$5/2)^2-($C$5/2)^2*'(OLD) bottom seam length'!H2145^2/($C$6/2)^2)</f>
        <v>#DIV/0!</v>
      </c>
      <c r="K2145" s="136">
        <f t="shared" si="333"/>
        <v>42680</v>
      </c>
      <c r="L2145" t="e">
        <f>SQRT(($C$5/2)^2-($C$5/2)^2*'(OLD) bottom seam length'!K2145^2/($C$6/2)^2)</f>
        <v>#DIV/0!</v>
      </c>
      <c r="O2145" s="136">
        <f t="shared" si="334"/>
        <v>42680</v>
      </c>
      <c r="P2145" t="b">
        <f t="shared" si="335"/>
        <v>0</v>
      </c>
      <c r="T2145" s="136">
        <f t="shared" si="336"/>
        <v>42660</v>
      </c>
      <c r="U2145" t="e">
        <f>SQRT(($U$6/2)^2-($U$6/2)^2*'(OLD) bottom seam length'!T2145^2/($U$7/2)^2)</f>
        <v>#VALUE!</v>
      </c>
      <c r="W2145" s="136">
        <f t="shared" si="337"/>
        <v>42660</v>
      </c>
      <c r="X2145" t="e">
        <f>SQRT(($U$6/2)^2-($U$6/2)^2*'(OLD) bottom seam length'!W2145^2/($U$7/2)^2)</f>
        <v>#VALUE!</v>
      </c>
      <c r="Z2145" s="136">
        <f t="shared" si="338"/>
        <v>42660</v>
      </c>
      <c r="AA2145" t="e">
        <f>SQRT(($U$6/2)^2-($U$6/2)^2*'(OLD) bottom seam length'!Z2145^2/($U$7/2)^2)</f>
        <v>#VALUE!</v>
      </c>
      <c r="AC2145" s="136">
        <f t="shared" si="339"/>
        <v>42660</v>
      </c>
      <c r="AD2145" t="e">
        <f>SQRT(($U$6/2)^2-($U$6/2)^2*'(OLD) bottom seam length'!AC2145^2/($U$7/2)^2)</f>
        <v>#VALUE!</v>
      </c>
    </row>
    <row r="2146" spans="2:30">
      <c r="B2146" s="136">
        <f t="shared" si="330"/>
        <v>42700</v>
      </c>
      <c r="C2146" t="e">
        <f>SQRT(($C$5/2)^2-($C$5/2)^2*'(OLD) bottom seam length'!B2146^2/($C$6/2)^2)</f>
        <v>#DIV/0!</v>
      </c>
      <c r="E2146" s="136">
        <f t="shared" si="331"/>
        <v>42700</v>
      </c>
      <c r="F2146" t="e">
        <f>SQRT(($C$5/2)^2-($C$5/2)^2*'(OLD) bottom seam length'!E2146^2/($C$6/2)^2)</f>
        <v>#DIV/0!</v>
      </c>
      <c r="H2146" s="136">
        <f t="shared" si="332"/>
        <v>42700</v>
      </c>
      <c r="I2146" t="e">
        <f>SQRT(($C$5/2)^2-($C$5/2)^2*'(OLD) bottom seam length'!H2146^2/($C$6/2)^2)</f>
        <v>#DIV/0!</v>
      </c>
      <c r="K2146" s="136">
        <f t="shared" si="333"/>
        <v>42700</v>
      </c>
      <c r="L2146" t="e">
        <f>SQRT(($C$5/2)^2-($C$5/2)^2*'(OLD) bottom seam length'!K2146^2/($C$6/2)^2)</f>
        <v>#DIV/0!</v>
      </c>
      <c r="O2146" s="136">
        <f t="shared" si="334"/>
        <v>42700</v>
      </c>
      <c r="P2146" t="b">
        <f t="shared" si="335"/>
        <v>0</v>
      </c>
      <c r="T2146" s="136">
        <f t="shared" si="336"/>
        <v>42680</v>
      </c>
      <c r="U2146" t="e">
        <f>SQRT(($U$6/2)^2-($U$6/2)^2*'(OLD) bottom seam length'!T2146^2/($U$7/2)^2)</f>
        <v>#VALUE!</v>
      </c>
      <c r="W2146" s="136">
        <f t="shared" si="337"/>
        <v>42680</v>
      </c>
      <c r="X2146" t="e">
        <f>SQRT(($U$6/2)^2-($U$6/2)^2*'(OLD) bottom seam length'!W2146^2/($U$7/2)^2)</f>
        <v>#VALUE!</v>
      </c>
      <c r="Z2146" s="136">
        <f t="shared" si="338"/>
        <v>42680</v>
      </c>
      <c r="AA2146" t="e">
        <f>SQRT(($U$6/2)^2-($U$6/2)^2*'(OLD) bottom seam length'!Z2146^2/($U$7/2)^2)</f>
        <v>#VALUE!</v>
      </c>
      <c r="AC2146" s="136">
        <f t="shared" si="339"/>
        <v>42680</v>
      </c>
      <c r="AD2146" t="e">
        <f>SQRT(($U$6/2)^2-($U$6/2)^2*'(OLD) bottom seam length'!AC2146^2/($U$7/2)^2)</f>
        <v>#VALUE!</v>
      </c>
    </row>
    <row r="2147" spans="2:30">
      <c r="B2147" s="136">
        <f t="shared" si="330"/>
        <v>42720</v>
      </c>
      <c r="C2147" t="e">
        <f>SQRT(($C$5/2)^2-($C$5/2)^2*'(OLD) bottom seam length'!B2147^2/($C$6/2)^2)</f>
        <v>#DIV/0!</v>
      </c>
      <c r="E2147" s="136">
        <f t="shared" si="331"/>
        <v>42720</v>
      </c>
      <c r="F2147" t="e">
        <f>SQRT(($C$5/2)^2-($C$5/2)^2*'(OLD) bottom seam length'!E2147^2/($C$6/2)^2)</f>
        <v>#DIV/0!</v>
      </c>
      <c r="H2147" s="136">
        <f t="shared" si="332"/>
        <v>42720</v>
      </c>
      <c r="I2147" t="e">
        <f>SQRT(($C$5/2)^2-($C$5/2)^2*'(OLD) bottom seam length'!H2147^2/($C$6/2)^2)</f>
        <v>#DIV/0!</v>
      </c>
      <c r="K2147" s="136">
        <f t="shared" si="333"/>
        <v>42720</v>
      </c>
      <c r="L2147" t="e">
        <f>SQRT(($C$5/2)^2-($C$5/2)^2*'(OLD) bottom seam length'!K2147^2/($C$6/2)^2)</f>
        <v>#DIV/0!</v>
      </c>
      <c r="O2147" s="136">
        <f t="shared" si="334"/>
        <v>42720</v>
      </c>
      <c r="P2147" t="b">
        <f t="shared" si="335"/>
        <v>0</v>
      </c>
      <c r="T2147" s="136">
        <f t="shared" si="336"/>
        <v>42700</v>
      </c>
      <c r="U2147" t="e">
        <f>SQRT(($U$6/2)^2-($U$6/2)^2*'(OLD) bottom seam length'!T2147^2/($U$7/2)^2)</f>
        <v>#VALUE!</v>
      </c>
      <c r="W2147" s="136">
        <f t="shared" si="337"/>
        <v>42700</v>
      </c>
      <c r="X2147" t="e">
        <f>SQRT(($U$6/2)^2-($U$6/2)^2*'(OLD) bottom seam length'!W2147^2/($U$7/2)^2)</f>
        <v>#VALUE!</v>
      </c>
      <c r="Z2147" s="136">
        <f t="shared" si="338"/>
        <v>42700</v>
      </c>
      <c r="AA2147" t="e">
        <f>SQRT(($U$6/2)^2-($U$6/2)^2*'(OLD) bottom seam length'!Z2147^2/($U$7/2)^2)</f>
        <v>#VALUE!</v>
      </c>
      <c r="AC2147" s="136">
        <f t="shared" si="339"/>
        <v>42700</v>
      </c>
      <c r="AD2147" t="e">
        <f>SQRT(($U$6/2)^2-($U$6/2)^2*'(OLD) bottom seam length'!AC2147^2/($U$7/2)^2)</f>
        <v>#VALUE!</v>
      </c>
    </row>
    <row r="2148" spans="2:30">
      <c r="B2148" s="136">
        <f t="shared" si="330"/>
        <v>42740</v>
      </c>
      <c r="C2148" t="e">
        <f>SQRT(($C$5/2)^2-($C$5/2)^2*'(OLD) bottom seam length'!B2148^2/($C$6/2)^2)</f>
        <v>#DIV/0!</v>
      </c>
      <c r="E2148" s="136">
        <f t="shared" si="331"/>
        <v>42740</v>
      </c>
      <c r="F2148" t="e">
        <f>SQRT(($C$5/2)^2-($C$5/2)^2*'(OLD) bottom seam length'!E2148^2/($C$6/2)^2)</f>
        <v>#DIV/0!</v>
      </c>
      <c r="H2148" s="136">
        <f t="shared" si="332"/>
        <v>42740</v>
      </c>
      <c r="I2148" t="e">
        <f>SQRT(($C$5/2)^2-($C$5/2)^2*'(OLD) bottom seam length'!H2148^2/($C$6/2)^2)</f>
        <v>#DIV/0!</v>
      </c>
      <c r="K2148" s="136">
        <f t="shared" si="333"/>
        <v>42740</v>
      </c>
      <c r="L2148" t="e">
        <f>SQRT(($C$5/2)^2-($C$5/2)^2*'(OLD) bottom seam length'!K2148^2/($C$6/2)^2)</f>
        <v>#DIV/0!</v>
      </c>
      <c r="O2148" s="136">
        <f t="shared" si="334"/>
        <v>42740</v>
      </c>
      <c r="P2148" t="b">
        <f t="shared" si="335"/>
        <v>0</v>
      </c>
      <c r="T2148" s="136">
        <f t="shared" si="336"/>
        <v>42720</v>
      </c>
      <c r="U2148" t="e">
        <f>SQRT(($U$6/2)^2-($U$6/2)^2*'(OLD) bottom seam length'!T2148^2/($U$7/2)^2)</f>
        <v>#VALUE!</v>
      </c>
      <c r="W2148" s="136">
        <f t="shared" si="337"/>
        <v>42720</v>
      </c>
      <c r="X2148" t="e">
        <f>SQRT(($U$6/2)^2-($U$6/2)^2*'(OLD) bottom seam length'!W2148^2/($U$7/2)^2)</f>
        <v>#VALUE!</v>
      </c>
      <c r="Z2148" s="136">
        <f t="shared" si="338"/>
        <v>42720</v>
      </c>
      <c r="AA2148" t="e">
        <f>SQRT(($U$6/2)^2-($U$6/2)^2*'(OLD) bottom seam length'!Z2148^2/($U$7/2)^2)</f>
        <v>#VALUE!</v>
      </c>
      <c r="AC2148" s="136">
        <f t="shared" si="339"/>
        <v>42720</v>
      </c>
      <c r="AD2148" t="e">
        <f>SQRT(($U$6/2)^2-($U$6/2)^2*'(OLD) bottom seam length'!AC2148^2/($U$7/2)^2)</f>
        <v>#VALUE!</v>
      </c>
    </row>
    <row r="2149" spans="2:30">
      <c r="B2149" s="136">
        <f t="shared" si="330"/>
        <v>42760</v>
      </c>
      <c r="C2149" t="e">
        <f>SQRT(($C$5/2)^2-($C$5/2)^2*'(OLD) bottom seam length'!B2149^2/($C$6/2)^2)</f>
        <v>#DIV/0!</v>
      </c>
      <c r="E2149" s="136">
        <f t="shared" si="331"/>
        <v>42760</v>
      </c>
      <c r="F2149" t="e">
        <f>SQRT(($C$5/2)^2-($C$5/2)^2*'(OLD) bottom seam length'!E2149^2/($C$6/2)^2)</f>
        <v>#DIV/0!</v>
      </c>
      <c r="H2149" s="136">
        <f t="shared" si="332"/>
        <v>42760</v>
      </c>
      <c r="I2149" t="e">
        <f>SQRT(($C$5/2)^2-($C$5/2)^2*'(OLD) bottom seam length'!H2149^2/($C$6/2)^2)</f>
        <v>#DIV/0!</v>
      </c>
      <c r="K2149" s="136">
        <f t="shared" si="333"/>
        <v>42760</v>
      </c>
      <c r="L2149" t="e">
        <f>SQRT(($C$5/2)^2-($C$5/2)^2*'(OLD) bottom seam length'!K2149^2/($C$6/2)^2)</f>
        <v>#DIV/0!</v>
      </c>
      <c r="O2149" s="136">
        <f t="shared" si="334"/>
        <v>42760</v>
      </c>
      <c r="P2149" t="b">
        <f t="shared" si="335"/>
        <v>0</v>
      </c>
      <c r="T2149" s="136">
        <f t="shared" si="336"/>
        <v>42740</v>
      </c>
      <c r="U2149" t="e">
        <f>SQRT(($U$6/2)^2-($U$6/2)^2*'(OLD) bottom seam length'!T2149^2/($U$7/2)^2)</f>
        <v>#VALUE!</v>
      </c>
      <c r="W2149" s="136">
        <f t="shared" si="337"/>
        <v>42740</v>
      </c>
      <c r="X2149" t="e">
        <f>SQRT(($U$6/2)^2-($U$6/2)^2*'(OLD) bottom seam length'!W2149^2/($U$7/2)^2)</f>
        <v>#VALUE!</v>
      </c>
      <c r="Z2149" s="136">
        <f t="shared" si="338"/>
        <v>42740</v>
      </c>
      <c r="AA2149" t="e">
        <f>SQRT(($U$6/2)^2-($U$6/2)^2*'(OLD) bottom seam length'!Z2149^2/($U$7/2)^2)</f>
        <v>#VALUE!</v>
      </c>
      <c r="AC2149" s="136">
        <f t="shared" si="339"/>
        <v>42740</v>
      </c>
      <c r="AD2149" t="e">
        <f>SQRT(($U$6/2)^2-($U$6/2)^2*'(OLD) bottom seam length'!AC2149^2/($U$7/2)^2)</f>
        <v>#VALUE!</v>
      </c>
    </row>
    <row r="2150" spans="2:30">
      <c r="B2150" s="136">
        <f t="shared" si="330"/>
        <v>42780</v>
      </c>
      <c r="C2150" t="e">
        <f>SQRT(($C$5/2)^2-($C$5/2)^2*'(OLD) bottom seam length'!B2150^2/($C$6/2)^2)</f>
        <v>#DIV/0!</v>
      </c>
      <c r="E2150" s="136">
        <f t="shared" si="331"/>
        <v>42780</v>
      </c>
      <c r="F2150" t="e">
        <f>SQRT(($C$5/2)^2-($C$5/2)^2*'(OLD) bottom seam length'!E2150^2/($C$6/2)^2)</f>
        <v>#DIV/0!</v>
      </c>
      <c r="H2150" s="136">
        <f t="shared" si="332"/>
        <v>42780</v>
      </c>
      <c r="I2150" t="e">
        <f>SQRT(($C$5/2)^2-($C$5/2)^2*'(OLD) bottom seam length'!H2150^2/($C$6/2)^2)</f>
        <v>#DIV/0!</v>
      </c>
      <c r="K2150" s="136">
        <f t="shared" si="333"/>
        <v>42780</v>
      </c>
      <c r="L2150" t="e">
        <f>SQRT(($C$5/2)^2-($C$5/2)^2*'(OLD) bottom seam length'!K2150^2/($C$6/2)^2)</f>
        <v>#DIV/0!</v>
      </c>
      <c r="O2150" s="136">
        <f t="shared" si="334"/>
        <v>42780</v>
      </c>
      <c r="P2150" t="b">
        <f t="shared" si="335"/>
        <v>0</v>
      </c>
      <c r="T2150" s="136">
        <f t="shared" si="336"/>
        <v>42760</v>
      </c>
      <c r="U2150" t="e">
        <f>SQRT(($U$6/2)^2-($U$6/2)^2*'(OLD) bottom seam length'!T2150^2/($U$7/2)^2)</f>
        <v>#VALUE!</v>
      </c>
      <c r="W2150" s="136">
        <f t="shared" si="337"/>
        <v>42760</v>
      </c>
      <c r="X2150" t="e">
        <f>SQRT(($U$6/2)^2-($U$6/2)^2*'(OLD) bottom seam length'!W2150^2/($U$7/2)^2)</f>
        <v>#VALUE!</v>
      </c>
      <c r="Z2150" s="136">
        <f t="shared" si="338"/>
        <v>42760</v>
      </c>
      <c r="AA2150" t="e">
        <f>SQRT(($U$6/2)^2-($U$6/2)^2*'(OLD) bottom seam length'!Z2150^2/($U$7/2)^2)</f>
        <v>#VALUE!</v>
      </c>
      <c r="AC2150" s="136">
        <f t="shared" si="339"/>
        <v>42760</v>
      </c>
      <c r="AD2150" t="e">
        <f>SQRT(($U$6/2)^2-($U$6/2)^2*'(OLD) bottom seam length'!AC2150^2/($U$7/2)^2)</f>
        <v>#VALUE!</v>
      </c>
    </row>
    <row r="2151" spans="2:30">
      <c r="B2151" s="136">
        <f t="shared" si="330"/>
        <v>42800</v>
      </c>
      <c r="C2151" t="e">
        <f>SQRT(($C$5/2)^2-($C$5/2)^2*'(OLD) bottom seam length'!B2151^2/($C$6/2)^2)</f>
        <v>#DIV/0!</v>
      </c>
      <c r="E2151" s="136">
        <f t="shared" si="331"/>
        <v>42800</v>
      </c>
      <c r="F2151" t="e">
        <f>SQRT(($C$5/2)^2-($C$5/2)^2*'(OLD) bottom seam length'!E2151^2/($C$6/2)^2)</f>
        <v>#DIV/0!</v>
      </c>
      <c r="H2151" s="136">
        <f t="shared" si="332"/>
        <v>42800</v>
      </c>
      <c r="I2151" t="e">
        <f>SQRT(($C$5/2)^2-($C$5/2)^2*'(OLD) bottom seam length'!H2151^2/($C$6/2)^2)</f>
        <v>#DIV/0!</v>
      </c>
      <c r="K2151" s="136">
        <f t="shared" si="333"/>
        <v>42800</v>
      </c>
      <c r="L2151" t="e">
        <f>SQRT(($C$5/2)^2-($C$5/2)^2*'(OLD) bottom seam length'!K2151^2/($C$6/2)^2)</f>
        <v>#DIV/0!</v>
      </c>
      <c r="O2151" s="136">
        <f t="shared" si="334"/>
        <v>42800</v>
      </c>
      <c r="P2151" t="b">
        <f t="shared" si="335"/>
        <v>0</v>
      </c>
      <c r="T2151" s="136">
        <f t="shared" si="336"/>
        <v>42780</v>
      </c>
      <c r="U2151" t="e">
        <f>SQRT(($U$6/2)^2-($U$6/2)^2*'(OLD) bottom seam length'!T2151^2/($U$7/2)^2)</f>
        <v>#VALUE!</v>
      </c>
      <c r="W2151" s="136">
        <f t="shared" si="337"/>
        <v>42780</v>
      </c>
      <c r="X2151" t="e">
        <f>SQRT(($U$6/2)^2-($U$6/2)^2*'(OLD) bottom seam length'!W2151^2/($U$7/2)^2)</f>
        <v>#VALUE!</v>
      </c>
      <c r="Z2151" s="136">
        <f t="shared" si="338"/>
        <v>42780</v>
      </c>
      <c r="AA2151" t="e">
        <f>SQRT(($U$6/2)^2-($U$6/2)^2*'(OLD) bottom seam length'!Z2151^2/($U$7/2)^2)</f>
        <v>#VALUE!</v>
      </c>
      <c r="AC2151" s="136">
        <f t="shared" si="339"/>
        <v>42780</v>
      </c>
      <c r="AD2151" t="e">
        <f>SQRT(($U$6/2)^2-($U$6/2)^2*'(OLD) bottom seam length'!AC2151^2/($U$7/2)^2)</f>
        <v>#VALUE!</v>
      </c>
    </row>
    <row r="2152" spans="2:30">
      <c r="B2152" s="136">
        <f t="shared" si="330"/>
        <v>42820</v>
      </c>
      <c r="C2152" t="e">
        <f>SQRT(($C$5/2)^2-($C$5/2)^2*'(OLD) bottom seam length'!B2152^2/($C$6/2)^2)</f>
        <v>#DIV/0!</v>
      </c>
      <c r="E2152" s="136">
        <f t="shared" si="331"/>
        <v>42820</v>
      </c>
      <c r="F2152" t="e">
        <f>SQRT(($C$5/2)^2-($C$5/2)^2*'(OLD) bottom seam length'!E2152^2/($C$6/2)^2)</f>
        <v>#DIV/0!</v>
      </c>
      <c r="H2152" s="136">
        <f t="shared" si="332"/>
        <v>42820</v>
      </c>
      <c r="I2152" t="e">
        <f>SQRT(($C$5/2)^2-($C$5/2)^2*'(OLD) bottom seam length'!H2152^2/($C$6/2)^2)</f>
        <v>#DIV/0!</v>
      </c>
      <c r="K2152" s="136">
        <f t="shared" si="333"/>
        <v>42820</v>
      </c>
      <c r="L2152" t="e">
        <f>SQRT(($C$5/2)^2-($C$5/2)^2*'(OLD) bottom seam length'!K2152^2/($C$6/2)^2)</f>
        <v>#DIV/0!</v>
      </c>
      <c r="O2152" s="136">
        <f t="shared" si="334"/>
        <v>42820</v>
      </c>
      <c r="P2152" t="b">
        <f t="shared" si="335"/>
        <v>0</v>
      </c>
      <c r="T2152" s="136">
        <f t="shared" si="336"/>
        <v>42800</v>
      </c>
      <c r="U2152" t="e">
        <f>SQRT(($U$6/2)^2-($U$6/2)^2*'(OLD) bottom seam length'!T2152^2/($U$7/2)^2)</f>
        <v>#VALUE!</v>
      </c>
      <c r="W2152" s="136">
        <f t="shared" si="337"/>
        <v>42800</v>
      </c>
      <c r="X2152" t="e">
        <f>SQRT(($U$6/2)^2-($U$6/2)^2*'(OLD) bottom seam length'!W2152^2/($U$7/2)^2)</f>
        <v>#VALUE!</v>
      </c>
      <c r="Z2152" s="136">
        <f t="shared" si="338"/>
        <v>42800</v>
      </c>
      <c r="AA2152" t="e">
        <f>SQRT(($U$6/2)^2-($U$6/2)^2*'(OLD) bottom seam length'!Z2152^2/($U$7/2)^2)</f>
        <v>#VALUE!</v>
      </c>
      <c r="AC2152" s="136">
        <f t="shared" si="339"/>
        <v>42800</v>
      </c>
      <c r="AD2152" t="e">
        <f>SQRT(($U$6/2)^2-($U$6/2)^2*'(OLD) bottom seam length'!AC2152^2/($U$7/2)^2)</f>
        <v>#VALUE!</v>
      </c>
    </row>
    <row r="2153" spans="2:30">
      <c r="B2153" s="136">
        <f t="shared" si="330"/>
        <v>42840</v>
      </c>
      <c r="C2153" t="e">
        <f>SQRT(($C$5/2)^2-($C$5/2)^2*'(OLD) bottom seam length'!B2153^2/($C$6/2)^2)</f>
        <v>#DIV/0!</v>
      </c>
      <c r="E2153" s="136">
        <f t="shared" si="331"/>
        <v>42840</v>
      </c>
      <c r="F2153" t="e">
        <f>SQRT(($C$5/2)^2-($C$5/2)^2*'(OLD) bottom seam length'!E2153^2/($C$6/2)^2)</f>
        <v>#DIV/0!</v>
      </c>
      <c r="H2153" s="136">
        <f t="shared" si="332"/>
        <v>42840</v>
      </c>
      <c r="I2153" t="e">
        <f>SQRT(($C$5/2)^2-($C$5/2)^2*'(OLD) bottom seam length'!H2153^2/($C$6/2)^2)</f>
        <v>#DIV/0!</v>
      </c>
      <c r="K2153" s="136">
        <f t="shared" si="333"/>
        <v>42840</v>
      </c>
      <c r="L2153" t="e">
        <f>SQRT(($C$5/2)^2-($C$5/2)^2*'(OLD) bottom seam length'!K2153^2/($C$6/2)^2)</f>
        <v>#DIV/0!</v>
      </c>
      <c r="O2153" s="136">
        <f t="shared" si="334"/>
        <v>42840</v>
      </c>
      <c r="P2153" t="b">
        <f t="shared" si="335"/>
        <v>0</v>
      </c>
      <c r="T2153" s="136">
        <f t="shared" si="336"/>
        <v>42820</v>
      </c>
      <c r="U2153" t="e">
        <f>SQRT(($U$6/2)^2-($U$6/2)^2*'(OLD) bottom seam length'!T2153^2/($U$7/2)^2)</f>
        <v>#VALUE!</v>
      </c>
      <c r="W2153" s="136">
        <f t="shared" si="337"/>
        <v>42820</v>
      </c>
      <c r="X2153" t="e">
        <f>SQRT(($U$6/2)^2-($U$6/2)^2*'(OLD) bottom seam length'!W2153^2/($U$7/2)^2)</f>
        <v>#VALUE!</v>
      </c>
      <c r="Z2153" s="136">
        <f t="shared" si="338"/>
        <v>42820</v>
      </c>
      <c r="AA2153" t="e">
        <f>SQRT(($U$6/2)^2-($U$6/2)^2*'(OLD) bottom seam length'!Z2153^2/($U$7/2)^2)</f>
        <v>#VALUE!</v>
      </c>
      <c r="AC2153" s="136">
        <f t="shared" si="339"/>
        <v>42820</v>
      </c>
      <c r="AD2153" t="e">
        <f>SQRT(($U$6/2)^2-($U$6/2)^2*'(OLD) bottom seam length'!AC2153^2/($U$7/2)^2)</f>
        <v>#VALUE!</v>
      </c>
    </row>
    <row r="2154" spans="2:30">
      <c r="B2154" s="136">
        <f t="shared" si="330"/>
        <v>42860</v>
      </c>
      <c r="C2154" t="e">
        <f>SQRT(($C$5/2)^2-($C$5/2)^2*'(OLD) bottom seam length'!B2154^2/($C$6/2)^2)</f>
        <v>#DIV/0!</v>
      </c>
      <c r="E2154" s="136">
        <f t="shared" si="331"/>
        <v>42860</v>
      </c>
      <c r="F2154" t="e">
        <f>SQRT(($C$5/2)^2-($C$5/2)^2*'(OLD) bottom seam length'!E2154^2/($C$6/2)^2)</f>
        <v>#DIV/0!</v>
      </c>
      <c r="H2154" s="136">
        <f t="shared" si="332"/>
        <v>42860</v>
      </c>
      <c r="I2154" t="e">
        <f>SQRT(($C$5/2)^2-($C$5/2)^2*'(OLD) bottom seam length'!H2154^2/($C$6/2)^2)</f>
        <v>#DIV/0!</v>
      </c>
      <c r="K2154" s="136">
        <f t="shared" si="333"/>
        <v>42860</v>
      </c>
      <c r="L2154" t="e">
        <f>SQRT(($C$5/2)^2-($C$5/2)^2*'(OLD) bottom seam length'!K2154^2/($C$6/2)^2)</f>
        <v>#DIV/0!</v>
      </c>
      <c r="O2154" s="136">
        <f t="shared" si="334"/>
        <v>42860</v>
      </c>
      <c r="P2154" t="b">
        <f t="shared" si="335"/>
        <v>0</v>
      </c>
      <c r="T2154" s="136">
        <f t="shared" si="336"/>
        <v>42840</v>
      </c>
      <c r="U2154" t="e">
        <f>SQRT(($U$6/2)^2-($U$6/2)^2*'(OLD) bottom seam length'!T2154^2/($U$7/2)^2)</f>
        <v>#VALUE!</v>
      </c>
      <c r="W2154" s="136">
        <f t="shared" si="337"/>
        <v>42840</v>
      </c>
      <c r="X2154" t="e">
        <f>SQRT(($U$6/2)^2-($U$6/2)^2*'(OLD) bottom seam length'!W2154^2/($U$7/2)^2)</f>
        <v>#VALUE!</v>
      </c>
      <c r="Z2154" s="136">
        <f t="shared" si="338"/>
        <v>42840</v>
      </c>
      <c r="AA2154" t="e">
        <f>SQRT(($U$6/2)^2-($U$6/2)^2*'(OLD) bottom seam length'!Z2154^2/($U$7/2)^2)</f>
        <v>#VALUE!</v>
      </c>
      <c r="AC2154" s="136">
        <f t="shared" si="339"/>
        <v>42840</v>
      </c>
      <c r="AD2154" t="e">
        <f>SQRT(($U$6/2)^2-($U$6/2)^2*'(OLD) bottom seam length'!AC2154^2/($U$7/2)^2)</f>
        <v>#VALUE!</v>
      </c>
    </row>
    <row r="2155" spans="2:30">
      <c r="B2155" s="136">
        <f t="shared" si="330"/>
        <v>42880</v>
      </c>
      <c r="C2155" t="e">
        <f>SQRT(($C$5/2)^2-($C$5/2)^2*'(OLD) bottom seam length'!B2155^2/($C$6/2)^2)</f>
        <v>#DIV/0!</v>
      </c>
      <c r="E2155" s="136">
        <f t="shared" si="331"/>
        <v>42880</v>
      </c>
      <c r="F2155" t="e">
        <f>SQRT(($C$5/2)^2-($C$5/2)^2*'(OLD) bottom seam length'!E2155^2/($C$6/2)^2)</f>
        <v>#DIV/0!</v>
      </c>
      <c r="H2155" s="136">
        <f t="shared" si="332"/>
        <v>42880</v>
      </c>
      <c r="I2155" t="e">
        <f>SQRT(($C$5/2)^2-($C$5/2)^2*'(OLD) bottom seam length'!H2155^2/($C$6/2)^2)</f>
        <v>#DIV/0!</v>
      </c>
      <c r="K2155" s="136">
        <f t="shared" si="333"/>
        <v>42880</v>
      </c>
      <c r="L2155" t="e">
        <f>SQRT(($C$5/2)^2-($C$5/2)^2*'(OLD) bottom seam length'!K2155^2/($C$6/2)^2)</f>
        <v>#DIV/0!</v>
      </c>
      <c r="O2155" s="136">
        <f t="shared" si="334"/>
        <v>42880</v>
      </c>
      <c r="P2155" t="b">
        <f t="shared" si="335"/>
        <v>0</v>
      </c>
      <c r="T2155" s="136">
        <f t="shared" si="336"/>
        <v>42860</v>
      </c>
      <c r="U2155" t="e">
        <f>SQRT(($U$6/2)^2-($U$6/2)^2*'(OLD) bottom seam length'!T2155^2/($U$7/2)^2)</f>
        <v>#VALUE!</v>
      </c>
      <c r="W2155" s="136">
        <f t="shared" si="337"/>
        <v>42860</v>
      </c>
      <c r="X2155" t="e">
        <f>SQRT(($U$6/2)^2-($U$6/2)^2*'(OLD) bottom seam length'!W2155^2/($U$7/2)^2)</f>
        <v>#VALUE!</v>
      </c>
      <c r="Z2155" s="136">
        <f t="shared" si="338"/>
        <v>42860</v>
      </c>
      <c r="AA2155" t="e">
        <f>SQRT(($U$6/2)^2-($U$6/2)^2*'(OLD) bottom seam length'!Z2155^2/($U$7/2)^2)</f>
        <v>#VALUE!</v>
      </c>
      <c r="AC2155" s="136">
        <f t="shared" si="339"/>
        <v>42860</v>
      </c>
      <c r="AD2155" t="e">
        <f>SQRT(($U$6/2)^2-($U$6/2)^2*'(OLD) bottom seam length'!AC2155^2/($U$7/2)^2)</f>
        <v>#VALUE!</v>
      </c>
    </row>
    <row r="2156" spans="2:30">
      <c r="B2156" s="136">
        <f t="shared" si="330"/>
        <v>42900</v>
      </c>
      <c r="C2156" t="e">
        <f>SQRT(($C$5/2)^2-($C$5/2)^2*'(OLD) bottom seam length'!B2156^2/($C$6/2)^2)</f>
        <v>#DIV/0!</v>
      </c>
      <c r="E2156" s="136">
        <f t="shared" si="331"/>
        <v>42900</v>
      </c>
      <c r="F2156" t="e">
        <f>SQRT(($C$5/2)^2-($C$5/2)^2*'(OLD) bottom seam length'!E2156^2/($C$6/2)^2)</f>
        <v>#DIV/0!</v>
      </c>
      <c r="H2156" s="136">
        <f t="shared" si="332"/>
        <v>42900</v>
      </c>
      <c r="I2156" t="e">
        <f>SQRT(($C$5/2)^2-($C$5/2)^2*'(OLD) bottom seam length'!H2156^2/($C$6/2)^2)</f>
        <v>#DIV/0!</v>
      </c>
      <c r="K2156" s="136">
        <f t="shared" si="333"/>
        <v>42900</v>
      </c>
      <c r="L2156" t="e">
        <f>SQRT(($C$5/2)^2-($C$5/2)^2*'(OLD) bottom seam length'!K2156^2/($C$6/2)^2)</f>
        <v>#DIV/0!</v>
      </c>
      <c r="O2156" s="136">
        <f t="shared" si="334"/>
        <v>42900</v>
      </c>
      <c r="P2156" t="b">
        <f t="shared" si="335"/>
        <v>0</v>
      </c>
      <c r="T2156" s="136">
        <f t="shared" si="336"/>
        <v>42880</v>
      </c>
      <c r="U2156" t="e">
        <f>SQRT(($U$6/2)^2-($U$6/2)^2*'(OLD) bottom seam length'!T2156^2/($U$7/2)^2)</f>
        <v>#VALUE!</v>
      </c>
      <c r="W2156" s="136">
        <f t="shared" si="337"/>
        <v>42880</v>
      </c>
      <c r="X2156" t="e">
        <f>SQRT(($U$6/2)^2-($U$6/2)^2*'(OLD) bottom seam length'!W2156^2/($U$7/2)^2)</f>
        <v>#VALUE!</v>
      </c>
      <c r="Z2156" s="136">
        <f t="shared" si="338"/>
        <v>42880</v>
      </c>
      <c r="AA2156" t="e">
        <f>SQRT(($U$6/2)^2-($U$6/2)^2*'(OLD) bottom seam length'!Z2156^2/($U$7/2)^2)</f>
        <v>#VALUE!</v>
      </c>
      <c r="AC2156" s="136">
        <f t="shared" si="339"/>
        <v>42880</v>
      </c>
      <c r="AD2156" t="e">
        <f>SQRT(($U$6/2)^2-($U$6/2)^2*'(OLD) bottom seam length'!AC2156^2/($U$7/2)^2)</f>
        <v>#VALUE!</v>
      </c>
    </row>
    <row r="2157" spans="2:30">
      <c r="B2157" s="136">
        <f t="shared" si="330"/>
        <v>42920</v>
      </c>
      <c r="C2157" t="e">
        <f>SQRT(($C$5/2)^2-($C$5/2)^2*'(OLD) bottom seam length'!B2157^2/($C$6/2)^2)</f>
        <v>#DIV/0!</v>
      </c>
      <c r="E2157" s="136">
        <f t="shared" si="331"/>
        <v>42920</v>
      </c>
      <c r="F2157" t="e">
        <f>SQRT(($C$5/2)^2-($C$5/2)^2*'(OLD) bottom seam length'!E2157^2/($C$6/2)^2)</f>
        <v>#DIV/0!</v>
      </c>
      <c r="H2157" s="136">
        <f t="shared" si="332"/>
        <v>42920</v>
      </c>
      <c r="I2157" t="e">
        <f>SQRT(($C$5/2)^2-($C$5/2)^2*'(OLD) bottom seam length'!H2157^2/($C$6/2)^2)</f>
        <v>#DIV/0!</v>
      </c>
      <c r="K2157" s="136">
        <f t="shared" si="333"/>
        <v>42920</v>
      </c>
      <c r="L2157" t="e">
        <f>SQRT(($C$5/2)^2-($C$5/2)^2*'(OLD) bottom seam length'!K2157^2/($C$6/2)^2)</f>
        <v>#DIV/0!</v>
      </c>
      <c r="O2157" s="136">
        <f t="shared" si="334"/>
        <v>42920</v>
      </c>
      <c r="P2157" t="b">
        <f t="shared" si="335"/>
        <v>0</v>
      </c>
      <c r="T2157" s="136">
        <f t="shared" si="336"/>
        <v>42900</v>
      </c>
      <c r="U2157" t="e">
        <f>SQRT(($U$6/2)^2-($U$6/2)^2*'(OLD) bottom seam length'!T2157^2/($U$7/2)^2)</f>
        <v>#VALUE!</v>
      </c>
      <c r="W2157" s="136">
        <f t="shared" si="337"/>
        <v>42900</v>
      </c>
      <c r="X2157" t="e">
        <f>SQRT(($U$6/2)^2-($U$6/2)^2*'(OLD) bottom seam length'!W2157^2/($U$7/2)^2)</f>
        <v>#VALUE!</v>
      </c>
      <c r="Z2157" s="136">
        <f t="shared" si="338"/>
        <v>42900</v>
      </c>
      <c r="AA2157" t="e">
        <f>SQRT(($U$6/2)^2-($U$6/2)^2*'(OLD) bottom seam length'!Z2157^2/($U$7/2)^2)</f>
        <v>#VALUE!</v>
      </c>
      <c r="AC2157" s="136">
        <f t="shared" si="339"/>
        <v>42900</v>
      </c>
      <c r="AD2157" t="e">
        <f>SQRT(($U$6/2)^2-($U$6/2)^2*'(OLD) bottom seam length'!AC2157^2/($U$7/2)^2)</f>
        <v>#VALUE!</v>
      </c>
    </row>
    <row r="2158" spans="2:30">
      <c r="B2158" s="136">
        <f t="shared" si="330"/>
        <v>42940</v>
      </c>
      <c r="C2158" t="e">
        <f>SQRT(($C$5/2)^2-($C$5/2)^2*'(OLD) bottom seam length'!B2158^2/($C$6/2)^2)</f>
        <v>#DIV/0!</v>
      </c>
      <c r="E2158" s="136">
        <f t="shared" si="331"/>
        <v>42940</v>
      </c>
      <c r="F2158" t="e">
        <f>SQRT(($C$5/2)^2-($C$5/2)^2*'(OLD) bottom seam length'!E2158^2/($C$6/2)^2)</f>
        <v>#DIV/0!</v>
      </c>
      <c r="H2158" s="136">
        <f t="shared" si="332"/>
        <v>42940</v>
      </c>
      <c r="I2158" t="e">
        <f>SQRT(($C$5/2)^2-($C$5/2)^2*'(OLD) bottom seam length'!H2158^2/($C$6/2)^2)</f>
        <v>#DIV/0!</v>
      </c>
      <c r="K2158" s="136">
        <f t="shared" si="333"/>
        <v>42940</v>
      </c>
      <c r="L2158" t="e">
        <f>SQRT(($C$5/2)^2-($C$5/2)^2*'(OLD) bottom seam length'!K2158^2/($C$6/2)^2)</f>
        <v>#DIV/0!</v>
      </c>
      <c r="O2158" s="136">
        <f t="shared" si="334"/>
        <v>42940</v>
      </c>
      <c r="P2158" t="b">
        <f t="shared" si="335"/>
        <v>0</v>
      </c>
      <c r="T2158" s="136">
        <f t="shared" si="336"/>
        <v>42920</v>
      </c>
      <c r="U2158" t="e">
        <f>SQRT(($U$6/2)^2-($U$6/2)^2*'(OLD) bottom seam length'!T2158^2/($U$7/2)^2)</f>
        <v>#VALUE!</v>
      </c>
      <c r="W2158" s="136">
        <f t="shared" si="337"/>
        <v>42920</v>
      </c>
      <c r="X2158" t="e">
        <f>SQRT(($U$6/2)^2-($U$6/2)^2*'(OLD) bottom seam length'!W2158^2/($U$7/2)^2)</f>
        <v>#VALUE!</v>
      </c>
      <c r="Z2158" s="136">
        <f t="shared" si="338"/>
        <v>42920</v>
      </c>
      <c r="AA2158" t="e">
        <f>SQRT(($U$6/2)^2-($U$6/2)^2*'(OLD) bottom seam length'!Z2158^2/($U$7/2)^2)</f>
        <v>#VALUE!</v>
      </c>
      <c r="AC2158" s="136">
        <f t="shared" si="339"/>
        <v>42920</v>
      </c>
      <c r="AD2158" t="e">
        <f>SQRT(($U$6/2)^2-($U$6/2)^2*'(OLD) bottom seam length'!AC2158^2/($U$7/2)^2)</f>
        <v>#VALUE!</v>
      </c>
    </row>
    <row r="2159" spans="2:30">
      <c r="B2159" s="136">
        <f t="shared" si="330"/>
        <v>42960</v>
      </c>
      <c r="C2159" t="e">
        <f>SQRT(($C$5/2)^2-($C$5/2)^2*'(OLD) bottom seam length'!B2159^2/($C$6/2)^2)</f>
        <v>#DIV/0!</v>
      </c>
      <c r="E2159" s="136">
        <f t="shared" si="331"/>
        <v>42960</v>
      </c>
      <c r="F2159" t="e">
        <f>SQRT(($C$5/2)^2-($C$5/2)^2*'(OLD) bottom seam length'!E2159^2/($C$6/2)^2)</f>
        <v>#DIV/0!</v>
      </c>
      <c r="H2159" s="136">
        <f t="shared" si="332"/>
        <v>42960</v>
      </c>
      <c r="I2159" t="e">
        <f>SQRT(($C$5/2)^2-($C$5/2)^2*'(OLD) bottom seam length'!H2159^2/($C$6/2)^2)</f>
        <v>#DIV/0!</v>
      </c>
      <c r="K2159" s="136">
        <f t="shared" si="333"/>
        <v>42960</v>
      </c>
      <c r="L2159" t="e">
        <f>SQRT(($C$5/2)^2-($C$5/2)^2*'(OLD) bottom seam length'!K2159^2/($C$6/2)^2)</f>
        <v>#DIV/0!</v>
      </c>
      <c r="O2159" s="136">
        <f t="shared" si="334"/>
        <v>42960</v>
      </c>
      <c r="P2159" t="b">
        <f t="shared" si="335"/>
        <v>0</v>
      </c>
      <c r="T2159" s="136">
        <f t="shared" si="336"/>
        <v>42940</v>
      </c>
      <c r="U2159" t="e">
        <f>SQRT(($U$6/2)^2-($U$6/2)^2*'(OLD) bottom seam length'!T2159^2/($U$7/2)^2)</f>
        <v>#VALUE!</v>
      </c>
      <c r="W2159" s="136">
        <f t="shared" si="337"/>
        <v>42940</v>
      </c>
      <c r="X2159" t="e">
        <f>SQRT(($U$6/2)^2-($U$6/2)^2*'(OLD) bottom seam length'!W2159^2/($U$7/2)^2)</f>
        <v>#VALUE!</v>
      </c>
      <c r="Z2159" s="136">
        <f t="shared" si="338"/>
        <v>42940</v>
      </c>
      <c r="AA2159" t="e">
        <f>SQRT(($U$6/2)^2-($U$6/2)^2*'(OLD) bottom seam length'!Z2159^2/($U$7/2)^2)</f>
        <v>#VALUE!</v>
      </c>
      <c r="AC2159" s="136">
        <f t="shared" si="339"/>
        <v>42940</v>
      </c>
      <c r="AD2159" t="e">
        <f>SQRT(($U$6/2)^2-($U$6/2)^2*'(OLD) bottom seam length'!AC2159^2/($U$7/2)^2)</f>
        <v>#VALUE!</v>
      </c>
    </row>
    <row r="2160" spans="2:30">
      <c r="B2160" s="136">
        <f t="shared" si="330"/>
        <v>42980</v>
      </c>
      <c r="C2160" t="e">
        <f>SQRT(($C$5/2)^2-($C$5/2)^2*'(OLD) bottom seam length'!B2160^2/($C$6/2)^2)</f>
        <v>#DIV/0!</v>
      </c>
      <c r="E2160" s="136">
        <f t="shared" si="331"/>
        <v>42980</v>
      </c>
      <c r="F2160" t="e">
        <f>SQRT(($C$5/2)^2-($C$5/2)^2*'(OLD) bottom seam length'!E2160^2/($C$6/2)^2)</f>
        <v>#DIV/0!</v>
      </c>
      <c r="H2160" s="136">
        <f t="shared" si="332"/>
        <v>42980</v>
      </c>
      <c r="I2160" t="e">
        <f>SQRT(($C$5/2)^2-($C$5/2)^2*'(OLD) bottom seam length'!H2160^2/($C$6/2)^2)</f>
        <v>#DIV/0!</v>
      </c>
      <c r="K2160" s="136">
        <f t="shared" si="333"/>
        <v>42980</v>
      </c>
      <c r="L2160" t="e">
        <f>SQRT(($C$5/2)^2-($C$5/2)^2*'(OLD) bottom seam length'!K2160^2/($C$6/2)^2)</f>
        <v>#DIV/0!</v>
      </c>
      <c r="O2160" s="136">
        <f t="shared" si="334"/>
        <v>42980</v>
      </c>
      <c r="P2160" t="b">
        <f t="shared" si="335"/>
        <v>0</v>
      </c>
      <c r="T2160" s="136">
        <f t="shared" si="336"/>
        <v>42960</v>
      </c>
      <c r="U2160" t="e">
        <f>SQRT(($U$6/2)^2-($U$6/2)^2*'(OLD) bottom seam length'!T2160^2/($U$7/2)^2)</f>
        <v>#VALUE!</v>
      </c>
      <c r="W2160" s="136">
        <f t="shared" si="337"/>
        <v>42960</v>
      </c>
      <c r="X2160" t="e">
        <f>SQRT(($U$6/2)^2-($U$6/2)^2*'(OLD) bottom seam length'!W2160^2/($U$7/2)^2)</f>
        <v>#VALUE!</v>
      </c>
      <c r="Z2160" s="136">
        <f t="shared" si="338"/>
        <v>42960</v>
      </c>
      <c r="AA2160" t="e">
        <f>SQRT(($U$6/2)^2-($U$6/2)^2*'(OLD) bottom seam length'!Z2160^2/($U$7/2)^2)</f>
        <v>#VALUE!</v>
      </c>
      <c r="AC2160" s="136">
        <f t="shared" si="339"/>
        <v>42960</v>
      </c>
      <c r="AD2160" t="e">
        <f>SQRT(($U$6/2)^2-($U$6/2)^2*'(OLD) bottom seam length'!AC2160^2/($U$7/2)^2)</f>
        <v>#VALUE!</v>
      </c>
    </row>
    <row r="2161" spans="2:30">
      <c r="B2161" s="136">
        <f t="shared" si="330"/>
        <v>43000</v>
      </c>
      <c r="C2161" t="e">
        <f>SQRT(($C$5/2)^2-($C$5/2)^2*'(OLD) bottom seam length'!B2161^2/($C$6/2)^2)</f>
        <v>#DIV/0!</v>
      </c>
      <c r="E2161" s="136">
        <f t="shared" si="331"/>
        <v>43000</v>
      </c>
      <c r="F2161" t="e">
        <f>SQRT(($C$5/2)^2-($C$5/2)^2*'(OLD) bottom seam length'!E2161^2/($C$6/2)^2)</f>
        <v>#DIV/0!</v>
      </c>
      <c r="H2161" s="136">
        <f t="shared" si="332"/>
        <v>43000</v>
      </c>
      <c r="I2161" t="e">
        <f>SQRT(($C$5/2)^2-($C$5/2)^2*'(OLD) bottom seam length'!H2161^2/($C$6/2)^2)</f>
        <v>#DIV/0!</v>
      </c>
      <c r="K2161" s="136">
        <f t="shared" si="333"/>
        <v>43000</v>
      </c>
      <c r="L2161" t="e">
        <f>SQRT(($C$5/2)^2-($C$5/2)^2*'(OLD) bottom seam length'!K2161^2/($C$6/2)^2)</f>
        <v>#DIV/0!</v>
      </c>
      <c r="O2161" s="136">
        <f t="shared" si="334"/>
        <v>43000</v>
      </c>
      <c r="P2161" t="b">
        <f t="shared" si="335"/>
        <v>0</v>
      </c>
      <c r="T2161" s="136">
        <f t="shared" si="336"/>
        <v>42980</v>
      </c>
      <c r="U2161" t="e">
        <f>SQRT(($U$6/2)^2-($U$6/2)^2*'(OLD) bottom seam length'!T2161^2/($U$7/2)^2)</f>
        <v>#VALUE!</v>
      </c>
      <c r="W2161" s="136">
        <f t="shared" si="337"/>
        <v>42980</v>
      </c>
      <c r="X2161" t="e">
        <f>SQRT(($U$6/2)^2-($U$6/2)^2*'(OLD) bottom seam length'!W2161^2/($U$7/2)^2)</f>
        <v>#VALUE!</v>
      </c>
      <c r="Z2161" s="136">
        <f t="shared" si="338"/>
        <v>42980</v>
      </c>
      <c r="AA2161" t="e">
        <f>SQRT(($U$6/2)^2-($U$6/2)^2*'(OLD) bottom seam length'!Z2161^2/($U$7/2)^2)</f>
        <v>#VALUE!</v>
      </c>
      <c r="AC2161" s="136">
        <f t="shared" si="339"/>
        <v>42980</v>
      </c>
      <c r="AD2161" t="e">
        <f>SQRT(($U$6/2)^2-($U$6/2)^2*'(OLD) bottom seam length'!AC2161^2/($U$7/2)^2)</f>
        <v>#VALUE!</v>
      </c>
    </row>
    <row r="2162" spans="2:30">
      <c r="B2162" s="136">
        <f t="shared" si="330"/>
        <v>43020</v>
      </c>
      <c r="C2162" t="e">
        <f>SQRT(($C$5/2)^2-($C$5/2)^2*'(OLD) bottom seam length'!B2162^2/($C$6/2)^2)</f>
        <v>#DIV/0!</v>
      </c>
      <c r="E2162" s="136">
        <f t="shared" si="331"/>
        <v>43020</v>
      </c>
      <c r="F2162" t="e">
        <f>SQRT(($C$5/2)^2-($C$5/2)^2*'(OLD) bottom seam length'!E2162^2/($C$6/2)^2)</f>
        <v>#DIV/0!</v>
      </c>
      <c r="H2162" s="136">
        <f t="shared" si="332"/>
        <v>43020</v>
      </c>
      <c r="I2162" t="e">
        <f>SQRT(($C$5/2)^2-($C$5/2)^2*'(OLD) bottom seam length'!H2162^2/($C$6/2)^2)</f>
        <v>#DIV/0!</v>
      </c>
      <c r="K2162" s="136">
        <f t="shared" si="333"/>
        <v>43020</v>
      </c>
      <c r="L2162" t="e">
        <f>SQRT(($C$5/2)^2-($C$5/2)^2*'(OLD) bottom seam length'!K2162^2/($C$6/2)^2)</f>
        <v>#DIV/0!</v>
      </c>
      <c r="O2162" s="136">
        <f t="shared" si="334"/>
        <v>43020</v>
      </c>
      <c r="P2162" t="b">
        <f t="shared" si="335"/>
        <v>0</v>
      </c>
      <c r="T2162" s="136">
        <f t="shared" si="336"/>
        <v>43000</v>
      </c>
      <c r="U2162" t="e">
        <f>SQRT(($U$6/2)^2-($U$6/2)^2*'(OLD) bottom seam length'!T2162^2/($U$7/2)^2)</f>
        <v>#VALUE!</v>
      </c>
      <c r="W2162" s="136">
        <f t="shared" si="337"/>
        <v>43000</v>
      </c>
      <c r="X2162" t="e">
        <f>SQRT(($U$6/2)^2-($U$6/2)^2*'(OLD) bottom seam length'!W2162^2/($U$7/2)^2)</f>
        <v>#VALUE!</v>
      </c>
      <c r="Z2162" s="136">
        <f t="shared" si="338"/>
        <v>43000</v>
      </c>
      <c r="AA2162" t="e">
        <f>SQRT(($U$6/2)^2-($U$6/2)^2*'(OLD) bottom seam length'!Z2162^2/($U$7/2)^2)</f>
        <v>#VALUE!</v>
      </c>
      <c r="AC2162" s="136">
        <f t="shared" si="339"/>
        <v>43000</v>
      </c>
      <c r="AD2162" t="e">
        <f>SQRT(($U$6/2)^2-($U$6/2)^2*'(OLD) bottom seam length'!AC2162^2/($U$7/2)^2)</f>
        <v>#VALUE!</v>
      </c>
    </row>
    <row r="2163" spans="2:30">
      <c r="B2163" s="136">
        <f t="shared" si="330"/>
        <v>43040</v>
      </c>
      <c r="C2163" t="e">
        <f>SQRT(($C$5/2)^2-($C$5/2)^2*'(OLD) bottom seam length'!B2163^2/($C$6/2)^2)</f>
        <v>#DIV/0!</v>
      </c>
      <c r="E2163" s="136">
        <f t="shared" si="331"/>
        <v>43040</v>
      </c>
      <c r="F2163" t="e">
        <f>SQRT(($C$5/2)^2-($C$5/2)^2*'(OLD) bottom seam length'!E2163^2/($C$6/2)^2)</f>
        <v>#DIV/0!</v>
      </c>
      <c r="H2163" s="136">
        <f t="shared" si="332"/>
        <v>43040</v>
      </c>
      <c r="I2163" t="e">
        <f>SQRT(($C$5/2)^2-($C$5/2)^2*'(OLD) bottom seam length'!H2163^2/($C$6/2)^2)</f>
        <v>#DIV/0!</v>
      </c>
      <c r="K2163" s="136">
        <f t="shared" si="333"/>
        <v>43040</v>
      </c>
      <c r="L2163" t="e">
        <f>SQRT(($C$5/2)^2-($C$5/2)^2*'(OLD) bottom seam length'!K2163^2/($C$6/2)^2)</f>
        <v>#DIV/0!</v>
      </c>
      <c r="O2163" s="136">
        <f t="shared" si="334"/>
        <v>43040</v>
      </c>
      <c r="P2163" t="b">
        <f t="shared" si="335"/>
        <v>0</v>
      </c>
      <c r="T2163" s="136">
        <f t="shared" si="336"/>
        <v>43020</v>
      </c>
      <c r="U2163" t="e">
        <f>SQRT(($U$6/2)^2-($U$6/2)^2*'(OLD) bottom seam length'!T2163^2/($U$7/2)^2)</f>
        <v>#VALUE!</v>
      </c>
      <c r="W2163" s="136">
        <f t="shared" si="337"/>
        <v>43020</v>
      </c>
      <c r="X2163" t="e">
        <f>SQRT(($U$6/2)^2-($U$6/2)^2*'(OLD) bottom seam length'!W2163^2/($U$7/2)^2)</f>
        <v>#VALUE!</v>
      </c>
      <c r="Z2163" s="136">
        <f t="shared" si="338"/>
        <v>43020</v>
      </c>
      <c r="AA2163" t="e">
        <f>SQRT(($U$6/2)^2-($U$6/2)^2*'(OLD) bottom seam length'!Z2163^2/($U$7/2)^2)</f>
        <v>#VALUE!</v>
      </c>
      <c r="AC2163" s="136">
        <f t="shared" si="339"/>
        <v>43020</v>
      </c>
      <c r="AD2163" t="e">
        <f>SQRT(($U$6/2)^2-($U$6/2)^2*'(OLD) bottom seam length'!AC2163^2/($U$7/2)^2)</f>
        <v>#VALUE!</v>
      </c>
    </row>
    <row r="2164" spans="2:30">
      <c r="B2164" s="136">
        <f t="shared" si="330"/>
        <v>43060</v>
      </c>
      <c r="C2164" t="e">
        <f>SQRT(($C$5/2)^2-($C$5/2)^2*'(OLD) bottom seam length'!B2164^2/($C$6/2)^2)</f>
        <v>#DIV/0!</v>
      </c>
      <c r="E2164" s="136">
        <f t="shared" si="331"/>
        <v>43060</v>
      </c>
      <c r="F2164" t="e">
        <f>SQRT(($C$5/2)^2-($C$5/2)^2*'(OLD) bottom seam length'!E2164^2/($C$6/2)^2)</f>
        <v>#DIV/0!</v>
      </c>
      <c r="H2164" s="136">
        <f t="shared" si="332"/>
        <v>43060</v>
      </c>
      <c r="I2164" t="e">
        <f>SQRT(($C$5/2)^2-($C$5/2)^2*'(OLD) bottom seam length'!H2164^2/($C$6/2)^2)</f>
        <v>#DIV/0!</v>
      </c>
      <c r="K2164" s="136">
        <f t="shared" si="333"/>
        <v>43060</v>
      </c>
      <c r="L2164" t="e">
        <f>SQRT(($C$5/2)^2-($C$5/2)^2*'(OLD) bottom seam length'!K2164^2/($C$6/2)^2)</f>
        <v>#DIV/0!</v>
      </c>
      <c r="O2164" s="136">
        <f t="shared" si="334"/>
        <v>43060</v>
      </c>
      <c r="P2164" t="b">
        <f t="shared" si="335"/>
        <v>0</v>
      </c>
      <c r="T2164" s="136">
        <f t="shared" si="336"/>
        <v>43040</v>
      </c>
      <c r="U2164" t="e">
        <f>SQRT(($U$6/2)^2-($U$6/2)^2*'(OLD) bottom seam length'!T2164^2/($U$7/2)^2)</f>
        <v>#VALUE!</v>
      </c>
      <c r="W2164" s="136">
        <f t="shared" si="337"/>
        <v>43040</v>
      </c>
      <c r="X2164" t="e">
        <f>SQRT(($U$6/2)^2-($U$6/2)^2*'(OLD) bottom seam length'!W2164^2/($U$7/2)^2)</f>
        <v>#VALUE!</v>
      </c>
      <c r="Z2164" s="136">
        <f t="shared" si="338"/>
        <v>43040</v>
      </c>
      <c r="AA2164" t="e">
        <f>SQRT(($U$6/2)^2-($U$6/2)^2*'(OLD) bottom seam length'!Z2164^2/($U$7/2)^2)</f>
        <v>#VALUE!</v>
      </c>
      <c r="AC2164" s="136">
        <f t="shared" si="339"/>
        <v>43040</v>
      </c>
      <c r="AD2164" t="e">
        <f>SQRT(($U$6/2)^2-($U$6/2)^2*'(OLD) bottom seam length'!AC2164^2/($U$7/2)^2)</f>
        <v>#VALUE!</v>
      </c>
    </row>
    <row r="2165" spans="2:30">
      <c r="B2165" s="136">
        <f t="shared" si="330"/>
        <v>43080</v>
      </c>
      <c r="C2165" t="e">
        <f>SQRT(($C$5/2)^2-($C$5/2)^2*'(OLD) bottom seam length'!B2165^2/($C$6/2)^2)</f>
        <v>#DIV/0!</v>
      </c>
      <c r="E2165" s="136">
        <f t="shared" si="331"/>
        <v>43080</v>
      </c>
      <c r="F2165" t="e">
        <f>SQRT(($C$5/2)^2-($C$5/2)^2*'(OLD) bottom seam length'!E2165^2/($C$6/2)^2)</f>
        <v>#DIV/0!</v>
      </c>
      <c r="H2165" s="136">
        <f t="shared" si="332"/>
        <v>43080</v>
      </c>
      <c r="I2165" t="e">
        <f>SQRT(($C$5/2)^2-($C$5/2)^2*'(OLD) bottom seam length'!H2165^2/($C$6/2)^2)</f>
        <v>#DIV/0!</v>
      </c>
      <c r="K2165" s="136">
        <f t="shared" si="333"/>
        <v>43080</v>
      </c>
      <c r="L2165" t="e">
        <f>SQRT(($C$5/2)^2-($C$5/2)^2*'(OLD) bottom seam length'!K2165^2/($C$6/2)^2)</f>
        <v>#DIV/0!</v>
      </c>
      <c r="O2165" s="136">
        <f t="shared" si="334"/>
        <v>43080</v>
      </c>
      <c r="P2165" t="b">
        <f t="shared" si="335"/>
        <v>0</v>
      </c>
      <c r="T2165" s="136">
        <f t="shared" si="336"/>
        <v>43060</v>
      </c>
      <c r="U2165" t="e">
        <f>SQRT(($U$6/2)^2-($U$6/2)^2*'(OLD) bottom seam length'!T2165^2/($U$7/2)^2)</f>
        <v>#VALUE!</v>
      </c>
      <c r="W2165" s="136">
        <f t="shared" si="337"/>
        <v>43060</v>
      </c>
      <c r="X2165" t="e">
        <f>SQRT(($U$6/2)^2-($U$6/2)^2*'(OLD) bottom seam length'!W2165^2/($U$7/2)^2)</f>
        <v>#VALUE!</v>
      </c>
      <c r="Z2165" s="136">
        <f t="shared" si="338"/>
        <v>43060</v>
      </c>
      <c r="AA2165" t="e">
        <f>SQRT(($U$6/2)^2-($U$6/2)^2*'(OLD) bottom seam length'!Z2165^2/($U$7/2)^2)</f>
        <v>#VALUE!</v>
      </c>
      <c r="AC2165" s="136">
        <f t="shared" si="339"/>
        <v>43060</v>
      </c>
      <c r="AD2165" t="e">
        <f>SQRT(($U$6/2)^2-($U$6/2)^2*'(OLD) bottom seam length'!AC2165^2/($U$7/2)^2)</f>
        <v>#VALUE!</v>
      </c>
    </row>
    <row r="2166" spans="2:30">
      <c r="B2166" s="136">
        <f t="shared" si="330"/>
        <v>43100</v>
      </c>
      <c r="C2166" t="e">
        <f>SQRT(($C$5/2)^2-($C$5/2)^2*'(OLD) bottom seam length'!B2166^2/($C$6/2)^2)</f>
        <v>#DIV/0!</v>
      </c>
      <c r="E2166" s="136">
        <f t="shared" si="331"/>
        <v>43100</v>
      </c>
      <c r="F2166" t="e">
        <f>SQRT(($C$5/2)^2-($C$5/2)^2*'(OLD) bottom seam length'!E2166^2/($C$6/2)^2)</f>
        <v>#DIV/0!</v>
      </c>
      <c r="H2166" s="136">
        <f t="shared" si="332"/>
        <v>43100</v>
      </c>
      <c r="I2166" t="e">
        <f>SQRT(($C$5/2)^2-($C$5/2)^2*'(OLD) bottom seam length'!H2166^2/($C$6/2)^2)</f>
        <v>#DIV/0!</v>
      </c>
      <c r="K2166" s="136">
        <f t="shared" si="333"/>
        <v>43100</v>
      </c>
      <c r="L2166" t="e">
        <f>SQRT(($C$5/2)^2-($C$5/2)^2*'(OLD) bottom seam length'!K2166^2/($C$6/2)^2)</f>
        <v>#DIV/0!</v>
      </c>
      <c r="O2166" s="136">
        <f t="shared" si="334"/>
        <v>43100</v>
      </c>
      <c r="P2166" t="b">
        <f t="shared" si="335"/>
        <v>0</v>
      </c>
      <c r="T2166" s="136">
        <f t="shared" si="336"/>
        <v>43080</v>
      </c>
      <c r="U2166" t="e">
        <f>SQRT(($U$6/2)^2-($U$6/2)^2*'(OLD) bottom seam length'!T2166^2/($U$7/2)^2)</f>
        <v>#VALUE!</v>
      </c>
      <c r="W2166" s="136">
        <f t="shared" si="337"/>
        <v>43080</v>
      </c>
      <c r="X2166" t="e">
        <f>SQRT(($U$6/2)^2-($U$6/2)^2*'(OLD) bottom seam length'!W2166^2/($U$7/2)^2)</f>
        <v>#VALUE!</v>
      </c>
      <c r="Z2166" s="136">
        <f t="shared" si="338"/>
        <v>43080</v>
      </c>
      <c r="AA2166" t="e">
        <f>SQRT(($U$6/2)^2-($U$6/2)^2*'(OLD) bottom seam length'!Z2166^2/($U$7/2)^2)</f>
        <v>#VALUE!</v>
      </c>
      <c r="AC2166" s="136">
        <f t="shared" si="339"/>
        <v>43080</v>
      </c>
      <c r="AD2166" t="e">
        <f>SQRT(($U$6/2)^2-($U$6/2)^2*'(OLD) bottom seam length'!AC2166^2/($U$7/2)^2)</f>
        <v>#VALUE!</v>
      </c>
    </row>
    <row r="2167" spans="2:30">
      <c r="B2167" s="136">
        <f t="shared" si="330"/>
        <v>43120</v>
      </c>
      <c r="C2167" t="e">
        <f>SQRT(($C$5/2)^2-($C$5/2)^2*'(OLD) bottom seam length'!B2167^2/($C$6/2)^2)</f>
        <v>#DIV/0!</v>
      </c>
      <c r="E2167" s="136">
        <f t="shared" si="331"/>
        <v>43120</v>
      </c>
      <c r="F2167" t="e">
        <f>SQRT(($C$5/2)^2-($C$5/2)^2*'(OLD) bottom seam length'!E2167^2/($C$6/2)^2)</f>
        <v>#DIV/0!</v>
      </c>
      <c r="H2167" s="136">
        <f t="shared" si="332"/>
        <v>43120</v>
      </c>
      <c r="I2167" t="e">
        <f>SQRT(($C$5/2)^2-($C$5/2)^2*'(OLD) bottom seam length'!H2167^2/($C$6/2)^2)</f>
        <v>#DIV/0!</v>
      </c>
      <c r="K2167" s="136">
        <f t="shared" si="333"/>
        <v>43120</v>
      </c>
      <c r="L2167" t="e">
        <f>SQRT(($C$5/2)^2-($C$5/2)^2*'(OLD) bottom seam length'!K2167^2/($C$6/2)^2)</f>
        <v>#DIV/0!</v>
      </c>
      <c r="O2167" s="136">
        <f t="shared" si="334"/>
        <v>43120</v>
      </c>
      <c r="P2167" t="b">
        <f t="shared" si="335"/>
        <v>0</v>
      </c>
      <c r="T2167" s="136">
        <f t="shared" si="336"/>
        <v>43100</v>
      </c>
      <c r="U2167" t="e">
        <f>SQRT(($U$6/2)^2-($U$6/2)^2*'(OLD) bottom seam length'!T2167^2/($U$7/2)^2)</f>
        <v>#VALUE!</v>
      </c>
      <c r="W2167" s="136">
        <f t="shared" si="337"/>
        <v>43100</v>
      </c>
      <c r="X2167" t="e">
        <f>SQRT(($U$6/2)^2-($U$6/2)^2*'(OLD) bottom seam length'!W2167^2/($U$7/2)^2)</f>
        <v>#VALUE!</v>
      </c>
      <c r="Z2167" s="136">
        <f t="shared" si="338"/>
        <v>43100</v>
      </c>
      <c r="AA2167" t="e">
        <f>SQRT(($U$6/2)^2-($U$6/2)^2*'(OLD) bottom seam length'!Z2167^2/($U$7/2)^2)</f>
        <v>#VALUE!</v>
      </c>
      <c r="AC2167" s="136">
        <f t="shared" si="339"/>
        <v>43100</v>
      </c>
      <c r="AD2167" t="e">
        <f>SQRT(($U$6/2)^2-($U$6/2)^2*'(OLD) bottom seam length'!AC2167^2/($U$7/2)^2)</f>
        <v>#VALUE!</v>
      </c>
    </row>
    <row r="2168" spans="2:30">
      <c r="B2168" s="136">
        <f t="shared" si="330"/>
        <v>43140</v>
      </c>
      <c r="C2168" t="e">
        <f>SQRT(($C$5/2)^2-($C$5/2)^2*'(OLD) bottom seam length'!B2168^2/($C$6/2)^2)</f>
        <v>#DIV/0!</v>
      </c>
      <c r="E2168" s="136">
        <f t="shared" si="331"/>
        <v>43140</v>
      </c>
      <c r="F2168" t="e">
        <f>SQRT(($C$5/2)^2-($C$5/2)^2*'(OLD) bottom seam length'!E2168^2/($C$6/2)^2)</f>
        <v>#DIV/0!</v>
      </c>
      <c r="H2168" s="136">
        <f t="shared" si="332"/>
        <v>43140</v>
      </c>
      <c r="I2168" t="e">
        <f>SQRT(($C$5/2)^2-($C$5/2)^2*'(OLD) bottom seam length'!H2168^2/($C$6/2)^2)</f>
        <v>#DIV/0!</v>
      </c>
      <c r="K2168" s="136">
        <f t="shared" si="333"/>
        <v>43140</v>
      </c>
      <c r="L2168" t="e">
        <f>SQRT(($C$5/2)^2-($C$5/2)^2*'(OLD) bottom seam length'!K2168^2/($C$6/2)^2)</f>
        <v>#DIV/0!</v>
      </c>
      <c r="O2168" s="136">
        <f t="shared" si="334"/>
        <v>43140</v>
      </c>
      <c r="P2168" t="b">
        <f t="shared" si="335"/>
        <v>0</v>
      </c>
      <c r="T2168" s="136">
        <f t="shared" si="336"/>
        <v>43120</v>
      </c>
      <c r="U2168" t="e">
        <f>SQRT(($U$6/2)^2-($U$6/2)^2*'(OLD) bottom seam length'!T2168^2/($U$7/2)^2)</f>
        <v>#VALUE!</v>
      </c>
      <c r="W2168" s="136">
        <f t="shared" si="337"/>
        <v>43120</v>
      </c>
      <c r="X2168" t="e">
        <f>SQRT(($U$6/2)^2-($U$6/2)^2*'(OLD) bottom seam length'!W2168^2/($U$7/2)^2)</f>
        <v>#VALUE!</v>
      </c>
      <c r="Z2168" s="136">
        <f t="shared" si="338"/>
        <v>43120</v>
      </c>
      <c r="AA2168" t="e">
        <f>SQRT(($U$6/2)^2-($U$6/2)^2*'(OLD) bottom seam length'!Z2168^2/($U$7/2)^2)</f>
        <v>#VALUE!</v>
      </c>
      <c r="AC2168" s="136">
        <f t="shared" si="339"/>
        <v>43120</v>
      </c>
      <c r="AD2168" t="e">
        <f>SQRT(($U$6/2)^2-($U$6/2)^2*'(OLD) bottom seam length'!AC2168^2/($U$7/2)^2)</f>
        <v>#VALUE!</v>
      </c>
    </row>
    <row r="2169" spans="2:30">
      <c r="B2169" s="136">
        <f t="shared" si="330"/>
        <v>43160</v>
      </c>
      <c r="C2169" t="e">
        <f>SQRT(($C$5/2)^2-($C$5/2)^2*'(OLD) bottom seam length'!B2169^2/($C$6/2)^2)</f>
        <v>#DIV/0!</v>
      </c>
      <c r="E2169" s="136">
        <f t="shared" si="331"/>
        <v>43160</v>
      </c>
      <c r="F2169" t="e">
        <f>SQRT(($C$5/2)^2-($C$5/2)^2*'(OLD) bottom seam length'!E2169^2/($C$6/2)^2)</f>
        <v>#DIV/0!</v>
      </c>
      <c r="H2169" s="136">
        <f t="shared" si="332"/>
        <v>43160</v>
      </c>
      <c r="I2169" t="e">
        <f>SQRT(($C$5/2)^2-($C$5/2)^2*'(OLD) bottom seam length'!H2169^2/($C$6/2)^2)</f>
        <v>#DIV/0!</v>
      </c>
      <c r="K2169" s="136">
        <f t="shared" si="333"/>
        <v>43160</v>
      </c>
      <c r="L2169" t="e">
        <f>SQRT(($C$5/2)^2-($C$5/2)^2*'(OLD) bottom seam length'!K2169^2/($C$6/2)^2)</f>
        <v>#DIV/0!</v>
      </c>
      <c r="O2169" s="136">
        <f t="shared" si="334"/>
        <v>43160</v>
      </c>
      <c r="P2169" t="b">
        <f t="shared" si="335"/>
        <v>0</v>
      </c>
      <c r="T2169" s="136">
        <f t="shared" si="336"/>
        <v>43140</v>
      </c>
      <c r="U2169" t="e">
        <f>SQRT(($U$6/2)^2-($U$6/2)^2*'(OLD) bottom seam length'!T2169^2/($U$7/2)^2)</f>
        <v>#VALUE!</v>
      </c>
      <c r="W2169" s="136">
        <f t="shared" si="337"/>
        <v>43140</v>
      </c>
      <c r="X2169" t="e">
        <f>SQRT(($U$6/2)^2-($U$6/2)^2*'(OLD) bottom seam length'!W2169^2/($U$7/2)^2)</f>
        <v>#VALUE!</v>
      </c>
      <c r="Z2169" s="136">
        <f t="shared" si="338"/>
        <v>43140</v>
      </c>
      <c r="AA2169" t="e">
        <f>SQRT(($U$6/2)^2-($U$6/2)^2*'(OLD) bottom seam length'!Z2169^2/($U$7/2)^2)</f>
        <v>#VALUE!</v>
      </c>
      <c r="AC2169" s="136">
        <f t="shared" si="339"/>
        <v>43140</v>
      </c>
      <c r="AD2169" t="e">
        <f>SQRT(($U$6/2)^2-($U$6/2)^2*'(OLD) bottom seam length'!AC2169^2/($U$7/2)^2)</f>
        <v>#VALUE!</v>
      </c>
    </row>
    <row r="2170" spans="2:30">
      <c r="B2170" s="136">
        <f t="shared" si="330"/>
        <v>43180</v>
      </c>
      <c r="C2170" t="e">
        <f>SQRT(($C$5/2)^2-($C$5/2)^2*'(OLD) bottom seam length'!B2170^2/($C$6/2)^2)</f>
        <v>#DIV/0!</v>
      </c>
      <c r="E2170" s="136">
        <f t="shared" si="331"/>
        <v>43180</v>
      </c>
      <c r="F2170" t="e">
        <f>SQRT(($C$5/2)^2-($C$5/2)^2*'(OLD) bottom seam length'!E2170^2/($C$6/2)^2)</f>
        <v>#DIV/0!</v>
      </c>
      <c r="H2170" s="136">
        <f t="shared" si="332"/>
        <v>43180</v>
      </c>
      <c r="I2170" t="e">
        <f>SQRT(($C$5/2)^2-($C$5/2)^2*'(OLD) bottom seam length'!H2170^2/($C$6/2)^2)</f>
        <v>#DIV/0!</v>
      </c>
      <c r="K2170" s="136">
        <f t="shared" si="333"/>
        <v>43180</v>
      </c>
      <c r="L2170" t="e">
        <f>SQRT(($C$5/2)^2-($C$5/2)^2*'(OLD) bottom seam length'!K2170^2/($C$6/2)^2)</f>
        <v>#DIV/0!</v>
      </c>
      <c r="O2170" s="136">
        <f t="shared" si="334"/>
        <v>43180</v>
      </c>
      <c r="P2170" t="b">
        <f t="shared" si="335"/>
        <v>0</v>
      </c>
      <c r="T2170" s="136">
        <f t="shared" si="336"/>
        <v>43160</v>
      </c>
      <c r="U2170" t="e">
        <f>SQRT(($U$6/2)^2-($U$6/2)^2*'(OLD) bottom seam length'!T2170^2/($U$7/2)^2)</f>
        <v>#VALUE!</v>
      </c>
      <c r="W2170" s="136">
        <f t="shared" si="337"/>
        <v>43160</v>
      </c>
      <c r="X2170" t="e">
        <f>SQRT(($U$6/2)^2-($U$6/2)^2*'(OLD) bottom seam length'!W2170^2/($U$7/2)^2)</f>
        <v>#VALUE!</v>
      </c>
      <c r="Z2170" s="136">
        <f t="shared" si="338"/>
        <v>43160</v>
      </c>
      <c r="AA2170" t="e">
        <f>SQRT(($U$6/2)^2-($U$6/2)^2*'(OLD) bottom seam length'!Z2170^2/($U$7/2)^2)</f>
        <v>#VALUE!</v>
      </c>
      <c r="AC2170" s="136">
        <f t="shared" si="339"/>
        <v>43160</v>
      </c>
      <c r="AD2170" t="e">
        <f>SQRT(($U$6/2)^2-($U$6/2)^2*'(OLD) bottom seam length'!AC2170^2/($U$7/2)^2)</f>
        <v>#VALUE!</v>
      </c>
    </row>
    <row r="2171" spans="2:30">
      <c r="B2171" s="136">
        <f t="shared" si="330"/>
        <v>43200</v>
      </c>
      <c r="C2171" t="e">
        <f>SQRT(($C$5/2)^2-($C$5/2)^2*'(OLD) bottom seam length'!B2171^2/($C$6/2)^2)</f>
        <v>#DIV/0!</v>
      </c>
      <c r="E2171" s="136">
        <f t="shared" si="331"/>
        <v>43200</v>
      </c>
      <c r="F2171" t="e">
        <f>SQRT(($C$5/2)^2-($C$5/2)^2*'(OLD) bottom seam length'!E2171^2/($C$6/2)^2)</f>
        <v>#DIV/0!</v>
      </c>
      <c r="H2171" s="136">
        <f t="shared" si="332"/>
        <v>43200</v>
      </c>
      <c r="I2171" t="e">
        <f>SQRT(($C$5/2)^2-($C$5/2)^2*'(OLD) bottom seam length'!H2171^2/($C$6/2)^2)</f>
        <v>#DIV/0!</v>
      </c>
      <c r="K2171" s="136">
        <f t="shared" si="333"/>
        <v>43200</v>
      </c>
      <c r="L2171" t="e">
        <f>SQRT(($C$5/2)^2-($C$5/2)^2*'(OLD) bottom seam length'!K2171^2/($C$6/2)^2)</f>
        <v>#DIV/0!</v>
      </c>
      <c r="O2171" s="136">
        <f t="shared" si="334"/>
        <v>43200</v>
      </c>
      <c r="P2171" t="b">
        <f t="shared" si="335"/>
        <v>0</v>
      </c>
      <c r="T2171" s="136">
        <f t="shared" si="336"/>
        <v>43180</v>
      </c>
      <c r="U2171" t="e">
        <f>SQRT(($U$6/2)^2-($U$6/2)^2*'(OLD) bottom seam length'!T2171^2/($U$7/2)^2)</f>
        <v>#VALUE!</v>
      </c>
      <c r="W2171" s="136">
        <f t="shared" si="337"/>
        <v>43180</v>
      </c>
      <c r="X2171" t="e">
        <f>SQRT(($U$6/2)^2-($U$6/2)^2*'(OLD) bottom seam length'!W2171^2/($U$7/2)^2)</f>
        <v>#VALUE!</v>
      </c>
      <c r="Z2171" s="136">
        <f t="shared" si="338"/>
        <v>43180</v>
      </c>
      <c r="AA2171" t="e">
        <f>SQRT(($U$6/2)^2-($U$6/2)^2*'(OLD) bottom seam length'!Z2171^2/($U$7/2)^2)</f>
        <v>#VALUE!</v>
      </c>
      <c r="AC2171" s="136">
        <f t="shared" si="339"/>
        <v>43180</v>
      </c>
      <c r="AD2171" t="e">
        <f>SQRT(($U$6/2)^2-($U$6/2)^2*'(OLD) bottom seam length'!AC2171^2/($U$7/2)^2)</f>
        <v>#VALUE!</v>
      </c>
    </row>
    <row r="2172" spans="2:30">
      <c r="B2172" s="136">
        <f t="shared" si="330"/>
        <v>43220</v>
      </c>
      <c r="C2172" t="e">
        <f>SQRT(($C$5/2)^2-($C$5/2)^2*'(OLD) bottom seam length'!B2172^2/($C$6/2)^2)</f>
        <v>#DIV/0!</v>
      </c>
      <c r="E2172" s="136">
        <f t="shared" si="331"/>
        <v>43220</v>
      </c>
      <c r="F2172" t="e">
        <f>SQRT(($C$5/2)^2-($C$5/2)^2*'(OLD) bottom seam length'!E2172^2/($C$6/2)^2)</f>
        <v>#DIV/0!</v>
      </c>
      <c r="H2172" s="136">
        <f t="shared" si="332"/>
        <v>43220</v>
      </c>
      <c r="I2172" t="e">
        <f>SQRT(($C$5/2)^2-($C$5/2)^2*'(OLD) bottom seam length'!H2172^2/($C$6/2)^2)</f>
        <v>#DIV/0!</v>
      </c>
      <c r="K2172" s="136">
        <f t="shared" si="333"/>
        <v>43220</v>
      </c>
      <c r="L2172" t="e">
        <f>SQRT(($C$5/2)^2-($C$5/2)^2*'(OLD) bottom seam length'!K2172^2/($C$6/2)^2)</f>
        <v>#DIV/0!</v>
      </c>
      <c r="O2172" s="136">
        <f t="shared" si="334"/>
        <v>43220</v>
      </c>
      <c r="P2172" t="b">
        <f t="shared" si="335"/>
        <v>0</v>
      </c>
      <c r="T2172" s="136">
        <f t="shared" si="336"/>
        <v>43200</v>
      </c>
      <c r="U2172" t="e">
        <f>SQRT(($U$6/2)^2-($U$6/2)^2*'(OLD) bottom seam length'!T2172^2/($U$7/2)^2)</f>
        <v>#VALUE!</v>
      </c>
      <c r="W2172" s="136">
        <f t="shared" si="337"/>
        <v>43200</v>
      </c>
      <c r="X2172" t="e">
        <f>SQRT(($U$6/2)^2-($U$6/2)^2*'(OLD) bottom seam length'!W2172^2/($U$7/2)^2)</f>
        <v>#VALUE!</v>
      </c>
      <c r="Z2172" s="136">
        <f t="shared" si="338"/>
        <v>43200</v>
      </c>
      <c r="AA2172" t="e">
        <f>SQRT(($U$6/2)^2-($U$6/2)^2*'(OLD) bottom seam length'!Z2172^2/($U$7/2)^2)</f>
        <v>#VALUE!</v>
      </c>
      <c r="AC2172" s="136">
        <f t="shared" si="339"/>
        <v>43200</v>
      </c>
      <c r="AD2172" t="e">
        <f>SQRT(($U$6/2)^2-($U$6/2)^2*'(OLD) bottom seam length'!AC2172^2/($U$7/2)^2)</f>
        <v>#VALUE!</v>
      </c>
    </row>
    <row r="2173" spans="2:30">
      <c r="B2173" s="136">
        <f t="shared" si="330"/>
        <v>43240</v>
      </c>
      <c r="C2173" t="e">
        <f>SQRT(($C$5/2)^2-($C$5/2)^2*'(OLD) bottom seam length'!B2173^2/($C$6/2)^2)</f>
        <v>#DIV/0!</v>
      </c>
      <c r="E2173" s="136">
        <f t="shared" si="331"/>
        <v>43240</v>
      </c>
      <c r="F2173" t="e">
        <f>SQRT(($C$5/2)^2-($C$5/2)^2*'(OLD) bottom seam length'!E2173^2/($C$6/2)^2)</f>
        <v>#DIV/0!</v>
      </c>
      <c r="H2173" s="136">
        <f t="shared" si="332"/>
        <v>43240</v>
      </c>
      <c r="I2173" t="e">
        <f>SQRT(($C$5/2)^2-($C$5/2)^2*'(OLD) bottom seam length'!H2173^2/($C$6/2)^2)</f>
        <v>#DIV/0!</v>
      </c>
      <c r="K2173" s="136">
        <f t="shared" si="333"/>
        <v>43240</v>
      </c>
      <c r="L2173" t="e">
        <f>SQRT(($C$5/2)^2-($C$5/2)^2*'(OLD) bottom seam length'!K2173^2/($C$6/2)^2)</f>
        <v>#DIV/0!</v>
      </c>
      <c r="O2173" s="136">
        <f t="shared" si="334"/>
        <v>43240</v>
      </c>
      <c r="P2173" t="b">
        <f t="shared" si="335"/>
        <v>0</v>
      </c>
      <c r="T2173" s="136">
        <f t="shared" si="336"/>
        <v>43220</v>
      </c>
      <c r="U2173" t="e">
        <f>SQRT(($U$6/2)^2-($U$6/2)^2*'(OLD) bottom seam length'!T2173^2/($U$7/2)^2)</f>
        <v>#VALUE!</v>
      </c>
      <c r="W2173" s="136">
        <f t="shared" si="337"/>
        <v>43220</v>
      </c>
      <c r="X2173" t="e">
        <f>SQRT(($U$6/2)^2-($U$6/2)^2*'(OLD) bottom seam length'!W2173^2/($U$7/2)^2)</f>
        <v>#VALUE!</v>
      </c>
      <c r="Z2173" s="136">
        <f t="shared" si="338"/>
        <v>43220</v>
      </c>
      <c r="AA2173" t="e">
        <f>SQRT(($U$6/2)^2-($U$6/2)^2*'(OLD) bottom seam length'!Z2173^2/($U$7/2)^2)</f>
        <v>#VALUE!</v>
      </c>
      <c r="AC2173" s="136">
        <f t="shared" si="339"/>
        <v>43220</v>
      </c>
      <c r="AD2173" t="e">
        <f>SQRT(($U$6/2)^2-($U$6/2)^2*'(OLD) bottom seam length'!AC2173^2/($U$7/2)^2)</f>
        <v>#VALUE!</v>
      </c>
    </row>
    <row r="2174" spans="2:30">
      <c r="B2174" s="136">
        <f t="shared" si="330"/>
        <v>43260</v>
      </c>
      <c r="C2174" t="e">
        <f>SQRT(($C$5/2)^2-($C$5/2)^2*'(OLD) bottom seam length'!B2174^2/($C$6/2)^2)</f>
        <v>#DIV/0!</v>
      </c>
      <c r="E2174" s="136">
        <f t="shared" si="331"/>
        <v>43260</v>
      </c>
      <c r="F2174" t="e">
        <f>SQRT(($C$5/2)^2-($C$5/2)^2*'(OLD) bottom seam length'!E2174^2/($C$6/2)^2)</f>
        <v>#DIV/0!</v>
      </c>
      <c r="H2174" s="136">
        <f t="shared" si="332"/>
        <v>43260</v>
      </c>
      <c r="I2174" t="e">
        <f>SQRT(($C$5/2)^2-($C$5/2)^2*'(OLD) bottom seam length'!H2174^2/($C$6/2)^2)</f>
        <v>#DIV/0!</v>
      </c>
      <c r="K2174" s="136">
        <f t="shared" si="333"/>
        <v>43260</v>
      </c>
      <c r="L2174" t="e">
        <f>SQRT(($C$5/2)^2-($C$5/2)^2*'(OLD) bottom seam length'!K2174^2/($C$6/2)^2)</f>
        <v>#DIV/0!</v>
      </c>
      <c r="O2174" s="136">
        <f t="shared" si="334"/>
        <v>43260</v>
      </c>
      <c r="P2174" t="b">
        <f t="shared" si="335"/>
        <v>0</v>
      </c>
      <c r="T2174" s="136">
        <f t="shared" si="336"/>
        <v>43240</v>
      </c>
      <c r="U2174" t="e">
        <f>SQRT(($U$6/2)^2-($U$6/2)^2*'(OLD) bottom seam length'!T2174^2/($U$7/2)^2)</f>
        <v>#VALUE!</v>
      </c>
      <c r="W2174" s="136">
        <f t="shared" si="337"/>
        <v>43240</v>
      </c>
      <c r="X2174" t="e">
        <f>SQRT(($U$6/2)^2-($U$6/2)^2*'(OLD) bottom seam length'!W2174^2/($U$7/2)^2)</f>
        <v>#VALUE!</v>
      </c>
      <c r="Z2174" s="136">
        <f t="shared" si="338"/>
        <v>43240</v>
      </c>
      <c r="AA2174" t="e">
        <f>SQRT(($U$6/2)^2-($U$6/2)^2*'(OLD) bottom seam length'!Z2174^2/($U$7/2)^2)</f>
        <v>#VALUE!</v>
      </c>
      <c r="AC2174" s="136">
        <f t="shared" si="339"/>
        <v>43240</v>
      </c>
      <c r="AD2174" t="e">
        <f>SQRT(($U$6/2)^2-($U$6/2)^2*'(OLD) bottom seam length'!AC2174^2/($U$7/2)^2)</f>
        <v>#VALUE!</v>
      </c>
    </row>
    <row r="2175" spans="2:30">
      <c r="B2175" s="136">
        <f t="shared" si="330"/>
        <v>43280</v>
      </c>
      <c r="C2175" t="e">
        <f>SQRT(($C$5/2)^2-($C$5/2)^2*'(OLD) bottom seam length'!B2175^2/($C$6/2)^2)</f>
        <v>#DIV/0!</v>
      </c>
      <c r="E2175" s="136">
        <f t="shared" si="331"/>
        <v>43280</v>
      </c>
      <c r="F2175" t="e">
        <f>SQRT(($C$5/2)^2-($C$5/2)^2*'(OLD) bottom seam length'!E2175^2/($C$6/2)^2)</f>
        <v>#DIV/0!</v>
      </c>
      <c r="H2175" s="136">
        <f t="shared" si="332"/>
        <v>43280</v>
      </c>
      <c r="I2175" t="e">
        <f>SQRT(($C$5/2)^2-($C$5/2)^2*'(OLD) bottom seam length'!H2175^2/($C$6/2)^2)</f>
        <v>#DIV/0!</v>
      </c>
      <c r="K2175" s="136">
        <f t="shared" si="333"/>
        <v>43280</v>
      </c>
      <c r="L2175" t="e">
        <f>SQRT(($C$5/2)^2-($C$5/2)^2*'(OLD) bottom seam length'!K2175^2/($C$6/2)^2)</f>
        <v>#DIV/0!</v>
      </c>
      <c r="O2175" s="136">
        <f t="shared" si="334"/>
        <v>43280</v>
      </c>
      <c r="P2175" t="b">
        <f t="shared" si="335"/>
        <v>0</v>
      </c>
      <c r="T2175" s="136">
        <f t="shared" si="336"/>
        <v>43260</v>
      </c>
      <c r="U2175" t="e">
        <f>SQRT(($U$6/2)^2-($U$6/2)^2*'(OLD) bottom seam length'!T2175^2/($U$7/2)^2)</f>
        <v>#VALUE!</v>
      </c>
      <c r="W2175" s="136">
        <f t="shared" si="337"/>
        <v>43260</v>
      </c>
      <c r="X2175" t="e">
        <f>SQRT(($U$6/2)^2-($U$6/2)^2*'(OLD) bottom seam length'!W2175^2/($U$7/2)^2)</f>
        <v>#VALUE!</v>
      </c>
      <c r="Z2175" s="136">
        <f t="shared" si="338"/>
        <v>43260</v>
      </c>
      <c r="AA2175" t="e">
        <f>SQRT(($U$6/2)^2-($U$6/2)^2*'(OLD) bottom seam length'!Z2175^2/($U$7/2)^2)</f>
        <v>#VALUE!</v>
      </c>
      <c r="AC2175" s="136">
        <f t="shared" si="339"/>
        <v>43260</v>
      </c>
      <c r="AD2175" t="e">
        <f>SQRT(($U$6/2)^2-($U$6/2)^2*'(OLD) bottom seam length'!AC2175^2/($U$7/2)^2)</f>
        <v>#VALUE!</v>
      </c>
    </row>
    <row r="2176" spans="2:30">
      <c r="B2176" s="136">
        <f t="shared" si="330"/>
        <v>43300</v>
      </c>
      <c r="C2176" t="e">
        <f>SQRT(($C$5/2)^2-($C$5/2)^2*'(OLD) bottom seam length'!B2176^2/($C$6/2)^2)</f>
        <v>#DIV/0!</v>
      </c>
      <c r="E2176" s="136">
        <f t="shared" si="331"/>
        <v>43300</v>
      </c>
      <c r="F2176" t="e">
        <f>SQRT(($C$5/2)^2-($C$5/2)^2*'(OLD) bottom seam length'!E2176^2/($C$6/2)^2)</f>
        <v>#DIV/0!</v>
      </c>
      <c r="H2176" s="136">
        <f t="shared" si="332"/>
        <v>43300</v>
      </c>
      <c r="I2176" t="e">
        <f>SQRT(($C$5/2)^2-($C$5/2)^2*'(OLD) bottom seam length'!H2176^2/($C$6/2)^2)</f>
        <v>#DIV/0!</v>
      </c>
      <c r="K2176" s="136">
        <f t="shared" si="333"/>
        <v>43300</v>
      </c>
      <c r="L2176" t="e">
        <f>SQRT(($C$5/2)^2-($C$5/2)^2*'(OLD) bottom seam length'!K2176^2/($C$6/2)^2)</f>
        <v>#DIV/0!</v>
      </c>
      <c r="O2176" s="136">
        <f t="shared" si="334"/>
        <v>43300</v>
      </c>
      <c r="P2176" t="b">
        <f t="shared" si="335"/>
        <v>0</v>
      </c>
      <c r="T2176" s="136">
        <f t="shared" si="336"/>
        <v>43280</v>
      </c>
      <c r="U2176" t="e">
        <f>SQRT(($U$6/2)^2-($U$6/2)^2*'(OLD) bottom seam length'!T2176^2/($U$7/2)^2)</f>
        <v>#VALUE!</v>
      </c>
      <c r="W2176" s="136">
        <f t="shared" si="337"/>
        <v>43280</v>
      </c>
      <c r="X2176" t="e">
        <f>SQRT(($U$6/2)^2-($U$6/2)^2*'(OLD) bottom seam length'!W2176^2/($U$7/2)^2)</f>
        <v>#VALUE!</v>
      </c>
      <c r="Z2176" s="136">
        <f t="shared" si="338"/>
        <v>43280</v>
      </c>
      <c r="AA2176" t="e">
        <f>SQRT(($U$6/2)^2-($U$6/2)^2*'(OLD) bottom seam length'!Z2176^2/($U$7/2)^2)</f>
        <v>#VALUE!</v>
      </c>
      <c r="AC2176" s="136">
        <f t="shared" si="339"/>
        <v>43280</v>
      </c>
      <c r="AD2176" t="e">
        <f>SQRT(($U$6/2)^2-($U$6/2)^2*'(OLD) bottom seam length'!AC2176^2/($U$7/2)^2)</f>
        <v>#VALUE!</v>
      </c>
    </row>
    <row r="2177" spans="2:30">
      <c r="B2177" s="136">
        <f t="shared" si="330"/>
        <v>43320</v>
      </c>
      <c r="C2177" t="e">
        <f>SQRT(($C$5/2)^2-($C$5/2)^2*'(OLD) bottom seam length'!B2177^2/($C$6/2)^2)</f>
        <v>#DIV/0!</v>
      </c>
      <c r="E2177" s="136">
        <f t="shared" si="331"/>
        <v>43320</v>
      </c>
      <c r="F2177" t="e">
        <f>SQRT(($C$5/2)^2-($C$5/2)^2*'(OLD) bottom seam length'!E2177^2/($C$6/2)^2)</f>
        <v>#DIV/0!</v>
      </c>
      <c r="H2177" s="136">
        <f t="shared" si="332"/>
        <v>43320</v>
      </c>
      <c r="I2177" t="e">
        <f>SQRT(($C$5/2)^2-($C$5/2)^2*'(OLD) bottom seam length'!H2177^2/($C$6/2)^2)</f>
        <v>#DIV/0!</v>
      </c>
      <c r="K2177" s="136">
        <f t="shared" si="333"/>
        <v>43320</v>
      </c>
      <c r="L2177" t="e">
        <f>SQRT(($C$5/2)^2-($C$5/2)^2*'(OLD) bottom seam length'!K2177^2/($C$6/2)^2)</f>
        <v>#DIV/0!</v>
      </c>
      <c r="O2177" s="136">
        <f t="shared" si="334"/>
        <v>43320</v>
      </c>
      <c r="P2177" t="b">
        <f t="shared" si="335"/>
        <v>0</v>
      </c>
      <c r="T2177" s="136">
        <f t="shared" si="336"/>
        <v>43300</v>
      </c>
      <c r="U2177" t="e">
        <f>SQRT(($U$6/2)^2-($U$6/2)^2*'(OLD) bottom seam length'!T2177^2/($U$7/2)^2)</f>
        <v>#VALUE!</v>
      </c>
      <c r="W2177" s="136">
        <f t="shared" si="337"/>
        <v>43300</v>
      </c>
      <c r="X2177" t="e">
        <f>SQRT(($U$6/2)^2-($U$6/2)^2*'(OLD) bottom seam length'!W2177^2/($U$7/2)^2)</f>
        <v>#VALUE!</v>
      </c>
      <c r="Z2177" s="136">
        <f t="shared" si="338"/>
        <v>43300</v>
      </c>
      <c r="AA2177" t="e">
        <f>SQRT(($U$6/2)^2-($U$6/2)^2*'(OLD) bottom seam length'!Z2177^2/($U$7/2)^2)</f>
        <v>#VALUE!</v>
      </c>
      <c r="AC2177" s="136">
        <f t="shared" si="339"/>
        <v>43300</v>
      </c>
      <c r="AD2177" t="e">
        <f>SQRT(($U$6/2)^2-($U$6/2)^2*'(OLD) bottom seam length'!AC2177^2/($U$7/2)^2)</f>
        <v>#VALUE!</v>
      </c>
    </row>
    <row r="2178" spans="2:30">
      <c r="B2178" s="136">
        <f t="shared" si="330"/>
        <v>43340</v>
      </c>
      <c r="C2178" t="e">
        <f>SQRT(($C$5/2)^2-($C$5/2)^2*'(OLD) bottom seam length'!B2178^2/($C$6/2)^2)</f>
        <v>#DIV/0!</v>
      </c>
      <c r="E2178" s="136">
        <f t="shared" si="331"/>
        <v>43340</v>
      </c>
      <c r="F2178" t="e">
        <f>SQRT(($C$5/2)^2-($C$5/2)^2*'(OLD) bottom seam length'!E2178^2/($C$6/2)^2)</f>
        <v>#DIV/0!</v>
      </c>
      <c r="H2178" s="136">
        <f t="shared" si="332"/>
        <v>43340</v>
      </c>
      <c r="I2178" t="e">
        <f>SQRT(($C$5/2)^2-($C$5/2)^2*'(OLD) bottom seam length'!H2178^2/($C$6/2)^2)</f>
        <v>#DIV/0!</v>
      </c>
      <c r="K2178" s="136">
        <f t="shared" si="333"/>
        <v>43340</v>
      </c>
      <c r="L2178" t="e">
        <f>SQRT(($C$5/2)^2-($C$5/2)^2*'(OLD) bottom seam length'!K2178^2/($C$6/2)^2)</f>
        <v>#DIV/0!</v>
      </c>
      <c r="O2178" s="136">
        <f t="shared" si="334"/>
        <v>43340</v>
      </c>
      <c r="P2178" t="b">
        <f t="shared" si="335"/>
        <v>0</v>
      </c>
      <c r="T2178" s="136">
        <f t="shared" si="336"/>
        <v>43320</v>
      </c>
      <c r="U2178" t="e">
        <f>SQRT(($U$6/2)^2-($U$6/2)^2*'(OLD) bottom seam length'!T2178^2/($U$7/2)^2)</f>
        <v>#VALUE!</v>
      </c>
      <c r="W2178" s="136">
        <f t="shared" si="337"/>
        <v>43320</v>
      </c>
      <c r="X2178" t="e">
        <f>SQRT(($U$6/2)^2-($U$6/2)^2*'(OLD) bottom seam length'!W2178^2/($U$7/2)^2)</f>
        <v>#VALUE!</v>
      </c>
      <c r="Z2178" s="136">
        <f t="shared" si="338"/>
        <v>43320</v>
      </c>
      <c r="AA2178" t="e">
        <f>SQRT(($U$6/2)^2-($U$6/2)^2*'(OLD) bottom seam length'!Z2178^2/($U$7/2)^2)</f>
        <v>#VALUE!</v>
      </c>
      <c r="AC2178" s="136">
        <f t="shared" si="339"/>
        <v>43320</v>
      </c>
      <c r="AD2178" t="e">
        <f>SQRT(($U$6/2)^2-($U$6/2)^2*'(OLD) bottom seam length'!AC2178^2/($U$7/2)^2)</f>
        <v>#VALUE!</v>
      </c>
    </row>
    <row r="2179" spans="2:30">
      <c r="B2179" s="136">
        <f t="shared" si="330"/>
        <v>43360</v>
      </c>
      <c r="C2179" t="e">
        <f>SQRT(($C$5/2)^2-($C$5/2)^2*'(OLD) bottom seam length'!B2179^2/($C$6/2)^2)</f>
        <v>#DIV/0!</v>
      </c>
      <c r="E2179" s="136">
        <f t="shared" si="331"/>
        <v>43360</v>
      </c>
      <c r="F2179" t="e">
        <f>SQRT(($C$5/2)^2-($C$5/2)^2*'(OLD) bottom seam length'!E2179^2/($C$6/2)^2)</f>
        <v>#DIV/0!</v>
      </c>
      <c r="H2179" s="136">
        <f t="shared" si="332"/>
        <v>43360</v>
      </c>
      <c r="I2179" t="e">
        <f>SQRT(($C$5/2)^2-($C$5/2)^2*'(OLD) bottom seam length'!H2179^2/($C$6/2)^2)</f>
        <v>#DIV/0!</v>
      </c>
      <c r="K2179" s="136">
        <f t="shared" si="333"/>
        <v>43360</v>
      </c>
      <c r="L2179" t="e">
        <f>SQRT(($C$5/2)^2-($C$5/2)^2*'(OLD) bottom seam length'!K2179^2/($C$6/2)^2)</f>
        <v>#DIV/0!</v>
      </c>
      <c r="O2179" s="136">
        <f t="shared" si="334"/>
        <v>43360</v>
      </c>
      <c r="P2179" t="b">
        <f t="shared" si="335"/>
        <v>0</v>
      </c>
      <c r="T2179" s="136">
        <f t="shared" si="336"/>
        <v>43340</v>
      </c>
      <c r="U2179" t="e">
        <f>SQRT(($U$6/2)^2-($U$6/2)^2*'(OLD) bottom seam length'!T2179^2/($U$7/2)^2)</f>
        <v>#VALUE!</v>
      </c>
      <c r="W2179" s="136">
        <f t="shared" si="337"/>
        <v>43340</v>
      </c>
      <c r="X2179" t="e">
        <f>SQRT(($U$6/2)^2-($U$6/2)^2*'(OLD) bottom seam length'!W2179^2/($U$7/2)^2)</f>
        <v>#VALUE!</v>
      </c>
      <c r="Z2179" s="136">
        <f t="shared" si="338"/>
        <v>43340</v>
      </c>
      <c r="AA2179" t="e">
        <f>SQRT(($U$6/2)^2-($U$6/2)^2*'(OLD) bottom seam length'!Z2179^2/($U$7/2)^2)</f>
        <v>#VALUE!</v>
      </c>
      <c r="AC2179" s="136">
        <f t="shared" si="339"/>
        <v>43340</v>
      </c>
      <c r="AD2179" t="e">
        <f>SQRT(($U$6/2)^2-($U$6/2)^2*'(OLD) bottom seam length'!AC2179^2/($U$7/2)^2)</f>
        <v>#VALUE!</v>
      </c>
    </row>
    <row r="2180" spans="2:30">
      <c r="B2180" s="136">
        <f t="shared" si="330"/>
        <v>43380</v>
      </c>
      <c r="C2180" t="e">
        <f>SQRT(($C$5/2)^2-($C$5/2)^2*'(OLD) bottom seam length'!B2180^2/($C$6/2)^2)</f>
        <v>#DIV/0!</v>
      </c>
      <c r="E2180" s="136">
        <f t="shared" si="331"/>
        <v>43380</v>
      </c>
      <c r="F2180" t="e">
        <f>SQRT(($C$5/2)^2-($C$5/2)^2*'(OLD) bottom seam length'!E2180^2/($C$6/2)^2)</f>
        <v>#DIV/0!</v>
      </c>
      <c r="H2180" s="136">
        <f t="shared" si="332"/>
        <v>43380</v>
      </c>
      <c r="I2180" t="e">
        <f>SQRT(($C$5/2)^2-($C$5/2)^2*'(OLD) bottom seam length'!H2180^2/($C$6/2)^2)</f>
        <v>#DIV/0!</v>
      </c>
      <c r="K2180" s="136">
        <f t="shared" si="333"/>
        <v>43380</v>
      </c>
      <c r="L2180" t="e">
        <f>SQRT(($C$5/2)^2-($C$5/2)^2*'(OLD) bottom seam length'!K2180^2/($C$6/2)^2)</f>
        <v>#DIV/0!</v>
      </c>
      <c r="O2180" s="136">
        <f t="shared" si="334"/>
        <v>43380</v>
      </c>
      <c r="P2180" t="b">
        <f t="shared" si="335"/>
        <v>0</v>
      </c>
      <c r="T2180" s="136">
        <f t="shared" si="336"/>
        <v>43360</v>
      </c>
      <c r="U2180" t="e">
        <f>SQRT(($U$6/2)^2-($U$6/2)^2*'(OLD) bottom seam length'!T2180^2/($U$7/2)^2)</f>
        <v>#VALUE!</v>
      </c>
      <c r="W2180" s="136">
        <f t="shared" si="337"/>
        <v>43360</v>
      </c>
      <c r="X2180" t="e">
        <f>SQRT(($U$6/2)^2-($U$6/2)^2*'(OLD) bottom seam length'!W2180^2/($U$7/2)^2)</f>
        <v>#VALUE!</v>
      </c>
      <c r="Z2180" s="136">
        <f t="shared" si="338"/>
        <v>43360</v>
      </c>
      <c r="AA2180" t="e">
        <f>SQRT(($U$6/2)^2-($U$6/2)^2*'(OLD) bottom seam length'!Z2180^2/($U$7/2)^2)</f>
        <v>#VALUE!</v>
      </c>
      <c r="AC2180" s="136">
        <f t="shared" si="339"/>
        <v>43360</v>
      </c>
      <c r="AD2180" t="e">
        <f>SQRT(($U$6/2)^2-($U$6/2)^2*'(OLD) bottom seam length'!AC2180^2/($U$7/2)^2)</f>
        <v>#VALUE!</v>
      </c>
    </row>
    <row r="2181" spans="2:30">
      <c r="B2181" s="136">
        <f t="shared" si="330"/>
        <v>43400</v>
      </c>
      <c r="C2181" t="e">
        <f>SQRT(($C$5/2)^2-($C$5/2)^2*'(OLD) bottom seam length'!B2181^2/($C$6/2)^2)</f>
        <v>#DIV/0!</v>
      </c>
      <c r="E2181" s="136">
        <f t="shared" si="331"/>
        <v>43400</v>
      </c>
      <c r="F2181" t="e">
        <f>SQRT(($C$5/2)^2-($C$5/2)^2*'(OLD) bottom seam length'!E2181^2/($C$6/2)^2)</f>
        <v>#DIV/0!</v>
      </c>
      <c r="H2181" s="136">
        <f t="shared" si="332"/>
        <v>43400</v>
      </c>
      <c r="I2181" t="e">
        <f>SQRT(($C$5/2)^2-($C$5/2)^2*'(OLD) bottom seam length'!H2181^2/($C$6/2)^2)</f>
        <v>#DIV/0!</v>
      </c>
      <c r="K2181" s="136">
        <f t="shared" si="333"/>
        <v>43400</v>
      </c>
      <c r="L2181" t="e">
        <f>SQRT(($C$5/2)^2-($C$5/2)^2*'(OLD) bottom seam length'!K2181^2/($C$6/2)^2)</f>
        <v>#DIV/0!</v>
      </c>
      <c r="O2181" s="136">
        <f t="shared" si="334"/>
        <v>43400</v>
      </c>
      <c r="P2181" t="b">
        <f t="shared" si="335"/>
        <v>0</v>
      </c>
      <c r="T2181" s="136">
        <f t="shared" si="336"/>
        <v>43380</v>
      </c>
      <c r="U2181" t="e">
        <f>SQRT(($U$6/2)^2-($U$6/2)^2*'(OLD) bottom seam length'!T2181^2/($U$7/2)^2)</f>
        <v>#VALUE!</v>
      </c>
      <c r="W2181" s="136">
        <f t="shared" si="337"/>
        <v>43380</v>
      </c>
      <c r="X2181" t="e">
        <f>SQRT(($U$6/2)^2-($U$6/2)^2*'(OLD) bottom seam length'!W2181^2/($U$7/2)^2)</f>
        <v>#VALUE!</v>
      </c>
      <c r="Z2181" s="136">
        <f t="shared" si="338"/>
        <v>43380</v>
      </c>
      <c r="AA2181" t="e">
        <f>SQRT(($U$6/2)^2-($U$6/2)^2*'(OLD) bottom seam length'!Z2181^2/($U$7/2)^2)</f>
        <v>#VALUE!</v>
      </c>
      <c r="AC2181" s="136">
        <f t="shared" si="339"/>
        <v>43380</v>
      </c>
      <c r="AD2181" t="e">
        <f>SQRT(($U$6/2)^2-($U$6/2)^2*'(OLD) bottom seam length'!AC2181^2/($U$7/2)^2)</f>
        <v>#VALUE!</v>
      </c>
    </row>
    <row r="2182" spans="2:30">
      <c r="B2182" s="136">
        <f t="shared" si="330"/>
        <v>43420</v>
      </c>
      <c r="C2182" t="e">
        <f>SQRT(($C$5/2)^2-($C$5/2)^2*'(OLD) bottom seam length'!B2182^2/($C$6/2)^2)</f>
        <v>#DIV/0!</v>
      </c>
      <c r="E2182" s="136">
        <f t="shared" si="331"/>
        <v>43420</v>
      </c>
      <c r="F2182" t="e">
        <f>SQRT(($C$5/2)^2-($C$5/2)^2*'(OLD) bottom seam length'!E2182^2/($C$6/2)^2)</f>
        <v>#DIV/0!</v>
      </c>
      <c r="H2182" s="136">
        <f t="shared" si="332"/>
        <v>43420</v>
      </c>
      <c r="I2182" t="e">
        <f>SQRT(($C$5/2)^2-($C$5/2)^2*'(OLD) bottom seam length'!H2182^2/($C$6/2)^2)</f>
        <v>#DIV/0!</v>
      </c>
      <c r="K2182" s="136">
        <f t="shared" si="333"/>
        <v>43420</v>
      </c>
      <c r="L2182" t="e">
        <f>SQRT(($C$5/2)^2-($C$5/2)^2*'(OLD) bottom seam length'!K2182^2/($C$6/2)^2)</f>
        <v>#DIV/0!</v>
      </c>
      <c r="O2182" s="136">
        <f t="shared" si="334"/>
        <v>43420</v>
      </c>
      <c r="P2182" t="b">
        <f t="shared" si="335"/>
        <v>0</v>
      </c>
      <c r="T2182" s="136">
        <f t="shared" si="336"/>
        <v>43400</v>
      </c>
      <c r="U2182" t="e">
        <f>SQRT(($U$6/2)^2-($U$6/2)^2*'(OLD) bottom seam length'!T2182^2/($U$7/2)^2)</f>
        <v>#VALUE!</v>
      </c>
      <c r="W2182" s="136">
        <f t="shared" si="337"/>
        <v>43400</v>
      </c>
      <c r="X2182" t="e">
        <f>SQRT(($U$6/2)^2-($U$6/2)^2*'(OLD) bottom seam length'!W2182^2/($U$7/2)^2)</f>
        <v>#VALUE!</v>
      </c>
      <c r="Z2182" s="136">
        <f t="shared" si="338"/>
        <v>43400</v>
      </c>
      <c r="AA2182" t="e">
        <f>SQRT(($U$6/2)^2-($U$6/2)^2*'(OLD) bottom seam length'!Z2182^2/($U$7/2)^2)</f>
        <v>#VALUE!</v>
      </c>
      <c r="AC2182" s="136">
        <f t="shared" si="339"/>
        <v>43400</v>
      </c>
      <c r="AD2182" t="e">
        <f>SQRT(($U$6/2)^2-($U$6/2)^2*'(OLD) bottom seam length'!AC2182^2/($U$7/2)^2)</f>
        <v>#VALUE!</v>
      </c>
    </row>
    <row r="2183" spans="2:30">
      <c r="B2183" s="136">
        <f t="shared" si="330"/>
        <v>43440</v>
      </c>
      <c r="C2183" t="e">
        <f>SQRT(($C$5/2)^2-($C$5/2)^2*'(OLD) bottom seam length'!B2183^2/($C$6/2)^2)</f>
        <v>#DIV/0!</v>
      </c>
      <c r="E2183" s="136">
        <f t="shared" si="331"/>
        <v>43440</v>
      </c>
      <c r="F2183" t="e">
        <f>SQRT(($C$5/2)^2-($C$5/2)^2*'(OLD) bottom seam length'!E2183^2/($C$6/2)^2)</f>
        <v>#DIV/0!</v>
      </c>
      <c r="H2183" s="136">
        <f t="shared" si="332"/>
        <v>43440</v>
      </c>
      <c r="I2183" t="e">
        <f>SQRT(($C$5/2)^2-($C$5/2)^2*'(OLD) bottom seam length'!H2183^2/($C$6/2)^2)</f>
        <v>#DIV/0!</v>
      </c>
      <c r="K2183" s="136">
        <f t="shared" si="333"/>
        <v>43440</v>
      </c>
      <c r="L2183" t="e">
        <f>SQRT(($C$5/2)^2-($C$5/2)^2*'(OLD) bottom seam length'!K2183^2/($C$6/2)^2)</f>
        <v>#DIV/0!</v>
      </c>
      <c r="O2183" s="136">
        <f t="shared" si="334"/>
        <v>43440</v>
      </c>
      <c r="P2183" t="b">
        <f t="shared" si="335"/>
        <v>0</v>
      </c>
      <c r="T2183" s="136">
        <f t="shared" si="336"/>
        <v>43420</v>
      </c>
      <c r="U2183" t="e">
        <f>SQRT(($U$6/2)^2-($U$6/2)^2*'(OLD) bottom seam length'!T2183^2/($U$7/2)^2)</f>
        <v>#VALUE!</v>
      </c>
      <c r="W2183" s="136">
        <f t="shared" si="337"/>
        <v>43420</v>
      </c>
      <c r="X2183" t="e">
        <f>SQRT(($U$6/2)^2-($U$6/2)^2*'(OLD) bottom seam length'!W2183^2/($U$7/2)^2)</f>
        <v>#VALUE!</v>
      </c>
      <c r="Z2183" s="136">
        <f t="shared" si="338"/>
        <v>43420</v>
      </c>
      <c r="AA2183" t="e">
        <f>SQRT(($U$6/2)^2-($U$6/2)^2*'(OLD) bottom seam length'!Z2183^2/($U$7/2)^2)</f>
        <v>#VALUE!</v>
      </c>
      <c r="AC2183" s="136">
        <f t="shared" si="339"/>
        <v>43420</v>
      </c>
      <c r="AD2183" t="e">
        <f>SQRT(($U$6/2)^2-($U$6/2)^2*'(OLD) bottom seam length'!AC2183^2/($U$7/2)^2)</f>
        <v>#VALUE!</v>
      </c>
    </row>
    <row r="2184" spans="2:30">
      <c r="B2184" s="136">
        <f t="shared" si="330"/>
        <v>43460</v>
      </c>
      <c r="C2184" t="e">
        <f>SQRT(($C$5/2)^2-($C$5/2)^2*'(OLD) bottom seam length'!B2184^2/($C$6/2)^2)</f>
        <v>#DIV/0!</v>
      </c>
      <c r="E2184" s="136">
        <f t="shared" si="331"/>
        <v>43460</v>
      </c>
      <c r="F2184" t="e">
        <f>SQRT(($C$5/2)^2-($C$5/2)^2*'(OLD) bottom seam length'!E2184^2/($C$6/2)^2)</f>
        <v>#DIV/0!</v>
      </c>
      <c r="H2184" s="136">
        <f t="shared" si="332"/>
        <v>43460</v>
      </c>
      <c r="I2184" t="e">
        <f>SQRT(($C$5/2)^2-($C$5/2)^2*'(OLD) bottom seam length'!H2184^2/($C$6/2)^2)</f>
        <v>#DIV/0!</v>
      </c>
      <c r="K2184" s="136">
        <f t="shared" si="333"/>
        <v>43460</v>
      </c>
      <c r="L2184" t="e">
        <f>SQRT(($C$5/2)^2-($C$5/2)^2*'(OLD) bottom seam length'!K2184^2/($C$6/2)^2)</f>
        <v>#DIV/0!</v>
      </c>
      <c r="O2184" s="136">
        <f t="shared" si="334"/>
        <v>43460</v>
      </c>
      <c r="P2184" t="b">
        <f t="shared" si="335"/>
        <v>0</v>
      </c>
      <c r="T2184" s="136">
        <f t="shared" si="336"/>
        <v>43440</v>
      </c>
      <c r="U2184" t="e">
        <f>SQRT(($U$6/2)^2-($U$6/2)^2*'(OLD) bottom seam length'!T2184^2/($U$7/2)^2)</f>
        <v>#VALUE!</v>
      </c>
      <c r="W2184" s="136">
        <f t="shared" si="337"/>
        <v>43440</v>
      </c>
      <c r="X2184" t="e">
        <f>SQRT(($U$6/2)^2-($U$6/2)^2*'(OLD) bottom seam length'!W2184^2/($U$7/2)^2)</f>
        <v>#VALUE!</v>
      </c>
      <c r="Z2184" s="136">
        <f t="shared" si="338"/>
        <v>43440</v>
      </c>
      <c r="AA2184" t="e">
        <f>SQRT(($U$6/2)^2-($U$6/2)^2*'(OLD) bottom seam length'!Z2184^2/($U$7/2)^2)</f>
        <v>#VALUE!</v>
      </c>
      <c r="AC2184" s="136">
        <f t="shared" si="339"/>
        <v>43440</v>
      </c>
      <c r="AD2184" t="e">
        <f>SQRT(($U$6/2)^2-($U$6/2)^2*'(OLD) bottom seam length'!AC2184^2/($U$7/2)^2)</f>
        <v>#VALUE!</v>
      </c>
    </row>
    <row r="2185" spans="2:30">
      <c r="B2185" s="136">
        <f t="shared" si="330"/>
        <v>43480</v>
      </c>
      <c r="C2185" t="e">
        <f>SQRT(($C$5/2)^2-($C$5/2)^2*'(OLD) bottom seam length'!B2185^2/($C$6/2)^2)</f>
        <v>#DIV/0!</v>
      </c>
      <c r="E2185" s="136">
        <f t="shared" si="331"/>
        <v>43480</v>
      </c>
      <c r="F2185" t="e">
        <f>SQRT(($C$5/2)^2-($C$5/2)^2*'(OLD) bottom seam length'!E2185^2/($C$6/2)^2)</f>
        <v>#DIV/0!</v>
      </c>
      <c r="H2185" s="136">
        <f t="shared" si="332"/>
        <v>43480</v>
      </c>
      <c r="I2185" t="e">
        <f>SQRT(($C$5/2)^2-($C$5/2)^2*'(OLD) bottom seam length'!H2185^2/($C$6/2)^2)</f>
        <v>#DIV/0!</v>
      </c>
      <c r="K2185" s="136">
        <f t="shared" si="333"/>
        <v>43480</v>
      </c>
      <c r="L2185" t="e">
        <f>SQRT(($C$5/2)^2-($C$5/2)^2*'(OLD) bottom seam length'!K2185^2/($C$6/2)^2)</f>
        <v>#DIV/0!</v>
      </c>
      <c r="O2185" s="136">
        <f t="shared" si="334"/>
        <v>43480</v>
      </c>
      <c r="P2185" t="b">
        <f t="shared" si="335"/>
        <v>0</v>
      </c>
      <c r="T2185" s="136">
        <f t="shared" si="336"/>
        <v>43460</v>
      </c>
      <c r="U2185" t="e">
        <f>SQRT(($U$6/2)^2-($U$6/2)^2*'(OLD) bottom seam length'!T2185^2/($U$7/2)^2)</f>
        <v>#VALUE!</v>
      </c>
      <c r="W2185" s="136">
        <f t="shared" si="337"/>
        <v>43460</v>
      </c>
      <c r="X2185" t="e">
        <f>SQRT(($U$6/2)^2-($U$6/2)^2*'(OLD) bottom seam length'!W2185^2/($U$7/2)^2)</f>
        <v>#VALUE!</v>
      </c>
      <c r="Z2185" s="136">
        <f t="shared" si="338"/>
        <v>43460</v>
      </c>
      <c r="AA2185" t="e">
        <f>SQRT(($U$6/2)^2-($U$6/2)^2*'(OLD) bottom seam length'!Z2185^2/($U$7/2)^2)</f>
        <v>#VALUE!</v>
      </c>
      <c r="AC2185" s="136">
        <f t="shared" si="339"/>
        <v>43460</v>
      </c>
      <c r="AD2185" t="e">
        <f>SQRT(($U$6/2)^2-($U$6/2)^2*'(OLD) bottom seam length'!AC2185^2/($U$7/2)^2)</f>
        <v>#VALUE!</v>
      </c>
    </row>
    <row r="2186" spans="2:30">
      <c r="B2186" s="136">
        <f t="shared" si="330"/>
        <v>43500</v>
      </c>
      <c r="C2186" t="e">
        <f>SQRT(($C$5/2)^2-($C$5/2)^2*'(OLD) bottom seam length'!B2186^2/($C$6/2)^2)</f>
        <v>#DIV/0!</v>
      </c>
      <c r="E2186" s="136">
        <f t="shared" si="331"/>
        <v>43500</v>
      </c>
      <c r="F2186" t="e">
        <f>SQRT(($C$5/2)^2-($C$5/2)^2*'(OLD) bottom seam length'!E2186^2/($C$6/2)^2)</f>
        <v>#DIV/0!</v>
      </c>
      <c r="H2186" s="136">
        <f t="shared" si="332"/>
        <v>43500</v>
      </c>
      <c r="I2186" t="e">
        <f>SQRT(($C$5/2)^2-($C$5/2)^2*'(OLD) bottom seam length'!H2186^2/($C$6/2)^2)</f>
        <v>#DIV/0!</v>
      </c>
      <c r="K2186" s="136">
        <f t="shared" si="333"/>
        <v>43500</v>
      </c>
      <c r="L2186" t="e">
        <f>SQRT(($C$5/2)^2-($C$5/2)^2*'(OLD) bottom seam length'!K2186^2/($C$6/2)^2)</f>
        <v>#DIV/0!</v>
      </c>
      <c r="O2186" s="136">
        <f t="shared" si="334"/>
        <v>43500</v>
      </c>
      <c r="P2186" t="b">
        <f t="shared" si="335"/>
        <v>0</v>
      </c>
      <c r="T2186" s="136">
        <f t="shared" si="336"/>
        <v>43480</v>
      </c>
      <c r="U2186" t="e">
        <f>SQRT(($U$6/2)^2-($U$6/2)^2*'(OLD) bottom seam length'!T2186^2/($U$7/2)^2)</f>
        <v>#VALUE!</v>
      </c>
      <c r="W2186" s="136">
        <f t="shared" si="337"/>
        <v>43480</v>
      </c>
      <c r="X2186" t="e">
        <f>SQRT(($U$6/2)^2-($U$6/2)^2*'(OLD) bottom seam length'!W2186^2/($U$7/2)^2)</f>
        <v>#VALUE!</v>
      </c>
      <c r="Z2186" s="136">
        <f t="shared" si="338"/>
        <v>43480</v>
      </c>
      <c r="AA2186" t="e">
        <f>SQRT(($U$6/2)^2-($U$6/2)^2*'(OLD) bottom seam length'!Z2186^2/($U$7/2)^2)</f>
        <v>#VALUE!</v>
      </c>
      <c r="AC2186" s="136">
        <f t="shared" si="339"/>
        <v>43480</v>
      </c>
      <c r="AD2186" t="e">
        <f>SQRT(($U$6/2)^2-($U$6/2)^2*'(OLD) bottom seam length'!AC2186^2/($U$7/2)^2)</f>
        <v>#VALUE!</v>
      </c>
    </row>
    <row r="2187" spans="2:30">
      <c r="B2187" s="136">
        <f t="shared" si="330"/>
        <v>43520</v>
      </c>
      <c r="C2187" t="e">
        <f>SQRT(($C$5/2)^2-($C$5/2)^2*'(OLD) bottom seam length'!B2187^2/($C$6/2)^2)</f>
        <v>#DIV/0!</v>
      </c>
      <c r="E2187" s="136">
        <f t="shared" si="331"/>
        <v>43520</v>
      </c>
      <c r="F2187" t="e">
        <f>SQRT(($C$5/2)^2-($C$5/2)^2*'(OLD) bottom seam length'!E2187^2/($C$6/2)^2)</f>
        <v>#DIV/0!</v>
      </c>
      <c r="H2187" s="136">
        <f t="shared" si="332"/>
        <v>43520</v>
      </c>
      <c r="I2187" t="e">
        <f>SQRT(($C$5/2)^2-($C$5/2)^2*'(OLD) bottom seam length'!H2187^2/($C$6/2)^2)</f>
        <v>#DIV/0!</v>
      </c>
      <c r="K2187" s="136">
        <f t="shared" si="333"/>
        <v>43520</v>
      </c>
      <c r="L2187" t="e">
        <f>SQRT(($C$5/2)^2-($C$5/2)^2*'(OLD) bottom seam length'!K2187^2/($C$6/2)^2)</f>
        <v>#DIV/0!</v>
      </c>
      <c r="O2187" s="136">
        <f t="shared" si="334"/>
        <v>43520</v>
      </c>
      <c r="P2187" t="b">
        <f t="shared" si="335"/>
        <v>0</v>
      </c>
      <c r="T2187" s="136">
        <f t="shared" si="336"/>
        <v>43500</v>
      </c>
      <c r="U2187" t="e">
        <f>SQRT(($U$6/2)^2-($U$6/2)^2*'(OLD) bottom seam length'!T2187^2/($U$7/2)^2)</f>
        <v>#VALUE!</v>
      </c>
      <c r="W2187" s="136">
        <f t="shared" si="337"/>
        <v>43500</v>
      </c>
      <c r="X2187" t="e">
        <f>SQRT(($U$6/2)^2-($U$6/2)^2*'(OLD) bottom seam length'!W2187^2/($U$7/2)^2)</f>
        <v>#VALUE!</v>
      </c>
      <c r="Z2187" s="136">
        <f t="shared" si="338"/>
        <v>43500</v>
      </c>
      <c r="AA2187" t="e">
        <f>SQRT(($U$6/2)^2-($U$6/2)^2*'(OLD) bottom seam length'!Z2187^2/($U$7/2)^2)</f>
        <v>#VALUE!</v>
      </c>
      <c r="AC2187" s="136">
        <f t="shared" si="339"/>
        <v>43500</v>
      </c>
      <c r="AD2187" t="e">
        <f>SQRT(($U$6/2)^2-($U$6/2)^2*'(OLD) bottom seam length'!AC2187^2/($U$7/2)^2)</f>
        <v>#VALUE!</v>
      </c>
    </row>
    <row r="2188" spans="2:30">
      <c r="B2188" s="136">
        <f t="shared" ref="B2188:B2251" si="340">B2187+$C$7</f>
        <v>43540</v>
      </c>
      <c r="C2188" t="e">
        <f>SQRT(($C$5/2)^2-($C$5/2)^2*'(OLD) bottom seam length'!B2188^2/($C$6/2)^2)</f>
        <v>#DIV/0!</v>
      </c>
      <c r="E2188" s="136">
        <f t="shared" ref="E2188:E2251" si="341">E2187+$C$7</f>
        <v>43540</v>
      </c>
      <c r="F2188" t="e">
        <f>SQRT(($C$5/2)^2-($C$5/2)^2*'(OLD) bottom seam length'!E2188^2/($C$6/2)^2)</f>
        <v>#DIV/0!</v>
      </c>
      <c r="H2188" s="136">
        <f t="shared" ref="H2188:H2251" si="342">H2187+$C$7</f>
        <v>43540</v>
      </c>
      <c r="I2188" t="e">
        <f>SQRT(($C$5/2)^2-($C$5/2)^2*'(OLD) bottom seam length'!H2188^2/($C$6/2)^2)</f>
        <v>#DIV/0!</v>
      </c>
      <c r="K2188" s="136">
        <f t="shared" ref="K2188:K2251" si="343">K2187+$C$7</f>
        <v>43540</v>
      </c>
      <c r="L2188" t="e">
        <f>SQRT(($C$5/2)^2-($C$5/2)^2*'(OLD) bottom seam length'!K2188^2/($C$6/2)^2)</f>
        <v>#DIV/0!</v>
      </c>
      <c r="O2188" s="136">
        <f t="shared" ref="O2188:O2251" si="344">O2187+$C$7</f>
        <v>43540</v>
      </c>
      <c r="P2188" t="b">
        <f t="shared" ref="P2188:P2251" si="345">IF(O2188&lt;=$P$6,$P$5)</f>
        <v>0</v>
      </c>
      <c r="T2188" s="136">
        <f t="shared" si="336"/>
        <v>43520</v>
      </c>
      <c r="U2188" t="e">
        <f>SQRT(($U$6/2)^2-($U$6/2)^2*'(OLD) bottom seam length'!T2188^2/($U$7/2)^2)</f>
        <v>#VALUE!</v>
      </c>
      <c r="W2188" s="136">
        <f t="shared" si="337"/>
        <v>43520</v>
      </c>
      <c r="X2188" t="e">
        <f>SQRT(($U$6/2)^2-($U$6/2)^2*'(OLD) bottom seam length'!W2188^2/($U$7/2)^2)</f>
        <v>#VALUE!</v>
      </c>
      <c r="Z2188" s="136">
        <f t="shared" si="338"/>
        <v>43520</v>
      </c>
      <c r="AA2188" t="e">
        <f>SQRT(($U$6/2)^2-($U$6/2)^2*'(OLD) bottom seam length'!Z2188^2/($U$7/2)^2)</f>
        <v>#VALUE!</v>
      </c>
      <c r="AC2188" s="136">
        <f t="shared" si="339"/>
        <v>43520</v>
      </c>
      <c r="AD2188" t="e">
        <f>SQRT(($U$6/2)^2-($U$6/2)^2*'(OLD) bottom seam length'!AC2188^2/($U$7/2)^2)</f>
        <v>#VALUE!</v>
      </c>
    </row>
    <row r="2189" spans="2:30">
      <c r="B2189" s="136">
        <f t="shared" si="340"/>
        <v>43560</v>
      </c>
      <c r="C2189" t="e">
        <f>SQRT(($C$5/2)^2-($C$5/2)^2*'(OLD) bottom seam length'!B2189^2/($C$6/2)^2)</f>
        <v>#DIV/0!</v>
      </c>
      <c r="E2189" s="136">
        <f t="shared" si="341"/>
        <v>43560</v>
      </c>
      <c r="F2189" t="e">
        <f>SQRT(($C$5/2)^2-($C$5/2)^2*'(OLD) bottom seam length'!E2189^2/($C$6/2)^2)</f>
        <v>#DIV/0!</v>
      </c>
      <c r="H2189" s="136">
        <f t="shared" si="342"/>
        <v>43560</v>
      </c>
      <c r="I2189" t="e">
        <f>SQRT(($C$5/2)^2-($C$5/2)^2*'(OLD) bottom seam length'!H2189^2/($C$6/2)^2)</f>
        <v>#DIV/0!</v>
      </c>
      <c r="K2189" s="136">
        <f t="shared" si="343"/>
        <v>43560</v>
      </c>
      <c r="L2189" t="e">
        <f>SQRT(($C$5/2)^2-($C$5/2)^2*'(OLD) bottom seam length'!K2189^2/($C$6/2)^2)</f>
        <v>#DIV/0!</v>
      </c>
      <c r="O2189" s="136">
        <f t="shared" si="344"/>
        <v>43560</v>
      </c>
      <c r="P2189" t="b">
        <f t="shared" si="345"/>
        <v>0</v>
      </c>
      <c r="T2189" s="136">
        <f t="shared" ref="T2189:T2252" si="346">T2188+$C$7</f>
        <v>43540</v>
      </c>
      <c r="U2189" t="e">
        <f>SQRT(($U$6/2)^2-($U$6/2)^2*'(OLD) bottom seam length'!T2189^2/($U$7/2)^2)</f>
        <v>#VALUE!</v>
      </c>
      <c r="W2189" s="136">
        <f t="shared" ref="W2189:W2252" si="347">W2188+$C$7</f>
        <v>43540</v>
      </c>
      <c r="X2189" t="e">
        <f>SQRT(($U$6/2)^2-($U$6/2)^2*'(OLD) bottom seam length'!W2189^2/($U$7/2)^2)</f>
        <v>#VALUE!</v>
      </c>
      <c r="Z2189" s="136">
        <f t="shared" ref="Z2189:Z2252" si="348">Z2188+$C$7</f>
        <v>43540</v>
      </c>
      <c r="AA2189" t="e">
        <f>SQRT(($U$6/2)^2-($U$6/2)^2*'(OLD) bottom seam length'!Z2189^2/($U$7/2)^2)</f>
        <v>#VALUE!</v>
      </c>
      <c r="AC2189" s="136">
        <f t="shared" ref="AC2189:AC2252" si="349">AC2188+$C$7</f>
        <v>43540</v>
      </c>
      <c r="AD2189" t="e">
        <f>SQRT(($U$6/2)^2-($U$6/2)^2*'(OLD) bottom seam length'!AC2189^2/($U$7/2)^2)</f>
        <v>#VALUE!</v>
      </c>
    </row>
    <row r="2190" spans="2:30">
      <c r="B2190" s="136">
        <f t="shared" si="340"/>
        <v>43580</v>
      </c>
      <c r="C2190" t="e">
        <f>SQRT(($C$5/2)^2-($C$5/2)^2*'(OLD) bottom seam length'!B2190^2/($C$6/2)^2)</f>
        <v>#DIV/0!</v>
      </c>
      <c r="E2190" s="136">
        <f t="shared" si="341"/>
        <v>43580</v>
      </c>
      <c r="F2190" t="e">
        <f>SQRT(($C$5/2)^2-($C$5/2)^2*'(OLD) bottom seam length'!E2190^2/($C$6/2)^2)</f>
        <v>#DIV/0!</v>
      </c>
      <c r="H2190" s="136">
        <f t="shared" si="342"/>
        <v>43580</v>
      </c>
      <c r="I2190" t="e">
        <f>SQRT(($C$5/2)^2-($C$5/2)^2*'(OLD) bottom seam length'!H2190^2/($C$6/2)^2)</f>
        <v>#DIV/0!</v>
      </c>
      <c r="K2190" s="136">
        <f t="shared" si="343"/>
        <v>43580</v>
      </c>
      <c r="L2190" t="e">
        <f>SQRT(($C$5/2)^2-($C$5/2)^2*'(OLD) bottom seam length'!K2190^2/($C$6/2)^2)</f>
        <v>#DIV/0!</v>
      </c>
      <c r="O2190" s="136">
        <f t="shared" si="344"/>
        <v>43580</v>
      </c>
      <c r="P2190" t="b">
        <f t="shared" si="345"/>
        <v>0</v>
      </c>
      <c r="T2190" s="136">
        <f t="shared" si="346"/>
        <v>43560</v>
      </c>
      <c r="U2190" t="e">
        <f>SQRT(($U$6/2)^2-($U$6/2)^2*'(OLD) bottom seam length'!T2190^2/($U$7/2)^2)</f>
        <v>#VALUE!</v>
      </c>
      <c r="W2190" s="136">
        <f t="shared" si="347"/>
        <v>43560</v>
      </c>
      <c r="X2190" t="e">
        <f>SQRT(($U$6/2)^2-($U$6/2)^2*'(OLD) bottom seam length'!W2190^2/($U$7/2)^2)</f>
        <v>#VALUE!</v>
      </c>
      <c r="Z2190" s="136">
        <f t="shared" si="348"/>
        <v>43560</v>
      </c>
      <c r="AA2190" t="e">
        <f>SQRT(($U$6/2)^2-($U$6/2)^2*'(OLD) bottom seam length'!Z2190^2/($U$7/2)^2)</f>
        <v>#VALUE!</v>
      </c>
      <c r="AC2190" s="136">
        <f t="shared" si="349"/>
        <v>43560</v>
      </c>
      <c r="AD2190" t="e">
        <f>SQRT(($U$6/2)^2-($U$6/2)^2*'(OLD) bottom seam length'!AC2190^2/($U$7/2)^2)</f>
        <v>#VALUE!</v>
      </c>
    </row>
    <row r="2191" spans="2:30">
      <c r="B2191" s="136">
        <f t="shared" si="340"/>
        <v>43600</v>
      </c>
      <c r="C2191" t="e">
        <f>SQRT(($C$5/2)^2-($C$5/2)^2*'(OLD) bottom seam length'!B2191^2/($C$6/2)^2)</f>
        <v>#DIV/0!</v>
      </c>
      <c r="E2191" s="136">
        <f t="shared" si="341"/>
        <v>43600</v>
      </c>
      <c r="F2191" t="e">
        <f>SQRT(($C$5/2)^2-($C$5/2)^2*'(OLD) bottom seam length'!E2191^2/($C$6/2)^2)</f>
        <v>#DIV/0!</v>
      </c>
      <c r="H2191" s="136">
        <f t="shared" si="342"/>
        <v>43600</v>
      </c>
      <c r="I2191" t="e">
        <f>SQRT(($C$5/2)^2-($C$5/2)^2*'(OLD) bottom seam length'!H2191^2/($C$6/2)^2)</f>
        <v>#DIV/0!</v>
      </c>
      <c r="K2191" s="136">
        <f t="shared" si="343"/>
        <v>43600</v>
      </c>
      <c r="L2191" t="e">
        <f>SQRT(($C$5/2)^2-($C$5/2)^2*'(OLD) bottom seam length'!K2191^2/($C$6/2)^2)</f>
        <v>#DIV/0!</v>
      </c>
      <c r="O2191" s="136">
        <f t="shared" si="344"/>
        <v>43600</v>
      </c>
      <c r="P2191" t="b">
        <f t="shared" si="345"/>
        <v>0</v>
      </c>
      <c r="T2191" s="136">
        <f t="shared" si="346"/>
        <v>43580</v>
      </c>
      <c r="U2191" t="e">
        <f>SQRT(($U$6/2)^2-($U$6/2)^2*'(OLD) bottom seam length'!T2191^2/($U$7/2)^2)</f>
        <v>#VALUE!</v>
      </c>
      <c r="W2191" s="136">
        <f t="shared" si="347"/>
        <v>43580</v>
      </c>
      <c r="X2191" t="e">
        <f>SQRT(($U$6/2)^2-($U$6/2)^2*'(OLD) bottom seam length'!W2191^2/($U$7/2)^2)</f>
        <v>#VALUE!</v>
      </c>
      <c r="Z2191" s="136">
        <f t="shared" si="348"/>
        <v>43580</v>
      </c>
      <c r="AA2191" t="e">
        <f>SQRT(($U$6/2)^2-($U$6/2)^2*'(OLD) bottom seam length'!Z2191^2/($U$7/2)^2)</f>
        <v>#VALUE!</v>
      </c>
      <c r="AC2191" s="136">
        <f t="shared" si="349"/>
        <v>43580</v>
      </c>
      <c r="AD2191" t="e">
        <f>SQRT(($U$6/2)^2-($U$6/2)^2*'(OLD) bottom seam length'!AC2191^2/($U$7/2)^2)</f>
        <v>#VALUE!</v>
      </c>
    </row>
    <row r="2192" spans="2:30">
      <c r="B2192" s="136">
        <f t="shared" si="340"/>
        <v>43620</v>
      </c>
      <c r="C2192" t="e">
        <f>SQRT(($C$5/2)^2-($C$5/2)^2*'(OLD) bottom seam length'!B2192^2/($C$6/2)^2)</f>
        <v>#DIV/0!</v>
      </c>
      <c r="E2192" s="136">
        <f t="shared" si="341"/>
        <v>43620</v>
      </c>
      <c r="F2192" t="e">
        <f>SQRT(($C$5/2)^2-($C$5/2)^2*'(OLD) bottom seam length'!E2192^2/($C$6/2)^2)</f>
        <v>#DIV/0!</v>
      </c>
      <c r="H2192" s="136">
        <f t="shared" si="342"/>
        <v>43620</v>
      </c>
      <c r="I2192" t="e">
        <f>SQRT(($C$5/2)^2-($C$5/2)^2*'(OLD) bottom seam length'!H2192^2/($C$6/2)^2)</f>
        <v>#DIV/0!</v>
      </c>
      <c r="K2192" s="136">
        <f t="shared" si="343"/>
        <v>43620</v>
      </c>
      <c r="L2192" t="e">
        <f>SQRT(($C$5/2)^2-($C$5/2)^2*'(OLD) bottom seam length'!K2192^2/($C$6/2)^2)</f>
        <v>#DIV/0!</v>
      </c>
      <c r="O2192" s="136">
        <f t="shared" si="344"/>
        <v>43620</v>
      </c>
      <c r="P2192" t="b">
        <f t="shared" si="345"/>
        <v>0</v>
      </c>
      <c r="T2192" s="136">
        <f t="shared" si="346"/>
        <v>43600</v>
      </c>
      <c r="U2192" t="e">
        <f>SQRT(($U$6/2)^2-($U$6/2)^2*'(OLD) bottom seam length'!T2192^2/($U$7/2)^2)</f>
        <v>#VALUE!</v>
      </c>
      <c r="W2192" s="136">
        <f t="shared" si="347"/>
        <v>43600</v>
      </c>
      <c r="X2192" t="e">
        <f>SQRT(($U$6/2)^2-($U$6/2)^2*'(OLD) bottom seam length'!W2192^2/($U$7/2)^2)</f>
        <v>#VALUE!</v>
      </c>
      <c r="Z2192" s="136">
        <f t="shared" si="348"/>
        <v>43600</v>
      </c>
      <c r="AA2192" t="e">
        <f>SQRT(($U$6/2)^2-($U$6/2)^2*'(OLD) bottom seam length'!Z2192^2/($U$7/2)^2)</f>
        <v>#VALUE!</v>
      </c>
      <c r="AC2192" s="136">
        <f t="shared" si="349"/>
        <v>43600</v>
      </c>
      <c r="AD2192" t="e">
        <f>SQRT(($U$6/2)^2-($U$6/2)^2*'(OLD) bottom seam length'!AC2192^2/($U$7/2)^2)</f>
        <v>#VALUE!</v>
      </c>
    </row>
    <row r="2193" spans="2:30">
      <c r="B2193" s="136">
        <f t="shared" si="340"/>
        <v>43640</v>
      </c>
      <c r="C2193" t="e">
        <f>SQRT(($C$5/2)^2-($C$5/2)^2*'(OLD) bottom seam length'!B2193^2/($C$6/2)^2)</f>
        <v>#DIV/0!</v>
      </c>
      <c r="E2193" s="136">
        <f t="shared" si="341"/>
        <v>43640</v>
      </c>
      <c r="F2193" t="e">
        <f>SQRT(($C$5/2)^2-($C$5/2)^2*'(OLD) bottom seam length'!E2193^2/($C$6/2)^2)</f>
        <v>#DIV/0!</v>
      </c>
      <c r="H2193" s="136">
        <f t="shared" si="342"/>
        <v>43640</v>
      </c>
      <c r="I2193" t="e">
        <f>SQRT(($C$5/2)^2-($C$5/2)^2*'(OLD) bottom seam length'!H2193^2/($C$6/2)^2)</f>
        <v>#DIV/0!</v>
      </c>
      <c r="K2193" s="136">
        <f t="shared" si="343"/>
        <v>43640</v>
      </c>
      <c r="L2193" t="e">
        <f>SQRT(($C$5/2)^2-($C$5/2)^2*'(OLD) bottom seam length'!K2193^2/($C$6/2)^2)</f>
        <v>#DIV/0!</v>
      </c>
      <c r="O2193" s="136">
        <f t="shared" si="344"/>
        <v>43640</v>
      </c>
      <c r="P2193" t="b">
        <f t="shared" si="345"/>
        <v>0</v>
      </c>
      <c r="T2193" s="136">
        <f t="shared" si="346"/>
        <v>43620</v>
      </c>
      <c r="U2193" t="e">
        <f>SQRT(($U$6/2)^2-($U$6/2)^2*'(OLD) bottom seam length'!T2193^2/($U$7/2)^2)</f>
        <v>#VALUE!</v>
      </c>
      <c r="W2193" s="136">
        <f t="shared" si="347"/>
        <v>43620</v>
      </c>
      <c r="X2193" t="e">
        <f>SQRT(($U$6/2)^2-($U$6/2)^2*'(OLD) bottom seam length'!W2193^2/($U$7/2)^2)</f>
        <v>#VALUE!</v>
      </c>
      <c r="Z2193" s="136">
        <f t="shared" si="348"/>
        <v>43620</v>
      </c>
      <c r="AA2193" t="e">
        <f>SQRT(($U$6/2)^2-($U$6/2)^2*'(OLD) bottom seam length'!Z2193^2/($U$7/2)^2)</f>
        <v>#VALUE!</v>
      </c>
      <c r="AC2193" s="136">
        <f t="shared" si="349"/>
        <v>43620</v>
      </c>
      <c r="AD2193" t="e">
        <f>SQRT(($U$6/2)^2-($U$6/2)^2*'(OLD) bottom seam length'!AC2193^2/($U$7/2)^2)</f>
        <v>#VALUE!</v>
      </c>
    </row>
    <row r="2194" spans="2:30">
      <c r="B2194" s="136">
        <f t="shared" si="340"/>
        <v>43660</v>
      </c>
      <c r="C2194" t="e">
        <f>SQRT(($C$5/2)^2-($C$5/2)^2*'(OLD) bottom seam length'!B2194^2/($C$6/2)^2)</f>
        <v>#DIV/0!</v>
      </c>
      <c r="E2194" s="136">
        <f t="shared" si="341"/>
        <v>43660</v>
      </c>
      <c r="F2194" t="e">
        <f>SQRT(($C$5/2)^2-($C$5/2)^2*'(OLD) bottom seam length'!E2194^2/($C$6/2)^2)</f>
        <v>#DIV/0!</v>
      </c>
      <c r="H2194" s="136">
        <f t="shared" si="342"/>
        <v>43660</v>
      </c>
      <c r="I2194" t="e">
        <f>SQRT(($C$5/2)^2-($C$5/2)^2*'(OLD) bottom seam length'!H2194^2/($C$6/2)^2)</f>
        <v>#DIV/0!</v>
      </c>
      <c r="K2194" s="136">
        <f t="shared" si="343"/>
        <v>43660</v>
      </c>
      <c r="L2194" t="e">
        <f>SQRT(($C$5/2)^2-($C$5/2)^2*'(OLD) bottom seam length'!K2194^2/($C$6/2)^2)</f>
        <v>#DIV/0!</v>
      </c>
      <c r="O2194" s="136">
        <f t="shared" si="344"/>
        <v>43660</v>
      </c>
      <c r="P2194" t="b">
        <f t="shared" si="345"/>
        <v>0</v>
      </c>
      <c r="T2194" s="136">
        <f t="shared" si="346"/>
        <v>43640</v>
      </c>
      <c r="U2194" t="e">
        <f>SQRT(($U$6/2)^2-($U$6/2)^2*'(OLD) bottom seam length'!T2194^2/($U$7/2)^2)</f>
        <v>#VALUE!</v>
      </c>
      <c r="W2194" s="136">
        <f t="shared" si="347"/>
        <v>43640</v>
      </c>
      <c r="X2194" t="e">
        <f>SQRT(($U$6/2)^2-($U$6/2)^2*'(OLD) bottom seam length'!W2194^2/($U$7/2)^2)</f>
        <v>#VALUE!</v>
      </c>
      <c r="Z2194" s="136">
        <f t="shared" si="348"/>
        <v>43640</v>
      </c>
      <c r="AA2194" t="e">
        <f>SQRT(($U$6/2)^2-($U$6/2)^2*'(OLD) bottom seam length'!Z2194^2/($U$7/2)^2)</f>
        <v>#VALUE!</v>
      </c>
      <c r="AC2194" s="136">
        <f t="shared" si="349"/>
        <v>43640</v>
      </c>
      <c r="AD2194" t="e">
        <f>SQRT(($U$6/2)^2-($U$6/2)^2*'(OLD) bottom seam length'!AC2194^2/($U$7/2)^2)</f>
        <v>#VALUE!</v>
      </c>
    </row>
    <row r="2195" spans="2:30">
      <c r="B2195" s="136">
        <f t="shared" si="340"/>
        <v>43680</v>
      </c>
      <c r="C2195" t="e">
        <f>SQRT(($C$5/2)^2-($C$5/2)^2*'(OLD) bottom seam length'!B2195^2/($C$6/2)^2)</f>
        <v>#DIV/0!</v>
      </c>
      <c r="E2195" s="136">
        <f t="shared" si="341"/>
        <v>43680</v>
      </c>
      <c r="F2195" t="e">
        <f>SQRT(($C$5/2)^2-($C$5/2)^2*'(OLD) bottom seam length'!E2195^2/($C$6/2)^2)</f>
        <v>#DIV/0!</v>
      </c>
      <c r="H2195" s="136">
        <f t="shared" si="342"/>
        <v>43680</v>
      </c>
      <c r="I2195" t="e">
        <f>SQRT(($C$5/2)^2-($C$5/2)^2*'(OLD) bottom seam length'!H2195^2/($C$6/2)^2)</f>
        <v>#DIV/0!</v>
      </c>
      <c r="K2195" s="136">
        <f t="shared" si="343"/>
        <v>43680</v>
      </c>
      <c r="L2195" t="e">
        <f>SQRT(($C$5/2)^2-($C$5/2)^2*'(OLD) bottom seam length'!K2195^2/($C$6/2)^2)</f>
        <v>#DIV/0!</v>
      </c>
      <c r="O2195" s="136">
        <f t="shared" si="344"/>
        <v>43680</v>
      </c>
      <c r="P2195" t="b">
        <f t="shared" si="345"/>
        <v>0</v>
      </c>
      <c r="T2195" s="136">
        <f t="shared" si="346"/>
        <v>43660</v>
      </c>
      <c r="U2195" t="e">
        <f>SQRT(($U$6/2)^2-($U$6/2)^2*'(OLD) bottom seam length'!T2195^2/($U$7/2)^2)</f>
        <v>#VALUE!</v>
      </c>
      <c r="W2195" s="136">
        <f t="shared" si="347"/>
        <v>43660</v>
      </c>
      <c r="X2195" t="e">
        <f>SQRT(($U$6/2)^2-($U$6/2)^2*'(OLD) bottom seam length'!W2195^2/($U$7/2)^2)</f>
        <v>#VALUE!</v>
      </c>
      <c r="Z2195" s="136">
        <f t="shared" si="348"/>
        <v>43660</v>
      </c>
      <c r="AA2195" t="e">
        <f>SQRT(($U$6/2)^2-($U$6/2)^2*'(OLD) bottom seam length'!Z2195^2/($U$7/2)^2)</f>
        <v>#VALUE!</v>
      </c>
      <c r="AC2195" s="136">
        <f t="shared" si="349"/>
        <v>43660</v>
      </c>
      <c r="AD2195" t="e">
        <f>SQRT(($U$6/2)^2-($U$6/2)^2*'(OLD) bottom seam length'!AC2195^2/($U$7/2)^2)</f>
        <v>#VALUE!</v>
      </c>
    </row>
    <row r="2196" spans="2:30">
      <c r="B2196" s="136">
        <f t="shared" si="340"/>
        <v>43700</v>
      </c>
      <c r="C2196" t="e">
        <f>SQRT(($C$5/2)^2-($C$5/2)^2*'(OLD) bottom seam length'!B2196^2/($C$6/2)^2)</f>
        <v>#DIV/0!</v>
      </c>
      <c r="E2196" s="136">
        <f t="shared" si="341"/>
        <v>43700</v>
      </c>
      <c r="F2196" t="e">
        <f>SQRT(($C$5/2)^2-($C$5/2)^2*'(OLD) bottom seam length'!E2196^2/($C$6/2)^2)</f>
        <v>#DIV/0!</v>
      </c>
      <c r="H2196" s="136">
        <f t="shared" si="342"/>
        <v>43700</v>
      </c>
      <c r="I2196" t="e">
        <f>SQRT(($C$5/2)^2-($C$5/2)^2*'(OLD) bottom seam length'!H2196^2/($C$6/2)^2)</f>
        <v>#DIV/0!</v>
      </c>
      <c r="K2196" s="136">
        <f t="shared" si="343"/>
        <v>43700</v>
      </c>
      <c r="L2196" t="e">
        <f>SQRT(($C$5/2)^2-($C$5/2)^2*'(OLD) bottom seam length'!K2196^2/($C$6/2)^2)</f>
        <v>#DIV/0!</v>
      </c>
      <c r="O2196" s="136">
        <f t="shared" si="344"/>
        <v>43700</v>
      </c>
      <c r="P2196" t="b">
        <f t="shared" si="345"/>
        <v>0</v>
      </c>
      <c r="T2196" s="136">
        <f t="shared" si="346"/>
        <v>43680</v>
      </c>
      <c r="U2196" t="e">
        <f>SQRT(($U$6/2)^2-($U$6/2)^2*'(OLD) bottom seam length'!T2196^2/($U$7/2)^2)</f>
        <v>#VALUE!</v>
      </c>
      <c r="W2196" s="136">
        <f t="shared" si="347"/>
        <v>43680</v>
      </c>
      <c r="X2196" t="e">
        <f>SQRT(($U$6/2)^2-($U$6/2)^2*'(OLD) bottom seam length'!W2196^2/($U$7/2)^2)</f>
        <v>#VALUE!</v>
      </c>
      <c r="Z2196" s="136">
        <f t="shared" si="348"/>
        <v>43680</v>
      </c>
      <c r="AA2196" t="e">
        <f>SQRT(($U$6/2)^2-($U$6/2)^2*'(OLD) bottom seam length'!Z2196^2/($U$7/2)^2)</f>
        <v>#VALUE!</v>
      </c>
      <c r="AC2196" s="136">
        <f t="shared" si="349"/>
        <v>43680</v>
      </c>
      <c r="AD2196" t="e">
        <f>SQRT(($U$6/2)^2-($U$6/2)^2*'(OLD) bottom seam length'!AC2196^2/($U$7/2)^2)</f>
        <v>#VALUE!</v>
      </c>
    </row>
    <row r="2197" spans="2:30">
      <c r="B2197" s="136">
        <f t="shared" si="340"/>
        <v>43720</v>
      </c>
      <c r="C2197" t="e">
        <f>SQRT(($C$5/2)^2-($C$5/2)^2*'(OLD) bottom seam length'!B2197^2/($C$6/2)^2)</f>
        <v>#DIV/0!</v>
      </c>
      <c r="E2197" s="136">
        <f t="shared" si="341"/>
        <v>43720</v>
      </c>
      <c r="F2197" t="e">
        <f>SQRT(($C$5/2)^2-($C$5/2)^2*'(OLD) bottom seam length'!E2197^2/($C$6/2)^2)</f>
        <v>#DIV/0!</v>
      </c>
      <c r="H2197" s="136">
        <f t="shared" si="342"/>
        <v>43720</v>
      </c>
      <c r="I2197" t="e">
        <f>SQRT(($C$5/2)^2-($C$5/2)^2*'(OLD) bottom seam length'!H2197^2/($C$6/2)^2)</f>
        <v>#DIV/0!</v>
      </c>
      <c r="K2197" s="136">
        <f t="shared" si="343"/>
        <v>43720</v>
      </c>
      <c r="L2197" t="e">
        <f>SQRT(($C$5/2)^2-($C$5/2)^2*'(OLD) bottom seam length'!K2197^2/($C$6/2)^2)</f>
        <v>#DIV/0!</v>
      </c>
      <c r="O2197" s="136">
        <f t="shared" si="344"/>
        <v>43720</v>
      </c>
      <c r="P2197" t="b">
        <f t="shared" si="345"/>
        <v>0</v>
      </c>
      <c r="T2197" s="136">
        <f t="shared" si="346"/>
        <v>43700</v>
      </c>
      <c r="U2197" t="e">
        <f>SQRT(($U$6/2)^2-($U$6/2)^2*'(OLD) bottom seam length'!T2197^2/($U$7/2)^2)</f>
        <v>#VALUE!</v>
      </c>
      <c r="W2197" s="136">
        <f t="shared" si="347"/>
        <v>43700</v>
      </c>
      <c r="X2197" t="e">
        <f>SQRT(($U$6/2)^2-($U$6/2)^2*'(OLD) bottom seam length'!W2197^2/($U$7/2)^2)</f>
        <v>#VALUE!</v>
      </c>
      <c r="Z2197" s="136">
        <f t="shared" si="348"/>
        <v>43700</v>
      </c>
      <c r="AA2197" t="e">
        <f>SQRT(($U$6/2)^2-($U$6/2)^2*'(OLD) bottom seam length'!Z2197^2/($U$7/2)^2)</f>
        <v>#VALUE!</v>
      </c>
      <c r="AC2197" s="136">
        <f t="shared" si="349"/>
        <v>43700</v>
      </c>
      <c r="AD2197" t="e">
        <f>SQRT(($U$6/2)^2-($U$6/2)^2*'(OLD) bottom seam length'!AC2197^2/($U$7/2)^2)</f>
        <v>#VALUE!</v>
      </c>
    </row>
    <row r="2198" spans="2:30">
      <c r="B2198" s="136">
        <f t="shared" si="340"/>
        <v>43740</v>
      </c>
      <c r="C2198" t="e">
        <f>SQRT(($C$5/2)^2-($C$5/2)^2*'(OLD) bottom seam length'!B2198^2/($C$6/2)^2)</f>
        <v>#DIV/0!</v>
      </c>
      <c r="E2198" s="136">
        <f t="shared" si="341"/>
        <v>43740</v>
      </c>
      <c r="F2198" t="e">
        <f>SQRT(($C$5/2)^2-($C$5/2)^2*'(OLD) bottom seam length'!E2198^2/($C$6/2)^2)</f>
        <v>#DIV/0!</v>
      </c>
      <c r="H2198" s="136">
        <f t="shared" si="342"/>
        <v>43740</v>
      </c>
      <c r="I2198" t="e">
        <f>SQRT(($C$5/2)^2-($C$5/2)^2*'(OLD) bottom seam length'!H2198^2/($C$6/2)^2)</f>
        <v>#DIV/0!</v>
      </c>
      <c r="K2198" s="136">
        <f t="shared" si="343"/>
        <v>43740</v>
      </c>
      <c r="L2198" t="e">
        <f>SQRT(($C$5/2)^2-($C$5/2)^2*'(OLD) bottom seam length'!K2198^2/($C$6/2)^2)</f>
        <v>#DIV/0!</v>
      </c>
      <c r="O2198" s="136">
        <f t="shared" si="344"/>
        <v>43740</v>
      </c>
      <c r="P2198" t="b">
        <f t="shared" si="345"/>
        <v>0</v>
      </c>
      <c r="T2198" s="136">
        <f t="shared" si="346"/>
        <v>43720</v>
      </c>
      <c r="U2198" t="e">
        <f>SQRT(($U$6/2)^2-($U$6/2)^2*'(OLD) bottom seam length'!T2198^2/($U$7/2)^2)</f>
        <v>#VALUE!</v>
      </c>
      <c r="W2198" s="136">
        <f t="shared" si="347"/>
        <v>43720</v>
      </c>
      <c r="X2198" t="e">
        <f>SQRT(($U$6/2)^2-($U$6/2)^2*'(OLD) bottom seam length'!W2198^2/($U$7/2)^2)</f>
        <v>#VALUE!</v>
      </c>
      <c r="Z2198" s="136">
        <f t="shared" si="348"/>
        <v>43720</v>
      </c>
      <c r="AA2198" t="e">
        <f>SQRT(($U$6/2)^2-($U$6/2)^2*'(OLD) bottom seam length'!Z2198^2/($U$7/2)^2)</f>
        <v>#VALUE!</v>
      </c>
      <c r="AC2198" s="136">
        <f t="shared" si="349"/>
        <v>43720</v>
      </c>
      <c r="AD2198" t="e">
        <f>SQRT(($U$6/2)^2-($U$6/2)^2*'(OLD) bottom seam length'!AC2198^2/($U$7/2)^2)</f>
        <v>#VALUE!</v>
      </c>
    </row>
    <row r="2199" spans="2:30">
      <c r="B2199" s="136">
        <f t="shared" si="340"/>
        <v>43760</v>
      </c>
      <c r="C2199" t="e">
        <f>SQRT(($C$5/2)^2-($C$5/2)^2*'(OLD) bottom seam length'!B2199^2/($C$6/2)^2)</f>
        <v>#DIV/0!</v>
      </c>
      <c r="E2199" s="136">
        <f t="shared" si="341"/>
        <v>43760</v>
      </c>
      <c r="F2199" t="e">
        <f>SQRT(($C$5/2)^2-($C$5/2)^2*'(OLD) bottom seam length'!E2199^2/($C$6/2)^2)</f>
        <v>#DIV/0!</v>
      </c>
      <c r="H2199" s="136">
        <f t="shared" si="342"/>
        <v>43760</v>
      </c>
      <c r="I2199" t="e">
        <f>SQRT(($C$5/2)^2-($C$5/2)^2*'(OLD) bottom seam length'!H2199^2/($C$6/2)^2)</f>
        <v>#DIV/0!</v>
      </c>
      <c r="K2199" s="136">
        <f t="shared" si="343"/>
        <v>43760</v>
      </c>
      <c r="L2199" t="e">
        <f>SQRT(($C$5/2)^2-($C$5/2)^2*'(OLD) bottom seam length'!K2199^2/($C$6/2)^2)</f>
        <v>#DIV/0!</v>
      </c>
      <c r="O2199" s="136">
        <f t="shared" si="344"/>
        <v>43760</v>
      </c>
      <c r="P2199" t="b">
        <f t="shared" si="345"/>
        <v>0</v>
      </c>
      <c r="T2199" s="136">
        <f t="shared" si="346"/>
        <v>43740</v>
      </c>
      <c r="U2199" t="e">
        <f>SQRT(($U$6/2)^2-($U$6/2)^2*'(OLD) bottom seam length'!T2199^2/($U$7/2)^2)</f>
        <v>#VALUE!</v>
      </c>
      <c r="W2199" s="136">
        <f t="shared" si="347"/>
        <v>43740</v>
      </c>
      <c r="X2199" t="e">
        <f>SQRT(($U$6/2)^2-($U$6/2)^2*'(OLD) bottom seam length'!W2199^2/($U$7/2)^2)</f>
        <v>#VALUE!</v>
      </c>
      <c r="Z2199" s="136">
        <f t="shared" si="348"/>
        <v>43740</v>
      </c>
      <c r="AA2199" t="e">
        <f>SQRT(($U$6/2)^2-($U$6/2)^2*'(OLD) bottom seam length'!Z2199^2/($U$7/2)^2)</f>
        <v>#VALUE!</v>
      </c>
      <c r="AC2199" s="136">
        <f t="shared" si="349"/>
        <v>43740</v>
      </c>
      <c r="AD2199" t="e">
        <f>SQRT(($U$6/2)^2-($U$6/2)^2*'(OLD) bottom seam length'!AC2199^2/($U$7/2)^2)</f>
        <v>#VALUE!</v>
      </c>
    </row>
    <row r="2200" spans="2:30">
      <c r="B2200" s="136">
        <f t="shared" si="340"/>
        <v>43780</v>
      </c>
      <c r="C2200" t="e">
        <f>SQRT(($C$5/2)^2-($C$5/2)^2*'(OLD) bottom seam length'!B2200^2/($C$6/2)^2)</f>
        <v>#DIV/0!</v>
      </c>
      <c r="E2200" s="136">
        <f t="shared" si="341"/>
        <v>43780</v>
      </c>
      <c r="F2200" t="e">
        <f>SQRT(($C$5/2)^2-($C$5/2)^2*'(OLD) bottom seam length'!E2200^2/($C$6/2)^2)</f>
        <v>#DIV/0!</v>
      </c>
      <c r="H2200" s="136">
        <f t="shared" si="342"/>
        <v>43780</v>
      </c>
      <c r="I2200" t="e">
        <f>SQRT(($C$5/2)^2-($C$5/2)^2*'(OLD) bottom seam length'!H2200^2/($C$6/2)^2)</f>
        <v>#DIV/0!</v>
      </c>
      <c r="K2200" s="136">
        <f t="shared" si="343"/>
        <v>43780</v>
      </c>
      <c r="L2200" t="e">
        <f>SQRT(($C$5/2)^2-($C$5/2)^2*'(OLD) bottom seam length'!K2200^2/($C$6/2)^2)</f>
        <v>#DIV/0!</v>
      </c>
      <c r="O2200" s="136">
        <f t="shared" si="344"/>
        <v>43780</v>
      </c>
      <c r="P2200" t="b">
        <f t="shared" si="345"/>
        <v>0</v>
      </c>
      <c r="T2200" s="136">
        <f t="shared" si="346"/>
        <v>43760</v>
      </c>
      <c r="U2200" t="e">
        <f>SQRT(($U$6/2)^2-($U$6/2)^2*'(OLD) bottom seam length'!T2200^2/($U$7/2)^2)</f>
        <v>#VALUE!</v>
      </c>
      <c r="W2200" s="136">
        <f t="shared" si="347"/>
        <v>43760</v>
      </c>
      <c r="X2200" t="e">
        <f>SQRT(($U$6/2)^2-($U$6/2)^2*'(OLD) bottom seam length'!W2200^2/($U$7/2)^2)</f>
        <v>#VALUE!</v>
      </c>
      <c r="Z2200" s="136">
        <f t="shared" si="348"/>
        <v>43760</v>
      </c>
      <c r="AA2200" t="e">
        <f>SQRT(($U$6/2)^2-($U$6/2)^2*'(OLD) bottom seam length'!Z2200^2/($U$7/2)^2)</f>
        <v>#VALUE!</v>
      </c>
      <c r="AC2200" s="136">
        <f t="shared" si="349"/>
        <v>43760</v>
      </c>
      <c r="AD2200" t="e">
        <f>SQRT(($U$6/2)^2-($U$6/2)^2*'(OLD) bottom seam length'!AC2200^2/($U$7/2)^2)</f>
        <v>#VALUE!</v>
      </c>
    </row>
    <row r="2201" spans="2:30">
      <c r="B2201" s="136">
        <f t="shared" si="340"/>
        <v>43800</v>
      </c>
      <c r="C2201" t="e">
        <f>SQRT(($C$5/2)^2-($C$5/2)^2*'(OLD) bottom seam length'!B2201^2/($C$6/2)^2)</f>
        <v>#DIV/0!</v>
      </c>
      <c r="E2201" s="136">
        <f t="shared" si="341"/>
        <v>43800</v>
      </c>
      <c r="F2201" t="e">
        <f>SQRT(($C$5/2)^2-($C$5/2)^2*'(OLD) bottom seam length'!E2201^2/($C$6/2)^2)</f>
        <v>#DIV/0!</v>
      </c>
      <c r="H2201" s="136">
        <f t="shared" si="342"/>
        <v>43800</v>
      </c>
      <c r="I2201" t="e">
        <f>SQRT(($C$5/2)^2-($C$5/2)^2*'(OLD) bottom seam length'!H2201^2/($C$6/2)^2)</f>
        <v>#DIV/0!</v>
      </c>
      <c r="K2201" s="136">
        <f t="shared" si="343"/>
        <v>43800</v>
      </c>
      <c r="L2201" t="e">
        <f>SQRT(($C$5/2)^2-($C$5/2)^2*'(OLD) bottom seam length'!K2201^2/($C$6/2)^2)</f>
        <v>#DIV/0!</v>
      </c>
      <c r="O2201" s="136">
        <f t="shared" si="344"/>
        <v>43800</v>
      </c>
      <c r="P2201" t="b">
        <f t="shared" si="345"/>
        <v>0</v>
      </c>
      <c r="T2201" s="136">
        <f t="shared" si="346"/>
        <v>43780</v>
      </c>
      <c r="U2201" t="e">
        <f>SQRT(($U$6/2)^2-($U$6/2)^2*'(OLD) bottom seam length'!T2201^2/($U$7/2)^2)</f>
        <v>#VALUE!</v>
      </c>
      <c r="W2201" s="136">
        <f t="shared" si="347"/>
        <v>43780</v>
      </c>
      <c r="X2201" t="e">
        <f>SQRT(($U$6/2)^2-($U$6/2)^2*'(OLD) bottom seam length'!W2201^2/($U$7/2)^2)</f>
        <v>#VALUE!</v>
      </c>
      <c r="Z2201" s="136">
        <f t="shared" si="348"/>
        <v>43780</v>
      </c>
      <c r="AA2201" t="e">
        <f>SQRT(($U$6/2)^2-($U$6/2)^2*'(OLD) bottom seam length'!Z2201^2/($U$7/2)^2)</f>
        <v>#VALUE!</v>
      </c>
      <c r="AC2201" s="136">
        <f t="shared" si="349"/>
        <v>43780</v>
      </c>
      <c r="AD2201" t="e">
        <f>SQRT(($U$6/2)^2-($U$6/2)^2*'(OLD) bottom seam length'!AC2201^2/($U$7/2)^2)</f>
        <v>#VALUE!</v>
      </c>
    </row>
    <row r="2202" spans="2:30">
      <c r="B2202" s="136">
        <f t="shared" si="340"/>
        <v>43820</v>
      </c>
      <c r="C2202" t="e">
        <f>SQRT(($C$5/2)^2-($C$5/2)^2*'(OLD) bottom seam length'!B2202^2/($C$6/2)^2)</f>
        <v>#DIV/0!</v>
      </c>
      <c r="E2202" s="136">
        <f t="shared" si="341"/>
        <v>43820</v>
      </c>
      <c r="F2202" t="e">
        <f>SQRT(($C$5/2)^2-($C$5/2)^2*'(OLD) bottom seam length'!E2202^2/($C$6/2)^2)</f>
        <v>#DIV/0!</v>
      </c>
      <c r="H2202" s="136">
        <f t="shared" si="342"/>
        <v>43820</v>
      </c>
      <c r="I2202" t="e">
        <f>SQRT(($C$5/2)^2-($C$5/2)^2*'(OLD) bottom seam length'!H2202^2/($C$6/2)^2)</f>
        <v>#DIV/0!</v>
      </c>
      <c r="K2202" s="136">
        <f t="shared" si="343"/>
        <v>43820</v>
      </c>
      <c r="L2202" t="e">
        <f>SQRT(($C$5/2)^2-($C$5/2)^2*'(OLD) bottom seam length'!K2202^2/($C$6/2)^2)</f>
        <v>#DIV/0!</v>
      </c>
      <c r="O2202" s="136">
        <f t="shared" si="344"/>
        <v>43820</v>
      </c>
      <c r="P2202" t="b">
        <f t="shared" si="345"/>
        <v>0</v>
      </c>
      <c r="T2202" s="136">
        <f t="shared" si="346"/>
        <v>43800</v>
      </c>
      <c r="U2202" t="e">
        <f>SQRT(($U$6/2)^2-($U$6/2)^2*'(OLD) bottom seam length'!T2202^2/($U$7/2)^2)</f>
        <v>#VALUE!</v>
      </c>
      <c r="W2202" s="136">
        <f t="shared" si="347"/>
        <v>43800</v>
      </c>
      <c r="X2202" t="e">
        <f>SQRT(($U$6/2)^2-($U$6/2)^2*'(OLD) bottom seam length'!W2202^2/($U$7/2)^2)</f>
        <v>#VALUE!</v>
      </c>
      <c r="Z2202" s="136">
        <f t="shared" si="348"/>
        <v>43800</v>
      </c>
      <c r="AA2202" t="e">
        <f>SQRT(($U$6/2)^2-($U$6/2)^2*'(OLD) bottom seam length'!Z2202^2/($U$7/2)^2)</f>
        <v>#VALUE!</v>
      </c>
      <c r="AC2202" s="136">
        <f t="shared" si="349"/>
        <v>43800</v>
      </c>
      <c r="AD2202" t="e">
        <f>SQRT(($U$6/2)^2-($U$6/2)^2*'(OLD) bottom seam length'!AC2202^2/($U$7/2)^2)</f>
        <v>#VALUE!</v>
      </c>
    </row>
    <row r="2203" spans="2:30">
      <c r="B2203" s="136">
        <f t="shared" si="340"/>
        <v>43840</v>
      </c>
      <c r="C2203" t="e">
        <f>SQRT(($C$5/2)^2-($C$5/2)^2*'(OLD) bottom seam length'!B2203^2/($C$6/2)^2)</f>
        <v>#DIV/0!</v>
      </c>
      <c r="E2203" s="136">
        <f t="shared" si="341"/>
        <v>43840</v>
      </c>
      <c r="F2203" t="e">
        <f>SQRT(($C$5/2)^2-($C$5/2)^2*'(OLD) bottom seam length'!E2203^2/($C$6/2)^2)</f>
        <v>#DIV/0!</v>
      </c>
      <c r="H2203" s="136">
        <f t="shared" si="342"/>
        <v>43840</v>
      </c>
      <c r="I2203" t="e">
        <f>SQRT(($C$5/2)^2-($C$5/2)^2*'(OLD) bottom seam length'!H2203^2/($C$6/2)^2)</f>
        <v>#DIV/0!</v>
      </c>
      <c r="K2203" s="136">
        <f t="shared" si="343"/>
        <v>43840</v>
      </c>
      <c r="L2203" t="e">
        <f>SQRT(($C$5/2)^2-($C$5/2)^2*'(OLD) bottom seam length'!K2203^2/($C$6/2)^2)</f>
        <v>#DIV/0!</v>
      </c>
      <c r="O2203" s="136">
        <f t="shared" si="344"/>
        <v>43840</v>
      </c>
      <c r="P2203" t="b">
        <f t="shared" si="345"/>
        <v>0</v>
      </c>
      <c r="T2203" s="136">
        <f t="shared" si="346"/>
        <v>43820</v>
      </c>
      <c r="U2203" t="e">
        <f>SQRT(($U$6/2)^2-($U$6/2)^2*'(OLD) bottom seam length'!T2203^2/($U$7/2)^2)</f>
        <v>#VALUE!</v>
      </c>
      <c r="W2203" s="136">
        <f t="shared" si="347"/>
        <v>43820</v>
      </c>
      <c r="X2203" t="e">
        <f>SQRT(($U$6/2)^2-($U$6/2)^2*'(OLD) bottom seam length'!W2203^2/($U$7/2)^2)</f>
        <v>#VALUE!</v>
      </c>
      <c r="Z2203" s="136">
        <f t="shared" si="348"/>
        <v>43820</v>
      </c>
      <c r="AA2203" t="e">
        <f>SQRT(($U$6/2)^2-($U$6/2)^2*'(OLD) bottom seam length'!Z2203^2/($U$7/2)^2)</f>
        <v>#VALUE!</v>
      </c>
      <c r="AC2203" s="136">
        <f t="shared" si="349"/>
        <v>43820</v>
      </c>
      <c r="AD2203" t="e">
        <f>SQRT(($U$6/2)^2-($U$6/2)^2*'(OLD) bottom seam length'!AC2203^2/($U$7/2)^2)</f>
        <v>#VALUE!</v>
      </c>
    </row>
    <row r="2204" spans="2:30">
      <c r="B2204" s="136">
        <f t="shared" si="340"/>
        <v>43860</v>
      </c>
      <c r="C2204" t="e">
        <f>SQRT(($C$5/2)^2-($C$5/2)^2*'(OLD) bottom seam length'!B2204^2/($C$6/2)^2)</f>
        <v>#DIV/0!</v>
      </c>
      <c r="E2204" s="136">
        <f t="shared" si="341"/>
        <v>43860</v>
      </c>
      <c r="F2204" t="e">
        <f>SQRT(($C$5/2)^2-($C$5/2)^2*'(OLD) bottom seam length'!E2204^2/($C$6/2)^2)</f>
        <v>#DIV/0!</v>
      </c>
      <c r="H2204" s="136">
        <f t="shared" si="342"/>
        <v>43860</v>
      </c>
      <c r="I2204" t="e">
        <f>SQRT(($C$5/2)^2-($C$5/2)^2*'(OLD) bottom seam length'!H2204^2/($C$6/2)^2)</f>
        <v>#DIV/0!</v>
      </c>
      <c r="K2204" s="136">
        <f t="shared" si="343"/>
        <v>43860</v>
      </c>
      <c r="L2204" t="e">
        <f>SQRT(($C$5/2)^2-($C$5/2)^2*'(OLD) bottom seam length'!K2204^2/($C$6/2)^2)</f>
        <v>#DIV/0!</v>
      </c>
      <c r="O2204" s="136">
        <f t="shared" si="344"/>
        <v>43860</v>
      </c>
      <c r="P2204" t="b">
        <f t="shared" si="345"/>
        <v>0</v>
      </c>
      <c r="T2204" s="136">
        <f t="shared" si="346"/>
        <v>43840</v>
      </c>
      <c r="U2204" t="e">
        <f>SQRT(($U$6/2)^2-($U$6/2)^2*'(OLD) bottom seam length'!T2204^2/($U$7/2)^2)</f>
        <v>#VALUE!</v>
      </c>
      <c r="W2204" s="136">
        <f t="shared" si="347"/>
        <v>43840</v>
      </c>
      <c r="X2204" t="e">
        <f>SQRT(($U$6/2)^2-($U$6/2)^2*'(OLD) bottom seam length'!W2204^2/($U$7/2)^2)</f>
        <v>#VALUE!</v>
      </c>
      <c r="Z2204" s="136">
        <f t="shared" si="348"/>
        <v>43840</v>
      </c>
      <c r="AA2204" t="e">
        <f>SQRT(($U$6/2)^2-($U$6/2)^2*'(OLD) bottom seam length'!Z2204^2/($U$7/2)^2)</f>
        <v>#VALUE!</v>
      </c>
      <c r="AC2204" s="136">
        <f t="shared" si="349"/>
        <v>43840</v>
      </c>
      <c r="AD2204" t="e">
        <f>SQRT(($U$6/2)^2-($U$6/2)^2*'(OLD) bottom seam length'!AC2204^2/($U$7/2)^2)</f>
        <v>#VALUE!</v>
      </c>
    </row>
    <row r="2205" spans="2:30">
      <c r="B2205" s="136">
        <f t="shared" si="340"/>
        <v>43880</v>
      </c>
      <c r="C2205" t="e">
        <f>SQRT(($C$5/2)^2-($C$5/2)^2*'(OLD) bottom seam length'!B2205^2/($C$6/2)^2)</f>
        <v>#DIV/0!</v>
      </c>
      <c r="E2205" s="136">
        <f t="shared" si="341"/>
        <v>43880</v>
      </c>
      <c r="F2205" t="e">
        <f>SQRT(($C$5/2)^2-($C$5/2)^2*'(OLD) bottom seam length'!E2205^2/($C$6/2)^2)</f>
        <v>#DIV/0!</v>
      </c>
      <c r="H2205" s="136">
        <f t="shared" si="342"/>
        <v>43880</v>
      </c>
      <c r="I2205" t="e">
        <f>SQRT(($C$5/2)^2-($C$5/2)^2*'(OLD) bottom seam length'!H2205^2/($C$6/2)^2)</f>
        <v>#DIV/0!</v>
      </c>
      <c r="K2205" s="136">
        <f t="shared" si="343"/>
        <v>43880</v>
      </c>
      <c r="L2205" t="e">
        <f>SQRT(($C$5/2)^2-($C$5/2)^2*'(OLD) bottom seam length'!K2205^2/($C$6/2)^2)</f>
        <v>#DIV/0!</v>
      </c>
      <c r="O2205" s="136">
        <f t="shared" si="344"/>
        <v>43880</v>
      </c>
      <c r="P2205" t="b">
        <f t="shared" si="345"/>
        <v>0</v>
      </c>
      <c r="T2205" s="136">
        <f t="shared" si="346"/>
        <v>43860</v>
      </c>
      <c r="U2205" t="e">
        <f>SQRT(($U$6/2)^2-($U$6/2)^2*'(OLD) bottom seam length'!T2205^2/($U$7/2)^2)</f>
        <v>#VALUE!</v>
      </c>
      <c r="W2205" s="136">
        <f t="shared" si="347"/>
        <v>43860</v>
      </c>
      <c r="X2205" t="e">
        <f>SQRT(($U$6/2)^2-($U$6/2)^2*'(OLD) bottom seam length'!W2205^2/($U$7/2)^2)</f>
        <v>#VALUE!</v>
      </c>
      <c r="Z2205" s="136">
        <f t="shared" si="348"/>
        <v>43860</v>
      </c>
      <c r="AA2205" t="e">
        <f>SQRT(($U$6/2)^2-($U$6/2)^2*'(OLD) bottom seam length'!Z2205^2/($U$7/2)^2)</f>
        <v>#VALUE!</v>
      </c>
      <c r="AC2205" s="136">
        <f t="shared" si="349"/>
        <v>43860</v>
      </c>
      <c r="AD2205" t="e">
        <f>SQRT(($U$6/2)^2-($U$6/2)^2*'(OLD) bottom seam length'!AC2205^2/($U$7/2)^2)</f>
        <v>#VALUE!</v>
      </c>
    </row>
    <row r="2206" spans="2:30">
      <c r="B2206" s="136">
        <f t="shared" si="340"/>
        <v>43900</v>
      </c>
      <c r="C2206" t="e">
        <f>SQRT(($C$5/2)^2-($C$5/2)^2*'(OLD) bottom seam length'!B2206^2/($C$6/2)^2)</f>
        <v>#DIV/0!</v>
      </c>
      <c r="E2206" s="136">
        <f t="shared" si="341"/>
        <v>43900</v>
      </c>
      <c r="F2206" t="e">
        <f>SQRT(($C$5/2)^2-($C$5/2)^2*'(OLD) bottom seam length'!E2206^2/($C$6/2)^2)</f>
        <v>#DIV/0!</v>
      </c>
      <c r="H2206" s="136">
        <f t="shared" si="342"/>
        <v>43900</v>
      </c>
      <c r="I2206" t="e">
        <f>SQRT(($C$5/2)^2-($C$5/2)^2*'(OLD) bottom seam length'!H2206^2/($C$6/2)^2)</f>
        <v>#DIV/0!</v>
      </c>
      <c r="K2206" s="136">
        <f t="shared" si="343"/>
        <v>43900</v>
      </c>
      <c r="L2206" t="e">
        <f>SQRT(($C$5/2)^2-($C$5/2)^2*'(OLD) bottom seam length'!K2206^2/($C$6/2)^2)</f>
        <v>#DIV/0!</v>
      </c>
      <c r="O2206" s="136">
        <f t="shared" si="344"/>
        <v>43900</v>
      </c>
      <c r="P2206" t="b">
        <f t="shared" si="345"/>
        <v>0</v>
      </c>
      <c r="T2206" s="136">
        <f t="shared" si="346"/>
        <v>43880</v>
      </c>
      <c r="U2206" t="e">
        <f>SQRT(($U$6/2)^2-($U$6/2)^2*'(OLD) bottom seam length'!T2206^2/($U$7/2)^2)</f>
        <v>#VALUE!</v>
      </c>
      <c r="W2206" s="136">
        <f t="shared" si="347"/>
        <v>43880</v>
      </c>
      <c r="X2206" t="e">
        <f>SQRT(($U$6/2)^2-($U$6/2)^2*'(OLD) bottom seam length'!W2206^2/($U$7/2)^2)</f>
        <v>#VALUE!</v>
      </c>
      <c r="Z2206" s="136">
        <f t="shared" si="348"/>
        <v>43880</v>
      </c>
      <c r="AA2206" t="e">
        <f>SQRT(($U$6/2)^2-($U$6/2)^2*'(OLD) bottom seam length'!Z2206^2/($U$7/2)^2)</f>
        <v>#VALUE!</v>
      </c>
      <c r="AC2206" s="136">
        <f t="shared" si="349"/>
        <v>43880</v>
      </c>
      <c r="AD2206" t="e">
        <f>SQRT(($U$6/2)^2-($U$6/2)^2*'(OLD) bottom seam length'!AC2206^2/($U$7/2)^2)</f>
        <v>#VALUE!</v>
      </c>
    </row>
    <row r="2207" spans="2:30">
      <c r="B2207" s="136">
        <f t="shared" si="340"/>
        <v>43920</v>
      </c>
      <c r="C2207" t="e">
        <f>SQRT(($C$5/2)^2-($C$5/2)^2*'(OLD) bottom seam length'!B2207^2/($C$6/2)^2)</f>
        <v>#DIV/0!</v>
      </c>
      <c r="E2207" s="136">
        <f t="shared" si="341"/>
        <v>43920</v>
      </c>
      <c r="F2207" t="e">
        <f>SQRT(($C$5/2)^2-($C$5/2)^2*'(OLD) bottom seam length'!E2207^2/($C$6/2)^2)</f>
        <v>#DIV/0!</v>
      </c>
      <c r="H2207" s="136">
        <f t="shared" si="342"/>
        <v>43920</v>
      </c>
      <c r="I2207" t="e">
        <f>SQRT(($C$5/2)^2-($C$5/2)^2*'(OLD) bottom seam length'!H2207^2/($C$6/2)^2)</f>
        <v>#DIV/0!</v>
      </c>
      <c r="K2207" s="136">
        <f t="shared" si="343"/>
        <v>43920</v>
      </c>
      <c r="L2207" t="e">
        <f>SQRT(($C$5/2)^2-($C$5/2)^2*'(OLD) bottom seam length'!K2207^2/($C$6/2)^2)</f>
        <v>#DIV/0!</v>
      </c>
      <c r="O2207" s="136">
        <f t="shared" si="344"/>
        <v>43920</v>
      </c>
      <c r="P2207" t="b">
        <f t="shared" si="345"/>
        <v>0</v>
      </c>
      <c r="T2207" s="136">
        <f t="shared" si="346"/>
        <v>43900</v>
      </c>
      <c r="U2207" t="e">
        <f>SQRT(($U$6/2)^2-($U$6/2)^2*'(OLD) bottom seam length'!T2207^2/($U$7/2)^2)</f>
        <v>#VALUE!</v>
      </c>
      <c r="W2207" s="136">
        <f t="shared" si="347"/>
        <v>43900</v>
      </c>
      <c r="X2207" t="e">
        <f>SQRT(($U$6/2)^2-($U$6/2)^2*'(OLD) bottom seam length'!W2207^2/($U$7/2)^2)</f>
        <v>#VALUE!</v>
      </c>
      <c r="Z2207" s="136">
        <f t="shared" si="348"/>
        <v>43900</v>
      </c>
      <c r="AA2207" t="e">
        <f>SQRT(($U$6/2)^2-($U$6/2)^2*'(OLD) bottom seam length'!Z2207^2/($U$7/2)^2)</f>
        <v>#VALUE!</v>
      </c>
      <c r="AC2207" s="136">
        <f t="shared" si="349"/>
        <v>43900</v>
      </c>
      <c r="AD2207" t="e">
        <f>SQRT(($U$6/2)^2-($U$6/2)^2*'(OLD) bottom seam length'!AC2207^2/($U$7/2)^2)</f>
        <v>#VALUE!</v>
      </c>
    </row>
    <row r="2208" spans="2:30">
      <c r="B2208" s="136">
        <f t="shared" si="340"/>
        <v>43940</v>
      </c>
      <c r="C2208" t="e">
        <f>SQRT(($C$5/2)^2-($C$5/2)^2*'(OLD) bottom seam length'!B2208^2/($C$6/2)^2)</f>
        <v>#DIV/0!</v>
      </c>
      <c r="E2208" s="136">
        <f t="shared" si="341"/>
        <v>43940</v>
      </c>
      <c r="F2208" t="e">
        <f>SQRT(($C$5/2)^2-($C$5/2)^2*'(OLD) bottom seam length'!E2208^2/($C$6/2)^2)</f>
        <v>#DIV/0!</v>
      </c>
      <c r="H2208" s="136">
        <f t="shared" si="342"/>
        <v>43940</v>
      </c>
      <c r="I2208" t="e">
        <f>SQRT(($C$5/2)^2-($C$5/2)^2*'(OLD) bottom seam length'!H2208^2/($C$6/2)^2)</f>
        <v>#DIV/0!</v>
      </c>
      <c r="K2208" s="136">
        <f t="shared" si="343"/>
        <v>43940</v>
      </c>
      <c r="L2208" t="e">
        <f>SQRT(($C$5/2)^2-($C$5/2)^2*'(OLD) bottom seam length'!K2208^2/($C$6/2)^2)</f>
        <v>#DIV/0!</v>
      </c>
      <c r="O2208" s="136">
        <f t="shared" si="344"/>
        <v>43940</v>
      </c>
      <c r="P2208" t="b">
        <f t="shared" si="345"/>
        <v>0</v>
      </c>
      <c r="T2208" s="136">
        <f t="shared" si="346"/>
        <v>43920</v>
      </c>
      <c r="U2208" t="e">
        <f>SQRT(($U$6/2)^2-($U$6/2)^2*'(OLD) bottom seam length'!T2208^2/($U$7/2)^2)</f>
        <v>#VALUE!</v>
      </c>
      <c r="W2208" s="136">
        <f t="shared" si="347"/>
        <v>43920</v>
      </c>
      <c r="X2208" t="e">
        <f>SQRT(($U$6/2)^2-($U$6/2)^2*'(OLD) bottom seam length'!W2208^2/($U$7/2)^2)</f>
        <v>#VALUE!</v>
      </c>
      <c r="Z2208" s="136">
        <f t="shared" si="348"/>
        <v>43920</v>
      </c>
      <c r="AA2208" t="e">
        <f>SQRT(($U$6/2)^2-($U$6/2)^2*'(OLD) bottom seam length'!Z2208^2/($U$7/2)^2)</f>
        <v>#VALUE!</v>
      </c>
      <c r="AC2208" s="136">
        <f t="shared" si="349"/>
        <v>43920</v>
      </c>
      <c r="AD2208" t="e">
        <f>SQRT(($U$6/2)^2-($U$6/2)^2*'(OLD) bottom seam length'!AC2208^2/($U$7/2)^2)</f>
        <v>#VALUE!</v>
      </c>
    </row>
    <row r="2209" spans="2:30">
      <c r="B2209" s="136">
        <f t="shared" si="340"/>
        <v>43960</v>
      </c>
      <c r="C2209" t="e">
        <f>SQRT(($C$5/2)^2-($C$5/2)^2*'(OLD) bottom seam length'!B2209^2/($C$6/2)^2)</f>
        <v>#DIV/0!</v>
      </c>
      <c r="E2209" s="136">
        <f t="shared" si="341"/>
        <v>43960</v>
      </c>
      <c r="F2209" t="e">
        <f>SQRT(($C$5/2)^2-($C$5/2)^2*'(OLD) bottom seam length'!E2209^2/($C$6/2)^2)</f>
        <v>#DIV/0!</v>
      </c>
      <c r="H2209" s="136">
        <f t="shared" si="342"/>
        <v>43960</v>
      </c>
      <c r="I2209" t="e">
        <f>SQRT(($C$5/2)^2-($C$5/2)^2*'(OLD) bottom seam length'!H2209^2/($C$6/2)^2)</f>
        <v>#DIV/0!</v>
      </c>
      <c r="K2209" s="136">
        <f t="shared" si="343"/>
        <v>43960</v>
      </c>
      <c r="L2209" t="e">
        <f>SQRT(($C$5/2)^2-($C$5/2)^2*'(OLD) bottom seam length'!K2209^2/($C$6/2)^2)</f>
        <v>#DIV/0!</v>
      </c>
      <c r="O2209" s="136">
        <f t="shared" si="344"/>
        <v>43960</v>
      </c>
      <c r="P2209" t="b">
        <f t="shared" si="345"/>
        <v>0</v>
      </c>
      <c r="T2209" s="136">
        <f t="shared" si="346"/>
        <v>43940</v>
      </c>
      <c r="U2209" t="e">
        <f>SQRT(($U$6/2)^2-($U$6/2)^2*'(OLD) bottom seam length'!T2209^2/($U$7/2)^2)</f>
        <v>#VALUE!</v>
      </c>
      <c r="W2209" s="136">
        <f t="shared" si="347"/>
        <v>43940</v>
      </c>
      <c r="X2209" t="e">
        <f>SQRT(($U$6/2)^2-($U$6/2)^2*'(OLD) bottom seam length'!W2209^2/($U$7/2)^2)</f>
        <v>#VALUE!</v>
      </c>
      <c r="Z2209" s="136">
        <f t="shared" si="348"/>
        <v>43940</v>
      </c>
      <c r="AA2209" t="e">
        <f>SQRT(($U$6/2)^2-($U$6/2)^2*'(OLD) bottom seam length'!Z2209^2/($U$7/2)^2)</f>
        <v>#VALUE!</v>
      </c>
      <c r="AC2209" s="136">
        <f t="shared" si="349"/>
        <v>43940</v>
      </c>
      <c r="AD2209" t="e">
        <f>SQRT(($U$6/2)^2-($U$6/2)^2*'(OLD) bottom seam length'!AC2209^2/($U$7/2)^2)</f>
        <v>#VALUE!</v>
      </c>
    </row>
    <row r="2210" spans="2:30">
      <c r="B2210" s="136">
        <f t="shared" si="340"/>
        <v>43980</v>
      </c>
      <c r="C2210" t="e">
        <f>SQRT(($C$5/2)^2-($C$5/2)^2*'(OLD) bottom seam length'!B2210^2/($C$6/2)^2)</f>
        <v>#DIV/0!</v>
      </c>
      <c r="E2210" s="136">
        <f t="shared" si="341"/>
        <v>43980</v>
      </c>
      <c r="F2210" t="e">
        <f>SQRT(($C$5/2)^2-($C$5/2)^2*'(OLD) bottom seam length'!E2210^2/($C$6/2)^2)</f>
        <v>#DIV/0!</v>
      </c>
      <c r="H2210" s="136">
        <f t="shared" si="342"/>
        <v>43980</v>
      </c>
      <c r="I2210" t="e">
        <f>SQRT(($C$5/2)^2-($C$5/2)^2*'(OLD) bottom seam length'!H2210^2/($C$6/2)^2)</f>
        <v>#DIV/0!</v>
      </c>
      <c r="K2210" s="136">
        <f t="shared" si="343"/>
        <v>43980</v>
      </c>
      <c r="L2210" t="e">
        <f>SQRT(($C$5/2)^2-($C$5/2)^2*'(OLD) bottom seam length'!K2210^2/($C$6/2)^2)</f>
        <v>#DIV/0!</v>
      </c>
      <c r="O2210" s="136">
        <f t="shared" si="344"/>
        <v>43980</v>
      </c>
      <c r="P2210" t="b">
        <f t="shared" si="345"/>
        <v>0</v>
      </c>
      <c r="T2210" s="136">
        <f t="shared" si="346"/>
        <v>43960</v>
      </c>
      <c r="U2210" t="e">
        <f>SQRT(($U$6/2)^2-($U$6/2)^2*'(OLD) bottom seam length'!T2210^2/($U$7/2)^2)</f>
        <v>#VALUE!</v>
      </c>
      <c r="W2210" s="136">
        <f t="shared" si="347"/>
        <v>43960</v>
      </c>
      <c r="X2210" t="e">
        <f>SQRT(($U$6/2)^2-($U$6/2)^2*'(OLD) bottom seam length'!W2210^2/($U$7/2)^2)</f>
        <v>#VALUE!</v>
      </c>
      <c r="Z2210" s="136">
        <f t="shared" si="348"/>
        <v>43960</v>
      </c>
      <c r="AA2210" t="e">
        <f>SQRT(($U$6/2)^2-($U$6/2)^2*'(OLD) bottom seam length'!Z2210^2/($U$7/2)^2)</f>
        <v>#VALUE!</v>
      </c>
      <c r="AC2210" s="136">
        <f t="shared" si="349"/>
        <v>43960</v>
      </c>
      <c r="AD2210" t="e">
        <f>SQRT(($U$6/2)^2-($U$6/2)^2*'(OLD) bottom seam length'!AC2210^2/($U$7/2)^2)</f>
        <v>#VALUE!</v>
      </c>
    </row>
    <row r="2211" spans="2:30">
      <c r="B2211" s="136">
        <f t="shared" si="340"/>
        <v>44000</v>
      </c>
      <c r="C2211" t="e">
        <f>SQRT(($C$5/2)^2-($C$5/2)^2*'(OLD) bottom seam length'!B2211^2/($C$6/2)^2)</f>
        <v>#DIV/0!</v>
      </c>
      <c r="E2211" s="136">
        <f t="shared" si="341"/>
        <v>44000</v>
      </c>
      <c r="F2211" t="e">
        <f>SQRT(($C$5/2)^2-($C$5/2)^2*'(OLD) bottom seam length'!E2211^2/($C$6/2)^2)</f>
        <v>#DIV/0!</v>
      </c>
      <c r="H2211" s="136">
        <f t="shared" si="342"/>
        <v>44000</v>
      </c>
      <c r="I2211" t="e">
        <f>SQRT(($C$5/2)^2-($C$5/2)^2*'(OLD) bottom seam length'!H2211^2/($C$6/2)^2)</f>
        <v>#DIV/0!</v>
      </c>
      <c r="K2211" s="136">
        <f t="shared" si="343"/>
        <v>44000</v>
      </c>
      <c r="L2211" t="e">
        <f>SQRT(($C$5/2)^2-($C$5/2)^2*'(OLD) bottom seam length'!K2211^2/($C$6/2)^2)</f>
        <v>#DIV/0!</v>
      </c>
      <c r="O2211" s="136">
        <f t="shared" si="344"/>
        <v>44000</v>
      </c>
      <c r="P2211" t="b">
        <f t="shared" si="345"/>
        <v>0</v>
      </c>
      <c r="T2211" s="136">
        <f t="shared" si="346"/>
        <v>43980</v>
      </c>
      <c r="U2211" t="e">
        <f>SQRT(($U$6/2)^2-($U$6/2)^2*'(OLD) bottom seam length'!T2211^2/($U$7/2)^2)</f>
        <v>#VALUE!</v>
      </c>
      <c r="W2211" s="136">
        <f t="shared" si="347"/>
        <v>43980</v>
      </c>
      <c r="X2211" t="e">
        <f>SQRT(($U$6/2)^2-($U$6/2)^2*'(OLD) bottom seam length'!W2211^2/($U$7/2)^2)</f>
        <v>#VALUE!</v>
      </c>
      <c r="Z2211" s="136">
        <f t="shared" si="348"/>
        <v>43980</v>
      </c>
      <c r="AA2211" t="e">
        <f>SQRT(($U$6/2)^2-($U$6/2)^2*'(OLD) bottom seam length'!Z2211^2/($U$7/2)^2)</f>
        <v>#VALUE!</v>
      </c>
      <c r="AC2211" s="136">
        <f t="shared" si="349"/>
        <v>43980</v>
      </c>
      <c r="AD2211" t="e">
        <f>SQRT(($U$6/2)^2-($U$6/2)^2*'(OLD) bottom seam length'!AC2211^2/($U$7/2)^2)</f>
        <v>#VALUE!</v>
      </c>
    </row>
    <row r="2212" spans="2:30">
      <c r="B2212" s="136">
        <f t="shared" si="340"/>
        <v>44020</v>
      </c>
      <c r="C2212" t="e">
        <f>SQRT(($C$5/2)^2-($C$5/2)^2*'(OLD) bottom seam length'!B2212^2/($C$6/2)^2)</f>
        <v>#DIV/0!</v>
      </c>
      <c r="E2212" s="136">
        <f t="shared" si="341"/>
        <v>44020</v>
      </c>
      <c r="F2212" t="e">
        <f>SQRT(($C$5/2)^2-($C$5/2)^2*'(OLD) bottom seam length'!E2212^2/($C$6/2)^2)</f>
        <v>#DIV/0!</v>
      </c>
      <c r="H2212" s="136">
        <f t="shared" si="342"/>
        <v>44020</v>
      </c>
      <c r="I2212" t="e">
        <f>SQRT(($C$5/2)^2-($C$5/2)^2*'(OLD) bottom seam length'!H2212^2/($C$6/2)^2)</f>
        <v>#DIV/0!</v>
      </c>
      <c r="K2212" s="136">
        <f t="shared" si="343"/>
        <v>44020</v>
      </c>
      <c r="L2212" t="e">
        <f>SQRT(($C$5/2)^2-($C$5/2)^2*'(OLD) bottom seam length'!K2212^2/($C$6/2)^2)</f>
        <v>#DIV/0!</v>
      </c>
      <c r="O2212" s="136">
        <f t="shared" si="344"/>
        <v>44020</v>
      </c>
      <c r="P2212" t="b">
        <f t="shared" si="345"/>
        <v>0</v>
      </c>
      <c r="T2212" s="136">
        <f t="shared" si="346"/>
        <v>44000</v>
      </c>
      <c r="U2212" t="e">
        <f>SQRT(($U$6/2)^2-($U$6/2)^2*'(OLD) bottom seam length'!T2212^2/($U$7/2)^2)</f>
        <v>#VALUE!</v>
      </c>
      <c r="W2212" s="136">
        <f t="shared" si="347"/>
        <v>44000</v>
      </c>
      <c r="X2212" t="e">
        <f>SQRT(($U$6/2)^2-($U$6/2)^2*'(OLD) bottom seam length'!W2212^2/($U$7/2)^2)</f>
        <v>#VALUE!</v>
      </c>
      <c r="Z2212" s="136">
        <f t="shared" si="348"/>
        <v>44000</v>
      </c>
      <c r="AA2212" t="e">
        <f>SQRT(($U$6/2)^2-($U$6/2)^2*'(OLD) bottom seam length'!Z2212^2/($U$7/2)^2)</f>
        <v>#VALUE!</v>
      </c>
      <c r="AC2212" s="136">
        <f t="shared" si="349"/>
        <v>44000</v>
      </c>
      <c r="AD2212" t="e">
        <f>SQRT(($U$6/2)^2-($U$6/2)^2*'(OLD) bottom seam length'!AC2212^2/($U$7/2)^2)</f>
        <v>#VALUE!</v>
      </c>
    </row>
    <row r="2213" spans="2:30">
      <c r="B2213" s="136">
        <f t="shared" si="340"/>
        <v>44040</v>
      </c>
      <c r="C2213" t="e">
        <f>SQRT(($C$5/2)^2-($C$5/2)^2*'(OLD) bottom seam length'!B2213^2/($C$6/2)^2)</f>
        <v>#DIV/0!</v>
      </c>
      <c r="E2213" s="136">
        <f t="shared" si="341"/>
        <v>44040</v>
      </c>
      <c r="F2213" t="e">
        <f>SQRT(($C$5/2)^2-($C$5/2)^2*'(OLD) bottom seam length'!E2213^2/($C$6/2)^2)</f>
        <v>#DIV/0!</v>
      </c>
      <c r="H2213" s="136">
        <f t="shared" si="342"/>
        <v>44040</v>
      </c>
      <c r="I2213" t="e">
        <f>SQRT(($C$5/2)^2-($C$5/2)^2*'(OLD) bottom seam length'!H2213^2/($C$6/2)^2)</f>
        <v>#DIV/0!</v>
      </c>
      <c r="K2213" s="136">
        <f t="shared" si="343"/>
        <v>44040</v>
      </c>
      <c r="L2213" t="e">
        <f>SQRT(($C$5/2)^2-($C$5/2)^2*'(OLD) bottom seam length'!K2213^2/($C$6/2)^2)</f>
        <v>#DIV/0!</v>
      </c>
      <c r="O2213" s="136">
        <f t="shared" si="344"/>
        <v>44040</v>
      </c>
      <c r="P2213" t="b">
        <f t="shared" si="345"/>
        <v>0</v>
      </c>
      <c r="T2213" s="136">
        <f t="shared" si="346"/>
        <v>44020</v>
      </c>
      <c r="U2213" t="e">
        <f>SQRT(($U$6/2)^2-($U$6/2)^2*'(OLD) bottom seam length'!T2213^2/($U$7/2)^2)</f>
        <v>#VALUE!</v>
      </c>
      <c r="W2213" s="136">
        <f t="shared" si="347"/>
        <v>44020</v>
      </c>
      <c r="X2213" t="e">
        <f>SQRT(($U$6/2)^2-($U$6/2)^2*'(OLD) bottom seam length'!W2213^2/($U$7/2)^2)</f>
        <v>#VALUE!</v>
      </c>
      <c r="Z2213" s="136">
        <f t="shared" si="348"/>
        <v>44020</v>
      </c>
      <c r="AA2213" t="e">
        <f>SQRT(($U$6/2)^2-($U$6/2)^2*'(OLD) bottom seam length'!Z2213^2/($U$7/2)^2)</f>
        <v>#VALUE!</v>
      </c>
      <c r="AC2213" s="136">
        <f t="shared" si="349"/>
        <v>44020</v>
      </c>
      <c r="AD2213" t="e">
        <f>SQRT(($U$6/2)^2-($U$6/2)^2*'(OLD) bottom seam length'!AC2213^2/($U$7/2)^2)</f>
        <v>#VALUE!</v>
      </c>
    </row>
    <row r="2214" spans="2:30">
      <c r="B2214" s="136">
        <f t="shared" si="340"/>
        <v>44060</v>
      </c>
      <c r="C2214" t="e">
        <f>SQRT(($C$5/2)^2-($C$5/2)^2*'(OLD) bottom seam length'!B2214^2/($C$6/2)^2)</f>
        <v>#DIV/0!</v>
      </c>
      <c r="E2214" s="136">
        <f t="shared" si="341"/>
        <v>44060</v>
      </c>
      <c r="F2214" t="e">
        <f>SQRT(($C$5/2)^2-($C$5/2)^2*'(OLD) bottom seam length'!E2214^2/($C$6/2)^2)</f>
        <v>#DIV/0!</v>
      </c>
      <c r="H2214" s="136">
        <f t="shared" si="342"/>
        <v>44060</v>
      </c>
      <c r="I2214" t="e">
        <f>SQRT(($C$5/2)^2-($C$5/2)^2*'(OLD) bottom seam length'!H2214^2/($C$6/2)^2)</f>
        <v>#DIV/0!</v>
      </c>
      <c r="K2214" s="136">
        <f t="shared" si="343"/>
        <v>44060</v>
      </c>
      <c r="L2214" t="e">
        <f>SQRT(($C$5/2)^2-($C$5/2)^2*'(OLD) bottom seam length'!K2214^2/($C$6/2)^2)</f>
        <v>#DIV/0!</v>
      </c>
      <c r="O2214" s="136">
        <f t="shared" si="344"/>
        <v>44060</v>
      </c>
      <c r="P2214" t="b">
        <f t="shared" si="345"/>
        <v>0</v>
      </c>
      <c r="T2214" s="136">
        <f t="shared" si="346"/>
        <v>44040</v>
      </c>
      <c r="U2214" t="e">
        <f>SQRT(($U$6/2)^2-($U$6/2)^2*'(OLD) bottom seam length'!T2214^2/($U$7/2)^2)</f>
        <v>#VALUE!</v>
      </c>
      <c r="W2214" s="136">
        <f t="shared" si="347"/>
        <v>44040</v>
      </c>
      <c r="X2214" t="e">
        <f>SQRT(($U$6/2)^2-($U$6/2)^2*'(OLD) bottom seam length'!W2214^2/($U$7/2)^2)</f>
        <v>#VALUE!</v>
      </c>
      <c r="Z2214" s="136">
        <f t="shared" si="348"/>
        <v>44040</v>
      </c>
      <c r="AA2214" t="e">
        <f>SQRT(($U$6/2)^2-($U$6/2)^2*'(OLD) bottom seam length'!Z2214^2/($U$7/2)^2)</f>
        <v>#VALUE!</v>
      </c>
      <c r="AC2214" s="136">
        <f t="shared" si="349"/>
        <v>44040</v>
      </c>
      <c r="AD2214" t="e">
        <f>SQRT(($U$6/2)^2-($U$6/2)^2*'(OLD) bottom seam length'!AC2214^2/($U$7/2)^2)</f>
        <v>#VALUE!</v>
      </c>
    </row>
    <row r="2215" spans="2:30">
      <c r="B2215" s="136">
        <f t="shared" si="340"/>
        <v>44080</v>
      </c>
      <c r="C2215" t="e">
        <f>SQRT(($C$5/2)^2-($C$5/2)^2*'(OLD) bottom seam length'!B2215^2/($C$6/2)^2)</f>
        <v>#DIV/0!</v>
      </c>
      <c r="E2215" s="136">
        <f t="shared" si="341"/>
        <v>44080</v>
      </c>
      <c r="F2215" t="e">
        <f>SQRT(($C$5/2)^2-($C$5/2)^2*'(OLD) bottom seam length'!E2215^2/($C$6/2)^2)</f>
        <v>#DIV/0!</v>
      </c>
      <c r="H2215" s="136">
        <f t="shared" si="342"/>
        <v>44080</v>
      </c>
      <c r="I2215" t="e">
        <f>SQRT(($C$5/2)^2-($C$5/2)^2*'(OLD) bottom seam length'!H2215^2/($C$6/2)^2)</f>
        <v>#DIV/0!</v>
      </c>
      <c r="K2215" s="136">
        <f t="shared" si="343"/>
        <v>44080</v>
      </c>
      <c r="L2215" t="e">
        <f>SQRT(($C$5/2)^2-($C$5/2)^2*'(OLD) bottom seam length'!K2215^2/($C$6/2)^2)</f>
        <v>#DIV/0!</v>
      </c>
      <c r="O2215" s="136">
        <f t="shared" si="344"/>
        <v>44080</v>
      </c>
      <c r="P2215" t="b">
        <f t="shared" si="345"/>
        <v>0</v>
      </c>
      <c r="T2215" s="136">
        <f t="shared" si="346"/>
        <v>44060</v>
      </c>
      <c r="U2215" t="e">
        <f>SQRT(($U$6/2)^2-($U$6/2)^2*'(OLD) bottom seam length'!T2215^2/($U$7/2)^2)</f>
        <v>#VALUE!</v>
      </c>
      <c r="W2215" s="136">
        <f t="shared" si="347"/>
        <v>44060</v>
      </c>
      <c r="X2215" t="e">
        <f>SQRT(($U$6/2)^2-($U$6/2)^2*'(OLD) bottom seam length'!W2215^2/($U$7/2)^2)</f>
        <v>#VALUE!</v>
      </c>
      <c r="Z2215" s="136">
        <f t="shared" si="348"/>
        <v>44060</v>
      </c>
      <c r="AA2215" t="e">
        <f>SQRT(($U$6/2)^2-($U$6/2)^2*'(OLD) bottom seam length'!Z2215^2/($U$7/2)^2)</f>
        <v>#VALUE!</v>
      </c>
      <c r="AC2215" s="136">
        <f t="shared" si="349"/>
        <v>44060</v>
      </c>
      <c r="AD2215" t="e">
        <f>SQRT(($U$6/2)^2-($U$6/2)^2*'(OLD) bottom seam length'!AC2215^2/($U$7/2)^2)</f>
        <v>#VALUE!</v>
      </c>
    </row>
    <row r="2216" spans="2:30">
      <c r="B2216" s="136">
        <f t="shared" si="340"/>
        <v>44100</v>
      </c>
      <c r="C2216" t="e">
        <f>SQRT(($C$5/2)^2-($C$5/2)^2*'(OLD) bottom seam length'!B2216^2/($C$6/2)^2)</f>
        <v>#DIV/0!</v>
      </c>
      <c r="E2216" s="136">
        <f t="shared" si="341"/>
        <v>44100</v>
      </c>
      <c r="F2216" t="e">
        <f>SQRT(($C$5/2)^2-($C$5/2)^2*'(OLD) bottom seam length'!E2216^2/($C$6/2)^2)</f>
        <v>#DIV/0!</v>
      </c>
      <c r="H2216" s="136">
        <f t="shared" si="342"/>
        <v>44100</v>
      </c>
      <c r="I2216" t="e">
        <f>SQRT(($C$5/2)^2-($C$5/2)^2*'(OLD) bottom seam length'!H2216^2/($C$6/2)^2)</f>
        <v>#DIV/0!</v>
      </c>
      <c r="K2216" s="136">
        <f t="shared" si="343"/>
        <v>44100</v>
      </c>
      <c r="L2216" t="e">
        <f>SQRT(($C$5/2)^2-($C$5/2)^2*'(OLD) bottom seam length'!K2216^2/($C$6/2)^2)</f>
        <v>#DIV/0!</v>
      </c>
      <c r="O2216" s="136">
        <f t="shared" si="344"/>
        <v>44100</v>
      </c>
      <c r="P2216" t="b">
        <f t="shared" si="345"/>
        <v>0</v>
      </c>
      <c r="T2216" s="136">
        <f t="shared" si="346"/>
        <v>44080</v>
      </c>
      <c r="U2216" t="e">
        <f>SQRT(($U$6/2)^2-($U$6/2)^2*'(OLD) bottom seam length'!T2216^2/($U$7/2)^2)</f>
        <v>#VALUE!</v>
      </c>
      <c r="W2216" s="136">
        <f t="shared" si="347"/>
        <v>44080</v>
      </c>
      <c r="X2216" t="e">
        <f>SQRT(($U$6/2)^2-($U$6/2)^2*'(OLD) bottom seam length'!W2216^2/($U$7/2)^2)</f>
        <v>#VALUE!</v>
      </c>
      <c r="Z2216" s="136">
        <f t="shared" si="348"/>
        <v>44080</v>
      </c>
      <c r="AA2216" t="e">
        <f>SQRT(($U$6/2)^2-($U$6/2)^2*'(OLD) bottom seam length'!Z2216^2/($U$7/2)^2)</f>
        <v>#VALUE!</v>
      </c>
      <c r="AC2216" s="136">
        <f t="shared" si="349"/>
        <v>44080</v>
      </c>
      <c r="AD2216" t="e">
        <f>SQRT(($U$6/2)^2-($U$6/2)^2*'(OLD) bottom seam length'!AC2216^2/($U$7/2)^2)</f>
        <v>#VALUE!</v>
      </c>
    </row>
    <row r="2217" spans="2:30">
      <c r="B2217" s="136">
        <f t="shared" si="340"/>
        <v>44120</v>
      </c>
      <c r="C2217" t="e">
        <f>SQRT(($C$5/2)^2-($C$5/2)^2*'(OLD) bottom seam length'!B2217^2/($C$6/2)^2)</f>
        <v>#DIV/0!</v>
      </c>
      <c r="E2217" s="136">
        <f t="shared" si="341"/>
        <v>44120</v>
      </c>
      <c r="F2217" t="e">
        <f>SQRT(($C$5/2)^2-($C$5/2)^2*'(OLD) bottom seam length'!E2217^2/($C$6/2)^2)</f>
        <v>#DIV/0!</v>
      </c>
      <c r="H2217" s="136">
        <f t="shared" si="342"/>
        <v>44120</v>
      </c>
      <c r="I2217" t="e">
        <f>SQRT(($C$5/2)^2-($C$5/2)^2*'(OLD) bottom seam length'!H2217^2/($C$6/2)^2)</f>
        <v>#DIV/0!</v>
      </c>
      <c r="K2217" s="136">
        <f t="shared" si="343"/>
        <v>44120</v>
      </c>
      <c r="L2217" t="e">
        <f>SQRT(($C$5/2)^2-($C$5/2)^2*'(OLD) bottom seam length'!K2217^2/($C$6/2)^2)</f>
        <v>#DIV/0!</v>
      </c>
      <c r="O2217" s="136">
        <f t="shared" si="344"/>
        <v>44120</v>
      </c>
      <c r="P2217" t="b">
        <f t="shared" si="345"/>
        <v>0</v>
      </c>
      <c r="T2217" s="136">
        <f t="shared" si="346"/>
        <v>44100</v>
      </c>
      <c r="U2217" t="e">
        <f>SQRT(($U$6/2)^2-($U$6/2)^2*'(OLD) bottom seam length'!T2217^2/($U$7/2)^2)</f>
        <v>#VALUE!</v>
      </c>
      <c r="W2217" s="136">
        <f t="shared" si="347"/>
        <v>44100</v>
      </c>
      <c r="X2217" t="e">
        <f>SQRT(($U$6/2)^2-($U$6/2)^2*'(OLD) bottom seam length'!W2217^2/($U$7/2)^2)</f>
        <v>#VALUE!</v>
      </c>
      <c r="Z2217" s="136">
        <f t="shared" si="348"/>
        <v>44100</v>
      </c>
      <c r="AA2217" t="e">
        <f>SQRT(($U$6/2)^2-($U$6/2)^2*'(OLD) bottom seam length'!Z2217^2/($U$7/2)^2)</f>
        <v>#VALUE!</v>
      </c>
      <c r="AC2217" s="136">
        <f t="shared" si="349"/>
        <v>44100</v>
      </c>
      <c r="AD2217" t="e">
        <f>SQRT(($U$6/2)^2-($U$6/2)^2*'(OLD) bottom seam length'!AC2217^2/($U$7/2)^2)</f>
        <v>#VALUE!</v>
      </c>
    </row>
    <row r="2218" spans="2:30">
      <c r="B2218" s="136">
        <f t="shared" si="340"/>
        <v>44140</v>
      </c>
      <c r="C2218" t="e">
        <f>SQRT(($C$5/2)^2-($C$5/2)^2*'(OLD) bottom seam length'!B2218^2/($C$6/2)^2)</f>
        <v>#DIV/0!</v>
      </c>
      <c r="E2218" s="136">
        <f t="shared" si="341"/>
        <v>44140</v>
      </c>
      <c r="F2218" t="e">
        <f>SQRT(($C$5/2)^2-($C$5/2)^2*'(OLD) bottom seam length'!E2218^2/($C$6/2)^2)</f>
        <v>#DIV/0!</v>
      </c>
      <c r="H2218" s="136">
        <f t="shared" si="342"/>
        <v>44140</v>
      </c>
      <c r="I2218" t="e">
        <f>SQRT(($C$5/2)^2-($C$5/2)^2*'(OLD) bottom seam length'!H2218^2/($C$6/2)^2)</f>
        <v>#DIV/0!</v>
      </c>
      <c r="K2218" s="136">
        <f t="shared" si="343"/>
        <v>44140</v>
      </c>
      <c r="L2218" t="e">
        <f>SQRT(($C$5/2)^2-($C$5/2)^2*'(OLD) bottom seam length'!K2218^2/($C$6/2)^2)</f>
        <v>#DIV/0!</v>
      </c>
      <c r="O2218" s="136">
        <f t="shared" si="344"/>
        <v>44140</v>
      </c>
      <c r="P2218" t="b">
        <f t="shared" si="345"/>
        <v>0</v>
      </c>
      <c r="T2218" s="136">
        <f t="shared" si="346"/>
        <v>44120</v>
      </c>
      <c r="U2218" t="e">
        <f>SQRT(($U$6/2)^2-($U$6/2)^2*'(OLD) bottom seam length'!T2218^2/($U$7/2)^2)</f>
        <v>#VALUE!</v>
      </c>
      <c r="W2218" s="136">
        <f t="shared" si="347"/>
        <v>44120</v>
      </c>
      <c r="X2218" t="e">
        <f>SQRT(($U$6/2)^2-($U$6/2)^2*'(OLD) bottom seam length'!W2218^2/($U$7/2)^2)</f>
        <v>#VALUE!</v>
      </c>
      <c r="Z2218" s="136">
        <f t="shared" si="348"/>
        <v>44120</v>
      </c>
      <c r="AA2218" t="e">
        <f>SQRT(($U$6/2)^2-($U$6/2)^2*'(OLD) bottom seam length'!Z2218^2/($U$7/2)^2)</f>
        <v>#VALUE!</v>
      </c>
      <c r="AC2218" s="136">
        <f t="shared" si="349"/>
        <v>44120</v>
      </c>
      <c r="AD2218" t="e">
        <f>SQRT(($U$6/2)^2-($U$6/2)^2*'(OLD) bottom seam length'!AC2218^2/($U$7/2)^2)</f>
        <v>#VALUE!</v>
      </c>
    </row>
    <row r="2219" spans="2:30">
      <c r="B2219" s="136">
        <f t="shared" si="340"/>
        <v>44160</v>
      </c>
      <c r="C2219" t="e">
        <f>SQRT(($C$5/2)^2-($C$5/2)^2*'(OLD) bottom seam length'!B2219^2/($C$6/2)^2)</f>
        <v>#DIV/0!</v>
      </c>
      <c r="E2219" s="136">
        <f t="shared" si="341"/>
        <v>44160</v>
      </c>
      <c r="F2219" t="e">
        <f>SQRT(($C$5/2)^2-($C$5/2)^2*'(OLD) bottom seam length'!E2219^2/($C$6/2)^2)</f>
        <v>#DIV/0!</v>
      </c>
      <c r="H2219" s="136">
        <f t="shared" si="342"/>
        <v>44160</v>
      </c>
      <c r="I2219" t="e">
        <f>SQRT(($C$5/2)^2-($C$5/2)^2*'(OLD) bottom seam length'!H2219^2/($C$6/2)^2)</f>
        <v>#DIV/0!</v>
      </c>
      <c r="K2219" s="136">
        <f t="shared" si="343"/>
        <v>44160</v>
      </c>
      <c r="L2219" t="e">
        <f>SQRT(($C$5/2)^2-($C$5/2)^2*'(OLD) bottom seam length'!K2219^2/($C$6/2)^2)</f>
        <v>#DIV/0!</v>
      </c>
      <c r="O2219" s="136">
        <f t="shared" si="344"/>
        <v>44160</v>
      </c>
      <c r="P2219" t="b">
        <f t="shared" si="345"/>
        <v>0</v>
      </c>
      <c r="T2219" s="136">
        <f t="shared" si="346"/>
        <v>44140</v>
      </c>
      <c r="U2219" t="e">
        <f>SQRT(($U$6/2)^2-($U$6/2)^2*'(OLD) bottom seam length'!T2219^2/($U$7/2)^2)</f>
        <v>#VALUE!</v>
      </c>
      <c r="W2219" s="136">
        <f t="shared" si="347"/>
        <v>44140</v>
      </c>
      <c r="X2219" t="e">
        <f>SQRT(($U$6/2)^2-($U$6/2)^2*'(OLD) bottom seam length'!W2219^2/($U$7/2)^2)</f>
        <v>#VALUE!</v>
      </c>
      <c r="Z2219" s="136">
        <f t="shared" si="348"/>
        <v>44140</v>
      </c>
      <c r="AA2219" t="e">
        <f>SQRT(($U$6/2)^2-($U$6/2)^2*'(OLD) bottom seam length'!Z2219^2/($U$7/2)^2)</f>
        <v>#VALUE!</v>
      </c>
      <c r="AC2219" s="136">
        <f t="shared" si="349"/>
        <v>44140</v>
      </c>
      <c r="AD2219" t="e">
        <f>SQRT(($U$6/2)^2-($U$6/2)^2*'(OLD) bottom seam length'!AC2219^2/($U$7/2)^2)</f>
        <v>#VALUE!</v>
      </c>
    </row>
    <row r="2220" spans="2:30">
      <c r="B2220" s="136">
        <f t="shared" si="340"/>
        <v>44180</v>
      </c>
      <c r="C2220" t="e">
        <f>SQRT(($C$5/2)^2-($C$5/2)^2*'(OLD) bottom seam length'!B2220^2/($C$6/2)^2)</f>
        <v>#DIV/0!</v>
      </c>
      <c r="E2220" s="136">
        <f t="shared" si="341"/>
        <v>44180</v>
      </c>
      <c r="F2220" t="e">
        <f>SQRT(($C$5/2)^2-($C$5/2)^2*'(OLD) bottom seam length'!E2220^2/($C$6/2)^2)</f>
        <v>#DIV/0!</v>
      </c>
      <c r="H2220" s="136">
        <f t="shared" si="342"/>
        <v>44180</v>
      </c>
      <c r="I2220" t="e">
        <f>SQRT(($C$5/2)^2-($C$5/2)^2*'(OLD) bottom seam length'!H2220^2/($C$6/2)^2)</f>
        <v>#DIV/0!</v>
      </c>
      <c r="K2220" s="136">
        <f t="shared" si="343"/>
        <v>44180</v>
      </c>
      <c r="L2220" t="e">
        <f>SQRT(($C$5/2)^2-($C$5/2)^2*'(OLD) bottom seam length'!K2220^2/($C$6/2)^2)</f>
        <v>#DIV/0!</v>
      </c>
      <c r="O2220" s="136">
        <f t="shared" si="344"/>
        <v>44180</v>
      </c>
      <c r="P2220" t="b">
        <f t="shared" si="345"/>
        <v>0</v>
      </c>
      <c r="T2220" s="136">
        <f t="shared" si="346"/>
        <v>44160</v>
      </c>
      <c r="U2220" t="e">
        <f>SQRT(($U$6/2)^2-($U$6/2)^2*'(OLD) bottom seam length'!T2220^2/($U$7/2)^2)</f>
        <v>#VALUE!</v>
      </c>
      <c r="W2220" s="136">
        <f t="shared" si="347"/>
        <v>44160</v>
      </c>
      <c r="X2220" t="e">
        <f>SQRT(($U$6/2)^2-($U$6/2)^2*'(OLD) bottom seam length'!W2220^2/($U$7/2)^2)</f>
        <v>#VALUE!</v>
      </c>
      <c r="Z2220" s="136">
        <f t="shared" si="348"/>
        <v>44160</v>
      </c>
      <c r="AA2220" t="e">
        <f>SQRT(($U$6/2)^2-($U$6/2)^2*'(OLD) bottom seam length'!Z2220^2/($U$7/2)^2)</f>
        <v>#VALUE!</v>
      </c>
      <c r="AC2220" s="136">
        <f t="shared" si="349"/>
        <v>44160</v>
      </c>
      <c r="AD2220" t="e">
        <f>SQRT(($U$6/2)^2-($U$6/2)^2*'(OLD) bottom seam length'!AC2220^2/($U$7/2)^2)</f>
        <v>#VALUE!</v>
      </c>
    </row>
    <row r="2221" spans="2:30">
      <c r="B2221" s="136">
        <f t="shared" si="340"/>
        <v>44200</v>
      </c>
      <c r="C2221" t="e">
        <f>SQRT(($C$5/2)^2-($C$5/2)^2*'(OLD) bottom seam length'!B2221^2/($C$6/2)^2)</f>
        <v>#DIV/0!</v>
      </c>
      <c r="E2221" s="136">
        <f t="shared" si="341"/>
        <v>44200</v>
      </c>
      <c r="F2221" t="e">
        <f>SQRT(($C$5/2)^2-($C$5/2)^2*'(OLD) bottom seam length'!E2221^2/($C$6/2)^2)</f>
        <v>#DIV/0!</v>
      </c>
      <c r="H2221" s="136">
        <f t="shared" si="342"/>
        <v>44200</v>
      </c>
      <c r="I2221" t="e">
        <f>SQRT(($C$5/2)^2-($C$5/2)^2*'(OLD) bottom seam length'!H2221^2/($C$6/2)^2)</f>
        <v>#DIV/0!</v>
      </c>
      <c r="K2221" s="136">
        <f t="shared" si="343"/>
        <v>44200</v>
      </c>
      <c r="L2221" t="e">
        <f>SQRT(($C$5/2)^2-($C$5/2)^2*'(OLD) bottom seam length'!K2221^2/($C$6/2)^2)</f>
        <v>#DIV/0!</v>
      </c>
      <c r="O2221" s="136">
        <f t="shared" si="344"/>
        <v>44200</v>
      </c>
      <c r="P2221" t="b">
        <f t="shared" si="345"/>
        <v>0</v>
      </c>
      <c r="T2221" s="136">
        <f t="shared" si="346"/>
        <v>44180</v>
      </c>
      <c r="U2221" t="e">
        <f>SQRT(($U$6/2)^2-($U$6/2)^2*'(OLD) bottom seam length'!T2221^2/($U$7/2)^2)</f>
        <v>#VALUE!</v>
      </c>
      <c r="W2221" s="136">
        <f t="shared" si="347"/>
        <v>44180</v>
      </c>
      <c r="X2221" t="e">
        <f>SQRT(($U$6/2)^2-($U$6/2)^2*'(OLD) bottom seam length'!W2221^2/($U$7/2)^2)</f>
        <v>#VALUE!</v>
      </c>
      <c r="Z2221" s="136">
        <f t="shared" si="348"/>
        <v>44180</v>
      </c>
      <c r="AA2221" t="e">
        <f>SQRT(($U$6/2)^2-($U$6/2)^2*'(OLD) bottom seam length'!Z2221^2/($U$7/2)^2)</f>
        <v>#VALUE!</v>
      </c>
      <c r="AC2221" s="136">
        <f t="shared" si="349"/>
        <v>44180</v>
      </c>
      <c r="AD2221" t="e">
        <f>SQRT(($U$6/2)^2-($U$6/2)^2*'(OLD) bottom seam length'!AC2221^2/($U$7/2)^2)</f>
        <v>#VALUE!</v>
      </c>
    </row>
    <row r="2222" spans="2:30">
      <c r="B2222" s="136">
        <f t="shared" si="340"/>
        <v>44220</v>
      </c>
      <c r="C2222" t="e">
        <f>SQRT(($C$5/2)^2-($C$5/2)^2*'(OLD) bottom seam length'!B2222^2/($C$6/2)^2)</f>
        <v>#DIV/0!</v>
      </c>
      <c r="E2222" s="136">
        <f t="shared" si="341"/>
        <v>44220</v>
      </c>
      <c r="F2222" t="e">
        <f>SQRT(($C$5/2)^2-($C$5/2)^2*'(OLD) bottom seam length'!E2222^2/($C$6/2)^2)</f>
        <v>#DIV/0!</v>
      </c>
      <c r="H2222" s="136">
        <f t="shared" si="342"/>
        <v>44220</v>
      </c>
      <c r="I2222" t="e">
        <f>SQRT(($C$5/2)^2-($C$5/2)^2*'(OLD) bottom seam length'!H2222^2/($C$6/2)^2)</f>
        <v>#DIV/0!</v>
      </c>
      <c r="K2222" s="136">
        <f t="shared" si="343"/>
        <v>44220</v>
      </c>
      <c r="L2222" t="e">
        <f>SQRT(($C$5/2)^2-($C$5/2)^2*'(OLD) bottom seam length'!K2222^2/($C$6/2)^2)</f>
        <v>#DIV/0!</v>
      </c>
      <c r="O2222" s="136">
        <f t="shared" si="344"/>
        <v>44220</v>
      </c>
      <c r="P2222" t="b">
        <f t="shared" si="345"/>
        <v>0</v>
      </c>
      <c r="T2222" s="136">
        <f t="shared" si="346"/>
        <v>44200</v>
      </c>
      <c r="U2222" t="e">
        <f>SQRT(($U$6/2)^2-($U$6/2)^2*'(OLD) bottom seam length'!T2222^2/($U$7/2)^2)</f>
        <v>#VALUE!</v>
      </c>
      <c r="W2222" s="136">
        <f t="shared" si="347"/>
        <v>44200</v>
      </c>
      <c r="X2222" t="e">
        <f>SQRT(($U$6/2)^2-($U$6/2)^2*'(OLD) bottom seam length'!W2222^2/($U$7/2)^2)</f>
        <v>#VALUE!</v>
      </c>
      <c r="Z2222" s="136">
        <f t="shared" si="348"/>
        <v>44200</v>
      </c>
      <c r="AA2222" t="e">
        <f>SQRT(($U$6/2)^2-($U$6/2)^2*'(OLD) bottom seam length'!Z2222^2/($U$7/2)^2)</f>
        <v>#VALUE!</v>
      </c>
      <c r="AC2222" s="136">
        <f t="shared" si="349"/>
        <v>44200</v>
      </c>
      <c r="AD2222" t="e">
        <f>SQRT(($U$6/2)^2-($U$6/2)^2*'(OLD) bottom seam length'!AC2222^2/($U$7/2)^2)</f>
        <v>#VALUE!</v>
      </c>
    </row>
    <row r="2223" spans="2:30">
      <c r="B2223" s="136">
        <f t="shared" si="340"/>
        <v>44240</v>
      </c>
      <c r="C2223" t="e">
        <f>SQRT(($C$5/2)^2-($C$5/2)^2*'(OLD) bottom seam length'!B2223^2/($C$6/2)^2)</f>
        <v>#DIV/0!</v>
      </c>
      <c r="E2223" s="136">
        <f t="shared" si="341"/>
        <v>44240</v>
      </c>
      <c r="F2223" t="e">
        <f>SQRT(($C$5/2)^2-($C$5/2)^2*'(OLD) bottom seam length'!E2223^2/($C$6/2)^2)</f>
        <v>#DIV/0!</v>
      </c>
      <c r="H2223" s="136">
        <f t="shared" si="342"/>
        <v>44240</v>
      </c>
      <c r="I2223" t="e">
        <f>SQRT(($C$5/2)^2-($C$5/2)^2*'(OLD) bottom seam length'!H2223^2/($C$6/2)^2)</f>
        <v>#DIV/0!</v>
      </c>
      <c r="K2223" s="136">
        <f t="shared" si="343"/>
        <v>44240</v>
      </c>
      <c r="L2223" t="e">
        <f>SQRT(($C$5/2)^2-($C$5/2)^2*'(OLD) bottom seam length'!K2223^2/($C$6/2)^2)</f>
        <v>#DIV/0!</v>
      </c>
      <c r="O2223" s="136">
        <f t="shared" si="344"/>
        <v>44240</v>
      </c>
      <c r="P2223" t="b">
        <f t="shared" si="345"/>
        <v>0</v>
      </c>
      <c r="T2223" s="136">
        <f t="shared" si="346"/>
        <v>44220</v>
      </c>
      <c r="U2223" t="e">
        <f>SQRT(($U$6/2)^2-($U$6/2)^2*'(OLD) bottom seam length'!T2223^2/($U$7/2)^2)</f>
        <v>#VALUE!</v>
      </c>
      <c r="W2223" s="136">
        <f t="shared" si="347"/>
        <v>44220</v>
      </c>
      <c r="X2223" t="e">
        <f>SQRT(($U$6/2)^2-($U$6/2)^2*'(OLD) bottom seam length'!W2223^2/($U$7/2)^2)</f>
        <v>#VALUE!</v>
      </c>
      <c r="Z2223" s="136">
        <f t="shared" si="348"/>
        <v>44220</v>
      </c>
      <c r="AA2223" t="e">
        <f>SQRT(($U$6/2)^2-($U$6/2)^2*'(OLD) bottom seam length'!Z2223^2/($U$7/2)^2)</f>
        <v>#VALUE!</v>
      </c>
      <c r="AC2223" s="136">
        <f t="shared" si="349"/>
        <v>44220</v>
      </c>
      <c r="AD2223" t="e">
        <f>SQRT(($U$6/2)^2-($U$6/2)^2*'(OLD) bottom seam length'!AC2223^2/($U$7/2)^2)</f>
        <v>#VALUE!</v>
      </c>
    </row>
    <row r="2224" spans="2:30">
      <c r="B2224" s="136">
        <f t="shared" si="340"/>
        <v>44260</v>
      </c>
      <c r="C2224" t="e">
        <f>SQRT(($C$5/2)^2-($C$5/2)^2*'(OLD) bottom seam length'!B2224^2/($C$6/2)^2)</f>
        <v>#DIV/0!</v>
      </c>
      <c r="E2224" s="136">
        <f t="shared" si="341"/>
        <v>44260</v>
      </c>
      <c r="F2224" t="e">
        <f>SQRT(($C$5/2)^2-($C$5/2)^2*'(OLD) bottom seam length'!E2224^2/($C$6/2)^2)</f>
        <v>#DIV/0!</v>
      </c>
      <c r="H2224" s="136">
        <f t="shared" si="342"/>
        <v>44260</v>
      </c>
      <c r="I2224" t="e">
        <f>SQRT(($C$5/2)^2-($C$5/2)^2*'(OLD) bottom seam length'!H2224^2/($C$6/2)^2)</f>
        <v>#DIV/0!</v>
      </c>
      <c r="K2224" s="136">
        <f t="shared" si="343"/>
        <v>44260</v>
      </c>
      <c r="L2224" t="e">
        <f>SQRT(($C$5/2)^2-($C$5/2)^2*'(OLD) bottom seam length'!K2224^2/($C$6/2)^2)</f>
        <v>#DIV/0!</v>
      </c>
      <c r="O2224" s="136">
        <f t="shared" si="344"/>
        <v>44260</v>
      </c>
      <c r="P2224" t="b">
        <f t="shared" si="345"/>
        <v>0</v>
      </c>
      <c r="T2224" s="136">
        <f t="shared" si="346"/>
        <v>44240</v>
      </c>
      <c r="U2224" t="e">
        <f>SQRT(($U$6/2)^2-($U$6/2)^2*'(OLD) bottom seam length'!T2224^2/($U$7/2)^2)</f>
        <v>#VALUE!</v>
      </c>
      <c r="W2224" s="136">
        <f t="shared" si="347"/>
        <v>44240</v>
      </c>
      <c r="X2224" t="e">
        <f>SQRT(($U$6/2)^2-($U$6/2)^2*'(OLD) bottom seam length'!W2224^2/($U$7/2)^2)</f>
        <v>#VALUE!</v>
      </c>
      <c r="Z2224" s="136">
        <f t="shared" si="348"/>
        <v>44240</v>
      </c>
      <c r="AA2224" t="e">
        <f>SQRT(($U$6/2)^2-($U$6/2)^2*'(OLD) bottom seam length'!Z2224^2/($U$7/2)^2)</f>
        <v>#VALUE!</v>
      </c>
      <c r="AC2224" s="136">
        <f t="shared" si="349"/>
        <v>44240</v>
      </c>
      <c r="AD2224" t="e">
        <f>SQRT(($U$6/2)^2-($U$6/2)^2*'(OLD) bottom seam length'!AC2224^2/($U$7/2)^2)</f>
        <v>#VALUE!</v>
      </c>
    </row>
    <row r="2225" spans="2:30">
      <c r="B2225" s="136">
        <f t="shared" si="340"/>
        <v>44280</v>
      </c>
      <c r="C2225" t="e">
        <f>SQRT(($C$5/2)^2-($C$5/2)^2*'(OLD) bottom seam length'!B2225^2/($C$6/2)^2)</f>
        <v>#DIV/0!</v>
      </c>
      <c r="E2225" s="136">
        <f t="shared" si="341"/>
        <v>44280</v>
      </c>
      <c r="F2225" t="e">
        <f>SQRT(($C$5/2)^2-($C$5/2)^2*'(OLD) bottom seam length'!E2225^2/($C$6/2)^2)</f>
        <v>#DIV/0!</v>
      </c>
      <c r="H2225" s="136">
        <f t="shared" si="342"/>
        <v>44280</v>
      </c>
      <c r="I2225" t="e">
        <f>SQRT(($C$5/2)^2-($C$5/2)^2*'(OLD) bottom seam length'!H2225^2/($C$6/2)^2)</f>
        <v>#DIV/0!</v>
      </c>
      <c r="K2225" s="136">
        <f t="shared" si="343"/>
        <v>44280</v>
      </c>
      <c r="L2225" t="e">
        <f>SQRT(($C$5/2)^2-($C$5/2)^2*'(OLD) bottom seam length'!K2225^2/($C$6/2)^2)</f>
        <v>#DIV/0!</v>
      </c>
      <c r="O2225" s="136">
        <f t="shared" si="344"/>
        <v>44280</v>
      </c>
      <c r="P2225" t="b">
        <f t="shared" si="345"/>
        <v>0</v>
      </c>
      <c r="T2225" s="136">
        <f t="shared" si="346"/>
        <v>44260</v>
      </c>
      <c r="U2225" t="e">
        <f>SQRT(($U$6/2)^2-($U$6/2)^2*'(OLD) bottom seam length'!T2225^2/($U$7/2)^2)</f>
        <v>#VALUE!</v>
      </c>
      <c r="W2225" s="136">
        <f t="shared" si="347"/>
        <v>44260</v>
      </c>
      <c r="X2225" t="e">
        <f>SQRT(($U$6/2)^2-($U$6/2)^2*'(OLD) bottom seam length'!W2225^2/($U$7/2)^2)</f>
        <v>#VALUE!</v>
      </c>
      <c r="Z2225" s="136">
        <f t="shared" si="348"/>
        <v>44260</v>
      </c>
      <c r="AA2225" t="e">
        <f>SQRT(($U$6/2)^2-($U$6/2)^2*'(OLD) bottom seam length'!Z2225^2/($U$7/2)^2)</f>
        <v>#VALUE!</v>
      </c>
      <c r="AC2225" s="136">
        <f t="shared" si="349"/>
        <v>44260</v>
      </c>
      <c r="AD2225" t="e">
        <f>SQRT(($U$6/2)^2-($U$6/2)^2*'(OLD) bottom seam length'!AC2225^2/($U$7/2)^2)</f>
        <v>#VALUE!</v>
      </c>
    </row>
    <row r="2226" spans="2:30">
      <c r="B2226" s="136">
        <f t="shared" si="340"/>
        <v>44300</v>
      </c>
      <c r="C2226" t="e">
        <f>SQRT(($C$5/2)^2-($C$5/2)^2*'(OLD) bottom seam length'!B2226^2/($C$6/2)^2)</f>
        <v>#DIV/0!</v>
      </c>
      <c r="E2226" s="136">
        <f t="shared" si="341"/>
        <v>44300</v>
      </c>
      <c r="F2226" t="e">
        <f>SQRT(($C$5/2)^2-($C$5/2)^2*'(OLD) bottom seam length'!E2226^2/($C$6/2)^2)</f>
        <v>#DIV/0!</v>
      </c>
      <c r="H2226" s="136">
        <f t="shared" si="342"/>
        <v>44300</v>
      </c>
      <c r="I2226" t="e">
        <f>SQRT(($C$5/2)^2-($C$5/2)^2*'(OLD) bottom seam length'!H2226^2/($C$6/2)^2)</f>
        <v>#DIV/0!</v>
      </c>
      <c r="K2226" s="136">
        <f t="shared" si="343"/>
        <v>44300</v>
      </c>
      <c r="L2226" t="e">
        <f>SQRT(($C$5/2)^2-($C$5/2)^2*'(OLD) bottom seam length'!K2226^2/($C$6/2)^2)</f>
        <v>#DIV/0!</v>
      </c>
      <c r="O2226" s="136">
        <f t="shared" si="344"/>
        <v>44300</v>
      </c>
      <c r="P2226" t="b">
        <f t="shared" si="345"/>
        <v>0</v>
      </c>
      <c r="T2226" s="136">
        <f t="shared" si="346"/>
        <v>44280</v>
      </c>
      <c r="U2226" t="e">
        <f>SQRT(($U$6/2)^2-($U$6/2)^2*'(OLD) bottom seam length'!T2226^2/($U$7/2)^2)</f>
        <v>#VALUE!</v>
      </c>
      <c r="W2226" s="136">
        <f t="shared" si="347"/>
        <v>44280</v>
      </c>
      <c r="X2226" t="e">
        <f>SQRT(($U$6/2)^2-($U$6/2)^2*'(OLD) bottom seam length'!W2226^2/($U$7/2)^2)</f>
        <v>#VALUE!</v>
      </c>
      <c r="Z2226" s="136">
        <f t="shared" si="348"/>
        <v>44280</v>
      </c>
      <c r="AA2226" t="e">
        <f>SQRT(($U$6/2)^2-($U$6/2)^2*'(OLD) bottom seam length'!Z2226^2/($U$7/2)^2)</f>
        <v>#VALUE!</v>
      </c>
      <c r="AC2226" s="136">
        <f t="shared" si="349"/>
        <v>44280</v>
      </c>
      <c r="AD2226" t="e">
        <f>SQRT(($U$6/2)^2-($U$6/2)^2*'(OLD) bottom seam length'!AC2226^2/($U$7/2)^2)</f>
        <v>#VALUE!</v>
      </c>
    </row>
    <row r="2227" spans="2:30">
      <c r="B2227" s="136">
        <f t="shared" si="340"/>
        <v>44320</v>
      </c>
      <c r="C2227" t="e">
        <f>SQRT(($C$5/2)^2-($C$5/2)^2*'(OLD) bottom seam length'!B2227^2/($C$6/2)^2)</f>
        <v>#DIV/0!</v>
      </c>
      <c r="E2227" s="136">
        <f t="shared" si="341"/>
        <v>44320</v>
      </c>
      <c r="F2227" t="e">
        <f>SQRT(($C$5/2)^2-($C$5/2)^2*'(OLD) bottom seam length'!E2227^2/($C$6/2)^2)</f>
        <v>#DIV/0!</v>
      </c>
      <c r="H2227" s="136">
        <f t="shared" si="342"/>
        <v>44320</v>
      </c>
      <c r="I2227" t="e">
        <f>SQRT(($C$5/2)^2-($C$5/2)^2*'(OLD) bottom seam length'!H2227^2/($C$6/2)^2)</f>
        <v>#DIV/0!</v>
      </c>
      <c r="K2227" s="136">
        <f t="shared" si="343"/>
        <v>44320</v>
      </c>
      <c r="L2227" t="e">
        <f>SQRT(($C$5/2)^2-($C$5/2)^2*'(OLD) bottom seam length'!K2227^2/($C$6/2)^2)</f>
        <v>#DIV/0!</v>
      </c>
      <c r="O2227" s="136">
        <f t="shared" si="344"/>
        <v>44320</v>
      </c>
      <c r="P2227" t="b">
        <f t="shared" si="345"/>
        <v>0</v>
      </c>
      <c r="T2227" s="136">
        <f t="shared" si="346"/>
        <v>44300</v>
      </c>
      <c r="U2227" t="e">
        <f>SQRT(($U$6/2)^2-($U$6/2)^2*'(OLD) bottom seam length'!T2227^2/($U$7/2)^2)</f>
        <v>#VALUE!</v>
      </c>
      <c r="W2227" s="136">
        <f t="shared" si="347"/>
        <v>44300</v>
      </c>
      <c r="X2227" t="e">
        <f>SQRT(($U$6/2)^2-($U$6/2)^2*'(OLD) bottom seam length'!W2227^2/($U$7/2)^2)</f>
        <v>#VALUE!</v>
      </c>
      <c r="Z2227" s="136">
        <f t="shared" si="348"/>
        <v>44300</v>
      </c>
      <c r="AA2227" t="e">
        <f>SQRT(($U$6/2)^2-($U$6/2)^2*'(OLD) bottom seam length'!Z2227^2/($U$7/2)^2)</f>
        <v>#VALUE!</v>
      </c>
      <c r="AC2227" s="136">
        <f t="shared" si="349"/>
        <v>44300</v>
      </c>
      <c r="AD2227" t="e">
        <f>SQRT(($U$6/2)^2-($U$6/2)^2*'(OLD) bottom seam length'!AC2227^2/($U$7/2)^2)</f>
        <v>#VALUE!</v>
      </c>
    </row>
    <row r="2228" spans="2:30">
      <c r="B2228" s="136">
        <f t="shared" si="340"/>
        <v>44340</v>
      </c>
      <c r="C2228" t="e">
        <f>SQRT(($C$5/2)^2-($C$5/2)^2*'(OLD) bottom seam length'!B2228^2/($C$6/2)^2)</f>
        <v>#DIV/0!</v>
      </c>
      <c r="E2228" s="136">
        <f t="shared" si="341"/>
        <v>44340</v>
      </c>
      <c r="F2228" t="e">
        <f>SQRT(($C$5/2)^2-($C$5/2)^2*'(OLD) bottom seam length'!E2228^2/($C$6/2)^2)</f>
        <v>#DIV/0!</v>
      </c>
      <c r="H2228" s="136">
        <f t="shared" si="342"/>
        <v>44340</v>
      </c>
      <c r="I2228" t="e">
        <f>SQRT(($C$5/2)^2-($C$5/2)^2*'(OLD) bottom seam length'!H2228^2/($C$6/2)^2)</f>
        <v>#DIV/0!</v>
      </c>
      <c r="K2228" s="136">
        <f t="shared" si="343"/>
        <v>44340</v>
      </c>
      <c r="L2228" t="e">
        <f>SQRT(($C$5/2)^2-($C$5/2)^2*'(OLD) bottom seam length'!K2228^2/($C$6/2)^2)</f>
        <v>#DIV/0!</v>
      </c>
      <c r="O2228" s="136">
        <f t="shared" si="344"/>
        <v>44340</v>
      </c>
      <c r="P2228" t="b">
        <f t="shared" si="345"/>
        <v>0</v>
      </c>
      <c r="T2228" s="136">
        <f t="shared" si="346"/>
        <v>44320</v>
      </c>
      <c r="U2228" t="e">
        <f>SQRT(($U$6/2)^2-($U$6/2)^2*'(OLD) bottom seam length'!T2228^2/($U$7/2)^2)</f>
        <v>#VALUE!</v>
      </c>
      <c r="W2228" s="136">
        <f t="shared" si="347"/>
        <v>44320</v>
      </c>
      <c r="X2228" t="e">
        <f>SQRT(($U$6/2)^2-($U$6/2)^2*'(OLD) bottom seam length'!W2228^2/($U$7/2)^2)</f>
        <v>#VALUE!</v>
      </c>
      <c r="Z2228" s="136">
        <f t="shared" si="348"/>
        <v>44320</v>
      </c>
      <c r="AA2228" t="e">
        <f>SQRT(($U$6/2)^2-($U$6/2)^2*'(OLD) bottom seam length'!Z2228^2/($U$7/2)^2)</f>
        <v>#VALUE!</v>
      </c>
      <c r="AC2228" s="136">
        <f t="shared" si="349"/>
        <v>44320</v>
      </c>
      <c r="AD2228" t="e">
        <f>SQRT(($U$6/2)^2-($U$6/2)^2*'(OLD) bottom seam length'!AC2228^2/($U$7/2)^2)</f>
        <v>#VALUE!</v>
      </c>
    </row>
    <row r="2229" spans="2:30">
      <c r="B2229" s="136">
        <f t="shared" si="340"/>
        <v>44360</v>
      </c>
      <c r="C2229" t="e">
        <f>SQRT(($C$5/2)^2-($C$5/2)^2*'(OLD) bottom seam length'!B2229^2/($C$6/2)^2)</f>
        <v>#DIV/0!</v>
      </c>
      <c r="E2229" s="136">
        <f t="shared" si="341"/>
        <v>44360</v>
      </c>
      <c r="F2229" t="e">
        <f>SQRT(($C$5/2)^2-($C$5/2)^2*'(OLD) bottom seam length'!E2229^2/($C$6/2)^2)</f>
        <v>#DIV/0!</v>
      </c>
      <c r="H2229" s="136">
        <f t="shared" si="342"/>
        <v>44360</v>
      </c>
      <c r="I2229" t="e">
        <f>SQRT(($C$5/2)^2-($C$5/2)^2*'(OLD) bottom seam length'!H2229^2/($C$6/2)^2)</f>
        <v>#DIV/0!</v>
      </c>
      <c r="K2229" s="136">
        <f t="shared" si="343"/>
        <v>44360</v>
      </c>
      <c r="L2229" t="e">
        <f>SQRT(($C$5/2)^2-($C$5/2)^2*'(OLD) bottom seam length'!K2229^2/($C$6/2)^2)</f>
        <v>#DIV/0!</v>
      </c>
      <c r="O2229" s="136">
        <f t="shared" si="344"/>
        <v>44360</v>
      </c>
      <c r="P2229" t="b">
        <f t="shared" si="345"/>
        <v>0</v>
      </c>
      <c r="T2229" s="136">
        <f t="shared" si="346"/>
        <v>44340</v>
      </c>
      <c r="U2229" t="e">
        <f>SQRT(($U$6/2)^2-($U$6/2)^2*'(OLD) bottom seam length'!T2229^2/($U$7/2)^2)</f>
        <v>#VALUE!</v>
      </c>
      <c r="W2229" s="136">
        <f t="shared" si="347"/>
        <v>44340</v>
      </c>
      <c r="X2229" t="e">
        <f>SQRT(($U$6/2)^2-($U$6/2)^2*'(OLD) bottom seam length'!W2229^2/($U$7/2)^2)</f>
        <v>#VALUE!</v>
      </c>
      <c r="Z2229" s="136">
        <f t="shared" si="348"/>
        <v>44340</v>
      </c>
      <c r="AA2229" t="e">
        <f>SQRT(($U$6/2)^2-($U$6/2)^2*'(OLD) bottom seam length'!Z2229^2/($U$7/2)^2)</f>
        <v>#VALUE!</v>
      </c>
      <c r="AC2229" s="136">
        <f t="shared" si="349"/>
        <v>44340</v>
      </c>
      <c r="AD2229" t="e">
        <f>SQRT(($U$6/2)^2-($U$6/2)^2*'(OLD) bottom seam length'!AC2229^2/($U$7/2)^2)</f>
        <v>#VALUE!</v>
      </c>
    </row>
    <row r="2230" spans="2:30">
      <c r="B2230" s="136">
        <f t="shared" si="340"/>
        <v>44380</v>
      </c>
      <c r="C2230" t="e">
        <f>SQRT(($C$5/2)^2-($C$5/2)^2*'(OLD) bottom seam length'!B2230^2/($C$6/2)^2)</f>
        <v>#DIV/0!</v>
      </c>
      <c r="E2230" s="136">
        <f t="shared" si="341"/>
        <v>44380</v>
      </c>
      <c r="F2230" t="e">
        <f>SQRT(($C$5/2)^2-($C$5/2)^2*'(OLD) bottom seam length'!E2230^2/($C$6/2)^2)</f>
        <v>#DIV/0!</v>
      </c>
      <c r="H2230" s="136">
        <f t="shared" si="342"/>
        <v>44380</v>
      </c>
      <c r="I2230" t="e">
        <f>SQRT(($C$5/2)^2-($C$5/2)^2*'(OLD) bottom seam length'!H2230^2/($C$6/2)^2)</f>
        <v>#DIV/0!</v>
      </c>
      <c r="K2230" s="136">
        <f t="shared" si="343"/>
        <v>44380</v>
      </c>
      <c r="L2230" t="e">
        <f>SQRT(($C$5/2)^2-($C$5/2)^2*'(OLD) bottom seam length'!K2230^2/($C$6/2)^2)</f>
        <v>#DIV/0!</v>
      </c>
      <c r="O2230" s="136">
        <f t="shared" si="344"/>
        <v>44380</v>
      </c>
      <c r="P2230" t="b">
        <f t="shared" si="345"/>
        <v>0</v>
      </c>
      <c r="T2230" s="136">
        <f t="shared" si="346"/>
        <v>44360</v>
      </c>
      <c r="U2230" t="e">
        <f>SQRT(($U$6/2)^2-($U$6/2)^2*'(OLD) bottom seam length'!T2230^2/($U$7/2)^2)</f>
        <v>#VALUE!</v>
      </c>
      <c r="W2230" s="136">
        <f t="shared" si="347"/>
        <v>44360</v>
      </c>
      <c r="X2230" t="e">
        <f>SQRT(($U$6/2)^2-($U$6/2)^2*'(OLD) bottom seam length'!W2230^2/($U$7/2)^2)</f>
        <v>#VALUE!</v>
      </c>
      <c r="Z2230" s="136">
        <f t="shared" si="348"/>
        <v>44360</v>
      </c>
      <c r="AA2230" t="e">
        <f>SQRT(($U$6/2)^2-($U$6/2)^2*'(OLD) bottom seam length'!Z2230^2/($U$7/2)^2)</f>
        <v>#VALUE!</v>
      </c>
      <c r="AC2230" s="136">
        <f t="shared" si="349"/>
        <v>44360</v>
      </c>
      <c r="AD2230" t="e">
        <f>SQRT(($U$6/2)^2-($U$6/2)^2*'(OLD) bottom seam length'!AC2230^2/($U$7/2)^2)</f>
        <v>#VALUE!</v>
      </c>
    </row>
    <row r="2231" spans="2:30">
      <c r="B2231" s="136">
        <f t="shared" si="340"/>
        <v>44400</v>
      </c>
      <c r="C2231" t="e">
        <f>SQRT(($C$5/2)^2-($C$5/2)^2*'(OLD) bottom seam length'!B2231^2/($C$6/2)^2)</f>
        <v>#DIV/0!</v>
      </c>
      <c r="E2231" s="136">
        <f t="shared" si="341"/>
        <v>44400</v>
      </c>
      <c r="F2231" t="e">
        <f>SQRT(($C$5/2)^2-($C$5/2)^2*'(OLD) bottom seam length'!E2231^2/($C$6/2)^2)</f>
        <v>#DIV/0!</v>
      </c>
      <c r="H2231" s="136">
        <f t="shared" si="342"/>
        <v>44400</v>
      </c>
      <c r="I2231" t="e">
        <f>SQRT(($C$5/2)^2-($C$5/2)^2*'(OLD) bottom seam length'!H2231^2/($C$6/2)^2)</f>
        <v>#DIV/0!</v>
      </c>
      <c r="K2231" s="136">
        <f t="shared" si="343"/>
        <v>44400</v>
      </c>
      <c r="L2231" t="e">
        <f>SQRT(($C$5/2)^2-($C$5/2)^2*'(OLD) bottom seam length'!K2231^2/($C$6/2)^2)</f>
        <v>#DIV/0!</v>
      </c>
      <c r="O2231" s="136">
        <f t="shared" si="344"/>
        <v>44400</v>
      </c>
      <c r="P2231" t="b">
        <f t="shared" si="345"/>
        <v>0</v>
      </c>
      <c r="T2231" s="136">
        <f t="shared" si="346"/>
        <v>44380</v>
      </c>
      <c r="U2231" t="e">
        <f>SQRT(($U$6/2)^2-($U$6/2)^2*'(OLD) bottom seam length'!T2231^2/($U$7/2)^2)</f>
        <v>#VALUE!</v>
      </c>
      <c r="W2231" s="136">
        <f t="shared" si="347"/>
        <v>44380</v>
      </c>
      <c r="X2231" t="e">
        <f>SQRT(($U$6/2)^2-($U$6/2)^2*'(OLD) bottom seam length'!W2231^2/($U$7/2)^2)</f>
        <v>#VALUE!</v>
      </c>
      <c r="Z2231" s="136">
        <f t="shared" si="348"/>
        <v>44380</v>
      </c>
      <c r="AA2231" t="e">
        <f>SQRT(($U$6/2)^2-($U$6/2)^2*'(OLD) bottom seam length'!Z2231^2/($U$7/2)^2)</f>
        <v>#VALUE!</v>
      </c>
      <c r="AC2231" s="136">
        <f t="shared" si="349"/>
        <v>44380</v>
      </c>
      <c r="AD2231" t="e">
        <f>SQRT(($U$6/2)^2-($U$6/2)^2*'(OLD) bottom seam length'!AC2231^2/($U$7/2)^2)</f>
        <v>#VALUE!</v>
      </c>
    </row>
    <row r="2232" spans="2:30">
      <c r="B2232" s="136">
        <f t="shared" si="340"/>
        <v>44420</v>
      </c>
      <c r="C2232" t="e">
        <f>SQRT(($C$5/2)^2-($C$5/2)^2*'(OLD) bottom seam length'!B2232^2/($C$6/2)^2)</f>
        <v>#DIV/0!</v>
      </c>
      <c r="E2232" s="136">
        <f t="shared" si="341"/>
        <v>44420</v>
      </c>
      <c r="F2232" t="e">
        <f>SQRT(($C$5/2)^2-($C$5/2)^2*'(OLD) bottom seam length'!E2232^2/($C$6/2)^2)</f>
        <v>#DIV/0!</v>
      </c>
      <c r="H2232" s="136">
        <f t="shared" si="342"/>
        <v>44420</v>
      </c>
      <c r="I2232" t="e">
        <f>SQRT(($C$5/2)^2-($C$5/2)^2*'(OLD) bottom seam length'!H2232^2/($C$6/2)^2)</f>
        <v>#DIV/0!</v>
      </c>
      <c r="K2232" s="136">
        <f t="shared" si="343"/>
        <v>44420</v>
      </c>
      <c r="L2232" t="e">
        <f>SQRT(($C$5/2)^2-($C$5/2)^2*'(OLD) bottom seam length'!K2232^2/($C$6/2)^2)</f>
        <v>#DIV/0!</v>
      </c>
      <c r="O2232" s="136">
        <f t="shared" si="344"/>
        <v>44420</v>
      </c>
      <c r="P2232" t="b">
        <f t="shared" si="345"/>
        <v>0</v>
      </c>
      <c r="T2232" s="136">
        <f t="shared" si="346"/>
        <v>44400</v>
      </c>
      <c r="U2232" t="e">
        <f>SQRT(($U$6/2)^2-($U$6/2)^2*'(OLD) bottom seam length'!T2232^2/($U$7/2)^2)</f>
        <v>#VALUE!</v>
      </c>
      <c r="W2232" s="136">
        <f t="shared" si="347"/>
        <v>44400</v>
      </c>
      <c r="X2232" t="e">
        <f>SQRT(($U$6/2)^2-($U$6/2)^2*'(OLD) bottom seam length'!W2232^2/($U$7/2)^2)</f>
        <v>#VALUE!</v>
      </c>
      <c r="Z2232" s="136">
        <f t="shared" si="348"/>
        <v>44400</v>
      </c>
      <c r="AA2232" t="e">
        <f>SQRT(($U$6/2)^2-($U$6/2)^2*'(OLD) bottom seam length'!Z2232^2/($U$7/2)^2)</f>
        <v>#VALUE!</v>
      </c>
      <c r="AC2232" s="136">
        <f t="shared" si="349"/>
        <v>44400</v>
      </c>
      <c r="AD2232" t="e">
        <f>SQRT(($U$6/2)^2-($U$6/2)^2*'(OLD) bottom seam length'!AC2232^2/($U$7/2)^2)</f>
        <v>#VALUE!</v>
      </c>
    </row>
    <row r="2233" spans="2:30">
      <c r="B2233" s="136">
        <f t="shared" si="340"/>
        <v>44440</v>
      </c>
      <c r="C2233" t="e">
        <f>SQRT(($C$5/2)^2-($C$5/2)^2*'(OLD) bottom seam length'!B2233^2/($C$6/2)^2)</f>
        <v>#DIV/0!</v>
      </c>
      <c r="E2233" s="136">
        <f t="shared" si="341"/>
        <v>44440</v>
      </c>
      <c r="F2233" t="e">
        <f>SQRT(($C$5/2)^2-($C$5/2)^2*'(OLD) bottom seam length'!E2233^2/($C$6/2)^2)</f>
        <v>#DIV/0!</v>
      </c>
      <c r="H2233" s="136">
        <f t="shared" si="342"/>
        <v>44440</v>
      </c>
      <c r="I2233" t="e">
        <f>SQRT(($C$5/2)^2-($C$5/2)^2*'(OLD) bottom seam length'!H2233^2/($C$6/2)^2)</f>
        <v>#DIV/0!</v>
      </c>
      <c r="K2233" s="136">
        <f t="shared" si="343"/>
        <v>44440</v>
      </c>
      <c r="L2233" t="e">
        <f>SQRT(($C$5/2)^2-($C$5/2)^2*'(OLD) bottom seam length'!K2233^2/($C$6/2)^2)</f>
        <v>#DIV/0!</v>
      </c>
      <c r="O2233" s="136">
        <f t="shared" si="344"/>
        <v>44440</v>
      </c>
      <c r="P2233" t="b">
        <f t="shared" si="345"/>
        <v>0</v>
      </c>
      <c r="T2233" s="136">
        <f t="shared" si="346"/>
        <v>44420</v>
      </c>
      <c r="U2233" t="e">
        <f>SQRT(($U$6/2)^2-($U$6/2)^2*'(OLD) bottom seam length'!T2233^2/($U$7/2)^2)</f>
        <v>#VALUE!</v>
      </c>
      <c r="W2233" s="136">
        <f t="shared" si="347"/>
        <v>44420</v>
      </c>
      <c r="X2233" t="e">
        <f>SQRT(($U$6/2)^2-($U$6/2)^2*'(OLD) bottom seam length'!W2233^2/($U$7/2)^2)</f>
        <v>#VALUE!</v>
      </c>
      <c r="Z2233" s="136">
        <f t="shared" si="348"/>
        <v>44420</v>
      </c>
      <c r="AA2233" t="e">
        <f>SQRT(($U$6/2)^2-($U$6/2)^2*'(OLD) bottom seam length'!Z2233^2/($U$7/2)^2)</f>
        <v>#VALUE!</v>
      </c>
      <c r="AC2233" s="136">
        <f t="shared" si="349"/>
        <v>44420</v>
      </c>
      <c r="AD2233" t="e">
        <f>SQRT(($U$6/2)^2-($U$6/2)^2*'(OLD) bottom seam length'!AC2233^2/($U$7/2)^2)</f>
        <v>#VALUE!</v>
      </c>
    </row>
    <row r="2234" spans="2:30">
      <c r="B2234" s="136">
        <f t="shared" si="340"/>
        <v>44460</v>
      </c>
      <c r="C2234" t="e">
        <f>SQRT(($C$5/2)^2-($C$5/2)^2*'(OLD) bottom seam length'!B2234^2/($C$6/2)^2)</f>
        <v>#DIV/0!</v>
      </c>
      <c r="E2234" s="136">
        <f t="shared" si="341"/>
        <v>44460</v>
      </c>
      <c r="F2234" t="e">
        <f>SQRT(($C$5/2)^2-($C$5/2)^2*'(OLD) bottom seam length'!E2234^2/($C$6/2)^2)</f>
        <v>#DIV/0!</v>
      </c>
      <c r="H2234" s="136">
        <f t="shared" si="342"/>
        <v>44460</v>
      </c>
      <c r="I2234" t="e">
        <f>SQRT(($C$5/2)^2-($C$5/2)^2*'(OLD) bottom seam length'!H2234^2/($C$6/2)^2)</f>
        <v>#DIV/0!</v>
      </c>
      <c r="K2234" s="136">
        <f t="shared" si="343"/>
        <v>44460</v>
      </c>
      <c r="L2234" t="e">
        <f>SQRT(($C$5/2)^2-($C$5/2)^2*'(OLD) bottom seam length'!K2234^2/($C$6/2)^2)</f>
        <v>#DIV/0!</v>
      </c>
      <c r="O2234" s="136">
        <f t="shared" si="344"/>
        <v>44460</v>
      </c>
      <c r="P2234" t="b">
        <f t="shared" si="345"/>
        <v>0</v>
      </c>
      <c r="T2234" s="136">
        <f t="shared" si="346"/>
        <v>44440</v>
      </c>
      <c r="U2234" t="e">
        <f>SQRT(($U$6/2)^2-($U$6/2)^2*'(OLD) bottom seam length'!T2234^2/($U$7/2)^2)</f>
        <v>#VALUE!</v>
      </c>
      <c r="W2234" s="136">
        <f t="shared" si="347"/>
        <v>44440</v>
      </c>
      <c r="X2234" t="e">
        <f>SQRT(($U$6/2)^2-($U$6/2)^2*'(OLD) bottom seam length'!W2234^2/($U$7/2)^2)</f>
        <v>#VALUE!</v>
      </c>
      <c r="Z2234" s="136">
        <f t="shared" si="348"/>
        <v>44440</v>
      </c>
      <c r="AA2234" t="e">
        <f>SQRT(($U$6/2)^2-($U$6/2)^2*'(OLD) bottom seam length'!Z2234^2/($U$7/2)^2)</f>
        <v>#VALUE!</v>
      </c>
      <c r="AC2234" s="136">
        <f t="shared" si="349"/>
        <v>44440</v>
      </c>
      <c r="AD2234" t="e">
        <f>SQRT(($U$6/2)^2-($U$6/2)^2*'(OLD) bottom seam length'!AC2234^2/($U$7/2)^2)</f>
        <v>#VALUE!</v>
      </c>
    </row>
    <row r="2235" spans="2:30">
      <c r="B2235" s="136">
        <f t="shared" si="340"/>
        <v>44480</v>
      </c>
      <c r="C2235" t="e">
        <f>SQRT(($C$5/2)^2-($C$5/2)^2*'(OLD) bottom seam length'!B2235^2/($C$6/2)^2)</f>
        <v>#DIV/0!</v>
      </c>
      <c r="E2235" s="136">
        <f t="shared" si="341"/>
        <v>44480</v>
      </c>
      <c r="F2235" t="e">
        <f>SQRT(($C$5/2)^2-($C$5/2)^2*'(OLD) bottom seam length'!E2235^2/($C$6/2)^2)</f>
        <v>#DIV/0!</v>
      </c>
      <c r="H2235" s="136">
        <f t="shared" si="342"/>
        <v>44480</v>
      </c>
      <c r="I2235" t="e">
        <f>SQRT(($C$5/2)^2-($C$5/2)^2*'(OLD) bottom seam length'!H2235^2/($C$6/2)^2)</f>
        <v>#DIV/0!</v>
      </c>
      <c r="K2235" s="136">
        <f t="shared" si="343"/>
        <v>44480</v>
      </c>
      <c r="L2235" t="e">
        <f>SQRT(($C$5/2)^2-($C$5/2)^2*'(OLD) bottom seam length'!K2235^2/($C$6/2)^2)</f>
        <v>#DIV/0!</v>
      </c>
      <c r="O2235" s="136">
        <f t="shared" si="344"/>
        <v>44480</v>
      </c>
      <c r="P2235" t="b">
        <f t="shared" si="345"/>
        <v>0</v>
      </c>
      <c r="T2235" s="136">
        <f t="shared" si="346"/>
        <v>44460</v>
      </c>
      <c r="U2235" t="e">
        <f>SQRT(($U$6/2)^2-($U$6/2)^2*'(OLD) bottom seam length'!T2235^2/($U$7/2)^2)</f>
        <v>#VALUE!</v>
      </c>
      <c r="W2235" s="136">
        <f t="shared" si="347"/>
        <v>44460</v>
      </c>
      <c r="X2235" t="e">
        <f>SQRT(($U$6/2)^2-($U$6/2)^2*'(OLD) bottom seam length'!W2235^2/($U$7/2)^2)</f>
        <v>#VALUE!</v>
      </c>
      <c r="Z2235" s="136">
        <f t="shared" si="348"/>
        <v>44460</v>
      </c>
      <c r="AA2235" t="e">
        <f>SQRT(($U$6/2)^2-($U$6/2)^2*'(OLD) bottom seam length'!Z2235^2/($U$7/2)^2)</f>
        <v>#VALUE!</v>
      </c>
      <c r="AC2235" s="136">
        <f t="shared" si="349"/>
        <v>44460</v>
      </c>
      <c r="AD2235" t="e">
        <f>SQRT(($U$6/2)^2-($U$6/2)^2*'(OLD) bottom seam length'!AC2235^2/($U$7/2)^2)</f>
        <v>#VALUE!</v>
      </c>
    </row>
    <row r="2236" spans="2:30">
      <c r="B2236" s="136">
        <f t="shared" si="340"/>
        <v>44500</v>
      </c>
      <c r="C2236" t="e">
        <f>SQRT(($C$5/2)^2-($C$5/2)^2*'(OLD) bottom seam length'!B2236^2/($C$6/2)^2)</f>
        <v>#DIV/0!</v>
      </c>
      <c r="E2236" s="136">
        <f t="shared" si="341"/>
        <v>44500</v>
      </c>
      <c r="F2236" t="e">
        <f>SQRT(($C$5/2)^2-($C$5/2)^2*'(OLD) bottom seam length'!E2236^2/($C$6/2)^2)</f>
        <v>#DIV/0!</v>
      </c>
      <c r="H2236" s="136">
        <f t="shared" si="342"/>
        <v>44500</v>
      </c>
      <c r="I2236" t="e">
        <f>SQRT(($C$5/2)^2-($C$5/2)^2*'(OLD) bottom seam length'!H2236^2/($C$6/2)^2)</f>
        <v>#DIV/0!</v>
      </c>
      <c r="K2236" s="136">
        <f t="shared" si="343"/>
        <v>44500</v>
      </c>
      <c r="L2236" t="e">
        <f>SQRT(($C$5/2)^2-($C$5/2)^2*'(OLD) bottom seam length'!K2236^2/($C$6/2)^2)</f>
        <v>#DIV/0!</v>
      </c>
      <c r="O2236" s="136">
        <f t="shared" si="344"/>
        <v>44500</v>
      </c>
      <c r="P2236" t="b">
        <f t="shared" si="345"/>
        <v>0</v>
      </c>
      <c r="T2236" s="136">
        <f t="shared" si="346"/>
        <v>44480</v>
      </c>
      <c r="U2236" t="e">
        <f>SQRT(($U$6/2)^2-($U$6/2)^2*'(OLD) bottom seam length'!T2236^2/($U$7/2)^2)</f>
        <v>#VALUE!</v>
      </c>
      <c r="W2236" s="136">
        <f t="shared" si="347"/>
        <v>44480</v>
      </c>
      <c r="X2236" t="e">
        <f>SQRT(($U$6/2)^2-($U$6/2)^2*'(OLD) bottom seam length'!W2236^2/($U$7/2)^2)</f>
        <v>#VALUE!</v>
      </c>
      <c r="Z2236" s="136">
        <f t="shared" si="348"/>
        <v>44480</v>
      </c>
      <c r="AA2236" t="e">
        <f>SQRT(($U$6/2)^2-($U$6/2)^2*'(OLD) bottom seam length'!Z2236^2/($U$7/2)^2)</f>
        <v>#VALUE!</v>
      </c>
      <c r="AC2236" s="136">
        <f t="shared" si="349"/>
        <v>44480</v>
      </c>
      <c r="AD2236" t="e">
        <f>SQRT(($U$6/2)^2-($U$6/2)^2*'(OLD) bottom seam length'!AC2236^2/($U$7/2)^2)</f>
        <v>#VALUE!</v>
      </c>
    </row>
    <row r="2237" spans="2:30">
      <c r="B2237" s="136">
        <f t="shared" si="340"/>
        <v>44520</v>
      </c>
      <c r="C2237" t="e">
        <f>SQRT(($C$5/2)^2-($C$5/2)^2*'(OLD) bottom seam length'!B2237^2/($C$6/2)^2)</f>
        <v>#DIV/0!</v>
      </c>
      <c r="E2237" s="136">
        <f t="shared" si="341"/>
        <v>44520</v>
      </c>
      <c r="F2237" t="e">
        <f>SQRT(($C$5/2)^2-($C$5/2)^2*'(OLD) bottom seam length'!E2237^2/($C$6/2)^2)</f>
        <v>#DIV/0!</v>
      </c>
      <c r="H2237" s="136">
        <f t="shared" si="342"/>
        <v>44520</v>
      </c>
      <c r="I2237" t="e">
        <f>SQRT(($C$5/2)^2-($C$5/2)^2*'(OLD) bottom seam length'!H2237^2/($C$6/2)^2)</f>
        <v>#DIV/0!</v>
      </c>
      <c r="K2237" s="136">
        <f t="shared" si="343"/>
        <v>44520</v>
      </c>
      <c r="L2237" t="e">
        <f>SQRT(($C$5/2)^2-($C$5/2)^2*'(OLD) bottom seam length'!K2237^2/($C$6/2)^2)</f>
        <v>#DIV/0!</v>
      </c>
      <c r="O2237" s="136">
        <f t="shared" si="344"/>
        <v>44520</v>
      </c>
      <c r="P2237" t="b">
        <f t="shared" si="345"/>
        <v>0</v>
      </c>
      <c r="T2237" s="136">
        <f t="shared" si="346"/>
        <v>44500</v>
      </c>
      <c r="U2237" t="e">
        <f>SQRT(($U$6/2)^2-($U$6/2)^2*'(OLD) bottom seam length'!T2237^2/($U$7/2)^2)</f>
        <v>#VALUE!</v>
      </c>
      <c r="W2237" s="136">
        <f t="shared" si="347"/>
        <v>44500</v>
      </c>
      <c r="X2237" t="e">
        <f>SQRT(($U$6/2)^2-($U$6/2)^2*'(OLD) bottom seam length'!W2237^2/($U$7/2)^2)</f>
        <v>#VALUE!</v>
      </c>
      <c r="Z2237" s="136">
        <f t="shared" si="348"/>
        <v>44500</v>
      </c>
      <c r="AA2237" t="e">
        <f>SQRT(($U$6/2)^2-($U$6/2)^2*'(OLD) bottom seam length'!Z2237^2/($U$7/2)^2)</f>
        <v>#VALUE!</v>
      </c>
      <c r="AC2237" s="136">
        <f t="shared" si="349"/>
        <v>44500</v>
      </c>
      <c r="AD2237" t="e">
        <f>SQRT(($U$6/2)^2-($U$6/2)^2*'(OLD) bottom seam length'!AC2237^2/($U$7/2)^2)</f>
        <v>#VALUE!</v>
      </c>
    </row>
    <row r="2238" spans="2:30">
      <c r="B2238" s="136">
        <f t="shared" si="340"/>
        <v>44540</v>
      </c>
      <c r="C2238" t="e">
        <f>SQRT(($C$5/2)^2-($C$5/2)^2*'(OLD) bottom seam length'!B2238^2/($C$6/2)^2)</f>
        <v>#DIV/0!</v>
      </c>
      <c r="E2238" s="136">
        <f t="shared" si="341"/>
        <v>44540</v>
      </c>
      <c r="F2238" t="e">
        <f>SQRT(($C$5/2)^2-($C$5/2)^2*'(OLD) bottom seam length'!E2238^2/($C$6/2)^2)</f>
        <v>#DIV/0!</v>
      </c>
      <c r="H2238" s="136">
        <f t="shared" si="342"/>
        <v>44540</v>
      </c>
      <c r="I2238" t="e">
        <f>SQRT(($C$5/2)^2-($C$5/2)^2*'(OLD) bottom seam length'!H2238^2/($C$6/2)^2)</f>
        <v>#DIV/0!</v>
      </c>
      <c r="K2238" s="136">
        <f t="shared" si="343"/>
        <v>44540</v>
      </c>
      <c r="L2238" t="e">
        <f>SQRT(($C$5/2)^2-($C$5/2)^2*'(OLD) bottom seam length'!K2238^2/($C$6/2)^2)</f>
        <v>#DIV/0!</v>
      </c>
      <c r="O2238" s="136">
        <f t="shared" si="344"/>
        <v>44540</v>
      </c>
      <c r="P2238" t="b">
        <f t="shared" si="345"/>
        <v>0</v>
      </c>
      <c r="T2238" s="136">
        <f t="shared" si="346"/>
        <v>44520</v>
      </c>
      <c r="U2238" t="e">
        <f>SQRT(($U$6/2)^2-($U$6/2)^2*'(OLD) bottom seam length'!T2238^2/($U$7/2)^2)</f>
        <v>#VALUE!</v>
      </c>
      <c r="W2238" s="136">
        <f t="shared" si="347"/>
        <v>44520</v>
      </c>
      <c r="X2238" t="e">
        <f>SQRT(($U$6/2)^2-($U$6/2)^2*'(OLD) bottom seam length'!W2238^2/($U$7/2)^2)</f>
        <v>#VALUE!</v>
      </c>
      <c r="Z2238" s="136">
        <f t="shared" si="348"/>
        <v>44520</v>
      </c>
      <c r="AA2238" t="e">
        <f>SQRT(($U$6/2)^2-($U$6/2)^2*'(OLD) bottom seam length'!Z2238^2/($U$7/2)^2)</f>
        <v>#VALUE!</v>
      </c>
      <c r="AC2238" s="136">
        <f t="shared" si="349"/>
        <v>44520</v>
      </c>
      <c r="AD2238" t="e">
        <f>SQRT(($U$6/2)^2-($U$6/2)^2*'(OLD) bottom seam length'!AC2238^2/($U$7/2)^2)</f>
        <v>#VALUE!</v>
      </c>
    </row>
    <row r="2239" spans="2:30">
      <c r="B2239" s="136">
        <f t="shared" si="340"/>
        <v>44560</v>
      </c>
      <c r="C2239" t="e">
        <f>SQRT(($C$5/2)^2-($C$5/2)^2*'(OLD) bottom seam length'!B2239^2/($C$6/2)^2)</f>
        <v>#DIV/0!</v>
      </c>
      <c r="E2239" s="136">
        <f t="shared" si="341"/>
        <v>44560</v>
      </c>
      <c r="F2239" t="e">
        <f>SQRT(($C$5/2)^2-($C$5/2)^2*'(OLD) bottom seam length'!E2239^2/($C$6/2)^2)</f>
        <v>#DIV/0!</v>
      </c>
      <c r="H2239" s="136">
        <f t="shared" si="342"/>
        <v>44560</v>
      </c>
      <c r="I2239" t="e">
        <f>SQRT(($C$5/2)^2-($C$5/2)^2*'(OLD) bottom seam length'!H2239^2/($C$6/2)^2)</f>
        <v>#DIV/0!</v>
      </c>
      <c r="K2239" s="136">
        <f t="shared" si="343"/>
        <v>44560</v>
      </c>
      <c r="L2239" t="e">
        <f>SQRT(($C$5/2)^2-($C$5/2)^2*'(OLD) bottom seam length'!K2239^2/($C$6/2)^2)</f>
        <v>#DIV/0!</v>
      </c>
      <c r="O2239" s="136">
        <f t="shared" si="344"/>
        <v>44560</v>
      </c>
      <c r="P2239" t="b">
        <f t="shared" si="345"/>
        <v>0</v>
      </c>
      <c r="T2239" s="136">
        <f t="shared" si="346"/>
        <v>44540</v>
      </c>
      <c r="U2239" t="e">
        <f>SQRT(($U$6/2)^2-($U$6/2)^2*'(OLD) bottom seam length'!T2239^2/($U$7/2)^2)</f>
        <v>#VALUE!</v>
      </c>
      <c r="W2239" s="136">
        <f t="shared" si="347"/>
        <v>44540</v>
      </c>
      <c r="X2239" t="e">
        <f>SQRT(($U$6/2)^2-($U$6/2)^2*'(OLD) bottom seam length'!W2239^2/($U$7/2)^2)</f>
        <v>#VALUE!</v>
      </c>
      <c r="Z2239" s="136">
        <f t="shared" si="348"/>
        <v>44540</v>
      </c>
      <c r="AA2239" t="e">
        <f>SQRT(($U$6/2)^2-($U$6/2)^2*'(OLD) bottom seam length'!Z2239^2/($U$7/2)^2)</f>
        <v>#VALUE!</v>
      </c>
      <c r="AC2239" s="136">
        <f t="shared" si="349"/>
        <v>44540</v>
      </c>
      <c r="AD2239" t="e">
        <f>SQRT(($U$6/2)^2-($U$6/2)^2*'(OLD) bottom seam length'!AC2239^2/($U$7/2)^2)</f>
        <v>#VALUE!</v>
      </c>
    </row>
    <row r="2240" spans="2:30">
      <c r="B2240" s="136">
        <f t="shared" si="340"/>
        <v>44580</v>
      </c>
      <c r="C2240" t="e">
        <f>SQRT(($C$5/2)^2-($C$5/2)^2*'(OLD) bottom seam length'!B2240^2/($C$6/2)^2)</f>
        <v>#DIV/0!</v>
      </c>
      <c r="E2240" s="136">
        <f t="shared" si="341"/>
        <v>44580</v>
      </c>
      <c r="F2240" t="e">
        <f>SQRT(($C$5/2)^2-($C$5/2)^2*'(OLD) bottom seam length'!E2240^2/($C$6/2)^2)</f>
        <v>#DIV/0!</v>
      </c>
      <c r="H2240" s="136">
        <f t="shared" si="342"/>
        <v>44580</v>
      </c>
      <c r="I2240" t="e">
        <f>SQRT(($C$5/2)^2-($C$5/2)^2*'(OLD) bottom seam length'!H2240^2/($C$6/2)^2)</f>
        <v>#DIV/0!</v>
      </c>
      <c r="K2240" s="136">
        <f t="shared" si="343"/>
        <v>44580</v>
      </c>
      <c r="L2240" t="e">
        <f>SQRT(($C$5/2)^2-($C$5/2)^2*'(OLD) bottom seam length'!K2240^2/($C$6/2)^2)</f>
        <v>#DIV/0!</v>
      </c>
      <c r="O2240" s="136">
        <f t="shared" si="344"/>
        <v>44580</v>
      </c>
      <c r="P2240" t="b">
        <f t="shared" si="345"/>
        <v>0</v>
      </c>
      <c r="T2240" s="136">
        <f t="shared" si="346"/>
        <v>44560</v>
      </c>
      <c r="U2240" t="e">
        <f>SQRT(($U$6/2)^2-($U$6/2)^2*'(OLD) bottom seam length'!T2240^2/($U$7/2)^2)</f>
        <v>#VALUE!</v>
      </c>
      <c r="W2240" s="136">
        <f t="shared" si="347"/>
        <v>44560</v>
      </c>
      <c r="X2240" t="e">
        <f>SQRT(($U$6/2)^2-($U$6/2)^2*'(OLD) bottom seam length'!W2240^2/($U$7/2)^2)</f>
        <v>#VALUE!</v>
      </c>
      <c r="Z2240" s="136">
        <f t="shared" si="348"/>
        <v>44560</v>
      </c>
      <c r="AA2240" t="e">
        <f>SQRT(($U$6/2)^2-($U$6/2)^2*'(OLD) bottom seam length'!Z2240^2/($U$7/2)^2)</f>
        <v>#VALUE!</v>
      </c>
      <c r="AC2240" s="136">
        <f t="shared" si="349"/>
        <v>44560</v>
      </c>
      <c r="AD2240" t="e">
        <f>SQRT(($U$6/2)^2-($U$6/2)^2*'(OLD) bottom seam length'!AC2240^2/($U$7/2)^2)</f>
        <v>#VALUE!</v>
      </c>
    </row>
    <row r="2241" spans="2:30">
      <c r="B2241" s="136">
        <f t="shared" si="340"/>
        <v>44600</v>
      </c>
      <c r="C2241" t="e">
        <f>SQRT(($C$5/2)^2-($C$5/2)^2*'(OLD) bottom seam length'!B2241^2/($C$6/2)^2)</f>
        <v>#DIV/0!</v>
      </c>
      <c r="E2241" s="136">
        <f t="shared" si="341"/>
        <v>44600</v>
      </c>
      <c r="F2241" t="e">
        <f>SQRT(($C$5/2)^2-($C$5/2)^2*'(OLD) bottom seam length'!E2241^2/($C$6/2)^2)</f>
        <v>#DIV/0!</v>
      </c>
      <c r="H2241" s="136">
        <f t="shared" si="342"/>
        <v>44600</v>
      </c>
      <c r="I2241" t="e">
        <f>SQRT(($C$5/2)^2-($C$5/2)^2*'(OLD) bottom seam length'!H2241^2/($C$6/2)^2)</f>
        <v>#DIV/0!</v>
      </c>
      <c r="K2241" s="136">
        <f t="shared" si="343"/>
        <v>44600</v>
      </c>
      <c r="L2241" t="e">
        <f>SQRT(($C$5/2)^2-($C$5/2)^2*'(OLD) bottom seam length'!K2241^2/($C$6/2)^2)</f>
        <v>#DIV/0!</v>
      </c>
      <c r="O2241" s="136">
        <f t="shared" si="344"/>
        <v>44600</v>
      </c>
      <c r="P2241" t="b">
        <f t="shared" si="345"/>
        <v>0</v>
      </c>
      <c r="T2241" s="136">
        <f t="shared" si="346"/>
        <v>44580</v>
      </c>
      <c r="U2241" t="e">
        <f>SQRT(($U$6/2)^2-($U$6/2)^2*'(OLD) bottom seam length'!T2241^2/($U$7/2)^2)</f>
        <v>#VALUE!</v>
      </c>
      <c r="W2241" s="136">
        <f t="shared" si="347"/>
        <v>44580</v>
      </c>
      <c r="X2241" t="e">
        <f>SQRT(($U$6/2)^2-($U$6/2)^2*'(OLD) bottom seam length'!W2241^2/($U$7/2)^2)</f>
        <v>#VALUE!</v>
      </c>
      <c r="Z2241" s="136">
        <f t="shared" si="348"/>
        <v>44580</v>
      </c>
      <c r="AA2241" t="e">
        <f>SQRT(($U$6/2)^2-($U$6/2)^2*'(OLD) bottom seam length'!Z2241^2/($U$7/2)^2)</f>
        <v>#VALUE!</v>
      </c>
      <c r="AC2241" s="136">
        <f t="shared" si="349"/>
        <v>44580</v>
      </c>
      <c r="AD2241" t="e">
        <f>SQRT(($U$6/2)^2-($U$6/2)^2*'(OLD) bottom seam length'!AC2241^2/($U$7/2)^2)</f>
        <v>#VALUE!</v>
      </c>
    </row>
    <row r="2242" spans="2:30">
      <c r="B2242" s="136">
        <f t="shared" si="340"/>
        <v>44620</v>
      </c>
      <c r="C2242" t="e">
        <f>SQRT(($C$5/2)^2-($C$5/2)^2*'(OLD) bottom seam length'!B2242^2/($C$6/2)^2)</f>
        <v>#DIV/0!</v>
      </c>
      <c r="E2242" s="136">
        <f t="shared" si="341"/>
        <v>44620</v>
      </c>
      <c r="F2242" t="e">
        <f>SQRT(($C$5/2)^2-($C$5/2)^2*'(OLD) bottom seam length'!E2242^2/($C$6/2)^2)</f>
        <v>#DIV/0!</v>
      </c>
      <c r="H2242" s="136">
        <f t="shared" si="342"/>
        <v>44620</v>
      </c>
      <c r="I2242" t="e">
        <f>SQRT(($C$5/2)^2-($C$5/2)^2*'(OLD) bottom seam length'!H2242^2/($C$6/2)^2)</f>
        <v>#DIV/0!</v>
      </c>
      <c r="K2242" s="136">
        <f t="shared" si="343"/>
        <v>44620</v>
      </c>
      <c r="L2242" t="e">
        <f>SQRT(($C$5/2)^2-($C$5/2)^2*'(OLD) bottom seam length'!K2242^2/($C$6/2)^2)</f>
        <v>#DIV/0!</v>
      </c>
      <c r="O2242" s="136">
        <f t="shared" si="344"/>
        <v>44620</v>
      </c>
      <c r="P2242" t="b">
        <f t="shared" si="345"/>
        <v>0</v>
      </c>
      <c r="T2242" s="136">
        <f t="shared" si="346"/>
        <v>44600</v>
      </c>
      <c r="U2242" t="e">
        <f>SQRT(($U$6/2)^2-($U$6/2)^2*'(OLD) bottom seam length'!T2242^2/($U$7/2)^2)</f>
        <v>#VALUE!</v>
      </c>
      <c r="W2242" s="136">
        <f t="shared" si="347"/>
        <v>44600</v>
      </c>
      <c r="X2242" t="e">
        <f>SQRT(($U$6/2)^2-($U$6/2)^2*'(OLD) bottom seam length'!W2242^2/($U$7/2)^2)</f>
        <v>#VALUE!</v>
      </c>
      <c r="Z2242" s="136">
        <f t="shared" si="348"/>
        <v>44600</v>
      </c>
      <c r="AA2242" t="e">
        <f>SQRT(($U$6/2)^2-($U$6/2)^2*'(OLD) bottom seam length'!Z2242^2/($U$7/2)^2)</f>
        <v>#VALUE!</v>
      </c>
      <c r="AC2242" s="136">
        <f t="shared" si="349"/>
        <v>44600</v>
      </c>
      <c r="AD2242" t="e">
        <f>SQRT(($U$6/2)^2-($U$6/2)^2*'(OLD) bottom seam length'!AC2242^2/($U$7/2)^2)</f>
        <v>#VALUE!</v>
      </c>
    </row>
    <row r="2243" spans="2:30">
      <c r="B2243" s="136">
        <f t="shared" si="340"/>
        <v>44640</v>
      </c>
      <c r="C2243" t="e">
        <f>SQRT(($C$5/2)^2-($C$5/2)^2*'(OLD) bottom seam length'!B2243^2/($C$6/2)^2)</f>
        <v>#DIV/0!</v>
      </c>
      <c r="E2243" s="136">
        <f t="shared" si="341"/>
        <v>44640</v>
      </c>
      <c r="F2243" t="e">
        <f>SQRT(($C$5/2)^2-($C$5/2)^2*'(OLD) bottom seam length'!E2243^2/($C$6/2)^2)</f>
        <v>#DIV/0!</v>
      </c>
      <c r="H2243" s="136">
        <f t="shared" si="342"/>
        <v>44640</v>
      </c>
      <c r="I2243" t="e">
        <f>SQRT(($C$5/2)^2-($C$5/2)^2*'(OLD) bottom seam length'!H2243^2/($C$6/2)^2)</f>
        <v>#DIV/0!</v>
      </c>
      <c r="K2243" s="136">
        <f t="shared" si="343"/>
        <v>44640</v>
      </c>
      <c r="L2243" t="e">
        <f>SQRT(($C$5/2)^2-($C$5/2)^2*'(OLD) bottom seam length'!K2243^2/($C$6/2)^2)</f>
        <v>#DIV/0!</v>
      </c>
      <c r="O2243" s="136">
        <f t="shared" si="344"/>
        <v>44640</v>
      </c>
      <c r="P2243" t="b">
        <f t="shared" si="345"/>
        <v>0</v>
      </c>
      <c r="T2243" s="136">
        <f t="shared" si="346"/>
        <v>44620</v>
      </c>
      <c r="U2243" t="e">
        <f>SQRT(($U$6/2)^2-($U$6/2)^2*'(OLD) bottom seam length'!T2243^2/($U$7/2)^2)</f>
        <v>#VALUE!</v>
      </c>
      <c r="W2243" s="136">
        <f t="shared" si="347"/>
        <v>44620</v>
      </c>
      <c r="X2243" t="e">
        <f>SQRT(($U$6/2)^2-($U$6/2)^2*'(OLD) bottom seam length'!W2243^2/($U$7/2)^2)</f>
        <v>#VALUE!</v>
      </c>
      <c r="Z2243" s="136">
        <f t="shared" si="348"/>
        <v>44620</v>
      </c>
      <c r="AA2243" t="e">
        <f>SQRT(($U$6/2)^2-($U$6/2)^2*'(OLD) bottom seam length'!Z2243^2/($U$7/2)^2)</f>
        <v>#VALUE!</v>
      </c>
      <c r="AC2243" s="136">
        <f t="shared" si="349"/>
        <v>44620</v>
      </c>
      <c r="AD2243" t="e">
        <f>SQRT(($U$6/2)^2-($U$6/2)^2*'(OLD) bottom seam length'!AC2243^2/($U$7/2)^2)</f>
        <v>#VALUE!</v>
      </c>
    </row>
    <row r="2244" spans="2:30">
      <c r="B2244" s="136">
        <f t="shared" si="340"/>
        <v>44660</v>
      </c>
      <c r="C2244" t="e">
        <f>SQRT(($C$5/2)^2-($C$5/2)^2*'(OLD) bottom seam length'!B2244^2/($C$6/2)^2)</f>
        <v>#DIV/0!</v>
      </c>
      <c r="E2244" s="136">
        <f t="shared" si="341"/>
        <v>44660</v>
      </c>
      <c r="F2244" t="e">
        <f>SQRT(($C$5/2)^2-($C$5/2)^2*'(OLD) bottom seam length'!E2244^2/($C$6/2)^2)</f>
        <v>#DIV/0!</v>
      </c>
      <c r="H2244" s="136">
        <f t="shared" si="342"/>
        <v>44660</v>
      </c>
      <c r="I2244" t="e">
        <f>SQRT(($C$5/2)^2-($C$5/2)^2*'(OLD) bottom seam length'!H2244^2/($C$6/2)^2)</f>
        <v>#DIV/0!</v>
      </c>
      <c r="K2244" s="136">
        <f t="shared" si="343"/>
        <v>44660</v>
      </c>
      <c r="L2244" t="e">
        <f>SQRT(($C$5/2)^2-($C$5/2)^2*'(OLD) bottom seam length'!K2244^2/($C$6/2)^2)</f>
        <v>#DIV/0!</v>
      </c>
      <c r="O2244" s="136">
        <f t="shared" si="344"/>
        <v>44660</v>
      </c>
      <c r="P2244" t="b">
        <f t="shared" si="345"/>
        <v>0</v>
      </c>
      <c r="T2244" s="136">
        <f t="shared" si="346"/>
        <v>44640</v>
      </c>
      <c r="U2244" t="e">
        <f>SQRT(($U$6/2)^2-($U$6/2)^2*'(OLD) bottom seam length'!T2244^2/($U$7/2)^2)</f>
        <v>#VALUE!</v>
      </c>
      <c r="W2244" s="136">
        <f t="shared" si="347"/>
        <v>44640</v>
      </c>
      <c r="X2244" t="e">
        <f>SQRT(($U$6/2)^2-($U$6/2)^2*'(OLD) bottom seam length'!W2244^2/($U$7/2)^2)</f>
        <v>#VALUE!</v>
      </c>
      <c r="Z2244" s="136">
        <f t="shared" si="348"/>
        <v>44640</v>
      </c>
      <c r="AA2244" t="e">
        <f>SQRT(($U$6/2)^2-($U$6/2)^2*'(OLD) bottom seam length'!Z2244^2/($U$7/2)^2)</f>
        <v>#VALUE!</v>
      </c>
      <c r="AC2244" s="136">
        <f t="shared" si="349"/>
        <v>44640</v>
      </c>
      <c r="AD2244" t="e">
        <f>SQRT(($U$6/2)^2-($U$6/2)^2*'(OLD) bottom seam length'!AC2244^2/($U$7/2)^2)</f>
        <v>#VALUE!</v>
      </c>
    </row>
    <row r="2245" spans="2:30">
      <c r="B2245" s="136">
        <f t="shared" si="340"/>
        <v>44680</v>
      </c>
      <c r="C2245" t="e">
        <f>SQRT(($C$5/2)^2-($C$5/2)^2*'(OLD) bottom seam length'!B2245^2/($C$6/2)^2)</f>
        <v>#DIV/0!</v>
      </c>
      <c r="E2245" s="136">
        <f t="shared" si="341"/>
        <v>44680</v>
      </c>
      <c r="F2245" t="e">
        <f>SQRT(($C$5/2)^2-($C$5/2)^2*'(OLD) bottom seam length'!E2245^2/($C$6/2)^2)</f>
        <v>#DIV/0!</v>
      </c>
      <c r="H2245" s="136">
        <f t="shared" si="342"/>
        <v>44680</v>
      </c>
      <c r="I2245" t="e">
        <f>SQRT(($C$5/2)^2-($C$5/2)^2*'(OLD) bottom seam length'!H2245^2/($C$6/2)^2)</f>
        <v>#DIV/0!</v>
      </c>
      <c r="K2245" s="136">
        <f t="shared" si="343"/>
        <v>44680</v>
      </c>
      <c r="L2245" t="e">
        <f>SQRT(($C$5/2)^2-($C$5/2)^2*'(OLD) bottom seam length'!K2245^2/($C$6/2)^2)</f>
        <v>#DIV/0!</v>
      </c>
      <c r="O2245" s="136">
        <f t="shared" si="344"/>
        <v>44680</v>
      </c>
      <c r="P2245" t="b">
        <f t="shared" si="345"/>
        <v>0</v>
      </c>
      <c r="T2245" s="136">
        <f t="shared" si="346"/>
        <v>44660</v>
      </c>
      <c r="U2245" t="e">
        <f>SQRT(($U$6/2)^2-($U$6/2)^2*'(OLD) bottom seam length'!T2245^2/($U$7/2)^2)</f>
        <v>#VALUE!</v>
      </c>
      <c r="W2245" s="136">
        <f t="shared" si="347"/>
        <v>44660</v>
      </c>
      <c r="X2245" t="e">
        <f>SQRT(($U$6/2)^2-($U$6/2)^2*'(OLD) bottom seam length'!W2245^2/($U$7/2)^2)</f>
        <v>#VALUE!</v>
      </c>
      <c r="Z2245" s="136">
        <f t="shared" si="348"/>
        <v>44660</v>
      </c>
      <c r="AA2245" t="e">
        <f>SQRT(($U$6/2)^2-($U$6/2)^2*'(OLD) bottom seam length'!Z2245^2/($U$7/2)^2)</f>
        <v>#VALUE!</v>
      </c>
      <c r="AC2245" s="136">
        <f t="shared" si="349"/>
        <v>44660</v>
      </c>
      <c r="AD2245" t="e">
        <f>SQRT(($U$6/2)^2-($U$6/2)^2*'(OLD) bottom seam length'!AC2245^2/($U$7/2)^2)</f>
        <v>#VALUE!</v>
      </c>
    </row>
    <row r="2246" spans="2:30">
      <c r="B2246" s="136">
        <f t="shared" si="340"/>
        <v>44700</v>
      </c>
      <c r="C2246" t="e">
        <f>SQRT(($C$5/2)^2-($C$5/2)^2*'(OLD) bottom seam length'!B2246^2/($C$6/2)^2)</f>
        <v>#DIV/0!</v>
      </c>
      <c r="E2246" s="136">
        <f t="shared" si="341"/>
        <v>44700</v>
      </c>
      <c r="F2246" t="e">
        <f>SQRT(($C$5/2)^2-($C$5/2)^2*'(OLD) bottom seam length'!E2246^2/($C$6/2)^2)</f>
        <v>#DIV/0!</v>
      </c>
      <c r="H2246" s="136">
        <f t="shared" si="342"/>
        <v>44700</v>
      </c>
      <c r="I2246" t="e">
        <f>SQRT(($C$5/2)^2-($C$5/2)^2*'(OLD) bottom seam length'!H2246^2/($C$6/2)^2)</f>
        <v>#DIV/0!</v>
      </c>
      <c r="K2246" s="136">
        <f t="shared" si="343"/>
        <v>44700</v>
      </c>
      <c r="L2246" t="e">
        <f>SQRT(($C$5/2)^2-($C$5/2)^2*'(OLD) bottom seam length'!K2246^2/($C$6/2)^2)</f>
        <v>#DIV/0!</v>
      </c>
      <c r="O2246" s="136">
        <f t="shared" si="344"/>
        <v>44700</v>
      </c>
      <c r="P2246" t="b">
        <f t="shared" si="345"/>
        <v>0</v>
      </c>
      <c r="T2246" s="136">
        <f t="shared" si="346"/>
        <v>44680</v>
      </c>
      <c r="U2246" t="e">
        <f>SQRT(($U$6/2)^2-($U$6/2)^2*'(OLD) bottom seam length'!T2246^2/($U$7/2)^2)</f>
        <v>#VALUE!</v>
      </c>
      <c r="W2246" s="136">
        <f t="shared" si="347"/>
        <v>44680</v>
      </c>
      <c r="X2246" t="e">
        <f>SQRT(($U$6/2)^2-($U$6/2)^2*'(OLD) bottom seam length'!W2246^2/($U$7/2)^2)</f>
        <v>#VALUE!</v>
      </c>
      <c r="Z2246" s="136">
        <f t="shared" si="348"/>
        <v>44680</v>
      </c>
      <c r="AA2246" t="e">
        <f>SQRT(($U$6/2)^2-($U$6/2)^2*'(OLD) bottom seam length'!Z2246^2/($U$7/2)^2)</f>
        <v>#VALUE!</v>
      </c>
      <c r="AC2246" s="136">
        <f t="shared" si="349"/>
        <v>44680</v>
      </c>
      <c r="AD2246" t="e">
        <f>SQRT(($U$6/2)^2-($U$6/2)^2*'(OLD) bottom seam length'!AC2246^2/($U$7/2)^2)</f>
        <v>#VALUE!</v>
      </c>
    </row>
    <row r="2247" spans="2:30">
      <c r="B2247" s="136">
        <f t="shared" si="340"/>
        <v>44720</v>
      </c>
      <c r="C2247" t="e">
        <f>SQRT(($C$5/2)^2-($C$5/2)^2*'(OLD) bottom seam length'!B2247^2/($C$6/2)^2)</f>
        <v>#DIV/0!</v>
      </c>
      <c r="E2247" s="136">
        <f t="shared" si="341"/>
        <v>44720</v>
      </c>
      <c r="F2247" t="e">
        <f>SQRT(($C$5/2)^2-($C$5/2)^2*'(OLD) bottom seam length'!E2247^2/($C$6/2)^2)</f>
        <v>#DIV/0!</v>
      </c>
      <c r="H2247" s="136">
        <f t="shared" si="342"/>
        <v>44720</v>
      </c>
      <c r="I2247" t="e">
        <f>SQRT(($C$5/2)^2-($C$5/2)^2*'(OLD) bottom seam length'!H2247^2/($C$6/2)^2)</f>
        <v>#DIV/0!</v>
      </c>
      <c r="K2247" s="136">
        <f t="shared" si="343"/>
        <v>44720</v>
      </c>
      <c r="L2247" t="e">
        <f>SQRT(($C$5/2)^2-($C$5/2)^2*'(OLD) bottom seam length'!K2247^2/($C$6/2)^2)</f>
        <v>#DIV/0!</v>
      </c>
      <c r="O2247" s="136">
        <f t="shared" si="344"/>
        <v>44720</v>
      </c>
      <c r="P2247" t="b">
        <f t="shared" si="345"/>
        <v>0</v>
      </c>
      <c r="T2247" s="136">
        <f t="shared" si="346"/>
        <v>44700</v>
      </c>
      <c r="U2247" t="e">
        <f>SQRT(($U$6/2)^2-($U$6/2)^2*'(OLD) bottom seam length'!T2247^2/($U$7/2)^2)</f>
        <v>#VALUE!</v>
      </c>
      <c r="W2247" s="136">
        <f t="shared" si="347"/>
        <v>44700</v>
      </c>
      <c r="X2247" t="e">
        <f>SQRT(($U$6/2)^2-($U$6/2)^2*'(OLD) bottom seam length'!W2247^2/($U$7/2)^2)</f>
        <v>#VALUE!</v>
      </c>
      <c r="Z2247" s="136">
        <f t="shared" si="348"/>
        <v>44700</v>
      </c>
      <c r="AA2247" t="e">
        <f>SQRT(($U$6/2)^2-($U$6/2)^2*'(OLD) bottom seam length'!Z2247^2/($U$7/2)^2)</f>
        <v>#VALUE!</v>
      </c>
      <c r="AC2247" s="136">
        <f t="shared" si="349"/>
        <v>44700</v>
      </c>
      <c r="AD2247" t="e">
        <f>SQRT(($U$6/2)^2-($U$6/2)^2*'(OLD) bottom seam length'!AC2247^2/($U$7/2)^2)</f>
        <v>#VALUE!</v>
      </c>
    </row>
    <row r="2248" spans="2:30">
      <c r="B2248" s="136">
        <f t="shared" si="340"/>
        <v>44740</v>
      </c>
      <c r="C2248" t="e">
        <f>SQRT(($C$5/2)^2-($C$5/2)^2*'(OLD) bottom seam length'!B2248^2/($C$6/2)^2)</f>
        <v>#DIV/0!</v>
      </c>
      <c r="E2248" s="136">
        <f t="shared" si="341"/>
        <v>44740</v>
      </c>
      <c r="F2248" t="e">
        <f>SQRT(($C$5/2)^2-($C$5/2)^2*'(OLD) bottom seam length'!E2248^2/($C$6/2)^2)</f>
        <v>#DIV/0!</v>
      </c>
      <c r="H2248" s="136">
        <f t="shared" si="342"/>
        <v>44740</v>
      </c>
      <c r="I2248" t="e">
        <f>SQRT(($C$5/2)^2-($C$5/2)^2*'(OLD) bottom seam length'!H2248^2/($C$6/2)^2)</f>
        <v>#DIV/0!</v>
      </c>
      <c r="K2248" s="136">
        <f t="shared" si="343"/>
        <v>44740</v>
      </c>
      <c r="L2248" t="e">
        <f>SQRT(($C$5/2)^2-($C$5/2)^2*'(OLD) bottom seam length'!K2248^2/($C$6/2)^2)</f>
        <v>#DIV/0!</v>
      </c>
      <c r="O2248" s="136">
        <f t="shared" si="344"/>
        <v>44740</v>
      </c>
      <c r="P2248" t="b">
        <f t="shared" si="345"/>
        <v>0</v>
      </c>
      <c r="T2248" s="136">
        <f t="shared" si="346"/>
        <v>44720</v>
      </c>
      <c r="U2248" t="e">
        <f>SQRT(($U$6/2)^2-($U$6/2)^2*'(OLD) bottom seam length'!T2248^2/($U$7/2)^2)</f>
        <v>#VALUE!</v>
      </c>
      <c r="W2248" s="136">
        <f t="shared" si="347"/>
        <v>44720</v>
      </c>
      <c r="X2248" t="e">
        <f>SQRT(($U$6/2)^2-($U$6/2)^2*'(OLD) bottom seam length'!W2248^2/($U$7/2)^2)</f>
        <v>#VALUE!</v>
      </c>
      <c r="Z2248" s="136">
        <f t="shared" si="348"/>
        <v>44720</v>
      </c>
      <c r="AA2248" t="e">
        <f>SQRT(($U$6/2)^2-($U$6/2)^2*'(OLD) bottom seam length'!Z2248^2/($U$7/2)^2)</f>
        <v>#VALUE!</v>
      </c>
      <c r="AC2248" s="136">
        <f t="shared" si="349"/>
        <v>44720</v>
      </c>
      <c r="AD2248" t="e">
        <f>SQRT(($U$6/2)^2-($U$6/2)^2*'(OLD) bottom seam length'!AC2248^2/($U$7/2)^2)</f>
        <v>#VALUE!</v>
      </c>
    </row>
    <row r="2249" spans="2:30">
      <c r="B2249" s="136">
        <f t="shared" si="340"/>
        <v>44760</v>
      </c>
      <c r="C2249" t="e">
        <f>SQRT(($C$5/2)^2-($C$5/2)^2*'(OLD) bottom seam length'!B2249^2/($C$6/2)^2)</f>
        <v>#DIV/0!</v>
      </c>
      <c r="E2249" s="136">
        <f t="shared" si="341"/>
        <v>44760</v>
      </c>
      <c r="F2249" t="e">
        <f>SQRT(($C$5/2)^2-($C$5/2)^2*'(OLD) bottom seam length'!E2249^2/($C$6/2)^2)</f>
        <v>#DIV/0!</v>
      </c>
      <c r="H2249" s="136">
        <f t="shared" si="342"/>
        <v>44760</v>
      </c>
      <c r="I2249" t="e">
        <f>SQRT(($C$5/2)^2-($C$5/2)^2*'(OLD) bottom seam length'!H2249^2/($C$6/2)^2)</f>
        <v>#DIV/0!</v>
      </c>
      <c r="K2249" s="136">
        <f t="shared" si="343"/>
        <v>44760</v>
      </c>
      <c r="L2249" t="e">
        <f>SQRT(($C$5/2)^2-($C$5/2)^2*'(OLD) bottom seam length'!K2249^2/($C$6/2)^2)</f>
        <v>#DIV/0!</v>
      </c>
      <c r="O2249" s="136">
        <f t="shared" si="344"/>
        <v>44760</v>
      </c>
      <c r="P2249" t="b">
        <f t="shared" si="345"/>
        <v>0</v>
      </c>
      <c r="T2249" s="136">
        <f t="shared" si="346"/>
        <v>44740</v>
      </c>
      <c r="U2249" t="e">
        <f>SQRT(($U$6/2)^2-($U$6/2)^2*'(OLD) bottom seam length'!T2249^2/($U$7/2)^2)</f>
        <v>#VALUE!</v>
      </c>
      <c r="W2249" s="136">
        <f t="shared" si="347"/>
        <v>44740</v>
      </c>
      <c r="X2249" t="e">
        <f>SQRT(($U$6/2)^2-($U$6/2)^2*'(OLD) bottom seam length'!W2249^2/($U$7/2)^2)</f>
        <v>#VALUE!</v>
      </c>
      <c r="Z2249" s="136">
        <f t="shared" si="348"/>
        <v>44740</v>
      </c>
      <c r="AA2249" t="e">
        <f>SQRT(($U$6/2)^2-($U$6/2)^2*'(OLD) bottom seam length'!Z2249^2/($U$7/2)^2)</f>
        <v>#VALUE!</v>
      </c>
      <c r="AC2249" s="136">
        <f t="shared" si="349"/>
        <v>44740</v>
      </c>
      <c r="AD2249" t="e">
        <f>SQRT(($U$6/2)^2-($U$6/2)^2*'(OLD) bottom seam length'!AC2249^2/($U$7/2)^2)</f>
        <v>#VALUE!</v>
      </c>
    </row>
    <row r="2250" spans="2:30">
      <c r="B2250" s="136">
        <f t="shared" si="340"/>
        <v>44780</v>
      </c>
      <c r="C2250" t="e">
        <f>SQRT(($C$5/2)^2-($C$5/2)^2*'(OLD) bottom seam length'!B2250^2/($C$6/2)^2)</f>
        <v>#DIV/0!</v>
      </c>
      <c r="E2250" s="136">
        <f t="shared" si="341"/>
        <v>44780</v>
      </c>
      <c r="F2250" t="e">
        <f>SQRT(($C$5/2)^2-($C$5/2)^2*'(OLD) bottom seam length'!E2250^2/($C$6/2)^2)</f>
        <v>#DIV/0!</v>
      </c>
      <c r="H2250" s="136">
        <f t="shared" si="342"/>
        <v>44780</v>
      </c>
      <c r="I2250" t="e">
        <f>SQRT(($C$5/2)^2-($C$5/2)^2*'(OLD) bottom seam length'!H2250^2/($C$6/2)^2)</f>
        <v>#DIV/0!</v>
      </c>
      <c r="K2250" s="136">
        <f t="shared" si="343"/>
        <v>44780</v>
      </c>
      <c r="L2250" t="e">
        <f>SQRT(($C$5/2)^2-($C$5/2)^2*'(OLD) bottom seam length'!K2250^2/($C$6/2)^2)</f>
        <v>#DIV/0!</v>
      </c>
      <c r="O2250" s="136">
        <f t="shared" si="344"/>
        <v>44780</v>
      </c>
      <c r="P2250" t="b">
        <f t="shared" si="345"/>
        <v>0</v>
      </c>
      <c r="T2250" s="136">
        <f t="shared" si="346"/>
        <v>44760</v>
      </c>
      <c r="U2250" t="e">
        <f>SQRT(($U$6/2)^2-($U$6/2)^2*'(OLD) bottom seam length'!T2250^2/($U$7/2)^2)</f>
        <v>#VALUE!</v>
      </c>
      <c r="W2250" s="136">
        <f t="shared" si="347"/>
        <v>44760</v>
      </c>
      <c r="X2250" t="e">
        <f>SQRT(($U$6/2)^2-($U$6/2)^2*'(OLD) bottom seam length'!W2250^2/($U$7/2)^2)</f>
        <v>#VALUE!</v>
      </c>
      <c r="Z2250" s="136">
        <f t="shared" si="348"/>
        <v>44760</v>
      </c>
      <c r="AA2250" t="e">
        <f>SQRT(($U$6/2)^2-($U$6/2)^2*'(OLD) bottom seam length'!Z2250^2/($U$7/2)^2)</f>
        <v>#VALUE!</v>
      </c>
      <c r="AC2250" s="136">
        <f t="shared" si="349"/>
        <v>44760</v>
      </c>
      <c r="AD2250" t="e">
        <f>SQRT(($U$6/2)^2-($U$6/2)^2*'(OLD) bottom seam length'!AC2250^2/($U$7/2)^2)</f>
        <v>#VALUE!</v>
      </c>
    </row>
    <row r="2251" spans="2:30">
      <c r="B2251" s="136">
        <f t="shared" si="340"/>
        <v>44800</v>
      </c>
      <c r="C2251" t="e">
        <f>SQRT(($C$5/2)^2-($C$5/2)^2*'(OLD) bottom seam length'!B2251^2/($C$6/2)^2)</f>
        <v>#DIV/0!</v>
      </c>
      <c r="E2251" s="136">
        <f t="shared" si="341"/>
        <v>44800</v>
      </c>
      <c r="F2251" t="e">
        <f>SQRT(($C$5/2)^2-($C$5/2)^2*'(OLD) bottom seam length'!E2251^2/($C$6/2)^2)</f>
        <v>#DIV/0!</v>
      </c>
      <c r="H2251" s="136">
        <f t="shared" si="342"/>
        <v>44800</v>
      </c>
      <c r="I2251" t="e">
        <f>SQRT(($C$5/2)^2-($C$5/2)^2*'(OLD) bottom seam length'!H2251^2/($C$6/2)^2)</f>
        <v>#DIV/0!</v>
      </c>
      <c r="K2251" s="136">
        <f t="shared" si="343"/>
        <v>44800</v>
      </c>
      <c r="L2251" t="e">
        <f>SQRT(($C$5/2)^2-($C$5/2)^2*'(OLD) bottom seam length'!K2251^2/($C$6/2)^2)</f>
        <v>#DIV/0!</v>
      </c>
      <c r="O2251" s="136">
        <f t="shared" si="344"/>
        <v>44800</v>
      </c>
      <c r="P2251" t="b">
        <f t="shared" si="345"/>
        <v>0</v>
      </c>
      <c r="T2251" s="136">
        <f t="shared" si="346"/>
        <v>44780</v>
      </c>
      <c r="U2251" t="e">
        <f>SQRT(($U$6/2)^2-($U$6/2)^2*'(OLD) bottom seam length'!T2251^2/($U$7/2)^2)</f>
        <v>#VALUE!</v>
      </c>
      <c r="W2251" s="136">
        <f t="shared" si="347"/>
        <v>44780</v>
      </c>
      <c r="X2251" t="e">
        <f>SQRT(($U$6/2)^2-($U$6/2)^2*'(OLD) bottom seam length'!W2251^2/($U$7/2)^2)</f>
        <v>#VALUE!</v>
      </c>
      <c r="Z2251" s="136">
        <f t="shared" si="348"/>
        <v>44780</v>
      </c>
      <c r="AA2251" t="e">
        <f>SQRT(($U$6/2)^2-($U$6/2)^2*'(OLD) bottom seam length'!Z2251^2/($U$7/2)^2)</f>
        <v>#VALUE!</v>
      </c>
      <c r="AC2251" s="136">
        <f t="shared" si="349"/>
        <v>44780</v>
      </c>
      <c r="AD2251" t="e">
        <f>SQRT(($U$6/2)^2-($U$6/2)^2*'(OLD) bottom seam length'!AC2251^2/($U$7/2)^2)</f>
        <v>#VALUE!</v>
      </c>
    </row>
    <row r="2252" spans="2:30">
      <c r="B2252" s="136">
        <f t="shared" ref="B2252:B2315" si="350">B2251+$C$7</f>
        <v>44820</v>
      </c>
      <c r="C2252" t="e">
        <f>SQRT(($C$5/2)^2-($C$5/2)^2*'(OLD) bottom seam length'!B2252^2/($C$6/2)^2)</f>
        <v>#DIV/0!</v>
      </c>
      <c r="E2252" s="136">
        <f t="shared" ref="E2252:E2315" si="351">E2251+$C$7</f>
        <v>44820</v>
      </c>
      <c r="F2252" t="e">
        <f>SQRT(($C$5/2)^2-($C$5/2)^2*'(OLD) bottom seam length'!E2252^2/($C$6/2)^2)</f>
        <v>#DIV/0!</v>
      </c>
      <c r="H2252" s="136">
        <f t="shared" ref="H2252:H2315" si="352">H2251+$C$7</f>
        <v>44820</v>
      </c>
      <c r="I2252" t="e">
        <f>SQRT(($C$5/2)^2-($C$5/2)^2*'(OLD) bottom seam length'!H2252^2/($C$6/2)^2)</f>
        <v>#DIV/0!</v>
      </c>
      <c r="K2252" s="136">
        <f t="shared" ref="K2252:K2315" si="353">K2251+$C$7</f>
        <v>44820</v>
      </c>
      <c r="L2252" t="e">
        <f>SQRT(($C$5/2)^2-($C$5/2)^2*'(OLD) bottom seam length'!K2252^2/($C$6/2)^2)</f>
        <v>#DIV/0!</v>
      </c>
      <c r="O2252" s="136">
        <f t="shared" ref="O2252:O2315" si="354">O2251+$C$7</f>
        <v>44820</v>
      </c>
      <c r="P2252" t="b">
        <f t="shared" ref="P2252:P2315" si="355">IF(O2252&lt;=$P$6,$P$5)</f>
        <v>0</v>
      </c>
      <c r="T2252" s="136">
        <f t="shared" si="346"/>
        <v>44800</v>
      </c>
      <c r="U2252" t="e">
        <f>SQRT(($U$6/2)^2-($U$6/2)^2*'(OLD) bottom seam length'!T2252^2/($U$7/2)^2)</f>
        <v>#VALUE!</v>
      </c>
      <c r="W2252" s="136">
        <f t="shared" si="347"/>
        <v>44800</v>
      </c>
      <c r="X2252" t="e">
        <f>SQRT(($U$6/2)^2-($U$6/2)^2*'(OLD) bottom seam length'!W2252^2/($U$7/2)^2)</f>
        <v>#VALUE!</v>
      </c>
      <c r="Z2252" s="136">
        <f t="shared" si="348"/>
        <v>44800</v>
      </c>
      <c r="AA2252" t="e">
        <f>SQRT(($U$6/2)^2-($U$6/2)^2*'(OLD) bottom seam length'!Z2252^2/($U$7/2)^2)</f>
        <v>#VALUE!</v>
      </c>
      <c r="AC2252" s="136">
        <f t="shared" si="349"/>
        <v>44800</v>
      </c>
      <c r="AD2252" t="e">
        <f>SQRT(($U$6/2)^2-($U$6/2)^2*'(OLD) bottom seam length'!AC2252^2/($U$7/2)^2)</f>
        <v>#VALUE!</v>
      </c>
    </row>
    <row r="2253" spans="2:30">
      <c r="B2253" s="136">
        <f t="shared" si="350"/>
        <v>44840</v>
      </c>
      <c r="C2253" t="e">
        <f>SQRT(($C$5/2)^2-($C$5/2)^2*'(OLD) bottom seam length'!B2253^2/($C$6/2)^2)</f>
        <v>#DIV/0!</v>
      </c>
      <c r="E2253" s="136">
        <f t="shared" si="351"/>
        <v>44840</v>
      </c>
      <c r="F2253" t="e">
        <f>SQRT(($C$5/2)^2-($C$5/2)^2*'(OLD) bottom seam length'!E2253^2/($C$6/2)^2)</f>
        <v>#DIV/0!</v>
      </c>
      <c r="H2253" s="136">
        <f t="shared" si="352"/>
        <v>44840</v>
      </c>
      <c r="I2253" t="e">
        <f>SQRT(($C$5/2)^2-($C$5/2)^2*'(OLD) bottom seam length'!H2253^2/($C$6/2)^2)</f>
        <v>#DIV/0!</v>
      </c>
      <c r="K2253" s="136">
        <f t="shared" si="353"/>
        <v>44840</v>
      </c>
      <c r="L2253" t="e">
        <f>SQRT(($C$5/2)^2-($C$5/2)^2*'(OLD) bottom seam length'!K2253^2/($C$6/2)^2)</f>
        <v>#DIV/0!</v>
      </c>
      <c r="O2253" s="136">
        <f t="shared" si="354"/>
        <v>44840</v>
      </c>
      <c r="P2253" t="b">
        <f t="shared" si="355"/>
        <v>0</v>
      </c>
      <c r="T2253" s="136">
        <f t="shared" ref="T2253:T2316" si="356">T2252+$C$7</f>
        <v>44820</v>
      </c>
      <c r="U2253" t="e">
        <f>SQRT(($U$6/2)^2-($U$6/2)^2*'(OLD) bottom seam length'!T2253^2/($U$7/2)^2)</f>
        <v>#VALUE!</v>
      </c>
      <c r="W2253" s="136">
        <f t="shared" ref="W2253:W2316" si="357">W2252+$C$7</f>
        <v>44820</v>
      </c>
      <c r="X2253" t="e">
        <f>SQRT(($U$6/2)^2-($U$6/2)^2*'(OLD) bottom seam length'!W2253^2/($U$7/2)^2)</f>
        <v>#VALUE!</v>
      </c>
      <c r="Z2253" s="136">
        <f t="shared" ref="Z2253:Z2316" si="358">Z2252+$C$7</f>
        <v>44820</v>
      </c>
      <c r="AA2253" t="e">
        <f>SQRT(($U$6/2)^2-($U$6/2)^2*'(OLD) bottom seam length'!Z2253^2/($U$7/2)^2)</f>
        <v>#VALUE!</v>
      </c>
      <c r="AC2253" s="136">
        <f t="shared" ref="AC2253:AC2316" si="359">AC2252+$C$7</f>
        <v>44820</v>
      </c>
      <c r="AD2253" t="e">
        <f>SQRT(($U$6/2)^2-($U$6/2)^2*'(OLD) bottom seam length'!AC2253^2/($U$7/2)^2)</f>
        <v>#VALUE!</v>
      </c>
    </row>
    <row r="2254" spans="2:30">
      <c r="B2254" s="136">
        <f t="shared" si="350"/>
        <v>44860</v>
      </c>
      <c r="C2254" t="e">
        <f>SQRT(($C$5/2)^2-($C$5/2)^2*'(OLD) bottom seam length'!B2254^2/($C$6/2)^2)</f>
        <v>#DIV/0!</v>
      </c>
      <c r="E2254" s="136">
        <f t="shared" si="351"/>
        <v>44860</v>
      </c>
      <c r="F2254" t="e">
        <f>SQRT(($C$5/2)^2-($C$5/2)^2*'(OLD) bottom seam length'!E2254^2/($C$6/2)^2)</f>
        <v>#DIV/0!</v>
      </c>
      <c r="H2254" s="136">
        <f t="shared" si="352"/>
        <v>44860</v>
      </c>
      <c r="I2254" t="e">
        <f>SQRT(($C$5/2)^2-($C$5/2)^2*'(OLD) bottom seam length'!H2254^2/($C$6/2)^2)</f>
        <v>#DIV/0!</v>
      </c>
      <c r="K2254" s="136">
        <f t="shared" si="353"/>
        <v>44860</v>
      </c>
      <c r="L2254" t="e">
        <f>SQRT(($C$5/2)^2-($C$5/2)^2*'(OLD) bottom seam length'!K2254^2/($C$6/2)^2)</f>
        <v>#DIV/0!</v>
      </c>
      <c r="O2254" s="136">
        <f t="shared" si="354"/>
        <v>44860</v>
      </c>
      <c r="P2254" t="b">
        <f t="shared" si="355"/>
        <v>0</v>
      </c>
      <c r="T2254" s="136">
        <f t="shared" si="356"/>
        <v>44840</v>
      </c>
      <c r="U2254" t="e">
        <f>SQRT(($U$6/2)^2-($U$6/2)^2*'(OLD) bottom seam length'!T2254^2/($U$7/2)^2)</f>
        <v>#VALUE!</v>
      </c>
      <c r="W2254" s="136">
        <f t="shared" si="357"/>
        <v>44840</v>
      </c>
      <c r="X2254" t="e">
        <f>SQRT(($U$6/2)^2-($U$6/2)^2*'(OLD) bottom seam length'!W2254^2/($U$7/2)^2)</f>
        <v>#VALUE!</v>
      </c>
      <c r="Z2254" s="136">
        <f t="shared" si="358"/>
        <v>44840</v>
      </c>
      <c r="AA2254" t="e">
        <f>SQRT(($U$6/2)^2-($U$6/2)^2*'(OLD) bottom seam length'!Z2254^2/($U$7/2)^2)</f>
        <v>#VALUE!</v>
      </c>
      <c r="AC2254" s="136">
        <f t="shared" si="359"/>
        <v>44840</v>
      </c>
      <c r="AD2254" t="e">
        <f>SQRT(($U$6/2)^2-($U$6/2)^2*'(OLD) bottom seam length'!AC2254^2/($U$7/2)^2)</f>
        <v>#VALUE!</v>
      </c>
    </row>
    <row r="2255" spans="2:30">
      <c r="B2255" s="136">
        <f t="shared" si="350"/>
        <v>44880</v>
      </c>
      <c r="C2255" t="e">
        <f>SQRT(($C$5/2)^2-($C$5/2)^2*'(OLD) bottom seam length'!B2255^2/($C$6/2)^2)</f>
        <v>#DIV/0!</v>
      </c>
      <c r="E2255" s="136">
        <f t="shared" si="351"/>
        <v>44880</v>
      </c>
      <c r="F2255" t="e">
        <f>SQRT(($C$5/2)^2-($C$5/2)^2*'(OLD) bottom seam length'!E2255^2/($C$6/2)^2)</f>
        <v>#DIV/0!</v>
      </c>
      <c r="H2255" s="136">
        <f t="shared" si="352"/>
        <v>44880</v>
      </c>
      <c r="I2255" t="e">
        <f>SQRT(($C$5/2)^2-($C$5/2)^2*'(OLD) bottom seam length'!H2255^2/($C$6/2)^2)</f>
        <v>#DIV/0!</v>
      </c>
      <c r="K2255" s="136">
        <f t="shared" si="353"/>
        <v>44880</v>
      </c>
      <c r="L2255" t="e">
        <f>SQRT(($C$5/2)^2-($C$5/2)^2*'(OLD) bottom seam length'!K2255^2/($C$6/2)^2)</f>
        <v>#DIV/0!</v>
      </c>
      <c r="O2255" s="136">
        <f t="shared" si="354"/>
        <v>44880</v>
      </c>
      <c r="P2255" t="b">
        <f t="shared" si="355"/>
        <v>0</v>
      </c>
      <c r="T2255" s="136">
        <f t="shared" si="356"/>
        <v>44860</v>
      </c>
      <c r="U2255" t="e">
        <f>SQRT(($U$6/2)^2-($U$6/2)^2*'(OLD) bottom seam length'!T2255^2/($U$7/2)^2)</f>
        <v>#VALUE!</v>
      </c>
      <c r="W2255" s="136">
        <f t="shared" si="357"/>
        <v>44860</v>
      </c>
      <c r="X2255" t="e">
        <f>SQRT(($U$6/2)^2-($U$6/2)^2*'(OLD) bottom seam length'!W2255^2/($U$7/2)^2)</f>
        <v>#VALUE!</v>
      </c>
      <c r="Z2255" s="136">
        <f t="shared" si="358"/>
        <v>44860</v>
      </c>
      <c r="AA2255" t="e">
        <f>SQRT(($U$6/2)^2-($U$6/2)^2*'(OLD) bottom seam length'!Z2255^2/($U$7/2)^2)</f>
        <v>#VALUE!</v>
      </c>
      <c r="AC2255" s="136">
        <f t="shared" si="359"/>
        <v>44860</v>
      </c>
      <c r="AD2255" t="e">
        <f>SQRT(($U$6/2)^2-($U$6/2)^2*'(OLD) bottom seam length'!AC2255^2/($U$7/2)^2)</f>
        <v>#VALUE!</v>
      </c>
    </row>
    <row r="2256" spans="2:30">
      <c r="B2256" s="136">
        <f t="shared" si="350"/>
        <v>44900</v>
      </c>
      <c r="C2256" t="e">
        <f>SQRT(($C$5/2)^2-($C$5/2)^2*'(OLD) bottom seam length'!B2256^2/($C$6/2)^2)</f>
        <v>#DIV/0!</v>
      </c>
      <c r="E2256" s="136">
        <f t="shared" si="351"/>
        <v>44900</v>
      </c>
      <c r="F2256" t="e">
        <f>SQRT(($C$5/2)^2-($C$5/2)^2*'(OLD) bottom seam length'!E2256^2/($C$6/2)^2)</f>
        <v>#DIV/0!</v>
      </c>
      <c r="H2256" s="136">
        <f t="shared" si="352"/>
        <v>44900</v>
      </c>
      <c r="I2256" t="e">
        <f>SQRT(($C$5/2)^2-($C$5/2)^2*'(OLD) bottom seam length'!H2256^2/($C$6/2)^2)</f>
        <v>#DIV/0!</v>
      </c>
      <c r="K2256" s="136">
        <f t="shared" si="353"/>
        <v>44900</v>
      </c>
      <c r="L2256" t="e">
        <f>SQRT(($C$5/2)^2-($C$5/2)^2*'(OLD) bottom seam length'!K2256^2/($C$6/2)^2)</f>
        <v>#DIV/0!</v>
      </c>
      <c r="O2256" s="136">
        <f t="shared" si="354"/>
        <v>44900</v>
      </c>
      <c r="P2256" t="b">
        <f t="shared" si="355"/>
        <v>0</v>
      </c>
      <c r="T2256" s="136">
        <f t="shared" si="356"/>
        <v>44880</v>
      </c>
      <c r="U2256" t="e">
        <f>SQRT(($U$6/2)^2-($U$6/2)^2*'(OLD) bottom seam length'!T2256^2/($U$7/2)^2)</f>
        <v>#VALUE!</v>
      </c>
      <c r="W2256" s="136">
        <f t="shared" si="357"/>
        <v>44880</v>
      </c>
      <c r="X2256" t="e">
        <f>SQRT(($U$6/2)^2-($U$6/2)^2*'(OLD) bottom seam length'!W2256^2/($U$7/2)^2)</f>
        <v>#VALUE!</v>
      </c>
      <c r="Z2256" s="136">
        <f t="shared" si="358"/>
        <v>44880</v>
      </c>
      <c r="AA2256" t="e">
        <f>SQRT(($U$6/2)^2-($U$6/2)^2*'(OLD) bottom seam length'!Z2256^2/($U$7/2)^2)</f>
        <v>#VALUE!</v>
      </c>
      <c r="AC2256" s="136">
        <f t="shared" si="359"/>
        <v>44880</v>
      </c>
      <c r="AD2256" t="e">
        <f>SQRT(($U$6/2)^2-($U$6/2)^2*'(OLD) bottom seam length'!AC2256^2/($U$7/2)^2)</f>
        <v>#VALUE!</v>
      </c>
    </row>
    <row r="2257" spans="2:30">
      <c r="B2257" s="136">
        <f t="shared" si="350"/>
        <v>44920</v>
      </c>
      <c r="C2257" t="e">
        <f>SQRT(($C$5/2)^2-($C$5/2)^2*'(OLD) bottom seam length'!B2257^2/($C$6/2)^2)</f>
        <v>#DIV/0!</v>
      </c>
      <c r="E2257" s="136">
        <f t="shared" si="351"/>
        <v>44920</v>
      </c>
      <c r="F2257" t="e">
        <f>SQRT(($C$5/2)^2-($C$5/2)^2*'(OLD) bottom seam length'!E2257^2/($C$6/2)^2)</f>
        <v>#DIV/0!</v>
      </c>
      <c r="H2257" s="136">
        <f t="shared" si="352"/>
        <v>44920</v>
      </c>
      <c r="I2257" t="e">
        <f>SQRT(($C$5/2)^2-($C$5/2)^2*'(OLD) bottom seam length'!H2257^2/($C$6/2)^2)</f>
        <v>#DIV/0!</v>
      </c>
      <c r="K2257" s="136">
        <f t="shared" si="353"/>
        <v>44920</v>
      </c>
      <c r="L2257" t="e">
        <f>SQRT(($C$5/2)^2-($C$5/2)^2*'(OLD) bottom seam length'!K2257^2/($C$6/2)^2)</f>
        <v>#DIV/0!</v>
      </c>
      <c r="O2257" s="136">
        <f t="shared" si="354"/>
        <v>44920</v>
      </c>
      <c r="P2257" t="b">
        <f t="shared" si="355"/>
        <v>0</v>
      </c>
      <c r="T2257" s="136">
        <f t="shared" si="356"/>
        <v>44900</v>
      </c>
      <c r="U2257" t="e">
        <f>SQRT(($U$6/2)^2-($U$6/2)^2*'(OLD) bottom seam length'!T2257^2/($U$7/2)^2)</f>
        <v>#VALUE!</v>
      </c>
      <c r="W2257" s="136">
        <f t="shared" si="357"/>
        <v>44900</v>
      </c>
      <c r="X2257" t="e">
        <f>SQRT(($U$6/2)^2-($U$6/2)^2*'(OLD) bottom seam length'!W2257^2/($U$7/2)^2)</f>
        <v>#VALUE!</v>
      </c>
      <c r="Z2257" s="136">
        <f t="shared" si="358"/>
        <v>44900</v>
      </c>
      <c r="AA2257" t="e">
        <f>SQRT(($U$6/2)^2-($U$6/2)^2*'(OLD) bottom seam length'!Z2257^2/($U$7/2)^2)</f>
        <v>#VALUE!</v>
      </c>
      <c r="AC2257" s="136">
        <f t="shared" si="359"/>
        <v>44900</v>
      </c>
      <c r="AD2257" t="e">
        <f>SQRT(($U$6/2)^2-($U$6/2)^2*'(OLD) bottom seam length'!AC2257^2/($U$7/2)^2)</f>
        <v>#VALUE!</v>
      </c>
    </row>
    <row r="2258" spans="2:30">
      <c r="B2258" s="136">
        <f t="shared" si="350"/>
        <v>44940</v>
      </c>
      <c r="C2258" t="e">
        <f>SQRT(($C$5/2)^2-($C$5/2)^2*'(OLD) bottom seam length'!B2258^2/($C$6/2)^2)</f>
        <v>#DIV/0!</v>
      </c>
      <c r="E2258" s="136">
        <f t="shared" si="351"/>
        <v>44940</v>
      </c>
      <c r="F2258" t="e">
        <f>SQRT(($C$5/2)^2-($C$5/2)^2*'(OLD) bottom seam length'!E2258^2/($C$6/2)^2)</f>
        <v>#DIV/0!</v>
      </c>
      <c r="H2258" s="136">
        <f t="shared" si="352"/>
        <v>44940</v>
      </c>
      <c r="I2258" t="e">
        <f>SQRT(($C$5/2)^2-($C$5/2)^2*'(OLD) bottom seam length'!H2258^2/($C$6/2)^2)</f>
        <v>#DIV/0!</v>
      </c>
      <c r="K2258" s="136">
        <f t="shared" si="353"/>
        <v>44940</v>
      </c>
      <c r="L2258" t="e">
        <f>SQRT(($C$5/2)^2-($C$5/2)^2*'(OLD) bottom seam length'!K2258^2/($C$6/2)^2)</f>
        <v>#DIV/0!</v>
      </c>
      <c r="O2258" s="136">
        <f t="shared" si="354"/>
        <v>44940</v>
      </c>
      <c r="P2258" t="b">
        <f t="shared" si="355"/>
        <v>0</v>
      </c>
      <c r="T2258" s="136">
        <f t="shared" si="356"/>
        <v>44920</v>
      </c>
      <c r="U2258" t="e">
        <f>SQRT(($U$6/2)^2-($U$6/2)^2*'(OLD) bottom seam length'!T2258^2/($U$7/2)^2)</f>
        <v>#VALUE!</v>
      </c>
      <c r="W2258" s="136">
        <f t="shared" si="357"/>
        <v>44920</v>
      </c>
      <c r="X2258" t="e">
        <f>SQRT(($U$6/2)^2-($U$6/2)^2*'(OLD) bottom seam length'!W2258^2/($U$7/2)^2)</f>
        <v>#VALUE!</v>
      </c>
      <c r="Z2258" s="136">
        <f t="shared" si="358"/>
        <v>44920</v>
      </c>
      <c r="AA2258" t="e">
        <f>SQRT(($U$6/2)^2-($U$6/2)^2*'(OLD) bottom seam length'!Z2258^2/($U$7/2)^2)</f>
        <v>#VALUE!</v>
      </c>
      <c r="AC2258" s="136">
        <f t="shared" si="359"/>
        <v>44920</v>
      </c>
      <c r="AD2258" t="e">
        <f>SQRT(($U$6/2)^2-($U$6/2)^2*'(OLD) bottom seam length'!AC2258^2/($U$7/2)^2)</f>
        <v>#VALUE!</v>
      </c>
    </row>
    <row r="2259" spans="2:30">
      <c r="B2259" s="136">
        <f t="shared" si="350"/>
        <v>44960</v>
      </c>
      <c r="C2259" t="e">
        <f>SQRT(($C$5/2)^2-($C$5/2)^2*'(OLD) bottom seam length'!B2259^2/($C$6/2)^2)</f>
        <v>#DIV/0!</v>
      </c>
      <c r="E2259" s="136">
        <f t="shared" si="351"/>
        <v>44960</v>
      </c>
      <c r="F2259" t="e">
        <f>SQRT(($C$5/2)^2-($C$5/2)^2*'(OLD) bottom seam length'!E2259^2/($C$6/2)^2)</f>
        <v>#DIV/0!</v>
      </c>
      <c r="H2259" s="136">
        <f t="shared" si="352"/>
        <v>44960</v>
      </c>
      <c r="I2259" t="e">
        <f>SQRT(($C$5/2)^2-($C$5/2)^2*'(OLD) bottom seam length'!H2259^2/($C$6/2)^2)</f>
        <v>#DIV/0!</v>
      </c>
      <c r="K2259" s="136">
        <f t="shared" si="353"/>
        <v>44960</v>
      </c>
      <c r="L2259" t="e">
        <f>SQRT(($C$5/2)^2-($C$5/2)^2*'(OLD) bottom seam length'!K2259^2/($C$6/2)^2)</f>
        <v>#DIV/0!</v>
      </c>
      <c r="O2259" s="136">
        <f t="shared" si="354"/>
        <v>44960</v>
      </c>
      <c r="P2259" t="b">
        <f t="shared" si="355"/>
        <v>0</v>
      </c>
      <c r="T2259" s="136">
        <f t="shared" si="356"/>
        <v>44940</v>
      </c>
      <c r="U2259" t="e">
        <f>SQRT(($U$6/2)^2-($U$6/2)^2*'(OLD) bottom seam length'!T2259^2/($U$7/2)^2)</f>
        <v>#VALUE!</v>
      </c>
      <c r="W2259" s="136">
        <f t="shared" si="357"/>
        <v>44940</v>
      </c>
      <c r="X2259" t="e">
        <f>SQRT(($U$6/2)^2-($U$6/2)^2*'(OLD) bottom seam length'!W2259^2/($U$7/2)^2)</f>
        <v>#VALUE!</v>
      </c>
      <c r="Z2259" s="136">
        <f t="shared" si="358"/>
        <v>44940</v>
      </c>
      <c r="AA2259" t="e">
        <f>SQRT(($U$6/2)^2-($U$6/2)^2*'(OLD) bottom seam length'!Z2259^2/($U$7/2)^2)</f>
        <v>#VALUE!</v>
      </c>
      <c r="AC2259" s="136">
        <f t="shared" si="359"/>
        <v>44940</v>
      </c>
      <c r="AD2259" t="e">
        <f>SQRT(($U$6/2)^2-($U$6/2)^2*'(OLD) bottom seam length'!AC2259^2/($U$7/2)^2)</f>
        <v>#VALUE!</v>
      </c>
    </row>
    <row r="2260" spans="2:30">
      <c r="B2260" s="136">
        <f t="shared" si="350"/>
        <v>44980</v>
      </c>
      <c r="C2260" t="e">
        <f>SQRT(($C$5/2)^2-($C$5/2)^2*'(OLD) bottom seam length'!B2260^2/($C$6/2)^2)</f>
        <v>#DIV/0!</v>
      </c>
      <c r="E2260" s="136">
        <f t="shared" si="351"/>
        <v>44980</v>
      </c>
      <c r="F2260" t="e">
        <f>SQRT(($C$5/2)^2-($C$5/2)^2*'(OLD) bottom seam length'!E2260^2/($C$6/2)^2)</f>
        <v>#DIV/0!</v>
      </c>
      <c r="H2260" s="136">
        <f t="shared" si="352"/>
        <v>44980</v>
      </c>
      <c r="I2260" t="e">
        <f>SQRT(($C$5/2)^2-($C$5/2)^2*'(OLD) bottom seam length'!H2260^2/($C$6/2)^2)</f>
        <v>#DIV/0!</v>
      </c>
      <c r="K2260" s="136">
        <f t="shared" si="353"/>
        <v>44980</v>
      </c>
      <c r="L2260" t="e">
        <f>SQRT(($C$5/2)^2-($C$5/2)^2*'(OLD) bottom seam length'!K2260^2/($C$6/2)^2)</f>
        <v>#DIV/0!</v>
      </c>
      <c r="O2260" s="136">
        <f t="shared" si="354"/>
        <v>44980</v>
      </c>
      <c r="P2260" t="b">
        <f t="shared" si="355"/>
        <v>0</v>
      </c>
      <c r="T2260" s="136">
        <f t="shared" si="356"/>
        <v>44960</v>
      </c>
      <c r="U2260" t="e">
        <f>SQRT(($U$6/2)^2-($U$6/2)^2*'(OLD) bottom seam length'!T2260^2/($U$7/2)^2)</f>
        <v>#VALUE!</v>
      </c>
      <c r="W2260" s="136">
        <f t="shared" si="357"/>
        <v>44960</v>
      </c>
      <c r="X2260" t="e">
        <f>SQRT(($U$6/2)^2-($U$6/2)^2*'(OLD) bottom seam length'!W2260^2/($U$7/2)^2)</f>
        <v>#VALUE!</v>
      </c>
      <c r="Z2260" s="136">
        <f t="shared" si="358"/>
        <v>44960</v>
      </c>
      <c r="AA2260" t="e">
        <f>SQRT(($U$6/2)^2-($U$6/2)^2*'(OLD) bottom seam length'!Z2260^2/($U$7/2)^2)</f>
        <v>#VALUE!</v>
      </c>
      <c r="AC2260" s="136">
        <f t="shared" si="359"/>
        <v>44960</v>
      </c>
      <c r="AD2260" t="e">
        <f>SQRT(($U$6/2)^2-($U$6/2)^2*'(OLD) bottom seam length'!AC2260^2/($U$7/2)^2)</f>
        <v>#VALUE!</v>
      </c>
    </row>
    <row r="2261" spans="2:30">
      <c r="B2261" s="136">
        <f t="shared" si="350"/>
        <v>45000</v>
      </c>
      <c r="C2261" t="e">
        <f>SQRT(($C$5/2)^2-($C$5/2)^2*'(OLD) bottom seam length'!B2261^2/($C$6/2)^2)</f>
        <v>#DIV/0!</v>
      </c>
      <c r="E2261" s="136">
        <f t="shared" si="351"/>
        <v>45000</v>
      </c>
      <c r="F2261" t="e">
        <f>SQRT(($C$5/2)^2-($C$5/2)^2*'(OLD) bottom seam length'!E2261^2/($C$6/2)^2)</f>
        <v>#DIV/0!</v>
      </c>
      <c r="H2261" s="136">
        <f t="shared" si="352"/>
        <v>45000</v>
      </c>
      <c r="I2261" t="e">
        <f>SQRT(($C$5/2)^2-($C$5/2)^2*'(OLD) bottom seam length'!H2261^2/($C$6/2)^2)</f>
        <v>#DIV/0!</v>
      </c>
      <c r="K2261" s="136">
        <f t="shared" si="353"/>
        <v>45000</v>
      </c>
      <c r="L2261" t="e">
        <f>SQRT(($C$5/2)^2-($C$5/2)^2*'(OLD) bottom seam length'!K2261^2/($C$6/2)^2)</f>
        <v>#DIV/0!</v>
      </c>
      <c r="O2261" s="136">
        <f t="shared" si="354"/>
        <v>45000</v>
      </c>
      <c r="P2261" t="b">
        <f t="shared" si="355"/>
        <v>0</v>
      </c>
      <c r="T2261" s="136">
        <f t="shared" si="356"/>
        <v>44980</v>
      </c>
      <c r="U2261" t="e">
        <f>SQRT(($U$6/2)^2-($U$6/2)^2*'(OLD) bottom seam length'!T2261^2/($U$7/2)^2)</f>
        <v>#VALUE!</v>
      </c>
      <c r="W2261" s="136">
        <f t="shared" si="357"/>
        <v>44980</v>
      </c>
      <c r="X2261" t="e">
        <f>SQRT(($U$6/2)^2-($U$6/2)^2*'(OLD) bottom seam length'!W2261^2/($U$7/2)^2)</f>
        <v>#VALUE!</v>
      </c>
      <c r="Z2261" s="136">
        <f t="shared" si="358"/>
        <v>44980</v>
      </c>
      <c r="AA2261" t="e">
        <f>SQRT(($U$6/2)^2-($U$6/2)^2*'(OLD) bottom seam length'!Z2261^2/($U$7/2)^2)</f>
        <v>#VALUE!</v>
      </c>
      <c r="AC2261" s="136">
        <f t="shared" si="359"/>
        <v>44980</v>
      </c>
      <c r="AD2261" t="e">
        <f>SQRT(($U$6/2)^2-($U$6/2)^2*'(OLD) bottom seam length'!AC2261^2/($U$7/2)^2)</f>
        <v>#VALUE!</v>
      </c>
    </row>
    <row r="2262" spans="2:30">
      <c r="B2262" s="136">
        <f t="shared" si="350"/>
        <v>45020</v>
      </c>
      <c r="C2262" t="e">
        <f>SQRT(($C$5/2)^2-($C$5/2)^2*'(OLD) bottom seam length'!B2262^2/($C$6/2)^2)</f>
        <v>#DIV/0!</v>
      </c>
      <c r="E2262" s="136">
        <f t="shared" si="351"/>
        <v>45020</v>
      </c>
      <c r="F2262" t="e">
        <f>SQRT(($C$5/2)^2-($C$5/2)^2*'(OLD) bottom seam length'!E2262^2/($C$6/2)^2)</f>
        <v>#DIV/0!</v>
      </c>
      <c r="H2262" s="136">
        <f t="shared" si="352"/>
        <v>45020</v>
      </c>
      <c r="I2262" t="e">
        <f>SQRT(($C$5/2)^2-($C$5/2)^2*'(OLD) bottom seam length'!H2262^2/($C$6/2)^2)</f>
        <v>#DIV/0!</v>
      </c>
      <c r="K2262" s="136">
        <f t="shared" si="353"/>
        <v>45020</v>
      </c>
      <c r="L2262" t="e">
        <f>SQRT(($C$5/2)^2-($C$5/2)^2*'(OLD) bottom seam length'!K2262^2/($C$6/2)^2)</f>
        <v>#DIV/0!</v>
      </c>
      <c r="O2262" s="136">
        <f t="shared" si="354"/>
        <v>45020</v>
      </c>
      <c r="P2262" t="b">
        <f t="shared" si="355"/>
        <v>0</v>
      </c>
      <c r="T2262" s="136">
        <f t="shared" si="356"/>
        <v>45000</v>
      </c>
      <c r="U2262" t="e">
        <f>SQRT(($U$6/2)^2-($U$6/2)^2*'(OLD) bottom seam length'!T2262^2/($U$7/2)^2)</f>
        <v>#VALUE!</v>
      </c>
      <c r="W2262" s="136">
        <f t="shared" si="357"/>
        <v>45000</v>
      </c>
      <c r="X2262" t="e">
        <f>SQRT(($U$6/2)^2-($U$6/2)^2*'(OLD) bottom seam length'!W2262^2/($U$7/2)^2)</f>
        <v>#VALUE!</v>
      </c>
      <c r="Z2262" s="136">
        <f t="shared" si="358"/>
        <v>45000</v>
      </c>
      <c r="AA2262" t="e">
        <f>SQRT(($U$6/2)^2-($U$6/2)^2*'(OLD) bottom seam length'!Z2262^2/($U$7/2)^2)</f>
        <v>#VALUE!</v>
      </c>
      <c r="AC2262" s="136">
        <f t="shared" si="359"/>
        <v>45000</v>
      </c>
      <c r="AD2262" t="e">
        <f>SQRT(($U$6/2)^2-($U$6/2)^2*'(OLD) bottom seam length'!AC2262^2/($U$7/2)^2)</f>
        <v>#VALUE!</v>
      </c>
    </row>
    <row r="2263" spans="2:30">
      <c r="B2263" s="136">
        <f t="shared" si="350"/>
        <v>45040</v>
      </c>
      <c r="C2263" t="e">
        <f>SQRT(($C$5/2)^2-($C$5/2)^2*'(OLD) bottom seam length'!B2263^2/($C$6/2)^2)</f>
        <v>#DIV/0!</v>
      </c>
      <c r="E2263" s="136">
        <f t="shared" si="351"/>
        <v>45040</v>
      </c>
      <c r="F2263" t="e">
        <f>SQRT(($C$5/2)^2-($C$5/2)^2*'(OLD) bottom seam length'!E2263^2/($C$6/2)^2)</f>
        <v>#DIV/0!</v>
      </c>
      <c r="H2263" s="136">
        <f t="shared" si="352"/>
        <v>45040</v>
      </c>
      <c r="I2263" t="e">
        <f>SQRT(($C$5/2)^2-($C$5/2)^2*'(OLD) bottom seam length'!H2263^2/($C$6/2)^2)</f>
        <v>#DIV/0!</v>
      </c>
      <c r="K2263" s="136">
        <f t="shared" si="353"/>
        <v>45040</v>
      </c>
      <c r="L2263" t="e">
        <f>SQRT(($C$5/2)^2-($C$5/2)^2*'(OLD) bottom seam length'!K2263^2/($C$6/2)^2)</f>
        <v>#DIV/0!</v>
      </c>
      <c r="O2263" s="136">
        <f t="shared" si="354"/>
        <v>45040</v>
      </c>
      <c r="P2263" t="b">
        <f t="shared" si="355"/>
        <v>0</v>
      </c>
      <c r="T2263" s="136">
        <f t="shared" si="356"/>
        <v>45020</v>
      </c>
      <c r="U2263" t="e">
        <f>SQRT(($U$6/2)^2-($U$6/2)^2*'(OLD) bottom seam length'!T2263^2/($U$7/2)^2)</f>
        <v>#VALUE!</v>
      </c>
      <c r="W2263" s="136">
        <f t="shared" si="357"/>
        <v>45020</v>
      </c>
      <c r="X2263" t="e">
        <f>SQRT(($U$6/2)^2-($U$6/2)^2*'(OLD) bottom seam length'!W2263^2/($U$7/2)^2)</f>
        <v>#VALUE!</v>
      </c>
      <c r="Z2263" s="136">
        <f t="shared" si="358"/>
        <v>45020</v>
      </c>
      <c r="AA2263" t="e">
        <f>SQRT(($U$6/2)^2-($U$6/2)^2*'(OLD) bottom seam length'!Z2263^2/($U$7/2)^2)</f>
        <v>#VALUE!</v>
      </c>
      <c r="AC2263" s="136">
        <f t="shared" si="359"/>
        <v>45020</v>
      </c>
      <c r="AD2263" t="e">
        <f>SQRT(($U$6/2)^2-($U$6/2)^2*'(OLD) bottom seam length'!AC2263^2/($U$7/2)^2)</f>
        <v>#VALUE!</v>
      </c>
    </row>
    <row r="2264" spans="2:30">
      <c r="B2264" s="136">
        <f t="shared" si="350"/>
        <v>45060</v>
      </c>
      <c r="C2264" t="e">
        <f>SQRT(($C$5/2)^2-($C$5/2)^2*'(OLD) bottom seam length'!B2264^2/($C$6/2)^2)</f>
        <v>#DIV/0!</v>
      </c>
      <c r="E2264" s="136">
        <f t="shared" si="351"/>
        <v>45060</v>
      </c>
      <c r="F2264" t="e">
        <f>SQRT(($C$5/2)^2-($C$5/2)^2*'(OLD) bottom seam length'!E2264^2/($C$6/2)^2)</f>
        <v>#DIV/0!</v>
      </c>
      <c r="H2264" s="136">
        <f t="shared" si="352"/>
        <v>45060</v>
      </c>
      <c r="I2264" t="e">
        <f>SQRT(($C$5/2)^2-($C$5/2)^2*'(OLD) bottom seam length'!H2264^2/($C$6/2)^2)</f>
        <v>#DIV/0!</v>
      </c>
      <c r="K2264" s="136">
        <f t="shared" si="353"/>
        <v>45060</v>
      </c>
      <c r="L2264" t="e">
        <f>SQRT(($C$5/2)^2-($C$5/2)^2*'(OLD) bottom seam length'!K2264^2/($C$6/2)^2)</f>
        <v>#DIV/0!</v>
      </c>
      <c r="O2264" s="136">
        <f t="shared" si="354"/>
        <v>45060</v>
      </c>
      <c r="P2264" t="b">
        <f t="shared" si="355"/>
        <v>0</v>
      </c>
      <c r="T2264" s="136">
        <f t="shared" si="356"/>
        <v>45040</v>
      </c>
      <c r="U2264" t="e">
        <f>SQRT(($U$6/2)^2-($U$6/2)^2*'(OLD) bottom seam length'!T2264^2/($U$7/2)^2)</f>
        <v>#VALUE!</v>
      </c>
      <c r="W2264" s="136">
        <f t="shared" si="357"/>
        <v>45040</v>
      </c>
      <c r="X2264" t="e">
        <f>SQRT(($U$6/2)^2-($U$6/2)^2*'(OLD) bottom seam length'!W2264^2/($U$7/2)^2)</f>
        <v>#VALUE!</v>
      </c>
      <c r="Z2264" s="136">
        <f t="shared" si="358"/>
        <v>45040</v>
      </c>
      <c r="AA2264" t="e">
        <f>SQRT(($U$6/2)^2-($U$6/2)^2*'(OLD) bottom seam length'!Z2264^2/($U$7/2)^2)</f>
        <v>#VALUE!</v>
      </c>
      <c r="AC2264" s="136">
        <f t="shared" si="359"/>
        <v>45040</v>
      </c>
      <c r="AD2264" t="e">
        <f>SQRT(($U$6/2)^2-($U$6/2)^2*'(OLD) bottom seam length'!AC2264^2/($U$7/2)^2)</f>
        <v>#VALUE!</v>
      </c>
    </row>
    <row r="2265" spans="2:30">
      <c r="B2265" s="136">
        <f t="shared" si="350"/>
        <v>45080</v>
      </c>
      <c r="C2265" t="e">
        <f>SQRT(($C$5/2)^2-($C$5/2)^2*'(OLD) bottom seam length'!B2265^2/($C$6/2)^2)</f>
        <v>#DIV/0!</v>
      </c>
      <c r="E2265" s="136">
        <f t="shared" si="351"/>
        <v>45080</v>
      </c>
      <c r="F2265" t="e">
        <f>SQRT(($C$5/2)^2-($C$5/2)^2*'(OLD) bottom seam length'!E2265^2/($C$6/2)^2)</f>
        <v>#DIV/0!</v>
      </c>
      <c r="H2265" s="136">
        <f t="shared" si="352"/>
        <v>45080</v>
      </c>
      <c r="I2265" t="e">
        <f>SQRT(($C$5/2)^2-($C$5/2)^2*'(OLD) bottom seam length'!H2265^2/($C$6/2)^2)</f>
        <v>#DIV/0!</v>
      </c>
      <c r="K2265" s="136">
        <f t="shared" si="353"/>
        <v>45080</v>
      </c>
      <c r="L2265" t="e">
        <f>SQRT(($C$5/2)^2-($C$5/2)^2*'(OLD) bottom seam length'!K2265^2/($C$6/2)^2)</f>
        <v>#DIV/0!</v>
      </c>
      <c r="O2265" s="136">
        <f t="shared" si="354"/>
        <v>45080</v>
      </c>
      <c r="P2265" t="b">
        <f t="shared" si="355"/>
        <v>0</v>
      </c>
      <c r="T2265" s="136">
        <f t="shared" si="356"/>
        <v>45060</v>
      </c>
      <c r="U2265" t="e">
        <f>SQRT(($U$6/2)^2-($U$6/2)^2*'(OLD) bottom seam length'!T2265^2/($U$7/2)^2)</f>
        <v>#VALUE!</v>
      </c>
      <c r="W2265" s="136">
        <f t="shared" si="357"/>
        <v>45060</v>
      </c>
      <c r="X2265" t="e">
        <f>SQRT(($U$6/2)^2-($U$6/2)^2*'(OLD) bottom seam length'!W2265^2/($U$7/2)^2)</f>
        <v>#VALUE!</v>
      </c>
      <c r="Z2265" s="136">
        <f t="shared" si="358"/>
        <v>45060</v>
      </c>
      <c r="AA2265" t="e">
        <f>SQRT(($U$6/2)^2-($U$6/2)^2*'(OLD) bottom seam length'!Z2265^2/($U$7/2)^2)</f>
        <v>#VALUE!</v>
      </c>
      <c r="AC2265" s="136">
        <f t="shared" si="359"/>
        <v>45060</v>
      </c>
      <c r="AD2265" t="e">
        <f>SQRT(($U$6/2)^2-($U$6/2)^2*'(OLD) bottom seam length'!AC2265^2/($U$7/2)^2)</f>
        <v>#VALUE!</v>
      </c>
    </row>
    <row r="2266" spans="2:30">
      <c r="B2266" s="136">
        <f t="shared" si="350"/>
        <v>45100</v>
      </c>
      <c r="C2266" t="e">
        <f>SQRT(($C$5/2)^2-($C$5/2)^2*'(OLD) bottom seam length'!B2266^2/($C$6/2)^2)</f>
        <v>#DIV/0!</v>
      </c>
      <c r="E2266" s="136">
        <f t="shared" si="351"/>
        <v>45100</v>
      </c>
      <c r="F2266" t="e">
        <f>SQRT(($C$5/2)^2-($C$5/2)^2*'(OLD) bottom seam length'!E2266^2/($C$6/2)^2)</f>
        <v>#DIV/0!</v>
      </c>
      <c r="H2266" s="136">
        <f t="shared" si="352"/>
        <v>45100</v>
      </c>
      <c r="I2266" t="e">
        <f>SQRT(($C$5/2)^2-($C$5/2)^2*'(OLD) bottom seam length'!H2266^2/($C$6/2)^2)</f>
        <v>#DIV/0!</v>
      </c>
      <c r="K2266" s="136">
        <f t="shared" si="353"/>
        <v>45100</v>
      </c>
      <c r="L2266" t="e">
        <f>SQRT(($C$5/2)^2-($C$5/2)^2*'(OLD) bottom seam length'!K2266^2/($C$6/2)^2)</f>
        <v>#DIV/0!</v>
      </c>
      <c r="O2266" s="136">
        <f t="shared" si="354"/>
        <v>45100</v>
      </c>
      <c r="P2266" t="b">
        <f t="shared" si="355"/>
        <v>0</v>
      </c>
      <c r="T2266" s="136">
        <f t="shared" si="356"/>
        <v>45080</v>
      </c>
      <c r="U2266" t="e">
        <f>SQRT(($U$6/2)^2-($U$6/2)^2*'(OLD) bottom seam length'!T2266^2/($U$7/2)^2)</f>
        <v>#VALUE!</v>
      </c>
      <c r="W2266" s="136">
        <f t="shared" si="357"/>
        <v>45080</v>
      </c>
      <c r="X2266" t="e">
        <f>SQRT(($U$6/2)^2-($U$6/2)^2*'(OLD) bottom seam length'!W2266^2/($U$7/2)^2)</f>
        <v>#VALUE!</v>
      </c>
      <c r="Z2266" s="136">
        <f t="shared" si="358"/>
        <v>45080</v>
      </c>
      <c r="AA2266" t="e">
        <f>SQRT(($U$6/2)^2-($U$6/2)^2*'(OLD) bottom seam length'!Z2266^2/($U$7/2)^2)</f>
        <v>#VALUE!</v>
      </c>
      <c r="AC2266" s="136">
        <f t="shared" si="359"/>
        <v>45080</v>
      </c>
      <c r="AD2266" t="e">
        <f>SQRT(($U$6/2)^2-($U$6/2)^2*'(OLD) bottom seam length'!AC2266^2/($U$7/2)^2)</f>
        <v>#VALUE!</v>
      </c>
    </row>
    <row r="2267" spans="2:30">
      <c r="B2267" s="136">
        <f t="shared" si="350"/>
        <v>45120</v>
      </c>
      <c r="C2267" t="e">
        <f>SQRT(($C$5/2)^2-($C$5/2)^2*'(OLD) bottom seam length'!B2267^2/($C$6/2)^2)</f>
        <v>#DIV/0!</v>
      </c>
      <c r="E2267" s="136">
        <f t="shared" si="351"/>
        <v>45120</v>
      </c>
      <c r="F2267" t="e">
        <f>SQRT(($C$5/2)^2-($C$5/2)^2*'(OLD) bottom seam length'!E2267^2/($C$6/2)^2)</f>
        <v>#DIV/0!</v>
      </c>
      <c r="H2267" s="136">
        <f t="shared" si="352"/>
        <v>45120</v>
      </c>
      <c r="I2267" t="e">
        <f>SQRT(($C$5/2)^2-($C$5/2)^2*'(OLD) bottom seam length'!H2267^2/($C$6/2)^2)</f>
        <v>#DIV/0!</v>
      </c>
      <c r="K2267" s="136">
        <f t="shared" si="353"/>
        <v>45120</v>
      </c>
      <c r="L2267" t="e">
        <f>SQRT(($C$5/2)^2-($C$5/2)^2*'(OLD) bottom seam length'!K2267^2/($C$6/2)^2)</f>
        <v>#DIV/0!</v>
      </c>
      <c r="O2267" s="136">
        <f t="shared" si="354"/>
        <v>45120</v>
      </c>
      <c r="P2267" t="b">
        <f t="shared" si="355"/>
        <v>0</v>
      </c>
      <c r="T2267" s="136">
        <f t="shared" si="356"/>
        <v>45100</v>
      </c>
      <c r="U2267" t="e">
        <f>SQRT(($U$6/2)^2-($U$6/2)^2*'(OLD) bottom seam length'!T2267^2/($U$7/2)^2)</f>
        <v>#VALUE!</v>
      </c>
      <c r="W2267" s="136">
        <f t="shared" si="357"/>
        <v>45100</v>
      </c>
      <c r="X2267" t="e">
        <f>SQRT(($U$6/2)^2-($U$6/2)^2*'(OLD) bottom seam length'!W2267^2/($U$7/2)^2)</f>
        <v>#VALUE!</v>
      </c>
      <c r="Z2267" s="136">
        <f t="shared" si="358"/>
        <v>45100</v>
      </c>
      <c r="AA2267" t="e">
        <f>SQRT(($U$6/2)^2-($U$6/2)^2*'(OLD) bottom seam length'!Z2267^2/($U$7/2)^2)</f>
        <v>#VALUE!</v>
      </c>
      <c r="AC2267" s="136">
        <f t="shared" si="359"/>
        <v>45100</v>
      </c>
      <c r="AD2267" t="e">
        <f>SQRT(($U$6/2)^2-($U$6/2)^2*'(OLD) bottom seam length'!AC2267^2/($U$7/2)^2)</f>
        <v>#VALUE!</v>
      </c>
    </row>
    <row r="2268" spans="2:30">
      <c r="B2268" s="136">
        <f t="shared" si="350"/>
        <v>45140</v>
      </c>
      <c r="C2268" t="e">
        <f>SQRT(($C$5/2)^2-($C$5/2)^2*'(OLD) bottom seam length'!B2268^2/($C$6/2)^2)</f>
        <v>#DIV/0!</v>
      </c>
      <c r="E2268" s="136">
        <f t="shared" si="351"/>
        <v>45140</v>
      </c>
      <c r="F2268" t="e">
        <f>SQRT(($C$5/2)^2-($C$5/2)^2*'(OLD) bottom seam length'!E2268^2/($C$6/2)^2)</f>
        <v>#DIV/0!</v>
      </c>
      <c r="H2268" s="136">
        <f t="shared" si="352"/>
        <v>45140</v>
      </c>
      <c r="I2268" t="e">
        <f>SQRT(($C$5/2)^2-($C$5/2)^2*'(OLD) bottom seam length'!H2268^2/($C$6/2)^2)</f>
        <v>#DIV/0!</v>
      </c>
      <c r="K2268" s="136">
        <f t="shared" si="353"/>
        <v>45140</v>
      </c>
      <c r="L2268" t="e">
        <f>SQRT(($C$5/2)^2-($C$5/2)^2*'(OLD) bottom seam length'!K2268^2/($C$6/2)^2)</f>
        <v>#DIV/0!</v>
      </c>
      <c r="O2268" s="136">
        <f t="shared" si="354"/>
        <v>45140</v>
      </c>
      <c r="P2268" t="b">
        <f t="shared" si="355"/>
        <v>0</v>
      </c>
      <c r="T2268" s="136">
        <f t="shared" si="356"/>
        <v>45120</v>
      </c>
      <c r="U2268" t="e">
        <f>SQRT(($U$6/2)^2-($U$6/2)^2*'(OLD) bottom seam length'!T2268^2/($U$7/2)^2)</f>
        <v>#VALUE!</v>
      </c>
      <c r="W2268" s="136">
        <f t="shared" si="357"/>
        <v>45120</v>
      </c>
      <c r="X2268" t="e">
        <f>SQRT(($U$6/2)^2-($U$6/2)^2*'(OLD) bottom seam length'!W2268^2/($U$7/2)^2)</f>
        <v>#VALUE!</v>
      </c>
      <c r="Z2268" s="136">
        <f t="shared" si="358"/>
        <v>45120</v>
      </c>
      <c r="AA2268" t="e">
        <f>SQRT(($U$6/2)^2-($U$6/2)^2*'(OLD) bottom seam length'!Z2268^2/($U$7/2)^2)</f>
        <v>#VALUE!</v>
      </c>
      <c r="AC2268" s="136">
        <f t="shared" si="359"/>
        <v>45120</v>
      </c>
      <c r="AD2268" t="e">
        <f>SQRT(($U$6/2)^2-($U$6/2)^2*'(OLD) bottom seam length'!AC2268^2/($U$7/2)^2)</f>
        <v>#VALUE!</v>
      </c>
    </row>
    <row r="2269" spans="2:30">
      <c r="B2269" s="136">
        <f t="shared" si="350"/>
        <v>45160</v>
      </c>
      <c r="C2269" t="e">
        <f>SQRT(($C$5/2)^2-($C$5/2)^2*'(OLD) bottom seam length'!B2269^2/($C$6/2)^2)</f>
        <v>#DIV/0!</v>
      </c>
      <c r="E2269" s="136">
        <f t="shared" si="351"/>
        <v>45160</v>
      </c>
      <c r="F2269" t="e">
        <f>SQRT(($C$5/2)^2-($C$5/2)^2*'(OLD) bottom seam length'!E2269^2/($C$6/2)^2)</f>
        <v>#DIV/0!</v>
      </c>
      <c r="H2269" s="136">
        <f t="shared" si="352"/>
        <v>45160</v>
      </c>
      <c r="I2269" t="e">
        <f>SQRT(($C$5/2)^2-($C$5/2)^2*'(OLD) bottom seam length'!H2269^2/($C$6/2)^2)</f>
        <v>#DIV/0!</v>
      </c>
      <c r="K2269" s="136">
        <f t="shared" si="353"/>
        <v>45160</v>
      </c>
      <c r="L2269" t="e">
        <f>SQRT(($C$5/2)^2-($C$5/2)^2*'(OLD) bottom seam length'!K2269^2/($C$6/2)^2)</f>
        <v>#DIV/0!</v>
      </c>
      <c r="O2269" s="136">
        <f t="shared" si="354"/>
        <v>45160</v>
      </c>
      <c r="P2269" t="b">
        <f t="shared" si="355"/>
        <v>0</v>
      </c>
      <c r="T2269" s="136">
        <f t="shared" si="356"/>
        <v>45140</v>
      </c>
      <c r="U2269" t="e">
        <f>SQRT(($U$6/2)^2-($U$6/2)^2*'(OLD) bottom seam length'!T2269^2/($U$7/2)^2)</f>
        <v>#VALUE!</v>
      </c>
      <c r="W2269" s="136">
        <f t="shared" si="357"/>
        <v>45140</v>
      </c>
      <c r="X2269" t="e">
        <f>SQRT(($U$6/2)^2-($U$6/2)^2*'(OLD) bottom seam length'!W2269^2/($U$7/2)^2)</f>
        <v>#VALUE!</v>
      </c>
      <c r="Z2269" s="136">
        <f t="shared" si="358"/>
        <v>45140</v>
      </c>
      <c r="AA2269" t="e">
        <f>SQRT(($U$6/2)^2-($U$6/2)^2*'(OLD) bottom seam length'!Z2269^2/($U$7/2)^2)</f>
        <v>#VALUE!</v>
      </c>
      <c r="AC2269" s="136">
        <f t="shared" si="359"/>
        <v>45140</v>
      </c>
      <c r="AD2269" t="e">
        <f>SQRT(($U$6/2)^2-($U$6/2)^2*'(OLD) bottom seam length'!AC2269^2/($U$7/2)^2)</f>
        <v>#VALUE!</v>
      </c>
    </row>
    <row r="2270" spans="2:30">
      <c r="B2270" s="136">
        <f t="shared" si="350"/>
        <v>45180</v>
      </c>
      <c r="C2270" t="e">
        <f>SQRT(($C$5/2)^2-($C$5/2)^2*'(OLD) bottom seam length'!B2270^2/($C$6/2)^2)</f>
        <v>#DIV/0!</v>
      </c>
      <c r="E2270" s="136">
        <f t="shared" si="351"/>
        <v>45180</v>
      </c>
      <c r="F2270" t="e">
        <f>SQRT(($C$5/2)^2-($C$5/2)^2*'(OLD) bottom seam length'!E2270^2/($C$6/2)^2)</f>
        <v>#DIV/0!</v>
      </c>
      <c r="H2270" s="136">
        <f t="shared" si="352"/>
        <v>45180</v>
      </c>
      <c r="I2270" t="e">
        <f>SQRT(($C$5/2)^2-($C$5/2)^2*'(OLD) bottom seam length'!H2270^2/($C$6/2)^2)</f>
        <v>#DIV/0!</v>
      </c>
      <c r="K2270" s="136">
        <f t="shared" si="353"/>
        <v>45180</v>
      </c>
      <c r="L2270" t="e">
        <f>SQRT(($C$5/2)^2-($C$5/2)^2*'(OLD) bottom seam length'!K2270^2/($C$6/2)^2)</f>
        <v>#DIV/0!</v>
      </c>
      <c r="O2270" s="136">
        <f t="shared" si="354"/>
        <v>45180</v>
      </c>
      <c r="P2270" t="b">
        <f t="shared" si="355"/>
        <v>0</v>
      </c>
      <c r="T2270" s="136">
        <f t="shared" si="356"/>
        <v>45160</v>
      </c>
      <c r="U2270" t="e">
        <f>SQRT(($U$6/2)^2-($U$6/2)^2*'(OLD) bottom seam length'!T2270^2/($U$7/2)^2)</f>
        <v>#VALUE!</v>
      </c>
      <c r="W2270" s="136">
        <f t="shared" si="357"/>
        <v>45160</v>
      </c>
      <c r="X2270" t="e">
        <f>SQRT(($U$6/2)^2-($U$6/2)^2*'(OLD) bottom seam length'!W2270^2/($U$7/2)^2)</f>
        <v>#VALUE!</v>
      </c>
      <c r="Z2270" s="136">
        <f t="shared" si="358"/>
        <v>45160</v>
      </c>
      <c r="AA2270" t="e">
        <f>SQRT(($U$6/2)^2-($U$6/2)^2*'(OLD) bottom seam length'!Z2270^2/($U$7/2)^2)</f>
        <v>#VALUE!</v>
      </c>
      <c r="AC2270" s="136">
        <f t="shared" si="359"/>
        <v>45160</v>
      </c>
      <c r="AD2270" t="e">
        <f>SQRT(($U$6/2)^2-($U$6/2)^2*'(OLD) bottom seam length'!AC2270^2/($U$7/2)^2)</f>
        <v>#VALUE!</v>
      </c>
    </row>
    <row r="2271" spans="2:30">
      <c r="B2271" s="136">
        <f t="shared" si="350"/>
        <v>45200</v>
      </c>
      <c r="C2271" t="e">
        <f>SQRT(($C$5/2)^2-($C$5/2)^2*'(OLD) bottom seam length'!B2271^2/($C$6/2)^2)</f>
        <v>#DIV/0!</v>
      </c>
      <c r="E2271" s="136">
        <f t="shared" si="351"/>
        <v>45200</v>
      </c>
      <c r="F2271" t="e">
        <f>SQRT(($C$5/2)^2-($C$5/2)^2*'(OLD) bottom seam length'!E2271^2/($C$6/2)^2)</f>
        <v>#DIV/0!</v>
      </c>
      <c r="H2271" s="136">
        <f t="shared" si="352"/>
        <v>45200</v>
      </c>
      <c r="I2271" t="e">
        <f>SQRT(($C$5/2)^2-($C$5/2)^2*'(OLD) bottom seam length'!H2271^2/($C$6/2)^2)</f>
        <v>#DIV/0!</v>
      </c>
      <c r="K2271" s="136">
        <f t="shared" si="353"/>
        <v>45200</v>
      </c>
      <c r="L2271" t="e">
        <f>SQRT(($C$5/2)^2-($C$5/2)^2*'(OLD) bottom seam length'!K2271^2/($C$6/2)^2)</f>
        <v>#DIV/0!</v>
      </c>
      <c r="O2271" s="136">
        <f t="shared" si="354"/>
        <v>45200</v>
      </c>
      <c r="P2271" t="b">
        <f t="shared" si="355"/>
        <v>0</v>
      </c>
      <c r="T2271" s="136">
        <f t="shared" si="356"/>
        <v>45180</v>
      </c>
      <c r="U2271" t="e">
        <f>SQRT(($U$6/2)^2-($U$6/2)^2*'(OLD) bottom seam length'!T2271^2/($U$7/2)^2)</f>
        <v>#VALUE!</v>
      </c>
      <c r="W2271" s="136">
        <f t="shared" si="357"/>
        <v>45180</v>
      </c>
      <c r="X2271" t="e">
        <f>SQRT(($U$6/2)^2-($U$6/2)^2*'(OLD) bottom seam length'!W2271^2/($U$7/2)^2)</f>
        <v>#VALUE!</v>
      </c>
      <c r="Z2271" s="136">
        <f t="shared" si="358"/>
        <v>45180</v>
      </c>
      <c r="AA2271" t="e">
        <f>SQRT(($U$6/2)^2-($U$6/2)^2*'(OLD) bottom seam length'!Z2271^2/($U$7/2)^2)</f>
        <v>#VALUE!</v>
      </c>
      <c r="AC2271" s="136">
        <f t="shared" si="359"/>
        <v>45180</v>
      </c>
      <c r="AD2271" t="e">
        <f>SQRT(($U$6/2)^2-($U$6/2)^2*'(OLD) bottom seam length'!AC2271^2/($U$7/2)^2)</f>
        <v>#VALUE!</v>
      </c>
    </row>
    <row r="2272" spans="2:30">
      <c r="B2272" s="136">
        <f t="shared" si="350"/>
        <v>45220</v>
      </c>
      <c r="C2272" t="e">
        <f>SQRT(($C$5/2)^2-($C$5/2)^2*'(OLD) bottom seam length'!B2272^2/($C$6/2)^2)</f>
        <v>#DIV/0!</v>
      </c>
      <c r="E2272" s="136">
        <f t="shared" si="351"/>
        <v>45220</v>
      </c>
      <c r="F2272" t="e">
        <f>SQRT(($C$5/2)^2-($C$5/2)^2*'(OLD) bottom seam length'!E2272^2/($C$6/2)^2)</f>
        <v>#DIV/0!</v>
      </c>
      <c r="H2272" s="136">
        <f t="shared" si="352"/>
        <v>45220</v>
      </c>
      <c r="I2272" t="e">
        <f>SQRT(($C$5/2)^2-($C$5/2)^2*'(OLD) bottom seam length'!H2272^2/($C$6/2)^2)</f>
        <v>#DIV/0!</v>
      </c>
      <c r="K2272" s="136">
        <f t="shared" si="353"/>
        <v>45220</v>
      </c>
      <c r="L2272" t="e">
        <f>SQRT(($C$5/2)^2-($C$5/2)^2*'(OLD) bottom seam length'!K2272^2/($C$6/2)^2)</f>
        <v>#DIV/0!</v>
      </c>
      <c r="O2272" s="136">
        <f t="shared" si="354"/>
        <v>45220</v>
      </c>
      <c r="P2272" t="b">
        <f t="shared" si="355"/>
        <v>0</v>
      </c>
      <c r="T2272" s="136">
        <f t="shared" si="356"/>
        <v>45200</v>
      </c>
      <c r="U2272" t="e">
        <f>SQRT(($U$6/2)^2-($U$6/2)^2*'(OLD) bottom seam length'!T2272^2/($U$7/2)^2)</f>
        <v>#VALUE!</v>
      </c>
      <c r="W2272" s="136">
        <f t="shared" si="357"/>
        <v>45200</v>
      </c>
      <c r="X2272" t="e">
        <f>SQRT(($U$6/2)^2-($U$6/2)^2*'(OLD) bottom seam length'!W2272^2/($U$7/2)^2)</f>
        <v>#VALUE!</v>
      </c>
      <c r="Z2272" s="136">
        <f t="shared" si="358"/>
        <v>45200</v>
      </c>
      <c r="AA2272" t="e">
        <f>SQRT(($U$6/2)^2-($U$6/2)^2*'(OLD) bottom seam length'!Z2272^2/($U$7/2)^2)</f>
        <v>#VALUE!</v>
      </c>
      <c r="AC2272" s="136">
        <f t="shared" si="359"/>
        <v>45200</v>
      </c>
      <c r="AD2272" t="e">
        <f>SQRT(($U$6/2)^2-($U$6/2)^2*'(OLD) bottom seam length'!AC2272^2/($U$7/2)^2)</f>
        <v>#VALUE!</v>
      </c>
    </row>
    <row r="2273" spans="2:30">
      <c r="B2273" s="136">
        <f t="shared" si="350"/>
        <v>45240</v>
      </c>
      <c r="C2273" t="e">
        <f>SQRT(($C$5/2)^2-($C$5/2)^2*'(OLD) bottom seam length'!B2273^2/($C$6/2)^2)</f>
        <v>#DIV/0!</v>
      </c>
      <c r="E2273" s="136">
        <f t="shared" si="351"/>
        <v>45240</v>
      </c>
      <c r="F2273" t="e">
        <f>SQRT(($C$5/2)^2-($C$5/2)^2*'(OLD) bottom seam length'!E2273^2/($C$6/2)^2)</f>
        <v>#DIV/0!</v>
      </c>
      <c r="H2273" s="136">
        <f t="shared" si="352"/>
        <v>45240</v>
      </c>
      <c r="I2273" t="e">
        <f>SQRT(($C$5/2)^2-($C$5/2)^2*'(OLD) bottom seam length'!H2273^2/($C$6/2)^2)</f>
        <v>#DIV/0!</v>
      </c>
      <c r="K2273" s="136">
        <f t="shared" si="353"/>
        <v>45240</v>
      </c>
      <c r="L2273" t="e">
        <f>SQRT(($C$5/2)^2-($C$5/2)^2*'(OLD) bottom seam length'!K2273^2/($C$6/2)^2)</f>
        <v>#DIV/0!</v>
      </c>
      <c r="O2273" s="136">
        <f t="shared" si="354"/>
        <v>45240</v>
      </c>
      <c r="P2273" t="b">
        <f t="shared" si="355"/>
        <v>0</v>
      </c>
      <c r="T2273" s="136">
        <f t="shared" si="356"/>
        <v>45220</v>
      </c>
      <c r="U2273" t="e">
        <f>SQRT(($U$6/2)^2-($U$6/2)^2*'(OLD) bottom seam length'!T2273^2/($U$7/2)^2)</f>
        <v>#VALUE!</v>
      </c>
      <c r="W2273" s="136">
        <f t="shared" si="357"/>
        <v>45220</v>
      </c>
      <c r="X2273" t="e">
        <f>SQRT(($U$6/2)^2-($U$6/2)^2*'(OLD) bottom seam length'!W2273^2/($U$7/2)^2)</f>
        <v>#VALUE!</v>
      </c>
      <c r="Z2273" s="136">
        <f t="shared" si="358"/>
        <v>45220</v>
      </c>
      <c r="AA2273" t="e">
        <f>SQRT(($U$6/2)^2-($U$6/2)^2*'(OLD) bottom seam length'!Z2273^2/($U$7/2)^2)</f>
        <v>#VALUE!</v>
      </c>
      <c r="AC2273" s="136">
        <f t="shared" si="359"/>
        <v>45220</v>
      </c>
      <c r="AD2273" t="e">
        <f>SQRT(($U$6/2)^2-($U$6/2)^2*'(OLD) bottom seam length'!AC2273^2/($U$7/2)^2)</f>
        <v>#VALUE!</v>
      </c>
    </row>
    <row r="2274" spans="2:30">
      <c r="B2274" s="136">
        <f t="shared" si="350"/>
        <v>45260</v>
      </c>
      <c r="C2274" t="e">
        <f>SQRT(($C$5/2)^2-($C$5/2)^2*'(OLD) bottom seam length'!B2274^2/($C$6/2)^2)</f>
        <v>#DIV/0!</v>
      </c>
      <c r="E2274" s="136">
        <f t="shared" si="351"/>
        <v>45260</v>
      </c>
      <c r="F2274" t="e">
        <f>SQRT(($C$5/2)^2-($C$5/2)^2*'(OLD) bottom seam length'!E2274^2/($C$6/2)^2)</f>
        <v>#DIV/0!</v>
      </c>
      <c r="H2274" s="136">
        <f t="shared" si="352"/>
        <v>45260</v>
      </c>
      <c r="I2274" t="e">
        <f>SQRT(($C$5/2)^2-($C$5/2)^2*'(OLD) bottom seam length'!H2274^2/($C$6/2)^2)</f>
        <v>#DIV/0!</v>
      </c>
      <c r="K2274" s="136">
        <f t="shared" si="353"/>
        <v>45260</v>
      </c>
      <c r="L2274" t="e">
        <f>SQRT(($C$5/2)^2-($C$5/2)^2*'(OLD) bottom seam length'!K2274^2/($C$6/2)^2)</f>
        <v>#DIV/0!</v>
      </c>
      <c r="O2274" s="136">
        <f t="shared" si="354"/>
        <v>45260</v>
      </c>
      <c r="P2274" t="b">
        <f t="shared" si="355"/>
        <v>0</v>
      </c>
      <c r="T2274" s="136">
        <f t="shared" si="356"/>
        <v>45240</v>
      </c>
      <c r="U2274" t="e">
        <f>SQRT(($U$6/2)^2-($U$6/2)^2*'(OLD) bottom seam length'!T2274^2/($U$7/2)^2)</f>
        <v>#VALUE!</v>
      </c>
      <c r="W2274" s="136">
        <f t="shared" si="357"/>
        <v>45240</v>
      </c>
      <c r="X2274" t="e">
        <f>SQRT(($U$6/2)^2-($U$6/2)^2*'(OLD) bottom seam length'!W2274^2/($U$7/2)^2)</f>
        <v>#VALUE!</v>
      </c>
      <c r="Z2274" s="136">
        <f t="shared" si="358"/>
        <v>45240</v>
      </c>
      <c r="AA2274" t="e">
        <f>SQRT(($U$6/2)^2-($U$6/2)^2*'(OLD) bottom seam length'!Z2274^2/($U$7/2)^2)</f>
        <v>#VALUE!</v>
      </c>
      <c r="AC2274" s="136">
        <f t="shared" si="359"/>
        <v>45240</v>
      </c>
      <c r="AD2274" t="e">
        <f>SQRT(($U$6/2)^2-($U$6/2)^2*'(OLD) bottom seam length'!AC2274^2/($U$7/2)^2)</f>
        <v>#VALUE!</v>
      </c>
    </row>
    <row r="2275" spans="2:30">
      <c r="B2275" s="136">
        <f t="shared" si="350"/>
        <v>45280</v>
      </c>
      <c r="C2275" t="e">
        <f>SQRT(($C$5/2)^2-($C$5/2)^2*'(OLD) bottom seam length'!B2275^2/($C$6/2)^2)</f>
        <v>#DIV/0!</v>
      </c>
      <c r="E2275" s="136">
        <f t="shared" si="351"/>
        <v>45280</v>
      </c>
      <c r="F2275" t="e">
        <f>SQRT(($C$5/2)^2-($C$5/2)^2*'(OLD) bottom seam length'!E2275^2/($C$6/2)^2)</f>
        <v>#DIV/0!</v>
      </c>
      <c r="H2275" s="136">
        <f t="shared" si="352"/>
        <v>45280</v>
      </c>
      <c r="I2275" t="e">
        <f>SQRT(($C$5/2)^2-($C$5/2)^2*'(OLD) bottom seam length'!H2275^2/($C$6/2)^2)</f>
        <v>#DIV/0!</v>
      </c>
      <c r="K2275" s="136">
        <f t="shared" si="353"/>
        <v>45280</v>
      </c>
      <c r="L2275" t="e">
        <f>SQRT(($C$5/2)^2-($C$5/2)^2*'(OLD) bottom seam length'!K2275^2/($C$6/2)^2)</f>
        <v>#DIV/0!</v>
      </c>
      <c r="O2275" s="136">
        <f t="shared" si="354"/>
        <v>45280</v>
      </c>
      <c r="P2275" t="b">
        <f t="shared" si="355"/>
        <v>0</v>
      </c>
      <c r="T2275" s="136">
        <f t="shared" si="356"/>
        <v>45260</v>
      </c>
      <c r="U2275" t="e">
        <f>SQRT(($U$6/2)^2-($U$6/2)^2*'(OLD) bottom seam length'!T2275^2/($U$7/2)^2)</f>
        <v>#VALUE!</v>
      </c>
      <c r="W2275" s="136">
        <f t="shared" si="357"/>
        <v>45260</v>
      </c>
      <c r="X2275" t="e">
        <f>SQRT(($U$6/2)^2-($U$6/2)^2*'(OLD) bottom seam length'!W2275^2/($U$7/2)^2)</f>
        <v>#VALUE!</v>
      </c>
      <c r="Z2275" s="136">
        <f t="shared" si="358"/>
        <v>45260</v>
      </c>
      <c r="AA2275" t="e">
        <f>SQRT(($U$6/2)^2-($U$6/2)^2*'(OLD) bottom seam length'!Z2275^2/($U$7/2)^2)</f>
        <v>#VALUE!</v>
      </c>
      <c r="AC2275" s="136">
        <f t="shared" si="359"/>
        <v>45260</v>
      </c>
      <c r="AD2275" t="e">
        <f>SQRT(($U$6/2)^2-($U$6/2)^2*'(OLD) bottom seam length'!AC2275^2/($U$7/2)^2)</f>
        <v>#VALUE!</v>
      </c>
    </row>
    <row r="2276" spans="2:30">
      <c r="B2276" s="136">
        <f t="shared" si="350"/>
        <v>45300</v>
      </c>
      <c r="C2276" t="e">
        <f>SQRT(($C$5/2)^2-($C$5/2)^2*'(OLD) bottom seam length'!B2276^2/($C$6/2)^2)</f>
        <v>#DIV/0!</v>
      </c>
      <c r="E2276" s="136">
        <f t="shared" si="351"/>
        <v>45300</v>
      </c>
      <c r="F2276" t="e">
        <f>SQRT(($C$5/2)^2-($C$5/2)^2*'(OLD) bottom seam length'!E2276^2/($C$6/2)^2)</f>
        <v>#DIV/0!</v>
      </c>
      <c r="H2276" s="136">
        <f t="shared" si="352"/>
        <v>45300</v>
      </c>
      <c r="I2276" t="e">
        <f>SQRT(($C$5/2)^2-($C$5/2)^2*'(OLD) bottom seam length'!H2276^2/($C$6/2)^2)</f>
        <v>#DIV/0!</v>
      </c>
      <c r="K2276" s="136">
        <f t="shared" si="353"/>
        <v>45300</v>
      </c>
      <c r="L2276" t="e">
        <f>SQRT(($C$5/2)^2-($C$5/2)^2*'(OLD) bottom seam length'!K2276^2/($C$6/2)^2)</f>
        <v>#DIV/0!</v>
      </c>
      <c r="O2276" s="136">
        <f t="shared" si="354"/>
        <v>45300</v>
      </c>
      <c r="P2276" t="b">
        <f t="shared" si="355"/>
        <v>0</v>
      </c>
      <c r="T2276" s="136">
        <f t="shared" si="356"/>
        <v>45280</v>
      </c>
      <c r="U2276" t="e">
        <f>SQRT(($U$6/2)^2-($U$6/2)^2*'(OLD) bottom seam length'!T2276^2/($U$7/2)^2)</f>
        <v>#VALUE!</v>
      </c>
      <c r="W2276" s="136">
        <f t="shared" si="357"/>
        <v>45280</v>
      </c>
      <c r="X2276" t="e">
        <f>SQRT(($U$6/2)^2-($U$6/2)^2*'(OLD) bottom seam length'!W2276^2/($U$7/2)^2)</f>
        <v>#VALUE!</v>
      </c>
      <c r="Z2276" s="136">
        <f t="shared" si="358"/>
        <v>45280</v>
      </c>
      <c r="AA2276" t="e">
        <f>SQRT(($U$6/2)^2-($U$6/2)^2*'(OLD) bottom seam length'!Z2276^2/($U$7/2)^2)</f>
        <v>#VALUE!</v>
      </c>
      <c r="AC2276" s="136">
        <f t="shared" si="359"/>
        <v>45280</v>
      </c>
      <c r="AD2276" t="e">
        <f>SQRT(($U$6/2)^2-($U$6/2)^2*'(OLD) bottom seam length'!AC2276^2/($U$7/2)^2)</f>
        <v>#VALUE!</v>
      </c>
    </row>
    <row r="2277" spans="2:30">
      <c r="B2277" s="136">
        <f t="shared" si="350"/>
        <v>45320</v>
      </c>
      <c r="C2277" t="e">
        <f>SQRT(($C$5/2)^2-($C$5/2)^2*'(OLD) bottom seam length'!B2277^2/($C$6/2)^2)</f>
        <v>#DIV/0!</v>
      </c>
      <c r="E2277" s="136">
        <f t="shared" si="351"/>
        <v>45320</v>
      </c>
      <c r="F2277" t="e">
        <f>SQRT(($C$5/2)^2-($C$5/2)^2*'(OLD) bottom seam length'!E2277^2/($C$6/2)^2)</f>
        <v>#DIV/0!</v>
      </c>
      <c r="H2277" s="136">
        <f t="shared" si="352"/>
        <v>45320</v>
      </c>
      <c r="I2277" t="e">
        <f>SQRT(($C$5/2)^2-($C$5/2)^2*'(OLD) bottom seam length'!H2277^2/($C$6/2)^2)</f>
        <v>#DIV/0!</v>
      </c>
      <c r="K2277" s="136">
        <f t="shared" si="353"/>
        <v>45320</v>
      </c>
      <c r="L2277" t="e">
        <f>SQRT(($C$5/2)^2-($C$5/2)^2*'(OLD) bottom seam length'!K2277^2/($C$6/2)^2)</f>
        <v>#DIV/0!</v>
      </c>
      <c r="O2277" s="136">
        <f t="shared" si="354"/>
        <v>45320</v>
      </c>
      <c r="P2277" t="b">
        <f t="shared" si="355"/>
        <v>0</v>
      </c>
      <c r="T2277" s="136">
        <f t="shared" si="356"/>
        <v>45300</v>
      </c>
      <c r="U2277" t="e">
        <f>SQRT(($U$6/2)^2-($U$6/2)^2*'(OLD) bottom seam length'!T2277^2/($U$7/2)^2)</f>
        <v>#VALUE!</v>
      </c>
      <c r="W2277" s="136">
        <f t="shared" si="357"/>
        <v>45300</v>
      </c>
      <c r="X2277" t="e">
        <f>SQRT(($U$6/2)^2-($U$6/2)^2*'(OLD) bottom seam length'!W2277^2/($U$7/2)^2)</f>
        <v>#VALUE!</v>
      </c>
      <c r="Z2277" s="136">
        <f t="shared" si="358"/>
        <v>45300</v>
      </c>
      <c r="AA2277" t="e">
        <f>SQRT(($U$6/2)^2-($U$6/2)^2*'(OLD) bottom seam length'!Z2277^2/($U$7/2)^2)</f>
        <v>#VALUE!</v>
      </c>
      <c r="AC2277" s="136">
        <f t="shared" si="359"/>
        <v>45300</v>
      </c>
      <c r="AD2277" t="e">
        <f>SQRT(($U$6/2)^2-($U$6/2)^2*'(OLD) bottom seam length'!AC2277^2/($U$7/2)^2)</f>
        <v>#VALUE!</v>
      </c>
    </row>
    <row r="2278" spans="2:30">
      <c r="B2278" s="136">
        <f t="shared" si="350"/>
        <v>45340</v>
      </c>
      <c r="C2278" t="e">
        <f>SQRT(($C$5/2)^2-($C$5/2)^2*'(OLD) bottom seam length'!B2278^2/($C$6/2)^2)</f>
        <v>#DIV/0!</v>
      </c>
      <c r="E2278" s="136">
        <f t="shared" si="351"/>
        <v>45340</v>
      </c>
      <c r="F2278" t="e">
        <f>SQRT(($C$5/2)^2-($C$5/2)^2*'(OLD) bottom seam length'!E2278^2/($C$6/2)^2)</f>
        <v>#DIV/0!</v>
      </c>
      <c r="H2278" s="136">
        <f t="shared" si="352"/>
        <v>45340</v>
      </c>
      <c r="I2278" t="e">
        <f>SQRT(($C$5/2)^2-($C$5/2)^2*'(OLD) bottom seam length'!H2278^2/($C$6/2)^2)</f>
        <v>#DIV/0!</v>
      </c>
      <c r="K2278" s="136">
        <f t="shared" si="353"/>
        <v>45340</v>
      </c>
      <c r="L2278" t="e">
        <f>SQRT(($C$5/2)^2-($C$5/2)^2*'(OLD) bottom seam length'!K2278^2/($C$6/2)^2)</f>
        <v>#DIV/0!</v>
      </c>
      <c r="O2278" s="136">
        <f t="shared" si="354"/>
        <v>45340</v>
      </c>
      <c r="P2278" t="b">
        <f t="shared" si="355"/>
        <v>0</v>
      </c>
      <c r="T2278" s="136">
        <f t="shared" si="356"/>
        <v>45320</v>
      </c>
      <c r="U2278" t="e">
        <f>SQRT(($U$6/2)^2-($U$6/2)^2*'(OLD) bottom seam length'!T2278^2/($U$7/2)^2)</f>
        <v>#VALUE!</v>
      </c>
      <c r="W2278" s="136">
        <f t="shared" si="357"/>
        <v>45320</v>
      </c>
      <c r="X2278" t="e">
        <f>SQRT(($U$6/2)^2-($U$6/2)^2*'(OLD) bottom seam length'!W2278^2/($U$7/2)^2)</f>
        <v>#VALUE!</v>
      </c>
      <c r="Z2278" s="136">
        <f t="shared" si="358"/>
        <v>45320</v>
      </c>
      <c r="AA2278" t="e">
        <f>SQRT(($U$6/2)^2-($U$6/2)^2*'(OLD) bottom seam length'!Z2278^2/($U$7/2)^2)</f>
        <v>#VALUE!</v>
      </c>
      <c r="AC2278" s="136">
        <f t="shared" si="359"/>
        <v>45320</v>
      </c>
      <c r="AD2278" t="e">
        <f>SQRT(($U$6/2)^2-($U$6/2)^2*'(OLD) bottom seam length'!AC2278^2/($U$7/2)^2)</f>
        <v>#VALUE!</v>
      </c>
    </row>
    <row r="2279" spans="2:30">
      <c r="B2279" s="136">
        <f t="shared" si="350"/>
        <v>45360</v>
      </c>
      <c r="C2279" t="e">
        <f>SQRT(($C$5/2)^2-($C$5/2)^2*'(OLD) bottom seam length'!B2279^2/($C$6/2)^2)</f>
        <v>#DIV/0!</v>
      </c>
      <c r="E2279" s="136">
        <f t="shared" si="351"/>
        <v>45360</v>
      </c>
      <c r="F2279" t="e">
        <f>SQRT(($C$5/2)^2-($C$5/2)^2*'(OLD) bottom seam length'!E2279^2/($C$6/2)^2)</f>
        <v>#DIV/0!</v>
      </c>
      <c r="H2279" s="136">
        <f t="shared" si="352"/>
        <v>45360</v>
      </c>
      <c r="I2279" t="e">
        <f>SQRT(($C$5/2)^2-($C$5/2)^2*'(OLD) bottom seam length'!H2279^2/($C$6/2)^2)</f>
        <v>#DIV/0!</v>
      </c>
      <c r="K2279" s="136">
        <f t="shared" si="353"/>
        <v>45360</v>
      </c>
      <c r="L2279" t="e">
        <f>SQRT(($C$5/2)^2-($C$5/2)^2*'(OLD) bottom seam length'!K2279^2/($C$6/2)^2)</f>
        <v>#DIV/0!</v>
      </c>
      <c r="O2279" s="136">
        <f t="shared" si="354"/>
        <v>45360</v>
      </c>
      <c r="P2279" t="b">
        <f t="shared" si="355"/>
        <v>0</v>
      </c>
      <c r="T2279" s="136">
        <f t="shared" si="356"/>
        <v>45340</v>
      </c>
      <c r="U2279" t="e">
        <f>SQRT(($U$6/2)^2-($U$6/2)^2*'(OLD) bottom seam length'!T2279^2/($U$7/2)^2)</f>
        <v>#VALUE!</v>
      </c>
      <c r="W2279" s="136">
        <f t="shared" si="357"/>
        <v>45340</v>
      </c>
      <c r="X2279" t="e">
        <f>SQRT(($U$6/2)^2-($U$6/2)^2*'(OLD) bottom seam length'!W2279^2/($U$7/2)^2)</f>
        <v>#VALUE!</v>
      </c>
      <c r="Z2279" s="136">
        <f t="shared" si="358"/>
        <v>45340</v>
      </c>
      <c r="AA2279" t="e">
        <f>SQRT(($U$6/2)^2-($U$6/2)^2*'(OLD) bottom seam length'!Z2279^2/($U$7/2)^2)</f>
        <v>#VALUE!</v>
      </c>
      <c r="AC2279" s="136">
        <f t="shared" si="359"/>
        <v>45340</v>
      </c>
      <c r="AD2279" t="e">
        <f>SQRT(($U$6/2)^2-($U$6/2)^2*'(OLD) bottom seam length'!AC2279^2/($U$7/2)^2)</f>
        <v>#VALUE!</v>
      </c>
    </row>
    <row r="2280" spans="2:30">
      <c r="B2280" s="136">
        <f t="shared" si="350"/>
        <v>45380</v>
      </c>
      <c r="C2280" t="e">
        <f>SQRT(($C$5/2)^2-($C$5/2)^2*'(OLD) bottom seam length'!B2280^2/($C$6/2)^2)</f>
        <v>#DIV/0!</v>
      </c>
      <c r="E2280" s="136">
        <f t="shared" si="351"/>
        <v>45380</v>
      </c>
      <c r="F2280" t="e">
        <f>SQRT(($C$5/2)^2-($C$5/2)^2*'(OLD) bottom seam length'!E2280^2/($C$6/2)^2)</f>
        <v>#DIV/0!</v>
      </c>
      <c r="H2280" s="136">
        <f t="shared" si="352"/>
        <v>45380</v>
      </c>
      <c r="I2280" t="e">
        <f>SQRT(($C$5/2)^2-($C$5/2)^2*'(OLD) bottom seam length'!H2280^2/($C$6/2)^2)</f>
        <v>#DIV/0!</v>
      </c>
      <c r="K2280" s="136">
        <f t="shared" si="353"/>
        <v>45380</v>
      </c>
      <c r="L2280" t="e">
        <f>SQRT(($C$5/2)^2-($C$5/2)^2*'(OLD) bottom seam length'!K2280^2/($C$6/2)^2)</f>
        <v>#DIV/0!</v>
      </c>
      <c r="O2280" s="136">
        <f t="shared" si="354"/>
        <v>45380</v>
      </c>
      <c r="P2280" t="b">
        <f t="shared" si="355"/>
        <v>0</v>
      </c>
      <c r="T2280" s="136">
        <f t="shared" si="356"/>
        <v>45360</v>
      </c>
      <c r="U2280" t="e">
        <f>SQRT(($U$6/2)^2-($U$6/2)^2*'(OLD) bottom seam length'!T2280^2/($U$7/2)^2)</f>
        <v>#VALUE!</v>
      </c>
      <c r="W2280" s="136">
        <f t="shared" si="357"/>
        <v>45360</v>
      </c>
      <c r="X2280" t="e">
        <f>SQRT(($U$6/2)^2-($U$6/2)^2*'(OLD) bottom seam length'!W2280^2/($U$7/2)^2)</f>
        <v>#VALUE!</v>
      </c>
      <c r="Z2280" s="136">
        <f t="shared" si="358"/>
        <v>45360</v>
      </c>
      <c r="AA2280" t="e">
        <f>SQRT(($U$6/2)^2-($U$6/2)^2*'(OLD) bottom seam length'!Z2280^2/($U$7/2)^2)</f>
        <v>#VALUE!</v>
      </c>
      <c r="AC2280" s="136">
        <f t="shared" si="359"/>
        <v>45360</v>
      </c>
      <c r="AD2280" t="e">
        <f>SQRT(($U$6/2)^2-($U$6/2)^2*'(OLD) bottom seam length'!AC2280^2/($U$7/2)^2)</f>
        <v>#VALUE!</v>
      </c>
    </row>
    <row r="2281" spans="2:30">
      <c r="B2281" s="136">
        <f t="shared" si="350"/>
        <v>45400</v>
      </c>
      <c r="C2281" t="e">
        <f>SQRT(($C$5/2)^2-($C$5/2)^2*'(OLD) bottom seam length'!B2281^2/($C$6/2)^2)</f>
        <v>#DIV/0!</v>
      </c>
      <c r="E2281" s="136">
        <f t="shared" si="351"/>
        <v>45400</v>
      </c>
      <c r="F2281" t="e">
        <f>SQRT(($C$5/2)^2-($C$5/2)^2*'(OLD) bottom seam length'!E2281^2/($C$6/2)^2)</f>
        <v>#DIV/0!</v>
      </c>
      <c r="H2281" s="136">
        <f t="shared" si="352"/>
        <v>45400</v>
      </c>
      <c r="I2281" t="e">
        <f>SQRT(($C$5/2)^2-($C$5/2)^2*'(OLD) bottom seam length'!H2281^2/($C$6/2)^2)</f>
        <v>#DIV/0!</v>
      </c>
      <c r="K2281" s="136">
        <f t="shared" si="353"/>
        <v>45400</v>
      </c>
      <c r="L2281" t="e">
        <f>SQRT(($C$5/2)^2-($C$5/2)^2*'(OLD) bottom seam length'!K2281^2/($C$6/2)^2)</f>
        <v>#DIV/0!</v>
      </c>
      <c r="O2281" s="136">
        <f t="shared" si="354"/>
        <v>45400</v>
      </c>
      <c r="P2281" t="b">
        <f t="shared" si="355"/>
        <v>0</v>
      </c>
      <c r="T2281" s="136">
        <f t="shared" si="356"/>
        <v>45380</v>
      </c>
      <c r="U2281" t="e">
        <f>SQRT(($U$6/2)^2-($U$6/2)^2*'(OLD) bottom seam length'!T2281^2/($U$7/2)^2)</f>
        <v>#VALUE!</v>
      </c>
      <c r="W2281" s="136">
        <f t="shared" si="357"/>
        <v>45380</v>
      </c>
      <c r="X2281" t="e">
        <f>SQRT(($U$6/2)^2-($U$6/2)^2*'(OLD) bottom seam length'!W2281^2/($U$7/2)^2)</f>
        <v>#VALUE!</v>
      </c>
      <c r="Z2281" s="136">
        <f t="shared" si="358"/>
        <v>45380</v>
      </c>
      <c r="AA2281" t="e">
        <f>SQRT(($U$6/2)^2-($U$6/2)^2*'(OLD) bottom seam length'!Z2281^2/($U$7/2)^2)</f>
        <v>#VALUE!</v>
      </c>
      <c r="AC2281" s="136">
        <f t="shared" si="359"/>
        <v>45380</v>
      </c>
      <c r="AD2281" t="e">
        <f>SQRT(($U$6/2)^2-($U$6/2)^2*'(OLD) bottom seam length'!AC2281^2/($U$7/2)^2)</f>
        <v>#VALUE!</v>
      </c>
    </row>
    <row r="2282" spans="2:30">
      <c r="B2282" s="136">
        <f t="shared" si="350"/>
        <v>45420</v>
      </c>
      <c r="C2282" t="e">
        <f>SQRT(($C$5/2)^2-($C$5/2)^2*'(OLD) bottom seam length'!B2282^2/($C$6/2)^2)</f>
        <v>#DIV/0!</v>
      </c>
      <c r="E2282" s="136">
        <f t="shared" si="351"/>
        <v>45420</v>
      </c>
      <c r="F2282" t="e">
        <f>SQRT(($C$5/2)^2-($C$5/2)^2*'(OLD) bottom seam length'!E2282^2/($C$6/2)^2)</f>
        <v>#DIV/0!</v>
      </c>
      <c r="H2282" s="136">
        <f t="shared" si="352"/>
        <v>45420</v>
      </c>
      <c r="I2282" t="e">
        <f>SQRT(($C$5/2)^2-($C$5/2)^2*'(OLD) bottom seam length'!H2282^2/($C$6/2)^2)</f>
        <v>#DIV/0!</v>
      </c>
      <c r="K2282" s="136">
        <f t="shared" si="353"/>
        <v>45420</v>
      </c>
      <c r="L2282" t="e">
        <f>SQRT(($C$5/2)^2-($C$5/2)^2*'(OLD) bottom seam length'!K2282^2/($C$6/2)^2)</f>
        <v>#DIV/0!</v>
      </c>
      <c r="O2282" s="136">
        <f t="shared" si="354"/>
        <v>45420</v>
      </c>
      <c r="P2282" t="b">
        <f t="shared" si="355"/>
        <v>0</v>
      </c>
      <c r="T2282" s="136">
        <f t="shared" si="356"/>
        <v>45400</v>
      </c>
      <c r="U2282" t="e">
        <f>SQRT(($U$6/2)^2-($U$6/2)^2*'(OLD) bottom seam length'!T2282^2/($U$7/2)^2)</f>
        <v>#VALUE!</v>
      </c>
      <c r="W2282" s="136">
        <f t="shared" si="357"/>
        <v>45400</v>
      </c>
      <c r="X2282" t="e">
        <f>SQRT(($U$6/2)^2-($U$6/2)^2*'(OLD) bottom seam length'!W2282^2/($U$7/2)^2)</f>
        <v>#VALUE!</v>
      </c>
      <c r="Z2282" s="136">
        <f t="shared" si="358"/>
        <v>45400</v>
      </c>
      <c r="AA2282" t="e">
        <f>SQRT(($U$6/2)^2-($U$6/2)^2*'(OLD) bottom seam length'!Z2282^2/($U$7/2)^2)</f>
        <v>#VALUE!</v>
      </c>
      <c r="AC2282" s="136">
        <f t="shared" si="359"/>
        <v>45400</v>
      </c>
      <c r="AD2282" t="e">
        <f>SQRT(($U$6/2)^2-($U$6/2)^2*'(OLD) bottom seam length'!AC2282^2/($U$7/2)^2)</f>
        <v>#VALUE!</v>
      </c>
    </row>
    <row r="2283" spans="2:30">
      <c r="B2283" s="136">
        <f t="shared" si="350"/>
        <v>45440</v>
      </c>
      <c r="C2283" t="e">
        <f>SQRT(($C$5/2)^2-($C$5/2)^2*'(OLD) bottom seam length'!B2283^2/($C$6/2)^2)</f>
        <v>#DIV/0!</v>
      </c>
      <c r="E2283" s="136">
        <f t="shared" si="351"/>
        <v>45440</v>
      </c>
      <c r="F2283" t="e">
        <f>SQRT(($C$5/2)^2-($C$5/2)^2*'(OLD) bottom seam length'!E2283^2/($C$6/2)^2)</f>
        <v>#DIV/0!</v>
      </c>
      <c r="H2283" s="136">
        <f t="shared" si="352"/>
        <v>45440</v>
      </c>
      <c r="I2283" t="e">
        <f>SQRT(($C$5/2)^2-($C$5/2)^2*'(OLD) bottom seam length'!H2283^2/($C$6/2)^2)</f>
        <v>#DIV/0!</v>
      </c>
      <c r="K2283" s="136">
        <f t="shared" si="353"/>
        <v>45440</v>
      </c>
      <c r="L2283" t="e">
        <f>SQRT(($C$5/2)^2-($C$5/2)^2*'(OLD) bottom seam length'!K2283^2/($C$6/2)^2)</f>
        <v>#DIV/0!</v>
      </c>
      <c r="O2283" s="136">
        <f t="shared" si="354"/>
        <v>45440</v>
      </c>
      <c r="P2283" t="b">
        <f t="shared" si="355"/>
        <v>0</v>
      </c>
      <c r="T2283" s="136">
        <f t="shared" si="356"/>
        <v>45420</v>
      </c>
      <c r="U2283" t="e">
        <f>SQRT(($U$6/2)^2-($U$6/2)^2*'(OLD) bottom seam length'!T2283^2/($U$7/2)^2)</f>
        <v>#VALUE!</v>
      </c>
      <c r="W2283" s="136">
        <f t="shared" si="357"/>
        <v>45420</v>
      </c>
      <c r="X2283" t="e">
        <f>SQRT(($U$6/2)^2-($U$6/2)^2*'(OLD) bottom seam length'!W2283^2/($U$7/2)^2)</f>
        <v>#VALUE!</v>
      </c>
      <c r="Z2283" s="136">
        <f t="shared" si="358"/>
        <v>45420</v>
      </c>
      <c r="AA2283" t="e">
        <f>SQRT(($U$6/2)^2-($U$6/2)^2*'(OLD) bottom seam length'!Z2283^2/($U$7/2)^2)</f>
        <v>#VALUE!</v>
      </c>
      <c r="AC2283" s="136">
        <f t="shared" si="359"/>
        <v>45420</v>
      </c>
      <c r="AD2283" t="e">
        <f>SQRT(($U$6/2)^2-($U$6/2)^2*'(OLD) bottom seam length'!AC2283^2/($U$7/2)^2)</f>
        <v>#VALUE!</v>
      </c>
    </row>
    <row r="2284" spans="2:30">
      <c r="B2284" s="136">
        <f t="shared" si="350"/>
        <v>45460</v>
      </c>
      <c r="C2284" t="e">
        <f>SQRT(($C$5/2)^2-($C$5/2)^2*'(OLD) bottom seam length'!B2284^2/($C$6/2)^2)</f>
        <v>#DIV/0!</v>
      </c>
      <c r="E2284" s="136">
        <f t="shared" si="351"/>
        <v>45460</v>
      </c>
      <c r="F2284" t="e">
        <f>SQRT(($C$5/2)^2-($C$5/2)^2*'(OLD) bottom seam length'!E2284^2/($C$6/2)^2)</f>
        <v>#DIV/0!</v>
      </c>
      <c r="H2284" s="136">
        <f t="shared" si="352"/>
        <v>45460</v>
      </c>
      <c r="I2284" t="e">
        <f>SQRT(($C$5/2)^2-($C$5/2)^2*'(OLD) bottom seam length'!H2284^2/($C$6/2)^2)</f>
        <v>#DIV/0!</v>
      </c>
      <c r="K2284" s="136">
        <f t="shared" si="353"/>
        <v>45460</v>
      </c>
      <c r="L2284" t="e">
        <f>SQRT(($C$5/2)^2-($C$5/2)^2*'(OLD) bottom seam length'!K2284^2/($C$6/2)^2)</f>
        <v>#DIV/0!</v>
      </c>
      <c r="O2284" s="136">
        <f t="shared" si="354"/>
        <v>45460</v>
      </c>
      <c r="P2284" t="b">
        <f t="shared" si="355"/>
        <v>0</v>
      </c>
      <c r="T2284" s="136">
        <f t="shared" si="356"/>
        <v>45440</v>
      </c>
      <c r="U2284" t="e">
        <f>SQRT(($U$6/2)^2-($U$6/2)^2*'(OLD) bottom seam length'!T2284^2/($U$7/2)^2)</f>
        <v>#VALUE!</v>
      </c>
      <c r="W2284" s="136">
        <f t="shared" si="357"/>
        <v>45440</v>
      </c>
      <c r="X2284" t="e">
        <f>SQRT(($U$6/2)^2-($U$6/2)^2*'(OLD) bottom seam length'!W2284^2/($U$7/2)^2)</f>
        <v>#VALUE!</v>
      </c>
      <c r="Z2284" s="136">
        <f t="shared" si="358"/>
        <v>45440</v>
      </c>
      <c r="AA2284" t="e">
        <f>SQRT(($U$6/2)^2-($U$6/2)^2*'(OLD) bottom seam length'!Z2284^2/($U$7/2)^2)</f>
        <v>#VALUE!</v>
      </c>
      <c r="AC2284" s="136">
        <f t="shared" si="359"/>
        <v>45440</v>
      </c>
      <c r="AD2284" t="e">
        <f>SQRT(($U$6/2)^2-($U$6/2)^2*'(OLD) bottom seam length'!AC2284^2/($U$7/2)^2)</f>
        <v>#VALUE!</v>
      </c>
    </row>
    <row r="2285" spans="2:30">
      <c r="B2285" s="136">
        <f t="shared" si="350"/>
        <v>45480</v>
      </c>
      <c r="C2285" t="e">
        <f>SQRT(($C$5/2)^2-($C$5/2)^2*'(OLD) bottom seam length'!B2285^2/($C$6/2)^2)</f>
        <v>#DIV/0!</v>
      </c>
      <c r="E2285" s="136">
        <f t="shared" si="351"/>
        <v>45480</v>
      </c>
      <c r="F2285" t="e">
        <f>SQRT(($C$5/2)^2-($C$5/2)^2*'(OLD) bottom seam length'!E2285^2/($C$6/2)^2)</f>
        <v>#DIV/0!</v>
      </c>
      <c r="H2285" s="136">
        <f t="shared" si="352"/>
        <v>45480</v>
      </c>
      <c r="I2285" t="e">
        <f>SQRT(($C$5/2)^2-($C$5/2)^2*'(OLD) bottom seam length'!H2285^2/($C$6/2)^2)</f>
        <v>#DIV/0!</v>
      </c>
      <c r="K2285" s="136">
        <f t="shared" si="353"/>
        <v>45480</v>
      </c>
      <c r="L2285" t="e">
        <f>SQRT(($C$5/2)^2-($C$5/2)^2*'(OLD) bottom seam length'!K2285^2/($C$6/2)^2)</f>
        <v>#DIV/0!</v>
      </c>
      <c r="O2285" s="136">
        <f t="shared" si="354"/>
        <v>45480</v>
      </c>
      <c r="P2285" t="b">
        <f t="shared" si="355"/>
        <v>0</v>
      </c>
      <c r="T2285" s="136">
        <f t="shared" si="356"/>
        <v>45460</v>
      </c>
      <c r="U2285" t="e">
        <f>SQRT(($U$6/2)^2-($U$6/2)^2*'(OLD) bottom seam length'!T2285^2/($U$7/2)^2)</f>
        <v>#VALUE!</v>
      </c>
      <c r="W2285" s="136">
        <f t="shared" si="357"/>
        <v>45460</v>
      </c>
      <c r="X2285" t="e">
        <f>SQRT(($U$6/2)^2-($U$6/2)^2*'(OLD) bottom seam length'!W2285^2/($U$7/2)^2)</f>
        <v>#VALUE!</v>
      </c>
      <c r="Z2285" s="136">
        <f t="shared" si="358"/>
        <v>45460</v>
      </c>
      <c r="AA2285" t="e">
        <f>SQRT(($U$6/2)^2-($U$6/2)^2*'(OLD) bottom seam length'!Z2285^2/($U$7/2)^2)</f>
        <v>#VALUE!</v>
      </c>
      <c r="AC2285" s="136">
        <f t="shared" si="359"/>
        <v>45460</v>
      </c>
      <c r="AD2285" t="e">
        <f>SQRT(($U$6/2)^2-($U$6/2)^2*'(OLD) bottom seam length'!AC2285^2/($U$7/2)^2)</f>
        <v>#VALUE!</v>
      </c>
    </row>
    <row r="2286" spans="2:30">
      <c r="B2286" s="136">
        <f t="shared" si="350"/>
        <v>45500</v>
      </c>
      <c r="C2286" t="e">
        <f>SQRT(($C$5/2)^2-($C$5/2)^2*'(OLD) bottom seam length'!B2286^2/($C$6/2)^2)</f>
        <v>#DIV/0!</v>
      </c>
      <c r="E2286" s="136">
        <f t="shared" si="351"/>
        <v>45500</v>
      </c>
      <c r="F2286" t="e">
        <f>SQRT(($C$5/2)^2-($C$5/2)^2*'(OLD) bottom seam length'!E2286^2/($C$6/2)^2)</f>
        <v>#DIV/0!</v>
      </c>
      <c r="H2286" s="136">
        <f t="shared" si="352"/>
        <v>45500</v>
      </c>
      <c r="I2286" t="e">
        <f>SQRT(($C$5/2)^2-($C$5/2)^2*'(OLD) bottom seam length'!H2286^2/($C$6/2)^2)</f>
        <v>#DIV/0!</v>
      </c>
      <c r="K2286" s="136">
        <f t="shared" si="353"/>
        <v>45500</v>
      </c>
      <c r="L2286" t="e">
        <f>SQRT(($C$5/2)^2-($C$5/2)^2*'(OLD) bottom seam length'!K2286^2/($C$6/2)^2)</f>
        <v>#DIV/0!</v>
      </c>
      <c r="O2286" s="136">
        <f t="shared" si="354"/>
        <v>45500</v>
      </c>
      <c r="P2286" t="b">
        <f t="shared" si="355"/>
        <v>0</v>
      </c>
      <c r="T2286" s="136">
        <f t="shared" si="356"/>
        <v>45480</v>
      </c>
      <c r="U2286" t="e">
        <f>SQRT(($U$6/2)^2-($U$6/2)^2*'(OLD) bottom seam length'!T2286^2/($U$7/2)^2)</f>
        <v>#VALUE!</v>
      </c>
      <c r="W2286" s="136">
        <f t="shared" si="357"/>
        <v>45480</v>
      </c>
      <c r="X2286" t="e">
        <f>SQRT(($U$6/2)^2-($U$6/2)^2*'(OLD) bottom seam length'!W2286^2/($U$7/2)^2)</f>
        <v>#VALUE!</v>
      </c>
      <c r="Z2286" s="136">
        <f t="shared" si="358"/>
        <v>45480</v>
      </c>
      <c r="AA2286" t="e">
        <f>SQRT(($U$6/2)^2-($U$6/2)^2*'(OLD) bottom seam length'!Z2286^2/($U$7/2)^2)</f>
        <v>#VALUE!</v>
      </c>
      <c r="AC2286" s="136">
        <f t="shared" si="359"/>
        <v>45480</v>
      </c>
      <c r="AD2286" t="e">
        <f>SQRT(($U$6/2)^2-($U$6/2)^2*'(OLD) bottom seam length'!AC2286^2/($U$7/2)^2)</f>
        <v>#VALUE!</v>
      </c>
    </row>
    <row r="2287" spans="2:30">
      <c r="B2287" s="136">
        <f t="shared" si="350"/>
        <v>45520</v>
      </c>
      <c r="C2287" t="e">
        <f>SQRT(($C$5/2)^2-($C$5/2)^2*'(OLD) bottom seam length'!B2287^2/($C$6/2)^2)</f>
        <v>#DIV/0!</v>
      </c>
      <c r="E2287" s="136">
        <f t="shared" si="351"/>
        <v>45520</v>
      </c>
      <c r="F2287" t="e">
        <f>SQRT(($C$5/2)^2-($C$5/2)^2*'(OLD) bottom seam length'!E2287^2/($C$6/2)^2)</f>
        <v>#DIV/0!</v>
      </c>
      <c r="H2287" s="136">
        <f t="shared" si="352"/>
        <v>45520</v>
      </c>
      <c r="I2287" t="e">
        <f>SQRT(($C$5/2)^2-($C$5/2)^2*'(OLD) bottom seam length'!H2287^2/($C$6/2)^2)</f>
        <v>#DIV/0!</v>
      </c>
      <c r="K2287" s="136">
        <f t="shared" si="353"/>
        <v>45520</v>
      </c>
      <c r="L2287" t="e">
        <f>SQRT(($C$5/2)^2-($C$5/2)^2*'(OLD) bottom seam length'!K2287^2/($C$6/2)^2)</f>
        <v>#DIV/0!</v>
      </c>
      <c r="O2287" s="136">
        <f t="shared" si="354"/>
        <v>45520</v>
      </c>
      <c r="P2287" t="b">
        <f t="shared" si="355"/>
        <v>0</v>
      </c>
      <c r="T2287" s="136">
        <f t="shared" si="356"/>
        <v>45500</v>
      </c>
      <c r="U2287" t="e">
        <f>SQRT(($U$6/2)^2-($U$6/2)^2*'(OLD) bottom seam length'!T2287^2/($U$7/2)^2)</f>
        <v>#VALUE!</v>
      </c>
      <c r="W2287" s="136">
        <f t="shared" si="357"/>
        <v>45500</v>
      </c>
      <c r="X2287" t="e">
        <f>SQRT(($U$6/2)^2-($U$6/2)^2*'(OLD) bottom seam length'!W2287^2/($U$7/2)^2)</f>
        <v>#VALUE!</v>
      </c>
      <c r="Z2287" s="136">
        <f t="shared" si="358"/>
        <v>45500</v>
      </c>
      <c r="AA2287" t="e">
        <f>SQRT(($U$6/2)^2-($U$6/2)^2*'(OLD) bottom seam length'!Z2287^2/($U$7/2)^2)</f>
        <v>#VALUE!</v>
      </c>
      <c r="AC2287" s="136">
        <f t="shared" si="359"/>
        <v>45500</v>
      </c>
      <c r="AD2287" t="e">
        <f>SQRT(($U$6/2)^2-($U$6/2)^2*'(OLD) bottom seam length'!AC2287^2/($U$7/2)^2)</f>
        <v>#VALUE!</v>
      </c>
    </row>
    <row r="2288" spans="2:30">
      <c r="B2288" s="136">
        <f t="shared" si="350"/>
        <v>45540</v>
      </c>
      <c r="C2288" t="e">
        <f>SQRT(($C$5/2)^2-($C$5/2)^2*'(OLD) bottom seam length'!B2288^2/($C$6/2)^2)</f>
        <v>#DIV/0!</v>
      </c>
      <c r="E2288" s="136">
        <f t="shared" si="351"/>
        <v>45540</v>
      </c>
      <c r="F2288" t="e">
        <f>SQRT(($C$5/2)^2-($C$5/2)^2*'(OLD) bottom seam length'!E2288^2/($C$6/2)^2)</f>
        <v>#DIV/0!</v>
      </c>
      <c r="H2288" s="136">
        <f t="shared" si="352"/>
        <v>45540</v>
      </c>
      <c r="I2288" t="e">
        <f>SQRT(($C$5/2)^2-($C$5/2)^2*'(OLD) bottom seam length'!H2288^2/($C$6/2)^2)</f>
        <v>#DIV/0!</v>
      </c>
      <c r="K2288" s="136">
        <f t="shared" si="353"/>
        <v>45540</v>
      </c>
      <c r="L2288" t="e">
        <f>SQRT(($C$5/2)^2-($C$5/2)^2*'(OLD) bottom seam length'!K2288^2/($C$6/2)^2)</f>
        <v>#DIV/0!</v>
      </c>
      <c r="O2288" s="136">
        <f t="shared" si="354"/>
        <v>45540</v>
      </c>
      <c r="P2288" t="b">
        <f t="shared" si="355"/>
        <v>0</v>
      </c>
      <c r="T2288" s="136">
        <f t="shared" si="356"/>
        <v>45520</v>
      </c>
      <c r="U2288" t="e">
        <f>SQRT(($U$6/2)^2-($U$6/2)^2*'(OLD) bottom seam length'!T2288^2/($U$7/2)^2)</f>
        <v>#VALUE!</v>
      </c>
      <c r="W2288" s="136">
        <f t="shared" si="357"/>
        <v>45520</v>
      </c>
      <c r="X2288" t="e">
        <f>SQRT(($U$6/2)^2-($U$6/2)^2*'(OLD) bottom seam length'!W2288^2/($U$7/2)^2)</f>
        <v>#VALUE!</v>
      </c>
      <c r="Z2288" s="136">
        <f t="shared" si="358"/>
        <v>45520</v>
      </c>
      <c r="AA2288" t="e">
        <f>SQRT(($U$6/2)^2-($U$6/2)^2*'(OLD) bottom seam length'!Z2288^2/($U$7/2)^2)</f>
        <v>#VALUE!</v>
      </c>
      <c r="AC2288" s="136">
        <f t="shared" si="359"/>
        <v>45520</v>
      </c>
      <c r="AD2288" t="e">
        <f>SQRT(($U$6/2)^2-($U$6/2)^2*'(OLD) bottom seam length'!AC2288^2/($U$7/2)^2)</f>
        <v>#VALUE!</v>
      </c>
    </row>
    <row r="2289" spans="2:30">
      <c r="B2289" s="136">
        <f t="shared" si="350"/>
        <v>45560</v>
      </c>
      <c r="C2289" t="e">
        <f>SQRT(($C$5/2)^2-($C$5/2)^2*'(OLD) bottom seam length'!B2289^2/($C$6/2)^2)</f>
        <v>#DIV/0!</v>
      </c>
      <c r="E2289" s="136">
        <f t="shared" si="351"/>
        <v>45560</v>
      </c>
      <c r="F2289" t="e">
        <f>SQRT(($C$5/2)^2-($C$5/2)^2*'(OLD) bottom seam length'!E2289^2/($C$6/2)^2)</f>
        <v>#DIV/0!</v>
      </c>
      <c r="H2289" s="136">
        <f t="shared" si="352"/>
        <v>45560</v>
      </c>
      <c r="I2289" t="e">
        <f>SQRT(($C$5/2)^2-($C$5/2)^2*'(OLD) bottom seam length'!H2289^2/($C$6/2)^2)</f>
        <v>#DIV/0!</v>
      </c>
      <c r="K2289" s="136">
        <f t="shared" si="353"/>
        <v>45560</v>
      </c>
      <c r="L2289" t="e">
        <f>SQRT(($C$5/2)^2-($C$5/2)^2*'(OLD) bottom seam length'!K2289^2/($C$6/2)^2)</f>
        <v>#DIV/0!</v>
      </c>
      <c r="O2289" s="136">
        <f t="shared" si="354"/>
        <v>45560</v>
      </c>
      <c r="P2289" t="b">
        <f t="shared" si="355"/>
        <v>0</v>
      </c>
      <c r="T2289" s="136">
        <f t="shared" si="356"/>
        <v>45540</v>
      </c>
      <c r="U2289" t="e">
        <f>SQRT(($U$6/2)^2-($U$6/2)^2*'(OLD) bottom seam length'!T2289^2/($U$7/2)^2)</f>
        <v>#VALUE!</v>
      </c>
      <c r="W2289" s="136">
        <f t="shared" si="357"/>
        <v>45540</v>
      </c>
      <c r="X2289" t="e">
        <f>SQRT(($U$6/2)^2-($U$6/2)^2*'(OLD) bottom seam length'!W2289^2/($U$7/2)^2)</f>
        <v>#VALUE!</v>
      </c>
      <c r="Z2289" s="136">
        <f t="shared" si="358"/>
        <v>45540</v>
      </c>
      <c r="AA2289" t="e">
        <f>SQRT(($U$6/2)^2-($U$6/2)^2*'(OLD) bottom seam length'!Z2289^2/($U$7/2)^2)</f>
        <v>#VALUE!</v>
      </c>
      <c r="AC2289" s="136">
        <f t="shared" si="359"/>
        <v>45540</v>
      </c>
      <c r="AD2289" t="e">
        <f>SQRT(($U$6/2)^2-($U$6/2)^2*'(OLD) bottom seam length'!AC2289^2/($U$7/2)^2)</f>
        <v>#VALUE!</v>
      </c>
    </row>
    <row r="2290" spans="2:30">
      <c r="B2290" s="136">
        <f t="shared" si="350"/>
        <v>45580</v>
      </c>
      <c r="C2290" t="e">
        <f>SQRT(($C$5/2)^2-($C$5/2)^2*'(OLD) bottom seam length'!B2290^2/($C$6/2)^2)</f>
        <v>#DIV/0!</v>
      </c>
      <c r="E2290" s="136">
        <f t="shared" si="351"/>
        <v>45580</v>
      </c>
      <c r="F2290" t="e">
        <f>SQRT(($C$5/2)^2-($C$5/2)^2*'(OLD) bottom seam length'!E2290^2/($C$6/2)^2)</f>
        <v>#DIV/0!</v>
      </c>
      <c r="H2290" s="136">
        <f t="shared" si="352"/>
        <v>45580</v>
      </c>
      <c r="I2290" t="e">
        <f>SQRT(($C$5/2)^2-($C$5/2)^2*'(OLD) bottom seam length'!H2290^2/($C$6/2)^2)</f>
        <v>#DIV/0!</v>
      </c>
      <c r="K2290" s="136">
        <f t="shared" si="353"/>
        <v>45580</v>
      </c>
      <c r="L2290" t="e">
        <f>SQRT(($C$5/2)^2-($C$5/2)^2*'(OLD) bottom seam length'!K2290^2/($C$6/2)^2)</f>
        <v>#DIV/0!</v>
      </c>
      <c r="O2290" s="136">
        <f t="shared" si="354"/>
        <v>45580</v>
      </c>
      <c r="P2290" t="b">
        <f t="shared" si="355"/>
        <v>0</v>
      </c>
      <c r="T2290" s="136">
        <f t="shared" si="356"/>
        <v>45560</v>
      </c>
      <c r="U2290" t="e">
        <f>SQRT(($U$6/2)^2-($U$6/2)^2*'(OLD) bottom seam length'!T2290^2/($U$7/2)^2)</f>
        <v>#VALUE!</v>
      </c>
      <c r="W2290" s="136">
        <f t="shared" si="357"/>
        <v>45560</v>
      </c>
      <c r="X2290" t="e">
        <f>SQRT(($U$6/2)^2-($U$6/2)^2*'(OLD) bottom seam length'!W2290^2/($U$7/2)^2)</f>
        <v>#VALUE!</v>
      </c>
      <c r="Z2290" s="136">
        <f t="shared" si="358"/>
        <v>45560</v>
      </c>
      <c r="AA2290" t="e">
        <f>SQRT(($U$6/2)^2-($U$6/2)^2*'(OLD) bottom seam length'!Z2290^2/($U$7/2)^2)</f>
        <v>#VALUE!</v>
      </c>
      <c r="AC2290" s="136">
        <f t="shared" si="359"/>
        <v>45560</v>
      </c>
      <c r="AD2290" t="e">
        <f>SQRT(($U$6/2)^2-($U$6/2)^2*'(OLD) bottom seam length'!AC2290^2/($U$7/2)^2)</f>
        <v>#VALUE!</v>
      </c>
    </row>
    <row r="2291" spans="2:30">
      <c r="B2291" s="136">
        <f t="shared" si="350"/>
        <v>45600</v>
      </c>
      <c r="C2291" t="e">
        <f>SQRT(($C$5/2)^2-($C$5/2)^2*'(OLD) bottom seam length'!B2291^2/($C$6/2)^2)</f>
        <v>#DIV/0!</v>
      </c>
      <c r="E2291" s="136">
        <f t="shared" si="351"/>
        <v>45600</v>
      </c>
      <c r="F2291" t="e">
        <f>SQRT(($C$5/2)^2-($C$5/2)^2*'(OLD) bottom seam length'!E2291^2/($C$6/2)^2)</f>
        <v>#DIV/0!</v>
      </c>
      <c r="H2291" s="136">
        <f t="shared" si="352"/>
        <v>45600</v>
      </c>
      <c r="I2291" t="e">
        <f>SQRT(($C$5/2)^2-($C$5/2)^2*'(OLD) bottom seam length'!H2291^2/($C$6/2)^2)</f>
        <v>#DIV/0!</v>
      </c>
      <c r="K2291" s="136">
        <f t="shared" si="353"/>
        <v>45600</v>
      </c>
      <c r="L2291" t="e">
        <f>SQRT(($C$5/2)^2-($C$5/2)^2*'(OLD) bottom seam length'!K2291^2/($C$6/2)^2)</f>
        <v>#DIV/0!</v>
      </c>
      <c r="O2291" s="136">
        <f t="shared" si="354"/>
        <v>45600</v>
      </c>
      <c r="P2291" t="b">
        <f t="shared" si="355"/>
        <v>0</v>
      </c>
      <c r="T2291" s="136">
        <f t="shared" si="356"/>
        <v>45580</v>
      </c>
      <c r="U2291" t="e">
        <f>SQRT(($U$6/2)^2-($U$6/2)^2*'(OLD) bottom seam length'!T2291^2/($U$7/2)^2)</f>
        <v>#VALUE!</v>
      </c>
      <c r="W2291" s="136">
        <f t="shared" si="357"/>
        <v>45580</v>
      </c>
      <c r="X2291" t="e">
        <f>SQRT(($U$6/2)^2-($U$6/2)^2*'(OLD) bottom seam length'!W2291^2/($U$7/2)^2)</f>
        <v>#VALUE!</v>
      </c>
      <c r="Z2291" s="136">
        <f t="shared" si="358"/>
        <v>45580</v>
      </c>
      <c r="AA2291" t="e">
        <f>SQRT(($U$6/2)^2-($U$6/2)^2*'(OLD) bottom seam length'!Z2291^2/($U$7/2)^2)</f>
        <v>#VALUE!</v>
      </c>
      <c r="AC2291" s="136">
        <f t="shared" si="359"/>
        <v>45580</v>
      </c>
      <c r="AD2291" t="e">
        <f>SQRT(($U$6/2)^2-($U$6/2)^2*'(OLD) bottom seam length'!AC2291^2/($U$7/2)^2)</f>
        <v>#VALUE!</v>
      </c>
    </row>
    <row r="2292" spans="2:30">
      <c r="B2292" s="136">
        <f t="shared" si="350"/>
        <v>45620</v>
      </c>
      <c r="C2292" t="e">
        <f>SQRT(($C$5/2)^2-($C$5/2)^2*'(OLD) bottom seam length'!B2292^2/($C$6/2)^2)</f>
        <v>#DIV/0!</v>
      </c>
      <c r="E2292" s="136">
        <f t="shared" si="351"/>
        <v>45620</v>
      </c>
      <c r="F2292" t="e">
        <f>SQRT(($C$5/2)^2-($C$5/2)^2*'(OLD) bottom seam length'!E2292^2/($C$6/2)^2)</f>
        <v>#DIV/0!</v>
      </c>
      <c r="H2292" s="136">
        <f t="shared" si="352"/>
        <v>45620</v>
      </c>
      <c r="I2292" t="e">
        <f>SQRT(($C$5/2)^2-($C$5/2)^2*'(OLD) bottom seam length'!H2292^2/($C$6/2)^2)</f>
        <v>#DIV/0!</v>
      </c>
      <c r="K2292" s="136">
        <f t="shared" si="353"/>
        <v>45620</v>
      </c>
      <c r="L2292" t="e">
        <f>SQRT(($C$5/2)^2-($C$5/2)^2*'(OLD) bottom seam length'!K2292^2/($C$6/2)^2)</f>
        <v>#DIV/0!</v>
      </c>
      <c r="O2292" s="136">
        <f t="shared" si="354"/>
        <v>45620</v>
      </c>
      <c r="P2292" t="b">
        <f t="shared" si="355"/>
        <v>0</v>
      </c>
      <c r="T2292" s="136">
        <f t="shared" si="356"/>
        <v>45600</v>
      </c>
      <c r="U2292" t="e">
        <f>SQRT(($U$6/2)^2-($U$6/2)^2*'(OLD) bottom seam length'!T2292^2/($U$7/2)^2)</f>
        <v>#VALUE!</v>
      </c>
      <c r="W2292" s="136">
        <f t="shared" si="357"/>
        <v>45600</v>
      </c>
      <c r="X2292" t="e">
        <f>SQRT(($U$6/2)^2-($U$6/2)^2*'(OLD) bottom seam length'!W2292^2/($U$7/2)^2)</f>
        <v>#VALUE!</v>
      </c>
      <c r="Z2292" s="136">
        <f t="shared" si="358"/>
        <v>45600</v>
      </c>
      <c r="AA2292" t="e">
        <f>SQRT(($U$6/2)^2-($U$6/2)^2*'(OLD) bottom seam length'!Z2292^2/($U$7/2)^2)</f>
        <v>#VALUE!</v>
      </c>
      <c r="AC2292" s="136">
        <f t="shared" si="359"/>
        <v>45600</v>
      </c>
      <c r="AD2292" t="e">
        <f>SQRT(($U$6/2)^2-($U$6/2)^2*'(OLD) bottom seam length'!AC2292^2/($U$7/2)^2)</f>
        <v>#VALUE!</v>
      </c>
    </row>
    <row r="2293" spans="2:30">
      <c r="B2293" s="136">
        <f t="shared" si="350"/>
        <v>45640</v>
      </c>
      <c r="C2293" t="e">
        <f>SQRT(($C$5/2)^2-($C$5/2)^2*'(OLD) bottom seam length'!B2293^2/($C$6/2)^2)</f>
        <v>#DIV/0!</v>
      </c>
      <c r="E2293" s="136">
        <f t="shared" si="351"/>
        <v>45640</v>
      </c>
      <c r="F2293" t="e">
        <f>SQRT(($C$5/2)^2-($C$5/2)^2*'(OLD) bottom seam length'!E2293^2/($C$6/2)^2)</f>
        <v>#DIV/0!</v>
      </c>
      <c r="H2293" s="136">
        <f t="shared" si="352"/>
        <v>45640</v>
      </c>
      <c r="I2293" t="e">
        <f>SQRT(($C$5/2)^2-($C$5/2)^2*'(OLD) bottom seam length'!H2293^2/($C$6/2)^2)</f>
        <v>#DIV/0!</v>
      </c>
      <c r="K2293" s="136">
        <f t="shared" si="353"/>
        <v>45640</v>
      </c>
      <c r="L2293" t="e">
        <f>SQRT(($C$5/2)^2-($C$5/2)^2*'(OLD) bottom seam length'!K2293^2/($C$6/2)^2)</f>
        <v>#DIV/0!</v>
      </c>
      <c r="O2293" s="136">
        <f t="shared" si="354"/>
        <v>45640</v>
      </c>
      <c r="P2293" t="b">
        <f t="shared" si="355"/>
        <v>0</v>
      </c>
      <c r="T2293" s="136">
        <f t="shared" si="356"/>
        <v>45620</v>
      </c>
      <c r="U2293" t="e">
        <f>SQRT(($U$6/2)^2-($U$6/2)^2*'(OLD) bottom seam length'!T2293^2/($U$7/2)^2)</f>
        <v>#VALUE!</v>
      </c>
      <c r="W2293" s="136">
        <f t="shared" si="357"/>
        <v>45620</v>
      </c>
      <c r="X2293" t="e">
        <f>SQRT(($U$6/2)^2-($U$6/2)^2*'(OLD) bottom seam length'!W2293^2/($U$7/2)^2)</f>
        <v>#VALUE!</v>
      </c>
      <c r="Z2293" s="136">
        <f t="shared" si="358"/>
        <v>45620</v>
      </c>
      <c r="AA2293" t="e">
        <f>SQRT(($U$6/2)^2-($U$6/2)^2*'(OLD) bottom seam length'!Z2293^2/($U$7/2)^2)</f>
        <v>#VALUE!</v>
      </c>
      <c r="AC2293" s="136">
        <f t="shared" si="359"/>
        <v>45620</v>
      </c>
      <c r="AD2293" t="e">
        <f>SQRT(($U$6/2)^2-($U$6/2)^2*'(OLD) bottom seam length'!AC2293^2/($U$7/2)^2)</f>
        <v>#VALUE!</v>
      </c>
    </row>
    <row r="2294" spans="2:30">
      <c r="B2294" s="136">
        <f t="shared" si="350"/>
        <v>45660</v>
      </c>
      <c r="C2294" t="e">
        <f>SQRT(($C$5/2)^2-($C$5/2)^2*'(OLD) bottom seam length'!B2294^2/($C$6/2)^2)</f>
        <v>#DIV/0!</v>
      </c>
      <c r="E2294" s="136">
        <f t="shared" si="351"/>
        <v>45660</v>
      </c>
      <c r="F2294" t="e">
        <f>SQRT(($C$5/2)^2-($C$5/2)^2*'(OLD) bottom seam length'!E2294^2/($C$6/2)^2)</f>
        <v>#DIV/0!</v>
      </c>
      <c r="H2294" s="136">
        <f t="shared" si="352"/>
        <v>45660</v>
      </c>
      <c r="I2294" t="e">
        <f>SQRT(($C$5/2)^2-($C$5/2)^2*'(OLD) bottom seam length'!H2294^2/($C$6/2)^2)</f>
        <v>#DIV/0!</v>
      </c>
      <c r="K2294" s="136">
        <f t="shared" si="353"/>
        <v>45660</v>
      </c>
      <c r="L2294" t="e">
        <f>SQRT(($C$5/2)^2-($C$5/2)^2*'(OLD) bottom seam length'!K2294^2/($C$6/2)^2)</f>
        <v>#DIV/0!</v>
      </c>
      <c r="O2294" s="136">
        <f t="shared" si="354"/>
        <v>45660</v>
      </c>
      <c r="P2294" t="b">
        <f t="shared" si="355"/>
        <v>0</v>
      </c>
      <c r="T2294" s="136">
        <f t="shared" si="356"/>
        <v>45640</v>
      </c>
      <c r="U2294" t="e">
        <f>SQRT(($U$6/2)^2-($U$6/2)^2*'(OLD) bottom seam length'!T2294^2/($U$7/2)^2)</f>
        <v>#VALUE!</v>
      </c>
      <c r="W2294" s="136">
        <f t="shared" si="357"/>
        <v>45640</v>
      </c>
      <c r="X2294" t="e">
        <f>SQRT(($U$6/2)^2-($U$6/2)^2*'(OLD) bottom seam length'!W2294^2/($U$7/2)^2)</f>
        <v>#VALUE!</v>
      </c>
      <c r="Z2294" s="136">
        <f t="shared" si="358"/>
        <v>45640</v>
      </c>
      <c r="AA2294" t="e">
        <f>SQRT(($U$6/2)^2-($U$6/2)^2*'(OLD) bottom seam length'!Z2294^2/($U$7/2)^2)</f>
        <v>#VALUE!</v>
      </c>
      <c r="AC2294" s="136">
        <f t="shared" si="359"/>
        <v>45640</v>
      </c>
      <c r="AD2294" t="e">
        <f>SQRT(($U$6/2)^2-($U$6/2)^2*'(OLD) bottom seam length'!AC2294^2/($U$7/2)^2)</f>
        <v>#VALUE!</v>
      </c>
    </row>
    <row r="2295" spans="2:30">
      <c r="B2295" s="136">
        <f t="shared" si="350"/>
        <v>45680</v>
      </c>
      <c r="C2295" t="e">
        <f>SQRT(($C$5/2)^2-($C$5/2)^2*'(OLD) bottom seam length'!B2295^2/($C$6/2)^2)</f>
        <v>#DIV/0!</v>
      </c>
      <c r="E2295" s="136">
        <f t="shared" si="351"/>
        <v>45680</v>
      </c>
      <c r="F2295" t="e">
        <f>SQRT(($C$5/2)^2-($C$5/2)^2*'(OLD) bottom seam length'!E2295^2/($C$6/2)^2)</f>
        <v>#DIV/0!</v>
      </c>
      <c r="H2295" s="136">
        <f t="shared" si="352"/>
        <v>45680</v>
      </c>
      <c r="I2295" t="e">
        <f>SQRT(($C$5/2)^2-($C$5/2)^2*'(OLD) bottom seam length'!H2295^2/($C$6/2)^2)</f>
        <v>#DIV/0!</v>
      </c>
      <c r="K2295" s="136">
        <f t="shared" si="353"/>
        <v>45680</v>
      </c>
      <c r="L2295" t="e">
        <f>SQRT(($C$5/2)^2-($C$5/2)^2*'(OLD) bottom seam length'!K2295^2/($C$6/2)^2)</f>
        <v>#DIV/0!</v>
      </c>
      <c r="O2295" s="136">
        <f t="shared" si="354"/>
        <v>45680</v>
      </c>
      <c r="P2295" t="b">
        <f t="shared" si="355"/>
        <v>0</v>
      </c>
      <c r="T2295" s="136">
        <f t="shared" si="356"/>
        <v>45660</v>
      </c>
      <c r="U2295" t="e">
        <f>SQRT(($U$6/2)^2-($U$6/2)^2*'(OLD) bottom seam length'!T2295^2/($U$7/2)^2)</f>
        <v>#VALUE!</v>
      </c>
      <c r="W2295" s="136">
        <f t="shared" si="357"/>
        <v>45660</v>
      </c>
      <c r="X2295" t="e">
        <f>SQRT(($U$6/2)^2-($U$6/2)^2*'(OLD) bottom seam length'!W2295^2/($U$7/2)^2)</f>
        <v>#VALUE!</v>
      </c>
      <c r="Z2295" s="136">
        <f t="shared" si="358"/>
        <v>45660</v>
      </c>
      <c r="AA2295" t="e">
        <f>SQRT(($U$6/2)^2-($U$6/2)^2*'(OLD) bottom seam length'!Z2295^2/($U$7/2)^2)</f>
        <v>#VALUE!</v>
      </c>
      <c r="AC2295" s="136">
        <f t="shared" si="359"/>
        <v>45660</v>
      </c>
      <c r="AD2295" t="e">
        <f>SQRT(($U$6/2)^2-($U$6/2)^2*'(OLD) bottom seam length'!AC2295^2/($U$7/2)^2)</f>
        <v>#VALUE!</v>
      </c>
    </row>
    <row r="2296" spans="2:30">
      <c r="B2296" s="136">
        <f t="shared" si="350"/>
        <v>45700</v>
      </c>
      <c r="C2296" t="e">
        <f>SQRT(($C$5/2)^2-($C$5/2)^2*'(OLD) bottom seam length'!B2296^2/($C$6/2)^2)</f>
        <v>#DIV/0!</v>
      </c>
      <c r="E2296" s="136">
        <f t="shared" si="351"/>
        <v>45700</v>
      </c>
      <c r="F2296" t="e">
        <f>SQRT(($C$5/2)^2-($C$5/2)^2*'(OLD) bottom seam length'!E2296^2/($C$6/2)^2)</f>
        <v>#DIV/0!</v>
      </c>
      <c r="H2296" s="136">
        <f t="shared" si="352"/>
        <v>45700</v>
      </c>
      <c r="I2296" t="e">
        <f>SQRT(($C$5/2)^2-($C$5/2)^2*'(OLD) bottom seam length'!H2296^2/($C$6/2)^2)</f>
        <v>#DIV/0!</v>
      </c>
      <c r="K2296" s="136">
        <f t="shared" si="353"/>
        <v>45700</v>
      </c>
      <c r="L2296" t="e">
        <f>SQRT(($C$5/2)^2-($C$5/2)^2*'(OLD) bottom seam length'!K2296^2/($C$6/2)^2)</f>
        <v>#DIV/0!</v>
      </c>
      <c r="O2296" s="136">
        <f t="shared" si="354"/>
        <v>45700</v>
      </c>
      <c r="P2296" t="b">
        <f t="shared" si="355"/>
        <v>0</v>
      </c>
      <c r="T2296" s="136">
        <f t="shared" si="356"/>
        <v>45680</v>
      </c>
      <c r="U2296" t="e">
        <f>SQRT(($U$6/2)^2-($U$6/2)^2*'(OLD) bottom seam length'!T2296^2/($U$7/2)^2)</f>
        <v>#VALUE!</v>
      </c>
      <c r="W2296" s="136">
        <f t="shared" si="357"/>
        <v>45680</v>
      </c>
      <c r="X2296" t="e">
        <f>SQRT(($U$6/2)^2-($U$6/2)^2*'(OLD) bottom seam length'!W2296^2/($U$7/2)^2)</f>
        <v>#VALUE!</v>
      </c>
      <c r="Z2296" s="136">
        <f t="shared" si="358"/>
        <v>45680</v>
      </c>
      <c r="AA2296" t="e">
        <f>SQRT(($U$6/2)^2-($U$6/2)^2*'(OLD) bottom seam length'!Z2296^2/($U$7/2)^2)</f>
        <v>#VALUE!</v>
      </c>
      <c r="AC2296" s="136">
        <f t="shared" si="359"/>
        <v>45680</v>
      </c>
      <c r="AD2296" t="e">
        <f>SQRT(($U$6/2)^2-($U$6/2)^2*'(OLD) bottom seam length'!AC2296^2/($U$7/2)^2)</f>
        <v>#VALUE!</v>
      </c>
    </row>
    <row r="2297" spans="2:30">
      <c r="B2297" s="136">
        <f t="shared" si="350"/>
        <v>45720</v>
      </c>
      <c r="C2297" t="e">
        <f>SQRT(($C$5/2)^2-($C$5/2)^2*'(OLD) bottom seam length'!B2297^2/($C$6/2)^2)</f>
        <v>#DIV/0!</v>
      </c>
      <c r="E2297" s="136">
        <f t="shared" si="351"/>
        <v>45720</v>
      </c>
      <c r="F2297" t="e">
        <f>SQRT(($C$5/2)^2-($C$5/2)^2*'(OLD) bottom seam length'!E2297^2/($C$6/2)^2)</f>
        <v>#DIV/0!</v>
      </c>
      <c r="H2297" s="136">
        <f t="shared" si="352"/>
        <v>45720</v>
      </c>
      <c r="I2297" t="e">
        <f>SQRT(($C$5/2)^2-($C$5/2)^2*'(OLD) bottom seam length'!H2297^2/($C$6/2)^2)</f>
        <v>#DIV/0!</v>
      </c>
      <c r="K2297" s="136">
        <f t="shared" si="353"/>
        <v>45720</v>
      </c>
      <c r="L2297" t="e">
        <f>SQRT(($C$5/2)^2-($C$5/2)^2*'(OLD) bottom seam length'!K2297^2/($C$6/2)^2)</f>
        <v>#DIV/0!</v>
      </c>
      <c r="O2297" s="136">
        <f t="shared" si="354"/>
        <v>45720</v>
      </c>
      <c r="P2297" t="b">
        <f t="shared" si="355"/>
        <v>0</v>
      </c>
      <c r="T2297" s="136">
        <f t="shared" si="356"/>
        <v>45700</v>
      </c>
      <c r="U2297" t="e">
        <f>SQRT(($U$6/2)^2-($U$6/2)^2*'(OLD) bottom seam length'!T2297^2/($U$7/2)^2)</f>
        <v>#VALUE!</v>
      </c>
      <c r="W2297" s="136">
        <f t="shared" si="357"/>
        <v>45700</v>
      </c>
      <c r="X2297" t="e">
        <f>SQRT(($U$6/2)^2-($U$6/2)^2*'(OLD) bottom seam length'!W2297^2/($U$7/2)^2)</f>
        <v>#VALUE!</v>
      </c>
      <c r="Z2297" s="136">
        <f t="shared" si="358"/>
        <v>45700</v>
      </c>
      <c r="AA2297" t="e">
        <f>SQRT(($U$6/2)^2-($U$6/2)^2*'(OLD) bottom seam length'!Z2297^2/($U$7/2)^2)</f>
        <v>#VALUE!</v>
      </c>
      <c r="AC2297" s="136">
        <f t="shared" si="359"/>
        <v>45700</v>
      </c>
      <c r="AD2297" t="e">
        <f>SQRT(($U$6/2)^2-($U$6/2)^2*'(OLD) bottom seam length'!AC2297^2/($U$7/2)^2)</f>
        <v>#VALUE!</v>
      </c>
    </row>
    <row r="2298" spans="2:30">
      <c r="B2298" s="136">
        <f t="shared" si="350"/>
        <v>45740</v>
      </c>
      <c r="C2298" t="e">
        <f>SQRT(($C$5/2)^2-($C$5/2)^2*'(OLD) bottom seam length'!B2298^2/($C$6/2)^2)</f>
        <v>#DIV/0!</v>
      </c>
      <c r="E2298" s="136">
        <f t="shared" si="351"/>
        <v>45740</v>
      </c>
      <c r="F2298" t="e">
        <f>SQRT(($C$5/2)^2-($C$5/2)^2*'(OLD) bottom seam length'!E2298^2/($C$6/2)^2)</f>
        <v>#DIV/0!</v>
      </c>
      <c r="H2298" s="136">
        <f t="shared" si="352"/>
        <v>45740</v>
      </c>
      <c r="I2298" t="e">
        <f>SQRT(($C$5/2)^2-($C$5/2)^2*'(OLD) bottom seam length'!H2298^2/($C$6/2)^2)</f>
        <v>#DIV/0!</v>
      </c>
      <c r="K2298" s="136">
        <f t="shared" si="353"/>
        <v>45740</v>
      </c>
      <c r="L2298" t="e">
        <f>SQRT(($C$5/2)^2-($C$5/2)^2*'(OLD) bottom seam length'!K2298^2/($C$6/2)^2)</f>
        <v>#DIV/0!</v>
      </c>
      <c r="O2298" s="136">
        <f t="shared" si="354"/>
        <v>45740</v>
      </c>
      <c r="P2298" t="b">
        <f t="shared" si="355"/>
        <v>0</v>
      </c>
      <c r="T2298" s="136">
        <f t="shared" si="356"/>
        <v>45720</v>
      </c>
      <c r="U2298" t="e">
        <f>SQRT(($U$6/2)^2-($U$6/2)^2*'(OLD) bottom seam length'!T2298^2/($U$7/2)^2)</f>
        <v>#VALUE!</v>
      </c>
      <c r="W2298" s="136">
        <f t="shared" si="357"/>
        <v>45720</v>
      </c>
      <c r="X2298" t="e">
        <f>SQRT(($U$6/2)^2-($U$6/2)^2*'(OLD) bottom seam length'!W2298^2/($U$7/2)^2)</f>
        <v>#VALUE!</v>
      </c>
      <c r="Z2298" s="136">
        <f t="shared" si="358"/>
        <v>45720</v>
      </c>
      <c r="AA2298" t="e">
        <f>SQRT(($U$6/2)^2-($U$6/2)^2*'(OLD) bottom seam length'!Z2298^2/($U$7/2)^2)</f>
        <v>#VALUE!</v>
      </c>
      <c r="AC2298" s="136">
        <f t="shared" si="359"/>
        <v>45720</v>
      </c>
      <c r="AD2298" t="e">
        <f>SQRT(($U$6/2)^2-($U$6/2)^2*'(OLD) bottom seam length'!AC2298^2/($U$7/2)^2)</f>
        <v>#VALUE!</v>
      </c>
    </row>
    <row r="2299" spans="2:30">
      <c r="B2299" s="136">
        <f t="shared" si="350"/>
        <v>45760</v>
      </c>
      <c r="C2299" t="e">
        <f>SQRT(($C$5/2)^2-($C$5/2)^2*'(OLD) bottom seam length'!B2299^2/($C$6/2)^2)</f>
        <v>#DIV/0!</v>
      </c>
      <c r="E2299" s="136">
        <f t="shared" si="351"/>
        <v>45760</v>
      </c>
      <c r="F2299" t="e">
        <f>SQRT(($C$5/2)^2-($C$5/2)^2*'(OLD) bottom seam length'!E2299^2/($C$6/2)^2)</f>
        <v>#DIV/0!</v>
      </c>
      <c r="H2299" s="136">
        <f t="shared" si="352"/>
        <v>45760</v>
      </c>
      <c r="I2299" t="e">
        <f>SQRT(($C$5/2)^2-($C$5/2)^2*'(OLD) bottom seam length'!H2299^2/($C$6/2)^2)</f>
        <v>#DIV/0!</v>
      </c>
      <c r="K2299" s="136">
        <f t="shared" si="353"/>
        <v>45760</v>
      </c>
      <c r="L2299" t="e">
        <f>SQRT(($C$5/2)^2-($C$5/2)^2*'(OLD) bottom seam length'!K2299^2/($C$6/2)^2)</f>
        <v>#DIV/0!</v>
      </c>
      <c r="O2299" s="136">
        <f t="shared" si="354"/>
        <v>45760</v>
      </c>
      <c r="P2299" t="b">
        <f t="shared" si="355"/>
        <v>0</v>
      </c>
      <c r="T2299" s="136">
        <f t="shared" si="356"/>
        <v>45740</v>
      </c>
      <c r="U2299" t="e">
        <f>SQRT(($U$6/2)^2-($U$6/2)^2*'(OLD) bottom seam length'!T2299^2/($U$7/2)^2)</f>
        <v>#VALUE!</v>
      </c>
      <c r="W2299" s="136">
        <f t="shared" si="357"/>
        <v>45740</v>
      </c>
      <c r="X2299" t="e">
        <f>SQRT(($U$6/2)^2-($U$6/2)^2*'(OLD) bottom seam length'!W2299^2/($U$7/2)^2)</f>
        <v>#VALUE!</v>
      </c>
      <c r="Z2299" s="136">
        <f t="shared" si="358"/>
        <v>45740</v>
      </c>
      <c r="AA2299" t="e">
        <f>SQRT(($U$6/2)^2-($U$6/2)^2*'(OLD) bottom seam length'!Z2299^2/($U$7/2)^2)</f>
        <v>#VALUE!</v>
      </c>
      <c r="AC2299" s="136">
        <f t="shared" si="359"/>
        <v>45740</v>
      </c>
      <c r="AD2299" t="e">
        <f>SQRT(($U$6/2)^2-($U$6/2)^2*'(OLD) bottom seam length'!AC2299^2/($U$7/2)^2)</f>
        <v>#VALUE!</v>
      </c>
    </row>
    <row r="2300" spans="2:30">
      <c r="B2300" s="136">
        <f t="shared" si="350"/>
        <v>45780</v>
      </c>
      <c r="C2300" t="e">
        <f>SQRT(($C$5/2)^2-($C$5/2)^2*'(OLD) bottom seam length'!B2300^2/($C$6/2)^2)</f>
        <v>#DIV/0!</v>
      </c>
      <c r="E2300" s="136">
        <f t="shared" si="351"/>
        <v>45780</v>
      </c>
      <c r="F2300" t="e">
        <f>SQRT(($C$5/2)^2-($C$5/2)^2*'(OLD) bottom seam length'!E2300^2/($C$6/2)^2)</f>
        <v>#DIV/0!</v>
      </c>
      <c r="H2300" s="136">
        <f t="shared" si="352"/>
        <v>45780</v>
      </c>
      <c r="I2300" t="e">
        <f>SQRT(($C$5/2)^2-($C$5/2)^2*'(OLD) bottom seam length'!H2300^2/($C$6/2)^2)</f>
        <v>#DIV/0!</v>
      </c>
      <c r="K2300" s="136">
        <f t="shared" si="353"/>
        <v>45780</v>
      </c>
      <c r="L2300" t="e">
        <f>SQRT(($C$5/2)^2-($C$5/2)^2*'(OLD) bottom seam length'!K2300^2/($C$6/2)^2)</f>
        <v>#DIV/0!</v>
      </c>
      <c r="O2300" s="136">
        <f t="shared" si="354"/>
        <v>45780</v>
      </c>
      <c r="P2300" t="b">
        <f t="shared" si="355"/>
        <v>0</v>
      </c>
      <c r="T2300" s="136">
        <f t="shared" si="356"/>
        <v>45760</v>
      </c>
      <c r="U2300" t="e">
        <f>SQRT(($U$6/2)^2-($U$6/2)^2*'(OLD) bottom seam length'!T2300^2/($U$7/2)^2)</f>
        <v>#VALUE!</v>
      </c>
      <c r="W2300" s="136">
        <f t="shared" si="357"/>
        <v>45760</v>
      </c>
      <c r="X2300" t="e">
        <f>SQRT(($U$6/2)^2-($U$6/2)^2*'(OLD) bottom seam length'!W2300^2/($U$7/2)^2)</f>
        <v>#VALUE!</v>
      </c>
      <c r="Z2300" s="136">
        <f t="shared" si="358"/>
        <v>45760</v>
      </c>
      <c r="AA2300" t="e">
        <f>SQRT(($U$6/2)^2-($U$6/2)^2*'(OLD) bottom seam length'!Z2300^2/($U$7/2)^2)</f>
        <v>#VALUE!</v>
      </c>
      <c r="AC2300" s="136">
        <f t="shared" si="359"/>
        <v>45760</v>
      </c>
      <c r="AD2300" t="e">
        <f>SQRT(($U$6/2)^2-($U$6/2)^2*'(OLD) bottom seam length'!AC2300^2/($U$7/2)^2)</f>
        <v>#VALUE!</v>
      </c>
    </row>
    <row r="2301" spans="2:30">
      <c r="B2301" s="136">
        <f t="shared" si="350"/>
        <v>45800</v>
      </c>
      <c r="C2301" t="e">
        <f>SQRT(($C$5/2)^2-($C$5/2)^2*'(OLD) bottom seam length'!B2301^2/($C$6/2)^2)</f>
        <v>#DIV/0!</v>
      </c>
      <c r="E2301" s="136">
        <f t="shared" si="351"/>
        <v>45800</v>
      </c>
      <c r="F2301" t="e">
        <f>SQRT(($C$5/2)^2-($C$5/2)^2*'(OLD) bottom seam length'!E2301^2/($C$6/2)^2)</f>
        <v>#DIV/0!</v>
      </c>
      <c r="H2301" s="136">
        <f t="shared" si="352"/>
        <v>45800</v>
      </c>
      <c r="I2301" t="e">
        <f>SQRT(($C$5/2)^2-($C$5/2)^2*'(OLD) bottom seam length'!H2301^2/($C$6/2)^2)</f>
        <v>#DIV/0!</v>
      </c>
      <c r="K2301" s="136">
        <f t="shared" si="353"/>
        <v>45800</v>
      </c>
      <c r="L2301" t="e">
        <f>SQRT(($C$5/2)^2-($C$5/2)^2*'(OLD) bottom seam length'!K2301^2/($C$6/2)^2)</f>
        <v>#DIV/0!</v>
      </c>
      <c r="O2301" s="136">
        <f t="shared" si="354"/>
        <v>45800</v>
      </c>
      <c r="P2301" t="b">
        <f t="shared" si="355"/>
        <v>0</v>
      </c>
      <c r="T2301" s="136">
        <f t="shared" si="356"/>
        <v>45780</v>
      </c>
      <c r="U2301" t="e">
        <f>SQRT(($U$6/2)^2-($U$6/2)^2*'(OLD) bottom seam length'!T2301^2/($U$7/2)^2)</f>
        <v>#VALUE!</v>
      </c>
      <c r="W2301" s="136">
        <f t="shared" si="357"/>
        <v>45780</v>
      </c>
      <c r="X2301" t="e">
        <f>SQRT(($U$6/2)^2-($U$6/2)^2*'(OLD) bottom seam length'!W2301^2/($U$7/2)^2)</f>
        <v>#VALUE!</v>
      </c>
      <c r="Z2301" s="136">
        <f t="shared" si="358"/>
        <v>45780</v>
      </c>
      <c r="AA2301" t="e">
        <f>SQRT(($U$6/2)^2-($U$6/2)^2*'(OLD) bottom seam length'!Z2301^2/($U$7/2)^2)</f>
        <v>#VALUE!</v>
      </c>
      <c r="AC2301" s="136">
        <f t="shared" si="359"/>
        <v>45780</v>
      </c>
      <c r="AD2301" t="e">
        <f>SQRT(($U$6/2)^2-($U$6/2)^2*'(OLD) bottom seam length'!AC2301^2/($U$7/2)^2)</f>
        <v>#VALUE!</v>
      </c>
    </row>
    <row r="2302" spans="2:30">
      <c r="B2302" s="136">
        <f t="shared" si="350"/>
        <v>45820</v>
      </c>
      <c r="C2302" t="e">
        <f>SQRT(($C$5/2)^2-($C$5/2)^2*'(OLD) bottom seam length'!B2302^2/($C$6/2)^2)</f>
        <v>#DIV/0!</v>
      </c>
      <c r="E2302" s="136">
        <f t="shared" si="351"/>
        <v>45820</v>
      </c>
      <c r="F2302" t="e">
        <f>SQRT(($C$5/2)^2-($C$5/2)^2*'(OLD) bottom seam length'!E2302^2/($C$6/2)^2)</f>
        <v>#DIV/0!</v>
      </c>
      <c r="H2302" s="136">
        <f t="shared" si="352"/>
        <v>45820</v>
      </c>
      <c r="I2302" t="e">
        <f>SQRT(($C$5/2)^2-($C$5/2)^2*'(OLD) bottom seam length'!H2302^2/($C$6/2)^2)</f>
        <v>#DIV/0!</v>
      </c>
      <c r="K2302" s="136">
        <f t="shared" si="353"/>
        <v>45820</v>
      </c>
      <c r="L2302" t="e">
        <f>SQRT(($C$5/2)^2-($C$5/2)^2*'(OLD) bottom seam length'!K2302^2/($C$6/2)^2)</f>
        <v>#DIV/0!</v>
      </c>
      <c r="O2302" s="136">
        <f t="shared" si="354"/>
        <v>45820</v>
      </c>
      <c r="P2302" t="b">
        <f t="shared" si="355"/>
        <v>0</v>
      </c>
      <c r="T2302" s="136">
        <f t="shared" si="356"/>
        <v>45800</v>
      </c>
      <c r="U2302" t="e">
        <f>SQRT(($U$6/2)^2-($U$6/2)^2*'(OLD) bottom seam length'!T2302^2/($U$7/2)^2)</f>
        <v>#VALUE!</v>
      </c>
      <c r="W2302" s="136">
        <f t="shared" si="357"/>
        <v>45800</v>
      </c>
      <c r="X2302" t="e">
        <f>SQRT(($U$6/2)^2-($U$6/2)^2*'(OLD) bottom seam length'!W2302^2/($U$7/2)^2)</f>
        <v>#VALUE!</v>
      </c>
      <c r="Z2302" s="136">
        <f t="shared" si="358"/>
        <v>45800</v>
      </c>
      <c r="AA2302" t="e">
        <f>SQRT(($U$6/2)^2-($U$6/2)^2*'(OLD) bottom seam length'!Z2302^2/($U$7/2)^2)</f>
        <v>#VALUE!</v>
      </c>
      <c r="AC2302" s="136">
        <f t="shared" si="359"/>
        <v>45800</v>
      </c>
      <c r="AD2302" t="e">
        <f>SQRT(($U$6/2)^2-($U$6/2)^2*'(OLD) bottom seam length'!AC2302^2/($U$7/2)^2)</f>
        <v>#VALUE!</v>
      </c>
    </row>
    <row r="2303" spans="2:30">
      <c r="B2303" s="136">
        <f t="shared" si="350"/>
        <v>45840</v>
      </c>
      <c r="C2303" t="e">
        <f>SQRT(($C$5/2)^2-($C$5/2)^2*'(OLD) bottom seam length'!B2303^2/($C$6/2)^2)</f>
        <v>#DIV/0!</v>
      </c>
      <c r="E2303" s="136">
        <f t="shared" si="351"/>
        <v>45840</v>
      </c>
      <c r="F2303" t="e">
        <f>SQRT(($C$5/2)^2-($C$5/2)^2*'(OLD) bottom seam length'!E2303^2/($C$6/2)^2)</f>
        <v>#DIV/0!</v>
      </c>
      <c r="H2303" s="136">
        <f t="shared" si="352"/>
        <v>45840</v>
      </c>
      <c r="I2303" t="e">
        <f>SQRT(($C$5/2)^2-($C$5/2)^2*'(OLD) bottom seam length'!H2303^2/($C$6/2)^2)</f>
        <v>#DIV/0!</v>
      </c>
      <c r="K2303" s="136">
        <f t="shared" si="353"/>
        <v>45840</v>
      </c>
      <c r="L2303" t="e">
        <f>SQRT(($C$5/2)^2-($C$5/2)^2*'(OLD) bottom seam length'!K2303^2/($C$6/2)^2)</f>
        <v>#DIV/0!</v>
      </c>
      <c r="O2303" s="136">
        <f t="shared" si="354"/>
        <v>45840</v>
      </c>
      <c r="P2303" t="b">
        <f t="shared" si="355"/>
        <v>0</v>
      </c>
      <c r="T2303" s="136">
        <f t="shared" si="356"/>
        <v>45820</v>
      </c>
      <c r="U2303" t="e">
        <f>SQRT(($U$6/2)^2-($U$6/2)^2*'(OLD) bottom seam length'!T2303^2/($U$7/2)^2)</f>
        <v>#VALUE!</v>
      </c>
      <c r="W2303" s="136">
        <f t="shared" si="357"/>
        <v>45820</v>
      </c>
      <c r="X2303" t="e">
        <f>SQRT(($U$6/2)^2-($U$6/2)^2*'(OLD) bottom seam length'!W2303^2/($U$7/2)^2)</f>
        <v>#VALUE!</v>
      </c>
      <c r="Z2303" s="136">
        <f t="shared" si="358"/>
        <v>45820</v>
      </c>
      <c r="AA2303" t="e">
        <f>SQRT(($U$6/2)^2-($U$6/2)^2*'(OLD) bottom seam length'!Z2303^2/($U$7/2)^2)</f>
        <v>#VALUE!</v>
      </c>
      <c r="AC2303" s="136">
        <f t="shared" si="359"/>
        <v>45820</v>
      </c>
      <c r="AD2303" t="e">
        <f>SQRT(($U$6/2)^2-($U$6/2)^2*'(OLD) bottom seam length'!AC2303^2/($U$7/2)^2)</f>
        <v>#VALUE!</v>
      </c>
    </row>
    <row r="2304" spans="2:30">
      <c r="B2304" s="136">
        <f t="shared" si="350"/>
        <v>45860</v>
      </c>
      <c r="C2304" t="e">
        <f>SQRT(($C$5/2)^2-($C$5/2)^2*'(OLD) bottom seam length'!B2304^2/($C$6/2)^2)</f>
        <v>#DIV/0!</v>
      </c>
      <c r="E2304" s="136">
        <f t="shared" si="351"/>
        <v>45860</v>
      </c>
      <c r="F2304" t="e">
        <f>SQRT(($C$5/2)^2-($C$5/2)^2*'(OLD) bottom seam length'!E2304^2/($C$6/2)^2)</f>
        <v>#DIV/0!</v>
      </c>
      <c r="H2304" s="136">
        <f t="shared" si="352"/>
        <v>45860</v>
      </c>
      <c r="I2304" t="e">
        <f>SQRT(($C$5/2)^2-($C$5/2)^2*'(OLD) bottom seam length'!H2304^2/($C$6/2)^2)</f>
        <v>#DIV/0!</v>
      </c>
      <c r="K2304" s="136">
        <f t="shared" si="353"/>
        <v>45860</v>
      </c>
      <c r="L2304" t="e">
        <f>SQRT(($C$5/2)^2-($C$5/2)^2*'(OLD) bottom seam length'!K2304^2/($C$6/2)^2)</f>
        <v>#DIV/0!</v>
      </c>
      <c r="O2304" s="136">
        <f t="shared" si="354"/>
        <v>45860</v>
      </c>
      <c r="P2304" t="b">
        <f t="shared" si="355"/>
        <v>0</v>
      </c>
      <c r="T2304" s="136">
        <f t="shared" si="356"/>
        <v>45840</v>
      </c>
      <c r="U2304" t="e">
        <f>SQRT(($U$6/2)^2-($U$6/2)^2*'(OLD) bottom seam length'!T2304^2/($U$7/2)^2)</f>
        <v>#VALUE!</v>
      </c>
      <c r="W2304" s="136">
        <f t="shared" si="357"/>
        <v>45840</v>
      </c>
      <c r="X2304" t="e">
        <f>SQRT(($U$6/2)^2-($U$6/2)^2*'(OLD) bottom seam length'!W2304^2/($U$7/2)^2)</f>
        <v>#VALUE!</v>
      </c>
      <c r="Z2304" s="136">
        <f t="shared" si="358"/>
        <v>45840</v>
      </c>
      <c r="AA2304" t="e">
        <f>SQRT(($U$6/2)^2-($U$6/2)^2*'(OLD) bottom seam length'!Z2304^2/($U$7/2)^2)</f>
        <v>#VALUE!</v>
      </c>
      <c r="AC2304" s="136">
        <f t="shared" si="359"/>
        <v>45840</v>
      </c>
      <c r="AD2304" t="e">
        <f>SQRT(($U$6/2)^2-($U$6/2)^2*'(OLD) bottom seam length'!AC2304^2/($U$7/2)^2)</f>
        <v>#VALUE!</v>
      </c>
    </row>
    <row r="2305" spans="2:30">
      <c r="B2305" s="136">
        <f t="shared" si="350"/>
        <v>45880</v>
      </c>
      <c r="C2305" t="e">
        <f>SQRT(($C$5/2)^2-($C$5/2)^2*'(OLD) bottom seam length'!B2305^2/($C$6/2)^2)</f>
        <v>#DIV/0!</v>
      </c>
      <c r="E2305" s="136">
        <f t="shared" si="351"/>
        <v>45880</v>
      </c>
      <c r="F2305" t="e">
        <f>SQRT(($C$5/2)^2-($C$5/2)^2*'(OLD) bottom seam length'!E2305^2/($C$6/2)^2)</f>
        <v>#DIV/0!</v>
      </c>
      <c r="H2305" s="136">
        <f t="shared" si="352"/>
        <v>45880</v>
      </c>
      <c r="I2305" t="e">
        <f>SQRT(($C$5/2)^2-($C$5/2)^2*'(OLD) bottom seam length'!H2305^2/($C$6/2)^2)</f>
        <v>#DIV/0!</v>
      </c>
      <c r="K2305" s="136">
        <f t="shared" si="353"/>
        <v>45880</v>
      </c>
      <c r="L2305" t="e">
        <f>SQRT(($C$5/2)^2-($C$5/2)^2*'(OLD) bottom seam length'!K2305^2/($C$6/2)^2)</f>
        <v>#DIV/0!</v>
      </c>
      <c r="O2305" s="136">
        <f t="shared" si="354"/>
        <v>45880</v>
      </c>
      <c r="P2305" t="b">
        <f t="shared" si="355"/>
        <v>0</v>
      </c>
      <c r="T2305" s="136">
        <f t="shared" si="356"/>
        <v>45860</v>
      </c>
      <c r="U2305" t="e">
        <f>SQRT(($U$6/2)^2-($U$6/2)^2*'(OLD) bottom seam length'!T2305^2/($U$7/2)^2)</f>
        <v>#VALUE!</v>
      </c>
      <c r="W2305" s="136">
        <f t="shared" si="357"/>
        <v>45860</v>
      </c>
      <c r="X2305" t="e">
        <f>SQRT(($U$6/2)^2-($U$6/2)^2*'(OLD) bottom seam length'!W2305^2/($U$7/2)^2)</f>
        <v>#VALUE!</v>
      </c>
      <c r="Z2305" s="136">
        <f t="shared" si="358"/>
        <v>45860</v>
      </c>
      <c r="AA2305" t="e">
        <f>SQRT(($U$6/2)^2-($U$6/2)^2*'(OLD) bottom seam length'!Z2305^2/($U$7/2)^2)</f>
        <v>#VALUE!</v>
      </c>
      <c r="AC2305" s="136">
        <f t="shared" si="359"/>
        <v>45860</v>
      </c>
      <c r="AD2305" t="e">
        <f>SQRT(($U$6/2)^2-($U$6/2)^2*'(OLD) bottom seam length'!AC2305^2/($U$7/2)^2)</f>
        <v>#VALUE!</v>
      </c>
    </row>
    <row r="2306" spans="2:30">
      <c r="B2306" s="136">
        <f t="shared" si="350"/>
        <v>45900</v>
      </c>
      <c r="C2306" t="e">
        <f>SQRT(($C$5/2)^2-($C$5/2)^2*'(OLD) bottom seam length'!B2306^2/($C$6/2)^2)</f>
        <v>#DIV/0!</v>
      </c>
      <c r="E2306" s="136">
        <f t="shared" si="351"/>
        <v>45900</v>
      </c>
      <c r="F2306" t="e">
        <f>SQRT(($C$5/2)^2-($C$5/2)^2*'(OLD) bottom seam length'!E2306^2/($C$6/2)^2)</f>
        <v>#DIV/0!</v>
      </c>
      <c r="H2306" s="136">
        <f t="shared" si="352"/>
        <v>45900</v>
      </c>
      <c r="I2306" t="e">
        <f>SQRT(($C$5/2)^2-($C$5/2)^2*'(OLD) bottom seam length'!H2306^2/($C$6/2)^2)</f>
        <v>#DIV/0!</v>
      </c>
      <c r="K2306" s="136">
        <f t="shared" si="353"/>
        <v>45900</v>
      </c>
      <c r="L2306" t="e">
        <f>SQRT(($C$5/2)^2-($C$5/2)^2*'(OLD) bottom seam length'!K2306^2/($C$6/2)^2)</f>
        <v>#DIV/0!</v>
      </c>
      <c r="O2306" s="136">
        <f t="shared" si="354"/>
        <v>45900</v>
      </c>
      <c r="P2306" t="b">
        <f t="shared" si="355"/>
        <v>0</v>
      </c>
      <c r="T2306" s="136">
        <f t="shared" si="356"/>
        <v>45880</v>
      </c>
      <c r="U2306" t="e">
        <f>SQRT(($U$6/2)^2-($U$6/2)^2*'(OLD) bottom seam length'!T2306^2/($U$7/2)^2)</f>
        <v>#VALUE!</v>
      </c>
      <c r="W2306" s="136">
        <f t="shared" si="357"/>
        <v>45880</v>
      </c>
      <c r="X2306" t="e">
        <f>SQRT(($U$6/2)^2-($U$6/2)^2*'(OLD) bottom seam length'!W2306^2/($U$7/2)^2)</f>
        <v>#VALUE!</v>
      </c>
      <c r="Z2306" s="136">
        <f t="shared" si="358"/>
        <v>45880</v>
      </c>
      <c r="AA2306" t="e">
        <f>SQRT(($U$6/2)^2-($U$6/2)^2*'(OLD) bottom seam length'!Z2306^2/($U$7/2)^2)</f>
        <v>#VALUE!</v>
      </c>
      <c r="AC2306" s="136">
        <f t="shared" si="359"/>
        <v>45880</v>
      </c>
      <c r="AD2306" t="e">
        <f>SQRT(($U$6/2)^2-($U$6/2)^2*'(OLD) bottom seam length'!AC2306^2/($U$7/2)^2)</f>
        <v>#VALUE!</v>
      </c>
    </row>
    <row r="2307" spans="2:30">
      <c r="B2307" s="136">
        <f t="shared" si="350"/>
        <v>45920</v>
      </c>
      <c r="C2307" t="e">
        <f>SQRT(($C$5/2)^2-($C$5/2)^2*'(OLD) bottom seam length'!B2307^2/($C$6/2)^2)</f>
        <v>#DIV/0!</v>
      </c>
      <c r="E2307" s="136">
        <f t="shared" si="351"/>
        <v>45920</v>
      </c>
      <c r="F2307" t="e">
        <f>SQRT(($C$5/2)^2-($C$5/2)^2*'(OLD) bottom seam length'!E2307^2/($C$6/2)^2)</f>
        <v>#DIV/0!</v>
      </c>
      <c r="H2307" s="136">
        <f t="shared" si="352"/>
        <v>45920</v>
      </c>
      <c r="I2307" t="e">
        <f>SQRT(($C$5/2)^2-($C$5/2)^2*'(OLD) bottom seam length'!H2307^2/($C$6/2)^2)</f>
        <v>#DIV/0!</v>
      </c>
      <c r="K2307" s="136">
        <f t="shared" si="353"/>
        <v>45920</v>
      </c>
      <c r="L2307" t="e">
        <f>SQRT(($C$5/2)^2-($C$5/2)^2*'(OLD) bottom seam length'!K2307^2/($C$6/2)^2)</f>
        <v>#DIV/0!</v>
      </c>
      <c r="O2307" s="136">
        <f t="shared" si="354"/>
        <v>45920</v>
      </c>
      <c r="P2307" t="b">
        <f t="shared" si="355"/>
        <v>0</v>
      </c>
      <c r="T2307" s="136">
        <f t="shared" si="356"/>
        <v>45900</v>
      </c>
      <c r="U2307" t="e">
        <f>SQRT(($U$6/2)^2-($U$6/2)^2*'(OLD) bottom seam length'!T2307^2/($U$7/2)^2)</f>
        <v>#VALUE!</v>
      </c>
      <c r="W2307" s="136">
        <f t="shared" si="357"/>
        <v>45900</v>
      </c>
      <c r="X2307" t="e">
        <f>SQRT(($U$6/2)^2-($U$6/2)^2*'(OLD) bottom seam length'!W2307^2/($U$7/2)^2)</f>
        <v>#VALUE!</v>
      </c>
      <c r="Z2307" s="136">
        <f t="shared" si="358"/>
        <v>45900</v>
      </c>
      <c r="AA2307" t="e">
        <f>SQRT(($U$6/2)^2-($U$6/2)^2*'(OLD) bottom seam length'!Z2307^2/($U$7/2)^2)</f>
        <v>#VALUE!</v>
      </c>
      <c r="AC2307" s="136">
        <f t="shared" si="359"/>
        <v>45900</v>
      </c>
      <c r="AD2307" t="e">
        <f>SQRT(($U$6/2)^2-($U$6/2)^2*'(OLD) bottom seam length'!AC2307^2/($U$7/2)^2)</f>
        <v>#VALUE!</v>
      </c>
    </row>
    <row r="2308" spans="2:30">
      <c r="B2308" s="136">
        <f t="shared" si="350"/>
        <v>45940</v>
      </c>
      <c r="C2308" t="e">
        <f>SQRT(($C$5/2)^2-($C$5/2)^2*'(OLD) bottom seam length'!B2308^2/($C$6/2)^2)</f>
        <v>#DIV/0!</v>
      </c>
      <c r="E2308" s="136">
        <f t="shared" si="351"/>
        <v>45940</v>
      </c>
      <c r="F2308" t="e">
        <f>SQRT(($C$5/2)^2-($C$5/2)^2*'(OLD) bottom seam length'!E2308^2/($C$6/2)^2)</f>
        <v>#DIV/0!</v>
      </c>
      <c r="H2308" s="136">
        <f t="shared" si="352"/>
        <v>45940</v>
      </c>
      <c r="I2308" t="e">
        <f>SQRT(($C$5/2)^2-($C$5/2)^2*'(OLD) bottom seam length'!H2308^2/($C$6/2)^2)</f>
        <v>#DIV/0!</v>
      </c>
      <c r="K2308" s="136">
        <f t="shared" si="353"/>
        <v>45940</v>
      </c>
      <c r="L2308" t="e">
        <f>SQRT(($C$5/2)^2-($C$5/2)^2*'(OLD) bottom seam length'!K2308^2/($C$6/2)^2)</f>
        <v>#DIV/0!</v>
      </c>
      <c r="O2308" s="136">
        <f t="shared" si="354"/>
        <v>45940</v>
      </c>
      <c r="P2308" t="b">
        <f t="shared" si="355"/>
        <v>0</v>
      </c>
      <c r="T2308" s="136">
        <f t="shared" si="356"/>
        <v>45920</v>
      </c>
      <c r="U2308" t="e">
        <f>SQRT(($U$6/2)^2-($U$6/2)^2*'(OLD) bottom seam length'!T2308^2/($U$7/2)^2)</f>
        <v>#VALUE!</v>
      </c>
      <c r="W2308" s="136">
        <f t="shared" si="357"/>
        <v>45920</v>
      </c>
      <c r="X2308" t="e">
        <f>SQRT(($U$6/2)^2-($U$6/2)^2*'(OLD) bottom seam length'!W2308^2/($U$7/2)^2)</f>
        <v>#VALUE!</v>
      </c>
      <c r="Z2308" s="136">
        <f t="shared" si="358"/>
        <v>45920</v>
      </c>
      <c r="AA2308" t="e">
        <f>SQRT(($U$6/2)^2-($U$6/2)^2*'(OLD) bottom seam length'!Z2308^2/($U$7/2)^2)</f>
        <v>#VALUE!</v>
      </c>
      <c r="AC2308" s="136">
        <f t="shared" si="359"/>
        <v>45920</v>
      </c>
      <c r="AD2308" t="e">
        <f>SQRT(($U$6/2)^2-($U$6/2)^2*'(OLD) bottom seam length'!AC2308^2/($U$7/2)^2)</f>
        <v>#VALUE!</v>
      </c>
    </row>
    <row r="2309" spans="2:30">
      <c r="B2309" s="136">
        <f t="shared" si="350"/>
        <v>45960</v>
      </c>
      <c r="C2309" t="e">
        <f>SQRT(($C$5/2)^2-($C$5/2)^2*'(OLD) bottom seam length'!B2309^2/($C$6/2)^2)</f>
        <v>#DIV/0!</v>
      </c>
      <c r="E2309" s="136">
        <f t="shared" si="351"/>
        <v>45960</v>
      </c>
      <c r="F2309" t="e">
        <f>SQRT(($C$5/2)^2-($C$5/2)^2*'(OLD) bottom seam length'!E2309^2/($C$6/2)^2)</f>
        <v>#DIV/0!</v>
      </c>
      <c r="H2309" s="136">
        <f t="shared" si="352"/>
        <v>45960</v>
      </c>
      <c r="I2309" t="e">
        <f>SQRT(($C$5/2)^2-($C$5/2)^2*'(OLD) bottom seam length'!H2309^2/($C$6/2)^2)</f>
        <v>#DIV/0!</v>
      </c>
      <c r="K2309" s="136">
        <f t="shared" si="353"/>
        <v>45960</v>
      </c>
      <c r="L2309" t="e">
        <f>SQRT(($C$5/2)^2-($C$5/2)^2*'(OLD) bottom seam length'!K2309^2/($C$6/2)^2)</f>
        <v>#DIV/0!</v>
      </c>
      <c r="O2309" s="136">
        <f t="shared" si="354"/>
        <v>45960</v>
      </c>
      <c r="P2309" t="b">
        <f t="shared" si="355"/>
        <v>0</v>
      </c>
      <c r="T2309" s="136">
        <f t="shared" si="356"/>
        <v>45940</v>
      </c>
      <c r="U2309" t="e">
        <f>SQRT(($U$6/2)^2-($U$6/2)^2*'(OLD) bottom seam length'!T2309^2/($U$7/2)^2)</f>
        <v>#VALUE!</v>
      </c>
      <c r="W2309" s="136">
        <f t="shared" si="357"/>
        <v>45940</v>
      </c>
      <c r="X2309" t="e">
        <f>SQRT(($U$6/2)^2-($U$6/2)^2*'(OLD) bottom seam length'!W2309^2/($U$7/2)^2)</f>
        <v>#VALUE!</v>
      </c>
      <c r="Z2309" s="136">
        <f t="shared" si="358"/>
        <v>45940</v>
      </c>
      <c r="AA2309" t="e">
        <f>SQRT(($U$6/2)^2-($U$6/2)^2*'(OLD) bottom seam length'!Z2309^2/($U$7/2)^2)</f>
        <v>#VALUE!</v>
      </c>
      <c r="AC2309" s="136">
        <f t="shared" si="359"/>
        <v>45940</v>
      </c>
      <c r="AD2309" t="e">
        <f>SQRT(($U$6/2)^2-($U$6/2)^2*'(OLD) bottom seam length'!AC2309^2/($U$7/2)^2)</f>
        <v>#VALUE!</v>
      </c>
    </row>
    <row r="2310" spans="2:30">
      <c r="B2310" s="136">
        <f t="shared" si="350"/>
        <v>45980</v>
      </c>
      <c r="C2310" t="e">
        <f>SQRT(($C$5/2)^2-($C$5/2)^2*'(OLD) bottom seam length'!B2310^2/($C$6/2)^2)</f>
        <v>#DIV/0!</v>
      </c>
      <c r="E2310" s="136">
        <f t="shared" si="351"/>
        <v>45980</v>
      </c>
      <c r="F2310" t="e">
        <f>SQRT(($C$5/2)^2-($C$5/2)^2*'(OLD) bottom seam length'!E2310^2/($C$6/2)^2)</f>
        <v>#DIV/0!</v>
      </c>
      <c r="H2310" s="136">
        <f t="shared" si="352"/>
        <v>45980</v>
      </c>
      <c r="I2310" t="e">
        <f>SQRT(($C$5/2)^2-($C$5/2)^2*'(OLD) bottom seam length'!H2310^2/($C$6/2)^2)</f>
        <v>#DIV/0!</v>
      </c>
      <c r="K2310" s="136">
        <f t="shared" si="353"/>
        <v>45980</v>
      </c>
      <c r="L2310" t="e">
        <f>SQRT(($C$5/2)^2-($C$5/2)^2*'(OLD) bottom seam length'!K2310^2/($C$6/2)^2)</f>
        <v>#DIV/0!</v>
      </c>
      <c r="O2310" s="136">
        <f t="shared" si="354"/>
        <v>45980</v>
      </c>
      <c r="P2310" t="b">
        <f t="shared" si="355"/>
        <v>0</v>
      </c>
      <c r="T2310" s="136">
        <f t="shared" si="356"/>
        <v>45960</v>
      </c>
      <c r="U2310" t="e">
        <f>SQRT(($U$6/2)^2-($U$6/2)^2*'(OLD) bottom seam length'!T2310^2/($U$7/2)^2)</f>
        <v>#VALUE!</v>
      </c>
      <c r="W2310" s="136">
        <f t="shared" si="357"/>
        <v>45960</v>
      </c>
      <c r="X2310" t="e">
        <f>SQRT(($U$6/2)^2-($U$6/2)^2*'(OLD) bottom seam length'!W2310^2/($U$7/2)^2)</f>
        <v>#VALUE!</v>
      </c>
      <c r="Z2310" s="136">
        <f t="shared" si="358"/>
        <v>45960</v>
      </c>
      <c r="AA2310" t="e">
        <f>SQRT(($U$6/2)^2-($U$6/2)^2*'(OLD) bottom seam length'!Z2310^2/($U$7/2)^2)</f>
        <v>#VALUE!</v>
      </c>
      <c r="AC2310" s="136">
        <f t="shared" si="359"/>
        <v>45960</v>
      </c>
      <c r="AD2310" t="e">
        <f>SQRT(($U$6/2)^2-($U$6/2)^2*'(OLD) bottom seam length'!AC2310^2/($U$7/2)^2)</f>
        <v>#VALUE!</v>
      </c>
    </row>
    <row r="2311" spans="2:30">
      <c r="B2311" s="136">
        <f t="shared" si="350"/>
        <v>46000</v>
      </c>
      <c r="C2311" t="e">
        <f>SQRT(($C$5/2)^2-($C$5/2)^2*'(OLD) bottom seam length'!B2311^2/($C$6/2)^2)</f>
        <v>#DIV/0!</v>
      </c>
      <c r="E2311" s="136">
        <f t="shared" si="351"/>
        <v>46000</v>
      </c>
      <c r="F2311" t="e">
        <f>SQRT(($C$5/2)^2-($C$5/2)^2*'(OLD) bottom seam length'!E2311^2/($C$6/2)^2)</f>
        <v>#DIV/0!</v>
      </c>
      <c r="H2311" s="136">
        <f t="shared" si="352"/>
        <v>46000</v>
      </c>
      <c r="I2311" t="e">
        <f>SQRT(($C$5/2)^2-($C$5/2)^2*'(OLD) bottom seam length'!H2311^2/($C$6/2)^2)</f>
        <v>#DIV/0!</v>
      </c>
      <c r="K2311" s="136">
        <f t="shared" si="353"/>
        <v>46000</v>
      </c>
      <c r="L2311" t="e">
        <f>SQRT(($C$5/2)^2-($C$5/2)^2*'(OLD) bottom seam length'!K2311^2/($C$6/2)^2)</f>
        <v>#DIV/0!</v>
      </c>
      <c r="O2311" s="136">
        <f t="shared" si="354"/>
        <v>46000</v>
      </c>
      <c r="P2311" t="b">
        <f t="shared" si="355"/>
        <v>0</v>
      </c>
      <c r="T2311" s="136">
        <f t="shared" si="356"/>
        <v>45980</v>
      </c>
      <c r="U2311" t="e">
        <f>SQRT(($U$6/2)^2-($U$6/2)^2*'(OLD) bottom seam length'!T2311^2/($U$7/2)^2)</f>
        <v>#VALUE!</v>
      </c>
      <c r="W2311" s="136">
        <f t="shared" si="357"/>
        <v>45980</v>
      </c>
      <c r="X2311" t="e">
        <f>SQRT(($U$6/2)^2-($U$6/2)^2*'(OLD) bottom seam length'!W2311^2/($U$7/2)^2)</f>
        <v>#VALUE!</v>
      </c>
      <c r="Z2311" s="136">
        <f t="shared" si="358"/>
        <v>45980</v>
      </c>
      <c r="AA2311" t="e">
        <f>SQRT(($U$6/2)^2-($U$6/2)^2*'(OLD) bottom seam length'!Z2311^2/($U$7/2)^2)</f>
        <v>#VALUE!</v>
      </c>
      <c r="AC2311" s="136">
        <f t="shared" si="359"/>
        <v>45980</v>
      </c>
      <c r="AD2311" t="e">
        <f>SQRT(($U$6/2)^2-($U$6/2)^2*'(OLD) bottom seam length'!AC2311^2/($U$7/2)^2)</f>
        <v>#VALUE!</v>
      </c>
    </row>
    <row r="2312" spans="2:30">
      <c r="B2312" s="136">
        <f t="shared" si="350"/>
        <v>46020</v>
      </c>
      <c r="C2312" t="e">
        <f>SQRT(($C$5/2)^2-($C$5/2)^2*'(OLD) bottom seam length'!B2312^2/($C$6/2)^2)</f>
        <v>#DIV/0!</v>
      </c>
      <c r="E2312" s="136">
        <f t="shared" si="351"/>
        <v>46020</v>
      </c>
      <c r="F2312" t="e">
        <f>SQRT(($C$5/2)^2-($C$5/2)^2*'(OLD) bottom seam length'!E2312^2/($C$6/2)^2)</f>
        <v>#DIV/0!</v>
      </c>
      <c r="H2312" s="136">
        <f t="shared" si="352"/>
        <v>46020</v>
      </c>
      <c r="I2312" t="e">
        <f>SQRT(($C$5/2)^2-($C$5/2)^2*'(OLD) bottom seam length'!H2312^2/($C$6/2)^2)</f>
        <v>#DIV/0!</v>
      </c>
      <c r="K2312" s="136">
        <f t="shared" si="353"/>
        <v>46020</v>
      </c>
      <c r="L2312" t="e">
        <f>SQRT(($C$5/2)^2-($C$5/2)^2*'(OLD) bottom seam length'!K2312^2/($C$6/2)^2)</f>
        <v>#DIV/0!</v>
      </c>
      <c r="O2312" s="136">
        <f t="shared" si="354"/>
        <v>46020</v>
      </c>
      <c r="P2312" t="b">
        <f t="shared" si="355"/>
        <v>0</v>
      </c>
      <c r="T2312" s="136">
        <f t="shared" si="356"/>
        <v>46000</v>
      </c>
      <c r="U2312" t="e">
        <f>SQRT(($U$6/2)^2-($U$6/2)^2*'(OLD) bottom seam length'!T2312^2/($U$7/2)^2)</f>
        <v>#VALUE!</v>
      </c>
      <c r="W2312" s="136">
        <f t="shared" si="357"/>
        <v>46000</v>
      </c>
      <c r="X2312" t="e">
        <f>SQRT(($U$6/2)^2-($U$6/2)^2*'(OLD) bottom seam length'!W2312^2/($U$7/2)^2)</f>
        <v>#VALUE!</v>
      </c>
      <c r="Z2312" s="136">
        <f t="shared" si="358"/>
        <v>46000</v>
      </c>
      <c r="AA2312" t="e">
        <f>SQRT(($U$6/2)^2-($U$6/2)^2*'(OLD) bottom seam length'!Z2312^2/($U$7/2)^2)</f>
        <v>#VALUE!</v>
      </c>
      <c r="AC2312" s="136">
        <f t="shared" si="359"/>
        <v>46000</v>
      </c>
      <c r="AD2312" t="e">
        <f>SQRT(($U$6/2)^2-($U$6/2)^2*'(OLD) bottom seam length'!AC2312^2/($U$7/2)^2)</f>
        <v>#VALUE!</v>
      </c>
    </row>
    <row r="2313" spans="2:30">
      <c r="B2313" s="136">
        <f t="shared" si="350"/>
        <v>46040</v>
      </c>
      <c r="C2313" t="e">
        <f>SQRT(($C$5/2)^2-($C$5/2)^2*'(OLD) bottom seam length'!B2313^2/($C$6/2)^2)</f>
        <v>#DIV/0!</v>
      </c>
      <c r="E2313" s="136">
        <f t="shared" si="351"/>
        <v>46040</v>
      </c>
      <c r="F2313" t="e">
        <f>SQRT(($C$5/2)^2-($C$5/2)^2*'(OLD) bottom seam length'!E2313^2/($C$6/2)^2)</f>
        <v>#DIV/0!</v>
      </c>
      <c r="H2313" s="136">
        <f t="shared" si="352"/>
        <v>46040</v>
      </c>
      <c r="I2313" t="e">
        <f>SQRT(($C$5/2)^2-($C$5/2)^2*'(OLD) bottom seam length'!H2313^2/($C$6/2)^2)</f>
        <v>#DIV/0!</v>
      </c>
      <c r="K2313" s="136">
        <f t="shared" si="353"/>
        <v>46040</v>
      </c>
      <c r="L2313" t="e">
        <f>SQRT(($C$5/2)^2-($C$5/2)^2*'(OLD) bottom seam length'!K2313^2/($C$6/2)^2)</f>
        <v>#DIV/0!</v>
      </c>
      <c r="O2313" s="136">
        <f t="shared" si="354"/>
        <v>46040</v>
      </c>
      <c r="P2313" t="b">
        <f t="shared" si="355"/>
        <v>0</v>
      </c>
      <c r="T2313" s="136">
        <f t="shared" si="356"/>
        <v>46020</v>
      </c>
      <c r="U2313" t="e">
        <f>SQRT(($U$6/2)^2-($U$6/2)^2*'(OLD) bottom seam length'!T2313^2/($U$7/2)^2)</f>
        <v>#VALUE!</v>
      </c>
      <c r="W2313" s="136">
        <f t="shared" si="357"/>
        <v>46020</v>
      </c>
      <c r="X2313" t="e">
        <f>SQRT(($U$6/2)^2-($U$6/2)^2*'(OLD) bottom seam length'!W2313^2/($U$7/2)^2)</f>
        <v>#VALUE!</v>
      </c>
      <c r="Z2313" s="136">
        <f t="shared" si="358"/>
        <v>46020</v>
      </c>
      <c r="AA2313" t="e">
        <f>SQRT(($U$6/2)^2-($U$6/2)^2*'(OLD) bottom seam length'!Z2313^2/($U$7/2)^2)</f>
        <v>#VALUE!</v>
      </c>
      <c r="AC2313" s="136">
        <f t="shared" si="359"/>
        <v>46020</v>
      </c>
      <c r="AD2313" t="e">
        <f>SQRT(($U$6/2)^2-($U$6/2)^2*'(OLD) bottom seam length'!AC2313^2/($U$7/2)^2)</f>
        <v>#VALUE!</v>
      </c>
    </row>
    <row r="2314" spans="2:30">
      <c r="B2314" s="136">
        <f t="shared" si="350"/>
        <v>46060</v>
      </c>
      <c r="C2314" t="e">
        <f>SQRT(($C$5/2)^2-($C$5/2)^2*'(OLD) bottom seam length'!B2314^2/($C$6/2)^2)</f>
        <v>#DIV/0!</v>
      </c>
      <c r="E2314" s="136">
        <f t="shared" si="351"/>
        <v>46060</v>
      </c>
      <c r="F2314" t="e">
        <f>SQRT(($C$5/2)^2-($C$5/2)^2*'(OLD) bottom seam length'!E2314^2/($C$6/2)^2)</f>
        <v>#DIV/0!</v>
      </c>
      <c r="H2314" s="136">
        <f t="shared" si="352"/>
        <v>46060</v>
      </c>
      <c r="I2314" t="e">
        <f>SQRT(($C$5/2)^2-($C$5/2)^2*'(OLD) bottom seam length'!H2314^2/($C$6/2)^2)</f>
        <v>#DIV/0!</v>
      </c>
      <c r="K2314" s="136">
        <f t="shared" si="353"/>
        <v>46060</v>
      </c>
      <c r="L2314" t="e">
        <f>SQRT(($C$5/2)^2-($C$5/2)^2*'(OLD) bottom seam length'!K2314^2/($C$6/2)^2)</f>
        <v>#DIV/0!</v>
      </c>
      <c r="O2314" s="136">
        <f t="shared" si="354"/>
        <v>46060</v>
      </c>
      <c r="P2314" t="b">
        <f t="shared" si="355"/>
        <v>0</v>
      </c>
      <c r="T2314" s="136">
        <f t="shared" si="356"/>
        <v>46040</v>
      </c>
      <c r="U2314" t="e">
        <f>SQRT(($U$6/2)^2-($U$6/2)^2*'(OLD) bottom seam length'!T2314^2/($U$7/2)^2)</f>
        <v>#VALUE!</v>
      </c>
      <c r="W2314" s="136">
        <f t="shared" si="357"/>
        <v>46040</v>
      </c>
      <c r="X2314" t="e">
        <f>SQRT(($U$6/2)^2-($U$6/2)^2*'(OLD) bottom seam length'!W2314^2/($U$7/2)^2)</f>
        <v>#VALUE!</v>
      </c>
      <c r="Z2314" s="136">
        <f t="shared" si="358"/>
        <v>46040</v>
      </c>
      <c r="AA2314" t="e">
        <f>SQRT(($U$6/2)^2-($U$6/2)^2*'(OLD) bottom seam length'!Z2314^2/($U$7/2)^2)</f>
        <v>#VALUE!</v>
      </c>
      <c r="AC2314" s="136">
        <f t="shared" si="359"/>
        <v>46040</v>
      </c>
      <c r="AD2314" t="e">
        <f>SQRT(($U$6/2)^2-($U$6/2)^2*'(OLD) bottom seam length'!AC2314^2/($U$7/2)^2)</f>
        <v>#VALUE!</v>
      </c>
    </row>
    <row r="2315" spans="2:30">
      <c r="B2315" s="136">
        <f t="shared" si="350"/>
        <v>46080</v>
      </c>
      <c r="C2315" t="e">
        <f>SQRT(($C$5/2)^2-($C$5/2)^2*'(OLD) bottom seam length'!B2315^2/($C$6/2)^2)</f>
        <v>#DIV/0!</v>
      </c>
      <c r="E2315" s="136">
        <f t="shared" si="351"/>
        <v>46080</v>
      </c>
      <c r="F2315" t="e">
        <f>SQRT(($C$5/2)^2-($C$5/2)^2*'(OLD) bottom seam length'!E2315^2/($C$6/2)^2)</f>
        <v>#DIV/0!</v>
      </c>
      <c r="H2315" s="136">
        <f t="shared" si="352"/>
        <v>46080</v>
      </c>
      <c r="I2315" t="e">
        <f>SQRT(($C$5/2)^2-($C$5/2)^2*'(OLD) bottom seam length'!H2315^2/($C$6/2)^2)</f>
        <v>#DIV/0!</v>
      </c>
      <c r="K2315" s="136">
        <f t="shared" si="353"/>
        <v>46080</v>
      </c>
      <c r="L2315" t="e">
        <f>SQRT(($C$5/2)^2-($C$5/2)^2*'(OLD) bottom seam length'!K2315^2/($C$6/2)^2)</f>
        <v>#DIV/0!</v>
      </c>
      <c r="O2315" s="136">
        <f t="shared" si="354"/>
        <v>46080</v>
      </c>
      <c r="P2315" t="b">
        <f t="shared" si="355"/>
        <v>0</v>
      </c>
      <c r="T2315" s="136">
        <f t="shared" si="356"/>
        <v>46060</v>
      </c>
      <c r="U2315" t="e">
        <f>SQRT(($U$6/2)^2-($U$6/2)^2*'(OLD) bottom seam length'!T2315^2/($U$7/2)^2)</f>
        <v>#VALUE!</v>
      </c>
      <c r="W2315" s="136">
        <f t="shared" si="357"/>
        <v>46060</v>
      </c>
      <c r="X2315" t="e">
        <f>SQRT(($U$6/2)^2-($U$6/2)^2*'(OLD) bottom seam length'!W2315^2/($U$7/2)^2)</f>
        <v>#VALUE!</v>
      </c>
      <c r="Z2315" s="136">
        <f t="shared" si="358"/>
        <v>46060</v>
      </c>
      <c r="AA2315" t="e">
        <f>SQRT(($U$6/2)^2-($U$6/2)^2*'(OLD) bottom seam length'!Z2315^2/($U$7/2)^2)</f>
        <v>#VALUE!</v>
      </c>
      <c r="AC2315" s="136">
        <f t="shared" si="359"/>
        <v>46060</v>
      </c>
      <c r="AD2315" t="e">
        <f>SQRT(($U$6/2)^2-($U$6/2)^2*'(OLD) bottom seam length'!AC2315^2/($U$7/2)^2)</f>
        <v>#VALUE!</v>
      </c>
    </row>
    <row r="2316" spans="2:30">
      <c r="B2316" s="136">
        <f t="shared" ref="B2316:B2379" si="360">B2315+$C$7</f>
        <v>46100</v>
      </c>
      <c r="C2316" t="e">
        <f>SQRT(($C$5/2)^2-($C$5/2)^2*'(OLD) bottom seam length'!B2316^2/($C$6/2)^2)</f>
        <v>#DIV/0!</v>
      </c>
      <c r="E2316" s="136">
        <f t="shared" ref="E2316:E2379" si="361">E2315+$C$7</f>
        <v>46100</v>
      </c>
      <c r="F2316" t="e">
        <f>SQRT(($C$5/2)^2-($C$5/2)^2*'(OLD) bottom seam length'!E2316^2/($C$6/2)^2)</f>
        <v>#DIV/0!</v>
      </c>
      <c r="H2316" s="136">
        <f t="shared" ref="H2316:H2379" si="362">H2315+$C$7</f>
        <v>46100</v>
      </c>
      <c r="I2316" t="e">
        <f>SQRT(($C$5/2)^2-($C$5/2)^2*'(OLD) bottom seam length'!H2316^2/($C$6/2)^2)</f>
        <v>#DIV/0!</v>
      </c>
      <c r="K2316" s="136">
        <f t="shared" ref="K2316:K2379" si="363">K2315+$C$7</f>
        <v>46100</v>
      </c>
      <c r="L2316" t="e">
        <f>SQRT(($C$5/2)^2-($C$5/2)^2*'(OLD) bottom seam length'!K2316^2/($C$6/2)^2)</f>
        <v>#DIV/0!</v>
      </c>
      <c r="O2316" s="136">
        <f t="shared" ref="O2316:O2379" si="364">O2315+$C$7</f>
        <v>46100</v>
      </c>
      <c r="P2316" t="b">
        <f t="shared" ref="P2316:P2379" si="365">IF(O2316&lt;=$P$6,$P$5)</f>
        <v>0</v>
      </c>
      <c r="T2316" s="136">
        <f t="shared" si="356"/>
        <v>46080</v>
      </c>
      <c r="U2316" t="e">
        <f>SQRT(($U$6/2)^2-($U$6/2)^2*'(OLD) bottom seam length'!T2316^2/($U$7/2)^2)</f>
        <v>#VALUE!</v>
      </c>
      <c r="W2316" s="136">
        <f t="shared" si="357"/>
        <v>46080</v>
      </c>
      <c r="X2316" t="e">
        <f>SQRT(($U$6/2)^2-($U$6/2)^2*'(OLD) bottom seam length'!W2316^2/($U$7/2)^2)</f>
        <v>#VALUE!</v>
      </c>
      <c r="Z2316" s="136">
        <f t="shared" si="358"/>
        <v>46080</v>
      </c>
      <c r="AA2316" t="e">
        <f>SQRT(($U$6/2)^2-($U$6/2)^2*'(OLD) bottom seam length'!Z2316^2/($U$7/2)^2)</f>
        <v>#VALUE!</v>
      </c>
      <c r="AC2316" s="136">
        <f t="shared" si="359"/>
        <v>46080</v>
      </c>
      <c r="AD2316" t="e">
        <f>SQRT(($U$6/2)^2-($U$6/2)^2*'(OLD) bottom seam length'!AC2316^2/($U$7/2)^2)</f>
        <v>#VALUE!</v>
      </c>
    </row>
    <row r="2317" spans="2:30">
      <c r="B2317" s="136">
        <f t="shared" si="360"/>
        <v>46120</v>
      </c>
      <c r="C2317" t="e">
        <f>SQRT(($C$5/2)^2-($C$5/2)^2*'(OLD) bottom seam length'!B2317^2/($C$6/2)^2)</f>
        <v>#DIV/0!</v>
      </c>
      <c r="E2317" s="136">
        <f t="shared" si="361"/>
        <v>46120</v>
      </c>
      <c r="F2317" t="e">
        <f>SQRT(($C$5/2)^2-($C$5/2)^2*'(OLD) bottom seam length'!E2317^2/($C$6/2)^2)</f>
        <v>#DIV/0!</v>
      </c>
      <c r="H2317" s="136">
        <f t="shared" si="362"/>
        <v>46120</v>
      </c>
      <c r="I2317" t="e">
        <f>SQRT(($C$5/2)^2-($C$5/2)^2*'(OLD) bottom seam length'!H2317^2/($C$6/2)^2)</f>
        <v>#DIV/0!</v>
      </c>
      <c r="K2317" s="136">
        <f t="shared" si="363"/>
        <v>46120</v>
      </c>
      <c r="L2317" t="e">
        <f>SQRT(($C$5/2)^2-($C$5/2)^2*'(OLD) bottom seam length'!K2317^2/($C$6/2)^2)</f>
        <v>#DIV/0!</v>
      </c>
      <c r="O2317" s="136">
        <f t="shared" si="364"/>
        <v>46120</v>
      </c>
      <c r="P2317" t="b">
        <f t="shared" si="365"/>
        <v>0</v>
      </c>
      <c r="T2317" s="136">
        <f t="shared" ref="T2317:T2380" si="366">T2316+$C$7</f>
        <v>46100</v>
      </c>
      <c r="U2317" t="e">
        <f>SQRT(($U$6/2)^2-($U$6/2)^2*'(OLD) bottom seam length'!T2317^2/($U$7/2)^2)</f>
        <v>#VALUE!</v>
      </c>
      <c r="W2317" s="136">
        <f t="shared" ref="W2317:W2380" si="367">W2316+$C$7</f>
        <v>46100</v>
      </c>
      <c r="X2317" t="e">
        <f>SQRT(($U$6/2)^2-($U$6/2)^2*'(OLD) bottom seam length'!W2317^2/($U$7/2)^2)</f>
        <v>#VALUE!</v>
      </c>
      <c r="Z2317" s="136">
        <f t="shared" ref="Z2317:Z2380" si="368">Z2316+$C$7</f>
        <v>46100</v>
      </c>
      <c r="AA2317" t="e">
        <f>SQRT(($U$6/2)^2-($U$6/2)^2*'(OLD) bottom seam length'!Z2317^2/($U$7/2)^2)</f>
        <v>#VALUE!</v>
      </c>
      <c r="AC2317" s="136">
        <f t="shared" ref="AC2317:AC2380" si="369">AC2316+$C$7</f>
        <v>46100</v>
      </c>
      <c r="AD2317" t="e">
        <f>SQRT(($U$6/2)^2-($U$6/2)^2*'(OLD) bottom seam length'!AC2317^2/($U$7/2)^2)</f>
        <v>#VALUE!</v>
      </c>
    </row>
    <row r="2318" spans="2:30">
      <c r="B2318" s="136">
        <f t="shared" si="360"/>
        <v>46140</v>
      </c>
      <c r="C2318" t="e">
        <f>SQRT(($C$5/2)^2-($C$5/2)^2*'(OLD) bottom seam length'!B2318^2/($C$6/2)^2)</f>
        <v>#DIV/0!</v>
      </c>
      <c r="E2318" s="136">
        <f t="shared" si="361"/>
        <v>46140</v>
      </c>
      <c r="F2318" t="e">
        <f>SQRT(($C$5/2)^2-($C$5/2)^2*'(OLD) bottom seam length'!E2318^2/($C$6/2)^2)</f>
        <v>#DIV/0!</v>
      </c>
      <c r="H2318" s="136">
        <f t="shared" si="362"/>
        <v>46140</v>
      </c>
      <c r="I2318" t="e">
        <f>SQRT(($C$5/2)^2-($C$5/2)^2*'(OLD) bottom seam length'!H2318^2/($C$6/2)^2)</f>
        <v>#DIV/0!</v>
      </c>
      <c r="K2318" s="136">
        <f t="shared" si="363"/>
        <v>46140</v>
      </c>
      <c r="L2318" t="e">
        <f>SQRT(($C$5/2)^2-($C$5/2)^2*'(OLD) bottom seam length'!K2318^2/($C$6/2)^2)</f>
        <v>#DIV/0!</v>
      </c>
      <c r="O2318" s="136">
        <f t="shared" si="364"/>
        <v>46140</v>
      </c>
      <c r="P2318" t="b">
        <f t="shared" si="365"/>
        <v>0</v>
      </c>
      <c r="T2318" s="136">
        <f t="shared" si="366"/>
        <v>46120</v>
      </c>
      <c r="U2318" t="e">
        <f>SQRT(($U$6/2)^2-($U$6/2)^2*'(OLD) bottom seam length'!T2318^2/($U$7/2)^2)</f>
        <v>#VALUE!</v>
      </c>
      <c r="W2318" s="136">
        <f t="shared" si="367"/>
        <v>46120</v>
      </c>
      <c r="X2318" t="e">
        <f>SQRT(($U$6/2)^2-($U$6/2)^2*'(OLD) bottom seam length'!W2318^2/($U$7/2)^2)</f>
        <v>#VALUE!</v>
      </c>
      <c r="Z2318" s="136">
        <f t="shared" si="368"/>
        <v>46120</v>
      </c>
      <c r="AA2318" t="e">
        <f>SQRT(($U$6/2)^2-($U$6/2)^2*'(OLD) bottom seam length'!Z2318^2/($U$7/2)^2)</f>
        <v>#VALUE!</v>
      </c>
      <c r="AC2318" s="136">
        <f t="shared" si="369"/>
        <v>46120</v>
      </c>
      <c r="AD2318" t="e">
        <f>SQRT(($U$6/2)^2-($U$6/2)^2*'(OLD) bottom seam length'!AC2318^2/($U$7/2)^2)</f>
        <v>#VALUE!</v>
      </c>
    </row>
    <row r="2319" spans="2:30">
      <c r="B2319" s="136">
        <f t="shared" si="360"/>
        <v>46160</v>
      </c>
      <c r="C2319" t="e">
        <f>SQRT(($C$5/2)^2-($C$5/2)^2*'(OLD) bottom seam length'!B2319^2/($C$6/2)^2)</f>
        <v>#DIV/0!</v>
      </c>
      <c r="E2319" s="136">
        <f t="shared" si="361"/>
        <v>46160</v>
      </c>
      <c r="F2319" t="e">
        <f>SQRT(($C$5/2)^2-($C$5/2)^2*'(OLD) bottom seam length'!E2319^2/($C$6/2)^2)</f>
        <v>#DIV/0!</v>
      </c>
      <c r="H2319" s="136">
        <f t="shared" si="362"/>
        <v>46160</v>
      </c>
      <c r="I2319" t="e">
        <f>SQRT(($C$5/2)^2-($C$5/2)^2*'(OLD) bottom seam length'!H2319^2/($C$6/2)^2)</f>
        <v>#DIV/0!</v>
      </c>
      <c r="K2319" s="136">
        <f t="shared" si="363"/>
        <v>46160</v>
      </c>
      <c r="L2319" t="e">
        <f>SQRT(($C$5/2)^2-($C$5/2)^2*'(OLD) bottom seam length'!K2319^2/($C$6/2)^2)</f>
        <v>#DIV/0!</v>
      </c>
      <c r="O2319" s="136">
        <f t="shared" si="364"/>
        <v>46160</v>
      </c>
      <c r="P2319" t="b">
        <f t="shared" si="365"/>
        <v>0</v>
      </c>
      <c r="T2319" s="136">
        <f t="shared" si="366"/>
        <v>46140</v>
      </c>
      <c r="U2319" t="e">
        <f>SQRT(($U$6/2)^2-($U$6/2)^2*'(OLD) bottom seam length'!T2319^2/($U$7/2)^2)</f>
        <v>#VALUE!</v>
      </c>
      <c r="W2319" s="136">
        <f t="shared" si="367"/>
        <v>46140</v>
      </c>
      <c r="X2319" t="e">
        <f>SQRT(($U$6/2)^2-($U$6/2)^2*'(OLD) bottom seam length'!W2319^2/($U$7/2)^2)</f>
        <v>#VALUE!</v>
      </c>
      <c r="Z2319" s="136">
        <f t="shared" si="368"/>
        <v>46140</v>
      </c>
      <c r="AA2319" t="e">
        <f>SQRT(($U$6/2)^2-($U$6/2)^2*'(OLD) bottom seam length'!Z2319^2/($U$7/2)^2)</f>
        <v>#VALUE!</v>
      </c>
      <c r="AC2319" s="136">
        <f t="shared" si="369"/>
        <v>46140</v>
      </c>
      <c r="AD2319" t="e">
        <f>SQRT(($U$6/2)^2-($U$6/2)^2*'(OLD) bottom seam length'!AC2319^2/($U$7/2)^2)</f>
        <v>#VALUE!</v>
      </c>
    </row>
    <row r="2320" spans="2:30">
      <c r="B2320" s="136">
        <f t="shared" si="360"/>
        <v>46180</v>
      </c>
      <c r="C2320" t="e">
        <f>SQRT(($C$5/2)^2-($C$5/2)^2*'(OLD) bottom seam length'!B2320^2/($C$6/2)^2)</f>
        <v>#DIV/0!</v>
      </c>
      <c r="E2320" s="136">
        <f t="shared" si="361"/>
        <v>46180</v>
      </c>
      <c r="F2320" t="e">
        <f>SQRT(($C$5/2)^2-($C$5/2)^2*'(OLD) bottom seam length'!E2320^2/($C$6/2)^2)</f>
        <v>#DIV/0!</v>
      </c>
      <c r="H2320" s="136">
        <f t="shared" si="362"/>
        <v>46180</v>
      </c>
      <c r="I2320" t="e">
        <f>SQRT(($C$5/2)^2-($C$5/2)^2*'(OLD) bottom seam length'!H2320^2/($C$6/2)^2)</f>
        <v>#DIV/0!</v>
      </c>
      <c r="K2320" s="136">
        <f t="shared" si="363"/>
        <v>46180</v>
      </c>
      <c r="L2320" t="e">
        <f>SQRT(($C$5/2)^2-($C$5/2)^2*'(OLD) bottom seam length'!K2320^2/($C$6/2)^2)</f>
        <v>#DIV/0!</v>
      </c>
      <c r="O2320" s="136">
        <f t="shared" si="364"/>
        <v>46180</v>
      </c>
      <c r="P2320" t="b">
        <f t="shared" si="365"/>
        <v>0</v>
      </c>
      <c r="T2320" s="136">
        <f t="shared" si="366"/>
        <v>46160</v>
      </c>
      <c r="U2320" t="e">
        <f>SQRT(($U$6/2)^2-($U$6/2)^2*'(OLD) bottom seam length'!T2320^2/($U$7/2)^2)</f>
        <v>#VALUE!</v>
      </c>
      <c r="W2320" s="136">
        <f t="shared" si="367"/>
        <v>46160</v>
      </c>
      <c r="X2320" t="e">
        <f>SQRT(($U$6/2)^2-($U$6/2)^2*'(OLD) bottom seam length'!W2320^2/($U$7/2)^2)</f>
        <v>#VALUE!</v>
      </c>
      <c r="Z2320" s="136">
        <f t="shared" si="368"/>
        <v>46160</v>
      </c>
      <c r="AA2320" t="e">
        <f>SQRT(($U$6/2)^2-($U$6/2)^2*'(OLD) bottom seam length'!Z2320^2/($U$7/2)^2)</f>
        <v>#VALUE!</v>
      </c>
      <c r="AC2320" s="136">
        <f t="shared" si="369"/>
        <v>46160</v>
      </c>
      <c r="AD2320" t="e">
        <f>SQRT(($U$6/2)^2-($U$6/2)^2*'(OLD) bottom seam length'!AC2320^2/($U$7/2)^2)</f>
        <v>#VALUE!</v>
      </c>
    </row>
    <row r="2321" spans="2:30">
      <c r="B2321" s="136">
        <f t="shared" si="360"/>
        <v>46200</v>
      </c>
      <c r="C2321" t="e">
        <f>SQRT(($C$5/2)^2-($C$5/2)^2*'(OLD) bottom seam length'!B2321^2/($C$6/2)^2)</f>
        <v>#DIV/0!</v>
      </c>
      <c r="E2321" s="136">
        <f t="shared" si="361"/>
        <v>46200</v>
      </c>
      <c r="F2321" t="e">
        <f>SQRT(($C$5/2)^2-($C$5/2)^2*'(OLD) bottom seam length'!E2321^2/($C$6/2)^2)</f>
        <v>#DIV/0!</v>
      </c>
      <c r="H2321" s="136">
        <f t="shared" si="362"/>
        <v>46200</v>
      </c>
      <c r="I2321" t="e">
        <f>SQRT(($C$5/2)^2-($C$5/2)^2*'(OLD) bottom seam length'!H2321^2/($C$6/2)^2)</f>
        <v>#DIV/0!</v>
      </c>
      <c r="K2321" s="136">
        <f t="shared" si="363"/>
        <v>46200</v>
      </c>
      <c r="L2321" t="e">
        <f>SQRT(($C$5/2)^2-($C$5/2)^2*'(OLD) bottom seam length'!K2321^2/($C$6/2)^2)</f>
        <v>#DIV/0!</v>
      </c>
      <c r="O2321" s="136">
        <f t="shared" si="364"/>
        <v>46200</v>
      </c>
      <c r="P2321" t="b">
        <f t="shared" si="365"/>
        <v>0</v>
      </c>
      <c r="T2321" s="136">
        <f t="shared" si="366"/>
        <v>46180</v>
      </c>
      <c r="U2321" t="e">
        <f>SQRT(($U$6/2)^2-($U$6/2)^2*'(OLD) bottom seam length'!T2321^2/($U$7/2)^2)</f>
        <v>#VALUE!</v>
      </c>
      <c r="W2321" s="136">
        <f t="shared" si="367"/>
        <v>46180</v>
      </c>
      <c r="X2321" t="e">
        <f>SQRT(($U$6/2)^2-($U$6/2)^2*'(OLD) bottom seam length'!W2321^2/($U$7/2)^2)</f>
        <v>#VALUE!</v>
      </c>
      <c r="Z2321" s="136">
        <f t="shared" si="368"/>
        <v>46180</v>
      </c>
      <c r="AA2321" t="e">
        <f>SQRT(($U$6/2)^2-($U$6/2)^2*'(OLD) bottom seam length'!Z2321^2/($U$7/2)^2)</f>
        <v>#VALUE!</v>
      </c>
      <c r="AC2321" s="136">
        <f t="shared" si="369"/>
        <v>46180</v>
      </c>
      <c r="AD2321" t="e">
        <f>SQRT(($U$6/2)^2-($U$6/2)^2*'(OLD) bottom seam length'!AC2321^2/($U$7/2)^2)</f>
        <v>#VALUE!</v>
      </c>
    </row>
    <row r="2322" spans="2:30">
      <c r="B2322" s="136">
        <f t="shared" si="360"/>
        <v>46220</v>
      </c>
      <c r="C2322" t="e">
        <f>SQRT(($C$5/2)^2-($C$5/2)^2*'(OLD) bottom seam length'!B2322^2/($C$6/2)^2)</f>
        <v>#DIV/0!</v>
      </c>
      <c r="E2322" s="136">
        <f t="shared" si="361"/>
        <v>46220</v>
      </c>
      <c r="F2322" t="e">
        <f>SQRT(($C$5/2)^2-($C$5/2)^2*'(OLD) bottom seam length'!E2322^2/($C$6/2)^2)</f>
        <v>#DIV/0!</v>
      </c>
      <c r="H2322" s="136">
        <f t="shared" si="362"/>
        <v>46220</v>
      </c>
      <c r="I2322" t="e">
        <f>SQRT(($C$5/2)^2-($C$5/2)^2*'(OLD) bottom seam length'!H2322^2/($C$6/2)^2)</f>
        <v>#DIV/0!</v>
      </c>
      <c r="K2322" s="136">
        <f t="shared" si="363"/>
        <v>46220</v>
      </c>
      <c r="L2322" t="e">
        <f>SQRT(($C$5/2)^2-($C$5/2)^2*'(OLD) bottom seam length'!K2322^2/($C$6/2)^2)</f>
        <v>#DIV/0!</v>
      </c>
      <c r="O2322" s="136">
        <f t="shared" si="364"/>
        <v>46220</v>
      </c>
      <c r="P2322" t="b">
        <f t="shared" si="365"/>
        <v>0</v>
      </c>
      <c r="T2322" s="136">
        <f t="shared" si="366"/>
        <v>46200</v>
      </c>
      <c r="U2322" t="e">
        <f>SQRT(($U$6/2)^2-($U$6/2)^2*'(OLD) bottom seam length'!T2322^2/($U$7/2)^2)</f>
        <v>#VALUE!</v>
      </c>
      <c r="W2322" s="136">
        <f t="shared" si="367"/>
        <v>46200</v>
      </c>
      <c r="X2322" t="e">
        <f>SQRT(($U$6/2)^2-($U$6/2)^2*'(OLD) bottom seam length'!W2322^2/($U$7/2)^2)</f>
        <v>#VALUE!</v>
      </c>
      <c r="Z2322" s="136">
        <f t="shared" si="368"/>
        <v>46200</v>
      </c>
      <c r="AA2322" t="e">
        <f>SQRT(($U$6/2)^2-($U$6/2)^2*'(OLD) bottom seam length'!Z2322^2/($U$7/2)^2)</f>
        <v>#VALUE!</v>
      </c>
      <c r="AC2322" s="136">
        <f t="shared" si="369"/>
        <v>46200</v>
      </c>
      <c r="AD2322" t="e">
        <f>SQRT(($U$6/2)^2-($U$6/2)^2*'(OLD) bottom seam length'!AC2322^2/($U$7/2)^2)</f>
        <v>#VALUE!</v>
      </c>
    </row>
    <row r="2323" spans="2:30">
      <c r="B2323" s="136">
        <f t="shared" si="360"/>
        <v>46240</v>
      </c>
      <c r="C2323" t="e">
        <f>SQRT(($C$5/2)^2-($C$5/2)^2*'(OLD) bottom seam length'!B2323^2/($C$6/2)^2)</f>
        <v>#DIV/0!</v>
      </c>
      <c r="E2323" s="136">
        <f t="shared" si="361"/>
        <v>46240</v>
      </c>
      <c r="F2323" t="e">
        <f>SQRT(($C$5/2)^2-($C$5/2)^2*'(OLD) bottom seam length'!E2323^2/($C$6/2)^2)</f>
        <v>#DIV/0!</v>
      </c>
      <c r="H2323" s="136">
        <f t="shared" si="362"/>
        <v>46240</v>
      </c>
      <c r="I2323" t="e">
        <f>SQRT(($C$5/2)^2-($C$5/2)^2*'(OLD) bottom seam length'!H2323^2/($C$6/2)^2)</f>
        <v>#DIV/0!</v>
      </c>
      <c r="K2323" s="136">
        <f t="shared" si="363"/>
        <v>46240</v>
      </c>
      <c r="L2323" t="e">
        <f>SQRT(($C$5/2)^2-($C$5/2)^2*'(OLD) bottom seam length'!K2323^2/($C$6/2)^2)</f>
        <v>#DIV/0!</v>
      </c>
      <c r="O2323" s="136">
        <f t="shared" si="364"/>
        <v>46240</v>
      </c>
      <c r="P2323" t="b">
        <f t="shared" si="365"/>
        <v>0</v>
      </c>
      <c r="T2323" s="136">
        <f t="shared" si="366"/>
        <v>46220</v>
      </c>
      <c r="U2323" t="e">
        <f>SQRT(($U$6/2)^2-($U$6/2)^2*'(OLD) bottom seam length'!T2323^2/($U$7/2)^2)</f>
        <v>#VALUE!</v>
      </c>
      <c r="W2323" s="136">
        <f t="shared" si="367"/>
        <v>46220</v>
      </c>
      <c r="X2323" t="e">
        <f>SQRT(($U$6/2)^2-($U$6/2)^2*'(OLD) bottom seam length'!W2323^2/($U$7/2)^2)</f>
        <v>#VALUE!</v>
      </c>
      <c r="Z2323" s="136">
        <f t="shared" si="368"/>
        <v>46220</v>
      </c>
      <c r="AA2323" t="e">
        <f>SQRT(($U$6/2)^2-($U$6/2)^2*'(OLD) bottom seam length'!Z2323^2/($U$7/2)^2)</f>
        <v>#VALUE!</v>
      </c>
      <c r="AC2323" s="136">
        <f t="shared" si="369"/>
        <v>46220</v>
      </c>
      <c r="AD2323" t="e">
        <f>SQRT(($U$6/2)^2-($U$6/2)^2*'(OLD) bottom seam length'!AC2323^2/($U$7/2)^2)</f>
        <v>#VALUE!</v>
      </c>
    </row>
    <row r="2324" spans="2:30">
      <c r="B2324" s="136">
        <f t="shared" si="360"/>
        <v>46260</v>
      </c>
      <c r="C2324" t="e">
        <f>SQRT(($C$5/2)^2-($C$5/2)^2*'(OLD) bottom seam length'!B2324^2/($C$6/2)^2)</f>
        <v>#DIV/0!</v>
      </c>
      <c r="E2324" s="136">
        <f t="shared" si="361"/>
        <v>46260</v>
      </c>
      <c r="F2324" t="e">
        <f>SQRT(($C$5/2)^2-($C$5/2)^2*'(OLD) bottom seam length'!E2324^2/($C$6/2)^2)</f>
        <v>#DIV/0!</v>
      </c>
      <c r="H2324" s="136">
        <f t="shared" si="362"/>
        <v>46260</v>
      </c>
      <c r="I2324" t="e">
        <f>SQRT(($C$5/2)^2-($C$5/2)^2*'(OLD) bottom seam length'!H2324^2/($C$6/2)^2)</f>
        <v>#DIV/0!</v>
      </c>
      <c r="K2324" s="136">
        <f t="shared" si="363"/>
        <v>46260</v>
      </c>
      <c r="L2324" t="e">
        <f>SQRT(($C$5/2)^2-($C$5/2)^2*'(OLD) bottom seam length'!K2324^2/($C$6/2)^2)</f>
        <v>#DIV/0!</v>
      </c>
      <c r="O2324" s="136">
        <f t="shared" si="364"/>
        <v>46260</v>
      </c>
      <c r="P2324" t="b">
        <f t="shared" si="365"/>
        <v>0</v>
      </c>
      <c r="T2324" s="136">
        <f t="shared" si="366"/>
        <v>46240</v>
      </c>
      <c r="U2324" t="e">
        <f>SQRT(($U$6/2)^2-($U$6/2)^2*'(OLD) bottom seam length'!T2324^2/($U$7/2)^2)</f>
        <v>#VALUE!</v>
      </c>
      <c r="W2324" s="136">
        <f t="shared" si="367"/>
        <v>46240</v>
      </c>
      <c r="X2324" t="e">
        <f>SQRT(($U$6/2)^2-($U$6/2)^2*'(OLD) bottom seam length'!W2324^2/($U$7/2)^2)</f>
        <v>#VALUE!</v>
      </c>
      <c r="Z2324" s="136">
        <f t="shared" si="368"/>
        <v>46240</v>
      </c>
      <c r="AA2324" t="e">
        <f>SQRT(($U$6/2)^2-($U$6/2)^2*'(OLD) bottom seam length'!Z2324^2/($U$7/2)^2)</f>
        <v>#VALUE!</v>
      </c>
      <c r="AC2324" s="136">
        <f t="shared" si="369"/>
        <v>46240</v>
      </c>
      <c r="AD2324" t="e">
        <f>SQRT(($U$6/2)^2-($U$6/2)^2*'(OLD) bottom seam length'!AC2324^2/($U$7/2)^2)</f>
        <v>#VALUE!</v>
      </c>
    </row>
    <row r="2325" spans="2:30">
      <c r="B2325" s="136">
        <f t="shared" si="360"/>
        <v>46280</v>
      </c>
      <c r="C2325" t="e">
        <f>SQRT(($C$5/2)^2-($C$5/2)^2*'(OLD) bottom seam length'!B2325^2/($C$6/2)^2)</f>
        <v>#DIV/0!</v>
      </c>
      <c r="E2325" s="136">
        <f t="shared" si="361"/>
        <v>46280</v>
      </c>
      <c r="F2325" t="e">
        <f>SQRT(($C$5/2)^2-($C$5/2)^2*'(OLD) bottom seam length'!E2325^2/($C$6/2)^2)</f>
        <v>#DIV/0!</v>
      </c>
      <c r="H2325" s="136">
        <f t="shared" si="362"/>
        <v>46280</v>
      </c>
      <c r="I2325" t="e">
        <f>SQRT(($C$5/2)^2-($C$5/2)^2*'(OLD) bottom seam length'!H2325^2/($C$6/2)^2)</f>
        <v>#DIV/0!</v>
      </c>
      <c r="K2325" s="136">
        <f t="shared" si="363"/>
        <v>46280</v>
      </c>
      <c r="L2325" t="e">
        <f>SQRT(($C$5/2)^2-($C$5/2)^2*'(OLD) bottom seam length'!K2325^2/($C$6/2)^2)</f>
        <v>#DIV/0!</v>
      </c>
      <c r="O2325" s="136">
        <f t="shared" si="364"/>
        <v>46280</v>
      </c>
      <c r="P2325" t="b">
        <f t="shared" si="365"/>
        <v>0</v>
      </c>
      <c r="T2325" s="136">
        <f t="shared" si="366"/>
        <v>46260</v>
      </c>
      <c r="U2325" t="e">
        <f>SQRT(($U$6/2)^2-($U$6/2)^2*'(OLD) bottom seam length'!T2325^2/($U$7/2)^2)</f>
        <v>#VALUE!</v>
      </c>
      <c r="W2325" s="136">
        <f t="shared" si="367"/>
        <v>46260</v>
      </c>
      <c r="X2325" t="e">
        <f>SQRT(($U$6/2)^2-($U$6/2)^2*'(OLD) bottom seam length'!W2325^2/($U$7/2)^2)</f>
        <v>#VALUE!</v>
      </c>
      <c r="Z2325" s="136">
        <f t="shared" si="368"/>
        <v>46260</v>
      </c>
      <c r="AA2325" t="e">
        <f>SQRT(($U$6/2)^2-($U$6/2)^2*'(OLD) bottom seam length'!Z2325^2/($U$7/2)^2)</f>
        <v>#VALUE!</v>
      </c>
      <c r="AC2325" s="136">
        <f t="shared" si="369"/>
        <v>46260</v>
      </c>
      <c r="AD2325" t="e">
        <f>SQRT(($U$6/2)^2-($U$6/2)^2*'(OLD) bottom seam length'!AC2325^2/($U$7/2)^2)</f>
        <v>#VALUE!</v>
      </c>
    </row>
    <row r="2326" spans="2:30">
      <c r="B2326" s="136">
        <f t="shared" si="360"/>
        <v>46300</v>
      </c>
      <c r="C2326" t="e">
        <f>SQRT(($C$5/2)^2-($C$5/2)^2*'(OLD) bottom seam length'!B2326^2/($C$6/2)^2)</f>
        <v>#DIV/0!</v>
      </c>
      <c r="E2326" s="136">
        <f t="shared" si="361"/>
        <v>46300</v>
      </c>
      <c r="F2326" t="e">
        <f>SQRT(($C$5/2)^2-($C$5/2)^2*'(OLD) bottom seam length'!E2326^2/($C$6/2)^2)</f>
        <v>#DIV/0!</v>
      </c>
      <c r="H2326" s="136">
        <f t="shared" si="362"/>
        <v>46300</v>
      </c>
      <c r="I2326" t="e">
        <f>SQRT(($C$5/2)^2-($C$5/2)^2*'(OLD) bottom seam length'!H2326^2/($C$6/2)^2)</f>
        <v>#DIV/0!</v>
      </c>
      <c r="K2326" s="136">
        <f t="shared" si="363"/>
        <v>46300</v>
      </c>
      <c r="L2326" t="e">
        <f>SQRT(($C$5/2)^2-($C$5/2)^2*'(OLD) bottom seam length'!K2326^2/($C$6/2)^2)</f>
        <v>#DIV/0!</v>
      </c>
      <c r="O2326" s="136">
        <f t="shared" si="364"/>
        <v>46300</v>
      </c>
      <c r="P2326" t="b">
        <f t="shared" si="365"/>
        <v>0</v>
      </c>
      <c r="T2326" s="136">
        <f t="shared" si="366"/>
        <v>46280</v>
      </c>
      <c r="U2326" t="e">
        <f>SQRT(($U$6/2)^2-($U$6/2)^2*'(OLD) bottom seam length'!T2326^2/($U$7/2)^2)</f>
        <v>#VALUE!</v>
      </c>
      <c r="W2326" s="136">
        <f t="shared" si="367"/>
        <v>46280</v>
      </c>
      <c r="X2326" t="e">
        <f>SQRT(($U$6/2)^2-($U$6/2)^2*'(OLD) bottom seam length'!W2326^2/($U$7/2)^2)</f>
        <v>#VALUE!</v>
      </c>
      <c r="Z2326" s="136">
        <f t="shared" si="368"/>
        <v>46280</v>
      </c>
      <c r="AA2326" t="e">
        <f>SQRT(($U$6/2)^2-($U$6/2)^2*'(OLD) bottom seam length'!Z2326^2/($U$7/2)^2)</f>
        <v>#VALUE!</v>
      </c>
      <c r="AC2326" s="136">
        <f t="shared" si="369"/>
        <v>46280</v>
      </c>
      <c r="AD2326" t="e">
        <f>SQRT(($U$6/2)^2-($U$6/2)^2*'(OLD) bottom seam length'!AC2326^2/($U$7/2)^2)</f>
        <v>#VALUE!</v>
      </c>
    </row>
    <row r="2327" spans="2:30">
      <c r="B2327" s="136">
        <f t="shared" si="360"/>
        <v>46320</v>
      </c>
      <c r="C2327" t="e">
        <f>SQRT(($C$5/2)^2-($C$5/2)^2*'(OLD) bottom seam length'!B2327^2/($C$6/2)^2)</f>
        <v>#DIV/0!</v>
      </c>
      <c r="E2327" s="136">
        <f t="shared" si="361"/>
        <v>46320</v>
      </c>
      <c r="F2327" t="e">
        <f>SQRT(($C$5/2)^2-($C$5/2)^2*'(OLD) bottom seam length'!E2327^2/($C$6/2)^2)</f>
        <v>#DIV/0!</v>
      </c>
      <c r="H2327" s="136">
        <f t="shared" si="362"/>
        <v>46320</v>
      </c>
      <c r="I2327" t="e">
        <f>SQRT(($C$5/2)^2-($C$5/2)^2*'(OLD) bottom seam length'!H2327^2/($C$6/2)^2)</f>
        <v>#DIV/0!</v>
      </c>
      <c r="K2327" s="136">
        <f t="shared" si="363"/>
        <v>46320</v>
      </c>
      <c r="L2327" t="e">
        <f>SQRT(($C$5/2)^2-($C$5/2)^2*'(OLD) bottom seam length'!K2327^2/($C$6/2)^2)</f>
        <v>#DIV/0!</v>
      </c>
      <c r="O2327" s="136">
        <f t="shared" si="364"/>
        <v>46320</v>
      </c>
      <c r="P2327" t="b">
        <f t="shared" si="365"/>
        <v>0</v>
      </c>
      <c r="T2327" s="136">
        <f t="shared" si="366"/>
        <v>46300</v>
      </c>
      <c r="U2327" t="e">
        <f>SQRT(($U$6/2)^2-($U$6/2)^2*'(OLD) bottom seam length'!T2327^2/($U$7/2)^2)</f>
        <v>#VALUE!</v>
      </c>
      <c r="W2327" s="136">
        <f t="shared" si="367"/>
        <v>46300</v>
      </c>
      <c r="X2327" t="e">
        <f>SQRT(($U$6/2)^2-($U$6/2)^2*'(OLD) bottom seam length'!W2327^2/($U$7/2)^2)</f>
        <v>#VALUE!</v>
      </c>
      <c r="Z2327" s="136">
        <f t="shared" si="368"/>
        <v>46300</v>
      </c>
      <c r="AA2327" t="e">
        <f>SQRT(($U$6/2)^2-($U$6/2)^2*'(OLD) bottom seam length'!Z2327^2/($U$7/2)^2)</f>
        <v>#VALUE!</v>
      </c>
      <c r="AC2327" s="136">
        <f t="shared" si="369"/>
        <v>46300</v>
      </c>
      <c r="AD2327" t="e">
        <f>SQRT(($U$6/2)^2-($U$6/2)^2*'(OLD) bottom seam length'!AC2327^2/($U$7/2)^2)</f>
        <v>#VALUE!</v>
      </c>
    </row>
    <row r="2328" spans="2:30">
      <c r="B2328" s="136">
        <f t="shared" si="360"/>
        <v>46340</v>
      </c>
      <c r="C2328" t="e">
        <f>SQRT(($C$5/2)^2-($C$5/2)^2*'(OLD) bottom seam length'!B2328^2/($C$6/2)^2)</f>
        <v>#DIV/0!</v>
      </c>
      <c r="E2328" s="136">
        <f t="shared" si="361"/>
        <v>46340</v>
      </c>
      <c r="F2328" t="e">
        <f>SQRT(($C$5/2)^2-($C$5/2)^2*'(OLD) bottom seam length'!E2328^2/($C$6/2)^2)</f>
        <v>#DIV/0!</v>
      </c>
      <c r="H2328" s="136">
        <f t="shared" si="362"/>
        <v>46340</v>
      </c>
      <c r="I2328" t="e">
        <f>SQRT(($C$5/2)^2-($C$5/2)^2*'(OLD) bottom seam length'!H2328^2/($C$6/2)^2)</f>
        <v>#DIV/0!</v>
      </c>
      <c r="K2328" s="136">
        <f t="shared" si="363"/>
        <v>46340</v>
      </c>
      <c r="L2328" t="e">
        <f>SQRT(($C$5/2)^2-($C$5/2)^2*'(OLD) bottom seam length'!K2328^2/($C$6/2)^2)</f>
        <v>#DIV/0!</v>
      </c>
      <c r="O2328" s="136">
        <f t="shared" si="364"/>
        <v>46340</v>
      </c>
      <c r="P2328" t="b">
        <f t="shared" si="365"/>
        <v>0</v>
      </c>
      <c r="T2328" s="136">
        <f t="shared" si="366"/>
        <v>46320</v>
      </c>
      <c r="U2328" t="e">
        <f>SQRT(($U$6/2)^2-($U$6/2)^2*'(OLD) bottom seam length'!T2328^2/($U$7/2)^2)</f>
        <v>#VALUE!</v>
      </c>
      <c r="W2328" s="136">
        <f t="shared" si="367"/>
        <v>46320</v>
      </c>
      <c r="X2328" t="e">
        <f>SQRT(($U$6/2)^2-($U$6/2)^2*'(OLD) bottom seam length'!W2328^2/($U$7/2)^2)</f>
        <v>#VALUE!</v>
      </c>
      <c r="Z2328" s="136">
        <f t="shared" si="368"/>
        <v>46320</v>
      </c>
      <c r="AA2328" t="e">
        <f>SQRT(($U$6/2)^2-($U$6/2)^2*'(OLD) bottom seam length'!Z2328^2/($U$7/2)^2)</f>
        <v>#VALUE!</v>
      </c>
      <c r="AC2328" s="136">
        <f t="shared" si="369"/>
        <v>46320</v>
      </c>
      <c r="AD2328" t="e">
        <f>SQRT(($U$6/2)^2-($U$6/2)^2*'(OLD) bottom seam length'!AC2328^2/($U$7/2)^2)</f>
        <v>#VALUE!</v>
      </c>
    </row>
    <row r="2329" spans="2:30">
      <c r="B2329" s="136">
        <f t="shared" si="360"/>
        <v>46360</v>
      </c>
      <c r="C2329" t="e">
        <f>SQRT(($C$5/2)^2-($C$5/2)^2*'(OLD) bottom seam length'!B2329^2/($C$6/2)^2)</f>
        <v>#DIV/0!</v>
      </c>
      <c r="E2329" s="136">
        <f t="shared" si="361"/>
        <v>46360</v>
      </c>
      <c r="F2329" t="e">
        <f>SQRT(($C$5/2)^2-($C$5/2)^2*'(OLD) bottom seam length'!E2329^2/($C$6/2)^2)</f>
        <v>#DIV/0!</v>
      </c>
      <c r="H2329" s="136">
        <f t="shared" si="362"/>
        <v>46360</v>
      </c>
      <c r="I2329" t="e">
        <f>SQRT(($C$5/2)^2-($C$5/2)^2*'(OLD) bottom seam length'!H2329^2/($C$6/2)^2)</f>
        <v>#DIV/0!</v>
      </c>
      <c r="K2329" s="136">
        <f t="shared" si="363"/>
        <v>46360</v>
      </c>
      <c r="L2329" t="e">
        <f>SQRT(($C$5/2)^2-($C$5/2)^2*'(OLD) bottom seam length'!K2329^2/($C$6/2)^2)</f>
        <v>#DIV/0!</v>
      </c>
      <c r="O2329" s="136">
        <f t="shared" si="364"/>
        <v>46360</v>
      </c>
      <c r="P2329" t="b">
        <f t="shared" si="365"/>
        <v>0</v>
      </c>
      <c r="T2329" s="136">
        <f t="shared" si="366"/>
        <v>46340</v>
      </c>
      <c r="U2329" t="e">
        <f>SQRT(($U$6/2)^2-($U$6/2)^2*'(OLD) bottom seam length'!T2329^2/($U$7/2)^2)</f>
        <v>#VALUE!</v>
      </c>
      <c r="W2329" s="136">
        <f t="shared" si="367"/>
        <v>46340</v>
      </c>
      <c r="X2329" t="e">
        <f>SQRT(($U$6/2)^2-($U$6/2)^2*'(OLD) bottom seam length'!W2329^2/($U$7/2)^2)</f>
        <v>#VALUE!</v>
      </c>
      <c r="Z2329" s="136">
        <f t="shared" si="368"/>
        <v>46340</v>
      </c>
      <c r="AA2329" t="e">
        <f>SQRT(($U$6/2)^2-($U$6/2)^2*'(OLD) bottom seam length'!Z2329^2/($U$7/2)^2)</f>
        <v>#VALUE!</v>
      </c>
      <c r="AC2329" s="136">
        <f t="shared" si="369"/>
        <v>46340</v>
      </c>
      <c r="AD2329" t="e">
        <f>SQRT(($U$6/2)^2-($U$6/2)^2*'(OLD) bottom seam length'!AC2329^2/($U$7/2)^2)</f>
        <v>#VALUE!</v>
      </c>
    </row>
    <row r="2330" spans="2:30">
      <c r="B2330" s="136">
        <f t="shared" si="360"/>
        <v>46380</v>
      </c>
      <c r="C2330" t="e">
        <f>SQRT(($C$5/2)^2-($C$5/2)^2*'(OLD) bottom seam length'!B2330^2/($C$6/2)^2)</f>
        <v>#DIV/0!</v>
      </c>
      <c r="E2330" s="136">
        <f t="shared" si="361"/>
        <v>46380</v>
      </c>
      <c r="F2330" t="e">
        <f>SQRT(($C$5/2)^2-($C$5/2)^2*'(OLD) bottom seam length'!E2330^2/($C$6/2)^2)</f>
        <v>#DIV/0!</v>
      </c>
      <c r="H2330" s="136">
        <f t="shared" si="362"/>
        <v>46380</v>
      </c>
      <c r="I2330" t="e">
        <f>SQRT(($C$5/2)^2-($C$5/2)^2*'(OLD) bottom seam length'!H2330^2/($C$6/2)^2)</f>
        <v>#DIV/0!</v>
      </c>
      <c r="K2330" s="136">
        <f t="shared" si="363"/>
        <v>46380</v>
      </c>
      <c r="L2330" t="e">
        <f>SQRT(($C$5/2)^2-($C$5/2)^2*'(OLD) bottom seam length'!K2330^2/($C$6/2)^2)</f>
        <v>#DIV/0!</v>
      </c>
      <c r="O2330" s="136">
        <f t="shared" si="364"/>
        <v>46380</v>
      </c>
      <c r="P2330" t="b">
        <f t="shared" si="365"/>
        <v>0</v>
      </c>
      <c r="T2330" s="136">
        <f t="shared" si="366"/>
        <v>46360</v>
      </c>
      <c r="U2330" t="e">
        <f>SQRT(($U$6/2)^2-($U$6/2)^2*'(OLD) bottom seam length'!T2330^2/($U$7/2)^2)</f>
        <v>#VALUE!</v>
      </c>
      <c r="W2330" s="136">
        <f t="shared" si="367"/>
        <v>46360</v>
      </c>
      <c r="X2330" t="e">
        <f>SQRT(($U$6/2)^2-($U$6/2)^2*'(OLD) bottom seam length'!W2330^2/($U$7/2)^2)</f>
        <v>#VALUE!</v>
      </c>
      <c r="Z2330" s="136">
        <f t="shared" si="368"/>
        <v>46360</v>
      </c>
      <c r="AA2330" t="e">
        <f>SQRT(($U$6/2)^2-($U$6/2)^2*'(OLD) bottom seam length'!Z2330^2/($U$7/2)^2)</f>
        <v>#VALUE!</v>
      </c>
      <c r="AC2330" s="136">
        <f t="shared" si="369"/>
        <v>46360</v>
      </c>
      <c r="AD2330" t="e">
        <f>SQRT(($U$6/2)^2-($U$6/2)^2*'(OLD) bottom seam length'!AC2330^2/($U$7/2)^2)</f>
        <v>#VALUE!</v>
      </c>
    </row>
    <row r="2331" spans="2:30">
      <c r="B2331" s="136">
        <f t="shared" si="360"/>
        <v>46400</v>
      </c>
      <c r="C2331" t="e">
        <f>SQRT(($C$5/2)^2-($C$5/2)^2*'(OLD) bottom seam length'!B2331^2/($C$6/2)^2)</f>
        <v>#DIV/0!</v>
      </c>
      <c r="E2331" s="136">
        <f t="shared" si="361"/>
        <v>46400</v>
      </c>
      <c r="F2331" t="e">
        <f>SQRT(($C$5/2)^2-($C$5/2)^2*'(OLD) bottom seam length'!E2331^2/($C$6/2)^2)</f>
        <v>#DIV/0!</v>
      </c>
      <c r="H2331" s="136">
        <f t="shared" si="362"/>
        <v>46400</v>
      </c>
      <c r="I2331" t="e">
        <f>SQRT(($C$5/2)^2-($C$5/2)^2*'(OLD) bottom seam length'!H2331^2/($C$6/2)^2)</f>
        <v>#DIV/0!</v>
      </c>
      <c r="K2331" s="136">
        <f t="shared" si="363"/>
        <v>46400</v>
      </c>
      <c r="L2331" t="e">
        <f>SQRT(($C$5/2)^2-($C$5/2)^2*'(OLD) bottom seam length'!K2331^2/($C$6/2)^2)</f>
        <v>#DIV/0!</v>
      </c>
      <c r="O2331" s="136">
        <f t="shared" si="364"/>
        <v>46400</v>
      </c>
      <c r="P2331" t="b">
        <f t="shared" si="365"/>
        <v>0</v>
      </c>
      <c r="T2331" s="136">
        <f t="shared" si="366"/>
        <v>46380</v>
      </c>
      <c r="U2331" t="e">
        <f>SQRT(($U$6/2)^2-($U$6/2)^2*'(OLD) bottom seam length'!T2331^2/($U$7/2)^2)</f>
        <v>#VALUE!</v>
      </c>
      <c r="W2331" s="136">
        <f t="shared" si="367"/>
        <v>46380</v>
      </c>
      <c r="X2331" t="e">
        <f>SQRT(($U$6/2)^2-($U$6/2)^2*'(OLD) bottom seam length'!W2331^2/($U$7/2)^2)</f>
        <v>#VALUE!</v>
      </c>
      <c r="Z2331" s="136">
        <f t="shared" si="368"/>
        <v>46380</v>
      </c>
      <c r="AA2331" t="e">
        <f>SQRT(($U$6/2)^2-($U$6/2)^2*'(OLD) bottom seam length'!Z2331^2/($U$7/2)^2)</f>
        <v>#VALUE!</v>
      </c>
      <c r="AC2331" s="136">
        <f t="shared" si="369"/>
        <v>46380</v>
      </c>
      <c r="AD2331" t="e">
        <f>SQRT(($U$6/2)^2-($U$6/2)^2*'(OLD) bottom seam length'!AC2331^2/($U$7/2)^2)</f>
        <v>#VALUE!</v>
      </c>
    </row>
    <row r="2332" spans="2:30">
      <c r="B2332" s="136">
        <f t="shared" si="360"/>
        <v>46420</v>
      </c>
      <c r="C2332" t="e">
        <f>SQRT(($C$5/2)^2-($C$5/2)^2*'(OLD) bottom seam length'!B2332^2/($C$6/2)^2)</f>
        <v>#DIV/0!</v>
      </c>
      <c r="E2332" s="136">
        <f t="shared" si="361"/>
        <v>46420</v>
      </c>
      <c r="F2332" t="e">
        <f>SQRT(($C$5/2)^2-($C$5/2)^2*'(OLD) bottom seam length'!E2332^2/($C$6/2)^2)</f>
        <v>#DIV/0!</v>
      </c>
      <c r="H2332" s="136">
        <f t="shared" si="362"/>
        <v>46420</v>
      </c>
      <c r="I2332" t="e">
        <f>SQRT(($C$5/2)^2-($C$5/2)^2*'(OLD) bottom seam length'!H2332^2/($C$6/2)^2)</f>
        <v>#DIV/0!</v>
      </c>
      <c r="K2332" s="136">
        <f t="shared" si="363"/>
        <v>46420</v>
      </c>
      <c r="L2332" t="e">
        <f>SQRT(($C$5/2)^2-($C$5/2)^2*'(OLD) bottom seam length'!K2332^2/($C$6/2)^2)</f>
        <v>#DIV/0!</v>
      </c>
      <c r="O2332" s="136">
        <f t="shared" si="364"/>
        <v>46420</v>
      </c>
      <c r="P2332" t="b">
        <f t="shared" si="365"/>
        <v>0</v>
      </c>
      <c r="T2332" s="136">
        <f t="shared" si="366"/>
        <v>46400</v>
      </c>
      <c r="U2332" t="e">
        <f>SQRT(($U$6/2)^2-($U$6/2)^2*'(OLD) bottom seam length'!T2332^2/($U$7/2)^2)</f>
        <v>#VALUE!</v>
      </c>
      <c r="W2332" s="136">
        <f t="shared" si="367"/>
        <v>46400</v>
      </c>
      <c r="X2332" t="e">
        <f>SQRT(($U$6/2)^2-($U$6/2)^2*'(OLD) bottom seam length'!W2332^2/($U$7/2)^2)</f>
        <v>#VALUE!</v>
      </c>
      <c r="Z2332" s="136">
        <f t="shared" si="368"/>
        <v>46400</v>
      </c>
      <c r="AA2332" t="e">
        <f>SQRT(($U$6/2)^2-($U$6/2)^2*'(OLD) bottom seam length'!Z2332^2/($U$7/2)^2)</f>
        <v>#VALUE!</v>
      </c>
      <c r="AC2332" s="136">
        <f t="shared" si="369"/>
        <v>46400</v>
      </c>
      <c r="AD2332" t="e">
        <f>SQRT(($U$6/2)^2-($U$6/2)^2*'(OLD) bottom seam length'!AC2332^2/($U$7/2)^2)</f>
        <v>#VALUE!</v>
      </c>
    </row>
    <row r="2333" spans="2:30">
      <c r="B2333" s="136">
        <f t="shared" si="360"/>
        <v>46440</v>
      </c>
      <c r="C2333" t="e">
        <f>SQRT(($C$5/2)^2-($C$5/2)^2*'(OLD) bottom seam length'!B2333^2/($C$6/2)^2)</f>
        <v>#DIV/0!</v>
      </c>
      <c r="E2333" s="136">
        <f t="shared" si="361"/>
        <v>46440</v>
      </c>
      <c r="F2333" t="e">
        <f>SQRT(($C$5/2)^2-($C$5/2)^2*'(OLD) bottom seam length'!E2333^2/($C$6/2)^2)</f>
        <v>#DIV/0!</v>
      </c>
      <c r="H2333" s="136">
        <f t="shared" si="362"/>
        <v>46440</v>
      </c>
      <c r="I2333" t="e">
        <f>SQRT(($C$5/2)^2-($C$5/2)^2*'(OLD) bottom seam length'!H2333^2/($C$6/2)^2)</f>
        <v>#DIV/0!</v>
      </c>
      <c r="K2333" s="136">
        <f t="shared" si="363"/>
        <v>46440</v>
      </c>
      <c r="L2333" t="e">
        <f>SQRT(($C$5/2)^2-($C$5/2)^2*'(OLD) bottom seam length'!K2333^2/($C$6/2)^2)</f>
        <v>#DIV/0!</v>
      </c>
      <c r="O2333" s="136">
        <f t="shared" si="364"/>
        <v>46440</v>
      </c>
      <c r="P2333" t="b">
        <f t="shared" si="365"/>
        <v>0</v>
      </c>
      <c r="T2333" s="136">
        <f t="shared" si="366"/>
        <v>46420</v>
      </c>
      <c r="U2333" t="e">
        <f>SQRT(($U$6/2)^2-($U$6/2)^2*'(OLD) bottom seam length'!T2333^2/($U$7/2)^2)</f>
        <v>#VALUE!</v>
      </c>
      <c r="W2333" s="136">
        <f t="shared" si="367"/>
        <v>46420</v>
      </c>
      <c r="X2333" t="e">
        <f>SQRT(($U$6/2)^2-($U$6/2)^2*'(OLD) bottom seam length'!W2333^2/($U$7/2)^2)</f>
        <v>#VALUE!</v>
      </c>
      <c r="Z2333" s="136">
        <f t="shared" si="368"/>
        <v>46420</v>
      </c>
      <c r="AA2333" t="e">
        <f>SQRT(($U$6/2)^2-($U$6/2)^2*'(OLD) bottom seam length'!Z2333^2/($U$7/2)^2)</f>
        <v>#VALUE!</v>
      </c>
      <c r="AC2333" s="136">
        <f t="shared" si="369"/>
        <v>46420</v>
      </c>
      <c r="AD2333" t="e">
        <f>SQRT(($U$6/2)^2-($U$6/2)^2*'(OLD) bottom seam length'!AC2333^2/($U$7/2)^2)</f>
        <v>#VALUE!</v>
      </c>
    </row>
    <row r="2334" spans="2:30">
      <c r="B2334" s="136">
        <f t="shared" si="360"/>
        <v>46460</v>
      </c>
      <c r="C2334" t="e">
        <f>SQRT(($C$5/2)^2-($C$5/2)^2*'(OLD) bottom seam length'!B2334^2/($C$6/2)^2)</f>
        <v>#DIV/0!</v>
      </c>
      <c r="E2334" s="136">
        <f t="shared" si="361"/>
        <v>46460</v>
      </c>
      <c r="F2334" t="e">
        <f>SQRT(($C$5/2)^2-($C$5/2)^2*'(OLD) bottom seam length'!E2334^2/($C$6/2)^2)</f>
        <v>#DIV/0!</v>
      </c>
      <c r="H2334" s="136">
        <f t="shared" si="362"/>
        <v>46460</v>
      </c>
      <c r="I2334" t="e">
        <f>SQRT(($C$5/2)^2-($C$5/2)^2*'(OLD) bottom seam length'!H2334^2/($C$6/2)^2)</f>
        <v>#DIV/0!</v>
      </c>
      <c r="K2334" s="136">
        <f t="shared" si="363"/>
        <v>46460</v>
      </c>
      <c r="L2334" t="e">
        <f>SQRT(($C$5/2)^2-($C$5/2)^2*'(OLD) bottom seam length'!K2334^2/($C$6/2)^2)</f>
        <v>#DIV/0!</v>
      </c>
      <c r="O2334" s="136">
        <f t="shared" si="364"/>
        <v>46460</v>
      </c>
      <c r="P2334" t="b">
        <f t="shared" si="365"/>
        <v>0</v>
      </c>
      <c r="T2334" s="136">
        <f t="shared" si="366"/>
        <v>46440</v>
      </c>
      <c r="U2334" t="e">
        <f>SQRT(($U$6/2)^2-($U$6/2)^2*'(OLD) bottom seam length'!T2334^2/($U$7/2)^2)</f>
        <v>#VALUE!</v>
      </c>
      <c r="W2334" s="136">
        <f t="shared" si="367"/>
        <v>46440</v>
      </c>
      <c r="X2334" t="e">
        <f>SQRT(($U$6/2)^2-($U$6/2)^2*'(OLD) bottom seam length'!W2334^2/($U$7/2)^2)</f>
        <v>#VALUE!</v>
      </c>
      <c r="Z2334" s="136">
        <f t="shared" si="368"/>
        <v>46440</v>
      </c>
      <c r="AA2334" t="e">
        <f>SQRT(($U$6/2)^2-($U$6/2)^2*'(OLD) bottom seam length'!Z2334^2/($U$7/2)^2)</f>
        <v>#VALUE!</v>
      </c>
      <c r="AC2334" s="136">
        <f t="shared" si="369"/>
        <v>46440</v>
      </c>
      <c r="AD2334" t="e">
        <f>SQRT(($U$6/2)^2-($U$6/2)^2*'(OLD) bottom seam length'!AC2334^2/($U$7/2)^2)</f>
        <v>#VALUE!</v>
      </c>
    </row>
    <row r="2335" spans="2:30">
      <c r="B2335" s="136">
        <f t="shared" si="360"/>
        <v>46480</v>
      </c>
      <c r="C2335" t="e">
        <f>SQRT(($C$5/2)^2-($C$5/2)^2*'(OLD) bottom seam length'!B2335^2/($C$6/2)^2)</f>
        <v>#DIV/0!</v>
      </c>
      <c r="E2335" s="136">
        <f t="shared" si="361"/>
        <v>46480</v>
      </c>
      <c r="F2335" t="e">
        <f>SQRT(($C$5/2)^2-($C$5/2)^2*'(OLD) bottom seam length'!E2335^2/($C$6/2)^2)</f>
        <v>#DIV/0!</v>
      </c>
      <c r="H2335" s="136">
        <f t="shared" si="362"/>
        <v>46480</v>
      </c>
      <c r="I2335" t="e">
        <f>SQRT(($C$5/2)^2-($C$5/2)^2*'(OLD) bottom seam length'!H2335^2/($C$6/2)^2)</f>
        <v>#DIV/0!</v>
      </c>
      <c r="K2335" s="136">
        <f t="shared" si="363"/>
        <v>46480</v>
      </c>
      <c r="L2335" t="e">
        <f>SQRT(($C$5/2)^2-($C$5/2)^2*'(OLD) bottom seam length'!K2335^2/($C$6/2)^2)</f>
        <v>#DIV/0!</v>
      </c>
      <c r="O2335" s="136">
        <f t="shared" si="364"/>
        <v>46480</v>
      </c>
      <c r="P2335" t="b">
        <f t="shared" si="365"/>
        <v>0</v>
      </c>
      <c r="T2335" s="136">
        <f t="shared" si="366"/>
        <v>46460</v>
      </c>
      <c r="U2335" t="e">
        <f>SQRT(($U$6/2)^2-($U$6/2)^2*'(OLD) bottom seam length'!T2335^2/($U$7/2)^2)</f>
        <v>#VALUE!</v>
      </c>
      <c r="W2335" s="136">
        <f t="shared" si="367"/>
        <v>46460</v>
      </c>
      <c r="X2335" t="e">
        <f>SQRT(($U$6/2)^2-($U$6/2)^2*'(OLD) bottom seam length'!W2335^2/($U$7/2)^2)</f>
        <v>#VALUE!</v>
      </c>
      <c r="Z2335" s="136">
        <f t="shared" si="368"/>
        <v>46460</v>
      </c>
      <c r="AA2335" t="e">
        <f>SQRT(($U$6/2)^2-($U$6/2)^2*'(OLD) bottom seam length'!Z2335^2/($U$7/2)^2)</f>
        <v>#VALUE!</v>
      </c>
      <c r="AC2335" s="136">
        <f t="shared" si="369"/>
        <v>46460</v>
      </c>
      <c r="AD2335" t="e">
        <f>SQRT(($U$6/2)^2-($U$6/2)^2*'(OLD) bottom seam length'!AC2335^2/($U$7/2)^2)</f>
        <v>#VALUE!</v>
      </c>
    </row>
    <row r="2336" spans="2:30">
      <c r="B2336" s="136">
        <f t="shared" si="360"/>
        <v>46500</v>
      </c>
      <c r="C2336" t="e">
        <f>SQRT(($C$5/2)^2-($C$5/2)^2*'(OLD) bottom seam length'!B2336^2/($C$6/2)^2)</f>
        <v>#DIV/0!</v>
      </c>
      <c r="E2336" s="136">
        <f t="shared" si="361"/>
        <v>46500</v>
      </c>
      <c r="F2336" t="e">
        <f>SQRT(($C$5/2)^2-($C$5/2)^2*'(OLD) bottom seam length'!E2336^2/($C$6/2)^2)</f>
        <v>#DIV/0!</v>
      </c>
      <c r="H2336" s="136">
        <f t="shared" si="362"/>
        <v>46500</v>
      </c>
      <c r="I2336" t="e">
        <f>SQRT(($C$5/2)^2-($C$5/2)^2*'(OLD) bottom seam length'!H2336^2/($C$6/2)^2)</f>
        <v>#DIV/0!</v>
      </c>
      <c r="K2336" s="136">
        <f t="shared" si="363"/>
        <v>46500</v>
      </c>
      <c r="L2336" t="e">
        <f>SQRT(($C$5/2)^2-($C$5/2)^2*'(OLD) bottom seam length'!K2336^2/($C$6/2)^2)</f>
        <v>#DIV/0!</v>
      </c>
      <c r="O2336" s="136">
        <f t="shared" si="364"/>
        <v>46500</v>
      </c>
      <c r="P2336" t="b">
        <f t="shared" si="365"/>
        <v>0</v>
      </c>
      <c r="T2336" s="136">
        <f t="shared" si="366"/>
        <v>46480</v>
      </c>
      <c r="U2336" t="e">
        <f>SQRT(($U$6/2)^2-($U$6/2)^2*'(OLD) bottom seam length'!T2336^2/($U$7/2)^2)</f>
        <v>#VALUE!</v>
      </c>
      <c r="W2336" s="136">
        <f t="shared" si="367"/>
        <v>46480</v>
      </c>
      <c r="X2336" t="e">
        <f>SQRT(($U$6/2)^2-($U$6/2)^2*'(OLD) bottom seam length'!W2336^2/($U$7/2)^2)</f>
        <v>#VALUE!</v>
      </c>
      <c r="Z2336" s="136">
        <f t="shared" si="368"/>
        <v>46480</v>
      </c>
      <c r="AA2336" t="e">
        <f>SQRT(($U$6/2)^2-($U$6/2)^2*'(OLD) bottom seam length'!Z2336^2/($U$7/2)^2)</f>
        <v>#VALUE!</v>
      </c>
      <c r="AC2336" s="136">
        <f t="shared" si="369"/>
        <v>46480</v>
      </c>
      <c r="AD2336" t="e">
        <f>SQRT(($U$6/2)^2-($U$6/2)^2*'(OLD) bottom seam length'!AC2336^2/($U$7/2)^2)</f>
        <v>#VALUE!</v>
      </c>
    </row>
    <row r="2337" spans="2:30">
      <c r="B2337" s="136">
        <f t="shared" si="360"/>
        <v>46520</v>
      </c>
      <c r="C2337" t="e">
        <f>SQRT(($C$5/2)^2-($C$5/2)^2*'(OLD) bottom seam length'!B2337^2/($C$6/2)^2)</f>
        <v>#DIV/0!</v>
      </c>
      <c r="E2337" s="136">
        <f t="shared" si="361"/>
        <v>46520</v>
      </c>
      <c r="F2337" t="e">
        <f>SQRT(($C$5/2)^2-($C$5/2)^2*'(OLD) bottom seam length'!E2337^2/($C$6/2)^2)</f>
        <v>#DIV/0!</v>
      </c>
      <c r="H2337" s="136">
        <f t="shared" si="362"/>
        <v>46520</v>
      </c>
      <c r="I2337" t="e">
        <f>SQRT(($C$5/2)^2-($C$5/2)^2*'(OLD) bottom seam length'!H2337^2/($C$6/2)^2)</f>
        <v>#DIV/0!</v>
      </c>
      <c r="K2337" s="136">
        <f t="shared" si="363"/>
        <v>46520</v>
      </c>
      <c r="L2337" t="e">
        <f>SQRT(($C$5/2)^2-($C$5/2)^2*'(OLD) bottom seam length'!K2337^2/($C$6/2)^2)</f>
        <v>#DIV/0!</v>
      </c>
      <c r="O2337" s="136">
        <f t="shared" si="364"/>
        <v>46520</v>
      </c>
      <c r="P2337" t="b">
        <f t="shared" si="365"/>
        <v>0</v>
      </c>
      <c r="T2337" s="136">
        <f t="shared" si="366"/>
        <v>46500</v>
      </c>
      <c r="U2337" t="e">
        <f>SQRT(($U$6/2)^2-($U$6/2)^2*'(OLD) bottom seam length'!T2337^2/($U$7/2)^2)</f>
        <v>#VALUE!</v>
      </c>
      <c r="W2337" s="136">
        <f t="shared" si="367"/>
        <v>46500</v>
      </c>
      <c r="X2337" t="e">
        <f>SQRT(($U$6/2)^2-($U$6/2)^2*'(OLD) bottom seam length'!W2337^2/($U$7/2)^2)</f>
        <v>#VALUE!</v>
      </c>
      <c r="Z2337" s="136">
        <f t="shared" si="368"/>
        <v>46500</v>
      </c>
      <c r="AA2337" t="e">
        <f>SQRT(($U$6/2)^2-($U$6/2)^2*'(OLD) bottom seam length'!Z2337^2/($U$7/2)^2)</f>
        <v>#VALUE!</v>
      </c>
      <c r="AC2337" s="136">
        <f t="shared" si="369"/>
        <v>46500</v>
      </c>
      <c r="AD2337" t="e">
        <f>SQRT(($U$6/2)^2-($U$6/2)^2*'(OLD) bottom seam length'!AC2337^2/($U$7/2)^2)</f>
        <v>#VALUE!</v>
      </c>
    </row>
    <row r="2338" spans="2:30">
      <c r="B2338" s="136">
        <f t="shared" si="360"/>
        <v>46540</v>
      </c>
      <c r="C2338" t="e">
        <f>SQRT(($C$5/2)^2-($C$5/2)^2*'(OLD) bottom seam length'!B2338^2/($C$6/2)^2)</f>
        <v>#DIV/0!</v>
      </c>
      <c r="E2338" s="136">
        <f t="shared" si="361"/>
        <v>46540</v>
      </c>
      <c r="F2338" t="e">
        <f>SQRT(($C$5/2)^2-($C$5/2)^2*'(OLD) bottom seam length'!E2338^2/($C$6/2)^2)</f>
        <v>#DIV/0!</v>
      </c>
      <c r="H2338" s="136">
        <f t="shared" si="362"/>
        <v>46540</v>
      </c>
      <c r="I2338" t="e">
        <f>SQRT(($C$5/2)^2-($C$5/2)^2*'(OLD) bottom seam length'!H2338^2/($C$6/2)^2)</f>
        <v>#DIV/0!</v>
      </c>
      <c r="K2338" s="136">
        <f t="shared" si="363"/>
        <v>46540</v>
      </c>
      <c r="L2338" t="e">
        <f>SQRT(($C$5/2)^2-($C$5/2)^2*'(OLD) bottom seam length'!K2338^2/($C$6/2)^2)</f>
        <v>#DIV/0!</v>
      </c>
      <c r="O2338" s="136">
        <f t="shared" si="364"/>
        <v>46540</v>
      </c>
      <c r="P2338" t="b">
        <f t="shared" si="365"/>
        <v>0</v>
      </c>
      <c r="T2338" s="136">
        <f t="shared" si="366"/>
        <v>46520</v>
      </c>
      <c r="U2338" t="e">
        <f>SQRT(($U$6/2)^2-($U$6/2)^2*'(OLD) bottom seam length'!T2338^2/($U$7/2)^2)</f>
        <v>#VALUE!</v>
      </c>
      <c r="W2338" s="136">
        <f t="shared" si="367"/>
        <v>46520</v>
      </c>
      <c r="X2338" t="e">
        <f>SQRT(($U$6/2)^2-($U$6/2)^2*'(OLD) bottom seam length'!W2338^2/($U$7/2)^2)</f>
        <v>#VALUE!</v>
      </c>
      <c r="Z2338" s="136">
        <f t="shared" si="368"/>
        <v>46520</v>
      </c>
      <c r="AA2338" t="e">
        <f>SQRT(($U$6/2)^2-($U$6/2)^2*'(OLD) bottom seam length'!Z2338^2/($U$7/2)^2)</f>
        <v>#VALUE!</v>
      </c>
      <c r="AC2338" s="136">
        <f t="shared" si="369"/>
        <v>46520</v>
      </c>
      <c r="AD2338" t="e">
        <f>SQRT(($U$6/2)^2-($U$6/2)^2*'(OLD) bottom seam length'!AC2338^2/($U$7/2)^2)</f>
        <v>#VALUE!</v>
      </c>
    </row>
    <row r="2339" spans="2:30">
      <c r="B2339" s="136">
        <f t="shared" si="360"/>
        <v>46560</v>
      </c>
      <c r="C2339" t="e">
        <f>SQRT(($C$5/2)^2-($C$5/2)^2*'(OLD) bottom seam length'!B2339^2/($C$6/2)^2)</f>
        <v>#DIV/0!</v>
      </c>
      <c r="E2339" s="136">
        <f t="shared" si="361"/>
        <v>46560</v>
      </c>
      <c r="F2339" t="e">
        <f>SQRT(($C$5/2)^2-($C$5/2)^2*'(OLD) bottom seam length'!E2339^2/($C$6/2)^2)</f>
        <v>#DIV/0!</v>
      </c>
      <c r="H2339" s="136">
        <f t="shared" si="362"/>
        <v>46560</v>
      </c>
      <c r="I2339" t="e">
        <f>SQRT(($C$5/2)^2-($C$5/2)^2*'(OLD) bottom seam length'!H2339^2/($C$6/2)^2)</f>
        <v>#DIV/0!</v>
      </c>
      <c r="K2339" s="136">
        <f t="shared" si="363"/>
        <v>46560</v>
      </c>
      <c r="L2339" t="e">
        <f>SQRT(($C$5/2)^2-($C$5/2)^2*'(OLD) bottom seam length'!K2339^2/($C$6/2)^2)</f>
        <v>#DIV/0!</v>
      </c>
      <c r="O2339" s="136">
        <f t="shared" si="364"/>
        <v>46560</v>
      </c>
      <c r="P2339" t="b">
        <f t="shared" si="365"/>
        <v>0</v>
      </c>
      <c r="T2339" s="136">
        <f t="shared" si="366"/>
        <v>46540</v>
      </c>
      <c r="U2339" t="e">
        <f>SQRT(($U$6/2)^2-($U$6/2)^2*'(OLD) bottom seam length'!T2339^2/($U$7/2)^2)</f>
        <v>#VALUE!</v>
      </c>
      <c r="W2339" s="136">
        <f t="shared" si="367"/>
        <v>46540</v>
      </c>
      <c r="X2339" t="e">
        <f>SQRT(($U$6/2)^2-($U$6/2)^2*'(OLD) bottom seam length'!W2339^2/($U$7/2)^2)</f>
        <v>#VALUE!</v>
      </c>
      <c r="Z2339" s="136">
        <f t="shared" si="368"/>
        <v>46540</v>
      </c>
      <c r="AA2339" t="e">
        <f>SQRT(($U$6/2)^2-($U$6/2)^2*'(OLD) bottom seam length'!Z2339^2/($U$7/2)^2)</f>
        <v>#VALUE!</v>
      </c>
      <c r="AC2339" s="136">
        <f t="shared" si="369"/>
        <v>46540</v>
      </c>
      <c r="AD2339" t="e">
        <f>SQRT(($U$6/2)^2-($U$6/2)^2*'(OLD) bottom seam length'!AC2339^2/($U$7/2)^2)</f>
        <v>#VALUE!</v>
      </c>
    </row>
    <row r="2340" spans="2:30">
      <c r="B2340" s="136">
        <f t="shared" si="360"/>
        <v>46580</v>
      </c>
      <c r="C2340" t="e">
        <f>SQRT(($C$5/2)^2-($C$5/2)^2*'(OLD) bottom seam length'!B2340^2/($C$6/2)^2)</f>
        <v>#DIV/0!</v>
      </c>
      <c r="E2340" s="136">
        <f t="shared" si="361"/>
        <v>46580</v>
      </c>
      <c r="F2340" t="e">
        <f>SQRT(($C$5/2)^2-($C$5/2)^2*'(OLD) bottom seam length'!E2340^2/($C$6/2)^2)</f>
        <v>#DIV/0!</v>
      </c>
      <c r="H2340" s="136">
        <f t="shared" si="362"/>
        <v>46580</v>
      </c>
      <c r="I2340" t="e">
        <f>SQRT(($C$5/2)^2-($C$5/2)^2*'(OLD) bottom seam length'!H2340^2/($C$6/2)^2)</f>
        <v>#DIV/0!</v>
      </c>
      <c r="K2340" s="136">
        <f t="shared" si="363"/>
        <v>46580</v>
      </c>
      <c r="L2340" t="e">
        <f>SQRT(($C$5/2)^2-($C$5/2)^2*'(OLD) bottom seam length'!K2340^2/($C$6/2)^2)</f>
        <v>#DIV/0!</v>
      </c>
      <c r="O2340" s="136">
        <f t="shared" si="364"/>
        <v>46580</v>
      </c>
      <c r="P2340" t="b">
        <f t="shared" si="365"/>
        <v>0</v>
      </c>
      <c r="T2340" s="136">
        <f t="shared" si="366"/>
        <v>46560</v>
      </c>
      <c r="U2340" t="e">
        <f>SQRT(($U$6/2)^2-($U$6/2)^2*'(OLD) bottom seam length'!T2340^2/($U$7/2)^2)</f>
        <v>#VALUE!</v>
      </c>
      <c r="W2340" s="136">
        <f t="shared" si="367"/>
        <v>46560</v>
      </c>
      <c r="X2340" t="e">
        <f>SQRT(($U$6/2)^2-($U$6/2)^2*'(OLD) bottom seam length'!W2340^2/($U$7/2)^2)</f>
        <v>#VALUE!</v>
      </c>
      <c r="Z2340" s="136">
        <f t="shared" si="368"/>
        <v>46560</v>
      </c>
      <c r="AA2340" t="e">
        <f>SQRT(($U$6/2)^2-($U$6/2)^2*'(OLD) bottom seam length'!Z2340^2/($U$7/2)^2)</f>
        <v>#VALUE!</v>
      </c>
      <c r="AC2340" s="136">
        <f t="shared" si="369"/>
        <v>46560</v>
      </c>
      <c r="AD2340" t="e">
        <f>SQRT(($U$6/2)^2-($U$6/2)^2*'(OLD) bottom seam length'!AC2340^2/($U$7/2)^2)</f>
        <v>#VALUE!</v>
      </c>
    </row>
    <row r="2341" spans="2:30">
      <c r="B2341" s="136">
        <f t="shared" si="360"/>
        <v>46600</v>
      </c>
      <c r="C2341" t="e">
        <f>SQRT(($C$5/2)^2-($C$5/2)^2*'(OLD) bottom seam length'!B2341^2/($C$6/2)^2)</f>
        <v>#DIV/0!</v>
      </c>
      <c r="E2341" s="136">
        <f t="shared" si="361"/>
        <v>46600</v>
      </c>
      <c r="F2341" t="e">
        <f>SQRT(($C$5/2)^2-($C$5/2)^2*'(OLD) bottom seam length'!E2341^2/($C$6/2)^2)</f>
        <v>#DIV/0!</v>
      </c>
      <c r="H2341" s="136">
        <f t="shared" si="362"/>
        <v>46600</v>
      </c>
      <c r="I2341" t="e">
        <f>SQRT(($C$5/2)^2-($C$5/2)^2*'(OLD) bottom seam length'!H2341^2/($C$6/2)^2)</f>
        <v>#DIV/0!</v>
      </c>
      <c r="K2341" s="136">
        <f t="shared" si="363"/>
        <v>46600</v>
      </c>
      <c r="L2341" t="e">
        <f>SQRT(($C$5/2)^2-($C$5/2)^2*'(OLD) bottom seam length'!K2341^2/($C$6/2)^2)</f>
        <v>#DIV/0!</v>
      </c>
      <c r="O2341" s="136">
        <f t="shared" si="364"/>
        <v>46600</v>
      </c>
      <c r="P2341" t="b">
        <f t="shared" si="365"/>
        <v>0</v>
      </c>
      <c r="T2341" s="136">
        <f t="shared" si="366"/>
        <v>46580</v>
      </c>
      <c r="U2341" t="e">
        <f>SQRT(($U$6/2)^2-($U$6/2)^2*'(OLD) bottom seam length'!T2341^2/($U$7/2)^2)</f>
        <v>#VALUE!</v>
      </c>
      <c r="W2341" s="136">
        <f t="shared" si="367"/>
        <v>46580</v>
      </c>
      <c r="X2341" t="e">
        <f>SQRT(($U$6/2)^2-($U$6/2)^2*'(OLD) bottom seam length'!W2341^2/($U$7/2)^2)</f>
        <v>#VALUE!</v>
      </c>
      <c r="Z2341" s="136">
        <f t="shared" si="368"/>
        <v>46580</v>
      </c>
      <c r="AA2341" t="e">
        <f>SQRT(($U$6/2)^2-($U$6/2)^2*'(OLD) bottom seam length'!Z2341^2/($U$7/2)^2)</f>
        <v>#VALUE!</v>
      </c>
      <c r="AC2341" s="136">
        <f t="shared" si="369"/>
        <v>46580</v>
      </c>
      <c r="AD2341" t="e">
        <f>SQRT(($U$6/2)^2-($U$6/2)^2*'(OLD) bottom seam length'!AC2341^2/($U$7/2)^2)</f>
        <v>#VALUE!</v>
      </c>
    </row>
    <row r="2342" spans="2:30">
      <c r="B2342" s="136">
        <f t="shared" si="360"/>
        <v>46620</v>
      </c>
      <c r="C2342" t="e">
        <f>SQRT(($C$5/2)^2-($C$5/2)^2*'(OLD) bottom seam length'!B2342^2/($C$6/2)^2)</f>
        <v>#DIV/0!</v>
      </c>
      <c r="E2342" s="136">
        <f t="shared" si="361"/>
        <v>46620</v>
      </c>
      <c r="F2342" t="e">
        <f>SQRT(($C$5/2)^2-($C$5/2)^2*'(OLD) bottom seam length'!E2342^2/($C$6/2)^2)</f>
        <v>#DIV/0!</v>
      </c>
      <c r="H2342" s="136">
        <f t="shared" si="362"/>
        <v>46620</v>
      </c>
      <c r="I2342" t="e">
        <f>SQRT(($C$5/2)^2-($C$5/2)^2*'(OLD) bottom seam length'!H2342^2/($C$6/2)^2)</f>
        <v>#DIV/0!</v>
      </c>
      <c r="K2342" s="136">
        <f t="shared" si="363"/>
        <v>46620</v>
      </c>
      <c r="L2342" t="e">
        <f>SQRT(($C$5/2)^2-($C$5/2)^2*'(OLD) bottom seam length'!K2342^2/($C$6/2)^2)</f>
        <v>#DIV/0!</v>
      </c>
      <c r="O2342" s="136">
        <f t="shared" si="364"/>
        <v>46620</v>
      </c>
      <c r="P2342" t="b">
        <f t="shared" si="365"/>
        <v>0</v>
      </c>
      <c r="T2342" s="136">
        <f t="shared" si="366"/>
        <v>46600</v>
      </c>
      <c r="U2342" t="e">
        <f>SQRT(($U$6/2)^2-($U$6/2)^2*'(OLD) bottom seam length'!T2342^2/($U$7/2)^2)</f>
        <v>#VALUE!</v>
      </c>
      <c r="W2342" s="136">
        <f t="shared" si="367"/>
        <v>46600</v>
      </c>
      <c r="X2342" t="e">
        <f>SQRT(($U$6/2)^2-($U$6/2)^2*'(OLD) bottom seam length'!W2342^2/($U$7/2)^2)</f>
        <v>#VALUE!</v>
      </c>
      <c r="Z2342" s="136">
        <f t="shared" si="368"/>
        <v>46600</v>
      </c>
      <c r="AA2342" t="e">
        <f>SQRT(($U$6/2)^2-($U$6/2)^2*'(OLD) bottom seam length'!Z2342^2/($U$7/2)^2)</f>
        <v>#VALUE!</v>
      </c>
      <c r="AC2342" s="136">
        <f t="shared" si="369"/>
        <v>46600</v>
      </c>
      <c r="AD2342" t="e">
        <f>SQRT(($U$6/2)^2-($U$6/2)^2*'(OLD) bottom seam length'!AC2342^2/($U$7/2)^2)</f>
        <v>#VALUE!</v>
      </c>
    </row>
    <row r="2343" spans="2:30">
      <c r="B2343" s="136">
        <f t="shared" si="360"/>
        <v>46640</v>
      </c>
      <c r="C2343" t="e">
        <f>SQRT(($C$5/2)^2-($C$5/2)^2*'(OLD) bottom seam length'!B2343^2/($C$6/2)^2)</f>
        <v>#DIV/0!</v>
      </c>
      <c r="E2343" s="136">
        <f t="shared" si="361"/>
        <v>46640</v>
      </c>
      <c r="F2343" t="e">
        <f>SQRT(($C$5/2)^2-($C$5/2)^2*'(OLD) bottom seam length'!E2343^2/($C$6/2)^2)</f>
        <v>#DIV/0!</v>
      </c>
      <c r="H2343" s="136">
        <f t="shared" si="362"/>
        <v>46640</v>
      </c>
      <c r="I2343" t="e">
        <f>SQRT(($C$5/2)^2-($C$5/2)^2*'(OLD) bottom seam length'!H2343^2/($C$6/2)^2)</f>
        <v>#DIV/0!</v>
      </c>
      <c r="K2343" s="136">
        <f t="shared" si="363"/>
        <v>46640</v>
      </c>
      <c r="L2343" t="e">
        <f>SQRT(($C$5/2)^2-($C$5/2)^2*'(OLD) bottom seam length'!K2343^2/($C$6/2)^2)</f>
        <v>#DIV/0!</v>
      </c>
      <c r="O2343" s="136">
        <f t="shared" si="364"/>
        <v>46640</v>
      </c>
      <c r="P2343" t="b">
        <f t="shared" si="365"/>
        <v>0</v>
      </c>
      <c r="T2343" s="136">
        <f t="shared" si="366"/>
        <v>46620</v>
      </c>
      <c r="U2343" t="e">
        <f>SQRT(($U$6/2)^2-($U$6/2)^2*'(OLD) bottom seam length'!T2343^2/($U$7/2)^2)</f>
        <v>#VALUE!</v>
      </c>
      <c r="W2343" s="136">
        <f t="shared" si="367"/>
        <v>46620</v>
      </c>
      <c r="X2343" t="e">
        <f>SQRT(($U$6/2)^2-($U$6/2)^2*'(OLD) bottom seam length'!W2343^2/($U$7/2)^2)</f>
        <v>#VALUE!</v>
      </c>
      <c r="Z2343" s="136">
        <f t="shared" si="368"/>
        <v>46620</v>
      </c>
      <c r="AA2343" t="e">
        <f>SQRT(($U$6/2)^2-($U$6/2)^2*'(OLD) bottom seam length'!Z2343^2/($U$7/2)^2)</f>
        <v>#VALUE!</v>
      </c>
      <c r="AC2343" s="136">
        <f t="shared" si="369"/>
        <v>46620</v>
      </c>
      <c r="AD2343" t="e">
        <f>SQRT(($U$6/2)^2-($U$6/2)^2*'(OLD) bottom seam length'!AC2343^2/($U$7/2)^2)</f>
        <v>#VALUE!</v>
      </c>
    </row>
    <row r="2344" spans="2:30">
      <c r="B2344" s="136">
        <f t="shared" si="360"/>
        <v>46660</v>
      </c>
      <c r="C2344" t="e">
        <f>SQRT(($C$5/2)^2-($C$5/2)^2*'(OLD) bottom seam length'!B2344^2/($C$6/2)^2)</f>
        <v>#DIV/0!</v>
      </c>
      <c r="E2344" s="136">
        <f t="shared" si="361"/>
        <v>46660</v>
      </c>
      <c r="F2344" t="e">
        <f>SQRT(($C$5/2)^2-($C$5/2)^2*'(OLD) bottom seam length'!E2344^2/($C$6/2)^2)</f>
        <v>#DIV/0!</v>
      </c>
      <c r="H2344" s="136">
        <f t="shared" si="362"/>
        <v>46660</v>
      </c>
      <c r="I2344" t="e">
        <f>SQRT(($C$5/2)^2-($C$5/2)^2*'(OLD) bottom seam length'!H2344^2/($C$6/2)^2)</f>
        <v>#DIV/0!</v>
      </c>
      <c r="K2344" s="136">
        <f t="shared" si="363"/>
        <v>46660</v>
      </c>
      <c r="L2344" t="e">
        <f>SQRT(($C$5/2)^2-($C$5/2)^2*'(OLD) bottom seam length'!K2344^2/($C$6/2)^2)</f>
        <v>#DIV/0!</v>
      </c>
      <c r="O2344" s="136">
        <f t="shared" si="364"/>
        <v>46660</v>
      </c>
      <c r="P2344" t="b">
        <f t="shared" si="365"/>
        <v>0</v>
      </c>
      <c r="T2344" s="136">
        <f t="shared" si="366"/>
        <v>46640</v>
      </c>
      <c r="U2344" t="e">
        <f>SQRT(($U$6/2)^2-($U$6/2)^2*'(OLD) bottom seam length'!T2344^2/($U$7/2)^2)</f>
        <v>#VALUE!</v>
      </c>
      <c r="W2344" s="136">
        <f t="shared" si="367"/>
        <v>46640</v>
      </c>
      <c r="X2344" t="e">
        <f>SQRT(($U$6/2)^2-($U$6/2)^2*'(OLD) bottom seam length'!W2344^2/($U$7/2)^2)</f>
        <v>#VALUE!</v>
      </c>
      <c r="Z2344" s="136">
        <f t="shared" si="368"/>
        <v>46640</v>
      </c>
      <c r="AA2344" t="e">
        <f>SQRT(($U$6/2)^2-($U$6/2)^2*'(OLD) bottom seam length'!Z2344^2/($U$7/2)^2)</f>
        <v>#VALUE!</v>
      </c>
      <c r="AC2344" s="136">
        <f t="shared" si="369"/>
        <v>46640</v>
      </c>
      <c r="AD2344" t="e">
        <f>SQRT(($U$6/2)^2-($U$6/2)^2*'(OLD) bottom seam length'!AC2344^2/($U$7/2)^2)</f>
        <v>#VALUE!</v>
      </c>
    </row>
    <row r="2345" spans="2:30">
      <c r="B2345" s="136">
        <f t="shared" si="360"/>
        <v>46680</v>
      </c>
      <c r="C2345" t="e">
        <f>SQRT(($C$5/2)^2-($C$5/2)^2*'(OLD) bottom seam length'!B2345^2/($C$6/2)^2)</f>
        <v>#DIV/0!</v>
      </c>
      <c r="E2345" s="136">
        <f t="shared" si="361"/>
        <v>46680</v>
      </c>
      <c r="F2345" t="e">
        <f>SQRT(($C$5/2)^2-($C$5/2)^2*'(OLD) bottom seam length'!E2345^2/($C$6/2)^2)</f>
        <v>#DIV/0!</v>
      </c>
      <c r="H2345" s="136">
        <f t="shared" si="362"/>
        <v>46680</v>
      </c>
      <c r="I2345" t="e">
        <f>SQRT(($C$5/2)^2-($C$5/2)^2*'(OLD) bottom seam length'!H2345^2/($C$6/2)^2)</f>
        <v>#DIV/0!</v>
      </c>
      <c r="K2345" s="136">
        <f t="shared" si="363"/>
        <v>46680</v>
      </c>
      <c r="L2345" t="e">
        <f>SQRT(($C$5/2)^2-($C$5/2)^2*'(OLD) bottom seam length'!K2345^2/($C$6/2)^2)</f>
        <v>#DIV/0!</v>
      </c>
      <c r="O2345" s="136">
        <f t="shared" si="364"/>
        <v>46680</v>
      </c>
      <c r="P2345" t="b">
        <f t="shared" si="365"/>
        <v>0</v>
      </c>
      <c r="T2345" s="136">
        <f t="shared" si="366"/>
        <v>46660</v>
      </c>
      <c r="U2345" t="e">
        <f>SQRT(($U$6/2)^2-($U$6/2)^2*'(OLD) bottom seam length'!T2345^2/($U$7/2)^2)</f>
        <v>#VALUE!</v>
      </c>
      <c r="W2345" s="136">
        <f t="shared" si="367"/>
        <v>46660</v>
      </c>
      <c r="X2345" t="e">
        <f>SQRT(($U$6/2)^2-($U$6/2)^2*'(OLD) bottom seam length'!W2345^2/($U$7/2)^2)</f>
        <v>#VALUE!</v>
      </c>
      <c r="Z2345" s="136">
        <f t="shared" si="368"/>
        <v>46660</v>
      </c>
      <c r="AA2345" t="e">
        <f>SQRT(($U$6/2)^2-($U$6/2)^2*'(OLD) bottom seam length'!Z2345^2/($U$7/2)^2)</f>
        <v>#VALUE!</v>
      </c>
      <c r="AC2345" s="136">
        <f t="shared" si="369"/>
        <v>46660</v>
      </c>
      <c r="AD2345" t="e">
        <f>SQRT(($U$6/2)^2-($U$6/2)^2*'(OLD) bottom seam length'!AC2345^2/($U$7/2)^2)</f>
        <v>#VALUE!</v>
      </c>
    </row>
    <row r="2346" spans="2:30">
      <c r="B2346" s="136">
        <f t="shared" si="360"/>
        <v>46700</v>
      </c>
      <c r="C2346" t="e">
        <f>SQRT(($C$5/2)^2-($C$5/2)^2*'(OLD) bottom seam length'!B2346^2/($C$6/2)^2)</f>
        <v>#DIV/0!</v>
      </c>
      <c r="E2346" s="136">
        <f t="shared" si="361"/>
        <v>46700</v>
      </c>
      <c r="F2346" t="e">
        <f>SQRT(($C$5/2)^2-($C$5/2)^2*'(OLD) bottom seam length'!E2346^2/($C$6/2)^2)</f>
        <v>#DIV/0!</v>
      </c>
      <c r="H2346" s="136">
        <f t="shared" si="362"/>
        <v>46700</v>
      </c>
      <c r="I2346" t="e">
        <f>SQRT(($C$5/2)^2-($C$5/2)^2*'(OLD) bottom seam length'!H2346^2/($C$6/2)^2)</f>
        <v>#DIV/0!</v>
      </c>
      <c r="K2346" s="136">
        <f t="shared" si="363"/>
        <v>46700</v>
      </c>
      <c r="L2346" t="e">
        <f>SQRT(($C$5/2)^2-($C$5/2)^2*'(OLD) bottom seam length'!K2346^2/($C$6/2)^2)</f>
        <v>#DIV/0!</v>
      </c>
      <c r="O2346" s="136">
        <f t="shared" si="364"/>
        <v>46700</v>
      </c>
      <c r="P2346" t="b">
        <f t="shared" si="365"/>
        <v>0</v>
      </c>
      <c r="T2346" s="136">
        <f t="shared" si="366"/>
        <v>46680</v>
      </c>
      <c r="U2346" t="e">
        <f>SQRT(($U$6/2)^2-($U$6/2)^2*'(OLD) bottom seam length'!T2346^2/($U$7/2)^2)</f>
        <v>#VALUE!</v>
      </c>
      <c r="W2346" s="136">
        <f t="shared" si="367"/>
        <v>46680</v>
      </c>
      <c r="X2346" t="e">
        <f>SQRT(($U$6/2)^2-($U$6/2)^2*'(OLD) bottom seam length'!W2346^2/($U$7/2)^2)</f>
        <v>#VALUE!</v>
      </c>
      <c r="Z2346" s="136">
        <f t="shared" si="368"/>
        <v>46680</v>
      </c>
      <c r="AA2346" t="e">
        <f>SQRT(($U$6/2)^2-($U$6/2)^2*'(OLD) bottom seam length'!Z2346^2/($U$7/2)^2)</f>
        <v>#VALUE!</v>
      </c>
      <c r="AC2346" s="136">
        <f t="shared" si="369"/>
        <v>46680</v>
      </c>
      <c r="AD2346" t="e">
        <f>SQRT(($U$6/2)^2-($U$6/2)^2*'(OLD) bottom seam length'!AC2346^2/($U$7/2)^2)</f>
        <v>#VALUE!</v>
      </c>
    </row>
    <row r="2347" spans="2:30">
      <c r="B2347" s="136">
        <f t="shared" si="360"/>
        <v>46720</v>
      </c>
      <c r="C2347" t="e">
        <f>SQRT(($C$5/2)^2-($C$5/2)^2*'(OLD) bottom seam length'!B2347^2/($C$6/2)^2)</f>
        <v>#DIV/0!</v>
      </c>
      <c r="E2347" s="136">
        <f t="shared" si="361"/>
        <v>46720</v>
      </c>
      <c r="F2347" t="e">
        <f>SQRT(($C$5/2)^2-($C$5/2)^2*'(OLD) bottom seam length'!E2347^2/($C$6/2)^2)</f>
        <v>#DIV/0!</v>
      </c>
      <c r="H2347" s="136">
        <f t="shared" si="362"/>
        <v>46720</v>
      </c>
      <c r="I2347" t="e">
        <f>SQRT(($C$5/2)^2-($C$5/2)^2*'(OLD) bottom seam length'!H2347^2/($C$6/2)^2)</f>
        <v>#DIV/0!</v>
      </c>
      <c r="K2347" s="136">
        <f t="shared" si="363"/>
        <v>46720</v>
      </c>
      <c r="L2347" t="e">
        <f>SQRT(($C$5/2)^2-($C$5/2)^2*'(OLD) bottom seam length'!K2347^2/($C$6/2)^2)</f>
        <v>#DIV/0!</v>
      </c>
      <c r="O2347" s="136">
        <f t="shared" si="364"/>
        <v>46720</v>
      </c>
      <c r="P2347" t="b">
        <f t="shared" si="365"/>
        <v>0</v>
      </c>
      <c r="T2347" s="136">
        <f t="shared" si="366"/>
        <v>46700</v>
      </c>
      <c r="U2347" t="e">
        <f>SQRT(($U$6/2)^2-($U$6/2)^2*'(OLD) bottom seam length'!T2347^2/($U$7/2)^2)</f>
        <v>#VALUE!</v>
      </c>
      <c r="W2347" s="136">
        <f t="shared" si="367"/>
        <v>46700</v>
      </c>
      <c r="X2347" t="e">
        <f>SQRT(($U$6/2)^2-($U$6/2)^2*'(OLD) bottom seam length'!W2347^2/($U$7/2)^2)</f>
        <v>#VALUE!</v>
      </c>
      <c r="Z2347" s="136">
        <f t="shared" si="368"/>
        <v>46700</v>
      </c>
      <c r="AA2347" t="e">
        <f>SQRT(($U$6/2)^2-($U$6/2)^2*'(OLD) bottom seam length'!Z2347^2/($U$7/2)^2)</f>
        <v>#VALUE!</v>
      </c>
      <c r="AC2347" s="136">
        <f t="shared" si="369"/>
        <v>46700</v>
      </c>
      <c r="AD2347" t="e">
        <f>SQRT(($U$6/2)^2-($U$6/2)^2*'(OLD) bottom seam length'!AC2347^2/($U$7/2)^2)</f>
        <v>#VALUE!</v>
      </c>
    </row>
    <row r="2348" spans="2:30">
      <c r="B2348" s="136">
        <f t="shared" si="360"/>
        <v>46740</v>
      </c>
      <c r="C2348" t="e">
        <f>SQRT(($C$5/2)^2-($C$5/2)^2*'(OLD) bottom seam length'!B2348^2/($C$6/2)^2)</f>
        <v>#DIV/0!</v>
      </c>
      <c r="E2348" s="136">
        <f t="shared" si="361"/>
        <v>46740</v>
      </c>
      <c r="F2348" t="e">
        <f>SQRT(($C$5/2)^2-($C$5/2)^2*'(OLD) bottom seam length'!E2348^2/($C$6/2)^2)</f>
        <v>#DIV/0!</v>
      </c>
      <c r="H2348" s="136">
        <f t="shared" si="362"/>
        <v>46740</v>
      </c>
      <c r="I2348" t="e">
        <f>SQRT(($C$5/2)^2-($C$5/2)^2*'(OLD) bottom seam length'!H2348^2/($C$6/2)^2)</f>
        <v>#DIV/0!</v>
      </c>
      <c r="K2348" s="136">
        <f t="shared" si="363"/>
        <v>46740</v>
      </c>
      <c r="L2348" t="e">
        <f>SQRT(($C$5/2)^2-($C$5/2)^2*'(OLD) bottom seam length'!K2348^2/($C$6/2)^2)</f>
        <v>#DIV/0!</v>
      </c>
      <c r="O2348" s="136">
        <f t="shared" si="364"/>
        <v>46740</v>
      </c>
      <c r="P2348" t="b">
        <f t="shared" si="365"/>
        <v>0</v>
      </c>
      <c r="T2348" s="136">
        <f t="shared" si="366"/>
        <v>46720</v>
      </c>
      <c r="U2348" t="e">
        <f>SQRT(($U$6/2)^2-($U$6/2)^2*'(OLD) bottom seam length'!T2348^2/($U$7/2)^2)</f>
        <v>#VALUE!</v>
      </c>
      <c r="W2348" s="136">
        <f t="shared" si="367"/>
        <v>46720</v>
      </c>
      <c r="X2348" t="e">
        <f>SQRT(($U$6/2)^2-($U$6/2)^2*'(OLD) bottom seam length'!W2348^2/($U$7/2)^2)</f>
        <v>#VALUE!</v>
      </c>
      <c r="Z2348" s="136">
        <f t="shared" si="368"/>
        <v>46720</v>
      </c>
      <c r="AA2348" t="e">
        <f>SQRT(($U$6/2)^2-($U$6/2)^2*'(OLD) bottom seam length'!Z2348^2/($U$7/2)^2)</f>
        <v>#VALUE!</v>
      </c>
      <c r="AC2348" s="136">
        <f t="shared" si="369"/>
        <v>46720</v>
      </c>
      <c r="AD2348" t="e">
        <f>SQRT(($U$6/2)^2-($U$6/2)^2*'(OLD) bottom seam length'!AC2348^2/($U$7/2)^2)</f>
        <v>#VALUE!</v>
      </c>
    </row>
    <row r="2349" spans="2:30">
      <c r="B2349" s="136">
        <f t="shared" si="360"/>
        <v>46760</v>
      </c>
      <c r="C2349" t="e">
        <f>SQRT(($C$5/2)^2-($C$5/2)^2*'(OLD) bottom seam length'!B2349^2/($C$6/2)^2)</f>
        <v>#DIV/0!</v>
      </c>
      <c r="E2349" s="136">
        <f t="shared" si="361"/>
        <v>46760</v>
      </c>
      <c r="F2349" t="e">
        <f>SQRT(($C$5/2)^2-($C$5/2)^2*'(OLD) bottom seam length'!E2349^2/($C$6/2)^2)</f>
        <v>#DIV/0!</v>
      </c>
      <c r="H2349" s="136">
        <f t="shared" si="362"/>
        <v>46760</v>
      </c>
      <c r="I2349" t="e">
        <f>SQRT(($C$5/2)^2-($C$5/2)^2*'(OLD) bottom seam length'!H2349^2/($C$6/2)^2)</f>
        <v>#DIV/0!</v>
      </c>
      <c r="K2349" s="136">
        <f t="shared" si="363"/>
        <v>46760</v>
      </c>
      <c r="L2349" t="e">
        <f>SQRT(($C$5/2)^2-($C$5/2)^2*'(OLD) bottom seam length'!K2349^2/($C$6/2)^2)</f>
        <v>#DIV/0!</v>
      </c>
      <c r="O2349" s="136">
        <f t="shared" si="364"/>
        <v>46760</v>
      </c>
      <c r="P2349" t="b">
        <f t="shared" si="365"/>
        <v>0</v>
      </c>
      <c r="T2349" s="136">
        <f t="shared" si="366"/>
        <v>46740</v>
      </c>
      <c r="U2349" t="e">
        <f>SQRT(($U$6/2)^2-($U$6/2)^2*'(OLD) bottom seam length'!T2349^2/($U$7/2)^2)</f>
        <v>#VALUE!</v>
      </c>
      <c r="W2349" s="136">
        <f t="shared" si="367"/>
        <v>46740</v>
      </c>
      <c r="X2349" t="e">
        <f>SQRT(($U$6/2)^2-($U$6/2)^2*'(OLD) bottom seam length'!W2349^2/($U$7/2)^2)</f>
        <v>#VALUE!</v>
      </c>
      <c r="Z2349" s="136">
        <f t="shared" si="368"/>
        <v>46740</v>
      </c>
      <c r="AA2349" t="e">
        <f>SQRT(($U$6/2)^2-($U$6/2)^2*'(OLD) bottom seam length'!Z2349^2/($U$7/2)^2)</f>
        <v>#VALUE!</v>
      </c>
      <c r="AC2349" s="136">
        <f t="shared" si="369"/>
        <v>46740</v>
      </c>
      <c r="AD2349" t="e">
        <f>SQRT(($U$6/2)^2-($U$6/2)^2*'(OLD) bottom seam length'!AC2349^2/($U$7/2)^2)</f>
        <v>#VALUE!</v>
      </c>
    </row>
    <row r="2350" spans="2:30">
      <c r="B2350" s="136">
        <f t="shared" si="360"/>
        <v>46780</v>
      </c>
      <c r="C2350" t="e">
        <f>SQRT(($C$5/2)^2-($C$5/2)^2*'(OLD) bottom seam length'!B2350^2/($C$6/2)^2)</f>
        <v>#DIV/0!</v>
      </c>
      <c r="E2350" s="136">
        <f t="shared" si="361"/>
        <v>46780</v>
      </c>
      <c r="F2350" t="e">
        <f>SQRT(($C$5/2)^2-($C$5/2)^2*'(OLD) bottom seam length'!E2350^2/($C$6/2)^2)</f>
        <v>#DIV/0!</v>
      </c>
      <c r="H2350" s="136">
        <f t="shared" si="362"/>
        <v>46780</v>
      </c>
      <c r="I2350" t="e">
        <f>SQRT(($C$5/2)^2-($C$5/2)^2*'(OLD) bottom seam length'!H2350^2/($C$6/2)^2)</f>
        <v>#DIV/0!</v>
      </c>
      <c r="K2350" s="136">
        <f t="shared" si="363"/>
        <v>46780</v>
      </c>
      <c r="L2350" t="e">
        <f>SQRT(($C$5/2)^2-($C$5/2)^2*'(OLD) bottom seam length'!K2350^2/($C$6/2)^2)</f>
        <v>#DIV/0!</v>
      </c>
      <c r="O2350" s="136">
        <f t="shared" si="364"/>
        <v>46780</v>
      </c>
      <c r="P2350" t="b">
        <f t="shared" si="365"/>
        <v>0</v>
      </c>
      <c r="T2350" s="136">
        <f t="shared" si="366"/>
        <v>46760</v>
      </c>
      <c r="U2350" t="e">
        <f>SQRT(($U$6/2)^2-($U$6/2)^2*'(OLD) bottom seam length'!T2350^2/($U$7/2)^2)</f>
        <v>#VALUE!</v>
      </c>
      <c r="W2350" s="136">
        <f t="shared" si="367"/>
        <v>46760</v>
      </c>
      <c r="X2350" t="e">
        <f>SQRT(($U$6/2)^2-($U$6/2)^2*'(OLD) bottom seam length'!W2350^2/($U$7/2)^2)</f>
        <v>#VALUE!</v>
      </c>
      <c r="Z2350" s="136">
        <f t="shared" si="368"/>
        <v>46760</v>
      </c>
      <c r="AA2350" t="e">
        <f>SQRT(($U$6/2)^2-($U$6/2)^2*'(OLD) bottom seam length'!Z2350^2/($U$7/2)^2)</f>
        <v>#VALUE!</v>
      </c>
      <c r="AC2350" s="136">
        <f t="shared" si="369"/>
        <v>46760</v>
      </c>
      <c r="AD2350" t="e">
        <f>SQRT(($U$6/2)^2-($U$6/2)^2*'(OLD) bottom seam length'!AC2350^2/($U$7/2)^2)</f>
        <v>#VALUE!</v>
      </c>
    </row>
    <row r="2351" spans="2:30">
      <c r="B2351" s="136">
        <f t="shared" si="360"/>
        <v>46800</v>
      </c>
      <c r="C2351" t="e">
        <f>SQRT(($C$5/2)^2-($C$5/2)^2*'(OLD) bottom seam length'!B2351^2/($C$6/2)^2)</f>
        <v>#DIV/0!</v>
      </c>
      <c r="E2351" s="136">
        <f t="shared" si="361"/>
        <v>46800</v>
      </c>
      <c r="F2351" t="e">
        <f>SQRT(($C$5/2)^2-($C$5/2)^2*'(OLD) bottom seam length'!E2351^2/($C$6/2)^2)</f>
        <v>#DIV/0!</v>
      </c>
      <c r="H2351" s="136">
        <f t="shared" si="362"/>
        <v>46800</v>
      </c>
      <c r="I2351" t="e">
        <f>SQRT(($C$5/2)^2-($C$5/2)^2*'(OLD) bottom seam length'!H2351^2/($C$6/2)^2)</f>
        <v>#DIV/0!</v>
      </c>
      <c r="K2351" s="136">
        <f t="shared" si="363"/>
        <v>46800</v>
      </c>
      <c r="L2351" t="e">
        <f>SQRT(($C$5/2)^2-($C$5/2)^2*'(OLD) bottom seam length'!K2351^2/($C$6/2)^2)</f>
        <v>#DIV/0!</v>
      </c>
      <c r="O2351" s="136">
        <f t="shared" si="364"/>
        <v>46800</v>
      </c>
      <c r="P2351" t="b">
        <f t="shared" si="365"/>
        <v>0</v>
      </c>
      <c r="T2351" s="136">
        <f t="shared" si="366"/>
        <v>46780</v>
      </c>
      <c r="U2351" t="e">
        <f>SQRT(($U$6/2)^2-($U$6/2)^2*'(OLD) bottom seam length'!T2351^2/($U$7/2)^2)</f>
        <v>#VALUE!</v>
      </c>
      <c r="W2351" s="136">
        <f t="shared" si="367"/>
        <v>46780</v>
      </c>
      <c r="X2351" t="e">
        <f>SQRT(($U$6/2)^2-($U$6/2)^2*'(OLD) bottom seam length'!W2351^2/($U$7/2)^2)</f>
        <v>#VALUE!</v>
      </c>
      <c r="Z2351" s="136">
        <f t="shared" si="368"/>
        <v>46780</v>
      </c>
      <c r="AA2351" t="e">
        <f>SQRT(($U$6/2)^2-($U$6/2)^2*'(OLD) bottom seam length'!Z2351^2/($U$7/2)^2)</f>
        <v>#VALUE!</v>
      </c>
      <c r="AC2351" s="136">
        <f t="shared" si="369"/>
        <v>46780</v>
      </c>
      <c r="AD2351" t="e">
        <f>SQRT(($U$6/2)^2-($U$6/2)^2*'(OLD) bottom seam length'!AC2351^2/($U$7/2)^2)</f>
        <v>#VALUE!</v>
      </c>
    </row>
    <row r="2352" spans="2:30">
      <c r="B2352" s="136">
        <f t="shared" si="360"/>
        <v>46820</v>
      </c>
      <c r="C2352" t="e">
        <f>SQRT(($C$5/2)^2-($C$5/2)^2*'(OLD) bottom seam length'!B2352^2/($C$6/2)^2)</f>
        <v>#DIV/0!</v>
      </c>
      <c r="E2352" s="136">
        <f t="shared" si="361"/>
        <v>46820</v>
      </c>
      <c r="F2352" t="e">
        <f>SQRT(($C$5/2)^2-($C$5/2)^2*'(OLD) bottom seam length'!E2352^2/($C$6/2)^2)</f>
        <v>#DIV/0!</v>
      </c>
      <c r="H2352" s="136">
        <f t="shared" si="362"/>
        <v>46820</v>
      </c>
      <c r="I2352" t="e">
        <f>SQRT(($C$5/2)^2-($C$5/2)^2*'(OLD) bottom seam length'!H2352^2/($C$6/2)^2)</f>
        <v>#DIV/0!</v>
      </c>
      <c r="K2352" s="136">
        <f t="shared" si="363"/>
        <v>46820</v>
      </c>
      <c r="L2352" t="e">
        <f>SQRT(($C$5/2)^2-($C$5/2)^2*'(OLD) bottom seam length'!K2352^2/($C$6/2)^2)</f>
        <v>#DIV/0!</v>
      </c>
      <c r="O2352" s="136">
        <f t="shared" si="364"/>
        <v>46820</v>
      </c>
      <c r="P2352" t="b">
        <f t="shared" si="365"/>
        <v>0</v>
      </c>
      <c r="T2352" s="136">
        <f t="shared" si="366"/>
        <v>46800</v>
      </c>
      <c r="U2352" t="e">
        <f>SQRT(($U$6/2)^2-($U$6/2)^2*'(OLD) bottom seam length'!T2352^2/($U$7/2)^2)</f>
        <v>#VALUE!</v>
      </c>
      <c r="W2352" s="136">
        <f t="shared" si="367"/>
        <v>46800</v>
      </c>
      <c r="X2352" t="e">
        <f>SQRT(($U$6/2)^2-($U$6/2)^2*'(OLD) bottom seam length'!W2352^2/($U$7/2)^2)</f>
        <v>#VALUE!</v>
      </c>
      <c r="Z2352" s="136">
        <f t="shared" si="368"/>
        <v>46800</v>
      </c>
      <c r="AA2352" t="e">
        <f>SQRT(($U$6/2)^2-($U$6/2)^2*'(OLD) bottom seam length'!Z2352^2/($U$7/2)^2)</f>
        <v>#VALUE!</v>
      </c>
      <c r="AC2352" s="136">
        <f t="shared" si="369"/>
        <v>46800</v>
      </c>
      <c r="AD2352" t="e">
        <f>SQRT(($U$6/2)^2-($U$6/2)^2*'(OLD) bottom seam length'!AC2352^2/($U$7/2)^2)</f>
        <v>#VALUE!</v>
      </c>
    </row>
    <row r="2353" spans="2:30">
      <c r="B2353" s="136">
        <f t="shared" si="360"/>
        <v>46840</v>
      </c>
      <c r="C2353" t="e">
        <f>SQRT(($C$5/2)^2-($C$5/2)^2*'(OLD) bottom seam length'!B2353^2/($C$6/2)^2)</f>
        <v>#DIV/0!</v>
      </c>
      <c r="E2353" s="136">
        <f t="shared" si="361"/>
        <v>46840</v>
      </c>
      <c r="F2353" t="e">
        <f>SQRT(($C$5/2)^2-($C$5/2)^2*'(OLD) bottom seam length'!E2353^2/($C$6/2)^2)</f>
        <v>#DIV/0!</v>
      </c>
      <c r="H2353" s="136">
        <f t="shared" si="362"/>
        <v>46840</v>
      </c>
      <c r="I2353" t="e">
        <f>SQRT(($C$5/2)^2-($C$5/2)^2*'(OLD) bottom seam length'!H2353^2/($C$6/2)^2)</f>
        <v>#DIV/0!</v>
      </c>
      <c r="K2353" s="136">
        <f t="shared" si="363"/>
        <v>46840</v>
      </c>
      <c r="L2353" t="e">
        <f>SQRT(($C$5/2)^2-($C$5/2)^2*'(OLD) bottom seam length'!K2353^2/($C$6/2)^2)</f>
        <v>#DIV/0!</v>
      </c>
      <c r="O2353" s="136">
        <f t="shared" si="364"/>
        <v>46840</v>
      </c>
      <c r="P2353" t="b">
        <f t="shared" si="365"/>
        <v>0</v>
      </c>
      <c r="T2353" s="136">
        <f t="shared" si="366"/>
        <v>46820</v>
      </c>
      <c r="U2353" t="e">
        <f>SQRT(($U$6/2)^2-($U$6/2)^2*'(OLD) bottom seam length'!T2353^2/($U$7/2)^2)</f>
        <v>#VALUE!</v>
      </c>
      <c r="W2353" s="136">
        <f t="shared" si="367"/>
        <v>46820</v>
      </c>
      <c r="X2353" t="e">
        <f>SQRT(($U$6/2)^2-($U$6/2)^2*'(OLD) bottom seam length'!W2353^2/($U$7/2)^2)</f>
        <v>#VALUE!</v>
      </c>
      <c r="Z2353" s="136">
        <f t="shared" si="368"/>
        <v>46820</v>
      </c>
      <c r="AA2353" t="e">
        <f>SQRT(($U$6/2)^2-($U$6/2)^2*'(OLD) bottom seam length'!Z2353^2/($U$7/2)^2)</f>
        <v>#VALUE!</v>
      </c>
      <c r="AC2353" s="136">
        <f t="shared" si="369"/>
        <v>46820</v>
      </c>
      <c r="AD2353" t="e">
        <f>SQRT(($U$6/2)^2-($U$6/2)^2*'(OLD) bottom seam length'!AC2353^2/($U$7/2)^2)</f>
        <v>#VALUE!</v>
      </c>
    </row>
    <row r="2354" spans="2:30">
      <c r="B2354" s="136">
        <f t="shared" si="360"/>
        <v>46860</v>
      </c>
      <c r="C2354" t="e">
        <f>SQRT(($C$5/2)^2-($C$5/2)^2*'(OLD) bottom seam length'!B2354^2/($C$6/2)^2)</f>
        <v>#DIV/0!</v>
      </c>
      <c r="E2354" s="136">
        <f t="shared" si="361"/>
        <v>46860</v>
      </c>
      <c r="F2354" t="e">
        <f>SQRT(($C$5/2)^2-($C$5/2)^2*'(OLD) bottom seam length'!E2354^2/($C$6/2)^2)</f>
        <v>#DIV/0!</v>
      </c>
      <c r="H2354" s="136">
        <f t="shared" si="362"/>
        <v>46860</v>
      </c>
      <c r="I2354" t="e">
        <f>SQRT(($C$5/2)^2-($C$5/2)^2*'(OLD) bottom seam length'!H2354^2/($C$6/2)^2)</f>
        <v>#DIV/0!</v>
      </c>
      <c r="K2354" s="136">
        <f t="shared" si="363"/>
        <v>46860</v>
      </c>
      <c r="L2354" t="e">
        <f>SQRT(($C$5/2)^2-($C$5/2)^2*'(OLD) bottom seam length'!K2354^2/($C$6/2)^2)</f>
        <v>#DIV/0!</v>
      </c>
      <c r="O2354" s="136">
        <f t="shared" si="364"/>
        <v>46860</v>
      </c>
      <c r="P2354" t="b">
        <f t="shared" si="365"/>
        <v>0</v>
      </c>
      <c r="T2354" s="136">
        <f t="shared" si="366"/>
        <v>46840</v>
      </c>
      <c r="U2354" t="e">
        <f>SQRT(($U$6/2)^2-($U$6/2)^2*'(OLD) bottom seam length'!T2354^2/($U$7/2)^2)</f>
        <v>#VALUE!</v>
      </c>
      <c r="W2354" s="136">
        <f t="shared" si="367"/>
        <v>46840</v>
      </c>
      <c r="X2354" t="e">
        <f>SQRT(($U$6/2)^2-($U$6/2)^2*'(OLD) bottom seam length'!W2354^2/($U$7/2)^2)</f>
        <v>#VALUE!</v>
      </c>
      <c r="Z2354" s="136">
        <f t="shared" si="368"/>
        <v>46840</v>
      </c>
      <c r="AA2354" t="e">
        <f>SQRT(($U$6/2)^2-($U$6/2)^2*'(OLD) bottom seam length'!Z2354^2/($U$7/2)^2)</f>
        <v>#VALUE!</v>
      </c>
      <c r="AC2354" s="136">
        <f t="shared" si="369"/>
        <v>46840</v>
      </c>
      <c r="AD2354" t="e">
        <f>SQRT(($U$6/2)^2-($U$6/2)^2*'(OLD) bottom seam length'!AC2354^2/($U$7/2)^2)</f>
        <v>#VALUE!</v>
      </c>
    </row>
    <row r="2355" spans="2:30">
      <c r="B2355" s="136">
        <f t="shared" si="360"/>
        <v>46880</v>
      </c>
      <c r="C2355" t="e">
        <f>SQRT(($C$5/2)^2-($C$5/2)^2*'(OLD) bottom seam length'!B2355^2/($C$6/2)^2)</f>
        <v>#DIV/0!</v>
      </c>
      <c r="E2355" s="136">
        <f t="shared" si="361"/>
        <v>46880</v>
      </c>
      <c r="F2355" t="e">
        <f>SQRT(($C$5/2)^2-($C$5/2)^2*'(OLD) bottom seam length'!E2355^2/($C$6/2)^2)</f>
        <v>#DIV/0!</v>
      </c>
      <c r="H2355" s="136">
        <f t="shared" si="362"/>
        <v>46880</v>
      </c>
      <c r="I2355" t="e">
        <f>SQRT(($C$5/2)^2-($C$5/2)^2*'(OLD) bottom seam length'!H2355^2/($C$6/2)^2)</f>
        <v>#DIV/0!</v>
      </c>
      <c r="K2355" s="136">
        <f t="shared" si="363"/>
        <v>46880</v>
      </c>
      <c r="L2355" t="e">
        <f>SQRT(($C$5/2)^2-($C$5/2)^2*'(OLD) bottom seam length'!K2355^2/($C$6/2)^2)</f>
        <v>#DIV/0!</v>
      </c>
      <c r="O2355" s="136">
        <f t="shared" si="364"/>
        <v>46880</v>
      </c>
      <c r="P2355" t="b">
        <f t="shared" si="365"/>
        <v>0</v>
      </c>
      <c r="T2355" s="136">
        <f t="shared" si="366"/>
        <v>46860</v>
      </c>
      <c r="U2355" t="e">
        <f>SQRT(($U$6/2)^2-($U$6/2)^2*'(OLD) bottom seam length'!T2355^2/($U$7/2)^2)</f>
        <v>#VALUE!</v>
      </c>
      <c r="W2355" s="136">
        <f t="shared" si="367"/>
        <v>46860</v>
      </c>
      <c r="X2355" t="e">
        <f>SQRT(($U$6/2)^2-($U$6/2)^2*'(OLD) bottom seam length'!W2355^2/($U$7/2)^2)</f>
        <v>#VALUE!</v>
      </c>
      <c r="Z2355" s="136">
        <f t="shared" si="368"/>
        <v>46860</v>
      </c>
      <c r="AA2355" t="e">
        <f>SQRT(($U$6/2)^2-($U$6/2)^2*'(OLD) bottom seam length'!Z2355^2/($U$7/2)^2)</f>
        <v>#VALUE!</v>
      </c>
      <c r="AC2355" s="136">
        <f t="shared" si="369"/>
        <v>46860</v>
      </c>
      <c r="AD2355" t="e">
        <f>SQRT(($U$6/2)^2-($U$6/2)^2*'(OLD) bottom seam length'!AC2355^2/($U$7/2)^2)</f>
        <v>#VALUE!</v>
      </c>
    </row>
    <row r="2356" spans="2:30">
      <c r="B2356" s="136">
        <f t="shared" si="360"/>
        <v>46900</v>
      </c>
      <c r="C2356" t="e">
        <f>SQRT(($C$5/2)^2-($C$5/2)^2*'(OLD) bottom seam length'!B2356^2/($C$6/2)^2)</f>
        <v>#DIV/0!</v>
      </c>
      <c r="E2356" s="136">
        <f t="shared" si="361"/>
        <v>46900</v>
      </c>
      <c r="F2356" t="e">
        <f>SQRT(($C$5/2)^2-($C$5/2)^2*'(OLD) bottom seam length'!E2356^2/($C$6/2)^2)</f>
        <v>#DIV/0!</v>
      </c>
      <c r="H2356" s="136">
        <f t="shared" si="362"/>
        <v>46900</v>
      </c>
      <c r="I2356" t="e">
        <f>SQRT(($C$5/2)^2-($C$5/2)^2*'(OLD) bottom seam length'!H2356^2/($C$6/2)^2)</f>
        <v>#DIV/0!</v>
      </c>
      <c r="K2356" s="136">
        <f t="shared" si="363"/>
        <v>46900</v>
      </c>
      <c r="L2356" t="e">
        <f>SQRT(($C$5/2)^2-($C$5/2)^2*'(OLD) bottom seam length'!K2356^2/($C$6/2)^2)</f>
        <v>#DIV/0!</v>
      </c>
      <c r="O2356" s="136">
        <f t="shared" si="364"/>
        <v>46900</v>
      </c>
      <c r="P2356" t="b">
        <f t="shared" si="365"/>
        <v>0</v>
      </c>
      <c r="T2356" s="136">
        <f t="shared" si="366"/>
        <v>46880</v>
      </c>
      <c r="U2356" t="e">
        <f>SQRT(($U$6/2)^2-($U$6/2)^2*'(OLD) bottom seam length'!T2356^2/($U$7/2)^2)</f>
        <v>#VALUE!</v>
      </c>
      <c r="W2356" s="136">
        <f t="shared" si="367"/>
        <v>46880</v>
      </c>
      <c r="X2356" t="e">
        <f>SQRT(($U$6/2)^2-($U$6/2)^2*'(OLD) bottom seam length'!W2356^2/($U$7/2)^2)</f>
        <v>#VALUE!</v>
      </c>
      <c r="Z2356" s="136">
        <f t="shared" si="368"/>
        <v>46880</v>
      </c>
      <c r="AA2356" t="e">
        <f>SQRT(($U$6/2)^2-($U$6/2)^2*'(OLD) bottom seam length'!Z2356^2/($U$7/2)^2)</f>
        <v>#VALUE!</v>
      </c>
      <c r="AC2356" s="136">
        <f t="shared" si="369"/>
        <v>46880</v>
      </c>
      <c r="AD2356" t="e">
        <f>SQRT(($U$6/2)^2-($U$6/2)^2*'(OLD) bottom seam length'!AC2356^2/($U$7/2)^2)</f>
        <v>#VALUE!</v>
      </c>
    </row>
    <row r="2357" spans="2:30">
      <c r="B2357" s="136">
        <f t="shared" si="360"/>
        <v>46920</v>
      </c>
      <c r="C2357" t="e">
        <f>SQRT(($C$5/2)^2-($C$5/2)^2*'(OLD) bottom seam length'!B2357^2/($C$6/2)^2)</f>
        <v>#DIV/0!</v>
      </c>
      <c r="E2357" s="136">
        <f t="shared" si="361"/>
        <v>46920</v>
      </c>
      <c r="F2357" t="e">
        <f>SQRT(($C$5/2)^2-($C$5/2)^2*'(OLD) bottom seam length'!E2357^2/($C$6/2)^2)</f>
        <v>#DIV/0!</v>
      </c>
      <c r="H2357" s="136">
        <f t="shared" si="362"/>
        <v>46920</v>
      </c>
      <c r="I2357" t="e">
        <f>SQRT(($C$5/2)^2-($C$5/2)^2*'(OLD) bottom seam length'!H2357^2/($C$6/2)^2)</f>
        <v>#DIV/0!</v>
      </c>
      <c r="K2357" s="136">
        <f t="shared" si="363"/>
        <v>46920</v>
      </c>
      <c r="L2357" t="e">
        <f>SQRT(($C$5/2)^2-($C$5/2)^2*'(OLD) bottom seam length'!K2357^2/($C$6/2)^2)</f>
        <v>#DIV/0!</v>
      </c>
      <c r="O2357" s="136">
        <f t="shared" si="364"/>
        <v>46920</v>
      </c>
      <c r="P2357" t="b">
        <f t="shared" si="365"/>
        <v>0</v>
      </c>
      <c r="T2357" s="136">
        <f t="shared" si="366"/>
        <v>46900</v>
      </c>
      <c r="U2357" t="e">
        <f>SQRT(($U$6/2)^2-($U$6/2)^2*'(OLD) bottom seam length'!T2357^2/($U$7/2)^2)</f>
        <v>#VALUE!</v>
      </c>
      <c r="W2357" s="136">
        <f t="shared" si="367"/>
        <v>46900</v>
      </c>
      <c r="X2357" t="e">
        <f>SQRT(($U$6/2)^2-($U$6/2)^2*'(OLD) bottom seam length'!W2357^2/($U$7/2)^2)</f>
        <v>#VALUE!</v>
      </c>
      <c r="Z2357" s="136">
        <f t="shared" si="368"/>
        <v>46900</v>
      </c>
      <c r="AA2357" t="e">
        <f>SQRT(($U$6/2)^2-($U$6/2)^2*'(OLD) bottom seam length'!Z2357^2/($U$7/2)^2)</f>
        <v>#VALUE!</v>
      </c>
      <c r="AC2357" s="136">
        <f t="shared" si="369"/>
        <v>46900</v>
      </c>
      <c r="AD2357" t="e">
        <f>SQRT(($U$6/2)^2-($U$6/2)^2*'(OLD) bottom seam length'!AC2357^2/($U$7/2)^2)</f>
        <v>#VALUE!</v>
      </c>
    </row>
    <row r="2358" spans="2:30">
      <c r="B2358" s="136">
        <f t="shared" si="360"/>
        <v>46940</v>
      </c>
      <c r="C2358" t="e">
        <f>SQRT(($C$5/2)^2-($C$5/2)^2*'(OLD) bottom seam length'!B2358^2/($C$6/2)^2)</f>
        <v>#DIV/0!</v>
      </c>
      <c r="E2358" s="136">
        <f t="shared" si="361"/>
        <v>46940</v>
      </c>
      <c r="F2358" t="e">
        <f>SQRT(($C$5/2)^2-($C$5/2)^2*'(OLD) bottom seam length'!E2358^2/($C$6/2)^2)</f>
        <v>#DIV/0!</v>
      </c>
      <c r="H2358" s="136">
        <f t="shared" si="362"/>
        <v>46940</v>
      </c>
      <c r="I2358" t="e">
        <f>SQRT(($C$5/2)^2-($C$5/2)^2*'(OLD) bottom seam length'!H2358^2/($C$6/2)^2)</f>
        <v>#DIV/0!</v>
      </c>
      <c r="K2358" s="136">
        <f t="shared" si="363"/>
        <v>46940</v>
      </c>
      <c r="L2358" t="e">
        <f>SQRT(($C$5/2)^2-($C$5/2)^2*'(OLD) bottom seam length'!K2358^2/($C$6/2)^2)</f>
        <v>#DIV/0!</v>
      </c>
      <c r="O2358" s="136">
        <f t="shared" si="364"/>
        <v>46940</v>
      </c>
      <c r="P2358" t="b">
        <f t="shared" si="365"/>
        <v>0</v>
      </c>
      <c r="T2358" s="136">
        <f t="shared" si="366"/>
        <v>46920</v>
      </c>
      <c r="U2358" t="e">
        <f>SQRT(($U$6/2)^2-($U$6/2)^2*'(OLD) bottom seam length'!T2358^2/($U$7/2)^2)</f>
        <v>#VALUE!</v>
      </c>
      <c r="W2358" s="136">
        <f t="shared" si="367"/>
        <v>46920</v>
      </c>
      <c r="X2358" t="e">
        <f>SQRT(($U$6/2)^2-($U$6/2)^2*'(OLD) bottom seam length'!W2358^2/($U$7/2)^2)</f>
        <v>#VALUE!</v>
      </c>
      <c r="Z2358" s="136">
        <f t="shared" si="368"/>
        <v>46920</v>
      </c>
      <c r="AA2358" t="e">
        <f>SQRT(($U$6/2)^2-($U$6/2)^2*'(OLD) bottom seam length'!Z2358^2/($U$7/2)^2)</f>
        <v>#VALUE!</v>
      </c>
      <c r="AC2358" s="136">
        <f t="shared" si="369"/>
        <v>46920</v>
      </c>
      <c r="AD2358" t="e">
        <f>SQRT(($U$6/2)^2-($U$6/2)^2*'(OLD) bottom seam length'!AC2358^2/($U$7/2)^2)</f>
        <v>#VALUE!</v>
      </c>
    </row>
    <row r="2359" spans="2:30">
      <c r="B2359" s="136">
        <f t="shared" si="360"/>
        <v>46960</v>
      </c>
      <c r="C2359" t="e">
        <f>SQRT(($C$5/2)^2-($C$5/2)^2*'(OLD) bottom seam length'!B2359^2/($C$6/2)^2)</f>
        <v>#DIV/0!</v>
      </c>
      <c r="E2359" s="136">
        <f t="shared" si="361"/>
        <v>46960</v>
      </c>
      <c r="F2359" t="e">
        <f>SQRT(($C$5/2)^2-($C$5/2)^2*'(OLD) bottom seam length'!E2359^2/($C$6/2)^2)</f>
        <v>#DIV/0!</v>
      </c>
      <c r="H2359" s="136">
        <f t="shared" si="362"/>
        <v>46960</v>
      </c>
      <c r="I2359" t="e">
        <f>SQRT(($C$5/2)^2-($C$5/2)^2*'(OLD) bottom seam length'!H2359^2/($C$6/2)^2)</f>
        <v>#DIV/0!</v>
      </c>
      <c r="K2359" s="136">
        <f t="shared" si="363"/>
        <v>46960</v>
      </c>
      <c r="L2359" t="e">
        <f>SQRT(($C$5/2)^2-($C$5/2)^2*'(OLD) bottom seam length'!K2359^2/($C$6/2)^2)</f>
        <v>#DIV/0!</v>
      </c>
      <c r="O2359" s="136">
        <f t="shared" si="364"/>
        <v>46960</v>
      </c>
      <c r="P2359" t="b">
        <f t="shared" si="365"/>
        <v>0</v>
      </c>
      <c r="T2359" s="136">
        <f t="shared" si="366"/>
        <v>46940</v>
      </c>
      <c r="U2359" t="e">
        <f>SQRT(($U$6/2)^2-($U$6/2)^2*'(OLD) bottom seam length'!T2359^2/($U$7/2)^2)</f>
        <v>#VALUE!</v>
      </c>
      <c r="W2359" s="136">
        <f t="shared" si="367"/>
        <v>46940</v>
      </c>
      <c r="X2359" t="e">
        <f>SQRT(($U$6/2)^2-($U$6/2)^2*'(OLD) bottom seam length'!W2359^2/($U$7/2)^2)</f>
        <v>#VALUE!</v>
      </c>
      <c r="Z2359" s="136">
        <f t="shared" si="368"/>
        <v>46940</v>
      </c>
      <c r="AA2359" t="e">
        <f>SQRT(($U$6/2)^2-($U$6/2)^2*'(OLD) bottom seam length'!Z2359^2/($U$7/2)^2)</f>
        <v>#VALUE!</v>
      </c>
      <c r="AC2359" s="136">
        <f t="shared" si="369"/>
        <v>46940</v>
      </c>
      <c r="AD2359" t="e">
        <f>SQRT(($U$6/2)^2-($U$6/2)^2*'(OLD) bottom seam length'!AC2359^2/($U$7/2)^2)</f>
        <v>#VALUE!</v>
      </c>
    </row>
    <row r="2360" spans="2:30">
      <c r="B2360" s="136">
        <f t="shared" si="360"/>
        <v>46980</v>
      </c>
      <c r="C2360" t="e">
        <f>SQRT(($C$5/2)^2-($C$5/2)^2*'(OLD) bottom seam length'!B2360^2/($C$6/2)^2)</f>
        <v>#DIV/0!</v>
      </c>
      <c r="E2360" s="136">
        <f t="shared" si="361"/>
        <v>46980</v>
      </c>
      <c r="F2360" t="e">
        <f>SQRT(($C$5/2)^2-($C$5/2)^2*'(OLD) bottom seam length'!E2360^2/($C$6/2)^2)</f>
        <v>#DIV/0!</v>
      </c>
      <c r="H2360" s="136">
        <f t="shared" si="362"/>
        <v>46980</v>
      </c>
      <c r="I2360" t="e">
        <f>SQRT(($C$5/2)^2-($C$5/2)^2*'(OLD) bottom seam length'!H2360^2/($C$6/2)^2)</f>
        <v>#DIV/0!</v>
      </c>
      <c r="K2360" s="136">
        <f t="shared" si="363"/>
        <v>46980</v>
      </c>
      <c r="L2360" t="e">
        <f>SQRT(($C$5/2)^2-($C$5/2)^2*'(OLD) bottom seam length'!K2360^2/($C$6/2)^2)</f>
        <v>#DIV/0!</v>
      </c>
      <c r="O2360" s="136">
        <f t="shared" si="364"/>
        <v>46980</v>
      </c>
      <c r="P2360" t="b">
        <f t="shared" si="365"/>
        <v>0</v>
      </c>
      <c r="T2360" s="136">
        <f t="shared" si="366"/>
        <v>46960</v>
      </c>
      <c r="U2360" t="e">
        <f>SQRT(($U$6/2)^2-($U$6/2)^2*'(OLD) bottom seam length'!T2360^2/($U$7/2)^2)</f>
        <v>#VALUE!</v>
      </c>
      <c r="W2360" s="136">
        <f t="shared" si="367"/>
        <v>46960</v>
      </c>
      <c r="X2360" t="e">
        <f>SQRT(($U$6/2)^2-($U$6/2)^2*'(OLD) bottom seam length'!W2360^2/($U$7/2)^2)</f>
        <v>#VALUE!</v>
      </c>
      <c r="Z2360" s="136">
        <f t="shared" si="368"/>
        <v>46960</v>
      </c>
      <c r="AA2360" t="e">
        <f>SQRT(($U$6/2)^2-($U$6/2)^2*'(OLD) bottom seam length'!Z2360^2/($U$7/2)^2)</f>
        <v>#VALUE!</v>
      </c>
      <c r="AC2360" s="136">
        <f t="shared" si="369"/>
        <v>46960</v>
      </c>
      <c r="AD2360" t="e">
        <f>SQRT(($U$6/2)^2-($U$6/2)^2*'(OLD) bottom seam length'!AC2360^2/($U$7/2)^2)</f>
        <v>#VALUE!</v>
      </c>
    </row>
    <row r="2361" spans="2:30">
      <c r="B2361" s="136">
        <f t="shared" si="360"/>
        <v>47000</v>
      </c>
      <c r="C2361" t="e">
        <f>SQRT(($C$5/2)^2-($C$5/2)^2*'(OLD) bottom seam length'!B2361^2/($C$6/2)^2)</f>
        <v>#DIV/0!</v>
      </c>
      <c r="E2361" s="136">
        <f t="shared" si="361"/>
        <v>47000</v>
      </c>
      <c r="F2361" t="e">
        <f>SQRT(($C$5/2)^2-($C$5/2)^2*'(OLD) bottom seam length'!E2361^2/($C$6/2)^2)</f>
        <v>#DIV/0!</v>
      </c>
      <c r="H2361" s="136">
        <f t="shared" si="362"/>
        <v>47000</v>
      </c>
      <c r="I2361" t="e">
        <f>SQRT(($C$5/2)^2-($C$5/2)^2*'(OLD) bottom seam length'!H2361^2/($C$6/2)^2)</f>
        <v>#DIV/0!</v>
      </c>
      <c r="K2361" s="136">
        <f t="shared" si="363"/>
        <v>47000</v>
      </c>
      <c r="L2361" t="e">
        <f>SQRT(($C$5/2)^2-($C$5/2)^2*'(OLD) bottom seam length'!K2361^2/($C$6/2)^2)</f>
        <v>#DIV/0!</v>
      </c>
      <c r="O2361" s="136">
        <f t="shared" si="364"/>
        <v>47000</v>
      </c>
      <c r="P2361" t="b">
        <f t="shared" si="365"/>
        <v>0</v>
      </c>
      <c r="T2361" s="136">
        <f t="shared" si="366"/>
        <v>46980</v>
      </c>
      <c r="U2361" t="e">
        <f>SQRT(($U$6/2)^2-($U$6/2)^2*'(OLD) bottom seam length'!T2361^2/($U$7/2)^2)</f>
        <v>#VALUE!</v>
      </c>
      <c r="W2361" s="136">
        <f t="shared" si="367"/>
        <v>46980</v>
      </c>
      <c r="X2361" t="e">
        <f>SQRT(($U$6/2)^2-($U$6/2)^2*'(OLD) bottom seam length'!W2361^2/($U$7/2)^2)</f>
        <v>#VALUE!</v>
      </c>
      <c r="Z2361" s="136">
        <f t="shared" si="368"/>
        <v>46980</v>
      </c>
      <c r="AA2361" t="e">
        <f>SQRT(($U$6/2)^2-($U$6/2)^2*'(OLD) bottom seam length'!Z2361^2/($U$7/2)^2)</f>
        <v>#VALUE!</v>
      </c>
      <c r="AC2361" s="136">
        <f t="shared" si="369"/>
        <v>46980</v>
      </c>
      <c r="AD2361" t="e">
        <f>SQRT(($U$6/2)^2-($U$6/2)^2*'(OLD) bottom seam length'!AC2361^2/($U$7/2)^2)</f>
        <v>#VALUE!</v>
      </c>
    </row>
    <row r="2362" spans="2:30">
      <c r="B2362" s="136">
        <f t="shared" si="360"/>
        <v>47020</v>
      </c>
      <c r="C2362" t="e">
        <f>SQRT(($C$5/2)^2-($C$5/2)^2*'(OLD) bottom seam length'!B2362^2/($C$6/2)^2)</f>
        <v>#DIV/0!</v>
      </c>
      <c r="E2362" s="136">
        <f t="shared" si="361"/>
        <v>47020</v>
      </c>
      <c r="F2362" t="e">
        <f>SQRT(($C$5/2)^2-($C$5/2)^2*'(OLD) bottom seam length'!E2362^2/($C$6/2)^2)</f>
        <v>#DIV/0!</v>
      </c>
      <c r="H2362" s="136">
        <f t="shared" si="362"/>
        <v>47020</v>
      </c>
      <c r="I2362" t="e">
        <f>SQRT(($C$5/2)^2-($C$5/2)^2*'(OLD) bottom seam length'!H2362^2/($C$6/2)^2)</f>
        <v>#DIV/0!</v>
      </c>
      <c r="K2362" s="136">
        <f t="shared" si="363"/>
        <v>47020</v>
      </c>
      <c r="L2362" t="e">
        <f>SQRT(($C$5/2)^2-($C$5/2)^2*'(OLD) bottom seam length'!K2362^2/($C$6/2)^2)</f>
        <v>#DIV/0!</v>
      </c>
      <c r="O2362" s="136">
        <f t="shared" si="364"/>
        <v>47020</v>
      </c>
      <c r="P2362" t="b">
        <f t="shared" si="365"/>
        <v>0</v>
      </c>
      <c r="T2362" s="136">
        <f t="shared" si="366"/>
        <v>47000</v>
      </c>
      <c r="U2362" t="e">
        <f>SQRT(($U$6/2)^2-($U$6/2)^2*'(OLD) bottom seam length'!T2362^2/($U$7/2)^2)</f>
        <v>#VALUE!</v>
      </c>
      <c r="W2362" s="136">
        <f t="shared" si="367"/>
        <v>47000</v>
      </c>
      <c r="X2362" t="e">
        <f>SQRT(($U$6/2)^2-($U$6/2)^2*'(OLD) bottom seam length'!W2362^2/($U$7/2)^2)</f>
        <v>#VALUE!</v>
      </c>
      <c r="Z2362" s="136">
        <f t="shared" si="368"/>
        <v>47000</v>
      </c>
      <c r="AA2362" t="e">
        <f>SQRT(($U$6/2)^2-($U$6/2)^2*'(OLD) bottom seam length'!Z2362^2/($U$7/2)^2)</f>
        <v>#VALUE!</v>
      </c>
      <c r="AC2362" s="136">
        <f t="shared" si="369"/>
        <v>47000</v>
      </c>
      <c r="AD2362" t="e">
        <f>SQRT(($U$6/2)^2-($U$6/2)^2*'(OLD) bottom seam length'!AC2362^2/($U$7/2)^2)</f>
        <v>#VALUE!</v>
      </c>
    </row>
    <row r="2363" spans="2:30">
      <c r="B2363" s="136">
        <f t="shared" si="360"/>
        <v>47040</v>
      </c>
      <c r="C2363" t="e">
        <f>SQRT(($C$5/2)^2-($C$5/2)^2*'(OLD) bottom seam length'!B2363^2/($C$6/2)^2)</f>
        <v>#DIV/0!</v>
      </c>
      <c r="E2363" s="136">
        <f t="shared" si="361"/>
        <v>47040</v>
      </c>
      <c r="F2363" t="e">
        <f>SQRT(($C$5/2)^2-($C$5/2)^2*'(OLD) bottom seam length'!E2363^2/($C$6/2)^2)</f>
        <v>#DIV/0!</v>
      </c>
      <c r="H2363" s="136">
        <f t="shared" si="362"/>
        <v>47040</v>
      </c>
      <c r="I2363" t="e">
        <f>SQRT(($C$5/2)^2-($C$5/2)^2*'(OLD) bottom seam length'!H2363^2/($C$6/2)^2)</f>
        <v>#DIV/0!</v>
      </c>
      <c r="K2363" s="136">
        <f t="shared" si="363"/>
        <v>47040</v>
      </c>
      <c r="L2363" t="e">
        <f>SQRT(($C$5/2)^2-($C$5/2)^2*'(OLD) bottom seam length'!K2363^2/($C$6/2)^2)</f>
        <v>#DIV/0!</v>
      </c>
      <c r="O2363" s="136">
        <f t="shared" si="364"/>
        <v>47040</v>
      </c>
      <c r="P2363" t="b">
        <f t="shared" si="365"/>
        <v>0</v>
      </c>
      <c r="T2363" s="136">
        <f t="shared" si="366"/>
        <v>47020</v>
      </c>
      <c r="U2363" t="e">
        <f>SQRT(($U$6/2)^2-($U$6/2)^2*'(OLD) bottom seam length'!T2363^2/($U$7/2)^2)</f>
        <v>#VALUE!</v>
      </c>
      <c r="W2363" s="136">
        <f t="shared" si="367"/>
        <v>47020</v>
      </c>
      <c r="X2363" t="e">
        <f>SQRT(($U$6/2)^2-($U$6/2)^2*'(OLD) bottom seam length'!W2363^2/($U$7/2)^2)</f>
        <v>#VALUE!</v>
      </c>
      <c r="Z2363" s="136">
        <f t="shared" si="368"/>
        <v>47020</v>
      </c>
      <c r="AA2363" t="e">
        <f>SQRT(($U$6/2)^2-($U$6/2)^2*'(OLD) bottom seam length'!Z2363^2/($U$7/2)^2)</f>
        <v>#VALUE!</v>
      </c>
      <c r="AC2363" s="136">
        <f t="shared" si="369"/>
        <v>47020</v>
      </c>
      <c r="AD2363" t="e">
        <f>SQRT(($U$6/2)^2-($U$6/2)^2*'(OLD) bottom seam length'!AC2363^2/($U$7/2)^2)</f>
        <v>#VALUE!</v>
      </c>
    </row>
    <row r="2364" spans="2:30">
      <c r="B2364" s="136">
        <f t="shared" si="360"/>
        <v>47060</v>
      </c>
      <c r="C2364" t="e">
        <f>SQRT(($C$5/2)^2-($C$5/2)^2*'(OLD) bottom seam length'!B2364^2/($C$6/2)^2)</f>
        <v>#DIV/0!</v>
      </c>
      <c r="E2364" s="136">
        <f t="shared" si="361"/>
        <v>47060</v>
      </c>
      <c r="F2364" t="e">
        <f>SQRT(($C$5/2)^2-($C$5/2)^2*'(OLD) bottom seam length'!E2364^2/($C$6/2)^2)</f>
        <v>#DIV/0!</v>
      </c>
      <c r="H2364" s="136">
        <f t="shared" si="362"/>
        <v>47060</v>
      </c>
      <c r="I2364" t="e">
        <f>SQRT(($C$5/2)^2-($C$5/2)^2*'(OLD) bottom seam length'!H2364^2/($C$6/2)^2)</f>
        <v>#DIV/0!</v>
      </c>
      <c r="K2364" s="136">
        <f t="shared" si="363"/>
        <v>47060</v>
      </c>
      <c r="L2364" t="e">
        <f>SQRT(($C$5/2)^2-($C$5/2)^2*'(OLD) bottom seam length'!K2364^2/($C$6/2)^2)</f>
        <v>#DIV/0!</v>
      </c>
      <c r="O2364" s="136">
        <f t="shared" si="364"/>
        <v>47060</v>
      </c>
      <c r="P2364" t="b">
        <f t="shared" si="365"/>
        <v>0</v>
      </c>
      <c r="T2364" s="136">
        <f t="shared" si="366"/>
        <v>47040</v>
      </c>
      <c r="U2364" t="e">
        <f>SQRT(($U$6/2)^2-($U$6/2)^2*'(OLD) bottom seam length'!T2364^2/($U$7/2)^2)</f>
        <v>#VALUE!</v>
      </c>
      <c r="W2364" s="136">
        <f t="shared" si="367"/>
        <v>47040</v>
      </c>
      <c r="X2364" t="e">
        <f>SQRT(($U$6/2)^2-($U$6/2)^2*'(OLD) bottom seam length'!W2364^2/($U$7/2)^2)</f>
        <v>#VALUE!</v>
      </c>
      <c r="Z2364" s="136">
        <f t="shared" si="368"/>
        <v>47040</v>
      </c>
      <c r="AA2364" t="e">
        <f>SQRT(($U$6/2)^2-($U$6/2)^2*'(OLD) bottom seam length'!Z2364^2/($U$7/2)^2)</f>
        <v>#VALUE!</v>
      </c>
      <c r="AC2364" s="136">
        <f t="shared" si="369"/>
        <v>47040</v>
      </c>
      <c r="AD2364" t="e">
        <f>SQRT(($U$6/2)^2-($U$6/2)^2*'(OLD) bottom seam length'!AC2364^2/($U$7/2)^2)</f>
        <v>#VALUE!</v>
      </c>
    </row>
    <row r="2365" spans="2:30">
      <c r="B2365" s="136">
        <f t="shared" si="360"/>
        <v>47080</v>
      </c>
      <c r="C2365" t="e">
        <f>SQRT(($C$5/2)^2-($C$5/2)^2*'(OLD) bottom seam length'!B2365^2/($C$6/2)^2)</f>
        <v>#DIV/0!</v>
      </c>
      <c r="E2365" s="136">
        <f t="shared" si="361"/>
        <v>47080</v>
      </c>
      <c r="F2365" t="e">
        <f>SQRT(($C$5/2)^2-($C$5/2)^2*'(OLD) bottom seam length'!E2365^2/($C$6/2)^2)</f>
        <v>#DIV/0!</v>
      </c>
      <c r="H2365" s="136">
        <f t="shared" si="362"/>
        <v>47080</v>
      </c>
      <c r="I2365" t="e">
        <f>SQRT(($C$5/2)^2-($C$5/2)^2*'(OLD) bottom seam length'!H2365^2/($C$6/2)^2)</f>
        <v>#DIV/0!</v>
      </c>
      <c r="K2365" s="136">
        <f t="shared" si="363"/>
        <v>47080</v>
      </c>
      <c r="L2365" t="e">
        <f>SQRT(($C$5/2)^2-($C$5/2)^2*'(OLD) bottom seam length'!K2365^2/($C$6/2)^2)</f>
        <v>#DIV/0!</v>
      </c>
      <c r="O2365" s="136">
        <f t="shared" si="364"/>
        <v>47080</v>
      </c>
      <c r="P2365" t="b">
        <f t="shared" si="365"/>
        <v>0</v>
      </c>
      <c r="T2365" s="136">
        <f t="shared" si="366"/>
        <v>47060</v>
      </c>
      <c r="U2365" t="e">
        <f>SQRT(($U$6/2)^2-($U$6/2)^2*'(OLD) bottom seam length'!T2365^2/($U$7/2)^2)</f>
        <v>#VALUE!</v>
      </c>
      <c r="W2365" s="136">
        <f t="shared" si="367"/>
        <v>47060</v>
      </c>
      <c r="X2365" t="e">
        <f>SQRT(($U$6/2)^2-($U$6/2)^2*'(OLD) bottom seam length'!W2365^2/($U$7/2)^2)</f>
        <v>#VALUE!</v>
      </c>
      <c r="Z2365" s="136">
        <f t="shared" si="368"/>
        <v>47060</v>
      </c>
      <c r="AA2365" t="e">
        <f>SQRT(($U$6/2)^2-($U$6/2)^2*'(OLD) bottom seam length'!Z2365^2/($U$7/2)^2)</f>
        <v>#VALUE!</v>
      </c>
      <c r="AC2365" s="136">
        <f t="shared" si="369"/>
        <v>47060</v>
      </c>
      <c r="AD2365" t="e">
        <f>SQRT(($U$6/2)^2-($U$6/2)^2*'(OLD) bottom seam length'!AC2365^2/($U$7/2)^2)</f>
        <v>#VALUE!</v>
      </c>
    </row>
    <row r="2366" spans="2:30">
      <c r="B2366" s="136">
        <f t="shared" si="360"/>
        <v>47100</v>
      </c>
      <c r="C2366" t="e">
        <f>SQRT(($C$5/2)^2-($C$5/2)^2*'(OLD) bottom seam length'!B2366^2/($C$6/2)^2)</f>
        <v>#DIV/0!</v>
      </c>
      <c r="E2366" s="136">
        <f t="shared" si="361"/>
        <v>47100</v>
      </c>
      <c r="F2366" t="e">
        <f>SQRT(($C$5/2)^2-($C$5/2)^2*'(OLD) bottom seam length'!E2366^2/($C$6/2)^2)</f>
        <v>#DIV/0!</v>
      </c>
      <c r="H2366" s="136">
        <f t="shared" si="362"/>
        <v>47100</v>
      </c>
      <c r="I2366" t="e">
        <f>SQRT(($C$5/2)^2-($C$5/2)^2*'(OLD) bottom seam length'!H2366^2/($C$6/2)^2)</f>
        <v>#DIV/0!</v>
      </c>
      <c r="K2366" s="136">
        <f t="shared" si="363"/>
        <v>47100</v>
      </c>
      <c r="L2366" t="e">
        <f>SQRT(($C$5/2)^2-($C$5/2)^2*'(OLD) bottom seam length'!K2366^2/($C$6/2)^2)</f>
        <v>#DIV/0!</v>
      </c>
      <c r="O2366" s="136">
        <f t="shared" si="364"/>
        <v>47100</v>
      </c>
      <c r="P2366" t="b">
        <f t="shared" si="365"/>
        <v>0</v>
      </c>
      <c r="T2366" s="136">
        <f t="shared" si="366"/>
        <v>47080</v>
      </c>
      <c r="U2366" t="e">
        <f>SQRT(($U$6/2)^2-($U$6/2)^2*'(OLD) bottom seam length'!T2366^2/($U$7/2)^2)</f>
        <v>#VALUE!</v>
      </c>
      <c r="W2366" s="136">
        <f t="shared" si="367"/>
        <v>47080</v>
      </c>
      <c r="X2366" t="e">
        <f>SQRT(($U$6/2)^2-($U$6/2)^2*'(OLD) bottom seam length'!W2366^2/($U$7/2)^2)</f>
        <v>#VALUE!</v>
      </c>
      <c r="Z2366" s="136">
        <f t="shared" si="368"/>
        <v>47080</v>
      </c>
      <c r="AA2366" t="e">
        <f>SQRT(($U$6/2)^2-($U$6/2)^2*'(OLD) bottom seam length'!Z2366^2/($U$7/2)^2)</f>
        <v>#VALUE!</v>
      </c>
      <c r="AC2366" s="136">
        <f t="shared" si="369"/>
        <v>47080</v>
      </c>
      <c r="AD2366" t="e">
        <f>SQRT(($U$6/2)^2-($U$6/2)^2*'(OLD) bottom seam length'!AC2366^2/($U$7/2)^2)</f>
        <v>#VALUE!</v>
      </c>
    </row>
    <row r="2367" spans="2:30">
      <c r="B2367" s="136">
        <f t="shared" si="360"/>
        <v>47120</v>
      </c>
      <c r="C2367" t="e">
        <f>SQRT(($C$5/2)^2-($C$5/2)^2*'(OLD) bottom seam length'!B2367^2/($C$6/2)^2)</f>
        <v>#DIV/0!</v>
      </c>
      <c r="E2367" s="136">
        <f t="shared" si="361"/>
        <v>47120</v>
      </c>
      <c r="F2367" t="e">
        <f>SQRT(($C$5/2)^2-($C$5/2)^2*'(OLD) bottom seam length'!E2367^2/($C$6/2)^2)</f>
        <v>#DIV/0!</v>
      </c>
      <c r="H2367" s="136">
        <f t="shared" si="362"/>
        <v>47120</v>
      </c>
      <c r="I2367" t="e">
        <f>SQRT(($C$5/2)^2-($C$5/2)^2*'(OLD) bottom seam length'!H2367^2/($C$6/2)^2)</f>
        <v>#DIV/0!</v>
      </c>
      <c r="K2367" s="136">
        <f t="shared" si="363"/>
        <v>47120</v>
      </c>
      <c r="L2367" t="e">
        <f>SQRT(($C$5/2)^2-($C$5/2)^2*'(OLD) bottom seam length'!K2367^2/($C$6/2)^2)</f>
        <v>#DIV/0!</v>
      </c>
      <c r="O2367" s="136">
        <f t="shared" si="364"/>
        <v>47120</v>
      </c>
      <c r="P2367" t="b">
        <f t="shared" si="365"/>
        <v>0</v>
      </c>
      <c r="T2367" s="136">
        <f t="shared" si="366"/>
        <v>47100</v>
      </c>
      <c r="U2367" t="e">
        <f>SQRT(($U$6/2)^2-($U$6/2)^2*'(OLD) bottom seam length'!T2367^2/($U$7/2)^2)</f>
        <v>#VALUE!</v>
      </c>
      <c r="W2367" s="136">
        <f t="shared" si="367"/>
        <v>47100</v>
      </c>
      <c r="X2367" t="e">
        <f>SQRT(($U$6/2)^2-($U$6/2)^2*'(OLD) bottom seam length'!W2367^2/($U$7/2)^2)</f>
        <v>#VALUE!</v>
      </c>
      <c r="Z2367" s="136">
        <f t="shared" si="368"/>
        <v>47100</v>
      </c>
      <c r="AA2367" t="e">
        <f>SQRT(($U$6/2)^2-($U$6/2)^2*'(OLD) bottom seam length'!Z2367^2/($U$7/2)^2)</f>
        <v>#VALUE!</v>
      </c>
      <c r="AC2367" s="136">
        <f t="shared" si="369"/>
        <v>47100</v>
      </c>
      <c r="AD2367" t="e">
        <f>SQRT(($U$6/2)^2-($U$6/2)^2*'(OLD) bottom seam length'!AC2367^2/($U$7/2)^2)</f>
        <v>#VALUE!</v>
      </c>
    </row>
    <row r="2368" spans="2:30">
      <c r="B2368" s="136">
        <f t="shared" si="360"/>
        <v>47140</v>
      </c>
      <c r="C2368" t="e">
        <f>SQRT(($C$5/2)^2-($C$5/2)^2*'(OLD) bottom seam length'!B2368^2/($C$6/2)^2)</f>
        <v>#DIV/0!</v>
      </c>
      <c r="E2368" s="136">
        <f t="shared" si="361"/>
        <v>47140</v>
      </c>
      <c r="F2368" t="e">
        <f>SQRT(($C$5/2)^2-($C$5/2)^2*'(OLD) bottom seam length'!E2368^2/($C$6/2)^2)</f>
        <v>#DIV/0!</v>
      </c>
      <c r="H2368" s="136">
        <f t="shared" si="362"/>
        <v>47140</v>
      </c>
      <c r="I2368" t="e">
        <f>SQRT(($C$5/2)^2-($C$5/2)^2*'(OLD) bottom seam length'!H2368^2/($C$6/2)^2)</f>
        <v>#DIV/0!</v>
      </c>
      <c r="K2368" s="136">
        <f t="shared" si="363"/>
        <v>47140</v>
      </c>
      <c r="L2368" t="e">
        <f>SQRT(($C$5/2)^2-($C$5/2)^2*'(OLD) bottom seam length'!K2368^2/($C$6/2)^2)</f>
        <v>#DIV/0!</v>
      </c>
      <c r="O2368" s="136">
        <f t="shared" si="364"/>
        <v>47140</v>
      </c>
      <c r="P2368" t="b">
        <f t="shared" si="365"/>
        <v>0</v>
      </c>
      <c r="T2368" s="136">
        <f t="shared" si="366"/>
        <v>47120</v>
      </c>
      <c r="U2368" t="e">
        <f>SQRT(($U$6/2)^2-($U$6/2)^2*'(OLD) bottom seam length'!T2368^2/($U$7/2)^2)</f>
        <v>#VALUE!</v>
      </c>
      <c r="W2368" s="136">
        <f t="shared" si="367"/>
        <v>47120</v>
      </c>
      <c r="X2368" t="e">
        <f>SQRT(($U$6/2)^2-($U$6/2)^2*'(OLD) bottom seam length'!W2368^2/($U$7/2)^2)</f>
        <v>#VALUE!</v>
      </c>
      <c r="Z2368" s="136">
        <f t="shared" si="368"/>
        <v>47120</v>
      </c>
      <c r="AA2368" t="e">
        <f>SQRT(($U$6/2)^2-($U$6/2)^2*'(OLD) bottom seam length'!Z2368^2/($U$7/2)^2)</f>
        <v>#VALUE!</v>
      </c>
      <c r="AC2368" s="136">
        <f t="shared" si="369"/>
        <v>47120</v>
      </c>
      <c r="AD2368" t="e">
        <f>SQRT(($U$6/2)^2-($U$6/2)^2*'(OLD) bottom seam length'!AC2368^2/($U$7/2)^2)</f>
        <v>#VALUE!</v>
      </c>
    </row>
    <row r="2369" spans="2:30">
      <c r="B2369" s="136">
        <f t="shared" si="360"/>
        <v>47160</v>
      </c>
      <c r="C2369" t="e">
        <f>SQRT(($C$5/2)^2-($C$5/2)^2*'(OLD) bottom seam length'!B2369^2/($C$6/2)^2)</f>
        <v>#DIV/0!</v>
      </c>
      <c r="E2369" s="136">
        <f t="shared" si="361"/>
        <v>47160</v>
      </c>
      <c r="F2369" t="e">
        <f>SQRT(($C$5/2)^2-($C$5/2)^2*'(OLD) bottom seam length'!E2369^2/($C$6/2)^2)</f>
        <v>#DIV/0!</v>
      </c>
      <c r="H2369" s="136">
        <f t="shared" si="362"/>
        <v>47160</v>
      </c>
      <c r="I2369" t="e">
        <f>SQRT(($C$5/2)^2-($C$5/2)^2*'(OLD) bottom seam length'!H2369^2/($C$6/2)^2)</f>
        <v>#DIV/0!</v>
      </c>
      <c r="K2369" s="136">
        <f t="shared" si="363"/>
        <v>47160</v>
      </c>
      <c r="L2369" t="e">
        <f>SQRT(($C$5/2)^2-($C$5/2)^2*'(OLD) bottom seam length'!K2369^2/($C$6/2)^2)</f>
        <v>#DIV/0!</v>
      </c>
      <c r="O2369" s="136">
        <f t="shared" si="364"/>
        <v>47160</v>
      </c>
      <c r="P2369" t="b">
        <f t="shared" si="365"/>
        <v>0</v>
      </c>
      <c r="T2369" s="136">
        <f t="shared" si="366"/>
        <v>47140</v>
      </c>
      <c r="U2369" t="e">
        <f>SQRT(($U$6/2)^2-($U$6/2)^2*'(OLD) bottom seam length'!T2369^2/($U$7/2)^2)</f>
        <v>#VALUE!</v>
      </c>
      <c r="W2369" s="136">
        <f t="shared" si="367"/>
        <v>47140</v>
      </c>
      <c r="X2369" t="e">
        <f>SQRT(($U$6/2)^2-($U$6/2)^2*'(OLD) bottom seam length'!W2369^2/($U$7/2)^2)</f>
        <v>#VALUE!</v>
      </c>
      <c r="Z2369" s="136">
        <f t="shared" si="368"/>
        <v>47140</v>
      </c>
      <c r="AA2369" t="e">
        <f>SQRT(($U$6/2)^2-($U$6/2)^2*'(OLD) bottom seam length'!Z2369^2/($U$7/2)^2)</f>
        <v>#VALUE!</v>
      </c>
      <c r="AC2369" s="136">
        <f t="shared" si="369"/>
        <v>47140</v>
      </c>
      <c r="AD2369" t="e">
        <f>SQRT(($U$6/2)^2-($U$6/2)^2*'(OLD) bottom seam length'!AC2369^2/($U$7/2)^2)</f>
        <v>#VALUE!</v>
      </c>
    </row>
    <row r="2370" spans="2:30">
      <c r="B2370" s="136">
        <f t="shared" si="360"/>
        <v>47180</v>
      </c>
      <c r="C2370" t="e">
        <f>SQRT(($C$5/2)^2-($C$5/2)^2*'(OLD) bottom seam length'!B2370^2/($C$6/2)^2)</f>
        <v>#DIV/0!</v>
      </c>
      <c r="E2370" s="136">
        <f t="shared" si="361"/>
        <v>47180</v>
      </c>
      <c r="F2370" t="e">
        <f>SQRT(($C$5/2)^2-($C$5/2)^2*'(OLD) bottom seam length'!E2370^2/($C$6/2)^2)</f>
        <v>#DIV/0!</v>
      </c>
      <c r="H2370" s="136">
        <f t="shared" si="362"/>
        <v>47180</v>
      </c>
      <c r="I2370" t="e">
        <f>SQRT(($C$5/2)^2-($C$5/2)^2*'(OLD) bottom seam length'!H2370^2/($C$6/2)^2)</f>
        <v>#DIV/0!</v>
      </c>
      <c r="K2370" s="136">
        <f t="shared" si="363"/>
        <v>47180</v>
      </c>
      <c r="L2370" t="e">
        <f>SQRT(($C$5/2)^2-($C$5/2)^2*'(OLD) bottom seam length'!K2370^2/($C$6/2)^2)</f>
        <v>#DIV/0!</v>
      </c>
      <c r="O2370" s="136">
        <f t="shared" si="364"/>
        <v>47180</v>
      </c>
      <c r="P2370" t="b">
        <f t="shared" si="365"/>
        <v>0</v>
      </c>
      <c r="T2370" s="136">
        <f t="shared" si="366"/>
        <v>47160</v>
      </c>
      <c r="U2370" t="e">
        <f>SQRT(($U$6/2)^2-($U$6/2)^2*'(OLD) bottom seam length'!T2370^2/($U$7/2)^2)</f>
        <v>#VALUE!</v>
      </c>
      <c r="W2370" s="136">
        <f t="shared" si="367"/>
        <v>47160</v>
      </c>
      <c r="X2370" t="e">
        <f>SQRT(($U$6/2)^2-($U$6/2)^2*'(OLD) bottom seam length'!W2370^2/($U$7/2)^2)</f>
        <v>#VALUE!</v>
      </c>
      <c r="Z2370" s="136">
        <f t="shared" si="368"/>
        <v>47160</v>
      </c>
      <c r="AA2370" t="e">
        <f>SQRT(($U$6/2)^2-($U$6/2)^2*'(OLD) bottom seam length'!Z2370^2/($U$7/2)^2)</f>
        <v>#VALUE!</v>
      </c>
      <c r="AC2370" s="136">
        <f t="shared" si="369"/>
        <v>47160</v>
      </c>
      <c r="AD2370" t="e">
        <f>SQRT(($U$6/2)^2-($U$6/2)^2*'(OLD) bottom seam length'!AC2370^2/($U$7/2)^2)</f>
        <v>#VALUE!</v>
      </c>
    </row>
    <row r="2371" spans="2:30">
      <c r="B2371" s="136">
        <f t="shared" si="360"/>
        <v>47200</v>
      </c>
      <c r="C2371" t="e">
        <f>SQRT(($C$5/2)^2-($C$5/2)^2*'(OLD) bottom seam length'!B2371^2/($C$6/2)^2)</f>
        <v>#DIV/0!</v>
      </c>
      <c r="E2371" s="136">
        <f t="shared" si="361"/>
        <v>47200</v>
      </c>
      <c r="F2371" t="e">
        <f>SQRT(($C$5/2)^2-($C$5/2)^2*'(OLD) bottom seam length'!E2371^2/($C$6/2)^2)</f>
        <v>#DIV/0!</v>
      </c>
      <c r="H2371" s="136">
        <f t="shared" si="362"/>
        <v>47200</v>
      </c>
      <c r="I2371" t="e">
        <f>SQRT(($C$5/2)^2-($C$5/2)^2*'(OLD) bottom seam length'!H2371^2/($C$6/2)^2)</f>
        <v>#DIV/0!</v>
      </c>
      <c r="K2371" s="136">
        <f t="shared" si="363"/>
        <v>47200</v>
      </c>
      <c r="L2371" t="e">
        <f>SQRT(($C$5/2)^2-($C$5/2)^2*'(OLD) bottom seam length'!K2371^2/($C$6/2)^2)</f>
        <v>#DIV/0!</v>
      </c>
      <c r="O2371" s="136">
        <f t="shared" si="364"/>
        <v>47200</v>
      </c>
      <c r="P2371" t="b">
        <f t="shared" si="365"/>
        <v>0</v>
      </c>
      <c r="T2371" s="136">
        <f t="shared" si="366"/>
        <v>47180</v>
      </c>
      <c r="U2371" t="e">
        <f>SQRT(($U$6/2)^2-($U$6/2)^2*'(OLD) bottom seam length'!T2371^2/($U$7/2)^2)</f>
        <v>#VALUE!</v>
      </c>
      <c r="W2371" s="136">
        <f t="shared" si="367"/>
        <v>47180</v>
      </c>
      <c r="X2371" t="e">
        <f>SQRT(($U$6/2)^2-($U$6/2)^2*'(OLD) bottom seam length'!W2371^2/($U$7/2)^2)</f>
        <v>#VALUE!</v>
      </c>
      <c r="Z2371" s="136">
        <f t="shared" si="368"/>
        <v>47180</v>
      </c>
      <c r="AA2371" t="e">
        <f>SQRT(($U$6/2)^2-($U$6/2)^2*'(OLD) bottom seam length'!Z2371^2/($U$7/2)^2)</f>
        <v>#VALUE!</v>
      </c>
      <c r="AC2371" s="136">
        <f t="shared" si="369"/>
        <v>47180</v>
      </c>
      <c r="AD2371" t="e">
        <f>SQRT(($U$6/2)^2-($U$6/2)^2*'(OLD) bottom seam length'!AC2371^2/($U$7/2)^2)</f>
        <v>#VALUE!</v>
      </c>
    </row>
    <row r="2372" spans="2:30">
      <c r="B2372" s="136">
        <f t="shared" si="360"/>
        <v>47220</v>
      </c>
      <c r="C2372" t="e">
        <f>SQRT(($C$5/2)^2-($C$5/2)^2*'(OLD) bottom seam length'!B2372^2/($C$6/2)^2)</f>
        <v>#DIV/0!</v>
      </c>
      <c r="E2372" s="136">
        <f t="shared" si="361"/>
        <v>47220</v>
      </c>
      <c r="F2372" t="e">
        <f>SQRT(($C$5/2)^2-($C$5/2)^2*'(OLD) bottom seam length'!E2372^2/($C$6/2)^2)</f>
        <v>#DIV/0!</v>
      </c>
      <c r="H2372" s="136">
        <f t="shared" si="362"/>
        <v>47220</v>
      </c>
      <c r="I2372" t="e">
        <f>SQRT(($C$5/2)^2-($C$5/2)^2*'(OLD) bottom seam length'!H2372^2/($C$6/2)^2)</f>
        <v>#DIV/0!</v>
      </c>
      <c r="K2372" s="136">
        <f t="shared" si="363"/>
        <v>47220</v>
      </c>
      <c r="L2372" t="e">
        <f>SQRT(($C$5/2)^2-($C$5/2)^2*'(OLD) bottom seam length'!K2372^2/($C$6/2)^2)</f>
        <v>#DIV/0!</v>
      </c>
      <c r="O2372" s="136">
        <f t="shared" si="364"/>
        <v>47220</v>
      </c>
      <c r="P2372" t="b">
        <f t="shared" si="365"/>
        <v>0</v>
      </c>
      <c r="T2372" s="136">
        <f t="shared" si="366"/>
        <v>47200</v>
      </c>
      <c r="U2372" t="e">
        <f>SQRT(($U$6/2)^2-($U$6/2)^2*'(OLD) bottom seam length'!T2372^2/($U$7/2)^2)</f>
        <v>#VALUE!</v>
      </c>
      <c r="W2372" s="136">
        <f t="shared" si="367"/>
        <v>47200</v>
      </c>
      <c r="X2372" t="e">
        <f>SQRT(($U$6/2)^2-($U$6/2)^2*'(OLD) bottom seam length'!W2372^2/($U$7/2)^2)</f>
        <v>#VALUE!</v>
      </c>
      <c r="Z2372" s="136">
        <f t="shared" si="368"/>
        <v>47200</v>
      </c>
      <c r="AA2372" t="e">
        <f>SQRT(($U$6/2)^2-($U$6/2)^2*'(OLD) bottom seam length'!Z2372^2/($U$7/2)^2)</f>
        <v>#VALUE!</v>
      </c>
      <c r="AC2372" s="136">
        <f t="shared" si="369"/>
        <v>47200</v>
      </c>
      <c r="AD2372" t="e">
        <f>SQRT(($U$6/2)^2-($U$6/2)^2*'(OLD) bottom seam length'!AC2372^2/($U$7/2)^2)</f>
        <v>#VALUE!</v>
      </c>
    </row>
    <row r="2373" spans="2:30">
      <c r="B2373" s="136">
        <f t="shared" si="360"/>
        <v>47240</v>
      </c>
      <c r="C2373" t="e">
        <f>SQRT(($C$5/2)^2-($C$5/2)^2*'(OLD) bottom seam length'!B2373^2/($C$6/2)^2)</f>
        <v>#DIV/0!</v>
      </c>
      <c r="E2373" s="136">
        <f t="shared" si="361"/>
        <v>47240</v>
      </c>
      <c r="F2373" t="e">
        <f>SQRT(($C$5/2)^2-($C$5/2)^2*'(OLD) bottom seam length'!E2373^2/($C$6/2)^2)</f>
        <v>#DIV/0!</v>
      </c>
      <c r="H2373" s="136">
        <f t="shared" si="362"/>
        <v>47240</v>
      </c>
      <c r="I2373" t="e">
        <f>SQRT(($C$5/2)^2-($C$5/2)^2*'(OLD) bottom seam length'!H2373^2/($C$6/2)^2)</f>
        <v>#DIV/0!</v>
      </c>
      <c r="K2373" s="136">
        <f t="shared" si="363"/>
        <v>47240</v>
      </c>
      <c r="L2373" t="e">
        <f>SQRT(($C$5/2)^2-($C$5/2)^2*'(OLD) bottom seam length'!K2373^2/($C$6/2)^2)</f>
        <v>#DIV/0!</v>
      </c>
      <c r="O2373" s="136">
        <f t="shared" si="364"/>
        <v>47240</v>
      </c>
      <c r="P2373" t="b">
        <f t="shared" si="365"/>
        <v>0</v>
      </c>
      <c r="T2373" s="136">
        <f t="shared" si="366"/>
        <v>47220</v>
      </c>
      <c r="U2373" t="e">
        <f>SQRT(($U$6/2)^2-($U$6/2)^2*'(OLD) bottom seam length'!T2373^2/($U$7/2)^2)</f>
        <v>#VALUE!</v>
      </c>
      <c r="W2373" s="136">
        <f t="shared" si="367"/>
        <v>47220</v>
      </c>
      <c r="X2373" t="e">
        <f>SQRT(($U$6/2)^2-($U$6/2)^2*'(OLD) bottom seam length'!W2373^2/($U$7/2)^2)</f>
        <v>#VALUE!</v>
      </c>
      <c r="Z2373" s="136">
        <f t="shared" si="368"/>
        <v>47220</v>
      </c>
      <c r="AA2373" t="e">
        <f>SQRT(($U$6/2)^2-($U$6/2)^2*'(OLD) bottom seam length'!Z2373^2/($U$7/2)^2)</f>
        <v>#VALUE!</v>
      </c>
      <c r="AC2373" s="136">
        <f t="shared" si="369"/>
        <v>47220</v>
      </c>
      <c r="AD2373" t="e">
        <f>SQRT(($U$6/2)^2-($U$6/2)^2*'(OLD) bottom seam length'!AC2373^2/($U$7/2)^2)</f>
        <v>#VALUE!</v>
      </c>
    </row>
    <row r="2374" spans="2:30">
      <c r="B2374" s="136">
        <f t="shared" si="360"/>
        <v>47260</v>
      </c>
      <c r="C2374" t="e">
        <f>SQRT(($C$5/2)^2-($C$5/2)^2*'(OLD) bottom seam length'!B2374^2/($C$6/2)^2)</f>
        <v>#DIV/0!</v>
      </c>
      <c r="E2374" s="136">
        <f t="shared" si="361"/>
        <v>47260</v>
      </c>
      <c r="F2374" t="e">
        <f>SQRT(($C$5/2)^2-($C$5/2)^2*'(OLD) bottom seam length'!E2374^2/($C$6/2)^2)</f>
        <v>#DIV/0!</v>
      </c>
      <c r="H2374" s="136">
        <f t="shared" si="362"/>
        <v>47260</v>
      </c>
      <c r="I2374" t="e">
        <f>SQRT(($C$5/2)^2-($C$5/2)^2*'(OLD) bottom seam length'!H2374^2/($C$6/2)^2)</f>
        <v>#DIV/0!</v>
      </c>
      <c r="K2374" s="136">
        <f t="shared" si="363"/>
        <v>47260</v>
      </c>
      <c r="L2374" t="e">
        <f>SQRT(($C$5/2)^2-($C$5/2)^2*'(OLD) bottom seam length'!K2374^2/($C$6/2)^2)</f>
        <v>#DIV/0!</v>
      </c>
      <c r="O2374" s="136">
        <f t="shared" si="364"/>
        <v>47260</v>
      </c>
      <c r="P2374" t="b">
        <f t="shared" si="365"/>
        <v>0</v>
      </c>
      <c r="T2374" s="136">
        <f t="shared" si="366"/>
        <v>47240</v>
      </c>
      <c r="U2374" t="e">
        <f>SQRT(($U$6/2)^2-($U$6/2)^2*'(OLD) bottom seam length'!T2374^2/($U$7/2)^2)</f>
        <v>#VALUE!</v>
      </c>
      <c r="W2374" s="136">
        <f t="shared" si="367"/>
        <v>47240</v>
      </c>
      <c r="X2374" t="e">
        <f>SQRT(($U$6/2)^2-($U$6/2)^2*'(OLD) bottom seam length'!W2374^2/($U$7/2)^2)</f>
        <v>#VALUE!</v>
      </c>
      <c r="Z2374" s="136">
        <f t="shared" si="368"/>
        <v>47240</v>
      </c>
      <c r="AA2374" t="e">
        <f>SQRT(($U$6/2)^2-($U$6/2)^2*'(OLD) bottom seam length'!Z2374^2/($U$7/2)^2)</f>
        <v>#VALUE!</v>
      </c>
      <c r="AC2374" s="136">
        <f t="shared" si="369"/>
        <v>47240</v>
      </c>
      <c r="AD2374" t="e">
        <f>SQRT(($U$6/2)^2-($U$6/2)^2*'(OLD) bottom seam length'!AC2374^2/($U$7/2)^2)</f>
        <v>#VALUE!</v>
      </c>
    </row>
    <row r="2375" spans="2:30">
      <c r="B2375" s="136">
        <f t="shared" si="360"/>
        <v>47280</v>
      </c>
      <c r="C2375" t="e">
        <f>SQRT(($C$5/2)^2-($C$5/2)^2*'(OLD) bottom seam length'!B2375^2/($C$6/2)^2)</f>
        <v>#DIV/0!</v>
      </c>
      <c r="E2375" s="136">
        <f t="shared" si="361"/>
        <v>47280</v>
      </c>
      <c r="F2375" t="e">
        <f>SQRT(($C$5/2)^2-($C$5/2)^2*'(OLD) bottom seam length'!E2375^2/($C$6/2)^2)</f>
        <v>#DIV/0!</v>
      </c>
      <c r="H2375" s="136">
        <f t="shared" si="362"/>
        <v>47280</v>
      </c>
      <c r="I2375" t="e">
        <f>SQRT(($C$5/2)^2-($C$5/2)^2*'(OLD) bottom seam length'!H2375^2/($C$6/2)^2)</f>
        <v>#DIV/0!</v>
      </c>
      <c r="K2375" s="136">
        <f t="shared" si="363"/>
        <v>47280</v>
      </c>
      <c r="L2375" t="e">
        <f>SQRT(($C$5/2)^2-($C$5/2)^2*'(OLD) bottom seam length'!K2375^2/($C$6/2)^2)</f>
        <v>#DIV/0!</v>
      </c>
      <c r="O2375" s="136">
        <f t="shared" si="364"/>
        <v>47280</v>
      </c>
      <c r="P2375" t="b">
        <f t="shared" si="365"/>
        <v>0</v>
      </c>
      <c r="T2375" s="136">
        <f t="shared" si="366"/>
        <v>47260</v>
      </c>
      <c r="U2375" t="e">
        <f>SQRT(($U$6/2)^2-($U$6/2)^2*'(OLD) bottom seam length'!T2375^2/($U$7/2)^2)</f>
        <v>#VALUE!</v>
      </c>
      <c r="W2375" s="136">
        <f t="shared" si="367"/>
        <v>47260</v>
      </c>
      <c r="X2375" t="e">
        <f>SQRT(($U$6/2)^2-($U$6/2)^2*'(OLD) bottom seam length'!W2375^2/($U$7/2)^2)</f>
        <v>#VALUE!</v>
      </c>
      <c r="Z2375" s="136">
        <f t="shared" si="368"/>
        <v>47260</v>
      </c>
      <c r="AA2375" t="e">
        <f>SQRT(($U$6/2)^2-($U$6/2)^2*'(OLD) bottom seam length'!Z2375^2/($U$7/2)^2)</f>
        <v>#VALUE!</v>
      </c>
      <c r="AC2375" s="136">
        <f t="shared" si="369"/>
        <v>47260</v>
      </c>
      <c r="AD2375" t="e">
        <f>SQRT(($U$6/2)^2-($U$6/2)^2*'(OLD) bottom seam length'!AC2375^2/($U$7/2)^2)</f>
        <v>#VALUE!</v>
      </c>
    </row>
    <row r="2376" spans="2:30">
      <c r="B2376" s="136">
        <f t="shared" si="360"/>
        <v>47300</v>
      </c>
      <c r="C2376" t="e">
        <f>SQRT(($C$5/2)^2-($C$5/2)^2*'(OLD) bottom seam length'!B2376^2/($C$6/2)^2)</f>
        <v>#DIV/0!</v>
      </c>
      <c r="E2376" s="136">
        <f t="shared" si="361"/>
        <v>47300</v>
      </c>
      <c r="F2376" t="e">
        <f>SQRT(($C$5/2)^2-($C$5/2)^2*'(OLD) bottom seam length'!E2376^2/($C$6/2)^2)</f>
        <v>#DIV/0!</v>
      </c>
      <c r="H2376" s="136">
        <f t="shared" si="362"/>
        <v>47300</v>
      </c>
      <c r="I2376" t="e">
        <f>SQRT(($C$5/2)^2-($C$5/2)^2*'(OLD) bottom seam length'!H2376^2/($C$6/2)^2)</f>
        <v>#DIV/0!</v>
      </c>
      <c r="K2376" s="136">
        <f t="shared" si="363"/>
        <v>47300</v>
      </c>
      <c r="L2376" t="e">
        <f>SQRT(($C$5/2)^2-($C$5/2)^2*'(OLD) bottom seam length'!K2376^2/($C$6/2)^2)</f>
        <v>#DIV/0!</v>
      </c>
      <c r="O2376" s="136">
        <f t="shared" si="364"/>
        <v>47300</v>
      </c>
      <c r="P2376" t="b">
        <f t="shared" si="365"/>
        <v>0</v>
      </c>
      <c r="T2376" s="136">
        <f t="shared" si="366"/>
        <v>47280</v>
      </c>
      <c r="U2376" t="e">
        <f>SQRT(($U$6/2)^2-($U$6/2)^2*'(OLD) bottom seam length'!T2376^2/($U$7/2)^2)</f>
        <v>#VALUE!</v>
      </c>
      <c r="W2376" s="136">
        <f t="shared" si="367"/>
        <v>47280</v>
      </c>
      <c r="X2376" t="e">
        <f>SQRT(($U$6/2)^2-($U$6/2)^2*'(OLD) bottom seam length'!W2376^2/($U$7/2)^2)</f>
        <v>#VALUE!</v>
      </c>
      <c r="Z2376" s="136">
        <f t="shared" si="368"/>
        <v>47280</v>
      </c>
      <c r="AA2376" t="e">
        <f>SQRT(($U$6/2)^2-($U$6/2)^2*'(OLD) bottom seam length'!Z2376^2/($U$7/2)^2)</f>
        <v>#VALUE!</v>
      </c>
      <c r="AC2376" s="136">
        <f t="shared" si="369"/>
        <v>47280</v>
      </c>
      <c r="AD2376" t="e">
        <f>SQRT(($U$6/2)^2-($U$6/2)^2*'(OLD) bottom seam length'!AC2376^2/($U$7/2)^2)</f>
        <v>#VALUE!</v>
      </c>
    </row>
    <row r="2377" spans="2:30">
      <c r="B2377" s="136">
        <f t="shared" si="360"/>
        <v>47320</v>
      </c>
      <c r="C2377" t="e">
        <f>SQRT(($C$5/2)^2-($C$5/2)^2*'(OLD) bottom seam length'!B2377^2/($C$6/2)^2)</f>
        <v>#DIV/0!</v>
      </c>
      <c r="E2377" s="136">
        <f t="shared" si="361"/>
        <v>47320</v>
      </c>
      <c r="F2377" t="e">
        <f>SQRT(($C$5/2)^2-($C$5/2)^2*'(OLD) bottom seam length'!E2377^2/($C$6/2)^2)</f>
        <v>#DIV/0!</v>
      </c>
      <c r="H2377" s="136">
        <f t="shared" si="362"/>
        <v>47320</v>
      </c>
      <c r="I2377" t="e">
        <f>SQRT(($C$5/2)^2-($C$5/2)^2*'(OLD) bottom seam length'!H2377^2/($C$6/2)^2)</f>
        <v>#DIV/0!</v>
      </c>
      <c r="K2377" s="136">
        <f t="shared" si="363"/>
        <v>47320</v>
      </c>
      <c r="L2377" t="e">
        <f>SQRT(($C$5/2)^2-($C$5/2)^2*'(OLD) bottom seam length'!K2377^2/($C$6/2)^2)</f>
        <v>#DIV/0!</v>
      </c>
      <c r="O2377" s="136">
        <f t="shared" si="364"/>
        <v>47320</v>
      </c>
      <c r="P2377" t="b">
        <f t="shared" si="365"/>
        <v>0</v>
      </c>
      <c r="T2377" s="136">
        <f t="shared" si="366"/>
        <v>47300</v>
      </c>
      <c r="U2377" t="e">
        <f>SQRT(($U$6/2)^2-($U$6/2)^2*'(OLD) bottom seam length'!T2377^2/($U$7/2)^2)</f>
        <v>#VALUE!</v>
      </c>
      <c r="W2377" s="136">
        <f t="shared" si="367"/>
        <v>47300</v>
      </c>
      <c r="X2377" t="e">
        <f>SQRT(($U$6/2)^2-($U$6/2)^2*'(OLD) bottom seam length'!W2377^2/($U$7/2)^2)</f>
        <v>#VALUE!</v>
      </c>
      <c r="Z2377" s="136">
        <f t="shared" si="368"/>
        <v>47300</v>
      </c>
      <c r="AA2377" t="e">
        <f>SQRT(($U$6/2)^2-($U$6/2)^2*'(OLD) bottom seam length'!Z2377^2/($U$7/2)^2)</f>
        <v>#VALUE!</v>
      </c>
      <c r="AC2377" s="136">
        <f t="shared" si="369"/>
        <v>47300</v>
      </c>
      <c r="AD2377" t="e">
        <f>SQRT(($U$6/2)^2-($U$6/2)^2*'(OLD) bottom seam length'!AC2377^2/($U$7/2)^2)</f>
        <v>#VALUE!</v>
      </c>
    </row>
    <row r="2378" spans="2:30">
      <c r="B2378" s="136">
        <f t="shared" si="360"/>
        <v>47340</v>
      </c>
      <c r="C2378" t="e">
        <f>SQRT(($C$5/2)^2-($C$5/2)^2*'(OLD) bottom seam length'!B2378^2/($C$6/2)^2)</f>
        <v>#DIV/0!</v>
      </c>
      <c r="E2378" s="136">
        <f t="shared" si="361"/>
        <v>47340</v>
      </c>
      <c r="F2378" t="e">
        <f>SQRT(($C$5/2)^2-($C$5/2)^2*'(OLD) bottom seam length'!E2378^2/($C$6/2)^2)</f>
        <v>#DIV/0!</v>
      </c>
      <c r="H2378" s="136">
        <f t="shared" si="362"/>
        <v>47340</v>
      </c>
      <c r="I2378" t="e">
        <f>SQRT(($C$5/2)^2-($C$5/2)^2*'(OLD) bottom seam length'!H2378^2/($C$6/2)^2)</f>
        <v>#DIV/0!</v>
      </c>
      <c r="K2378" s="136">
        <f t="shared" si="363"/>
        <v>47340</v>
      </c>
      <c r="L2378" t="e">
        <f>SQRT(($C$5/2)^2-($C$5/2)^2*'(OLD) bottom seam length'!K2378^2/($C$6/2)^2)</f>
        <v>#DIV/0!</v>
      </c>
      <c r="O2378" s="136">
        <f t="shared" si="364"/>
        <v>47340</v>
      </c>
      <c r="P2378" t="b">
        <f t="shared" si="365"/>
        <v>0</v>
      </c>
      <c r="T2378" s="136">
        <f t="shared" si="366"/>
        <v>47320</v>
      </c>
      <c r="U2378" t="e">
        <f>SQRT(($U$6/2)^2-($U$6/2)^2*'(OLD) bottom seam length'!T2378^2/($U$7/2)^2)</f>
        <v>#VALUE!</v>
      </c>
      <c r="W2378" s="136">
        <f t="shared" si="367"/>
        <v>47320</v>
      </c>
      <c r="X2378" t="e">
        <f>SQRT(($U$6/2)^2-($U$6/2)^2*'(OLD) bottom seam length'!W2378^2/($U$7/2)^2)</f>
        <v>#VALUE!</v>
      </c>
      <c r="Z2378" s="136">
        <f t="shared" si="368"/>
        <v>47320</v>
      </c>
      <c r="AA2378" t="e">
        <f>SQRT(($U$6/2)^2-($U$6/2)^2*'(OLD) bottom seam length'!Z2378^2/($U$7/2)^2)</f>
        <v>#VALUE!</v>
      </c>
      <c r="AC2378" s="136">
        <f t="shared" si="369"/>
        <v>47320</v>
      </c>
      <c r="AD2378" t="e">
        <f>SQRT(($U$6/2)^2-($U$6/2)^2*'(OLD) bottom seam length'!AC2378^2/($U$7/2)^2)</f>
        <v>#VALUE!</v>
      </c>
    </row>
    <row r="2379" spans="2:30">
      <c r="B2379" s="136">
        <f t="shared" si="360"/>
        <v>47360</v>
      </c>
      <c r="C2379" t="e">
        <f>SQRT(($C$5/2)^2-($C$5/2)^2*'(OLD) bottom seam length'!B2379^2/($C$6/2)^2)</f>
        <v>#DIV/0!</v>
      </c>
      <c r="E2379" s="136">
        <f t="shared" si="361"/>
        <v>47360</v>
      </c>
      <c r="F2379" t="e">
        <f>SQRT(($C$5/2)^2-($C$5/2)^2*'(OLD) bottom seam length'!E2379^2/($C$6/2)^2)</f>
        <v>#DIV/0!</v>
      </c>
      <c r="H2379" s="136">
        <f t="shared" si="362"/>
        <v>47360</v>
      </c>
      <c r="I2379" t="e">
        <f>SQRT(($C$5/2)^2-($C$5/2)^2*'(OLD) bottom seam length'!H2379^2/($C$6/2)^2)</f>
        <v>#DIV/0!</v>
      </c>
      <c r="K2379" s="136">
        <f t="shared" si="363"/>
        <v>47360</v>
      </c>
      <c r="L2379" t="e">
        <f>SQRT(($C$5/2)^2-($C$5/2)^2*'(OLD) bottom seam length'!K2379^2/($C$6/2)^2)</f>
        <v>#DIV/0!</v>
      </c>
      <c r="O2379" s="136">
        <f t="shared" si="364"/>
        <v>47360</v>
      </c>
      <c r="P2379" t="b">
        <f t="shared" si="365"/>
        <v>0</v>
      </c>
      <c r="T2379" s="136">
        <f t="shared" si="366"/>
        <v>47340</v>
      </c>
      <c r="U2379" t="e">
        <f>SQRT(($U$6/2)^2-($U$6/2)^2*'(OLD) bottom seam length'!T2379^2/($U$7/2)^2)</f>
        <v>#VALUE!</v>
      </c>
      <c r="W2379" s="136">
        <f t="shared" si="367"/>
        <v>47340</v>
      </c>
      <c r="X2379" t="e">
        <f>SQRT(($U$6/2)^2-($U$6/2)^2*'(OLD) bottom seam length'!W2379^2/($U$7/2)^2)</f>
        <v>#VALUE!</v>
      </c>
      <c r="Z2379" s="136">
        <f t="shared" si="368"/>
        <v>47340</v>
      </c>
      <c r="AA2379" t="e">
        <f>SQRT(($U$6/2)^2-($U$6/2)^2*'(OLD) bottom seam length'!Z2379^2/($U$7/2)^2)</f>
        <v>#VALUE!</v>
      </c>
      <c r="AC2379" s="136">
        <f t="shared" si="369"/>
        <v>47340</v>
      </c>
      <c r="AD2379" t="e">
        <f>SQRT(($U$6/2)^2-($U$6/2)^2*'(OLD) bottom seam length'!AC2379^2/($U$7/2)^2)</f>
        <v>#VALUE!</v>
      </c>
    </row>
    <row r="2380" spans="2:30">
      <c r="B2380" s="136">
        <f t="shared" ref="B2380:B2443" si="370">B2379+$C$7</f>
        <v>47380</v>
      </c>
      <c r="C2380" t="e">
        <f>SQRT(($C$5/2)^2-($C$5/2)^2*'(OLD) bottom seam length'!B2380^2/($C$6/2)^2)</f>
        <v>#DIV/0!</v>
      </c>
      <c r="E2380" s="136">
        <f t="shared" ref="E2380:E2443" si="371">E2379+$C$7</f>
        <v>47380</v>
      </c>
      <c r="F2380" t="e">
        <f>SQRT(($C$5/2)^2-($C$5/2)^2*'(OLD) bottom seam length'!E2380^2/($C$6/2)^2)</f>
        <v>#DIV/0!</v>
      </c>
      <c r="H2380" s="136">
        <f t="shared" ref="H2380:H2443" si="372">H2379+$C$7</f>
        <v>47380</v>
      </c>
      <c r="I2380" t="e">
        <f>SQRT(($C$5/2)^2-($C$5/2)^2*'(OLD) bottom seam length'!H2380^2/($C$6/2)^2)</f>
        <v>#DIV/0!</v>
      </c>
      <c r="K2380" s="136">
        <f t="shared" ref="K2380:K2443" si="373">K2379+$C$7</f>
        <v>47380</v>
      </c>
      <c r="L2380" t="e">
        <f>SQRT(($C$5/2)^2-($C$5/2)^2*'(OLD) bottom seam length'!K2380^2/($C$6/2)^2)</f>
        <v>#DIV/0!</v>
      </c>
      <c r="O2380" s="136">
        <f t="shared" ref="O2380:O2443" si="374">O2379+$C$7</f>
        <v>47380</v>
      </c>
      <c r="P2380" t="b">
        <f t="shared" ref="P2380:P2443" si="375">IF(O2380&lt;=$P$6,$P$5)</f>
        <v>0</v>
      </c>
      <c r="T2380" s="136">
        <f t="shared" si="366"/>
        <v>47360</v>
      </c>
      <c r="U2380" t="e">
        <f>SQRT(($U$6/2)^2-($U$6/2)^2*'(OLD) bottom seam length'!T2380^2/($U$7/2)^2)</f>
        <v>#VALUE!</v>
      </c>
      <c r="W2380" s="136">
        <f t="shared" si="367"/>
        <v>47360</v>
      </c>
      <c r="X2380" t="e">
        <f>SQRT(($U$6/2)^2-($U$6/2)^2*'(OLD) bottom seam length'!W2380^2/($U$7/2)^2)</f>
        <v>#VALUE!</v>
      </c>
      <c r="Z2380" s="136">
        <f t="shared" si="368"/>
        <v>47360</v>
      </c>
      <c r="AA2380" t="e">
        <f>SQRT(($U$6/2)^2-($U$6/2)^2*'(OLD) bottom seam length'!Z2380^2/($U$7/2)^2)</f>
        <v>#VALUE!</v>
      </c>
      <c r="AC2380" s="136">
        <f t="shared" si="369"/>
        <v>47360</v>
      </c>
      <c r="AD2380" t="e">
        <f>SQRT(($U$6/2)^2-($U$6/2)^2*'(OLD) bottom seam length'!AC2380^2/($U$7/2)^2)</f>
        <v>#VALUE!</v>
      </c>
    </row>
    <row r="2381" spans="2:30">
      <c r="B2381" s="136">
        <f t="shared" si="370"/>
        <v>47400</v>
      </c>
      <c r="C2381" t="e">
        <f>SQRT(($C$5/2)^2-($C$5/2)^2*'(OLD) bottom seam length'!B2381^2/($C$6/2)^2)</f>
        <v>#DIV/0!</v>
      </c>
      <c r="E2381" s="136">
        <f t="shared" si="371"/>
        <v>47400</v>
      </c>
      <c r="F2381" t="e">
        <f>SQRT(($C$5/2)^2-($C$5/2)^2*'(OLD) bottom seam length'!E2381^2/($C$6/2)^2)</f>
        <v>#DIV/0!</v>
      </c>
      <c r="H2381" s="136">
        <f t="shared" si="372"/>
        <v>47400</v>
      </c>
      <c r="I2381" t="e">
        <f>SQRT(($C$5/2)^2-($C$5/2)^2*'(OLD) bottom seam length'!H2381^2/($C$6/2)^2)</f>
        <v>#DIV/0!</v>
      </c>
      <c r="K2381" s="136">
        <f t="shared" si="373"/>
        <v>47400</v>
      </c>
      <c r="L2381" t="e">
        <f>SQRT(($C$5/2)^2-($C$5/2)^2*'(OLD) bottom seam length'!K2381^2/($C$6/2)^2)</f>
        <v>#DIV/0!</v>
      </c>
      <c r="O2381" s="136">
        <f t="shared" si="374"/>
        <v>47400</v>
      </c>
      <c r="P2381" t="b">
        <f t="shared" si="375"/>
        <v>0</v>
      </c>
      <c r="T2381" s="136">
        <f t="shared" ref="T2381:T2444" si="376">T2380+$C$7</f>
        <v>47380</v>
      </c>
      <c r="U2381" t="e">
        <f>SQRT(($U$6/2)^2-($U$6/2)^2*'(OLD) bottom seam length'!T2381^2/($U$7/2)^2)</f>
        <v>#VALUE!</v>
      </c>
      <c r="W2381" s="136">
        <f t="shared" ref="W2381:W2444" si="377">W2380+$C$7</f>
        <v>47380</v>
      </c>
      <c r="X2381" t="e">
        <f>SQRT(($U$6/2)^2-($U$6/2)^2*'(OLD) bottom seam length'!W2381^2/($U$7/2)^2)</f>
        <v>#VALUE!</v>
      </c>
      <c r="Z2381" s="136">
        <f t="shared" ref="Z2381:Z2444" si="378">Z2380+$C$7</f>
        <v>47380</v>
      </c>
      <c r="AA2381" t="e">
        <f>SQRT(($U$6/2)^2-($U$6/2)^2*'(OLD) bottom seam length'!Z2381^2/($U$7/2)^2)</f>
        <v>#VALUE!</v>
      </c>
      <c r="AC2381" s="136">
        <f t="shared" ref="AC2381:AC2444" si="379">AC2380+$C$7</f>
        <v>47380</v>
      </c>
      <c r="AD2381" t="e">
        <f>SQRT(($U$6/2)^2-($U$6/2)^2*'(OLD) bottom seam length'!AC2381^2/($U$7/2)^2)</f>
        <v>#VALUE!</v>
      </c>
    </row>
    <row r="2382" spans="2:30">
      <c r="B2382" s="136">
        <f t="shared" si="370"/>
        <v>47420</v>
      </c>
      <c r="C2382" t="e">
        <f>SQRT(($C$5/2)^2-($C$5/2)^2*'(OLD) bottom seam length'!B2382^2/($C$6/2)^2)</f>
        <v>#DIV/0!</v>
      </c>
      <c r="E2382" s="136">
        <f t="shared" si="371"/>
        <v>47420</v>
      </c>
      <c r="F2382" t="e">
        <f>SQRT(($C$5/2)^2-($C$5/2)^2*'(OLD) bottom seam length'!E2382^2/($C$6/2)^2)</f>
        <v>#DIV/0!</v>
      </c>
      <c r="H2382" s="136">
        <f t="shared" si="372"/>
        <v>47420</v>
      </c>
      <c r="I2382" t="e">
        <f>SQRT(($C$5/2)^2-($C$5/2)^2*'(OLD) bottom seam length'!H2382^2/($C$6/2)^2)</f>
        <v>#DIV/0!</v>
      </c>
      <c r="K2382" s="136">
        <f t="shared" si="373"/>
        <v>47420</v>
      </c>
      <c r="L2382" t="e">
        <f>SQRT(($C$5/2)^2-($C$5/2)^2*'(OLD) bottom seam length'!K2382^2/($C$6/2)^2)</f>
        <v>#DIV/0!</v>
      </c>
      <c r="O2382" s="136">
        <f t="shared" si="374"/>
        <v>47420</v>
      </c>
      <c r="P2382" t="b">
        <f t="shared" si="375"/>
        <v>0</v>
      </c>
      <c r="T2382" s="136">
        <f t="shared" si="376"/>
        <v>47400</v>
      </c>
      <c r="U2382" t="e">
        <f>SQRT(($U$6/2)^2-($U$6/2)^2*'(OLD) bottom seam length'!T2382^2/($U$7/2)^2)</f>
        <v>#VALUE!</v>
      </c>
      <c r="W2382" s="136">
        <f t="shared" si="377"/>
        <v>47400</v>
      </c>
      <c r="X2382" t="e">
        <f>SQRT(($U$6/2)^2-($U$6/2)^2*'(OLD) bottom seam length'!W2382^2/($U$7/2)^2)</f>
        <v>#VALUE!</v>
      </c>
      <c r="Z2382" s="136">
        <f t="shared" si="378"/>
        <v>47400</v>
      </c>
      <c r="AA2382" t="e">
        <f>SQRT(($U$6/2)^2-($U$6/2)^2*'(OLD) bottom seam length'!Z2382^2/($U$7/2)^2)</f>
        <v>#VALUE!</v>
      </c>
      <c r="AC2382" s="136">
        <f t="shared" si="379"/>
        <v>47400</v>
      </c>
      <c r="AD2382" t="e">
        <f>SQRT(($U$6/2)^2-($U$6/2)^2*'(OLD) bottom seam length'!AC2382^2/($U$7/2)^2)</f>
        <v>#VALUE!</v>
      </c>
    </row>
    <row r="2383" spans="2:30">
      <c r="B2383" s="136">
        <f t="shared" si="370"/>
        <v>47440</v>
      </c>
      <c r="C2383" t="e">
        <f>SQRT(($C$5/2)^2-($C$5/2)^2*'(OLD) bottom seam length'!B2383^2/($C$6/2)^2)</f>
        <v>#DIV/0!</v>
      </c>
      <c r="E2383" s="136">
        <f t="shared" si="371"/>
        <v>47440</v>
      </c>
      <c r="F2383" t="e">
        <f>SQRT(($C$5/2)^2-($C$5/2)^2*'(OLD) bottom seam length'!E2383^2/($C$6/2)^2)</f>
        <v>#DIV/0!</v>
      </c>
      <c r="H2383" s="136">
        <f t="shared" si="372"/>
        <v>47440</v>
      </c>
      <c r="I2383" t="e">
        <f>SQRT(($C$5/2)^2-($C$5/2)^2*'(OLD) bottom seam length'!H2383^2/($C$6/2)^2)</f>
        <v>#DIV/0!</v>
      </c>
      <c r="K2383" s="136">
        <f t="shared" si="373"/>
        <v>47440</v>
      </c>
      <c r="L2383" t="e">
        <f>SQRT(($C$5/2)^2-($C$5/2)^2*'(OLD) bottom seam length'!K2383^2/($C$6/2)^2)</f>
        <v>#DIV/0!</v>
      </c>
      <c r="O2383" s="136">
        <f t="shared" si="374"/>
        <v>47440</v>
      </c>
      <c r="P2383" t="b">
        <f t="shared" si="375"/>
        <v>0</v>
      </c>
      <c r="T2383" s="136">
        <f t="shared" si="376"/>
        <v>47420</v>
      </c>
      <c r="U2383" t="e">
        <f>SQRT(($U$6/2)^2-($U$6/2)^2*'(OLD) bottom seam length'!T2383^2/($U$7/2)^2)</f>
        <v>#VALUE!</v>
      </c>
      <c r="W2383" s="136">
        <f t="shared" si="377"/>
        <v>47420</v>
      </c>
      <c r="X2383" t="e">
        <f>SQRT(($U$6/2)^2-($U$6/2)^2*'(OLD) bottom seam length'!W2383^2/($U$7/2)^2)</f>
        <v>#VALUE!</v>
      </c>
      <c r="Z2383" s="136">
        <f t="shared" si="378"/>
        <v>47420</v>
      </c>
      <c r="AA2383" t="e">
        <f>SQRT(($U$6/2)^2-($U$6/2)^2*'(OLD) bottom seam length'!Z2383^2/($U$7/2)^2)</f>
        <v>#VALUE!</v>
      </c>
      <c r="AC2383" s="136">
        <f t="shared" si="379"/>
        <v>47420</v>
      </c>
      <c r="AD2383" t="e">
        <f>SQRT(($U$6/2)^2-($U$6/2)^2*'(OLD) bottom seam length'!AC2383^2/($U$7/2)^2)</f>
        <v>#VALUE!</v>
      </c>
    </row>
    <row r="2384" spans="2:30">
      <c r="B2384" s="136">
        <f t="shared" si="370"/>
        <v>47460</v>
      </c>
      <c r="C2384" t="e">
        <f>SQRT(($C$5/2)^2-($C$5/2)^2*'(OLD) bottom seam length'!B2384^2/($C$6/2)^2)</f>
        <v>#DIV/0!</v>
      </c>
      <c r="E2384" s="136">
        <f t="shared" si="371"/>
        <v>47460</v>
      </c>
      <c r="F2384" t="e">
        <f>SQRT(($C$5/2)^2-($C$5/2)^2*'(OLD) bottom seam length'!E2384^2/($C$6/2)^2)</f>
        <v>#DIV/0!</v>
      </c>
      <c r="H2384" s="136">
        <f t="shared" si="372"/>
        <v>47460</v>
      </c>
      <c r="I2384" t="e">
        <f>SQRT(($C$5/2)^2-($C$5/2)^2*'(OLD) bottom seam length'!H2384^2/($C$6/2)^2)</f>
        <v>#DIV/0!</v>
      </c>
      <c r="K2384" s="136">
        <f t="shared" si="373"/>
        <v>47460</v>
      </c>
      <c r="L2384" t="e">
        <f>SQRT(($C$5/2)^2-($C$5/2)^2*'(OLD) bottom seam length'!K2384^2/($C$6/2)^2)</f>
        <v>#DIV/0!</v>
      </c>
      <c r="O2384" s="136">
        <f t="shared" si="374"/>
        <v>47460</v>
      </c>
      <c r="P2384" t="b">
        <f t="shared" si="375"/>
        <v>0</v>
      </c>
      <c r="T2384" s="136">
        <f t="shared" si="376"/>
        <v>47440</v>
      </c>
      <c r="U2384" t="e">
        <f>SQRT(($U$6/2)^2-($U$6/2)^2*'(OLD) bottom seam length'!T2384^2/($U$7/2)^2)</f>
        <v>#VALUE!</v>
      </c>
      <c r="W2384" s="136">
        <f t="shared" si="377"/>
        <v>47440</v>
      </c>
      <c r="X2384" t="e">
        <f>SQRT(($U$6/2)^2-($U$6/2)^2*'(OLD) bottom seam length'!W2384^2/($U$7/2)^2)</f>
        <v>#VALUE!</v>
      </c>
      <c r="Z2384" s="136">
        <f t="shared" si="378"/>
        <v>47440</v>
      </c>
      <c r="AA2384" t="e">
        <f>SQRT(($U$6/2)^2-($U$6/2)^2*'(OLD) bottom seam length'!Z2384^2/($U$7/2)^2)</f>
        <v>#VALUE!</v>
      </c>
      <c r="AC2384" s="136">
        <f t="shared" si="379"/>
        <v>47440</v>
      </c>
      <c r="AD2384" t="e">
        <f>SQRT(($U$6/2)^2-($U$6/2)^2*'(OLD) bottom seam length'!AC2384^2/($U$7/2)^2)</f>
        <v>#VALUE!</v>
      </c>
    </row>
    <row r="2385" spans="2:30">
      <c r="B2385" s="136">
        <f t="shared" si="370"/>
        <v>47480</v>
      </c>
      <c r="C2385" t="e">
        <f>SQRT(($C$5/2)^2-($C$5/2)^2*'(OLD) bottom seam length'!B2385^2/($C$6/2)^2)</f>
        <v>#DIV/0!</v>
      </c>
      <c r="E2385" s="136">
        <f t="shared" si="371"/>
        <v>47480</v>
      </c>
      <c r="F2385" t="e">
        <f>SQRT(($C$5/2)^2-($C$5/2)^2*'(OLD) bottom seam length'!E2385^2/($C$6/2)^2)</f>
        <v>#DIV/0!</v>
      </c>
      <c r="H2385" s="136">
        <f t="shared" si="372"/>
        <v>47480</v>
      </c>
      <c r="I2385" t="e">
        <f>SQRT(($C$5/2)^2-($C$5/2)^2*'(OLD) bottom seam length'!H2385^2/($C$6/2)^2)</f>
        <v>#DIV/0!</v>
      </c>
      <c r="K2385" s="136">
        <f t="shared" si="373"/>
        <v>47480</v>
      </c>
      <c r="L2385" t="e">
        <f>SQRT(($C$5/2)^2-($C$5/2)^2*'(OLD) bottom seam length'!K2385^2/($C$6/2)^2)</f>
        <v>#DIV/0!</v>
      </c>
      <c r="O2385" s="136">
        <f t="shared" si="374"/>
        <v>47480</v>
      </c>
      <c r="P2385" t="b">
        <f t="shared" si="375"/>
        <v>0</v>
      </c>
      <c r="T2385" s="136">
        <f t="shared" si="376"/>
        <v>47460</v>
      </c>
      <c r="U2385" t="e">
        <f>SQRT(($U$6/2)^2-($U$6/2)^2*'(OLD) bottom seam length'!T2385^2/($U$7/2)^2)</f>
        <v>#VALUE!</v>
      </c>
      <c r="W2385" s="136">
        <f t="shared" si="377"/>
        <v>47460</v>
      </c>
      <c r="X2385" t="e">
        <f>SQRT(($U$6/2)^2-($U$6/2)^2*'(OLD) bottom seam length'!W2385^2/($U$7/2)^2)</f>
        <v>#VALUE!</v>
      </c>
      <c r="Z2385" s="136">
        <f t="shared" si="378"/>
        <v>47460</v>
      </c>
      <c r="AA2385" t="e">
        <f>SQRT(($U$6/2)^2-($U$6/2)^2*'(OLD) bottom seam length'!Z2385^2/($U$7/2)^2)</f>
        <v>#VALUE!</v>
      </c>
      <c r="AC2385" s="136">
        <f t="shared" si="379"/>
        <v>47460</v>
      </c>
      <c r="AD2385" t="e">
        <f>SQRT(($U$6/2)^2-($U$6/2)^2*'(OLD) bottom seam length'!AC2385^2/($U$7/2)^2)</f>
        <v>#VALUE!</v>
      </c>
    </row>
    <row r="2386" spans="2:30">
      <c r="B2386" s="136">
        <f t="shared" si="370"/>
        <v>47500</v>
      </c>
      <c r="C2386" t="e">
        <f>SQRT(($C$5/2)^2-($C$5/2)^2*'(OLD) bottom seam length'!B2386^2/($C$6/2)^2)</f>
        <v>#DIV/0!</v>
      </c>
      <c r="E2386" s="136">
        <f t="shared" si="371"/>
        <v>47500</v>
      </c>
      <c r="F2386" t="e">
        <f>SQRT(($C$5/2)^2-($C$5/2)^2*'(OLD) bottom seam length'!E2386^2/($C$6/2)^2)</f>
        <v>#DIV/0!</v>
      </c>
      <c r="H2386" s="136">
        <f t="shared" si="372"/>
        <v>47500</v>
      </c>
      <c r="I2386" t="e">
        <f>SQRT(($C$5/2)^2-($C$5/2)^2*'(OLD) bottom seam length'!H2386^2/($C$6/2)^2)</f>
        <v>#DIV/0!</v>
      </c>
      <c r="K2386" s="136">
        <f t="shared" si="373"/>
        <v>47500</v>
      </c>
      <c r="L2386" t="e">
        <f>SQRT(($C$5/2)^2-($C$5/2)^2*'(OLD) bottom seam length'!K2386^2/($C$6/2)^2)</f>
        <v>#DIV/0!</v>
      </c>
      <c r="O2386" s="136">
        <f t="shared" si="374"/>
        <v>47500</v>
      </c>
      <c r="P2386" t="b">
        <f t="shared" si="375"/>
        <v>0</v>
      </c>
      <c r="T2386" s="136">
        <f t="shared" si="376"/>
        <v>47480</v>
      </c>
      <c r="U2386" t="e">
        <f>SQRT(($U$6/2)^2-($U$6/2)^2*'(OLD) bottom seam length'!T2386^2/($U$7/2)^2)</f>
        <v>#VALUE!</v>
      </c>
      <c r="W2386" s="136">
        <f t="shared" si="377"/>
        <v>47480</v>
      </c>
      <c r="X2386" t="e">
        <f>SQRT(($U$6/2)^2-($U$6/2)^2*'(OLD) bottom seam length'!W2386^2/($U$7/2)^2)</f>
        <v>#VALUE!</v>
      </c>
      <c r="Z2386" s="136">
        <f t="shared" si="378"/>
        <v>47480</v>
      </c>
      <c r="AA2386" t="e">
        <f>SQRT(($U$6/2)^2-($U$6/2)^2*'(OLD) bottom seam length'!Z2386^2/($U$7/2)^2)</f>
        <v>#VALUE!</v>
      </c>
      <c r="AC2386" s="136">
        <f t="shared" si="379"/>
        <v>47480</v>
      </c>
      <c r="AD2386" t="e">
        <f>SQRT(($U$6/2)^2-($U$6/2)^2*'(OLD) bottom seam length'!AC2386^2/($U$7/2)^2)</f>
        <v>#VALUE!</v>
      </c>
    </row>
    <row r="2387" spans="2:30">
      <c r="B2387" s="136">
        <f t="shared" si="370"/>
        <v>47520</v>
      </c>
      <c r="C2387" t="e">
        <f>SQRT(($C$5/2)^2-($C$5/2)^2*'(OLD) bottom seam length'!B2387^2/($C$6/2)^2)</f>
        <v>#DIV/0!</v>
      </c>
      <c r="E2387" s="136">
        <f t="shared" si="371"/>
        <v>47520</v>
      </c>
      <c r="F2387" t="e">
        <f>SQRT(($C$5/2)^2-($C$5/2)^2*'(OLD) bottom seam length'!E2387^2/($C$6/2)^2)</f>
        <v>#DIV/0!</v>
      </c>
      <c r="H2387" s="136">
        <f t="shared" si="372"/>
        <v>47520</v>
      </c>
      <c r="I2387" t="e">
        <f>SQRT(($C$5/2)^2-($C$5/2)^2*'(OLD) bottom seam length'!H2387^2/($C$6/2)^2)</f>
        <v>#DIV/0!</v>
      </c>
      <c r="K2387" s="136">
        <f t="shared" si="373"/>
        <v>47520</v>
      </c>
      <c r="L2387" t="e">
        <f>SQRT(($C$5/2)^2-($C$5/2)^2*'(OLD) bottom seam length'!K2387^2/($C$6/2)^2)</f>
        <v>#DIV/0!</v>
      </c>
      <c r="O2387" s="136">
        <f t="shared" si="374"/>
        <v>47520</v>
      </c>
      <c r="P2387" t="b">
        <f t="shared" si="375"/>
        <v>0</v>
      </c>
      <c r="T2387" s="136">
        <f t="shared" si="376"/>
        <v>47500</v>
      </c>
      <c r="U2387" t="e">
        <f>SQRT(($U$6/2)^2-($U$6/2)^2*'(OLD) bottom seam length'!T2387^2/($U$7/2)^2)</f>
        <v>#VALUE!</v>
      </c>
      <c r="W2387" s="136">
        <f t="shared" si="377"/>
        <v>47500</v>
      </c>
      <c r="X2387" t="e">
        <f>SQRT(($U$6/2)^2-($U$6/2)^2*'(OLD) bottom seam length'!W2387^2/($U$7/2)^2)</f>
        <v>#VALUE!</v>
      </c>
      <c r="Z2387" s="136">
        <f t="shared" si="378"/>
        <v>47500</v>
      </c>
      <c r="AA2387" t="e">
        <f>SQRT(($U$6/2)^2-($U$6/2)^2*'(OLD) bottom seam length'!Z2387^2/($U$7/2)^2)</f>
        <v>#VALUE!</v>
      </c>
      <c r="AC2387" s="136">
        <f t="shared" si="379"/>
        <v>47500</v>
      </c>
      <c r="AD2387" t="e">
        <f>SQRT(($U$6/2)^2-($U$6/2)^2*'(OLD) bottom seam length'!AC2387^2/($U$7/2)^2)</f>
        <v>#VALUE!</v>
      </c>
    </row>
    <row r="2388" spans="2:30">
      <c r="B2388" s="136">
        <f t="shared" si="370"/>
        <v>47540</v>
      </c>
      <c r="C2388" t="e">
        <f>SQRT(($C$5/2)^2-($C$5/2)^2*'(OLD) bottom seam length'!B2388^2/($C$6/2)^2)</f>
        <v>#DIV/0!</v>
      </c>
      <c r="E2388" s="136">
        <f t="shared" si="371"/>
        <v>47540</v>
      </c>
      <c r="F2388" t="e">
        <f>SQRT(($C$5/2)^2-($C$5/2)^2*'(OLD) bottom seam length'!E2388^2/($C$6/2)^2)</f>
        <v>#DIV/0!</v>
      </c>
      <c r="H2388" s="136">
        <f t="shared" si="372"/>
        <v>47540</v>
      </c>
      <c r="I2388" t="e">
        <f>SQRT(($C$5/2)^2-($C$5/2)^2*'(OLD) bottom seam length'!H2388^2/($C$6/2)^2)</f>
        <v>#DIV/0!</v>
      </c>
      <c r="K2388" s="136">
        <f t="shared" si="373"/>
        <v>47540</v>
      </c>
      <c r="L2388" t="e">
        <f>SQRT(($C$5/2)^2-($C$5/2)^2*'(OLD) bottom seam length'!K2388^2/($C$6/2)^2)</f>
        <v>#DIV/0!</v>
      </c>
      <c r="O2388" s="136">
        <f t="shared" si="374"/>
        <v>47540</v>
      </c>
      <c r="P2388" t="b">
        <f t="shared" si="375"/>
        <v>0</v>
      </c>
      <c r="T2388" s="136">
        <f t="shared" si="376"/>
        <v>47520</v>
      </c>
      <c r="U2388" t="e">
        <f>SQRT(($U$6/2)^2-($U$6/2)^2*'(OLD) bottom seam length'!T2388^2/($U$7/2)^2)</f>
        <v>#VALUE!</v>
      </c>
      <c r="W2388" s="136">
        <f t="shared" si="377"/>
        <v>47520</v>
      </c>
      <c r="X2388" t="e">
        <f>SQRT(($U$6/2)^2-($U$6/2)^2*'(OLD) bottom seam length'!W2388^2/($U$7/2)^2)</f>
        <v>#VALUE!</v>
      </c>
      <c r="Z2388" s="136">
        <f t="shared" si="378"/>
        <v>47520</v>
      </c>
      <c r="AA2388" t="e">
        <f>SQRT(($U$6/2)^2-($U$6/2)^2*'(OLD) bottom seam length'!Z2388^2/($U$7/2)^2)</f>
        <v>#VALUE!</v>
      </c>
      <c r="AC2388" s="136">
        <f t="shared" si="379"/>
        <v>47520</v>
      </c>
      <c r="AD2388" t="e">
        <f>SQRT(($U$6/2)^2-($U$6/2)^2*'(OLD) bottom seam length'!AC2388^2/($U$7/2)^2)</f>
        <v>#VALUE!</v>
      </c>
    </row>
    <row r="2389" spans="2:30">
      <c r="B2389" s="136">
        <f t="shared" si="370"/>
        <v>47560</v>
      </c>
      <c r="C2389" t="e">
        <f>SQRT(($C$5/2)^2-($C$5/2)^2*'(OLD) bottom seam length'!B2389^2/($C$6/2)^2)</f>
        <v>#DIV/0!</v>
      </c>
      <c r="E2389" s="136">
        <f t="shared" si="371"/>
        <v>47560</v>
      </c>
      <c r="F2389" t="e">
        <f>SQRT(($C$5/2)^2-($C$5/2)^2*'(OLD) bottom seam length'!E2389^2/($C$6/2)^2)</f>
        <v>#DIV/0!</v>
      </c>
      <c r="H2389" s="136">
        <f t="shared" si="372"/>
        <v>47560</v>
      </c>
      <c r="I2389" t="e">
        <f>SQRT(($C$5/2)^2-($C$5/2)^2*'(OLD) bottom seam length'!H2389^2/($C$6/2)^2)</f>
        <v>#DIV/0!</v>
      </c>
      <c r="K2389" s="136">
        <f t="shared" si="373"/>
        <v>47560</v>
      </c>
      <c r="L2389" t="e">
        <f>SQRT(($C$5/2)^2-($C$5/2)^2*'(OLD) bottom seam length'!K2389^2/($C$6/2)^2)</f>
        <v>#DIV/0!</v>
      </c>
      <c r="O2389" s="136">
        <f t="shared" si="374"/>
        <v>47560</v>
      </c>
      <c r="P2389" t="b">
        <f t="shared" si="375"/>
        <v>0</v>
      </c>
      <c r="T2389" s="136">
        <f t="shared" si="376"/>
        <v>47540</v>
      </c>
      <c r="U2389" t="e">
        <f>SQRT(($U$6/2)^2-($U$6/2)^2*'(OLD) bottom seam length'!T2389^2/($U$7/2)^2)</f>
        <v>#VALUE!</v>
      </c>
      <c r="W2389" s="136">
        <f t="shared" si="377"/>
        <v>47540</v>
      </c>
      <c r="X2389" t="e">
        <f>SQRT(($U$6/2)^2-($U$6/2)^2*'(OLD) bottom seam length'!W2389^2/($U$7/2)^2)</f>
        <v>#VALUE!</v>
      </c>
      <c r="Z2389" s="136">
        <f t="shared" si="378"/>
        <v>47540</v>
      </c>
      <c r="AA2389" t="e">
        <f>SQRT(($U$6/2)^2-($U$6/2)^2*'(OLD) bottom seam length'!Z2389^2/($U$7/2)^2)</f>
        <v>#VALUE!</v>
      </c>
      <c r="AC2389" s="136">
        <f t="shared" si="379"/>
        <v>47540</v>
      </c>
      <c r="AD2389" t="e">
        <f>SQRT(($U$6/2)^2-($U$6/2)^2*'(OLD) bottom seam length'!AC2389^2/($U$7/2)^2)</f>
        <v>#VALUE!</v>
      </c>
    </row>
    <row r="2390" spans="2:30">
      <c r="B2390" s="136">
        <f t="shared" si="370"/>
        <v>47580</v>
      </c>
      <c r="C2390" t="e">
        <f>SQRT(($C$5/2)^2-($C$5/2)^2*'(OLD) bottom seam length'!B2390^2/($C$6/2)^2)</f>
        <v>#DIV/0!</v>
      </c>
      <c r="E2390" s="136">
        <f t="shared" si="371"/>
        <v>47580</v>
      </c>
      <c r="F2390" t="e">
        <f>SQRT(($C$5/2)^2-($C$5/2)^2*'(OLD) bottom seam length'!E2390^2/($C$6/2)^2)</f>
        <v>#DIV/0!</v>
      </c>
      <c r="H2390" s="136">
        <f t="shared" si="372"/>
        <v>47580</v>
      </c>
      <c r="I2390" t="e">
        <f>SQRT(($C$5/2)^2-($C$5/2)^2*'(OLD) bottom seam length'!H2390^2/($C$6/2)^2)</f>
        <v>#DIV/0!</v>
      </c>
      <c r="K2390" s="136">
        <f t="shared" si="373"/>
        <v>47580</v>
      </c>
      <c r="L2390" t="e">
        <f>SQRT(($C$5/2)^2-($C$5/2)^2*'(OLD) bottom seam length'!K2390^2/($C$6/2)^2)</f>
        <v>#DIV/0!</v>
      </c>
      <c r="O2390" s="136">
        <f t="shared" si="374"/>
        <v>47580</v>
      </c>
      <c r="P2390" t="b">
        <f t="shared" si="375"/>
        <v>0</v>
      </c>
      <c r="T2390" s="136">
        <f t="shared" si="376"/>
        <v>47560</v>
      </c>
      <c r="U2390" t="e">
        <f>SQRT(($U$6/2)^2-($U$6/2)^2*'(OLD) bottom seam length'!T2390^2/($U$7/2)^2)</f>
        <v>#VALUE!</v>
      </c>
      <c r="W2390" s="136">
        <f t="shared" si="377"/>
        <v>47560</v>
      </c>
      <c r="X2390" t="e">
        <f>SQRT(($U$6/2)^2-($U$6/2)^2*'(OLD) bottom seam length'!W2390^2/($U$7/2)^2)</f>
        <v>#VALUE!</v>
      </c>
      <c r="Z2390" s="136">
        <f t="shared" si="378"/>
        <v>47560</v>
      </c>
      <c r="AA2390" t="e">
        <f>SQRT(($U$6/2)^2-($U$6/2)^2*'(OLD) bottom seam length'!Z2390^2/($U$7/2)^2)</f>
        <v>#VALUE!</v>
      </c>
      <c r="AC2390" s="136">
        <f t="shared" si="379"/>
        <v>47560</v>
      </c>
      <c r="AD2390" t="e">
        <f>SQRT(($U$6/2)^2-($U$6/2)^2*'(OLD) bottom seam length'!AC2390^2/($U$7/2)^2)</f>
        <v>#VALUE!</v>
      </c>
    </row>
    <row r="2391" spans="2:30">
      <c r="B2391" s="136">
        <f t="shared" si="370"/>
        <v>47600</v>
      </c>
      <c r="C2391" t="e">
        <f>SQRT(($C$5/2)^2-($C$5/2)^2*'(OLD) bottom seam length'!B2391^2/($C$6/2)^2)</f>
        <v>#DIV/0!</v>
      </c>
      <c r="E2391" s="136">
        <f t="shared" si="371"/>
        <v>47600</v>
      </c>
      <c r="F2391" t="e">
        <f>SQRT(($C$5/2)^2-($C$5/2)^2*'(OLD) bottom seam length'!E2391^2/($C$6/2)^2)</f>
        <v>#DIV/0!</v>
      </c>
      <c r="H2391" s="136">
        <f t="shared" si="372"/>
        <v>47600</v>
      </c>
      <c r="I2391" t="e">
        <f>SQRT(($C$5/2)^2-($C$5/2)^2*'(OLD) bottom seam length'!H2391^2/($C$6/2)^2)</f>
        <v>#DIV/0!</v>
      </c>
      <c r="K2391" s="136">
        <f t="shared" si="373"/>
        <v>47600</v>
      </c>
      <c r="L2391" t="e">
        <f>SQRT(($C$5/2)^2-($C$5/2)^2*'(OLD) bottom seam length'!K2391^2/($C$6/2)^2)</f>
        <v>#DIV/0!</v>
      </c>
      <c r="O2391" s="136">
        <f t="shared" si="374"/>
        <v>47600</v>
      </c>
      <c r="P2391" t="b">
        <f t="shared" si="375"/>
        <v>0</v>
      </c>
      <c r="T2391" s="136">
        <f t="shared" si="376"/>
        <v>47580</v>
      </c>
      <c r="U2391" t="e">
        <f>SQRT(($U$6/2)^2-($U$6/2)^2*'(OLD) bottom seam length'!T2391^2/($U$7/2)^2)</f>
        <v>#VALUE!</v>
      </c>
      <c r="W2391" s="136">
        <f t="shared" si="377"/>
        <v>47580</v>
      </c>
      <c r="X2391" t="e">
        <f>SQRT(($U$6/2)^2-($U$6/2)^2*'(OLD) bottom seam length'!W2391^2/($U$7/2)^2)</f>
        <v>#VALUE!</v>
      </c>
      <c r="Z2391" s="136">
        <f t="shared" si="378"/>
        <v>47580</v>
      </c>
      <c r="AA2391" t="e">
        <f>SQRT(($U$6/2)^2-($U$6/2)^2*'(OLD) bottom seam length'!Z2391^2/($U$7/2)^2)</f>
        <v>#VALUE!</v>
      </c>
      <c r="AC2391" s="136">
        <f t="shared" si="379"/>
        <v>47580</v>
      </c>
      <c r="AD2391" t="e">
        <f>SQRT(($U$6/2)^2-($U$6/2)^2*'(OLD) bottom seam length'!AC2391^2/($U$7/2)^2)</f>
        <v>#VALUE!</v>
      </c>
    </row>
    <row r="2392" spans="2:30">
      <c r="B2392" s="136">
        <f t="shared" si="370"/>
        <v>47620</v>
      </c>
      <c r="C2392" t="e">
        <f>SQRT(($C$5/2)^2-($C$5/2)^2*'(OLD) bottom seam length'!B2392^2/($C$6/2)^2)</f>
        <v>#DIV/0!</v>
      </c>
      <c r="E2392" s="136">
        <f t="shared" si="371"/>
        <v>47620</v>
      </c>
      <c r="F2392" t="e">
        <f>SQRT(($C$5/2)^2-($C$5/2)^2*'(OLD) bottom seam length'!E2392^2/($C$6/2)^2)</f>
        <v>#DIV/0!</v>
      </c>
      <c r="H2392" s="136">
        <f t="shared" si="372"/>
        <v>47620</v>
      </c>
      <c r="I2392" t="e">
        <f>SQRT(($C$5/2)^2-($C$5/2)^2*'(OLD) bottom seam length'!H2392^2/($C$6/2)^2)</f>
        <v>#DIV/0!</v>
      </c>
      <c r="K2392" s="136">
        <f t="shared" si="373"/>
        <v>47620</v>
      </c>
      <c r="L2392" t="e">
        <f>SQRT(($C$5/2)^2-($C$5/2)^2*'(OLD) bottom seam length'!K2392^2/($C$6/2)^2)</f>
        <v>#DIV/0!</v>
      </c>
      <c r="O2392" s="136">
        <f t="shared" si="374"/>
        <v>47620</v>
      </c>
      <c r="P2392" t="b">
        <f t="shared" si="375"/>
        <v>0</v>
      </c>
      <c r="T2392" s="136">
        <f t="shared" si="376"/>
        <v>47600</v>
      </c>
      <c r="U2392" t="e">
        <f>SQRT(($U$6/2)^2-($U$6/2)^2*'(OLD) bottom seam length'!T2392^2/($U$7/2)^2)</f>
        <v>#VALUE!</v>
      </c>
      <c r="W2392" s="136">
        <f t="shared" si="377"/>
        <v>47600</v>
      </c>
      <c r="X2392" t="e">
        <f>SQRT(($U$6/2)^2-($U$6/2)^2*'(OLD) bottom seam length'!W2392^2/($U$7/2)^2)</f>
        <v>#VALUE!</v>
      </c>
      <c r="Z2392" s="136">
        <f t="shared" si="378"/>
        <v>47600</v>
      </c>
      <c r="AA2392" t="e">
        <f>SQRT(($U$6/2)^2-($U$6/2)^2*'(OLD) bottom seam length'!Z2392^2/($U$7/2)^2)</f>
        <v>#VALUE!</v>
      </c>
      <c r="AC2392" s="136">
        <f t="shared" si="379"/>
        <v>47600</v>
      </c>
      <c r="AD2392" t="e">
        <f>SQRT(($U$6/2)^2-($U$6/2)^2*'(OLD) bottom seam length'!AC2392^2/($U$7/2)^2)</f>
        <v>#VALUE!</v>
      </c>
    </row>
    <row r="2393" spans="2:30">
      <c r="B2393" s="136">
        <f t="shared" si="370"/>
        <v>47640</v>
      </c>
      <c r="C2393" t="e">
        <f>SQRT(($C$5/2)^2-($C$5/2)^2*'(OLD) bottom seam length'!B2393^2/($C$6/2)^2)</f>
        <v>#DIV/0!</v>
      </c>
      <c r="E2393" s="136">
        <f t="shared" si="371"/>
        <v>47640</v>
      </c>
      <c r="F2393" t="e">
        <f>SQRT(($C$5/2)^2-($C$5/2)^2*'(OLD) bottom seam length'!E2393^2/($C$6/2)^2)</f>
        <v>#DIV/0!</v>
      </c>
      <c r="H2393" s="136">
        <f t="shared" si="372"/>
        <v>47640</v>
      </c>
      <c r="I2393" t="e">
        <f>SQRT(($C$5/2)^2-($C$5/2)^2*'(OLD) bottom seam length'!H2393^2/($C$6/2)^2)</f>
        <v>#DIV/0!</v>
      </c>
      <c r="K2393" s="136">
        <f t="shared" si="373"/>
        <v>47640</v>
      </c>
      <c r="L2393" t="e">
        <f>SQRT(($C$5/2)^2-($C$5/2)^2*'(OLD) bottom seam length'!K2393^2/($C$6/2)^2)</f>
        <v>#DIV/0!</v>
      </c>
      <c r="O2393" s="136">
        <f t="shared" si="374"/>
        <v>47640</v>
      </c>
      <c r="P2393" t="b">
        <f t="shared" si="375"/>
        <v>0</v>
      </c>
      <c r="T2393" s="136">
        <f t="shared" si="376"/>
        <v>47620</v>
      </c>
      <c r="U2393" t="e">
        <f>SQRT(($U$6/2)^2-($U$6/2)^2*'(OLD) bottom seam length'!T2393^2/($U$7/2)^2)</f>
        <v>#VALUE!</v>
      </c>
      <c r="W2393" s="136">
        <f t="shared" si="377"/>
        <v>47620</v>
      </c>
      <c r="X2393" t="e">
        <f>SQRT(($U$6/2)^2-($U$6/2)^2*'(OLD) bottom seam length'!W2393^2/($U$7/2)^2)</f>
        <v>#VALUE!</v>
      </c>
      <c r="Z2393" s="136">
        <f t="shared" si="378"/>
        <v>47620</v>
      </c>
      <c r="AA2393" t="e">
        <f>SQRT(($U$6/2)^2-($U$6/2)^2*'(OLD) bottom seam length'!Z2393^2/($U$7/2)^2)</f>
        <v>#VALUE!</v>
      </c>
      <c r="AC2393" s="136">
        <f t="shared" si="379"/>
        <v>47620</v>
      </c>
      <c r="AD2393" t="e">
        <f>SQRT(($U$6/2)^2-($U$6/2)^2*'(OLD) bottom seam length'!AC2393^2/($U$7/2)^2)</f>
        <v>#VALUE!</v>
      </c>
    </row>
    <row r="2394" spans="2:30">
      <c r="B2394" s="136">
        <f t="shared" si="370"/>
        <v>47660</v>
      </c>
      <c r="C2394" t="e">
        <f>SQRT(($C$5/2)^2-($C$5/2)^2*'(OLD) bottom seam length'!B2394^2/($C$6/2)^2)</f>
        <v>#DIV/0!</v>
      </c>
      <c r="E2394" s="136">
        <f t="shared" si="371"/>
        <v>47660</v>
      </c>
      <c r="F2394" t="e">
        <f>SQRT(($C$5/2)^2-($C$5/2)^2*'(OLD) bottom seam length'!E2394^2/($C$6/2)^2)</f>
        <v>#DIV/0!</v>
      </c>
      <c r="H2394" s="136">
        <f t="shared" si="372"/>
        <v>47660</v>
      </c>
      <c r="I2394" t="e">
        <f>SQRT(($C$5/2)^2-($C$5/2)^2*'(OLD) bottom seam length'!H2394^2/($C$6/2)^2)</f>
        <v>#DIV/0!</v>
      </c>
      <c r="K2394" s="136">
        <f t="shared" si="373"/>
        <v>47660</v>
      </c>
      <c r="L2394" t="e">
        <f>SQRT(($C$5/2)^2-($C$5/2)^2*'(OLD) bottom seam length'!K2394^2/($C$6/2)^2)</f>
        <v>#DIV/0!</v>
      </c>
      <c r="O2394" s="136">
        <f t="shared" si="374"/>
        <v>47660</v>
      </c>
      <c r="P2394" t="b">
        <f t="shared" si="375"/>
        <v>0</v>
      </c>
      <c r="T2394" s="136">
        <f t="shared" si="376"/>
        <v>47640</v>
      </c>
      <c r="U2394" t="e">
        <f>SQRT(($U$6/2)^2-($U$6/2)^2*'(OLD) bottom seam length'!T2394^2/($U$7/2)^2)</f>
        <v>#VALUE!</v>
      </c>
      <c r="W2394" s="136">
        <f t="shared" si="377"/>
        <v>47640</v>
      </c>
      <c r="X2394" t="e">
        <f>SQRT(($U$6/2)^2-($U$6/2)^2*'(OLD) bottom seam length'!W2394^2/($U$7/2)^2)</f>
        <v>#VALUE!</v>
      </c>
      <c r="Z2394" s="136">
        <f t="shared" si="378"/>
        <v>47640</v>
      </c>
      <c r="AA2394" t="e">
        <f>SQRT(($U$6/2)^2-($U$6/2)^2*'(OLD) bottom seam length'!Z2394^2/($U$7/2)^2)</f>
        <v>#VALUE!</v>
      </c>
      <c r="AC2394" s="136">
        <f t="shared" si="379"/>
        <v>47640</v>
      </c>
      <c r="AD2394" t="e">
        <f>SQRT(($U$6/2)^2-($U$6/2)^2*'(OLD) bottom seam length'!AC2394^2/($U$7/2)^2)</f>
        <v>#VALUE!</v>
      </c>
    </row>
    <row r="2395" spans="2:30">
      <c r="B2395" s="136">
        <f t="shared" si="370"/>
        <v>47680</v>
      </c>
      <c r="C2395" t="e">
        <f>SQRT(($C$5/2)^2-($C$5/2)^2*'(OLD) bottom seam length'!B2395^2/($C$6/2)^2)</f>
        <v>#DIV/0!</v>
      </c>
      <c r="E2395" s="136">
        <f t="shared" si="371"/>
        <v>47680</v>
      </c>
      <c r="F2395" t="e">
        <f>SQRT(($C$5/2)^2-($C$5/2)^2*'(OLD) bottom seam length'!E2395^2/($C$6/2)^2)</f>
        <v>#DIV/0!</v>
      </c>
      <c r="H2395" s="136">
        <f t="shared" si="372"/>
        <v>47680</v>
      </c>
      <c r="I2395" t="e">
        <f>SQRT(($C$5/2)^2-($C$5/2)^2*'(OLD) bottom seam length'!H2395^2/($C$6/2)^2)</f>
        <v>#DIV/0!</v>
      </c>
      <c r="K2395" s="136">
        <f t="shared" si="373"/>
        <v>47680</v>
      </c>
      <c r="L2395" t="e">
        <f>SQRT(($C$5/2)^2-($C$5/2)^2*'(OLD) bottom seam length'!K2395^2/($C$6/2)^2)</f>
        <v>#DIV/0!</v>
      </c>
      <c r="O2395" s="136">
        <f t="shared" si="374"/>
        <v>47680</v>
      </c>
      <c r="P2395" t="b">
        <f t="shared" si="375"/>
        <v>0</v>
      </c>
      <c r="T2395" s="136">
        <f t="shared" si="376"/>
        <v>47660</v>
      </c>
      <c r="U2395" t="e">
        <f>SQRT(($U$6/2)^2-($U$6/2)^2*'(OLD) bottom seam length'!T2395^2/($U$7/2)^2)</f>
        <v>#VALUE!</v>
      </c>
      <c r="W2395" s="136">
        <f t="shared" si="377"/>
        <v>47660</v>
      </c>
      <c r="X2395" t="e">
        <f>SQRT(($U$6/2)^2-($U$6/2)^2*'(OLD) bottom seam length'!W2395^2/($U$7/2)^2)</f>
        <v>#VALUE!</v>
      </c>
      <c r="Z2395" s="136">
        <f t="shared" si="378"/>
        <v>47660</v>
      </c>
      <c r="AA2395" t="e">
        <f>SQRT(($U$6/2)^2-($U$6/2)^2*'(OLD) bottom seam length'!Z2395^2/($U$7/2)^2)</f>
        <v>#VALUE!</v>
      </c>
      <c r="AC2395" s="136">
        <f t="shared" si="379"/>
        <v>47660</v>
      </c>
      <c r="AD2395" t="e">
        <f>SQRT(($U$6/2)^2-($U$6/2)^2*'(OLD) bottom seam length'!AC2395^2/($U$7/2)^2)</f>
        <v>#VALUE!</v>
      </c>
    </row>
    <row r="2396" spans="2:30">
      <c r="B2396" s="136">
        <f t="shared" si="370"/>
        <v>47700</v>
      </c>
      <c r="C2396" t="e">
        <f>SQRT(($C$5/2)^2-($C$5/2)^2*'(OLD) bottom seam length'!B2396^2/($C$6/2)^2)</f>
        <v>#DIV/0!</v>
      </c>
      <c r="E2396" s="136">
        <f t="shared" si="371"/>
        <v>47700</v>
      </c>
      <c r="F2396" t="e">
        <f>SQRT(($C$5/2)^2-($C$5/2)^2*'(OLD) bottom seam length'!E2396^2/($C$6/2)^2)</f>
        <v>#DIV/0!</v>
      </c>
      <c r="H2396" s="136">
        <f t="shared" si="372"/>
        <v>47700</v>
      </c>
      <c r="I2396" t="e">
        <f>SQRT(($C$5/2)^2-($C$5/2)^2*'(OLD) bottom seam length'!H2396^2/($C$6/2)^2)</f>
        <v>#DIV/0!</v>
      </c>
      <c r="K2396" s="136">
        <f t="shared" si="373"/>
        <v>47700</v>
      </c>
      <c r="L2396" t="e">
        <f>SQRT(($C$5/2)^2-($C$5/2)^2*'(OLD) bottom seam length'!K2396^2/($C$6/2)^2)</f>
        <v>#DIV/0!</v>
      </c>
      <c r="O2396" s="136">
        <f t="shared" si="374"/>
        <v>47700</v>
      </c>
      <c r="P2396" t="b">
        <f t="shared" si="375"/>
        <v>0</v>
      </c>
      <c r="T2396" s="136">
        <f t="shared" si="376"/>
        <v>47680</v>
      </c>
      <c r="U2396" t="e">
        <f>SQRT(($U$6/2)^2-($U$6/2)^2*'(OLD) bottom seam length'!T2396^2/($U$7/2)^2)</f>
        <v>#VALUE!</v>
      </c>
      <c r="W2396" s="136">
        <f t="shared" si="377"/>
        <v>47680</v>
      </c>
      <c r="X2396" t="e">
        <f>SQRT(($U$6/2)^2-($U$6/2)^2*'(OLD) bottom seam length'!W2396^2/($U$7/2)^2)</f>
        <v>#VALUE!</v>
      </c>
      <c r="Z2396" s="136">
        <f t="shared" si="378"/>
        <v>47680</v>
      </c>
      <c r="AA2396" t="e">
        <f>SQRT(($U$6/2)^2-($U$6/2)^2*'(OLD) bottom seam length'!Z2396^2/($U$7/2)^2)</f>
        <v>#VALUE!</v>
      </c>
      <c r="AC2396" s="136">
        <f t="shared" si="379"/>
        <v>47680</v>
      </c>
      <c r="AD2396" t="e">
        <f>SQRT(($U$6/2)^2-($U$6/2)^2*'(OLD) bottom seam length'!AC2396^2/($U$7/2)^2)</f>
        <v>#VALUE!</v>
      </c>
    </row>
    <row r="2397" spans="2:30">
      <c r="B2397" s="136">
        <f t="shared" si="370"/>
        <v>47720</v>
      </c>
      <c r="C2397" t="e">
        <f>SQRT(($C$5/2)^2-($C$5/2)^2*'(OLD) bottom seam length'!B2397^2/($C$6/2)^2)</f>
        <v>#DIV/0!</v>
      </c>
      <c r="E2397" s="136">
        <f t="shared" si="371"/>
        <v>47720</v>
      </c>
      <c r="F2397" t="e">
        <f>SQRT(($C$5/2)^2-($C$5/2)^2*'(OLD) bottom seam length'!E2397^2/($C$6/2)^2)</f>
        <v>#DIV/0!</v>
      </c>
      <c r="H2397" s="136">
        <f t="shared" si="372"/>
        <v>47720</v>
      </c>
      <c r="I2397" t="e">
        <f>SQRT(($C$5/2)^2-($C$5/2)^2*'(OLD) bottom seam length'!H2397^2/($C$6/2)^2)</f>
        <v>#DIV/0!</v>
      </c>
      <c r="K2397" s="136">
        <f t="shared" si="373"/>
        <v>47720</v>
      </c>
      <c r="L2397" t="e">
        <f>SQRT(($C$5/2)^2-($C$5/2)^2*'(OLD) bottom seam length'!K2397^2/($C$6/2)^2)</f>
        <v>#DIV/0!</v>
      </c>
      <c r="O2397" s="136">
        <f t="shared" si="374"/>
        <v>47720</v>
      </c>
      <c r="P2397" t="b">
        <f t="shared" si="375"/>
        <v>0</v>
      </c>
      <c r="T2397" s="136">
        <f t="shared" si="376"/>
        <v>47700</v>
      </c>
      <c r="U2397" t="e">
        <f>SQRT(($U$6/2)^2-($U$6/2)^2*'(OLD) bottom seam length'!T2397^2/($U$7/2)^2)</f>
        <v>#VALUE!</v>
      </c>
      <c r="W2397" s="136">
        <f t="shared" si="377"/>
        <v>47700</v>
      </c>
      <c r="X2397" t="e">
        <f>SQRT(($U$6/2)^2-($U$6/2)^2*'(OLD) bottom seam length'!W2397^2/($U$7/2)^2)</f>
        <v>#VALUE!</v>
      </c>
      <c r="Z2397" s="136">
        <f t="shared" si="378"/>
        <v>47700</v>
      </c>
      <c r="AA2397" t="e">
        <f>SQRT(($U$6/2)^2-($U$6/2)^2*'(OLD) bottom seam length'!Z2397^2/($U$7/2)^2)</f>
        <v>#VALUE!</v>
      </c>
      <c r="AC2397" s="136">
        <f t="shared" si="379"/>
        <v>47700</v>
      </c>
      <c r="AD2397" t="e">
        <f>SQRT(($U$6/2)^2-($U$6/2)^2*'(OLD) bottom seam length'!AC2397^2/($U$7/2)^2)</f>
        <v>#VALUE!</v>
      </c>
    </row>
    <row r="2398" spans="2:30">
      <c r="B2398" s="136">
        <f t="shared" si="370"/>
        <v>47740</v>
      </c>
      <c r="C2398" t="e">
        <f>SQRT(($C$5/2)^2-($C$5/2)^2*'(OLD) bottom seam length'!B2398^2/($C$6/2)^2)</f>
        <v>#DIV/0!</v>
      </c>
      <c r="E2398" s="136">
        <f t="shared" si="371"/>
        <v>47740</v>
      </c>
      <c r="F2398" t="e">
        <f>SQRT(($C$5/2)^2-($C$5/2)^2*'(OLD) bottom seam length'!E2398^2/($C$6/2)^2)</f>
        <v>#DIV/0!</v>
      </c>
      <c r="H2398" s="136">
        <f t="shared" si="372"/>
        <v>47740</v>
      </c>
      <c r="I2398" t="e">
        <f>SQRT(($C$5/2)^2-($C$5/2)^2*'(OLD) bottom seam length'!H2398^2/($C$6/2)^2)</f>
        <v>#DIV/0!</v>
      </c>
      <c r="K2398" s="136">
        <f t="shared" si="373"/>
        <v>47740</v>
      </c>
      <c r="L2398" t="e">
        <f>SQRT(($C$5/2)^2-($C$5/2)^2*'(OLD) bottom seam length'!K2398^2/($C$6/2)^2)</f>
        <v>#DIV/0!</v>
      </c>
      <c r="O2398" s="136">
        <f t="shared" si="374"/>
        <v>47740</v>
      </c>
      <c r="P2398" t="b">
        <f t="shared" si="375"/>
        <v>0</v>
      </c>
      <c r="T2398" s="136">
        <f t="shared" si="376"/>
        <v>47720</v>
      </c>
      <c r="U2398" t="e">
        <f>SQRT(($U$6/2)^2-($U$6/2)^2*'(OLD) bottom seam length'!T2398^2/($U$7/2)^2)</f>
        <v>#VALUE!</v>
      </c>
      <c r="W2398" s="136">
        <f t="shared" si="377"/>
        <v>47720</v>
      </c>
      <c r="X2398" t="e">
        <f>SQRT(($U$6/2)^2-($U$6/2)^2*'(OLD) bottom seam length'!W2398^2/($U$7/2)^2)</f>
        <v>#VALUE!</v>
      </c>
      <c r="Z2398" s="136">
        <f t="shared" si="378"/>
        <v>47720</v>
      </c>
      <c r="AA2398" t="e">
        <f>SQRT(($U$6/2)^2-($U$6/2)^2*'(OLD) bottom seam length'!Z2398^2/($U$7/2)^2)</f>
        <v>#VALUE!</v>
      </c>
      <c r="AC2398" s="136">
        <f t="shared" si="379"/>
        <v>47720</v>
      </c>
      <c r="AD2398" t="e">
        <f>SQRT(($U$6/2)^2-($U$6/2)^2*'(OLD) bottom seam length'!AC2398^2/($U$7/2)^2)</f>
        <v>#VALUE!</v>
      </c>
    </row>
    <row r="2399" spans="2:30">
      <c r="B2399" s="136">
        <f t="shared" si="370"/>
        <v>47760</v>
      </c>
      <c r="C2399" t="e">
        <f>SQRT(($C$5/2)^2-($C$5/2)^2*'(OLD) bottom seam length'!B2399^2/($C$6/2)^2)</f>
        <v>#DIV/0!</v>
      </c>
      <c r="E2399" s="136">
        <f t="shared" si="371"/>
        <v>47760</v>
      </c>
      <c r="F2399" t="e">
        <f>SQRT(($C$5/2)^2-($C$5/2)^2*'(OLD) bottom seam length'!E2399^2/($C$6/2)^2)</f>
        <v>#DIV/0!</v>
      </c>
      <c r="H2399" s="136">
        <f t="shared" si="372"/>
        <v>47760</v>
      </c>
      <c r="I2399" t="e">
        <f>SQRT(($C$5/2)^2-($C$5/2)^2*'(OLD) bottom seam length'!H2399^2/($C$6/2)^2)</f>
        <v>#DIV/0!</v>
      </c>
      <c r="K2399" s="136">
        <f t="shared" si="373"/>
        <v>47760</v>
      </c>
      <c r="L2399" t="e">
        <f>SQRT(($C$5/2)^2-($C$5/2)^2*'(OLD) bottom seam length'!K2399^2/($C$6/2)^2)</f>
        <v>#DIV/0!</v>
      </c>
      <c r="O2399" s="136">
        <f t="shared" si="374"/>
        <v>47760</v>
      </c>
      <c r="P2399" t="b">
        <f t="shared" si="375"/>
        <v>0</v>
      </c>
      <c r="T2399" s="136">
        <f t="shared" si="376"/>
        <v>47740</v>
      </c>
      <c r="U2399" t="e">
        <f>SQRT(($U$6/2)^2-($U$6/2)^2*'(OLD) bottom seam length'!T2399^2/($U$7/2)^2)</f>
        <v>#VALUE!</v>
      </c>
      <c r="W2399" s="136">
        <f t="shared" si="377"/>
        <v>47740</v>
      </c>
      <c r="X2399" t="e">
        <f>SQRT(($U$6/2)^2-($U$6/2)^2*'(OLD) bottom seam length'!W2399^2/($U$7/2)^2)</f>
        <v>#VALUE!</v>
      </c>
      <c r="Z2399" s="136">
        <f t="shared" si="378"/>
        <v>47740</v>
      </c>
      <c r="AA2399" t="e">
        <f>SQRT(($U$6/2)^2-($U$6/2)^2*'(OLD) bottom seam length'!Z2399^2/($U$7/2)^2)</f>
        <v>#VALUE!</v>
      </c>
      <c r="AC2399" s="136">
        <f t="shared" si="379"/>
        <v>47740</v>
      </c>
      <c r="AD2399" t="e">
        <f>SQRT(($U$6/2)^2-($U$6/2)^2*'(OLD) bottom seam length'!AC2399^2/($U$7/2)^2)</f>
        <v>#VALUE!</v>
      </c>
    </row>
    <row r="2400" spans="2:30">
      <c r="B2400" s="136">
        <f t="shared" si="370"/>
        <v>47780</v>
      </c>
      <c r="C2400" t="e">
        <f>SQRT(($C$5/2)^2-($C$5/2)^2*'(OLD) bottom seam length'!B2400^2/($C$6/2)^2)</f>
        <v>#DIV/0!</v>
      </c>
      <c r="E2400" s="136">
        <f t="shared" si="371"/>
        <v>47780</v>
      </c>
      <c r="F2400" t="e">
        <f>SQRT(($C$5/2)^2-($C$5/2)^2*'(OLD) bottom seam length'!E2400^2/($C$6/2)^2)</f>
        <v>#DIV/0!</v>
      </c>
      <c r="H2400" s="136">
        <f t="shared" si="372"/>
        <v>47780</v>
      </c>
      <c r="I2400" t="e">
        <f>SQRT(($C$5/2)^2-($C$5/2)^2*'(OLD) bottom seam length'!H2400^2/($C$6/2)^2)</f>
        <v>#DIV/0!</v>
      </c>
      <c r="K2400" s="136">
        <f t="shared" si="373"/>
        <v>47780</v>
      </c>
      <c r="L2400" t="e">
        <f>SQRT(($C$5/2)^2-($C$5/2)^2*'(OLD) bottom seam length'!K2400^2/($C$6/2)^2)</f>
        <v>#DIV/0!</v>
      </c>
      <c r="O2400" s="136">
        <f t="shared" si="374"/>
        <v>47780</v>
      </c>
      <c r="P2400" t="b">
        <f t="shared" si="375"/>
        <v>0</v>
      </c>
      <c r="T2400" s="136">
        <f t="shared" si="376"/>
        <v>47760</v>
      </c>
      <c r="U2400" t="e">
        <f>SQRT(($U$6/2)^2-($U$6/2)^2*'(OLD) bottom seam length'!T2400^2/($U$7/2)^2)</f>
        <v>#VALUE!</v>
      </c>
      <c r="W2400" s="136">
        <f t="shared" si="377"/>
        <v>47760</v>
      </c>
      <c r="X2400" t="e">
        <f>SQRT(($U$6/2)^2-($U$6/2)^2*'(OLD) bottom seam length'!W2400^2/($U$7/2)^2)</f>
        <v>#VALUE!</v>
      </c>
      <c r="Z2400" s="136">
        <f t="shared" si="378"/>
        <v>47760</v>
      </c>
      <c r="AA2400" t="e">
        <f>SQRT(($U$6/2)^2-($U$6/2)^2*'(OLD) bottom seam length'!Z2400^2/($U$7/2)^2)</f>
        <v>#VALUE!</v>
      </c>
      <c r="AC2400" s="136">
        <f t="shared" si="379"/>
        <v>47760</v>
      </c>
      <c r="AD2400" t="e">
        <f>SQRT(($U$6/2)^2-($U$6/2)^2*'(OLD) bottom seam length'!AC2400^2/($U$7/2)^2)</f>
        <v>#VALUE!</v>
      </c>
    </row>
    <row r="2401" spans="2:30">
      <c r="B2401" s="136">
        <f t="shared" si="370"/>
        <v>47800</v>
      </c>
      <c r="C2401" t="e">
        <f>SQRT(($C$5/2)^2-($C$5/2)^2*'(OLD) bottom seam length'!B2401^2/($C$6/2)^2)</f>
        <v>#DIV/0!</v>
      </c>
      <c r="E2401" s="136">
        <f t="shared" si="371"/>
        <v>47800</v>
      </c>
      <c r="F2401" t="e">
        <f>SQRT(($C$5/2)^2-($C$5/2)^2*'(OLD) bottom seam length'!E2401^2/($C$6/2)^2)</f>
        <v>#DIV/0!</v>
      </c>
      <c r="H2401" s="136">
        <f t="shared" si="372"/>
        <v>47800</v>
      </c>
      <c r="I2401" t="e">
        <f>SQRT(($C$5/2)^2-($C$5/2)^2*'(OLD) bottom seam length'!H2401^2/($C$6/2)^2)</f>
        <v>#DIV/0!</v>
      </c>
      <c r="K2401" s="136">
        <f t="shared" si="373"/>
        <v>47800</v>
      </c>
      <c r="L2401" t="e">
        <f>SQRT(($C$5/2)^2-($C$5/2)^2*'(OLD) bottom seam length'!K2401^2/($C$6/2)^2)</f>
        <v>#DIV/0!</v>
      </c>
      <c r="O2401" s="136">
        <f t="shared" si="374"/>
        <v>47800</v>
      </c>
      <c r="P2401" t="b">
        <f t="shared" si="375"/>
        <v>0</v>
      </c>
      <c r="T2401" s="136">
        <f t="shared" si="376"/>
        <v>47780</v>
      </c>
      <c r="U2401" t="e">
        <f>SQRT(($U$6/2)^2-($U$6/2)^2*'(OLD) bottom seam length'!T2401^2/($U$7/2)^2)</f>
        <v>#VALUE!</v>
      </c>
      <c r="W2401" s="136">
        <f t="shared" si="377"/>
        <v>47780</v>
      </c>
      <c r="X2401" t="e">
        <f>SQRT(($U$6/2)^2-($U$6/2)^2*'(OLD) bottom seam length'!W2401^2/($U$7/2)^2)</f>
        <v>#VALUE!</v>
      </c>
      <c r="Z2401" s="136">
        <f t="shared" si="378"/>
        <v>47780</v>
      </c>
      <c r="AA2401" t="e">
        <f>SQRT(($U$6/2)^2-($U$6/2)^2*'(OLD) bottom seam length'!Z2401^2/($U$7/2)^2)</f>
        <v>#VALUE!</v>
      </c>
      <c r="AC2401" s="136">
        <f t="shared" si="379"/>
        <v>47780</v>
      </c>
      <c r="AD2401" t="e">
        <f>SQRT(($U$6/2)^2-($U$6/2)^2*'(OLD) bottom seam length'!AC2401^2/($U$7/2)^2)</f>
        <v>#VALUE!</v>
      </c>
    </row>
    <row r="2402" spans="2:30">
      <c r="B2402" s="136">
        <f t="shared" si="370"/>
        <v>47820</v>
      </c>
      <c r="C2402" t="e">
        <f>SQRT(($C$5/2)^2-($C$5/2)^2*'(OLD) bottom seam length'!B2402^2/($C$6/2)^2)</f>
        <v>#DIV/0!</v>
      </c>
      <c r="E2402" s="136">
        <f t="shared" si="371"/>
        <v>47820</v>
      </c>
      <c r="F2402" t="e">
        <f>SQRT(($C$5/2)^2-($C$5/2)^2*'(OLD) bottom seam length'!E2402^2/($C$6/2)^2)</f>
        <v>#DIV/0!</v>
      </c>
      <c r="H2402" s="136">
        <f t="shared" si="372"/>
        <v>47820</v>
      </c>
      <c r="I2402" t="e">
        <f>SQRT(($C$5/2)^2-($C$5/2)^2*'(OLD) bottom seam length'!H2402^2/($C$6/2)^2)</f>
        <v>#DIV/0!</v>
      </c>
      <c r="K2402" s="136">
        <f t="shared" si="373"/>
        <v>47820</v>
      </c>
      <c r="L2402" t="e">
        <f>SQRT(($C$5/2)^2-($C$5/2)^2*'(OLD) bottom seam length'!K2402^2/($C$6/2)^2)</f>
        <v>#DIV/0!</v>
      </c>
      <c r="O2402" s="136">
        <f t="shared" si="374"/>
        <v>47820</v>
      </c>
      <c r="P2402" t="b">
        <f t="shared" si="375"/>
        <v>0</v>
      </c>
      <c r="T2402" s="136">
        <f t="shared" si="376"/>
        <v>47800</v>
      </c>
      <c r="U2402" t="e">
        <f>SQRT(($U$6/2)^2-($U$6/2)^2*'(OLD) bottom seam length'!T2402^2/($U$7/2)^2)</f>
        <v>#VALUE!</v>
      </c>
      <c r="W2402" s="136">
        <f t="shared" si="377"/>
        <v>47800</v>
      </c>
      <c r="X2402" t="e">
        <f>SQRT(($U$6/2)^2-($U$6/2)^2*'(OLD) bottom seam length'!W2402^2/($U$7/2)^2)</f>
        <v>#VALUE!</v>
      </c>
      <c r="Z2402" s="136">
        <f t="shared" si="378"/>
        <v>47800</v>
      </c>
      <c r="AA2402" t="e">
        <f>SQRT(($U$6/2)^2-($U$6/2)^2*'(OLD) bottom seam length'!Z2402^2/($U$7/2)^2)</f>
        <v>#VALUE!</v>
      </c>
      <c r="AC2402" s="136">
        <f t="shared" si="379"/>
        <v>47800</v>
      </c>
      <c r="AD2402" t="e">
        <f>SQRT(($U$6/2)^2-($U$6/2)^2*'(OLD) bottom seam length'!AC2402^2/($U$7/2)^2)</f>
        <v>#VALUE!</v>
      </c>
    </row>
    <row r="2403" spans="2:30">
      <c r="B2403" s="136">
        <f t="shared" si="370"/>
        <v>47840</v>
      </c>
      <c r="C2403" t="e">
        <f>SQRT(($C$5/2)^2-($C$5/2)^2*'(OLD) bottom seam length'!B2403^2/($C$6/2)^2)</f>
        <v>#DIV/0!</v>
      </c>
      <c r="E2403" s="136">
        <f t="shared" si="371"/>
        <v>47840</v>
      </c>
      <c r="F2403" t="e">
        <f>SQRT(($C$5/2)^2-($C$5/2)^2*'(OLD) bottom seam length'!E2403^2/($C$6/2)^2)</f>
        <v>#DIV/0!</v>
      </c>
      <c r="H2403" s="136">
        <f t="shared" si="372"/>
        <v>47840</v>
      </c>
      <c r="I2403" t="e">
        <f>SQRT(($C$5/2)^2-($C$5/2)^2*'(OLD) bottom seam length'!H2403^2/($C$6/2)^2)</f>
        <v>#DIV/0!</v>
      </c>
      <c r="K2403" s="136">
        <f t="shared" si="373"/>
        <v>47840</v>
      </c>
      <c r="L2403" t="e">
        <f>SQRT(($C$5/2)^2-($C$5/2)^2*'(OLD) bottom seam length'!K2403^2/($C$6/2)^2)</f>
        <v>#DIV/0!</v>
      </c>
      <c r="O2403" s="136">
        <f t="shared" si="374"/>
        <v>47840</v>
      </c>
      <c r="P2403" t="b">
        <f t="shared" si="375"/>
        <v>0</v>
      </c>
      <c r="T2403" s="136">
        <f t="shared" si="376"/>
        <v>47820</v>
      </c>
      <c r="U2403" t="e">
        <f>SQRT(($U$6/2)^2-($U$6/2)^2*'(OLD) bottom seam length'!T2403^2/($U$7/2)^2)</f>
        <v>#VALUE!</v>
      </c>
      <c r="W2403" s="136">
        <f t="shared" si="377"/>
        <v>47820</v>
      </c>
      <c r="X2403" t="e">
        <f>SQRT(($U$6/2)^2-($U$6/2)^2*'(OLD) bottom seam length'!W2403^2/($U$7/2)^2)</f>
        <v>#VALUE!</v>
      </c>
      <c r="Z2403" s="136">
        <f t="shared" si="378"/>
        <v>47820</v>
      </c>
      <c r="AA2403" t="e">
        <f>SQRT(($U$6/2)^2-($U$6/2)^2*'(OLD) bottom seam length'!Z2403^2/($U$7/2)^2)</f>
        <v>#VALUE!</v>
      </c>
      <c r="AC2403" s="136">
        <f t="shared" si="379"/>
        <v>47820</v>
      </c>
      <c r="AD2403" t="e">
        <f>SQRT(($U$6/2)^2-($U$6/2)^2*'(OLD) bottom seam length'!AC2403^2/($U$7/2)^2)</f>
        <v>#VALUE!</v>
      </c>
    </row>
    <row r="2404" spans="2:30">
      <c r="B2404" s="136">
        <f t="shared" si="370"/>
        <v>47860</v>
      </c>
      <c r="C2404" t="e">
        <f>SQRT(($C$5/2)^2-($C$5/2)^2*'(OLD) bottom seam length'!B2404^2/($C$6/2)^2)</f>
        <v>#DIV/0!</v>
      </c>
      <c r="E2404" s="136">
        <f t="shared" si="371"/>
        <v>47860</v>
      </c>
      <c r="F2404" t="e">
        <f>SQRT(($C$5/2)^2-($C$5/2)^2*'(OLD) bottom seam length'!E2404^2/($C$6/2)^2)</f>
        <v>#DIV/0!</v>
      </c>
      <c r="H2404" s="136">
        <f t="shared" si="372"/>
        <v>47860</v>
      </c>
      <c r="I2404" t="e">
        <f>SQRT(($C$5/2)^2-($C$5/2)^2*'(OLD) bottom seam length'!H2404^2/($C$6/2)^2)</f>
        <v>#DIV/0!</v>
      </c>
      <c r="K2404" s="136">
        <f t="shared" si="373"/>
        <v>47860</v>
      </c>
      <c r="L2404" t="e">
        <f>SQRT(($C$5/2)^2-($C$5/2)^2*'(OLD) bottom seam length'!K2404^2/($C$6/2)^2)</f>
        <v>#DIV/0!</v>
      </c>
      <c r="O2404" s="136">
        <f t="shared" si="374"/>
        <v>47860</v>
      </c>
      <c r="P2404" t="b">
        <f t="shared" si="375"/>
        <v>0</v>
      </c>
      <c r="T2404" s="136">
        <f t="shared" si="376"/>
        <v>47840</v>
      </c>
      <c r="U2404" t="e">
        <f>SQRT(($U$6/2)^2-($U$6/2)^2*'(OLD) bottom seam length'!T2404^2/($U$7/2)^2)</f>
        <v>#VALUE!</v>
      </c>
      <c r="W2404" s="136">
        <f t="shared" si="377"/>
        <v>47840</v>
      </c>
      <c r="X2404" t="e">
        <f>SQRT(($U$6/2)^2-($U$6/2)^2*'(OLD) bottom seam length'!W2404^2/($U$7/2)^2)</f>
        <v>#VALUE!</v>
      </c>
      <c r="Z2404" s="136">
        <f t="shared" si="378"/>
        <v>47840</v>
      </c>
      <c r="AA2404" t="e">
        <f>SQRT(($U$6/2)^2-($U$6/2)^2*'(OLD) bottom seam length'!Z2404^2/($U$7/2)^2)</f>
        <v>#VALUE!</v>
      </c>
      <c r="AC2404" s="136">
        <f t="shared" si="379"/>
        <v>47840</v>
      </c>
      <c r="AD2404" t="e">
        <f>SQRT(($U$6/2)^2-($U$6/2)^2*'(OLD) bottom seam length'!AC2404^2/($U$7/2)^2)</f>
        <v>#VALUE!</v>
      </c>
    </row>
    <row r="2405" spans="2:30">
      <c r="B2405" s="136">
        <f t="shared" si="370"/>
        <v>47880</v>
      </c>
      <c r="C2405" t="e">
        <f>SQRT(($C$5/2)^2-($C$5/2)^2*'(OLD) bottom seam length'!B2405^2/($C$6/2)^2)</f>
        <v>#DIV/0!</v>
      </c>
      <c r="E2405" s="136">
        <f t="shared" si="371"/>
        <v>47880</v>
      </c>
      <c r="F2405" t="e">
        <f>SQRT(($C$5/2)^2-($C$5/2)^2*'(OLD) bottom seam length'!E2405^2/($C$6/2)^2)</f>
        <v>#DIV/0!</v>
      </c>
      <c r="H2405" s="136">
        <f t="shared" si="372"/>
        <v>47880</v>
      </c>
      <c r="I2405" t="e">
        <f>SQRT(($C$5/2)^2-($C$5/2)^2*'(OLD) bottom seam length'!H2405^2/($C$6/2)^2)</f>
        <v>#DIV/0!</v>
      </c>
      <c r="K2405" s="136">
        <f t="shared" si="373"/>
        <v>47880</v>
      </c>
      <c r="L2405" t="e">
        <f>SQRT(($C$5/2)^2-($C$5/2)^2*'(OLD) bottom seam length'!K2405^2/($C$6/2)^2)</f>
        <v>#DIV/0!</v>
      </c>
      <c r="O2405" s="136">
        <f t="shared" si="374"/>
        <v>47880</v>
      </c>
      <c r="P2405" t="b">
        <f t="shared" si="375"/>
        <v>0</v>
      </c>
      <c r="T2405" s="136">
        <f t="shared" si="376"/>
        <v>47860</v>
      </c>
      <c r="U2405" t="e">
        <f>SQRT(($U$6/2)^2-($U$6/2)^2*'(OLD) bottom seam length'!T2405^2/($U$7/2)^2)</f>
        <v>#VALUE!</v>
      </c>
      <c r="W2405" s="136">
        <f t="shared" si="377"/>
        <v>47860</v>
      </c>
      <c r="X2405" t="e">
        <f>SQRT(($U$6/2)^2-($U$6/2)^2*'(OLD) bottom seam length'!W2405^2/($U$7/2)^2)</f>
        <v>#VALUE!</v>
      </c>
      <c r="Z2405" s="136">
        <f t="shared" si="378"/>
        <v>47860</v>
      </c>
      <c r="AA2405" t="e">
        <f>SQRT(($U$6/2)^2-($U$6/2)^2*'(OLD) bottom seam length'!Z2405^2/($U$7/2)^2)</f>
        <v>#VALUE!</v>
      </c>
      <c r="AC2405" s="136">
        <f t="shared" si="379"/>
        <v>47860</v>
      </c>
      <c r="AD2405" t="e">
        <f>SQRT(($U$6/2)^2-($U$6/2)^2*'(OLD) bottom seam length'!AC2405^2/($U$7/2)^2)</f>
        <v>#VALUE!</v>
      </c>
    </row>
    <row r="2406" spans="2:30">
      <c r="B2406" s="136">
        <f t="shared" si="370"/>
        <v>47900</v>
      </c>
      <c r="C2406" t="e">
        <f>SQRT(($C$5/2)^2-($C$5/2)^2*'(OLD) bottom seam length'!B2406^2/($C$6/2)^2)</f>
        <v>#DIV/0!</v>
      </c>
      <c r="E2406" s="136">
        <f t="shared" si="371"/>
        <v>47900</v>
      </c>
      <c r="F2406" t="e">
        <f>SQRT(($C$5/2)^2-($C$5/2)^2*'(OLD) bottom seam length'!E2406^2/($C$6/2)^2)</f>
        <v>#DIV/0!</v>
      </c>
      <c r="H2406" s="136">
        <f t="shared" si="372"/>
        <v>47900</v>
      </c>
      <c r="I2406" t="e">
        <f>SQRT(($C$5/2)^2-($C$5/2)^2*'(OLD) bottom seam length'!H2406^2/($C$6/2)^2)</f>
        <v>#DIV/0!</v>
      </c>
      <c r="K2406" s="136">
        <f t="shared" si="373"/>
        <v>47900</v>
      </c>
      <c r="L2406" t="e">
        <f>SQRT(($C$5/2)^2-($C$5/2)^2*'(OLD) bottom seam length'!K2406^2/($C$6/2)^2)</f>
        <v>#DIV/0!</v>
      </c>
      <c r="O2406" s="136">
        <f t="shared" si="374"/>
        <v>47900</v>
      </c>
      <c r="P2406" t="b">
        <f t="shared" si="375"/>
        <v>0</v>
      </c>
      <c r="T2406" s="136">
        <f t="shared" si="376"/>
        <v>47880</v>
      </c>
      <c r="U2406" t="e">
        <f>SQRT(($U$6/2)^2-($U$6/2)^2*'(OLD) bottom seam length'!T2406^2/($U$7/2)^2)</f>
        <v>#VALUE!</v>
      </c>
      <c r="W2406" s="136">
        <f t="shared" si="377"/>
        <v>47880</v>
      </c>
      <c r="X2406" t="e">
        <f>SQRT(($U$6/2)^2-($U$6/2)^2*'(OLD) bottom seam length'!W2406^2/($U$7/2)^2)</f>
        <v>#VALUE!</v>
      </c>
      <c r="Z2406" s="136">
        <f t="shared" si="378"/>
        <v>47880</v>
      </c>
      <c r="AA2406" t="e">
        <f>SQRT(($U$6/2)^2-($U$6/2)^2*'(OLD) bottom seam length'!Z2406^2/($U$7/2)^2)</f>
        <v>#VALUE!</v>
      </c>
      <c r="AC2406" s="136">
        <f t="shared" si="379"/>
        <v>47880</v>
      </c>
      <c r="AD2406" t="e">
        <f>SQRT(($U$6/2)^2-($U$6/2)^2*'(OLD) bottom seam length'!AC2406^2/($U$7/2)^2)</f>
        <v>#VALUE!</v>
      </c>
    </row>
    <row r="2407" spans="2:30">
      <c r="B2407" s="136">
        <f t="shared" si="370"/>
        <v>47920</v>
      </c>
      <c r="C2407" t="e">
        <f>SQRT(($C$5/2)^2-($C$5/2)^2*'(OLD) bottom seam length'!B2407^2/($C$6/2)^2)</f>
        <v>#DIV/0!</v>
      </c>
      <c r="E2407" s="136">
        <f t="shared" si="371"/>
        <v>47920</v>
      </c>
      <c r="F2407" t="e">
        <f>SQRT(($C$5/2)^2-($C$5/2)^2*'(OLD) bottom seam length'!E2407^2/($C$6/2)^2)</f>
        <v>#DIV/0!</v>
      </c>
      <c r="H2407" s="136">
        <f t="shared" si="372"/>
        <v>47920</v>
      </c>
      <c r="I2407" t="e">
        <f>SQRT(($C$5/2)^2-($C$5/2)^2*'(OLD) bottom seam length'!H2407^2/($C$6/2)^2)</f>
        <v>#DIV/0!</v>
      </c>
      <c r="K2407" s="136">
        <f t="shared" si="373"/>
        <v>47920</v>
      </c>
      <c r="L2407" t="e">
        <f>SQRT(($C$5/2)^2-($C$5/2)^2*'(OLD) bottom seam length'!K2407^2/($C$6/2)^2)</f>
        <v>#DIV/0!</v>
      </c>
      <c r="O2407" s="136">
        <f t="shared" si="374"/>
        <v>47920</v>
      </c>
      <c r="P2407" t="b">
        <f t="shared" si="375"/>
        <v>0</v>
      </c>
      <c r="T2407" s="136">
        <f t="shared" si="376"/>
        <v>47900</v>
      </c>
      <c r="U2407" t="e">
        <f>SQRT(($U$6/2)^2-($U$6/2)^2*'(OLD) bottom seam length'!T2407^2/($U$7/2)^2)</f>
        <v>#VALUE!</v>
      </c>
      <c r="W2407" s="136">
        <f t="shared" si="377"/>
        <v>47900</v>
      </c>
      <c r="X2407" t="e">
        <f>SQRT(($U$6/2)^2-($U$6/2)^2*'(OLD) bottom seam length'!W2407^2/($U$7/2)^2)</f>
        <v>#VALUE!</v>
      </c>
      <c r="Z2407" s="136">
        <f t="shared" si="378"/>
        <v>47900</v>
      </c>
      <c r="AA2407" t="e">
        <f>SQRT(($U$6/2)^2-($U$6/2)^2*'(OLD) bottom seam length'!Z2407^2/($U$7/2)^2)</f>
        <v>#VALUE!</v>
      </c>
      <c r="AC2407" s="136">
        <f t="shared" si="379"/>
        <v>47900</v>
      </c>
      <c r="AD2407" t="e">
        <f>SQRT(($U$6/2)^2-($U$6/2)^2*'(OLD) bottom seam length'!AC2407^2/($U$7/2)^2)</f>
        <v>#VALUE!</v>
      </c>
    </row>
    <row r="2408" spans="2:30">
      <c r="B2408" s="136">
        <f t="shared" si="370"/>
        <v>47940</v>
      </c>
      <c r="C2408" t="e">
        <f>SQRT(($C$5/2)^2-($C$5/2)^2*'(OLD) bottom seam length'!B2408^2/($C$6/2)^2)</f>
        <v>#DIV/0!</v>
      </c>
      <c r="E2408" s="136">
        <f t="shared" si="371"/>
        <v>47940</v>
      </c>
      <c r="F2408" t="e">
        <f>SQRT(($C$5/2)^2-($C$5/2)^2*'(OLD) bottom seam length'!E2408^2/($C$6/2)^2)</f>
        <v>#DIV/0!</v>
      </c>
      <c r="H2408" s="136">
        <f t="shared" si="372"/>
        <v>47940</v>
      </c>
      <c r="I2408" t="e">
        <f>SQRT(($C$5/2)^2-($C$5/2)^2*'(OLD) bottom seam length'!H2408^2/($C$6/2)^2)</f>
        <v>#DIV/0!</v>
      </c>
      <c r="K2408" s="136">
        <f t="shared" si="373"/>
        <v>47940</v>
      </c>
      <c r="L2408" t="e">
        <f>SQRT(($C$5/2)^2-($C$5/2)^2*'(OLD) bottom seam length'!K2408^2/($C$6/2)^2)</f>
        <v>#DIV/0!</v>
      </c>
      <c r="O2408" s="136">
        <f t="shared" si="374"/>
        <v>47940</v>
      </c>
      <c r="P2408" t="b">
        <f t="shared" si="375"/>
        <v>0</v>
      </c>
      <c r="T2408" s="136">
        <f t="shared" si="376"/>
        <v>47920</v>
      </c>
      <c r="U2408" t="e">
        <f>SQRT(($U$6/2)^2-($U$6/2)^2*'(OLD) bottom seam length'!T2408^2/($U$7/2)^2)</f>
        <v>#VALUE!</v>
      </c>
      <c r="W2408" s="136">
        <f t="shared" si="377"/>
        <v>47920</v>
      </c>
      <c r="X2408" t="e">
        <f>SQRT(($U$6/2)^2-($U$6/2)^2*'(OLD) bottom seam length'!W2408^2/($U$7/2)^2)</f>
        <v>#VALUE!</v>
      </c>
      <c r="Z2408" s="136">
        <f t="shared" si="378"/>
        <v>47920</v>
      </c>
      <c r="AA2408" t="e">
        <f>SQRT(($U$6/2)^2-($U$6/2)^2*'(OLD) bottom seam length'!Z2408^2/($U$7/2)^2)</f>
        <v>#VALUE!</v>
      </c>
      <c r="AC2408" s="136">
        <f t="shared" si="379"/>
        <v>47920</v>
      </c>
      <c r="AD2408" t="e">
        <f>SQRT(($U$6/2)^2-($U$6/2)^2*'(OLD) bottom seam length'!AC2408^2/($U$7/2)^2)</f>
        <v>#VALUE!</v>
      </c>
    </row>
    <row r="2409" spans="2:30">
      <c r="B2409" s="136">
        <f t="shared" si="370"/>
        <v>47960</v>
      </c>
      <c r="C2409" t="e">
        <f>SQRT(($C$5/2)^2-($C$5/2)^2*'(OLD) bottom seam length'!B2409^2/($C$6/2)^2)</f>
        <v>#DIV/0!</v>
      </c>
      <c r="E2409" s="136">
        <f t="shared" si="371"/>
        <v>47960</v>
      </c>
      <c r="F2409" t="e">
        <f>SQRT(($C$5/2)^2-($C$5/2)^2*'(OLD) bottom seam length'!E2409^2/($C$6/2)^2)</f>
        <v>#DIV/0!</v>
      </c>
      <c r="H2409" s="136">
        <f t="shared" si="372"/>
        <v>47960</v>
      </c>
      <c r="I2409" t="e">
        <f>SQRT(($C$5/2)^2-($C$5/2)^2*'(OLD) bottom seam length'!H2409^2/($C$6/2)^2)</f>
        <v>#DIV/0!</v>
      </c>
      <c r="K2409" s="136">
        <f t="shared" si="373"/>
        <v>47960</v>
      </c>
      <c r="L2409" t="e">
        <f>SQRT(($C$5/2)^2-($C$5/2)^2*'(OLD) bottom seam length'!K2409^2/($C$6/2)^2)</f>
        <v>#DIV/0!</v>
      </c>
      <c r="O2409" s="136">
        <f t="shared" si="374"/>
        <v>47960</v>
      </c>
      <c r="P2409" t="b">
        <f t="shared" si="375"/>
        <v>0</v>
      </c>
      <c r="T2409" s="136">
        <f t="shared" si="376"/>
        <v>47940</v>
      </c>
      <c r="U2409" t="e">
        <f>SQRT(($U$6/2)^2-($U$6/2)^2*'(OLD) bottom seam length'!T2409^2/($U$7/2)^2)</f>
        <v>#VALUE!</v>
      </c>
      <c r="W2409" s="136">
        <f t="shared" si="377"/>
        <v>47940</v>
      </c>
      <c r="X2409" t="e">
        <f>SQRT(($U$6/2)^2-($U$6/2)^2*'(OLD) bottom seam length'!W2409^2/($U$7/2)^2)</f>
        <v>#VALUE!</v>
      </c>
      <c r="Z2409" s="136">
        <f t="shared" si="378"/>
        <v>47940</v>
      </c>
      <c r="AA2409" t="e">
        <f>SQRT(($U$6/2)^2-($U$6/2)^2*'(OLD) bottom seam length'!Z2409^2/($U$7/2)^2)</f>
        <v>#VALUE!</v>
      </c>
      <c r="AC2409" s="136">
        <f t="shared" si="379"/>
        <v>47940</v>
      </c>
      <c r="AD2409" t="e">
        <f>SQRT(($U$6/2)^2-($U$6/2)^2*'(OLD) bottom seam length'!AC2409^2/($U$7/2)^2)</f>
        <v>#VALUE!</v>
      </c>
    </row>
    <row r="2410" spans="2:30">
      <c r="B2410" s="136">
        <f t="shared" si="370"/>
        <v>47980</v>
      </c>
      <c r="C2410" t="e">
        <f>SQRT(($C$5/2)^2-($C$5/2)^2*'(OLD) bottom seam length'!B2410^2/($C$6/2)^2)</f>
        <v>#DIV/0!</v>
      </c>
      <c r="E2410" s="136">
        <f t="shared" si="371"/>
        <v>47980</v>
      </c>
      <c r="F2410" t="e">
        <f>SQRT(($C$5/2)^2-($C$5/2)^2*'(OLD) bottom seam length'!E2410^2/($C$6/2)^2)</f>
        <v>#DIV/0!</v>
      </c>
      <c r="H2410" s="136">
        <f t="shared" si="372"/>
        <v>47980</v>
      </c>
      <c r="I2410" t="e">
        <f>SQRT(($C$5/2)^2-($C$5/2)^2*'(OLD) bottom seam length'!H2410^2/($C$6/2)^2)</f>
        <v>#DIV/0!</v>
      </c>
      <c r="K2410" s="136">
        <f t="shared" si="373"/>
        <v>47980</v>
      </c>
      <c r="L2410" t="e">
        <f>SQRT(($C$5/2)^2-($C$5/2)^2*'(OLD) bottom seam length'!K2410^2/($C$6/2)^2)</f>
        <v>#DIV/0!</v>
      </c>
      <c r="O2410" s="136">
        <f t="shared" si="374"/>
        <v>47980</v>
      </c>
      <c r="P2410" t="b">
        <f t="shared" si="375"/>
        <v>0</v>
      </c>
      <c r="T2410" s="136">
        <f t="shared" si="376"/>
        <v>47960</v>
      </c>
      <c r="U2410" t="e">
        <f>SQRT(($U$6/2)^2-($U$6/2)^2*'(OLD) bottom seam length'!T2410^2/($U$7/2)^2)</f>
        <v>#VALUE!</v>
      </c>
      <c r="W2410" s="136">
        <f t="shared" si="377"/>
        <v>47960</v>
      </c>
      <c r="X2410" t="e">
        <f>SQRT(($U$6/2)^2-($U$6/2)^2*'(OLD) bottom seam length'!W2410^2/($U$7/2)^2)</f>
        <v>#VALUE!</v>
      </c>
      <c r="Z2410" s="136">
        <f t="shared" si="378"/>
        <v>47960</v>
      </c>
      <c r="AA2410" t="e">
        <f>SQRT(($U$6/2)^2-($U$6/2)^2*'(OLD) bottom seam length'!Z2410^2/($U$7/2)^2)</f>
        <v>#VALUE!</v>
      </c>
      <c r="AC2410" s="136">
        <f t="shared" si="379"/>
        <v>47960</v>
      </c>
      <c r="AD2410" t="e">
        <f>SQRT(($U$6/2)^2-($U$6/2)^2*'(OLD) bottom seam length'!AC2410^2/($U$7/2)^2)</f>
        <v>#VALUE!</v>
      </c>
    </row>
    <row r="2411" spans="2:30">
      <c r="B2411" s="136">
        <f t="shared" si="370"/>
        <v>48000</v>
      </c>
      <c r="C2411" t="e">
        <f>SQRT(($C$5/2)^2-($C$5/2)^2*'(OLD) bottom seam length'!B2411^2/($C$6/2)^2)</f>
        <v>#DIV/0!</v>
      </c>
      <c r="E2411" s="136">
        <f t="shared" si="371"/>
        <v>48000</v>
      </c>
      <c r="F2411" t="e">
        <f>SQRT(($C$5/2)^2-($C$5/2)^2*'(OLD) bottom seam length'!E2411^2/($C$6/2)^2)</f>
        <v>#DIV/0!</v>
      </c>
      <c r="H2411" s="136">
        <f t="shared" si="372"/>
        <v>48000</v>
      </c>
      <c r="I2411" t="e">
        <f>SQRT(($C$5/2)^2-($C$5/2)^2*'(OLD) bottom seam length'!H2411^2/($C$6/2)^2)</f>
        <v>#DIV/0!</v>
      </c>
      <c r="K2411" s="136">
        <f t="shared" si="373"/>
        <v>48000</v>
      </c>
      <c r="L2411" t="e">
        <f>SQRT(($C$5/2)^2-($C$5/2)^2*'(OLD) bottom seam length'!K2411^2/($C$6/2)^2)</f>
        <v>#DIV/0!</v>
      </c>
      <c r="O2411" s="136">
        <f t="shared" si="374"/>
        <v>48000</v>
      </c>
      <c r="P2411" t="b">
        <f t="shared" si="375"/>
        <v>0</v>
      </c>
      <c r="T2411" s="136">
        <f t="shared" si="376"/>
        <v>47980</v>
      </c>
      <c r="U2411" t="e">
        <f>SQRT(($U$6/2)^2-($U$6/2)^2*'(OLD) bottom seam length'!T2411^2/($U$7/2)^2)</f>
        <v>#VALUE!</v>
      </c>
      <c r="W2411" s="136">
        <f t="shared" si="377"/>
        <v>47980</v>
      </c>
      <c r="X2411" t="e">
        <f>SQRT(($U$6/2)^2-($U$6/2)^2*'(OLD) bottom seam length'!W2411^2/($U$7/2)^2)</f>
        <v>#VALUE!</v>
      </c>
      <c r="Z2411" s="136">
        <f t="shared" si="378"/>
        <v>47980</v>
      </c>
      <c r="AA2411" t="e">
        <f>SQRT(($U$6/2)^2-($U$6/2)^2*'(OLD) bottom seam length'!Z2411^2/($U$7/2)^2)</f>
        <v>#VALUE!</v>
      </c>
      <c r="AC2411" s="136">
        <f t="shared" si="379"/>
        <v>47980</v>
      </c>
      <c r="AD2411" t="e">
        <f>SQRT(($U$6/2)^2-($U$6/2)^2*'(OLD) bottom seam length'!AC2411^2/($U$7/2)^2)</f>
        <v>#VALUE!</v>
      </c>
    </row>
    <row r="2412" spans="2:30">
      <c r="B2412" s="136">
        <f t="shared" si="370"/>
        <v>48020</v>
      </c>
      <c r="C2412" t="e">
        <f>SQRT(($C$5/2)^2-($C$5/2)^2*'(OLD) bottom seam length'!B2412^2/($C$6/2)^2)</f>
        <v>#DIV/0!</v>
      </c>
      <c r="E2412" s="136">
        <f t="shared" si="371"/>
        <v>48020</v>
      </c>
      <c r="F2412" t="e">
        <f>SQRT(($C$5/2)^2-($C$5/2)^2*'(OLD) bottom seam length'!E2412^2/($C$6/2)^2)</f>
        <v>#DIV/0!</v>
      </c>
      <c r="H2412" s="136">
        <f t="shared" si="372"/>
        <v>48020</v>
      </c>
      <c r="I2412" t="e">
        <f>SQRT(($C$5/2)^2-($C$5/2)^2*'(OLD) bottom seam length'!H2412^2/($C$6/2)^2)</f>
        <v>#DIV/0!</v>
      </c>
      <c r="K2412" s="136">
        <f t="shared" si="373"/>
        <v>48020</v>
      </c>
      <c r="L2412" t="e">
        <f>SQRT(($C$5/2)^2-($C$5/2)^2*'(OLD) bottom seam length'!K2412^2/($C$6/2)^2)</f>
        <v>#DIV/0!</v>
      </c>
      <c r="O2412" s="136">
        <f t="shared" si="374"/>
        <v>48020</v>
      </c>
      <c r="P2412" t="b">
        <f t="shared" si="375"/>
        <v>0</v>
      </c>
      <c r="T2412" s="136">
        <f t="shared" si="376"/>
        <v>48000</v>
      </c>
      <c r="U2412" t="e">
        <f>SQRT(($U$6/2)^2-($U$6/2)^2*'(OLD) bottom seam length'!T2412^2/($U$7/2)^2)</f>
        <v>#VALUE!</v>
      </c>
      <c r="W2412" s="136">
        <f t="shared" si="377"/>
        <v>48000</v>
      </c>
      <c r="X2412" t="e">
        <f>SQRT(($U$6/2)^2-($U$6/2)^2*'(OLD) bottom seam length'!W2412^2/($U$7/2)^2)</f>
        <v>#VALUE!</v>
      </c>
      <c r="Z2412" s="136">
        <f t="shared" si="378"/>
        <v>48000</v>
      </c>
      <c r="AA2412" t="e">
        <f>SQRT(($U$6/2)^2-($U$6/2)^2*'(OLD) bottom seam length'!Z2412^2/($U$7/2)^2)</f>
        <v>#VALUE!</v>
      </c>
      <c r="AC2412" s="136">
        <f t="shared" si="379"/>
        <v>48000</v>
      </c>
      <c r="AD2412" t="e">
        <f>SQRT(($U$6/2)^2-($U$6/2)^2*'(OLD) bottom seam length'!AC2412^2/($U$7/2)^2)</f>
        <v>#VALUE!</v>
      </c>
    </row>
    <row r="2413" spans="2:30">
      <c r="B2413" s="136">
        <f t="shared" si="370"/>
        <v>48040</v>
      </c>
      <c r="C2413" t="e">
        <f>SQRT(($C$5/2)^2-($C$5/2)^2*'(OLD) bottom seam length'!B2413^2/($C$6/2)^2)</f>
        <v>#DIV/0!</v>
      </c>
      <c r="E2413" s="136">
        <f t="shared" si="371"/>
        <v>48040</v>
      </c>
      <c r="F2413" t="e">
        <f>SQRT(($C$5/2)^2-($C$5/2)^2*'(OLD) bottom seam length'!E2413^2/($C$6/2)^2)</f>
        <v>#DIV/0!</v>
      </c>
      <c r="H2413" s="136">
        <f t="shared" si="372"/>
        <v>48040</v>
      </c>
      <c r="I2413" t="e">
        <f>SQRT(($C$5/2)^2-($C$5/2)^2*'(OLD) bottom seam length'!H2413^2/($C$6/2)^2)</f>
        <v>#DIV/0!</v>
      </c>
      <c r="K2413" s="136">
        <f t="shared" si="373"/>
        <v>48040</v>
      </c>
      <c r="L2413" t="e">
        <f>SQRT(($C$5/2)^2-($C$5/2)^2*'(OLD) bottom seam length'!K2413^2/($C$6/2)^2)</f>
        <v>#DIV/0!</v>
      </c>
      <c r="O2413" s="136">
        <f t="shared" si="374"/>
        <v>48040</v>
      </c>
      <c r="P2413" t="b">
        <f t="shared" si="375"/>
        <v>0</v>
      </c>
      <c r="T2413" s="136">
        <f t="shared" si="376"/>
        <v>48020</v>
      </c>
      <c r="U2413" t="e">
        <f>SQRT(($U$6/2)^2-($U$6/2)^2*'(OLD) bottom seam length'!T2413^2/($U$7/2)^2)</f>
        <v>#VALUE!</v>
      </c>
      <c r="W2413" s="136">
        <f t="shared" si="377"/>
        <v>48020</v>
      </c>
      <c r="X2413" t="e">
        <f>SQRT(($U$6/2)^2-($U$6/2)^2*'(OLD) bottom seam length'!W2413^2/($U$7/2)^2)</f>
        <v>#VALUE!</v>
      </c>
      <c r="Z2413" s="136">
        <f t="shared" si="378"/>
        <v>48020</v>
      </c>
      <c r="AA2413" t="e">
        <f>SQRT(($U$6/2)^2-($U$6/2)^2*'(OLD) bottom seam length'!Z2413^2/($U$7/2)^2)</f>
        <v>#VALUE!</v>
      </c>
      <c r="AC2413" s="136">
        <f t="shared" si="379"/>
        <v>48020</v>
      </c>
      <c r="AD2413" t="e">
        <f>SQRT(($U$6/2)^2-($U$6/2)^2*'(OLD) bottom seam length'!AC2413^2/($U$7/2)^2)</f>
        <v>#VALUE!</v>
      </c>
    </row>
    <row r="2414" spans="2:30">
      <c r="B2414" s="136">
        <f t="shared" si="370"/>
        <v>48060</v>
      </c>
      <c r="C2414" t="e">
        <f>SQRT(($C$5/2)^2-($C$5/2)^2*'(OLD) bottom seam length'!B2414^2/($C$6/2)^2)</f>
        <v>#DIV/0!</v>
      </c>
      <c r="E2414" s="136">
        <f t="shared" si="371"/>
        <v>48060</v>
      </c>
      <c r="F2414" t="e">
        <f>SQRT(($C$5/2)^2-($C$5/2)^2*'(OLD) bottom seam length'!E2414^2/($C$6/2)^2)</f>
        <v>#DIV/0!</v>
      </c>
      <c r="H2414" s="136">
        <f t="shared" si="372"/>
        <v>48060</v>
      </c>
      <c r="I2414" t="e">
        <f>SQRT(($C$5/2)^2-($C$5/2)^2*'(OLD) bottom seam length'!H2414^2/($C$6/2)^2)</f>
        <v>#DIV/0!</v>
      </c>
      <c r="K2414" s="136">
        <f t="shared" si="373"/>
        <v>48060</v>
      </c>
      <c r="L2414" t="e">
        <f>SQRT(($C$5/2)^2-($C$5/2)^2*'(OLD) bottom seam length'!K2414^2/($C$6/2)^2)</f>
        <v>#DIV/0!</v>
      </c>
      <c r="O2414" s="136">
        <f t="shared" si="374"/>
        <v>48060</v>
      </c>
      <c r="P2414" t="b">
        <f t="shared" si="375"/>
        <v>0</v>
      </c>
      <c r="T2414" s="136">
        <f t="shared" si="376"/>
        <v>48040</v>
      </c>
      <c r="U2414" t="e">
        <f>SQRT(($U$6/2)^2-($U$6/2)^2*'(OLD) bottom seam length'!T2414^2/($U$7/2)^2)</f>
        <v>#VALUE!</v>
      </c>
      <c r="W2414" s="136">
        <f t="shared" si="377"/>
        <v>48040</v>
      </c>
      <c r="X2414" t="e">
        <f>SQRT(($U$6/2)^2-($U$6/2)^2*'(OLD) bottom seam length'!W2414^2/($U$7/2)^2)</f>
        <v>#VALUE!</v>
      </c>
      <c r="Z2414" s="136">
        <f t="shared" si="378"/>
        <v>48040</v>
      </c>
      <c r="AA2414" t="e">
        <f>SQRT(($U$6/2)^2-($U$6/2)^2*'(OLD) bottom seam length'!Z2414^2/($U$7/2)^2)</f>
        <v>#VALUE!</v>
      </c>
      <c r="AC2414" s="136">
        <f t="shared" si="379"/>
        <v>48040</v>
      </c>
      <c r="AD2414" t="e">
        <f>SQRT(($U$6/2)^2-($U$6/2)^2*'(OLD) bottom seam length'!AC2414^2/($U$7/2)^2)</f>
        <v>#VALUE!</v>
      </c>
    </row>
    <row r="2415" spans="2:30">
      <c r="B2415" s="136">
        <f t="shared" si="370"/>
        <v>48080</v>
      </c>
      <c r="C2415" t="e">
        <f>SQRT(($C$5/2)^2-($C$5/2)^2*'(OLD) bottom seam length'!B2415^2/($C$6/2)^2)</f>
        <v>#DIV/0!</v>
      </c>
      <c r="E2415" s="136">
        <f t="shared" si="371"/>
        <v>48080</v>
      </c>
      <c r="F2415" t="e">
        <f>SQRT(($C$5/2)^2-($C$5/2)^2*'(OLD) bottom seam length'!E2415^2/($C$6/2)^2)</f>
        <v>#DIV/0!</v>
      </c>
      <c r="H2415" s="136">
        <f t="shared" si="372"/>
        <v>48080</v>
      </c>
      <c r="I2415" t="e">
        <f>SQRT(($C$5/2)^2-($C$5/2)^2*'(OLD) bottom seam length'!H2415^2/($C$6/2)^2)</f>
        <v>#DIV/0!</v>
      </c>
      <c r="K2415" s="136">
        <f t="shared" si="373"/>
        <v>48080</v>
      </c>
      <c r="L2415" t="e">
        <f>SQRT(($C$5/2)^2-($C$5/2)^2*'(OLD) bottom seam length'!K2415^2/($C$6/2)^2)</f>
        <v>#DIV/0!</v>
      </c>
      <c r="O2415" s="136">
        <f t="shared" si="374"/>
        <v>48080</v>
      </c>
      <c r="P2415" t="b">
        <f t="shared" si="375"/>
        <v>0</v>
      </c>
      <c r="T2415" s="136">
        <f t="shared" si="376"/>
        <v>48060</v>
      </c>
      <c r="U2415" t="e">
        <f>SQRT(($U$6/2)^2-($U$6/2)^2*'(OLD) bottom seam length'!T2415^2/($U$7/2)^2)</f>
        <v>#VALUE!</v>
      </c>
      <c r="W2415" s="136">
        <f t="shared" si="377"/>
        <v>48060</v>
      </c>
      <c r="X2415" t="e">
        <f>SQRT(($U$6/2)^2-($U$6/2)^2*'(OLD) bottom seam length'!W2415^2/($U$7/2)^2)</f>
        <v>#VALUE!</v>
      </c>
      <c r="Z2415" s="136">
        <f t="shared" si="378"/>
        <v>48060</v>
      </c>
      <c r="AA2415" t="e">
        <f>SQRT(($U$6/2)^2-($U$6/2)^2*'(OLD) bottom seam length'!Z2415^2/($U$7/2)^2)</f>
        <v>#VALUE!</v>
      </c>
      <c r="AC2415" s="136">
        <f t="shared" si="379"/>
        <v>48060</v>
      </c>
      <c r="AD2415" t="e">
        <f>SQRT(($U$6/2)^2-($U$6/2)^2*'(OLD) bottom seam length'!AC2415^2/($U$7/2)^2)</f>
        <v>#VALUE!</v>
      </c>
    </row>
    <row r="2416" spans="2:30">
      <c r="B2416" s="136">
        <f t="shared" si="370"/>
        <v>48100</v>
      </c>
      <c r="C2416" t="e">
        <f>SQRT(($C$5/2)^2-($C$5/2)^2*'(OLD) bottom seam length'!B2416^2/($C$6/2)^2)</f>
        <v>#DIV/0!</v>
      </c>
      <c r="E2416" s="136">
        <f t="shared" si="371"/>
        <v>48100</v>
      </c>
      <c r="F2416" t="e">
        <f>SQRT(($C$5/2)^2-($C$5/2)^2*'(OLD) bottom seam length'!E2416^2/($C$6/2)^2)</f>
        <v>#DIV/0!</v>
      </c>
      <c r="H2416" s="136">
        <f t="shared" si="372"/>
        <v>48100</v>
      </c>
      <c r="I2416" t="e">
        <f>SQRT(($C$5/2)^2-($C$5/2)^2*'(OLD) bottom seam length'!H2416^2/($C$6/2)^2)</f>
        <v>#DIV/0!</v>
      </c>
      <c r="K2416" s="136">
        <f t="shared" si="373"/>
        <v>48100</v>
      </c>
      <c r="L2416" t="e">
        <f>SQRT(($C$5/2)^2-($C$5/2)^2*'(OLD) bottom seam length'!K2416^2/($C$6/2)^2)</f>
        <v>#DIV/0!</v>
      </c>
      <c r="O2416" s="136">
        <f t="shared" si="374"/>
        <v>48100</v>
      </c>
      <c r="P2416" t="b">
        <f t="shared" si="375"/>
        <v>0</v>
      </c>
      <c r="T2416" s="136">
        <f t="shared" si="376"/>
        <v>48080</v>
      </c>
      <c r="U2416" t="e">
        <f>SQRT(($U$6/2)^2-($U$6/2)^2*'(OLD) bottom seam length'!T2416^2/($U$7/2)^2)</f>
        <v>#VALUE!</v>
      </c>
      <c r="W2416" s="136">
        <f t="shared" si="377"/>
        <v>48080</v>
      </c>
      <c r="X2416" t="e">
        <f>SQRT(($U$6/2)^2-($U$6/2)^2*'(OLD) bottom seam length'!W2416^2/($U$7/2)^2)</f>
        <v>#VALUE!</v>
      </c>
      <c r="Z2416" s="136">
        <f t="shared" si="378"/>
        <v>48080</v>
      </c>
      <c r="AA2416" t="e">
        <f>SQRT(($U$6/2)^2-($U$6/2)^2*'(OLD) bottom seam length'!Z2416^2/($U$7/2)^2)</f>
        <v>#VALUE!</v>
      </c>
      <c r="AC2416" s="136">
        <f t="shared" si="379"/>
        <v>48080</v>
      </c>
      <c r="AD2416" t="e">
        <f>SQRT(($U$6/2)^2-($U$6/2)^2*'(OLD) bottom seam length'!AC2416^2/($U$7/2)^2)</f>
        <v>#VALUE!</v>
      </c>
    </row>
    <row r="2417" spans="2:30">
      <c r="B2417" s="136">
        <f t="shared" si="370"/>
        <v>48120</v>
      </c>
      <c r="C2417" t="e">
        <f>SQRT(($C$5/2)^2-($C$5/2)^2*'(OLD) bottom seam length'!B2417^2/($C$6/2)^2)</f>
        <v>#DIV/0!</v>
      </c>
      <c r="E2417" s="136">
        <f t="shared" si="371"/>
        <v>48120</v>
      </c>
      <c r="F2417" t="e">
        <f>SQRT(($C$5/2)^2-($C$5/2)^2*'(OLD) bottom seam length'!E2417^2/($C$6/2)^2)</f>
        <v>#DIV/0!</v>
      </c>
      <c r="H2417" s="136">
        <f t="shared" si="372"/>
        <v>48120</v>
      </c>
      <c r="I2417" t="e">
        <f>SQRT(($C$5/2)^2-($C$5/2)^2*'(OLD) bottom seam length'!H2417^2/($C$6/2)^2)</f>
        <v>#DIV/0!</v>
      </c>
      <c r="K2417" s="136">
        <f t="shared" si="373"/>
        <v>48120</v>
      </c>
      <c r="L2417" t="e">
        <f>SQRT(($C$5/2)^2-($C$5/2)^2*'(OLD) bottom seam length'!K2417^2/($C$6/2)^2)</f>
        <v>#DIV/0!</v>
      </c>
      <c r="O2417" s="136">
        <f t="shared" si="374"/>
        <v>48120</v>
      </c>
      <c r="P2417" t="b">
        <f t="shared" si="375"/>
        <v>0</v>
      </c>
      <c r="T2417" s="136">
        <f t="shared" si="376"/>
        <v>48100</v>
      </c>
      <c r="U2417" t="e">
        <f>SQRT(($U$6/2)^2-($U$6/2)^2*'(OLD) bottom seam length'!T2417^2/($U$7/2)^2)</f>
        <v>#VALUE!</v>
      </c>
      <c r="W2417" s="136">
        <f t="shared" si="377"/>
        <v>48100</v>
      </c>
      <c r="X2417" t="e">
        <f>SQRT(($U$6/2)^2-($U$6/2)^2*'(OLD) bottom seam length'!W2417^2/($U$7/2)^2)</f>
        <v>#VALUE!</v>
      </c>
      <c r="Z2417" s="136">
        <f t="shared" si="378"/>
        <v>48100</v>
      </c>
      <c r="AA2417" t="e">
        <f>SQRT(($U$6/2)^2-($U$6/2)^2*'(OLD) bottom seam length'!Z2417^2/($U$7/2)^2)</f>
        <v>#VALUE!</v>
      </c>
      <c r="AC2417" s="136">
        <f t="shared" si="379"/>
        <v>48100</v>
      </c>
      <c r="AD2417" t="e">
        <f>SQRT(($U$6/2)^2-($U$6/2)^2*'(OLD) bottom seam length'!AC2417^2/($U$7/2)^2)</f>
        <v>#VALUE!</v>
      </c>
    </row>
    <row r="2418" spans="2:30">
      <c r="B2418" s="136">
        <f t="shared" si="370"/>
        <v>48140</v>
      </c>
      <c r="C2418" t="e">
        <f>SQRT(($C$5/2)^2-($C$5/2)^2*'(OLD) bottom seam length'!B2418^2/($C$6/2)^2)</f>
        <v>#DIV/0!</v>
      </c>
      <c r="E2418" s="136">
        <f t="shared" si="371"/>
        <v>48140</v>
      </c>
      <c r="F2418" t="e">
        <f>SQRT(($C$5/2)^2-($C$5/2)^2*'(OLD) bottom seam length'!E2418^2/($C$6/2)^2)</f>
        <v>#DIV/0!</v>
      </c>
      <c r="H2418" s="136">
        <f t="shared" si="372"/>
        <v>48140</v>
      </c>
      <c r="I2418" t="e">
        <f>SQRT(($C$5/2)^2-($C$5/2)^2*'(OLD) bottom seam length'!H2418^2/($C$6/2)^2)</f>
        <v>#DIV/0!</v>
      </c>
      <c r="K2418" s="136">
        <f t="shared" si="373"/>
        <v>48140</v>
      </c>
      <c r="L2418" t="e">
        <f>SQRT(($C$5/2)^2-($C$5/2)^2*'(OLD) bottom seam length'!K2418^2/($C$6/2)^2)</f>
        <v>#DIV/0!</v>
      </c>
      <c r="O2418" s="136">
        <f t="shared" si="374"/>
        <v>48140</v>
      </c>
      <c r="P2418" t="b">
        <f t="shared" si="375"/>
        <v>0</v>
      </c>
      <c r="T2418" s="136">
        <f t="shared" si="376"/>
        <v>48120</v>
      </c>
      <c r="U2418" t="e">
        <f>SQRT(($U$6/2)^2-($U$6/2)^2*'(OLD) bottom seam length'!T2418^2/($U$7/2)^2)</f>
        <v>#VALUE!</v>
      </c>
      <c r="W2418" s="136">
        <f t="shared" si="377"/>
        <v>48120</v>
      </c>
      <c r="X2418" t="e">
        <f>SQRT(($U$6/2)^2-($U$6/2)^2*'(OLD) bottom seam length'!W2418^2/($U$7/2)^2)</f>
        <v>#VALUE!</v>
      </c>
      <c r="Z2418" s="136">
        <f t="shared" si="378"/>
        <v>48120</v>
      </c>
      <c r="AA2418" t="e">
        <f>SQRT(($U$6/2)^2-($U$6/2)^2*'(OLD) bottom seam length'!Z2418^2/($U$7/2)^2)</f>
        <v>#VALUE!</v>
      </c>
      <c r="AC2418" s="136">
        <f t="shared" si="379"/>
        <v>48120</v>
      </c>
      <c r="AD2418" t="e">
        <f>SQRT(($U$6/2)^2-($U$6/2)^2*'(OLD) bottom seam length'!AC2418^2/($U$7/2)^2)</f>
        <v>#VALUE!</v>
      </c>
    </row>
    <row r="2419" spans="2:30">
      <c r="B2419" s="136">
        <f t="shared" si="370"/>
        <v>48160</v>
      </c>
      <c r="C2419" t="e">
        <f>SQRT(($C$5/2)^2-($C$5/2)^2*'(OLD) bottom seam length'!B2419^2/($C$6/2)^2)</f>
        <v>#DIV/0!</v>
      </c>
      <c r="E2419" s="136">
        <f t="shared" si="371"/>
        <v>48160</v>
      </c>
      <c r="F2419" t="e">
        <f>SQRT(($C$5/2)^2-($C$5/2)^2*'(OLD) bottom seam length'!E2419^2/($C$6/2)^2)</f>
        <v>#DIV/0!</v>
      </c>
      <c r="H2419" s="136">
        <f t="shared" si="372"/>
        <v>48160</v>
      </c>
      <c r="I2419" t="e">
        <f>SQRT(($C$5/2)^2-($C$5/2)^2*'(OLD) bottom seam length'!H2419^2/($C$6/2)^2)</f>
        <v>#DIV/0!</v>
      </c>
      <c r="K2419" s="136">
        <f t="shared" si="373"/>
        <v>48160</v>
      </c>
      <c r="L2419" t="e">
        <f>SQRT(($C$5/2)^2-($C$5/2)^2*'(OLD) bottom seam length'!K2419^2/($C$6/2)^2)</f>
        <v>#DIV/0!</v>
      </c>
      <c r="O2419" s="136">
        <f t="shared" si="374"/>
        <v>48160</v>
      </c>
      <c r="P2419" t="b">
        <f t="shared" si="375"/>
        <v>0</v>
      </c>
      <c r="T2419" s="136">
        <f t="shared" si="376"/>
        <v>48140</v>
      </c>
      <c r="U2419" t="e">
        <f>SQRT(($U$6/2)^2-($U$6/2)^2*'(OLD) bottom seam length'!T2419^2/($U$7/2)^2)</f>
        <v>#VALUE!</v>
      </c>
      <c r="W2419" s="136">
        <f t="shared" si="377"/>
        <v>48140</v>
      </c>
      <c r="X2419" t="e">
        <f>SQRT(($U$6/2)^2-($U$6/2)^2*'(OLD) bottom seam length'!W2419^2/($U$7/2)^2)</f>
        <v>#VALUE!</v>
      </c>
      <c r="Z2419" s="136">
        <f t="shared" si="378"/>
        <v>48140</v>
      </c>
      <c r="AA2419" t="e">
        <f>SQRT(($U$6/2)^2-($U$6/2)^2*'(OLD) bottom seam length'!Z2419^2/($U$7/2)^2)</f>
        <v>#VALUE!</v>
      </c>
      <c r="AC2419" s="136">
        <f t="shared" si="379"/>
        <v>48140</v>
      </c>
      <c r="AD2419" t="e">
        <f>SQRT(($U$6/2)^2-($U$6/2)^2*'(OLD) bottom seam length'!AC2419^2/($U$7/2)^2)</f>
        <v>#VALUE!</v>
      </c>
    </row>
    <row r="2420" spans="2:30">
      <c r="B2420" s="136">
        <f t="shared" si="370"/>
        <v>48180</v>
      </c>
      <c r="C2420" t="e">
        <f>SQRT(($C$5/2)^2-($C$5/2)^2*'(OLD) bottom seam length'!B2420^2/($C$6/2)^2)</f>
        <v>#DIV/0!</v>
      </c>
      <c r="E2420" s="136">
        <f t="shared" si="371"/>
        <v>48180</v>
      </c>
      <c r="F2420" t="e">
        <f>SQRT(($C$5/2)^2-($C$5/2)^2*'(OLD) bottom seam length'!E2420^2/($C$6/2)^2)</f>
        <v>#DIV/0!</v>
      </c>
      <c r="H2420" s="136">
        <f t="shared" si="372"/>
        <v>48180</v>
      </c>
      <c r="I2420" t="e">
        <f>SQRT(($C$5/2)^2-($C$5/2)^2*'(OLD) bottom seam length'!H2420^2/($C$6/2)^2)</f>
        <v>#DIV/0!</v>
      </c>
      <c r="K2420" s="136">
        <f t="shared" si="373"/>
        <v>48180</v>
      </c>
      <c r="L2420" t="e">
        <f>SQRT(($C$5/2)^2-($C$5/2)^2*'(OLD) bottom seam length'!K2420^2/($C$6/2)^2)</f>
        <v>#DIV/0!</v>
      </c>
      <c r="O2420" s="136">
        <f t="shared" si="374"/>
        <v>48180</v>
      </c>
      <c r="P2420" t="b">
        <f t="shared" si="375"/>
        <v>0</v>
      </c>
      <c r="T2420" s="136">
        <f t="shared" si="376"/>
        <v>48160</v>
      </c>
      <c r="U2420" t="e">
        <f>SQRT(($U$6/2)^2-($U$6/2)^2*'(OLD) bottom seam length'!T2420^2/($U$7/2)^2)</f>
        <v>#VALUE!</v>
      </c>
      <c r="W2420" s="136">
        <f t="shared" si="377"/>
        <v>48160</v>
      </c>
      <c r="X2420" t="e">
        <f>SQRT(($U$6/2)^2-($U$6/2)^2*'(OLD) bottom seam length'!W2420^2/($U$7/2)^2)</f>
        <v>#VALUE!</v>
      </c>
      <c r="Z2420" s="136">
        <f t="shared" si="378"/>
        <v>48160</v>
      </c>
      <c r="AA2420" t="e">
        <f>SQRT(($U$6/2)^2-($U$6/2)^2*'(OLD) bottom seam length'!Z2420^2/($U$7/2)^2)</f>
        <v>#VALUE!</v>
      </c>
      <c r="AC2420" s="136">
        <f t="shared" si="379"/>
        <v>48160</v>
      </c>
      <c r="AD2420" t="e">
        <f>SQRT(($U$6/2)^2-($U$6/2)^2*'(OLD) bottom seam length'!AC2420^2/($U$7/2)^2)</f>
        <v>#VALUE!</v>
      </c>
    </row>
    <row r="2421" spans="2:30">
      <c r="B2421" s="136">
        <f t="shared" si="370"/>
        <v>48200</v>
      </c>
      <c r="C2421" t="e">
        <f>SQRT(($C$5/2)^2-($C$5/2)^2*'(OLD) bottom seam length'!B2421^2/($C$6/2)^2)</f>
        <v>#DIV/0!</v>
      </c>
      <c r="E2421" s="136">
        <f t="shared" si="371"/>
        <v>48200</v>
      </c>
      <c r="F2421" t="e">
        <f>SQRT(($C$5/2)^2-($C$5/2)^2*'(OLD) bottom seam length'!E2421^2/($C$6/2)^2)</f>
        <v>#DIV/0!</v>
      </c>
      <c r="H2421" s="136">
        <f t="shared" si="372"/>
        <v>48200</v>
      </c>
      <c r="I2421" t="e">
        <f>SQRT(($C$5/2)^2-($C$5/2)^2*'(OLD) bottom seam length'!H2421^2/($C$6/2)^2)</f>
        <v>#DIV/0!</v>
      </c>
      <c r="K2421" s="136">
        <f t="shared" si="373"/>
        <v>48200</v>
      </c>
      <c r="L2421" t="e">
        <f>SQRT(($C$5/2)^2-($C$5/2)^2*'(OLD) bottom seam length'!K2421^2/($C$6/2)^2)</f>
        <v>#DIV/0!</v>
      </c>
      <c r="O2421" s="136">
        <f t="shared" si="374"/>
        <v>48200</v>
      </c>
      <c r="P2421" t="b">
        <f t="shared" si="375"/>
        <v>0</v>
      </c>
      <c r="T2421" s="136">
        <f t="shared" si="376"/>
        <v>48180</v>
      </c>
      <c r="U2421" t="e">
        <f>SQRT(($U$6/2)^2-($U$6/2)^2*'(OLD) bottom seam length'!T2421^2/($U$7/2)^2)</f>
        <v>#VALUE!</v>
      </c>
      <c r="W2421" s="136">
        <f t="shared" si="377"/>
        <v>48180</v>
      </c>
      <c r="X2421" t="e">
        <f>SQRT(($U$6/2)^2-($U$6/2)^2*'(OLD) bottom seam length'!W2421^2/($U$7/2)^2)</f>
        <v>#VALUE!</v>
      </c>
      <c r="Z2421" s="136">
        <f t="shared" si="378"/>
        <v>48180</v>
      </c>
      <c r="AA2421" t="e">
        <f>SQRT(($U$6/2)^2-($U$6/2)^2*'(OLD) bottom seam length'!Z2421^2/($U$7/2)^2)</f>
        <v>#VALUE!</v>
      </c>
      <c r="AC2421" s="136">
        <f t="shared" si="379"/>
        <v>48180</v>
      </c>
      <c r="AD2421" t="e">
        <f>SQRT(($U$6/2)^2-($U$6/2)^2*'(OLD) bottom seam length'!AC2421^2/($U$7/2)^2)</f>
        <v>#VALUE!</v>
      </c>
    </row>
    <row r="2422" spans="2:30">
      <c r="B2422" s="136">
        <f t="shared" si="370"/>
        <v>48220</v>
      </c>
      <c r="C2422" t="e">
        <f>SQRT(($C$5/2)^2-($C$5/2)^2*'(OLD) bottom seam length'!B2422^2/($C$6/2)^2)</f>
        <v>#DIV/0!</v>
      </c>
      <c r="E2422" s="136">
        <f t="shared" si="371"/>
        <v>48220</v>
      </c>
      <c r="F2422" t="e">
        <f>SQRT(($C$5/2)^2-($C$5/2)^2*'(OLD) bottom seam length'!E2422^2/($C$6/2)^2)</f>
        <v>#DIV/0!</v>
      </c>
      <c r="H2422" s="136">
        <f t="shared" si="372"/>
        <v>48220</v>
      </c>
      <c r="I2422" t="e">
        <f>SQRT(($C$5/2)^2-($C$5/2)^2*'(OLD) bottom seam length'!H2422^2/($C$6/2)^2)</f>
        <v>#DIV/0!</v>
      </c>
      <c r="K2422" s="136">
        <f t="shared" si="373"/>
        <v>48220</v>
      </c>
      <c r="L2422" t="e">
        <f>SQRT(($C$5/2)^2-($C$5/2)^2*'(OLD) bottom seam length'!K2422^2/($C$6/2)^2)</f>
        <v>#DIV/0!</v>
      </c>
      <c r="O2422" s="136">
        <f t="shared" si="374"/>
        <v>48220</v>
      </c>
      <c r="P2422" t="b">
        <f t="shared" si="375"/>
        <v>0</v>
      </c>
      <c r="T2422" s="136">
        <f t="shared" si="376"/>
        <v>48200</v>
      </c>
      <c r="U2422" t="e">
        <f>SQRT(($U$6/2)^2-($U$6/2)^2*'(OLD) bottom seam length'!T2422^2/($U$7/2)^2)</f>
        <v>#VALUE!</v>
      </c>
      <c r="W2422" s="136">
        <f t="shared" si="377"/>
        <v>48200</v>
      </c>
      <c r="X2422" t="e">
        <f>SQRT(($U$6/2)^2-($U$6/2)^2*'(OLD) bottom seam length'!W2422^2/($U$7/2)^2)</f>
        <v>#VALUE!</v>
      </c>
      <c r="Z2422" s="136">
        <f t="shared" si="378"/>
        <v>48200</v>
      </c>
      <c r="AA2422" t="e">
        <f>SQRT(($U$6/2)^2-($U$6/2)^2*'(OLD) bottom seam length'!Z2422^2/($U$7/2)^2)</f>
        <v>#VALUE!</v>
      </c>
      <c r="AC2422" s="136">
        <f t="shared" si="379"/>
        <v>48200</v>
      </c>
      <c r="AD2422" t="e">
        <f>SQRT(($U$6/2)^2-($U$6/2)^2*'(OLD) bottom seam length'!AC2422^2/($U$7/2)^2)</f>
        <v>#VALUE!</v>
      </c>
    </row>
    <row r="2423" spans="2:30">
      <c r="B2423" s="136">
        <f t="shared" si="370"/>
        <v>48240</v>
      </c>
      <c r="C2423" t="e">
        <f>SQRT(($C$5/2)^2-($C$5/2)^2*'(OLD) bottom seam length'!B2423^2/($C$6/2)^2)</f>
        <v>#DIV/0!</v>
      </c>
      <c r="E2423" s="136">
        <f t="shared" si="371"/>
        <v>48240</v>
      </c>
      <c r="F2423" t="e">
        <f>SQRT(($C$5/2)^2-($C$5/2)^2*'(OLD) bottom seam length'!E2423^2/($C$6/2)^2)</f>
        <v>#DIV/0!</v>
      </c>
      <c r="H2423" s="136">
        <f t="shared" si="372"/>
        <v>48240</v>
      </c>
      <c r="I2423" t="e">
        <f>SQRT(($C$5/2)^2-($C$5/2)^2*'(OLD) bottom seam length'!H2423^2/($C$6/2)^2)</f>
        <v>#DIV/0!</v>
      </c>
      <c r="K2423" s="136">
        <f t="shared" si="373"/>
        <v>48240</v>
      </c>
      <c r="L2423" t="e">
        <f>SQRT(($C$5/2)^2-($C$5/2)^2*'(OLD) bottom seam length'!K2423^2/($C$6/2)^2)</f>
        <v>#DIV/0!</v>
      </c>
      <c r="O2423" s="136">
        <f t="shared" si="374"/>
        <v>48240</v>
      </c>
      <c r="P2423" t="b">
        <f t="shared" si="375"/>
        <v>0</v>
      </c>
      <c r="T2423" s="136">
        <f t="shared" si="376"/>
        <v>48220</v>
      </c>
      <c r="U2423" t="e">
        <f>SQRT(($U$6/2)^2-($U$6/2)^2*'(OLD) bottom seam length'!T2423^2/($U$7/2)^2)</f>
        <v>#VALUE!</v>
      </c>
      <c r="W2423" s="136">
        <f t="shared" si="377"/>
        <v>48220</v>
      </c>
      <c r="X2423" t="e">
        <f>SQRT(($U$6/2)^2-($U$6/2)^2*'(OLD) bottom seam length'!W2423^2/($U$7/2)^2)</f>
        <v>#VALUE!</v>
      </c>
      <c r="Z2423" s="136">
        <f t="shared" si="378"/>
        <v>48220</v>
      </c>
      <c r="AA2423" t="e">
        <f>SQRT(($U$6/2)^2-($U$6/2)^2*'(OLD) bottom seam length'!Z2423^2/($U$7/2)^2)</f>
        <v>#VALUE!</v>
      </c>
      <c r="AC2423" s="136">
        <f t="shared" si="379"/>
        <v>48220</v>
      </c>
      <c r="AD2423" t="e">
        <f>SQRT(($U$6/2)^2-($U$6/2)^2*'(OLD) bottom seam length'!AC2423^2/($U$7/2)^2)</f>
        <v>#VALUE!</v>
      </c>
    </row>
    <row r="2424" spans="2:30">
      <c r="B2424" s="136">
        <f t="shared" si="370"/>
        <v>48260</v>
      </c>
      <c r="C2424" t="e">
        <f>SQRT(($C$5/2)^2-($C$5/2)^2*'(OLD) bottom seam length'!B2424^2/($C$6/2)^2)</f>
        <v>#DIV/0!</v>
      </c>
      <c r="E2424" s="136">
        <f t="shared" si="371"/>
        <v>48260</v>
      </c>
      <c r="F2424" t="e">
        <f>SQRT(($C$5/2)^2-($C$5/2)^2*'(OLD) bottom seam length'!E2424^2/($C$6/2)^2)</f>
        <v>#DIV/0!</v>
      </c>
      <c r="H2424" s="136">
        <f t="shared" si="372"/>
        <v>48260</v>
      </c>
      <c r="I2424" t="e">
        <f>SQRT(($C$5/2)^2-($C$5/2)^2*'(OLD) bottom seam length'!H2424^2/($C$6/2)^2)</f>
        <v>#DIV/0!</v>
      </c>
      <c r="K2424" s="136">
        <f t="shared" si="373"/>
        <v>48260</v>
      </c>
      <c r="L2424" t="e">
        <f>SQRT(($C$5/2)^2-($C$5/2)^2*'(OLD) bottom seam length'!K2424^2/($C$6/2)^2)</f>
        <v>#DIV/0!</v>
      </c>
      <c r="O2424" s="136">
        <f t="shared" si="374"/>
        <v>48260</v>
      </c>
      <c r="P2424" t="b">
        <f t="shared" si="375"/>
        <v>0</v>
      </c>
      <c r="T2424" s="136">
        <f t="shared" si="376"/>
        <v>48240</v>
      </c>
      <c r="U2424" t="e">
        <f>SQRT(($U$6/2)^2-($U$6/2)^2*'(OLD) bottom seam length'!T2424^2/($U$7/2)^2)</f>
        <v>#VALUE!</v>
      </c>
      <c r="W2424" s="136">
        <f t="shared" si="377"/>
        <v>48240</v>
      </c>
      <c r="X2424" t="e">
        <f>SQRT(($U$6/2)^2-($U$6/2)^2*'(OLD) bottom seam length'!W2424^2/($U$7/2)^2)</f>
        <v>#VALUE!</v>
      </c>
      <c r="Z2424" s="136">
        <f t="shared" si="378"/>
        <v>48240</v>
      </c>
      <c r="AA2424" t="e">
        <f>SQRT(($U$6/2)^2-($U$6/2)^2*'(OLD) bottom seam length'!Z2424^2/($U$7/2)^2)</f>
        <v>#VALUE!</v>
      </c>
      <c r="AC2424" s="136">
        <f t="shared" si="379"/>
        <v>48240</v>
      </c>
      <c r="AD2424" t="e">
        <f>SQRT(($U$6/2)^2-($U$6/2)^2*'(OLD) bottom seam length'!AC2424^2/($U$7/2)^2)</f>
        <v>#VALUE!</v>
      </c>
    </row>
    <row r="2425" spans="2:30">
      <c r="B2425" s="136">
        <f t="shared" si="370"/>
        <v>48280</v>
      </c>
      <c r="C2425" t="e">
        <f>SQRT(($C$5/2)^2-($C$5/2)^2*'(OLD) bottom seam length'!B2425^2/($C$6/2)^2)</f>
        <v>#DIV/0!</v>
      </c>
      <c r="E2425" s="136">
        <f t="shared" si="371"/>
        <v>48280</v>
      </c>
      <c r="F2425" t="e">
        <f>SQRT(($C$5/2)^2-($C$5/2)^2*'(OLD) bottom seam length'!E2425^2/($C$6/2)^2)</f>
        <v>#DIV/0!</v>
      </c>
      <c r="H2425" s="136">
        <f t="shared" si="372"/>
        <v>48280</v>
      </c>
      <c r="I2425" t="e">
        <f>SQRT(($C$5/2)^2-($C$5/2)^2*'(OLD) bottom seam length'!H2425^2/($C$6/2)^2)</f>
        <v>#DIV/0!</v>
      </c>
      <c r="K2425" s="136">
        <f t="shared" si="373"/>
        <v>48280</v>
      </c>
      <c r="L2425" t="e">
        <f>SQRT(($C$5/2)^2-($C$5/2)^2*'(OLD) bottom seam length'!K2425^2/($C$6/2)^2)</f>
        <v>#DIV/0!</v>
      </c>
      <c r="O2425" s="136">
        <f t="shared" si="374"/>
        <v>48280</v>
      </c>
      <c r="P2425" t="b">
        <f t="shared" si="375"/>
        <v>0</v>
      </c>
      <c r="T2425" s="136">
        <f t="shared" si="376"/>
        <v>48260</v>
      </c>
      <c r="U2425" t="e">
        <f>SQRT(($U$6/2)^2-($U$6/2)^2*'(OLD) bottom seam length'!T2425^2/($U$7/2)^2)</f>
        <v>#VALUE!</v>
      </c>
      <c r="W2425" s="136">
        <f t="shared" si="377"/>
        <v>48260</v>
      </c>
      <c r="X2425" t="e">
        <f>SQRT(($U$6/2)^2-($U$6/2)^2*'(OLD) bottom seam length'!W2425^2/($U$7/2)^2)</f>
        <v>#VALUE!</v>
      </c>
      <c r="Z2425" s="136">
        <f t="shared" si="378"/>
        <v>48260</v>
      </c>
      <c r="AA2425" t="e">
        <f>SQRT(($U$6/2)^2-($U$6/2)^2*'(OLD) bottom seam length'!Z2425^2/($U$7/2)^2)</f>
        <v>#VALUE!</v>
      </c>
      <c r="AC2425" s="136">
        <f t="shared" si="379"/>
        <v>48260</v>
      </c>
      <c r="AD2425" t="e">
        <f>SQRT(($U$6/2)^2-($U$6/2)^2*'(OLD) bottom seam length'!AC2425^2/($U$7/2)^2)</f>
        <v>#VALUE!</v>
      </c>
    </row>
    <row r="2426" spans="2:30">
      <c r="B2426" s="136">
        <f t="shared" si="370"/>
        <v>48300</v>
      </c>
      <c r="C2426" t="e">
        <f>SQRT(($C$5/2)^2-($C$5/2)^2*'(OLD) bottom seam length'!B2426^2/($C$6/2)^2)</f>
        <v>#DIV/0!</v>
      </c>
      <c r="E2426" s="136">
        <f t="shared" si="371"/>
        <v>48300</v>
      </c>
      <c r="F2426" t="e">
        <f>SQRT(($C$5/2)^2-($C$5/2)^2*'(OLD) bottom seam length'!E2426^2/($C$6/2)^2)</f>
        <v>#DIV/0!</v>
      </c>
      <c r="H2426" s="136">
        <f t="shared" si="372"/>
        <v>48300</v>
      </c>
      <c r="I2426" t="e">
        <f>SQRT(($C$5/2)^2-($C$5/2)^2*'(OLD) bottom seam length'!H2426^2/($C$6/2)^2)</f>
        <v>#DIV/0!</v>
      </c>
      <c r="K2426" s="136">
        <f t="shared" si="373"/>
        <v>48300</v>
      </c>
      <c r="L2426" t="e">
        <f>SQRT(($C$5/2)^2-($C$5/2)^2*'(OLD) bottom seam length'!K2426^2/($C$6/2)^2)</f>
        <v>#DIV/0!</v>
      </c>
      <c r="O2426" s="136">
        <f t="shared" si="374"/>
        <v>48300</v>
      </c>
      <c r="P2426" t="b">
        <f t="shared" si="375"/>
        <v>0</v>
      </c>
      <c r="T2426" s="136">
        <f t="shared" si="376"/>
        <v>48280</v>
      </c>
      <c r="U2426" t="e">
        <f>SQRT(($U$6/2)^2-($U$6/2)^2*'(OLD) bottom seam length'!T2426^2/($U$7/2)^2)</f>
        <v>#VALUE!</v>
      </c>
      <c r="W2426" s="136">
        <f t="shared" si="377"/>
        <v>48280</v>
      </c>
      <c r="X2426" t="e">
        <f>SQRT(($U$6/2)^2-($U$6/2)^2*'(OLD) bottom seam length'!W2426^2/($U$7/2)^2)</f>
        <v>#VALUE!</v>
      </c>
      <c r="Z2426" s="136">
        <f t="shared" si="378"/>
        <v>48280</v>
      </c>
      <c r="AA2426" t="e">
        <f>SQRT(($U$6/2)^2-($U$6/2)^2*'(OLD) bottom seam length'!Z2426^2/($U$7/2)^2)</f>
        <v>#VALUE!</v>
      </c>
      <c r="AC2426" s="136">
        <f t="shared" si="379"/>
        <v>48280</v>
      </c>
      <c r="AD2426" t="e">
        <f>SQRT(($U$6/2)^2-($U$6/2)^2*'(OLD) bottom seam length'!AC2426^2/($U$7/2)^2)</f>
        <v>#VALUE!</v>
      </c>
    </row>
    <row r="2427" spans="2:30">
      <c r="B2427" s="136">
        <f t="shared" si="370"/>
        <v>48320</v>
      </c>
      <c r="C2427" t="e">
        <f>SQRT(($C$5/2)^2-($C$5/2)^2*'(OLD) bottom seam length'!B2427^2/($C$6/2)^2)</f>
        <v>#DIV/0!</v>
      </c>
      <c r="E2427" s="136">
        <f t="shared" si="371"/>
        <v>48320</v>
      </c>
      <c r="F2427" t="e">
        <f>SQRT(($C$5/2)^2-($C$5/2)^2*'(OLD) bottom seam length'!E2427^2/($C$6/2)^2)</f>
        <v>#DIV/0!</v>
      </c>
      <c r="H2427" s="136">
        <f t="shared" si="372"/>
        <v>48320</v>
      </c>
      <c r="I2427" t="e">
        <f>SQRT(($C$5/2)^2-($C$5/2)^2*'(OLD) bottom seam length'!H2427^2/($C$6/2)^2)</f>
        <v>#DIV/0!</v>
      </c>
      <c r="K2427" s="136">
        <f t="shared" si="373"/>
        <v>48320</v>
      </c>
      <c r="L2427" t="e">
        <f>SQRT(($C$5/2)^2-($C$5/2)^2*'(OLD) bottom seam length'!K2427^2/($C$6/2)^2)</f>
        <v>#DIV/0!</v>
      </c>
      <c r="O2427" s="136">
        <f t="shared" si="374"/>
        <v>48320</v>
      </c>
      <c r="P2427" t="b">
        <f t="shared" si="375"/>
        <v>0</v>
      </c>
      <c r="T2427" s="136">
        <f t="shared" si="376"/>
        <v>48300</v>
      </c>
      <c r="U2427" t="e">
        <f>SQRT(($U$6/2)^2-($U$6/2)^2*'(OLD) bottom seam length'!T2427^2/($U$7/2)^2)</f>
        <v>#VALUE!</v>
      </c>
      <c r="W2427" s="136">
        <f t="shared" si="377"/>
        <v>48300</v>
      </c>
      <c r="X2427" t="e">
        <f>SQRT(($U$6/2)^2-($U$6/2)^2*'(OLD) bottom seam length'!W2427^2/($U$7/2)^2)</f>
        <v>#VALUE!</v>
      </c>
      <c r="Z2427" s="136">
        <f t="shared" si="378"/>
        <v>48300</v>
      </c>
      <c r="AA2427" t="e">
        <f>SQRT(($U$6/2)^2-($U$6/2)^2*'(OLD) bottom seam length'!Z2427^2/($U$7/2)^2)</f>
        <v>#VALUE!</v>
      </c>
      <c r="AC2427" s="136">
        <f t="shared" si="379"/>
        <v>48300</v>
      </c>
      <c r="AD2427" t="e">
        <f>SQRT(($U$6/2)^2-($U$6/2)^2*'(OLD) bottom seam length'!AC2427^2/($U$7/2)^2)</f>
        <v>#VALUE!</v>
      </c>
    </row>
    <row r="2428" spans="2:30">
      <c r="B2428" s="136">
        <f t="shared" si="370"/>
        <v>48340</v>
      </c>
      <c r="C2428" t="e">
        <f>SQRT(($C$5/2)^2-($C$5/2)^2*'(OLD) bottom seam length'!B2428^2/($C$6/2)^2)</f>
        <v>#DIV/0!</v>
      </c>
      <c r="E2428" s="136">
        <f t="shared" si="371"/>
        <v>48340</v>
      </c>
      <c r="F2428" t="e">
        <f>SQRT(($C$5/2)^2-($C$5/2)^2*'(OLD) bottom seam length'!E2428^2/($C$6/2)^2)</f>
        <v>#DIV/0!</v>
      </c>
      <c r="H2428" s="136">
        <f t="shared" si="372"/>
        <v>48340</v>
      </c>
      <c r="I2428" t="e">
        <f>SQRT(($C$5/2)^2-($C$5/2)^2*'(OLD) bottom seam length'!H2428^2/($C$6/2)^2)</f>
        <v>#DIV/0!</v>
      </c>
      <c r="K2428" s="136">
        <f t="shared" si="373"/>
        <v>48340</v>
      </c>
      <c r="L2428" t="e">
        <f>SQRT(($C$5/2)^2-($C$5/2)^2*'(OLD) bottom seam length'!K2428^2/($C$6/2)^2)</f>
        <v>#DIV/0!</v>
      </c>
      <c r="O2428" s="136">
        <f t="shared" si="374"/>
        <v>48340</v>
      </c>
      <c r="P2428" t="b">
        <f t="shared" si="375"/>
        <v>0</v>
      </c>
      <c r="T2428" s="136">
        <f t="shared" si="376"/>
        <v>48320</v>
      </c>
      <c r="U2428" t="e">
        <f>SQRT(($U$6/2)^2-($U$6/2)^2*'(OLD) bottom seam length'!T2428^2/($U$7/2)^2)</f>
        <v>#VALUE!</v>
      </c>
      <c r="W2428" s="136">
        <f t="shared" si="377"/>
        <v>48320</v>
      </c>
      <c r="X2428" t="e">
        <f>SQRT(($U$6/2)^2-($U$6/2)^2*'(OLD) bottom seam length'!W2428^2/($U$7/2)^2)</f>
        <v>#VALUE!</v>
      </c>
      <c r="Z2428" s="136">
        <f t="shared" si="378"/>
        <v>48320</v>
      </c>
      <c r="AA2428" t="e">
        <f>SQRT(($U$6/2)^2-($U$6/2)^2*'(OLD) bottom seam length'!Z2428^2/($U$7/2)^2)</f>
        <v>#VALUE!</v>
      </c>
      <c r="AC2428" s="136">
        <f t="shared" si="379"/>
        <v>48320</v>
      </c>
      <c r="AD2428" t="e">
        <f>SQRT(($U$6/2)^2-($U$6/2)^2*'(OLD) bottom seam length'!AC2428^2/($U$7/2)^2)</f>
        <v>#VALUE!</v>
      </c>
    </row>
    <row r="2429" spans="2:30">
      <c r="B2429" s="136">
        <f t="shared" si="370"/>
        <v>48360</v>
      </c>
      <c r="C2429" t="e">
        <f>SQRT(($C$5/2)^2-($C$5/2)^2*'(OLD) bottom seam length'!B2429^2/($C$6/2)^2)</f>
        <v>#DIV/0!</v>
      </c>
      <c r="E2429" s="136">
        <f t="shared" si="371"/>
        <v>48360</v>
      </c>
      <c r="F2429" t="e">
        <f>SQRT(($C$5/2)^2-($C$5/2)^2*'(OLD) bottom seam length'!E2429^2/($C$6/2)^2)</f>
        <v>#DIV/0!</v>
      </c>
      <c r="H2429" s="136">
        <f t="shared" si="372"/>
        <v>48360</v>
      </c>
      <c r="I2429" t="e">
        <f>SQRT(($C$5/2)^2-($C$5/2)^2*'(OLD) bottom seam length'!H2429^2/($C$6/2)^2)</f>
        <v>#DIV/0!</v>
      </c>
      <c r="K2429" s="136">
        <f t="shared" si="373"/>
        <v>48360</v>
      </c>
      <c r="L2429" t="e">
        <f>SQRT(($C$5/2)^2-($C$5/2)^2*'(OLD) bottom seam length'!K2429^2/($C$6/2)^2)</f>
        <v>#DIV/0!</v>
      </c>
      <c r="O2429" s="136">
        <f t="shared" si="374"/>
        <v>48360</v>
      </c>
      <c r="P2429" t="b">
        <f t="shared" si="375"/>
        <v>0</v>
      </c>
      <c r="T2429" s="136">
        <f t="shared" si="376"/>
        <v>48340</v>
      </c>
      <c r="U2429" t="e">
        <f>SQRT(($U$6/2)^2-($U$6/2)^2*'(OLD) bottom seam length'!T2429^2/($U$7/2)^2)</f>
        <v>#VALUE!</v>
      </c>
      <c r="W2429" s="136">
        <f t="shared" si="377"/>
        <v>48340</v>
      </c>
      <c r="X2429" t="e">
        <f>SQRT(($U$6/2)^2-($U$6/2)^2*'(OLD) bottom seam length'!W2429^2/($U$7/2)^2)</f>
        <v>#VALUE!</v>
      </c>
      <c r="Z2429" s="136">
        <f t="shared" si="378"/>
        <v>48340</v>
      </c>
      <c r="AA2429" t="e">
        <f>SQRT(($U$6/2)^2-($U$6/2)^2*'(OLD) bottom seam length'!Z2429^2/($U$7/2)^2)</f>
        <v>#VALUE!</v>
      </c>
      <c r="AC2429" s="136">
        <f t="shared" si="379"/>
        <v>48340</v>
      </c>
      <c r="AD2429" t="e">
        <f>SQRT(($U$6/2)^2-($U$6/2)^2*'(OLD) bottom seam length'!AC2429^2/($U$7/2)^2)</f>
        <v>#VALUE!</v>
      </c>
    </row>
    <row r="2430" spans="2:30">
      <c r="B2430" s="136">
        <f t="shared" si="370"/>
        <v>48380</v>
      </c>
      <c r="C2430" t="e">
        <f>SQRT(($C$5/2)^2-($C$5/2)^2*'(OLD) bottom seam length'!B2430^2/($C$6/2)^2)</f>
        <v>#DIV/0!</v>
      </c>
      <c r="E2430" s="136">
        <f t="shared" si="371"/>
        <v>48380</v>
      </c>
      <c r="F2430" t="e">
        <f>SQRT(($C$5/2)^2-($C$5/2)^2*'(OLD) bottom seam length'!E2430^2/($C$6/2)^2)</f>
        <v>#DIV/0!</v>
      </c>
      <c r="H2430" s="136">
        <f t="shared" si="372"/>
        <v>48380</v>
      </c>
      <c r="I2430" t="e">
        <f>SQRT(($C$5/2)^2-($C$5/2)^2*'(OLD) bottom seam length'!H2430^2/($C$6/2)^2)</f>
        <v>#DIV/0!</v>
      </c>
      <c r="K2430" s="136">
        <f t="shared" si="373"/>
        <v>48380</v>
      </c>
      <c r="L2430" t="e">
        <f>SQRT(($C$5/2)^2-($C$5/2)^2*'(OLD) bottom seam length'!K2430^2/($C$6/2)^2)</f>
        <v>#DIV/0!</v>
      </c>
      <c r="O2430" s="136">
        <f t="shared" si="374"/>
        <v>48380</v>
      </c>
      <c r="P2430" t="b">
        <f t="shared" si="375"/>
        <v>0</v>
      </c>
      <c r="T2430" s="136">
        <f t="shared" si="376"/>
        <v>48360</v>
      </c>
      <c r="U2430" t="e">
        <f>SQRT(($U$6/2)^2-($U$6/2)^2*'(OLD) bottom seam length'!T2430^2/($U$7/2)^2)</f>
        <v>#VALUE!</v>
      </c>
      <c r="W2430" s="136">
        <f t="shared" si="377"/>
        <v>48360</v>
      </c>
      <c r="X2430" t="e">
        <f>SQRT(($U$6/2)^2-($U$6/2)^2*'(OLD) bottom seam length'!W2430^2/($U$7/2)^2)</f>
        <v>#VALUE!</v>
      </c>
      <c r="Z2430" s="136">
        <f t="shared" si="378"/>
        <v>48360</v>
      </c>
      <c r="AA2430" t="e">
        <f>SQRT(($U$6/2)^2-($U$6/2)^2*'(OLD) bottom seam length'!Z2430^2/($U$7/2)^2)</f>
        <v>#VALUE!</v>
      </c>
      <c r="AC2430" s="136">
        <f t="shared" si="379"/>
        <v>48360</v>
      </c>
      <c r="AD2430" t="e">
        <f>SQRT(($U$6/2)^2-($U$6/2)^2*'(OLD) bottom seam length'!AC2430^2/($U$7/2)^2)</f>
        <v>#VALUE!</v>
      </c>
    </row>
    <row r="2431" spans="2:30">
      <c r="B2431" s="136">
        <f t="shared" si="370"/>
        <v>48400</v>
      </c>
      <c r="C2431" t="e">
        <f>SQRT(($C$5/2)^2-($C$5/2)^2*'(OLD) bottom seam length'!B2431^2/($C$6/2)^2)</f>
        <v>#DIV/0!</v>
      </c>
      <c r="E2431" s="136">
        <f t="shared" si="371"/>
        <v>48400</v>
      </c>
      <c r="F2431" t="e">
        <f>SQRT(($C$5/2)^2-($C$5/2)^2*'(OLD) bottom seam length'!E2431^2/($C$6/2)^2)</f>
        <v>#DIV/0!</v>
      </c>
      <c r="H2431" s="136">
        <f t="shared" si="372"/>
        <v>48400</v>
      </c>
      <c r="I2431" t="e">
        <f>SQRT(($C$5/2)^2-($C$5/2)^2*'(OLD) bottom seam length'!H2431^2/($C$6/2)^2)</f>
        <v>#DIV/0!</v>
      </c>
      <c r="K2431" s="136">
        <f t="shared" si="373"/>
        <v>48400</v>
      </c>
      <c r="L2431" t="e">
        <f>SQRT(($C$5/2)^2-($C$5/2)^2*'(OLD) bottom seam length'!K2431^2/($C$6/2)^2)</f>
        <v>#DIV/0!</v>
      </c>
      <c r="O2431" s="136">
        <f t="shared" si="374"/>
        <v>48400</v>
      </c>
      <c r="P2431" t="b">
        <f t="shared" si="375"/>
        <v>0</v>
      </c>
      <c r="T2431" s="136">
        <f t="shared" si="376"/>
        <v>48380</v>
      </c>
      <c r="U2431" t="e">
        <f>SQRT(($U$6/2)^2-($U$6/2)^2*'(OLD) bottom seam length'!T2431^2/($U$7/2)^2)</f>
        <v>#VALUE!</v>
      </c>
      <c r="W2431" s="136">
        <f t="shared" si="377"/>
        <v>48380</v>
      </c>
      <c r="X2431" t="e">
        <f>SQRT(($U$6/2)^2-($U$6/2)^2*'(OLD) bottom seam length'!W2431^2/($U$7/2)^2)</f>
        <v>#VALUE!</v>
      </c>
      <c r="Z2431" s="136">
        <f t="shared" si="378"/>
        <v>48380</v>
      </c>
      <c r="AA2431" t="e">
        <f>SQRT(($U$6/2)^2-($U$6/2)^2*'(OLD) bottom seam length'!Z2431^2/($U$7/2)^2)</f>
        <v>#VALUE!</v>
      </c>
      <c r="AC2431" s="136">
        <f t="shared" si="379"/>
        <v>48380</v>
      </c>
      <c r="AD2431" t="e">
        <f>SQRT(($U$6/2)^2-($U$6/2)^2*'(OLD) bottom seam length'!AC2431^2/($U$7/2)^2)</f>
        <v>#VALUE!</v>
      </c>
    </row>
    <row r="2432" spans="2:30">
      <c r="B2432" s="136">
        <f t="shared" si="370"/>
        <v>48420</v>
      </c>
      <c r="C2432" t="e">
        <f>SQRT(($C$5/2)^2-($C$5/2)^2*'(OLD) bottom seam length'!B2432^2/($C$6/2)^2)</f>
        <v>#DIV/0!</v>
      </c>
      <c r="E2432" s="136">
        <f t="shared" si="371"/>
        <v>48420</v>
      </c>
      <c r="F2432" t="e">
        <f>SQRT(($C$5/2)^2-($C$5/2)^2*'(OLD) bottom seam length'!E2432^2/($C$6/2)^2)</f>
        <v>#DIV/0!</v>
      </c>
      <c r="H2432" s="136">
        <f t="shared" si="372"/>
        <v>48420</v>
      </c>
      <c r="I2432" t="e">
        <f>SQRT(($C$5/2)^2-($C$5/2)^2*'(OLD) bottom seam length'!H2432^2/($C$6/2)^2)</f>
        <v>#DIV/0!</v>
      </c>
      <c r="K2432" s="136">
        <f t="shared" si="373"/>
        <v>48420</v>
      </c>
      <c r="L2432" t="e">
        <f>SQRT(($C$5/2)^2-($C$5/2)^2*'(OLD) bottom seam length'!K2432^2/($C$6/2)^2)</f>
        <v>#DIV/0!</v>
      </c>
      <c r="O2432" s="136">
        <f t="shared" si="374"/>
        <v>48420</v>
      </c>
      <c r="P2432" t="b">
        <f t="shared" si="375"/>
        <v>0</v>
      </c>
      <c r="T2432" s="136">
        <f t="shared" si="376"/>
        <v>48400</v>
      </c>
      <c r="U2432" t="e">
        <f>SQRT(($U$6/2)^2-($U$6/2)^2*'(OLD) bottom seam length'!T2432^2/($U$7/2)^2)</f>
        <v>#VALUE!</v>
      </c>
      <c r="W2432" s="136">
        <f t="shared" si="377"/>
        <v>48400</v>
      </c>
      <c r="X2432" t="e">
        <f>SQRT(($U$6/2)^2-($U$6/2)^2*'(OLD) bottom seam length'!W2432^2/($U$7/2)^2)</f>
        <v>#VALUE!</v>
      </c>
      <c r="Z2432" s="136">
        <f t="shared" si="378"/>
        <v>48400</v>
      </c>
      <c r="AA2432" t="e">
        <f>SQRT(($U$6/2)^2-($U$6/2)^2*'(OLD) bottom seam length'!Z2432^2/($U$7/2)^2)</f>
        <v>#VALUE!</v>
      </c>
      <c r="AC2432" s="136">
        <f t="shared" si="379"/>
        <v>48400</v>
      </c>
      <c r="AD2432" t="e">
        <f>SQRT(($U$6/2)^2-($U$6/2)^2*'(OLD) bottom seam length'!AC2432^2/($U$7/2)^2)</f>
        <v>#VALUE!</v>
      </c>
    </row>
    <row r="2433" spans="2:30">
      <c r="B2433" s="136">
        <f t="shared" si="370"/>
        <v>48440</v>
      </c>
      <c r="C2433" t="e">
        <f>SQRT(($C$5/2)^2-($C$5/2)^2*'(OLD) bottom seam length'!B2433^2/($C$6/2)^2)</f>
        <v>#DIV/0!</v>
      </c>
      <c r="E2433" s="136">
        <f t="shared" si="371"/>
        <v>48440</v>
      </c>
      <c r="F2433" t="e">
        <f>SQRT(($C$5/2)^2-($C$5/2)^2*'(OLD) bottom seam length'!E2433^2/($C$6/2)^2)</f>
        <v>#DIV/0!</v>
      </c>
      <c r="H2433" s="136">
        <f t="shared" si="372"/>
        <v>48440</v>
      </c>
      <c r="I2433" t="e">
        <f>SQRT(($C$5/2)^2-($C$5/2)^2*'(OLD) bottom seam length'!H2433^2/($C$6/2)^2)</f>
        <v>#DIV/0!</v>
      </c>
      <c r="K2433" s="136">
        <f t="shared" si="373"/>
        <v>48440</v>
      </c>
      <c r="L2433" t="e">
        <f>SQRT(($C$5/2)^2-($C$5/2)^2*'(OLD) bottom seam length'!K2433^2/($C$6/2)^2)</f>
        <v>#DIV/0!</v>
      </c>
      <c r="O2433" s="136">
        <f t="shared" si="374"/>
        <v>48440</v>
      </c>
      <c r="P2433" t="b">
        <f t="shared" si="375"/>
        <v>0</v>
      </c>
      <c r="T2433" s="136">
        <f t="shared" si="376"/>
        <v>48420</v>
      </c>
      <c r="U2433" t="e">
        <f>SQRT(($U$6/2)^2-($U$6/2)^2*'(OLD) bottom seam length'!T2433^2/($U$7/2)^2)</f>
        <v>#VALUE!</v>
      </c>
      <c r="W2433" s="136">
        <f t="shared" si="377"/>
        <v>48420</v>
      </c>
      <c r="X2433" t="e">
        <f>SQRT(($U$6/2)^2-($U$6/2)^2*'(OLD) bottom seam length'!W2433^2/($U$7/2)^2)</f>
        <v>#VALUE!</v>
      </c>
      <c r="Z2433" s="136">
        <f t="shared" si="378"/>
        <v>48420</v>
      </c>
      <c r="AA2433" t="e">
        <f>SQRT(($U$6/2)^2-($U$6/2)^2*'(OLD) bottom seam length'!Z2433^2/($U$7/2)^2)</f>
        <v>#VALUE!</v>
      </c>
      <c r="AC2433" s="136">
        <f t="shared" si="379"/>
        <v>48420</v>
      </c>
      <c r="AD2433" t="e">
        <f>SQRT(($U$6/2)^2-($U$6/2)^2*'(OLD) bottom seam length'!AC2433^2/($U$7/2)^2)</f>
        <v>#VALUE!</v>
      </c>
    </row>
    <row r="2434" spans="2:30">
      <c r="B2434" s="136">
        <f t="shared" si="370"/>
        <v>48460</v>
      </c>
      <c r="C2434" t="e">
        <f>SQRT(($C$5/2)^2-($C$5/2)^2*'(OLD) bottom seam length'!B2434^2/($C$6/2)^2)</f>
        <v>#DIV/0!</v>
      </c>
      <c r="E2434" s="136">
        <f t="shared" si="371"/>
        <v>48460</v>
      </c>
      <c r="F2434" t="e">
        <f>SQRT(($C$5/2)^2-($C$5/2)^2*'(OLD) bottom seam length'!E2434^2/($C$6/2)^2)</f>
        <v>#DIV/0!</v>
      </c>
      <c r="H2434" s="136">
        <f t="shared" si="372"/>
        <v>48460</v>
      </c>
      <c r="I2434" t="e">
        <f>SQRT(($C$5/2)^2-($C$5/2)^2*'(OLD) bottom seam length'!H2434^2/($C$6/2)^2)</f>
        <v>#DIV/0!</v>
      </c>
      <c r="K2434" s="136">
        <f t="shared" si="373"/>
        <v>48460</v>
      </c>
      <c r="L2434" t="e">
        <f>SQRT(($C$5/2)^2-($C$5/2)^2*'(OLD) bottom seam length'!K2434^2/($C$6/2)^2)</f>
        <v>#DIV/0!</v>
      </c>
      <c r="O2434" s="136">
        <f t="shared" si="374"/>
        <v>48460</v>
      </c>
      <c r="P2434" t="b">
        <f t="shared" si="375"/>
        <v>0</v>
      </c>
      <c r="T2434" s="136">
        <f t="shared" si="376"/>
        <v>48440</v>
      </c>
      <c r="U2434" t="e">
        <f>SQRT(($U$6/2)^2-($U$6/2)^2*'(OLD) bottom seam length'!T2434^2/($U$7/2)^2)</f>
        <v>#VALUE!</v>
      </c>
      <c r="W2434" s="136">
        <f t="shared" si="377"/>
        <v>48440</v>
      </c>
      <c r="X2434" t="e">
        <f>SQRT(($U$6/2)^2-($U$6/2)^2*'(OLD) bottom seam length'!W2434^2/($U$7/2)^2)</f>
        <v>#VALUE!</v>
      </c>
      <c r="Z2434" s="136">
        <f t="shared" si="378"/>
        <v>48440</v>
      </c>
      <c r="AA2434" t="e">
        <f>SQRT(($U$6/2)^2-($U$6/2)^2*'(OLD) bottom seam length'!Z2434^2/($U$7/2)^2)</f>
        <v>#VALUE!</v>
      </c>
      <c r="AC2434" s="136">
        <f t="shared" si="379"/>
        <v>48440</v>
      </c>
      <c r="AD2434" t="e">
        <f>SQRT(($U$6/2)^2-($U$6/2)^2*'(OLD) bottom seam length'!AC2434^2/($U$7/2)^2)</f>
        <v>#VALUE!</v>
      </c>
    </row>
    <row r="2435" spans="2:30">
      <c r="B2435" s="136">
        <f t="shared" si="370"/>
        <v>48480</v>
      </c>
      <c r="C2435" t="e">
        <f>SQRT(($C$5/2)^2-($C$5/2)^2*'(OLD) bottom seam length'!B2435^2/($C$6/2)^2)</f>
        <v>#DIV/0!</v>
      </c>
      <c r="E2435" s="136">
        <f t="shared" si="371"/>
        <v>48480</v>
      </c>
      <c r="F2435" t="e">
        <f>SQRT(($C$5/2)^2-($C$5/2)^2*'(OLD) bottom seam length'!E2435^2/($C$6/2)^2)</f>
        <v>#DIV/0!</v>
      </c>
      <c r="H2435" s="136">
        <f t="shared" si="372"/>
        <v>48480</v>
      </c>
      <c r="I2435" t="e">
        <f>SQRT(($C$5/2)^2-($C$5/2)^2*'(OLD) bottom seam length'!H2435^2/($C$6/2)^2)</f>
        <v>#DIV/0!</v>
      </c>
      <c r="K2435" s="136">
        <f t="shared" si="373"/>
        <v>48480</v>
      </c>
      <c r="L2435" t="e">
        <f>SQRT(($C$5/2)^2-($C$5/2)^2*'(OLD) bottom seam length'!K2435^2/($C$6/2)^2)</f>
        <v>#DIV/0!</v>
      </c>
      <c r="O2435" s="136">
        <f t="shared" si="374"/>
        <v>48480</v>
      </c>
      <c r="P2435" t="b">
        <f t="shared" si="375"/>
        <v>0</v>
      </c>
      <c r="T2435" s="136">
        <f t="shared" si="376"/>
        <v>48460</v>
      </c>
      <c r="U2435" t="e">
        <f>SQRT(($U$6/2)^2-($U$6/2)^2*'(OLD) bottom seam length'!T2435^2/($U$7/2)^2)</f>
        <v>#VALUE!</v>
      </c>
      <c r="W2435" s="136">
        <f t="shared" si="377"/>
        <v>48460</v>
      </c>
      <c r="X2435" t="e">
        <f>SQRT(($U$6/2)^2-($U$6/2)^2*'(OLD) bottom seam length'!W2435^2/($U$7/2)^2)</f>
        <v>#VALUE!</v>
      </c>
      <c r="Z2435" s="136">
        <f t="shared" si="378"/>
        <v>48460</v>
      </c>
      <c r="AA2435" t="e">
        <f>SQRT(($U$6/2)^2-($U$6/2)^2*'(OLD) bottom seam length'!Z2435^2/($U$7/2)^2)</f>
        <v>#VALUE!</v>
      </c>
      <c r="AC2435" s="136">
        <f t="shared" si="379"/>
        <v>48460</v>
      </c>
      <c r="AD2435" t="e">
        <f>SQRT(($U$6/2)^2-($U$6/2)^2*'(OLD) bottom seam length'!AC2435^2/($U$7/2)^2)</f>
        <v>#VALUE!</v>
      </c>
    </row>
    <row r="2436" spans="2:30">
      <c r="B2436" s="136">
        <f t="shared" si="370"/>
        <v>48500</v>
      </c>
      <c r="C2436" t="e">
        <f>SQRT(($C$5/2)^2-($C$5/2)^2*'(OLD) bottom seam length'!B2436^2/($C$6/2)^2)</f>
        <v>#DIV/0!</v>
      </c>
      <c r="E2436" s="136">
        <f t="shared" si="371"/>
        <v>48500</v>
      </c>
      <c r="F2436" t="e">
        <f>SQRT(($C$5/2)^2-($C$5/2)^2*'(OLD) bottom seam length'!E2436^2/($C$6/2)^2)</f>
        <v>#DIV/0!</v>
      </c>
      <c r="H2436" s="136">
        <f t="shared" si="372"/>
        <v>48500</v>
      </c>
      <c r="I2436" t="e">
        <f>SQRT(($C$5/2)^2-($C$5/2)^2*'(OLD) bottom seam length'!H2436^2/($C$6/2)^2)</f>
        <v>#DIV/0!</v>
      </c>
      <c r="K2436" s="136">
        <f t="shared" si="373"/>
        <v>48500</v>
      </c>
      <c r="L2436" t="e">
        <f>SQRT(($C$5/2)^2-($C$5/2)^2*'(OLD) bottom seam length'!K2436^2/($C$6/2)^2)</f>
        <v>#DIV/0!</v>
      </c>
      <c r="O2436" s="136">
        <f t="shared" si="374"/>
        <v>48500</v>
      </c>
      <c r="P2436" t="b">
        <f t="shared" si="375"/>
        <v>0</v>
      </c>
      <c r="T2436" s="136">
        <f t="shared" si="376"/>
        <v>48480</v>
      </c>
      <c r="U2436" t="e">
        <f>SQRT(($U$6/2)^2-($U$6/2)^2*'(OLD) bottom seam length'!T2436^2/($U$7/2)^2)</f>
        <v>#VALUE!</v>
      </c>
      <c r="W2436" s="136">
        <f t="shared" si="377"/>
        <v>48480</v>
      </c>
      <c r="X2436" t="e">
        <f>SQRT(($U$6/2)^2-($U$6/2)^2*'(OLD) bottom seam length'!W2436^2/($U$7/2)^2)</f>
        <v>#VALUE!</v>
      </c>
      <c r="Z2436" s="136">
        <f t="shared" si="378"/>
        <v>48480</v>
      </c>
      <c r="AA2436" t="e">
        <f>SQRT(($U$6/2)^2-($U$6/2)^2*'(OLD) bottom seam length'!Z2436^2/($U$7/2)^2)</f>
        <v>#VALUE!</v>
      </c>
      <c r="AC2436" s="136">
        <f t="shared" si="379"/>
        <v>48480</v>
      </c>
      <c r="AD2436" t="e">
        <f>SQRT(($U$6/2)^2-($U$6/2)^2*'(OLD) bottom seam length'!AC2436^2/($U$7/2)^2)</f>
        <v>#VALUE!</v>
      </c>
    </row>
    <row r="2437" spans="2:30">
      <c r="B2437" s="136">
        <f t="shared" si="370"/>
        <v>48520</v>
      </c>
      <c r="C2437" t="e">
        <f>SQRT(($C$5/2)^2-($C$5/2)^2*'(OLD) bottom seam length'!B2437^2/($C$6/2)^2)</f>
        <v>#DIV/0!</v>
      </c>
      <c r="E2437" s="136">
        <f t="shared" si="371"/>
        <v>48520</v>
      </c>
      <c r="F2437" t="e">
        <f>SQRT(($C$5/2)^2-($C$5/2)^2*'(OLD) bottom seam length'!E2437^2/($C$6/2)^2)</f>
        <v>#DIV/0!</v>
      </c>
      <c r="H2437" s="136">
        <f t="shared" si="372"/>
        <v>48520</v>
      </c>
      <c r="I2437" t="e">
        <f>SQRT(($C$5/2)^2-($C$5/2)^2*'(OLD) bottom seam length'!H2437^2/($C$6/2)^2)</f>
        <v>#DIV/0!</v>
      </c>
      <c r="K2437" s="136">
        <f t="shared" si="373"/>
        <v>48520</v>
      </c>
      <c r="L2437" t="e">
        <f>SQRT(($C$5/2)^2-($C$5/2)^2*'(OLD) bottom seam length'!K2437^2/($C$6/2)^2)</f>
        <v>#DIV/0!</v>
      </c>
      <c r="O2437" s="136">
        <f t="shared" si="374"/>
        <v>48520</v>
      </c>
      <c r="P2437" t="b">
        <f t="shared" si="375"/>
        <v>0</v>
      </c>
      <c r="T2437" s="136">
        <f t="shared" si="376"/>
        <v>48500</v>
      </c>
      <c r="U2437" t="e">
        <f>SQRT(($U$6/2)^2-($U$6/2)^2*'(OLD) bottom seam length'!T2437^2/($U$7/2)^2)</f>
        <v>#VALUE!</v>
      </c>
      <c r="W2437" s="136">
        <f t="shared" si="377"/>
        <v>48500</v>
      </c>
      <c r="X2437" t="e">
        <f>SQRT(($U$6/2)^2-($U$6/2)^2*'(OLD) bottom seam length'!W2437^2/($U$7/2)^2)</f>
        <v>#VALUE!</v>
      </c>
      <c r="Z2437" s="136">
        <f t="shared" si="378"/>
        <v>48500</v>
      </c>
      <c r="AA2437" t="e">
        <f>SQRT(($U$6/2)^2-($U$6/2)^2*'(OLD) bottom seam length'!Z2437^2/($U$7/2)^2)</f>
        <v>#VALUE!</v>
      </c>
      <c r="AC2437" s="136">
        <f t="shared" si="379"/>
        <v>48500</v>
      </c>
      <c r="AD2437" t="e">
        <f>SQRT(($U$6/2)^2-($U$6/2)^2*'(OLD) bottom seam length'!AC2437^2/($U$7/2)^2)</f>
        <v>#VALUE!</v>
      </c>
    </row>
    <row r="2438" spans="2:30">
      <c r="B2438" s="136">
        <f t="shared" si="370"/>
        <v>48540</v>
      </c>
      <c r="C2438" t="e">
        <f>SQRT(($C$5/2)^2-($C$5/2)^2*'(OLD) bottom seam length'!B2438^2/($C$6/2)^2)</f>
        <v>#DIV/0!</v>
      </c>
      <c r="E2438" s="136">
        <f t="shared" si="371"/>
        <v>48540</v>
      </c>
      <c r="F2438" t="e">
        <f>SQRT(($C$5/2)^2-($C$5/2)^2*'(OLD) bottom seam length'!E2438^2/($C$6/2)^2)</f>
        <v>#DIV/0!</v>
      </c>
      <c r="H2438" s="136">
        <f t="shared" si="372"/>
        <v>48540</v>
      </c>
      <c r="I2438" t="e">
        <f>SQRT(($C$5/2)^2-($C$5/2)^2*'(OLD) bottom seam length'!H2438^2/($C$6/2)^2)</f>
        <v>#DIV/0!</v>
      </c>
      <c r="K2438" s="136">
        <f t="shared" si="373"/>
        <v>48540</v>
      </c>
      <c r="L2438" t="e">
        <f>SQRT(($C$5/2)^2-($C$5/2)^2*'(OLD) bottom seam length'!K2438^2/($C$6/2)^2)</f>
        <v>#DIV/0!</v>
      </c>
      <c r="O2438" s="136">
        <f t="shared" si="374"/>
        <v>48540</v>
      </c>
      <c r="P2438" t="b">
        <f t="shared" si="375"/>
        <v>0</v>
      </c>
      <c r="T2438" s="136">
        <f t="shared" si="376"/>
        <v>48520</v>
      </c>
      <c r="U2438" t="e">
        <f>SQRT(($U$6/2)^2-($U$6/2)^2*'(OLD) bottom seam length'!T2438^2/($U$7/2)^2)</f>
        <v>#VALUE!</v>
      </c>
      <c r="W2438" s="136">
        <f t="shared" si="377"/>
        <v>48520</v>
      </c>
      <c r="X2438" t="e">
        <f>SQRT(($U$6/2)^2-($U$6/2)^2*'(OLD) bottom seam length'!W2438^2/($U$7/2)^2)</f>
        <v>#VALUE!</v>
      </c>
      <c r="Z2438" s="136">
        <f t="shared" si="378"/>
        <v>48520</v>
      </c>
      <c r="AA2438" t="e">
        <f>SQRT(($U$6/2)^2-($U$6/2)^2*'(OLD) bottom seam length'!Z2438^2/($U$7/2)^2)</f>
        <v>#VALUE!</v>
      </c>
      <c r="AC2438" s="136">
        <f t="shared" si="379"/>
        <v>48520</v>
      </c>
      <c r="AD2438" t="e">
        <f>SQRT(($U$6/2)^2-($U$6/2)^2*'(OLD) bottom seam length'!AC2438^2/($U$7/2)^2)</f>
        <v>#VALUE!</v>
      </c>
    </row>
    <row r="2439" spans="2:30">
      <c r="B2439" s="136">
        <f t="shared" si="370"/>
        <v>48560</v>
      </c>
      <c r="C2439" t="e">
        <f>SQRT(($C$5/2)^2-($C$5/2)^2*'(OLD) bottom seam length'!B2439^2/($C$6/2)^2)</f>
        <v>#DIV/0!</v>
      </c>
      <c r="E2439" s="136">
        <f t="shared" si="371"/>
        <v>48560</v>
      </c>
      <c r="F2439" t="e">
        <f>SQRT(($C$5/2)^2-($C$5/2)^2*'(OLD) bottom seam length'!E2439^2/($C$6/2)^2)</f>
        <v>#DIV/0!</v>
      </c>
      <c r="H2439" s="136">
        <f t="shared" si="372"/>
        <v>48560</v>
      </c>
      <c r="I2439" t="e">
        <f>SQRT(($C$5/2)^2-($C$5/2)^2*'(OLD) bottom seam length'!H2439^2/($C$6/2)^2)</f>
        <v>#DIV/0!</v>
      </c>
      <c r="K2439" s="136">
        <f t="shared" si="373"/>
        <v>48560</v>
      </c>
      <c r="L2439" t="e">
        <f>SQRT(($C$5/2)^2-($C$5/2)^2*'(OLD) bottom seam length'!K2439^2/($C$6/2)^2)</f>
        <v>#DIV/0!</v>
      </c>
      <c r="O2439" s="136">
        <f t="shared" si="374"/>
        <v>48560</v>
      </c>
      <c r="P2439" t="b">
        <f t="shared" si="375"/>
        <v>0</v>
      </c>
      <c r="T2439" s="136">
        <f t="shared" si="376"/>
        <v>48540</v>
      </c>
      <c r="U2439" t="e">
        <f>SQRT(($U$6/2)^2-($U$6/2)^2*'(OLD) bottom seam length'!T2439^2/($U$7/2)^2)</f>
        <v>#VALUE!</v>
      </c>
      <c r="W2439" s="136">
        <f t="shared" si="377"/>
        <v>48540</v>
      </c>
      <c r="X2439" t="e">
        <f>SQRT(($U$6/2)^2-($U$6/2)^2*'(OLD) bottom seam length'!W2439^2/($U$7/2)^2)</f>
        <v>#VALUE!</v>
      </c>
      <c r="Z2439" s="136">
        <f t="shared" si="378"/>
        <v>48540</v>
      </c>
      <c r="AA2439" t="e">
        <f>SQRT(($U$6/2)^2-($U$6/2)^2*'(OLD) bottom seam length'!Z2439^2/($U$7/2)^2)</f>
        <v>#VALUE!</v>
      </c>
      <c r="AC2439" s="136">
        <f t="shared" si="379"/>
        <v>48540</v>
      </c>
      <c r="AD2439" t="e">
        <f>SQRT(($U$6/2)^2-($U$6/2)^2*'(OLD) bottom seam length'!AC2439^2/($U$7/2)^2)</f>
        <v>#VALUE!</v>
      </c>
    </row>
    <row r="2440" spans="2:30">
      <c r="B2440" s="136">
        <f t="shared" si="370"/>
        <v>48580</v>
      </c>
      <c r="C2440" t="e">
        <f>SQRT(($C$5/2)^2-($C$5/2)^2*'(OLD) bottom seam length'!B2440^2/($C$6/2)^2)</f>
        <v>#DIV/0!</v>
      </c>
      <c r="E2440" s="136">
        <f t="shared" si="371"/>
        <v>48580</v>
      </c>
      <c r="F2440" t="e">
        <f>SQRT(($C$5/2)^2-($C$5/2)^2*'(OLD) bottom seam length'!E2440^2/($C$6/2)^2)</f>
        <v>#DIV/0!</v>
      </c>
      <c r="H2440" s="136">
        <f t="shared" si="372"/>
        <v>48580</v>
      </c>
      <c r="I2440" t="e">
        <f>SQRT(($C$5/2)^2-($C$5/2)^2*'(OLD) bottom seam length'!H2440^2/($C$6/2)^2)</f>
        <v>#DIV/0!</v>
      </c>
      <c r="K2440" s="136">
        <f t="shared" si="373"/>
        <v>48580</v>
      </c>
      <c r="L2440" t="e">
        <f>SQRT(($C$5/2)^2-($C$5/2)^2*'(OLD) bottom seam length'!K2440^2/($C$6/2)^2)</f>
        <v>#DIV/0!</v>
      </c>
      <c r="O2440" s="136">
        <f t="shared" si="374"/>
        <v>48580</v>
      </c>
      <c r="P2440" t="b">
        <f t="shared" si="375"/>
        <v>0</v>
      </c>
      <c r="T2440" s="136">
        <f t="shared" si="376"/>
        <v>48560</v>
      </c>
      <c r="U2440" t="e">
        <f>SQRT(($U$6/2)^2-($U$6/2)^2*'(OLD) bottom seam length'!T2440^2/($U$7/2)^2)</f>
        <v>#VALUE!</v>
      </c>
      <c r="W2440" s="136">
        <f t="shared" si="377"/>
        <v>48560</v>
      </c>
      <c r="X2440" t="e">
        <f>SQRT(($U$6/2)^2-($U$6/2)^2*'(OLD) bottom seam length'!W2440^2/($U$7/2)^2)</f>
        <v>#VALUE!</v>
      </c>
      <c r="Z2440" s="136">
        <f t="shared" si="378"/>
        <v>48560</v>
      </c>
      <c r="AA2440" t="e">
        <f>SQRT(($U$6/2)^2-($U$6/2)^2*'(OLD) bottom seam length'!Z2440^2/($U$7/2)^2)</f>
        <v>#VALUE!</v>
      </c>
      <c r="AC2440" s="136">
        <f t="shared" si="379"/>
        <v>48560</v>
      </c>
      <c r="AD2440" t="e">
        <f>SQRT(($U$6/2)^2-($U$6/2)^2*'(OLD) bottom seam length'!AC2440^2/($U$7/2)^2)</f>
        <v>#VALUE!</v>
      </c>
    </row>
    <row r="2441" spans="2:30">
      <c r="B2441" s="136">
        <f t="shared" si="370"/>
        <v>48600</v>
      </c>
      <c r="C2441" t="e">
        <f>SQRT(($C$5/2)^2-($C$5/2)^2*'(OLD) bottom seam length'!B2441^2/($C$6/2)^2)</f>
        <v>#DIV/0!</v>
      </c>
      <c r="E2441" s="136">
        <f t="shared" si="371"/>
        <v>48600</v>
      </c>
      <c r="F2441" t="e">
        <f>SQRT(($C$5/2)^2-($C$5/2)^2*'(OLD) bottom seam length'!E2441^2/($C$6/2)^2)</f>
        <v>#DIV/0!</v>
      </c>
      <c r="H2441" s="136">
        <f t="shared" si="372"/>
        <v>48600</v>
      </c>
      <c r="I2441" t="e">
        <f>SQRT(($C$5/2)^2-($C$5/2)^2*'(OLD) bottom seam length'!H2441^2/($C$6/2)^2)</f>
        <v>#DIV/0!</v>
      </c>
      <c r="K2441" s="136">
        <f t="shared" si="373"/>
        <v>48600</v>
      </c>
      <c r="L2441" t="e">
        <f>SQRT(($C$5/2)^2-($C$5/2)^2*'(OLD) bottom seam length'!K2441^2/($C$6/2)^2)</f>
        <v>#DIV/0!</v>
      </c>
      <c r="O2441" s="136">
        <f t="shared" si="374"/>
        <v>48600</v>
      </c>
      <c r="P2441" t="b">
        <f t="shared" si="375"/>
        <v>0</v>
      </c>
      <c r="T2441" s="136">
        <f t="shared" si="376"/>
        <v>48580</v>
      </c>
      <c r="U2441" t="e">
        <f>SQRT(($U$6/2)^2-($U$6/2)^2*'(OLD) bottom seam length'!T2441^2/($U$7/2)^2)</f>
        <v>#VALUE!</v>
      </c>
      <c r="W2441" s="136">
        <f t="shared" si="377"/>
        <v>48580</v>
      </c>
      <c r="X2441" t="e">
        <f>SQRT(($U$6/2)^2-($U$6/2)^2*'(OLD) bottom seam length'!W2441^2/($U$7/2)^2)</f>
        <v>#VALUE!</v>
      </c>
      <c r="Z2441" s="136">
        <f t="shared" si="378"/>
        <v>48580</v>
      </c>
      <c r="AA2441" t="e">
        <f>SQRT(($U$6/2)^2-($U$6/2)^2*'(OLD) bottom seam length'!Z2441^2/($U$7/2)^2)</f>
        <v>#VALUE!</v>
      </c>
      <c r="AC2441" s="136">
        <f t="shared" si="379"/>
        <v>48580</v>
      </c>
      <c r="AD2441" t="e">
        <f>SQRT(($U$6/2)^2-($U$6/2)^2*'(OLD) bottom seam length'!AC2441^2/($U$7/2)^2)</f>
        <v>#VALUE!</v>
      </c>
    </row>
    <row r="2442" spans="2:30">
      <c r="B2442" s="136">
        <f t="shared" si="370"/>
        <v>48620</v>
      </c>
      <c r="C2442" t="e">
        <f>SQRT(($C$5/2)^2-($C$5/2)^2*'(OLD) bottom seam length'!B2442^2/($C$6/2)^2)</f>
        <v>#DIV/0!</v>
      </c>
      <c r="E2442" s="136">
        <f t="shared" si="371"/>
        <v>48620</v>
      </c>
      <c r="F2442" t="e">
        <f>SQRT(($C$5/2)^2-($C$5/2)^2*'(OLD) bottom seam length'!E2442^2/($C$6/2)^2)</f>
        <v>#DIV/0!</v>
      </c>
      <c r="H2442" s="136">
        <f t="shared" si="372"/>
        <v>48620</v>
      </c>
      <c r="I2442" t="e">
        <f>SQRT(($C$5/2)^2-($C$5/2)^2*'(OLD) bottom seam length'!H2442^2/($C$6/2)^2)</f>
        <v>#DIV/0!</v>
      </c>
      <c r="K2442" s="136">
        <f t="shared" si="373"/>
        <v>48620</v>
      </c>
      <c r="L2442" t="e">
        <f>SQRT(($C$5/2)^2-($C$5/2)^2*'(OLD) bottom seam length'!K2442^2/($C$6/2)^2)</f>
        <v>#DIV/0!</v>
      </c>
      <c r="O2442" s="136">
        <f t="shared" si="374"/>
        <v>48620</v>
      </c>
      <c r="P2442" t="b">
        <f t="shared" si="375"/>
        <v>0</v>
      </c>
      <c r="T2442" s="136">
        <f t="shared" si="376"/>
        <v>48600</v>
      </c>
      <c r="U2442" t="e">
        <f>SQRT(($U$6/2)^2-($U$6/2)^2*'(OLD) bottom seam length'!T2442^2/($U$7/2)^2)</f>
        <v>#VALUE!</v>
      </c>
      <c r="W2442" s="136">
        <f t="shared" si="377"/>
        <v>48600</v>
      </c>
      <c r="X2442" t="e">
        <f>SQRT(($U$6/2)^2-($U$6/2)^2*'(OLD) bottom seam length'!W2442^2/($U$7/2)^2)</f>
        <v>#VALUE!</v>
      </c>
      <c r="Z2442" s="136">
        <f t="shared" si="378"/>
        <v>48600</v>
      </c>
      <c r="AA2442" t="e">
        <f>SQRT(($U$6/2)^2-($U$6/2)^2*'(OLD) bottom seam length'!Z2442^2/($U$7/2)^2)</f>
        <v>#VALUE!</v>
      </c>
      <c r="AC2442" s="136">
        <f t="shared" si="379"/>
        <v>48600</v>
      </c>
      <c r="AD2442" t="e">
        <f>SQRT(($U$6/2)^2-($U$6/2)^2*'(OLD) bottom seam length'!AC2442^2/($U$7/2)^2)</f>
        <v>#VALUE!</v>
      </c>
    </row>
    <row r="2443" spans="2:30">
      <c r="B2443" s="136">
        <f t="shared" si="370"/>
        <v>48640</v>
      </c>
      <c r="C2443" t="e">
        <f>SQRT(($C$5/2)^2-($C$5/2)^2*'(OLD) bottom seam length'!B2443^2/($C$6/2)^2)</f>
        <v>#DIV/0!</v>
      </c>
      <c r="E2443" s="136">
        <f t="shared" si="371"/>
        <v>48640</v>
      </c>
      <c r="F2443" t="e">
        <f>SQRT(($C$5/2)^2-($C$5/2)^2*'(OLD) bottom seam length'!E2443^2/($C$6/2)^2)</f>
        <v>#DIV/0!</v>
      </c>
      <c r="H2443" s="136">
        <f t="shared" si="372"/>
        <v>48640</v>
      </c>
      <c r="I2443" t="e">
        <f>SQRT(($C$5/2)^2-($C$5/2)^2*'(OLD) bottom seam length'!H2443^2/($C$6/2)^2)</f>
        <v>#DIV/0!</v>
      </c>
      <c r="K2443" s="136">
        <f t="shared" si="373"/>
        <v>48640</v>
      </c>
      <c r="L2443" t="e">
        <f>SQRT(($C$5/2)^2-($C$5/2)^2*'(OLD) bottom seam length'!K2443^2/($C$6/2)^2)</f>
        <v>#DIV/0!</v>
      </c>
      <c r="O2443" s="136">
        <f t="shared" si="374"/>
        <v>48640</v>
      </c>
      <c r="P2443" t="b">
        <f t="shared" si="375"/>
        <v>0</v>
      </c>
      <c r="T2443" s="136">
        <f t="shared" si="376"/>
        <v>48620</v>
      </c>
      <c r="U2443" t="e">
        <f>SQRT(($U$6/2)^2-($U$6/2)^2*'(OLD) bottom seam length'!T2443^2/($U$7/2)^2)</f>
        <v>#VALUE!</v>
      </c>
      <c r="W2443" s="136">
        <f t="shared" si="377"/>
        <v>48620</v>
      </c>
      <c r="X2443" t="e">
        <f>SQRT(($U$6/2)^2-($U$6/2)^2*'(OLD) bottom seam length'!W2443^2/($U$7/2)^2)</f>
        <v>#VALUE!</v>
      </c>
      <c r="Z2443" s="136">
        <f t="shared" si="378"/>
        <v>48620</v>
      </c>
      <c r="AA2443" t="e">
        <f>SQRT(($U$6/2)^2-($U$6/2)^2*'(OLD) bottom seam length'!Z2443^2/($U$7/2)^2)</f>
        <v>#VALUE!</v>
      </c>
      <c r="AC2443" s="136">
        <f t="shared" si="379"/>
        <v>48620</v>
      </c>
      <c r="AD2443" t="e">
        <f>SQRT(($U$6/2)^2-($U$6/2)^2*'(OLD) bottom seam length'!AC2443^2/($U$7/2)^2)</f>
        <v>#VALUE!</v>
      </c>
    </row>
    <row r="2444" spans="2:30">
      <c r="B2444" s="136">
        <f t="shared" ref="B2444:B2507" si="380">B2443+$C$7</f>
        <v>48660</v>
      </c>
      <c r="C2444" t="e">
        <f>SQRT(($C$5/2)^2-($C$5/2)^2*'(OLD) bottom seam length'!B2444^2/($C$6/2)^2)</f>
        <v>#DIV/0!</v>
      </c>
      <c r="E2444" s="136">
        <f t="shared" ref="E2444:E2507" si="381">E2443+$C$7</f>
        <v>48660</v>
      </c>
      <c r="F2444" t="e">
        <f>SQRT(($C$5/2)^2-($C$5/2)^2*'(OLD) bottom seam length'!E2444^2/($C$6/2)^2)</f>
        <v>#DIV/0!</v>
      </c>
      <c r="H2444" s="136">
        <f t="shared" ref="H2444:H2507" si="382">H2443+$C$7</f>
        <v>48660</v>
      </c>
      <c r="I2444" t="e">
        <f>SQRT(($C$5/2)^2-($C$5/2)^2*'(OLD) bottom seam length'!H2444^2/($C$6/2)^2)</f>
        <v>#DIV/0!</v>
      </c>
      <c r="K2444" s="136">
        <f t="shared" ref="K2444:K2507" si="383">K2443+$C$7</f>
        <v>48660</v>
      </c>
      <c r="L2444" t="e">
        <f>SQRT(($C$5/2)^2-($C$5/2)^2*'(OLD) bottom seam length'!K2444^2/($C$6/2)^2)</f>
        <v>#DIV/0!</v>
      </c>
      <c r="O2444" s="136">
        <f t="shared" ref="O2444:O2507" si="384">O2443+$C$7</f>
        <v>48660</v>
      </c>
      <c r="P2444" t="b">
        <f t="shared" ref="P2444:P2507" si="385">IF(O2444&lt;=$P$6,$P$5)</f>
        <v>0</v>
      </c>
      <c r="T2444" s="136">
        <f t="shared" si="376"/>
        <v>48640</v>
      </c>
      <c r="U2444" t="e">
        <f>SQRT(($U$6/2)^2-($U$6/2)^2*'(OLD) bottom seam length'!T2444^2/($U$7/2)^2)</f>
        <v>#VALUE!</v>
      </c>
      <c r="W2444" s="136">
        <f t="shared" si="377"/>
        <v>48640</v>
      </c>
      <c r="X2444" t="e">
        <f>SQRT(($U$6/2)^2-($U$6/2)^2*'(OLD) bottom seam length'!W2444^2/($U$7/2)^2)</f>
        <v>#VALUE!</v>
      </c>
      <c r="Z2444" s="136">
        <f t="shared" si="378"/>
        <v>48640</v>
      </c>
      <c r="AA2444" t="e">
        <f>SQRT(($U$6/2)^2-($U$6/2)^2*'(OLD) bottom seam length'!Z2444^2/($U$7/2)^2)</f>
        <v>#VALUE!</v>
      </c>
      <c r="AC2444" s="136">
        <f t="shared" si="379"/>
        <v>48640</v>
      </c>
      <c r="AD2444" t="e">
        <f>SQRT(($U$6/2)^2-($U$6/2)^2*'(OLD) bottom seam length'!AC2444^2/($U$7/2)^2)</f>
        <v>#VALUE!</v>
      </c>
    </row>
    <row r="2445" spans="2:30">
      <c r="B2445" s="136">
        <f t="shared" si="380"/>
        <v>48680</v>
      </c>
      <c r="C2445" t="e">
        <f>SQRT(($C$5/2)^2-($C$5/2)^2*'(OLD) bottom seam length'!B2445^2/($C$6/2)^2)</f>
        <v>#DIV/0!</v>
      </c>
      <c r="E2445" s="136">
        <f t="shared" si="381"/>
        <v>48680</v>
      </c>
      <c r="F2445" t="e">
        <f>SQRT(($C$5/2)^2-($C$5/2)^2*'(OLD) bottom seam length'!E2445^2/($C$6/2)^2)</f>
        <v>#DIV/0!</v>
      </c>
      <c r="H2445" s="136">
        <f t="shared" si="382"/>
        <v>48680</v>
      </c>
      <c r="I2445" t="e">
        <f>SQRT(($C$5/2)^2-($C$5/2)^2*'(OLD) bottom seam length'!H2445^2/($C$6/2)^2)</f>
        <v>#DIV/0!</v>
      </c>
      <c r="K2445" s="136">
        <f t="shared" si="383"/>
        <v>48680</v>
      </c>
      <c r="L2445" t="e">
        <f>SQRT(($C$5/2)^2-($C$5/2)^2*'(OLD) bottom seam length'!K2445^2/($C$6/2)^2)</f>
        <v>#DIV/0!</v>
      </c>
      <c r="O2445" s="136">
        <f t="shared" si="384"/>
        <v>48680</v>
      </c>
      <c r="P2445" t="b">
        <f t="shared" si="385"/>
        <v>0</v>
      </c>
      <c r="T2445" s="136">
        <f t="shared" ref="T2445:T2508" si="386">T2444+$C$7</f>
        <v>48660</v>
      </c>
      <c r="U2445" t="e">
        <f>SQRT(($U$6/2)^2-($U$6/2)^2*'(OLD) bottom seam length'!T2445^2/($U$7/2)^2)</f>
        <v>#VALUE!</v>
      </c>
      <c r="W2445" s="136">
        <f t="shared" ref="W2445:W2508" si="387">W2444+$C$7</f>
        <v>48660</v>
      </c>
      <c r="X2445" t="e">
        <f>SQRT(($U$6/2)^2-($U$6/2)^2*'(OLD) bottom seam length'!W2445^2/($U$7/2)^2)</f>
        <v>#VALUE!</v>
      </c>
      <c r="Z2445" s="136">
        <f t="shared" ref="Z2445:Z2508" si="388">Z2444+$C$7</f>
        <v>48660</v>
      </c>
      <c r="AA2445" t="e">
        <f>SQRT(($U$6/2)^2-($U$6/2)^2*'(OLD) bottom seam length'!Z2445^2/($U$7/2)^2)</f>
        <v>#VALUE!</v>
      </c>
      <c r="AC2445" s="136">
        <f t="shared" ref="AC2445:AC2508" si="389">AC2444+$C$7</f>
        <v>48660</v>
      </c>
      <c r="AD2445" t="e">
        <f>SQRT(($U$6/2)^2-($U$6/2)^2*'(OLD) bottom seam length'!AC2445^2/($U$7/2)^2)</f>
        <v>#VALUE!</v>
      </c>
    </row>
    <row r="2446" spans="2:30">
      <c r="B2446" s="136">
        <f t="shared" si="380"/>
        <v>48700</v>
      </c>
      <c r="C2446" t="e">
        <f>SQRT(($C$5/2)^2-($C$5/2)^2*'(OLD) bottom seam length'!B2446^2/($C$6/2)^2)</f>
        <v>#DIV/0!</v>
      </c>
      <c r="E2446" s="136">
        <f t="shared" si="381"/>
        <v>48700</v>
      </c>
      <c r="F2446" t="e">
        <f>SQRT(($C$5/2)^2-($C$5/2)^2*'(OLD) bottom seam length'!E2446^2/($C$6/2)^2)</f>
        <v>#DIV/0!</v>
      </c>
      <c r="H2446" s="136">
        <f t="shared" si="382"/>
        <v>48700</v>
      </c>
      <c r="I2446" t="e">
        <f>SQRT(($C$5/2)^2-($C$5/2)^2*'(OLD) bottom seam length'!H2446^2/($C$6/2)^2)</f>
        <v>#DIV/0!</v>
      </c>
      <c r="K2446" s="136">
        <f t="shared" si="383"/>
        <v>48700</v>
      </c>
      <c r="L2446" t="e">
        <f>SQRT(($C$5/2)^2-($C$5/2)^2*'(OLD) bottom seam length'!K2446^2/($C$6/2)^2)</f>
        <v>#DIV/0!</v>
      </c>
      <c r="O2446" s="136">
        <f t="shared" si="384"/>
        <v>48700</v>
      </c>
      <c r="P2446" t="b">
        <f t="shared" si="385"/>
        <v>0</v>
      </c>
      <c r="T2446" s="136">
        <f t="shared" si="386"/>
        <v>48680</v>
      </c>
      <c r="U2446" t="e">
        <f>SQRT(($U$6/2)^2-($U$6/2)^2*'(OLD) bottom seam length'!T2446^2/($U$7/2)^2)</f>
        <v>#VALUE!</v>
      </c>
      <c r="W2446" s="136">
        <f t="shared" si="387"/>
        <v>48680</v>
      </c>
      <c r="X2446" t="e">
        <f>SQRT(($U$6/2)^2-($U$6/2)^2*'(OLD) bottom seam length'!W2446^2/($U$7/2)^2)</f>
        <v>#VALUE!</v>
      </c>
      <c r="Z2446" s="136">
        <f t="shared" si="388"/>
        <v>48680</v>
      </c>
      <c r="AA2446" t="e">
        <f>SQRT(($U$6/2)^2-($U$6/2)^2*'(OLD) bottom seam length'!Z2446^2/($U$7/2)^2)</f>
        <v>#VALUE!</v>
      </c>
      <c r="AC2446" s="136">
        <f t="shared" si="389"/>
        <v>48680</v>
      </c>
      <c r="AD2446" t="e">
        <f>SQRT(($U$6/2)^2-($U$6/2)^2*'(OLD) bottom seam length'!AC2446^2/($U$7/2)^2)</f>
        <v>#VALUE!</v>
      </c>
    </row>
    <row r="2447" spans="2:30">
      <c r="B2447" s="136">
        <f t="shared" si="380"/>
        <v>48720</v>
      </c>
      <c r="C2447" t="e">
        <f>SQRT(($C$5/2)^2-($C$5/2)^2*'(OLD) bottom seam length'!B2447^2/($C$6/2)^2)</f>
        <v>#DIV/0!</v>
      </c>
      <c r="E2447" s="136">
        <f t="shared" si="381"/>
        <v>48720</v>
      </c>
      <c r="F2447" t="e">
        <f>SQRT(($C$5/2)^2-($C$5/2)^2*'(OLD) bottom seam length'!E2447^2/($C$6/2)^2)</f>
        <v>#DIV/0!</v>
      </c>
      <c r="H2447" s="136">
        <f t="shared" si="382"/>
        <v>48720</v>
      </c>
      <c r="I2447" t="e">
        <f>SQRT(($C$5/2)^2-($C$5/2)^2*'(OLD) bottom seam length'!H2447^2/($C$6/2)^2)</f>
        <v>#DIV/0!</v>
      </c>
      <c r="K2447" s="136">
        <f t="shared" si="383"/>
        <v>48720</v>
      </c>
      <c r="L2447" t="e">
        <f>SQRT(($C$5/2)^2-($C$5/2)^2*'(OLD) bottom seam length'!K2447^2/($C$6/2)^2)</f>
        <v>#DIV/0!</v>
      </c>
      <c r="O2447" s="136">
        <f t="shared" si="384"/>
        <v>48720</v>
      </c>
      <c r="P2447" t="b">
        <f t="shared" si="385"/>
        <v>0</v>
      </c>
      <c r="T2447" s="136">
        <f t="shared" si="386"/>
        <v>48700</v>
      </c>
      <c r="U2447" t="e">
        <f>SQRT(($U$6/2)^2-($U$6/2)^2*'(OLD) bottom seam length'!T2447^2/($U$7/2)^2)</f>
        <v>#VALUE!</v>
      </c>
      <c r="W2447" s="136">
        <f t="shared" si="387"/>
        <v>48700</v>
      </c>
      <c r="X2447" t="e">
        <f>SQRT(($U$6/2)^2-($U$6/2)^2*'(OLD) bottom seam length'!W2447^2/($U$7/2)^2)</f>
        <v>#VALUE!</v>
      </c>
      <c r="Z2447" s="136">
        <f t="shared" si="388"/>
        <v>48700</v>
      </c>
      <c r="AA2447" t="e">
        <f>SQRT(($U$6/2)^2-($U$6/2)^2*'(OLD) bottom seam length'!Z2447^2/($U$7/2)^2)</f>
        <v>#VALUE!</v>
      </c>
      <c r="AC2447" s="136">
        <f t="shared" si="389"/>
        <v>48700</v>
      </c>
      <c r="AD2447" t="e">
        <f>SQRT(($U$6/2)^2-($U$6/2)^2*'(OLD) bottom seam length'!AC2447^2/($U$7/2)^2)</f>
        <v>#VALUE!</v>
      </c>
    </row>
    <row r="2448" spans="2:30">
      <c r="B2448" s="136">
        <f t="shared" si="380"/>
        <v>48740</v>
      </c>
      <c r="C2448" t="e">
        <f>SQRT(($C$5/2)^2-($C$5/2)^2*'(OLD) bottom seam length'!B2448^2/($C$6/2)^2)</f>
        <v>#DIV/0!</v>
      </c>
      <c r="E2448" s="136">
        <f t="shared" si="381"/>
        <v>48740</v>
      </c>
      <c r="F2448" t="e">
        <f>SQRT(($C$5/2)^2-($C$5/2)^2*'(OLD) bottom seam length'!E2448^2/($C$6/2)^2)</f>
        <v>#DIV/0!</v>
      </c>
      <c r="H2448" s="136">
        <f t="shared" si="382"/>
        <v>48740</v>
      </c>
      <c r="I2448" t="e">
        <f>SQRT(($C$5/2)^2-($C$5/2)^2*'(OLD) bottom seam length'!H2448^2/($C$6/2)^2)</f>
        <v>#DIV/0!</v>
      </c>
      <c r="K2448" s="136">
        <f t="shared" si="383"/>
        <v>48740</v>
      </c>
      <c r="L2448" t="e">
        <f>SQRT(($C$5/2)^2-($C$5/2)^2*'(OLD) bottom seam length'!K2448^2/($C$6/2)^2)</f>
        <v>#DIV/0!</v>
      </c>
      <c r="O2448" s="136">
        <f t="shared" si="384"/>
        <v>48740</v>
      </c>
      <c r="P2448" t="b">
        <f t="shared" si="385"/>
        <v>0</v>
      </c>
      <c r="T2448" s="136">
        <f t="shared" si="386"/>
        <v>48720</v>
      </c>
      <c r="U2448" t="e">
        <f>SQRT(($U$6/2)^2-($U$6/2)^2*'(OLD) bottom seam length'!T2448^2/($U$7/2)^2)</f>
        <v>#VALUE!</v>
      </c>
      <c r="W2448" s="136">
        <f t="shared" si="387"/>
        <v>48720</v>
      </c>
      <c r="X2448" t="e">
        <f>SQRT(($U$6/2)^2-($U$6/2)^2*'(OLD) bottom seam length'!W2448^2/($U$7/2)^2)</f>
        <v>#VALUE!</v>
      </c>
      <c r="Z2448" s="136">
        <f t="shared" si="388"/>
        <v>48720</v>
      </c>
      <c r="AA2448" t="e">
        <f>SQRT(($U$6/2)^2-($U$6/2)^2*'(OLD) bottom seam length'!Z2448^2/($U$7/2)^2)</f>
        <v>#VALUE!</v>
      </c>
      <c r="AC2448" s="136">
        <f t="shared" si="389"/>
        <v>48720</v>
      </c>
      <c r="AD2448" t="e">
        <f>SQRT(($U$6/2)^2-($U$6/2)^2*'(OLD) bottom seam length'!AC2448^2/($U$7/2)^2)</f>
        <v>#VALUE!</v>
      </c>
    </row>
    <row r="2449" spans="2:30">
      <c r="B2449" s="136">
        <f t="shared" si="380"/>
        <v>48760</v>
      </c>
      <c r="C2449" t="e">
        <f>SQRT(($C$5/2)^2-($C$5/2)^2*'(OLD) bottom seam length'!B2449^2/($C$6/2)^2)</f>
        <v>#DIV/0!</v>
      </c>
      <c r="E2449" s="136">
        <f t="shared" si="381"/>
        <v>48760</v>
      </c>
      <c r="F2449" t="e">
        <f>SQRT(($C$5/2)^2-($C$5/2)^2*'(OLD) bottom seam length'!E2449^2/($C$6/2)^2)</f>
        <v>#DIV/0!</v>
      </c>
      <c r="H2449" s="136">
        <f t="shared" si="382"/>
        <v>48760</v>
      </c>
      <c r="I2449" t="e">
        <f>SQRT(($C$5/2)^2-($C$5/2)^2*'(OLD) bottom seam length'!H2449^2/($C$6/2)^2)</f>
        <v>#DIV/0!</v>
      </c>
      <c r="K2449" s="136">
        <f t="shared" si="383"/>
        <v>48760</v>
      </c>
      <c r="L2449" t="e">
        <f>SQRT(($C$5/2)^2-($C$5/2)^2*'(OLD) bottom seam length'!K2449^2/($C$6/2)^2)</f>
        <v>#DIV/0!</v>
      </c>
      <c r="O2449" s="136">
        <f t="shared" si="384"/>
        <v>48760</v>
      </c>
      <c r="P2449" t="b">
        <f t="shared" si="385"/>
        <v>0</v>
      </c>
      <c r="T2449" s="136">
        <f t="shared" si="386"/>
        <v>48740</v>
      </c>
      <c r="U2449" t="e">
        <f>SQRT(($U$6/2)^2-($U$6/2)^2*'(OLD) bottom seam length'!T2449^2/($U$7/2)^2)</f>
        <v>#VALUE!</v>
      </c>
      <c r="W2449" s="136">
        <f t="shared" si="387"/>
        <v>48740</v>
      </c>
      <c r="X2449" t="e">
        <f>SQRT(($U$6/2)^2-($U$6/2)^2*'(OLD) bottom seam length'!W2449^2/($U$7/2)^2)</f>
        <v>#VALUE!</v>
      </c>
      <c r="Z2449" s="136">
        <f t="shared" si="388"/>
        <v>48740</v>
      </c>
      <c r="AA2449" t="e">
        <f>SQRT(($U$6/2)^2-($U$6/2)^2*'(OLD) bottom seam length'!Z2449^2/($U$7/2)^2)</f>
        <v>#VALUE!</v>
      </c>
      <c r="AC2449" s="136">
        <f t="shared" si="389"/>
        <v>48740</v>
      </c>
      <c r="AD2449" t="e">
        <f>SQRT(($U$6/2)^2-($U$6/2)^2*'(OLD) bottom seam length'!AC2449^2/($U$7/2)^2)</f>
        <v>#VALUE!</v>
      </c>
    </row>
    <row r="2450" spans="2:30">
      <c r="B2450" s="136">
        <f t="shared" si="380"/>
        <v>48780</v>
      </c>
      <c r="C2450" t="e">
        <f>SQRT(($C$5/2)^2-($C$5/2)^2*'(OLD) bottom seam length'!B2450^2/($C$6/2)^2)</f>
        <v>#DIV/0!</v>
      </c>
      <c r="E2450" s="136">
        <f t="shared" si="381"/>
        <v>48780</v>
      </c>
      <c r="F2450" t="e">
        <f>SQRT(($C$5/2)^2-($C$5/2)^2*'(OLD) bottom seam length'!E2450^2/($C$6/2)^2)</f>
        <v>#DIV/0!</v>
      </c>
      <c r="H2450" s="136">
        <f t="shared" si="382"/>
        <v>48780</v>
      </c>
      <c r="I2450" t="e">
        <f>SQRT(($C$5/2)^2-($C$5/2)^2*'(OLD) bottom seam length'!H2450^2/($C$6/2)^2)</f>
        <v>#DIV/0!</v>
      </c>
      <c r="K2450" s="136">
        <f t="shared" si="383"/>
        <v>48780</v>
      </c>
      <c r="L2450" t="e">
        <f>SQRT(($C$5/2)^2-($C$5/2)^2*'(OLD) bottom seam length'!K2450^2/($C$6/2)^2)</f>
        <v>#DIV/0!</v>
      </c>
      <c r="O2450" s="136">
        <f t="shared" si="384"/>
        <v>48780</v>
      </c>
      <c r="P2450" t="b">
        <f t="shared" si="385"/>
        <v>0</v>
      </c>
      <c r="T2450" s="136">
        <f t="shared" si="386"/>
        <v>48760</v>
      </c>
      <c r="U2450" t="e">
        <f>SQRT(($U$6/2)^2-($U$6/2)^2*'(OLD) bottom seam length'!T2450^2/($U$7/2)^2)</f>
        <v>#VALUE!</v>
      </c>
      <c r="W2450" s="136">
        <f t="shared" si="387"/>
        <v>48760</v>
      </c>
      <c r="X2450" t="e">
        <f>SQRT(($U$6/2)^2-($U$6/2)^2*'(OLD) bottom seam length'!W2450^2/($U$7/2)^2)</f>
        <v>#VALUE!</v>
      </c>
      <c r="Z2450" s="136">
        <f t="shared" si="388"/>
        <v>48760</v>
      </c>
      <c r="AA2450" t="e">
        <f>SQRT(($U$6/2)^2-($U$6/2)^2*'(OLD) bottom seam length'!Z2450^2/($U$7/2)^2)</f>
        <v>#VALUE!</v>
      </c>
      <c r="AC2450" s="136">
        <f t="shared" si="389"/>
        <v>48760</v>
      </c>
      <c r="AD2450" t="e">
        <f>SQRT(($U$6/2)^2-($U$6/2)^2*'(OLD) bottom seam length'!AC2450^2/($U$7/2)^2)</f>
        <v>#VALUE!</v>
      </c>
    </row>
    <row r="2451" spans="2:30">
      <c r="B2451" s="136">
        <f t="shared" si="380"/>
        <v>48800</v>
      </c>
      <c r="C2451" t="e">
        <f>SQRT(($C$5/2)^2-($C$5/2)^2*'(OLD) bottom seam length'!B2451^2/($C$6/2)^2)</f>
        <v>#DIV/0!</v>
      </c>
      <c r="E2451" s="136">
        <f t="shared" si="381"/>
        <v>48800</v>
      </c>
      <c r="F2451" t="e">
        <f>SQRT(($C$5/2)^2-($C$5/2)^2*'(OLD) bottom seam length'!E2451^2/($C$6/2)^2)</f>
        <v>#DIV/0!</v>
      </c>
      <c r="H2451" s="136">
        <f t="shared" si="382"/>
        <v>48800</v>
      </c>
      <c r="I2451" t="e">
        <f>SQRT(($C$5/2)^2-($C$5/2)^2*'(OLD) bottom seam length'!H2451^2/($C$6/2)^2)</f>
        <v>#DIV/0!</v>
      </c>
      <c r="K2451" s="136">
        <f t="shared" si="383"/>
        <v>48800</v>
      </c>
      <c r="L2451" t="e">
        <f>SQRT(($C$5/2)^2-($C$5/2)^2*'(OLD) bottom seam length'!K2451^2/($C$6/2)^2)</f>
        <v>#DIV/0!</v>
      </c>
      <c r="O2451" s="136">
        <f t="shared" si="384"/>
        <v>48800</v>
      </c>
      <c r="P2451" t="b">
        <f t="shared" si="385"/>
        <v>0</v>
      </c>
      <c r="T2451" s="136">
        <f t="shared" si="386"/>
        <v>48780</v>
      </c>
      <c r="U2451" t="e">
        <f>SQRT(($U$6/2)^2-($U$6/2)^2*'(OLD) bottom seam length'!T2451^2/($U$7/2)^2)</f>
        <v>#VALUE!</v>
      </c>
      <c r="W2451" s="136">
        <f t="shared" si="387"/>
        <v>48780</v>
      </c>
      <c r="X2451" t="e">
        <f>SQRT(($U$6/2)^2-($U$6/2)^2*'(OLD) bottom seam length'!W2451^2/($U$7/2)^2)</f>
        <v>#VALUE!</v>
      </c>
      <c r="Z2451" s="136">
        <f t="shared" si="388"/>
        <v>48780</v>
      </c>
      <c r="AA2451" t="e">
        <f>SQRT(($U$6/2)^2-($U$6/2)^2*'(OLD) bottom seam length'!Z2451^2/($U$7/2)^2)</f>
        <v>#VALUE!</v>
      </c>
      <c r="AC2451" s="136">
        <f t="shared" si="389"/>
        <v>48780</v>
      </c>
      <c r="AD2451" t="e">
        <f>SQRT(($U$6/2)^2-($U$6/2)^2*'(OLD) bottom seam length'!AC2451^2/($U$7/2)^2)</f>
        <v>#VALUE!</v>
      </c>
    </row>
    <row r="2452" spans="2:30">
      <c r="B2452" s="136">
        <f t="shared" si="380"/>
        <v>48820</v>
      </c>
      <c r="C2452" t="e">
        <f>SQRT(($C$5/2)^2-($C$5/2)^2*'(OLD) bottom seam length'!B2452^2/($C$6/2)^2)</f>
        <v>#DIV/0!</v>
      </c>
      <c r="E2452" s="136">
        <f t="shared" si="381"/>
        <v>48820</v>
      </c>
      <c r="F2452" t="e">
        <f>SQRT(($C$5/2)^2-($C$5/2)^2*'(OLD) bottom seam length'!E2452^2/($C$6/2)^2)</f>
        <v>#DIV/0!</v>
      </c>
      <c r="H2452" s="136">
        <f t="shared" si="382"/>
        <v>48820</v>
      </c>
      <c r="I2452" t="e">
        <f>SQRT(($C$5/2)^2-($C$5/2)^2*'(OLD) bottom seam length'!H2452^2/($C$6/2)^2)</f>
        <v>#DIV/0!</v>
      </c>
      <c r="K2452" s="136">
        <f t="shared" si="383"/>
        <v>48820</v>
      </c>
      <c r="L2452" t="e">
        <f>SQRT(($C$5/2)^2-($C$5/2)^2*'(OLD) bottom seam length'!K2452^2/($C$6/2)^2)</f>
        <v>#DIV/0!</v>
      </c>
      <c r="O2452" s="136">
        <f t="shared" si="384"/>
        <v>48820</v>
      </c>
      <c r="P2452" t="b">
        <f t="shared" si="385"/>
        <v>0</v>
      </c>
      <c r="T2452" s="136">
        <f t="shared" si="386"/>
        <v>48800</v>
      </c>
      <c r="U2452" t="e">
        <f>SQRT(($U$6/2)^2-($U$6/2)^2*'(OLD) bottom seam length'!T2452^2/($U$7/2)^2)</f>
        <v>#VALUE!</v>
      </c>
      <c r="W2452" s="136">
        <f t="shared" si="387"/>
        <v>48800</v>
      </c>
      <c r="X2452" t="e">
        <f>SQRT(($U$6/2)^2-($U$6/2)^2*'(OLD) bottom seam length'!W2452^2/($U$7/2)^2)</f>
        <v>#VALUE!</v>
      </c>
      <c r="Z2452" s="136">
        <f t="shared" si="388"/>
        <v>48800</v>
      </c>
      <c r="AA2452" t="e">
        <f>SQRT(($U$6/2)^2-($U$6/2)^2*'(OLD) bottom seam length'!Z2452^2/($U$7/2)^2)</f>
        <v>#VALUE!</v>
      </c>
      <c r="AC2452" s="136">
        <f t="shared" si="389"/>
        <v>48800</v>
      </c>
      <c r="AD2452" t="e">
        <f>SQRT(($U$6/2)^2-($U$6/2)^2*'(OLD) bottom seam length'!AC2452^2/($U$7/2)^2)</f>
        <v>#VALUE!</v>
      </c>
    </row>
    <row r="2453" spans="2:30">
      <c r="B2453" s="136">
        <f t="shared" si="380"/>
        <v>48840</v>
      </c>
      <c r="C2453" t="e">
        <f>SQRT(($C$5/2)^2-($C$5/2)^2*'(OLD) bottom seam length'!B2453^2/($C$6/2)^2)</f>
        <v>#DIV/0!</v>
      </c>
      <c r="E2453" s="136">
        <f t="shared" si="381"/>
        <v>48840</v>
      </c>
      <c r="F2453" t="e">
        <f>SQRT(($C$5/2)^2-($C$5/2)^2*'(OLD) bottom seam length'!E2453^2/($C$6/2)^2)</f>
        <v>#DIV/0!</v>
      </c>
      <c r="H2453" s="136">
        <f t="shared" si="382"/>
        <v>48840</v>
      </c>
      <c r="I2453" t="e">
        <f>SQRT(($C$5/2)^2-($C$5/2)^2*'(OLD) bottom seam length'!H2453^2/($C$6/2)^2)</f>
        <v>#DIV/0!</v>
      </c>
      <c r="K2453" s="136">
        <f t="shared" si="383"/>
        <v>48840</v>
      </c>
      <c r="L2453" t="e">
        <f>SQRT(($C$5/2)^2-($C$5/2)^2*'(OLD) bottom seam length'!K2453^2/($C$6/2)^2)</f>
        <v>#DIV/0!</v>
      </c>
      <c r="O2453" s="136">
        <f t="shared" si="384"/>
        <v>48840</v>
      </c>
      <c r="P2453" t="b">
        <f t="shared" si="385"/>
        <v>0</v>
      </c>
      <c r="T2453" s="136">
        <f t="shared" si="386"/>
        <v>48820</v>
      </c>
      <c r="U2453" t="e">
        <f>SQRT(($U$6/2)^2-($U$6/2)^2*'(OLD) bottom seam length'!T2453^2/($U$7/2)^2)</f>
        <v>#VALUE!</v>
      </c>
      <c r="W2453" s="136">
        <f t="shared" si="387"/>
        <v>48820</v>
      </c>
      <c r="X2453" t="e">
        <f>SQRT(($U$6/2)^2-($U$6/2)^2*'(OLD) bottom seam length'!W2453^2/($U$7/2)^2)</f>
        <v>#VALUE!</v>
      </c>
      <c r="Z2453" s="136">
        <f t="shared" si="388"/>
        <v>48820</v>
      </c>
      <c r="AA2453" t="e">
        <f>SQRT(($U$6/2)^2-($U$6/2)^2*'(OLD) bottom seam length'!Z2453^2/($U$7/2)^2)</f>
        <v>#VALUE!</v>
      </c>
      <c r="AC2453" s="136">
        <f t="shared" si="389"/>
        <v>48820</v>
      </c>
      <c r="AD2453" t="e">
        <f>SQRT(($U$6/2)^2-($U$6/2)^2*'(OLD) bottom seam length'!AC2453^2/($U$7/2)^2)</f>
        <v>#VALUE!</v>
      </c>
    </row>
    <row r="2454" spans="2:30">
      <c r="B2454" s="136">
        <f t="shared" si="380"/>
        <v>48860</v>
      </c>
      <c r="C2454" t="e">
        <f>SQRT(($C$5/2)^2-($C$5/2)^2*'(OLD) bottom seam length'!B2454^2/($C$6/2)^2)</f>
        <v>#DIV/0!</v>
      </c>
      <c r="E2454" s="136">
        <f t="shared" si="381"/>
        <v>48860</v>
      </c>
      <c r="F2454" t="e">
        <f>SQRT(($C$5/2)^2-($C$5/2)^2*'(OLD) bottom seam length'!E2454^2/($C$6/2)^2)</f>
        <v>#DIV/0!</v>
      </c>
      <c r="H2454" s="136">
        <f t="shared" si="382"/>
        <v>48860</v>
      </c>
      <c r="I2454" t="e">
        <f>SQRT(($C$5/2)^2-($C$5/2)^2*'(OLD) bottom seam length'!H2454^2/($C$6/2)^2)</f>
        <v>#DIV/0!</v>
      </c>
      <c r="K2454" s="136">
        <f t="shared" si="383"/>
        <v>48860</v>
      </c>
      <c r="L2454" t="e">
        <f>SQRT(($C$5/2)^2-($C$5/2)^2*'(OLD) bottom seam length'!K2454^2/($C$6/2)^2)</f>
        <v>#DIV/0!</v>
      </c>
      <c r="O2454" s="136">
        <f t="shared" si="384"/>
        <v>48860</v>
      </c>
      <c r="P2454" t="b">
        <f t="shared" si="385"/>
        <v>0</v>
      </c>
      <c r="T2454" s="136">
        <f t="shared" si="386"/>
        <v>48840</v>
      </c>
      <c r="U2454" t="e">
        <f>SQRT(($U$6/2)^2-($U$6/2)^2*'(OLD) bottom seam length'!T2454^2/($U$7/2)^2)</f>
        <v>#VALUE!</v>
      </c>
      <c r="W2454" s="136">
        <f t="shared" si="387"/>
        <v>48840</v>
      </c>
      <c r="X2454" t="e">
        <f>SQRT(($U$6/2)^2-($U$6/2)^2*'(OLD) bottom seam length'!W2454^2/($U$7/2)^2)</f>
        <v>#VALUE!</v>
      </c>
      <c r="Z2454" s="136">
        <f t="shared" si="388"/>
        <v>48840</v>
      </c>
      <c r="AA2454" t="e">
        <f>SQRT(($U$6/2)^2-($U$6/2)^2*'(OLD) bottom seam length'!Z2454^2/($U$7/2)^2)</f>
        <v>#VALUE!</v>
      </c>
      <c r="AC2454" s="136">
        <f t="shared" si="389"/>
        <v>48840</v>
      </c>
      <c r="AD2454" t="e">
        <f>SQRT(($U$6/2)^2-($U$6/2)^2*'(OLD) bottom seam length'!AC2454^2/($U$7/2)^2)</f>
        <v>#VALUE!</v>
      </c>
    </row>
    <row r="2455" spans="2:30">
      <c r="B2455" s="136">
        <f t="shared" si="380"/>
        <v>48880</v>
      </c>
      <c r="C2455" t="e">
        <f>SQRT(($C$5/2)^2-($C$5/2)^2*'(OLD) bottom seam length'!B2455^2/($C$6/2)^2)</f>
        <v>#DIV/0!</v>
      </c>
      <c r="E2455" s="136">
        <f t="shared" si="381"/>
        <v>48880</v>
      </c>
      <c r="F2455" t="e">
        <f>SQRT(($C$5/2)^2-($C$5/2)^2*'(OLD) bottom seam length'!E2455^2/($C$6/2)^2)</f>
        <v>#DIV/0!</v>
      </c>
      <c r="H2455" s="136">
        <f t="shared" si="382"/>
        <v>48880</v>
      </c>
      <c r="I2455" t="e">
        <f>SQRT(($C$5/2)^2-($C$5/2)^2*'(OLD) bottom seam length'!H2455^2/($C$6/2)^2)</f>
        <v>#DIV/0!</v>
      </c>
      <c r="K2455" s="136">
        <f t="shared" si="383"/>
        <v>48880</v>
      </c>
      <c r="L2455" t="e">
        <f>SQRT(($C$5/2)^2-($C$5/2)^2*'(OLD) bottom seam length'!K2455^2/($C$6/2)^2)</f>
        <v>#DIV/0!</v>
      </c>
      <c r="O2455" s="136">
        <f t="shared" si="384"/>
        <v>48880</v>
      </c>
      <c r="P2455" t="b">
        <f t="shared" si="385"/>
        <v>0</v>
      </c>
      <c r="T2455" s="136">
        <f t="shared" si="386"/>
        <v>48860</v>
      </c>
      <c r="U2455" t="e">
        <f>SQRT(($U$6/2)^2-($U$6/2)^2*'(OLD) bottom seam length'!T2455^2/($U$7/2)^2)</f>
        <v>#VALUE!</v>
      </c>
      <c r="W2455" s="136">
        <f t="shared" si="387"/>
        <v>48860</v>
      </c>
      <c r="X2455" t="e">
        <f>SQRT(($U$6/2)^2-($U$6/2)^2*'(OLD) bottom seam length'!W2455^2/($U$7/2)^2)</f>
        <v>#VALUE!</v>
      </c>
      <c r="Z2455" s="136">
        <f t="shared" si="388"/>
        <v>48860</v>
      </c>
      <c r="AA2455" t="e">
        <f>SQRT(($U$6/2)^2-($U$6/2)^2*'(OLD) bottom seam length'!Z2455^2/($U$7/2)^2)</f>
        <v>#VALUE!</v>
      </c>
      <c r="AC2455" s="136">
        <f t="shared" si="389"/>
        <v>48860</v>
      </c>
      <c r="AD2455" t="e">
        <f>SQRT(($U$6/2)^2-($U$6/2)^2*'(OLD) bottom seam length'!AC2455^2/($U$7/2)^2)</f>
        <v>#VALUE!</v>
      </c>
    </row>
    <row r="2456" spans="2:30">
      <c r="B2456" s="136">
        <f t="shared" si="380"/>
        <v>48900</v>
      </c>
      <c r="C2456" t="e">
        <f>SQRT(($C$5/2)^2-($C$5/2)^2*'(OLD) bottom seam length'!B2456^2/($C$6/2)^2)</f>
        <v>#DIV/0!</v>
      </c>
      <c r="E2456" s="136">
        <f t="shared" si="381"/>
        <v>48900</v>
      </c>
      <c r="F2456" t="e">
        <f>SQRT(($C$5/2)^2-($C$5/2)^2*'(OLD) bottom seam length'!E2456^2/($C$6/2)^2)</f>
        <v>#DIV/0!</v>
      </c>
      <c r="H2456" s="136">
        <f t="shared" si="382"/>
        <v>48900</v>
      </c>
      <c r="I2456" t="e">
        <f>SQRT(($C$5/2)^2-($C$5/2)^2*'(OLD) bottom seam length'!H2456^2/($C$6/2)^2)</f>
        <v>#DIV/0!</v>
      </c>
      <c r="K2456" s="136">
        <f t="shared" si="383"/>
        <v>48900</v>
      </c>
      <c r="L2456" t="e">
        <f>SQRT(($C$5/2)^2-($C$5/2)^2*'(OLD) bottom seam length'!K2456^2/($C$6/2)^2)</f>
        <v>#DIV/0!</v>
      </c>
      <c r="O2456" s="136">
        <f t="shared" si="384"/>
        <v>48900</v>
      </c>
      <c r="P2456" t="b">
        <f t="shared" si="385"/>
        <v>0</v>
      </c>
      <c r="T2456" s="136">
        <f t="shared" si="386"/>
        <v>48880</v>
      </c>
      <c r="U2456" t="e">
        <f>SQRT(($U$6/2)^2-($U$6/2)^2*'(OLD) bottom seam length'!T2456^2/($U$7/2)^2)</f>
        <v>#VALUE!</v>
      </c>
      <c r="W2456" s="136">
        <f t="shared" si="387"/>
        <v>48880</v>
      </c>
      <c r="X2456" t="e">
        <f>SQRT(($U$6/2)^2-($U$6/2)^2*'(OLD) bottom seam length'!W2456^2/($U$7/2)^2)</f>
        <v>#VALUE!</v>
      </c>
      <c r="Z2456" s="136">
        <f t="shared" si="388"/>
        <v>48880</v>
      </c>
      <c r="AA2456" t="e">
        <f>SQRT(($U$6/2)^2-($U$6/2)^2*'(OLD) bottom seam length'!Z2456^2/($U$7/2)^2)</f>
        <v>#VALUE!</v>
      </c>
      <c r="AC2456" s="136">
        <f t="shared" si="389"/>
        <v>48880</v>
      </c>
      <c r="AD2456" t="e">
        <f>SQRT(($U$6/2)^2-($U$6/2)^2*'(OLD) bottom seam length'!AC2456^2/($U$7/2)^2)</f>
        <v>#VALUE!</v>
      </c>
    </row>
    <row r="2457" spans="2:30">
      <c r="B2457" s="136">
        <f t="shared" si="380"/>
        <v>48920</v>
      </c>
      <c r="C2457" t="e">
        <f>SQRT(($C$5/2)^2-($C$5/2)^2*'(OLD) bottom seam length'!B2457^2/($C$6/2)^2)</f>
        <v>#DIV/0!</v>
      </c>
      <c r="E2457" s="136">
        <f t="shared" si="381"/>
        <v>48920</v>
      </c>
      <c r="F2457" t="e">
        <f>SQRT(($C$5/2)^2-($C$5/2)^2*'(OLD) bottom seam length'!E2457^2/($C$6/2)^2)</f>
        <v>#DIV/0!</v>
      </c>
      <c r="H2457" s="136">
        <f t="shared" si="382"/>
        <v>48920</v>
      </c>
      <c r="I2457" t="e">
        <f>SQRT(($C$5/2)^2-($C$5/2)^2*'(OLD) bottom seam length'!H2457^2/($C$6/2)^2)</f>
        <v>#DIV/0!</v>
      </c>
      <c r="K2457" s="136">
        <f t="shared" si="383"/>
        <v>48920</v>
      </c>
      <c r="L2457" t="e">
        <f>SQRT(($C$5/2)^2-($C$5/2)^2*'(OLD) bottom seam length'!K2457^2/($C$6/2)^2)</f>
        <v>#DIV/0!</v>
      </c>
      <c r="O2457" s="136">
        <f t="shared" si="384"/>
        <v>48920</v>
      </c>
      <c r="P2457" t="b">
        <f t="shared" si="385"/>
        <v>0</v>
      </c>
      <c r="T2457" s="136">
        <f t="shared" si="386"/>
        <v>48900</v>
      </c>
      <c r="U2457" t="e">
        <f>SQRT(($U$6/2)^2-($U$6/2)^2*'(OLD) bottom seam length'!T2457^2/($U$7/2)^2)</f>
        <v>#VALUE!</v>
      </c>
      <c r="W2457" s="136">
        <f t="shared" si="387"/>
        <v>48900</v>
      </c>
      <c r="X2457" t="e">
        <f>SQRT(($U$6/2)^2-($U$6/2)^2*'(OLD) bottom seam length'!W2457^2/($U$7/2)^2)</f>
        <v>#VALUE!</v>
      </c>
      <c r="Z2457" s="136">
        <f t="shared" si="388"/>
        <v>48900</v>
      </c>
      <c r="AA2457" t="e">
        <f>SQRT(($U$6/2)^2-($U$6/2)^2*'(OLD) bottom seam length'!Z2457^2/($U$7/2)^2)</f>
        <v>#VALUE!</v>
      </c>
      <c r="AC2457" s="136">
        <f t="shared" si="389"/>
        <v>48900</v>
      </c>
      <c r="AD2457" t="e">
        <f>SQRT(($U$6/2)^2-($U$6/2)^2*'(OLD) bottom seam length'!AC2457^2/($U$7/2)^2)</f>
        <v>#VALUE!</v>
      </c>
    </row>
    <row r="2458" spans="2:30">
      <c r="B2458" s="136">
        <f t="shared" si="380"/>
        <v>48940</v>
      </c>
      <c r="C2458" t="e">
        <f>SQRT(($C$5/2)^2-($C$5/2)^2*'(OLD) bottom seam length'!B2458^2/($C$6/2)^2)</f>
        <v>#DIV/0!</v>
      </c>
      <c r="E2458" s="136">
        <f t="shared" si="381"/>
        <v>48940</v>
      </c>
      <c r="F2458" t="e">
        <f>SQRT(($C$5/2)^2-($C$5/2)^2*'(OLD) bottom seam length'!E2458^2/($C$6/2)^2)</f>
        <v>#DIV/0!</v>
      </c>
      <c r="H2458" s="136">
        <f t="shared" si="382"/>
        <v>48940</v>
      </c>
      <c r="I2458" t="e">
        <f>SQRT(($C$5/2)^2-($C$5/2)^2*'(OLD) bottom seam length'!H2458^2/($C$6/2)^2)</f>
        <v>#DIV/0!</v>
      </c>
      <c r="K2458" s="136">
        <f t="shared" si="383"/>
        <v>48940</v>
      </c>
      <c r="L2458" t="e">
        <f>SQRT(($C$5/2)^2-($C$5/2)^2*'(OLD) bottom seam length'!K2458^2/($C$6/2)^2)</f>
        <v>#DIV/0!</v>
      </c>
      <c r="O2458" s="136">
        <f t="shared" si="384"/>
        <v>48940</v>
      </c>
      <c r="P2458" t="b">
        <f t="shared" si="385"/>
        <v>0</v>
      </c>
      <c r="T2458" s="136">
        <f t="shared" si="386"/>
        <v>48920</v>
      </c>
      <c r="U2458" t="e">
        <f>SQRT(($U$6/2)^2-($U$6/2)^2*'(OLD) bottom seam length'!T2458^2/($U$7/2)^2)</f>
        <v>#VALUE!</v>
      </c>
      <c r="W2458" s="136">
        <f t="shared" si="387"/>
        <v>48920</v>
      </c>
      <c r="X2458" t="e">
        <f>SQRT(($U$6/2)^2-($U$6/2)^2*'(OLD) bottom seam length'!W2458^2/($U$7/2)^2)</f>
        <v>#VALUE!</v>
      </c>
      <c r="Z2458" s="136">
        <f t="shared" si="388"/>
        <v>48920</v>
      </c>
      <c r="AA2458" t="e">
        <f>SQRT(($U$6/2)^2-($U$6/2)^2*'(OLD) bottom seam length'!Z2458^2/($U$7/2)^2)</f>
        <v>#VALUE!</v>
      </c>
      <c r="AC2458" s="136">
        <f t="shared" si="389"/>
        <v>48920</v>
      </c>
      <c r="AD2458" t="e">
        <f>SQRT(($U$6/2)^2-($U$6/2)^2*'(OLD) bottom seam length'!AC2458^2/($U$7/2)^2)</f>
        <v>#VALUE!</v>
      </c>
    </row>
    <row r="2459" spans="2:30">
      <c r="B2459" s="136">
        <f t="shared" si="380"/>
        <v>48960</v>
      </c>
      <c r="C2459" t="e">
        <f>SQRT(($C$5/2)^2-($C$5/2)^2*'(OLD) bottom seam length'!B2459^2/($C$6/2)^2)</f>
        <v>#DIV/0!</v>
      </c>
      <c r="E2459" s="136">
        <f t="shared" si="381"/>
        <v>48960</v>
      </c>
      <c r="F2459" t="e">
        <f>SQRT(($C$5/2)^2-($C$5/2)^2*'(OLD) bottom seam length'!E2459^2/($C$6/2)^2)</f>
        <v>#DIV/0!</v>
      </c>
      <c r="H2459" s="136">
        <f t="shared" si="382"/>
        <v>48960</v>
      </c>
      <c r="I2459" t="e">
        <f>SQRT(($C$5/2)^2-($C$5/2)^2*'(OLD) bottom seam length'!H2459^2/($C$6/2)^2)</f>
        <v>#DIV/0!</v>
      </c>
      <c r="K2459" s="136">
        <f t="shared" si="383"/>
        <v>48960</v>
      </c>
      <c r="L2459" t="e">
        <f>SQRT(($C$5/2)^2-($C$5/2)^2*'(OLD) bottom seam length'!K2459^2/($C$6/2)^2)</f>
        <v>#DIV/0!</v>
      </c>
      <c r="O2459" s="136">
        <f t="shared" si="384"/>
        <v>48960</v>
      </c>
      <c r="P2459" t="b">
        <f t="shared" si="385"/>
        <v>0</v>
      </c>
      <c r="T2459" s="136">
        <f t="shared" si="386"/>
        <v>48940</v>
      </c>
      <c r="U2459" t="e">
        <f>SQRT(($U$6/2)^2-($U$6/2)^2*'(OLD) bottom seam length'!T2459^2/($U$7/2)^2)</f>
        <v>#VALUE!</v>
      </c>
      <c r="W2459" s="136">
        <f t="shared" si="387"/>
        <v>48940</v>
      </c>
      <c r="X2459" t="e">
        <f>SQRT(($U$6/2)^2-($U$6/2)^2*'(OLD) bottom seam length'!W2459^2/($U$7/2)^2)</f>
        <v>#VALUE!</v>
      </c>
      <c r="Z2459" s="136">
        <f t="shared" si="388"/>
        <v>48940</v>
      </c>
      <c r="AA2459" t="e">
        <f>SQRT(($U$6/2)^2-($U$6/2)^2*'(OLD) bottom seam length'!Z2459^2/($U$7/2)^2)</f>
        <v>#VALUE!</v>
      </c>
      <c r="AC2459" s="136">
        <f t="shared" si="389"/>
        <v>48940</v>
      </c>
      <c r="AD2459" t="e">
        <f>SQRT(($U$6/2)^2-($U$6/2)^2*'(OLD) bottom seam length'!AC2459^2/($U$7/2)^2)</f>
        <v>#VALUE!</v>
      </c>
    </row>
    <row r="2460" spans="2:30">
      <c r="B2460" s="136">
        <f t="shared" si="380"/>
        <v>48980</v>
      </c>
      <c r="C2460" t="e">
        <f>SQRT(($C$5/2)^2-($C$5/2)^2*'(OLD) bottom seam length'!B2460^2/($C$6/2)^2)</f>
        <v>#DIV/0!</v>
      </c>
      <c r="E2460" s="136">
        <f t="shared" si="381"/>
        <v>48980</v>
      </c>
      <c r="F2460" t="e">
        <f>SQRT(($C$5/2)^2-($C$5/2)^2*'(OLD) bottom seam length'!E2460^2/($C$6/2)^2)</f>
        <v>#DIV/0!</v>
      </c>
      <c r="H2460" s="136">
        <f t="shared" si="382"/>
        <v>48980</v>
      </c>
      <c r="I2460" t="e">
        <f>SQRT(($C$5/2)^2-($C$5/2)^2*'(OLD) bottom seam length'!H2460^2/($C$6/2)^2)</f>
        <v>#DIV/0!</v>
      </c>
      <c r="K2460" s="136">
        <f t="shared" si="383"/>
        <v>48980</v>
      </c>
      <c r="L2460" t="e">
        <f>SQRT(($C$5/2)^2-($C$5/2)^2*'(OLD) bottom seam length'!K2460^2/($C$6/2)^2)</f>
        <v>#DIV/0!</v>
      </c>
      <c r="O2460" s="136">
        <f t="shared" si="384"/>
        <v>48980</v>
      </c>
      <c r="P2460" t="b">
        <f t="shared" si="385"/>
        <v>0</v>
      </c>
      <c r="T2460" s="136">
        <f t="shared" si="386"/>
        <v>48960</v>
      </c>
      <c r="U2460" t="e">
        <f>SQRT(($U$6/2)^2-($U$6/2)^2*'(OLD) bottom seam length'!T2460^2/($U$7/2)^2)</f>
        <v>#VALUE!</v>
      </c>
      <c r="W2460" s="136">
        <f t="shared" si="387"/>
        <v>48960</v>
      </c>
      <c r="X2460" t="e">
        <f>SQRT(($U$6/2)^2-($U$6/2)^2*'(OLD) bottom seam length'!W2460^2/($U$7/2)^2)</f>
        <v>#VALUE!</v>
      </c>
      <c r="Z2460" s="136">
        <f t="shared" si="388"/>
        <v>48960</v>
      </c>
      <c r="AA2460" t="e">
        <f>SQRT(($U$6/2)^2-($U$6/2)^2*'(OLD) bottom seam length'!Z2460^2/($U$7/2)^2)</f>
        <v>#VALUE!</v>
      </c>
      <c r="AC2460" s="136">
        <f t="shared" si="389"/>
        <v>48960</v>
      </c>
      <c r="AD2460" t="e">
        <f>SQRT(($U$6/2)^2-($U$6/2)^2*'(OLD) bottom seam length'!AC2460^2/($U$7/2)^2)</f>
        <v>#VALUE!</v>
      </c>
    </row>
    <row r="2461" spans="2:30">
      <c r="B2461" s="136">
        <f t="shared" si="380"/>
        <v>49000</v>
      </c>
      <c r="C2461" t="e">
        <f>SQRT(($C$5/2)^2-($C$5/2)^2*'(OLD) bottom seam length'!B2461^2/($C$6/2)^2)</f>
        <v>#DIV/0!</v>
      </c>
      <c r="E2461" s="136">
        <f t="shared" si="381"/>
        <v>49000</v>
      </c>
      <c r="F2461" t="e">
        <f>SQRT(($C$5/2)^2-($C$5/2)^2*'(OLD) bottom seam length'!E2461^2/($C$6/2)^2)</f>
        <v>#DIV/0!</v>
      </c>
      <c r="H2461" s="136">
        <f t="shared" si="382"/>
        <v>49000</v>
      </c>
      <c r="I2461" t="e">
        <f>SQRT(($C$5/2)^2-($C$5/2)^2*'(OLD) bottom seam length'!H2461^2/($C$6/2)^2)</f>
        <v>#DIV/0!</v>
      </c>
      <c r="K2461" s="136">
        <f t="shared" si="383"/>
        <v>49000</v>
      </c>
      <c r="L2461" t="e">
        <f>SQRT(($C$5/2)^2-($C$5/2)^2*'(OLD) bottom seam length'!K2461^2/($C$6/2)^2)</f>
        <v>#DIV/0!</v>
      </c>
      <c r="O2461" s="136">
        <f t="shared" si="384"/>
        <v>49000</v>
      </c>
      <c r="P2461" t="b">
        <f t="shared" si="385"/>
        <v>0</v>
      </c>
      <c r="T2461" s="136">
        <f t="shared" si="386"/>
        <v>48980</v>
      </c>
      <c r="U2461" t="e">
        <f>SQRT(($U$6/2)^2-($U$6/2)^2*'(OLD) bottom seam length'!T2461^2/($U$7/2)^2)</f>
        <v>#VALUE!</v>
      </c>
      <c r="W2461" s="136">
        <f t="shared" si="387"/>
        <v>48980</v>
      </c>
      <c r="X2461" t="e">
        <f>SQRT(($U$6/2)^2-($U$6/2)^2*'(OLD) bottom seam length'!W2461^2/($U$7/2)^2)</f>
        <v>#VALUE!</v>
      </c>
      <c r="Z2461" s="136">
        <f t="shared" si="388"/>
        <v>48980</v>
      </c>
      <c r="AA2461" t="e">
        <f>SQRT(($U$6/2)^2-($U$6/2)^2*'(OLD) bottom seam length'!Z2461^2/($U$7/2)^2)</f>
        <v>#VALUE!</v>
      </c>
      <c r="AC2461" s="136">
        <f t="shared" si="389"/>
        <v>48980</v>
      </c>
      <c r="AD2461" t="e">
        <f>SQRT(($U$6/2)^2-($U$6/2)^2*'(OLD) bottom seam length'!AC2461^2/($U$7/2)^2)</f>
        <v>#VALUE!</v>
      </c>
    </row>
    <row r="2462" spans="2:30">
      <c r="B2462" s="136">
        <f t="shared" si="380"/>
        <v>49020</v>
      </c>
      <c r="C2462" t="e">
        <f>SQRT(($C$5/2)^2-($C$5/2)^2*'(OLD) bottom seam length'!B2462^2/($C$6/2)^2)</f>
        <v>#DIV/0!</v>
      </c>
      <c r="E2462" s="136">
        <f t="shared" si="381"/>
        <v>49020</v>
      </c>
      <c r="F2462" t="e">
        <f>SQRT(($C$5/2)^2-($C$5/2)^2*'(OLD) bottom seam length'!E2462^2/($C$6/2)^2)</f>
        <v>#DIV/0!</v>
      </c>
      <c r="H2462" s="136">
        <f t="shared" si="382"/>
        <v>49020</v>
      </c>
      <c r="I2462" t="e">
        <f>SQRT(($C$5/2)^2-($C$5/2)^2*'(OLD) bottom seam length'!H2462^2/($C$6/2)^2)</f>
        <v>#DIV/0!</v>
      </c>
      <c r="K2462" s="136">
        <f t="shared" si="383"/>
        <v>49020</v>
      </c>
      <c r="L2462" t="e">
        <f>SQRT(($C$5/2)^2-($C$5/2)^2*'(OLD) bottom seam length'!K2462^2/($C$6/2)^2)</f>
        <v>#DIV/0!</v>
      </c>
      <c r="O2462" s="136">
        <f t="shared" si="384"/>
        <v>49020</v>
      </c>
      <c r="P2462" t="b">
        <f t="shared" si="385"/>
        <v>0</v>
      </c>
      <c r="T2462" s="136">
        <f t="shared" si="386"/>
        <v>49000</v>
      </c>
      <c r="U2462" t="e">
        <f>SQRT(($U$6/2)^2-($U$6/2)^2*'(OLD) bottom seam length'!T2462^2/($U$7/2)^2)</f>
        <v>#VALUE!</v>
      </c>
      <c r="W2462" s="136">
        <f t="shared" si="387"/>
        <v>49000</v>
      </c>
      <c r="X2462" t="e">
        <f>SQRT(($U$6/2)^2-($U$6/2)^2*'(OLD) bottom seam length'!W2462^2/($U$7/2)^2)</f>
        <v>#VALUE!</v>
      </c>
      <c r="Z2462" s="136">
        <f t="shared" si="388"/>
        <v>49000</v>
      </c>
      <c r="AA2462" t="e">
        <f>SQRT(($U$6/2)^2-($U$6/2)^2*'(OLD) bottom seam length'!Z2462^2/($U$7/2)^2)</f>
        <v>#VALUE!</v>
      </c>
      <c r="AC2462" s="136">
        <f t="shared" si="389"/>
        <v>49000</v>
      </c>
      <c r="AD2462" t="e">
        <f>SQRT(($U$6/2)^2-($U$6/2)^2*'(OLD) bottom seam length'!AC2462^2/($U$7/2)^2)</f>
        <v>#VALUE!</v>
      </c>
    </row>
    <row r="2463" spans="2:30">
      <c r="B2463" s="136">
        <f t="shared" si="380"/>
        <v>49040</v>
      </c>
      <c r="C2463" t="e">
        <f>SQRT(($C$5/2)^2-($C$5/2)^2*'(OLD) bottom seam length'!B2463^2/($C$6/2)^2)</f>
        <v>#DIV/0!</v>
      </c>
      <c r="E2463" s="136">
        <f t="shared" si="381"/>
        <v>49040</v>
      </c>
      <c r="F2463" t="e">
        <f>SQRT(($C$5/2)^2-($C$5/2)^2*'(OLD) bottom seam length'!E2463^2/($C$6/2)^2)</f>
        <v>#DIV/0!</v>
      </c>
      <c r="H2463" s="136">
        <f t="shared" si="382"/>
        <v>49040</v>
      </c>
      <c r="I2463" t="e">
        <f>SQRT(($C$5/2)^2-($C$5/2)^2*'(OLD) bottom seam length'!H2463^2/($C$6/2)^2)</f>
        <v>#DIV/0!</v>
      </c>
      <c r="K2463" s="136">
        <f t="shared" si="383"/>
        <v>49040</v>
      </c>
      <c r="L2463" t="e">
        <f>SQRT(($C$5/2)^2-($C$5/2)^2*'(OLD) bottom seam length'!K2463^2/($C$6/2)^2)</f>
        <v>#DIV/0!</v>
      </c>
      <c r="O2463" s="136">
        <f t="shared" si="384"/>
        <v>49040</v>
      </c>
      <c r="P2463" t="b">
        <f t="shared" si="385"/>
        <v>0</v>
      </c>
      <c r="T2463" s="136">
        <f t="shared" si="386"/>
        <v>49020</v>
      </c>
      <c r="U2463" t="e">
        <f>SQRT(($U$6/2)^2-($U$6/2)^2*'(OLD) bottom seam length'!T2463^2/($U$7/2)^2)</f>
        <v>#VALUE!</v>
      </c>
      <c r="W2463" s="136">
        <f t="shared" si="387"/>
        <v>49020</v>
      </c>
      <c r="X2463" t="e">
        <f>SQRT(($U$6/2)^2-($U$6/2)^2*'(OLD) bottom seam length'!W2463^2/($U$7/2)^2)</f>
        <v>#VALUE!</v>
      </c>
      <c r="Z2463" s="136">
        <f t="shared" si="388"/>
        <v>49020</v>
      </c>
      <c r="AA2463" t="e">
        <f>SQRT(($U$6/2)^2-($U$6/2)^2*'(OLD) bottom seam length'!Z2463^2/($U$7/2)^2)</f>
        <v>#VALUE!</v>
      </c>
      <c r="AC2463" s="136">
        <f t="shared" si="389"/>
        <v>49020</v>
      </c>
      <c r="AD2463" t="e">
        <f>SQRT(($U$6/2)^2-($U$6/2)^2*'(OLD) bottom seam length'!AC2463^2/($U$7/2)^2)</f>
        <v>#VALUE!</v>
      </c>
    </row>
    <row r="2464" spans="2:30">
      <c r="B2464" s="136">
        <f t="shared" si="380"/>
        <v>49060</v>
      </c>
      <c r="C2464" t="e">
        <f>SQRT(($C$5/2)^2-($C$5/2)^2*'(OLD) bottom seam length'!B2464^2/($C$6/2)^2)</f>
        <v>#DIV/0!</v>
      </c>
      <c r="E2464" s="136">
        <f t="shared" si="381"/>
        <v>49060</v>
      </c>
      <c r="F2464" t="e">
        <f>SQRT(($C$5/2)^2-($C$5/2)^2*'(OLD) bottom seam length'!E2464^2/($C$6/2)^2)</f>
        <v>#DIV/0!</v>
      </c>
      <c r="H2464" s="136">
        <f t="shared" si="382"/>
        <v>49060</v>
      </c>
      <c r="I2464" t="e">
        <f>SQRT(($C$5/2)^2-($C$5/2)^2*'(OLD) bottom seam length'!H2464^2/($C$6/2)^2)</f>
        <v>#DIV/0!</v>
      </c>
      <c r="K2464" s="136">
        <f t="shared" si="383"/>
        <v>49060</v>
      </c>
      <c r="L2464" t="e">
        <f>SQRT(($C$5/2)^2-($C$5/2)^2*'(OLD) bottom seam length'!K2464^2/($C$6/2)^2)</f>
        <v>#DIV/0!</v>
      </c>
      <c r="O2464" s="136">
        <f t="shared" si="384"/>
        <v>49060</v>
      </c>
      <c r="P2464" t="b">
        <f t="shared" si="385"/>
        <v>0</v>
      </c>
      <c r="T2464" s="136">
        <f t="shared" si="386"/>
        <v>49040</v>
      </c>
      <c r="U2464" t="e">
        <f>SQRT(($U$6/2)^2-($U$6/2)^2*'(OLD) bottom seam length'!T2464^2/($U$7/2)^2)</f>
        <v>#VALUE!</v>
      </c>
      <c r="W2464" s="136">
        <f t="shared" si="387"/>
        <v>49040</v>
      </c>
      <c r="X2464" t="e">
        <f>SQRT(($U$6/2)^2-($U$6/2)^2*'(OLD) bottom seam length'!W2464^2/($U$7/2)^2)</f>
        <v>#VALUE!</v>
      </c>
      <c r="Z2464" s="136">
        <f t="shared" si="388"/>
        <v>49040</v>
      </c>
      <c r="AA2464" t="e">
        <f>SQRT(($U$6/2)^2-($U$6/2)^2*'(OLD) bottom seam length'!Z2464^2/($U$7/2)^2)</f>
        <v>#VALUE!</v>
      </c>
      <c r="AC2464" s="136">
        <f t="shared" si="389"/>
        <v>49040</v>
      </c>
      <c r="AD2464" t="e">
        <f>SQRT(($U$6/2)^2-($U$6/2)^2*'(OLD) bottom seam length'!AC2464^2/($U$7/2)^2)</f>
        <v>#VALUE!</v>
      </c>
    </row>
    <row r="2465" spans="2:30">
      <c r="B2465" s="136">
        <f t="shared" si="380"/>
        <v>49080</v>
      </c>
      <c r="C2465" t="e">
        <f>SQRT(($C$5/2)^2-($C$5/2)^2*'(OLD) bottom seam length'!B2465^2/($C$6/2)^2)</f>
        <v>#DIV/0!</v>
      </c>
      <c r="E2465" s="136">
        <f t="shared" si="381"/>
        <v>49080</v>
      </c>
      <c r="F2465" t="e">
        <f>SQRT(($C$5/2)^2-($C$5/2)^2*'(OLD) bottom seam length'!E2465^2/($C$6/2)^2)</f>
        <v>#DIV/0!</v>
      </c>
      <c r="H2465" s="136">
        <f t="shared" si="382"/>
        <v>49080</v>
      </c>
      <c r="I2465" t="e">
        <f>SQRT(($C$5/2)^2-($C$5/2)^2*'(OLD) bottom seam length'!H2465^2/($C$6/2)^2)</f>
        <v>#DIV/0!</v>
      </c>
      <c r="K2465" s="136">
        <f t="shared" si="383"/>
        <v>49080</v>
      </c>
      <c r="L2465" t="e">
        <f>SQRT(($C$5/2)^2-($C$5/2)^2*'(OLD) bottom seam length'!K2465^2/($C$6/2)^2)</f>
        <v>#DIV/0!</v>
      </c>
      <c r="O2465" s="136">
        <f t="shared" si="384"/>
        <v>49080</v>
      </c>
      <c r="P2465" t="b">
        <f t="shared" si="385"/>
        <v>0</v>
      </c>
      <c r="T2465" s="136">
        <f t="shared" si="386"/>
        <v>49060</v>
      </c>
      <c r="U2465" t="e">
        <f>SQRT(($U$6/2)^2-($U$6/2)^2*'(OLD) bottom seam length'!T2465^2/($U$7/2)^2)</f>
        <v>#VALUE!</v>
      </c>
      <c r="W2465" s="136">
        <f t="shared" si="387"/>
        <v>49060</v>
      </c>
      <c r="X2465" t="e">
        <f>SQRT(($U$6/2)^2-($U$6/2)^2*'(OLD) bottom seam length'!W2465^2/($U$7/2)^2)</f>
        <v>#VALUE!</v>
      </c>
      <c r="Z2465" s="136">
        <f t="shared" si="388"/>
        <v>49060</v>
      </c>
      <c r="AA2465" t="e">
        <f>SQRT(($U$6/2)^2-($U$6/2)^2*'(OLD) bottom seam length'!Z2465^2/($U$7/2)^2)</f>
        <v>#VALUE!</v>
      </c>
      <c r="AC2465" s="136">
        <f t="shared" si="389"/>
        <v>49060</v>
      </c>
      <c r="AD2465" t="e">
        <f>SQRT(($U$6/2)^2-($U$6/2)^2*'(OLD) bottom seam length'!AC2465^2/($U$7/2)^2)</f>
        <v>#VALUE!</v>
      </c>
    </row>
    <row r="2466" spans="2:30">
      <c r="B2466" s="136">
        <f t="shared" si="380"/>
        <v>49100</v>
      </c>
      <c r="C2466" t="e">
        <f>SQRT(($C$5/2)^2-($C$5/2)^2*'(OLD) bottom seam length'!B2466^2/($C$6/2)^2)</f>
        <v>#DIV/0!</v>
      </c>
      <c r="E2466" s="136">
        <f t="shared" si="381"/>
        <v>49100</v>
      </c>
      <c r="F2466" t="e">
        <f>SQRT(($C$5/2)^2-($C$5/2)^2*'(OLD) bottom seam length'!E2466^2/($C$6/2)^2)</f>
        <v>#DIV/0!</v>
      </c>
      <c r="H2466" s="136">
        <f t="shared" si="382"/>
        <v>49100</v>
      </c>
      <c r="I2466" t="e">
        <f>SQRT(($C$5/2)^2-($C$5/2)^2*'(OLD) bottom seam length'!H2466^2/($C$6/2)^2)</f>
        <v>#DIV/0!</v>
      </c>
      <c r="K2466" s="136">
        <f t="shared" si="383"/>
        <v>49100</v>
      </c>
      <c r="L2466" t="e">
        <f>SQRT(($C$5/2)^2-($C$5/2)^2*'(OLD) bottom seam length'!K2466^2/($C$6/2)^2)</f>
        <v>#DIV/0!</v>
      </c>
      <c r="O2466" s="136">
        <f t="shared" si="384"/>
        <v>49100</v>
      </c>
      <c r="P2466" t="b">
        <f t="shared" si="385"/>
        <v>0</v>
      </c>
      <c r="T2466" s="136">
        <f t="shared" si="386"/>
        <v>49080</v>
      </c>
      <c r="U2466" t="e">
        <f>SQRT(($U$6/2)^2-($U$6/2)^2*'(OLD) bottom seam length'!T2466^2/($U$7/2)^2)</f>
        <v>#VALUE!</v>
      </c>
      <c r="W2466" s="136">
        <f t="shared" si="387"/>
        <v>49080</v>
      </c>
      <c r="X2466" t="e">
        <f>SQRT(($U$6/2)^2-($U$6/2)^2*'(OLD) bottom seam length'!W2466^2/($U$7/2)^2)</f>
        <v>#VALUE!</v>
      </c>
      <c r="Z2466" s="136">
        <f t="shared" si="388"/>
        <v>49080</v>
      </c>
      <c r="AA2466" t="e">
        <f>SQRT(($U$6/2)^2-($U$6/2)^2*'(OLD) bottom seam length'!Z2466^2/($U$7/2)^2)</f>
        <v>#VALUE!</v>
      </c>
      <c r="AC2466" s="136">
        <f t="shared" si="389"/>
        <v>49080</v>
      </c>
      <c r="AD2466" t="e">
        <f>SQRT(($U$6/2)^2-($U$6/2)^2*'(OLD) bottom seam length'!AC2466^2/($U$7/2)^2)</f>
        <v>#VALUE!</v>
      </c>
    </row>
    <row r="2467" spans="2:30">
      <c r="B2467" s="136">
        <f t="shared" si="380"/>
        <v>49120</v>
      </c>
      <c r="C2467" t="e">
        <f>SQRT(($C$5/2)^2-($C$5/2)^2*'(OLD) bottom seam length'!B2467^2/($C$6/2)^2)</f>
        <v>#DIV/0!</v>
      </c>
      <c r="E2467" s="136">
        <f t="shared" si="381"/>
        <v>49120</v>
      </c>
      <c r="F2467" t="e">
        <f>SQRT(($C$5/2)^2-($C$5/2)^2*'(OLD) bottom seam length'!E2467^2/($C$6/2)^2)</f>
        <v>#DIV/0!</v>
      </c>
      <c r="H2467" s="136">
        <f t="shared" si="382"/>
        <v>49120</v>
      </c>
      <c r="I2467" t="e">
        <f>SQRT(($C$5/2)^2-($C$5/2)^2*'(OLD) bottom seam length'!H2467^2/($C$6/2)^2)</f>
        <v>#DIV/0!</v>
      </c>
      <c r="K2467" s="136">
        <f t="shared" si="383"/>
        <v>49120</v>
      </c>
      <c r="L2467" t="e">
        <f>SQRT(($C$5/2)^2-($C$5/2)^2*'(OLD) bottom seam length'!K2467^2/($C$6/2)^2)</f>
        <v>#DIV/0!</v>
      </c>
      <c r="O2467" s="136">
        <f t="shared" si="384"/>
        <v>49120</v>
      </c>
      <c r="P2467" t="b">
        <f t="shared" si="385"/>
        <v>0</v>
      </c>
      <c r="T2467" s="136">
        <f t="shared" si="386"/>
        <v>49100</v>
      </c>
      <c r="U2467" t="e">
        <f>SQRT(($U$6/2)^2-($U$6/2)^2*'(OLD) bottom seam length'!T2467^2/($U$7/2)^2)</f>
        <v>#VALUE!</v>
      </c>
      <c r="W2467" s="136">
        <f t="shared" si="387"/>
        <v>49100</v>
      </c>
      <c r="X2467" t="e">
        <f>SQRT(($U$6/2)^2-($U$6/2)^2*'(OLD) bottom seam length'!W2467^2/($U$7/2)^2)</f>
        <v>#VALUE!</v>
      </c>
      <c r="Z2467" s="136">
        <f t="shared" si="388"/>
        <v>49100</v>
      </c>
      <c r="AA2467" t="e">
        <f>SQRT(($U$6/2)^2-($U$6/2)^2*'(OLD) bottom seam length'!Z2467^2/($U$7/2)^2)</f>
        <v>#VALUE!</v>
      </c>
      <c r="AC2467" s="136">
        <f t="shared" si="389"/>
        <v>49100</v>
      </c>
      <c r="AD2467" t="e">
        <f>SQRT(($U$6/2)^2-($U$6/2)^2*'(OLD) bottom seam length'!AC2467^2/($U$7/2)^2)</f>
        <v>#VALUE!</v>
      </c>
    </row>
    <row r="2468" spans="2:30">
      <c r="B2468" s="136">
        <f t="shared" si="380"/>
        <v>49140</v>
      </c>
      <c r="C2468" t="e">
        <f>SQRT(($C$5/2)^2-($C$5/2)^2*'(OLD) bottom seam length'!B2468^2/($C$6/2)^2)</f>
        <v>#DIV/0!</v>
      </c>
      <c r="E2468" s="136">
        <f t="shared" si="381"/>
        <v>49140</v>
      </c>
      <c r="F2468" t="e">
        <f>SQRT(($C$5/2)^2-($C$5/2)^2*'(OLD) bottom seam length'!E2468^2/($C$6/2)^2)</f>
        <v>#DIV/0!</v>
      </c>
      <c r="H2468" s="136">
        <f t="shared" si="382"/>
        <v>49140</v>
      </c>
      <c r="I2468" t="e">
        <f>SQRT(($C$5/2)^2-($C$5/2)^2*'(OLD) bottom seam length'!H2468^2/($C$6/2)^2)</f>
        <v>#DIV/0!</v>
      </c>
      <c r="K2468" s="136">
        <f t="shared" si="383"/>
        <v>49140</v>
      </c>
      <c r="L2468" t="e">
        <f>SQRT(($C$5/2)^2-($C$5/2)^2*'(OLD) bottom seam length'!K2468^2/($C$6/2)^2)</f>
        <v>#DIV/0!</v>
      </c>
      <c r="O2468" s="136">
        <f t="shared" si="384"/>
        <v>49140</v>
      </c>
      <c r="P2468" t="b">
        <f t="shared" si="385"/>
        <v>0</v>
      </c>
      <c r="T2468" s="136">
        <f t="shared" si="386"/>
        <v>49120</v>
      </c>
      <c r="U2468" t="e">
        <f>SQRT(($U$6/2)^2-($U$6/2)^2*'(OLD) bottom seam length'!T2468^2/($U$7/2)^2)</f>
        <v>#VALUE!</v>
      </c>
      <c r="W2468" s="136">
        <f t="shared" si="387"/>
        <v>49120</v>
      </c>
      <c r="X2468" t="e">
        <f>SQRT(($U$6/2)^2-($U$6/2)^2*'(OLD) bottom seam length'!W2468^2/($U$7/2)^2)</f>
        <v>#VALUE!</v>
      </c>
      <c r="Z2468" s="136">
        <f t="shared" si="388"/>
        <v>49120</v>
      </c>
      <c r="AA2468" t="e">
        <f>SQRT(($U$6/2)^2-($U$6/2)^2*'(OLD) bottom seam length'!Z2468^2/($U$7/2)^2)</f>
        <v>#VALUE!</v>
      </c>
      <c r="AC2468" s="136">
        <f t="shared" si="389"/>
        <v>49120</v>
      </c>
      <c r="AD2468" t="e">
        <f>SQRT(($U$6/2)^2-($U$6/2)^2*'(OLD) bottom seam length'!AC2468^2/($U$7/2)^2)</f>
        <v>#VALUE!</v>
      </c>
    </row>
    <row r="2469" spans="2:30">
      <c r="B2469" s="136">
        <f t="shared" si="380"/>
        <v>49160</v>
      </c>
      <c r="C2469" t="e">
        <f>SQRT(($C$5/2)^2-($C$5/2)^2*'(OLD) bottom seam length'!B2469^2/($C$6/2)^2)</f>
        <v>#DIV/0!</v>
      </c>
      <c r="E2469" s="136">
        <f t="shared" si="381"/>
        <v>49160</v>
      </c>
      <c r="F2469" t="e">
        <f>SQRT(($C$5/2)^2-($C$5/2)^2*'(OLD) bottom seam length'!E2469^2/($C$6/2)^2)</f>
        <v>#DIV/0!</v>
      </c>
      <c r="H2469" s="136">
        <f t="shared" si="382"/>
        <v>49160</v>
      </c>
      <c r="I2469" t="e">
        <f>SQRT(($C$5/2)^2-($C$5/2)^2*'(OLD) bottom seam length'!H2469^2/($C$6/2)^2)</f>
        <v>#DIV/0!</v>
      </c>
      <c r="K2469" s="136">
        <f t="shared" si="383"/>
        <v>49160</v>
      </c>
      <c r="L2469" t="e">
        <f>SQRT(($C$5/2)^2-($C$5/2)^2*'(OLD) bottom seam length'!K2469^2/($C$6/2)^2)</f>
        <v>#DIV/0!</v>
      </c>
      <c r="O2469" s="136">
        <f t="shared" si="384"/>
        <v>49160</v>
      </c>
      <c r="P2469" t="b">
        <f t="shared" si="385"/>
        <v>0</v>
      </c>
      <c r="T2469" s="136">
        <f t="shared" si="386"/>
        <v>49140</v>
      </c>
      <c r="U2469" t="e">
        <f>SQRT(($U$6/2)^2-($U$6/2)^2*'(OLD) bottom seam length'!T2469^2/($U$7/2)^2)</f>
        <v>#VALUE!</v>
      </c>
      <c r="W2469" s="136">
        <f t="shared" si="387"/>
        <v>49140</v>
      </c>
      <c r="X2469" t="e">
        <f>SQRT(($U$6/2)^2-($U$6/2)^2*'(OLD) bottom seam length'!W2469^2/($U$7/2)^2)</f>
        <v>#VALUE!</v>
      </c>
      <c r="Z2469" s="136">
        <f t="shared" si="388"/>
        <v>49140</v>
      </c>
      <c r="AA2469" t="e">
        <f>SQRT(($U$6/2)^2-($U$6/2)^2*'(OLD) bottom seam length'!Z2469^2/($U$7/2)^2)</f>
        <v>#VALUE!</v>
      </c>
      <c r="AC2469" s="136">
        <f t="shared" si="389"/>
        <v>49140</v>
      </c>
      <c r="AD2469" t="e">
        <f>SQRT(($U$6/2)^2-($U$6/2)^2*'(OLD) bottom seam length'!AC2469^2/($U$7/2)^2)</f>
        <v>#VALUE!</v>
      </c>
    </row>
    <row r="2470" spans="2:30">
      <c r="B2470" s="136">
        <f t="shared" si="380"/>
        <v>49180</v>
      </c>
      <c r="C2470" t="e">
        <f>SQRT(($C$5/2)^2-($C$5/2)^2*'(OLD) bottom seam length'!B2470^2/($C$6/2)^2)</f>
        <v>#DIV/0!</v>
      </c>
      <c r="E2470" s="136">
        <f t="shared" si="381"/>
        <v>49180</v>
      </c>
      <c r="F2470" t="e">
        <f>SQRT(($C$5/2)^2-($C$5/2)^2*'(OLD) bottom seam length'!E2470^2/($C$6/2)^2)</f>
        <v>#DIV/0!</v>
      </c>
      <c r="H2470" s="136">
        <f t="shared" si="382"/>
        <v>49180</v>
      </c>
      <c r="I2470" t="e">
        <f>SQRT(($C$5/2)^2-($C$5/2)^2*'(OLD) bottom seam length'!H2470^2/($C$6/2)^2)</f>
        <v>#DIV/0!</v>
      </c>
      <c r="K2470" s="136">
        <f t="shared" si="383"/>
        <v>49180</v>
      </c>
      <c r="L2470" t="e">
        <f>SQRT(($C$5/2)^2-($C$5/2)^2*'(OLD) bottom seam length'!K2470^2/($C$6/2)^2)</f>
        <v>#DIV/0!</v>
      </c>
      <c r="O2470" s="136">
        <f t="shared" si="384"/>
        <v>49180</v>
      </c>
      <c r="P2470" t="b">
        <f t="shared" si="385"/>
        <v>0</v>
      </c>
      <c r="T2470" s="136">
        <f t="shared" si="386"/>
        <v>49160</v>
      </c>
      <c r="U2470" t="e">
        <f>SQRT(($U$6/2)^2-($U$6/2)^2*'(OLD) bottom seam length'!T2470^2/($U$7/2)^2)</f>
        <v>#VALUE!</v>
      </c>
      <c r="W2470" s="136">
        <f t="shared" si="387"/>
        <v>49160</v>
      </c>
      <c r="X2470" t="e">
        <f>SQRT(($U$6/2)^2-($U$6/2)^2*'(OLD) bottom seam length'!W2470^2/($U$7/2)^2)</f>
        <v>#VALUE!</v>
      </c>
      <c r="Z2470" s="136">
        <f t="shared" si="388"/>
        <v>49160</v>
      </c>
      <c r="AA2470" t="e">
        <f>SQRT(($U$6/2)^2-($U$6/2)^2*'(OLD) bottom seam length'!Z2470^2/($U$7/2)^2)</f>
        <v>#VALUE!</v>
      </c>
      <c r="AC2470" s="136">
        <f t="shared" si="389"/>
        <v>49160</v>
      </c>
      <c r="AD2470" t="e">
        <f>SQRT(($U$6/2)^2-($U$6/2)^2*'(OLD) bottom seam length'!AC2470^2/($U$7/2)^2)</f>
        <v>#VALUE!</v>
      </c>
    </row>
    <row r="2471" spans="2:30">
      <c r="B2471" s="136">
        <f t="shared" si="380"/>
        <v>49200</v>
      </c>
      <c r="C2471" t="e">
        <f>SQRT(($C$5/2)^2-($C$5/2)^2*'(OLD) bottom seam length'!B2471^2/($C$6/2)^2)</f>
        <v>#DIV/0!</v>
      </c>
      <c r="E2471" s="136">
        <f t="shared" si="381"/>
        <v>49200</v>
      </c>
      <c r="F2471" t="e">
        <f>SQRT(($C$5/2)^2-($C$5/2)^2*'(OLD) bottom seam length'!E2471^2/($C$6/2)^2)</f>
        <v>#DIV/0!</v>
      </c>
      <c r="H2471" s="136">
        <f t="shared" si="382"/>
        <v>49200</v>
      </c>
      <c r="I2471" t="e">
        <f>SQRT(($C$5/2)^2-($C$5/2)^2*'(OLD) bottom seam length'!H2471^2/($C$6/2)^2)</f>
        <v>#DIV/0!</v>
      </c>
      <c r="K2471" s="136">
        <f t="shared" si="383"/>
        <v>49200</v>
      </c>
      <c r="L2471" t="e">
        <f>SQRT(($C$5/2)^2-($C$5/2)^2*'(OLD) bottom seam length'!K2471^2/($C$6/2)^2)</f>
        <v>#DIV/0!</v>
      </c>
      <c r="O2471" s="136">
        <f t="shared" si="384"/>
        <v>49200</v>
      </c>
      <c r="P2471" t="b">
        <f t="shared" si="385"/>
        <v>0</v>
      </c>
      <c r="T2471" s="136">
        <f t="shared" si="386"/>
        <v>49180</v>
      </c>
      <c r="U2471" t="e">
        <f>SQRT(($U$6/2)^2-($U$6/2)^2*'(OLD) bottom seam length'!T2471^2/($U$7/2)^2)</f>
        <v>#VALUE!</v>
      </c>
      <c r="W2471" s="136">
        <f t="shared" si="387"/>
        <v>49180</v>
      </c>
      <c r="X2471" t="e">
        <f>SQRT(($U$6/2)^2-($U$6/2)^2*'(OLD) bottom seam length'!W2471^2/($U$7/2)^2)</f>
        <v>#VALUE!</v>
      </c>
      <c r="Z2471" s="136">
        <f t="shared" si="388"/>
        <v>49180</v>
      </c>
      <c r="AA2471" t="e">
        <f>SQRT(($U$6/2)^2-($U$6/2)^2*'(OLD) bottom seam length'!Z2471^2/($U$7/2)^2)</f>
        <v>#VALUE!</v>
      </c>
      <c r="AC2471" s="136">
        <f t="shared" si="389"/>
        <v>49180</v>
      </c>
      <c r="AD2471" t="e">
        <f>SQRT(($U$6/2)^2-($U$6/2)^2*'(OLD) bottom seam length'!AC2471^2/($U$7/2)^2)</f>
        <v>#VALUE!</v>
      </c>
    </row>
    <row r="2472" spans="2:30">
      <c r="B2472" s="136">
        <f t="shared" si="380"/>
        <v>49220</v>
      </c>
      <c r="C2472" t="e">
        <f>SQRT(($C$5/2)^2-($C$5/2)^2*'(OLD) bottom seam length'!B2472^2/($C$6/2)^2)</f>
        <v>#DIV/0!</v>
      </c>
      <c r="E2472" s="136">
        <f t="shared" si="381"/>
        <v>49220</v>
      </c>
      <c r="F2472" t="e">
        <f>SQRT(($C$5/2)^2-($C$5/2)^2*'(OLD) bottom seam length'!E2472^2/($C$6/2)^2)</f>
        <v>#DIV/0!</v>
      </c>
      <c r="H2472" s="136">
        <f t="shared" si="382"/>
        <v>49220</v>
      </c>
      <c r="I2472" t="e">
        <f>SQRT(($C$5/2)^2-($C$5/2)^2*'(OLD) bottom seam length'!H2472^2/($C$6/2)^2)</f>
        <v>#DIV/0!</v>
      </c>
      <c r="K2472" s="136">
        <f t="shared" si="383"/>
        <v>49220</v>
      </c>
      <c r="L2472" t="e">
        <f>SQRT(($C$5/2)^2-($C$5/2)^2*'(OLD) bottom seam length'!K2472^2/($C$6/2)^2)</f>
        <v>#DIV/0!</v>
      </c>
      <c r="O2472" s="136">
        <f t="shared" si="384"/>
        <v>49220</v>
      </c>
      <c r="P2472" t="b">
        <f t="shared" si="385"/>
        <v>0</v>
      </c>
      <c r="T2472" s="136">
        <f t="shared" si="386"/>
        <v>49200</v>
      </c>
      <c r="U2472" t="e">
        <f>SQRT(($U$6/2)^2-($U$6/2)^2*'(OLD) bottom seam length'!T2472^2/($U$7/2)^2)</f>
        <v>#VALUE!</v>
      </c>
      <c r="W2472" s="136">
        <f t="shared" si="387"/>
        <v>49200</v>
      </c>
      <c r="X2472" t="e">
        <f>SQRT(($U$6/2)^2-($U$6/2)^2*'(OLD) bottom seam length'!W2472^2/($U$7/2)^2)</f>
        <v>#VALUE!</v>
      </c>
      <c r="Z2472" s="136">
        <f t="shared" si="388"/>
        <v>49200</v>
      </c>
      <c r="AA2472" t="e">
        <f>SQRT(($U$6/2)^2-($U$6/2)^2*'(OLD) bottom seam length'!Z2472^2/($U$7/2)^2)</f>
        <v>#VALUE!</v>
      </c>
      <c r="AC2472" s="136">
        <f t="shared" si="389"/>
        <v>49200</v>
      </c>
      <c r="AD2472" t="e">
        <f>SQRT(($U$6/2)^2-($U$6/2)^2*'(OLD) bottom seam length'!AC2472^2/($U$7/2)^2)</f>
        <v>#VALUE!</v>
      </c>
    </row>
    <row r="2473" spans="2:30">
      <c r="B2473" s="136">
        <f t="shared" si="380"/>
        <v>49240</v>
      </c>
      <c r="C2473" t="e">
        <f>SQRT(($C$5/2)^2-($C$5/2)^2*'(OLD) bottom seam length'!B2473^2/($C$6/2)^2)</f>
        <v>#DIV/0!</v>
      </c>
      <c r="E2473" s="136">
        <f t="shared" si="381"/>
        <v>49240</v>
      </c>
      <c r="F2473" t="e">
        <f>SQRT(($C$5/2)^2-($C$5/2)^2*'(OLD) bottom seam length'!E2473^2/($C$6/2)^2)</f>
        <v>#DIV/0!</v>
      </c>
      <c r="H2473" s="136">
        <f t="shared" si="382"/>
        <v>49240</v>
      </c>
      <c r="I2473" t="e">
        <f>SQRT(($C$5/2)^2-($C$5/2)^2*'(OLD) bottom seam length'!H2473^2/($C$6/2)^2)</f>
        <v>#DIV/0!</v>
      </c>
      <c r="K2473" s="136">
        <f t="shared" si="383"/>
        <v>49240</v>
      </c>
      <c r="L2473" t="e">
        <f>SQRT(($C$5/2)^2-($C$5/2)^2*'(OLD) bottom seam length'!K2473^2/($C$6/2)^2)</f>
        <v>#DIV/0!</v>
      </c>
      <c r="O2473" s="136">
        <f t="shared" si="384"/>
        <v>49240</v>
      </c>
      <c r="P2473" t="b">
        <f t="shared" si="385"/>
        <v>0</v>
      </c>
      <c r="T2473" s="136">
        <f t="shared" si="386"/>
        <v>49220</v>
      </c>
      <c r="U2473" t="e">
        <f>SQRT(($U$6/2)^2-($U$6/2)^2*'(OLD) bottom seam length'!T2473^2/($U$7/2)^2)</f>
        <v>#VALUE!</v>
      </c>
      <c r="W2473" s="136">
        <f t="shared" si="387"/>
        <v>49220</v>
      </c>
      <c r="X2473" t="e">
        <f>SQRT(($U$6/2)^2-($U$6/2)^2*'(OLD) bottom seam length'!W2473^2/($U$7/2)^2)</f>
        <v>#VALUE!</v>
      </c>
      <c r="Z2473" s="136">
        <f t="shared" si="388"/>
        <v>49220</v>
      </c>
      <c r="AA2473" t="e">
        <f>SQRT(($U$6/2)^2-($U$6/2)^2*'(OLD) bottom seam length'!Z2473^2/($U$7/2)^2)</f>
        <v>#VALUE!</v>
      </c>
      <c r="AC2473" s="136">
        <f t="shared" si="389"/>
        <v>49220</v>
      </c>
      <c r="AD2473" t="e">
        <f>SQRT(($U$6/2)^2-($U$6/2)^2*'(OLD) bottom seam length'!AC2473^2/($U$7/2)^2)</f>
        <v>#VALUE!</v>
      </c>
    </row>
    <row r="2474" spans="2:30">
      <c r="B2474" s="136">
        <f t="shared" si="380"/>
        <v>49260</v>
      </c>
      <c r="C2474" t="e">
        <f>SQRT(($C$5/2)^2-($C$5/2)^2*'(OLD) bottom seam length'!B2474^2/($C$6/2)^2)</f>
        <v>#DIV/0!</v>
      </c>
      <c r="E2474" s="136">
        <f t="shared" si="381"/>
        <v>49260</v>
      </c>
      <c r="F2474" t="e">
        <f>SQRT(($C$5/2)^2-($C$5/2)^2*'(OLD) bottom seam length'!E2474^2/($C$6/2)^2)</f>
        <v>#DIV/0!</v>
      </c>
      <c r="H2474" s="136">
        <f t="shared" si="382"/>
        <v>49260</v>
      </c>
      <c r="I2474" t="e">
        <f>SQRT(($C$5/2)^2-($C$5/2)^2*'(OLD) bottom seam length'!H2474^2/($C$6/2)^2)</f>
        <v>#DIV/0!</v>
      </c>
      <c r="K2474" s="136">
        <f t="shared" si="383"/>
        <v>49260</v>
      </c>
      <c r="L2474" t="e">
        <f>SQRT(($C$5/2)^2-($C$5/2)^2*'(OLD) bottom seam length'!K2474^2/($C$6/2)^2)</f>
        <v>#DIV/0!</v>
      </c>
      <c r="O2474" s="136">
        <f t="shared" si="384"/>
        <v>49260</v>
      </c>
      <c r="P2474" t="b">
        <f t="shared" si="385"/>
        <v>0</v>
      </c>
      <c r="T2474" s="136">
        <f t="shared" si="386"/>
        <v>49240</v>
      </c>
      <c r="U2474" t="e">
        <f>SQRT(($U$6/2)^2-($U$6/2)^2*'(OLD) bottom seam length'!T2474^2/($U$7/2)^2)</f>
        <v>#VALUE!</v>
      </c>
      <c r="W2474" s="136">
        <f t="shared" si="387"/>
        <v>49240</v>
      </c>
      <c r="X2474" t="e">
        <f>SQRT(($U$6/2)^2-($U$6/2)^2*'(OLD) bottom seam length'!W2474^2/($U$7/2)^2)</f>
        <v>#VALUE!</v>
      </c>
      <c r="Z2474" s="136">
        <f t="shared" si="388"/>
        <v>49240</v>
      </c>
      <c r="AA2474" t="e">
        <f>SQRT(($U$6/2)^2-($U$6/2)^2*'(OLD) bottom seam length'!Z2474^2/($U$7/2)^2)</f>
        <v>#VALUE!</v>
      </c>
      <c r="AC2474" s="136">
        <f t="shared" si="389"/>
        <v>49240</v>
      </c>
      <c r="AD2474" t="e">
        <f>SQRT(($U$6/2)^2-($U$6/2)^2*'(OLD) bottom seam length'!AC2474^2/($U$7/2)^2)</f>
        <v>#VALUE!</v>
      </c>
    </row>
    <row r="2475" spans="2:30">
      <c r="B2475" s="136">
        <f t="shared" si="380"/>
        <v>49280</v>
      </c>
      <c r="C2475" t="e">
        <f>SQRT(($C$5/2)^2-($C$5/2)^2*'(OLD) bottom seam length'!B2475^2/($C$6/2)^2)</f>
        <v>#DIV/0!</v>
      </c>
      <c r="E2475" s="136">
        <f t="shared" si="381"/>
        <v>49280</v>
      </c>
      <c r="F2475" t="e">
        <f>SQRT(($C$5/2)^2-($C$5/2)^2*'(OLD) bottom seam length'!E2475^2/($C$6/2)^2)</f>
        <v>#DIV/0!</v>
      </c>
      <c r="H2475" s="136">
        <f t="shared" si="382"/>
        <v>49280</v>
      </c>
      <c r="I2475" t="e">
        <f>SQRT(($C$5/2)^2-($C$5/2)^2*'(OLD) bottom seam length'!H2475^2/($C$6/2)^2)</f>
        <v>#DIV/0!</v>
      </c>
      <c r="K2475" s="136">
        <f t="shared" si="383"/>
        <v>49280</v>
      </c>
      <c r="L2475" t="e">
        <f>SQRT(($C$5/2)^2-($C$5/2)^2*'(OLD) bottom seam length'!K2475^2/($C$6/2)^2)</f>
        <v>#DIV/0!</v>
      </c>
      <c r="O2475" s="136">
        <f t="shared" si="384"/>
        <v>49280</v>
      </c>
      <c r="P2475" t="b">
        <f t="shared" si="385"/>
        <v>0</v>
      </c>
      <c r="T2475" s="136">
        <f t="shared" si="386"/>
        <v>49260</v>
      </c>
      <c r="U2475" t="e">
        <f>SQRT(($U$6/2)^2-($U$6/2)^2*'(OLD) bottom seam length'!T2475^2/($U$7/2)^2)</f>
        <v>#VALUE!</v>
      </c>
      <c r="W2475" s="136">
        <f t="shared" si="387"/>
        <v>49260</v>
      </c>
      <c r="X2475" t="e">
        <f>SQRT(($U$6/2)^2-($U$6/2)^2*'(OLD) bottom seam length'!W2475^2/($U$7/2)^2)</f>
        <v>#VALUE!</v>
      </c>
      <c r="Z2475" s="136">
        <f t="shared" si="388"/>
        <v>49260</v>
      </c>
      <c r="AA2475" t="e">
        <f>SQRT(($U$6/2)^2-($U$6/2)^2*'(OLD) bottom seam length'!Z2475^2/($U$7/2)^2)</f>
        <v>#VALUE!</v>
      </c>
      <c r="AC2475" s="136">
        <f t="shared" si="389"/>
        <v>49260</v>
      </c>
      <c r="AD2475" t="e">
        <f>SQRT(($U$6/2)^2-($U$6/2)^2*'(OLD) bottom seam length'!AC2475^2/($U$7/2)^2)</f>
        <v>#VALUE!</v>
      </c>
    </row>
    <row r="2476" spans="2:30">
      <c r="B2476" s="136">
        <f t="shared" si="380"/>
        <v>49300</v>
      </c>
      <c r="C2476" t="e">
        <f>SQRT(($C$5/2)^2-($C$5/2)^2*'(OLD) bottom seam length'!B2476^2/($C$6/2)^2)</f>
        <v>#DIV/0!</v>
      </c>
      <c r="E2476" s="136">
        <f t="shared" si="381"/>
        <v>49300</v>
      </c>
      <c r="F2476" t="e">
        <f>SQRT(($C$5/2)^2-($C$5/2)^2*'(OLD) bottom seam length'!E2476^2/($C$6/2)^2)</f>
        <v>#DIV/0!</v>
      </c>
      <c r="H2476" s="136">
        <f t="shared" si="382"/>
        <v>49300</v>
      </c>
      <c r="I2476" t="e">
        <f>SQRT(($C$5/2)^2-($C$5/2)^2*'(OLD) bottom seam length'!H2476^2/($C$6/2)^2)</f>
        <v>#DIV/0!</v>
      </c>
      <c r="K2476" s="136">
        <f t="shared" si="383"/>
        <v>49300</v>
      </c>
      <c r="L2476" t="e">
        <f>SQRT(($C$5/2)^2-($C$5/2)^2*'(OLD) bottom seam length'!K2476^2/($C$6/2)^2)</f>
        <v>#DIV/0!</v>
      </c>
      <c r="O2476" s="136">
        <f t="shared" si="384"/>
        <v>49300</v>
      </c>
      <c r="P2476" t="b">
        <f t="shared" si="385"/>
        <v>0</v>
      </c>
      <c r="T2476" s="136">
        <f t="shared" si="386"/>
        <v>49280</v>
      </c>
      <c r="U2476" t="e">
        <f>SQRT(($U$6/2)^2-($U$6/2)^2*'(OLD) bottom seam length'!T2476^2/($U$7/2)^2)</f>
        <v>#VALUE!</v>
      </c>
      <c r="W2476" s="136">
        <f t="shared" si="387"/>
        <v>49280</v>
      </c>
      <c r="X2476" t="e">
        <f>SQRT(($U$6/2)^2-($U$6/2)^2*'(OLD) bottom seam length'!W2476^2/($U$7/2)^2)</f>
        <v>#VALUE!</v>
      </c>
      <c r="Z2476" s="136">
        <f t="shared" si="388"/>
        <v>49280</v>
      </c>
      <c r="AA2476" t="e">
        <f>SQRT(($U$6/2)^2-($U$6/2)^2*'(OLD) bottom seam length'!Z2476^2/($U$7/2)^2)</f>
        <v>#VALUE!</v>
      </c>
      <c r="AC2476" s="136">
        <f t="shared" si="389"/>
        <v>49280</v>
      </c>
      <c r="AD2476" t="e">
        <f>SQRT(($U$6/2)^2-($U$6/2)^2*'(OLD) bottom seam length'!AC2476^2/($U$7/2)^2)</f>
        <v>#VALUE!</v>
      </c>
    </row>
    <row r="2477" spans="2:30">
      <c r="B2477" s="136">
        <f t="shared" si="380"/>
        <v>49320</v>
      </c>
      <c r="C2477" t="e">
        <f>SQRT(($C$5/2)^2-($C$5/2)^2*'(OLD) bottom seam length'!B2477^2/($C$6/2)^2)</f>
        <v>#DIV/0!</v>
      </c>
      <c r="E2477" s="136">
        <f t="shared" si="381"/>
        <v>49320</v>
      </c>
      <c r="F2477" t="e">
        <f>SQRT(($C$5/2)^2-($C$5/2)^2*'(OLD) bottom seam length'!E2477^2/($C$6/2)^2)</f>
        <v>#DIV/0!</v>
      </c>
      <c r="H2477" s="136">
        <f t="shared" si="382"/>
        <v>49320</v>
      </c>
      <c r="I2477" t="e">
        <f>SQRT(($C$5/2)^2-($C$5/2)^2*'(OLD) bottom seam length'!H2477^2/($C$6/2)^2)</f>
        <v>#DIV/0!</v>
      </c>
      <c r="K2477" s="136">
        <f t="shared" si="383"/>
        <v>49320</v>
      </c>
      <c r="L2477" t="e">
        <f>SQRT(($C$5/2)^2-($C$5/2)^2*'(OLD) bottom seam length'!K2477^2/($C$6/2)^2)</f>
        <v>#DIV/0!</v>
      </c>
      <c r="O2477" s="136">
        <f t="shared" si="384"/>
        <v>49320</v>
      </c>
      <c r="P2477" t="b">
        <f t="shared" si="385"/>
        <v>0</v>
      </c>
      <c r="T2477" s="136">
        <f t="shared" si="386"/>
        <v>49300</v>
      </c>
      <c r="U2477" t="e">
        <f>SQRT(($U$6/2)^2-($U$6/2)^2*'(OLD) bottom seam length'!T2477^2/($U$7/2)^2)</f>
        <v>#VALUE!</v>
      </c>
      <c r="W2477" s="136">
        <f t="shared" si="387"/>
        <v>49300</v>
      </c>
      <c r="X2477" t="e">
        <f>SQRT(($U$6/2)^2-($U$6/2)^2*'(OLD) bottom seam length'!W2477^2/($U$7/2)^2)</f>
        <v>#VALUE!</v>
      </c>
      <c r="Z2477" s="136">
        <f t="shared" si="388"/>
        <v>49300</v>
      </c>
      <c r="AA2477" t="e">
        <f>SQRT(($U$6/2)^2-($U$6/2)^2*'(OLD) bottom seam length'!Z2477^2/($U$7/2)^2)</f>
        <v>#VALUE!</v>
      </c>
      <c r="AC2477" s="136">
        <f t="shared" si="389"/>
        <v>49300</v>
      </c>
      <c r="AD2477" t="e">
        <f>SQRT(($U$6/2)^2-($U$6/2)^2*'(OLD) bottom seam length'!AC2477^2/($U$7/2)^2)</f>
        <v>#VALUE!</v>
      </c>
    </row>
    <row r="2478" spans="2:30">
      <c r="B2478" s="136">
        <f t="shared" si="380"/>
        <v>49340</v>
      </c>
      <c r="C2478" t="e">
        <f>SQRT(($C$5/2)^2-($C$5/2)^2*'(OLD) bottom seam length'!B2478^2/($C$6/2)^2)</f>
        <v>#DIV/0!</v>
      </c>
      <c r="E2478" s="136">
        <f t="shared" si="381"/>
        <v>49340</v>
      </c>
      <c r="F2478" t="e">
        <f>SQRT(($C$5/2)^2-($C$5/2)^2*'(OLD) bottom seam length'!E2478^2/($C$6/2)^2)</f>
        <v>#DIV/0!</v>
      </c>
      <c r="H2478" s="136">
        <f t="shared" si="382"/>
        <v>49340</v>
      </c>
      <c r="I2478" t="e">
        <f>SQRT(($C$5/2)^2-($C$5/2)^2*'(OLD) bottom seam length'!H2478^2/($C$6/2)^2)</f>
        <v>#DIV/0!</v>
      </c>
      <c r="K2478" s="136">
        <f t="shared" si="383"/>
        <v>49340</v>
      </c>
      <c r="L2478" t="e">
        <f>SQRT(($C$5/2)^2-($C$5/2)^2*'(OLD) bottom seam length'!K2478^2/($C$6/2)^2)</f>
        <v>#DIV/0!</v>
      </c>
      <c r="O2478" s="136">
        <f t="shared" si="384"/>
        <v>49340</v>
      </c>
      <c r="P2478" t="b">
        <f t="shared" si="385"/>
        <v>0</v>
      </c>
      <c r="T2478" s="136">
        <f t="shared" si="386"/>
        <v>49320</v>
      </c>
      <c r="U2478" t="e">
        <f>SQRT(($U$6/2)^2-($U$6/2)^2*'(OLD) bottom seam length'!T2478^2/($U$7/2)^2)</f>
        <v>#VALUE!</v>
      </c>
      <c r="W2478" s="136">
        <f t="shared" si="387"/>
        <v>49320</v>
      </c>
      <c r="X2478" t="e">
        <f>SQRT(($U$6/2)^2-($U$6/2)^2*'(OLD) bottom seam length'!W2478^2/($U$7/2)^2)</f>
        <v>#VALUE!</v>
      </c>
      <c r="Z2478" s="136">
        <f t="shared" si="388"/>
        <v>49320</v>
      </c>
      <c r="AA2478" t="e">
        <f>SQRT(($U$6/2)^2-($U$6/2)^2*'(OLD) bottom seam length'!Z2478^2/($U$7/2)^2)</f>
        <v>#VALUE!</v>
      </c>
      <c r="AC2478" s="136">
        <f t="shared" si="389"/>
        <v>49320</v>
      </c>
      <c r="AD2478" t="e">
        <f>SQRT(($U$6/2)^2-($U$6/2)^2*'(OLD) bottom seam length'!AC2478^2/($U$7/2)^2)</f>
        <v>#VALUE!</v>
      </c>
    </row>
    <row r="2479" spans="2:30">
      <c r="B2479" s="136">
        <f t="shared" si="380"/>
        <v>49360</v>
      </c>
      <c r="C2479" t="e">
        <f>SQRT(($C$5/2)^2-($C$5/2)^2*'(OLD) bottom seam length'!B2479^2/($C$6/2)^2)</f>
        <v>#DIV/0!</v>
      </c>
      <c r="E2479" s="136">
        <f t="shared" si="381"/>
        <v>49360</v>
      </c>
      <c r="F2479" t="e">
        <f>SQRT(($C$5/2)^2-($C$5/2)^2*'(OLD) bottom seam length'!E2479^2/($C$6/2)^2)</f>
        <v>#DIV/0!</v>
      </c>
      <c r="H2479" s="136">
        <f t="shared" si="382"/>
        <v>49360</v>
      </c>
      <c r="I2479" t="e">
        <f>SQRT(($C$5/2)^2-($C$5/2)^2*'(OLD) bottom seam length'!H2479^2/($C$6/2)^2)</f>
        <v>#DIV/0!</v>
      </c>
      <c r="K2479" s="136">
        <f t="shared" si="383"/>
        <v>49360</v>
      </c>
      <c r="L2479" t="e">
        <f>SQRT(($C$5/2)^2-($C$5/2)^2*'(OLD) bottom seam length'!K2479^2/($C$6/2)^2)</f>
        <v>#DIV/0!</v>
      </c>
      <c r="O2479" s="136">
        <f t="shared" si="384"/>
        <v>49360</v>
      </c>
      <c r="P2479" t="b">
        <f t="shared" si="385"/>
        <v>0</v>
      </c>
      <c r="T2479" s="136">
        <f t="shared" si="386"/>
        <v>49340</v>
      </c>
      <c r="U2479" t="e">
        <f>SQRT(($U$6/2)^2-($U$6/2)^2*'(OLD) bottom seam length'!T2479^2/($U$7/2)^2)</f>
        <v>#VALUE!</v>
      </c>
      <c r="W2479" s="136">
        <f t="shared" si="387"/>
        <v>49340</v>
      </c>
      <c r="X2479" t="e">
        <f>SQRT(($U$6/2)^2-($U$6/2)^2*'(OLD) bottom seam length'!W2479^2/($U$7/2)^2)</f>
        <v>#VALUE!</v>
      </c>
      <c r="Z2479" s="136">
        <f t="shared" si="388"/>
        <v>49340</v>
      </c>
      <c r="AA2479" t="e">
        <f>SQRT(($U$6/2)^2-($U$6/2)^2*'(OLD) bottom seam length'!Z2479^2/($U$7/2)^2)</f>
        <v>#VALUE!</v>
      </c>
      <c r="AC2479" s="136">
        <f t="shared" si="389"/>
        <v>49340</v>
      </c>
      <c r="AD2479" t="e">
        <f>SQRT(($U$6/2)^2-($U$6/2)^2*'(OLD) bottom seam length'!AC2479^2/($U$7/2)^2)</f>
        <v>#VALUE!</v>
      </c>
    </row>
    <row r="2480" spans="2:30">
      <c r="B2480" s="136">
        <f t="shared" si="380"/>
        <v>49380</v>
      </c>
      <c r="C2480" t="e">
        <f>SQRT(($C$5/2)^2-($C$5/2)^2*'(OLD) bottom seam length'!B2480^2/($C$6/2)^2)</f>
        <v>#DIV/0!</v>
      </c>
      <c r="E2480" s="136">
        <f t="shared" si="381"/>
        <v>49380</v>
      </c>
      <c r="F2480" t="e">
        <f>SQRT(($C$5/2)^2-($C$5/2)^2*'(OLD) bottom seam length'!E2480^2/($C$6/2)^2)</f>
        <v>#DIV/0!</v>
      </c>
      <c r="H2480" s="136">
        <f t="shared" si="382"/>
        <v>49380</v>
      </c>
      <c r="I2480" t="e">
        <f>SQRT(($C$5/2)^2-($C$5/2)^2*'(OLD) bottom seam length'!H2480^2/($C$6/2)^2)</f>
        <v>#DIV/0!</v>
      </c>
      <c r="K2480" s="136">
        <f t="shared" si="383"/>
        <v>49380</v>
      </c>
      <c r="L2480" t="e">
        <f>SQRT(($C$5/2)^2-($C$5/2)^2*'(OLD) bottom seam length'!K2480^2/($C$6/2)^2)</f>
        <v>#DIV/0!</v>
      </c>
      <c r="O2480" s="136">
        <f t="shared" si="384"/>
        <v>49380</v>
      </c>
      <c r="P2480" t="b">
        <f t="shared" si="385"/>
        <v>0</v>
      </c>
      <c r="T2480" s="136">
        <f t="shared" si="386"/>
        <v>49360</v>
      </c>
      <c r="U2480" t="e">
        <f>SQRT(($U$6/2)^2-($U$6/2)^2*'(OLD) bottom seam length'!T2480^2/($U$7/2)^2)</f>
        <v>#VALUE!</v>
      </c>
      <c r="W2480" s="136">
        <f t="shared" si="387"/>
        <v>49360</v>
      </c>
      <c r="X2480" t="e">
        <f>SQRT(($U$6/2)^2-($U$6/2)^2*'(OLD) bottom seam length'!W2480^2/($U$7/2)^2)</f>
        <v>#VALUE!</v>
      </c>
      <c r="Z2480" s="136">
        <f t="shared" si="388"/>
        <v>49360</v>
      </c>
      <c r="AA2480" t="e">
        <f>SQRT(($U$6/2)^2-($U$6/2)^2*'(OLD) bottom seam length'!Z2480^2/($U$7/2)^2)</f>
        <v>#VALUE!</v>
      </c>
      <c r="AC2480" s="136">
        <f t="shared" si="389"/>
        <v>49360</v>
      </c>
      <c r="AD2480" t="e">
        <f>SQRT(($U$6/2)^2-($U$6/2)^2*'(OLD) bottom seam length'!AC2480^2/($U$7/2)^2)</f>
        <v>#VALUE!</v>
      </c>
    </row>
    <row r="2481" spans="2:30">
      <c r="B2481" s="136">
        <f t="shared" si="380"/>
        <v>49400</v>
      </c>
      <c r="C2481" t="e">
        <f>SQRT(($C$5/2)^2-($C$5/2)^2*'(OLD) bottom seam length'!B2481^2/($C$6/2)^2)</f>
        <v>#DIV/0!</v>
      </c>
      <c r="E2481" s="136">
        <f t="shared" si="381"/>
        <v>49400</v>
      </c>
      <c r="F2481" t="e">
        <f>SQRT(($C$5/2)^2-($C$5/2)^2*'(OLD) bottom seam length'!E2481^2/($C$6/2)^2)</f>
        <v>#DIV/0!</v>
      </c>
      <c r="H2481" s="136">
        <f t="shared" si="382"/>
        <v>49400</v>
      </c>
      <c r="I2481" t="e">
        <f>SQRT(($C$5/2)^2-($C$5/2)^2*'(OLD) bottom seam length'!H2481^2/($C$6/2)^2)</f>
        <v>#DIV/0!</v>
      </c>
      <c r="K2481" s="136">
        <f t="shared" si="383"/>
        <v>49400</v>
      </c>
      <c r="L2481" t="e">
        <f>SQRT(($C$5/2)^2-($C$5/2)^2*'(OLD) bottom seam length'!K2481^2/($C$6/2)^2)</f>
        <v>#DIV/0!</v>
      </c>
      <c r="O2481" s="136">
        <f t="shared" si="384"/>
        <v>49400</v>
      </c>
      <c r="P2481" t="b">
        <f t="shared" si="385"/>
        <v>0</v>
      </c>
      <c r="T2481" s="136">
        <f t="shared" si="386"/>
        <v>49380</v>
      </c>
      <c r="U2481" t="e">
        <f>SQRT(($U$6/2)^2-($U$6/2)^2*'(OLD) bottom seam length'!T2481^2/($U$7/2)^2)</f>
        <v>#VALUE!</v>
      </c>
      <c r="W2481" s="136">
        <f t="shared" si="387"/>
        <v>49380</v>
      </c>
      <c r="X2481" t="e">
        <f>SQRT(($U$6/2)^2-($U$6/2)^2*'(OLD) bottom seam length'!W2481^2/($U$7/2)^2)</f>
        <v>#VALUE!</v>
      </c>
      <c r="Z2481" s="136">
        <f t="shared" si="388"/>
        <v>49380</v>
      </c>
      <c r="AA2481" t="e">
        <f>SQRT(($U$6/2)^2-($U$6/2)^2*'(OLD) bottom seam length'!Z2481^2/($U$7/2)^2)</f>
        <v>#VALUE!</v>
      </c>
      <c r="AC2481" s="136">
        <f t="shared" si="389"/>
        <v>49380</v>
      </c>
      <c r="AD2481" t="e">
        <f>SQRT(($U$6/2)^2-($U$6/2)^2*'(OLD) bottom seam length'!AC2481^2/($U$7/2)^2)</f>
        <v>#VALUE!</v>
      </c>
    </row>
    <row r="2482" spans="2:30">
      <c r="B2482" s="136">
        <f t="shared" si="380"/>
        <v>49420</v>
      </c>
      <c r="C2482" t="e">
        <f>SQRT(($C$5/2)^2-($C$5/2)^2*'(OLD) bottom seam length'!B2482^2/($C$6/2)^2)</f>
        <v>#DIV/0!</v>
      </c>
      <c r="E2482" s="136">
        <f t="shared" si="381"/>
        <v>49420</v>
      </c>
      <c r="F2482" t="e">
        <f>SQRT(($C$5/2)^2-($C$5/2)^2*'(OLD) bottom seam length'!E2482^2/($C$6/2)^2)</f>
        <v>#DIV/0!</v>
      </c>
      <c r="H2482" s="136">
        <f t="shared" si="382"/>
        <v>49420</v>
      </c>
      <c r="I2482" t="e">
        <f>SQRT(($C$5/2)^2-($C$5/2)^2*'(OLD) bottom seam length'!H2482^2/($C$6/2)^2)</f>
        <v>#DIV/0!</v>
      </c>
      <c r="K2482" s="136">
        <f t="shared" si="383"/>
        <v>49420</v>
      </c>
      <c r="L2482" t="e">
        <f>SQRT(($C$5/2)^2-($C$5/2)^2*'(OLD) bottom seam length'!K2482^2/($C$6/2)^2)</f>
        <v>#DIV/0!</v>
      </c>
      <c r="O2482" s="136">
        <f t="shared" si="384"/>
        <v>49420</v>
      </c>
      <c r="P2482" t="b">
        <f t="shared" si="385"/>
        <v>0</v>
      </c>
      <c r="T2482" s="136">
        <f t="shared" si="386"/>
        <v>49400</v>
      </c>
      <c r="U2482" t="e">
        <f>SQRT(($U$6/2)^2-($U$6/2)^2*'(OLD) bottom seam length'!T2482^2/($U$7/2)^2)</f>
        <v>#VALUE!</v>
      </c>
      <c r="W2482" s="136">
        <f t="shared" si="387"/>
        <v>49400</v>
      </c>
      <c r="X2482" t="e">
        <f>SQRT(($U$6/2)^2-($U$6/2)^2*'(OLD) bottom seam length'!W2482^2/($U$7/2)^2)</f>
        <v>#VALUE!</v>
      </c>
      <c r="Z2482" s="136">
        <f t="shared" si="388"/>
        <v>49400</v>
      </c>
      <c r="AA2482" t="e">
        <f>SQRT(($U$6/2)^2-($U$6/2)^2*'(OLD) bottom seam length'!Z2482^2/($U$7/2)^2)</f>
        <v>#VALUE!</v>
      </c>
      <c r="AC2482" s="136">
        <f t="shared" si="389"/>
        <v>49400</v>
      </c>
      <c r="AD2482" t="e">
        <f>SQRT(($U$6/2)^2-($U$6/2)^2*'(OLD) bottom seam length'!AC2482^2/($U$7/2)^2)</f>
        <v>#VALUE!</v>
      </c>
    </row>
    <row r="2483" spans="2:30">
      <c r="B2483" s="136">
        <f t="shared" si="380"/>
        <v>49440</v>
      </c>
      <c r="C2483" t="e">
        <f>SQRT(($C$5/2)^2-($C$5/2)^2*'(OLD) bottom seam length'!B2483^2/($C$6/2)^2)</f>
        <v>#DIV/0!</v>
      </c>
      <c r="E2483" s="136">
        <f t="shared" si="381"/>
        <v>49440</v>
      </c>
      <c r="F2483" t="e">
        <f>SQRT(($C$5/2)^2-($C$5/2)^2*'(OLD) bottom seam length'!E2483^2/($C$6/2)^2)</f>
        <v>#DIV/0!</v>
      </c>
      <c r="H2483" s="136">
        <f t="shared" si="382"/>
        <v>49440</v>
      </c>
      <c r="I2483" t="e">
        <f>SQRT(($C$5/2)^2-($C$5/2)^2*'(OLD) bottom seam length'!H2483^2/($C$6/2)^2)</f>
        <v>#DIV/0!</v>
      </c>
      <c r="K2483" s="136">
        <f t="shared" si="383"/>
        <v>49440</v>
      </c>
      <c r="L2483" t="e">
        <f>SQRT(($C$5/2)^2-($C$5/2)^2*'(OLD) bottom seam length'!K2483^2/($C$6/2)^2)</f>
        <v>#DIV/0!</v>
      </c>
      <c r="O2483" s="136">
        <f t="shared" si="384"/>
        <v>49440</v>
      </c>
      <c r="P2483" t="b">
        <f t="shared" si="385"/>
        <v>0</v>
      </c>
      <c r="T2483" s="136">
        <f t="shared" si="386"/>
        <v>49420</v>
      </c>
      <c r="U2483" t="e">
        <f>SQRT(($U$6/2)^2-($U$6/2)^2*'(OLD) bottom seam length'!T2483^2/($U$7/2)^2)</f>
        <v>#VALUE!</v>
      </c>
      <c r="W2483" s="136">
        <f t="shared" si="387"/>
        <v>49420</v>
      </c>
      <c r="X2483" t="e">
        <f>SQRT(($U$6/2)^2-($U$6/2)^2*'(OLD) bottom seam length'!W2483^2/($U$7/2)^2)</f>
        <v>#VALUE!</v>
      </c>
      <c r="Z2483" s="136">
        <f t="shared" si="388"/>
        <v>49420</v>
      </c>
      <c r="AA2483" t="e">
        <f>SQRT(($U$6/2)^2-($U$6/2)^2*'(OLD) bottom seam length'!Z2483^2/($U$7/2)^2)</f>
        <v>#VALUE!</v>
      </c>
      <c r="AC2483" s="136">
        <f t="shared" si="389"/>
        <v>49420</v>
      </c>
      <c r="AD2483" t="e">
        <f>SQRT(($U$6/2)^2-($U$6/2)^2*'(OLD) bottom seam length'!AC2483^2/($U$7/2)^2)</f>
        <v>#VALUE!</v>
      </c>
    </row>
    <row r="2484" spans="2:30">
      <c r="B2484" s="136">
        <f t="shared" si="380"/>
        <v>49460</v>
      </c>
      <c r="C2484" t="e">
        <f>SQRT(($C$5/2)^2-($C$5/2)^2*'(OLD) bottom seam length'!B2484^2/($C$6/2)^2)</f>
        <v>#DIV/0!</v>
      </c>
      <c r="E2484" s="136">
        <f t="shared" si="381"/>
        <v>49460</v>
      </c>
      <c r="F2484" t="e">
        <f>SQRT(($C$5/2)^2-($C$5/2)^2*'(OLD) bottom seam length'!E2484^2/($C$6/2)^2)</f>
        <v>#DIV/0!</v>
      </c>
      <c r="H2484" s="136">
        <f t="shared" si="382"/>
        <v>49460</v>
      </c>
      <c r="I2484" t="e">
        <f>SQRT(($C$5/2)^2-($C$5/2)^2*'(OLD) bottom seam length'!H2484^2/($C$6/2)^2)</f>
        <v>#DIV/0!</v>
      </c>
      <c r="K2484" s="136">
        <f t="shared" si="383"/>
        <v>49460</v>
      </c>
      <c r="L2484" t="e">
        <f>SQRT(($C$5/2)^2-($C$5/2)^2*'(OLD) bottom seam length'!K2484^2/($C$6/2)^2)</f>
        <v>#DIV/0!</v>
      </c>
      <c r="O2484" s="136">
        <f t="shared" si="384"/>
        <v>49460</v>
      </c>
      <c r="P2484" t="b">
        <f t="shared" si="385"/>
        <v>0</v>
      </c>
      <c r="T2484" s="136">
        <f t="shared" si="386"/>
        <v>49440</v>
      </c>
      <c r="U2484" t="e">
        <f>SQRT(($U$6/2)^2-($U$6/2)^2*'(OLD) bottom seam length'!T2484^2/($U$7/2)^2)</f>
        <v>#VALUE!</v>
      </c>
      <c r="W2484" s="136">
        <f t="shared" si="387"/>
        <v>49440</v>
      </c>
      <c r="X2484" t="e">
        <f>SQRT(($U$6/2)^2-($U$6/2)^2*'(OLD) bottom seam length'!W2484^2/($U$7/2)^2)</f>
        <v>#VALUE!</v>
      </c>
      <c r="Z2484" s="136">
        <f t="shared" si="388"/>
        <v>49440</v>
      </c>
      <c r="AA2484" t="e">
        <f>SQRT(($U$6/2)^2-($U$6/2)^2*'(OLD) bottom seam length'!Z2484^2/($U$7/2)^2)</f>
        <v>#VALUE!</v>
      </c>
      <c r="AC2484" s="136">
        <f t="shared" si="389"/>
        <v>49440</v>
      </c>
      <c r="AD2484" t="e">
        <f>SQRT(($U$6/2)^2-($U$6/2)^2*'(OLD) bottom seam length'!AC2484^2/($U$7/2)^2)</f>
        <v>#VALUE!</v>
      </c>
    </row>
    <row r="2485" spans="2:30">
      <c r="B2485" s="136">
        <f t="shared" si="380"/>
        <v>49480</v>
      </c>
      <c r="C2485" t="e">
        <f>SQRT(($C$5/2)^2-($C$5/2)^2*'(OLD) bottom seam length'!B2485^2/($C$6/2)^2)</f>
        <v>#DIV/0!</v>
      </c>
      <c r="E2485" s="136">
        <f t="shared" si="381"/>
        <v>49480</v>
      </c>
      <c r="F2485" t="e">
        <f>SQRT(($C$5/2)^2-($C$5/2)^2*'(OLD) bottom seam length'!E2485^2/($C$6/2)^2)</f>
        <v>#DIV/0!</v>
      </c>
      <c r="H2485" s="136">
        <f t="shared" si="382"/>
        <v>49480</v>
      </c>
      <c r="I2485" t="e">
        <f>SQRT(($C$5/2)^2-($C$5/2)^2*'(OLD) bottom seam length'!H2485^2/($C$6/2)^2)</f>
        <v>#DIV/0!</v>
      </c>
      <c r="K2485" s="136">
        <f t="shared" si="383"/>
        <v>49480</v>
      </c>
      <c r="L2485" t="e">
        <f>SQRT(($C$5/2)^2-($C$5/2)^2*'(OLD) bottom seam length'!K2485^2/($C$6/2)^2)</f>
        <v>#DIV/0!</v>
      </c>
      <c r="O2485" s="136">
        <f t="shared" si="384"/>
        <v>49480</v>
      </c>
      <c r="P2485" t="b">
        <f t="shared" si="385"/>
        <v>0</v>
      </c>
      <c r="T2485" s="136">
        <f t="shared" si="386"/>
        <v>49460</v>
      </c>
      <c r="U2485" t="e">
        <f>SQRT(($U$6/2)^2-($U$6/2)^2*'(OLD) bottom seam length'!T2485^2/($U$7/2)^2)</f>
        <v>#VALUE!</v>
      </c>
      <c r="W2485" s="136">
        <f t="shared" si="387"/>
        <v>49460</v>
      </c>
      <c r="X2485" t="e">
        <f>SQRT(($U$6/2)^2-($U$6/2)^2*'(OLD) bottom seam length'!W2485^2/($U$7/2)^2)</f>
        <v>#VALUE!</v>
      </c>
      <c r="Z2485" s="136">
        <f t="shared" si="388"/>
        <v>49460</v>
      </c>
      <c r="AA2485" t="e">
        <f>SQRT(($U$6/2)^2-($U$6/2)^2*'(OLD) bottom seam length'!Z2485^2/($U$7/2)^2)</f>
        <v>#VALUE!</v>
      </c>
      <c r="AC2485" s="136">
        <f t="shared" si="389"/>
        <v>49460</v>
      </c>
      <c r="AD2485" t="e">
        <f>SQRT(($U$6/2)^2-($U$6/2)^2*'(OLD) bottom seam length'!AC2485^2/($U$7/2)^2)</f>
        <v>#VALUE!</v>
      </c>
    </row>
    <row r="2486" spans="2:30">
      <c r="B2486" s="136">
        <f t="shared" si="380"/>
        <v>49500</v>
      </c>
      <c r="C2486" t="e">
        <f>SQRT(($C$5/2)^2-($C$5/2)^2*'(OLD) bottom seam length'!B2486^2/($C$6/2)^2)</f>
        <v>#DIV/0!</v>
      </c>
      <c r="E2486" s="136">
        <f t="shared" si="381"/>
        <v>49500</v>
      </c>
      <c r="F2486" t="e">
        <f>SQRT(($C$5/2)^2-($C$5/2)^2*'(OLD) bottom seam length'!E2486^2/($C$6/2)^2)</f>
        <v>#DIV/0!</v>
      </c>
      <c r="H2486" s="136">
        <f t="shared" si="382"/>
        <v>49500</v>
      </c>
      <c r="I2486" t="e">
        <f>SQRT(($C$5/2)^2-($C$5/2)^2*'(OLD) bottom seam length'!H2486^2/($C$6/2)^2)</f>
        <v>#DIV/0!</v>
      </c>
      <c r="K2486" s="136">
        <f t="shared" si="383"/>
        <v>49500</v>
      </c>
      <c r="L2486" t="e">
        <f>SQRT(($C$5/2)^2-($C$5/2)^2*'(OLD) bottom seam length'!K2486^2/($C$6/2)^2)</f>
        <v>#DIV/0!</v>
      </c>
      <c r="O2486" s="136">
        <f t="shared" si="384"/>
        <v>49500</v>
      </c>
      <c r="P2486" t="b">
        <f t="shared" si="385"/>
        <v>0</v>
      </c>
      <c r="T2486" s="136">
        <f t="shared" si="386"/>
        <v>49480</v>
      </c>
      <c r="U2486" t="e">
        <f>SQRT(($U$6/2)^2-($U$6/2)^2*'(OLD) bottom seam length'!T2486^2/($U$7/2)^2)</f>
        <v>#VALUE!</v>
      </c>
      <c r="W2486" s="136">
        <f t="shared" si="387"/>
        <v>49480</v>
      </c>
      <c r="X2486" t="e">
        <f>SQRT(($U$6/2)^2-($U$6/2)^2*'(OLD) bottom seam length'!W2486^2/($U$7/2)^2)</f>
        <v>#VALUE!</v>
      </c>
      <c r="Z2486" s="136">
        <f t="shared" si="388"/>
        <v>49480</v>
      </c>
      <c r="AA2486" t="e">
        <f>SQRT(($U$6/2)^2-($U$6/2)^2*'(OLD) bottom seam length'!Z2486^2/($U$7/2)^2)</f>
        <v>#VALUE!</v>
      </c>
      <c r="AC2486" s="136">
        <f t="shared" si="389"/>
        <v>49480</v>
      </c>
      <c r="AD2486" t="e">
        <f>SQRT(($U$6/2)^2-($U$6/2)^2*'(OLD) bottom seam length'!AC2486^2/($U$7/2)^2)</f>
        <v>#VALUE!</v>
      </c>
    </row>
    <row r="2487" spans="2:30">
      <c r="B2487" s="136">
        <f t="shared" si="380"/>
        <v>49520</v>
      </c>
      <c r="C2487" t="e">
        <f>SQRT(($C$5/2)^2-($C$5/2)^2*'(OLD) bottom seam length'!B2487^2/($C$6/2)^2)</f>
        <v>#DIV/0!</v>
      </c>
      <c r="E2487" s="136">
        <f t="shared" si="381"/>
        <v>49520</v>
      </c>
      <c r="F2487" t="e">
        <f>SQRT(($C$5/2)^2-($C$5/2)^2*'(OLD) bottom seam length'!E2487^2/($C$6/2)^2)</f>
        <v>#DIV/0!</v>
      </c>
      <c r="H2487" s="136">
        <f t="shared" si="382"/>
        <v>49520</v>
      </c>
      <c r="I2487" t="e">
        <f>SQRT(($C$5/2)^2-($C$5/2)^2*'(OLD) bottom seam length'!H2487^2/($C$6/2)^2)</f>
        <v>#DIV/0!</v>
      </c>
      <c r="K2487" s="136">
        <f t="shared" si="383"/>
        <v>49520</v>
      </c>
      <c r="L2487" t="e">
        <f>SQRT(($C$5/2)^2-($C$5/2)^2*'(OLD) bottom seam length'!K2487^2/($C$6/2)^2)</f>
        <v>#DIV/0!</v>
      </c>
      <c r="O2487" s="136">
        <f t="shared" si="384"/>
        <v>49520</v>
      </c>
      <c r="P2487" t="b">
        <f t="shared" si="385"/>
        <v>0</v>
      </c>
      <c r="T2487" s="136">
        <f t="shared" si="386"/>
        <v>49500</v>
      </c>
      <c r="U2487" t="e">
        <f>SQRT(($U$6/2)^2-($U$6/2)^2*'(OLD) bottom seam length'!T2487^2/($U$7/2)^2)</f>
        <v>#VALUE!</v>
      </c>
      <c r="W2487" s="136">
        <f t="shared" si="387"/>
        <v>49500</v>
      </c>
      <c r="X2487" t="e">
        <f>SQRT(($U$6/2)^2-($U$6/2)^2*'(OLD) bottom seam length'!W2487^2/($U$7/2)^2)</f>
        <v>#VALUE!</v>
      </c>
      <c r="Z2487" s="136">
        <f t="shared" si="388"/>
        <v>49500</v>
      </c>
      <c r="AA2487" t="e">
        <f>SQRT(($U$6/2)^2-($U$6/2)^2*'(OLD) bottom seam length'!Z2487^2/($U$7/2)^2)</f>
        <v>#VALUE!</v>
      </c>
      <c r="AC2487" s="136">
        <f t="shared" si="389"/>
        <v>49500</v>
      </c>
      <c r="AD2487" t="e">
        <f>SQRT(($U$6/2)^2-($U$6/2)^2*'(OLD) bottom seam length'!AC2487^2/($U$7/2)^2)</f>
        <v>#VALUE!</v>
      </c>
    </row>
    <row r="2488" spans="2:30">
      <c r="B2488" s="136">
        <f t="shared" si="380"/>
        <v>49540</v>
      </c>
      <c r="C2488" t="e">
        <f>SQRT(($C$5/2)^2-($C$5/2)^2*'(OLD) bottom seam length'!B2488^2/($C$6/2)^2)</f>
        <v>#DIV/0!</v>
      </c>
      <c r="E2488" s="136">
        <f t="shared" si="381"/>
        <v>49540</v>
      </c>
      <c r="F2488" t="e">
        <f>SQRT(($C$5/2)^2-($C$5/2)^2*'(OLD) bottom seam length'!E2488^2/($C$6/2)^2)</f>
        <v>#DIV/0!</v>
      </c>
      <c r="H2488" s="136">
        <f t="shared" si="382"/>
        <v>49540</v>
      </c>
      <c r="I2488" t="e">
        <f>SQRT(($C$5/2)^2-($C$5/2)^2*'(OLD) bottom seam length'!H2488^2/($C$6/2)^2)</f>
        <v>#DIV/0!</v>
      </c>
      <c r="K2488" s="136">
        <f t="shared" si="383"/>
        <v>49540</v>
      </c>
      <c r="L2488" t="e">
        <f>SQRT(($C$5/2)^2-($C$5/2)^2*'(OLD) bottom seam length'!K2488^2/($C$6/2)^2)</f>
        <v>#DIV/0!</v>
      </c>
      <c r="O2488" s="136">
        <f t="shared" si="384"/>
        <v>49540</v>
      </c>
      <c r="P2488" t="b">
        <f t="shared" si="385"/>
        <v>0</v>
      </c>
      <c r="T2488" s="136">
        <f t="shared" si="386"/>
        <v>49520</v>
      </c>
      <c r="U2488" t="e">
        <f>SQRT(($U$6/2)^2-($U$6/2)^2*'(OLD) bottom seam length'!T2488^2/($U$7/2)^2)</f>
        <v>#VALUE!</v>
      </c>
      <c r="W2488" s="136">
        <f t="shared" si="387"/>
        <v>49520</v>
      </c>
      <c r="X2488" t="e">
        <f>SQRT(($U$6/2)^2-($U$6/2)^2*'(OLD) bottom seam length'!W2488^2/($U$7/2)^2)</f>
        <v>#VALUE!</v>
      </c>
      <c r="Z2488" s="136">
        <f t="shared" si="388"/>
        <v>49520</v>
      </c>
      <c r="AA2488" t="e">
        <f>SQRT(($U$6/2)^2-($U$6/2)^2*'(OLD) bottom seam length'!Z2488^2/($U$7/2)^2)</f>
        <v>#VALUE!</v>
      </c>
      <c r="AC2488" s="136">
        <f t="shared" si="389"/>
        <v>49520</v>
      </c>
      <c r="AD2488" t="e">
        <f>SQRT(($U$6/2)^2-($U$6/2)^2*'(OLD) bottom seam length'!AC2488^2/($U$7/2)^2)</f>
        <v>#VALUE!</v>
      </c>
    </row>
    <row r="2489" spans="2:30">
      <c r="B2489" s="136">
        <f t="shared" si="380"/>
        <v>49560</v>
      </c>
      <c r="C2489" t="e">
        <f>SQRT(($C$5/2)^2-($C$5/2)^2*'(OLD) bottom seam length'!B2489^2/($C$6/2)^2)</f>
        <v>#DIV/0!</v>
      </c>
      <c r="E2489" s="136">
        <f t="shared" si="381"/>
        <v>49560</v>
      </c>
      <c r="F2489" t="e">
        <f>SQRT(($C$5/2)^2-($C$5/2)^2*'(OLD) bottom seam length'!E2489^2/($C$6/2)^2)</f>
        <v>#DIV/0!</v>
      </c>
      <c r="H2489" s="136">
        <f t="shared" si="382"/>
        <v>49560</v>
      </c>
      <c r="I2489" t="e">
        <f>SQRT(($C$5/2)^2-($C$5/2)^2*'(OLD) bottom seam length'!H2489^2/($C$6/2)^2)</f>
        <v>#DIV/0!</v>
      </c>
      <c r="K2489" s="136">
        <f t="shared" si="383"/>
        <v>49560</v>
      </c>
      <c r="L2489" t="e">
        <f>SQRT(($C$5/2)^2-($C$5/2)^2*'(OLD) bottom seam length'!K2489^2/($C$6/2)^2)</f>
        <v>#DIV/0!</v>
      </c>
      <c r="O2489" s="136">
        <f t="shared" si="384"/>
        <v>49560</v>
      </c>
      <c r="P2489" t="b">
        <f t="shared" si="385"/>
        <v>0</v>
      </c>
      <c r="T2489" s="136">
        <f t="shared" si="386"/>
        <v>49540</v>
      </c>
      <c r="U2489" t="e">
        <f>SQRT(($U$6/2)^2-($U$6/2)^2*'(OLD) bottom seam length'!T2489^2/($U$7/2)^2)</f>
        <v>#VALUE!</v>
      </c>
      <c r="W2489" s="136">
        <f t="shared" si="387"/>
        <v>49540</v>
      </c>
      <c r="X2489" t="e">
        <f>SQRT(($U$6/2)^2-($U$6/2)^2*'(OLD) bottom seam length'!W2489^2/($U$7/2)^2)</f>
        <v>#VALUE!</v>
      </c>
      <c r="Z2489" s="136">
        <f t="shared" si="388"/>
        <v>49540</v>
      </c>
      <c r="AA2489" t="e">
        <f>SQRT(($U$6/2)^2-($U$6/2)^2*'(OLD) bottom seam length'!Z2489^2/($U$7/2)^2)</f>
        <v>#VALUE!</v>
      </c>
      <c r="AC2489" s="136">
        <f t="shared" si="389"/>
        <v>49540</v>
      </c>
      <c r="AD2489" t="e">
        <f>SQRT(($U$6/2)^2-($U$6/2)^2*'(OLD) bottom seam length'!AC2489^2/($U$7/2)^2)</f>
        <v>#VALUE!</v>
      </c>
    </row>
    <row r="2490" spans="2:30">
      <c r="B2490" s="136">
        <f t="shared" si="380"/>
        <v>49580</v>
      </c>
      <c r="C2490" t="e">
        <f>SQRT(($C$5/2)^2-($C$5/2)^2*'(OLD) bottom seam length'!B2490^2/($C$6/2)^2)</f>
        <v>#DIV/0!</v>
      </c>
      <c r="E2490" s="136">
        <f t="shared" si="381"/>
        <v>49580</v>
      </c>
      <c r="F2490" t="e">
        <f>SQRT(($C$5/2)^2-($C$5/2)^2*'(OLD) bottom seam length'!E2490^2/($C$6/2)^2)</f>
        <v>#DIV/0!</v>
      </c>
      <c r="H2490" s="136">
        <f t="shared" si="382"/>
        <v>49580</v>
      </c>
      <c r="I2490" t="e">
        <f>SQRT(($C$5/2)^2-($C$5/2)^2*'(OLD) bottom seam length'!H2490^2/($C$6/2)^2)</f>
        <v>#DIV/0!</v>
      </c>
      <c r="K2490" s="136">
        <f t="shared" si="383"/>
        <v>49580</v>
      </c>
      <c r="L2490" t="e">
        <f>SQRT(($C$5/2)^2-($C$5/2)^2*'(OLD) bottom seam length'!K2490^2/($C$6/2)^2)</f>
        <v>#DIV/0!</v>
      </c>
      <c r="O2490" s="136">
        <f t="shared" si="384"/>
        <v>49580</v>
      </c>
      <c r="P2490" t="b">
        <f t="shared" si="385"/>
        <v>0</v>
      </c>
      <c r="T2490" s="136">
        <f t="shared" si="386"/>
        <v>49560</v>
      </c>
      <c r="U2490" t="e">
        <f>SQRT(($U$6/2)^2-($U$6/2)^2*'(OLD) bottom seam length'!T2490^2/($U$7/2)^2)</f>
        <v>#VALUE!</v>
      </c>
      <c r="W2490" s="136">
        <f t="shared" si="387"/>
        <v>49560</v>
      </c>
      <c r="X2490" t="e">
        <f>SQRT(($U$6/2)^2-($U$6/2)^2*'(OLD) bottom seam length'!W2490^2/($U$7/2)^2)</f>
        <v>#VALUE!</v>
      </c>
      <c r="Z2490" s="136">
        <f t="shared" si="388"/>
        <v>49560</v>
      </c>
      <c r="AA2490" t="e">
        <f>SQRT(($U$6/2)^2-($U$6/2)^2*'(OLD) bottom seam length'!Z2490^2/($U$7/2)^2)</f>
        <v>#VALUE!</v>
      </c>
      <c r="AC2490" s="136">
        <f t="shared" si="389"/>
        <v>49560</v>
      </c>
      <c r="AD2490" t="e">
        <f>SQRT(($U$6/2)^2-($U$6/2)^2*'(OLD) bottom seam length'!AC2490^2/($U$7/2)^2)</f>
        <v>#VALUE!</v>
      </c>
    </row>
    <row r="2491" spans="2:30">
      <c r="B2491" s="136">
        <f t="shared" si="380"/>
        <v>49600</v>
      </c>
      <c r="C2491" t="e">
        <f>SQRT(($C$5/2)^2-($C$5/2)^2*'(OLD) bottom seam length'!B2491^2/($C$6/2)^2)</f>
        <v>#DIV/0!</v>
      </c>
      <c r="E2491" s="136">
        <f t="shared" si="381"/>
        <v>49600</v>
      </c>
      <c r="F2491" t="e">
        <f>SQRT(($C$5/2)^2-($C$5/2)^2*'(OLD) bottom seam length'!E2491^2/($C$6/2)^2)</f>
        <v>#DIV/0!</v>
      </c>
      <c r="H2491" s="136">
        <f t="shared" si="382"/>
        <v>49600</v>
      </c>
      <c r="I2491" t="e">
        <f>SQRT(($C$5/2)^2-($C$5/2)^2*'(OLD) bottom seam length'!H2491^2/($C$6/2)^2)</f>
        <v>#DIV/0!</v>
      </c>
      <c r="K2491" s="136">
        <f t="shared" si="383"/>
        <v>49600</v>
      </c>
      <c r="L2491" t="e">
        <f>SQRT(($C$5/2)^2-($C$5/2)^2*'(OLD) bottom seam length'!K2491^2/($C$6/2)^2)</f>
        <v>#DIV/0!</v>
      </c>
      <c r="O2491" s="136">
        <f t="shared" si="384"/>
        <v>49600</v>
      </c>
      <c r="P2491" t="b">
        <f t="shared" si="385"/>
        <v>0</v>
      </c>
      <c r="T2491" s="136">
        <f t="shared" si="386"/>
        <v>49580</v>
      </c>
      <c r="U2491" t="e">
        <f>SQRT(($U$6/2)^2-($U$6/2)^2*'(OLD) bottom seam length'!T2491^2/($U$7/2)^2)</f>
        <v>#VALUE!</v>
      </c>
      <c r="W2491" s="136">
        <f t="shared" si="387"/>
        <v>49580</v>
      </c>
      <c r="X2491" t="e">
        <f>SQRT(($U$6/2)^2-($U$6/2)^2*'(OLD) bottom seam length'!W2491^2/($U$7/2)^2)</f>
        <v>#VALUE!</v>
      </c>
      <c r="Z2491" s="136">
        <f t="shared" si="388"/>
        <v>49580</v>
      </c>
      <c r="AA2491" t="e">
        <f>SQRT(($U$6/2)^2-($U$6/2)^2*'(OLD) bottom seam length'!Z2491^2/($U$7/2)^2)</f>
        <v>#VALUE!</v>
      </c>
      <c r="AC2491" s="136">
        <f t="shared" si="389"/>
        <v>49580</v>
      </c>
      <c r="AD2491" t="e">
        <f>SQRT(($U$6/2)^2-($U$6/2)^2*'(OLD) bottom seam length'!AC2491^2/($U$7/2)^2)</f>
        <v>#VALUE!</v>
      </c>
    </row>
    <row r="2492" spans="2:30">
      <c r="B2492" s="136">
        <f t="shared" si="380"/>
        <v>49620</v>
      </c>
      <c r="C2492" t="e">
        <f>SQRT(($C$5/2)^2-($C$5/2)^2*'(OLD) bottom seam length'!B2492^2/($C$6/2)^2)</f>
        <v>#DIV/0!</v>
      </c>
      <c r="E2492" s="136">
        <f t="shared" si="381"/>
        <v>49620</v>
      </c>
      <c r="F2492" t="e">
        <f>SQRT(($C$5/2)^2-($C$5/2)^2*'(OLD) bottom seam length'!E2492^2/($C$6/2)^2)</f>
        <v>#DIV/0!</v>
      </c>
      <c r="H2492" s="136">
        <f t="shared" si="382"/>
        <v>49620</v>
      </c>
      <c r="I2492" t="e">
        <f>SQRT(($C$5/2)^2-($C$5/2)^2*'(OLD) bottom seam length'!H2492^2/($C$6/2)^2)</f>
        <v>#DIV/0!</v>
      </c>
      <c r="K2492" s="136">
        <f t="shared" si="383"/>
        <v>49620</v>
      </c>
      <c r="L2492" t="e">
        <f>SQRT(($C$5/2)^2-($C$5/2)^2*'(OLD) bottom seam length'!K2492^2/($C$6/2)^2)</f>
        <v>#DIV/0!</v>
      </c>
      <c r="O2492" s="136">
        <f t="shared" si="384"/>
        <v>49620</v>
      </c>
      <c r="P2492" t="b">
        <f t="shared" si="385"/>
        <v>0</v>
      </c>
      <c r="T2492" s="136">
        <f t="shared" si="386"/>
        <v>49600</v>
      </c>
      <c r="U2492" t="e">
        <f>SQRT(($U$6/2)^2-($U$6/2)^2*'(OLD) bottom seam length'!T2492^2/($U$7/2)^2)</f>
        <v>#VALUE!</v>
      </c>
      <c r="W2492" s="136">
        <f t="shared" si="387"/>
        <v>49600</v>
      </c>
      <c r="X2492" t="e">
        <f>SQRT(($U$6/2)^2-($U$6/2)^2*'(OLD) bottom seam length'!W2492^2/($U$7/2)^2)</f>
        <v>#VALUE!</v>
      </c>
      <c r="Z2492" s="136">
        <f t="shared" si="388"/>
        <v>49600</v>
      </c>
      <c r="AA2492" t="e">
        <f>SQRT(($U$6/2)^2-($U$6/2)^2*'(OLD) bottom seam length'!Z2492^2/($U$7/2)^2)</f>
        <v>#VALUE!</v>
      </c>
      <c r="AC2492" s="136">
        <f t="shared" si="389"/>
        <v>49600</v>
      </c>
      <c r="AD2492" t="e">
        <f>SQRT(($U$6/2)^2-($U$6/2)^2*'(OLD) bottom seam length'!AC2492^2/($U$7/2)^2)</f>
        <v>#VALUE!</v>
      </c>
    </row>
    <row r="2493" spans="2:30">
      <c r="B2493" s="136">
        <f t="shared" si="380"/>
        <v>49640</v>
      </c>
      <c r="C2493" t="e">
        <f>SQRT(($C$5/2)^2-($C$5/2)^2*'(OLD) bottom seam length'!B2493^2/($C$6/2)^2)</f>
        <v>#DIV/0!</v>
      </c>
      <c r="E2493" s="136">
        <f t="shared" si="381"/>
        <v>49640</v>
      </c>
      <c r="F2493" t="e">
        <f>SQRT(($C$5/2)^2-($C$5/2)^2*'(OLD) bottom seam length'!E2493^2/($C$6/2)^2)</f>
        <v>#DIV/0!</v>
      </c>
      <c r="H2493" s="136">
        <f t="shared" si="382"/>
        <v>49640</v>
      </c>
      <c r="I2493" t="e">
        <f>SQRT(($C$5/2)^2-($C$5/2)^2*'(OLD) bottom seam length'!H2493^2/($C$6/2)^2)</f>
        <v>#DIV/0!</v>
      </c>
      <c r="K2493" s="136">
        <f t="shared" si="383"/>
        <v>49640</v>
      </c>
      <c r="L2493" t="e">
        <f>SQRT(($C$5/2)^2-($C$5/2)^2*'(OLD) bottom seam length'!K2493^2/($C$6/2)^2)</f>
        <v>#DIV/0!</v>
      </c>
      <c r="O2493" s="136">
        <f t="shared" si="384"/>
        <v>49640</v>
      </c>
      <c r="P2493" t="b">
        <f t="shared" si="385"/>
        <v>0</v>
      </c>
      <c r="T2493" s="136">
        <f t="shared" si="386"/>
        <v>49620</v>
      </c>
      <c r="U2493" t="e">
        <f>SQRT(($U$6/2)^2-($U$6/2)^2*'(OLD) bottom seam length'!T2493^2/($U$7/2)^2)</f>
        <v>#VALUE!</v>
      </c>
      <c r="W2493" s="136">
        <f t="shared" si="387"/>
        <v>49620</v>
      </c>
      <c r="X2493" t="e">
        <f>SQRT(($U$6/2)^2-($U$6/2)^2*'(OLD) bottom seam length'!W2493^2/($U$7/2)^2)</f>
        <v>#VALUE!</v>
      </c>
      <c r="Z2493" s="136">
        <f t="shared" si="388"/>
        <v>49620</v>
      </c>
      <c r="AA2493" t="e">
        <f>SQRT(($U$6/2)^2-($U$6/2)^2*'(OLD) bottom seam length'!Z2493^2/($U$7/2)^2)</f>
        <v>#VALUE!</v>
      </c>
      <c r="AC2493" s="136">
        <f t="shared" si="389"/>
        <v>49620</v>
      </c>
      <c r="AD2493" t="e">
        <f>SQRT(($U$6/2)^2-($U$6/2)^2*'(OLD) bottom seam length'!AC2493^2/($U$7/2)^2)</f>
        <v>#VALUE!</v>
      </c>
    </row>
    <row r="2494" spans="2:30">
      <c r="B2494" s="136">
        <f t="shared" si="380"/>
        <v>49660</v>
      </c>
      <c r="C2494" t="e">
        <f>SQRT(($C$5/2)^2-($C$5/2)^2*'(OLD) bottom seam length'!B2494^2/($C$6/2)^2)</f>
        <v>#DIV/0!</v>
      </c>
      <c r="E2494" s="136">
        <f t="shared" si="381"/>
        <v>49660</v>
      </c>
      <c r="F2494" t="e">
        <f>SQRT(($C$5/2)^2-($C$5/2)^2*'(OLD) bottom seam length'!E2494^2/($C$6/2)^2)</f>
        <v>#DIV/0!</v>
      </c>
      <c r="H2494" s="136">
        <f t="shared" si="382"/>
        <v>49660</v>
      </c>
      <c r="I2494" t="e">
        <f>SQRT(($C$5/2)^2-($C$5/2)^2*'(OLD) bottom seam length'!H2494^2/($C$6/2)^2)</f>
        <v>#DIV/0!</v>
      </c>
      <c r="K2494" s="136">
        <f t="shared" si="383"/>
        <v>49660</v>
      </c>
      <c r="L2494" t="e">
        <f>SQRT(($C$5/2)^2-($C$5/2)^2*'(OLD) bottom seam length'!K2494^2/($C$6/2)^2)</f>
        <v>#DIV/0!</v>
      </c>
      <c r="O2494" s="136">
        <f t="shared" si="384"/>
        <v>49660</v>
      </c>
      <c r="P2494" t="b">
        <f t="shared" si="385"/>
        <v>0</v>
      </c>
      <c r="T2494" s="136">
        <f t="shared" si="386"/>
        <v>49640</v>
      </c>
      <c r="U2494" t="e">
        <f>SQRT(($U$6/2)^2-($U$6/2)^2*'(OLD) bottom seam length'!T2494^2/($U$7/2)^2)</f>
        <v>#VALUE!</v>
      </c>
      <c r="W2494" s="136">
        <f t="shared" si="387"/>
        <v>49640</v>
      </c>
      <c r="X2494" t="e">
        <f>SQRT(($U$6/2)^2-($U$6/2)^2*'(OLD) bottom seam length'!W2494^2/($U$7/2)^2)</f>
        <v>#VALUE!</v>
      </c>
      <c r="Z2494" s="136">
        <f t="shared" si="388"/>
        <v>49640</v>
      </c>
      <c r="AA2494" t="e">
        <f>SQRT(($U$6/2)^2-($U$6/2)^2*'(OLD) bottom seam length'!Z2494^2/($U$7/2)^2)</f>
        <v>#VALUE!</v>
      </c>
      <c r="AC2494" s="136">
        <f t="shared" si="389"/>
        <v>49640</v>
      </c>
      <c r="AD2494" t="e">
        <f>SQRT(($U$6/2)^2-($U$6/2)^2*'(OLD) bottom seam length'!AC2494^2/($U$7/2)^2)</f>
        <v>#VALUE!</v>
      </c>
    </row>
    <row r="2495" spans="2:30">
      <c r="B2495" s="136">
        <f t="shared" si="380"/>
        <v>49680</v>
      </c>
      <c r="C2495" t="e">
        <f>SQRT(($C$5/2)^2-($C$5/2)^2*'(OLD) bottom seam length'!B2495^2/($C$6/2)^2)</f>
        <v>#DIV/0!</v>
      </c>
      <c r="E2495" s="136">
        <f t="shared" si="381"/>
        <v>49680</v>
      </c>
      <c r="F2495" t="e">
        <f>SQRT(($C$5/2)^2-($C$5/2)^2*'(OLD) bottom seam length'!E2495^2/($C$6/2)^2)</f>
        <v>#DIV/0!</v>
      </c>
      <c r="H2495" s="136">
        <f t="shared" si="382"/>
        <v>49680</v>
      </c>
      <c r="I2495" t="e">
        <f>SQRT(($C$5/2)^2-($C$5/2)^2*'(OLD) bottom seam length'!H2495^2/($C$6/2)^2)</f>
        <v>#DIV/0!</v>
      </c>
      <c r="K2495" s="136">
        <f t="shared" si="383"/>
        <v>49680</v>
      </c>
      <c r="L2495" t="e">
        <f>SQRT(($C$5/2)^2-($C$5/2)^2*'(OLD) bottom seam length'!K2495^2/($C$6/2)^2)</f>
        <v>#DIV/0!</v>
      </c>
      <c r="O2495" s="136">
        <f t="shared" si="384"/>
        <v>49680</v>
      </c>
      <c r="P2495" t="b">
        <f t="shared" si="385"/>
        <v>0</v>
      </c>
      <c r="T2495" s="136">
        <f t="shared" si="386"/>
        <v>49660</v>
      </c>
      <c r="U2495" t="e">
        <f>SQRT(($U$6/2)^2-($U$6/2)^2*'(OLD) bottom seam length'!T2495^2/($U$7/2)^2)</f>
        <v>#VALUE!</v>
      </c>
      <c r="W2495" s="136">
        <f t="shared" si="387"/>
        <v>49660</v>
      </c>
      <c r="X2495" t="e">
        <f>SQRT(($U$6/2)^2-($U$6/2)^2*'(OLD) bottom seam length'!W2495^2/($U$7/2)^2)</f>
        <v>#VALUE!</v>
      </c>
      <c r="Z2495" s="136">
        <f t="shared" si="388"/>
        <v>49660</v>
      </c>
      <c r="AA2495" t="e">
        <f>SQRT(($U$6/2)^2-($U$6/2)^2*'(OLD) bottom seam length'!Z2495^2/($U$7/2)^2)</f>
        <v>#VALUE!</v>
      </c>
      <c r="AC2495" s="136">
        <f t="shared" si="389"/>
        <v>49660</v>
      </c>
      <c r="AD2495" t="e">
        <f>SQRT(($U$6/2)^2-($U$6/2)^2*'(OLD) bottom seam length'!AC2495^2/($U$7/2)^2)</f>
        <v>#VALUE!</v>
      </c>
    </row>
    <row r="2496" spans="2:30">
      <c r="B2496" s="136">
        <f t="shared" si="380"/>
        <v>49700</v>
      </c>
      <c r="C2496" t="e">
        <f>SQRT(($C$5/2)^2-($C$5/2)^2*'(OLD) bottom seam length'!B2496^2/($C$6/2)^2)</f>
        <v>#DIV/0!</v>
      </c>
      <c r="E2496" s="136">
        <f t="shared" si="381"/>
        <v>49700</v>
      </c>
      <c r="F2496" t="e">
        <f>SQRT(($C$5/2)^2-($C$5/2)^2*'(OLD) bottom seam length'!E2496^2/($C$6/2)^2)</f>
        <v>#DIV/0!</v>
      </c>
      <c r="H2496" s="136">
        <f t="shared" si="382"/>
        <v>49700</v>
      </c>
      <c r="I2496" t="e">
        <f>SQRT(($C$5/2)^2-($C$5/2)^2*'(OLD) bottom seam length'!H2496^2/($C$6/2)^2)</f>
        <v>#DIV/0!</v>
      </c>
      <c r="K2496" s="136">
        <f t="shared" si="383"/>
        <v>49700</v>
      </c>
      <c r="L2496" t="e">
        <f>SQRT(($C$5/2)^2-($C$5/2)^2*'(OLD) bottom seam length'!K2496^2/($C$6/2)^2)</f>
        <v>#DIV/0!</v>
      </c>
      <c r="O2496" s="136">
        <f t="shared" si="384"/>
        <v>49700</v>
      </c>
      <c r="P2496" t="b">
        <f t="shared" si="385"/>
        <v>0</v>
      </c>
      <c r="T2496" s="136">
        <f t="shared" si="386"/>
        <v>49680</v>
      </c>
      <c r="U2496" t="e">
        <f>SQRT(($U$6/2)^2-($U$6/2)^2*'(OLD) bottom seam length'!T2496^2/($U$7/2)^2)</f>
        <v>#VALUE!</v>
      </c>
      <c r="W2496" s="136">
        <f t="shared" si="387"/>
        <v>49680</v>
      </c>
      <c r="X2496" t="e">
        <f>SQRT(($U$6/2)^2-($U$6/2)^2*'(OLD) bottom seam length'!W2496^2/($U$7/2)^2)</f>
        <v>#VALUE!</v>
      </c>
      <c r="Z2496" s="136">
        <f t="shared" si="388"/>
        <v>49680</v>
      </c>
      <c r="AA2496" t="e">
        <f>SQRT(($U$6/2)^2-($U$6/2)^2*'(OLD) bottom seam length'!Z2496^2/($U$7/2)^2)</f>
        <v>#VALUE!</v>
      </c>
      <c r="AC2496" s="136">
        <f t="shared" si="389"/>
        <v>49680</v>
      </c>
      <c r="AD2496" t="e">
        <f>SQRT(($U$6/2)^2-($U$6/2)^2*'(OLD) bottom seam length'!AC2496^2/($U$7/2)^2)</f>
        <v>#VALUE!</v>
      </c>
    </row>
    <row r="2497" spans="2:30">
      <c r="B2497" s="136">
        <f t="shared" si="380"/>
        <v>49720</v>
      </c>
      <c r="C2497" t="e">
        <f>SQRT(($C$5/2)^2-($C$5/2)^2*'(OLD) bottom seam length'!B2497^2/($C$6/2)^2)</f>
        <v>#DIV/0!</v>
      </c>
      <c r="E2497" s="136">
        <f t="shared" si="381"/>
        <v>49720</v>
      </c>
      <c r="F2497" t="e">
        <f>SQRT(($C$5/2)^2-($C$5/2)^2*'(OLD) bottom seam length'!E2497^2/($C$6/2)^2)</f>
        <v>#DIV/0!</v>
      </c>
      <c r="H2497" s="136">
        <f t="shared" si="382"/>
        <v>49720</v>
      </c>
      <c r="I2497" t="e">
        <f>SQRT(($C$5/2)^2-($C$5/2)^2*'(OLD) bottom seam length'!H2497^2/($C$6/2)^2)</f>
        <v>#DIV/0!</v>
      </c>
      <c r="K2497" s="136">
        <f t="shared" si="383"/>
        <v>49720</v>
      </c>
      <c r="L2497" t="e">
        <f>SQRT(($C$5/2)^2-($C$5/2)^2*'(OLD) bottom seam length'!K2497^2/($C$6/2)^2)</f>
        <v>#DIV/0!</v>
      </c>
      <c r="O2497" s="136">
        <f t="shared" si="384"/>
        <v>49720</v>
      </c>
      <c r="P2497" t="b">
        <f t="shared" si="385"/>
        <v>0</v>
      </c>
      <c r="T2497" s="136">
        <f t="shared" si="386"/>
        <v>49700</v>
      </c>
      <c r="U2497" t="e">
        <f>SQRT(($U$6/2)^2-($U$6/2)^2*'(OLD) bottom seam length'!T2497^2/($U$7/2)^2)</f>
        <v>#VALUE!</v>
      </c>
      <c r="W2497" s="136">
        <f t="shared" si="387"/>
        <v>49700</v>
      </c>
      <c r="X2497" t="e">
        <f>SQRT(($U$6/2)^2-($U$6/2)^2*'(OLD) bottom seam length'!W2497^2/($U$7/2)^2)</f>
        <v>#VALUE!</v>
      </c>
      <c r="Z2497" s="136">
        <f t="shared" si="388"/>
        <v>49700</v>
      </c>
      <c r="AA2497" t="e">
        <f>SQRT(($U$6/2)^2-($U$6/2)^2*'(OLD) bottom seam length'!Z2497^2/($U$7/2)^2)</f>
        <v>#VALUE!</v>
      </c>
      <c r="AC2497" s="136">
        <f t="shared" si="389"/>
        <v>49700</v>
      </c>
      <c r="AD2497" t="e">
        <f>SQRT(($U$6/2)^2-($U$6/2)^2*'(OLD) bottom seam length'!AC2497^2/($U$7/2)^2)</f>
        <v>#VALUE!</v>
      </c>
    </row>
    <row r="2498" spans="2:30">
      <c r="B2498" s="136">
        <f t="shared" si="380"/>
        <v>49740</v>
      </c>
      <c r="C2498" t="e">
        <f>SQRT(($C$5/2)^2-($C$5/2)^2*'(OLD) bottom seam length'!B2498^2/($C$6/2)^2)</f>
        <v>#DIV/0!</v>
      </c>
      <c r="E2498" s="136">
        <f t="shared" si="381"/>
        <v>49740</v>
      </c>
      <c r="F2498" t="e">
        <f>SQRT(($C$5/2)^2-($C$5/2)^2*'(OLD) bottom seam length'!E2498^2/($C$6/2)^2)</f>
        <v>#DIV/0!</v>
      </c>
      <c r="H2498" s="136">
        <f t="shared" si="382"/>
        <v>49740</v>
      </c>
      <c r="I2498" t="e">
        <f>SQRT(($C$5/2)^2-($C$5/2)^2*'(OLD) bottom seam length'!H2498^2/($C$6/2)^2)</f>
        <v>#DIV/0!</v>
      </c>
      <c r="K2498" s="136">
        <f t="shared" si="383"/>
        <v>49740</v>
      </c>
      <c r="L2498" t="e">
        <f>SQRT(($C$5/2)^2-($C$5/2)^2*'(OLD) bottom seam length'!K2498^2/($C$6/2)^2)</f>
        <v>#DIV/0!</v>
      </c>
      <c r="O2498" s="136">
        <f t="shared" si="384"/>
        <v>49740</v>
      </c>
      <c r="P2498" t="b">
        <f t="shared" si="385"/>
        <v>0</v>
      </c>
      <c r="T2498" s="136">
        <f t="shared" si="386"/>
        <v>49720</v>
      </c>
      <c r="U2498" t="e">
        <f>SQRT(($U$6/2)^2-($U$6/2)^2*'(OLD) bottom seam length'!T2498^2/($U$7/2)^2)</f>
        <v>#VALUE!</v>
      </c>
      <c r="W2498" s="136">
        <f t="shared" si="387"/>
        <v>49720</v>
      </c>
      <c r="X2498" t="e">
        <f>SQRT(($U$6/2)^2-($U$6/2)^2*'(OLD) bottom seam length'!W2498^2/($U$7/2)^2)</f>
        <v>#VALUE!</v>
      </c>
      <c r="Z2498" s="136">
        <f t="shared" si="388"/>
        <v>49720</v>
      </c>
      <c r="AA2498" t="e">
        <f>SQRT(($U$6/2)^2-($U$6/2)^2*'(OLD) bottom seam length'!Z2498^2/($U$7/2)^2)</f>
        <v>#VALUE!</v>
      </c>
      <c r="AC2498" s="136">
        <f t="shared" si="389"/>
        <v>49720</v>
      </c>
      <c r="AD2498" t="e">
        <f>SQRT(($U$6/2)^2-($U$6/2)^2*'(OLD) bottom seam length'!AC2498^2/($U$7/2)^2)</f>
        <v>#VALUE!</v>
      </c>
    </row>
    <row r="2499" spans="2:30">
      <c r="B2499" s="136">
        <f t="shared" si="380"/>
        <v>49760</v>
      </c>
      <c r="C2499" t="e">
        <f>SQRT(($C$5/2)^2-($C$5/2)^2*'(OLD) bottom seam length'!B2499^2/($C$6/2)^2)</f>
        <v>#DIV/0!</v>
      </c>
      <c r="E2499" s="136">
        <f t="shared" si="381"/>
        <v>49760</v>
      </c>
      <c r="F2499" t="e">
        <f>SQRT(($C$5/2)^2-($C$5/2)^2*'(OLD) bottom seam length'!E2499^2/($C$6/2)^2)</f>
        <v>#DIV/0!</v>
      </c>
      <c r="H2499" s="136">
        <f t="shared" si="382"/>
        <v>49760</v>
      </c>
      <c r="I2499" t="e">
        <f>SQRT(($C$5/2)^2-($C$5/2)^2*'(OLD) bottom seam length'!H2499^2/($C$6/2)^2)</f>
        <v>#DIV/0!</v>
      </c>
      <c r="K2499" s="136">
        <f t="shared" si="383"/>
        <v>49760</v>
      </c>
      <c r="L2499" t="e">
        <f>SQRT(($C$5/2)^2-($C$5/2)^2*'(OLD) bottom seam length'!K2499^2/($C$6/2)^2)</f>
        <v>#DIV/0!</v>
      </c>
      <c r="O2499" s="136">
        <f t="shared" si="384"/>
        <v>49760</v>
      </c>
      <c r="P2499" t="b">
        <f t="shared" si="385"/>
        <v>0</v>
      </c>
      <c r="T2499" s="136">
        <f t="shared" si="386"/>
        <v>49740</v>
      </c>
      <c r="U2499" t="e">
        <f>SQRT(($U$6/2)^2-($U$6/2)^2*'(OLD) bottom seam length'!T2499^2/($U$7/2)^2)</f>
        <v>#VALUE!</v>
      </c>
      <c r="W2499" s="136">
        <f t="shared" si="387"/>
        <v>49740</v>
      </c>
      <c r="X2499" t="e">
        <f>SQRT(($U$6/2)^2-($U$6/2)^2*'(OLD) bottom seam length'!W2499^2/($U$7/2)^2)</f>
        <v>#VALUE!</v>
      </c>
      <c r="Z2499" s="136">
        <f t="shared" si="388"/>
        <v>49740</v>
      </c>
      <c r="AA2499" t="e">
        <f>SQRT(($U$6/2)^2-($U$6/2)^2*'(OLD) bottom seam length'!Z2499^2/($U$7/2)^2)</f>
        <v>#VALUE!</v>
      </c>
      <c r="AC2499" s="136">
        <f t="shared" si="389"/>
        <v>49740</v>
      </c>
      <c r="AD2499" t="e">
        <f>SQRT(($U$6/2)^2-($U$6/2)^2*'(OLD) bottom seam length'!AC2499^2/($U$7/2)^2)</f>
        <v>#VALUE!</v>
      </c>
    </row>
    <row r="2500" spans="2:30">
      <c r="B2500" s="136">
        <f t="shared" si="380"/>
        <v>49780</v>
      </c>
      <c r="C2500" t="e">
        <f>SQRT(($C$5/2)^2-($C$5/2)^2*'(OLD) bottom seam length'!B2500^2/($C$6/2)^2)</f>
        <v>#DIV/0!</v>
      </c>
      <c r="E2500" s="136">
        <f t="shared" si="381"/>
        <v>49780</v>
      </c>
      <c r="F2500" t="e">
        <f>SQRT(($C$5/2)^2-($C$5/2)^2*'(OLD) bottom seam length'!E2500^2/($C$6/2)^2)</f>
        <v>#DIV/0!</v>
      </c>
      <c r="H2500" s="136">
        <f t="shared" si="382"/>
        <v>49780</v>
      </c>
      <c r="I2500" t="e">
        <f>SQRT(($C$5/2)^2-($C$5/2)^2*'(OLD) bottom seam length'!H2500^2/($C$6/2)^2)</f>
        <v>#DIV/0!</v>
      </c>
      <c r="K2500" s="136">
        <f t="shared" si="383"/>
        <v>49780</v>
      </c>
      <c r="L2500" t="e">
        <f>SQRT(($C$5/2)^2-($C$5/2)^2*'(OLD) bottom seam length'!K2500^2/($C$6/2)^2)</f>
        <v>#DIV/0!</v>
      </c>
      <c r="O2500" s="136">
        <f t="shared" si="384"/>
        <v>49780</v>
      </c>
      <c r="P2500" t="b">
        <f t="shared" si="385"/>
        <v>0</v>
      </c>
      <c r="T2500" s="136">
        <f t="shared" si="386"/>
        <v>49760</v>
      </c>
      <c r="U2500" t="e">
        <f>SQRT(($U$6/2)^2-($U$6/2)^2*'(OLD) bottom seam length'!T2500^2/($U$7/2)^2)</f>
        <v>#VALUE!</v>
      </c>
      <c r="W2500" s="136">
        <f t="shared" si="387"/>
        <v>49760</v>
      </c>
      <c r="X2500" t="e">
        <f>SQRT(($U$6/2)^2-($U$6/2)^2*'(OLD) bottom seam length'!W2500^2/($U$7/2)^2)</f>
        <v>#VALUE!</v>
      </c>
      <c r="Z2500" s="136">
        <f t="shared" si="388"/>
        <v>49760</v>
      </c>
      <c r="AA2500" t="e">
        <f>SQRT(($U$6/2)^2-($U$6/2)^2*'(OLD) bottom seam length'!Z2500^2/($U$7/2)^2)</f>
        <v>#VALUE!</v>
      </c>
      <c r="AC2500" s="136">
        <f t="shared" si="389"/>
        <v>49760</v>
      </c>
      <c r="AD2500" t="e">
        <f>SQRT(($U$6/2)^2-($U$6/2)^2*'(OLD) bottom seam length'!AC2500^2/($U$7/2)^2)</f>
        <v>#VALUE!</v>
      </c>
    </row>
    <row r="2501" spans="2:30">
      <c r="B2501" s="136">
        <f t="shared" si="380"/>
        <v>49800</v>
      </c>
      <c r="C2501" t="e">
        <f>SQRT(($C$5/2)^2-($C$5/2)^2*'(OLD) bottom seam length'!B2501^2/($C$6/2)^2)</f>
        <v>#DIV/0!</v>
      </c>
      <c r="E2501" s="136">
        <f t="shared" si="381"/>
        <v>49800</v>
      </c>
      <c r="F2501" t="e">
        <f>SQRT(($C$5/2)^2-($C$5/2)^2*'(OLD) bottom seam length'!E2501^2/($C$6/2)^2)</f>
        <v>#DIV/0!</v>
      </c>
      <c r="H2501" s="136">
        <f t="shared" si="382"/>
        <v>49800</v>
      </c>
      <c r="I2501" t="e">
        <f>SQRT(($C$5/2)^2-($C$5/2)^2*'(OLD) bottom seam length'!H2501^2/($C$6/2)^2)</f>
        <v>#DIV/0!</v>
      </c>
      <c r="K2501" s="136">
        <f t="shared" si="383"/>
        <v>49800</v>
      </c>
      <c r="L2501" t="e">
        <f>SQRT(($C$5/2)^2-($C$5/2)^2*'(OLD) bottom seam length'!K2501^2/($C$6/2)^2)</f>
        <v>#DIV/0!</v>
      </c>
      <c r="O2501" s="136">
        <f t="shared" si="384"/>
        <v>49800</v>
      </c>
      <c r="P2501" t="b">
        <f t="shared" si="385"/>
        <v>0</v>
      </c>
      <c r="T2501" s="136">
        <f t="shared" si="386"/>
        <v>49780</v>
      </c>
      <c r="U2501" t="e">
        <f>SQRT(($U$6/2)^2-($U$6/2)^2*'(OLD) bottom seam length'!T2501^2/($U$7/2)^2)</f>
        <v>#VALUE!</v>
      </c>
      <c r="W2501" s="136">
        <f t="shared" si="387"/>
        <v>49780</v>
      </c>
      <c r="X2501" t="e">
        <f>SQRT(($U$6/2)^2-($U$6/2)^2*'(OLD) bottom seam length'!W2501^2/($U$7/2)^2)</f>
        <v>#VALUE!</v>
      </c>
      <c r="Z2501" s="136">
        <f t="shared" si="388"/>
        <v>49780</v>
      </c>
      <c r="AA2501" t="e">
        <f>SQRT(($U$6/2)^2-($U$6/2)^2*'(OLD) bottom seam length'!Z2501^2/($U$7/2)^2)</f>
        <v>#VALUE!</v>
      </c>
      <c r="AC2501" s="136">
        <f t="shared" si="389"/>
        <v>49780</v>
      </c>
      <c r="AD2501" t="e">
        <f>SQRT(($U$6/2)^2-($U$6/2)^2*'(OLD) bottom seam length'!AC2501^2/($U$7/2)^2)</f>
        <v>#VALUE!</v>
      </c>
    </row>
    <row r="2502" spans="2:30">
      <c r="B2502" s="136">
        <f t="shared" si="380"/>
        <v>49820</v>
      </c>
      <c r="C2502" t="e">
        <f>SQRT(($C$5/2)^2-($C$5/2)^2*'(OLD) bottom seam length'!B2502^2/($C$6/2)^2)</f>
        <v>#DIV/0!</v>
      </c>
      <c r="E2502" s="136">
        <f t="shared" si="381"/>
        <v>49820</v>
      </c>
      <c r="F2502" t="e">
        <f>SQRT(($C$5/2)^2-($C$5/2)^2*'(OLD) bottom seam length'!E2502^2/($C$6/2)^2)</f>
        <v>#DIV/0!</v>
      </c>
      <c r="H2502" s="136">
        <f t="shared" si="382"/>
        <v>49820</v>
      </c>
      <c r="I2502" t="e">
        <f>SQRT(($C$5/2)^2-($C$5/2)^2*'(OLD) bottom seam length'!H2502^2/($C$6/2)^2)</f>
        <v>#DIV/0!</v>
      </c>
      <c r="K2502" s="136">
        <f t="shared" si="383"/>
        <v>49820</v>
      </c>
      <c r="L2502" t="e">
        <f>SQRT(($C$5/2)^2-($C$5/2)^2*'(OLD) bottom seam length'!K2502^2/($C$6/2)^2)</f>
        <v>#DIV/0!</v>
      </c>
      <c r="O2502" s="136">
        <f t="shared" si="384"/>
        <v>49820</v>
      </c>
      <c r="P2502" t="b">
        <f t="shared" si="385"/>
        <v>0</v>
      </c>
      <c r="T2502" s="136">
        <f t="shared" si="386"/>
        <v>49800</v>
      </c>
      <c r="U2502" t="e">
        <f>SQRT(($U$6/2)^2-($U$6/2)^2*'(OLD) bottom seam length'!T2502^2/($U$7/2)^2)</f>
        <v>#VALUE!</v>
      </c>
      <c r="W2502" s="136">
        <f t="shared" si="387"/>
        <v>49800</v>
      </c>
      <c r="X2502" t="e">
        <f>SQRT(($U$6/2)^2-($U$6/2)^2*'(OLD) bottom seam length'!W2502^2/($U$7/2)^2)</f>
        <v>#VALUE!</v>
      </c>
      <c r="Z2502" s="136">
        <f t="shared" si="388"/>
        <v>49800</v>
      </c>
      <c r="AA2502" t="e">
        <f>SQRT(($U$6/2)^2-($U$6/2)^2*'(OLD) bottom seam length'!Z2502^2/($U$7/2)^2)</f>
        <v>#VALUE!</v>
      </c>
      <c r="AC2502" s="136">
        <f t="shared" si="389"/>
        <v>49800</v>
      </c>
      <c r="AD2502" t="e">
        <f>SQRT(($U$6/2)^2-($U$6/2)^2*'(OLD) bottom seam length'!AC2502^2/($U$7/2)^2)</f>
        <v>#VALUE!</v>
      </c>
    </row>
    <row r="2503" spans="2:30">
      <c r="B2503" s="136">
        <f t="shared" si="380"/>
        <v>49840</v>
      </c>
      <c r="C2503" t="e">
        <f>SQRT(($C$5/2)^2-($C$5/2)^2*'(OLD) bottom seam length'!B2503^2/($C$6/2)^2)</f>
        <v>#DIV/0!</v>
      </c>
      <c r="E2503" s="136">
        <f t="shared" si="381"/>
        <v>49840</v>
      </c>
      <c r="F2503" t="e">
        <f>SQRT(($C$5/2)^2-($C$5/2)^2*'(OLD) bottom seam length'!E2503^2/($C$6/2)^2)</f>
        <v>#DIV/0!</v>
      </c>
      <c r="H2503" s="136">
        <f t="shared" si="382"/>
        <v>49840</v>
      </c>
      <c r="I2503" t="e">
        <f>SQRT(($C$5/2)^2-($C$5/2)^2*'(OLD) bottom seam length'!H2503^2/($C$6/2)^2)</f>
        <v>#DIV/0!</v>
      </c>
      <c r="K2503" s="136">
        <f t="shared" si="383"/>
        <v>49840</v>
      </c>
      <c r="L2503" t="e">
        <f>SQRT(($C$5/2)^2-($C$5/2)^2*'(OLD) bottom seam length'!K2503^2/($C$6/2)^2)</f>
        <v>#DIV/0!</v>
      </c>
      <c r="O2503" s="136">
        <f t="shared" si="384"/>
        <v>49840</v>
      </c>
      <c r="P2503" t="b">
        <f t="shared" si="385"/>
        <v>0</v>
      </c>
      <c r="T2503" s="136">
        <f t="shared" si="386"/>
        <v>49820</v>
      </c>
      <c r="U2503" t="e">
        <f>SQRT(($U$6/2)^2-($U$6/2)^2*'(OLD) bottom seam length'!T2503^2/($U$7/2)^2)</f>
        <v>#VALUE!</v>
      </c>
      <c r="W2503" s="136">
        <f t="shared" si="387"/>
        <v>49820</v>
      </c>
      <c r="X2503" t="e">
        <f>SQRT(($U$6/2)^2-($U$6/2)^2*'(OLD) bottom seam length'!W2503^2/($U$7/2)^2)</f>
        <v>#VALUE!</v>
      </c>
      <c r="Z2503" s="136">
        <f t="shared" si="388"/>
        <v>49820</v>
      </c>
      <c r="AA2503" t="e">
        <f>SQRT(($U$6/2)^2-($U$6/2)^2*'(OLD) bottom seam length'!Z2503^2/($U$7/2)^2)</f>
        <v>#VALUE!</v>
      </c>
      <c r="AC2503" s="136">
        <f t="shared" si="389"/>
        <v>49820</v>
      </c>
      <c r="AD2503" t="e">
        <f>SQRT(($U$6/2)^2-($U$6/2)^2*'(OLD) bottom seam length'!AC2503^2/($U$7/2)^2)</f>
        <v>#VALUE!</v>
      </c>
    </row>
    <row r="2504" spans="2:30">
      <c r="B2504" s="136">
        <f t="shared" si="380"/>
        <v>49860</v>
      </c>
      <c r="C2504" t="e">
        <f>SQRT(($C$5/2)^2-($C$5/2)^2*'(OLD) bottom seam length'!B2504^2/($C$6/2)^2)</f>
        <v>#DIV/0!</v>
      </c>
      <c r="E2504" s="136">
        <f t="shared" si="381"/>
        <v>49860</v>
      </c>
      <c r="F2504" t="e">
        <f>SQRT(($C$5/2)^2-($C$5/2)^2*'(OLD) bottom seam length'!E2504^2/($C$6/2)^2)</f>
        <v>#DIV/0!</v>
      </c>
      <c r="H2504" s="136">
        <f t="shared" si="382"/>
        <v>49860</v>
      </c>
      <c r="I2504" t="e">
        <f>SQRT(($C$5/2)^2-($C$5/2)^2*'(OLD) bottom seam length'!H2504^2/($C$6/2)^2)</f>
        <v>#DIV/0!</v>
      </c>
      <c r="K2504" s="136">
        <f t="shared" si="383"/>
        <v>49860</v>
      </c>
      <c r="L2504" t="e">
        <f>SQRT(($C$5/2)^2-($C$5/2)^2*'(OLD) bottom seam length'!K2504^2/($C$6/2)^2)</f>
        <v>#DIV/0!</v>
      </c>
      <c r="O2504" s="136">
        <f t="shared" si="384"/>
        <v>49860</v>
      </c>
      <c r="P2504" t="b">
        <f t="shared" si="385"/>
        <v>0</v>
      </c>
      <c r="T2504" s="136">
        <f t="shared" si="386"/>
        <v>49840</v>
      </c>
      <c r="U2504" t="e">
        <f>SQRT(($U$6/2)^2-($U$6/2)^2*'(OLD) bottom seam length'!T2504^2/($U$7/2)^2)</f>
        <v>#VALUE!</v>
      </c>
      <c r="W2504" s="136">
        <f t="shared" si="387"/>
        <v>49840</v>
      </c>
      <c r="X2504" t="e">
        <f>SQRT(($U$6/2)^2-($U$6/2)^2*'(OLD) bottom seam length'!W2504^2/($U$7/2)^2)</f>
        <v>#VALUE!</v>
      </c>
      <c r="Z2504" s="136">
        <f t="shared" si="388"/>
        <v>49840</v>
      </c>
      <c r="AA2504" t="e">
        <f>SQRT(($U$6/2)^2-($U$6/2)^2*'(OLD) bottom seam length'!Z2504^2/($U$7/2)^2)</f>
        <v>#VALUE!</v>
      </c>
      <c r="AC2504" s="136">
        <f t="shared" si="389"/>
        <v>49840</v>
      </c>
      <c r="AD2504" t="e">
        <f>SQRT(($U$6/2)^2-($U$6/2)^2*'(OLD) bottom seam length'!AC2504^2/($U$7/2)^2)</f>
        <v>#VALUE!</v>
      </c>
    </row>
    <row r="2505" spans="2:30">
      <c r="B2505" s="136">
        <f t="shared" si="380"/>
        <v>49880</v>
      </c>
      <c r="C2505" t="e">
        <f>SQRT(($C$5/2)^2-($C$5/2)^2*'(OLD) bottom seam length'!B2505^2/($C$6/2)^2)</f>
        <v>#DIV/0!</v>
      </c>
      <c r="E2505" s="136">
        <f t="shared" si="381"/>
        <v>49880</v>
      </c>
      <c r="F2505" t="e">
        <f>SQRT(($C$5/2)^2-($C$5/2)^2*'(OLD) bottom seam length'!E2505^2/($C$6/2)^2)</f>
        <v>#DIV/0!</v>
      </c>
      <c r="H2505" s="136">
        <f t="shared" si="382"/>
        <v>49880</v>
      </c>
      <c r="I2505" t="e">
        <f>SQRT(($C$5/2)^2-($C$5/2)^2*'(OLD) bottom seam length'!H2505^2/($C$6/2)^2)</f>
        <v>#DIV/0!</v>
      </c>
      <c r="K2505" s="136">
        <f t="shared" si="383"/>
        <v>49880</v>
      </c>
      <c r="L2505" t="e">
        <f>SQRT(($C$5/2)^2-($C$5/2)^2*'(OLD) bottom seam length'!K2505^2/($C$6/2)^2)</f>
        <v>#DIV/0!</v>
      </c>
      <c r="O2505" s="136">
        <f t="shared" si="384"/>
        <v>49880</v>
      </c>
      <c r="P2505" t="b">
        <f t="shared" si="385"/>
        <v>0</v>
      </c>
      <c r="T2505" s="136">
        <f t="shared" si="386"/>
        <v>49860</v>
      </c>
      <c r="U2505" t="e">
        <f>SQRT(($U$6/2)^2-($U$6/2)^2*'(OLD) bottom seam length'!T2505^2/($U$7/2)^2)</f>
        <v>#VALUE!</v>
      </c>
      <c r="W2505" s="136">
        <f t="shared" si="387"/>
        <v>49860</v>
      </c>
      <c r="X2505" t="e">
        <f>SQRT(($U$6/2)^2-($U$6/2)^2*'(OLD) bottom seam length'!W2505^2/($U$7/2)^2)</f>
        <v>#VALUE!</v>
      </c>
      <c r="Z2505" s="136">
        <f t="shared" si="388"/>
        <v>49860</v>
      </c>
      <c r="AA2505" t="e">
        <f>SQRT(($U$6/2)^2-($U$6/2)^2*'(OLD) bottom seam length'!Z2505^2/($U$7/2)^2)</f>
        <v>#VALUE!</v>
      </c>
      <c r="AC2505" s="136">
        <f t="shared" si="389"/>
        <v>49860</v>
      </c>
      <c r="AD2505" t="e">
        <f>SQRT(($U$6/2)^2-($U$6/2)^2*'(OLD) bottom seam length'!AC2505^2/($U$7/2)^2)</f>
        <v>#VALUE!</v>
      </c>
    </row>
    <row r="2506" spans="2:30">
      <c r="B2506" s="136">
        <f t="shared" si="380"/>
        <v>49900</v>
      </c>
      <c r="C2506" t="e">
        <f>SQRT(($C$5/2)^2-($C$5/2)^2*'(OLD) bottom seam length'!B2506^2/($C$6/2)^2)</f>
        <v>#DIV/0!</v>
      </c>
      <c r="E2506" s="136">
        <f t="shared" si="381"/>
        <v>49900</v>
      </c>
      <c r="F2506" t="e">
        <f>SQRT(($C$5/2)^2-($C$5/2)^2*'(OLD) bottom seam length'!E2506^2/($C$6/2)^2)</f>
        <v>#DIV/0!</v>
      </c>
      <c r="H2506" s="136">
        <f t="shared" si="382"/>
        <v>49900</v>
      </c>
      <c r="I2506" t="e">
        <f>SQRT(($C$5/2)^2-($C$5/2)^2*'(OLD) bottom seam length'!H2506^2/($C$6/2)^2)</f>
        <v>#DIV/0!</v>
      </c>
      <c r="K2506" s="136">
        <f t="shared" si="383"/>
        <v>49900</v>
      </c>
      <c r="L2506" t="e">
        <f>SQRT(($C$5/2)^2-($C$5/2)^2*'(OLD) bottom seam length'!K2506^2/($C$6/2)^2)</f>
        <v>#DIV/0!</v>
      </c>
      <c r="O2506" s="136">
        <f t="shared" si="384"/>
        <v>49900</v>
      </c>
      <c r="P2506" t="b">
        <f t="shared" si="385"/>
        <v>0</v>
      </c>
      <c r="T2506" s="136">
        <f t="shared" si="386"/>
        <v>49880</v>
      </c>
      <c r="U2506" t="e">
        <f>SQRT(($U$6/2)^2-($U$6/2)^2*'(OLD) bottom seam length'!T2506^2/($U$7/2)^2)</f>
        <v>#VALUE!</v>
      </c>
      <c r="W2506" s="136">
        <f t="shared" si="387"/>
        <v>49880</v>
      </c>
      <c r="X2506" t="e">
        <f>SQRT(($U$6/2)^2-($U$6/2)^2*'(OLD) bottom seam length'!W2506^2/($U$7/2)^2)</f>
        <v>#VALUE!</v>
      </c>
      <c r="Z2506" s="136">
        <f t="shared" si="388"/>
        <v>49880</v>
      </c>
      <c r="AA2506" t="e">
        <f>SQRT(($U$6/2)^2-($U$6/2)^2*'(OLD) bottom seam length'!Z2506^2/($U$7/2)^2)</f>
        <v>#VALUE!</v>
      </c>
      <c r="AC2506" s="136">
        <f t="shared" si="389"/>
        <v>49880</v>
      </c>
      <c r="AD2506" t="e">
        <f>SQRT(($U$6/2)^2-($U$6/2)^2*'(OLD) bottom seam length'!AC2506^2/($U$7/2)^2)</f>
        <v>#VALUE!</v>
      </c>
    </row>
    <row r="2507" spans="2:30">
      <c r="B2507" s="136">
        <f t="shared" si="380"/>
        <v>49920</v>
      </c>
      <c r="C2507" t="e">
        <f>SQRT(($C$5/2)^2-($C$5/2)^2*'(OLD) bottom seam length'!B2507^2/($C$6/2)^2)</f>
        <v>#DIV/0!</v>
      </c>
      <c r="E2507" s="136">
        <f t="shared" si="381"/>
        <v>49920</v>
      </c>
      <c r="F2507" t="e">
        <f>SQRT(($C$5/2)^2-($C$5/2)^2*'(OLD) bottom seam length'!E2507^2/($C$6/2)^2)</f>
        <v>#DIV/0!</v>
      </c>
      <c r="H2507" s="136">
        <f t="shared" si="382"/>
        <v>49920</v>
      </c>
      <c r="I2507" t="e">
        <f>SQRT(($C$5/2)^2-($C$5/2)^2*'(OLD) bottom seam length'!H2507^2/($C$6/2)^2)</f>
        <v>#DIV/0!</v>
      </c>
      <c r="K2507" s="136">
        <f t="shared" si="383"/>
        <v>49920</v>
      </c>
      <c r="L2507" t="e">
        <f>SQRT(($C$5/2)^2-($C$5/2)^2*'(OLD) bottom seam length'!K2507^2/($C$6/2)^2)</f>
        <v>#DIV/0!</v>
      </c>
      <c r="O2507" s="136">
        <f t="shared" si="384"/>
        <v>49920</v>
      </c>
      <c r="P2507" t="b">
        <f t="shared" si="385"/>
        <v>0</v>
      </c>
      <c r="T2507" s="136">
        <f t="shared" si="386"/>
        <v>49900</v>
      </c>
      <c r="U2507" t="e">
        <f>SQRT(($U$6/2)^2-($U$6/2)^2*'(OLD) bottom seam length'!T2507^2/($U$7/2)^2)</f>
        <v>#VALUE!</v>
      </c>
      <c r="W2507" s="136">
        <f t="shared" si="387"/>
        <v>49900</v>
      </c>
      <c r="X2507" t="e">
        <f>SQRT(($U$6/2)^2-($U$6/2)^2*'(OLD) bottom seam length'!W2507^2/($U$7/2)^2)</f>
        <v>#VALUE!</v>
      </c>
      <c r="Z2507" s="136">
        <f t="shared" si="388"/>
        <v>49900</v>
      </c>
      <c r="AA2507" t="e">
        <f>SQRT(($U$6/2)^2-($U$6/2)^2*'(OLD) bottom seam length'!Z2507^2/($U$7/2)^2)</f>
        <v>#VALUE!</v>
      </c>
      <c r="AC2507" s="136">
        <f t="shared" si="389"/>
        <v>49900</v>
      </c>
      <c r="AD2507" t="e">
        <f>SQRT(($U$6/2)^2-($U$6/2)^2*'(OLD) bottom seam length'!AC2507^2/($U$7/2)^2)</f>
        <v>#VALUE!</v>
      </c>
    </row>
    <row r="2508" spans="2:30">
      <c r="B2508" s="136">
        <f t="shared" ref="B2508:B2571" si="390">B2507+$C$7</f>
        <v>49940</v>
      </c>
      <c r="C2508" t="e">
        <f>SQRT(($C$5/2)^2-($C$5/2)^2*'(OLD) bottom seam length'!B2508^2/($C$6/2)^2)</f>
        <v>#DIV/0!</v>
      </c>
      <c r="E2508" s="136">
        <f t="shared" ref="E2508:E2571" si="391">E2507+$C$7</f>
        <v>49940</v>
      </c>
      <c r="F2508" t="e">
        <f>SQRT(($C$5/2)^2-($C$5/2)^2*'(OLD) bottom seam length'!E2508^2/($C$6/2)^2)</f>
        <v>#DIV/0!</v>
      </c>
      <c r="H2508" s="136">
        <f t="shared" ref="H2508:H2571" si="392">H2507+$C$7</f>
        <v>49940</v>
      </c>
      <c r="I2508" t="e">
        <f>SQRT(($C$5/2)^2-($C$5/2)^2*'(OLD) bottom seam length'!H2508^2/($C$6/2)^2)</f>
        <v>#DIV/0!</v>
      </c>
      <c r="K2508" s="136">
        <f t="shared" ref="K2508:K2571" si="393">K2507+$C$7</f>
        <v>49940</v>
      </c>
      <c r="L2508" t="e">
        <f>SQRT(($C$5/2)^2-($C$5/2)^2*'(OLD) bottom seam length'!K2508^2/($C$6/2)^2)</f>
        <v>#DIV/0!</v>
      </c>
      <c r="O2508" s="136">
        <f t="shared" ref="O2508:O2571" si="394">O2507+$C$7</f>
        <v>49940</v>
      </c>
      <c r="P2508" t="b">
        <f t="shared" ref="P2508:P2571" si="395">IF(O2508&lt;=$P$6,$P$5)</f>
        <v>0</v>
      </c>
      <c r="T2508" s="136">
        <f t="shared" si="386"/>
        <v>49920</v>
      </c>
      <c r="U2508" t="e">
        <f>SQRT(($U$6/2)^2-($U$6/2)^2*'(OLD) bottom seam length'!T2508^2/($U$7/2)^2)</f>
        <v>#VALUE!</v>
      </c>
      <c r="W2508" s="136">
        <f t="shared" si="387"/>
        <v>49920</v>
      </c>
      <c r="X2508" t="e">
        <f>SQRT(($U$6/2)^2-($U$6/2)^2*'(OLD) bottom seam length'!W2508^2/($U$7/2)^2)</f>
        <v>#VALUE!</v>
      </c>
      <c r="Z2508" s="136">
        <f t="shared" si="388"/>
        <v>49920</v>
      </c>
      <c r="AA2508" t="e">
        <f>SQRT(($U$6/2)^2-($U$6/2)^2*'(OLD) bottom seam length'!Z2508^2/($U$7/2)^2)</f>
        <v>#VALUE!</v>
      </c>
      <c r="AC2508" s="136">
        <f t="shared" si="389"/>
        <v>49920</v>
      </c>
      <c r="AD2508" t="e">
        <f>SQRT(($U$6/2)^2-($U$6/2)^2*'(OLD) bottom seam length'!AC2508^2/($U$7/2)^2)</f>
        <v>#VALUE!</v>
      </c>
    </row>
    <row r="2509" spans="2:30">
      <c r="B2509" s="136">
        <f t="shared" si="390"/>
        <v>49960</v>
      </c>
      <c r="C2509" t="e">
        <f>SQRT(($C$5/2)^2-($C$5/2)^2*'(OLD) bottom seam length'!B2509^2/($C$6/2)^2)</f>
        <v>#DIV/0!</v>
      </c>
      <c r="E2509" s="136">
        <f t="shared" si="391"/>
        <v>49960</v>
      </c>
      <c r="F2509" t="e">
        <f>SQRT(($C$5/2)^2-($C$5/2)^2*'(OLD) bottom seam length'!E2509^2/($C$6/2)^2)</f>
        <v>#DIV/0!</v>
      </c>
      <c r="H2509" s="136">
        <f t="shared" si="392"/>
        <v>49960</v>
      </c>
      <c r="I2509" t="e">
        <f>SQRT(($C$5/2)^2-($C$5/2)^2*'(OLD) bottom seam length'!H2509^2/($C$6/2)^2)</f>
        <v>#DIV/0!</v>
      </c>
      <c r="K2509" s="136">
        <f t="shared" si="393"/>
        <v>49960</v>
      </c>
      <c r="L2509" t="e">
        <f>SQRT(($C$5/2)^2-($C$5/2)^2*'(OLD) bottom seam length'!K2509^2/($C$6/2)^2)</f>
        <v>#DIV/0!</v>
      </c>
      <c r="O2509" s="136">
        <f t="shared" si="394"/>
        <v>49960</v>
      </c>
      <c r="P2509" t="b">
        <f t="shared" si="395"/>
        <v>0</v>
      </c>
      <c r="T2509" s="136">
        <f t="shared" ref="T2509:T2572" si="396">T2508+$C$7</f>
        <v>49940</v>
      </c>
      <c r="U2509" t="e">
        <f>SQRT(($U$6/2)^2-($U$6/2)^2*'(OLD) bottom seam length'!T2509^2/($U$7/2)^2)</f>
        <v>#VALUE!</v>
      </c>
      <c r="W2509" s="136">
        <f t="shared" ref="W2509:W2572" si="397">W2508+$C$7</f>
        <v>49940</v>
      </c>
      <c r="X2509" t="e">
        <f>SQRT(($U$6/2)^2-($U$6/2)^2*'(OLD) bottom seam length'!W2509^2/($U$7/2)^2)</f>
        <v>#VALUE!</v>
      </c>
      <c r="Z2509" s="136">
        <f t="shared" ref="Z2509:Z2572" si="398">Z2508+$C$7</f>
        <v>49940</v>
      </c>
      <c r="AA2509" t="e">
        <f>SQRT(($U$6/2)^2-($U$6/2)^2*'(OLD) bottom seam length'!Z2509^2/($U$7/2)^2)</f>
        <v>#VALUE!</v>
      </c>
      <c r="AC2509" s="136">
        <f t="shared" ref="AC2509:AC2572" si="399">AC2508+$C$7</f>
        <v>49940</v>
      </c>
      <c r="AD2509" t="e">
        <f>SQRT(($U$6/2)^2-($U$6/2)^2*'(OLD) bottom seam length'!AC2509^2/($U$7/2)^2)</f>
        <v>#VALUE!</v>
      </c>
    </row>
    <row r="2510" spans="2:30">
      <c r="B2510" s="136">
        <f t="shared" si="390"/>
        <v>49980</v>
      </c>
      <c r="C2510" t="e">
        <f>SQRT(($C$5/2)^2-($C$5/2)^2*'(OLD) bottom seam length'!B2510^2/($C$6/2)^2)</f>
        <v>#DIV/0!</v>
      </c>
      <c r="E2510" s="136">
        <f t="shared" si="391"/>
        <v>49980</v>
      </c>
      <c r="F2510" t="e">
        <f>SQRT(($C$5/2)^2-($C$5/2)^2*'(OLD) bottom seam length'!E2510^2/($C$6/2)^2)</f>
        <v>#DIV/0!</v>
      </c>
      <c r="H2510" s="136">
        <f t="shared" si="392"/>
        <v>49980</v>
      </c>
      <c r="I2510" t="e">
        <f>SQRT(($C$5/2)^2-($C$5/2)^2*'(OLD) bottom seam length'!H2510^2/($C$6/2)^2)</f>
        <v>#DIV/0!</v>
      </c>
      <c r="K2510" s="136">
        <f t="shared" si="393"/>
        <v>49980</v>
      </c>
      <c r="L2510" t="e">
        <f>SQRT(($C$5/2)^2-($C$5/2)^2*'(OLD) bottom seam length'!K2510^2/($C$6/2)^2)</f>
        <v>#DIV/0!</v>
      </c>
      <c r="O2510" s="136">
        <f t="shared" si="394"/>
        <v>49980</v>
      </c>
      <c r="P2510" t="b">
        <f t="shared" si="395"/>
        <v>0</v>
      </c>
      <c r="T2510" s="136">
        <f t="shared" si="396"/>
        <v>49960</v>
      </c>
      <c r="U2510" t="e">
        <f>SQRT(($U$6/2)^2-($U$6/2)^2*'(OLD) bottom seam length'!T2510^2/($U$7/2)^2)</f>
        <v>#VALUE!</v>
      </c>
      <c r="W2510" s="136">
        <f t="shared" si="397"/>
        <v>49960</v>
      </c>
      <c r="X2510" t="e">
        <f>SQRT(($U$6/2)^2-($U$6/2)^2*'(OLD) bottom seam length'!W2510^2/($U$7/2)^2)</f>
        <v>#VALUE!</v>
      </c>
      <c r="Z2510" s="136">
        <f t="shared" si="398"/>
        <v>49960</v>
      </c>
      <c r="AA2510" t="e">
        <f>SQRT(($U$6/2)^2-($U$6/2)^2*'(OLD) bottom seam length'!Z2510^2/($U$7/2)^2)</f>
        <v>#VALUE!</v>
      </c>
      <c r="AC2510" s="136">
        <f t="shared" si="399"/>
        <v>49960</v>
      </c>
      <c r="AD2510" t="e">
        <f>SQRT(($U$6/2)^2-($U$6/2)^2*'(OLD) bottom seam length'!AC2510^2/($U$7/2)^2)</f>
        <v>#VALUE!</v>
      </c>
    </row>
    <row r="2511" spans="2:30">
      <c r="B2511" s="136">
        <f t="shared" si="390"/>
        <v>50000</v>
      </c>
      <c r="C2511" t="e">
        <f>SQRT(($C$5/2)^2-($C$5/2)^2*'(OLD) bottom seam length'!B2511^2/($C$6/2)^2)</f>
        <v>#DIV/0!</v>
      </c>
      <c r="E2511" s="136">
        <f t="shared" si="391"/>
        <v>50000</v>
      </c>
      <c r="F2511" t="e">
        <f>SQRT(($C$5/2)^2-($C$5/2)^2*'(OLD) bottom seam length'!E2511^2/($C$6/2)^2)</f>
        <v>#DIV/0!</v>
      </c>
      <c r="H2511" s="136">
        <f t="shared" si="392"/>
        <v>50000</v>
      </c>
      <c r="I2511" t="e">
        <f>SQRT(($C$5/2)^2-($C$5/2)^2*'(OLD) bottom seam length'!H2511^2/($C$6/2)^2)</f>
        <v>#DIV/0!</v>
      </c>
      <c r="K2511" s="136">
        <f t="shared" si="393"/>
        <v>50000</v>
      </c>
      <c r="L2511" t="e">
        <f>SQRT(($C$5/2)^2-($C$5/2)^2*'(OLD) bottom seam length'!K2511^2/($C$6/2)^2)</f>
        <v>#DIV/0!</v>
      </c>
      <c r="O2511" s="136">
        <f t="shared" si="394"/>
        <v>50000</v>
      </c>
      <c r="P2511" t="b">
        <f t="shared" si="395"/>
        <v>0</v>
      </c>
      <c r="T2511" s="136">
        <f t="shared" si="396"/>
        <v>49980</v>
      </c>
      <c r="U2511" t="e">
        <f>SQRT(($U$6/2)^2-($U$6/2)^2*'(OLD) bottom seam length'!T2511^2/($U$7/2)^2)</f>
        <v>#VALUE!</v>
      </c>
      <c r="W2511" s="136">
        <f t="shared" si="397"/>
        <v>49980</v>
      </c>
      <c r="X2511" t="e">
        <f>SQRT(($U$6/2)^2-($U$6/2)^2*'(OLD) bottom seam length'!W2511^2/($U$7/2)^2)</f>
        <v>#VALUE!</v>
      </c>
      <c r="Z2511" s="136">
        <f t="shared" si="398"/>
        <v>49980</v>
      </c>
      <c r="AA2511" t="e">
        <f>SQRT(($U$6/2)^2-($U$6/2)^2*'(OLD) bottom seam length'!Z2511^2/($U$7/2)^2)</f>
        <v>#VALUE!</v>
      </c>
      <c r="AC2511" s="136">
        <f t="shared" si="399"/>
        <v>49980</v>
      </c>
      <c r="AD2511" t="e">
        <f>SQRT(($U$6/2)^2-($U$6/2)^2*'(OLD) bottom seam length'!AC2511^2/($U$7/2)^2)</f>
        <v>#VALUE!</v>
      </c>
    </row>
    <row r="2512" spans="2:30">
      <c r="B2512" s="136">
        <f t="shared" si="390"/>
        <v>50020</v>
      </c>
      <c r="C2512" t="e">
        <f>SQRT(($C$5/2)^2-($C$5/2)^2*'(OLD) bottom seam length'!B2512^2/($C$6/2)^2)</f>
        <v>#DIV/0!</v>
      </c>
      <c r="E2512" s="136">
        <f t="shared" si="391"/>
        <v>50020</v>
      </c>
      <c r="F2512" t="e">
        <f>SQRT(($C$5/2)^2-($C$5/2)^2*'(OLD) bottom seam length'!E2512^2/($C$6/2)^2)</f>
        <v>#DIV/0!</v>
      </c>
      <c r="H2512" s="136">
        <f t="shared" si="392"/>
        <v>50020</v>
      </c>
      <c r="I2512" t="e">
        <f>SQRT(($C$5/2)^2-($C$5/2)^2*'(OLD) bottom seam length'!H2512^2/($C$6/2)^2)</f>
        <v>#DIV/0!</v>
      </c>
      <c r="K2512" s="136">
        <f t="shared" si="393"/>
        <v>50020</v>
      </c>
      <c r="L2512" t="e">
        <f>SQRT(($C$5/2)^2-($C$5/2)^2*'(OLD) bottom seam length'!K2512^2/($C$6/2)^2)</f>
        <v>#DIV/0!</v>
      </c>
      <c r="O2512" s="136">
        <f t="shared" si="394"/>
        <v>50020</v>
      </c>
      <c r="P2512" t="b">
        <f t="shared" si="395"/>
        <v>0</v>
      </c>
      <c r="T2512" s="136">
        <f t="shared" si="396"/>
        <v>50000</v>
      </c>
      <c r="U2512" t="e">
        <f>SQRT(($U$6/2)^2-($U$6/2)^2*'(OLD) bottom seam length'!T2512^2/($U$7/2)^2)</f>
        <v>#VALUE!</v>
      </c>
      <c r="W2512" s="136">
        <f t="shared" si="397"/>
        <v>50000</v>
      </c>
      <c r="X2512" t="e">
        <f>SQRT(($U$6/2)^2-($U$6/2)^2*'(OLD) bottom seam length'!W2512^2/($U$7/2)^2)</f>
        <v>#VALUE!</v>
      </c>
      <c r="Z2512" s="136">
        <f t="shared" si="398"/>
        <v>50000</v>
      </c>
      <c r="AA2512" t="e">
        <f>SQRT(($U$6/2)^2-($U$6/2)^2*'(OLD) bottom seam length'!Z2512^2/($U$7/2)^2)</f>
        <v>#VALUE!</v>
      </c>
      <c r="AC2512" s="136">
        <f t="shared" si="399"/>
        <v>50000</v>
      </c>
      <c r="AD2512" t="e">
        <f>SQRT(($U$6/2)^2-($U$6/2)^2*'(OLD) bottom seam length'!AC2512^2/($U$7/2)^2)</f>
        <v>#VALUE!</v>
      </c>
    </row>
    <row r="2513" spans="2:30">
      <c r="B2513" s="136">
        <f t="shared" si="390"/>
        <v>50040</v>
      </c>
      <c r="C2513" t="e">
        <f>SQRT(($C$5/2)^2-($C$5/2)^2*'(OLD) bottom seam length'!B2513^2/($C$6/2)^2)</f>
        <v>#DIV/0!</v>
      </c>
      <c r="E2513" s="136">
        <f t="shared" si="391"/>
        <v>50040</v>
      </c>
      <c r="F2513" t="e">
        <f>SQRT(($C$5/2)^2-($C$5/2)^2*'(OLD) bottom seam length'!E2513^2/($C$6/2)^2)</f>
        <v>#DIV/0!</v>
      </c>
      <c r="H2513" s="136">
        <f t="shared" si="392"/>
        <v>50040</v>
      </c>
      <c r="I2513" t="e">
        <f>SQRT(($C$5/2)^2-($C$5/2)^2*'(OLD) bottom seam length'!H2513^2/($C$6/2)^2)</f>
        <v>#DIV/0!</v>
      </c>
      <c r="K2513" s="136">
        <f t="shared" si="393"/>
        <v>50040</v>
      </c>
      <c r="L2513" t="e">
        <f>SQRT(($C$5/2)^2-($C$5/2)^2*'(OLD) bottom seam length'!K2513^2/($C$6/2)^2)</f>
        <v>#DIV/0!</v>
      </c>
      <c r="O2513" s="136">
        <f t="shared" si="394"/>
        <v>50040</v>
      </c>
      <c r="P2513" t="b">
        <f t="shared" si="395"/>
        <v>0</v>
      </c>
      <c r="T2513" s="136">
        <f t="shared" si="396"/>
        <v>50020</v>
      </c>
      <c r="U2513" t="e">
        <f>SQRT(($U$6/2)^2-($U$6/2)^2*'(OLD) bottom seam length'!T2513^2/($U$7/2)^2)</f>
        <v>#VALUE!</v>
      </c>
      <c r="W2513" s="136">
        <f t="shared" si="397"/>
        <v>50020</v>
      </c>
      <c r="X2513" t="e">
        <f>SQRT(($U$6/2)^2-($U$6/2)^2*'(OLD) bottom seam length'!W2513^2/($U$7/2)^2)</f>
        <v>#VALUE!</v>
      </c>
      <c r="Z2513" s="136">
        <f t="shared" si="398"/>
        <v>50020</v>
      </c>
      <c r="AA2513" t="e">
        <f>SQRT(($U$6/2)^2-($U$6/2)^2*'(OLD) bottom seam length'!Z2513^2/($U$7/2)^2)</f>
        <v>#VALUE!</v>
      </c>
      <c r="AC2513" s="136">
        <f t="shared" si="399"/>
        <v>50020</v>
      </c>
      <c r="AD2513" t="e">
        <f>SQRT(($U$6/2)^2-($U$6/2)^2*'(OLD) bottom seam length'!AC2513^2/($U$7/2)^2)</f>
        <v>#VALUE!</v>
      </c>
    </row>
    <row r="2514" spans="2:30">
      <c r="B2514" s="136">
        <f t="shared" si="390"/>
        <v>50060</v>
      </c>
      <c r="C2514" t="e">
        <f>SQRT(($C$5/2)^2-($C$5/2)^2*'(OLD) bottom seam length'!B2514^2/($C$6/2)^2)</f>
        <v>#DIV/0!</v>
      </c>
      <c r="E2514" s="136">
        <f t="shared" si="391"/>
        <v>50060</v>
      </c>
      <c r="F2514" t="e">
        <f>SQRT(($C$5/2)^2-($C$5/2)^2*'(OLD) bottom seam length'!E2514^2/($C$6/2)^2)</f>
        <v>#DIV/0!</v>
      </c>
      <c r="H2514" s="136">
        <f t="shared" si="392"/>
        <v>50060</v>
      </c>
      <c r="I2514" t="e">
        <f>SQRT(($C$5/2)^2-($C$5/2)^2*'(OLD) bottom seam length'!H2514^2/($C$6/2)^2)</f>
        <v>#DIV/0!</v>
      </c>
      <c r="K2514" s="136">
        <f t="shared" si="393"/>
        <v>50060</v>
      </c>
      <c r="L2514" t="e">
        <f>SQRT(($C$5/2)^2-($C$5/2)^2*'(OLD) bottom seam length'!K2514^2/($C$6/2)^2)</f>
        <v>#DIV/0!</v>
      </c>
      <c r="O2514" s="136">
        <f t="shared" si="394"/>
        <v>50060</v>
      </c>
      <c r="P2514" t="b">
        <f t="shared" si="395"/>
        <v>0</v>
      </c>
      <c r="T2514" s="136">
        <f t="shared" si="396"/>
        <v>50040</v>
      </c>
      <c r="U2514" t="e">
        <f>SQRT(($U$6/2)^2-($U$6/2)^2*'(OLD) bottom seam length'!T2514^2/($U$7/2)^2)</f>
        <v>#VALUE!</v>
      </c>
      <c r="W2514" s="136">
        <f t="shared" si="397"/>
        <v>50040</v>
      </c>
      <c r="X2514" t="e">
        <f>SQRT(($U$6/2)^2-($U$6/2)^2*'(OLD) bottom seam length'!W2514^2/($U$7/2)^2)</f>
        <v>#VALUE!</v>
      </c>
      <c r="Z2514" s="136">
        <f t="shared" si="398"/>
        <v>50040</v>
      </c>
      <c r="AA2514" t="e">
        <f>SQRT(($U$6/2)^2-($U$6/2)^2*'(OLD) bottom seam length'!Z2514^2/($U$7/2)^2)</f>
        <v>#VALUE!</v>
      </c>
      <c r="AC2514" s="136">
        <f t="shared" si="399"/>
        <v>50040</v>
      </c>
      <c r="AD2514" t="e">
        <f>SQRT(($U$6/2)^2-($U$6/2)^2*'(OLD) bottom seam length'!AC2514^2/($U$7/2)^2)</f>
        <v>#VALUE!</v>
      </c>
    </row>
    <row r="2515" spans="2:30">
      <c r="B2515" s="136">
        <f t="shared" si="390"/>
        <v>50080</v>
      </c>
      <c r="C2515" t="e">
        <f>SQRT(($C$5/2)^2-($C$5/2)^2*'(OLD) bottom seam length'!B2515^2/($C$6/2)^2)</f>
        <v>#DIV/0!</v>
      </c>
      <c r="E2515" s="136">
        <f t="shared" si="391"/>
        <v>50080</v>
      </c>
      <c r="F2515" t="e">
        <f>SQRT(($C$5/2)^2-($C$5/2)^2*'(OLD) bottom seam length'!E2515^2/($C$6/2)^2)</f>
        <v>#DIV/0!</v>
      </c>
      <c r="H2515" s="136">
        <f t="shared" si="392"/>
        <v>50080</v>
      </c>
      <c r="I2515" t="e">
        <f>SQRT(($C$5/2)^2-($C$5/2)^2*'(OLD) bottom seam length'!H2515^2/($C$6/2)^2)</f>
        <v>#DIV/0!</v>
      </c>
      <c r="K2515" s="136">
        <f t="shared" si="393"/>
        <v>50080</v>
      </c>
      <c r="L2515" t="e">
        <f>SQRT(($C$5/2)^2-($C$5/2)^2*'(OLD) bottom seam length'!K2515^2/($C$6/2)^2)</f>
        <v>#DIV/0!</v>
      </c>
      <c r="O2515" s="136">
        <f t="shared" si="394"/>
        <v>50080</v>
      </c>
      <c r="P2515" t="b">
        <f t="shared" si="395"/>
        <v>0</v>
      </c>
      <c r="T2515" s="136">
        <f t="shared" si="396"/>
        <v>50060</v>
      </c>
      <c r="U2515" t="e">
        <f>SQRT(($U$6/2)^2-($U$6/2)^2*'(OLD) bottom seam length'!T2515^2/($U$7/2)^2)</f>
        <v>#VALUE!</v>
      </c>
      <c r="W2515" s="136">
        <f t="shared" si="397"/>
        <v>50060</v>
      </c>
      <c r="X2515" t="e">
        <f>SQRT(($U$6/2)^2-($U$6/2)^2*'(OLD) bottom seam length'!W2515^2/($U$7/2)^2)</f>
        <v>#VALUE!</v>
      </c>
      <c r="Z2515" s="136">
        <f t="shared" si="398"/>
        <v>50060</v>
      </c>
      <c r="AA2515" t="e">
        <f>SQRT(($U$6/2)^2-($U$6/2)^2*'(OLD) bottom seam length'!Z2515^2/($U$7/2)^2)</f>
        <v>#VALUE!</v>
      </c>
      <c r="AC2515" s="136">
        <f t="shared" si="399"/>
        <v>50060</v>
      </c>
      <c r="AD2515" t="e">
        <f>SQRT(($U$6/2)^2-($U$6/2)^2*'(OLD) bottom seam length'!AC2515^2/($U$7/2)^2)</f>
        <v>#VALUE!</v>
      </c>
    </row>
    <row r="2516" spans="2:30">
      <c r="B2516" s="136">
        <f t="shared" si="390"/>
        <v>50100</v>
      </c>
      <c r="C2516" t="e">
        <f>SQRT(($C$5/2)^2-($C$5/2)^2*'(OLD) bottom seam length'!B2516^2/($C$6/2)^2)</f>
        <v>#DIV/0!</v>
      </c>
      <c r="E2516" s="136">
        <f t="shared" si="391"/>
        <v>50100</v>
      </c>
      <c r="F2516" t="e">
        <f>SQRT(($C$5/2)^2-($C$5/2)^2*'(OLD) bottom seam length'!E2516^2/($C$6/2)^2)</f>
        <v>#DIV/0!</v>
      </c>
      <c r="H2516" s="136">
        <f t="shared" si="392"/>
        <v>50100</v>
      </c>
      <c r="I2516" t="e">
        <f>SQRT(($C$5/2)^2-($C$5/2)^2*'(OLD) bottom seam length'!H2516^2/($C$6/2)^2)</f>
        <v>#DIV/0!</v>
      </c>
      <c r="K2516" s="136">
        <f t="shared" si="393"/>
        <v>50100</v>
      </c>
      <c r="L2516" t="e">
        <f>SQRT(($C$5/2)^2-($C$5/2)^2*'(OLD) bottom seam length'!K2516^2/($C$6/2)^2)</f>
        <v>#DIV/0!</v>
      </c>
      <c r="O2516" s="136">
        <f t="shared" si="394"/>
        <v>50100</v>
      </c>
      <c r="P2516" t="b">
        <f t="shared" si="395"/>
        <v>0</v>
      </c>
      <c r="T2516" s="136">
        <f t="shared" si="396"/>
        <v>50080</v>
      </c>
      <c r="U2516" t="e">
        <f>SQRT(($U$6/2)^2-($U$6/2)^2*'(OLD) bottom seam length'!T2516^2/($U$7/2)^2)</f>
        <v>#VALUE!</v>
      </c>
      <c r="W2516" s="136">
        <f t="shared" si="397"/>
        <v>50080</v>
      </c>
      <c r="X2516" t="e">
        <f>SQRT(($U$6/2)^2-($U$6/2)^2*'(OLD) bottom seam length'!W2516^2/($U$7/2)^2)</f>
        <v>#VALUE!</v>
      </c>
      <c r="Z2516" s="136">
        <f t="shared" si="398"/>
        <v>50080</v>
      </c>
      <c r="AA2516" t="e">
        <f>SQRT(($U$6/2)^2-($U$6/2)^2*'(OLD) bottom seam length'!Z2516^2/($U$7/2)^2)</f>
        <v>#VALUE!</v>
      </c>
      <c r="AC2516" s="136">
        <f t="shared" si="399"/>
        <v>50080</v>
      </c>
      <c r="AD2516" t="e">
        <f>SQRT(($U$6/2)^2-($U$6/2)^2*'(OLD) bottom seam length'!AC2516^2/($U$7/2)^2)</f>
        <v>#VALUE!</v>
      </c>
    </row>
    <row r="2517" spans="2:30">
      <c r="B2517" s="136">
        <f t="shared" si="390"/>
        <v>50120</v>
      </c>
      <c r="C2517" t="e">
        <f>SQRT(($C$5/2)^2-($C$5/2)^2*'(OLD) bottom seam length'!B2517^2/($C$6/2)^2)</f>
        <v>#DIV/0!</v>
      </c>
      <c r="E2517" s="136">
        <f t="shared" si="391"/>
        <v>50120</v>
      </c>
      <c r="F2517" t="e">
        <f>SQRT(($C$5/2)^2-($C$5/2)^2*'(OLD) bottom seam length'!E2517^2/($C$6/2)^2)</f>
        <v>#DIV/0!</v>
      </c>
      <c r="H2517" s="136">
        <f t="shared" si="392"/>
        <v>50120</v>
      </c>
      <c r="I2517" t="e">
        <f>SQRT(($C$5/2)^2-($C$5/2)^2*'(OLD) bottom seam length'!H2517^2/($C$6/2)^2)</f>
        <v>#DIV/0!</v>
      </c>
      <c r="K2517" s="136">
        <f t="shared" si="393"/>
        <v>50120</v>
      </c>
      <c r="L2517" t="e">
        <f>SQRT(($C$5/2)^2-($C$5/2)^2*'(OLD) bottom seam length'!K2517^2/($C$6/2)^2)</f>
        <v>#DIV/0!</v>
      </c>
      <c r="O2517" s="136">
        <f t="shared" si="394"/>
        <v>50120</v>
      </c>
      <c r="P2517" t="b">
        <f t="shared" si="395"/>
        <v>0</v>
      </c>
      <c r="T2517" s="136">
        <f t="shared" si="396"/>
        <v>50100</v>
      </c>
      <c r="U2517" t="e">
        <f>SQRT(($U$6/2)^2-($U$6/2)^2*'(OLD) bottom seam length'!T2517^2/($U$7/2)^2)</f>
        <v>#VALUE!</v>
      </c>
      <c r="W2517" s="136">
        <f t="shared" si="397"/>
        <v>50100</v>
      </c>
      <c r="X2517" t="e">
        <f>SQRT(($U$6/2)^2-($U$6/2)^2*'(OLD) bottom seam length'!W2517^2/($U$7/2)^2)</f>
        <v>#VALUE!</v>
      </c>
      <c r="Z2517" s="136">
        <f t="shared" si="398"/>
        <v>50100</v>
      </c>
      <c r="AA2517" t="e">
        <f>SQRT(($U$6/2)^2-($U$6/2)^2*'(OLD) bottom seam length'!Z2517^2/($U$7/2)^2)</f>
        <v>#VALUE!</v>
      </c>
      <c r="AC2517" s="136">
        <f t="shared" si="399"/>
        <v>50100</v>
      </c>
      <c r="AD2517" t="e">
        <f>SQRT(($U$6/2)^2-($U$6/2)^2*'(OLD) bottom seam length'!AC2517^2/($U$7/2)^2)</f>
        <v>#VALUE!</v>
      </c>
    </row>
    <row r="2518" spans="2:30">
      <c r="B2518" s="136">
        <f t="shared" si="390"/>
        <v>50140</v>
      </c>
      <c r="C2518" t="e">
        <f>SQRT(($C$5/2)^2-($C$5/2)^2*'(OLD) bottom seam length'!B2518^2/($C$6/2)^2)</f>
        <v>#DIV/0!</v>
      </c>
      <c r="E2518" s="136">
        <f t="shared" si="391"/>
        <v>50140</v>
      </c>
      <c r="F2518" t="e">
        <f>SQRT(($C$5/2)^2-($C$5/2)^2*'(OLD) bottom seam length'!E2518^2/($C$6/2)^2)</f>
        <v>#DIV/0!</v>
      </c>
      <c r="H2518" s="136">
        <f t="shared" si="392"/>
        <v>50140</v>
      </c>
      <c r="I2518" t="e">
        <f>SQRT(($C$5/2)^2-($C$5/2)^2*'(OLD) bottom seam length'!H2518^2/($C$6/2)^2)</f>
        <v>#DIV/0!</v>
      </c>
      <c r="K2518" s="136">
        <f t="shared" si="393"/>
        <v>50140</v>
      </c>
      <c r="L2518" t="e">
        <f>SQRT(($C$5/2)^2-($C$5/2)^2*'(OLD) bottom seam length'!K2518^2/($C$6/2)^2)</f>
        <v>#DIV/0!</v>
      </c>
      <c r="O2518" s="136">
        <f t="shared" si="394"/>
        <v>50140</v>
      </c>
      <c r="P2518" t="b">
        <f t="shared" si="395"/>
        <v>0</v>
      </c>
      <c r="T2518" s="136">
        <f t="shared" si="396"/>
        <v>50120</v>
      </c>
      <c r="U2518" t="e">
        <f>SQRT(($U$6/2)^2-($U$6/2)^2*'(OLD) bottom seam length'!T2518^2/($U$7/2)^2)</f>
        <v>#VALUE!</v>
      </c>
      <c r="W2518" s="136">
        <f t="shared" si="397"/>
        <v>50120</v>
      </c>
      <c r="X2518" t="e">
        <f>SQRT(($U$6/2)^2-($U$6/2)^2*'(OLD) bottom seam length'!W2518^2/($U$7/2)^2)</f>
        <v>#VALUE!</v>
      </c>
      <c r="Z2518" s="136">
        <f t="shared" si="398"/>
        <v>50120</v>
      </c>
      <c r="AA2518" t="e">
        <f>SQRT(($U$6/2)^2-($U$6/2)^2*'(OLD) bottom seam length'!Z2518^2/($U$7/2)^2)</f>
        <v>#VALUE!</v>
      </c>
      <c r="AC2518" s="136">
        <f t="shared" si="399"/>
        <v>50120</v>
      </c>
      <c r="AD2518" t="e">
        <f>SQRT(($U$6/2)^2-($U$6/2)^2*'(OLD) bottom seam length'!AC2518^2/($U$7/2)^2)</f>
        <v>#VALUE!</v>
      </c>
    </row>
    <row r="2519" spans="2:30">
      <c r="B2519" s="136">
        <f t="shared" si="390"/>
        <v>50160</v>
      </c>
      <c r="C2519" t="e">
        <f>SQRT(($C$5/2)^2-($C$5/2)^2*'(OLD) bottom seam length'!B2519^2/($C$6/2)^2)</f>
        <v>#DIV/0!</v>
      </c>
      <c r="E2519" s="136">
        <f t="shared" si="391"/>
        <v>50160</v>
      </c>
      <c r="F2519" t="e">
        <f>SQRT(($C$5/2)^2-($C$5/2)^2*'(OLD) bottom seam length'!E2519^2/($C$6/2)^2)</f>
        <v>#DIV/0!</v>
      </c>
      <c r="H2519" s="136">
        <f t="shared" si="392"/>
        <v>50160</v>
      </c>
      <c r="I2519" t="e">
        <f>SQRT(($C$5/2)^2-($C$5/2)^2*'(OLD) bottom seam length'!H2519^2/($C$6/2)^2)</f>
        <v>#DIV/0!</v>
      </c>
      <c r="K2519" s="136">
        <f t="shared" si="393"/>
        <v>50160</v>
      </c>
      <c r="L2519" t="e">
        <f>SQRT(($C$5/2)^2-($C$5/2)^2*'(OLD) bottom seam length'!K2519^2/($C$6/2)^2)</f>
        <v>#DIV/0!</v>
      </c>
      <c r="O2519" s="136">
        <f t="shared" si="394"/>
        <v>50160</v>
      </c>
      <c r="P2519" t="b">
        <f t="shared" si="395"/>
        <v>0</v>
      </c>
      <c r="T2519" s="136">
        <f t="shared" si="396"/>
        <v>50140</v>
      </c>
      <c r="U2519" t="e">
        <f>SQRT(($U$6/2)^2-($U$6/2)^2*'(OLD) bottom seam length'!T2519^2/($U$7/2)^2)</f>
        <v>#VALUE!</v>
      </c>
      <c r="W2519" s="136">
        <f t="shared" si="397"/>
        <v>50140</v>
      </c>
      <c r="X2519" t="e">
        <f>SQRT(($U$6/2)^2-($U$6/2)^2*'(OLD) bottom seam length'!W2519^2/($U$7/2)^2)</f>
        <v>#VALUE!</v>
      </c>
      <c r="Z2519" s="136">
        <f t="shared" si="398"/>
        <v>50140</v>
      </c>
      <c r="AA2519" t="e">
        <f>SQRT(($U$6/2)^2-($U$6/2)^2*'(OLD) bottom seam length'!Z2519^2/($U$7/2)^2)</f>
        <v>#VALUE!</v>
      </c>
      <c r="AC2519" s="136">
        <f t="shared" si="399"/>
        <v>50140</v>
      </c>
      <c r="AD2519" t="e">
        <f>SQRT(($U$6/2)^2-($U$6/2)^2*'(OLD) bottom seam length'!AC2519^2/($U$7/2)^2)</f>
        <v>#VALUE!</v>
      </c>
    </row>
    <row r="2520" spans="2:30">
      <c r="B2520" s="136">
        <f t="shared" si="390"/>
        <v>50180</v>
      </c>
      <c r="C2520" t="e">
        <f>SQRT(($C$5/2)^2-($C$5/2)^2*'(OLD) bottom seam length'!B2520^2/($C$6/2)^2)</f>
        <v>#DIV/0!</v>
      </c>
      <c r="E2520" s="136">
        <f t="shared" si="391"/>
        <v>50180</v>
      </c>
      <c r="F2520" t="e">
        <f>SQRT(($C$5/2)^2-($C$5/2)^2*'(OLD) bottom seam length'!E2520^2/($C$6/2)^2)</f>
        <v>#DIV/0!</v>
      </c>
      <c r="H2520" s="136">
        <f t="shared" si="392"/>
        <v>50180</v>
      </c>
      <c r="I2520" t="e">
        <f>SQRT(($C$5/2)^2-($C$5/2)^2*'(OLD) bottom seam length'!H2520^2/($C$6/2)^2)</f>
        <v>#DIV/0!</v>
      </c>
      <c r="K2520" s="136">
        <f t="shared" si="393"/>
        <v>50180</v>
      </c>
      <c r="L2520" t="e">
        <f>SQRT(($C$5/2)^2-($C$5/2)^2*'(OLD) bottom seam length'!K2520^2/($C$6/2)^2)</f>
        <v>#DIV/0!</v>
      </c>
      <c r="O2520" s="136">
        <f t="shared" si="394"/>
        <v>50180</v>
      </c>
      <c r="P2520" t="b">
        <f t="shared" si="395"/>
        <v>0</v>
      </c>
      <c r="T2520" s="136">
        <f t="shared" si="396"/>
        <v>50160</v>
      </c>
      <c r="U2520" t="e">
        <f>SQRT(($U$6/2)^2-($U$6/2)^2*'(OLD) bottom seam length'!T2520^2/($U$7/2)^2)</f>
        <v>#VALUE!</v>
      </c>
      <c r="W2520" s="136">
        <f t="shared" si="397"/>
        <v>50160</v>
      </c>
      <c r="X2520" t="e">
        <f>SQRT(($U$6/2)^2-($U$6/2)^2*'(OLD) bottom seam length'!W2520^2/($U$7/2)^2)</f>
        <v>#VALUE!</v>
      </c>
      <c r="Z2520" s="136">
        <f t="shared" si="398"/>
        <v>50160</v>
      </c>
      <c r="AA2520" t="e">
        <f>SQRT(($U$6/2)^2-($U$6/2)^2*'(OLD) bottom seam length'!Z2520^2/($U$7/2)^2)</f>
        <v>#VALUE!</v>
      </c>
      <c r="AC2520" s="136">
        <f t="shared" si="399"/>
        <v>50160</v>
      </c>
      <c r="AD2520" t="e">
        <f>SQRT(($U$6/2)^2-($U$6/2)^2*'(OLD) bottom seam length'!AC2520^2/($U$7/2)^2)</f>
        <v>#VALUE!</v>
      </c>
    </row>
    <row r="2521" spans="2:30">
      <c r="B2521" s="136">
        <f t="shared" si="390"/>
        <v>50200</v>
      </c>
      <c r="C2521" t="e">
        <f>SQRT(($C$5/2)^2-($C$5/2)^2*'(OLD) bottom seam length'!B2521^2/($C$6/2)^2)</f>
        <v>#DIV/0!</v>
      </c>
      <c r="E2521" s="136">
        <f t="shared" si="391"/>
        <v>50200</v>
      </c>
      <c r="F2521" t="e">
        <f>SQRT(($C$5/2)^2-($C$5/2)^2*'(OLD) bottom seam length'!E2521^2/($C$6/2)^2)</f>
        <v>#DIV/0!</v>
      </c>
      <c r="H2521" s="136">
        <f t="shared" si="392"/>
        <v>50200</v>
      </c>
      <c r="I2521" t="e">
        <f>SQRT(($C$5/2)^2-($C$5/2)^2*'(OLD) bottom seam length'!H2521^2/($C$6/2)^2)</f>
        <v>#DIV/0!</v>
      </c>
      <c r="K2521" s="136">
        <f t="shared" si="393"/>
        <v>50200</v>
      </c>
      <c r="L2521" t="e">
        <f>SQRT(($C$5/2)^2-($C$5/2)^2*'(OLD) bottom seam length'!K2521^2/($C$6/2)^2)</f>
        <v>#DIV/0!</v>
      </c>
      <c r="O2521" s="136">
        <f t="shared" si="394"/>
        <v>50200</v>
      </c>
      <c r="P2521" t="b">
        <f t="shared" si="395"/>
        <v>0</v>
      </c>
      <c r="T2521" s="136">
        <f t="shared" si="396"/>
        <v>50180</v>
      </c>
      <c r="U2521" t="e">
        <f>SQRT(($U$6/2)^2-($U$6/2)^2*'(OLD) bottom seam length'!T2521^2/($U$7/2)^2)</f>
        <v>#VALUE!</v>
      </c>
      <c r="W2521" s="136">
        <f t="shared" si="397"/>
        <v>50180</v>
      </c>
      <c r="X2521" t="e">
        <f>SQRT(($U$6/2)^2-($U$6/2)^2*'(OLD) bottom seam length'!W2521^2/($U$7/2)^2)</f>
        <v>#VALUE!</v>
      </c>
      <c r="Z2521" s="136">
        <f t="shared" si="398"/>
        <v>50180</v>
      </c>
      <c r="AA2521" t="e">
        <f>SQRT(($U$6/2)^2-($U$6/2)^2*'(OLD) bottom seam length'!Z2521^2/($U$7/2)^2)</f>
        <v>#VALUE!</v>
      </c>
      <c r="AC2521" s="136">
        <f t="shared" si="399"/>
        <v>50180</v>
      </c>
      <c r="AD2521" t="e">
        <f>SQRT(($U$6/2)^2-($U$6/2)^2*'(OLD) bottom seam length'!AC2521^2/($U$7/2)^2)</f>
        <v>#VALUE!</v>
      </c>
    </row>
    <row r="2522" spans="2:30">
      <c r="B2522" s="136">
        <f t="shared" si="390"/>
        <v>50220</v>
      </c>
      <c r="C2522" t="e">
        <f>SQRT(($C$5/2)^2-($C$5/2)^2*'(OLD) bottom seam length'!B2522^2/($C$6/2)^2)</f>
        <v>#DIV/0!</v>
      </c>
      <c r="E2522" s="136">
        <f t="shared" si="391"/>
        <v>50220</v>
      </c>
      <c r="F2522" t="e">
        <f>SQRT(($C$5/2)^2-($C$5/2)^2*'(OLD) bottom seam length'!E2522^2/($C$6/2)^2)</f>
        <v>#DIV/0!</v>
      </c>
      <c r="H2522" s="136">
        <f t="shared" si="392"/>
        <v>50220</v>
      </c>
      <c r="I2522" t="e">
        <f>SQRT(($C$5/2)^2-($C$5/2)^2*'(OLD) bottom seam length'!H2522^2/($C$6/2)^2)</f>
        <v>#DIV/0!</v>
      </c>
      <c r="K2522" s="136">
        <f t="shared" si="393"/>
        <v>50220</v>
      </c>
      <c r="L2522" t="e">
        <f>SQRT(($C$5/2)^2-($C$5/2)^2*'(OLD) bottom seam length'!K2522^2/($C$6/2)^2)</f>
        <v>#DIV/0!</v>
      </c>
      <c r="O2522" s="136">
        <f t="shared" si="394"/>
        <v>50220</v>
      </c>
      <c r="P2522" t="b">
        <f t="shared" si="395"/>
        <v>0</v>
      </c>
      <c r="T2522" s="136">
        <f t="shared" si="396"/>
        <v>50200</v>
      </c>
      <c r="U2522" t="e">
        <f>SQRT(($U$6/2)^2-($U$6/2)^2*'(OLD) bottom seam length'!T2522^2/($U$7/2)^2)</f>
        <v>#VALUE!</v>
      </c>
      <c r="W2522" s="136">
        <f t="shared" si="397"/>
        <v>50200</v>
      </c>
      <c r="X2522" t="e">
        <f>SQRT(($U$6/2)^2-($U$6/2)^2*'(OLD) bottom seam length'!W2522^2/($U$7/2)^2)</f>
        <v>#VALUE!</v>
      </c>
      <c r="Z2522" s="136">
        <f t="shared" si="398"/>
        <v>50200</v>
      </c>
      <c r="AA2522" t="e">
        <f>SQRT(($U$6/2)^2-($U$6/2)^2*'(OLD) bottom seam length'!Z2522^2/($U$7/2)^2)</f>
        <v>#VALUE!</v>
      </c>
      <c r="AC2522" s="136">
        <f t="shared" si="399"/>
        <v>50200</v>
      </c>
      <c r="AD2522" t="e">
        <f>SQRT(($U$6/2)^2-($U$6/2)^2*'(OLD) bottom seam length'!AC2522^2/($U$7/2)^2)</f>
        <v>#VALUE!</v>
      </c>
    </row>
    <row r="2523" spans="2:30">
      <c r="B2523" s="136">
        <f t="shared" si="390"/>
        <v>50240</v>
      </c>
      <c r="C2523" t="e">
        <f>SQRT(($C$5/2)^2-($C$5/2)^2*'(OLD) bottom seam length'!B2523^2/($C$6/2)^2)</f>
        <v>#DIV/0!</v>
      </c>
      <c r="E2523" s="136">
        <f t="shared" si="391"/>
        <v>50240</v>
      </c>
      <c r="F2523" t="e">
        <f>SQRT(($C$5/2)^2-($C$5/2)^2*'(OLD) bottom seam length'!E2523^2/($C$6/2)^2)</f>
        <v>#DIV/0!</v>
      </c>
      <c r="H2523" s="136">
        <f t="shared" si="392"/>
        <v>50240</v>
      </c>
      <c r="I2523" t="e">
        <f>SQRT(($C$5/2)^2-($C$5/2)^2*'(OLD) bottom seam length'!H2523^2/($C$6/2)^2)</f>
        <v>#DIV/0!</v>
      </c>
      <c r="K2523" s="136">
        <f t="shared" si="393"/>
        <v>50240</v>
      </c>
      <c r="L2523" t="e">
        <f>SQRT(($C$5/2)^2-($C$5/2)^2*'(OLD) bottom seam length'!K2523^2/($C$6/2)^2)</f>
        <v>#DIV/0!</v>
      </c>
      <c r="O2523" s="136">
        <f t="shared" si="394"/>
        <v>50240</v>
      </c>
      <c r="P2523" t="b">
        <f t="shared" si="395"/>
        <v>0</v>
      </c>
      <c r="T2523" s="136">
        <f t="shared" si="396"/>
        <v>50220</v>
      </c>
      <c r="U2523" t="e">
        <f>SQRT(($U$6/2)^2-($U$6/2)^2*'(OLD) bottom seam length'!T2523^2/($U$7/2)^2)</f>
        <v>#VALUE!</v>
      </c>
      <c r="W2523" s="136">
        <f t="shared" si="397"/>
        <v>50220</v>
      </c>
      <c r="X2523" t="e">
        <f>SQRT(($U$6/2)^2-($U$6/2)^2*'(OLD) bottom seam length'!W2523^2/($U$7/2)^2)</f>
        <v>#VALUE!</v>
      </c>
      <c r="Z2523" s="136">
        <f t="shared" si="398"/>
        <v>50220</v>
      </c>
      <c r="AA2523" t="e">
        <f>SQRT(($U$6/2)^2-($U$6/2)^2*'(OLD) bottom seam length'!Z2523^2/($U$7/2)^2)</f>
        <v>#VALUE!</v>
      </c>
      <c r="AC2523" s="136">
        <f t="shared" si="399"/>
        <v>50220</v>
      </c>
      <c r="AD2523" t="e">
        <f>SQRT(($U$6/2)^2-($U$6/2)^2*'(OLD) bottom seam length'!AC2523^2/($U$7/2)^2)</f>
        <v>#VALUE!</v>
      </c>
    </row>
    <row r="2524" spans="2:30">
      <c r="B2524" s="136">
        <f t="shared" si="390"/>
        <v>50260</v>
      </c>
      <c r="C2524" t="e">
        <f>SQRT(($C$5/2)^2-($C$5/2)^2*'(OLD) bottom seam length'!B2524^2/($C$6/2)^2)</f>
        <v>#DIV/0!</v>
      </c>
      <c r="E2524" s="136">
        <f t="shared" si="391"/>
        <v>50260</v>
      </c>
      <c r="F2524" t="e">
        <f>SQRT(($C$5/2)^2-($C$5/2)^2*'(OLD) bottom seam length'!E2524^2/($C$6/2)^2)</f>
        <v>#DIV/0!</v>
      </c>
      <c r="H2524" s="136">
        <f t="shared" si="392"/>
        <v>50260</v>
      </c>
      <c r="I2524" t="e">
        <f>SQRT(($C$5/2)^2-($C$5/2)^2*'(OLD) bottom seam length'!H2524^2/($C$6/2)^2)</f>
        <v>#DIV/0!</v>
      </c>
      <c r="K2524" s="136">
        <f t="shared" si="393"/>
        <v>50260</v>
      </c>
      <c r="L2524" t="e">
        <f>SQRT(($C$5/2)^2-($C$5/2)^2*'(OLD) bottom seam length'!K2524^2/($C$6/2)^2)</f>
        <v>#DIV/0!</v>
      </c>
      <c r="O2524" s="136">
        <f t="shared" si="394"/>
        <v>50260</v>
      </c>
      <c r="P2524" t="b">
        <f t="shared" si="395"/>
        <v>0</v>
      </c>
      <c r="T2524" s="136">
        <f t="shared" si="396"/>
        <v>50240</v>
      </c>
      <c r="U2524" t="e">
        <f>SQRT(($U$6/2)^2-($U$6/2)^2*'(OLD) bottom seam length'!T2524^2/($U$7/2)^2)</f>
        <v>#VALUE!</v>
      </c>
      <c r="W2524" s="136">
        <f t="shared" si="397"/>
        <v>50240</v>
      </c>
      <c r="X2524" t="e">
        <f>SQRT(($U$6/2)^2-($U$6/2)^2*'(OLD) bottom seam length'!W2524^2/($U$7/2)^2)</f>
        <v>#VALUE!</v>
      </c>
      <c r="Z2524" s="136">
        <f t="shared" si="398"/>
        <v>50240</v>
      </c>
      <c r="AA2524" t="e">
        <f>SQRT(($U$6/2)^2-($U$6/2)^2*'(OLD) bottom seam length'!Z2524^2/($U$7/2)^2)</f>
        <v>#VALUE!</v>
      </c>
      <c r="AC2524" s="136">
        <f t="shared" si="399"/>
        <v>50240</v>
      </c>
      <c r="AD2524" t="e">
        <f>SQRT(($U$6/2)^2-($U$6/2)^2*'(OLD) bottom seam length'!AC2524^2/($U$7/2)^2)</f>
        <v>#VALUE!</v>
      </c>
    </row>
    <row r="2525" spans="2:30">
      <c r="B2525" s="136">
        <f t="shared" si="390"/>
        <v>50280</v>
      </c>
      <c r="C2525" t="e">
        <f>SQRT(($C$5/2)^2-($C$5/2)^2*'(OLD) bottom seam length'!B2525^2/($C$6/2)^2)</f>
        <v>#DIV/0!</v>
      </c>
      <c r="E2525" s="136">
        <f t="shared" si="391"/>
        <v>50280</v>
      </c>
      <c r="F2525" t="e">
        <f>SQRT(($C$5/2)^2-($C$5/2)^2*'(OLD) bottom seam length'!E2525^2/($C$6/2)^2)</f>
        <v>#DIV/0!</v>
      </c>
      <c r="H2525" s="136">
        <f t="shared" si="392"/>
        <v>50280</v>
      </c>
      <c r="I2525" t="e">
        <f>SQRT(($C$5/2)^2-($C$5/2)^2*'(OLD) bottom seam length'!H2525^2/($C$6/2)^2)</f>
        <v>#DIV/0!</v>
      </c>
      <c r="K2525" s="136">
        <f t="shared" si="393"/>
        <v>50280</v>
      </c>
      <c r="L2525" t="e">
        <f>SQRT(($C$5/2)^2-($C$5/2)^2*'(OLD) bottom seam length'!K2525^2/($C$6/2)^2)</f>
        <v>#DIV/0!</v>
      </c>
      <c r="O2525" s="136">
        <f t="shared" si="394"/>
        <v>50280</v>
      </c>
      <c r="P2525" t="b">
        <f t="shared" si="395"/>
        <v>0</v>
      </c>
      <c r="T2525" s="136">
        <f t="shared" si="396"/>
        <v>50260</v>
      </c>
      <c r="U2525" t="e">
        <f>SQRT(($U$6/2)^2-($U$6/2)^2*'(OLD) bottom seam length'!T2525^2/($U$7/2)^2)</f>
        <v>#VALUE!</v>
      </c>
      <c r="W2525" s="136">
        <f t="shared" si="397"/>
        <v>50260</v>
      </c>
      <c r="X2525" t="e">
        <f>SQRT(($U$6/2)^2-($U$6/2)^2*'(OLD) bottom seam length'!W2525^2/($U$7/2)^2)</f>
        <v>#VALUE!</v>
      </c>
      <c r="Z2525" s="136">
        <f t="shared" si="398"/>
        <v>50260</v>
      </c>
      <c r="AA2525" t="e">
        <f>SQRT(($U$6/2)^2-($U$6/2)^2*'(OLD) bottom seam length'!Z2525^2/($U$7/2)^2)</f>
        <v>#VALUE!</v>
      </c>
      <c r="AC2525" s="136">
        <f t="shared" si="399"/>
        <v>50260</v>
      </c>
      <c r="AD2525" t="e">
        <f>SQRT(($U$6/2)^2-($U$6/2)^2*'(OLD) bottom seam length'!AC2525^2/($U$7/2)^2)</f>
        <v>#VALUE!</v>
      </c>
    </row>
    <row r="2526" spans="2:30">
      <c r="B2526" s="136">
        <f t="shared" si="390"/>
        <v>50300</v>
      </c>
      <c r="C2526" t="e">
        <f>SQRT(($C$5/2)^2-($C$5/2)^2*'(OLD) bottom seam length'!B2526^2/($C$6/2)^2)</f>
        <v>#DIV/0!</v>
      </c>
      <c r="E2526" s="136">
        <f t="shared" si="391"/>
        <v>50300</v>
      </c>
      <c r="F2526" t="e">
        <f>SQRT(($C$5/2)^2-($C$5/2)^2*'(OLD) bottom seam length'!E2526^2/($C$6/2)^2)</f>
        <v>#DIV/0!</v>
      </c>
      <c r="H2526" s="136">
        <f t="shared" si="392"/>
        <v>50300</v>
      </c>
      <c r="I2526" t="e">
        <f>SQRT(($C$5/2)^2-($C$5/2)^2*'(OLD) bottom seam length'!H2526^2/($C$6/2)^2)</f>
        <v>#DIV/0!</v>
      </c>
      <c r="K2526" s="136">
        <f t="shared" si="393"/>
        <v>50300</v>
      </c>
      <c r="L2526" t="e">
        <f>SQRT(($C$5/2)^2-($C$5/2)^2*'(OLD) bottom seam length'!K2526^2/($C$6/2)^2)</f>
        <v>#DIV/0!</v>
      </c>
      <c r="O2526" s="136">
        <f t="shared" si="394"/>
        <v>50300</v>
      </c>
      <c r="P2526" t="b">
        <f t="shared" si="395"/>
        <v>0</v>
      </c>
      <c r="T2526" s="136">
        <f t="shared" si="396"/>
        <v>50280</v>
      </c>
      <c r="U2526" t="e">
        <f>SQRT(($U$6/2)^2-($U$6/2)^2*'(OLD) bottom seam length'!T2526^2/($U$7/2)^2)</f>
        <v>#VALUE!</v>
      </c>
      <c r="W2526" s="136">
        <f t="shared" si="397"/>
        <v>50280</v>
      </c>
      <c r="X2526" t="e">
        <f>SQRT(($U$6/2)^2-($U$6/2)^2*'(OLD) bottom seam length'!W2526^2/($U$7/2)^2)</f>
        <v>#VALUE!</v>
      </c>
      <c r="Z2526" s="136">
        <f t="shared" si="398"/>
        <v>50280</v>
      </c>
      <c r="AA2526" t="e">
        <f>SQRT(($U$6/2)^2-($U$6/2)^2*'(OLD) bottom seam length'!Z2526^2/($U$7/2)^2)</f>
        <v>#VALUE!</v>
      </c>
      <c r="AC2526" s="136">
        <f t="shared" si="399"/>
        <v>50280</v>
      </c>
      <c r="AD2526" t="e">
        <f>SQRT(($U$6/2)^2-($U$6/2)^2*'(OLD) bottom seam length'!AC2526^2/($U$7/2)^2)</f>
        <v>#VALUE!</v>
      </c>
    </row>
    <row r="2527" spans="2:30">
      <c r="B2527" s="136">
        <f t="shared" si="390"/>
        <v>50320</v>
      </c>
      <c r="C2527" t="e">
        <f>SQRT(($C$5/2)^2-($C$5/2)^2*'(OLD) bottom seam length'!B2527^2/($C$6/2)^2)</f>
        <v>#DIV/0!</v>
      </c>
      <c r="E2527" s="136">
        <f t="shared" si="391"/>
        <v>50320</v>
      </c>
      <c r="F2527" t="e">
        <f>SQRT(($C$5/2)^2-($C$5/2)^2*'(OLD) bottom seam length'!E2527^2/($C$6/2)^2)</f>
        <v>#DIV/0!</v>
      </c>
      <c r="H2527" s="136">
        <f t="shared" si="392"/>
        <v>50320</v>
      </c>
      <c r="I2527" t="e">
        <f>SQRT(($C$5/2)^2-($C$5/2)^2*'(OLD) bottom seam length'!H2527^2/($C$6/2)^2)</f>
        <v>#DIV/0!</v>
      </c>
      <c r="K2527" s="136">
        <f t="shared" si="393"/>
        <v>50320</v>
      </c>
      <c r="L2527" t="e">
        <f>SQRT(($C$5/2)^2-($C$5/2)^2*'(OLD) bottom seam length'!K2527^2/($C$6/2)^2)</f>
        <v>#DIV/0!</v>
      </c>
      <c r="O2527" s="136">
        <f t="shared" si="394"/>
        <v>50320</v>
      </c>
      <c r="P2527" t="b">
        <f t="shared" si="395"/>
        <v>0</v>
      </c>
      <c r="T2527" s="136">
        <f t="shared" si="396"/>
        <v>50300</v>
      </c>
      <c r="U2527" t="e">
        <f>SQRT(($U$6/2)^2-($U$6/2)^2*'(OLD) bottom seam length'!T2527^2/($U$7/2)^2)</f>
        <v>#VALUE!</v>
      </c>
      <c r="W2527" s="136">
        <f t="shared" si="397"/>
        <v>50300</v>
      </c>
      <c r="X2527" t="e">
        <f>SQRT(($U$6/2)^2-($U$6/2)^2*'(OLD) bottom seam length'!W2527^2/($U$7/2)^2)</f>
        <v>#VALUE!</v>
      </c>
      <c r="Z2527" s="136">
        <f t="shared" si="398"/>
        <v>50300</v>
      </c>
      <c r="AA2527" t="e">
        <f>SQRT(($U$6/2)^2-($U$6/2)^2*'(OLD) bottom seam length'!Z2527^2/($U$7/2)^2)</f>
        <v>#VALUE!</v>
      </c>
      <c r="AC2527" s="136">
        <f t="shared" si="399"/>
        <v>50300</v>
      </c>
      <c r="AD2527" t="e">
        <f>SQRT(($U$6/2)^2-($U$6/2)^2*'(OLD) bottom seam length'!AC2527^2/($U$7/2)^2)</f>
        <v>#VALUE!</v>
      </c>
    </row>
    <row r="2528" spans="2:30">
      <c r="B2528" s="136">
        <f t="shared" si="390"/>
        <v>50340</v>
      </c>
      <c r="C2528" t="e">
        <f>SQRT(($C$5/2)^2-($C$5/2)^2*'(OLD) bottom seam length'!B2528^2/($C$6/2)^2)</f>
        <v>#DIV/0!</v>
      </c>
      <c r="E2528" s="136">
        <f t="shared" si="391"/>
        <v>50340</v>
      </c>
      <c r="F2528" t="e">
        <f>SQRT(($C$5/2)^2-($C$5/2)^2*'(OLD) bottom seam length'!E2528^2/($C$6/2)^2)</f>
        <v>#DIV/0!</v>
      </c>
      <c r="H2528" s="136">
        <f t="shared" si="392"/>
        <v>50340</v>
      </c>
      <c r="I2528" t="e">
        <f>SQRT(($C$5/2)^2-($C$5/2)^2*'(OLD) bottom seam length'!H2528^2/($C$6/2)^2)</f>
        <v>#DIV/0!</v>
      </c>
      <c r="K2528" s="136">
        <f t="shared" si="393"/>
        <v>50340</v>
      </c>
      <c r="L2528" t="e">
        <f>SQRT(($C$5/2)^2-($C$5/2)^2*'(OLD) bottom seam length'!K2528^2/($C$6/2)^2)</f>
        <v>#DIV/0!</v>
      </c>
      <c r="O2528" s="136">
        <f t="shared" si="394"/>
        <v>50340</v>
      </c>
      <c r="P2528" t="b">
        <f t="shared" si="395"/>
        <v>0</v>
      </c>
      <c r="T2528" s="136">
        <f t="shared" si="396"/>
        <v>50320</v>
      </c>
      <c r="U2528" t="e">
        <f>SQRT(($U$6/2)^2-($U$6/2)^2*'(OLD) bottom seam length'!T2528^2/($U$7/2)^2)</f>
        <v>#VALUE!</v>
      </c>
      <c r="W2528" s="136">
        <f t="shared" si="397"/>
        <v>50320</v>
      </c>
      <c r="X2528" t="e">
        <f>SQRT(($U$6/2)^2-($U$6/2)^2*'(OLD) bottom seam length'!W2528^2/($U$7/2)^2)</f>
        <v>#VALUE!</v>
      </c>
      <c r="Z2528" s="136">
        <f t="shared" si="398"/>
        <v>50320</v>
      </c>
      <c r="AA2528" t="e">
        <f>SQRT(($U$6/2)^2-($U$6/2)^2*'(OLD) bottom seam length'!Z2528^2/($U$7/2)^2)</f>
        <v>#VALUE!</v>
      </c>
      <c r="AC2528" s="136">
        <f t="shared" si="399"/>
        <v>50320</v>
      </c>
      <c r="AD2528" t="e">
        <f>SQRT(($U$6/2)^2-($U$6/2)^2*'(OLD) bottom seam length'!AC2528^2/($U$7/2)^2)</f>
        <v>#VALUE!</v>
      </c>
    </row>
    <row r="2529" spans="2:30">
      <c r="B2529" s="136">
        <f t="shared" si="390"/>
        <v>50360</v>
      </c>
      <c r="C2529" t="e">
        <f>SQRT(($C$5/2)^2-($C$5/2)^2*'(OLD) bottom seam length'!B2529^2/($C$6/2)^2)</f>
        <v>#DIV/0!</v>
      </c>
      <c r="E2529" s="136">
        <f t="shared" si="391"/>
        <v>50360</v>
      </c>
      <c r="F2529" t="e">
        <f>SQRT(($C$5/2)^2-($C$5/2)^2*'(OLD) bottom seam length'!E2529^2/($C$6/2)^2)</f>
        <v>#DIV/0!</v>
      </c>
      <c r="H2529" s="136">
        <f t="shared" si="392"/>
        <v>50360</v>
      </c>
      <c r="I2529" t="e">
        <f>SQRT(($C$5/2)^2-($C$5/2)^2*'(OLD) bottom seam length'!H2529^2/($C$6/2)^2)</f>
        <v>#DIV/0!</v>
      </c>
      <c r="K2529" s="136">
        <f t="shared" si="393"/>
        <v>50360</v>
      </c>
      <c r="L2529" t="e">
        <f>SQRT(($C$5/2)^2-($C$5/2)^2*'(OLD) bottom seam length'!K2529^2/($C$6/2)^2)</f>
        <v>#DIV/0!</v>
      </c>
      <c r="O2529" s="136">
        <f t="shared" si="394"/>
        <v>50360</v>
      </c>
      <c r="P2529" t="b">
        <f t="shared" si="395"/>
        <v>0</v>
      </c>
      <c r="T2529" s="136">
        <f t="shared" si="396"/>
        <v>50340</v>
      </c>
      <c r="U2529" t="e">
        <f>SQRT(($U$6/2)^2-($U$6/2)^2*'(OLD) bottom seam length'!T2529^2/($U$7/2)^2)</f>
        <v>#VALUE!</v>
      </c>
      <c r="W2529" s="136">
        <f t="shared" si="397"/>
        <v>50340</v>
      </c>
      <c r="X2529" t="e">
        <f>SQRT(($U$6/2)^2-($U$6/2)^2*'(OLD) bottom seam length'!W2529^2/($U$7/2)^2)</f>
        <v>#VALUE!</v>
      </c>
      <c r="Z2529" s="136">
        <f t="shared" si="398"/>
        <v>50340</v>
      </c>
      <c r="AA2529" t="e">
        <f>SQRT(($U$6/2)^2-($U$6/2)^2*'(OLD) bottom seam length'!Z2529^2/($U$7/2)^2)</f>
        <v>#VALUE!</v>
      </c>
      <c r="AC2529" s="136">
        <f t="shared" si="399"/>
        <v>50340</v>
      </c>
      <c r="AD2529" t="e">
        <f>SQRT(($U$6/2)^2-($U$6/2)^2*'(OLD) bottom seam length'!AC2529^2/($U$7/2)^2)</f>
        <v>#VALUE!</v>
      </c>
    </row>
    <row r="2530" spans="2:30">
      <c r="B2530" s="136">
        <f t="shared" si="390"/>
        <v>50380</v>
      </c>
      <c r="C2530" t="e">
        <f>SQRT(($C$5/2)^2-($C$5/2)^2*'(OLD) bottom seam length'!B2530^2/($C$6/2)^2)</f>
        <v>#DIV/0!</v>
      </c>
      <c r="E2530" s="136">
        <f t="shared" si="391"/>
        <v>50380</v>
      </c>
      <c r="F2530" t="e">
        <f>SQRT(($C$5/2)^2-($C$5/2)^2*'(OLD) bottom seam length'!E2530^2/($C$6/2)^2)</f>
        <v>#DIV/0!</v>
      </c>
      <c r="H2530" s="136">
        <f t="shared" si="392"/>
        <v>50380</v>
      </c>
      <c r="I2530" t="e">
        <f>SQRT(($C$5/2)^2-($C$5/2)^2*'(OLD) bottom seam length'!H2530^2/($C$6/2)^2)</f>
        <v>#DIV/0!</v>
      </c>
      <c r="K2530" s="136">
        <f t="shared" si="393"/>
        <v>50380</v>
      </c>
      <c r="L2530" t="e">
        <f>SQRT(($C$5/2)^2-($C$5/2)^2*'(OLD) bottom seam length'!K2530^2/($C$6/2)^2)</f>
        <v>#DIV/0!</v>
      </c>
      <c r="O2530" s="136">
        <f t="shared" si="394"/>
        <v>50380</v>
      </c>
      <c r="P2530" t="b">
        <f t="shared" si="395"/>
        <v>0</v>
      </c>
      <c r="T2530" s="136">
        <f t="shared" si="396"/>
        <v>50360</v>
      </c>
      <c r="U2530" t="e">
        <f>SQRT(($U$6/2)^2-($U$6/2)^2*'(OLD) bottom seam length'!T2530^2/($U$7/2)^2)</f>
        <v>#VALUE!</v>
      </c>
      <c r="W2530" s="136">
        <f t="shared" si="397"/>
        <v>50360</v>
      </c>
      <c r="X2530" t="e">
        <f>SQRT(($U$6/2)^2-($U$6/2)^2*'(OLD) bottom seam length'!W2530^2/($U$7/2)^2)</f>
        <v>#VALUE!</v>
      </c>
      <c r="Z2530" s="136">
        <f t="shared" si="398"/>
        <v>50360</v>
      </c>
      <c r="AA2530" t="e">
        <f>SQRT(($U$6/2)^2-($U$6/2)^2*'(OLD) bottom seam length'!Z2530^2/($U$7/2)^2)</f>
        <v>#VALUE!</v>
      </c>
      <c r="AC2530" s="136">
        <f t="shared" si="399"/>
        <v>50360</v>
      </c>
      <c r="AD2530" t="e">
        <f>SQRT(($U$6/2)^2-($U$6/2)^2*'(OLD) bottom seam length'!AC2530^2/($U$7/2)^2)</f>
        <v>#VALUE!</v>
      </c>
    </row>
    <row r="2531" spans="2:30">
      <c r="B2531" s="136">
        <f t="shared" si="390"/>
        <v>50400</v>
      </c>
      <c r="C2531" t="e">
        <f>SQRT(($C$5/2)^2-($C$5/2)^2*'(OLD) bottom seam length'!B2531^2/($C$6/2)^2)</f>
        <v>#DIV/0!</v>
      </c>
      <c r="E2531" s="136">
        <f t="shared" si="391"/>
        <v>50400</v>
      </c>
      <c r="F2531" t="e">
        <f>SQRT(($C$5/2)^2-($C$5/2)^2*'(OLD) bottom seam length'!E2531^2/($C$6/2)^2)</f>
        <v>#DIV/0!</v>
      </c>
      <c r="H2531" s="136">
        <f t="shared" si="392"/>
        <v>50400</v>
      </c>
      <c r="I2531" t="e">
        <f>SQRT(($C$5/2)^2-($C$5/2)^2*'(OLD) bottom seam length'!H2531^2/($C$6/2)^2)</f>
        <v>#DIV/0!</v>
      </c>
      <c r="K2531" s="136">
        <f t="shared" si="393"/>
        <v>50400</v>
      </c>
      <c r="L2531" t="e">
        <f>SQRT(($C$5/2)^2-($C$5/2)^2*'(OLD) bottom seam length'!K2531^2/($C$6/2)^2)</f>
        <v>#DIV/0!</v>
      </c>
      <c r="O2531" s="136">
        <f t="shared" si="394"/>
        <v>50400</v>
      </c>
      <c r="P2531" t="b">
        <f t="shared" si="395"/>
        <v>0</v>
      </c>
      <c r="T2531" s="136">
        <f t="shared" si="396"/>
        <v>50380</v>
      </c>
      <c r="U2531" t="e">
        <f>SQRT(($U$6/2)^2-($U$6/2)^2*'(OLD) bottom seam length'!T2531^2/($U$7/2)^2)</f>
        <v>#VALUE!</v>
      </c>
      <c r="W2531" s="136">
        <f t="shared" si="397"/>
        <v>50380</v>
      </c>
      <c r="X2531" t="e">
        <f>SQRT(($U$6/2)^2-($U$6/2)^2*'(OLD) bottom seam length'!W2531^2/($U$7/2)^2)</f>
        <v>#VALUE!</v>
      </c>
      <c r="Z2531" s="136">
        <f t="shared" si="398"/>
        <v>50380</v>
      </c>
      <c r="AA2531" t="e">
        <f>SQRT(($U$6/2)^2-($U$6/2)^2*'(OLD) bottom seam length'!Z2531^2/($U$7/2)^2)</f>
        <v>#VALUE!</v>
      </c>
      <c r="AC2531" s="136">
        <f t="shared" si="399"/>
        <v>50380</v>
      </c>
      <c r="AD2531" t="e">
        <f>SQRT(($U$6/2)^2-($U$6/2)^2*'(OLD) bottom seam length'!AC2531^2/($U$7/2)^2)</f>
        <v>#VALUE!</v>
      </c>
    </row>
    <row r="2532" spans="2:30">
      <c r="B2532" s="136">
        <f t="shared" si="390"/>
        <v>50420</v>
      </c>
      <c r="C2532" t="e">
        <f>SQRT(($C$5/2)^2-($C$5/2)^2*'(OLD) bottom seam length'!B2532^2/($C$6/2)^2)</f>
        <v>#DIV/0!</v>
      </c>
      <c r="E2532" s="136">
        <f t="shared" si="391"/>
        <v>50420</v>
      </c>
      <c r="F2532" t="e">
        <f>SQRT(($C$5/2)^2-($C$5/2)^2*'(OLD) bottom seam length'!E2532^2/($C$6/2)^2)</f>
        <v>#DIV/0!</v>
      </c>
      <c r="H2532" s="136">
        <f t="shared" si="392"/>
        <v>50420</v>
      </c>
      <c r="I2532" t="e">
        <f>SQRT(($C$5/2)^2-($C$5/2)^2*'(OLD) bottom seam length'!H2532^2/($C$6/2)^2)</f>
        <v>#DIV/0!</v>
      </c>
      <c r="K2532" s="136">
        <f t="shared" si="393"/>
        <v>50420</v>
      </c>
      <c r="L2532" t="e">
        <f>SQRT(($C$5/2)^2-($C$5/2)^2*'(OLD) bottom seam length'!K2532^2/($C$6/2)^2)</f>
        <v>#DIV/0!</v>
      </c>
      <c r="O2532" s="136">
        <f t="shared" si="394"/>
        <v>50420</v>
      </c>
      <c r="P2532" t="b">
        <f t="shared" si="395"/>
        <v>0</v>
      </c>
      <c r="T2532" s="136">
        <f t="shared" si="396"/>
        <v>50400</v>
      </c>
      <c r="U2532" t="e">
        <f>SQRT(($U$6/2)^2-($U$6/2)^2*'(OLD) bottom seam length'!T2532^2/($U$7/2)^2)</f>
        <v>#VALUE!</v>
      </c>
      <c r="W2532" s="136">
        <f t="shared" si="397"/>
        <v>50400</v>
      </c>
      <c r="X2532" t="e">
        <f>SQRT(($U$6/2)^2-($U$6/2)^2*'(OLD) bottom seam length'!W2532^2/($U$7/2)^2)</f>
        <v>#VALUE!</v>
      </c>
      <c r="Z2532" s="136">
        <f t="shared" si="398"/>
        <v>50400</v>
      </c>
      <c r="AA2532" t="e">
        <f>SQRT(($U$6/2)^2-($U$6/2)^2*'(OLD) bottom seam length'!Z2532^2/($U$7/2)^2)</f>
        <v>#VALUE!</v>
      </c>
      <c r="AC2532" s="136">
        <f t="shared" si="399"/>
        <v>50400</v>
      </c>
      <c r="AD2532" t="e">
        <f>SQRT(($U$6/2)^2-($U$6/2)^2*'(OLD) bottom seam length'!AC2532^2/($U$7/2)^2)</f>
        <v>#VALUE!</v>
      </c>
    </row>
    <row r="2533" spans="2:30">
      <c r="B2533" s="136">
        <f t="shared" si="390"/>
        <v>50440</v>
      </c>
      <c r="C2533" t="e">
        <f>SQRT(($C$5/2)^2-($C$5/2)^2*'(OLD) bottom seam length'!B2533^2/($C$6/2)^2)</f>
        <v>#DIV/0!</v>
      </c>
      <c r="E2533" s="136">
        <f t="shared" si="391"/>
        <v>50440</v>
      </c>
      <c r="F2533" t="e">
        <f>SQRT(($C$5/2)^2-($C$5/2)^2*'(OLD) bottom seam length'!E2533^2/($C$6/2)^2)</f>
        <v>#DIV/0!</v>
      </c>
      <c r="H2533" s="136">
        <f t="shared" si="392"/>
        <v>50440</v>
      </c>
      <c r="I2533" t="e">
        <f>SQRT(($C$5/2)^2-($C$5/2)^2*'(OLD) bottom seam length'!H2533^2/($C$6/2)^2)</f>
        <v>#DIV/0!</v>
      </c>
      <c r="K2533" s="136">
        <f t="shared" si="393"/>
        <v>50440</v>
      </c>
      <c r="L2533" t="e">
        <f>SQRT(($C$5/2)^2-($C$5/2)^2*'(OLD) bottom seam length'!K2533^2/($C$6/2)^2)</f>
        <v>#DIV/0!</v>
      </c>
      <c r="O2533" s="136">
        <f t="shared" si="394"/>
        <v>50440</v>
      </c>
      <c r="P2533" t="b">
        <f t="shared" si="395"/>
        <v>0</v>
      </c>
      <c r="T2533" s="136">
        <f t="shared" si="396"/>
        <v>50420</v>
      </c>
      <c r="U2533" t="e">
        <f>SQRT(($U$6/2)^2-($U$6/2)^2*'(OLD) bottom seam length'!T2533^2/($U$7/2)^2)</f>
        <v>#VALUE!</v>
      </c>
      <c r="W2533" s="136">
        <f t="shared" si="397"/>
        <v>50420</v>
      </c>
      <c r="X2533" t="e">
        <f>SQRT(($U$6/2)^2-($U$6/2)^2*'(OLD) bottom seam length'!W2533^2/($U$7/2)^2)</f>
        <v>#VALUE!</v>
      </c>
      <c r="Z2533" s="136">
        <f t="shared" si="398"/>
        <v>50420</v>
      </c>
      <c r="AA2533" t="e">
        <f>SQRT(($U$6/2)^2-($U$6/2)^2*'(OLD) bottom seam length'!Z2533^2/($U$7/2)^2)</f>
        <v>#VALUE!</v>
      </c>
      <c r="AC2533" s="136">
        <f t="shared" si="399"/>
        <v>50420</v>
      </c>
      <c r="AD2533" t="e">
        <f>SQRT(($U$6/2)^2-($U$6/2)^2*'(OLD) bottom seam length'!AC2533^2/($U$7/2)^2)</f>
        <v>#VALUE!</v>
      </c>
    </row>
    <row r="2534" spans="2:30">
      <c r="B2534" s="136">
        <f t="shared" si="390"/>
        <v>50460</v>
      </c>
      <c r="C2534" t="e">
        <f>SQRT(($C$5/2)^2-($C$5/2)^2*'(OLD) bottom seam length'!B2534^2/($C$6/2)^2)</f>
        <v>#DIV/0!</v>
      </c>
      <c r="E2534" s="136">
        <f t="shared" si="391"/>
        <v>50460</v>
      </c>
      <c r="F2534" t="e">
        <f>SQRT(($C$5/2)^2-($C$5/2)^2*'(OLD) bottom seam length'!E2534^2/($C$6/2)^2)</f>
        <v>#DIV/0!</v>
      </c>
      <c r="H2534" s="136">
        <f t="shared" si="392"/>
        <v>50460</v>
      </c>
      <c r="I2534" t="e">
        <f>SQRT(($C$5/2)^2-($C$5/2)^2*'(OLD) bottom seam length'!H2534^2/($C$6/2)^2)</f>
        <v>#DIV/0!</v>
      </c>
      <c r="K2534" s="136">
        <f t="shared" si="393"/>
        <v>50460</v>
      </c>
      <c r="L2534" t="e">
        <f>SQRT(($C$5/2)^2-($C$5/2)^2*'(OLD) bottom seam length'!K2534^2/($C$6/2)^2)</f>
        <v>#DIV/0!</v>
      </c>
      <c r="O2534" s="136">
        <f t="shared" si="394"/>
        <v>50460</v>
      </c>
      <c r="P2534" t="b">
        <f t="shared" si="395"/>
        <v>0</v>
      </c>
      <c r="T2534" s="136">
        <f t="shared" si="396"/>
        <v>50440</v>
      </c>
      <c r="U2534" t="e">
        <f>SQRT(($U$6/2)^2-($U$6/2)^2*'(OLD) bottom seam length'!T2534^2/($U$7/2)^2)</f>
        <v>#VALUE!</v>
      </c>
      <c r="W2534" s="136">
        <f t="shared" si="397"/>
        <v>50440</v>
      </c>
      <c r="X2534" t="e">
        <f>SQRT(($U$6/2)^2-($U$6/2)^2*'(OLD) bottom seam length'!W2534^2/($U$7/2)^2)</f>
        <v>#VALUE!</v>
      </c>
      <c r="Z2534" s="136">
        <f t="shared" si="398"/>
        <v>50440</v>
      </c>
      <c r="AA2534" t="e">
        <f>SQRT(($U$6/2)^2-($U$6/2)^2*'(OLD) bottom seam length'!Z2534^2/($U$7/2)^2)</f>
        <v>#VALUE!</v>
      </c>
      <c r="AC2534" s="136">
        <f t="shared" si="399"/>
        <v>50440</v>
      </c>
      <c r="AD2534" t="e">
        <f>SQRT(($U$6/2)^2-($U$6/2)^2*'(OLD) bottom seam length'!AC2534^2/($U$7/2)^2)</f>
        <v>#VALUE!</v>
      </c>
    </row>
    <row r="2535" spans="2:30">
      <c r="B2535" s="136">
        <f t="shared" si="390"/>
        <v>50480</v>
      </c>
      <c r="C2535" t="e">
        <f>SQRT(($C$5/2)^2-($C$5/2)^2*'(OLD) bottom seam length'!B2535^2/($C$6/2)^2)</f>
        <v>#DIV/0!</v>
      </c>
      <c r="E2535" s="136">
        <f t="shared" si="391"/>
        <v>50480</v>
      </c>
      <c r="F2535" t="e">
        <f>SQRT(($C$5/2)^2-($C$5/2)^2*'(OLD) bottom seam length'!E2535^2/($C$6/2)^2)</f>
        <v>#DIV/0!</v>
      </c>
      <c r="H2535" s="136">
        <f t="shared" si="392"/>
        <v>50480</v>
      </c>
      <c r="I2535" t="e">
        <f>SQRT(($C$5/2)^2-($C$5/2)^2*'(OLD) bottom seam length'!H2535^2/($C$6/2)^2)</f>
        <v>#DIV/0!</v>
      </c>
      <c r="K2535" s="136">
        <f t="shared" si="393"/>
        <v>50480</v>
      </c>
      <c r="L2535" t="e">
        <f>SQRT(($C$5/2)^2-($C$5/2)^2*'(OLD) bottom seam length'!K2535^2/($C$6/2)^2)</f>
        <v>#DIV/0!</v>
      </c>
      <c r="O2535" s="136">
        <f t="shared" si="394"/>
        <v>50480</v>
      </c>
      <c r="P2535" t="b">
        <f t="shared" si="395"/>
        <v>0</v>
      </c>
      <c r="T2535" s="136">
        <f t="shared" si="396"/>
        <v>50460</v>
      </c>
      <c r="U2535" t="e">
        <f>SQRT(($U$6/2)^2-($U$6/2)^2*'(OLD) bottom seam length'!T2535^2/($U$7/2)^2)</f>
        <v>#VALUE!</v>
      </c>
      <c r="W2535" s="136">
        <f t="shared" si="397"/>
        <v>50460</v>
      </c>
      <c r="X2535" t="e">
        <f>SQRT(($U$6/2)^2-($U$6/2)^2*'(OLD) bottom seam length'!W2535^2/($U$7/2)^2)</f>
        <v>#VALUE!</v>
      </c>
      <c r="Z2535" s="136">
        <f t="shared" si="398"/>
        <v>50460</v>
      </c>
      <c r="AA2535" t="e">
        <f>SQRT(($U$6/2)^2-($U$6/2)^2*'(OLD) bottom seam length'!Z2535^2/($U$7/2)^2)</f>
        <v>#VALUE!</v>
      </c>
      <c r="AC2535" s="136">
        <f t="shared" si="399"/>
        <v>50460</v>
      </c>
      <c r="AD2535" t="e">
        <f>SQRT(($U$6/2)^2-($U$6/2)^2*'(OLD) bottom seam length'!AC2535^2/($U$7/2)^2)</f>
        <v>#VALUE!</v>
      </c>
    </row>
    <row r="2536" spans="2:30">
      <c r="B2536" s="136">
        <f t="shared" si="390"/>
        <v>50500</v>
      </c>
      <c r="C2536" t="e">
        <f>SQRT(($C$5/2)^2-($C$5/2)^2*'(OLD) bottom seam length'!B2536^2/($C$6/2)^2)</f>
        <v>#DIV/0!</v>
      </c>
      <c r="E2536" s="136">
        <f t="shared" si="391"/>
        <v>50500</v>
      </c>
      <c r="F2536" t="e">
        <f>SQRT(($C$5/2)^2-($C$5/2)^2*'(OLD) bottom seam length'!E2536^2/($C$6/2)^2)</f>
        <v>#DIV/0!</v>
      </c>
      <c r="H2536" s="136">
        <f t="shared" si="392"/>
        <v>50500</v>
      </c>
      <c r="I2536" t="e">
        <f>SQRT(($C$5/2)^2-($C$5/2)^2*'(OLD) bottom seam length'!H2536^2/($C$6/2)^2)</f>
        <v>#DIV/0!</v>
      </c>
      <c r="K2536" s="136">
        <f t="shared" si="393"/>
        <v>50500</v>
      </c>
      <c r="L2536" t="e">
        <f>SQRT(($C$5/2)^2-($C$5/2)^2*'(OLD) bottom seam length'!K2536^2/($C$6/2)^2)</f>
        <v>#DIV/0!</v>
      </c>
      <c r="O2536" s="136">
        <f t="shared" si="394"/>
        <v>50500</v>
      </c>
      <c r="P2536" t="b">
        <f t="shared" si="395"/>
        <v>0</v>
      </c>
      <c r="T2536" s="136">
        <f t="shared" si="396"/>
        <v>50480</v>
      </c>
      <c r="U2536" t="e">
        <f>SQRT(($U$6/2)^2-($U$6/2)^2*'(OLD) bottom seam length'!T2536^2/($U$7/2)^2)</f>
        <v>#VALUE!</v>
      </c>
      <c r="W2536" s="136">
        <f t="shared" si="397"/>
        <v>50480</v>
      </c>
      <c r="X2536" t="e">
        <f>SQRT(($U$6/2)^2-($U$6/2)^2*'(OLD) bottom seam length'!W2536^2/($U$7/2)^2)</f>
        <v>#VALUE!</v>
      </c>
      <c r="Z2536" s="136">
        <f t="shared" si="398"/>
        <v>50480</v>
      </c>
      <c r="AA2536" t="e">
        <f>SQRT(($U$6/2)^2-($U$6/2)^2*'(OLD) bottom seam length'!Z2536^2/($U$7/2)^2)</f>
        <v>#VALUE!</v>
      </c>
      <c r="AC2536" s="136">
        <f t="shared" si="399"/>
        <v>50480</v>
      </c>
      <c r="AD2536" t="e">
        <f>SQRT(($U$6/2)^2-($U$6/2)^2*'(OLD) bottom seam length'!AC2536^2/($U$7/2)^2)</f>
        <v>#VALUE!</v>
      </c>
    </row>
    <row r="2537" spans="2:30">
      <c r="B2537" s="136">
        <f t="shared" si="390"/>
        <v>50520</v>
      </c>
      <c r="C2537" t="e">
        <f>SQRT(($C$5/2)^2-($C$5/2)^2*'(OLD) bottom seam length'!B2537^2/($C$6/2)^2)</f>
        <v>#DIV/0!</v>
      </c>
      <c r="E2537" s="136">
        <f t="shared" si="391"/>
        <v>50520</v>
      </c>
      <c r="F2537" t="e">
        <f>SQRT(($C$5/2)^2-($C$5/2)^2*'(OLD) bottom seam length'!E2537^2/($C$6/2)^2)</f>
        <v>#DIV/0!</v>
      </c>
      <c r="H2537" s="136">
        <f t="shared" si="392"/>
        <v>50520</v>
      </c>
      <c r="I2537" t="e">
        <f>SQRT(($C$5/2)^2-($C$5/2)^2*'(OLD) bottom seam length'!H2537^2/($C$6/2)^2)</f>
        <v>#DIV/0!</v>
      </c>
      <c r="K2537" s="136">
        <f t="shared" si="393"/>
        <v>50520</v>
      </c>
      <c r="L2537" t="e">
        <f>SQRT(($C$5/2)^2-($C$5/2)^2*'(OLD) bottom seam length'!K2537^2/($C$6/2)^2)</f>
        <v>#DIV/0!</v>
      </c>
      <c r="O2537" s="136">
        <f t="shared" si="394"/>
        <v>50520</v>
      </c>
      <c r="P2537" t="b">
        <f t="shared" si="395"/>
        <v>0</v>
      </c>
      <c r="T2537" s="136">
        <f t="shared" si="396"/>
        <v>50500</v>
      </c>
      <c r="U2537" t="e">
        <f>SQRT(($U$6/2)^2-($U$6/2)^2*'(OLD) bottom seam length'!T2537^2/($U$7/2)^2)</f>
        <v>#VALUE!</v>
      </c>
      <c r="W2537" s="136">
        <f t="shared" si="397"/>
        <v>50500</v>
      </c>
      <c r="X2537" t="e">
        <f>SQRT(($U$6/2)^2-($U$6/2)^2*'(OLD) bottom seam length'!W2537^2/($U$7/2)^2)</f>
        <v>#VALUE!</v>
      </c>
      <c r="Z2537" s="136">
        <f t="shared" si="398"/>
        <v>50500</v>
      </c>
      <c r="AA2537" t="e">
        <f>SQRT(($U$6/2)^2-($U$6/2)^2*'(OLD) bottom seam length'!Z2537^2/($U$7/2)^2)</f>
        <v>#VALUE!</v>
      </c>
      <c r="AC2537" s="136">
        <f t="shared" si="399"/>
        <v>50500</v>
      </c>
      <c r="AD2537" t="e">
        <f>SQRT(($U$6/2)^2-($U$6/2)^2*'(OLD) bottom seam length'!AC2537^2/($U$7/2)^2)</f>
        <v>#VALUE!</v>
      </c>
    </row>
    <row r="2538" spans="2:30">
      <c r="B2538" s="136">
        <f t="shared" si="390"/>
        <v>50540</v>
      </c>
      <c r="C2538" t="e">
        <f>SQRT(($C$5/2)^2-($C$5/2)^2*'(OLD) bottom seam length'!B2538^2/($C$6/2)^2)</f>
        <v>#DIV/0!</v>
      </c>
      <c r="E2538" s="136">
        <f t="shared" si="391"/>
        <v>50540</v>
      </c>
      <c r="F2538" t="e">
        <f>SQRT(($C$5/2)^2-($C$5/2)^2*'(OLD) bottom seam length'!E2538^2/($C$6/2)^2)</f>
        <v>#DIV/0!</v>
      </c>
      <c r="H2538" s="136">
        <f t="shared" si="392"/>
        <v>50540</v>
      </c>
      <c r="I2538" t="e">
        <f>SQRT(($C$5/2)^2-($C$5/2)^2*'(OLD) bottom seam length'!H2538^2/($C$6/2)^2)</f>
        <v>#DIV/0!</v>
      </c>
      <c r="K2538" s="136">
        <f t="shared" si="393"/>
        <v>50540</v>
      </c>
      <c r="L2538" t="e">
        <f>SQRT(($C$5/2)^2-($C$5/2)^2*'(OLD) bottom seam length'!K2538^2/($C$6/2)^2)</f>
        <v>#DIV/0!</v>
      </c>
      <c r="O2538" s="136">
        <f t="shared" si="394"/>
        <v>50540</v>
      </c>
      <c r="P2538" t="b">
        <f t="shared" si="395"/>
        <v>0</v>
      </c>
      <c r="T2538" s="136">
        <f t="shared" si="396"/>
        <v>50520</v>
      </c>
      <c r="U2538" t="e">
        <f>SQRT(($U$6/2)^2-($U$6/2)^2*'(OLD) bottom seam length'!T2538^2/($U$7/2)^2)</f>
        <v>#VALUE!</v>
      </c>
      <c r="W2538" s="136">
        <f t="shared" si="397"/>
        <v>50520</v>
      </c>
      <c r="X2538" t="e">
        <f>SQRT(($U$6/2)^2-($U$6/2)^2*'(OLD) bottom seam length'!W2538^2/($U$7/2)^2)</f>
        <v>#VALUE!</v>
      </c>
      <c r="Z2538" s="136">
        <f t="shared" si="398"/>
        <v>50520</v>
      </c>
      <c r="AA2538" t="e">
        <f>SQRT(($U$6/2)^2-($U$6/2)^2*'(OLD) bottom seam length'!Z2538^2/($U$7/2)^2)</f>
        <v>#VALUE!</v>
      </c>
      <c r="AC2538" s="136">
        <f t="shared" si="399"/>
        <v>50520</v>
      </c>
      <c r="AD2538" t="e">
        <f>SQRT(($U$6/2)^2-($U$6/2)^2*'(OLD) bottom seam length'!AC2538^2/($U$7/2)^2)</f>
        <v>#VALUE!</v>
      </c>
    </row>
    <row r="2539" spans="2:30">
      <c r="B2539" s="136">
        <f t="shared" si="390"/>
        <v>50560</v>
      </c>
      <c r="C2539" t="e">
        <f>SQRT(($C$5/2)^2-($C$5/2)^2*'(OLD) bottom seam length'!B2539^2/($C$6/2)^2)</f>
        <v>#DIV/0!</v>
      </c>
      <c r="E2539" s="136">
        <f t="shared" si="391"/>
        <v>50560</v>
      </c>
      <c r="F2539" t="e">
        <f>SQRT(($C$5/2)^2-($C$5/2)^2*'(OLD) bottom seam length'!E2539^2/($C$6/2)^2)</f>
        <v>#DIV/0!</v>
      </c>
      <c r="H2539" s="136">
        <f t="shared" si="392"/>
        <v>50560</v>
      </c>
      <c r="I2539" t="e">
        <f>SQRT(($C$5/2)^2-($C$5/2)^2*'(OLD) bottom seam length'!H2539^2/($C$6/2)^2)</f>
        <v>#DIV/0!</v>
      </c>
      <c r="K2539" s="136">
        <f t="shared" si="393"/>
        <v>50560</v>
      </c>
      <c r="L2539" t="e">
        <f>SQRT(($C$5/2)^2-($C$5/2)^2*'(OLD) bottom seam length'!K2539^2/($C$6/2)^2)</f>
        <v>#DIV/0!</v>
      </c>
      <c r="O2539" s="136">
        <f t="shared" si="394"/>
        <v>50560</v>
      </c>
      <c r="P2539" t="b">
        <f t="shared" si="395"/>
        <v>0</v>
      </c>
      <c r="T2539" s="136">
        <f t="shared" si="396"/>
        <v>50540</v>
      </c>
      <c r="U2539" t="e">
        <f>SQRT(($U$6/2)^2-($U$6/2)^2*'(OLD) bottom seam length'!T2539^2/($U$7/2)^2)</f>
        <v>#VALUE!</v>
      </c>
      <c r="W2539" s="136">
        <f t="shared" si="397"/>
        <v>50540</v>
      </c>
      <c r="X2539" t="e">
        <f>SQRT(($U$6/2)^2-($U$6/2)^2*'(OLD) bottom seam length'!W2539^2/($U$7/2)^2)</f>
        <v>#VALUE!</v>
      </c>
      <c r="Z2539" s="136">
        <f t="shared" si="398"/>
        <v>50540</v>
      </c>
      <c r="AA2539" t="e">
        <f>SQRT(($U$6/2)^2-($U$6/2)^2*'(OLD) bottom seam length'!Z2539^2/($U$7/2)^2)</f>
        <v>#VALUE!</v>
      </c>
      <c r="AC2539" s="136">
        <f t="shared" si="399"/>
        <v>50540</v>
      </c>
      <c r="AD2539" t="e">
        <f>SQRT(($U$6/2)^2-($U$6/2)^2*'(OLD) bottom seam length'!AC2539^2/($U$7/2)^2)</f>
        <v>#VALUE!</v>
      </c>
    </row>
    <row r="2540" spans="2:30">
      <c r="B2540" s="136">
        <f t="shared" si="390"/>
        <v>50580</v>
      </c>
      <c r="C2540" t="e">
        <f>SQRT(($C$5/2)^2-($C$5/2)^2*'(OLD) bottom seam length'!B2540^2/($C$6/2)^2)</f>
        <v>#DIV/0!</v>
      </c>
      <c r="E2540" s="136">
        <f t="shared" si="391"/>
        <v>50580</v>
      </c>
      <c r="F2540" t="e">
        <f>SQRT(($C$5/2)^2-($C$5/2)^2*'(OLD) bottom seam length'!E2540^2/($C$6/2)^2)</f>
        <v>#DIV/0!</v>
      </c>
      <c r="H2540" s="136">
        <f t="shared" si="392"/>
        <v>50580</v>
      </c>
      <c r="I2540" t="e">
        <f>SQRT(($C$5/2)^2-($C$5/2)^2*'(OLD) bottom seam length'!H2540^2/($C$6/2)^2)</f>
        <v>#DIV/0!</v>
      </c>
      <c r="K2540" s="136">
        <f t="shared" si="393"/>
        <v>50580</v>
      </c>
      <c r="L2540" t="e">
        <f>SQRT(($C$5/2)^2-($C$5/2)^2*'(OLD) bottom seam length'!K2540^2/($C$6/2)^2)</f>
        <v>#DIV/0!</v>
      </c>
      <c r="O2540" s="136">
        <f t="shared" si="394"/>
        <v>50580</v>
      </c>
      <c r="P2540" t="b">
        <f t="shared" si="395"/>
        <v>0</v>
      </c>
      <c r="T2540" s="136">
        <f t="shared" si="396"/>
        <v>50560</v>
      </c>
      <c r="U2540" t="e">
        <f>SQRT(($U$6/2)^2-($U$6/2)^2*'(OLD) bottom seam length'!T2540^2/($U$7/2)^2)</f>
        <v>#VALUE!</v>
      </c>
      <c r="W2540" s="136">
        <f t="shared" si="397"/>
        <v>50560</v>
      </c>
      <c r="X2540" t="e">
        <f>SQRT(($U$6/2)^2-($U$6/2)^2*'(OLD) bottom seam length'!W2540^2/($U$7/2)^2)</f>
        <v>#VALUE!</v>
      </c>
      <c r="Z2540" s="136">
        <f t="shared" si="398"/>
        <v>50560</v>
      </c>
      <c r="AA2540" t="e">
        <f>SQRT(($U$6/2)^2-($U$6/2)^2*'(OLD) bottom seam length'!Z2540^2/($U$7/2)^2)</f>
        <v>#VALUE!</v>
      </c>
      <c r="AC2540" s="136">
        <f t="shared" si="399"/>
        <v>50560</v>
      </c>
      <c r="AD2540" t="e">
        <f>SQRT(($U$6/2)^2-($U$6/2)^2*'(OLD) bottom seam length'!AC2540^2/($U$7/2)^2)</f>
        <v>#VALUE!</v>
      </c>
    </row>
    <row r="2541" spans="2:30">
      <c r="B2541" s="136">
        <f t="shared" si="390"/>
        <v>50600</v>
      </c>
      <c r="C2541" t="e">
        <f>SQRT(($C$5/2)^2-($C$5/2)^2*'(OLD) bottom seam length'!B2541^2/($C$6/2)^2)</f>
        <v>#DIV/0!</v>
      </c>
      <c r="E2541" s="136">
        <f t="shared" si="391"/>
        <v>50600</v>
      </c>
      <c r="F2541" t="e">
        <f>SQRT(($C$5/2)^2-($C$5/2)^2*'(OLD) bottom seam length'!E2541^2/($C$6/2)^2)</f>
        <v>#DIV/0!</v>
      </c>
      <c r="H2541" s="136">
        <f t="shared" si="392"/>
        <v>50600</v>
      </c>
      <c r="I2541" t="e">
        <f>SQRT(($C$5/2)^2-($C$5/2)^2*'(OLD) bottom seam length'!H2541^2/($C$6/2)^2)</f>
        <v>#DIV/0!</v>
      </c>
      <c r="K2541" s="136">
        <f t="shared" si="393"/>
        <v>50600</v>
      </c>
      <c r="L2541" t="e">
        <f>SQRT(($C$5/2)^2-($C$5/2)^2*'(OLD) bottom seam length'!K2541^2/($C$6/2)^2)</f>
        <v>#DIV/0!</v>
      </c>
      <c r="O2541" s="136">
        <f t="shared" si="394"/>
        <v>50600</v>
      </c>
      <c r="P2541" t="b">
        <f t="shared" si="395"/>
        <v>0</v>
      </c>
      <c r="T2541" s="136">
        <f t="shared" si="396"/>
        <v>50580</v>
      </c>
      <c r="U2541" t="e">
        <f>SQRT(($U$6/2)^2-($U$6/2)^2*'(OLD) bottom seam length'!T2541^2/($U$7/2)^2)</f>
        <v>#VALUE!</v>
      </c>
      <c r="W2541" s="136">
        <f t="shared" si="397"/>
        <v>50580</v>
      </c>
      <c r="X2541" t="e">
        <f>SQRT(($U$6/2)^2-($U$6/2)^2*'(OLD) bottom seam length'!W2541^2/($U$7/2)^2)</f>
        <v>#VALUE!</v>
      </c>
      <c r="Z2541" s="136">
        <f t="shared" si="398"/>
        <v>50580</v>
      </c>
      <c r="AA2541" t="e">
        <f>SQRT(($U$6/2)^2-($U$6/2)^2*'(OLD) bottom seam length'!Z2541^2/($U$7/2)^2)</f>
        <v>#VALUE!</v>
      </c>
      <c r="AC2541" s="136">
        <f t="shared" si="399"/>
        <v>50580</v>
      </c>
      <c r="AD2541" t="e">
        <f>SQRT(($U$6/2)^2-($U$6/2)^2*'(OLD) bottom seam length'!AC2541^2/($U$7/2)^2)</f>
        <v>#VALUE!</v>
      </c>
    </row>
    <row r="2542" spans="2:30">
      <c r="B2542" s="136">
        <f t="shared" si="390"/>
        <v>50620</v>
      </c>
      <c r="C2542" t="e">
        <f>SQRT(($C$5/2)^2-($C$5/2)^2*'(OLD) bottom seam length'!B2542^2/($C$6/2)^2)</f>
        <v>#DIV/0!</v>
      </c>
      <c r="E2542" s="136">
        <f t="shared" si="391"/>
        <v>50620</v>
      </c>
      <c r="F2542" t="e">
        <f>SQRT(($C$5/2)^2-($C$5/2)^2*'(OLD) bottom seam length'!E2542^2/($C$6/2)^2)</f>
        <v>#DIV/0!</v>
      </c>
      <c r="H2542" s="136">
        <f t="shared" si="392"/>
        <v>50620</v>
      </c>
      <c r="I2542" t="e">
        <f>SQRT(($C$5/2)^2-($C$5/2)^2*'(OLD) bottom seam length'!H2542^2/($C$6/2)^2)</f>
        <v>#DIV/0!</v>
      </c>
      <c r="K2542" s="136">
        <f t="shared" si="393"/>
        <v>50620</v>
      </c>
      <c r="L2542" t="e">
        <f>SQRT(($C$5/2)^2-($C$5/2)^2*'(OLD) bottom seam length'!K2542^2/($C$6/2)^2)</f>
        <v>#DIV/0!</v>
      </c>
      <c r="O2542" s="136">
        <f t="shared" si="394"/>
        <v>50620</v>
      </c>
      <c r="P2542" t="b">
        <f t="shared" si="395"/>
        <v>0</v>
      </c>
      <c r="T2542" s="136">
        <f t="shared" si="396"/>
        <v>50600</v>
      </c>
      <c r="U2542" t="e">
        <f>SQRT(($U$6/2)^2-($U$6/2)^2*'(OLD) bottom seam length'!T2542^2/($U$7/2)^2)</f>
        <v>#VALUE!</v>
      </c>
      <c r="W2542" s="136">
        <f t="shared" si="397"/>
        <v>50600</v>
      </c>
      <c r="X2542" t="e">
        <f>SQRT(($U$6/2)^2-($U$6/2)^2*'(OLD) bottom seam length'!W2542^2/($U$7/2)^2)</f>
        <v>#VALUE!</v>
      </c>
      <c r="Z2542" s="136">
        <f t="shared" si="398"/>
        <v>50600</v>
      </c>
      <c r="AA2542" t="e">
        <f>SQRT(($U$6/2)^2-($U$6/2)^2*'(OLD) bottom seam length'!Z2542^2/($U$7/2)^2)</f>
        <v>#VALUE!</v>
      </c>
      <c r="AC2542" s="136">
        <f t="shared" si="399"/>
        <v>50600</v>
      </c>
      <c r="AD2542" t="e">
        <f>SQRT(($U$6/2)^2-($U$6/2)^2*'(OLD) bottom seam length'!AC2542^2/($U$7/2)^2)</f>
        <v>#VALUE!</v>
      </c>
    </row>
    <row r="2543" spans="2:30">
      <c r="B2543" s="136">
        <f t="shared" si="390"/>
        <v>50640</v>
      </c>
      <c r="C2543" t="e">
        <f>SQRT(($C$5/2)^2-($C$5/2)^2*'(OLD) bottom seam length'!B2543^2/($C$6/2)^2)</f>
        <v>#DIV/0!</v>
      </c>
      <c r="E2543" s="136">
        <f t="shared" si="391"/>
        <v>50640</v>
      </c>
      <c r="F2543" t="e">
        <f>SQRT(($C$5/2)^2-($C$5/2)^2*'(OLD) bottom seam length'!E2543^2/($C$6/2)^2)</f>
        <v>#DIV/0!</v>
      </c>
      <c r="H2543" s="136">
        <f t="shared" si="392"/>
        <v>50640</v>
      </c>
      <c r="I2543" t="e">
        <f>SQRT(($C$5/2)^2-($C$5/2)^2*'(OLD) bottom seam length'!H2543^2/($C$6/2)^2)</f>
        <v>#DIV/0!</v>
      </c>
      <c r="K2543" s="136">
        <f t="shared" si="393"/>
        <v>50640</v>
      </c>
      <c r="L2543" t="e">
        <f>SQRT(($C$5/2)^2-($C$5/2)^2*'(OLD) bottom seam length'!K2543^2/($C$6/2)^2)</f>
        <v>#DIV/0!</v>
      </c>
      <c r="O2543" s="136">
        <f t="shared" si="394"/>
        <v>50640</v>
      </c>
      <c r="P2543" t="b">
        <f t="shared" si="395"/>
        <v>0</v>
      </c>
      <c r="T2543" s="136">
        <f t="shared" si="396"/>
        <v>50620</v>
      </c>
      <c r="U2543" t="e">
        <f>SQRT(($U$6/2)^2-($U$6/2)^2*'(OLD) bottom seam length'!T2543^2/($U$7/2)^2)</f>
        <v>#VALUE!</v>
      </c>
      <c r="W2543" s="136">
        <f t="shared" si="397"/>
        <v>50620</v>
      </c>
      <c r="X2543" t="e">
        <f>SQRT(($U$6/2)^2-($U$6/2)^2*'(OLD) bottom seam length'!W2543^2/($U$7/2)^2)</f>
        <v>#VALUE!</v>
      </c>
      <c r="Z2543" s="136">
        <f t="shared" si="398"/>
        <v>50620</v>
      </c>
      <c r="AA2543" t="e">
        <f>SQRT(($U$6/2)^2-($U$6/2)^2*'(OLD) bottom seam length'!Z2543^2/($U$7/2)^2)</f>
        <v>#VALUE!</v>
      </c>
      <c r="AC2543" s="136">
        <f t="shared" si="399"/>
        <v>50620</v>
      </c>
      <c r="AD2543" t="e">
        <f>SQRT(($U$6/2)^2-($U$6/2)^2*'(OLD) bottom seam length'!AC2543^2/($U$7/2)^2)</f>
        <v>#VALUE!</v>
      </c>
    </row>
    <row r="2544" spans="2:30">
      <c r="B2544" s="136">
        <f t="shared" si="390"/>
        <v>50660</v>
      </c>
      <c r="C2544" t="e">
        <f>SQRT(($C$5/2)^2-($C$5/2)^2*'(OLD) bottom seam length'!B2544^2/($C$6/2)^2)</f>
        <v>#DIV/0!</v>
      </c>
      <c r="E2544" s="136">
        <f t="shared" si="391"/>
        <v>50660</v>
      </c>
      <c r="F2544" t="e">
        <f>SQRT(($C$5/2)^2-($C$5/2)^2*'(OLD) bottom seam length'!E2544^2/($C$6/2)^2)</f>
        <v>#DIV/0!</v>
      </c>
      <c r="H2544" s="136">
        <f t="shared" si="392"/>
        <v>50660</v>
      </c>
      <c r="I2544" t="e">
        <f>SQRT(($C$5/2)^2-($C$5/2)^2*'(OLD) bottom seam length'!H2544^2/($C$6/2)^2)</f>
        <v>#DIV/0!</v>
      </c>
      <c r="K2544" s="136">
        <f t="shared" si="393"/>
        <v>50660</v>
      </c>
      <c r="L2544" t="e">
        <f>SQRT(($C$5/2)^2-($C$5/2)^2*'(OLD) bottom seam length'!K2544^2/($C$6/2)^2)</f>
        <v>#DIV/0!</v>
      </c>
      <c r="O2544" s="136">
        <f t="shared" si="394"/>
        <v>50660</v>
      </c>
      <c r="P2544" t="b">
        <f t="shared" si="395"/>
        <v>0</v>
      </c>
      <c r="T2544" s="136">
        <f t="shared" si="396"/>
        <v>50640</v>
      </c>
      <c r="U2544" t="e">
        <f>SQRT(($U$6/2)^2-($U$6/2)^2*'(OLD) bottom seam length'!T2544^2/($U$7/2)^2)</f>
        <v>#VALUE!</v>
      </c>
      <c r="W2544" s="136">
        <f t="shared" si="397"/>
        <v>50640</v>
      </c>
      <c r="X2544" t="e">
        <f>SQRT(($U$6/2)^2-($U$6/2)^2*'(OLD) bottom seam length'!W2544^2/($U$7/2)^2)</f>
        <v>#VALUE!</v>
      </c>
      <c r="Z2544" s="136">
        <f t="shared" si="398"/>
        <v>50640</v>
      </c>
      <c r="AA2544" t="e">
        <f>SQRT(($U$6/2)^2-($U$6/2)^2*'(OLD) bottom seam length'!Z2544^2/($U$7/2)^2)</f>
        <v>#VALUE!</v>
      </c>
      <c r="AC2544" s="136">
        <f t="shared" si="399"/>
        <v>50640</v>
      </c>
      <c r="AD2544" t="e">
        <f>SQRT(($U$6/2)^2-($U$6/2)^2*'(OLD) bottom seam length'!AC2544^2/($U$7/2)^2)</f>
        <v>#VALUE!</v>
      </c>
    </row>
    <row r="2545" spans="2:30">
      <c r="B2545" s="136">
        <f t="shared" si="390"/>
        <v>50680</v>
      </c>
      <c r="C2545" t="e">
        <f>SQRT(($C$5/2)^2-($C$5/2)^2*'(OLD) bottom seam length'!B2545^2/($C$6/2)^2)</f>
        <v>#DIV/0!</v>
      </c>
      <c r="E2545" s="136">
        <f t="shared" si="391"/>
        <v>50680</v>
      </c>
      <c r="F2545" t="e">
        <f>SQRT(($C$5/2)^2-($C$5/2)^2*'(OLD) bottom seam length'!E2545^2/($C$6/2)^2)</f>
        <v>#DIV/0!</v>
      </c>
      <c r="H2545" s="136">
        <f t="shared" si="392"/>
        <v>50680</v>
      </c>
      <c r="I2545" t="e">
        <f>SQRT(($C$5/2)^2-($C$5/2)^2*'(OLD) bottom seam length'!H2545^2/($C$6/2)^2)</f>
        <v>#DIV/0!</v>
      </c>
      <c r="K2545" s="136">
        <f t="shared" si="393"/>
        <v>50680</v>
      </c>
      <c r="L2545" t="e">
        <f>SQRT(($C$5/2)^2-($C$5/2)^2*'(OLD) bottom seam length'!K2545^2/($C$6/2)^2)</f>
        <v>#DIV/0!</v>
      </c>
      <c r="O2545" s="136">
        <f t="shared" si="394"/>
        <v>50680</v>
      </c>
      <c r="P2545" t="b">
        <f t="shared" si="395"/>
        <v>0</v>
      </c>
      <c r="T2545" s="136">
        <f t="shared" si="396"/>
        <v>50660</v>
      </c>
      <c r="U2545" t="e">
        <f>SQRT(($U$6/2)^2-($U$6/2)^2*'(OLD) bottom seam length'!T2545^2/($U$7/2)^2)</f>
        <v>#VALUE!</v>
      </c>
      <c r="W2545" s="136">
        <f t="shared" si="397"/>
        <v>50660</v>
      </c>
      <c r="X2545" t="e">
        <f>SQRT(($U$6/2)^2-($U$6/2)^2*'(OLD) bottom seam length'!W2545^2/($U$7/2)^2)</f>
        <v>#VALUE!</v>
      </c>
      <c r="Z2545" s="136">
        <f t="shared" si="398"/>
        <v>50660</v>
      </c>
      <c r="AA2545" t="e">
        <f>SQRT(($U$6/2)^2-($U$6/2)^2*'(OLD) bottom seam length'!Z2545^2/($U$7/2)^2)</f>
        <v>#VALUE!</v>
      </c>
      <c r="AC2545" s="136">
        <f t="shared" si="399"/>
        <v>50660</v>
      </c>
      <c r="AD2545" t="e">
        <f>SQRT(($U$6/2)^2-($U$6/2)^2*'(OLD) bottom seam length'!AC2545^2/($U$7/2)^2)</f>
        <v>#VALUE!</v>
      </c>
    </row>
    <row r="2546" spans="2:30">
      <c r="B2546" s="136">
        <f t="shared" si="390"/>
        <v>50700</v>
      </c>
      <c r="C2546" t="e">
        <f>SQRT(($C$5/2)^2-($C$5/2)^2*'(OLD) bottom seam length'!B2546^2/($C$6/2)^2)</f>
        <v>#DIV/0!</v>
      </c>
      <c r="E2546" s="136">
        <f t="shared" si="391"/>
        <v>50700</v>
      </c>
      <c r="F2546" t="e">
        <f>SQRT(($C$5/2)^2-($C$5/2)^2*'(OLD) bottom seam length'!E2546^2/($C$6/2)^2)</f>
        <v>#DIV/0!</v>
      </c>
      <c r="H2546" s="136">
        <f t="shared" si="392"/>
        <v>50700</v>
      </c>
      <c r="I2546" t="e">
        <f>SQRT(($C$5/2)^2-($C$5/2)^2*'(OLD) bottom seam length'!H2546^2/($C$6/2)^2)</f>
        <v>#DIV/0!</v>
      </c>
      <c r="K2546" s="136">
        <f t="shared" si="393"/>
        <v>50700</v>
      </c>
      <c r="L2546" t="e">
        <f>SQRT(($C$5/2)^2-($C$5/2)^2*'(OLD) bottom seam length'!K2546^2/($C$6/2)^2)</f>
        <v>#DIV/0!</v>
      </c>
      <c r="O2546" s="136">
        <f t="shared" si="394"/>
        <v>50700</v>
      </c>
      <c r="P2546" t="b">
        <f t="shared" si="395"/>
        <v>0</v>
      </c>
      <c r="T2546" s="136">
        <f t="shared" si="396"/>
        <v>50680</v>
      </c>
      <c r="U2546" t="e">
        <f>SQRT(($U$6/2)^2-($U$6/2)^2*'(OLD) bottom seam length'!T2546^2/($U$7/2)^2)</f>
        <v>#VALUE!</v>
      </c>
      <c r="W2546" s="136">
        <f t="shared" si="397"/>
        <v>50680</v>
      </c>
      <c r="X2546" t="e">
        <f>SQRT(($U$6/2)^2-($U$6/2)^2*'(OLD) bottom seam length'!W2546^2/($U$7/2)^2)</f>
        <v>#VALUE!</v>
      </c>
      <c r="Z2546" s="136">
        <f t="shared" si="398"/>
        <v>50680</v>
      </c>
      <c r="AA2546" t="e">
        <f>SQRT(($U$6/2)^2-($U$6/2)^2*'(OLD) bottom seam length'!Z2546^2/($U$7/2)^2)</f>
        <v>#VALUE!</v>
      </c>
      <c r="AC2546" s="136">
        <f t="shared" si="399"/>
        <v>50680</v>
      </c>
      <c r="AD2546" t="e">
        <f>SQRT(($U$6/2)^2-($U$6/2)^2*'(OLD) bottom seam length'!AC2546^2/($U$7/2)^2)</f>
        <v>#VALUE!</v>
      </c>
    </row>
    <row r="2547" spans="2:30">
      <c r="B2547" s="136">
        <f t="shared" si="390"/>
        <v>50720</v>
      </c>
      <c r="C2547" t="e">
        <f>SQRT(($C$5/2)^2-($C$5/2)^2*'(OLD) bottom seam length'!B2547^2/($C$6/2)^2)</f>
        <v>#DIV/0!</v>
      </c>
      <c r="E2547" s="136">
        <f t="shared" si="391"/>
        <v>50720</v>
      </c>
      <c r="F2547" t="e">
        <f>SQRT(($C$5/2)^2-($C$5/2)^2*'(OLD) bottom seam length'!E2547^2/($C$6/2)^2)</f>
        <v>#DIV/0!</v>
      </c>
      <c r="H2547" s="136">
        <f t="shared" si="392"/>
        <v>50720</v>
      </c>
      <c r="I2547" t="e">
        <f>SQRT(($C$5/2)^2-($C$5/2)^2*'(OLD) bottom seam length'!H2547^2/($C$6/2)^2)</f>
        <v>#DIV/0!</v>
      </c>
      <c r="K2547" s="136">
        <f t="shared" si="393"/>
        <v>50720</v>
      </c>
      <c r="L2547" t="e">
        <f>SQRT(($C$5/2)^2-($C$5/2)^2*'(OLD) bottom seam length'!K2547^2/($C$6/2)^2)</f>
        <v>#DIV/0!</v>
      </c>
      <c r="O2547" s="136">
        <f t="shared" si="394"/>
        <v>50720</v>
      </c>
      <c r="P2547" t="b">
        <f t="shared" si="395"/>
        <v>0</v>
      </c>
      <c r="T2547" s="136">
        <f t="shared" si="396"/>
        <v>50700</v>
      </c>
      <c r="U2547" t="e">
        <f>SQRT(($U$6/2)^2-($U$6/2)^2*'(OLD) bottom seam length'!T2547^2/($U$7/2)^2)</f>
        <v>#VALUE!</v>
      </c>
      <c r="W2547" s="136">
        <f t="shared" si="397"/>
        <v>50700</v>
      </c>
      <c r="X2547" t="e">
        <f>SQRT(($U$6/2)^2-($U$6/2)^2*'(OLD) bottom seam length'!W2547^2/($U$7/2)^2)</f>
        <v>#VALUE!</v>
      </c>
      <c r="Z2547" s="136">
        <f t="shared" si="398"/>
        <v>50700</v>
      </c>
      <c r="AA2547" t="e">
        <f>SQRT(($U$6/2)^2-($U$6/2)^2*'(OLD) bottom seam length'!Z2547^2/($U$7/2)^2)</f>
        <v>#VALUE!</v>
      </c>
      <c r="AC2547" s="136">
        <f t="shared" si="399"/>
        <v>50700</v>
      </c>
      <c r="AD2547" t="e">
        <f>SQRT(($U$6/2)^2-($U$6/2)^2*'(OLD) bottom seam length'!AC2547^2/($U$7/2)^2)</f>
        <v>#VALUE!</v>
      </c>
    </row>
    <row r="2548" spans="2:30">
      <c r="B2548" s="136">
        <f t="shared" si="390"/>
        <v>50740</v>
      </c>
      <c r="C2548" t="e">
        <f>SQRT(($C$5/2)^2-($C$5/2)^2*'(OLD) bottom seam length'!B2548^2/($C$6/2)^2)</f>
        <v>#DIV/0!</v>
      </c>
      <c r="E2548" s="136">
        <f t="shared" si="391"/>
        <v>50740</v>
      </c>
      <c r="F2548" t="e">
        <f>SQRT(($C$5/2)^2-($C$5/2)^2*'(OLD) bottom seam length'!E2548^2/($C$6/2)^2)</f>
        <v>#DIV/0!</v>
      </c>
      <c r="H2548" s="136">
        <f t="shared" si="392"/>
        <v>50740</v>
      </c>
      <c r="I2548" t="e">
        <f>SQRT(($C$5/2)^2-($C$5/2)^2*'(OLD) bottom seam length'!H2548^2/($C$6/2)^2)</f>
        <v>#DIV/0!</v>
      </c>
      <c r="K2548" s="136">
        <f t="shared" si="393"/>
        <v>50740</v>
      </c>
      <c r="L2548" t="e">
        <f>SQRT(($C$5/2)^2-($C$5/2)^2*'(OLD) bottom seam length'!K2548^2/($C$6/2)^2)</f>
        <v>#DIV/0!</v>
      </c>
      <c r="O2548" s="136">
        <f t="shared" si="394"/>
        <v>50740</v>
      </c>
      <c r="P2548" t="b">
        <f t="shared" si="395"/>
        <v>0</v>
      </c>
      <c r="T2548" s="136">
        <f t="shared" si="396"/>
        <v>50720</v>
      </c>
      <c r="U2548" t="e">
        <f>SQRT(($U$6/2)^2-($U$6/2)^2*'(OLD) bottom seam length'!T2548^2/($U$7/2)^2)</f>
        <v>#VALUE!</v>
      </c>
      <c r="W2548" s="136">
        <f t="shared" si="397"/>
        <v>50720</v>
      </c>
      <c r="X2548" t="e">
        <f>SQRT(($U$6/2)^2-($U$6/2)^2*'(OLD) bottom seam length'!W2548^2/($U$7/2)^2)</f>
        <v>#VALUE!</v>
      </c>
      <c r="Z2548" s="136">
        <f t="shared" si="398"/>
        <v>50720</v>
      </c>
      <c r="AA2548" t="e">
        <f>SQRT(($U$6/2)^2-($U$6/2)^2*'(OLD) bottom seam length'!Z2548^2/($U$7/2)^2)</f>
        <v>#VALUE!</v>
      </c>
      <c r="AC2548" s="136">
        <f t="shared" si="399"/>
        <v>50720</v>
      </c>
      <c r="AD2548" t="e">
        <f>SQRT(($U$6/2)^2-($U$6/2)^2*'(OLD) bottom seam length'!AC2548^2/($U$7/2)^2)</f>
        <v>#VALUE!</v>
      </c>
    </row>
    <row r="2549" spans="2:30">
      <c r="B2549" s="136">
        <f t="shared" si="390"/>
        <v>50760</v>
      </c>
      <c r="C2549" t="e">
        <f>SQRT(($C$5/2)^2-($C$5/2)^2*'(OLD) bottom seam length'!B2549^2/($C$6/2)^2)</f>
        <v>#DIV/0!</v>
      </c>
      <c r="E2549" s="136">
        <f t="shared" si="391"/>
        <v>50760</v>
      </c>
      <c r="F2549" t="e">
        <f>SQRT(($C$5/2)^2-($C$5/2)^2*'(OLD) bottom seam length'!E2549^2/($C$6/2)^2)</f>
        <v>#DIV/0!</v>
      </c>
      <c r="H2549" s="136">
        <f t="shared" si="392"/>
        <v>50760</v>
      </c>
      <c r="I2549" t="e">
        <f>SQRT(($C$5/2)^2-($C$5/2)^2*'(OLD) bottom seam length'!H2549^2/($C$6/2)^2)</f>
        <v>#DIV/0!</v>
      </c>
      <c r="K2549" s="136">
        <f t="shared" si="393"/>
        <v>50760</v>
      </c>
      <c r="L2549" t="e">
        <f>SQRT(($C$5/2)^2-($C$5/2)^2*'(OLD) bottom seam length'!K2549^2/($C$6/2)^2)</f>
        <v>#DIV/0!</v>
      </c>
      <c r="O2549" s="136">
        <f t="shared" si="394"/>
        <v>50760</v>
      </c>
      <c r="P2549" t="b">
        <f t="shared" si="395"/>
        <v>0</v>
      </c>
      <c r="T2549" s="136">
        <f t="shared" si="396"/>
        <v>50740</v>
      </c>
      <c r="U2549" t="e">
        <f>SQRT(($U$6/2)^2-($U$6/2)^2*'(OLD) bottom seam length'!T2549^2/($U$7/2)^2)</f>
        <v>#VALUE!</v>
      </c>
      <c r="W2549" s="136">
        <f t="shared" si="397"/>
        <v>50740</v>
      </c>
      <c r="X2549" t="e">
        <f>SQRT(($U$6/2)^2-($U$6/2)^2*'(OLD) bottom seam length'!W2549^2/($U$7/2)^2)</f>
        <v>#VALUE!</v>
      </c>
      <c r="Z2549" s="136">
        <f t="shared" si="398"/>
        <v>50740</v>
      </c>
      <c r="AA2549" t="e">
        <f>SQRT(($U$6/2)^2-($U$6/2)^2*'(OLD) bottom seam length'!Z2549^2/($U$7/2)^2)</f>
        <v>#VALUE!</v>
      </c>
      <c r="AC2549" s="136">
        <f t="shared" si="399"/>
        <v>50740</v>
      </c>
      <c r="AD2549" t="e">
        <f>SQRT(($U$6/2)^2-($U$6/2)^2*'(OLD) bottom seam length'!AC2549^2/($U$7/2)^2)</f>
        <v>#VALUE!</v>
      </c>
    </row>
    <row r="2550" spans="2:30">
      <c r="B2550" s="136">
        <f t="shared" si="390"/>
        <v>50780</v>
      </c>
      <c r="C2550" t="e">
        <f>SQRT(($C$5/2)^2-($C$5/2)^2*'(OLD) bottom seam length'!B2550^2/($C$6/2)^2)</f>
        <v>#DIV/0!</v>
      </c>
      <c r="E2550" s="136">
        <f t="shared" si="391"/>
        <v>50780</v>
      </c>
      <c r="F2550" t="e">
        <f>SQRT(($C$5/2)^2-($C$5/2)^2*'(OLD) bottom seam length'!E2550^2/($C$6/2)^2)</f>
        <v>#DIV/0!</v>
      </c>
      <c r="H2550" s="136">
        <f t="shared" si="392"/>
        <v>50780</v>
      </c>
      <c r="I2550" t="e">
        <f>SQRT(($C$5/2)^2-($C$5/2)^2*'(OLD) bottom seam length'!H2550^2/($C$6/2)^2)</f>
        <v>#DIV/0!</v>
      </c>
      <c r="K2550" s="136">
        <f t="shared" si="393"/>
        <v>50780</v>
      </c>
      <c r="L2550" t="e">
        <f>SQRT(($C$5/2)^2-($C$5/2)^2*'(OLD) bottom seam length'!K2550^2/($C$6/2)^2)</f>
        <v>#DIV/0!</v>
      </c>
      <c r="O2550" s="136">
        <f t="shared" si="394"/>
        <v>50780</v>
      </c>
      <c r="P2550" t="b">
        <f t="shared" si="395"/>
        <v>0</v>
      </c>
      <c r="T2550" s="136">
        <f t="shared" si="396"/>
        <v>50760</v>
      </c>
      <c r="U2550" t="e">
        <f>SQRT(($U$6/2)^2-($U$6/2)^2*'(OLD) bottom seam length'!T2550^2/($U$7/2)^2)</f>
        <v>#VALUE!</v>
      </c>
      <c r="W2550" s="136">
        <f t="shared" si="397"/>
        <v>50760</v>
      </c>
      <c r="X2550" t="e">
        <f>SQRT(($U$6/2)^2-($U$6/2)^2*'(OLD) bottom seam length'!W2550^2/($U$7/2)^2)</f>
        <v>#VALUE!</v>
      </c>
      <c r="Z2550" s="136">
        <f t="shared" si="398"/>
        <v>50760</v>
      </c>
      <c r="AA2550" t="e">
        <f>SQRT(($U$6/2)^2-($U$6/2)^2*'(OLD) bottom seam length'!Z2550^2/($U$7/2)^2)</f>
        <v>#VALUE!</v>
      </c>
      <c r="AC2550" s="136">
        <f t="shared" si="399"/>
        <v>50760</v>
      </c>
      <c r="AD2550" t="e">
        <f>SQRT(($U$6/2)^2-($U$6/2)^2*'(OLD) bottom seam length'!AC2550^2/($U$7/2)^2)</f>
        <v>#VALUE!</v>
      </c>
    </row>
    <row r="2551" spans="2:30">
      <c r="B2551" s="136">
        <f t="shared" si="390"/>
        <v>50800</v>
      </c>
      <c r="C2551" t="e">
        <f>SQRT(($C$5/2)^2-($C$5/2)^2*'(OLD) bottom seam length'!B2551^2/($C$6/2)^2)</f>
        <v>#DIV/0!</v>
      </c>
      <c r="E2551" s="136">
        <f t="shared" si="391"/>
        <v>50800</v>
      </c>
      <c r="F2551" t="e">
        <f>SQRT(($C$5/2)^2-($C$5/2)^2*'(OLD) bottom seam length'!E2551^2/($C$6/2)^2)</f>
        <v>#DIV/0!</v>
      </c>
      <c r="H2551" s="136">
        <f t="shared" si="392"/>
        <v>50800</v>
      </c>
      <c r="I2551" t="e">
        <f>SQRT(($C$5/2)^2-($C$5/2)^2*'(OLD) bottom seam length'!H2551^2/($C$6/2)^2)</f>
        <v>#DIV/0!</v>
      </c>
      <c r="K2551" s="136">
        <f t="shared" si="393"/>
        <v>50800</v>
      </c>
      <c r="L2551" t="e">
        <f>SQRT(($C$5/2)^2-($C$5/2)^2*'(OLD) bottom seam length'!K2551^2/($C$6/2)^2)</f>
        <v>#DIV/0!</v>
      </c>
      <c r="O2551" s="136">
        <f t="shared" si="394"/>
        <v>50800</v>
      </c>
      <c r="P2551" t="b">
        <f t="shared" si="395"/>
        <v>0</v>
      </c>
      <c r="T2551" s="136">
        <f t="shared" si="396"/>
        <v>50780</v>
      </c>
      <c r="U2551" t="e">
        <f>SQRT(($U$6/2)^2-($U$6/2)^2*'(OLD) bottom seam length'!T2551^2/($U$7/2)^2)</f>
        <v>#VALUE!</v>
      </c>
      <c r="W2551" s="136">
        <f t="shared" si="397"/>
        <v>50780</v>
      </c>
      <c r="X2551" t="e">
        <f>SQRT(($U$6/2)^2-($U$6/2)^2*'(OLD) bottom seam length'!W2551^2/($U$7/2)^2)</f>
        <v>#VALUE!</v>
      </c>
      <c r="Z2551" s="136">
        <f t="shared" si="398"/>
        <v>50780</v>
      </c>
      <c r="AA2551" t="e">
        <f>SQRT(($U$6/2)^2-($U$6/2)^2*'(OLD) bottom seam length'!Z2551^2/($U$7/2)^2)</f>
        <v>#VALUE!</v>
      </c>
      <c r="AC2551" s="136">
        <f t="shared" si="399"/>
        <v>50780</v>
      </c>
      <c r="AD2551" t="e">
        <f>SQRT(($U$6/2)^2-($U$6/2)^2*'(OLD) bottom seam length'!AC2551^2/($U$7/2)^2)</f>
        <v>#VALUE!</v>
      </c>
    </row>
    <row r="2552" spans="2:30">
      <c r="B2552" s="136">
        <f t="shared" si="390"/>
        <v>50820</v>
      </c>
      <c r="C2552" t="e">
        <f>SQRT(($C$5/2)^2-($C$5/2)^2*'(OLD) bottom seam length'!B2552^2/($C$6/2)^2)</f>
        <v>#DIV/0!</v>
      </c>
      <c r="E2552" s="136">
        <f t="shared" si="391"/>
        <v>50820</v>
      </c>
      <c r="F2552" t="e">
        <f>SQRT(($C$5/2)^2-($C$5/2)^2*'(OLD) bottom seam length'!E2552^2/($C$6/2)^2)</f>
        <v>#DIV/0!</v>
      </c>
      <c r="H2552" s="136">
        <f t="shared" si="392"/>
        <v>50820</v>
      </c>
      <c r="I2552" t="e">
        <f>SQRT(($C$5/2)^2-($C$5/2)^2*'(OLD) bottom seam length'!H2552^2/($C$6/2)^2)</f>
        <v>#DIV/0!</v>
      </c>
      <c r="K2552" s="136">
        <f t="shared" si="393"/>
        <v>50820</v>
      </c>
      <c r="L2552" t="e">
        <f>SQRT(($C$5/2)^2-($C$5/2)^2*'(OLD) bottom seam length'!K2552^2/($C$6/2)^2)</f>
        <v>#DIV/0!</v>
      </c>
      <c r="O2552" s="136">
        <f t="shared" si="394"/>
        <v>50820</v>
      </c>
      <c r="P2552" t="b">
        <f t="shared" si="395"/>
        <v>0</v>
      </c>
      <c r="T2552" s="136">
        <f t="shared" si="396"/>
        <v>50800</v>
      </c>
      <c r="U2552" t="e">
        <f>SQRT(($U$6/2)^2-($U$6/2)^2*'(OLD) bottom seam length'!T2552^2/($U$7/2)^2)</f>
        <v>#VALUE!</v>
      </c>
      <c r="W2552" s="136">
        <f t="shared" si="397"/>
        <v>50800</v>
      </c>
      <c r="X2552" t="e">
        <f>SQRT(($U$6/2)^2-($U$6/2)^2*'(OLD) bottom seam length'!W2552^2/($U$7/2)^2)</f>
        <v>#VALUE!</v>
      </c>
      <c r="Z2552" s="136">
        <f t="shared" si="398"/>
        <v>50800</v>
      </c>
      <c r="AA2552" t="e">
        <f>SQRT(($U$6/2)^2-($U$6/2)^2*'(OLD) bottom seam length'!Z2552^2/($U$7/2)^2)</f>
        <v>#VALUE!</v>
      </c>
      <c r="AC2552" s="136">
        <f t="shared" si="399"/>
        <v>50800</v>
      </c>
      <c r="AD2552" t="e">
        <f>SQRT(($U$6/2)^2-($U$6/2)^2*'(OLD) bottom seam length'!AC2552^2/($U$7/2)^2)</f>
        <v>#VALUE!</v>
      </c>
    </row>
    <row r="2553" spans="2:30">
      <c r="B2553" s="136">
        <f t="shared" si="390"/>
        <v>50840</v>
      </c>
      <c r="C2553" t="e">
        <f>SQRT(($C$5/2)^2-($C$5/2)^2*'(OLD) bottom seam length'!B2553^2/($C$6/2)^2)</f>
        <v>#DIV/0!</v>
      </c>
      <c r="E2553" s="136">
        <f t="shared" si="391"/>
        <v>50840</v>
      </c>
      <c r="F2553" t="e">
        <f>SQRT(($C$5/2)^2-($C$5/2)^2*'(OLD) bottom seam length'!E2553^2/($C$6/2)^2)</f>
        <v>#DIV/0!</v>
      </c>
      <c r="H2553" s="136">
        <f t="shared" si="392"/>
        <v>50840</v>
      </c>
      <c r="I2553" t="e">
        <f>SQRT(($C$5/2)^2-($C$5/2)^2*'(OLD) bottom seam length'!H2553^2/($C$6/2)^2)</f>
        <v>#DIV/0!</v>
      </c>
      <c r="K2553" s="136">
        <f t="shared" si="393"/>
        <v>50840</v>
      </c>
      <c r="L2553" t="e">
        <f>SQRT(($C$5/2)^2-($C$5/2)^2*'(OLD) bottom seam length'!K2553^2/($C$6/2)^2)</f>
        <v>#DIV/0!</v>
      </c>
      <c r="O2553" s="136">
        <f t="shared" si="394"/>
        <v>50840</v>
      </c>
      <c r="P2553" t="b">
        <f t="shared" si="395"/>
        <v>0</v>
      </c>
      <c r="T2553" s="136">
        <f t="shared" si="396"/>
        <v>50820</v>
      </c>
      <c r="U2553" t="e">
        <f>SQRT(($U$6/2)^2-($U$6/2)^2*'(OLD) bottom seam length'!T2553^2/($U$7/2)^2)</f>
        <v>#VALUE!</v>
      </c>
      <c r="W2553" s="136">
        <f t="shared" si="397"/>
        <v>50820</v>
      </c>
      <c r="X2553" t="e">
        <f>SQRT(($U$6/2)^2-($U$6/2)^2*'(OLD) bottom seam length'!W2553^2/($U$7/2)^2)</f>
        <v>#VALUE!</v>
      </c>
      <c r="Z2553" s="136">
        <f t="shared" si="398"/>
        <v>50820</v>
      </c>
      <c r="AA2553" t="e">
        <f>SQRT(($U$6/2)^2-($U$6/2)^2*'(OLD) bottom seam length'!Z2553^2/($U$7/2)^2)</f>
        <v>#VALUE!</v>
      </c>
      <c r="AC2553" s="136">
        <f t="shared" si="399"/>
        <v>50820</v>
      </c>
      <c r="AD2553" t="e">
        <f>SQRT(($U$6/2)^2-($U$6/2)^2*'(OLD) bottom seam length'!AC2553^2/($U$7/2)^2)</f>
        <v>#VALUE!</v>
      </c>
    </row>
    <row r="2554" spans="2:30">
      <c r="B2554" s="136">
        <f t="shared" si="390"/>
        <v>50860</v>
      </c>
      <c r="C2554" t="e">
        <f>SQRT(($C$5/2)^2-($C$5/2)^2*'(OLD) bottom seam length'!B2554^2/($C$6/2)^2)</f>
        <v>#DIV/0!</v>
      </c>
      <c r="E2554" s="136">
        <f t="shared" si="391"/>
        <v>50860</v>
      </c>
      <c r="F2554" t="e">
        <f>SQRT(($C$5/2)^2-($C$5/2)^2*'(OLD) bottom seam length'!E2554^2/($C$6/2)^2)</f>
        <v>#DIV/0!</v>
      </c>
      <c r="H2554" s="136">
        <f t="shared" si="392"/>
        <v>50860</v>
      </c>
      <c r="I2554" t="e">
        <f>SQRT(($C$5/2)^2-($C$5/2)^2*'(OLD) bottom seam length'!H2554^2/($C$6/2)^2)</f>
        <v>#DIV/0!</v>
      </c>
      <c r="K2554" s="136">
        <f t="shared" si="393"/>
        <v>50860</v>
      </c>
      <c r="L2554" t="e">
        <f>SQRT(($C$5/2)^2-($C$5/2)^2*'(OLD) bottom seam length'!K2554^2/($C$6/2)^2)</f>
        <v>#DIV/0!</v>
      </c>
      <c r="O2554" s="136">
        <f t="shared" si="394"/>
        <v>50860</v>
      </c>
      <c r="P2554" t="b">
        <f t="shared" si="395"/>
        <v>0</v>
      </c>
      <c r="T2554" s="136">
        <f t="shared" si="396"/>
        <v>50840</v>
      </c>
      <c r="U2554" t="e">
        <f>SQRT(($U$6/2)^2-($U$6/2)^2*'(OLD) bottom seam length'!T2554^2/($U$7/2)^2)</f>
        <v>#VALUE!</v>
      </c>
      <c r="W2554" s="136">
        <f t="shared" si="397"/>
        <v>50840</v>
      </c>
      <c r="X2554" t="e">
        <f>SQRT(($U$6/2)^2-($U$6/2)^2*'(OLD) bottom seam length'!W2554^2/($U$7/2)^2)</f>
        <v>#VALUE!</v>
      </c>
      <c r="Z2554" s="136">
        <f t="shared" si="398"/>
        <v>50840</v>
      </c>
      <c r="AA2554" t="e">
        <f>SQRT(($U$6/2)^2-($U$6/2)^2*'(OLD) bottom seam length'!Z2554^2/($U$7/2)^2)</f>
        <v>#VALUE!</v>
      </c>
      <c r="AC2554" s="136">
        <f t="shared" si="399"/>
        <v>50840</v>
      </c>
      <c r="AD2554" t="e">
        <f>SQRT(($U$6/2)^2-($U$6/2)^2*'(OLD) bottom seam length'!AC2554^2/($U$7/2)^2)</f>
        <v>#VALUE!</v>
      </c>
    </row>
    <row r="2555" spans="2:30">
      <c r="B2555" s="136">
        <f t="shared" si="390"/>
        <v>50880</v>
      </c>
      <c r="C2555" t="e">
        <f>SQRT(($C$5/2)^2-($C$5/2)^2*'(OLD) bottom seam length'!B2555^2/($C$6/2)^2)</f>
        <v>#DIV/0!</v>
      </c>
      <c r="E2555" s="136">
        <f t="shared" si="391"/>
        <v>50880</v>
      </c>
      <c r="F2555" t="e">
        <f>SQRT(($C$5/2)^2-($C$5/2)^2*'(OLD) bottom seam length'!E2555^2/($C$6/2)^2)</f>
        <v>#DIV/0!</v>
      </c>
      <c r="H2555" s="136">
        <f t="shared" si="392"/>
        <v>50880</v>
      </c>
      <c r="I2555" t="e">
        <f>SQRT(($C$5/2)^2-($C$5/2)^2*'(OLD) bottom seam length'!H2555^2/($C$6/2)^2)</f>
        <v>#DIV/0!</v>
      </c>
      <c r="K2555" s="136">
        <f t="shared" si="393"/>
        <v>50880</v>
      </c>
      <c r="L2555" t="e">
        <f>SQRT(($C$5/2)^2-($C$5/2)^2*'(OLD) bottom seam length'!K2555^2/($C$6/2)^2)</f>
        <v>#DIV/0!</v>
      </c>
      <c r="O2555" s="136">
        <f t="shared" si="394"/>
        <v>50880</v>
      </c>
      <c r="P2555" t="b">
        <f t="shared" si="395"/>
        <v>0</v>
      </c>
      <c r="T2555" s="136">
        <f t="shared" si="396"/>
        <v>50860</v>
      </c>
      <c r="U2555" t="e">
        <f>SQRT(($U$6/2)^2-($U$6/2)^2*'(OLD) bottom seam length'!T2555^2/($U$7/2)^2)</f>
        <v>#VALUE!</v>
      </c>
      <c r="W2555" s="136">
        <f t="shared" si="397"/>
        <v>50860</v>
      </c>
      <c r="X2555" t="e">
        <f>SQRT(($U$6/2)^2-($U$6/2)^2*'(OLD) bottom seam length'!W2555^2/($U$7/2)^2)</f>
        <v>#VALUE!</v>
      </c>
      <c r="Z2555" s="136">
        <f t="shared" si="398"/>
        <v>50860</v>
      </c>
      <c r="AA2555" t="e">
        <f>SQRT(($U$6/2)^2-($U$6/2)^2*'(OLD) bottom seam length'!Z2555^2/($U$7/2)^2)</f>
        <v>#VALUE!</v>
      </c>
      <c r="AC2555" s="136">
        <f t="shared" si="399"/>
        <v>50860</v>
      </c>
      <c r="AD2555" t="e">
        <f>SQRT(($U$6/2)^2-($U$6/2)^2*'(OLD) bottom seam length'!AC2555^2/($U$7/2)^2)</f>
        <v>#VALUE!</v>
      </c>
    </row>
    <row r="2556" spans="2:30">
      <c r="B2556" s="136">
        <f t="shared" si="390"/>
        <v>50900</v>
      </c>
      <c r="C2556" t="e">
        <f>SQRT(($C$5/2)^2-($C$5/2)^2*'(OLD) bottom seam length'!B2556^2/($C$6/2)^2)</f>
        <v>#DIV/0!</v>
      </c>
      <c r="E2556" s="136">
        <f t="shared" si="391"/>
        <v>50900</v>
      </c>
      <c r="F2556" t="e">
        <f>SQRT(($C$5/2)^2-($C$5/2)^2*'(OLD) bottom seam length'!E2556^2/($C$6/2)^2)</f>
        <v>#DIV/0!</v>
      </c>
      <c r="H2556" s="136">
        <f t="shared" si="392"/>
        <v>50900</v>
      </c>
      <c r="I2556" t="e">
        <f>SQRT(($C$5/2)^2-($C$5/2)^2*'(OLD) bottom seam length'!H2556^2/($C$6/2)^2)</f>
        <v>#DIV/0!</v>
      </c>
      <c r="K2556" s="136">
        <f t="shared" si="393"/>
        <v>50900</v>
      </c>
      <c r="L2556" t="e">
        <f>SQRT(($C$5/2)^2-($C$5/2)^2*'(OLD) bottom seam length'!K2556^2/($C$6/2)^2)</f>
        <v>#DIV/0!</v>
      </c>
      <c r="O2556" s="136">
        <f t="shared" si="394"/>
        <v>50900</v>
      </c>
      <c r="P2556" t="b">
        <f t="shared" si="395"/>
        <v>0</v>
      </c>
      <c r="T2556" s="136">
        <f t="shared" si="396"/>
        <v>50880</v>
      </c>
      <c r="U2556" t="e">
        <f>SQRT(($U$6/2)^2-($U$6/2)^2*'(OLD) bottom seam length'!T2556^2/($U$7/2)^2)</f>
        <v>#VALUE!</v>
      </c>
      <c r="W2556" s="136">
        <f t="shared" si="397"/>
        <v>50880</v>
      </c>
      <c r="X2556" t="e">
        <f>SQRT(($U$6/2)^2-($U$6/2)^2*'(OLD) bottom seam length'!W2556^2/($U$7/2)^2)</f>
        <v>#VALUE!</v>
      </c>
      <c r="Z2556" s="136">
        <f t="shared" si="398"/>
        <v>50880</v>
      </c>
      <c r="AA2556" t="e">
        <f>SQRT(($U$6/2)^2-($U$6/2)^2*'(OLD) bottom seam length'!Z2556^2/($U$7/2)^2)</f>
        <v>#VALUE!</v>
      </c>
      <c r="AC2556" s="136">
        <f t="shared" si="399"/>
        <v>50880</v>
      </c>
      <c r="AD2556" t="e">
        <f>SQRT(($U$6/2)^2-($U$6/2)^2*'(OLD) bottom seam length'!AC2556^2/($U$7/2)^2)</f>
        <v>#VALUE!</v>
      </c>
    </row>
    <row r="2557" spans="2:30">
      <c r="B2557" s="136">
        <f t="shared" si="390"/>
        <v>50920</v>
      </c>
      <c r="C2557" t="e">
        <f>SQRT(($C$5/2)^2-($C$5/2)^2*'(OLD) bottom seam length'!B2557^2/($C$6/2)^2)</f>
        <v>#DIV/0!</v>
      </c>
      <c r="E2557" s="136">
        <f t="shared" si="391"/>
        <v>50920</v>
      </c>
      <c r="F2557" t="e">
        <f>SQRT(($C$5/2)^2-($C$5/2)^2*'(OLD) bottom seam length'!E2557^2/($C$6/2)^2)</f>
        <v>#DIV/0!</v>
      </c>
      <c r="H2557" s="136">
        <f t="shared" si="392"/>
        <v>50920</v>
      </c>
      <c r="I2557" t="e">
        <f>SQRT(($C$5/2)^2-($C$5/2)^2*'(OLD) bottom seam length'!H2557^2/($C$6/2)^2)</f>
        <v>#DIV/0!</v>
      </c>
      <c r="K2557" s="136">
        <f t="shared" si="393"/>
        <v>50920</v>
      </c>
      <c r="L2557" t="e">
        <f>SQRT(($C$5/2)^2-($C$5/2)^2*'(OLD) bottom seam length'!K2557^2/($C$6/2)^2)</f>
        <v>#DIV/0!</v>
      </c>
      <c r="O2557" s="136">
        <f t="shared" si="394"/>
        <v>50920</v>
      </c>
      <c r="P2557" t="b">
        <f t="shared" si="395"/>
        <v>0</v>
      </c>
      <c r="T2557" s="136">
        <f t="shared" si="396"/>
        <v>50900</v>
      </c>
      <c r="U2557" t="e">
        <f>SQRT(($U$6/2)^2-($U$6/2)^2*'(OLD) bottom seam length'!T2557^2/($U$7/2)^2)</f>
        <v>#VALUE!</v>
      </c>
      <c r="W2557" s="136">
        <f t="shared" si="397"/>
        <v>50900</v>
      </c>
      <c r="X2557" t="e">
        <f>SQRT(($U$6/2)^2-($U$6/2)^2*'(OLD) bottom seam length'!W2557^2/($U$7/2)^2)</f>
        <v>#VALUE!</v>
      </c>
      <c r="Z2557" s="136">
        <f t="shared" si="398"/>
        <v>50900</v>
      </c>
      <c r="AA2557" t="e">
        <f>SQRT(($U$6/2)^2-($U$6/2)^2*'(OLD) bottom seam length'!Z2557^2/($U$7/2)^2)</f>
        <v>#VALUE!</v>
      </c>
      <c r="AC2557" s="136">
        <f t="shared" si="399"/>
        <v>50900</v>
      </c>
      <c r="AD2557" t="e">
        <f>SQRT(($U$6/2)^2-($U$6/2)^2*'(OLD) bottom seam length'!AC2557^2/($U$7/2)^2)</f>
        <v>#VALUE!</v>
      </c>
    </row>
    <row r="2558" spans="2:30">
      <c r="B2558" s="136">
        <f t="shared" si="390"/>
        <v>50940</v>
      </c>
      <c r="C2558" t="e">
        <f>SQRT(($C$5/2)^2-($C$5/2)^2*'(OLD) bottom seam length'!B2558^2/($C$6/2)^2)</f>
        <v>#DIV/0!</v>
      </c>
      <c r="E2558" s="136">
        <f t="shared" si="391"/>
        <v>50940</v>
      </c>
      <c r="F2558" t="e">
        <f>SQRT(($C$5/2)^2-($C$5/2)^2*'(OLD) bottom seam length'!E2558^2/($C$6/2)^2)</f>
        <v>#DIV/0!</v>
      </c>
      <c r="H2558" s="136">
        <f t="shared" si="392"/>
        <v>50940</v>
      </c>
      <c r="I2558" t="e">
        <f>SQRT(($C$5/2)^2-($C$5/2)^2*'(OLD) bottom seam length'!H2558^2/($C$6/2)^2)</f>
        <v>#DIV/0!</v>
      </c>
      <c r="K2558" s="136">
        <f t="shared" si="393"/>
        <v>50940</v>
      </c>
      <c r="L2558" t="e">
        <f>SQRT(($C$5/2)^2-($C$5/2)^2*'(OLD) bottom seam length'!K2558^2/($C$6/2)^2)</f>
        <v>#DIV/0!</v>
      </c>
      <c r="O2558" s="136">
        <f t="shared" si="394"/>
        <v>50940</v>
      </c>
      <c r="P2558" t="b">
        <f t="shared" si="395"/>
        <v>0</v>
      </c>
      <c r="T2558" s="136">
        <f t="shared" si="396"/>
        <v>50920</v>
      </c>
      <c r="U2558" t="e">
        <f>SQRT(($U$6/2)^2-($U$6/2)^2*'(OLD) bottom seam length'!T2558^2/($U$7/2)^2)</f>
        <v>#VALUE!</v>
      </c>
      <c r="W2558" s="136">
        <f t="shared" si="397"/>
        <v>50920</v>
      </c>
      <c r="X2558" t="e">
        <f>SQRT(($U$6/2)^2-($U$6/2)^2*'(OLD) bottom seam length'!W2558^2/($U$7/2)^2)</f>
        <v>#VALUE!</v>
      </c>
      <c r="Z2558" s="136">
        <f t="shared" si="398"/>
        <v>50920</v>
      </c>
      <c r="AA2558" t="e">
        <f>SQRT(($U$6/2)^2-($U$6/2)^2*'(OLD) bottom seam length'!Z2558^2/($U$7/2)^2)</f>
        <v>#VALUE!</v>
      </c>
      <c r="AC2558" s="136">
        <f t="shared" si="399"/>
        <v>50920</v>
      </c>
      <c r="AD2558" t="e">
        <f>SQRT(($U$6/2)^2-($U$6/2)^2*'(OLD) bottom seam length'!AC2558^2/($U$7/2)^2)</f>
        <v>#VALUE!</v>
      </c>
    </row>
    <row r="2559" spans="2:30">
      <c r="B2559" s="136">
        <f t="shared" si="390"/>
        <v>50960</v>
      </c>
      <c r="C2559" t="e">
        <f>SQRT(($C$5/2)^2-($C$5/2)^2*'(OLD) bottom seam length'!B2559^2/($C$6/2)^2)</f>
        <v>#DIV/0!</v>
      </c>
      <c r="E2559" s="136">
        <f t="shared" si="391"/>
        <v>50960</v>
      </c>
      <c r="F2559" t="e">
        <f>SQRT(($C$5/2)^2-($C$5/2)^2*'(OLD) bottom seam length'!E2559^2/($C$6/2)^2)</f>
        <v>#DIV/0!</v>
      </c>
      <c r="H2559" s="136">
        <f t="shared" si="392"/>
        <v>50960</v>
      </c>
      <c r="I2559" t="e">
        <f>SQRT(($C$5/2)^2-($C$5/2)^2*'(OLD) bottom seam length'!H2559^2/($C$6/2)^2)</f>
        <v>#DIV/0!</v>
      </c>
      <c r="K2559" s="136">
        <f t="shared" si="393"/>
        <v>50960</v>
      </c>
      <c r="L2559" t="e">
        <f>SQRT(($C$5/2)^2-($C$5/2)^2*'(OLD) bottom seam length'!K2559^2/($C$6/2)^2)</f>
        <v>#DIV/0!</v>
      </c>
      <c r="O2559" s="136">
        <f t="shared" si="394"/>
        <v>50960</v>
      </c>
      <c r="P2559" t="b">
        <f t="shared" si="395"/>
        <v>0</v>
      </c>
      <c r="T2559" s="136">
        <f t="shared" si="396"/>
        <v>50940</v>
      </c>
      <c r="U2559" t="e">
        <f>SQRT(($U$6/2)^2-($U$6/2)^2*'(OLD) bottom seam length'!T2559^2/($U$7/2)^2)</f>
        <v>#VALUE!</v>
      </c>
      <c r="W2559" s="136">
        <f t="shared" si="397"/>
        <v>50940</v>
      </c>
      <c r="X2559" t="e">
        <f>SQRT(($U$6/2)^2-($U$6/2)^2*'(OLD) bottom seam length'!W2559^2/($U$7/2)^2)</f>
        <v>#VALUE!</v>
      </c>
      <c r="Z2559" s="136">
        <f t="shared" si="398"/>
        <v>50940</v>
      </c>
      <c r="AA2559" t="e">
        <f>SQRT(($U$6/2)^2-($U$6/2)^2*'(OLD) bottom seam length'!Z2559^2/($U$7/2)^2)</f>
        <v>#VALUE!</v>
      </c>
      <c r="AC2559" s="136">
        <f t="shared" si="399"/>
        <v>50940</v>
      </c>
      <c r="AD2559" t="e">
        <f>SQRT(($U$6/2)^2-($U$6/2)^2*'(OLD) bottom seam length'!AC2559^2/($U$7/2)^2)</f>
        <v>#VALUE!</v>
      </c>
    </row>
    <row r="2560" spans="2:30">
      <c r="B2560" s="136">
        <f t="shared" si="390"/>
        <v>50980</v>
      </c>
      <c r="C2560" t="e">
        <f>SQRT(($C$5/2)^2-($C$5/2)^2*'(OLD) bottom seam length'!B2560^2/($C$6/2)^2)</f>
        <v>#DIV/0!</v>
      </c>
      <c r="E2560" s="136">
        <f t="shared" si="391"/>
        <v>50980</v>
      </c>
      <c r="F2560" t="e">
        <f>SQRT(($C$5/2)^2-($C$5/2)^2*'(OLD) bottom seam length'!E2560^2/($C$6/2)^2)</f>
        <v>#DIV/0!</v>
      </c>
      <c r="H2560" s="136">
        <f t="shared" si="392"/>
        <v>50980</v>
      </c>
      <c r="I2560" t="e">
        <f>SQRT(($C$5/2)^2-($C$5/2)^2*'(OLD) bottom seam length'!H2560^2/($C$6/2)^2)</f>
        <v>#DIV/0!</v>
      </c>
      <c r="K2560" s="136">
        <f t="shared" si="393"/>
        <v>50980</v>
      </c>
      <c r="L2560" t="e">
        <f>SQRT(($C$5/2)^2-($C$5/2)^2*'(OLD) bottom seam length'!K2560^2/($C$6/2)^2)</f>
        <v>#DIV/0!</v>
      </c>
      <c r="O2560" s="136">
        <f t="shared" si="394"/>
        <v>50980</v>
      </c>
      <c r="P2560" t="b">
        <f t="shared" si="395"/>
        <v>0</v>
      </c>
      <c r="T2560" s="136">
        <f t="shared" si="396"/>
        <v>50960</v>
      </c>
      <c r="U2560" t="e">
        <f>SQRT(($U$6/2)^2-($U$6/2)^2*'(OLD) bottom seam length'!T2560^2/($U$7/2)^2)</f>
        <v>#VALUE!</v>
      </c>
      <c r="W2560" s="136">
        <f t="shared" si="397"/>
        <v>50960</v>
      </c>
      <c r="X2560" t="e">
        <f>SQRT(($U$6/2)^2-($U$6/2)^2*'(OLD) bottom seam length'!W2560^2/($U$7/2)^2)</f>
        <v>#VALUE!</v>
      </c>
      <c r="Z2560" s="136">
        <f t="shared" si="398"/>
        <v>50960</v>
      </c>
      <c r="AA2560" t="e">
        <f>SQRT(($U$6/2)^2-($U$6/2)^2*'(OLD) bottom seam length'!Z2560^2/($U$7/2)^2)</f>
        <v>#VALUE!</v>
      </c>
      <c r="AC2560" s="136">
        <f t="shared" si="399"/>
        <v>50960</v>
      </c>
      <c r="AD2560" t="e">
        <f>SQRT(($U$6/2)^2-($U$6/2)^2*'(OLD) bottom seam length'!AC2560^2/($U$7/2)^2)</f>
        <v>#VALUE!</v>
      </c>
    </row>
    <row r="2561" spans="2:30">
      <c r="B2561" s="136">
        <f t="shared" si="390"/>
        <v>51000</v>
      </c>
      <c r="C2561" t="e">
        <f>SQRT(($C$5/2)^2-($C$5/2)^2*'(OLD) bottom seam length'!B2561^2/($C$6/2)^2)</f>
        <v>#DIV/0!</v>
      </c>
      <c r="E2561" s="136">
        <f t="shared" si="391"/>
        <v>51000</v>
      </c>
      <c r="F2561" t="e">
        <f>SQRT(($C$5/2)^2-($C$5/2)^2*'(OLD) bottom seam length'!E2561^2/($C$6/2)^2)</f>
        <v>#DIV/0!</v>
      </c>
      <c r="H2561" s="136">
        <f t="shared" si="392"/>
        <v>51000</v>
      </c>
      <c r="I2561" t="e">
        <f>SQRT(($C$5/2)^2-($C$5/2)^2*'(OLD) bottom seam length'!H2561^2/($C$6/2)^2)</f>
        <v>#DIV/0!</v>
      </c>
      <c r="K2561" s="136">
        <f t="shared" si="393"/>
        <v>51000</v>
      </c>
      <c r="L2561" t="e">
        <f>SQRT(($C$5/2)^2-($C$5/2)^2*'(OLD) bottom seam length'!K2561^2/($C$6/2)^2)</f>
        <v>#DIV/0!</v>
      </c>
      <c r="O2561" s="136">
        <f t="shared" si="394"/>
        <v>51000</v>
      </c>
      <c r="P2561" t="b">
        <f t="shared" si="395"/>
        <v>0</v>
      </c>
      <c r="T2561" s="136">
        <f t="shared" si="396"/>
        <v>50980</v>
      </c>
      <c r="U2561" t="e">
        <f>SQRT(($U$6/2)^2-($U$6/2)^2*'(OLD) bottom seam length'!T2561^2/($U$7/2)^2)</f>
        <v>#VALUE!</v>
      </c>
      <c r="W2561" s="136">
        <f t="shared" si="397"/>
        <v>50980</v>
      </c>
      <c r="X2561" t="e">
        <f>SQRT(($U$6/2)^2-($U$6/2)^2*'(OLD) bottom seam length'!W2561^2/($U$7/2)^2)</f>
        <v>#VALUE!</v>
      </c>
      <c r="Z2561" s="136">
        <f t="shared" si="398"/>
        <v>50980</v>
      </c>
      <c r="AA2561" t="e">
        <f>SQRT(($U$6/2)^2-($U$6/2)^2*'(OLD) bottom seam length'!Z2561^2/($U$7/2)^2)</f>
        <v>#VALUE!</v>
      </c>
      <c r="AC2561" s="136">
        <f t="shared" si="399"/>
        <v>50980</v>
      </c>
      <c r="AD2561" t="e">
        <f>SQRT(($U$6/2)^2-($U$6/2)^2*'(OLD) bottom seam length'!AC2561^2/($U$7/2)^2)</f>
        <v>#VALUE!</v>
      </c>
    </row>
    <row r="2562" spans="2:30">
      <c r="B2562" s="136">
        <f t="shared" si="390"/>
        <v>51020</v>
      </c>
      <c r="C2562" t="e">
        <f>SQRT(($C$5/2)^2-($C$5/2)^2*'(OLD) bottom seam length'!B2562^2/($C$6/2)^2)</f>
        <v>#DIV/0!</v>
      </c>
      <c r="E2562" s="136">
        <f t="shared" si="391"/>
        <v>51020</v>
      </c>
      <c r="F2562" t="e">
        <f>SQRT(($C$5/2)^2-($C$5/2)^2*'(OLD) bottom seam length'!E2562^2/($C$6/2)^2)</f>
        <v>#DIV/0!</v>
      </c>
      <c r="H2562" s="136">
        <f t="shared" si="392"/>
        <v>51020</v>
      </c>
      <c r="I2562" t="e">
        <f>SQRT(($C$5/2)^2-($C$5/2)^2*'(OLD) bottom seam length'!H2562^2/($C$6/2)^2)</f>
        <v>#DIV/0!</v>
      </c>
      <c r="K2562" s="136">
        <f t="shared" si="393"/>
        <v>51020</v>
      </c>
      <c r="L2562" t="e">
        <f>SQRT(($C$5/2)^2-($C$5/2)^2*'(OLD) bottom seam length'!K2562^2/($C$6/2)^2)</f>
        <v>#DIV/0!</v>
      </c>
      <c r="O2562" s="136">
        <f t="shared" si="394"/>
        <v>51020</v>
      </c>
      <c r="P2562" t="b">
        <f t="shared" si="395"/>
        <v>0</v>
      </c>
      <c r="T2562" s="136">
        <f t="shared" si="396"/>
        <v>51000</v>
      </c>
      <c r="U2562" t="e">
        <f>SQRT(($U$6/2)^2-($U$6/2)^2*'(OLD) bottom seam length'!T2562^2/($U$7/2)^2)</f>
        <v>#VALUE!</v>
      </c>
      <c r="W2562" s="136">
        <f t="shared" si="397"/>
        <v>51000</v>
      </c>
      <c r="X2562" t="e">
        <f>SQRT(($U$6/2)^2-($U$6/2)^2*'(OLD) bottom seam length'!W2562^2/($U$7/2)^2)</f>
        <v>#VALUE!</v>
      </c>
      <c r="Z2562" s="136">
        <f t="shared" si="398"/>
        <v>51000</v>
      </c>
      <c r="AA2562" t="e">
        <f>SQRT(($U$6/2)^2-($U$6/2)^2*'(OLD) bottom seam length'!Z2562^2/($U$7/2)^2)</f>
        <v>#VALUE!</v>
      </c>
      <c r="AC2562" s="136">
        <f t="shared" si="399"/>
        <v>51000</v>
      </c>
      <c r="AD2562" t="e">
        <f>SQRT(($U$6/2)^2-($U$6/2)^2*'(OLD) bottom seam length'!AC2562^2/($U$7/2)^2)</f>
        <v>#VALUE!</v>
      </c>
    </row>
    <row r="2563" spans="2:30">
      <c r="B2563" s="136">
        <f t="shared" si="390"/>
        <v>51040</v>
      </c>
      <c r="C2563" t="e">
        <f>SQRT(($C$5/2)^2-($C$5/2)^2*'(OLD) bottom seam length'!B2563^2/($C$6/2)^2)</f>
        <v>#DIV/0!</v>
      </c>
      <c r="E2563" s="136">
        <f t="shared" si="391"/>
        <v>51040</v>
      </c>
      <c r="F2563" t="e">
        <f>SQRT(($C$5/2)^2-($C$5/2)^2*'(OLD) bottom seam length'!E2563^2/($C$6/2)^2)</f>
        <v>#DIV/0!</v>
      </c>
      <c r="H2563" s="136">
        <f t="shared" si="392"/>
        <v>51040</v>
      </c>
      <c r="I2563" t="e">
        <f>SQRT(($C$5/2)^2-($C$5/2)^2*'(OLD) bottom seam length'!H2563^2/($C$6/2)^2)</f>
        <v>#DIV/0!</v>
      </c>
      <c r="K2563" s="136">
        <f t="shared" si="393"/>
        <v>51040</v>
      </c>
      <c r="L2563" t="e">
        <f>SQRT(($C$5/2)^2-($C$5/2)^2*'(OLD) bottom seam length'!K2563^2/($C$6/2)^2)</f>
        <v>#DIV/0!</v>
      </c>
      <c r="O2563" s="136">
        <f t="shared" si="394"/>
        <v>51040</v>
      </c>
      <c r="P2563" t="b">
        <f t="shared" si="395"/>
        <v>0</v>
      </c>
      <c r="T2563" s="136">
        <f t="shared" si="396"/>
        <v>51020</v>
      </c>
      <c r="U2563" t="e">
        <f>SQRT(($U$6/2)^2-($U$6/2)^2*'(OLD) bottom seam length'!T2563^2/($U$7/2)^2)</f>
        <v>#VALUE!</v>
      </c>
      <c r="W2563" s="136">
        <f t="shared" si="397"/>
        <v>51020</v>
      </c>
      <c r="X2563" t="e">
        <f>SQRT(($U$6/2)^2-($U$6/2)^2*'(OLD) bottom seam length'!W2563^2/($U$7/2)^2)</f>
        <v>#VALUE!</v>
      </c>
      <c r="Z2563" s="136">
        <f t="shared" si="398"/>
        <v>51020</v>
      </c>
      <c r="AA2563" t="e">
        <f>SQRT(($U$6/2)^2-($U$6/2)^2*'(OLD) bottom seam length'!Z2563^2/($U$7/2)^2)</f>
        <v>#VALUE!</v>
      </c>
      <c r="AC2563" s="136">
        <f t="shared" si="399"/>
        <v>51020</v>
      </c>
      <c r="AD2563" t="e">
        <f>SQRT(($U$6/2)^2-($U$6/2)^2*'(OLD) bottom seam length'!AC2563^2/($U$7/2)^2)</f>
        <v>#VALUE!</v>
      </c>
    </row>
    <row r="2564" spans="2:30">
      <c r="B2564" s="136">
        <f t="shared" si="390"/>
        <v>51060</v>
      </c>
      <c r="C2564" t="e">
        <f>SQRT(($C$5/2)^2-($C$5/2)^2*'(OLD) bottom seam length'!B2564^2/($C$6/2)^2)</f>
        <v>#DIV/0!</v>
      </c>
      <c r="E2564" s="136">
        <f t="shared" si="391"/>
        <v>51060</v>
      </c>
      <c r="F2564" t="e">
        <f>SQRT(($C$5/2)^2-($C$5/2)^2*'(OLD) bottom seam length'!E2564^2/($C$6/2)^2)</f>
        <v>#DIV/0!</v>
      </c>
      <c r="H2564" s="136">
        <f t="shared" si="392"/>
        <v>51060</v>
      </c>
      <c r="I2564" t="e">
        <f>SQRT(($C$5/2)^2-($C$5/2)^2*'(OLD) bottom seam length'!H2564^2/($C$6/2)^2)</f>
        <v>#DIV/0!</v>
      </c>
      <c r="K2564" s="136">
        <f t="shared" si="393"/>
        <v>51060</v>
      </c>
      <c r="L2564" t="e">
        <f>SQRT(($C$5/2)^2-($C$5/2)^2*'(OLD) bottom seam length'!K2564^2/($C$6/2)^2)</f>
        <v>#DIV/0!</v>
      </c>
      <c r="O2564" s="136">
        <f t="shared" si="394"/>
        <v>51060</v>
      </c>
      <c r="P2564" t="b">
        <f t="shared" si="395"/>
        <v>0</v>
      </c>
      <c r="T2564" s="136">
        <f t="shared" si="396"/>
        <v>51040</v>
      </c>
      <c r="U2564" t="e">
        <f>SQRT(($U$6/2)^2-($U$6/2)^2*'(OLD) bottom seam length'!T2564^2/($U$7/2)^2)</f>
        <v>#VALUE!</v>
      </c>
      <c r="W2564" s="136">
        <f t="shared" si="397"/>
        <v>51040</v>
      </c>
      <c r="X2564" t="e">
        <f>SQRT(($U$6/2)^2-($U$6/2)^2*'(OLD) bottom seam length'!W2564^2/($U$7/2)^2)</f>
        <v>#VALUE!</v>
      </c>
      <c r="Z2564" s="136">
        <f t="shared" si="398"/>
        <v>51040</v>
      </c>
      <c r="AA2564" t="e">
        <f>SQRT(($U$6/2)^2-($U$6/2)^2*'(OLD) bottom seam length'!Z2564^2/($U$7/2)^2)</f>
        <v>#VALUE!</v>
      </c>
      <c r="AC2564" s="136">
        <f t="shared" si="399"/>
        <v>51040</v>
      </c>
      <c r="AD2564" t="e">
        <f>SQRT(($U$6/2)^2-($U$6/2)^2*'(OLD) bottom seam length'!AC2564^2/($U$7/2)^2)</f>
        <v>#VALUE!</v>
      </c>
    </row>
    <row r="2565" spans="2:30">
      <c r="B2565" s="136">
        <f t="shared" si="390"/>
        <v>51080</v>
      </c>
      <c r="C2565" t="e">
        <f>SQRT(($C$5/2)^2-($C$5/2)^2*'(OLD) bottom seam length'!B2565^2/($C$6/2)^2)</f>
        <v>#DIV/0!</v>
      </c>
      <c r="E2565" s="136">
        <f t="shared" si="391"/>
        <v>51080</v>
      </c>
      <c r="F2565" t="e">
        <f>SQRT(($C$5/2)^2-($C$5/2)^2*'(OLD) bottom seam length'!E2565^2/($C$6/2)^2)</f>
        <v>#DIV/0!</v>
      </c>
      <c r="H2565" s="136">
        <f t="shared" si="392"/>
        <v>51080</v>
      </c>
      <c r="I2565" t="e">
        <f>SQRT(($C$5/2)^2-($C$5/2)^2*'(OLD) bottom seam length'!H2565^2/($C$6/2)^2)</f>
        <v>#DIV/0!</v>
      </c>
      <c r="K2565" s="136">
        <f t="shared" si="393"/>
        <v>51080</v>
      </c>
      <c r="L2565" t="e">
        <f>SQRT(($C$5/2)^2-($C$5/2)^2*'(OLD) bottom seam length'!K2565^2/($C$6/2)^2)</f>
        <v>#DIV/0!</v>
      </c>
      <c r="O2565" s="136">
        <f t="shared" si="394"/>
        <v>51080</v>
      </c>
      <c r="P2565" t="b">
        <f t="shared" si="395"/>
        <v>0</v>
      </c>
      <c r="T2565" s="136">
        <f t="shared" si="396"/>
        <v>51060</v>
      </c>
      <c r="U2565" t="e">
        <f>SQRT(($U$6/2)^2-($U$6/2)^2*'(OLD) bottom seam length'!T2565^2/($U$7/2)^2)</f>
        <v>#VALUE!</v>
      </c>
      <c r="W2565" s="136">
        <f t="shared" si="397"/>
        <v>51060</v>
      </c>
      <c r="X2565" t="e">
        <f>SQRT(($U$6/2)^2-($U$6/2)^2*'(OLD) bottom seam length'!W2565^2/($U$7/2)^2)</f>
        <v>#VALUE!</v>
      </c>
      <c r="Z2565" s="136">
        <f t="shared" si="398"/>
        <v>51060</v>
      </c>
      <c r="AA2565" t="e">
        <f>SQRT(($U$6/2)^2-($U$6/2)^2*'(OLD) bottom seam length'!Z2565^2/($U$7/2)^2)</f>
        <v>#VALUE!</v>
      </c>
      <c r="AC2565" s="136">
        <f t="shared" si="399"/>
        <v>51060</v>
      </c>
      <c r="AD2565" t="e">
        <f>SQRT(($U$6/2)^2-($U$6/2)^2*'(OLD) bottom seam length'!AC2565^2/($U$7/2)^2)</f>
        <v>#VALUE!</v>
      </c>
    </row>
    <row r="2566" spans="2:30">
      <c r="B2566" s="136">
        <f t="shared" si="390"/>
        <v>51100</v>
      </c>
      <c r="C2566" t="e">
        <f>SQRT(($C$5/2)^2-($C$5/2)^2*'(OLD) bottom seam length'!B2566^2/($C$6/2)^2)</f>
        <v>#DIV/0!</v>
      </c>
      <c r="E2566" s="136">
        <f t="shared" si="391"/>
        <v>51100</v>
      </c>
      <c r="F2566" t="e">
        <f>SQRT(($C$5/2)^2-($C$5/2)^2*'(OLD) bottom seam length'!E2566^2/($C$6/2)^2)</f>
        <v>#DIV/0!</v>
      </c>
      <c r="H2566" s="136">
        <f t="shared" si="392"/>
        <v>51100</v>
      </c>
      <c r="I2566" t="e">
        <f>SQRT(($C$5/2)^2-($C$5/2)^2*'(OLD) bottom seam length'!H2566^2/($C$6/2)^2)</f>
        <v>#DIV/0!</v>
      </c>
      <c r="K2566" s="136">
        <f t="shared" si="393"/>
        <v>51100</v>
      </c>
      <c r="L2566" t="e">
        <f>SQRT(($C$5/2)^2-($C$5/2)^2*'(OLD) bottom seam length'!K2566^2/($C$6/2)^2)</f>
        <v>#DIV/0!</v>
      </c>
      <c r="O2566" s="136">
        <f t="shared" si="394"/>
        <v>51100</v>
      </c>
      <c r="P2566" t="b">
        <f t="shared" si="395"/>
        <v>0</v>
      </c>
      <c r="T2566" s="136">
        <f t="shared" si="396"/>
        <v>51080</v>
      </c>
      <c r="U2566" t="e">
        <f>SQRT(($U$6/2)^2-($U$6/2)^2*'(OLD) bottom seam length'!T2566^2/($U$7/2)^2)</f>
        <v>#VALUE!</v>
      </c>
      <c r="W2566" s="136">
        <f t="shared" si="397"/>
        <v>51080</v>
      </c>
      <c r="X2566" t="e">
        <f>SQRT(($U$6/2)^2-($U$6/2)^2*'(OLD) bottom seam length'!W2566^2/($U$7/2)^2)</f>
        <v>#VALUE!</v>
      </c>
      <c r="Z2566" s="136">
        <f t="shared" si="398"/>
        <v>51080</v>
      </c>
      <c r="AA2566" t="e">
        <f>SQRT(($U$6/2)^2-($U$6/2)^2*'(OLD) bottom seam length'!Z2566^2/($U$7/2)^2)</f>
        <v>#VALUE!</v>
      </c>
      <c r="AC2566" s="136">
        <f t="shared" si="399"/>
        <v>51080</v>
      </c>
      <c r="AD2566" t="e">
        <f>SQRT(($U$6/2)^2-($U$6/2)^2*'(OLD) bottom seam length'!AC2566^2/($U$7/2)^2)</f>
        <v>#VALUE!</v>
      </c>
    </row>
    <row r="2567" spans="2:30">
      <c r="B2567" s="136">
        <f t="shared" si="390"/>
        <v>51120</v>
      </c>
      <c r="C2567" t="e">
        <f>SQRT(($C$5/2)^2-($C$5/2)^2*'(OLD) bottom seam length'!B2567^2/($C$6/2)^2)</f>
        <v>#DIV/0!</v>
      </c>
      <c r="E2567" s="136">
        <f t="shared" si="391"/>
        <v>51120</v>
      </c>
      <c r="F2567" t="e">
        <f>SQRT(($C$5/2)^2-($C$5/2)^2*'(OLD) bottom seam length'!E2567^2/($C$6/2)^2)</f>
        <v>#DIV/0!</v>
      </c>
      <c r="H2567" s="136">
        <f t="shared" si="392"/>
        <v>51120</v>
      </c>
      <c r="I2567" t="e">
        <f>SQRT(($C$5/2)^2-($C$5/2)^2*'(OLD) bottom seam length'!H2567^2/($C$6/2)^2)</f>
        <v>#DIV/0!</v>
      </c>
      <c r="K2567" s="136">
        <f t="shared" si="393"/>
        <v>51120</v>
      </c>
      <c r="L2567" t="e">
        <f>SQRT(($C$5/2)^2-($C$5/2)^2*'(OLD) bottom seam length'!K2567^2/($C$6/2)^2)</f>
        <v>#DIV/0!</v>
      </c>
      <c r="O2567" s="136">
        <f t="shared" si="394"/>
        <v>51120</v>
      </c>
      <c r="P2567" t="b">
        <f t="shared" si="395"/>
        <v>0</v>
      </c>
      <c r="T2567" s="136">
        <f t="shared" si="396"/>
        <v>51100</v>
      </c>
      <c r="U2567" t="e">
        <f>SQRT(($U$6/2)^2-($U$6/2)^2*'(OLD) bottom seam length'!T2567^2/($U$7/2)^2)</f>
        <v>#VALUE!</v>
      </c>
      <c r="W2567" s="136">
        <f t="shared" si="397"/>
        <v>51100</v>
      </c>
      <c r="X2567" t="e">
        <f>SQRT(($U$6/2)^2-($U$6/2)^2*'(OLD) bottom seam length'!W2567^2/($U$7/2)^2)</f>
        <v>#VALUE!</v>
      </c>
      <c r="Z2567" s="136">
        <f t="shared" si="398"/>
        <v>51100</v>
      </c>
      <c r="AA2567" t="e">
        <f>SQRT(($U$6/2)^2-($U$6/2)^2*'(OLD) bottom seam length'!Z2567^2/($U$7/2)^2)</f>
        <v>#VALUE!</v>
      </c>
      <c r="AC2567" s="136">
        <f t="shared" si="399"/>
        <v>51100</v>
      </c>
      <c r="AD2567" t="e">
        <f>SQRT(($U$6/2)^2-($U$6/2)^2*'(OLD) bottom seam length'!AC2567^2/($U$7/2)^2)</f>
        <v>#VALUE!</v>
      </c>
    </row>
    <row r="2568" spans="2:30">
      <c r="B2568" s="136">
        <f t="shared" si="390"/>
        <v>51140</v>
      </c>
      <c r="C2568" t="e">
        <f>SQRT(($C$5/2)^2-($C$5/2)^2*'(OLD) bottom seam length'!B2568^2/($C$6/2)^2)</f>
        <v>#DIV/0!</v>
      </c>
      <c r="E2568" s="136">
        <f t="shared" si="391"/>
        <v>51140</v>
      </c>
      <c r="F2568" t="e">
        <f>SQRT(($C$5/2)^2-($C$5/2)^2*'(OLD) bottom seam length'!E2568^2/($C$6/2)^2)</f>
        <v>#DIV/0!</v>
      </c>
      <c r="H2568" s="136">
        <f t="shared" si="392"/>
        <v>51140</v>
      </c>
      <c r="I2568" t="e">
        <f>SQRT(($C$5/2)^2-($C$5/2)^2*'(OLD) bottom seam length'!H2568^2/($C$6/2)^2)</f>
        <v>#DIV/0!</v>
      </c>
      <c r="K2568" s="136">
        <f t="shared" si="393"/>
        <v>51140</v>
      </c>
      <c r="L2568" t="e">
        <f>SQRT(($C$5/2)^2-($C$5/2)^2*'(OLD) bottom seam length'!K2568^2/($C$6/2)^2)</f>
        <v>#DIV/0!</v>
      </c>
      <c r="O2568" s="136">
        <f t="shared" si="394"/>
        <v>51140</v>
      </c>
      <c r="P2568" t="b">
        <f t="shared" si="395"/>
        <v>0</v>
      </c>
      <c r="T2568" s="136">
        <f t="shared" si="396"/>
        <v>51120</v>
      </c>
      <c r="U2568" t="e">
        <f>SQRT(($U$6/2)^2-($U$6/2)^2*'(OLD) bottom seam length'!T2568^2/($U$7/2)^2)</f>
        <v>#VALUE!</v>
      </c>
      <c r="W2568" s="136">
        <f t="shared" si="397"/>
        <v>51120</v>
      </c>
      <c r="X2568" t="e">
        <f>SQRT(($U$6/2)^2-($U$6/2)^2*'(OLD) bottom seam length'!W2568^2/($U$7/2)^2)</f>
        <v>#VALUE!</v>
      </c>
      <c r="Z2568" s="136">
        <f t="shared" si="398"/>
        <v>51120</v>
      </c>
      <c r="AA2568" t="e">
        <f>SQRT(($U$6/2)^2-($U$6/2)^2*'(OLD) bottom seam length'!Z2568^2/($U$7/2)^2)</f>
        <v>#VALUE!</v>
      </c>
      <c r="AC2568" s="136">
        <f t="shared" si="399"/>
        <v>51120</v>
      </c>
      <c r="AD2568" t="e">
        <f>SQRT(($U$6/2)^2-($U$6/2)^2*'(OLD) bottom seam length'!AC2568^2/($U$7/2)^2)</f>
        <v>#VALUE!</v>
      </c>
    </row>
    <row r="2569" spans="2:30">
      <c r="B2569" s="136">
        <f t="shared" si="390"/>
        <v>51160</v>
      </c>
      <c r="C2569" t="e">
        <f>SQRT(($C$5/2)^2-($C$5/2)^2*'(OLD) bottom seam length'!B2569^2/($C$6/2)^2)</f>
        <v>#DIV/0!</v>
      </c>
      <c r="E2569" s="136">
        <f t="shared" si="391"/>
        <v>51160</v>
      </c>
      <c r="F2569" t="e">
        <f>SQRT(($C$5/2)^2-($C$5/2)^2*'(OLD) bottom seam length'!E2569^2/($C$6/2)^2)</f>
        <v>#DIV/0!</v>
      </c>
      <c r="H2569" s="136">
        <f t="shared" si="392"/>
        <v>51160</v>
      </c>
      <c r="I2569" t="e">
        <f>SQRT(($C$5/2)^2-($C$5/2)^2*'(OLD) bottom seam length'!H2569^2/($C$6/2)^2)</f>
        <v>#DIV/0!</v>
      </c>
      <c r="K2569" s="136">
        <f t="shared" si="393"/>
        <v>51160</v>
      </c>
      <c r="L2569" t="e">
        <f>SQRT(($C$5/2)^2-($C$5/2)^2*'(OLD) bottom seam length'!K2569^2/($C$6/2)^2)</f>
        <v>#DIV/0!</v>
      </c>
      <c r="O2569" s="136">
        <f t="shared" si="394"/>
        <v>51160</v>
      </c>
      <c r="P2569" t="b">
        <f t="shared" si="395"/>
        <v>0</v>
      </c>
      <c r="T2569" s="136">
        <f t="shared" si="396"/>
        <v>51140</v>
      </c>
      <c r="U2569" t="e">
        <f>SQRT(($U$6/2)^2-($U$6/2)^2*'(OLD) bottom seam length'!T2569^2/($U$7/2)^2)</f>
        <v>#VALUE!</v>
      </c>
      <c r="W2569" s="136">
        <f t="shared" si="397"/>
        <v>51140</v>
      </c>
      <c r="X2569" t="e">
        <f>SQRT(($U$6/2)^2-($U$6/2)^2*'(OLD) bottom seam length'!W2569^2/($U$7/2)^2)</f>
        <v>#VALUE!</v>
      </c>
      <c r="Z2569" s="136">
        <f t="shared" si="398"/>
        <v>51140</v>
      </c>
      <c r="AA2569" t="e">
        <f>SQRT(($U$6/2)^2-($U$6/2)^2*'(OLD) bottom seam length'!Z2569^2/($U$7/2)^2)</f>
        <v>#VALUE!</v>
      </c>
      <c r="AC2569" s="136">
        <f t="shared" si="399"/>
        <v>51140</v>
      </c>
      <c r="AD2569" t="e">
        <f>SQRT(($U$6/2)^2-($U$6/2)^2*'(OLD) bottom seam length'!AC2569^2/($U$7/2)^2)</f>
        <v>#VALUE!</v>
      </c>
    </row>
    <row r="2570" spans="2:30">
      <c r="B2570" s="136">
        <f t="shared" si="390"/>
        <v>51180</v>
      </c>
      <c r="C2570" t="e">
        <f>SQRT(($C$5/2)^2-($C$5/2)^2*'(OLD) bottom seam length'!B2570^2/($C$6/2)^2)</f>
        <v>#DIV/0!</v>
      </c>
      <c r="E2570" s="136">
        <f t="shared" si="391"/>
        <v>51180</v>
      </c>
      <c r="F2570" t="e">
        <f>SQRT(($C$5/2)^2-($C$5/2)^2*'(OLD) bottom seam length'!E2570^2/($C$6/2)^2)</f>
        <v>#DIV/0!</v>
      </c>
      <c r="H2570" s="136">
        <f t="shared" si="392"/>
        <v>51180</v>
      </c>
      <c r="I2570" t="e">
        <f>SQRT(($C$5/2)^2-($C$5/2)^2*'(OLD) bottom seam length'!H2570^2/($C$6/2)^2)</f>
        <v>#DIV/0!</v>
      </c>
      <c r="K2570" s="136">
        <f t="shared" si="393"/>
        <v>51180</v>
      </c>
      <c r="L2570" t="e">
        <f>SQRT(($C$5/2)^2-($C$5/2)^2*'(OLD) bottom seam length'!K2570^2/($C$6/2)^2)</f>
        <v>#DIV/0!</v>
      </c>
      <c r="O2570" s="136">
        <f t="shared" si="394"/>
        <v>51180</v>
      </c>
      <c r="P2570" t="b">
        <f t="shared" si="395"/>
        <v>0</v>
      </c>
      <c r="T2570" s="136">
        <f t="shared" si="396"/>
        <v>51160</v>
      </c>
      <c r="U2570" t="e">
        <f>SQRT(($U$6/2)^2-($U$6/2)^2*'(OLD) bottom seam length'!T2570^2/($U$7/2)^2)</f>
        <v>#VALUE!</v>
      </c>
      <c r="W2570" s="136">
        <f t="shared" si="397"/>
        <v>51160</v>
      </c>
      <c r="X2570" t="e">
        <f>SQRT(($U$6/2)^2-($U$6/2)^2*'(OLD) bottom seam length'!W2570^2/($U$7/2)^2)</f>
        <v>#VALUE!</v>
      </c>
      <c r="Z2570" s="136">
        <f t="shared" si="398"/>
        <v>51160</v>
      </c>
      <c r="AA2570" t="e">
        <f>SQRT(($U$6/2)^2-($U$6/2)^2*'(OLD) bottom seam length'!Z2570^2/($U$7/2)^2)</f>
        <v>#VALUE!</v>
      </c>
      <c r="AC2570" s="136">
        <f t="shared" si="399"/>
        <v>51160</v>
      </c>
      <c r="AD2570" t="e">
        <f>SQRT(($U$6/2)^2-($U$6/2)^2*'(OLD) bottom seam length'!AC2570^2/($U$7/2)^2)</f>
        <v>#VALUE!</v>
      </c>
    </row>
    <row r="2571" spans="2:30">
      <c r="B2571" s="136">
        <f t="shared" si="390"/>
        <v>51200</v>
      </c>
      <c r="C2571" t="e">
        <f>SQRT(($C$5/2)^2-($C$5/2)^2*'(OLD) bottom seam length'!B2571^2/($C$6/2)^2)</f>
        <v>#DIV/0!</v>
      </c>
      <c r="E2571" s="136">
        <f t="shared" si="391"/>
        <v>51200</v>
      </c>
      <c r="F2571" t="e">
        <f>SQRT(($C$5/2)^2-($C$5/2)^2*'(OLD) bottom seam length'!E2571^2/($C$6/2)^2)</f>
        <v>#DIV/0!</v>
      </c>
      <c r="H2571" s="136">
        <f t="shared" si="392"/>
        <v>51200</v>
      </c>
      <c r="I2571" t="e">
        <f>SQRT(($C$5/2)^2-($C$5/2)^2*'(OLD) bottom seam length'!H2571^2/($C$6/2)^2)</f>
        <v>#DIV/0!</v>
      </c>
      <c r="K2571" s="136">
        <f t="shared" si="393"/>
        <v>51200</v>
      </c>
      <c r="L2571" t="e">
        <f>SQRT(($C$5/2)^2-($C$5/2)^2*'(OLD) bottom seam length'!K2571^2/($C$6/2)^2)</f>
        <v>#DIV/0!</v>
      </c>
      <c r="O2571" s="136">
        <f t="shared" si="394"/>
        <v>51200</v>
      </c>
      <c r="P2571" t="b">
        <f t="shared" si="395"/>
        <v>0</v>
      </c>
      <c r="T2571" s="136">
        <f t="shared" si="396"/>
        <v>51180</v>
      </c>
      <c r="U2571" t="e">
        <f>SQRT(($U$6/2)^2-($U$6/2)^2*'(OLD) bottom seam length'!T2571^2/($U$7/2)^2)</f>
        <v>#VALUE!</v>
      </c>
      <c r="W2571" s="136">
        <f t="shared" si="397"/>
        <v>51180</v>
      </c>
      <c r="X2571" t="e">
        <f>SQRT(($U$6/2)^2-($U$6/2)^2*'(OLD) bottom seam length'!W2571^2/($U$7/2)^2)</f>
        <v>#VALUE!</v>
      </c>
      <c r="Z2571" s="136">
        <f t="shared" si="398"/>
        <v>51180</v>
      </c>
      <c r="AA2571" t="e">
        <f>SQRT(($U$6/2)^2-($U$6/2)^2*'(OLD) bottom seam length'!Z2571^2/($U$7/2)^2)</f>
        <v>#VALUE!</v>
      </c>
      <c r="AC2571" s="136">
        <f t="shared" si="399"/>
        <v>51180</v>
      </c>
      <c r="AD2571" t="e">
        <f>SQRT(($U$6/2)^2-($U$6/2)^2*'(OLD) bottom seam length'!AC2571^2/($U$7/2)^2)</f>
        <v>#VALUE!</v>
      </c>
    </row>
    <row r="2572" spans="2:30">
      <c r="B2572" s="136">
        <f t="shared" ref="B2572:B2635" si="400">B2571+$C$7</f>
        <v>51220</v>
      </c>
      <c r="C2572" t="e">
        <f>SQRT(($C$5/2)^2-($C$5/2)^2*'(OLD) bottom seam length'!B2572^2/($C$6/2)^2)</f>
        <v>#DIV/0!</v>
      </c>
      <c r="E2572" s="136">
        <f t="shared" ref="E2572:E2635" si="401">E2571+$C$7</f>
        <v>51220</v>
      </c>
      <c r="F2572" t="e">
        <f>SQRT(($C$5/2)^2-($C$5/2)^2*'(OLD) bottom seam length'!E2572^2/($C$6/2)^2)</f>
        <v>#DIV/0!</v>
      </c>
      <c r="H2572" s="136">
        <f t="shared" ref="H2572:H2635" si="402">H2571+$C$7</f>
        <v>51220</v>
      </c>
      <c r="I2572" t="e">
        <f>SQRT(($C$5/2)^2-($C$5/2)^2*'(OLD) bottom seam length'!H2572^2/($C$6/2)^2)</f>
        <v>#DIV/0!</v>
      </c>
      <c r="K2572" s="136">
        <f t="shared" ref="K2572:K2635" si="403">K2571+$C$7</f>
        <v>51220</v>
      </c>
      <c r="L2572" t="e">
        <f>SQRT(($C$5/2)^2-($C$5/2)^2*'(OLD) bottom seam length'!K2572^2/($C$6/2)^2)</f>
        <v>#DIV/0!</v>
      </c>
      <c r="O2572" s="136">
        <f t="shared" ref="O2572:O2635" si="404">O2571+$C$7</f>
        <v>51220</v>
      </c>
      <c r="P2572" t="b">
        <f t="shared" ref="P2572:P2635" si="405">IF(O2572&lt;=$P$6,$P$5)</f>
        <v>0</v>
      </c>
      <c r="T2572" s="136">
        <f t="shared" si="396"/>
        <v>51200</v>
      </c>
      <c r="U2572" t="e">
        <f>SQRT(($U$6/2)^2-($U$6/2)^2*'(OLD) bottom seam length'!T2572^2/($U$7/2)^2)</f>
        <v>#VALUE!</v>
      </c>
      <c r="W2572" s="136">
        <f t="shared" si="397"/>
        <v>51200</v>
      </c>
      <c r="X2572" t="e">
        <f>SQRT(($U$6/2)^2-($U$6/2)^2*'(OLD) bottom seam length'!W2572^2/($U$7/2)^2)</f>
        <v>#VALUE!</v>
      </c>
      <c r="Z2572" s="136">
        <f t="shared" si="398"/>
        <v>51200</v>
      </c>
      <c r="AA2572" t="e">
        <f>SQRT(($U$6/2)^2-($U$6/2)^2*'(OLD) bottom seam length'!Z2572^2/($U$7/2)^2)</f>
        <v>#VALUE!</v>
      </c>
      <c r="AC2572" s="136">
        <f t="shared" si="399"/>
        <v>51200</v>
      </c>
      <c r="AD2572" t="e">
        <f>SQRT(($U$6/2)^2-($U$6/2)^2*'(OLD) bottom seam length'!AC2572^2/($U$7/2)^2)</f>
        <v>#VALUE!</v>
      </c>
    </row>
    <row r="2573" spans="2:30">
      <c r="B2573" s="136">
        <f t="shared" si="400"/>
        <v>51240</v>
      </c>
      <c r="C2573" t="e">
        <f>SQRT(($C$5/2)^2-($C$5/2)^2*'(OLD) bottom seam length'!B2573^2/($C$6/2)^2)</f>
        <v>#DIV/0!</v>
      </c>
      <c r="E2573" s="136">
        <f t="shared" si="401"/>
        <v>51240</v>
      </c>
      <c r="F2573" t="e">
        <f>SQRT(($C$5/2)^2-($C$5/2)^2*'(OLD) bottom seam length'!E2573^2/($C$6/2)^2)</f>
        <v>#DIV/0!</v>
      </c>
      <c r="H2573" s="136">
        <f t="shared" si="402"/>
        <v>51240</v>
      </c>
      <c r="I2573" t="e">
        <f>SQRT(($C$5/2)^2-($C$5/2)^2*'(OLD) bottom seam length'!H2573^2/($C$6/2)^2)</f>
        <v>#DIV/0!</v>
      </c>
      <c r="K2573" s="136">
        <f t="shared" si="403"/>
        <v>51240</v>
      </c>
      <c r="L2573" t="e">
        <f>SQRT(($C$5/2)^2-($C$5/2)^2*'(OLD) bottom seam length'!K2573^2/($C$6/2)^2)</f>
        <v>#DIV/0!</v>
      </c>
      <c r="O2573" s="136">
        <f t="shared" si="404"/>
        <v>51240</v>
      </c>
      <c r="P2573" t="b">
        <f t="shared" si="405"/>
        <v>0</v>
      </c>
      <c r="T2573" s="136">
        <f t="shared" ref="T2573:T2636" si="406">T2572+$C$7</f>
        <v>51220</v>
      </c>
      <c r="U2573" t="e">
        <f>SQRT(($U$6/2)^2-($U$6/2)^2*'(OLD) bottom seam length'!T2573^2/($U$7/2)^2)</f>
        <v>#VALUE!</v>
      </c>
      <c r="W2573" s="136">
        <f t="shared" ref="W2573:W2636" si="407">W2572+$C$7</f>
        <v>51220</v>
      </c>
      <c r="X2573" t="e">
        <f>SQRT(($U$6/2)^2-($U$6/2)^2*'(OLD) bottom seam length'!W2573^2/($U$7/2)^2)</f>
        <v>#VALUE!</v>
      </c>
      <c r="Z2573" s="136">
        <f t="shared" ref="Z2573:Z2636" si="408">Z2572+$C$7</f>
        <v>51220</v>
      </c>
      <c r="AA2573" t="e">
        <f>SQRT(($U$6/2)^2-($U$6/2)^2*'(OLD) bottom seam length'!Z2573^2/($U$7/2)^2)</f>
        <v>#VALUE!</v>
      </c>
      <c r="AC2573" s="136">
        <f t="shared" ref="AC2573:AC2636" si="409">AC2572+$C$7</f>
        <v>51220</v>
      </c>
      <c r="AD2573" t="e">
        <f>SQRT(($U$6/2)^2-($U$6/2)^2*'(OLD) bottom seam length'!AC2573^2/($U$7/2)^2)</f>
        <v>#VALUE!</v>
      </c>
    </row>
    <row r="2574" spans="2:30">
      <c r="B2574" s="136">
        <f t="shared" si="400"/>
        <v>51260</v>
      </c>
      <c r="C2574" t="e">
        <f>SQRT(($C$5/2)^2-($C$5/2)^2*'(OLD) bottom seam length'!B2574^2/($C$6/2)^2)</f>
        <v>#DIV/0!</v>
      </c>
      <c r="E2574" s="136">
        <f t="shared" si="401"/>
        <v>51260</v>
      </c>
      <c r="F2574" t="e">
        <f>SQRT(($C$5/2)^2-($C$5/2)^2*'(OLD) bottom seam length'!E2574^2/($C$6/2)^2)</f>
        <v>#DIV/0!</v>
      </c>
      <c r="H2574" s="136">
        <f t="shared" si="402"/>
        <v>51260</v>
      </c>
      <c r="I2574" t="e">
        <f>SQRT(($C$5/2)^2-($C$5/2)^2*'(OLD) bottom seam length'!H2574^2/($C$6/2)^2)</f>
        <v>#DIV/0!</v>
      </c>
      <c r="K2574" s="136">
        <f t="shared" si="403"/>
        <v>51260</v>
      </c>
      <c r="L2574" t="e">
        <f>SQRT(($C$5/2)^2-($C$5/2)^2*'(OLD) bottom seam length'!K2574^2/($C$6/2)^2)</f>
        <v>#DIV/0!</v>
      </c>
      <c r="O2574" s="136">
        <f t="shared" si="404"/>
        <v>51260</v>
      </c>
      <c r="P2574" t="b">
        <f t="shared" si="405"/>
        <v>0</v>
      </c>
      <c r="T2574" s="136">
        <f t="shared" si="406"/>
        <v>51240</v>
      </c>
      <c r="U2574" t="e">
        <f>SQRT(($U$6/2)^2-($U$6/2)^2*'(OLD) bottom seam length'!T2574^2/($U$7/2)^2)</f>
        <v>#VALUE!</v>
      </c>
      <c r="W2574" s="136">
        <f t="shared" si="407"/>
        <v>51240</v>
      </c>
      <c r="X2574" t="e">
        <f>SQRT(($U$6/2)^2-($U$6/2)^2*'(OLD) bottom seam length'!W2574^2/($U$7/2)^2)</f>
        <v>#VALUE!</v>
      </c>
      <c r="Z2574" s="136">
        <f t="shared" si="408"/>
        <v>51240</v>
      </c>
      <c r="AA2574" t="e">
        <f>SQRT(($U$6/2)^2-($U$6/2)^2*'(OLD) bottom seam length'!Z2574^2/($U$7/2)^2)</f>
        <v>#VALUE!</v>
      </c>
      <c r="AC2574" s="136">
        <f t="shared" si="409"/>
        <v>51240</v>
      </c>
      <c r="AD2574" t="e">
        <f>SQRT(($U$6/2)^2-($U$6/2)^2*'(OLD) bottom seam length'!AC2574^2/($U$7/2)^2)</f>
        <v>#VALUE!</v>
      </c>
    </row>
    <row r="2575" spans="2:30">
      <c r="B2575" s="136">
        <f t="shared" si="400"/>
        <v>51280</v>
      </c>
      <c r="C2575" t="e">
        <f>SQRT(($C$5/2)^2-($C$5/2)^2*'(OLD) bottom seam length'!B2575^2/($C$6/2)^2)</f>
        <v>#DIV/0!</v>
      </c>
      <c r="E2575" s="136">
        <f t="shared" si="401"/>
        <v>51280</v>
      </c>
      <c r="F2575" t="e">
        <f>SQRT(($C$5/2)^2-($C$5/2)^2*'(OLD) bottom seam length'!E2575^2/($C$6/2)^2)</f>
        <v>#DIV/0!</v>
      </c>
      <c r="H2575" s="136">
        <f t="shared" si="402"/>
        <v>51280</v>
      </c>
      <c r="I2575" t="e">
        <f>SQRT(($C$5/2)^2-($C$5/2)^2*'(OLD) bottom seam length'!H2575^2/($C$6/2)^2)</f>
        <v>#DIV/0!</v>
      </c>
      <c r="K2575" s="136">
        <f t="shared" si="403"/>
        <v>51280</v>
      </c>
      <c r="L2575" t="e">
        <f>SQRT(($C$5/2)^2-($C$5/2)^2*'(OLD) bottom seam length'!K2575^2/($C$6/2)^2)</f>
        <v>#DIV/0!</v>
      </c>
      <c r="O2575" s="136">
        <f t="shared" si="404"/>
        <v>51280</v>
      </c>
      <c r="P2575" t="b">
        <f t="shared" si="405"/>
        <v>0</v>
      </c>
      <c r="T2575" s="136">
        <f t="shared" si="406"/>
        <v>51260</v>
      </c>
      <c r="U2575" t="e">
        <f>SQRT(($U$6/2)^2-($U$6/2)^2*'(OLD) bottom seam length'!T2575^2/($U$7/2)^2)</f>
        <v>#VALUE!</v>
      </c>
      <c r="W2575" s="136">
        <f t="shared" si="407"/>
        <v>51260</v>
      </c>
      <c r="X2575" t="e">
        <f>SQRT(($U$6/2)^2-($U$6/2)^2*'(OLD) bottom seam length'!W2575^2/($U$7/2)^2)</f>
        <v>#VALUE!</v>
      </c>
      <c r="Z2575" s="136">
        <f t="shared" si="408"/>
        <v>51260</v>
      </c>
      <c r="AA2575" t="e">
        <f>SQRT(($U$6/2)^2-($U$6/2)^2*'(OLD) bottom seam length'!Z2575^2/($U$7/2)^2)</f>
        <v>#VALUE!</v>
      </c>
      <c r="AC2575" s="136">
        <f t="shared" si="409"/>
        <v>51260</v>
      </c>
      <c r="AD2575" t="e">
        <f>SQRT(($U$6/2)^2-($U$6/2)^2*'(OLD) bottom seam length'!AC2575^2/($U$7/2)^2)</f>
        <v>#VALUE!</v>
      </c>
    </row>
    <row r="2576" spans="2:30">
      <c r="B2576" s="136">
        <f t="shared" si="400"/>
        <v>51300</v>
      </c>
      <c r="C2576" t="e">
        <f>SQRT(($C$5/2)^2-($C$5/2)^2*'(OLD) bottom seam length'!B2576^2/($C$6/2)^2)</f>
        <v>#DIV/0!</v>
      </c>
      <c r="E2576" s="136">
        <f t="shared" si="401"/>
        <v>51300</v>
      </c>
      <c r="F2576" t="e">
        <f>SQRT(($C$5/2)^2-($C$5/2)^2*'(OLD) bottom seam length'!E2576^2/($C$6/2)^2)</f>
        <v>#DIV/0!</v>
      </c>
      <c r="H2576" s="136">
        <f t="shared" si="402"/>
        <v>51300</v>
      </c>
      <c r="I2576" t="e">
        <f>SQRT(($C$5/2)^2-($C$5/2)^2*'(OLD) bottom seam length'!H2576^2/($C$6/2)^2)</f>
        <v>#DIV/0!</v>
      </c>
      <c r="K2576" s="136">
        <f t="shared" si="403"/>
        <v>51300</v>
      </c>
      <c r="L2576" t="e">
        <f>SQRT(($C$5/2)^2-($C$5/2)^2*'(OLD) bottom seam length'!K2576^2/($C$6/2)^2)</f>
        <v>#DIV/0!</v>
      </c>
      <c r="O2576" s="136">
        <f t="shared" si="404"/>
        <v>51300</v>
      </c>
      <c r="P2576" t="b">
        <f t="shared" si="405"/>
        <v>0</v>
      </c>
      <c r="T2576" s="136">
        <f t="shared" si="406"/>
        <v>51280</v>
      </c>
      <c r="U2576" t="e">
        <f>SQRT(($U$6/2)^2-($U$6/2)^2*'(OLD) bottom seam length'!T2576^2/($U$7/2)^2)</f>
        <v>#VALUE!</v>
      </c>
      <c r="W2576" s="136">
        <f t="shared" si="407"/>
        <v>51280</v>
      </c>
      <c r="X2576" t="e">
        <f>SQRT(($U$6/2)^2-($U$6/2)^2*'(OLD) bottom seam length'!W2576^2/($U$7/2)^2)</f>
        <v>#VALUE!</v>
      </c>
      <c r="Z2576" s="136">
        <f t="shared" si="408"/>
        <v>51280</v>
      </c>
      <c r="AA2576" t="e">
        <f>SQRT(($U$6/2)^2-($U$6/2)^2*'(OLD) bottom seam length'!Z2576^2/($U$7/2)^2)</f>
        <v>#VALUE!</v>
      </c>
      <c r="AC2576" s="136">
        <f t="shared" si="409"/>
        <v>51280</v>
      </c>
      <c r="AD2576" t="e">
        <f>SQRT(($U$6/2)^2-($U$6/2)^2*'(OLD) bottom seam length'!AC2576^2/($U$7/2)^2)</f>
        <v>#VALUE!</v>
      </c>
    </row>
    <row r="2577" spans="2:30">
      <c r="B2577" s="136">
        <f t="shared" si="400"/>
        <v>51320</v>
      </c>
      <c r="C2577" t="e">
        <f>SQRT(($C$5/2)^2-($C$5/2)^2*'(OLD) bottom seam length'!B2577^2/($C$6/2)^2)</f>
        <v>#DIV/0!</v>
      </c>
      <c r="E2577" s="136">
        <f t="shared" si="401"/>
        <v>51320</v>
      </c>
      <c r="F2577" t="e">
        <f>SQRT(($C$5/2)^2-($C$5/2)^2*'(OLD) bottom seam length'!E2577^2/($C$6/2)^2)</f>
        <v>#DIV/0!</v>
      </c>
      <c r="H2577" s="136">
        <f t="shared" si="402"/>
        <v>51320</v>
      </c>
      <c r="I2577" t="e">
        <f>SQRT(($C$5/2)^2-($C$5/2)^2*'(OLD) bottom seam length'!H2577^2/($C$6/2)^2)</f>
        <v>#DIV/0!</v>
      </c>
      <c r="K2577" s="136">
        <f t="shared" si="403"/>
        <v>51320</v>
      </c>
      <c r="L2577" t="e">
        <f>SQRT(($C$5/2)^2-($C$5/2)^2*'(OLD) bottom seam length'!K2577^2/($C$6/2)^2)</f>
        <v>#DIV/0!</v>
      </c>
      <c r="O2577" s="136">
        <f t="shared" si="404"/>
        <v>51320</v>
      </c>
      <c r="P2577" t="b">
        <f t="shared" si="405"/>
        <v>0</v>
      </c>
      <c r="T2577" s="136">
        <f t="shared" si="406"/>
        <v>51300</v>
      </c>
      <c r="U2577" t="e">
        <f>SQRT(($U$6/2)^2-($U$6/2)^2*'(OLD) bottom seam length'!T2577^2/($U$7/2)^2)</f>
        <v>#VALUE!</v>
      </c>
      <c r="W2577" s="136">
        <f t="shared" si="407"/>
        <v>51300</v>
      </c>
      <c r="X2577" t="e">
        <f>SQRT(($U$6/2)^2-($U$6/2)^2*'(OLD) bottom seam length'!W2577^2/($U$7/2)^2)</f>
        <v>#VALUE!</v>
      </c>
      <c r="Z2577" s="136">
        <f t="shared" si="408"/>
        <v>51300</v>
      </c>
      <c r="AA2577" t="e">
        <f>SQRT(($U$6/2)^2-($U$6/2)^2*'(OLD) bottom seam length'!Z2577^2/($U$7/2)^2)</f>
        <v>#VALUE!</v>
      </c>
      <c r="AC2577" s="136">
        <f t="shared" si="409"/>
        <v>51300</v>
      </c>
      <c r="AD2577" t="e">
        <f>SQRT(($U$6/2)^2-($U$6/2)^2*'(OLD) bottom seam length'!AC2577^2/($U$7/2)^2)</f>
        <v>#VALUE!</v>
      </c>
    </row>
    <row r="2578" spans="2:30">
      <c r="B2578" s="136">
        <f t="shared" si="400"/>
        <v>51340</v>
      </c>
      <c r="C2578" t="e">
        <f>SQRT(($C$5/2)^2-($C$5/2)^2*'(OLD) bottom seam length'!B2578^2/($C$6/2)^2)</f>
        <v>#DIV/0!</v>
      </c>
      <c r="E2578" s="136">
        <f t="shared" si="401"/>
        <v>51340</v>
      </c>
      <c r="F2578" t="e">
        <f>SQRT(($C$5/2)^2-($C$5/2)^2*'(OLD) bottom seam length'!E2578^2/($C$6/2)^2)</f>
        <v>#DIV/0!</v>
      </c>
      <c r="H2578" s="136">
        <f t="shared" si="402"/>
        <v>51340</v>
      </c>
      <c r="I2578" t="e">
        <f>SQRT(($C$5/2)^2-($C$5/2)^2*'(OLD) bottom seam length'!H2578^2/($C$6/2)^2)</f>
        <v>#DIV/0!</v>
      </c>
      <c r="K2578" s="136">
        <f t="shared" si="403"/>
        <v>51340</v>
      </c>
      <c r="L2578" t="e">
        <f>SQRT(($C$5/2)^2-($C$5/2)^2*'(OLD) bottom seam length'!K2578^2/($C$6/2)^2)</f>
        <v>#DIV/0!</v>
      </c>
      <c r="O2578" s="136">
        <f t="shared" si="404"/>
        <v>51340</v>
      </c>
      <c r="P2578" t="b">
        <f t="shared" si="405"/>
        <v>0</v>
      </c>
      <c r="T2578" s="136">
        <f t="shared" si="406"/>
        <v>51320</v>
      </c>
      <c r="U2578" t="e">
        <f>SQRT(($U$6/2)^2-($U$6/2)^2*'(OLD) bottom seam length'!T2578^2/($U$7/2)^2)</f>
        <v>#VALUE!</v>
      </c>
      <c r="W2578" s="136">
        <f t="shared" si="407"/>
        <v>51320</v>
      </c>
      <c r="X2578" t="e">
        <f>SQRT(($U$6/2)^2-($U$6/2)^2*'(OLD) bottom seam length'!W2578^2/($U$7/2)^2)</f>
        <v>#VALUE!</v>
      </c>
      <c r="Z2578" s="136">
        <f t="shared" si="408"/>
        <v>51320</v>
      </c>
      <c r="AA2578" t="e">
        <f>SQRT(($U$6/2)^2-($U$6/2)^2*'(OLD) bottom seam length'!Z2578^2/($U$7/2)^2)</f>
        <v>#VALUE!</v>
      </c>
      <c r="AC2578" s="136">
        <f t="shared" si="409"/>
        <v>51320</v>
      </c>
      <c r="AD2578" t="e">
        <f>SQRT(($U$6/2)^2-($U$6/2)^2*'(OLD) bottom seam length'!AC2578^2/($U$7/2)^2)</f>
        <v>#VALUE!</v>
      </c>
    </row>
    <row r="2579" spans="2:30">
      <c r="B2579" s="136">
        <f t="shared" si="400"/>
        <v>51360</v>
      </c>
      <c r="C2579" t="e">
        <f>SQRT(($C$5/2)^2-($C$5/2)^2*'(OLD) bottom seam length'!B2579^2/($C$6/2)^2)</f>
        <v>#DIV/0!</v>
      </c>
      <c r="E2579" s="136">
        <f t="shared" si="401"/>
        <v>51360</v>
      </c>
      <c r="F2579" t="e">
        <f>SQRT(($C$5/2)^2-($C$5/2)^2*'(OLD) bottom seam length'!E2579^2/($C$6/2)^2)</f>
        <v>#DIV/0!</v>
      </c>
      <c r="H2579" s="136">
        <f t="shared" si="402"/>
        <v>51360</v>
      </c>
      <c r="I2579" t="e">
        <f>SQRT(($C$5/2)^2-($C$5/2)^2*'(OLD) bottom seam length'!H2579^2/($C$6/2)^2)</f>
        <v>#DIV/0!</v>
      </c>
      <c r="K2579" s="136">
        <f t="shared" si="403"/>
        <v>51360</v>
      </c>
      <c r="L2579" t="e">
        <f>SQRT(($C$5/2)^2-($C$5/2)^2*'(OLD) bottom seam length'!K2579^2/($C$6/2)^2)</f>
        <v>#DIV/0!</v>
      </c>
      <c r="O2579" s="136">
        <f t="shared" si="404"/>
        <v>51360</v>
      </c>
      <c r="P2579" t="b">
        <f t="shared" si="405"/>
        <v>0</v>
      </c>
      <c r="T2579" s="136">
        <f t="shared" si="406"/>
        <v>51340</v>
      </c>
      <c r="U2579" t="e">
        <f>SQRT(($U$6/2)^2-($U$6/2)^2*'(OLD) bottom seam length'!T2579^2/($U$7/2)^2)</f>
        <v>#VALUE!</v>
      </c>
      <c r="W2579" s="136">
        <f t="shared" si="407"/>
        <v>51340</v>
      </c>
      <c r="X2579" t="e">
        <f>SQRT(($U$6/2)^2-($U$6/2)^2*'(OLD) bottom seam length'!W2579^2/($U$7/2)^2)</f>
        <v>#VALUE!</v>
      </c>
      <c r="Z2579" s="136">
        <f t="shared" si="408"/>
        <v>51340</v>
      </c>
      <c r="AA2579" t="e">
        <f>SQRT(($U$6/2)^2-($U$6/2)^2*'(OLD) bottom seam length'!Z2579^2/($U$7/2)^2)</f>
        <v>#VALUE!</v>
      </c>
      <c r="AC2579" s="136">
        <f t="shared" si="409"/>
        <v>51340</v>
      </c>
      <c r="AD2579" t="e">
        <f>SQRT(($U$6/2)^2-($U$6/2)^2*'(OLD) bottom seam length'!AC2579^2/($U$7/2)^2)</f>
        <v>#VALUE!</v>
      </c>
    </row>
    <row r="2580" spans="2:30">
      <c r="B2580" s="136">
        <f t="shared" si="400"/>
        <v>51380</v>
      </c>
      <c r="C2580" t="e">
        <f>SQRT(($C$5/2)^2-($C$5/2)^2*'(OLD) bottom seam length'!B2580^2/($C$6/2)^2)</f>
        <v>#DIV/0!</v>
      </c>
      <c r="E2580" s="136">
        <f t="shared" si="401"/>
        <v>51380</v>
      </c>
      <c r="F2580" t="e">
        <f>SQRT(($C$5/2)^2-($C$5/2)^2*'(OLD) bottom seam length'!E2580^2/($C$6/2)^2)</f>
        <v>#DIV/0!</v>
      </c>
      <c r="H2580" s="136">
        <f t="shared" si="402"/>
        <v>51380</v>
      </c>
      <c r="I2580" t="e">
        <f>SQRT(($C$5/2)^2-($C$5/2)^2*'(OLD) bottom seam length'!H2580^2/($C$6/2)^2)</f>
        <v>#DIV/0!</v>
      </c>
      <c r="K2580" s="136">
        <f t="shared" si="403"/>
        <v>51380</v>
      </c>
      <c r="L2580" t="e">
        <f>SQRT(($C$5/2)^2-($C$5/2)^2*'(OLD) bottom seam length'!K2580^2/($C$6/2)^2)</f>
        <v>#DIV/0!</v>
      </c>
      <c r="O2580" s="136">
        <f t="shared" si="404"/>
        <v>51380</v>
      </c>
      <c r="P2580" t="b">
        <f t="shared" si="405"/>
        <v>0</v>
      </c>
      <c r="T2580" s="136">
        <f t="shared" si="406"/>
        <v>51360</v>
      </c>
      <c r="U2580" t="e">
        <f>SQRT(($U$6/2)^2-($U$6/2)^2*'(OLD) bottom seam length'!T2580^2/($U$7/2)^2)</f>
        <v>#VALUE!</v>
      </c>
      <c r="W2580" s="136">
        <f t="shared" si="407"/>
        <v>51360</v>
      </c>
      <c r="X2580" t="e">
        <f>SQRT(($U$6/2)^2-($U$6/2)^2*'(OLD) bottom seam length'!W2580^2/($U$7/2)^2)</f>
        <v>#VALUE!</v>
      </c>
      <c r="Z2580" s="136">
        <f t="shared" si="408"/>
        <v>51360</v>
      </c>
      <c r="AA2580" t="e">
        <f>SQRT(($U$6/2)^2-($U$6/2)^2*'(OLD) bottom seam length'!Z2580^2/($U$7/2)^2)</f>
        <v>#VALUE!</v>
      </c>
      <c r="AC2580" s="136">
        <f t="shared" si="409"/>
        <v>51360</v>
      </c>
      <c r="AD2580" t="e">
        <f>SQRT(($U$6/2)^2-($U$6/2)^2*'(OLD) bottom seam length'!AC2580^2/($U$7/2)^2)</f>
        <v>#VALUE!</v>
      </c>
    </row>
    <row r="2581" spans="2:30">
      <c r="B2581" s="136">
        <f t="shared" si="400"/>
        <v>51400</v>
      </c>
      <c r="C2581" t="e">
        <f>SQRT(($C$5/2)^2-($C$5/2)^2*'(OLD) bottom seam length'!B2581^2/($C$6/2)^2)</f>
        <v>#DIV/0!</v>
      </c>
      <c r="E2581" s="136">
        <f t="shared" si="401"/>
        <v>51400</v>
      </c>
      <c r="F2581" t="e">
        <f>SQRT(($C$5/2)^2-($C$5/2)^2*'(OLD) bottom seam length'!E2581^2/($C$6/2)^2)</f>
        <v>#DIV/0!</v>
      </c>
      <c r="H2581" s="136">
        <f t="shared" si="402"/>
        <v>51400</v>
      </c>
      <c r="I2581" t="e">
        <f>SQRT(($C$5/2)^2-($C$5/2)^2*'(OLD) bottom seam length'!H2581^2/($C$6/2)^2)</f>
        <v>#DIV/0!</v>
      </c>
      <c r="K2581" s="136">
        <f t="shared" si="403"/>
        <v>51400</v>
      </c>
      <c r="L2581" t="e">
        <f>SQRT(($C$5/2)^2-($C$5/2)^2*'(OLD) bottom seam length'!K2581^2/($C$6/2)^2)</f>
        <v>#DIV/0!</v>
      </c>
      <c r="O2581" s="136">
        <f t="shared" si="404"/>
        <v>51400</v>
      </c>
      <c r="P2581" t="b">
        <f t="shared" si="405"/>
        <v>0</v>
      </c>
      <c r="T2581" s="136">
        <f t="shared" si="406"/>
        <v>51380</v>
      </c>
      <c r="U2581" t="e">
        <f>SQRT(($U$6/2)^2-($U$6/2)^2*'(OLD) bottom seam length'!T2581^2/($U$7/2)^2)</f>
        <v>#VALUE!</v>
      </c>
      <c r="W2581" s="136">
        <f t="shared" si="407"/>
        <v>51380</v>
      </c>
      <c r="X2581" t="e">
        <f>SQRT(($U$6/2)^2-($U$6/2)^2*'(OLD) bottom seam length'!W2581^2/($U$7/2)^2)</f>
        <v>#VALUE!</v>
      </c>
      <c r="Z2581" s="136">
        <f t="shared" si="408"/>
        <v>51380</v>
      </c>
      <c r="AA2581" t="e">
        <f>SQRT(($U$6/2)^2-($U$6/2)^2*'(OLD) bottom seam length'!Z2581^2/($U$7/2)^2)</f>
        <v>#VALUE!</v>
      </c>
      <c r="AC2581" s="136">
        <f t="shared" si="409"/>
        <v>51380</v>
      </c>
      <c r="AD2581" t="e">
        <f>SQRT(($U$6/2)^2-($U$6/2)^2*'(OLD) bottom seam length'!AC2581^2/($U$7/2)^2)</f>
        <v>#VALUE!</v>
      </c>
    </row>
    <row r="2582" spans="2:30">
      <c r="B2582" s="136">
        <f t="shared" si="400"/>
        <v>51420</v>
      </c>
      <c r="C2582" t="e">
        <f>SQRT(($C$5/2)^2-($C$5/2)^2*'(OLD) bottom seam length'!B2582^2/($C$6/2)^2)</f>
        <v>#DIV/0!</v>
      </c>
      <c r="E2582" s="136">
        <f t="shared" si="401"/>
        <v>51420</v>
      </c>
      <c r="F2582" t="e">
        <f>SQRT(($C$5/2)^2-($C$5/2)^2*'(OLD) bottom seam length'!E2582^2/($C$6/2)^2)</f>
        <v>#DIV/0!</v>
      </c>
      <c r="H2582" s="136">
        <f t="shared" si="402"/>
        <v>51420</v>
      </c>
      <c r="I2582" t="e">
        <f>SQRT(($C$5/2)^2-($C$5/2)^2*'(OLD) bottom seam length'!H2582^2/($C$6/2)^2)</f>
        <v>#DIV/0!</v>
      </c>
      <c r="K2582" s="136">
        <f t="shared" si="403"/>
        <v>51420</v>
      </c>
      <c r="L2582" t="e">
        <f>SQRT(($C$5/2)^2-($C$5/2)^2*'(OLD) bottom seam length'!K2582^2/($C$6/2)^2)</f>
        <v>#DIV/0!</v>
      </c>
      <c r="O2582" s="136">
        <f t="shared" si="404"/>
        <v>51420</v>
      </c>
      <c r="P2582" t="b">
        <f t="shared" si="405"/>
        <v>0</v>
      </c>
      <c r="T2582" s="136">
        <f t="shared" si="406"/>
        <v>51400</v>
      </c>
      <c r="U2582" t="e">
        <f>SQRT(($U$6/2)^2-($U$6/2)^2*'(OLD) bottom seam length'!T2582^2/($U$7/2)^2)</f>
        <v>#VALUE!</v>
      </c>
      <c r="W2582" s="136">
        <f t="shared" si="407"/>
        <v>51400</v>
      </c>
      <c r="X2582" t="e">
        <f>SQRT(($U$6/2)^2-($U$6/2)^2*'(OLD) bottom seam length'!W2582^2/($U$7/2)^2)</f>
        <v>#VALUE!</v>
      </c>
      <c r="Z2582" s="136">
        <f t="shared" si="408"/>
        <v>51400</v>
      </c>
      <c r="AA2582" t="e">
        <f>SQRT(($U$6/2)^2-($U$6/2)^2*'(OLD) bottom seam length'!Z2582^2/($U$7/2)^2)</f>
        <v>#VALUE!</v>
      </c>
      <c r="AC2582" s="136">
        <f t="shared" si="409"/>
        <v>51400</v>
      </c>
      <c r="AD2582" t="e">
        <f>SQRT(($U$6/2)^2-($U$6/2)^2*'(OLD) bottom seam length'!AC2582^2/($U$7/2)^2)</f>
        <v>#VALUE!</v>
      </c>
    </row>
    <row r="2583" spans="2:30">
      <c r="B2583" s="136">
        <f t="shared" si="400"/>
        <v>51440</v>
      </c>
      <c r="C2583" t="e">
        <f>SQRT(($C$5/2)^2-($C$5/2)^2*'(OLD) bottom seam length'!B2583^2/($C$6/2)^2)</f>
        <v>#DIV/0!</v>
      </c>
      <c r="E2583" s="136">
        <f t="shared" si="401"/>
        <v>51440</v>
      </c>
      <c r="F2583" t="e">
        <f>SQRT(($C$5/2)^2-($C$5/2)^2*'(OLD) bottom seam length'!E2583^2/($C$6/2)^2)</f>
        <v>#DIV/0!</v>
      </c>
      <c r="H2583" s="136">
        <f t="shared" si="402"/>
        <v>51440</v>
      </c>
      <c r="I2583" t="e">
        <f>SQRT(($C$5/2)^2-($C$5/2)^2*'(OLD) bottom seam length'!H2583^2/($C$6/2)^2)</f>
        <v>#DIV/0!</v>
      </c>
      <c r="K2583" s="136">
        <f t="shared" si="403"/>
        <v>51440</v>
      </c>
      <c r="L2583" t="e">
        <f>SQRT(($C$5/2)^2-($C$5/2)^2*'(OLD) bottom seam length'!K2583^2/($C$6/2)^2)</f>
        <v>#DIV/0!</v>
      </c>
      <c r="O2583" s="136">
        <f t="shared" si="404"/>
        <v>51440</v>
      </c>
      <c r="P2583" t="b">
        <f t="shared" si="405"/>
        <v>0</v>
      </c>
      <c r="T2583" s="136">
        <f t="shared" si="406"/>
        <v>51420</v>
      </c>
      <c r="U2583" t="e">
        <f>SQRT(($U$6/2)^2-($U$6/2)^2*'(OLD) bottom seam length'!T2583^2/($U$7/2)^2)</f>
        <v>#VALUE!</v>
      </c>
      <c r="W2583" s="136">
        <f t="shared" si="407"/>
        <v>51420</v>
      </c>
      <c r="X2583" t="e">
        <f>SQRT(($U$6/2)^2-($U$6/2)^2*'(OLD) bottom seam length'!W2583^2/($U$7/2)^2)</f>
        <v>#VALUE!</v>
      </c>
      <c r="Z2583" s="136">
        <f t="shared" si="408"/>
        <v>51420</v>
      </c>
      <c r="AA2583" t="e">
        <f>SQRT(($U$6/2)^2-($U$6/2)^2*'(OLD) bottom seam length'!Z2583^2/($U$7/2)^2)</f>
        <v>#VALUE!</v>
      </c>
      <c r="AC2583" s="136">
        <f t="shared" si="409"/>
        <v>51420</v>
      </c>
      <c r="AD2583" t="e">
        <f>SQRT(($U$6/2)^2-($U$6/2)^2*'(OLD) bottom seam length'!AC2583^2/($U$7/2)^2)</f>
        <v>#VALUE!</v>
      </c>
    </row>
    <row r="2584" spans="2:30">
      <c r="B2584" s="136">
        <f t="shared" si="400"/>
        <v>51460</v>
      </c>
      <c r="C2584" t="e">
        <f>SQRT(($C$5/2)^2-($C$5/2)^2*'(OLD) bottom seam length'!B2584^2/($C$6/2)^2)</f>
        <v>#DIV/0!</v>
      </c>
      <c r="E2584" s="136">
        <f t="shared" si="401"/>
        <v>51460</v>
      </c>
      <c r="F2584" t="e">
        <f>SQRT(($C$5/2)^2-($C$5/2)^2*'(OLD) bottom seam length'!E2584^2/($C$6/2)^2)</f>
        <v>#DIV/0!</v>
      </c>
      <c r="H2584" s="136">
        <f t="shared" si="402"/>
        <v>51460</v>
      </c>
      <c r="I2584" t="e">
        <f>SQRT(($C$5/2)^2-($C$5/2)^2*'(OLD) bottom seam length'!H2584^2/($C$6/2)^2)</f>
        <v>#DIV/0!</v>
      </c>
      <c r="K2584" s="136">
        <f t="shared" si="403"/>
        <v>51460</v>
      </c>
      <c r="L2584" t="e">
        <f>SQRT(($C$5/2)^2-($C$5/2)^2*'(OLD) bottom seam length'!K2584^2/($C$6/2)^2)</f>
        <v>#DIV/0!</v>
      </c>
      <c r="O2584" s="136">
        <f t="shared" si="404"/>
        <v>51460</v>
      </c>
      <c r="P2584" t="b">
        <f t="shared" si="405"/>
        <v>0</v>
      </c>
      <c r="T2584" s="136">
        <f t="shared" si="406"/>
        <v>51440</v>
      </c>
      <c r="U2584" t="e">
        <f>SQRT(($U$6/2)^2-($U$6/2)^2*'(OLD) bottom seam length'!T2584^2/($U$7/2)^2)</f>
        <v>#VALUE!</v>
      </c>
      <c r="W2584" s="136">
        <f t="shared" si="407"/>
        <v>51440</v>
      </c>
      <c r="X2584" t="e">
        <f>SQRT(($U$6/2)^2-($U$6/2)^2*'(OLD) bottom seam length'!W2584^2/($U$7/2)^2)</f>
        <v>#VALUE!</v>
      </c>
      <c r="Z2584" s="136">
        <f t="shared" si="408"/>
        <v>51440</v>
      </c>
      <c r="AA2584" t="e">
        <f>SQRT(($U$6/2)^2-($U$6/2)^2*'(OLD) bottom seam length'!Z2584^2/($U$7/2)^2)</f>
        <v>#VALUE!</v>
      </c>
      <c r="AC2584" s="136">
        <f t="shared" si="409"/>
        <v>51440</v>
      </c>
      <c r="AD2584" t="e">
        <f>SQRT(($U$6/2)^2-($U$6/2)^2*'(OLD) bottom seam length'!AC2584^2/($U$7/2)^2)</f>
        <v>#VALUE!</v>
      </c>
    </row>
    <row r="2585" spans="2:30">
      <c r="B2585" s="136">
        <f t="shared" si="400"/>
        <v>51480</v>
      </c>
      <c r="C2585" t="e">
        <f>SQRT(($C$5/2)^2-($C$5/2)^2*'(OLD) bottom seam length'!B2585^2/($C$6/2)^2)</f>
        <v>#DIV/0!</v>
      </c>
      <c r="E2585" s="136">
        <f t="shared" si="401"/>
        <v>51480</v>
      </c>
      <c r="F2585" t="e">
        <f>SQRT(($C$5/2)^2-($C$5/2)^2*'(OLD) bottom seam length'!E2585^2/($C$6/2)^2)</f>
        <v>#DIV/0!</v>
      </c>
      <c r="H2585" s="136">
        <f t="shared" si="402"/>
        <v>51480</v>
      </c>
      <c r="I2585" t="e">
        <f>SQRT(($C$5/2)^2-($C$5/2)^2*'(OLD) bottom seam length'!H2585^2/($C$6/2)^2)</f>
        <v>#DIV/0!</v>
      </c>
      <c r="K2585" s="136">
        <f t="shared" si="403"/>
        <v>51480</v>
      </c>
      <c r="L2585" t="e">
        <f>SQRT(($C$5/2)^2-($C$5/2)^2*'(OLD) bottom seam length'!K2585^2/($C$6/2)^2)</f>
        <v>#DIV/0!</v>
      </c>
      <c r="O2585" s="136">
        <f t="shared" si="404"/>
        <v>51480</v>
      </c>
      <c r="P2585" t="b">
        <f t="shared" si="405"/>
        <v>0</v>
      </c>
      <c r="T2585" s="136">
        <f t="shared" si="406"/>
        <v>51460</v>
      </c>
      <c r="U2585" t="e">
        <f>SQRT(($U$6/2)^2-($U$6/2)^2*'(OLD) bottom seam length'!T2585^2/($U$7/2)^2)</f>
        <v>#VALUE!</v>
      </c>
      <c r="W2585" s="136">
        <f t="shared" si="407"/>
        <v>51460</v>
      </c>
      <c r="X2585" t="e">
        <f>SQRT(($U$6/2)^2-($U$6/2)^2*'(OLD) bottom seam length'!W2585^2/($U$7/2)^2)</f>
        <v>#VALUE!</v>
      </c>
      <c r="Z2585" s="136">
        <f t="shared" si="408"/>
        <v>51460</v>
      </c>
      <c r="AA2585" t="e">
        <f>SQRT(($U$6/2)^2-($U$6/2)^2*'(OLD) bottom seam length'!Z2585^2/($U$7/2)^2)</f>
        <v>#VALUE!</v>
      </c>
      <c r="AC2585" s="136">
        <f t="shared" si="409"/>
        <v>51460</v>
      </c>
      <c r="AD2585" t="e">
        <f>SQRT(($U$6/2)^2-($U$6/2)^2*'(OLD) bottom seam length'!AC2585^2/($U$7/2)^2)</f>
        <v>#VALUE!</v>
      </c>
    </row>
    <row r="2586" spans="2:30">
      <c r="B2586" s="136">
        <f t="shared" si="400"/>
        <v>51500</v>
      </c>
      <c r="C2586" t="e">
        <f>SQRT(($C$5/2)^2-($C$5/2)^2*'(OLD) bottom seam length'!B2586^2/($C$6/2)^2)</f>
        <v>#DIV/0!</v>
      </c>
      <c r="E2586" s="136">
        <f t="shared" si="401"/>
        <v>51500</v>
      </c>
      <c r="F2586" t="e">
        <f>SQRT(($C$5/2)^2-($C$5/2)^2*'(OLD) bottom seam length'!E2586^2/($C$6/2)^2)</f>
        <v>#DIV/0!</v>
      </c>
      <c r="H2586" s="136">
        <f t="shared" si="402"/>
        <v>51500</v>
      </c>
      <c r="I2586" t="e">
        <f>SQRT(($C$5/2)^2-($C$5/2)^2*'(OLD) bottom seam length'!H2586^2/($C$6/2)^2)</f>
        <v>#DIV/0!</v>
      </c>
      <c r="K2586" s="136">
        <f t="shared" si="403"/>
        <v>51500</v>
      </c>
      <c r="L2586" t="e">
        <f>SQRT(($C$5/2)^2-($C$5/2)^2*'(OLD) bottom seam length'!K2586^2/($C$6/2)^2)</f>
        <v>#DIV/0!</v>
      </c>
      <c r="O2586" s="136">
        <f t="shared" si="404"/>
        <v>51500</v>
      </c>
      <c r="P2586" t="b">
        <f t="shared" si="405"/>
        <v>0</v>
      </c>
      <c r="T2586" s="136">
        <f t="shared" si="406"/>
        <v>51480</v>
      </c>
      <c r="U2586" t="e">
        <f>SQRT(($U$6/2)^2-($U$6/2)^2*'(OLD) bottom seam length'!T2586^2/($U$7/2)^2)</f>
        <v>#VALUE!</v>
      </c>
      <c r="W2586" s="136">
        <f t="shared" si="407"/>
        <v>51480</v>
      </c>
      <c r="X2586" t="e">
        <f>SQRT(($U$6/2)^2-($U$6/2)^2*'(OLD) bottom seam length'!W2586^2/($U$7/2)^2)</f>
        <v>#VALUE!</v>
      </c>
      <c r="Z2586" s="136">
        <f t="shared" si="408"/>
        <v>51480</v>
      </c>
      <c r="AA2586" t="e">
        <f>SQRT(($U$6/2)^2-($U$6/2)^2*'(OLD) bottom seam length'!Z2586^2/($U$7/2)^2)</f>
        <v>#VALUE!</v>
      </c>
      <c r="AC2586" s="136">
        <f t="shared" si="409"/>
        <v>51480</v>
      </c>
      <c r="AD2586" t="e">
        <f>SQRT(($U$6/2)^2-($U$6/2)^2*'(OLD) bottom seam length'!AC2586^2/($U$7/2)^2)</f>
        <v>#VALUE!</v>
      </c>
    </row>
    <row r="2587" spans="2:30">
      <c r="B2587" s="136">
        <f t="shared" si="400"/>
        <v>51520</v>
      </c>
      <c r="C2587" t="e">
        <f>SQRT(($C$5/2)^2-($C$5/2)^2*'(OLD) bottom seam length'!B2587^2/($C$6/2)^2)</f>
        <v>#DIV/0!</v>
      </c>
      <c r="E2587" s="136">
        <f t="shared" si="401"/>
        <v>51520</v>
      </c>
      <c r="F2587" t="e">
        <f>SQRT(($C$5/2)^2-($C$5/2)^2*'(OLD) bottom seam length'!E2587^2/($C$6/2)^2)</f>
        <v>#DIV/0!</v>
      </c>
      <c r="H2587" s="136">
        <f t="shared" si="402"/>
        <v>51520</v>
      </c>
      <c r="I2587" t="e">
        <f>SQRT(($C$5/2)^2-($C$5/2)^2*'(OLD) bottom seam length'!H2587^2/($C$6/2)^2)</f>
        <v>#DIV/0!</v>
      </c>
      <c r="K2587" s="136">
        <f t="shared" si="403"/>
        <v>51520</v>
      </c>
      <c r="L2587" t="e">
        <f>SQRT(($C$5/2)^2-($C$5/2)^2*'(OLD) bottom seam length'!K2587^2/($C$6/2)^2)</f>
        <v>#DIV/0!</v>
      </c>
      <c r="O2587" s="136">
        <f t="shared" si="404"/>
        <v>51520</v>
      </c>
      <c r="P2587" t="b">
        <f t="shared" si="405"/>
        <v>0</v>
      </c>
      <c r="T2587" s="136">
        <f t="shared" si="406"/>
        <v>51500</v>
      </c>
      <c r="U2587" t="e">
        <f>SQRT(($U$6/2)^2-($U$6/2)^2*'(OLD) bottom seam length'!T2587^2/($U$7/2)^2)</f>
        <v>#VALUE!</v>
      </c>
      <c r="W2587" s="136">
        <f t="shared" si="407"/>
        <v>51500</v>
      </c>
      <c r="X2587" t="e">
        <f>SQRT(($U$6/2)^2-($U$6/2)^2*'(OLD) bottom seam length'!W2587^2/($U$7/2)^2)</f>
        <v>#VALUE!</v>
      </c>
      <c r="Z2587" s="136">
        <f t="shared" si="408"/>
        <v>51500</v>
      </c>
      <c r="AA2587" t="e">
        <f>SQRT(($U$6/2)^2-($U$6/2)^2*'(OLD) bottom seam length'!Z2587^2/($U$7/2)^2)</f>
        <v>#VALUE!</v>
      </c>
      <c r="AC2587" s="136">
        <f t="shared" si="409"/>
        <v>51500</v>
      </c>
      <c r="AD2587" t="e">
        <f>SQRT(($U$6/2)^2-($U$6/2)^2*'(OLD) bottom seam length'!AC2587^2/($U$7/2)^2)</f>
        <v>#VALUE!</v>
      </c>
    </row>
    <row r="2588" spans="2:30">
      <c r="B2588" s="136">
        <f t="shared" si="400"/>
        <v>51540</v>
      </c>
      <c r="C2588" t="e">
        <f>SQRT(($C$5/2)^2-($C$5/2)^2*'(OLD) bottom seam length'!B2588^2/($C$6/2)^2)</f>
        <v>#DIV/0!</v>
      </c>
      <c r="E2588" s="136">
        <f t="shared" si="401"/>
        <v>51540</v>
      </c>
      <c r="F2588" t="e">
        <f>SQRT(($C$5/2)^2-($C$5/2)^2*'(OLD) bottom seam length'!E2588^2/($C$6/2)^2)</f>
        <v>#DIV/0!</v>
      </c>
      <c r="H2588" s="136">
        <f t="shared" si="402"/>
        <v>51540</v>
      </c>
      <c r="I2588" t="e">
        <f>SQRT(($C$5/2)^2-($C$5/2)^2*'(OLD) bottom seam length'!H2588^2/($C$6/2)^2)</f>
        <v>#DIV/0!</v>
      </c>
      <c r="K2588" s="136">
        <f t="shared" si="403"/>
        <v>51540</v>
      </c>
      <c r="L2588" t="e">
        <f>SQRT(($C$5/2)^2-($C$5/2)^2*'(OLD) bottom seam length'!K2588^2/($C$6/2)^2)</f>
        <v>#DIV/0!</v>
      </c>
      <c r="O2588" s="136">
        <f t="shared" si="404"/>
        <v>51540</v>
      </c>
      <c r="P2588" t="b">
        <f t="shared" si="405"/>
        <v>0</v>
      </c>
      <c r="T2588" s="136">
        <f t="shared" si="406"/>
        <v>51520</v>
      </c>
      <c r="U2588" t="e">
        <f>SQRT(($U$6/2)^2-($U$6/2)^2*'(OLD) bottom seam length'!T2588^2/($U$7/2)^2)</f>
        <v>#VALUE!</v>
      </c>
      <c r="W2588" s="136">
        <f t="shared" si="407"/>
        <v>51520</v>
      </c>
      <c r="X2588" t="e">
        <f>SQRT(($U$6/2)^2-($U$6/2)^2*'(OLD) bottom seam length'!W2588^2/($U$7/2)^2)</f>
        <v>#VALUE!</v>
      </c>
      <c r="Z2588" s="136">
        <f t="shared" si="408"/>
        <v>51520</v>
      </c>
      <c r="AA2588" t="e">
        <f>SQRT(($U$6/2)^2-($U$6/2)^2*'(OLD) bottom seam length'!Z2588^2/($U$7/2)^2)</f>
        <v>#VALUE!</v>
      </c>
      <c r="AC2588" s="136">
        <f t="shared" si="409"/>
        <v>51520</v>
      </c>
      <c r="AD2588" t="e">
        <f>SQRT(($U$6/2)^2-($U$6/2)^2*'(OLD) bottom seam length'!AC2588^2/($U$7/2)^2)</f>
        <v>#VALUE!</v>
      </c>
    </row>
    <row r="2589" spans="2:30">
      <c r="B2589" s="136">
        <f t="shared" si="400"/>
        <v>51560</v>
      </c>
      <c r="C2589" t="e">
        <f>SQRT(($C$5/2)^2-($C$5/2)^2*'(OLD) bottom seam length'!B2589^2/($C$6/2)^2)</f>
        <v>#DIV/0!</v>
      </c>
      <c r="E2589" s="136">
        <f t="shared" si="401"/>
        <v>51560</v>
      </c>
      <c r="F2589" t="e">
        <f>SQRT(($C$5/2)^2-($C$5/2)^2*'(OLD) bottom seam length'!E2589^2/($C$6/2)^2)</f>
        <v>#DIV/0!</v>
      </c>
      <c r="H2589" s="136">
        <f t="shared" si="402"/>
        <v>51560</v>
      </c>
      <c r="I2589" t="e">
        <f>SQRT(($C$5/2)^2-($C$5/2)^2*'(OLD) bottom seam length'!H2589^2/($C$6/2)^2)</f>
        <v>#DIV/0!</v>
      </c>
      <c r="K2589" s="136">
        <f t="shared" si="403"/>
        <v>51560</v>
      </c>
      <c r="L2589" t="e">
        <f>SQRT(($C$5/2)^2-($C$5/2)^2*'(OLD) bottom seam length'!K2589^2/($C$6/2)^2)</f>
        <v>#DIV/0!</v>
      </c>
      <c r="O2589" s="136">
        <f t="shared" si="404"/>
        <v>51560</v>
      </c>
      <c r="P2589" t="b">
        <f t="shared" si="405"/>
        <v>0</v>
      </c>
      <c r="T2589" s="136">
        <f t="shared" si="406"/>
        <v>51540</v>
      </c>
      <c r="U2589" t="e">
        <f>SQRT(($U$6/2)^2-($U$6/2)^2*'(OLD) bottom seam length'!T2589^2/($U$7/2)^2)</f>
        <v>#VALUE!</v>
      </c>
      <c r="W2589" s="136">
        <f t="shared" si="407"/>
        <v>51540</v>
      </c>
      <c r="X2589" t="e">
        <f>SQRT(($U$6/2)^2-($U$6/2)^2*'(OLD) bottom seam length'!W2589^2/($U$7/2)^2)</f>
        <v>#VALUE!</v>
      </c>
      <c r="Z2589" s="136">
        <f t="shared" si="408"/>
        <v>51540</v>
      </c>
      <c r="AA2589" t="e">
        <f>SQRT(($U$6/2)^2-($U$6/2)^2*'(OLD) bottom seam length'!Z2589^2/($U$7/2)^2)</f>
        <v>#VALUE!</v>
      </c>
      <c r="AC2589" s="136">
        <f t="shared" si="409"/>
        <v>51540</v>
      </c>
      <c r="AD2589" t="e">
        <f>SQRT(($U$6/2)^2-($U$6/2)^2*'(OLD) bottom seam length'!AC2589^2/($U$7/2)^2)</f>
        <v>#VALUE!</v>
      </c>
    </row>
    <row r="2590" spans="2:30">
      <c r="B2590" s="136">
        <f t="shared" si="400"/>
        <v>51580</v>
      </c>
      <c r="C2590" t="e">
        <f>SQRT(($C$5/2)^2-($C$5/2)^2*'(OLD) bottom seam length'!B2590^2/($C$6/2)^2)</f>
        <v>#DIV/0!</v>
      </c>
      <c r="E2590" s="136">
        <f t="shared" si="401"/>
        <v>51580</v>
      </c>
      <c r="F2590" t="e">
        <f>SQRT(($C$5/2)^2-($C$5/2)^2*'(OLD) bottom seam length'!E2590^2/($C$6/2)^2)</f>
        <v>#DIV/0!</v>
      </c>
      <c r="H2590" s="136">
        <f t="shared" si="402"/>
        <v>51580</v>
      </c>
      <c r="I2590" t="e">
        <f>SQRT(($C$5/2)^2-($C$5/2)^2*'(OLD) bottom seam length'!H2590^2/($C$6/2)^2)</f>
        <v>#DIV/0!</v>
      </c>
      <c r="K2590" s="136">
        <f t="shared" si="403"/>
        <v>51580</v>
      </c>
      <c r="L2590" t="e">
        <f>SQRT(($C$5/2)^2-($C$5/2)^2*'(OLD) bottom seam length'!K2590^2/($C$6/2)^2)</f>
        <v>#DIV/0!</v>
      </c>
      <c r="O2590" s="136">
        <f t="shared" si="404"/>
        <v>51580</v>
      </c>
      <c r="P2590" t="b">
        <f t="shared" si="405"/>
        <v>0</v>
      </c>
      <c r="T2590" s="136">
        <f t="shared" si="406"/>
        <v>51560</v>
      </c>
      <c r="U2590" t="e">
        <f>SQRT(($U$6/2)^2-($U$6/2)^2*'(OLD) bottom seam length'!T2590^2/($U$7/2)^2)</f>
        <v>#VALUE!</v>
      </c>
      <c r="W2590" s="136">
        <f t="shared" si="407"/>
        <v>51560</v>
      </c>
      <c r="X2590" t="e">
        <f>SQRT(($U$6/2)^2-($U$6/2)^2*'(OLD) bottom seam length'!W2590^2/($U$7/2)^2)</f>
        <v>#VALUE!</v>
      </c>
      <c r="Z2590" s="136">
        <f t="shared" si="408"/>
        <v>51560</v>
      </c>
      <c r="AA2590" t="e">
        <f>SQRT(($U$6/2)^2-($U$6/2)^2*'(OLD) bottom seam length'!Z2590^2/($U$7/2)^2)</f>
        <v>#VALUE!</v>
      </c>
      <c r="AC2590" s="136">
        <f t="shared" si="409"/>
        <v>51560</v>
      </c>
      <c r="AD2590" t="e">
        <f>SQRT(($U$6/2)^2-($U$6/2)^2*'(OLD) bottom seam length'!AC2590^2/($U$7/2)^2)</f>
        <v>#VALUE!</v>
      </c>
    </row>
    <row r="2591" spans="2:30">
      <c r="B2591" s="136">
        <f t="shared" si="400"/>
        <v>51600</v>
      </c>
      <c r="C2591" t="e">
        <f>SQRT(($C$5/2)^2-($C$5/2)^2*'(OLD) bottom seam length'!B2591^2/($C$6/2)^2)</f>
        <v>#DIV/0!</v>
      </c>
      <c r="E2591" s="136">
        <f t="shared" si="401"/>
        <v>51600</v>
      </c>
      <c r="F2591" t="e">
        <f>SQRT(($C$5/2)^2-($C$5/2)^2*'(OLD) bottom seam length'!E2591^2/($C$6/2)^2)</f>
        <v>#DIV/0!</v>
      </c>
      <c r="H2591" s="136">
        <f t="shared" si="402"/>
        <v>51600</v>
      </c>
      <c r="I2591" t="e">
        <f>SQRT(($C$5/2)^2-($C$5/2)^2*'(OLD) bottom seam length'!H2591^2/($C$6/2)^2)</f>
        <v>#DIV/0!</v>
      </c>
      <c r="K2591" s="136">
        <f t="shared" si="403"/>
        <v>51600</v>
      </c>
      <c r="L2591" t="e">
        <f>SQRT(($C$5/2)^2-($C$5/2)^2*'(OLD) bottom seam length'!K2591^2/($C$6/2)^2)</f>
        <v>#DIV/0!</v>
      </c>
      <c r="O2591" s="136">
        <f t="shared" si="404"/>
        <v>51600</v>
      </c>
      <c r="P2591" t="b">
        <f t="shared" si="405"/>
        <v>0</v>
      </c>
      <c r="T2591" s="136">
        <f t="shared" si="406"/>
        <v>51580</v>
      </c>
      <c r="U2591" t="e">
        <f>SQRT(($U$6/2)^2-($U$6/2)^2*'(OLD) bottom seam length'!T2591^2/($U$7/2)^2)</f>
        <v>#VALUE!</v>
      </c>
      <c r="W2591" s="136">
        <f t="shared" si="407"/>
        <v>51580</v>
      </c>
      <c r="X2591" t="e">
        <f>SQRT(($U$6/2)^2-($U$6/2)^2*'(OLD) bottom seam length'!W2591^2/($U$7/2)^2)</f>
        <v>#VALUE!</v>
      </c>
      <c r="Z2591" s="136">
        <f t="shared" si="408"/>
        <v>51580</v>
      </c>
      <c r="AA2591" t="e">
        <f>SQRT(($U$6/2)^2-($U$6/2)^2*'(OLD) bottom seam length'!Z2591^2/($U$7/2)^2)</f>
        <v>#VALUE!</v>
      </c>
      <c r="AC2591" s="136">
        <f t="shared" si="409"/>
        <v>51580</v>
      </c>
      <c r="AD2591" t="e">
        <f>SQRT(($U$6/2)^2-($U$6/2)^2*'(OLD) bottom seam length'!AC2591^2/($U$7/2)^2)</f>
        <v>#VALUE!</v>
      </c>
    </row>
    <row r="2592" spans="2:30">
      <c r="B2592" s="136">
        <f t="shared" si="400"/>
        <v>51620</v>
      </c>
      <c r="C2592" t="e">
        <f>SQRT(($C$5/2)^2-($C$5/2)^2*'(OLD) bottom seam length'!B2592^2/($C$6/2)^2)</f>
        <v>#DIV/0!</v>
      </c>
      <c r="E2592" s="136">
        <f t="shared" si="401"/>
        <v>51620</v>
      </c>
      <c r="F2592" t="e">
        <f>SQRT(($C$5/2)^2-($C$5/2)^2*'(OLD) bottom seam length'!E2592^2/($C$6/2)^2)</f>
        <v>#DIV/0!</v>
      </c>
      <c r="H2592" s="136">
        <f t="shared" si="402"/>
        <v>51620</v>
      </c>
      <c r="I2592" t="e">
        <f>SQRT(($C$5/2)^2-($C$5/2)^2*'(OLD) bottom seam length'!H2592^2/($C$6/2)^2)</f>
        <v>#DIV/0!</v>
      </c>
      <c r="K2592" s="136">
        <f t="shared" si="403"/>
        <v>51620</v>
      </c>
      <c r="L2592" t="e">
        <f>SQRT(($C$5/2)^2-($C$5/2)^2*'(OLD) bottom seam length'!K2592^2/($C$6/2)^2)</f>
        <v>#DIV/0!</v>
      </c>
      <c r="O2592" s="136">
        <f t="shared" si="404"/>
        <v>51620</v>
      </c>
      <c r="P2592" t="b">
        <f t="shared" si="405"/>
        <v>0</v>
      </c>
      <c r="T2592" s="136">
        <f t="shared" si="406"/>
        <v>51600</v>
      </c>
      <c r="U2592" t="e">
        <f>SQRT(($U$6/2)^2-($U$6/2)^2*'(OLD) bottom seam length'!T2592^2/($U$7/2)^2)</f>
        <v>#VALUE!</v>
      </c>
      <c r="W2592" s="136">
        <f t="shared" si="407"/>
        <v>51600</v>
      </c>
      <c r="X2592" t="e">
        <f>SQRT(($U$6/2)^2-($U$6/2)^2*'(OLD) bottom seam length'!W2592^2/($U$7/2)^2)</f>
        <v>#VALUE!</v>
      </c>
      <c r="Z2592" s="136">
        <f t="shared" si="408"/>
        <v>51600</v>
      </c>
      <c r="AA2592" t="e">
        <f>SQRT(($U$6/2)^2-($U$6/2)^2*'(OLD) bottom seam length'!Z2592^2/($U$7/2)^2)</f>
        <v>#VALUE!</v>
      </c>
      <c r="AC2592" s="136">
        <f t="shared" si="409"/>
        <v>51600</v>
      </c>
      <c r="AD2592" t="e">
        <f>SQRT(($U$6/2)^2-($U$6/2)^2*'(OLD) bottom seam length'!AC2592^2/($U$7/2)^2)</f>
        <v>#VALUE!</v>
      </c>
    </row>
    <row r="2593" spans="2:30">
      <c r="B2593" s="136">
        <f t="shared" si="400"/>
        <v>51640</v>
      </c>
      <c r="C2593" t="e">
        <f>SQRT(($C$5/2)^2-($C$5/2)^2*'(OLD) bottom seam length'!B2593^2/($C$6/2)^2)</f>
        <v>#DIV/0!</v>
      </c>
      <c r="E2593" s="136">
        <f t="shared" si="401"/>
        <v>51640</v>
      </c>
      <c r="F2593" t="e">
        <f>SQRT(($C$5/2)^2-($C$5/2)^2*'(OLD) bottom seam length'!E2593^2/($C$6/2)^2)</f>
        <v>#DIV/0!</v>
      </c>
      <c r="H2593" s="136">
        <f t="shared" si="402"/>
        <v>51640</v>
      </c>
      <c r="I2593" t="e">
        <f>SQRT(($C$5/2)^2-($C$5/2)^2*'(OLD) bottom seam length'!H2593^2/($C$6/2)^2)</f>
        <v>#DIV/0!</v>
      </c>
      <c r="K2593" s="136">
        <f t="shared" si="403"/>
        <v>51640</v>
      </c>
      <c r="L2593" t="e">
        <f>SQRT(($C$5/2)^2-($C$5/2)^2*'(OLD) bottom seam length'!K2593^2/($C$6/2)^2)</f>
        <v>#DIV/0!</v>
      </c>
      <c r="O2593" s="136">
        <f t="shared" si="404"/>
        <v>51640</v>
      </c>
      <c r="P2593" t="b">
        <f t="shared" si="405"/>
        <v>0</v>
      </c>
      <c r="T2593" s="136">
        <f t="shared" si="406"/>
        <v>51620</v>
      </c>
      <c r="U2593" t="e">
        <f>SQRT(($U$6/2)^2-($U$6/2)^2*'(OLD) bottom seam length'!T2593^2/($U$7/2)^2)</f>
        <v>#VALUE!</v>
      </c>
      <c r="W2593" s="136">
        <f t="shared" si="407"/>
        <v>51620</v>
      </c>
      <c r="X2593" t="e">
        <f>SQRT(($U$6/2)^2-($U$6/2)^2*'(OLD) bottom seam length'!W2593^2/($U$7/2)^2)</f>
        <v>#VALUE!</v>
      </c>
      <c r="Z2593" s="136">
        <f t="shared" si="408"/>
        <v>51620</v>
      </c>
      <c r="AA2593" t="e">
        <f>SQRT(($U$6/2)^2-($U$6/2)^2*'(OLD) bottom seam length'!Z2593^2/($U$7/2)^2)</f>
        <v>#VALUE!</v>
      </c>
      <c r="AC2593" s="136">
        <f t="shared" si="409"/>
        <v>51620</v>
      </c>
      <c r="AD2593" t="e">
        <f>SQRT(($U$6/2)^2-($U$6/2)^2*'(OLD) bottom seam length'!AC2593^2/($U$7/2)^2)</f>
        <v>#VALUE!</v>
      </c>
    </row>
    <row r="2594" spans="2:30">
      <c r="B2594" s="136">
        <f t="shared" si="400"/>
        <v>51660</v>
      </c>
      <c r="C2594" t="e">
        <f>SQRT(($C$5/2)^2-($C$5/2)^2*'(OLD) bottom seam length'!B2594^2/($C$6/2)^2)</f>
        <v>#DIV/0!</v>
      </c>
      <c r="E2594" s="136">
        <f t="shared" si="401"/>
        <v>51660</v>
      </c>
      <c r="F2594" t="e">
        <f>SQRT(($C$5/2)^2-($C$5/2)^2*'(OLD) bottom seam length'!E2594^2/($C$6/2)^2)</f>
        <v>#DIV/0!</v>
      </c>
      <c r="H2594" s="136">
        <f t="shared" si="402"/>
        <v>51660</v>
      </c>
      <c r="I2594" t="e">
        <f>SQRT(($C$5/2)^2-($C$5/2)^2*'(OLD) bottom seam length'!H2594^2/($C$6/2)^2)</f>
        <v>#DIV/0!</v>
      </c>
      <c r="K2594" s="136">
        <f t="shared" si="403"/>
        <v>51660</v>
      </c>
      <c r="L2594" t="e">
        <f>SQRT(($C$5/2)^2-($C$5/2)^2*'(OLD) bottom seam length'!K2594^2/($C$6/2)^2)</f>
        <v>#DIV/0!</v>
      </c>
      <c r="O2594" s="136">
        <f t="shared" si="404"/>
        <v>51660</v>
      </c>
      <c r="P2594" t="b">
        <f t="shared" si="405"/>
        <v>0</v>
      </c>
      <c r="T2594" s="136">
        <f t="shared" si="406"/>
        <v>51640</v>
      </c>
      <c r="U2594" t="e">
        <f>SQRT(($U$6/2)^2-($U$6/2)^2*'(OLD) bottom seam length'!T2594^2/($U$7/2)^2)</f>
        <v>#VALUE!</v>
      </c>
      <c r="W2594" s="136">
        <f t="shared" si="407"/>
        <v>51640</v>
      </c>
      <c r="X2594" t="e">
        <f>SQRT(($U$6/2)^2-($U$6/2)^2*'(OLD) bottom seam length'!W2594^2/($U$7/2)^2)</f>
        <v>#VALUE!</v>
      </c>
      <c r="Z2594" s="136">
        <f t="shared" si="408"/>
        <v>51640</v>
      </c>
      <c r="AA2594" t="e">
        <f>SQRT(($U$6/2)^2-($U$6/2)^2*'(OLD) bottom seam length'!Z2594^2/($U$7/2)^2)</f>
        <v>#VALUE!</v>
      </c>
      <c r="AC2594" s="136">
        <f t="shared" si="409"/>
        <v>51640</v>
      </c>
      <c r="AD2594" t="e">
        <f>SQRT(($U$6/2)^2-($U$6/2)^2*'(OLD) bottom seam length'!AC2594^2/($U$7/2)^2)</f>
        <v>#VALUE!</v>
      </c>
    </row>
    <row r="2595" spans="2:30">
      <c r="B2595" s="136">
        <f t="shared" si="400"/>
        <v>51680</v>
      </c>
      <c r="C2595" t="e">
        <f>SQRT(($C$5/2)^2-($C$5/2)^2*'(OLD) bottom seam length'!B2595^2/($C$6/2)^2)</f>
        <v>#DIV/0!</v>
      </c>
      <c r="E2595" s="136">
        <f t="shared" si="401"/>
        <v>51680</v>
      </c>
      <c r="F2595" t="e">
        <f>SQRT(($C$5/2)^2-($C$5/2)^2*'(OLD) bottom seam length'!E2595^2/($C$6/2)^2)</f>
        <v>#DIV/0!</v>
      </c>
      <c r="H2595" s="136">
        <f t="shared" si="402"/>
        <v>51680</v>
      </c>
      <c r="I2595" t="e">
        <f>SQRT(($C$5/2)^2-($C$5/2)^2*'(OLD) bottom seam length'!H2595^2/($C$6/2)^2)</f>
        <v>#DIV/0!</v>
      </c>
      <c r="K2595" s="136">
        <f t="shared" si="403"/>
        <v>51680</v>
      </c>
      <c r="L2595" t="e">
        <f>SQRT(($C$5/2)^2-($C$5/2)^2*'(OLD) bottom seam length'!K2595^2/($C$6/2)^2)</f>
        <v>#DIV/0!</v>
      </c>
      <c r="O2595" s="136">
        <f t="shared" si="404"/>
        <v>51680</v>
      </c>
      <c r="P2595" t="b">
        <f t="shared" si="405"/>
        <v>0</v>
      </c>
      <c r="T2595" s="136">
        <f t="shared" si="406"/>
        <v>51660</v>
      </c>
      <c r="U2595" t="e">
        <f>SQRT(($U$6/2)^2-($U$6/2)^2*'(OLD) bottom seam length'!T2595^2/($U$7/2)^2)</f>
        <v>#VALUE!</v>
      </c>
      <c r="W2595" s="136">
        <f t="shared" si="407"/>
        <v>51660</v>
      </c>
      <c r="X2595" t="e">
        <f>SQRT(($U$6/2)^2-($U$6/2)^2*'(OLD) bottom seam length'!W2595^2/($U$7/2)^2)</f>
        <v>#VALUE!</v>
      </c>
      <c r="Z2595" s="136">
        <f t="shared" si="408"/>
        <v>51660</v>
      </c>
      <c r="AA2595" t="e">
        <f>SQRT(($U$6/2)^2-($U$6/2)^2*'(OLD) bottom seam length'!Z2595^2/($U$7/2)^2)</f>
        <v>#VALUE!</v>
      </c>
      <c r="AC2595" s="136">
        <f t="shared" si="409"/>
        <v>51660</v>
      </c>
      <c r="AD2595" t="e">
        <f>SQRT(($U$6/2)^2-($U$6/2)^2*'(OLD) bottom seam length'!AC2595^2/($U$7/2)^2)</f>
        <v>#VALUE!</v>
      </c>
    </row>
    <row r="2596" spans="2:30">
      <c r="B2596" s="136">
        <f t="shared" si="400"/>
        <v>51700</v>
      </c>
      <c r="C2596" t="e">
        <f>SQRT(($C$5/2)^2-($C$5/2)^2*'(OLD) bottom seam length'!B2596^2/($C$6/2)^2)</f>
        <v>#DIV/0!</v>
      </c>
      <c r="E2596" s="136">
        <f t="shared" si="401"/>
        <v>51700</v>
      </c>
      <c r="F2596" t="e">
        <f>SQRT(($C$5/2)^2-($C$5/2)^2*'(OLD) bottom seam length'!E2596^2/($C$6/2)^2)</f>
        <v>#DIV/0!</v>
      </c>
      <c r="H2596" s="136">
        <f t="shared" si="402"/>
        <v>51700</v>
      </c>
      <c r="I2596" t="e">
        <f>SQRT(($C$5/2)^2-($C$5/2)^2*'(OLD) bottom seam length'!H2596^2/($C$6/2)^2)</f>
        <v>#DIV/0!</v>
      </c>
      <c r="K2596" s="136">
        <f t="shared" si="403"/>
        <v>51700</v>
      </c>
      <c r="L2596" t="e">
        <f>SQRT(($C$5/2)^2-($C$5/2)^2*'(OLD) bottom seam length'!K2596^2/($C$6/2)^2)</f>
        <v>#DIV/0!</v>
      </c>
      <c r="O2596" s="136">
        <f t="shared" si="404"/>
        <v>51700</v>
      </c>
      <c r="P2596" t="b">
        <f t="shared" si="405"/>
        <v>0</v>
      </c>
      <c r="T2596" s="136">
        <f t="shared" si="406"/>
        <v>51680</v>
      </c>
      <c r="U2596" t="e">
        <f>SQRT(($U$6/2)^2-($U$6/2)^2*'(OLD) bottom seam length'!T2596^2/($U$7/2)^2)</f>
        <v>#VALUE!</v>
      </c>
      <c r="W2596" s="136">
        <f t="shared" si="407"/>
        <v>51680</v>
      </c>
      <c r="X2596" t="e">
        <f>SQRT(($U$6/2)^2-($U$6/2)^2*'(OLD) bottom seam length'!W2596^2/($U$7/2)^2)</f>
        <v>#VALUE!</v>
      </c>
      <c r="Z2596" s="136">
        <f t="shared" si="408"/>
        <v>51680</v>
      </c>
      <c r="AA2596" t="e">
        <f>SQRT(($U$6/2)^2-($U$6/2)^2*'(OLD) bottom seam length'!Z2596^2/($U$7/2)^2)</f>
        <v>#VALUE!</v>
      </c>
      <c r="AC2596" s="136">
        <f t="shared" si="409"/>
        <v>51680</v>
      </c>
      <c r="AD2596" t="e">
        <f>SQRT(($U$6/2)^2-($U$6/2)^2*'(OLD) bottom seam length'!AC2596^2/($U$7/2)^2)</f>
        <v>#VALUE!</v>
      </c>
    </row>
    <row r="2597" spans="2:30">
      <c r="B2597" s="136">
        <f t="shared" si="400"/>
        <v>51720</v>
      </c>
      <c r="C2597" t="e">
        <f>SQRT(($C$5/2)^2-($C$5/2)^2*'(OLD) bottom seam length'!B2597^2/($C$6/2)^2)</f>
        <v>#DIV/0!</v>
      </c>
      <c r="E2597" s="136">
        <f t="shared" si="401"/>
        <v>51720</v>
      </c>
      <c r="F2597" t="e">
        <f>SQRT(($C$5/2)^2-($C$5/2)^2*'(OLD) bottom seam length'!E2597^2/($C$6/2)^2)</f>
        <v>#DIV/0!</v>
      </c>
      <c r="H2597" s="136">
        <f t="shared" si="402"/>
        <v>51720</v>
      </c>
      <c r="I2597" t="e">
        <f>SQRT(($C$5/2)^2-($C$5/2)^2*'(OLD) bottom seam length'!H2597^2/($C$6/2)^2)</f>
        <v>#DIV/0!</v>
      </c>
      <c r="K2597" s="136">
        <f t="shared" si="403"/>
        <v>51720</v>
      </c>
      <c r="L2597" t="e">
        <f>SQRT(($C$5/2)^2-($C$5/2)^2*'(OLD) bottom seam length'!K2597^2/($C$6/2)^2)</f>
        <v>#DIV/0!</v>
      </c>
      <c r="O2597" s="136">
        <f t="shared" si="404"/>
        <v>51720</v>
      </c>
      <c r="P2597" t="b">
        <f t="shared" si="405"/>
        <v>0</v>
      </c>
      <c r="T2597" s="136">
        <f t="shared" si="406"/>
        <v>51700</v>
      </c>
      <c r="U2597" t="e">
        <f>SQRT(($U$6/2)^2-($U$6/2)^2*'(OLD) bottom seam length'!T2597^2/($U$7/2)^2)</f>
        <v>#VALUE!</v>
      </c>
      <c r="W2597" s="136">
        <f t="shared" si="407"/>
        <v>51700</v>
      </c>
      <c r="X2597" t="e">
        <f>SQRT(($U$6/2)^2-($U$6/2)^2*'(OLD) bottom seam length'!W2597^2/($U$7/2)^2)</f>
        <v>#VALUE!</v>
      </c>
      <c r="Z2597" s="136">
        <f t="shared" si="408"/>
        <v>51700</v>
      </c>
      <c r="AA2597" t="e">
        <f>SQRT(($U$6/2)^2-($U$6/2)^2*'(OLD) bottom seam length'!Z2597^2/($U$7/2)^2)</f>
        <v>#VALUE!</v>
      </c>
      <c r="AC2597" s="136">
        <f t="shared" si="409"/>
        <v>51700</v>
      </c>
      <c r="AD2597" t="e">
        <f>SQRT(($U$6/2)^2-($U$6/2)^2*'(OLD) bottom seam length'!AC2597^2/($U$7/2)^2)</f>
        <v>#VALUE!</v>
      </c>
    </row>
    <row r="2598" spans="2:30">
      <c r="B2598" s="136">
        <f t="shared" si="400"/>
        <v>51740</v>
      </c>
      <c r="C2598" t="e">
        <f>SQRT(($C$5/2)^2-($C$5/2)^2*'(OLD) bottom seam length'!B2598^2/($C$6/2)^2)</f>
        <v>#DIV/0!</v>
      </c>
      <c r="E2598" s="136">
        <f t="shared" si="401"/>
        <v>51740</v>
      </c>
      <c r="F2598" t="e">
        <f>SQRT(($C$5/2)^2-($C$5/2)^2*'(OLD) bottom seam length'!E2598^2/($C$6/2)^2)</f>
        <v>#DIV/0!</v>
      </c>
      <c r="H2598" s="136">
        <f t="shared" si="402"/>
        <v>51740</v>
      </c>
      <c r="I2598" t="e">
        <f>SQRT(($C$5/2)^2-($C$5/2)^2*'(OLD) bottom seam length'!H2598^2/($C$6/2)^2)</f>
        <v>#DIV/0!</v>
      </c>
      <c r="K2598" s="136">
        <f t="shared" si="403"/>
        <v>51740</v>
      </c>
      <c r="L2598" t="e">
        <f>SQRT(($C$5/2)^2-($C$5/2)^2*'(OLD) bottom seam length'!K2598^2/($C$6/2)^2)</f>
        <v>#DIV/0!</v>
      </c>
      <c r="O2598" s="136">
        <f t="shared" si="404"/>
        <v>51740</v>
      </c>
      <c r="P2598" t="b">
        <f t="shared" si="405"/>
        <v>0</v>
      </c>
      <c r="T2598" s="136">
        <f t="shared" si="406"/>
        <v>51720</v>
      </c>
      <c r="U2598" t="e">
        <f>SQRT(($U$6/2)^2-($U$6/2)^2*'(OLD) bottom seam length'!T2598^2/($U$7/2)^2)</f>
        <v>#VALUE!</v>
      </c>
      <c r="W2598" s="136">
        <f t="shared" si="407"/>
        <v>51720</v>
      </c>
      <c r="X2598" t="e">
        <f>SQRT(($U$6/2)^2-($U$6/2)^2*'(OLD) bottom seam length'!W2598^2/($U$7/2)^2)</f>
        <v>#VALUE!</v>
      </c>
      <c r="Z2598" s="136">
        <f t="shared" si="408"/>
        <v>51720</v>
      </c>
      <c r="AA2598" t="e">
        <f>SQRT(($U$6/2)^2-($U$6/2)^2*'(OLD) bottom seam length'!Z2598^2/($U$7/2)^2)</f>
        <v>#VALUE!</v>
      </c>
      <c r="AC2598" s="136">
        <f t="shared" si="409"/>
        <v>51720</v>
      </c>
      <c r="AD2598" t="e">
        <f>SQRT(($U$6/2)^2-($U$6/2)^2*'(OLD) bottom seam length'!AC2598^2/($U$7/2)^2)</f>
        <v>#VALUE!</v>
      </c>
    </row>
    <row r="2599" spans="2:30">
      <c r="B2599" s="136">
        <f t="shared" si="400"/>
        <v>51760</v>
      </c>
      <c r="C2599" t="e">
        <f>SQRT(($C$5/2)^2-($C$5/2)^2*'(OLD) bottom seam length'!B2599^2/($C$6/2)^2)</f>
        <v>#DIV/0!</v>
      </c>
      <c r="E2599" s="136">
        <f t="shared" si="401"/>
        <v>51760</v>
      </c>
      <c r="F2599" t="e">
        <f>SQRT(($C$5/2)^2-($C$5/2)^2*'(OLD) bottom seam length'!E2599^2/($C$6/2)^2)</f>
        <v>#DIV/0!</v>
      </c>
      <c r="H2599" s="136">
        <f t="shared" si="402"/>
        <v>51760</v>
      </c>
      <c r="I2599" t="e">
        <f>SQRT(($C$5/2)^2-($C$5/2)^2*'(OLD) bottom seam length'!H2599^2/($C$6/2)^2)</f>
        <v>#DIV/0!</v>
      </c>
      <c r="K2599" s="136">
        <f t="shared" si="403"/>
        <v>51760</v>
      </c>
      <c r="L2599" t="e">
        <f>SQRT(($C$5/2)^2-($C$5/2)^2*'(OLD) bottom seam length'!K2599^2/($C$6/2)^2)</f>
        <v>#DIV/0!</v>
      </c>
      <c r="O2599" s="136">
        <f t="shared" si="404"/>
        <v>51760</v>
      </c>
      <c r="P2599" t="b">
        <f t="shared" si="405"/>
        <v>0</v>
      </c>
      <c r="T2599" s="136">
        <f t="shared" si="406"/>
        <v>51740</v>
      </c>
      <c r="U2599" t="e">
        <f>SQRT(($U$6/2)^2-($U$6/2)^2*'(OLD) bottom seam length'!T2599^2/($U$7/2)^2)</f>
        <v>#VALUE!</v>
      </c>
      <c r="W2599" s="136">
        <f t="shared" si="407"/>
        <v>51740</v>
      </c>
      <c r="X2599" t="e">
        <f>SQRT(($U$6/2)^2-($U$6/2)^2*'(OLD) bottom seam length'!W2599^2/($U$7/2)^2)</f>
        <v>#VALUE!</v>
      </c>
      <c r="Z2599" s="136">
        <f t="shared" si="408"/>
        <v>51740</v>
      </c>
      <c r="AA2599" t="e">
        <f>SQRT(($U$6/2)^2-($U$6/2)^2*'(OLD) bottom seam length'!Z2599^2/($U$7/2)^2)</f>
        <v>#VALUE!</v>
      </c>
      <c r="AC2599" s="136">
        <f t="shared" si="409"/>
        <v>51740</v>
      </c>
      <c r="AD2599" t="e">
        <f>SQRT(($U$6/2)^2-($U$6/2)^2*'(OLD) bottom seam length'!AC2599^2/($U$7/2)^2)</f>
        <v>#VALUE!</v>
      </c>
    </row>
    <row r="2600" spans="2:30">
      <c r="B2600" s="136">
        <f t="shared" si="400"/>
        <v>51780</v>
      </c>
      <c r="C2600" t="e">
        <f>SQRT(($C$5/2)^2-($C$5/2)^2*'(OLD) bottom seam length'!B2600^2/($C$6/2)^2)</f>
        <v>#DIV/0!</v>
      </c>
      <c r="E2600" s="136">
        <f t="shared" si="401"/>
        <v>51780</v>
      </c>
      <c r="F2600" t="e">
        <f>SQRT(($C$5/2)^2-($C$5/2)^2*'(OLD) bottom seam length'!E2600^2/($C$6/2)^2)</f>
        <v>#DIV/0!</v>
      </c>
      <c r="H2600" s="136">
        <f t="shared" si="402"/>
        <v>51780</v>
      </c>
      <c r="I2600" t="e">
        <f>SQRT(($C$5/2)^2-($C$5/2)^2*'(OLD) bottom seam length'!H2600^2/($C$6/2)^2)</f>
        <v>#DIV/0!</v>
      </c>
      <c r="K2600" s="136">
        <f t="shared" si="403"/>
        <v>51780</v>
      </c>
      <c r="L2600" t="e">
        <f>SQRT(($C$5/2)^2-($C$5/2)^2*'(OLD) bottom seam length'!K2600^2/($C$6/2)^2)</f>
        <v>#DIV/0!</v>
      </c>
      <c r="O2600" s="136">
        <f t="shared" si="404"/>
        <v>51780</v>
      </c>
      <c r="P2600" t="b">
        <f t="shared" si="405"/>
        <v>0</v>
      </c>
      <c r="T2600" s="136">
        <f t="shared" si="406"/>
        <v>51760</v>
      </c>
      <c r="U2600" t="e">
        <f>SQRT(($U$6/2)^2-($U$6/2)^2*'(OLD) bottom seam length'!T2600^2/($U$7/2)^2)</f>
        <v>#VALUE!</v>
      </c>
      <c r="W2600" s="136">
        <f t="shared" si="407"/>
        <v>51760</v>
      </c>
      <c r="X2600" t="e">
        <f>SQRT(($U$6/2)^2-($U$6/2)^2*'(OLD) bottom seam length'!W2600^2/($U$7/2)^2)</f>
        <v>#VALUE!</v>
      </c>
      <c r="Z2600" s="136">
        <f t="shared" si="408"/>
        <v>51760</v>
      </c>
      <c r="AA2600" t="e">
        <f>SQRT(($U$6/2)^2-($U$6/2)^2*'(OLD) bottom seam length'!Z2600^2/($U$7/2)^2)</f>
        <v>#VALUE!</v>
      </c>
      <c r="AC2600" s="136">
        <f t="shared" si="409"/>
        <v>51760</v>
      </c>
      <c r="AD2600" t="e">
        <f>SQRT(($U$6/2)^2-($U$6/2)^2*'(OLD) bottom seam length'!AC2600^2/($U$7/2)^2)</f>
        <v>#VALUE!</v>
      </c>
    </row>
    <row r="2601" spans="2:30">
      <c r="B2601" s="136">
        <f t="shared" si="400"/>
        <v>51800</v>
      </c>
      <c r="C2601" t="e">
        <f>SQRT(($C$5/2)^2-($C$5/2)^2*'(OLD) bottom seam length'!B2601^2/($C$6/2)^2)</f>
        <v>#DIV/0!</v>
      </c>
      <c r="E2601" s="136">
        <f t="shared" si="401"/>
        <v>51800</v>
      </c>
      <c r="F2601" t="e">
        <f>SQRT(($C$5/2)^2-($C$5/2)^2*'(OLD) bottom seam length'!E2601^2/($C$6/2)^2)</f>
        <v>#DIV/0!</v>
      </c>
      <c r="H2601" s="136">
        <f t="shared" si="402"/>
        <v>51800</v>
      </c>
      <c r="I2601" t="e">
        <f>SQRT(($C$5/2)^2-($C$5/2)^2*'(OLD) bottom seam length'!H2601^2/($C$6/2)^2)</f>
        <v>#DIV/0!</v>
      </c>
      <c r="K2601" s="136">
        <f t="shared" si="403"/>
        <v>51800</v>
      </c>
      <c r="L2601" t="e">
        <f>SQRT(($C$5/2)^2-($C$5/2)^2*'(OLD) bottom seam length'!K2601^2/($C$6/2)^2)</f>
        <v>#DIV/0!</v>
      </c>
      <c r="O2601" s="136">
        <f t="shared" si="404"/>
        <v>51800</v>
      </c>
      <c r="P2601" t="b">
        <f t="shared" si="405"/>
        <v>0</v>
      </c>
      <c r="T2601" s="136">
        <f t="shared" si="406"/>
        <v>51780</v>
      </c>
      <c r="U2601" t="e">
        <f>SQRT(($U$6/2)^2-($U$6/2)^2*'(OLD) bottom seam length'!T2601^2/($U$7/2)^2)</f>
        <v>#VALUE!</v>
      </c>
      <c r="W2601" s="136">
        <f t="shared" si="407"/>
        <v>51780</v>
      </c>
      <c r="X2601" t="e">
        <f>SQRT(($U$6/2)^2-($U$6/2)^2*'(OLD) bottom seam length'!W2601^2/($U$7/2)^2)</f>
        <v>#VALUE!</v>
      </c>
      <c r="Z2601" s="136">
        <f t="shared" si="408"/>
        <v>51780</v>
      </c>
      <c r="AA2601" t="e">
        <f>SQRT(($U$6/2)^2-($U$6/2)^2*'(OLD) bottom seam length'!Z2601^2/($U$7/2)^2)</f>
        <v>#VALUE!</v>
      </c>
      <c r="AC2601" s="136">
        <f t="shared" si="409"/>
        <v>51780</v>
      </c>
      <c r="AD2601" t="e">
        <f>SQRT(($U$6/2)^2-($U$6/2)^2*'(OLD) bottom seam length'!AC2601^2/($U$7/2)^2)</f>
        <v>#VALUE!</v>
      </c>
    </row>
    <row r="2602" spans="2:30">
      <c r="B2602" s="136">
        <f t="shared" si="400"/>
        <v>51820</v>
      </c>
      <c r="C2602" t="e">
        <f>SQRT(($C$5/2)^2-($C$5/2)^2*'(OLD) bottom seam length'!B2602^2/($C$6/2)^2)</f>
        <v>#DIV/0!</v>
      </c>
      <c r="E2602" s="136">
        <f t="shared" si="401"/>
        <v>51820</v>
      </c>
      <c r="F2602" t="e">
        <f>SQRT(($C$5/2)^2-($C$5/2)^2*'(OLD) bottom seam length'!E2602^2/($C$6/2)^2)</f>
        <v>#DIV/0!</v>
      </c>
      <c r="H2602" s="136">
        <f t="shared" si="402"/>
        <v>51820</v>
      </c>
      <c r="I2602" t="e">
        <f>SQRT(($C$5/2)^2-($C$5/2)^2*'(OLD) bottom seam length'!H2602^2/($C$6/2)^2)</f>
        <v>#DIV/0!</v>
      </c>
      <c r="K2602" s="136">
        <f t="shared" si="403"/>
        <v>51820</v>
      </c>
      <c r="L2602" t="e">
        <f>SQRT(($C$5/2)^2-($C$5/2)^2*'(OLD) bottom seam length'!K2602^2/($C$6/2)^2)</f>
        <v>#DIV/0!</v>
      </c>
      <c r="O2602" s="136">
        <f t="shared" si="404"/>
        <v>51820</v>
      </c>
      <c r="P2602" t="b">
        <f t="shared" si="405"/>
        <v>0</v>
      </c>
      <c r="T2602" s="136">
        <f t="shared" si="406"/>
        <v>51800</v>
      </c>
      <c r="U2602" t="e">
        <f>SQRT(($U$6/2)^2-($U$6/2)^2*'(OLD) bottom seam length'!T2602^2/($U$7/2)^2)</f>
        <v>#VALUE!</v>
      </c>
      <c r="W2602" s="136">
        <f t="shared" si="407"/>
        <v>51800</v>
      </c>
      <c r="X2602" t="e">
        <f>SQRT(($U$6/2)^2-($U$6/2)^2*'(OLD) bottom seam length'!W2602^2/($U$7/2)^2)</f>
        <v>#VALUE!</v>
      </c>
      <c r="Z2602" s="136">
        <f t="shared" si="408"/>
        <v>51800</v>
      </c>
      <c r="AA2602" t="e">
        <f>SQRT(($U$6/2)^2-($U$6/2)^2*'(OLD) bottom seam length'!Z2602^2/($U$7/2)^2)</f>
        <v>#VALUE!</v>
      </c>
      <c r="AC2602" s="136">
        <f t="shared" si="409"/>
        <v>51800</v>
      </c>
      <c r="AD2602" t="e">
        <f>SQRT(($U$6/2)^2-($U$6/2)^2*'(OLD) bottom seam length'!AC2602^2/($U$7/2)^2)</f>
        <v>#VALUE!</v>
      </c>
    </row>
    <row r="2603" spans="2:30">
      <c r="B2603" s="136">
        <f t="shared" si="400"/>
        <v>51840</v>
      </c>
      <c r="C2603" t="e">
        <f>SQRT(($C$5/2)^2-($C$5/2)^2*'(OLD) bottom seam length'!B2603^2/($C$6/2)^2)</f>
        <v>#DIV/0!</v>
      </c>
      <c r="E2603" s="136">
        <f t="shared" si="401"/>
        <v>51840</v>
      </c>
      <c r="F2603" t="e">
        <f>SQRT(($C$5/2)^2-($C$5/2)^2*'(OLD) bottom seam length'!E2603^2/($C$6/2)^2)</f>
        <v>#DIV/0!</v>
      </c>
      <c r="H2603" s="136">
        <f t="shared" si="402"/>
        <v>51840</v>
      </c>
      <c r="I2603" t="e">
        <f>SQRT(($C$5/2)^2-($C$5/2)^2*'(OLD) bottom seam length'!H2603^2/($C$6/2)^2)</f>
        <v>#DIV/0!</v>
      </c>
      <c r="K2603" s="136">
        <f t="shared" si="403"/>
        <v>51840</v>
      </c>
      <c r="L2603" t="e">
        <f>SQRT(($C$5/2)^2-($C$5/2)^2*'(OLD) bottom seam length'!K2603^2/($C$6/2)^2)</f>
        <v>#DIV/0!</v>
      </c>
      <c r="O2603" s="136">
        <f t="shared" si="404"/>
        <v>51840</v>
      </c>
      <c r="P2603" t="b">
        <f t="shared" si="405"/>
        <v>0</v>
      </c>
      <c r="T2603" s="136">
        <f t="shared" si="406"/>
        <v>51820</v>
      </c>
      <c r="U2603" t="e">
        <f>SQRT(($U$6/2)^2-($U$6/2)^2*'(OLD) bottom seam length'!T2603^2/($U$7/2)^2)</f>
        <v>#VALUE!</v>
      </c>
      <c r="W2603" s="136">
        <f t="shared" si="407"/>
        <v>51820</v>
      </c>
      <c r="X2603" t="e">
        <f>SQRT(($U$6/2)^2-($U$6/2)^2*'(OLD) bottom seam length'!W2603^2/($U$7/2)^2)</f>
        <v>#VALUE!</v>
      </c>
      <c r="Z2603" s="136">
        <f t="shared" si="408"/>
        <v>51820</v>
      </c>
      <c r="AA2603" t="e">
        <f>SQRT(($U$6/2)^2-($U$6/2)^2*'(OLD) bottom seam length'!Z2603^2/($U$7/2)^2)</f>
        <v>#VALUE!</v>
      </c>
      <c r="AC2603" s="136">
        <f t="shared" si="409"/>
        <v>51820</v>
      </c>
      <c r="AD2603" t="e">
        <f>SQRT(($U$6/2)^2-($U$6/2)^2*'(OLD) bottom seam length'!AC2603^2/($U$7/2)^2)</f>
        <v>#VALUE!</v>
      </c>
    </row>
    <row r="2604" spans="2:30">
      <c r="B2604" s="136">
        <f t="shared" si="400"/>
        <v>51860</v>
      </c>
      <c r="C2604" t="e">
        <f>SQRT(($C$5/2)^2-($C$5/2)^2*'(OLD) bottom seam length'!B2604^2/($C$6/2)^2)</f>
        <v>#DIV/0!</v>
      </c>
      <c r="E2604" s="136">
        <f t="shared" si="401"/>
        <v>51860</v>
      </c>
      <c r="F2604" t="e">
        <f>SQRT(($C$5/2)^2-($C$5/2)^2*'(OLD) bottom seam length'!E2604^2/($C$6/2)^2)</f>
        <v>#DIV/0!</v>
      </c>
      <c r="H2604" s="136">
        <f t="shared" si="402"/>
        <v>51860</v>
      </c>
      <c r="I2604" t="e">
        <f>SQRT(($C$5/2)^2-($C$5/2)^2*'(OLD) bottom seam length'!H2604^2/($C$6/2)^2)</f>
        <v>#DIV/0!</v>
      </c>
      <c r="K2604" s="136">
        <f t="shared" si="403"/>
        <v>51860</v>
      </c>
      <c r="L2604" t="e">
        <f>SQRT(($C$5/2)^2-($C$5/2)^2*'(OLD) bottom seam length'!K2604^2/($C$6/2)^2)</f>
        <v>#DIV/0!</v>
      </c>
      <c r="O2604" s="136">
        <f t="shared" si="404"/>
        <v>51860</v>
      </c>
      <c r="P2604" t="b">
        <f t="shared" si="405"/>
        <v>0</v>
      </c>
      <c r="T2604" s="136">
        <f t="shared" si="406"/>
        <v>51840</v>
      </c>
      <c r="U2604" t="e">
        <f>SQRT(($U$6/2)^2-($U$6/2)^2*'(OLD) bottom seam length'!T2604^2/($U$7/2)^2)</f>
        <v>#VALUE!</v>
      </c>
      <c r="W2604" s="136">
        <f t="shared" si="407"/>
        <v>51840</v>
      </c>
      <c r="X2604" t="e">
        <f>SQRT(($U$6/2)^2-($U$6/2)^2*'(OLD) bottom seam length'!W2604^2/($U$7/2)^2)</f>
        <v>#VALUE!</v>
      </c>
      <c r="Z2604" s="136">
        <f t="shared" si="408"/>
        <v>51840</v>
      </c>
      <c r="AA2604" t="e">
        <f>SQRT(($U$6/2)^2-($U$6/2)^2*'(OLD) bottom seam length'!Z2604^2/($U$7/2)^2)</f>
        <v>#VALUE!</v>
      </c>
      <c r="AC2604" s="136">
        <f t="shared" si="409"/>
        <v>51840</v>
      </c>
      <c r="AD2604" t="e">
        <f>SQRT(($U$6/2)^2-($U$6/2)^2*'(OLD) bottom seam length'!AC2604^2/($U$7/2)^2)</f>
        <v>#VALUE!</v>
      </c>
    </row>
    <row r="2605" spans="2:30">
      <c r="B2605" s="136">
        <f t="shared" si="400"/>
        <v>51880</v>
      </c>
      <c r="C2605" t="e">
        <f>SQRT(($C$5/2)^2-($C$5/2)^2*'(OLD) bottom seam length'!B2605^2/($C$6/2)^2)</f>
        <v>#DIV/0!</v>
      </c>
      <c r="E2605" s="136">
        <f t="shared" si="401"/>
        <v>51880</v>
      </c>
      <c r="F2605" t="e">
        <f>SQRT(($C$5/2)^2-($C$5/2)^2*'(OLD) bottom seam length'!E2605^2/($C$6/2)^2)</f>
        <v>#DIV/0!</v>
      </c>
      <c r="H2605" s="136">
        <f t="shared" si="402"/>
        <v>51880</v>
      </c>
      <c r="I2605" t="e">
        <f>SQRT(($C$5/2)^2-($C$5/2)^2*'(OLD) bottom seam length'!H2605^2/($C$6/2)^2)</f>
        <v>#DIV/0!</v>
      </c>
      <c r="K2605" s="136">
        <f t="shared" si="403"/>
        <v>51880</v>
      </c>
      <c r="L2605" t="e">
        <f>SQRT(($C$5/2)^2-($C$5/2)^2*'(OLD) bottom seam length'!K2605^2/($C$6/2)^2)</f>
        <v>#DIV/0!</v>
      </c>
      <c r="O2605" s="136">
        <f t="shared" si="404"/>
        <v>51880</v>
      </c>
      <c r="P2605" t="b">
        <f t="shared" si="405"/>
        <v>0</v>
      </c>
      <c r="T2605" s="136">
        <f t="shared" si="406"/>
        <v>51860</v>
      </c>
      <c r="U2605" t="e">
        <f>SQRT(($U$6/2)^2-($U$6/2)^2*'(OLD) bottom seam length'!T2605^2/($U$7/2)^2)</f>
        <v>#VALUE!</v>
      </c>
      <c r="W2605" s="136">
        <f t="shared" si="407"/>
        <v>51860</v>
      </c>
      <c r="X2605" t="e">
        <f>SQRT(($U$6/2)^2-($U$6/2)^2*'(OLD) bottom seam length'!W2605^2/($U$7/2)^2)</f>
        <v>#VALUE!</v>
      </c>
      <c r="Z2605" s="136">
        <f t="shared" si="408"/>
        <v>51860</v>
      </c>
      <c r="AA2605" t="e">
        <f>SQRT(($U$6/2)^2-($U$6/2)^2*'(OLD) bottom seam length'!Z2605^2/($U$7/2)^2)</f>
        <v>#VALUE!</v>
      </c>
      <c r="AC2605" s="136">
        <f t="shared" si="409"/>
        <v>51860</v>
      </c>
      <c r="AD2605" t="e">
        <f>SQRT(($U$6/2)^2-($U$6/2)^2*'(OLD) bottom seam length'!AC2605^2/($U$7/2)^2)</f>
        <v>#VALUE!</v>
      </c>
    </row>
    <row r="2606" spans="2:30">
      <c r="B2606" s="136">
        <f t="shared" si="400"/>
        <v>51900</v>
      </c>
      <c r="C2606" t="e">
        <f>SQRT(($C$5/2)^2-($C$5/2)^2*'(OLD) bottom seam length'!B2606^2/($C$6/2)^2)</f>
        <v>#DIV/0!</v>
      </c>
      <c r="E2606" s="136">
        <f t="shared" si="401"/>
        <v>51900</v>
      </c>
      <c r="F2606" t="e">
        <f>SQRT(($C$5/2)^2-($C$5/2)^2*'(OLD) bottom seam length'!E2606^2/($C$6/2)^2)</f>
        <v>#DIV/0!</v>
      </c>
      <c r="H2606" s="136">
        <f t="shared" si="402"/>
        <v>51900</v>
      </c>
      <c r="I2606" t="e">
        <f>SQRT(($C$5/2)^2-($C$5/2)^2*'(OLD) bottom seam length'!H2606^2/($C$6/2)^2)</f>
        <v>#DIV/0!</v>
      </c>
      <c r="K2606" s="136">
        <f t="shared" si="403"/>
        <v>51900</v>
      </c>
      <c r="L2606" t="e">
        <f>SQRT(($C$5/2)^2-($C$5/2)^2*'(OLD) bottom seam length'!K2606^2/($C$6/2)^2)</f>
        <v>#DIV/0!</v>
      </c>
      <c r="O2606" s="136">
        <f t="shared" si="404"/>
        <v>51900</v>
      </c>
      <c r="P2606" t="b">
        <f t="shared" si="405"/>
        <v>0</v>
      </c>
      <c r="T2606" s="136">
        <f t="shared" si="406"/>
        <v>51880</v>
      </c>
      <c r="U2606" t="e">
        <f>SQRT(($U$6/2)^2-($U$6/2)^2*'(OLD) bottom seam length'!T2606^2/($U$7/2)^2)</f>
        <v>#VALUE!</v>
      </c>
      <c r="W2606" s="136">
        <f t="shared" si="407"/>
        <v>51880</v>
      </c>
      <c r="X2606" t="e">
        <f>SQRT(($U$6/2)^2-($U$6/2)^2*'(OLD) bottom seam length'!W2606^2/($U$7/2)^2)</f>
        <v>#VALUE!</v>
      </c>
      <c r="Z2606" s="136">
        <f t="shared" si="408"/>
        <v>51880</v>
      </c>
      <c r="AA2606" t="e">
        <f>SQRT(($U$6/2)^2-($U$6/2)^2*'(OLD) bottom seam length'!Z2606^2/($U$7/2)^2)</f>
        <v>#VALUE!</v>
      </c>
      <c r="AC2606" s="136">
        <f t="shared" si="409"/>
        <v>51880</v>
      </c>
      <c r="AD2606" t="e">
        <f>SQRT(($U$6/2)^2-($U$6/2)^2*'(OLD) bottom seam length'!AC2606^2/($U$7/2)^2)</f>
        <v>#VALUE!</v>
      </c>
    </row>
    <row r="2607" spans="2:30">
      <c r="B2607" s="136">
        <f t="shared" si="400"/>
        <v>51920</v>
      </c>
      <c r="C2607" t="e">
        <f>SQRT(($C$5/2)^2-($C$5/2)^2*'(OLD) bottom seam length'!B2607^2/($C$6/2)^2)</f>
        <v>#DIV/0!</v>
      </c>
      <c r="E2607" s="136">
        <f t="shared" si="401"/>
        <v>51920</v>
      </c>
      <c r="F2607" t="e">
        <f>SQRT(($C$5/2)^2-($C$5/2)^2*'(OLD) bottom seam length'!E2607^2/($C$6/2)^2)</f>
        <v>#DIV/0!</v>
      </c>
      <c r="H2607" s="136">
        <f t="shared" si="402"/>
        <v>51920</v>
      </c>
      <c r="I2607" t="e">
        <f>SQRT(($C$5/2)^2-($C$5/2)^2*'(OLD) bottom seam length'!H2607^2/($C$6/2)^2)</f>
        <v>#DIV/0!</v>
      </c>
      <c r="K2607" s="136">
        <f t="shared" si="403"/>
        <v>51920</v>
      </c>
      <c r="L2607" t="e">
        <f>SQRT(($C$5/2)^2-($C$5/2)^2*'(OLD) bottom seam length'!K2607^2/($C$6/2)^2)</f>
        <v>#DIV/0!</v>
      </c>
      <c r="O2607" s="136">
        <f t="shared" si="404"/>
        <v>51920</v>
      </c>
      <c r="P2607" t="b">
        <f t="shared" si="405"/>
        <v>0</v>
      </c>
      <c r="T2607" s="136">
        <f t="shared" si="406"/>
        <v>51900</v>
      </c>
      <c r="U2607" t="e">
        <f>SQRT(($U$6/2)^2-($U$6/2)^2*'(OLD) bottom seam length'!T2607^2/($U$7/2)^2)</f>
        <v>#VALUE!</v>
      </c>
      <c r="W2607" s="136">
        <f t="shared" si="407"/>
        <v>51900</v>
      </c>
      <c r="X2607" t="e">
        <f>SQRT(($U$6/2)^2-($U$6/2)^2*'(OLD) bottom seam length'!W2607^2/($U$7/2)^2)</f>
        <v>#VALUE!</v>
      </c>
      <c r="Z2607" s="136">
        <f t="shared" si="408"/>
        <v>51900</v>
      </c>
      <c r="AA2607" t="e">
        <f>SQRT(($U$6/2)^2-($U$6/2)^2*'(OLD) bottom seam length'!Z2607^2/($U$7/2)^2)</f>
        <v>#VALUE!</v>
      </c>
      <c r="AC2607" s="136">
        <f t="shared" si="409"/>
        <v>51900</v>
      </c>
      <c r="AD2607" t="e">
        <f>SQRT(($U$6/2)^2-($U$6/2)^2*'(OLD) bottom seam length'!AC2607^2/($U$7/2)^2)</f>
        <v>#VALUE!</v>
      </c>
    </row>
    <row r="2608" spans="2:30">
      <c r="B2608" s="136">
        <f t="shared" si="400"/>
        <v>51940</v>
      </c>
      <c r="C2608" t="e">
        <f>SQRT(($C$5/2)^2-($C$5/2)^2*'(OLD) bottom seam length'!B2608^2/($C$6/2)^2)</f>
        <v>#DIV/0!</v>
      </c>
      <c r="E2608" s="136">
        <f t="shared" si="401"/>
        <v>51940</v>
      </c>
      <c r="F2608" t="e">
        <f>SQRT(($C$5/2)^2-($C$5/2)^2*'(OLD) bottom seam length'!E2608^2/($C$6/2)^2)</f>
        <v>#DIV/0!</v>
      </c>
      <c r="H2608" s="136">
        <f t="shared" si="402"/>
        <v>51940</v>
      </c>
      <c r="I2608" t="e">
        <f>SQRT(($C$5/2)^2-($C$5/2)^2*'(OLD) bottom seam length'!H2608^2/($C$6/2)^2)</f>
        <v>#DIV/0!</v>
      </c>
      <c r="K2608" s="136">
        <f t="shared" si="403"/>
        <v>51940</v>
      </c>
      <c r="L2608" t="e">
        <f>SQRT(($C$5/2)^2-($C$5/2)^2*'(OLD) bottom seam length'!K2608^2/($C$6/2)^2)</f>
        <v>#DIV/0!</v>
      </c>
      <c r="O2608" s="136">
        <f t="shared" si="404"/>
        <v>51940</v>
      </c>
      <c r="P2608" t="b">
        <f t="shared" si="405"/>
        <v>0</v>
      </c>
      <c r="T2608" s="136">
        <f t="shared" si="406"/>
        <v>51920</v>
      </c>
      <c r="U2608" t="e">
        <f>SQRT(($U$6/2)^2-($U$6/2)^2*'(OLD) bottom seam length'!T2608^2/($U$7/2)^2)</f>
        <v>#VALUE!</v>
      </c>
      <c r="W2608" s="136">
        <f t="shared" si="407"/>
        <v>51920</v>
      </c>
      <c r="X2608" t="e">
        <f>SQRT(($U$6/2)^2-($U$6/2)^2*'(OLD) bottom seam length'!W2608^2/($U$7/2)^2)</f>
        <v>#VALUE!</v>
      </c>
      <c r="Z2608" s="136">
        <f t="shared" si="408"/>
        <v>51920</v>
      </c>
      <c r="AA2608" t="e">
        <f>SQRT(($U$6/2)^2-($U$6/2)^2*'(OLD) bottom seam length'!Z2608^2/($U$7/2)^2)</f>
        <v>#VALUE!</v>
      </c>
      <c r="AC2608" s="136">
        <f t="shared" si="409"/>
        <v>51920</v>
      </c>
      <c r="AD2608" t="e">
        <f>SQRT(($U$6/2)^2-($U$6/2)^2*'(OLD) bottom seam length'!AC2608^2/($U$7/2)^2)</f>
        <v>#VALUE!</v>
      </c>
    </row>
    <row r="2609" spans="2:30">
      <c r="B2609" s="136">
        <f t="shared" si="400"/>
        <v>51960</v>
      </c>
      <c r="C2609" t="e">
        <f>SQRT(($C$5/2)^2-($C$5/2)^2*'(OLD) bottom seam length'!B2609^2/($C$6/2)^2)</f>
        <v>#DIV/0!</v>
      </c>
      <c r="E2609" s="136">
        <f t="shared" si="401"/>
        <v>51960</v>
      </c>
      <c r="F2609" t="e">
        <f>SQRT(($C$5/2)^2-($C$5/2)^2*'(OLD) bottom seam length'!E2609^2/($C$6/2)^2)</f>
        <v>#DIV/0!</v>
      </c>
      <c r="H2609" s="136">
        <f t="shared" si="402"/>
        <v>51960</v>
      </c>
      <c r="I2609" t="e">
        <f>SQRT(($C$5/2)^2-($C$5/2)^2*'(OLD) bottom seam length'!H2609^2/($C$6/2)^2)</f>
        <v>#DIV/0!</v>
      </c>
      <c r="K2609" s="136">
        <f t="shared" si="403"/>
        <v>51960</v>
      </c>
      <c r="L2609" t="e">
        <f>SQRT(($C$5/2)^2-($C$5/2)^2*'(OLD) bottom seam length'!K2609^2/($C$6/2)^2)</f>
        <v>#DIV/0!</v>
      </c>
      <c r="O2609" s="136">
        <f t="shared" si="404"/>
        <v>51960</v>
      </c>
      <c r="P2609" t="b">
        <f t="shared" si="405"/>
        <v>0</v>
      </c>
      <c r="T2609" s="136">
        <f t="shared" si="406"/>
        <v>51940</v>
      </c>
      <c r="U2609" t="e">
        <f>SQRT(($U$6/2)^2-($U$6/2)^2*'(OLD) bottom seam length'!T2609^2/($U$7/2)^2)</f>
        <v>#VALUE!</v>
      </c>
      <c r="W2609" s="136">
        <f t="shared" si="407"/>
        <v>51940</v>
      </c>
      <c r="X2609" t="e">
        <f>SQRT(($U$6/2)^2-($U$6/2)^2*'(OLD) bottom seam length'!W2609^2/($U$7/2)^2)</f>
        <v>#VALUE!</v>
      </c>
      <c r="Z2609" s="136">
        <f t="shared" si="408"/>
        <v>51940</v>
      </c>
      <c r="AA2609" t="e">
        <f>SQRT(($U$6/2)^2-($U$6/2)^2*'(OLD) bottom seam length'!Z2609^2/($U$7/2)^2)</f>
        <v>#VALUE!</v>
      </c>
      <c r="AC2609" s="136">
        <f t="shared" si="409"/>
        <v>51940</v>
      </c>
      <c r="AD2609" t="e">
        <f>SQRT(($U$6/2)^2-($U$6/2)^2*'(OLD) bottom seam length'!AC2609^2/($U$7/2)^2)</f>
        <v>#VALUE!</v>
      </c>
    </row>
    <row r="2610" spans="2:30">
      <c r="B2610" s="136">
        <f t="shared" si="400"/>
        <v>51980</v>
      </c>
      <c r="C2610" t="e">
        <f>SQRT(($C$5/2)^2-($C$5/2)^2*'(OLD) bottom seam length'!B2610^2/($C$6/2)^2)</f>
        <v>#DIV/0!</v>
      </c>
      <c r="E2610" s="136">
        <f t="shared" si="401"/>
        <v>51980</v>
      </c>
      <c r="F2610" t="e">
        <f>SQRT(($C$5/2)^2-($C$5/2)^2*'(OLD) bottom seam length'!E2610^2/($C$6/2)^2)</f>
        <v>#DIV/0!</v>
      </c>
      <c r="H2610" s="136">
        <f t="shared" si="402"/>
        <v>51980</v>
      </c>
      <c r="I2610" t="e">
        <f>SQRT(($C$5/2)^2-($C$5/2)^2*'(OLD) bottom seam length'!H2610^2/($C$6/2)^2)</f>
        <v>#DIV/0!</v>
      </c>
      <c r="K2610" s="136">
        <f t="shared" si="403"/>
        <v>51980</v>
      </c>
      <c r="L2610" t="e">
        <f>SQRT(($C$5/2)^2-($C$5/2)^2*'(OLD) bottom seam length'!K2610^2/($C$6/2)^2)</f>
        <v>#DIV/0!</v>
      </c>
      <c r="O2610" s="136">
        <f t="shared" si="404"/>
        <v>51980</v>
      </c>
      <c r="P2610" t="b">
        <f t="shared" si="405"/>
        <v>0</v>
      </c>
      <c r="T2610" s="136">
        <f t="shared" si="406"/>
        <v>51960</v>
      </c>
      <c r="U2610" t="e">
        <f>SQRT(($U$6/2)^2-($U$6/2)^2*'(OLD) bottom seam length'!T2610^2/($U$7/2)^2)</f>
        <v>#VALUE!</v>
      </c>
      <c r="W2610" s="136">
        <f t="shared" si="407"/>
        <v>51960</v>
      </c>
      <c r="X2610" t="e">
        <f>SQRT(($U$6/2)^2-($U$6/2)^2*'(OLD) bottom seam length'!W2610^2/($U$7/2)^2)</f>
        <v>#VALUE!</v>
      </c>
      <c r="Z2610" s="136">
        <f t="shared" si="408"/>
        <v>51960</v>
      </c>
      <c r="AA2610" t="e">
        <f>SQRT(($U$6/2)^2-($U$6/2)^2*'(OLD) bottom seam length'!Z2610^2/($U$7/2)^2)</f>
        <v>#VALUE!</v>
      </c>
      <c r="AC2610" s="136">
        <f t="shared" si="409"/>
        <v>51960</v>
      </c>
      <c r="AD2610" t="e">
        <f>SQRT(($U$6/2)^2-($U$6/2)^2*'(OLD) bottom seam length'!AC2610^2/($U$7/2)^2)</f>
        <v>#VALUE!</v>
      </c>
    </row>
    <row r="2611" spans="2:30">
      <c r="B2611" s="136">
        <f t="shared" si="400"/>
        <v>52000</v>
      </c>
      <c r="C2611" t="e">
        <f>SQRT(($C$5/2)^2-($C$5/2)^2*'(OLD) bottom seam length'!B2611^2/($C$6/2)^2)</f>
        <v>#DIV/0!</v>
      </c>
      <c r="E2611" s="136">
        <f t="shared" si="401"/>
        <v>52000</v>
      </c>
      <c r="F2611" t="e">
        <f>SQRT(($C$5/2)^2-($C$5/2)^2*'(OLD) bottom seam length'!E2611^2/($C$6/2)^2)</f>
        <v>#DIV/0!</v>
      </c>
      <c r="H2611" s="136">
        <f t="shared" si="402"/>
        <v>52000</v>
      </c>
      <c r="I2611" t="e">
        <f>SQRT(($C$5/2)^2-($C$5/2)^2*'(OLD) bottom seam length'!H2611^2/($C$6/2)^2)</f>
        <v>#DIV/0!</v>
      </c>
      <c r="K2611" s="136">
        <f t="shared" si="403"/>
        <v>52000</v>
      </c>
      <c r="L2611" t="e">
        <f>SQRT(($C$5/2)^2-($C$5/2)^2*'(OLD) bottom seam length'!K2611^2/($C$6/2)^2)</f>
        <v>#DIV/0!</v>
      </c>
      <c r="O2611" s="136">
        <f t="shared" si="404"/>
        <v>52000</v>
      </c>
      <c r="P2611" t="b">
        <f t="shared" si="405"/>
        <v>0</v>
      </c>
      <c r="T2611" s="136">
        <f t="shared" si="406"/>
        <v>51980</v>
      </c>
      <c r="U2611" t="e">
        <f>SQRT(($U$6/2)^2-($U$6/2)^2*'(OLD) bottom seam length'!T2611^2/($U$7/2)^2)</f>
        <v>#VALUE!</v>
      </c>
      <c r="W2611" s="136">
        <f t="shared" si="407"/>
        <v>51980</v>
      </c>
      <c r="X2611" t="e">
        <f>SQRT(($U$6/2)^2-($U$6/2)^2*'(OLD) bottom seam length'!W2611^2/($U$7/2)^2)</f>
        <v>#VALUE!</v>
      </c>
      <c r="Z2611" s="136">
        <f t="shared" si="408"/>
        <v>51980</v>
      </c>
      <c r="AA2611" t="e">
        <f>SQRT(($U$6/2)^2-($U$6/2)^2*'(OLD) bottom seam length'!Z2611^2/($U$7/2)^2)</f>
        <v>#VALUE!</v>
      </c>
      <c r="AC2611" s="136">
        <f t="shared" si="409"/>
        <v>51980</v>
      </c>
      <c r="AD2611" t="e">
        <f>SQRT(($U$6/2)^2-($U$6/2)^2*'(OLD) bottom seam length'!AC2611^2/($U$7/2)^2)</f>
        <v>#VALUE!</v>
      </c>
    </row>
    <row r="2612" spans="2:30">
      <c r="B2612" s="136">
        <f t="shared" si="400"/>
        <v>52020</v>
      </c>
      <c r="C2612" t="e">
        <f>SQRT(($C$5/2)^2-($C$5/2)^2*'(OLD) bottom seam length'!B2612^2/($C$6/2)^2)</f>
        <v>#DIV/0!</v>
      </c>
      <c r="E2612" s="136">
        <f t="shared" si="401"/>
        <v>52020</v>
      </c>
      <c r="F2612" t="e">
        <f>SQRT(($C$5/2)^2-($C$5/2)^2*'(OLD) bottom seam length'!E2612^2/($C$6/2)^2)</f>
        <v>#DIV/0!</v>
      </c>
      <c r="H2612" s="136">
        <f t="shared" si="402"/>
        <v>52020</v>
      </c>
      <c r="I2612" t="e">
        <f>SQRT(($C$5/2)^2-($C$5/2)^2*'(OLD) bottom seam length'!H2612^2/($C$6/2)^2)</f>
        <v>#DIV/0!</v>
      </c>
      <c r="K2612" s="136">
        <f t="shared" si="403"/>
        <v>52020</v>
      </c>
      <c r="L2612" t="e">
        <f>SQRT(($C$5/2)^2-($C$5/2)^2*'(OLD) bottom seam length'!K2612^2/($C$6/2)^2)</f>
        <v>#DIV/0!</v>
      </c>
      <c r="O2612" s="136">
        <f t="shared" si="404"/>
        <v>52020</v>
      </c>
      <c r="P2612" t="b">
        <f t="shared" si="405"/>
        <v>0</v>
      </c>
      <c r="T2612" s="136">
        <f t="shared" si="406"/>
        <v>52000</v>
      </c>
      <c r="U2612" t="e">
        <f>SQRT(($U$6/2)^2-($U$6/2)^2*'(OLD) bottom seam length'!T2612^2/($U$7/2)^2)</f>
        <v>#VALUE!</v>
      </c>
      <c r="W2612" s="136">
        <f t="shared" si="407"/>
        <v>52000</v>
      </c>
      <c r="X2612" t="e">
        <f>SQRT(($U$6/2)^2-($U$6/2)^2*'(OLD) bottom seam length'!W2612^2/($U$7/2)^2)</f>
        <v>#VALUE!</v>
      </c>
      <c r="Z2612" s="136">
        <f t="shared" si="408"/>
        <v>52000</v>
      </c>
      <c r="AA2612" t="e">
        <f>SQRT(($U$6/2)^2-($U$6/2)^2*'(OLD) bottom seam length'!Z2612^2/($U$7/2)^2)</f>
        <v>#VALUE!</v>
      </c>
      <c r="AC2612" s="136">
        <f t="shared" si="409"/>
        <v>52000</v>
      </c>
      <c r="AD2612" t="e">
        <f>SQRT(($U$6/2)^2-($U$6/2)^2*'(OLD) bottom seam length'!AC2612^2/($U$7/2)^2)</f>
        <v>#VALUE!</v>
      </c>
    </row>
    <row r="2613" spans="2:30">
      <c r="B2613" s="136">
        <f t="shared" si="400"/>
        <v>52040</v>
      </c>
      <c r="C2613" t="e">
        <f>SQRT(($C$5/2)^2-($C$5/2)^2*'(OLD) bottom seam length'!B2613^2/($C$6/2)^2)</f>
        <v>#DIV/0!</v>
      </c>
      <c r="E2613" s="136">
        <f t="shared" si="401"/>
        <v>52040</v>
      </c>
      <c r="F2613" t="e">
        <f>SQRT(($C$5/2)^2-($C$5/2)^2*'(OLD) bottom seam length'!E2613^2/($C$6/2)^2)</f>
        <v>#DIV/0!</v>
      </c>
      <c r="H2613" s="136">
        <f t="shared" si="402"/>
        <v>52040</v>
      </c>
      <c r="I2613" t="e">
        <f>SQRT(($C$5/2)^2-($C$5/2)^2*'(OLD) bottom seam length'!H2613^2/($C$6/2)^2)</f>
        <v>#DIV/0!</v>
      </c>
      <c r="K2613" s="136">
        <f t="shared" si="403"/>
        <v>52040</v>
      </c>
      <c r="L2613" t="e">
        <f>SQRT(($C$5/2)^2-($C$5/2)^2*'(OLD) bottom seam length'!K2613^2/($C$6/2)^2)</f>
        <v>#DIV/0!</v>
      </c>
      <c r="O2613" s="136">
        <f t="shared" si="404"/>
        <v>52040</v>
      </c>
      <c r="P2613" t="b">
        <f t="shared" si="405"/>
        <v>0</v>
      </c>
      <c r="T2613" s="136">
        <f t="shared" si="406"/>
        <v>52020</v>
      </c>
      <c r="U2613" t="e">
        <f>SQRT(($U$6/2)^2-($U$6/2)^2*'(OLD) bottom seam length'!T2613^2/($U$7/2)^2)</f>
        <v>#VALUE!</v>
      </c>
      <c r="W2613" s="136">
        <f t="shared" si="407"/>
        <v>52020</v>
      </c>
      <c r="X2613" t="e">
        <f>SQRT(($U$6/2)^2-($U$6/2)^2*'(OLD) bottom seam length'!W2613^2/($U$7/2)^2)</f>
        <v>#VALUE!</v>
      </c>
      <c r="Z2613" s="136">
        <f t="shared" si="408"/>
        <v>52020</v>
      </c>
      <c r="AA2613" t="e">
        <f>SQRT(($U$6/2)^2-($U$6/2)^2*'(OLD) bottom seam length'!Z2613^2/($U$7/2)^2)</f>
        <v>#VALUE!</v>
      </c>
      <c r="AC2613" s="136">
        <f t="shared" si="409"/>
        <v>52020</v>
      </c>
      <c r="AD2613" t="e">
        <f>SQRT(($U$6/2)^2-($U$6/2)^2*'(OLD) bottom seam length'!AC2613^2/($U$7/2)^2)</f>
        <v>#VALUE!</v>
      </c>
    </row>
    <row r="2614" spans="2:30">
      <c r="B2614" s="136">
        <f t="shared" si="400"/>
        <v>52060</v>
      </c>
      <c r="C2614" t="e">
        <f>SQRT(($C$5/2)^2-($C$5/2)^2*'(OLD) bottom seam length'!B2614^2/($C$6/2)^2)</f>
        <v>#DIV/0!</v>
      </c>
      <c r="E2614" s="136">
        <f t="shared" si="401"/>
        <v>52060</v>
      </c>
      <c r="F2614" t="e">
        <f>SQRT(($C$5/2)^2-($C$5/2)^2*'(OLD) bottom seam length'!E2614^2/($C$6/2)^2)</f>
        <v>#DIV/0!</v>
      </c>
      <c r="H2614" s="136">
        <f t="shared" si="402"/>
        <v>52060</v>
      </c>
      <c r="I2614" t="e">
        <f>SQRT(($C$5/2)^2-($C$5/2)^2*'(OLD) bottom seam length'!H2614^2/($C$6/2)^2)</f>
        <v>#DIV/0!</v>
      </c>
      <c r="K2614" s="136">
        <f t="shared" si="403"/>
        <v>52060</v>
      </c>
      <c r="L2614" t="e">
        <f>SQRT(($C$5/2)^2-($C$5/2)^2*'(OLD) bottom seam length'!K2614^2/($C$6/2)^2)</f>
        <v>#DIV/0!</v>
      </c>
      <c r="O2614" s="136">
        <f t="shared" si="404"/>
        <v>52060</v>
      </c>
      <c r="P2614" t="b">
        <f t="shared" si="405"/>
        <v>0</v>
      </c>
      <c r="T2614" s="136">
        <f t="shared" si="406"/>
        <v>52040</v>
      </c>
      <c r="U2614" t="e">
        <f>SQRT(($U$6/2)^2-($U$6/2)^2*'(OLD) bottom seam length'!T2614^2/($U$7/2)^2)</f>
        <v>#VALUE!</v>
      </c>
      <c r="W2614" s="136">
        <f t="shared" si="407"/>
        <v>52040</v>
      </c>
      <c r="X2614" t="e">
        <f>SQRT(($U$6/2)^2-($U$6/2)^2*'(OLD) bottom seam length'!W2614^2/($U$7/2)^2)</f>
        <v>#VALUE!</v>
      </c>
      <c r="Z2614" s="136">
        <f t="shared" si="408"/>
        <v>52040</v>
      </c>
      <c r="AA2614" t="e">
        <f>SQRT(($U$6/2)^2-($U$6/2)^2*'(OLD) bottom seam length'!Z2614^2/($U$7/2)^2)</f>
        <v>#VALUE!</v>
      </c>
      <c r="AC2614" s="136">
        <f t="shared" si="409"/>
        <v>52040</v>
      </c>
      <c r="AD2614" t="e">
        <f>SQRT(($U$6/2)^2-($U$6/2)^2*'(OLD) bottom seam length'!AC2614^2/($U$7/2)^2)</f>
        <v>#VALUE!</v>
      </c>
    </row>
    <row r="2615" spans="2:30">
      <c r="B2615" s="136">
        <f t="shared" si="400"/>
        <v>52080</v>
      </c>
      <c r="C2615" t="e">
        <f>SQRT(($C$5/2)^2-($C$5/2)^2*'(OLD) bottom seam length'!B2615^2/($C$6/2)^2)</f>
        <v>#DIV/0!</v>
      </c>
      <c r="E2615" s="136">
        <f t="shared" si="401"/>
        <v>52080</v>
      </c>
      <c r="F2615" t="e">
        <f>SQRT(($C$5/2)^2-($C$5/2)^2*'(OLD) bottom seam length'!E2615^2/($C$6/2)^2)</f>
        <v>#DIV/0!</v>
      </c>
      <c r="H2615" s="136">
        <f t="shared" si="402"/>
        <v>52080</v>
      </c>
      <c r="I2615" t="e">
        <f>SQRT(($C$5/2)^2-($C$5/2)^2*'(OLD) bottom seam length'!H2615^2/($C$6/2)^2)</f>
        <v>#DIV/0!</v>
      </c>
      <c r="K2615" s="136">
        <f t="shared" si="403"/>
        <v>52080</v>
      </c>
      <c r="L2615" t="e">
        <f>SQRT(($C$5/2)^2-($C$5/2)^2*'(OLD) bottom seam length'!K2615^2/($C$6/2)^2)</f>
        <v>#DIV/0!</v>
      </c>
      <c r="O2615" s="136">
        <f t="shared" si="404"/>
        <v>52080</v>
      </c>
      <c r="P2615" t="b">
        <f t="shared" si="405"/>
        <v>0</v>
      </c>
      <c r="T2615" s="136">
        <f t="shared" si="406"/>
        <v>52060</v>
      </c>
      <c r="U2615" t="e">
        <f>SQRT(($U$6/2)^2-($U$6/2)^2*'(OLD) bottom seam length'!T2615^2/($U$7/2)^2)</f>
        <v>#VALUE!</v>
      </c>
      <c r="W2615" s="136">
        <f t="shared" si="407"/>
        <v>52060</v>
      </c>
      <c r="X2615" t="e">
        <f>SQRT(($U$6/2)^2-($U$6/2)^2*'(OLD) bottom seam length'!W2615^2/($U$7/2)^2)</f>
        <v>#VALUE!</v>
      </c>
      <c r="Z2615" s="136">
        <f t="shared" si="408"/>
        <v>52060</v>
      </c>
      <c r="AA2615" t="e">
        <f>SQRT(($U$6/2)^2-($U$6/2)^2*'(OLD) bottom seam length'!Z2615^2/($U$7/2)^2)</f>
        <v>#VALUE!</v>
      </c>
      <c r="AC2615" s="136">
        <f t="shared" si="409"/>
        <v>52060</v>
      </c>
      <c r="AD2615" t="e">
        <f>SQRT(($U$6/2)^2-($U$6/2)^2*'(OLD) bottom seam length'!AC2615^2/($U$7/2)^2)</f>
        <v>#VALUE!</v>
      </c>
    </row>
    <row r="2616" spans="2:30">
      <c r="B2616" s="136">
        <f t="shared" si="400"/>
        <v>52100</v>
      </c>
      <c r="C2616" t="e">
        <f>SQRT(($C$5/2)^2-($C$5/2)^2*'(OLD) bottom seam length'!B2616^2/($C$6/2)^2)</f>
        <v>#DIV/0!</v>
      </c>
      <c r="E2616" s="136">
        <f t="shared" si="401"/>
        <v>52100</v>
      </c>
      <c r="F2616" t="e">
        <f>SQRT(($C$5/2)^2-($C$5/2)^2*'(OLD) bottom seam length'!E2616^2/($C$6/2)^2)</f>
        <v>#DIV/0!</v>
      </c>
      <c r="H2616" s="136">
        <f t="shared" si="402"/>
        <v>52100</v>
      </c>
      <c r="I2616" t="e">
        <f>SQRT(($C$5/2)^2-($C$5/2)^2*'(OLD) bottom seam length'!H2616^2/($C$6/2)^2)</f>
        <v>#DIV/0!</v>
      </c>
      <c r="K2616" s="136">
        <f t="shared" si="403"/>
        <v>52100</v>
      </c>
      <c r="L2616" t="e">
        <f>SQRT(($C$5/2)^2-($C$5/2)^2*'(OLD) bottom seam length'!K2616^2/($C$6/2)^2)</f>
        <v>#DIV/0!</v>
      </c>
      <c r="O2616" s="136">
        <f t="shared" si="404"/>
        <v>52100</v>
      </c>
      <c r="P2616" t="b">
        <f t="shared" si="405"/>
        <v>0</v>
      </c>
      <c r="T2616" s="136">
        <f t="shared" si="406"/>
        <v>52080</v>
      </c>
      <c r="U2616" t="e">
        <f>SQRT(($U$6/2)^2-($U$6/2)^2*'(OLD) bottom seam length'!T2616^2/($U$7/2)^2)</f>
        <v>#VALUE!</v>
      </c>
      <c r="W2616" s="136">
        <f t="shared" si="407"/>
        <v>52080</v>
      </c>
      <c r="X2616" t="e">
        <f>SQRT(($U$6/2)^2-($U$6/2)^2*'(OLD) bottom seam length'!W2616^2/($U$7/2)^2)</f>
        <v>#VALUE!</v>
      </c>
      <c r="Z2616" s="136">
        <f t="shared" si="408"/>
        <v>52080</v>
      </c>
      <c r="AA2616" t="e">
        <f>SQRT(($U$6/2)^2-($U$6/2)^2*'(OLD) bottom seam length'!Z2616^2/($U$7/2)^2)</f>
        <v>#VALUE!</v>
      </c>
      <c r="AC2616" s="136">
        <f t="shared" si="409"/>
        <v>52080</v>
      </c>
      <c r="AD2616" t="e">
        <f>SQRT(($U$6/2)^2-($U$6/2)^2*'(OLD) bottom seam length'!AC2616^2/($U$7/2)^2)</f>
        <v>#VALUE!</v>
      </c>
    </row>
    <row r="2617" spans="2:30">
      <c r="B2617" s="136">
        <f t="shared" si="400"/>
        <v>52120</v>
      </c>
      <c r="C2617" t="e">
        <f>SQRT(($C$5/2)^2-($C$5/2)^2*'(OLD) bottom seam length'!B2617^2/($C$6/2)^2)</f>
        <v>#DIV/0!</v>
      </c>
      <c r="E2617" s="136">
        <f t="shared" si="401"/>
        <v>52120</v>
      </c>
      <c r="F2617" t="e">
        <f>SQRT(($C$5/2)^2-($C$5/2)^2*'(OLD) bottom seam length'!E2617^2/($C$6/2)^2)</f>
        <v>#DIV/0!</v>
      </c>
      <c r="H2617" s="136">
        <f t="shared" si="402"/>
        <v>52120</v>
      </c>
      <c r="I2617" t="e">
        <f>SQRT(($C$5/2)^2-($C$5/2)^2*'(OLD) bottom seam length'!H2617^2/($C$6/2)^2)</f>
        <v>#DIV/0!</v>
      </c>
      <c r="K2617" s="136">
        <f t="shared" si="403"/>
        <v>52120</v>
      </c>
      <c r="L2617" t="e">
        <f>SQRT(($C$5/2)^2-($C$5/2)^2*'(OLD) bottom seam length'!K2617^2/($C$6/2)^2)</f>
        <v>#DIV/0!</v>
      </c>
      <c r="O2617" s="136">
        <f t="shared" si="404"/>
        <v>52120</v>
      </c>
      <c r="P2617" t="b">
        <f t="shared" si="405"/>
        <v>0</v>
      </c>
      <c r="T2617" s="136">
        <f t="shared" si="406"/>
        <v>52100</v>
      </c>
      <c r="U2617" t="e">
        <f>SQRT(($U$6/2)^2-($U$6/2)^2*'(OLD) bottom seam length'!T2617^2/($U$7/2)^2)</f>
        <v>#VALUE!</v>
      </c>
      <c r="W2617" s="136">
        <f t="shared" si="407"/>
        <v>52100</v>
      </c>
      <c r="X2617" t="e">
        <f>SQRT(($U$6/2)^2-($U$6/2)^2*'(OLD) bottom seam length'!W2617^2/($U$7/2)^2)</f>
        <v>#VALUE!</v>
      </c>
      <c r="Z2617" s="136">
        <f t="shared" si="408"/>
        <v>52100</v>
      </c>
      <c r="AA2617" t="e">
        <f>SQRT(($U$6/2)^2-($U$6/2)^2*'(OLD) bottom seam length'!Z2617^2/($U$7/2)^2)</f>
        <v>#VALUE!</v>
      </c>
      <c r="AC2617" s="136">
        <f t="shared" si="409"/>
        <v>52100</v>
      </c>
      <c r="AD2617" t="e">
        <f>SQRT(($U$6/2)^2-($U$6/2)^2*'(OLD) bottom seam length'!AC2617^2/($U$7/2)^2)</f>
        <v>#VALUE!</v>
      </c>
    </row>
    <row r="2618" spans="2:30">
      <c r="B2618" s="136">
        <f t="shared" si="400"/>
        <v>52140</v>
      </c>
      <c r="C2618" t="e">
        <f>SQRT(($C$5/2)^2-($C$5/2)^2*'(OLD) bottom seam length'!B2618^2/($C$6/2)^2)</f>
        <v>#DIV/0!</v>
      </c>
      <c r="E2618" s="136">
        <f t="shared" si="401"/>
        <v>52140</v>
      </c>
      <c r="F2618" t="e">
        <f>SQRT(($C$5/2)^2-($C$5/2)^2*'(OLD) bottom seam length'!E2618^2/($C$6/2)^2)</f>
        <v>#DIV/0!</v>
      </c>
      <c r="H2618" s="136">
        <f t="shared" si="402"/>
        <v>52140</v>
      </c>
      <c r="I2618" t="e">
        <f>SQRT(($C$5/2)^2-($C$5/2)^2*'(OLD) bottom seam length'!H2618^2/($C$6/2)^2)</f>
        <v>#DIV/0!</v>
      </c>
      <c r="K2618" s="136">
        <f t="shared" si="403"/>
        <v>52140</v>
      </c>
      <c r="L2618" t="e">
        <f>SQRT(($C$5/2)^2-($C$5/2)^2*'(OLD) bottom seam length'!K2618^2/($C$6/2)^2)</f>
        <v>#DIV/0!</v>
      </c>
      <c r="O2618" s="136">
        <f t="shared" si="404"/>
        <v>52140</v>
      </c>
      <c r="P2618" t="b">
        <f t="shared" si="405"/>
        <v>0</v>
      </c>
      <c r="T2618" s="136">
        <f t="shared" si="406"/>
        <v>52120</v>
      </c>
      <c r="U2618" t="e">
        <f>SQRT(($U$6/2)^2-($U$6/2)^2*'(OLD) bottom seam length'!T2618^2/($U$7/2)^2)</f>
        <v>#VALUE!</v>
      </c>
      <c r="W2618" s="136">
        <f t="shared" si="407"/>
        <v>52120</v>
      </c>
      <c r="X2618" t="e">
        <f>SQRT(($U$6/2)^2-($U$6/2)^2*'(OLD) bottom seam length'!W2618^2/($U$7/2)^2)</f>
        <v>#VALUE!</v>
      </c>
      <c r="Z2618" s="136">
        <f t="shared" si="408"/>
        <v>52120</v>
      </c>
      <c r="AA2618" t="e">
        <f>SQRT(($U$6/2)^2-($U$6/2)^2*'(OLD) bottom seam length'!Z2618^2/($U$7/2)^2)</f>
        <v>#VALUE!</v>
      </c>
      <c r="AC2618" s="136">
        <f t="shared" si="409"/>
        <v>52120</v>
      </c>
      <c r="AD2618" t="e">
        <f>SQRT(($U$6/2)^2-($U$6/2)^2*'(OLD) bottom seam length'!AC2618^2/($U$7/2)^2)</f>
        <v>#VALUE!</v>
      </c>
    </row>
    <row r="2619" spans="2:30">
      <c r="B2619" s="136">
        <f t="shared" si="400"/>
        <v>52160</v>
      </c>
      <c r="C2619" t="e">
        <f>SQRT(($C$5/2)^2-($C$5/2)^2*'(OLD) bottom seam length'!B2619^2/($C$6/2)^2)</f>
        <v>#DIV/0!</v>
      </c>
      <c r="E2619" s="136">
        <f t="shared" si="401"/>
        <v>52160</v>
      </c>
      <c r="F2619" t="e">
        <f>SQRT(($C$5/2)^2-($C$5/2)^2*'(OLD) bottom seam length'!E2619^2/($C$6/2)^2)</f>
        <v>#DIV/0!</v>
      </c>
      <c r="H2619" s="136">
        <f t="shared" si="402"/>
        <v>52160</v>
      </c>
      <c r="I2619" t="e">
        <f>SQRT(($C$5/2)^2-($C$5/2)^2*'(OLD) bottom seam length'!H2619^2/($C$6/2)^2)</f>
        <v>#DIV/0!</v>
      </c>
      <c r="K2619" s="136">
        <f t="shared" si="403"/>
        <v>52160</v>
      </c>
      <c r="L2619" t="e">
        <f>SQRT(($C$5/2)^2-($C$5/2)^2*'(OLD) bottom seam length'!K2619^2/($C$6/2)^2)</f>
        <v>#DIV/0!</v>
      </c>
      <c r="O2619" s="136">
        <f t="shared" si="404"/>
        <v>52160</v>
      </c>
      <c r="P2619" t="b">
        <f t="shared" si="405"/>
        <v>0</v>
      </c>
      <c r="T2619" s="136">
        <f t="shared" si="406"/>
        <v>52140</v>
      </c>
      <c r="U2619" t="e">
        <f>SQRT(($U$6/2)^2-($U$6/2)^2*'(OLD) bottom seam length'!T2619^2/($U$7/2)^2)</f>
        <v>#VALUE!</v>
      </c>
      <c r="W2619" s="136">
        <f t="shared" si="407"/>
        <v>52140</v>
      </c>
      <c r="X2619" t="e">
        <f>SQRT(($U$6/2)^2-($U$6/2)^2*'(OLD) bottom seam length'!W2619^2/($U$7/2)^2)</f>
        <v>#VALUE!</v>
      </c>
      <c r="Z2619" s="136">
        <f t="shared" si="408"/>
        <v>52140</v>
      </c>
      <c r="AA2619" t="e">
        <f>SQRT(($U$6/2)^2-($U$6/2)^2*'(OLD) bottom seam length'!Z2619^2/($U$7/2)^2)</f>
        <v>#VALUE!</v>
      </c>
      <c r="AC2619" s="136">
        <f t="shared" si="409"/>
        <v>52140</v>
      </c>
      <c r="AD2619" t="e">
        <f>SQRT(($U$6/2)^2-($U$6/2)^2*'(OLD) bottom seam length'!AC2619^2/($U$7/2)^2)</f>
        <v>#VALUE!</v>
      </c>
    </row>
    <row r="2620" spans="2:30">
      <c r="B2620" s="136">
        <f t="shared" si="400"/>
        <v>52180</v>
      </c>
      <c r="C2620" t="e">
        <f>SQRT(($C$5/2)^2-($C$5/2)^2*'(OLD) bottom seam length'!B2620^2/($C$6/2)^2)</f>
        <v>#DIV/0!</v>
      </c>
      <c r="E2620" s="136">
        <f t="shared" si="401"/>
        <v>52180</v>
      </c>
      <c r="F2620" t="e">
        <f>SQRT(($C$5/2)^2-($C$5/2)^2*'(OLD) bottom seam length'!E2620^2/($C$6/2)^2)</f>
        <v>#DIV/0!</v>
      </c>
      <c r="H2620" s="136">
        <f t="shared" si="402"/>
        <v>52180</v>
      </c>
      <c r="I2620" t="e">
        <f>SQRT(($C$5/2)^2-($C$5/2)^2*'(OLD) bottom seam length'!H2620^2/($C$6/2)^2)</f>
        <v>#DIV/0!</v>
      </c>
      <c r="K2620" s="136">
        <f t="shared" si="403"/>
        <v>52180</v>
      </c>
      <c r="L2620" t="e">
        <f>SQRT(($C$5/2)^2-($C$5/2)^2*'(OLD) bottom seam length'!K2620^2/($C$6/2)^2)</f>
        <v>#DIV/0!</v>
      </c>
      <c r="O2620" s="136">
        <f t="shared" si="404"/>
        <v>52180</v>
      </c>
      <c r="P2620" t="b">
        <f t="shared" si="405"/>
        <v>0</v>
      </c>
      <c r="T2620" s="136">
        <f t="shared" si="406"/>
        <v>52160</v>
      </c>
      <c r="U2620" t="e">
        <f>SQRT(($U$6/2)^2-($U$6/2)^2*'(OLD) bottom seam length'!T2620^2/($U$7/2)^2)</f>
        <v>#VALUE!</v>
      </c>
      <c r="W2620" s="136">
        <f t="shared" si="407"/>
        <v>52160</v>
      </c>
      <c r="X2620" t="e">
        <f>SQRT(($U$6/2)^2-($U$6/2)^2*'(OLD) bottom seam length'!W2620^2/($U$7/2)^2)</f>
        <v>#VALUE!</v>
      </c>
      <c r="Z2620" s="136">
        <f t="shared" si="408"/>
        <v>52160</v>
      </c>
      <c r="AA2620" t="e">
        <f>SQRT(($U$6/2)^2-($U$6/2)^2*'(OLD) bottom seam length'!Z2620^2/($U$7/2)^2)</f>
        <v>#VALUE!</v>
      </c>
      <c r="AC2620" s="136">
        <f t="shared" si="409"/>
        <v>52160</v>
      </c>
      <c r="AD2620" t="e">
        <f>SQRT(($U$6/2)^2-($U$6/2)^2*'(OLD) bottom seam length'!AC2620^2/($U$7/2)^2)</f>
        <v>#VALUE!</v>
      </c>
    </row>
    <row r="2621" spans="2:30">
      <c r="B2621" s="136">
        <f t="shared" si="400"/>
        <v>52200</v>
      </c>
      <c r="C2621" t="e">
        <f>SQRT(($C$5/2)^2-($C$5/2)^2*'(OLD) bottom seam length'!B2621^2/($C$6/2)^2)</f>
        <v>#DIV/0!</v>
      </c>
      <c r="E2621" s="136">
        <f t="shared" si="401"/>
        <v>52200</v>
      </c>
      <c r="F2621" t="e">
        <f>SQRT(($C$5/2)^2-($C$5/2)^2*'(OLD) bottom seam length'!E2621^2/($C$6/2)^2)</f>
        <v>#DIV/0!</v>
      </c>
      <c r="H2621" s="136">
        <f t="shared" si="402"/>
        <v>52200</v>
      </c>
      <c r="I2621" t="e">
        <f>SQRT(($C$5/2)^2-($C$5/2)^2*'(OLD) bottom seam length'!H2621^2/($C$6/2)^2)</f>
        <v>#DIV/0!</v>
      </c>
      <c r="K2621" s="136">
        <f t="shared" si="403"/>
        <v>52200</v>
      </c>
      <c r="L2621" t="e">
        <f>SQRT(($C$5/2)^2-($C$5/2)^2*'(OLD) bottom seam length'!K2621^2/($C$6/2)^2)</f>
        <v>#DIV/0!</v>
      </c>
      <c r="O2621" s="136">
        <f t="shared" si="404"/>
        <v>52200</v>
      </c>
      <c r="P2621" t="b">
        <f t="shared" si="405"/>
        <v>0</v>
      </c>
      <c r="T2621" s="136">
        <f t="shared" si="406"/>
        <v>52180</v>
      </c>
      <c r="U2621" t="e">
        <f>SQRT(($U$6/2)^2-($U$6/2)^2*'(OLD) bottom seam length'!T2621^2/($U$7/2)^2)</f>
        <v>#VALUE!</v>
      </c>
      <c r="W2621" s="136">
        <f t="shared" si="407"/>
        <v>52180</v>
      </c>
      <c r="X2621" t="e">
        <f>SQRT(($U$6/2)^2-($U$6/2)^2*'(OLD) bottom seam length'!W2621^2/($U$7/2)^2)</f>
        <v>#VALUE!</v>
      </c>
      <c r="Z2621" s="136">
        <f t="shared" si="408"/>
        <v>52180</v>
      </c>
      <c r="AA2621" t="e">
        <f>SQRT(($U$6/2)^2-($U$6/2)^2*'(OLD) bottom seam length'!Z2621^2/($U$7/2)^2)</f>
        <v>#VALUE!</v>
      </c>
      <c r="AC2621" s="136">
        <f t="shared" si="409"/>
        <v>52180</v>
      </c>
      <c r="AD2621" t="e">
        <f>SQRT(($U$6/2)^2-($U$6/2)^2*'(OLD) bottom seam length'!AC2621^2/($U$7/2)^2)</f>
        <v>#VALUE!</v>
      </c>
    </row>
    <row r="2622" spans="2:30">
      <c r="B2622" s="136">
        <f t="shared" si="400"/>
        <v>52220</v>
      </c>
      <c r="C2622" t="e">
        <f>SQRT(($C$5/2)^2-($C$5/2)^2*'(OLD) bottom seam length'!B2622^2/($C$6/2)^2)</f>
        <v>#DIV/0!</v>
      </c>
      <c r="E2622" s="136">
        <f t="shared" si="401"/>
        <v>52220</v>
      </c>
      <c r="F2622" t="e">
        <f>SQRT(($C$5/2)^2-($C$5/2)^2*'(OLD) bottom seam length'!E2622^2/($C$6/2)^2)</f>
        <v>#DIV/0!</v>
      </c>
      <c r="H2622" s="136">
        <f t="shared" si="402"/>
        <v>52220</v>
      </c>
      <c r="I2622" t="e">
        <f>SQRT(($C$5/2)^2-($C$5/2)^2*'(OLD) bottom seam length'!H2622^2/($C$6/2)^2)</f>
        <v>#DIV/0!</v>
      </c>
      <c r="K2622" s="136">
        <f t="shared" si="403"/>
        <v>52220</v>
      </c>
      <c r="L2622" t="e">
        <f>SQRT(($C$5/2)^2-($C$5/2)^2*'(OLD) bottom seam length'!K2622^2/($C$6/2)^2)</f>
        <v>#DIV/0!</v>
      </c>
      <c r="O2622" s="136">
        <f t="shared" si="404"/>
        <v>52220</v>
      </c>
      <c r="P2622" t="b">
        <f t="shared" si="405"/>
        <v>0</v>
      </c>
      <c r="T2622" s="136">
        <f t="shared" si="406"/>
        <v>52200</v>
      </c>
      <c r="U2622" t="e">
        <f>SQRT(($U$6/2)^2-($U$6/2)^2*'(OLD) bottom seam length'!T2622^2/($U$7/2)^2)</f>
        <v>#VALUE!</v>
      </c>
      <c r="W2622" s="136">
        <f t="shared" si="407"/>
        <v>52200</v>
      </c>
      <c r="X2622" t="e">
        <f>SQRT(($U$6/2)^2-($U$6/2)^2*'(OLD) bottom seam length'!W2622^2/($U$7/2)^2)</f>
        <v>#VALUE!</v>
      </c>
      <c r="Z2622" s="136">
        <f t="shared" si="408"/>
        <v>52200</v>
      </c>
      <c r="AA2622" t="e">
        <f>SQRT(($U$6/2)^2-($U$6/2)^2*'(OLD) bottom seam length'!Z2622^2/($U$7/2)^2)</f>
        <v>#VALUE!</v>
      </c>
      <c r="AC2622" s="136">
        <f t="shared" si="409"/>
        <v>52200</v>
      </c>
      <c r="AD2622" t="e">
        <f>SQRT(($U$6/2)^2-($U$6/2)^2*'(OLD) bottom seam length'!AC2622^2/($U$7/2)^2)</f>
        <v>#VALUE!</v>
      </c>
    </row>
    <row r="2623" spans="2:30">
      <c r="B2623" s="136">
        <f t="shared" si="400"/>
        <v>52240</v>
      </c>
      <c r="C2623" t="e">
        <f>SQRT(($C$5/2)^2-($C$5/2)^2*'(OLD) bottom seam length'!B2623^2/($C$6/2)^2)</f>
        <v>#DIV/0!</v>
      </c>
      <c r="E2623" s="136">
        <f t="shared" si="401"/>
        <v>52240</v>
      </c>
      <c r="F2623" t="e">
        <f>SQRT(($C$5/2)^2-($C$5/2)^2*'(OLD) bottom seam length'!E2623^2/($C$6/2)^2)</f>
        <v>#DIV/0!</v>
      </c>
      <c r="H2623" s="136">
        <f t="shared" si="402"/>
        <v>52240</v>
      </c>
      <c r="I2623" t="e">
        <f>SQRT(($C$5/2)^2-($C$5/2)^2*'(OLD) bottom seam length'!H2623^2/($C$6/2)^2)</f>
        <v>#DIV/0!</v>
      </c>
      <c r="K2623" s="136">
        <f t="shared" si="403"/>
        <v>52240</v>
      </c>
      <c r="L2623" t="e">
        <f>SQRT(($C$5/2)^2-($C$5/2)^2*'(OLD) bottom seam length'!K2623^2/($C$6/2)^2)</f>
        <v>#DIV/0!</v>
      </c>
      <c r="O2623" s="136">
        <f t="shared" si="404"/>
        <v>52240</v>
      </c>
      <c r="P2623" t="b">
        <f t="shared" si="405"/>
        <v>0</v>
      </c>
      <c r="T2623" s="136">
        <f t="shared" si="406"/>
        <v>52220</v>
      </c>
      <c r="U2623" t="e">
        <f>SQRT(($U$6/2)^2-($U$6/2)^2*'(OLD) bottom seam length'!T2623^2/($U$7/2)^2)</f>
        <v>#VALUE!</v>
      </c>
      <c r="W2623" s="136">
        <f t="shared" si="407"/>
        <v>52220</v>
      </c>
      <c r="X2623" t="e">
        <f>SQRT(($U$6/2)^2-($U$6/2)^2*'(OLD) bottom seam length'!W2623^2/($U$7/2)^2)</f>
        <v>#VALUE!</v>
      </c>
      <c r="Z2623" s="136">
        <f t="shared" si="408"/>
        <v>52220</v>
      </c>
      <c r="AA2623" t="e">
        <f>SQRT(($U$6/2)^2-($U$6/2)^2*'(OLD) bottom seam length'!Z2623^2/($U$7/2)^2)</f>
        <v>#VALUE!</v>
      </c>
      <c r="AC2623" s="136">
        <f t="shared" si="409"/>
        <v>52220</v>
      </c>
      <c r="AD2623" t="e">
        <f>SQRT(($U$6/2)^2-($U$6/2)^2*'(OLD) bottom seam length'!AC2623^2/($U$7/2)^2)</f>
        <v>#VALUE!</v>
      </c>
    </row>
    <row r="2624" spans="2:30">
      <c r="B2624" s="136">
        <f t="shared" si="400"/>
        <v>52260</v>
      </c>
      <c r="C2624" t="e">
        <f>SQRT(($C$5/2)^2-($C$5/2)^2*'(OLD) bottom seam length'!B2624^2/($C$6/2)^2)</f>
        <v>#DIV/0!</v>
      </c>
      <c r="E2624" s="136">
        <f t="shared" si="401"/>
        <v>52260</v>
      </c>
      <c r="F2624" t="e">
        <f>SQRT(($C$5/2)^2-($C$5/2)^2*'(OLD) bottom seam length'!E2624^2/($C$6/2)^2)</f>
        <v>#DIV/0!</v>
      </c>
      <c r="H2624" s="136">
        <f t="shared" si="402"/>
        <v>52260</v>
      </c>
      <c r="I2624" t="e">
        <f>SQRT(($C$5/2)^2-($C$5/2)^2*'(OLD) bottom seam length'!H2624^2/($C$6/2)^2)</f>
        <v>#DIV/0!</v>
      </c>
      <c r="K2624" s="136">
        <f t="shared" si="403"/>
        <v>52260</v>
      </c>
      <c r="L2624" t="e">
        <f>SQRT(($C$5/2)^2-($C$5/2)^2*'(OLD) bottom seam length'!K2624^2/($C$6/2)^2)</f>
        <v>#DIV/0!</v>
      </c>
      <c r="O2624" s="136">
        <f t="shared" si="404"/>
        <v>52260</v>
      </c>
      <c r="P2624" t="b">
        <f t="shared" si="405"/>
        <v>0</v>
      </c>
      <c r="T2624" s="136">
        <f t="shared" si="406"/>
        <v>52240</v>
      </c>
      <c r="U2624" t="e">
        <f>SQRT(($U$6/2)^2-($U$6/2)^2*'(OLD) bottom seam length'!T2624^2/($U$7/2)^2)</f>
        <v>#VALUE!</v>
      </c>
      <c r="W2624" s="136">
        <f t="shared" si="407"/>
        <v>52240</v>
      </c>
      <c r="X2624" t="e">
        <f>SQRT(($U$6/2)^2-($U$6/2)^2*'(OLD) bottom seam length'!W2624^2/($U$7/2)^2)</f>
        <v>#VALUE!</v>
      </c>
      <c r="Z2624" s="136">
        <f t="shared" si="408"/>
        <v>52240</v>
      </c>
      <c r="AA2624" t="e">
        <f>SQRT(($U$6/2)^2-($U$6/2)^2*'(OLD) bottom seam length'!Z2624^2/($U$7/2)^2)</f>
        <v>#VALUE!</v>
      </c>
      <c r="AC2624" s="136">
        <f t="shared" si="409"/>
        <v>52240</v>
      </c>
      <c r="AD2624" t="e">
        <f>SQRT(($U$6/2)^2-($U$6/2)^2*'(OLD) bottom seam length'!AC2624^2/($U$7/2)^2)</f>
        <v>#VALUE!</v>
      </c>
    </row>
    <row r="2625" spans="2:30">
      <c r="B2625" s="136">
        <f t="shared" si="400"/>
        <v>52280</v>
      </c>
      <c r="C2625" t="e">
        <f>SQRT(($C$5/2)^2-($C$5/2)^2*'(OLD) bottom seam length'!B2625^2/($C$6/2)^2)</f>
        <v>#DIV/0!</v>
      </c>
      <c r="E2625" s="136">
        <f t="shared" si="401"/>
        <v>52280</v>
      </c>
      <c r="F2625" t="e">
        <f>SQRT(($C$5/2)^2-($C$5/2)^2*'(OLD) bottom seam length'!E2625^2/($C$6/2)^2)</f>
        <v>#DIV/0!</v>
      </c>
      <c r="H2625" s="136">
        <f t="shared" si="402"/>
        <v>52280</v>
      </c>
      <c r="I2625" t="e">
        <f>SQRT(($C$5/2)^2-($C$5/2)^2*'(OLD) bottom seam length'!H2625^2/($C$6/2)^2)</f>
        <v>#DIV/0!</v>
      </c>
      <c r="K2625" s="136">
        <f t="shared" si="403"/>
        <v>52280</v>
      </c>
      <c r="L2625" t="e">
        <f>SQRT(($C$5/2)^2-($C$5/2)^2*'(OLD) bottom seam length'!K2625^2/($C$6/2)^2)</f>
        <v>#DIV/0!</v>
      </c>
      <c r="O2625" s="136">
        <f t="shared" si="404"/>
        <v>52280</v>
      </c>
      <c r="P2625" t="b">
        <f t="shared" si="405"/>
        <v>0</v>
      </c>
      <c r="T2625" s="136">
        <f t="shared" si="406"/>
        <v>52260</v>
      </c>
      <c r="U2625" t="e">
        <f>SQRT(($U$6/2)^2-($U$6/2)^2*'(OLD) bottom seam length'!T2625^2/($U$7/2)^2)</f>
        <v>#VALUE!</v>
      </c>
      <c r="W2625" s="136">
        <f t="shared" si="407"/>
        <v>52260</v>
      </c>
      <c r="X2625" t="e">
        <f>SQRT(($U$6/2)^2-($U$6/2)^2*'(OLD) bottom seam length'!W2625^2/($U$7/2)^2)</f>
        <v>#VALUE!</v>
      </c>
      <c r="Z2625" s="136">
        <f t="shared" si="408"/>
        <v>52260</v>
      </c>
      <c r="AA2625" t="e">
        <f>SQRT(($U$6/2)^2-($U$6/2)^2*'(OLD) bottom seam length'!Z2625^2/($U$7/2)^2)</f>
        <v>#VALUE!</v>
      </c>
      <c r="AC2625" s="136">
        <f t="shared" si="409"/>
        <v>52260</v>
      </c>
      <c r="AD2625" t="e">
        <f>SQRT(($U$6/2)^2-($U$6/2)^2*'(OLD) bottom seam length'!AC2625^2/($U$7/2)^2)</f>
        <v>#VALUE!</v>
      </c>
    </row>
    <row r="2626" spans="2:30">
      <c r="B2626" s="136">
        <f t="shared" si="400"/>
        <v>52300</v>
      </c>
      <c r="C2626" t="e">
        <f>SQRT(($C$5/2)^2-($C$5/2)^2*'(OLD) bottom seam length'!B2626^2/($C$6/2)^2)</f>
        <v>#DIV/0!</v>
      </c>
      <c r="E2626" s="136">
        <f t="shared" si="401"/>
        <v>52300</v>
      </c>
      <c r="F2626" t="e">
        <f>SQRT(($C$5/2)^2-($C$5/2)^2*'(OLD) bottom seam length'!E2626^2/($C$6/2)^2)</f>
        <v>#DIV/0!</v>
      </c>
      <c r="H2626" s="136">
        <f t="shared" si="402"/>
        <v>52300</v>
      </c>
      <c r="I2626" t="e">
        <f>SQRT(($C$5/2)^2-($C$5/2)^2*'(OLD) bottom seam length'!H2626^2/($C$6/2)^2)</f>
        <v>#DIV/0!</v>
      </c>
      <c r="K2626" s="136">
        <f t="shared" si="403"/>
        <v>52300</v>
      </c>
      <c r="L2626" t="e">
        <f>SQRT(($C$5/2)^2-($C$5/2)^2*'(OLD) bottom seam length'!K2626^2/($C$6/2)^2)</f>
        <v>#DIV/0!</v>
      </c>
      <c r="O2626" s="136">
        <f t="shared" si="404"/>
        <v>52300</v>
      </c>
      <c r="P2626" t="b">
        <f t="shared" si="405"/>
        <v>0</v>
      </c>
      <c r="T2626" s="136">
        <f t="shared" si="406"/>
        <v>52280</v>
      </c>
      <c r="U2626" t="e">
        <f>SQRT(($U$6/2)^2-($U$6/2)^2*'(OLD) bottom seam length'!T2626^2/($U$7/2)^2)</f>
        <v>#VALUE!</v>
      </c>
      <c r="W2626" s="136">
        <f t="shared" si="407"/>
        <v>52280</v>
      </c>
      <c r="X2626" t="e">
        <f>SQRT(($U$6/2)^2-($U$6/2)^2*'(OLD) bottom seam length'!W2626^2/($U$7/2)^2)</f>
        <v>#VALUE!</v>
      </c>
      <c r="Z2626" s="136">
        <f t="shared" si="408"/>
        <v>52280</v>
      </c>
      <c r="AA2626" t="e">
        <f>SQRT(($U$6/2)^2-($U$6/2)^2*'(OLD) bottom seam length'!Z2626^2/($U$7/2)^2)</f>
        <v>#VALUE!</v>
      </c>
      <c r="AC2626" s="136">
        <f t="shared" si="409"/>
        <v>52280</v>
      </c>
      <c r="AD2626" t="e">
        <f>SQRT(($U$6/2)^2-($U$6/2)^2*'(OLD) bottom seam length'!AC2626^2/($U$7/2)^2)</f>
        <v>#VALUE!</v>
      </c>
    </row>
    <row r="2627" spans="2:30">
      <c r="B2627" s="136">
        <f t="shared" si="400"/>
        <v>52320</v>
      </c>
      <c r="C2627" t="e">
        <f>SQRT(($C$5/2)^2-($C$5/2)^2*'(OLD) bottom seam length'!B2627^2/($C$6/2)^2)</f>
        <v>#DIV/0!</v>
      </c>
      <c r="E2627" s="136">
        <f t="shared" si="401"/>
        <v>52320</v>
      </c>
      <c r="F2627" t="e">
        <f>SQRT(($C$5/2)^2-($C$5/2)^2*'(OLD) bottom seam length'!E2627^2/($C$6/2)^2)</f>
        <v>#DIV/0!</v>
      </c>
      <c r="H2627" s="136">
        <f t="shared" si="402"/>
        <v>52320</v>
      </c>
      <c r="I2627" t="e">
        <f>SQRT(($C$5/2)^2-($C$5/2)^2*'(OLD) bottom seam length'!H2627^2/($C$6/2)^2)</f>
        <v>#DIV/0!</v>
      </c>
      <c r="K2627" s="136">
        <f t="shared" si="403"/>
        <v>52320</v>
      </c>
      <c r="L2627" t="e">
        <f>SQRT(($C$5/2)^2-($C$5/2)^2*'(OLD) bottom seam length'!K2627^2/($C$6/2)^2)</f>
        <v>#DIV/0!</v>
      </c>
      <c r="O2627" s="136">
        <f t="shared" si="404"/>
        <v>52320</v>
      </c>
      <c r="P2627" t="b">
        <f t="shared" si="405"/>
        <v>0</v>
      </c>
      <c r="T2627" s="136">
        <f t="shared" si="406"/>
        <v>52300</v>
      </c>
      <c r="U2627" t="e">
        <f>SQRT(($U$6/2)^2-($U$6/2)^2*'(OLD) bottom seam length'!T2627^2/($U$7/2)^2)</f>
        <v>#VALUE!</v>
      </c>
      <c r="W2627" s="136">
        <f t="shared" si="407"/>
        <v>52300</v>
      </c>
      <c r="X2627" t="e">
        <f>SQRT(($U$6/2)^2-($U$6/2)^2*'(OLD) bottom seam length'!W2627^2/($U$7/2)^2)</f>
        <v>#VALUE!</v>
      </c>
      <c r="Z2627" s="136">
        <f t="shared" si="408"/>
        <v>52300</v>
      </c>
      <c r="AA2627" t="e">
        <f>SQRT(($U$6/2)^2-($U$6/2)^2*'(OLD) bottom seam length'!Z2627^2/($U$7/2)^2)</f>
        <v>#VALUE!</v>
      </c>
      <c r="AC2627" s="136">
        <f t="shared" si="409"/>
        <v>52300</v>
      </c>
      <c r="AD2627" t="e">
        <f>SQRT(($U$6/2)^2-($U$6/2)^2*'(OLD) bottom seam length'!AC2627^2/($U$7/2)^2)</f>
        <v>#VALUE!</v>
      </c>
    </row>
    <row r="2628" spans="2:30">
      <c r="B2628" s="136">
        <f t="shared" si="400"/>
        <v>52340</v>
      </c>
      <c r="C2628" t="e">
        <f>SQRT(($C$5/2)^2-($C$5/2)^2*'(OLD) bottom seam length'!B2628^2/($C$6/2)^2)</f>
        <v>#DIV/0!</v>
      </c>
      <c r="E2628" s="136">
        <f t="shared" si="401"/>
        <v>52340</v>
      </c>
      <c r="F2628" t="e">
        <f>SQRT(($C$5/2)^2-($C$5/2)^2*'(OLD) bottom seam length'!E2628^2/($C$6/2)^2)</f>
        <v>#DIV/0!</v>
      </c>
      <c r="H2628" s="136">
        <f t="shared" si="402"/>
        <v>52340</v>
      </c>
      <c r="I2628" t="e">
        <f>SQRT(($C$5/2)^2-($C$5/2)^2*'(OLD) bottom seam length'!H2628^2/($C$6/2)^2)</f>
        <v>#DIV/0!</v>
      </c>
      <c r="K2628" s="136">
        <f t="shared" si="403"/>
        <v>52340</v>
      </c>
      <c r="L2628" t="e">
        <f>SQRT(($C$5/2)^2-($C$5/2)^2*'(OLD) bottom seam length'!K2628^2/($C$6/2)^2)</f>
        <v>#DIV/0!</v>
      </c>
      <c r="O2628" s="136">
        <f t="shared" si="404"/>
        <v>52340</v>
      </c>
      <c r="P2628" t="b">
        <f t="shared" si="405"/>
        <v>0</v>
      </c>
      <c r="T2628" s="136">
        <f t="shared" si="406"/>
        <v>52320</v>
      </c>
      <c r="U2628" t="e">
        <f>SQRT(($U$6/2)^2-($U$6/2)^2*'(OLD) bottom seam length'!T2628^2/($U$7/2)^2)</f>
        <v>#VALUE!</v>
      </c>
      <c r="W2628" s="136">
        <f t="shared" si="407"/>
        <v>52320</v>
      </c>
      <c r="X2628" t="e">
        <f>SQRT(($U$6/2)^2-($U$6/2)^2*'(OLD) bottom seam length'!W2628^2/($U$7/2)^2)</f>
        <v>#VALUE!</v>
      </c>
      <c r="Z2628" s="136">
        <f t="shared" si="408"/>
        <v>52320</v>
      </c>
      <c r="AA2628" t="e">
        <f>SQRT(($U$6/2)^2-($U$6/2)^2*'(OLD) bottom seam length'!Z2628^2/($U$7/2)^2)</f>
        <v>#VALUE!</v>
      </c>
      <c r="AC2628" s="136">
        <f t="shared" si="409"/>
        <v>52320</v>
      </c>
      <c r="AD2628" t="e">
        <f>SQRT(($U$6/2)^2-($U$6/2)^2*'(OLD) bottom seam length'!AC2628^2/($U$7/2)^2)</f>
        <v>#VALUE!</v>
      </c>
    </row>
    <row r="2629" spans="2:30">
      <c r="B2629" s="136">
        <f t="shared" si="400"/>
        <v>52360</v>
      </c>
      <c r="C2629" t="e">
        <f>SQRT(($C$5/2)^2-($C$5/2)^2*'(OLD) bottom seam length'!B2629^2/($C$6/2)^2)</f>
        <v>#DIV/0!</v>
      </c>
      <c r="E2629" s="136">
        <f t="shared" si="401"/>
        <v>52360</v>
      </c>
      <c r="F2629" t="e">
        <f>SQRT(($C$5/2)^2-($C$5/2)^2*'(OLD) bottom seam length'!E2629^2/($C$6/2)^2)</f>
        <v>#DIV/0!</v>
      </c>
      <c r="H2629" s="136">
        <f t="shared" si="402"/>
        <v>52360</v>
      </c>
      <c r="I2629" t="e">
        <f>SQRT(($C$5/2)^2-($C$5/2)^2*'(OLD) bottom seam length'!H2629^2/($C$6/2)^2)</f>
        <v>#DIV/0!</v>
      </c>
      <c r="K2629" s="136">
        <f t="shared" si="403"/>
        <v>52360</v>
      </c>
      <c r="L2629" t="e">
        <f>SQRT(($C$5/2)^2-($C$5/2)^2*'(OLD) bottom seam length'!K2629^2/($C$6/2)^2)</f>
        <v>#DIV/0!</v>
      </c>
      <c r="O2629" s="136">
        <f t="shared" si="404"/>
        <v>52360</v>
      </c>
      <c r="P2629" t="b">
        <f t="shared" si="405"/>
        <v>0</v>
      </c>
      <c r="T2629" s="136">
        <f t="shared" si="406"/>
        <v>52340</v>
      </c>
      <c r="U2629" t="e">
        <f>SQRT(($U$6/2)^2-($U$6/2)^2*'(OLD) bottom seam length'!T2629^2/($U$7/2)^2)</f>
        <v>#VALUE!</v>
      </c>
      <c r="W2629" s="136">
        <f t="shared" si="407"/>
        <v>52340</v>
      </c>
      <c r="X2629" t="e">
        <f>SQRT(($U$6/2)^2-($U$6/2)^2*'(OLD) bottom seam length'!W2629^2/($U$7/2)^2)</f>
        <v>#VALUE!</v>
      </c>
      <c r="Z2629" s="136">
        <f t="shared" si="408"/>
        <v>52340</v>
      </c>
      <c r="AA2629" t="e">
        <f>SQRT(($U$6/2)^2-($U$6/2)^2*'(OLD) bottom seam length'!Z2629^2/($U$7/2)^2)</f>
        <v>#VALUE!</v>
      </c>
      <c r="AC2629" s="136">
        <f t="shared" si="409"/>
        <v>52340</v>
      </c>
      <c r="AD2629" t="e">
        <f>SQRT(($U$6/2)^2-($U$6/2)^2*'(OLD) bottom seam length'!AC2629^2/($U$7/2)^2)</f>
        <v>#VALUE!</v>
      </c>
    </row>
    <row r="2630" spans="2:30">
      <c r="B2630" s="136">
        <f t="shared" si="400"/>
        <v>52380</v>
      </c>
      <c r="C2630" t="e">
        <f>SQRT(($C$5/2)^2-($C$5/2)^2*'(OLD) bottom seam length'!B2630^2/($C$6/2)^2)</f>
        <v>#DIV/0!</v>
      </c>
      <c r="E2630" s="136">
        <f t="shared" si="401"/>
        <v>52380</v>
      </c>
      <c r="F2630" t="e">
        <f>SQRT(($C$5/2)^2-($C$5/2)^2*'(OLD) bottom seam length'!E2630^2/($C$6/2)^2)</f>
        <v>#DIV/0!</v>
      </c>
      <c r="H2630" s="136">
        <f t="shared" si="402"/>
        <v>52380</v>
      </c>
      <c r="I2630" t="e">
        <f>SQRT(($C$5/2)^2-($C$5/2)^2*'(OLD) bottom seam length'!H2630^2/($C$6/2)^2)</f>
        <v>#DIV/0!</v>
      </c>
      <c r="K2630" s="136">
        <f t="shared" si="403"/>
        <v>52380</v>
      </c>
      <c r="L2630" t="e">
        <f>SQRT(($C$5/2)^2-($C$5/2)^2*'(OLD) bottom seam length'!K2630^2/($C$6/2)^2)</f>
        <v>#DIV/0!</v>
      </c>
      <c r="O2630" s="136">
        <f t="shared" si="404"/>
        <v>52380</v>
      </c>
      <c r="P2630" t="b">
        <f t="shared" si="405"/>
        <v>0</v>
      </c>
      <c r="T2630" s="136">
        <f t="shared" si="406"/>
        <v>52360</v>
      </c>
      <c r="U2630" t="e">
        <f>SQRT(($U$6/2)^2-($U$6/2)^2*'(OLD) bottom seam length'!T2630^2/($U$7/2)^2)</f>
        <v>#VALUE!</v>
      </c>
      <c r="W2630" s="136">
        <f t="shared" si="407"/>
        <v>52360</v>
      </c>
      <c r="X2630" t="e">
        <f>SQRT(($U$6/2)^2-($U$6/2)^2*'(OLD) bottom seam length'!W2630^2/($U$7/2)^2)</f>
        <v>#VALUE!</v>
      </c>
      <c r="Z2630" s="136">
        <f t="shared" si="408"/>
        <v>52360</v>
      </c>
      <c r="AA2630" t="e">
        <f>SQRT(($U$6/2)^2-($U$6/2)^2*'(OLD) bottom seam length'!Z2630^2/($U$7/2)^2)</f>
        <v>#VALUE!</v>
      </c>
      <c r="AC2630" s="136">
        <f t="shared" si="409"/>
        <v>52360</v>
      </c>
      <c r="AD2630" t="e">
        <f>SQRT(($U$6/2)^2-($U$6/2)^2*'(OLD) bottom seam length'!AC2630^2/($U$7/2)^2)</f>
        <v>#VALUE!</v>
      </c>
    </row>
    <row r="2631" spans="2:30">
      <c r="B2631" s="136">
        <f t="shared" si="400"/>
        <v>52400</v>
      </c>
      <c r="C2631" t="e">
        <f>SQRT(($C$5/2)^2-($C$5/2)^2*'(OLD) bottom seam length'!B2631^2/($C$6/2)^2)</f>
        <v>#DIV/0!</v>
      </c>
      <c r="E2631" s="136">
        <f t="shared" si="401"/>
        <v>52400</v>
      </c>
      <c r="F2631" t="e">
        <f>SQRT(($C$5/2)^2-($C$5/2)^2*'(OLD) bottom seam length'!E2631^2/($C$6/2)^2)</f>
        <v>#DIV/0!</v>
      </c>
      <c r="H2631" s="136">
        <f t="shared" si="402"/>
        <v>52400</v>
      </c>
      <c r="I2631" t="e">
        <f>SQRT(($C$5/2)^2-($C$5/2)^2*'(OLD) bottom seam length'!H2631^2/($C$6/2)^2)</f>
        <v>#DIV/0!</v>
      </c>
      <c r="K2631" s="136">
        <f t="shared" si="403"/>
        <v>52400</v>
      </c>
      <c r="L2631" t="e">
        <f>SQRT(($C$5/2)^2-($C$5/2)^2*'(OLD) bottom seam length'!K2631^2/($C$6/2)^2)</f>
        <v>#DIV/0!</v>
      </c>
      <c r="O2631" s="136">
        <f t="shared" si="404"/>
        <v>52400</v>
      </c>
      <c r="P2631" t="b">
        <f t="shared" si="405"/>
        <v>0</v>
      </c>
      <c r="T2631" s="136">
        <f t="shared" si="406"/>
        <v>52380</v>
      </c>
      <c r="U2631" t="e">
        <f>SQRT(($U$6/2)^2-($U$6/2)^2*'(OLD) bottom seam length'!T2631^2/($U$7/2)^2)</f>
        <v>#VALUE!</v>
      </c>
      <c r="W2631" s="136">
        <f t="shared" si="407"/>
        <v>52380</v>
      </c>
      <c r="X2631" t="e">
        <f>SQRT(($U$6/2)^2-($U$6/2)^2*'(OLD) bottom seam length'!W2631^2/($U$7/2)^2)</f>
        <v>#VALUE!</v>
      </c>
      <c r="Z2631" s="136">
        <f t="shared" si="408"/>
        <v>52380</v>
      </c>
      <c r="AA2631" t="e">
        <f>SQRT(($U$6/2)^2-($U$6/2)^2*'(OLD) bottom seam length'!Z2631^2/($U$7/2)^2)</f>
        <v>#VALUE!</v>
      </c>
      <c r="AC2631" s="136">
        <f t="shared" si="409"/>
        <v>52380</v>
      </c>
      <c r="AD2631" t="e">
        <f>SQRT(($U$6/2)^2-($U$6/2)^2*'(OLD) bottom seam length'!AC2631^2/($U$7/2)^2)</f>
        <v>#VALUE!</v>
      </c>
    </row>
    <row r="2632" spans="2:30">
      <c r="B2632" s="136">
        <f t="shared" si="400"/>
        <v>52420</v>
      </c>
      <c r="C2632" t="e">
        <f>SQRT(($C$5/2)^2-($C$5/2)^2*'(OLD) bottom seam length'!B2632^2/($C$6/2)^2)</f>
        <v>#DIV/0!</v>
      </c>
      <c r="E2632" s="136">
        <f t="shared" si="401"/>
        <v>52420</v>
      </c>
      <c r="F2632" t="e">
        <f>SQRT(($C$5/2)^2-($C$5/2)^2*'(OLD) bottom seam length'!E2632^2/($C$6/2)^2)</f>
        <v>#DIV/0!</v>
      </c>
      <c r="H2632" s="136">
        <f t="shared" si="402"/>
        <v>52420</v>
      </c>
      <c r="I2632" t="e">
        <f>SQRT(($C$5/2)^2-($C$5/2)^2*'(OLD) bottom seam length'!H2632^2/($C$6/2)^2)</f>
        <v>#DIV/0!</v>
      </c>
      <c r="K2632" s="136">
        <f t="shared" si="403"/>
        <v>52420</v>
      </c>
      <c r="L2632" t="e">
        <f>SQRT(($C$5/2)^2-($C$5/2)^2*'(OLD) bottom seam length'!K2632^2/($C$6/2)^2)</f>
        <v>#DIV/0!</v>
      </c>
      <c r="O2632" s="136">
        <f t="shared" si="404"/>
        <v>52420</v>
      </c>
      <c r="P2632" t="b">
        <f t="shared" si="405"/>
        <v>0</v>
      </c>
      <c r="T2632" s="136">
        <f t="shared" si="406"/>
        <v>52400</v>
      </c>
      <c r="U2632" t="e">
        <f>SQRT(($U$6/2)^2-($U$6/2)^2*'(OLD) bottom seam length'!T2632^2/($U$7/2)^2)</f>
        <v>#VALUE!</v>
      </c>
      <c r="W2632" s="136">
        <f t="shared" si="407"/>
        <v>52400</v>
      </c>
      <c r="X2632" t="e">
        <f>SQRT(($U$6/2)^2-($U$6/2)^2*'(OLD) bottom seam length'!W2632^2/($U$7/2)^2)</f>
        <v>#VALUE!</v>
      </c>
      <c r="Z2632" s="136">
        <f t="shared" si="408"/>
        <v>52400</v>
      </c>
      <c r="AA2632" t="e">
        <f>SQRT(($U$6/2)^2-($U$6/2)^2*'(OLD) bottom seam length'!Z2632^2/($U$7/2)^2)</f>
        <v>#VALUE!</v>
      </c>
      <c r="AC2632" s="136">
        <f t="shared" si="409"/>
        <v>52400</v>
      </c>
      <c r="AD2632" t="e">
        <f>SQRT(($U$6/2)^2-($U$6/2)^2*'(OLD) bottom seam length'!AC2632^2/($U$7/2)^2)</f>
        <v>#VALUE!</v>
      </c>
    </row>
    <row r="2633" spans="2:30">
      <c r="B2633" s="136">
        <f t="shared" si="400"/>
        <v>52440</v>
      </c>
      <c r="C2633" t="e">
        <f>SQRT(($C$5/2)^2-($C$5/2)^2*'(OLD) bottom seam length'!B2633^2/($C$6/2)^2)</f>
        <v>#DIV/0!</v>
      </c>
      <c r="E2633" s="136">
        <f t="shared" si="401"/>
        <v>52440</v>
      </c>
      <c r="F2633" t="e">
        <f>SQRT(($C$5/2)^2-($C$5/2)^2*'(OLD) bottom seam length'!E2633^2/($C$6/2)^2)</f>
        <v>#DIV/0!</v>
      </c>
      <c r="H2633" s="136">
        <f t="shared" si="402"/>
        <v>52440</v>
      </c>
      <c r="I2633" t="e">
        <f>SQRT(($C$5/2)^2-($C$5/2)^2*'(OLD) bottom seam length'!H2633^2/($C$6/2)^2)</f>
        <v>#DIV/0!</v>
      </c>
      <c r="K2633" s="136">
        <f t="shared" si="403"/>
        <v>52440</v>
      </c>
      <c r="L2633" t="e">
        <f>SQRT(($C$5/2)^2-($C$5/2)^2*'(OLD) bottom seam length'!K2633^2/($C$6/2)^2)</f>
        <v>#DIV/0!</v>
      </c>
      <c r="O2633" s="136">
        <f t="shared" si="404"/>
        <v>52440</v>
      </c>
      <c r="P2633" t="b">
        <f t="shared" si="405"/>
        <v>0</v>
      </c>
      <c r="T2633" s="136">
        <f t="shared" si="406"/>
        <v>52420</v>
      </c>
      <c r="U2633" t="e">
        <f>SQRT(($U$6/2)^2-($U$6/2)^2*'(OLD) bottom seam length'!T2633^2/($U$7/2)^2)</f>
        <v>#VALUE!</v>
      </c>
      <c r="W2633" s="136">
        <f t="shared" si="407"/>
        <v>52420</v>
      </c>
      <c r="X2633" t="e">
        <f>SQRT(($U$6/2)^2-($U$6/2)^2*'(OLD) bottom seam length'!W2633^2/($U$7/2)^2)</f>
        <v>#VALUE!</v>
      </c>
      <c r="Z2633" s="136">
        <f t="shared" si="408"/>
        <v>52420</v>
      </c>
      <c r="AA2633" t="e">
        <f>SQRT(($U$6/2)^2-($U$6/2)^2*'(OLD) bottom seam length'!Z2633^2/($U$7/2)^2)</f>
        <v>#VALUE!</v>
      </c>
      <c r="AC2633" s="136">
        <f t="shared" si="409"/>
        <v>52420</v>
      </c>
      <c r="AD2633" t="e">
        <f>SQRT(($U$6/2)^2-($U$6/2)^2*'(OLD) bottom seam length'!AC2633^2/($U$7/2)^2)</f>
        <v>#VALUE!</v>
      </c>
    </row>
    <row r="2634" spans="2:30">
      <c r="B2634" s="136">
        <f t="shared" si="400"/>
        <v>52460</v>
      </c>
      <c r="C2634" t="e">
        <f>SQRT(($C$5/2)^2-($C$5/2)^2*'(OLD) bottom seam length'!B2634^2/($C$6/2)^2)</f>
        <v>#DIV/0!</v>
      </c>
      <c r="E2634" s="136">
        <f t="shared" si="401"/>
        <v>52460</v>
      </c>
      <c r="F2634" t="e">
        <f>SQRT(($C$5/2)^2-($C$5/2)^2*'(OLD) bottom seam length'!E2634^2/($C$6/2)^2)</f>
        <v>#DIV/0!</v>
      </c>
      <c r="H2634" s="136">
        <f t="shared" si="402"/>
        <v>52460</v>
      </c>
      <c r="I2634" t="e">
        <f>SQRT(($C$5/2)^2-($C$5/2)^2*'(OLD) bottom seam length'!H2634^2/($C$6/2)^2)</f>
        <v>#DIV/0!</v>
      </c>
      <c r="K2634" s="136">
        <f t="shared" si="403"/>
        <v>52460</v>
      </c>
      <c r="L2634" t="e">
        <f>SQRT(($C$5/2)^2-($C$5/2)^2*'(OLD) bottom seam length'!K2634^2/($C$6/2)^2)</f>
        <v>#DIV/0!</v>
      </c>
      <c r="O2634" s="136">
        <f t="shared" si="404"/>
        <v>52460</v>
      </c>
      <c r="P2634" t="b">
        <f t="shared" si="405"/>
        <v>0</v>
      </c>
      <c r="T2634" s="136">
        <f t="shared" si="406"/>
        <v>52440</v>
      </c>
      <c r="U2634" t="e">
        <f>SQRT(($U$6/2)^2-($U$6/2)^2*'(OLD) bottom seam length'!T2634^2/($U$7/2)^2)</f>
        <v>#VALUE!</v>
      </c>
      <c r="W2634" s="136">
        <f t="shared" si="407"/>
        <v>52440</v>
      </c>
      <c r="X2634" t="e">
        <f>SQRT(($U$6/2)^2-($U$6/2)^2*'(OLD) bottom seam length'!W2634^2/($U$7/2)^2)</f>
        <v>#VALUE!</v>
      </c>
      <c r="Z2634" s="136">
        <f t="shared" si="408"/>
        <v>52440</v>
      </c>
      <c r="AA2634" t="e">
        <f>SQRT(($U$6/2)^2-($U$6/2)^2*'(OLD) bottom seam length'!Z2634^2/($U$7/2)^2)</f>
        <v>#VALUE!</v>
      </c>
      <c r="AC2634" s="136">
        <f t="shared" si="409"/>
        <v>52440</v>
      </c>
      <c r="AD2634" t="e">
        <f>SQRT(($U$6/2)^2-($U$6/2)^2*'(OLD) bottom seam length'!AC2634^2/($U$7/2)^2)</f>
        <v>#VALUE!</v>
      </c>
    </row>
    <row r="2635" spans="2:30">
      <c r="B2635" s="136">
        <f t="shared" si="400"/>
        <v>52480</v>
      </c>
      <c r="C2635" t="e">
        <f>SQRT(($C$5/2)^2-($C$5/2)^2*'(OLD) bottom seam length'!B2635^2/($C$6/2)^2)</f>
        <v>#DIV/0!</v>
      </c>
      <c r="E2635" s="136">
        <f t="shared" si="401"/>
        <v>52480</v>
      </c>
      <c r="F2635" t="e">
        <f>SQRT(($C$5/2)^2-($C$5/2)^2*'(OLD) bottom seam length'!E2635^2/($C$6/2)^2)</f>
        <v>#DIV/0!</v>
      </c>
      <c r="H2635" s="136">
        <f t="shared" si="402"/>
        <v>52480</v>
      </c>
      <c r="I2635" t="e">
        <f>SQRT(($C$5/2)^2-($C$5/2)^2*'(OLD) bottom seam length'!H2635^2/($C$6/2)^2)</f>
        <v>#DIV/0!</v>
      </c>
      <c r="K2635" s="136">
        <f t="shared" si="403"/>
        <v>52480</v>
      </c>
      <c r="L2635" t="e">
        <f>SQRT(($C$5/2)^2-($C$5/2)^2*'(OLD) bottom seam length'!K2635^2/($C$6/2)^2)</f>
        <v>#DIV/0!</v>
      </c>
      <c r="O2635" s="136">
        <f t="shared" si="404"/>
        <v>52480</v>
      </c>
      <c r="P2635" t="b">
        <f t="shared" si="405"/>
        <v>0</v>
      </c>
      <c r="T2635" s="136">
        <f t="shared" si="406"/>
        <v>52460</v>
      </c>
      <c r="U2635" t="e">
        <f>SQRT(($U$6/2)^2-($U$6/2)^2*'(OLD) bottom seam length'!T2635^2/($U$7/2)^2)</f>
        <v>#VALUE!</v>
      </c>
      <c r="W2635" s="136">
        <f t="shared" si="407"/>
        <v>52460</v>
      </c>
      <c r="X2635" t="e">
        <f>SQRT(($U$6/2)^2-($U$6/2)^2*'(OLD) bottom seam length'!W2635^2/($U$7/2)^2)</f>
        <v>#VALUE!</v>
      </c>
      <c r="Z2635" s="136">
        <f t="shared" si="408"/>
        <v>52460</v>
      </c>
      <c r="AA2635" t="e">
        <f>SQRT(($U$6/2)^2-($U$6/2)^2*'(OLD) bottom seam length'!Z2635^2/($U$7/2)^2)</f>
        <v>#VALUE!</v>
      </c>
      <c r="AC2635" s="136">
        <f t="shared" si="409"/>
        <v>52460</v>
      </c>
      <c r="AD2635" t="e">
        <f>SQRT(($U$6/2)^2-($U$6/2)^2*'(OLD) bottom seam length'!AC2635^2/($U$7/2)^2)</f>
        <v>#VALUE!</v>
      </c>
    </row>
    <row r="2636" spans="2:30">
      <c r="B2636" s="136">
        <f t="shared" ref="B2636:B2699" si="410">B2635+$C$7</f>
        <v>52500</v>
      </c>
      <c r="C2636" t="e">
        <f>SQRT(($C$5/2)^2-($C$5/2)^2*'(OLD) bottom seam length'!B2636^2/($C$6/2)^2)</f>
        <v>#DIV/0!</v>
      </c>
      <c r="E2636" s="136">
        <f t="shared" ref="E2636:E2699" si="411">E2635+$C$7</f>
        <v>52500</v>
      </c>
      <c r="F2636" t="e">
        <f>SQRT(($C$5/2)^2-($C$5/2)^2*'(OLD) bottom seam length'!E2636^2/($C$6/2)^2)</f>
        <v>#DIV/0!</v>
      </c>
      <c r="H2636" s="136">
        <f t="shared" ref="H2636:H2699" si="412">H2635+$C$7</f>
        <v>52500</v>
      </c>
      <c r="I2636" t="e">
        <f>SQRT(($C$5/2)^2-($C$5/2)^2*'(OLD) bottom seam length'!H2636^2/($C$6/2)^2)</f>
        <v>#DIV/0!</v>
      </c>
      <c r="K2636" s="136">
        <f t="shared" ref="K2636:K2699" si="413">K2635+$C$7</f>
        <v>52500</v>
      </c>
      <c r="L2636" t="e">
        <f>SQRT(($C$5/2)^2-($C$5/2)^2*'(OLD) bottom seam length'!K2636^2/($C$6/2)^2)</f>
        <v>#DIV/0!</v>
      </c>
      <c r="O2636" s="136">
        <f t="shared" ref="O2636:O2699" si="414">O2635+$C$7</f>
        <v>52500</v>
      </c>
      <c r="P2636" t="b">
        <f t="shared" ref="P2636:P2699" si="415">IF(O2636&lt;=$P$6,$P$5)</f>
        <v>0</v>
      </c>
      <c r="T2636" s="136">
        <f t="shared" si="406"/>
        <v>52480</v>
      </c>
      <c r="U2636" t="e">
        <f>SQRT(($U$6/2)^2-($U$6/2)^2*'(OLD) bottom seam length'!T2636^2/($U$7/2)^2)</f>
        <v>#VALUE!</v>
      </c>
      <c r="W2636" s="136">
        <f t="shared" si="407"/>
        <v>52480</v>
      </c>
      <c r="X2636" t="e">
        <f>SQRT(($U$6/2)^2-($U$6/2)^2*'(OLD) bottom seam length'!W2636^2/($U$7/2)^2)</f>
        <v>#VALUE!</v>
      </c>
      <c r="Z2636" s="136">
        <f t="shared" si="408"/>
        <v>52480</v>
      </c>
      <c r="AA2636" t="e">
        <f>SQRT(($U$6/2)^2-($U$6/2)^2*'(OLD) bottom seam length'!Z2636^2/($U$7/2)^2)</f>
        <v>#VALUE!</v>
      </c>
      <c r="AC2636" s="136">
        <f t="shared" si="409"/>
        <v>52480</v>
      </c>
      <c r="AD2636" t="e">
        <f>SQRT(($U$6/2)^2-($U$6/2)^2*'(OLD) bottom seam length'!AC2636^2/($U$7/2)^2)</f>
        <v>#VALUE!</v>
      </c>
    </row>
    <row r="2637" spans="2:30">
      <c r="B2637" s="136">
        <f t="shared" si="410"/>
        <v>52520</v>
      </c>
      <c r="C2637" t="e">
        <f>SQRT(($C$5/2)^2-($C$5/2)^2*'(OLD) bottom seam length'!B2637^2/($C$6/2)^2)</f>
        <v>#DIV/0!</v>
      </c>
      <c r="E2637" s="136">
        <f t="shared" si="411"/>
        <v>52520</v>
      </c>
      <c r="F2637" t="e">
        <f>SQRT(($C$5/2)^2-($C$5/2)^2*'(OLD) bottom seam length'!E2637^2/($C$6/2)^2)</f>
        <v>#DIV/0!</v>
      </c>
      <c r="H2637" s="136">
        <f t="shared" si="412"/>
        <v>52520</v>
      </c>
      <c r="I2637" t="e">
        <f>SQRT(($C$5/2)^2-($C$5/2)^2*'(OLD) bottom seam length'!H2637^2/($C$6/2)^2)</f>
        <v>#DIV/0!</v>
      </c>
      <c r="K2637" s="136">
        <f t="shared" si="413"/>
        <v>52520</v>
      </c>
      <c r="L2637" t="e">
        <f>SQRT(($C$5/2)^2-($C$5/2)^2*'(OLD) bottom seam length'!K2637^2/($C$6/2)^2)</f>
        <v>#DIV/0!</v>
      </c>
      <c r="O2637" s="136">
        <f t="shared" si="414"/>
        <v>52520</v>
      </c>
      <c r="P2637" t="b">
        <f t="shared" si="415"/>
        <v>0</v>
      </c>
      <c r="T2637" s="136">
        <f t="shared" ref="T2637:T2700" si="416">T2636+$C$7</f>
        <v>52500</v>
      </c>
      <c r="U2637" t="e">
        <f>SQRT(($U$6/2)^2-($U$6/2)^2*'(OLD) bottom seam length'!T2637^2/($U$7/2)^2)</f>
        <v>#VALUE!</v>
      </c>
      <c r="W2637" s="136">
        <f t="shared" ref="W2637:W2700" si="417">W2636+$C$7</f>
        <v>52500</v>
      </c>
      <c r="X2637" t="e">
        <f>SQRT(($U$6/2)^2-($U$6/2)^2*'(OLD) bottom seam length'!W2637^2/($U$7/2)^2)</f>
        <v>#VALUE!</v>
      </c>
      <c r="Z2637" s="136">
        <f t="shared" ref="Z2637:Z2700" si="418">Z2636+$C$7</f>
        <v>52500</v>
      </c>
      <c r="AA2637" t="e">
        <f>SQRT(($U$6/2)^2-($U$6/2)^2*'(OLD) bottom seam length'!Z2637^2/($U$7/2)^2)</f>
        <v>#VALUE!</v>
      </c>
      <c r="AC2637" s="136">
        <f t="shared" ref="AC2637:AC2700" si="419">AC2636+$C$7</f>
        <v>52500</v>
      </c>
      <c r="AD2637" t="e">
        <f>SQRT(($U$6/2)^2-($U$6/2)^2*'(OLD) bottom seam length'!AC2637^2/($U$7/2)^2)</f>
        <v>#VALUE!</v>
      </c>
    </row>
    <row r="2638" spans="2:30">
      <c r="B2638" s="136">
        <f t="shared" si="410"/>
        <v>52540</v>
      </c>
      <c r="C2638" t="e">
        <f>SQRT(($C$5/2)^2-($C$5/2)^2*'(OLD) bottom seam length'!B2638^2/($C$6/2)^2)</f>
        <v>#DIV/0!</v>
      </c>
      <c r="E2638" s="136">
        <f t="shared" si="411"/>
        <v>52540</v>
      </c>
      <c r="F2638" t="e">
        <f>SQRT(($C$5/2)^2-($C$5/2)^2*'(OLD) bottom seam length'!E2638^2/($C$6/2)^2)</f>
        <v>#DIV/0!</v>
      </c>
      <c r="H2638" s="136">
        <f t="shared" si="412"/>
        <v>52540</v>
      </c>
      <c r="I2638" t="e">
        <f>SQRT(($C$5/2)^2-($C$5/2)^2*'(OLD) bottom seam length'!H2638^2/($C$6/2)^2)</f>
        <v>#DIV/0!</v>
      </c>
      <c r="K2638" s="136">
        <f t="shared" si="413"/>
        <v>52540</v>
      </c>
      <c r="L2638" t="e">
        <f>SQRT(($C$5/2)^2-($C$5/2)^2*'(OLD) bottom seam length'!K2638^2/($C$6/2)^2)</f>
        <v>#DIV/0!</v>
      </c>
      <c r="O2638" s="136">
        <f t="shared" si="414"/>
        <v>52540</v>
      </c>
      <c r="P2638" t="b">
        <f t="shared" si="415"/>
        <v>0</v>
      </c>
      <c r="T2638" s="136">
        <f t="shared" si="416"/>
        <v>52520</v>
      </c>
      <c r="U2638" t="e">
        <f>SQRT(($U$6/2)^2-($U$6/2)^2*'(OLD) bottom seam length'!T2638^2/($U$7/2)^2)</f>
        <v>#VALUE!</v>
      </c>
      <c r="W2638" s="136">
        <f t="shared" si="417"/>
        <v>52520</v>
      </c>
      <c r="X2638" t="e">
        <f>SQRT(($U$6/2)^2-($U$6/2)^2*'(OLD) bottom seam length'!W2638^2/($U$7/2)^2)</f>
        <v>#VALUE!</v>
      </c>
      <c r="Z2638" s="136">
        <f t="shared" si="418"/>
        <v>52520</v>
      </c>
      <c r="AA2638" t="e">
        <f>SQRT(($U$6/2)^2-($U$6/2)^2*'(OLD) bottom seam length'!Z2638^2/($U$7/2)^2)</f>
        <v>#VALUE!</v>
      </c>
      <c r="AC2638" s="136">
        <f t="shared" si="419"/>
        <v>52520</v>
      </c>
      <c r="AD2638" t="e">
        <f>SQRT(($U$6/2)^2-($U$6/2)^2*'(OLD) bottom seam length'!AC2638^2/($U$7/2)^2)</f>
        <v>#VALUE!</v>
      </c>
    </row>
    <row r="2639" spans="2:30">
      <c r="B2639" s="136">
        <f t="shared" si="410"/>
        <v>52560</v>
      </c>
      <c r="C2639" t="e">
        <f>SQRT(($C$5/2)^2-($C$5/2)^2*'(OLD) bottom seam length'!B2639^2/($C$6/2)^2)</f>
        <v>#DIV/0!</v>
      </c>
      <c r="E2639" s="136">
        <f t="shared" si="411"/>
        <v>52560</v>
      </c>
      <c r="F2639" t="e">
        <f>SQRT(($C$5/2)^2-($C$5/2)^2*'(OLD) bottom seam length'!E2639^2/($C$6/2)^2)</f>
        <v>#DIV/0!</v>
      </c>
      <c r="H2639" s="136">
        <f t="shared" si="412"/>
        <v>52560</v>
      </c>
      <c r="I2639" t="e">
        <f>SQRT(($C$5/2)^2-($C$5/2)^2*'(OLD) bottom seam length'!H2639^2/($C$6/2)^2)</f>
        <v>#DIV/0!</v>
      </c>
      <c r="K2639" s="136">
        <f t="shared" si="413"/>
        <v>52560</v>
      </c>
      <c r="L2639" t="e">
        <f>SQRT(($C$5/2)^2-($C$5/2)^2*'(OLD) bottom seam length'!K2639^2/($C$6/2)^2)</f>
        <v>#DIV/0!</v>
      </c>
      <c r="O2639" s="136">
        <f t="shared" si="414"/>
        <v>52560</v>
      </c>
      <c r="P2639" t="b">
        <f t="shared" si="415"/>
        <v>0</v>
      </c>
      <c r="T2639" s="136">
        <f t="shared" si="416"/>
        <v>52540</v>
      </c>
      <c r="U2639" t="e">
        <f>SQRT(($U$6/2)^2-($U$6/2)^2*'(OLD) bottom seam length'!T2639^2/($U$7/2)^2)</f>
        <v>#VALUE!</v>
      </c>
      <c r="W2639" s="136">
        <f t="shared" si="417"/>
        <v>52540</v>
      </c>
      <c r="X2639" t="e">
        <f>SQRT(($U$6/2)^2-($U$6/2)^2*'(OLD) bottom seam length'!W2639^2/($U$7/2)^2)</f>
        <v>#VALUE!</v>
      </c>
      <c r="Z2639" s="136">
        <f t="shared" si="418"/>
        <v>52540</v>
      </c>
      <c r="AA2639" t="e">
        <f>SQRT(($U$6/2)^2-($U$6/2)^2*'(OLD) bottom seam length'!Z2639^2/($U$7/2)^2)</f>
        <v>#VALUE!</v>
      </c>
      <c r="AC2639" s="136">
        <f t="shared" si="419"/>
        <v>52540</v>
      </c>
      <c r="AD2639" t="e">
        <f>SQRT(($U$6/2)^2-($U$6/2)^2*'(OLD) bottom seam length'!AC2639^2/($U$7/2)^2)</f>
        <v>#VALUE!</v>
      </c>
    </row>
    <row r="2640" spans="2:30">
      <c r="B2640" s="136">
        <f t="shared" si="410"/>
        <v>52580</v>
      </c>
      <c r="C2640" t="e">
        <f>SQRT(($C$5/2)^2-($C$5/2)^2*'(OLD) bottom seam length'!B2640^2/($C$6/2)^2)</f>
        <v>#DIV/0!</v>
      </c>
      <c r="E2640" s="136">
        <f t="shared" si="411"/>
        <v>52580</v>
      </c>
      <c r="F2640" t="e">
        <f>SQRT(($C$5/2)^2-($C$5/2)^2*'(OLD) bottom seam length'!E2640^2/($C$6/2)^2)</f>
        <v>#DIV/0!</v>
      </c>
      <c r="H2640" s="136">
        <f t="shared" si="412"/>
        <v>52580</v>
      </c>
      <c r="I2640" t="e">
        <f>SQRT(($C$5/2)^2-($C$5/2)^2*'(OLD) bottom seam length'!H2640^2/($C$6/2)^2)</f>
        <v>#DIV/0!</v>
      </c>
      <c r="K2640" s="136">
        <f t="shared" si="413"/>
        <v>52580</v>
      </c>
      <c r="L2640" t="e">
        <f>SQRT(($C$5/2)^2-($C$5/2)^2*'(OLD) bottom seam length'!K2640^2/($C$6/2)^2)</f>
        <v>#DIV/0!</v>
      </c>
      <c r="O2640" s="136">
        <f t="shared" si="414"/>
        <v>52580</v>
      </c>
      <c r="P2640" t="b">
        <f t="shared" si="415"/>
        <v>0</v>
      </c>
      <c r="T2640" s="136">
        <f t="shared" si="416"/>
        <v>52560</v>
      </c>
      <c r="U2640" t="e">
        <f>SQRT(($U$6/2)^2-($U$6/2)^2*'(OLD) bottom seam length'!T2640^2/($U$7/2)^2)</f>
        <v>#VALUE!</v>
      </c>
      <c r="W2640" s="136">
        <f t="shared" si="417"/>
        <v>52560</v>
      </c>
      <c r="X2640" t="e">
        <f>SQRT(($U$6/2)^2-($U$6/2)^2*'(OLD) bottom seam length'!W2640^2/($U$7/2)^2)</f>
        <v>#VALUE!</v>
      </c>
      <c r="Z2640" s="136">
        <f t="shared" si="418"/>
        <v>52560</v>
      </c>
      <c r="AA2640" t="e">
        <f>SQRT(($U$6/2)^2-($U$6/2)^2*'(OLD) bottom seam length'!Z2640^2/($U$7/2)^2)</f>
        <v>#VALUE!</v>
      </c>
      <c r="AC2640" s="136">
        <f t="shared" si="419"/>
        <v>52560</v>
      </c>
      <c r="AD2640" t="e">
        <f>SQRT(($U$6/2)^2-($U$6/2)^2*'(OLD) bottom seam length'!AC2640^2/($U$7/2)^2)</f>
        <v>#VALUE!</v>
      </c>
    </row>
    <row r="2641" spans="2:30">
      <c r="B2641" s="136">
        <f t="shared" si="410"/>
        <v>52600</v>
      </c>
      <c r="C2641" t="e">
        <f>SQRT(($C$5/2)^2-($C$5/2)^2*'(OLD) bottom seam length'!B2641^2/($C$6/2)^2)</f>
        <v>#DIV/0!</v>
      </c>
      <c r="E2641" s="136">
        <f t="shared" si="411"/>
        <v>52600</v>
      </c>
      <c r="F2641" t="e">
        <f>SQRT(($C$5/2)^2-($C$5/2)^2*'(OLD) bottom seam length'!E2641^2/($C$6/2)^2)</f>
        <v>#DIV/0!</v>
      </c>
      <c r="H2641" s="136">
        <f t="shared" si="412"/>
        <v>52600</v>
      </c>
      <c r="I2641" t="e">
        <f>SQRT(($C$5/2)^2-($C$5/2)^2*'(OLD) bottom seam length'!H2641^2/($C$6/2)^2)</f>
        <v>#DIV/0!</v>
      </c>
      <c r="K2641" s="136">
        <f t="shared" si="413"/>
        <v>52600</v>
      </c>
      <c r="L2641" t="e">
        <f>SQRT(($C$5/2)^2-($C$5/2)^2*'(OLD) bottom seam length'!K2641^2/($C$6/2)^2)</f>
        <v>#DIV/0!</v>
      </c>
      <c r="O2641" s="136">
        <f t="shared" si="414"/>
        <v>52600</v>
      </c>
      <c r="P2641" t="b">
        <f t="shared" si="415"/>
        <v>0</v>
      </c>
      <c r="T2641" s="136">
        <f t="shared" si="416"/>
        <v>52580</v>
      </c>
      <c r="U2641" t="e">
        <f>SQRT(($U$6/2)^2-($U$6/2)^2*'(OLD) bottom seam length'!T2641^2/($U$7/2)^2)</f>
        <v>#VALUE!</v>
      </c>
      <c r="W2641" s="136">
        <f t="shared" si="417"/>
        <v>52580</v>
      </c>
      <c r="X2641" t="e">
        <f>SQRT(($U$6/2)^2-($U$6/2)^2*'(OLD) bottom seam length'!W2641^2/($U$7/2)^2)</f>
        <v>#VALUE!</v>
      </c>
      <c r="Z2641" s="136">
        <f t="shared" si="418"/>
        <v>52580</v>
      </c>
      <c r="AA2641" t="e">
        <f>SQRT(($U$6/2)^2-($U$6/2)^2*'(OLD) bottom seam length'!Z2641^2/($U$7/2)^2)</f>
        <v>#VALUE!</v>
      </c>
      <c r="AC2641" s="136">
        <f t="shared" si="419"/>
        <v>52580</v>
      </c>
      <c r="AD2641" t="e">
        <f>SQRT(($U$6/2)^2-($U$6/2)^2*'(OLD) bottom seam length'!AC2641^2/($U$7/2)^2)</f>
        <v>#VALUE!</v>
      </c>
    </row>
    <row r="2642" spans="2:30">
      <c r="B2642" s="136">
        <f t="shared" si="410"/>
        <v>52620</v>
      </c>
      <c r="C2642" t="e">
        <f>SQRT(($C$5/2)^2-($C$5/2)^2*'(OLD) bottom seam length'!B2642^2/($C$6/2)^2)</f>
        <v>#DIV/0!</v>
      </c>
      <c r="E2642" s="136">
        <f t="shared" si="411"/>
        <v>52620</v>
      </c>
      <c r="F2642" t="e">
        <f>SQRT(($C$5/2)^2-($C$5/2)^2*'(OLD) bottom seam length'!E2642^2/($C$6/2)^2)</f>
        <v>#DIV/0!</v>
      </c>
      <c r="H2642" s="136">
        <f t="shared" si="412"/>
        <v>52620</v>
      </c>
      <c r="I2642" t="e">
        <f>SQRT(($C$5/2)^2-($C$5/2)^2*'(OLD) bottom seam length'!H2642^2/($C$6/2)^2)</f>
        <v>#DIV/0!</v>
      </c>
      <c r="K2642" s="136">
        <f t="shared" si="413"/>
        <v>52620</v>
      </c>
      <c r="L2642" t="e">
        <f>SQRT(($C$5/2)^2-($C$5/2)^2*'(OLD) bottom seam length'!K2642^2/($C$6/2)^2)</f>
        <v>#DIV/0!</v>
      </c>
      <c r="O2642" s="136">
        <f t="shared" si="414"/>
        <v>52620</v>
      </c>
      <c r="P2642" t="b">
        <f t="shared" si="415"/>
        <v>0</v>
      </c>
      <c r="T2642" s="136">
        <f t="shared" si="416"/>
        <v>52600</v>
      </c>
      <c r="U2642" t="e">
        <f>SQRT(($U$6/2)^2-($U$6/2)^2*'(OLD) bottom seam length'!T2642^2/($U$7/2)^2)</f>
        <v>#VALUE!</v>
      </c>
      <c r="W2642" s="136">
        <f t="shared" si="417"/>
        <v>52600</v>
      </c>
      <c r="X2642" t="e">
        <f>SQRT(($U$6/2)^2-($U$6/2)^2*'(OLD) bottom seam length'!W2642^2/($U$7/2)^2)</f>
        <v>#VALUE!</v>
      </c>
      <c r="Z2642" s="136">
        <f t="shared" si="418"/>
        <v>52600</v>
      </c>
      <c r="AA2642" t="e">
        <f>SQRT(($U$6/2)^2-($U$6/2)^2*'(OLD) bottom seam length'!Z2642^2/($U$7/2)^2)</f>
        <v>#VALUE!</v>
      </c>
      <c r="AC2642" s="136">
        <f t="shared" si="419"/>
        <v>52600</v>
      </c>
      <c r="AD2642" t="e">
        <f>SQRT(($U$6/2)^2-($U$6/2)^2*'(OLD) bottom seam length'!AC2642^2/($U$7/2)^2)</f>
        <v>#VALUE!</v>
      </c>
    </row>
    <row r="2643" spans="2:30">
      <c r="B2643" s="136">
        <f t="shared" si="410"/>
        <v>52640</v>
      </c>
      <c r="C2643" t="e">
        <f>SQRT(($C$5/2)^2-($C$5/2)^2*'(OLD) bottom seam length'!B2643^2/($C$6/2)^2)</f>
        <v>#DIV/0!</v>
      </c>
      <c r="E2643" s="136">
        <f t="shared" si="411"/>
        <v>52640</v>
      </c>
      <c r="F2643" t="e">
        <f>SQRT(($C$5/2)^2-($C$5/2)^2*'(OLD) bottom seam length'!E2643^2/($C$6/2)^2)</f>
        <v>#DIV/0!</v>
      </c>
      <c r="H2643" s="136">
        <f t="shared" si="412"/>
        <v>52640</v>
      </c>
      <c r="I2643" t="e">
        <f>SQRT(($C$5/2)^2-($C$5/2)^2*'(OLD) bottom seam length'!H2643^2/($C$6/2)^2)</f>
        <v>#DIV/0!</v>
      </c>
      <c r="K2643" s="136">
        <f t="shared" si="413"/>
        <v>52640</v>
      </c>
      <c r="L2643" t="e">
        <f>SQRT(($C$5/2)^2-($C$5/2)^2*'(OLD) bottom seam length'!K2643^2/($C$6/2)^2)</f>
        <v>#DIV/0!</v>
      </c>
      <c r="O2643" s="136">
        <f t="shared" si="414"/>
        <v>52640</v>
      </c>
      <c r="P2643" t="b">
        <f t="shared" si="415"/>
        <v>0</v>
      </c>
      <c r="T2643" s="136">
        <f t="shared" si="416"/>
        <v>52620</v>
      </c>
      <c r="U2643" t="e">
        <f>SQRT(($U$6/2)^2-($U$6/2)^2*'(OLD) bottom seam length'!T2643^2/($U$7/2)^2)</f>
        <v>#VALUE!</v>
      </c>
      <c r="W2643" s="136">
        <f t="shared" si="417"/>
        <v>52620</v>
      </c>
      <c r="X2643" t="e">
        <f>SQRT(($U$6/2)^2-($U$6/2)^2*'(OLD) bottom seam length'!W2643^2/($U$7/2)^2)</f>
        <v>#VALUE!</v>
      </c>
      <c r="Z2643" s="136">
        <f t="shared" si="418"/>
        <v>52620</v>
      </c>
      <c r="AA2643" t="e">
        <f>SQRT(($U$6/2)^2-($U$6/2)^2*'(OLD) bottom seam length'!Z2643^2/($U$7/2)^2)</f>
        <v>#VALUE!</v>
      </c>
      <c r="AC2643" s="136">
        <f t="shared" si="419"/>
        <v>52620</v>
      </c>
      <c r="AD2643" t="e">
        <f>SQRT(($U$6/2)^2-($U$6/2)^2*'(OLD) bottom seam length'!AC2643^2/($U$7/2)^2)</f>
        <v>#VALUE!</v>
      </c>
    </row>
    <row r="2644" spans="2:30">
      <c r="B2644" s="136">
        <f t="shared" si="410"/>
        <v>52660</v>
      </c>
      <c r="C2644" t="e">
        <f>SQRT(($C$5/2)^2-($C$5/2)^2*'(OLD) bottom seam length'!B2644^2/($C$6/2)^2)</f>
        <v>#DIV/0!</v>
      </c>
      <c r="E2644" s="136">
        <f t="shared" si="411"/>
        <v>52660</v>
      </c>
      <c r="F2644" t="e">
        <f>SQRT(($C$5/2)^2-($C$5/2)^2*'(OLD) bottom seam length'!E2644^2/($C$6/2)^2)</f>
        <v>#DIV/0!</v>
      </c>
      <c r="H2644" s="136">
        <f t="shared" si="412"/>
        <v>52660</v>
      </c>
      <c r="I2644" t="e">
        <f>SQRT(($C$5/2)^2-($C$5/2)^2*'(OLD) bottom seam length'!H2644^2/($C$6/2)^2)</f>
        <v>#DIV/0!</v>
      </c>
      <c r="K2644" s="136">
        <f t="shared" si="413"/>
        <v>52660</v>
      </c>
      <c r="L2644" t="e">
        <f>SQRT(($C$5/2)^2-($C$5/2)^2*'(OLD) bottom seam length'!K2644^2/($C$6/2)^2)</f>
        <v>#DIV/0!</v>
      </c>
      <c r="O2644" s="136">
        <f t="shared" si="414"/>
        <v>52660</v>
      </c>
      <c r="P2644" t="b">
        <f t="shared" si="415"/>
        <v>0</v>
      </c>
      <c r="T2644" s="136">
        <f t="shared" si="416"/>
        <v>52640</v>
      </c>
      <c r="U2644" t="e">
        <f>SQRT(($U$6/2)^2-($U$6/2)^2*'(OLD) bottom seam length'!T2644^2/($U$7/2)^2)</f>
        <v>#VALUE!</v>
      </c>
      <c r="W2644" s="136">
        <f t="shared" si="417"/>
        <v>52640</v>
      </c>
      <c r="X2644" t="e">
        <f>SQRT(($U$6/2)^2-($U$6/2)^2*'(OLD) bottom seam length'!W2644^2/($U$7/2)^2)</f>
        <v>#VALUE!</v>
      </c>
      <c r="Z2644" s="136">
        <f t="shared" si="418"/>
        <v>52640</v>
      </c>
      <c r="AA2644" t="e">
        <f>SQRT(($U$6/2)^2-($U$6/2)^2*'(OLD) bottom seam length'!Z2644^2/($U$7/2)^2)</f>
        <v>#VALUE!</v>
      </c>
      <c r="AC2644" s="136">
        <f t="shared" si="419"/>
        <v>52640</v>
      </c>
      <c r="AD2644" t="e">
        <f>SQRT(($U$6/2)^2-($U$6/2)^2*'(OLD) bottom seam length'!AC2644^2/($U$7/2)^2)</f>
        <v>#VALUE!</v>
      </c>
    </row>
    <row r="2645" spans="2:30">
      <c r="B2645" s="136">
        <f t="shared" si="410"/>
        <v>52680</v>
      </c>
      <c r="C2645" t="e">
        <f>SQRT(($C$5/2)^2-($C$5/2)^2*'(OLD) bottom seam length'!B2645^2/($C$6/2)^2)</f>
        <v>#DIV/0!</v>
      </c>
      <c r="E2645" s="136">
        <f t="shared" si="411"/>
        <v>52680</v>
      </c>
      <c r="F2645" t="e">
        <f>SQRT(($C$5/2)^2-($C$5/2)^2*'(OLD) bottom seam length'!E2645^2/($C$6/2)^2)</f>
        <v>#DIV/0!</v>
      </c>
      <c r="H2645" s="136">
        <f t="shared" si="412"/>
        <v>52680</v>
      </c>
      <c r="I2645" t="e">
        <f>SQRT(($C$5/2)^2-($C$5/2)^2*'(OLD) bottom seam length'!H2645^2/($C$6/2)^2)</f>
        <v>#DIV/0!</v>
      </c>
      <c r="K2645" s="136">
        <f t="shared" si="413"/>
        <v>52680</v>
      </c>
      <c r="L2645" t="e">
        <f>SQRT(($C$5/2)^2-($C$5/2)^2*'(OLD) bottom seam length'!K2645^2/($C$6/2)^2)</f>
        <v>#DIV/0!</v>
      </c>
      <c r="O2645" s="136">
        <f t="shared" si="414"/>
        <v>52680</v>
      </c>
      <c r="P2645" t="b">
        <f t="shared" si="415"/>
        <v>0</v>
      </c>
      <c r="T2645" s="136">
        <f t="shared" si="416"/>
        <v>52660</v>
      </c>
      <c r="U2645" t="e">
        <f>SQRT(($U$6/2)^2-($U$6/2)^2*'(OLD) bottom seam length'!T2645^2/($U$7/2)^2)</f>
        <v>#VALUE!</v>
      </c>
      <c r="W2645" s="136">
        <f t="shared" si="417"/>
        <v>52660</v>
      </c>
      <c r="X2645" t="e">
        <f>SQRT(($U$6/2)^2-($U$6/2)^2*'(OLD) bottom seam length'!W2645^2/($U$7/2)^2)</f>
        <v>#VALUE!</v>
      </c>
      <c r="Z2645" s="136">
        <f t="shared" si="418"/>
        <v>52660</v>
      </c>
      <c r="AA2645" t="e">
        <f>SQRT(($U$6/2)^2-($U$6/2)^2*'(OLD) bottom seam length'!Z2645^2/($U$7/2)^2)</f>
        <v>#VALUE!</v>
      </c>
      <c r="AC2645" s="136">
        <f t="shared" si="419"/>
        <v>52660</v>
      </c>
      <c r="AD2645" t="e">
        <f>SQRT(($U$6/2)^2-($U$6/2)^2*'(OLD) bottom seam length'!AC2645^2/($U$7/2)^2)</f>
        <v>#VALUE!</v>
      </c>
    </row>
    <row r="2646" spans="2:30">
      <c r="B2646" s="136">
        <f t="shared" si="410"/>
        <v>52700</v>
      </c>
      <c r="C2646" t="e">
        <f>SQRT(($C$5/2)^2-($C$5/2)^2*'(OLD) bottom seam length'!B2646^2/($C$6/2)^2)</f>
        <v>#DIV/0!</v>
      </c>
      <c r="E2646" s="136">
        <f t="shared" si="411"/>
        <v>52700</v>
      </c>
      <c r="F2646" t="e">
        <f>SQRT(($C$5/2)^2-($C$5/2)^2*'(OLD) bottom seam length'!E2646^2/($C$6/2)^2)</f>
        <v>#DIV/0!</v>
      </c>
      <c r="H2646" s="136">
        <f t="shared" si="412"/>
        <v>52700</v>
      </c>
      <c r="I2646" t="e">
        <f>SQRT(($C$5/2)^2-($C$5/2)^2*'(OLD) bottom seam length'!H2646^2/($C$6/2)^2)</f>
        <v>#DIV/0!</v>
      </c>
      <c r="K2646" s="136">
        <f t="shared" si="413"/>
        <v>52700</v>
      </c>
      <c r="L2646" t="e">
        <f>SQRT(($C$5/2)^2-($C$5/2)^2*'(OLD) bottom seam length'!K2646^2/($C$6/2)^2)</f>
        <v>#DIV/0!</v>
      </c>
      <c r="O2646" s="136">
        <f t="shared" si="414"/>
        <v>52700</v>
      </c>
      <c r="P2646" t="b">
        <f t="shared" si="415"/>
        <v>0</v>
      </c>
      <c r="T2646" s="136">
        <f t="shared" si="416"/>
        <v>52680</v>
      </c>
      <c r="U2646" t="e">
        <f>SQRT(($U$6/2)^2-($U$6/2)^2*'(OLD) bottom seam length'!T2646^2/($U$7/2)^2)</f>
        <v>#VALUE!</v>
      </c>
      <c r="W2646" s="136">
        <f t="shared" si="417"/>
        <v>52680</v>
      </c>
      <c r="X2646" t="e">
        <f>SQRT(($U$6/2)^2-($U$6/2)^2*'(OLD) bottom seam length'!W2646^2/($U$7/2)^2)</f>
        <v>#VALUE!</v>
      </c>
      <c r="Z2646" s="136">
        <f t="shared" si="418"/>
        <v>52680</v>
      </c>
      <c r="AA2646" t="e">
        <f>SQRT(($U$6/2)^2-($U$6/2)^2*'(OLD) bottom seam length'!Z2646^2/($U$7/2)^2)</f>
        <v>#VALUE!</v>
      </c>
      <c r="AC2646" s="136">
        <f t="shared" si="419"/>
        <v>52680</v>
      </c>
      <c r="AD2646" t="e">
        <f>SQRT(($U$6/2)^2-($U$6/2)^2*'(OLD) bottom seam length'!AC2646^2/($U$7/2)^2)</f>
        <v>#VALUE!</v>
      </c>
    </row>
    <row r="2647" spans="2:30">
      <c r="B2647" s="136">
        <f t="shared" si="410"/>
        <v>52720</v>
      </c>
      <c r="C2647" t="e">
        <f>SQRT(($C$5/2)^2-($C$5/2)^2*'(OLD) bottom seam length'!B2647^2/($C$6/2)^2)</f>
        <v>#DIV/0!</v>
      </c>
      <c r="E2647" s="136">
        <f t="shared" si="411"/>
        <v>52720</v>
      </c>
      <c r="F2647" t="e">
        <f>SQRT(($C$5/2)^2-($C$5/2)^2*'(OLD) bottom seam length'!E2647^2/($C$6/2)^2)</f>
        <v>#DIV/0!</v>
      </c>
      <c r="H2647" s="136">
        <f t="shared" si="412"/>
        <v>52720</v>
      </c>
      <c r="I2647" t="e">
        <f>SQRT(($C$5/2)^2-($C$5/2)^2*'(OLD) bottom seam length'!H2647^2/($C$6/2)^2)</f>
        <v>#DIV/0!</v>
      </c>
      <c r="K2647" s="136">
        <f t="shared" si="413"/>
        <v>52720</v>
      </c>
      <c r="L2647" t="e">
        <f>SQRT(($C$5/2)^2-($C$5/2)^2*'(OLD) bottom seam length'!K2647^2/($C$6/2)^2)</f>
        <v>#DIV/0!</v>
      </c>
      <c r="O2647" s="136">
        <f t="shared" si="414"/>
        <v>52720</v>
      </c>
      <c r="P2647" t="b">
        <f t="shared" si="415"/>
        <v>0</v>
      </c>
      <c r="T2647" s="136">
        <f t="shared" si="416"/>
        <v>52700</v>
      </c>
      <c r="U2647" t="e">
        <f>SQRT(($U$6/2)^2-($U$6/2)^2*'(OLD) bottom seam length'!T2647^2/($U$7/2)^2)</f>
        <v>#VALUE!</v>
      </c>
      <c r="W2647" s="136">
        <f t="shared" si="417"/>
        <v>52700</v>
      </c>
      <c r="X2647" t="e">
        <f>SQRT(($U$6/2)^2-($U$6/2)^2*'(OLD) bottom seam length'!W2647^2/($U$7/2)^2)</f>
        <v>#VALUE!</v>
      </c>
      <c r="Z2647" s="136">
        <f t="shared" si="418"/>
        <v>52700</v>
      </c>
      <c r="AA2647" t="e">
        <f>SQRT(($U$6/2)^2-($U$6/2)^2*'(OLD) bottom seam length'!Z2647^2/($U$7/2)^2)</f>
        <v>#VALUE!</v>
      </c>
      <c r="AC2647" s="136">
        <f t="shared" si="419"/>
        <v>52700</v>
      </c>
      <c r="AD2647" t="e">
        <f>SQRT(($U$6/2)^2-($U$6/2)^2*'(OLD) bottom seam length'!AC2647^2/($U$7/2)^2)</f>
        <v>#VALUE!</v>
      </c>
    </row>
    <row r="2648" spans="2:30">
      <c r="B2648" s="136">
        <f t="shared" si="410"/>
        <v>52740</v>
      </c>
      <c r="C2648" t="e">
        <f>SQRT(($C$5/2)^2-($C$5/2)^2*'(OLD) bottom seam length'!B2648^2/($C$6/2)^2)</f>
        <v>#DIV/0!</v>
      </c>
      <c r="E2648" s="136">
        <f t="shared" si="411"/>
        <v>52740</v>
      </c>
      <c r="F2648" t="e">
        <f>SQRT(($C$5/2)^2-($C$5/2)^2*'(OLD) bottom seam length'!E2648^2/($C$6/2)^2)</f>
        <v>#DIV/0!</v>
      </c>
      <c r="H2648" s="136">
        <f t="shared" si="412"/>
        <v>52740</v>
      </c>
      <c r="I2648" t="e">
        <f>SQRT(($C$5/2)^2-($C$5/2)^2*'(OLD) bottom seam length'!H2648^2/($C$6/2)^2)</f>
        <v>#DIV/0!</v>
      </c>
      <c r="K2648" s="136">
        <f t="shared" si="413"/>
        <v>52740</v>
      </c>
      <c r="L2648" t="e">
        <f>SQRT(($C$5/2)^2-($C$5/2)^2*'(OLD) bottom seam length'!K2648^2/($C$6/2)^2)</f>
        <v>#DIV/0!</v>
      </c>
      <c r="O2648" s="136">
        <f t="shared" si="414"/>
        <v>52740</v>
      </c>
      <c r="P2648" t="b">
        <f t="shared" si="415"/>
        <v>0</v>
      </c>
      <c r="T2648" s="136">
        <f t="shared" si="416"/>
        <v>52720</v>
      </c>
      <c r="U2648" t="e">
        <f>SQRT(($U$6/2)^2-($U$6/2)^2*'(OLD) bottom seam length'!T2648^2/($U$7/2)^2)</f>
        <v>#VALUE!</v>
      </c>
      <c r="W2648" s="136">
        <f t="shared" si="417"/>
        <v>52720</v>
      </c>
      <c r="X2648" t="e">
        <f>SQRT(($U$6/2)^2-($U$6/2)^2*'(OLD) bottom seam length'!W2648^2/($U$7/2)^2)</f>
        <v>#VALUE!</v>
      </c>
      <c r="Z2648" s="136">
        <f t="shared" si="418"/>
        <v>52720</v>
      </c>
      <c r="AA2648" t="e">
        <f>SQRT(($U$6/2)^2-($U$6/2)^2*'(OLD) bottom seam length'!Z2648^2/($U$7/2)^2)</f>
        <v>#VALUE!</v>
      </c>
      <c r="AC2648" s="136">
        <f t="shared" si="419"/>
        <v>52720</v>
      </c>
      <c r="AD2648" t="e">
        <f>SQRT(($U$6/2)^2-($U$6/2)^2*'(OLD) bottom seam length'!AC2648^2/($U$7/2)^2)</f>
        <v>#VALUE!</v>
      </c>
    </row>
    <row r="2649" spans="2:30">
      <c r="B2649" s="136">
        <f t="shared" si="410"/>
        <v>52760</v>
      </c>
      <c r="C2649" t="e">
        <f>SQRT(($C$5/2)^2-($C$5/2)^2*'(OLD) bottom seam length'!B2649^2/($C$6/2)^2)</f>
        <v>#DIV/0!</v>
      </c>
      <c r="E2649" s="136">
        <f t="shared" si="411"/>
        <v>52760</v>
      </c>
      <c r="F2649" t="e">
        <f>SQRT(($C$5/2)^2-($C$5/2)^2*'(OLD) bottom seam length'!E2649^2/($C$6/2)^2)</f>
        <v>#DIV/0!</v>
      </c>
      <c r="H2649" s="136">
        <f t="shared" si="412"/>
        <v>52760</v>
      </c>
      <c r="I2649" t="e">
        <f>SQRT(($C$5/2)^2-($C$5/2)^2*'(OLD) bottom seam length'!H2649^2/($C$6/2)^2)</f>
        <v>#DIV/0!</v>
      </c>
      <c r="K2649" s="136">
        <f t="shared" si="413"/>
        <v>52760</v>
      </c>
      <c r="L2649" t="e">
        <f>SQRT(($C$5/2)^2-($C$5/2)^2*'(OLD) bottom seam length'!K2649^2/($C$6/2)^2)</f>
        <v>#DIV/0!</v>
      </c>
      <c r="O2649" s="136">
        <f t="shared" si="414"/>
        <v>52760</v>
      </c>
      <c r="P2649" t="b">
        <f t="shared" si="415"/>
        <v>0</v>
      </c>
      <c r="T2649" s="136">
        <f t="shared" si="416"/>
        <v>52740</v>
      </c>
      <c r="U2649" t="e">
        <f>SQRT(($U$6/2)^2-($U$6/2)^2*'(OLD) bottom seam length'!T2649^2/($U$7/2)^2)</f>
        <v>#VALUE!</v>
      </c>
      <c r="W2649" s="136">
        <f t="shared" si="417"/>
        <v>52740</v>
      </c>
      <c r="X2649" t="e">
        <f>SQRT(($U$6/2)^2-($U$6/2)^2*'(OLD) bottom seam length'!W2649^2/($U$7/2)^2)</f>
        <v>#VALUE!</v>
      </c>
      <c r="Z2649" s="136">
        <f t="shared" si="418"/>
        <v>52740</v>
      </c>
      <c r="AA2649" t="e">
        <f>SQRT(($U$6/2)^2-($U$6/2)^2*'(OLD) bottom seam length'!Z2649^2/($U$7/2)^2)</f>
        <v>#VALUE!</v>
      </c>
      <c r="AC2649" s="136">
        <f t="shared" si="419"/>
        <v>52740</v>
      </c>
      <c r="AD2649" t="e">
        <f>SQRT(($U$6/2)^2-($U$6/2)^2*'(OLD) bottom seam length'!AC2649^2/($U$7/2)^2)</f>
        <v>#VALUE!</v>
      </c>
    </row>
    <row r="2650" spans="2:30">
      <c r="B2650" s="136">
        <f t="shared" si="410"/>
        <v>52780</v>
      </c>
      <c r="C2650" t="e">
        <f>SQRT(($C$5/2)^2-($C$5/2)^2*'(OLD) bottom seam length'!B2650^2/($C$6/2)^2)</f>
        <v>#DIV/0!</v>
      </c>
      <c r="E2650" s="136">
        <f t="shared" si="411"/>
        <v>52780</v>
      </c>
      <c r="F2650" t="e">
        <f>SQRT(($C$5/2)^2-($C$5/2)^2*'(OLD) bottom seam length'!E2650^2/($C$6/2)^2)</f>
        <v>#DIV/0!</v>
      </c>
      <c r="H2650" s="136">
        <f t="shared" si="412"/>
        <v>52780</v>
      </c>
      <c r="I2650" t="e">
        <f>SQRT(($C$5/2)^2-($C$5/2)^2*'(OLD) bottom seam length'!H2650^2/($C$6/2)^2)</f>
        <v>#DIV/0!</v>
      </c>
      <c r="K2650" s="136">
        <f t="shared" si="413"/>
        <v>52780</v>
      </c>
      <c r="L2650" t="e">
        <f>SQRT(($C$5/2)^2-($C$5/2)^2*'(OLD) bottom seam length'!K2650^2/($C$6/2)^2)</f>
        <v>#DIV/0!</v>
      </c>
      <c r="O2650" s="136">
        <f t="shared" si="414"/>
        <v>52780</v>
      </c>
      <c r="P2650" t="b">
        <f t="shared" si="415"/>
        <v>0</v>
      </c>
      <c r="T2650" s="136">
        <f t="shared" si="416"/>
        <v>52760</v>
      </c>
      <c r="U2650" t="e">
        <f>SQRT(($U$6/2)^2-($U$6/2)^2*'(OLD) bottom seam length'!T2650^2/($U$7/2)^2)</f>
        <v>#VALUE!</v>
      </c>
      <c r="W2650" s="136">
        <f t="shared" si="417"/>
        <v>52760</v>
      </c>
      <c r="X2650" t="e">
        <f>SQRT(($U$6/2)^2-($U$6/2)^2*'(OLD) bottom seam length'!W2650^2/($U$7/2)^2)</f>
        <v>#VALUE!</v>
      </c>
      <c r="Z2650" s="136">
        <f t="shared" si="418"/>
        <v>52760</v>
      </c>
      <c r="AA2650" t="e">
        <f>SQRT(($U$6/2)^2-($U$6/2)^2*'(OLD) bottom seam length'!Z2650^2/($U$7/2)^2)</f>
        <v>#VALUE!</v>
      </c>
      <c r="AC2650" s="136">
        <f t="shared" si="419"/>
        <v>52760</v>
      </c>
      <c r="AD2650" t="e">
        <f>SQRT(($U$6/2)^2-($U$6/2)^2*'(OLD) bottom seam length'!AC2650^2/($U$7/2)^2)</f>
        <v>#VALUE!</v>
      </c>
    </row>
    <row r="2651" spans="2:30">
      <c r="B2651" s="136">
        <f t="shared" si="410"/>
        <v>52800</v>
      </c>
      <c r="C2651" t="e">
        <f>SQRT(($C$5/2)^2-($C$5/2)^2*'(OLD) bottom seam length'!B2651^2/($C$6/2)^2)</f>
        <v>#DIV/0!</v>
      </c>
      <c r="E2651" s="136">
        <f t="shared" si="411"/>
        <v>52800</v>
      </c>
      <c r="F2651" t="e">
        <f>SQRT(($C$5/2)^2-($C$5/2)^2*'(OLD) bottom seam length'!E2651^2/($C$6/2)^2)</f>
        <v>#DIV/0!</v>
      </c>
      <c r="H2651" s="136">
        <f t="shared" si="412"/>
        <v>52800</v>
      </c>
      <c r="I2651" t="e">
        <f>SQRT(($C$5/2)^2-($C$5/2)^2*'(OLD) bottom seam length'!H2651^2/($C$6/2)^2)</f>
        <v>#DIV/0!</v>
      </c>
      <c r="K2651" s="136">
        <f t="shared" si="413"/>
        <v>52800</v>
      </c>
      <c r="L2651" t="e">
        <f>SQRT(($C$5/2)^2-($C$5/2)^2*'(OLD) bottom seam length'!K2651^2/($C$6/2)^2)</f>
        <v>#DIV/0!</v>
      </c>
      <c r="O2651" s="136">
        <f t="shared" si="414"/>
        <v>52800</v>
      </c>
      <c r="P2651" t="b">
        <f t="shared" si="415"/>
        <v>0</v>
      </c>
      <c r="T2651" s="136">
        <f t="shared" si="416"/>
        <v>52780</v>
      </c>
      <c r="U2651" t="e">
        <f>SQRT(($U$6/2)^2-($U$6/2)^2*'(OLD) bottom seam length'!T2651^2/($U$7/2)^2)</f>
        <v>#VALUE!</v>
      </c>
      <c r="W2651" s="136">
        <f t="shared" si="417"/>
        <v>52780</v>
      </c>
      <c r="X2651" t="e">
        <f>SQRT(($U$6/2)^2-($U$6/2)^2*'(OLD) bottom seam length'!W2651^2/($U$7/2)^2)</f>
        <v>#VALUE!</v>
      </c>
      <c r="Z2651" s="136">
        <f t="shared" si="418"/>
        <v>52780</v>
      </c>
      <c r="AA2651" t="e">
        <f>SQRT(($U$6/2)^2-($U$6/2)^2*'(OLD) bottom seam length'!Z2651^2/($U$7/2)^2)</f>
        <v>#VALUE!</v>
      </c>
      <c r="AC2651" s="136">
        <f t="shared" si="419"/>
        <v>52780</v>
      </c>
      <c r="AD2651" t="e">
        <f>SQRT(($U$6/2)^2-($U$6/2)^2*'(OLD) bottom seam length'!AC2651^2/($U$7/2)^2)</f>
        <v>#VALUE!</v>
      </c>
    </row>
    <row r="2652" spans="2:30">
      <c r="B2652" s="136">
        <f t="shared" si="410"/>
        <v>52820</v>
      </c>
      <c r="C2652" t="e">
        <f>SQRT(($C$5/2)^2-($C$5/2)^2*'(OLD) bottom seam length'!B2652^2/($C$6/2)^2)</f>
        <v>#DIV/0!</v>
      </c>
      <c r="E2652" s="136">
        <f t="shared" si="411"/>
        <v>52820</v>
      </c>
      <c r="F2652" t="e">
        <f>SQRT(($C$5/2)^2-($C$5/2)^2*'(OLD) bottom seam length'!E2652^2/($C$6/2)^2)</f>
        <v>#DIV/0!</v>
      </c>
      <c r="H2652" s="136">
        <f t="shared" si="412"/>
        <v>52820</v>
      </c>
      <c r="I2652" t="e">
        <f>SQRT(($C$5/2)^2-($C$5/2)^2*'(OLD) bottom seam length'!H2652^2/($C$6/2)^2)</f>
        <v>#DIV/0!</v>
      </c>
      <c r="K2652" s="136">
        <f t="shared" si="413"/>
        <v>52820</v>
      </c>
      <c r="L2652" t="e">
        <f>SQRT(($C$5/2)^2-($C$5/2)^2*'(OLD) bottom seam length'!K2652^2/($C$6/2)^2)</f>
        <v>#DIV/0!</v>
      </c>
      <c r="O2652" s="136">
        <f t="shared" si="414"/>
        <v>52820</v>
      </c>
      <c r="P2652" t="b">
        <f t="shared" si="415"/>
        <v>0</v>
      </c>
      <c r="T2652" s="136">
        <f t="shared" si="416"/>
        <v>52800</v>
      </c>
      <c r="U2652" t="e">
        <f>SQRT(($U$6/2)^2-($U$6/2)^2*'(OLD) bottom seam length'!T2652^2/($U$7/2)^2)</f>
        <v>#VALUE!</v>
      </c>
      <c r="W2652" s="136">
        <f t="shared" si="417"/>
        <v>52800</v>
      </c>
      <c r="X2652" t="e">
        <f>SQRT(($U$6/2)^2-($U$6/2)^2*'(OLD) bottom seam length'!W2652^2/($U$7/2)^2)</f>
        <v>#VALUE!</v>
      </c>
      <c r="Z2652" s="136">
        <f t="shared" si="418"/>
        <v>52800</v>
      </c>
      <c r="AA2652" t="e">
        <f>SQRT(($U$6/2)^2-($U$6/2)^2*'(OLD) bottom seam length'!Z2652^2/($U$7/2)^2)</f>
        <v>#VALUE!</v>
      </c>
      <c r="AC2652" s="136">
        <f t="shared" si="419"/>
        <v>52800</v>
      </c>
      <c r="AD2652" t="e">
        <f>SQRT(($U$6/2)^2-($U$6/2)^2*'(OLD) bottom seam length'!AC2652^2/($U$7/2)^2)</f>
        <v>#VALUE!</v>
      </c>
    </row>
    <row r="2653" spans="2:30">
      <c r="B2653" s="136">
        <f t="shared" si="410"/>
        <v>52840</v>
      </c>
      <c r="C2653" t="e">
        <f>SQRT(($C$5/2)^2-($C$5/2)^2*'(OLD) bottom seam length'!B2653^2/($C$6/2)^2)</f>
        <v>#DIV/0!</v>
      </c>
      <c r="E2653" s="136">
        <f t="shared" si="411"/>
        <v>52840</v>
      </c>
      <c r="F2653" t="e">
        <f>SQRT(($C$5/2)^2-($C$5/2)^2*'(OLD) bottom seam length'!E2653^2/($C$6/2)^2)</f>
        <v>#DIV/0!</v>
      </c>
      <c r="H2653" s="136">
        <f t="shared" si="412"/>
        <v>52840</v>
      </c>
      <c r="I2653" t="e">
        <f>SQRT(($C$5/2)^2-($C$5/2)^2*'(OLD) bottom seam length'!H2653^2/($C$6/2)^2)</f>
        <v>#DIV/0!</v>
      </c>
      <c r="K2653" s="136">
        <f t="shared" si="413"/>
        <v>52840</v>
      </c>
      <c r="L2653" t="e">
        <f>SQRT(($C$5/2)^2-($C$5/2)^2*'(OLD) bottom seam length'!K2653^2/($C$6/2)^2)</f>
        <v>#DIV/0!</v>
      </c>
      <c r="O2653" s="136">
        <f t="shared" si="414"/>
        <v>52840</v>
      </c>
      <c r="P2653" t="b">
        <f t="shared" si="415"/>
        <v>0</v>
      </c>
      <c r="T2653" s="136">
        <f t="shared" si="416"/>
        <v>52820</v>
      </c>
      <c r="U2653" t="e">
        <f>SQRT(($U$6/2)^2-($U$6/2)^2*'(OLD) bottom seam length'!T2653^2/($U$7/2)^2)</f>
        <v>#VALUE!</v>
      </c>
      <c r="W2653" s="136">
        <f t="shared" si="417"/>
        <v>52820</v>
      </c>
      <c r="X2653" t="e">
        <f>SQRT(($U$6/2)^2-($U$6/2)^2*'(OLD) bottom seam length'!W2653^2/($U$7/2)^2)</f>
        <v>#VALUE!</v>
      </c>
      <c r="Z2653" s="136">
        <f t="shared" si="418"/>
        <v>52820</v>
      </c>
      <c r="AA2653" t="e">
        <f>SQRT(($U$6/2)^2-($U$6/2)^2*'(OLD) bottom seam length'!Z2653^2/($U$7/2)^2)</f>
        <v>#VALUE!</v>
      </c>
      <c r="AC2653" s="136">
        <f t="shared" si="419"/>
        <v>52820</v>
      </c>
      <c r="AD2653" t="e">
        <f>SQRT(($U$6/2)^2-($U$6/2)^2*'(OLD) bottom seam length'!AC2653^2/($U$7/2)^2)</f>
        <v>#VALUE!</v>
      </c>
    </row>
    <row r="2654" spans="2:30">
      <c r="B2654" s="136">
        <f t="shared" si="410"/>
        <v>52860</v>
      </c>
      <c r="C2654" t="e">
        <f>SQRT(($C$5/2)^2-($C$5/2)^2*'(OLD) bottom seam length'!B2654^2/($C$6/2)^2)</f>
        <v>#DIV/0!</v>
      </c>
      <c r="E2654" s="136">
        <f t="shared" si="411"/>
        <v>52860</v>
      </c>
      <c r="F2654" t="e">
        <f>SQRT(($C$5/2)^2-($C$5/2)^2*'(OLD) bottom seam length'!E2654^2/($C$6/2)^2)</f>
        <v>#DIV/0!</v>
      </c>
      <c r="H2654" s="136">
        <f t="shared" si="412"/>
        <v>52860</v>
      </c>
      <c r="I2654" t="e">
        <f>SQRT(($C$5/2)^2-($C$5/2)^2*'(OLD) bottom seam length'!H2654^2/($C$6/2)^2)</f>
        <v>#DIV/0!</v>
      </c>
      <c r="K2654" s="136">
        <f t="shared" si="413"/>
        <v>52860</v>
      </c>
      <c r="L2654" t="e">
        <f>SQRT(($C$5/2)^2-($C$5/2)^2*'(OLD) bottom seam length'!K2654^2/($C$6/2)^2)</f>
        <v>#DIV/0!</v>
      </c>
      <c r="O2654" s="136">
        <f t="shared" si="414"/>
        <v>52860</v>
      </c>
      <c r="P2654" t="b">
        <f t="shared" si="415"/>
        <v>0</v>
      </c>
      <c r="T2654" s="136">
        <f t="shared" si="416"/>
        <v>52840</v>
      </c>
      <c r="U2654" t="e">
        <f>SQRT(($U$6/2)^2-($U$6/2)^2*'(OLD) bottom seam length'!T2654^2/($U$7/2)^2)</f>
        <v>#VALUE!</v>
      </c>
      <c r="W2654" s="136">
        <f t="shared" si="417"/>
        <v>52840</v>
      </c>
      <c r="X2654" t="e">
        <f>SQRT(($U$6/2)^2-($U$6/2)^2*'(OLD) bottom seam length'!W2654^2/($U$7/2)^2)</f>
        <v>#VALUE!</v>
      </c>
      <c r="Z2654" s="136">
        <f t="shared" si="418"/>
        <v>52840</v>
      </c>
      <c r="AA2654" t="e">
        <f>SQRT(($U$6/2)^2-($U$6/2)^2*'(OLD) bottom seam length'!Z2654^2/($U$7/2)^2)</f>
        <v>#VALUE!</v>
      </c>
      <c r="AC2654" s="136">
        <f t="shared" si="419"/>
        <v>52840</v>
      </c>
      <c r="AD2654" t="e">
        <f>SQRT(($U$6/2)^2-($U$6/2)^2*'(OLD) bottom seam length'!AC2654^2/($U$7/2)^2)</f>
        <v>#VALUE!</v>
      </c>
    </row>
    <row r="2655" spans="2:30">
      <c r="B2655" s="136">
        <f t="shared" si="410"/>
        <v>52880</v>
      </c>
      <c r="C2655" t="e">
        <f>SQRT(($C$5/2)^2-($C$5/2)^2*'(OLD) bottom seam length'!B2655^2/($C$6/2)^2)</f>
        <v>#DIV/0!</v>
      </c>
      <c r="E2655" s="136">
        <f t="shared" si="411"/>
        <v>52880</v>
      </c>
      <c r="F2655" t="e">
        <f>SQRT(($C$5/2)^2-($C$5/2)^2*'(OLD) bottom seam length'!E2655^2/($C$6/2)^2)</f>
        <v>#DIV/0!</v>
      </c>
      <c r="H2655" s="136">
        <f t="shared" si="412"/>
        <v>52880</v>
      </c>
      <c r="I2655" t="e">
        <f>SQRT(($C$5/2)^2-($C$5/2)^2*'(OLD) bottom seam length'!H2655^2/($C$6/2)^2)</f>
        <v>#DIV/0!</v>
      </c>
      <c r="K2655" s="136">
        <f t="shared" si="413"/>
        <v>52880</v>
      </c>
      <c r="L2655" t="e">
        <f>SQRT(($C$5/2)^2-($C$5/2)^2*'(OLD) bottom seam length'!K2655^2/($C$6/2)^2)</f>
        <v>#DIV/0!</v>
      </c>
      <c r="O2655" s="136">
        <f t="shared" si="414"/>
        <v>52880</v>
      </c>
      <c r="P2655" t="b">
        <f t="shared" si="415"/>
        <v>0</v>
      </c>
      <c r="T2655" s="136">
        <f t="shared" si="416"/>
        <v>52860</v>
      </c>
      <c r="U2655" t="e">
        <f>SQRT(($U$6/2)^2-($U$6/2)^2*'(OLD) bottom seam length'!T2655^2/($U$7/2)^2)</f>
        <v>#VALUE!</v>
      </c>
      <c r="W2655" s="136">
        <f t="shared" si="417"/>
        <v>52860</v>
      </c>
      <c r="X2655" t="e">
        <f>SQRT(($U$6/2)^2-($U$6/2)^2*'(OLD) bottom seam length'!W2655^2/($U$7/2)^2)</f>
        <v>#VALUE!</v>
      </c>
      <c r="Z2655" s="136">
        <f t="shared" si="418"/>
        <v>52860</v>
      </c>
      <c r="AA2655" t="e">
        <f>SQRT(($U$6/2)^2-($U$6/2)^2*'(OLD) bottom seam length'!Z2655^2/($U$7/2)^2)</f>
        <v>#VALUE!</v>
      </c>
      <c r="AC2655" s="136">
        <f t="shared" si="419"/>
        <v>52860</v>
      </c>
      <c r="AD2655" t="e">
        <f>SQRT(($U$6/2)^2-($U$6/2)^2*'(OLD) bottom seam length'!AC2655^2/($U$7/2)^2)</f>
        <v>#VALUE!</v>
      </c>
    </row>
    <row r="2656" spans="2:30">
      <c r="B2656" s="136">
        <f t="shared" si="410"/>
        <v>52900</v>
      </c>
      <c r="C2656" t="e">
        <f>SQRT(($C$5/2)^2-($C$5/2)^2*'(OLD) bottom seam length'!B2656^2/($C$6/2)^2)</f>
        <v>#DIV/0!</v>
      </c>
      <c r="E2656" s="136">
        <f t="shared" si="411"/>
        <v>52900</v>
      </c>
      <c r="F2656" t="e">
        <f>SQRT(($C$5/2)^2-($C$5/2)^2*'(OLD) bottom seam length'!E2656^2/($C$6/2)^2)</f>
        <v>#DIV/0!</v>
      </c>
      <c r="H2656" s="136">
        <f t="shared" si="412"/>
        <v>52900</v>
      </c>
      <c r="I2656" t="e">
        <f>SQRT(($C$5/2)^2-($C$5/2)^2*'(OLD) bottom seam length'!H2656^2/($C$6/2)^2)</f>
        <v>#DIV/0!</v>
      </c>
      <c r="K2656" s="136">
        <f t="shared" si="413"/>
        <v>52900</v>
      </c>
      <c r="L2656" t="e">
        <f>SQRT(($C$5/2)^2-($C$5/2)^2*'(OLD) bottom seam length'!K2656^2/($C$6/2)^2)</f>
        <v>#DIV/0!</v>
      </c>
      <c r="O2656" s="136">
        <f t="shared" si="414"/>
        <v>52900</v>
      </c>
      <c r="P2656" t="b">
        <f t="shared" si="415"/>
        <v>0</v>
      </c>
      <c r="T2656" s="136">
        <f t="shared" si="416"/>
        <v>52880</v>
      </c>
      <c r="U2656" t="e">
        <f>SQRT(($U$6/2)^2-($U$6/2)^2*'(OLD) bottom seam length'!T2656^2/($U$7/2)^2)</f>
        <v>#VALUE!</v>
      </c>
      <c r="W2656" s="136">
        <f t="shared" si="417"/>
        <v>52880</v>
      </c>
      <c r="X2656" t="e">
        <f>SQRT(($U$6/2)^2-($U$6/2)^2*'(OLD) bottom seam length'!W2656^2/($U$7/2)^2)</f>
        <v>#VALUE!</v>
      </c>
      <c r="Z2656" s="136">
        <f t="shared" si="418"/>
        <v>52880</v>
      </c>
      <c r="AA2656" t="e">
        <f>SQRT(($U$6/2)^2-($U$6/2)^2*'(OLD) bottom seam length'!Z2656^2/($U$7/2)^2)</f>
        <v>#VALUE!</v>
      </c>
      <c r="AC2656" s="136">
        <f t="shared" si="419"/>
        <v>52880</v>
      </c>
      <c r="AD2656" t="e">
        <f>SQRT(($U$6/2)^2-($U$6/2)^2*'(OLD) bottom seam length'!AC2656^2/($U$7/2)^2)</f>
        <v>#VALUE!</v>
      </c>
    </row>
    <row r="2657" spans="2:30">
      <c r="B2657" s="136">
        <f t="shared" si="410"/>
        <v>52920</v>
      </c>
      <c r="C2657" t="e">
        <f>SQRT(($C$5/2)^2-($C$5/2)^2*'(OLD) bottom seam length'!B2657^2/($C$6/2)^2)</f>
        <v>#DIV/0!</v>
      </c>
      <c r="E2657" s="136">
        <f t="shared" si="411"/>
        <v>52920</v>
      </c>
      <c r="F2657" t="e">
        <f>SQRT(($C$5/2)^2-($C$5/2)^2*'(OLD) bottom seam length'!E2657^2/($C$6/2)^2)</f>
        <v>#DIV/0!</v>
      </c>
      <c r="H2657" s="136">
        <f t="shared" si="412"/>
        <v>52920</v>
      </c>
      <c r="I2657" t="e">
        <f>SQRT(($C$5/2)^2-($C$5/2)^2*'(OLD) bottom seam length'!H2657^2/($C$6/2)^2)</f>
        <v>#DIV/0!</v>
      </c>
      <c r="K2657" s="136">
        <f t="shared" si="413"/>
        <v>52920</v>
      </c>
      <c r="L2657" t="e">
        <f>SQRT(($C$5/2)^2-($C$5/2)^2*'(OLD) bottom seam length'!K2657^2/($C$6/2)^2)</f>
        <v>#DIV/0!</v>
      </c>
      <c r="O2657" s="136">
        <f t="shared" si="414"/>
        <v>52920</v>
      </c>
      <c r="P2657" t="b">
        <f t="shared" si="415"/>
        <v>0</v>
      </c>
      <c r="T2657" s="136">
        <f t="shared" si="416"/>
        <v>52900</v>
      </c>
      <c r="U2657" t="e">
        <f>SQRT(($U$6/2)^2-($U$6/2)^2*'(OLD) bottom seam length'!T2657^2/($U$7/2)^2)</f>
        <v>#VALUE!</v>
      </c>
      <c r="W2657" s="136">
        <f t="shared" si="417"/>
        <v>52900</v>
      </c>
      <c r="X2657" t="e">
        <f>SQRT(($U$6/2)^2-($U$6/2)^2*'(OLD) bottom seam length'!W2657^2/($U$7/2)^2)</f>
        <v>#VALUE!</v>
      </c>
      <c r="Z2657" s="136">
        <f t="shared" si="418"/>
        <v>52900</v>
      </c>
      <c r="AA2657" t="e">
        <f>SQRT(($U$6/2)^2-($U$6/2)^2*'(OLD) bottom seam length'!Z2657^2/($U$7/2)^2)</f>
        <v>#VALUE!</v>
      </c>
      <c r="AC2657" s="136">
        <f t="shared" si="419"/>
        <v>52900</v>
      </c>
      <c r="AD2657" t="e">
        <f>SQRT(($U$6/2)^2-($U$6/2)^2*'(OLD) bottom seam length'!AC2657^2/($U$7/2)^2)</f>
        <v>#VALUE!</v>
      </c>
    </row>
    <row r="2658" spans="2:30">
      <c r="B2658" s="136">
        <f t="shared" si="410"/>
        <v>52940</v>
      </c>
      <c r="C2658" t="e">
        <f>SQRT(($C$5/2)^2-($C$5/2)^2*'(OLD) bottom seam length'!B2658^2/($C$6/2)^2)</f>
        <v>#DIV/0!</v>
      </c>
      <c r="E2658" s="136">
        <f t="shared" si="411"/>
        <v>52940</v>
      </c>
      <c r="F2658" t="e">
        <f>SQRT(($C$5/2)^2-($C$5/2)^2*'(OLD) bottom seam length'!E2658^2/($C$6/2)^2)</f>
        <v>#DIV/0!</v>
      </c>
      <c r="H2658" s="136">
        <f t="shared" si="412"/>
        <v>52940</v>
      </c>
      <c r="I2658" t="e">
        <f>SQRT(($C$5/2)^2-($C$5/2)^2*'(OLD) bottom seam length'!H2658^2/($C$6/2)^2)</f>
        <v>#DIV/0!</v>
      </c>
      <c r="K2658" s="136">
        <f t="shared" si="413"/>
        <v>52940</v>
      </c>
      <c r="L2658" t="e">
        <f>SQRT(($C$5/2)^2-($C$5/2)^2*'(OLD) bottom seam length'!K2658^2/($C$6/2)^2)</f>
        <v>#DIV/0!</v>
      </c>
      <c r="O2658" s="136">
        <f t="shared" si="414"/>
        <v>52940</v>
      </c>
      <c r="P2658" t="b">
        <f t="shared" si="415"/>
        <v>0</v>
      </c>
      <c r="T2658" s="136">
        <f t="shared" si="416"/>
        <v>52920</v>
      </c>
      <c r="U2658" t="e">
        <f>SQRT(($U$6/2)^2-($U$6/2)^2*'(OLD) bottom seam length'!T2658^2/($U$7/2)^2)</f>
        <v>#VALUE!</v>
      </c>
      <c r="W2658" s="136">
        <f t="shared" si="417"/>
        <v>52920</v>
      </c>
      <c r="X2658" t="e">
        <f>SQRT(($U$6/2)^2-($U$6/2)^2*'(OLD) bottom seam length'!W2658^2/($U$7/2)^2)</f>
        <v>#VALUE!</v>
      </c>
      <c r="Z2658" s="136">
        <f t="shared" si="418"/>
        <v>52920</v>
      </c>
      <c r="AA2658" t="e">
        <f>SQRT(($U$6/2)^2-($U$6/2)^2*'(OLD) bottom seam length'!Z2658^2/($U$7/2)^2)</f>
        <v>#VALUE!</v>
      </c>
      <c r="AC2658" s="136">
        <f t="shared" si="419"/>
        <v>52920</v>
      </c>
      <c r="AD2658" t="e">
        <f>SQRT(($U$6/2)^2-($U$6/2)^2*'(OLD) bottom seam length'!AC2658^2/($U$7/2)^2)</f>
        <v>#VALUE!</v>
      </c>
    </row>
    <row r="2659" spans="2:30">
      <c r="B2659" s="136">
        <f t="shared" si="410"/>
        <v>52960</v>
      </c>
      <c r="C2659" t="e">
        <f>SQRT(($C$5/2)^2-($C$5/2)^2*'(OLD) bottom seam length'!B2659^2/($C$6/2)^2)</f>
        <v>#DIV/0!</v>
      </c>
      <c r="E2659" s="136">
        <f t="shared" si="411"/>
        <v>52960</v>
      </c>
      <c r="F2659" t="e">
        <f>SQRT(($C$5/2)^2-($C$5/2)^2*'(OLD) bottom seam length'!E2659^2/($C$6/2)^2)</f>
        <v>#DIV/0!</v>
      </c>
      <c r="H2659" s="136">
        <f t="shared" si="412"/>
        <v>52960</v>
      </c>
      <c r="I2659" t="e">
        <f>SQRT(($C$5/2)^2-($C$5/2)^2*'(OLD) bottom seam length'!H2659^2/($C$6/2)^2)</f>
        <v>#DIV/0!</v>
      </c>
      <c r="K2659" s="136">
        <f t="shared" si="413"/>
        <v>52960</v>
      </c>
      <c r="L2659" t="e">
        <f>SQRT(($C$5/2)^2-($C$5/2)^2*'(OLD) bottom seam length'!K2659^2/($C$6/2)^2)</f>
        <v>#DIV/0!</v>
      </c>
      <c r="O2659" s="136">
        <f t="shared" si="414"/>
        <v>52960</v>
      </c>
      <c r="P2659" t="b">
        <f t="shared" si="415"/>
        <v>0</v>
      </c>
      <c r="T2659" s="136">
        <f t="shared" si="416"/>
        <v>52940</v>
      </c>
      <c r="U2659" t="e">
        <f>SQRT(($U$6/2)^2-($U$6/2)^2*'(OLD) bottom seam length'!T2659^2/($U$7/2)^2)</f>
        <v>#VALUE!</v>
      </c>
      <c r="W2659" s="136">
        <f t="shared" si="417"/>
        <v>52940</v>
      </c>
      <c r="X2659" t="e">
        <f>SQRT(($U$6/2)^2-($U$6/2)^2*'(OLD) bottom seam length'!W2659^2/($U$7/2)^2)</f>
        <v>#VALUE!</v>
      </c>
      <c r="Z2659" s="136">
        <f t="shared" si="418"/>
        <v>52940</v>
      </c>
      <c r="AA2659" t="e">
        <f>SQRT(($U$6/2)^2-($U$6/2)^2*'(OLD) bottom seam length'!Z2659^2/($U$7/2)^2)</f>
        <v>#VALUE!</v>
      </c>
      <c r="AC2659" s="136">
        <f t="shared" si="419"/>
        <v>52940</v>
      </c>
      <c r="AD2659" t="e">
        <f>SQRT(($U$6/2)^2-($U$6/2)^2*'(OLD) bottom seam length'!AC2659^2/($U$7/2)^2)</f>
        <v>#VALUE!</v>
      </c>
    </row>
    <row r="2660" spans="2:30">
      <c r="B2660" s="136">
        <f t="shared" si="410"/>
        <v>52980</v>
      </c>
      <c r="C2660" t="e">
        <f>SQRT(($C$5/2)^2-($C$5/2)^2*'(OLD) bottom seam length'!B2660^2/($C$6/2)^2)</f>
        <v>#DIV/0!</v>
      </c>
      <c r="E2660" s="136">
        <f t="shared" si="411"/>
        <v>52980</v>
      </c>
      <c r="F2660" t="e">
        <f>SQRT(($C$5/2)^2-($C$5/2)^2*'(OLD) bottom seam length'!E2660^2/($C$6/2)^2)</f>
        <v>#DIV/0!</v>
      </c>
      <c r="H2660" s="136">
        <f t="shared" si="412"/>
        <v>52980</v>
      </c>
      <c r="I2660" t="e">
        <f>SQRT(($C$5/2)^2-($C$5/2)^2*'(OLD) bottom seam length'!H2660^2/($C$6/2)^2)</f>
        <v>#DIV/0!</v>
      </c>
      <c r="K2660" s="136">
        <f t="shared" si="413"/>
        <v>52980</v>
      </c>
      <c r="L2660" t="e">
        <f>SQRT(($C$5/2)^2-($C$5/2)^2*'(OLD) bottom seam length'!K2660^2/($C$6/2)^2)</f>
        <v>#DIV/0!</v>
      </c>
      <c r="O2660" s="136">
        <f t="shared" si="414"/>
        <v>52980</v>
      </c>
      <c r="P2660" t="b">
        <f t="shared" si="415"/>
        <v>0</v>
      </c>
      <c r="T2660" s="136">
        <f t="shared" si="416"/>
        <v>52960</v>
      </c>
      <c r="U2660" t="e">
        <f>SQRT(($U$6/2)^2-($U$6/2)^2*'(OLD) bottom seam length'!T2660^2/($U$7/2)^2)</f>
        <v>#VALUE!</v>
      </c>
      <c r="W2660" s="136">
        <f t="shared" si="417"/>
        <v>52960</v>
      </c>
      <c r="X2660" t="e">
        <f>SQRT(($U$6/2)^2-($U$6/2)^2*'(OLD) bottom seam length'!W2660^2/($U$7/2)^2)</f>
        <v>#VALUE!</v>
      </c>
      <c r="Z2660" s="136">
        <f t="shared" si="418"/>
        <v>52960</v>
      </c>
      <c r="AA2660" t="e">
        <f>SQRT(($U$6/2)^2-($U$6/2)^2*'(OLD) bottom seam length'!Z2660^2/($U$7/2)^2)</f>
        <v>#VALUE!</v>
      </c>
      <c r="AC2660" s="136">
        <f t="shared" si="419"/>
        <v>52960</v>
      </c>
      <c r="AD2660" t="e">
        <f>SQRT(($U$6/2)^2-($U$6/2)^2*'(OLD) bottom seam length'!AC2660^2/($U$7/2)^2)</f>
        <v>#VALUE!</v>
      </c>
    </row>
    <row r="2661" spans="2:30">
      <c r="B2661" s="136">
        <f t="shared" si="410"/>
        <v>53000</v>
      </c>
      <c r="C2661" t="e">
        <f>SQRT(($C$5/2)^2-($C$5/2)^2*'(OLD) bottom seam length'!B2661^2/($C$6/2)^2)</f>
        <v>#DIV/0!</v>
      </c>
      <c r="E2661" s="136">
        <f t="shared" si="411"/>
        <v>53000</v>
      </c>
      <c r="F2661" t="e">
        <f>SQRT(($C$5/2)^2-($C$5/2)^2*'(OLD) bottom seam length'!E2661^2/($C$6/2)^2)</f>
        <v>#DIV/0!</v>
      </c>
      <c r="H2661" s="136">
        <f t="shared" si="412"/>
        <v>53000</v>
      </c>
      <c r="I2661" t="e">
        <f>SQRT(($C$5/2)^2-($C$5/2)^2*'(OLD) bottom seam length'!H2661^2/($C$6/2)^2)</f>
        <v>#DIV/0!</v>
      </c>
      <c r="K2661" s="136">
        <f t="shared" si="413"/>
        <v>53000</v>
      </c>
      <c r="L2661" t="e">
        <f>SQRT(($C$5/2)^2-($C$5/2)^2*'(OLD) bottom seam length'!K2661^2/($C$6/2)^2)</f>
        <v>#DIV/0!</v>
      </c>
      <c r="O2661" s="136">
        <f t="shared" si="414"/>
        <v>53000</v>
      </c>
      <c r="P2661" t="b">
        <f t="shared" si="415"/>
        <v>0</v>
      </c>
      <c r="T2661" s="136">
        <f t="shared" si="416"/>
        <v>52980</v>
      </c>
      <c r="U2661" t="e">
        <f>SQRT(($U$6/2)^2-($U$6/2)^2*'(OLD) bottom seam length'!T2661^2/($U$7/2)^2)</f>
        <v>#VALUE!</v>
      </c>
      <c r="W2661" s="136">
        <f t="shared" si="417"/>
        <v>52980</v>
      </c>
      <c r="X2661" t="e">
        <f>SQRT(($U$6/2)^2-($U$6/2)^2*'(OLD) bottom seam length'!W2661^2/($U$7/2)^2)</f>
        <v>#VALUE!</v>
      </c>
      <c r="Z2661" s="136">
        <f t="shared" si="418"/>
        <v>52980</v>
      </c>
      <c r="AA2661" t="e">
        <f>SQRT(($U$6/2)^2-($U$6/2)^2*'(OLD) bottom seam length'!Z2661^2/($U$7/2)^2)</f>
        <v>#VALUE!</v>
      </c>
      <c r="AC2661" s="136">
        <f t="shared" si="419"/>
        <v>52980</v>
      </c>
      <c r="AD2661" t="e">
        <f>SQRT(($U$6/2)^2-($U$6/2)^2*'(OLD) bottom seam length'!AC2661^2/($U$7/2)^2)</f>
        <v>#VALUE!</v>
      </c>
    </row>
    <row r="2662" spans="2:30">
      <c r="B2662" s="136">
        <f t="shared" si="410"/>
        <v>53020</v>
      </c>
      <c r="C2662" t="e">
        <f>SQRT(($C$5/2)^2-($C$5/2)^2*'(OLD) bottom seam length'!B2662^2/($C$6/2)^2)</f>
        <v>#DIV/0!</v>
      </c>
      <c r="E2662" s="136">
        <f t="shared" si="411"/>
        <v>53020</v>
      </c>
      <c r="F2662" t="e">
        <f>SQRT(($C$5/2)^2-($C$5/2)^2*'(OLD) bottom seam length'!E2662^2/($C$6/2)^2)</f>
        <v>#DIV/0!</v>
      </c>
      <c r="H2662" s="136">
        <f t="shared" si="412"/>
        <v>53020</v>
      </c>
      <c r="I2662" t="e">
        <f>SQRT(($C$5/2)^2-($C$5/2)^2*'(OLD) bottom seam length'!H2662^2/($C$6/2)^2)</f>
        <v>#DIV/0!</v>
      </c>
      <c r="K2662" s="136">
        <f t="shared" si="413"/>
        <v>53020</v>
      </c>
      <c r="L2662" t="e">
        <f>SQRT(($C$5/2)^2-($C$5/2)^2*'(OLD) bottom seam length'!K2662^2/($C$6/2)^2)</f>
        <v>#DIV/0!</v>
      </c>
      <c r="O2662" s="136">
        <f t="shared" si="414"/>
        <v>53020</v>
      </c>
      <c r="P2662" t="b">
        <f t="shared" si="415"/>
        <v>0</v>
      </c>
      <c r="T2662" s="136">
        <f t="shared" si="416"/>
        <v>53000</v>
      </c>
      <c r="U2662" t="e">
        <f>SQRT(($U$6/2)^2-($U$6/2)^2*'(OLD) bottom seam length'!T2662^2/($U$7/2)^2)</f>
        <v>#VALUE!</v>
      </c>
      <c r="W2662" s="136">
        <f t="shared" si="417"/>
        <v>53000</v>
      </c>
      <c r="X2662" t="e">
        <f>SQRT(($U$6/2)^2-($U$6/2)^2*'(OLD) bottom seam length'!W2662^2/($U$7/2)^2)</f>
        <v>#VALUE!</v>
      </c>
      <c r="Z2662" s="136">
        <f t="shared" si="418"/>
        <v>53000</v>
      </c>
      <c r="AA2662" t="e">
        <f>SQRT(($U$6/2)^2-($U$6/2)^2*'(OLD) bottom seam length'!Z2662^2/($U$7/2)^2)</f>
        <v>#VALUE!</v>
      </c>
      <c r="AC2662" s="136">
        <f t="shared" si="419"/>
        <v>53000</v>
      </c>
      <c r="AD2662" t="e">
        <f>SQRT(($U$6/2)^2-($U$6/2)^2*'(OLD) bottom seam length'!AC2662^2/($U$7/2)^2)</f>
        <v>#VALUE!</v>
      </c>
    </row>
    <row r="2663" spans="2:30">
      <c r="B2663" s="136">
        <f t="shared" si="410"/>
        <v>53040</v>
      </c>
      <c r="C2663" t="e">
        <f>SQRT(($C$5/2)^2-($C$5/2)^2*'(OLD) bottom seam length'!B2663^2/($C$6/2)^2)</f>
        <v>#DIV/0!</v>
      </c>
      <c r="E2663" s="136">
        <f t="shared" si="411"/>
        <v>53040</v>
      </c>
      <c r="F2663" t="e">
        <f>SQRT(($C$5/2)^2-($C$5/2)^2*'(OLD) bottom seam length'!E2663^2/($C$6/2)^2)</f>
        <v>#DIV/0!</v>
      </c>
      <c r="H2663" s="136">
        <f t="shared" si="412"/>
        <v>53040</v>
      </c>
      <c r="I2663" t="e">
        <f>SQRT(($C$5/2)^2-($C$5/2)^2*'(OLD) bottom seam length'!H2663^2/($C$6/2)^2)</f>
        <v>#DIV/0!</v>
      </c>
      <c r="K2663" s="136">
        <f t="shared" si="413"/>
        <v>53040</v>
      </c>
      <c r="L2663" t="e">
        <f>SQRT(($C$5/2)^2-($C$5/2)^2*'(OLD) bottom seam length'!K2663^2/($C$6/2)^2)</f>
        <v>#DIV/0!</v>
      </c>
      <c r="O2663" s="136">
        <f t="shared" si="414"/>
        <v>53040</v>
      </c>
      <c r="P2663" t="b">
        <f t="shared" si="415"/>
        <v>0</v>
      </c>
      <c r="T2663" s="136">
        <f t="shared" si="416"/>
        <v>53020</v>
      </c>
      <c r="U2663" t="e">
        <f>SQRT(($U$6/2)^2-($U$6/2)^2*'(OLD) bottom seam length'!T2663^2/($U$7/2)^2)</f>
        <v>#VALUE!</v>
      </c>
      <c r="W2663" s="136">
        <f t="shared" si="417"/>
        <v>53020</v>
      </c>
      <c r="X2663" t="e">
        <f>SQRT(($U$6/2)^2-($U$6/2)^2*'(OLD) bottom seam length'!W2663^2/($U$7/2)^2)</f>
        <v>#VALUE!</v>
      </c>
      <c r="Z2663" s="136">
        <f t="shared" si="418"/>
        <v>53020</v>
      </c>
      <c r="AA2663" t="e">
        <f>SQRT(($U$6/2)^2-($U$6/2)^2*'(OLD) bottom seam length'!Z2663^2/($U$7/2)^2)</f>
        <v>#VALUE!</v>
      </c>
      <c r="AC2663" s="136">
        <f t="shared" si="419"/>
        <v>53020</v>
      </c>
      <c r="AD2663" t="e">
        <f>SQRT(($U$6/2)^2-($U$6/2)^2*'(OLD) bottom seam length'!AC2663^2/($U$7/2)^2)</f>
        <v>#VALUE!</v>
      </c>
    </row>
    <row r="2664" spans="2:30">
      <c r="B2664" s="136">
        <f t="shared" si="410"/>
        <v>53060</v>
      </c>
      <c r="C2664" t="e">
        <f>SQRT(($C$5/2)^2-($C$5/2)^2*'(OLD) bottom seam length'!B2664^2/($C$6/2)^2)</f>
        <v>#DIV/0!</v>
      </c>
      <c r="E2664" s="136">
        <f t="shared" si="411"/>
        <v>53060</v>
      </c>
      <c r="F2664" t="e">
        <f>SQRT(($C$5/2)^2-($C$5/2)^2*'(OLD) bottom seam length'!E2664^2/($C$6/2)^2)</f>
        <v>#DIV/0!</v>
      </c>
      <c r="H2664" s="136">
        <f t="shared" si="412"/>
        <v>53060</v>
      </c>
      <c r="I2664" t="e">
        <f>SQRT(($C$5/2)^2-($C$5/2)^2*'(OLD) bottom seam length'!H2664^2/($C$6/2)^2)</f>
        <v>#DIV/0!</v>
      </c>
      <c r="K2664" s="136">
        <f t="shared" si="413"/>
        <v>53060</v>
      </c>
      <c r="L2664" t="e">
        <f>SQRT(($C$5/2)^2-($C$5/2)^2*'(OLD) bottom seam length'!K2664^2/($C$6/2)^2)</f>
        <v>#DIV/0!</v>
      </c>
      <c r="O2664" s="136">
        <f t="shared" si="414"/>
        <v>53060</v>
      </c>
      <c r="P2664" t="b">
        <f t="shared" si="415"/>
        <v>0</v>
      </c>
      <c r="T2664" s="136">
        <f t="shared" si="416"/>
        <v>53040</v>
      </c>
      <c r="U2664" t="e">
        <f>SQRT(($U$6/2)^2-($U$6/2)^2*'(OLD) bottom seam length'!T2664^2/($U$7/2)^2)</f>
        <v>#VALUE!</v>
      </c>
      <c r="W2664" s="136">
        <f t="shared" si="417"/>
        <v>53040</v>
      </c>
      <c r="X2664" t="e">
        <f>SQRT(($U$6/2)^2-($U$6/2)^2*'(OLD) bottom seam length'!W2664^2/($U$7/2)^2)</f>
        <v>#VALUE!</v>
      </c>
      <c r="Z2664" s="136">
        <f t="shared" si="418"/>
        <v>53040</v>
      </c>
      <c r="AA2664" t="e">
        <f>SQRT(($U$6/2)^2-($U$6/2)^2*'(OLD) bottom seam length'!Z2664^2/($U$7/2)^2)</f>
        <v>#VALUE!</v>
      </c>
      <c r="AC2664" s="136">
        <f t="shared" si="419"/>
        <v>53040</v>
      </c>
      <c r="AD2664" t="e">
        <f>SQRT(($U$6/2)^2-($U$6/2)^2*'(OLD) bottom seam length'!AC2664^2/($U$7/2)^2)</f>
        <v>#VALUE!</v>
      </c>
    </row>
    <row r="2665" spans="2:30">
      <c r="B2665" s="136">
        <f t="shared" si="410"/>
        <v>53080</v>
      </c>
      <c r="C2665" t="e">
        <f>SQRT(($C$5/2)^2-($C$5/2)^2*'(OLD) bottom seam length'!B2665^2/($C$6/2)^2)</f>
        <v>#DIV/0!</v>
      </c>
      <c r="E2665" s="136">
        <f t="shared" si="411"/>
        <v>53080</v>
      </c>
      <c r="F2665" t="e">
        <f>SQRT(($C$5/2)^2-($C$5/2)^2*'(OLD) bottom seam length'!E2665^2/($C$6/2)^2)</f>
        <v>#DIV/0!</v>
      </c>
      <c r="H2665" s="136">
        <f t="shared" si="412"/>
        <v>53080</v>
      </c>
      <c r="I2665" t="e">
        <f>SQRT(($C$5/2)^2-($C$5/2)^2*'(OLD) bottom seam length'!H2665^2/($C$6/2)^2)</f>
        <v>#DIV/0!</v>
      </c>
      <c r="K2665" s="136">
        <f t="shared" si="413"/>
        <v>53080</v>
      </c>
      <c r="L2665" t="e">
        <f>SQRT(($C$5/2)^2-($C$5/2)^2*'(OLD) bottom seam length'!K2665^2/($C$6/2)^2)</f>
        <v>#DIV/0!</v>
      </c>
      <c r="O2665" s="136">
        <f t="shared" si="414"/>
        <v>53080</v>
      </c>
      <c r="P2665" t="b">
        <f t="shared" si="415"/>
        <v>0</v>
      </c>
      <c r="T2665" s="136">
        <f t="shared" si="416"/>
        <v>53060</v>
      </c>
      <c r="U2665" t="e">
        <f>SQRT(($U$6/2)^2-($U$6/2)^2*'(OLD) bottom seam length'!T2665^2/($U$7/2)^2)</f>
        <v>#VALUE!</v>
      </c>
      <c r="W2665" s="136">
        <f t="shared" si="417"/>
        <v>53060</v>
      </c>
      <c r="X2665" t="e">
        <f>SQRT(($U$6/2)^2-($U$6/2)^2*'(OLD) bottom seam length'!W2665^2/($U$7/2)^2)</f>
        <v>#VALUE!</v>
      </c>
      <c r="Z2665" s="136">
        <f t="shared" si="418"/>
        <v>53060</v>
      </c>
      <c r="AA2665" t="e">
        <f>SQRT(($U$6/2)^2-($U$6/2)^2*'(OLD) bottom seam length'!Z2665^2/($U$7/2)^2)</f>
        <v>#VALUE!</v>
      </c>
      <c r="AC2665" s="136">
        <f t="shared" si="419"/>
        <v>53060</v>
      </c>
      <c r="AD2665" t="e">
        <f>SQRT(($U$6/2)^2-($U$6/2)^2*'(OLD) bottom seam length'!AC2665^2/($U$7/2)^2)</f>
        <v>#VALUE!</v>
      </c>
    </row>
    <row r="2666" spans="2:30">
      <c r="B2666" s="136">
        <f t="shared" si="410"/>
        <v>53100</v>
      </c>
      <c r="C2666" t="e">
        <f>SQRT(($C$5/2)^2-($C$5/2)^2*'(OLD) bottom seam length'!B2666^2/($C$6/2)^2)</f>
        <v>#DIV/0!</v>
      </c>
      <c r="E2666" s="136">
        <f t="shared" si="411"/>
        <v>53100</v>
      </c>
      <c r="F2666" t="e">
        <f>SQRT(($C$5/2)^2-($C$5/2)^2*'(OLD) bottom seam length'!E2666^2/($C$6/2)^2)</f>
        <v>#DIV/0!</v>
      </c>
      <c r="H2666" s="136">
        <f t="shared" si="412"/>
        <v>53100</v>
      </c>
      <c r="I2666" t="e">
        <f>SQRT(($C$5/2)^2-($C$5/2)^2*'(OLD) bottom seam length'!H2666^2/($C$6/2)^2)</f>
        <v>#DIV/0!</v>
      </c>
      <c r="K2666" s="136">
        <f t="shared" si="413"/>
        <v>53100</v>
      </c>
      <c r="L2666" t="e">
        <f>SQRT(($C$5/2)^2-($C$5/2)^2*'(OLD) bottom seam length'!K2666^2/($C$6/2)^2)</f>
        <v>#DIV/0!</v>
      </c>
      <c r="O2666" s="136">
        <f t="shared" si="414"/>
        <v>53100</v>
      </c>
      <c r="P2666" t="b">
        <f t="shared" si="415"/>
        <v>0</v>
      </c>
      <c r="T2666" s="136">
        <f t="shared" si="416"/>
        <v>53080</v>
      </c>
      <c r="U2666" t="e">
        <f>SQRT(($U$6/2)^2-($U$6/2)^2*'(OLD) bottom seam length'!T2666^2/($U$7/2)^2)</f>
        <v>#VALUE!</v>
      </c>
      <c r="W2666" s="136">
        <f t="shared" si="417"/>
        <v>53080</v>
      </c>
      <c r="X2666" t="e">
        <f>SQRT(($U$6/2)^2-($U$6/2)^2*'(OLD) bottom seam length'!W2666^2/($U$7/2)^2)</f>
        <v>#VALUE!</v>
      </c>
      <c r="Z2666" s="136">
        <f t="shared" si="418"/>
        <v>53080</v>
      </c>
      <c r="AA2666" t="e">
        <f>SQRT(($U$6/2)^2-($U$6/2)^2*'(OLD) bottom seam length'!Z2666^2/($U$7/2)^2)</f>
        <v>#VALUE!</v>
      </c>
      <c r="AC2666" s="136">
        <f t="shared" si="419"/>
        <v>53080</v>
      </c>
      <c r="AD2666" t="e">
        <f>SQRT(($U$6/2)^2-($U$6/2)^2*'(OLD) bottom seam length'!AC2666^2/($U$7/2)^2)</f>
        <v>#VALUE!</v>
      </c>
    </row>
    <row r="2667" spans="2:30">
      <c r="B2667" s="136">
        <f t="shared" si="410"/>
        <v>53120</v>
      </c>
      <c r="C2667" t="e">
        <f>SQRT(($C$5/2)^2-($C$5/2)^2*'(OLD) bottom seam length'!B2667^2/($C$6/2)^2)</f>
        <v>#DIV/0!</v>
      </c>
      <c r="E2667" s="136">
        <f t="shared" si="411"/>
        <v>53120</v>
      </c>
      <c r="F2667" t="e">
        <f>SQRT(($C$5/2)^2-($C$5/2)^2*'(OLD) bottom seam length'!E2667^2/($C$6/2)^2)</f>
        <v>#DIV/0!</v>
      </c>
      <c r="H2667" s="136">
        <f t="shared" si="412"/>
        <v>53120</v>
      </c>
      <c r="I2667" t="e">
        <f>SQRT(($C$5/2)^2-($C$5/2)^2*'(OLD) bottom seam length'!H2667^2/($C$6/2)^2)</f>
        <v>#DIV/0!</v>
      </c>
      <c r="K2667" s="136">
        <f t="shared" si="413"/>
        <v>53120</v>
      </c>
      <c r="L2667" t="e">
        <f>SQRT(($C$5/2)^2-($C$5/2)^2*'(OLD) bottom seam length'!K2667^2/($C$6/2)^2)</f>
        <v>#DIV/0!</v>
      </c>
      <c r="O2667" s="136">
        <f t="shared" si="414"/>
        <v>53120</v>
      </c>
      <c r="P2667" t="b">
        <f t="shared" si="415"/>
        <v>0</v>
      </c>
      <c r="T2667" s="136">
        <f t="shared" si="416"/>
        <v>53100</v>
      </c>
      <c r="U2667" t="e">
        <f>SQRT(($U$6/2)^2-($U$6/2)^2*'(OLD) bottom seam length'!T2667^2/($U$7/2)^2)</f>
        <v>#VALUE!</v>
      </c>
      <c r="W2667" s="136">
        <f t="shared" si="417"/>
        <v>53100</v>
      </c>
      <c r="X2667" t="e">
        <f>SQRT(($U$6/2)^2-($U$6/2)^2*'(OLD) bottom seam length'!W2667^2/($U$7/2)^2)</f>
        <v>#VALUE!</v>
      </c>
      <c r="Z2667" s="136">
        <f t="shared" si="418"/>
        <v>53100</v>
      </c>
      <c r="AA2667" t="e">
        <f>SQRT(($U$6/2)^2-($U$6/2)^2*'(OLD) bottom seam length'!Z2667^2/($U$7/2)^2)</f>
        <v>#VALUE!</v>
      </c>
      <c r="AC2667" s="136">
        <f t="shared" si="419"/>
        <v>53100</v>
      </c>
      <c r="AD2667" t="e">
        <f>SQRT(($U$6/2)^2-($U$6/2)^2*'(OLD) bottom seam length'!AC2667^2/($U$7/2)^2)</f>
        <v>#VALUE!</v>
      </c>
    </row>
    <row r="2668" spans="2:30">
      <c r="B2668" s="136">
        <f t="shared" si="410"/>
        <v>53140</v>
      </c>
      <c r="C2668" t="e">
        <f>SQRT(($C$5/2)^2-($C$5/2)^2*'(OLD) bottom seam length'!B2668^2/($C$6/2)^2)</f>
        <v>#DIV/0!</v>
      </c>
      <c r="E2668" s="136">
        <f t="shared" si="411"/>
        <v>53140</v>
      </c>
      <c r="F2668" t="e">
        <f>SQRT(($C$5/2)^2-($C$5/2)^2*'(OLD) bottom seam length'!E2668^2/($C$6/2)^2)</f>
        <v>#DIV/0!</v>
      </c>
      <c r="H2668" s="136">
        <f t="shared" si="412"/>
        <v>53140</v>
      </c>
      <c r="I2668" t="e">
        <f>SQRT(($C$5/2)^2-($C$5/2)^2*'(OLD) bottom seam length'!H2668^2/($C$6/2)^2)</f>
        <v>#DIV/0!</v>
      </c>
      <c r="K2668" s="136">
        <f t="shared" si="413"/>
        <v>53140</v>
      </c>
      <c r="L2668" t="e">
        <f>SQRT(($C$5/2)^2-($C$5/2)^2*'(OLD) bottom seam length'!K2668^2/($C$6/2)^2)</f>
        <v>#DIV/0!</v>
      </c>
      <c r="O2668" s="136">
        <f t="shared" si="414"/>
        <v>53140</v>
      </c>
      <c r="P2668" t="b">
        <f t="shared" si="415"/>
        <v>0</v>
      </c>
      <c r="T2668" s="136">
        <f t="shared" si="416"/>
        <v>53120</v>
      </c>
      <c r="U2668" t="e">
        <f>SQRT(($U$6/2)^2-($U$6/2)^2*'(OLD) bottom seam length'!T2668^2/($U$7/2)^2)</f>
        <v>#VALUE!</v>
      </c>
      <c r="W2668" s="136">
        <f t="shared" si="417"/>
        <v>53120</v>
      </c>
      <c r="X2668" t="e">
        <f>SQRT(($U$6/2)^2-($U$6/2)^2*'(OLD) bottom seam length'!W2668^2/($U$7/2)^2)</f>
        <v>#VALUE!</v>
      </c>
      <c r="Z2668" s="136">
        <f t="shared" si="418"/>
        <v>53120</v>
      </c>
      <c r="AA2668" t="e">
        <f>SQRT(($U$6/2)^2-($U$6/2)^2*'(OLD) bottom seam length'!Z2668^2/($U$7/2)^2)</f>
        <v>#VALUE!</v>
      </c>
      <c r="AC2668" s="136">
        <f t="shared" si="419"/>
        <v>53120</v>
      </c>
      <c r="AD2668" t="e">
        <f>SQRT(($U$6/2)^2-($U$6/2)^2*'(OLD) bottom seam length'!AC2668^2/($U$7/2)^2)</f>
        <v>#VALUE!</v>
      </c>
    </row>
    <row r="2669" spans="2:30">
      <c r="B2669" s="136">
        <f t="shared" si="410"/>
        <v>53160</v>
      </c>
      <c r="C2669" t="e">
        <f>SQRT(($C$5/2)^2-($C$5/2)^2*'(OLD) bottom seam length'!B2669^2/($C$6/2)^2)</f>
        <v>#DIV/0!</v>
      </c>
      <c r="E2669" s="136">
        <f t="shared" si="411"/>
        <v>53160</v>
      </c>
      <c r="F2669" t="e">
        <f>SQRT(($C$5/2)^2-($C$5/2)^2*'(OLD) bottom seam length'!E2669^2/($C$6/2)^2)</f>
        <v>#DIV/0!</v>
      </c>
      <c r="H2669" s="136">
        <f t="shared" si="412"/>
        <v>53160</v>
      </c>
      <c r="I2669" t="e">
        <f>SQRT(($C$5/2)^2-($C$5/2)^2*'(OLD) bottom seam length'!H2669^2/($C$6/2)^2)</f>
        <v>#DIV/0!</v>
      </c>
      <c r="K2669" s="136">
        <f t="shared" si="413"/>
        <v>53160</v>
      </c>
      <c r="L2669" t="e">
        <f>SQRT(($C$5/2)^2-($C$5/2)^2*'(OLD) bottom seam length'!K2669^2/($C$6/2)^2)</f>
        <v>#DIV/0!</v>
      </c>
      <c r="O2669" s="136">
        <f t="shared" si="414"/>
        <v>53160</v>
      </c>
      <c r="P2669" t="b">
        <f t="shared" si="415"/>
        <v>0</v>
      </c>
      <c r="T2669" s="136">
        <f t="shared" si="416"/>
        <v>53140</v>
      </c>
      <c r="U2669" t="e">
        <f>SQRT(($U$6/2)^2-($U$6/2)^2*'(OLD) bottom seam length'!T2669^2/($U$7/2)^2)</f>
        <v>#VALUE!</v>
      </c>
      <c r="W2669" s="136">
        <f t="shared" si="417"/>
        <v>53140</v>
      </c>
      <c r="X2669" t="e">
        <f>SQRT(($U$6/2)^2-($U$6/2)^2*'(OLD) bottom seam length'!W2669^2/($U$7/2)^2)</f>
        <v>#VALUE!</v>
      </c>
      <c r="Z2669" s="136">
        <f t="shared" si="418"/>
        <v>53140</v>
      </c>
      <c r="AA2669" t="e">
        <f>SQRT(($U$6/2)^2-($U$6/2)^2*'(OLD) bottom seam length'!Z2669^2/($U$7/2)^2)</f>
        <v>#VALUE!</v>
      </c>
      <c r="AC2669" s="136">
        <f t="shared" si="419"/>
        <v>53140</v>
      </c>
      <c r="AD2669" t="e">
        <f>SQRT(($U$6/2)^2-($U$6/2)^2*'(OLD) bottom seam length'!AC2669^2/($U$7/2)^2)</f>
        <v>#VALUE!</v>
      </c>
    </row>
    <row r="2670" spans="2:30">
      <c r="B2670" s="136">
        <f t="shared" si="410"/>
        <v>53180</v>
      </c>
      <c r="C2670" t="e">
        <f>SQRT(($C$5/2)^2-($C$5/2)^2*'(OLD) bottom seam length'!B2670^2/($C$6/2)^2)</f>
        <v>#DIV/0!</v>
      </c>
      <c r="E2670" s="136">
        <f t="shared" si="411"/>
        <v>53180</v>
      </c>
      <c r="F2670" t="e">
        <f>SQRT(($C$5/2)^2-($C$5/2)^2*'(OLD) bottom seam length'!E2670^2/($C$6/2)^2)</f>
        <v>#DIV/0!</v>
      </c>
      <c r="H2670" s="136">
        <f t="shared" si="412"/>
        <v>53180</v>
      </c>
      <c r="I2670" t="e">
        <f>SQRT(($C$5/2)^2-($C$5/2)^2*'(OLD) bottom seam length'!H2670^2/($C$6/2)^2)</f>
        <v>#DIV/0!</v>
      </c>
      <c r="K2670" s="136">
        <f t="shared" si="413"/>
        <v>53180</v>
      </c>
      <c r="L2670" t="e">
        <f>SQRT(($C$5/2)^2-($C$5/2)^2*'(OLD) bottom seam length'!K2670^2/($C$6/2)^2)</f>
        <v>#DIV/0!</v>
      </c>
      <c r="O2670" s="136">
        <f t="shared" si="414"/>
        <v>53180</v>
      </c>
      <c r="P2670" t="b">
        <f t="shared" si="415"/>
        <v>0</v>
      </c>
      <c r="T2670" s="136">
        <f t="shared" si="416"/>
        <v>53160</v>
      </c>
      <c r="U2670" t="e">
        <f>SQRT(($U$6/2)^2-($U$6/2)^2*'(OLD) bottom seam length'!T2670^2/($U$7/2)^2)</f>
        <v>#VALUE!</v>
      </c>
      <c r="W2670" s="136">
        <f t="shared" si="417"/>
        <v>53160</v>
      </c>
      <c r="X2670" t="e">
        <f>SQRT(($U$6/2)^2-($U$6/2)^2*'(OLD) bottom seam length'!W2670^2/($U$7/2)^2)</f>
        <v>#VALUE!</v>
      </c>
      <c r="Z2670" s="136">
        <f t="shared" si="418"/>
        <v>53160</v>
      </c>
      <c r="AA2670" t="e">
        <f>SQRT(($U$6/2)^2-($U$6/2)^2*'(OLD) bottom seam length'!Z2670^2/($U$7/2)^2)</f>
        <v>#VALUE!</v>
      </c>
      <c r="AC2670" s="136">
        <f t="shared" si="419"/>
        <v>53160</v>
      </c>
      <c r="AD2670" t="e">
        <f>SQRT(($U$6/2)^2-($U$6/2)^2*'(OLD) bottom seam length'!AC2670^2/($U$7/2)^2)</f>
        <v>#VALUE!</v>
      </c>
    </row>
    <row r="2671" spans="2:30">
      <c r="B2671" s="136">
        <f t="shared" si="410"/>
        <v>53200</v>
      </c>
      <c r="C2671" t="e">
        <f>SQRT(($C$5/2)^2-($C$5/2)^2*'(OLD) bottom seam length'!B2671^2/($C$6/2)^2)</f>
        <v>#DIV/0!</v>
      </c>
      <c r="E2671" s="136">
        <f t="shared" si="411"/>
        <v>53200</v>
      </c>
      <c r="F2671" t="e">
        <f>SQRT(($C$5/2)^2-($C$5/2)^2*'(OLD) bottom seam length'!E2671^2/($C$6/2)^2)</f>
        <v>#DIV/0!</v>
      </c>
      <c r="H2671" s="136">
        <f t="shared" si="412"/>
        <v>53200</v>
      </c>
      <c r="I2671" t="e">
        <f>SQRT(($C$5/2)^2-($C$5/2)^2*'(OLD) bottom seam length'!H2671^2/($C$6/2)^2)</f>
        <v>#DIV/0!</v>
      </c>
      <c r="K2671" s="136">
        <f t="shared" si="413"/>
        <v>53200</v>
      </c>
      <c r="L2671" t="e">
        <f>SQRT(($C$5/2)^2-($C$5/2)^2*'(OLD) bottom seam length'!K2671^2/($C$6/2)^2)</f>
        <v>#DIV/0!</v>
      </c>
      <c r="O2671" s="136">
        <f t="shared" si="414"/>
        <v>53200</v>
      </c>
      <c r="P2671" t="b">
        <f t="shared" si="415"/>
        <v>0</v>
      </c>
      <c r="T2671" s="136">
        <f t="shared" si="416"/>
        <v>53180</v>
      </c>
      <c r="U2671" t="e">
        <f>SQRT(($U$6/2)^2-($U$6/2)^2*'(OLD) bottom seam length'!T2671^2/($U$7/2)^2)</f>
        <v>#VALUE!</v>
      </c>
      <c r="W2671" s="136">
        <f t="shared" si="417"/>
        <v>53180</v>
      </c>
      <c r="X2671" t="e">
        <f>SQRT(($U$6/2)^2-($U$6/2)^2*'(OLD) bottom seam length'!W2671^2/($U$7/2)^2)</f>
        <v>#VALUE!</v>
      </c>
      <c r="Z2671" s="136">
        <f t="shared" si="418"/>
        <v>53180</v>
      </c>
      <c r="AA2671" t="e">
        <f>SQRT(($U$6/2)^2-($U$6/2)^2*'(OLD) bottom seam length'!Z2671^2/($U$7/2)^2)</f>
        <v>#VALUE!</v>
      </c>
      <c r="AC2671" s="136">
        <f t="shared" si="419"/>
        <v>53180</v>
      </c>
      <c r="AD2671" t="e">
        <f>SQRT(($U$6/2)^2-($U$6/2)^2*'(OLD) bottom seam length'!AC2671^2/($U$7/2)^2)</f>
        <v>#VALUE!</v>
      </c>
    </row>
    <row r="2672" spans="2:30">
      <c r="B2672" s="136">
        <f t="shared" si="410"/>
        <v>53220</v>
      </c>
      <c r="C2672" t="e">
        <f>SQRT(($C$5/2)^2-($C$5/2)^2*'(OLD) bottom seam length'!B2672^2/($C$6/2)^2)</f>
        <v>#DIV/0!</v>
      </c>
      <c r="E2672" s="136">
        <f t="shared" si="411"/>
        <v>53220</v>
      </c>
      <c r="F2672" t="e">
        <f>SQRT(($C$5/2)^2-($C$5/2)^2*'(OLD) bottom seam length'!E2672^2/($C$6/2)^2)</f>
        <v>#DIV/0!</v>
      </c>
      <c r="H2672" s="136">
        <f t="shared" si="412"/>
        <v>53220</v>
      </c>
      <c r="I2672" t="e">
        <f>SQRT(($C$5/2)^2-($C$5/2)^2*'(OLD) bottom seam length'!H2672^2/($C$6/2)^2)</f>
        <v>#DIV/0!</v>
      </c>
      <c r="K2672" s="136">
        <f t="shared" si="413"/>
        <v>53220</v>
      </c>
      <c r="L2672" t="e">
        <f>SQRT(($C$5/2)^2-($C$5/2)^2*'(OLD) bottom seam length'!K2672^2/($C$6/2)^2)</f>
        <v>#DIV/0!</v>
      </c>
      <c r="O2672" s="136">
        <f t="shared" si="414"/>
        <v>53220</v>
      </c>
      <c r="P2672" t="b">
        <f t="shared" si="415"/>
        <v>0</v>
      </c>
      <c r="T2672" s="136">
        <f t="shared" si="416"/>
        <v>53200</v>
      </c>
      <c r="U2672" t="e">
        <f>SQRT(($U$6/2)^2-($U$6/2)^2*'(OLD) bottom seam length'!T2672^2/($U$7/2)^2)</f>
        <v>#VALUE!</v>
      </c>
      <c r="W2672" s="136">
        <f t="shared" si="417"/>
        <v>53200</v>
      </c>
      <c r="X2672" t="e">
        <f>SQRT(($U$6/2)^2-($U$6/2)^2*'(OLD) bottom seam length'!W2672^2/($U$7/2)^2)</f>
        <v>#VALUE!</v>
      </c>
      <c r="Z2672" s="136">
        <f t="shared" si="418"/>
        <v>53200</v>
      </c>
      <c r="AA2672" t="e">
        <f>SQRT(($U$6/2)^2-($U$6/2)^2*'(OLD) bottom seam length'!Z2672^2/($U$7/2)^2)</f>
        <v>#VALUE!</v>
      </c>
      <c r="AC2672" s="136">
        <f t="shared" si="419"/>
        <v>53200</v>
      </c>
      <c r="AD2672" t="e">
        <f>SQRT(($U$6/2)^2-($U$6/2)^2*'(OLD) bottom seam length'!AC2672^2/($U$7/2)^2)</f>
        <v>#VALUE!</v>
      </c>
    </row>
    <row r="2673" spans="2:30">
      <c r="B2673" s="136">
        <f t="shared" si="410"/>
        <v>53240</v>
      </c>
      <c r="C2673" t="e">
        <f>SQRT(($C$5/2)^2-($C$5/2)^2*'(OLD) bottom seam length'!B2673^2/($C$6/2)^2)</f>
        <v>#DIV/0!</v>
      </c>
      <c r="E2673" s="136">
        <f t="shared" si="411"/>
        <v>53240</v>
      </c>
      <c r="F2673" t="e">
        <f>SQRT(($C$5/2)^2-($C$5/2)^2*'(OLD) bottom seam length'!E2673^2/($C$6/2)^2)</f>
        <v>#DIV/0!</v>
      </c>
      <c r="H2673" s="136">
        <f t="shared" si="412"/>
        <v>53240</v>
      </c>
      <c r="I2673" t="e">
        <f>SQRT(($C$5/2)^2-($C$5/2)^2*'(OLD) bottom seam length'!H2673^2/($C$6/2)^2)</f>
        <v>#DIV/0!</v>
      </c>
      <c r="K2673" s="136">
        <f t="shared" si="413"/>
        <v>53240</v>
      </c>
      <c r="L2673" t="e">
        <f>SQRT(($C$5/2)^2-($C$5/2)^2*'(OLD) bottom seam length'!K2673^2/($C$6/2)^2)</f>
        <v>#DIV/0!</v>
      </c>
      <c r="O2673" s="136">
        <f t="shared" si="414"/>
        <v>53240</v>
      </c>
      <c r="P2673" t="b">
        <f t="shared" si="415"/>
        <v>0</v>
      </c>
      <c r="T2673" s="136">
        <f t="shared" si="416"/>
        <v>53220</v>
      </c>
      <c r="U2673" t="e">
        <f>SQRT(($U$6/2)^2-($U$6/2)^2*'(OLD) bottom seam length'!T2673^2/($U$7/2)^2)</f>
        <v>#VALUE!</v>
      </c>
      <c r="W2673" s="136">
        <f t="shared" si="417"/>
        <v>53220</v>
      </c>
      <c r="X2673" t="e">
        <f>SQRT(($U$6/2)^2-($U$6/2)^2*'(OLD) bottom seam length'!W2673^2/($U$7/2)^2)</f>
        <v>#VALUE!</v>
      </c>
      <c r="Z2673" s="136">
        <f t="shared" si="418"/>
        <v>53220</v>
      </c>
      <c r="AA2673" t="e">
        <f>SQRT(($U$6/2)^2-($U$6/2)^2*'(OLD) bottom seam length'!Z2673^2/($U$7/2)^2)</f>
        <v>#VALUE!</v>
      </c>
      <c r="AC2673" s="136">
        <f t="shared" si="419"/>
        <v>53220</v>
      </c>
      <c r="AD2673" t="e">
        <f>SQRT(($U$6/2)^2-($U$6/2)^2*'(OLD) bottom seam length'!AC2673^2/($U$7/2)^2)</f>
        <v>#VALUE!</v>
      </c>
    </row>
    <row r="2674" spans="2:30">
      <c r="B2674" s="136">
        <f t="shared" si="410"/>
        <v>53260</v>
      </c>
      <c r="C2674" t="e">
        <f>SQRT(($C$5/2)^2-($C$5/2)^2*'(OLD) bottom seam length'!B2674^2/($C$6/2)^2)</f>
        <v>#DIV/0!</v>
      </c>
      <c r="E2674" s="136">
        <f t="shared" si="411"/>
        <v>53260</v>
      </c>
      <c r="F2674" t="e">
        <f>SQRT(($C$5/2)^2-($C$5/2)^2*'(OLD) bottom seam length'!E2674^2/($C$6/2)^2)</f>
        <v>#DIV/0!</v>
      </c>
      <c r="H2674" s="136">
        <f t="shared" si="412"/>
        <v>53260</v>
      </c>
      <c r="I2674" t="e">
        <f>SQRT(($C$5/2)^2-($C$5/2)^2*'(OLD) bottom seam length'!H2674^2/($C$6/2)^2)</f>
        <v>#DIV/0!</v>
      </c>
      <c r="K2674" s="136">
        <f t="shared" si="413"/>
        <v>53260</v>
      </c>
      <c r="L2674" t="e">
        <f>SQRT(($C$5/2)^2-($C$5/2)^2*'(OLD) bottom seam length'!K2674^2/($C$6/2)^2)</f>
        <v>#DIV/0!</v>
      </c>
      <c r="O2674" s="136">
        <f t="shared" si="414"/>
        <v>53260</v>
      </c>
      <c r="P2674" t="b">
        <f t="shared" si="415"/>
        <v>0</v>
      </c>
      <c r="T2674" s="136">
        <f t="shared" si="416"/>
        <v>53240</v>
      </c>
      <c r="U2674" t="e">
        <f>SQRT(($U$6/2)^2-($U$6/2)^2*'(OLD) bottom seam length'!T2674^2/($U$7/2)^2)</f>
        <v>#VALUE!</v>
      </c>
      <c r="W2674" s="136">
        <f t="shared" si="417"/>
        <v>53240</v>
      </c>
      <c r="X2674" t="e">
        <f>SQRT(($U$6/2)^2-($U$6/2)^2*'(OLD) bottom seam length'!W2674^2/($U$7/2)^2)</f>
        <v>#VALUE!</v>
      </c>
      <c r="Z2674" s="136">
        <f t="shared" si="418"/>
        <v>53240</v>
      </c>
      <c r="AA2674" t="e">
        <f>SQRT(($U$6/2)^2-($U$6/2)^2*'(OLD) bottom seam length'!Z2674^2/($U$7/2)^2)</f>
        <v>#VALUE!</v>
      </c>
      <c r="AC2674" s="136">
        <f t="shared" si="419"/>
        <v>53240</v>
      </c>
      <c r="AD2674" t="e">
        <f>SQRT(($U$6/2)^2-($U$6/2)^2*'(OLD) bottom seam length'!AC2674^2/($U$7/2)^2)</f>
        <v>#VALUE!</v>
      </c>
    </row>
    <row r="2675" spans="2:30">
      <c r="B2675" s="136">
        <f t="shared" si="410"/>
        <v>53280</v>
      </c>
      <c r="C2675" t="e">
        <f>SQRT(($C$5/2)^2-($C$5/2)^2*'(OLD) bottom seam length'!B2675^2/($C$6/2)^2)</f>
        <v>#DIV/0!</v>
      </c>
      <c r="E2675" s="136">
        <f t="shared" si="411"/>
        <v>53280</v>
      </c>
      <c r="F2675" t="e">
        <f>SQRT(($C$5/2)^2-($C$5/2)^2*'(OLD) bottom seam length'!E2675^2/($C$6/2)^2)</f>
        <v>#DIV/0!</v>
      </c>
      <c r="H2675" s="136">
        <f t="shared" si="412"/>
        <v>53280</v>
      </c>
      <c r="I2675" t="e">
        <f>SQRT(($C$5/2)^2-($C$5/2)^2*'(OLD) bottom seam length'!H2675^2/($C$6/2)^2)</f>
        <v>#DIV/0!</v>
      </c>
      <c r="K2675" s="136">
        <f t="shared" si="413"/>
        <v>53280</v>
      </c>
      <c r="L2675" t="e">
        <f>SQRT(($C$5/2)^2-($C$5/2)^2*'(OLD) bottom seam length'!K2675^2/($C$6/2)^2)</f>
        <v>#DIV/0!</v>
      </c>
      <c r="O2675" s="136">
        <f t="shared" si="414"/>
        <v>53280</v>
      </c>
      <c r="P2675" t="b">
        <f t="shared" si="415"/>
        <v>0</v>
      </c>
      <c r="T2675" s="136">
        <f t="shared" si="416"/>
        <v>53260</v>
      </c>
      <c r="U2675" t="e">
        <f>SQRT(($U$6/2)^2-($U$6/2)^2*'(OLD) bottom seam length'!T2675^2/($U$7/2)^2)</f>
        <v>#VALUE!</v>
      </c>
      <c r="W2675" s="136">
        <f t="shared" si="417"/>
        <v>53260</v>
      </c>
      <c r="X2675" t="e">
        <f>SQRT(($U$6/2)^2-($U$6/2)^2*'(OLD) bottom seam length'!W2675^2/($U$7/2)^2)</f>
        <v>#VALUE!</v>
      </c>
      <c r="Z2675" s="136">
        <f t="shared" si="418"/>
        <v>53260</v>
      </c>
      <c r="AA2675" t="e">
        <f>SQRT(($U$6/2)^2-($U$6/2)^2*'(OLD) bottom seam length'!Z2675^2/($U$7/2)^2)</f>
        <v>#VALUE!</v>
      </c>
      <c r="AC2675" s="136">
        <f t="shared" si="419"/>
        <v>53260</v>
      </c>
      <c r="AD2675" t="e">
        <f>SQRT(($U$6/2)^2-($U$6/2)^2*'(OLD) bottom seam length'!AC2675^2/($U$7/2)^2)</f>
        <v>#VALUE!</v>
      </c>
    </row>
    <row r="2676" spans="2:30">
      <c r="B2676" s="136">
        <f t="shared" si="410"/>
        <v>53300</v>
      </c>
      <c r="C2676" t="e">
        <f>SQRT(($C$5/2)^2-($C$5/2)^2*'(OLD) bottom seam length'!B2676^2/($C$6/2)^2)</f>
        <v>#DIV/0!</v>
      </c>
      <c r="E2676" s="136">
        <f t="shared" si="411"/>
        <v>53300</v>
      </c>
      <c r="F2676" t="e">
        <f>SQRT(($C$5/2)^2-($C$5/2)^2*'(OLD) bottom seam length'!E2676^2/($C$6/2)^2)</f>
        <v>#DIV/0!</v>
      </c>
      <c r="H2676" s="136">
        <f t="shared" si="412"/>
        <v>53300</v>
      </c>
      <c r="I2676" t="e">
        <f>SQRT(($C$5/2)^2-($C$5/2)^2*'(OLD) bottom seam length'!H2676^2/($C$6/2)^2)</f>
        <v>#DIV/0!</v>
      </c>
      <c r="K2676" s="136">
        <f t="shared" si="413"/>
        <v>53300</v>
      </c>
      <c r="L2676" t="e">
        <f>SQRT(($C$5/2)^2-($C$5/2)^2*'(OLD) bottom seam length'!K2676^2/($C$6/2)^2)</f>
        <v>#DIV/0!</v>
      </c>
      <c r="O2676" s="136">
        <f t="shared" si="414"/>
        <v>53300</v>
      </c>
      <c r="P2676" t="b">
        <f t="shared" si="415"/>
        <v>0</v>
      </c>
      <c r="T2676" s="136">
        <f t="shared" si="416"/>
        <v>53280</v>
      </c>
      <c r="U2676" t="e">
        <f>SQRT(($U$6/2)^2-($U$6/2)^2*'(OLD) bottom seam length'!T2676^2/($U$7/2)^2)</f>
        <v>#VALUE!</v>
      </c>
      <c r="W2676" s="136">
        <f t="shared" si="417"/>
        <v>53280</v>
      </c>
      <c r="X2676" t="e">
        <f>SQRT(($U$6/2)^2-($U$6/2)^2*'(OLD) bottom seam length'!W2676^2/($U$7/2)^2)</f>
        <v>#VALUE!</v>
      </c>
      <c r="Z2676" s="136">
        <f t="shared" si="418"/>
        <v>53280</v>
      </c>
      <c r="AA2676" t="e">
        <f>SQRT(($U$6/2)^2-($U$6/2)^2*'(OLD) bottom seam length'!Z2676^2/($U$7/2)^2)</f>
        <v>#VALUE!</v>
      </c>
      <c r="AC2676" s="136">
        <f t="shared" si="419"/>
        <v>53280</v>
      </c>
      <c r="AD2676" t="e">
        <f>SQRT(($U$6/2)^2-($U$6/2)^2*'(OLD) bottom seam length'!AC2676^2/($U$7/2)^2)</f>
        <v>#VALUE!</v>
      </c>
    </row>
    <row r="2677" spans="2:30">
      <c r="B2677" s="136">
        <f t="shared" si="410"/>
        <v>53320</v>
      </c>
      <c r="C2677" t="e">
        <f>SQRT(($C$5/2)^2-($C$5/2)^2*'(OLD) bottom seam length'!B2677^2/($C$6/2)^2)</f>
        <v>#DIV/0!</v>
      </c>
      <c r="E2677" s="136">
        <f t="shared" si="411"/>
        <v>53320</v>
      </c>
      <c r="F2677" t="e">
        <f>SQRT(($C$5/2)^2-($C$5/2)^2*'(OLD) bottom seam length'!E2677^2/($C$6/2)^2)</f>
        <v>#DIV/0!</v>
      </c>
      <c r="H2677" s="136">
        <f t="shared" si="412"/>
        <v>53320</v>
      </c>
      <c r="I2677" t="e">
        <f>SQRT(($C$5/2)^2-($C$5/2)^2*'(OLD) bottom seam length'!H2677^2/($C$6/2)^2)</f>
        <v>#DIV/0!</v>
      </c>
      <c r="K2677" s="136">
        <f t="shared" si="413"/>
        <v>53320</v>
      </c>
      <c r="L2677" t="e">
        <f>SQRT(($C$5/2)^2-($C$5/2)^2*'(OLD) bottom seam length'!K2677^2/($C$6/2)^2)</f>
        <v>#DIV/0!</v>
      </c>
      <c r="O2677" s="136">
        <f t="shared" si="414"/>
        <v>53320</v>
      </c>
      <c r="P2677" t="b">
        <f t="shared" si="415"/>
        <v>0</v>
      </c>
      <c r="T2677" s="136">
        <f t="shared" si="416"/>
        <v>53300</v>
      </c>
      <c r="U2677" t="e">
        <f>SQRT(($U$6/2)^2-($U$6/2)^2*'(OLD) bottom seam length'!T2677^2/($U$7/2)^2)</f>
        <v>#VALUE!</v>
      </c>
      <c r="W2677" s="136">
        <f t="shared" si="417"/>
        <v>53300</v>
      </c>
      <c r="X2677" t="e">
        <f>SQRT(($U$6/2)^2-($U$6/2)^2*'(OLD) bottom seam length'!W2677^2/($U$7/2)^2)</f>
        <v>#VALUE!</v>
      </c>
      <c r="Z2677" s="136">
        <f t="shared" si="418"/>
        <v>53300</v>
      </c>
      <c r="AA2677" t="e">
        <f>SQRT(($U$6/2)^2-($U$6/2)^2*'(OLD) bottom seam length'!Z2677^2/($U$7/2)^2)</f>
        <v>#VALUE!</v>
      </c>
      <c r="AC2677" s="136">
        <f t="shared" si="419"/>
        <v>53300</v>
      </c>
      <c r="AD2677" t="e">
        <f>SQRT(($U$6/2)^2-($U$6/2)^2*'(OLD) bottom seam length'!AC2677^2/($U$7/2)^2)</f>
        <v>#VALUE!</v>
      </c>
    </row>
    <row r="2678" spans="2:30">
      <c r="B2678" s="136">
        <f t="shared" si="410"/>
        <v>53340</v>
      </c>
      <c r="C2678" t="e">
        <f>SQRT(($C$5/2)^2-($C$5/2)^2*'(OLD) bottom seam length'!B2678^2/($C$6/2)^2)</f>
        <v>#DIV/0!</v>
      </c>
      <c r="E2678" s="136">
        <f t="shared" si="411"/>
        <v>53340</v>
      </c>
      <c r="F2678" t="e">
        <f>SQRT(($C$5/2)^2-($C$5/2)^2*'(OLD) bottom seam length'!E2678^2/($C$6/2)^2)</f>
        <v>#DIV/0!</v>
      </c>
      <c r="H2678" s="136">
        <f t="shared" si="412"/>
        <v>53340</v>
      </c>
      <c r="I2678" t="e">
        <f>SQRT(($C$5/2)^2-($C$5/2)^2*'(OLD) bottom seam length'!H2678^2/($C$6/2)^2)</f>
        <v>#DIV/0!</v>
      </c>
      <c r="K2678" s="136">
        <f t="shared" si="413"/>
        <v>53340</v>
      </c>
      <c r="L2678" t="e">
        <f>SQRT(($C$5/2)^2-($C$5/2)^2*'(OLD) bottom seam length'!K2678^2/($C$6/2)^2)</f>
        <v>#DIV/0!</v>
      </c>
      <c r="O2678" s="136">
        <f t="shared" si="414"/>
        <v>53340</v>
      </c>
      <c r="P2678" t="b">
        <f t="shared" si="415"/>
        <v>0</v>
      </c>
      <c r="T2678" s="136">
        <f t="shared" si="416"/>
        <v>53320</v>
      </c>
      <c r="U2678" t="e">
        <f>SQRT(($U$6/2)^2-($U$6/2)^2*'(OLD) bottom seam length'!T2678^2/($U$7/2)^2)</f>
        <v>#VALUE!</v>
      </c>
      <c r="W2678" s="136">
        <f t="shared" si="417"/>
        <v>53320</v>
      </c>
      <c r="X2678" t="e">
        <f>SQRT(($U$6/2)^2-($U$6/2)^2*'(OLD) bottom seam length'!W2678^2/($U$7/2)^2)</f>
        <v>#VALUE!</v>
      </c>
      <c r="Z2678" s="136">
        <f t="shared" si="418"/>
        <v>53320</v>
      </c>
      <c r="AA2678" t="e">
        <f>SQRT(($U$6/2)^2-($U$6/2)^2*'(OLD) bottom seam length'!Z2678^2/($U$7/2)^2)</f>
        <v>#VALUE!</v>
      </c>
      <c r="AC2678" s="136">
        <f t="shared" si="419"/>
        <v>53320</v>
      </c>
      <c r="AD2678" t="e">
        <f>SQRT(($U$6/2)^2-($U$6/2)^2*'(OLD) bottom seam length'!AC2678^2/($U$7/2)^2)</f>
        <v>#VALUE!</v>
      </c>
    </row>
    <row r="2679" spans="2:30">
      <c r="B2679" s="136">
        <f t="shared" si="410"/>
        <v>53360</v>
      </c>
      <c r="C2679" t="e">
        <f>SQRT(($C$5/2)^2-($C$5/2)^2*'(OLD) bottom seam length'!B2679^2/($C$6/2)^2)</f>
        <v>#DIV/0!</v>
      </c>
      <c r="E2679" s="136">
        <f t="shared" si="411"/>
        <v>53360</v>
      </c>
      <c r="F2679" t="e">
        <f>SQRT(($C$5/2)^2-($C$5/2)^2*'(OLD) bottom seam length'!E2679^2/($C$6/2)^2)</f>
        <v>#DIV/0!</v>
      </c>
      <c r="H2679" s="136">
        <f t="shared" si="412"/>
        <v>53360</v>
      </c>
      <c r="I2679" t="e">
        <f>SQRT(($C$5/2)^2-($C$5/2)^2*'(OLD) bottom seam length'!H2679^2/($C$6/2)^2)</f>
        <v>#DIV/0!</v>
      </c>
      <c r="K2679" s="136">
        <f t="shared" si="413"/>
        <v>53360</v>
      </c>
      <c r="L2679" t="e">
        <f>SQRT(($C$5/2)^2-($C$5/2)^2*'(OLD) bottom seam length'!K2679^2/($C$6/2)^2)</f>
        <v>#DIV/0!</v>
      </c>
      <c r="O2679" s="136">
        <f t="shared" si="414"/>
        <v>53360</v>
      </c>
      <c r="P2679" t="b">
        <f t="shared" si="415"/>
        <v>0</v>
      </c>
      <c r="T2679" s="136">
        <f t="shared" si="416"/>
        <v>53340</v>
      </c>
      <c r="U2679" t="e">
        <f>SQRT(($U$6/2)^2-($U$6/2)^2*'(OLD) bottom seam length'!T2679^2/($U$7/2)^2)</f>
        <v>#VALUE!</v>
      </c>
      <c r="W2679" s="136">
        <f t="shared" si="417"/>
        <v>53340</v>
      </c>
      <c r="X2679" t="e">
        <f>SQRT(($U$6/2)^2-($U$6/2)^2*'(OLD) bottom seam length'!W2679^2/($U$7/2)^2)</f>
        <v>#VALUE!</v>
      </c>
      <c r="Z2679" s="136">
        <f t="shared" si="418"/>
        <v>53340</v>
      </c>
      <c r="AA2679" t="e">
        <f>SQRT(($U$6/2)^2-($U$6/2)^2*'(OLD) bottom seam length'!Z2679^2/($U$7/2)^2)</f>
        <v>#VALUE!</v>
      </c>
      <c r="AC2679" s="136">
        <f t="shared" si="419"/>
        <v>53340</v>
      </c>
      <c r="AD2679" t="e">
        <f>SQRT(($U$6/2)^2-($U$6/2)^2*'(OLD) bottom seam length'!AC2679^2/($U$7/2)^2)</f>
        <v>#VALUE!</v>
      </c>
    </row>
    <row r="2680" spans="2:30">
      <c r="B2680" s="136">
        <f t="shared" si="410"/>
        <v>53380</v>
      </c>
      <c r="C2680" t="e">
        <f>SQRT(($C$5/2)^2-($C$5/2)^2*'(OLD) bottom seam length'!B2680^2/($C$6/2)^2)</f>
        <v>#DIV/0!</v>
      </c>
      <c r="E2680" s="136">
        <f t="shared" si="411"/>
        <v>53380</v>
      </c>
      <c r="F2680" t="e">
        <f>SQRT(($C$5/2)^2-($C$5/2)^2*'(OLD) bottom seam length'!E2680^2/($C$6/2)^2)</f>
        <v>#DIV/0!</v>
      </c>
      <c r="H2680" s="136">
        <f t="shared" si="412"/>
        <v>53380</v>
      </c>
      <c r="I2680" t="e">
        <f>SQRT(($C$5/2)^2-($C$5/2)^2*'(OLD) bottom seam length'!H2680^2/($C$6/2)^2)</f>
        <v>#DIV/0!</v>
      </c>
      <c r="K2680" s="136">
        <f t="shared" si="413"/>
        <v>53380</v>
      </c>
      <c r="L2680" t="e">
        <f>SQRT(($C$5/2)^2-($C$5/2)^2*'(OLD) bottom seam length'!K2680^2/($C$6/2)^2)</f>
        <v>#DIV/0!</v>
      </c>
      <c r="O2680" s="136">
        <f t="shared" si="414"/>
        <v>53380</v>
      </c>
      <c r="P2680" t="b">
        <f t="shared" si="415"/>
        <v>0</v>
      </c>
      <c r="T2680" s="136">
        <f t="shared" si="416"/>
        <v>53360</v>
      </c>
      <c r="U2680" t="e">
        <f>SQRT(($U$6/2)^2-($U$6/2)^2*'(OLD) bottom seam length'!T2680^2/($U$7/2)^2)</f>
        <v>#VALUE!</v>
      </c>
      <c r="W2680" s="136">
        <f t="shared" si="417"/>
        <v>53360</v>
      </c>
      <c r="X2680" t="e">
        <f>SQRT(($U$6/2)^2-($U$6/2)^2*'(OLD) bottom seam length'!W2680^2/($U$7/2)^2)</f>
        <v>#VALUE!</v>
      </c>
      <c r="Z2680" s="136">
        <f t="shared" si="418"/>
        <v>53360</v>
      </c>
      <c r="AA2680" t="e">
        <f>SQRT(($U$6/2)^2-($U$6/2)^2*'(OLD) bottom seam length'!Z2680^2/($U$7/2)^2)</f>
        <v>#VALUE!</v>
      </c>
      <c r="AC2680" s="136">
        <f t="shared" si="419"/>
        <v>53360</v>
      </c>
      <c r="AD2680" t="e">
        <f>SQRT(($U$6/2)^2-($U$6/2)^2*'(OLD) bottom seam length'!AC2680^2/($U$7/2)^2)</f>
        <v>#VALUE!</v>
      </c>
    </row>
    <row r="2681" spans="2:30">
      <c r="B2681" s="136">
        <f t="shared" si="410"/>
        <v>53400</v>
      </c>
      <c r="C2681" t="e">
        <f>SQRT(($C$5/2)^2-($C$5/2)^2*'(OLD) bottom seam length'!B2681^2/($C$6/2)^2)</f>
        <v>#DIV/0!</v>
      </c>
      <c r="E2681" s="136">
        <f t="shared" si="411"/>
        <v>53400</v>
      </c>
      <c r="F2681" t="e">
        <f>SQRT(($C$5/2)^2-($C$5/2)^2*'(OLD) bottom seam length'!E2681^2/($C$6/2)^2)</f>
        <v>#DIV/0!</v>
      </c>
      <c r="H2681" s="136">
        <f t="shared" si="412"/>
        <v>53400</v>
      </c>
      <c r="I2681" t="e">
        <f>SQRT(($C$5/2)^2-($C$5/2)^2*'(OLD) bottom seam length'!H2681^2/($C$6/2)^2)</f>
        <v>#DIV/0!</v>
      </c>
      <c r="K2681" s="136">
        <f t="shared" si="413"/>
        <v>53400</v>
      </c>
      <c r="L2681" t="e">
        <f>SQRT(($C$5/2)^2-($C$5/2)^2*'(OLD) bottom seam length'!K2681^2/($C$6/2)^2)</f>
        <v>#DIV/0!</v>
      </c>
      <c r="O2681" s="136">
        <f t="shared" si="414"/>
        <v>53400</v>
      </c>
      <c r="P2681" t="b">
        <f t="shared" si="415"/>
        <v>0</v>
      </c>
      <c r="T2681" s="136">
        <f t="shared" si="416"/>
        <v>53380</v>
      </c>
      <c r="U2681" t="e">
        <f>SQRT(($U$6/2)^2-($U$6/2)^2*'(OLD) bottom seam length'!T2681^2/($U$7/2)^2)</f>
        <v>#VALUE!</v>
      </c>
      <c r="W2681" s="136">
        <f t="shared" si="417"/>
        <v>53380</v>
      </c>
      <c r="X2681" t="e">
        <f>SQRT(($U$6/2)^2-($U$6/2)^2*'(OLD) bottom seam length'!W2681^2/($U$7/2)^2)</f>
        <v>#VALUE!</v>
      </c>
      <c r="Z2681" s="136">
        <f t="shared" si="418"/>
        <v>53380</v>
      </c>
      <c r="AA2681" t="e">
        <f>SQRT(($U$6/2)^2-($U$6/2)^2*'(OLD) bottom seam length'!Z2681^2/($U$7/2)^2)</f>
        <v>#VALUE!</v>
      </c>
      <c r="AC2681" s="136">
        <f t="shared" si="419"/>
        <v>53380</v>
      </c>
      <c r="AD2681" t="e">
        <f>SQRT(($U$6/2)^2-($U$6/2)^2*'(OLD) bottom seam length'!AC2681^2/($U$7/2)^2)</f>
        <v>#VALUE!</v>
      </c>
    </row>
    <row r="2682" spans="2:30">
      <c r="B2682" s="136">
        <f t="shared" si="410"/>
        <v>53420</v>
      </c>
      <c r="C2682" t="e">
        <f>SQRT(($C$5/2)^2-($C$5/2)^2*'(OLD) bottom seam length'!B2682^2/($C$6/2)^2)</f>
        <v>#DIV/0!</v>
      </c>
      <c r="E2682" s="136">
        <f t="shared" si="411"/>
        <v>53420</v>
      </c>
      <c r="F2682" t="e">
        <f>SQRT(($C$5/2)^2-($C$5/2)^2*'(OLD) bottom seam length'!E2682^2/($C$6/2)^2)</f>
        <v>#DIV/0!</v>
      </c>
      <c r="H2682" s="136">
        <f t="shared" si="412"/>
        <v>53420</v>
      </c>
      <c r="I2682" t="e">
        <f>SQRT(($C$5/2)^2-($C$5/2)^2*'(OLD) bottom seam length'!H2682^2/($C$6/2)^2)</f>
        <v>#DIV/0!</v>
      </c>
      <c r="K2682" s="136">
        <f t="shared" si="413"/>
        <v>53420</v>
      </c>
      <c r="L2682" t="e">
        <f>SQRT(($C$5/2)^2-($C$5/2)^2*'(OLD) bottom seam length'!K2682^2/($C$6/2)^2)</f>
        <v>#DIV/0!</v>
      </c>
      <c r="O2682" s="136">
        <f t="shared" si="414"/>
        <v>53420</v>
      </c>
      <c r="P2682" t="b">
        <f t="shared" si="415"/>
        <v>0</v>
      </c>
      <c r="T2682" s="136">
        <f t="shared" si="416"/>
        <v>53400</v>
      </c>
      <c r="U2682" t="e">
        <f>SQRT(($U$6/2)^2-($U$6/2)^2*'(OLD) bottom seam length'!T2682^2/($U$7/2)^2)</f>
        <v>#VALUE!</v>
      </c>
      <c r="W2682" s="136">
        <f t="shared" si="417"/>
        <v>53400</v>
      </c>
      <c r="X2682" t="e">
        <f>SQRT(($U$6/2)^2-($U$6/2)^2*'(OLD) bottom seam length'!W2682^2/($U$7/2)^2)</f>
        <v>#VALUE!</v>
      </c>
      <c r="Z2682" s="136">
        <f t="shared" si="418"/>
        <v>53400</v>
      </c>
      <c r="AA2682" t="e">
        <f>SQRT(($U$6/2)^2-($U$6/2)^2*'(OLD) bottom seam length'!Z2682^2/($U$7/2)^2)</f>
        <v>#VALUE!</v>
      </c>
      <c r="AC2682" s="136">
        <f t="shared" si="419"/>
        <v>53400</v>
      </c>
      <c r="AD2682" t="e">
        <f>SQRT(($U$6/2)^2-($U$6/2)^2*'(OLD) bottom seam length'!AC2682^2/($U$7/2)^2)</f>
        <v>#VALUE!</v>
      </c>
    </row>
    <row r="2683" spans="2:30">
      <c r="B2683" s="136">
        <f t="shared" si="410"/>
        <v>53440</v>
      </c>
      <c r="C2683" t="e">
        <f>SQRT(($C$5/2)^2-($C$5/2)^2*'(OLD) bottom seam length'!B2683^2/($C$6/2)^2)</f>
        <v>#DIV/0!</v>
      </c>
      <c r="E2683" s="136">
        <f t="shared" si="411"/>
        <v>53440</v>
      </c>
      <c r="F2683" t="e">
        <f>SQRT(($C$5/2)^2-($C$5/2)^2*'(OLD) bottom seam length'!E2683^2/($C$6/2)^2)</f>
        <v>#DIV/0!</v>
      </c>
      <c r="H2683" s="136">
        <f t="shared" si="412"/>
        <v>53440</v>
      </c>
      <c r="I2683" t="e">
        <f>SQRT(($C$5/2)^2-($C$5/2)^2*'(OLD) bottom seam length'!H2683^2/($C$6/2)^2)</f>
        <v>#DIV/0!</v>
      </c>
      <c r="K2683" s="136">
        <f t="shared" si="413"/>
        <v>53440</v>
      </c>
      <c r="L2683" t="e">
        <f>SQRT(($C$5/2)^2-($C$5/2)^2*'(OLD) bottom seam length'!K2683^2/($C$6/2)^2)</f>
        <v>#DIV/0!</v>
      </c>
      <c r="O2683" s="136">
        <f t="shared" si="414"/>
        <v>53440</v>
      </c>
      <c r="P2683" t="b">
        <f t="shared" si="415"/>
        <v>0</v>
      </c>
      <c r="T2683" s="136">
        <f t="shared" si="416"/>
        <v>53420</v>
      </c>
      <c r="U2683" t="e">
        <f>SQRT(($U$6/2)^2-($U$6/2)^2*'(OLD) bottom seam length'!T2683^2/($U$7/2)^2)</f>
        <v>#VALUE!</v>
      </c>
      <c r="W2683" s="136">
        <f t="shared" si="417"/>
        <v>53420</v>
      </c>
      <c r="X2683" t="e">
        <f>SQRT(($U$6/2)^2-($U$6/2)^2*'(OLD) bottom seam length'!W2683^2/($U$7/2)^2)</f>
        <v>#VALUE!</v>
      </c>
      <c r="Z2683" s="136">
        <f t="shared" si="418"/>
        <v>53420</v>
      </c>
      <c r="AA2683" t="e">
        <f>SQRT(($U$6/2)^2-($U$6/2)^2*'(OLD) bottom seam length'!Z2683^2/($U$7/2)^2)</f>
        <v>#VALUE!</v>
      </c>
      <c r="AC2683" s="136">
        <f t="shared" si="419"/>
        <v>53420</v>
      </c>
      <c r="AD2683" t="e">
        <f>SQRT(($U$6/2)^2-($U$6/2)^2*'(OLD) bottom seam length'!AC2683^2/($U$7/2)^2)</f>
        <v>#VALUE!</v>
      </c>
    </row>
    <row r="2684" spans="2:30">
      <c r="B2684" s="136">
        <f t="shared" si="410"/>
        <v>53460</v>
      </c>
      <c r="C2684" t="e">
        <f>SQRT(($C$5/2)^2-($C$5/2)^2*'(OLD) bottom seam length'!B2684^2/($C$6/2)^2)</f>
        <v>#DIV/0!</v>
      </c>
      <c r="E2684" s="136">
        <f t="shared" si="411"/>
        <v>53460</v>
      </c>
      <c r="F2684" t="e">
        <f>SQRT(($C$5/2)^2-($C$5/2)^2*'(OLD) bottom seam length'!E2684^2/($C$6/2)^2)</f>
        <v>#DIV/0!</v>
      </c>
      <c r="H2684" s="136">
        <f t="shared" si="412"/>
        <v>53460</v>
      </c>
      <c r="I2684" t="e">
        <f>SQRT(($C$5/2)^2-($C$5/2)^2*'(OLD) bottom seam length'!H2684^2/($C$6/2)^2)</f>
        <v>#DIV/0!</v>
      </c>
      <c r="K2684" s="136">
        <f t="shared" si="413"/>
        <v>53460</v>
      </c>
      <c r="L2684" t="e">
        <f>SQRT(($C$5/2)^2-($C$5/2)^2*'(OLD) bottom seam length'!K2684^2/($C$6/2)^2)</f>
        <v>#DIV/0!</v>
      </c>
      <c r="O2684" s="136">
        <f t="shared" si="414"/>
        <v>53460</v>
      </c>
      <c r="P2684" t="b">
        <f t="shared" si="415"/>
        <v>0</v>
      </c>
      <c r="T2684" s="136">
        <f t="shared" si="416"/>
        <v>53440</v>
      </c>
      <c r="U2684" t="e">
        <f>SQRT(($U$6/2)^2-($U$6/2)^2*'(OLD) bottom seam length'!T2684^2/($U$7/2)^2)</f>
        <v>#VALUE!</v>
      </c>
      <c r="W2684" s="136">
        <f t="shared" si="417"/>
        <v>53440</v>
      </c>
      <c r="X2684" t="e">
        <f>SQRT(($U$6/2)^2-($U$6/2)^2*'(OLD) bottom seam length'!W2684^2/($U$7/2)^2)</f>
        <v>#VALUE!</v>
      </c>
      <c r="Z2684" s="136">
        <f t="shared" si="418"/>
        <v>53440</v>
      </c>
      <c r="AA2684" t="e">
        <f>SQRT(($U$6/2)^2-($U$6/2)^2*'(OLD) bottom seam length'!Z2684^2/($U$7/2)^2)</f>
        <v>#VALUE!</v>
      </c>
      <c r="AC2684" s="136">
        <f t="shared" si="419"/>
        <v>53440</v>
      </c>
      <c r="AD2684" t="e">
        <f>SQRT(($U$6/2)^2-($U$6/2)^2*'(OLD) bottom seam length'!AC2684^2/($U$7/2)^2)</f>
        <v>#VALUE!</v>
      </c>
    </row>
    <row r="2685" spans="2:30">
      <c r="B2685" s="136">
        <f t="shared" si="410"/>
        <v>53480</v>
      </c>
      <c r="C2685" t="e">
        <f>SQRT(($C$5/2)^2-($C$5/2)^2*'(OLD) bottom seam length'!B2685^2/($C$6/2)^2)</f>
        <v>#DIV/0!</v>
      </c>
      <c r="E2685" s="136">
        <f t="shared" si="411"/>
        <v>53480</v>
      </c>
      <c r="F2685" t="e">
        <f>SQRT(($C$5/2)^2-($C$5/2)^2*'(OLD) bottom seam length'!E2685^2/($C$6/2)^2)</f>
        <v>#DIV/0!</v>
      </c>
      <c r="H2685" s="136">
        <f t="shared" si="412"/>
        <v>53480</v>
      </c>
      <c r="I2685" t="e">
        <f>SQRT(($C$5/2)^2-($C$5/2)^2*'(OLD) bottom seam length'!H2685^2/($C$6/2)^2)</f>
        <v>#DIV/0!</v>
      </c>
      <c r="K2685" s="136">
        <f t="shared" si="413"/>
        <v>53480</v>
      </c>
      <c r="L2685" t="e">
        <f>SQRT(($C$5/2)^2-($C$5/2)^2*'(OLD) bottom seam length'!K2685^2/($C$6/2)^2)</f>
        <v>#DIV/0!</v>
      </c>
      <c r="O2685" s="136">
        <f t="shared" si="414"/>
        <v>53480</v>
      </c>
      <c r="P2685" t="b">
        <f t="shared" si="415"/>
        <v>0</v>
      </c>
      <c r="T2685" s="136">
        <f t="shared" si="416"/>
        <v>53460</v>
      </c>
      <c r="U2685" t="e">
        <f>SQRT(($U$6/2)^2-($U$6/2)^2*'(OLD) bottom seam length'!T2685^2/($U$7/2)^2)</f>
        <v>#VALUE!</v>
      </c>
      <c r="W2685" s="136">
        <f t="shared" si="417"/>
        <v>53460</v>
      </c>
      <c r="X2685" t="e">
        <f>SQRT(($U$6/2)^2-($U$6/2)^2*'(OLD) bottom seam length'!W2685^2/($U$7/2)^2)</f>
        <v>#VALUE!</v>
      </c>
      <c r="Z2685" s="136">
        <f t="shared" si="418"/>
        <v>53460</v>
      </c>
      <c r="AA2685" t="e">
        <f>SQRT(($U$6/2)^2-($U$6/2)^2*'(OLD) bottom seam length'!Z2685^2/($U$7/2)^2)</f>
        <v>#VALUE!</v>
      </c>
      <c r="AC2685" s="136">
        <f t="shared" si="419"/>
        <v>53460</v>
      </c>
      <c r="AD2685" t="e">
        <f>SQRT(($U$6/2)^2-($U$6/2)^2*'(OLD) bottom seam length'!AC2685^2/($U$7/2)^2)</f>
        <v>#VALUE!</v>
      </c>
    </row>
    <row r="2686" spans="2:30">
      <c r="B2686" s="136">
        <f t="shared" si="410"/>
        <v>53500</v>
      </c>
      <c r="C2686" t="e">
        <f>SQRT(($C$5/2)^2-($C$5/2)^2*'(OLD) bottom seam length'!B2686^2/($C$6/2)^2)</f>
        <v>#DIV/0!</v>
      </c>
      <c r="E2686" s="136">
        <f t="shared" si="411"/>
        <v>53500</v>
      </c>
      <c r="F2686" t="e">
        <f>SQRT(($C$5/2)^2-($C$5/2)^2*'(OLD) bottom seam length'!E2686^2/($C$6/2)^2)</f>
        <v>#DIV/0!</v>
      </c>
      <c r="H2686" s="136">
        <f t="shared" si="412"/>
        <v>53500</v>
      </c>
      <c r="I2686" t="e">
        <f>SQRT(($C$5/2)^2-($C$5/2)^2*'(OLD) bottom seam length'!H2686^2/($C$6/2)^2)</f>
        <v>#DIV/0!</v>
      </c>
      <c r="K2686" s="136">
        <f t="shared" si="413"/>
        <v>53500</v>
      </c>
      <c r="L2686" t="e">
        <f>SQRT(($C$5/2)^2-($C$5/2)^2*'(OLD) bottom seam length'!K2686^2/($C$6/2)^2)</f>
        <v>#DIV/0!</v>
      </c>
      <c r="O2686" s="136">
        <f t="shared" si="414"/>
        <v>53500</v>
      </c>
      <c r="P2686" t="b">
        <f t="shared" si="415"/>
        <v>0</v>
      </c>
      <c r="T2686" s="136">
        <f t="shared" si="416"/>
        <v>53480</v>
      </c>
      <c r="U2686" t="e">
        <f>SQRT(($U$6/2)^2-($U$6/2)^2*'(OLD) bottom seam length'!T2686^2/($U$7/2)^2)</f>
        <v>#VALUE!</v>
      </c>
      <c r="W2686" s="136">
        <f t="shared" si="417"/>
        <v>53480</v>
      </c>
      <c r="X2686" t="e">
        <f>SQRT(($U$6/2)^2-($U$6/2)^2*'(OLD) bottom seam length'!W2686^2/($U$7/2)^2)</f>
        <v>#VALUE!</v>
      </c>
      <c r="Z2686" s="136">
        <f t="shared" si="418"/>
        <v>53480</v>
      </c>
      <c r="AA2686" t="e">
        <f>SQRT(($U$6/2)^2-($U$6/2)^2*'(OLD) bottom seam length'!Z2686^2/($U$7/2)^2)</f>
        <v>#VALUE!</v>
      </c>
      <c r="AC2686" s="136">
        <f t="shared" si="419"/>
        <v>53480</v>
      </c>
      <c r="AD2686" t="e">
        <f>SQRT(($U$6/2)^2-($U$6/2)^2*'(OLD) bottom seam length'!AC2686^2/($U$7/2)^2)</f>
        <v>#VALUE!</v>
      </c>
    </row>
    <row r="2687" spans="2:30">
      <c r="B2687" s="136">
        <f t="shared" si="410"/>
        <v>53520</v>
      </c>
      <c r="C2687" t="e">
        <f>SQRT(($C$5/2)^2-($C$5/2)^2*'(OLD) bottom seam length'!B2687^2/($C$6/2)^2)</f>
        <v>#DIV/0!</v>
      </c>
      <c r="E2687" s="136">
        <f t="shared" si="411"/>
        <v>53520</v>
      </c>
      <c r="F2687" t="e">
        <f>SQRT(($C$5/2)^2-($C$5/2)^2*'(OLD) bottom seam length'!E2687^2/($C$6/2)^2)</f>
        <v>#DIV/0!</v>
      </c>
      <c r="H2687" s="136">
        <f t="shared" si="412"/>
        <v>53520</v>
      </c>
      <c r="I2687" t="e">
        <f>SQRT(($C$5/2)^2-($C$5/2)^2*'(OLD) bottom seam length'!H2687^2/($C$6/2)^2)</f>
        <v>#DIV/0!</v>
      </c>
      <c r="K2687" s="136">
        <f t="shared" si="413"/>
        <v>53520</v>
      </c>
      <c r="L2687" t="e">
        <f>SQRT(($C$5/2)^2-($C$5/2)^2*'(OLD) bottom seam length'!K2687^2/($C$6/2)^2)</f>
        <v>#DIV/0!</v>
      </c>
      <c r="O2687" s="136">
        <f t="shared" si="414"/>
        <v>53520</v>
      </c>
      <c r="P2687" t="b">
        <f t="shared" si="415"/>
        <v>0</v>
      </c>
      <c r="T2687" s="136">
        <f t="shared" si="416"/>
        <v>53500</v>
      </c>
      <c r="U2687" t="e">
        <f>SQRT(($U$6/2)^2-($U$6/2)^2*'(OLD) bottom seam length'!T2687^2/($U$7/2)^2)</f>
        <v>#VALUE!</v>
      </c>
      <c r="W2687" s="136">
        <f t="shared" si="417"/>
        <v>53500</v>
      </c>
      <c r="X2687" t="e">
        <f>SQRT(($U$6/2)^2-($U$6/2)^2*'(OLD) bottom seam length'!W2687^2/($U$7/2)^2)</f>
        <v>#VALUE!</v>
      </c>
      <c r="Z2687" s="136">
        <f t="shared" si="418"/>
        <v>53500</v>
      </c>
      <c r="AA2687" t="e">
        <f>SQRT(($U$6/2)^2-($U$6/2)^2*'(OLD) bottom seam length'!Z2687^2/($U$7/2)^2)</f>
        <v>#VALUE!</v>
      </c>
      <c r="AC2687" s="136">
        <f t="shared" si="419"/>
        <v>53500</v>
      </c>
      <c r="AD2687" t="e">
        <f>SQRT(($U$6/2)^2-($U$6/2)^2*'(OLD) bottom seam length'!AC2687^2/($U$7/2)^2)</f>
        <v>#VALUE!</v>
      </c>
    </row>
    <row r="2688" spans="2:30">
      <c r="B2688" s="136">
        <f t="shared" si="410"/>
        <v>53540</v>
      </c>
      <c r="C2688" t="e">
        <f>SQRT(($C$5/2)^2-($C$5/2)^2*'(OLD) bottom seam length'!B2688^2/($C$6/2)^2)</f>
        <v>#DIV/0!</v>
      </c>
      <c r="E2688" s="136">
        <f t="shared" si="411"/>
        <v>53540</v>
      </c>
      <c r="F2688" t="e">
        <f>SQRT(($C$5/2)^2-($C$5/2)^2*'(OLD) bottom seam length'!E2688^2/($C$6/2)^2)</f>
        <v>#DIV/0!</v>
      </c>
      <c r="H2688" s="136">
        <f t="shared" si="412"/>
        <v>53540</v>
      </c>
      <c r="I2688" t="e">
        <f>SQRT(($C$5/2)^2-($C$5/2)^2*'(OLD) bottom seam length'!H2688^2/($C$6/2)^2)</f>
        <v>#DIV/0!</v>
      </c>
      <c r="K2688" s="136">
        <f t="shared" si="413"/>
        <v>53540</v>
      </c>
      <c r="L2688" t="e">
        <f>SQRT(($C$5/2)^2-($C$5/2)^2*'(OLD) bottom seam length'!K2688^2/($C$6/2)^2)</f>
        <v>#DIV/0!</v>
      </c>
      <c r="O2688" s="136">
        <f t="shared" si="414"/>
        <v>53540</v>
      </c>
      <c r="P2688" t="b">
        <f t="shared" si="415"/>
        <v>0</v>
      </c>
      <c r="T2688" s="136">
        <f t="shared" si="416"/>
        <v>53520</v>
      </c>
      <c r="U2688" t="e">
        <f>SQRT(($U$6/2)^2-($U$6/2)^2*'(OLD) bottom seam length'!T2688^2/($U$7/2)^2)</f>
        <v>#VALUE!</v>
      </c>
      <c r="W2688" s="136">
        <f t="shared" si="417"/>
        <v>53520</v>
      </c>
      <c r="X2688" t="e">
        <f>SQRT(($U$6/2)^2-($U$6/2)^2*'(OLD) bottom seam length'!W2688^2/($U$7/2)^2)</f>
        <v>#VALUE!</v>
      </c>
      <c r="Z2688" s="136">
        <f t="shared" si="418"/>
        <v>53520</v>
      </c>
      <c r="AA2688" t="e">
        <f>SQRT(($U$6/2)^2-($U$6/2)^2*'(OLD) bottom seam length'!Z2688^2/($U$7/2)^2)</f>
        <v>#VALUE!</v>
      </c>
      <c r="AC2688" s="136">
        <f t="shared" si="419"/>
        <v>53520</v>
      </c>
      <c r="AD2688" t="e">
        <f>SQRT(($U$6/2)^2-($U$6/2)^2*'(OLD) bottom seam length'!AC2688^2/($U$7/2)^2)</f>
        <v>#VALUE!</v>
      </c>
    </row>
    <row r="2689" spans="2:30">
      <c r="B2689" s="136">
        <f t="shared" si="410"/>
        <v>53560</v>
      </c>
      <c r="C2689" t="e">
        <f>SQRT(($C$5/2)^2-($C$5/2)^2*'(OLD) bottom seam length'!B2689^2/($C$6/2)^2)</f>
        <v>#DIV/0!</v>
      </c>
      <c r="E2689" s="136">
        <f t="shared" si="411"/>
        <v>53560</v>
      </c>
      <c r="F2689" t="e">
        <f>SQRT(($C$5/2)^2-($C$5/2)^2*'(OLD) bottom seam length'!E2689^2/($C$6/2)^2)</f>
        <v>#DIV/0!</v>
      </c>
      <c r="H2689" s="136">
        <f t="shared" si="412"/>
        <v>53560</v>
      </c>
      <c r="I2689" t="e">
        <f>SQRT(($C$5/2)^2-($C$5/2)^2*'(OLD) bottom seam length'!H2689^2/($C$6/2)^2)</f>
        <v>#DIV/0!</v>
      </c>
      <c r="K2689" s="136">
        <f t="shared" si="413"/>
        <v>53560</v>
      </c>
      <c r="L2689" t="e">
        <f>SQRT(($C$5/2)^2-($C$5/2)^2*'(OLD) bottom seam length'!K2689^2/($C$6/2)^2)</f>
        <v>#DIV/0!</v>
      </c>
      <c r="O2689" s="136">
        <f t="shared" si="414"/>
        <v>53560</v>
      </c>
      <c r="P2689" t="b">
        <f t="shared" si="415"/>
        <v>0</v>
      </c>
      <c r="T2689" s="136">
        <f t="shared" si="416"/>
        <v>53540</v>
      </c>
      <c r="U2689" t="e">
        <f>SQRT(($U$6/2)^2-($U$6/2)^2*'(OLD) bottom seam length'!T2689^2/($U$7/2)^2)</f>
        <v>#VALUE!</v>
      </c>
      <c r="W2689" s="136">
        <f t="shared" si="417"/>
        <v>53540</v>
      </c>
      <c r="X2689" t="e">
        <f>SQRT(($U$6/2)^2-($U$6/2)^2*'(OLD) bottom seam length'!W2689^2/($U$7/2)^2)</f>
        <v>#VALUE!</v>
      </c>
      <c r="Z2689" s="136">
        <f t="shared" si="418"/>
        <v>53540</v>
      </c>
      <c r="AA2689" t="e">
        <f>SQRT(($U$6/2)^2-($U$6/2)^2*'(OLD) bottom seam length'!Z2689^2/($U$7/2)^2)</f>
        <v>#VALUE!</v>
      </c>
      <c r="AC2689" s="136">
        <f t="shared" si="419"/>
        <v>53540</v>
      </c>
      <c r="AD2689" t="e">
        <f>SQRT(($U$6/2)^2-($U$6/2)^2*'(OLD) bottom seam length'!AC2689^2/($U$7/2)^2)</f>
        <v>#VALUE!</v>
      </c>
    </row>
    <row r="2690" spans="2:30">
      <c r="B2690" s="136">
        <f t="shared" si="410"/>
        <v>53580</v>
      </c>
      <c r="C2690" t="e">
        <f>SQRT(($C$5/2)^2-($C$5/2)^2*'(OLD) bottom seam length'!B2690^2/($C$6/2)^2)</f>
        <v>#DIV/0!</v>
      </c>
      <c r="E2690" s="136">
        <f t="shared" si="411"/>
        <v>53580</v>
      </c>
      <c r="F2690" t="e">
        <f>SQRT(($C$5/2)^2-($C$5/2)^2*'(OLD) bottom seam length'!E2690^2/($C$6/2)^2)</f>
        <v>#DIV/0!</v>
      </c>
      <c r="H2690" s="136">
        <f t="shared" si="412"/>
        <v>53580</v>
      </c>
      <c r="I2690" t="e">
        <f>SQRT(($C$5/2)^2-($C$5/2)^2*'(OLD) bottom seam length'!H2690^2/($C$6/2)^2)</f>
        <v>#DIV/0!</v>
      </c>
      <c r="K2690" s="136">
        <f t="shared" si="413"/>
        <v>53580</v>
      </c>
      <c r="L2690" t="e">
        <f>SQRT(($C$5/2)^2-($C$5/2)^2*'(OLD) bottom seam length'!K2690^2/($C$6/2)^2)</f>
        <v>#DIV/0!</v>
      </c>
      <c r="O2690" s="136">
        <f t="shared" si="414"/>
        <v>53580</v>
      </c>
      <c r="P2690" t="b">
        <f t="shared" si="415"/>
        <v>0</v>
      </c>
      <c r="T2690" s="136">
        <f t="shared" si="416"/>
        <v>53560</v>
      </c>
      <c r="U2690" t="e">
        <f>SQRT(($U$6/2)^2-($U$6/2)^2*'(OLD) bottom seam length'!T2690^2/($U$7/2)^2)</f>
        <v>#VALUE!</v>
      </c>
      <c r="W2690" s="136">
        <f t="shared" si="417"/>
        <v>53560</v>
      </c>
      <c r="X2690" t="e">
        <f>SQRT(($U$6/2)^2-($U$6/2)^2*'(OLD) bottom seam length'!W2690^2/($U$7/2)^2)</f>
        <v>#VALUE!</v>
      </c>
      <c r="Z2690" s="136">
        <f t="shared" si="418"/>
        <v>53560</v>
      </c>
      <c r="AA2690" t="e">
        <f>SQRT(($U$6/2)^2-($U$6/2)^2*'(OLD) bottom seam length'!Z2690^2/($U$7/2)^2)</f>
        <v>#VALUE!</v>
      </c>
      <c r="AC2690" s="136">
        <f t="shared" si="419"/>
        <v>53560</v>
      </c>
      <c r="AD2690" t="e">
        <f>SQRT(($U$6/2)^2-($U$6/2)^2*'(OLD) bottom seam length'!AC2690^2/($U$7/2)^2)</f>
        <v>#VALUE!</v>
      </c>
    </row>
    <row r="2691" spans="2:30">
      <c r="B2691" s="136">
        <f t="shared" si="410"/>
        <v>53600</v>
      </c>
      <c r="C2691" t="e">
        <f>SQRT(($C$5/2)^2-($C$5/2)^2*'(OLD) bottom seam length'!B2691^2/($C$6/2)^2)</f>
        <v>#DIV/0!</v>
      </c>
      <c r="E2691" s="136">
        <f t="shared" si="411"/>
        <v>53600</v>
      </c>
      <c r="F2691" t="e">
        <f>SQRT(($C$5/2)^2-($C$5/2)^2*'(OLD) bottom seam length'!E2691^2/($C$6/2)^2)</f>
        <v>#DIV/0!</v>
      </c>
      <c r="H2691" s="136">
        <f t="shared" si="412"/>
        <v>53600</v>
      </c>
      <c r="I2691" t="e">
        <f>SQRT(($C$5/2)^2-($C$5/2)^2*'(OLD) bottom seam length'!H2691^2/($C$6/2)^2)</f>
        <v>#DIV/0!</v>
      </c>
      <c r="K2691" s="136">
        <f t="shared" si="413"/>
        <v>53600</v>
      </c>
      <c r="L2691" t="e">
        <f>SQRT(($C$5/2)^2-($C$5/2)^2*'(OLD) bottom seam length'!K2691^2/($C$6/2)^2)</f>
        <v>#DIV/0!</v>
      </c>
      <c r="O2691" s="136">
        <f t="shared" si="414"/>
        <v>53600</v>
      </c>
      <c r="P2691" t="b">
        <f t="shared" si="415"/>
        <v>0</v>
      </c>
      <c r="T2691" s="136">
        <f t="shared" si="416"/>
        <v>53580</v>
      </c>
      <c r="U2691" t="e">
        <f>SQRT(($U$6/2)^2-($U$6/2)^2*'(OLD) bottom seam length'!T2691^2/($U$7/2)^2)</f>
        <v>#VALUE!</v>
      </c>
      <c r="W2691" s="136">
        <f t="shared" si="417"/>
        <v>53580</v>
      </c>
      <c r="X2691" t="e">
        <f>SQRT(($U$6/2)^2-($U$6/2)^2*'(OLD) bottom seam length'!W2691^2/($U$7/2)^2)</f>
        <v>#VALUE!</v>
      </c>
      <c r="Z2691" s="136">
        <f t="shared" si="418"/>
        <v>53580</v>
      </c>
      <c r="AA2691" t="e">
        <f>SQRT(($U$6/2)^2-($U$6/2)^2*'(OLD) bottom seam length'!Z2691^2/($U$7/2)^2)</f>
        <v>#VALUE!</v>
      </c>
      <c r="AC2691" s="136">
        <f t="shared" si="419"/>
        <v>53580</v>
      </c>
      <c r="AD2691" t="e">
        <f>SQRT(($U$6/2)^2-($U$6/2)^2*'(OLD) bottom seam length'!AC2691^2/($U$7/2)^2)</f>
        <v>#VALUE!</v>
      </c>
    </row>
    <row r="2692" spans="2:30">
      <c r="B2692" s="136">
        <f t="shared" si="410"/>
        <v>53620</v>
      </c>
      <c r="C2692" t="e">
        <f>SQRT(($C$5/2)^2-($C$5/2)^2*'(OLD) bottom seam length'!B2692^2/($C$6/2)^2)</f>
        <v>#DIV/0!</v>
      </c>
      <c r="E2692" s="136">
        <f t="shared" si="411"/>
        <v>53620</v>
      </c>
      <c r="F2692" t="e">
        <f>SQRT(($C$5/2)^2-($C$5/2)^2*'(OLD) bottom seam length'!E2692^2/($C$6/2)^2)</f>
        <v>#DIV/0!</v>
      </c>
      <c r="H2692" s="136">
        <f t="shared" si="412"/>
        <v>53620</v>
      </c>
      <c r="I2692" t="e">
        <f>SQRT(($C$5/2)^2-($C$5/2)^2*'(OLD) bottom seam length'!H2692^2/($C$6/2)^2)</f>
        <v>#DIV/0!</v>
      </c>
      <c r="K2692" s="136">
        <f t="shared" si="413"/>
        <v>53620</v>
      </c>
      <c r="L2692" t="e">
        <f>SQRT(($C$5/2)^2-($C$5/2)^2*'(OLD) bottom seam length'!K2692^2/($C$6/2)^2)</f>
        <v>#DIV/0!</v>
      </c>
      <c r="O2692" s="136">
        <f t="shared" si="414"/>
        <v>53620</v>
      </c>
      <c r="P2692" t="b">
        <f t="shared" si="415"/>
        <v>0</v>
      </c>
      <c r="T2692" s="136">
        <f t="shared" si="416"/>
        <v>53600</v>
      </c>
      <c r="U2692" t="e">
        <f>SQRT(($U$6/2)^2-($U$6/2)^2*'(OLD) bottom seam length'!T2692^2/($U$7/2)^2)</f>
        <v>#VALUE!</v>
      </c>
      <c r="W2692" s="136">
        <f t="shared" si="417"/>
        <v>53600</v>
      </c>
      <c r="X2692" t="e">
        <f>SQRT(($U$6/2)^2-($U$6/2)^2*'(OLD) bottom seam length'!W2692^2/($U$7/2)^2)</f>
        <v>#VALUE!</v>
      </c>
      <c r="Z2692" s="136">
        <f t="shared" si="418"/>
        <v>53600</v>
      </c>
      <c r="AA2692" t="e">
        <f>SQRT(($U$6/2)^2-($U$6/2)^2*'(OLD) bottom seam length'!Z2692^2/($U$7/2)^2)</f>
        <v>#VALUE!</v>
      </c>
      <c r="AC2692" s="136">
        <f t="shared" si="419"/>
        <v>53600</v>
      </c>
      <c r="AD2692" t="e">
        <f>SQRT(($U$6/2)^2-($U$6/2)^2*'(OLD) bottom seam length'!AC2692^2/($U$7/2)^2)</f>
        <v>#VALUE!</v>
      </c>
    </row>
    <row r="2693" spans="2:30">
      <c r="B2693" s="136">
        <f t="shared" si="410"/>
        <v>53640</v>
      </c>
      <c r="C2693" t="e">
        <f>SQRT(($C$5/2)^2-($C$5/2)^2*'(OLD) bottom seam length'!B2693^2/($C$6/2)^2)</f>
        <v>#DIV/0!</v>
      </c>
      <c r="E2693" s="136">
        <f t="shared" si="411"/>
        <v>53640</v>
      </c>
      <c r="F2693" t="e">
        <f>SQRT(($C$5/2)^2-($C$5/2)^2*'(OLD) bottom seam length'!E2693^2/($C$6/2)^2)</f>
        <v>#DIV/0!</v>
      </c>
      <c r="H2693" s="136">
        <f t="shared" si="412"/>
        <v>53640</v>
      </c>
      <c r="I2693" t="e">
        <f>SQRT(($C$5/2)^2-($C$5/2)^2*'(OLD) bottom seam length'!H2693^2/($C$6/2)^2)</f>
        <v>#DIV/0!</v>
      </c>
      <c r="K2693" s="136">
        <f t="shared" si="413"/>
        <v>53640</v>
      </c>
      <c r="L2693" t="e">
        <f>SQRT(($C$5/2)^2-($C$5/2)^2*'(OLD) bottom seam length'!K2693^2/($C$6/2)^2)</f>
        <v>#DIV/0!</v>
      </c>
      <c r="O2693" s="136">
        <f t="shared" si="414"/>
        <v>53640</v>
      </c>
      <c r="P2693" t="b">
        <f t="shared" si="415"/>
        <v>0</v>
      </c>
      <c r="T2693" s="136">
        <f t="shared" si="416"/>
        <v>53620</v>
      </c>
      <c r="U2693" t="e">
        <f>SQRT(($U$6/2)^2-($U$6/2)^2*'(OLD) bottom seam length'!T2693^2/($U$7/2)^2)</f>
        <v>#VALUE!</v>
      </c>
      <c r="W2693" s="136">
        <f t="shared" si="417"/>
        <v>53620</v>
      </c>
      <c r="X2693" t="e">
        <f>SQRT(($U$6/2)^2-($U$6/2)^2*'(OLD) bottom seam length'!W2693^2/($U$7/2)^2)</f>
        <v>#VALUE!</v>
      </c>
      <c r="Z2693" s="136">
        <f t="shared" si="418"/>
        <v>53620</v>
      </c>
      <c r="AA2693" t="e">
        <f>SQRT(($U$6/2)^2-($U$6/2)^2*'(OLD) bottom seam length'!Z2693^2/($U$7/2)^2)</f>
        <v>#VALUE!</v>
      </c>
      <c r="AC2693" s="136">
        <f t="shared" si="419"/>
        <v>53620</v>
      </c>
      <c r="AD2693" t="e">
        <f>SQRT(($U$6/2)^2-($U$6/2)^2*'(OLD) bottom seam length'!AC2693^2/($U$7/2)^2)</f>
        <v>#VALUE!</v>
      </c>
    </row>
    <row r="2694" spans="2:30">
      <c r="B2694" s="136">
        <f t="shared" si="410"/>
        <v>53660</v>
      </c>
      <c r="C2694" t="e">
        <f>SQRT(($C$5/2)^2-($C$5/2)^2*'(OLD) bottom seam length'!B2694^2/($C$6/2)^2)</f>
        <v>#DIV/0!</v>
      </c>
      <c r="E2694" s="136">
        <f t="shared" si="411"/>
        <v>53660</v>
      </c>
      <c r="F2694" t="e">
        <f>SQRT(($C$5/2)^2-($C$5/2)^2*'(OLD) bottom seam length'!E2694^2/($C$6/2)^2)</f>
        <v>#DIV/0!</v>
      </c>
      <c r="H2694" s="136">
        <f t="shared" si="412"/>
        <v>53660</v>
      </c>
      <c r="I2694" t="e">
        <f>SQRT(($C$5/2)^2-($C$5/2)^2*'(OLD) bottom seam length'!H2694^2/($C$6/2)^2)</f>
        <v>#DIV/0!</v>
      </c>
      <c r="K2694" s="136">
        <f t="shared" si="413"/>
        <v>53660</v>
      </c>
      <c r="L2694" t="e">
        <f>SQRT(($C$5/2)^2-($C$5/2)^2*'(OLD) bottom seam length'!K2694^2/($C$6/2)^2)</f>
        <v>#DIV/0!</v>
      </c>
      <c r="O2694" s="136">
        <f t="shared" si="414"/>
        <v>53660</v>
      </c>
      <c r="P2694" t="b">
        <f t="shared" si="415"/>
        <v>0</v>
      </c>
      <c r="T2694" s="136">
        <f t="shared" si="416"/>
        <v>53640</v>
      </c>
      <c r="U2694" t="e">
        <f>SQRT(($U$6/2)^2-($U$6/2)^2*'(OLD) bottom seam length'!T2694^2/($U$7/2)^2)</f>
        <v>#VALUE!</v>
      </c>
      <c r="W2694" s="136">
        <f t="shared" si="417"/>
        <v>53640</v>
      </c>
      <c r="X2694" t="e">
        <f>SQRT(($U$6/2)^2-($U$6/2)^2*'(OLD) bottom seam length'!W2694^2/($U$7/2)^2)</f>
        <v>#VALUE!</v>
      </c>
      <c r="Z2694" s="136">
        <f t="shared" si="418"/>
        <v>53640</v>
      </c>
      <c r="AA2694" t="e">
        <f>SQRT(($U$6/2)^2-($U$6/2)^2*'(OLD) bottom seam length'!Z2694^2/($U$7/2)^2)</f>
        <v>#VALUE!</v>
      </c>
      <c r="AC2694" s="136">
        <f t="shared" si="419"/>
        <v>53640</v>
      </c>
      <c r="AD2694" t="e">
        <f>SQRT(($U$6/2)^2-($U$6/2)^2*'(OLD) bottom seam length'!AC2694^2/($U$7/2)^2)</f>
        <v>#VALUE!</v>
      </c>
    </row>
    <row r="2695" spans="2:30">
      <c r="B2695" s="136">
        <f t="shared" si="410"/>
        <v>53680</v>
      </c>
      <c r="C2695" t="e">
        <f>SQRT(($C$5/2)^2-($C$5/2)^2*'(OLD) bottom seam length'!B2695^2/($C$6/2)^2)</f>
        <v>#DIV/0!</v>
      </c>
      <c r="E2695" s="136">
        <f t="shared" si="411"/>
        <v>53680</v>
      </c>
      <c r="F2695" t="e">
        <f>SQRT(($C$5/2)^2-($C$5/2)^2*'(OLD) bottom seam length'!E2695^2/($C$6/2)^2)</f>
        <v>#DIV/0!</v>
      </c>
      <c r="H2695" s="136">
        <f t="shared" si="412"/>
        <v>53680</v>
      </c>
      <c r="I2695" t="e">
        <f>SQRT(($C$5/2)^2-($C$5/2)^2*'(OLD) bottom seam length'!H2695^2/($C$6/2)^2)</f>
        <v>#DIV/0!</v>
      </c>
      <c r="K2695" s="136">
        <f t="shared" si="413"/>
        <v>53680</v>
      </c>
      <c r="L2695" t="e">
        <f>SQRT(($C$5/2)^2-($C$5/2)^2*'(OLD) bottom seam length'!K2695^2/($C$6/2)^2)</f>
        <v>#DIV/0!</v>
      </c>
      <c r="O2695" s="136">
        <f t="shared" si="414"/>
        <v>53680</v>
      </c>
      <c r="P2695" t="b">
        <f t="shared" si="415"/>
        <v>0</v>
      </c>
      <c r="T2695" s="136">
        <f t="shared" si="416"/>
        <v>53660</v>
      </c>
      <c r="U2695" t="e">
        <f>SQRT(($U$6/2)^2-($U$6/2)^2*'(OLD) bottom seam length'!T2695^2/($U$7/2)^2)</f>
        <v>#VALUE!</v>
      </c>
      <c r="W2695" s="136">
        <f t="shared" si="417"/>
        <v>53660</v>
      </c>
      <c r="X2695" t="e">
        <f>SQRT(($U$6/2)^2-($U$6/2)^2*'(OLD) bottom seam length'!W2695^2/($U$7/2)^2)</f>
        <v>#VALUE!</v>
      </c>
      <c r="Z2695" s="136">
        <f t="shared" si="418"/>
        <v>53660</v>
      </c>
      <c r="AA2695" t="e">
        <f>SQRT(($U$6/2)^2-($U$6/2)^2*'(OLD) bottom seam length'!Z2695^2/($U$7/2)^2)</f>
        <v>#VALUE!</v>
      </c>
      <c r="AC2695" s="136">
        <f t="shared" si="419"/>
        <v>53660</v>
      </c>
      <c r="AD2695" t="e">
        <f>SQRT(($U$6/2)^2-($U$6/2)^2*'(OLD) bottom seam length'!AC2695^2/($U$7/2)^2)</f>
        <v>#VALUE!</v>
      </c>
    </row>
    <row r="2696" spans="2:30">
      <c r="B2696" s="136">
        <f t="shared" si="410"/>
        <v>53700</v>
      </c>
      <c r="C2696" t="e">
        <f>SQRT(($C$5/2)^2-($C$5/2)^2*'(OLD) bottom seam length'!B2696^2/($C$6/2)^2)</f>
        <v>#DIV/0!</v>
      </c>
      <c r="E2696" s="136">
        <f t="shared" si="411"/>
        <v>53700</v>
      </c>
      <c r="F2696" t="e">
        <f>SQRT(($C$5/2)^2-($C$5/2)^2*'(OLD) bottom seam length'!E2696^2/($C$6/2)^2)</f>
        <v>#DIV/0!</v>
      </c>
      <c r="H2696" s="136">
        <f t="shared" si="412"/>
        <v>53700</v>
      </c>
      <c r="I2696" t="e">
        <f>SQRT(($C$5/2)^2-($C$5/2)^2*'(OLD) bottom seam length'!H2696^2/($C$6/2)^2)</f>
        <v>#DIV/0!</v>
      </c>
      <c r="K2696" s="136">
        <f t="shared" si="413"/>
        <v>53700</v>
      </c>
      <c r="L2696" t="e">
        <f>SQRT(($C$5/2)^2-($C$5/2)^2*'(OLD) bottom seam length'!K2696^2/($C$6/2)^2)</f>
        <v>#DIV/0!</v>
      </c>
      <c r="O2696" s="136">
        <f t="shared" si="414"/>
        <v>53700</v>
      </c>
      <c r="P2696" t="b">
        <f t="shared" si="415"/>
        <v>0</v>
      </c>
      <c r="T2696" s="136">
        <f t="shared" si="416"/>
        <v>53680</v>
      </c>
      <c r="U2696" t="e">
        <f>SQRT(($U$6/2)^2-($U$6/2)^2*'(OLD) bottom seam length'!T2696^2/($U$7/2)^2)</f>
        <v>#VALUE!</v>
      </c>
      <c r="W2696" s="136">
        <f t="shared" si="417"/>
        <v>53680</v>
      </c>
      <c r="X2696" t="e">
        <f>SQRT(($U$6/2)^2-($U$6/2)^2*'(OLD) bottom seam length'!W2696^2/($U$7/2)^2)</f>
        <v>#VALUE!</v>
      </c>
      <c r="Z2696" s="136">
        <f t="shared" si="418"/>
        <v>53680</v>
      </c>
      <c r="AA2696" t="e">
        <f>SQRT(($U$6/2)^2-($U$6/2)^2*'(OLD) bottom seam length'!Z2696^2/($U$7/2)^2)</f>
        <v>#VALUE!</v>
      </c>
      <c r="AC2696" s="136">
        <f t="shared" si="419"/>
        <v>53680</v>
      </c>
      <c r="AD2696" t="e">
        <f>SQRT(($U$6/2)^2-($U$6/2)^2*'(OLD) bottom seam length'!AC2696^2/($U$7/2)^2)</f>
        <v>#VALUE!</v>
      </c>
    </row>
    <row r="2697" spans="2:30">
      <c r="B2697" s="136">
        <f t="shared" si="410"/>
        <v>53720</v>
      </c>
      <c r="C2697" t="e">
        <f>SQRT(($C$5/2)^2-($C$5/2)^2*'(OLD) bottom seam length'!B2697^2/($C$6/2)^2)</f>
        <v>#DIV/0!</v>
      </c>
      <c r="E2697" s="136">
        <f t="shared" si="411"/>
        <v>53720</v>
      </c>
      <c r="F2697" t="e">
        <f>SQRT(($C$5/2)^2-($C$5/2)^2*'(OLD) bottom seam length'!E2697^2/($C$6/2)^2)</f>
        <v>#DIV/0!</v>
      </c>
      <c r="H2697" s="136">
        <f t="shared" si="412"/>
        <v>53720</v>
      </c>
      <c r="I2697" t="e">
        <f>SQRT(($C$5/2)^2-($C$5/2)^2*'(OLD) bottom seam length'!H2697^2/($C$6/2)^2)</f>
        <v>#DIV/0!</v>
      </c>
      <c r="K2697" s="136">
        <f t="shared" si="413"/>
        <v>53720</v>
      </c>
      <c r="L2697" t="e">
        <f>SQRT(($C$5/2)^2-($C$5/2)^2*'(OLD) bottom seam length'!K2697^2/($C$6/2)^2)</f>
        <v>#DIV/0!</v>
      </c>
      <c r="O2697" s="136">
        <f t="shared" si="414"/>
        <v>53720</v>
      </c>
      <c r="P2697" t="b">
        <f t="shared" si="415"/>
        <v>0</v>
      </c>
      <c r="T2697" s="136">
        <f t="shared" si="416"/>
        <v>53700</v>
      </c>
      <c r="U2697" t="e">
        <f>SQRT(($U$6/2)^2-($U$6/2)^2*'(OLD) bottom seam length'!T2697^2/($U$7/2)^2)</f>
        <v>#VALUE!</v>
      </c>
      <c r="W2697" s="136">
        <f t="shared" si="417"/>
        <v>53700</v>
      </c>
      <c r="X2697" t="e">
        <f>SQRT(($U$6/2)^2-($U$6/2)^2*'(OLD) bottom seam length'!W2697^2/($U$7/2)^2)</f>
        <v>#VALUE!</v>
      </c>
      <c r="Z2697" s="136">
        <f t="shared" si="418"/>
        <v>53700</v>
      </c>
      <c r="AA2697" t="e">
        <f>SQRT(($U$6/2)^2-($U$6/2)^2*'(OLD) bottom seam length'!Z2697^2/($U$7/2)^2)</f>
        <v>#VALUE!</v>
      </c>
      <c r="AC2697" s="136">
        <f t="shared" si="419"/>
        <v>53700</v>
      </c>
      <c r="AD2697" t="e">
        <f>SQRT(($U$6/2)^2-($U$6/2)^2*'(OLD) bottom seam length'!AC2697^2/($U$7/2)^2)</f>
        <v>#VALUE!</v>
      </c>
    </row>
    <row r="2698" spans="2:30">
      <c r="B2698" s="136">
        <f t="shared" si="410"/>
        <v>53740</v>
      </c>
      <c r="C2698" t="e">
        <f>SQRT(($C$5/2)^2-($C$5/2)^2*'(OLD) bottom seam length'!B2698^2/($C$6/2)^2)</f>
        <v>#DIV/0!</v>
      </c>
      <c r="E2698" s="136">
        <f t="shared" si="411"/>
        <v>53740</v>
      </c>
      <c r="F2698" t="e">
        <f>SQRT(($C$5/2)^2-($C$5/2)^2*'(OLD) bottom seam length'!E2698^2/($C$6/2)^2)</f>
        <v>#DIV/0!</v>
      </c>
      <c r="H2698" s="136">
        <f t="shared" si="412"/>
        <v>53740</v>
      </c>
      <c r="I2698" t="e">
        <f>SQRT(($C$5/2)^2-($C$5/2)^2*'(OLD) bottom seam length'!H2698^2/($C$6/2)^2)</f>
        <v>#DIV/0!</v>
      </c>
      <c r="K2698" s="136">
        <f t="shared" si="413"/>
        <v>53740</v>
      </c>
      <c r="L2698" t="e">
        <f>SQRT(($C$5/2)^2-($C$5/2)^2*'(OLD) bottom seam length'!K2698^2/($C$6/2)^2)</f>
        <v>#DIV/0!</v>
      </c>
      <c r="O2698" s="136">
        <f t="shared" si="414"/>
        <v>53740</v>
      </c>
      <c r="P2698" t="b">
        <f t="shared" si="415"/>
        <v>0</v>
      </c>
      <c r="T2698" s="136">
        <f t="shared" si="416"/>
        <v>53720</v>
      </c>
      <c r="U2698" t="e">
        <f>SQRT(($U$6/2)^2-($U$6/2)^2*'(OLD) bottom seam length'!T2698^2/($U$7/2)^2)</f>
        <v>#VALUE!</v>
      </c>
      <c r="W2698" s="136">
        <f t="shared" si="417"/>
        <v>53720</v>
      </c>
      <c r="X2698" t="e">
        <f>SQRT(($U$6/2)^2-($U$6/2)^2*'(OLD) bottom seam length'!W2698^2/($U$7/2)^2)</f>
        <v>#VALUE!</v>
      </c>
      <c r="Z2698" s="136">
        <f t="shared" si="418"/>
        <v>53720</v>
      </c>
      <c r="AA2698" t="e">
        <f>SQRT(($U$6/2)^2-($U$6/2)^2*'(OLD) bottom seam length'!Z2698^2/($U$7/2)^2)</f>
        <v>#VALUE!</v>
      </c>
      <c r="AC2698" s="136">
        <f t="shared" si="419"/>
        <v>53720</v>
      </c>
      <c r="AD2698" t="e">
        <f>SQRT(($U$6/2)^2-($U$6/2)^2*'(OLD) bottom seam length'!AC2698^2/($U$7/2)^2)</f>
        <v>#VALUE!</v>
      </c>
    </row>
    <row r="2699" spans="2:30">
      <c r="B2699" s="136">
        <f t="shared" si="410"/>
        <v>53760</v>
      </c>
      <c r="C2699" t="e">
        <f>SQRT(($C$5/2)^2-($C$5/2)^2*'(OLD) bottom seam length'!B2699^2/($C$6/2)^2)</f>
        <v>#DIV/0!</v>
      </c>
      <c r="E2699" s="136">
        <f t="shared" si="411"/>
        <v>53760</v>
      </c>
      <c r="F2699" t="e">
        <f>SQRT(($C$5/2)^2-($C$5/2)^2*'(OLD) bottom seam length'!E2699^2/($C$6/2)^2)</f>
        <v>#DIV/0!</v>
      </c>
      <c r="H2699" s="136">
        <f t="shared" si="412"/>
        <v>53760</v>
      </c>
      <c r="I2699" t="e">
        <f>SQRT(($C$5/2)^2-($C$5/2)^2*'(OLD) bottom seam length'!H2699^2/($C$6/2)^2)</f>
        <v>#DIV/0!</v>
      </c>
      <c r="K2699" s="136">
        <f t="shared" si="413"/>
        <v>53760</v>
      </c>
      <c r="L2699" t="e">
        <f>SQRT(($C$5/2)^2-($C$5/2)^2*'(OLD) bottom seam length'!K2699^2/($C$6/2)^2)</f>
        <v>#DIV/0!</v>
      </c>
      <c r="O2699" s="136">
        <f t="shared" si="414"/>
        <v>53760</v>
      </c>
      <c r="P2699" t="b">
        <f t="shared" si="415"/>
        <v>0</v>
      </c>
      <c r="T2699" s="136">
        <f t="shared" si="416"/>
        <v>53740</v>
      </c>
      <c r="U2699" t="e">
        <f>SQRT(($U$6/2)^2-($U$6/2)^2*'(OLD) bottom seam length'!T2699^2/($U$7/2)^2)</f>
        <v>#VALUE!</v>
      </c>
      <c r="W2699" s="136">
        <f t="shared" si="417"/>
        <v>53740</v>
      </c>
      <c r="X2699" t="e">
        <f>SQRT(($U$6/2)^2-($U$6/2)^2*'(OLD) bottom seam length'!W2699^2/($U$7/2)^2)</f>
        <v>#VALUE!</v>
      </c>
      <c r="Z2699" s="136">
        <f t="shared" si="418"/>
        <v>53740</v>
      </c>
      <c r="AA2699" t="e">
        <f>SQRT(($U$6/2)^2-($U$6/2)^2*'(OLD) bottom seam length'!Z2699^2/($U$7/2)^2)</f>
        <v>#VALUE!</v>
      </c>
      <c r="AC2699" s="136">
        <f t="shared" si="419"/>
        <v>53740</v>
      </c>
      <c r="AD2699" t="e">
        <f>SQRT(($U$6/2)^2-($U$6/2)^2*'(OLD) bottom seam length'!AC2699^2/($U$7/2)^2)</f>
        <v>#VALUE!</v>
      </c>
    </row>
    <row r="2700" spans="2:30">
      <c r="B2700" s="136">
        <f t="shared" ref="B2700:B2763" si="420">B2699+$C$7</f>
        <v>53780</v>
      </c>
      <c r="C2700" t="e">
        <f>SQRT(($C$5/2)^2-($C$5/2)^2*'(OLD) bottom seam length'!B2700^2/($C$6/2)^2)</f>
        <v>#DIV/0!</v>
      </c>
      <c r="E2700" s="136">
        <f t="shared" ref="E2700:E2763" si="421">E2699+$C$7</f>
        <v>53780</v>
      </c>
      <c r="F2700" t="e">
        <f>SQRT(($C$5/2)^2-($C$5/2)^2*'(OLD) bottom seam length'!E2700^2/($C$6/2)^2)</f>
        <v>#DIV/0!</v>
      </c>
      <c r="H2700" s="136">
        <f t="shared" ref="H2700:H2763" si="422">H2699+$C$7</f>
        <v>53780</v>
      </c>
      <c r="I2700" t="e">
        <f>SQRT(($C$5/2)^2-($C$5/2)^2*'(OLD) bottom seam length'!H2700^2/($C$6/2)^2)</f>
        <v>#DIV/0!</v>
      </c>
      <c r="K2700" s="136">
        <f t="shared" ref="K2700:K2763" si="423">K2699+$C$7</f>
        <v>53780</v>
      </c>
      <c r="L2700" t="e">
        <f>SQRT(($C$5/2)^2-($C$5/2)^2*'(OLD) bottom seam length'!K2700^2/($C$6/2)^2)</f>
        <v>#DIV/0!</v>
      </c>
      <c r="O2700" s="136">
        <f t="shared" ref="O2700:O2763" si="424">O2699+$C$7</f>
        <v>53780</v>
      </c>
      <c r="P2700" t="b">
        <f t="shared" ref="P2700:P2763" si="425">IF(O2700&lt;=$P$6,$P$5)</f>
        <v>0</v>
      </c>
      <c r="T2700" s="136">
        <f t="shared" si="416"/>
        <v>53760</v>
      </c>
      <c r="U2700" t="e">
        <f>SQRT(($U$6/2)^2-($U$6/2)^2*'(OLD) bottom seam length'!T2700^2/($U$7/2)^2)</f>
        <v>#VALUE!</v>
      </c>
      <c r="W2700" s="136">
        <f t="shared" si="417"/>
        <v>53760</v>
      </c>
      <c r="X2700" t="e">
        <f>SQRT(($U$6/2)^2-($U$6/2)^2*'(OLD) bottom seam length'!W2700^2/($U$7/2)^2)</f>
        <v>#VALUE!</v>
      </c>
      <c r="Z2700" s="136">
        <f t="shared" si="418"/>
        <v>53760</v>
      </c>
      <c r="AA2700" t="e">
        <f>SQRT(($U$6/2)^2-($U$6/2)^2*'(OLD) bottom seam length'!Z2700^2/($U$7/2)^2)</f>
        <v>#VALUE!</v>
      </c>
      <c r="AC2700" s="136">
        <f t="shared" si="419"/>
        <v>53760</v>
      </c>
      <c r="AD2700" t="e">
        <f>SQRT(($U$6/2)^2-($U$6/2)^2*'(OLD) bottom seam length'!AC2700^2/($U$7/2)^2)</f>
        <v>#VALUE!</v>
      </c>
    </row>
    <row r="2701" spans="2:30">
      <c r="B2701" s="136">
        <f t="shared" si="420"/>
        <v>53800</v>
      </c>
      <c r="C2701" t="e">
        <f>SQRT(($C$5/2)^2-($C$5/2)^2*'(OLD) bottom seam length'!B2701^2/($C$6/2)^2)</f>
        <v>#DIV/0!</v>
      </c>
      <c r="E2701" s="136">
        <f t="shared" si="421"/>
        <v>53800</v>
      </c>
      <c r="F2701" t="e">
        <f>SQRT(($C$5/2)^2-($C$5/2)^2*'(OLD) bottom seam length'!E2701^2/($C$6/2)^2)</f>
        <v>#DIV/0!</v>
      </c>
      <c r="H2701" s="136">
        <f t="shared" si="422"/>
        <v>53800</v>
      </c>
      <c r="I2701" t="e">
        <f>SQRT(($C$5/2)^2-($C$5/2)^2*'(OLD) bottom seam length'!H2701^2/($C$6/2)^2)</f>
        <v>#DIV/0!</v>
      </c>
      <c r="K2701" s="136">
        <f t="shared" si="423"/>
        <v>53800</v>
      </c>
      <c r="L2701" t="e">
        <f>SQRT(($C$5/2)^2-($C$5/2)^2*'(OLD) bottom seam length'!K2701^2/($C$6/2)^2)</f>
        <v>#DIV/0!</v>
      </c>
      <c r="O2701" s="136">
        <f t="shared" si="424"/>
        <v>53800</v>
      </c>
      <c r="P2701" t="b">
        <f t="shared" si="425"/>
        <v>0</v>
      </c>
      <c r="T2701" s="136">
        <f t="shared" ref="T2701:T2764" si="426">T2700+$C$7</f>
        <v>53780</v>
      </c>
      <c r="U2701" t="e">
        <f>SQRT(($U$6/2)^2-($U$6/2)^2*'(OLD) bottom seam length'!T2701^2/($U$7/2)^2)</f>
        <v>#VALUE!</v>
      </c>
      <c r="W2701" s="136">
        <f t="shared" ref="W2701:W2764" si="427">W2700+$C$7</f>
        <v>53780</v>
      </c>
      <c r="X2701" t="e">
        <f>SQRT(($U$6/2)^2-($U$6/2)^2*'(OLD) bottom seam length'!W2701^2/($U$7/2)^2)</f>
        <v>#VALUE!</v>
      </c>
      <c r="Z2701" s="136">
        <f t="shared" ref="Z2701:Z2764" si="428">Z2700+$C$7</f>
        <v>53780</v>
      </c>
      <c r="AA2701" t="e">
        <f>SQRT(($U$6/2)^2-($U$6/2)^2*'(OLD) bottom seam length'!Z2701^2/($U$7/2)^2)</f>
        <v>#VALUE!</v>
      </c>
      <c r="AC2701" s="136">
        <f t="shared" ref="AC2701:AC2764" si="429">AC2700+$C$7</f>
        <v>53780</v>
      </c>
      <c r="AD2701" t="e">
        <f>SQRT(($U$6/2)^2-($U$6/2)^2*'(OLD) bottom seam length'!AC2701^2/($U$7/2)^2)</f>
        <v>#VALUE!</v>
      </c>
    </row>
    <row r="2702" spans="2:30">
      <c r="B2702" s="136">
        <f t="shared" si="420"/>
        <v>53820</v>
      </c>
      <c r="C2702" t="e">
        <f>SQRT(($C$5/2)^2-($C$5/2)^2*'(OLD) bottom seam length'!B2702^2/($C$6/2)^2)</f>
        <v>#DIV/0!</v>
      </c>
      <c r="E2702" s="136">
        <f t="shared" si="421"/>
        <v>53820</v>
      </c>
      <c r="F2702" t="e">
        <f>SQRT(($C$5/2)^2-($C$5/2)^2*'(OLD) bottom seam length'!E2702^2/($C$6/2)^2)</f>
        <v>#DIV/0!</v>
      </c>
      <c r="H2702" s="136">
        <f t="shared" si="422"/>
        <v>53820</v>
      </c>
      <c r="I2702" t="e">
        <f>SQRT(($C$5/2)^2-($C$5/2)^2*'(OLD) bottom seam length'!H2702^2/($C$6/2)^2)</f>
        <v>#DIV/0!</v>
      </c>
      <c r="K2702" s="136">
        <f t="shared" si="423"/>
        <v>53820</v>
      </c>
      <c r="L2702" t="e">
        <f>SQRT(($C$5/2)^2-($C$5/2)^2*'(OLD) bottom seam length'!K2702^2/($C$6/2)^2)</f>
        <v>#DIV/0!</v>
      </c>
      <c r="O2702" s="136">
        <f t="shared" si="424"/>
        <v>53820</v>
      </c>
      <c r="P2702" t="b">
        <f t="shared" si="425"/>
        <v>0</v>
      </c>
      <c r="T2702" s="136">
        <f t="shared" si="426"/>
        <v>53800</v>
      </c>
      <c r="U2702" t="e">
        <f>SQRT(($U$6/2)^2-($U$6/2)^2*'(OLD) bottom seam length'!T2702^2/($U$7/2)^2)</f>
        <v>#VALUE!</v>
      </c>
      <c r="W2702" s="136">
        <f t="shared" si="427"/>
        <v>53800</v>
      </c>
      <c r="X2702" t="e">
        <f>SQRT(($U$6/2)^2-($U$6/2)^2*'(OLD) bottom seam length'!W2702^2/($U$7/2)^2)</f>
        <v>#VALUE!</v>
      </c>
      <c r="Z2702" s="136">
        <f t="shared" si="428"/>
        <v>53800</v>
      </c>
      <c r="AA2702" t="e">
        <f>SQRT(($U$6/2)^2-($U$6/2)^2*'(OLD) bottom seam length'!Z2702^2/($U$7/2)^2)</f>
        <v>#VALUE!</v>
      </c>
      <c r="AC2702" s="136">
        <f t="shared" si="429"/>
        <v>53800</v>
      </c>
      <c r="AD2702" t="e">
        <f>SQRT(($U$6/2)^2-($U$6/2)^2*'(OLD) bottom seam length'!AC2702^2/($U$7/2)^2)</f>
        <v>#VALUE!</v>
      </c>
    </row>
    <row r="2703" spans="2:30">
      <c r="B2703" s="136">
        <f t="shared" si="420"/>
        <v>53840</v>
      </c>
      <c r="C2703" t="e">
        <f>SQRT(($C$5/2)^2-($C$5/2)^2*'(OLD) bottom seam length'!B2703^2/($C$6/2)^2)</f>
        <v>#DIV/0!</v>
      </c>
      <c r="E2703" s="136">
        <f t="shared" si="421"/>
        <v>53840</v>
      </c>
      <c r="F2703" t="e">
        <f>SQRT(($C$5/2)^2-($C$5/2)^2*'(OLD) bottom seam length'!E2703^2/($C$6/2)^2)</f>
        <v>#DIV/0!</v>
      </c>
      <c r="H2703" s="136">
        <f t="shared" si="422"/>
        <v>53840</v>
      </c>
      <c r="I2703" t="e">
        <f>SQRT(($C$5/2)^2-($C$5/2)^2*'(OLD) bottom seam length'!H2703^2/($C$6/2)^2)</f>
        <v>#DIV/0!</v>
      </c>
      <c r="K2703" s="136">
        <f t="shared" si="423"/>
        <v>53840</v>
      </c>
      <c r="L2703" t="e">
        <f>SQRT(($C$5/2)^2-($C$5/2)^2*'(OLD) bottom seam length'!K2703^2/($C$6/2)^2)</f>
        <v>#DIV/0!</v>
      </c>
      <c r="O2703" s="136">
        <f t="shared" si="424"/>
        <v>53840</v>
      </c>
      <c r="P2703" t="b">
        <f t="shared" si="425"/>
        <v>0</v>
      </c>
      <c r="T2703" s="136">
        <f t="shared" si="426"/>
        <v>53820</v>
      </c>
      <c r="U2703" t="e">
        <f>SQRT(($U$6/2)^2-($U$6/2)^2*'(OLD) bottom seam length'!T2703^2/($U$7/2)^2)</f>
        <v>#VALUE!</v>
      </c>
      <c r="W2703" s="136">
        <f t="shared" si="427"/>
        <v>53820</v>
      </c>
      <c r="X2703" t="e">
        <f>SQRT(($U$6/2)^2-($U$6/2)^2*'(OLD) bottom seam length'!W2703^2/($U$7/2)^2)</f>
        <v>#VALUE!</v>
      </c>
      <c r="Z2703" s="136">
        <f t="shared" si="428"/>
        <v>53820</v>
      </c>
      <c r="AA2703" t="e">
        <f>SQRT(($U$6/2)^2-($U$6/2)^2*'(OLD) bottom seam length'!Z2703^2/($U$7/2)^2)</f>
        <v>#VALUE!</v>
      </c>
      <c r="AC2703" s="136">
        <f t="shared" si="429"/>
        <v>53820</v>
      </c>
      <c r="AD2703" t="e">
        <f>SQRT(($U$6/2)^2-($U$6/2)^2*'(OLD) bottom seam length'!AC2703^2/($U$7/2)^2)</f>
        <v>#VALUE!</v>
      </c>
    </row>
    <row r="2704" spans="2:30">
      <c r="B2704" s="136">
        <f t="shared" si="420"/>
        <v>53860</v>
      </c>
      <c r="C2704" t="e">
        <f>SQRT(($C$5/2)^2-($C$5/2)^2*'(OLD) bottom seam length'!B2704^2/($C$6/2)^2)</f>
        <v>#DIV/0!</v>
      </c>
      <c r="E2704" s="136">
        <f t="shared" si="421"/>
        <v>53860</v>
      </c>
      <c r="F2704" t="e">
        <f>SQRT(($C$5/2)^2-($C$5/2)^2*'(OLD) bottom seam length'!E2704^2/($C$6/2)^2)</f>
        <v>#DIV/0!</v>
      </c>
      <c r="H2704" s="136">
        <f t="shared" si="422"/>
        <v>53860</v>
      </c>
      <c r="I2704" t="e">
        <f>SQRT(($C$5/2)^2-($C$5/2)^2*'(OLD) bottom seam length'!H2704^2/($C$6/2)^2)</f>
        <v>#DIV/0!</v>
      </c>
      <c r="K2704" s="136">
        <f t="shared" si="423"/>
        <v>53860</v>
      </c>
      <c r="L2704" t="e">
        <f>SQRT(($C$5/2)^2-($C$5/2)^2*'(OLD) bottom seam length'!K2704^2/($C$6/2)^2)</f>
        <v>#DIV/0!</v>
      </c>
      <c r="O2704" s="136">
        <f t="shared" si="424"/>
        <v>53860</v>
      </c>
      <c r="P2704" t="b">
        <f t="shared" si="425"/>
        <v>0</v>
      </c>
      <c r="T2704" s="136">
        <f t="shared" si="426"/>
        <v>53840</v>
      </c>
      <c r="U2704" t="e">
        <f>SQRT(($U$6/2)^2-($U$6/2)^2*'(OLD) bottom seam length'!T2704^2/($U$7/2)^2)</f>
        <v>#VALUE!</v>
      </c>
      <c r="W2704" s="136">
        <f t="shared" si="427"/>
        <v>53840</v>
      </c>
      <c r="X2704" t="e">
        <f>SQRT(($U$6/2)^2-($U$6/2)^2*'(OLD) bottom seam length'!W2704^2/($U$7/2)^2)</f>
        <v>#VALUE!</v>
      </c>
      <c r="Z2704" s="136">
        <f t="shared" si="428"/>
        <v>53840</v>
      </c>
      <c r="AA2704" t="e">
        <f>SQRT(($U$6/2)^2-($U$6/2)^2*'(OLD) bottom seam length'!Z2704^2/($U$7/2)^2)</f>
        <v>#VALUE!</v>
      </c>
      <c r="AC2704" s="136">
        <f t="shared" si="429"/>
        <v>53840</v>
      </c>
      <c r="AD2704" t="e">
        <f>SQRT(($U$6/2)^2-($U$6/2)^2*'(OLD) bottom seam length'!AC2704^2/($U$7/2)^2)</f>
        <v>#VALUE!</v>
      </c>
    </row>
    <row r="2705" spans="2:30">
      <c r="B2705" s="136">
        <f t="shared" si="420"/>
        <v>53880</v>
      </c>
      <c r="C2705" t="e">
        <f>SQRT(($C$5/2)^2-($C$5/2)^2*'(OLD) bottom seam length'!B2705^2/($C$6/2)^2)</f>
        <v>#DIV/0!</v>
      </c>
      <c r="E2705" s="136">
        <f t="shared" si="421"/>
        <v>53880</v>
      </c>
      <c r="F2705" t="e">
        <f>SQRT(($C$5/2)^2-($C$5/2)^2*'(OLD) bottom seam length'!E2705^2/($C$6/2)^2)</f>
        <v>#DIV/0!</v>
      </c>
      <c r="H2705" s="136">
        <f t="shared" si="422"/>
        <v>53880</v>
      </c>
      <c r="I2705" t="e">
        <f>SQRT(($C$5/2)^2-($C$5/2)^2*'(OLD) bottom seam length'!H2705^2/($C$6/2)^2)</f>
        <v>#DIV/0!</v>
      </c>
      <c r="K2705" s="136">
        <f t="shared" si="423"/>
        <v>53880</v>
      </c>
      <c r="L2705" t="e">
        <f>SQRT(($C$5/2)^2-($C$5/2)^2*'(OLD) bottom seam length'!K2705^2/($C$6/2)^2)</f>
        <v>#DIV/0!</v>
      </c>
      <c r="O2705" s="136">
        <f t="shared" si="424"/>
        <v>53880</v>
      </c>
      <c r="P2705" t="b">
        <f t="shared" si="425"/>
        <v>0</v>
      </c>
      <c r="T2705" s="136">
        <f t="shared" si="426"/>
        <v>53860</v>
      </c>
      <c r="U2705" t="e">
        <f>SQRT(($U$6/2)^2-($U$6/2)^2*'(OLD) bottom seam length'!T2705^2/($U$7/2)^2)</f>
        <v>#VALUE!</v>
      </c>
      <c r="W2705" s="136">
        <f t="shared" si="427"/>
        <v>53860</v>
      </c>
      <c r="X2705" t="e">
        <f>SQRT(($U$6/2)^2-($U$6/2)^2*'(OLD) bottom seam length'!W2705^2/($U$7/2)^2)</f>
        <v>#VALUE!</v>
      </c>
      <c r="Z2705" s="136">
        <f t="shared" si="428"/>
        <v>53860</v>
      </c>
      <c r="AA2705" t="e">
        <f>SQRT(($U$6/2)^2-($U$6/2)^2*'(OLD) bottom seam length'!Z2705^2/($U$7/2)^2)</f>
        <v>#VALUE!</v>
      </c>
      <c r="AC2705" s="136">
        <f t="shared" si="429"/>
        <v>53860</v>
      </c>
      <c r="AD2705" t="e">
        <f>SQRT(($U$6/2)^2-($U$6/2)^2*'(OLD) bottom seam length'!AC2705^2/($U$7/2)^2)</f>
        <v>#VALUE!</v>
      </c>
    </row>
    <row r="2706" spans="2:30">
      <c r="B2706" s="136">
        <f t="shared" si="420"/>
        <v>53900</v>
      </c>
      <c r="C2706" t="e">
        <f>SQRT(($C$5/2)^2-($C$5/2)^2*'(OLD) bottom seam length'!B2706^2/($C$6/2)^2)</f>
        <v>#DIV/0!</v>
      </c>
      <c r="E2706" s="136">
        <f t="shared" si="421"/>
        <v>53900</v>
      </c>
      <c r="F2706" t="e">
        <f>SQRT(($C$5/2)^2-($C$5/2)^2*'(OLD) bottom seam length'!E2706^2/($C$6/2)^2)</f>
        <v>#DIV/0!</v>
      </c>
      <c r="H2706" s="136">
        <f t="shared" si="422"/>
        <v>53900</v>
      </c>
      <c r="I2706" t="e">
        <f>SQRT(($C$5/2)^2-($C$5/2)^2*'(OLD) bottom seam length'!H2706^2/($C$6/2)^2)</f>
        <v>#DIV/0!</v>
      </c>
      <c r="K2706" s="136">
        <f t="shared" si="423"/>
        <v>53900</v>
      </c>
      <c r="L2706" t="e">
        <f>SQRT(($C$5/2)^2-($C$5/2)^2*'(OLD) bottom seam length'!K2706^2/($C$6/2)^2)</f>
        <v>#DIV/0!</v>
      </c>
      <c r="O2706" s="136">
        <f t="shared" si="424"/>
        <v>53900</v>
      </c>
      <c r="P2706" t="b">
        <f t="shared" si="425"/>
        <v>0</v>
      </c>
      <c r="T2706" s="136">
        <f t="shared" si="426"/>
        <v>53880</v>
      </c>
      <c r="U2706" t="e">
        <f>SQRT(($U$6/2)^2-($U$6/2)^2*'(OLD) bottom seam length'!T2706^2/($U$7/2)^2)</f>
        <v>#VALUE!</v>
      </c>
      <c r="W2706" s="136">
        <f t="shared" si="427"/>
        <v>53880</v>
      </c>
      <c r="X2706" t="e">
        <f>SQRT(($U$6/2)^2-($U$6/2)^2*'(OLD) bottom seam length'!W2706^2/($U$7/2)^2)</f>
        <v>#VALUE!</v>
      </c>
      <c r="Z2706" s="136">
        <f t="shared" si="428"/>
        <v>53880</v>
      </c>
      <c r="AA2706" t="e">
        <f>SQRT(($U$6/2)^2-($U$6/2)^2*'(OLD) bottom seam length'!Z2706^2/($U$7/2)^2)</f>
        <v>#VALUE!</v>
      </c>
      <c r="AC2706" s="136">
        <f t="shared" si="429"/>
        <v>53880</v>
      </c>
      <c r="AD2706" t="e">
        <f>SQRT(($U$6/2)^2-($U$6/2)^2*'(OLD) bottom seam length'!AC2706^2/($U$7/2)^2)</f>
        <v>#VALUE!</v>
      </c>
    </row>
    <row r="2707" spans="2:30">
      <c r="B2707" s="136">
        <f t="shared" si="420"/>
        <v>53920</v>
      </c>
      <c r="C2707" t="e">
        <f>SQRT(($C$5/2)^2-($C$5/2)^2*'(OLD) bottom seam length'!B2707^2/($C$6/2)^2)</f>
        <v>#DIV/0!</v>
      </c>
      <c r="E2707" s="136">
        <f t="shared" si="421"/>
        <v>53920</v>
      </c>
      <c r="F2707" t="e">
        <f>SQRT(($C$5/2)^2-($C$5/2)^2*'(OLD) bottom seam length'!E2707^2/($C$6/2)^2)</f>
        <v>#DIV/0!</v>
      </c>
      <c r="H2707" s="136">
        <f t="shared" si="422"/>
        <v>53920</v>
      </c>
      <c r="I2707" t="e">
        <f>SQRT(($C$5/2)^2-($C$5/2)^2*'(OLD) bottom seam length'!H2707^2/($C$6/2)^2)</f>
        <v>#DIV/0!</v>
      </c>
      <c r="K2707" s="136">
        <f t="shared" si="423"/>
        <v>53920</v>
      </c>
      <c r="L2707" t="e">
        <f>SQRT(($C$5/2)^2-($C$5/2)^2*'(OLD) bottom seam length'!K2707^2/($C$6/2)^2)</f>
        <v>#DIV/0!</v>
      </c>
      <c r="O2707" s="136">
        <f t="shared" si="424"/>
        <v>53920</v>
      </c>
      <c r="P2707" t="b">
        <f t="shared" si="425"/>
        <v>0</v>
      </c>
      <c r="T2707" s="136">
        <f t="shared" si="426"/>
        <v>53900</v>
      </c>
      <c r="U2707" t="e">
        <f>SQRT(($U$6/2)^2-($U$6/2)^2*'(OLD) bottom seam length'!T2707^2/($U$7/2)^2)</f>
        <v>#VALUE!</v>
      </c>
      <c r="W2707" s="136">
        <f t="shared" si="427"/>
        <v>53900</v>
      </c>
      <c r="X2707" t="e">
        <f>SQRT(($U$6/2)^2-($U$6/2)^2*'(OLD) bottom seam length'!W2707^2/($U$7/2)^2)</f>
        <v>#VALUE!</v>
      </c>
      <c r="Z2707" s="136">
        <f t="shared" si="428"/>
        <v>53900</v>
      </c>
      <c r="AA2707" t="e">
        <f>SQRT(($U$6/2)^2-($U$6/2)^2*'(OLD) bottom seam length'!Z2707^2/($U$7/2)^2)</f>
        <v>#VALUE!</v>
      </c>
      <c r="AC2707" s="136">
        <f t="shared" si="429"/>
        <v>53900</v>
      </c>
      <c r="AD2707" t="e">
        <f>SQRT(($U$6/2)^2-($U$6/2)^2*'(OLD) bottom seam length'!AC2707^2/($U$7/2)^2)</f>
        <v>#VALUE!</v>
      </c>
    </row>
    <row r="2708" spans="2:30">
      <c r="B2708" s="136">
        <f t="shared" si="420"/>
        <v>53940</v>
      </c>
      <c r="C2708" t="e">
        <f>SQRT(($C$5/2)^2-($C$5/2)^2*'(OLD) bottom seam length'!B2708^2/($C$6/2)^2)</f>
        <v>#DIV/0!</v>
      </c>
      <c r="E2708" s="136">
        <f t="shared" si="421"/>
        <v>53940</v>
      </c>
      <c r="F2708" t="e">
        <f>SQRT(($C$5/2)^2-($C$5/2)^2*'(OLD) bottom seam length'!E2708^2/($C$6/2)^2)</f>
        <v>#DIV/0!</v>
      </c>
      <c r="H2708" s="136">
        <f t="shared" si="422"/>
        <v>53940</v>
      </c>
      <c r="I2708" t="e">
        <f>SQRT(($C$5/2)^2-($C$5/2)^2*'(OLD) bottom seam length'!H2708^2/($C$6/2)^2)</f>
        <v>#DIV/0!</v>
      </c>
      <c r="K2708" s="136">
        <f t="shared" si="423"/>
        <v>53940</v>
      </c>
      <c r="L2708" t="e">
        <f>SQRT(($C$5/2)^2-($C$5/2)^2*'(OLD) bottom seam length'!K2708^2/($C$6/2)^2)</f>
        <v>#DIV/0!</v>
      </c>
      <c r="O2708" s="136">
        <f t="shared" si="424"/>
        <v>53940</v>
      </c>
      <c r="P2708" t="b">
        <f t="shared" si="425"/>
        <v>0</v>
      </c>
      <c r="T2708" s="136">
        <f t="shared" si="426"/>
        <v>53920</v>
      </c>
      <c r="U2708" t="e">
        <f>SQRT(($U$6/2)^2-($U$6/2)^2*'(OLD) bottom seam length'!T2708^2/($U$7/2)^2)</f>
        <v>#VALUE!</v>
      </c>
      <c r="W2708" s="136">
        <f t="shared" si="427"/>
        <v>53920</v>
      </c>
      <c r="X2708" t="e">
        <f>SQRT(($U$6/2)^2-($U$6/2)^2*'(OLD) bottom seam length'!W2708^2/($U$7/2)^2)</f>
        <v>#VALUE!</v>
      </c>
      <c r="Z2708" s="136">
        <f t="shared" si="428"/>
        <v>53920</v>
      </c>
      <c r="AA2708" t="e">
        <f>SQRT(($U$6/2)^2-($U$6/2)^2*'(OLD) bottom seam length'!Z2708^2/($U$7/2)^2)</f>
        <v>#VALUE!</v>
      </c>
      <c r="AC2708" s="136">
        <f t="shared" si="429"/>
        <v>53920</v>
      </c>
      <c r="AD2708" t="e">
        <f>SQRT(($U$6/2)^2-($U$6/2)^2*'(OLD) bottom seam length'!AC2708^2/($U$7/2)^2)</f>
        <v>#VALUE!</v>
      </c>
    </row>
    <row r="2709" spans="2:30">
      <c r="B2709" s="136">
        <f t="shared" si="420"/>
        <v>53960</v>
      </c>
      <c r="C2709" t="e">
        <f>SQRT(($C$5/2)^2-($C$5/2)^2*'(OLD) bottom seam length'!B2709^2/($C$6/2)^2)</f>
        <v>#DIV/0!</v>
      </c>
      <c r="E2709" s="136">
        <f t="shared" si="421"/>
        <v>53960</v>
      </c>
      <c r="F2709" t="e">
        <f>SQRT(($C$5/2)^2-($C$5/2)^2*'(OLD) bottom seam length'!E2709^2/($C$6/2)^2)</f>
        <v>#DIV/0!</v>
      </c>
      <c r="H2709" s="136">
        <f t="shared" si="422"/>
        <v>53960</v>
      </c>
      <c r="I2709" t="e">
        <f>SQRT(($C$5/2)^2-($C$5/2)^2*'(OLD) bottom seam length'!H2709^2/($C$6/2)^2)</f>
        <v>#DIV/0!</v>
      </c>
      <c r="K2709" s="136">
        <f t="shared" si="423"/>
        <v>53960</v>
      </c>
      <c r="L2709" t="e">
        <f>SQRT(($C$5/2)^2-($C$5/2)^2*'(OLD) bottom seam length'!K2709^2/($C$6/2)^2)</f>
        <v>#DIV/0!</v>
      </c>
      <c r="O2709" s="136">
        <f t="shared" si="424"/>
        <v>53960</v>
      </c>
      <c r="P2709" t="b">
        <f t="shared" si="425"/>
        <v>0</v>
      </c>
      <c r="T2709" s="136">
        <f t="shared" si="426"/>
        <v>53940</v>
      </c>
      <c r="U2709" t="e">
        <f>SQRT(($U$6/2)^2-($U$6/2)^2*'(OLD) bottom seam length'!T2709^2/($U$7/2)^2)</f>
        <v>#VALUE!</v>
      </c>
      <c r="W2709" s="136">
        <f t="shared" si="427"/>
        <v>53940</v>
      </c>
      <c r="X2709" t="e">
        <f>SQRT(($U$6/2)^2-($U$6/2)^2*'(OLD) bottom seam length'!W2709^2/($U$7/2)^2)</f>
        <v>#VALUE!</v>
      </c>
      <c r="Z2709" s="136">
        <f t="shared" si="428"/>
        <v>53940</v>
      </c>
      <c r="AA2709" t="e">
        <f>SQRT(($U$6/2)^2-($U$6/2)^2*'(OLD) bottom seam length'!Z2709^2/($U$7/2)^2)</f>
        <v>#VALUE!</v>
      </c>
      <c r="AC2709" s="136">
        <f t="shared" si="429"/>
        <v>53940</v>
      </c>
      <c r="AD2709" t="e">
        <f>SQRT(($U$6/2)^2-($U$6/2)^2*'(OLD) bottom seam length'!AC2709^2/($U$7/2)^2)</f>
        <v>#VALUE!</v>
      </c>
    </row>
    <row r="2710" spans="2:30">
      <c r="B2710" s="136">
        <f t="shared" si="420"/>
        <v>53980</v>
      </c>
      <c r="C2710" t="e">
        <f>SQRT(($C$5/2)^2-($C$5/2)^2*'(OLD) bottom seam length'!B2710^2/($C$6/2)^2)</f>
        <v>#DIV/0!</v>
      </c>
      <c r="E2710" s="136">
        <f t="shared" si="421"/>
        <v>53980</v>
      </c>
      <c r="F2710" t="e">
        <f>SQRT(($C$5/2)^2-($C$5/2)^2*'(OLD) bottom seam length'!E2710^2/($C$6/2)^2)</f>
        <v>#DIV/0!</v>
      </c>
      <c r="H2710" s="136">
        <f t="shared" si="422"/>
        <v>53980</v>
      </c>
      <c r="I2710" t="e">
        <f>SQRT(($C$5/2)^2-($C$5/2)^2*'(OLD) bottom seam length'!H2710^2/($C$6/2)^2)</f>
        <v>#DIV/0!</v>
      </c>
      <c r="K2710" s="136">
        <f t="shared" si="423"/>
        <v>53980</v>
      </c>
      <c r="L2710" t="e">
        <f>SQRT(($C$5/2)^2-($C$5/2)^2*'(OLD) bottom seam length'!K2710^2/($C$6/2)^2)</f>
        <v>#DIV/0!</v>
      </c>
      <c r="O2710" s="136">
        <f t="shared" si="424"/>
        <v>53980</v>
      </c>
      <c r="P2710" t="b">
        <f t="shared" si="425"/>
        <v>0</v>
      </c>
      <c r="T2710" s="136">
        <f t="shared" si="426"/>
        <v>53960</v>
      </c>
      <c r="U2710" t="e">
        <f>SQRT(($U$6/2)^2-($U$6/2)^2*'(OLD) bottom seam length'!T2710^2/($U$7/2)^2)</f>
        <v>#VALUE!</v>
      </c>
      <c r="W2710" s="136">
        <f t="shared" si="427"/>
        <v>53960</v>
      </c>
      <c r="X2710" t="e">
        <f>SQRT(($U$6/2)^2-($U$6/2)^2*'(OLD) bottom seam length'!W2710^2/($U$7/2)^2)</f>
        <v>#VALUE!</v>
      </c>
      <c r="Z2710" s="136">
        <f t="shared" si="428"/>
        <v>53960</v>
      </c>
      <c r="AA2710" t="e">
        <f>SQRT(($U$6/2)^2-($U$6/2)^2*'(OLD) bottom seam length'!Z2710^2/($U$7/2)^2)</f>
        <v>#VALUE!</v>
      </c>
      <c r="AC2710" s="136">
        <f t="shared" si="429"/>
        <v>53960</v>
      </c>
      <c r="AD2710" t="e">
        <f>SQRT(($U$6/2)^2-($U$6/2)^2*'(OLD) bottom seam length'!AC2710^2/($U$7/2)^2)</f>
        <v>#VALUE!</v>
      </c>
    </row>
    <row r="2711" spans="2:30">
      <c r="B2711" s="136">
        <f t="shared" si="420"/>
        <v>54000</v>
      </c>
      <c r="C2711" t="e">
        <f>SQRT(($C$5/2)^2-($C$5/2)^2*'(OLD) bottom seam length'!B2711^2/($C$6/2)^2)</f>
        <v>#DIV/0!</v>
      </c>
      <c r="E2711" s="136">
        <f t="shared" si="421"/>
        <v>54000</v>
      </c>
      <c r="F2711" t="e">
        <f>SQRT(($C$5/2)^2-($C$5/2)^2*'(OLD) bottom seam length'!E2711^2/($C$6/2)^2)</f>
        <v>#DIV/0!</v>
      </c>
      <c r="H2711" s="136">
        <f t="shared" si="422"/>
        <v>54000</v>
      </c>
      <c r="I2711" t="e">
        <f>SQRT(($C$5/2)^2-($C$5/2)^2*'(OLD) bottom seam length'!H2711^2/($C$6/2)^2)</f>
        <v>#DIV/0!</v>
      </c>
      <c r="K2711" s="136">
        <f t="shared" si="423"/>
        <v>54000</v>
      </c>
      <c r="L2711" t="e">
        <f>SQRT(($C$5/2)^2-($C$5/2)^2*'(OLD) bottom seam length'!K2711^2/($C$6/2)^2)</f>
        <v>#DIV/0!</v>
      </c>
      <c r="O2711" s="136">
        <f t="shared" si="424"/>
        <v>54000</v>
      </c>
      <c r="P2711" t="b">
        <f t="shared" si="425"/>
        <v>0</v>
      </c>
      <c r="T2711" s="136">
        <f t="shared" si="426"/>
        <v>53980</v>
      </c>
      <c r="U2711" t="e">
        <f>SQRT(($U$6/2)^2-($U$6/2)^2*'(OLD) bottom seam length'!T2711^2/($U$7/2)^2)</f>
        <v>#VALUE!</v>
      </c>
      <c r="W2711" s="136">
        <f t="shared" si="427"/>
        <v>53980</v>
      </c>
      <c r="X2711" t="e">
        <f>SQRT(($U$6/2)^2-($U$6/2)^2*'(OLD) bottom seam length'!W2711^2/($U$7/2)^2)</f>
        <v>#VALUE!</v>
      </c>
      <c r="Z2711" s="136">
        <f t="shared" si="428"/>
        <v>53980</v>
      </c>
      <c r="AA2711" t="e">
        <f>SQRT(($U$6/2)^2-($U$6/2)^2*'(OLD) bottom seam length'!Z2711^2/($U$7/2)^2)</f>
        <v>#VALUE!</v>
      </c>
      <c r="AC2711" s="136">
        <f t="shared" si="429"/>
        <v>53980</v>
      </c>
      <c r="AD2711" t="e">
        <f>SQRT(($U$6/2)^2-($U$6/2)^2*'(OLD) bottom seam length'!AC2711^2/($U$7/2)^2)</f>
        <v>#VALUE!</v>
      </c>
    </row>
    <row r="2712" spans="2:30">
      <c r="B2712" s="136">
        <f t="shared" si="420"/>
        <v>54020</v>
      </c>
      <c r="C2712" t="e">
        <f>SQRT(($C$5/2)^2-($C$5/2)^2*'(OLD) bottom seam length'!B2712^2/($C$6/2)^2)</f>
        <v>#DIV/0!</v>
      </c>
      <c r="E2712" s="136">
        <f t="shared" si="421"/>
        <v>54020</v>
      </c>
      <c r="F2712" t="e">
        <f>SQRT(($C$5/2)^2-($C$5/2)^2*'(OLD) bottom seam length'!E2712^2/($C$6/2)^2)</f>
        <v>#DIV/0!</v>
      </c>
      <c r="H2712" s="136">
        <f t="shared" si="422"/>
        <v>54020</v>
      </c>
      <c r="I2712" t="e">
        <f>SQRT(($C$5/2)^2-($C$5/2)^2*'(OLD) bottom seam length'!H2712^2/($C$6/2)^2)</f>
        <v>#DIV/0!</v>
      </c>
      <c r="K2712" s="136">
        <f t="shared" si="423"/>
        <v>54020</v>
      </c>
      <c r="L2712" t="e">
        <f>SQRT(($C$5/2)^2-($C$5/2)^2*'(OLD) bottom seam length'!K2712^2/($C$6/2)^2)</f>
        <v>#DIV/0!</v>
      </c>
      <c r="O2712" s="136">
        <f t="shared" si="424"/>
        <v>54020</v>
      </c>
      <c r="P2712" t="b">
        <f t="shared" si="425"/>
        <v>0</v>
      </c>
      <c r="T2712" s="136">
        <f t="shared" si="426"/>
        <v>54000</v>
      </c>
      <c r="U2712" t="e">
        <f>SQRT(($U$6/2)^2-($U$6/2)^2*'(OLD) bottom seam length'!T2712^2/($U$7/2)^2)</f>
        <v>#VALUE!</v>
      </c>
      <c r="W2712" s="136">
        <f t="shared" si="427"/>
        <v>54000</v>
      </c>
      <c r="X2712" t="e">
        <f>SQRT(($U$6/2)^2-($U$6/2)^2*'(OLD) bottom seam length'!W2712^2/($U$7/2)^2)</f>
        <v>#VALUE!</v>
      </c>
      <c r="Z2712" s="136">
        <f t="shared" si="428"/>
        <v>54000</v>
      </c>
      <c r="AA2712" t="e">
        <f>SQRT(($U$6/2)^2-($U$6/2)^2*'(OLD) bottom seam length'!Z2712^2/($U$7/2)^2)</f>
        <v>#VALUE!</v>
      </c>
      <c r="AC2712" s="136">
        <f t="shared" si="429"/>
        <v>54000</v>
      </c>
      <c r="AD2712" t="e">
        <f>SQRT(($U$6/2)^2-($U$6/2)^2*'(OLD) bottom seam length'!AC2712^2/($U$7/2)^2)</f>
        <v>#VALUE!</v>
      </c>
    </row>
    <row r="2713" spans="2:30">
      <c r="B2713" s="136">
        <f t="shared" si="420"/>
        <v>54040</v>
      </c>
      <c r="C2713" t="e">
        <f>SQRT(($C$5/2)^2-($C$5/2)^2*'(OLD) bottom seam length'!B2713^2/($C$6/2)^2)</f>
        <v>#DIV/0!</v>
      </c>
      <c r="E2713" s="136">
        <f t="shared" si="421"/>
        <v>54040</v>
      </c>
      <c r="F2713" t="e">
        <f>SQRT(($C$5/2)^2-($C$5/2)^2*'(OLD) bottom seam length'!E2713^2/($C$6/2)^2)</f>
        <v>#DIV/0!</v>
      </c>
      <c r="H2713" s="136">
        <f t="shared" si="422"/>
        <v>54040</v>
      </c>
      <c r="I2713" t="e">
        <f>SQRT(($C$5/2)^2-($C$5/2)^2*'(OLD) bottom seam length'!H2713^2/($C$6/2)^2)</f>
        <v>#DIV/0!</v>
      </c>
      <c r="K2713" s="136">
        <f t="shared" si="423"/>
        <v>54040</v>
      </c>
      <c r="L2713" t="e">
        <f>SQRT(($C$5/2)^2-($C$5/2)^2*'(OLD) bottom seam length'!K2713^2/($C$6/2)^2)</f>
        <v>#DIV/0!</v>
      </c>
      <c r="O2713" s="136">
        <f t="shared" si="424"/>
        <v>54040</v>
      </c>
      <c r="P2713" t="b">
        <f t="shared" si="425"/>
        <v>0</v>
      </c>
      <c r="T2713" s="136">
        <f t="shared" si="426"/>
        <v>54020</v>
      </c>
      <c r="U2713" t="e">
        <f>SQRT(($U$6/2)^2-($U$6/2)^2*'(OLD) bottom seam length'!T2713^2/($U$7/2)^2)</f>
        <v>#VALUE!</v>
      </c>
      <c r="W2713" s="136">
        <f t="shared" si="427"/>
        <v>54020</v>
      </c>
      <c r="X2713" t="e">
        <f>SQRT(($U$6/2)^2-($U$6/2)^2*'(OLD) bottom seam length'!W2713^2/($U$7/2)^2)</f>
        <v>#VALUE!</v>
      </c>
      <c r="Z2713" s="136">
        <f t="shared" si="428"/>
        <v>54020</v>
      </c>
      <c r="AA2713" t="e">
        <f>SQRT(($U$6/2)^2-($U$6/2)^2*'(OLD) bottom seam length'!Z2713^2/($U$7/2)^2)</f>
        <v>#VALUE!</v>
      </c>
      <c r="AC2713" s="136">
        <f t="shared" si="429"/>
        <v>54020</v>
      </c>
      <c r="AD2713" t="e">
        <f>SQRT(($U$6/2)^2-($U$6/2)^2*'(OLD) bottom seam length'!AC2713^2/($U$7/2)^2)</f>
        <v>#VALUE!</v>
      </c>
    </row>
    <row r="2714" spans="2:30">
      <c r="B2714" s="136">
        <f t="shared" si="420"/>
        <v>54060</v>
      </c>
      <c r="C2714" t="e">
        <f>SQRT(($C$5/2)^2-($C$5/2)^2*'(OLD) bottom seam length'!B2714^2/($C$6/2)^2)</f>
        <v>#DIV/0!</v>
      </c>
      <c r="E2714" s="136">
        <f t="shared" si="421"/>
        <v>54060</v>
      </c>
      <c r="F2714" t="e">
        <f>SQRT(($C$5/2)^2-($C$5/2)^2*'(OLD) bottom seam length'!E2714^2/($C$6/2)^2)</f>
        <v>#DIV/0!</v>
      </c>
      <c r="H2714" s="136">
        <f t="shared" si="422"/>
        <v>54060</v>
      </c>
      <c r="I2714" t="e">
        <f>SQRT(($C$5/2)^2-($C$5/2)^2*'(OLD) bottom seam length'!H2714^2/($C$6/2)^2)</f>
        <v>#DIV/0!</v>
      </c>
      <c r="K2714" s="136">
        <f t="shared" si="423"/>
        <v>54060</v>
      </c>
      <c r="L2714" t="e">
        <f>SQRT(($C$5/2)^2-($C$5/2)^2*'(OLD) bottom seam length'!K2714^2/($C$6/2)^2)</f>
        <v>#DIV/0!</v>
      </c>
      <c r="O2714" s="136">
        <f t="shared" si="424"/>
        <v>54060</v>
      </c>
      <c r="P2714" t="b">
        <f t="shared" si="425"/>
        <v>0</v>
      </c>
      <c r="T2714" s="136">
        <f t="shared" si="426"/>
        <v>54040</v>
      </c>
      <c r="U2714" t="e">
        <f>SQRT(($U$6/2)^2-($U$6/2)^2*'(OLD) bottom seam length'!T2714^2/($U$7/2)^2)</f>
        <v>#VALUE!</v>
      </c>
      <c r="W2714" s="136">
        <f t="shared" si="427"/>
        <v>54040</v>
      </c>
      <c r="X2714" t="e">
        <f>SQRT(($U$6/2)^2-($U$6/2)^2*'(OLD) bottom seam length'!W2714^2/($U$7/2)^2)</f>
        <v>#VALUE!</v>
      </c>
      <c r="Z2714" s="136">
        <f t="shared" si="428"/>
        <v>54040</v>
      </c>
      <c r="AA2714" t="e">
        <f>SQRT(($U$6/2)^2-($U$6/2)^2*'(OLD) bottom seam length'!Z2714^2/($U$7/2)^2)</f>
        <v>#VALUE!</v>
      </c>
      <c r="AC2714" s="136">
        <f t="shared" si="429"/>
        <v>54040</v>
      </c>
      <c r="AD2714" t="e">
        <f>SQRT(($U$6/2)^2-($U$6/2)^2*'(OLD) bottom seam length'!AC2714^2/($U$7/2)^2)</f>
        <v>#VALUE!</v>
      </c>
    </row>
    <row r="2715" spans="2:30">
      <c r="B2715" s="136">
        <f t="shared" si="420"/>
        <v>54080</v>
      </c>
      <c r="C2715" t="e">
        <f>SQRT(($C$5/2)^2-($C$5/2)^2*'(OLD) bottom seam length'!B2715^2/($C$6/2)^2)</f>
        <v>#DIV/0!</v>
      </c>
      <c r="E2715" s="136">
        <f t="shared" si="421"/>
        <v>54080</v>
      </c>
      <c r="F2715" t="e">
        <f>SQRT(($C$5/2)^2-($C$5/2)^2*'(OLD) bottom seam length'!E2715^2/($C$6/2)^2)</f>
        <v>#DIV/0!</v>
      </c>
      <c r="H2715" s="136">
        <f t="shared" si="422"/>
        <v>54080</v>
      </c>
      <c r="I2715" t="e">
        <f>SQRT(($C$5/2)^2-($C$5/2)^2*'(OLD) bottom seam length'!H2715^2/($C$6/2)^2)</f>
        <v>#DIV/0!</v>
      </c>
      <c r="K2715" s="136">
        <f t="shared" si="423"/>
        <v>54080</v>
      </c>
      <c r="L2715" t="e">
        <f>SQRT(($C$5/2)^2-($C$5/2)^2*'(OLD) bottom seam length'!K2715^2/($C$6/2)^2)</f>
        <v>#DIV/0!</v>
      </c>
      <c r="O2715" s="136">
        <f t="shared" si="424"/>
        <v>54080</v>
      </c>
      <c r="P2715" t="b">
        <f t="shared" si="425"/>
        <v>0</v>
      </c>
      <c r="T2715" s="136">
        <f t="shared" si="426"/>
        <v>54060</v>
      </c>
      <c r="U2715" t="e">
        <f>SQRT(($U$6/2)^2-($U$6/2)^2*'(OLD) bottom seam length'!T2715^2/($U$7/2)^2)</f>
        <v>#VALUE!</v>
      </c>
      <c r="W2715" s="136">
        <f t="shared" si="427"/>
        <v>54060</v>
      </c>
      <c r="X2715" t="e">
        <f>SQRT(($U$6/2)^2-($U$6/2)^2*'(OLD) bottom seam length'!W2715^2/($U$7/2)^2)</f>
        <v>#VALUE!</v>
      </c>
      <c r="Z2715" s="136">
        <f t="shared" si="428"/>
        <v>54060</v>
      </c>
      <c r="AA2715" t="e">
        <f>SQRT(($U$6/2)^2-($U$6/2)^2*'(OLD) bottom seam length'!Z2715^2/($U$7/2)^2)</f>
        <v>#VALUE!</v>
      </c>
      <c r="AC2715" s="136">
        <f t="shared" si="429"/>
        <v>54060</v>
      </c>
      <c r="AD2715" t="e">
        <f>SQRT(($U$6/2)^2-($U$6/2)^2*'(OLD) bottom seam length'!AC2715^2/($U$7/2)^2)</f>
        <v>#VALUE!</v>
      </c>
    </row>
    <row r="2716" spans="2:30">
      <c r="B2716" s="136">
        <f t="shared" si="420"/>
        <v>54100</v>
      </c>
      <c r="C2716" t="e">
        <f>SQRT(($C$5/2)^2-($C$5/2)^2*'(OLD) bottom seam length'!B2716^2/($C$6/2)^2)</f>
        <v>#DIV/0!</v>
      </c>
      <c r="E2716" s="136">
        <f t="shared" si="421"/>
        <v>54100</v>
      </c>
      <c r="F2716" t="e">
        <f>SQRT(($C$5/2)^2-($C$5/2)^2*'(OLD) bottom seam length'!E2716^2/($C$6/2)^2)</f>
        <v>#DIV/0!</v>
      </c>
      <c r="H2716" s="136">
        <f t="shared" si="422"/>
        <v>54100</v>
      </c>
      <c r="I2716" t="e">
        <f>SQRT(($C$5/2)^2-($C$5/2)^2*'(OLD) bottom seam length'!H2716^2/($C$6/2)^2)</f>
        <v>#DIV/0!</v>
      </c>
      <c r="K2716" s="136">
        <f t="shared" si="423"/>
        <v>54100</v>
      </c>
      <c r="L2716" t="e">
        <f>SQRT(($C$5/2)^2-($C$5/2)^2*'(OLD) bottom seam length'!K2716^2/($C$6/2)^2)</f>
        <v>#DIV/0!</v>
      </c>
      <c r="O2716" s="136">
        <f t="shared" si="424"/>
        <v>54100</v>
      </c>
      <c r="P2716" t="b">
        <f t="shared" si="425"/>
        <v>0</v>
      </c>
      <c r="T2716" s="136">
        <f t="shared" si="426"/>
        <v>54080</v>
      </c>
      <c r="U2716" t="e">
        <f>SQRT(($U$6/2)^2-($U$6/2)^2*'(OLD) bottom seam length'!T2716^2/($U$7/2)^2)</f>
        <v>#VALUE!</v>
      </c>
      <c r="W2716" s="136">
        <f t="shared" si="427"/>
        <v>54080</v>
      </c>
      <c r="X2716" t="e">
        <f>SQRT(($U$6/2)^2-($U$6/2)^2*'(OLD) bottom seam length'!W2716^2/($U$7/2)^2)</f>
        <v>#VALUE!</v>
      </c>
      <c r="Z2716" s="136">
        <f t="shared" si="428"/>
        <v>54080</v>
      </c>
      <c r="AA2716" t="e">
        <f>SQRT(($U$6/2)^2-($U$6/2)^2*'(OLD) bottom seam length'!Z2716^2/($U$7/2)^2)</f>
        <v>#VALUE!</v>
      </c>
      <c r="AC2716" s="136">
        <f t="shared" si="429"/>
        <v>54080</v>
      </c>
      <c r="AD2716" t="e">
        <f>SQRT(($U$6/2)^2-($U$6/2)^2*'(OLD) bottom seam length'!AC2716^2/($U$7/2)^2)</f>
        <v>#VALUE!</v>
      </c>
    </row>
    <row r="2717" spans="2:30">
      <c r="B2717" s="136">
        <f t="shared" si="420"/>
        <v>54120</v>
      </c>
      <c r="C2717" t="e">
        <f>SQRT(($C$5/2)^2-($C$5/2)^2*'(OLD) bottom seam length'!B2717^2/($C$6/2)^2)</f>
        <v>#DIV/0!</v>
      </c>
      <c r="E2717" s="136">
        <f t="shared" si="421"/>
        <v>54120</v>
      </c>
      <c r="F2717" t="e">
        <f>SQRT(($C$5/2)^2-($C$5/2)^2*'(OLD) bottom seam length'!E2717^2/($C$6/2)^2)</f>
        <v>#DIV/0!</v>
      </c>
      <c r="H2717" s="136">
        <f t="shared" si="422"/>
        <v>54120</v>
      </c>
      <c r="I2717" t="e">
        <f>SQRT(($C$5/2)^2-($C$5/2)^2*'(OLD) bottom seam length'!H2717^2/($C$6/2)^2)</f>
        <v>#DIV/0!</v>
      </c>
      <c r="K2717" s="136">
        <f t="shared" si="423"/>
        <v>54120</v>
      </c>
      <c r="L2717" t="e">
        <f>SQRT(($C$5/2)^2-($C$5/2)^2*'(OLD) bottom seam length'!K2717^2/($C$6/2)^2)</f>
        <v>#DIV/0!</v>
      </c>
      <c r="O2717" s="136">
        <f t="shared" si="424"/>
        <v>54120</v>
      </c>
      <c r="P2717" t="b">
        <f t="shared" si="425"/>
        <v>0</v>
      </c>
      <c r="T2717" s="136">
        <f t="shared" si="426"/>
        <v>54100</v>
      </c>
      <c r="U2717" t="e">
        <f>SQRT(($U$6/2)^2-($U$6/2)^2*'(OLD) bottom seam length'!T2717^2/($U$7/2)^2)</f>
        <v>#VALUE!</v>
      </c>
      <c r="W2717" s="136">
        <f t="shared" si="427"/>
        <v>54100</v>
      </c>
      <c r="X2717" t="e">
        <f>SQRT(($U$6/2)^2-($U$6/2)^2*'(OLD) bottom seam length'!W2717^2/($U$7/2)^2)</f>
        <v>#VALUE!</v>
      </c>
      <c r="Z2717" s="136">
        <f t="shared" si="428"/>
        <v>54100</v>
      </c>
      <c r="AA2717" t="e">
        <f>SQRT(($U$6/2)^2-($U$6/2)^2*'(OLD) bottom seam length'!Z2717^2/($U$7/2)^2)</f>
        <v>#VALUE!</v>
      </c>
      <c r="AC2717" s="136">
        <f t="shared" si="429"/>
        <v>54100</v>
      </c>
      <c r="AD2717" t="e">
        <f>SQRT(($U$6/2)^2-($U$6/2)^2*'(OLD) bottom seam length'!AC2717^2/($U$7/2)^2)</f>
        <v>#VALUE!</v>
      </c>
    </row>
    <row r="2718" spans="2:30">
      <c r="B2718" s="136">
        <f t="shared" si="420"/>
        <v>54140</v>
      </c>
      <c r="C2718" t="e">
        <f>SQRT(($C$5/2)^2-($C$5/2)^2*'(OLD) bottom seam length'!B2718^2/($C$6/2)^2)</f>
        <v>#DIV/0!</v>
      </c>
      <c r="E2718" s="136">
        <f t="shared" si="421"/>
        <v>54140</v>
      </c>
      <c r="F2718" t="e">
        <f>SQRT(($C$5/2)^2-($C$5/2)^2*'(OLD) bottom seam length'!E2718^2/($C$6/2)^2)</f>
        <v>#DIV/0!</v>
      </c>
      <c r="H2718" s="136">
        <f t="shared" si="422"/>
        <v>54140</v>
      </c>
      <c r="I2718" t="e">
        <f>SQRT(($C$5/2)^2-($C$5/2)^2*'(OLD) bottom seam length'!H2718^2/($C$6/2)^2)</f>
        <v>#DIV/0!</v>
      </c>
      <c r="K2718" s="136">
        <f t="shared" si="423"/>
        <v>54140</v>
      </c>
      <c r="L2718" t="e">
        <f>SQRT(($C$5/2)^2-($C$5/2)^2*'(OLD) bottom seam length'!K2718^2/($C$6/2)^2)</f>
        <v>#DIV/0!</v>
      </c>
      <c r="O2718" s="136">
        <f t="shared" si="424"/>
        <v>54140</v>
      </c>
      <c r="P2718" t="b">
        <f t="shared" si="425"/>
        <v>0</v>
      </c>
      <c r="T2718" s="136">
        <f t="shared" si="426"/>
        <v>54120</v>
      </c>
      <c r="U2718" t="e">
        <f>SQRT(($U$6/2)^2-($U$6/2)^2*'(OLD) bottom seam length'!T2718^2/($U$7/2)^2)</f>
        <v>#VALUE!</v>
      </c>
      <c r="W2718" s="136">
        <f t="shared" si="427"/>
        <v>54120</v>
      </c>
      <c r="X2718" t="e">
        <f>SQRT(($U$6/2)^2-($U$6/2)^2*'(OLD) bottom seam length'!W2718^2/($U$7/2)^2)</f>
        <v>#VALUE!</v>
      </c>
      <c r="Z2718" s="136">
        <f t="shared" si="428"/>
        <v>54120</v>
      </c>
      <c r="AA2718" t="e">
        <f>SQRT(($U$6/2)^2-($U$6/2)^2*'(OLD) bottom seam length'!Z2718^2/($U$7/2)^2)</f>
        <v>#VALUE!</v>
      </c>
      <c r="AC2718" s="136">
        <f t="shared" si="429"/>
        <v>54120</v>
      </c>
      <c r="AD2718" t="e">
        <f>SQRT(($U$6/2)^2-($U$6/2)^2*'(OLD) bottom seam length'!AC2718^2/($U$7/2)^2)</f>
        <v>#VALUE!</v>
      </c>
    </row>
    <row r="2719" spans="2:30">
      <c r="B2719" s="136">
        <f t="shared" si="420"/>
        <v>54160</v>
      </c>
      <c r="C2719" t="e">
        <f>SQRT(($C$5/2)^2-($C$5/2)^2*'(OLD) bottom seam length'!B2719^2/($C$6/2)^2)</f>
        <v>#DIV/0!</v>
      </c>
      <c r="E2719" s="136">
        <f t="shared" si="421"/>
        <v>54160</v>
      </c>
      <c r="F2719" t="e">
        <f>SQRT(($C$5/2)^2-($C$5/2)^2*'(OLD) bottom seam length'!E2719^2/($C$6/2)^2)</f>
        <v>#DIV/0!</v>
      </c>
      <c r="H2719" s="136">
        <f t="shared" si="422"/>
        <v>54160</v>
      </c>
      <c r="I2719" t="e">
        <f>SQRT(($C$5/2)^2-($C$5/2)^2*'(OLD) bottom seam length'!H2719^2/($C$6/2)^2)</f>
        <v>#DIV/0!</v>
      </c>
      <c r="K2719" s="136">
        <f t="shared" si="423"/>
        <v>54160</v>
      </c>
      <c r="L2719" t="e">
        <f>SQRT(($C$5/2)^2-($C$5/2)^2*'(OLD) bottom seam length'!K2719^2/($C$6/2)^2)</f>
        <v>#DIV/0!</v>
      </c>
      <c r="O2719" s="136">
        <f t="shared" si="424"/>
        <v>54160</v>
      </c>
      <c r="P2719" t="b">
        <f t="shared" si="425"/>
        <v>0</v>
      </c>
      <c r="T2719" s="136">
        <f t="shared" si="426"/>
        <v>54140</v>
      </c>
      <c r="U2719" t="e">
        <f>SQRT(($U$6/2)^2-($U$6/2)^2*'(OLD) bottom seam length'!T2719^2/($U$7/2)^2)</f>
        <v>#VALUE!</v>
      </c>
      <c r="W2719" s="136">
        <f t="shared" si="427"/>
        <v>54140</v>
      </c>
      <c r="X2719" t="e">
        <f>SQRT(($U$6/2)^2-($U$6/2)^2*'(OLD) bottom seam length'!W2719^2/($U$7/2)^2)</f>
        <v>#VALUE!</v>
      </c>
      <c r="Z2719" s="136">
        <f t="shared" si="428"/>
        <v>54140</v>
      </c>
      <c r="AA2719" t="e">
        <f>SQRT(($U$6/2)^2-($U$6/2)^2*'(OLD) bottom seam length'!Z2719^2/($U$7/2)^2)</f>
        <v>#VALUE!</v>
      </c>
      <c r="AC2719" s="136">
        <f t="shared" si="429"/>
        <v>54140</v>
      </c>
      <c r="AD2719" t="e">
        <f>SQRT(($U$6/2)^2-($U$6/2)^2*'(OLD) bottom seam length'!AC2719^2/($U$7/2)^2)</f>
        <v>#VALUE!</v>
      </c>
    </row>
    <row r="2720" spans="2:30">
      <c r="B2720" s="136">
        <f t="shared" si="420"/>
        <v>54180</v>
      </c>
      <c r="C2720" t="e">
        <f>SQRT(($C$5/2)^2-($C$5/2)^2*'(OLD) bottom seam length'!B2720^2/($C$6/2)^2)</f>
        <v>#DIV/0!</v>
      </c>
      <c r="E2720" s="136">
        <f t="shared" si="421"/>
        <v>54180</v>
      </c>
      <c r="F2720" t="e">
        <f>SQRT(($C$5/2)^2-($C$5/2)^2*'(OLD) bottom seam length'!E2720^2/($C$6/2)^2)</f>
        <v>#DIV/0!</v>
      </c>
      <c r="H2720" s="136">
        <f t="shared" si="422"/>
        <v>54180</v>
      </c>
      <c r="I2720" t="e">
        <f>SQRT(($C$5/2)^2-($C$5/2)^2*'(OLD) bottom seam length'!H2720^2/($C$6/2)^2)</f>
        <v>#DIV/0!</v>
      </c>
      <c r="K2720" s="136">
        <f t="shared" si="423"/>
        <v>54180</v>
      </c>
      <c r="L2720" t="e">
        <f>SQRT(($C$5/2)^2-($C$5/2)^2*'(OLD) bottom seam length'!K2720^2/($C$6/2)^2)</f>
        <v>#DIV/0!</v>
      </c>
      <c r="O2720" s="136">
        <f t="shared" si="424"/>
        <v>54180</v>
      </c>
      <c r="P2720" t="b">
        <f t="shared" si="425"/>
        <v>0</v>
      </c>
      <c r="T2720" s="136">
        <f t="shared" si="426"/>
        <v>54160</v>
      </c>
      <c r="U2720" t="e">
        <f>SQRT(($U$6/2)^2-($U$6/2)^2*'(OLD) bottom seam length'!T2720^2/($U$7/2)^2)</f>
        <v>#VALUE!</v>
      </c>
      <c r="W2720" s="136">
        <f t="shared" si="427"/>
        <v>54160</v>
      </c>
      <c r="X2720" t="e">
        <f>SQRT(($U$6/2)^2-($U$6/2)^2*'(OLD) bottom seam length'!W2720^2/($U$7/2)^2)</f>
        <v>#VALUE!</v>
      </c>
      <c r="Z2720" s="136">
        <f t="shared" si="428"/>
        <v>54160</v>
      </c>
      <c r="AA2720" t="e">
        <f>SQRT(($U$6/2)^2-($U$6/2)^2*'(OLD) bottom seam length'!Z2720^2/($U$7/2)^2)</f>
        <v>#VALUE!</v>
      </c>
      <c r="AC2720" s="136">
        <f t="shared" si="429"/>
        <v>54160</v>
      </c>
      <c r="AD2720" t="e">
        <f>SQRT(($U$6/2)^2-($U$6/2)^2*'(OLD) bottom seam length'!AC2720^2/($U$7/2)^2)</f>
        <v>#VALUE!</v>
      </c>
    </row>
    <row r="2721" spans="2:30">
      <c r="B2721" s="136">
        <f t="shared" si="420"/>
        <v>54200</v>
      </c>
      <c r="C2721" t="e">
        <f>SQRT(($C$5/2)^2-($C$5/2)^2*'(OLD) bottom seam length'!B2721^2/($C$6/2)^2)</f>
        <v>#DIV/0!</v>
      </c>
      <c r="E2721" s="136">
        <f t="shared" si="421"/>
        <v>54200</v>
      </c>
      <c r="F2721" t="e">
        <f>SQRT(($C$5/2)^2-($C$5/2)^2*'(OLD) bottom seam length'!E2721^2/($C$6/2)^2)</f>
        <v>#DIV/0!</v>
      </c>
      <c r="H2721" s="136">
        <f t="shared" si="422"/>
        <v>54200</v>
      </c>
      <c r="I2721" t="e">
        <f>SQRT(($C$5/2)^2-($C$5/2)^2*'(OLD) bottom seam length'!H2721^2/($C$6/2)^2)</f>
        <v>#DIV/0!</v>
      </c>
      <c r="K2721" s="136">
        <f t="shared" si="423"/>
        <v>54200</v>
      </c>
      <c r="L2721" t="e">
        <f>SQRT(($C$5/2)^2-($C$5/2)^2*'(OLD) bottom seam length'!K2721^2/($C$6/2)^2)</f>
        <v>#DIV/0!</v>
      </c>
      <c r="O2721" s="136">
        <f t="shared" si="424"/>
        <v>54200</v>
      </c>
      <c r="P2721" t="b">
        <f t="shared" si="425"/>
        <v>0</v>
      </c>
      <c r="T2721" s="136">
        <f t="shared" si="426"/>
        <v>54180</v>
      </c>
      <c r="U2721" t="e">
        <f>SQRT(($U$6/2)^2-($U$6/2)^2*'(OLD) bottom seam length'!T2721^2/($U$7/2)^2)</f>
        <v>#VALUE!</v>
      </c>
      <c r="W2721" s="136">
        <f t="shared" si="427"/>
        <v>54180</v>
      </c>
      <c r="X2721" t="e">
        <f>SQRT(($U$6/2)^2-($U$6/2)^2*'(OLD) bottom seam length'!W2721^2/($U$7/2)^2)</f>
        <v>#VALUE!</v>
      </c>
      <c r="Z2721" s="136">
        <f t="shared" si="428"/>
        <v>54180</v>
      </c>
      <c r="AA2721" t="e">
        <f>SQRT(($U$6/2)^2-($U$6/2)^2*'(OLD) bottom seam length'!Z2721^2/($U$7/2)^2)</f>
        <v>#VALUE!</v>
      </c>
      <c r="AC2721" s="136">
        <f t="shared" si="429"/>
        <v>54180</v>
      </c>
      <c r="AD2721" t="e">
        <f>SQRT(($U$6/2)^2-($U$6/2)^2*'(OLD) bottom seam length'!AC2721^2/($U$7/2)^2)</f>
        <v>#VALUE!</v>
      </c>
    </row>
    <row r="2722" spans="2:30">
      <c r="B2722" s="136">
        <f t="shared" si="420"/>
        <v>54220</v>
      </c>
      <c r="C2722" t="e">
        <f>SQRT(($C$5/2)^2-($C$5/2)^2*'(OLD) bottom seam length'!B2722^2/($C$6/2)^2)</f>
        <v>#DIV/0!</v>
      </c>
      <c r="E2722" s="136">
        <f t="shared" si="421"/>
        <v>54220</v>
      </c>
      <c r="F2722" t="e">
        <f>SQRT(($C$5/2)^2-($C$5/2)^2*'(OLD) bottom seam length'!E2722^2/($C$6/2)^2)</f>
        <v>#DIV/0!</v>
      </c>
      <c r="H2722" s="136">
        <f t="shared" si="422"/>
        <v>54220</v>
      </c>
      <c r="I2722" t="e">
        <f>SQRT(($C$5/2)^2-($C$5/2)^2*'(OLD) bottom seam length'!H2722^2/($C$6/2)^2)</f>
        <v>#DIV/0!</v>
      </c>
      <c r="K2722" s="136">
        <f t="shared" si="423"/>
        <v>54220</v>
      </c>
      <c r="L2722" t="e">
        <f>SQRT(($C$5/2)^2-($C$5/2)^2*'(OLD) bottom seam length'!K2722^2/($C$6/2)^2)</f>
        <v>#DIV/0!</v>
      </c>
      <c r="O2722" s="136">
        <f t="shared" si="424"/>
        <v>54220</v>
      </c>
      <c r="P2722" t="b">
        <f t="shared" si="425"/>
        <v>0</v>
      </c>
      <c r="T2722" s="136">
        <f t="shared" si="426"/>
        <v>54200</v>
      </c>
      <c r="U2722" t="e">
        <f>SQRT(($U$6/2)^2-($U$6/2)^2*'(OLD) bottom seam length'!T2722^2/($U$7/2)^2)</f>
        <v>#VALUE!</v>
      </c>
      <c r="W2722" s="136">
        <f t="shared" si="427"/>
        <v>54200</v>
      </c>
      <c r="X2722" t="e">
        <f>SQRT(($U$6/2)^2-($U$6/2)^2*'(OLD) bottom seam length'!W2722^2/($U$7/2)^2)</f>
        <v>#VALUE!</v>
      </c>
      <c r="Z2722" s="136">
        <f t="shared" si="428"/>
        <v>54200</v>
      </c>
      <c r="AA2722" t="e">
        <f>SQRT(($U$6/2)^2-($U$6/2)^2*'(OLD) bottom seam length'!Z2722^2/($U$7/2)^2)</f>
        <v>#VALUE!</v>
      </c>
      <c r="AC2722" s="136">
        <f t="shared" si="429"/>
        <v>54200</v>
      </c>
      <c r="AD2722" t="e">
        <f>SQRT(($U$6/2)^2-($U$6/2)^2*'(OLD) bottom seam length'!AC2722^2/($U$7/2)^2)</f>
        <v>#VALUE!</v>
      </c>
    </row>
    <row r="2723" spans="2:30">
      <c r="B2723" s="136">
        <f t="shared" si="420"/>
        <v>54240</v>
      </c>
      <c r="C2723" t="e">
        <f>SQRT(($C$5/2)^2-($C$5/2)^2*'(OLD) bottom seam length'!B2723^2/($C$6/2)^2)</f>
        <v>#DIV/0!</v>
      </c>
      <c r="E2723" s="136">
        <f t="shared" si="421"/>
        <v>54240</v>
      </c>
      <c r="F2723" t="e">
        <f>SQRT(($C$5/2)^2-($C$5/2)^2*'(OLD) bottom seam length'!E2723^2/($C$6/2)^2)</f>
        <v>#DIV/0!</v>
      </c>
      <c r="H2723" s="136">
        <f t="shared" si="422"/>
        <v>54240</v>
      </c>
      <c r="I2723" t="e">
        <f>SQRT(($C$5/2)^2-($C$5/2)^2*'(OLD) bottom seam length'!H2723^2/($C$6/2)^2)</f>
        <v>#DIV/0!</v>
      </c>
      <c r="K2723" s="136">
        <f t="shared" si="423"/>
        <v>54240</v>
      </c>
      <c r="L2723" t="e">
        <f>SQRT(($C$5/2)^2-($C$5/2)^2*'(OLD) bottom seam length'!K2723^2/($C$6/2)^2)</f>
        <v>#DIV/0!</v>
      </c>
      <c r="O2723" s="136">
        <f t="shared" si="424"/>
        <v>54240</v>
      </c>
      <c r="P2723" t="b">
        <f t="shared" si="425"/>
        <v>0</v>
      </c>
      <c r="T2723" s="136">
        <f t="shared" si="426"/>
        <v>54220</v>
      </c>
      <c r="U2723" t="e">
        <f>SQRT(($U$6/2)^2-($U$6/2)^2*'(OLD) bottom seam length'!T2723^2/($U$7/2)^2)</f>
        <v>#VALUE!</v>
      </c>
      <c r="W2723" s="136">
        <f t="shared" si="427"/>
        <v>54220</v>
      </c>
      <c r="X2723" t="e">
        <f>SQRT(($U$6/2)^2-($U$6/2)^2*'(OLD) bottom seam length'!W2723^2/($U$7/2)^2)</f>
        <v>#VALUE!</v>
      </c>
      <c r="Z2723" s="136">
        <f t="shared" si="428"/>
        <v>54220</v>
      </c>
      <c r="AA2723" t="e">
        <f>SQRT(($U$6/2)^2-($U$6/2)^2*'(OLD) bottom seam length'!Z2723^2/($U$7/2)^2)</f>
        <v>#VALUE!</v>
      </c>
      <c r="AC2723" s="136">
        <f t="shared" si="429"/>
        <v>54220</v>
      </c>
      <c r="AD2723" t="e">
        <f>SQRT(($U$6/2)^2-($U$6/2)^2*'(OLD) bottom seam length'!AC2723^2/($U$7/2)^2)</f>
        <v>#VALUE!</v>
      </c>
    </row>
    <row r="2724" spans="2:30">
      <c r="B2724" s="136">
        <f t="shared" si="420"/>
        <v>54260</v>
      </c>
      <c r="C2724" t="e">
        <f>SQRT(($C$5/2)^2-($C$5/2)^2*'(OLD) bottom seam length'!B2724^2/($C$6/2)^2)</f>
        <v>#DIV/0!</v>
      </c>
      <c r="E2724" s="136">
        <f t="shared" si="421"/>
        <v>54260</v>
      </c>
      <c r="F2724" t="e">
        <f>SQRT(($C$5/2)^2-($C$5/2)^2*'(OLD) bottom seam length'!E2724^2/($C$6/2)^2)</f>
        <v>#DIV/0!</v>
      </c>
      <c r="H2724" s="136">
        <f t="shared" si="422"/>
        <v>54260</v>
      </c>
      <c r="I2724" t="e">
        <f>SQRT(($C$5/2)^2-($C$5/2)^2*'(OLD) bottom seam length'!H2724^2/($C$6/2)^2)</f>
        <v>#DIV/0!</v>
      </c>
      <c r="K2724" s="136">
        <f t="shared" si="423"/>
        <v>54260</v>
      </c>
      <c r="L2724" t="e">
        <f>SQRT(($C$5/2)^2-($C$5/2)^2*'(OLD) bottom seam length'!K2724^2/($C$6/2)^2)</f>
        <v>#DIV/0!</v>
      </c>
      <c r="O2724" s="136">
        <f t="shared" si="424"/>
        <v>54260</v>
      </c>
      <c r="P2724" t="b">
        <f t="shared" si="425"/>
        <v>0</v>
      </c>
      <c r="T2724" s="136">
        <f t="shared" si="426"/>
        <v>54240</v>
      </c>
      <c r="U2724" t="e">
        <f>SQRT(($U$6/2)^2-($U$6/2)^2*'(OLD) bottom seam length'!T2724^2/($U$7/2)^2)</f>
        <v>#VALUE!</v>
      </c>
      <c r="W2724" s="136">
        <f t="shared" si="427"/>
        <v>54240</v>
      </c>
      <c r="X2724" t="e">
        <f>SQRT(($U$6/2)^2-($U$6/2)^2*'(OLD) bottom seam length'!W2724^2/($U$7/2)^2)</f>
        <v>#VALUE!</v>
      </c>
      <c r="Z2724" s="136">
        <f t="shared" si="428"/>
        <v>54240</v>
      </c>
      <c r="AA2724" t="e">
        <f>SQRT(($U$6/2)^2-($U$6/2)^2*'(OLD) bottom seam length'!Z2724^2/($U$7/2)^2)</f>
        <v>#VALUE!</v>
      </c>
      <c r="AC2724" s="136">
        <f t="shared" si="429"/>
        <v>54240</v>
      </c>
      <c r="AD2724" t="e">
        <f>SQRT(($U$6/2)^2-($U$6/2)^2*'(OLD) bottom seam length'!AC2724^2/($U$7/2)^2)</f>
        <v>#VALUE!</v>
      </c>
    </row>
    <row r="2725" spans="2:30">
      <c r="B2725" s="136">
        <f t="shared" si="420"/>
        <v>54280</v>
      </c>
      <c r="C2725" t="e">
        <f>SQRT(($C$5/2)^2-($C$5/2)^2*'(OLD) bottom seam length'!B2725^2/($C$6/2)^2)</f>
        <v>#DIV/0!</v>
      </c>
      <c r="E2725" s="136">
        <f t="shared" si="421"/>
        <v>54280</v>
      </c>
      <c r="F2725" t="e">
        <f>SQRT(($C$5/2)^2-($C$5/2)^2*'(OLD) bottom seam length'!E2725^2/($C$6/2)^2)</f>
        <v>#DIV/0!</v>
      </c>
      <c r="H2725" s="136">
        <f t="shared" si="422"/>
        <v>54280</v>
      </c>
      <c r="I2725" t="e">
        <f>SQRT(($C$5/2)^2-($C$5/2)^2*'(OLD) bottom seam length'!H2725^2/($C$6/2)^2)</f>
        <v>#DIV/0!</v>
      </c>
      <c r="K2725" s="136">
        <f t="shared" si="423"/>
        <v>54280</v>
      </c>
      <c r="L2725" t="e">
        <f>SQRT(($C$5/2)^2-($C$5/2)^2*'(OLD) bottom seam length'!K2725^2/($C$6/2)^2)</f>
        <v>#DIV/0!</v>
      </c>
      <c r="O2725" s="136">
        <f t="shared" si="424"/>
        <v>54280</v>
      </c>
      <c r="P2725" t="b">
        <f t="shared" si="425"/>
        <v>0</v>
      </c>
      <c r="T2725" s="136">
        <f t="shared" si="426"/>
        <v>54260</v>
      </c>
      <c r="U2725" t="e">
        <f>SQRT(($U$6/2)^2-($U$6/2)^2*'(OLD) bottom seam length'!T2725^2/($U$7/2)^2)</f>
        <v>#VALUE!</v>
      </c>
      <c r="W2725" s="136">
        <f t="shared" si="427"/>
        <v>54260</v>
      </c>
      <c r="X2725" t="e">
        <f>SQRT(($U$6/2)^2-($U$6/2)^2*'(OLD) bottom seam length'!W2725^2/($U$7/2)^2)</f>
        <v>#VALUE!</v>
      </c>
      <c r="Z2725" s="136">
        <f t="shared" si="428"/>
        <v>54260</v>
      </c>
      <c r="AA2725" t="e">
        <f>SQRT(($U$6/2)^2-($U$6/2)^2*'(OLD) bottom seam length'!Z2725^2/($U$7/2)^2)</f>
        <v>#VALUE!</v>
      </c>
      <c r="AC2725" s="136">
        <f t="shared" si="429"/>
        <v>54260</v>
      </c>
      <c r="AD2725" t="e">
        <f>SQRT(($U$6/2)^2-($U$6/2)^2*'(OLD) bottom seam length'!AC2725^2/($U$7/2)^2)</f>
        <v>#VALUE!</v>
      </c>
    </row>
    <row r="2726" spans="2:30">
      <c r="B2726" s="136">
        <f t="shared" si="420"/>
        <v>54300</v>
      </c>
      <c r="C2726" t="e">
        <f>SQRT(($C$5/2)^2-($C$5/2)^2*'(OLD) bottom seam length'!B2726^2/($C$6/2)^2)</f>
        <v>#DIV/0!</v>
      </c>
      <c r="E2726" s="136">
        <f t="shared" si="421"/>
        <v>54300</v>
      </c>
      <c r="F2726" t="e">
        <f>SQRT(($C$5/2)^2-($C$5/2)^2*'(OLD) bottom seam length'!E2726^2/($C$6/2)^2)</f>
        <v>#DIV/0!</v>
      </c>
      <c r="H2726" s="136">
        <f t="shared" si="422"/>
        <v>54300</v>
      </c>
      <c r="I2726" t="e">
        <f>SQRT(($C$5/2)^2-($C$5/2)^2*'(OLD) bottom seam length'!H2726^2/($C$6/2)^2)</f>
        <v>#DIV/0!</v>
      </c>
      <c r="K2726" s="136">
        <f t="shared" si="423"/>
        <v>54300</v>
      </c>
      <c r="L2726" t="e">
        <f>SQRT(($C$5/2)^2-($C$5/2)^2*'(OLD) bottom seam length'!K2726^2/($C$6/2)^2)</f>
        <v>#DIV/0!</v>
      </c>
      <c r="O2726" s="136">
        <f t="shared" si="424"/>
        <v>54300</v>
      </c>
      <c r="P2726" t="b">
        <f t="shared" si="425"/>
        <v>0</v>
      </c>
      <c r="T2726" s="136">
        <f t="shared" si="426"/>
        <v>54280</v>
      </c>
      <c r="U2726" t="e">
        <f>SQRT(($U$6/2)^2-($U$6/2)^2*'(OLD) bottom seam length'!T2726^2/($U$7/2)^2)</f>
        <v>#VALUE!</v>
      </c>
      <c r="W2726" s="136">
        <f t="shared" si="427"/>
        <v>54280</v>
      </c>
      <c r="X2726" t="e">
        <f>SQRT(($U$6/2)^2-($U$6/2)^2*'(OLD) bottom seam length'!W2726^2/($U$7/2)^2)</f>
        <v>#VALUE!</v>
      </c>
      <c r="Z2726" s="136">
        <f t="shared" si="428"/>
        <v>54280</v>
      </c>
      <c r="AA2726" t="e">
        <f>SQRT(($U$6/2)^2-($U$6/2)^2*'(OLD) bottom seam length'!Z2726^2/($U$7/2)^2)</f>
        <v>#VALUE!</v>
      </c>
      <c r="AC2726" s="136">
        <f t="shared" si="429"/>
        <v>54280</v>
      </c>
      <c r="AD2726" t="e">
        <f>SQRT(($U$6/2)^2-($U$6/2)^2*'(OLD) bottom seam length'!AC2726^2/($U$7/2)^2)</f>
        <v>#VALUE!</v>
      </c>
    </row>
    <row r="2727" spans="2:30">
      <c r="B2727" s="136">
        <f t="shared" si="420"/>
        <v>54320</v>
      </c>
      <c r="C2727" t="e">
        <f>SQRT(($C$5/2)^2-($C$5/2)^2*'(OLD) bottom seam length'!B2727^2/($C$6/2)^2)</f>
        <v>#DIV/0!</v>
      </c>
      <c r="E2727" s="136">
        <f t="shared" si="421"/>
        <v>54320</v>
      </c>
      <c r="F2727" t="e">
        <f>SQRT(($C$5/2)^2-($C$5/2)^2*'(OLD) bottom seam length'!E2727^2/($C$6/2)^2)</f>
        <v>#DIV/0!</v>
      </c>
      <c r="H2727" s="136">
        <f t="shared" si="422"/>
        <v>54320</v>
      </c>
      <c r="I2727" t="e">
        <f>SQRT(($C$5/2)^2-($C$5/2)^2*'(OLD) bottom seam length'!H2727^2/($C$6/2)^2)</f>
        <v>#DIV/0!</v>
      </c>
      <c r="K2727" s="136">
        <f t="shared" si="423"/>
        <v>54320</v>
      </c>
      <c r="L2727" t="e">
        <f>SQRT(($C$5/2)^2-($C$5/2)^2*'(OLD) bottom seam length'!K2727^2/($C$6/2)^2)</f>
        <v>#DIV/0!</v>
      </c>
      <c r="O2727" s="136">
        <f t="shared" si="424"/>
        <v>54320</v>
      </c>
      <c r="P2727" t="b">
        <f t="shared" si="425"/>
        <v>0</v>
      </c>
      <c r="T2727" s="136">
        <f t="shared" si="426"/>
        <v>54300</v>
      </c>
      <c r="U2727" t="e">
        <f>SQRT(($U$6/2)^2-($U$6/2)^2*'(OLD) bottom seam length'!T2727^2/($U$7/2)^2)</f>
        <v>#VALUE!</v>
      </c>
      <c r="W2727" s="136">
        <f t="shared" si="427"/>
        <v>54300</v>
      </c>
      <c r="X2727" t="e">
        <f>SQRT(($U$6/2)^2-($U$6/2)^2*'(OLD) bottom seam length'!W2727^2/($U$7/2)^2)</f>
        <v>#VALUE!</v>
      </c>
      <c r="Z2727" s="136">
        <f t="shared" si="428"/>
        <v>54300</v>
      </c>
      <c r="AA2727" t="e">
        <f>SQRT(($U$6/2)^2-($U$6/2)^2*'(OLD) bottom seam length'!Z2727^2/($U$7/2)^2)</f>
        <v>#VALUE!</v>
      </c>
      <c r="AC2727" s="136">
        <f t="shared" si="429"/>
        <v>54300</v>
      </c>
      <c r="AD2727" t="e">
        <f>SQRT(($U$6/2)^2-($U$6/2)^2*'(OLD) bottom seam length'!AC2727^2/($U$7/2)^2)</f>
        <v>#VALUE!</v>
      </c>
    </row>
    <row r="2728" spans="2:30">
      <c r="B2728" s="136">
        <f t="shared" si="420"/>
        <v>54340</v>
      </c>
      <c r="C2728" t="e">
        <f>SQRT(($C$5/2)^2-($C$5/2)^2*'(OLD) bottom seam length'!B2728^2/($C$6/2)^2)</f>
        <v>#DIV/0!</v>
      </c>
      <c r="E2728" s="136">
        <f t="shared" si="421"/>
        <v>54340</v>
      </c>
      <c r="F2728" t="e">
        <f>SQRT(($C$5/2)^2-($C$5/2)^2*'(OLD) bottom seam length'!E2728^2/($C$6/2)^2)</f>
        <v>#DIV/0!</v>
      </c>
      <c r="H2728" s="136">
        <f t="shared" si="422"/>
        <v>54340</v>
      </c>
      <c r="I2728" t="e">
        <f>SQRT(($C$5/2)^2-($C$5/2)^2*'(OLD) bottom seam length'!H2728^2/($C$6/2)^2)</f>
        <v>#DIV/0!</v>
      </c>
      <c r="K2728" s="136">
        <f t="shared" si="423"/>
        <v>54340</v>
      </c>
      <c r="L2728" t="e">
        <f>SQRT(($C$5/2)^2-($C$5/2)^2*'(OLD) bottom seam length'!K2728^2/($C$6/2)^2)</f>
        <v>#DIV/0!</v>
      </c>
      <c r="O2728" s="136">
        <f t="shared" si="424"/>
        <v>54340</v>
      </c>
      <c r="P2728" t="b">
        <f t="shared" si="425"/>
        <v>0</v>
      </c>
      <c r="T2728" s="136">
        <f t="shared" si="426"/>
        <v>54320</v>
      </c>
      <c r="U2728" t="e">
        <f>SQRT(($U$6/2)^2-($U$6/2)^2*'(OLD) bottom seam length'!T2728^2/($U$7/2)^2)</f>
        <v>#VALUE!</v>
      </c>
      <c r="W2728" s="136">
        <f t="shared" si="427"/>
        <v>54320</v>
      </c>
      <c r="X2728" t="e">
        <f>SQRT(($U$6/2)^2-($U$6/2)^2*'(OLD) bottom seam length'!W2728^2/($U$7/2)^2)</f>
        <v>#VALUE!</v>
      </c>
      <c r="Z2728" s="136">
        <f t="shared" si="428"/>
        <v>54320</v>
      </c>
      <c r="AA2728" t="e">
        <f>SQRT(($U$6/2)^2-($U$6/2)^2*'(OLD) bottom seam length'!Z2728^2/($U$7/2)^2)</f>
        <v>#VALUE!</v>
      </c>
      <c r="AC2728" s="136">
        <f t="shared" si="429"/>
        <v>54320</v>
      </c>
      <c r="AD2728" t="e">
        <f>SQRT(($U$6/2)^2-($U$6/2)^2*'(OLD) bottom seam length'!AC2728^2/($U$7/2)^2)</f>
        <v>#VALUE!</v>
      </c>
    </row>
    <row r="2729" spans="2:30">
      <c r="B2729" s="136">
        <f t="shared" si="420"/>
        <v>54360</v>
      </c>
      <c r="C2729" t="e">
        <f>SQRT(($C$5/2)^2-($C$5/2)^2*'(OLD) bottom seam length'!B2729^2/($C$6/2)^2)</f>
        <v>#DIV/0!</v>
      </c>
      <c r="E2729" s="136">
        <f t="shared" si="421"/>
        <v>54360</v>
      </c>
      <c r="F2729" t="e">
        <f>SQRT(($C$5/2)^2-($C$5/2)^2*'(OLD) bottom seam length'!E2729^2/($C$6/2)^2)</f>
        <v>#DIV/0!</v>
      </c>
      <c r="H2729" s="136">
        <f t="shared" si="422"/>
        <v>54360</v>
      </c>
      <c r="I2729" t="e">
        <f>SQRT(($C$5/2)^2-($C$5/2)^2*'(OLD) bottom seam length'!H2729^2/($C$6/2)^2)</f>
        <v>#DIV/0!</v>
      </c>
      <c r="K2729" s="136">
        <f t="shared" si="423"/>
        <v>54360</v>
      </c>
      <c r="L2729" t="e">
        <f>SQRT(($C$5/2)^2-($C$5/2)^2*'(OLD) bottom seam length'!K2729^2/($C$6/2)^2)</f>
        <v>#DIV/0!</v>
      </c>
      <c r="O2729" s="136">
        <f t="shared" si="424"/>
        <v>54360</v>
      </c>
      <c r="P2729" t="b">
        <f t="shared" si="425"/>
        <v>0</v>
      </c>
      <c r="T2729" s="136">
        <f t="shared" si="426"/>
        <v>54340</v>
      </c>
      <c r="U2729" t="e">
        <f>SQRT(($U$6/2)^2-($U$6/2)^2*'(OLD) bottom seam length'!T2729^2/($U$7/2)^2)</f>
        <v>#VALUE!</v>
      </c>
      <c r="W2729" s="136">
        <f t="shared" si="427"/>
        <v>54340</v>
      </c>
      <c r="X2729" t="e">
        <f>SQRT(($U$6/2)^2-($U$6/2)^2*'(OLD) bottom seam length'!W2729^2/($U$7/2)^2)</f>
        <v>#VALUE!</v>
      </c>
      <c r="Z2729" s="136">
        <f t="shared" si="428"/>
        <v>54340</v>
      </c>
      <c r="AA2729" t="e">
        <f>SQRT(($U$6/2)^2-($U$6/2)^2*'(OLD) bottom seam length'!Z2729^2/($U$7/2)^2)</f>
        <v>#VALUE!</v>
      </c>
      <c r="AC2729" s="136">
        <f t="shared" si="429"/>
        <v>54340</v>
      </c>
      <c r="AD2729" t="e">
        <f>SQRT(($U$6/2)^2-($U$6/2)^2*'(OLD) bottom seam length'!AC2729^2/($U$7/2)^2)</f>
        <v>#VALUE!</v>
      </c>
    </row>
    <row r="2730" spans="2:30">
      <c r="B2730" s="136">
        <f t="shared" si="420"/>
        <v>54380</v>
      </c>
      <c r="C2730" t="e">
        <f>SQRT(($C$5/2)^2-($C$5/2)^2*'(OLD) bottom seam length'!B2730^2/($C$6/2)^2)</f>
        <v>#DIV/0!</v>
      </c>
      <c r="E2730" s="136">
        <f t="shared" si="421"/>
        <v>54380</v>
      </c>
      <c r="F2730" t="e">
        <f>SQRT(($C$5/2)^2-($C$5/2)^2*'(OLD) bottom seam length'!E2730^2/($C$6/2)^2)</f>
        <v>#DIV/0!</v>
      </c>
      <c r="H2730" s="136">
        <f t="shared" si="422"/>
        <v>54380</v>
      </c>
      <c r="I2730" t="e">
        <f>SQRT(($C$5/2)^2-($C$5/2)^2*'(OLD) bottom seam length'!H2730^2/($C$6/2)^2)</f>
        <v>#DIV/0!</v>
      </c>
      <c r="K2730" s="136">
        <f t="shared" si="423"/>
        <v>54380</v>
      </c>
      <c r="L2730" t="e">
        <f>SQRT(($C$5/2)^2-($C$5/2)^2*'(OLD) bottom seam length'!K2730^2/($C$6/2)^2)</f>
        <v>#DIV/0!</v>
      </c>
      <c r="O2730" s="136">
        <f t="shared" si="424"/>
        <v>54380</v>
      </c>
      <c r="P2730" t="b">
        <f t="shared" si="425"/>
        <v>0</v>
      </c>
      <c r="T2730" s="136">
        <f t="shared" si="426"/>
        <v>54360</v>
      </c>
      <c r="U2730" t="e">
        <f>SQRT(($U$6/2)^2-($U$6/2)^2*'(OLD) bottom seam length'!T2730^2/($U$7/2)^2)</f>
        <v>#VALUE!</v>
      </c>
      <c r="W2730" s="136">
        <f t="shared" si="427"/>
        <v>54360</v>
      </c>
      <c r="X2730" t="e">
        <f>SQRT(($U$6/2)^2-($U$6/2)^2*'(OLD) bottom seam length'!W2730^2/($U$7/2)^2)</f>
        <v>#VALUE!</v>
      </c>
      <c r="Z2730" s="136">
        <f t="shared" si="428"/>
        <v>54360</v>
      </c>
      <c r="AA2730" t="e">
        <f>SQRT(($U$6/2)^2-($U$6/2)^2*'(OLD) bottom seam length'!Z2730^2/($U$7/2)^2)</f>
        <v>#VALUE!</v>
      </c>
      <c r="AC2730" s="136">
        <f t="shared" si="429"/>
        <v>54360</v>
      </c>
      <c r="AD2730" t="e">
        <f>SQRT(($U$6/2)^2-($U$6/2)^2*'(OLD) bottom seam length'!AC2730^2/($U$7/2)^2)</f>
        <v>#VALUE!</v>
      </c>
    </row>
    <row r="2731" spans="2:30">
      <c r="B2731" s="136">
        <f t="shared" si="420"/>
        <v>54400</v>
      </c>
      <c r="C2731" t="e">
        <f>SQRT(($C$5/2)^2-($C$5/2)^2*'(OLD) bottom seam length'!B2731^2/($C$6/2)^2)</f>
        <v>#DIV/0!</v>
      </c>
      <c r="E2731" s="136">
        <f t="shared" si="421"/>
        <v>54400</v>
      </c>
      <c r="F2731" t="e">
        <f>SQRT(($C$5/2)^2-($C$5/2)^2*'(OLD) bottom seam length'!E2731^2/($C$6/2)^2)</f>
        <v>#DIV/0!</v>
      </c>
      <c r="H2731" s="136">
        <f t="shared" si="422"/>
        <v>54400</v>
      </c>
      <c r="I2731" t="e">
        <f>SQRT(($C$5/2)^2-($C$5/2)^2*'(OLD) bottom seam length'!H2731^2/($C$6/2)^2)</f>
        <v>#DIV/0!</v>
      </c>
      <c r="K2731" s="136">
        <f t="shared" si="423"/>
        <v>54400</v>
      </c>
      <c r="L2731" t="e">
        <f>SQRT(($C$5/2)^2-($C$5/2)^2*'(OLD) bottom seam length'!K2731^2/($C$6/2)^2)</f>
        <v>#DIV/0!</v>
      </c>
      <c r="O2731" s="136">
        <f t="shared" si="424"/>
        <v>54400</v>
      </c>
      <c r="P2731" t="b">
        <f t="shared" si="425"/>
        <v>0</v>
      </c>
      <c r="T2731" s="136">
        <f t="shared" si="426"/>
        <v>54380</v>
      </c>
      <c r="U2731" t="e">
        <f>SQRT(($U$6/2)^2-($U$6/2)^2*'(OLD) bottom seam length'!T2731^2/($U$7/2)^2)</f>
        <v>#VALUE!</v>
      </c>
      <c r="W2731" s="136">
        <f t="shared" si="427"/>
        <v>54380</v>
      </c>
      <c r="X2731" t="e">
        <f>SQRT(($U$6/2)^2-($U$6/2)^2*'(OLD) bottom seam length'!W2731^2/($U$7/2)^2)</f>
        <v>#VALUE!</v>
      </c>
      <c r="Z2731" s="136">
        <f t="shared" si="428"/>
        <v>54380</v>
      </c>
      <c r="AA2731" t="e">
        <f>SQRT(($U$6/2)^2-($U$6/2)^2*'(OLD) bottom seam length'!Z2731^2/($U$7/2)^2)</f>
        <v>#VALUE!</v>
      </c>
      <c r="AC2731" s="136">
        <f t="shared" si="429"/>
        <v>54380</v>
      </c>
      <c r="AD2731" t="e">
        <f>SQRT(($U$6/2)^2-($U$6/2)^2*'(OLD) bottom seam length'!AC2731^2/($U$7/2)^2)</f>
        <v>#VALUE!</v>
      </c>
    </row>
    <row r="2732" spans="2:30">
      <c r="B2732" s="136">
        <f t="shared" si="420"/>
        <v>54420</v>
      </c>
      <c r="C2732" t="e">
        <f>SQRT(($C$5/2)^2-($C$5/2)^2*'(OLD) bottom seam length'!B2732^2/($C$6/2)^2)</f>
        <v>#DIV/0!</v>
      </c>
      <c r="E2732" s="136">
        <f t="shared" si="421"/>
        <v>54420</v>
      </c>
      <c r="F2732" t="e">
        <f>SQRT(($C$5/2)^2-($C$5/2)^2*'(OLD) bottom seam length'!E2732^2/($C$6/2)^2)</f>
        <v>#DIV/0!</v>
      </c>
      <c r="H2732" s="136">
        <f t="shared" si="422"/>
        <v>54420</v>
      </c>
      <c r="I2732" t="e">
        <f>SQRT(($C$5/2)^2-($C$5/2)^2*'(OLD) bottom seam length'!H2732^2/($C$6/2)^2)</f>
        <v>#DIV/0!</v>
      </c>
      <c r="K2732" s="136">
        <f t="shared" si="423"/>
        <v>54420</v>
      </c>
      <c r="L2732" t="e">
        <f>SQRT(($C$5/2)^2-($C$5/2)^2*'(OLD) bottom seam length'!K2732^2/($C$6/2)^2)</f>
        <v>#DIV/0!</v>
      </c>
      <c r="O2732" s="136">
        <f t="shared" si="424"/>
        <v>54420</v>
      </c>
      <c r="P2732" t="b">
        <f t="shared" si="425"/>
        <v>0</v>
      </c>
      <c r="T2732" s="136">
        <f t="shared" si="426"/>
        <v>54400</v>
      </c>
      <c r="U2732" t="e">
        <f>SQRT(($U$6/2)^2-($U$6/2)^2*'(OLD) bottom seam length'!T2732^2/($U$7/2)^2)</f>
        <v>#VALUE!</v>
      </c>
      <c r="W2732" s="136">
        <f t="shared" si="427"/>
        <v>54400</v>
      </c>
      <c r="X2732" t="e">
        <f>SQRT(($U$6/2)^2-($U$6/2)^2*'(OLD) bottom seam length'!W2732^2/($U$7/2)^2)</f>
        <v>#VALUE!</v>
      </c>
      <c r="Z2732" s="136">
        <f t="shared" si="428"/>
        <v>54400</v>
      </c>
      <c r="AA2732" t="e">
        <f>SQRT(($U$6/2)^2-($U$6/2)^2*'(OLD) bottom seam length'!Z2732^2/($U$7/2)^2)</f>
        <v>#VALUE!</v>
      </c>
      <c r="AC2732" s="136">
        <f t="shared" si="429"/>
        <v>54400</v>
      </c>
      <c r="AD2732" t="e">
        <f>SQRT(($U$6/2)^2-($U$6/2)^2*'(OLD) bottom seam length'!AC2732^2/($U$7/2)^2)</f>
        <v>#VALUE!</v>
      </c>
    </row>
    <row r="2733" spans="2:30">
      <c r="B2733" s="136">
        <f t="shared" si="420"/>
        <v>54440</v>
      </c>
      <c r="C2733" t="e">
        <f>SQRT(($C$5/2)^2-($C$5/2)^2*'(OLD) bottom seam length'!B2733^2/($C$6/2)^2)</f>
        <v>#DIV/0!</v>
      </c>
      <c r="E2733" s="136">
        <f t="shared" si="421"/>
        <v>54440</v>
      </c>
      <c r="F2733" t="e">
        <f>SQRT(($C$5/2)^2-($C$5/2)^2*'(OLD) bottom seam length'!E2733^2/($C$6/2)^2)</f>
        <v>#DIV/0!</v>
      </c>
      <c r="H2733" s="136">
        <f t="shared" si="422"/>
        <v>54440</v>
      </c>
      <c r="I2733" t="e">
        <f>SQRT(($C$5/2)^2-($C$5/2)^2*'(OLD) bottom seam length'!H2733^2/($C$6/2)^2)</f>
        <v>#DIV/0!</v>
      </c>
      <c r="K2733" s="136">
        <f t="shared" si="423"/>
        <v>54440</v>
      </c>
      <c r="L2733" t="e">
        <f>SQRT(($C$5/2)^2-($C$5/2)^2*'(OLD) bottom seam length'!K2733^2/($C$6/2)^2)</f>
        <v>#DIV/0!</v>
      </c>
      <c r="O2733" s="136">
        <f t="shared" si="424"/>
        <v>54440</v>
      </c>
      <c r="P2733" t="b">
        <f t="shared" si="425"/>
        <v>0</v>
      </c>
      <c r="T2733" s="136">
        <f t="shared" si="426"/>
        <v>54420</v>
      </c>
      <c r="U2733" t="e">
        <f>SQRT(($U$6/2)^2-($U$6/2)^2*'(OLD) bottom seam length'!T2733^2/($U$7/2)^2)</f>
        <v>#VALUE!</v>
      </c>
      <c r="W2733" s="136">
        <f t="shared" si="427"/>
        <v>54420</v>
      </c>
      <c r="X2733" t="e">
        <f>SQRT(($U$6/2)^2-($U$6/2)^2*'(OLD) bottom seam length'!W2733^2/($U$7/2)^2)</f>
        <v>#VALUE!</v>
      </c>
      <c r="Z2733" s="136">
        <f t="shared" si="428"/>
        <v>54420</v>
      </c>
      <c r="AA2733" t="e">
        <f>SQRT(($U$6/2)^2-($U$6/2)^2*'(OLD) bottom seam length'!Z2733^2/($U$7/2)^2)</f>
        <v>#VALUE!</v>
      </c>
      <c r="AC2733" s="136">
        <f t="shared" si="429"/>
        <v>54420</v>
      </c>
      <c r="AD2733" t="e">
        <f>SQRT(($U$6/2)^2-($U$6/2)^2*'(OLD) bottom seam length'!AC2733^2/($U$7/2)^2)</f>
        <v>#VALUE!</v>
      </c>
    </row>
    <row r="2734" spans="2:30">
      <c r="B2734" s="136">
        <f t="shared" si="420"/>
        <v>54460</v>
      </c>
      <c r="C2734" t="e">
        <f>SQRT(($C$5/2)^2-($C$5/2)^2*'(OLD) bottom seam length'!B2734^2/($C$6/2)^2)</f>
        <v>#DIV/0!</v>
      </c>
      <c r="E2734" s="136">
        <f t="shared" si="421"/>
        <v>54460</v>
      </c>
      <c r="F2734" t="e">
        <f>SQRT(($C$5/2)^2-($C$5/2)^2*'(OLD) bottom seam length'!E2734^2/($C$6/2)^2)</f>
        <v>#DIV/0!</v>
      </c>
      <c r="H2734" s="136">
        <f t="shared" si="422"/>
        <v>54460</v>
      </c>
      <c r="I2734" t="e">
        <f>SQRT(($C$5/2)^2-($C$5/2)^2*'(OLD) bottom seam length'!H2734^2/($C$6/2)^2)</f>
        <v>#DIV/0!</v>
      </c>
      <c r="K2734" s="136">
        <f t="shared" si="423"/>
        <v>54460</v>
      </c>
      <c r="L2734" t="e">
        <f>SQRT(($C$5/2)^2-($C$5/2)^2*'(OLD) bottom seam length'!K2734^2/($C$6/2)^2)</f>
        <v>#DIV/0!</v>
      </c>
      <c r="O2734" s="136">
        <f t="shared" si="424"/>
        <v>54460</v>
      </c>
      <c r="P2734" t="b">
        <f t="shared" si="425"/>
        <v>0</v>
      </c>
      <c r="T2734" s="136">
        <f t="shared" si="426"/>
        <v>54440</v>
      </c>
      <c r="U2734" t="e">
        <f>SQRT(($U$6/2)^2-($U$6/2)^2*'(OLD) bottom seam length'!T2734^2/($U$7/2)^2)</f>
        <v>#VALUE!</v>
      </c>
      <c r="W2734" s="136">
        <f t="shared" si="427"/>
        <v>54440</v>
      </c>
      <c r="X2734" t="e">
        <f>SQRT(($U$6/2)^2-($U$6/2)^2*'(OLD) bottom seam length'!W2734^2/($U$7/2)^2)</f>
        <v>#VALUE!</v>
      </c>
      <c r="Z2734" s="136">
        <f t="shared" si="428"/>
        <v>54440</v>
      </c>
      <c r="AA2734" t="e">
        <f>SQRT(($U$6/2)^2-($U$6/2)^2*'(OLD) bottom seam length'!Z2734^2/($U$7/2)^2)</f>
        <v>#VALUE!</v>
      </c>
      <c r="AC2734" s="136">
        <f t="shared" si="429"/>
        <v>54440</v>
      </c>
      <c r="AD2734" t="e">
        <f>SQRT(($U$6/2)^2-($U$6/2)^2*'(OLD) bottom seam length'!AC2734^2/($U$7/2)^2)</f>
        <v>#VALUE!</v>
      </c>
    </row>
    <row r="2735" spans="2:30">
      <c r="B2735" s="136">
        <f t="shared" si="420"/>
        <v>54480</v>
      </c>
      <c r="C2735" t="e">
        <f>SQRT(($C$5/2)^2-($C$5/2)^2*'(OLD) bottom seam length'!B2735^2/($C$6/2)^2)</f>
        <v>#DIV/0!</v>
      </c>
      <c r="E2735" s="136">
        <f t="shared" si="421"/>
        <v>54480</v>
      </c>
      <c r="F2735" t="e">
        <f>SQRT(($C$5/2)^2-($C$5/2)^2*'(OLD) bottom seam length'!E2735^2/($C$6/2)^2)</f>
        <v>#DIV/0!</v>
      </c>
      <c r="H2735" s="136">
        <f t="shared" si="422"/>
        <v>54480</v>
      </c>
      <c r="I2735" t="e">
        <f>SQRT(($C$5/2)^2-($C$5/2)^2*'(OLD) bottom seam length'!H2735^2/($C$6/2)^2)</f>
        <v>#DIV/0!</v>
      </c>
      <c r="K2735" s="136">
        <f t="shared" si="423"/>
        <v>54480</v>
      </c>
      <c r="L2735" t="e">
        <f>SQRT(($C$5/2)^2-($C$5/2)^2*'(OLD) bottom seam length'!K2735^2/($C$6/2)^2)</f>
        <v>#DIV/0!</v>
      </c>
      <c r="O2735" s="136">
        <f t="shared" si="424"/>
        <v>54480</v>
      </c>
      <c r="P2735" t="b">
        <f t="shared" si="425"/>
        <v>0</v>
      </c>
      <c r="T2735" s="136">
        <f t="shared" si="426"/>
        <v>54460</v>
      </c>
      <c r="U2735" t="e">
        <f>SQRT(($U$6/2)^2-($U$6/2)^2*'(OLD) bottom seam length'!T2735^2/($U$7/2)^2)</f>
        <v>#VALUE!</v>
      </c>
      <c r="W2735" s="136">
        <f t="shared" si="427"/>
        <v>54460</v>
      </c>
      <c r="X2735" t="e">
        <f>SQRT(($U$6/2)^2-($U$6/2)^2*'(OLD) bottom seam length'!W2735^2/($U$7/2)^2)</f>
        <v>#VALUE!</v>
      </c>
      <c r="Z2735" s="136">
        <f t="shared" si="428"/>
        <v>54460</v>
      </c>
      <c r="AA2735" t="e">
        <f>SQRT(($U$6/2)^2-($U$6/2)^2*'(OLD) bottom seam length'!Z2735^2/($U$7/2)^2)</f>
        <v>#VALUE!</v>
      </c>
      <c r="AC2735" s="136">
        <f t="shared" si="429"/>
        <v>54460</v>
      </c>
      <c r="AD2735" t="e">
        <f>SQRT(($U$6/2)^2-($U$6/2)^2*'(OLD) bottom seam length'!AC2735^2/($U$7/2)^2)</f>
        <v>#VALUE!</v>
      </c>
    </row>
    <row r="2736" spans="2:30">
      <c r="B2736" s="136">
        <f t="shared" si="420"/>
        <v>54500</v>
      </c>
      <c r="C2736" t="e">
        <f>SQRT(($C$5/2)^2-($C$5/2)^2*'(OLD) bottom seam length'!B2736^2/($C$6/2)^2)</f>
        <v>#DIV/0!</v>
      </c>
      <c r="E2736" s="136">
        <f t="shared" si="421"/>
        <v>54500</v>
      </c>
      <c r="F2736" t="e">
        <f>SQRT(($C$5/2)^2-($C$5/2)^2*'(OLD) bottom seam length'!E2736^2/($C$6/2)^2)</f>
        <v>#DIV/0!</v>
      </c>
      <c r="H2736" s="136">
        <f t="shared" si="422"/>
        <v>54500</v>
      </c>
      <c r="I2736" t="e">
        <f>SQRT(($C$5/2)^2-($C$5/2)^2*'(OLD) bottom seam length'!H2736^2/($C$6/2)^2)</f>
        <v>#DIV/0!</v>
      </c>
      <c r="K2736" s="136">
        <f t="shared" si="423"/>
        <v>54500</v>
      </c>
      <c r="L2736" t="e">
        <f>SQRT(($C$5/2)^2-($C$5/2)^2*'(OLD) bottom seam length'!K2736^2/($C$6/2)^2)</f>
        <v>#DIV/0!</v>
      </c>
      <c r="O2736" s="136">
        <f t="shared" si="424"/>
        <v>54500</v>
      </c>
      <c r="P2736" t="b">
        <f t="shared" si="425"/>
        <v>0</v>
      </c>
      <c r="T2736" s="136">
        <f t="shared" si="426"/>
        <v>54480</v>
      </c>
      <c r="U2736" t="e">
        <f>SQRT(($U$6/2)^2-($U$6/2)^2*'(OLD) bottom seam length'!T2736^2/($U$7/2)^2)</f>
        <v>#VALUE!</v>
      </c>
      <c r="W2736" s="136">
        <f t="shared" si="427"/>
        <v>54480</v>
      </c>
      <c r="X2736" t="e">
        <f>SQRT(($U$6/2)^2-($U$6/2)^2*'(OLD) bottom seam length'!W2736^2/($U$7/2)^2)</f>
        <v>#VALUE!</v>
      </c>
      <c r="Z2736" s="136">
        <f t="shared" si="428"/>
        <v>54480</v>
      </c>
      <c r="AA2736" t="e">
        <f>SQRT(($U$6/2)^2-($U$6/2)^2*'(OLD) bottom seam length'!Z2736^2/($U$7/2)^2)</f>
        <v>#VALUE!</v>
      </c>
      <c r="AC2736" s="136">
        <f t="shared" si="429"/>
        <v>54480</v>
      </c>
      <c r="AD2736" t="e">
        <f>SQRT(($U$6/2)^2-($U$6/2)^2*'(OLD) bottom seam length'!AC2736^2/($U$7/2)^2)</f>
        <v>#VALUE!</v>
      </c>
    </row>
    <row r="2737" spans="2:30">
      <c r="B2737" s="136">
        <f t="shared" si="420"/>
        <v>54520</v>
      </c>
      <c r="C2737" t="e">
        <f>SQRT(($C$5/2)^2-($C$5/2)^2*'(OLD) bottom seam length'!B2737^2/($C$6/2)^2)</f>
        <v>#DIV/0!</v>
      </c>
      <c r="E2737" s="136">
        <f t="shared" si="421"/>
        <v>54520</v>
      </c>
      <c r="F2737" t="e">
        <f>SQRT(($C$5/2)^2-($C$5/2)^2*'(OLD) bottom seam length'!E2737^2/($C$6/2)^2)</f>
        <v>#DIV/0!</v>
      </c>
      <c r="H2737" s="136">
        <f t="shared" si="422"/>
        <v>54520</v>
      </c>
      <c r="I2737" t="e">
        <f>SQRT(($C$5/2)^2-($C$5/2)^2*'(OLD) bottom seam length'!H2737^2/($C$6/2)^2)</f>
        <v>#DIV/0!</v>
      </c>
      <c r="K2737" s="136">
        <f t="shared" si="423"/>
        <v>54520</v>
      </c>
      <c r="L2737" t="e">
        <f>SQRT(($C$5/2)^2-($C$5/2)^2*'(OLD) bottom seam length'!K2737^2/($C$6/2)^2)</f>
        <v>#DIV/0!</v>
      </c>
      <c r="O2737" s="136">
        <f t="shared" si="424"/>
        <v>54520</v>
      </c>
      <c r="P2737" t="b">
        <f t="shared" si="425"/>
        <v>0</v>
      </c>
      <c r="T2737" s="136">
        <f t="shared" si="426"/>
        <v>54500</v>
      </c>
      <c r="U2737" t="e">
        <f>SQRT(($U$6/2)^2-($U$6/2)^2*'(OLD) bottom seam length'!T2737^2/($U$7/2)^2)</f>
        <v>#VALUE!</v>
      </c>
      <c r="W2737" s="136">
        <f t="shared" si="427"/>
        <v>54500</v>
      </c>
      <c r="X2737" t="e">
        <f>SQRT(($U$6/2)^2-($U$6/2)^2*'(OLD) bottom seam length'!W2737^2/($U$7/2)^2)</f>
        <v>#VALUE!</v>
      </c>
      <c r="Z2737" s="136">
        <f t="shared" si="428"/>
        <v>54500</v>
      </c>
      <c r="AA2737" t="e">
        <f>SQRT(($U$6/2)^2-($U$6/2)^2*'(OLD) bottom seam length'!Z2737^2/($U$7/2)^2)</f>
        <v>#VALUE!</v>
      </c>
      <c r="AC2737" s="136">
        <f t="shared" si="429"/>
        <v>54500</v>
      </c>
      <c r="AD2737" t="e">
        <f>SQRT(($U$6/2)^2-($U$6/2)^2*'(OLD) bottom seam length'!AC2737^2/($U$7/2)^2)</f>
        <v>#VALUE!</v>
      </c>
    </row>
    <row r="2738" spans="2:30">
      <c r="B2738" s="136">
        <f t="shared" si="420"/>
        <v>54540</v>
      </c>
      <c r="C2738" t="e">
        <f>SQRT(($C$5/2)^2-($C$5/2)^2*'(OLD) bottom seam length'!B2738^2/($C$6/2)^2)</f>
        <v>#DIV/0!</v>
      </c>
      <c r="E2738" s="136">
        <f t="shared" si="421"/>
        <v>54540</v>
      </c>
      <c r="F2738" t="e">
        <f>SQRT(($C$5/2)^2-($C$5/2)^2*'(OLD) bottom seam length'!E2738^2/($C$6/2)^2)</f>
        <v>#DIV/0!</v>
      </c>
      <c r="H2738" s="136">
        <f t="shared" si="422"/>
        <v>54540</v>
      </c>
      <c r="I2738" t="e">
        <f>SQRT(($C$5/2)^2-($C$5/2)^2*'(OLD) bottom seam length'!H2738^2/($C$6/2)^2)</f>
        <v>#DIV/0!</v>
      </c>
      <c r="K2738" s="136">
        <f t="shared" si="423"/>
        <v>54540</v>
      </c>
      <c r="L2738" t="e">
        <f>SQRT(($C$5/2)^2-($C$5/2)^2*'(OLD) bottom seam length'!K2738^2/($C$6/2)^2)</f>
        <v>#DIV/0!</v>
      </c>
      <c r="O2738" s="136">
        <f t="shared" si="424"/>
        <v>54540</v>
      </c>
      <c r="P2738" t="b">
        <f t="shared" si="425"/>
        <v>0</v>
      </c>
      <c r="T2738" s="136">
        <f t="shared" si="426"/>
        <v>54520</v>
      </c>
      <c r="U2738" t="e">
        <f>SQRT(($U$6/2)^2-($U$6/2)^2*'(OLD) bottom seam length'!T2738^2/($U$7/2)^2)</f>
        <v>#VALUE!</v>
      </c>
      <c r="W2738" s="136">
        <f t="shared" si="427"/>
        <v>54520</v>
      </c>
      <c r="X2738" t="e">
        <f>SQRT(($U$6/2)^2-($U$6/2)^2*'(OLD) bottom seam length'!W2738^2/($U$7/2)^2)</f>
        <v>#VALUE!</v>
      </c>
      <c r="Z2738" s="136">
        <f t="shared" si="428"/>
        <v>54520</v>
      </c>
      <c r="AA2738" t="e">
        <f>SQRT(($U$6/2)^2-($U$6/2)^2*'(OLD) bottom seam length'!Z2738^2/($U$7/2)^2)</f>
        <v>#VALUE!</v>
      </c>
      <c r="AC2738" s="136">
        <f t="shared" si="429"/>
        <v>54520</v>
      </c>
      <c r="AD2738" t="e">
        <f>SQRT(($U$6/2)^2-($U$6/2)^2*'(OLD) bottom seam length'!AC2738^2/($U$7/2)^2)</f>
        <v>#VALUE!</v>
      </c>
    </row>
    <row r="2739" spans="2:30">
      <c r="B2739" s="136">
        <f t="shared" si="420"/>
        <v>54560</v>
      </c>
      <c r="C2739" t="e">
        <f>SQRT(($C$5/2)^2-($C$5/2)^2*'(OLD) bottom seam length'!B2739^2/($C$6/2)^2)</f>
        <v>#DIV/0!</v>
      </c>
      <c r="E2739" s="136">
        <f t="shared" si="421"/>
        <v>54560</v>
      </c>
      <c r="F2739" t="e">
        <f>SQRT(($C$5/2)^2-($C$5/2)^2*'(OLD) bottom seam length'!E2739^2/($C$6/2)^2)</f>
        <v>#DIV/0!</v>
      </c>
      <c r="H2739" s="136">
        <f t="shared" si="422"/>
        <v>54560</v>
      </c>
      <c r="I2739" t="e">
        <f>SQRT(($C$5/2)^2-($C$5/2)^2*'(OLD) bottom seam length'!H2739^2/($C$6/2)^2)</f>
        <v>#DIV/0!</v>
      </c>
      <c r="K2739" s="136">
        <f t="shared" si="423"/>
        <v>54560</v>
      </c>
      <c r="L2739" t="e">
        <f>SQRT(($C$5/2)^2-($C$5/2)^2*'(OLD) bottom seam length'!K2739^2/($C$6/2)^2)</f>
        <v>#DIV/0!</v>
      </c>
      <c r="O2739" s="136">
        <f t="shared" si="424"/>
        <v>54560</v>
      </c>
      <c r="P2739" t="b">
        <f t="shared" si="425"/>
        <v>0</v>
      </c>
      <c r="T2739" s="136">
        <f t="shared" si="426"/>
        <v>54540</v>
      </c>
      <c r="U2739" t="e">
        <f>SQRT(($U$6/2)^2-($U$6/2)^2*'(OLD) bottom seam length'!T2739^2/($U$7/2)^2)</f>
        <v>#VALUE!</v>
      </c>
      <c r="W2739" s="136">
        <f t="shared" si="427"/>
        <v>54540</v>
      </c>
      <c r="X2739" t="e">
        <f>SQRT(($U$6/2)^2-($U$6/2)^2*'(OLD) bottom seam length'!W2739^2/($U$7/2)^2)</f>
        <v>#VALUE!</v>
      </c>
      <c r="Z2739" s="136">
        <f t="shared" si="428"/>
        <v>54540</v>
      </c>
      <c r="AA2739" t="e">
        <f>SQRT(($U$6/2)^2-($U$6/2)^2*'(OLD) bottom seam length'!Z2739^2/($U$7/2)^2)</f>
        <v>#VALUE!</v>
      </c>
      <c r="AC2739" s="136">
        <f t="shared" si="429"/>
        <v>54540</v>
      </c>
      <c r="AD2739" t="e">
        <f>SQRT(($U$6/2)^2-($U$6/2)^2*'(OLD) bottom seam length'!AC2739^2/($U$7/2)^2)</f>
        <v>#VALUE!</v>
      </c>
    </row>
    <row r="2740" spans="2:30">
      <c r="B2740" s="136">
        <f t="shared" si="420"/>
        <v>54580</v>
      </c>
      <c r="C2740" t="e">
        <f>SQRT(($C$5/2)^2-($C$5/2)^2*'(OLD) bottom seam length'!B2740^2/($C$6/2)^2)</f>
        <v>#DIV/0!</v>
      </c>
      <c r="E2740" s="136">
        <f t="shared" si="421"/>
        <v>54580</v>
      </c>
      <c r="F2740" t="e">
        <f>SQRT(($C$5/2)^2-($C$5/2)^2*'(OLD) bottom seam length'!E2740^2/($C$6/2)^2)</f>
        <v>#DIV/0!</v>
      </c>
      <c r="H2740" s="136">
        <f t="shared" si="422"/>
        <v>54580</v>
      </c>
      <c r="I2740" t="e">
        <f>SQRT(($C$5/2)^2-($C$5/2)^2*'(OLD) bottom seam length'!H2740^2/($C$6/2)^2)</f>
        <v>#DIV/0!</v>
      </c>
      <c r="K2740" s="136">
        <f t="shared" si="423"/>
        <v>54580</v>
      </c>
      <c r="L2740" t="e">
        <f>SQRT(($C$5/2)^2-($C$5/2)^2*'(OLD) bottom seam length'!K2740^2/($C$6/2)^2)</f>
        <v>#DIV/0!</v>
      </c>
      <c r="O2740" s="136">
        <f t="shared" si="424"/>
        <v>54580</v>
      </c>
      <c r="P2740" t="b">
        <f t="shared" si="425"/>
        <v>0</v>
      </c>
      <c r="T2740" s="136">
        <f t="shared" si="426"/>
        <v>54560</v>
      </c>
      <c r="U2740" t="e">
        <f>SQRT(($U$6/2)^2-($U$6/2)^2*'(OLD) bottom seam length'!T2740^2/($U$7/2)^2)</f>
        <v>#VALUE!</v>
      </c>
      <c r="W2740" s="136">
        <f t="shared" si="427"/>
        <v>54560</v>
      </c>
      <c r="X2740" t="e">
        <f>SQRT(($U$6/2)^2-($U$6/2)^2*'(OLD) bottom seam length'!W2740^2/($U$7/2)^2)</f>
        <v>#VALUE!</v>
      </c>
      <c r="Z2740" s="136">
        <f t="shared" si="428"/>
        <v>54560</v>
      </c>
      <c r="AA2740" t="e">
        <f>SQRT(($U$6/2)^2-($U$6/2)^2*'(OLD) bottom seam length'!Z2740^2/($U$7/2)^2)</f>
        <v>#VALUE!</v>
      </c>
      <c r="AC2740" s="136">
        <f t="shared" si="429"/>
        <v>54560</v>
      </c>
      <c r="AD2740" t="e">
        <f>SQRT(($U$6/2)^2-($U$6/2)^2*'(OLD) bottom seam length'!AC2740^2/($U$7/2)^2)</f>
        <v>#VALUE!</v>
      </c>
    </row>
    <row r="2741" spans="2:30">
      <c r="B2741" s="136">
        <f t="shared" si="420"/>
        <v>54600</v>
      </c>
      <c r="C2741" t="e">
        <f>SQRT(($C$5/2)^2-($C$5/2)^2*'(OLD) bottom seam length'!B2741^2/($C$6/2)^2)</f>
        <v>#DIV/0!</v>
      </c>
      <c r="E2741" s="136">
        <f t="shared" si="421"/>
        <v>54600</v>
      </c>
      <c r="F2741" t="e">
        <f>SQRT(($C$5/2)^2-($C$5/2)^2*'(OLD) bottom seam length'!E2741^2/($C$6/2)^2)</f>
        <v>#DIV/0!</v>
      </c>
      <c r="H2741" s="136">
        <f t="shared" si="422"/>
        <v>54600</v>
      </c>
      <c r="I2741" t="e">
        <f>SQRT(($C$5/2)^2-($C$5/2)^2*'(OLD) bottom seam length'!H2741^2/($C$6/2)^2)</f>
        <v>#DIV/0!</v>
      </c>
      <c r="K2741" s="136">
        <f t="shared" si="423"/>
        <v>54600</v>
      </c>
      <c r="L2741" t="e">
        <f>SQRT(($C$5/2)^2-($C$5/2)^2*'(OLD) bottom seam length'!K2741^2/($C$6/2)^2)</f>
        <v>#DIV/0!</v>
      </c>
      <c r="O2741" s="136">
        <f t="shared" si="424"/>
        <v>54600</v>
      </c>
      <c r="P2741" t="b">
        <f t="shared" si="425"/>
        <v>0</v>
      </c>
      <c r="T2741" s="136">
        <f t="shared" si="426"/>
        <v>54580</v>
      </c>
      <c r="U2741" t="e">
        <f>SQRT(($U$6/2)^2-($U$6/2)^2*'(OLD) bottom seam length'!T2741^2/($U$7/2)^2)</f>
        <v>#VALUE!</v>
      </c>
      <c r="W2741" s="136">
        <f t="shared" si="427"/>
        <v>54580</v>
      </c>
      <c r="X2741" t="e">
        <f>SQRT(($U$6/2)^2-($U$6/2)^2*'(OLD) bottom seam length'!W2741^2/($U$7/2)^2)</f>
        <v>#VALUE!</v>
      </c>
      <c r="Z2741" s="136">
        <f t="shared" si="428"/>
        <v>54580</v>
      </c>
      <c r="AA2741" t="e">
        <f>SQRT(($U$6/2)^2-($U$6/2)^2*'(OLD) bottom seam length'!Z2741^2/($U$7/2)^2)</f>
        <v>#VALUE!</v>
      </c>
      <c r="AC2741" s="136">
        <f t="shared" si="429"/>
        <v>54580</v>
      </c>
      <c r="AD2741" t="e">
        <f>SQRT(($U$6/2)^2-($U$6/2)^2*'(OLD) bottom seam length'!AC2741^2/($U$7/2)^2)</f>
        <v>#VALUE!</v>
      </c>
    </row>
    <row r="2742" spans="2:30">
      <c r="B2742" s="136">
        <f t="shared" si="420"/>
        <v>54620</v>
      </c>
      <c r="C2742" t="e">
        <f>SQRT(($C$5/2)^2-($C$5/2)^2*'(OLD) bottom seam length'!B2742^2/($C$6/2)^2)</f>
        <v>#DIV/0!</v>
      </c>
      <c r="E2742" s="136">
        <f t="shared" si="421"/>
        <v>54620</v>
      </c>
      <c r="F2742" t="e">
        <f>SQRT(($C$5/2)^2-($C$5/2)^2*'(OLD) bottom seam length'!E2742^2/($C$6/2)^2)</f>
        <v>#DIV/0!</v>
      </c>
      <c r="H2742" s="136">
        <f t="shared" si="422"/>
        <v>54620</v>
      </c>
      <c r="I2742" t="e">
        <f>SQRT(($C$5/2)^2-($C$5/2)^2*'(OLD) bottom seam length'!H2742^2/($C$6/2)^2)</f>
        <v>#DIV/0!</v>
      </c>
      <c r="K2742" s="136">
        <f t="shared" si="423"/>
        <v>54620</v>
      </c>
      <c r="L2742" t="e">
        <f>SQRT(($C$5/2)^2-($C$5/2)^2*'(OLD) bottom seam length'!K2742^2/($C$6/2)^2)</f>
        <v>#DIV/0!</v>
      </c>
      <c r="O2742" s="136">
        <f t="shared" si="424"/>
        <v>54620</v>
      </c>
      <c r="P2742" t="b">
        <f t="shared" si="425"/>
        <v>0</v>
      </c>
      <c r="T2742" s="136">
        <f t="shared" si="426"/>
        <v>54600</v>
      </c>
      <c r="U2742" t="e">
        <f>SQRT(($U$6/2)^2-($U$6/2)^2*'(OLD) bottom seam length'!T2742^2/($U$7/2)^2)</f>
        <v>#VALUE!</v>
      </c>
      <c r="W2742" s="136">
        <f t="shared" si="427"/>
        <v>54600</v>
      </c>
      <c r="X2742" t="e">
        <f>SQRT(($U$6/2)^2-($U$6/2)^2*'(OLD) bottom seam length'!W2742^2/($U$7/2)^2)</f>
        <v>#VALUE!</v>
      </c>
      <c r="Z2742" s="136">
        <f t="shared" si="428"/>
        <v>54600</v>
      </c>
      <c r="AA2742" t="e">
        <f>SQRT(($U$6/2)^2-($U$6/2)^2*'(OLD) bottom seam length'!Z2742^2/($U$7/2)^2)</f>
        <v>#VALUE!</v>
      </c>
      <c r="AC2742" s="136">
        <f t="shared" si="429"/>
        <v>54600</v>
      </c>
      <c r="AD2742" t="e">
        <f>SQRT(($U$6/2)^2-($U$6/2)^2*'(OLD) bottom seam length'!AC2742^2/($U$7/2)^2)</f>
        <v>#VALUE!</v>
      </c>
    </row>
    <row r="2743" spans="2:30">
      <c r="B2743" s="136">
        <f t="shared" si="420"/>
        <v>54640</v>
      </c>
      <c r="C2743" t="e">
        <f>SQRT(($C$5/2)^2-($C$5/2)^2*'(OLD) bottom seam length'!B2743^2/($C$6/2)^2)</f>
        <v>#DIV/0!</v>
      </c>
      <c r="E2743" s="136">
        <f t="shared" si="421"/>
        <v>54640</v>
      </c>
      <c r="F2743" t="e">
        <f>SQRT(($C$5/2)^2-($C$5/2)^2*'(OLD) bottom seam length'!E2743^2/($C$6/2)^2)</f>
        <v>#DIV/0!</v>
      </c>
      <c r="H2743" s="136">
        <f t="shared" si="422"/>
        <v>54640</v>
      </c>
      <c r="I2743" t="e">
        <f>SQRT(($C$5/2)^2-($C$5/2)^2*'(OLD) bottom seam length'!H2743^2/($C$6/2)^2)</f>
        <v>#DIV/0!</v>
      </c>
      <c r="K2743" s="136">
        <f t="shared" si="423"/>
        <v>54640</v>
      </c>
      <c r="L2743" t="e">
        <f>SQRT(($C$5/2)^2-($C$5/2)^2*'(OLD) bottom seam length'!K2743^2/($C$6/2)^2)</f>
        <v>#DIV/0!</v>
      </c>
      <c r="O2743" s="136">
        <f t="shared" si="424"/>
        <v>54640</v>
      </c>
      <c r="P2743" t="b">
        <f t="shared" si="425"/>
        <v>0</v>
      </c>
      <c r="T2743" s="136">
        <f t="shared" si="426"/>
        <v>54620</v>
      </c>
      <c r="U2743" t="e">
        <f>SQRT(($U$6/2)^2-($U$6/2)^2*'(OLD) bottom seam length'!T2743^2/($U$7/2)^2)</f>
        <v>#VALUE!</v>
      </c>
      <c r="W2743" s="136">
        <f t="shared" si="427"/>
        <v>54620</v>
      </c>
      <c r="X2743" t="e">
        <f>SQRT(($U$6/2)^2-($U$6/2)^2*'(OLD) bottom seam length'!W2743^2/($U$7/2)^2)</f>
        <v>#VALUE!</v>
      </c>
      <c r="Z2743" s="136">
        <f t="shared" si="428"/>
        <v>54620</v>
      </c>
      <c r="AA2743" t="e">
        <f>SQRT(($U$6/2)^2-($U$6/2)^2*'(OLD) bottom seam length'!Z2743^2/($U$7/2)^2)</f>
        <v>#VALUE!</v>
      </c>
      <c r="AC2743" s="136">
        <f t="shared" si="429"/>
        <v>54620</v>
      </c>
      <c r="AD2743" t="e">
        <f>SQRT(($U$6/2)^2-($U$6/2)^2*'(OLD) bottom seam length'!AC2743^2/($U$7/2)^2)</f>
        <v>#VALUE!</v>
      </c>
    </row>
    <row r="2744" spans="2:30">
      <c r="B2744" s="136">
        <f t="shared" si="420"/>
        <v>54660</v>
      </c>
      <c r="C2744" t="e">
        <f>SQRT(($C$5/2)^2-($C$5/2)^2*'(OLD) bottom seam length'!B2744^2/($C$6/2)^2)</f>
        <v>#DIV/0!</v>
      </c>
      <c r="E2744" s="136">
        <f t="shared" si="421"/>
        <v>54660</v>
      </c>
      <c r="F2744" t="e">
        <f>SQRT(($C$5/2)^2-($C$5/2)^2*'(OLD) bottom seam length'!E2744^2/($C$6/2)^2)</f>
        <v>#DIV/0!</v>
      </c>
      <c r="H2744" s="136">
        <f t="shared" si="422"/>
        <v>54660</v>
      </c>
      <c r="I2744" t="e">
        <f>SQRT(($C$5/2)^2-($C$5/2)^2*'(OLD) bottom seam length'!H2744^2/($C$6/2)^2)</f>
        <v>#DIV/0!</v>
      </c>
      <c r="K2744" s="136">
        <f t="shared" si="423"/>
        <v>54660</v>
      </c>
      <c r="L2744" t="e">
        <f>SQRT(($C$5/2)^2-($C$5/2)^2*'(OLD) bottom seam length'!K2744^2/($C$6/2)^2)</f>
        <v>#DIV/0!</v>
      </c>
      <c r="O2744" s="136">
        <f t="shared" si="424"/>
        <v>54660</v>
      </c>
      <c r="P2744" t="b">
        <f t="shared" si="425"/>
        <v>0</v>
      </c>
      <c r="T2744" s="136">
        <f t="shared" si="426"/>
        <v>54640</v>
      </c>
      <c r="U2744" t="e">
        <f>SQRT(($U$6/2)^2-($U$6/2)^2*'(OLD) bottom seam length'!T2744^2/($U$7/2)^2)</f>
        <v>#VALUE!</v>
      </c>
      <c r="W2744" s="136">
        <f t="shared" si="427"/>
        <v>54640</v>
      </c>
      <c r="X2744" t="e">
        <f>SQRT(($U$6/2)^2-($U$6/2)^2*'(OLD) bottom seam length'!W2744^2/($U$7/2)^2)</f>
        <v>#VALUE!</v>
      </c>
      <c r="Z2744" s="136">
        <f t="shared" si="428"/>
        <v>54640</v>
      </c>
      <c r="AA2744" t="e">
        <f>SQRT(($U$6/2)^2-($U$6/2)^2*'(OLD) bottom seam length'!Z2744^2/($U$7/2)^2)</f>
        <v>#VALUE!</v>
      </c>
      <c r="AC2744" s="136">
        <f t="shared" si="429"/>
        <v>54640</v>
      </c>
      <c r="AD2744" t="e">
        <f>SQRT(($U$6/2)^2-($U$6/2)^2*'(OLD) bottom seam length'!AC2744^2/($U$7/2)^2)</f>
        <v>#VALUE!</v>
      </c>
    </row>
    <row r="2745" spans="2:30">
      <c r="B2745" s="136">
        <f t="shared" si="420"/>
        <v>54680</v>
      </c>
      <c r="C2745" t="e">
        <f>SQRT(($C$5/2)^2-($C$5/2)^2*'(OLD) bottom seam length'!B2745^2/($C$6/2)^2)</f>
        <v>#DIV/0!</v>
      </c>
      <c r="E2745" s="136">
        <f t="shared" si="421"/>
        <v>54680</v>
      </c>
      <c r="F2745" t="e">
        <f>SQRT(($C$5/2)^2-($C$5/2)^2*'(OLD) bottom seam length'!E2745^2/($C$6/2)^2)</f>
        <v>#DIV/0!</v>
      </c>
      <c r="H2745" s="136">
        <f t="shared" si="422"/>
        <v>54680</v>
      </c>
      <c r="I2745" t="e">
        <f>SQRT(($C$5/2)^2-($C$5/2)^2*'(OLD) bottom seam length'!H2745^2/($C$6/2)^2)</f>
        <v>#DIV/0!</v>
      </c>
      <c r="K2745" s="136">
        <f t="shared" si="423"/>
        <v>54680</v>
      </c>
      <c r="L2745" t="e">
        <f>SQRT(($C$5/2)^2-($C$5/2)^2*'(OLD) bottom seam length'!K2745^2/($C$6/2)^2)</f>
        <v>#DIV/0!</v>
      </c>
      <c r="O2745" s="136">
        <f t="shared" si="424"/>
        <v>54680</v>
      </c>
      <c r="P2745" t="b">
        <f t="shared" si="425"/>
        <v>0</v>
      </c>
      <c r="T2745" s="136">
        <f t="shared" si="426"/>
        <v>54660</v>
      </c>
      <c r="U2745" t="e">
        <f>SQRT(($U$6/2)^2-($U$6/2)^2*'(OLD) bottom seam length'!T2745^2/($U$7/2)^2)</f>
        <v>#VALUE!</v>
      </c>
      <c r="W2745" s="136">
        <f t="shared" si="427"/>
        <v>54660</v>
      </c>
      <c r="X2745" t="e">
        <f>SQRT(($U$6/2)^2-($U$6/2)^2*'(OLD) bottom seam length'!W2745^2/($U$7/2)^2)</f>
        <v>#VALUE!</v>
      </c>
      <c r="Z2745" s="136">
        <f t="shared" si="428"/>
        <v>54660</v>
      </c>
      <c r="AA2745" t="e">
        <f>SQRT(($U$6/2)^2-($U$6/2)^2*'(OLD) bottom seam length'!Z2745^2/($U$7/2)^2)</f>
        <v>#VALUE!</v>
      </c>
      <c r="AC2745" s="136">
        <f t="shared" si="429"/>
        <v>54660</v>
      </c>
      <c r="AD2745" t="e">
        <f>SQRT(($U$6/2)^2-($U$6/2)^2*'(OLD) bottom seam length'!AC2745^2/($U$7/2)^2)</f>
        <v>#VALUE!</v>
      </c>
    </row>
    <row r="2746" spans="2:30">
      <c r="B2746" s="136">
        <f t="shared" si="420"/>
        <v>54700</v>
      </c>
      <c r="C2746" t="e">
        <f>SQRT(($C$5/2)^2-($C$5/2)^2*'(OLD) bottom seam length'!B2746^2/($C$6/2)^2)</f>
        <v>#DIV/0!</v>
      </c>
      <c r="E2746" s="136">
        <f t="shared" si="421"/>
        <v>54700</v>
      </c>
      <c r="F2746" t="e">
        <f>SQRT(($C$5/2)^2-($C$5/2)^2*'(OLD) bottom seam length'!E2746^2/($C$6/2)^2)</f>
        <v>#DIV/0!</v>
      </c>
      <c r="H2746" s="136">
        <f t="shared" si="422"/>
        <v>54700</v>
      </c>
      <c r="I2746" t="e">
        <f>SQRT(($C$5/2)^2-($C$5/2)^2*'(OLD) bottom seam length'!H2746^2/($C$6/2)^2)</f>
        <v>#DIV/0!</v>
      </c>
      <c r="K2746" s="136">
        <f t="shared" si="423"/>
        <v>54700</v>
      </c>
      <c r="L2746" t="e">
        <f>SQRT(($C$5/2)^2-($C$5/2)^2*'(OLD) bottom seam length'!K2746^2/($C$6/2)^2)</f>
        <v>#DIV/0!</v>
      </c>
      <c r="O2746" s="136">
        <f t="shared" si="424"/>
        <v>54700</v>
      </c>
      <c r="P2746" t="b">
        <f t="shared" si="425"/>
        <v>0</v>
      </c>
      <c r="T2746" s="136">
        <f t="shared" si="426"/>
        <v>54680</v>
      </c>
      <c r="U2746" t="e">
        <f>SQRT(($U$6/2)^2-($U$6/2)^2*'(OLD) bottom seam length'!T2746^2/($U$7/2)^2)</f>
        <v>#VALUE!</v>
      </c>
      <c r="W2746" s="136">
        <f t="shared" si="427"/>
        <v>54680</v>
      </c>
      <c r="X2746" t="e">
        <f>SQRT(($U$6/2)^2-($U$6/2)^2*'(OLD) bottom seam length'!W2746^2/($U$7/2)^2)</f>
        <v>#VALUE!</v>
      </c>
      <c r="Z2746" s="136">
        <f t="shared" si="428"/>
        <v>54680</v>
      </c>
      <c r="AA2746" t="e">
        <f>SQRT(($U$6/2)^2-($U$6/2)^2*'(OLD) bottom seam length'!Z2746^2/($U$7/2)^2)</f>
        <v>#VALUE!</v>
      </c>
      <c r="AC2746" s="136">
        <f t="shared" si="429"/>
        <v>54680</v>
      </c>
      <c r="AD2746" t="e">
        <f>SQRT(($U$6/2)^2-($U$6/2)^2*'(OLD) bottom seam length'!AC2746^2/($U$7/2)^2)</f>
        <v>#VALUE!</v>
      </c>
    </row>
    <row r="2747" spans="2:30">
      <c r="B2747" s="136">
        <f t="shared" si="420"/>
        <v>54720</v>
      </c>
      <c r="C2747" t="e">
        <f>SQRT(($C$5/2)^2-($C$5/2)^2*'(OLD) bottom seam length'!B2747^2/($C$6/2)^2)</f>
        <v>#DIV/0!</v>
      </c>
      <c r="E2747" s="136">
        <f t="shared" si="421"/>
        <v>54720</v>
      </c>
      <c r="F2747" t="e">
        <f>SQRT(($C$5/2)^2-($C$5/2)^2*'(OLD) bottom seam length'!E2747^2/($C$6/2)^2)</f>
        <v>#DIV/0!</v>
      </c>
      <c r="H2747" s="136">
        <f t="shared" si="422"/>
        <v>54720</v>
      </c>
      <c r="I2747" t="e">
        <f>SQRT(($C$5/2)^2-($C$5/2)^2*'(OLD) bottom seam length'!H2747^2/($C$6/2)^2)</f>
        <v>#DIV/0!</v>
      </c>
      <c r="K2747" s="136">
        <f t="shared" si="423"/>
        <v>54720</v>
      </c>
      <c r="L2747" t="e">
        <f>SQRT(($C$5/2)^2-($C$5/2)^2*'(OLD) bottom seam length'!K2747^2/($C$6/2)^2)</f>
        <v>#DIV/0!</v>
      </c>
      <c r="O2747" s="136">
        <f t="shared" si="424"/>
        <v>54720</v>
      </c>
      <c r="P2747" t="b">
        <f t="shared" si="425"/>
        <v>0</v>
      </c>
      <c r="T2747" s="136">
        <f t="shared" si="426"/>
        <v>54700</v>
      </c>
      <c r="U2747" t="e">
        <f>SQRT(($U$6/2)^2-($U$6/2)^2*'(OLD) bottom seam length'!T2747^2/($U$7/2)^2)</f>
        <v>#VALUE!</v>
      </c>
      <c r="W2747" s="136">
        <f t="shared" si="427"/>
        <v>54700</v>
      </c>
      <c r="X2747" t="e">
        <f>SQRT(($U$6/2)^2-($U$6/2)^2*'(OLD) bottom seam length'!W2747^2/($U$7/2)^2)</f>
        <v>#VALUE!</v>
      </c>
      <c r="Z2747" s="136">
        <f t="shared" si="428"/>
        <v>54700</v>
      </c>
      <c r="AA2747" t="e">
        <f>SQRT(($U$6/2)^2-($U$6/2)^2*'(OLD) bottom seam length'!Z2747^2/($U$7/2)^2)</f>
        <v>#VALUE!</v>
      </c>
      <c r="AC2747" s="136">
        <f t="shared" si="429"/>
        <v>54700</v>
      </c>
      <c r="AD2747" t="e">
        <f>SQRT(($U$6/2)^2-($U$6/2)^2*'(OLD) bottom seam length'!AC2747^2/($U$7/2)^2)</f>
        <v>#VALUE!</v>
      </c>
    </row>
    <row r="2748" spans="2:30">
      <c r="B2748" s="136">
        <f t="shared" si="420"/>
        <v>54740</v>
      </c>
      <c r="C2748" t="e">
        <f>SQRT(($C$5/2)^2-($C$5/2)^2*'(OLD) bottom seam length'!B2748^2/($C$6/2)^2)</f>
        <v>#DIV/0!</v>
      </c>
      <c r="E2748" s="136">
        <f t="shared" si="421"/>
        <v>54740</v>
      </c>
      <c r="F2748" t="e">
        <f>SQRT(($C$5/2)^2-($C$5/2)^2*'(OLD) bottom seam length'!E2748^2/($C$6/2)^2)</f>
        <v>#DIV/0!</v>
      </c>
      <c r="H2748" s="136">
        <f t="shared" si="422"/>
        <v>54740</v>
      </c>
      <c r="I2748" t="e">
        <f>SQRT(($C$5/2)^2-($C$5/2)^2*'(OLD) bottom seam length'!H2748^2/($C$6/2)^2)</f>
        <v>#DIV/0!</v>
      </c>
      <c r="K2748" s="136">
        <f t="shared" si="423"/>
        <v>54740</v>
      </c>
      <c r="L2748" t="e">
        <f>SQRT(($C$5/2)^2-($C$5/2)^2*'(OLD) bottom seam length'!K2748^2/($C$6/2)^2)</f>
        <v>#DIV/0!</v>
      </c>
      <c r="O2748" s="136">
        <f t="shared" si="424"/>
        <v>54740</v>
      </c>
      <c r="P2748" t="b">
        <f t="shared" si="425"/>
        <v>0</v>
      </c>
      <c r="T2748" s="136">
        <f t="shared" si="426"/>
        <v>54720</v>
      </c>
      <c r="U2748" t="e">
        <f>SQRT(($U$6/2)^2-($U$6/2)^2*'(OLD) bottom seam length'!T2748^2/($U$7/2)^2)</f>
        <v>#VALUE!</v>
      </c>
      <c r="W2748" s="136">
        <f t="shared" si="427"/>
        <v>54720</v>
      </c>
      <c r="X2748" t="e">
        <f>SQRT(($U$6/2)^2-($U$6/2)^2*'(OLD) bottom seam length'!W2748^2/($U$7/2)^2)</f>
        <v>#VALUE!</v>
      </c>
      <c r="Z2748" s="136">
        <f t="shared" si="428"/>
        <v>54720</v>
      </c>
      <c r="AA2748" t="e">
        <f>SQRT(($U$6/2)^2-($U$6/2)^2*'(OLD) bottom seam length'!Z2748^2/($U$7/2)^2)</f>
        <v>#VALUE!</v>
      </c>
      <c r="AC2748" s="136">
        <f t="shared" si="429"/>
        <v>54720</v>
      </c>
      <c r="AD2748" t="e">
        <f>SQRT(($U$6/2)^2-($U$6/2)^2*'(OLD) bottom seam length'!AC2748^2/($U$7/2)^2)</f>
        <v>#VALUE!</v>
      </c>
    </row>
    <row r="2749" spans="2:30">
      <c r="B2749" s="136">
        <f t="shared" si="420"/>
        <v>54760</v>
      </c>
      <c r="C2749" t="e">
        <f>SQRT(($C$5/2)^2-($C$5/2)^2*'(OLD) bottom seam length'!B2749^2/($C$6/2)^2)</f>
        <v>#DIV/0!</v>
      </c>
      <c r="E2749" s="136">
        <f t="shared" si="421"/>
        <v>54760</v>
      </c>
      <c r="F2749" t="e">
        <f>SQRT(($C$5/2)^2-($C$5/2)^2*'(OLD) bottom seam length'!E2749^2/($C$6/2)^2)</f>
        <v>#DIV/0!</v>
      </c>
      <c r="H2749" s="136">
        <f t="shared" si="422"/>
        <v>54760</v>
      </c>
      <c r="I2749" t="e">
        <f>SQRT(($C$5/2)^2-($C$5/2)^2*'(OLD) bottom seam length'!H2749^2/($C$6/2)^2)</f>
        <v>#DIV/0!</v>
      </c>
      <c r="K2749" s="136">
        <f t="shared" si="423"/>
        <v>54760</v>
      </c>
      <c r="L2749" t="e">
        <f>SQRT(($C$5/2)^2-($C$5/2)^2*'(OLD) bottom seam length'!K2749^2/($C$6/2)^2)</f>
        <v>#DIV/0!</v>
      </c>
      <c r="O2749" s="136">
        <f t="shared" si="424"/>
        <v>54760</v>
      </c>
      <c r="P2749" t="b">
        <f t="shared" si="425"/>
        <v>0</v>
      </c>
      <c r="T2749" s="136">
        <f t="shared" si="426"/>
        <v>54740</v>
      </c>
      <c r="U2749" t="e">
        <f>SQRT(($U$6/2)^2-($U$6/2)^2*'(OLD) bottom seam length'!T2749^2/($U$7/2)^2)</f>
        <v>#VALUE!</v>
      </c>
      <c r="W2749" s="136">
        <f t="shared" si="427"/>
        <v>54740</v>
      </c>
      <c r="X2749" t="e">
        <f>SQRT(($U$6/2)^2-($U$6/2)^2*'(OLD) bottom seam length'!W2749^2/($U$7/2)^2)</f>
        <v>#VALUE!</v>
      </c>
      <c r="Z2749" s="136">
        <f t="shared" si="428"/>
        <v>54740</v>
      </c>
      <c r="AA2749" t="e">
        <f>SQRT(($U$6/2)^2-($U$6/2)^2*'(OLD) bottom seam length'!Z2749^2/($U$7/2)^2)</f>
        <v>#VALUE!</v>
      </c>
      <c r="AC2749" s="136">
        <f t="shared" si="429"/>
        <v>54740</v>
      </c>
      <c r="AD2749" t="e">
        <f>SQRT(($U$6/2)^2-($U$6/2)^2*'(OLD) bottom seam length'!AC2749^2/($U$7/2)^2)</f>
        <v>#VALUE!</v>
      </c>
    </row>
    <row r="2750" spans="2:30">
      <c r="B2750" s="136">
        <f t="shared" si="420"/>
        <v>54780</v>
      </c>
      <c r="C2750" t="e">
        <f>SQRT(($C$5/2)^2-($C$5/2)^2*'(OLD) bottom seam length'!B2750^2/($C$6/2)^2)</f>
        <v>#DIV/0!</v>
      </c>
      <c r="E2750" s="136">
        <f t="shared" si="421"/>
        <v>54780</v>
      </c>
      <c r="F2750" t="e">
        <f>SQRT(($C$5/2)^2-($C$5/2)^2*'(OLD) bottom seam length'!E2750^2/($C$6/2)^2)</f>
        <v>#DIV/0!</v>
      </c>
      <c r="H2750" s="136">
        <f t="shared" si="422"/>
        <v>54780</v>
      </c>
      <c r="I2750" t="e">
        <f>SQRT(($C$5/2)^2-($C$5/2)^2*'(OLD) bottom seam length'!H2750^2/($C$6/2)^2)</f>
        <v>#DIV/0!</v>
      </c>
      <c r="K2750" s="136">
        <f t="shared" si="423"/>
        <v>54780</v>
      </c>
      <c r="L2750" t="e">
        <f>SQRT(($C$5/2)^2-($C$5/2)^2*'(OLD) bottom seam length'!K2750^2/($C$6/2)^2)</f>
        <v>#DIV/0!</v>
      </c>
      <c r="O2750" s="136">
        <f t="shared" si="424"/>
        <v>54780</v>
      </c>
      <c r="P2750" t="b">
        <f t="shared" si="425"/>
        <v>0</v>
      </c>
      <c r="T2750" s="136">
        <f t="shared" si="426"/>
        <v>54760</v>
      </c>
      <c r="U2750" t="e">
        <f>SQRT(($U$6/2)^2-($U$6/2)^2*'(OLD) bottom seam length'!T2750^2/($U$7/2)^2)</f>
        <v>#VALUE!</v>
      </c>
      <c r="W2750" s="136">
        <f t="shared" si="427"/>
        <v>54760</v>
      </c>
      <c r="X2750" t="e">
        <f>SQRT(($U$6/2)^2-($U$6/2)^2*'(OLD) bottom seam length'!W2750^2/($U$7/2)^2)</f>
        <v>#VALUE!</v>
      </c>
      <c r="Z2750" s="136">
        <f t="shared" si="428"/>
        <v>54760</v>
      </c>
      <c r="AA2750" t="e">
        <f>SQRT(($U$6/2)^2-($U$6/2)^2*'(OLD) bottom seam length'!Z2750^2/($U$7/2)^2)</f>
        <v>#VALUE!</v>
      </c>
      <c r="AC2750" s="136">
        <f t="shared" si="429"/>
        <v>54760</v>
      </c>
      <c r="AD2750" t="e">
        <f>SQRT(($U$6/2)^2-($U$6/2)^2*'(OLD) bottom seam length'!AC2750^2/($U$7/2)^2)</f>
        <v>#VALUE!</v>
      </c>
    </row>
    <row r="2751" spans="2:30">
      <c r="B2751" s="136">
        <f t="shared" si="420"/>
        <v>54800</v>
      </c>
      <c r="C2751" t="e">
        <f>SQRT(($C$5/2)^2-($C$5/2)^2*'(OLD) bottom seam length'!B2751^2/($C$6/2)^2)</f>
        <v>#DIV/0!</v>
      </c>
      <c r="E2751" s="136">
        <f t="shared" si="421"/>
        <v>54800</v>
      </c>
      <c r="F2751" t="e">
        <f>SQRT(($C$5/2)^2-($C$5/2)^2*'(OLD) bottom seam length'!E2751^2/($C$6/2)^2)</f>
        <v>#DIV/0!</v>
      </c>
      <c r="H2751" s="136">
        <f t="shared" si="422"/>
        <v>54800</v>
      </c>
      <c r="I2751" t="e">
        <f>SQRT(($C$5/2)^2-($C$5/2)^2*'(OLD) bottom seam length'!H2751^2/($C$6/2)^2)</f>
        <v>#DIV/0!</v>
      </c>
      <c r="K2751" s="136">
        <f t="shared" si="423"/>
        <v>54800</v>
      </c>
      <c r="L2751" t="e">
        <f>SQRT(($C$5/2)^2-($C$5/2)^2*'(OLD) bottom seam length'!K2751^2/($C$6/2)^2)</f>
        <v>#DIV/0!</v>
      </c>
      <c r="O2751" s="136">
        <f t="shared" si="424"/>
        <v>54800</v>
      </c>
      <c r="P2751" t="b">
        <f t="shared" si="425"/>
        <v>0</v>
      </c>
      <c r="T2751" s="136">
        <f t="shared" si="426"/>
        <v>54780</v>
      </c>
      <c r="U2751" t="e">
        <f>SQRT(($U$6/2)^2-($U$6/2)^2*'(OLD) bottom seam length'!T2751^2/($U$7/2)^2)</f>
        <v>#VALUE!</v>
      </c>
      <c r="W2751" s="136">
        <f t="shared" si="427"/>
        <v>54780</v>
      </c>
      <c r="X2751" t="e">
        <f>SQRT(($U$6/2)^2-($U$6/2)^2*'(OLD) bottom seam length'!W2751^2/($U$7/2)^2)</f>
        <v>#VALUE!</v>
      </c>
      <c r="Z2751" s="136">
        <f t="shared" si="428"/>
        <v>54780</v>
      </c>
      <c r="AA2751" t="e">
        <f>SQRT(($U$6/2)^2-($U$6/2)^2*'(OLD) bottom seam length'!Z2751^2/($U$7/2)^2)</f>
        <v>#VALUE!</v>
      </c>
      <c r="AC2751" s="136">
        <f t="shared" si="429"/>
        <v>54780</v>
      </c>
      <c r="AD2751" t="e">
        <f>SQRT(($U$6/2)^2-($U$6/2)^2*'(OLD) bottom seam length'!AC2751^2/($U$7/2)^2)</f>
        <v>#VALUE!</v>
      </c>
    </row>
    <row r="2752" spans="2:30">
      <c r="B2752" s="136">
        <f t="shared" si="420"/>
        <v>54820</v>
      </c>
      <c r="C2752" t="e">
        <f>SQRT(($C$5/2)^2-($C$5/2)^2*'(OLD) bottom seam length'!B2752^2/($C$6/2)^2)</f>
        <v>#DIV/0!</v>
      </c>
      <c r="E2752" s="136">
        <f t="shared" si="421"/>
        <v>54820</v>
      </c>
      <c r="F2752" t="e">
        <f>SQRT(($C$5/2)^2-($C$5/2)^2*'(OLD) bottom seam length'!E2752^2/($C$6/2)^2)</f>
        <v>#DIV/0!</v>
      </c>
      <c r="H2752" s="136">
        <f t="shared" si="422"/>
        <v>54820</v>
      </c>
      <c r="I2752" t="e">
        <f>SQRT(($C$5/2)^2-($C$5/2)^2*'(OLD) bottom seam length'!H2752^2/($C$6/2)^2)</f>
        <v>#DIV/0!</v>
      </c>
      <c r="K2752" s="136">
        <f t="shared" si="423"/>
        <v>54820</v>
      </c>
      <c r="L2752" t="e">
        <f>SQRT(($C$5/2)^2-($C$5/2)^2*'(OLD) bottom seam length'!K2752^2/($C$6/2)^2)</f>
        <v>#DIV/0!</v>
      </c>
      <c r="O2752" s="136">
        <f t="shared" si="424"/>
        <v>54820</v>
      </c>
      <c r="P2752" t="b">
        <f t="shared" si="425"/>
        <v>0</v>
      </c>
      <c r="T2752" s="136">
        <f t="shared" si="426"/>
        <v>54800</v>
      </c>
      <c r="U2752" t="e">
        <f>SQRT(($U$6/2)^2-($U$6/2)^2*'(OLD) bottom seam length'!T2752^2/($U$7/2)^2)</f>
        <v>#VALUE!</v>
      </c>
      <c r="W2752" s="136">
        <f t="shared" si="427"/>
        <v>54800</v>
      </c>
      <c r="X2752" t="e">
        <f>SQRT(($U$6/2)^2-($U$6/2)^2*'(OLD) bottom seam length'!W2752^2/($U$7/2)^2)</f>
        <v>#VALUE!</v>
      </c>
      <c r="Z2752" s="136">
        <f t="shared" si="428"/>
        <v>54800</v>
      </c>
      <c r="AA2752" t="e">
        <f>SQRT(($U$6/2)^2-($U$6/2)^2*'(OLD) bottom seam length'!Z2752^2/($U$7/2)^2)</f>
        <v>#VALUE!</v>
      </c>
      <c r="AC2752" s="136">
        <f t="shared" si="429"/>
        <v>54800</v>
      </c>
      <c r="AD2752" t="e">
        <f>SQRT(($U$6/2)^2-($U$6/2)^2*'(OLD) bottom seam length'!AC2752^2/($U$7/2)^2)</f>
        <v>#VALUE!</v>
      </c>
    </row>
    <row r="2753" spans="2:30">
      <c r="B2753" s="136">
        <f t="shared" si="420"/>
        <v>54840</v>
      </c>
      <c r="C2753" t="e">
        <f>SQRT(($C$5/2)^2-($C$5/2)^2*'(OLD) bottom seam length'!B2753^2/($C$6/2)^2)</f>
        <v>#DIV/0!</v>
      </c>
      <c r="E2753" s="136">
        <f t="shared" si="421"/>
        <v>54840</v>
      </c>
      <c r="F2753" t="e">
        <f>SQRT(($C$5/2)^2-($C$5/2)^2*'(OLD) bottom seam length'!E2753^2/($C$6/2)^2)</f>
        <v>#DIV/0!</v>
      </c>
      <c r="H2753" s="136">
        <f t="shared" si="422"/>
        <v>54840</v>
      </c>
      <c r="I2753" t="e">
        <f>SQRT(($C$5/2)^2-($C$5/2)^2*'(OLD) bottom seam length'!H2753^2/($C$6/2)^2)</f>
        <v>#DIV/0!</v>
      </c>
      <c r="K2753" s="136">
        <f t="shared" si="423"/>
        <v>54840</v>
      </c>
      <c r="L2753" t="e">
        <f>SQRT(($C$5/2)^2-($C$5/2)^2*'(OLD) bottom seam length'!K2753^2/($C$6/2)^2)</f>
        <v>#DIV/0!</v>
      </c>
      <c r="O2753" s="136">
        <f t="shared" si="424"/>
        <v>54840</v>
      </c>
      <c r="P2753" t="b">
        <f t="shared" si="425"/>
        <v>0</v>
      </c>
      <c r="T2753" s="136">
        <f t="shared" si="426"/>
        <v>54820</v>
      </c>
      <c r="U2753" t="e">
        <f>SQRT(($U$6/2)^2-($U$6/2)^2*'(OLD) bottom seam length'!T2753^2/($U$7/2)^2)</f>
        <v>#VALUE!</v>
      </c>
      <c r="W2753" s="136">
        <f t="shared" si="427"/>
        <v>54820</v>
      </c>
      <c r="X2753" t="e">
        <f>SQRT(($U$6/2)^2-($U$6/2)^2*'(OLD) bottom seam length'!W2753^2/($U$7/2)^2)</f>
        <v>#VALUE!</v>
      </c>
      <c r="Z2753" s="136">
        <f t="shared" si="428"/>
        <v>54820</v>
      </c>
      <c r="AA2753" t="e">
        <f>SQRT(($U$6/2)^2-($U$6/2)^2*'(OLD) bottom seam length'!Z2753^2/($U$7/2)^2)</f>
        <v>#VALUE!</v>
      </c>
      <c r="AC2753" s="136">
        <f t="shared" si="429"/>
        <v>54820</v>
      </c>
      <c r="AD2753" t="e">
        <f>SQRT(($U$6/2)^2-($U$6/2)^2*'(OLD) bottom seam length'!AC2753^2/($U$7/2)^2)</f>
        <v>#VALUE!</v>
      </c>
    </row>
    <row r="2754" spans="2:30">
      <c r="B2754" s="136">
        <f t="shared" si="420"/>
        <v>54860</v>
      </c>
      <c r="C2754" t="e">
        <f>SQRT(($C$5/2)^2-($C$5/2)^2*'(OLD) bottom seam length'!B2754^2/($C$6/2)^2)</f>
        <v>#DIV/0!</v>
      </c>
      <c r="E2754" s="136">
        <f t="shared" si="421"/>
        <v>54860</v>
      </c>
      <c r="F2754" t="e">
        <f>SQRT(($C$5/2)^2-($C$5/2)^2*'(OLD) bottom seam length'!E2754^2/($C$6/2)^2)</f>
        <v>#DIV/0!</v>
      </c>
      <c r="H2754" s="136">
        <f t="shared" si="422"/>
        <v>54860</v>
      </c>
      <c r="I2754" t="e">
        <f>SQRT(($C$5/2)^2-($C$5/2)^2*'(OLD) bottom seam length'!H2754^2/($C$6/2)^2)</f>
        <v>#DIV/0!</v>
      </c>
      <c r="K2754" s="136">
        <f t="shared" si="423"/>
        <v>54860</v>
      </c>
      <c r="L2754" t="e">
        <f>SQRT(($C$5/2)^2-($C$5/2)^2*'(OLD) bottom seam length'!K2754^2/($C$6/2)^2)</f>
        <v>#DIV/0!</v>
      </c>
      <c r="O2754" s="136">
        <f t="shared" si="424"/>
        <v>54860</v>
      </c>
      <c r="P2754" t="b">
        <f t="shared" si="425"/>
        <v>0</v>
      </c>
      <c r="T2754" s="136">
        <f t="shared" si="426"/>
        <v>54840</v>
      </c>
      <c r="U2754" t="e">
        <f>SQRT(($U$6/2)^2-($U$6/2)^2*'(OLD) bottom seam length'!T2754^2/($U$7/2)^2)</f>
        <v>#VALUE!</v>
      </c>
      <c r="W2754" s="136">
        <f t="shared" si="427"/>
        <v>54840</v>
      </c>
      <c r="X2754" t="e">
        <f>SQRT(($U$6/2)^2-($U$6/2)^2*'(OLD) bottom seam length'!W2754^2/($U$7/2)^2)</f>
        <v>#VALUE!</v>
      </c>
      <c r="Z2754" s="136">
        <f t="shared" si="428"/>
        <v>54840</v>
      </c>
      <c r="AA2754" t="e">
        <f>SQRT(($U$6/2)^2-($U$6/2)^2*'(OLD) bottom seam length'!Z2754^2/($U$7/2)^2)</f>
        <v>#VALUE!</v>
      </c>
      <c r="AC2754" s="136">
        <f t="shared" si="429"/>
        <v>54840</v>
      </c>
      <c r="AD2754" t="e">
        <f>SQRT(($U$6/2)^2-($U$6/2)^2*'(OLD) bottom seam length'!AC2754^2/($U$7/2)^2)</f>
        <v>#VALUE!</v>
      </c>
    </row>
    <row r="2755" spans="2:30">
      <c r="B2755" s="136">
        <f t="shared" si="420"/>
        <v>54880</v>
      </c>
      <c r="C2755" t="e">
        <f>SQRT(($C$5/2)^2-($C$5/2)^2*'(OLD) bottom seam length'!B2755^2/($C$6/2)^2)</f>
        <v>#DIV/0!</v>
      </c>
      <c r="E2755" s="136">
        <f t="shared" si="421"/>
        <v>54880</v>
      </c>
      <c r="F2755" t="e">
        <f>SQRT(($C$5/2)^2-($C$5/2)^2*'(OLD) bottom seam length'!E2755^2/($C$6/2)^2)</f>
        <v>#DIV/0!</v>
      </c>
      <c r="H2755" s="136">
        <f t="shared" si="422"/>
        <v>54880</v>
      </c>
      <c r="I2755" t="e">
        <f>SQRT(($C$5/2)^2-($C$5/2)^2*'(OLD) bottom seam length'!H2755^2/($C$6/2)^2)</f>
        <v>#DIV/0!</v>
      </c>
      <c r="K2755" s="136">
        <f t="shared" si="423"/>
        <v>54880</v>
      </c>
      <c r="L2755" t="e">
        <f>SQRT(($C$5/2)^2-($C$5/2)^2*'(OLD) bottom seam length'!K2755^2/($C$6/2)^2)</f>
        <v>#DIV/0!</v>
      </c>
      <c r="O2755" s="136">
        <f t="shared" si="424"/>
        <v>54880</v>
      </c>
      <c r="P2755" t="b">
        <f t="shared" si="425"/>
        <v>0</v>
      </c>
      <c r="T2755" s="136">
        <f t="shared" si="426"/>
        <v>54860</v>
      </c>
      <c r="U2755" t="e">
        <f>SQRT(($U$6/2)^2-($U$6/2)^2*'(OLD) bottom seam length'!T2755^2/($U$7/2)^2)</f>
        <v>#VALUE!</v>
      </c>
      <c r="W2755" s="136">
        <f t="shared" si="427"/>
        <v>54860</v>
      </c>
      <c r="X2755" t="e">
        <f>SQRT(($U$6/2)^2-($U$6/2)^2*'(OLD) bottom seam length'!W2755^2/($U$7/2)^2)</f>
        <v>#VALUE!</v>
      </c>
      <c r="Z2755" s="136">
        <f t="shared" si="428"/>
        <v>54860</v>
      </c>
      <c r="AA2755" t="e">
        <f>SQRT(($U$6/2)^2-($U$6/2)^2*'(OLD) bottom seam length'!Z2755^2/($U$7/2)^2)</f>
        <v>#VALUE!</v>
      </c>
      <c r="AC2755" s="136">
        <f t="shared" si="429"/>
        <v>54860</v>
      </c>
      <c r="AD2755" t="e">
        <f>SQRT(($U$6/2)^2-($U$6/2)^2*'(OLD) bottom seam length'!AC2755^2/($U$7/2)^2)</f>
        <v>#VALUE!</v>
      </c>
    </row>
    <row r="2756" spans="2:30">
      <c r="B2756" s="136">
        <f t="shared" si="420"/>
        <v>54900</v>
      </c>
      <c r="C2756" t="e">
        <f>SQRT(($C$5/2)^2-($C$5/2)^2*'(OLD) bottom seam length'!B2756^2/($C$6/2)^2)</f>
        <v>#DIV/0!</v>
      </c>
      <c r="E2756" s="136">
        <f t="shared" si="421"/>
        <v>54900</v>
      </c>
      <c r="F2756" t="e">
        <f>SQRT(($C$5/2)^2-($C$5/2)^2*'(OLD) bottom seam length'!E2756^2/($C$6/2)^2)</f>
        <v>#DIV/0!</v>
      </c>
      <c r="H2756" s="136">
        <f t="shared" si="422"/>
        <v>54900</v>
      </c>
      <c r="I2756" t="e">
        <f>SQRT(($C$5/2)^2-($C$5/2)^2*'(OLD) bottom seam length'!H2756^2/($C$6/2)^2)</f>
        <v>#DIV/0!</v>
      </c>
      <c r="K2756" s="136">
        <f t="shared" si="423"/>
        <v>54900</v>
      </c>
      <c r="L2756" t="e">
        <f>SQRT(($C$5/2)^2-($C$5/2)^2*'(OLD) bottom seam length'!K2756^2/($C$6/2)^2)</f>
        <v>#DIV/0!</v>
      </c>
      <c r="O2756" s="136">
        <f t="shared" si="424"/>
        <v>54900</v>
      </c>
      <c r="P2756" t="b">
        <f t="shared" si="425"/>
        <v>0</v>
      </c>
      <c r="T2756" s="136">
        <f t="shared" si="426"/>
        <v>54880</v>
      </c>
      <c r="U2756" t="e">
        <f>SQRT(($U$6/2)^2-($U$6/2)^2*'(OLD) bottom seam length'!T2756^2/($U$7/2)^2)</f>
        <v>#VALUE!</v>
      </c>
      <c r="W2756" s="136">
        <f t="shared" si="427"/>
        <v>54880</v>
      </c>
      <c r="X2756" t="e">
        <f>SQRT(($U$6/2)^2-($U$6/2)^2*'(OLD) bottom seam length'!W2756^2/($U$7/2)^2)</f>
        <v>#VALUE!</v>
      </c>
      <c r="Z2756" s="136">
        <f t="shared" si="428"/>
        <v>54880</v>
      </c>
      <c r="AA2756" t="e">
        <f>SQRT(($U$6/2)^2-($U$6/2)^2*'(OLD) bottom seam length'!Z2756^2/($U$7/2)^2)</f>
        <v>#VALUE!</v>
      </c>
      <c r="AC2756" s="136">
        <f t="shared" si="429"/>
        <v>54880</v>
      </c>
      <c r="AD2756" t="e">
        <f>SQRT(($U$6/2)^2-($U$6/2)^2*'(OLD) bottom seam length'!AC2756^2/($U$7/2)^2)</f>
        <v>#VALUE!</v>
      </c>
    </row>
    <row r="2757" spans="2:30">
      <c r="B2757" s="136">
        <f t="shared" si="420"/>
        <v>54920</v>
      </c>
      <c r="C2757" t="e">
        <f>SQRT(($C$5/2)^2-($C$5/2)^2*'(OLD) bottom seam length'!B2757^2/($C$6/2)^2)</f>
        <v>#DIV/0!</v>
      </c>
      <c r="E2757" s="136">
        <f t="shared" si="421"/>
        <v>54920</v>
      </c>
      <c r="F2757" t="e">
        <f>SQRT(($C$5/2)^2-($C$5/2)^2*'(OLD) bottom seam length'!E2757^2/($C$6/2)^2)</f>
        <v>#DIV/0!</v>
      </c>
      <c r="H2757" s="136">
        <f t="shared" si="422"/>
        <v>54920</v>
      </c>
      <c r="I2757" t="e">
        <f>SQRT(($C$5/2)^2-($C$5/2)^2*'(OLD) bottom seam length'!H2757^2/($C$6/2)^2)</f>
        <v>#DIV/0!</v>
      </c>
      <c r="K2757" s="136">
        <f t="shared" si="423"/>
        <v>54920</v>
      </c>
      <c r="L2757" t="e">
        <f>SQRT(($C$5/2)^2-($C$5/2)^2*'(OLD) bottom seam length'!K2757^2/($C$6/2)^2)</f>
        <v>#DIV/0!</v>
      </c>
      <c r="O2757" s="136">
        <f t="shared" si="424"/>
        <v>54920</v>
      </c>
      <c r="P2757" t="b">
        <f t="shared" si="425"/>
        <v>0</v>
      </c>
      <c r="T2757" s="136">
        <f t="shared" si="426"/>
        <v>54900</v>
      </c>
      <c r="U2757" t="e">
        <f>SQRT(($U$6/2)^2-($U$6/2)^2*'(OLD) bottom seam length'!T2757^2/($U$7/2)^2)</f>
        <v>#VALUE!</v>
      </c>
      <c r="W2757" s="136">
        <f t="shared" si="427"/>
        <v>54900</v>
      </c>
      <c r="X2757" t="e">
        <f>SQRT(($U$6/2)^2-($U$6/2)^2*'(OLD) bottom seam length'!W2757^2/($U$7/2)^2)</f>
        <v>#VALUE!</v>
      </c>
      <c r="Z2757" s="136">
        <f t="shared" si="428"/>
        <v>54900</v>
      </c>
      <c r="AA2757" t="e">
        <f>SQRT(($U$6/2)^2-($U$6/2)^2*'(OLD) bottom seam length'!Z2757^2/($U$7/2)^2)</f>
        <v>#VALUE!</v>
      </c>
      <c r="AC2757" s="136">
        <f t="shared" si="429"/>
        <v>54900</v>
      </c>
      <c r="AD2757" t="e">
        <f>SQRT(($U$6/2)^2-($U$6/2)^2*'(OLD) bottom seam length'!AC2757^2/($U$7/2)^2)</f>
        <v>#VALUE!</v>
      </c>
    </row>
    <row r="2758" spans="2:30">
      <c r="B2758" s="136">
        <f t="shared" si="420"/>
        <v>54940</v>
      </c>
      <c r="C2758" t="e">
        <f>SQRT(($C$5/2)^2-($C$5/2)^2*'(OLD) bottom seam length'!B2758^2/($C$6/2)^2)</f>
        <v>#DIV/0!</v>
      </c>
      <c r="E2758" s="136">
        <f t="shared" si="421"/>
        <v>54940</v>
      </c>
      <c r="F2758" t="e">
        <f>SQRT(($C$5/2)^2-($C$5/2)^2*'(OLD) bottom seam length'!E2758^2/($C$6/2)^2)</f>
        <v>#DIV/0!</v>
      </c>
      <c r="H2758" s="136">
        <f t="shared" si="422"/>
        <v>54940</v>
      </c>
      <c r="I2758" t="e">
        <f>SQRT(($C$5/2)^2-($C$5/2)^2*'(OLD) bottom seam length'!H2758^2/($C$6/2)^2)</f>
        <v>#DIV/0!</v>
      </c>
      <c r="K2758" s="136">
        <f t="shared" si="423"/>
        <v>54940</v>
      </c>
      <c r="L2758" t="e">
        <f>SQRT(($C$5/2)^2-($C$5/2)^2*'(OLD) bottom seam length'!K2758^2/($C$6/2)^2)</f>
        <v>#DIV/0!</v>
      </c>
      <c r="O2758" s="136">
        <f t="shared" si="424"/>
        <v>54940</v>
      </c>
      <c r="P2758" t="b">
        <f t="shared" si="425"/>
        <v>0</v>
      </c>
      <c r="T2758" s="136">
        <f t="shared" si="426"/>
        <v>54920</v>
      </c>
      <c r="U2758" t="e">
        <f>SQRT(($U$6/2)^2-($U$6/2)^2*'(OLD) bottom seam length'!T2758^2/($U$7/2)^2)</f>
        <v>#VALUE!</v>
      </c>
      <c r="W2758" s="136">
        <f t="shared" si="427"/>
        <v>54920</v>
      </c>
      <c r="X2758" t="e">
        <f>SQRT(($U$6/2)^2-($U$6/2)^2*'(OLD) bottom seam length'!W2758^2/($U$7/2)^2)</f>
        <v>#VALUE!</v>
      </c>
      <c r="Z2758" s="136">
        <f t="shared" si="428"/>
        <v>54920</v>
      </c>
      <c r="AA2758" t="e">
        <f>SQRT(($U$6/2)^2-($U$6/2)^2*'(OLD) bottom seam length'!Z2758^2/($U$7/2)^2)</f>
        <v>#VALUE!</v>
      </c>
      <c r="AC2758" s="136">
        <f t="shared" si="429"/>
        <v>54920</v>
      </c>
      <c r="AD2758" t="e">
        <f>SQRT(($U$6/2)^2-($U$6/2)^2*'(OLD) bottom seam length'!AC2758^2/($U$7/2)^2)</f>
        <v>#VALUE!</v>
      </c>
    </row>
    <row r="2759" spans="2:30">
      <c r="B2759" s="136">
        <f t="shared" si="420"/>
        <v>54960</v>
      </c>
      <c r="C2759" t="e">
        <f>SQRT(($C$5/2)^2-($C$5/2)^2*'(OLD) bottom seam length'!B2759^2/($C$6/2)^2)</f>
        <v>#DIV/0!</v>
      </c>
      <c r="E2759" s="136">
        <f t="shared" si="421"/>
        <v>54960</v>
      </c>
      <c r="F2759" t="e">
        <f>SQRT(($C$5/2)^2-($C$5/2)^2*'(OLD) bottom seam length'!E2759^2/($C$6/2)^2)</f>
        <v>#DIV/0!</v>
      </c>
      <c r="H2759" s="136">
        <f t="shared" si="422"/>
        <v>54960</v>
      </c>
      <c r="I2759" t="e">
        <f>SQRT(($C$5/2)^2-($C$5/2)^2*'(OLD) bottom seam length'!H2759^2/($C$6/2)^2)</f>
        <v>#DIV/0!</v>
      </c>
      <c r="K2759" s="136">
        <f t="shared" si="423"/>
        <v>54960</v>
      </c>
      <c r="L2759" t="e">
        <f>SQRT(($C$5/2)^2-($C$5/2)^2*'(OLD) bottom seam length'!K2759^2/($C$6/2)^2)</f>
        <v>#DIV/0!</v>
      </c>
      <c r="O2759" s="136">
        <f t="shared" si="424"/>
        <v>54960</v>
      </c>
      <c r="P2759" t="b">
        <f t="shared" si="425"/>
        <v>0</v>
      </c>
      <c r="T2759" s="136">
        <f t="shared" si="426"/>
        <v>54940</v>
      </c>
      <c r="U2759" t="e">
        <f>SQRT(($U$6/2)^2-($U$6/2)^2*'(OLD) bottom seam length'!T2759^2/($U$7/2)^2)</f>
        <v>#VALUE!</v>
      </c>
      <c r="W2759" s="136">
        <f t="shared" si="427"/>
        <v>54940</v>
      </c>
      <c r="X2759" t="e">
        <f>SQRT(($U$6/2)^2-($U$6/2)^2*'(OLD) bottom seam length'!W2759^2/($U$7/2)^2)</f>
        <v>#VALUE!</v>
      </c>
      <c r="Z2759" s="136">
        <f t="shared" si="428"/>
        <v>54940</v>
      </c>
      <c r="AA2759" t="e">
        <f>SQRT(($U$6/2)^2-($U$6/2)^2*'(OLD) bottom seam length'!Z2759^2/($U$7/2)^2)</f>
        <v>#VALUE!</v>
      </c>
      <c r="AC2759" s="136">
        <f t="shared" si="429"/>
        <v>54940</v>
      </c>
      <c r="AD2759" t="e">
        <f>SQRT(($U$6/2)^2-($U$6/2)^2*'(OLD) bottom seam length'!AC2759^2/($U$7/2)^2)</f>
        <v>#VALUE!</v>
      </c>
    </row>
    <row r="2760" spans="2:30">
      <c r="B2760" s="136">
        <f t="shared" si="420"/>
        <v>54980</v>
      </c>
      <c r="C2760" t="e">
        <f>SQRT(($C$5/2)^2-($C$5/2)^2*'(OLD) bottom seam length'!B2760^2/($C$6/2)^2)</f>
        <v>#DIV/0!</v>
      </c>
      <c r="E2760" s="136">
        <f t="shared" si="421"/>
        <v>54980</v>
      </c>
      <c r="F2760" t="e">
        <f>SQRT(($C$5/2)^2-($C$5/2)^2*'(OLD) bottom seam length'!E2760^2/($C$6/2)^2)</f>
        <v>#DIV/0!</v>
      </c>
      <c r="H2760" s="136">
        <f t="shared" si="422"/>
        <v>54980</v>
      </c>
      <c r="I2760" t="e">
        <f>SQRT(($C$5/2)^2-($C$5/2)^2*'(OLD) bottom seam length'!H2760^2/($C$6/2)^2)</f>
        <v>#DIV/0!</v>
      </c>
      <c r="K2760" s="136">
        <f t="shared" si="423"/>
        <v>54980</v>
      </c>
      <c r="L2760" t="e">
        <f>SQRT(($C$5/2)^2-($C$5/2)^2*'(OLD) bottom seam length'!K2760^2/($C$6/2)^2)</f>
        <v>#DIV/0!</v>
      </c>
      <c r="O2760" s="136">
        <f t="shared" si="424"/>
        <v>54980</v>
      </c>
      <c r="P2760" t="b">
        <f t="shared" si="425"/>
        <v>0</v>
      </c>
      <c r="T2760" s="136">
        <f t="shared" si="426"/>
        <v>54960</v>
      </c>
      <c r="U2760" t="e">
        <f>SQRT(($U$6/2)^2-($U$6/2)^2*'(OLD) bottom seam length'!T2760^2/($U$7/2)^2)</f>
        <v>#VALUE!</v>
      </c>
      <c r="W2760" s="136">
        <f t="shared" si="427"/>
        <v>54960</v>
      </c>
      <c r="X2760" t="e">
        <f>SQRT(($U$6/2)^2-($U$6/2)^2*'(OLD) bottom seam length'!W2760^2/($U$7/2)^2)</f>
        <v>#VALUE!</v>
      </c>
      <c r="Z2760" s="136">
        <f t="shared" si="428"/>
        <v>54960</v>
      </c>
      <c r="AA2760" t="e">
        <f>SQRT(($U$6/2)^2-($U$6/2)^2*'(OLD) bottom seam length'!Z2760^2/($U$7/2)^2)</f>
        <v>#VALUE!</v>
      </c>
      <c r="AC2760" s="136">
        <f t="shared" si="429"/>
        <v>54960</v>
      </c>
      <c r="AD2760" t="e">
        <f>SQRT(($U$6/2)^2-($U$6/2)^2*'(OLD) bottom seam length'!AC2760^2/($U$7/2)^2)</f>
        <v>#VALUE!</v>
      </c>
    </row>
    <row r="2761" spans="2:30">
      <c r="B2761" s="136">
        <f t="shared" si="420"/>
        <v>55000</v>
      </c>
      <c r="C2761" t="e">
        <f>SQRT(($C$5/2)^2-($C$5/2)^2*'(OLD) bottom seam length'!B2761^2/($C$6/2)^2)</f>
        <v>#DIV/0!</v>
      </c>
      <c r="E2761" s="136">
        <f t="shared" si="421"/>
        <v>55000</v>
      </c>
      <c r="F2761" t="e">
        <f>SQRT(($C$5/2)^2-($C$5/2)^2*'(OLD) bottom seam length'!E2761^2/($C$6/2)^2)</f>
        <v>#DIV/0!</v>
      </c>
      <c r="H2761" s="136">
        <f t="shared" si="422"/>
        <v>55000</v>
      </c>
      <c r="I2761" t="e">
        <f>SQRT(($C$5/2)^2-($C$5/2)^2*'(OLD) bottom seam length'!H2761^2/($C$6/2)^2)</f>
        <v>#DIV/0!</v>
      </c>
      <c r="K2761" s="136">
        <f t="shared" si="423"/>
        <v>55000</v>
      </c>
      <c r="L2761" t="e">
        <f>SQRT(($C$5/2)^2-($C$5/2)^2*'(OLD) bottom seam length'!K2761^2/($C$6/2)^2)</f>
        <v>#DIV/0!</v>
      </c>
      <c r="O2761" s="136">
        <f t="shared" si="424"/>
        <v>55000</v>
      </c>
      <c r="P2761" t="b">
        <f t="shared" si="425"/>
        <v>0</v>
      </c>
      <c r="T2761" s="136">
        <f t="shared" si="426"/>
        <v>54980</v>
      </c>
      <c r="U2761" t="e">
        <f>SQRT(($U$6/2)^2-($U$6/2)^2*'(OLD) bottom seam length'!T2761^2/($U$7/2)^2)</f>
        <v>#VALUE!</v>
      </c>
      <c r="W2761" s="136">
        <f t="shared" si="427"/>
        <v>54980</v>
      </c>
      <c r="X2761" t="e">
        <f>SQRT(($U$6/2)^2-($U$6/2)^2*'(OLD) bottom seam length'!W2761^2/($U$7/2)^2)</f>
        <v>#VALUE!</v>
      </c>
      <c r="Z2761" s="136">
        <f t="shared" si="428"/>
        <v>54980</v>
      </c>
      <c r="AA2761" t="e">
        <f>SQRT(($U$6/2)^2-($U$6/2)^2*'(OLD) bottom seam length'!Z2761^2/($U$7/2)^2)</f>
        <v>#VALUE!</v>
      </c>
      <c r="AC2761" s="136">
        <f t="shared" si="429"/>
        <v>54980</v>
      </c>
      <c r="AD2761" t="e">
        <f>SQRT(($U$6/2)^2-($U$6/2)^2*'(OLD) bottom seam length'!AC2761^2/($U$7/2)^2)</f>
        <v>#VALUE!</v>
      </c>
    </row>
    <row r="2762" spans="2:30">
      <c r="B2762" s="136">
        <f t="shared" si="420"/>
        <v>55020</v>
      </c>
      <c r="C2762" t="e">
        <f>SQRT(($C$5/2)^2-($C$5/2)^2*'(OLD) bottom seam length'!B2762^2/($C$6/2)^2)</f>
        <v>#DIV/0!</v>
      </c>
      <c r="E2762" s="136">
        <f t="shared" si="421"/>
        <v>55020</v>
      </c>
      <c r="F2762" t="e">
        <f>SQRT(($C$5/2)^2-($C$5/2)^2*'(OLD) bottom seam length'!E2762^2/($C$6/2)^2)</f>
        <v>#DIV/0!</v>
      </c>
      <c r="H2762" s="136">
        <f t="shared" si="422"/>
        <v>55020</v>
      </c>
      <c r="I2762" t="e">
        <f>SQRT(($C$5/2)^2-($C$5/2)^2*'(OLD) bottom seam length'!H2762^2/($C$6/2)^2)</f>
        <v>#DIV/0!</v>
      </c>
      <c r="K2762" s="136">
        <f t="shared" si="423"/>
        <v>55020</v>
      </c>
      <c r="L2762" t="e">
        <f>SQRT(($C$5/2)^2-($C$5/2)^2*'(OLD) bottom seam length'!K2762^2/($C$6/2)^2)</f>
        <v>#DIV/0!</v>
      </c>
      <c r="O2762" s="136">
        <f t="shared" si="424"/>
        <v>55020</v>
      </c>
      <c r="P2762" t="b">
        <f t="shared" si="425"/>
        <v>0</v>
      </c>
      <c r="T2762" s="136">
        <f t="shared" si="426"/>
        <v>55000</v>
      </c>
      <c r="U2762" t="e">
        <f>SQRT(($U$6/2)^2-($U$6/2)^2*'(OLD) bottom seam length'!T2762^2/($U$7/2)^2)</f>
        <v>#VALUE!</v>
      </c>
      <c r="W2762" s="136">
        <f t="shared" si="427"/>
        <v>55000</v>
      </c>
      <c r="X2762" t="e">
        <f>SQRT(($U$6/2)^2-($U$6/2)^2*'(OLD) bottom seam length'!W2762^2/($U$7/2)^2)</f>
        <v>#VALUE!</v>
      </c>
      <c r="Z2762" s="136">
        <f t="shared" si="428"/>
        <v>55000</v>
      </c>
      <c r="AA2762" t="e">
        <f>SQRT(($U$6/2)^2-($U$6/2)^2*'(OLD) bottom seam length'!Z2762^2/($U$7/2)^2)</f>
        <v>#VALUE!</v>
      </c>
      <c r="AC2762" s="136">
        <f t="shared" si="429"/>
        <v>55000</v>
      </c>
      <c r="AD2762" t="e">
        <f>SQRT(($U$6/2)^2-($U$6/2)^2*'(OLD) bottom seam length'!AC2762^2/($U$7/2)^2)</f>
        <v>#VALUE!</v>
      </c>
    </row>
    <row r="2763" spans="2:30">
      <c r="B2763" s="136">
        <f t="shared" si="420"/>
        <v>55040</v>
      </c>
      <c r="C2763" t="e">
        <f>SQRT(($C$5/2)^2-($C$5/2)^2*'(OLD) bottom seam length'!B2763^2/($C$6/2)^2)</f>
        <v>#DIV/0!</v>
      </c>
      <c r="E2763" s="136">
        <f t="shared" si="421"/>
        <v>55040</v>
      </c>
      <c r="F2763" t="e">
        <f>SQRT(($C$5/2)^2-($C$5/2)^2*'(OLD) bottom seam length'!E2763^2/($C$6/2)^2)</f>
        <v>#DIV/0!</v>
      </c>
      <c r="H2763" s="136">
        <f t="shared" si="422"/>
        <v>55040</v>
      </c>
      <c r="I2763" t="e">
        <f>SQRT(($C$5/2)^2-($C$5/2)^2*'(OLD) bottom seam length'!H2763^2/($C$6/2)^2)</f>
        <v>#DIV/0!</v>
      </c>
      <c r="K2763" s="136">
        <f t="shared" si="423"/>
        <v>55040</v>
      </c>
      <c r="L2763" t="e">
        <f>SQRT(($C$5/2)^2-($C$5/2)^2*'(OLD) bottom seam length'!K2763^2/($C$6/2)^2)</f>
        <v>#DIV/0!</v>
      </c>
      <c r="O2763" s="136">
        <f t="shared" si="424"/>
        <v>55040</v>
      </c>
      <c r="P2763" t="b">
        <f t="shared" si="425"/>
        <v>0</v>
      </c>
      <c r="T2763" s="136">
        <f t="shared" si="426"/>
        <v>55020</v>
      </c>
      <c r="U2763" t="e">
        <f>SQRT(($U$6/2)^2-($U$6/2)^2*'(OLD) bottom seam length'!T2763^2/($U$7/2)^2)</f>
        <v>#VALUE!</v>
      </c>
      <c r="W2763" s="136">
        <f t="shared" si="427"/>
        <v>55020</v>
      </c>
      <c r="X2763" t="e">
        <f>SQRT(($U$6/2)^2-($U$6/2)^2*'(OLD) bottom seam length'!W2763^2/($U$7/2)^2)</f>
        <v>#VALUE!</v>
      </c>
      <c r="Z2763" s="136">
        <f t="shared" si="428"/>
        <v>55020</v>
      </c>
      <c r="AA2763" t="e">
        <f>SQRT(($U$6/2)^2-($U$6/2)^2*'(OLD) bottom seam length'!Z2763^2/($U$7/2)^2)</f>
        <v>#VALUE!</v>
      </c>
      <c r="AC2763" s="136">
        <f t="shared" si="429"/>
        <v>55020</v>
      </c>
      <c r="AD2763" t="e">
        <f>SQRT(($U$6/2)^2-($U$6/2)^2*'(OLD) bottom seam length'!AC2763^2/($U$7/2)^2)</f>
        <v>#VALUE!</v>
      </c>
    </row>
    <row r="2764" spans="2:30">
      <c r="B2764" s="136">
        <f t="shared" ref="B2764:B2827" si="430">B2763+$C$7</f>
        <v>55060</v>
      </c>
      <c r="C2764" t="e">
        <f>SQRT(($C$5/2)^2-($C$5/2)^2*'(OLD) bottom seam length'!B2764^2/($C$6/2)^2)</f>
        <v>#DIV/0!</v>
      </c>
      <c r="E2764" s="136">
        <f t="shared" ref="E2764:E2827" si="431">E2763+$C$7</f>
        <v>55060</v>
      </c>
      <c r="F2764" t="e">
        <f>SQRT(($C$5/2)^2-($C$5/2)^2*'(OLD) bottom seam length'!E2764^2/($C$6/2)^2)</f>
        <v>#DIV/0!</v>
      </c>
      <c r="H2764" s="136">
        <f t="shared" ref="H2764:H2827" si="432">H2763+$C$7</f>
        <v>55060</v>
      </c>
      <c r="I2764" t="e">
        <f>SQRT(($C$5/2)^2-($C$5/2)^2*'(OLD) bottom seam length'!H2764^2/($C$6/2)^2)</f>
        <v>#DIV/0!</v>
      </c>
      <c r="K2764" s="136">
        <f t="shared" ref="K2764:K2827" si="433">K2763+$C$7</f>
        <v>55060</v>
      </c>
      <c r="L2764" t="e">
        <f>SQRT(($C$5/2)^2-($C$5/2)^2*'(OLD) bottom seam length'!K2764^2/($C$6/2)^2)</f>
        <v>#DIV/0!</v>
      </c>
      <c r="O2764" s="136">
        <f t="shared" ref="O2764:O2827" si="434">O2763+$C$7</f>
        <v>55060</v>
      </c>
      <c r="P2764" t="b">
        <f t="shared" ref="P2764:P2827" si="435">IF(O2764&lt;=$P$6,$P$5)</f>
        <v>0</v>
      </c>
      <c r="T2764" s="136">
        <f t="shared" si="426"/>
        <v>55040</v>
      </c>
      <c r="U2764" t="e">
        <f>SQRT(($U$6/2)^2-($U$6/2)^2*'(OLD) bottom seam length'!T2764^2/($U$7/2)^2)</f>
        <v>#VALUE!</v>
      </c>
      <c r="W2764" s="136">
        <f t="shared" si="427"/>
        <v>55040</v>
      </c>
      <c r="X2764" t="e">
        <f>SQRT(($U$6/2)^2-($U$6/2)^2*'(OLD) bottom seam length'!W2764^2/($U$7/2)^2)</f>
        <v>#VALUE!</v>
      </c>
      <c r="Z2764" s="136">
        <f t="shared" si="428"/>
        <v>55040</v>
      </c>
      <c r="AA2764" t="e">
        <f>SQRT(($U$6/2)^2-($U$6/2)^2*'(OLD) bottom seam length'!Z2764^2/($U$7/2)^2)</f>
        <v>#VALUE!</v>
      </c>
      <c r="AC2764" s="136">
        <f t="shared" si="429"/>
        <v>55040</v>
      </c>
      <c r="AD2764" t="e">
        <f>SQRT(($U$6/2)^2-($U$6/2)^2*'(OLD) bottom seam length'!AC2764^2/($U$7/2)^2)</f>
        <v>#VALUE!</v>
      </c>
    </row>
    <row r="2765" spans="2:30">
      <c r="B2765" s="136">
        <f t="shared" si="430"/>
        <v>55080</v>
      </c>
      <c r="C2765" t="e">
        <f>SQRT(($C$5/2)^2-($C$5/2)^2*'(OLD) bottom seam length'!B2765^2/($C$6/2)^2)</f>
        <v>#DIV/0!</v>
      </c>
      <c r="E2765" s="136">
        <f t="shared" si="431"/>
        <v>55080</v>
      </c>
      <c r="F2765" t="e">
        <f>SQRT(($C$5/2)^2-($C$5/2)^2*'(OLD) bottom seam length'!E2765^2/($C$6/2)^2)</f>
        <v>#DIV/0!</v>
      </c>
      <c r="H2765" s="136">
        <f t="shared" si="432"/>
        <v>55080</v>
      </c>
      <c r="I2765" t="e">
        <f>SQRT(($C$5/2)^2-($C$5/2)^2*'(OLD) bottom seam length'!H2765^2/($C$6/2)^2)</f>
        <v>#DIV/0!</v>
      </c>
      <c r="K2765" s="136">
        <f t="shared" si="433"/>
        <v>55080</v>
      </c>
      <c r="L2765" t="e">
        <f>SQRT(($C$5/2)^2-($C$5/2)^2*'(OLD) bottom seam length'!K2765^2/($C$6/2)^2)</f>
        <v>#DIV/0!</v>
      </c>
      <c r="O2765" s="136">
        <f t="shared" si="434"/>
        <v>55080</v>
      </c>
      <c r="P2765" t="b">
        <f t="shared" si="435"/>
        <v>0</v>
      </c>
      <c r="T2765" s="136">
        <f t="shared" ref="T2765:T2828" si="436">T2764+$C$7</f>
        <v>55060</v>
      </c>
      <c r="U2765" t="e">
        <f>SQRT(($U$6/2)^2-($U$6/2)^2*'(OLD) bottom seam length'!T2765^2/($U$7/2)^2)</f>
        <v>#VALUE!</v>
      </c>
      <c r="W2765" s="136">
        <f t="shared" ref="W2765:W2828" si="437">W2764+$C$7</f>
        <v>55060</v>
      </c>
      <c r="X2765" t="e">
        <f>SQRT(($U$6/2)^2-($U$6/2)^2*'(OLD) bottom seam length'!W2765^2/($U$7/2)^2)</f>
        <v>#VALUE!</v>
      </c>
      <c r="Z2765" s="136">
        <f t="shared" ref="Z2765:Z2828" si="438">Z2764+$C$7</f>
        <v>55060</v>
      </c>
      <c r="AA2765" t="e">
        <f>SQRT(($U$6/2)^2-($U$6/2)^2*'(OLD) bottom seam length'!Z2765^2/($U$7/2)^2)</f>
        <v>#VALUE!</v>
      </c>
      <c r="AC2765" s="136">
        <f t="shared" ref="AC2765:AC2828" si="439">AC2764+$C$7</f>
        <v>55060</v>
      </c>
      <c r="AD2765" t="e">
        <f>SQRT(($U$6/2)^2-($U$6/2)^2*'(OLD) bottom seam length'!AC2765^2/($U$7/2)^2)</f>
        <v>#VALUE!</v>
      </c>
    </row>
    <row r="2766" spans="2:30">
      <c r="B2766" s="136">
        <f t="shared" si="430"/>
        <v>55100</v>
      </c>
      <c r="C2766" t="e">
        <f>SQRT(($C$5/2)^2-($C$5/2)^2*'(OLD) bottom seam length'!B2766^2/($C$6/2)^2)</f>
        <v>#DIV/0!</v>
      </c>
      <c r="E2766" s="136">
        <f t="shared" si="431"/>
        <v>55100</v>
      </c>
      <c r="F2766" t="e">
        <f>SQRT(($C$5/2)^2-($C$5/2)^2*'(OLD) bottom seam length'!E2766^2/($C$6/2)^2)</f>
        <v>#DIV/0!</v>
      </c>
      <c r="H2766" s="136">
        <f t="shared" si="432"/>
        <v>55100</v>
      </c>
      <c r="I2766" t="e">
        <f>SQRT(($C$5/2)^2-($C$5/2)^2*'(OLD) bottom seam length'!H2766^2/($C$6/2)^2)</f>
        <v>#DIV/0!</v>
      </c>
      <c r="K2766" s="136">
        <f t="shared" si="433"/>
        <v>55100</v>
      </c>
      <c r="L2766" t="e">
        <f>SQRT(($C$5/2)^2-($C$5/2)^2*'(OLD) bottom seam length'!K2766^2/($C$6/2)^2)</f>
        <v>#DIV/0!</v>
      </c>
      <c r="O2766" s="136">
        <f t="shared" si="434"/>
        <v>55100</v>
      </c>
      <c r="P2766" t="b">
        <f t="shared" si="435"/>
        <v>0</v>
      </c>
      <c r="T2766" s="136">
        <f t="shared" si="436"/>
        <v>55080</v>
      </c>
      <c r="U2766" t="e">
        <f>SQRT(($U$6/2)^2-($U$6/2)^2*'(OLD) bottom seam length'!T2766^2/($U$7/2)^2)</f>
        <v>#VALUE!</v>
      </c>
      <c r="W2766" s="136">
        <f t="shared" si="437"/>
        <v>55080</v>
      </c>
      <c r="X2766" t="e">
        <f>SQRT(($U$6/2)^2-($U$6/2)^2*'(OLD) bottom seam length'!W2766^2/($U$7/2)^2)</f>
        <v>#VALUE!</v>
      </c>
      <c r="Z2766" s="136">
        <f t="shared" si="438"/>
        <v>55080</v>
      </c>
      <c r="AA2766" t="e">
        <f>SQRT(($U$6/2)^2-($U$6/2)^2*'(OLD) bottom seam length'!Z2766^2/($U$7/2)^2)</f>
        <v>#VALUE!</v>
      </c>
      <c r="AC2766" s="136">
        <f t="shared" si="439"/>
        <v>55080</v>
      </c>
      <c r="AD2766" t="e">
        <f>SQRT(($U$6/2)^2-($U$6/2)^2*'(OLD) bottom seam length'!AC2766^2/($U$7/2)^2)</f>
        <v>#VALUE!</v>
      </c>
    </row>
    <row r="2767" spans="2:30">
      <c r="B2767" s="136">
        <f t="shared" si="430"/>
        <v>55120</v>
      </c>
      <c r="C2767" t="e">
        <f>SQRT(($C$5/2)^2-($C$5/2)^2*'(OLD) bottom seam length'!B2767^2/($C$6/2)^2)</f>
        <v>#DIV/0!</v>
      </c>
      <c r="E2767" s="136">
        <f t="shared" si="431"/>
        <v>55120</v>
      </c>
      <c r="F2767" t="e">
        <f>SQRT(($C$5/2)^2-($C$5/2)^2*'(OLD) bottom seam length'!E2767^2/($C$6/2)^2)</f>
        <v>#DIV/0!</v>
      </c>
      <c r="H2767" s="136">
        <f t="shared" si="432"/>
        <v>55120</v>
      </c>
      <c r="I2767" t="e">
        <f>SQRT(($C$5/2)^2-($C$5/2)^2*'(OLD) bottom seam length'!H2767^2/($C$6/2)^2)</f>
        <v>#DIV/0!</v>
      </c>
      <c r="K2767" s="136">
        <f t="shared" si="433"/>
        <v>55120</v>
      </c>
      <c r="L2767" t="e">
        <f>SQRT(($C$5/2)^2-($C$5/2)^2*'(OLD) bottom seam length'!K2767^2/($C$6/2)^2)</f>
        <v>#DIV/0!</v>
      </c>
      <c r="O2767" s="136">
        <f t="shared" si="434"/>
        <v>55120</v>
      </c>
      <c r="P2767" t="b">
        <f t="shared" si="435"/>
        <v>0</v>
      </c>
      <c r="T2767" s="136">
        <f t="shared" si="436"/>
        <v>55100</v>
      </c>
      <c r="U2767" t="e">
        <f>SQRT(($U$6/2)^2-($U$6/2)^2*'(OLD) bottom seam length'!T2767^2/($U$7/2)^2)</f>
        <v>#VALUE!</v>
      </c>
      <c r="W2767" s="136">
        <f t="shared" si="437"/>
        <v>55100</v>
      </c>
      <c r="X2767" t="e">
        <f>SQRT(($U$6/2)^2-($U$6/2)^2*'(OLD) bottom seam length'!W2767^2/($U$7/2)^2)</f>
        <v>#VALUE!</v>
      </c>
      <c r="Z2767" s="136">
        <f t="shared" si="438"/>
        <v>55100</v>
      </c>
      <c r="AA2767" t="e">
        <f>SQRT(($U$6/2)^2-($U$6/2)^2*'(OLD) bottom seam length'!Z2767^2/($U$7/2)^2)</f>
        <v>#VALUE!</v>
      </c>
      <c r="AC2767" s="136">
        <f t="shared" si="439"/>
        <v>55100</v>
      </c>
      <c r="AD2767" t="e">
        <f>SQRT(($U$6/2)^2-($U$6/2)^2*'(OLD) bottom seam length'!AC2767^2/($U$7/2)^2)</f>
        <v>#VALUE!</v>
      </c>
    </row>
    <row r="2768" spans="2:30">
      <c r="B2768" s="136">
        <f t="shared" si="430"/>
        <v>55140</v>
      </c>
      <c r="C2768" t="e">
        <f>SQRT(($C$5/2)^2-($C$5/2)^2*'(OLD) bottom seam length'!B2768^2/($C$6/2)^2)</f>
        <v>#DIV/0!</v>
      </c>
      <c r="E2768" s="136">
        <f t="shared" si="431"/>
        <v>55140</v>
      </c>
      <c r="F2768" t="e">
        <f>SQRT(($C$5/2)^2-($C$5/2)^2*'(OLD) bottom seam length'!E2768^2/($C$6/2)^2)</f>
        <v>#DIV/0!</v>
      </c>
      <c r="H2768" s="136">
        <f t="shared" si="432"/>
        <v>55140</v>
      </c>
      <c r="I2768" t="e">
        <f>SQRT(($C$5/2)^2-($C$5/2)^2*'(OLD) bottom seam length'!H2768^2/($C$6/2)^2)</f>
        <v>#DIV/0!</v>
      </c>
      <c r="K2768" s="136">
        <f t="shared" si="433"/>
        <v>55140</v>
      </c>
      <c r="L2768" t="e">
        <f>SQRT(($C$5/2)^2-($C$5/2)^2*'(OLD) bottom seam length'!K2768^2/($C$6/2)^2)</f>
        <v>#DIV/0!</v>
      </c>
      <c r="O2768" s="136">
        <f t="shared" si="434"/>
        <v>55140</v>
      </c>
      <c r="P2768" t="b">
        <f t="shared" si="435"/>
        <v>0</v>
      </c>
      <c r="T2768" s="136">
        <f t="shared" si="436"/>
        <v>55120</v>
      </c>
      <c r="U2768" t="e">
        <f>SQRT(($U$6/2)^2-($U$6/2)^2*'(OLD) bottom seam length'!T2768^2/($U$7/2)^2)</f>
        <v>#VALUE!</v>
      </c>
      <c r="W2768" s="136">
        <f t="shared" si="437"/>
        <v>55120</v>
      </c>
      <c r="X2768" t="e">
        <f>SQRT(($U$6/2)^2-($U$6/2)^2*'(OLD) bottom seam length'!W2768^2/($U$7/2)^2)</f>
        <v>#VALUE!</v>
      </c>
      <c r="Z2768" s="136">
        <f t="shared" si="438"/>
        <v>55120</v>
      </c>
      <c r="AA2768" t="e">
        <f>SQRT(($U$6/2)^2-($U$6/2)^2*'(OLD) bottom seam length'!Z2768^2/($U$7/2)^2)</f>
        <v>#VALUE!</v>
      </c>
      <c r="AC2768" s="136">
        <f t="shared" si="439"/>
        <v>55120</v>
      </c>
      <c r="AD2768" t="e">
        <f>SQRT(($U$6/2)^2-($U$6/2)^2*'(OLD) bottom seam length'!AC2768^2/($U$7/2)^2)</f>
        <v>#VALUE!</v>
      </c>
    </row>
    <row r="2769" spans="2:30">
      <c r="B2769" s="136">
        <f t="shared" si="430"/>
        <v>55160</v>
      </c>
      <c r="C2769" t="e">
        <f>SQRT(($C$5/2)^2-($C$5/2)^2*'(OLD) bottom seam length'!B2769^2/($C$6/2)^2)</f>
        <v>#DIV/0!</v>
      </c>
      <c r="E2769" s="136">
        <f t="shared" si="431"/>
        <v>55160</v>
      </c>
      <c r="F2769" t="e">
        <f>SQRT(($C$5/2)^2-($C$5/2)^2*'(OLD) bottom seam length'!E2769^2/($C$6/2)^2)</f>
        <v>#DIV/0!</v>
      </c>
      <c r="H2769" s="136">
        <f t="shared" si="432"/>
        <v>55160</v>
      </c>
      <c r="I2769" t="e">
        <f>SQRT(($C$5/2)^2-($C$5/2)^2*'(OLD) bottom seam length'!H2769^2/($C$6/2)^2)</f>
        <v>#DIV/0!</v>
      </c>
      <c r="K2769" s="136">
        <f t="shared" si="433"/>
        <v>55160</v>
      </c>
      <c r="L2769" t="e">
        <f>SQRT(($C$5/2)^2-($C$5/2)^2*'(OLD) bottom seam length'!K2769^2/($C$6/2)^2)</f>
        <v>#DIV/0!</v>
      </c>
      <c r="O2769" s="136">
        <f t="shared" si="434"/>
        <v>55160</v>
      </c>
      <c r="P2769" t="b">
        <f t="shared" si="435"/>
        <v>0</v>
      </c>
      <c r="T2769" s="136">
        <f t="shared" si="436"/>
        <v>55140</v>
      </c>
      <c r="U2769" t="e">
        <f>SQRT(($U$6/2)^2-($U$6/2)^2*'(OLD) bottom seam length'!T2769^2/($U$7/2)^2)</f>
        <v>#VALUE!</v>
      </c>
      <c r="W2769" s="136">
        <f t="shared" si="437"/>
        <v>55140</v>
      </c>
      <c r="X2769" t="e">
        <f>SQRT(($U$6/2)^2-($U$6/2)^2*'(OLD) bottom seam length'!W2769^2/($U$7/2)^2)</f>
        <v>#VALUE!</v>
      </c>
      <c r="Z2769" s="136">
        <f t="shared" si="438"/>
        <v>55140</v>
      </c>
      <c r="AA2769" t="e">
        <f>SQRT(($U$6/2)^2-($U$6/2)^2*'(OLD) bottom seam length'!Z2769^2/($U$7/2)^2)</f>
        <v>#VALUE!</v>
      </c>
      <c r="AC2769" s="136">
        <f t="shared" si="439"/>
        <v>55140</v>
      </c>
      <c r="AD2769" t="e">
        <f>SQRT(($U$6/2)^2-($U$6/2)^2*'(OLD) bottom seam length'!AC2769^2/($U$7/2)^2)</f>
        <v>#VALUE!</v>
      </c>
    </row>
    <row r="2770" spans="2:30">
      <c r="B2770" s="136">
        <f t="shared" si="430"/>
        <v>55180</v>
      </c>
      <c r="C2770" t="e">
        <f>SQRT(($C$5/2)^2-($C$5/2)^2*'(OLD) bottom seam length'!B2770^2/($C$6/2)^2)</f>
        <v>#DIV/0!</v>
      </c>
      <c r="E2770" s="136">
        <f t="shared" si="431"/>
        <v>55180</v>
      </c>
      <c r="F2770" t="e">
        <f>SQRT(($C$5/2)^2-($C$5/2)^2*'(OLD) bottom seam length'!E2770^2/($C$6/2)^2)</f>
        <v>#DIV/0!</v>
      </c>
      <c r="H2770" s="136">
        <f t="shared" si="432"/>
        <v>55180</v>
      </c>
      <c r="I2770" t="e">
        <f>SQRT(($C$5/2)^2-($C$5/2)^2*'(OLD) bottom seam length'!H2770^2/($C$6/2)^2)</f>
        <v>#DIV/0!</v>
      </c>
      <c r="K2770" s="136">
        <f t="shared" si="433"/>
        <v>55180</v>
      </c>
      <c r="L2770" t="e">
        <f>SQRT(($C$5/2)^2-($C$5/2)^2*'(OLD) bottom seam length'!K2770^2/($C$6/2)^2)</f>
        <v>#DIV/0!</v>
      </c>
      <c r="O2770" s="136">
        <f t="shared" si="434"/>
        <v>55180</v>
      </c>
      <c r="P2770" t="b">
        <f t="shared" si="435"/>
        <v>0</v>
      </c>
      <c r="T2770" s="136">
        <f t="shared" si="436"/>
        <v>55160</v>
      </c>
      <c r="U2770" t="e">
        <f>SQRT(($U$6/2)^2-($U$6/2)^2*'(OLD) bottom seam length'!T2770^2/($U$7/2)^2)</f>
        <v>#VALUE!</v>
      </c>
      <c r="W2770" s="136">
        <f t="shared" si="437"/>
        <v>55160</v>
      </c>
      <c r="X2770" t="e">
        <f>SQRT(($U$6/2)^2-($U$6/2)^2*'(OLD) bottom seam length'!W2770^2/($U$7/2)^2)</f>
        <v>#VALUE!</v>
      </c>
      <c r="Z2770" s="136">
        <f t="shared" si="438"/>
        <v>55160</v>
      </c>
      <c r="AA2770" t="e">
        <f>SQRT(($U$6/2)^2-($U$6/2)^2*'(OLD) bottom seam length'!Z2770^2/($U$7/2)^2)</f>
        <v>#VALUE!</v>
      </c>
      <c r="AC2770" s="136">
        <f t="shared" si="439"/>
        <v>55160</v>
      </c>
      <c r="AD2770" t="e">
        <f>SQRT(($U$6/2)^2-($U$6/2)^2*'(OLD) bottom seam length'!AC2770^2/($U$7/2)^2)</f>
        <v>#VALUE!</v>
      </c>
    </row>
    <row r="2771" spans="2:30">
      <c r="B2771" s="136">
        <f t="shared" si="430"/>
        <v>55200</v>
      </c>
      <c r="C2771" t="e">
        <f>SQRT(($C$5/2)^2-($C$5/2)^2*'(OLD) bottom seam length'!B2771^2/($C$6/2)^2)</f>
        <v>#DIV/0!</v>
      </c>
      <c r="E2771" s="136">
        <f t="shared" si="431"/>
        <v>55200</v>
      </c>
      <c r="F2771" t="e">
        <f>SQRT(($C$5/2)^2-($C$5/2)^2*'(OLD) bottom seam length'!E2771^2/($C$6/2)^2)</f>
        <v>#DIV/0!</v>
      </c>
      <c r="H2771" s="136">
        <f t="shared" si="432"/>
        <v>55200</v>
      </c>
      <c r="I2771" t="e">
        <f>SQRT(($C$5/2)^2-($C$5/2)^2*'(OLD) bottom seam length'!H2771^2/($C$6/2)^2)</f>
        <v>#DIV/0!</v>
      </c>
      <c r="K2771" s="136">
        <f t="shared" si="433"/>
        <v>55200</v>
      </c>
      <c r="L2771" t="e">
        <f>SQRT(($C$5/2)^2-($C$5/2)^2*'(OLD) bottom seam length'!K2771^2/($C$6/2)^2)</f>
        <v>#DIV/0!</v>
      </c>
      <c r="O2771" s="136">
        <f t="shared" si="434"/>
        <v>55200</v>
      </c>
      <c r="P2771" t="b">
        <f t="shared" si="435"/>
        <v>0</v>
      </c>
      <c r="T2771" s="136">
        <f t="shared" si="436"/>
        <v>55180</v>
      </c>
      <c r="U2771" t="e">
        <f>SQRT(($U$6/2)^2-($U$6/2)^2*'(OLD) bottom seam length'!T2771^2/($U$7/2)^2)</f>
        <v>#VALUE!</v>
      </c>
      <c r="W2771" s="136">
        <f t="shared" si="437"/>
        <v>55180</v>
      </c>
      <c r="X2771" t="e">
        <f>SQRT(($U$6/2)^2-($U$6/2)^2*'(OLD) bottom seam length'!W2771^2/($U$7/2)^2)</f>
        <v>#VALUE!</v>
      </c>
      <c r="Z2771" s="136">
        <f t="shared" si="438"/>
        <v>55180</v>
      </c>
      <c r="AA2771" t="e">
        <f>SQRT(($U$6/2)^2-($U$6/2)^2*'(OLD) bottom seam length'!Z2771^2/($U$7/2)^2)</f>
        <v>#VALUE!</v>
      </c>
      <c r="AC2771" s="136">
        <f t="shared" si="439"/>
        <v>55180</v>
      </c>
      <c r="AD2771" t="e">
        <f>SQRT(($U$6/2)^2-($U$6/2)^2*'(OLD) bottom seam length'!AC2771^2/($U$7/2)^2)</f>
        <v>#VALUE!</v>
      </c>
    </row>
    <row r="2772" spans="2:30">
      <c r="B2772" s="136">
        <f t="shared" si="430"/>
        <v>55220</v>
      </c>
      <c r="C2772" t="e">
        <f>SQRT(($C$5/2)^2-($C$5/2)^2*'(OLD) bottom seam length'!B2772^2/($C$6/2)^2)</f>
        <v>#DIV/0!</v>
      </c>
      <c r="E2772" s="136">
        <f t="shared" si="431"/>
        <v>55220</v>
      </c>
      <c r="F2772" t="e">
        <f>SQRT(($C$5/2)^2-($C$5/2)^2*'(OLD) bottom seam length'!E2772^2/($C$6/2)^2)</f>
        <v>#DIV/0!</v>
      </c>
      <c r="H2772" s="136">
        <f t="shared" si="432"/>
        <v>55220</v>
      </c>
      <c r="I2772" t="e">
        <f>SQRT(($C$5/2)^2-($C$5/2)^2*'(OLD) bottom seam length'!H2772^2/($C$6/2)^2)</f>
        <v>#DIV/0!</v>
      </c>
      <c r="K2772" s="136">
        <f t="shared" si="433"/>
        <v>55220</v>
      </c>
      <c r="L2772" t="e">
        <f>SQRT(($C$5/2)^2-($C$5/2)^2*'(OLD) bottom seam length'!K2772^2/($C$6/2)^2)</f>
        <v>#DIV/0!</v>
      </c>
      <c r="O2772" s="136">
        <f t="shared" si="434"/>
        <v>55220</v>
      </c>
      <c r="P2772" t="b">
        <f t="shared" si="435"/>
        <v>0</v>
      </c>
      <c r="T2772" s="136">
        <f t="shared" si="436"/>
        <v>55200</v>
      </c>
      <c r="U2772" t="e">
        <f>SQRT(($U$6/2)^2-($U$6/2)^2*'(OLD) bottom seam length'!T2772^2/($U$7/2)^2)</f>
        <v>#VALUE!</v>
      </c>
      <c r="W2772" s="136">
        <f t="shared" si="437"/>
        <v>55200</v>
      </c>
      <c r="X2772" t="e">
        <f>SQRT(($U$6/2)^2-($U$6/2)^2*'(OLD) bottom seam length'!W2772^2/($U$7/2)^2)</f>
        <v>#VALUE!</v>
      </c>
      <c r="Z2772" s="136">
        <f t="shared" si="438"/>
        <v>55200</v>
      </c>
      <c r="AA2772" t="e">
        <f>SQRT(($U$6/2)^2-($U$6/2)^2*'(OLD) bottom seam length'!Z2772^2/($U$7/2)^2)</f>
        <v>#VALUE!</v>
      </c>
      <c r="AC2772" s="136">
        <f t="shared" si="439"/>
        <v>55200</v>
      </c>
      <c r="AD2772" t="e">
        <f>SQRT(($U$6/2)^2-($U$6/2)^2*'(OLD) bottom seam length'!AC2772^2/($U$7/2)^2)</f>
        <v>#VALUE!</v>
      </c>
    </row>
    <row r="2773" spans="2:30">
      <c r="B2773" s="136">
        <f t="shared" si="430"/>
        <v>55240</v>
      </c>
      <c r="C2773" t="e">
        <f>SQRT(($C$5/2)^2-($C$5/2)^2*'(OLD) bottom seam length'!B2773^2/($C$6/2)^2)</f>
        <v>#DIV/0!</v>
      </c>
      <c r="E2773" s="136">
        <f t="shared" si="431"/>
        <v>55240</v>
      </c>
      <c r="F2773" t="e">
        <f>SQRT(($C$5/2)^2-($C$5/2)^2*'(OLD) bottom seam length'!E2773^2/($C$6/2)^2)</f>
        <v>#DIV/0!</v>
      </c>
      <c r="H2773" s="136">
        <f t="shared" si="432"/>
        <v>55240</v>
      </c>
      <c r="I2773" t="e">
        <f>SQRT(($C$5/2)^2-($C$5/2)^2*'(OLD) bottom seam length'!H2773^2/($C$6/2)^2)</f>
        <v>#DIV/0!</v>
      </c>
      <c r="K2773" s="136">
        <f t="shared" si="433"/>
        <v>55240</v>
      </c>
      <c r="L2773" t="e">
        <f>SQRT(($C$5/2)^2-($C$5/2)^2*'(OLD) bottom seam length'!K2773^2/($C$6/2)^2)</f>
        <v>#DIV/0!</v>
      </c>
      <c r="O2773" s="136">
        <f t="shared" si="434"/>
        <v>55240</v>
      </c>
      <c r="P2773" t="b">
        <f t="shared" si="435"/>
        <v>0</v>
      </c>
      <c r="T2773" s="136">
        <f t="shared" si="436"/>
        <v>55220</v>
      </c>
      <c r="U2773" t="e">
        <f>SQRT(($U$6/2)^2-($U$6/2)^2*'(OLD) bottom seam length'!T2773^2/($U$7/2)^2)</f>
        <v>#VALUE!</v>
      </c>
      <c r="W2773" s="136">
        <f t="shared" si="437"/>
        <v>55220</v>
      </c>
      <c r="X2773" t="e">
        <f>SQRT(($U$6/2)^2-($U$6/2)^2*'(OLD) bottom seam length'!W2773^2/($U$7/2)^2)</f>
        <v>#VALUE!</v>
      </c>
      <c r="Z2773" s="136">
        <f t="shared" si="438"/>
        <v>55220</v>
      </c>
      <c r="AA2773" t="e">
        <f>SQRT(($U$6/2)^2-($U$6/2)^2*'(OLD) bottom seam length'!Z2773^2/($U$7/2)^2)</f>
        <v>#VALUE!</v>
      </c>
      <c r="AC2773" s="136">
        <f t="shared" si="439"/>
        <v>55220</v>
      </c>
      <c r="AD2773" t="e">
        <f>SQRT(($U$6/2)^2-($U$6/2)^2*'(OLD) bottom seam length'!AC2773^2/($U$7/2)^2)</f>
        <v>#VALUE!</v>
      </c>
    </row>
    <row r="2774" spans="2:30">
      <c r="B2774" s="136">
        <f t="shared" si="430"/>
        <v>55260</v>
      </c>
      <c r="C2774" t="e">
        <f>SQRT(($C$5/2)^2-($C$5/2)^2*'(OLD) bottom seam length'!B2774^2/($C$6/2)^2)</f>
        <v>#DIV/0!</v>
      </c>
      <c r="E2774" s="136">
        <f t="shared" si="431"/>
        <v>55260</v>
      </c>
      <c r="F2774" t="e">
        <f>SQRT(($C$5/2)^2-($C$5/2)^2*'(OLD) bottom seam length'!E2774^2/($C$6/2)^2)</f>
        <v>#DIV/0!</v>
      </c>
      <c r="H2774" s="136">
        <f t="shared" si="432"/>
        <v>55260</v>
      </c>
      <c r="I2774" t="e">
        <f>SQRT(($C$5/2)^2-($C$5/2)^2*'(OLD) bottom seam length'!H2774^2/($C$6/2)^2)</f>
        <v>#DIV/0!</v>
      </c>
      <c r="K2774" s="136">
        <f t="shared" si="433"/>
        <v>55260</v>
      </c>
      <c r="L2774" t="e">
        <f>SQRT(($C$5/2)^2-($C$5/2)^2*'(OLD) bottom seam length'!K2774^2/($C$6/2)^2)</f>
        <v>#DIV/0!</v>
      </c>
      <c r="O2774" s="136">
        <f t="shared" si="434"/>
        <v>55260</v>
      </c>
      <c r="P2774" t="b">
        <f t="shared" si="435"/>
        <v>0</v>
      </c>
      <c r="T2774" s="136">
        <f t="shared" si="436"/>
        <v>55240</v>
      </c>
      <c r="U2774" t="e">
        <f>SQRT(($U$6/2)^2-($U$6/2)^2*'(OLD) bottom seam length'!T2774^2/($U$7/2)^2)</f>
        <v>#VALUE!</v>
      </c>
      <c r="W2774" s="136">
        <f t="shared" si="437"/>
        <v>55240</v>
      </c>
      <c r="X2774" t="e">
        <f>SQRT(($U$6/2)^2-($U$6/2)^2*'(OLD) bottom seam length'!W2774^2/($U$7/2)^2)</f>
        <v>#VALUE!</v>
      </c>
      <c r="Z2774" s="136">
        <f t="shared" si="438"/>
        <v>55240</v>
      </c>
      <c r="AA2774" t="e">
        <f>SQRT(($U$6/2)^2-($U$6/2)^2*'(OLD) bottom seam length'!Z2774^2/($U$7/2)^2)</f>
        <v>#VALUE!</v>
      </c>
      <c r="AC2774" s="136">
        <f t="shared" si="439"/>
        <v>55240</v>
      </c>
      <c r="AD2774" t="e">
        <f>SQRT(($U$6/2)^2-($U$6/2)^2*'(OLD) bottom seam length'!AC2774^2/($U$7/2)^2)</f>
        <v>#VALUE!</v>
      </c>
    </row>
    <row r="2775" spans="2:30">
      <c r="B2775" s="136">
        <f t="shared" si="430"/>
        <v>55280</v>
      </c>
      <c r="C2775" t="e">
        <f>SQRT(($C$5/2)^2-($C$5/2)^2*'(OLD) bottom seam length'!B2775^2/($C$6/2)^2)</f>
        <v>#DIV/0!</v>
      </c>
      <c r="E2775" s="136">
        <f t="shared" si="431"/>
        <v>55280</v>
      </c>
      <c r="F2775" t="e">
        <f>SQRT(($C$5/2)^2-($C$5/2)^2*'(OLD) bottom seam length'!E2775^2/($C$6/2)^2)</f>
        <v>#DIV/0!</v>
      </c>
      <c r="H2775" s="136">
        <f t="shared" si="432"/>
        <v>55280</v>
      </c>
      <c r="I2775" t="e">
        <f>SQRT(($C$5/2)^2-($C$5/2)^2*'(OLD) bottom seam length'!H2775^2/($C$6/2)^2)</f>
        <v>#DIV/0!</v>
      </c>
      <c r="K2775" s="136">
        <f t="shared" si="433"/>
        <v>55280</v>
      </c>
      <c r="L2775" t="e">
        <f>SQRT(($C$5/2)^2-($C$5/2)^2*'(OLD) bottom seam length'!K2775^2/($C$6/2)^2)</f>
        <v>#DIV/0!</v>
      </c>
      <c r="O2775" s="136">
        <f t="shared" si="434"/>
        <v>55280</v>
      </c>
      <c r="P2775" t="b">
        <f t="shared" si="435"/>
        <v>0</v>
      </c>
      <c r="T2775" s="136">
        <f t="shared" si="436"/>
        <v>55260</v>
      </c>
      <c r="U2775" t="e">
        <f>SQRT(($U$6/2)^2-($U$6/2)^2*'(OLD) bottom seam length'!T2775^2/($U$7/2)^2)</f>
        <v>#VALUE!</v>
      </c>
      <c r="W2775" s="136">
        <f t="shared" si="437"/>
        <v>55260</v>
      </c>
      <c r="X2775" t="e">
        <f>SQRT(($U$6/2)^2-($U$6/2)^2*'(OLD) bottom seam length'!W2775^2/($U$7/2)^2)</f>
        <v>#VALUE!</v>
      </c>
      <c r="Z2775" s="136">
        <f t="shared" si="438"/>
        <v>55260</v>
      </c>
      <c r="AA2775" t="e">
        <f>SQRT(($U$6/2)^2-($U$6/2)^2*'(OLD) bottom seam length'!Z2775^2/($U$7/2)^2)</f>
        <v>#VALUE!</v>
      </c>
      <c r="AC2775" s="136">
        <f t="shared" si="439"/>
        <v>55260</v>
      </c>
      <c r="AD2775" t="e">
        <f>SQRT(($U$6/2)^2-($U$6/2)^2*'(OLD) bottom seam length'!AC2775^2/($U$7/2)^2)</f>
        <v>#VALUE!</v>
      </c>
    </row>
    <row r="2776" spans="2:30">
      <c r="B2776" s="136">
        <f t="shared" si="430"/>
        <v>55300</v>
      </c>
      <c r="C2776" t="e">
        <f>SQRT(($C$5/2)^2-($C$5/2)^2*'(OLD) bottom seam length'!B2776^2/($C$6/2)^2)</f>
        <v>#DIV/0!</v>
      </c>
      <c r="E2776" s="136">
        <f t="shared" si="431"/>
        <v>55300</v>
      </c>
      <c r="F2776" t="e">
        <f>SQRT(($C$5/2)^2-($C$5/2)^2*'(OLD) bottom seam length'!E2776^2/($C$6/2)^2)</f>
        <v>#DIV/0!</v>
      </c>
      <c r="H2776" s="136">
        <f t="shared" si="432"/>
        <v>55300</v>
      </c>
      <c r="I2776" t="e">
        <f>SQRT(($C$5/2)^2-($C$5/2)^2*'(OLD) bottom seam length'!H2776^2/($C$6/2)^2)</f>
        <v>#DIV/0!</v>
      </c>
      <c r="K2776" s="136">
        <f t="shared" si="433"/>
        <v>55300</v>
      </c>
      <c r="L2776" t="e">
        <f>SQRT(($C$5/2)^2-($C$5/2)^2*'(OLD) bottom seam length'!K2776^2/($C$6/2)^2)</f>
        <v>#DIV/0!</v>
      </c>
      <c r="O2776" s="136">
        <f t="shared" si="434"/>
        <v>55300</v>
      </c>
      <c r="P2776" t="b">
        <f t="shared" si="435"/>
        <v>0</v>
      </c>
      <c r="T2776" s="136">
        <f t="shared" si="436"/>
        <v>55280</v>
      </c>
      <c r="U2776" t="e">
        <f>SQRT(($U$6/2)^2-($U$6/2)^2*'(OLD) bottom seam length'!T2776^2/($U$7/2)^2)</f>
        <v>#VALUE!</v>
      </c>
      <c r="W2776" s="136">
        <f t="shared" si="437"/>
        <v>55280</v>
      </c>
      <c r="X2776" t="e">
        <f>SQRT(($U$6/2)^2-($U$6/2)^2*'(OLD) bottom seam length'!W2776^2/($U$7/2)^2)</f>
        <v>#VALUE!</v>
      </c>
      <c r="Z2776" s="136">
        <f t="shared" si="438"/>
        <v>55280</v>
      </c>
      <c r="AA2776" t="e">
        <f>SQRT(($U$6/2)^2-($U$6/2)^2*'(OLD) bottom seam length'!Z2776^2/($U$7/2)^2)</f>
        <v>#VALUE!</v>
      </c>
      <c r="AC2776" s="136">
        <f t="shared" si="439"/>
        <v>55280</v>
      </c>
      <c r="AD2776" t="e">
        <f>SQRT(($U$6/2)^2-($U$6/2)^2*'(OLD) bottom seam length'!AC2776^2/($U$7/2)^2)</f>
        <v>#VALUE!</v>
      </c>
    </row>
    <row r="2777" spans="2:30">
      <c r="B2777" s="136">
        <f t="shared" si="430"/>
        <v>55320</v>
      </c>
      <c r="C2777" t="e">
        <f>SQRT(($C$5/2)^2-($C$5/2)^2*'(OLD) bottom seam length'!B2777^2/($C$6/2)^2)</f>
        <v>#DIV/0!</v>
      </c>
      <c r="E2777" s="136">
        <f t="shared" si="431"/>
        <v>55320</v>
      </c>
      <c r="F2777" t="e">
        <f>SQRT(($C$5/2)^2-($C$5/2)^2*'(OLD) bottom seam length'!E2777^2/($C$6/2)^2)</f>
        <v>#DIV/0!</v>
      </c>
      <c r="H2777" s="136">
        <f t="shared" si="432"/>
        <v>55320</v>
      </c>
      <c r="I2777" t="e">
        <f>SQRT(($C$5/2)^2-($C$5/2)^2*'(OLD) bottom seam length'!H2777^2/($C$6/2)^2)</f>
        <v>#DIV/0!</v>
      </c>
      <c r="K2777" s="136">
        <f t="shared" si="433"/>
        <v>55320</v>
      </c>
      <c r="L2777" t="e">
        <f>SQRT(($C$5/2)^2-($C$5/2)^2*'(OLD) bottom seam length'!K2777^2/($C$6/2)^2)</f>
        <v>#DIV/0!</v>
      </c>
      <c r="O2777" s="136">
        <f t="shared" si="434"/>
        <v>55320</v>
      </c>
      <c r="P2777" t="b">
        <f t="shared" si="435"/>
        <v>0</v>
      </c>
      <c r="T2777" s="136">
        <f t="shared" si="436"/>
        <v>55300</v>
      </c>
      <c r="U2777" t="e">
        <f>SQRT(($U$6/2)^2-($U$6/2)^2*'(OLD) bottom seam length'!T2777^2/($U$7/2)^2)</f>
        <v>#VALUE!</v>
      </c>
      <c r="W2777" s="136">
        <f t="shared" si="437"/>
        <v>55300</v>
      </c>
      <c r="X2777" t="e">
        <f>SQRT(($U$6/2)^2-($U$6/2)^2*'(OLD) bottom seam length'!W2777^2/($U$7/2)^2)</f>
        <v>#VALUE!</v>
      </c>
      <c r="Z2777" s="136">
        <f t="shared" si="438"/>
        <v>55300</v>
      </c>
      <c r="AA2777" t="e">
        <f>SQRT(($U$6/2)^2-($U$6/2)^2*'(OLD) bottom seam length'!Z2777^2/($U$7/2)^2)</f>
        <v>#VALUE!</v>
      </c>
      <c r="AC2777" s="136">
        <f t="shared" si="439"/>
        <v>55300</v>
      </c>
      <c r="AD2777" t="e">
        <f>SQRT(($U$6/2)^2-($U$6/2)^2*'(OLD) bottom seam length'!AC2777^2/($U$7/2)^2)</f>
        <v>#VALUE!</v>
      </c>
    </row>
    <row r="2778" spans="2:30">
      <c r="B2778" s="136">
        <f t="shared" si="430"/>
        <v>55340</v>
      </c>
      <c r="C2778" t="e">
        <f>SQRT(($C$5/2)^2-($C$5/2)^2*'(OLD) bottom seam length'!B2778^2/($C$6/2)^2)</f>
        <v>#DIV/0!</v>
      </c>
      <c r="E2778" s="136">
        <f t="shared" si="431"/>
        <v>55340</v>
      </c>
      <c r="F2778" t="e">
        <f>SQRT(($C$5/2)^2-($C$5/2)^2*'(OLD) bottom seam length'!E2778^2/($C$6/2)^2)</f>
        <v>#DIV/0!</v>
      </c>
      <c r="H2778" s="136">
        <f t="shared" si="432"/>
        <v>55340</v>
      </c>
      <c r="I2778" t="e">
        <f>SQRT(($C$5/2)^2-($C$5/2)^2*'(OLD) bottom seam length'!H2778^2/($C$6/2)^2)</f>
        <v>#DIV/0!</v>
      </c>
      <c r="K2778" s="136">
        <f t="shared" si="433"/>
        <v>55340</v>
      </c>
      <c r="L2778" t="e">
        <f>SQRT(($C$5/2)^2-($C$5/2)^2*'(OLD) bottom seam length'!K2778^2/($C$6/2)^2)</f>
        <v>#DIV/0!</v>
      </c>
      <c r="O2778" s="136">
        <f t="shared" si="434"/>
        <v>55340</v>
      </c>
      <c r="P2778" t="b">
        <f t="shared" si="435"/>
        <v>0</v>
      </c>
      <c r="T2778" s="136">
        <f t="shared" si="436"/>
        <v>55320</v>
      </c>
      <c r="U2778" t="e">
        <f>SQRT(($U$6/2)^2-($U$6/2)^2*'(OLD) bottom seam length'!T2778^2/($U$7/2)^2)</f>
        <v>#VALUE!</v>
      </c>
      <c r="W2778" s="136">
        <f t="shared" si="437"/>
        <v>55320</v>
      </c>
      <c r="X2778" t="e">
        <f>SQRT(($U$6/2)^2-($U$6/2)^2*'(OLD) bottom seam length'!W2778^2/($U$7/2)^2)</f>
        <v>#VALUE!</v>
      </c>
      <c r="Z2778" s="136">
        <f t="shared" si="438"/>
        <v>55320</v>
      </c>
      <c r="AA2778" t="e">
        <f>SQRT(($U$6/2)^2-($U$6/2)^2*'(OLD) bottom seam length'!Z2778^2/($U$7/2)^2)</f>
        <v>#VALUE!</v>
      </c>
      <c r="AC2778" s="136">
        <f t="shared" si="439"/>
        <v>55320</v>
      </c>
      <c r="AD2778" t="e">
        <f>SQRT(($U$6/2)^2-($U$6/2)^2*'(OLD) bottom seam length'!AC2778^2/($U$7/2)^2)</f>
        <v>#VALUE!</v>
      </c>
    </row>
    <row r="2779" spans="2:30">
      <c r="B2779" s="136">
        <f t="shared" si="430"/>
        <v>55360</v>
      </c>
      <c r="C2779" t="e">
        <f>SQRT(($C$5/2)^2-($C$5/2)^2*'(OLD) bottom seam length'!B2779^2/($C$6/2)^2)</f>
        <v>#DIV/0!</v>
      </c>
      <c r="E2779" s="136">
        <f t="shared" si="431"/>
        <v>55360</v>
      </c>
      <c r="F2779" t="e">
        <f>SQRT(($C$5/2)^2-($C$5/2)^2*'(OLD) bottom seam length'!E2779^2/($C$6/2)^2)</f>
        <v>#DIV/0!</v>
      </c>
      <c r="H2779" s="136">
        <f t="shared" si="432"/>
        <v>55360</v>
      </c>
      <c r="I2779" t="e">
        <f>SQRT(($C$5/2)^2-($C$5/2)^2*'(OLD) bottom seam length'!H2779^2/($C$6/2)^2)</f>
        <v>#DIV/0!</v>
      </c>
      <c r="K2779" s="136">
        <f t="shared" si="433"/>
        <v>55360</v>
      </c>
      <c r="L2779" t="e">
        <f>SQRT(($C$5/2)^2-($C$5/2)^2*'(OLD) bottom seam length'!K2779^2/($C$6/2)^2)</f>
        <v>#DIV/0!</v>
      </c>
      <c r="O2779" s="136">
        <f t="shared" si="434"/>
        <v>55360</v>
      </c>
      <c r="P2779" t="b">
        <f t="shared" si="435"/>
        <v>0</v>
      </c>
      <c r="T2779" s="136">
        <f t="shared" si="436"/>
        <v>55340</v>
      </c>
      <c r="U2779" t="e">
        <f>SQRT(($U$6/2)^2-($U$6/2)^2*'(OLD) bottom seam length'!T2779^2/($U$7/2)^2)</f>
        <v>#VALUE!</v>
      </c>
      <c r="W2779" s="136">
        <f t="shared" si="437"/>
        <v>55340</v>
      </c>
      <c r="X2779" t="e">
        <f>SQRT(($U$6/2)^2-($U$6/2)^2*'(OLD) bottom seam length'!W2779^2/($U$7/2)^2)</f>
        <v>#VALUE!</v>
      </c>
      <c r="Z2779" s="136">
        <f t="shared" si="438"/>
        <v>55340</v>
      </c>
      <c r="AA2779" t="e">
        <f>SQRT(($U$6/2)^2-($U$6/2)^2*'(OLD) bottom seam length'!Z2779^2/($U$7/2)^2)</f>
        <v>#VALUE!</v>
      </c>
      <c r="AC2779" s="136">
        <f t="shared" si="439"/>
        <v>55340</v>
      </c>
      <c r="AD2779" t="e">
        <f>SQRT(($U$6/2)^2-($U$6/2)^2*'(OLD) bottom seam length'!AC2779^2/($U$7/2)^2)</f>
        <v>#VALUE!</v>
      </c>
    </row>
    <row r="2780" spans="2:30">
      <c r="B2780" s="136">
        <f t="shared" si="430"/>
        <v>55380</v>
      </c>
      <c r="C2780" t="e">
        <f>SQRT(($C$5/2)^2-($C$5/2)^2*'(OLD) bottom seam length'!B2780^2/($C$6/2)^2)</f>
        <v>#DIV/0!</v>
      </c>
      <c r="E2780" s="136">
        <f t="shared" si="431"/>
        <v>55380</v>
      </c>
      <c r="F2780" t="e">
        <f>SQRT(($C$5/2)^2-($C$5/2)^2*'(OLD) bottom seam length'!E2780^2/($C$6/2)^2)</f>
        <v>#DIV/0!</v>
      </c>
      <c r="H2780" s="136">
        <f t="shared" si="432"/>
        <v>55380</v>
      </c>
      <c r="I2780" t="e">
        <f>SQRT(($C$5/2)^2-($C$5/2)^2*'(OLD) bottom seam length'!H2780^2/($C$6/2)^2)</f>
        <v>#DIV/0!</v>
      </c>
      <c r="K2780" s="136">
        <f t="shared" si="433"/>
        <v>55380</v>
      </c>
      <c r="L2780" t="e">
        <f>SQRT(($C$5/2)^2-($C$5/2)^2*'(OLD) bottom seam length'!K2780^2/($C$6/2)^2)</f>
        <v>#DIV/0!</v>
      </c>
      <c r="O2780" s="136">
        <f t="shared" si="434"/>
        <v>55380</v>
      </c>
      <c r="P2780" t="b">
        <f t="shared" si="435"/>
        <v>0</v>
      </c>
      <c r="T2780" s="136">
        <f t="shared" si="436"/>
        <v>55360</v>
      </c>
      <c r="U2780" t="e">
        <f>SQRT(($U$6/2)^2-($U$6/2)^2*'(OLD) bottom seam length'!T2780^2/($U$7/2)^2)</f>
        <v>#VALUE!</v>
      </c>
      <c r="W2780" s="136">
        <f t="shared" si="437"/>
        <v>55360</v>
      </c>
      <c r="X2780" t="e">
        <f>SQRT(($U$6/2)^2-($U$6/2)^2*'(OLD) bottom seam length'!W2780^2/($U$7/2)^2)</f>
        <v>#VALUE!</v>
      </c>
      <c r="Z2780" s="136">
        <f t="shared" si="438"/>
        <v>55360</v>
      </c>
      <c r="AA2780" t="e">
        <f>SQRT(($U$6/2)^2-($U$6/2)^2*'(OLD) bottom seam length'!Z2780^2/($U$7/2)^2)</f>
        <v>#VALUE!</v>
      </c>
      <c r="AC2780" s="136">
        <f t="shared" si="439"/>
        <v>55360</v>
      </c>
      <c r="AD2780" t="e">
        <f>SQRT(($U$6/2)^2-($U$6/2)^2*'(OLD) bottom seam length'!AC2780^2/($U$7/2)^2)</f>
        <v>#VALUE!</v>
      </c>
    </row>
    <row r="2781" spans="2:30">
      <c r="B2781" s="136">
        <f t="shared" si="430"/>
        <v>55400</v>
      </c>
      <c r="C2781" t="e">
        <f>SQRT(($C$5/2)^2-($C$5/2)^2*'(OLD) bottom seam length'!B2781^2/($C$6/2)^2)</f>
        <v>#DIV/0!</v>
      </c>
      <c r="E2781" s="136">
        <f t="shared" si="431"/>
        <v>55400</v>
      </c>
      <c r="F2781" t="e">
        <f>SQRT(($C$5/2)^2-($C$5/2)^2*'(OLD) bottom seam length'!E2781^2/($C$6/2)^2)</f>
        <v>#DIV/0!</v>
      </c>
      <c r="H2781" s="136">
        <f t="shared" si="432"/>
        <v>55400</v>
      </c>
      <c r="I2781" t="e">
        <f>SQRT(($C$5/2)^2-($C$5/2)^2*'(OLD) bottom seam length'!H2781^2/($C$6/2)^2)</f>
        <v>#DIV/0!</v>
      </c>
      <c r="K2781" s="136">
        <f t="shared" si="433"/>
        <v>55400</v>
      </c>
      <c r="L2781" t="e">
        <f>SQRT(($C$5/2)^2-($C$5/2)^2*'(OLD) bottom seam length'!K2781^2/($C$6/2)^2)</f>
        <v>#DIV/0!</v>
      </c>
      <c r="O2781" s="136">
        <f t="shared" si="434"/>
        <v>55400</v>
      </c>
      <c r="P2781" t="b">
        <f t="shared" si="435"/>
        <v>0</v>
      </c>
      <c r="T2781" s="136">
        <f t="shared" si="436"/>
        <v>55380</v>
      </c>
      <c r="U2781" t="e">
        <f>SQRT(($U$6/2)^2-($U$6/2)^2*'(OLD) bottom seam length'!T2781^2/($U$7/2)^2)</f>
        <v>#VALUE!</v>
      </c>
      <c r="W2781" s="136">
        <f t="shared" si="437"/>
        <v>55380</v>
      </c>
      <c r="X2781" t="e">
        <f>SQRT(($U$6/2)^2-($U$6/2)^2*'(OLD) bottom seam length'!W2781^2/($U$7/2)^2)</f>
        <v>#VALUE!</v>
      </c>
      <c r="Z2781" s="136">
        <f t="shared" si="438"/>
        <v>55380</v>
      </c>
      <c r="AA2781" t="e">
        <f>SQRT(($U$6/2)^2-($U$6/2)^2*'(OLD) bottom seam length'!Z2781^2/($U$7/2)^2)</f>
        <v>#VALUE!</v>
      </c>
      <c r="AC2781" s="136">
        <f t="shared" si="439"/>
        <v>55380</v>
      </c>
      <c r="AD2781" t="e">
        <f>SQRT(($U$6/2)^2-($U$6/2)^2*'(OLD) bottom seam length'!AC2781^2/($U$7/2)^2)</f>
        <v>#VALUE!</v>
      </c>
    </row>
    <row r="2782" spans="2:30">
      <c r="B2782" s="136">
        <f t="shared" si="430"/>
        <v>55420</v>
      </c>
      <c r="C2782" t="e">
        <f>SQRT(($C$5/2)^2-($C$5/2)^2*'(OLD) bottom seam length'!B2782^2/($C$6/2)^2)</f>
        <v>#DIV/0!</v>
      </c>
      <c r="E2782" s="136">
        <f t="shared" si="431"/>
        <v>55420</v>
      </c>
      <c r="F2782" t="e">
        <f>SQRT(($C$5/2)^2-($C$5/2)^2*'(OLD) bottom seam length'!E2782^2/($C$6/2)^2)</f>
        <v>#DIV/0!</v>
      </c>
      <c r="H2782" s="136">
        <f t="shared" si="432"/>
        <v>55420</v>
      </c>
      <c r="I2782" t="e">
        <f>SQRT(($C$5/2)^2-($C$5/2)^2*'(OLD) bottom seam length'!H2782^2/($C$6/2)^2)</f>
        <v>#DIV/0!</v>
      </c>
      <c r="K2782" s="136">
        <f t="shared" si="433"/>
        <v>55420</v>
      </c>
      <c r="L2782" t="e">
        <f>SQRT(($C$5/2)^2-($C$5/2)^2*'(OLD) bottom seam length'!K2782^2/($C$6/2)^2)</f>
        <v>#DIV/0!</v>
      </c>
      <c r="O2782" s="136">
        <f t="shared" si="434"/>
        <v>55420</v>
      </c>
      <c r="P2782" t="b">
        <f t="shared" si="435"/>
        <v>0</v>
      </c>
      <c r="T2782" s="136">
        <f t="shared" si="436"/>
        <v>55400</v>
      </c>
      <c r="U2782" t="e">
        <f>SQRT(($U$6/2)^2-($U$6/2)^2*'(OLD) bottom seam length'!T2782^2/($U$7/2)^2)</f>
        <v>#VALUE!</v>
      </c>
      <c r="W2782" s="136">
        <f t="shared" si="437"/>
        <v>55400</v>
      </c>
      <c r="X2782" t="e">
        <f>SQRT(($U$6/2)^2-($U$6/2)^2*'(OLD) bottom seam length'!W2782^2/($U$7/2)^2)</f>
        <v>#VALUE!</v>
      </c>
      <c r="Z2782" s="136">
        <f t="shared" si="438"/>
        <v>55400</v>
      </c>
      <c r="AA2782" t="e">
        <f>SQRT(($U$6/2)^2-($U$6/2)^2*'(OLD) bottom seam length'!Z2782^2/($U$7/2)^2)</f>
        <v>#VALUE!</v>
      </c>
      <c r="AC2782" s="136">
        <f t="shared" si="439"/>
        <v>55400</v>
      </c>
      <c r="AD2782" t="e">
        <f>SQRT(($U$6/2)^2-($U$6/2)^2*'(OLD) bottom seam length'!AC2782^2/($U$7/2)^2)</f>
        <v>#VALUE!</v>
      </c>
    </row>
    <row r="2783" spans="2:30">
      <c r="B2783" s="136">
        <f t="shared" si="430"/>
        <v>55440</v>
      </c>
      <c r="C2783" t="e">
        <f>SQRT(($C$5/2)^2-($C$5/2)^2*'(OLD) bottom seam length'!B2783^2/($C$6/2)^2)</f>
        <v>#DIV/0!</v>
      </c>
      <c r="E2783" s="136">
        <f t="shared" si="431"/>
        <v>55440</v>
      </c>
      <c r="F2783" t="e">
        <f>SQRT(($C$5/2)^2-($C$5/2)^2*'(OLD) bottom seam length'!E2783^2/($C$6/2)^2)</f>
        <v>#DIV/0!</v>
      </c>
      <c r="H2783" s="136">
        <f t="shared" si="432"/>
        <v>55440</v>
      </c>
      <c r="I2783" t="e">
        <f>SQRT(($C$5/2)^2-($C$5/2)^2*'(OLD) bottom seam length'!H2783^2/($C$6/2)^2)</f>
        <v>#DIV/0!</v>
      </c>
      <c r="K2783" s="136">
        <f t="shared" si="433"/>
        <v>55440</v>
      </c>
      <c r="L2783" t="e">
        <f>SQRT(($C$5/2)^2-($C$5/2)^2*'(OLD) bottom seam length'!K2783^2/($C$6/2)^2)</f>
        <v>#DIV/0!</v>
      </c>
      <c r="O2783" s="136">
        <f t="shared" si="434"/>
        <v>55440</v>
      </c>
      <c r="P2783" t="b">
        <f t="shared" si="435"/>
        <v>0</v>
      </c>
      <c r="T2783" s="136">
        <f t="shared" si="436"/>
        <v>55420</v>
      </c>
      <c r="U2783" t="e">
        <f>SQRT(($U$6/2)^2-($U$6/2)^2*'(OLD) bottom seam length'!T2783^2/($U$7/2)^2)</f>
        <v>#VALUE!</v>
      </c>
      <c r="W2783" s="136">
        <f t="shared" si="437"/>
        <v>55420</v>
      </c>
      <c r="X2783" t="e">
        <f>SQRT(($U$6/2)^2-($U$6/2)^2*'(OLD) bottom seam length'!W2783^2/($U$7/2)^2)</f>
        <v>#VALUE!</v>
      </c>
      <c r="Z2783" s="136">
        <f t="shared" si="438"/>
        <v>55420</v>
      </c>
      <c r="AA2783" t="e">
        <f>SQRT(($U$6/2)^2-($U$6/2)^2*'(OLD) bottom seam length'!Z2783^2/($U$7/2)^2)</f>
        <v>#VALUE!</v>
      </c>
      <c r="AC2783" s="136">
        <f t="shared" si="439"/>
        <v>55420</v>
      </c>
      <c r="AD2783" t="e">
        <f>SQRT(($U$6/2)^2-($U$6/2)^2*'(OLD) bottom seam length'!AC2783^2/($U$7/2)^2)</f>
        <v>#VALUE!</v>
      </c>
    </row>
    <row r="2784" spans="2:30">
      <c r="B2784" s="136">
        <f t="shared" si="430"/>
        <v>55460</v>
      </c>
      <c r="C2784" t="e">
        <f>SQRT(($C$5/2)^2-($C$5/2)^2*'(OLD) bottom seam length'!B2784^2/($C$6/2)^2)</f>
        <v>#DIV/0!</v>
      </c>
      <c r="E2784" s="136">
        <f t="shared" si="431"/>
        <v>55460</v>
      </c>
      <c r="F2784" t="e">
        <f>SQRT(($C$5/2)^2-($C$5/2)^2*'(OLD) bottom seam length'!E2784^2/($C$6/2)^2)</f>
        <v>#DIV/0!</v>
      </c>
      <c r="H2784" s="136">
        <f t="shared" si="432"/>
        <v>55460</v>
      </c>
      <c r="I2784" t="e">
        <f>SQRT(($C$5/2)^2-($C$5/2)^2*'(OLD) bottom seam length'!H2784^2/($C$6/2)^2)</f>
        <v>#DIV/0!</v>
      </c>
      <c r="K2784" s="136">
        <f t="shared" si="433"/>
        <v>55460</v>
      </c>
      <c r="L2784" t="e">
        <f>SQRT(($C$5/2)^2-($C$5/2)^2*'(OLD) bottom seam length'!K2784^2/($C$6/2)^2)</f>
        <v>#DIV/0!</v>
      </c>
      <c r="O2784" s="136">
        <f t="shared" si="434"/>
        <v>55460</v>
      </c>
      <c r="P2784" t="b">
        <f t="shared" si="435"/>
        <v>0</v>
      </c>
      <c r="T2784" s="136">
        <f t="shared" si="436"/>
        <v>55440</v>
      </c>
      <c r="U2784" t="e">
        <f>SQRT(($U$6/2)^2-($U$6/2)^2*'(OLD) bottom seam length'!T2784^2/($U$7/2)^2)</f>
        <v>#VALUE!</v>
      </c>
      <c r="W2784" s="136">
        <f t="shared" si="437"/>
        <v>55440</v>
      </c>
      <c r="X2784" t="e">
        <f>SQRT(($U$6/2)^2-($U$6/2)^2*'(OLD) bottom seam length'!W2784^2/($U$7/2)^2)</f>
        <v>#VALUE!</v>
      </c>
      <c r="Z2784" s="136">
        <f t="shared" si="438"/>
        <v>55440</v>
      </c>
      <c r="AA2784" t="e">
        <f>SQRT(($U$6/2)^2-($U$6/2)^2*'(OLD) bottom seam length'!Z2784^2/($U$7/2)^2)</f>
        <v>#VALUE!</v>
      </c>
      <c r="AC2784" s="136">
        <f t="shared" si="439"/>
        <v>55440</v>
      </c>
      <c r="AD2784" t="e">
        <f>SQRT(($U$6/2)^2-($U$6/2)^2*'(OLD) bottom seam length'!AC2784^2/($U$7/2)^2)</f>
        <v>#VALUE!</v>
      </c>
    </row>
    <row r="2785" spans="2:30">
      <c r="B2785" s="136">
        <f t="shared" si="430"/>
        <v>55480</v>
      </c>
      <c r="C2785" t="e">
        <f>SQRT(($C$5/2)^2-($C$5/2)^2*'(OLD) bottom seam length'!B2785^2/($C$6/2)^2)</f>
        <v>#DIV/0!</v>
      </c>
      <c r="E2785" s="136">
        <f t="shared" si="431"/>
        <v>55480</v>
      </c>
      <c r="F2785" t="e">
        <f>SQRT(($C$5/2)^2-($C$5/2)^2*'(OLD) bottom seam length'!E2785^2/($C$6/2)^2)</f>
        <v>#DIV/0!</v>
      </c>
      <c r="H2785" s="136">
        <f t="shared" si="432"/>
        <v>55480</v>
      </c>
      <c r="I2785" t="e">
        <f>SQRT(($C$5/2)^2-($C$5/2)^2*'(OLD) bottom seam length'!H2785^2/($C$6/2)^2)</f>
        <v>#DIV/0!</v>
      </c>
      <c r="K2785" s="136">
        <f t="shared" si="433"/>
        <v>55480</v>
      </c>
      <c r="L2785" t="e">
        <f>SQRT(($C$5/2)^2-($C$5/2)^2*'(OLD) bottom seam length'!K2785^2/($C$6/2)^2)</f>
        <v>#DIV/0!</v>
      </c>
      <c r="O2785" s="136">
        <f t="shared" si="434"/>
        <v>55480</v>
      </c>
      <c r="P2785" t="b">
        <f t="shared" si="435"/>
        <v>0</v>
      </c>
      <c r="T2785" s="136">
        <f t="shared" si="436"/>
        <v>55460</v>
      </c>
      <c r="U2785" t="e">
        <f>SQRT(($U$6/2)^2-($U$6/2)^2*'(OLD) bottom seam length'!T2785^2/($U$7/2)^2)</f>
        <v>#VALUE!</v>
      </c>
      <c r="W2785" s="136">
        <f t="shared" si="437"/>
        <v>55460</v>
      </c>
      <c r="X2785" t="e">
        <f>SQRT(($U$6/2)^2-($U$6/2)^2*'(OLD) bottom seam length'!W2785^2/($U$7/2)^2)</f>
        <v>#VALUE!</v>
      </c>
      <c r="Z2785" s="136">
        <f t="shared" si="438"/>
        <v>55460</v>
      </c>
      <c r="AA2785" t="e">
        <f>SQRT(($U$6/2)^2-($U$6/2)^2*'(OLD) bottom seam length'!Z2785^2/($U$7/2)^2)</f>
        <v>#VALUE!</v>
      </c>
      <c r="AC2785" s="136">
        <f t="shared" si="439"/>
        <v>55460</v>
      </c>
      <c r="AD2785" t="e">
        <f>SQRT(($U$6/2)^2-($U$6/2)^2*'(OLD) bottom seam length'!AC2785^2/($U$7/2)^2)</f>
        <v>#VALUE!</v>
      </c>
    </row>
    <row r="2786" spans="2:30">
      <c r="B2786" s="136">
        <f t="shared" si="430"/>
        <v>55500</v>
      </c>
      <c r="C2786" t="e">
        <f>SQRT(($C$5/2)^2-($C$5/2)^2*'(OLD) bottom seam length'!B2786^2/($C$6/2)^2)</f>
        <v>#DIV/0!</v>
      </c>
      <c r="E2786" s="136">
        <f t="shared" si="431"/>
        <v>55500</v>
      </c>
      <c r="F2786" t="e">
        <f>SQRT(($C$5/2)^2-($C$5/2)^2*'(OLD) bottom seam length'!E2786^2/($C$6/2)^2)</f>
        <v>#DIV/0!</v>
      </c>
      <c r="H2786" s="136">
        <f t="shared" si="432"/>
        <v>55500</v>
      </c>
      <c r="I2786" t="e">
        <f>SQRT(($C$5/2)^2-($C$5/2)^2*'(OLD) bottom seam length'!H2786^2/($C$6/2)^2)</f>
        <v>#DIV/0!</v>
      </c>
      <c r="K2786" s="136">
        <f t="shared" si="433"/>
        <v>55500</v>
      </c>
      <c r="L2786" t="e">
        <f>SQRT(($C$5/2)^2-($C$5/2)^2*'(OLD) bottom seam length'!K2786^2/($C$6/2)^2)</f>
        <v>#DIV/0!</v>
      </c>
      <c r="O2786" s="136">
        <f t="shared" si="434"/>
        <v>55500</v>
      </c>
      <c r="P2786" t="b">
        <f t="shared" si="435"/>
        <v>0</v>
      </c>
      <c r="T2786" s="136">
        <f t="shared" si="436"/>
        <v>55480</v>
      </c>
      <c r="U2786" t="e">
        <f>SQRT(($U$6/2)^2-($U$6/2)^2*'(OLD) bottom seam length'!T2786^2/($U$7/2)^2)</f>
        <v>#VALUE!</v>
      </c>
      <c r="W2786" s="136">
        <f t="shared" si="437"/>
        <v>55480</v>
      </c>
      <c r="X2786" t="e">
        <f>SQRT(($U$6/2)^2-($U$6/2)^2*'(OLD) bottom seam length'!W2786^2/($U$7/2)^2)</f>
        <v>#VALUE!</v>
      </c>
      <c r="Z2786" s="136">
        <f t="shared" si="438"/>
        <v>55480</v>
      </c>
      <c r="AA2786" t="e">
        <f>SQRT(($U$6/2)^2-($U$6/2)^2*'(OLD) bottom seam length'!Z2786^2/($U$7/2)^2)</f>
        <v>#VALUE!</v>
      </c>
      <c r="AC2786" s="136">
        <f t="shared" si="439"/>
        <v>55480</v>
      </c>
      <c r="AD2786" t="e">
        <f>SQRT(($U$6/2)^2-($U$6/2)^2*'(OLD) bottom seam length'!AC2786^2/($U$7/2)^2)</f>
        <v>#VALUE!</v>
      </c>
    </row>
    <row r="2787" spans="2:30">
      <c r="B2787" s="136">
        <f t="shared" si="430"/>
        <v>55520</v>
      </c>
      <c r="C2787" t="e">
        <f>SQRT(($C$5/2)^2-($C$5/2)^2*'(OLD) bottom seam length'!B2787^2/($C$6/2)^2)</f>
        <v>#DIV/0!</v>
      </c>
      <c r="E2787" s="136">
        <f t="shared" si="431"/>
        <v>55520</v>
      </c>
      <c r="F2787" t="e">
        <f>SQRT(($C$5/2)^2-($C$5/2)^2*'(OLD) bottom seam length'!E2787^2/($C$6/2)^2)</f>
        <v>#DIV/0!</v>
      </c>
      <c r="H2787" s="136">
        <f t="shared" si="432"/>
        <v>55520</v>
      </c>
      <c r="I2787" t="e">
        <f>SQRT(($C$5/2)^2-($C$5/2)^2*'(OLD) bottom seam length'!H2787^2/($C$6/2)^2)</f>
        <v>#DIV/0!</v>
      </c>
      <c r="K2787" s="136">
        <f t="shared" si="433"/>
        <v>55520</v>
      </c>
      <c r="L2787" t="e">
        <f>SQRT(($C$5/2)^2-($C$5/2)^2*'(OLD) bottom seam length'!K2787^2/($C$6/2)^2)</f>
        <v>#DIV/0!</v>
      </c>
      <c r="O2787" s="136">
        <f t="shared" si="434"/>
        <v>55520</v>
      </c>
      <c r="P2787" t="b">
        <f t="shared" si="435"/>
        <v>0</v>
      </c>
      <c r="T2787" s="136">
        <f t="shared" si="436"/>
        <v>55500</v>
      </c>
      <c r="U2787" t="e">
        <f>SQRT(($U$6/2)^2-($U$6/2)^2*'(OLD) bottom seam length'!T2787^2/($U$7/2)^2)</f>
        <v>#VALUE!</v>
      </c>
      <c r="W2787" s="136">
        <f t="shared" si="437"/>
        <v>55500</v>
      </c>
      <c r="X2787" t="e">
        <f>SQRT(($U$6/2)^2-($U$6/2)^2*'(OLD) bottom seam length'!W2787^2/($U$7/2)^2)</f>
        <v>#VALUE!</v>
      </c>
      <c r="Z2787" s="136">
        <f t="shared" si="438"/>
        <v>55500</v>
      </c>
      <c r="AA2787" t="e">
        <f>SQRT(($U$6/2)^2-($U$6/2)^2*'(OLD) bottom seam length'!Z2787^2/($U$7/2)^2)</f>
        <v>#VALUE!</v>
      </c>
      <c r="AC2787" s="136">
        <f t="shared" si="439"/>
        <v>55500</v>
      </c>
      <c r="AD2787" t="e">
        <f>SQRT(($U$6/2)^2-($U$6/2)^2*'(OLD) bottom seam length'!AC2787^2/($U$7/2)^2)</f>
        <v>#VALUE!</v>
      </c>
    </row>
    <row r="2788" spans="2:30">
      <c r="B2788" s="136">
        <f t="shared" si="430"/>
        <v>55540</v>
      </c>
      <c r="C2788" t="e">
        <f>SQRT(($C$5/2)^2-($C$5/2)^2*'(OLD) bottom seam length'!B2788^2/($C$6/2)^2)</f>
        <v>#DIV/0!</v>
      </c>
      <c r="E2788" s="136">
        <f t="shared" si="431"/>
        <v>55540</v>
      </c>
      <c r="F2788" t="e">
        <f>SQRT(($C$5/2)^2-($C$5/2)^2*'(OLD) bottom seam length'!E2788^2/($C$6/2)^2)</f>
        <v>#DIV/0!</v>
      </c>
      <c r="H2788" s="136">
        <f t="shared" si="432"/>
        <v>55540</v>
      </c>
      <c r="I2788" t="e">
        <f>SQRT(($C$5/2)^2-($C$5/2)^2*'(OLD) bottom seam length'!H2788^2/($C$6/2)^2)</f>
        <v>#DIV/0!</v>
      </c>
      <c r="K2788" s="136">
        <f t="shared" si="433"/>
        <v>55540</v>
      </c>
      <c r="L2788" t="e">
        <f>SQRT(($C$5/2)^2-($C$5/2)^2*'(OLD) bottom seam length'!K2788^2/($C$6/2)^2)</f>
        <v>#DIV/0!</v>
      </c>
      <c r="O2788" s="136">
        <f t="shared" si="434"/>
        <v>55540</v>
      </c>
      <c r="P2788" t="b">
        <f t="shared" si="435"/>
        <v>0</v>
      </c>
      <c r="T2788" s="136">
        <f t="shared" si="436"/>
        <v>55520</v>
      </c>
      <c r="U2788" t="e">
        <f>SQRT(($U$6/2)^2-($U$6/2)^2*'(OLD) bottom seam length'!T2788^2/($U$7/2)^2)</f>
        <v>#VALUE!</v>
      </c>
      <c r="W2788" s="136">
        <f t="shared" si="437"/>
        <v>55520</v>
      </c>
      <c r="X2788" t="e">
        <f>SQRT(($U$6/2)^2-($U$6/2)^2*'(OLD) bottom seam length'!W2788^2/($U$7/2)^2)</f>
        <v>#VALUE!</v>
      </c>
      <c r="Z2788" s="136">
        <f t="shared" si="438"/>
        <v>55520</v>
      </c>
      <c r="AA2788" t="e">
        <f>SQRT(($U$6/2)^2-($U$6/2)^2*'(OLD) bottom seam length'!Z2788^2/($U$7/2)^2)</f>
        <v>#VALUE!</v>
      </c>
      <c r="AC2788" s="136">
        <f t="shared" si="439"/>
        <v>55520</v>
      </c>
      <c r="AD2788" t="e">
        <f>SQRT(($U$6/2)^2-($U$6/2)^2*'(OLD) bottom seam length'!AC2788^2/($U$7/2)^2)</f>
        <v>#VALUE!</v>
      </c>
    </row>
    <row r="2789" spans="2:30">
      <c r="B2789" s="136">
        <f t="shared" si="430"/>
        <v>55560</v>
      </c>
      <c r="C2789" t="e">
        <f>SQRT(($C$5/2)^2-($C$5/2)^2*'(OLD) bottom seam length'!B2789^2/($C$6/2)^2)</f>
        <v>#DIV/0!</v>
      </c>
      <c r="E2789" s="136">
        <f t="shared" si="431"/>
        <v>55560</v>
      </c>
      <c r="F2789" t="e">
        <f>SQRT(($C$5/2)^2-($C$5/2)^2*'(OLD) bottom seam length'!E2789^2/($C$6/2)^2)</f>
        <v>#DIV/0!</v>
      </c>
      <c r="H2789" s="136">
        <f t="shared" si="432"/>
        <v>55560</v>
      </c>
      <c r="I2789" t="e">
        <f>SQRT(($C$5/2)^2-($C$5/2)^2*'(OLD) bottom seam length'!H2789^2/($C$6/2)^2)</f>
        <v>#DIV/0!</v>
      </c>
      <c r="K2789" s="136">
        <f t="shared" si="433"/>
        <v>55560</v>
      </c>
      <c r="L2789" t="e">
        <f>SQRT(($C$5/2)^2-($C$5/2)^2*'(OLD) bottom seam length'!K2789^2/($C$6/2)^2)</f>
        <v>#DIV/0!</v>
      </c>
      <c r="O2789" s="136">
        <f t="shared" si="434"/>
        <v>55560</v>
      </c>
      <c r="P2789" t="b">
        <f t="shared" si="435"/>
        <v>0</v>
      </c>
      <c r="T2789" s="136">
        <f t="shared" si="436"/>
        <v>55540</v>
      </c>
      <c r="U2789" t="e">
        <f>SQRT(($U$6/2)^2-($U$6/2)^2*'(OLD) bottom seam length'!T2789^2/($U$7/2)^2)</f>
        <v>#VALUE!</v>
      </c>
      <c r="W2789" s="136">
        <f t="shared" si="437"/>
        <v>55540</v>
      </c>
      <c r="X2789" t="e">
        <f>SQRT(($U$6/2)^2-($U$6/2)^2*'(OLD) bottom seam length'!W2789^2/($U$7/2)^2)</f>
        <v>#VALUE!</v>
      </c>
      <c r="Z2789" s="136">
        <f t="shared" si="438"/>
        <v>55540</v>
      </c>
      <c r="AA2789" t="e">
        <f>SQRT(($U$6/2)^2-($U$6/2)^2*'(OLD) bottom seam length'!Z2789^2/($U$7/2)^2)</f>
        <v>#VALUE!</v>
      </c>
      <c r="AC2789" s="136">
        <f t="shared" si="439"/>
        <v>55540</v>
      </c>
      <c r="AD2789" t="e">
        <f>SQRT(($U$6/2)^2-($U$6/2)^2*'(OLD) bottom seam length'!AC2789^2/($U$7/2)^2)</f>
        <v>#VALUE!</v>
      </c>
    </row>
    <row r="2790" spans="2:30">
      <c r="B2790" s="136">
        <f t="shared" si="430"/>
        <v>55580</v>
      </c>
      <c r="C2790" t="e">
        <f>SQRT(($C$5/2)^2-($C$5/2)^2*'(OLD) bottom seam length'!B2790^2/($C$6/2)^2)</f>
        <v>#DIV/0!</v>
      </c>
      <c r="E2790" s="136">
        <f t="shared" si="431"/>
        <v>55580</v>
      </c>
      <c r="F2790" t="e">
        <f>SQRT(($C$5/2)^2-($C$5/2)^2*'(OLD) bottom seam length'!E2790^2/($C$6/2)^2)</f>
        <v>#DIV/0!</v>
      </c>
      <c r="H2790" s="136">
        <f t="shared" si="432"/>
        <v>55580</v>
      </c>
      <c r="I2790" t="e">
        <f>SQRT(($C$5/2)^2-($C$5/2)^2*'(OLD) bottom seam length'!H2790^2/($C$6/2)^2)</f>
        <v>#DIV/0!</v>
      </c>
      <c r="K2790" s="136">
        <f t="shared" si="433"/>
        <v>55580</v>
      </c>
      <c r="L2790" t="e">
        <f>SQRT(($C$5/2)^2-($C$5/2)^2*'(OLD) bottom seam length'!K2790^2/($C$6/2)^2)</f>
        <v>#DIV/0!</v>
      </c>
      <c r="O2790" s="136">
        <f t="shared" si="434"/>
        <v>55580</v>
      </c>
      <c r="P2790" t="b">
        <f t="shared" si="435"/>
        <v>0</v>
      </c>
      <c r="T2790" s="136">
        <f t="shared" si="436"/>
        <v>55560</v>
      </c>
      <c r="U2790" t="e">
        <f>SQRT(($U$6/2)^2-($U$6/2)^2*'(OLD) bottom seam length'!T2790^2/($U$7/2)^2)</f>
        <v>#VALUE!</v>
      </c>
      <c r="W2790" s="136">
        <f t="shared" si="437"/>
        <v>55560</v>
      </c>
      <c r="X2790" t="e">
        <f>SQRT(($U$6/2)^2-($U$6/2)^2*'(OLD) bottom seam length'!W2790^2/($U$7/2)^2)</f>
        <v>#VALUE!</v>
      </c>
      <c r="Z2790" s="136">
        <f t="shared" si="438"/>
        <v>55560</v>
      </c>
      <c r="AA2790" t="e">
        <f>SQRT(($U$6/2)^2-($U$6/2)^2*'(OLD) bottom seam length'!Z2790^2/($U$7/2)^2)</f>
        <v>#VALUE!</v>
      </c>
      <c r="AC2790" s="136">
        <f t="shared" si="439"/>
        <v>55560</v>
      </c>
      <c r="AD2790" t="e">
        <f>SQRT(($U$6/2)^2-($U$6/2)^2*'(OLD) bottom seam length'!AC2790^2/($U$7/2)^2)</f>
        <v>#VALUE!</v>
      </c>
    </row>
    <row r="2791" spans="2:30">
      <c r="B2791" s="136">
        <f t="shared" si="430"/>
        <v>55600</v>
      </c>
      <c r="C2791" t="e">
        <f>SQRT(($C$5/2)^2-($C$5/2)^2*'(OLD) bottom seam length'!B2791^2/($C$6/2)^2)</f>
        <v>#DIV/0!</v>
      </c>
      <c r="E2791" s="136">
        <f t="shared" si="431"/>
        <v>55600</v>
      </c>
      <c r="F2791" t="e">
        <f>SQRT(($C$5/2)^2-($C$5/2)^2*'(OLD) bottom seam length'!E2791^2/($C$6/2)^2)</f>
        <v>#DIV/0!</v>
      </c>
      <c r="H2791" s="136">
        <f t="shared" si="432"/>
        <v>55600</v>
      </c>
      <c r="I2791" t="e">
        <f>SQRT(($C$5/2)^2-($C$5/2)^2*'(OLD) bottom seam length'!H2791^2/($C$6/2)^2)</f>
        <v>#DIV/0!</v>
      </c>
      <c r="K2791" s="136">
        <f t="shared" si="433"/>
        <v>55600</v>
      </c>
      <c r="L2791" t="e">
        <f>SQRT(($C$5/2)^2-($C$5/2)^2*'(OLD) bottom seam length'!K2791^2/($C$6/2)^2)</f>
        <v>#DIV/0!</v>
      </c>
      <c r="O2791" s="136">
        <f t="shared" si="434"/>
        <v>55600</v>
      </c>
      <c r="P2791" t="b">
        <f t="shared" si="435"/>
        <v>0</v>
      </c>
      <c r="T2791" s="136">
        <f t="shared" si="436"/>
        <v>55580</v>
      </c>
      <c r="U2791" t="e">
        <f>SQRT(($U$6/2)^2-($U$6/2)^2*'(OLD) bottom seam length'!T2791^2/($U$7/2)^2)</f>
        <v>#VALUE!</v>
      </c>
      <c r="W2791" s="136">
        <f t="shared" si="437"/>
        <v>55580</v>
      </c>
      <c r="X2791" t="e">
        <f>SQRT(($U$6/2)^2-($U$6/2)^2*'(OLD) bottom seam length'!W2791^2/($U$7/2)^2)</f>
        <v>#VALUE!</v>
      </c>
      <c r="Z2791" s="136">
        <f t="shared" si="438"/>
        <v>55580</v>
      </c>
      <c r="AA2791" t="e">
        <f>SQRT(($U$6/2)^2-($U$6/2)^2*'(OLD) bottom seam length'!Z2791^2/($U$7/2)^2)</f>
        <v>#VALUE!</v>
      </c>
      <c r="AC2791" s="136">
        <f t="shared" si="439"/>
        <v>55580</v>
      </c>
      <c r="AD2791" t="e">
        <f>SQRT(($U$6/2)^2-($U$6/2)^2*'(OLD) bottom seam length'!AC2791^2/($U$7/2)^2)</f>
        <v>#VALUE!</v>
      </c>
    </row>
    <row r="2792" spans="2:30">
      <c r="B2792" s="136">
        <f t="shared" si="430"/>
        <v>55620</v>
      </c>
      <c r="C2792" t="e">
        <f>SQRT(($C$5/2)^2-($C$5/2)^2*'(OLD) bottom seam length'!B2792^2/($C$6/2)^2)</f>
        <v>#DIV/0!</v>
      </c>
      <c r="E2792" s="136">
        <f t="shared" si="431"/>
        <v>55620</v>
      </c>
      <c r="F2792" t="e">
        <f>SQRT(($C$5/2)^2-($C$5/2)^2*'(OLD) bottom seam length'!E2792^2/($C$6/2)^2)</f>
        <v>#DIV/0!</v>
      </c>
      <c r="H2792" s="136">
        <f t="shared" si="432"/>
        <v>55620</v>
      </c>
      <c r="I2792" t="e">
        <f>SQRT(($C$5/2)^2-($C$5/2)^2*'(OLD) bottom seam length'!H2792^2/($C$6/2)^2)</f>
        <v>#DIV/0!</v>
      </c>
      <c r="K2792" s="136">
        <f t="shared" si="433"/>
        <v>55620</v>
      </c>
      <c r="L2792" t="e">
        <f>SQRT(($C$5/2)^2-($C$5/2)^2*'(OLD) bottom seam length'!K2792^2/($C$6/2)^2)</f>
        <v>#DIV/0!</v>
      </c>
      <c r="O2792" s="136">
        <f t="shared" si="434"/>
        <v>55620</v>
      </c>
      <c r="P2792" t="b">
        <f t="shared" si="435"/>
        <v>0</v>
      </c>
      <c r="T2792" s="136">
        <f t="shared" si="436"/>
        <v>55600</v>
      </c>
      <c r="U2792" t="e">
        <f>SQRT(($U$6/2)^2-($U$6/2)^2*'(OLD) bottom seam length'!T2792^2/($U$7/2)^2)</f>
        <v>#VALUE!</v>
      </c>
      <c r="W2792" s="136">
        <f t="shared" si="437"/>
        <v>55600</v>
      </c>
      <c r="X2792" t="e">
        <f>SQRT(($U$6/2)^2-($U$6/2)^2*'(OLD) bottom seam length'!W2792^2/($U$7/2)^2)</f>
        <v>#VALUE!</v>
      </c>
      <c r="Z2792" s="136">
        <f t="shared" si="438"/>
        <v>55600</v>
      </c>
      <c r="AA2792" t="e">
        <f>SQRT(($U$6/2)^2-($U$6/2)^2*'(OLD) bottom seam length'!Z2792^2/($U$7/2)^2)</f>
        <v>#VALUE!</v>
      </c>
      <c r="AC2792" s="136">
        <f t="shared" si="439"/>
        <v>55600</v>
      </c>
      <c r="AD2792" t="e">
        <f>SQRT(($U$6/2)^2-($U$6/2)^2*'(OLD) bottom seam length'!AC2792^2/($U$7/2)^2)</f>
        <v>#VALUE!</v>
      </c>
    </row>
    <row r="2793" spans="2:30">
      <c r="B2793" s="136">
        <f t="shared" si="430"/>
        <v>55640</v>
      </c>
      <c r="C2793" t="e">
        <f>SQRT(($C$5/2)^2-($C$5/2)^2*'(OLD) bottom seam length'!B2793^2/($C$6/2)^2)</f>
        <v>#DIV/0!</v>
      </c>
      <c r="E2793" s="136">
        <f t="shared" si="431"/>
        <v>55640</v>
      </c>
      <c r="F2793" t="e">
        <f>SQRT(($C$5/2)^2-($C$5/2)^2*'(OLD) bottom seam length'!E2793^2/($C$6/2)^2)</f>
        <v>#DIV/0!</v>
      </c>
      <c r="H2793" s="136">
        <f t="shared" si="432"/>
        <v>55640</v>
      </c>
      <c r="I2793" t="e">
        <f>SQRT(($C$5/2)^2-($C$5/2)^2*'(OLD) bottom seam length'!H2793^2/($C$6/2)^2)</f>
        <v>#DIV/0!</v>
      </c>
      <c r="K2793" s="136">
        <f t="shared" si="433"/>
        <v>55640</v>
      </c>
      <c r="L2793" t="e">
        <f>SQRT(($C$5/2)^2-($C$5/2)^2*'(OLD) bottom seam length'!K2793^2/($C$6/2)^2)</f>
        <v>#DIV/0!</v>
      </c>
      <c r="O2793" s="136">
        <f t="shared" si="434"/>
        <v>55640</v>
      </c>
      <c r="P2793" t="b">
        <f t="shared" si="435"/>
        <v>0</v>
      </c>
      <c r="T2793" s="136">
        <f t="shared" si="436"/>
        <v>55620</v>
      </c>
      <c r="U2793" t="e">
        <f>SQRT(($U$6/2)^2-($U$6/2)^2*'(OLD) bottom seam length'!T2793^2/($U$7/2)^2)</f>
        <v>#VALUE!</v>
      </c>
      <c r="W2793" s="136">
        <f t="shared" si="437"/>
        <v>55620</v>
      </c>
      <c r="X2793" t="e">
        <f>SQRT(($U$6/2)^2-($U$6/2)^2*'(OLD) bottom seam length'!W2793^2/($U$7/2)^2)</f>
        <v>#VALUE!</v>
      </c>
      <c r="Z2793" s="136">
        <f t="shared" si="438"/>
        <v>55620</v>
      </c>
      <c r="AA2793" t="e">
        <f>SQRT(($U$6/2)^2-($U$6/2)^2*'(OLD) bottom seam length'!Z2793^2/($U$7/2)^2)</f>
        <v>#VALUE!</v>
      </c>
      <c r="AC2793" s="136">
        <f t="shared" si="439"/>
        <v>55620</v>
      </c>
      <c r="AD2793" t="e">
        <f>SQRT(($U$6/2)^2-($U$6/2)^2*'(OLD) bottom seam length'!AC2793^2/($U$7/2)^2)</f>
        <v>#VALUE!</v>
      </c>
    </row>
    <row r="2794" spans="2:30">
      <c r="B2794" s="136">
        <f t="shared" si="430"/>
        <v>55660</v>
      </c>
      <c r="C2794" t="e">
        <f>SQRT(($C$5/2)^2-($C$5/2)^2*'(OLD) bottom seam length'!B2794^2/($C$6/2)^2)</f>
        <v>#DIV/0!</v>
      </c>
      <c r="E2794" s="136">
        <f t="shared" si="431"/>
        <v>55660</v>
      </c>
      <c r="F2794" t="e">
        <f>SQRT(($C$5/2)^2-($C$5/2)^2*'(OLD) bottom seam length'!E2794^2/($C$6/2)^2)</f>
        <v>#DIV/0!</v>
      </c>
      <c r="H2794" s="136">
        <f t="shared" si="432"/>
        <v>55660</v>
      </c>
      <c r="I2794" t="e">
        <f>SQRT(($C$5/2)^2-($C$5/2)^2*'(OLD) bottom seam length'!H2794^2/($C$6/2)^2)</f>
        <v>#DIV/0!</v>
      </c>
      <c r="K2794" s="136">
        <f t="shared" si="433"/>
        <v>55660</v>
      </c>
      <c r="L2794" t="e">
        <f>SQRT(($C$5/2)^2-($C$5/2)^2*'(OLD) bottom seam length'!K2794^2/($C$6/2)^2)</f>
        <v>#DIV/0!</v>
      </c>
      <c r="O2794" s="136">
        <f t="shared" si="434"/>
        <v>55660</v>
      </c>
      <c r="P2794" t="b">
        <f t="shared" si="435"/>
        <v>0</v>
      </c>
      <c r="T2794" s="136">
        <f t="shared" si="436"/>
        <v>55640</v>
      </c>
      <c r="U2794" t="e">
        <f>SQRT(($U$6/2)^2-($U$6/2)^2*'(OLD) bottom seam length'!T2794^2/($U$7/2)^2)</f>
        <v>#VALUE!</v>
      </c>
      <c r="W2794" s="136">
        <f t="shared" si="437"/>
        <v>55640</v>
      </c>
      <c r="X2794" t="e">
        <f>SQRT(($U$6/2)^2-($U$6/2)^2*'(OLD) bottom seam length'!W2794^2/($U$7/2)^2)</f>
        <v>#VALUE!</v>
      </c>
      <c r="Z2794" s="136">
        <f t="shared" si="438"/>
        <v>55640</v>
      </c>
      <c r="AA2794" t="e">
        <f>SQRT(($U$6/2)^2-($U$6/2)^2*'(OLD) bottom seam length'!Z2794^2/($U$7/2)^2)</f>
        <v>#VALUE!</v>
      </c>
      <c r="AC2794" s="136">
        <f t="shared" si="439"/>
        <v>55640</v>
      </c>
      <c r="AD2794" t="e">
        <f>SQRT(($U$6/2)^2-($U$6/2)^2*'(OLD) bottom seam length'!AC2794^2/($U$7/2)^2)</f>
        <v>#VALUE!</v>
      </c>
    </row>
    <row r="2795" spans="2:30">
      <c r="B2795" s="136">
        <f t="shared" si="430"/>
        <v>55680</v>
      </c>
      <c r="C2795" t="e">
        <f>SQRT(($C$5/2)^2-($C$5/2)^2*'(OLD) bottom seam length'!B2795^2/($C$6/2)^2)</f>
        <v>#DIV/0!</v>
      </c>
      <c r="E2795" s="136">
        <f t="shared" si="431"/>
        <v>55680</v>
      </c>
      <c r="F2795" t="e">
        <f>SQRT(($C$5/2)^2-($C$5/2)^2*'(OLD) bottom seam length'!E2795^2/($C$6/2)^2)</f>
        <v>#DIV/0!</v>
      </c>
      <c r="H2795" s="136">
        <f t="shared" si="432"/>
        <v>55680</v>
      </c>
      <c r="I2795" t="e">
        <f>SQRT(($C$5/2)^2-($C$5/2)^2*'(OLD) bottom seam length'!H2795^2/($C$6/2)^2)</f>
        <v>#DIV/0!</v>
      </c>
      <c r="K2795" s="136">
        <f t="shared" si="433"/>
        <v>55680</v>
      </c>
      <c r="L2795" t="e">
        <f>SQRT(($C$5/2)^2-($C$5/2)^2*'(OLD) bottom seam length'!K2795^2/($C$6/2)^2)</f>
        <v>#DIV/0!</v>
      </c>
      <c r="O2795" s="136">
        <f t="shared" si="434"/>
        <v>55680</v>
      </c>
      <c r="P2795" t="b">
        <f t="shared" si="435"/>
        <v>0</v>
      </c>
      <c r="T2795" s="136">
        <f t="shared" si="436"/>
        <v>55660</v>
      </c>
      <c r="U2795" t="e">
        <f>SQRT(($U$6/2)^2-($U$6/2)^2*'(OLD) bottom seam length'!T2795^2/($U$7/2)^2)</f>
        <v>#VALUE!</v>
      </c>
      <c r="W2795" s="136">
        <f t="shared" si="437"/>
        <v>55660</v>
      </c>
      <c r="X2795" t="e">
        <f>SQRT(($U$6/2)^2-($U$6/2)^2*'(OLD) bottom seam length'!W2795^2/($U$7/2)^2)</f>
        <v>#VALUE!</v>
      </c>
      <c r="Z2795" s="136">
        <f t="shared" si="438"/>
        <v>55660</v>
      </c>
      <c r="AA2795" t="e">
        <f>SQRT(($U$6/2)^2-($U$6/2)^2*'(OLD) bottom seam length'!Z2795^2/($U$7/2)^2)</f>
        <v>#VALUE!</v>
      </c>
      <c r="AC2795" s="136">
        <f t="shared" si="439"/>
        <v>55660</v>
      </c>
      <c r="AD2795" t="e">
        <f>SQRT(($U$6/2)^2-($U$6/2)^2*'(OLD) bottom seam length'!AC2795^2/($U$7/2)^2)</f>
        <v>#VALUE!</v>
      </c>
    </row>
    <row r="2796" spans="2:30">
      <c r="B2796" s="136">
        <f t="shared" si="430"/>
        <v>55700</v>
      </c>
      <c r="C2796" t="e">
        <f>SQRT(($C$5/2)^2-($C$5/2)^2*'(OLD) bottom seam length'!B2796^2/($C$6/2)^2)</f>
        <v>#DIV/0!</v>
      </c>
      <c r="E2796" s="136">
        <f t="shared" si="431"/>
        <v>55700</v>
      </c>
      <c r="F2796" t="e">
        <f>SQRT(($C$5/2)^2-($C$5/2)^2*'(OLD) bottom seam length'!E2796^2/($C$6/2)^2)</f>
        <v>#DIV/0!</v>
      </c>
      <c r="H2796" s="136">
        <f t="shared" si="432"/>
        <v>55700</v>
      </c>
      <c r="I2796" t="e">
        <f>SQRT(($C$5/2)^2-($C$5/2)^2*'(OLD) bottom seam length'!H2796^2/($C$6/2)^2)</f>
        <v>#DIV/0!</v>
      </c>
      <c r="K2796" s="136">
        <f t="shared" si="433"/>
        <v>55700</v>
      </c>
      <c r="L2796" t="e">
        <f>SQRT(($C$5/2)^2-($C$5/2)^2*'(OLD) bottom seam length'!K2796^2/($C$6/2)^2)</f>
        <v>#DIV/0!</v>
      </c>
      <c r="O2796" s="136">
        <f t="shared" si="434"/>
        <v>55700</v>
      </c>
      <c r="P2796" t="b">
        <f t="shared" si="435"/>
        <v>0</v>
      </c>
      <c r="T2796" s="136">
        <f t="shared" si="436"/>
        <v>55680</v>
      </c>
      <c r="U2796" t="e">
        <f>SQRT(($U$6/2)^2-($U$6/2)^2*'(OLD) bottom seam length'!T2796^2/($U$7/2)^2)</f>
        <v>#VALUE!</v>
      </c>
      <c r="W2796" s="136">
        <f t="shared" si="437"/>
        <v>55680</v>
      </c>
      <c r="X2796" t="e">
        <f>SQRT(($U$6/2)^2-($U$6/2)^2*'(OLD) bottom seam length'!W2796^2/($U$7/2)^2)</f>
        <v>#VALUE!</v>
      </c>
      <c r="Z2796" s="136">
        <f t="shared" si="438"/>
        <v>55680</v>
      </c>
      <c r="AA2796" t="e">
        <f>SQRT(($U$6/2)^2-($U$6/2)^2*'(OLD) bottom seam length'!Z2796^2/($U$7/2)^2)</f>
        <v>#VALUE!</v>
      </c>
      <c r="AC2796" s="136">
        <f t="shared" si="439"/>
        <v>55680</v>
      </c>
      <c r="AD2796" t="e">
        <f>SQRT(($U$6/2)^2-($U$6/2)^2*'(OLD) bottom seam length'!AC2796^2/($U$7/2)^2)</f>
        <v>#VALUE!</v>
      </c>
    </row>
    <row r="2797" spans="2:30">
      <c r="B2797" s="136">
        <f t="shared" si="430"/>
        <v>55720</v>
      </c>
      <c r="C2797" t="e">
        <f>SQRT(($C$5/2)^2-($C$5/2)^2*'(OLD) bottom seam length'!B2797^2/($C$6/2)^2)</f>
        <v>#DIV/0!</v>
      </c>
      <c r="E2797" s="136">
        <f t="shared" si="431"/>
        <v>55720</v>
      </c>
      <c r="F2797" t="e">
        <f>SQRT(($C$5/2)^2-($C$5/2)^2*'(OLD) bottom seam length'!E2797^2/($C$6/2)^2)</f>
        <v>#DIV/0!</v>
      </c>
      <c r="H2797" s="136">
        <f t="shared" si="432"/>
        <v>55720</v>
      </c>
      <c r="I2797" t="e">
        <f>SQRT(($C$5/2)^2-($C$5/2)^2*'(OLD) bottom seam length'!H2797^2/($C$6/2)^2)</f>
        <v>#DIV/0!</v>
      </c>
      <c r="K2797" s="136">
        <f t="shared" si="433"/>
        <v>55720</v>
      </c>
      <c r="L2797" t="e">
        <f>SQRT(($C$5/2)^2-($C$5/2)^2*'(OLD) bottom seam length'!K2797^2/($C$6/2)^2)</f>
        <v>#DIV/0!</v>
      </c>
      <c r="O2797" s="136">
        <f t="shared" si="434"/>
        <v>55720</v>
      </c>
      <c r="P2797" t="b">
        <f t="shared" si="435"/>
        <v>0</v>
      </c>
      <c r="T2797" s="136">
        <f t="shared" si="436"/>
        <v>55700</v>
      </c>
      <c r="U2797" t="e">
        <f>SQRT(($U$6/2)^2-($U$6/2)^2*'(OLD) bottom seam length'!T2797^2/($U$7/2)^2)</f>
        <v>#VALUE!</v>
      </c>
      <c r="W2797" s="136">
        <f t="shared" si="437"/>
        <v>55700</v>
      </c>
      <c r="X2797" t="e">
        <f>SQRT(($U$6/2)^2-($U$6/2)^2*'(OLD) bottom seam length'!W2797^2/($U$7/2)^2)</f>
        <v>#VALUE!</v>
      </c>
      <c r="Z2797" s="136">
        <f t="shared" si="438"/>
        <v>55700</v>
      </c>
      <c r="AA2797" t="e">
        <f>SQRT(($U$6/2)^2-($U$6/2)^2*'(OLD) bottom seam length'!Z2797^2/($U$7/2)^2)</f>
        <v>#VALUE!</v>
      </c>
      <c r="AC2797" s="136">
        <f t="shared" si="439"/>
        <v>55700</v>
      </c>
      <c r="AD2797" t="e">
        <f>SQRT(($U$6/2)^2-($U$6/2)^2*'(OLD) bottom seam length'!AC2797^2/($U$7/2)^2)</f>
        <v>#VALUE!</v>
      </c>
    </row>
    <row r="2798" spans="2:30">
      <c r="B2798" s="136">
        <f t="shared" si="430"/>
        <v>55740</v>
      </c>
      <c r="C2798" t="e">
        <f>SQRT(($C$5/2)^2-($C$5/2)^2*'(OLD) bottom seam length'!B2798^2/($C$6/2)^2)</f>
        <v>#DIV/0!</v>
      </c>
      <c r="E2798" s="136">
        <f t="shared" si="431"/>
        <v>55740</v>
      </c>
      <c r="F2798" t="e">
        <f>SQRT(($C$5/2)^2-($C$5/2)^2*'(OLD) bottom seam length'!E2798^2/($C$6/2)^2)</f>
        <v>#DIV/0!</v>
      </c>
      <c r="H2798" s="136">
        <f t="shared" si="432"/>
        <v>55740</v>
      </c>
      <c r="I2798" t="e">
        <f>SQRT(($C$5/2)^2-($C$5/2)^2*'(OLD) bottom seam length'!H2798^2/($C$6/2)^2)</f>
        <v>#DIV/0!</v>
      </c>
      <c r="K2798" s="136">
        <f t="shared" si="433"/>
        <v>55740</v>
      </c>
      <c r="L2798" t="e">
        <f>SQRT(($C$5/2)^2-($C$5/2)^2*'(OLD) bottom seam length'!K2798^2/($C$6/2)^2)</f>
        <v>#DIV/0!</v>
      </c>
      <c r="O2798" s="136">
        <f t="shared" si="434"/>
        <v>55740</v>
      </c>
      <c r="P2798" t="b">
        <f t="shared" si="435"/>
        <v>0</v>
      </c>
      <c r="T2798" s="136">
        <f t="shared" si="436"/>
        <v>55720</v>
      </c>
      <c r="U2798" t="e">
        <f>SQRT(($U$6/2)^2-($U$6/2)^2*'(OLD) bottom seam length'!T2798^2/($U$7/2)^2)</f>
        <v>#VALUE!</v>
      </c>
      <c r="W2798" s="136">
        <f t="shared" si="437"/>
        <v>55720</v>
      </c>
      <c r="X2798" t="e">
        <f>SQRT(($U$6/2)^2-($U$6/2)^2*'(OLD) bottom seam length'!W2798^2/($U$7/2)^2)</f>
        <v>#VALUE!</v>
      </c>
      <c r="Z2798" s="136">
        <f t="shared" si="438"/>
        <v>55720</v>
      </c>
      <c r="AA2798" t="e">
        <f>SQRT(($U$6/2)^2-($U$6/2)^2*'(OLD) bottom seam length'!Z2798^2/($U$7/2)^2)</f>
        <v>#VALUE!</v>
      </c>
      <c r="AC2798" s="136">
        <f t="shared" si="439"/>
        <v>55720</v>
      </c>
      <c r="AD2798" t="e">
        <f>SQRT(($U$6/2)^2-($U$6/2)^2*'(OLD) bottom seam length'!AC2798^2/($U$7/2)^2)</f>
        <v>#VALUE!</v>
      </c>
    </row>
    <row r="2799" spans="2:30">
      <c r="B2799" s="136">
        <f t="shared" si="430"/>
        <v>55760</v>
      </c>
      <c r="C2799" t="e">
        <f>SQRT(($C$5/2)^2-($C$5/2)^2*'(OLD) bottom seam length'!B2799^2/($C$6/2)^2)</f>
        <v>#DIV/0!</v>
      </c>
      <c r="E2799" s="136">
        <f t="shared" si="431"/>
        <v>55760</v>
      </c>
      <c r="F2799" t="e">
        <f>SQRT(($C$5/2)^2-($C$5/2)^2*'(OLD) bottom seam length'!E2799^2/($C$6/2)^2)</f>
        <v>#DIV/0!</v>
      </c>
      <c r="H2799" s="136">
        <f t="shared" si="432"/>
        <v>55760</v>
      </c>
      <c r="I2799" t="e">
        <f>SQRT(($C$5/2)^2-($C$5/2)^2*'(OLD) bottom seam length'!H2799^2/($C$6/2)^2)</f>
        <v>#DIV/0!</v>
      </c>
      <c r="K2799" s="136">
        <f t="shared" si="433"/>
        <v>55760</v>
      </c>
      <c r="L2799" t="e">
        <f>SQRT(($C$5/2)^2-($C$5/2)^2*'(OLD) bottom seam length'!K2799^2/($C$6/2)^2)</f>
        <v>#DIV/0!</v>
      </c>
      <c r="O2799" s="136">
        <f t="shared" si="434"/>
        <v>55760</v>
      </c>
      <c r="P2799" t="b">
        <f t="shared" si="435"/>
        <v>0</v>
      </c>
      <c r="T2799" s="136">
        <f t="shared" si="436"/>
        <v>55740</v>
      </c>
      <c r="U2799" t="e">
        <f>SQRT(($U$6/2)^2-($U$6/2)^2*'(OLD) bottom seam length'!T2799^2/($U$7/2)^2)</f>
        <v>#VALUE!</v>
      </c>
      <c r="W2799" s="136">
        <f t="shared" si="437"/>
        <v>55740</v>
      </c>
      <c r="X2799" t="e">
        <f>SQRT(($U$6/2)^2-($U$6/2)^2*'(OLD) bottom seam length'!W2799^2/($U$7/2)^2)</f>
        <v>#VALUE!</v>
      </c>
      <c r="Z2799" s="136">
        <f t="shared" si="438"/>
        <v>55740</v>
      </c>
      <c r="AA2799" t="e">
        <f>SQRT(($U$6/2)^2-($U$6/2)^2*'(OLD) bottom seam length'!Z2799^2/($U$7/2)^2)</f>
        <v>#VALUE!</v>
      </c>
      <c r="AC2799" s="136">
        <f t="shared" si="439"/>
        <v>55740</v>
      </c>
      <c r="AD2799" t="e">
        <f>SQRT(($U$6/2)^2-($U$6/2)^2*'(OLD) bottom seam length'!AC2799^2/($U$7/2)^2)</f>
        <v>#VALUE!</v>
      </c>
    </row>
    <row r="2800" spans="2:30">
      <c r="B2800" s="136">
        <f t="shared" si="430"/>
        <v>55780</v>
      </c>
      <c r="C2800" t="e">
        <f>SQRT(($C$5/2)^2-($C$5/2)^2*'(OLD) bottom seam length'!B2800^2/($C$6/2)^2)</f>
        <v>#DIV/0!</v>
      </c>
      <c r="E2800" s="136">
        <f t="shared" si="431"/>
        <v>55780</v>
      </c>
      <c r="F2800" t="e">
        <f>SQRT(($C$5/2)^2-($C$5/2)^2*'(OLD) bottom seam length'!E2800^2/($C$6/2)^2)</f>
        <v>#DIV/0!</v>
      </c>
      <c r="H2800" s="136">
        <f t="shared" si="432"/>
        <v>55780</v>
      </c>
      <c r="I2800" t="e">
        <f>SQRT(($C$5/2)^2-($C$5/2)^2*'(OLD) bottom seam length'!H2800^2/($C$6/2)^2)</f>
        <v>#DIV/0!</v>
      </c>
      <c r="K2800" s="136">
        <f t="shared" si="433"/>
        <v>55780</v>
      </c>
      <c r="L2800" t="e">
        <f>SQRT(($C$5/2)^2-($C$5/2)^2*'(OLD) bottom seam length'!K2800^2/($C$6/2)^2)</f>
        <v>#DIV/0!</v>
      </c>
      <c r="O2800" s="136">
        <f t="shared" si="434"/>
        <v>55780</v>
      </c>
      <c r="P2800" t="b">
        <f t="shared" si="435"/>
        <v>0</v>
      </c>
      <c r="T2800" s="136">
        <f t="shared" si="436"/>
        <v>55760</v>
      </c>
      <c r="U2800" t="e">
        <f>SQRT(($U$6/2)^2-($U$6/2)^2*'(OLD) bottom seam length'!T2800^2/($U$7/2)^2)</f>
        <v>#VALUE!</v>
      </c>
      <c r="W2800" s="136">
        <f t="shared" si="437"/>
        <v>55760</v>
      </c>
      <c r="X2800" t="e">
        <f>SQRT(($U$6/2)^2-($U$6/2)^2*'(OLD) bottom seam length'!W2800^2/($U$7/2)^2)</f>
        <v>#VALUE!</v>
      </c>
      <c r="Z2800" s="136">
        <f t="shared" si="438"/>
        <v>55760</v>
      </c>
      <c r="AA2800" t="e">
        <f>SQRT(($U$6/2)^2-($U$6/2)^2*'(OLD) bottom seam length'!Z2800^2/($U$7/2)^2)</f>
        <v>#VALUE!</v>
      </c>
      <c r="AC2800" s="136">
        <f t="shared" si="439"/>
        <v>55760</v>
      </c>
      <c r="AD2800" t="e">
        <f>SQRT(($U$6/2)^2-($U$6/2)^2*'(OLD) bottom seam length'!AC2800^2/($U$7/2)^2)</f>
        <v>#VALUE!</v>
      </c>
    </row>
    <row r="2801" spans="2:30">
      <c r="B2801" s="136">
        <f t="shared" si="430"/>
        <v>55800</v>
      </c>
      <c r="C2801" t="e">
        <f>SQRT(($C$5/2)^2-($C$5/2)^2*'(OLD) bottom seam length'!B2801^2/($C$6/2)^2)</f>
        <v>#DIV/0!</v>
      </c>
      <c r="E2801" s="136">
        <f t="shared" si="431"/>
        <v>55800</v>
      </c>
      <c r="F2801" t="e">
        <f>SQRT(($C$5/2)^2-($C$5/2)^2*'(OLD) bottom seam length'!E2801^2/($C$6/2)^2)</f>
        <v>#DIV/0!</v>
      </c>
      <c r="H2801" s="136">
        <f t="shared" si="432"/>
        <v>55800</v>
      </c>
      <c r="I2801" t="e">
        <f>SQRT(($C$5/2)^2-($C$5/2)^2*'(OLD) bottom seam length'!H2801^2/($C$6/2)^2)</f>
        <v>#DIV/0!</v>
      </c>
      <c r="K2801" s="136">
        <f t="shared" si="433"/>
        <v>55800</v>
      </c>
      <c r="L2801" t="e">
        <f>SQRT(($C$5/2)^2-($C$5/2)^2*'(OLD) bottom seam length'!K2801^2/($C$6/2)^2)</f>
        <v>#DIV/0!</v>
      </c>
      <c r="O2801" s="136">
        <f t="shared" si="434"/>
        <v>55800</v>
      </c>
      <c r="P2801" t="b">
        <f t="shared" si="435"/>
        <v>0</v>
      </c>
      <c r="T2801" s="136">
        <f t="shared" si="436"/>
        <v>55780</v>
      </c>
      <c r="U2801" t="e">
        <f>SQRT(($U$6/2)^2-($U$6/2)^2*'(OLD) bottom seam length'!T2801^2/($U$7/2)^2)</f>
        <v>#VALUE!</v>
      </c>
      <c r="W2801" s="136">
        <f t="shared" si="437"/>
        <v>55780</v>
      </c>
      <c r="X2801" t="e">
        <f>SQRT(($U$6/2)^2-($U$6/2)^2*'(OLD) bottom seam length'!W2801^2/($U$7/2)^2)</f>
        <v>#VALUE!</v>
      </c>
      <c r="Z2801" s="136">
        <f t="shared" si="438"/>
        <v>55780</v>
      </c>
      <c r="AA2801" t="e">
        <f>SQRT(($U$6/2)^2-($U$6/2)^2*'(OLD) bottom seam length'!Z2801^2/($U$7/2)^2)</f>
        <v>#VALUE!</v>
      </c>
      <c r="AC2801" s="136">
        <f t="shared" si="439"/>
        <v>55780</v>
      </c>
      <c r="AD2801" t="e">
        <f>SQRT(($U$6/2)^2-($U$6/2)^2*'(OLD) bottom seam length'!AC2801^2/($U$7/2)^2)</f>
        <v>#VALUE!</v>
      </c>
    </row>
    <row r="2802" spans="2:30">
      <c r="B2802" s="136">
        <f t="shared" si="430"/>
        <v>55820</v>
      </c>
      <c r="C2802" t="e">
        <f>SQRT(($C$5/2)^2-($C$5/2)^2*'(OLD) bottom seam length'!B2802^2/($C$6/2)^2)</f>
        <v>#DIV/0!</v>
      </c>
      <c r="E2802" s="136">
        <f t="shared" si="431"/>
        <v>55820</v>
      </c>
      <c r="F2802" t="e">
        <f>SQRT(($C$5/2)^2-($C$5/2)^2*'(OLD) bottom seam length'!E2802^2/($C$6/2)^2)</f>
        <v>#DIV/0!</v>
      </c>
      <c r="H2802" s="136">
        <f t="shared" si="432"/>
        <v>55820</v>
      </c>
      <c r="I2802" t="e">
        <f>SQRT(($C$5/2)^2-($C$5/2)^2*'(OLD) bottom seam length'!H2802^2/($C$6/2)^2)</f>
        <v>#DIV/0!</v>
      </c>
      <c r="K2802" s="136">
        <f t="shared" si="433"/>
        <v>55820</v>
      </c>
      <c r="L2802" t="e">
        <f>SQRT(($C$5/2)^2-($C$5/2)^2*'(OLD) bottom seam length'!K2802^2/($C$6/2)^2)</f>
        <v>#DIV/0!</v>
      </c>
      <c r="O2802" s="136">
        <f t="shared" si="434"/>
        <v>55820</v>
      </c>
      <c r="P2802" t="b">
        <f t="shared" si="435"/>
        <v>0</v>
      </c>
      <c r="T2802" s="136">
        <f t="shared" si="436"/>
        <v>55800</v>
      </c>
      <c r="U2802" t="e">
        <f>SQRT(($U$6/2)^2-($U$6/2)^2*'(OLD) bottom seam length'!T2802^2/($U$7/2)^2)</f>
        <v>#VALUE!</v>
      </c>
      <c r="W2802" s="136">
        <f t="shared" si="437"/>
        <v>55800</v>
      </c>
      <c r="X2802" t="e">
        <f>SQRT(($U$6/2)^2-($U$6/2)^2*'(OLD) bottom seam length'!W2802^2/($U$7/2)^2)</f>
        <v>#VALUE!</v>
      </c>
      <c r="Z2802" s="136">
        <f t="shared" si="438"/>
        <v>55800</v>
      </c>
      <c r="AA2802" t="e">
        <f>SQRT(($U$6/2)^2-($U$6/2)^2*'(OLD) bottom seam length'!Z2802^2/($U$7/2)^2)</f>
        <v>#VALUE!</v>
      </c>
      <c r="AC2802" s="136">
        <f t="shared" si="439"/>
        <v>55800</v>
      </c>
      <c r="AD2802" t="e">
        <f>SQRT(($U$6/2)^2-($U$6/2)^2*'(OLD) bottom seam length'!AC2802^2/($U$7/2)^2)</f>
        <v>#VALUE!</v>
      </c>
    </row>
    <row r="2803" spans="2:30">
      <c r="B2803" s="136">
        <f t="shared" si="430"/>
        <v>55840</v>
      </c>
      <c r="C2803" t="e">
        <f>SQRT(($C$5/2)^2-($C$5/2)^2*'(OLD) bottom seam length'!B2803^2/($C$6/2)^2)</f>
        <v>#DIV/0!</v>
      </c>
      <c r="E2803" s="136">
        <f t="shared" si="431"/>
        <v>55840</v>
      </c>
      <c r="F2803" t="e">
        <f>SQRT(($C$5/2)^2-($C$5/2)^2*'(OLD) bottom seam length'!E2803^2/($C$6/2)^2)</f>
        <v>#DIV/0!</v>
      </c>
      <c r="H2803" s="136">
        <f t="shared" si="432"/>
        <v>55840</v>
      </c>
      <c r="I2803" t="e">
        <f>SQRT(($C$5/2)^2-($C$5/2)^2*'(OLD) bottom seam length'!H2803^2/($C$6/2)^2)</f>
        <v>#DIV/0!</v>
      </c>
      <c r="K2803" s="136">
        <f t="shared" si="433"/>
        <v>55840</v>
      </c>
      <c r="L2803" t="e">
        <f>SQRT(($C$5/2)^2-($C$5/2)^2*'(OLD) bottom seam length'!K2803^2/($C$6/2)^2)</f>
        <v>#DIV/0!</v>
      </c>
      <c r="O2803" s="136">
        <f t="shared" si="434"/>
        <v>55840</v>
      </c>
      <c r="P2803" t="b">
        <f t="shared" si="435"/>
        <v>0</v>
      </c>
      <c r="T2803" s="136">
        <f t="shared" si="436"/>
        <v>55820</v>
      </c>
      <c r="U2803" t="e">
        <f>SQRT(($U$6/2)^2-($U$6/2)^2*'(OLD) bottom seam length'!T2803^2/($U$7/2)^2)</f>
        <v>#VALUE!</v>
      </c>
      <c r="W2803" s="136">
        <f t="shared" si="437"/>
        <v>55820</v>
      </c>
      <c r="X2803" t="e">
        <f>SQRT(($U$6/2)^2-($U$6/2)^2*'(OLD) bottom seam length'!W2803^2/($U$7/2)^2)</f>
        <v>#VALUE!</v>
      </c>
      <c r="Z2803" s="136">
        <f t="shared" si="438"/>
        <v>55820</v>
      </c>
      <c r="AA2803" t="e">
        <f>SQRT(($U$6/2)^2-($U$6/2)^2*'(OLD) bottom seam length'!Z2803^2/($U$7/2)^2)</f>
        <v>#VALUE!</v>
      </c>
      <c r="AC2803" s="136">
        <f t="shared" si="439"/>
        <v>55820</v>
      </c>
      <c r="AD2803" t="e">
        <f>SQRT(($U$6/2)^2-($U$6/2)^2*'(OLD) bottom seam length'!AC2803^2/($U$7/2)^2)</f>
        <v>#VALUE!</v>
      </c>
    </row>
    <row r="2804" spans="2:30">
      <c r="B2804" s="136">
        <f t="shared" si="430"/>
        <v>55860</v>
      </c>
      <c r="C2804" t="e">
        <f>SQRT(($C$5/2)^2-($C$5/2)^2*'(OLD) bottom seam length'!B2804^2/($C$6/2)^2)</f>
        <v>#DIV/0!</v>
      </c>
      <c r="E2804" s="136">
        <f t="shared" si="431"/>
        <v>55860</v>
      </c>
      <c r="F2804" t="e">
        <f>SQRT(($C$5/2)^2-($C$5/2)^2*'(OLD) bottom seam length'!E2804^2/($C$6/2)^2)</f>
        <v>#DIV/0!</v>
      </c>
      <c r="H2804" s="136">
        <f t="shared" si="432"/>
        <v>55860</v>
      </c>
      <c r="I2804" t="e">
        <f>SQRT(($C$5/2)^2-($C$5/2)^2*'(OLD) bottom seam length'!H2804^2/($C$6/2)^2)</f>
        <v>#DIV/0!</v>
      </c>
      <c r="K2804" s="136">
        <f t="shared" si="433"/>
        <v>55860</v>
      </c>
      <c r="L2804" t="e">
        <f>SQRT(($C$5/2)^2-($C$5/2)^2*'(OLD) bottom seam length'!K2804^2/($C$6/2)^2)</f>
        <v>#DIV/0!</v>
      </c>
      <c r="O2804" s="136">
        <f t="shared" si="434"/>
        <v>55860</v>
      </c>
      <c r="P2804" t="b">
        <f t="shared" si="435"/>
        <v>0</v>
      </c>
      <c r="T2804" s="136">
        <f t="shared" si="436"/>
        <v>55840</v>
      </c>
      <c r="U2804" t="e">
        <f>SQRT(($U$6/2)^2-($U$6/2)^2*'(OLD) bottom seam length'!T2804^2/($U$7/2)^2)</f>
        <v>#VALUE!</v>
      </c>
      <c r="W2804" s="136">
        <f t="shared" si="437"/>
        <v>55840</v>
      </c>
      <c r="X2804" t="e">
        <f>SQRT(($U$6/2)^2-($U$6/2)^2*'(OLD) bottom seam length'!W2804^2/($U$7/2)^2)</f>
        <v>#VALUE!</v>
      </c>
      <c r="Z2804" s="136">
        <f t="shared" si="438"/>
        <v>55840</v>
      </c>
      <c r="AA2804" t="e">
        <f>SQRT(($U$6/2)^2-($U$6/2)^2*'(OLD) bottom seam length'!Z2804^2/($U$7/2)^2)</f>
        <v>#VALUE!</v>
      </c>
      <c r="AC2804" s="136">
        <f t="shared" si="439"/>
        <v>55840</v>
      </c>
      <c r="AD2804" t="e">
        <f>SQRT(($U$6/2)^2-($U$6/2)^2*'(OLD) bottom seam length'!AC2804^2/($U$7/2)^2)</f>
        <v>#VALUE!</v>
      </c>
    </row>
    <row r="2805" spans="2:30">
      <c r="B2805" s="136">
        <f t="shared" si="430"/>
        <v>55880</v>
      </c>
      <c r="C2805" t="e">
        <f>SQRT(($C$5/2)^2-($C$5/2)^2*'(OLD) bottom seam length'!B2805^2/($C$6/2)^2)</f>
        <v>#DIV/0!</v>
      </c>
      <c r="E2805" s="136">
        <f t="shared" si="431"/>
        <v>55880</v>
      </c>
      <c r="F2805" t="e">
        <f>SQRT(($C$5/2)^2-($C$5/2)^2*'(OLD) bottom seam length'!E2805^2/($C$6/2)^2)</f>
        <v>#DIV/0!</v>
      </c>
      <c r="H2805" s="136">
        <f t="shared" si="432"/>
        <v>55880</v>
      </c>
      <c r="I2805" t="e">
        <f>SQRT(($C$5/2)^2-($C$5/2)^2*'(OLD) bottom seam length'!H2805^2/($C$6/2)^2)</f>
        <v>#DIV/0!</v>
      </c>
      <c r="K2805" s="136">
        <f t="shared" si="433"/>
        <v>55880</v>
      </c>
      <c r="L2805" t="e">
        <f>SQRT(($C$5/2)^2-($C$5/2)^2*'(OLD) bottom seam length'!K2805^2/($C$6/2)^2)</f>
        <v>#DIV/0!</v>
      </c>
      <c r="O2805" s="136">
        <f t="shared" si="434"/>
        <v>55880</v>
      </c>
      <c r="P2805" t="b">
        <f t="shared" si="435"/>
        <v>0</v>
      </c>
      <c r="T2805" s="136">
        <f t="shared" si="436"/>
        <v>55860</v>
      </c>
      <c r="U2805" t="e">
        <f>SQRT(($U$6/2)^2-($U$6/2)^2*'(OLD) bottom seam length'!T2805^2/($U$7/2)^2)</f>
        <v>#VALUE!</v>
      </c>
      <c r="W2805" s="136">
        <f t="shared" si="437"/>
        <v>55860</v>
      </c>
      <c r="X2805" t="e">
        <f>SQRT(($U$6/2)^2-($U$6/2)^2*'(OLD) bottom seam length'!W2805^2/($U$7/2)^2)</f>
        <v>#VALUE!</v>
      </c>
      <c r="Z2805" s="136">
        <f t="shared" si="438"/>
        <v>55860</v>
      </c>
      <c r="AA2805" t="e">
        <f>SQRT(($U$6/2)^2-($U$6/2)^2*'(OLD) bottom seam length'!Z2805^2/($U$7/2)^2)</f>
        <v>#VALUE!</v>
      </c>
      <c r="AC2805" s="136">
        <f t="shared" si="439"/>
        <v>55860</v>
      </c>
      <c r="AD2805" t="e">
        <f>SQRT(($U$6/2)^2-($U$6/2)^2*'(OLD) bottom seam length'!AC2805^2/($U$7/2)^2)</f>
        <v>#VALUE!</v>
      </c>
    </row>
    <row r="2806" spans="2:30">
      <c r="B2806" s="136">
        <f t="shared" si="430"/>
        <v>55900</v>
      </c>
      <c r="C2806" t="e">
        <f>SQRT(($C$5/2)^2-($C$5/2)^2*'(OLD) bottom seam length'!B2806^2/($C$6/2)^2)</f>
        <v>#DIV/0!</v>
      </c>
      <c r="E2806" s="136">
        <f t="shared" si="431"/>
        <v>55900</v>
      </c>
      <c r="F2806" t="e">
        <f>SQRT(($C$5/2)^2-($C$5/2)^2*'(OLD) bottom seam length'!E2806^2/($C$6/2)^2)</f>
        <v>#DIV/0!</v>
      </c>
      <c r="H2806" s="136">
        <f t="shared" si="432"/>
        <v>55900</v>
      </c>
      <c r="I2806" t="e">
        <f>SQRT(($C$5/2)^2-($C$5/2)^2*'(OLD) bottom seam length'!H2806^2/($C$6/2)^2)</f>
        <v>#DIV/0!</v>
      </c>
      <c r="K2806" s="136">
        <f t="shared" si="433"/>
        <v>55900</v>
      </c>
      <c r="L2806" t="e">
        <f>SQRT(($C$5/2)^2-($C$5/2)^2*'(OLD) bottom seam length'!K2806^2/($C$6/2)^2)</f>
        <v>#DIV/0!</v>
      </c>
      <c r="O2806" s="136">
        <f t="shared" si="434"/>
        <v>55900</v>
      </c>
      <c r="P2806" t="b">
        <f t="shared" si="435"/>
        <v>0</v>
      </c>
      <c r="T2806" s="136">
        <f t="shared" si="436"/>
        <v>55880</v>
      </c>
      <c r="U2806" t="e">
        <f>SQRT(($U$6/2)^2-($U$6/2)^2*'(OLD) bottom seam length'!T2806^2/($U$7/2)^2)</f>
        <v>#VALUE!</v>
      </c>
      <c r="W2806" s="136">
        <f t="shared" si="437"/>
        <v>55880</v>
      </c>
      <c r="X2806" t="e">
        <f>SQRT(($U$6/2)^2-($U$6/2)^2*'(OLD) bottom seam length'!W2806^2/($U$7/2)^2)</f>
        <v>#VALUE!</v>
      </c>
      <c r="Z2806" s="136">
        <f t="shared" si="438"/>
        <v>55880</v>
      </c>
      <c r="AA2806" t="e">
        <f>SQRT(($U$6/2)^2-($U$6/2)^2*'(OLD) bottom seam length'!Z2806^2/($U$7/2)^2)</f>
        <v>#VALUE!</v>
      </c>
      <c r="AC2806" s="136">
        <f t="shared" si="439"/>
        <v>55880</v>
      </c>
      <c r="AD2806" t="e">
        <f>SQRT(($U$6/2)^2-($U$6/2)^2*'(OLD) bottom seam length'!AC2806^2/($U$7/2)^2)</f>
        <v>#VALUE!</v>
      </c>
    </row>
    <row r="2807" spans="2:30">
      <c r="B2807" s="136">
        <f t="shared" si="430"/>
        <v>55920</v>
      </c>
      <c r="C2807" t="e">
        <f>SQRT(($C$5/2)^2-($C$5/2)^2*'(OLD) bottom seam length'!B2807^2/($C$6/2)^2)</f>
        <v>#DIV/0!</v>
      </c>
      <c r="E2807" s="136">
        <f t="shared" si="431"/>
        <v>55920</v>
      </c>
      <c r="F2807" t="e">
        <f>SQRT(($C$5/2)^2-($C$5/2)^2*'(OLD) bottom seam length'!E2807^2/($C$6/2)^2)</f>
        <v>#DIV/0!</v>
      </c>
      <c r="H2807" s="136">
        <f t="shared" si="432"/>
        <v>55920</v>
      </c>
      <c r="I2807" t="e">
        <f>SQRT(($C$5/2)^2-($C$5/2)^2*'(OLD) bottom seam length'!H2807^2/($C$6/2)^2)</f>
        <v>#DIV/0!</v>
      </c>
      <c r="K2807" s="136">
        <f t="shared" si="433"/>
        <v>55920</v>
      </c>
      <c r="L2807" t="e">
        <f>SQRT(($C$5/2)^2-($C$5/2)^2*'(OLD) bottom seam length'!K2807^2/($C$6/2)^2)</f>
        <v>#DIV/0!</v>
      </c>
      <c r="O2807" s="136">
        <f t="shared" si="434"/>
        <v>55920</v>
      </c>
      <c r="P2807" t="b">
        <f t="shared" si="435"/>
        <v>0</v>
      </c>
      <c r="T2807" s="136">
        <f t="shared" si="436"/>
        <v>55900</v>
      </c>
      <c r="U2807" t="e">
        <f>SQRT(($U$6/2)^2-($U$6/2)^2*'(OLD) bottom seam length'!T2807^2/($U$7/2)^2)</f>
        <v>#VALUE!</v>
      </c>
      <c r="W2807" s="136">
        <f t="shared" si="437"/>
        <v>55900</v>
      </c>
      <c r="X2807" t="e">
        <f>SQRT(($U$6/2)^2-($U$6/2)^2*'(OLD) bottom seam length'!W2807^2/($U$7/2)^2)</f>
        <v>#VALUE!</v>
      </c>
      <c r="Z2807" s="136">
        <f t="shared" si="438"/>
        <v>55900</v>
      </c>
      <c r="AA2807" t="e">
        <f>SQRT(($U$6/2)^2-($U$6/2)^2*'(OLD) bottom seam length'!Z2807^2/($U$7/2)^2)</f>
        <v>#VALUE!</v>
      </c>
      <c r="AC2807" s="136">
        <f t="shared" si="439"/>
        <v>55900</v>
      </c>
      <c r="AD2807" t="e">
        <f>SQRT(($U$6/2)^2-($U$6/2)^2*'(OLD) bottom seam length'!AC2807^2/($U$7/2)^2)</f>
        <v>#VALUE!</v>
      </c>
    </row>
    <row r="2808" spans="2:30">
      <c r="B2808" s="136">
        <f t="shared" si="430"/>
        <v>55940</v>
      </c>
      <c r="C2808" t="e">
        <f>SQRT(($C$5/2)^2-($C$5/2)^2*'(OLD) bottom seam length'!B2808^2/($C$6/2)^2)</f>
        <v>#DIV/0!</v>
      </c>
      <c r="E2808" s="136">
        <f t="shared" si="431"/>
        <v>55940</v>
      </c>
      <c r="F2808" t="e">
        <f>SQRT(($C$5/2)^2-($C$5/2)^2*'(OLD) bottom seam length'!E2808^2/($C$6/2)^2)</f>
        <v>#DIV/0!</v>
      </c>
      <c r="H2808" s="136">
        <f t="shared" si="432"/>
        <v>55940</v>
      </c>
      <c r="I2808" t="e">
        <f>SQRT(($C$5/2)^2-($C$5/2)^2*'(OLD) bottom seam length'!H2808^2/($C$6/2)^2)</f>
        <v>#DIV/0!</v>
      </c>
      <c r="K2808" s="136">
        <f t="shared" si="433"/>
        <v>55940</v>
      </c>
      <c r="L2808" t="e">
        <f>SQRT(($C$5/2)^2-($C$5/2)^2*'(OLD) bottom seam length'!K2808^2/($C$6/2)^2)</f>
        <v>#DIV/0!</v>
      </c>
      <c r="O2808" s="136">
        <f t="shared" si="434"/>
        <v>55940</v>
      </c>
      <c r="P2808" t="b">
        <f t="shared" si="435"/>
        <v>0</v>
      </c>
      <c r="T2808" s="136">
        <f t="shared" si="436"/>
        <v>55920</v>
      </c>
      <c r="U2808" t="e">
        <f>SQRT(($U$6/2)^2-($U$6/2)^2*'(OLD) bottom seam length'!T2808^2/($U$7/2)^2)</f>
        <v>#VALUE!</v>
      </c>
      <c r="W2808" s="136">
        <f t="shared" si="437"/>
        <v>55920</v>
      </c>
      <c r="X2808" t="e">
        <f>SQRT(($U$6/2)^2-($U$6/2)^2*'(OLD) bottom seam length'!W2808^2/($U$7/2)^2)</f>
        <v>#VALUE!</v>
      </c>
      <c r="Z2808" s="136">
        <f t="shared" si="438"/>
        <v>55920</v>
      </c>
      <c r="AA2808" t="e">
        <f>SQRT(($U$6/2)^2-($U$6/2)^2*'(OLD) bottom seam length'!Z2808^2/($U$7/2)^2)</f>
        <v>#VALUE!</v>
      </c>
      <c r="AC2808" s="136">
        <f t="shared" si="439"/>
        <v>55920</v>
      </c>
      <c r="AD2808" t="e">
        <f>SQRT(($U$6/2)^2-($U$6/2)^2*'(OLD) bottom seam length'!AC2808^2/($U$7/2)^2)</f>
        <v>#VALUE!</v>
      </c>
    </row>
    <row r="2809" spans="2:30">
      <c r="B2809" s="136">
        <f t="shared" si="430"/>
        <v>55960</v>
      </c>
      <c r="C2809" t="e">
        <f>SQRT(($C$5/2)^2-($C$5/2)^2*'(OLD) bottom seam length'!B2809^2/($C$6/2)^2)</f>
        <v>#DIV/0!</v>
      </c>
      <c r="E2809" s="136">
        <f t="shared" si="431"/>
        <v>55960</v>
      </c>
      <c r="F2809" t="e">
        <f>SQRT(($C$5/2)^2-($C$5/2)^2*'(OLD) bottom seam length'!E2809^2/($C$6/2)^2)</f>
        <v>#DIV/0!</v>
      </c>
      <c r="H2809" s="136">
        <f t="shared" si="432"/>
        <v>55960</v>
      </c>
      <c r="I2809" t="e">
        <f>SQRT(($C$5/2)^2-($C$5/2)^2*'(OLD) bottom seam length'!H2809^2/($C$6/2)^2)</f>
        <v>#DIV/0!</v>
      </c>
      <c r="K2809" s="136">
        <f t="shared" si="433"/>
        <v>55960</v>
      </c>
      <c r="L2809" t="e">
        <f>SQRT(($C$5/2)^2-($C$5/2)^2*'(OLD) bottom seam length'!K2809^2/($C$6/2)^2)</f>
        <v>#DIV/0!</v>
      </c>
      <c r="O2809" s="136">
        <f t="shared" si="434"/>
        <v>55960</v>
      </c>
      <c r="P2809" t="b">
        <f t="shared" si="435"/>
        <v>0</v>
      </c>
      <c r="T2809" s="136">
        <f t="shared" si="436"/>
        <v>55940</v>
      </c>
      <c r="U2809" t="e">
        <f>SQRT(($U$6/2)^2-($U$6/2)^2*'(OLD) bottom seam length'!T2809^2/($U$7/2)^2)</f>
        <v>#VALUE!</v>
      </c>
      <c r="W2809" s="136">
        <f t="shared" si="437"/>
        <v>55940</v>
      </c>
      <c r="X2809" t="e">
        <f>SQRT(($U$6/2)^2-($U$6/2)^2*'(OLD) bottom seam length'!W2809^2/($U$7/2)^2)</f>
        <v>#VALUE!</v>
      </c>
      <c r="Z2809" s="136">
        <f t="shared" si="438"/>
        <v>55940</v>
      </c>
      <c r="AA2809" t="e">
        <f>SQRT(($U$6/2)^2-($U$6/2)^2*'(OLD) bottom seam length'!Z2809^2/($U$7/2)^2)</f>
        <v>#VALUE!</v>
      </c>
      <c r="AC2809" s="136">
        <f t="shared" si="439"/>
        <v>55940</v>
      </c>
      <c r="AD2809" t="e">
        <f>SQRT(($U$6/2)^2-($U$6/2)^2*'(OLD) bottom seam length'!AC2809^2/($U$7/2)^2)</f>
        <v>#VALUE!</v>
      </c>
    </row>
    <row r="2810" spans="2:30">
      <c r="B2810" s="136">
        <f t="shared" si="430"/>
        <v>55980</v>
      </c>
      <c r="C2810" t="e">
        <f>SQRT(($C$5/2)^2-($C$5/2)^2*'(OLD) bottom seam length'!B2810^2/($C$6/2)^2)</f>
        <v>#DIV/0!</v>
      </c>
      <c r="E2810" s="136">
        <f t="shared" si="431"/>
        <v>55980</v>
      </c>
      <c r="F2810" t="e">
        <f>SQRT(($C$5/2)^2-($C$5/2)^2*'(OLD) bottom seam length'!E2810^2/($C$6/2)^2)</f>
        <v>#DIV/0!</v>
      </c>
      <c r="H2810" s="136">
        <f t="shared" si="432"/>
        <v>55980</v>
      </c>
      <c r="I2810" t="e">
        <f>SQRT(($C$5/2)^2-($C$5/2)^2*'(OLD) bottom seam length'!H2810^2/($C$6/2)^2)</f>
        <v>#DIV/0!</v>
      </c>
      <c r="K2810" s="136">
        <f t="shared" si="433"/>
        <v>55980</v>
      </c>
      <c r="L2810" t="e">
        <f>SQRT(($C$5/2)^2-($C$5/2)^2*'(OLD) bottom seam length'!K2810^2/($C$6/2)^2)</f>
        <v>#DIV/0!</v>
      </c>
      <c r="O2810" s="136">
        <f t="shared" si="434"/>
        <v>55980</v>
      </c>
      <c r="P2810" t="b">
        <f t="shared" si="435"/>
        <v>0</v>
      </c>
      <c r="T2810" s="136">
        <f t="shared" si="436"/>
        <v>55960</v>
      </c>
      <c r="U2810" t="e">
        <f>SQRT(($U$6/2)^2-($U$6/2)^2*'(OLD) bottom seam length'!T2810^2/($U$7/2)^2)</f>
        <v>#VALUE!</v>
      </c>
      <c r="W2810" s="136">
        <f t="shared" si="437"/>
        <v>55960</v>
      </c>
      <c r="X2810" t="e">
        <f>SQRT(($U$6/2)^2-($U$6/2)^2*'(OLD) bottom seam length'!W2810^2/($U$7/2)^2)</f>
        <v>#VALUE!</v>
      </c>
      <c r="Z2810" s="136">
        <f t="shared" si="438"/>
        <v>55960</v>
      </c>
      <c r="AA2810" t="e">
        <f>SQRT(($U$6/2)^2-($U$6/2)^2*'(OLD) bottom seam length'!Z2810^2/($U$7/2)^2)</f>
        <v>#VALUE!</v>
      </c>
      <c r="AC2810" s="136">
        <f t="shared" si="439"/>
        <v>55960</v>
      </c>
      <c r="AD2810" t="e">
        <f>SQRT(($U$6/2)^2-($U$6/2)^2*'(OLD) bottom seam length'!AC2810^2/($U$7/2)^2)</f>
        <v>#VALUE!</v>
      </c>
    </row>
    <row r="2811" spans="2:30">
      <c r="B2811" s="136">
        <f t="shared" si="430"/>
        <v>56000</v>
      </c>
      <c r="C2811" t="e">
        <f>SQRT(($C$5/2)^2-($C$5/2)^2*'(OLD) bottom seam length'!B2811^2/($C$6/2)^2)</f>
        <v>#DIV/0!</v>
      </c>
      <c r="E2811" s="136">
        <f t="shared" si="431"/>
        <v>56000</v>
      </c>
      <c r="F2811" t="e">
        <f>SQRT(($C$5/2)^2-($C$5/2)^2*'(OLD) bottom seam length'!E2811^2/($C$6/2)^2)</f>
        <v>#DIV/0!</v>
      </c>
      <c r="H2811" s="136">
        <f t="shared" si="432"/>
        <v>56000</v>
      </c>
      <c r="I2811" t="e">
        <f>SQRT(($C$5/2)^2-($C$5/2)^2*'(OLD) bottom seam length'!H2811^2/($C$6/2)^2)</f>
        <v>#DIV/0!</v>
      </c>
      <c r="K2811" s="136">
        <f t="shared" si="433"/>
        <v>56000</v>
      </c>
      <c r="L2811" t="e">
        <f>SQRT(($C$5/2)^2-($C$5/2)^2*'(OLD) bottom seam length'!K2811^2/($C$6/2)^2)</f>
        <v>#DIV/0!</v>
      </c>
      <c r="O2811" s="136">
        <f t="shared" si="434"/>
        <v>56000</v>
      </c>
      <c r="P2811" t="b">
        <f t="shared" si="435"/>
        <v>0</v>
      </c>
      <c r="T2811" s="136">
        <f t="shared" si="436"/>
        <v>55980</v>
      </c>
      <c r="U2811" t="e">
        <f>SQRT(($U$6/2)^2-($U$6/2)^2*'(OLD) bottom seam length'!T2811^2/($U$7/2)^2)</f>
        <v>#VALUE!</v>
      </c>
      <c r="W2811" s="136">
        <f t="shared" si="437"/>
        <v>55980</v>
      </c>
      <c r="X2811" t="e">
        <f>SQRT(($U$6/2)^2-($U$6/2)^2*'(OLD) bottom seam length'!W2811^2/($U$7/2)^2)</f>
        <v>#VALUE!</v>
      </c>
      <c r="Z2811" s="136">
        <f t="shared" si="438"/>
        <v>55980</v>
      </c>
      <c r="AA2811" t="e">
        <f>SQRT(($U$6/2)^2-($U$6/2)^2*'(OLD) bottom seam length'!Z2811^2/($U$7/2)^2)</f>
        <v>#VALUE!</v>
      </c>
      <c r="AC2811" s="136">
        <f t="shared" si="439"/>
        <v>55980</v>
      </c>
      <c r="AD2811" t="e">
        <f>SQRT(($U$6/2)^2-($U$6/2)^2*'(OLD) bottom seam length'!AC2811^2/($U$7/2)^2)</f>
        <v>#VALUE!</v>
      </c>
    </row>
    <row r="2812" spans="2:30">
      <c r="B2812" s="136">
        <f t="shared" si="430"/>
        <v>56020</v>
      </c>
      <c r="C2812" t="e">
        <f>SQRT(($C$5/2)^2-($C$5/2)^2*'(OLD) bottom seam length'!B2812^2/($C$6/2)^2)</f>
        <v>#DIV/0!</v>
      </c>
      <c r="E2812" s="136">
        <f t="shared" si="431"/>
        <v>56020</v>
      </c>
      <c r="F2812" t="e">
        <f>SQRT(($C$5/2)^2-($C$5/2)^2*'(OLD) bottom seam length'!E2812^2/($C$6/2)^2)</f>
        <v>#DIV/0!</v>
      </c>
      <c r="H2812" s="136">
        <f t="shared" si="432"/>
        <v>56020</v>
      </c>
      <c r="I2812" t="e">
        <f>SQRT(($C$5/2)^2-($C$5/2)^2*'(OLD) bottom seam length'!H2812^2/($C$6/2)^2)</f>
        <v>#DIV/0!</v>
      </c>
      <c r="K2812" s="136">
        <f t="shared" si="433"/>
        <v>56020</v>
      </c>
      <c r="L2812" t="e">
        <f>SQRT(($C$5/2)^2-($C$5/2)^2*'(OLD) bottom seam length'!K2812^2/($C$6/2)^2)</f>
        <v>#DIV/0!</v>
      </c>
      <c r="O2812" s="136">
        <f t="shared" si="434"/>
        <v>56020</v>
      </c>
      <c r="P2812" t="b">
        <f t="shared" si="435"/>
        <v>0</v>
      </c>
      <c r="T2812" s="136">
        <f t="shared" si="436"/>
        <v>56000</v>
      </c>
      <c r="U2812" t="e">
        <f>SQRT(($U$6/2)^2-($U$6/2)^2*'(OLD) bottom seam length'!T2812^2/($U$7/2)^2)</f>
        <v>#VALUE!</v>
      </c>
      <c r="W2812" s="136">
        <f t="shared" si="437"/>
        <v>56000</v>
      </c>
      <c r="X2812" t="e">
        <f>SQRT(($U$6/2)^2-($U$6/2)^2*'(OLD) bottom seam length'!W2812^2/($U$7/2)^2)</f>
        <v>#VALUE!</v>
      </c>
      <c r="Z2812" s="136">
        <f t="shared" si="438"/>
        <v>56000</v>
      </c>
      <c r="AA2812" t="e">
        <f>SQRT(($U$6/2)^2-($U$6/2)^2*'(OLD) bottom seam length'!Z2812^2/($U$7/2)^2)</f>
        <v>#VALUE!</v>
      </c>
      <c r="AC2812" s="136">
        <f t="shared" si="439"/>
        <v>56000</v>
      </c>
      <c r="AD2812" t="e">
        <f>SQRT(($U$6/2)^2-($U$6/2)^2*'(OLD) bottom seam length'!AC2812^2/($U$7/2)^2)</f>
        <v>#VALUE!</v>
      </c>
    </row>
    <row r="2813" spans="2:30">
      <c r="B2813" s="136">
        <f t="shared" si="430"/>
        <v>56040</v>
      </c>
      <c r="C2813" t="e">
        <f>SQRT(($C$5/2)^2-($C$5/2)^2*'(OLD) bottom seam length'!B2813^2/($C$6/2)^2)</f>
        <v>#DIV/0!</v>
      </c>
      <c r="E2813" s="136">
        <f t="shared" si="431"/>
        <v>56040</v>
      </c>
      <c r="F2813" t="e">
        <f>SQRT(($C$5/2)^2-($C$5/2)^2*'(OLD) bottom seam length'!E2813^2/($C$6/2)^2)</f>
        <v>#DIV/0!</v>
      </c>
      <c r="H2813" s="136">
        <f t="shared" si="432"/>
        <v>56040</v>
      </c>
      <c r="I2813" t="e">
        <f>SQRT(($C$5/2)^2-($C$5/2)^2*'(OLD) bottom seam length'!H2813^2/($C$6/2)^2)</f>
        <v>#DIV/0!</v>
      </c>
      <c r="K2813" s="136">
        <f t="shared" si="433"/>
        <v>56040</v>
      </c>
      <c r="L2813" t="e">
        <f>SQRT(($C$5/2)^2-($C$5/2)^2*'(OLD) bottom seam length'!K2813^2/($C$6/2)^2)</f>
        <v>#DIV/0!</v>
      </c>
      <c r="O2813" s="136">
        <f t="shared" si="434"/>
        <v>56040</v>
      </c>
      <c r="P2813" t="b">
        <f t="shared" si="435"/>
        <v>0</v>
      </c>
      <c r="T2813" s="136">
        <f t="shared" si="436"/>
        <v>56020</v>
      </c>
      <c r="U2813" t="e">
        <f>SQRT(($U$6/2)^2-($U$6/2)^2*'(OLD) bottom seam length'!T2813^2/($U$7/2)^2)</f>
        <v>#VALUE!</v>
      </c>
      <c r="W2813" s="136">
        <f t="shared" si="437"/>
        <v>56020</v>
      </c>
      <c r="X2813" t="e">
        <f>SQRT(($U$6/2)^2-($U$6/2)^2*'(OLD) bottom seam length'!W2813^2/($U$7/2)^2)</f>
        <v>#VALUE!</v>
      </c>
      <c r="Z2813" s="136">
        <f t="shared" si="438"/>
        <v>56020</v>
      </c>
      <c r="AA2813" t="e">
        <f>SQRT(($U$6/2)^2-($U$6/2)^2*'(OLD) bottom seam length'!Z2813^2/($U$7/2)^2)</f>
        <v>#VALUE!</v>
      </c>
      <c r="AC2813" s="136">
        <f t="shared" si="439"/>
        <v>56020</v>
      </c>
      <c r="AD2813" t="e">
        <f>SQRT(($U$6/2)^2-($U$6/2)^2*'(OLD) bottom seam length'!AC2813^2/($U$7/2)^2)</f>
        <v>#VALUE!</v>
      </c>
    </row>
    <row r="2814" spans="2:30">
      <c r="B2814" s="136">
        <f t="shared" si="430"/>
        <v>56060</v>
      </c>
      <c r="C2814" t="e">
        <f>SQRT(($C$5/2)^2-($C$5/2)^2*'(OLD) bottom seam length'!B2814^2/($C$6/2)^2)</f>
        <v>#DIV/0!</v>
      </c>
      <c r="E2814" s="136">
        <f t="shared" si="431"/>
        <v>56060</v>
      </c>
      <c r="F2814" t="e">
        <f>SQRT(($C$5/2)^2-($C$5/2)^2*'(OLD) bottom seam length'!E2814^2/($C$6/2)^2)</f>
        <v>#DIV/0!</v>
      </c>
      <c r="H2814" s="136">
        <f t="shared" si="432"/>
        <v>56060</v>
      </c>
      <c r="I2814" t="e">
        <f>SQRT(($C$5/2)^2-($C$5/2)^2*'(OLD) bottom seam length'!H2814^2/($C$6/2)^2)</f>
        <v>#DIV/0!</v>
      </c>
      <c r="K2814" s="136">
        <f t="shared" si="433"/>
        <v>56060</v>
      </c>
      <c r="L2814" t="e">
        <f>SQRT(($C$5/2)^2-($C$5/2)^2*'(OLD) bottom seam length'!K2814^2/($C$6/2)^2)</f>
        <v>#DIV/0!</v>
      </c>
      <c r="O2814" s="136">
        <f t="shared" si="434"/>
        <v>56060</v>
      </c>
      <c r="P2814" t="b">
        <f t="shared" si="435"/>
        <v>0</v>
      </c>
      <c r="T2814" s="136">
        <f t="shared" si="436"/>
        <v>56040</v>
      </c>
      <c r="U2814" t="e">
        <f>SQRT(($U$6/2)^2-($U$6/2)^2*'(OLD) bottom seam length'!T2814^2/($U$7/2)^2)</f>
        <v>#VALUE!</v>
      </c>
      <c r="W2814" s="136">
        <f t="shared" si="437"/>
        <v>56040</v>
      </c>
      <c r="X2814" t="e">
        <f>SQRT(($U$6/2)^2-($U$6/2)^2*'(OLD) bottom seam length'!W2814^2/($U$7/2)^2)</f>
        <v>#VALUE!</v>
      </c>
      <c r="Z2814" s="136">
        <f t="shared" si="438"/>
        <v>56040</v>
      </c>
      <c r="AA2814" t="e">
        <f>SQRT(($U$6/2)^2-($U$6/2)^2*'(OLD) bottom seam length'!Z2814^2/($U$7/2)^2)</f>
        <v>#VALUE!</v>
      </c>
      <c r="AC2814" s="136">
        <f t="shared" si="439"/>
        <v>56040</v>
      </c>
      <c r="AD2814" t="e">
        <f>SQRT(($U$6/2)^2-($U$6/2)^2*'(OLD) bottom seam length'!AC2814^2/($U$7/2)^2)</f>
        <v>#VALUE!</v>
      </c>
    </row>
    <row r="2815" spans="2:30">
      <c r="B2815" s="136">
        <f t="shared" si="430"/>
        <v>56080</v>
      </c>
      <c r="C2815" t="e">
        <f>SQRT(($C$5/2)^2-($C$5/2)^2*'(OLD) bottom seam length'!B2815^2/($C$6/2)^2)</f>
        <v>#DIV/0!</v>
      </c>
      <c r="E2815" s="136">
        <f t="shared" si="431"/>
        <v>56080</v>
      </c>
      <c r="F2815" t="e">
        <f>SQRT(($C$5/2)^2-($C$5/2)^2*'(OLD) bottom seam length'!E2815^2/($C$6/2)^2)</f>
        <v>#DIV/0!</v>
      </c>
      <c r="H2815" s="136">
        <f t="shared" si="432"/>
        <v>56080</v>
      </c>
      <c r="I2815" t="e">
        <f>SQRT(($C$5/2)^2-($C$5/2)^2*'(OLD) bottom seam length'!H2815^2/($C$6/2)^2)</f>
        <v>#DIV/0!</v>
      </c>
      <c r="K2815" s="136">
        <f t="shared" si="433"/>
        <v>56080</v>
      </c>
      <c r="L2815" t="e">
        <f>SQRT(($C$5/2)^2-($C$5/2)^2*'(OLD) bottom seam length'!K2815^2/($C$6/2)^2)</f>
        <v>#DIV/0!</v>
      </c>
      <c r="O2815" s="136">
        <f t="shared" si="434"/>
        <v>56080</v>
      </c>
      <c r="P2815" t="b">
        <f t="shared" si="435"/>
        <v>0</v>
      </c>
      <c r="T2815" s="136">
        <f t="shared" si="436"/>
        <v>56060</v>
      </c>
      <c r="U2815" t="e">
        <f>SQRT(($U$6/2)^2-($U$6/2)^2*'(OLD) bottom seam length'!T2815^2/($U$7/2)^2)</f>
        <v>#VALUE!</v>
      </c>
      <c r="W2815" s="136">
        <f t="shared" si="437"/>
        <v>56060</v>
      </c>
      <c r="X2815" t="e">
        <f>SQRT(($U$6/2)^2-($U$6/2)^2*'(OLD) bottom seam length'!W2815^2/($U$7/2)^2)</f>
        <v>#VALUE!</v>
      </c>
      <c r="Z2815" s="136">
        <f t="shared" si="438"/>
        <v>56060</v>
      </c>
      <c r="AA2815" t="e">
        <f>SQRT(($U$6/2)^2-($U$6/2)^2*'(OLD) bottom seam length'!Z2815^2/($U$7/2)^2)</f>
        <v>#VALUE!</v>
      </c>
      <c r="AC2815" s="136">
        <f t="shared" si="439"/>
        <v>56060</v>
      </c>
      <c r="AD2815" t="e">
        <f>SQRT(($U$6/2)^2-($U$6/2)^2*'(OLD) bottom seam length'!AC2815^2/($U$7/2)^2)</f>
        <v>#VALUE!</v>
      </c>
    </row>
    <row r="2816" spans="2:30">
      <c r="B2816" s="136">
        <f t="shared" si="430"/>
        <v>56100</v>
      </c>
      <c r="C2816" t="e">
        <f>SQRT(($C$5/2)^2-($C$5/2)^2*'(OLD) bottom seam length'!B2816^2/($C$6/2)^2)</f>
        <v>#DIV/0!</v>
      </c>
      <c r="E2816" s="136">
        <f t="shared" si="431"/>
        <v>56100</v>
      </c>
      <c r="F2816" t="e">
        <f>SQRT(($C$5/2)^2-($C$5/2)^2*'(OLD) bottom seam length'!E2816^2/($C$6/2)^2)</f>
        <v>#DIV/0!</v>
      </c>
      <c r="H2816" s="136">
        <f t="shared" si="432"/>
        <v>56100</v>
      </c>
      <c r="I2816" t="e">
        <f>SQRT(($C$5/2)^2-($C$5/2)^2*'(OLD) bottom seam length'!H2816^2/($C$6/2)^2)</f>
        <v>#DIV/0!</v>
      </c>
      <c r="K2816" s="136">
        <f t="shared" si="433"/>
        <v>56100</v>
      </c>
      <c r="L2816" t="e">
        <f>SQRT(($C$5/2)^2-($C$5/2)^2*'(OLD) bottom seam length'!K2816^2/($C$6/2)^2)</f>
        <v>#DIV/0!</v>
      </c>
      <c r="O2816" s="136">
        <f t="shared" si="434"/>
        <v>56100</v>
      </c>
      <c r="P2816" t="b">
        <f t="shared" si="435"/>
        <v>0</v>
      </c>
      <c r="T2816" s="136">
        <f t="shared" si="436"/>
        <v>56080</v>
      </c>
      <c r="U2816" t="e">
        <f>SQRT(($U$6/2)^2-($U$6/2)^2*'(OLD) bottom seam length'!T2816^2/($U$7/2)^2)</f>
        <v>#VALUE!</v>
      </c>
      <c r="W2816" s="136">
        <f t="shared" si="437"/>
        <v>56080</v>
      </c>
      <c r="X2816" t="e">
        <f>SQRT(($U$6/2)^2-($U$6/2)^2*'(OLD) bottom seam length'!W2816^2/($U$7/2)^2)</f>
        <v>#VALUE!</v>
      </c>
      <c r="Z2816" s="136">
        <f t="shared" si="438"/>
        <v>56080</v>
      </c>
      <c r="AA2816" t="e">
        <f>SQRT(($U$6/2)^2-($U$6/2)^2*'(OLD) bottom seam length'!Z2816^2/($U$7/2)^2)</f>
        <v>#VALUE!</v>
      </c>
      <c r="AC2816" s="136">
        <f t="shared" si="439"/>
        <v>56080</v>
      </c>
      <c r="AD2816" t="e">
        <f>SQRT(($U$6/2)^2-($U$6/2)^2*'(OLD) bottom seam length'!AC2816^2/($U$7/2)^2)</f>
        <v>#VALUE!</v>
      </c>
    </row>
    <row r="2817" spans="2:30">
      <c r="B2817" s="136">
        <f t="shared" si="430"/>
        <v>56120</v>
      </c>
      <c r="C2817" t="e">
        <f>SQRT(($C$5/2)^2-($C$5/2)^2*'(OLD) bottom seam length'!B2817^2/($C$6/2)^2)</f>
        <v>#DIV/0!</v>
      </c>
      <c r="E2817" s="136">
        <f t="shared" si="431"/>
        <v>56120</v>
      </c>
      <c r="F2817" t="e">
        <f>SQRT(($C$5/2)^2-($C$5/2)^2*'(OLD) bottom seam length'!E2817^2/($C$6/2)^2)</f>
        <v>#DIV/0!</v>
      </c>
      <c r="H2817" s="136">
        <f t="shared" si="432"/>
        <v>56120</v>
      </c>
      <c r="I2817" t="e">
        <f>SQRT(($C$5/2)^2-($C$5/2)^2*'(OLD) bottom seam length'!H2817^2/($C$6/2)^2)</f>
        <v>#DIV/0!</v>
      </c>
      <c r="K2817" s="136">
        <f t="shared" si="433"/>
        <v>56120</v>
      </c>
      <c r="L2817" t="e">
        <f>SQRT(($C$5/2)^2-($C$5/2)^2*'(OLD) bottom seam length'!K2817^2/($C$6/2)^2)</f>
        <v>#DIV/0!</v>
      </c>
      <c r="O2817" s="136">
        <f t="shared" si="434"/>
        <v>56120</v>
      </c>
      <c r="P2817" t="b">
        <f t="shared" si="435"/>
        <v>0</v>
      </c>
      <c r="T2817" s="136">
        <f t="shared" si="436"/>
        <v>56100</v>
      </c>
      <c r="U2817" t="e">
        <f>SQRT(($U$6/2)^2-($U$6/2)^2*'(OLD) bottom seam length'!T2817^2/($U$7/2)^2)</f>
        <v>#VALUE!</v>
      </c>
      <c r="W2817" s="136">
        <f t="shared" si="437"/>
        <v>56100</v>
      </c>
      <c r="X2817" t="e">
        <f>SQRT(($U$6/2)^2-($U$6/2)^2*'(OLD) bottom seam length'!W2817^2/($U$7/2)^2)</f>
        <v>#VALUE!</v>
      </c>
      <c r="Z2817" s="136">
        <f t="shared" si="438"/>
        <v>56100</v>
      </c>
      <c r="AA2817" t="e">
        <f>SQRT(($U$6/2)^2-($U$6/2)^2*'(OLD) bottom seam length'!Z2817^2/($U$7/2)^2)</f>
        <v>#VALUE!</v>
      </c>
      <c r="AC2817" s="136">
        <f t="shared" si="439"/>
        <v>56100</v>
      </c>
      <c r="AD2817" t="e">
        <f>SQRT(($U$6/2)^2-($U$6/2)^2*'(OLD) bottom seam length'!AC2817^2/($U$7/2)^2)</f>
        <v>#VALUE!</v>
      </c>
    </row>
    <row r="2818" spans="2:30">
      <c r="B2818" s="136">
        <f t="shared" si="430"/>
        <v>56140</v>
      </c>
      <c r="C2818" t="e">
        <f>SQRT(($C$5/2)^2-($C$5/2)^2*'(OLD) bottom seam length'!B2818^2/($C$6/2)^2)</f>
        <v>#DIV/0!</v>
      </c>
      <c r="E2818" s="136">
        <f t="shared" si="431"/>
        <v>56140</v>
      </c>
      <c r="F2818" t="e">
        <f>SQRT(($C$5/2)^2-($C$5/2)^2*'(OLD) bottom seam length'!E2818^2/($C$6/2)^2)</f>
        <v>#DIV/0!</v>
      </c>
      <c r="H2818" s="136">
        <f t="shared" si="432"/>
        <v>56140</v>
      </c>
      <c r="I2818" t="e">
        <f>SQRT(($C$5/2)^2-($C$5/2)^2*'(OLD) bottom seam length'!H2818^2/($C$6/2)^2)</f>
        <v>#DIV/0!</v>
      </c>
      <c r="K2818" s="136">
        <f t="shared" si="433"/>
        <v>56140</v>
      </c>
      <c r="L2818" t="e">
        <f>SQRT(($C$5/2)^2-($C$5/2)^2*'(OLD) bottom seam length'!K2818^2/($C$6/2)^2)</f>
        <v>#DIV/0!</v>
      </c>
      <c r="O2818" s="136">
        <f t="shared" si="434"/>
        <v>56140</v>
      </c>
      <c r="P2818" t="b">
        <f t="shared" si="435"/>
        <v>0</v>
      </c>
      <c r="T2818" s="136">
        <f t="shared" si="436"/>
        <v>56120</v>
      </c>
      <c r="U2818" t="e">
        <f>SQRT(($U$6/2)^2-($U$6/2)^2*'(OLD) bottom seam length'!T2818^2/($U$7/2)^2)</f>
        <v>#VALUE!</v>
      </c>
      <c r="W2818" s="136">
        <f t="shared" si="437"/>
        <v>56120</v>
      </c>
      <c r="X2818" t="e">
        <f>SQRT(($U$6/2)^2-($U$6/2)^2*'(OLD) bottom seam length'!W2818^2/($U$7/2)^2)</f>
        <v>#VALUE!</v>
      </c>
      <c r="Z2818" s="136">
        <f t="shared" si="438"/>
        <v>56120</v>
      </c>
      <c r="AA2818" t="e">
        <f>SQRT(($U$6/2)^2-($U$6/2)^2*'(OLD) bottom seam length'!Z2818^2/($U$7/2)^2)</f>
        <v>#VALUE!</v>
      </c>
      <c r="AC2818" s="136">
        <f t="shared" si="439"/>
        <v>56120</v>
      </c>
      <c r="AD2818" t="e">
        <f>SQRT(($U$6/2)^2-($U$6/2)^2*'(OLD) bottom seam length'!AC2818^2/($U$7/2)^2)</f>
        <v>#VALUE!</v>
      </c>
    </row>
    <row r="2819" spans="2:30">
      <c r="B2819" s="136">
        <f t="shared" si="430"/>
        <v>56160</v>
      </c>
      <c r="C2819" t="e">
        <f>SQRT(($C$5/2)^2-($C$5/2)^2*'(OLD) bottom seam length'!B2819^2/($C$6/2)^2)</f>
        <v>#DIV/0!</v>
      </c>
      <c r="E2819" s="136">
        <f t="shared" si="431"/>
        <v>56160</v>
      </c>
      <c r="F2819" t="e">
        <f>SQRT(($C$5/2)^2-($C$5/2)^2*'(OLD) bottom seam length'!E2819^2/($C$6/2)^2)</f>
        <v>#DIV/0!</v>
      </c>
      <c r="H2819" s="136">
        <f t="shared" si="432"/>
        <v>56160</v>
      </c>
      <c r="I2819" t="e">
        <f>SQRT(($C$5/2)^2-($C$5/2)^2*'(OLD) bottom seam length'!H2819^2/($C$6/2)^2)</f>
        <v>#DIV/0!</v>
      </c>
      <c r="K2819" s="136">
        <f t="shared" si="433"/>
        <v>56160</v>
      </c>
      <c r="L2819" t="e">
        <f>SQRT(($C$5/2)^2-($C$5/2)^2*'(OLD) bottom seam length'!K2819^2/($C$6/2)^2)</f>
        <v>#DIV/0!</v>
      </c>
      <c r="O2819" s="136">
        <f t="shared" si="434"/>
        <v>56160</v>
      </c>
      <c r="P2819" t="b">
        <f t="shared" si="435"/>
        <v>0</v>
      </c>
      <c r="T2819" s="136">
        <f t="shared" si="436"/>
        <v>56140</v>
      </c>
      <c r="U2819" t="e">
        <f>SQRT(($U$6/2)^2-($U$6/2)^2*'(OLD) bottom seam length'!T2819^2/($U$7/2)^2)</f>
        <v>#VALUE!</v>
      </c>
      <c r="W2819" s="136">
        <f t="shared" si="437"/>
        <v>56140</v>
      </c>
      <c r="X2819" t="e">
        <f>SQRT(($U$6/2)^2-($U$6/2)^2*'(OLD) bottom seam length'!W2819^2/($U$7/2)^2)</f>
        <v>#VALUE!</v>
      </c>
      <c r="Z2819" s="136">
        <f t="shared" si="438"/>
        <v>56140</v>
      </c>
      <c r="AA2819" t="e">
        <f>SQRT(($U$6/2)^2-($U$6/2)^2*'(OLD) bottom seam length'!Z2819^2/($U$7/2)^2)</f>
        <v>#VALUE!</v>
      </c>
      <c r="AC2819" s="136">
        <f t="shared" si="439"/>
        <v>56140</v>
      </c>
      <c r="AD2819" t="e">
        <f>SQRT(($U$6/2)^2-($U$6/2)^2*'(OLD) bottom seam length'!AC2819^2/($U$7/2)^2)</f>
        <v>#VALUE!</v>
      </c>
    </row>
    <row r="2820" spans="2:30">
      <c r="B2820" s="136">
        <f t="shared" si="430"/>
        <v>56180</v>
      </c>
      <c r="C2820" t="e">
        <f>SQRT(($C$5/2)^2-($C$5/2)^2*'(OLD) bottom seam length'!B2820^2/($C$6/2)^2)</f>
        <v>#DIV/0!</v>
      </c>
      <c r="E2820" s="136">
        <f t="shared" si="431"/>
        <v>56180</v>
      </c>
      <c r="F2820" t="e">
        <f>SQRT(($C$5/2)^2-($C$5/2)^2*'(OLD) bottom seam length'!E2820^2/($C$6/2)^2)</f>
        <v>#DIV/0!</v>
      </c>
      <c r="H2820" s="136">
        <f t="shared" si="432"/>
        <v>56180</v>
      </c>
      <c r="I2820" t="e">
        <f>SQRT(($C$5/2)^2-($C$5/2)^2*'(OLD) bottom seam length'!H2820^2/($C$6/2)^2)</f>
        <v>#DIV/0!</v>
      </c>
      <c r="K2820" s="136">
        <f t="shared" si="433"/>
        <v>56180</v>
      </c>
      <c r="L2820" t="e">
        <f>SQRT(($C$5/2)^2-($C$5/2)^2*'(OLD) bottom seam length'!K2820^2/($C$6/2)^2)</f>
        <v>#DIV/0!</v>
      </c>
      <c r="O2820" s="136">
        <f t="shared" si="434"/>
        <v>56180</v>
      </c>
      <c r="P2820" t="b">
        <f t="shared" si="435"/>
        <v>0</v>
      </c>
      <c r="T2820" s="136">
        <f t="shared" si="436"/>
        <v>56160</v>
      </c>
      <c r="U2820" t="e">
        <f>SQRT(($U$6/2)^2-($U$6/2)^2*'(OLD) bottom seam length'!T2820^2/($U$7/2)^2)</f>
        <v>#VALUE!</v>
      </c>
      <c r="W2820" s="136">
        <f t="shared" si="437"/>
        <v>56160</v>
      </c>
      <c r="X2820" t="e">
        <f>SQRT(($U$6/2)^2-($U$6/2)^2*'(OLD) bottom seam length'!W2820^2/($U$7/2)^2)</f>
        <v>#VALUE!</v>
      </c>
      <c r="Z2820" s="136">
        <f t="shared" si="438"/>
        <v>56160</v>
      </c>
      <c r="AA2820" t="e">
        <f>SQRT(($U$6/2)^2-($U$6/2)^2*'(OLD) bottom seam length'!Z2820^2/($U$7/2)^2)</f>
        <v>#VALUE!</v>
      </c>
      <c r="AC2820" s="136">
        <f t="shared" si="439"/>
        <v>56160</v>
      </c>
      <c r="AD2820" t="e">
        <f>SQRT(($U$6/2)^2-($U$6/2)^2*'(OLD) bottom seam length'!AC2820^2/($U$7/2)^2)</f>
        <v>#VALUE!</v>
      </c>
    </row>
    <row r="2821" spans="2:30">
      <c r="B2821" s="136">
        <f t="shared" si="430"/>
        <v>56200</v>
      </c>
      <c r="C2821" t="e">
        <f>SQRT(($C$5/2)^2-($C$5/2)^2*'(OLD) bottom seam length'!B2821^2/($C$6/2)^2)</f>
        <v>#DIV/0!</v>
      </c>
      <c r="E2821" s="136">
        <f t="shared" si="431"/>
        <v>56200</v>
      </c>
      <c r="F2821" t="e">
        <f>SQRT(($C$5/2)^2-($C$5/2)^2*'(OLD) bottom seam length'!E2821^2/($C$6/2)^2)</f>
        <v>#DIV/0!</v>
      </c>
      <c r="H2821" s="136">
        <f t="shared" si="432"/>
        <v>56200</v>
      </c>
      <c r="I2821" t="e">
        <f>SQRT(($C$5/2)^2-($C$5/2)^2*'(OLD) bottom seam length'!H2821^2/($C$6/2)^2)</f>
        <v>#DIV/0!</v>
      </c>
      <c r="K2821" s="136">
        <f t="shared" si="433"/>
        <v>56200</v>
      </c>
      <c r="L2821" t="e">
        <f>SQRT(($C$5/2)^2-($C$5/2)^2*'(OLD) bottom seam length'!K2821^2/($C$6/2)^2)</f>
        <v>#DIV/0!</v>
      </c>
      <c r="O2821" s="136">
        <f t="shared" si="434"/>
        <v>56200</v>
      </c>
      <c r="P2821" t="b">
        <f t="shared" si="435"/>
        <v>0</v>
      </c>
      <c r="T2821" s="136">
        <f t="shared" si="436"/>
        <v>56180</v>
      </c>
      <c r="U2821" t="e">
        <f>SQRT(($U$6/2)^2-($U$6/2)^2*'(OLD) bottom seam length'!T2821^2/($U$7/2)^2)</f>
        <v>#VALUE!</v>
      </c>
      <c r="W2821" s="136">
        <f t="shared" si="437"/>
        <v>56180</v>
      </c>
      <c r="X2821" t="e">
        <f>SQRT(($U$6/2)^2-($U$6/2)^2*'(OLD) bottom seam length'!W2821^2/($U$7/2)^2)</f>
        <v>#VALUE!</v>
      </c>
      <c r="Z2821" s="136">
        <f t="shared" si="438"/>
        <v>56180</v>
      </c>
      <c r="AA2821" t="e">
        <f>SQRT(($U$6/2)^2-($U$6/2)^2*'(OLD) bottom seam length'!Z2821^2/($U$7/2)^2)</f>
        <v>#VALUE!</v>
      </c>
      <c r="AC2821" s="136">
        <f t="shared" si="439"/>
        <v>56180</v>
      </c>
      <c r="AD2821" t="e">
        <f>SQRT(($U$6/2)^2-($U$6/2)^2*'(OLD) bottom seam length'!AC2821^2/($U$7/2)^2)</f>
        <v>#VALUE!</v>
      </c>
    </row>
    <row r="2822" spans="2:30">
      <c r="B2822" s="136">
        <f t="shared" si="430"/>
        <v>56220</v>
      </c>
      <c r="C2822" t="e">
        <f>SQRT(($C$5/2)^2-($C$5/2)^2*'(OLD) bottom seam length'!B2822^2/($C$6/2)^2)</f>
        <v>#DIV/0!</v>
      </c>
      <c r="E2822" s="136">
        <f t="shared" si="431"/>
        <v>56220</v>
      </c>
      <c r="F2822" t="e">
        <f>SQRT(($C$5/2)^2-($C$5/2)^2*'(OLD) bottom seam length'!E2822^2/($C$6/2)^2)</f>
        <v>#DIV/0!</v>
      </c>
      <c r="H2822" s="136">
        <f t="shared" si="432"/>
        <v>56220</v>
      </c>
      <c r="I2822" t="e">
        <f>SQRT(($C$5/2)^2-($C$5/2)^2*'(OLD) bottom seam length'!H2822^2/($C$6/2)^2)</f>
        <v>#DIV/0!</v>
      </c>
      <c r="K2822" s="136">
        <f t="shared" si="433"/>
        <v>56220</v>
      </c>
      <c r="L2822" t="e">
        <f>SQRT(($C$5/2)^2-($C$5/2)^2*'(OLD) bottom seam length'!K2822^2/($C$6/2)^2)</f>
        <v>#DIV/0!</v>
      </c>
      <c r="O2822" s="136">
        <f t="shared" si="434"/>
        <v>56220</v>
      </c>
      <c r="P2822" t="b">
        <f t="shared" si="435"/>
        <v>0</v>
      </c>
      <c r="T2822" s="136">
        <f t="shared" si="436"/>
        <v>56200</v>
      </c>
      <c r="U2822" t="e">
        <f>SQRT(($U$6/2)^2-($U$6/2)^2*'(OLD) bottom seam length'!T2822^2/($U$7/2)^2)</f>
        <v>#VALUE!</v>
      </c>
      <c r="W2822" s="136">
        <f t="shared" si="437"/>
        <v>56200</v>
      </c>
      <c r="X2822" t="e">
        <f>SQRT(($U$6/2)^2-($U$6/2)^2*'(OLD) bottom seam length'!W2822^2/($U$7/2)^2)</f>
        <v>#VALUE!</v>
      </c>
      <c r="Z2822" s="136">
        <f t="shared" si="438"/>
        <v>56200</v>
      </c>
      <c r="AA2822" t="e">
        <f>SQRT(($U$6/2)^2-($U$6/2)^2*'(OLD) bottom seam length'!Z2822^2/($U$7/2)^2)</f>
        <v>#VALUE!</v>
      </c>
      <c r="AC2822" s="136">
        <f t="shared" si="439"/>
        <v>56200</v>
      </c>
      <c r="AD2822" t="e">
        <f>SQRT(($U$6/2)^2-($U$6/2)^2*'(OLD) bottom seam length'!AC2822^2/($U$7/2)^2)</f>
        <v>#VALUE!</v>
      </c>
    </row>
    <row r="2823" spans="2:30">
      <c r="B2823" s="136">
        <f t="shared" si="430"/>
        <v>56240</v>
      </c>
      <c r="C2823" t="e">
        <f>SQRT(($C$5/2)^2-($C$5/2)^2*'(OLD) bottom seam length'!B2823^2/($C$6/2)^2)</f>
        <v>#DIV/0!</v>
      </c>
      <c r="E2823" s="136">
        <f t="shared" si="431"/>
        <v>56240</v>
      </c>
      <c r="F2823" t="e">
        <f>SQRT(($C$5/2)^2-($C$5/2)^2*'(OLD) bottom seam length'!E2823^2/($C$6/2)^2)</f>
        <v>#DIV/0!</v>
      </c>
      <c r="H2823" s="136">
        <f t="shared" si="432"/>
        <v>56240</v>
      </c>
      <c r="I2823" t="e">
        <f>SQRT(($C$5/2)^2-($C$5/2)^2*'(OLD) bottom seam length'!H2823^2/($C$6/2)^2)</f>
        <v>#DIV/0!</v>
      </c>
      <c r="K2823" s="136">
        <f t="shared" si="433"/>
        <v>56240</v>
      </c>
      <c r="L2823" t="e">
        <f>SQRT(($C$5/2)^2-($C$5/2)^2*'(OLD) bottom seam length'!K2823^2/($C$6/2)^2)</f>
        <v>#DIV/0!</v>
      </c>
      <c r="O2823" s="136">
        <f t="shared" si="434"/>
        <v>56240</v>
      </c>
      <c r="P2823" t="b">
        <f t="shared" si="435"/>
        <v>0</v>
      </c>
      <c r="T2823" s="136">
        <f t="shared" si="436"/>
        <v>56220</v>
      </c>
      <c r="U2823" t="e">
        <f>SQRT(($U$6/2)^2-($U$6/2)^2*'(OLD) bottom seam length'!T2823^2/($U$7/2)^2)</f>
        <v>#VALUE!</v>
      </c>
      <c r="W2823" s="136">
        <f t="shared" si="437"/>
        <v>56220</v>
      </c>
      <c r="X2823" t="e">
        <f>SQRT(($U$6/2)^2-($U$6/2)^2*'(OLD) bottom seam length'!W2823^2/($U$7/2)^2)</f>
        <v>#VALUE!</v>
      </c>
      <c r="Z2823" s="136">
        <f t="shared" si="438"/>
        <v>56220</v>
      </c>
      <c r="AA2823" t="e">
        <f>SQRT(($U$6/2)^2-($U$6/2)^2*'(OLD) bottom seam length'!Z2823^2/($U$7/2)^2)</f>
        <v>#VALUE!</v>
      </c>
      <c r="AC2823" s="136">
        <f t="shared" si="439"/>
        <v>56220</v>
      </c>
      <c r="AD2823" t="e">
        <f>SQRT(($U$6/2)^2-($U$6/2)^2*'(OLD) bottom seam length'!AC2823^2/($U$7/2)^2)</f>
        <v>#VALUE!</v>
      </c>
    </row>
    <row r="2824" spans="2:30">
      <c r="B2824" s="136">
        <f t="shared" si="430"/>
        <v>56260</v>
      </c>
      <c r="C2824" t="e">
        <f>SQRT(($C$5/2)^2-($C$5/2)^2*'(OLD) bottom seam length'!B2824^2/($C$6/2)^2)</f>
        <v>#DIV/0!</v>
      </c>
      <c r="E2824" s="136">
        <f t="shared" si="431"/>
        <v>56260</v>
      </c>
      <c r="F2824" t="e">
        <f>SQRT(($C$5/2)^2-($C$5/2)^2*'(OLD) bottom seam length'!E2824^2/($C$6/2)^2)</f>
        <v>#DIV/0!</v>
      </c>
      <c r="H2824" s="136">
        <f t="shared" si="432"/>
        <v>56260</v>
      </c>
      <c r="I2824" t="e">
        <f>SQRT(($C$5/2)^2-($C$5/2)^2*'(OLD) bottom seam length'!H2824^2/($C$6/2)^2)</f>
        <v>#DIV/0!</v>
      </c>
      <c r="K2824" s="136">
        <f t="shared" si="433"/>
        <v>56260</v>
      </c>
      <c r="L2824" t="e">
        <f>SQRT(($C$5/2)^2-($C$5/2)^2*'(OLD) bottom seam length'!K2824^2/($C$6/2)^2)</f>
        <v>#DIV/0!</v>
      </c>
      <c r="O2824" s="136">
        <f t="shared" si="434"/>
        <v>56260</v>
      </c>
      <c r="P2824" t="b">
        <f t="shared" si="435"/>
        <v>0</v>
      </c>
      <c r="T2824" s="136">
        <f t="shared" si="436"/>
        <v>56240</v>
      </c>
      <c r="U2824" t="e">
        <f>SQRT(($U$6/2)^2-($U$6/2)^2*'(OLD) bottom seam length'!T2824^2/($U$7/2)^2)</f>
        <v>#VALUE!</v>
      </c>
      <c r="W2824" s="136">
        <f t="shared" si="437"/>
        <v>56240</v>
      </c>
      <c r="X2824" t="e">
        <f>SQRT(($U$6/2)^2-($U$6/2)^2*'(OLD) bottom seam length'!W2824^2/($U$7/2)^2)</f>
        <v>#VALUE!</v>
      </c>
      <c r="Z2824" s="136">
        <f t="shared" si="438"/>
        <v>56240</v>
      </c>
      <c r="AA2824" t="e">
        <f>SQRT(($U$6/2)^2-($U$6/2)^2*'(OLD) bottom seam length'!Z2824^2/($U$7/2)^2)</f>
        <v>#VALUE!</v>
      </c>
      <c r="AC2824" s="136">
        <f t="shared" si="439"/>
        <v>56240</v>
      </c>
      <c r="AD2824" t="e">
        <f>SQRT(($U$6/2)^2-($U$6/2)^2*'(OLD) bottom seam length'!AC2824^2/($U$7/2)^2)</f>
        <v>#VALUE!</v>
      </c>
    </row>
    <row r="2825" spans="2:30">
      <c r="B2825" s="136">
        <f t="shared" si="430"/>
        <v>56280</v>
      </c>
      <c r="C2825" t="e">
        <f>SQRT(($C$5/2)^2-($C$5/2)^2*'(OLD) bottom seam length'!B2825^2/($C$6/2)^2)</f>
        <v>#DIV/0!</v>
      </c>
      <c r="E2825" s="136">
        <f t="shared" si="431"/>
        <v>56280</v>
      </c>
      <c r="F2825" t="e">
        <f>SQRT(($C$5/2)^2-($C$5/2)^2*'(OLD) bottom seam length'!E2825^2/($C$6/2)^2)</f>
        <v>#DIV/0!</v>
      </c>
      <c r="H2825" s="136">
        <f t="shared" si="432"/>
        <v>56280</v>
      </c>
      <c r="I2825" t="e">
        <f>SQRT(($C$5/2)^2-($C$5/2)^2*'(OLD) bottom seam length'!H2825^2/($C$6/2)^2)</f>
        <v>#DIV/0!</v>
      </c>
      <c r="K2825" s="136">
        <f t="shared" si="433"/>
        <v>56280</v>
      </c>
      <c r="L2825" t="e">
        <f>SQRT(($C$5/2)^2-($C$5/2)^2*'(OLD) bottom seam length'!K2825^2/($C$6/2)^2)</f>
        <v>#DIV/0!</v>
      </c>
      <c r="O2825" s="136">
        <f t="shared" si="434"/>
        <v>56280</v>
      </c>
      <c r="P2825" t="b">
        <f t="shared" si="435"/>
        <v>0</v>
      </c>
      <c r="T2825" s="136">
        <f t="shared" si="436"/>
        <v>56260</v>
      </c>
      <c r="U2825" t="e">
        <f>SQRT(($U$6/2)^2-($U$6/2)^2*'(OLD) bottom seam length'!T2825^2/($U$7/2)^2)</f>
        <v>#VALUE!</v>
      </c>
      <c r="W2825" s="136">
        <f t="shared" si="437"/>
        <v>56260</v>
      </c>
      <c r="X2825" t="e">
        <f>SQRT(($U$6/2)^2-($U$6/2)^2*'(OLD) bottom seam length'!W2825^2/($U$7/2)^2)</f>
        <v>#VALUE!</v>
      </c>
      <c r="Z2825" s="136">
        <f t="shared" si="438"/>
        <v>56260</v>
      </c>
      <c r="AA2825" t="e">
        <f>SQRT(($U$6/2)^2-($U$6/2)^2*'(OLD) bottom seam length'!Z2825^2/($U$7/2)^2)</f>
        <v>#VALUE!</v>
      </c>
      <c r="AC2825" s="136">
        <f t="shared" si="439"/>
        <v>56260</v>
      </c>
      <c r="AD2825" t="e">
        <f>SQRT(($U$6/2)^2-($U$6/2)^2*'(OLD) bottom seam length'!AC2825^2/($U$7/2)^2)</f>
        <v>#VALUE!</v>
      </c>
    </row>
    <row r="2826" spans="2:30">
      <c r="B2826" s="136">
        <f t="shared" si="430"/>
        <v>56300</v>
      </c>
      <c r="C2826" t="e">
        <f>SQRT(($C$5/2)^2-($C$5/2)^2*'(OLD) bottom seam length'!B2826^2/($C$6/2)^2)</f>
        <v>#DIV/0!</v>
      </c>
      <c r="E2826" s="136">
        <f t="shared" si="431"/>
        <v>56300</v>
      </c>
      <c r="F2826" t="e">
        <f>SQRT(($C$5/2)^2-($C$5/2)^2*'(OLD) bottom seam length'!E2826^2/($C$6/2)^2)</f>
        <v>#DIV/0!</v>
      </c>
      <c r="H2826" s="136">
        <f t="shared" si="432"/>
        <v>56300</v>
      </c>
      <c r="I2826" t="e">
        <f>SQRT(($C$5/2)^2-($C$5/2)^2*'(OLD) bottom seam length'!H2826^2/($C$6/2)^2)</f>
        <v>#DIV/0!</v>
      </c>
      <c r="K2826" s="136">
        <f t="shared" si="433"/>
        <v>56300</v>
      </c>
      <c r="L2826" t="e">
        <f>SQRT(($C$5/2)^2-($C$5/2)^2*'(OLD) bottom seam length'!K2826^2/($C$6/2)^2)</f>
        <v>#DIV/0!</v>
      </c>
      <c r="O2826" s="136">
        <f t="shared" si="434"/>
        <v>56300</v>
      </c>
      <c r="P2826" t="b">
        <f t="shared" si="435"/>
        <v>0</v>
      </c>
      <c r="T2826" s="136">
        <f t="shared" si="436"/>
        <v>56280</v>
      </c>
      <c r="U2826" t="e">
        <f>SQRT(($U$6/2)^2-($U$6/2)^2*'(OLD) bottom seam length'!T2826^2/($U$7/2)^2)</f>
        <v>#VALUE!</v>
      </c>
      <c r="W2826" s="136">
        <f t="shared" si="437"/>
        <v>56280</v>
      </c>
      <c r="X2826" t="e">
        <f>SQRT(($U$6/2)^2-($U$6/2)^2*'(OLD) bottom seam length'!W2826^2/($U$7/2)^2)</f>
        <v>#VALUE!</v>
      </c>
      <c r="Z2826" s="136">
        <f t="shared" si="438"/>
        <v>56280</v>
      </c>
      <c r="AA2826" t="e">
        <f>SQRT(($U$6/2)^2-($U$6/2)^2*'(OLD) bottom seam length'!Z2826^2/($U$7/2)^2)</f>
        <v>#VALUE!</v>
      </c>
      <c r="AC2826" s="136">
        <f t="shared" si="439"/>
        <v>56280</v>
      </c>
      <c r="AD2826" t="e">
        <f>SQRT(($U$6/2)^2-($U$6/2)^2*'(OLD) bottom seam length'!AC2826^2/($U$7/2)^2)</f>
        <v>#VALUE!</v>
      </c>
    </row>
    <row r="2827" spans="2:30">
      <c r="B2827" s="136">
        <f t="shared" si="430"/>
        <v>56320</v>
      </c>
      <c r="C2827" t="e">
        <f>SQRT(($C$5/2)^2-($C$5/2)^2*'(OLD) bottom seam length'!B2827^2/($C$6/2)^2)</f>
        <v>#DIV/0!</v>
      </c>
      <c r="E2827" s="136">
        <f t="shared" si="431"/>
        <v>56320</v>
      </c>
      <c r="F2827" t="e">
        <f>SQRT(($C$5/2)^2-($C$5/2)^2*'(OLD) bottom seam length'!E2827^2/($C$6/2)^2)</f>
        <v>#DIV/0!</v>
      </c>
      <c r="H2827" s="136">
        <f t="shared" si="432"/>
        <v>56320</v>
      </c>
      <c r="I2827" t="e">
        <f>SQRT(($C$5/2)^2-($C$5/2)^2*'(OLD) bottom seam length'!H2827^2/($C$6/2)^2)</f>
        <v>#DIV/0!</v>
      </c>
      <c r="K2827" s="136">
        <f t="shared" si="433"/>
        <v>56320</v>
      </c>
      <c r="L2827" t="e">
        <f>SQRT(($C$5/2)^2-($C$5/2)^2*'(OLD) bottom seam length'!K2827^2/($C$6/2)^2)</f>
        <v>#DIV/0!</v>
      </c>
      <c r="O2827" s="136">
        <f t="shared" si="434"/>
        <v>56320</v>
      </c>
      <c r="P2827" t="b">
        <f t="shared" si="435"/>
        <v>0</v>
      </c>
      <c r="T2827" s="136">
        <f t="shared" si="436"/>
        <v>56300</v>
      </c>
      <c r="U2827" t="e">
        <f>SQRT(($U$6/2)^2-($U$6/2)^2*'(OLD) bottom seam length'!T2827^2/($U$7/2)^2)</f>
        <v>#VALUE!</v>
      </c>
      <c r="W2827" s="136">
        <f t="shared" si="437"/>
        <v>56300</v>
      </c>
      <c r="X2827" t="e">
        <f>SQRT(($U$6/2)^2-($U$6/2)^2*'(OLD) bottom seam length'!W2827^2/($U$7/2)^2)</f>
        <v>#VALUE!</v>
      </c>
      <c r="Z2827" s="136">
        <f t="shared" si="438"/>
        <v>56300</v>
      </c>
      <c r="AA2827" t="e">
        <f>SQRT(($U$6/2)^2-($U$6/2)^2*'(OLD) bottom seam length'!Z2827^2/($U$7/2)^2)</f>
        <v>#VALUE!</v>
      </c>
      <c r="AC2827" s="136">
        <f t="shared" si="439"/>
        <v>56300</v>
      </c>
      <c r="AD2827" t="e">
        <f>SQRT(($U$6/2)^2-($U$6/2)^2*'(OLD) bottom seam length'!AC2827^2/($U$7/2)^2)</f>
        <v>#VALUE!</v>
      </c>
    </row>
    <row r="2828" spans="2:30">
      <c r="B2828" s="136">
        <f t="shared" ref="B2828:B2891" si="440">B2827+$C$7</f>
        <v>56340</v>
      </c>
      <c r="C2828" t="e">
        <f>SQRT(($C$5/2)^2-($C$5/2)^2*'(OLD) bottom seam length'!B2828^2/($C$6/2)^2)</f>
        <v>#DIV/0!</v>
      </c>
      <c r="E2828" s="136">
        <f t="shared" ref="E2828:E2891" si="441">E2827+$C$7</f>
        <v>56340</v>
      </c>
      <c r="F2828" t="e">
        <f>SQRT(($C$5/2)^2-($C$5/2)^2*'(OLD) bottom seam length'!E2828^2/($C$6/2)^2)</f>
        <v>#DIV/0!</v>
      </c>
      <c r="H2828" s="136">
        <f t="shared" ref="H2828:H2891" si="442">H2827+$C$7</f>
        <v>56340</v>
      </c>
      <c r="I2828" t="e">
        <f>SQRT(($C$5/2)^2-($C$5/2)^2*'(OLD) bottom seam length'!H2828^2/($C$6/2)^2)</f>
        <v>#DIV/0!</v>
      </c>
      <c r="K2828" s="136">
        <f t="shared" ref="K2828:K2891" si="443">K2827+$C$7</f>
        <v>56340</v>
      </c>
      <c r="L2828" t="e">
        <f>SQRT(($C$5/2)^2-($C$5/2)^2*'(OLD) bottom seam length'!K2828^2/($C$6/2)^2)</f>
        <v>#DIV/0!</v>
      </c>
      <c r="O2828" s="136">
        <f t="shared" ref="O2828:O2891" si="444">O2827+$C$7</f>
        <v>56340</v>
      </c>
      <c r="P2828" t="b">
        <f t="shared" ref="P2828:P2891" si="445">IF(O2828&lt;=$P$6,$P$5)</f>
        <v>0</v>
      </c>
      <c r="T2828" s="136">
        <f t="shared" si="436"/>
        <v>56320</v>
      </c>
      <c r="U2828" t="e">
        <f>SQRT(($U$6/2)^2-($U$6/2)^2*'(OLD) bottom seam length'!T2828^2/($U$7/2)^2)</f>
        <v>#VALUE!</v>
      </c>
      <c r="W2828" s="136">
        <f t="shared" si="437"/>
        <v>56320</v>
      </c>
      <c r="X2828" t="e">
        <f>SQRT(($U$6/2)^2-($U$6/2)^2*'(OLD) bottom seam length'!W2828^2/($U$7/2)^2)</f>
        <v>#VALUE!</v>
      </c>
      <c r="Z2828" s="136">
        <f t="shared" si="438"/>
        <v>56320</v>
      </c>
      <c r="AA2828" t="e">
        <f>SQRT(($U$6/2)^2-($U$6/2)^2*'(OLD) bottom seam length'!Z2828^2/($U$7/2)^2)</f>
        <v>#VALUE!</v>
      </c>
      <c r="AC2828" s="136">
        <f t="shared" si="439"/>
        <v>56320</v>
      </c>
      <c r="AD2828" t="e">
        <f>SQRT(($U$6/2)^2-($U$6/2)^2*'(OLD) bottom seam length'!AC2828^2/($U$7/2)^2)</f>
        <v>#VALUE!</v>
      </c>
    </row>
    <row r="2829" spans="2:30">
      <c r="B2829" s="136">
        <f t="shared" si="440"/>
        <v>56360</v>
      </c>
      <c r="C2829" t="e">
        <f>SQRT(($C$5/2)^2-($C$5/2)^2*'(OLD) bottom seam length'!B2829^2/($C$6/2)^2)</f>
        <v>#DIV/0!</v>
      </c>
      <c r="E2829" s="136">
        <f t="shared" si="441"/>
        <v>56360</v>
      </c>
      <c r="F2829" t="e">
        <f>SQRT(($C$5/2)^2-($C$5/2)^2*'(OLD) bottom seam length'!E2829^2/($C$6/2)^2)</f>
        <v>#DIV/0!</v>
      </c>
      <c r="H2829" s="136">
        <f t="shared" si="442"/>
        <v>56360</v>
      </c>
      <c r="I2829" t="e">
        <f>SQRT(($C$5/2)^2-($C$5/2)^2*'(OLD) bottom seam length'!H2829^2/($C$6/2)^2)</f>
        <v>#DIV/0!</v>
      </c>
      <c r="K2829" s="136">
        <f t="shared" si="443"/>
        <v>56360</v>
      </c>
      <c r="L2829" t="e">
        <f>SQRT(($C$5/2)^2-($C$5/2)^2*'(OLD) bottom seam length'!K2829^2/($C$6/2)^2)</f>
        <v>#DIV/0!</v>
      </c>
      <c r="O2829" s="136">
        <f t="shared" si="444"/>
        <v>56360</v>
      </c>
      <c r="P2829" t="b">
        <f t="shared" si="445"/>
        <v>0</v>
      </c>
      <c r="T2829" s="136">
        <f t="shared" ref="T2829:T2892" si="446">T2828+$C$7</f>
        <v>56340</v>
      </c>
      <c r="U2829" t="e">
        <f>SQRT(($U$6/2)^2-($U$6/2)^2*'(OLD) bottom seam length'!T2829^2/($U$7/2)^2)</f>
        <v>#VALUE!</v>
      </c>
      <c r="W2829" s="136">
        <f t="shared" ref="W2829:W2892" si="447">W2828+$C$7</f>
        <v>56340</v>
      </c>
      <c r="X2829" t="e">
        <f>SQRT(($U$6/2)^2-($U$6/2)^2*'(OLD) bottom seam length'!W2829^2/($U$7/2)^2)</f>
        <v>#VALUE!</v>
      </c>
      <c r="Z2829" s="136">
        <f t="shared" ref="Z2829:Z2892" si="448">Z2828+$C$7</f>
        <v>56340</v>
      </c>
      <c r="AA2829" t="e">
        <f>SQRT(($U$6/2)^2-($U$6/2)^2*'(OLD) bottom seam length'!Z2829^2/($U$7/2)^2)</f>
        <v>#VALUE!</v>
      </c>
      <c r="AC2829" s="136">
        <f t="shared" ref="AC2829:AC2892" si="449">AC2828+$C$7</f>
        <v>56340</v>
      </c>
      <c r="AD2829" t="e">
        <f>SQRT(($U$6/2)^2-($U$6/2)^2*'(OLD) bottom seam length'!AC2829^2/($U$7/2)^2)</f>
        <v>#VALUE!</v>
      </c>
    </row>
    <row r="2830" spans="2:30">
      <c r="B2830" s="136">
        <f t="shared" si="440"/>
        <v>56380</v>
      </c>
      <c r="C2830" t="e">
        <f>SQRT(($C$5/2)^2-($C$5/2)^2*'(OLD) bottom seam length'!B2830^2/($C$6/2)^2)</f>
        <v>#DIV/0!</v>
      </c>
      <c r="E2830" s="136">
        <f t="shared" si="441"/>
        <v>56380</v>
      </c>
      <c r="F2830" t="e">
        <f>SQRT(($C$5/2)^2-($C$5/2)^2*'(OLD) bottom seam length'!E2830^2/($C$6/2)^2)</f>
        <v>#DIV/0!</v>
      </c>
      <c r="H2830" s="136">
        <f t="shared" si="442"/>
        <v>56380</v>
      </c>
      <c r="I2830" t="e">
        <f>SQRT(($C$5/2)^2-($C$5/2)^2*'(OLD) bottom seam length'!H2830^2/($C$6/2)^2)</f>
        <v>#DIV/0!</v>
      </c>
      <c r="K2830" s="136">
        <f t="shared" si="443"/>
        <v>56380</v>
      </c>
      <c r="L2830" t="e">
        <f>SQRT(($C$5/2)^2-($C$5/2)^2*'(OLD) bottom seam length'!K2830^2/($C$6/2)^2)</f>
        <v>#DIV/0!</v>
      </c>
      <c r="O2830" s="136">
        <f t="shared" si="444"/>
        <v>56380</v>
      </c>
      <c r="P2830" t="b">
        <f t="shared" si="445"/>
        <v>0</v>
      </c>
      <c r="T2830" s="136">
        <f t="shared" si="446"/>
        <v>56360</v>
      </c>
      <c r="U2830" t="e">
        <f>SQRT(($U$6/2)^2-($U$6/2)^2*'(OLD) bottom seam length'!T2830^2/($U$7/2)^2)</f>
        <v>#VALUE!</v>
      </c>
      <c r="W2830" s="136">
        <f t="shared" si="447"/>
        <v>56360</v>
      </c>
      <c r="X2830" t="e">
        <f>SQRT(($U$6/2)^2-($U$6/2)^2*'(OLD) bottom seam length'!W2830^2/($U$7/2)^2)</f>
        <v>#VALUE!</v>
      </c>
      <c r="Z2830" s="136">
        <f t="shared" si="448"/>
        <v>56360</v>
      </c>
      <c r="AA2830" t="e">
        <f>SQRT(($U$6/2)^2-($U$6/2)^2*'(OLD) bottom seam length'!Z2830^2/($U$7/2)^2)</f>
        <v>#VALUE!</v>
      </c>
      <c r="AC2830" s="136">
        <f t="shared" si="449"/>
        <v>56360</v>
      </c>
      <c r="AD2830" t="e">
        <f>SQRT(($U$6/2)^2-($U$6/2)^2*'(OLD) bottom seam length'!AC2830^2/($U$7/2)^2)</f>
        <v>#VALUE!</v>
      </c>
    </row>
    <row r="2831" spans="2:30">
      <c r="B2831" s="136">
        <f t="shared" si="440"/>
        <v>56400</v>
      </c>
      <c r="C2831" t="e">
        <f>SQRT(($C$5/2)^2-($C$5/2)^2*'(OLD) bottom seam length'!B2831^2/($C$6/2)^2)</f>
        <v>#DIV/0!</v>
      </c>
      <c r="E2831" s="136">
        <f t="shared" si="441"/>
        <v>56400</v>
      </c>
      <c r="F2831" t="e">
        <f>SQRT(($C$5/2)^2-($C$5/2)^2*'(OLD) bottom seam length'!E2831^2/($C$6/2)^2)</f>
        <v>#DIV/0!</v>
      </c>
      <c r="H2831" s="136">
        <f t="shared" si="442"/>
        <v>56400</v>
      </c>
      <c r="I2831" t="e">
        <f>SQRT(($C$5/2)^2-($C$5/2)^2*'(OLD) bottom seam length'!H2831^2/($C$6/2)^2)</f>
        <v>#DIV/0!</v>
      </c>
      <c r="K2831" s="136">
        <f t="shared" si="443"/>
        <v>56400</v>
      </c>
      <c r="L2831" t="e">
        <f>SQRT(($C$5/2)^2-($C$5/2)^2*'(OLD) bottom seam length'!K2831^2/($C$6/2)^2)</f>
        <v>#DIV/0!</v>
      </c>
      <c r="O2831" s="136">
        <f t="shared" si="444"/>
        <v>56400</v>
      </c>
      <c r="P2831" t="b">
        <f t="shared" si="445"/>
        <v>0</v>
      </c>
      <c r="T2831" s="136">
        <f t="shared" si="446"/>
        <v>56380</v>
      </c>
      <c r="U2831" t="e">
        <f>SQRT(($U$6/2)^2-($U$6/2)^2*'(OLD) bottom seam length'!T2831^2/($U$7/2)^2)</f>
        <v>#VALUE!</v>
      </c>
      <c r="W2831" s="136">
        <f t="shared" si="447"/>
        <v>56380</v>
      </c>
      <c r="X2831" t="e">
        <f>SQRT(($U$6/2)^2-($U$6/2)^2*'(OLD) bottom seam length'!W2831^2/($U$7/2)^2)</f>
        <v>#VALUE!</v>
      </c>
      <c r="Z2831" s="136">
        <f t="shared" si="448"/>
        <v>56380</v>
      </c>
      <c r="AA2831" t="e">
        <f>SQRT(($U$6/2)^2-($U$6/2)^2*'(OLD) bottom seam length'!Z2831^2/($U$7/2)^2)</f>
        <v>#VALUE!</v>
      </c>
      <c r="AC2831" s="136">
        <f t="shared" si="449"/>
        <v>56380</v>
      </c>
      <c r="AD2831" t="e">
        <f>SQRT(($U$6/2)^2-($U$6/2)^2*'(OLD) bottom seam length'!AC2831^2/($U$7/2)^2)</f>
        <v>#VALUE!</v>
      </c>
    </row>
    <row r="2832" spans="2:30">
      <c r="B2832" s="136">
        <f t="shared" si="440"/>
        <v>56420</v>
      </c>
      <c r="C2832" t="e">
        <f>SQRT(($C$5/2)^2-($C$5/2)^2*'(OLD) bottom seam length'!B2832^2/($C$6/2)^2)</f>
        <v>#DIV/0!</v>
      </c>
      <c r="E2832" s="136">
        <f t="shared" si="441"/>
        <v>56420</v>
      </c>
      <c r="F2832" t="e">
        <f>SQRT(($C$5/2)^2-($C$5/2)^2*'(OLD) bottom seam length'!E2832^2/($C$6/2)^2)</f>
        <v>#DIV/0!</v>
      </c>
      <c r="H2832" s="136">
        <f t="shared" si="442"/>
        <v>56420</v>
      </c>
      <c r="I2832" t="e">
        <f>SQRT(($C$5/2)^2-($C$5/2)^2*'(OLD) bottom seam length'!H2832^2/($C$6/2)^2)</f>
        <v>#DIV/0!</v>
      </c>
      <c r="K2832" s="136">
        <f t="shared" si="443"/>
        <v>56420</v>
      </c>
      <c r="L2832" t="e">
        <f>SQRT(($C$5/2)^2-($C$5/2)^2*'(OLD) bottom seam length'!K2832^2/($C$6/2)^2)</f>
        <v>#DIV/0!</v>
      </c>
      <c r="O2832" s="136">
        <f t="shared" si="444"/>
        <v>56420</v>
      </c>
      <c r="P2832" t="b">
        <f t="shared" si="445"/>
        <v>0</v>
      </c>
      <c r="T2832" s="136">
        <f t="shared" si="446"/>
        <v>56400</v>
      </c>
      <c r="U2832" t="e">
        <f>SQRT(($U$6/2)^2-($U$6/2)^2*'(OLD) bottom seam length'!T2832^2/($U$7/2)^2)</f>
        <v>#VALUE!</v>
      </c>
      <c r="W2832" s="136">
        <f t="shared" si="447"/>
        <v>56400</v>
      </c>
      <c r="X2832" t="e">
        <f>SQRT(($U$6/2)^2-($U$6/2)^2*'(OLD) bottom seam length'!W2832^2/($U$7/2)^2)</f>
        <v>#VALUE!</v>
      </c>
      <c r="Z2832" s="136">
        <f t="shared" si="448"/>
        <v>56400</v>
      </c>
      <c r="AA2832" t="e">
        <f>SQRT(($U$6/2)^2-($U$6/2)^2*'(OLD) bottom seam length'!Z2832^2/($U$7/2)^2)</f>
        <v>#VALUE!</v>
      </c>
      <c r="AC2832" s="136">
        <f t="shared" si="449"/>
        <v>56400</v>
      </c>
      <c r="AD2832" t="e">
        <f>SQRT(($U$6/2)^2-($U$6/2)^2*'(OLD) bottom seam length'!AC2832^2/($U$7/2)^2)</f>
        <v>#VALUE!</v>
      </c>
    </row>
    <row r="2833" spans="2:30">
      <c r="B2833" s="136">
        <f t="shared" si="440"/>
        <v>56440</v>
      </c>
      <c r="C2833" t="e">
        <f>SQRT(($C$5/2)^2-($C$5/2)^2*'(OLD) bottom seam length'!B2833^2/($C$6/2)^2)</f>
        <v>#DIV/0!</v>
      </c>
      <c r="E2833" s="136">
        <f t="shared" si="441"/>
        <v>56440</v>
      </c>
      <c r="F2833" t="e">
        <f>SQRT(($C$5/2)^2-($C$5/2)^2*'(OLD) bottom seam length'!E2833^2/($C$6/2)^2)</f>
        <v>#DIV/0!</v>
      </c>
      <c r="H2833" s="136">
        <f t="shared" si="442"/>
        <v>56440</v>
      </c>
      <c r="I2833" t="e">
        <f>SQRT(($C$5/2)^2-($C$5/2)^2*'(OLD) bottom seam length'!H2833^2/($C$6/2)^2)</f>
        <v>#DIV/0!</v>
      </c>
      <c r="K2833" s="136">
        <f t="shared" si="443"/>
        <v>56440</v>
      </c>
      <c r="L2833" t="e">
        <f>SQRT(($C$5/2)^2-($C$5/2)^2*'(OLD) bottom seam length'!K2833^2/($C$6/2)^2)</f>
        <v>#DIV/0!</v>
      </c>
      <c r="O2833" s="136">
        <f t="shared" si="444"/>
        <v>56440</v>
      </c>
      <c r="P2833" t="b">
        <f t="shared" si="445"/>
        <v>0</v>
      </c>
      <c r="T2833" s="136">
        <f t="shared" si="446"/>
        <v>56420</v>
      </c>
      <c r="U2833" t="e">
        <f>SQRT(($U$6/2)^2-($U$6/2)^2*'(OLD) bottom seam length'!T2833^2/($U$7/2)^2)</f>
        <v>#VALUE!</v>
      </c>
      <c r="W2833" s="136">
        <f t="shared" si="447"/>
        <v>56420</v>
      </c>
      <c r="X2833" t="e">
        <f>SQRT(($U$6/2)^2-($U$6/2)^2*'(OLD) bottom seam length'!W2833^2/($U$7/2)^2)</f>
        <v>#VALUE!</v>
      </c>
      <c r="Z2833" s="136">
        <f t="shared" si="448"/>
        <v>56420</v>
      </c>
      <c r="AA2833" t="e">
        <f>SQRT(($U$6/2)^2-($U$6/2)^2*'(OLD) bottom seam length'!Z2833^2/($U$7/2)^2)</f>
        <v>#VALUE!</v>
      </c>
      <c r="AC2833" s="136">
        <f t="shared" si="449"/>
        <v>56420</v>
      </c>
      <c r="AD2833" t="e">
        <f>SQRT(($U$6/2)^2-($U$6/2)^2*'(OLD) bottom seam length'!AC2833^2/($U$7/2)^2)</f>
        <v>#VALUE!</v>
      </c>
    </row>
    <row r="2834" spans="2:30">
      <c r="B2834" s="136">
        <f t="shared" si="440"/>
        <v>56460</v>
      </c>
      <c r="C2834" t="e">
        <f>SQRT(($C$5/2)^2-($C$5/2)^2*'(OLD) bottom seam length'!B2834^2/($C$6/2)^2)</f>
        <v>#DIV/0!</v>
      </c>
      <c r="E2834" s="136">
        <f t="shared" si="441"/>
        <v>56460</v>
      </c>
      <c r="F2834" t="e">
        <f>SQRT(($C$5/2)^2-($C$5/2)^2*'(OLD) bottom seam length'!E2834^2/($C$6/2)^2)</f>
        <v>#DIV/0!</v>
      </c>
      <c r="H2834" s="136">
        <f t="shared" si="442"/>
        <v>56460</v>
      </c>
      <c r="I2834" t="e">
        <f>SQRT(($C$5/2)^2-($C$5/2)^2*'(OLD) bottom seam length'!H2834^2/($C$6/2)^2)</f>
        <v>#DIV/0!</v>
      </c>
      <c r="K2834" s="136">
        <f t="shared" si="443"/>
        <v>56460</v>
      </c>
      <c r="L2834" t="e">
        <f>SQRT(($C$5/2)^2-($C$5/2)^2*'(OLD) bottom seam length'!K2834^2/($C$6/2)^2)</f>
        <v>#DIV/0!</v>
      </c>
      <c r="O2834" s="136">
        <f t="shared" si="444"/>
        <v>56460</v>
      </c>
      <c r="P2834" t="b">
        <f t="shared" si="445"/>
        <v>0</v>
      </c>
      <c r="T2834" s="136">
        <f t="shared" si="446"/>
        <v>56440</v>
      </c>
      <c r="U2834" t="e">
        <f>SQRT(($U$6/2)^2-($U$6/2)^2*'(OLD) bottom seam length'!T2834^2/($U$7/2)^2)</f>
        <v>#VALUE!</v>
      </c>
      <c r="W2834" s="136">
        <f t="shared" si="447"/>
        <v>56440</v>
      </c>
      <c r="X2834" t="e">
        <f>SQRT(($U$6/2)^2-($U$6/2)^2*'(OLD) bottom seam length'!W2834^2/($U$7/2)^2)</f>
        <v>#VALUE!</v>
      </c>
      <c r="Z2834" s="136">
        <f t="shared" si="448"/>
        <v>56440</v>
      </c>
      <c r="AA2834" t="e">
        <f>SQRT(($U$6/2)^2-($U$6/2)^2*'(OLD) bottom seam length'!Z2834^2/($U$7/2)^2)</f>
        <v>#VALUE!</v>
      </c>
      <c r="AC2834" s="136">
        <f t="shared" si="449"/>
        <v>56440</v>
      </c>
      <c r="AD2834" t="e">
        <f>SQRT(($U$6/2)^2-($U$6/2)^2*'(OLD) bottom seam length'!AC2834^2/($U$7/2)^2)</f>
        <v>#VALUE!</v>
      </c>
    </row>
    <row r="2835" spans="2:30">
      <c r="B2835" s="136">
        <f t="shared" si="440"/>
        <v>56480</v>
      </c>
      <c r="C2835" t="e">
        <f>SQRT(($C$5/2)^2-($C$5/2)^2*'(OLD) bottom seam length'!B2835^2/($C$6/2)^2)</f>
        <v>#DIV/0!</v>
      </c>
      <c r="E2835" s="136">
        <f t="shared" si="441"/>
        <v>56480</v>
      </c>
      <c r="F2835" t="e">
        <f>SQRT(($C$5/2)^2-($C$5/2)^2*'(OLD) bottom seam length'!E2835^2/($C$6/2)^2)</f>
        <v>#DIV/0!</v>
      </c>
      <c r="H2835" s="136">
        <f t="shared" si="442"/>
        <v>56480</v>
      </c>
      <c r="I2835" t="e">
        <f>SQRT(($C$5/2)^2-($C$5/2)^2*'(OLD) bottom seam length'!H2835^2/($C$6/2)^2)</f>
        <v>#DIV/0!</v>
      </c>
      <c r="K2835" s="136">
        <f t="shared" si="443"/>
        <v>56480</v>
      </c>
      <c r="L2835" t="e">
        <f>SQRT(($C$5/2)^2-($C$5/2)^2*'(OLD) bottom seam length'!K2835^2/($C$6/2)^2)</f>
        <v>#DIV/0!</v>
      </c>
      <c r="O2835" s="136">
        <f t="shared" si="444"/>
        <v>56480</v>
      </c>
      <c r="P2835" t="b">
        <f t="shared" si="445"/>
        <v>0</v>
      </c>
      <c r="T2835" s="136">
        <f t="shared" si="446"/>
        <v>56460</v>
      </c>
      <c r="U2835" t="e">
        <f>SQRT(($U$6/2)^2-($U$6/2)^2*'(OLD) bottom seam length'!T2835^2/($U$7/2)^2)</f>
        <v>#VALUE!</v>
      </c>
      <c r="W2835" s="136">
        <f t="shared" si="447"/>
        <v>56460</v>
      </c>
      <c r="X2835" t="e">
        <f>SQRT(($U$6/2)^2-($U$6/2)^2*'(OLD) bottom seam length'!W2835^2/($U$7/2)^2)</f>
        <v>#VALUE!</v>
      </c>
      <c r="Z2835" s="136">
        <f t="shared" si="448"/>
        <v>56460</v>
      </c>
      <c r="AA2835" t="e">
        <f>SQRT(($U$6/2)^2-($U$6/2)^2*'(OLD) bottom seam length'!Z2835^2/($U$7/2)^2)</f>
        <v>#VALUE!</v>
      </c>
      <c r="AC2835" s="136">
        <f t="shared" si="449"/>
        <v>56460</v>
      </c>
      <c r="AD2835" t="e">
        <f>SQRT(($U$6/2)^2-($U$6/2)^2*'(OLD) bottom seam length'!AC2835^2/($U$7/2)^2)</f>
        <v>#VALUE!</v>
      </c>
    </row>
    <row r="2836" spans="2:30">
      <c r="B2836" s="136">
        <f t="shared" si="440"/>
        <v>56500</v>
      </c>
      <c r="C2836" t="e">
        <f>SQRT(($C$5/2)^2-($C$5/2)^2*'(OLD) bottom seam length'!B2836^2/($C$6/2)^2)</f>
        <v>#DIV/0!</v>
      </c>
      <c r="E2836" s="136">
        <f t="shared" si="441"/>
        <v>56500</v>
      </c>
      <c r="F2836" t="e">
        <f>SQRT(($C$5/2)^2-($C$5/2)^2*'(OLD) bottom seam length'!E2836^2/($C$6/2)^2)</f>
        <v>#DIV/0!</v>
      </c>
      <c r="H2836" s="136">
        <f t="shared" si="442"/>
        <v>56500</v>
      </c>
      <c r="I2836" t="e">
        <f>SQRT(($C$5/2)^2-($C$5/2)^2*'(OLD) bottom seam length'!H2836^2/($C$6/2)^2)</f>
        <v>#DIV/0!</v>
      </c>
      <c r="K2836" s="136">
        <f t="shared" si="443"/>
        <v>56500</v>
      </c>
      <c r="L2836" t="e">
        <f>SQRT(($C$5/2)^2-($C$5/2)^2*'(OLD) bottom seam length'!K2836^2/($C$6/2)^2)</f>
        <v>#DIV/0!</v>
      </c>
      <c r="O2836" s="136">
        <f t="shared" si="444"/>
        <v>56500</v>
      </c>
      <c r="P2836" t="b">
        <f t="shared" si="445"/>
        <v>0</v>
      </c>
      <c r="T2836" s="136">
        <f t="shared" si="446"/>
        <v>56480</v>
      </c>
      <c r="U2836" t="e">
        <f>SQRT(($U$6/2)^2-($U$6/2)^2*'(OLD) bottom seam length'!T2836^2/($U$7/2)^2)</f>
        <v>#VALUE!</v>
      </c>
      <c r="W2836" s="136">
        <f t="shared" si="447"/>
        <v>56480</v>
      </c>
      <c r="X2836" t="e">
        <f>SQRT(($U$6/2)^2-($U$6/2)^2*'(OLD) bottom seam length'!W2836^2/($U$7/2)^2)</f>
        <v>#VALUE!</v>
      </c>
      <c r="Z2836" s="136">
        <f t="shared" si="448"/>
        <v>56480</v>
      </c>
      <c r="AA2836" t="e">
        <f>SQRT(($U$6/2)^2-($U$6/2)^2*'(OLD) bottom seam length'!Z2836^2/($U$7/2)^2)</f>
        <v>#VALUE!</v>
      </c>
      <c r="AC2836" s="136">
        <f t="shared" si="449"/>
        <v>56480</v>
      </c>
      <c r="AD2836" t="e">
        <f>SQRT(($U$6/2)^2-($U$6/2)^2*'(OLD) bottom seam length'!AC2836^2/($U$7/2)^2)</f>
        <v>#VALUE!</v>
      </c>
    </row>
    <row r="2837" spans="2:30">
      <c r="B2837" s="136">
        <f t="shared" si="440"/>
        <v>56520</v>
      </c>
      <c r="C2837" t="e">
        <f>SQRT(($C$5/2)^2-($C$5/2)^2*'(OLD) bottom seam length'!B2837^2/($C$6/2)^2)</f>
        <v>#DIV/0!</v>
      </c>
      <c r="E2837" s="136">
        <f t="shared" si="441"/>
        <v>56520</v>
      </c>
      <c r="F2837" t="e">
        <f>SQRT(($C$5/2)^2-($C$5/2)^2*'(OLD) bottom seam length'!E2837^2/($C$6/2)^2)</f>
        <v>#DIV/0!</v>
      </c>
      <c r="H2837" s="136">
        <f t="shared" si="442"/>
        <v>56520</v>
      </c>
      <c r="I2837" t="e">
        <f>SQRT(($C$5/2)^2-($C$5/2)^2*'(OLD) bottom seam length'!H2837^2/($C$6/2)^2)</f>
        <v>#DIV/0!</v>
      </c>
      <c r="K2837" s="136">
        <f t="shared" si="443"/>
        <v>56520</v>
      </c>
      <c r="L2837" t="e">
        <f>SQRT(($C$5/2)^2-($C$5/2)^2*'(OLD) bottom seam length'!K2837^2/($C$6/2)^2)</f>
        <v>#DIV/0!</v>
      </c>
      <c r="O2837" s="136">
        <f t="shared" si="444"/>
        <v>56520</v>
      </c>
      <c r="P2837" t="b">
        <f t="shared" si="445"/>
        <v>0</v>
      </c>
      <c r="T2837" s="136">
        <f t="shared" si="446"/>
        <v>56500</v>
      </c>
      <c r="U2837" t="e">
        <f>SQRT(($U$6/2)^2-($U$6/2)^2*'(OLD) bottom seam length'!T2837^2/($U$7/2)^2)</f>
        <v>#VALUE!</v>
      </c>
      <c r="W2837" s="136">
        <f t="shared" si="447"/>
        <v>56500</v>
      </c>
      <c r="X2837" t="e">
        <f>SQRT(($U$6/2)^2-($U$6/2)^2*'(OLD) bottom seam length'!W2837^2/($U$7/2)^2)</f>
        <v>#VALUE!</v>
      </c>
      <c r="Z2837" s="136">
        <f t="shared" si="448"/>
        <v>56500</v>
      </c>
      <c r="AA2837" t="e">
        <f>SQRT(($U$6/2)^2-($U$6/2)^2*'(OLD) bottom seam length'!Z2837^2/($U$7/2)^2)</f>
        <v>#VALUE!</v>
      </c>
      <c r="AC2837" s="136">
        <f t="shared" si="449"/>
        <v>56500</v>
      </c>
      <c r="AD2837" t="e">
        <f>SQRT(($U$6/2)^2-($U$6/2)^2*'(OLD) bottom seam length'!AC2837^2/($U$7/2)^2)</f>
        <v>#VALUE!</v>
      </c>
    </row>
    <row r="2838" spans="2:30">
      <c r="B2838" s="136">
        <f t="shared" si="440"/>
        <v>56540</v>
      </c>
      <c r="C2838" t="e">
        <f>SQRT(($C$5/2)^2-($C$5/2)^2*'(OLD) bottom seam length'!B2838^2/($C$6/2)^2)</f>
        <v>#DIV/0!</v>
      </c>
      <c r="E2838" s="136">
        <f t="shared" si="441"/>
        <v>56540</v>
      </c>
      <c r="F2838" t="e">
        <f>SQRT(($C$5/2)^2-($C$5/2)^2*'(OLD) bottom seam length'!E2838^2/($C$6/2)^2)</f>
        <v>#DIV/0!</v>
      </c>
      <c r="H2838" s="136">
        <f t="shared" si="442"/>
        <v>56540</v>
      </c>
      <c r="I2838" t="e">
        <f>SQRT(($C$5/2)^2-($C$5/2)^2*'(OLD) bottom seam length'!H2838^2/($C$6/2)^2)</f>
        <v>#DIV/0!</v>
      </c>
      <c r="K2838" s="136">
        <f t="shared" si="443"/>
        <v>56540</v>
      </c>
      <c r="L2838" t="e">
        <f>SQRT(($C$5/2)^2-($C$5/2)^2*'(OLD) bottom seam length'!K2838^2/($C$6/2)^2)</f>
        <v>#DIV/0!</v>
      </c>
      <c r="O2838" s="136">
        <f t="shared" si="444"/>
        <v>56540</v>
      </c>
      <c r="P2838" t="b">
        <f t="shared" si="445"/>
        <v>0</v>
      </c>
      <c r="T2838" s="136">
        <f t="shared" si="446"/>
        <v>56520</v>
      </c>
      <c r="U2838" t="e">
        <f>SQRT(($U$6/2)^2-($U$6/2)^2*'(OLD) bottom seam length'!T2838^2/($U$7/2)^2)</f>
        <v>#VALUE!</v>
      </c>
      <c r="W2838" s="136">
        <f t="shared" si="447"/>
        <v>56520</v>
      </c>
      <c r="X2838" t="e">
        <f>SQRT(($U$6/2)^2-($U$6/2)^2*'(OLD) bottom seam length'!W2838^2/($U$7/2)^2)</f>
        <v>#VALUE!</v>
      </c>
      <c r="Z2838" s="136">
        <f t="shared" si="448"/>
        <v>56520</v>
      </c>
      <c r="AA2838" t="e">
        <f>SQRT(($U$6/2)^2-($U$6/2)^2*'(OLD) bottom seam length'!Z2838^2/($U$7/2)^2)</f>
        <v>#VALUE!</v>
      </c>
      <c r="AC2838" s="136">
        <f t="shared" si="449"/>
        <v>56520</v>
      </c>
      <c r="AD2838" t="e">
        <f>SQRT(($U$6/2)^2-($U$6/2)^2*'(OLD) bottom seam length'!AC2838^2/($U$7/2)^2)</f>
        <v>#VALUE!</v>
      </c>
    </row>
    <row r="2839" spans="2:30">
      <c r="B2839" s="136">
        <f t="shared" si="440"/>
        <v>56560</v>
      </c>
      <c r="C2839" t="e">
        <f>SQRT(($C$5/2)^2-($C$5/2)^2*'(OLD) bottom seam length'!B2839^2/($C$6/2)^2)</f>
        <v>#DIV/0!</v>
      </c>
      <c r="E2839" s="136">
        <f t="shared" si="441"/>
        <v>56560</v>
      </c>
      <c r="F2839" t="e">
        <f>SQRT(($C$5/2)^2-($C$5/2)^2*'(OLD) bottom seam length'!E2839^2/($C$6/2)^2)</f>
        <v>#DIV/0!</v>
      </c>
      <c r="H2839" s="136">
        <f t="shared" si="442"/>
        <v>56560</v>
      </c>
      <c r="I2839" t="e">
        <f>SQRT(($C$5/2)^2-($C$5/2)^2*'(OLD) bottom seam length'!H2839^2/($C$6/2)^2)</f>
        <v>#DIV/0!</v>
      </c>
      <c r="K2839" s="136">
        <f t="shared" si="443"/>
        <v>56560</v>
      </c>
      <c r="L2839" t="e">
        <f>SQRT(($C$5/2)^2-($C$5/2)^2*'(OLD) bottom seam length'!K2839^2/($C$6/2)^2)</f>
        <v>#DIV/0!</v>
      </c>
      <c r="O2839" s="136">
        <f t="shared" si="444"/>
        <v>56560</v>
      </c>
      <c r="P2839" t="b">
        <f t="shared" si="445"/>
        <v>0</v>
      </c>
      <c r="T2839" s="136">
        <f t="shared" si="446"/>
        <v>56540</v>
      </c>
      <c r="U2839" t="e">
        <f>SQRT(($U$6/2)^2-($U$6/2)^2*'(OLD) bottom seam length'!T2839^2/($U$7/2)^2)</f>
        <v>#VALUE!</v>
      </c>
      <c r="W2839" s="136">
        <f t="shared" si="447"/>
        <v>56540</v>
      </c>
      <c r="X2839" t="e">
        <f>SQRT(($U$6/2)^2-($U$6/2)^2*'(OLD) bottom seam length'!W2839^2/($U$7/2)^2)</f>
        <v>#VALUE!</v>
      </c>
      <c r="Z2839" s="136">
        <f t="shared" si="448"/>
        <v>56540</v>
      </c>
      <c r="AA2839" t="e">
        <f>SQRT(($U$6/2)^2-($U$6/2)^2*'(OLD) bottom seam length'!Z2839^2/($U$7/2)^2)</f>
        <v>#VALUE!</v>
      </c>
      <c r="AC2839" s="136">
        <f t="shared" si="449"/>
        <v>56540</v>
      </c>
      <c r="AD2839" t="e">
        <f>SQRT(($U$6/2)^2-($U$6/2)^2*'(OLD) bottom seam length'!AC2839^2/($U$7/2)^2)</f>
        <v>#VALUE!</v>
      </c>
    </row>
    <row r="2840" spans="2:30">
      <c r="B2840" s="136">
        <f t="shared" si="440"/>
        <v>56580</v>
      </c>
      <c r="C2840" t="e">
        <f>SQRT(($C$5/2)^2-($C$5/2)^2*'(OLD) bottom seam length'!B2840^2/($C$6/2)^2)</f>
        <v>#DIV/0!</v>
      </c>
      <c r="E2840" s="136">
        <f t="shared" si="441"/>
        <v>56580</v>
      </c>
      <c r="F2840" t="e">
        <f>SQRT(($C$5/2)^2-($C$5/2)^2*'(OLD) bottom seam length'!E2840^2/($C$6/2)^2)</f>
        <v>#DIV/0!</v>
      </c>
      <c r="H2840" s="136">
        <f t="shared" si="442"/>
        <v>56580</v>
      </c>
      <c r="I2840" t="e">
        <f>SQRT(($C$5/2)^2-($C$5/2)^2*'(OLD) bottom seam length'!H2840^2/($C$6/2)^2)</f>
        <v>#DIV/0!</v>
      </c>
      <c r="K2840" s="136">
        <f t="shared" si="443"/>
        <v>56580</v>
      </c>
      <c r="L2840" t="e">
        <f>SQRT(($C$5/2)^2-($C$5/2)^2*'(OLD) bottom seam length'!K2840^2/($C$6/2)^2)</f>
        <v>#DIV/0!</v>
      </c>
      <c r="O2840" s="136">
        <f t="shared" si="444"/>
        <v>56580</v>
      </c>
      <c r="P2840" t="b">
        <f t="shared" si="445"/>
        <v>0</v>
      </c>
      <c r="T2840" s="136">
        <f t="shared" si="446"/>
        <v>56560</v>
      </c>
      <c r="U2840" t="e">
        <f>SQRT(($U$6/2)^2-($U$6/2)^2*'(OLD) bottom seam length'!T2840^2/($U$7/2)^2)</f>
        <v>#VALUE!</v>
      </c>
      <c r="W2840" s="136">
        <f t="shared" si="447"/>
        <v>56560</v>
      </c>
      <c r="X2840" t="e">
        <f>SQRT(($U$6/2)^2-($U$6/2)^2*'(OLD) bottom seam length'!W2840^2/($U$7/2)^2)</f>
        <v>#VALUE!</v>
      </c>
      <c r="Z2840" s="136">
        <f t="shared" si="448"/>
        <v>56560</v>
      </c>
      <c r="AA2840" t="e">
        <f>SQRT(($U$6/2)^2-($U$6/2)^2*'(OLD) bottom seam length'!Z2840^2/($U$7/2)^2)</f>
        <v>#VALUE!</v>
      </c>
      <c r="AC2840" s="136">
        <f t="shared" si="449"/>
        <v>56560</v>
      </c>
      <c r="AD2840" t="e">
        <f>SQRT(($U$6/2)^2-($U$6/2)^2*'(OLD) bottom seam length'!AC2840^2/($U$7/2)^2)</f>
        <v>#VALUE!</v>
      </c>
    </row>
    <row r="2841" spans="2:30">
      <c r="B2841" s="136">
        <f t="shared" si="440"/>
        <v>56600</v>
      </c>
      <c r="C2841" t="e">
        <f>SQRT(($C$5/2)^2-($C$5/2)^2*'(OLD) bottom seam length'!B2841^2/($C$6/2)^2)</f>
        <v>#DIV/0!</v>
      </c>
      <c r="E2841" s="136">
        <f t="shared" si="441"/>
        <v>56600</v>
      </c>
      <c r="F2841" t="e">
        <f>SQRT(($C$5/2)^2-($C$5/2)^2*'(OLD) bottom seam length'!E2841^2/($C$6/2)^2)</f>
        <v>#DIV/0!</v>
      </c>
      <c r="H2841" s="136">
        <f t="shared" si="442"/>
        <v>56600</v>
      </c>
      <c r="I2841" t="e">
        <f>SQRT(($C$5/2)^2-($C$5/2)^2*'(OLD) bottom seam length'!H2841^2/($C$6/2)^2)</f>
        <v>#DIV/0!</v>
      </c>
      <c r="K2841" s="136">
        <f t="shared" si="443"/>
        <v>56600</v>
      </c>
      <c r="L2841" t="e">
        <f>SQRT(($C$5/2)^2-($C$5/2)^2*'(OLD) bottom seam length'!K2841^2/($C$6/2)^2)</f>
        <v>#DIV/0!</v>
      </c>
      <c r="O2841" s="136">
        <f t="shared" si="444"/>
        <v>56600</v>
      </c>
      <c r="P2841" t="b">
        <f t="shared" si="445"/>
        <v>0</v>
      </c>
      <c r="T2841" s="136">
        <f t="shared" si="446"/>
        <v>56580</v>
      </c>
      <c r="U2841" t="e">
        <f>SQRT(($U$6/2)^2-($U$6/2)^2*'(OLD) bottom seam length'!T2841^2/($U$7/2)^2)</f>
        <v>#VALUE!</v>
      </c>
      <c r="W2841" s="136">
        <f t="shared" si="447"/>
        <v>56580</v>
      </c>
      <c r="X2841" t="e">
        <f>SQRT(($U$6/2)^2-($U$6/2)^2*'(OLD) bottom seam length'!W2841^2/($U$7/2)^2)</f>
        <v>#VALUE!</v>
      </c>
      <c r="Z2841" s="136">
        <f t="shared" si="448"/>
        <v>56580</v>
      </c>
      <c r="AA2841" t="e">
        <f>SQRT(($U$6/2)^2-($U$6/2)^2*'(OLD) bottom seam length'!Z2841^2/($U$7/2)^2)</f>
        <v>#VALUE!</v>
      </c>
      <c r="AC2841" s="136">
        <f t="shared" si="449"/>
        <v>56580</v>
      </c>
      <c r="AD2841" t="e">
        <f>SQRT(($U$6/2)^2-($U$6/2)^2*'(OLD) bottom seam length'!AC2841^2/($U$7/2)^2)</f>
        <v>#VALUE!</v>
      </c>
    </row>
    <row r="2842" spans="2:30">
      <c r="B2842" s="136">
        <f t="shared" si="440"/>
        <v>56620</v>
      </c>
      <c r="C2842" t="e">
        <f>SQRT(($C$5/2)^2-($C$5/2)^2*'(OLD) bottom seam length'!B2842^2/($C$6/2)^2)</f>
        <v>#DIV/0!</v>
      </c>
      <c r="E2842" s="136">
        <f t="shared" si="441"/>
        <v>56620</v>
      </c>
      <c r="F2842" t="e">
        <f>SQRT(($C$5/2)^2-($C$5/2)^2*'(OLD) bottom seam length'!E2842^2/($C$6/2)^2)</f>
        <v>#DIV/0!</v>
      </c>
      <c r="H2842" s="136">
        <f t="shared" si="442"/>
        <v>56620</v>
      </c>
      <c r="I2842" t="e">
        <f>SQRT(($C$5/2)^2-($C$5/2)^2*'(OLD) bottom seam length'!H2842^2/($C$6/2)^2)</f>
        <v>#DIV/0!</v>
      </c>
      <c r="K2842" s="136">
        <f t="shared" si="443"/>
        <v>56620</v>
      </c>
      <c r="L2842" t="e">
        <f>SQRT(($C$5/2)^2-($C$5/2)^2*'(OLD) bottom seam length'!K2842^2/($C$6/2)^2)</f>
        <v>#DIV/0!</v>
      </c>
      <c r="O2842" s="136">
        <f t="shared" si="444"/>
        <v>56620</v>
      </c>
      <c r="P2842" t="b">
        <f t="shared" si="445"/>
        <v>0</v>
      </c>
      <c r="T2842" s="136">
        <f t="shared" si="446"/>
        <v>56600</v>
      </c>
      <c r="U2842" t="e">
        <f>SQRT(($U$6/2)^2-($U$6/2)^2*'(OLD) bottom seam length'!T2842^2/($U$7/2)^2)</f>
        <v>#VALUE!</v>
      </c>
      <c r="W2842" s="136">
        <f t="shared" si="447"/>
        <v>56600</v>
      </c>
      <c r="X2842" t="e">
        <f>SQRT(($U$6/2)^2-($U$6/2)^2*'(OLD) bottom seam length'!W2842^2/($U$7/2)^2)</f>
        <v>#VALUE!</v>
      </c>
      <c r="Z2842" s="136">
        <f t="shared" si="448"/>
        <v>56600</v>
      </c>
      <c r="AA2842" t="e">
        <f>SQRT(($U$6/2)^2-($U$6/2)^2*'(OLD) bottom seam length'!Z2842^2/($U$7/2)^2)</f>
        <v>#VALUE!</v>
      </c>
      <c r="AC2842" s="136">
        <f t="shared" si="449"/>
        <v>56600</v>
      </c>
      <c r="AD2842" t="e">
        <f>SQRT(($U$6/2)^2-($U$6/2)^2*'(OLD) bottom seam length'!AC2842^2/($U$7/2)^2)</f>
        <v>#VALUE!</v>
      </c>
    </row>
    <row r="2843" spans="2:30">
      <c r="B2843" s="136">
        <f t="shared" si="440"/>
        <v>56640</v>
      </c>
      <c r="C2843" t="e">
        <f>SQRT(($C$5/2)^2-($C$5/2)^2*'(OLD) bottom seam length'!B2843^2/($C$6/2)^2)</f>
        <v>#DIV/0!</v>
      </c>
      <c r="E2843" s="136">
        <f t="shared" si="441"/>
        <v>56640</v>
      </c>
      <c r="F2843" t="e">
        <f>SQRT(($C$5/2)^2-($C$5/2)^2*'(OLD) bottom seam length'!E2843^2/($C$6/2)^2)</f>
        <v>#DIV/0!</v>
      </c>
      <c r="H2843" s="136">
        <f t="shared" si="442"/>
        <v>56640</v>
      </c>
      <c r="I2843" t="e">
        <f>SQRT(($C$5/2)^2-($C$5/2)^2*'(OLD) bottom seam length'!H2843^2/($C$6/2)^2)</f>
        <v>#DIV/0!</v>
      </c>
      <c r="K2843" s="136">
        <f t="shared" si="443"/>
        <v>56640</v>
      </c>
      <c r="L2843" t="e">
        <f>SQRT(($C$5/2)^2-($C$5/2)^2*'(OLD) bottom seam length'!K2843^2/($C$6/2)^2)</f>
        <v>#DIV/0!</v>
      </c>
      <c r="O2843" s="136">
        <f t="shared" si="444"/>
        <v>56640</v>
      </c>
      <c r="P2843" t="b">
        <f t="shared" si="445"/>
        <v>0</v>
      </c>
      <c r="T2843" s="136">
        <f t="shared" si="446"/>
        <v>56620</v>
      </c>
      <c r="U2843" t="e">
        <f>SQRT(($U$6/2)^2-($U$6/2)^2*'(OLD) bottom seam length'!T2843^2/($U$7/2)^2)</f>
        <v>#VALUE!</v>
      </c>
      <c r="W2843" s="136">
        <f t="shared" si="447"/>
        <v>56620</v>
      </c>
      <c r="X2843" t="e">
        <f>SQRT(($U$6/2)^2-($U$6/2)^2*'(OLD) bottom seam length'!W2843^2/($U$7/2)^2)</f>
        <v>#VALUE!</v>
      </c>
      <c r="Z2843" s="136">
        <f t="shared" si="448"/>
        <v>56620</v>
      </c>
      <c r="AA2843" t="e">
        <f>SQRT(($U$6/2)^2-($U$6/2)^2*'(OLD) bottom seam length'!Z2843^2/($U$7/2)^2)</f>
        <v>#VALUE!</v>
      </c>
      <c r="AC2843" s="136">
        <f t="shared" si="449"/>
        <v>56620</v>
      </c>
      <c r="AD2843" t="e">
        <f>SQRT(($U$6/2)^2-($U$6/2)^2*'(OLD) bottom seam length'!AC2843^2/($U$7/2)^2)</f>
        <v>#VALUE!</v>
      </c>
    </row>
    <row r="2844" spans="2:30">
      <c r="B2844" s="136">
        <f t="shared" si="440"/>
        <v>56660</v>
      </c>
      <c r="C2844" t="e">
        <f>SQRT(($C$5/2)^2-($C$5/2)^2*'(OLD) bottom seam length'!B2844^2/($C$6/2)^2)</f>
        <v>#DIV/0!</v>
      </c>
      <c r="E2844" s="136">
        <f t="shared" si="441"/>
        <v>56660</v>
      </c>
      <c r="F2844" t="e">
        <f>SQRT(($C$5/2)^2-($C$5/2)^2*'(OLD) bottom seam length'!E2844^2/($C$6/2)^2)</f>
        <v>#DIV/0!</v>
      </c>
      <c r="H2844" s="136">
        <f t="shared" si="442"/>
        <v>56660</v>
      </c>
      <c r="I2844" t="e">
        <f>SQRT(($C$5/2)^2-($C$5/2)^2*'(OLD) bottom seam length'!H2844^2/($C$6/2)^2)</f>
        <v>#DIV/0!</v>
      </c>
      <c r="K2844" s="136">
        <f t="shared" si="443"/>
        <v>56660</v>
      </c>
      <c r="L2844" t="e">
        <f>SQRT(($C$5/2)^2-($C$5/2)^2*'(OLD) bottom seam length'!K2844^2/($C$6/2)^2)</f>
        <v>#DIV/0!</v>
      </c>
      <c r="O2844" s="136">
        <f t="shared" si="444"/>
        <v>56660</v>
      </c>
      <c r="P2844" t="b">
        <f t="shared" si="445"/>
        <v>0</v>
      </c>
      <c r="T2844" s="136">
        <f t="shared" si="446"/>
        <v>56640</v>
      </c>
      <c r="U2844" t="e">
        <f>SQRT(($U$6/2)^2-($U$6/2)^2*'(OLD) bottom seam length'!T2844^2/($U$7/2)^2)</f>
        <v>#VALUE!</v>
      </c>
      <c r="W2844" s="136">
        <f t="shared" si="447"/>
        <v>56640</v>
      </c>
      <c r="X2844" t="e">
        <f>SQRT(($U$6/2)^2-($U$6/2)^2*'(OLD) bottom seam length'!W2844^2/($U$7/2)^2)</f>
        <v>#VALUE!</v>
      </c>
      <c r="Z2844" s="136">
        <f t="shared" si="448"/>
        <v>56640</v>
      </c>
      <c r="AA2844" t="e">
        <f>SQRT(($U$6/2)^2-($U$6/2)^2*'(OLD) bottom seam length'!Z2844^2/($U$7/2)^2)</f>
        <v>#VALUE!</v>
      </c>
      <c r="AC2844" s="136">
        <f t="shared" si="449"/>
        <v>56640</v>
      </c>
      <c r="AD2844" t="e">
        <f>SQRT(($U$6/2)^2-($U$6/2)^2*'(OLD) bottom seam length'!AC2844^2/($U$7/2)^2)</f>
        <v>#VALUE!</v>
      </c>
    </row>
    <row r="2845" spans="2:30">
      <c r="B2845" s="136">
        <f t="shared" si="440"/>
        <v>56680</v>
      </c>
      <c r="C2845" t="e">
        <f>SQRT(($C$5/2)^2-($C$5/2)^2*'(OLD) bottom seam length'!B2845^2/($C$6/2)^2)</f>
        <v>#DIV/0!</v>
      </c>
      <c r="E2845" s="136">
        <f t="shared" si="441"/>
        <v>56680</v>
      </c>
      <c r="F2845" t="e">
        <f>SQRT(($C$5/2)^2-($C$5/2)^2*'(OLD) bottom seam length'!E2845^2/($C$6/2)^2)</f>
        <v>#DIV/0!</v>
      </c>
      <c r="H2845" s="136">
        <f t="shared" si="442"/>
        <v>56680</v>
      </c>
      <c r="I2845" t="e">
        <f>SQRT(($C$5/2)^2-($C$5/2)^2*'(OLD) bottom seam length'!H2845^2/($C$6/2)^2)</f>
        <v>#DIV/0!</v>
      </c>
      <c r="K2845" s="136">
        <f t="shared" si="443"/>
        <v>56680</v>
      </c>
      <c r="L2845" t="e">
        <f>SQRT(($C$5/2)^2-($C$5/2)^2*'(OLD) bottom seam length'!K2845^2/($C$6/2)^2)</f>
        <v>#DIV/0!</v>
      </c>
      <c r="O2845" s="136">
        <f t="shared" si="444"/>
        <v>56680</v>
      </c>
      <c r="P2845" t="b">
        <f t="shared" si="445"/>
        <v>0</v>
      </c>
      <c r="T2845" s="136">
        <f t="shared" si="446"/>
        <v>56660</v>
      </c>
      <c r="U2845" t="e">
        <f>SQRT(($U$6/2)^2-($U$6/2)^2*'(OLD) bottom seam length'!T2845^2/($U$7/2)^2)</f>
        <v>#VALUE!</v>
      </c>
      <c r="W2845" s="136">
        <f t="shared" si="447"/>
        <v>56660</v>
      </c>
      <c r="X2845" t="e">
        <f>SQRT(($U$6/2)^2-($U$6/2)^2*'(OLD) bottom seam length'!W2845^2/($U$7/2)^2)</f>
        <v>#VALUE!</v>
      </c>
      <c r="Z2845" s="136">
        <f t="shared" si="448"/>
        <v>56660</v>
      </c>
      <c r="AA2845" t="e">
        <f>SQRT(($U$6/2)^2-($U$6/2)^2*'(OLD) bottom seam length'!Z2845^2/($U$7/2)^2)</f>
        <v>#VALUE!</v>
      </c>
      <c r="AC2845" s="136">
        <f t="shared" si="449"/>
        <v>56660</v>
      </c>
      <c r="AD2845" t="e">
        <f>SQRT(($U$6/2)^2-($U$6/2)^2*'(OLD) bottom seam length'!AC2845^2/($U$7/2)^2)</f>
        <v>#VALUE!</v>
      </c>
    </row>
    <row r="2846" spans="2:30">
      <c r="B2846" s="136">
        <f t="shared" si="440"/>
        <v>56700</v>
      </c>
      <c r="C2846" t="e">
        <f>SQRT(($C$5/2)^2-($C$5/2)^2*'(OLD) bottom seam length'!B2846^2/($C$6/2)^2)</f>
        <v>#DIV/0!</v>
      </c>
      <c r="E2846" s="136">
        <f t="shared" si="441"/>
        <v>56700</v>
      </c>
      <c r="F2846" t="e">
        <f>SQRT(($C$5/2)^2-($C$5/2)^2*'(OLD) bottom seam length'!E2846^2/($C$6/2)^2)</f>
        <v>#DIV/0!</v>
      </c>
      <c r="H2846" s="136">
        <f t="shared" si="442"/>
        <v>56700</v>
      </c>
      <c r="I2846" t="e">
        <f>SQRT(($C$5/2)^2-($C$5/2)^2*'(OLD) bottom seam length'!H2846^2/($C$6/2)^2)</f>
        <v>#DIV/0!</v>
      </c>
      <c r="K2846" s="136">
        <f t="shared" si="443"/>
        <v>56700</v>
      </c>
      <c r="L2846" t="e">
        <f>SQRT(($C$5/2)^2-($C$5/2)^2*'(OLD) bottom seam length'!K2846^2/($C$6/2)^2)</f>
        <v>#DIV/0!</v>
      </c>
      <c r="O2846" s="136">
        <f t="shared" si="444"/>
        <v>56700</v>
      </c>
      <c r="P2846" t="b">
        <f t="shared" si="445"/>
        <v>0</v>
      </c>
      <c r="T2846" s="136">
        <f t="shared" si="446"/>
        <v>56680</v>
      </c>
      <c r="U2846" t="e">
        <f>SQRT(($U$6/2)^2-($U$6/2)^2*'(OLD) bottom seam length'!T2846^2/($U$7/2)^2)</f>
        <v>#VALUE!</v>
      </c>
      <c r="W2846" s="136">
        <f t="shared" si="447"/>
        <v>56680</v>
      </c>
      <c r="X2846" t="e">
        <f>SQRT(($U$6/2)^2-($U$6/2)^2*'(OLD) bottom seam length'!W2846^2/($U$7/2)^2)</f>
        <v>#VALUE!</v>
      </c>
      <c r="Z2846" s="136">
        <f t="shared" si="448"/>
        <v>56680</v>
      </c>
      <c r="AA2846" t="e">
        <f>SQRT(($U$6/2)^2-($U$6/2)^2*'(OLD) bottom seam length'!Z2846^2/($U$7/2)^2)</f>
        <v>#VALUE!</v>
      </c>
      <c r="AC2846" s="136">
        <f t="shared" si="449"/>
        <v>56680</v>
      </c>
      <c r="AD2846" t="e">
        <f>SQRT(($U$6/2)^2-($U$6/2)^2*'(OLD) bottom seam length'!AC2846^2/($U$7/2)^2)</f>
        <v>#VALUE!</v>
      </c>
    </row>
    <row r="2847" spans="2:30">
      <c r="B2847" s="136">
        <f t="shared" si="440"/>
        <v>56720</v>
      </c>
      <c r="C2847" t="e">
        <f>SQRT(($C$5/2)^2-($C$5/2)^2*'(OLD) bottom seam length'!B2847^2/($C$6/2)^2)</f>
        <v>#DIV/0!</v>
      </c>
      <c r="E2847" s="136">
        <f t="shared" si="441"/>
        <v>56720</v>
      </c>
      <c r="F2847" t="e">
        <f>SQRT(($C$5/2)^2-($C$5/2)^2*'(OLD) bottom seam length'!E2847^2/($C$6/2)^2)</f>
        <v>#DIV/0!</v>
      </c>
      <c r="H2847" s="136">
        <f t="shared" si="442"/>
        <v>56720</v>
      </c>
      <c r="I2847" t="e">
        <f>SQRT(($C$5/2)^2-($C$5/2)^2*'(OLD) bottom seam length'!H2847^2/($C$6/2)^2)</f>
        <v>#DIV/0!</v>
      </c>
      <c r="K2847" s="136">
        <f t="shared" si="443"/>
        <v>56720</v>
      </c>
      <c r="L2847" t="e">
        <f>SQRT(($C$5/2)^2-($C$5/2)^2*'(OLD) bottom seam length'!K2847^2/($C$6/2)^2)</f>
        <v>#DIV/0!</v>
      </c>
      <c r="O2847" s="136">
        <f t="shared" si="444"/>
        <v>56720</v>
      </c>
      <c r="P2847" t="b">
        <f t="shared" si="445"/>
        <v>0</v>
      </c>
      <c r="T2847" s="136">
        <f t="shared" si="446"/>
        <v>56700</v>
      </c>
      <c r="U2847" t="e">
        <f>SQRT(($U$6/2)^2-($U$6/2)^2*'(OLD) bottom seam length'!T2847^2/($U$7/2)^2)</f>
        <v>#VALUE!</v>
      </c>
      <c r="W2847" s="136">
        <f t="shared" si="447"/>
        <v>56700</v>
      </c>
      <c r="X2847" t="e">
        <f>SQRT(($U$6/2)^2-($U$6/2)^2*'(OLD) bottom seam length'!W2847^2/($U$7/2)^2)</f>
        <v>#VALUE!</v>
      </c>
      <c r="Z2847" s="136">
        <f t="shared" si="448"/>
        <v>56700</v>
      </c>
      <c r="AA2847" t="e">
        <f>SQRT(($U$6/2)^2-($U$6/2)^2*'(OLD) bottom seam length'!Z2847^2/($U$7/2)^2)</f>
        <v>#VALUE!</v>
      </c>
      <c r="AC2847" s="136">
        <f t="shared" si="449"/>
        <v>56700</v>
      </c>
      <c r="AD2847" t="e">
        <f>SQRT(($U$6/2)^2-($U$6/2)^2*'(OLD) bottom seam length'!AC2847^2/($U$7/2)^2)</f>
        <v>#VALUE!</v>
      </c>
    </row>
    <row r="2848" spans="2:30">
      <c r="B2848" s="136">
        <f t="shared" si="440"/>
        <v>56740</v>
      </c>
      <c r="C2848" t="e">
        <f>SQRT(($C$5/2)^2-($C$5/2)^2*'(OLD) bottom seam length'!B2848^2/($C$6/2)^2)</f>
        <v>#DIV/0!</v>
      </c>
      <c r="E2848" s="136">
        <f t="shared" si="441"/>
        <v>56740</v>
      </c>
      <c r="F2848" t="e">
        <f>SQRT(($C$5/2)^2-($C$5/2)^2*'(OLD) bottom seam length'!E2848^2/($C$6/2)^2)</f>
        <v>#DIV/0!</v>
      </c>
      <c r="H2848" s="136">
        <f t="shared" si="442"/>
        <v>56740</v>
      </c>
      <c r="I2848" t="e">
        <f>SQRT(($C$5/2)^2-($C$5/2)^2*'(OLD) bottom seam length'!H2848^2/($C$6/2)^2)</f>
        <v>#DIV/0!</v>
      </c>
      <c r="K2848" s="136">
        <f t="shared" si="443"/>
        <v>56740</v>
      </c>
      <c r="L2848" t="e">
        <f>SQRT(($C$5/2)^2-($C$5/2)^2*'(OLD) bottom seam length'!K2848^2/($C$6/2)^2)</f>
        <v>#DIV/0!</v>
      </c>
      <c r="O2848" s="136">
        <f t="shared" si="444"/>
        <v>56740</v>
      </c>
      <c r="P2848" t="b">
        <f t="shared" si="445"/>
        <v>0</v>
      </c>
      <c r="T2848" s="136">
        <f t="shared" si="446"/>
        <v>56720</v>
      </c>
      <c r="U2848" t="e">
        <f>SQRT(($U$6/2)^2-($U$6/2)^2*'(OLD) bottom seam length'!T2848^2/($U$7/2)^2)</f>
        <v>#VALUE!</v>
      </c>
      <c r="W2848" s="136">
        <f t="shared" si="447"/>
        <v>56720</v>
      </c>
      <c r="X2848" t="e">
        <f>SQRT(($U$6/2)^2-($U$6/2)^2*'(OLD) bottom seam length'!W2848^2/($U$7/2)^2)</f>
        <v>#VALUE!</v>
      </c>
      <c r="Z2848" s="136">
        <f t="shared" si="448"/>
        <v>56720</v>
      </c>
      <c r="AA2848" t="e">
        <f>SQRT(($U$6/2)^2-($U$6/2)^2*'(OLD) bottom seam length'!Z2848^2/($U$7/2)^2)</f>
        <v>#VALUE!</v>
      </c>
      <c r="AC2848" s="136">
        <f t="shared" si="449"/>
        <v>56720</v>
      </c>
      <c r="AD2848" t="e">
        <f>SQRT(($U$6/2)^2-($U$6/2)^2*'(OLD) bottom seam length'!AC2848^2/($U$7/2)^2)</f>
        <v>#VALUE!</v>
      </c>
    </row>
    <row r="2849" spans="2:30">
      <c r="B2849" s="136">
        <f t="shared" si="440"/>
        <v>56760</v>
      </c>
      <c r="C2849" t="e">
        <f>SQRT(($C$5/2)^2-($C$5/2)^2*'(OLD) bottom seam length'!B2849^2/($C$6/2)^2)</f>
        <v>#DIV/0!</v>
      </c>
      <c r="E2849" s="136">
        <f t="shared" si="441"/>
        <v>56760</v>
      </c>
      <c r="F2849" t="e">
        <f>SQRT(($C$5/2)^2-($C$5/2)^2*'(OLD) bottom seam length'!E2849^2/($C$6/2)^2)</f>
        <v>#DIV/0!</v>
      </c>
      <c r="H2849" s="136">
        <f t="shared" si="442"/>
        <v>56760</v>
      </c>
      <c r="I2849" t="e">
        <f>SQRT(($C$5/2)^2-($C$5/2)^2*'(OLD) bottom seam length'!H2849^2/($C$6/2)^2)</f>
        <v>#DIV/0!</v>
      </c>
      <c r="K2849" s="136">
        <f t="shared" si="443"/>
        <v>56760</v>
      </c>
      <c r="L2849" t="e">
        <f>SQRT(($C$5/2)^2-($C$5/2)^2*'(OLD) bottom seam length'!K2849^2/($C$6/2)^2)</f>
        <v>#DIV/0!</v>
      </c>
      <c r="O2849" s="136">
        <f t="shared" si="444"/>
        <v>56760</v>
      </c>
      <c r="P2849" t="b">
        <f t="shared" si="445"/>
        <v>0</v>
      </c>
      <c r="T2849" s="136">
        <f t="shared" si="446"/>
        <v>56740</v>
      </c>
      <c r="U2849" t="e">
        <f>SQRT(($U$6/2)^2-($U$6/2)^2*'(OLD) bottom seam length'!T2849^2/($U$7/2)^2)</f>
        <v>#VALUE!</v>
      </c>
      <c r="W2849" s="136">
        <f t="shared" si="447"/>
        <v>56740</v>
      </c>
      <c r="X2849" t="e">
        <f>SQRT(($U$6/2)^2-($U$6/2)^2*'(OLD) bottom seam length'!W2849^2/($U$7/2)^2)</f>
        <v>#VALUE!</v>
      </c>
      <c r="Z2849" s="136">
        <f t="shared" si="448"/>
        <v>56740</v>
      </c>
      <c r="AA2849" t="e">
        <f>SQRT(($U$6/2)^2-($U$6/2)^2*'(OLD) bottom seam length'!Z2849^2/($U$7/2)^2)</f>
        <v>#VALUE!</v>
      </c>
      <c r="AC2849" s="136">
        <f t="shared" si="449"/>
        <v>56740</v>
      </c>
      <c r="AD2849" t="e">
        <f>SQRT(($U$6/2)^2-($U$6/2)^2*'(OLD) bottom seam length'!AC2849^2/($U$7/2)^2)</f>
        <v>#VALUE!</v>
      </c>
    </row>
    <row r="2850" spans="2:30">
      <c r="B2850" s="136">
        <f t="shared" si="440"/>
        <v>56780</v>
      </c>
      <c r="C2850" t="e">
        <f>SQRT(($C$5/2)^2-($C$5/2)^2*'(OLD) bottom seam length'!B2850^2/($C$6/2)^2)</f>
        <v>#DIV/0!</v>
      </c>
      <c r="E2850" s="136">
        <f t="shared" si="441"/>
        <v>56780</v>
      </c>
      <c r="F2850" t="e">
        <f>SQRT(($C$5/2)^2-($C$5/2)^2*'(OLD) bottom seam length'!E2850^2/($C$6/2)^2)</f>
        <v>#DIV/0!</v>
      </c>
      <c r="H2850" s="136">
        <f t="shared" si="442"/>
        <v>56780</v>
      </c>
      <c r="I2850" t="e">
        <f>SQRT(($C$5/2)^2-($C$5/2)^2*'(OLD) bottom seam length'!H2850^2/($C$6/2)^2)</f>
        <v>#DIV/0!</v>
      </c>
      <c r="K2850" s="136">
        <f t="shared" si="443"/>
        <v>56780</v>
      </c>
      <c r="L2850" t="e">
        <f>SQRT(($C$5/2)^2-($C$5/2)^2*'(OLD) bottom seam length'!K2850^2/($C$6/2)^2)</f>
        <v>#DIV/0!</v>
      </c>
      <c r="O2850" s="136">
        <f t="shared" si="444"/>
        <v>56780</v>
      </c>
      <c r="P2850" t="b">
        <f t="shared" si="445"/>
        <v>0</v>
      </c>
      <c r="T2850" s="136">
        <f t="shared" si="446"/>
        <v>56760</v>
      </c>
      <c r="U2850" t="e">
        <f>SQRT(($U$6/2)^2-($U$6/2)^2*'(OLD) bottom seam length'!T2850^2/($U$7/2)^2)</f>
        <v>#VALUE!</v>
      </c>
      <c r="W2850" s="136">
        <f t="shared" si="447"/>
        <v>56760</v>
      </c>
      <c r="X2850" t="e">
        <f>SQRT(($U$6/2)^2-($U$6/2)^2*'(OLD) bottom seam length'!W2850^2/($U$7/2)^2)</f>
        <v>#VALUE!</v>
      </c>
      <c r="Z2850" s="136">
        <f t="shared" si="448"/>
        <v>56760</v>
      </c>
      <c r="AA2850" t="e">
        <f>SQRT(($U$6/2)^2-($U$6/2)^2*'(OLD) bottom seam length'!Z2850^2/($U$7/2)^2)</f>
        <v>#VALUE!</v>
      </c>
      <c r="AC2850" s="136">
        <f t="shared" si="449"/>
        <v>56760</v>
      </c>
      <c r="AD2850" t="e">
        <f>SQRT(($U$6/2)^2-($U$6/2)^2*'(OLD) bottom seam length'!AC2850^2/($U$7/2)^2)</f>
        <v>#VALUE!</v>
      </c>
    </row>
    <row r="2851" spans="2:30">
      <c r="B2851" s="136">
        <f t="shared" si="440"/>
        <v>56800</v>
      </c>
      <c r="C2851" t="e">
        <f>SQRT(($C$5/2)^2-($C$5/2)^2*'(OLD) bottom seam length'!B2851^2/($C$6/2)^2)</f>
        <v>#DIV/0!</v>
      </c>
      <c r="E2851" s="136">
        <f t="shared" si="441"/>
        <v>56800</v>
      </c>
      <c r="F2851" t="e">
        <f>SQRT(($C$5/2)^2-($C$5/2)^2*'(OLD) bottom seam length'!E2851^2/($C$6/2)^2)</f>
        <v>#DIV/0!</v>
      </c>
      <c r="H2851" s="136">
        <f t="shared" si="442"/>
        <v>56800</v>
      </c>
      <c r="I2851" t="e">
        <f>SQRT(($C$5/2)^2-($C$5/2)^2*'(OLD) bottom seam length'!H2851^2/($C$6/2)^2)</f>
        <v>#DIV/0!</v>
      </c>
      <c r="K2851" s="136">
        <f t="shared" si="443"/>
        <v>56800</v>
      </c>
      <c r="L2851" t="e">
        <f>SQRT(($C$5/2)^2-($C$5/2)^2*'(OLD) bottom seam length'!K2851^2/($C$6/2)^2)</f>
        <v>#DIV/0!</v>
      </c>
      <c r="O2851" s="136">
        <f t="shared" si="444"/>
        <v>56800</v>
      </c>
      <c r="P2851" t="b">
        <f t="shared" si="445"/>
        <v>0</v>
      </c>
      <c r="T2851" s="136">
        <f t="shared" si="446"/>
        <v>56780</v>
      </c>
      <c r="U2851" t="e">
        <f>SQRT(($U$6/2)^2-($U$6/2)^2*'(OLD) bottom seam length'!T2851^2/($U$7/2)^2)</f>
        <v>#VALUE!</v>
      </c>
      <c r="W2851" s="136">
        <f t="shared" si="447"/>
        <v>56780</v>
      </c>
      <c r="X2851" t="e">
        <f>SQRT(($U$6/2)^2-($U$6/2)^2*'(OLD) bottom seam length'!W2851^2/($U$7/2)^2)</f>
        <v>#VALUE!</v>
      </c>
      <c r="Z2851" s="136">
        <f t="shared" si="448"/>
        <v>56780</v>
      </c>
      <c r="AA2851" t="e">
        <f>SQRT(($U$6/2)^2-($U$6/2)^2*'(OLD) bottom seam length'!Z2851^2/($U$7/2)^2)</f>
        <v>#VALUE!</v>
      </c>
      <c r="AC2851" s="136">
        <f t="shared" si="449"/>
        <v>56780</v>
      </c>
      <c r="AD2851" t="e">
        <f>SQRT(($U$6/2)^2-($U$6/2)^2*'(OLD) bottom seam length'!AC2851^2/($U$7/2)^2)</f>
        <v>#VALUE!</v>
      </c>
    </row>
    <row r="2852" spans="2:30">
      <c r="B2852" s="136">
        <f t="shared" si="440"/>
        <v>56820</v>
      </c>
      <c r="C2852" t="e">
        <f>SQRT(($C$5/2)^2-($C$5/2)^2*'(OLD) bottom seam length'!B2852^2/($C$6/2)^2)</f>
        <v>#DIV/0!</v>
      </c>
      <c r="E2852" s="136">
        <f t="shared" si="441"/>
        <v>56820</v>
      </c>
      <c r="F2852" t="e">
        <f>SQRT(($C$5/2)^2-($C$5/2)^2*'(OLD) bottom seam length'!E2852^2/($C$6/2)^2)</f>
        <v>#DIV/0!</v>
      </c>
      <c r="H2852" s="136">
        <f t="shared" si="442"/>
        <v>56820</v>
      </c>
      <c r="I2852" t="e">
        <f>SQRT(($C$5/2)^2-($C$5/2)^2*'(OLD) bottom seam length'!H2852^2/($C$6/2)^2)</f>
        <v>#DIV/0!</v>
      </c>
      <c r="K2852" s="136">
        <f t="shared" si="443"/>
        <v>56820</v>
      </c>
      <c r="L2852" t="e">
        <f>SQRT(($C$5/2)^2-($C$5/2)^2*'(OLD) bottom seam length'!K2852^2/($C$6/2)^2)</f>
        <v>#DIV/0!</v>
      </c>
      <c r="O2852" s="136">
        <f t="shared" si="444"/>
        <v>56820</v>
      </c>
      <c r="P2852" t="b">
        <f t="shared" si="445"/>
        <v>0</v>
      </c>
      <c r="T2852" s="136">
        <f t="shared" si="446"/>
        <v>56800</v>
      </c>
      <c r="U2852" t="e">
        <f>SQRT(($U$6/2)^2-($U$6/2)^2*'(OLD) bottom seam length'!T2852^2/($U$7/2)^2)</f>
        <v>#VALUE!</v>
      </c>
      <c r="W2852" s="136">
        <f t="shared" si="447"/>
        <v>56800</v>
      </c>
      <c r="X2852" t="e">
        <f>SQRT(($U$6/2)^2-($U$6/2)^2*'(OLD) bottom seam length'!W2852^2/($U$7/2)^2)</f>
        <v>#VALUE!</v>
      </c>
      <c r="Z2852" s="136">
        <f t="shared" si="448"/>
        <v>56800</v>
      </c>
      <c r="AA2852" t="e">
        <f>SQRT(($U$6/2)^2-($U$6/2)^2*'(OLD) bottom seam length'!Z2852^2/($U$7/2)^2)</f>
        <v>#VALUE!</v>
      </c>
      <c r="AC2852" s="136">
        <f t="shared" si="449"/>
        <v>56800</v>
      </c>
      <c r="AD2852" t="e">
        <f>SQRT(($U$6/2)^2-($U$6/2)^2*'(OLD) bottom seam length'!AC2852^2/($U$7/2)^2)</f>
        <v>#VALUE!</v>
      </c>
    </row>
    <row r="2853" spans="2:30">
      <c r="B2853" s="136">
        <f t="shared" si="440"/>
        <v>56840</v>
      </c>
      <c r="C2853" t="e">
        <f>SQRT(($C$5/2)^2-($C$5/2)^2*'(OLD) bottom seam length'!B2853^2/($C$6/2)^2)</f>
        <v>#DIV/0!</v>
      </c>
      <c r="E2853" s="136">
        <f t="shared" si="441"/>
        <v>56840</v>
      </c>
      <c r="F2853" t="e">
        <f>SQRT(($C$5/2)^2-($C$5/2)^2*'(OLD) bottom seam length'!E2853^2/($C$6/2)^2)</f>
        <v>#DIV/0!</v>
      </c>
      <c r="H2853" s="136">
        <f t="shared" si="442"/>
        <v>56840</v>
      </c>
      <c r="I2853" t="e">
        <f>SQRT(($C$5/2)^2-($C$5/2)^2*'(OLD) bottom seam length'!H2853^2/($C$6/2)^2)</f>
        <v>#DIV/0!</v>
      </c>
      <c r="K2853" s="136">
        <f t="shared" si="443"/>
        <v>56840</v>
      </c>
      <c r="L2853" t="e">
        <f>SQRT(($C$5/2)^2-($C$5/2)^2*'(OLD) bottom seam length'!K2853^2/($C$6/2)^2)</f>
        <v>#DIV/0!</v>
      </c>
      <c r="O2853" s="136">
        <f t="shared" si="444"/>
        <v>56840</v>
      </c>
      <c r="P2853" t="b">
        <f t="shared" si="445"/>
        <v>0</v>
      </c>
      <c r="T2853" s="136">
        <f t="shared" si="446"/>
        <v>56820</v>
      </c>
      <c r="U2853" t="e">
        <f>SQRT(($U$6/2)^2-($U$6/2)^2*'(OLD) bottom seam length'!T2853^2/($U$7/2)^2)</f>
        <v>#VALUE!</v>
      </c>
      <c r="W2853" s="136">
        <f t="shared" si="447"/>
        <v>56820</v>
      </c>
      <c r="X2853" t="e">
        <f>SQRT(($U$6/2)^2-($U$6/2)^2*'(OLD) bottom seam length'!W2853^2/($U$7/2)^2)</f>
        <v>#VALUE!</v>
      </c>
      <c r="Z2853" s="136">
        <f t="shared" si="448"/>
        <v>56820</v>
      </c>
      <c r="AA2853" t="e">
        <f>SQRT(($U$6/2)^2-($U$6/2)^2*'(OLD) bottom seam length'!Z2853^2/($U$7/2)^2)</f>
        <v>#VALUE!</v>
      </c>
      <c r="AC2853" s="136">
        <f t="shared" si="449"/>
        <v>56820</v>
      </c>
      <c r="AD2853" t="e">
        <f>SQRT(($U$6/2)^2-($U$6/2)^2*'(OLD) bottom seam length'!AC2853^2/($U$7/2)^2)</f>
        <v>#VALUE!</v>
      </c>
    </row>
    <row r="2854" spans="2:30">
      <c r="B2854" s="136">
        <f t="shared" si="440"/>
        <v>56860</v>
      </c>
      <c r="C2854" t="e">
        <f>SQRT(($C$5/2)^2-($C$5/2)^2*'(OLD) bottom seam length'!B2854^2/($C$6/2)^2)</f>
        <v>#DIV/0!</v>
      </c>
      <c r="E2854" s="136">
        <f t="shared" si="441"/>
        <v>56860</v>
      </c>
      <c r="F2854" t="e">
        <f>SQRT(($C$5/2)^2-($C$5/2)^2*'(OLD) bottom seam length'!E2854^2/($C$6/2)^2)</f>
        <v>#DIV/0!</v>
      </c>
      <c r="H2854" s="136">
        <f t="shared" si="442"/>
        <v>56860</v>
      </c>
      <c r="I2854" t="e">
        <f>SQRT(($C$5/2)^2-($C$5/2)^2*'(OLD) bottom seam length'!H2854^2/($C$6/2)^2)</f>
        <v>#DIV/0!</v>
      </c>
      <c r="K2854" s="136">
        <f t="shared" si="443"/>
        <v>56860</v>
      </c>
      <c r="L2854" t="e">
        <f>SQRT(($C$5/2)^2-($C$5/2)^2*'(OLD) bottom seam length'!K2854^2/($C$6/2)^2)</f>
        <v>#DIV/0!</v>
      </c>
      <c r="O2854" s="136">
        <f t="shared" si="444"/>
        <v>56860</v>
      </c>
      <c r="P2854" t="b">
        <f t="shared" si="445"/>
        <v>0</v>
      </c>
      <c r="T2854" s="136">
        <f t="shared" si="446"/>
        <v>56840</v>
      </c>
      <c r="U2854" t="e">
        <f>SQRT(($U$6/2)^2-($U$6/2)^2*'(OLD) bottom seam length'!T2854^2/($U$7/2)^2)</f>
        <v>#VALUE!</v>
      </c>
      <c r="W2854" s="136">
        <f t="shared" si="447"/>
        <v>56840</v>
      </c>
      <c r="X2854" t="e">
        <f>SQRT(($U$6/2)^2-($U$6/2)^2*'(OLD) bottom seam length'!W2854^2/($U$7/2)^2)</f>
        <v>#VALUE!</v>
      </c>
      <c r="Z2854" s="136">
        <f t="shared" si="448"/>
        <v>56840</v>
      </c>
      <c r="AA2854" t="e">
        <f>SQRT(($U$6/2)^2-($U$6/2)^2*'(OLD) bottom seam length'!Z2854^2/($U$7/2)^2)</f>
        <v>#VALUE!</v>
      </c>
      <c r="AC2854" s="136">
        <f t="shared" si="449"/>
        <v>56840</v>
      </c>
      <c r="AD2854" t="e">
        <f>SQRT(($U$6/2)^2-($U$6/2)^2*'(OLD) bottom seam length'!AC2854^2/($U$7/2)^2)</f>
        <v>#VALUE!</v>
      </c>
    </row>
    <row r="2855" spans="2:30">
      <c r="B2855" s="136">
        <f t="shared" si="440"/>
        <v>56880</v>
      </c>
      <c r="C2855" t="e">
        <f>SQRT(($C$5/2)^2-($C$5/2)^2*'(OLD) bottom seam length'!B2855^2/($C$6/2)^2)</f>
        <v>#DIV/0!</v>
      </c>
      <c r="E2855" s="136">
        <f t="shared" si="441"/>
        <v>56880</v>
      </c>
      <c r="F2855" t="e">
        <f>SQRT(($C$5/2)^2-($C$5/2)^2*'(OLD) bottom seam length'!E2855^2/($C$6/2)^2)</f>
        <v>#DIV/0!</v>
      </c>
      <c r="H2855" s="136">
        <f t="shared" si="442"/>
        <v>56880</v>
      </c>
      <c r="I2855" t="e">
        <f>SQRT(($C$5/2)^2-($C$5/2)^2*'(OLD) bottom seam length'!H2855^2/($C$6/2)^2)</f>
        <v>#DIV/0!</v>
      </c>
      <c r="K2855" s="136">
        <f t="shared" si="443"/>
        <v>56880</v>
      </c>
      <c r="L2855" t="e">
        <f>SQRT(($C$5/2)^2-($C$5/2)^2*'(OLD) bottom seam length'!K2855^2/($C$6/2)^2)</f>
        <v>#DIV/0!</v>
      </c>
      <c r="O2855" s="136">
        <f t="shared" si="444"/>
        <v>56880</v>
      </c>
      <c r="P2855" t="b">
        <f t="shared" si="445"/>
        <v>0</v>
      </c>
      <c r="T2855" s="136">
        <f t="shared" si="446"/>
        <v>56860</v>
      </c>
      <c r="U2855" t="e">
        <f>SQRT(($U$6/2)^2-($U$6/2)^2*'(OLD) bottom seam length'!T2855^2/($U$7/2)^2)</f>
        <v>#VALUE!</v>
      </c>
      <c r="W2855" s="136">
        <f t="shared" si="447"/>
        <v>56860</v>
      </c>
      <c r="X2855" t="e">
        <f>SQRT(($U$6/2)^2-($U$6/2)^2*'(OLD) bottom seam length'!W2855^2/($U$7/2)^2)</f>
        <v>#VALUE!</v>
      </c>
      <c r="Z2855" s="136">
        <f t="shared" si="448"/>
        <v>56860</v>
      </c>
      <c r="AA2855" t="e">
        <f>SQRT(($U$6/2)^2-($U$6/2)^2*'(OLD) bottom seam length'!Z2855^2/($U$7/2)^2)</f>
        <v>#VALUE!</v>
      </c>
      <c r="AC2855" s="136">
        <f t="shared" si="449"/>
        <v>56860</v>
      </c>
      <c r="AD2855" t="e">
        <f>SQRT(($U$6/2)^2-($U$6/2)^2*'(OLD) bottom seam length'!AC2855^2/($U$7/2)^2)</f>
        <v>#VALUE!</v>
      </c>
    </row>
    <row r="2856" spans="2:30">
      <c r="B2856" s="136">
        <f t="shared" si="440"/>
        <v>56900</v>
      </c>
      <c r="C2856" t="e">
        <f>SQRT(($C$5/2)^2-($C$5/2)^2*'(OLD) bottom seam length'!B2856^2/($C$6/2)^2)</f>
        <v>#DIV/0!</v>
      </c>
      <c r="E2856" s="136">
        <f t="shared" si="441"/>
        <v>56900</v>
      </c>
      <c r="F2856" t="e">
        <f>SQRT(($C$5/2)^2-($C$5/2)^2*'(OLD) bottom seam length'!E2856^2/($C$6/2)^2)</f>
        <v>#DIV/0!</v>
      </c>
      <c r="H2856" s="136">
        <f t="shared" si="442"/>
        <v>56900</v>
      </c>
      <c r="I2856" t="e">
        <f>SQRT(($C$5/2)^2-($C$5/2)^2*'(OLD) bottom seam length'!H2856^2/($C$6/2)^2)</f>
        <v>#DIV/0!</v>
      </c>
      <c r="K2856" s="136">
        <f t="shared" si="443"/>
        <v>56900</v>
      </c>
      <c r="L2856" t="e">
        <f>SQRT(($C$5/2)^2-($C$5/2)^2*'(OLD) bottom seam length'!K2856^2/($C$6/2)^2)</f>
        <v>#DIV/0!</v>
      </c>
      <c r="O2856" s="136">
        <f t="shared" si="444"/>
        <v>56900</v>
      </c>
      <c r="P2856" t="b">
        <f t="shared" si="445"/>
        <v>0</v>
      </c>
      <c r="T2856" s="136">
        <f t="shared" si="446"/>
        <v>56880</v>
      </c>
      <c r="U2856" t="e">
        <f>SQRT(($U$6/2)^2-($U$6/2)^2*'(OLD) bottom seam length'!T2856^2/($U$7/2)^2)</f>
        <v>#VALUE!</v>
      </c>
      <c r="W2856" s="136">
        <f t="shared" si="447"/>
        <v>56880</v>
      </c>
      <c r="X2856" t="e">
        <f>SQRT(($U$6/2)^2-($U$6/2)^2*'(OLD) bottom seam length'!W2856^2/($U$7/2)^2)</f>
        <v>#VALUE!</v>
      </c>
      <c r="Z2856" s="136">
        <f t="shared" si="448"/>
        <v>56880</v>
      </c>
      <c r="AA2856" t="e">
        <f>SQRT(($U$6/2)^2-($U$6/2)^2*'(OLD) bottom seam length'!Z2856^2/($U$7/2)^2)</f>
        <v>#VALUE!</v>
      </c>
      <c r="AC2856" s="136">
        <f t="shared" si="449"/>
        <v>56880</v>
      </c>
      <c r="AD2856" t="e">
        <f>SQRT(($U$6/2)^2-($U$6/2)^2*'(OLD) bottom seam length'!AC2856^2/($U$7/2)^2)</f>
        <v>#VALUE!</v>
      </c>
    </row>
    <row r="2857" spans="2:30">
      <c r="B2857" s="136">
        <f t="shared" si="440"/>
        <v>56920</v>
      </c>
      <c r="C2857" t="e">
        <f>SQRT(($C$5/2)^2-($C$5/2)^2*'(OLD) bottom seam length'!B2857^2/($C$6/2)^2)</f>
        <v>#DIV/0!</v>
      </c>
      <c r="E2857" s="136">
        <f t="shared" si="441"/>
        <v>56920</v>
      </c>
      <c r="F2857" t="e">
        <f>SQRT(($C$5/2)^2-($C$5/2)^2*'(OLD) bottom seam length'!E2857^2/($C$6/2)^2)</f>
        <v>#DIV/0!</v>
      </c>
      <c r="H2857" s="136">
        <f t="shared" si="442"/>
        <v>56920</v>
      </c>
      <c r="I2857" t="e">
        <f>SQRT(($C$5/2)^2-($C$5/2)^2*'(OLD) bottom seam length'!H2857^2/($C$6/2)^2)</f>
        <v>#DIV/0!</v>
      </c>
      <c r="K2857" s="136">
        <f t="shared" si="443"/>
        <v>56920</v>
      </c>
      <c r="L2857" t="e">
        <f>SQRT(($C$5/2)^2-($C$5/2)^2*'(OLD) bottom seam length'!K2857^2/($C$6/2)^2)</f>
        <v>#DIV/0!</v>
      </c>
      <c r="O2857" s="136">
        <f t="shared" si="444"/>
        <v>56920</v>
      </c>
      <c r="P2857" t="b">
        <f t="shared" si="445"/>
        <v>0</v>
      </c>
      <c r="T2857" s="136">
        <f t="shared" si="446"/>
        <v>56900</v>
      </c>
      <c r="U2857" t="e">
        <f>SQRT(($U$6/2)^2-($U$6/2)^2*'(OLD) bottom seam length'!T2857^2/($U$7/2)^2)</f>
        <v>#VALUE!</v>
      </c>
      <c r="W2857" s="136">
        <f t="shared" si="447"/>
        <v>56900</v>
      </c>
      <c r="X2857" t="e">
        <f>SQRT(($U$6/2)^2-($U$6/2)^2*'(OLD) bottom seam length'!W2857^2/($U$7/2)^2)</f>
        <v>#VALUE!</v>
      </c>
      <c r="Z2857" s="136">
        <f t="shared" si="448"/>
        <v>56900</v>
      </c>
      <c r="AA2857" t="e">
        <f>SQRT(($U$6/2)^2-($U$6/2)^2*'(OLD) bottom seam length'!Z2857^2/($U$7/2)^2)</f>
        <v>#VALUE!</v>
      </c>
      <c r="AC2857" s="136">
        <f t="shared" si="449"/>
        <v>56900</v>
      </c>
      <c r="AD2857" t="e">
        <f>SQRT(($U$6/2)^2-($U$6/2)^2*'(OLD) bottom seam length'!AC2857^2/($U$7/2)^2)</f>
        <v>#VALUE!</v>
      </c>
    </row>
    <row r="2858" spans="2:30">
      <c r="B2858" s="136">
        <f t="shared" si="440"/>
        <v>56940</v>
      </c>
      <c r="C2858" t="e">
        <f>SQRT(($C$5/2)^2-($C$5/2)^2*'(OLD) bottom seam length'!B2858^2/($C$6/2)^2)</f>
        <v>#DIV/0!</v>
      </c>
      <c r="E2858" s="136">
        <f t="shared" si="441"/>
        <v>56940</v>
      </c>
      <c r="F2858" t="e">
        <f>SQRT(($C$5/2)^2-($C$5/2)^2*'(OLD) bottom seam length'!E2858^2/($C$6/2)^2)</f>
        <v>#DIV/0!</v>
      </c>
      <c r="H2858" s="136">
        <f t="shared" si="442"/>
        <v>56940</v>
      </c>
      <c r="I2858" t="e">
        <f>SQRT(($C$5/2)^2-($C$5/2)^2*'(OLD) bottom seam length'!H2858^2/($C$6/2)^2)</f>
        <v>#DIV/0!</v>
      </c>
      <c r="K2858" s="136">
        <f t="shared" si="443"/>
        <v>56940</v>
      </c>
      <c r="L2858" t="e">
        <f>SQRT(($C$5/2)^2-($C$5/2)^2*'(OLD) bottom seam length'!K2858^2/($C$6/2)^2)</f>
        <v>#DIV/0!</v>
      </c>
      <c r="O2858" s="136">
        <f t="shared" si="444"/>
        <v>56940</v>
      </c>
      <c r="P2858" t="b">
        <f t="shared" si="445"/>
        <v>0</v>
      </c>
      <c r="T2858" s="136">
        <f t="shared" si="446"/>
        <v>56920</v>
      </c>
      <c r="U2858" t="e">
        <f>SQRT(($U$6/2)^2-($U$6/2)^2*'(OLD) bottom seam length'!T2858^2/($U$7/2)^2)</f>
        <v>#VALUE!</v>
      </c>
      <c r="W2858" s="136">
        <f t="shared" si="447"/>
        <v>56920</v>
      </c>
      <c r="X2858" t="e">
        <f>SQRT(($U$6/2)^2-($U$6/2)^2*'(OLD) bottom seam length'!W2858^2/($U$7/2)^2)</f>
        <v>#VALUE!</v>
      </c>
      <c r="Z2858" s="136">
        <f t="shared" si="448"/>
        <v>56920</v>
      </c>
      <c r="AA2858" t="e">
        <f>SQRT(($U$6/2)^2-($U$6/2)^2*'(OLD) bottom seam length'!Z2858^2/($U$7/2)^2)</f>
        <v>#VALUE!</v>
      </c>
      <c r="AC2858" s="136">
        <f t="shared" si="449"/>
        <v>56920</v>
      </c>
      <c r="AD2858" t="e">
        <f>SQRT(($U$6/2)^2-($U$6/2)^2*'(OLD) bottom seam length'!AC2858^2/($U$7/2)^2)</f>
        <v>#VALUE!</v>
      </c>
    </row>
    <row r="2859" spans="2:30">
      <c r="B2859" s="136">
        <f t="shared" si="440"/>
        <v>56960</v>
      </c>
      <c r="C2859" t="e">
        <f>SQRT(($C$5/2)^2-($C$5/2)^2*'(OLD) bottom seam length'!B2859^2/($C$6/2)^2)</f>
        <v>#DIV/0!</v>
      </c>
      <c r="E2859" s="136">
        <f t="shared" si="441"/>
        <v>56960</v>
      </c>
      <c r="F2859" t="e">
        <f>SQRT(($C$5/2)^2-($C$5/2)^2*'(OLD) bottom seam length'!E2859^2/($C$6/2)^2)</f>
        <v>#DIV/0!</v>
      </c>
      <c r="H2859" s="136">
        <f t="shared" si="442"/>
        <v>56960</v>
      </c>
      <c r="I2859" t="e">
        <f>SQRT(($C$5/2)^2-($C$5/2)^2*'(OLD) bottom seam length'!H2859^2/($C$6/2)^2)</f>
        <v>#DIV/0!</v>
      </c>
      <c r="K2859" s="136">
        <f t="shared" si="443"/>
        <v>56960</v>
      </c>
      <c r="L2859" t="e">
        <f>SQRT(($C$5/2)^2-($C$5/2)^2*'(OLD) bottom seam length'!K2859^2/($C$6/2)^2)</f>
        <v>#DIV/0!</v>
      </c>
      <c r="O2859" s="136">
        <f t="shared" si="444"/>
        <v>56960</v>
      </c>
      <c r="P2859" t="b">
        <f t="shared" si="445"/>
        <v>0</v>
      </c>
      <c r="T2859" s="136">
        <f t="shared" si="446"/>
        <v>56940</v>
      </c>
      <c r="U2859" t="e">
        <f>SQRT(($U$6/2)^2-($U$6/2)^2*'(OLD) bottom seam length'!T2859^2/($U$7/2)^2)</f>
        <v>#VALUE!</v>
      </c>
      <c r="W2859" s="136">
        <f t="shared" si="447"/>
        <v>56940</v>
      </c>
      <c r="X2859" t="e">
        <f>SQRT(($U$6/2)^2-($U$6/2)^2*'(OLD) bottom seam length'!W2859^2/($U$7/2)^2)</f>
        <v>#VALUE!</v>
      </c>
      <c r="Z2859" s="136">
        <f t="shared" si="448"/>
        <v>56940</v>
      </c>
      <c r="AA2859" t="e">
        <f>SQRT(($U$6/2)^2-($U$6/2)^2*'(OLD) bottom seam length'!Z2859^2/($U$7/2)^2)</f>
        <v>#VALUE!</v>
      </c>
      <c r="AC2859" s="136">
        <f t="shared" si="449"/>
        <v>56940</v>
      </c>
      <c r="AD2859" t="e">
        <f>SQRT(($U$6/2)^2-($U$6/2)^2*'(OLD) bottom seam length'!AC2859^2/($U$7/2)^2)</f>
        <v>#VALUE!</v>
      </c>
    </row>
    <row r="2860" spans="2:30">
      <c r="B2860" s="136">
        <f t="shared" si="440"/>
        <v>56980</v>
      </c>
      <c r="C2860" t="e">
        <f>SQRT(($C$5/2)^2-($C$5/2)^2*'(OLD) bottom seam length'!B2860^2/($C$6/2)^2)</f>
        <v>#DIV/0!</v>
      </c>
      <c r="E2860" s="136">
        <f t="shared" si="441"/>
        <v>56980</v>
      </c>
      <c r="F2860" t="e">
        <f>SQRT(($C$5/2)^2-($C$5/2)^2*'(OLD) bottom seam length'!E2860^2/($C$6/2)^2)</f>
        <v>#DIV/0!</v>
      </c>
      <c r="H2860" s="136">
        <f t="shared" si="442"/>
        <v>56980</v>
      </c>
      <c r="I2860" t="e">
        <f>SQRT(($C$5/2)^2-($C$5/2)^2*'(OLD) bottom seam length'!H2860^2/($C$6/2)^2)</f>
        <v>#DIV/0!</v>
      </c>
      <c r="K2860" s="136">
        <f t="shared" si="443"/>
        <v>56980</v>
      </c>
      <c r="L2860" t="e">
        <f>SQRT(($C$5/2)^2-($C$5/2)^2*'(OLD) bottom seam length'!K2860^2/($C$6/2)^2)</f>
        <v>#DIV/0!</v>
      </c>
      <c r="O2860" s="136">
        <f t="shared" si="444"/>
        <v>56980</v>
      </c>
      <c r="P2860" t="b">
        <f t="shared" si="445"/>
        <v>0</v>
      </c>
      <c r="T2860" s="136">
        <f t="shared" si="446"/>
        <v>56960</v>
      </c>
      <c r="U2860" t="e">
        <f>SQRT(($U$6/2)^2-($U$6/2)^2*'(OLD) bottom seam length'!T2860^2/($U$7/2)^2)</f>
        <v>#VALUE!</v>
      </c>
      <c r="W2860" s="136">
        <f t="shared" si="447"/>
        <v>56960</v>
      </c>
      <c r="X2860" t="e">
        <f>SQRT(($U$6/2)^2-($U$6/2)^2*'(OLD) bottom seam length'!W2860^2/($U$7/2)^2)</f>
        <v>#VALUE!</v>
      </c>
      <c r="Z2860" s="136">
        <f t="shared" si="448"/>
        <v>56960</v>
      </c>
      <c r="AA2860" t="e">
        <f>SQRT(($U$6/2)^2-($U$6/2)^2*'(OLD) bottom seam length'!Z2860^2/($U$7/2)^2)</f>
        <v>#VALUE!</v>
      </c>
      <c r="AC2860" s="136">
        <f t="shared" si="449"/>
        <v>56960</v>
      </c>
      <c r="AD2860" t="e">
        <f>SQRT(($U$6/2)^2-($U$6/2)^2*'(OLD) bottom seam length'!AC2860^2/($U$7/2)^2)</f>
        <v>#VALUE!</v>
      </c>
    </row>
    <row r="2861" spans="2:30">
      <c r="B2861" s="136">
        <f t="shared" si="440"/>
        <v>57000</v>
      </c>
      <c r="C2861" t="e">
        <f>SQRT(($C$5/2)^2-($C$5/2)^2*'(OLD) bottom seam length'!B2861^2/($C$6/2)^2)</f>
        <v>#DIV/0!</v>
      </c>
      <c r="E2861" s="136">
        <f t="shared" si="441"/>
        <v>57000</v>
      </c>
      <c r="F2861" t="e">
        <f>SQRT(($C$5/2)^2-($C$5/2)^2*'(OLD) bottom seam length'!E2861^2/($C$6/2)^2)</f>
        <v>#DIV/0!</v>
      </c>
      <c r="H2861" s="136">
        <f t="shared" si="442"/>
        <v>57000</v>
      </c>
      <c r="I2861" t="e">
        <f>SQRT(($C$5/2)^2-($C$5/2)^2*'(OLD) bottom seam length'!H2861^2/($C$6/2)^2)</f>
        <v>#DIV/0!</v>
      </c>
      <c r="K2861" s="136">
        <f t="shared" si="443"/>
        <v>57000</v>
      </c>
      <c r="L2861" t="e">
        <f>SQRT(($C$5/2)^2-($C$5/2)^2*'(OLD) bottom seam length'!K2861^2/($C$6/2)^2)</f>
        <v>#DIV/0!</v>
      </c>
      <c r="O2861" s="136">
        <f t="shared" si="444"/>
        <v>57000</v>
      </c>
      <c r="P2861" t="b">
        <f t="shared" si="445"/>
        <v>0</v>
      </c>
      <c r="T2861" s="136">
        <f t="shared" si="446"/>
        <v>56980</v>
      </c>
      <c r="U2861" t="e">
        <f>SQRT(($U$6/2)^2-($U$6/2)^2*'(OLD) bottom seam length'!T2861^2/($U$7/2)^2)</f>
        <v>#VALUE!</v>
      </c>
      <c r="W2861" s="136">
        <f t="shared" si="447"/>
        <v>56980</v>
      </c>
      <c r="X2861" t="e">
        <f>SQRT(($U$6/2)^2-($U$6/2)^2*'(OLD) bottom seam length'!W2861^2/($U$7/2)^2)</f>
        <v>#VALUE!</v>
      </c>
      <c r="Z2861" s="136">
        <f t="shared" si="448"/>
        <v>56980</v>
      </c>
      <c r="AA2861" t="e">
        <f>SQRT(($U$6/2)^2-($U$6/2)^2*'(OLD) bottom seam length'!Z2861^2/($U$7/2)^2)</f>
        <v>#VALUE!</v>
      </c>
      <c r="AC2861" s="136">
        <f t="shared" si="449"/>
        <v>56980</v>
      </c>
      <c r="AD2861" t="e">
        <f>SQRT(($U$6/2)^2-($U$6/2)^2*'(OLD) bottom seam length'!AC2861^2/($U$7/2)^2)</f>
        <v>#VALUE!</v>
      </c>
    </row>
    <row r="2862" spans="2:30">
      <c r="B2862" s="136">
        <f t="shared" si="440"/>
        <v>57020</v>
      </c>
      <c r="C2862" t="e">
        <f>SQRT(($C$5/2)^2-($C$5/2)^2*'(OLD) bottom seam length'!B2862^2/($C$6/2)^2)</f>
        <v>#DIV/0!</v>
      </c>
      <c r="E2862" s="136">
        <f t="shared" si="441"/>
        <v>57020</v>
      </c>
      <c r="F2862" t="e">
        <f>SQRT(($C$5/2)^2-($C$5/2)^2*'(OLD) bottom seam length'!E2862^2/($C$6/2)^2)</f>
        <v>#DIV/0!</v>
      </c>
      <c r="H2862" s="136">
        <f t="shared" si="442"/>
        <v>57020</v>
      </c>
      <c r="I2862" t="e">
        <f>SQRT(($C$5/2)^2-($C$5/2)^2*'(OLD) bottom seam length'!H2862^2/($C$6/2)^2)</f>
        <v>#DIV/0!</v>
      </c>
      <c r="K2862" s="136">
        <f t="shared" si="443"/>
        <v>57020</v>
      </c>
      <c r="L2862" t="e">
        <f>SQRT(($C$5/2)^2-($C$5/2)^2*'(OLD) bottom seam length'!K2862^2/($C$6/2)^2)</f>
        <v>#DIV/0!</v>
      </c>
      <c r="O2862" s="136">
        <f t="shared" si="444"/>
        <v>57020</v>
      </c>
      <c r="P2862" t="b">
        <f t="shared" si="445"/>
        <v>0</v>
      </c>
      <c r="T2862" s="136">
        <f t="shared" si="446"/>
        <v>57000</v>
      </c>
      <c r="U2862" t="e">
        <f>SQRT(($U$6/2)^2-($U$6/2)^2*'(OLD) bottom seam length'!T2862^2/($U$7/2)^2)</f>
        <v>#VALUE!</v>
      </c>
      <c r="W2862" s="136">
        <f t="shared" si="447"/>
        <v>57000</v>
      </c>
      <c r="X2862" t="e">
        <f>SQRT(($U$6/2)^2-($U$6/2)^2*'(OLD) bottom seam length'!W2862^2/($U$7/2)^2)</f>
        <v>#VALUE!</v>
      </c>
      <c r="Z2862" s="136">
        <f t="shared" si="448"/>
        <v>57000</v>
      </c>
      <c r="AA2862" t="e">
        <f>SQRT(($U$6/2)^2-($U$6/2)^2*'(OLD) bottom seam length'!Z2862^2/($U$7/2)^2)</f>
        <v>#VALUE!</v>
      </c>
      <c r="AC2862" s="136">
        <f t="shared" si="449"/>
        <v>57000</v>
      </c>
      <c r="AD2862" t="e">
        <f>SQRT(($U$6/2)^2-($U$6/2)^2*'(OLD) bottom seam length'!AC2862^2/($U$7/2)^2)</f>
        <v>#VALUE!</v>
      </c>
    </row>
    <row r="2863" spans="2:30">
      <c r="B2863" s="136">
        <f t="shared" si="440"/>
        <v>57040</v>
      </c>
      <c r="C2863" t="e">
        <f>SQRT(($C$5/2)^2-($C$5/2)^2*'(OLD) bottom seam length'!B2863^2/($C$6/2)^2)</f>
        <v>#DIV/0!</v>
      </c>
      <c r="E2863" s="136">
        <f t="shared" si="441"/>
        <v>57040</v>
      </c>
      <c r="F2863" t="e">
        <f>SQRT(($C$5/2)^2-($C$5/2)^2*'(OLD) bottom seam length'!E2863^2/($C$6/2)^2)</f>
        <v>#DIV/0!</v>
      </c>
      <c r="H2863" s="136">
        <f t="shared" si="442"/>
        <v>57040</v>
      </c>
      <c r="I2863" t="e">
        <f>SQRT(($C$5/2)^2-($C$5/2)^2*'(OLD) bottom seam length'!H2863^2/($C$6/2)^2)</f>
        <v>#DIV/0!</v>
      </c>
      <c r="K2863" s="136">
        <f t="shared" si="443"/>
        <v>57040</v>
      </c>
      <c r="L2863" t="e">
        <f>SQRT(($C$5/2)^2-($C$5/2)^2*'(OLD) bottom seam length'!K2863^2/($C$6/2)^2)</f>
        <v>#DIV/0!</v>
      </c>
      <c r="O2863" s="136">
        <f t="shared" si="444"/>
        <v>57040</v>
      </c>
      <c r="P2863" t="b">
        <f t="shared" si="445"/>
        <v>0</v>
      </c>
      <c r="T2863" s="136">
        <f t="shared" si="446"/>
        <v>57020</v>
      </c>
      <c r="U2863" t="e">
        <f>SQRT(($U$6/2)^2-($U$6/2)^2*'(OLD) bottom seam length'!T2863^2/($U$7/2)^2)</f>
        <v>#VALUE!</v>
      </c>
      <c r="W2863" s="136">
        <f t="shared" si="447"/>
        <v>57020</v>
      </c>
      <c r="X2863" t="e">
        <f>SQRT(($U$6/2)^2-($U$6/2)^2*'(OLD) bottom seam length'!W2863^2/($U$7/2)^2)</f>
        <v>#VALUE!</v>
      </c>
      <c r="Z2863" s="136">
        <f t="shared" si="448"/>
        <v>57020</v>
      </c>
      <c r="AA2863" t="e">
        <f>SQRT(($U$6/2)^2-($U$6/2)^2*'(OLD) bottom seam length'!Z2863^2/($U$7/2)^2)</f>
        <v>#VALUE!</v>
      </c>
      <c r="AC2863" s="136">
        <f t="shared" si="449"/>
        <v>57020</v>
      </c>
      <c r="AD2863" t="e">
        <f>SQRT(($U$6/2)^2-($U$6/2)^2*'(OLD) bottom seam length'!AC2863^2/($U$7/2)^2)</f>
        <v>#VALUE!</v>
      </c>
    </row>
    <row r="2864" spans="2:30">
      <c r="B2864" s="136">
        <f t="shared" si="440"/>
        <v>57060</v>
      </c>
      <c r="C2864" t="e">
        <f>SQRT(($C$5/2)^2-($C$5/2)^2*'(OLD) bottom seam length'!B2864^2/($C$6/2)^2)</f>
        <v>#DIV/0!</v>
      </c>
      <c r="E2864" s="136">
        <f t="shared" si="441"/>
        <v>57060</v>
      </c>
      <c r="F2864" t="e">
        <f>SQRT(($C$5/2)^2-($C$5/2)^2*'(OLD) bottom seam length'!E2864^2/($C$6/2)^2)</f>
        <v>#DIV/0!</v>
      </c>
      <c r="H2864" s="136">
        <f t="shared" si="442"/>
        <v>57060</v>
      </c>
      <c r="I2864" t="e">
        <f>SQRT(($C$5/2)^2-($C$5/2)^2*'(OLD) bottom seam length'!H2864^2/($C$6/2)^2)</f>
        <v>#DIV/0!</v>
      </c>
      <c r="K2864" s="136">
        <f t="shared" si="443"/>
        <v>57060</v>
      </c>
      <c r="L2864" t="e">
        <f>SQRT(($C$5/2)^2-($C$5/2)^2*'(OLD) bottom seam length'!K2864^2/($C$6/2)^2)</f>
        <v>#DIV/0!</v>
      </c>
      <c r="O2864" s="136">
        <f t="shared" si="444"/>
        <v>57060</v>
      </c>
      <c r="P2864" t="b">
        <f t="shared" si="445"/>
        <v>0</v>
      </c>
      <c r="T2864" s="136">
        <f t="shared" si="446"/>
        <v>57040</v>
      </c>
      <c r="U2864" t="e">
        <f>SQRT(($U$6/2)^2-($U$6/2)^2*'(OLD) bottom seam length'!T2864^2/($U$7/2)^2)</f>
        <v>#VALUE!</v>
      </c>
      <c r="W2864" s="136">
        <f t="shared" si="447"/>
        <v>57040</v>
      </c>
      <c r="X2864" t="e">
        <f>SQRT(($U$6/2)^2-($U$6/2)^2*'(OLD) bottom seam length'!W2864^2/($U$7/2)^2)</f>
        <v>#VALUE!</v>
      </c>
      <c r="Z2864" s="136">
        <f t="shared" si="448"/>
        <v>57040</v>
      </c>
      <c r="AA2864" t="e">
        <f>SQRT(($U$6/2)^2-($U$6/2)^2*'(OLD) bottom seam length'!Z2864^2/($U$7/2)^2)</f>
        <v>#VALUE!</v>
      </c>
      <c r="AC2864" s="136">
        <f t="shared" si="449"/>
        <v>57040</v>
      </c>
      <c r="AD2864" t="e">
        <f>SQRT(($U$6/2)^2-($U$6/2)^2*'(OLD) bottom seam length'!AC2864^2/($U$7/2)^2)</f>
        <v>#VALUE!</v>
      </c>
    </row>
    <row r="2865" spans="2:30">
      <c r="B2865" s="136">
        <f t="shared" si="440"/>
        <v>57080</v>
      </c>
      <c r="C2865" t="e">
        <f>SQRT(($C$5/2)^2-($C$5/2)^2*'(OLD) bottom seam length'!B2865^2/($C$6/2)^2)</f>
        <v>#DIV/0!</v>
      </c>
      <c r="E2865" s="136">
        <f t="shared" si="441"/>
        <v>57080</v>
      </c>
      <c r="F2865" t="e">
        <f>SQRT(($C$5/2)^2-($C$5/2)^2*'(OLD) bottom seam length'!E2865^2/($C$6/2)^2)</f>
        <v>#DIV/0!</v>
      </c>
      <c r="H2865" s="136">
        <f t="shared" si="442"/>
        <v>57080</v>
      </c>
      <c r="I2865" t="e">
        <f>SQRT(($C$5/2)^2-($C$5/2)^2*'(OLD) bottom seam length'!H2865^2/($C$6/2)^2)</f>
        <v>#DIV/0!</v>
      </c>
      <c r="K2865" s="136">
        <f t="shared" si="443"/>
        <v>57080</v>
      </c>
      <c r="L2865" t="e">
        <f>SQRT(($C$5/2)^2-($C$5/2)^2*'(OLD) bottom seam length'!K2865^2/($C$6/2)^2)</f>
        <v>#DIV/0!</v>
      </c>
      <c r="O2865" s="136">
        <f t="shared" si="444"/>
        <v>57080</v>
      </c>
      <c r="P2865" t="b">
        <f t="shared" si="445"/>
        <v>0</v>
      </c>
      <c r="T2865" s="136">
        <f t="shared" si="446"/>
        <v>57060</v>
      </c>
      <c r="U2865" t="e">
        <f>SQRT(($U$6/2)^2-($U$6/2)^2*'(OLD) bottom seam length'!T2865^2/($U$7/2)^2)</f>
        <v>#VALUE!</v>
      </c>
      <c r="W2865" s="136">
        <f t="shared" si="447"/>
        <v>57060</v>
      </c>
      <c r="X2865" t="e">
        <f>SQRT(($U$6/2)^2-($U$6/2)^2*'(OLD) bottom seam length'!W2865^2/($U$7/2)^2)</f>
        <v>#VALUE!</v>
      </c>
      <c r="Z2865" s="136">
        <f t="shared" si="448"/>
        <v>57060</v>
      </c>
      <c r="AA2865" t="e">
        <f>SQRT(($U$6/2)^2-($U$6/2)^2*'(OLD) bottom seam length'!Z2865^2/($U$7/2)^2)</f>
        <v>#VALUE!</v>
      </c>
      <c r="AC2865" s="136">
        <f t="shared" si="449"/>
        <v>57060</v>
      </c>
      <c r="AD2865" t="e">
        <f>SQRT(($U$6/2)^2-($U$6/2)^2*'(OLD) bottom seam length'!AC2865^2/($U$7/2)^2)</f>
        <v>#VALUE!</v>
      </c>
    </row>
    <row r="2866" spans="2:30">
      <c r="B2866" s="136">
        <f t="shared" si="440"/>
        <v>57100</v>
      </c>
      <c r="C2866" t="e">
        <f>SQRT(($C$5/2)^2-($C$5/2)^2*'(OLD) bottom seam length'!B2866^2/($C$6/2)^2)</f>
        <v>#DIV/0!</v>
      </c>
      <c r="E2866" s="136">
        <f t="shared" si="441"/>
        <v>57100</v>
      </c>
      <c r="F2866" t="e">
        <f>SQRT(($C$5/2)^2-($C$5/2)^2*'(OLD) bottom seam length'!E2866^2/($C$6/2)^2)</f>
        <v>#DIV/0!</v>
      </c>
      <c r="H2866" s="136">
        <f t="shared" si="442"/>
        <v>57100</v>
      </c>
      <c r="I2866" t="e">
        <f>SQRT(($C$5/2)^2-($C$5/2)^2*'(OLD) bottom seam length'!H2866^2/($C$6/2)^2)</f>
        <v>#DIV/0!</v>
      </c>
      <c r="K2866" s="136">
        <f t="shared" si="443"/>
        <v>57100</v>
      </c>
      <c r="L2866" t="e">
        <f>SQRT(($C$5/2)^2-($C$5/2)^2*'(OLD) bottom seam length'!K2866^2/($C$6/2)^2)</f>
        <v>#DIV/0!</v>
      </c>
      <c r="O2866" s="136">
        <f t="shared" si="444"/>
        <v>57100</v>
      </c>
      <c r="P2866" t="b">
        <f t="shared" si="445"/>
        <v>0</v>
      </c>
      <c r="T2866" s="136">
        <f t="shared" si="446"/>
        <v>57080</v>
      </c>
      <c r="U2866" t="e">
        <f>SQRT(($U$6/2)^2-($U$6/2)^2*'(OLD) bottom seam length'!T2866^2/($U$7/2)^2)</f>
        <v>#VALUE!</v>
      </c>
      <c r="W2866" s="136">
        <f t="shared" si="447"/>
        <v>57080</v>
      </c>
      <c r="X2866" t="e">
        <f>SQRT(($U$6/2)^2-($U$6/2)^2*'(OLD) bottom seam length'!W2866^2/($U$7/2)^2)</f>
        <v>#VALUE!</v>
      </c>
      <c r="Z2866" s="136">
        <f t="shared" si="448"/>
        <v>57080</v>
      </c>
      <c r="AA2866" t="e">
        <f>SQRT(($U$6/2)^2-($U$6/2)^2*'(OLD) bottom seam length'!Z2866^2/($U$7/2)^2)</f>
        <v>#VALUE!</v>
      </c>
      <c r="AC2866" s="136">
        <f t="shared" si="449"/>
        <v>57080</v>
      </c>
      <c r="AD2866" t="e">
        <f>SQRT(($U$6/2)^2-($U$6/2)^2*'(OLD) bottom seam length'!AC2866^2/($U$7/2)^2)</f>
        <v>#VALUE!</v>
      </c>
    </row>
    <row r="2867" spans="2:30">
      <c r="B2867" s="136">
        <f t="shared" si="440"/>
        <v>57120</v>
      </c>
      <c r="C2867" t="e">
        <f>SQRT(($C$5/2)^2-($C$5/2)^2*'(OLD) bottom seam length'!B2867^2/($C$6/2)^2)</f>
        <v>#DIV/0!</v>
      </c>
      <c r="E2867" s="136">
        <f t="shared" si="441"/>
        <v>57120</v>
      </c>
      <c r="F2867" t="e">
        <f>SQRT(($C$5/2)^2-($C$5/2)^2*'(OLD) bottom seam length'!E2867^2/($C$6/2)^2)</f>
        <v>#DIV/0!</v>
      </c>
      <c r="H2867" s="136">
        <f t="shared" si="442"/>
        <v>57120</v>
      </c>
      <c r="I2867" t="e">
        <f>SQRT(($C$5/2)^2-($C$5/2)^2*'(OLD) bottom seam length'!H2867^2/($C$6/2)^2)</f>
        <v>#DIV/0!</v>
      </c>
      <c r="K2867" s="136">
        <f t="shared" si="443"/>
        <v>57120</v>
      </c>
      <c r="L2867" t="e">
        <f>SQRT(($C$5/2)^2-($C$5/2)^2*'(OLD) bottom seam length'!K2867^2/($C$6/2)^2)</f>
        <v>#DIV/0!</v>
      </c>
      <c r="O2867" s="136">
        <f t="shared" si="444"/>
        <v>57120</v>
      </c>
      <c r="P2867" t="b">
        <f t="shared" si="445"/>
        <v>0</v>
      </c>
      <c r="T2867" s="136">
        <f t="shared" si="446"/>
        <v>57100</v>
      </c>
      <c r="U2867" t="e">
        <f>SQRT(($U$6/2)^2-($U$6/2)^2*'(OLD) bottom seam length'!T2867^2/($U$7/2)^2)</f>
        <v>#VALUE!</v>
      </c>
      <c r="W2867" s="136">
        <f t="shared" si="447"/>
        <v>57100</v>
      </c>
      <c r="X2867" t="e">
        <f>SQRT(($U$6/2)^2-($U$6/2)^2*'(OLD) bottom seam length'!W2867^2/($U$7/2)^2)</f>
        <v>#VALUE!</v>
      </c>
      <c r="Z2867" s="136">
        <f t="shared" si="448"/>
        <v>57100</v>
      </c>
      <c r="AA2867" t="e">
        <f>SQRT(($U$6/2)^2-($U$6/2)^2*'(OLD) bottom seam length'!Z2867^2/($U$7/2)^2)</f>
        <v>#VALUE!</v>
      </c>
      <c r="AC2867" s="136">
        <f t="shared" si="449"/>
        <v>57100</v>
      </c>
      <c r="AD2867" t="e">
        <f>SQRT(($U$6/2)^2-($U$6/2)^2*'(OLD) bottom seam length'!AC2867^2/($U$7/2)^2)</f>
        <v>#VALUE!</v>
      </c>
    </row>
    <row r="2868" spans="2:30">
      <c r="B2868" s="136">
        <f t="shared" si="440"/>
        <v>57140</v>
      </c>
      <c r="C2868" t="e">
        <f>SQRT(($C$5/2)^2-($C$5/2)^2*'(OLD) bottom seam length'!B2868^2/($C$6/2)^2)</f>
        <v>#DIV/0!</v>
      </c>
      <c r="E2868" s="136">
        <f t="shared" si="441"/>
        <v>57140</v>
      </c>
      <c r="F2868" t="e">
        <f>SQRT(($C$5/2)^2-($C$5/2)^2*'(OLD) bottom seam length'!E2868^2/($C$6/2)^2)</f>
        <v>#DIV/0!</v>
      </c>
      <c r="H2868" s="136">
        <f t="shared" si="442"/>
        <v>57140</v>
      </c>
      <c r="I2868" t="e">
        <f>SQRT(($C$5/2)^2-($C$5/2)^2*'(OLD) bottom seam length'!H2868^2/($C$6/2)^2)</f>
        <v>#DIV/0!</v>
      </c>
      <c r="K2868" s="136">
        <f t="shared" si="443"/>
        <v>57140</v>
      </c>
      <c r="L2868" t="e">
        <f>SQRT(($C$5/2)^2-($C$5/2)^2*'(OLD) bottom seam length'!K2868^2/($C$6/2)^2)</f>
        <v>#DIV/0!</v>
      </c>
      <c r="O2868" s="136">
        <f t="shared" si="444"/>
        <v>57140</v>
      </c>
      <c r="P2868" t="b">
        <f t="shared" si="445"/>
        <v>0</v>
      </c>
      <c r="T2868" s="136">
        <f t="shared" si="446"/>
        <v>57120</v>
      </c>
      <c r="U2868" t="e">
        <f>SQRT(($U$6/2)^2-($U$6/2)^2*'(OLD) bottom seam length'!T2868^2/($U$7/2)^2)</f>
        <v>#VALUE!</v>
      </c>
      <c r="W2868" s="136">
        <f t="shared" si="447"/>
        <v>57120</v>
      </c>
      <c r="X2868" t="e">
        <f>SQRT(($U$6/2)^2-($U$6/2)^2*'(OLD) bottom seam length'!W2868^2/($U$7/2)^2)</f>
        <v>#VALUE!</v>
      </c>
      <c r="Z2868" s="136">
        <f t="shared" si="448"/>
        <v>57120</v>
      </c>
      <c r="AA2868" t="e">
        <f>SQRT(($U$6/2)^2-($U$6/2)^2*'(OLD) bottom seam length'!Z2868^2/($U$7/2)^2)</f>
        <v>#VALUE!</v>
      </c>
      <c r="AC2868" s="136">
        <f t="shared" si="449"/>
        <v>57120</v>
      </c>
      <c r="AD2868" t="e">
        <f>SQRT(($U$6/2)^2-($U$6/2)^2*'(OLD) bottom seam length'!AC2868^2/($U$7/2)^2)</f>
        <v>#VALUE!</v>
      </c>
    </row>
    <row r="2869" spans="2:30">
      <c r="B2869" s="136">
        <f t="shared" si="440"/>
        <v>57160</v>
      </c>
      <c r="C2869" t="e">
        <f>SQRT(($C$5/2)^2-($C$5/2)^2*'(OLD) bottom seam length'!B2869^2/($C$6/2)^2)</f>
        <v>#DIV/0!</v>
      </c>
      <c r="E2869" s="136">
        <f t="shared" si="441"/>
        <v>57160</v>
      </c>
      <c r="F2869" t="e">
        <f>SQRT(($C$5/2)^2-($C$5/2)^2*'(OLD) bottom seam length'!E2869^2/($C$6/2)^2)</f>
        <v>#DIV/0!</v>
      </c>
      <c r="H2869" s="136">
        <f t="shared" si="442"/>
        <v>57160</v>
      </c>
      <c r="I2869" t="e">
        <f>SQRT(($C$5/2)^2-($C$5/2)^2*'(OLD) bottom seam length'!H2869^2/($C$6/2)^2)</f>
        <v>#DIV/0!</v>
      </c>
      <c r="K2869" s="136">
        <f t="shared" si="443"/>
        <v>57160</v>
      </c>
      <c r="L2869" t="e">
        <f>SQRT(($C$5/2)^2-($C$5/2)^2*'(OLD) bottom seam length'!K2869^2/($C$6/2)^2)</f>
        <v>#DIV/0!</v>
      </c>
      <c r="O2869" s="136">
        <f t="shared" si="444"/>
        <v>57160</v>
      </c>
      <c r="P2869" t="b">
        <f t="shared" si="445"/>
        <v>0</v>
      </c>
      <c r="T2869" s="136">
        <f t="shared" si="446"/>
        <v>57140</v>
      </c>
      <c r="U2869" t="e">
        <f>SQRT(($U$6/2)^2-($U$6/2)^2*'(OLD) bottom seam length'!T2869^2/($U$7/2)^2)</f>
        <v>#VALUE!</v>
      </c>
      <c r="W2869" s="136">
        <f t="shared" si="447"/>
        <v>57140</v>
      </c>
      <c r="X2869" t="e">
        <f>SQRT(($U$6/2)^2-($U$6/2)^2*'(OLD) bottom seam length'!W2869^2/($U$7/2)^2)</f>
        <v>#VALUE!</v>
      </c>
      <c r="Z2869" s="136">
        <f t="shared" si="448"/>
        <v>57140</v>
      </c>
      <c r="AA2869" t="e">
        <f>SQRT(($U$6/2)^2-($U$6/2)^2*'(OLD) bottom seam length'!Z2869^2/($U$7/2)^2)</f>
        <v>#VALUE!</v>
      </c>
      <c r="AC2869" s="136">
        <f t="shared" si="449"/>
        <v>57140</v>
      </c>
      <c r="AD2869" t="e">
        <f>SQRT(($U$6/2)^2-($U$6/2)^2*'(OLD) bottom seam length'!AC2869^2/($U$7/2)^2)</f>
        <v>#VALUE!</v>
      </c>
    </row>
    <row r="2870" spans="2:30">
      <c r="B2870" s="136">
        <f t="shared" si="440"/>
        <v>57180</v>
      </c>
      <c r="C2870" t="e">
        <f>SQRT(($C$5/2)^2-($C$5/2)^2*'(OLD) bottom seam length'!B2870^2/($C$6/2)^2)</f>
        <v>#DIV/0!</v>
      </c>
      <c r="E2870" s="136">
        <f t="shared" si="441"/>
        <v>57180</v>
      </c>
      <c r="F2870" t="e">
        <f>SQRT(($C$5/2)^2-($C$5/2)^2*'(OLD) bottom seam length'!E2870^2/($C$6/2)^2)</f>
        <v>#DIV/0!</v>
      </c>
      <c r="H2870" s="136">
        <f t="shared" si="442"/>
        <v>57180</v>
      </c>
      <c r="I2870" t="e">
        <f>SQRT(($C$5/2)^2-($C$5/2)^2*'(OLD) bottom seam length'!H2870^2/($C$6/2)^2)</f>
        <v>#DIV/0!</v>
      </c>
      <c r="K2870" s="136">
        <f t="shared" si="443"/>
        <v>57180</v>
      </c>
      <c r="L2870" t="e">
        <f>SQRT(($C$5/2)^2-($C$5/2)^2*'(OLD) bottom seam length'!K2870^2/($C$6/2)^2)</f>
        <v>#DIV/0!</v>
      </c>
      <c r="O2870" s="136">
        <f t="shared" si="444"/>
        <v>57180</v>
      </c>
      <c r="P2870" t="b">
        <f t="shared" si="445"/>
        <v>0</v>
      </c>
      <c r="T2870" s="136">
        <f t="shared" si="446"/>
        <v>57160</v>
      </c>
      <c r="U2870" t="e">
        <f>SQRT(($U$6/2)^2-($U$6/2)^2*'(OLD) bottom seam length'!T2870^2/($U$7/2)^2)</f>
        <v>#VALUE!</v>
      </c>
      <c r="W2870" s="136">
        <f t="shared" si="447"/>
        <v>57160</v>
      </c>
      <c r="X2870" t="e">
        <f>SQRT(($U$6/2)^2-($U$6/2)^2*'(OLD) bottom seam length'!W2870^2/($U$7/2)^2)</f>
        <v>#VALUE!</v>
      </c>
      <c r="Z2870" s="136">
        <f t="shared" si="448"/>
        <v>57160</v>
      </c>
      <c r="AA2870" t="e">
        <f>SQRT(($U$6/2)^2-($U$6/2)^2*'(OLD) bottom seam length'!Z2870^2/($U$7/2)^2)</f>
        <v>#VALUE!</v>
      </c>
      <c r="AC2870" s="136">
        <f t="shared" si="449"/>
        <v>57160</v>
      </c>
      <c r="AD2870" t="e">
        <f>SQRT(($U$6/2)^2-($U$6/2)^2*'(OLD) bottom seam length'!AC2870^2/($U$7/2)^2)</f>
        <v>#VALUE!</v>
      </c>
    </row>
    <row r="2871" spans="2:30">
      <c r="B2871" s="136">
        <f t="shared" si="440"/>
        <v>57200</v>
      </c>
      <c r="C2871" t="e">
        <f>SQRT(($C$5/2)^2-($C$5/2)^2*'(OLD) bottom seam length'!B2871^2/($C$6/2)^2)</f>
        <v>#DIV/0!</v>
      </c>
      <c r="E2871" s="136">
        <f t="shared" si="441"/>
        <v>57200</v>
      </c>
      <c r="F2871" t="e">
        <f>SQRT(($C$5/2)^2-($C$5/2)^2*'(OLD) bottom seam length'!E2871^2/($C$6/2)^2)</f>
        <v>#DIV/0!</v>
      </c>
      <c r="H2871" s="136">
        <f t="shared" si="442"/>
        <v>57200</v>
      </c>
      <c r="I2871" t="e">
        <f>SQRT(($C$5/2)^2-($C$5/2)^2*'(OLD) bottom seam length'!H2871^2/($C$6/2)^2)</f>
        <v>#DIV/0!</v>
      </c>
      <c r="K2871" s="136">
        <f t="shared" si="443"/>
        <v>57200</v>
      </c>
      <c r="L2871" t="e">
        <f>SQRT(($C$5/2)^2-($C$5/2)^2*'(OLD) bottom seam length'!K2871^2/($C$6/2)^2)</f>
        <v>#DIV/0!</v>
      </c>
      <c r="O2871" s="136">
        <f t="shared" si="444"/>
        <v>57200</v>
      </c>
      <c r="P2871" t="b">
        <f t="shared" si="445"/>
        <v>0</v>
      </c>
      <c r="T2871" s="136">
        <f t="shared" si="446"/>
        <v>57180</v>
      </c>
      <c r="U2871" t="e">
        <f>SQRT(($U$6/2)^2-($U$6/2)^2*'(OLD) bottom seam length'!T2871^2/($U$7/2)^2)</f>
        <v>#VALUE!</v>
      </c>
      <c r="W2871" s="136">
        <f t="shared" si="447"/>
        <v>57180</v>
      </c>
      <c r="X2871" t="e">
        <f>SQRT(($U$6/2)^2-($U$6/2)^2*'(OLD) bottom seam length'!W2871^2/($U$7/2)^2)</f>
        <v>#VALUE!</v>
      </c>
      <c r="Z2871" s="136">
        <f t="shared" si="448"/>
        <v>57180</v>
      </c>
      <c r="AA2871" t="e">
        <f>SQRT(($U$6/2)^2-($U$6/2)^2*'(OLD) bottom seam length'!Z2871^2/($U$7/2)^2)</f>
        <v>#VALUE!</v>
      </c>
      <c r="AC2871" s="136">
        <f t="shared" si="449"/>
        <v>57180</v>
      </c>
      <c r="AD2871" t="e">
        <f>SQRT(($U$6/2)^2-($U$6/2)^2*'(OLD) bottom seam length'!AC2871^2/($U$7/2)^2)</f>
        <v>#VALUE!</v>
      </c>
    </row>
    <row r="2872" spans="2:30">
      <c r="B2872" s="136">
        <f t="shared" si="440"/>
        <v>57220</v>
      </c>
      <c r="C2872" t="e">
        <f>SQRT(($C$5/2)^2-($C$5/2)^2*'(OLD) bottom seam length'!B2872^2/($C$6/2)^2)</f>
        <v>#DIV/0!</v>
      </c>
      <c r="E2872" s="136">
        <f t="shared" si="441"/>
        <v>57220</v>
      </c>
      <c r="F2872" t="e">
        <f>SQRT(($C$5/2)^2-($C$5/2)^2*'(OLD) bottom seam length'!E2872^2/($C$6/2)^2)</f>
        <v>#DIV/0!</v>
      </c>
      <c r="H2872" s="136">
        <f t="shared" si="442"/>
        <v>57220</v>
      </c>
      <c r="I2872" t="e">
        <f>SQRT(($C$5/2)^2-($C$5/2)^2*'(OLD) bottom seam length'!H2872^2/($C$6/2)^2)</f>
        <v>#DIV/0!</v>
      </c>
      <c r="K2872" s="136">
        <f t="shared" si="443"/>
        <v>57220</v>
      </c>
      <c r="L2872" t="e">
        <f>SQRT(($C$5/2)^2-($C$5/2)^2*'(OLD) bottom seam length'!K2872^2/($C$6/2)^2)</f>
        <v>#DIV/0!</v>
      </c>
      <c r="O2872" s="136">
        <f t="shared" si="444"/>
        <v>57220</v>
      </c>
      <c r="P2872" t="b">
        <f t="shared" si="445"/>
        <v>0</v>
      </c>
      <c r="T2872" s="136">
        <f t="shared" si="446"/>
        <v>57200</v>
      </c>
      <c r="U2872" t="e">
        <f>SQRT(($U$6/2)^2-($U$6/2)^2*'(OLD) bottom seam length'!T2872^2/($U$7/2)^2)</f>
        <v>#VALUE!</v>
      </c>
      <c r="W2872" s="136">
        <f t="shared" si="447"/>
        <v>57200</v>
      </c>
      <c r="X2872" t="e">
        <f>SQRT(($U$6/2)^2-($U$6/2)^2*'(OLD) bottom seam length'!W2872^2/($U$7/2)^2)</f>
        <v>#VALUE!</v>
      </c>
      <c r="Z2872" s="136">
        <f t="shared" si="448"/>
        <v>57200</v>
      </c>
      <c r="AA2872" t="e">
        <f>SQRT(($U$6/2)^2-($U$6/2)^2*'(OLD) bottom seam length'!Z2872^2/($U$7/2)^2)</f>
        <v>#VALUE!</v>
      </c>
      <c r="AC2872" s="136">
        <f t="shared" si="449"/>
        <v>57200</v>
      </c>
      <c r="AD2872" t="e">
        <f>SQRT(($U$6/2)^2-($U$6/2)^2*'(OLD) bottom seam length'!AC2872^2/($U$7/2)^2)</f>
        <v>#VALUE!</v>
      </c>
    </row>
    <row r="2873" spans="2:30">
      <c r="B2873" s="136">
        <f t="shared" si="440"/>
        <v>57240</v>
      </c>
      <c r="C2873" t="e">
        <f>SQRT(($C$5/2)^2-($C$5/2)^2*'(OLD) bottom seam length'!B2873^2/($C$6/2)^2)</f>
        <v>#DIV/0!</v>
      </c>
      <c r="E2873" s="136">
        <f t="shared" si="441"/>
        <v>57240</v>
      </c>
      <c r="F2873" t="e">
        <f>SQRT(($C$5/2)^2-($C$5/2)^2*'(OLD) bottom seam length'!E2873^2/($C$6/2)^2)</f>
        <v>#DIV/0!</v>
      </c>
      <c r="H2873" s="136">
        <f t="shared" si="442"/>
        <v>57240</v>
      </c>
      <c r="I2873" t="e">
        <f>SQRT(($C$5/2)^2-($C$5/2)^2*'(OLD) bottom seam length'!H2873^2/($C$6/2)^2)</f>
        <v>#DIV/0!</v>
      </c>
      <c r="K2873" s="136">
        <f t="shared" si="443"/>
        <v>57240</v>
      </c>
      <c r="L2873" t="e">
        <f>SQRT(($C$5/2)^2-($C$5/2)^2*'(OLD) bottom seam length'!K2873^2/($C$6/2)^2)</f>
        <v>#DIV/0!</v>
      </c>
      <c r="O2873" s="136">
        <f t="shared" si="444"/>
        <v>57240</v>
      </c>
      <c r="P2873" t="b">
        <f t="shared" si="445"/>
        <v>0</v>
      </c>
      <c r="T2873" s="136">
        <f t="shared" si="446"/>
        <v>57220</v>
      </c>
      <c r="U2873" t="e">
        <f>SQRT(($U$6/2)^2-($U$6/2)^2*'(OLD) bottom seam length'!T2873^2/($U$7/2)^2)</f>
        <v>#VALUE!</v>
      </c>
      <c r="W2873" s="136">
        <f t="shared" si="447"/>
        <v>57220</v>
      </c>
      <c r="X2873" t="e">
        <f>SQRT(($U$6/2)^2-($U$6/2)^2*'(OLD) bottom seam length'!W2873^2/($U$7/2)^2)</f>
        <v>#VALUE!</v>
      </c>
      <c r="Z2873" s="136">
        <f t="shared" si="448"/>
        <v>57220</v>
      </c>
      <c r="AA2873" t="e">
        <f>SQRT(($U$6/2)^2-($U$6/2)^2*'(OLD) bottom seam length'!Z2873^2/($U$7/2)^2)</f>
        <v>#VALUE!</v>
      </c>
      <c r="AC2873" s="136">
        <f t="shared" si="449"/>
        <v>57220</v>
      </c>
      <c r="AD2873" t="e">
        <f>SQRT(($U$6/2)^2-($U$6/2)^2*'(OLD) bottom seam length'!AC2873^2/($U$7/2)^2)</f>
        <v>#VALUE!</v>
      </c>
    </row>
    <row r="2874" spans="2:30">
      <c r="B2874" s="136">
        <f t="shared" si="440"/>
        <v>57260</v>
      </c>
      <c r="C2874" t="e">
        <f>SQRT(($C$5/2)^2-($C$5/2)^2*'(OLD) bottom seam length'!B2874^2/($C$6/2)^2)</f>
        <v>#DIV/0!</v>
      </c>
      <c r="E2874" s="136">
        <f t="shared" si="441"/>
        <v>57260</v>
      </c>
      <c r="F2874" t="e">
        <f>SQRT(($C$5/2)^2-($C$5/2)^2*'(OLD) bottom seam length'!E2874^2/($C$6/2)^2)</f>
        <v>#DIV/0!</v>
      </c>
      <c r="H2874" s="136">
        <f t="shared" si="442"/>
        <v>57260</v>
      </c>
      <c r="I2874" t="e">
        <f>SQRT(($C$5/2)^2-($C$5/2)^2*'(OLD) bottom seam length'!H2874^2/($C$6/2)^2)</f>
        <v>#DIV/0!</v>
      </c>
      <c r="K2874" s="136">
        <f t="shared" si="443"/>
        <v>57260</v>
      </c>
      <c r="L2874" t="e">
        <f>SQRT(($C$5/2)^2-($C$5/2)^2*'(OLD) bottom seam length'!K2874^2/($C$6/2)^2)</f>
        <v>#DIV/0!</v>
      </c>
      <c r="O2874" s="136">
        <f t="shared" si="444"/>
        <v>57260</v>
      </c>
      <c r="P2874" t="b">
        <f t="shared" si="445"/>
        <v>0</v>
      </c>
      <c r="T2874" s="136">
        <f t="shared" si="446"/>
        <v>57240</v>
      </c>
      <c r="U2874" t="e">
        <f>SQRT(($U$6/2)^2-($U$6/2)^2*'(OLD) bottom seam length'!T2874^2/($U$7/2)^2)</f>
        <v>#VALUE!</v>
      </c>
      <c r="W2874" s="136">
        <f t="shared" si="447"/>
        <v>57240</v>
      </c>
      <c r="X2874" t="e">
        <f>SQRT(($U$6/2)^2-($U$6/2)^2*'(OLD) bottom seam length'!W2874^2/($U$7/2)^2)</f>
        <v>#VALUE!</v>
      </c>
      <c r="Z2874" s="136">
        <f t="shared" si="448"/>
        <v>57240</v>
      </c>
      <c r="AA2874" t="e">
        <f>SQRT(($U$6/2)^2-($U$6/2)^2*'(OLD) bottom seam length'!Z2874^2/($U$7/2)^2)</f>
        <v>#VALUE!</v>
      </c>
      <c r="AC2874" s="136">
        <f t="shared" si="449"/>
        <v>57240</v>
      </c>
      <c r="AD2874" t="e">
        <f>SQRT(($U$6/2)^2-($U$6/2)^2*'(OLD) bottom seam length'!AC2874^2/($U$7/2)^2)</f>
        <v>#VALUE!</v>
      </c>
    </row>
    <row r="2875" spans="2:30">
      <c r="B2875" s="136">
        <f t="shared" si="440"/>
        <v>57280</v>
      </c>
      <c r="C2875" t="e">
        <f>SQRT(($C$5/2)^2-($C$5/2)^2*'(OLD) bottom seam length'!B2875^2/($C$6/2)^2)</f>
        <v>#DIV/0!</v>
      </c>
      <c r="E2875" s="136">
        <f t="shared" si="441"/>
        <v>57280</v>
      </c>
      <c r="F2875" t="e">
        <f>SQRT(($C$5/2)^2-($C$5/2)^2*'(OLD) bottom seam length'!E2875^2/($C$6/2)^2)</f>
        <v>#DIV/0!</v>
      </c>
      <c r="H2875" s="136">
        <f t="shared" si="442"/>
        <v>57280</v>
      </c>
      <c r="I2875" t="e">
        <f>SQRT(($C$5/2)^2-($C$5/2)^2*'(OLD) bottom seam length'!H2875^2/($C$6/2)^2)</f>
        <v>#DIV/0!</v>
      </c>
      <c r="K2875" s="136">
        <f t="shared" si="443"/>
        <v>57280</v>
      </c>
      <c r="L2875" t="e">
        <f>SQRT(($C$5/2)^2-($C$5/2)^2*'(OLD) bottom seam length'!K2875^2/($C$6/2)^2)</f>
        <v>#DIV/0!</v>
      </c>
      <c r="O2875" s="136">
        <f t="shared" si="444"/>
        <v>57280</v>
      </c>
      <c r="P2875" t="b">
        <f t="shared" si="445"/>
        <v>0</v>
      </c>
      <c r="T2875" s="136">
        <f t="shared" si="446"/>
        <v>57260</v>
      </c>
      <c r="U2875" t="e">
        <f>SQRT(($U$6/2)^2-($U$6/2)^2*'(OLD) bottom seam length'!T2875^2/($U$7/2)^2)</f>
        <v>#VALUE!</v>
      </c>
      <c r="W2875" s="136">
        <f t="shared" si="447"/>
        <v>57260</v>
      </c>
      <c r="X2875" t="e">
        <f>SQRT(($U$6/2)^2-($U$6/2)^2*'(OLD) bottom seam length'!W2875^2/($U$7/2)^2)</f>
        <v>#VALUE!</v>
      </c>
      <c r="Z2875" s="136">
        <f t="shared" si="448"/>
        <v>57260</v>
      </c>
      <c r="AA2875" t="e">
        <f>SQRT(($U$6/2)^2-($U$6/2)^2*'(OLD) bottom seam length'!Z2875^2/($U$7/2)^2)</f>
        <v>#VALUE!</v>
      </c>
      <c r="AC2875" s="136">
        <f t="shared" si="449"/>
        <v>57260</v>
      </c>
      <c r="AD2875" t="e">
        <f>SQRT(($U$6/2)^2-($U$6/2)^2*'(OLD) bottom seam length'!AC2875^2/($U$7/2)^2)</f>
        <v>#VALUE!</v>
      </c>
    </row>
    <row r="2876" spans="2:30">
      <c r="B2876" s="136">
        <f t="shared" si="440"/>
        <v>57300</v>
      </c>
      <c r="C2876" t="e">
        <f>SQRT(($C$5/2)^2-($C$5/2)^2*'(OLD) bottom seam length'!B2876^2/($C$6/2)^2)</f>
        <v>#DIV/0!</v>
      </c>
      <c r="E2876" s="136">
        <f t="shared" si="441"/>
        <v>57300</v>
      </c>
      <c r="F2876" t="e">
        <f>SQRT(($C$5/2)^2-($C$5/2)^2*'(OLD) bottom seam length'!E2876^2/($C$6/2)^2)</f>
        <v>#DIV/0!</v>
      </c>
      <c r="H2876" s="136">
        <f t="shared" si="442"/>
        <v>57300</v>
      </c>
      <c r="I2876" t="e">
        <f>SQRT(($C$5/2)^2-($C$5/2)^2*'(OLD) bottom seam length'!H2876^2/($C$6/2)^2)</f>
        <v>#DIV/0!</v>
      </c>
      <c r="K2876" s="136">
        <f t="shared" si="443"/>
        <v>57300</v>
      </c>
      <c r="L2876" t="e">
        <f>SQRT(($C$5/2)^2-($C$5/2)^2*'(OLD) bottom seam length'!K2876^2/($C$6/2)^2)</f>
        <v>#DIV/0!</v>
      </c>
      <c r="O2876" s="136">
        <f t="shared" si="444"/>
        <v>57300</v>
      </c>
      <c r="P2876" t="b">
        <f t="shared" si="445"/>
        <v>0</v>
      </c>
      <c r="T2876" s="136">
        <f t="shared" si="446"/>
        <v>57280</v>
      </c>
      <c r="U2876" t="e">
        <f>SQRT(($U$6/2)^2-($U$6/2)^2*'(OLD) bottom seam length'!T2876^2/($U$7/2)^2)</f>
        <v>#VALUE!</v>
      </c>
      <c r="W2876" s="136">
        <f t="shared" si="447"/>
        <v>57280</v>
      </c>
      <c r="X2876" t="e">
        <f>SQRT(($U$6/2)^2-($U$6/2)^2*'(OLD) bottom seam length'!W2876^2/($U$7/2)^2)</f>
        <v>#VALUE!</v>
      </c>
      <c r="Z2876" s="136">
        <f t="shared" si="448"/>
        <v>57280</v>
      </c>
      <c r="AA2876" t="e">
        <f>SQRT(($U$6/2)^2-($U$6/2)^2*'(OLD) bottom seam length'!Z2876^2/($U$7/2)^2)</f>
        <v>#VALUE!</v>
      </c>
      <c r="AC2876" s="136">
        <f t="shared" si="449"/>
        <v>57280</v>
      </c>
      <c r="AD2876" t="e">
        <f>SQRT(($U$6/2)^2-($U$6/2)^2*'(OLD) bottom seam length'!AC2876^2/($U$7/2)^2)</f>
        <v>#VALUE!</v>
      </c>
    </row>
    <row r="2877" spans="2:30">
      <c r="B2877" s="136">
        <f t="shared" si="440"/>
        <v>57320</v>
      </c>
      <c r="C2877" t="e">
        <f>SQRT(($C$5/2)^2-($C$5/2)^2*'(OLD) bottom seam length'!B2877^2/($C$6/2)^2)</f>
        <v>#DIV/0!</v>
      </c>
      <c r="E2877" s="136">
        <f t="shared" si="441"/>
        <v>57320</v>
      </c>
      <c r="F2877" t="e">
        <f>SQRT(($C$5/2)^2-($C$5/2)^2*'(OLD) bottom seam length'!E2877^2/($C$6/2)^2)</f>
        <v>#DIV/0!</v>
      </c>
      <c r="H2877" s="136">
        <f t="shared" si="442"/>
        <v>57320</v>
      </c>
      <c r="I2877" t="e">
        <f>SQRT(($C$5/2)^2-($C$5/2)^2*'(OLD) bottom seam length'!H2877^2/($C$6/2)^2)</f>
        <v>#DIV/0!</v>
      </c>
      <c r="K2877" s="136">
        <f t="shared" si="443"/>
        <v>57320</v>
      </c>
      <c r="L2877" t="e">
        <f>SQRT(($C$5/2)^2-($C$5/2)^2*'(OLD) bottom seam length'!K2877^2/($C$6/2)^2)</f>
        <v>#DIV/0!</v>
      </c>
      <c r="O2877" s="136">
        <f t="shared" si="444"/>
        <v>57320</v>
      </c>
      <c r="P2877" t="b">
        <f t="shared" si="445"/>
        <v>0</v>
      </c>
      <c r="T2877" s="136">
        <f t="shared" si="446"/>
        <v>57300</v>
      </c>
      <c r="U2877" t="e">
        <f>SQRT(($U$6/2)^2-($U$6/2)^2*'(OLD) bottom seam length'!T2877^2/($U$7/2)^2)</f>
        <v>#VALUE!</v>
      </c>
      <c r="W2877" s="136">
        <f t="shared" si="447"/>
        <v>57300</v>
      </c>
      <c r="X2877" t="e">
        <f>SQRT(($U$6/2)^2-($U$6/2)^2*'(OLD) bottom seam length'!W2877^2/($U$7/2)^2)</f>
        <v>#VALUE!</v>
      </c>
      <c r="Z2877" s="136">
        <f t="shared" si="448"/>
        <v>57300</v>
      </c>
      <c r="AA2877" t="e">
        <f>SQRT(($U$6/2)^2-($U$6/2)^2*'(OLD) bottom seam length'!Z2877^2/($U$7/2)^2)</f>
        <v>#VALUE!</v>
      </c>
      <c r="AC2877" s="136">
        <f t="shared" si="449"/>
        <v>57300</v>
      </c>
      <c r="AD2877" t="e">
        <f>SQRT(($U$6/2)^2-($U$6/2)^2*'(OLD) bottom seam length'!AC2877^2/($U$7/2)^2)</f>
        <v>#VALUE!</v>
      </c>
    </row>
    <row r="2878" spans="2:30">
      <c r="B2878" s="136">
        <f t="shared" si="440"/>
        <v>57340</v>
      </c>
      <c r="C2878" t="e">
        <f>SQRT(($C$5/2)^2-($C$5/2)^2*'(OLD) bottom seam length'!B2878^2/($C$6/2)^2)</f>
        <v>#DIV/0!</v>
      </c>
      <c r="E2878" s="136">
        <f t="shared" si="441"/>
        <v>57340</v>
      </c>
      <c r="F2878" t="e">
        <f>SQRT(($C$5/2)^2-($C$5/2)^2*'(OLD) bottom seam length'!E2878^2/($C$6/2)^2)</f>
        <v>#DIV/0!</v>
      </c>
      <c r="H2878" s="136">
        <f t="shared" si="442"/>
        <v>57340</v>
      </c>
      <c r="I2878" t="e">
        <f>SQRT(($C$5/2)^2-($C$5/2)^2*'(OLD) bottom seam length'!H2878^2/($C$6/2)^2)</f>
        <v>#DIV/0!</v>
      </c>
      <c r="K2878" s="136">
        <f t="shared" si="443"/>
        <v>57340</v>
      </c>
      <c r="L2878" t="e">
        <f>SQRT(($C$5/2)^2-($C$5/2)^2*'(OLD) bottom seam length'!K2878^2/($C$6/2)^2)</f>
        <v>#DIV/0!</v>
      </c>
      <c r="O2878" s="136">
        <f t="shared" si="444"/>
        <v>57340</v>
      </c>
      <c r="P2878" t="b">
        <f t="shared" si="445"/>
        <v>0</v>
      </c>
      <c r="T2878" s="136">
        <f t="shared" si="446"/>
        <v>57320</v>
      </c>
      <c r="U2878" t="e">
        <f>SQRT(($U$6/2)^2-($U$6/2)^2*'(OLD) bottom seam length'!T2878^2/($U$7/2)^2)</f>
        <v>#VALUE!</v>
      </c>
      <c r="W2878" s="136">
        <f t="shared" si="447"/>
        <v>57320</v>
      </c>
      <c r="X2878" t="e">
        <f>SQRT(($U$6/2)^2-($U$6/2)^2*'(OLD) bottom seam length'!W2878^2/($U$7/2)^2)</f>
        <v>#VALUE!</v>
      </c>
      <c r="Z2878" s="136">
        <f t="shared" si="448"/>
        <v>57320</v>
      </c>
      <c r="AA2878" t="e">
        <f>SQRT(($U$6/2)^2-($U$6/2)^2*'(OLD) bottom seam length'!Z2878^2/($U$7/2)^2)</f>
        <v>#VALUE!</v>
      </c>
      <c r="AC2878" s="136">
        <f t="shared" si="449"/>
        <v>57320</v>
      </c>
      <c r="AD2878" t="e">
        <f>SQRT(($U$6/2)^2-($U$6/2)^2*'(OLD) bottom seam length'!AC2878^2/($U$7/2)^2)</f>
        <v>#VALUE!</v>
      </c>
    </row>
    <row r="2879" spans="2:30">
      <c r="B2879" s="136">
        <f t="shared" si="440"/>
        <v>57360</v>
      </c>
      <c r="C2879" t="e">
        <f>SQRT(($C$5/2)^2-($C$5/2)^2*'(OLD) bottom seam length'!B2879^2/($C$6/2)^2)</f>
        <v>#DIV/0!</v>
      </c>
      <c r="E2879" s="136">
        <f t="shared" si="441"/>
        <v>57360</v>
      </c>
      <c r="F2879" t="e">
        <f>SQRT(($C$5/2)^2-($C$5/2)^2*'(OLD) bottom seam length'!E2879^2/($C$6/2)^2)</f>
        <v>#DIV/0!</v>
      </c>
      <c r="H2879" s="136">
        <f t="shared" si="442"/>
        <v>57360</v>
      </c>
      <c r="I2879" t="e">
        <f>SQRT(($C$5/2)^2-($C$5/2)^2*'(OLD) bottom seam length'!H2879^2/($C$6/2)^2)</f>
        <v>#DIV/0!</v>
      </c>
      <c r="K2879" s="136">
        <f t="shared" si="443"/>
        <v>57360</v>
      </c>
      <c r="L2879" t="e">
        <f>SQRT(($C$5/2)^2-($C$5/2)^2*'(OLD) bottom seam length'!K2879^2/($C$6/2)^2)</f>
        <v>#DIV/0!</v>
      </c>
      <c r="O2879" s="136">
        <f t="shared" si="444"/>
        <v>57360</v>
      </c>
      <c r="P2879" t="b">
        <f t="shared" si="445"/>
        <v>0</v>
      </c>
      <c r="T2879" s="136">
        <f t="shared" si="446"/>
        <v>57340</v>
      </c>
      <c r="U2879" t="e">
        <f>SQRT(($U$6/2)^2-($U$6/2)^2*'(OLD) bottom seam length'!T2879^2/($U$7/2)^2)</f>
        <v>#VALUE!</v>
      </c>
      <c r="W2879" s="136">
        <f t="shared" si="447"/>
        <v>57340</v>
      </c>
      <c r="X2879" t="e">
        <f>SQRT(($U$6/2)^2-($U$6/2)^2*'(OLD) bottom seam length'!W2879^2/($U$7/2)^2)</f>
        <v>#VALUE!</v>
      </c>
      <c r="Z2879" s="136">
        <f t="shared" si="448"/>
        <v>57340</v>
      </c>
      <c r="AA2879" t="e">
        <f>SQRT(($U$6/2)^2-($U$6/2)^2*'(OLD) bottom seam length'!Z2879^2/($U$7/2)^2)</f>
        <v>#VALUE!</v>
      </c>
      <c r="AC2879" s="136">
        <f t="shared" si="449"/>
        <v>57340</v>
      </c>
      <c r="AD2879" t="e">
        <f>SQRT(($U$6/2)^2-($U$6/2)^2*'(OLD) bottom seam length'!AC2879^2/($U$7/2)^2)</f>
        <v>#VALUE!</v>
      </c>
    </row>
    <row r="2880" spans="2:30">
      <c r="B2880" s="136">
        <f t="shared" si="440"/>
        <v>57380</v>
      </c>
      <c r="C2880" t="e">
        <f>SQRT(($C$5/2)^2-($C$5/2)^2*'(OLD) bottom seam length'!B2880^2/($C$6/2)^2)</f>
        <v>#DIV/0!</v>
      </c>
      <c r="E2880" s="136">
        <f t="shared" si="441"/>
        <v>57380</v>
      </c>
      <c r="F2880" t="e">
        <f>SQRT(($C$5/2)^2-($C$5/2)^2*'(OLD) bottom seam length'!E2880^2/($C$6/2)^2)</f>
        <v>#DIV/0!</v>
      </c>
      <c r="H2880" s="136">
        <f t="shared" si="442"/>
        <v>57380</v>
      </c>
      <c r="I2880" t="e">
        <f>SQRT(($C$5/2)^2-($C$5/2)^2*'(OLD) bottom seam length'!H2880^2/($C$6/2)^2)</f>
        <v>#DIV/0!</v>
      </c>
      <c r="K2880" s="136">
        <f t="shared" si="443"/>
        <v>57380</v>
      </c>
      <c r="L2880" t="e">
        <f>SQRT(($C$5/2)^2-($C$5/2)^2*'(OLD) bottom seam length'!K2880^2/($C$6/2)^2)</f>
        <v>#DIV/0!</v>
      </c>
      <c r="O2880" s="136">
        <f t="shared" si="444"/>
        <v>57380</v>
      </c>
      <c r="P2880" t="b">
        <f t="shared" si="445"/>
        <v>0</v>
      </c>
      <c r="T2880" s="136">
        <f t="shared" si="446"/>
        <v>57360</v>
      </c>
      <c r="U2880" t="e">
        <f>SQRT(($U$6/2)^2-($U$6/2)^2*'(OLD) bottom seam length'!T2880^2/($U$7/2)^2)</f>
        <v>#VALUE!</v>
      </c>
      <c r="W2880" s="136">
        <f t="shared" si="447"/>
        <v>57360</v>
      </c>
      <c r="X2880" t="e">
        <f>SQRT(($U$6/2)^2-($U$6/2)^2*'(OLD) bottom seam length'!W2880^2/($U$7/2)^2)</f>
        <v>#VALUE!</v>
      </c>
      <c r="Z2880" s="136">
        <f t="shared" si="448"/>
        <v>57360</v>
      </c>
      <c r="AA2880" t="e">
        <f>SQRT(($U$6/2)^2-($U$6/2)^2*'(OLD) bottom seam length'!Z2880^2/($U$7/2)^2)</f>
        <v>#VALUE!</v>
      </c>
      <c r="AC2880" s="136">
        <f t="shared" si="449"/>
        <v>57360</v>
      </c>
      <c r="AD2880" t="e">
        <f>SQRT(($U$6/2)^2-($U$6/2)^2*'(OLD) bottom seam length'!AC2880^2/($U$7/2)^2)</f>
        <v>#VALUE!</v>
      </c>
    </row>
    <row r="2881" spans="2:30">
      <c r="B2881" s="136">
        <f t="shared" si="440"/>
        <v>57400</v>
      </c>
      <c r="C2881" t="e">
        <f>SQRT(($C$5/2)^2-($C$5/2)^2*'(OLD) bottom seam length'!B2881^2/($C$6/2)^2)</f>
        <v>#DIV/0!</v>
      </c>
      <c r="E2881" s="136">
        <f t="shared" si="441"/>
        <v>57400</v>
      </c>
      <c r="F2881" t="e">
        <f>SQRT(($C$5/2)^2-($C$5/2)^2*'(OLD) bottom seam length'!E2881^2/($C$6/2)^2)</f>
        <v>#DIV/0!</v>
      </c>
      <c r="H2881" s="136">
        <f t="shared" si="442"/>
        <v>57400</v>
      </c>
      <c r="I2881" t="e">
        <f>SQRT(($C$5/2)^2-($C$5/2)^2*'(OLD) bottom seam length'!H2881^2/($C$6/2)^2)</f>
        <v>#DIV/0!</v>
      </c>
      <c r="K2881" s="136">
        <f t="shared" si="443"/>
        <v>57400</v>
      </c>
      <c r="L2881" t="e">
        <f>SQRT(($C$5/2)^2-($C$5/2)^2*'(OLD) bottom seam length'!K2881^2/($C$6/2)^2)</f>
        <v>#DIV/0!</v>
      </c>
      <c r="O2881" s="136">
        <f t="shared" si="444"/>
        <v>57400</v>
      </c>
      <c r="P2881" t="b">
        <f t="shared" si="445"/>
        <v>0</v>
      </c>
      <c r="T2881" s="136">
        <f t="shared" si="446"/>
        <v>57380</v>
      </c>
      <c r="U2881" t="e">
        <f>SQRT(($U$6/2)^2-($U$6/2)^2*'(OLD) bottom seam length'!T2881^2/($U$7/2)^2)</f>
        <v>#VALUE!</v>
      </c>
      <c r="W2881" s="136">
        <f t="shared" si="447"/>
        <v>57380</v>
      </c>
      <c r="X2881" t="e">
        <f>SQRT(($U$6/2)^2-($U$6/2)^2*'(OLD) bottom seam length'!W2881^2/($U$7/2)^2)</f>
        <v>#VALUE!</v>
      </c>
      <c r="Z2881" s="136">
        <f t="shared" si="448"/>
        <v>57380</v>
      </c>
      <c r="AA2881" t="e">
        <f>SQRT(($U$6/2)^2-($U$6/2)^2*'(OLD) bottom seam length'!Z2881^2/($U$7/2)^2)</f>
        <v>#VALUE!</v>
      </c>
      <c r="AC2881" s="136">
        <f t="shared" si="449"/>
        <v>57380</v>
      </c>
      <c r="AD2881" t="e">
        <f>SQRT(($U$6/2)^2-($U$6/2)^2*'(OLD) bottom seam length'!AC2881^2/($U$7/2)^2)</f>
        <v>#VALUE!</v>
      </c>
    </row>
    <row r="2882" spans="2:30">
      <c r="B2882" s="136">
        <f t="shared" si="440"/>
        <v>57420</v>
      </c>
      <c r="C2882" t="e">
        <f>SQRT(($C$5/2)^2-($C$5/2)^2*'(OLD) bottom seam length'!B2882^2/($C$6/2)^2)</f>
        <v>#DIV/0!</v>
      </c>
      <c r="E2882" s="136">
        <f t="shared" si="441"/>
        <v>57420</v>
      </c>
      <c r="F2882" t="e">
        <f>SQRT(($C$5/2)^2-($C$5/2)^2*'(OLD) bottom seam length'!E2882^2/($C$6/2)^2)</f>
        <v>#DIV/0!</v>
      </c>
      <c r="H2882" s="136">
        <f t="shared" si="442"/>
        <v>57420</v>
      </c>
      <c r="I2882" t="e">
        <f>SQRT(($C$5/2)^2-($C$5/2)^2*'(OLD) bottom seam length'!H2882^2/($C$6/2)^2)</f>
        <v>#DIV/0!</v>
      </c>
      <c r="K2882" s="136">
        <f t="shared" si="443"/>
        <v>57420</v>
      </c>
      <c r="L2882" t="e">
        <f>SQRT(($C$5/2)^2-($C$5/2)^2*'(OLD) bottom seam length'!K2882^2/($C$6/2)^2)</f>
        <v>#DIV/0!</v>
      </c>
      <c r="O2882" s="136">
        <f t="shared" si="444"/>
        <v>57420</v>
      </c>
      <c r="P2882" t="b">
        <f t="shared" si="445"/>
        <v>0</v>
      </c>
      <c r="T2882" s="136">
        <f t="shared" si="446"/>
        <v>57400</v>
      </c>
      <c r="U2882" t="e">
        <f>SQRT(($U$6/2)^2-($U$6/2)^2*'(OLD) bottom seam length'!T2882^2/($U$7/2)^2)</f>
        <v>#VALUE!</v>
      </c>
      <c r="W2882" s="136">
        <f t="shared" si="447"/>
        <v>57400</v>
      </c>
      <c r="X2882" t="e">
        <f>SQRT(($U$6/2)^2-($U$6/2)^2*'(OLD) bottom seam length'!W2882^2/($U$7/2)^2)</f>
        <v>#VALUE!</v>
      </c>
      <c r="Z2882" s="136">
        <f t="shared" si="448"/>
        <v>57400</v>
      </c>
      <c r="AA2882" t="e">
        <f>SQRT(($U$6/2)^2-($U$6/2)^2*'(OLD) bottom seam length'!Z2882^2/($U$7/2)^2)</f>
        <v>#VALUE!</v>
      </c>
      <c r="AC2882" s="136">
        <f t="shared" si="449"/>
        <v>57400</v>
      </c>
      <c r="AD2882" t="e">
        <f>SQRT(($U$6/2)^2-($U$6/2)^2*'(OLD) bottom seam length'!AC2882^2/($U$7/2)^2)</f>
        <v>#VALUE!</v>
      </c>
    </row>
    <row r="2883" spans="2:30">
      <c r="B2883" s="136">
        <f t="shared" si="440"/>
        <v>57440</v>
      </c>
      <c r="C2883" t="e">
        <f>SQRT(($C$5/2)^2-($C$5/2)^2*'(OLD) bottom seam length'!B2883^2/($C$6/2)^2)</f>
        <v>#DIV/0!</v>
      </c>
      <c r="E2883" s="136">
        <f t="shared" si="441"/>
        <v>57440</v>
      </c>
      <c r="F2883" t="e">
        <f>SQRT(($C$5/2)^2-($C$5/2)^2*'(OLD) bottom seam length'!E2883^2/($C$6/2)^2)</f>
        <v>#DIV/0!</v>
      </c>
      <c r="H2883" s="136">
        <f t="shared" si="442"/>
        <v>57440</v>
      </c>
      <c r="I2883" t="e">
        <f>SQRT(($C$5/2)^2-($C$5/2)^2*'(OLD) bottom seam length'!H2883^2/($C$6/2)^2)</f>
        <v>#DIV/0!</v>
      </c>
      <c r="K2883" s="136">
        <f t="shared" si="443"/>
        <v>57440</v>
      </c>
      <c r="L2883" t="e">
        <f>SQRT(($C$5/2)^2-($C$5/2)^2*'(OLD) bottom seam length'!K2883^2/($C$6/2)^2)</f>
        <v>#DIV/0!</v>
      </c>
      <c r="O2883" s="136">
        <f t="shared" si="444"/>
        <v>57440</v>
      </c>
      <c r="P2883" t="b">
        <f t="shared" si="445"/>
        <v>0</v>
      </c>
      <c r="T2883" s="136">
        <f t="shared" si="446"/>
        <v>57420</v>
      </c>
      <c r="U2883" t="e">
        <f>SQRT(($U$6/2)^2-($U$6/2)^2*'(OLD) bottom seam length'!T2883^2/($U$7/2)^2)</f>
        <v>#VALUE!</v>
      </c>
      <c r="W2883" s="136">
        <f t="shared" si="447"/>
        <v>57420</v>
      </c>
      <c r="X2883" t="e">
        <f>SQRT(($U$6/2)^2-($U$6/2)^2*'(OLD) bottom seam length'!W2883^2/($U$7/2)^2)</f>
        <v>#VALUE!</v>
      </c>
      <c r="Z2883" s="136">
        <f t="shared" si="448"/>
        <v>57420</v>
      </c>
      <c r="AA2883" t="e">
        <f>SQRT(($U$6/2)^2-($U$6/2)^2*'(OLD) bottom seam length'!Z2883^2/($U$7/2)^2)</f>
        <v>#VALUE!</v>
      </c>
      <c r="AC2883" s="136">
        <f t="shared" si="449"/>
        <v>57420</v>
      </c>
      <c r="AD2883" t="e">
        <f>SQRT(($U$6/2)^2-($U$6/2)^2*'(OLD) bottom seam length'!AC2883^2/($U$7/2)^2)</f>
        <v>#VALUE!</v>
      </c>
    </row>
    <row r="2884" spans="2:30">
      <c r="B2884" s="136">
        <f t="shared" si="440"/>
        <v>57460</v>
      </c>
      <c r="C2884" t="e">
        <f>SQRT(($C$5/2)^2-($C$5/2)^2*'(OLD) bottom seam length'!B2884^2/($C$6/2)^2)</f>
        <v>#DIV/0!</v>
      </c>
      <c r="E2884" s="136">
        <f t="shared" si="441"/>
        <v>57460</v>
      </c>
      <c r="F2884" t="e">
        <f>SQRT(($C$5/2)^2-($C$5/2)^2*'(OLD) bottom seam length'!E2884^2/($C$6/2)^2)</f>
        <v>#DIV/0!</v>
      </c>
      <c r="H2884" s="136">
        <f t="shared" si="442"/>
        <v>57460</v>
      </c>
      <c r="I2884" t="e">
        <f>SQRT(($C$5/2)^2-($C$5/2)^2*'(OLD) bottom seam length'!H2884^2/($C$6/2)^2)</f>
        <v>#DIV/0!</v>
      </c>
      <c r="K2884" s="136">
        <f t="shared" si="443"/>
        <v>57460</v>
      </c>
      <c r="L2884" t="e">
        <f>SQRT(($C$5/2)^2-($C$5/2)^2*'(OLD) bottom seam length'!K2884^2/($C$6/2)^2)</f>
        <v>#DIV/0!</v>
      </c>
      <c r="O2884" s="136">
        <f t="shared" si="444"/>
        <v>57460</v>
      </c>
      <c r="P2884" t="b">
        <f t="shared" si="445"/>
        <v>0</v>
      </c>
      <c r="T2884" s="136">
        <f t="shared" si="446"/>
        <v>57440</v>
      </c>
      <c r="U2884" t="e">
        <f>SQRT(($U$6/2)^2-($U$6/2)^2*'(OLD) bottom seam length'!T2884^2/($U$7/2)^2)</f>
        <v>#VALUE!</v>
      </c>
      <c r="W2884" s="136">
        <f t="shared" si="447"/>
        <v>57440</v>
      </c>
      <c r="X2884" t="e">
        <f>SQRT(($U$6/2)^2-($U$6/2)^2*'(OLD) bottom seam length'!W2884^2/($U$7/2)^2)</f>
        <v>#VALUE!</v>
      </c>
      <c r="Z2884" s="136">
        <f t="shared" si="448"/>
        <v>57440</v>
      </c>
      <c r="AA2884" t="e">
        <f>SQRT(($U$6/2)^2-($U$6/2)^2*'(OLD) bottom seam length'!Z2884^2/($U$7/2)^2)</f>
        <v>#VALUE!</v>
      </c>
      <c r="AC2884" s="136">
        <f t="shared" si="449"/>
        <v>57440</v>
      </c>
      <c r="AD2884" t="e">
        <f>SQRT(($U$6/2)^2-($U$6/2)^2*'(OLD) bottom seam length'!AC2884^2/($U$7/2)^2)</f>
        <v>#VALUE!</v>
      </c>
    </row>
    <row r="2885" spans="2:30">
      <c r="B2885" s="136">
        <f t="shared" si="440"/>
        <v>57480</v>
      </c>
      <c r="C2885" t="e">
        <f>SQRT(($C$5/2)^2-($C$5/2)^2*'(OLD) bottom seam length'!B2885^2/($C$6/2)^2)</f>
        <v>#DIV/0!</v>
      </c>
      <c r="E2885" s="136">
        <f t="shared" si="441"/>
        <v>57480</v>
      </c>
      <c r="F2885" t="e">
        <f>SQRT(($C$5/2)^2-($C$5/2)^2*'(OLD) bottom seam length'!E2885^2/($C$6/2)^2)</f>
        <v>#DIV/0!</v>
      </c>
      <c r="H2885" s="136">
        <f t="shared" si="442"/>
        <v>57480</v>
      </c>
      <c r="I2885" t="e">
        <f>SQRT(($C$5/2)^2-($C$5/2)^2*'(OLD) bottom seam length'!H2885^2/($C$6/2)^2)</f>
        <v>#DIV/0!</v>
      </c>
      <c r="K2885" s="136">
        <f t="shared" si="443"/>
        <v>57480</v>
      </c>
      <c r="L2885" t="e">
        <f>SQRT(($C$5/2)^2-($C$5/2)^2*'(OLD) bottom seam length'!K2885^2/($C$6/2)^2)</f>
        <v>#DIV/0!</v>
      </c>
      <c r="O2885" s="136">
        <f t="shared" si="444"/>
        <v>57480</v>
      </c>
      <c r="P2885" t="b">
        <f t="shared" si="445"/>
        <v>0</v>
      </c>
      <c r="T2885" s="136">
        <f t="shared" si="446"/>
        <v>57460</v>
      </c>
      <c r="U2885" t="e">
        <f>SQRT(($U$6/2)^2-($U$6/2)^2*'(OLD) bottom seam length'!T2885^2/($U$7/2)^2)</f>
        <v>#VALUE!</v>
      </c>
      <c r="W2885" s="136">
        <f t="shared" si="447"/>
        <v>57460</v>
      </c>
      <c r="X2885" t="e">
        <f>SQRT(($U$6/2)^2-($U$6/2)^2*'(OLD) bottom seam length'!W2885^2/($U$7/2)^2)</f>
        <v>#VALUE!</v>
      </c>
      <c r="Z2885" s="136">
        <f t="shared" si="448"/>
        <v>57460</v>
      </c>
      <c r="AA2885" t="e">
        <f>SQRT(($U$6/2)^2-($U$6/2)^2*'(OLD) bottom seam length'!Z2885^2/($U$7/2)^2)</f>
        <v>#VALUE!</v>
      </c>
      <c r="AC2885" s="136">
        <f t="shared" si="449"/>
        <v>57460</v>
      </c>
      <c r="AD2885" t="e">
        <f>SQRT(($U$6/2)^2-($U$6/2)^2*'(OLD) bottom seam length'!AC2885^2/($U$7/2)^2)</f>
        <v>#VALUE!</v>
      </c>
    </row>
    <row r="2886" spans="2:30">
      <c r="B2886" s="136">
        <f t="shared" si="440"/>
        <v>57500</v>
      </c>
      <c r="C2886" t="e">
        <f>SQRT(($C$5/2)^2-($C$5/2)^2*'(OLD) bottom seam length'!B2886^2/($C$6/2)^2)</f>
        <v>#DIV/0!</v>
      </c>
      <c r="E2886" s="136">
        <f t="shared" si="441"/>
        <v>57500</v>
      </c>
      <c r="F2886" t="e">
        <f>SQRT(($C$5/2)^2-($C$5/2)^2*'(OLD) bottom seam length'!E2886^2/($C$6/2)^2)</f>
        <v>#DIV/0!</v>
      </c>
      <c r="H2886" s="136">
        <f t="shared" si="442"/>
        <v>57500</v>
      </c>
      <c r="I2886" t="e">
        <f>SQRT(($C$5/2)^2-($C$5/2)^2*'(OLD) bottom seam length'!H2886^2/($C$6/2)^2)</f>
        <v>#DIV/0!</v>
      </c>
      <c r="K2886" s="136">
        <f t="shared" si="443"/>
        <v>57500</v>
      </c>
      <c r="L2886" t="e">
        <f>SQRT(($C$5/2)^2-($C$5/2)^2*'(OLD) bottom seam length'!K2886^2/($C$6/2)^2)</f>
        <v>#DIV/0!</v>
      </c>
      <c r="O2886" s="136">
        <f t="shared" si="444"/>
        <v>57500</v>
      </c>
      <c r="P2886" t="b">
        <f t="shared" si="445"/>
        <v>0</v>
      </c>
      <c r="T2886" s="136">
        <f t="shared" si="446"/>
        <v>57480</v>
      </c>
      <c r="U2886" t="e">
        <f>SQRT(($U$6/2)^2-($U$6/2)^2*'(OLD) bottom seam length'!T2886^2/($U$7/2)^2)</f>
        <v>#VALUE!</v>
      </c>
      <c r="W2886" s="136">
        <f t="shared" si="447"/>
        <v>57480</v>
      </c>
      <c r="X2886" t="e">
        <f>SQRT(($U$6/2)^2-($U$6/2)^2*'(OLD) bottom seam length'!W2886^2/($U$7/2)^2)</f>
        <v>#VALUE!</v>
      </c>
      <c r="Z2886" s="136">
        <f t="shared" si="448"/>
        <v>57480</v>
      </c>
      <c r="AA2886" t="e">
        <f>SQRT(($U$6/2)^2-($U$6/2)^2*'(OLD) bottom seam length'!Z2886^2/($U$7/2)^2)</f>
        <v>#VALUE!</v>
      </c>
      <c r="AC2886" s="136">
        <f t="shared" si="449"/>
        <v>57480</v>
      </c>
      <c r="AD2886" t="e">
        <f>SQRT(($U$6/2)^2-($U$6/2)^2*'(OLD) bottom seam length'!AC2886^2/($U$7/2)^2)</f>
        <v>#VALUE!</v>
      </c>
    </row>
    <row r="2887" spans="2:30">
      <c r="B2887" s="136">
        <f t="shared" si="440"/>
        <v>57520</v>
      </c>
      <c r="C2887" t="e">
        <f>SQRT(($C$5/2)^2-($C$5/2)^2*'(OLD) bottom seam length'!B2887^2/($C$6/2)^2)</f>
        <v>#DIV/0!</v>
      </c>
      <c r="E2887" s="136">
        <f t="shared" si="441"/>
        <v>57520</v>
      </c>
      <c r="F2887" t="e">
        <f>SQRT(($C$5/2)^2-($C$5/2)^2*'(OLD) bottom seam length'!E2887^2/($C$6/2)^2)</f>
        <v>#DIV/0!</v>
      </c>
      <c r="H2887" s="136">
        <f t="shared" si="442"/>
        <v>57520</v>
      </c>
      <c r="I2887" t="e">
        <f>SQRT(($C$5/2)^2-($C$5/2)^2*'(OLD) bottom seam length'!H2887^2/($C$6/2)^2)</f>
        <v>#DIV/0!</v>
      </c>
      <c r="K2887" s="136">
        <f t="shared" si="443"/>
        <v>57520</v>
      </c>
      <c r="L2887" t="e">
        <f>SQRT(($C$5/2)^2-($C$5/2)^2*'(OLD) bottom seam length'!K2887^2/($C$6/2)^2)</f>
        <v>#DIV/0!</v>
      </c>
      <c r="O2887" s="136">
        <f t="shared" si="444"/>
        <v>57520</v>
      </c>
      <c r="P2887" t="b">
        <f t="shared" si="445"/>
        <v>0</v>
      </c>
      <c r="T2887" s="136">
        <f t="shared" si="446"/>
        <v>57500</v>
      </c>
      <c r="U2887" t="e">
        <f>SQRT(($U$6/2)^2-($U$6/2)^2*'(OLD) bottom seam length'!T2887^2/($U$7/2)^2)</f>
        <v>#VALUE!</v>
      </c>
      <c r="W2887" s="136">
        <f t="shared" si="447"/>
        <v>57500</v>
      </c>
      <c r="X2887" t="e">
        <f>SQRT(($U$6/2)^2-($U$6/2)^2*'(OLD) bottom seam length'!W2887^2/($U$7/2)^2)</f>
        <v>#VALUE!</v>
      </c>
      <c r="Z2887" s="136">
        <f t="shared" si="448"/>
        <v>57500</v>
      </c>
      <c r="AA2887" t="e">
        <f>SQRT(($U$6/2)^2-($U$6/2)^2*'(OLD) bottom seam length'!Z2887^2/($U$7/2)^2)</f>
        <v>#VALUE!</v>
      </c>
      <c r="AC2887" s="136">
        <f t="shared" si="449"/>
        <v>57500</v>
      </c>
      <c r="AD2887" t="e">
        <f>SQRT(($U$6/2)^2-($U$6/2)^2*'(OLD) bottom seam length'!AC2887^2/($U$7/2)^2)</f>
        <v>#VALUE!</v>
      </c>
    </row>
    <row r="2888" spans="2:30">
      <c r="B2888" s="136">
        <f t="shared" si="440"/>
        <v>57540</v>
      </c>
      <c r="C2888" t="e">
        <f>SQRT(($C$5/2)^2-($C$5/2)^2*'(OLD) bottom seam length'!B2888^2/($C$6/2)^2)</f>
        <v>#DIV/0!</v>
      </c>
      <c r="E2888" s="136">
        <f t="shared" si="441"/>
        <v>57540</v>
      </c>
      <c r="F2888" t="e">
        <f>SQRT(($C$5/2)^2-($C$5/2)^2*'(OLD) bottom seam length'!E2888^2/($C$6/2)^2)</f>
        <v>#DIV/0!</v>
      </c>
      <c r="H2888" s="136">
        <f t="shared" si="442"/>
        <v>57540</v>
      </c>
      <c r="I2888" t="e">
        <f>SQRT(($C$5/2)^2-($C$5/2)^2*'(OLD) bottom seam length'!H2888^2/($C$6/2)^2)</f>
        <v>#DIV/0!</v>
      </c>
      <c r="K2888" s="136">
        <f t="shared" si="443"/>
        <v>57540</v>
      </c>
      <c r="L2888" t="e">
        <f>SQRT(($C$5/2)^2-($C$5/2)^2*'(OLD) bottom seam length'!K2888^2/($C$6/2)^2)</f>
        <v>#DIV/0!</v>
      </c>
      <c r="O2888" s="136">
        <f t="shared" si="444"/>
        <v>57540</v>
      </c>
      <c r="P2888" t="b">
        <f t="shared" si="445"/>
        <v>0</v>
      </c>
      <c r="T2888" s="136">
        <f t="shared" si="446"/>
        <v>57520</v>
      </c>
      <c r="U2888" t="e">
        <f>SQRT(($U$6/2)^2-($U$6/2)^2*'(OLD) bottom seam length'!T2888^2/($U$7/2)^2)</f>
        <v>#VALUE!</v>
      </c>
      <c r="W2888" s="136">
        <f t="shared" si="447"/>
        <v>57520</v>
      </c>
      <c r="X2888" t="e">
        <f>SQRT(($U$6/2)^2-($U$6/2)^2*'(OLD) bottom seam length'!W2888^2/($U$7/2)^2)</f>
        <v>#VALUE!</v>
      </c>
      <c r="Z2888" s="136">
        <f t="shared" si="448"/>
        <v>57520</v>
      </c>
      <c r="AA2888" t="e">
        <f>SQRT(($U$6/2)^2-($U$6/2)^2*'(OLD) bottom seam length'!Z2888^2/($U$7/2)^2)</f>
        <v>#VALUE!</v>
      </c>
      <c r="AC2888" s="136">
        <f t="shared" si="449"/>
        <v>57520</v>
      </c>
      <c r="AD2888" t="e">
        <f>SQRT(($U$6/2)^2-($U$6/2)^2*'(OLD) bottom seam length'!AC2888^2/($U$7/2)^2)</f>
        <v>#VALUE!</v>
      </c>
    </row>
    <row r="2889" spans="2:30">
      <c r="B2889" s="136">
        <f t="shared" si="440"/>
        <v>57560</v>
      </c>
      <c r="C2889" t="e">
        <f>SQRT(($C$5/2)^2-($C$5/2)^2*'(OLD) bottom seam length'!B2889^2/($C$6/2)^2)</f>
        <v>#DIV/0!</v>
      </c>
      <c r="E2889" s="136">
        <f t="shared" si="441"/>
        <v>57560</v>
      </c>
      <c r="F2889" t="e">
        <f>SQRT(($C$5/2)^2-($C$5/2)^2*'(OLD) bottom seam length'!E2889^2/($C$6/2)^2)</f>
        <v>#DIV/0!</v>
      </c>
      <c r="H2889" s="136">
        <f t="shared" si="442"/>
        <v>57560</v>
      </c>
      <c r="I2889" t="e">
        <f>SQRT(($C$5/2)^2-($C$5/2)^2*'(OLD) bottom seam length'!H2889^2/($C$6/2)^2)</f>
        <v>#DIV/0!</v>
      </c>
      <c r="K2889" s="136">
        <f t="shared" si="443"/>
        <v>57560</v>
      </c>
      <c r="L2889" t="e">
        <f>SQRT(($C$5/2)^2-($C$5/2)^2*'(OLD) bottom seam length'!K2889^2/($C$6/2)^2)</f>
        <v>#DIV/0!</v>
      </c>
      <c r="O2889" s="136">
        <f t="shared" si="444"/>
        <v>57560</v>
      </c>
      <c r="P2889" t="b">
        <f t="shared" si="445"/>
        <v>0</v>
      </c>
      <c r="T2889" s="136">
        <f t="shared" si="446"/>
        <v>57540</v>
      </c>
      <c r="U2889" t="e">
        <f>SQRT(($U$6/2)^2-($U$6/2)^2*'(OLD) bottom seam length'!T2889^2/($U$7/2)^2)</f>
        <v>#VALUE!</v>
      </c>
      <c r="W2889" s="136">
        <f t="shared" si="447"/>
        <v>57540</v>
      </c>
      <c r="X2889" t="e">
        <f>SQRT(($U$6/2)^2-($U$6/2)^2*'(OLD) bottom seam length'!W2889^2/($U$7/2)^2)</f>
        <v>#VALUE!</v>
      </c>
      <c r="Z2889" s="136">
        <f t="shared" si="448"/>
        <v>57540</v>
      </c>
      <c r="AA2889" t="e">
        <f>SQRT(($U$6/2)^2-($U$6/2)^2*'(OLD) bottom seam length'!Z2889^2/($U$7/2)^2)</f>
        <v>#VALUE!</v>
      </c>
      <c r="AC2889" s="136">
        <f t="shared" si="449"/>
        <v>57540</v>
      </c>
      <c r="AD2889" t="e">
        <f>SQRT(($U$6/2)^2-($U$6/2)^2*'(OLD) bottom seam length'!AC2889^2/($U$7/2)^2)</f>
        <v>#VALUE!</v>
      </c>
    </row>
    <row r="2890" spans="2:30">
      <c r="B2890" s="136">
        <f t="shared" si="440"/>
        <v>57580</v>
      </c>
      <c r="C2890" t="e">
        <f>SQRT(($C$5/2)^2-($C$5/2)^2*'(OLD) bottom seam length'!B2890^2/($C$6/2)^2)</f>
        <v>#DIV/0!</v>
      </c>
      <c r="E2890" s="136">
        <f t="shared" si="441"/>
        <v>57580</v>
      </c>
      <c r="F2890" t="e">
        <f>SQRT(($C$5/2)^2-($C$5/2)^2*'(OLD) bottom seam length'!E2890^2/($C$6/2)^2)</f>
        <v>#DIV/0!</v>
      </c>
      <c r="H2890" s="136">
        <f t="shared" si="442"/>
        <v>57580</v>
      </c>
      <c r="I2890" t="e">
        <f>SQRT(($C$5/2)^2-($C$5/2)^2*'(OLD) bottom seam length'!H2890^2/($C$6/2)^2)</f>
        <v>#DIV/0!</v>
      </c>
      <c r="K2890" s="136">
        <f t="shared" si="443"/>
        <v>57580</v>
      </c>
      <c r="L2890" t="e">
        <f>SQRT(($C$5/2)^2-($C$5/2)^2*'(OLD) bottom seam length'!K2890^2/($C$6/2)^2)</f>
        <v>#DIV/0!</v>
      </c>
      <c r="O2890" s="136">
        <f t="shared" si="444"/>
        <v>57580</v>
      </c>
      <c r="P2890" t="b">
        <f t="shared" si="445"/>
        <v>0</v>
      </c>
      <c r="T2890" s="136">
        <f t="shared" si="446"/>
        <v>57560</v>
      </c>
      <c r="U2890" t="e">
        <f>SQRT(($U$6/2)^2-($U$6/2)^2*'(OLD) bottom seam length'!T2890^2/($U$7/2)^2)</f>
        <v>#VALUE!</v>
      </c>
      <c r="W2890" s="136">
        <f t="shared" si="447"/>
        <v>57560</v>
      </c>
      <c r="X2890" t="e">
        <f>SQRT(($U$6/2)^2-($U$6/2)^2*'(OLD) bottom seam length'!W2890^2/($U$7/2)^2)</f>
        <v>#VALUE!</v>
      </c>
      <c r="Z2890" s="136">
        <f t="shared" si="448"/>
        <v>57560</v>
      </c>
      <c r="AA2890" t="e">
        <f>SQRT(($U$6/2)^2-($U$6/2)^2*'(OLD) bottom seam length'!Z2890^2/($U$7/2)^2)</f>
        <v>#VALUE!</v>
      </c>
      <c r="AC2890" s="136">
        <f t="shared" si="449"/>
        <v>57560</v>
      </c>
      <c r="AD2890" t="e">
        <f>SQRT(($U$6/2)^2-($U$6/2)^2*'(OLD) bottom seam length'!AC2890^2/($U$7/2)^2)</f>
        <v>#VALUE!</v>
      </c>
    </row>
    <row r="2891" spans="2:30">
      <c r="B2891" s="136">
        <f t="shared" si="440"/>
        <v>57600</v>
      </c>
      <c r="C2891" t="e">
        <f>SQRT(($C$5/2)^2-($C$5/2)^2*'(OLD) bottom seam length'!B2891^2/($C$6/2)^2)</f>
        <v>#DIV/0!</v>
      </c>
      <c r="E2891" s="136">
        <f t="shared" si="441"/>
        <v>57600</v>
      </c>
      <c r="F2891" t="e">
        <f>SQRT(($C$5/2)^2-($C$5/2)^2*'(OLD) bottom seam length'!E2891^2/($C$6/2)^2)</f>
        <v>#DIV/0!</v>
      </c>
      <c r="H2891" s="136">
        <f t="shared" si="442"/>
        <v>57600</v>
      </c>
      <c r="I2891" t="e">
        <f>SQRT(($C$5/2)^2-($C$5/2)^2*'(OLD) bottom seam length'!H2891^2/($C$6/2)^2)</f>
        <v>#DIV/0!</v>
      </c>
      <c r="K2891" s="136">
        <f t="shared" si="443"/>
        <v>57600</v>
      </c>
      <c r="L2891" t="e">
        <f>SQRT(($C$5/2)^2-($C$5/2)^2*'(OLD) bottom seam length'!K2891^2/($C$6/2)^2)</f>
        <v>#DIV/0!</v>
      </c>
      <c r="O2891" s="136">
        <f t="shared" si="444"/>
        <v>57600</v>
      </c>
      <c r="P2891" t="b">
        <f t="shared" si="445"/>
        <v>0</v>
      </c>
      <c r="T2891" s="136">
        <f t="shared" si="446"/>
        <v>57580</v>
      </c>
      <c r="U2891" t="e">
        <f>SQRT(($U$6/2)^2-($U$6/2)^2*'(OLD) bottom seam length'!T2891^2/($U$7/2)^2)</f>
        <v>#VALUE!</v>
      </c>
      <c r="W2891" s="136">
        <f t="shared" si="447"/>
        <v>57580</v>
      </c>
      <c r="X2891" t="e">
        <f>SQRT(($U$6/2)^2-($U$6/2)^2*'(OLD) bottom seam length'!W2891^2/($U$7/2)^2)</f>
        <v>#VALUE!</v>
      </c>
      <c r="Z2891" s="136">
        <f t="shared" si="448"/>
        <v>57580</v>
      </c>
      <c r="AA2891" t="e">
        <f>SQRT(($U$6/2)^2-($U$6/2)^2*'(OLD) bottom seam length'!Z2891^2/($U$7/2)^2)</f>
        <v>#VALUE!</v>
      </c>
      <c r="AC2891" s="136">
        <f t="shared" si="449"/>
        <v>57580</v>
      </c>
      <c r="AD2891" t="e">
        <f>SQRT(($U$6/2)^2-($U$6/2)^2*'(OLD) bottom seam length'!AC2891^2/($U$7/2)^2)</f>
        <v>#VALUE!</v>
      </c>
    </row>
    <row r="2892" spans="2:30">
      <c r="B2892" s="136">
        <f t="shared" ref="B2892:B2955" si="450">B2891+$C$7</f>
        <v>57620</v>
      </c>
      <c r="C2892" t="e">
        <f>SQRT(($C$5/2)^2-($C$5/2)^2*'(OLD) bottom seam length'!B2892^2/($C$6/2)^2)</f>
        <v>#DIV/0!</v>
      </c>
      <c r="E2892" s="136">
        <f t="shared" ref="E2892:E2955" si="451">E2891+$C$7</f>
        <v>57620</v>
      </c>
      <c r="F2892" t="e">
        <f>SQRT(($C$5/2)^2-($C$5/2)^2*'(OLD) bottom seam length'!E2892^2/($C$6/2)^2)</f>
        <v>#DIV/0!</v>
      </c>
      <c r="H2892" s="136">
        <f t="shared" ref="H2892:H2955" si="452">H2891+$C$7</f>
        <v>57620</v>
      </c>
      <c r="I2892" t="e">
        <f>SQRT(($C$5/2)^2-($C$5/2)^2*'(OLD) bottom seam length'!H2892^2/($C$6/2)^2)</f>
        <v>#DIV/0!</v>
      </c>
      <c r="K2892" s="136">
        <f t="shared" ref="K2892:K2955" si="453">K2891+$C$7</f>
        <v>57620</v>
      </c>
      <c r="L2892" t="e">
        <f>SQRT(($C$5/2)^2-($C$5/2)^2*'(OLD) bottom seam length'!K2892^2/($C$6/2)^2)</f>
        <v>#DIV/0!</v>
      </c>
      <c r="O2892" s="136">
        <f t="shared" ref="O2892:O2955" si="454">O2891+$C$7</f>
        <v>57620</v>
      </c>
      <c r="P2892" t="b">
        <f t="shared" ref="P2892:P2955" si="455">IF(O2892&lt;=$P$6,$P$5)</f>
        <v>0</v>
      </c>
      <c r="T2892" s="136">
        <f t="shared" si="446"/>
        <v>57600</v>
      </c>
      <c r="U2892" t="e">
        <f>SQRT(($U$6/2)^2-($U$6/2)^2*'(OLD) bottom seam length'!T2892^2/($U$7/2)^2)</f>
        <v>#VALUE!</v>
      </c>
      <c r="W2892" s="136">
        <f t="shared" si="447"/>
        <v>57600</v>
      </c>
      <c r="X2892" t="e">
        <f>SQRT(($U$6/2)^2-($U$6/2)^2*'(OLD) bottom seam length'!W2892^2/($U$7/2)^2)</f>
        <v>#VALUE!</v>
      </c>
      <c r="Z2892" s="136">
        <f t="shared" si="448"/>
        <v>57600</v>
      </c>
      <c r="AA2892" t="e">
        <f>SQRT(($U$6/2)^2-($U$6/2)^2*'(OLD) bottom seam length'!Z2892^2/($U$7/2)^2)</f>
        <v>#VALUE!</v>
      </c>
      <c r="AC2892" s="136">
        <f t="shared" si="449"/>
        <v>57600</v>
      </c>
      <c r="AD2892" t="e">
        <f>SQRT(($U$6/2)^2-($U$6/2)^2*'(OLD) bottom seam length'!AC2892^2/($U$7/2)^2)</f>
        <v>#VALUE!</v>
      </c>
    </row>
    <row r="2893" spans="2:30">
      <c r="B2893" s="136">
        <f t="shared" si="450"/>
        <v>57640</v>
      </c>
      <c r="C2893" t="e">
        <f>SQRT(($C$5/2)^2-($C$5/2)^2*'(OLD) bottom seam length'!B2893^2/($C$6/2)^2)</f>
        <v>#DIV/0!</v>
      </c>
      <c r="E2893" s="136">
        <f t="shared" si="451"/>
        <v>57640</v>
      </c>
      <c r="F2893" t="e">
        <f>SQRT(($C$5/2)^2-($C$5/2)^2*'(OLD) bottom seam length'!E2893^2/($C$6/2)^2)</f>
        <v>#DIV/0!</v>
      </c>
      <c r="H2893" s="136">
        <f t="shared" si="452"/>
        <v>57640</v>
      </c>
      <c r="I2893" t="e">
        <f>SQRT(($C$5/2)^2-($C$5/2)^2*'(OLD) bottom seam length'!H2893^2/($C$6/2)^2)</f>
        <v>#DIV/0!</v>
      </c>
      <c r="K2893" s="136">
        <f t="shared" si="453"/>
        <v>57640</v>
      </c>
      <c r="L2893" t="e">
        <f>SQRT(($C$5/2)^2-($C$5/2)^2*'(OLD) bottom seam length'!K2893^2/($C$6/2)^2)</f>
        <v>#DIV/0!</v>
      </c>
      <c r="O2893" s="136">
        <f t="shared" si="454"/>
        <v>57640</v>
      </c>
      <c r="P2893" t="b">
        <f t="shared" si="455"/>
        <v>0</v>
      </c>
      <c r="T2893" s="136">
        <f t="shared" ref="T2893:T2956" si="456">T2892+$C$7</f>
        <v>57620</v>
      </c>
      <c r="U2893" t="e">
        <f>SQRT(($U$6/2)^2-($U$6/2)^2*'(OLD) bottom seam length'!T2893^2/($U$7/2)^2)</f>
        <v>#VALUE!</v>
      </c>
      <c r="W2893" s="136">
        <f t="shared" ref="W2893:W2956" si="457">W2892+$C$7</f>
        <v>57620</v>
      </c>
      <c r="X2893" t="e">
        <f>SQRT(($U$6/2)^2-($U$6/2)^2*'(OLD) bottom seam length'!W2893^2/($U$7/2)^2)</f>
        <v>#VALUE!</v>
      </c>
      <c r="Z2893" s="136">
        <f t="shared" ref="Z2893:Z2956" si="458">Z2892+$C$7</f>
        <v>57620</v>
      </c>
      <c r="AA2893" t="e">
        <f>SQRT(($U$6/2)^2-($U$6/2)^2*'(OLD) bottom seam length'!Z2893^2/($U$7/2)^2)</f>
        <v>#VALUE!</v>
      </c>
      <c r="AC2893" s="136">
        <f t="shared" ref="AC2893:AC2956" si="459">AC2892+$C$7</f>
        <v>57620</v>
      </c>
      <c r="AD2893" t="e">
        <f>SQRT(($U$6/2)^2-($U$6/2)^2*'(OLD) bottom seam length'!AC2893^2/($U$7/2)^2)</f>
        <v>#VALUE!</v>
      </c>
    </row>
    <row r="2894" spans="2:30">
      <c r="B2894" s="136">
        <f t="shared" si="450"/>
        <v>57660</v>
      </c>
      <c r="C2894" t="e">
        <f>SQRT(($C$5/2)^2-($C$5/2)^2*'(OLD) bottom seam length'!B2894^2/($C$6/2)^2)</f>
        <v>#DIV/0!</v>
      </c>
      <c r="E2894" s="136">
        <f t="shared" si="451"/>
        <v>57660</v>
      </c>
      <c r="F2894" t="e">
        <f>SQRT(($C$5/2)^2-($C$5/2)^2*'(OLD) bottom seam length'!E2894^2/($C$6/2)^2)</f>
        <v>#DIV/0!</v>
      </c>
      <c r="H2894" s="136">
        <f t="shared" si="452"/>
        <v>57660</v>
      </c>
      <c r="I2894" t="e">
        <f>SQRT(($C$5/2)^2-($C$5/2)^2*'(OLD) bottom seam length'!H2894^2/($C$6/2)^2)</f>
        <v>#DIV/0!</v>
      </c>
      <c r="K2894" s="136">
        <f t="shared" si="453"/>
        <v>57660</v>
      </c>
      <c r="L2894" t="e">
        <f>SQRT(($C$5/2)^2-($C$5/2)^2*'(OLD) bottom seam length'!K2894^2/($C$6/2)^2)</f>
        <v>#DIV/0!</v>
      </c>
      <c r="O2894" s="136">
        <f t="shared" si="454"/>
        <v>57660</v>
      </c>
      <c r="P2894" t="b">
        <f t="shared" si="455"/>
        <v>0</v>
      </c>
      <c r="T2894" s="136">
        <f t="shared" si="456"/>
        <v>57640</v>
      </c>
      <c r="U2894" t="e">
        <f>SQRT(($U$6/2)^2-($U$6/2)^2*'(OLD) bottom seam length'!T2894^2/($U$7/2)^2)</f>
        <v>#VALUE!</v>
      </c>
      <c r="W2894" s="136">
        <f t="shared" si="457"/>
        <v>57640</v>
      </c>
      <c r="X2894" t="e">
        <f>SQRT(($U$6/2)^2-($U$6/2)^2*'(OLD) bottom seam length'!W2894^2/($U$7/2)^2)</f>
        <v>#VALUE!</v>
      </c>
      <c r="Z2894" s="136">
        <f t="shared" si="458"/>
        <v>57640</v>
      </c>
      <c r="AA2894" t="e">
        <f>SQRT(($U$6/2)^2-($U$6/2)^2*'(OLD) bottom seam length'!Z2894^2/($U$7/2)^2)</f>
        <v>#VALUE!</v>
      </c>
      <c r="AC2894" s="136">
        <f t="shared" si="459"/>
        <v>57640</v>
      </c>
      <c r="AD2894" t="e">
        <f>SQRT(($U$6/2)^2-($U$6/2)^2*'(OLD) bottom seam length'!AC2894^2/($U$7/2)^2)</f>
        <v>#VALUE!</v>
      </c>
    </row>
    <row r="2895" spans="2:30">
      <c r="B2895" s="136">
        <f t="shared" si="450"/>
        <v>57680</v>
      </c>
      <c r="C2895" t="e">
        <f>SQRT(($C$5/2)^2-($C$5/2)^2*'(OLD) bottom seam length'!B2895^2/($C$6/2)^2)</f>
        <v>#DIV/0!</v>
      </c>
      <c r="E2895" s="136">
        <f t="shared" si="451"/>
        <v>57680</v>
      </c>
      <c r="F2895" t="e">
        <f>SQRT(($C$5/2)^2-($C$5/2)^2*'(OLD) bottom seam length'!E2895^2/($C$6/2)^2)</f>
        <v>#DIV/0!</v>
      </c>
      <c r="H2895" s="136">
        <f t="shared" si="452"/>
        <v>57680</v>
      </c>
      <c r="I2895" t="e">
        <f>SQRT(($C$5/2)^2-($C$5/2)^2*'(OLD) bottom seam length'!H2895^2/($C$6/2)^2)</f>
        <v>#DIV/0!</v>
      </c>
      <c r="K2895" s="136">
        <f t="shared" si="453"/>
        <v>57680</v>
      </c>
      <c r="L2895" t="e">
        <f>SQRT(($C$5/2)^2-($C$5/2)^2*'(OLD) bottom seam length'!K2895^2/($C$6/2)^2)</f>
        <v>#DIV/0!</v>
      </c>
      <c r="O2895" s="136">
        <f t="shared" si="454"/>
        <v>57680</v>
      </c>
      <c r="P2895" t="b">
        <f t="shared" si="455"/>
        <v>0</v>
      </c>
      <c r="T2895" s="136">
        <f t="shared" si="456"/>
        <v>57660</v>
      </c>
      <c r="U2895" t="e">
        <f>SQRT(($U$6/2)^2-($U$6/2)^2*'(OLD) bottom seam length'!T2895^2/($U$7/2)^2)</f>
        <v>#VALUE!</v>
      </c>
      <c r="W2895" s="136">
        <f t="shared" si="457"/>
        <v>57660</v>
      </c>
      <c r="X2895" t="e">
        <f>SQRT(($U$6/2)^2-($U$6/2)^2*'(OLD) bottom seam length'!W2895^2/($U$7/2)^2)</f>
        <v>#VALUE!</v>
      </c>
      <c r="Z2895" s="136">
        <f t="shared" si="458"/>
        <v>57660</v>
      </c>
      <c r="AA2895" t="e">
        <f>SQRT(($U$6/2)^2-($U$6/2)^2*'(OLD) bottom seam length'!Z2895^2/($U$7/2)^2)</f>
        <v>#VALUE!</v>
      </c>
      <c r="AC2895" s="136">
        <f t="shared" si="459"/>
        <v>57660</v>
      </c>
      <c r="AD2895" t="e">
        <f>SQRT(($U$6/2)^2-($U$6/2)^2*'(OLD) bottom seam length'!AC2895^2/($U$7/2)^2)</f>
        <v>#VALUE!</v>
      </c>
    </row>
    <row r="2896" spans="2:30">
      <c r="B2896" s="136">
        <f t="shared" si="450"/>
        <v>57700</v>
      </c>
      <c r="C2896" t="e">
        <f>SQRT(($C$5/2)^2-($C$5/2)^2*'(OLD) bottom seam length'!B2896^2/($C$6/2)^2)</f>
        <v>#DIV/0!</v>
      </c>
      <c r="E2896" s="136">
        <f t="shared" si="451"/>
        <v>57700</v>
      </c>
      <c r="F2896" t="e">
        <f>SQRT(($C$5/2)^2-($C$5/2)^2*'(OLD) bottom seam length'!E2896^2/($C$6/2)^2)</f>
        <v>#DIV/0!</v>
      </c>
      <c r="H2896" s="136">
        <f t="shared" si="452"/>
        <v>57700</v>
      </c>
      <c r="I2896" t="e">
        <f>SQRT(($C$5/2)^2-($C$5/2)^2*'(OLD) bottom seam length'!H2896^2/($C$6/2)^2)</f>
        <v>#DIV/0!</v>
      </c>
      <c r="K2896" s="136">
        <f t="shared" si="453"/>
        <v>57700</v>
      </c>
      <c r="L2896" t="e">
        <f>SQRT(($C$5/2)^2-($C$5/2)^2*'(OLD) bottom seam length'!K2896^2/($C$6/2)^2)</f>
        <v>#DIV/0!</v>
      </c>
      <c r="O2896" s="136">
        <f t="shared" si="454"/>
        <v>57700</v>
      </c>
      <c r="P2896" t="b">
        <f t="shared" si="455"/>
        <v>0</v>
      </c>
      <c r="T2896" s="136">
        <f t="shared" si="456"/>
        <v>57680</v>
      </c>
      <c r="U2896" t="e">
        <f>SQRT(($U$6/2)^2-($U$6/2)^2*'(OLD) bottom seam length'!T2896^2/($U$7/2)^2)</f>
        <v>#VALUE!</v>
      </c>
      <c r="W2896" s="136">
        <f t="shared" si="457"/>
        <v>57680</v>
      </c>
      <c r="X2896" t="e">
        <f>SQRT(($U$6/2)^2-($U$6/2)^2*'(OLD) bottom seam length'!W2896^2/($U$7/2)^2)</f>
        <v>#VALUE!</v>
      </c>
      <c r="Z2896" s="136">
        <f t="shared" si="458"/>
        <v>57680</v>
      </c>
      <c r="AA2896" t="e">
        <f>SQRT(($U$6/2)^2-($U$6/2)^2*'(OLD) bottom seam length'!Z2896^2/($U$7/2)^2)</f>
        <v>#VALUE!</v>
      </c>
      <c r="AC2896" s="136">
        <f t="shared" si="459"/>
        <v>57680</v>
      </c>
      <c r="AD2896" t="e">
        <f>SQRT(($U$6/2)^2-($U$6/2)^2*'(OLD) bottom seam length'!AC2896^2/($U$7/2)^2)</f>
        <v>#VALUE!</v>
      </c>
    </row>
    <row r="2897" spans="2:30">
      <c r="B2897" s="136">
        <f t="shared" si="450"/>
        <v>57720</v>
      </c>
      <c r="C2897" t="e">
        <f>SQRT(($C$5/2)^2-($C$5/2)^2*'(OLD) bottom seam length'!B2897^2/($C$6/2)^2)</f>
        <v>#DIV/0!</v>
      </c>
      <c r="E2897" s="136">
        <f t="shared" si="451"/>
        <v>57720</v>
      </c>
      <c r="F2897" t="e">
        <f>SQRT(($C$5/2)^2-($C$5/2)^2*'(OLD) bottom seam length'!E2897^2/($C$6/2)^2)</f>
        <v>#DIV/0!</v>
      </c>
      <c r="H2897" s="136">
        <f t="shared" si="452"/>
        <v>57720</v>
      </c>
      <c r="I2897" t="e">
        <f>SQRT(($C$5/2)^2-($C$5/2)^2*'(OLD) bottom seam length'!H2897^2/($C$6/2)^2)</f>
        <v>#DIV/0!</v>
      </c>
      <c r="K2897" s="136">
        <f t="shared" si="453"/>
        <v>57720</v>
      </c>
      <c r="L2897" t="e">
        <f>SQRT(($C$5/2)^2-($C$5/2)^2*'(OLD) bottom seam length'!K2897^2/($C$6/2)^2)</f>
        <v>#DIV/0!</v>
      </c>
      <c r="O2897" s="136">
        <f t="shared" si="454"/>
        <v>57720</v>
      </c>
      <c r="P2897" t="b">
        <f t="shared" si="455"/>
        <v>0</v>
      </c>
      <c r="T2897" s="136">
        <f t="shared" si="456"/>
        <v>57700</v>
      </c>
      <c r="U2897" t="e">
        <f>SQRT(($U$6/2)^2-($U$6/2)^2*'(OLD) bottom seam length'!T2897^2/($U$7/2)^2)</f>
        <v>#VALUE!</v>
      </c>
      <c r="W2897" s="136">
        <f t="shared" si="457"/>
        <v>57700</v>
      </c>
      <c r="X2897" t="e">
        <f>SQRT(($U$6/2)^2-($U$6/2)^2*'(OLD) bottom seam length'!W2897^2/($U$7/2)^2)</f>
        <v>#VALUE!</v>
      </c>
      <c r="Z2897" s="136">
        <f t="shared" si="458"/>
        <v>57700</v>
      </c>
      <c r="AA2897" t="e">
        <f>SQRT(($U$6/2)^2-($U$6/2)^2*'(OLD) bottom seam length'!Z2897^2/($U$7/2)^2)</f>
        <v>#VALUE!</v>
      </c>
      <c r="AC2897" s="136">
        <f t="shared" si="459"/>
        <v>57700</v>
      </c>
      <c r="AD2897" t="e">
        <f>SQRT(($U$6/2)^2-($U$6/2)^2*'(OLD) bottom seam length'!AC2897^2/($U$7/2)^2)</f>
        <v>#VALUE!</v>
      </c>
    </row>
    <row r="2898" spans="2:30">
      <c r="B2898" s="136">
        <f t="shared" si="450"/>
        <v>57740</v>
      </c>
      <c r="C2898" t="e">
        <f>SQRT(($C$5/2)^2-($C$5/2)^2*'(OLD) bottom seam length'!B2898^2/($C$6/2)^2)</f>
        <v>#DIV/0!</v>
      </c>
      <c r="E2898" s="136">
        <f t="shared" si="451"/>
        <v>57740</v>
      </c>
      <c r="F2898" t="e">
        <f>SQRT(($C$5/2)^2-($C$5/2)^2*'(OLD) bottom seam length'!E2898^2/($C$6/2)^2)</f>
        <v>#DIV/0!</v>
      </c>
      <c r="H2898" s="136">
        <f t="shared" si="452"/>
        <v>57740</v>
      </c>
      <c r="I2898" t="e">
        <f>SQRT(($C$5/2)^2-($C$5/2)^2*'(OLD) bottom seam length'!H2898^2/($C$6/2)^2)</f>
        <v>#DIV/0!</v>
      </c>
      <c r="K2898" s="136">
        <f t="shared" si="453"/>
        <v>57740</v>
      </c>
      <c r="L2898" t="e">
        <f>SQRT(($C$5/2)^2-($C$5/2)^2*'(OLD) bottom seam length'!K2898^2/($C$6/2)^2)</f>
        <v>#DIV/0!</v>
      </c>
      <c r="O2898" s="136">
        <f t="shared" si="454"/>
        <v>57740</v>
      </c>
      <c r="P2898" t="b">
        <f t="shared" si="455"/>
        <v>0</v>
      </c>
      <c r="T2898" s="136">
        <f t="shared" si="456"/>
        <v>57720</v>
      </c>
      <c r="U2898" t="e">
        <f>SQRT(($U$6/2)^2-($U$6/2)^2*'(OLD) bottom seam length'!T2898^2/($U$7/2)^2)</f>
        <v>#VALUE!</v>
      </c>
      <c r="W2898" s="136">
        <f t="shared" si="457"/>
        <v>57720</v>
      </c>
      <c r="X2898" t="e">
        <f>SQRT(($U$6/2)^2-($U$6/2)^2*'(OLD) bottom seam length'!W2898^2/($U$7/2)^2)</f>
        <v>#VALUE!</v>
      </c>
      <c r="Z2898" s="136">
        <f t="shared" si="458"/>
        <v>57720</v>
      </c>
      <c r="AA2898" t="e">
        <f>SQRT(($U$6/2)^2-($U$6/2)^2*'(OLD) bottom seam length'!Z2898^2/($U$7/2)^2)</f>
        <v>#VALUE!</v>
      </c>
      <c r="AC2898" s="136">
        <f t="shared" si="459"/>
        <v>57720</v>
      </c>
      <c r="AD2898" t="e">
        <f>SQRT(($U$6/2)^2-($U$6/2)^2*'(OLD) bottom seam length'!AC2898^2/($U$7/2)^2)</f>
        <v>#VALUE!</v>
      </c>
    </row>
    <row r="2899" spans="2:30">
      <c r="B2899" s="136">
        <f t="shared" si="450"/>
        <v>57760</v>
      </c>
      <c r="C2899" t="e">
        <f>SQRT(($C$5/2)^2-($C$5/2)^2*'(OLD) bottom seam length'!B2899^2/($C$6/2)^2)</f>
        <v>#DIV/0!</v>
      </c>
      <c r="E2899" s="136">
        <f t="shared" si="451"/>
        <v>57760</v>
      </c>
      <c r="F2899" t="e">
        <f>SQRT(($C$5/2)^2-($C$5/2)^2*'(OLD) bottom seam length'!E2899^2/($C$6/2)^2)</f>
        <v>#DIV/0!</v>
      </c>
      <c r="H2899" s="136">
        <f t="shared" si="452"/>
        <v>57760</v>
      </c>
      <c r="I2899" t="e">
        <f>SQRT(($C$5/2)^2-($C$5/2)^2*'(OLD) bottom seam length'!H2899^2/($C$6/2)^2)</f>
        <v>#DIV/0!</v>
      </c>
      <c r="K2899" s="136">
        <f t="shared" si="453"/>
        <v>57760</v>
      </c>
      <c r="L2899" t="e">
        <f>SQRT(($C$5/2)^2-($C$5/2)^2*'(OLD) bottom seam length'!K2899^2/($C$6/2)^2)</f>
        <v>#DIV/0!</v>
      </c>
      <c r="O2899" s="136">
        <f t="shared" si="454"/>
        <v>57760</v>
      </c>
      <c r="P2899" t="b">
        <f t="shared" si="455"/>
        <v>0</v>
      </c>
      <c r="T2899" s="136">
        <f t="shared" si="456"/>
        <v>57740</v>
      </c>
      <c r="U2899" t="e">
        <f>SQRT(($U$6/2)^2-($U$6/2)^2*'(OLD) bottom seam length'!T2899^2/($U$7/2)^2)</f>
        <v>#VALUE!</v>
      </c>
      <c r="W2899" s="136">
        <f t="shared" si="457"/>
        <v>57740</v>
      </c>
      <c r="X2899" t="e">
        <f>SQRT(($U$6/2)^2-($U$6/2)^2*'(OLD) bottom seam length'!W2899^2/($U$7/2)^2)</f>
        <v>#VALUE!</v>
      </c>
      <c r="Z2899" s="136">
        <f t="shared" si="458"/>
        <v>57740</v>
      </c>
      <c r="AA2899" t="e">
        <f>SQRT(($U$6/2)^2-($U$6/2)^2*'(OLD) bottom seam length'!Z2899^2/($U$7/2)^2)</f>
        <v>#VALUE!</v>
      </c>
      <c r="AC2899" s="136">
        <f t="shared" si="459"/>
        <v>57740</v>
      </c>
      <c r="AD2899" t="e">
        <f>SQRT(($U$6/2)^2-($U$6/2)^2*'(OLD) bottom seam length'!AC2899^2/($U$7/2)^2)</f>
        <v>#VALUE!</v>
      </c>
    </row>
    <row r="2900" spans="2:30">
      <c r="B2900" s="136">
        <f t="shared" si="450"/>
        <v>57780</v>
      </c>
      <c r="C2900" t="e">
        <f>SQRT(($C$5/2)^2-($C$5/2)^2*'(OLD) bottom seam length'!B2900^2/($C$6/2)^2)</f>
        <v>#DIV/0!</v>
      </c>
      <c r="E2900" s="136">
        <f t="shared" si="451"/>
        <v>57780</v>
      </c>
      <c r="F2900" t="e">
        <f>SQRT(($C$5/2)^2-($C$5/2)^2*'(OLD) bottom seam length'!E2900^2/($C$6/2)^2)</f>
        <v>#DIV/0!</v>
      </c>
      <c r="H2900" s="136">
        <f t="shared" si="452"/>
        <v>57780</v>
      </c>
      <c r="I2900" t="e">
        <f>SQRT(($C$5/2)^2-($C$5/2)^2*'(OLD) bottom seam length'!H2900^2/($C$6/2)^2)</f>
        <v>#DIV/0!</v>
      </c>
      <c r="K2900" s="136">
        <f t="shared" si="453"/>
        <v>57780</v>
      </c>
      <c r="L2900" t="e">
        <f>SQRT(($C$5/2)^2-($C$5/2)^2*'(OLD) bottom seam length'!K2900^2/($C$6/2)^2)</f>
        <v>#DIV/0!</v>
      </c>
      <c r="O2900" s="136">
        <f t="shared" si="454"/>
        <v>57780</v>
      </c>
      <c r="P2900" t="b">
        <f t="shared" si="455"/>
        <v>0</v>
      </c>
      <c r="T2900" s="136">
        <f t="shared" si="456"/>
        <v>57760</v>
      </c>
      <c r="U2900" t="e">
        <f>SQRT(($U$6/2)^2-($U$6/2)^2*'(OLD) bottom seam length'!T2900^2/($U$7/2)^2)</f>
        <v>#VALUE!</v>
      </c>
      <c r="W2900" s="136">
        <f t="shared" si="457"/>
        <v>57760</v>
      </c>
      <c r="X2900" t="e">
        <f>SQRT(($U$6/2)^2-($U$6/2)^2*'(OLD) bottom seam length'!W2900^2/($U$7/2)^2)</f>
        <v>#VALUE!</v>
      </c>
      <c r="Z2900" s="136">
        <f t="shared" si="458"/>
        <v>57760</v>
      </c>
      <c r="AA2900" t="e">
        <f>SQRT(($U$6/2)^2-($U$6/2)^2*'(OLD) bottom seam length'!Z2900^2/($U$7/2)^2)</f>
        <v>#VALUE!</v>
      </c>
      <c r="AC2900" s="136">
        <f t="shared" si="459"/>
        <v>57760</v>
      </c>
      <c r="AD2900" t="e">
        <f>SQRT(($U$6/2)^2-($U$6/2)^2*'(OLD) bottom seam length'!AC2900^2/($U$7/2)^2)</f>
        <v>#VALUE!</v>
      </c>
    </row>
    <row r="2901" spans="2:30">
      <c r="B2901" s="136">
        <f t="shared" si="450"/>
        <v>57800</v>
      </c>
      <c r="C2901" t="e">
        <f>SQRT(($C$5/2)^2-($C$5/2)^2*'(OLD) bottom seam length'!B2901^2/($C$6/2)^2)</f>
        <v>#DIV/0!</v>
      </c>
      <c r="E2901" s="136">
        <f t="shared" si="451"/>
        <v>57800</v>
      </c>
      <c r="F2901" t="e">
        <f>SQRT(($C$5/2)^2-($C$5/2)^2*'(OLD) bottom seam length'!E2901^2/($C$6/2)^2)</f>
        <v>#DIV/0!</v>
      </c>
      <c r="H2901" s="136">
        <f t="shared" si="452"/>
        <v>57800</v>
      </c>
      <c r="I2901" t="e">
        <f>SQRT(($C$5/2)^2-($C$5/2)^2*'(OLD) bottom seam length'!H2901^2/($C$6/2)^2)</f>
        <v>#DIV/0!</v>
      </c>
      <c r="K2901" s="136">
        <f t="shared" si="453"/>
        <v>57800</v>
      </c>
      <c r="L2901" t="e">
        <f>SQRT(($C$5/2)^2-($C$5/2)^2*'(OLD) bottom seam length'!K2901^2/($C$6/2)^2)</f>
        <v>#DIV/0!</v>
      </c>
      <c r="O2901" s="136">
        <f t="shared" si="454"/>
        <v>57800</v>
      </c>
      <c r="P2901" t="b">
        <f t="shared" si="455"/>
        <v>0</v>
      </c>
      <c r="T2901" s="136">
        <f t="shared" si="456"/>
        <v>57780</v>
      </c>
      <c r="U2901" t="e">
        <f>SQRT(($U$6/2)^2-($U$6/2)^2*'(OLD) bottom seam length'!T2901^2/($U$7/2)^2)</f>
        <v>#VALUE!</v>
      </c>
      <c r="W2901" s="136">
        <f t="shared" si="457"/>
        <v>57780</v>
      </c>
      <c r="X2901" t="e">
        <f>SQRT(($U$6/2)^2-($U$6/2)^2*'(OLD) bottom seam length'!W2901^2/($U$7/2)^2)</f>
        <v>#VALUE!</v>
      </c>
      <c r="Z2901" s="136">
        <f t="shared" si="458"/>
        <v>57780</v>
      </c>
      <c r="AA2901" t="e">
        <f>SQRT(($U$6/2)^2-($U$6/2)^2*'(OLD) bottom seam length'!Z2901^2/($U$7/2)^2)</f>
        <v>#VALUE!</v>
      </c>
      <c r="AC2901" s="136">
        <f t="shared" si="459"/>
        <v>57780</v>
      </c>
      <c r="AD2901" t="e">
        <f>SQRT(($U$6/2)^2-($U$6/2)^2*'(OLD) bottom seam length'!AC2901^2/($U$7/2)^2)</f>
        <v>#VALUE!</v>
      </c>
    </row>
    <row r="2902" spans="2:30">
      <c r="B2902" s="136">
        <f t="shared" si="450"/>
        <v>57820</v>
      </c>
      <c r="C2902" t="e">
        <f>SQRT(($C$5/2)^2-($C$5/2)^2*'(OLD) bottom seam length'!B2902^2/($C$6/2)^2)</f>
        <v>#DIV/0!</v>
      </c>
      <c r="E2902" s="136">
        <f t="shared" si="451"/>
        <v>57820</v>
      </c>
      <c r="F2902" t="e">
        <f>SQRT(($C$5/2)^2-($C$5/2)^2*'(OLD) bottom seam length'!E2902^2/($C$6/2)^2)</f>
        <v>#DIV/0!</v>
      </c>
      <c r="H2902" s="136">
        <f t="shared" si="452"/>
        <v>57820</v>
      </c>
      <c r="I2902" t="e">
        <f>SQRT(($C$5/2)^2-($C$5/2)^2*'(OLD) bottom seam length'!H2902^2/($C$6/2)^2)</f>
        <v>#DIV/0!</v>
      </c>
      <c r="K2902" s="136">
        <f t="shared" si="453"/>
        <v>57820</v>
      </c>
      <c r="L2902" t="e">
        <f>SQRT(($C$5/2)^2-($C$5/2)^2*'(OLD) bottom seam length'!K2902^2/($C$6/2)^2)</f>
        <v>#DIV/0!</v>
      </c>
      <c r="O2902" s="136">
        <f t="shared" si="454"/>
        <v>57820</v>
      </c>
      <c r="P2902" t="b">
        <f t="shared" si="455"/>
        <v>0</v>
      </c>
      <c r="T2902" s="136">
        <f t="shared" si="456"/>
        <v>57800</v>
      </c>
      <c r="U2902" t="e">
        <f>SQRT(($U$6/2)^2-($U$6/2)^2*'(OLD) bottom seam length'!T2902^2/($U$7/2)^2)</f>
        <v>#VALUE!</v>
      </c>
      <c r="W2902" s="136">
        <f t="shared" si="457"/>
        <v>57800</v>
      </c>
      <c r="X2902" t="e">
        <f>SQRT(($U$6/2)^2-($U$6/2)^2*'(OLD) bottom seam length'!W2902^2/($U$7/2)^2)</f>
        <v>#VALUE!</v>
      </c>
      <c r="Z2902" s="136">
        <f t="shared" si="458"/>
        <v>57800</v>
      </c>
      <c r="AA2902" t="e">
        <f>SQRT(($U$6/2)^2-($U$6/2)^2*'(OLD) bottom seam length'!Z2902^2/($U$7/2)^2)</f>
        <v>#VALUE!</v>
      </c>
      <c r="AC2902" s="136">
        <f t="shared" si="459"/>
        <v>57800</v>
      </c>
      <c r="AD2902" t="e">
        <f>SQRT(($U$6/2)^2-($U$6/2)^2*'(OLD) bottom seam length'!AC2902^2/($U$7/2)^2)</f>
        <v>#VALUE!</v>
      </c>
    </row>
    <row r="2903" spans="2:30">
      <c r="B2903" s="136">
        <f t="shared" si="450"/>
        <v>57840</v>
      </c>
      <c r="C2903" t="e">
        <f>SQRT(($C$5/2)^2-($C$5/2)^2*'(OLD) bottom seam length'!B2903^2/($C$6/2)^2)</f>
        <v>#DIV/0!</v>
      </c>
      <c r="E2903" s="136">
        <f t="shared" si="451"/>
        <v>57840</v>
      </c>
      <c r="F2903" t="e">
        <f>SQRT(($C$5/2)^2-($C$5/2)^2*'(OLD) bottom seam length'!E2903^2/($C$6/2)^2)</f>
        <v>#DIV/0!</v>
      </c>
      <c r="H2903" s="136">
        <f t="shared" si="452"/>
        <v>57840</v>
      </c>
      <c r="I2903" t="e">
        <f>SQRT(($C$5/2)^2-($C$5/2)^2*'(OLD) bottom seam length'!H2903^2/($C$6/2)^2)</f>
        <v>#DIV/0!</v>
      </c>
      <c r="K2903" s="136">
        <f t="shared" si="453"/>
        <v>57840</v>
      </c>
      <c r="L2903" t="e">
        <f>SQRT(($C$5/2)^2-($C$5/2)^2*'(OLD) bottom seam length'!K2903^2/($C$6/2)^2)</f>
        <v>#DIV/0!</v>
      </c>
      <c r="O2903" s="136">
        <f t="shared" si="454"/>
        <v>57840</v>
      </c>
      <c r="P2903" t="b">
        <f t="shared" si="455"/>
        <v>0</v>
      </c>
      <c r="T2903" s="136">
        <f t="shared" si="456"/>
        <v>57820</v>
      </c>
      <c r="U2903" t="e">
        <f>SQRT(($U$6/2)^2-($U$6/2)^2*'(OLD) bottom seam length'!T2903^2/($U$7/2)^2)</f>
        <v>#VALUE!</v>
      </c>
      <c r="W2903" s="136">
        <f t="shared" si="457"/>
        <v>57820</v>
      </c>
      <c r="X2903" t="e">
        <f>SQRT(($U$6/2)^2-($U$6/2)^2*'(OLD) bottom seam length'!W2903^2/($U$7/2)^2)</f>
        <v>#VALUE!</v>
      </c>
      <c r="Z2903" s="136">
        <f t="shared" si="458"/>
        <v>57820</v>
      </c>
      <c r="AA2903" t="e">
        <f>SQRT(($U$6/2)^2-($U$6/2)^2*'(OLD) bottom seam length'!Z2903^2/($U$7/2)^2)</f>
        <v>#VALUE!</v>
      </c>
      <c r="AC2903" s="136">
        <f t="shared" si="459"/>
        <v>57820</v>
      </c>
      <c r="AD2903" t="e">
        <f>SQRT(($U$6/2)^2-($U$6/2)^2*'(OLD) bottom seam length'!AC2903^2/($U$7/2)^2)</f>
        <v>#VALUE!</v>
      </c>
    </row>
    <row r="2904" spans="2:30">
      <c r="B2904" s="136">
        <f t="shared" si="450"/>
        <v>57860</v>
      </c>
      <c r="C2904" t="e">
        <f>SQRT(($C$5/2)^2-($C$5/2)^2*'(OLD) bottom seam length'!B2904^2/($C$6/2)^2)</f>
        <v>#DIV/0!</v>
      </c>
      <c r="E2904" s="136">
        <f t="shared" si="451"/>
        <v>57860</v>
      </c>
      <c r="F2904" t="e">
        <f>SQRT(($C$5/2)^2-($C$5/2)^2*'(OLD) bottom seam length'!E2904^2/($C$6/2)^2)</f>
        <v>#DIV/0!</v>
      </c>
      <c r="H2904" s="136">
        <f t="shared" si="452"/>
        <v>57860</v>
      </c>
      <c r="I2904" t="e">
        <f>SQRT(($C$5/2)^2-($C$5/2)^2*'(OLD) bottom seam length'!H2904^2/($C$6/2)^2)</f>
        <v>#DIV/0!</v>
      </c>
      <c r="K2904" s="136">
        <f t="shared" si="453"/>
        <v>57860</v>
      </c>
      <c r="L2904" t="e">
        <f>SQRT(($C$5/2)^2-($C$5/2)^2*'(OLD) bottom seam length'!K2904^2/($C$6/2)^2)</f>
        <v>#DIV/0!</v>
      </c>
      <c r="O2904" s="136">
        <f t="shared" si="454"/>
        <v>57860</v>
      </c>
      <c r="P2904" t="b">
        <f t="shared" si="455"/>
        <v>0</v>
      </c>
      <c r="T2904" s="136">
        <f t="shared" si="456"/>
        <v>57840</v>
      </c>
      <c r="U2904" t="e">
        <f>SQRT(($U$6/2)^2-($U$6/2)^2*'(OLD) bottom seam length'!T2904^2/($U$7/2)^2)</f>
        <v>#VALUE!</v>
      </c>
      <c r="W2904" s="136">
        <f t="shared" si="457"/>
        <v>57840</v>
      </c>
      <c r="X2904" t="e">
        <f>SQRT(($U$6/2)^2-($U$6/2)^2*'(OLD) bottom seam length'!W2904^2/($U$7/2)^2)</f>
        <v>#VALUE!</v>
      </c>
      <c r="Z2904" s="136">
        <f t="shared" si="458"/>
        <v>57840</v>
      </c>
      <c r="AA2904" t="e">
        <f>SQRT(($U$6/2)^2-($U$6/2)^2*'(OLD) bottom seam length'!Z2904^2/($U$7/2)^2)</f>
        <v>#VALUE!</v>
      </c>
      <c r="AC2904" s="136">
        <f t="shared" si="459"/>
        <v>57840</v>
      </c>
      <c r="AD2904" t="e">
        <f>SQRT(($U$6/2)^2-($U$6/2)^2*'(OLD) bottom seam length'!AC2904^2/($U$7/2)^2)</f>
        <v>#VALUE!</v>
      </c>
    </row>
    <row r="2905" spans="2:30">
      <c r="B2905" s="136">
        <f t="shared" si="450"/>
        <v>57880</v>
      </c>
      <c r="C2905" t="e">
        <f>SQRT(($C$5/2)^2-($C$5/2)^2*'(OLD) bottom seam length'!B2905^2/($C$6/2)^2)</f>
        <v>#DIV/0!</v>
      </c>
      <c r="E2905" s="136">
        <f t="shared" si="451"/>
        <v>57880</v>
      </c>
      <c r="F2905" t="e">
        <f>SQRT(($C$5/2)^2-($C$5/2)^2*'(OLD) bottom seam length'!E2905^2/($C$6/2)^2)</f>
        <v>#DIV/0!</v>
      </c>
      <c r="H2905" s="136">
        <f t="shared" si="452"/>
        <v>57880</v>
      </c>
      <c r="I2905" t="e">
        <f>SQRT(($C$5/2)^2-($C$5/2)^2*'(OLD) bottom seam length'!H2905^2/($C$6/2)^2)</f>
        <v>#DIV/0!</v>
      </c>
      <c r="K2905" s="136">
        <f t="shared" si="453"/>
        <v>57880</v>
      </c>
      <c r="L2905" t="e">
        <f>SQRT(($C$5/2)^2-($C$5/2)^2*'(OLD) bottom seam length'!K2905^2/($C$6/2)^2)</f>
        <v>#DIV/0!</v>
      </c>
      <c r="O2905" s="136">
        <f t="shared" si="454"/>
        <v>57880</v>
      </c>
      <c r="P2905" t="b">
        <f t="shared" si="455"/>
        <v>0</v>
      </c>
      <c r="T2905" s="136">
        <f t="shared" si="456"/>
        <v>57860</v>
      </c>
      <c r="U2905" t="e">
        <f>SQRT(($U$6/2)^2-($U$6/2)^2*'(OLD) bottom seam length'!T2905^2/($U$7/2)^2)</f>
        <v>#VALUE!</v>
      </c>
      <c r="W2905" s="136">
        <f t="shared" si="457"/>
        <v>57860</v>
      </c>
      <c r="X2905" t="e">
        <f>SQRT(($U$6/2)^2-($U$6/2)^2*'(OLD) bottom seam length'!W2905^2/($U$7/2)^2)</f>
        <v>#VALUE!</v>
      </c>
      <c r="Z2905" s="136">
        <f t="shared" si="458"/>
        <v>57860</v>
      </c>
      <c r="AA2905" t="e">
        <f>SQRT(($U$6/2)^2-($U$6/2)^2*'(OLD) bottom seam length'!Z2905^2/($U$7/2)^2)</f>
        <v>#VALUE!</v>
      </c>
      <c r="AC2905" s="136">
        <f t="shared" si="459"/>
        <v>57860</v>
      </c>
      <c r="AD2905" t="e">
        <f>SQRT(($U$6/2)^2-($U$6/2)^2*'(OLD) bottom seam length'!AC2905^2/($U$7/2)^2)</f>
        <v>#VALUE!</v>
      </c>
    </row>
    <row r="2906" spans="2:30">
      <c r="B2906" s="136">
        <f t="shared" si="450"/>
        <v>57900</v>
      </c>
      <c r="C2906" t="e">
        <f>SQRT(($C$5/2)^2-($C$5/2)^2*'(OLD) bottom seam length'!B2906^2/($C$6/2)^2)</f>
        <v>#DIV/0!</v>
      </c>
      <c r="E2906" s="136">
        <f t="shared" si="451"/>
        <v>57900</v>
      </c>
      <c r="F2906" t="e">
        <f>SQRT(($C$5/2)^2-($C$5/2)^2*'(OLD) bottom seam length'!E2906^2/($C$6/2)^2)</f>
        <v>#DIV/0!</v>
      </c>
      <c r="H2906" s="136">
        <f t="shared" si="452"/>
        <v>57900</v>
      </c>
      <c r="I2906" t="e">
        <f>SQRT(($C$5/2)^2-($C$5/2)^2*'(OLD) bottom seam length'!H2906^2/($C$6/2)^2)</f>
        <v>#DIV/0!</v>
      </c>
      <c r="K2906" s="136">
        <f t="shared" si="453"/>
        <v>57900</v>
      </c>
      <c r="L2906" t="e">
        <f>SQRT(($C$5/2)^2-($C$5/2)^2*'(OLD) bottom seam length'!K2906^2/($C$6/2)^2)</f>
        <v>#DIV/0!</v>
      </c>
      <c r="O2906" s="136">
        <f t="shared" si="454"/>
        <v>57900</v>
      </c>
      <c r="P2906" t="b">
        <f t="shared" si="455"/>
        <v>0</v>
      </c>
      <c r="T2906" s="136">
        <f t="shared" si="456"/>
        <v>57880</v>
      </c>
      <c r="U2906" t="e">
        <f>SQRT(($U$6/2)^2-($U$6/2)^2*'(OLD) bottom seam length'!T2906^2/($U$7/2)^2)</f>
        <v>#VALUE!</v>
      </c>
      <c r="W2906" s="136">
        <f t="shared" si="457"/>
        <v>57880</v>
      </c>
      <c r="X2906" t="e">
        <f>SQRT(($U$6/2)^2-($U$6/2)^2*'(OLD) bottom seam length'!W2906^2/($U$7/2)^2)</f>
        <v>#VALUE!</v>
      </c>
      <c r="Z2906" s="136">
        <f t="shared" si="458"/>
        <v>57880</v>
      </c>
      <c r="AA2906" t="e">
        <f>SQRT(($U$6/2)^2-($U$6/2)^2*'(OLD) bottom seam length'!Z2906^2/($U$7/2)^2)</f>
        <v>#VALUE!</v>
      </c>
      <c r="AC2906" s="136">
        <f t="shared" si="459"/>
        <v>57880</v>
      </c>
      <c r="AD2906" t="e">
        <f>SQRT(($U$6/2)^2-($U$6/2)^2*'(OLD) bottom seam length'!AC2906^2/($U$7/2)^2)</f>
        <v>#VALUE!</v>
      </c>
    </row>
    <row r="2907" spans="2:30">
      <c r="B2907" s="136">
        <f t="shared" si="450"/>
        <v>57920</v>
      </c>
      <c r="C2907" t="e">
        <f>SQRT(($C$5/2)^2-($C$5/2)^2*'(OLD) bottom seam length'!B2907^2/($C$6/2)^2)</f>
        <v>#DIV/0!</v>
      </c>
      <c r="E2907" s="136">
        <f t="shared" si="451"/>
        <v>57920</v>
      </c>
      <c r="F2907" t="e">
        <f>SQRT(($C$5/2)^2-($C$5/2)^2*'(OLD) bottom seam length'!E2907^2/($C$6/2)^2)</f>
        <v>#DIV/0!</v>
      </c>
      <c r="H2907" s="136">
        <f t="shared" si="452"/>
        <v>57920</v>
      </c>
      <c r="I2907" t="e">
        <f>SQRT(($C$5/2)^2-($C$5/2)^2*'(OLD) bottom seam length'!H2907^2/($C$6/2)^2)</f>
        <v>#DIV/0!</v>
      </c>
      <c r="K2907" s="136">
        <f t="shared" si="453"/>
        <v>57920</v>
      </c>
      <c r="L2907" t="e">
        <f>SQRT(($C$5/2)^2-($C$5/2)^2*'(OLD) bottom seam length'!K2907^2/($C$6/2)^2)</f>
        <v>#DIV/0!</v>
      </c>
      <c r="O2907" s="136">
        <f t="shared" si="454"/>
        <v>57920</v>
      </c>
      <c r="P2907" t="b">
        <f t="shared" si="455"/>
        <v>0</v>
      </c>
      <c r="T2907" s="136">
        <f t="shared" si="456"/>
        <v>57900</v>
      </c>
      <c r="U2907" t="e">
        <f>SQRT(($U$6/2)^2-($U$6/2)^2*'(OLD) bottom seam length'!T2907^2/($U$7/2)^2)</f>
        <v>#VALUE!</v>
      </c>
      <c r="W2907" s="136">
        <f t="shared" si="457"/>
        <v>57900</v>
      </c>
      <c r="X2907" t="e">
        <f>SQRT(($U$6/2)^2-($U$6/2)^2*'(OLD) bottom seam length'!W2907^2/($U$7/2)^2)</f>
        <v>#VALUE!</v>
      </c>
      <c r="Z2907" s="136">
        <f t="shared" si="458"/>
        <v>57900</v>
      </c>
      <c r="AA2907" t="e">
        <f>SQRT(($U$6/2)^2-($U$6/2)^2*'(OLD) bottom seam length'!Z2907^2/($U$7/2)^2)</f>
        <v>#VALUE!</v>
      </c>
      <c r="AC2907" s="136">
        <f t="shared" si="459"/>
        <v>57900</v>
      </c>
      <c r="AD2907" t="e">
        <f>SQRT(($U$6/2)^2-($U$6/2)^2*'(OLD) bottom seam length'!AC2907^2/($U$7/2)^2)</f>
        <v>#VALUE!</v>
      </c>
    </row>
    <row r="2908" spans="2:30">
      <c r="B2908" s="136">
        <f t="shared" si="450"/>
        <v>57940</v>
      </c>
      <c r="C2908" t="e">
        <f>SQRT(($C$5/2)^2-($C$5/2)^2*'(OLD) bottom seam length'!B2908^2/($C$6/2)^2)</f>
        <v>#DIV/0!</v>
      </c>
      <c r="E2908" s="136">
        <f t="shared" si="451"/>
        <v>57940</v>
      </c>
      <c r="F2908" t="e">
        <f>SQRT(($C$5/2)^2-($C$5/2)^2*'(OLD) bottom seam length'!E2908^2/($C$6/2)^2)</f>
        <v>#DIV/0!</v>
      </c>
      <c r="H2908" s="136">
        <f t="shared" si="452"/>
        <v>57940</v>
      </c>
      <c r="I2908" t="e">
        <f>SQRT(($C$5/2)^2-($C$5/2)^2*'(OLD) bottom seam length'!H2908^2/($C$6/2)^2)</f>
        <v>#DIV/0!</v>
      </c>
      <c r="K2908" s="136">
        <f t="shared" si="453"/>
        <v>57940</v>
      </c>
      <c r="L2908" t="e">
        <f>SQRT(($C$5/2)^2-($C$5/2)^2*'(OLD) bottom seam length'!K2908^2/($C$6/2)^2)</f>
        <v>#DIV/0!</v>
      </c>
      <c r="O2908" s="136">
        <f t="shared" si="454"/>
        <v>57940</v>
      </c>
      <c r="P2908" t="b">
        <f t="shared" si="455"/>
        <v>0</v>
      </c>
      <c r="T2908" s="136">
        <f t="shared" si="456"/>
        <v>57920</v>
      </c>
      <c r="U2908" t="e">
        <f>SQRT(($U$6/2)^2-($U$6/2)^2*'(OLD) bottom seam length'!T2908^2/($U$7/2)^2)</f>
        <v>#VALUE!</v>
      </c>
      <c r="W2908" s="136">
        <f t="shared" si="457"/>
        <v>57920</v>
      </c>
      <c r="X2908" t="e">
        <f>SQRT(($U$6/2)^2-($U$6/2)^2*'(OLD) bottom seam length'!W2908^2/($U$7/2)^2)</f>
        <v>#VALUE!</v>
      </c>
      <c r="Z2908" s="136">
        <f t="shared" si="458"/>
        <v>57920</v>
      </c>
      <c r="AA2908" t="e">
        <f>SQRT(($U$6/2)^2-($U$6/2)^2*'(OLD) bottom seam length'!Z2908^2/($U$7/2)^2)</f>
        <v>#VALUE!</v>
      </c>
      <c r="AC2908" s="136">
        <f t="shared" si="459"/>
        <v>57920</v>
      </c>
      <c r="AD2908" t="e">
        <f>SQRT(($U$6/2)^2-($U$6/2)^2*'(OLD) bottom seam length'!AC2908^2/($U$7/2)^2)</f>
        <v>#VALUE!</v>
      </c>
    </row>
    <row r="2909" spans="2:30">
      <c r="B2909" s="136">
        <f t="shared" si="450"/>
        <v>57960</v>
      </c>
      <c r="C2909" t="e">
        <f>SQRT(($C$5/2)^2-($C$5/2)^2*'(OLD) bottom seam length'!B2909^2/($C$6/2)^2)</f>
        <v>#DIV/0!</v>
      </c>
      <c r="E2909" s="136">
        <f t="shared" si="451"/>
        <v>57960</v>
      </c>
      <c r="F2909" t="e">
        <f>SQRT(($C$5/2)^2-($C$5/2)^2*'(OLD) bottom seam length'!E2909^2/($C$6/2)^2)</f>
        <v>#DIV/0!</v>
      </c>
      <c r="H2909" s="136">
        <f t="shared" si="452"/>
        <v>57960</v>
      </c>
      <c r="I2909" t="e">
        <f>SQRT(($C$5/2)^2-($C$5/2)^2*'(OLD) bottom seam length'!H2909^2/($C$6/2)^2)</f>
        <v>#DIV/0!</v>
      </c>
      <c r="K2909" s="136">
        <f t="shared" si="453"/>
        <v>57960</v>
      </c>
      <c r="L2909" t="e">
        <f>SQRT(($C$5/2)^2-($C$5/2)^2*'(OLD) bottom seam length'!K2909^2/($C$6/2)^2)</f>
        <v>#DIV/0!</v>
      </c>
      <c r="O2909" s="136">
        <f t="shared" si="454"/>
        <v>57960</v>
      </c>
      <c r="P2909" t="b">
        <f t="shared" si="455"/>
        <v>0</v>
      </c>
      <c r="T2909" s="136">
        <f t="shared" si="456"/>
        <v>57940</v>
      </c>
      <c r="U2909" t="e">
        <f>SQRT(($U$6/2)^2-($U$6/2)^2*'(OLD) bottom seam length'!T2909^2/($U$7/2)^2)</f>
        <v>#VALUE!</v>
      </c>
      <c r="W2909" s="136">
        <f t="shared" si="457"/>
        <v>57940</v>
      </c>
      <c r="X2909" t="e">
        <f>SQRT(($U$6/2)^2-($U$6/2)^2*'(OLD) bottom seam length'!W2909^2/($U$7/2)^2)</f>
        <v>#VALUE!</v>
      </c>
      <c r="Z2909" s="136">
        <f t="shared" si="458"/>
        <v>57940</v>
      </c>
      <c r="AA2909" t="e">
        <f>SQRT(($U$6/2)^2-($U$6/2)^2*'(OLD) bottom seam length'!Z2909^2/($U$7/2)^2)</f>
        <v>#VALUE!</v>
      </c>
      <c r="AC2909" s="136">
        <f t="shared" si="459"/>
        <v>57940</v>
      </c>
      <c r="AD2909" t="e">
        <f>SQRT(($U$6/2)^2-($U$6/2)^2*'(OLD) bottom seam length'!AC2909^2/($U$7/2)^2)</f>
        <v>#VALUE!</v>
      </c>
    </row>
    <row r="2910" spans="2:30">
      <c r="B2910" s="136">
        <f t="shared" si="450"/>
        <v>57980</v>
      </c>
      <c r="C2910" t="e">
        <f>SQRT(($C$5/2)^2-($C$5/2)^2*'(OLD) bottom seam length'!B2910^2/($C$6/2)^2)</f>
        <v>#DIV/0!</v>
      </c>
      <c r="E2910" s="136">
        <f t="shared" si="451"/>
        <v>57980</v>
      </c>
      <c r="F2910" t="e">
        <f>SQRT(($C$5/2)^2-($C$5/2)^2*'(OLD) bottom seam length'!E2910^2/($C$6/2)^2)</f>
        <v>#DIV/0!</v>
      </c>
      <c r="H2910" s="136">
        <f t="shared" si="452"/>
        <v>57980</v>
      </c>
      <c r="I2910" t="e">
        <f>SQRT(($C$5/2)^2-($C$5/2)^2*'(OLD) bottom seam length'!H2910^2/($C$6/2)^2)</f>
        <v>#DIV/0!</v>
      </c>
      <c r="K2910" s="136">
        <f t="shared" si="453"/>
        <v>57980</v>
      </c>
      <c r="L2910" t="e">
        <f>SQRT(($C$5/2)^2-($C$5/2)^2*'(OLD) bottom seam length'!K2910^2/($C$6/2)^2)</f>
        <v>#DIV/0!</v>
      </c>
      <c r="O2910" s="136">
        <f t="shared" si="454"/>
        <v>57980</v>
      </c>
      <c r="P2910" t="b">
        <f t="shared" si="455"/>
        <v>0</v>
      </c>
      <c r="T2910" s="136">
        <f t="shared" si="456"/>
        <v>57960</v>
      </c>
      <c r="U2910" t="e">
        <f>SQRT(($U$6/2)^2-($U$6/2)^2*'(OLD) bottom seam length'!T2910^2/($U$7/2)^2)</f>
        <v>#VALUE!</v>
      </c>
      <c r="W2910" s="136">
        <f t="shared" si="457"/>
        <v>57960</v>
      </c>
      <c r="X2910" t="e">
        <f>SQRT(($U$6/2)^2-($U$6/2)^2*'(OLD) bottom seam length'!W2910^2/($U$7/2)^2)</f>
        <v>#VALUE!</v>
      </c>
      <c r="Z2910" s="136">
        <f t="shared" si="458"/>
        <v>57960</v>
      </c>
      <c r="AA2910" t="e">
        <f>SQRT(($U$6/2)^2-($U$6/2)^2*'(OLD) bottom seam length'!Z2910^2/($U$7/2)^2)</f>
        <v>#VALUE!</v>
      </c>
      <c r="AC2910" s="136">
        <f t="shared" si="459"/>
        <v>57960</v>
      </c>
      <c r="AD2910" t="e">
        <f>SQRT(($U$6/2)^2-($U$6/2)^2*'(OLD) bottom seam length'!AC2910^2/($U$7/2)^2)</f>
        <v>#VALUE!</v>
      </c>
    </row>
    <row r="2911" spans="2:30">
      <c r="B2911" s="136">
        <f t="shared" si="450"/>
        <v>58000</v>
      </c>
      <c r="C2911" t="e">
        <f>SQRT(($C$5/2)^2-($C$5/2)^2*'(OLD) bottom seam length'!B2911^2/($C$6/2)^2)</f>
        <v>#DIV/0!</v>
      </c>
      <c r="E2911" s="136">
        <f t="shared" si="451"/>
        <v>58000</v>
      </c>
      <c r="F2911" t="e">
        <f>SQRT(($C$5/2)^2-($C$5/2)^2*'(OLD) bottom seam length'!E2911^2/($C$6/2)^2)</f>
        <v>#DIV/0!</v>
      </c>
      <c r="H2911" s="136">
        <f t="shared" si="452"/>
        <v>58000</v>
      </c>
      <c r="I2911" t="e">
        <f>SQRT(($C$5/2)^2-($C$5/2)^2*'(OLD) bottom seam length'!H2911^2/($C$6/2)^2)</f>
        <v>#DIV/0!</v>
      </c>
      <c r="K2911" s="136">
        <f t="shared" si="453"/>
        <v>58000</v>
      </c>
      <c r="L2911" t="e">
        <f>SQRT(($C$5/2)^2-($C$5/2)^2*'(OLD) bottom seam length'!K2911^2/($C$6/2)^2)</f>
        <v>#DIV/0!</v>
      </c>
      <c r="O2911" s="136">
        <f t="shared" si="454"/>
        <v>58000</v>
      </c>
      <c r="P2911" t="b">
        <f t="shared" si="455"/>
        <v>0</v>
      </c>
      <c r="T2911" s="136">
        <f t="shared" si="456"/>
        <v>57980</v>
      </c>
      <c r="U2911" t="e">
        <f>SQRT(($U$6/2)^2-($U$6/2)^2*'(OLD) bottom seam length'!T2911^2/($U$7/2)^2)</f>
        <v>#VALUE!</v>
      </c>
      <c r="W2911" s="136">
        <f t="shared" si="457"/>
        <v>57980</v>
      </c>
      <c r="X2911" t="e">
        <f>SQRT(($U$6/2)^2-($U$6/2)^2*'(OLD) bottom seam length'!W2911^2/($U$7/2)^2)</f>
        <v>#VALUE!</v>
      </c>
      <c r="Z2911" s="136">
        <f t="shared" si="458"/>
        <v>57980</v>
      </c>
      <c r="AA2911" t="e">
        <f>SQRT(($U$6/2)^2-($U$6/2)^2*'(OLD) bottom seam length'!Z2911^2/($U$7/2)^2)</f>
        <v>#VALUE!</v>
      </c>
      <c r="AC2911" s="136">
        <f t="shared" si="459"/>
        <v>57980</v>
      </c>
      <c r="AD2911" t="e">
        <f>SQRT(($U$6/2)^2-($U$6/2)^2*'(OLD) bottom seam length'!AC2911^2/($U$7/2)^2)</f>
        <v>#VALUE!</v>
      </c>
    </row>
    <row r="2912" spans="2:30">
      <c r="B2912" s="136">
        <f t="shared" si="450"/>
        <v>58020</v>
      </c>
      <c r="C2912" t="e">
        <f>SQRT(($C$5/2)^2-($C$5/2)^2*'(OLD) bottom seam length'!B2912^2/($C$6/2)^2)</f>
        <v>#DIV/0!</v>
      </c>
      <c r="E2912" s="136">
        <f t="shared" si="451"/>
        <v>58020</v>
      </c>
      <c r="F2912" t="e">
        <f>SQRT(($C$5/2)^2-($C$5/2)^2*'(OLD) bottom seam length'!E2912^2/($C$6/2)^2)</f>
        <v>#DIV/0!</v>
      </c>
      <c r="H2912" s="136">
        <f t="shared" si="452"/>
        <v>58020</v>
      </c>
      <c r="I2912" t="e">
        <f>SQRT(($C$5/2)^2-($C$5/2)^2*'(OLD) bottom seam length'!H2912^2/($C$6/2)^2)</f>
        <v>#DIV/0!</v>
      </c>
      <c r="K2912" s="136">
        <f t="shared" si="453"/>
        <v>58020</v>
      </c>
      <c r="L2912" t="e">
        <f>SQRT(($C$5/2)^2-($C$5/2)^2*'(OLD) bottom seam length'!K2912^2/($C$6/2)^2)</f>
        <v>#DIV/0!</v>
      </c>
      <c r="O2912" s="136">
        <f t="shared" si="454"/>
        <v>58020</v>
      </c>
      <c r="P2912" t="b">
        <f t="shared" si="455"/>
        <v>0</v>
      </c>
      <c r="T2912" s="136">
        <f t="shared" si="456"/>
        <v>58000</v>
      </c>
      <c r="U2912" t="e">
        <f>SQRT(($U$6/2)^2-($U$6/2)^2*'(OLD) bottom seam length'!T2912^2/($U$7/2)^2)</f>
        <v>#VALUE!</v>
      </c>
      <c r="W2912" s="136">
        <f t="shared" si="457"/>
        <v>58000</v>
      </c>
      <c r="X2912" t="e">
        <f>SQRT(($U$6/2)^2-($U$6/2)^2*'(OLD) bottom seam length'!W2912^2/($U$7/2)^2)</f>
        <v>#VALUE!</v>
      </c>
      <c r="Z2912" s="136">
        <f t="shared" si="458"/>
        <v>58000</v>
      </c>
      <c r="AA2912" t="e">
        <f>SQRT(($U$6/2)^2-($U$6/2)^2*'(OLD) bottom seam length'!Z2912^2/($U$7/2)^2)</f>
        <v>#VALUE!</v>
      </c>
      <c r="AC2912" s="136">
        <f t="shared" si="459"/>
        <v>58000</v>
      </c>
      <c r="AD2912" t="e">
        <f>SQRT(($U$6/2)^2-($U$6/2)^2*'(OLD) bottom seam length'!AC2912^2/($U$7/2)^2)</f>
        <v>#VALUE!</v>
      </c>
    </row>
    <row r="2913" spans="2:30">
      <c r="B2913" s="136">
        <f t="shared" si="450"/>
        <v>58040</v>
      </c>
      <c r="C2913" t="e">
        <f>SQRT(($C$5/2)^2-($C$5/2)^2*'(OLD) bottom seam length'!B2913^2/($C$6/2)^2)</f>
        <v>#DIV/0!</v>
      </c>
      <c r="E2913" s="136">
        <f t="shared" si="451"/>
        <v>58040</v>
      </c>
      <c r="F2913" t="e">
        <f>SQRT(($C$5/2)^2-($C$5/2)^2*'(OLD) bottom seam length'!E2913^2/($C$6/2)^2)</f>
        <v>#DIV/0!</v>
      </c>
      <c r="H2913" s="136">
        <f t="shared" si="452"/>
        <v>58040</v>
      </c>
      <c r="I2913" t="e">
        <f>SQRT(($C$5/2)^2-($C$5/2)^2*'(OLD) bottom seam length'!H2913^2/($C$6/2)^2)</f>
        <v>#DIV/0!</v>
      </c>
      <c r="K2913" s="136">
        <f t="shared" si="453"/>
        <v>58040</v>
      </c>
      <c r="L2913" t="e">
        <f>SQRT(($C$5/2)^2-($C$5/2)^2*'(OLD) bottom seam length'!K2913^2/($C$6/2)^2)</f>
        <v>#DIV/0!</v>
      </c>
      <c r="O2913" s="136">
        <f t="shared" si="454"/>
        <v>58040</v>
      </c>
      <c r="P2913" t="b">
        <f t="shared" si="455"/>
        <v>0</v>
      </c>
      <c r="T2913" s="136">
        <f t="shared" si="456"/>
        <v>58020</v>
      </c>
      <c r="U2913" t="e">
        <f>SQRT(($U$6/2)^2-($U$6/2)^2*'(OLD) bottom seam length'!T2913^2/($U$7/2)^2)</f>
        <v>#VALUE!</v>
      </c>
      <c r="W2913" s="136">
        <f t="shared" si="457"/>
        <v>58020</v>
      </c>
      <c r="X2913" t="e">
        <f>SQRT(($U$6/2)^2-($U$6/2)^2*'(OLD) bottom seam length'!W2913^2/($U$7/2)^2)</f>
        <v>#VALUE!</v>
      </c>
      <c r="Z2913" s="136">
        <f t="shared" si="458"/>
        <v>58020</v>
      </c>
      <c r="AA2913" t="e">
        <f>SQRT(($U$6/2)^2-($U$6/2)^2*'(OLD) bottom seam length'!Z2913^2/($U$7/2)^2)</f>
        <v>#VALUE!</v>
      </c>
      <c r="AC2913" s="136">
        <f t="shared" si="459"/>
        <v>58020</v>
      </c>
      <c r="AD2913" t="e">
        <f>SQRT(($U$6/2)^2-($U$6/2)^2*'(OLD) bottom seam length'!AC2913^2/($U$7/2)^2)</f>
        <v>#VALUE!</v>
      </c>
    </row>
    <row r="2914" spans="2:30">
      <c r="B2914" s="136">
        <f t="shared" si="450"/>
        <v>58060</v>
      </c>
      <c r="C2914" t="e">
        <f>SQRT(($C$5/2)^2-($C$5/2)^2*'(OLD) bottom seam length'!B2914^2/($C$6/2)^2)</f>
        <v>#DIV/0!</v>
      </c>
      <c r="E2914" s="136">
        <f t="shared" si="451"/>
        <v>58060</v>
      </c>
      <c r="F2914" t="e">
        <f>SQRT(($C$5/2)^2-($C$5/2)^2*'(OLD) bottom seam length'!E2914^2/($C$6/2)^2)</f>
        <v>#DIV/0!</v>
      </c>
      <c r="H2914" s="136">
        <f t="shared" si="452"/>
        <v>58060</v>
      </c>
      <c r="I2914" t="e">
        <f>SQRT(($C$5/2)^2-($C$5/2)^2*'(OLD) bottom seam length'!H2914^2/($C$6/2)^2)</f>
        <v>#DIV/0!</v>
      </c>
      <c r="K2914" s="136">
        <f t="shared" si="453"/>
        <v>58060</v>
      </c>
      <c r="L2914" t="e">
        <f>SQRT(($C$5/2)^2-($C$5/2)^2*'(OLD) bottom seam length'!K2914^2/($C$6/2)^2)</f>
        <v>#DIV/0!</v>
      </c>
      <c r="O2914" s="136">
        <f t="shared" si="454"/>
        <v>58060</v>
      </c>
      <c r="P2914" t="b">
        <f t="shared" si="455"/>
        <v>0</v>
      </c>
      <c r="T2914" s="136">
        <f t="shared" si="456"/>
        <v>58040</v>
      </c>
      <c r="U2914" t="e">
        <f>SQRT(($U$6/2)^2-($U$6/2)^2*'(OLD) bottom seam length'!T2914^2/($U$7/2)^2)</f>
        <v>#VALUE!</v>
      </c>
      <c r="W2914" s="136">
        <f t="shared" si="457"/>
        <v>58040</v>
      </c>
      <c r="X2914" t="e">
        <f>SQRT(($U$6/2)^2-($U$6/2)^2*'(OLD) bottom seam length'!W2914^2/($U$7/2)^2)</f>
        <v>#VALUE!</v>
      </c>
      <c r="Z2914" s="136">
        <f t="shared" si="458"/>
        <v>58040</v>
      </c>
      <c r="AA2914" t="e">
        <f>SQRT(($U$6/2)^2-($U$6/2)^2*'(OLD) bottom seam length'!Z2914^2/($U$7/2)^2)</f>
        <v>#VALUE!</v>
      </c>
      <c r="AC2914" s="136">
        <f t="shared" si="459"/>
        <v>58040</v>
      </c>
      <c r="AD2914" t="e">
        <f>SQRT(($U$6/2)^2-($U$6/2)^2*'(OLD) bottom seam length'!AC2914^2/($U$7/2)^2)</f>
        <v>#VALUE!</v>
      </c>
    </row>
    <row r="2915" spans="2:30">
      <c r="B2915" s="136">
        <f t="shared" si="450"/>
        <v>58080</v>
      </c>
      <c r="C2915" t="e">
        <f>SQRT(($C$5/2)^2-($C$5/2)^2*'(OLD) bottom seam length'!B2915^2/($C$6/2)^2)</f>
        <v>#DIV/0!</v>
      </c>
      <c r="E2915" s="136">
        <f t="shared" si="451"/>
        <v>58080</v>
      </c>
      <c r="F2915" t="e">
        <f>SQRT(($C$5/2)^2-($C$5/2)^2*'(OLD) bottom seam length'!E2915^2/($C$6/2)^2)</f>
        <v>#DIV/0!</v>
      </c>
      <c r="H2915" s="136">
        <f t="shared" si="452"/>
        <v>58080</v>
      </c>
      <c r="I2915" t="e">
        <f>SQRT(($C$5/2)^2-($C$5/2)^2*'(OLD) bottom seam length'!H2915^2/($C$6/2)^2)</f>
        <v>#DIV/0!</v>
      </c>
      <c r="K2915" s="136">
        <f t="shared" si="453"/>
        <v>58080</v>
      </c>
      <c r="L2915" t="e">
        <f>SQRT(($C$5/2)^2-($C$5/2)^2*'(OLD) bottom seam length'!K2915^2/($C$6/2)^2)</f>
        <v>#DIV/0!</v>
      </c>
      <c r="O2915" s="136">
        <f t="shared" si="454"/>
        <v>58080</v>
      </c>
      <c r="P2915" t="b">
        <f t="shared" si="455"/>
        <v>0</v>
      </c>
      <c r="T2915" s="136">
        <f t="shared" si="456"/>
        <v>58060</v>
      </c>
      <c r="U2915" t="e">
        <f>SQRT(($U$6/2)^2-($U$6/2)^2*'(OLD) bottom seam length'!T2915^2/($U$7/2)^2)</f>
        <v>#VALUE!</v>
      </c>
      <c r="W2915" s="136">
        <f t="shared" si="457"/>
        <v>58060</v>
      </c>
      <c r="X2915" t="e">
        <f>SQRT(($U$6/2)^2-($U$6/2)^2*'(OLD) bottom seam length'!W2915^2/($U$7/2)^2)</f>
        <v>#VALUE!</v>
      </c>
      <c r="Z2915" s="136">
        <f t="shared" si="458"/>
        <v>58060</v>
      </c>
      <c r="AA2915" t="e">
        <f>SQRT(($U$6/2)^2-($U$6/2)^2*'(OLD) bottom seam length'!Z2915^2/($U$7/2)^2)</f>
        <v>#VALUE!</v>
      </c>
      <c r="AC2915" s="136">
        <f t="shared" si="459"/>
        <v>58060</v>
      </c>
      <c r="AD2915" t="e">
        <f>SQRT(($U$6/2)^2-($U$6/2)^2*'(OLD) bottom seam length'!AC2915^2/($U$7/2)^2)</f>
        <v>#VALUE!</v>
      </c>
    </row>
    <row r="2916" spans="2:30">
      <c r="B2916" s="136">
        <f t="shared" si="450"/>
        <v>58100</v>
      </c>
      <c r="C2916" t="e">
        <f>SQRT(($C$5/2)^2-($C$5/2)^2*'(OLD) bottom seam length'!B2916^2/($C$6/2)^2)</f>
        <v>#DIV/0!</v>
      </c>
      <c r="E2916" s="136">
        <f t="shared" si="451"/>
        <v>58100</v>
      </c>
      <c r="F2916" t="e">
        <f>SQRT(($C$5/2)^2-($C$5/2)^2*'(OLD) bottom seam length'!E2916^2/($C$6/2)^2)</f>
        <v>#DIV/0!</v>
      </c>
      <c r="H2916" s="136">
        <f t="shared" si="452"/>
        <v>58100</v>
      </c>
      <c r="I2916" t="e">
        <f>SQRT(($C$5/2)^2-($C$5/2)^2*'(OLD) bottom seam length'!H2916^2/($C$6/2)^2)</f>
        <v>#DIV/0!</v>
      </c>
      <c r="K2916" s="136">
        <f t="shared" si="453"/>
        <v>58100</v>
      </c>
      <c r="L2916" t="e">
        <f>SQRT(($C$5/2)^2-($C$5/2)^2*'(OLD) bottom seam length'!K2916^2/($C$6/2)^2)</f>
        <v>#DIV/0!</v>
      </c>
      <c r="O2916" s="136">
        <f t="shared" si="454"/>
        <v>58100</v>
      </c>
      <c r="P2916" t="b">
        <f t="shared" si="455"/>
        <v>0</v>
      </c>
      <c r="T2916" s="136">
        <f t="shared" si="456"/>
        <v>58080</v>
      </c>
      <c r="U2916" t="e">
        <f>SQRT(($U$6/2)^2-($U$6/2)^2*'(OLD) bottom seam length'!T2916^2/($U$7/2)^2)</f>
        <v>#VALUE!</v>
      </c>
      <c r="W2916" s="136">
        <f t="shared" si="457"/>
        <v>58080</v>
      </c>
      <c r="X2916" t="e">
        <f>SQRT(($U$6/2)^2-($U$6/2)^2*'(OLD) bottom seam length'!W2916^2/($U$7/2)^2)</f>
        <v>#VALUE!</v>
      </c>
      <c r="Z2916" s="136">
        <f t="shared" si="458"/>
        <v>58080</v>
      </c>
      <c r="AA2916" t="e">
        <f>SQRT(($U$6/2)^2-($U$6/2)^2*'(OLD) bottom seam length'!Z2916^2/($U$7/2)^2)</f>
        <v>#VALUE!</v>
      </c>
      <c r="AC2916" s="136">
        <f t="shared" si="459"/>
        <v>58080</v>
      </c>
      <c r="AD2916" t="e">
        <f>SQRT(($U$6/2)^2-($U$6/2)^2*'(OLD) bottom seam length'!AC2916^2/($U$7/2)^2)</f>
        <v>#VALUE!</v>
      </c>
    </row>
    <row r="2917" spans="2:30">
      <c r="B2917" s="136">
        <f t="shared" si="450"/>
        <v>58120</v>
      </c>
      <c r="C2917" t="e">
        <f>SQRT(($C$5/2)^2-($C$5/2)^2*'(OLD) bottom seam length'!B2917^2/($C$6/2)^2)</f>
        <v>#DIV/0!</v>
      </c>
      <c r="E2917" s="136">
        <f t="shared" si="451"/>
        <v>58120</v>
      </c>
      <c r="F2917" t="e">
        <f>SQRT(($C$5/2)^2-($C$5/2)^2*'(OLD) bottom seam length'!E2917^2/($C$6/2)^2)</f>
        <v>#DIV/0!</v>
      </c>
      <c r="H2917" s="136">
        <f t="shared" si="452"/>
        <v>58120</v>
      </c>
      <c r="I2917" t="e">
        <f>SQRT(($C$5/2)^2-($C$5/2)^2*'(OLD) bottom seam length'!H2917^2/($C$6/2)^2)</f>
        <v>#DIV/0!</v>
      </c>
      <c r="K2917" s="136">
        <f t="shared" si="453"/>
        <v>58120</v>
      </c>
      <c r="L2917" t="e">
        <f>SQRT(($C$5/2)^2-($C$5/2)^2*'(OLD) bottom seam length'!K2917^2/($C$6/2)^2)</f>
        <v>#DIV/0!</v>
      </c>
      <c r="O2917" s="136">
        <f t="shared" si="454"/>
        <v>58120</v>
      </c>
      <c r="P2917" t="b">
        <f t="shared" si="455"/>
        <v>0</v>
      </c>
      <c r="T2917" s="136">
        <f t="shared" si="456"/>
        <v>58100</v>
      </c>
      <c r="U2917" t="e">
        <f>SQRT(($U$6/2)^2-($U$6/2)^2*'(OLD) bottom seam length'!T2917^2/($U$7/2)^2)</f>
        <v>#VALUE!</v>
      </c>
      <c r="W2917" s="136">
        <f t="shared" si="457"/>
        <v>58100</v>
      </c>
      <c r="X2917" t="e">
        <f>SQRT(($U$6/2)^2-($U$6/2)^2*'(OLD) bottom seam length'!W2917^2/($U$7/2)^2)</f>
        <v>#VALUE!</v>
      </c>
      <c r="Z2917" s="136">
        <f t="shared" si="458"/>
        <v>58100</v>
      </c>
      <c r="AA2917" t="e">
        <f>SQRT(($U$6/2)^2-($U$6/2)^2*'(OLD) bottom seam length'!Z2917^2/($U$7/2)^2)</f>
        <v>#VALUE!</v>
      </c>
      <c r="AC2917" s="136">
        <f t="shared" si="459"/>
        <v>58100</v>
      </c>
      <c r="AD2917" t="e">
        <f>SQRT(($U$6/2)^2-($U$6/2)^2*'(OLD) bottom seam length'!AC2917^2/($U$7/2)^2)</f>
        <v>#VALUE!</v>
      </c>
    </row>
    <row r="2918" spans="2:30">
      <c r="B2918" s="136">
        <f t="shared" si="450"/>
        <v>58140</v>
      </c>
      <c r="C2918" t="e">
        <f>SQRT(($C$5/2)^2-($C$5/2)^2*'(OLD) bottom seam length'!B2918^2/($C$6/2)^2)</f>
        <v>#DIV/0!</v>
      </c>
      <c r="E2918" s="136">
        <f t="shared" si="451"/>
        <v>58140</v>
      </c>
      <c r="F2918" t="e">
        <f>SQRT(($C$5/2)^2-($C$5/2)^2*'(OLD) bottom seam length'!E2918^2/($C$6/2)^2)</f>
        <v>#DIV/0!</v>
      </c>
      <c r="H2918" s="136">
        <f t="shared" si="452"/>
        <v>58140</v>
      </c>
      <c r="I2918" t="e">
        <f>SQRT(($C$5/2)^2-($C$5/2)^2*'(OLD) bottom seam length'!H2918^2/($C$6/2)^2)</f>
        <v>#DIV/0!</v>
      </c>
      <c r="K2918" s="136">
        <f t="shared" si="453"/>
        <v>58140</v>
      </c>
      <c r="L2918" t="e">
        <f>SQRT(($C$5/2)^2-($C$5/2)^2*'(OLD) bottom seam length'!K2918^2/($C$6/2)^2)</f>
        <v>#DIV/0!</v>
      </c>
      <c r="O2918" s="136">
        <f t="shared" si="454"/>
        <v>58140</v>
      </c>
      <c r="P2918" t="b">
        <f t="shared" si="455"/>
        <v>0</v>
      </c>
      <c r="T2918" s="136">
        <f t="shared" si="456"/>
        <v>58120</v>
      </c>
      <c r="U2918" t="e">
        <f>SQRT(($U$6/2)^2-($U$6/2)^2*'(OLD) bottom seam length'!T2918^2/($U$7/2)^2)</f>
        <v>#VALUE!</v>
      </c>
      <c r="W2918" s="136">
        <f t="shared" si="457"/>
        <v>58120</v>
      </c>
      <c r="X2918" t="e">
        <f>SQRT(($U$6/2)^2-($U$6/2)^2*'(OLD) bottom seam length'!W2918^2/($U$7/2)^2)</f>
        <v>#VALUE!</v>
      </c>
      <c r="Z2918" s="136">
        <f t="shared" si="458"/>
        <v>58120</v>
      </c>
      <c r="AA2918" t="e">
        <f>SQRT(($U$6/2)^2-($U$6/2)^2*'(OLD) bottom seam length'!Z2918^2/($U$7/2)^2)</f>
        <v>#VALUE!</v>
      </c>
      <c r="AC2918" s="136">
        <f t="shared" si="459"/>
        <v>58120</v>
      </c>
      <c r="AD2918" t="e">
        <f>SQRT(($U$6/2)^2-($U$6/2)^2*'(OLD) bottom seam length'!AC2918^2/($U$7/2)^2)</f>
        <v>#VALUE!</v>
      </c>
    </row>
    <row r="2919" spans="2:30">
      <c r="B2919" s="136">
        <f t="shared" si="450"/>
        <v>58160</v>
      </c>
      <c r="C2919" t="e">
        <f>SQRT(($C$5/2)^2-($C$5/2)^2*'(OLD) bottom seam length'!B2919^2/($C$6/2)^2)</f>
        <v>#DIV/0!</v>
      </c>
      <c r="E2919" s="136">
        <f t="shared" si="451"/>
        <v>58160</v>
      </c>
      <c r="F2919" t="e">
        <f>SQRT(($C$5/2)^2-($C$5/2)^2*'(OLD) bottom seam length'!E2919^2/($C$6/2)^2)</f>
        <v>#DIV/0!</v>
      </c>
      <c r="H2919" s="136">
        <f t="shared" si="452"/>
        <v>58160</v>
      </c>
      <c r="I2919" t="e">
        <f>SQRT(($C$5/2)^2-($C$5/2)^2*'(OLD) bottom seam length'!H2919^2/($C$6/2)^2)</f>
        <v>#DIV/0!</v>
      </c>
      <c r="K2919" s="136">
        <f t="shared" si="453"/>
        <v>58160</v>
      </c>
      <c r="L2919" t="e">
        <f>SQRT(($C$5/2)^2-($C$5/2)^2*'(OLD) bottom seam length'!K2919^2/($C$6/2)^2)</f>
        <v>#DIV/0!</v>
      </c>
      <c r="O2919" s="136">
        <f t="shared" si="454"/>
        <v>58160</v>
      </c>
      <c r="P2919" t="b">
        <f t="shared" si="455"/>
        <v>0</v>
      </c>
      <c r="T2919" s="136">
        <f t="shared" si="456"/>
        <v>58140</v>
      </c>
      <c r="U2919" t="e">
        <f>SQRT(($U$6/2)^2-($U$6/2)^2*'(OLD) bottom seam length'!T2919^2/($U$7/2)^2)</f>
        <v>#VALUE!</v>
      </c>
      <c r="W2919" s="136">
        <f t="shared" si="457"/>
        <v>58140</v>
      </c>
      <c r="X2919" t="e">
        <f>SQRT(($U$6/2)^2-($U$6/2)^2*'(OLD) bottom seam length'!W2919^2/($U$7/2)^2)</f>
        <v>#VALUE!</v>
      </c>
      <c r="Z2919" s="136">
        <f t="shared" si="458"/>
        <v>58140</v>
      </c>
      <c r="AA2919" t="e">
        <f>SQRT(($U$6/2)^2-($U$6/2)^2*'(OLD) bottom seam length'!Z2919^2/($U$7/2)^2)</f>
        <v>#VALUE!</v>
      </c>
      <c r="AC2919" s="136">
        <f t="shared" si="459"/>
        <v>58140</v>
      </c>
      <c r="AD2919" t="e">
        <f>SQRT(($U$6/2)^2-($U$6/2)^2*'(OLD) bottom seam length'!AC2919^2/($U$7/2)^2)</f>
        <v>#VALUE!</v>
      </c>
    </row>
    <row r="2920" spans="2:30">
      <c r="B2920" s="136">
        <f t="shared" si="450"/>
        <v>58180</v>
      </c>
      <c r="C2920" t="e">
        <f>SQRT(($C$5/2)^2-($C$5/2)^2*'(OLD) bottom seam length'!B2920^2/($C$6/2)^2)</f>
        <v>#DIV/0!</v>
      </c>
      <c r="E2920" s="136">
        <f t="shared" si="451"/>
        <v>58180</v>
      </c>
      <c r="F2920" t="e">
        <f>SQRT(($C$5/2)^2-($C$5/2)^2*'(OLD) bottom seam length'!E2920^2/($C$6/2)^2)</f>
        <v>#DIV/0!</v>
      </c>
      <c r="H2920" s="136">
        <f t="shared" si="452"/>
        <v>58180</v>
      </c>
      <c r="I2920" t="e">
        <f>SQRT(($C$5/2)^2-($C$5/2)^2*'(OLD) bottom seam length'!H2920^2/($C$6/2)^2)</f>
        <v>#DIV/0!</v>
      </c>
      <c r="K2920" s="136">
        <f t="shared" si="453"/>
        <v>58180</v>
      </c>
      <c r="L2920" t="e">
        <f>SQRT(($C$5/2)^2-($C$5/2)^2*'(OLD) bottom seam length'!K2920^2/($C$6/2)^2)</f>
        <v>#DIV/0!</v>
      </c>
      <c r="O2920" s="136">
        <f t="shared" si="454"/>
        <v>58180</v>
      </c>
      <c r="P2920" t="b">
        <f t="shared" si="455"/>
        <v>0</v>
      </c>
      <c r="T2920" s="136">
        <f t="shared" si="456"/>
        <v>58160</v>
      </c>
      <c r="U2920" t="e">
        <f>SQRT(($U$6/2)^2-($U$6/2)^2*'(OLD) bottom seam length'!T2920^2/($U$7/2)^2)</f>
        <v>#VALUE!</v>
      </c>
      <c r="W2920" s="136">
        <f t="shared" si="457"/>
        <v>58160</v>
      </c>
      <c r="X2920" t="e">
        <f>SQRT(($U$6/2)^2-($U$6/2)^2*'(OLD) bottom seam length'!W2920^2/($U$7/2)^2)</f>
        <v>#VALUE!</v>
      </c>
      <c r="Z2920" s="136">
        <f t="shared" si="458"/>
        <v>58160</v>
      </c>
      <c r="AA2920" t="e">
        <f>SQRT(($U$6/2)^2-($U$6/2)^2*'(OLD) bottom seam length'!Z2920^2/($U$7/2)^2)</f>
        <v>#VALUE!</v>
      </c>
      <c r="AC2920" s="136">
        <f t="shared" si="459"/>
        <v>58160</v>
      </c>
      <c r="AD2920" t="e">
        <f>SQRT(($U$6/2)^2-($U$6/2)^2*'(OLD) bottom seam length'!AC2920^2/($U$7/2)^2)</f>
        <v>#VALUE!</v>
      </c>
    </row>
    <row r="2921" spans="2:30">
      <c r="B2921" s="136">
        <f t="shared" si="450"/>
        <v>58200</v>
      </c>
      <c r="C2921" t="e">
        <f>SQRT(($C$5/2)^2-($C$5/2)^2*'(OLD) bottom seam length'!B2921^2/($C$6/2)^2)</f>
        <v>#DIV/0!</v>
      </c>
      <c r="E2921" s="136">
        <f t="shared" si="451"/>
        <v>58200</v>
      </c>
      <c r="F2921" t="e">
        <f>SQRT(($C$5/2)^2-($C$5/2)^2*'(OLD) bottom seam length'!E2921^2/($C$6/2)^2)</f>
        <v>#DIV/0!</v>
      </c>
      <c r="H2921" s="136">
        <f t="shared" si="452"/>
        <v>58200</v>
      </c>
      <c r="I2921" t="e">
        <f>SQRT(($C$5/2)^2-($C$5/2)^2*'(OLD) bottom seam length'!H2921^2/($C$6/2)^2)</f>
        <v>#DIV/0!</v>
      </c>
      <c r="K2921" s="136">
        <f t="shared" si="453"/>
        <v>58200</v>
      </c>
      <c r="L2921" t="e">
        <f>SQRT(($C$5/2)^2-($C$5/2)^2*'(OLD) bottom seam length'!K2921^2/($C$6/2)^2)</f>
        <v>#DIV/0!</v>
      </c>
      <c r="O2921" s="136">
        <f t="shared" si="454"/>
        <v>58200</v>
      </c>
      <c r="P2921" t="b">
        <f t="shared" si="455"/>
        <v>0</v>
      </c>
      <c r="T2921" s="136">
        <f t="shared" si="456"/>
        <v>58180</v>
      </c>
      <c r="U2921" t="e">
        <f>SQRT(($U$6/2)^2-($U$6/2)^2*'(OLD) bottom seam length'!T2921^2/($U$7/2)^2)</f>
        <v>#VALUE!</v>
      </c>
      <c r="W2921" s="136">
        <f t="shared" si="457"/>
        <v>58180</v>
      </c>
      <c r="X2921" t="e">
        <f>SQRT(($U$6/2)^2-($U$6/2)^2*'(OLD) bottom seam length'!W2921^2/($U$7/2)^2)</f>
        <v>#VALUE!</v>
      </c>
      <c r="Z2921" s="136">
        <f t="shared" si="458"/>
        <v>58180</v>
      </c>
      <c r="AA2921" t="e">
        <f>SQRT(($U$6/2)^2-($U$6/2)^2*'(OLD) bottom seam length'!Z2921^2/($U$7/2)^2)</f>
        <v>#VALUE!</v>
      </c>
      <c r="AC2921" s="136">
        <f t="shared" si="459"/>
        <v>58180</v>
      </c>
      <c r="AD2921" t="e">
        <f>SQRT(($U$6/2)^2-($U$6/2)^2*'(OLD) bottom seam length'!AC2921^2/($U$7/2)^2)</f>
        <v>#VALUE!</v>
      </c>
    </row>
    <row r="2922" spans="2:30">
      <c r="B2922" s="136">
        <f t="shared" si="450"/>
        <v>58220</v>
      </c>
      <c r="C2922" t="e">
        <f>SQRT(($C$5/2)^2-($C$5/2)^2*'(OLD) bottom seam length'!B2922^2/($C$6/2)^2)</f>
        <v>#DIV/0!</v>
      </c>
      <c r="E2922" s="136">
        <f t="shared" si="451"/>
        <v>58220</v>
      </c>
      <c r="F2922" t="e">
        <f>SQRT(($C$5/2)^2-($C$5/2)^2*'(OLD) bottom seam length'!E2922^2/($C$6/2)^2)</f>
        <v>#DIV/0!</v>
      </c>
      <c r="H2922" s="136">
        <f t="shared" si="452"/>
        <v>58220</v>
      </c>
      <c r="I2922" t="e">
        <f>SQRT(($C$5/2)^2-($C$5/2)^2*'(OLD) bottom seam length'!H2922^2/($C$6/2)^2)</f>
        <v>#DIV/0!</v>
      </c>
      <c r="K2922" s="136">
        <f t="shared" si="453"/>
        <v>58220</v>
      </c>
      <c r="L2922" t="e">
        <f>SQRT(($C$5/2)^2-($C$5/2)^2*'(OLD) bottom seam length'!K2922^2/($C$6/2)^2)</f>
        <v>#DIV/0!</v>
      </c>
      <c r="O2922" s="136">
        <f t="shared" si="454"/>
        <v>58220</v>
      </c>
      <c r="P2922" t="b">
        <f t="shared" si="455"/>
        <v>0</v>
      </c>
      <c r="T2922" s="136">
        <f t="shared" si="456"/>
        <v>58200</v>
      </c>
      <c r="U2922" t="e">
        <f>SQRT(($U$6/2)^2-($U$6/2)^2*'(OLD) bottom seam length'!T2922^2/($U$7/2)^2)</f>
        <v>#VALUE!</v>
      </c>
      <c r="W2922" s="136">
        <f t="shared" si="457"/>
        <v>58200</v>
      </c>
      <c r="X2922" t="e">
        <f>SQRT(($U$6/2)^2-($U$6/2)^2*'(OLD) bottom seam length'!W2922^2/($U$7/2)^2)</f>
        <v>#VALUE!</v>
      </c>
      <c r="Z2922" s="136">
        <f t="shared" si="458"/>
        <v>58200</v>
      </c>
      <c r="AA2922" t="e">
        <f>SQRT(($U$6/2)^2-($U$6/2)^2*'(OLD) bottom seam length'!Z2922^2/($U$7/2)^2)</f>
        <v>#VALUE!</v>
      </c>
      <c r="AC2922" s="136">
        <f t="shared" si="459"/>
        <v>58200</v>
      </c>
      <c r="AD2922" t="e">
        <f>SQRT(($U$6/2)^2-($U$6/2)^2*'(OLD) bottom seam length'!AC2922^2/($U$7/2)^2)</f>
        <v>#VALUE!</v>
      </c>
    </row>
    <row r="2923" spans="2:30">
      <c r="B2923" s="136">
        <f t="shared" si="450"/>
        <v>58240</v>
      </c>
      <c r="C2923" t="e">
        <f>SQRT(($C$5/2)^2-($C$5/2)^2*'(OLD) bottom seam length'!B2923^2/($C$6/2)^2)</f>
        <v>#DIV/0!</v>
      </c>
      <c r="E2923" s="136">
        <f t="shared" si="451"/>
        <v>58240</v>
      </c>
      <c r="F2923" t="e">
        <f>SQRT(($C$5/2)^2-($C$5/2)^2*'(OLD) bottom seam length'!E2923^2/($C$6/2)^2)</f>
        <v>#DIV/0!</v>
      </c>
      <c r="H2923" s="136">
        <f t="shared" si="452"/>
        <v>58240</v>
      </c>
      <c r="I2923" t="e">
        <f>SQRT(($C$5/2)^2-($C$5/2)^2*'(OLD) bottom seam length'!H2923^2/($C$6/2)^2)</f>
        <v>#DIV/0!</v>
      </c>
      <c r="K2923" s="136">
        <f t="shared" si="453"/>
        <v>58240</v>
      </c>
      <c r="L2923" t="e">
        <f>SQRT(($C$5/2)^2-($C$5/2)^2*'(OLD) bottom seam length'!K2923^2/($C$6/2)^2)</f>
        <v>#DIV/0!</v>
      </c>
      <c r="O2923" s="136">
        <f t="shared" si="454"/>
        <v>58240</v>
      </c>
      <c r="P2923" t="b">
        <f t="shared" si="455"/>
        <v>0</v>
      </c>
      <c r="T2923" s="136">
        <f t="shared" si="456"/>
        <v>58220</v>
      </c>
      <c r="U2923" t="e">
        <f>SQRT(($U$6/2)^2-($U$6/2)^2*'(OLD) bottom seam length'!T2923^2/($U$7/2)^2)</f>
        <v>#VALUE!</v>
      </c>
      <c r="W2923" s="136">
        <f t="shared" si="457"/>
        <v>58220</v>
      </c>
      <c r="X2923" t="e">
        <f>SQRT(($U$6/2)^2-($U$6/2)^2*'(OLD) bottom seam length'!W2923^2/($U$7/2)^2)</f>
        <v>#VALUE!</v>
      </c>
      <c r="Z2923" s="136">
        <f t="shared" si="458"/>
        <v>58220</v>
      </c>
      <c r="AA2923" t="e">
        <f>SQRT(($U$6/2)^2-($U$6/2)^2*'(OLD) bottom seam length'!Z2923^2/($U$7/2)^2)</f>
        <v>#VALUE!</v>
      </c>
      <c r="AC2923" s="136">
        <f t="shared" si="459"/>
        <v>58220</v>
      </c>
      <c r="AD2923" t="e">
        <f>SQRT(($U$6/2)^2-($U$6/2)^2*'(OLD) bottom seam length'!AC2923^2/($U$7/2)^2)</f>
        <v>#VALUE!</v>
      </c>
    </row>
    <row r="2924" spans="2:30">
      <c r="B2924" s="136">
        <f t="shared" si="450"/>
        <v>58260</v>
      </c>
      <c r="C2924" t="e">
        <f>SQRT(($C$5/2)^2-($C$5/2)^2*'(OLD) bottom seam length'!B2924^2/($C$6/2)^2)</f>
        <v>#DIV/0!</v>
      </c>
      <c r="E2924" s="136">
        <f t="shared" si="451"/>
        <v>58260</v>
      </c>
      <c r="F2924" t="e">
        <f>SQRT(($C$5/2)^2-($C$5/2)^2*'(OLD) bottom seam length'!E2924^2/($C$6/2)^2)</f>
        <v>#DIV/0!</v>
      </c>
      <c r="H2924" s="136">
        <f t="shared" si="452"/>
        <v>58260</v>
      </c>
      <c r="I2924" t="e">
        <f>SQRT(($C$5/2)^2-($C$5/2)^2*'(OLD) bottom seam length'!H2924^2/($C$6/2)^2)</f>
        <v>#DIV/0!</v>
      </c>
      <c r="K2924" s="136">
        <f t="shared" si="453"/>
        <v>58260</v>
      </c>
      <c r="L2924" t="e">
        <f>SQRT(($C$5/2)^2-($C$5/2)^2*'(OLD) bottom seam length'!K2924^2/($C$6/2)^2)</f>
        <v>#DIV/0!</v>
      </c>
      <c r="O2924" s="136">
        <f t="shared" si="454"/>
        <v>58260</v>
      </c>
      <c r="P2924" t="b">
        <f t="shared" si="455"/>
        <v>0</v>
      </c>
      <c r="T2924" s="136">
        <f t="shared" si="456"/>
        <v>58240</v>
      </c>
      <c r="U2924" t="e">
        <f>SQRT(($U$6/2)^2-($U$6/2)^2*'(OLD) bottom seam length'!T2924^2/($U$7/2)^2)</f>
        <v>#VALUE!</v>
      </c>
      <c r="W2924" s="136">
        <f t="shared" si="457"/>
        <v>58240</v>
      </c>
      <c r="X2924" t="e">
        <f>SQRT(($U$6/2)^2-($U$6/2)^2*'(OLD) bottom seam length'!W2924^2/($U$7/2)^2)</f>
        <v>#VALUE!</v>
      </c>
      <c r="Z2924" s="136">
        <f t="shared" si="458"/>
        <v>58240</v>
      </c>
      <c r="AA2924" t="e">
        <f>SQRT(($U$6/2)^2-($U$6/2)^2*'(OLD) bottom seam length'!Z2924^2/($U$7/2)^2)</f>
        <v>#VALUE!</v>
      </c>
      <c r="AC2924" s="136">
        <f t="shared" si="459"/>
        <v>58240</v>
      </c>
      <c r="AD2924" t="e">
        <f>SQRT(($U$6/2)^2-($U$6/2)^2*'(OLD) bottom seam length'!AC2924^2/($U$7/2)^2)</f>
        <v>#VALUE!</v>
      </c>
    </row>
    <row r="2925" spans="2:30">
      <c r="B2925" s="136">
        <f t="shared" si="450"/>
        <v>58280</v>
      </c>
      <c r="C2925" t="e">
        <f>SQRT(($C$5/2)^2-($C$5/2)^2*'(OLD) bottom seam length'!B2925^2/($C$6/2)^2)</f>
        <v>#DIV/0!</v>
      </c>
      <c r="E2925" s="136">
        <f t="shared" si="451"/>
        <v>58280</v>
      </c>
      <c r="F2925" t="e">
        <f>SQRT(($C$5/2)^2-($C$5/2)^2*'(OLD) bottom seam length'!E2925^2/($C$6/2)^2)</f>
        <v>#DIV/0!</v>
      </c>
      <c r="H2925" s="136">
        <f t="shared" si="452"/>
        <v>58280</v>
      </c>
      <c r="I2925" t="e">
        <f>SQRT(($C$5/2)^2-($C$5/2)^2*'(OLD) bottom seam length'!H2925^2/($C$6/2)^2)</f>
        <v>#DIV/0!</v>
      </c>
      <c r="K2925" s="136">
        <f t="shared" si="453"/>
        <v>58280</v>
      </c>
      <c r="L2925" t="e">
        <f>SQRT(($C$5/2)^2-($C$5/2)^2*'(OLD) bottom seam length'!K2925^2/($C$6/2)^2)</f>
        <v>#DIV/0!</v>
      </c>
      <c r="O2925" s="136">
        <f t="shared" si="454"/>
        <v>58280</v>
      </c>
      <c r="P2925" t="b">
        <f t="shared" si="455"/>
        <v>0</v>
      </c>
      <c r="T2925" s="136">
        <f t="shared" si="456"/>
        <v>58260</v>
      </c>
      <c r="U2925" t="e">
        <f>SQRT(($U$6/2)^2-($U$6/2)^2*'(OLD) bottom seam length'!T2925^2/($U$7/2)^2)</f>
        <v>#VALUE!</v>
      </c>
      <c r="W2925" s="136">
        <f t="shared" si="457"/>
        <v>58260</v>
      </c>
      <c r="X2925" t="e">
        <f>SQRT(($U$6/2)^2-($U$6/2)^2*'(OLD) bottom seam length'!W2925^2/($U$7/2)^2)</f>
        <v>#VALUE!</v>
      </c>
      <c r="Z2925" s="136">
        <f t="shared" si="458"/>
        <v>58260</v>
      </c>
      <c r="AA2925" t="e">
        <f>SQRT(($U$6/2)^2-($U$6/2)^2*'(OLD) bottom seam length'!Z2925^2/($U$7/2)^2)</f>
        <v>#VALUE!</v>
      </c>
      <c r="AC2925" s="136">
        <f t="shared" si="459"/>
        <v>58260</v>
      </c>
      <c r="AD2925" t="e">
        <f>SQRT(($U$6/2)^2-($U$6/2)^2*'(OLD) bottom seam length'!AC2925^2/($U$7/2)^2)</f>
        <v>#VALUE!</v>
      </c>
    </row>
    <row r="2926" spans="2:30">
      <c r="B2926" s="136">
        <f t="shared" si="450"/>
        <v>58300</v>
      </c>
      <c r="C2926" t="e">
        <f>SQRT(($C$5/2)^2-($C$5/2)^2*'(OLD) bottom seam length'!B2926^2/($C$6/2)^2)</f>
        <v>#DIV/0!</v>
      </c>
      <c r="E2926" s="136">
        <f t="shared" si="451"/>
        <v>58300</v>
      </c>
      <c r="F2926" t="e">
        <f>SQRT(($C$5/2)^2-($C$5/2)^2*'(OLD) bottom seam length'!E2926^2/($C$6/2)^2)</f>
        <v>#DIV/0!</v>
      </c>
      <c r="H2926" s="136">
        <f t="shared" si="452"/>
        <v>58300</v>
      </c>
      <c r="I2926" t="e">
        <f>SQRT(($C$5/2)^2-($C$5/2)^2*'(OLD) bottom seam length'!H2926^2/($C$6/2)^2)</f>
        <v>#DIV/0!</v>
      </c>
      <c r="K2926" s="136">
        <f t="shared" si="453"/>
        <v>58300</v>
      </c>
      <c r="L2926" t="e">
        <f>SQRT(($C$5/2)^2-($C$5/2)^2*'(OLD) bottom seam length'!K2926^2/($C$6/2)^2)</f>
        <v>#DIV/0!</v>
      </c>
      <c r="O2926" s="136">
        <f t="shared" si="454"/>
        <v>58300</v>
      </c>
      <c r="P2926" t="b">
        <f t="shared" si="455"/>
        <v>0</v>
      </c>
      <c r="T2926" s="136">
        <f t="shared" si="456"/>
        <v>58280</v>
      </c>
      <c r="U2926" t="e">
        <f>SQRT(($U$6/2)^2-($U$6/2)^2*'(OLD) bottom seam length'!T2926^2/($U$7/2)^2)</f>
        <v>#VALUE!</v>
      </c>
      <c r="W2926" s="136">
        <f t="shared" si="457"/>
        <v>58280</v>
      </c>
      <c r="X2926" t="e">
        <f>SQRT(($U$6/2)^2-($U$6/2)^2*'(OLD) bottom seam length'!W2926^2/($U$7/2)^2)</f>
        <v>#VALUE!</v>
      </c>
      <c r="Z2926" s="136">
        <f t="shared" si="458"/>
        <v>58280</v>
      </c>
      <c r="AA2926" t="e">
        <f>SQRT(($U$6/2)^2-($U$6/2)^2*'(OLD) bottom seam length'!Z2926^2/($U$7/2)^2)</f>
        <v>#VALUE!</v>
      </c>
      <c r="AC2926" s="136">
        <f t="shared" si="459"/>
        <v>58280</v>
      </c>
      <c r="AD2926" t="e">
        <f>SQRT(($U$6/2)^2-($U$6/2)^2*'(OLD) bottom seam length'!AC2926^2/($U$7/2)^2)</f>
        <v>#VALUE!</v>
      </c>
    </row>
    <row r="2927" spans="2:30">
      <c r="B2927" s="136">
        <f t="shared" si="450"/>
        <v>58320</v>
      </c>
      <c r="C2927" t="e">
        <f>SQRT(($C$5/2)^2-($C$5/2)^2*'(OLD) bottom seam length'!B2927^2/($C$6/2)^2)</f>
        <v>#DIV/0!</v>
      </c>
      <c r="E2927" s="136">
        <f t="shared" si="451"/>
        <v>58320</v>
      </c>
      <c r="F2927" t="e">
        <f>SQRT(($C$5/2)^2-($C$5/2)^2*'(OLD) bottom seam length'!E2927^2/($C$6/2)^2)</f>
        <v>#DIV/0!</v>
      </c>
      <c r="H2927" s="136">
        <f t="shared" si="452"/>
        <v>58320</v>
      </c>
      <c r="I2927" t="e">
        <f>SQRT(($C$5/2)^2-($C$5/2)^2*'(OLD) bottom seam length'!H2927^2/($C$6/2)^2)</f>
        <v>#DIV/0!</v>
      </c>
      <c r="K2927" s="136">
        <f t="shared" si="453"/>
        <v>58320</v>
      </c>
      <c r="L2927" t="e">
        <f>SQRT(($C$5/2)^2-($C$5/2)^2*'(OLD) bottom seam length'!K2927^2/($C$6/2)^2)</f>
        <v>#DIV/0!</v>
      </c>
      <c r="O2927" s="136">
        <f t="shared" si="454"/>
        <v>58320</v>
      </c>
      <c r="P2927" t="b">
        <f t="shared" si="455"/>
        <v>0</v>
      </c>
      <c r="T2927" s="136">
        <f t="shared" si="456"/>
        <v>58300</v>
      </c>
      <c r="U2927" t="e">
        <f>SQRT(($U$6/2)^2-($U$6/2)^2*'(OLD) bottom seam length'!T2927^2/($U$7/2)^2)</f>
        <v>#VALUE!</v>
      </c>
      <c r="W2927" s="136">
        <f t="shared" si="457"/>
        <v>58300</v>
      </c>
      <c r="X2927" t="e">
        <f>SQRT(($U$6/2)^2-($U$6/2)^2*'(OLD) bottom seam length'!W2927^2/($U$7/2)^2)</f>
        <v>#VALUE!</v>
      </c>
      <c r="Z2927" s="136">
        <f t="shared" si="458"/>
        <v>58300</v>
      </c>
      <c r="AA2927" t="e">
        <f>SQRT(($U$6/2)^2-($U$6/2)^2*'(OLD) bottom seam length'!Z2927^2/($U$7/2)^2)</f>
        <v>#VALUE!</v>
      </c>
      <c r="AC2927" s="136">
        <f t="shared" si="459"/>
        <v>58300</v>
      </c>
      <c r="AD2927" t="e">
        <f>SQRT(($U$6/2)^2-($U$6/2)^2*'(OLD) bottom seam length'!AC2927^2/($U$7/2)^2)</f>
        <v>#VALUE!</v>
      </c>
    </row>
    <row r="2928" spans="2:30">
      <c r="B2928" s="136">
        <f t="shared" si="450"/>
        <v>58340</v>
      </c>
      <c r="C2928" t="e">
        <f>SQRT(($C$5/2)^2-($C$5/2)^2*'(OLD) bottom seam length'!B2928^2/($C$6/2)^2)</f>
        <v>#DIV/0!</v>
      </c>
      <c r="E2928" s="136">
        <f t="shared" si="451"/>
        <v>58340</v>
      </c>
      <c r="F2928" t="e">
        <f>SQRT(($C$5/2)^2-($C$5/2)^2*'(OLD) bottom seam length'!E2928^2/($C$6/2)^2)</f>
        <v>#DIV/0!</v>
      </c>
      <c r="H2928" s="136">
        <f t="shared" si="452"/>
        <v>58340</v>
      </c>
      <c r="I2928" t="e">
        <f>SQRT(($C$5/2)^2-($C$5/2)^2*'(OLD) bottom seam length'!H2928^2/($C$6/2)^2)</f>
        <v>#DIV/0!</v>
      </c>
      <c r="K2928" s="136">
        <f t="shared" si="453"/>
        <v>58340</v>
      </c>
      <c r="L2928" t="e">
        <f>SQRT(($C$5/2)^2-($C$5/2)^2*'(OLD) bottom seam length'!K2928^2/($C$6/2)^2)</f>
        <v>#DIV/0!</v>
      </c>
      <c r="O2928" s="136">
        <f t="shared" si="454"/>
        <v>58340</v>
      </c>
      <c r="P2928" t="b">
        <f t="shared" si="455"/>
        <v>0</v>
      </c>
      <c r="T2928" s="136">
        <f t="shared" si="456"/>
        <v>58320</v>
      </c>
      <c r="U2928" t="e">
        <f>SQRT(($U$6/2)^2-($U$6/2)^2*'(OLD) bottom seam length'!T2928^2/($U$7/2)^2)</f>
        <v>#VALUE!</v>
      </c>
      <c r="W2928" s="136">
        <f t="shared" si="457"/>
        <v>58320</v>
      </c>
      <c r="X2928" t="e">
        <f>SQRT(($U$6/2)^2-($U$6/2)^2*'(OLD) bottom seam length'!W2928^2/($U$7/2)^2)</f>
        <v>#VALUE!</v>
      </c>
      <c r="Z2928" s="136">
        <f t="shared" si="458"/>
        <v>58320</v>
      </c>
      <c r="AA2928" t="e">
        <f>SQRT(($U$6/2)^2-($U$6/2)^2*'(OLD) bottom seam length'!Z2928^2/($U$7/2)^2)</f>
        <v>#VALUE!</v>
      </c>
      <c r="AC2928" s="136">
        <f t="shared" si="459"/>
        <v>58320</v>
      </c>
      <c r="AD2928" t="e">
        <f>SQRT(($U$6/2)^2-($U$6/2)^2*'(OLD) bottom seam length'!AC2928^2/($U$7/2)^2)</f>
        <v>#VALUE!</v>
      </c>
    </row>
    <row r="2929" spans="2:30">
      <c r="B2929" s="136">
        <f t="shared" si="450"/>
        <v>58360</v>
      </c>
      <c r="C2929" t="e">
        <f>SQRT(($C$5/2)^2-($C$5/2)^2*'(OLD) bottom seam length'!B2929^2/($C$6/2)^2)</f>
        <v>#DIV/0!</v>
      </c>
      <c r="E2929" s="136">
        <f t="shared" si="451"/>
        <v>58360</v>
      </c>
      <c r="F2929" t="e">
        <f>SQRT(($C$5/2)^2-($C$5/2)^2*'(OLD) bottom seam length'!E2929^2/($C$6/2)^2)</f>
        <v>#DIV/0!</v>
      </c>
      <c r="H2929" s="136">
        <f t="shared" si="452"/>
        <v>58360</v>
      </c>
      <c r="I2929" t="e">
        <f>SQRT(($C$5/2)^2-($C$5/2)^2*'(OLD) bottom seam length'!H2929^2/($C$6/2)^2)</f>
        <v>#DIV/0!</v>
      </c>
      <c r="K2929" s="136">
        <f t="shared" si="453"/>
        <v>58360</v>
      </c>
      <c r="L2929" t="e">
        <f>SQRT(($C$5/2)^2-($C$5/2)^2*'(OLD) bottom seam length'!K2929^2/($C$6/2)^2)</f>
        <v>#DIV/0!</v>
      </c>
      <c r="O2929" s="136">
        <f t="shared" si="454"/>
        <v>58360</v>
      </c>
      <c r="P2929" t="b">
        <f t="shared" si="455"/>
        <v>0</v>
      </c>
      <c r="T2929" s="136">
        <f t="shared" si="456"/>
        <v>58340</v>
      </c>
      <c r="U2929" t="e">
        <f>SQRT(($U$6/2)^2-($U$6/2)^2*'(OLD) bottom seam length'!T2929^2/($U$7/2)^2)</f>
        <v>#VALUE!</v>
      </c>
      <c r="W2929" s="136">
        <f t="shared" si="457"/>
        <v>58340</v>
      </c>
      <c r="X2929" t="e">
        <f>SQRT(($U$6/2)^2-($U$6/2)^2*'(OLD) bottom seam length'!W2929^2/($U$7/2)^2)</f>
        <v>#VALUE!</v>
      </c>
      <c r="Z2929" s="136">
        <f t="shared" si="458"/>
        <v>58340</v>
      </c>
      <c r="AA2929" t="e">
        <f>SQRT(($U$6/2)^2-($U$6/2)^2*'(OLD) bottom seam length'!Z2929^2/($U$7/2)^2)</f>
        <v>#VALUE!</v>
      </c>
      <c r="AC2929" s="136">
        <f t="shared" si="459"/>
        <v>58340</v>
      </c>
      <c r="AD2929" t="e">
        <f>SQRT(($U$6/2)^2-($U$6/2)^2*'(OLD) bottom seam length'!AC2929^2/($U$7/2)^2)</f>
        <v>#VALUE!</v>
      </c>
    </row>
    <row r="2930" spans="2:30">
      <c r="B2930" s="136">
        <f t="shared" si="450"/>
        <v>58380</v>
      </c>
      <c r="C2930" t="e">
        <f>SQRT(($C$5/2)^2-($C$5/2)^2*'(OLD) bottom seam length'!B2930^2/($C$6/2)^2)</f>
        <v>#DIV/0!</v>
      </c>
      <c r="E2930" s="136">
        <f t="shared" si="451"/>
        <v>58380</v>
      </c>
      <c r="F2930" t="e">
        <f>SQRT(($C$5/2)^2-($C$5/2)^2*'(OLD) bottom seam length'!E2930^2/($C$6/2)^2)</f>
        <v>#DIV/0!</v>
      </c>
      <c r="H2930" s="136">
        <f t="shared" si="452"/>
        <v>58380</v>
      </c>
      <c r="I2930" t="e">
        <f>SQRT(($C$5/2)^2-($C$5/2)^2*'(OLD) bottom seam length'!H2930^2/($C$6/2)^2)</f>
        <v>#DIV/0!</v>
      </c>
      <c r="K2930" s="136">
        <f t="shared" si="453"/>
        <v>58380</v>
      </c>
      <c r="L2930" t="e">
        <f>SQRT(($C$5/2)^2-($C$5/2)^2*'(OLD) bottom seam length'!K2930^2/($C$6/2)^2)</f>
        <v>#DIV/0!</v>
      </c>
      <c r="O2930" s="136">
        <f t="shared" si="454"/>
        <v>58380</v>
      </c>
      <c r="P2930" t="b">
        <f t="shared" si="455"/>
        <v>0</v>
      </c>
      <c r="T2930" s="136">
        <f t="shared" si="456"/>
        <v>58360</v>
      </c>
      <c r="U2930" t="e">
        <f>SQRT(($U$6/2)^2-($U$6/2)^2*'(OLD) bottom seam length'!T2930^2/($U$7/2)^2)</f>
        <v>#VALUE!</v>
      </c>
      <c r="W2930" s="136">
        <f t="shared" si="457"/>
        <v>58360</v>
      </c>
      <c r="X2930" t="e">
        <f>SQRT(($U$6/2)^2-($U$6/2)^2*'(OLD) bottom seam length'!W2930^2/($U$7/2)^2)</f>
        <v>#VALUE!</v>
      </c>
      <c r="Z2930" s="136">
        <f t="shared" si="458"/>
        <v>58360</v>
      </c>
      <c r="AA2930" t="e">
        <f>SQRT(($U$6/2)^2-($U$6/2)^2*'(OLD) bottom seam length'!Z2930^2/($U$7/2)^2)</f>
        <v>#VALUE!</v>
      </c>
      <c r="AC2930" s="136">
        <f t="shared" si="459"/>
        <v>58360</v>
      </c>
      <c r="AD2930" t="e">
        <f>SQRT(($U$6/2)^2-($U$6/2)^2*'(OLD) bottom seam length'!AC2930^2/($U$7/2)^2)</f>
        <v>#VALUE!</v>
      </c>
    </row>
    <row r="2931" spans="2:30">
      <c r="B2931" s="136">
        <f t="shared" si="450"/>
        <v>58400</v>
      </c>
      <c r="C2931" t="e">
        <f>SQRT(($C$5/2)^2-($C$5/2)^2*'(OLD) bottom seam length'!B2931^2/($C$6/2)^2)</f>
        <v>#DIV/0!</v>
      </c>
      <c r="E2931" s="136">
        <f t="shared" si="451"/>
        <v>58400</v>
      </c>
      <c r="F2931" t="e">
        <f>SQRT(($C$5/2)^2-($C$5/2)^2*'(OLD) bottom seam length'!E2931^2/($C$6/2)^2)</f>
        <v>#DIV/0!</v>
      </c>
      <c r="H2931" s="136">
        <f t="shared" si="452"/>
        <v>58400</v>
      </c>
      <c r="I2931" t="e">
        <f>SQRT(($C$5/2)^2-($C$5/2)^2*'(OLD) bottom seam length'!H2931^2/($C$6/2)^2)</f>
        <v>#DIV/0!</v>
      </c>
      <c r="K2931" s="136">
        <f t="shared" si="453"/>
        <v>58400</v>
      </c>
      <c r="L2931" t="e">
        <f>SQRT(($C$5/2)^2-($C$5/2)^2*'(OLD) bottom seam length'!K2931^2/($C$6/2)^2)</f>
        <v>#DIV/0!</v>
      </c>
      <c r="O2931" s="136">
        <f t="shared" si="454"/>
        <v>58400</v>
      </c>
      <c r="P2931" t="b">
        <f t="shared" si="455"/>
        <v>0</v>
      </c>
      <c r="T2931" s="136">
        <f t="shared" si="456"/>
        <v>58380</v>
      </c>
      <c r="U2931" t="e">
        <f>SQRT(($U$6/2)^2-($U$6/2)^2*'(OLD) bottom seam length'!T2931^2/($U$7/2)^2)</f>
        <v>#VALUE!</v>
      </c>
      <c r="W2931" s="136">
        <f t="shared" si="457"/>
        <v>58380</v>
      </c>
      <c r="X2931" t="e">
        <f>SQRT(($U$6/2)^2-($U$6/2)^2*'(OLD) bottom seam length'!W2931^2/($U$7/2)^2)</f>
        <v>#VALUE!</v>
      </c>
      <c r="Z2931" s="136">
        <f t="shared" si="458"/>
        <v>58380</v>
      </c>
      <c r="AA2931" t="e">
        <f>SQRT(($U$6/2)^2-($U$6/2)^2*'(OLD) bottom seam length'!Z2931^2/($U$7/2)^2)</f>
        <v>#VALUE!</v>
      </c>
      <c r="AC2931" s="136">
        <f t="shared" si="459"/>
        <v>58380</v>
      </c>
      <c r="AD2931" t="e">
        <f>SQRT(($U$6/2)^2-($U$6/2)^2*'(OLD) bottom seam length'!AC2931^2/($U$7/2)^2)</f>
        <v>#VALUE!</v>
      </c>
    </row>
    <row r="2932" spans="2:30">
      <c r="B2932" s="136">
        <f t="shared" si="450"/>
        <v>58420</v>
      </c>
      <c r="C2932" t="e">
        <f>SQRT(($C$5/2)^2-($C$5/2)^2*'(OLD) bottom seam length'!B2932^2/($C$6/2)^2)</f>
        <v>#DIV/0!</v>
      </c>
      <c r="E2932" s="136">
        <f t="shared" si="451"/>
        <v>58420</v>
      </c>
      <c r="F2932" t="e">
        <f>SQRT(($C$5/2)^2-($C$5/2)^2*'(OLD) bottom seam length'!E2932^2/($C$6/2)^2)</f>
        <v>#DIV/0!</v>
      </c>
      <c r="H2932" s="136">
        <f t="shared" si="452"/>
        <v>58420</v>
      </c>
      <c r="I2932" t="e">
        <f>SQRT(($C$5/2)^2-($C$5/2)^2*'(OLD) bottom seam length'!H2932^2/($C$6/2)^2)</f>
        <v>#DIV/0!</v>
      </c>
      <c r="K2932" s="136">
        <f t="shared" si="453"/>
        <v>58420</v>
      </c>
      <c r="L2932" t="e">
        <f>SQRT(($C$5/2)^2-($C$5/2)^2*'(OLD) bottom seam length'!K2932^2/($C$6/2)^2)</f>
        <v>#DIV/0!</v>
      </c>
      <c r="O2932" s="136">
        <f t="shared" si="454"/>
        <v>58420</v>
      </c>
      <c r="P2932" t="b">
        <f t="shared" si="455"/>
        <v>0</v>
      </c>
      <c r="T2932" s="136">
        <f t="shared" si="456"/>
        <v>58400</v>
      </c>
      <c r="U2932" t="e">
        <f>SQRT(($U$6/2)^2-($U$6/2)^2*'(OLD) bottom seam length'!T2932^2/($U$7/2)^2)</f>
        <v>#VALUE!</v>
      </c>
      <c r="W2932" s="136">
        <f t="shared" si="457"/>
        <v>58400</v>
      </c>
      <c r="X2932" t="e">
        <f>SQRT(($U$6/2)^2-($U$6/2)^2*'(OLD) bottom seam length'!W2932^2/($U$7/2)^2)</f>
        <v>#VALUE!</v>
      </c>
      <c r="Z2932" s="136">
        <f t="shared" si="458"/>
        <v>58400</v>
      </c>
      <c r="AA2932" t="e">
        <f>SQRT(($U$6/2)^2-($U$6/2)^2*'(OLD) bottom seam length'!Z2932^2/($U$7/2)^2)</f>
        <v>#VALUE!</v>
      </c>
      <c r="AC2932" s="136">
        <f t="shared" si="459"/>
        <v>58400</v>
      </c>
      <c r="AD2932" t="e">
        <f>SQRT(($U$6/2)^2-($U$6/2)^2*'(OLD) bottom seam length'!AC2932^2/($U$7/2)^2)</f>
        <v>#VALUE!</v>
      </c>
    </row>
    <row r="2933" spans="2:30">
      <c r="B2933" s="136">
        <f t="shared" si="450"/>
        <v>58440</v>
      </c>
      <c r="C2933" t="e">
        <f>SQRT(($C$5/2)^2-($C$5/2)^2*'(OLD) bottom seam length'!B2933^2/($C$6/2)^2)</f>
        <v>#DIV/0!</v>
      </c>
      <c r="E2933" s="136">
        <f t="shared" si="451"/>
        <v>58440</v>
      </c>
      <c r="F2933" t="e">
        <f>SQRT(($C$5/2)^2-($C$5/2)^2*'(OLD) bottom seam length'!E2933^2/($C$6/2)^2)</f>
        <v>#DIV/0!</v>
      </c>
      <c r="H2933" s="136">
        <f t="shared" si="452"/>
        <v>58440</v>
      </c>
      <c r="I2933" t="e">
        <f>SQRT(($C$5/2)^2-($C$5/2)^2*'(OLD) bottom seam length'!H2933^2/($C$6/2)^2)</f>
        <v>#DIV/0!</v>
      </c>
      <c r="K2933" s="136">
        <f t="shared" si="453"/>
        <v>58440</v>
      </c>
      <c r="L2933" t="e">
        <f>SQRT(($C$5/2)^2-($C$5/2)^2*'(OLD) bottom seam length'!K2933^2/($C$6/2)^2)</f>
        <v>#DIV/0!</v>
      </c>
      <c r="O2933" s="136">
        <f t="shared" si="454"/>
        <v>58440</v>
      </c>
      <c r="P2933" t="b">
        <f t="shared" si="455"/>
        <v>0</v>
      </c>
      <c r="T2933" s="136">
        <f t="shared" si="456"/>
        <v>58420</v>
      </c>
      <c r="U2933" t="e">
        <f>SQRT(($U$6/2)^2-($U$6/2)^2*'(OLD) bottom seam length'!T2933^2/($U$7/2)^2)</f>
        <v>#VALUE!</v>
      </c>
      <c r="W2933" s="136">
        <f t="shared" si="457"/>
        <v>58420</v>
      </c>
      <c r="X2933" t="e">
        <f>SQRT(($U$6/2)^2-($U$6/2)^2*'(OLD) bottom seam length'!W2933^2/($U$7/2)^2)</f>
        <v>#VALUE!</v>
      </c>
      <c r="Z2933" s="136">
        <f t="shared" si="458"/>
        <v>58420</v>
      </c>
      <c r="AA2933" t="e">
        <f>SQRT(($U$6/2)^2-($U$6/2)^2*'(OLD) bottom seam length'!Z2933^2/($U$7/2)^2)</f>
        <v>#VALUE!</v>
      </c>
      <c r="AC2933" s="136">
        <f t="shared" si="459"/>
        <v>58420</v>
      </c>
      <c r="AD2933" t="e">
        <f>SQRT(($U$6/2)^2-($U$6/2)^2*'(OLD) bottom seam length'!AC2933^2/($U$7/2)^2)</f>
        <v>#VALUE!</v>
      </c>
    </row>
    <row r="2934" spans="2:30">
      <c r="B2934" s="136">
        <f t="shared" si="450"/>
        <v>58460</v>
      </c>
      <c r="C2934" t="e">
        <f>SQRT(($C$5/2)^2-($C$5/2)^2*'(OLD) bottom seam length'!B2934^2/($C$6/2)^2)</f>
        <v>#DIV/0!</v>
      </c>
      <c r="E2934" s="136">
        <f t="shared" si="451"/>
        <v>58460</v>
      </c>
      <c r="F2934" t="e">
        <f>SQRT(($C$5/2)^2-($C$5/2)^2*'(OLD) bottom seam length'!E2934^2/($C$6/2)^2)</f>
        <v>#DIV/0!</v>
      </c>
      <c r="H2934" s="136">
        <f t="shared" si="452"/>
        <v>58460</v>
      </c>
      <c r="I2934" t="e">
        <f>SQRT(($C$5/2)^2-($C$5/2)^2*'(OLD) bottom seam length'!H2934^2/($C$6/2)^2)</f>
        <v>#DIV/0!</v>
      </c>
      <c r="K2934" s="136">
        <f t="shared" si="453"/>
        <v>58460</v>
      </c>
      <c r="L2934" t="e">
        <f>SQRT(($C$5/2)^2-($C$5/2)^2*'(OLD) bottom seam length'!K2934^2/($C$6/2)^2)</f>
        <v>#DIV/0!</v>
      </c>
      <c r="O2934" s="136">
        <f t="shared" si="454"/>
        <v>58460</v>
      </c>
      <c r="P2934" t="b">
        <f t="shared" si="455"/>
        <v>0</v>
      </c>
      <c r="T2934" s="136">
        <f t="shared" si="456"/>
        <v>58440</v>
      </c>
      <c r="U2934" t="e">
        <f>SQRT(($U$6/2)^2-($U$6/2)^2*'(OLD) bottom seam length'!T2934^2/($U$7/2)^2)</f>
        <v>#VALUE!</v>
      </c>
      <c r="W2934" s="136">
        <f t="shared" si="457"/>
        <v>58440</v>
      </c>
      <c r="X2934" t="e">
        <f>SQRT(($U$6/2)^2-($U$6/2)^2*'(OLD) bottom seam length'!W2934^2/($U$7/2)^2)</f>
        <v>#VALUE!</v>
      </c>
      <c r="Z2934" s="136">
        <f t="shared" si="458"/>
        <v>58440</v>
      </c>
      <c r="AA2934" t="e">
        <f>SQRT(($U$6/2)^2-($U$6/2)^2*'(OLD) bottom seam length'!Z2934^2/($U$7/2)^2)</f>
        <v>#VALUE!</v>
      </c>
      <c r="AC2934" s="136">
        <f t="shared" si="459"/>
        <v>58440</v>
      </c>
      <c r="AD2934" t="e">
        <f>SQRT(($U$6/2)^2-($U$6/2)^2*'(OLD) bottom seam length'!AC2934^2/($U$7/2)^2)</f>
        <v>#VALUE!</v>
      </c>
    </row>
    <row r="2935" spans="2:30">
      <c r="B2935" s="136">
        <f t="shared" si="450"/>
        <v>58480</v>
      </c>
      <c r="C2935" t="e">
        <f>SQRT(($C$5/2)^2-($C$5/2)^2*'(OLD) bottom seam length'!B2935^2/($C$6/2)^2)</f>
        <v>#DIV/0!</v>
      </c>
      <c r="E2935" s="136">
        <f t="shared" si="451"/>
        <v>58480</v>
      </c>
      <c r="F2935" t="e">
        <f>SQRT(($C$5/2)^2-($C$5/2)^2*'(OLD) bottom seam length'!E2935^2/($C$6/2)^2)</f>
        <v>#DIV/0!</v>
      </c>
      <c r="H2935" s="136">
        <f t="shared" si="452"/>
        <v>58480</v>
      </c>
      <c r="I2935" t="e">
        <f>SQRT(($C$5/2)^2-($C$5/2)^2*'(OLD) bottom seam length'!H2935^2/($C$6/2)^2)</f>
        <v>#DIV/0!</v>
      </c>
      <c r="K2935" s="136">
        <f t="shared" si="453"/>
        <v>58480</v>
      </c>
      <c r="L2935" t="e">
        <f>SQRT(($C$5/2)^2-($C$5/2)^2*'(OLD) bottom seam length'!K2935^2/($C$6/2)^2)</f>
        <v>#DIV/0!</v>
      </c>
      <c r="O2935" s="136">
        <f t="shared" si="454"/>
        <v>58480</v>
      </c>
      <c r="P2935" t="b">
        <f t="shared" si="455"/>
        <v>0</v>
      </c>
      <c r="T2935" s="136">
        <f t="shared" si="456"/>
        <v>58460</v>
      </c>
      <c r="U2935" t="e">
        <f>SQRT(($U$6/2)^2-($U$6/2)^2*'(OLD) bottom seam length'!T2935^2/($U$7/2)^2)</f>
        <v>#VALUE!</v>
      </c>
      <c r="W2935" s="136">
        <f t="shared" si="457"/>
        <v>58460</v>
      </c>
      <c r="X2935" t="e">
        <f>SQRT(($U$6/2)^2-($U$6/2)^2*'(OLD) bottom seam length'!W2935^2/($U$7/2)^2)</f>
        <v>#VALUE!</v>
      </c>
      <c r="Z2935" s="136">
        <f t="shared" si="458"/>
        <v>58460</v>
      </c>
      <c r="AA2935" t="e">
        <f>SQRT(($U$6/2)^2-($U$6/2)^2*'(OLD) bottom seam length'!Z2935^2/($U$7/2)^2)</f>
        <v>#VALUE!</v>
      </c>
      <c r="AC2935" s="136">
        <f t="shared" si="459"/>
        <v>58460</v>
      </c>
      <c r="AD2935" t="e">
        <f>SQRT(($U$6/2)^2-($U$6/2)^2*'(OLD) bottom seam length'!AC2935^2/($U$7/2)^2)</f>
        <v>#VALUE!</v>
      </c>
    </row>
    <row r="2936" spans="2:30">
      <c r="B2936" s="136">
        <f t="shared" si="450"/>
        <v>58500</v>
      </c>
      <c r="C2936" t="e">
        <f>SQRT(($C$5/2)^2-($C$5/2)^2*'(OLD) bottom seam length'!B2936^2/($C$6/2)^2)</f>
        <v>#DIV/0!</v>
      </c>
      <c r="E2936" s="136">
        <f t="shared" si="451"/>
        <v>58500</v>
      </c>
      <c r="F2936" t="e">
        <f>SQRT(($C$5/2)^2-($C$5/2)^2*'(OLD) bottom seam length'!E2936^2/($C$6/2)^2)</f>
        <v>#DIV/0!</v>
      </c>
      <c r="H2936" s="136">
        <f t="shared" si="452"/>
        <v>58500</v>
      </c>
      <c r="I2936" t="e">
        <f>SQRT(($C$5/2)^2-($C$5/2)^2*'(OLD) bottom seam length'!H2936^2/($C$6/2)^2)</f>
        <v>#DIV/0!</v>
      </c>
      <c r="K2936" s="136">
        <f t="shared" si="453"/>
        <v>58500</v>
      </c>
      <c r="L2936" t="e">
        <f>SQRT(($C$5/2)^2-($C$5/2)^2*'(OLD) bottom seam length'!K2936^2/($C$6/2)^2)</f>
        <v>#DIV/0!</v>
      </c>
      <c r="O2936" s="136">
        <f t="shared" si="454"/>
        <v>58500</v>
      </c>
      <c r="P2936" t="b">
        <f t="shared" si="455"/>
        <v>0</v>
      </c>
      <c r="T2936" s="136">
        <f t="shared" si="456"/>
        <v>58480</v>
      </c>
      <c r="U2936" t="e">
        <f>SQRT(($U$6/2)^2-($U$6/2)^2*'(OLD) bottom seam length'!T2936^2/($U$7/2)^2)</f>
        <v>#VALUE!</v>
      </c>
      <c r="W2936" s="136">
        <f t="shared" si="457"/>
        <v>58480</v>
      </c>
      <c r="X2936" t="e">
        <f>SQRT(($U$6/2)^2-($U$6/2)^2*'(OLD) bottom seam length'!W2936^2/($U$7/2)^2)</f>
        <v>#VALUE!</v>
      </c>
      <c r="Z2936" s="136">
        <f t="shared" si="458"/>
        <v>58480</v>
      </c>
      <c r="AA2936" t="e">
        <f>SQRT(($U$6/2)^2-($U$6/2)^2*'(OLD) bottom seam length'!Z2936^2/($U$7/2)^2)</f>
        <v>#VALUE!</v>
      </c>
      <c r="AC2936" s="136">
        <f t="shared" si="459"/>
        <v>58480</v>
      </c>
      <c r="AD2936" t="e">
        <f>SQRT(($U$6/2)^2-($U$6/2)^2*'(OLD) bottom seam length'!AC2936^2/($U$7/2)^2)</f>
        <v>#VALUE!</v>
      </c>
    </row>
    <row r="2937" spans="2:30">
      <c r="B2937" s="136">
        <f t="shared" si="450"/>
        <v>58520</v>
      </c>
      <c r="C2937" t="e">
        <f>SQRT(($C$5/2)^2-($C$5/2)^2*'(OLD) bottom seam length'!B2937^2/($C$6/2)^2)</f>
        <v>#DIV/0!</v>
      </c>
      <c r="E2937" s="136">
        <f t="shared" si="451"/>
        <v>58520</v>
      </c>
      <c r="F2937" t="e">
        <f>SQRT(($C$5/2)^2-($C$5/2)^2*'(OLD) bottom seam length'!E2937^2/($C$6/2)^2)</f>
        <v>#DIV/0!</v>
      </c>
      <c r="H2937" s="136">
        <f t="shared" si="452"/>
        <v>58520</v>
      </c>
      <c r="I2937" t="e">
        <f>SQRT(($C$5/2)^2-($C$5/2)^2*'(OLD) bottom seam length'!H2937^2/($C$6/2)^2)</f>
        <v>#DIV/0!</v>
      </c>
      <c r="K2937" s="136">
        <f t="shared" si="453"/>
        <v>58520</v>
      </c>
      <c r="L2937" t="e">
        <f>SQRT(($C$5/2)^2-($C$5/2)^2*'(OLD) bottom seam length'!K2937^2/($C$6/2)^2)</f>
        <v>#DIV/0!</v>
      </c>
      <c r="O2937" s="136">
        <f t="shared" si="454"/>
        <v>58520</v>
      </c>
      <c r="P2937" t="b">
        <f t="shared" si="455"/>
        <v>0</v>
      </c>
      <c r="T2937" s="136">
        <f t="shared" si="456"/>
        <v>58500</v>
      </c>
      <c r="U2937" t="e">
        <f>SQRT(($U$6/2)^2-($U$6/2)^2*'(OLD) bottom seam length'!T2937^2/($U$7/2)^2)</f>
        <v>#VALUE!</v>
      </c>
      <c r="W2937" s="136">
        <f t="shared" si="457"/>
        <v>58500</v>
      </c>
      <c r="X2937" t="e">
        <f>SQRT(($U$6/2)^2-($U$6/2)^2*'(OLD) bottom seam length'!W2937^2/($U$7/2)^2)</f>
        <v>#VALUE!</v>
      </c>
      <c r="Z2937" s="136">
        <f t="shared" si="458"/>
        <v>58500</v>
      </c>
      <c r="AA2937" t="e">
        <f>SQRT(($U$6/2)^2-($U$6/2)^2*'(OLD) bottom seam length'!Z2937^2/($U$7/2)^2)</f>
        <v>#VALUE!</v>
      </c>
      <c r="AC2937" s="136">
        <f t="shared" si="459"/>
        <v>58500</v>
      </c>
      <c r="AD2937" t="e">
        <f>SQRT(($U$6/2)^2-($U$6/2)^2*'(OLD) bottom seam length'!AC2937^2/($U$7/2)^2)</f>
        <v>#VALUE!</v>
      </c>
    </row>
    <row r="2938" spans="2:30">
      <c r="B2938" s="136">
        <f t="shared" si="450"/>
        <v>58540</v>
      </c>
      <c r="C2938" t="e">
        <f>SQRT(($C$5/2)^2-($C$5/2)^2*'(OLD) bottom seam length'!B2938^2/($C$6/2)^2)</f>
        <v>#DIV/0!</v>
      </c>
      <c r="E2938" s="136">
        <f t="shared" si="451"/>
        <v>58540</v>
      </c>
      <c r="F2938" t="e">
        <f>SQRT(($C$5/2)^2-($C$5/2)^2*'(OLD) bottom seam length'!E2938^2/($C$6/2)^2)</f>
        <v>#DIV/0!</v>
      </c>
      <c r="H2938" s="136">
        <f t="shared" si="452"/>
        <v>58540</v>
      </c>
      <c r="I2938" t="e">
        <f>SQRT(($C$5/2)^2-($C$5/2)^2*'(OLD) bottom seam length'!H2938^2/($C$6/2)^2)</f>
        <v>#DIV/0!</v>
      </c>
      <c r="K2938" s="136">
        <f t="shared" si="453"/>
        <v>58540</v>
      </c>
      <c r="L2938" t="e">
        <f>SQRT(($C$5/2)^2-($C$5/2)^2*'(OLD) bottom seam length'!K2938^2/($C$6/2)^2)</f>
        <v>#DIV/0!</v>
      </c>
      <c r="O2938" s="136">
        <f t="shared" si="454"/>
        <v>58540</v>
      </c>
      <c r="P2938" t="b">
        <f t="shared" si="455"/>
        <v>0</v>
      </c>
      <c r="T2938" s="136">
        <f t="shared" si="456"/>
        <v>58520</v>
      </c>
      <c r="U2938" t="e">
        <f>SQRT(($U$6/2)^2-($U$6/2)^2*'(OLD) bottom seam length'!T2938^2/($U$7/2)^2)</f>
        <v>#VALUE!</v>
      </c>
      <c r="W2938" s="136">
        <f t="shared" si="457"/>
        <v>58520</v>
      </c>
      <c r="X2938" t="e">
        <f>SQRT(($U$6/2)^2-($U$6/2)^2*'(OLD) bottom seam length'!W2938^2/($U$7/2)^2)</f>
        <v>#VALUE!</v>
      </c>
      <c r="Z2938" s="136">
        <f t="shared" si="458"/>
        <v>58520</v>
      </c>
      <c r="AA2938" t="e">
        <f>SQRT(($U$6/2)^2-($U$6/2)^2*'(OLD) bottom seam length'!Z2938^2/($U$7/2)^2)</f>
        <v>#VALUE!</v>
      </c>
      <c r="AC2938" s="136">
        <f t="shared" si="459"/>
        <v>58520</v>
      </c>
      <c r="AD2938" t="e">
        <f>SQRT(($U$6/2)^2-($U$6/2)^2*'(OLD) bottom seam length'!AC2938^2/($U$7/2)^2)</f>
        <v>#VALUE!</v>
      </c>
    </row>
    <row r="2939" spans="2:30">
      <c r="B2939" s="136">
        <f t="shared" si="450"/>
        <v>58560</v>
      </c>
      <c r="C2939" t="e">
        <f>SQRT(($C$5/2)^2-($C$5/2)^2*'(OLD) bottom seam length'!B2939^2/($C$6/2)^2)</f>
        <v>#DIV/0!</v>
      </c>
      <c r="E2939" s="136">
        <f t="shared" si="451"/>
        <v>58560</v>
      </c>
      <c r="F2939" t="e">
        <f>SQRT(($C$5/2)^2-($C$5/2)^2*'(OLD) bottom seam length'!E2939^2/($C$6/2)^2)</f>
        <v>#DIV/0!</v>
      </c>
      <c r="H2939" s="136">
        <f t="shared" si="452"/>
        <v>58560</v>
      </c>
      <c r="I2939" t="e">
        <f>SQRT(($C$5/2)^2-($C$5/2)^2*'(OLD) bottom seam length'!H2939^2/($C$6/2)^2)</f>
        <v>#DIV/0!</v>
      </c>
      <c r="K2939" s="136">
        <f t="shared" si="453"/>
        <v>58560</v>
      </c>
      <c r="L2939" t="e">
        <f>SQRT(($C$5/2)^2-($C$5/2)^2*'(OLD) bottom seam length'!K2939^2/($C$6/2)^2)</f>
        <v>#DIV/0!</v>
      </c>
      <c r="O2939" s="136">
        <f t="shared" si="454"/>
        <v>58560</v>
      </c>
      <c r="P2939" t="b">
        <f t="shared" si="455"/>
        <v>0</v>
      </c>
      <c r="T2939" s="136">
        <f t="shared" si="456"/>
        <v>58540</v>
      </c>
      <c r="U2939" t="e">
        <f>SQRT(($U$6/2)^2-($U$6/2)^2*'(OLD) bottom seam length'!T2939^2/($U$7/2)^2)</f>
        <v>#VALUE!</v>
      </c>
      <c r="W2939" s="136">
        <f t="shared" si="457"/>
        <v>58540</v>
      </c>
      <c r="X2939" t="e">
        <f>SQRT(($U$6/2)^2-($U$6/2)^2*'(OLD) bottom seam length'!W2939^2/($U$7/2)^2)</f>
        <v>#VALUE!</v>
      </c>
      <c r="Z2939" s="136">
        <f t="shared" si="458"/>
        <v>58540</v>
      </c>
      <c r="AA2939" t="e">
        <f>SQRT(($U$6/2)^2-($U$6/2)^2*'(OLD) bottom seam length'!Z2939^2/($U$7/2)^2)</f>
        <v>#VALUE!</v>
      </c>
      <c r="AC2939" s="136">
        <f t="shared" si="459"/>
        <v>58540</v>
      </c>
      <c r="AD2939" t="e">
        <f>SQRT(($U$6/2)^2-($U$6/2)^2*'(OLD) bottom seam length'!AC2939^2/($U$7/2)^2)</f>
        <v>#VALUE!</v>
      </c>
    </row>
    <row r="2940" spans="2:30">
      <c r="B2940" s="136">
        <f t="shared" si="450"/>
        <v>58580</v>
      </c>
      <c r="C2940" t="e">
        <f>SQRT(($C$5/2)^2-($C$5/2)^2*'(OLD) bottom seam length'!B2940^2/($C$6/2)^2)</f>
        <v>#DIV/0!</v>
      </c>
      <c r="E2940" s="136">
        <f t="shared" si="451"/>
        <v>58580</v>
      </c>
      <c r="F2940" t="e">
        <f>SQRT(($C$5/2)^2-($C$5/2)^2*'(OLD) bottom seam length'!E2940^2/($C$6/2)^2)</f>
        <v>#DIV/0!</v>
      </c>
      <c r="H2940" s="136">
        <f t="shared" si="452"/>
        <v>58580</v>
      </c>
      <c r="I2940" t="e">
        <f>SQRT(($C$5/2)^2-($C$5/2)^2*'(OLD) bottom seam length'!H2940^2/($C$6/2)^2)</f>
        <v>#DIV/0!</v>
      </c>
      <c r="K2940" s="136">
        <f t="shared" si="453"/>
        <v>58580</v>
      </c>
      <c r="L2940" t="e">
        <f>SQRT(($C$5/2)^2-($C$5/2)^2*'(OLD) bottom seam length'!K2940^2/($C$6/2)^2)</f>
        <v>#DIV/0!</v>
      </c>
      <c r="O2940" s="136">
        <f t="shared" si="454"/>
        <v>58580</v>
      </c>
      <c r="P2940" t="b">
        <f t="shared" si="455"/>
        <v>0</v>
      </c>
      <c r="T2940" s="136">
        <f t="shared" si="456"/>
        <v>58560</v>
      </c>
      <c r="U2940" t="e">
        <f>SQRT(($U$6/2)^2-($U$6/2)^2*'(OLD) bottom seam length'!T2940^2/($U$7/2)^2)</f>
        <v>#VALUE!</v>
      </c>
      <c r="W2940" s="136">
        <f t="shared" si="457"/>
        <v>58560</v>
      </c>
      <c r="X2940" t="e">
        <f>SQRT(($U$6/2)^2-($U$6/2)^2*'(OLD) bottom seam length'!W2940^2/($U$7/2)^2)</f>
        <v>#VALUE!</v>
      </c>
      <c r="Z2940" s="136">
        <f t="shared" si="458"/>
        <v>58560</v>
      </c>
      <c r="AA2940" t="e">
        <f>SQRT(($U$6/2)^2-($U$6/2)^2*'(OLD) bottom seam length'!Z2940^2/($U$7/2)^2)</f>
        <v>#VALUE!</v>
      </c>
      <c r="AC2940" s="136">
        <f t="shared" si="459"/>
        <v>58560</v>
      </c>
      <c r="AD2940" t="e">
        <f>SQRT(($U$6/2)^2-($U$6/2)^2*'(OLD) bottom seam length'!AC2940^2/($U$7/2)^2)</f>
        <v>#VALUE!</v>
      </c>
    </row>
    <row r="2941" spans="2:30">
      <c r="B2941" s="136">
        <f t="shared" si="450"/>
        <v>58600</v>
      </c>
      <c r="C2941" t="e">
        <f>SQRT(($C$5/2)^2-($C$5/2)^2*'(OLD) bottom seam length'!B2941^2/($C$6/2)^2)</f>
        <v>#DIV/0!</v>
      </c>
      <c r="E2941" s="136">
        <f t="shared" si="451"/>
        <v>58600</v>
      </c>
      <c r="F2941" t="e">
        <f>SQRT(($C$5/2)^2-($C$5/2)^2*'(OLD) bottom seam length'!E2941^2/($C$6/2)^2)</f>
        <v>#DIV/0!</v>
      </c>
      <c r="H2941" s="136">
        <f t="shared" si="452"/>
        <v>58600</v>
      </c>
      <c r="I2941" t="e">
        <f>SQRT(($C$5/2)^2-($C$5/2)^2*'(OLD) bottom seam length'!H2941^2/($C$6/2)^2)</f>
        <v>#DIV/0!</v>
      </c>
      <c r="K2941" s="136">
        <f t="shared" si="453"/>
        <v>58600</v>
      </c>
      <c r="L2941" t="e">
        <f>SQRT(($C$5/2)^2-($C$5/2)^2*'(OLD) bottom seam length'!K2941^2/($C$6/2)^2)</f>
        <v>#DIV/0!</v>
      </c>
      <c r="O2941" s="136">
        <f t="shared" si="454"/>
        <v>58600</v>
      </c>
      <c r="P2941" t="b">
        <f t="shared" si="455"/>
        <v>0</v>
      </c>
      <c r="T2941" s="136">
        <f t="shared" si="456"/>
        <v>58580</v>
      </c>
      <c r="U2941" t="e">
        <f>SQRT(($U$6/2)^2-($U$6/2)^2*'(OLD) bottom seam length'!T2941^2/($U$7/2)^2)</f>
        <v>#VALUE!</v>
      </c>
      <c r="W2941" s="136">
        <f t="shared" si="457"/>
        <v>58580</v>
      </c>
      <c r="X2941" t="e">
        <f>SQRT(($U$6/2)^2-($U$6/2)^2*'(OLD) bottom seam length'!W2941^2/($U$7/2)^2)</f>
        <v>#VALUE!</v>
      </c>
      <c r="Z2941" s="136">
        <f t="shared" si="458"/>
        <v>58580</v>
      </c>
      <c r="AA2941" t="e">
        <f>SQRT(($U$6/2)^2-($U$6/2)^2*'(OLD) bottom seam length'!Z2941^2/($U$7/2)^2)</f>
        <v>#VALUE!</v>
      </c>
      <c r="AC2941" s="136">
        <f t="shared" si="459"/>
        <v>58580</v>
      </c>
      <c r="AD2941" t="e">
        <f>SQRT(($U$6/2)^2-($U$6/2)^2*'(OLD) bottom seam length'!AC2941^2/($U$7/2)^2)</f>
        <v>#VALUE!</v>
      </c>
    </row>
    <row r="2942" spans="2:30">
      <c r="B2942" s="136">
        <f t="shared" si="450"/>
        <v>58620</v>
      </c>
      <c r="C2942" t="e">
        <f>SQRT(($C$5/2)^2-($C$5/2)^2*'(OLD) bottom seam length'!B2942^2/($C$6/2)^2)</f>
        <v>#DIV/0!</v>
      </c>
      <c r="E2942" s="136">
        <f t="shared" si="451"/>
        <v>58620</v>
      </c>
      <c r="F2942" t="e">
        <f>SQRT(($C$5/2)^2-($C$5/2)^2*'(OLD) bottom seam length'!E2942^2/($C$6/2)^2)</f>
        <v>#DIV/0!</v>
      </c>
      <c r="H2942" s="136">
        <f t="shared" si="452"/>
        <v>58620</v>
      </c>
      <c r="I2942" t="e">
        <f>SQRT(($C$5/2)^2-($C$5/2)^2*'(OLD) bottom seam length'!H2942^2/($C$6/2)^2)</f>
        <v>#DIV/0!</v>
      </c>
      <c r="K2942" s="136">
        <f t="shared" si="453"/>
        <v>58620</v>
      </c>
      <c r="L2942" t="e">
        <f>SQRT(($C$5/2)^2-($C$5/2)^2*'(OLD) bottom seam length'!K2942^2/($C$6/2)^2)</f>
        <v>#DIV/0!</v>
      </c>
      <c r="O2942" s="136">
        <f t="shared" si="454"/>
        <v>58620</v>
      </c>
      <c r="P2942" t="b">
        <f t="shared" si="455"/>
        <v>0</v>
      </c>
      <c r="T2942" s="136">
        <f t="shared" si="456"/>
        <v>58600</v>
      </c>
      <c r="U2942" t="e">
        <f>SQRT(($U$6/2)^2-($U$6/2)^2*'(OLD) bottom seam length'!T2942^2/($U$7/2)^2)</f>
        <v>#VALUE!</v>
      </c>
      <c r="W2942" s="136">
        <f t="shared" si="457"/>
        <v>58600</v>
      </c>
      <c r="X2942" t="e">
        <f>SQRT(($U$6/2)^2-($U$6/2)^2*'(OLD) bottom seam length'!W2942^2/($U$7/2)^2)</f>
        <v>#VALUE!</v>
      </c>
      <c r="Z2942" s="136">
        <f t="shared" si="458"/>
        <v>58600</v>
      </c>
      <c r="AA2942" t="e">
        <f>SQRT(($U$6/2)^2-($U$6/2)^2*'(OLD) bottom seam length'!Z2942^2/($U$7/2)^2)</f>
        <v>#VALUE!</v>
      </c>
      <c r="AC2942" s="136">
        <f t="shared" si="459"/>
        <v>58600</v>
      </c>
      <c r="AD2942" t="e">
        <f>SQRT(($U$6/2)^2-($U$6/2)^2*'(OLD) bottom seam length'!AC2942^2/($U$7/2)^2)</f>
        <v>#VALUE!</v>
      </c>
    </row>
    <row r="2943" spans="2:30">
      <c r="B2943" s="136">
        <f t="shared" si="450"/>
        <v>58640</v>
      </c>
      <c r="C2943" t="e">
        <f>SQRT(($C$5/2)^2-($C$5/2)^2*'(OLD) bottom seam length'!B2943^2/($C$6/2)^2)</f>
        <v>#DIV/0!</v>
      </c>
      <c r="E2943" s="136">
        <f t="shared" si="451"/>
        <v>58640</v>
      </c>
      <c r="F2943" t="e">
        <f>SQRT(($C$5/2)^2-($C$5/2)^2*'(OLD) bottom seam length'!E2943^2/($C$6/2)^2)</f>
        <v>#DIV/0!</v>
      </c>
      <c r="H2943" s="136">
        <f t="shared" si="452"/>
        <v>58640</v>
      </c>
      <c r="I2943" t="e">
        <f>SQRT(($C$5/2)^2-($C$5/2)^2*'(OLD) bottom seam length'!H2943^2/($C$6/2)^2)</f>
        <v>#DIV/0!</v>
      </c>
      <c r="K2943" s="136">
        <f t="shared" si="453"/>
        <v>58640</v>
      </c>
      <c r="L2943" t="e">
        <f>SQRT(($C$5/2)^2-($C$5/2)^2*'(OLD) bottom seam length'!K2943^2/($C$6/2)^2)</f>
        <v>#DIV/0!</v>
      </c>
      <c r="O2943" s="136">
        <f t="shared" si="454"/>
        <v>58640</v>
      </c>
      <c r="P2943" t="b">
        <f t="shared" si="455"/>
        <v>0</v>
      </c>
      <c r="T2943" s="136">
        <f t="shared" si="456"/>
        <v>58620</v>
      </c>
      <c r="U2943" t="e">
        <f>SQRT(($U$6/2)^2-($U$6/2)^2*'(OLD) bottom seam length'!T2943^2/($U$7/2)^2)</f>
        <v>#VALUE!</v>
      </c>
      <c r="W2943" s="136">
        <f t="shared" si="457"/>
        <v>58620</v>
      </c>
      <c r="X2943" t="e">
        <f>SQRT(($U$6/2)^2-($U$6/2)^2*'(OLD) bottom seam length'!W2943^2/($U$7/2)^2)</f>
        <v>#VALUE!</v>
      </c>
      <c r="Z2943" s="136">
        <f t="shared" si="458"/>
        <v>58620</v>
      </c>
      <c r="AA2943" t="e">
        <f>SQRT(($U$6/2)^2-($U$6/2)^2*'(OLD) bottom seam length'!Z2943^2/($U$7/2)^2)</f>
        <v>#VALUE!</v>
      </c>
      <c r="AC2943" s="136">
        <f t="shared" si="459"/>
        <v>58620</v>
      </c>
      <c r="AD2943" t="e">
        <f>SQRT(($U$6/2)^2-($U$6/2)^2*'(OLD) bottom seam length'!AC2943^2/($U$7/2)^2)</f>
        <v>#VALUE!</v>
      </c>
    </row>
    <row r="2944" spans="2:30">
      <c r="B2944" s="136">
        <f t="shared" si="450"/>
        <v>58660</v>
      </c>
      <c r="C2944" t="e">
        <f>SQRT(($C$5/2)^2-($C$5/2)^2*'(OLD) bottom seam length'!B2944^2/($C$6/2)^2)</f>
        <v>#DIV/0!</v>
      </c>
      <c r="E2944" s="136">
        <f t="shared" si="451"/>
        <v>58660</v>
      </c>
      <c r="F2944" t="e">
        <f>SQRT(($C$5/2)^2-($C$5/2)^2*'(OLD) bottom seam length'!E2944^2/($C$6/2)^2)</f>
        <v>#DIV/0!</v>
      </c>
      <c r="H2944" s="136">
        <f t="shared" si="452"/>
        <v>58660</v>
      </c>
      <c r="I2944" t="e">
        <f>SQRT(($C$5/2)^2-($C$5/2)^2*'(OLD) bottom seam length'!H2944^2/($C$6/2)^2)</f>
        <v>#DIV/0!</v>
      </c>
      <c r="K2944" s="136">
        <f t="shared" si="453"/>
        <v>58660</v>
      </c>
      <c r="L2944" t="e">
        <f>SQRT(($C$5/2)^2-($C$5/2)^2*'(OLD) bottom seam length'!K2944^2/($C$6/2)^2)</f>
        <v>#DIV/0!</v>
      </c>
      <c r="O2944" s="136">
        <f t="shared" si="454"/>
        <v>58660</v>
      </c>
      <c r="P2944" t="b">
        <f t="shared" si="455"/>
        <v>0</v>
      </c>
      <c r="T2944" s="136">
        <f t="shared" si="456"/>
        <v>58640</v>
      </c>
      <c r="U2944" t="e">
        <f>SQRT(($U$6/2)^2-($U$6/2)^2*'(OLD) bottom seam length'!T2944^2/($U$7/2)^2)</f>
        <v>#VALUE!</v>
      </c>
      <c r="W2944" s="136">
        <f t="shared" si="457"/>
        <v>58640</v>
      </c>
      <c r="X2944" t="e">
        <f>SQRT(($U$6/2)^2-($U$6/2)^2*'(OLD) bottom seam length'!W2944^2/($U$7/2)^2)</f>
        <v>#VALUE!</v>
      </c>
      <c r="Z2944" s="136">
        <f t="shared" si="458"/>
        <v>58640</v>
      </c>
      <c r="AA2944" t="e">
        <f>SQRT(($U$6/2)^2-($U$6/2)^2*'(OLD) bottom seam length'!Z2944^2/($U$7/2)^2)</f>
        <v>#VALUE!</v>
      </c>
      <c r="AC2944" s="136">
        <f t="shared" si="459"/>
        <v>58640</v>
      </c>
      <c r="AD2944" t="e">
        <f>SQRT(($U$6/2)^2-($U$6/2)^2*'(OLD) bottom seam length'!AC2944^2/($U$7/2)^2)</f>
        <v>#VALUE!</v>
      </c>
    </row>
    <row r="2945" spans="2:30">
      <c r="B2945" s="136">
        <f t="shared" si="450"/>
        <v>58680</v>
      </c>
      <c r="C2945" t="e">
        <f>SQRT(($C$5/2)^2-($C$5/2)^2*'(OLD) bottom seam length'!B2945^2/($C$6/2)^2)</f>
        <v>#DIV/0!</v>
      </c>
      <c r="E2945" s="136">
        <f t="shared" si="451"/>
        <v>58680</v>
      </c>
      <c r="F2945" t="e">
        <f>SQRT(($C$5/2)^2-($C$5/2)^2*'(OLD) bottom seam length'!E2945^2/($C$6/2)^2)</f>
        <v>#DIV/0!</v>
      </c>
      <c r="H2945" s="136">
        <f t="shared" si="452"/>
        <v>58680</v>
      </c>
      <c r="I2945" t="e">
        <f>SQRT(($C$5/2)^2-($C$5/2)^2*'(OLD) bottom seam length'!H2945^2/($C$6/2)^2)</f>
        <v>#DIV/0!</v>
      </c>
      <c r="K2945" s="136">
        <f t="shared" si="453"/>
        <v>58680</v>
      </c>
      <c r="L2945" t="e">
        <f>SQRT(($C$5/2)^2-($C$5/2)^2*'(OLD) bottom seam length'!K2945^2/($C$6/2)^2)</f>
        <v>#DIV/0!</v>
      </c>
      <c r="O2945" s="136">
        <f t="shared" si="454"/>
        <v>58680</v>
      </c>
      <c r="P2945" t="b">
        <f t="shared" si="455"/>
        <v>0</v>
      </c>
      <c r="T2945" s="136">
        <f t="shared" si="456"/>
        <v>58660</v>
      </c>
      <c r="U2945" t="e">
        <f>SQRT(($U$6/2)^2-($U$6/2)^2*'(OLD) bottom seam length'!T2945^2/($U$7/2)^2)</f>
        <v>#VALUE!</v>
      </c>
      <c r="W2945" s="136">
        <f t="shared" si="457"/>
        <v>58660</v>
      </c>
      <c r="X2945" t="e">
        <f>SQRT(($U$6/2)^2-($U$6/2)^2*'(OLD) bottom seam length'!W2945^2/($U$7/2)^2)</f>
        <v>#VALUE!</v>
      </c>
      <c r="Z2945" s="136">
        <f t="shared" si="458"/>
        <v>58660</v>
      </c>
      <c r="AA2945" t="e">
        <f>SQRT(($U$6/2)^2-($U$6/2)^2*'(OLD) bottom seam length'!Z2945^2/($U$7/2)^2)</f>
        <v>#VALUE!</v>
      </c>
      <c r="AC2945" s="136">
        <f t="shared" si="459"/>
        <v>58660</v>
      </c>
      <c r="AD2945" t="e">
        <f>SQRT(($U$6/2)^2-($U$6/2)^2*'(OLD) bottom seam length'!AC2945^2/($U$7/2)^2)</f>
        <v>#VALUE!</v>
      </c>
    </row>
    <row r="2946" spans="2:30">
      <c r="B2946" s="136">
        <f t="shared" si="450"/>
        <v>58700</v>
      </c>
      <c r="C2946" t="e">
        <f>SQRT(($C$5/2)^2-($C$5/2)^2*'(OLD) bottom seam length'!B2946^2/($C$6/2)^2)</f>
        <v>#DIV/0!</v>
      </c>
      <c r="E2946" s="136">
        <f t="shared" si="451"/>
        <v>58700</v>
      </c>
      <c r="F2946" t="e">
        <f>SQRT(($C$5/2)^2-($C$5/2)^2*'(OLD) bottom seam length'!E2946^2/($C$6/2)^2)</f>
        <v>#DIV/0!</v>
      </c>
      <c r="H2946" s="136">
        <f t="shared" si="452"/>
        <v>58700</v>
      </c>
      <c r="I2946" t="e">
        <f>SQRT(($C$5/2)^2-($C$5/2)^2*'(OLD) bottom seam length'!H2946^2/($C$6/2)^2)</f>
        <v>#DIV/0!</v>
      </c>
      <c r="K2946" s="136">
        <f t="shared" si="453"/>
        <v>58700</v>
      </c>
      <c r="L2946" t="e">
        <f>SQRT(($C$5/2)^2-($C$5/2)^2*'(OLD) bottom seam length'!K2946^2/($C$6/2)^2)</f>
        <v>#DIV/0!</v>
      </c>
      <c r="O2946" s="136">
        <f t="shared" si="454"/>
        <v>58700</v>
      </c>
      <c r="P2946" t="b">
        <f t="shared" si="455"/>
        <v>0</v>
      </c>
      <c r="T2946" s="136">
        <f t="shared" si="456"/>
        <v>58680</v>
      </c>
      <c r="U2946" t="e">
        <f>SQRT(($U$6/2)^2-($U$6/2)^2*'(OLD) bottom seam length'!T2946^2/($U$7/2)^2)</f>
        <v>#VALUE!</v>
      </c>
      <c r="W2946" s="136">
        <f t="shared" si="457"/>
        <v>58680</v>
      </c>
      <c r="X2946" t="e">
        <f>SQRT(($U$6/2)^2-($U$6/2)^2*'(OLD) bottom seam length'!W2946^2/($U$7/2)^2)</f>
        <v>#VALUE!</v>
      </c>
      <c r="Z2946" s="136">
        <f t="shared" si="458"/>
        <v>58680</v>
      </c>
      <c r="AA2946" t="e">
        <f>SQRT(($U$6/2)^2-($U$6/2)^2*'(OLD) bottom seam length'!Z2946^2/($U$7/2)^2)</f>
        <v>#VALUE!</v>
      </c>
      <c r="AC2946" s="136">
        <f t="shared" si="459"/>
        <v>58680</v>
      </c>
      <c r="AD2946" t="e">
        <f>SQRT(($U$6/2)^2-($U$6/2)^2*'(OLD) bottom seam length'!AC2946^2/($U$7/2)^2)</f>
        <v>#VALUE!</v>
      </c>
    </row>
    <row r="2947" spans="2:30">
      <c r="B2947" s="136">
        <f t="shared" si="450"/>
        <v>58720</v>
      </c>
      <c r="C2947" t="e">
        <f>SQRT(($C$5/2)^2-($C$5/2)^2*'(OLD) bottom seam length'!B2947^2/($C$6/2)^2)</f>
        <v>#DIV/0!</v>
      </c>
      <c r="E2947" s="136">
        <f t="shared" si="451"/>
        <v>58720</v>
      </c>
      <c r="F2947" t="e">
        <f>SQRT(($C$5/2)^2-($C$5/2)^2*'(OLD) bottom seam length'!E2947^2/($C$6/2)^2)</f>
        <v>#DIV/0!</v>
      </c>
      <c r="H2947" s="136">
        <f t="shared" si="452"/>
        <v>58720</v>
      </c>
      <c r="I2947" t="e">
        <f>SQRT(($C$5/2)^2-($C$5/2)^2*'(OLD) bottom seam length'!H2947^2/($C$6/2)^2)</f>
        <v>#DIV/0!</v>
      </c>
      <c r="K2947" s="136">
        <f t="shared" si="453"/>
        <v>58720</v>
      </c>
      <c r="L2947" t="e">
        <f>SQRT(($C$5/2)^2-($C$5/2)^2*'(OLD) bottom seam length'!K2947^2/($C$6/2)^2)</f>
        <v>#DIV/0!</v>
      </c>
      <c r="O2947" s="136">
        <f t="shared" si="454"/>
        <v>58720</v>
      </c>
      <c r="P2947" t="b">
        <f t="shared" si="455"/>
        <v>0</v>
      </c>
      <c r="T2947" s="136">
        <f t="shared" si="456"/>
        <v>58700</v>
      </c>
      <c r="U2947" t="e">
        <f>SQRT(($U$6/2)^2-($U$6/2)^2*'(OLD) bottom seam length'!T2947^2/($U$7/2)^2)</f>
        <v>#VALUE!</v>
      </c>
      <c r="W2947" s="136">
        <f t="shared" si="457"/>
        <v>58700</v>
      </c>
      <c r="X2947" t="e">
        <f>SQRT(($U$6/2)^2-($U$6/2)^2*'(OLD) bottom seam length'!W2947^2/($U$7/2)^2)</f>
        <v>#VALUE!</v>
      </c>
      <c r="Z2947" s="136">
        <f t="shared" si="458"/>
        <v>58700</v>
      </c>
      <c r="AA2947" t="e">
        <f>SQRT(($U$6/2)^2-($U$6/2)^2*'(OLD) bottom seam length'!Z2947^2/($U$7/2)^2)</f>
        <v>#VALUE!</v>
      </c>
      <c r="AC2947" s="136">
        <f t="shared" si="459"/>
        <v>58700</v>
      </c>
      <c r="AD2947" t="e">
        <f>SQRT(($U$6/2)^2-($U$6/2)^2*'(OLD) bottom seam length'!AC2947^2/($U$7/2)^2)</f>
        <v>#VALUE!</v>
      </c>
    </row>
    <row r="2948" spans="2:30">
      <c r="B2948" s="136">
        <f t="shared" si="450"/>
        <v>58740</v>
      </c>
      <c r="C2948" t="e">
        <f>SQRT(($C$5/2)^2-($C$5/2)^2*'(OLD) bottom seam length'!B2948^2/($C$6/2)^2)</f>
        <v>#DIV/0!</v>
      </c>
      <c r="E2948" s="136">
        <f t="shared" si="451"/>
        <v>58740</v>
      </c>
      <c r="F2948" t="e">
        <f>SQRT(($C$5/2)^2-($C$5/2)^2*'(OLD) bottom seam length'!E2948^2/($C$6/2)^2)</f>
        <v>#DIV/0!</v>
      </c>
      <c r="H2948" s="136">
        <f t="shared" si="452"/>
        <v>58740</v>
      </c>
      <c r="I2948" t="e">
        <f>SQRT(($C$5/2)^2-($C$5/2)^2*'(OLD) bottom seam length'!H2948^2/($C$6/2)^2)</f>
        <v>#DIV/0!</v>
      </c>
      <c r="K2948" s="136">
        <f t="shared" si="453"/>
        <v>58740</v>
      </c>
      <c r="L2948" t="e">
        <f>SQRT(($C$5/2)^2-($C$5/2)^2*'(OLD) bottom seam length'!K2948^2/($C$6/2)^2)</f>
        <v>#DIV/0!</v>
      </c>
      <c r="O2948" s="136">
        <f t="shared" si="454"/>
        <v>58740</v>
      </c>
      <c r="P2948" t="b">
        <f t="shared" si="455"/>
        <v>0</v>
      </c>
      <c r="T2948" s="136">
        <f t="shared" si="456"/>
        <v>58720</v>
      </c>
      <c r="U2948" t="e">
        <f>SQRT(($U$6/2)^2-($U$6/2)^2*'(OLD) bottom seam length'!T2948^2/($U$7/2)^2)</f>
        <v>#VALUE!</v>
      </c>
      <c r="W2948" s="136">
        <f t="shared" si="457"/>
        <v>58720</v>
      </c>
      <c r="X2948" t="e">
        <f>SQRT(($U$6/2)^2-($U$6/2)^2*'(OLD) bottom seam length'!W2948^2/($U$7/2)^2)</f>
        <v>#VALUE!</v>
      </c>
      <c r="Z2948" s="136">
        <f t="shared" si="458"/>
        <v>58720</v>
      </c>
      <c r="AA2948" t="e">
        <f>SQRT(($U$6/2)^2-($U$6/2)^2*'(OLD) bottom seam length'!Z2948^2/($U$7/2)^2)</f>
        <v>#VALUE!</v>
      </c>
      <c r="AC2948" s="136">
        <f t="shared" si="459"/>
        <v>58720</v>
      </c>
      <c r="AD2948" t="e">
        <f>SQRT(($U$6/2)^2-($U$6/2)^2*'(OLD) bottom seam length'!AC2948^2/($U$7/2)^2)</f>
        <v>#VALUE!</v>
      </c>
    </row>
    <row r="2949" spans="2:30">
      <c r="B2949" s="136">
        <f t="shared" si="450"/>
        <v>58760</v>
      </c>
      <c r="C2949" t="e">
        <f>SQRT(($C$5/2)^2-($C$5/2)^2*'(OLD) bottom seam length'!B2949^2/($C$6/2)^2)</f>
        <v>#DIV/0!</v>
      </c>
      <c r="E2949" s="136">
        <f t="shared" si="451"/>
        <v>58760</v>
      </c>
      <c r="F2949" t="e">
        <f>SQRT(($C$5/2)^2-($C$5/2)^2*'(OLD) bottom seam length'!E2949^2/($C$6/2)^2)</f>
        <v>#DIV/0!</v>
      </c>
      <c r="H2949" s="136">
        <f t="shared" si="452"/>
        <v>58760</v>
      </c>
      <c r="I2949" t="e">
        <f>SQRT(($C$5/2)^2-($C$5/2)^2*'(OLD) bottom seam length'!H2949^2/($C$6/2)^2)</f>
        <v>#DIV/0!</v>
      </c>
      <c r="K2949" s="136">
        <f t="shared" si="453"/>
        <v>58760</v>
      </c>
      <c r="L2949" t="e">
        <f>SQRT(($C$5/2)^2-($C$5/2)^2*'(OLD) bottom seam length'!K2949^2/($C$6/2)^2)</f>
        <v>#DIV/0!</v>
      </c>
      <c r="O2949" s="136">
        <f t="shared" si="454"/>
        <v>58760</v>
      </c>
      <c r="P2949" t="b">
        <f t="shared" si="455"/>
        <v>0</v>
      </c>
      <c r="T2949" s="136">
        <f t="shared" si="456"/>
        <v>58740</v>
      </c>
      <c r="U2949" t="e">
        <f>SQRT(($U$6/2)^2-($U$6/2)^2*'(OLD) bottom seam length'!T2949^2/($U$7/2)^2)</f>
        <v>#VALUE!</v>
      </c>
      <c r="W2949" s="136">
        <f t="shared" si="457"/>
        <v>58740</v>
      </c>
      <c r="X2949" t="e">
        <f>SQRT(($U$6/2)^2-($U$6/2)^2*'(OLD) bottom seam length'!W2949^2/($U$7/2)^2)</f>
        <v>#VALUE!</v>
      </c>
      <c r="Z2949" s="136">
        <f t="shared" si="458"/>
        <v>58740</v>
      </c>
      <c r="AA2949" t="e">
        <f>SQRT(($U$6/2)^2-($U$6/2)^2*'(OLD) bottom seam length'!Z2949^2/($U$7/2)^2)</f>
        <v>#VALUE!</v>
      </c>
      <c r="AC2949" s="136">
        <f t="shared" si="459"/>
        <v>58740</v>
      </c>
      <c r="AD2949" t="e">
        <f>SQRT(($U$6/2)^2-($U$6/2)^2*'(OLD) bottom seam length'!AC2949^2/($U$7/2)^2)</f>
        <v>#VALUE!</v>
      </c>
    </row>
    <row r="2950" spans="2:30">
      <c r="B2950" s="136">
        <f t="shared" si="450"/>
        <v>58780</v>
      </c>
      <c r="C2950" t="e">
        <f>SQRT(($C$5/2)^2-($C$5/2)^2*'(OLD) bottom seam length'!B2950^2/($C$6/2)^2)</f>
        <v>#DIV/0!</v>
      </c>
      <c r="E2950" s="136">
        <f t="shared" si="451"/>
        <v>58780</v>
      </c>
      <c r="F2950" t="e">
        <f>SQRT(($C$5/2)^2-($C$5/2)^2*'(OLD) bottom seam length'!E2950^2/($C$6/2)^2)</f>
        <v>#DIV/0!</v>
      </c>
      <c r="H2950" s="136">
        <f t="shared" si="452"/>
        <v>58780</v>
      </c>
      <c r="I2950" t="e">
        <f>SQRT(($C$5/2)^2-($C$5/2)^2*'(OLD) bottom seam length'!H2950^2/($C$6/2)^2)</f>
        <v>#DIV/0!</v>
      </c>
      <c r="K2950" s="136">
        <f t="shared" si="453"/>
        <v>58780</v>
      </c>
      <c r="L2950" t="e">
        <f>SQRT(($C$5/2)^2-($C$5/2)^2*'(OLD) bottom seam length'!K2950^2/($C$6/2)^2)</f>
        <v>#DIV/0!</v>
      </c>
      <c r="O2950" s="136">
        <f t="shared" si="454"/>
        <v>58780</v>
      </c>
      <c r="P2950" t="b">
        <f t="shared" si="455"/>
        <v>0</v>
      </c>
      <c r="T2950" s="136">
        <f t="shared" si="456"/>
        <v>58760</v>
      </c>
      <c r="U2950" t="e">
        <f>SQRT(($U$6/2)^2-($U$6/2)^2*'(OLD) bottom seam length'!T2950^2/($U$7/2)^2)</f>
        <v>#VALUE!</v>
      </c>
      <c r="W2950" s="136">
        <f t="shared" si="457"/>
        <v>58760</v>
      </c>
      <c r="X2950" t="e">
        <f>SQRT(($U$6/2)^2-($U$6/2)^2*'(OLD) bottom seam length'!W2950^2/($U$7/2)^2)</f>
        <v>#VALUE!</v>
      </c>
      <c r="Z2950" s="136">
        <f t="shared" si="458"/>
        <v>58760</v>
      </c>
      <c r="AA2950" t="e">
        <f>SQRT(($U$6/2)^2-($U$6/2)^2*'(OLD) bottom seam length'!Z2950^2/($U$7/2)^2)</f>
        <v>#VALUE!</v>
      </c>
      <c r="AC2950" s="136">
        <f t="shared" si="459"/>
        <v>58760</v>
      </c>
      <c r="AD2950" t="e">
        <f>SQRT(($U$6/2)^2-($U$6/2)^2*'(OLD) bottom seam length'!AC2950^2/($U$7/2)^2)</f>
        <v>#VALUE!</v>
      </c>
    </row>
    <row r="2951" spans="2:30">
      <c r="B2951" s="136">
        <f t="shared" si="450"/>
        <v>58800</v>
      </c>
      <c r="C2951" t="e">
        <f>SQRT(($C$5/2)^2-($C$5/2)^2*'(OLD) bottom seam length'!B2951^2/($C$6/2)^2)</f>
        <v>#DIV/0!</v>
      </c>
      <c r="E2951" s="136">
        <f t="shared" si="451"/>
        <v>58800</v>
      </c>
      <c r="F2951" t="e">
        <f>SQRT(($C$5/2)^2-($C$5/2)^2*'(OLD) bottom seam length'!E2951^2/($C$6/2)^2)</f>
        <v>#DIV/0!</v>
      </c>
      <c r="H2951" s="136">
        <f t="shared" si="452"/>
        <v>58800</v>
      </c>
      <c r="I2951" t="e">
        <f>SQRT(($C$5/2)^2-($C$5/2)^2*'(OLD) bottom seam length'!H2951^2/($C$6/2)^2)</f>
        <v>#DIV/0!</v>
      </c>
      <c r="K2951" s="136">
        <f t="shared" si="453"/>
        <v>58800</v>
      </c>
      <c r="L2951" t="e">
        <f>SQRT(($C$5/2)^2-($C$5/2)^2*'(OLD) bottom seam length'!K2951^2/($C$6/2)^2)</f>
        <v>#DIV/0!</v>
      </c>
      <c r="O2951" s="136">
        <f t="shared" si="454"/>
        <v>58800</v>
      </c>
      <c r="P2951" t="b">
        <f t="shared" si="455"/>
        <v>0</v>
      </c>
      <c r="T2951" s="136">
        <f t="shared" si="456"/>
        <v>58780</v>
      </c>
      <c r="U2951" t="e">
        <f>SQRT(($U$6/2)^2-($U$6/2)^2*'(OLD) bottom seam length'!T2951^2/($U$7/2)^2)</f>
        <v>#VALUE!</v>
      </c>
      <c r="W2951" s="136">
        <f t="shared" si="457"/>
        <v>58780</v>
      </c>
      <c r="X2951" t="e">
        <f>SQRT(($U$6/2)^2-($U$6/2)^2*'(OLD) bottom seam length'!W2951^2/($U$7/2)^2)</f>
        <v>#VALUE!</v>
      </c>
      <c r="Z2951" s="136">
        <f t="shared" si="458"/>
        <v>58780</v>
      </c>
      <c r="AA2951" t="e">
        <f>SQRT(($U$6/2)^2-($U$6/2)^2*'(OLD) bottom seam length'!Z2951^2/($U$7/2)^2)</f>
        <v>#VALUE!</v>
      </c>
      <c r="AC2951" s="136">
        <f t="shared" si="459"/>
        <v>58780</v>
      </c>
      <c r="AD2951" t="e">
        <f>SQRT(($U$6/2)^2-($U$6/2)^2*'(OLD) bottom seam length'!AC2951^2/($U$7/2)^2)</f>
        <v>#VALUE!</v>
      </c>
    </row>
    <row r="2952" spans="2:30">
      <c r="B2952" s="136">
        <f t="shared" si="450"/>
        <v>58820</v>
      </c>
      <c r="C2952" t="e">
        <f>SQRT(($C$5/2)^2-($C$5/2)^2*'(OLD) bottom seam length'!B2952^2/($C$6/2)^2)</f>
        <v>#DIV/0!</v>
      </c>
      <c r="E2952" s="136">
        <f t="shared" si="451"/>
        <v>58820</v>
      </c>
      <c r="F2952" t="e">
        <f>SQRT(($C$5/2)^2-($C$5/2)^2*'(OLD) bottom seam length'!E2952^2/($C$6/2)^2)</f>
        <v>#DIV/0!</v>
      </c>
      <c r="H2952" s="136">
        <f t="shared" si="452"/>
        <v>58820</v>
      </c>
      <c r="I2952" t="e">
        <f>SQRT(($C$5/2)^2-($C$5/2)^2*'(OLD) bottom seam length'!H2952^2/($C$6/2)^2)</f>
        <v>#DIV/0!</v>
      </c>
      <c r="K2952" s="136">
        <f t="shared" si="453"/>
        <v>58820</v>
      </c>
      <c r="L2952" t="e">
        <f>SQRT(($C$5/2)^2-($C$5/2)^2*'(OLD) bottom seam length'!K2952^2/($C$6/2)^2)</f>
        <v>#DIV/0!</v>
      </c>
      <c r="O2952" s="136">
        <f t="shared" si="454"/>
        <v>58820</v>
      </c>
      <c r="P2952" t="b">
        <f t="shared" si="455"/>
        <v>0</v>
      </c>
      <c r="T2952" s="136">
        <f t="shared" si="456"/>
        <v>58800</v>
      </c>
      <c r="U2952" t="e">
        <f>SQRT(($U$6/2)^2-($U$6/2)^2*'(OLD) bottom seam length'!T2952^2/($U$7/2)^2)</f>
        <v>#VALUE!</v>
      </c>
      <c r="W2952" s="136">
        <f t="shared" si="457"/>
        <v>58800</v>
      </c>
      <c r="X2952" t="e">
        <f>SQRT(($U$6/2)^2-($U$6/2)^2*'(OLD) bottom seam length'!W2952^2/($U$7/2)^2)</f>
        <v>#VALUE!</v>
      </c>
      <c r="Z2952" s="136">
        <f t="shared" si="458"/>
        <v>58800</v>
      </c>
      <c r="AA2952" t="e">
        <f>SQRT(($U$6/2)^2-($U$6/2)^2*'(OLD) bottom seam length'!Z2952^2/($U$7/2)^2)</f>
        <v>#VALUE!</v>
      </c>
      <c r="AC2952" s="136">
        <f t="shared" si="459"/>
        <v>58800</v>
      </c>
      <c r="AD2952" t="e">
        <f>SQRT(($U$6/2)^2-($U$6/2)^2*'(OLD) bottom seam length'!AC2952^2/($U$7/2)^2)</f>
        <v>#VALUE!</v>
      </c>
    </row>
    <row r="2953" spans="2:30">
      <c r="B2953" s="136">
        <f t="shared" si="450"/>
        <v>58840</v>
      </c>
      <c r="C2953" t="e">
        <f>SQRT(($C$5/2)^2-($C$5/2)^2*'(OLD) bottom seam length'!B2953^2/($C$6/2)^2)</f>
        <v>#DIV/0!</v>
      </c>
      <c r="E2953" s="136">
        <f t="shared" si="451"/>
        <v>58840</v>
      </c>
      <c r="F2953" t="e">
        <f>SQRT(($C$5/2)^2-($C$5/2)^2*'(OLD) bottom seam length'!E2953^2/($C$6/2)^2)</f>
        <v>#DIV/0!</v>
      </c>
      <c r="H2953" s="136">
        <f t="shared" si="452"/>
        <v>58840</v>
      </c>
      <c r="I2953" t="e">
        <f>SQRT(($C$5/2)^2-($C$5/2)^2*'(OLD) bottom seam length'!H2953^2/($C$6/2)^2)</f>
        <v>#DIV/0!</v>
      </c>
      <c r="K2953" s="136">
        <f t="shared" si="453"/>
        <v>58840</v>
      </c>
      <c r="L2953" t="e">
        <f>SQRT(($C$5/2)^2-($C$5/2)^2*'(OLD) bottom seam length'!K2953^2/($C$6/2)^2)</f>
        <v>#DIV/0!</v>
      </c>
      <c r="O2953" s="136">
        <f t="shared" si="454"/>
        <v>58840</v>
      </c>
      <c r="P2953" t="b">
        <f t="shared" si="455"/>
        <v>0</v>
      </c>
      <c r="T2953" s="136">
        <f t="shared" si="456"/>
        <v>58820</v>
      </c>
      <c r="U2953" t="e">
        <f>SQRT(($U$6/2)^2-($U$6/2)^2*'(OLD) bottom seam length'!T2953^2/($U$7/2)^2)</f>
        <v>#VALUE!</v>
      </c>
      <c r="W2953" s="136">
        <f t="shared" si="457"/>
        <v>58820</v>
      </c>
      <c r="X2953" t="e">
        <f>SQRT(($U$6/2)^2-($U$6/2)^2*'(OLD) bottom seam length'!W2953^2/($U$7/2)^2)</f>
        <v>#VALUE!</v>
      </c>
      <c r="Z2953" s="136">
        <f t="shared" si="458"/>
        <v>58820</v>
      </c>
      <c r="AA2953" t="e">
        <f>SQRT(($U$6/2)^2-($U$6/2)^2*'(OLD) bottom seam length'!Z2953^2/($U$7/2)^2)</f>
        <v>#VALUE!</v>
      </c>
      <c r="AC2953" s="136">
        <f t="shared" si="459"/>
        <v>58820</v>
      </c>
      <c r="AD2953" t="e">
        <f>SQRT(($U$6/2)^2-($U$6/2)^2*'(OLD) bottom seam length'!AC2953^2/($U$7/2)^2)</f>
        <v>#VALUE!</v>
      </c>
    </row>
    <row r="2954" spans="2:30">
      <c r="B2954" s="136">
        <f t="shared" si="450"/>
        <v>58860</v>
      </c>
      <c r="C2954" t="e">
        <f>SQRT(($C$5/2)^2-($C$5/2)^2*'(OLD) bottom seam length'!B2954^2/($C$6/2)^2)</f>
        <v>#DIV/0!</v>
      </c>
      <c r="E2954" s="136">
        <f t="shared" si="451"/>
        <v>58860</v>
      </c>
      <c r="F2954" t="e">
        <f>SQRT(($C$5/2)^2-($C$5/2)^2*'(OLD) bottom seam length'!E2954^2/($C$6/2)^2)</f>
        <v>#DIV/0!</v>
      </c>
      <c r="H2954" s="136">
        <f t="shared" si="452"/>
        <v>58860</v>
      </c>
      <c r="I2954" t="e">
        <f>SQRT(($C$5/2)^2-($C$5/2)^2*'(OLD) bottom seam length'!H2954^2/($C$6/2)^2)</f>
        <v>#DIV/0!</v>
      </c>
      <c r="K2954" s="136">
        <f t="shared" si="453"/>
        <v>58860</v>
      </c>
      <c r="L2954" t="e">
        <f>SQRT(($C$5/2)^2-($C$5/2)^2*'(OLD) bottom seam length'!K2954^2/($C$6/2)^2)</f>
        <v>#DIV/0!</v>
      </c>
      <c r="O2954" s="136">
        <f t="shared" si="454"/>
        <v>58860</v>
      </c>
      <c r="P2954" t="b">
        <f t="shared" si="455"/>
        <v>0</v>
      </c>
      <c r="T2954" s="136">
        <f t="shared" si="456"/>
        <v>58840</v>
      </c>
      <c r="U2954" t="e">
        <f>SQRT(($U$6/2)^2-($U$6/2)^2*'(OLD) bottom seam length'!T2954^2/($U$7/2)^2)</f>
        <v>#VALUE!</v>
      </c>
      <c r="W2954" s="136">
        <f t="shared" si="457"/>
        <v>58840</v>
      </c>
      <c r="X2954" t="e">
        <f>SQRT(($U$6/2)^2-($U$6/2)^2*'(OLD) bottom seam length'!W2954^2/($U$7/2)^2)</f>
        <v>#VALUE!</v>
      </c>
      <c r="Z2954" s="136">
        <f t="shared" si="458"/>
        <v>58840</v>
      </c>
      <c r="AA2954" t="e">
        <f>SQRT(($U$6/2)^2-($U$6/2)^2*'(OLD) bottom seam length'!Z2954^2/($U$7/2)^2)</f>
        <v>#VALUE!</v>
      </c>
      <c r="AC2954" s="136">
        <f t="shared" si="459"/>
        <v>58840</v>
      </c>
      <c r="AD2954" t="e">
        <f>SQRT(($U$6/2)^2-($U$6/2)^2*'(OLD) bottom seam length'!AC2954^2/($U$7/2)^2)</f>
        <v>#VALUE!</v>
      </c>
    </row>
    <row r="2955" spans="2:30">
      <c r="B2955" s="136">
        <f t="shared" si="450"/>
        <v>58880</v>
      </c>
      <c r="C2955" t="e">
        <f>SQRT(($C$5/2)^2-($C$5/2)^2*'(OLD) bottom seam length'!B2955^2/($C$6/2)^2)</f>
        <v>#DIV/0!</v>
      </c>
      <c r="E2955" s="136">
        <f t="shared" si="451"/>
        <v>58880</v>
      </c>
      <c r="F2955" t="e">
        <f>SQRT(($C$5/2)^2-($C$5/2)^2*'(OLD) bottom seam length'!E2955^2/($C$6/2)^2)</f>
        <v>#DIV/0!</v>
      </c>
      <c r="H2955" s="136">
        <f t="shared" si="452"/>
        <v>58880</v>
      </c>
      <c r="I2955" t="e">
        <f>SQRT(($C$5/2)^2-($C$5/2)^2*'(OLD) bottom seam length'!H2955^2/($C$6/2)^2)</f>
        <v>#DIV/0!</v>
      </c>
      <c r="K2955" s="136">
        <f t="shared" si="453"/>
        <v>58880</v>
      </c>
      <c r="L2955" t="e">
        <f>SQRT(($C$5/2)^2-($C$5/2)^2*'(OLD) bottom seam length'!K2955^2/($C$6/2)^2)</f>
        <v>#DIV/0!</v>
      </c>
      <c r="O2955" s="136">
        <f t="shared" si="454"/>
        <v>58880</v>
      </c>
      <c r="P2955" t="b">
        <f t="shared" si="455"/>
        <v>0</v>
      </c>
      <c r="T2955" s="136">
        <f t="shared" si="456"/>
        <v>58860</v>
      </c>
      <c r="U2955" t="e">
        <f>SQRT(($U$6/2)^2-($U$6/2)^2*'(OLD) bottom seam length'!T2955^2/($U$7/2)^2)</f>
        <v>#VALUE!</v>
      </c>
      <c r="W2955" s="136">
        <f t="shared" si="457"/>
        <v>58860</v>
      </c>
      <c r="X2955" t="e">
        <f>SQRT(($U$6/2)^2-($U$6/2)^2*'(OLD) bottom seam length'!W2955^2/($U$7/2)^2)</f>
        <v>#VALUE!</v>
      </c>
      <c r="Z2955" s="136">
        <f t="shared" si="458"/>
        <v>58860</v>
      </c>
      <c r="AA2955" t="e">
        <f>SQRT(($U$6/2)^2-($U$6/2)^2*'(OLD) bottom seam length'!Z2955^2/($U$7/2)^2)</f>
        <v>#VALUE!</v>
      </c>
      <c r="AC2955" s="136">
        <f t="shared" si="459"/>
        <v>58860</v>
      </c>
      <c r="AD2955" t="e">
        <f>SQRT(($U$6/2)^2-($U$6/2)^2*'(OLD) bottom seam length'!AC2955^2/($U$7/2)^2)</f>
        <v>#VALUE!</v>
      </c>
    </row>
    <row r="2956" spans="2:30">
      <c r="B2956" s="136">
        <f t="shared" ref="B2956:B3019" si="460">B2955+$C$7</f>
        <v>58900</v>
      </c>
      <c r="C2956" t="e">
        <f>SQRT(($C$5/2)^2-($C$5/2)^2*'(OLD) bottom seam length'!B2956^2/($C$6/2)^2)</f>
        <v>#DIV/0!</v>
      </c>
      <c r="E2956" s="136">
        <f t="shared" ref="E2956:E3019" si="461">E2955+$C$7</f>
        <v>58900</v>
      </c>
      <c r="F2956" t="e">
        <f>SQRT(($C$5/2)^2-($C$5/2)^2*'(OLD) bottom seam length'!E2956^2/($C$6/2)^2)</f>
        <v>#DIV/0!</v>
      </c>
      <c r="H2956" s="136">
        <f t="shared" ref="H2956:H3019" si="462">H2955+$C$7</f>
        <v>58900</v>
      </c>
      <c r="I2956" t="e">
        <f>SQRT(($C$5/2)^2-($C$5/2)^2*'(OLD) bottom seam length'!H2956^2/($C$6/2)^2)</f>
        <v>#DIV/0!</v>
      </c>
      <c r="K2956" s="136">
        <f t="shared" ref="K2956:K3019" si="463">K2955+$C$7</f>
        <v>58900</v>
      </c>
      <c r="L2956" t="e">
        <f>SQRT(($C$5/2)^2-($C$5/2)^2*'(OLD) bottom seam length'!K2956^2/($C$6/2)^2)</f>
        <v>#DIV/0!</v>
      </c>
      <c r="O2956" s="136">
        <f t="shared" ref="O2956:O3019" si="464">O2955+$C$7</f>
        <v>58900</v>
      </c>
      <c r="P2956" t="b">
        <f t="shared" ref="P2956:P3019" si="465">IF(O2956&lt;=$P$6,$P$5)</f>
        <v>0</v>
      </c>
      <c r="T2956" s="136">
        <f t="shared" si="456"/>
        <v>58880</v>
      </c>
      <c r="U2956" t="e">
        <f>SQRT(($U$6/2)^2-($U$6/2)^2*'(OLD) bottom seam length'!T2956^2/($U$7/2)^2)</f>
        <v>#VALUE!</v>
      </c>
      <c r="W2956" s="136">
        <f t="shared" si="457"/>
        <v>58880</v>
      </c>
      <c r="X2956" t="e">
        <f>SQRT(($U$6/2)^2-($U$6/2)^2*'(OLD) bottom seam length'!W2956^2/($U$7/2)^2)</f>
        <v>#VALUE!</v>
      </c>
      <c r="Z2956" s="136">
        <f t="shared" si="458"/>
        <v>58880</v>
      </c>
      <c r="AA2956" t="e">
        <f>SQRT(($U$6/2)^2-($U$6/2)^2*'(OLD) bottom seam length'!Z2956^2/($U$7/2)^2)</f>
        <v>#VALUE!</v>
      </c>
      <c r="AC2956" s="136">
        <f t="shared" si="459"/>
        <v>58880</v>
      </c>
      <c r="AD2956" t="e">
        <f>SQRT(($U$6/2)^2-($U$6/2)^2*'(OLD) bottom seam length'!AC2956^2/($U$7/2)^2)</f>
        <v>#VALUE!</v>
      </c>
    </row>
    <row r="2957" spans="2:30">
      <c r="B2957" s="136">
        <f t="shared" si="460"/>
        <v>58920</v>
      </c>
      <c r="C2957" t="e">
        <f>SQRT(($C$5/2)^2-($C$5/2)^2*'(OLD) bottom seam length'!B2957^2/($C$6/2)^2)</f>
        <v>#DIV/0!</v>
      </c>
      <c r="E2957" s="136">
        <f t="shared" si="461"/>
        <v>58920</v>
      </c>
      <c r="F2957" t="e">
        <f>SQRT(($C$5/2)^2-($C$5/2)^2*'(OLD) bottom seam length'!E2957^2/($C$6/2)^2)</f>
        <v>#DIV/0!</v>
      </c>
      <c r="H2957" s="136">
        <f t="shared" si="462"/>
        <v>58920</v>
      </c>
      <c r="I2957" t="e">
        <f>SQRT(($C$5/2)^2-($C$5/2)^2*'(OLD) bottom seam length'!H2957^2/($C$6/2)^2)</f>
        <v>#DIV/0!</v>
      </c>
      <c r="K2957" s="136">
        <f t="shared" si="463"/>
        <v>58920</v>
      </c>
      <c r="L2957" t="e">
        <f>SQRT(($C$5/2)^2-($C$5/2)^2*'(OLD) bottom seam length'!K2957^2/($C$6/2)^2)</f>
        <v>#DIV/0!</v>
      </c>
      <c r="O2957" s="136">
        <f t="shared" si="464"/>
        <v>58920</v>
      </c>
      <c r="P2957" t="b">
        <f t="shared" si="465"/>
        <v>0</v>
      </c>
      <c r="T2957" s="136">
        <f t="shared" ref="T2957:T3020" si="466">T2956+$C$7</f>
        <v>58900</v>
      </c>
      <c r="U2957" t="e">
        <f>SQRT(($U$6/2)^2-($U$6/2)^2*'(OLD) bottom seam length'!T2957^2/($U$7/2)^2)</f>
        <v>#VALUE!</v>
      </c>
      <c r="W2957" s="136">
        <f t="shared" ref="W2957:W3020" si="467">W2956+$C$7</f>
        <v>58900</v>
      </c>
      <c r="X2957" t="e">
        <f>SQRT(($U$6/2)^2-($U$6/2)^2*'(OLD) bottom seam length'!W2957^2/($U$7/2)^2)</f>
        <v>#VALUE!</v>
      </c>
      <c r="Z2957" s="136">
        <f t="shared" ref="Z2957:Z3020" si="468">Z2956+$C$7</f>
        <v>58900</v>
      </c>
      <c r="AA2957" t="e">
        <f>SQRT(($U$6/2)^2-($U$6/2)^2*'(OLD) bottom seam length'!Z2957^2/($U$7/2)^2)</f>
        <v>#VALUE!</v>
      </c>
      <c r="AC2957" s="136">
        <f t="shared" ref="AC2957:AC3020" si="469">AC2956+$C$7</f>
        <v>58900</v>
      </c>
      <c r="AD2957" t="e">
        <f>SQRT(($U$6/2)^2-($U$6/2)^2*'(OLD) bottom seam length'!AC2957^2/($U$7/2)^2)</f>
        <v>#VALUE!</v>
      </c>
    </row>
    <row r="2958" spans="2:30">
      <c r="B2958" s="136">
        <f t="shared" si="460"/>
        <v>58940</v>
      </c>
      <c r="C2958" t="e">
        <f>SQRT(($C$5/2)^2-($C$5/2)^2*'(OLD) bottom seam length'!B2958^2/($C$6/2)^2)</f>
        <v>#DIV/0!</v>
      </c>
      <c r="E2958" s="136">
        <f t="shared" si="461"/>
        <v>58940</v>
      </c>
      <c r="F2958" t="e">
        <f>SQRT(($C$5/2)^2-($C$5/2)^2*'(OLD) bottom seam length'!E2958^2/($C$6/2)^2)</f>
        <v>#DIV/0!</v>
      </c>
      <c r="H2958" s="136">
        <f t="shared" si="462"/>
        <v>58940</v>
      </c>
      <c r="I2958" t="e">
        <f>SQRT(($C$5/2)^2-($C$5/2)^2*'(OLD) bottom seam length'!H2958^2/($C$6/2)^2)</f>
        <v>#DIV/0!</v>
      </c>
      <c r="K2958" s="136">
        <f t="shared" si="463"/>
        <v>58940</v>
      </c>
      <c r="L2958" t="e">
        <f>SQRT(($C$5/2)^2-($C$5/2)^2*'(OLD) bottom seam length'!K2958^2/($C$6/2)^2)</f>
        <v>#DIV/0!</v>
      </c>
      <c r="O2958" s="136">
        <f t="shared" si="464"/>
        <v>58940</v>
      </c>
      <c r="P2958" t="b">
        <f t="shared" si="465"/>
        <v>0</v>
      </c>
      <c r="T2958" s="136">
        <f t="shared" si="466"/>
        <v>58920</v>
      </c>
      <c r="U2958" t="e">
        <f>SQRT(($U$6/2)^2-($U$6/2)^2*'(OLD) bottom seam length'!T2958^2/($U$7/2)^2)</f>
        <v>#VALUE!</v>
      </c>
      <c r="W2958" s="136">
        <f t="shared" si="467"/>
        <v>58920</v>
      </c>
      <c r="X2958" t="e">
        <f>SQRT(($U$6/2)^2-($U$6/2)^2*'(OLD) bottom seam length'!W2958^2/($U$7/2)^2)</f>
        <v>#VALUE!</v>
      </c>
      <c r="Z2958" s="136">
        <f t="shared" si="468"/>
        <v>58920</v>
      </c>
      <c r="AA2958" t="e">
        <f>SQRT(($U$6/2)^2-($U$6/2)^2*'(OLD) bottom seam length'!Z2958^2/($U$7/2)^2)</f>
        <v>#VALUE!</v>
      </c>
      <c r="AC2958" s="136">
        <f t="shared" si="469"/>
        <v>58920</v>
      </c>
      <c r="AD2958" t="e">
        <f>SQRT(($U$6/2)^2-($U$6/2)^2*'(OLD) bottom seam length'!AC2958^2/($U$7/2)^2)</f>
        <v>#VALUE!</v>
      </c>
    </row>
    <row r="2959" spans="2:30">
      <c r="B2959" s="136">
        <f t="shared" si="460"/>
        <v>58960</v>
      </c>
      <c r="C2959" t="e">
        <f>SQRT(($C$5/2)^2-($C$5/2)^2*'(OLD) bottom seam length'!B2959^2/($C$6/2)^2)</f>
        <v>#DIV/0!</v>
      </c>
      <c r="E2959" s="136">
        <f t="shared" si="461"/>
        <v>58960</v>
      </c>
      <c r="F2959" t="e">
        <f>SQRT(($C$5/2)^2-($C$5/2)^2*'(OLD) bottom seam length'!E2959^2/($C$6/2)^2)</f>
        <v>#DIV/0!</v>
      </c>
      <c r="H2959" s="136">
        <f t="shared" si="462"/>
        <v>58960</v>
      </c>
      <c r="I2959" t="e">
        <f>SQRT(($C$5/2)^2-($C$5/2)^2*'(OLD) bottom seam length'!H2959^2/($C$6/2)^2)</f>
        <v>#DIV/0!</v>
      </c>
      <c r="K2959" s="136">
        <f t="shared" si="463"/>
        <v>58960</v>
      </c>
      <c r="L2959" t="e">
        <f>SQRT(($C$5/2)^2-($C$5/2)^2*'(OLD) bottom seam length'!K2959^2/($C$6/2)^2)</f>
        <v>#DIV/0!</v>
      </c>
      <c r="O2959" s="136">
        <f t="shared" si="464"/>
        <v>58960</v>
      </c>
      <c r="P2959" t="b">
        <f t="shared" si="465"/>
        <v>0</v>
      </c>
      <c r="T2959" s="136">
        <f t="shared" si="466"/>
        <v>58940</v>
      </c>
      <c r="U2959" t="e">
        <f>SQRT(($U$6/2)^2-($U$6/2)^2*'(OLD) bottom seam length'!T2959^2/($U$7/2)^2)</f>
        <v>#VALUE!</v>
      </c>
      <c r="W2959" s="136">
        <f t="shared" si="467"/>
        <v>58940</v>
      </c>
      <c r="X2959" t="e">
        <f>SQRT(($U$6/2)^2-($U$6/2)^2*'(OLD) bottom seam length'!W2959^2/($U$7/2)^2)</f>
        <v>#VALUE!</v>
      </c>
      <c r="Z2959" s="136">
        <f t="shared" si="468"/>
        <v>58940</v>
      </c>
      <c r="AA2959" t="e">
        <f>SQRT(($U$6/2)^2-($U$6/2)^2*'(OLD) bottom seam length'!Z2959^2/($U$7/2)^2)</f>
        <v>#VALUE!</v>
      </c>
      <c r="AC2959" s="136">
        <f t="shared" si="469"/>
        <v>58940</v>
      </c>
      <c r="AD2959" t="e">
        <f>SQRT(($U$6/2)^2-($U$6/2)^2*'(OLD) bottom seam length'!AC2959^2/($U$7/2)^2)</f>
        <v>#VALUE!</v>
      </c>
    </row>
    <row r="2960" spans="2:30">
      <c r="B2960" s="136">
        <f t="shared" si="460"/>
        <v>58980</v>
      </c>
      <c r="C2960" t="e">
        <f>SQRT(($C$5/2)^2-($C$5/2)^2*'(OLD) bottom seam length'!B2960^2/($C$6/2)^2)</f>
        <v>#DIV/0!</v>
      </c>
      <c r="E2960" s="136">
        <f t="shared" si="461"/>
        <v>58980</v>
      </c>
      <c r="F2960" t="e">
        <f>SQRT(($C$5/2)^2-($C$5/2)^2*'(OLD) bottom seam length'!E2960^2/($C$6/2)^2)</f>
        <v>#DIV/0!</v>
      </c>
      <c r="H2960" s="136">
        <f t="shared" si="462"/>
        <v>58980</v>
      </c>
      <c r="I2960" t="e">
        <f>SQRT(($C$5/2)^2-($C$5/2)^2*'(OLD) bottom seam length'!H2960^2/($C$6/2)^2)</f>
        <v>#DIV/0!</v>
      </c>
      <c r="K2960" s="136">
        <f t="shared" si="463"/>
        <v>58980</v>
      </c>
      <c r="L2960" t="e">
        <f>SQRT(($C$5/2)^2-($C$5/2)^2*'(OLD) bottom seam length'!K2960^2/($C$6/2)^2)</f>
        <v>#DIV/0!</v>
      </c>
      <c r="O2960" s="136">
        <f t="shared" si="464"/>
        <v>58980</v>
      </c>
      <c r="P2960" t="b">
        <f t="shared" si="465"/>
        <v>0</v>
      </c>
      <c r="T2960" s="136">
        <f t="shared" si="466"/>
        <v>58960</v>
      </c>
      <c r="U2960" t="e">
        <f>SQRT(($U$6/2)^2-($U$6/2)^2*'(OLD) bottom seam length'!T2960^2/($U$7/2)^2)</f>
        <v>#VALUE!</v>
      </c>
      <c r="W2960" s="136">
        <f t="shared" si="467"/>
        <v>58960</v>
      </c>
      <c r="X2960" t="e">
        <f>SQRT(($U$6/2)^2-($U$6/2)^2*'(OLD) bottom seam length'!W2960^2/($U$7/2)^2)</f>
        <v>#VALUE!</v>
      </c>
      <c r="Z2960" s="136">
        <f t="shared" si="468"/>
        <v>58960</v>
      </c>
      <c r="AA2960" t="e">
        <f>SQRT(($U$6/2)^2-($U$6/2)^2*'(OLD) bottom seam length'!Z2960^2/($U$7/2)^2)</f>
        <v>#VALUE!</v>
      </c>
      <c r="AC2960" s="136">
        <f t="shared" si="469"/>
        <v>58960</v>
      </c>
      <c r="AD2960" t="e">
        <f>SQRT(($U$6/2)^2-($U$6/2)^2*'(OLD) bottom seam length'!AC2960^2/($U$7/2)^2)</f>
        <v>#VALUE!</v>
      </c>
    </row>
    <row r="2961" spans="2:30">
      <c r="B2961" s="136">
        <f t="shared" si="460"/>
        <v>59000</v>
      </c>
      <c r="C2961" t="e">
        <f>SQRT(($C$5/2)^2-($C$5/2)^2*'(OLD) bottom seam length'!B2961^2/($C$6/2)^2)</f>
        <v>#DIV/0!</v>
      </c>
      <c r="E2961" s="136">
        <f t="shared" si="461"/>
        <v>59000</v>
      </c>
      <c r="F2961" t="e">
        <f>SQRT(($C$5/2)^2-($C$5/2)^2*'(OLD) bottom seam length'!E2961^2/($C$6/2)^2)</f>
        <v>#DIV/0!</v>
      </c>
      <c r="H2961" s="136">
        <f t="shared" si="462"/>
        <v>59000</v>
      </c>
      <c r="I2961" t="e">
        <f>SQRT(($C$5/2)^2-($C$5/2)^2*'(OLD) bottom seam length'!H2961^2/($C$6/2)^2)</f>
        <v>#DIV/0!</v>
      </c>
      <c r="K2961" s="136">
        <f t="shared" si="463"/>
        <v>59000</v>
      </c>
      <c r="L2961" t="e">
        <f>SQRT(($C$5/2)^2-($C$5/2)^2*'(OLD) bottom seam length'!K2961^2/($C$6/2)^2)</f>
        <v>#DIV/0!</v>
      </c>
      <c r="O2961" s="136">
        <f t="shared" si="464"/>
        <v>59000</v>
      </c>
      <c r="P2961" t="b">
        <f t="shared" si="465"/>
        <v>0</v>
      </c>
      <c r="T2961" s="136">
        <f t="shared" si="466"/>
        <v>58980</v>
      </c>
      <c r="U2961" t="e">
        <f>SQRT(($U$6/2)^2-($U$6/2)^2*'(OLD) bottom seam length'!T2961^2/($U$7/2)^2)</f>
        <v>#VALUE!</v>
      </c>
      <c r="W2961" s="136">
        <f t="shared" si="467"/>
        <v>58980</v>
      </c>
      <c r="X2961" t="e">
        <f>SQRT(($U$6/2)^2-($U$6/2)^2*'(OLD) bottom seam length'!W2961^2/($U$7/2)^2)</f>
        <v>#VALUE!</v>
      </c>
      <c r="Z2961" s="136">
        <f t="shared" si="468"/>
        <v>58980</v>
      </c>
      <c r="AA2961" t="e">
        <f>SQRT(($U$6/2)^2-($U$6/2)^2*'(OLD) bottom seam length'!Z2961^2/($U$7/2)^2)</f>
        <v>#VALUE!</v>
      </c>
      <c r="AC2961" s="136">
        <f t="shared" si="469"/>
        <v>58980</v>
      </c>
      <c r="AD2961" t="e">
        <f>SQRT(($U$6/2)^2-($U$6/2)^2*'(OLD) bottom seam length'!AC2961^2/($U$7/2)^2)</f>
        <v>#VALUE!</v>
      </c>
    </row>
    <row r="2962" spans="2:30">
      <c r="B2962" s="136">
        <f t="shared" si="460"/>
        <v>59020</v>
      </c>
      <c r="C2962" t="e">
        <f>SQRT(($C$5/2)^2-($C$5/2)^2*'(OLD) bottom seam length'!B2962^2/($C$6/2)^2)</f>
        <v>#DIV/0!</v>
      </c>
      <c r="E2962" s="136">
        <f t="shared" si="461"/>
        <v>59020</v>
      </c>
      <c r="F2962" t="e">
        <f>SQRT(($C$5/2)^2-($C$5/2)^2*'(OLD) bottom seam length'!E2962^2/($C$6/2)^2)</f>
        <v>#DIV/0!</v>
      </c>
      <c r="H2962" s="136">
        <f t="shared" si="462"/>
        <v>59020</v>
      </c>
      <c r="I2962" t="e">
        <f>SQRT(($C$5/2)^2-($C$5/2)^2*'(OLD) bottom seam length'!H2962^2/($C$6/2)^2)</f>
        <v>#DIV/0!</v>
      </c>
      <c r="K2962" s="136">
        <f t="shared" si="463"/>
        <v>59020</v>
      </c>
      <c r="L2962" t="e">
        <f>SQRT(($C$5/2)^2-($C$5/2)^2*'(OLD) bottom seam length'!K2962^2/($C$6/2)^2)</f>
        <v>#DIV/0!</v>
      </c>
      <c r="O2962" s="136">
        <f t="shared" si="464"/>
        <v>59020</v>
      </c>
      <c r="P2962" t="b">
        <f t="shared" si="465"/>
        <v>0</v>
      </c>
      <c r="T2962" s="136">
        <f t="shared" si="466"/>
        <v>59000</v>
      </c>
      <c r="U2962" t="e">
        <f>SQRT(($U$6/2)^2-($U$6/2)^2*'(OLD) bottom seam length'!T2962^2/($U$7/2)^2)</f>
        <v>#VALUE!</v>
      </c>
      <c r="W2962" s="136">
        <f t="shared" si="467"/>
        <v>59000</v>
      </c>
      <c r="X2962" t="e">
        <f>SQRT(($U$6/2)^2-($U$6/2)^2*'(OLD) bottom seam length'!W2962^2/($U$7/2)^2)</f>
        <v>#VALUE!</v>
      </c>
      <c r="Z2962" s="136">
        <f t="shared" si="468"/>
        <v>59000</v>
      </c>
      <c r="AA2962" t="e">
        <f>SQRT(($U$6/2)^2-($U$6/2)^2*'(OLD) bottom seam length'!Z2962^2/($U$7/2)^2)</f>
        <v>#VALUE!</v>
      </c>
      <c r="AC2962" s="136">
        <f t="shared" si="469"/>
        <v>59000</v>
      </c>
      <c r="AD2962" t="e">
        <f>SQRT(($U$6/2)^2-($U$6/2)^2*'(OLD) bottom seam length'!AC2962^2/($U$7/2)^2)</f>
        <v>#VALUE!</v>
      </c>
    </row>
    <row r="2963" spans="2:30">
      <c r="B2963" s="136">
        <f t="shared" si="460"/>
        <v>59040</v>
      </c>
      <c r="C2963" t="e">
        <f>SQRT(($C$5/2)^2-($C$5/2)^2*'(OLD) bottom seam length'!B2963^2/($C$6/2)^2)</f>
        <v>#DIV/0!</v>
      </c>
      <c r="E2963" s="136">
        <f t="shared" si="461"/>
        <v>59040</v>
      </c>
      <c r="F2963" t="e">
        <f>SQRT(($C$5/2)^2-($C$5/2)^2*'(OLD) bottom seam length'!E2963^2/($C$6/2)^2)</f>
        <v>#DIV/0!</v>
      </c>
      <c r="H2963" s="136">
        <f t="shared" si="462"/>
        <v>59040</v>
      </c>
      <c r="I2963" t="e">
        <f>SQRT(($C$5/2)^2-($C$5/2)^2*'(OLD) bottom seam length'!H2963^2/($C$6/2)^2)</f>
        <v>#DIV/0!</v>
      </c>
      <c r="K2963" s="136">
        <f t="shared" si="463"/>
        <v>59040</v>
      </c>
      <c r="L2963" t="e">
        <f>SQRT(($C$5/2)^2-($C$5/2)^2*'(OLD) bottom seam length'!K2963^2/($C$6/2)^2)</f>
        <v>#DIV/0!</v>
      </c>
      <c r="O2963" s="136">
        <f t="shared" si="464"/>
        <v>59040</v>
      </c>
      <c r="P2963" t="b">
        <f t="shared" si="465"/>
        <v>0</v>
      </c>
      <c r="T2963" s="136">
        <f t="shared" si="466"/>
        <v>59020</v>
      </c>
      <c r="U2963" t="e">
        <f>SQRT(($U$6/2)^2-($U$6/2)^2*'(OLD) bottom seam length'!T2963^2/($U$7/2)^2)</f>
        <v>#VALUE!</v>
      </c>
      <c r="W2963" s="136">
        <f t="shared" si="467"/>
        <v>59020</v>
      </c>
      <c r="X2963" t="e">
        <f>SQRT(($U$6/2)^2-($U$6/2)^2*'(OLD) bottom seam length'!W2963^2/($U$7/2)^2)</f>
        <v>#VALUE!</v>
      </c>
      <c r="Z2963" s="136">
        <f t="shared" si="468"/>
        <v>59020</v>
      </c>
      <c r="AA2963" t="e">
        <f>SQRT(($U$6/2)^2-($U$6/2)^2*'(OLD) bottom seam length'!Z2963^2/($U$7/2)^2)</f>
        <v>#VALUE!</v>
      </c>
      <c r="AC2963" s="136">
        <f t="shared" si="469"/>
        <v>59020</v>
      </c>
      <c r="AD2963" t="e">
        <f>SQRT(($U$6/2)^2-($U$6/2)^2*'(OLD) bottom seam length'!AC2963^2/($U$7/2)^2)</f>
        <v>#VALUE!</v>
      </c>
    </row>
    <row r="2964" spans="2:30">
      <c r="B2964" s="136">
        <f t="shared" si="460"/>
        <v>59060</v>
      </c>
      <c r="C2964" t="e">
        <f>SQRT(($C$5/2)^2-($C$5/2)^2*'(OLD) bottom seam length'!B2964^2/($C$6/2)^2)</f>
        <v>#DIV/0!</v>
      </c>
      <c r="E2964" s="136">
        <f t="shared" si="461"/>
        <v>59060</v>
      </c>
      <c r="F2964" t="e">
        <f>SQRT(($C$5/2)^2-($C$5/2)^2*'(OLD) bottom seam length'!E2964^2/($C$6/2)^2)</f>
        <v>#DIV/0!</v>
      </c>
      <c r="H2964" s="136">
        <f t="shared" si="462"/>
        <v>59060</v>
      </c>
      <c r="I2964" t="e">
        <f>SQRT(($C$5/2)^2-($C$5/2)^2*'(OLD) bottom seam length'!H2964^2/($C$6/2)^2)</f>
        <v>#DIV/0!</v>
      </c>
      <c r="K2964" s="136">
        <f t="shared" si="463"/>
        <v>59060</v>
      </c>
      <c r="L2964" t="e">
        <f>SQRT(($C$5/2)^2-($C$5/2)^2*'(OLD) bottom seam length'!K2964^2/($C$6/2)^2)</f>
        <v>#DIV/0!</v>
      </c>
      <c r="O2964" s="136">
        <f t="shared" si="464"/>
        <v>59060</v>
      </c>
      <c r="P2964" t="b">
        <f t="shared" si="465"/>
        <v>0</v>
      </c>
      <c r="T2964" s="136">
        <f t="shared" si="466"/>
        <v>59040</v>
      </c>
      <c r="U2964" t="e">
        <f>SQRT(($U$6/2)^2-($U$6/2)^2*'(OLD) bottom seam length'!T2964^2/($U$7/2)^2)</f>
        <v>#VALUE!</v>
      </c>
      <c r="W2964" s="136">
        <f t="shared" si="467"/>
        <v>59040</v>
      </c>
      <c r="X2964" t="e">
        <f>SQRT(($U$6/2)^2-($U$6/2)^2*'(OLD) bottom seam length'!W2964^2/($U$7/2)^2)</f>
        <v>#VALUE!</v>
      </c>
      <c r="Z2964" s="136">
        <f t="shared" si="468"/>
        <v>59040</v>
      </c>
      <c r="AA2964" t="e">
        <f>SQRT(($U$6/2)^2-($U$6/2)^2*'(OLD) bottom seam length'!Z2964^2/($U$7/2)^2)</f>
        <v>#VALUE!</v>
      </c>
      <c r="AC2964" s="136">
        <f t="shared" si="469"/>
        <v>59040</v>
      </c>
      <c r="AD2964" t="e">
        <f>SQRT(($U$6/2)^2-($U$6/2)^2*'(OLD) bottom seam length'!AC2964^2/($U$7/2)^2)</f>
        <v>#VALUE!</v>
      </c>
    </row>
    <row r="2965" spans="2:30">
      <c r="B2965" s="136">
        <f t="shared" si="460"/>
        <v>59080</v>
      </c>
      <c r="C2965" t="e">
        <f>SQRT(($C$5/2)^2-($C$5/2)^2*'(OLD) bottom seam length'!B2965^2/($C$6/2)^2)</f>
        <v>#DIV/0!</v>
      </c>
      <c r="E2965" s="136">
        <f t="shared" si="461"/>
        <v>59080</v>
      </c>
      <c r="F2965" t="e">
        <f>SQRT(($C$5/2)^2-($C$5/2)^2*'(OLD) bottom seam length'!E2965^2/($C$6/2)^2)</f>
        <v>#DIV/0!</v>
      </c>
      <c r="H2965" s="136">
        <f t="shared" si="462"/>
        <v>59080</v>
      </c>
      <c r="I2965" t="e">
        <f>SQRT(($C$5/2)^2-($C$5/2)^2*'(OLD) bottom seam length'!H2965^2/($C$6/2)^2)</f>
        <v>#DIV/0!</v>
      </c>
      <c r="K2965" s="136">
        <f t="shared" si="463"/>
        <v>59080</v>
      </c>
      <c r="L2965" t="e">
        <f>SQRT(($C$5/2)^2-($C$5/2)^2*'(OLD) bottom seam length'!K2965^2/($C$6/2)^2)</f>
        <v>#DIV/0!</v>
      </c>
      <c r="O2965" s="136">
        <f t="shared" si="464"/>
        <v>59080</v>
      </c>
      <c r="P2965" t="b">
        <f t="shared" si="465"/>
        <v>0</v>
      </c>
      <c r="T2965" s="136">
        <f t="shared" si="466"/>
        <v>59060</v>
      </c>
      <c r="U2965" t="e">
        <f>SQRT(($U$6/2)^2-($U$6/2)^2*'(OLD) bottom seam length'!T2965^2/($U$7/2)^2)</f>
        <v>#VALUE!</v>
      </c>
      <c r="W2965" s="136">
        <f t="shared" si="467"/>
        <v>59060</v>
      </c>
      <c r="X2965" t="e">
        <f>SQRT(($U$6/2)^2-($U$6/2)^2*'(OLD) bottom seam length'!W2965^2/($U$7/2)^2)</f>
        <v>#VALUE!</v>
      </c>
      <c r="Z2965" s="136">
        <f t="shared" si="468"/>
        <v>59060</v>
      </c>
      <c r="AA2965" t="e">
        <f>SQRT(($U$6/2)^2-($U$6/2)^2*'(OLD) bottom seam length'!Z2965^2/($U$7/2)^2)</f>
        <v>#VALUE!</v>
      </c>
      <c r="AC2965" s="136">
        <f t="shared" si="469"/>
        <v>59060</v>
      </c>
      <c r="AD2965" t="e">
        <f>SQRT(($U$6/2)^2-($U$6/2)^2*'(OLD) bottom seam length'!AC2965^2/($U$7/2)^2)</f>
        <v>#VALUE!</v>
      </c>
    </row>
    <row r="2966" spans="2:30">
      <c r="B2966" s="136">
        <f t="shared" si="460"/>
        <v>59100</v>
      </c>
      <c r="C2966" t="e">
        <f>SQRT(($C$5/2)^2-($C$5/2)^2*'(OLD) bottom seam length'!B2966^2/($C$6/2)^2)</f>
        <v>#DIV/0!</v>
      </c>
      <c r="E2966" s="136">
        <f t="shared" si="461"/>
        <v>59100</v>
      </c>
      <c r="F2966" t="e">
        <f>SQRT(($C$5/2)^2-($C$5/2)^2*'(OLD) bottom seam length'!E2966^2/($C$6/2)^2)</f>
        <v>#DIV/0!</v>
      </c>
      <c r="H2966" s="136">
        <f t="shared" si="462"/>
        <v>59100</v>
      </c>
      <c r="I2966" t="e">
        <f>SQRT(($C$5/2)^2-($C$5/2)^2*'(OLD) bottom seam length'!H2966^2/($C$6/2)^2)</f>
        <v>#DIV/0!</v>
      </c>
      <c r="K2966" s="136">
        <f t="shared" si="463"/>
        <v>59100</v>
      </c>
      <c r="L2966" t="e">
        <f>SQRT(($C$5/2)^2-($C$5/2)^2*'(OLD) bottom seam length'!K2966^2/($C$6/2)^2)</f>
        <v>#DIV/0!</v>
      </c>
      <c r="O2966" s="136">
        <f t="shared" si="464"/>
        <v>59100</v>
      </c>
      <c r="P2966" t="b">
        <f t="shared" si="465"/>
        <v>0</v>
      </c>
      <c r="T2966" s="136">
        <f t="shared" si="466"/>
        <v>59080</v>
      </c>
      <c r="U2966" t="e">
        <f>SQRT(($U$6/2)^2-($U$6/2)^2*'(OLD) bottom seam length'!T2966^2/($U$7/2)^2)</f>
        <v>#VALUE!</v>
      </c>
      <c r="W2966" s="136">
        <f t="shared" si="467"/>
        <v>59080</v>
      </c>
      <c r="X2966" t="e">
        <f>SQRT(($U$6/2)^2-($U$6/2)^2*'(OLD) bottom seam length'!W2966^2/($U$7/2)^2)</f>
        <v>#VALUE!</v>
      </c>
      <c r="Z2966" s="136">
        <f t="shared" si="468"/>
        <v>59080</v>
      </c>
      <c r="AA2966" t="e">
        <f>SQRT(($U$6/2)^2-($U$6/2)^2*'(OLD) bottom seam length'!Z2966^2/($U$7/2)^2)</f>
        <v>#VALUE!</v>
      </c>
      <c r="AC2966" s="136">
        <f t="shared" si="469"/>
        <v>59080</v>
      </c>
      <c r="AD2966" t="e">
        <f>SQRT(($U$6/2)^2-($U$6/2)^2*'(OLD) bottom seam length'!AC2966^2/($U$7/2)^2)</f>
        <v>#VALUE!</v>
      </c>
    </row>
    <row r="2967" spans="2:30">
      <c r="B2967" s="136">
        <f t="shared" si="460"/>
        <v>59120</v>
      </c>
      <c r="C2967" t="e">
        <f>SQRT(($C$5/2)^2-($C$5/2)^2*'(OLD) bottom seam length'!B2967^2/($C$6/2)^2)</f>
        <v>#DIV/0!</v>
      </c>
      <c r="E2967" s="136">
        <f t="shared" si="461"/>
        <v>59120</v>
      </c>
      <c r="F2967" t="e">
        <f>SQRT(($C$5/2)^2-($C$5/2)^2*'(OLD) bottom seam length'!E2967^2/($C$6/2)^2)</f>
        <v>#DIV/0!</v>
      </c>
      <c r="H2967" s="136">
        <f t="shared" si="462"/>
        <v>59120</v>
      </c>
      <c r="I2967" t="e">
        <f>SQRT(($C$5/2)^2-($C$5/2)^2*'(OLD) bottom seam length'!H2967^2/($C$6/2)^2)</f>
        <v>#DIV/0!</v>
      </c>
      <c r="K2967" s="136">
        <f t="shared" si="463"/>
        <v>59120</v>
      </c>
      <c r="L2967" t="e">
        <f>SQRT(($C$5/2)^2-($C$5/2)^2*'(OLD) bottom seam length'!K2967^2/($C$6/2)^2)</f>
        <v>#DIV/0!</v>
      </c>
      <c r="O2967" s="136">
        <f t="shared" si="464"/>
        <v>59120</v>
      </c>
      <c r="P2967" t="b">
        <f t="shared" si="465"/>
        <v>0</v>
      </c>
      <c r="T2967" s="136">
        <f t="shared" si="466"/>
        <v>59100</v>
      </c>
      <c r="U2967" t="e">
        <f>SQRT(($U$6/2)^2-($U$6/2)^2*'(OLD) bottom seam length'!T2967^2/($U$7/2)^2)</f>
        <v>#VALUE!</v>
      </c>
      <c r="W2967" s="136">
        <f t="shared" si="467"/>
        <v>59100</v>
      </c>
      <c r="X2967" t="e">
        <f>SQRT(($U$6/2)^2-($U$6/2)^2*'(OLD) bottom seam length'!W2967^2/($U$7/2)^2)</f>
        <v>#VALUE!</v>
      </c>
      <c r="Z2967" s="136">
        <f t="shared" si="468"/>
        <v>59100</v>
      </c>
      <c r="AA2967" t="e">
        <f>SQRT(($U$6/2)^2-($U$6/2)^2*'(OLD) bottom seam length'!Z2967^2/($U$7/2)^2)</f>
        <v>#VALUE!</v>
      </c>
      <c r="AC2967" s="136">
        <f t="shared" si="469"/>
        <v>59100</v>
      </c>
      <c r="AD2967" t="e">
        <f>SQRT(($U$6/2)^2-($U$6/2)^2*'(OLD) bottom seam length'!AC2967^2/($U$7/2)^2)</f>
        <v>#VALUE!</v>
      </c>
    </row>
    <row r="2968" spans="2:30">
      <c r="B2968" s="136">
        <f t="shared" si="460"/>
        <v>59140</v>
      </c>
      <c r="C2968" t="e">
        <f>SQRT(($C$5/2)^2-($C$5/2)^2*'(OLD) bottom seam length'!B2968^2/($C$6/2)^2)</f>
        <v>#DIV/0!</v>
      </c>
      <c r="E2968" s="136">
        <f t="shared" si="461"/>
        <v>59140</v>
      </c>
      <c r="F2968" t="e">
        <f>SQRT(($C$5/2)^2-($C$5/2)^2*'(OLD) bottom seam length'!E2968^2/($C$6/2)^2)</f>
        <v>#DIV/0!</v>
      </c>
      <c r="H2968" s="136">
        <f t="shared" si="462"/>
        <v>59140</v>
      </c>
      <c r="I2968" t="e">
        <f>SQRT(($C$5/2)^2-($C$5/2)^2*'(OLD) bottom seam length'!H2968^2/($C$6/2)^2)</f>
        <v>#DIV/0!</v>
      </c>
      <c r="K2968" s="136">
        <f t="shared" si="463"/>
        <v>59140</v>
      </c>
      <c r="L2968" t="e">
        <f>SQRT(($C$5/2)^2-($C$5/2)^2*'(OLD) bottom seam length'!K2968^2/($C$6/2)^2)</f>
        <v>#DIV/0!</v>
      </c>
      <c r="O2968" s="136">
        <f t="shared" si="464"/>
        <v>59140</v>
      </c>
      <c r="P2968" t="b">
        <f t="shared" si="465"/>
        <v>0</v>
      </c>
      <c r="T2968" s="136">
        <f t="shared" si="466"/>
        <v>59120</v>
      </c>
      <c r="U2968" t="e">
        <f>SQRT(($U$6/2)^2-($U$6/2)^2*'(OLD) bottom seam length'!T2968^2/($U$7/2)^2)</f>
        <v>#VALUE!</v>
      </c>
      <c r="W2968" s="136">
        <f t="shared" si="467"/>
        <v>59120</v>
      </c>
      <c r="X2968" t="e">
        <f>SQRT(($U$6/2)^2-($U$6/2)^2*'(OLD) bottom seam length'!W2968^2/($U$7/2)^2)</f>
        <v>#VALUE!</v>
      </c>
      <c r="Z2968" s="136">
        <f t="shared" si="468"/>
        <v>59120</v>
      </c>
      <c r="AA2968" t="e">
        <f>SQRT(($U$6/2)^2-($U$6/2)^2*'(OLD) bottom seam length'!Z2968^2/($U$7/2)^2)</f>
        <v>#VALUE!</v>
      </c>
      <c r="AC2968" s="136">
        <f t="shared" si="469"/>
        <v>59120</v>
      </c>
      <c r="AD2968" t="e">
        <f>SQRT(($U$6/2)^2-($U$6/2)^2*'(OLD) bottom seam length'!AC2968^2/($U$7/2)^2)</f>
        <v>#VALUE!</v>
      </c>
    </row>
    <row r="2969" spans="2:30">
      <c r="B2969" s="136">
        <f t="shared" si="460"/>
        <v>59160</v>
      </c>
      <c r="C2969" t="e">
        <f>SQRT(($C$5/2)^2-($C$5/2)^2*'(OLD) bottom seam length'!B2969^2/($C$6/2)^2)</f>
        <v>#DIV/0!</v>
      </c>
      <c r="E2969" s="136">
        <f t="shared" si="461"/>
        <v>59160</v>
      </c>
      <c r="F2969" t="e">
        <f>SQRT(($C$5/2)^2-($C$5/2)^2*'(OLD) bottom seam length'!E2969^2/($C$6/2)^2)</f>
        <v>#DIV/0!</v>
      </c>
      <c r="H2969" s="136">
        <f t="shared" si="462"/>
        <v>59160</v>
      </c>
      <c r="I2969" t="e">
        <f>SQRT(($C$5/2)^2-($C$5/2)^2*'(OLD) bottom seam length'!H2969^2/($C$6/2)^2)</f>
        <v>#DIV/0!</v>
      </c>
      <c r="K2969" s="136">
        <f t="shared" si="463"/>
        <v>59160</v>
      </c>
      <c r="L2969" t="e">
        <f>SQRT(($C$5/2)^2-($C$5/2)^2*'(OLD) bottom seam length'!K2969^2/($C$6/2)^2)</f>
        <v>#DIV/0!</v>
      </c>
      <c r="O2969" s="136">
        <f t="shared" si="464"/>
        <v>59160</v>
      </c>
      <c r="P2969" t="b">
        <f t="shared" si="465"/>
        <v>0</v>
      </c>
      <c r="T2969" s="136">
        <f t="shared" si="466"/>
        <v>59140</v>
      </c>
      <c r="U2969" t="e">
        <f>SQRT(($U$6/2)^2-($U$6/2)^2*'(OLD) bottom seam length'!T2969^2/($U$7/2)^2)</f>
        <v>#VALUE!</v>
      </c>
      <c r="W2969" s="136">
        <f t="shared" si="467"/>
        <v>59140</v>
      </c>
      <c r="X2969" t="e">
        <f>SQRT(($U$6/2)^2-($U$6/2)^2*'(OLD) bottom seam length'!W2969^2/($U$7/2)^2)</f>
        <v>#VALUE!</v>
      </c>
      <c r="Z2969" s="136">
        <f t="shared" si="468"/>
        <v>59140</v>
      </c>
      <c r="AA2969" t="e">
        <f>SQRT(($U$6/2)^2-($U$6/2)^2*'(OLD) bottom seam length'!Z2969^2/($U$7/2)^2)</f>
        <v>#VALUE!</v>
      </c>
      <c r="AC2969" s="136">
        <f t="shared" si="469"/>
        <v>59140</v>
      </c>
      <c r="AD2969" t="e">
        <f>SQRT(($U$6/2)^2-($U$6/2)^2*'(OLD) bottom seam length'!AC2969^2/($U$7/2)^2)</f>
        <v>#VALUE!</v>
      </c>
    </row>
    <row r="2970" spans="2:30">
      <c r="B2970" s="136">
        <f t="shared" si="460"/>
        <v>59180</v>
      </c>
      <c r="C2970" t="e">
        <f>SQRT(($C$5/2)^2-($C$5/2)^2*'(OLD) bottom seam length'!B2970^2/($C$6/2)^2)</f>
        <v>#DIV/0!</v>
      </c>
      <c r="E2970" s="136">
        <f t="shared" si="461"/>
        <v>59180</v>
      </c>
      <c r="F2970" t="e">
        <f>SQRT(($C$5/2)^2-($C$5/2)^2*'(OLD) bottom seam length'!E2970^2/($C$6/2)^2)</f>
        <v>#DIV/0!</v>
      </c>
      <c r="H2970" s="136">
        <f t="shared" si="462"/>
        <v>59180</v>
      </c>
      <c r="I2970" t="e">
        <f>SQRT(($C$5/2)^2-($C$5/2)^2*'(OLD) bottom seam length'!H2970^2/($C$6/2)^2)</f>
        <v>#DIV/0!</v>
      </c>
      <c r="K2970" s="136">
        <f t="shared" si="463"/>
        <v>59180</v>
      </c>
      <c r="L2970" t="e">
        <f>SQRT(($C$5/2)^2-($C$5/2)^2*'(OLD) bottom seam length'!K2970^2/($C$6/2)^2)</f>
        <v>#DIV/0!</v>
      </c>
      <c r="O2970" s="136">
        <f t="shared" si="464"/>
        <v>59180</v>
      </c>
      <c r="P2970" t="b">
        <f t="shared" si="465"/>
        <v>0</v>
      </c>
      <c r="T2970" s="136">
        <f t="shared" si="466"/>
        <v>59160</v>
      </c>
      <c r="U2970" t="e">
        <f>SQRT(($U$6/2)^2-($U$6/2)^2*'(OLD) bottom seam length'!T2970^2/($U$7/2)^2)</f>
        <v>#VALUE!</v>
      </c>
      <c r="W2970" s="136">
        <f t="shared" si="467"/>
        <v>59160</v>
      </c>
      <c r="X2970" t="e">
        <f>SQRT(($U$6/2)^2-($U$6/2)^2*'(OLD) bottom seam length'!W2970^2/($U$7/2)^2)</f>
        <v>#VALUE!</v>
      </c>
      <c r="Z2970" s="136">
        <f t="shared" si="468"/>
        <v>59160</v>
      </c>
      <c r="AA2970" t="e">
        <f>SQRT(($U$6/2)^2-($U$6/2)^2*'(OLD) bottom seam length'!Z2970^2/($U$7/2)^2)</f>
        <v>#VALUE!</v>
      </c>
      <c r="AC2970" s="136">
        <f t="shared" si="469"/>
        <v>59160</v>
      </c>
      <c r="AD2970" t="e">
        <f>SQRT(($U$6/2)^2-($U$6/2)^2*'(OLD) bottom seam length'!AC2970^2/($U$7/2)^2)</f>
        <v>#VALUE!</v>
      </c>
    </row>
    <row r="2971" spans="2:30">
      <c r="B2971" s="136">
        <f t="shared" si="460"/>
        <v>59200</v>
      </c>
      <c r="C2971" t="e">
        <f>SQRT(($C$5/2)^2-($C$5/2)^2*'(OLD) bottom seam length'!B2971^2/($C$6/2)^2)</f>
        <v>#DIV/0!</v>
      </c>
      <c r="E2971" s="136">
        <f t="shared" si="461"/>
        <v>59200</v>
      </c>
      <c r="F2971" t="e">
        <f>SQRT(($C$5/2)^2-($C$5/2)^2*'(OLD) bottom seam length'!E2971^2/($C$6/2)^2)</f>
        <v>#DIV/0!</v>
      </c>
      <c r="H2971" s="136">
        <f t="shared" si="462"/>
        <v>59200</v>
      </c>
      <c r="I2971" t="e">
        <f>SQRT(($C$5/2)^2-($C$5/2)^2*'(OLD) bottom seam length'!H2971^2/($C$6/2)^2)</f>
        <v>#DIV/0!</v>
      </c>
      <c r="K2971" s="136">
        <f t="shared" si="463"/>
        <v>59200</v>
      </c>
      <c r="L2971" t="e">
        <f>SQRT(($C$5/2)^2-($C$5/2)^2*'(OLD) bottom seam length'!K2971^2/($C$6/2)^2)</f>
        <v>#DIV/0!</v>
      </c>
      <c r="O2971" s="136">
        <f t="shared" si="464"/>
        <v>59200</v>
      </c>
      <c r="P2971" t="b">
        <f t="shared" si="465"/>
        <v>0</v>
      </c>
      <c r="T2971" s="136">
        <f t="shared" si="466"/>
        <v>59180</v>
      </c>
      <c r="U2971" t="e">
        <f>SQRT(($U$6/2)^2-($U$6/2)^2*'(OLD) bottom seam length'!T2971^2/($U$7/2)^2)</f>
        <v>#VALUE!</v>
      </c>
      <c r="W2971" s="136">
        <f t="shared" si="467"/>
        <v>59180</v>
      </c>
      <c r="X2971" t="e">
        <f>SQRT(($U$6/2)^2-($U$6/2)^2*'(OLD) bottom seam length'!W2971^2/($U$7/2)^2)</f>
        <v>#VALUE!</v>
      </c>
      <c r="Z2971" s="136">
        <f t="shared" si="468"/>
        <v>59180</v>
      </c>
      <c r="AA2971" t="e">
        <f>SQRT(($U$6/2)^2-($U$6/2)^2*'(OLD) bottom seam length'!Z2971^2/($U$7/2)^2)</f>
        <v>#VALUE!</v>
      </c>
      <c r="AC2971" s="136">
        <f t="shared" si="469"/>
        <v>59180</v>
      </c>
      <c r="AD2971" t="e">
        <f>SQRT(($U$6/2)^2-($U$6/2)^2*'(OLD) bottom seam length'!AC2971^2/($U$7/2)^2)</f>
        <v>#VALUE!</v>
      </c>
    </row>
    <row r="2972" spans="2:30">
      <c r="B2972" s="136">
        <f t="shared" si="460"/>
        <v>59220</v>
      </c>
      <c r="C2972" t="e">
        <f>SQRT(($C$5/2)^2-($C$5/2)^2*'(OLD) bottom seam length'!B2972^2/($C$6/2)^2)</f>
        <v>#DIV/0!</v>
      </c>
      <c r="E2972" s="136">
        <f t="shared" si="461"/>
        <v>59220</v>
      </c>
      <c r="F2972" t="e">
        <f>SQRT(($C$5/2)^2-($C$5/2)^2*'(OLD) bottom seam length'!E2972^2/($C$6/2)^2)</f>
        <v>#DIV/0!</v>
      </c>
      <c r="H2972" s="136">
        <f t="shared" si="462"/>
        <v>59220</v>
      </c>
      <c r="I2972" t="e">
        <f>SQRT(($C$5/2)^2-($C$5/2)^2*'(OLD) bottom seam length'!H2972^2/($C$6/2)^2)</f>
        <v>#DIV/0!</v>
      </c>
      <c r="K2972" s="136">
        <f t="shared" si="463"/>
        <v>59220</v>
      </c>
      <c r="L2972" t="e">
        <f>SQRT(($C$5/2)^2-($C$5/2)^2*'(OLD) bottom seam length'!K2972^2/($C$6/2)^2)</f>
        <v>#DIV/0!</v>
      </c>
      <c r="O2972" s="136">
        <f t="shared" si="464"/>
        <v>59220</v>
      </c>
      <c r="P2972" t="b">
        <f t="shared" si="465"/>
        <v>0</v>
      </c>
      <c r="T2972" s="136">
        <f t="shared" si="466"/>
        <v>59200</v>
      </c>
      <c r="U2972" t="e">
        <f>SQRT(($U$6/2)^2-($U$6/2)^2*'(OLD) bottom seam length'!T2972^2/($U$7/2)^2)</f>
        <v>#VALUE!</v>
      </c>
      <c r="W2972" s="136">
        <f t="shared" si="467"/>
        <v>59200</v>
      </c>
      <c r="X2972" t="e">
        <f>SQRT(($U$6/2)^2-($U$6/2)^2*'(OLD) bottom seam length'!W2972^2/($U$7/2)^2)</f>
        <v>#VALUE!</v>
      </c>
      <c r="Z2972" s="136">
        <f t="shared" si="468"/>
        <v>59200</v>
      </c>
      <c r="AA2972" t="e">
        <f>SQRT(($U$6/2)^2-($U$6/2)^2*'(OLD) bottom seam length'!Z2972^2/($U$7/2)^2)</f>
        <v>#VALUE!</v>
      </c>
      <c r="AC2972" s="136">
        <f t="shared" si="469"/>
        <v>59200</v>
      </c>
      <c r="AD2972" t="e">
        <f>SQRT(($U$6/2)^2-($U$6/2)^2*'(OLD) bottom seam length'!AC2972^2/($U$7/2)^2)</f>
        <v>#VALUE!</v>
      </c>
    </row>
    <row r="2973" spans="2:30">
      <c r="B2973" s="136">
        <f t="shared" si="460"/>
        <v>59240</v>
      </c>
      <c r="C2973" t="e">
        <f>SQRT(($C$5/2)^2-($C$5/2)^2*'(OLD) bottom seam length'!B2973^2/($C$6/2)^2)</f>
        <v>#DIV/0!</v>
      </c>
      <c r="E2973" s="136">
        <f t="shared" si="461"/>
        <v>59240</v>
      </c>
      <c r="F2973" t="e">
        <f>SQRT(($C$5/2)^2-($C$5/2)^2*'(OLD) bottom seam length'!E2973^2/($C$6/2)^2)</f>
        <v>#DIV/0!</v>
      </c>
      <c r="H2973" s="136">
        <f t="shared" si="462"/>
        <v>59240</v>
      </c>
      <c r="I2973" t="e">
        <f>SQRT(($C$5/2)^2-($C$5/2)^2*'(OLD) bottom seam length'!H2973^2/($C$6/2)^2)</f>
        <v>#DIV/0!</v>
      </c>
      <c r="K2973" s="136">
        <f t="shared" si="463"/>
        <v>59240</v>
      </c>
      <c r="L2973" t="e">
        <f>SQRT(($C$5/2)^2-($C$5/2)^2*'(OLD) bottom seam length'!K2973^2/($C$6/2)^2)</f>
        <v>#DIV/0!</v>
      </c>
      <c r="O2973" s="136">
        <f t="shared" si="464"/>
        <v>59240</v>
      </c>
      <c r="P2973" t="b">
        <f t="shared" si="465"/>
        <v>0</v>
      </c>
      <c r="T2973" s="136">
        <f t="shared" si="466"/>
        <v>59220</v>
      </c>
      <c r="U2973" t="e">
        <f>SQRT(($U$6/2)^2-($U$6/2)^2*'(OLD) bottom seam length'!T2973^2/($U$7/2)^2)</f>
        <v>#VALUE!</v>
      </c>
      <c r="W2973" s="136">
        <f t="shared" si="467"/>
        <v>59220</v>
      </c>
      <c r="X2973" t="e">
        <f>SQRT(($U$6/2)^2-($U$6/2)^2*'(OLD) bottom seam length'!W2973^2/($U$7/2)^2)</f>
        <v>#VALUE!</v>
      </c>
      <c r="Z2973" s="136">
        <f t="shared" si="468"/>
        <v>59220</v>
      </c>
      <c r="AA2973" t="e">
        <f>SQRT(($U$6/2)^2-($U$6/2)^2*'(OLD) bottom seam length'!Z2973^2/($U$7/2)^2)</f>
        <v>#VALUE!</v>
      </c>
      <c r="AC2973" s="136">
        <f t="shared" si="469"/>
        <v>59220</v>
      </c>
      <c r="AD2973" t="e">
        <f>SQRT(($U$6/2)^2-($U$6/2)^2*'(OLD) bottom seam length'!AC2973^2/($U$7/2)^2)</f>
        <v>#VALUE!</v>
      </c>
    </row>
    <row r="2974" spans="2:30">
      <c r="B2974" s="136">
        <f t="shared" si="460"/>
        <v>59260</v>
      </c>
      <c r="C2974" t="e">
        <f>SQRT(($C$5/2)^2-($C$5/2)^2*'(OLD) bottom seam length'!B2974^2/($C$6/2)^2)</f>
        <v>#DIV/0!</v>
      </c>
      <c r="E2974" s="136">
        <f t="shared" si="461"/>
        <v>59260</v>
      </c>
      <c r="F2974" t="e">
        <f>SQRT(($C$5/2)^2-($C$5/2)^2*'(OLD) bottom seam length'!E2974^2/($C$6/2)^2)</f>
        <v>#DIV/0!</v>
      </c>
      <c r="H2974" s="136">
        <f t="shared" si="462"/>
        <v>59260</v>
      </c>
      <c r="I2974" t="e">
        <f>SQRT(($C$5/2)^2-($C$5/2)^2*'(OLD) bottom seam length'!H2974^2/($C$6/2)^2)</f>
        <v>#DIV/0!</v>
      </c>
      <c r="K2974" s="136">
        <f t="shared" si="463"/>
        <v>59260</v>
      </c>
      <c r="L2974" t="e">
        <f>SQRT(($C$5/2)^2-($C$5/2)^2*'(OLD) bottom seam length'!K2974^2/($C$6/2)^2)</f>
        <v>#DIV/0!</v>
      </c>
      <c r="O2974" s="136">
        <f t="shared" si="464"/>
        <v>59260</v>
      </c>
      <c r="P2974" t="b">
        <f t="shared" si="465"/>
        <v>0</v>
      </c>
      <c r="T2974" s="136">
        <f t="shared" si="466"/>
        <v>59240</v>
      </c>
      <c r="U2974" t="e">
        <f>SQRT(($U$6/2)^2-($U$6/2)^2*'(OLD) bottom seam length'!T2974^2/($U$7/2)^2)</f>
        <v>#VALUE!</v>
      </c>
      <c r="W2974" s="136">
        <f t="shared" si="467"/>
        <v>59240</v>
      </c>
      <c r="X2974" t="e">
        <f>SQRT(($U$6/2)^2-($U$6/2)^2*'(OLD) bottom seam length'!W2974^2/($U$7/2)^2)</f>
        <v>#VALUE!</v>
      </c>
      <c r="Z2974" s="136">
        <f t="shared" si="468"/>
        <v>59240</v>
      </c>
      <c r="AA2974" t="e">
        <f>SQRT(($U$6/2)^2-($U$6/2)^2*'(OLD) bottom seam length'!Z2974^2/($U$7/2)^2)</f>
        <v>#VALUE!</v>
      </c>
      <c r="AC2974" s="136">
        <f t="shared" si="469"/>
        <v>59240</v>
      </c>
      <c r="AD2974" t="e">
        <f>SQRT(($U$6/2)^2-($U$6/2)^2*'(OLD) bottom seam length'!AC2974^2/($U$7/2)^2)</f>
        <v>#VALUE!</v>
      </c>
    </row>
    <row r="2975" spans="2:30">
      <c r="B2975" s="136">
        <f t="shared" si="460"/>
        <v>59280</v>
      </c>
      <c r="C2975" t="e">
        <f>SQRT(($C$5/2)^2-($C$5/2)^2*'(OLD) bottom seam length'!B2975^2/($C$6/2)^2)</f>
        <v>#DIV/0!</v>
      </c>
      <c r="E2975" s="136">
        <f t="shared" si="461"/>
        <v>59280</v>
      </c>
      <c r="F2975" t="e">
        <f>SQRT(($C$5/2)^2-($C$5/2)^2*'(OLD) bottom seam length'!E2975^2/($C$6/2)^2)</f>
        <v>#DIV/0!</v>
      </c>
      <c r="H2975" s="136">
        <f t="shared" si="462"/>
        <v>59280</v>
      </c>
      <c r="I2975" t="e">
        <f>SQRT(($C$5/2)^2-($C$5/2)^2*'(OLD) bottom seam length'!H2975^2/($C$6/2)^2)</f>
        <v>#DIV/0!</v>
      </c>
      <c r="K2975" s="136">
        <f t="shared" si="463"/>
        <v>59280</v>
      </c>
      <c r="L2975" t="e">
        <f>SQRT(($C$5/2)^2-($C$5/2)^2*'(OLD) bottom seam length'!K2975^2/($C$6/2)^2)</f>
        <v>#DIV/0!</v>
      </c>
      <c r="O2975" s="136">
        <f t="shared" si="464"/>
        <v>59280</v>
      </c>
      <c r="P2975" t="b">
        <f t="shared" si="465"/>
        <v>0</v>
      </c>
      <c r="T2975" s="136">
        <f t="shared" si="466"/>
        <v>59260</v>
      </c>
      <c r="U2975" t="e">
        <f>SQRT(($U$6/2)^2-($U$6/2)^2*'(OLD) bottom seam length'!T2975^2/($U$7/2)^2)</f>
        <v>#VALUE!</v>
      </c>
      <c r="W2975" s="136">
        <f t="shared" si="467"/>
        <v>59260</v>
      </c>
      <c r="X2975" t="e">
        <f>SQRT(($U$6/2)^2-($U$6/2)^2*'(OLD) bottom seam length'!W2975^2/($U$7/2)^2)</f>
        <v>#VALUE!</v>
      </c>
      <c r="Z2975" s="136">
        <f t="shared" si="468"/>
        <v>59260</v>
      </c>
      <c r="AA2975" t="e">
        <f>SQRT(($U$6/2)^2-($U$6/2)^2*'(OLD) bottom seam length'!Z2975^2/($U$7/2)^2)</f>
        <v>#VALUE!</v>
      </c>
      <c r="AC2975" s="136">
        <f t="shared" si="469"/>
        <v>59260</v>
      </c>
      <c r="AD2975" t="e">
        <f>SQRT(($U$6/2)^2-($U$6/2)^2*'(OLD) bottom seam length'!AC2975^2/($U$7/2)^2)</f>
        <v>#VALUE!</v>
      </c>
    </row>
    <row r="2976" spans="2:30">
      <c r="B2976" s="136">
        <f t="shared" si="460"/>
        <v>59300</v>
      </c>
      <c r="C2976" t="e">
        <f>SQRT(($C$5/2)^2-($C$5/2)^2*'(OLD) bottom seam length'!B2976^2/($C$6/2)^2)</f>
        <v>#DIV/0!</v>
      </c>
      <c r="E2976" s="136">
        <f t="shared" si="461"/>
        <v>59300</v>
      </c>
      <c r="F2976" t="e">
        <f>SQRT(($C$5/2)^2-($C$5/2)^2*'(OLD) bottom seam length'!E2976^2/($C$6/2)^2)</f>
        <v>#DIV/0!</v>
      </c>
      <c r="H2976" s="136">
        <f t="shared" si="462"/>
        <v>59300</v>
      </c>
      <c r="I2976" t="e">
        <f>SQRT(($C$5/2)^2-($C$5/2)^2*'(OLD) bottom seam length'!H2976^2/($C$6/2)^2)</f>
        <v>#DIV/0!</v>
      </c>
      <c r="K2976" s="136">
        <f t="shared" si="463"/>
        <v>59300</v>
      </c>
      <c r="L2976" t="e">
        <f>SQRT(($C$5/2)^2-($C$5/2)^2*'(OLD) bottom seam length'!K2976^2/($C$6/2)^2)</f>
        <v>#DIV/0!</v>
      </c>
      <c r="O2976" s="136">
        <f t="shared" si="464"/>
        <v>59300</v>
      </c>
      <c r="P2976" t="b">
        <f t="shared" si="465"/>
        <v>0</v>
      </c>
      <c r="T2976" s="136">
        <f t="shared" si="466"/>
        <v>59280</v>
      </c>
      <c r="U2976" t="e">
        <f>SQRT(($U$6/2)^2-($U$6/2)^2*'(OLD) bottom seam length'!T2976^2/($U$7/2)^2)</f>
        <v>#VALUE!</v>
      </c>
      <c r="W2976" s="136">
        <f t="shared" si="467"/>
        <v>59280</v>
      </c>
      <c r="X2976" t="e">
        <f>SQRT(($U$6/2)^2-($U$6/2)^2*'(OLD) bottom seam length'!W2976^2/($U$7/2)^2)</f>
        <v>#VALUE!</v>
      </c>
      <c r="Z2976" s="136">
        <f t="shared" si="468"/>
        <v>59280</v>
      </c>
      <c r="AA2976" t="e">
        <f>SQRT(($U$6/2)^2-($U$6/2)^2*'(OLD) bottom seam length'!Z2976^2/($U$7/2)^2)</f>
        <v>#VALUE!</v>
      </c>
      <c r="AC2976" s="136">
        <f t="shared" si="469"/>
        <v>59280</v>
      </c>
      <c r="AD2976" t="e">
        <f>SQRT(($U$6/2)^2-($U$6/2)^2*'(OLD) bottom seam length'!AC2976^2/($U$7/2)^2)</f>
        <v>#VALUE!</v>
      </c>
    </row>
    <row r="2977" spans="2:30">
      <c r="B2977" s="136">
        <f t="shared" si="460"/>
        <v>59320</v>
      </c>
      <c r="C2977" t="e">
        <f>SQRT(($C$5/2)^2-($C$5/2)^2*'(OLD) bottom seam length'!B2977^2/($C$6/2)^2)</f>
        <v>#DIV/0!</v>
      </c>
      <c r="E2977" s="136">
        <f t="shared" si="461"/>
        <v>59320</v>
      </c>
      <c r="F2977" t="e">
        <f>SQRT(($C$5/2)^2-($C$5/2)^2*'(OLD) bottom seam length'!E2977^2/($C$6/2)^2)</f>
        <v>#DIV/0!</v>
      </c>
      <c r="H2977" s="136">
        <f t="shared" si="462"/>
        <v>59320</v>
      </c>
      <c r="I2977" t="e">
        <f>SQRT(($C$5/2)^2-($C$5/2)^2*'(OLD) bottom seam length'!H2977^2/($C$6/2)^2)</f>
        <v>#DIV/0!</v>
      </c>
      <c r="K2977" s="136">
        <f t="shared" si="463"/>
        <v>59320</v>
      </c>
      <c r="L2977" t="e">
        <f>SQRT(($C$5/2)^2-($C$5/2)^2*'(OLD) bottom seam length'!K2977^2/($C$6/2)^2)</f>
        <v>#DIV/0!</v>
      </c>
      <c r="O2977" s="136">
        <f t="shared" si="464"/>
        <v>59320</v>
      </c>
      <c r="P2977" t="b">
        <f t="shared" si="465"/>
        <v>0</v>
      </c>
      <c r="T2977" s="136">
        <f t="shared" si="466"/>
        <v>59300</v>
      </c>
      <c r="U2977" t="e">
        <f>SQRT(($U$6/2)^2-($U$6/2)^2*'(OLD) bottom seam length'!T2977^2/($U$7/2)^2)</f>
        <v>#VALUE!</v>
      </c>
      <c r="W2977" s="136">
        <f t="shared" si="467"/>
        <v>59300</v>
      </c>
      <c r="X2977" t="e">
        <f>SQRT(($U$6/2)^2-($U$6/2)^2*'(OLD) bottom seam length'!W2977^2/($U$7/2)^2)</f>
        <v>#VALUE!</v>
      </c>
      <c r="Z2977" s="136">
        <f t="shared" si="468"/>
        <v>59300</v>
      </c>
      <c r="AA2977" t="e">
        <f>SQRT(($U$6/2)^2-($U$6/2)^2*'(OLD) bottom seam length'!Z2977^2/($U$7/2)^2)</f>
        <v>#VALUE!</v>
      </c>
      <c r="AC2977" s="136">
        <f t="shared" si="469"/>
        <v>59300</v>
      </c>
      <c r="AD2977" t="e">
        <f>SQRT(($U$6/2)^2-($U$6/2)^2*'(OLD) bottom seam length'!AC2977^2/($U$7/2)^2)</f>
        <v>#VALUE!</v>
      </c>
    </row>
    <row r="2978" spans="2:30">
      <c r="B2978" s="136">
        <f t="shared" si="460"/>
        <v>59340</v>
      </c>
      <c r="C2978" t="e">
        <f>SQRT(($C$5/2)^2-($C$5/2)^2*'(OLD) bottom seam length'!B2978^2/($C$6/2)^2)</f>
        <v>#DIV/0!</v>
      </c>
      <c r="E2978" s="136">
        <f t="shared" si="461"/>
        <v>59340</v>
      </c>
      <c r="F2978" t="e">
        <f>SQRT(($C$5/2)^2-($C$5/2)^2*'(OLD) bottom seam length'!E2978^2/($C$6/2)^2)</f>
        <v>#DIV/0!</v>
      </c>
      <c r="H2978" s="136">
        <f t="shared" si="462"/>
        <v>59340</v>
      </c>
      <c r="I2978" t="e">
        <f>SQRT(($C$5/2)^2-($C$5/2)^2*'(OLD) bottom seam length'!H2978^2/($C$6/2)^2)</f>
        <v>#DIV/0!</v>
      </c>
      <c r="K2978" s="136">
        <f t="shared" si="463"/>
        <v>59340</v>
      </c>
      <c r="L2978" t="e">
        <f>SQRT(($C$5/2)^2-($C$5/2)^2*'(OLD) bottom seam length'!K2978^2/($C$6/2)^2)</f>
        <v>#DIV/0!</v>
      </c>
      <c r="O2978" s="136">
        <f t="shared" si="464"/>
        <v>59340</v>
      </c>
      <c r="P2978" t="b">
        <f t="shared" si="465"/>
        <v>0</v>
      </c>
      <c r="T2978" s="136">
        <f t="shared" si="466"/>
        <v>59320</v>
      </c>
      <c r="U2978" t="e">
        <f>SQRT(($U$6/2)^2-($U$6/2)^2*'(OLD) bottom seam length'!T2978^2/($U$7/2)^2)</f>
        <v>#VALUE!</v>
      </c>
      <c r="W2978" s="136">
        <f t="shared" si="467"/>
        <v>59320</v>
      </c>
      <c r="X2978" t="e">
        <f>SQRT(($U$6/2)^2-($U$6/2)^2*'(OLD) bottom seam length'!W2978^2/($U$7/2)^2)</f>
        <v>#VALUE!</v>
      </c>
      <c r="Z2978" s="136">
        <f t="shared" si="468"/>
        <v>59320</v>
      </c>
      <c r="AA2978" t="e">
        <f>SQRT(($U$6/2)^2-($U$6/2)^2*'(OLD) bottom seam length'!Z2978^2/($U$7/2)^2)</f>
        <v>#VALUE!</v>
      </c>
      <c r="AC2978" s="136">
        <f t="shared" si="469"/>
        <v>59320</v>
      </c>
      <c r="AD2978" t="e">
        <f>SQRT(($U$6/2)^2-($U$6/2)^2*'(OLD) bottom seam length'!AC2978^2/($U$7/2)^2)</f>
        <v>#VALUE!</v>
      </c>
    </row>
    <row r="2979" spans="2:30">
      <c r="B2979" s="136">
        <f t="shared" si="460"/>
        <v>59360</v>
      </c>
      <c r="C2979" t="e">
        <f>SQRT(($C$5/2)^2-($C$5/2)^2*'(OLD) bottom seam length'!B2979^2/($C$6/2)^2)</f>
        <v>#DIV/0!</v>
      </c>
      <c r="E2979" s="136">
        <f t="shared" si="461"/>
        <v>59360</v>
      </c>
      <c r="F2979" t="e">
        <f>SQRT(($C$5/2)^2-($C$5/2)^2*'(OLD) bottom seam length'!E2979^2/($C$6/2)^2)</f>
        <v>#DIV/0!</v>
      </c>
      <c r="H2979" s="136">
        <f t="shared" si="462"/>
        <v>59360</v>
      </c>
      <c r="I2979" t="e">
        <f>SQRT(($C$5/2)^2-($C$5/2)^2*'(OLD) bottom seam length'!H2979^2/($C$6/2)^2)</f>
        <v>#DIV/0!</v>
      </c>
      <c r="K2979" s="136">
        <f t="shared" si="463"/>
        <v>59360</v>
      </c>
      <c r="L2979" t="e">
        <f>SQRT(($C$5/2)^2-($C$5/2)^2*'(OLD) bottom seam length'!K2979^2/($C$6/2)^2)</f>
        <v>#DIV/0!</v>
      </c>
      <c r="O2979" s="136">
        <f t="shared" si="464"/>
        <v>59360</v>
      </c>
      <c r="P2979" t="b">
        <f t="shared" si="465"/>
        <v>0</v>
      </c>
      <c r="T2979" s="136">
        <f t="shared" si="466"/>
        <v>59340</v>
      </c>
      <c r="U2979" t="e">
        <f>SQRT(($U$6/2)^2-($U$6/2)^2*'(OLD) bottom seam length'!T2979^2/($U$7/2)^2)</f>
        <v>#VALUE!</v>
      </c>
      <c r="W2979" s="136">
        <f t="shared" si="467"/>
        <v>59340</v>
      </c>
      <c r="X2979" t="e">
        <f>SQRT(($U$6/2)^2-($U$6/2)^2*'(OLD) bottom seam length'!W2979^2/($U$7/2)^2)</f>
        <v>#VALUE!</v>
      </c>
      <c r="Z2979" s="136">
        <f t="shared" si="468"/>
        <v>59340</v>
      </c>
      <c r="AA2979" t="e">
        <f>SQRT(($U$6/2)^2-($U$6/2)^2*'(OLD) bottom seam length'!Z2979^2/($U$7/2)^2)</f>
        <v>#VALUE!</v>
      </c>
      <c r="AC2979" s="136">
        <f t="shared" si="469"/>
        <v>59340</v>
      </c>
      <c r="AD2979" t="e">
        <f>SQRT(($U$6/2)^2-($U$6/2)^2*'(OLD) bottom seam length'!AC2979^2/($U$7/2)^2)</f>
        <v>#VALUE!</v>
      </c>
    </row>
    <row r="2980" spans="2:30">
      <c r="B2980" s="136">
        <f t="shared" si="460"/>
        <v>59380</v>
      </c>
      <c r="C2980" t="e">
        <f>SQRT(($C$5/2)^2-($C$5/2)^2*'(OLD) bottom seam length'!B2980^2/($C$6/2)^2)</f>
        <v>#DIV/0!</v>
      </c>
      <c r="E2980" s="136">
        <f t="shared" si="461"/>
        <v>59380</v>
      </c>
      <c r="F2980" t="e">
        <f>SQRT(($C$5/2)^2-($C$5/2)^2*'(OLD) bottom seam length'!E2980^2/($C$6/2)^2)</f>
        <v>#DIV/0!</v>
      </c>
      <c r="H2980" s="136">
        <f t="shared" si="462"/>
        <v>59380</v>
      </c>
      <c r="I2980" t="e">
        <f>SQRT(($C$5/2)^2-($C$5/2)^2*'(OLD) bottom seam length'!H2980^2/($C$6/2)^2)</f>
        <v>#DIV/0!</v>
      </c>
      <c r="K2980" s="136">
        <f t="shared" si="463"/>
        <v>59380</v>
      </c>
      <c r="L2980" t="e">
        <f>SQRT(($C$5/2)^2-($C$5/2)^2*'(OLD) bottom seam length'!K2980^2/($C$6/2)^2)</f>
        <v>#DIV/0!</v>
      </c>
      <c r="O2980" s="136">
        <f t="shared" si="464"/>
        <v>59380</v>
      </c>
      <c r="P2980" t="b">
        <f t="shared" si="465"/>
        <v>0</v>
      </c>
      <c r="T2980" s="136">
        <f t="shared" si="466"/>
        <v>59360</v>
      </c>
      <c r="U2980" t="e">
        <f>SQRT(($U$6/2)^2-($U$6/2)^2*'(OLD) bottom seam length'!T2980^2/($U$7/2)^2)</f>
        <v>#VALUE!</v>
      </c>
      <c r="W2980" s="136">
        <f t="shared" si="467"/>
        <v>59360</v>
      </c>
      <c r="X2980" t="e">
        <f>SQRT(($U$6/2)^2-($U$6/2)^2*'(OLD) bottom seam length'!W2980^2/($U$7/2)^2)</f>
        <v>#VALUE!</v>
      </c>
      <c r="Z2980" s="136">
        <f t="shared" si="468"/>
        <v>59360</v>
      </c>
      <c r="AA2980" t="e">
        <f>SQRT(($U$6/2)^2-($U$6/2)^2*'(OLD) bottom seam length'!Z2980^2/($U$7/2)^2)</f>
        <v>#VALUE!</v>
      </c>
      <c r="AC2980" s="136">
        <f t="shared" si="469"/>
        <v>59360</v>
      </c>
      <c r="AD2980" t="e">
        <f>SQRT(($U$6/2)^2-($U$6/2)^2*'(OLD) bottom seam length'!AC2980^2/($U$7/2)^2)</f>
        <v>#VALUE!</v>
      </c>
    </row>
    <row r="2981" spans="2:30">
      <c r="B2981" s="136">
        <f t="shared" si="460"/>
        <v>59400</v>
      </c>
      <c r="C2981" t="e">
        <f>SQRT(($C$5/2)^2-($C$5/2)^2*'(OLD) bottom seam length'!B2981^2/($C$6/2)^2)</f>
        <v>#DIV/0!</v>
      </c>
      <c r="E2981" s="136">
        <f t="shared" si="461"/>
        <v>59400</v>
      </c>
      <c r="F2981" t="e">
        <f>SQRT(($C$5/2)^2-($C$5/2)^2*'(OLD) bottom seam length'!E2981^2/($C$6/2)^2)</f>
        <v>#DIV/0!</v>
      </c>
      <c r="H2981" s="136">
        <f t="shared" si="462"/>
        <v>59400</v>
      </c>
      <c r="I2981" t="e">
        <f>SQRT(($C$5/2)^2-($C$5/2)^2*'(OLD) bottom seam length'!H2981^2/($C$6/2)^2)</f>
        <v>#DIV/0!</v>
      </c>
      <c r="K2981" s="136">
        <f t="shared" si="463"/>
        <v>59400</v>
      </c>
      <c r="L2981" t="e">
        <f>SQRT(($C$5/2)^2-($C$5/2)^2*'(OLD) bottom seam length'!K2981^2/($C$6/2)^2)</f>
        <v>#DIV/0!</v>
      </c>
      <c r="O2981" s="136">
        <f t="shared" si="464"/>
        <v>59400</v>
      </c>
      <c r="P2981" t="b">
        <f t="shared" si="465"/>
        <v>0</v>
      </c>
      <c r="T2981" s="136">
        <f t="shared" si="466"/>
        <v>59380</v>
      </c>
      <c r="U2981" t="e">
        <f>SQRT(($U$6/2)^2-($U$6/2)^2*'(OLD) bottom seam length'!T2981^2/($U$7/2)^2)</f>
        <v>#VALUE!</v>
      </c>
      <c r="W2981" s="136">
        <f t="shared" si="467"/>
        <v>59380</v>
      </c>
      <c r="X2981" t="e">
        <f>SQRT(($U$6/2)^2-($U$6/2)^2*'(OLD) bottom seam length'!W2981^2/($U$7/2)^2)</f>
        <v>#VALUE!</v>
      </c>
      <c r="Z2981" s="136">
        <f t="shared" si="468"/>
        <v>59380</v>
      </c>
      <c r="AA2981" t="e">
        <f>SQRT(($U$6/2)^2-($U$6/2)^2*'(OLD) bottom seam length'!Z2981^2/($U$7/2)^2)</f>
        <v>#VALUE!</v>
      </c>
      <c r="AC2981" s="136">
        <f t="shared" si="469"/>
        <v>59380</v>
      </c>
      <c r="AD2981" t="e">
        <f>SQRT(($U$6/2)^2-($U$6/2)^2*'(OLD) bottom seam length'!AC2981^2/($U$7/2)^2)</f>
        <v>#VALUE!</v>
      </c>
    </row>
    <row r="2982" spans="2:30">
      <c r="B2982" s="136">
        <f t="shared" si="460"/>
        <v>59420</v>
      </c>
      <c r="C2982" t="e">
        <f>SQRT(($C$5/2)^2-($C$5/2)^2*'(OLD) bottom seam length'!B2982^2/($C$6/2)^2)</f>
        <v>#DIV/0!</v>
      </c>
      <c r="E2982" s="136">
        <f t="shared" si="461"/>
        <v>59420</v>
      </c>
      <c r="F2982" t="e">
        <f>SQRT(($C$5/2)^2-($C$5/2)^2*'(OLD) bottom seam length'!E2982^2/($C$6/2)^2)</f>
        <v>#DIV/0!</v>
      </c>
      <c r="H2982" s="136">
        <f t="shared" si="462"/>
        <v>59420</v>
      </c>
      <c r="I2982" t="e">
        <f>SQRT(($C$5/2)^2-($C$5/2)^2*'(OLD) bottom seam length'!H2982^2/($C$6/2)^2)</f>
        <v>#DIV/0!</v>
      </c>
      <c r="K2982" s="136">
        <f t="shared" si="463"/>
        <v>59420</v>
      </c>
      <c r="L2982" t="e">
        <f>SQRT(($C$5/2)^2-($C$5/2)^2*'(OLD) bottom seam length'!K2982^2/($C$6/2)^2)</f>
        <v>#DIV/0!</v>
      </c>
      <c r="O2982" s="136">
        <f t="shared" si="464"/>
        <v>59420</v>
      </c>
      <c r="P2982" t="b">
        <f t="shared" si="465"/>
        <v>0</v>
      </c>
      <c r="T2982" s="136">
        <f t="shared" si="466"/>
        <v>59400</v>
      </c>
      <c r="U2982" t="e">
        <f>SQRT(($U$6/2)^2-($U$6/2)^2*'(OLD) bottom seam length'!T2982^2/($U$7/2)^2)</f>
        <v>#VALUE!</v>
      </c>
      <c r="W2982" s="136">
        <f t="shared" si="467"/>
        <v>59400</v>
      </c>
      <c r="X2982" t="e">
        <f>SQRT(($U$6/2)^2-($U$6/2)^2*'(OLD) bottom seam length'!W2982^2/($U$7/2)^2)</f>
        <v>#VALUE!</v>
      </c>
      <c r="Z2982" s="136">
        <f t="shared" si="468"/>
        <v>59400</v>
      </c>
      <c r="AA2982" t="e">
        <f>SQRT(($U$6/2)^2-($U$6/2)^2*'(OLD) bottom seam length'!Z2982^2/($U$7/2)^2)</f>
        <v>#VALUE!</v>
      </c>
      <c r="AC2982" s="136">
        <f t="shared" si="469"/>
        <v>59400</v>
      </c>
      <c r="AD2982" t="e">
        <f>SQRT(($U$6/2)^2-($U$6/2)^2*'(OLD) bottom seam length'!AC2982^2/($U$7/2)^2)</f>
        <v>#VALUE!</v>
      </c>
    </row>
    <row r="2983" spans="2:30">
      <c r="B2983" s="136">
        <f t="shared" si="460"/>
        <v>59440</v>
      </c>
      <c r="C2983" t="e">
        <f>SQRT(($C$5/2)^2-($C$5/2)^2*'(OLD) bottom seam length'!B2983^2/($C$6/2)^2)</f>
        <v>#DIV/0!</v>
      </c>
      <c r="E2983" s="136">
        <f t="shared" si="461"/>
        <v>59440</v>
      </c>
      <c r="F2983" t="e">
        <f>SQRT(($C$5/2)^2-($C$5/2)^2*'(OLD) bottom seam length'!E2983^2/($C$6/2)^2)</f>
        <v>#DIV/0!</v>
      </c>
      <c r="H2983" s="136">
        <f t="shared" si="462"/>
        <v>59440</v>
      </c>
      <c r="I2983" t="e">
        <f>SQRT(($C$5/2)^2-($C$5/2)^2*'(OLD) bottom seam length'!H2983^2/($C$6/2)^2)</f>
        <v>#DIV/0!</v>
      </c>
      <c r="K2983" s="136">
        <f t="shared" si="463"/>
        <v>59440</v>
      </c>
      <c r="L2983" t="e">
        <f>SQRT(($C$5/2)^2-($C$5/2)^2*'(OLD) bottom seam length'!K2983^2/($C$6/2)^2)</f>
        <v>#DIV/0!</v>
      </c>
      <c r="O2983" s="136">
        <f t="shared" si="464"/>
        <v>59440</v>
      </c>
      <c r="P2983" t="b">
        <f t="shared" si="465"/>
        <v>0</v>
      </c>
      <c r="T2983" s="136">
        <f t="shared" si="466"/>
        <v>59420</v>
      </c>
      <c r="U2983" t="e">
        <f>SQRT(($U$6/2)^2-($U$6/2)^2*'(OLD) bottom seam length'!T2983^2/($U$7/2)^2)</f>
        <v>#VALUE!</v>
      </c>
      <c r="W2983" s="136">
        <f t="shared" si="467"/>
        <v>59420</v>
      </c>
      <c r="X2983" t="e">
        <f>SQRT(($U$6/2)^2-($U$6/2)^2*'(OLD) bottom seam length'!W2983^2/($U$7/2)^2)</f>
        <v>#VALUE!</v>
      </c>
      <c r="Z2983" s="136">
        <f t="shared" si="468"/>
        <v>59420</v>
      </c>
      <c r="AA2983" t="e">
        <f>SQRT(($U$6/2)^2-($U$6/2)^2*'(OLD) bottom seam length'!Z2983^2/($U$7/2)^2)</f>
        <v>#VALUE!</v>
      </c>
      <c r="AC2983" s="136">
        <f t="shared" si="469"/>
        <v>59420</v>
      </c>
      <c r="AD2983" t="e">
        <f>SQRT(($U$6/2)^2-($U$6/2)^2*'(OLD) bottom seam length'!AC2983^2/($U$7/2)^2)</f>
        <v>#VALUE!</v>
      </c>
    </row>
    <row r="2984" spans="2:30">
      <c r="B2984" s="136">
        <f t="shared" si="460"/>
        <v>59460</v>
      </c>
      <c r="C2984" t="e">
        <f>SQRT(($C$5/2)^2-($C$5/2)^2*'(OLD) bottom seam length'!B2984^2/($C$6/2)^2)</f>
        <v>#DIV/0!</v>
      </c>
      <c r="E2984" s="136">
        <f t="shared" si="461"/>
        <v>59460</v>
      </c>
      <c r="F2984" t="e">
        <f>SQRT(($C$5/2)^2-($C$5/2)^2*'(OLD) bottom seam length'!E2984^2/($C$6/2)^2)</f>
        <v>#DIV/0!</v>
      </c>
      <c r="H2984" s="136">
        <f t="shared" si="462"/>
        <v>59460</v>
      </c>
      <c r="I2984" t="e">
        <f>SQRT(($C$5/2)^2-($C$5/2)^2*'(OLD) bottom seam length'!H2984^2/($C$6/2)^2)</f>
        <v>#DIV/0!</v>
      </c>
      <c r="K2984" s="136">
        <f t="shared" si="463"/>
        <v>59460</v>
      </c>
      <c r="L2984" t="e">
        <f>SQRT(($C$5/2)^2-($C$5/2)^2*'(OLD) bottom seam length'!K2984^2/($C$6/2)^2)</f>
        <v>#DIV/0!</v>
      </c>
      <c r="O2984" s="136">
        <f t="shared" si="464"/>
        <v>59460</v>
      </c>
      <c r="P2984" t="b">
        <f t="shared" si="465"/>
        <v>0</v>
      </c>
      <c r="T2984" s="136">
        <f t="shared" si="466"/>
        <v>59440</v>
      </c>
      <c r="U2984" t="e">
        <f>SQRT(($U$6/2)^2-($U$6/2)^2*'(OLD) bottom seam length'!T2984^2/($U$7/2)^2)</f>
        <v>#VALUE!</v>
      </c>
      <c r="W2984" s="136">
        <f t="shared" si="467"/>
        <v>59440</v>
      </c>
      <c r="X2984" t="e">
        <f>SQRT(($U$6/2)^2-($U$6/2)^2*'(OLD) bottom seam length'!W2984^2/($U$7/2)^2)</f>
        <v>#VALUE!</v>
      </c>
      <c r="Z2984" s="136">
        <f t="shared" si="468"/>
        <v>59440</v>
      </c>
      <c r="AA2984" t="e">
        <f>SQRT(($U$6/2)^2-($U$6/2)^2*'(OLD) bottom seam length'!Z2984^2/($U$7/2)^2)</f>
        <v>#VALUE!</v>
      </c>
      <c r="AC2984" s="136">
        <f t="shared" si="469"/>
        <v>59440</v>
      </c>
      <c r="AD2984" t="e">
        <f>SQRT(($U$6/2)^2-($U$6/2)^2*'(OLD) bottom seam length'!AC2984^2/($U$7/2)^2)</f>
        <v>#VALUE!</v>
      </c>
    </row>
    <row r="2985" spans="2:30">
      <c r="B2985" s="136">
        <f t="shared" si="460"/>
        <v>59480</v>
      </c>
      <c r="C2985" t="e">
        <f>SQRT(($C$5/2)^2-($C$5/2)^2*'(OLD) bottom seam length'!B2985^2/($C$6/2)^2)</f>
        <v>#DIV/0!</v>
      </c>
      <c r="E2985" s="136">
        <f t="shared" si="461"/>
        <v>59480</v>
      </c>
      <c r="F2985" t="e">
        <f>SQRT(($C$5/2)^2-($C$5/2)^2*'(OLD) bottom seam length'!E2985^2/($C$6/2)^2)</f>
        <v>#DIV/0!</v>
      </c>
      <c r="H2985" s="136">
        <f t="shared" si="462"/>
        <v>59480</v>
      </c>
      <c r="I2985" t="e">
        <f>SQRT(($C$5/2)^2-($C$5/2)^2*'(OLD) bottom seam length'!H2985^2/($C$6/2)^2)</f>
        <v>#DIV/0!</v>
      </c>
      <c r="K2985" s="136">
        <f t="shared" si="463"/>
        <v>59480</v>
      </c>
      <c r="L2985" t="e">
        <f>SQRT(($C$5/2)^2-($C$5/2)^2*'(OLD) bottom seam length'!K2985^2/($C$6/2)^2)</f>
        <v>#DIV/0!</v>
      </c>
      <c r="O2985" s="136">
        <f t="shared" si="464"/>
        <v>59480</v>
      </c>
      <c r="P2985" t="b">
        <f t="shared" si="465"/>
        <v>0</v>
      </c>
      <c r="T2985" s="136">
        <f t="shared" si="466"/>
        <v>59460</v>
      </c>
      <c r="U2985" t="e">
        <f>SQRT(($U$6/2)^2-($U$6/2)^2*'(OLD) bottom seam length'!T2985^2/($U$7/2)^2)</f>
        <v>#VALUE!</v>
      </c>
      <c r="W2985" s="136">
        <f t="shared" si="467"/>
        <v>59460</v>
      </c>
      <c r="X2985" t="e">
        <f>SQRT(($U$6/2)^2-($U$6/2)^2*'(OLD) bottom seam length'!W2985^2/($U$7/2)^2)</f>
        <v>#VALUE!</v>
      </c>
      <c r="Z2985" s="136">
        <f t="shared" si="468"/>
        <v>59460</v>
      </c>
      <c r="AA2985" t="e">
        <f>SQRT(($U$6/2)^2-($U$6/2)^2*'(OLD) bottom seam length'!Z2985^2/($U$7/2)^2)</f>
        <v>#VALUE!</v>
      </c>
      <c r="AC2985" s="136">
        <f t="shared" si="469"/>
        <v>59460</v>
      </c>
      <c r="AD2985" t="e">
        <f>SQRT(($U$6/2)^2-($U$6/2)^2*'(OLD) bottom seam length'!AC2985^2/($U$7/2)^2)</f>
        <v>#VALUE!</v>
      </c>
    </row>
    <row r="2986" spans="2:30">
      <c r="B2986" s="136">
        <f t="shared" si="460"/>
        <v>59500</v>
      </c>
      <c r="C2986" t="e">
        <f>SQRT(($C$5/2)^2-($C$5/2)^2*'(OLD) bottom seam length'!B2986^2/($C$6/2)^2)</f>
        <v>#DIV/0!</v>
      </c>
      <c r="E2986" s="136">
        <f t="shared" si="461"/>
        <v>59500</v>
      </c>
      <c r="F2986" t="e">
        <f>SQRT(($C$5/2)^2-($C$5/2)^2*'(OLD) bottom seam length'!E2986^2/($C$6/2)^2)</f>
        <v>#DIV/0!</v>
      </c>
      <c r="H2986" s="136">
        <f t="shared" si="462"/>
        <v>59500</v>
      </c>
      <c r="I2986" t="e">
        <f>SQRT(($C$5/2)^2-($C$5/2)^2*'(OLD) bottom seam length'!H2986^2/($C$6/2)^2)</f>
        <v>#DIV/0!</v>
      </c>
      <c r="K2986" s="136">
        <f t="shared" si="463"/>
        <v>59500</v>
      </c>
      <c r="L2986" t="e">
        <f>SQRT(($C$5/2)^2-($C$5/2)^2*'(OLD) bottom seam length'!K2986^2/($C$6/2)^2)</f>
        <v>#DIV/0!</v>
      </c>
      <c r="O2986" s="136">
        <f t="shared" si="464"/>
        <v>59500</v>
      </c>
      <c r="P2986" t="b">
        <f t="shared" si="465"/>
        <v>0</v>
      </c>
      <c r="T2986" s="136">
        <f t="shared" si="466"/>
        <v>59480</v>
      </c>
      <c r="U2986" t="e">
        <f>SQRT(($U$6/2)^2-($U$6/2)^2*'(OLD) bottom seam length'!T2986^2/($U$7/2)^2)</f>
        <v>#VALUE!</v>
      </c>
      <c r="W2986" s="136">
        <f t="shared" si="467"/>
        <v>59480</v>
      </c>
      <c r="X2986" t="e">
        <f>SQRT(($U$6/2)^2-($U$6/2)^2*'(OLD) bottom seam length'!W2986^2/($U$7/2)^2)</f>
        <v>#VALUE!</v>
      </c>
      <c r="Z2986" s="136">
        <f t="shared" si="468"/>
        <v>59480</v>
      </c>
      <c r="AA2986" t="e">
        <f>SQRT(($U$6/2)^2-($U$6/2)^2*'(OLD) bottom seam length'!Z2986^2/($U$7/2)^2)</f>
        <v>#VALUE!</v>
      </c>
      <c r="AC2986" s="136">
        <f t="shared" si="469"/>
        <v>59480</v>
      </c>
      <c r="AD2986" t="e">
        <f>SQRT(($U$6/2)^2-($U$6/2)^2*'(OLD) bottom seam length'!AC2986^2/($U$7/2)^2)</f>
        <v>#VALUE!</v>
      </c>
    </row>
    <row r="2987" spans="2:30">
      <c r="B2987" s="136">
        <f t="shared" si="460"/>
        <v>59520</v>
      </c>
      <c r="C2987" t="e">
        <f>SQRT(($C$5/2)^2-($C$5/2)^2*'(OLD) bottom seam length'!B2987^2/($C$6/2)^2)</f>
        <v>#DIV/0!</v>
      </c>
      <c r="E2987" s="136">
        <f t="shared" si="461"/>
        <v>59520</v>
      </c>
      <c r="F2987" t="e">
        <f>SQRT(($C$5/2)^2-($C$5/2)^2*'(OLD) bottom seam length'!E2987^2/($C$6/2)^2)</f>
        <v>#DIV/0!</v>
      </c>
      <c r="H2987" s="136">
        <f t="shared" si="462"/>
        <v>59520</v>
      </c>
      <c r="I2987" t="e">
        <f>SQRT(($C$5/2)^2-($C$5/2)^2*'(OLD) bottom seam length'!H2987^2/($C$6/2)^2)</f>
        <v>#DIV/0!</v>
      </c>
      <c r="K2987" s="136">
        <f t="shared" si="463"/>
        <v>59520</v>
      </c>
      <c r="L2987" t="e">
        <f>SQRT(($C$5/2)^2-($C$5/2)^2*'(OLD) bottom seam length'!K2987^2/($C$6/2)^2)</f>
        <v>#DIV/0!</v>
      </c>
      <c r="O2987" s="136">
        <f t="shared" si="464"/>
        <v>59520</v>
      </c>
      <c r="P2987" t="b">
        <f t="shared" si="465"/>
        <v>0</v>
      </c>
      <c r="T2987" s="136">
        <f t="shared" si="466"/>
        <v>59500</v>
      </c>
      <c r="U2987" t="e">
        <f>SQRT(($U$6/2)^2-($U$6/2)^2*'(OLD) bottom seam length'!T2987^2/($U$7/2)^2)</f>
        <v>#VALUE!</v>
      </c>
      <c r="W2987" s="136">
        <f t="shared" si="467"/>
        <v>59500</v>
      </c>
      <c r="X2987" t="e">
        <f>SQRT(($U$6/2)^2-($U$6/2)^2*'(OLD) bottom seam length'!W2987^2/($U$7/2)^2)</f>
        <v>#VALUE!</v>
      </c>
      <c r="Z2987" s="136">
        <f t="shared" si="468"/>
        <v>59500</v>
      </c>
      <c r="AA2987" t="e">
        <f>SQRT(($U$6/2)^2-($U$6/2)^2*'(OLD) bottom seam length'!Z2987^2/($U$7/2)^2)</f>
        <v>#VALUE!</v>
      </c>
      <c r="AC2987" s="136">
        <f t="shared" si="469"/>
        <v>59500</v>
      </c>
      <c r="AD2987" t="e">
        <f>SQRT(($U$6/2)^2-($U$6/2)^2*'(OLD) bottom seam length'!AC2987^2/($U$7/2)^2)</f>
        <v>#VALUE!</v>
      </c>
    </row>
    <row r="2988" spans="2:30">
      <c r="B2988" s="136">
        <f t="shared" si="460"/>
        <v>59540</v>
      </c>
      <c r="C2988" t="e">
        <f>SQRT(($C$5/2)^2-($C$5/2)^2*'(OLD) bottom seam length'!B2988^2/($C$6/2)^2)</f>
        <v>#DIV/0!</v>
      </c>
      <c r="E2988" s="136">
        <f t="shared" si="461"/>
        <v>59540</v>
      </c>
      <c r="F2988" t="e">
        <f>SQRT(($C$5/2)^2-($C$5/2)^2*'(OLD) bottom seam length'!E2988^2/($C$6/2)^2)</f>
        <v>#DIV/0!</v>
      </c>
      <c r="H2988" s="136">
        <f t="shared" si="462"/>
        <v>59540</v>
      </c>
      <c r="I2988" t="e">
        <f>SQRT(($C$5/2)^2-($C$5/2)^2*'(OLD) bottom seam length'!H2988^2/($C$6/2)^2)</f>
        <v>#DIV/0!</v>
      </c>
      <c r="K2988" s="136">
        <f t="shared" si="463"/>
        <v>59540</v>
      </c>
      <c r="L2988" t="e">
        <f>SQRT(($C$5/2)^2-($C$5/2)^2*'(OLD) bottom seam length'!K2988^2/($C$6/2)^2)</f>
        <v>#DIV/0!</v>
      </c>
      <c r="O2988" s="136">
        <f t="shared" si="464"/>
        <v>59540</v>
      </c>
      <c r="P2988" t="b">
        <f t="shared" si="465"/>
        <v>0</v>
      </c>
      <c r="T2988" s="136">
        <f t="shared" si="466"/>
        <v>59520</v>
      </c>
      <c r="U2988" t="e">
        <f>SQRT(($U$6/2)^2-($U$6/2)^2*'(OLD) bottom seam length'!T2988^2/($U$7/2)^2)</f>
        <v>#VALUE!</v>
      </c>
      <c r="W2988" s="136">
        <f t="shared" si="467"/>
        <v>59520</v>
      </c>
      <c r="X2988" t="e">
        <f>SQRT(($U$6/2)^2-($U$6/2)^2*'(OLD) bottom seam length'!W2988^2/($U$7/2)^2)</f>
        <v>#VALUE!</v>
      </c>
      <c r="Z2988" s="136">
        <f t="shared" si="468"/>
        <v>59520</v>
      </c>
      <c r="AA2988" t="e">
        <f>SQRT(($U$6/2)^2-($U$6/2)^2*'(OLD) bottom seam length'!Z2988^2/($U$7/2)^2)</f>
        <v>#VALUE!</v>
      </c>
      <c r="AC2988" s="136">
        <f t="shared" si="469"/>
        <v>59520</v>
      </c>
      <c r="AD2988" t="e">
        <f>SQRT(($U$6/2)^2-($U$6/2)^2*'(OLD) bottom seam length'!AC2988^2/($U$7/2)^2)</f>
        <v>#VALUE!</v>
      </c>
    </row>
    <row r="2989" spans="2:30">
      <c r="B2989" s="136">
        <f t="shared" si="460"/>
        <v>59560</v>
      </c>
      <c r="C2989" t="e">
        <f>SQRT(($C$5/2)^2-($C$5/2)^2*'(OLD) bottom seam length'!B2989^2/($C$6/2)^2)</f>
        <v>#DIV/0!</v>
      </c>
      <c r="E2989" s="136">
        <f t="shared" si="461"/>
        <v>59560</v>
      </c>
      <c r="F2989" t="e">
        <f>SQRT(($C$5/2)^2-($C$5/2)^2*'(OLD) bottom seam length'!E2989^2/($C$6/2)^2)</f>
        <v>#DIV/0!</v>
      </c>
      <c r="H2989" s="136">
        <f t="shared" si="462"/>
        <v>59560</v>
      </c>
      <c r="I2989" t="e">
        <f>SQRT(($C$5/2)^2-($C$5/2)^2*'(OLD) bottom seam length'!H2989^2/($C$6/2)^2)</f>
        <v>#DIV/0!</v>
      </c>
      <c r="K2989" s="136">
        <f t="shared" si="463"/>
        <v>59560</v>
      </c>
      <c r="L2989" t="e">
        <f>SQRT(($C$5/2)^2-($C$5/2)^2*'(OLD) bottom seam length'!K2989^2/($C$6/2)^2)</f>
        <v>#DIV/0!</v>
      </c>
      <c r="O2989" s="136">
        <f t="shared" si="464"/>
        <v>59560</v>
      </c>
      <c r="P2989" t="b">
        <f t="shared" si="465"/>
        <v>0</v>
      </c>
      <c r="T2989" s="136">
        <f t="shared" si="466"/>
        <v>59540</v>
      </c>
      <c r="U2989" t="e">
        <f>SQRT(($U$6/2)^2-($U$6/2)^2*'(OLD) bottom seam length'!T2989^2/($U$7/2)^2)</f>
        <v>#VALUE!</v>
      </c>
      <c r="W2989" s="136">
        <f t="shared" si="467"/>
        <v>59540</v>
      </c>
      <c r="X2989" t="e">
        <f>SQRT(($U$6/2)^2-($U$6/2)^2*'(OLD) bottom seam length'!W2989^2/($U$7/2)^2)</f>
        <v>#VALUE!</v>
      </c>
      <c r="Z2989" s="136">
        <f t="shared" si="468"/>
        <v>59540</v>
      </c>
      <c r="AA2989" t="e">
        <f>SQRT(($U$6/2)^2-($U$6/2)^2*'(OLD) bottom seam length'!Z2989^2/($U$7/2)^2)</f>
        <v>#VALUE!</v>
      </c>
      <c r="AC2989" s="136">
        <f t="shared" si="469"/>
        <v>59540</v>
      </c>
      <c r="AD2989" t="e">
        <f>SQRT(($U$6/2)^2-($U$6/2)^2*'(OLD) bottom seam length'!AC2989^2/($U$7/2)^2)</f>
        <v>#VALUE!</v>
      </c>
    </row>
    <row r="2990" spans="2:30">
      <c r="B2990" s="136">
        <f t="shared" si="460"/>
        <v>59580</v>
      </c>
      <c r="C2990" t="e">
        <f>SQRT(($C$5/2)^2-($C$5/2)^2*'(OLD) bottom seam length'!B2990^2/($C$6/2)^2)</f>
        <v>#DIV/0!</v>
      </c>
      <c r="E2990" s="136">
        <f t="shared" si="461"/>
        <v>59580</v>
      </c>
      <c r="F2990" t="e">
        <f>SQRT(($C$5/2)^2-($C$5/2)^2*'(OLD) bottom seam length'!E2990^2/($C$6/2)^2)</f>
        <v>#DIV/0!</v>
      </c>
      <c r="H2990" s="136">
        <f t="shared" si="462"/>
        <v>59580</v>
      </c>
      <c r="I2990" t="e">
        <f>SQRT(($C$5/2)^2-($C$5/2)^2*'(OLD) bottom seam length'!H2990^2/($C$6/2)^2)</f>
        <v>#DIV/0!</v>
      </c>
      <c r="K2990" s="136">
        <f t="shared" si="463"/>
        <v>59580</v>
      </c>
      <c r="L2990" t="e">
        <f>SQRT(($C$5/2)^2-($C$5/2)^2*'(OLD) bottom seam length'!K2990^2/($C$6/2)^2)</f>
        <v>#DIV/0!</v>
      </c>
      <c r="O2990" s="136">
        <f t="shared" si="464"/>
        <v>59580</v>
      </c>
      <c r="P2990" t="b">
        <f t="shared" si="465"/>
        <v>0</v>
      </c>
      <c r="T2990" s="136">
        <f t="shared" si="466"/>
        <v>59560</v>
      </c>
      <c r="U2990" t="e">
        <f>SQRT(($U$6/2)^2-($U$6/2)^2*'(OLD) bottom seam length'!T2990^2/($U$7/2)^2)</f>
        <v>#VALUE!</v>
      </c>
      <c r="W2990" s="136">
        <f t="shared" si="467"/>
        <v>59560</v>
      </c>
      <c r="X2990" t="e">
        <f>SQRT(($U$6/2)^2-($U$6/2)^2*'(OLD) bottom seam length'!W2990^2/($U$7/2)^2)</f>
        <v>#VALUE!</v>
      </c>
      <c r="Z2990" s="136">
        <f t="shared" si="468"/>
        <v>59560</v>
      </c>
      <c r="AA2990" t="e">
        <f>SQRT(($U$6/2)^2-($U$6/2)^2*'(OLD) bottom seam length'!Z2990^2/($U$7/2)^2)</f>
        <v>#VALUE!</v>
      </c>
      <c r="AC2990" s="136">
        <f t="shared" si="469"/>
        <v>59560</v>
      </c>
      <c r="AD2990" t="e">
        <f>SQRT(($U$6/2)^2-($U$6/2)^2*'(OLD) bottom seam length'!AC2990^2/($U$7/2)^2)</f>
        <v>#VALUE!</v>
      </c>
    </row>
    <row r="2991" spans="2:30">
      <c r="B2991" s="136">
        <f t="shared" si="460"/>
        <v>59600</v>
      </c>
      <c r="C2991" t="e">
        <f>SQRT(($C$5/2)^2-($C$5/2)^2*'(OLD) bottom seam length'!B2991^2/($C$6/2)^2)</f>
        <v>#DIV/0!</v>
      </c>
      <c r="E2991" s="136">
        <f t="shared" si="461"/>
        <v>59600</v>
      </c>
      <c r="F2991" t="e">
        <f>SQRT(($C$5/2)^2-($C$5/2)^2*'(OLD) bottom seam length'!E2991^2/($C$6/2)^2)</f>
        <v>#DIV/0!</v>
      </c>
      <c r="H2991" s="136">
        <f t="shared" si="462"/>
        <v>59600</v>
      </c>
      <c r="I2991" t="e">
        <f>SQRT(($C$5/2)^2-($C$5/2)^2*'(OLD) bottom seam length'!H2991^2/($C$6/2)^2)</f>
        <v>#DIV/0!</v>
      </c>
      <c r="K2991" s="136">
        <f t="shared" si="463"/>
        <v>59600</v>
      </c>
      <c r="L2991" t="e">
        <f>SQRT(($C$5/2)^2-($C$5/2)^2*'(OLD) bottom seam length'!K2991^2/($C$6/2)^2)</f>
        <v>#DIV/0!</v>
      </c>
      <c r="O2991" s="136">
        <f t="shared" si="464"/>
        <v>59600</v>
      </c>
      <c r="P2991" t="b">
        <f t="shared" si="465"/>
        <v>0</v>
      </c>
      <c r="T2991" s="136">
        <f t="shared" si="466"/>
        <v>59580</v>
      </c>
      <c r="U2991" t="e">
        <f>SQRT(($U$6/2)^2-($U$6/2)^2*'(OLD) bottom seam length'!T2991^2/($U$7/2)^2)</f>
        <v>#VALUE!</v>
      </c>
      <c r="W2991" s="136">
        <f t="shared" si="467"/>
        <v>59580</v>
      </c>
      <c r="X2991" t="e">
        <f>SQRT(($U$6/2)^2-($U$6/2)^2*'(OLD) bottom seam length'!W2991^2/($U$7/2)^2)</f>
        <v>#VALUE!</v>
      </c>
      <c r="Z2991" s="136">
        <f t="shared" si="468"/>
        <v>59580</v>
      </c>
      <c r="AA2991" t="e">
        <f>SQRT(($U$6/2)^2-($U$6/2)^2*'(OLD) bottom seam length'!Z2991^2/($U$7/2)^2)</f>
        <v>#VALUE!</v>
      </c>
      <c r="AC2991" s="136">
        <f t="shared" si="469"/>
        <v>59580</v>
      </c>
      <c r="AD2991" t="e">
        <f>SQRT(($U$6/2)^2-($U$6/2)^2*'(OLD) bottom seam length'!AC2991^2/($U$7/2)^2)</f>
        <v>#VALUE!</v>
      </c>
    </row>
    <row r="2992" spans="2:30">
      <c r="B2992" s="136">
        <f t="shared" si="460"/>
        <v>59620</v>
      </c>
      <c r="C2992" t="e">
        <f>SQRT(($C$5/2)^2-($C$5/2)^2*'(OLD) bottom seam length'!B2992^2/($C$6/2)^2)</f>
        <v>#DIV/0!</v>
      </c>
      <c r="E2992" s="136">
        <f t="shared" si="461"/>
        <v>59620</v>
      </c>
      <c r="F2992" t="e">
        <f>SQRT(($C$5/2)^2-($C$5/2)^2*'(OLD) bottom seam length'!E2992^2/($C$6/2)^2)</f>
        <v>#DIV/0!</v>
      </c>
      <c r="H2992" s="136">
        <f t="shared" si="462"/>
        <v>59620</v>
      </c>
      <c r="I2992" t="e">
        <f>SQRT(($C$5/2)^2-($C$5/2)^2*'(OLD) bottom seam length'!H2992^2/($C$6/2)^2)</f>
        <v>#DIV/0!</v>
      </c>
      <c r="K2992" s="136">
        <f t="shared" si="463"/>
        <v>59620</v>
      </c>
      <c r="L2992" t="e">
        <f>SQRT(($C$5/2)^2-($C$5/2)^2*'(OLD) bottom seam length'!K2992^2/($C$6/2)^2)</f>
        <v>#DIV/0!</v>
      </c>
      <c r="O2992" s="136">
        <f t="shared" si="464"/>
        <v>59620</v>
      </c>
      <c r="P2992" t="b">
        <f t="shared" si="465"/>
        <v>0</v>
      </c>
      <c r="T2992" s="136">
        <f t="shared" si="466"/>
        <v>59600</v>
      </c>
      <c r="U2992" t="e">
        <f>SQRT(($U$6/2)^2-($U$6/2)^2*'(OLD) bottom seam length'!T2992^2/($U$7/2)^2)</f>
        <v>#VALUE!</v>
      </c>
      <c r="W2992" s="136">
        <f t="shared" si="467"/>
        <v>59600</v>
      </c>
      <c r="X2992" t="e">
        <f>SQRT(($U$6/2)^2-($U$6/2)^2*'(OLD) bottom seam length'!W2992^2/($U$7/2)^2)</f>
        <v>#VALUE!</v>
      </c>
      <c r="Z2992" s="136">
        <f t="shared" si="468"/>
        <v>59600</v>
      </c>
      <c r="AA2992" t="e">
        <f>SQRT(($U$6/2)^2-($U$6/2)^2*'(OLD) bottom seam length'!Z2992^2/($U$7/2)^2)</f>
        <v>#VALUE!</v>
      </c>
      <c r="AC2992" s="136">
        <f t="shared" si="469"/>
        <v>59600</v>
      </c>
      <c r="AD2992" t="e">
        <f>SQRT(($U$6/2)^2-($U$6/2)^2*'(OLD) bottom seam length'!AC2992^2/($U$7/2)^2)</f>
        <v>#VALUE!</v>
      </c>
    </row>
    <row r="2993" spans="2:30">
      <c r="B2993" s="136">
        <f t="shared" si="460"/>
        <v>59640</v>
      </c>
      <c r="C2993" t="e">
        <f>SQRT(($C$5/2)^2-($C$5/2)^2*'(OLD) bottom seam length'!B2993^2/($C$6/2)^2)</f>
        <v>#DIV/0!</v>
      </c>
      <c r="E2993" s="136">
        <f t="shared" si="461"/>
        <v>59640</v>
      </c>
      <c r="F2993" t="e">
        <f>SQRT(($C$5/2)^2-($C$5/2)^2*'(OLD) bottom seam length'!E2993^2/($C$6/2)^2)</f>
        <v>#DIV/0!</v>
      </c>
      <c r="H2993" s="136">
        <f t="shared" si="462"/>
        <v>59640</v>
      </c>
      <c r="I2993" t="e">
        <f>SQRT(($C$5/2)^2-($C$5/2)^2*'(OLD) bottom seam length'!H2993^2/($C$6/2)^2)</f>
        <v>#DIV/0!</v>
      </c>
      <c r="K2993" s="136">
        <f t="shared" si="463"/>
        <v>59640</v>
      </c>
      <c r="L2993" t="e">
        <f>SQRT(($C$5/2)^2-($C$5/2)^2*'(OLD) bottom seam length'!K2993^2/($C$6/2)^2)</f>
        <v>#DIV/0!</v>
      </c>
      <c r="O2993" s="136">
        <f t="shared" si="464"/>
        <v>59640</v>
      </c>
      <c r="P2993" t="b">
        <f t="shared" si="465"/>
        <v>0</v>
      </c>
      <c r="T2993" s="136">
        <f t="shared" si="466"/>
        <v>59620</v>
      </c>
      <c r="U2993" t="e">
        <f>SQRT(($U$6/2)^2-($U$6/2)^2*'(OLD) bottom seam length'!T2993^2/($U$7/2)^2)</f>
        <v>#VALUE!</v>
      </c>
      <c r="W2993" s="136">
        <f t="shared" si="467"/>
        <v>59620</v>
      </c>
      <c r="X2993" t="e">
        <f>SQRT(($U$6/2)^2-($U$6/2)^2*'(OLD) bottom seam length'!W2993^2/($U$7/2)^2)</f>
        <v>#VALUE!</v>
      </c>
      <c r="Z2993" s="136">
        <f t="shared" si="468"/>
        <v>59620</v>
      </c>
      <c r="AA2993" t="e">
        <f>SQRT(($U$6/2)^2-($U$6/2)^2*'(OLD) bottom seam length'!Z2993^2/($U$7/2)^2)</f>
        <v>#VALUE!</v>
      </c>
      <c r="AC2993" s="136">
        <f t="shared" si="469"/>
        <v>59620</v>
      </c>
      <c r="AD2993" t="e">
        <f>SQRT(($U$6/2)^2-($U$6/2)^2*'(OLD) bottom seam length'!AC2993^2/($U$7/2)^2)</f>
        <v>#VALUE!</v>
      </c>
    </row>
    <row r="2994" spans="2:30">
      <c r="B2994" s="136">
        <f t="shared" si="460"/>
        <v>59660</v>
      </c>
      <c r="C2994" t="e">
        <f>SQRT(($C$5/2)^2-($C$5/2)^2*'(OLD) bottom seam length'!B2994^2/($C$6/2)^2)</f>
        <v>#DIV/0!</v>
      </c>
      <c r="E2994" s="136">
        <f t="shared" si="461"/>
        <v>59660</v>
      </c>
      <c r="F2994" t="e">
        <f>SQRT(($C$5/2)^2-($C$5/2)^2*'(OLD) bottom seam length'!E2994^2/($C$6/2)^2)</f>
        <v>#DIV/0!</v>
      </c>
      <c r="H2994" s="136">
        <f t="shared" si="462"/>
        <v>59660</v>
      </c>
      <c r="I2994" t="e">
        <f>SQRT(($C$5/2)^2-($C$5/2)^2*'(OLD) bottom seam length'!H2994^2/($C$6/2)^2)</f>
        <v>#DIV/0!</v>
      </c>
      <c r="K2994" s="136">
        <f t="shared" si="463"/>
        <v>59660</v>
      </c>
      <c r="L2994" t="e">
        <f>SQRT(($C$5/2)^2-($C$5/2)^2*'(OLD) bottom seam length'!K2994^2/($C$6/2)^2)</f>
        <v>#DIV/0!</v>
      </c>
      <c r="O2994" s="136">
        <f t="shared" si="464"/>
        <v>59660</v>
      </c>
      <c r="P2994" t="b">
        <f t="shared" si="465"/>
        <v>0</v>
      </c>
      <c r="T2994" s="136">
        <f t="shared" si="466"/>
        <v>59640</v>
      </c>
      <c r="U2994" t="e">
        <f>SQRT(($U$6/2)^2-($U$6/2)^2*'(OLD) bottom seam length'!T2994^2/($U$7/2)^2)</f>
        <v>#VALUE!</v>
      </c>
      <c r="W2994" s="136">
        <f t="shared" si="467"/>
        <v>59640</v>
      </c>
      <c r="X2994" t="e">
        <f>SQRT(($U$6/2)^2-($U$6/2)^2*'(OLD) bottom seam length'!W2994^2/($U$7/2)^2)</f>
        <v>#VALUE!</v>
      </c>
      <c r="Z2994" s="136">
        <f t="shared" si="468"/>
        <v>59640</v>
      </c>
      <c r="AA2994" t="e">
        <f>SQRT(($U$6/2)^2-($U$6/2)^2*'(OLD) bottom seam length'!Z2994^2/($U$7/2)^2)</f>
        <v>#VALUE!</v>
      </c>
      <c r="AC2994" s="136">
        <f t="shared" si="469"/>
        <v>59640</v>
      </c>
      <c r="AD2994" t="e">
        <f>SQRT(($U$6/2)^2-($U$6/2)^2*'(OLD) bottom seam length'!AC2994^2/($U$7/2)^2)</f>
        <v>#VALUE!</v>
      </c>
    </row>
    <row r="2995" spans="2:30">
      <c r="B2995" s="136">
        <f t="shared" si="460"/>
        <v>59680</v>
      </c>
      <c r="C2995" t="e">
        <f>SQRT(($C$5/2)^2-($C$5/2)^2*'(OLD) bottom seam length'!B2995^2/($C$6/2)^2)</f>
        <v>#DIV/0!</v>
      </c>
      <c r="E2995" s="136">
        <f t="shared" si="461"/>
        <v>59680</v>
      </c>
      <c r="F2995" t="e">
        <f>SQRT(($C$5/2)^2-($C$5/2)^2*'(OLD) bottom seam length'!E2995^2/($C$6/2)^2)</f>
        <v>#DIV/0!</v>
      </c>
      <c r="H2995" s="136">
        <f t="shared" si="462"/>
        <v>59680</v>
      </c>
      <c r="I2995" t="e">
        <f>SQRT(($C$5/2)^2-($C$5/2)^2*'(OLD) bottom seam length'!H2995^2/($C$6/2)^2)</f>
        <v>#DIV/0!</v>
      </c>
      <c r="K2995" s="136">
        <f t="shared" si="463"/>
        <v>59680</v>
      </c>
      <c r="L2995" t="e">
        <f>SQRT(($C$5/2)^2-($C$5/2)^2*'(OLD) bottom seam length'!K2995^2/($C$6/2)^2)</f>
        <v>#DIV/0!</v>
      </c>
      <c r="O2995" s="136">
        <f t="shared" si="464"/>
        <v>59680</v>
      </c>
      <c r="P2995" t="b">
        <f t="shared" si="465"/>
        <v>0</v>
      </c>
      <c r="T2995" s="136">
        <f t="shared" si="466"/>
        <v>59660</v>
      </c>
      <c r="U2995" t="e">
        <f>SQRT(($U$6/2)^2-($U$6/2)^2*'(OLD) bottom seam length'!T2995^2/($U$7/2)^2)</f>
        <v>#VALUE!</v>
      </c>
      <c r="W2995" s="136">
        <f t="shared" si="467"/>
        <v>59660</v>
      </c>
      <c r="X2995" t="e">
        <f>SQRT(($U$6/2)^2-($U$6/2)^2*'(OLD) bottom seam length'!W2995^2/($U$7/2)^2)</f>
        <v>#VALUE!</v>
      </c>
      <c r="Z2995" s="136">
        <f t="shared" si="468"/>
        <v>59660</v>
      </c>
      <c r="AA2995" t="e">
        <f>SQRT(($U$6/2)^2-($U$6/2)^2*'(OLD) bottom seam length'!Z2995^2/($U$7/2)^2)</f>
        <v>#VALUE!</v>
      </c>
      <c r="AC2995" s="136">
        <f t="shared" si="469"/>
        <v>59660</v>
      </c>
      <c r="AD2995" t="e">
        <f>SQRT(($U$6/2)^2-($U$6/2)^2*'(OLD) bottom seam length'!AC2995^2/($U$7/2)^2)</f>
        <v>#VALUE!</v>
      </c>
    </row>
    <row r="2996" spans="2:30">
      <c r="B2996" s="136">
        <f t="shared" si="460"/>
        <v>59700</v>
      </c>
      <c r="C2996" t="e">
        <f>SQRT(($C$5/2)^2-($C$5/2)^2*'(OLD) bottom seam length'!B2996^2/($C$6/2)^2)</f>
        <v>#DIV/0!</v>
      </c>
      <c r="E2996" s="136">
        <f t="shared" si="461"/>
        <v>59700</v>
      </c>
      <c r="F2996" t="e">
        <f>SQRT(($C$5/2)^2-($C$5/2)^2*'(OLD) bottom seam length'!E2996^2/($C$6/2)^2)</f>
        <v>#DIV/0!</v>
      </c>
      <c r="H2996" s="136">
        <f t="shared" si="462"/>
        <v>59700</v>
      </c>
      <c r="I2996" t="e">
        <f>SQRT(($C$5/2)^2-($C$5/2)^2*'(OLD) bottom seam length'!H2996^2/($C$6/2)^2)</f>
        <v>#DIV/0!</v>
      </c>
      <c r="K2996" s="136">
        <f t="shared" si="463"/>
        <v>59700</v>
      </c>
      <c r="L2996" t="e">
        <f>SQRT(($C$5/2)^2-($C$5/2)^2*'(OLD) bottom seam length'!K2996^2/($C$6/2)^2)</f>
        <v>#DIV/0!</v>
      </c>
      <c r="O2996" s="136">
        <f t="shared" si="464"/>
        <v>59700</v>
      </c>
      <c r="P2996" t="b">
        <f t="shared" si="465"/>
        <v>0</v>
      </c>
      <c r="T2996" s="136">
        <f t="shared" si="466"/>
        <v>59680</v>
      </c>
      <c r="U2996" t="e">
        <f>SQRT(($U$6/2)^2-($U$6/2)^2*'(OLD) bottom seam length'!T2996^2/($U$7/2)^2)</f>
        <v>#VALUE!</v>
      </c>
      <c r="W2996" s="136">
        <f t="shared" si="467"/>
        <v>59680</v>
      </c>
      <c r="X2996" t="e">
        <f>SQRT(($U$6/2)^2-($U$6/2)^2*'(OLD) bottom seam length'!W2996^2/($U$7/2)^2)</f>
        <v>#VALUE!</v>
      </c>
      <c r="Z2996" s="136">
        <f t="shared" si="468"/>
        <v>59680</v>
      </c>
      <c r="AA2996" t="e">
        <f>SQRT(($U$6/2)^2-($U$6/2)^2*'(OLD) bottom seam length'!Z2996^2/($U$7/2)^2)</f>
        <v>#VALUE!</v>
      </c>
      <c r="AC2996" s="136">
        <f t="shared" si="469"/>
        <v>59680</v>
      </c>
      <c r="AD2996" t="e">
        <f>SQRT(($U$6/2)^2-($U$6/2)^2*'(OLD) bottom seam length'!AC2996^2/($U$7/2)^2)</f>
        <v>#VALUE!</v>
      </c>
    </row>
    <row r="2997" spans="2:30">
      <c r="B2997" s="136">
        <f t="shared" si="460"/>
        <v>59720</v>
      </c>
      <c r="C2997" t="e">
        <f>SQRT(($C$5/2)^2-($C$5/2)^2*'(OLD) bottom seam length'!B2997^2/($C$6/2)^2)</f>
        <v>#DIV/0!</v>
      </c>
      <c r="E2997" s="136">
        <f t="shared" si="461"/>
        <v>59720</v>
      </c>
      <c r="F2997" t="e">
        <f>SQRT(($C$5/2)^2-($C$5/2)^2*'(OLD) bottom seam length'!E2997^2/($C$6/2)^2)</f>
        <v>#DIV/0!</v>
      </c>
      <c r="H2997" s="136">
        <f t="shared" si="462"/>
        <v>59720</v>
      </c>
      <c r="I2997" t="e">
        <f>SQRT(($C$5/2)^2-($C$5/2)^2*'(OLD) bottom seam length'!H2997^2/($C$6/2)^2)</f>
        <v>#DIV/0!</v>
      </c>
      <c r="K2997" s="136">
        <f t="shared" si="463"/>
        <v>59720</v>
      </c>
      <c r="L2997" t="e">
        <f>SQRT(($C$5/2)^2-($C$5/2)^2*'(OLD) bottom seam length'!K2997^2/($C$6/2)^2)</f>
        <v>#DIV/0!</v>
      </c>
      <c r="O2997" s="136">
        <f t="shared" si="464"/>
        <v>59720</v>
      </c>
      <c r="P2997" t="b">
        <f t="shared" si="465"/>
        <v>0</v>
      </c>
      <c r="T2997" s="136">
        <f t="shared" si="466"/>
        <v>59700</v>
      </c>
      <c r="U2997" t="e">
        <f>SQRT(($U$6/2)^2-($U$6/2)^2*'(OLD) bottom seam length'!T2997^2/($U$7/2)^2)</f>
        <v>#VALUE!</v>
      </c>
      <c r="W2997" s="136">
        <f t="shared" si="467"/>
        <v>59700</v>
      </c>
      <c r="X2997" t="e">
        <f>SQRT(($U$6/2)^2-($U$6/2)^2*'(OLD) bottom seam length'!W2997^2/($U$7/2)^2)</f>
        <v>#VALUE!</v>
      </c>
      <c r="Z2997" s="136">
        <f t="shared" si="468"/>
        <v>59700</v>
      </c>
      <c r="AA2997" t="e">
        <f>SQRT(($U$6/2)^2-($U$6/2)^2*'(OLD) bottom seam length'!Z2997^2/($U$7/2)^2)</f>
        <v>#VALUE!</v>
      </c>
      <c r="AC2997" s="136">
        <f t="shared" si="469"/>
        <v>59700</v>
      </c>
      <c r="AD2997" t="e">
        <f>SQRT(($U$6/2)^2-($U$6/2)^2*'(OLD) bottom seam length'!AC2997^2/($U$7/2)^2)</f>
        <v>#VALUE!</v>
      </c>
    </row>
    <row r="2998" spans="2:30">
      <c r="B2998" s="136">
        <f t="shared" si="460"/>
        <v>59740</v>
      </c>
      <c r="C2998" t="e">
        <f>SQRT(($C$5/2)^2-($C$5/2)^2*'(OLD) bottom seam length'!B2998^2/($C$6/2)^2)</f>
        <v>#DIV/0!</v>
      </c>
      <c r="E2998" s="136">
        <f t="shared" si="461"/>
        <v>59740</v>
      </c>
      <c r="F2998" t="e">
        <f>SQRT(($C$5/2)^2-($C$5/2)^2*'(OLD) bottom seam length'!E2998^2/($C$6/2)^2)</f>
        <v>#DIV/0!</v>
      </c>
      <c r="H2998" s="136">
        <f t="shared" si="462"/>
        <v>59740</v>
      </c>
      <c r="I2998" t="e">
        <f>SQRT(($C$5/2)^2-($C$5/2)^2*'(OLD) bottom seam length'!H2998^2/($C$6/2)^2)</f>
        <v>#DIV/0!</v>
      </c>
      <c r="K2998" s="136">
        <f t="shared" si="463"/>
        <v>59740</v>
      </c>
      <c r="L2998" t="e">
        <f>SQRT(($C$5/2)^2-($C$5/2)^2*'(OLD) bottom seam length'!K2998^2/($C$6/2)^2)</f>
        <v>#DIV/0!</v>
      </c>
      <c r="O2998" s="136">
        <f t="shared" si="464"/>
        <v>59740</v>
      </c>
      <c r="P2998" t="b">
        <f t="shared" si="465"/>
        <v>0</v>
      </c>
      <c r="T2998" s="136">
        <f t="shared" si="466"/>
        <v>59720</v>
      </c>
      <c r="U2998" t="e">
        <f>SQRT(($U$6/2)^2-($U$6/2)^2*'(OLD) bottom seam length'!T2998^2/($U$7/2)^2)</f>
        <v>#VALUE!</v>
      </c>
      <c r="W2998" s="136">
        <f t="shared" si="467"/>
        <v>59720</v>
      </c>
      <c r="X2998" t="e">
        <f>SQRT(($U$6/2)^2-($U$6/2)^2*'(OLD) bottom seam length'!W2998^2/($U$7/2)^2)</f>
        <v>#VALUE!</v>
      </c>
      <c r="Z2998" s="136">
        <f t="shared" si="468"/>
        <v>59720</v>
      </c>
      <c r="AA2998" t="e">
        <f>SQRT(($U$6/2)^2-($U$6/2)^2*'(OLD) bottom seam length'!Z2998^2/($U$7/2)^2)</f>
        <v>#VALUE!</v>
      </c>
      <c r="AC2998" s="136">
        <f t="shared" si="469"/>
        <v>59720</v>
      </c>
      <c r="AD2998" t="e">
        <f>SQRT(($U$6/2)^2-($U$6/2)^2*'(OLD) bottom seam length'!AC2998^2/($U$7/2)^2)</f>
        <v>#VALUE!</v>
      </c>
    </row>
    <row r="2999" spans="2:30">
      <c r="B2999" s="136">
        <f t="shared" si="460"/>
        <v>59760</v>
      </c>
      <c r="C2999" t="e">
        <f>SQRT(($C$5/2)^2-($C$5/2)^2*'(OLD) bottom seam length'!B2999^2/($C$6/2)^2)</f>
        <v>#DIV/0!</v>
      </c>
      <c r="E2999" s="136">
        <f t="shared" si="461"/>
        <v>59760</v>
      </c>
      <c r="F2999" t="e">
        <f>SQRT(($C$5/2)^2-($C$5/2)^2*'(OLD) bottom seam length'!E2999^2/($C$6/2)^2)</f>
        <v>#DIV/0!</v>
      </c>
      <c r="H2999" s="136">
        <f t="shared" si="462"/>
        <v>59760</v>
      </c>
      <c r="I2999" t="e">
        <f>SQRT(($C$5/2)^2-($C$5/2)^2*'(OLD) bottom seam length'!H2999^2/($C$6/2)^2)</f>
        <v>#DIV/0!</v>
      </c>
      <c r="K2999" s="136">
        <f t="shared" si="463"/>
        <v>59760</v>
      </c>
      <c r="L2999" t="e">
        <f>SQRT(($C$5/2)^2-($C$5/2)^2*'(OLD) bottom seam length'!K2999^2/($C$6/2)^2)</f>
        <v>#DIV/0!</v>
      </c>
      <c r="O2999" s="136">
        <f t="shared" si="464"/>
        <v>59760</v>
      </c>
      <c r="P2999" t="b">
        <f t="shared" si="465"/>
        <v>0</v>
      </c>
      <c r="T2999" s="136">
        <f t="shared" si="466"/>
        <v>59740</v>
      </c>
      <c r="U2999" t="e">
        <f>SQRT(($U$6/2)^2-($U$6/2)^2*'(OLD) bottom seam length'!T2999^2/($U$7/2)^2)</f>
        <v>#VALUE!</v>
      </c>
      <c r="W2999" s="136">
        <f t="shared" si="467"/>
        <v>59740</v>
      </c>
      <c r="X2999" t="e">
        <f>SQRT(($U$6/2)^2-($U$6/2)^2*'(OLD) bottom seam length'!W2999^2/($U$7/2)^2)</f>
        <v>#VALUE!</v>
      </c>
      <c r="Z2999" s="136">
        <f t="shared" si="468"/>
        <v>59740</v>
      </c>
      <c r="AA2999" t="e">
        <f>SQRT(($U$6/2)^2-($U$6/2)^2*'(OLD) bottom seam length'!Z2999^2/($U$7/2)^2)</f>
        <v>#VALUE!</v>
      </c>
      <c r="AC2999" s="136">
        <f t="shared" si="469"/>
        <v>59740</v>
      </c>
      <c r="AD2999" t="e">
        <f>SQRT(($U$6/2)^2-($U$6/2)^2*'(OLD) bottom seam length'!AC2999^2/($U$7/2)^2)</f>
        <v>#VALUE!</v>
      </c>
    </row>
    <row r="3000" spans="2:30">
      <c r="B3000" s="136">
        <f t="shared" si="460"/>
        <v>59780</v>
      </c>
      <c r="C3000" t="e">
        <f>SQRT(($C$5/2)^2-($C$5/2)^2*'(OLD) bottom seam length'!B3000^2/($C$6/2)^2)</f>
        <v>#DIV/0!</v>
      </c>
      <c r="E3000" s="136">
        <f t="shared" si="461"/>
        <v>59780</v>
      </c>
      <c r="F3000" t="e">
        <f>SQRT(($C$5/2)^2-($C$5/2)^2*'(OLD) bottom seam length'!E3000^2/($C$6/2)^2)</f>
        <v>#DIV/0!</v>
      </c>
      <c r="H3000" s="136">
        <f t="shared" si="462"/>
        <v>59780</v>
      </c>
      <c r="I3000" t="e">
        <f>SQRT(($C$5/2)^2-($C$5/2)^2*'(OLD) bottom seam length'!H3000^2/($C$6/2)^2)</f>
        <v>#DIV/0!</v>
      </c>
      <c r="K3000" s="136">
        <f t="shared" si="463"/>
        <v>59780</v>
      </c>
      <c r="L3000" t="e">
        <f>SQRT(($C$5/2)^2-($C$5/2)^2*'(OLD) bottom seam length'!K3000^2/($C$6/2)^2)</f>
        <v>#DIV/0!</v>
      </c>
      <c r="O3000" s="136">
        <f t="shared" si="464"/>
        <v>59780</v>
      </c>
      <c r="P3000" t="b">
        <f t="shared" si="465"/>
        <v>0</v>
      </c>
      <c r="T3000" s="136">
        <f t="shared" si="466"/>
        <v>59760</v>
      </c>
      <c r="U3000" t="e">
        <f>SQRT(($U$6/2)^2-($U$6/2)^2*'(OLD) bottom seam length'!T3000^2/($U$7/2)^2)</f>
        <v>#VALUE!</v>
      </c>
      <c r="W3000" s="136">
        <f t="shared" si="467"/>
        <v>59760</v>
      </c>
      <c r="X3000" t="e">
        <f>SQRT(($U$6/2)^2-($U$6/2)^2*'(OLD) bottom seam length'!W3000^2/($U$7/2)^2)</f>
        <v>#VALUE!</v>
      </c>
      <c r="Z3000" s="136">
        <f t="shared" si="468"/>
        <v>59760</v>
      </c>
      <c r="AA3000" t="e">
        <f>SQRT(($U$6/2)^2-($U$6/2)^2*'(OLD) bottom seam length'!Z3000^2/($U$7/2)^2)</f>
        <v>#VALUE!</v>
      </c>
      <c r="AC3000" s="136">
        <f t="shared" si="469"/>
        <v>59760</v>
      </c>
      <c r="AD3000" t="e">
        <f>SQRT(($U$6/2)^2-($U$6/2)^2*'(OLD) bottom seam length'!AC3000^2/($U$7/2)^2)</f>
        <v>#VALUE!</v>
      </c>
    </row>
    <row r="3001" spans="2:30">
      <c r="B3001" s="136">
        <f t="shared" si="460"/>
        <v>59800</v>
      </c>
      <c r="C3001" t="e">
        <f>SQRT(($C$5/2)^2-($C$5/2)^2*'(OLD) bottom seam length'!B3001^2/($C$6/2)^2)</f>
        <v>#DIV/0!</v>
      </c>
      <c r="E3001" s="136">
        <f t="shared" si="461"/>
        <v>59800</v>
      </c>
      <c r="F3001" t="e">
        <f>SQRT(($C$5/2)^2-($C$5/2)^2*'(OLD) bottom seam length'!E3001^2/($C$6/2)^2)</f>
        <v>#DIV/0!</v>
      </c>
      <c r="H3001" s="136">
        <f t="shared" si="462"/>
        <v>59800</v>
      </c>
      <c r="I3001" t="e">
        <f>SQRT(($C$5/2)^2-($C$5/2)^2*'(OLD) bottom seam length'!H3001^2/($C$6/2)^2)</f>
        <v>#DIV/0!</v>
      </c>
      <c r="K3001" s="136">
        <f t="shared" si="463"/>
        <v>59800</v>
      </c>
      <c r="L3001" t="e">
        <f>SQRT(($C$5/2)^2-($C$5/2)^2*'(OLD) bottom seam length'!K3001^2/($C$6/2)^2)</f>
        <v>#DIV/0!</v>
      </c>
      <c r="O3001" s="136">
        <f t="shared" si="464"/>
        <v>59800</v>
      </c>
      <c r="P3001" t="b">
        <f t="shared" si="465"/>
        <v>0</v>
      </c>
      <c r="T3001" s="136">
        <f t="shared" si="466"/>
        <v>59780</v>
      </c>
      <c r="U3001" t="e">
        <f>SQRT(($U$6/2)^2-($U$6/2)^2*'(OLD) bottom seam length'!T3001^2/($U$7/2)^2)</f>
        <v>#VALUE!</v>
      </c>
      <c r="W3001" s="136">
        <f t="shared" si="467"/>
        <v>59780</v>
      </c>
      <c r="X3001" t="e">
        <f>SQRT(($U$6/2)^2-($U$6/2)^2*'(OLD) bottom seam length'!W3001^2/($U$7/2)^2)</f>
        <v>#VALUE!</v>
      </c>
      <c r="Z3001" s="136">
        <f t="shared" si="468"/>
        <v>59780</v>
      </c>
      <c r="AA3001" t="e">
        <f>SQRT(($U$6/2)^2-($U$6/2)^2*'(OLD) bottom seam length'!Z3001^2/($U$7/2)^2)</f>
        <v>#VALUE!</v>
      </c>
      <c r="AC3001" s="136">
        <f t="shared" si="469"/>
        <v>59780</v>
      </c>
      <c r="AD3001" t="e">
        <f>SQRT(($U$6/2)^2-($U$6/2)^2*'(OLD) bottom seam length'!AC3001^2/($U$7/2)^2)</f>
        <v>#VALUE!</v>
      </c>
    </row>
    <row r="3002" spans="2:30">
      <c r="B3002" s="136">
        <f t="shared" si="460"/>
        <v>59820</v>
      </c>
      <c r="C3002" t="e">
        <f>SQRT(($C$5/2)^2-($C$5/2)^2*'(OLD) bottom seam length'!B3002^2/($C$6/2)^2)</f>
        <v>#DIV/0!</v>
      </c>
      <c r="E3002" s="136">
        <f t="shared" si="461"/>
        <v>59820</v>
      </c>
      <c r="F3002" t="e">
        <f>SQRT(($C$5/2)^2-($C$5/2)^2*'(OLD) bottom seam length'!E3002^2/($C$6/2)^2)</f>
        <v>#DIV/0!</v>
      </c>
      <c r="H3002" s="136">
        <f t="shared" si="462"/>
        <v>59820</v>
      </c>
      <c r="I3002" t="e">
        <f>SQRT(($C$5/2)^2-($C$5/2)^2*'(OLD) bottom seam length'!H3002^2/($C$6/2)^2)</f>
        <v>#DIV/0!</v>
      </c>
      <c r="K3002" s="136">
        <f t="shared" si="463"/>
        <v>59820</v>
      </c>
      <c r="L3002" t="e">
        <f>SQRT(($C$5/2)^2-($C$5/2)^2*'(OLD) bottom seam length'!K3002^2/($C$6/2)^2)</f>
        <v>#DIV/0!</v>
      </c>
      <c r="O3002" s="136">
        <f t="shared" si="464"/>
        <v>59820</v>
      </c>
      <c r="P3002" t="b">
        <f t="shared" si="465"/>
        <v>0</v>
      </c>
      <c r="T3002" s="136">
        <f t="shared" si="466"/>
        <v>59800</v>
      </c>
      <c r="U3002" t="e">
        <f>SQRT(($U$6/2)^2-($U$6/2)^2*'(OLD) bottom seam length'!T3002^2/($U$7/2)^2)</f>
        <v>#VALUE!</v>
      </c>
      <c r="W3002" s="136">
        <f t="shared" si="467"/>
        <v>59800</v>
      </c>
      <c r="X3002" t="e">
        <f>SQRT(($U$6/2)^2-($U$6/2)^2*'(OLD) bottom seam length'!W3002^2/($U$7/2)^2)</f>
        <v>#VALUE!</v>
      </c>
      <c r="Z3002" s="136">
        <f t="shared" si="468"/>
        <v>59800</v>
      </c>
      <c r="AA3002" t="e">
        <f>SQRT(($U$6/2)^2-($U$6/2)^2*'(OLD) bottom seam length'!Z3002^2/($U$7/2)^2)</f>
        <v>#VALUE!</v>
      </c>
      <c r="AC3002" s="136">
        <f t="shared" si="469"/>
        <v>59800</v>
      </c>
      <c r="AD3002" t="e">
        <f>SQRT(($U$6/2)^2-($U$6/2)^2*'(OLD) bottom seam length'!AC3002^2/($U$7/2)^2)</f>
        <v>#VALUE!</v>
      </c>
    </row>
    <row r="3003" spans="2:30">
      <c r="B3003" s="136">
        <f t="shared" si="460"/>
        <v>59840</v>
      </c>
      <c r="C3003" t="e">
        <f>SQRT(($C$5/2)^2-($C$5/2)^2*'(OLD) bottom seam length'!B3003^2/($C$6/2)^2)</f>
        <v>#DIV/0!</v>
      </c>
      <c r="E3003" s="136">
        <f t="shared" si="461"/>
        <v>59840</v>
      </c>
      <c r="F3003" t="e">
        <f>SQRT(($C$5/2)^2-($C$5/2)^2*'(OLD) bottom seam length'!E3003^2/($C$6/2)^2)</f>
        <v>#DIV/0!</v>
      </c>
      <c r="H3003" s="136">
        <f t="shared" si="462"/>
        <v>59840</v>
      </c>
      <c r="I3003" t="e">
        <f>SQRT(($C$5/2)^2-($C$5/2)^2*'(OLD) bottom seam length'!H3003^2/($C$6/2)^2)</f>
        <v>#DIV/0!</v>
      </c>
      <c r="K3003" s="136">
        <f t="shared" si="463"/>
        <v>59840</v>
      </c>
      <c r="L3003" t="e">
        <f>SQRT(($C$5/2)^2-($C$5/2)^2*'(OLD) bottom seam length'!K3003^2/($C$6/2)^2)</f>
        <v>#DIV/0!</v>
      </c>
      <c r="O3003" s="136">
        <f t="shared" si="464"/>
        <v>59840</v>
      </c>
      <c r="P3003" t="b">
        <f t="shared" si="465"/>
        <v>0</v>
      </c>
      <c r="T3003" s="136">
        <f t="shared" si="466"/>
        <v>59820</v>
      </c>
      <c r="U3003" t="e">
        <f>SQRT(($U$6/2)^2-($U$6/2)^2*'(OLD) bottom seam length'!T3003^2/($U$7/2)^2)</f>
        <v>#VALUE!</v>
      </c>
      <c r="W3003" s="136">
        <f t="shared" si="467"/>
        <v>59820</v>
      </c>
      <c r="X3003" t="e">
        <f>SQRT(($U$6/2)^2-($U$6/2)^2*'(OLD) bottom seam length'!W3003^2/($U$7/2)^2)</f>
        <v>#VALUE!</v>
      </c>
      <c r="Z3003" s="136">
        <f t="shared" si="468"/>
        <v>59820</v>
      </c>
      <c r="AA3003" t="e">
        <f>SQRT(($U$6/2)^2-($U$6/2)^2*'(OLD) bottom seam length'!Z3003^2/($U$7/2)^2)</f>
        <v>#VALUE!</v>
      </c>
      <c r="AC3003" s="136">
        <f t="shared" si="469"/>
        <v>59820</v>
      </c>
      <c r="AD3003" t="e">
        <f>SQRT(($U$6/2)^2-($U$6/2)^2*'(OLD) bottom seam length'!AC3003^2/($U$7/2)^2)</f>
        <v>#VALUE!</v>
      </c>
    </row>
    <row r="3004" spans="2:30">
      <c r="B3004" s="136">
        <f t="shared" si="460"/>
        <v>59860</v>
      </c>
      <c r="C3004" t="e">
        <f>SQRT(($C$5/2)^2-($C$5/2)^2*'(OLD) bottom seam length'!B3004^2/($C$6/2)^2)</f>
        <v>#DIV/0!</v>
      </c>
      <c r="E3004" s="136">
        <f t="shared" si="461"/>
        <v>59860</v>
      </c>
      <c r="F3004" t="e">
        <f>SQRT(($C$5/2)^2-($C$5/2)^2*'(OLD) bottom seam length'!E3004^2/($C$6/2)^2)</f>
        <v>#DIV/0!</v>
      </c>
      <c r="H3004" s="136">
        <f t="shared" si="462"/>
        <v>59860</v>
      </c>
      <c r="I3004" t="e">
        <f>SQRT(($C$5/2)^2-($C$5/2)^2*'(OLD) bottom seam length'!H3004^2/($C$6/2)^2)</f>
        <v>#DIV/0!</v>
      </c>
      <c r="K3004" s="136">
        <f t="shared" si="463"/>
        <v>59860</v>
      </c>
      <c r="L3004" t="e">
        <f>SQRT(($C$5/2)^2-($C$5/2)^2*'(OLD) bottom seam length'!K3004^2/($C$6/2)^2)</f>
        <v>#DIV/0!</v>
      </c>
      <c r="O3004" s="136">
        <f t="shared" si="464"/>
        <v>59860</v>
      </c>
      <c r="P3004" t="b">
        <f t="shared" si="465"/>
        <v>0</v>
      </c>
      <c r="T3004" s="136">
        <f t="shared" si="466"/>
        <v>59840</v>
      </c>
      <c r="U3004" t="e">
        <f>SQRT(($U$6/2)^2-($U$6/2)^2*'(OLD) bottom seam length'!T3004^2/($U$7/2)^2)</f>
        <v>#VALUE!</v>
      </c>
      <c r="W3004" s="136">
        <f t="shared" si="467"/>
        <v>59840</v>
      </c>
      <c r="X3004" t="e">
        <f>SQRT(($U$6/2)^2-($U$6/2)^2*'(OLD) bottom seam length'!W3004^2/($U$7/2)^2)</f>
        <v>#VALUE!</v>
      </c>
      <c r="Z3004" s="136">
        <f t="shared" si="468"/>
        <v>59840</v>
      </c>
      <c r="AA3004" t="e">
        <f>SQRT(($U$6/2)^2-($U$6/2)^2*'(OLD) bottom seam length'!Z3004^2/($U$7/2)^2)</f>
        <v>#VALUE!</v>
      </c>
      <c r="AC3004" s="136">
        <f t="shared" si="469"/>
        <v>59840</v>
      </c>
      <c r="AD3004" t="e">
        <f>SQRT(($U$6/2)^2-($U$6/2)^2*'(OLD) bottom seam length'!AC3004^2/($U$7/2)^2)</f>
        <v>#VALUE!</v>
      </c>
    </row>
    <row r="3005" spans="2:30">
      <c r="B3005" s="136">
        <f t="shared" si="460"/>
        <v>59880</v>
      </c>
      <c r="C3005" t="e">
        <f>SQRT(($C$5/2)^2-($C$5/2)^2*'(OLD) bottom seam length'!B3005^2/($C$6/2)^2)</f>
        <v>#DIV/0!</v>
      </c>
      <c r="E3005" s="136">
        <f t="shared" si="461"/>
        <v>59880</v>
      </c>
      <c r="F3005" t="e">
        <f>SQRT(($C$5/2)^2-($C$5/2)^2*'(OLD) bottom seam length'!E3005^2/($C$6/2)^2)</f>
        <v>#DIV/0!</v>
      </c>
      <c r="H3005" s="136">
        <f t="shared" si="462"/>
        <v>59880</v>
      </c>
      <c r="I3005" t="e">
        <f>SQRT(($C$5/2)^2-($C$5/2)^2*'(OLD) bottom seam length'!H3005^2/($C$6/2)^2)</f>
        <v>#DIV/0!</v>
      </c>
      <c r="K3005" s="136">
        <f t="shared" si="463"/>
        <v>59880</v>
      </c>
      <c r="L3005" t="e">
        <f>SQRT(($C$5/2)^2-($C$5/2)^2*'(OLD) bottom seam length'!K3005^2/($C$6/2)^2)</f>
        <v>#DIV/0!</v>
      </c>
      <c r="O3005" s="136">
        <f t="shared" si="464"/>
        <v>59880</v>
      </c>
      <c r="P3005" t="b">
        <f t="shared" si="465"/>
        <v>0</v>
      </c>
      <c r="T3005" s="136">
        <f t="shared" si="466"/>
        <v>59860</v>
      </c>
      <c r="U3005" t="e">
        <f>SQRT(($U$6/2)^2-($U$6/2)^2*'(OLD) bottom seam length'!T3005^2/($U$7/2)^2)</f>
        <v>#VALUE!</v>
      </c>
      <c r="W3005" s="136">
        <f t="shared" si="467"/>
        <v>59860</v>
      </c>
      <c r="X3005" t="e">
        <f>SQRT(($U$6/2)^2-($U$6/2)^2*'(OLD) bottom seam length'!W3005^2/($U$7/2)^2)</f>
        <v>#VALUE!</v>
      </c>
      <c r="Z3005" s="136">
        <f t="shared" si="468"/>
        <v>59860</v>
      </c>
      <c r="AA3005" t="e">
        <f>SQRT(($U$6/2)^2-($U$6/2)^2*'(OLD) bottom seam length'!Z3005^2/($U$7/2)^2)</f>
        <v>#VALUE!</v>
      </c>
      <c r="AC3005" s="136">
        <f t="shared" si="469"/>
        <v>59860</v>
      </c>
      <c r="AD3005" t="e">
        <f>SQRT(($U$6/2)^2-($U$6/2)^2*'(OLD) bottom seam length'!AC3005^2/($U$7/2)^2)</f>
        <v>#VALUE!</v>
      </c>
    </row>
    <row r="3006" spans="2:30">
      <c r="B3006" s="136">
        <f t="shared" si="460"/>
        <v>59900</v>
      </c>
      <c r="C3006" t="e">
        <f>SQRT(($C$5/2)^2-($C$5/2)^2*'(OLD) bottom seam length'!B3006^2/($C$6/2)^2)</f>
        <v>#DIV/0!</v>
      </c>
      <c r="E3006" s="136">
        <f t="shared" si="461"/>
        <v>59900</v>
      </c>
      <c r="F3006" t="e">
        <f>SQRT(($C$5/2)^2-($C$5/2)^2*'(OLD) bottom seam length'!E3006^2/($C$6/2)^2)</f>
        <v>#DIV/0!</v>
      </c>
      <c r="H3006" s="136">
        <f t="shared" si="462"/>
        <v>59900</v>
      </c>
      <c r="I3006" t="e">
        <f>SQRT(($C$5/2)^2-($C$5/2)^2*'(OLD) bottom seam length'!H3006^2/($C$6/2)^2)</f>
        <v>#DIV/0!</v>
      </c>
      <c r="K3006" s="136">
        <f t="shared" si="463"/>
        <v>59900</v>
      </c>
      <c r="L3006" t="e">
        <f>SQRT(($C$5/2)^2-($C$5/2)^2*'(OLD) bottom seam length'!K3006^2/($C$6/2)^2)</f>
        <v>#DIV/0!</v>
      </c>
      <c r="O3006" s="136">
        <f t="shared" si="464"/>
        <v>59900</v>
      </c>
      <c r="P3006" t="b">
        <f t="shared" si="465"/>
        <v>0</v>
      </c>
      <c r="T3006" s="136">
        <f t="shared" si="466"/>
        <v>59880</v>
      </c>
      <c r="U3006" t="e">
        <f>SQRT(($U$6/2)^2-($U$6/2)^2*'(OLD) bottom seam length'!T3006^2/($U$7/2)^2)</f>
        <v>#VALUE!</v>
      </c>
      <c r="W3006" s="136">
        <f t="shared" si="467"/>
        <v>59880</v>
      </c>
      <c r="X3006" t="e">
        <f>SQRT(($U$6/2)^2-($U$6/2)^2*'(OLD) bottom seam length'!W3006^2/($U$7/2)^2)</f>
        <v>#VALUE!</v>
      </c>
      <c r="Z3006" s="136">
        <f t="shared" si="468"/>
        <v>59880</v>
      </c>
      <c r="AA3006" t="e">
        <f>SQRT(($U$6/2)^2-($U$6/2)^2*'(OLD) bottom seam length'!Z3006^2/($U$7/2)^2)</f>
        <v>#VALUE!</v>
      </c>
      <c r="AC3006" s="136">
        <f t="shared" si="469"/>
        <v>59880</v>
      </c>
      <c r="AD3006" t="e">
        <f>SQRT(($U$6/2)^2-($U$6/2)^2*'(OLD) bottom seam length'!AC3006^2/($U$7/2)^2)</f>
        <v>#VALUE!</v>
      </c>
    </row>
    <row r="3007" spans="2:30">
      <c r="B3007" s="136">
        <f t="shared" si="460"/>
        <v>59920</v>
      </c>
      <c r="C3007" t="e">
        <f>SQRT(($C$5/2)^2-($C$5/2)^2*'(OLD) bottom seam length'!B3007^2/($C$6/2)^2)</f>
        <v>#DIV/0!</v>
      </c>
      <c r="E3007" s="136">
        <f t="shared" si="461"/>
        <v>59920</v>
      </c>
      <c r="F3007" t="e">
        <f>SQRT(($C$5/2)^2-($C$5/2)^2*'(OLD) bottom seam length'!E3007^2/($C$6/2)^2)</f>
        <v>#DIV/0!</v>
      </c>
      <c r="H3007" s="136">
        <f t="shared" si="462"/>
        <v>59920</v>
      </c>
      <c r="I3007" t="e">
        <f>SQRT(($C$5/2)^2-($C$5/2)^2*'(OLD) bottom seam length'!H3007^2/($C$6/2)^2)</f>
        <v>#DIV/0!</v>
      </c>
      <c r="K3007" s="136">
        <f t="shared" si="463"/>
        <v>59920</v>
      </c>
      <c r="L3007" t="e">
        <f>SQRT(($C$5/2)^2-($C$5/2)^2*'(OLD) bottom seam length'!K3007^2/($C$6/2)^2)</f>
        <v>#DIV/0!</v>
      </c>
      <c r="O3007" s="136">
        <f t="shared" si="464"/>
        <v>59920</v>
      </c>
      <c r="P3007" t="b">
        <f t="shared" si="465"/>
        <v>0</v>
      </c>
      <c r="T3007" s="136">
        <f t="shared" si="466"/>
        <v>59900</v>
      </c>
      <c r="U3007" t="e">
        <f>SQRT(($U$6/2)^2-($U$6/2)^2*'(OLD) bottom seam length'!T3007^2/($U$7/2)^2)</f>
        <v>#VALUE!</v>
      </c>
      <c r="W3007" s="136">
        <f t="shared" si="467"/>
        <v>59900</v>
      </c>
      <c r="X3007" t="e">
        <f>SQRT(($U$6/2)^2-($U$6/2)^2*'(OLD) bottom seam length'!W3007^2/($U$7/2)^2)</f>
        <v>#VALUE!</v>
      </c>
      <c r="Z3007" s="136">
        <f t="shared" si="468"/>
        <v>59900</v>
      </c>
      <c r="AA3007" t="e">
        <f>SQRT(($U$6/2)^2-($U$6/2)^2*'(OLD) bottom seam length'!Z3007^2/($U$7/2)^2)</f>
        <v>#VALUE!</v>
      </c>
      <c r="AC3007" s="136">
        <f t="shared" si="469"/>
        <v>59900</v>
      </c>
      <c r="AD3007" t="e">
        <f>SQRT(($U$6/2)^2-($U$6/2)^2*'(OLD) bottom seam length'!AC3007^2/($U$7/2)^2)</f>
        <v>#VALUE!</v>
      </c>
    </row>
    <row r="3008" spans="2:30">
      <c r="B3008" s="136">
        <f t="shared" si="460"/>
        <v>59940</v>
      </c>
      <c r="C3008" t="e">
        <f>SQRT(($C$5/2)^2-($C$5/2)^2*'(OLD) bottom seam length'!B3008^2/($C$6/2)^2)</f>
        <v>#DIV/0!</v>
      </c>
      <c r="E3008" s="136">
        <f t="shared" si="461"/>
        <v>59940</v>
      </c>
      <c r="F3008" t="e">
        <f>SQRT(($C$5/2)^2-($C$5/2)^2*'(OLD) bottom seam length'!E3008^2/($C$6/2)^2)</f>
        <v>#DIV/0!</v>
      </c>
      <c r="H3008" s="136">
        <f t="shared" si="462"/>
        <v>59940</v>
      </c>
      <c r="I3008" t="e">
        <f>SQRT(($C$5/2)^2-($C$5/2)^2*'(OLD) bottom seam length'!H3008^2/($C$6/2)^2)</f>
        <v>#DIV/0!</v>
      </c>
      <c r="K3008" s="136">
        <f t="shared" si="463"/>
        <v>59940</v>
      </c>
      <c r="L3008" t="e">
        <f>SQRT(($C$5/2)^2-($C$5/2)^2*'(OLD) bottom seam length'!K3008^2/($C$6/2)^2)</f>
        <v>#DIV/0!</v>
      </c>
      <c r="O3008" s="136">
        <f t="shared" si="464"/>
        <v>59940</v>
      </c>
      <c r="P3008" t="b">
        <f t="shared" si="465"/>
        <v>0</v>
      </c>
      <c r="T3008" s="136">
        <f t="shared" si="466"/>
        <v>59920</v>
      </c>
      <c r="U3008" t="e">
        <f>SQRT(($U$6/2)^2-($U$6/2)^2*'(OLD) bottom seam length'!T3008^2/($U$7/2)^2)</f>
        <v>#VALUE!</v>
      </c>
      <c r="W3008" s="136">
        <f t="shared" si="467"/>
        <v>59920</v>
      </c>
      <c r="X3008" t="e">
        <f>SQRT(($U$6/2)^2-($U$6/2)^2*'(OLD) bottom seam length'!W3008^2/($U$7/2)^2)</f>
        <v>#VALUE!</v>
      </c>
      <c r="Z3008" s="136">
        <f t="shared" si="468"/>
        <v>59920</v>
      </c>
      <c r="AA3008" t="e">
        <f>SQRT(($U$6/2)^2-($U$6/2)^2*'(OLD) bottom seam length'!Z3008^2/($U$7/2)^2)</f>
        <v>#VALUE!</v>
      </c>
      <c r="AC3008" s="136">
        <f t="shared" si="469"/>
        <v>59920</v>
      </c>
      <c r="AD3008" t="e">
        <f>SQRT(($U$6/2)^2-($U$6/2)^2*'(OLD) bottom seam length'!AC3008^2/($U$7/2)^2)</f>
        <v>#VALUE!</v>
      </c>
    </row>
    <row r="3009" spans="2:30">
      <c r="B3009" s="136">
        <f t="shared" si="460"/>
        <v>59960</v>
      </c>
      <c r="C3009" t="e">
        <f>SQRT(($C$5/2)^2-($C$5/2)^2*'(OLD) bottom seam length'!B3009^2/($C$6/2)^2)</f>
        <v>#DIV/0!</v>
      </c>
      <c r="E3009" s="136">
        <f t="shared" si="461"/>
        <v>59960</v>
      </c>
      <c r="F3009" t="e">
        <f>SQRT(($C$5/2)^2-($C$5/2)^2*'(OLD) bottom seam length'!E3009^2/($C$6/2)^2)</f>
        <v>#DIV/0!</v>
      </c>
      <c r="H3009" s="136">
        <f t="shared" si="462"/>
        <v>59960</v>
      </c>
      <c r="I3009" t="e">
        <f>SQRT(($C$5/2)^2-($C$5/2)^2*'(OLD) bottom seam length'!H3009^2/($C$6/2)^2)</f>
        <v>#DIV/0!</v>
      </c>
      <c r="K3009" s="136">
        <f t="shared" si="463"/>
        <v>59960</v>
      </c>
      <c r="L3009" t="e">
        <f>SQRT(($C$5/2)^2-($C$5/2)^2*'(OLD) bottom seam length'!K3009^2/($C$6/2)^2)</f>
        <v>#DIV/0!</v>
      </c>
      <c r="O3009" s="136">
        <f t="shared" si="464"/>
        <v>59960</v>
      </c>
      <c r="P3009" t="b">
        <f t="shared" si="465"/>
        <v>0</v>
      </c>
      <c r="T3009" s="136">
        <f t="shared" si="466"/>
        <v>59940</v>
      </c>
      <c r="U3009" t="e">
        <f>SQRT(($U$6/2)^2-($U$6/2)^2*'(OLD) bottom seam length'!T3009^2/($U$7/2)^2)</f>
        <v>#VALUE!</v>
      </c>
      <c r="W3009" s="136">
        <f t="shared" si="467"/>
        <v>59940</v>
      </c>
      <c r="X3009" t="e">
        <f>SQRT(($U$6/2)^2-($U$6/2)^2*'(OLD) bottom seam length'!W3009^2/($U$7/2)^2)</f>
        <v>#VALUE!</v>
      </c>
      <c r="Z3009" s="136">
        <f t="shared" si="468"/>
        <v>59940</v>
      </c>
      <c r="AA3009" t="e">
        <f>SQRT(($U$6/2)^2-($U$6/2)^2*'(OLD) bottom seam length'!Z3009^2/($U$7/2)^2)</f>
        <v>#VALUE!</v>
      </c>
      <c r="AC3009" s="136">
        <f t="shared" si="469"/>
        <v>59940</v>
      </c>
      <c r="AD3009" t="e">
        <f>SQRT(($U$6/2)^2-($U$6/2)^2*'(OLD) bottom seam length'!AC3009^2/($U$7/2)^2)</f>
        <v>#VALUE!</v>
      </c>
    </row>
    <row r="3010" spans="2:30">
      <c r="B3010" s="136">
        <f t="shared" si="460"/>
        <v>59980</v>
      </c>
      <c r="C3010" t="e">
        <f>SQRT(($C$5/2)^2-($C$5/2)^2*'(OLD) bottom seam length'!B3010^2/($C$6/2)^2)</f>
        <v>#DIV/0!</v>
      </c>
      <c r="E3010" s="136">
        <f t="shared" si="461"/>
        <v>59980</v>
      </c>
      <c r="F3010" t="e">
        <f>SQRT(($C$5/2)^2-($C$5/2)^2*'(OLD) bottom seam length'!E3010^2/($C$6/2)^2)</f>
        <v>#DIV/0!</v>
      </c>
      <c r="H3010" s="136">
        <f t="shared" si="462"/>
        <v>59980</v>
      </c>
      <c r="I3010" t="e">
        <f>SQRT(($C$5/2)^2-($C$5/2)^2*'(OLD) bottom seam length'!H3010^2/($C$6/2)^2)</f>
        <v>#DIV/0!</v>
      </c>
      <c r="K3010" s="136">
        <f t="shared" si="463"/>
        <v>59980</v>
      </c>
      <c r="L3010" t="e">
        <f>SQRT(($C$5/2)^2-($C$5/2)^2*'(OLD) bottom seam length'!K3010^2/($C$6/2)^2)</f>
        <v>#DIV/0!</v>
      </c>
      <c r="O3010" s="136">
        <f t="shared" si="464"/>
        <v>59980</v>
      </c>
      <c r="P3010" t="b">
        <f t="shared" si="465"/>
        <v>0</v>
      </c>
      <c r="T3010" s="136">
        <f t="shared" si="466"/>
        <v>59960</v>
      </c>
      <c r="U3010" t="e">
        <f>SQRT(($U$6/2)^2-($U$6/2)^2*'(OLD) bottom seam length'!T3010^2/($U$7/2)^2)</f>
        <v>#VALUE!</v>
      </c>
      <c r="W3010" s="136">
        <f t="shared" si="467"/>
        <v>59960</v>
      </c>
      <c r="X3010" t="e">
        <f>SQRT(($U$6/2)^2-($U$6/2)^2*'(OLD) bottom seam length'!W3010^2/($U$7/2)^2)</f>
        <v>#VALUE!</v>
      </c>
      <c r="Z3010" s="136">
        <f t="shared" si="468"/>
        <v>59960</v>
      </c>
      <c r="AA3010" t="e">
        <f>SQRT(($U$6/2)^2-($U$6/2)^2*'(OLD) bottom seam length'!Z3010^2/($U$7/2)^2)</f>
        <v>#VALUE!</v>
      </c>
      <c r="AC3010" s="136">
        <f t="shared" si="469"/>
        <v>59960</v>
      </c>
      <c r="AD3010" t="e">
        <f>SQRT(($U$6/2)^2-($U$6/2)^2*'(OLD) bottom seam length'!AC3010^2/($U$7/2)^2)</f>
        <v>#VALUE!</v>
      </c>
    </row>
    <row r="3011" spans="2:30">
      <c r="B3011" s="136">
        <f t="shared" si="460"/>
        <v>60000</v>
      </c>
      <c r="C3011" t="e">
        <f>SQRT(($C$5/2)^2-($C$5/2)^2*'(OLD) bottom seam length'!B3011^2/($C$6/2)^2)</f>
        <v>#DIV/0!</v>
      </c>
      <c r="E3011" s="136">
        <f t="shared" si="461"/>
        <v>60000</v>
      </c>
      <c r="F3011" t="e">
        <f>SQRT(($C$5/2)^2-($C$5/2)^2*'(OLD) bottom seam length'!E3011^2/($C$6/2)^2)</f>
        <v>#DIV/0!</v>
      </c>
      <c r="H3011" s="136">
        <f t="shared" si="462"/>
        <v>60000</v>
      </c>
      <c r="I3011" t="e">
        <f>SQRT(($C$5/2)^2-($C$5/2)^2*'(OLD) bottom seam length'!H3011^2/($C$6/2)^2)</f>
        <v>#DIV/0!</v>
      </c>
      <c r="K3011" s="136">
        <f t="shared" si="463"/>
        <v>60000</v>
      </c>
      <c r="L3011" t="e">
        <f>SQRT(($C$5/2)^2-($C$5/2)^2*'(OLD) bottom seam length'!K3011^2/($C$6/2)^2)</f>
        <v>#DIV/0!</v>
      </c>
      <c r="O3011" s="136">
        <f t="shared" si="464"/>
        <v>60000</v>
      </c>
      <c r="P3011" t="b">
        <f t="shared" si="465"/>
        <v>0</v>
      </c>
      <c r="T3011" s="136">
        <f t="shared" si="466"/>
        <v>59980</v>
      </c>
      <c r="U3011" t="e">
        <f>SQRT(($U$6/2)^2-($U$6/2)^2*'(OLD) bottom seam length'!T3011^2/($U$7/2)^2)</f>
        <v>#VALUE!</v>
      </c>
      <c r="W3011" s="136">
        <f t="shared" si="467"/>
        <v>59980</v>
      </c>
      <c r="X3011" t="e">
        <f>SQRT(($U$6/2)^2-($U$6/2)^2*'(OLD) bottom seam length'!W3011^2/($U$7/2)^2)</f>
        <v>#VALUE!</v>
      </c>
      <c r="Z3011" s="136">
        <f t="shared" si="468"/>
        <v>59980</v>
      </c>
      <c r="AA3011" t="e">
        <f>SQRT(($U$6/2)^2-($U$6/2)^2*'(OLD) bottom seam length'!Z3011^2/($U$7/2)^2)</f>
        <v>#VALUE!</v>
      </c>
      <c r="AC3011" s="136">
        <f t="shared" si="469"/>
        <v>59980</v>
      </c>
      <c r="AD3011" t="e">
        <f>SQRT(($U$6/2)^2-($U$6/2)^2*'(OLD) bottom seam length'!AC3011^2/($U$7/2)^2)</f>
        <v>#VALUE!</v>
      </c>
    </row>
    <row r="3012" spans="2:30">
      <c r="B3012" s="136">
        <f t="shared" si="460"/>
        <v>60020</v>
      </c>
      <c r="C3012" t="e">
        <f>SQRT(($C$5/2)^2-($C$5/2)^2*'(OLD) bottom seam length'!B3012^2/($C$6/2)^2)</f>
        <v>#DIV/0!</v>
      </c>
      <c r="E3012" s="136">
        <f t="shared" si="461"/>
        <v>60020</v>
      </c>
      <c r="F3012" t="e">
        <f>SQRT(($C$5/2)^2-($C$5/2)^2*'(OLD) bottom seam length'!E3012^2/($C$6/2)^2)</f>
        <v>#DIV/0!</v>
      </c>
      <c r="H3012" s="136">
        <f t="shared" si="462"/>
        <v>60020</v>
      </c>
      <c r="I3012" t="e">
        <f>SQRT(($C$5/2)^2-($C$5/2)^2*'(OLD) bottom seam length'!H3012^2/($C$6/2)^2)</f>
        <v>#DIV/0!</v>
      </c>
      <c r="K3012" s="136">
        <f t="shared" si="463"/>
        <v>60020</v>
      </c>
      <c r="L3012" t="e">
        <f>SQRT(($C$5/2)^2-($C$5/2)^2*'(OLD) bottom seam length'!K3012^2/($C$6/2)^2)</f>
        <v>#DIV/0!</v>
      </c>
      <c r="O3012" s="136">
        <f t="shared" si="464"/>
        <v>60020</v>
      </c>
      <c r="P3012" t="b">
        <f t="shared" si="465"/>
        <v>0</v>
      </c>
      <c r="T3012" s="136">
        <f t="shared" si="466"/>
        <v>60000</v>
      </c>
      <c r="U3012" t="e">
        <f>SQRT(($U$6/2)^2-($U$6/2)^2*'(OLD) bottom seam length'!T3012^2/($U$7/2)^2)</f>
        <v>#VALUE!</v>
      </c>
      <c r="W3012" s="136">
        <f t="shared" si="467"/>
        <v>60000</v>
      </c>
      <c r="X3012" t="e">
        <f>SQRT(($U$6/2)^2-($U$6/2)^2*'(OLD) bottom seam length'!W3012^2/($U$7/2)^2)</f>
        <v>#VALUE!</v>
      </c>
      <c r="Z3012" s="136">
        <f t="shared" si="468"/>
        <v>60000</v>
      </c>
      <c r="AA3012" t="e">
        <f>SQRT(($U$6/2)^2-($U$6/2)^2*'(OLD) bottom seam length'!Z3012^2/($U$7/2)^2)</f>
        <v>#VALUE!</v>
      </c>
      <c r="AC3012" s="136">
        <f t="shared" si="469"/>
        <v>60000</v>
      </c>
      <c r="AD3012" t="e">
        <f>SQRT(($U$6/2)^2-($U$6/2)^2*'(OLD) bottom seam length'!AC3012^2/($U$7/2)^2)</f>
        <v>#VALUE!</v>
      </c>
    </row>
    <row r="3013" spans="2:30">
      <c r="B3013" s="136">
        <f t="shared" si="460"/>
        <v>60040</v>
      </c>
      <c r="C3013" t="e">
        <f>SQRT(($C$5/2)^2-($C$5/2)^2*'(OLD) bottom seam length'!B3013^2/($C$6/2)^2)</f>
        <v>#DIV/0!</v>
      </c>
      <c r="E3013" s="136">
        <f t="shared" si="461"/>
        <v>60040</v>
      </c>
      <c r="F3013" t="e">
        <f>SQRT(($C$5/2)^2-($C$5/2)^2*'(OLD) bottom seam length'!E3013^2/($C$6/2)^2)</f>
        <v>#DIV/0!</v>
      </c>
      <c r="H3013" s="136">
        <f t="shared" si="462"/>
        <v>60040</v>
      </c>
      <c r="I3013" t="e">
        <f>SQRT(($C$5/2)^2-($C$5/2)^2*'(OLD) bottom seam length'!H3013^2/($C$6/2)^2)</f>
        <v>#DIV/0!</v>
      </c>
      <c r="K3013" s="136">
        <f t="shared" si="463"/>
        <v>60040</v>
      </c>
      <c r="L3013" t="e">
        <f>SQRT(($C$5/2)^2-($C$5/2)^2*'(OLD) bottom seam length'!K3013^2/($C$6/2)^2)</f>
        <v>#DIV/0!</v>
      </c>
      <c r="O3013" s="136">
        <f t="shared" si="464"/>
        <v>60040</v>
      </c>
      <c r="P3013" t="b">
        <f t="shared" si="465"/>
        <v>0</v>
      </c>
      <c r="T3013" s="136">
        <f t="shared" si="466"/>
        <v>60020</v>
      </c>
      <c r="U3013" t="e">
        <f>SQRT(($U$6/2)^2-($U$6/2)^2*'(OLD) bottom seam length'!T3013^2/($U$7/2)^2)</f>
        <v>#VALUE!</v>
      </c>
      <c r="W3013" s="136">
        <f t="shared" si="467"/>
        <v>60020</v>
      </c>
      <c r="X3013" t="e">
        <f>SQRT(($U$6/2)^2-($U$6/2)^2*'(OLD) bottom seam length'!W3013^2/($U$7/2)^2)</f>
        <v>#VALUE!</v>
      </c>
      <c r="Z3013" s="136">
        <f t="shared" si="468"/>
        <v>60020</v>
      </c>
      <c r="AA3013" t="e">
        <f>SQRT(($U$6/2)^2-($U$6/2)^2*'(OLD) bottom seam length'!Z3013^2/($U$7/2)^2)</f>
        <v>#VALUE!</v>
      </c>
      <c r="AC3013" s="136">
        <f t="shared" si="469"/>
        <v>60020</v>
      </c>
      <c r="AD3013" t="e">
        <f>SQRT(($U$6/2)^2-($U$6/2)^2*'(OLD) bottom seam length'!AC3013^2/($U$7/2)^2)</f>
        <v>#VALUE!</v>
      </c>
    </row>
    <row r="3014" spans="2:30">
      <c r="B3014" s="136">
        <f t="shared" si="460"/>
        <v>60060</v>
      </c>
      <c r="C3014" t="e">
        <f>SQRT(($C$5/2)^2-($C$5/2)^2*'(OLD) bottom seam length'!B3014^2/($C$6/2)^2)</f>
        <v>#DIV/0!</v>
      </c>
      <c r="E3014" s="136">
        <f t="shared" si="461"/>
        <v>60060</v>
      </c>
      <c r="F3014" t="e">
        <f>SQRT(($C$5/2)^2-($C$5/2)^2*'(OLD) bottom seam length'!E3014^2/($C$6/2)^2)</f>
        <v>#DIV/0!</v>
      </c>
      <c r="H3014" s="136">
        <f t="shared" si="462"/>
        <v>60060</v>
      </c>
      <c r="I3014" t="e">
        <f>SQRT(($C$5/2)^2-($C$5/2)^2*'(OLD) bottom seam length'!H3014^2/($C$6/2)^2)</f>
        <v>#DIV/0!</v>
      </c>
      <c r="K3014" s="136">
        <f t="shared" si="463"/>
        <v>60060</v>
      </c>
      <c r="L3014" t="e">
        <f>SQRT(($C$5/2)^2-($C$5/2)^2*'(OLD) bottom seam length'!K3014^2/($C$6/2)^2)</f>
        <v>#DIV/0!</v>
      </c>
      <c r="O3014" s="136">
        <f t="shared" si="464"/>
        <v>60060</v>
      </c>
      <c r="P3014" t="b">
        <f t="shared" si="465"/>
        <v>0</v>
      </c>
      <c r="T3014" s="136">
        <f t="shared" si="466"/>
        <v>60040</v>
      </c>
      <c r="U3014" t="e">
        <f>SQRT(($U$6/2)^2-($U$6/2)^2*'(OLD) bottom seam length'!T3014^2/($U$7/2)^2)</f>
        <v>#VALUE!</v>
      </c>
      <c r="W3014" s="136">
        <f t="shared" si="467"/>
        <v>60040</v>
      </c>
      <c r="X3014" t="e">
        <f>SQRT(($U$6/2)^2-($U$6/2)^2*'(OLD) bottom seam length'!W3014^2/($U$7/2)^2)</f>
        <v>#VALUE!</v>
      </c>
      <c r="Z3014" s="136">
        <f t="shared" si="468"/>
        <v>60040</v>
      </c>
      <c r="AA3014" t="e">
        <f>SQRT(($U$6/2)^2-($U$6/2)^2*'(OLD) bottom seam length'!Z3014^2/($U$7/2)^2)</f>
        <v>#VALUE!</v>
      </c>
      <c r="AC3014" s="136">
        <f t="shared" si="469"/>
        <v>60040</v>
      </c>
      <c r="AD3014" t="e">
        <f>SQRT(($U$6/2)^2-($U$6/2)^2*'(OLD) bottom seam length'!AC3014^2/($U$7/2)^2)</f>
        <v>#VALUE!</v>
      </c>
    </row>
    <row r="3015" spans="2:30">
      <c r="B3015" s="136">
        <f t="shared" si="460"/>
        <v>60080</v>
      </c>
      <c r="C3015" t="e">
        <f>SQRT(($C$5/2)^2-($C$5/2)^2*'(OLD) bottom seam length'!B3015^2/($C$6/2)^2)</f>
        <v>#DIV/0!</v>
      </c>
      <c r="E3015" s="136">
        <f t="shared" si="461"/>
        <v>60080</v>
      </c>
      <c r="F3015" t="e">
        <f>SQRT(($C$5/2)^2-($C$5/2)^2*'(OLD) bottom seam length'!E3015^2/($C$6/2)^2)</f>
        <v>#DIV/0!</v>
      </c>
      <c r="H3015" s="136">
        <f t="shared" si="462"/>
        <v>60080</v>
      </c>
      <c r="I3015" t="e">
        <f>SQRT(($C$5/2)^2-($C$5/2)^2*'(OLD) bottom seam length'!H3015^2/($C$6/2)^2)</f>
        <v>#DIV/0!</v>
      </c>
      <c r="K3015" s="136">
        <f t="shared" si="463"/>
        <v>60080</v>
      </c>
      <c r="L3015" t="e">
        <f>SQRT(($C$5/2)^2-($C$5/2)^2*'(OLD) bottom seam length'!K3015^2/($C$6/2)^2)</f>
        <v>#DIV/0!</v>
      </c>
      <c r="O3015" s="136">
        <f t="shared" si="464"/>
        <v>60080</v>
      </c>
      <c r="P3015" t="b">
        <f t="shared" si="465"/>
        <v>0</v>
      </c>
      <c r="T3015" s="136">
        <f t="shared" si="466"/>
        <v>60060</v>
      </c>
      <c r="U3015" t="e">
        <f>SQRT(($U$6/2)^2-($U$6/2)^2*'(OLD) bottom seam length'!T3015^2/($U$7/2)^2)</f>
        <v>#VALUE!</v>
      </c>
      <c r="W3015" s="136">
        <f t="shared" si="467"/>
        <v>60060</v>
      </c>
      <c r="X3015" t="e">
        <f>SQRT(($U$6/2)^2-($U$6/2)^2*'(OLD) bottom seam length'!W3015^2/($U$7/2)^2)</f>
        <v>#VALUE!</v>
      </c>
      <c r="Z3015" s="136">
        <f t="shared" si="468"/>
        <v>60060</v>
      </c>
      <c r="AA3015" t="e">
        <f>SQRT(($U$6/2)^2-($U$6/2)^2*'(OLD) bottom seam length'!Z3015^2/($U$7/2)^2)</f>
        <v>#VALUE!</v>
      </c>
      <c r="AC3015" s="136">
        <f t="shared" si="469"/>
        <v>60060</v>
      </c>
      <c r="AD3015" t="e">
        <f>SQRT(($U$6/2)^2-($U$6/2)^2*'(OLD) bottom seam length'!AC3015^2/($U$7/2)^2)</f>
        <v>#VALUE!</v>
      </c>
    </row>
    <row r="3016" spans="2:30">
      <c r="B3016" s="136">
        <f t="shared" si="460"/>
        <v>60100</v>
      </c>
      <c r="C3016" t="e">
        <f>SQRT(($C$5/2)^2-($C$5/2)^2*'(OLD) bottom seam length'!B3016^2/($C$6/2)^2)</f>
        <v>#DIV/0!</v>
      </c>
      <c r="E3016" s="136">
        <f t="shared" si="461"/>
        <v>60100</v>
      </c>
      <c r="F3016" t="e">
        <f>SQRT(($C$5/2)^2-($C$5/2)^2*'(OLD) bottom seam length'!E3016^2/($C$6/2)^2)</f>
        <v>#DIV/0!</v>
      </c>
      <c r="H3016" s="136">
        <f t="shared" si="462"/>
        <v>60100</v>
      </c>
      <c r="I3016" t="e">
        <f>SQRT(($C$5/2)^2-($C$5/2)^2*'(OLD) bottom seam length'!H3016^2/($C$6/2)^2)</f>
        <v>#DIV/0!</v>
      </c>
      <c r="K3016" s="136">
        <f t="shared" si="463"/>
        <v>60100</v>
      </c>
      <c r="L3016" t="e">
        <f>SQRT(($C$5/2)^2-($C$5/2)^2*'(OLD) bottom seam length'!K3016^2/($C$6/2)^2)</f>
        <v>#DIV/0!</v>
      </c>
      <c r="O3016" s="136">
        <f t="shared" si="464"/>
        <v>60100</v>
      </c>
      <c r="P3016" t="b">
        <f t="shared" si="465"/>
        <v>0</v>
      </c>
      <c r="T3016" s="136">
        <f t="shared" si="466"/>
        <v>60080</v>
      </c>
      <c r="U3016" t="e">
        <f>SQRT(($U$6/2)^2-($U$6/2)^2*'(OLD) bottom seam length'!T3016^2/($U$7/2)^2)</f>
        <v>#VALUE!</v>
      </c>
      <c r="W3016" s="136">
        <f t="shared" si="467"/>
        <v>60080</v>
      </c>
      <c r="X3016" t="e">
        <f>SQRT(($U$6/2)^2-($U$6/2)^2*'(OLD) bottom seam length'!W3016^2/($U$7/2)^2)</f>
        <v>#VALUE!</v>
      </c>
      <c r="Z3016" s="136">
        <f t="shared" si="468"/>
        <v>60080</v>
      </c>
      <c r="AA3016" t="e">
        <f>SQRT(($U$6/2)^2-($U$6/2)^2*'(OLD) bottom seam length'!Z3016^2/($U$7/2)^2)</f>
        <v>#VALUE!</v>
      </c>
      <c r="AC3016" s="136">
        <f t="shared" si="469"/>
        <v>60080</v>
      </c>
      <c r="AD3016" t="e">
        <f>SQRT(($U$6/2)^2-($U$6/2)^2*'(OLD) bottom seam length'!AC3016^2/($U$7/2)^2)</f>
        <v>#VALUE!</v>
      </c>
    </row>
    <row r="3017" spans="2:30">
      <c r="B3017" s="136">
        <f t="shared" si="460"/>
        <v>60120</v>
      </c>
      <c r="C3017" t="e">
        <f>SQRT(($C$5/2)^2-($C$5/2)^2*'(OLD) bottom seam length'!B3017^2/($C$6/2)^2)</f>
        <v>#DIV/0!</v>
      </c>
      <c r="E3017" s="136">
        <f t="shared" si="461"/>
        <v>60120</v>
      </c>
      <c r="F3017" t="e">
        <f>SQRT(($C$5/2)^2-($C$5/2)^2*'(OLD) bottom seam length'!E3017^2/($C$6/2)^2)</f>
        <v>#DIV/0!</v>
      </c>
      <c r="H3017" s="136">
        <f t="shared" si="462"/>
        <v>60120</v>
      </c>
      <c r="I3017" t="e">
        <f>SQRT(($C$5/2)^2-($C$5/2)^2*'(OLD) bottom seam length'!H3017^2/($C$6/2)^2)</f>
        <v>#DIV/0!</v>
      </c>
      <c r="K3017" s="136">
        <f t="shared" si="463"/>
        <v>60120</v>
      </c>
      <c r="L3017" t="e">
        <f>SQRT(($C$5/2)^2-($C$5/2)^2*'(OLD) bottom seam length'!K3017^2/($C$6/2)^2)</f>
        <v>#DIV/0!</v>
      </c>
      <c r="O3017" s="136">
        <f t="shared" si="464"/>
        <v>60120</v>
      </c>
      <c r="P3017" t="b">
        <f t="shared" si="465"/>
        <v>0</v>
      </c>
      <c r="T3017" s="136">
        <f t="shared" si="466"/>
        <v>60100</v>
      </c>
      <c r="U3017" t="e">
        <f>SQRT(($U$6/2)^2-($U$6/2)^2*'(OLD) bottom seam length'!T3017^2/($U$7/2)^2)</f>
        <v>#VALUE!</v>
      </c>
      <c r="W3017" s="136">
        <f t="shared" si="467"/>
        <v>60100</v>
      </c>
      <c r="X3017" t="e">
        <f>SQRT(($U$6/2)^2-($U$6/2)^2*'(OLD) bottom seam length'!W3017^2/($U$7/2)^2)</f>
        <v>#VALUE!</v>
      </c>
      <c r="Z3017" s="136">
        <f t="shared" si="468"/>
        <v>60100</v>
      </c>
      <c r="AA3017" t="e">
        <f>SQRT(($U$6/2)^2-($U$6/2)^2*'(OLD) bottom seam length'!Z3017^2/($U$7/2)^2)</f>
        <v>#VALUE!</v>
      </c>
      <c r="AC3017" s="136">
        <f t="shared" si="469"/>
        <v>60100</v>
      </c>
      <c r="AD3017" t="e">
        <f>SQRT(($U$6/2)^2-($U$6/2)^2*'(OLD) bottom seam length'!AC3017^2/($U$7/2)^2)</f>
        <v>#VALUE!</v>
      </c>
    </row>
    <row r="3018" spans="2:30">
      <c r="B3018" s="136">
        <f t="shared" si="460"/>
        <v>60140</v>
      </c>
      <c r="C3018" t="e">
        <f>SQRT(($C$5/2)^2-($C$5/2)^2*'(OLD) bottom seam length'!B3018^2/($C$6/2)^2)</f>
        <v>#DIV/0!</v>
      </c>
      <c r="E3018" s="136">
        <f t="shared" si="461"/>
        <v>60140</v>
      </c>
      <c r="F3018" t="e">
        <f>SQRT(($C$5/2)^2-($C$5/2)^2*'(OLD) bottom seam length'!E3018^2/($C$6/2)^2)</f>
        <v>#DIV/0!</v>
      </c>
      <c r="H3018" s="136">
        <f t="shared" si="462"/>
        <v>60140</v>
      </c>
      <c r="I3018" t="e">
        <f>SQRT(($C$5/2)^2-($C$5/2)^2*'(OLD) bottom seam length'!H3018^2/($C$6/2)^2)</f>
        <v>#DIV/0!</v>
      </c>
      <c r="K3018" s="136">
        <f t="shared" si="463"/>
        <v>60140</v>
      </c>
      <c r="L3018" t="e">
        <f>SQRT(($C$5/2)^2-($C$5/2)^2*'(OLD) bottom seam length'!K3018^2/($C$6/2)^2)</f>
        <v>#DIV/0!</v>
      </c>
      <c r="O3018" s="136">
        <f t="shared" si="464"/>
        <v>60140</v>
      </c>
      <c r="P3018" t="b">
        <f t="shared" si="465"/>
        <v>0</v>
      </c>
      <c r="T3018" s="136">
        <f t="shared" si="466"/>
        <v>60120</v>
      </c>
      <c r="U3018" t="e">
        <f>SQRT(($U$6/2)^2-($U$6/2)^2*'(OLD) bottom seam length'!T3018^2/($U$7/2)^2)</f>
        <v>#VALUE!</v>
      </c>
      <c r="W3018" s="136">
        <f t="shared" si="467"/>
        <v>60120</v>
      </c>
      <c r="X3018" t="e">
        <f>SQRT(($U$6/2)^2-($U$6/2)^2*'(OLD) bottom seam length'!W3018^2/($U$7/2)^2)</f>
        <v>#VALUE!</v>
      </c>
      <c r="Z3018" s="136">
        <f t="shared" si="468"/>
        <v>60120</v>
      </c>
      <c r="AA3018" t="e">
        <f>SQRT(($U$6/2)^2-($U$6/2)^2*'(OLD) bottom seam length'!Z3018^2/($U$7/2)^2)</f>
        <v>#VALUE!</v>
      </c>
      <c r="AC3018" s="136">
        <f t="shared" si="469"/>
        <v>60120</v>
      </c>
      <c r="AD3018" t="e">
        <f>SQRT(($U$6/2)^2-($U$6/2)^2*'(OLD) bottom seam length'!AC3018^2/($U$7/2)^2)</f>
        <v>#VALUE!</v>
      </c>
    </row>
    <row r="3019" spans="2:30">
      <c r="B3019" s="136">
        <f t="shared" si="460"/>
        <v>60160</v>
      </c>
      <c r="C3019" t="e">
        <f>SQRT(($C$5/2)^2-($C$5/2)^2*'(OLD) bottom seam length'!B3019^2/($C$6/2)^2)</f>
        <v>#DIV/0!</v>
      </c>
      <c r="E3019" s="136">
        <f t="shared" si="461"/>
        <v>60160</v>
      </c>
      <c r="F3019" t="e">
        <f>SQRT(($C$5/2)^2-($C$5/2)^2*'(OLD) bottom seam length'!E3019^2/($C$6/2)^2)</f>
        <v>#DIV/0!</v>
      </c>
      <c r="H3019" s="136">
        <f t="shared" si="462"/>
        <v>60160</v>
      </c>
      <c r="I3019" t="e">
        <f>SQRT(($C$5/2)^2-($C$5/2)^2*'(OLD) bottom seam length'!H3019^2/($C$6/2)^2)</f>
        <v>#DIV/0!</v>
      </c>
      <c r="K3019" s="136">
        <f t="shared" si="463"/>
        <v>60160</v>
      </c>
      <c r="L3019" t="e">
        <f>SQRT(($C$5/2)^2-($C$5/2)^2*'(OLD) bottom seam length'!K3019^2/($C$6/2)^2)</f>
        <v>#DIV/0!</v>
      </c>
      <c r="O3019" s="136">
        <f t="shared" si="464"/>
        <v>60160</v>
      </c>
      <c r="P3019" t="b">
        <f t="shared" si="465"/>
        <v>0</v>
      </c>
      <c r="T3019" s="136">
        <f t="shared" si="466"/>
        <v>60140</v>
      </c>
      <c r="U3019" t="e">
        <f>SQRT(($U$6/2)^2-($U$6/2)^2*'(OLD) bottom seam length'!T3019^2/($U$7/2)^2)</f>
        <v>#VALUE!</v>
      </c>
      <c r="W3019" s="136">
        <f t="shared" si="467"/>
        <v>60140</v>
      </c>
      <c r="X3019" t="e">
        <f>SQRT(($U$6/2)^2-($U$6/2)^2*'(OLD) bottom seam length'!W3019^2/($U$7/2)^2)</f>
        <v>#VALUE!</v>
      </c>
      <c r="Z3019" s="136">
        <f t="shared" si="468"/>
        <v>60140</v>
      </c>
      <c r="AA3019" t="e">
        <f>SQRT(($U$6/2)^2-($U$6/2)^2*'(OLD) bottom seam length'!Z3019^2/($U$7/2)^2)</f>
        <v>#VALUE!</v>
      </c>
      <c r="AC3019" s="136">
        <f t="shared" si="469"/>
        <v>60140</v>
      </c>
      <c r="AD3019" t="e">
        <f>SQRT(($U$6/2)^2-($U$6/2)^2*'(OLD) bottom seam length'!AC3019^2/($U$7/2)^2)</f>
        <v>#VALUE!</v>
      </c>
    </row>
    <row r="3020" spans="2:30">
      <c r="B3020" s="136">
        <f t="shared" ref="B3020:B3083" si="470">B3019+$C$7</f>
        <v>60180</v>
      </c>
      <c r="C3020" t="e">
        <f>SQRT(($C$5/2)^2-($C$5/2)^2*'(OLD) bottom seam length'!B3020^2/($C$6/2)^2)</f>
        <v>#DIV/0!</v>
      </c>
      <c r="E3020" s="136">
        <f t="shared" ref="E3020:E3083" si="471">E3019+$C$7</f>
        <v>60180</v>
      </c>
      <c r="F3020" t="e">
        <f>SQRT(($C$5/2)^2-($C$5/2)^2*'(OLD) bottom seam length'!E3020^2/($C$6/2)^2)</f>
        <v>#DIV/0!</v>
      </c>
      <c r="H3020" s="136">
        <f t="shared" ref="H3020:H3083" si="472">H3019+$C$7</f>
        <v>60180</v>
      </c>
      <c r="I3020" t="e">
        <f>SQRT(($C$5/2)^2-($C$5/2)^2*'(OLD) bottom seam length'!H3020^2/($C$6/2)^2)</f>
        <v>#DIV/0!</v>
      </c>
      <c r="K3020" s="136">
        <f t="shared" ref="K3020:K3083" si="473">K3019+$C$7</f>
        <v>60180</v>
      </c>
      <c r="L3020" t="e">
        <f>SQRT(($C$5/2)^2-($C$5/2)^2*'(OLD) bottom seam length'!K3020^2/($C$6/2)^2)</f>
        <v>#DIV/0!</v>
      </c>
      <c r="O3020" s="136">
        <f t="shared" ref="O3020:O3083" si="474">O3019+$C$7</f>
        <v>60180</v>
      </c>
      <c r="P3020" t="b">
        <f t="shared" ref="P3020:P3083" si="475">IF(O3020&lt;=$P$6,$P$5)</f>
        <v>0</v>
      </c>
      <c r="T3020" s="136">
        <f t="shared" si="466"/>
        <v>60160</v>
      </c>
      <c r="U3020" t="e">
        <f>SQRT(($U$6/2)^2-($U$6/2)^2*'(OLD) bottom seam length'!T3020^2/($U$7/2)^2)</f>
        <v>#VALUE!</v>
      </c>
      <c r="W3020" s="136">
        <f t="shared" si="467"/>
        <v>60160</v>
      </c>
      <c r="X3020" t="e">
        <f>SQRT(($U$6/2)^2-($U$6/2)^2*'(OLD) bottom seam length'!W3020^2/($U$7/2)^2)</f>
        <v>#VALUE!</v>
      </c>
      <c r="Z3020" s="136">
        <f t="shared" si="468"/>
        <v>60160</v>
      </c>
      <c r="AA3020" t="e">
        <f>SQRT(($U$6/2)^2-($U$6/2)^2*'(OLD) bottom seam length'!Z3020^2/($U$7/2)^2)</f>
        <v>#VALUE!</v>
      </c>
      <c r="AC3020" s="136">
        <f t="shared" si="469"/>
        <v>60160</v>
      </c>
      <c r="AD3020" t="e">
        <f>SQRT(($U$6/2)^2-($U$6/2)^2*'(OLD) bottom seam length'!AC3020^2/($U$7/2)^2)</f>
        <v>#VALUE!</v>
      </c>
    </row>
    <row r="3021" spans="2:30">
      <c r="B3021" s="136">
        <f t="shared" si="470"/>
        <v>60200</v>
      </c>
      <c r="C3021" t="e">
        <f>SQRT(($C$5/2)^2-($C$5/2)^2*'(OLD) bottom seam length'!B3021^2/($C$6/2)^2)</f>
        <v>#DIV/0!</v>
      </c>
      <c r="E3021" s="136">
        <f t="shared" si="471"/>
        <v>60200</v>
      </c>
      <c r="F3021" t="e">
        <f>SQRT(($C$5/2)^2-($C$5/2)^2*'(OLD) bottom seam length'!E3021^2/($C$6/2)^2)</f>
        <v>#DIV/0!</v>
      </c>
      <c r="H3021" s="136">
        <f t="shared" si="472"/>
        <v>60200</v>
      </c>
      <c r="I3021" t="e">
        <f>SQRT(($C$5/2)^2-($C$5/2)^2*'(OLD) bottom seam length'!H3021^2/($C$6/2)^2)</f>
        <v>#DIV/0!</v>
      </c>
      <c r="K3021" s="136">
        <f t="shared" si="473"/>
        <v>60200</v>
      </c>
      <c r="L3021" t="e">
        <f>SQRT(($C$5/2)^2-($C$5/2)^2*'(OLD) bottom seam length'!K3021^2/($C$6/2)^2)</f>
        <v>#DIV/0!</v>
      </c>
      <c r="O3021" s="136">
        <f t="shared" si="474"/>
        <v>60200</v>
      </c>
      <c r="P3021" t="b">
        <f t="shared" si="475"/>
        <v>0</v>
      </c>
      <c r="T3021" s="136">
        <f t="shared" ref="T3021:T3084" si="476">T3020+$C$7</f>
        <v>60180</v>
      </c>
      <c r="U3021" t="e">
        <f>SQRT(($U$6/2)^2-($U$6/2)^2*'(OLD) bottom seam length'!T3021^2/($U$7/2)^2)</f>
        <v>#VALUE!</v>
      </c>
      <c r="W3021" s="136">
        <f t="shared" ref="W3021:W3084" si="477">W3020+$C$7</f>
        <v>60180</v>
      </c>
      <c r="X3021" t="e">
        <f>SQRT(($U$6/2)^2-($U$6/2)^2*'(OLD) bottom seam length'!W3021^2/($U$7/2)^2)</f>
        <v>#VALUE!</v>
      </c>
      <c r="Z3021" s="136">
        <f t="shared" ref="Z3021:Z3084" si="478">Z3020+$C$7</f>
        <v>60180</v>
      </c>
      <c r="AA3021" t="e">
        <f>SQRT(($U$6/2)^2-($U$6/2)^2*'(OLD) bottom seam length'!Z3021^2/($U$7/2)^2)</f>
        <v>#VALUE!</v>
      </c>
      <c r="AC3021" s="136">
        <f t="shared" ref="AC3021:AC3084" si="479">AC3020+$C$7</f>
        <v>60180</v>
      </c>
      <c r="AD3021" t="e">
        <f>SQRT(($U$6/2)^2-($U$6/2)^2*'(OLD) bottom seam length'!AC3021^2/($U$7/2)^2)</f>
        <v>#VALUE!</v>
      </c>
    </row>
    <row r="3022" spans="2:30">
      <c r="B3022" s="136">
        <f t="shared" si="470"/>
        <v>60220</v>
      </c>
      <c r="C3022" t="e">
        <f>SQRT(($C$5/2)^2-($C$5/2)^2*'(OLD) bottom seam length'!B3022^2/($C$6/2)^2)</f>
        <v>#DIV/0!</v>
      </c>
      <c r="E3022" s="136">
        <f t="shared" si="471"/>
        <v>60220</v>
      </c>
      <c r="F3022" t="e">
        <f>SQRT(($C$5/2)^2-($C$5/2)^2*'(OLD) bottom seam length'!E3022^2/($C$6/2)^2)</f>
        <v>#DIV/0!</v>
      </c>
      <c r="H3022" s="136">
        <f t="shared" si="472"/>
        <v>60220</v>
      </c>
      <c r="I3022" t="e">
        <f>SQRT(($C$5/2)^2-($C$5/2)^2*'(OLD) bottom seam length'!H3022^2/($C$6/2)^2)</f>
        <v>#DIV/0!</v>
      </c>
      <c r="K3022" s="136">
        <f t="shared" si="473"/>
        <v>60220</v>
      </c>
      <c r="L3022" t="e">
        <f>SQRT(($C$5/2)^2-($C$5/2)^2*'(OLD) bottom seam length'!K3022^2/($C$6/2)^2)</f>
        <v>#DIV/0!</v>
      </c>
      <c r="O3022" s="136">
        <f t="shared" si="474"/>
        <v>60220</v>
      </c>
      <c r="P3022" t="b">
        <f t="shared" si="475"/>
        <v>0</v>
      </c>
      <c r="T3022" s="136">
        <f t="shared" si="476"/>
        <v>60200</v>
      </c>
      <c r="U3022" t="e">
        <f>SQRT(($U$6/2)^2-($U$6/2)^2*'(OLD) bottom seam length'!T3022^2/($U$7/2)^2)</f>
        <v>#VALUE!</v>
      </c>
      <c r="W3022" s="136">
        <f t="shared" si="477"/>
        <v>60200</v>
      </c>
      <c r="X3022" t="e">
        <f>SQRT(($U$6/2)^2-($U$6/2)^2*'(OLD) bottom seam length'!W3022^2/($U$7/2)^2)</f>
        <v>#VALUE!</v>
      </c>
      <c r="Z3022" s="136">
        <f t="shared" si="478"/>
        <v>60200</v>
      </c>
      <c r="AA3022" t="e">
        <f>SQRT(($U$6/2)^2-($U$6/2)^2*'(OLD) bottom seam length'!Z3022^2/($U$7/2)^2)</f>
        <v>#VALUE!</v>
      </c>
      <c r="AC3022" s="136">
        <f t="shared" si="479"/>
        <v>60200</v>
      </c>
      <c r="AD3022" t="e">
        <f>SQRT(($U$6/2)^2-($U$6/2)^2*'(OLD) bottom seam length'!AC3022^2/($U$7/2)^2)</f>
        <v>#VALUE!</v>
      </c>
    </row>
    <row r="3023" spans="2:30">
      <c r="B3023" s="136">
        <f t="shared" si="470"/>
        <v>60240</v>
      </c>
      <c r="C3023" t="e">
        <f>SQRT(($C$5/2)^2-($C$5/2)^2*'(OLD) bottom seam length'!B3023^2/($C$6/2)^2)</f>
        <v>#DIV/0!</v>
      </c>
      <c r="E3023" s="136">
        <f t="shared" si="471"/>
        <v>60240</v>
      </c>
      <c r="F3023" t="e">
        <f>SQRT(($C$5/2)^2-($C$5/2)^2*'(OLD) bottom seam length'!E3023^2/($C$6/2)^2)</f>
        <v>#DIV/0!</v>
      </c>
      <c r="H3023" s="136">
        <f t="shared" si="472"/>
        <v>60240</v>
      </c>
      <c r="I3023" t="e">
        <f>SQRT(($C$5/2)^2-($C$5/2)^2*'(OLD) bottom seam length'!H3023^2/($C$6/2)^2)</f>
        <v>#DIV/0!</v>
      </c>
      <c r="K3023" s="136">
        <f t="shared" si="473"/>
        <v>60240</v>
      </c>
      <c r="L3023" t="e">
        <f>SQRT(($C$5/2)^2-($C$5/2)^2*'(OLD) bottom seam length'!K3023^2/($C$6/2)^2)</f>
        <v>#DIV/0!</v>
      </c>
      <c r="O3023" s="136">
        <f t="shared" si="474"/>
        <v>60240</v>
      </c>
      <c r="P3023" t="b">
        <f t="shared" si="475"/>
        <v>0</v>
      </c>
      <c r="T3023" s="136">
        <f t="shared" si="476"/>
        <v>60220</v>
      </c>
      <c r="U3023" t="e">
        <f>SQRT(($U$6/2)^2-($U$6/2)^2*'(OLD) bottom seam length'!T3023^2/($U$7/2)^2)</f>
        <v>#VALUE!</v>
      </c>
      <c r="W3023" s="136">
        <f t="shared" si="477"/>
        <v>60220</v>
      </c>
      <c r="X3023" t="e">
        <f>SQRT(($U$6/2)^2-($U$6/2)^2*'(OLD) bottom seam length'!W3023^2/($U$7/2)^2)</f>
        <v>#VALUE!</v>
      </c>
      <c r="Z3023" s="136">
        <f t="shared" si="478"/>
        <v>60220</v>
      </c>
      <c r="AA3023" t="e">
        <f>SQRT(($U$6/2)^2-($U$6/2)^2*'(OLD) bottom seam length'!Z3023^2/($U$7/2)^2)</f>
        <v>#VALUE!</v>
      </c>
      <c r="AC3023" s="136">
        <f t="shared" si="479"/>
        <v>60220</v>
      </c>
      <c r="AD3023" t="e">
        <f>SQRT(($U$6/2)^2-($U$6/2)^2*'(OLD) bottom seam length'!AC3023^2/($U$7/2)^2)</f>
        <v>#VALUE!</v>
      </c>
    </row>
    <row r="3024" spans="2:30">
      <c r="B3024" s="136">
        <f t="shared" si="470"/>
        <v>60260</v>
      </c>
      <c r="C3024" t="e">
        <f>SQRT(($C$5/2)^2-($C$5/2)^2*'(OLD) bottom seam length'!B3024^2/($C$6/2)^2)</f>
        <v>#DIV/0!</v>
      </c>
      <c r="E3024" s="136">
        <f t="shared" si="471"/>
        <v>60260</v>
      </c>
      <c r="F3024" t="e">
        <f>SQRT(($C$5/2)^2-($C$5/2)^2*'(OLD) bottom seam length'!E3024^2/($C$6/2)^2)</f>
        <v>#DIV/0!</v>
      </c>
      <c r="H3024" s="136">
        <f t="shared" si="472"/>
        <v>60260</v>
      </c>
      <c r="I3024" t="e">
        <f>SQRT(($C$5/2)^2-($C$5/2)^2*'(OLD) bottom seam length'!H3024^2/($C$6/2)^2)</f>
        <v>#DIV/0!</v>
      </c>
      <c r="K3024" s="136">
        <f t="shared" si="473"/>
        <v>60260</v>
      </c>
      <c r="L3024" t="e">
        <f>SQRT(($C$5/2)^2-($C$5/2)^2*'(OLD) bottom seam length'!K3024^2/($C$6/2)^2)</f>
        <v>#DIV/0!</v>
      </c>
      <c r="O3024" s="136">
        <f t="shared" si="474"/>
        <v>60260</v>
      </c>
      <c r="P3024" t="b">
        <f t="shared" si="475"/>
        <v>0</v>
      </c>
      <c r="T3024" s="136">
        <f t="shared" si="476"/>
        <v>60240</v>
      </c>
      <c r="U3024" t="e">
        <f>SQRT(($U$6/2)^2-($U$6/2)^2*'(OLD) bottom seam length'!T3024^2/($U$7/2)^2)</f>
        <v>#VALUE!</v>
      </c>
      <c r="W3024" s="136">
        <f t="shared" si="477"/>
        <v>60240</v>
      </c>
      <c r="X3024" t="e">
        <f>SQRT(($U$6/2)^2-($U$6/2)^2*'(OLD) bottom seam length'!W3024^2/($U$7/2)^2)</f>
        <v>#VALUE!</v>
      </c>
      <c r="Z3024" s="136">
        <f t="shared" si="478"/>
        <v>60240</v>
      </c>
      <c r="AA3024" t="e">
        <f>SQRT(($U$6/2)^2-($U$6/2)^2*'(OLD) bottom seam length'!Z3024^2/($U$7/2)^2)</f>
        <v>#VALUE!</v>
      </c>
      <c r="AC3024" s="136">
        <f t="shared" si="479"/>
        <v>60240</v>
      </c>
      <c r="AD3024" t="e">
        <f>SQRT(($U$6/2)^2-($U$6/2)^2*'(OLD) bottom seam length'!AC3024^2/($U$7/2)^2)</f>
        <v>#VALUE!</v>
      </c>
    </row>
    <row r="3025" spans="2:30">
      <c r="B3025" s="136">
        <f t="shared" si="470"/>
        <v>60280</v>
      </c>
      <c r="C3025" t="e">
        <f>SQRT(($C$5/2)^2-($C$5/2)^2*'(OLD) bottom seam length'!B3025^2/($C$6/2)^2)</f>
        <v>#DIV/0!</v>
      </c>
      <c r="E3025" s="136">
        <f t="shared" si="471"/>
        <v>60280</v>
      </c>
      <c r="F3025" t="e">
        <f>SQRT(($C$5/2)^2-($C$5/2)^2*'(OLD) bottom seam length'!E3025^2/($C$6/2)^2)</f>
        <v>#DIV/0!</v>
      </c>
      <c r="H3025" s="136">
        <f t="shared" si="472"/>
        <v>60280</v>
      </c>
      <c r="I3025" t="e">
        <f>SQRT(($C$5/2)^2-($C$5/2)^2*'(OLD) bottom seam length'!H3025^2/($C$6/2)^2)</f>
        <v>#DIV/0!</v>
      </c>
      <c r="K3025" s="136">
        <f t="shared" si="473"/>
        <v>60280</v>
      </c>
      <c r="L3025" t="e">
        <f>SQRT(($C$5/2)^2-($C$5/2)^2*'(OLD) bottom seam length'!K3025^2/($C$6/2)^2)</f>
        <v>#DIV/0!</v>
      </c>
      <c r="O3025" s="136">
        <f t="shared" si="474"/>
        <v>60280</v>
      </c>
      <c r="P3025" t="b">
        <f t="shared" si="475"/>
        <v>0</v>
      </c>
      <c r="T3025" s="136">
        <f t="shared" si="476"/>
        <v>60260</v>
      </c>
      <c r="U3025" t="e">
        <f>SQRT(($U$6/2)^2-($U$6/2)^2*'(OLD) bottom seam length'!T3025^2/($U$7/2)^2)</f>
        <v>#VALUE!</v>
      </c>
      <c r="W3025" s="136">
        <f t="shared" si="477"/>
        <v>60260</v>
      </c>
      <c r="X3025" t="e">
        <f>SQRT(($U$6/2)^2-($U$6/2)^2*'(OLD) bottom seam length'!W3025^2/($U$7/2)^2)</f>
        <v>#VALUE!</v>
      </c>
      <c r="Z3025" s="136">
        <f t="shared" si="478"/>
        <v>60260</v>
      </c>
      <c r="AA3025" t="e">
        <f>SQRT(($U$6/2)^2-($U$6/2)^2*'(OLD) bottom seam length'!Z3025^2/($U$7/2)^2)</f>
        <v>#VALUE!</v>
      </c>
      <c r="AC3025" s="136">
        <f t="shared" si="479"/>
        <v>60260</v>
      </c>
      <c r="AD3025" t="e">
        <f>SQRT(($U$6/2)^2-($U$6/2)^2*'(OLD) bottom seam length'!AC3025^2/($U$7/2)^2)</f>
        <v>#VALUE!</v>
      </c>
    </row>
    <row r="3026" spans="2:30">
      <c r="B3026" s="136">
        <f t="shared" si="470"/>
        <v>60300</v>
      </c>
      <c r="C3026" t="e">
        <f>SQRT(($C$5/2)^2-($C$5/2)^2*'(OLD) bottom seam length'!B3026^2/($C$6/2)^2)</f>
        <v>#DIV/0!</v>
      </c>
      <c r="E3026" s="136">
        <f t="shared" si="471"/>
        <v>60300</v>
      </c>
      <c r="F3026" t="e">
        <f>SQRT(($C$5/2)^2-($C$5/2)^2*'(OLD) bottom seam length'!E3026^2/($C$6/2)^2)</f>
        <v>#DIV/0!</v>
      </c>
      <c r="H3026" s="136">
        <f t="shared" si="472"/>
        <v>60300</v>
      </c>
      <c r="I3026" t="e">
        <f>SQRT(($C$5/2)^2-($C$5/2)^2*'(OLD) bottom seam length'!H3026^2/($C$6/2)^2)</f>
        <v>#DIV/0!</v>
      </c>
      <c r="K3026" s="136">
        <f t="shared" si="473"/>
        <v>60300</v>
      </c>
      <c r="L3026" t="e">
        <f>SQRT(($C$5/2)^2-($C$5/2)^2*'(OLD) bottom seam length'!K3026^2/($C$6/2)^2)</f>
        <v>#DIV/0!</v>
      </c>
      <c r="O3026" s="136">
        <f t="shared" si="474"/>
        <v>60300</v>
      </c>
      <c r="P3026" t="b">
        <f t="shared" si="475"/>
        <v>0</v>
      </c>
      <c r="T3026" s="136">
        <f t="shared" si="476"/>
        <v>60280</v>
      </c>
      <c r="U3026" t="e">
        <f>SQRT(($U$6/2)^2-($U$6/2)^2*'(OLD) bottom seam length'!T3026^2/($U$7/2)^2)</f>
        <v>#VALUE!</v>
      </c>
      <c r="W3026" s="136">
        <f t="shared" si="477"/>
        <v>60280</v>
      </c>
      <c r="X3026" t="e">
        <f>SQRT(($U$6/2)^2-($U$6/2)^2*'(OLD) bottom seam length'!W3026^2/($U$7/2)^2)</f>
        <v>#VALUE!</v>
      </c>
      <c r="Z3026" s="136">
        <f t="shared" si="478"/>
        <v>60280</v>
      </c>
      <c r="AA3026" t="e">
        <f>SQRT(($U$6/2)^2-($U$6/2)^2*'(OLD) bottom seam length'!Z3026^2/($U$7/2)^2)</f>
        <v>#VALUE!</v>
      </c>
      <c r="AC3026" s="136">
        <f t="shared" si="479"/>
        <v>60280</v>
      </c>
      <c r="AD3026" t="e">
        <f>SQRT(($U$6/2)^2-($U$6/2)^2*'(OLD) bottom seam length'!AC3026^2/($U$7/2)^2)</f>
        <v>#VALUE!</v>
      </c>
    </row>
    <row r="3027" spans="2:30">
      <c r="B3027" s="136">
        <f t="shared" si="470"/>
        <v>60320</v>
      </c>
      <c r="C3027" t="e">
        <f>SQRT(($C$5/2)^2-($C$5/2)^2*'(OLD) bottom seam length'!B3027^2/($C$6/2)^2)</f>
        <v>#DIV/0!</v>
      </c>
      <c r="E3027" s="136">
        <f t="shared" si="471"/>
        <v>60320</v>
      </c>
      <c r="F3027" t="e">
        <f>SQRT(($C$5/2)^2-($C$5/2)^2*'(OLD) bottom seam length'!E3027^2/($C$6/2)^2)</f>
        <v>#DIV/0!</v>
      </c>
      <c r="H3027" s="136">
        <f t="shared" si="472"/>
        <v>60320</v>
      </c>
      <c r="I3027" t="e">
        <f>SQRT(($C$5/2)^2-($C$5/2)^2*'(OLD) bottom seam length'!H3027^2/($C$6/2)^2)</f>
        <v>#DIV/0!</v>
      </c>
      <c r="K3027" s="136">
        <f t="shared" si="473"/>
        <v>60320</v>
      </c>
      <c r="L3027" t="e">
        <f>SQRT(($C$5/2)^2-($C$5/2)^2*'(OLD) bottom seam length'!K3027^2/($C$6/2)^2)</f>
        <v>#DIV/0!</v>
      </c>
      <c r="O3027" s="136">
        <f t="shared" si="474"/>
        <v>60320</v>
      </c>
      <c r="P3027" t="b">
        <f t="shared" si="475"/>
        <v>0</v>
      </c>
      <c r="T3027" s="136">
        <f t="shared" si="476"/>
        <v>60300</v>
      </c>
      <c r="U3027" t="e">
        <f>SQRT(($U$6/2)^2-($U$6/2)^2*'(OLD) bottom seam length'!T3027^2/($U$7/2)^2)</f>
        <v>#VALUE!</v>
      </c>
      <c r="W3027" s="136">
        <f t="shared" si="477"/>
        <v>60300</v>
      </c>
      <c r="X3027" t="e">
        <f>SQRT(($U$6/2)^2-($U$6/2)^2*'(OLD) bottom seam length'!W3027^2/($U$7/2)^2)</f>
        <v>#VALUE!</v>
      </c>
      <c r="Z3027" s="136">
        <f t="shared" si="478"/>
        <v>60300</v>
      </c>
      <c r="AA3027" t="e">
        <f>SQRT(($U$6/2)^2-($U$6/2)^2*'(OLD) bottom seam length'!Z3027^2/($U$7/2)^2)</f>
        <v>#VALUE!</v>
      </c>
      <c r="AC3027" s="136">
        <f t="shared" si="479"/>
        <v>60300</v>
      </c>
      <c r="AD3027" t="e">
        <f>SQRT(($U$6/2)^2-($U$6/2)^2*'(OLD) bottom seam length'!AC3027^2/($U$7/2)^2)</f>
        <v>#VALUE!</v>
      </c>
    </row>
    <row r="3028" spans="2:30">
      <c r="B3028" s="136">
        <f t="shared" si="470"/>
        <v>60340</v>
      </c>
      <c r="C3028" t="e">
        <f>SQRT(($C$5/2)^2-($C$5/2)^2*'(OLD) bottom seam length'!B3028^2/($C$6/2)^2)</f>
        <v>#DIV/0!</v>
      </c>
      <c r="E3028" s="136">
        <f t="shared" si="471"/>
        <v>60340</v>
      </c>
      <c r="F3028" t="e">
        <f>SQRT(($C$5/2)^2-($C$5/2)^2*'(OLD) bottom seam length'!E3028^2/($C$6/2)^2)</f>
        <v>#DIV/0!</v>
      </c>
      <c r="H3028" s="136">
        <f t="shared" si="472"/>
        <v>60340</v>
      </c>
      <c r="I3028" t="e">
        <f>SQRT(($C$5/2)^2-($C$5/2)^2*'(OLD) bottom seam length'!H3028^2/($C$6/2)^2)</f>
        <v>#DIV/0!</v>
      </c>
      <c r="K3028" s="136">
        <f t="shared" si="473"/>
        <v>60340</v>
      </c>
      <c r="L3028" t="e">
        <f>SQRT(($C$5/2)^2-($C$5/2)^2*'(OLD) bottom seam length'!K3028^2/($C$6/2)^2)</f>
        <v>#DIV/0!</v>
      </c>
      <c r="O3028" s="136">
        <f t="shared" si="474"/>
        <v>60340</v>
      </c>
      <c r="P3028" t="b">
        <f t="shared" si="475"/>
        <v>0</v>
      </c>
      <c r="T3028" s="136">
        <f t="shared" si="476"/>
        <v>60320</v>
      </c>
      <c r="U3028" t="e">
        <f>SQRT(($U$6/2)^2-($U$6/2)^2*'(OLD) bottom seam length'!T3028^2/($U$7/2)^2)</f>
        <v>#VALUE!</v>
      </c>
      <c r="W3028" s="136">
        <f t="shared" si="477"/>
        <v>60320</v>
      </c>
      <c r="X3028" t="e">
        <f>SQRT(($U$6/2)^2-($U$6/2)^2*'(OLD) bottom seam length'!W3028^2/($U$7/2)^2)</f>
        <v>#VALUE!</v>
      </c>
      <c r="Z3028" s="136">
        <f t="shared" si="478"/>
        <v>60320</v>
      </c>
      <c r="AA3028" t="e">
        <f>SQRT(($U$6/2)^2-($U$6/2)^2*'(OLD) bottom seam length'!Z3028^2/($U$7/2)^2)</f>
        <v>#VALUE!</v>
      </c>
      <c r="AC3028" s="136">
        <f t="shared" si="479"/>
        <v>60320</v>
      </c>
      <c r="AD3028" t="e">
        <f>SQRT(($U$6/2)^2-($U$6/2)^2*'(OLD) bottom seam length'!AC3028^2/($U$7/2)^2)</f>
        <v>#VALUE!</v>
      </c>
    </row>
    <row r="3029" spans="2:30">
      <c r="B3029" s="136">
        <f t="shared" si="470"/>
        <v>60360</v>
      </c>
      <c r="C3029" t="e">
        <f>SQRT(($C$5/2)^2-($C$5/2)^2*'(OLD) bottom seam length'!B3029^2/($C$6/2)^2)</f>
        <v>#DIV/0!</v>
      </c>
      <c r="E3029" s="136">
        <f t="shared" si="471"/>
        <v>60360</v>
      </c>
      <c r="F3029" t="e">
        <f>SQRT(($C$5/2)^2-($C$5/2)^2*'(OLD) bottom seam length'!E3029^2/($C$6/2)^2)</f>
        <v>#DIV/0!</v>
      </c>
      <c r="H3029" s="136">
        <f t="shared" si="472"/>
        <v>60360</v>
      </c>
      <c r="I3029" t="e">
        <f>SQRT(($C$5/2)^2-($C$5/2)^2*'(OLD) bottom seam length'!H3029^2/($C$6/2)^2)</f>
        <v>#DIV/0!</v>
      </c>
      <c r="K3029" s="136">
        <f t="shared" si="473"/>
        <v>60360</v>
      </c>
      <c r="L3029" t="e">
        <f>SQRT(($C$5/2)^2-($C$5/2)^2*'(OLD) bottom seam length'!K3029^2/($C$6/2)^2)</f>
        <v>#DIV/0!</v>
      </c>
      <c r="O3029" s="136">
        <f t="shared" si="474"/>
        <v>60360</v>
      </c>
      <c r="P3029" t="b">
        <f t="shared" si="475"/>
        <v>0</v>
      </c>
      <c r="T3029" s="136">
        <f t="shared" si="476"/>
        <v>60340</v>
      </c>
      <c r="U3029" t="e">
        <f>SQRT(($U$6/2)^2-($U$6/2)^2*'(OLD) bottom seam length'!T3029^2/($U$7/2)^2)</f>
        <v>#VALUE!</v>
      </c>
      <c r="W3029" s="136">
        <f t="shared" si="477"/>
        <v>60340</v>
      </c>
      <c r="X3029" t="e">
        <f>SQRT(($U$6/2)^2-($U$6/2)^2*'(OLD) bottom seam length'!W3029^2/($U$7/2)^2)</f>
        <v>#VALUE!</v>
      </c>
      <c r="Z3029" s="136">
        <f t="shared" si="478"/>
        <v>60340</v>
      </c>
      <c r="AA3029" t="e">
        <f>SQRT(($U$6/2)^2-($U$6/2)^2*'(OLD) bottom seam length'!Z3029^2/($U$7/2)^2)</f>
        <v>#VALUE!</v>
      </c>
      <c r="AC3029" s="136">
        <f t="shared" si="479"/>
        <v>60340</v>
      </c>
      <c r="AD3029" t="e">
        <f>SQRT(($U$6/2)^2-($U$6/2)^2*'(OLD) bottom seam length'!AC3029^2/($U$7/2)^2)</f>
        <v>#VALUE!</v>
      </c>
    </row>
    <row r="3030" spans="2:30">
      <c r="B3030" s="136">
        <f t="shared" si="470"/>
        <v>60380</v>
      </c>
      <c r="C3030" t="e">
        <f>SQRT(($C$5/2)^2-($C$5/2)^2*'(OLD) bottom seam length'!B3030^2/($C$6/2)^2)</f>
        <v>#DIV/0!</v>
      </c>
      <c r="E3030" s="136">
        <f t="shared" si="471"/>
        <v>60380</v>
      </c>
      <c r="F3030" t="e">
        <f>SQRT(($C$5/2)^2-($C$5/2)^2*'(OLD) bottom seam length'!E3030^2/($C$6/2)^2)</f>
        <v>#DIV/0!</v>
      </c>
      <c r="H3030" s="136">
        <f t="shared" si="472"/>
        <v>60380</v>
      </c>
      <c r="I3030" t="e">
        <f>SQRT(($C$5/2)^2-($C$5/2)^2*'(OLD) bottom seam length'!H3030^2/($C$6/2)^2)</f>
        <v>#DIV/0!</v>
      </c>
      <c r="K3030" s="136">
        <f t="shared" si="473"/>
        <v>60380</v>
      </c>
      <c r="L3030" t="e">
        <f>SQRT(($C$5/2)^2-($C$5/2)^2*'(OLD) bottom seam length'!K3030^2/($C$6/2)^2)</f>
        <v>#DIV/0!</v>
      </c>
      <c r="O3030" s="136">
        <f t="shared" si="474"/>
        <v>60380</v>
      </c>
      <c r="P3030" t="b">
        <f t="shared" si="475"/>
        <v>0</v>
      </c>
      <c r="T3030" s="136">
        <f t="shared" si="476"/>
        <v>60360</v>
      </c>
      <c r="U3030" t="e">
        <f>SQRT(($U$6/2)^2-($U$6/2)^2*'(OLD) bottom seam length'!T3030^2/($U$7/2)^2)</f>
        <v>#VALUE!</v>
      </c>
      <c r="W3030" s="136">
        <f t="shared" si="477"/>
        <v>60360</v>
      </c>
      <c r="X3030" t="e">
        <f>SQRT(($U$6/2)^2-($U$6/2)^2*'(OLD) bottom seam length'!W3030^2/($U$7/2)^2)</f>
        <v>#VALUE!</v>
      </c>
      <c r="Z3030" s="136">
        <f t="shared" si="478"/>
        <v>60360</v>
      </c>
      <c r="AA3030" t="e">
        <f>SQRT(($U$6/2)^2-($U$6/2)^2*'(OLD) bottom seam length'!Z3030^2/($U$7/2)^2)</f>
        <v>#VALUE!</v>
      </c>
      <c r="AC3030" s="136">
        <f t="shared" si="479"/>
        <v>60360</v>
      </c>
      <c r="AD3030" t="e">
        <f>SQRT(($U$6/2)^2-($U$6/2)^2*'(OLD) bottom seam length'!AC3030^2/($U$7/2)^2)</f>
        <v>#VALUE!</v>
      </c>
    </row>
    <row r="3031" spans="2:30">
      <c r="B3031" s="136">
        <f t="shared" si="470"/>
        <v>60400</v>
      </c>
      <c r="C3031" t="e">
        <f>SQRT(($C$5/2)^2-($C$5/2)^2*'(OLD) bottom seam length'!B3031^2/($C$6/2)^2)</f>
        <v>#DIV/0!</v>
      </c>
      <c r="E3031" s="136">
        <f t="shared" si="471"/>
        <v>60400</v>
      </c>
      <c r="F3031" t="e">
        <f>SQRT(($C$5/2)^2-($C$5/2)^2*'(OLD) bottom seam length'!E3031^2/($C$6/2)^2)</f>
        <v>#DIV/0!</v>
      </c>
      <c r="H3031" s="136">
        <f t="shared" si="472"/>
        <v>60400</v>
      </c>
      <c r="I3031" t="e">
        <f>SQRT(($C$5/2)^2-($C$5/2)^2*'(OLD) bottom seam length'!H3031^2/($C$6/2)^2)</f>
        <v>#DIV/0!</v>
      </c>
      <c r="K3031" s="136">
        <f t="shared" si="473"/>
        <v>60400</v>
      </c>
      <c r="L3031" t="e">
        <f>SQRT(($C$5/2)^2-($C$5/2)^2*'(OLD) bottom seam length'!K3031^2/($C$6/2)^2)</f>
        <v>#DIV/0!</v>
      </c>
      <c r="O3031" s="136">
        <f t="shared" si="474"/>
        <v>60400</v>
      </c>
      <c r="P3031" t="b">
        <f t="shared" si="475"/>
        <v>0</v>
      </c>
      <c r="T3031" s="136">
        <f t="shared" si="476"/>
        <v>60380</v>
      </c>
      <c r="U3031" t="e">
        <f>SQRT(($U$6/2)^2-($U$6/2)^2*'(OLD) bottom seam length'!T3031^2/($U$7/2)^2)</f>
        <v>#VALUE!</v>
      </c>
      <c r="W3031" s="136">
        <f t="shared" si="477"/>
        <v>60380</v>
      </c>
      <c r="X3031" t="e">
        <f>SQRT(($U$6/2)^2-($U$6/2)^2*'(OLD) bottom seam length'!W3031^2/($U$7/2)^2)</f>
        <v>#VALUE!</v>
      </c>
      <c r="Z3031" s="136">
        <f t="shared" si="478"/>
        <v>60380</v>
      </c>
      <c r="AA3031" t="e">
        <f>SQRT(($U$6/2)^2-($U$6/2)^2*'(OLD) bottom seam length'!Z3031^2/($U$7/2)^2)</f>
        <v>#VALUE!</v>
      </c>
      <c r="AC3031" s="136">
        <f t="shared" si="479"/>
        <v>60380</v>
      </c>
      <c r="AD3031" t="e">
        <f>SQRT(($U$6/2)^2-($U$6/2)^2*'(OLD) bottom seam length'!AC3031^2/($U$7/2)^2)</f>
        <v>#VALUE!</v>
      </c>
    </row>
    <row r="3032" spans="2:30">
      <c r="B3032" s="136">
        <f t="shared" si="470"/>
        <v>60420</v>
      </c>
      <c r="C3032" t="e">
        <f>SQRT(($C$5/2)^2-($C$5/2)^2*'(OLD) bottom seam length'!B3032^2/($C$6/2)^2)</f>
        <v>#DIV/0!</v>
      </c>
      <c r="E3032" s="136">
        <f t="shared" si="471"/>
        <v>60420</v>
      </c>
      <c r="F3032" t="e">
        <f>SQRT(($C$5/2)^2-($C$5/2)^2*'(OLD) bottom seam length'!E3032^2/($C$6/2)^2)</f>
        <v>#DIV/0!</v>
      </c>
      <c r="H3032" s="136">
        <f t="shared" si="472"/>
        <v>60420</v>
      </c>
      <c r="I3032" t="e">
        <f>SQRT(($C$5/2)^2-($C$5/2)^2*'(OLD) bottom seam length'!H3032^2/($C$6/2)^2)</f>
        <v>#DIV/0!</v>
      </c>
      <c r="K3032" s="136">
        <f t="shared" si="473"/>
        <v>60420</v>
      </c>
      <c r="L3032" t="e">
        <f>SQRT(($C$5/2)^2-($C$5/2)^2*'(OLD) bottom seam length'!K3032^2/($C$6/2)^2)</f>
        <v>#DIV/0!</v>
      </c>
      <c r="O3032" s="136">
        <f t="shared" si="474"/>
        <v>60420</v>
      </c>
      <c r="P3032" t="b">
        <f t="shared" si="475"/>
        <v>0</v>
      </c>
      <c r="T3032" s="136">
        <f t="shared" si="476"/>
        <v>60400</v>
      </c>
      <c r="U3032" t="e">
        <f>SQRT(($U$6/2)^2-($U$6/2)^2*'(OLD) bottom seam length'!T3032^2/($U$7/2)^2)</f>
        <v>#VALUE!</v>
      </c>
      <c r="W3032" s="136">
        <f t="shared" si="477"/>
        <v>60400</v>
      </c>
      <c r="X3032" t="e">
        <f>SQRT(($U$6/2)^2-($U$6/2)^2*'(OLD) bottom seam length'!W3032^2/($U$7/2)^2)</f>
        <v>#VALUE!</v>
      </c>
      <c r="Z3032" s="136">
        <f t="shared" si="478"/>
        <v>60400</v>
      </c>
      <c r="AA3032" t="e">
        <f>SQRT(($U$6/2)^2-($U$6/2)^2*'(OLD) bottom seam length'!Z3032^2/($U$7/2)^2)</f>
        <v>#VALUE!</v>
      </c>
      <c r="AC3032" s="136">
        <f t="shared" si="479"/>
        <v>60400</v>
      </c>
      <c r="AD3032" t="e">
        <f>SQRT(($U$6/2)^2-($U$6/2)^2*'(OLD) bottom seam length'!AC3032^2/($U$7/2)^2)</f>
        <v>#VALUE!</v>
      </c>
    </row>
    <row r="3033" spans="2:30">
      <c r="B3033" s="136">
        <f t="shared" si="470"/>
        <v>60440</v>
      </c>
      <c r="C3033" t="e">
        <f>SQRT(($C$5/2)^2-($C$5/2)^2*'(OLD) bottom seam length'!B3033^2/($C$6/2)^2)</f>
        <v>#DIV/0!</v>
      </c>
      <c r="E3033" s="136">
        <f t="shared" si="471"/>
        <v>60440</v>
      </c>
      <c r="F3033" t="e">
        <f>SQRT(($C$5/2)^2-($C$5/2)^2*'(OLD) bottom seam length'!E3033^2/($C$6/2)^2)</f>
        <v>#DIV/0!</v>
      </c>
      <c r="H3033" s="136">
        <f t="shared" si="472"/>
        <v>60440</v>
      </c>
      <c r="I3033" t="e">
        <f>SQRT(($C$5/2)^2-($C$5/2)^2*'(OLD) bottom seam length'!H3033^2/($C$6/2)^2)</f>
        <v>#DIV/0!</v>
      </c>
      <c r="K3033" s="136">
        <f t="shared" si="473"/>
        <v>60440</v>
      </c>
      <c r="L3033" t="e">
        <f>SQRT(($C$5/2)^2-($C$5/2)^2*'(OLD) bottom seam length'!K3033^2/($C$6/2)^2)</f>
        <v>#DIV/0!</v>
      </c>
      <c r="O3033" s="136">
        <f t="shared" si="474"/>
        <v>60440</v>
      </c>
      <c r="P3033" t="b">
        <f t="shared" si="475"/>
        <v>0</v>
      </c>
      <c r="T3033" s="136">
        <f t="shared" si="476"/>
        <v>60420</v>
      </c>
      <c r="U3033" t="e">
        <f>SQRT(($U$6/2)^2-($U$6/2)^2*'(OLD) bottom seam length'!T3033^2/($U$7/2)^2)</f>
        <v>#VALUE!</v>
      </c>
      <c r="W3033" s="136">
        <f t="shared" si="477"/>
        <v>60420</v>
      </c>
      <c r="X3033" t="e">
        <f>SQRT(($U$6/2)^2-($U$6/2)^2*'(OLD) bottom seam length'!W3033^2/($U$7/2)^2)</f>
        <v>#VALUE!</v>
      </c>
      <c r="Z3033" s="136">
        <f t="shared" si="478"/>
        <v>60420</v>
      </c>
      <c r="AA3033" t="e">
        <f>SQRT(($U$6/2)^2-($U$6/2)^2*'(OLD) bottom seam length'!Z3033^2/($U$7/2)^2)</f>
        <v>#VALUE!</v>
      </c>
      <c r="AC3033" s="136">
        <f t="shared" si="479"/>
        <v>60420</v>
      </c>
      <c r="AD3033" t="e">
        <f>SQRT(($U$6/2)^2-($U$6/2)^2*'(OLD) bottom seam length'!AC3033^2/($U$7/2)^2)</f>
        <v>#VALUE!</v>
      </c>
    </row>
    <row r="3034" spans="2:30">
      <c r="B3034" s="136">
        <f t="shared" si="470"/>
        <v>60460</v>
      </c>
      <c r="C3034" t="e">
        <f>SQRT(($C$5/2)^2-($C$5/2)^2*'(OLD) bottom seam length'!B3034^2/($C$6/2)^2)</f>
        <v>#DIV/0!</v>
      </c>
      <c r="E3034" s="136">
        <f t="shared" si="471"/>
        <v>60460</v>
      </c>
      <c r="F3034" t="e">
        <f>SQRT(($C$5/2)^2-($C$5/2)^2*'(OLD) bottom seam length'!E3034^2/($C$6/2)^2)</f>
        <v>#DIV/0!</v>
      </c>
      <c r="H3034" s="136">
        <f t="shared" si="472"/>
        <v>60460</v>
      </c>
      <c r="I3034" t="e">
        <f>SQRT(($C$5/2)^2-($C$5/2)^2*'(OLD) bottom seam length'!H3034^2/($C$6/2)^2)</f>
        <v>#DIV/0!</v>
      </c>
      <c r="K3034" s="136">
        <f t="shared" si="473"/>
        <v>60460</v>
      </c>
      <c r="L3034" t="e">
        <f>SQRT(($C$5/2)^2-($C$5/2)^2*'(OLD) bottom seam length'!K3034^2/($C$6/2)^2)</f>
        <v>#DIV/0!</v>
      </c>
      <c r="O3034" s="136">
        <f t="shared" si="474"/>
        <v>60460</v>
      </c>
      <c r="P3034" t="b">
        <f t="shared" si="475"/>
        <v>0</v>
      </c>
      <c r="T3034" s="136">
        <f t="shared" si="476"/>
        <v>60440</v>
      </c>
      <c r="U3034" t="e">
        <f>SQRT(($U$6/2)^2-($U$6/2)^2*'(OLD) bottom seam length'!T3034^2/($U$7/2)^2)</f>
        <v>#VALUE!</v>
      </c>
      <c r="W3034" s="136">
        <f t="shared" si="477"/>
        <v>60440</v>
      </c>
      <c r="X3034" t="e">
        <f>SQRT(($U$6/2)^2-($U$6/2)^2*'(OLD) bottom seam length'!W3034^2/($U$7/2)^2)</f>
        <v>#VALUE!</v>
      </c>
      <c r="Z3034" s="136">
        <f t="shared" si="478"/>
        <v>60440</v>
      </c>
      <c r="AA3034" t="e">
        <f>SQRT(($U$6/2)^2-($U$6/2)^2*'(OLD) bottom seam length'!Z3034^2/($U$7/2)^2)</f>
        <v>#VALUE!</v>
      </c>
      <c r="AC3034" s="136">
        <f t="shared" si="479"/>
        <v>60440</v>
      </c>
      <c r="AD3034" t="e">
        <f>SQRT(($U$6/2)^2-($U$6/2)^2*'(OLD) bottom seam length'!AC3034^2/($U$7/2)^2)</f>
        <v>#VALUE!</v>
      </c>
    </row>
    <row r="3035" spans="2:30">
      <c r="B3035" s="136">
        <f t="shared" si="470"/>
        <v>60480</v>
      </c>
      <c r="C3035" t="e">
        <f>SQRT(($C$5/2)^2-($C$5/2)^2*'(OLD) bottom seam length'!B3035^2/($C$6/2)^2)</f>
        <v>#DIV/0!</v>
      </c>
      <c r="E3035" s="136">
        <f t="shared" si="471"/>
        <v>60480</v>
      </c>
      <c r="F3035" t="e">
        <f>SQRT(($C$5/2)^2-($C$5/2)^2*'(OLD) bottom seam length'!E3035^2/($C$6/2)^2)</f>
        <v>#DIV/0!</v>
      </c>
      <c r="H3035" s="136">
        <f t="shared" si="472"/>
        <v>60480</v>
      </c>
      <c r="I3035" t="e">
        <f>SQRT(($C$5/2)^2-($C$5/2)^2*'(OLD) bottom seam length'!H3035^2/($C$6/2)^2)</f>
        <v>#DIV/0!</v>
      </c>
      <c r="K3035" s="136">
        <f t="shared" si="473"/>
        <v>60480</v>
      </c>
      <c r="L3035" t="e">
        <f>SQRT(($C$5/2)^2-($C$5/2)^2*'(OLD) bottom seam length'!K3035^2/($C$6/2)^2)</f>
        <v>#DIV/0!</v>
      </c>
      <c r="O3035" s="136">
        <f t="shared" si="474"/>
        <v>60480</v>
      </c>
      <c r="P3035" t="b">
        <f t="shared" si="475"/>
        <v>0</v>
      </c>
      <c r="T3035" s="136">
        <f t="shared" si="476"/>
        <v>60460</v>
      </c>
      <c r="U3035" t="e">
        <f>SQRT(($U$6/2)^2-($U$6/2)^2*'(OLD) bottom seam length'!T3035^2/($U$7/2)^2)</f>
        <v>#VALUE!</v>
      </c>
      <c r="W3035" s="136">
        <f t="shared" si="477"/>
        <v>60460</v>
      </c>
      <c r="X3035" t="e">
        <f>SQRT(($U$6/2)^2-($U$6/2)^2*'(OLD) bottom seam length'!W3035^2/($U$7/2)^2)</f>
        <v>#VALUE!</v>
      </c>
      <c r="Z3035" s="136">
        <f t="shared" si="478"/>
        <v>60460</v>
      </c>
      <c r="AA3035" t="e">
        <f>SQRT(($U$6/2)^2-($U$6/2)^2*'(OLD) bottom seam length'!Z3035^2/($U$7/2)^2)</f>
        <v>#VALUE!</v>
      </c>
      <c r="AC3035" s="136">
        <f t="shared" si="479"/>
        <v>60460</v>
      </c>
      <c r="AD3035" t="e">
        <f>SQRT(($U$6/2)^2-($U$6/2)^2*'(OLD) bottom seam length'!AC3035^2/($U$7/2)^2)</f>
        <v>#VALUE!</v>
      </c>
    </row>
    <row r="3036" spans="2:30">
      <c r="B3036" s="136">
        <f t="shared" si="470"/>
        <v>60500</v>
      </c>
      <c r="C3036" t="e">
        <f>SQRT(($C$5/2)^2-($C$5/2)^2*'(OLD) bottom seam length'!B3036^2/($C$6/2)^2)</f>
        <v>#DIV/0!</v>
      </c>
      <c r="E3036" s="136">
        <f t="shared" si="471"/>
        <v>60500</v>
      </c>
      <c r="F3036" t="e">
        <f>SQRT(($C$5/2)^2-($C$5/2)^2*'(OLD) bottom seam length'!E3036^2/($C$6/2)^2)</f>
        <v>#DIV/0!</v>
      </c>
      <c r="H3036" s="136">
        <f t="shared" si="472"/>
        <v>60500</v>
      </c>
      <c r="I3036" t="e">
        <f>SQRT(($C$5/2)^2-($C$5/2)^2*'(OLD) bottom seam length'!H3036^2/($C$6/2)^2)</f>
        <v>#DIV/0!</v>
      </c>
      <c r="K3036" s="136">
        <f t="shared" si="473"/>
        <v>60500</v>
      </c>
      <c r="L3036" t="e">
        <f>SQRT(($C$5/2)^2-($C$5/2)^2*'(OLD) bottom seam length'!K3036^2/($C$6/2)^2)</f>
        <v>#DIV/0!</v>
      </c>
      <c r="O3036" s="136">
        <f t="shared" si="474"/>
        <v>60500</v>
      </c>
      <c r="P3036" t="b">
        <f t="shared" si="475"/>
        <v>0</v>
      </c>
      <c r="T3036" s="136">
        <f t="shared" si="476"/>
        <v>60480</v>
      </c>
      <c r="U3036" t="e">
        <f>SQRT(($U$6/2)^2-($U$6/2)^2*'(OLD) bottom seam length'!T3036^2/($U$7/2)^2)</f>
        <v>#VALUE!</v>
      </c>
      <c r="W3036" s="136">
        <f t="shared" si="477"/>
        <v>60480</v>
      </c>
      <c r="X3036" t="e">
        <f>SQRT(($U$6/2)^2-($U$6/2)^2*'(OLD) bottom seam length'!W3036^2/($U$7/2)^2)</f>
        <v>#VALUE!</v>
      </c>
      <c r="Z3036" s="136">
        <f t="shared" si="478"/>
        <v>60480</v>
      </c>
      <c r="AA3036" t="e">
        <f>SQRT(($U$6/2)^2-($U$6/2)^2*'(OLD) bottom seam length'!Z3036^2/($U$7/2)^2)</f>
        <v>#VALUE!</v>
      </c>
      <c r="AC3036" s="136">
        <f t="shared" si="479"/>
        <v>60480</v>
      </c>
      <c r="AD3036" t="e">
        <f>SQRT(($U$6/2)^2-($U$6/2)^2*'(OLD) bottom seam length'!AC3036^2/($U$7/2)^2)</f>
        <v>#VALUE!</v>
      </c>
    </row>
    <row r="3037" spans="2:30">
      <c r="B3037" s="136">
        <f t="shared" si="470"/>
        <v>60520</v>
      </c>
      <c r="C3037" t="e">
        <f>SQRT(($C$5/2)^2-($C$5/2)^2*'(OLD) bottom seam length'!B3037^2/($C$6/2)^2)</f>
        <v>#DIV/0!</v>
      </c>
      <c r="E3037" s="136">
        <f t="shared" si="471"/>
        <v>60520</v>
      </c>
      <c r="F3037" t="e">
        <f>SQRT(($C$5/2)^2-($C$5/2)^2*'(OLD) bottom seam length'!E3037^2/($C$6/2)^2)</f>
        <v>#DIV/0!</v>
      </c>
      <c r="H3037" s="136">
        <f t="shared" si="472"/>
        <v>60520</v>
      </c>
      <c r="I3037" t="e">
        <f>SQRT(($C$5/2)^2-($C$5/2)^2*'(OLD) bottom seam length'!H3037^2/($C$6/2)^2)</f>
        <v>#DIV/0!</v>
      </c>
      <c r="K3037" s="136">
        <f t="shared" si="473"/>
        <v>60520</v>
      </c>
      <c r="L3037" t="e">
        <f>SQRT(($C$5/2)^2-($C$5/2)^2*'(OLD) bottom seam length'!K3037^2/($C$6/2)^2)</f>
        <v>#DIV/0!</v>
      </c>
      <c r="O3037" s="136">
        <f t="shared" si="474"/>
        <v>60520</v>
      </c>
      <c r="P3037" t="b">
        <f t="shared" si="475"/>
        <v>0</v>
      </c>
      <c r="T3037" s="136">
        <f t="shared" si="476"/>
        <v>60500</v>
      </c>
      <c r="U3037" t="e">
        <f>SQRT(($U$6/2)^2-($U$6/2)^2*'(OLD) bottom seam length'!T3037^2/($U$7/2)^2)</f>
        <v>#VALUE!</v>
      </c>
      <c r="W3037" s="136">
        <f t="shared" si="477"/>
        <v>60500</v>
      </c>
      <c r="X3037" t="e">
        <f>SQRT(($U$6/2)^2-($U$6/2)^2*'(OLD) bottom seam length'!W3037^2/($U$7/2)^2)</f>
        <v>#VALUE!</v>
      </c>
      <c r="Z3037" s="136">
        <f t="shared" si="478"/>
        <v>60500</v>
      </c>
      <c r="AA3037" t="e">
        <f>SQRT(($U$6/2)^2-($U$6/2)^2*'(OLD) bottom seam length'!Z3037^2/($U$7/2)^2)</f>
        <v>#VALUE!</v>
      </c>
      <c r="AC3037" s="136">
        <f t="shared" si="479"/>
        <v>60500</v>
      </c>
      <c r="AD3037" t="e">
        <f>SQRT(($U$6/2)^2-($U$6/2)^2*'(OLD) bottom seam length'!AC3037^2/($U$7/2)^2)</f>
        <v>#VALUE!</v>
      </c>
    </row>
    <row r="3038" spans="2:30">
      <c r="B3038" s="136">
        <f t="shared" si="470"/>
        <v>60540</v>
      </c>
      <c r="C3038" t="e">
        <f>SQRT(($C$5/2)^2-($C$5/2)^2*'(OLD) bottom seam length'!B3038^2/($C$6/2)^2)</f>
        <v>#DIV/0!</v>
      </c>
      <c r="E3038" s="136">
        <f t="shared" si="471"/>
        <v>60540</v>
      </c>
      <c r="F3038" t="e">
        <f>SQRT(($C$5/2)^2-($C$5/2)^2*'(OLD) bottom seam length'!E3038^2/($C$6/2)^2)</f>
        <v>#DIV/0!</v>
      </c>
      <c r="H3038" s="136">
        <f t="shared" si="472"/>
        <v>60540</v>
      </c>
      <c r="I3038" t="e">
        <f>SQRT(($C$5/2)^2-($C$5/2)^2*'(OLD) bottom seam length'!H3038^2/($C$6/2)^2)</f>
        <v>#DIV/0!</v>
      </c>
      <c r="K3038" s="136">
        <f t="shared" si="473"/>
        <v>60540</v>
      </c>
      <c r="L3038" t="e">
        <f>SQRT(($C$5/2)^2-($C$5/2)^2*'(OLD) bottom seam length'!K3038^2/($C$6/2)^2)</f>
        <v>#DIV/0!</v>
      </c>
      <c r="O3038" s="136">
        <f t="shared" si="474"/>
        <v>60540</v>
      </c>
      <c r="P3038" t="b">
        <f t="shared" si="475"/>
        <v>0</v>
      </c>
      <c r="T3038" s="136">
        <f t="shared" si="476"/>
        <v>60520</v>
      </c>
      <c r="U3038" t="e">
        <f>SQRT(($U$6/2)^2-($U$6/2)^2*'(OLD) bottom seam length'!T3038^2/($U$7/2)^2)</f>
        <v>#VALUE!</v>
      </c>
      <c r="W3038" s="136">
        <f t="shared" si="477"/>
        <v>60520</v>
      </c>
      <c r="X3038" t="e">
        <f>SQRT(($U$6/2)^2-($U$6/2)^2*'(OLD) bottom seam length'!W3038^2/($U$7/2)^2)</f>
        <v>#VALUE!</v>
      </c>
      <c r="Z3038" s="136">
        <f t="shared" si="478"/>
        <v>60520</v>
      </c>
      <c r="AA3038" t="e">
        <f>SQRT(($U$6/2)^2-($U$6/2)^2*'(OLD) bottom seam length'!Z3038^2/($U$7/2)^2)</f>
        <v>#VALUE!</v>
      </c>
      <c r="AC3038" s="136">
        <f t="shared" si="479"/>
        <v>60520</v>
      </c>
      <c r="AD3038" t="e">
        <f>SQRT(($U$6/2)^2-($U$6/2)^2*'(OLD) bottom seam length'!AC3038^2/($U$7/2)^2)</f>
        <v>#VALUE!</v>
      </c>
    </row>
    <row r="3039" spans="2:30">
      <c r="B3039" s="136">
        <f t="shared" si="470"/>
        <v>60560</v>
      </c>
      <c r="C3039" t="e">
        <f>SQRT(($C$5/2)^2-($C$5/2)^2*'(OLD) bottom seam length'!B3039^2/($C$6/2)^2)</f>
        <v>#DIV/0!</v>
      </c>
      <c r="E3039" s="136">
        <f t="shared" si="471"/>
        <v>60560</v>
      </c>
      <c r="F3039" t="e">
        <f>SQRT(($C$5/2)^2-($C$5/2)^2*'(OLD) bottom seam length'!E3039^2/($C$6/2)^2)</f>
        <v>#DIV/0!</v>
      </c>
      <c r="H3039" s="136">
        <f t="shared" si="472"/>
        <v>60560</v>
      </c>
      <c r="I3039" t="e">
        <f>SQRT(($C$5/2)^2-($C$5/2)^2*'(OLD) bottom seam length'!H3039^2/($C$6/2)^2)</f>
        <v>#DIV/0!</v>
      </c>
      <c r="K3039" s="136">
        <f t="shared" si="473"/>
        <v>60560</v>
      </c>
      <c r="L3039" t="e">
        <f>SQRT(($C$5/2)^2-($C$5/2)^2*'(OLD) bottom seam length'!K3039^2/($C$6/2)^2)</f>
        <v>#DIV/0!</v>
      </c>
      <c r="O3039" s="136">
        <f t="shared" si="474"/>
        <v>60560</v>
      </c>
      <c r="P3039" t="b">
        <f t="shared" si="475"/>
        <v>0</v>
      </c>
      <c r="T3039" s="136">
        <f t="shared" si="476"/>
        <v>60540</v>
      </c>
      <c r="U3039" t="e">
        <f>SQRT(($U$6/2)^2-($U$6/2)^2*'(OLD) bottom seam length'!T3039^2/($U$7/2)^2)</f>
        <v>#VALUE!</v>
      </c>
      <c r="W3039" s="136">
        <f t="shared" si="477"/>
        <v>60540</v>
      </c>
      <c r="X3039" t="e">
        <f>SQRT(($U$6/2)^2-($U$6/2)^2*'(OLD) bottom seam length'!W3039^2/($U$7/2)^2)</f>
        <v>#VALUE!</v>
      </c>
      <c r="Z3039" s="136">
        <f t="shared" si="478"/>
        <v>60540</v>
      </c>
      <c r="AA3039" t="e">
        <f>SQRT(($U$6/2)^2-($U$6/2)^2*'(OLD) bottom seam length'!Z3039^2/($U$7/2)^2)</f>
        <v>#VALUE!</v>
      </c>
      <c r="AC3039" s="136">
        <f t="shared" si="479"/>
        <v>60540</v>
      </c>
      <c r="AD3039" t="e">
        <f>SQRT(($U$6/2)^2-($U$6/2)^2*'(OLD) bottom seam length'!AC3039^2/($U$7/2)^2)</f>
        <v>#VALUE!</v>
      </c>
    </row>
    <row r="3040" spans="2:30">
      <c r="B3040" s="136">
        <f t="shared" si="470"/>
        <v>60580</v>
      </c>
      <c r="C3040" t="e">
        <f>SQRT(($C$5/2)^2-($C$5/2)^2*'(OLD) bottom seam length'!B3040^2/($C$6/2)^2)</f>
        <v>#DIV/0!</v>
      </c>
      <c r="E3040" s="136">
        <f t="shared" si="471"/>
        <v>60580</v>
      </c>
      <c r="F3040" t="e">
        <f>SQRT(($C$5/2)^2-($C$5/2)^2*'(OLD) bottom seam length'!E3040^2/($C$6/2)^2)</f>
        <v>#DIV/0!</v>
      </c>
      <c r="H3040" s="136">
        <f t="shared" si="472"/>
        <v>60580</v>
      </c>
      <c r="I3040" t="e">
        <f>SQRT(($C$5/2)^2-($C$5/2)^2*'(OLD) bottom seam length'!H3040^2/($C$6/2)^2)</f>
        <v>#DIV/0!</v>
      </c>
      <c r="K3040" s="136">
        <f t="shared" si="473"/>
        <v>60580</v>
      </c>
      <c r="L3040" t="e">
        <f>SQRT(($C$5/2)^2-($C$5/2)^2*'(OLD) bottom seam length'!K3040^2/($C$6/2)^2)</f>
        <v>#DIV/0!</v>
      </c>
      <c r="O3040" s="136">
        <f t="shared" si="474"/>
        <v>60580</v>
      </c>
      <c r="P3040" t="b">
        <f t="shared" si="475"/>
        <v>0</v>
      </c>
      <c r="T3040" s="136">
        <f t="shared" si="476"/>
        <v>60560</v>
      </c>
      <c r="U3040" t="e">
        <f>SQRT(($U$6/2)^2-($U$6/2)^2*'(OLD) bottom seam length'!T3040^2/($U$7/2)^2)</f>
        <v>#VALUE!</v>
      </c>
      <c r="W3040" s="136">
        <f t="shared" si="477"/>
        <v>60560</v>
      </c>
      <c r="X3040" t="e">
        <f>SQRT(($U$6/2)^2-($U$6/2)^2*'(OLD) bottom seam length'!W3040^2/($U$7/2)^2)</f>
        <v>#VALUE!</v>
      </c>
      <c r="Z3040" s="136">
        <f t="shared" si="478"/>
        <v>60560</v>
      </c>
      <c r="AA3040" t="e">
        <f>SQRT(($U$6/2)^2-($U$6/2)^2*'(OLD) bottom seam length'!Z3040^2/($U$7/2)^2)</f>
        <v>#VALUE!</v>
      </c>
      <c r="AC3040" s="136">
        <f t="shared" si="479"/>
        <v>60560</v>
      </c>
      <c r="AD3040" t="e">
        <f>SQRT(($U$6/2)^2-($U$6/2)^2*'(OLD) bottom seam length'!AC3040^2/($U$7/2)^2)</f>
        <v>#VALUE!</v>
      </c>
    </row>
    <row r="3041" spans="2:30">
      <c r="B3041" s="136">
        <f t="shared" si="470"/>
        <v>60600</v>
      </c>
      <c r="C3041" t="e">
        <f>SQRT(($C$5/2)^2-($C$5/2)^2*'(OLD) bottom seam length'!B3041^2/($C$6/2)^2)</f>
        <v>#DIV/0!</v>
      </c>
      <c r="E3041" s="136">
        <f t="shared" si="471"/>
        <v>60600</v>
      </c>
      <c r="F3041" t="e">
        <f>SQRT(($C$5/2)^2-($C$5/2)^2*'(OLD) bottom seam length'!E3041^2/($C$6/2)^2)</f>
        <v>#DIV/0!</v>
      </c>
      <c r="H3041" s="136">
        <f t="shared" si="472"/>
        <v>60600</v>
      </c>
      <c r="I3041" t="e">
        <f>SQRT(($C$5/2)^2-($C$5/2)^2*'(OLD) bottom seam length'!H3041^2/($C$6/2)^2)</f>
        <v>#DIV/0!</v>
      </c>
      <c r="K3041" s="136">
        <f t="shared" si="473"/>
        <v>60600</v>
      </c>
      <c r="L3041" t="e">
        <f>SQRT(($C$5/2)^2-($C$5/2)^2*'(OLD) bottom seam length'!K3041^2/($C$6/2)^2)</f>
        <v>#DIV/0!</v>
      </c>
      <c r="O3041" s="136">
        <f t="shared" si="474"/>
        <v>60600</v>
      </c>
      <c r="P3041" t="b">
        <f t="shared" si="475"/>
        <v>0</v>
      </c>
      <c r="T3041" s="136">
        <f t="shared" si="476"/>
        <v>60580</v>
      </c>
      <c r="U3041" t="e">
        <f>SQRT(($U$6/2)^2-($U$6/2)^2*'(OLD) bottom seam length'!T3041^2/($U$7/2)^2)</f>
        <v>#VALUE!</v>
      </c>
      <c r="W3041" s="136">
        <f t="shared" si="477"/>
        <v>60580</v>
      </c>
      <c r="X3041" t="e">
        <f>SQRT(($U$6/2)^2-($U$6/2)^2*'(OLD) bottom seam length'!W3041^2/($U$7/2)^2)</f>
        <v>#VALUE!</v>
      </c>
      <c r="Z3041" s="136">
        <f t="shared" si="478"/>
        <v>60580</v>
      </c>
      <c r="AA3041" t="e">
        <f>SQRT(($U$6/2)^2-($U$6/2)^2*'(OLD) bottom seam length'!Z3041^2/($U$7/2)^2)</f>
        <v>#VALUE!</v>
      </c>
      <c r="AC3041" s="136">
        <f t="shared" si="479"/>
        <v>60580</v>
      </c>
      <c r="AD3041" t="e">
        <f>SQRT(($U$6/2)^2-($U$6/2)^2*'(OLD) bottom seam length'!AC3041^2/($U$7/2)^2)</f>
        <v>#VALUE!</v>
      </c>
    </row>
    <row r="3042" spans="2:30">
      <c r="B3042" s="136">
        <f t="shared" si="470"/>
        <v>60620</v>
      </c>
      <c r="C3042" t="e">
        <f>SQRT(($C$5/2)^2-($C$5/2)^2*'(OLD) bottom seam length'!B3042^2/($C$6/2)^2)</f>
        <v>#DIV/0!</v>
      </c>
      <c r="E3042" s="136">
        <f t="shared" si="471"/>
        <v>60620</v>
      </c>
      <c r="F3042" t="e">
        <f>SQRT(($C$5/2)^2-($C$5/2)^2*'(OLD) bottom seam length'!E3042^2/($C$6/2)^2)</f>
        <v>#DIV/0!</v>
      </c>
      <c r="H3042" s="136">
        <f t="shared" si="472"/>
        <v>60620</v>
      </c>
      <c r="I3042" t="e">
        <f>SQRT(($C$5/2)^2-($C$5/2)^2*'(OLD) bottom seam length'!H3042^2/($C$6/2)^2)</f>
        <v>#DIV/0!</v>
      </c>
      <c r="K3042" s="136">
        <f t="shared" si="473"/>
        <v>60620</v>
      </c>
      <c r="L3042" t="e">
        <f>SQRT(($C$5/2)^2-($C$5/2)^2*'(OLD) bottom seam length'!K3042^2/($C$6/2)^2)</f>
        <v>#DIV/0!</v>
      </c>
      <c r="O3042" s="136">
        <f t="shared" si="474"/>
        <v>60620</v>
      </c>
      <c r="P3042" t="b">
        <f t="shared" si="475"/>
        <v>0</v>
      </c>
      <c r="T3042" s="136">
        <f t="shared" si="476"/>
        <v>60600</v>
      </c>
      <c r="U3042" t="e">
        <f>SQRT(($U$6/2)^2-($U$6/2)^2*'(OLD) bottom seam length'!T3042^2/($U$7/2)^2)</f>
        <v>#VALUE!</v>
      </c>
      <c r="W3042" s="136">
        <f t="shared" si="477"/>
        <v>60600</v>
      </c>
      <c r="X3042" t="e">
        <f>SQRT(($U$6/2)^2-($U$6/2)^2*'(OLD) bottom seam length'!W3042^2/($U$7/2)^2)</f>
        <v>#VALUE!</v>
      </c>
      <c r="Z3042" s="136">
        <f t="shared" si="478"/>
        <v>60600</v>
      </c>
      <c r="AA3042" t="e">
        <f>SQRT(($U$6/2)^2-($U$6/2)^2*'(OLD) bottom seam length'!Z3042^2/($U$7/2)^2)</f>
        <v>#VALUE!</v>
      </c>
      <c r="AC3042" s="136">
        <f t="shared" si="479"/>
        <v>60600</v>
      </c>
      <c r="AD3042" t="e">
        <f>SQRT(($U$6/2)^2-($U$6/2)^2*'(OLD) bottom seam length'!AC3042^2/($U$7/2)^2)</f>
        <v>#VALUE!</v>
      </c>
    </row>
    <row r="3043" spans="2:30">
      <c r="B3043" s="136">
        <f t="shared" si="470"/>
        <v>60640</v>
      </c>
      <c r="C3043" t="e">
        <f>SQRT(($C$5/2)^2-($C$5/2)^2*'(OLD) bottom seam length'!B3043^2/($C$6/2)^2)</f>
        <v>#DIV/0!</v>
      </c>
      <c r="E3043" s="136">
        <f t="shared" si="471"/>
        <v>60640</v>
      </c>
      <c r="F3043" t="e">
        <f>SQRT(($C$5/2)^2-($C$5/2)^2*'(OLD) bottom seam length'!E3043^2/($C$6/2)^2)</f>
        <v>#DIV/0!</v>
      </c>
      <c r="H3043" s="136">
        <f t="shared" si="472"/>
        <v>60640</v>
      </c>
      <c r="I3043" t="e">
        <f>SQRT(($C$5/2)^2-($C$5/2)^2*'(OLD) bottom seam length'!H3043^2/($C$6/2)^2)</f>
        <v>#DIV/0!</v>
      </c>
      <c r="K3043" s="136">
        <f t="shared" si="473"/>
        <v>60640</v>
      </c>
      <c r="L3043" t="e">
        <f>SQRT(($C$5/2)^2-($C$5/2)^2*'(OLD) bottom seam length'!K3043^2/($C$6/2)^2)</f>
        <v>#DIV/0!</v>
      </c>
      <c r="O3043" s="136">
        <f t="shared" si="474"/>
        <v>60640</v>
      </c>
      <c r="P3043" t="b">
        <f t="shared" si="475"/>
        <v>0</v>
      </c>
      <c r="T3043" s="136">
        <f t="shared" si="476"/>
        <v>60620</v>
      </c>
      <c r="U3043" t="e">
        <f>SQRT(($U$6/2)^2-($U$6/2)^2*'(OLD) bottom seam length'!T3043^2/($U$7/2)^2)</f>
        <v>#VALUE!</v>
      </c>
      <c r="W3043" s="136">
        <f t="shared" si="477"/>
        <v>60620</v>
      </c>
      <c r="X3043" t="e">
        <f>SQRT(($U$6/2)^2-($U$6/2)^2*'(OLD) bottom seam length'!W3043^2/($U$7/2)^2)</f>
        <v>#VALUE!</v>
      </c>
      <c r="Z3043" s="136">
        <f t="shared" si="478"/>
        <v>60620</v>
      </c>
      <c r="AA3043" t="e">
        <f>SQRT(($U$6/2)^2-($U$6/2)^2*'(OLD) bottom seam length'!Z3043^2/($U$7/2)^2)</f>
        <v>#VALUE!</v>
      </c>
      <c r="AC3043" s="136">
        <f t="shared" si="479"/>
        <v>60620</v>
      </c>
      <c r="AD3043" t="e">
        <f>SQRT(($U$6/2)^2-($U$6/2)^2*'(OLD) bottom seam length'!AC3043^2/($U$7/2)^2)</f>
        <v>#VALUE!</v>
      </c>
    </row>
    <row r="3044" spans="2:30">
      <c r="B3044" s="136">
        <f t="shared" si="470"/>
        <v>60660</v>
      </c>
      <c r="C3044" t="e">
        <f>SQRT(($C$5/2)^2-($C$5/2)^2*'(OLD) bottom seam length'!B3044^2/($C$6/2)^2)</f>
        <v>#DIV/0!</v>
      </c>
      <c r="E3044" s="136">
        <f t="shared" si="471"/>
        <v>60660</v>
      </c>
      <c r="F3044" t="e">
        <f>SQRT(($C$5/2)^2-($C$5/2)^2*'(OLD) bottom seam length'!E3044^2/($C$6/2)^2)</f>
        <v>#DIV/0!</v>
      </c>
      <c r="H3044" s="136">
        <f t="shared" si="472"/>
        <v>60660</v>
      </c>
      <c r="I3044" t="e">
        <f>SQRT(($C$5/2)^2-($C$5/2)^2*'(OLD) bottom seam length'!H3044^2/($C$6/2)^2)</f>
        <v>#DIV/0!</v>
      </c>
      <c r="K3044" s="136">
        <f t="shared" si="473"/>
        <v>60660</v>
      </c>
      <c r="L3044" t="e">
        <f>SQRT(($C$5/2)^2-($C$5/2)^2*'(OLD) bottom seam length'!K3044^2/($C$6/2)^2)</f>
        <v>#DIV/0!</v>
      </c>
      <c r="O3044" s="136">
        <f t="shared" si="474"/>
        <v>60660</v>
      </c>
      <c r="P3044" t="b">
        <f t="shared" si="475"/>
        <v>0</v>
      </c>
      <c r="T3044" s="136">
        <f t="shared" si="476"/>
        <v>60640</v>
      </c>
      <c r="U3044" t="e">
        <f>SQRT(($U$6/2)^2-($U$6/2)^2*'(OLD) bottom seam length'!T3044^2/($U$7/2)^2)</f>
        <v>#VALUE!</v>
      </c>
      <c r="W3044" s="136">
        <f t="shared" si="477"/>
        <v>60640</v>
      </c>
      <c r="X3044" t="e">
        <f>SQRT(($U$6/2)^2-($U$6/2)^2*'(OLD) bottom seam length'!W3044^2/($U$7/2)^2)</f>
        <v>#VALUE!</v>
      </c>
      <c r="Z3044" s="136">
        <f t="shared" si="478"/>
        <v>60640</v>
      </c>
      <c r="AA3044" t="e">
        <f>SQRT(($U$6/2)^2-($U$6/2)^2*'(OLD) bottom seam length'!Z3044^2/($U$7/2)^2)</f>
        <v>#VALUE!</v>
      </c>
      <c r="AC3044" s="136">
        <f t="shared" si="479"/>
        <v>60640</v>
      </c>
      <c r="AD3044" t="e">
        <f>SQRT(($U$6/2)^2-($U$6/2)^2*'(OLD) bottom seam length'!AC3044^2/($U$7/2)^2)</f>
        <v>#VALUE!</v>
      </c>
    </row>
    <row r="3045" spans="2:30">
      <c r="B3045" s="136">
        <f t="shared" si="470"/>
        <v>60680</v>
      </c>
      <c r="C3045" t="e">
        <f>SQRT(($C$5/2)^2-($C$5/2)^2*'(OLD) bottom seam length'!B3045^2/($C$6/2)^2)</f>
        <v>#DIV/0!</v>
      </c>
      <c r="E3045" s="136">
        <f t="shared" si="471"/>
        <v>60680</v>
      </c>
      <c r="F3045" t="e">
        <f>SQRT(($C$5/2)^2-($C$5/2)^2*'(OLD) bottom seam length'!E3045^2/($C$6/2)^2)</f>
        <v>#DIV/0!</v>
      </c>
      <c r="H3045" s="136">
        <f t="shared" si="472"/>
        <v>60680</v>
      </c>
      <c r="I3045" t="e">
        <f>SQRT(($C$5/2)^2-($C$5/2)^2*'(OLD) bottom seam length'!H3045^2/($C$6/2)^2)</f>
        <v>#DIV/0!</v>
      </c>
      <c r="K3045" s="136">
        <f t="shared" si="473"/>
        <v>60680</v>
      </c>
      <c r="L3045" t="e">
        <f>SQRT(($C$5/2)^2-($C$5/2)^2*'(OLD) bottom seam length'!K3045^2/($C$6/2)^2)</f>
        <v>#DIV/0!</v>
      </c>
      <c r="O3045" s="136">
        <f t="shared" si="474"/>
        <v>60680</v>
      </c>
      <c r="P3045" t="b">
        <f t="shared" si="475"/>
        <v>0</v>
      </c>
      <c r="T3045" s="136">
        <f t="shared" si="476"/>
        <v>60660</v>
      </c>
      <c r="U3045" t="e">
        <f>SQRT(($U$6/2)^2-($U$6/2)^2*'(OLD) bottom seam length'!T3045^2/($U$7/2)^2)</f>
        <v>#VALUE!</v>
      </c>
      <c r="W3045" s="136">
        <f t="shared" si="477"/>
        <v>60660</v>
      </c>
      <c r="X3045" t="e">
        <f>SQRT(($U$6/2)^2-($U$6/2)^2*'(OLD) bottom seam length'!W3045^2/($U$7/2)^2)</f>
        <v>#VALUE!</v>
      </c>
      <c r="Z3045" s="136">
        <f t="shared" si="478"/>
        <v>60660</v>
      </c>
      <c r="AA3045" t="e">
        <f>SQRT(($U$6/2)^2-($U$6/2)^2*'(OLD) bottom seam length'!Z3045^2/($U$7/2)^2)</f>
        <v>#VALUE!</v>
      </c>
      <c r="AC3045" s="136">
        <f t="shared" si="479"/>
        <v>60660</v>
      </c>
      <c r="AD3045" t="e">
        <f>SQRT(($U$6/2)^2-($U$6/2)^2*'(OLD) bottom seam length'!AC3045^2/($U$7/2)^2)</f>
        <v>#VALUE!</v>
      </c>
    </row>
    <row r="3046" spans="2:30">
      <c r="B3046" s="136">
        <f t="shared" si="470"/>
        <v>60700</v>
      </c>
      <c r="C3046" t="e">
        <f>SQRT(($C$5/2)^2-($C$5/2)^2*'(OLD) bottom seam length'!B3046^2/($C$6/2)^2)</f>
        <v>#DIV/0!</v>
      </c>
      <c r="E3046" s="136">
        <f t="shared" si="471"/>
        <v>60700</v>
      </c>
      <c r="F3046" t="e">
        <f>SQRT(($C$5/2)^2-($C$5/2)^2*'(OLD) bottom seam length'!E3046^2/($C$6/2)^2)</f>
        <v>#DIV/0!</v>
      </c>
      <c r="H3046" s="136">
        <f t="shared" si="472"/>
        <v>60700</v>
      </c>
      <c r="I3046" t="e">
        <f>SQRT(($C$5/2)^2-($C$5/2)^2*'(OLD) bottom seam length'!H3046^2/($C$6/2)^2)</f>
        <v>#DIV/0!</v>
      </c>
      <c r="K3046" s="136">
        <f t="shared" si="473"/>
        <v>60700</v>
      </c>
      <c r="L3046" t="e">
        <f>SQRT(($C$5/2)^2-($C$5/2)^2*'(OLD) bottom seam length'!K3046^2/($C$6/2)^2)</f>
        <v>#DIV/0!</v>
      </c>
      <c r="O3046" s="136">
        <f t="shared" si="474"/>
        <v>60700</v>
      </c>
      <c r="P3046" t="b">
        <f t="shared" si="475"/>
        <v>0</v>
      </c>
      <c r="T3046" s="136">
        <f t="shared" si="476"/>
        <v>60680</v>
      </c>
      <c r="U3046" t="e">
        <f>SQRT(($U$6/2)^2-($U$6/2)^2*'(OLD) bottom seam length'!T3046^2/($U$7/2)^2)</f>
        <v>#VALUE!</v>
      </c>
      <c r="W3046" s="136">
        <f t="shared" si="477"/>
        <v>60680</v>
      </c>
      <c r="X3046" t="e">
        <f>SQRT(($U$6/2)^2-($U$6/2)^2*'(OLD) bottom seam length'!W3046^2/($U$7/2)^2)</f>
        <v>#VALUE!</v>
      </c>
      <c r="Z3046" s="136">
        <f t="shared" si="478"/>
        <v>60680</v>
      </c>
      <c r="AA3046" t="e">
        <f>SQRT(($U$6/2)^2-($U$6/2)^2*'(OLD) bottom seam length'!Z3046^2/($U$7/2)^2)</f>
        <v>#VALUE!</v>
      </c>
      <c r="AC3046" s="136">
        <f t="shared" si="479"/>
        <v>60680</v>
      </c>
      <c r="AD3046" t="e">
        <f>SQRT(($U$6/2)^2-($U$6/2)^2*'(OLD) bottom seam length'!AC3046^2/($U$7/2)^2)</f>
        <v>#VALUE!</v>
      </c>
    </row>
    <row r="3047" spans="2:30">
      <c r="B3047" s="136">
        <f t="shared" si="470"/>
        <v>60720</v>
      </c>
      <c r="C3047" t="e">
        <f>SQRT(($C$5/2)^2-($C$5/2)^2*'(OLD) bottom seam length'!B3047^2/($C$6/2)^2)</f>
        <v>#DIV/0!</v>
      </c>
      <c r="E3047" s="136">
        <f t="shared" si="471"/>
        <v>60720</v>
      </c>
      <c r="F3047" t="e">
        <f>SQRT(($C$5/2)^2-($C$5/2)^2*'(OLD) bottom seam length'!E3047^2/($C$6/2)^2)</f>
        <v>#DIV/0!</v>
      </c>
      <c r="H3047" s="136">
        <f t="shared" si="472"/>
        <v>60720</v>
      </c>
      <c r="I3047" t="e">
        <f>SQRT(($C$5/2)^2-($C$5/2)^2*'(OLD) bottom seam length'!H3047^2/($C$6/2)^2)</f>
        <v>#DIV/0!</v>
      </c>
      <c r="K3047" s="136">
        <f t="shared" si="473"/>
        <v>60720</v>
      </c>
      <c r="L3047" t="e">
        <f>SQRT(($C$5/2)^2-($C$5/2)^2*'(OLD) bottom seam length'!K3047^2/($C$6/2)^2)</f>
        <v>#DIV/0!</v>
      </c>
      <c r="O3047" s="136">
        <f t="shared" si="474"/>
        <v>60720</v>
      </c>
      <c r="P3047" t="b">
        <f t="shared" si="475"/>
        <v>0</v>
      </c>
      <c r="T3047" s="136">
        <f t="shared" si="476"/>
        <v>60700</v>
      </c>
      <c r="U3047" t="e">
        <f>SQRT(($U$6/2)^2-($U$6/2)^2*'(OLD) bottom seam length'!T3047^2/($U$7/2)^2)</f>
        <v>#VALUE!</v>
      </c>
      <c r="W3047" s="136">
        <f t="shared" si="477"/>
        <v>60700</v>
      </c>
      <c r="X3047" t="e">
        <f>SQRT(($U$6/2)^2-($U$6/2)^2*'(OLD) bottom seam length'!W3047^2/($U$7/2)^2)</f>
        <v>#VALUE!</v>
      </c>
      <c r="Z3047" s="136">
        <f t="shared" si="478"/>
        <v>60700</v>
      </c>
      <c r="AA3047" t="e">
        <f>SQRT(($U$6/2)^2-($U$6/2)^2*'(OLD) bottom seam length'!Z3047^2/($U$7/2)^2)</f>
        <v>#VALUE!</v>
      </c>
      <c r="AC3047" s="136">
        <f t="shared" si="479"/>
        <v>60700</v>
      </c>
      <c r="AD3047" t="e">
        <f>SQRT(($U$6/2)^2-($U$6/2)^2*'(OLD) bottom seam length'!AC3047^2/($U$7/2)^2)</f>
        <v>#VALUE!</v>
      </c>
    </row>
    <row r="3048" spans="2:30">
      <c r="B3048" s="136">
        <f t="shared" si="470"/>
        <v>60740</v>
      </c>
      <c r="C3048" t="e">
        <f>SQRT(($C$5/2)^2-($C$5/2)^2*'(OLD) bottom seam length'!B3048^2/($C$6/2)^2)</f>
        <v>#DIV/0!</v>
      </c>
      <c r="E3048" s="136">
        <f t="shared" si="471"/>
        <v>60740</v>
      </c>
      <c r="F3048" t="e">
        <f>SQRT(($C$5/2)^2-($C$5/2)^2*'(OLD) bottom seam length'!E3048^2/($C$6/2)^2)</f>
        <v>#DIV/0!</v>
      </c>
      <c r="H3048" s="136">
        <f t="shared" si="472"/>
        <v>60740</v>
      </c>
      <c r="I3048" t="e">
        <f>SQRT(($C$5/2)^2-($C$5/2)^2*'(OLD) bottom seam length'!H3048^2/($C$6/2)^2)</f>
        <v>#DIV/0!</v>
      </c>
      <c r="K3048" s="136">
        <f t="shared" si="473"/>
        <v>60740</v>
      </c>
      <c r="L3048" t="e">
        <f>SQRT(($C$5/2)^2-($C$5/2)^2*'(OLD) bottom seam length'!K3048^2/($C$6/2)^2)</f>
        <v>#DIV/0!</v>
      </c>
      <c r="O3048" s="136">
        <f t="shared" si="474"/>
        <v>60740</v>
      </c>
      <c r="P3048" t="b">
        <f t="shared" si="475"/>
        <v>0</v>
      </c>
      <c r="T3048" s="136">
        <f t="shared" si="476"/>
        <v>60720</v>
      </c>
      <c r="U3048" t="e">
        <f>SQRT(($U$6/2)^2-($U$6/2)^2*'(OLD) bottom seam length'!T3048^2/($U$7/2)^2)</f>
        <v>#VALUE!</v>
      </c>
      <c r="W3048" s="136">
        <f t="shared" si="477"/>
        <v>60720</v>
      </c>
      <c r="X3048" t="e">
        <f>SQRT(($U$6/2)^2-($U$6/2)^2*'(OLD) bottom seam length'!W3048^2/($U$7/2)^2)</f>
        <v>#VALUE!</v>
      </c>
      <c r="Z3048" s="136">
        <f t="shared" si="478"/>
        <v>60720</v>
      </c>
      <c r="AA3048" t="e">
        <f>SQRT(($U$6/2)^2-($U$6/2)^2*'(OLD) bottom seam length'!Z3048^2/($U$7/2)^2)</f>
        <v>#VALUE!</v>
      </c>
      <c r="AC3048" s="136">
        <f t="shared" si="479"/>
        <v>60720</v>
      </c>
      <c r="AD3048" t="e">
        <f>SQRT(($U$6/2)^2-($U$6/2)^2*'(OLD) bottom seam length'!AC3048^2/($U$7/2)^2)</f>
        <v>#VALUE!</v>
      </c>
    </row>
    <row r="3049" spans="2:30">
      <c r="B3049" s="136">
        <f t="shared" si="470"/>
        <v>60760</v>
      </c>
      <c r="C3049" t="e">
        <f>SQRT(($C$5/2)^2-($C$5/2)^2*'(OLD) bottom seam length'!B3049^2/($C$6/2)^2)</f>
        <v>#DIV/0!</v>
      </c>
      <c r="E3049" s="136">
        <f t="shared" si="471"/>
        <v>60760</v>
      </c>
      <c r="F3049" t="e">
        <f>SQRT(($C$5/2)^2-($C$5/2)^2*'(OLD) bottom seam length'!E3049^2/($C$6/2)^2)</f>
        <v>#DIV/0!</v>
      </c>
      <c r="H3049" s="136">
        <f t="shared" si="472"/>
        <v>60760</v>
      </c>
      <c r="I3049" t="e">
        <f>SQRT(($C$5/2)^2-($C$5/2)^2*'(OLD) bottom seam length'!H3049^2/($C$6/2)^2)</f>
        <v>#DIV/0!</v>
      </c>
      <c r="K3049" s="136">
        <f t="shared" si="473"/>
        <v>60760</v>
      </c>
      <c r="L3049" t="e">
        <f>SQRT(($C$5/2)^2-($C$5/2)^2*'(OLD) bottom seam length'!K3049^2/($C$6/2)^2)</f>
        <v>#DIV/0!</v>
      </c>
      <c r="O3049" s="136">
        <f t="shared" si="474"/>
        <v>60760</v>
      </c>
      <c r="P3049" t="b">
        <f t="shared" si="475"/>
        <v>0</v>
      </c>
      <c r="T3049" s="136">
        <f t="shared" si="476"/>
        <v>60740</v>
      </c>
      <c r="U3049" t="e">
        <f>SQRT(($U$6/2)^2-($U$6/2)^2*'(OLD) bottom seam length'!T3049^2/($U$7/2)^2)</f>
        <v>#VALUE!</v>
      </c>
      <c r="W3049" s="136">
        <f t="shared" si="477"/>
        <v>60740</v>
      </c>
      <c r="X3049" t="e">
        <f>SQRT(($U$6/2)^2-($U$6/2)^2*'(OLD) bottom seam length'!W3049^2/($U$7/2)^2)</f>
        <v>#VALUE!</v>
      </c>
      <c r="Z3049" s="136">
        <f t="shared" si="478"/>
        <v>60740</v>
      </c>
      <c r="AA3049" t="e">
        <f>SQRT(($U$6/2)^2-($U$6/2)^2*'(OLD) bottom seam length'!Z3049^2/($U$7/2)^2)</f>
        <v>#VALUE!</v>
      </c>
      <c r="AC3049" s="136">
        <f t="shared" si="479"/>
        <v>60740</v>
      </c>
      <c r="AD3049" t="e">
        <f>SQRT(($U$6/2)^2-($U$6/2)^2*'(OLD) bottom seam length'!AC3049^2/($U$7/2)^2)</f>
        <v>#VALUE!</v>
      </c>
    </row>
    <row r="3050" spans="2:30">
      <c r="B3050" s="136">
        <f t="shared" si="470"/>
        <v>60780</v>
      </c>
      <c r="C3050" t="e">
        <f>SQRT(($C$5/2)^2-($C$5/2)^2*'(OLD) bottom seam length'!B3050^2/($C$6/2)^2)</f>
        <v>#DIV/0!</v>
      </c>
      <c r="E3050" s="136">
        <f t="shared" si="471"/>
        <v>60780</v>
      </c>
      <c r="F3050" t="e">
        <f>SQRT(($C$5/2)^2-($C$5/2)^2*'(OLD) bottom seam length'!E3050^2/($C$6/2)^2)</f>
        <v>#DIV/0!</v>
      </c>
      <c r="H3050" s="136">
        <f t="shared" si="472"/>
        <v>60780</v>
      </c>
      <c r="I3050" t="e">
        <f>SQRT(($C$5/2)^2-($C$5/2)^2*'(OLD) bottom seam length'!H3050^2/($C$6/2)^2)</f>
        <v>#DIV/0!</v>
      </c>
      <c r="K3050" s="136">
        <f t="shared" si="473"/>
        <v>60780</v>
      </c>
      <c r="L3050" t="e">
        <f>SQRT(($C$5/2)^2-($C$5/2)^2*'(OLD) bottom seam length'!K3050^2/($C$6/2)^2)</f>
        <v>#DIV/0!</v>
      </c>
      <c r="O3050" s="136">
        <f t="shared" si="474"/>
        <v>60780</v>
      </c>
      <c r="P3050" t="b">
        <f t="shared" si="475"/>
        <v>0</v>
      </c>
      <c r="T3050" s="136">
        <f t="shared" si="476"/>
        <v>60760</v>
      </c>
      <c r="U3050" t="e">
        <f>SQRT(($U$6/2)^2-($U$6/2)^2*'(OLD) bottom seam length'!T3050^2/($U$7/2)^2)</f>
        <v>#VALUE!</v>
      </c>
      <c r="W3050" s="136">
        <f t="shared" si="477"/>
        <v>60760</v>
      </c>
      <c r="X3050" t="e">
        <f>SQRT(($U$6/2)^2-($U$6/2)^2*'(OLD) bottom seam length'!W3050^2/($U$7/2)^2)</f>
        <v>#VALUE!</v>
      </c>
      <c r="Z3050" s="136">
        <f t="shared" si="478"/>
        <v>60760</v>
      </c>
      <c r="AA3050" t="e">
        <f>SQRT(($U$6/2)^2-($U$6/2)^2*'(OLD) bottom seam length'!Z3050^2/($U$7/2)^2)</f>
        <v>#VALUE!</v>
      </c>
      <c r="AC3050" s="136">
        <f t="shared" si="479"/>
        <v>60760</v>
      </c>
      <c r="AD3050" t="e">
        <f>SQRT(($U$6/2)^2-($U$6/2)^2*'(OLD) bottom seam length'!AC3050^2/($U$7/2)^2)</f>
        <v>#VALUE!</v>
      </c>
    </row>
    <row r="3051" spans="2:30">
      <c r="B3051" s="136">
        <f t="shared" si="470"/>
        <v>60800</v>
      </c>
      <c r="C3051" t="e">
        <f>SQRT(($C$5/2)^2-($C$5/2)^2*'(OLD) bottom seam length'!B3051^2/($C$6/2)^2)</f>
        <v>#DIV/0!</v>
      </c>
      <c r="E3051" s="136">
        <f t="shared" si="471"/>
        <v>60800</v>
      </c>
      <c r="F3051" t="e">
        <f>SQRT(($C$5/2)^2-($C$5/2)^2*'(OLD) bottom seam length'!E3051^2/($C$6/2)^2)</f>
        <v>#DIV/0!</v>
      </c>
      <c r="H3051" s="136">
        <f t="shared" si="472"/>
        <v>60800</v>
      </c>
      <c r="I3051" t="e">
        <f>SQRT(($C$5/2)^2-($C$5/2)^2*'(OLD) bottom seam length'!H3051^2/($C$6/2)^2)</f>
        <v>#DIV/0!</v>
      </c>
      <c r="K3051" s="136">
        <f t="shared" si="473"/>
        <v>60800</v>
      </c>
      <c r="L3051" t="e">
        <f>SQRT(($C$5/2)^2-($C$5/2)^2*'(OLD) bottom seam length'!K3051^2/($C$6/2)^2)</f>
        <v>#DIV/0!</v>
      </c>
      <c r="O3051" s="136">
        <f t="shared" si="474"/>
        <v>60800</v>
      </c>
      <c r="P3051" t="b">
        <f t="shared" si="475"/>
        <v>0</v>
      </c>
      <c r="T3051" s="136">
        <f t="shared" si="476"/>
        <v>60780</v>
      </c>
      <c r="U3051" t="e">
        <f>SQRT(($U$6/2)^2-($U$6/2)^2*'(OLD) bottom seam length'!T3051^2/($U$7/2)^2)</f>
        <v>#VALUE!</v>
      </c>
      <c r="W3051" s="136">
        <f t="shared" si="477"/>
        <v>60780</v>
      </c>
      <c r="X3051" t="e">
        <f>SQRT(($U$6/2)^2-($U$6/2)^2*'(OLD) bottom seam length'!W3051^2/($U$7/2)^2)</f>
        <v>#VALUE!</v>
      </c>
      <c r="Z3051" s="136">
        <f t="shared" si="478"/>
        <v>60780</v>
      </c>
      <c r="AA3051" t="e">
        <f>SQRT(($U$6/2)^2-($U$6/2)^2*'(OLD) bottom seam length'!Z3051^2/($U$7/2)^2)</f>
        <v>#VALUE!</v>
      </c>
      <c r="AC3051" s="136">
        <f t="shared" si="479"/>
        <v>60780</v>
      </c>
      <c r="AD3051" t="e">
        <f>SQRT(($U$6/2)^2-($U$6/2)^2*'(OLD) bottom seam length'!AC3051^2/($U$7/2)^2)</f>
        <v>#VALUE!</v>
      </c>
    </row>
    <row r="3052" spans="2:30">
      <c r="B3052" s="136">
        <f t="shared" si="470"/>
        <v>60820</v>
      </c>
      <c r="C3052" t="e">
        <f>SQRT(($C$5/2)^2-($C$5/2)^2*'(OLD) bottom seam length'!B3052^2/($C$6/2)^2)</f>
        <v>#DIV/0!</v>
      </c>
      <c r="E3052" s="136">
        <f t="shared" si="471"/>
        <v>60820</v>
      </c>
      <c r="F3052" t="e">
        <f>SQRT(($C$5/2)^2-($C$5/2)^2*'(OLD) bottom seam length'!E3052^2/($C$6/2)^2)</f>
        <v>#DIV/0!</v>
      </c>
      <c r="H3052" s="136">
        <f t="shared" si="472"/>
        <v>60820</v>
      </c>
      <c r="I3052" t="e">
        <f>SQRT(($C$5/2)^2-($C$5/2)^2*'(OLD) bottom seam length'!H3052^2/($C$6/2)^2)</f>
        <v>#DIV/0!</v>
      </c>
      <c r="K3052" s="136">
        <f t="shared" si="473"/>
        <v>60820</v>
      </c>
      <c r="L3052" t="e">
        <f>SQRT(($C$5/2)^2-($C$5/2)^2*'(OLD) bottom seam length'!K3052^2/($C$6/2)^2)</f>
        <v>#DIV/0!</v>
      </c>
      <c r="O3052" s="136">
        <f t="shared" si="474"/>
        <v>60820</v>
      </c>
      <c r="P3052" t="b">
        <f t="shared" si="475"/>
        <v>0</v>
      </c>
      <c r="T3052" s="136">
        <f t="shared" si="476"/>
        <v>60800</v>
      </c>
      <c r="U3052" t="e">
        <f>SQRT(($U$6/2)^2-($U$6/2)^2*'(OLD) bottom seam length'!T3052^2/($U$7/2)^2)</f>
        <v>#VALUE!</v>
      </c>
      <c r="W3052" s="136">
        <f t="shared" si="477"/>
        <v>60800</v>
      </c>
      <c r="X3052" t="e">
        <f>SQRT(($U$6/2)^2-($U$6/2)^2*'(OLD) bottom seam length'!W3052^2/($U$7/2)^2)</f>
        <v>#VALUE!</v>
      </c>
      <c r="Z3052" s="136">
        <f t="shared" si="478"/>
        <v>60800</v>
      </c>
      <c r="AA3052" t="e">
        <f>SQRT(($U$6/2)^2-($U$6/2)^2*'(OLD) bottom seam length'!Z3052^2/($U$7/2)^2)</f>
        <v>#VALUE!</v>
      </c>
      <c r="AC3052" s="136">
        <f t="shared" si="479"/>
        <v>60800</v>
      </c>
      <c r="AD3052" t="e">
        <f>SQRT(($U$6/2)^2-($U$6/2)^2*'(OLD) bottom seam length'!AC3052^2/($U$7/2)^2)</f>
        <v>#VALUE!</v>
      </c>
    </row>
    <row r="3053" spans="2:30">
      <c r="B3053" s="136">
        <f t="shared" si="470"/>
        <v>60840</v>
      </c>
      <c r="C3053" t="e">
        <f>SQRT(($C$5/2)^2-($C$5/2)^2*'(OLD) bottom seam length'!B3053^2/($C$6/2)^2)</f>
        <v>#DIV/0!</v>
      </c>
      <c r="E3053" s="136">
        <f t="shared" si="471"/>
        <v>60840</v>
      </c>
      <c r="F3053" t="e">
        <f>SQRT(($C$5/2)^2-($C$5/2)^2*'(OLD) bottom seam length'!E3053^2/($C$6/2)^2)</f>
        <v>#DIV/0!</v>
      </c>
      <c r="H3053" s="136">
        <f t="shared" si="472"/>
        <v>60840</v>
      </c>
      <c r="I3053" t="e">
        <f>SQRT(($C$5/2)^2-($C$5/2)^2*'(OLD) bottom seam length'!H3053^2/($C$6/2)^2)</f>
        <v>#DIV/0!</v>
      </c>
      <c r="K3053" s="136">
        <f t="shared" si="473"/>
        <v>60840</v>
      </c>
      <c r="L3053" t="e">
        <f>SQRT(($C$5/2)^2-($C$5/2)^2*'(OLD) bottom seam length'!K3053^2/($C$6/2)^2)</f>
        <v>#DIV/0!</v>
      </c>
      <c r="O3053" s="136">
        <f t="shared" si="474"/>
        <v>60840</v>
      </c>
      <c r="P3053" t="b">
        <f t="shared" si="475"/>
        <v>0</v>
      </c>
      <c r="T3053" s="136">
        <f t="shared" si="476"/>
        <v>60820</v>
      </c>
      <c r="U3053" t="e">
        <f>SQRT(($U$6/2)^2-($U$6/2)^2*'(OLD) bottom seam length'!T3053^2/($U$7/2)^2)</f>
        <v>#VALUE!</v>
      </c>
      <c r="W3053" s="136">
        <f t="shared" si="477"/>
        <v>60820</v>
      </c>
      <c r="X3053" t="e">
        <f>SQRT(($U$6/2)^2-($U$6/2)^2*'(OLD) bottom seam length'!W3053^2/($U$7/2)^2)</f>
        <v>#VALUE!</v>
      </c>
      <c r="Z3053" s="136">
        <f t="shared" si="478"/>
        <v>60820</v>
      </c>
      <c r="AA3053" t="e">
        <f>SQRT(($U$6/2)^2-($U$6/2)^2*'(OLD) bottom seam length'!Z3053^2/($U$7/2)^2)</f>
        <v>#VALUE!</v>
      </c>
      <c r="AC3053" s="136">
        <f t="shared" si="479"/>
        <v>60820</v>
      </c>
      <c r="AD3053" t="e">
        <f>SQRT(($U$6/2)^2-($U$6/2)^2*'(OLD) bottom seam length'!AC3053^2/($U$7/2)^2)</f>
        <v>#VALUE!</v>
      </c>
    </row>
    <row r="3054" spans="2:30">
      <c r="B3054" s="136">
        <f t="shared" si="470"/>
        <v>60860</v>
      </c>
      <c r="C3054" t="e">
        <f>SQRT(($C$5/2)^2-($C$5/2)^2*'(OLD) bottom seam length'!B3054^2/($C$6/2)^2)</f>
        <v>#DIV/0!</v>
      </c>
      <c r="E3054" s="136">
        <f t="shared" si="471"/>
        <v>60860</v>
      </c>
      <c r="F3054" t="e">
        <f>SQRT(($C$5/2)^2-($C$5/2)^2*'(OLD) bottom seam length'!E3054^2/($C$6/2)^2)</f>
        <v>#DIV/0!</v>
      </c>
      <c r="H3054" s="136">
        <f t="shared" si="472"/>
        <v>60860</v>
      </c>
      <c r="I3054" t="e">
        <f>SQRT(($C$5/2)^2-($C$5/2)^2*'(OLD) bottom seam length'!H3054^2/($C$6/2)^2)</f>
        <v>#DIV/0!</v>
      </c>
      <c r="K3054" s="136">
        <f t="shared" si="473"/>
        <v>60860</v>
      </c>
      <c r="L3054" t="e">
        <f>SQRT(($C$5/2)^2-($C$5/2)^2*'(OLD) bottom seam length'!K3054^2/($C$6/2)^2)</f>
        <v>#DIV/0!</v>
      </c>
      <c r="O3054" s="136">
        <f t="shared" si="474"/>
        <v>60860</v>
      </c>
      <c r="P3054" t="b">
        <f t="shared" si="475"/>
        <v>0</v>
      </c>
      <c r="T3054" s="136">
        <f t="shared" si="476"/>
        <v>60840</v>
      </c>
      <c r="U3054" t="e">
        <f>SQRT(($U$6/2)^2-($U$6/2)^2*'(OLD) bottom seam length'!T3054^2/($U$7/2)^2)</f>
        <v>#VALUE!</v>
      </c>
      <c r="W3054" s="136">
        <f t="shared" si="477"/>
        <v>60840</v>
      </c>
      <c r="X3054" t="e">
        <f>SQRT(($U$6/2)^2-($U$6/2)^2*'(OLD) bottom seam length'!W3054^2/($U$7/2)^2)</f>
        <v>#VALUE!</v>
      </c>
      <c r="Z3054" s="136">
        <f t="shared" si="478"/>
        <v>60840</v>
      </c>
      <c r="AA3054" t="e">
        <f>SQRT(($U$6/2)^2-($U$6/2)^2*'(OLD) bottom seam length'!Z3054^2/($U$7/2)^2)</f>
        <v>#VALUE!</v>
      </c>
      <c r="AC3054" s="136">
        <f t="shared" si="479"/>
        <v>60840</v>
      </c>
      <c r="AD3054" t="e">
        <f>SQRT(($U$6/2)^2-($U$6/2)^2*'(OLD) bottom seam length'!AC3054^2/($U$7/2)^2)</f>
        <v>#VALUE!</v>
      </c>
    </row>
    <row r="3055" spans="2:30">
      <c r="B3055" s="136">
        <f t="shared" si="470"/>
        <v>60880</v>
      </c>
      <c r="C3055" t="e">
        <f>SQRT(($C$5/2)^2-($C$5/2)^2*'(OLD) bottom seam length'!B3055^2/($C$6/2)^2)</f>
        <v>#DIV/0!</v>
      </c>
      <c r="E3055" s="136">
        <f t="shared" si="471"/>
        <v>60880</v>
      </c>
      <c r="F3055" t="e">
        <f>SQRT(($C$5/2)^2-($C$5/2)^2*'(OLD) bottom seam length'!E3055^2/($C$6/2)^2)</f>
        <v>#DIV/0!</v>
      </c>
      <c r="H3055" s="136">
        <f t="shared" si="472"/>
        <v>60880</v>
      </c>
      <c r="I3055" t="e">
        <f>SQRT(($C$5/2)^2-($C$5/2)^2*'(OLD) bottom seam length'!H3055^2/($C$6/2)^2)</f>
        <v>#DIV/0!</v>
      </c>
      <c r="K3055" s="136">
        <f t="shared" si="473"/>
        <v>60880</v>
      </c>
      <c r="L3055" t="e">
        <f>SQRT(($C$5/2)^2-($C$5/2)^2*'(OLD) bottom seam length'!K3055^2/($C$6/2)^2)</f>
        <v>#DIV/0!</v>
      </c>
      <c r="O3055" s="136">
        <f t="shared" si="474"/>
        <v>60880</v>
      </c>
      <c r="P3055" t="b">
        <f t="shared" si="475"/>
        <v>0</v>
      </c>
      <c r="T3055" s="136">
        <f t="shared" si="476"/>
        <v>60860</v>
      </c>
      <c r="U3055" t="e">
        <f>SQRT(($U$6/2)^2-($U$6/2)^2*'(OLD) bottom seam length'!T3055^2/($U$7/2)^2)</f>
        <v>#VALUE!</v>
      </c>
      <c r="W3055" s="136">
        <f t="shared" si="477"/>
        <v>60860</v>
      </c>
      <c r="X3055" t="e">
        <f>SQRT(($U$6/2)^2-($U$6/2)^2*'(OLD) bottom seam length'!W3055^2/($U$7/2)^2)</f>
        <v>#VALUE!</v>
      </c>
      <c r="Z3055" s="136">
        <f t="shared" si="478"/>
        <v>60860</v>
      </c>
      <c r="AA3055" t="e">
        <f>SQRT(($U$6/2)^2-($U$6/2)^2*'(OLD) bottom seam length'!Z3055^2/($U$7/2)^2)</f>
        <v>#VALUE!</v>
      </c>
      <c r="AC3055" s="136">
        <f t="shared" si="479"/>
        <v>60860</v>
      </c>
      <c r="AD3055" t="e">
        <f>SQRT(($U$6/2)^2-($U$6/2)^2*'(OLD) bottom seam length'!AC3055^2/($U$7/2)^2)</f>
        <v>#VALUE!</v>
      </c>
    </row>
    <row r="3056" spans="2:30">
      <c r="B3056" s="136">
        <f t="shared" si="470"/>
        <v>60900</v>
      </c>
      <c r="C3056" t="e">
        <f>SQRT(($C$5/2)^2-($C$5/2)^2*'(OLD) bottom seam length'!B3056^2/($C$6/2)^2)</f>
        <v>#DIV/0!</v>
      </c>
      <c r="E3056" s="136">
        <f t="shared" si="471"/>
        <v>60900</v>
      </c>
      <c r="F3056" t="e">
        <f>SQRT(($C$5/2)^2-($C$5/2)^2*'(OLD) bottom seam length'!E3056^2/($C$6/2)^2)</f>
        <v>#DIV/0!</v>
      </c>
      <c r="H3056" s="136">
        <f t="shared" si="472"/>
        <v>60900</v>
      </c>
      <c r="I3056" t="e">
        <f>SQRT(($C$5/2)^2-($C$5/2)^2*'(OLD) bottom seam length'!H3056^2/($C$6/2)^2)</f>
        <v>#DIV/0!</v>
      </c>
      <c r="K3056" s="136">
        <f t="shared" si="473"/>
        <v>60900</v>
      </c>
      <c r="L3056" t="e">
        <f>SQRT(($C$5/2)^2-($C$5/2)^2*'(OLD) bottom seam length'!K3056^2/($C$6/2)^2)</f>
        <v>#DIV/0!</v>
      </c>
      <c r="O3056" s="136">
        <f t="shared" si="474"/>
        <v>60900</v>
      </c>
      <c r="P3056" t="b">
        <f t="shared" si="475"/>
        <v>0</v>
      </c>
      <c r="T3056" s="136">
        <f t="shared" si="476"/>
        <v>60880</v>
      </c>
      <c r="U3056" t="e">
        <f>SQRT(($U$6/2)^2-($U$6/2)^2*'(OLD) bottom seam length'!T3056^2/($U$7/2)^2)</f>
        <v>#VALUE!</v>
      </c>
      <c r="W3056" s="136">
        <f t="shared" si="477"/>
        <v>60880</v>
      </c>
      <c r="X3056" t="e">
        <f>SQRT(($U$6/2)^2-($U$6/2)^2*'(OLD) bottom seam length'!W3056^2/($U$7/2)^2)</f>
        <v>#VALUE!</v>
      </c>
      <c r="Z3056" s="136">
        <f t="shared" si="478"/>
        <v>60880</v>
      </c>
      <c r="AA3056" t="e">
        <f>SQRT(($U$6/2)^2-($U$6/2)^2*'(OLD) bottom seam length'!Z3056^2/($U$7/2)^2)</f>
        <v>#VALUE!</v>
      </c>
      <c r="AC3056" s="136">
        <f t="shared" si="479"/>
        <v>60880</v>
      </c>
      <c r="AD3056" t="e">
        <f>SQRT(($U$6/2)^2-($U$6/2)^2*'(OLD) bottom seam length'!AC3056^2/($U$7/2)^2)</f>
        <v>#VALUE!</v>
      </c>
    </row>
    <row r="3057" spans="2:30">
      <c r="B3057" s="136">
        <f t="shared" si="470"/>
        <v>60920</v>
      </c>
      <c r="C3057" t="e">
        <f>SQRT(($C$5/2)^2-($C$5/2)^2*'(OLD) bottom seam length'!B3057^2/($C$6/2)^2)</f>
        <v>#DIV/0!</v>
      </c>
      <c r="E3057" s="136">
        <f t="shared" si="471"/>
        <v>60920</v>
      </c>
      <c r="F3057" t="e">
        <f>SQRT(($C$5/2)^2-($C$5/2)^2*'(OLD) bottom seam length'!E3057^2/($C$6/2)^2)</f>
        <v>#DIV/0!</v>
      </c>
      <c r="H3057" s="136">
        <f t="shared" si="472"/>
        <v>60920</v>
      </c>
      <c r="I3057" t="e">
        <f>SQRT(($C$5/2)^2-($C$5/2)^2*'(OLD) bottom seam length'!H3057^2/($C$6/2)^2)</f>
        <v>#DIV/0!</v>
      </c>
      <c r="K3057" s="136">
        <f t="shared" si="473"/>
        <v>60920</v>
      </c>
      <c r="L3057" t="e">
        <f>SQRT(($C$5/2)^2-($C$5/2)^2*'(OLD) bottom seam length'!K3057^2/($C$6/2)^2)</f>
        <v>#DIV/0!</v>
      </c>
      <c r="O3057" s="136">
        <f t="shared" si="474"/>
        <v>60920</v>
      </c>
      <c r="P3057" t="b">
        <f t="shared" si="475"/>
        <v>0</v>
      </c>
      <c r="T3057" s="136">
        <f t="shared" si="476"/>
        <v>60900</v>
      </c>
      <c r="U3057" t="e">
        <f>SQRT(($U$6/2)^2-($U$6/2)^2*'(OLD) bottom seam length'!T3057^2/($U$7/2)^2)</f>
        <v>#VALUE!</v>
      </c>
      <c r="W3057" s="136">
        <f t="shared" si="477"/>
        <v>60900</v>
      </c>
      <c r="X3057" t="e">
        <f>SQRT(($U$6/2)^2-($U$6/2)^2*'(OLD) bottom seam length'!W3057^2/($U$7/2)^2)</f>
        <v>#VALUE!</v>
      </c>
      <c r="Z3057" s="136">
        <f t="shared" si="478"/>
        <v>60900</v>
      </c>
      <c r="AA3057" t="e">
        <f>SQRT(($U$6/2)^2-($U$6/2)^2*'(OLD) bottom seam length'!Z3057^2/($U$7/2)^2)</f>
        <v>#VALUE!</v>
      </c>
      <c r="AC3057" s="136">
        <f t="shared" si="479"/>
        <v>60900</v>
      </c>
      <c r="AD3057" t="e">
        <f>SQRT(($U$6/2)^2-($U$6/2)^2*'(OLD) bottom seam length'!AC3057^2/($U$7/2)^2)</f>
        <v>#VALUE!</v>
      </c>
    </row>
    <row r="3058" spans="2:30">
      <c r="B3058" s="136">
        <f t="shared" si="470"/>
        <v>60940</v>
      </c>
      <c r="C3058" t="e">
        <f>SQRT(($C$5/2)^2-($C$5/2)^2*'(OLD) bottom seam length'!B3058^2/($C$6/2)^2)</f>
        <v>#DIV/0!</v>
      </c>
      <c r="E3058" s="136">
        <f t="shared" si="471"/>
        <v>60940</v>
      </c>
      <c r="F3058" t="e">
        <f>SQRT(($C$5/2)^2-($C$5/2)^2*'(OLD) bottom seam length'!E3058^2/($C$6/2)^2)</f>
        <v>#DIV/0!</v>
      </c>
      <c r="H3058" s="136">
        <f t="shared" si="472"/>
        <v>60940</v>
      </c>
      <c r="I3058" t="e">
        <f>SQRT(($C$5/2)^2-($C$5/2)^2*'(OLD) bottom seam length'!H3058^2/($C$6/2)^2)</f>
        <v>#DIV/0!</v>
      </c>
      <c r="K3058" s="136">
        <f t="shared" si="473"/>
        <v>60940</v>
      </c>
      <c r="L3058" t="e">
        <f>SQRT(($C$5/2)^2-($C$5/2)^2*'(OLD) bottom seam length'!K3058^2/($C$6/2)^2)</f>
        <v>#DIV/0!</v>
      </c>
      <c r="O3058" s="136">
        <f t="shared" si="474"/>
        <v>60940</v>
      </c>
      <c r="P3058" t="b">
        <f t="shared" si="475"/>
        <v>0</v>
      </c>
      <c r="T3058" s="136">
        <f t="shared" si="476"/>
        <v>60920</v>
      </c>
      <c r="U3058" t="e">
        <f>SQRT(($U$6/2)^2-($U$6/2)^2*'(OLD) bottom seam length'!T3058^2/($U$7/2)^2)</f>
        <v>#VALUE!</v>
      </c>
      <c r="W3058" s="136">
        <f t="shared" si="477"/>
        <v>60920</v>
      </c>
      <c r="X3058" t="e">
        <f>SQRT(($U$6/2)^2-($U$6/2)^2*'(OLD) bottom seam length'!W3058^2/($U$7/2)^2)</f>
        <v>#VALUE!</v>
      </c>
      <c r="Z3058" s="136">
        <f t="shared" si="478"/>
        <v>60920</v>
      </c>
      <c r="AA3058" t="e">
        <f>SQRT(($U$6/2)^2-($U$6/2)^2*'(OLD) bottom seam length'!Z3058^2/($U$7/2)^2)</f>
        <v>#VALUE!</v>
      </c>
      <c r="AC3058" s="136">
        <f t="shared" si="479"/>
        <v>60920</v>
      </c>
      <c r="AD3058" t="e">
        <f>SQRT(($U$6/2)^2-($U$6/2)^2*'(OLD) bottom seam length'!AC3058^2/($U$7/2)^2)</f>
        <v>#VALUE!</v>
      </c>
    </row>
    <row r="3059" spans="2:30">
      <c r="B3059" s="136">
        <f t="shared" si="470"/>
        <v>60960</v>
      </c>
      <c r="C3059" t="e">
        <f>SQRT(($C$5/2)^2-($C$5/2)^2*'(OLD) bottom seam length'!B3059^2/($C$6/2)^2)</f>
        <v>#DIV/0!</v>
      </c>
      <c r="E3059" s="136">
        <f t="shared" si="471"/>
        <v>60960</v>
      </c>
      <c r="F3059" t="e">
        <f>SQRT(($C$5/2)^2-($C$5/2)^2*'(OLD) bottom seam length'!E3059^2/($C$6/2)^2)</f>
        <v>#DIV/0!</v>
      </c>
      <c r="H3059" s="136">
        <f t="shared" si="472"/>
        <v>60960</v>
      </c>
      <c r="I3059" t="e">
        <f>SQRT(($C$5/2)^2-($C$5/2)^2*'(OLD) bottom seam length'!H3059^2/($C$6/2)^2)</f>
        <v>#DIV/0!</v>
      </c>
      <c r="K3059" s="136">
        <f t="shared" si="473"/>
        <v>60960</v>
      </c>
      <c r="L3059" t="e">
        <f>SQRT(($C$5/2)^2-($C$5/2)^2*'(OLD) bottom seam length'!K3059^2/($C$6/2)^2)</f>
        <v>#DIV/0!</v>
      </c>
      <c r="O3059" s="136">
        <f t="shared" si="474"/>
        <v>60960</v>
      </c>
      <c r="P3059" t="b">
        <f t="shared" si="475"/>
        <v>0</v>
      </c>
      <c r="T3059" s="136">
        <f t="shared" si="476"/>
        <v>60940</v>
      </c>
      <c r="U3059" t="e">
        <f>SQRT(($U$6/2)^2-($U$6/2)^2*'(OLD) bottom seam length'!T3059^2/($U$7/2)^2)</f>
        <v>#VALUE!</v>
      </c>
      <c r="W3059" s="136">
        <f t="shared" si="477"/>
        <v>60940</v>
      </c>
      <c r="X3059" t="e">
        <f>SQRT(($U$6/2)^2-($U$6/2)^2*'(OLD) bottom seam length'!W3059^2/($U$7/2)^2)</f>
        <v>#VALUE!</v>
      </c>
      <c r="Z3059" s="136">
        <f t="shared" si="478"/>
        <v>60940</v>
      </c>
      <c r="AA3059" t="e">
        <f>SQRT(($U$6/2)^2-($U$6/2)^2*'(OLD) bottom seam length'!Z3059^2/($U$7/2)^2)</f>
        <v>#VALUE!</v>
      </c>
      <c r="AC3059" s="136">
        <f t="shared" si="479"/>
        <v>60940</v>
      </c>
      <c r="AD3059" t="e">
        <f>SQRT(($U$6/2)^2-($U$6/2)^2*'(OLD) bottom seam length'!AC3059^2/($U$7/2)^2)</f>
        <v>#VALUE!</v>
      </c>
    </row>
    <row r="3060" spans="2:30">
      <c r="B3060" s="136">
        <f t="shared" si="470"/>
        <v>60980</v>
      </c>
      <c r="C3060" t="e">
        <f>SQRT(($C$5/2)^2-($C$5/2)^2*'(OLD) bottom seam length'!B3060^2/($C$6/2)^2)</f>
        <v>#DIV/0!</v>
      </c>
      <c r="E3060" s="136">
        <f t="shared" si="471"/>
        <v>60980</v>
      </c>
      <c r="F3060" t="e">
        <f>SQRT(($C$5/2)^2-($C$5/2)^2*'(OLD) bottom seam length'!E3060^2/($C$6/2)^2)</f>
        <v>#DIV/0!</v>
      </c>
      <c r="H3060" s="136">
        <f t="shared" si="472"/>
        <v>60980</v>
      </c>
      <c r="I3060" t="e">
        <f>SQRT(($C$5/2)^2-($C$5/2)^2*'(OLD) bottom seam length'!H3060^2/($C$6/2)^2)</f>
        <v>#DIV/0!</v>
      </c>
      <c r="K3060" s="136">
        <f t="shared" si="473"/>
        <v>60980</v>
      </c>
      <c r="L3060" t="e">
        <f>SQRT(($C$5/2)^2-($C$5/2)^2*'(OLD) bottom seam length'!K3060^2/($C$6/2)^2)</f>
        <v>#DIV/0!</v>
      </c>
      <c r="O3060" s="136">
        <f t="shared" si="474"/>
        <v>60980</v>
      </c>
      <c r="P3060" t="b">
        <f t="shared" si="475"/>
        <v>0</v>
      </c>
      <c r="T3060" s="136">
        <f t="shared" si="476"/>
        <v>60960</v>
      </c>
      <c r="U3060" t="e">
        <f>SQRT(($U$6/2)^2-($U$6/2)^2*'(OLD) bottom seam length'!T3060^2/($U$7/2)^2)</f>
        <v>#VALUE!</v>
      </c>
      <c r="W3060" s="136">
        <f t="shared" si="477"/>
        <v>60960</v>
      </c>
      <c r="X3060" t="e">
        <f>SQRT(($U$6/2)^2-($U$6/2)^2*'(OLD) bottom seam length'!W3060^2/($U$7/2)^2)</f>
        <v>#VALUE!</v>
      </c>
      <c r="Z3060" s="136">
        <f t="shared" si="478"/>
        <v>60960</v>
      </c>
      <c r="AA3060" t="e">
        <f>SQRT(($U$6/2)^2-($U$6/2)^2*'(OLD) bottom seam length'!Z3060^2/($U$7/2)^2)</f>
        <v>#VALUE!</v>
      </c>
      <c r="AC3060" s="136">
        <f t="shared" si="479"/>
        <v>60960</v>
      </c>
      <c r="AD3060" t="e">
        <f>SQRT(($U$6/2)^2-($U$6/2)^2*'(OLD) bottom seam length'!AC3060^2/($U$7/2)^2)</f>
        <v>#VALUE!</v>
      </c>
    </row>
    <row r="3061" spans="2:30">
      <c r="B3061" s="136">
        <f t="shared" si="470"/>
        <v>61000</v>
      </c>
      <c r="C3061" t="e">
        <f>SQRT(($C$5/2)^2-($C$5/2)^2*'(OLD) bottom seam length'!B3061^2/($C$6/2)^2)</f>
        <v>#DIV/0!</v>
      </c>
      <c r="E3061" s="136">
        <f t="shared" si="471"/>
        <v>61000</v>
      </c>
      <c r="F3061" t="e">
        <f>SQRT(($C$5/2)^2-($C$5/2)^2*'(OLD) bottom seam length'!E3061^2/($C$6/2)^2)</f>
        <v>#DIV/0!</v>
      </c>
      <c r="H3061" s="136">
        <f t="shared" si="472"/>
        <v>61000</v>
      </c>
      <c r="I3061" t="e">
        <f>SQRT(($C$5/2)^2-($C$5/2)^2*'(OLD) bottom seam length'!H3061^2/($C$6/2)^2)</f>
        <v>#DIV/0!</v>
      </c>
      <c r="K3061" s="136">
        <f t="shared" si="473"/>
        <v>61000</v>
      </c>
      <c r="L3061" t="e">
        <f>SQRT(($C$5/2)^2-($C$5/2)^2*'(OLD) bottom seam length'!K3061^2/($C$6/2)^2)</f>
        <v>#DIV/0!</v>
      </c>
      <c r="O3061" s="136">
        <f t="shared" si="474"/>
        <v>61000</v>
      </c>
      <c r="P3061" t="b">
        <f t="shared" si="475"/>
        <v>0</v>
      </c>
      <c r="T3061" s="136">
        <f t="shared" si="476"/>
        <v>60980</v>
      </c>
      <c r="U3061" t="e">
        <f>SQRT(($U$6/2)^2-($U$6/2)^2*'(OLD) bottom seam length'!T3061^2/($U$7/2)^2)</f>
        <v>#VALUE!</v>
      </c>
      <c r="W3061" s="136">
        <f t="shared" si="477"/>
        <v>60980</v>
      </c>
      <c r="X3061" t="e">
        <f>SQRT(($U$6/2)^2-($U$6/2)^2*'(OLD) bottom seam length'!W3061^2/($U$7/2)^2)</f>
        <v>#VALUE!</v>
      </c>
      <c r="Z3061" s="136">
        <f t="shared" si="478"/>
        <v>60980</v>
      </c>
      <c r="AA3061" t="e">
        <f>SQRT(($U$6/2)^2-($U$6/2)^2*'(OLD) bottom seam length'!Z3061^2/($U$7/2)^2)</f>
        <v>#VALUE!</v>
      </c>
      <c r="AC3061" s="136">
        <f t="shared" si="479"/>
        <v>60980</v>
      </c>
      <c r="AD3061" t="e">
        <f>SQRT(($U$6/2)^2-($U$6/2)^2*'(OLD) bottom seam length'!AC3061^2/($U$7/2)^2)</f>
        <v>#VALUE!</v>
      </c>
    </row>
    <row r="3062" spans="2:30">
      <c r="B3062" s="136">
        <f t="shared" si="470"/>
        <v>61020</v>
      </c>
      <c r="C3062" t="e">
        <f>SQRT(($C$5/2)^2-($C$5/2)^2*'(OLD) bottom seam length'!B3062^2/($C$6/2)^2)</f>
        <v>#DIV/0!</v>
      </c>
      <c r="E3062" s="136">
        <f t="shared" si="471"/>
        <v>61020</v>
      </c>
      <c r="F3062" t="e">
        <f>SQRT(($C$5/2)^2-($C$5/2)^2*'(OLD) bottom seam length'!E3062^2/($C$6/2)^2)</f>
        <v>#DIV/0!</v>
      </c>
      <c r="H3062" s="136">
        <f t="shared" si="472"/>
        <v>61020</v>
      </c>
      <c r="I3062" t="e">
        <f>SQRT(($C$5/2)^2-($C$5/2)^2*'(OLD) bottom seam length'!H3062^2/($C$6/2)^2)</f>
        <v>#DIV/0!</v>
      </c>
      <c r="K3062" s="136">
        <f t="shared" si="473"/>
        <v>61020</v>
      </c>
      <c r="L3062" t="e">
        <f>SQRT(($C$5/2)^2-($C$5/2)^2*'(OLD) bottom seam length'!K3062^2/($C$6/2)^2)</f>
        <v>#DIV/0!</v>
      </c>
      <c r="O3062" s="136">
        <f t="shared" si="474"/>
        <v>61020</v>
      </c>
      <c r="P3062" t="b">
        <f t="shared" si="475"/>
        <v>0</v>
      </c>
      <c r="T3062" s="136">
        <f t="shared" si="476"/>
        <v>61000</v>
      </c>
      <c r="U3062" t="e">
        <f>SQRT(($U$6/2)^2-($U$6/2)^2*'(OLD) bottom seam length'!T3062^2/($U$7/2)^2)</f>
        <v>#VALUE!</v>
      </c>
      <c r="W3062" s="136">
        <f t="shared" si="477"/>
        <v>61000</v>
      </c>
      <c r="X3062" t="e">
        <f>SQRT(($U$6/2)^2-($U$6/2)^2*'(OLD) bottom seam length'!W3062^2/($U$7/2)^2)</f>
        <v>#VALUE!</v>
      </c>
      <c r="Z3062" s="136">
        <f t="shared" si="478"/>
        <v>61000</v>
      </c>
      <c r="AA3062" t="e">
        <f>SQRT(($U$6/2)^2-($U$6/2)^2*'(OLD) bottom seam length'!Z3062^2/($U$7/2)^2)</f>
        <v>#VALUE!</v>
      </c>
      <c r="AC3062" s="136">
        <f t="shared" si="479"/>
        <v>61000</v>
      </c>
      <c r="AD3062" t="e">
        <f>SQRT(($U$6/2)^2-($U$6/2)^2*'(OLD) bottom seam length'!AC3062^2/($U$7/2)^2)</f>
        <v>#VALUE!</v>
      </c>
    </row>
    <row r="3063" spans="2:30">
      <c r="B3063" s="136">
        <f t="shared" si="470"/>
        <v>61040</v>
      </c>
      <c r="C3063" t="e">
        <f>SQRT(($C$5/2)^2-($C$5/2)^2*'(OLD) bottom seam length'!B3063^2/($C$6/2)^2)</f>
        <v>#DIV/0!</v>
      </c>
      <c r="E3063" s="136">
        <f t="shared" si="471"/>
        <v>61040</v>
      </c>
      <c r="F3063" t="e">
        <f>SQRT(($C$5/2)^2-($C$5/2)^2*'(OLD) bottom seam length'!E3063^2/($C$6/2)^2)</f>
        <v>#DIV/0!</v>
      </c>
      <c r="H3063" s="136">
        <f t="shared" si="472"/>
        <v>61040</v>
      </c>
      <c r="I3063" t="e">
        <f>SQRT(($C$5/2)^2-($C$5/2)^2*'(OLD) bottom seam length'!H3063^2/($C$6/2)^2)</f>
        <v>#DIV/0!</v>
      </c>
      <c r="K3063" s="136">
        <f t="shared" si="473"/>
        <v>61040</v>
      </c>
      <c r="L3063" t="e">
        <f>SQRT(($C$5/2)^2-($C$5/2)^2*'(OLD) bottom seam length'!K3063^2/($C$6/2)^2)</f>
        <v>#DIV/0!</v>
      </c>
      <c r="O3063" s="136">
        <f t="shared" si="474"/>
        <v>61040</v>
      </c>
      <c r="P3063" t="b">
        <f t="shared" si="475"/>
        <v>0</v>
      </c>
      <c r="T3063" s="136">
        <f t="shared" si="476"/>
        <v>61020</v>
      </c>
      <c r="U3063" t="e">
        <f>SQRT(($U$6/2)^2-($U$6/2)^2*'(OLD) bottom seam length'!T3063^2/($U$7/2)^2)</f>
        <v>#VALUE!</v>
      </c>
      <c r="W3063" s="136">
        <f t="shared" si="477"/>
        <v>61020</v>
      </c>
      <c r="X3063" t="e">
        <f>SQRT(($U$6/2)^2-($U$6/2)^2*'(OLD) bottom seam length'!W3063^2/($U$7/2)^2)</f>
        <v>#VALUE!</v>
      </c>
      <c r="Z3063" s="136">
        <f t="shared" si="478"/>
        <v>61020</v>
      </c>
      <c r="AA3063" t="e">
        <f>SQRT(($U$6/2)^2-($U$6/2)^2*'(OLD) bottom seam length'!Z3063^2/($U$7/2)^2)</f>
        <v>#VALUE!</v>
      </c>
      <c r="AC3063" s="136">
        <f t="shared" si="479"/>
        <v>61020</v>
      </c>
      <c r="AD3063" t="e">
        <f>SQRT(($U$6/2)^2-($U$6/2)^2*'(OLD) bottom seam length'!AC3063^2/($U$7/2)^2)</f>
        <v>#VALUE!</v>
      </c>
    </row>
    <row r="3064" spans="2:30">
      <c r="B3064" s="136">
        <f t="shared" si="470"/>
        <v>61060</v>
      </c>
      <c r="C3064" t="e">
        <f>SQRT(($C$5/2)^2-($C$5/2)^2*'(OLD) bottom seam length'!B3064^2/($C$6/2)^2)</f>
        <v>#DIV/0!</v>
      </c>
      <c r="E3064" s="136">
        <f t="shared" si="471"/>
        <v>61060</v>
      </c>
      <c r="F3064" t="e">
        <f>SQRT(($C$5/2)^2-($C$5/2)^2*'(OLD) bottom seam length'!E3064^2/($C$6/2)^2)</f>
        <v>#DIV/0!</v>
      </c>
      <c r="H3064" s="136">
        <f t="shared" si="472"/>
        <v>61060</v>
      </c>
      <c r="I3064" t="e">
        <f>SQRT(($C$5/2)^2-($C$5/2)^2*'(OLD) bottom seam length'!H3064^2/($C$6/2)^2)</f>
        <v>#DIV/0!</v>
      </c>
      <c r="K3064" s="136">
        <f t="shared" si="473"/>
        <v>61060</v>
      </c>
      <c r="L3064" t="e">
        <f>SQRT(($C$5/2)^2-($C$5/2)^2*'(OLD) bottom seam length'!K3064^2/($C$6/2)^2)</f>
        <v>#DIV/0!</v>
      </c>
      <c r="O3064" s="136">
        <f t="shared" si="474"/>
        <v>61060</v>
      </c>
      <c r="P3064" t="b">
        <f t="shared" si="475"/>
        <v>0</v>
      </c>
      <c r="T3064" s="136">
        <f t="shared" si="476"/>
        <v>61040</v>
      </c>
      <c r="U3064" t="e">
        <f>SQRT(($U$6/2)^2-($U$6/2)^2*'(OLD) bottom seam length'!T3064^2/($U$7/2)^2)</f>
        <v>#VALUE!</v>
      </c>
      <c r="W3064" s="136">
        <f t="shared" si="477"/>
        <v>61040</v>
      </c>
      <c r="X3064" t="e">
        <f>SQRT(($U$6/2)^2-($U$6/2)^2*'(OLD) bottom seam length'!W3064^2/($U$7/2)^2)</f>
        <v>#VALUE!</v>
      </c>
      <c r="Z3064" s="136">
        <f t="shared" si="478"/>
        <v>61040</v>
      </c>
      <c r="AA3064" t="e">
        <f>SQRT(($U$6/2)^2-($U$6/2)^2*'(OLD) bottom seam length'!Z3064^2/($U$7/2)^2)</f>
        <v>#VALUE!</v>
      </c>
      <c r="AC3064" s="136">
        <f t="shared" si="479"/>
        <v>61040</v>
      </c>
      <c r="AD3064" t="e">
        <f>SQRT(($U$6/2)^2-($U$6/2)^2*'(OLD) bottom seam length'!AC3064^2/($U$7/2)^2)</f>
        <v>#VALUE!</v>
      </c>
    </row>
    <row r="3065" spans="2:30">
      <c r="B3065" s="136">
        <f t="shared" si="470"/>
        <v>61080</v>
      </c>
      <c r="C3065" t="e">
        <f>SQRT(($C$5/2)^2-($C$5/2)^2*'(OLD) bottom seam length'!B3065^2/($C$6/2)^2)</f>
        <v>#DIV/0!</v>
      </c>
      <c r="E3065" s="136">
        <f t="shared" si="471"/>
        <v>61080</v>
      </c>
      <c r="F3065" t="e">
        <f>SQRT(($C$5/2)^2-($C$5/2)^2*'(OLD) bottom seam length'!E3065^2/($C$6/2)^2)</f>
        <v>#DIV/0!</v>
      </c>
      <c r="H3065" s="136">
        <f t="shared" si="472"/>
        <v>61080</v>
      </c>
      <c r="I3065" t="e">
        <f>SQRT(($C$5/2)^2-($C$5/2)^2*'(OLD) bottom seam length'!H3065^2/($C$6/2)^2)</f>
        <v>#DIV/0!</v>
      </c>
      <c r="K3065" s="136">
        <f t="shared" si="473"/>
        <v>61080</v>
      </c>
      <c r="L3065" t="e">
        <f>SQRT(($C$5/2)^2-($C$5/2)^2*'(OLD) bottom seam length'!K3065^2/($C$6/2)^2)</f>
        <v>#DIV/0!</v>
      </c>
      <c r="O3065" s="136">
        <f t="shared" si="474"/>
        <v>61080</v>
      </c>
      <c r="P3065" t="b">
        <f t="shared" si="475"/>
        <v>0</v>
      </c>
      <c r="T3065" s="136">
        <f t="shared" si="476"/>
        <v>61060</v>
      </c>
      <c r="U3065" t="e">
        <f>SQRT(($U$6/2)^2-($U$6/2)^2*'(OLD) bottom seam length'!T3065^2/($U$7/2)^2)</f>
        <v>#VALUE!</v>
      </c>
      <c r="W3065" s="136">
        <f t="shared" si="477"/>
        <v>61060</v>
      </c>
      <c r="X3065" t="e">
        <f>SQRT(($U$6/2)^2-($U$6/2)^2*'(OLD) bottom seam length'!W3065^2/($U$7/2)^2)</f>
        <v>#VALUE!</v>
      </c>
      <c r="Z3065" s="136">
        <f t="shared" si="478"/>
        <v>61060</v>
      </c>
      <c r="AA3065" t="e">
        <f>SQRT(($U$6/2)^2-($U$6/2)^2*'(OLD) bottom seam length'!Z3065^2/($U$7/2)^2)</f>
        <v>#VALUE!</v>
      </c>
      <c r="AC3065" s="136">
        <f t="shared" si="479"/>
        <v>61060</v>
      </c>
      <c r="AD3065" t="e">
        <f>SQRT(($U$6/2)^2-($U$6/2)^2*'(OLD) bottom seam length'!AC3065^2/($U$7/2)^2)</f>
        <v>#VALUE!</v>
      </c>
    </row>
    <row r="3066" spans="2:30">
      <c r="B3066" s="136">
        <f t="shared" si="470"/>
        <v>61100</v>
      </c>
      <c r="C3066" t="e">
        <f>SQRT(($C$5/2)^2-($C$5/2)^2*'(OLD) bottom seam length'!B3066^2/($C$6/2)^2)</f>
        <v>#DIV/0!</v>
      </c>
      <c r="E3066" s="136">
        <f t="shared" si="471"/>
        <v>61100</v>
      </c>
      <c r="F3066" t="e">
        <f>SQRT(($C$5/2)^2-($C$5/2)^2*'(OLD) bottom seam length'!E3066^2/($C$6/2)^2)</f>
        <v>#DIV/0!</v>
      </c>
      <c r="H3066" s="136">
        <f t="shared" si="472"/>
        <v>61100</v>
      </c>
      <c r="I3066" t="e">
        <f>SQRT(($C$5/2)^2-($C$5/2)^2*'(OLD) bottom seam length'!H3066^2/($C$6/2)^2)</f>
        <v>#DIV/0!</v>
      </c>
      <c r="K3066" s="136">
        <f t="shared" si="473"/>
        <v>61100</v>
      </c>
      <c r="L3066" t="e">
        <f>SQRT(($C$5/2)^2-($C$5/2)^2*'(OLD) bottom seam length'!K3066^2/($C$6/2)^2)</f>
        <v>#DIV/0!</v>
      </c>
      <c r="O3066" s="136">
        <f t="shared" si="474"/>
        <v>61100</v>
      </c>
      <c r="P3066" t="b">
        <f t="shared" si="475"/>
        <v>0</v>
      </c>
      <c r="T3066" s="136">
        <f t="shared" si="476"/>
        <v>61080</v>
      </c>
      <c r="U3066" t="e">
        <f>SQRT(($U$6/2)^2-($U$6/2)^2*'(OLD) bottom seam length'!T3066^2/($U$7/2)^2)</f>
        <v>#VALUE!</v>
      </c>
      <c r="W3066" s="136">
        <f t="shared" si="477"/>
        <v>61080</v>
      </c>
      <c r="X3066" t="e">
        <f>SQRT(($U$6/2)^2-($U$6/2)^2*'(OLD) bottom seam length'!W3066^2/($U$7/2)^2)</f>
        <v>#VALUE!</v>
      </c>
      <c r="Z3066" s="136">
        <f t="shared" si="478"/>
        <v>61080</v>
      </c>
      <c r="AA3066" t="e">
        <f>SQRT(($U$6/2)^2-($U$6/2)^2*'(OLD) bottom seam length'!Z3066^2/($U$7/2)^2)</f>
        <v>#VALUE!</v>
      </c>
      <c r="AC3066" s="136">
        <f t="shared" si="479"/>
        <v>61080</v>
      </c>
      <c r="AD3066" t="e">
        <f>SQRT(($U$6/2)^2-($U$6/2)^2*'(OLD) bottom seam length'!AC3066^2/($U$7/2)^2)</f>
        <v>#VALUE!</v>
      </c>
    </row>
    <row r="3067" spans="2:30">
      <c r="B3067" s="136">
        <f t="shared" si="470"/>
        <v>61120</v>
      </c>
      <c r="C3067" t="e">
        <f>SQRT(($C$5/2)^2-($C$5/2)^2*'(OLD) bottom seam length'!B3067^2/($C$6/2)^2)</f>
        <v>#DIV/0!</v>
      </c>
      <c r="E3067" s="136">
        <f t="shared" si="471"/>
        <v>61120</v>
      </c>
      <c r="F3067" t="e">
        <f>SQRT(($C$5/2)^2-($C$5/2)^2*'(OLD) bottom seam length'!E3067^2/($C$6/2)^2)</f>
        <v>#DIV/0!</v>
      </c>
      <c r="H3067" s="136">
        <f t="shared" si="472"/>
        <v>61120</v>
      </c>
      <c r="I3067" t="e">
        <f>SQRT(($C$5/2)^2-($C$5/2)^2*'(OLD) bottom seam length'!H3067^2/($C$6/2)^2)</f>
        <v>#DIV/0!</v>
      </c>
      <c r="K3067" s="136">
        <f t="shared" si="473"/>
        <v>61120</v>
      </c>
      <c r="L3067" t="e">
        <f>SQRT(($C$5/2)^2-($C$5/2)^2*'(OLD) bottom seam length'!K3067^2/($C$6/2)^2)</f>
        <v>#DIV/0!</v>
      </c>
      <c r="O3067" s="136">
        <f t="shared" si="474"/>
        <v>61120</v>
      </c>
      <c r="P3067" t="b">
        <f t="shared" si="475"/>
        <v>0</v>
      </c>
      <c r="T3067" s="136">
        <f t="shared" si="476"/>
        <v>61100</v>
      </c>
      <c r="U3067" t="e">
        <f>SQRT(($U$6/2)^2-($U$6/2)^2*'(OLD) bottom seam length'!T3067^2/($U$7/2)^2)</f>
        <v>#VALUE!</v>
      </c>
      <c r="W3067" s="136">
        <f t="shared" si="477"/>
        <v>61100</v>
      </c>
      <c r="X3067" t="e">
        <f>SQRT(($U$6/2)^2-($U$6/2)^2*'(OLD) bottom seam length'!W3067^2/($U$7/2)^2)</f>
        <v>#VALUE!</v>
      </c>
      <c r="Z3067" s="136">
        <f t="shared" si="478"/>
        <v>61100</v>
      </c>
      <c r="AA3067" t="e">
        <f>SQRT(($U$6/2)^2-($U$6/2)^2*'(OLD) bottom seam length'!Z3067^2/($U$7/2)^2)</f>
        <v>#VALUE!</v>
      </c>
      <c r="AC3067" s="136">
        <f t="shared" si="479"/>
        <v>61100</v>
      </c>
      <c r="AD3067" t="e">
        <f>SQRT(($U$6/2)^2-($U$6/2)^2*'(OLD) bottom seam length'!AC3067^2/($U$7/2)^2)</f>
        <v>#VALUE!</v>
      </c>
    </row>
    <row r="3068" spans="2:30">
      <c r="B3068" s="136">
        <f t="shared" si="470"/>
        <v>61140</v>
      </c>
      <c r="C3068" t="e">
        <f>SQRT(($C$5/2)^2-($C$5/2)^2*'(OLD) bottom seam length'!B3068^2/($C$6/2)^2)</f>
        <v>#DIV/0!</v>
      </c>
      <c r="E3068" s="136">
        <f t="shared" si="471"/>
        <v>61140</v>
      </c>
      <c r="F3068" t="e">
        <f>SQRT(($C$5/2)^2-($C$5/2)^2*'(OLD) bottom seam length'!E3068^2/($C$6/2)^2)</f>
        <v>#DIV/0!</v>
      </c>
      <c r="H3068" s="136">
        <f t="shared" si="472"/>
        <v>61140</v>
      </c>
      <c r="I3068" t="e">
        <f>SQRT(($C$5/2)^2-($C$5/2)^2*'(OLD) bottom seam length'!H3068^2/($C$6/2)^2)</f>
        <v>#DIV/0!</v>
      </c>
      <c r="K3068" s="136">
        <f t="shared" si="473"/>
        <v>61140</v>
      </c>
      <c r="L3068" t="e">
        <f>SQRT(($C$5/2)^2-($C$5/2)^2*'(OLD) bottom seam length'!K3068^2/($C$6/2)^2)</f>
        <v>#DIV/0!</v>
      </c>
      <c r="O3068" s="136">
        <f t="shared" si="474"/>
        <v>61140</v>
      </c>
      <c r="P3068" t="b">
        <f t="shared" si="475"/>
        <v>0</v>
      </c>
      <c r="T3068" s="136">
        <f t="shared" si="476"/>
        <v>61120</v>
      </c>
      <c r="U3068" t="e">
        <f>SQRT(($U$6/2)^2-($U$6/2)^2*'(OLD) bottom seam length'!T3068^2/($U$7/2)^2)</f>
        <v>#VALUE!</v>
      </c>
      <c r="W3068" s="136">
        <f t="shared" si="477"/>
        <v>61120</v>
      </c>
      <c r="X3068" t="e">
        <f>SQRT(($U$6/2)^2-($U$6/2)^2*'(OLD) bottom seam length'!W3068^2/($U$7/2)^2)</f>
        <v>#VALUE!</v>
      </c>
      <c r="Z3068" s="136">
        <f t="shared" si="478"/>
        <v>61120</v>
      </c>
      <c r="AA3068" t="e">
        <f>SQRT(($U$6/2)^2-($U$6/2)^2*'(OLD) bottom seam length'!Z3068^2/($U$7/2)^2)</f>
        <v>#VALUE!</v>
      </c>
      <c r="AC3068" s="136">
        <f t="shared" si="479"/>
        <v>61120</v>
      </c>
      <c r="AD3068" t="e">
        <f>SQRT(($U$6/2)^2-($U$6/2)^2*'(OLD) bottom seam length'!AC3068^2/($U$7/2)^2)</f>
        <v>#VALUE!</v>
      </c>
    </row>
    <row r="3069" spans="2:30">
      <c r="B3069" s="136">
        <f t="shared" si="470"/>
        <v>61160</v>
      </c>
      <c r="C3069" t="e">
        <f>SQRT(($C$5/2)^2-($C$5/2)^2*'(OLD) bottom seam length'!B3069^2/($C$6/2)^2)</f>
        <v>#DIV/0!</v>
      </c>
      <c r="E3069" s="136">
        <f t="shared" si="471"/>
        <v>61160</v>
      </c>
      <c r="F3069" t="e">
        <f>SQRT(($C$5/2)^2-($C$5/2)^2*'(OLD) bottom seam length'!E3069^2/($C$6/2)^2)</f>
        <v>#DIV/0!</v>
      </c>
      <c r="H3069" s="136">
        <f t="shared" si="472"/>
        <v>61160</v>
      </c>
      <c r="I3069" t="e">
        <f>SQRT(($C$5/2)^2-($C$5/2)^2*'(OLD) bottom seam length'!H3069^2/($C$6/2)^2)</f>
        <v>#DIV/0!</v>
      </c>
      <c r="K3069" s="136">
        <f t="shared" si="473"/>
        <v>61160</v>
      </c>
      <c r="L3069" t="e">
        <f>SQRT(($C$5/2)^2-($C$5/2)^2*'(OLD) bottom seam length'!K3069^2/($C$6/2)^2)</f>
        <v>#DIV/0!</v>
      </c>
      <c r="O3069" s="136">
        <f t="shared" si="474"/>
        <v>61160</v>
      </c>
      <c r="P3069" t="b">
        <f t="shared" si="475"/>
        <v>0</v>
      </c>
      <c r="T3069" s="136">
        <f t="shared" si="476"/>
        <v>61140</v>
      </c>
      <c r="U3069" t="e">
        <f>SQRT(($U$6/2)^2-($U$6/2)^2*'(OLD) bottom seam length'!T3069^2/($U$7/2)^2)</f>
        <v>#VALUE!</v>
      </c>
      <c r="W3069" s="136">
        <f t="shared" si="477"/>
        <v>61140</v>
      </c>
      <c r="X3069" t="e">
        <f>SQRT(($U$6/2)^2-($U$6/2)^2*'(OLD) bottom seam length'!W3069^2/($U$7/2)^2)</f>
        <v>#VALUE!</v>
      </c>
      <c r="Z3069" s="136">
        <f t="shared" si="478"/>
        <v>61140</v>
      </c>
      <c r="AA3069" t="e">
        <f>SQRT(($U$6/2)^2-($U$6/2)^2*'(OLD) bottom seam length'!Z3069^2/($U$7/2)^2)</f>
        <v>#VALUE!</v>
      </c>
      <c r="AC3069" s="136">
        <f t="shared" si="479"/>
        <v>61140</v>
      </c>
      <c r="AD3069" t="e">
        <f>SQRT(($U$6/2)^2-($U$6/2)^2*'(OLD) bottom seam length'!AC3069^2/($U$7/2)^2)</f>
        <v>#VALUE!</v>
      </c>
    </row>
    <row r="3070" spans="2:30">
      <c r="B3070" s="136">
        <f t="shared" si="470"/>
        <v>61180</v>
      </c>
      <c r="C3070" t="e">
        <f>SQRT(($C$5/2)^2-($C$5/2)^2*'(OLD) bottom seam length'!B3070^2/($C$6/2)^2)</f>
        <v>#DIV/0!</v>
      </c>
      <c r="E3070" s="136">
        <f t="shared" si="471"/>
        <v>61180</v>
      </c>
      <c r="F3070" t="e">
        <f>SQRT(($C$5/2)^2-($C$5/2)^2*'(OLD) bottom seam length'!E3070^2/($C$6/2)^2)</f>
        <v>#DIV/0!</v>
      </c>
      <c r="H3070" s="136">
        <f t="shared" si="472"/>
        <v>61180</v>
      </c>
      <c r="I3070" t="e">
        <f>SQRT(($C$5/2)^2-($C$5/2)^2*'(OLD) bottom seam length'!H3070^2/($C$6/2)^2)</f>
        <v>#DIV/0!</v>
      </c>
      <c r="K3070" s="136">
        <f t="shared" si="473"/>
        <v>61180</v>
      </c>
      <c r="L3070" t="e">
        <f>SQRT(($C$5/2)^2-($C$5/2)^2*'(OLD) bottom seam length'!K3070^2/($C$6/2)^2)</f>
        <v>#DIV/0!</v>
      </c>
      <c r="O3070" s="136">
        <f t="shared" si="474"/>
        <v>61180</v>
      </c>
      <c r="P3070" t="b">
        <f t="shared" si="475"/>
        <v>0</v>
      </c>
      <c r="T3070" s="136">
        <f t="shared" si="476"/>
        <v>61160</v>
      </c>
      <c r="U3070" t="e">
        <f>SQRT(($U$6/2)^2-($U$6/2)^2*'(OLD) bottom seam length'!T3070^2/($U$7/2)^2)</f>
        <v>#VALUE!</v>
      </c>
      <c r="W3070" s="136">
        <f t="shared" si="477"/>
        <v>61160</v>
      </c>
      <c r="X3070" t="e">
        <f>SQRT(($U$6/2)^2-($U$6/2)^2*'(OLD) bottom seam length'!W3070^2/($U$7/2)^2)</f>
        <v>#VALUE!</v>
      </c>
      <c r="Z3070" s="136">
        <f t="shared" si="478"/>
        <v>61160</v>
      </c>
      <c r="AA3070" t="e">
        <f>SQRT(($U$6/2)^2-($U$6/2)^2*'(OLD) bottom seam length'!Z3070^2/($U$7/2)^2)</f>
        <v>#VALUE!</v>
      </c>
      <c r="AC3070" s="136">
        <f t="shared" si="479"/>
        <v>61160</v>
      </c>
      <c r="AD3070" t="e">
        <f>SQRT(($U$6/2)^2-($U$6/2)^2*'(OLD) bottom seam length'!AC3070^2/($U$7/2)^2)</f>
        <v>#VALUE!</v>
      </c>
    </row>
    <row r="3071" spans="2:30">
      <c r="B3071" s="136">
        <f t="shared" si="470"/>
        <v>61200</v>
      </c>
      <c r="C3071" t="e">
        <f>SQRT(($C$5/2)^2-($C$5/2)^2*'(OLD) bottom seam length'!B3071^2/($C$6/2)^2)</f>
        <v>#DIV/0!</v>
      </c>
      <c r="E3071" s="136">
        <f t="shared" si="471"/>
        <v>61200</v>
      </c>
      <c r="F3071" t="e">
        <f>SQRT(($C$5/2)^2-($C$5/2)^2*'(OLD) bottom seam length'!E3071^2/($C$6/2)^2)</f>
        <v>#DIV/0!</v>
      </c>
      <c r="H3071" s="136">
        <f t="shared" si="472"/>
        <v>61200</v>
      </c>
      <c r="I3071" t="e">
        <f>SQRT(($C$5/2)^2-($C$5/2)^2*'(OLD) bottom seam length'!H3071^2/($C$6/2)^2)</f>
        <v>#DIV/0!</v>
      </c>
      <c r="K3071" s="136">
        <f t="shared" si="473"/>
        <v>61200</v>
      </c>
      <c r="L3071" t="e">
        <f>SQRT(($C$5/2)^2-($C$5/2)^2*'(OLD) bottom seam length'!K3071^2/($C$6/2)^2)</f>
        <v>#DIV/0!</v>
      </c>
      <c r="O3071" s="136">
        <f t="shared" si="474"/>
        <v>61200</v>
      </c>
      <c r="P3071" t="b">
        <f t="shared" si="475"/>
        <v>0</v>
      </c>
      <c r="T3071" s="136">
        <f t="shared" si="476"/>
        <v>61180</v>
      </c>
      <c r="U3071" t="e">
        <f>SQRT(($U$6/2)^2-($U$6/2)^2*'(OLD) bottom seam length'!T3071^2/($U$7/2)^2)</f>
        <v>#VALUE!</v>
      </c>
      <c r="W3071" s="136">
        <f t="shared" si="477"/>
        <v>61180</v>
      </c>
      <c r="X3071" t="e">
        <f>SQRT(($U$6/2)^2-($U$6/2)^2*'(OLD) bottom seam length'!W3071^2/($U$7/2)^2)</f>
        <v>#VALUE!</v>
      </c>
      <c r="Z3071" s="136">
        <f t="shared" si="478"/>
        <v>61180</v>
      </c>
      <c r="AA3071" t="e">
        <f>SQRT(($U$6/2)^2-($U$6/2)^2*'(OLD) bottom seam length'!Z3071^2/($U$7/2)^2)</f>
        <v>#VALUE!</v>
      </c>
      <c r="AC3071" s="136">
        <f t="shared" si="479"/>
        <v>61180</v>
      </c>
      <c r="AD3071" t="e">
        <f>SQRT(($U$6/2)^2-($U$6/2)^2*'(OLD) bottom seam length'!AC3071^2/($U$7/2)^2)</f>
        <v>#VALUE!</v>
      </c>
    </row>
    <row r="3072" spans="2:30">
      <c r="B3072" s="136">
        <f t="shared" si="470"/>
        <v>61220</v>
      </c>
      <c r="C3072" t="e">
        <f>SQRT(($C$5/2)^2-($C$5/2)^2*'(OLD) bottom seam length'!B3072^2/($C$6/2)^2)</f>
        <v>#DIV/0!</v>
      </c>
      <c r="E3072" s="136">
        <f t="shared" si="471"/>
        <v>61220</v>
      </c>
      <c r="F3072" t="e">
        <f>SQRT(($C$5/2)^2-($C$5/2)^2*'(OLD) bottom seam length'!E3072^2/($C$6/2)^2)</f>
        <v>#DIV/0!</v>
      </c>
      <c r="H3072" s="136">
        <f t="shared" si="472"/>
        <v>61220</v>
      </c>
      <c r="I3072" t="e">
        <f>SQRT(($C$5/2)^2-($C$5/2)^2*'(OLD) bottom seam length'!H3072^2/($C$6/2)^2)</f>
        <v>#DIV/0!</v>
      </c>
      <c r="K3072" s="136">
        <f t="shared" si="473"/>
        <v>61220</v>
      </c>
      <c r="L3072" t="e">
        <f>SQRT(($C$5/2)^2-($C$5/2)^2*'(OLD) bottom seam length'!K3072^2/($C$6/2)^2)</f>
        <v>#DIV/0!</v>
      </c>
      <c r="O3072" s="136">
        <f t="shared" si="474"/>
        <v>61220</v>
      </c>
      <c r="P3072" t="b">
        <f t="shared" si="475"/>
        <v>0</v>
      </c>
      <c r="T3072" s="136">
        <f t="shared" si="476"/>
        <v>61200</v>
      </c>
      <c r="U3072" t="e">
        <f>SQRT(($U$6/2)^2-($U$6/2)^2*'(OLD) bottom seam length'!T3072^2/($U$7/2)^2)</f>
        <v>#VALUE!</v>
      </c>
      <c r="W3072" s="136">
        <f t="shared" si="477"/>
        <v>61200</v>
      </c>
      <c r="X3072" t="e">
        <f>SQRT(($U$6/2)^2-($U$6/2)^2*'(OLD) bottom seam length'!W3072^2/($U$7/2)^2)</f>
        <v>#VALUE!</v>
      </c>
      <c r="Z3072" s="136">
        <f t="shared" si="478"/>
        <v>61200</v>
      </c>
      <c r="AA3072" t="e">
        <f>SQRT(($U$6/2)^2-($U$6/2)^2*'(OLD) bottom seam length'!Z3072^2/($U$7/2)^2)</f>
        <v>#VALUE!</v>
      </c>
      <c r="AC3072" s="136">
        <f t="shared" si="479"/>
        <v>61200</v>
      </c>
      <c r="AD3072" t="e">
        <f>SQRT(($U$6/2)^2-($U$6/2)^2*'(OLD) bottom seam length'!AC3072^2/($U$7/2)^2)</f>
        <v>#VALUE!</v>
      </c>
    </row>
    <row r="3073" spans="2:30">
      <c r="B3073" s="136">
        <f t="shared" si="470"/>
        <v>61240</v>
      </c>
      <c r="C3073" t="e">
        <f>SQRT(($C$5/2)^2-($C$5/2)^2*'(OLD) bottom seam length'!B3073^2/($C$6/2)^2)</f>
        <v>#DIV/0!</v>
      </c>
      <c r="E3073" s="136">
        <f t="shared" si="471"/>
        <v>61240</v>
      </c>
      <c r="F3073" t="e">
        <f>SQRT(($C$5/2)^2-($C$5/2)^2*'(OLD) bottom seam length'!E3073^2/($C$6/2)^2)</f>
        <v>#DIV/0!</v>
      </c>
      <c r="H3073" s="136">
        <f t="shared" si="472"/>
        <v>61240</v>
      </c>
      <c r="I3073" t="e">
        <f>SQRT(($C$5/2)^2-($C$5/2)^2*'(OLD) bottom seam length'!H3073^2/($C$6/2)^2)</f>
        <v>#DIV/0!</v>
      </c>
      <c r="K3073" s="136">
        <f t="shared" si="473"/>
        <v>61240</v>
      </c>
      <c r="L3073" t="e">
        <f>SQRT(($C$5/2)^2-($C$5/2)^2*'(OLD) bottom seam length'!K3073^2/($C$6/2)^2)</f>
        <v>#DIV/0!</v>
      </c>
      <c r="O3073" s="136">
        <f t="shared" si="474"/>
        <v>61240</v>
      </c>
      <c r="P3073" t="b">
        <f t="shared" si="475"/>
        <v>0</v>
      </c>
      <c r="T3073" s="136">
        <f t="shared" si="476"/>
        <v>61220</v>
      </c>
      <c r="U3073" t="e">
        <f>SQRT(($U$6/2)^2-($U$6/2)^2*'(OLD) bottom seam length'!T3073^2/($U$7/2)^2)</f>
        <v>#VALUE!</v>
      </c>
      <c r="W3073" s="136">
        <f t="shared" si="477"/>
        <v>61220</v>
      </c>
      <c r="X3073" t="e">
        <f>SQRT(($U$6/2)^2-($U$6/2)^2*'(OLD) bottom seam length'!W3073^2/($U$7/2)^2)</f>
        <v>#VALUE!</v>
      </c>
      <c r="Z3073" s="136">
        <f t="shared" si="478"/>
        <v>61220</v>
      </c>
      <c r="AA3073" t="e">
        <f>SQRT(($U$6/2)^2-($U$6/2)^2*'(OLD) bottom seam length'!Z3073^2/($U$7/2)^2)</f>
        <v>#VALUE!</v>
      </c>
      <c r="AC3073" s="136">
        <f t="shared" si="479"/>
        <v>61220</v>
      </c>
      <c r="AD3073" t="e">
        <f>SQRT(($U$6/2)^2-($U$6/2)^2*'(OLD) bottom seam length'!AC3073^2/($U$7/2)^2)</f>
        <v>#VALUE!</v>
      </c>
    </row>
    <row r="3074" spans="2:30">
      <c r="B3074" s="136">
        <f t="shared" si="470"/>
        <v>61260</v>
      </c>
      <c r="C3074" t="e">
        <f>SQRT(($C$5/2)^2-($C$5/2)^2*'(OLD) bottom seam length'!B3074^2/($C$6/2)^2)</f>
        <v>#DIV/0!</v>
      </c>
      <c r="E3074" s="136">
        <f t="shared" si="471"/>
        <v>61260</v>
      </c>
      <c r="F3074" t="e">
        <f>SQRT(($C$5/2)^2-($C$5/2)^2*'(OLD) bottom seam length'!E3074^2/($C$6/2)^2)</f>
        <v>#DIV/0!</v>
      </c>
      <c r="H3074" s="136">
        <f t="shared" si="472"/>
        <v>61260</v>
      </c>
      <c r="I3074" t="e">
        <f>SQRT(($C$5/2)^2-($C$5/2)^2*'(OLD) bottom seam length'!H3074^2/($C$6/2)^2)</f>
        <v>#DIV/0!</v>
      </c>
      <c r="K3074" s="136">
        <f t="shared" si="473"/>
        <v>61260</v>
      </c>
      <c r="L3074" t="e">
        <f>SQRT(($C$5/2)^2-($C$5/2)^2*'(OLD) bottom seam length'!K3074^2/($C$6/2)^2)</f>
        <v>#DIV/0!</v>
      </c>
      <c r="O3074" s="136">
        <f t="shared" si="474"/>
        <v>61260</v>
      </c>
      <c r="P3074" t="b">
        <f t="shared" si="475"/>
        <v>0</v>
      </c>
      <c r="T3074" s="136">
        <f t="shared" si="476"/>
        <v>61240</v>
      </c>
      <c r="U3074" t="e">
        <f>SQRT(($U$6/2)^2-($U$6/2)^2*'(OLD) bottom seam length'!T3074^2/($U$7/2)^2)</f>
        <v>#VALUE!</v>
      </c>
      <c r="W3074" s="136">
        <f t="shared" si="477"/>
        <v>61240</v>
      </c>
      <c r="X3074" t="e">
        <f>SQRT(($U$6/2)^2-($U$6/2)^2*'(OLD) bottom seam length'!W3074^2/($U$7/2)^2)</f>
        <v>#VALUE!</v>
      </c>
      <c r="Z3074" s="136">
        <f t="shared" si="478"/>
        <v>61240</v>
      </c>
      <c r="AA3074" t="e">
        <f>SQRT(($U$6/2)^2-($U$6/2)^2*'(OLD) bottom seam length'!Z3074^2/($U$7/2)^2)</f>
        <v>#VALUE!</v>
      </c>
      <c r="AC3074" s="136">
        <f t="shared" si="479"/>
        <v>61240</v>
      </c>
      <c r="AD3074" t="e">
        <f>SQRT(($U$6/2)^2-($U$6/2)^2*'(OLD) bottom seam length'!AC3074^2/($U$7/2)^2)</f>
        <v>#VALUE!</v>
      </c>
    </row>
    <row r="3075" spans="2:30">
      <c r="B3075" s="136">
        <f t="shared" si="470"/>
        <v>61280</v>
      </c>
      <c r="C3075" t="e">
        <f>SQRT(($C$5/2)^2-($C$5/2)^2*'(OLD) bottom seam length'!B3075^2/($C$6/2)^2)</f>
        <v>#DIV/0!</v>
      </c>
      <c r="E3075" s="136">
        <f t="shared" si="471"/>
        <v>61280</v>
      </c>
      <c r="F3075" t="e">
        <f>SQRT(($C$5/2)^2-($C$5/2)^2*'(OLD) bottom seam length'!E3075^2/($C$6/2)^2)</f>
        <v>#DIV/0!</v>
      </c>
      <c r="H3075" s="136">
        <f t="shared" si="472"/>
        <v>61280</v>
      </c>
      <c r="I3075" t="e">
        <f>SQRT(($C$5/2)^2-($C$5/2)^2*'(OLD) bottom seam length'!H3075^2/($C$6/2)^2)</f>
        <v>#DIV/0!</v>
      </c>
      <c r="K3075" s="136">
        <f t="shared" si="473"/>
        <v>61280</v>
      </c>
      <c r="L3075" t="e">
        <f>SQRT(($C$5/2)^2-($C$5/2)^2*'(OLD) bottom seam length'!K3075^2/($C$6/2)^2)</f>
        <v>#DIV/0!</v>
      </c>
      <c r="O3075" s="136">
        <f t="shared" si="474"/>
        <v>61280</v>
      </c>
      <c r="P3075" t="b">
        <f t="shared" si="475"/>
        <v>0</v>
      </c>
      <c r="T3075" s="136">
        <f t="shared" si="476"/>
        <v>61260</v>
      </c>
      <c r="U3075" t="e">
        <f>SQRT(($U$6/2)^2-($U$6/2)^2*'(OLD) bottom seam length'!T3075^2/($U$7/2)^2)</f>
        <v>#VALUE!</v>
      </c>
      <c r="W3075" s="136">
        <f t="shared" si="477"/>
        <v>61260</v>
      </c>
      <c r="X3075" t="e">
        <f>SQRT(($U$6/2)^2-($U$6/2)^2*'(OLD) bottom seam length'!W3075^2/($U$7/2)^2)</f>
        <v>#VALUE!</v>
      </c>
      <c r="Z3075" s="136">
        <f t="shared" si="478"/>
        <v>61260</v>
      </c>
      <c r="AA3075" t="e">
        <f>SQRT(($U$6/2)^2-($U$6/2)^2*'(OLD) bottom seam length'!Z3075^2/($U$7/2)^2)</f>
        <v>#VALUE!</v>
      </c>
      <c r="AC3075" s="136">
        <f t="shared" si="479"/>
        <v>61260</v>
      </c>
      <c r="AD3075" t="e">
        <f>SQRT(($U$6/2)^2-($U$6/2)^2*'(OLD) bottom seam length'!AC3075^2/($U$7/2)^2)</f>
        <v>#VALUE!</v>
      </c>
    </row>
    <row r="3076" spans="2:30">
      <c r="B3076" s="136">
        <f t="shared" si="470"/>
        <v>61300</v>
      </c>
      <c r="C3076" t="e">
        <f>SQRT(($C$5/2)^2-($C$5/2)^2*'(OLD) bottom seam length'!B3076^2/($C$6/2)^2)</f>
        <v>#DIV/0!</v>
      </c>
      <c r="E3076" s="136">
        <f t="shared" si="471"/>
        <v>61300</v>
      </c>
      <c r="F3076" t="e">
        <f>SQRT(($C$5/2)^2-($C$5/2)^2*'(OLD) bottom seam length'!E3076^2/($C$6/2)^2)</f>
        <v>#DIV/0!</v>
      </c>
      <c r="H3076" s="136">
        <f t="shared" si="472"/>
        <v>61300</v>
      </c>
      <c r="I3076" t="e">
        <f>SQRT(($C$5/2)^2-($C$5/2)^2*'(OLD) bottom seam length'!H3076^2/($C$6/2)^2)</f>
        <v>#DIV/0!</v>
      </c>
      <c r="K3076" s="136">
        <f t="shared" si="473"/>
        <v>61300</v>
      </c>
      <c r="L3076" t="e">
        <f>SQRT(($C$5/2)^2-($C$5/2)^2*'(OLD) bottom seam length'!K3076^2/($C$6/2)^2)</f>
        <v>#DIV/0!</v>
      </c>
      <c r="O3076" s="136">
        <f t="shared" si="474"/>
        <v>61300</v>
      </c>
      <c r="P3076" t="b">
        <f t="shared" si="475"/>
        <v>0</v>
      </c>
      <c r="T3076" s="136">
        <f t="shared" si="476"/>
        <v>61280</v>
      </c>
      <c r="U3076" t="e">
        <f>SQRT(($U$6/2)^2-($U$6/2)^2*'(OLD) bottom seam length'!T3076^2/($U$7/2)^2)</f>
        <v>#VALUE!</v>
      </c>
      <c r="W3076" s="136">
        <f t="shared" si="477"/>
        <v>61280</v>
      </c>
      <c r="X3076" t="e">
        <f>SQRT(($U$6/2)^2-($U$6/2)^2*'(OLD) bottom seam length'!W3076^2/($U$7/2)^2)</f>
        <v>#VALUE!</v>
      </c>
      <c r="Z3076" s="136">
        <f t="shared" si="478"/>
        <v>61280</v>
      </c>
      <c r="AA3076" t="e">
        <f>SQRT(($U$6/2)^2-($U$6/2)^2*'(OLD) bottom seam length'!Z3076^2/($U$7/2)^2)</f>
        <v>#VALUE!</v>
      </c>
      <c r="AC3076" s="136">
        <f t="shared" si="479"/>
        <v>61280</v>
      </c>
      <c r="AD3076" t="e">
        <f>SQRT(($U$6/2)^2-($U$6/2)^2*'(OLD) bottom seam length'!AC3076^2/($U$7/2)^2)</f>
        <v>#VALUE!</v>
      </c>
    </row>
    <row r="3077" spans="2:30">
      <c r="B3077" s="136">
        <f t="shared" si="470"/>
        <v>61320</v>
      </c>
      <c r="C3077" t="e">
        <f>SQRT(($C$5/2)^2-($C$5/2)^2*'(OLD) bottom seam length'!B3077^2/($C$6/2)^2)</f>
        <v>#DIV/0!</v>
      </c>
      <c r="E3077" s="136">
        <f t="shared" si="471"/>
        <v>61320</v>
      </c>
      <c r="F3077" t="e">
        <f>SQRT(($C$5/2)^2-($C$5/2)^2*'(OLD) bottom seam length'!E3077^2/($C$6/2)^2)</f>
        <v>#DIV/0!</v>
      </c>
      <c r="H3077" s="136">
        <f t="shared" si="472"/>
        <v>61320</v>
      </c>
      <c r="I3077" t="e">
        <f>SQRT(($C$5/2)^2-($C$5/2)^2*'(OLD) bottom seam length'!H3077^2/($C$6/2)^2)</f>
        <v>#DIV/0!</v>
      </c>
      <c r="K3077" s="136">
        <f t="shared" si="473"/>
        <v>61320</v>
      </c>
      <c r="L3077" t="e">
        <f>SQRT(($C$5/2)^2-($C$5/2)^2*'(OLD) bottom seam length'!K3077^2/($C$6/2)^2)</f>
        <v>#DIV/0!</v>
      </c>
      <c r="O3077" s="136">
        <f t="shared" si="474"/>
        <v>61320</v>
      </c>
      <c r="P3077" t="b">
        <f t="shared" si="475"/>
        <v>0</v>
      </c>
      <c r="T3077" s="136">
        <f t="shared" si="476"/>
        <v>61300</v>
      </c>
      <c r="U3077" t="e">
        <f>SQRT(($U$6/2)^2-($U$6/2)^2*'(OLD) bottom seam length'!T3077^2/($U$7/2)^2)</f>
        <v>#VALUE!</v>
      </c>
      <c r="W3077" s="136">
        <f t="shared" si="477"/>
        <v>61300</v>
      </c>
      <c r="X3077" t="e">
        <f>SQRT(($U$6/2)^2-($U$6/2)^2*'(OLD) bottom seam length'!W3077^2/($U$7/2)^2)</f>
        <v>#VALUE!</v>
      </c>
      <c r="Z3077" s="136">
        <f t="shared" si="478"/>
        <v>61300</v>
      </c>
      <c r="AA3077" t="e">
        <f>SQRT(($U$6/2)^2-($U$6/2)^2*'(OLD) bottom seam length'!Z3077^2/($U$7/2)^2)</f>
        <v>#VALUE!</v>
      </c>
      <c r="AC3077" s="136">
        <f t="shared" si="479"/>
        <v>61300</v>
      </c>
      <c r="AD3077" t="e">
        <f>SQRT(($U$6/2)^2-($U$6/2)^2*'(OLD) bottom seam length'!AC3077^2/($U$7/2)^2)</f>
        <v>#VALUE!</v>
      </c>
    </row>
    <row r="3078" spans="2:30">
      <c r="B3078" s="136">
        <f t="shared" si="470"/>
        <v>61340</v>
      </c>
      <c r="C3078" t="e">
        <f>SQRT(($C$5/2)^2-($C$5/2)^2*'(OLD) bottom seam length'!B3078^2/($C$6/2)^2)</f>
        <v>#DIV/0!</v>
      </c>
      <c r="E3078" s="136">
        <f t="shared" si="471"/>
        <v>61340</v>
      </c>
      <c r="F3078" t="e">
        <f>SQRT(($C$5/2)^2-($C$5/2)^2*'(OLD) bottom seam length'!E3078^2/($C$6/2)^2)</f>
        <v>#DIV/0!</v>
      </c>
      <c r="H3078" s="136">
        <f t="shared" si="472"/>
        <v>61340</v>
      </c>
      <c r="I3078" t="e">
        <f>SQRT(($C$5/2)^2-($C$5/2)^2*'(OLD) bottom seam length'!H3078^2/($C$6/2)^2)</f>
        <v>#DIV/0!</v>
      </c>
      <c r="K3078" s="136">
        <f t="shared" si="473"/>
        <v>61340</v>
      </c>
      <c r="L3078" t="e">
        <f>SQRT(($C$5/2)^2-($C$5/2)^2*'(OLD) bottom seam length'!K3078^2/($C$6/2)^2)</f>
        <v>#DIV/0!</v>
      </c>
      <c r="O3078" s="136">
        <f t="shared" si="474"/>
        <v>61340</v>
      </c>
      <c r="P3078" t="b">
        <f t="shared" si="475"/>
        <v>0</v>
      </c>
      <c r="T3078" s="136">
        <f t="shared" si="476"/>
        <v>61320</v>
      </c>
      <c r="U3078" t="e">
        <f>SQRT(($U$6/2)^2-($U$6/2)^2*'(OLD) bottom seam length'!T3078^2/($U$7/2)^2)</f>
        <v>#VALUE!</v>
      </c>
      <c r="W3078" s="136">
        <f t="shared" si="477"/>
        <v>61320</v>
      </c>
      <c r="X3078" t="e">
        <f>SQRT(($U$6/2)^2-($U$6/2)^2*'(OLD) bottom seam length'!W3078^2/($U$7/2)^2)</f>
        <v>#VALUE!</v>
      </c>
      <c r="Z3078" s="136">
        <f t="shared" si="478"/>
        <v>61320</v>
      </c>
      <c r="AA3078" t="e">
        <f>SQRT(($U$6/2)^2-($U$6/2)^2*'(OLD) bottom seam length'!Z3078^2/($U$7/2)^2)</f>
        <v>#VALUE!</v>
      </c>
      <c r="AC3078" s="136">
        <f t="shared" si="479"/>
        <v>61320</v>
      </c>
      <c r="AD3078" t="e">
        <f>SQRT(($U$6/2)^2-($U$6/2)^2*'(OLD) bottom seam length'!AC3078^2/($U$7/2)^2)</f>
        <v>#VALUE!</v>
      </c>
    </row>
    <row r="3079" spans="2:30">
      <c r="B3079" s="136">
        <f t="shared" si="470"/>
        <v>61360</v>
      </c>
      <c r="C3079" t="e">
        <f>SQRT(($C$5/2)^2-($C$5/2)^2*'(OLD) bottom seam length'!B3079^2/($C$6/2)^2)</f>
        <v>#DIV/0!</v>
      </c>
      <c r="E3079" s="136">
        <f t="shared" si="471"/>
        <v>61360</v>
      </c>
      <c r="F3079" t="e">
        <f>SQRT(($C$5/2)^2-($C$5/2)^2*'(OLD) bottom seam length'!E3079^2/($C$6/2)^2)</f>
        <v>#DIV/0!</v>
      </c>
      <c r="H3079" s="136">
        <f t="shared" si="472"/>
        <v>61360</v>
      </c>
      <c r="I3079" t="e">
        <f>SQRT(($C$5/2)^2-($C$5/2)^2*'(OLD) bottom seam length'!H3079^2/($C$6/2)^2)</f>
        <v>#DIV/0!</v>
      </c>
      <c r="K3079" s="136">
        <f t="shared" si="473"/>
        <v>61360</v>
      </c>
      <c r="L3079" t="e">
        <f>SQRT(($C$5/2)^2-($C$5/2)^2*'(OLD) bottom seam length'!K3079^2/($C$6/2)^2)</f>
        <v>#DIV/0!</v>
      </c>
      <c r="O3079" s="136">
        <f t="shared" si="474"/>
        <v>61360</v>
      </c>
      <c r="P3079" t="b">
        <f t="shared" si="475"/>
        <v>0</v>
      </c>
      <c r="T3079" s="136">
        <f t="shared" si="476"/>
        <v>61340</v>
      </c>
      <c r="U3079" t="e">
        <f>SQRT(($U$6/2)^2-($U$6/2)^2*'(OLD) bottom seam length'!T3079^2/($U$7/2)^2)</f>
        <v>#VALUE!</v>
      </c>
      <c r="W3079" s="136">
        <f t="shared" si="477"/>
        <v>61340</v>
      </c>
      <c r="X3079" t="e">
        <f>SQRT(($U$6/2)^2-($U$6/2)^2*'(OLD) bottom seam length'!W3079^2/($U$7/2)^2)</f>
        <v>#VALUE!</v>
      </c>
      <c r="Z3079" s="136">
        <f t="shared" si="478"/>
        <v>61340</v>
      </c>
      <c r="AA3079" t="e">
        <f>SQRT(($U$6/2)^2-($U$6/2)^2*'(OLD) bottom seam length'!Z3079^2/($U$7/2)^2)</f>
        <v>#VALUE!</v>
      </c>
      <c r="AC3079" s="136">
        <f t="shared" si="479"/>
        <v>61340</v>
      </c>
      <c r="AD3079" t="e">
        <f>SQRT(($U$6/2)^2-($U$6/2)^2*'(OLD) bottom seam length'!AC3079^2/($U$7/2)^2)</f>
        <v>#VALUE!</v>
      </c>
    </row>
    <row r="3080" spans="2:30">
      <c r="B3080" s="136">
        <f t="shared" si="470"/>
        <v>61380</v>
      </c>
      <c r="C3080" t="e">
        <f>SQRT(($C$5/2)^2-($C$5/2)^2*'(OLD) bottom seam length'!B3080^2/($C$6/2)^2)</f>
        <v>#DIV/0!</v>
      </c>
      <c r="E3080" s="136">
        <f t="shared" si="471"/>
        <v>61380</v>
      </c>
      <c r="F3080" t="e">
        <f>SQRT(($C$5/2)^2-($C$5/2)^2*'(OLD) bottom seam length'!E3080^2/($C$6/2)^2)</f>
        <v>#DIV/0!</v>
      </c>
      <c r="H3080" s="136">
        <f t="shared" si="472"/>
        <v>61380</v>
      </c>
      <c r="I3080" t="e">
        <f>SQRT(($C$5/2)^2-($C$5/2)^2*'(OLD) bottom seam length'!H3080^2/($C$6/2)^2)</f>
        <v>#DIV/0!</v>
      </c>
      <c r="K3080" s="136">
        <f t="shared" si="473"/>
        <v>61380</v>
      </c>
      <c r="L3080" t="e">
        <f>SQRT(($C$5/2)^2-($C$5/2)^2*'(OLD) bottom seam length'!K3080^2/($C$6/2)^2)</f>
        <v>#DIV/0!</v>
      </c>
      <c r="O3080" s="136">
        <f t="shared" si="474"/>
        <v>61380</v>
      </c>
      <c r="P3080" t="b">
        <f t="shared" si="475"/>
        <v>0</v>
      </c>
      <c r="T3080" s="136">
        <f t="shared" si="476"/>
        <v>61360</v>
      </c>
      <c r="U3080" t="e">
        <f>SQRT(($U$6/2)^2-($U$6/2)^2*'(OLD) bottom seam length'!T3080^2/($U$7/2)^2)</f>
        <v>#VALUE!</v>
      </c>
      <c r="W3080" s="136">
        <f t="shared" si="477"/>
        <v>61360</v>
      </c>
      <c r="X3080" t="e">
        <f>SQRT(($U$6/2)^2-($U$6/2)^2*'(OLD) bottom seam length'!W3080^2/($U$7/2)^2)</f>
        <v>#VALUE!</v>
      </c>
      <c r="Z3080" s="136">
        <f t="shared" si="478"/>
        <v>61360</v>
      </c>
      <c r="AA3080" t="e">
        <f>SQRT(($U$6/2)^2-($U$6/2)^2*'(OLD) bottom seam length'!Z3080^2/($U$7/2)^2)</f>
        <v>#VALUE!</v>
      </c>
      <c r="AC3080" s="136">
        <f t="shared" si="479"/>
        <v>61360</v>
      </c>
      <c r="AD3080" t="e">
        <f>SQRT(($U$6/2)^2-($U$6/2)^2*'(OLD) bottom seam length'!AC3080^2/($U$7/2)^2)</f>
        <v>#VALUE!</v>
      </c>
    </row>
    <row r="3081" spans="2:30">
      <c r="B3081" s="136">
        <f t="shared" si="470"/>
        <v>61400</v>
      </c>
      <c r="C3081" t="e">
        <f>SQRT(($C$5/2)^2-($C$5/2)^2*'(OLD) bottom seam length'!B3081^2/($C$6/2)^2)</f>
        <v>#DIV/0!</v>
      </c>
      <c r="E3081" s="136">
        <f t="shared" si="471"/>
        <v>61400</v>
      </c>
      <c r="F3081" t="e">
        <f>SQRT(($C$5/2)^2-($C$5/2)^2*'(OLD) bottom seam length'!E3081^2/($C$6/2)^2)</f>
        <v>#DIV/0!</v>
      </c>
      <c r="H3081" s="136">
        <f t="shared" si="472"/>
        <v>61400</v>
      </c>
      <c r="I3081" t="e">
        <f>SQRT(($C$5/2)^2-($C$5/2)^2*'(OLD) bottom seam length'!H3081^2/($C$6/2)^2)</f>
        <v>#DIV/0!</v>
      </c>
      <c r="K3081" s="136">
        <f t="shared" si="473"/>
        <v>61400</v>
      </c>
      <c r="L3081" t="e">
        <f>SQRT(($C$5/2)^2-($C$5/2)^2*'(OLD) bottom seam length'!K3081^2/($C$6/2)^2)</f>
        <v>#DIV/0!</v>
      </c>
      <c r="O3081" s="136">
        <f t="shared" si="474"/>
        <v>61400</v>
      </c>
      <c r="P3081" t="b">
        <f t="shared" si="475"/>
        <v>0</v>
      </c>
      <c r="T3081" s="136">
        <f t="shared" si="476"/>
        <v>61380</v>
      </c>
      <c r="U3081" t="e">
        <f>SQRT(($U$6/2)^2-($U$6/2)^2*'(OLD) bottom seam length'!T3081^2/($U$7/2)^2)</f>
        <v>#VALUE!</v>
      </c>
      <c r="W3081" s="136">
        <f t="shared" si="477"/>
        <v>61380</v>
      </c>
      <c r="X3081" t="e">
        <f>SQRT(($U$6/2)^2-($U$6/2)^2*'(OLD) bottom seam length'!W3081^2/($U$7/2)^2)</f>
        <v>#VALUE!</v>
      </c>
      <c r="Z3081" s="136">
        <f t="shared" si="478"/>
        <v>61380</v>
      </c>
      <c r="AA3081" t="e">
        <f>SQRT(($U$6/2)^2-($U$6/2)^2*'(OLD) bottom seam length'!Z3081^2/($U$7/2)^2)</f>
        <v>#VALUE!</v>
      </c>
      <c r="AC3081" s="136">
        <f t="shared" si="479"/>
        <v>61380</v>
      </c>
      <c r="AD3081" t="e">
        <f>SQRT(($U$6/2)^2-($U$6/2)^2*'(OLD) bottom seam length'!AC3081^2/($U$7/2)^2)</f>
        <v>#VALUE!</v>
      </c>
    </row>
    <row r="3082" spans="2:30">
      <c r="B3082" s="136">
        <f t="shared" si="470"/>
        <v>61420</v>
      </c>
      <c r="C3082" t="e">
        <f>SQRT(($C$5/2)^2-($C$5/2)^2*'(OLD) bottom seam length'!B3082^2/($C$6/2)^2)</f>
        <v>#DIV/0!</v>
      </c>
      <c r="E3082" s="136">
        <f t="shared" si="471"/>
        <v>61420</v>
      </c>
      <c r="F3082" t="e">
        <f>SQRT(($C$5/2)^2-($C$5/2)^2*'(OLD) bottom seam length'!E3082^2/($C$6/2)^2)</f>
        <v>#DIV/0!</v>
      </c>
      <c r="H3082" s="136">
        <f t="shared" si="472"/>
        <v>61420</v>
      </c>
      <c r="I3082" t="e">
        <f>SQRT(($C$5/2)^2-($C$5/2)^2*'(OLD) bottom seam length'!H3082^2/($C$6/2)^2)</f>
        <v>#DIV/0!</v>
      </c>
      <c r="K3082" s="136">
        <f t="shared" si="473"/>
        <v>61420</v>
      </c>
      <c r="L3082" t="e">
        <f>SQRT(($C$5/2)^2-($C$5/2)^2*'(OLD) bottom seam length'!K3082^2/($C$6/2)^2)</f>
        <v>#DIV/0!</v>
      </c>
      <c r="O3082" s="136">
        <f t="shared" si="474"/>
        <v>61420</v>
      </c>
      <c r="P3082" t="b">
        <f t="shared" si="475"/>
        <v>0</v>
      </c>
      <c r="T3082" s="136">
        <f t="shared" si="476"/>
        <v>61400</v>
      </c>
      <c r="U3082" t="e">
        <f>SQRT(($U$6/2)^2-($U$6/2)^2*'(OLD) bottom seam length'!T3082^2/($U$7/2)^2)</f>
        <v>#VALUE!</v>
      </c>
      <c r="W3082" s="136">
        <f t="shared" si="477"/>
        <v>61400</v>
      </c>
      <c r="X3082" t="e">
        <f>SQRT(($U$6/2)^2-($U$6/2)^2*'(OLD) bottom seam length'!W3082^2/($U$7/2)^2)</f>
        <v>#VALUE!</v>
      </c>
      <c r="Z3082" s="136">
        <f t="shared" si="478"/>
        <v>61400</v>
      </c>
      <c r="AA3082" t="e">
        <f>SQRT(($U$6/2)^2-($U$6/2)^2*'(OLD) bottom seam length'!Z3082^2/($U$7/2)^2)</f>
        <v>#VALUE!</v>
      </c>
      <c r="AC3082" s="136">
        <f t="shared" si="479"/>
        <v>61400</v>
      </c>
      <c r="AD3082" t="e">
        <f>SQRT(($U$6/2)^2-($U$6/2)^2*'(OLD) bottom seam length'!AC3082^2/($U$7/2)^2)</f>
        <v>#VALUE!</v>
      </c>
    </row>
    <row r="3083" spans="2:30">
      <c r="B3083" s="136">
        <f t="shared" si="470"/>
        <v>61440</v>
      </c>
      <c r="C3083" t="e">
        <f>SQRT(($C$5/2)^2-($C$5/2)^2*'(OLD) bottom seam length'!B3083^2/($C$6/2)^2)</f>
        <v>#DIV/0!</v>
      </c>
      <c r="E3083" s="136">
        <f t="shared" si="471"/>
        <v>61440</v>
      </c>
      <c r="F3083" t="e">
        <f>SQRT(($C$5/2)^2-($C$5/2)^2*'(OLD) bottom seam length'!E3083^2/($C$6/2)^2)</f>
        <v>#DIV/0!</v>
      </c>
      <c r="H3083" s="136">
        <f t="shared" si="472"/>
        <v>61440</v>
      </c>
      <c r="I3083" t="e">
        <f>SQRT(($C$5/2)^2-($C$5/2)^2*'(OLD) bottom seam length'!H3083^2/($C$6/2)^2)</f>
        <v>#DIV/0!</v>
      </c>
      <c r="K3083" s="136">
        <f t="shared" si="473"/>
        <v>61440</v>
      </c>
      <c r="L3083" t="e">
        <f>SQRT(($C$5/2)^2-($C$5/2)^2*'(OLD) bottom seam length'!K3083^2/($C$6/2)^2)</f>
        <v>#DIV/0!</v>
      </c>
      <c r="O3083" s="136">
        <f t="shared" si="474"/>
        <v>61440</v>
      </c>
      <c r="P3083" t="b">
        <f t="shared" si="475"/>
        <v>0</v>
      </c>
      <c r="T3083" s="136">
        <f t="shared" si="476"/>
        <v>61420</v>
      </c>
      <c r="U3083" t="e">
        <f>SQRT(($U$6/2)^2-($U$6/2)^2*'(OLD) bottom seam length'!T3083^2/($U$7/2)^2)</f>
        <v>#VALUE!</v>
      </c>
      <c r="W3083" s="136">
        <f t="shared" si="477"/>
        <v>61420</v>
      </c>
      <c r="X3083" t="e">
        <f>SQRT(($U$6/2)^2-($U$6/2)^2*'(OLD) bottom seam length'!W3083^2/($U$7/2)^2)</f>
        <v>#VALUE!</v>
      </c>
      <c r="Z3083" s="136">
        <f t="shared" si="478"/>
        <v>61420</v>
      </c>
      <c r="AA3083" t="e">
        <f>SQRT(($U$6/2)^2-($U$6/2)^2*'(OLD) bottom seam length'!Z3083^2/($U$7/2)^2)</f>
        <v>#VALUE!</v>
      </c>
      <c r="AC3083" s="136">
        <f t="shared" si="479"/>
        <v>61420</v>
      </c>
      <c r="AD3083" t="e">
        <f>SQRT(($U$6/2)^2-($U$6/2)^2*'(OLD) bottom seam length'!AC3083^2/($U$7/2)^2)</f>
        <v>#VALUE!</v>
      </c>
    </row>
    <row r="3084" spans="2:30">
      <c r="B3084" s="136">
        <f t="shared" ref="B3084:B3147" si="480">B3083+$C$7</f>
        <v>61460</v>
      </c>
      <c r="C3084" t="e">
        <f>SQRT(($C$5/2)^2-($C$5/2)^2*'(OLD) bottom seam length'!B3084^2/($C$6/2)^2)</f>
        <v>#DIV/0!</v>
      </c>
      <c r="E3084" s="136">
        <f t="shared" ref="E3084:E3147" si="481">E3083+$C$7</f>
        <v>61460</v>
      </c>
      <c r="F3084" t="e">
        <f>SQRT(($C$5/2)^2-($C$5/2)^2*'(OLD) bottom seam length'!E3084^2/($C$6/2)^2)</f>
        <v>#DIV/0!</v>
      </c>
      <c r="H3084" s="136">
        <f t="shared" ref="H3084:H3147" si="482">H3083+$C$7</f>
        <v>61460</v>
      </c>
      <c r="I3084" t="e">
        <f>SQRT(($C$5/2)^2-($C$5/2)^2*'(OLD) bottom seam length'!H3084^2/($C$6/2)^2)</f>
        <v>#DIV/0!</v>
      </c>
      <c r="K3084" s="136">
        <f t="shared" ref="K3084:K3147" si="483">K3083+$C$7</f>
        <v>61460</v>
      </c>
      <c r="L3084" t="e">
        <f>SQRT(($C$5/2)^2-($C$5/2)^2*'(OLD) bottom seam length'!K3084^2/($C$6/2)^2)</f>
        <v>#DIV/0!</v>
      </c>
      <c r="O3084" s="136">
        <f t="shared" ref="O3084:O3147" si="484">O3083+$C$7</f>
        <v>61460</v>
      </c>
      <c r="P3084" t="b">
        <f t="shared" ref="P3084:P3147" si="485">IF(O3084&lt;=$P$6,$P$5)</f>
        <v>0</v>
      </c>
      <c r="T3084" s="136">
        <f t="shared" si="476"/>
        <v>61440</v>
      </c>
      <c r="U3084" t="e">
        <f>SQRT(($U$6/2)^2-($U$6/2)^2*'(OLD) bottom seam length'!T3084^2/($U$7/2)^2)</f>
        <v>#VALUE!</v>
      </c>
      <c r="W3084" s="136">
        <f t="shared" si="477"/>
        <v>61440</v>
      </c>
      <c r="X3084" t="e">
        <f>SQRT(($U$6/2)^2-($U$6/2)^2*'(OLD) bottom seam length'!W3084^2/($U$7/2)^2)</f>
        <v>#VALUE!</v>
      </c>
      <c r="Z3084" s="136">
        <f t="shared" si="478"/>
        <v>61440</v>
      </c>
      <c r="AA3084" t="e">
        <f>SQRT(($U$6/2)^2-($U$6/2)^2*'(OLD) bottom seam length'!Z3084^2/($U$7/2)^2)</f>
        <v>#VALUE!</v>
      </c>
      <c r="AC3084" s="136">
        <f t="shared" si="479"/>
        <v>61440</v>
      </c>
      <c r="AD3084" t="e">
        <f>SQRT(($U$6/2)^2-($U$6/2)^2*'(OLD) bottom seam length'!AC3084^2/($U$7/2)^2)</f>
        <v>#VALUE!</v>
      </c>
    </row>
    <row r="3085" spans="2:30">
      <c r="B3085" s="136">
        <f t="shared" si="480"/>
        <v>61480</v>
      </c>
      <c r="C3085" t="e">
        <f>SQRT(($C$5/2)^2-($C$5/2)^2*'(OLD) bottom seam length'!B3085^2/($C$6/2)^2)</f>
        <v>#DIV/0!</v>
      </c>
      <c r="E3085" s="136">
        <f t="shared" si="481"/>
        <v>61480</v>
      </c>
      <c r="F3085" t="e">
        <f>SQRT(($C$5/2)^2-($C$5/2)^2*'(OLD) bottom seam length'!E3085^2/($C$6/2)^2)</f>
        <v>#DIV/0!</v>
      </c>
      <c r="H3085" s="136">
        <f t="shared" si="482"/>
        <v>61480</v>
      </c>
      <c r="I3085" t="e">
        <f>SQRT(($C$5/2)^2-($C$5/2)^2*'(OLD) bottom seam length'!H3085^2/($C$6/2)^2)</f>
        <v>#DIV/0!</v>
      </c>
      <c r="K3085" s="136">
        <f t="shared" si="483"/>
        <v>61480</v>
      </c>
      <c r="L3085" t="e">
        <f>SQRT(($C$5/2)^2-($C$5/2)^2*'(OLD) bottom seam length'!K3085^2/($C$6/2)^2)</f>
        <v>#DIV/0!</v>
      </c>
      <c r="O3085" s="136">
        <f t="shared" si="484"/>
        <v>61480</v>
      </c>
      <c r="P3085" t="b">
        <f t="shared" si="485"/>
        <v>0</v>
      </c>
      <c r="T3085" s="136">
        <f t="shared" ref="T3085:T3148" si="486">T3084+$C$7</f>
        <v>61460</v>
      </c>
      <c r="U3085" t="e">
        <f>SQRT(($U$6/2)^2-($U$6/2)^2*'(OLD) bottom seam length'!T3085^2/($U$7/2)^2)</f>
        <v>#VALUE!</v>
      </c>
      <c r="W3085" s="136">
        <f t="shared" ref="W3085:W3148" si="487">W3084+$C$7</f>
        <v>61460</v>
      </c>
      <c r="X3085" t="e">
        <f>SQRT(($U$6/2)^2-($U$6/2)^2*'(OLD) bottom seam length'!W3085^2/($U$7/2)^2)</f>
        <v>#VALUE!</v>
      </c>
      <c r="Z3085" s="136">
        <f t="shared" ref="Z3085:Z3148" si="488">Z3084+$C$7</f>
        <v>61460</v>
      </c>
      <c r="AA3085" t="e">
        <f>SQRT(($U$6/2)^2-($U$6/2)^2*'(OLD) bottom seam length'!Z3085^2/($U$7/2)^2)</f>
        <v>#VALUE!</v>
      </c>
      <c r="AC3085" s="136">
        <f t="shared" ref="AC3085:AC3148" si="489">AC3084+$C$7</f>
        <v>61460</v>
      </c>
      <c r="AD3085" t="e">
        <f>SQRT(($U$6/2)^2-($U$6/2)^2*'(OLD) bottom seam length'!AC3085^2/($U$7/2)^2)</f>
        <v>#VALUE!</v>
      </c>
    </row>
    <row r="3086" spans="2:30">
      <c r="B3086" s="136">
        <f t="shared" si="480"/>
        <v>61500</v>
      </c>
      <c r="C3086" t="e">
        <f>SQRT(($C$5/2)^2-($C$5/2)^2*'(OLD) bottom seam length'!B3086^2/($C$6/2)^2)</f>
        <v>#DIV/0!</v>
      </c>
      <c r="E3086" s="136">
        <f t="shared" si="481"/>
        <v>61500</v>
      </c>
      <c r="F3086" t="e">
        <f>SQRT(($C$5/2)^2-($C$5/2)^2*'(OLD) bottom seam length'!E3086^2/($C$6/2)^2)</f>
        <v>#DIV/0!</v>
      </c>
      <c r="H3086" s="136">
        <f t="shared" si="482"/>
        <v>61500</v>
      </c>
      <c r="I3086" t="e">
        <f>SQRT(($C$5/2)^2-($C$5/2)^2*'(OLD) bottom seam length'!H3086^2/($C$6/2)^2)</f>
        <v>#DIV/0!</v>
      </c>
      <c r="K3086" s="136">
        <f t="shared" si="483"/>
        <v>61500</v>
      </c>
      <c r="L3086" t="e">
        <f>SQRT(($C$5/2)^2-($C$5/2)^2*'(OLD) bottom seam length'!K3086^2/($C$6/2)^2)</f>
        <v>#DIV/0!</v>
      </c>
      <c r="O3086" s="136">
        <f t="shared" si="484"/>
        <v>61500</v>
      </c>
      <c r="P3086" t="b">
        <f t="shared" si="485"/>
        <v>0</v>
      </c>
      <c r="T3086" s="136">
        <f t="shared" si="486"/>
        <v>61480</v>
      </c>
      <c r="U3086" t="e">
        <f>SQRT(($U$6/2)^2-($U$6/2)^2*'(OLD) bottom seam length'!T3086^2/($U$7/2)^2)</f>
        <v>#VALUE!</v>
      </c>
      <c r="W3086" s="136">
        <f t="shared" si="487"/>
        <v>61480</v>
      </c>
      <c r="X3086" t="e">
        <f>SQRT(($U$6/2)^2-($U$6/2)^2*'(OLD) bottom seam length'!W3086^2/($U$7/2)^2)</f>
        <v>#VALUE!</v>
      </c>
      <c r="Z3086" s="136">
        <f t="shared" si="488"/>
        <v>61480</v>
      </c>
      <c r="AA3086" t="e">
        <f>SQRT(($U$6/2)^2-($U$6/2)^2*'(OLD) bottom seam length'!Z3086^2/($U$7/2)^2)</f>
        <v>#VALUE!</v>
      </c>
      <c r="AC3086" s="136">
        <f t="shared" si="489"/>
        <v>61480</v>
      </c>
      <c r="AD3086" t="e">
        <f>SQRT(($U$6/2)^2-($U$6/2)^2*'(OLD) bottom seam length'!AC3086^2/($U$7/2)^2)</f>
        <v>#VALUE!</v>
      </c>
    </row>
    <row r="3087" spans="2:30">
      <c r="B3087" s="136">
        <f t="shared" si="480"/>
        <v>61520</v>
      </c>
      <c r="C3087" t="e">
        <f>SQRT(($C$5/2)^2-($C$5/2)^2*'(OLD) bottom seam length'!B3087^2/($C$6/2)^2)</f>
        <v>#DIV/0!</v>
      </c>
      <c r="E3087" s="136">
        <f t="shared" si="481"/>
        <v>61520</v>
      </c>
      <c r="F3087" t="e">
        <f>SQRT(($C$5/2)^2-($C$5/2)^2*'(OLD) bottom seam length'!E3087^2/($C$6/2)^2)</f>
        <v>#DIV/0!</v>
      </c>
      <c r="H3087" s="136">
        <f t="shared" si="482"/>
        <v>61520</v>
      </c>
      <c r="I3087" t="e">
        <f>SQRT(($C$5/2)^2-($C$5/2)^2*'(OLD) bottom seam length'!H3087^2/($C$6/2)^2)</f>
        <v>#DIV/0!</v>
      </c>
      <c r="K3087" s="136">
        <f t="shared" si="483"/>
        <v>61520</v>
      </c>
      <c r="L3087" t="e">
        <f>SQRT(($C$5/2)^2-($C$5/2)^2*'(OLD) bottom seam length'!K3087^2/($C$6/2)^2)</f>
        <v>#DIV/0!</v>
      </c>
      <c r="O3087" s="136">
        <f t="shared" si="484"/>
        <v>61520</v>
      </c>
      <c r="P3087" t="b">
        <f t="shared" si="485"/>
        <v>0</v>
      </c>
      <c r="T3087" s="136">
        <f t="shared" si="486"/>
        <v>61500</v>
      </c>
      <c r="U3087" t="e">
        <f>SQRT(($U$6/2)^2-($U$6/2)^2*'(OLD) bottom seam length'!T3087^2/($U$7/2)^2)</f>
        <v>#VALUE!</v>
      </c>
      <c r="W3087" s="136">
        <f t="shared" si="487"/>
        <v>61500</v>
      </c>
      <c r="X3087" t="e">
        <f>SQRT(($U$6/2)^2-($U$6/2)^2*'(OLD) bottom seam length'!W3087^2/($U$7/2)^2)</f>
        <v>#VALUE!</v>
      </c>
      <c r="Z3087" s="136">
        <f t="shared" si="488"/>
        <v>61500</v>
      </c>
      <c r="AA3087" t="e">
        <f>SQRT(($U$6/2)^2-($U$6/2)^2*'(OLD) bottom seam length'!Z3087^2/($U$7/2)^2)</f>
        <v>#VALUE!</v>
      </c>
      <c r="AC3087" s="136">
        <f t="shared" si="489"/>
        <v>61500</v>
      </c>
      <c r="AD3087" t="e">
        <f>SQRT(($U$6/2)^2-($U$6/2)^2*'(OLD) bottom seam length'!AC3087^2/($U$7/2)^2)</f>
        <v>#VALUE!</v>
      </c>
    </row>
    <row r="3088" spans="2:30">
      <c r="B3088" s="136">
        <f t="shared" si="480"/>
        <v>61540</v>
      </c>
      <c r="C3088" t="e">
        <f>SQRT(($C$5/2)^2-($C$5/2)^2*'(OLD) bottom seam length'!B3088^2/($C$6/2)^2)</f>
        <v>#DIV/0!</v>
      </c>
      <c r="E3088" s="136">
        <f t="shared" si="481"/>
        <v>61540</v>
      </c>
      <c r="F3088" t="e">
        <f>SQRT(($C$5/2)^2-($C$5/2)^2*'(OLD) bottom seam length'!E3088^2/($C$6/2)^2)</f>
        <v>#DIV/0!</v>
      </c>
      <c r="H3088" s="136">
        <f t="shared" si="482"/>
        <v>61540</v>
      </c>
      <c r="I3088" t="e">
        <f>SQRT(($C$5/2)^2-($C$5/2)^2*'(OLD) bottom seam length'!H3088^2/($C$6/2)^2)</f>
        <v>#DIV/0!</v>
      </c>
      <c r="K3088" s="136">
        <f t="shared" si="483"/>
        <v>61540</v>
      </c>
      <c r="L3088" t="e">
        <f>SQRT(($C$5/2)^2-($C$5/2)^2*'(OLD) bottom seam length'!K3088^2/($C$6/2)^2)</f>
        <v>#DIV/0!</v>
      </c>
      <c r="O3088" s="136">
        <f t="shared" si="484"/>
        <v>61540</v>
      </c>
      <c r="P3088" t="b">
        <f t="shared" si="485"/>
        <v>0</v>
      </c>
      <c r="T3088" s="136">
        <f t="shared" si="486"/>
        <v>61520</v>
      </c>
      <c r="U3088" t="e">
        <f>SQRT(($U$6/2)^2-($U$6/2)^2*'(OLD) bottom seam length'!T3088^2/($U$7/2)^2)</f>
        <v>#VALUE!</v>
      </c>
      <c r="W3088" s="136">
        <f t="shared" si="487"/>
        <v>61520</v>
      </c>
      <c r="X3088" t="e">
        <f>SQRT(($U$6/2)^2-($U$6/2)^2*'(OLD) bottom seam length'!W3088^2/($U$7/2)^2)</f>
        <v>#VALUE!</v>
      </c>
      <c r="Z3088" s="136">
        <f t="shared" si="488"/>
        <v>61520</v>
      </c>
      <c r="AA3088" t="e">
        <f>SQRT(($U$6/2)^2-($U$6/2)^2*'(OLD) bottom seam length'!Z3088^2/($U$7/2)^2)</f>
        <v>#VALUE!</v>
      </c>
      <c r="AC3088" s="136">
        <f t="shared" si="489"/>
        <v>61520</v>
      </c>
      <c r="AD3088" t="e">
        <f>SQRT(($U$6/2)^2-($U$6/2)^2*'(OLD) bottom seam length'!AC3088^2/($U$7/2)^2)</f>
        <v>#VALUE!</v>
      </c>
    </row>
    <row r="3089" spans="2:30">
      <c r="B3089" s="136">
        <f t="shared" si="480"/>
        <v>61560</v>
      </c>
      <c r="C3089" t="e">
        <f>SQRT(($C$5/2)^2-($C$5/2)^2*'(OLD) bottom seam length'!B3089^2/($C$6/2)^2)</f>
        <v>#DIV/0!</v>
      </c>
      <c r="E3089" s="136">
        <f t="shared" si="481"/>
        <v>61560</v>
      </c>
      <c r="F3089" t="e">
        <f>SQRT(($C$5/2)^2-($C$5/2)^2*'(OLD) bottom seam length'!E3089^2/($C$6/2)^2)</f>
        <v>#DIV/0!</v>
      </c>
      <c r="H3089" s="136">
        <f t="shared" si="482"/>
        <v>61560</v>
      </c>
      <c r="I3089" t="e">
        <f>SQRT(($C$5/2)^2-($C$5/2)^2*'(OLD) bottom seam length'!H3089^2/($C$6/2)^2)</f>
        <v>#DIV/0!</v>
      </c>
      <c r="K3089" s="136">
        <f t="shared" si="483"/>
        <v>61560</v>
      </c>
      <c r="L3089" t="e">
        <f>SQRT(($C$5/2)^2-($C$5/2)^2*'(OLD) bottom seam length'!K3089^2/($C$6/2)^2)</f>
        <v>#DIV/0!</v>
      </c>
      <c r="O3089" s="136">
        <f t="shared" si="484"/>
        <v>61560</v>
      </c>
      <c r="P3089" t="b">
        <f t="shared" si="485"/>
        <v>0</v>
      </c>
      <c r="T3089" s="136">
        <f t="shared" si="486"/>
        <v>61540</v>
      </c>
      <c r="U3089" t="e">
        <f>SQRT(($U$6/2)^2-($U$6/2)^2*'(OLD) bottom seam length'!T3089^2/($U$7/2)^2)</f>
        <v>#VALUE!</v>
      </c>
      <c r="W3089" s="136">
        <f t="shared" si="487"/>
        <v>61540</v>
      </c>
      <c r="X3089" t="e">
        <f>SQRT(($U$6/2)^2-($U$6/2)^2*'(OLD) bottom seam length'!W3089^2/($U$7/2)^2)</f>
        <v>#VALUE!</v>
      </c>
      <c r="Z3089" s="136">
        <f t="shared" si="488"/>
        <v>61540</v>
      </c>
      <c r="AA3089" t="e">
        <f>SQRT(($U$6/2)^2-($U$6/2)^2*'(OLD) bottom seam length'!Z3089^2/($U$7/2)^2)</f>
        <v>#VALUE!</v>
      </c>
      <c r="AC3089" s="136">
        <f t="shared" si="489"/>
        <v>61540</v>
      </c>
      <c r="AD3089" t="e">
        <f>SQRT(($U$6/2)^2-($U$6/2)^2*'(OLD) bottom seam length'!AC3089^2/($U$7/2)^2)</f>
        <v>#VALUE!</v>
      </c>
    </row>
    <row r="3090" spans="2:30">
      <c r="B3090" s="136">
        <f t="shared" si="480"/>
        <v>61580</v>
      </c>
      <c r="C3090" t="e">
        <f>SQRT(($C$5/2)^2-($C$5/2)^2*'(OLD) bottom seam length'!B3090^2/($C$6/2)^2)</f>
        <v>#DIV/0!</v>
      </c>
      <c r="E3090" s="136">
        <f t="shared" si="481"/>
        <v>61580</v>
      </c>
      <c r="F3090" t="e">
        <f>SQRT(($C$5/2)^2-($C$5/2)^2*'(OLD) bottom seam length'!E3090^2/($C$6/2)^2)</f>
        <v>#DIV/0!</v>
      </c>
      <c r="H3090" s="136">
        <f t="shared" si="482"/>
        <v>61580</v>
      </c>
      <c r="I3090" t="e">
        <f>SQRT(($C$5/2)^2-($C$5/2)^2*'(OLD) bottom seam length'!H3090^2/($C$6/2)^2)</f>
        <v>#DIV/0!</v>
      </c>
      <c r="K3090" s="136">
        <f t="shared" si="483"/>
        <v>61580</v>
      </c>
      <c r="L3090" t="e">
        <f>SQRT(($C$5/2)^2-($C$5/2)^2*'(OLD) bottom seam length'!K3090^2/($C$6/2)^2)</f>
        <v>#DIV/0!</v>
      </c>
      <c r="O3090" s="136">
        <f t="shared" si="484"/>
        <v>61580</v>
      </c>
      <c r="P3090" t="b">
        <f t="shared" si="485"/>
        <v>0</v>
      </c>
      <c r="T3090" s="136">
        <f t="shared" si="486"/>
        <v>61560</v>
      </c>
      <c r="U3090" t="e">
        <f>SQRT(($U$6/2)^2-($U$6/2)^2*'(OLD) bottom seam length'!T3090^2/($U$7/2)^2)</f>
        <v>#VALUE!</v>
      </c>
      <c r="W3090" s="136">
        <f t="shared" si="487"/>
        <v>61560</v>
      </c>
      <c r="X3090" t="e">
        <f>SQRT(($U$6/2)^2-($U$6/2)^2*'(OLD) bottom seam length'!W3090^2/($U$7/2)^2)</f>
        <v>#VALUE!</v>
      </c>
      <c r="Z3090" s="136">
        <f t="shared" si="488"/>
        <v>61560</v>
      </c>
      <c r="AA3090" t="e">
        <f>SQRT(($U$6/2)^2-($U$6/2)^2*'(OLD) bottom seam length'!Z3090^2/($U$7/2)^2)</f>
        <v>#VALUE!</v>
      </c>
      <c r="AC3090" s="136">
        <f t="shared" si="489"/>
        <v>61560</v>
      </c>
      <c r="AD3090" t="e">
        <f>SQRT(($U$6/2)^2-($U$6/2)^2*'(OLD) bottom seam length'!AC3090^2/($U$7/2)^2)</f>
        <v>#VALUE!</v>
      </c>
    </row>
    <row r="3091" spans="2:30">
      <c r="B3091" s="136">
        <f t="shared" si="480"/>
        <v>61600</v>
      </c>
      <c r="C3091" t="e">
        <f>SQRT(($C$5/2)^2-($C$5/2)^2*'(OLD) bottom seam length'!B3091^2/($C$6/2)^2)</f>
        <v>#DIV/0!</v>
      </c>
      <c r="E3091" s="136">
        <f t="shared" si="481"/>
        <v>61600</v>
      </c>
      <c r="F3091" t="e">
        <f>SQRT(($C$5/2)^2-($C$5/2)^2*'(OLD) bottom seam length'!E3091^2/($C$6/2)^2)</f>
        <v>#DIV/0!</v>
      </c>
      <c r="H3091" s="136">
        <f t="shared" si="482"/>
        <v>61600</v>
      </c>
      <c r="I3091" t="e">
        <f>SQRT(($C$5/2)^2-($C$5/2)^2*'(OLD) bottom seam length'!H3091^2/($C$6/2)^2)</f>
        <v>#DIV/0!</v>
      </c>
      <c r="K3091" s="136">
        <f t="shared" si="483"/>
        <v>61600</v>
      </c>
      <c r="L3091" t="e">
        <f>SQRT(($C$5/2)^2-($C$5/2)^2*'(OLD) bottom seam length'!K3091^2/($C$6/2)^2)</f>
        <v>#DIV/0!</v>
      </c>
      <c r="O3091" s="136">
        <f t="shared" si="484"/>
        <v>61600</v>
      </c>
      <c r="P3091" t="b">
        <f t="shared" si="485"/>
        <v>0</v>
      </c>
      <c r="T3091" s="136">
        <f t="shared" si="486"/>
        <v>61580</v>
      </c>
      <c r="U3091" t="e">
        <f>SQRT(($U$6/2)^2-($U$6/2)^2*'(OLD) bottom seam length'!T3091^2/($U$7/2)^2)</f>
        <v>#VALUE!</v>
      </c>
      <c r="W3091" s="136">
        <f t="shared" si="487"/>
        <v>61580</v>
      </c>
      <c r="X3091" t="e">
        <f>SQRT(($U$6/2)^2-($U$6/2)^2*'(OLD) bottom seam length'!W3091^2/($U$7/2)^2)</f>
        <v>#VALUE!</v>
      </c>
      <c r="Z3091" s="136">
        <f t="shared" si="488"/>
        <v>61580</v>
      </c>
      <c r="AA3091" t="e">
        <f>SQRT(($U$6/2)^2-($U$6/2)^2*'(OLD) bottom seam length'!Z3091^2/($U$7/2)^2)</f>
        <v>#VALUE!</v>
      </c>
      <c r="AC3091" s="136">
        <f t="shared" si="489"/>
        <v>61580</v>
      </c>
      <c r="AD3091" t="e">
        <f>SQRT(($U$6/2)^2-($U$6/2)^2*'(OLD) bottom seam length'!AC3091^2/($U$7/2)^2)</f>
        <v>#VALUE!</v>
      </c>
    </row>
    <row r="3092" spans="2:30">
      <c r="B3092" s="136">
        <f t="shared" si="480"/>
        <v>61620</v>
      </c>
      <c r="C3092" t="e">
        <f>SQRT(($C$5/2)^2-($C$5/2)^2*'(OLD) bottom seam length'!B3092^2/($C$6/2)^2)</f>
        <v>#DIV/0!</v>
      </c>
      <c r="E3092" s="136">
        <f t="shared" si="481"/>
        <v>61620</v>
      </c>
      <c r="F3092" t="e">
        <f>SQRT(($C$5/2)^2-($C$5/2)^2*'(OLD) bottom seam length'!E3092^2/($C$6/2)^2)</f>
        <v>#DIV/0!</v>
      </c>
      <c r="H3092" s="136">
        <f t="shared" si="482"/>
        <v>61620</v>
      </c>
      <c r="I3092" t="e">
        <f>SQRT(($C$5/2)^2-($C$5/2)^2*'(OLD) bottom seam length'!H3092^2/($C$6/2)^2)</f>
        <v>#DIV/0!</v>
      </c>
      <c r="K3092" s="136">
        <f t="shared" si="483"/>
        <v>61620</v>
      </c>
      <c r="L3092" t="e">
        <f>SQRT(($C$5/2)^2-($C$5/2)^2*'(OLD) bottom seam length'!K3092^2/($C$6/2)^2)</f>
        <v>#DIV/0!</v>
      </c>
      <c r="O3092" s="136">
        <f t="shared" si="484"/>
        <v>61620</v>
      </c>
      <c r="P3092" t="b">
        <f t="shared" si="485"/>
        <v>0</v>
      </c>
      <c r="T3092" s="136">
        <f t="shared" si="486"/>
        <v>61600</v>
      </c>
      <c r="U3092" t="e">
        <f>SQRT(($U$6/2)^2-($U$6/2)^2*'(OLD) bottom seam length'!T3092^2/($U$7/2)^2)</f>
        <v>#VALUE!</v>
      </c>
      <c r="W3092" s="136">
        <f t="shared" si="487"/>
        <v>61600</v>
      </c>
      <c r="X3092" t="e">
        <f>SQRT(($U$6/2)^2-($U$6/2)^2*'(OLD) bottom seam length'!W3092^2/($U$7/2)^2)</f>
        <v>#VALUE!</v>
      </c>
      <c r="Z3092" s="136">
        <f t="shared" si="488"/>
        <v>61600</v>
      </c>
      <c r="AA3092" t="e">
        <f>SQRT(($U$6/2)^2-($U$6/2)^2*'(OLD) bottom seam length'!Z3092^2/($U$7/2)^2)</f>
        <v>#VALUE!</v>
      </c>
      <c r="AC3092" s="136">
        <f t="shared" si="489"/>
        <v>61600</v>
      </c>
      <c r="AD3092" t="e">
        <f>SQRT(($U$6/2)^2-($U$6/2)^2*'(OLD) bottom seam length'!AC3092^2/($U$7/2)^2)</f>
        <v>#VALUE!</v>
      </c>
    </row>
    <row r="3093" spans="2:30">
      <c r="B3093" s="136">
        <f t="shared" si="480"/>
        <v>61640</v>
      </c>
      <c r="C3093" t="e">
        <f>SQRT(($C$5/2)^2-($C$5/2)^2*'(OLD) bottom seam length'!B3093^2/($C$6/2)^2)</f>
        <v>#DIV/0!</v>
      </c>
      <c r="E3093" s="136">
        <f t="shared" si="481"/>
        <v>61640</v>
      </c>
      <c r="F3093" t="e">
        <f>SQRT(($C$5/2)^2-($C$5/2)^2*'(OLD) bottom seam length'!E3093^2/($C$6/2)^2)</f>
        <v>#DIV/0!</v>
      </c>
      <c r="H3093" s="136">
        <f t="shared" si="482"/>
        <v>61640</v>
      </c>
      <c r="I3093" t="e">
        <f>SQRT(($C$5/2)^2-($C$5/2)^2*'(OLD) bottom seam length'!H3093^2/($C$6/2)^2)</f>
        <v>#DIV/0!</v>
      </c>
      <c r="K3093" s="136">
        <f t="shared" si="483"/>
        <v>61640</v>
      </c>
      <c r="L3093" t="e">
        <f>SQRT(($C$5/2)^2-($C$5/2)^2*'(OLD) bottom seam length'!K3093^2/($C$6/2)^2)</f>
        <v>#DIV/0!</v>
      </c>
      <c r="O3093" s="136">
        <f t="shared" si="484"/>
        <v>61640</v>
      </c>
      <c r="P3093" t="b">
        <f t="shared" si="485"/>
        <v>0</v>
      </c>
      <c r="T3093" s="136">
        <f t="shared" si="486"/>
        <v>61620</v>
      </c>
      <c r="U3093" t="e">
        <f>SQRT(($U$6/2)^2-($U$6/2)^2*'(OLD) bottom seam length'!T3093^2/($U$7/2)^2)</f>
        <v>#VALUE!</v>
      </c>
      <c r="W3093" s="136">
        <f t="shared" si="487"/>
        <v>61620</v>
      </c>
      <c r="X3093" t="e">
        <f>SQRT(($U$6/2)^2-($U$6/2)^2*'(OLD) bottom seam length'!W3093^2/($U$7/2)^2)</f>
        <v>#VALUE!</v>
      </c>
      <c r="Z3093" s="136">
        <f t="shared" si="488"/>
        <v>61620</v>
      </c>
      <c r="AA3093" t="e">
        <f>SQRT(($U$6/2)^2-($U$6/2)^2*'(OLD) bottom seam length'!Z3093^2/($U$7/2)^2)</f>
        <v>#VALUE!</v>
      </c>
      <c r="AC3093" s="136">
        <f t="shared" si="489"/>
        <v>61620</v>
      </c>
      <c r="AD3093" t="e">
        <f>SQRT(($U$6/2)^2-($U$6/2)^2*'(OLD) bottom seam length'!AC3093^2/($U$7/2)^2)</f>
        <v>#VALUE!</v>
      </c>
    </row>
    <row r="3094" spans="2:30">
      <c r="B3094" s="136">
        <f t="shared" si="480"/>
        <v>61660</v>
      </c>
      <c r="C3094" t="e">
        <f>SQRT(($C$5/2)^2-($C$5/2)^2*'(OLD) bottom seam length'!B3094^2/($C$6/2)^2)</f>
        <v>#DIV/0!</v>
      </c>
      <c r="E3094" s="136">
        <f t="shared" si="481"/>
        <v>61660</v>
      </c>
      <c r="F3094" t="e">
        <f>SQRT(($C$5/2)^2-($C$5/2)^2*'(OLD) bottom seam length'!E3094^2/($C$6/2)^2)</f>
        <v>#DIV/0!</v>
      </c>
      <c r="H3094" s="136">
        <f t="shared" si="482"/>
        <v>61660</v>
      </c>
      <c r="I3094" t="e">
        <f>SQRT(($C$5/2)^2-($C$5/2)^2*'(OLD) bottom seam length'!H3094^2/($C$6/2)^2)</f>
        <v>#DIV/0!</v>
      </c>
      <c r="K3094" s="136">
        <f t="shared" si="483"/>
        <v>61660</v>
      </c>
      <c r="L3094" t="e">
        <f>SQRT(($C$5/2)^2-($C$5/2)^2*'(OLD) bottom seam length'!K3094^2/($C$6/2)^2)</f>
        <v>#DIV/0!</v>
      </c>
      <c r="O3094" s="136">
        <f t="shared" si="484"/>
        <v>61660</v>
      </c>
      <c r="P3094" t="b">
        <f t="shared" si="485"/>
        <v>0</v>
      </c>
      <c r="T3094" s="136">
        <f t="shared" si="486"/>
        <v>61640</v>
      </c>
      <c r="U3094" t="e">
        <f>SQRT(($U$6/2)^2-($U$6/2)^2*'(OLD) bottom seam length'!T3094^2/($U$7/2)^2)</f>
        <v>#VALUE!</v>
      </c>
      <c r="W3094" s="136">
        <f t="shared" si="487"/>
        <v>61640</v>
      </c>
      <c r="X3094" t="e">
        <f>SQRT(($U$6/2)^2-($U$6/2)^2*'(OLD) bottom seam length'!W3094^2/($U$7/2)^2)</f>
        <v>#VALUE!</v>
      </c>
      <c r="Z3094" s="136">
        <f t="shared" si="488"/>
        <v>61640</v>
      </c>
      <c r="AA3094" t="e">
        <f>SQRT(($U$6/2)^2-($U$6/2)^2*'(OLD) bottom seam length'!Z3094^2/($U$7/2)^2)</f>
        <v>#VALUE!</v>
      </c>
      <c r="AC3094" s="136">
        <f t="shared" si="489"/>
        <v>61640</v>
      </c>
      <c r="AD3094" t="e">
        <f>SQRT(($U$6/2)^2-($U$6/2)^2*'(OLD) bottom seam length'!AC3094^2/($U$7/2)^2)</f>
        <v>#VALUE!</v>
      </c>
    </row>
    <row r="3095" spans="2:30">
      <c r="B3095" s="136">
        <f t="shared" si="480"/>
        <v>61680</v>
      </c>
      <c r="C3095" t="e">
        <f>SQRT(($C$5/2)^2-($C$5/2)^2*'(OLD) bottom seam length'!B3095^2/($C$6/2)^2)</f>
        <v>#DIV/0!</v>
      </c>
      <c r="E3095" s="136">
        <f t="shared" si="481"/>
        <v>61680</v>
      </c>
      <c r="F3095" t="e">
        <f>SQRT(($C$5/2)^2-($C$5/2)^2*'(OLD) bottom seam length'!E3095^2/($C$6/2)^2)</f>
        <v>#DIV/0!</v>
      </c>
      <c r="H3095" s="136">
        <f t="shared" si="482"/>
        <v>61680</v>
      </c>
      <c r="I3095" t="e">
        <f>SQRT(($C$5/2)^2-($C$5/2)^2*'(OLD) bottom seam length'!H3095^2/($C$6/2)^2)</f>
        <v>#DIV/0!</v>
      </c>
      <c r="K3095" s="136">
        <f t="shared" si="483"/>
        <v>61680</v>
      </c>
      <c r="L3095" t="e">
        <f>SQRT(($C$5/2)^2-($C$5/2)^2*'(OLD) bottom seam length'!K3095^2/($C$6/2)^2)</f>
        <v>#DIV/0!</v>
      </c>
      <c r="O3095" s="136">
        <f t="shared" si="484"/>
        <v>61680</v>
      </c>
      <c r="P3095" t="b">
        <f t="shared" si="485"/>
        <v>0</v>
      </c>
      <c r="T3095" s="136">
        <f t="shared" si="486"/>
        <v>61660</v>
      </c>
      <c r="U3095" t="e">
        <f>SQRT(($U$6/2)^2-($U$6/2)^2*'(OLD) bottom seam length'!T3095^2/($U$7/2)^2)</f>
        <v>#VALUE!</v>
      </c>
      <c r="W3095" s="136">
        <f t="shared" si="487"/>
        <v>61660</v>
      </c>
      <c r="X3095" t="e">
        <f>SQRT(($U$6/2)^2-($U$6/2)^2*'(OLD) bottom seam length'!W3095^2/($U$7/2)^2)</f>
        <v>#VALUE!</v>
      </c>
      <c r="Z3095" s="136">
        <f t="shared" si="488"/>
        <v>61660</v>
      </c>
      <c r="AA3095" t="e">
        <f>SQRT(($U$6/2)^2-($U$6/2)^2*'(OLD) bottom seam length'!Z3095^2/($U$7/2)^2)</f>
        <v>#VALUE!</v>
      </c>
      <c r="AC3095" s="136">
        <f t="shared" si="489"/>
        <v>61660</v>
      </c>
      <c r="AD3095" t="e">
        <f>SQRT(($U$6/2)^2-($U$6/2)^2*'(OLD) bottom seam length'!AC3095^2/($U$7/2)^2)</f>
        <v>#VALUE!</v>
      </c>
    </row>
    <row r="3096" spans="2:30">
      <c r="B3096" s="136">
        <f t="shared" si="480"/>
        <v>61700</v>
      </c>
      <c r="C3096" t="e">
        <f>SQRT(($C$5/2)^2-($C$5/2)^2*'(OLD) bottom seam length'!B3096^2/($C$6/2)^2)</f>
        <v>#DIV/0!</v>
      </c>
      <c r="E3096" s="136">
        <f t="shared" si="481"/>
        <v>61700</v>
      </c>
      <c r="F3096" t="e">
        <f>SQRT(($C$5/2)^2-($C$5/2)^2*'(OLD) bottom seam length'!E3096^2/($C$6/2)^2)</f>
        <v>#DIV/0!</v>
      </c>
      <c r="H3096" s="136">
        <f t="shared" si="482"/>
        <v>61700</v>
      </c>
      <c r="I3096" t="e">
        <f>SQRT(($C$5/2)^2-($C$5/2)^2*'(OLD) bottom seam length'!H3096^2/($C$6/2)^2)</f>
        <v>#DIV/0!</v>
      </c>
      <c r="K3096" s="136">
        <f t="shared" si="483"/>
        <v>61700</v>
      </c>
      <c r="L3096" t="e">
        <f>SQRT(($C$5/2)^2-($C$5/2)^2*'(OLD) bottom seam length'!K3096^2/($C$6/2)^2)</f>
        <v>#DIV/0!</v>
      </c>
      <c r="O3096" s="136">
        <f t="shared" si="484"/>
        <v>61700</v>
      </c>
      <c r="P3096" t="b">
        <f t="shared" si="485"/>
        <v>0</v>
      </c>
      <c r="T3096" s="136">
        <f t="shared" si="486"/>
        <v>61680</v>
      </c>
      <c r="U3096" t="e">
        <f>SQRT(($U$6/2)^2-($U$6/2)^2*'(OLD) bottom seam length'!T3096^2/($U$7/2)^2)</f>
        <v>#VALUE!</v>
      </c>
      <c r="W3096" s="136">
        <f t="shared" si="487"/>
        <v>61680</v>
      </c>
      <c r="X3096" t="e">
        <f>SQRT(($U$6/2)^2-($U$6/2)^2*'(OLD) bottom seam length'!W3096^2/($U$7/2)^2)</f>
        <v>#VALUE!</v>
      </c>
      <c r="Z3096" s="136">
        <f t="shared" si="488"/>
        <v>61680</v>
      </c>
      <c r="AA3096" t="e">
        <f>SQRT(($U$6/2)^2-($U$6/2)^2*'(OLD) bottom seam length'!Z3096^2/($U$7/2)^2)</f>
        <v>#VALUE!</v>
      </c>
      <c r="AC3096" s="136">
        <f t="shared" si="489"/>
        <v>61680</v>
      </c>
      <c r="AD3096" t="e">
        <f>SQRT(($U$6/2)^2-($U$6/2)^2*'(OLD) bottom seam length'!AC3096^2/($U$7/2)^2)</f>
        <v>#VALUE!</v>
      </c>
    </row>
    <row r="3097" spans="2:30">
      <c r="B3097" s="136">
        <f t="shared" si="480"/>
        <v>61720</v>
      </c>
      <c r="C3097" t="e">
        <f>SQRT(($C$5/2)^2-($C$5/2)^2*'(OLD) bottom seam length'!B3097^2/($C$6/2)^2)</f>
        <v>#DIV/0!</v>
      </c>
      <c r="E3097" s="136">
        <f t="shared" si="481"/>
        <v>61720</v>
      </c>
      <c r="F3097" t="e">
        <f>SQRT(($C$5/2)^2-($C$5/2)^2*'(OLD) bottom seam length'!E3097^2/($C$6/2)^2)</f>
        <v>#DIV/0!</v>
      </c>
      <c r="H3097" s="136">
        <f t="shared" si="482"/>
        <v>61720</v>
      </c>
      <c r="I3097" t="e">
        <f>SQRT(($C$5/2)^2-($C$5/2)^2*'(OLD) bottom seam length'!H3097^2/($C$6/2)^2)</f>
        <v>#DIV/0!</v>
      </c>
      <c r="K3097" s="136">
        <f t="shared" si="483"/>
        <v>61720</v>
      </c>
      <c r="L3097" t="e">
        <f>SQRT(($C$5/2)^2-($C$5/2)^2*'(OLD) bottom seam length'!K3097^2/($C$6/2)^2)</f>
        <v>#DIV/0!</v>
      </c>
      <c r="O3097" s="136">
        <f t="shared" si="484"/>
        <v>61720</v>
      </c>
      <c r="P3097" t="b">
        <f t="shared" si="485"/>
        <v>0</v>
      </c>
      <c r="T3097" s="136">
        <f t="shared" si="486"/>
        <v>61700</v>
      </c>
      <c r="U3097" t="e">
        <f>SQRT(($U$6/2)^2-($U$6/2)^2*'(OLD) bottom seam length'!T3097^2/($U$7/2)^2)</f>
        <v>#VALUE!</v>
      </c>
      <c r="W3097" s="136">
        <f t="shared" si="487"/>
        <v>61700</v>
      </c>
      <c r="X3097" t="e">
        <f>SQRT(($U$6/2)^2-($U$6/2)^2*'(OLD) bottom seam length'!W3097^2/($U$7/2)^2)</f>
        <v>#VALUE!</v>
      </c>
      <c r="Z3097" s="136">
        <f t="shared" si="488"/>
        <v>61700</v>
      </c>
      <c r="AA3097" t="e">
        <f>SQRT(($U$6/2)^2-($U$6/2)^2*'(OLD) bottom seam length'!Z3097^2/($U$7/2)^2)</f>
        <v>#VALUE!</v>
      </c>
      <c r="AC3097" s="136">
        <f t="shared" si="489"/>
        <v>61700</v>
      </c>
      <c r="AD3097" t="e">
        <f>SQRT(($U$6/2)^2-($U$6/2)^2*'(OLD) bottom seam length'!AC3097^2/($U$7/2)^2)</f>
        <v>#VALUE!</v>
      </c>
    </row>
    <row r="3098" spans="2:30">
      <c r="B3098" s="136">
        <f t="shared" si="480"/>
        <v>61740</v>
      </c>
      <c r="C3098" t="e">
        <f>SQRT(($C$5/2)^2-($C$5/2)^2*'(OLD) bottom seam length'!B3098^2/($C$6/2)^2)</f>
        <v>#DIV/0!</v>
      </c>
      <c r="E3098" s="136">
        <f t="shared" si="481"/>
        <v>61740</v>
      </c>
      <c r="F3098" t="e">
        <f>SQRT(($C$5/2)^2-($C$5/2)^2*'(OLD) bottom seam length'!E3098^2/($C$6/2)^2)</f>
        <v>#DIV/0!</v>
      </c>
      <c r="H3098" s="136">
        <f t="shared" si="482"/>
        <v>61740</v>
      </c>
      <c r="I3098" t="e">
        <f>SQRT(($C$5/2)^2-($C$5/2)^2*'(OLD) bottom seam length'!H3098^2/($C$6/2)^2)</f>
        <v>#DIV/0!</v>
      </c>
      <c r="K3098" s="136">
        <f t="shared" si="483"/>
        <v>61740</v>
      </c>
      <c r="L3098" t="e">
        <f>SQRT(($C$5/2)^2-($C$5/2)^2*'(OLD) bottom seam length'!K3098^2/($C$6/2)^2)</f>
        <v>#DIV/0!</v>
      </c>
      <c r="O3098" s="136">
        <f t="shared" si="484"/>
        <v>61740</v>
      </c>
      <c r="P3098" t="b">
        <f t="shared" si="485"/>
        <v>0</v>
      </c>
      <c r="T3098" s="136">
        <f t="shared" si="486"/>
        <v>61720</v>
      </c>
      <c r="U3098" t="e">
        <f>SQRT(($U$6/2)^2-($U$6/2)^2*'(OLD) bottom seam length'!T3098^2/($U$7/2)^2)</f>
        <v>#VALUE!</v>
      </c>
      <c r="W3098" s="136">
        <f t="shared" si="487"/>
        <v>61720</v>
      </c>
      <c r="X3098" t="e">
        <f>SQRT(($U$6/2)^2-($U$6/2)^2*'(OLD) bottom seam length'!W3098^2/($U$7/2)^2)</f>
        <v>#VALUE!</v>
      </c>
      <c r="Z3098" s="136">
        <f t="shared" si="488"/>
        <v>61720</v>
      </c>
      <c r="AA3098" t="e">
        <f>SQRT(($U$6/2)^2-($U$6/2)^2*'(OLD) bottom seam length'!Z3098^2/($U$7/2)^2)</f>
        <v>#VALUE!</v>
      </c>
      <c r="AC3098" s="136">
        <f t="shared" si="489"/>
        <v>61720</v>
      </c>
      <c r="AD3098" t="e">
        <f>SQRT(($U$6/2)^2-($U$6/2)^2*'(OLD) bottom seam length'!AC3098^2/($U$7/2)^2)</f>
        <v>#VALUE!</v>
      </c>
    </row>
    <row r="3099" spans="2:30">
      <c r="B3099" s="136">
        <f t="shared" si="480"/>
        <v>61760</v>
      </c>
      <c r="C3099" t="e">
        <f>SQRT(($C$5/2)^2-($C$5/2)^2*'(OLD) bottom seam length'!B3099^2/($C$6/2)^2)</f>
        <v>#DIV/0!</v>
      </c>
      <c r="E3099" s="136">
        <f t="shared" si="481"/>
        <v>61760</v>
      </c>
      <c r="F3099" t="e">
        <f>SQRT(($C$5/2)^2-($C$5/2)^2*'(OLD) bottom seam length'!E3099^2/($C$6/2)^2)</f>
        <v>#DIV/0!</v>
      </c>
      <c r="H3099" s="136">
        <f t="shared" si="482"/>
        <v>61760</v>
      </c>
      <c r="I3099" t="e">
        <f>SQRT(($C$5/2)^2-($C$5/2)^2*'(OLD) bottom seam length'!H3099^2/($C$6/2)^2)</f>
        <v>#DIV/0!</v>
      </c>
      <c r="K3099" s="136">
        <f t="shared" si="483"/>
        <v>61760</v>
      </c>
      <c r="L3099" t="e">
        <f>SQRT(($C$5/2)^2-($C$5/2)^2*'(OLD) bottom seam length'!K3099^2/($C$6/2)^2)</f>
        <v>#DIV/0!</v>
      </c>
      <c r="O3099" s="136">
        <f t="shared" si="484"/>
        <v>61760</v>
      </c>
      <c r="P3099" t="b">
        <f t="shared" si="485"/>
        <v>0</v>
      </c>
      <c r="T3099" s="136">
        <f t="shared" si="486"/>
        <v>61740</v>
      </c>
      <c r="U3099" t="e">
        <f>SQRT(($U$6/2)^2-($U$6/2)^2*'(OLD) bottom seam length'!T3099^2/($U$7/2)^2)</f>
        <v>#VALUE!</v>
      </c>
      <c r="W3099" s="136">
        <f t="shared" si="487"/>
        <v>61740</v>
      </c>
      <c r="X3099" t="e">
        <f>SQRT(($U$6/2)^2-($U$6/2)^2*'(OLD) bottom seam length'!W3099^2/($U$7/2)^2)</f>
        <v>#VALUE!</v>
      </c>
      <c r="Z3099" s="136">
        <f t="shared" si="488"/>
        <v>61740</v>
      </c>
      <c r="AA3099" t="e">
        <f>SQRT(($U$6/2)^2-($U$6/2)^2*'(OLD) bottom seam length'!Z3099^2/($U$7/2)^2)</f>
        <v>#VALUE!</v>
      </c>
      <c r="AC3099" s="136">
        <f t="shared" si="489"/>
        <v>61740</v>
      </c>
      <c r="AD3099" t="e">
        <f>SQRT(($U$6/2)^2-($U$6/2)^2*'(OLD) bottom seam length'!AC3099^2/($U$7/2)^2)</f>
        <v>#VALUE!</v>
      </c>
    </row>
    <row r="3100" spans="2:30">
      <c r="B3100" s="136">
        <f t="shared" si="480"/>
        <v>61780</v>
      </c>
      <c r="C3100" t="e">
        <f>SQRT(($C$5/2)^2-($C$5/2)^2*'(OLD) bottom seam length'!B3100^2/($C$6/2)^2)</f>
        <v>#DIV/0!</v>
      </c>
      <c r="E3100" s="136">
        <f t="shared" si="481"/>
        <v>61780</v>
      </c>
      <c r="F3100" t="e">
        <f>SQRT(($C$5/2)^2-($C$5/2)^2*'(OLD) bottom seam length'!E3100^2/($C$6/2)^2)</f>
        <v>#DIV/0!</v>
      </c>
      <c r="H3100" s="136">
        <f t="shared" si="482"/>
        <v>61780</v>
      </c>
      <c r="I3100" t="e">
        <f>SQRT(($C$5/2)^2-($C$5/2)^2*'(OLD) bottom seam length'!H3100^2/($C$6/2)^2)</f>
        <v>#DIV/0!</v>
      </c>
      <c r="K3100" s="136">
        <f t="shared" si="483"/>
        <v>61780</v>
      </c>
      <c r="L3100" t="e">
        <f>SQRT(($C$5/2)^2-($C$5/2)^2*'(OLD) bottom seam length'!K3100^2/($C$6/2)^2)</f>
        <v>#DIV/0!</v>
      </c>
      <c r="O3100" s="136">
        <f t="shared" si="484"/>
        <v>61780</v>
      </c>
      <c r="P3100" t="b">
        <f t="shared" si="485"/>
        <v>0</v>
      </c>
      <c r="T3100" s="136">
        <f t="shared" si="486"/>
        <v>61760</v>
      </c>
      <c r="U3100" t="e">
        <f>SQRT(($U$6/2)^2-($U$6/2)^2*'(OLD) bottom seam length'!T3100^2/($U$7/2)^2)</f>
        <v>#VALUE!</v>
      </c>
      <c r="W3100" s="136">
        <f t="shared" si="487"/>
        <v>61760</v>
      </c>
      <c r="X3100" t="e">
        <f>SQRT(($U$6/2)^2-($U$6/2)^2*'(OLD) bottom seam length'!W3100^2/($U$7/2)^2)</f>
        <v>#VALUE!</v>
      </c>
      <c r="Z3100" s="136">
        <f t="shared" si="488"/>
        <v>61760</v>
      </c>
      <c r="AA3100" t="e">
        <f>SQRT(($U$6/2)^2-($U$6/2)^2*'(OLD) bottom seam length'!Z3100^2/($U$7/2)^2)</f>
        <v>#VALUE!</v>
      </c>
      <c r="AC3100" s="136">
        <f t="shared" si="489"/>
        <v>61760</v>
      </c>
      <c r="AD3100" t="e">
        <f>SQRT(($U$6/2)^2-($U$6/2)^2*'(OLD) bottom seam length'!AC3100^2/($U$7/2)^2)</f>
        <v>#VALUE!</v>
      </c>
    </row>
    <row r="3101" spans="2:30">
      <c r="B3101" s="136">
        <f t="shared" si="480"/>
        <v>61800</v>
      </c>
      <c r="C3101" t="e">
        <f>SQRT(($C$5/2)^2-($C$5/2)^2*'(OLD) bottom seam length'!B3101^2/($C$6/2)^2)</f>
        <v>#DIV/0!</v>
      </c>
      <c r="E3101" s="136">
        <f t="shared" si="481"/>
        <v>61800</v>
      </c>
      <c r="F3101" t="e">
        <f>SQRT(($C$5/2)^2-($C$5/2)^2*'(OLD) bottom seam length'!E3101^2/($C$6/2)^2)</f>
        <v>#DIV/0!</v>
      </c>
      <c r="H3101" s="136">
        <f t="shared" si="482"/>
        <v>61800</v>
      </c>
      <c r="I3101" t="e">
        <f>SQRT(($C$5/2)^2-($C$5/2)^2*'(OLD) bottom seam length'!H3101^2/($C$6/2)^2)</f>
        <v>#DIV/0!</v>
      </c>
      <c r="K3101" s="136">
        <f t="shared" si="483"/>
        <v>61800</v>
      </c>
      <c r="L3101" t="e">
        <f>SQRT(($C$5/2)^2-($C$5/2)^2*'(OLD) bottom seam length'!K3101^2/($C$6/2)^2)</f>
        <v>#DIV/0!</v>
      </c>
      <c r="O3101" s="136">
        <f t="shared" si="484"/>
        <v>61800</v>
      </c>
      <c r="P3101" t="b">
        <f t="shared" si="485"/>
        <v>0</v>
      </c>
      <c r="T3101" s="136">
        <f t="shared" si="486"/>
        <v>61780</v>
      </c>
      <c r="U3101" t="e">
        <f>SQRT(($U$6/2)^2-($U$6/2)^2*'(OLD) bottom seam length'!T3101^2/($U$7/2)^2)</f>
        <v>#VALUE!</v>
      </c>
      <c r="W3101" s="136">
        <f t="shared" si="487"/>
        <v>61780</v>
      </c>
      <c r="X3101" t="e">
        <f>SQRT(($U$6/2)^2-($U$6/2)^2*'(OLD) bottom seam length'!W3101^2/($U$7/2)^2)</f>
        <v>#VALUE!</v>
      </c>
      <c r="Z3101" s="136">
        <f t="shared" si="488"/>
        <v>61780</v>
      </c>
      <c r="AA3101" t="e">
        <f>SQRT(($U$6/2)^2-($U$6/2)^2*'(OLD) bottom seam length'!Z3101^2/($U$7/2)^2)</f>
        <v>#VALUE!</v>
      </c>
      <c r="AC3101" s="136">
        <f t="shared" si="489"/>
        <v>61780</v>
      </c>
      <c r="AD3101" t="e">
        <f>SQRT(($U$6/2)^2-($U$6/2)^2*'(OLD) bottom seam length'!AC3101^2/($U$7/2)^2)</f>
        <v>#VALUE!</v>
      </c>
    </row>
    <row r="3102" spans="2:30">
      <c r="B3102" s="136">
        <f t="shared" si="480"/>
        <v>61820</v>
      </c>
      <c r="C3102" t="e">
        <f>SQRT(($C$5/2)^2-($C$5/2)^2*'(OLD) bottom seam length'!B3102^2/($C$6/2)^2)</f>
        <v>#DIV/0!</v>
      </c>
      <c r="E3102" s="136">
        <f t="shared" si="481"/>
        <v>61820</v>
      </c>
      <c r="F3102" t="e">
        <f>SQRT(($C$5/2)^2-($C$5/2)^2*'(OLD) bottom seam length'!E3102^2/($C$6/2)^2)</f>
        <v>#DIV/0!</v>
      </c>
      <c r="H3102" s="136">
        <f t="shared" si="482"/>
        <v>61820</v>
      </c>
      <c r="I3102" t="e">
        <f>SQRT(($C$5/2)^2-($C$5/2)^2*'(OLD) bottom seam length'!H3102^2/($C$6/2)^2)</f>
        <v>#DIV/0!</v>
      </c>
      <c r="K3102" s="136">
        <f t="shared" si="483"/>
        <v>61820</v>
      </c>
      <c r="L3102" t="e">
        <f>SQRT(($C$5/2)^2-($C$5/2)^2*'(OLD) bottom seam length'!K3102^2/($C$6/2)^2)</f>
        <v>#DIV/0!</v>
      </c>
      <c r="O3102" s="136">
        <f t="shared" si="484"/>
        <v>61820</v>
      </c>
      <c r="P3102" t="b">
        <f t="shared" si="485"/>
        <v>0</v>
      </c>
      <c r="T3102" s="136">
        <f t="shared" si="486"/>
        <v>61800</v>
      </c>
      <c r="U3102" t="e">
        <f>SQRT(($U$6/2)^2-($U$6/2)^2*'(OLD) bottom seam length'!T3102^2/($U$7/2)^2)</f>
        <v>#VALUE!</v>
      </c>
      <c r="W3102" s="136">
        <f t="shared" si="487"/>
        <v>61800</v>
      </c>
      <c r="X3102" t="e">
        <f>SQRT(($U$6/2)^2-($U$6/2)^2*'(OLD) bottom seam length'!W3102^2/($U$7/2)^2)</f>
        <v>#VALUE!</v>
      </c>
      <c r="Z3102" s="136">
        <f t="shared" si="488"/>
        <v>61800</v>
      </c>
      <c r="AA3102" t="e">
        <f>SQRT(($U$6/2)^2-($U$6/2)^2*'(OLD) bottom seam length'!Z3102^2/($U$7/2)^2)</f>
        <v>#VALUE!</v>
      </c>
      <c r="AC3102" s="136">
        <f t="shared" si="489"/>
        <v>61800</v>
      </c>
      <c r="AD3102" t="e">
        <f>SQRT(($U$6/2)^2-($U$6/2)^2*'(OLD) bottom seam length'!AC3102^2/($U$7/2)^2)</f>
        <v>#VALUE!</v>
      </c>
    </row>
    <row r="3103" spans="2:30">
      <c r="B3103" s="136">
        <f t="shared" si="480"/>
        <v>61840</v>
      </c>
      <c r="C3103" t="e">
        <f>SQRT(($C$5/2)^2-($C$5/2)^2*'(OLD) bottom seam length'!B3103^2/($C$6/2)^2)</f>
        <v>#DIV/0!</v>
      </c>
      <c r="E3103" s="136">
        <f t="shared" si="481"/>
        <v>61840</v>
      </c>
      <c r="F3103" t="e">
        <f>SQRT(($C$5/2)^2-($C$5/2)^2*'(OLD) bottom seam length'!E3103^2/($C$6/2)^2)</f>
        <v>#DIV/0!</v>
      </c>
      <c r="H3103" s="136">
        <f t="shared" si="482"/>
        <v>61840</v>
      </c>
      <c r="I3103" t="e">
        <f>SQRT(($C$5/2)^2-($C$5/2)^2*'(OLD) bottom seam length'!H3103^2/($C$6/2)^2)</f>
        <v>#DIV/0!</v>
      </c>
      <c r="K3103" s="136">
        <f t="shared" si="483"/>
        <v>61840</v>
      </c>
      <c r="L3103" t="e">
        <f>SQRT(($C$5/2)^2-($C$5/2)^2*'(OLD) bottom seam length'!K3103^2/($C$6/2)^2)</f>
        <v>#DIV/0!</v>
      </c>
      <c r="O3103" s="136">
        <f t="shared" si="484"/>
        <v>61840</v>
      </c>
      <c r="P3103" t="b">
        <f t="shared" si="485"/>
        <v>0</v>
      </c>
      <c r="T3103" s="136">
        <f t="shared" si="486"/>
        <v>61820</v>
      </c>
      <c r="U3103" t="e">
        <f>SQRT(($U$6/2)^2-($U$6/2)^2*'(OLD) bottom seam length'!T3103^2/($U$7/2)^2)</f>
        <v>#VALUE!</v>
      </c>
      <c r="W3103" s="136">
        <f t="shared" si="487"/>
        <v>61820</v>
      </c>
      <c r="X3103" t="e">
        <f>SQRT(($U$6/2)^2-($U$6/2)^2*'(OLD) bottom seam length'!W3103^2/($U$7/2)^2)</f>
        <v>#VALUE!</v>
      </c>
      <c r="Z3103" s="136">
        <f t="shared" si="488"/>
        <v>61820</v>
      </c>
      <c r="AA3103" t="e">
        <f>SQRT(($U$6/2)^2-($U$6/2)^2*'(OLD) bottom seam length'!Z3103^2/($U$7/2)^2)</f>
        <v>#VALUE!</v>
      </c>
      <c r="AC3103" s="136">
        <f t="shared" si="489"/>
        <v>61820</v>
      </c>
      <c r="AD3103" t="e">
        <f>SQRT(($U$6/2)^2-($U$6/2)^2*'(OLD) bottom seam length'!AC3103^2/($U$7/2)^2)</f>
        <v>#VALUE!</v>
      </c>
    </row>
    <row r="3104" spans="2:30">
      <c r="B3104" s="136">
        <f t="shared" si="480"/>
        <v>61860</v>
      </c>
      <c r="C3104" t="e">
        <f>SQRT(($C$5/2)^2-($C$5/2)^2*'(OLD) bottom seam length'!B3104^2/($C$6/2)^2)</f>
        <v>#DIV/0!</v>
      </c>
      <c r="E3104" s="136">
        <f t="shared" si="481"/>
        <v>61860</v>
      </c>
      <c r="F3104" t="e">
        <f>SQRT(($C$5/2)^2-($C$5/2)^2*'(OLD) bottom seam length'!E3104^2/($C$6/2)^2)</f>
        <v>#DIV/0!</v>
      </c>
      <c r="H3104" s="136">
        <f t="shared" si="482"/>
        <v>61860</v>
      </c>
      <c r="I3104" t="e">
        <f>SQRT(($C$5/2)^2-($C$5/2)^2*'(OLD) bottom seam length'!H3104^2/($C$6/2)^2)</f>
        <v>#DIV/0!</v>
      </c>
      <c r="K3104" s="136">
        <f t="shared" si="483"/>
        <v>61860</v>
      </c>
      <c r="L3104" t="e">
        <f>SQRT(($C$5/2)^2-($C$5/2)^2*'(OLD) bottom seam length'!K3104^2/($C$6/2)^2)</f>
        <v>#DIV/0!</v>
      </c>
      <c r="O3104" s="136">
        <f t="shared" si="484"/>
        <v>61860</v>
      </c>
      <c r="P3104" t="b">
        <f t="shared" si="485"/>
        <v>0</v>
      </c>
      <c r="T3104" s="136">
        <f t="shared" si="486"/>
        <v>61840</v>
      </c>
      <c r="U3104" t="e">
        <f>SQRT(($U$6/2)^2-($U$6/2)^2*'(OLD) bottom seam length'!T3104^2/($U$7/2)^2)</f>
        <v>#VALUE!</v>
      </c>
      <c r="W3104" s="136">
        <f t="shared" si="487"/>
        <v>61840</v>
      </c>
      <c r="X3104" t="e">
        <f>SQRT(($U$6/2)^2-($U$6/2)^2*'(OLD) bottom seam length'!W3104^2/($U$7/2)^2)</f>
        <v>#VALUE!</v>
      </c>
      <c r="Z3104" s="136">
        <f t="shared" si="488"/>
        <v>61840</v>
      </c>
      <c r="AA3104" t="e">
        <f>SQRT(($U$6/2)^2-($U$6/2)^2*'(OLD) bottom seam length'!Z3104^2/($U$7/2)^2)</f>
        <v>#VALUE!</v>
      </c>
      <c r="AC3104" s="136">
        <f t="shared" si="489"/>
        <v>61840</v>
      </c>
      <c r="AD3104" t="e">
        <f>SQRT(($U$6/2)^2-($U$6/2)^2*'(OLD) bottom seam length'!AC3104^2/($U$7/2)^2)</f>
        <v>#VALUE!</v>
      </c>
    </row>
    <row r="3105" spans="2:30">
      <c r="B3105" s="136">
        <f t="shared" si="480"/>
        <v>61880</v>
      </c>
      <c r="C3105" t="e">
        <f>SQRT(($C$5/2)^2-($C$5/2)^2*'(OLD) bottom seam length'!B3105^2/($C$6/2)^2)</f>
        <v>#DIV/0!</v>
      </c>
      <c r="E3105" s="136">
        <f t="shared" si="481"/>
        <v>61880</v>
      </c>
      <c r="F3105" t="e">
        <f>SQRT(($C$5/2)^2-($C$5/2)^2*'(OLD) bottom seam length'!E3105^2/($C$6/2)^2)</f>
        <v>#DIV/0!</v>
      </c>
      <c r="H3105" s="136">
        <f t="shared" si="482"/>
        <v>61880</v>
      </c>
      <c r="I3105" t="e">
        <f>SQRT(($C$5/2)^2-($C$5/2)^2*'(OLD) bottom seam length'!H3105^2/($C$6/2)^2)</f>
        <v>#DIV/0!</v>
      </c>
      <c r="K3105" s="136">
        <f t="shared" si="483"/>
        <v>61880</v>
      </c>
      <c r="L3105" t="e">
        <f>SQRT(($C$5/2)^2-($C$5/2)^2*'(OLD) bottom seam length'!K3105^2/($C$6/2)^2)</f>
        <v>#DIV/0!</v>
      </c>
      <c r="O3105" s="136">
        <f t="shared" si="484"/>
        <v>61880</v>
      </c>
      <c r="P3105" t="b">
        <f t="shared" si="485"/>
        <v>0</v>
      </c>
      <c r="T3105" s="136">
        <f t="shared" si="486"/>
        <v>61860</v>
      </c>
      <c r="U3105" t="e">
        <f>SQRT(($U$6/2)^2-($U$6/2)^2*'(OLD) bottom seam length'!T3105^2/($U$7/2)^2)</f>
        <v>#VALUE!</v>
      </c>
      <c r="W3105" s="136">
        <f t="shared" si="487"/>
        <v>61860</v>
      </c>
      <c r="X3105" t="e">
        <f>SQRT(($U$6/2)^2-($U$6/2)^2*'(OLD) bottom seam length'!W3105^2/($U$7/2)^2)</f>
        <v>#VALUE!</v>
      </c>
      <c r="Z3105" s="136">
        <f t="shared" si="488"/>
        <v>61860</v>
      </c>
      <c r="AA3105" t="e">
        <f>SQRT(($U$6/2)^2-($U$6/2)^2*'(OLD) bottom seam length'!Z3105^2/($U$7/2)^2)</f>
        <v>#VALUE!</v>
      </c>
      <c r="AC3105" s="136">
        <f t="shared" si="489"/>
        <v>61860</v>
      </c>
      <c r="AD3105" t="e">
        <f>SQRT(($U$6/2)^2-($U$6/2)^2*'(OLD) bottom seam length'!AC3105^2/($U$7/2)^2)</f>
        <v>#VALUE!</v>
      </c>
    </row>
    <row r="3106" spans="2:30">
      <c r="B3106" s="136">
        <f t="shared" si="480"/>
        <v>61900</v>
      </c>
      <c r="C3106" t="e">
        <f>SQRT(($C$5/2)^2-($C$5/2)^2*'(OLD) bottom seam length'!B3106^2/($C$6/2)^2)</f>
        <v>#DIV/0!</v>
      </c>
      <c r="E3106" s="136">
        <f t="shared" si="481"/>
        <v>61900</v>
      </c>
      <c r="F3106" t="e">
        <f>SQRT(($C$5/2)^2-($C$5/2)^2*'(OLD) bottom seam length'!E3106^2/($C$6/2)^2)</f>
        <v>#DIV/0!</v>
      </c>
      <c r="H3106" s="136">
        <f t="shared" si="482"/>
        <v>61900</v>
      </c>
      <c r="I3106" t="e">
        <f>SQRT(($C$5/2)^2-($C$5/2)^2*'(OLD) bottom seam length'!H3106^2/($C$6/2)^2)</f>
        <v>#DIV/0!</v>
      </c>
      <c r="K3106" s="136">
        <f t="shared" si="483"/>
        <v>61900</v>
      </c>
      <c r="L3106" t="e">
        <f>SQRT(($C$5/2)^2-($C$5/2)^2*'(OLD) bottom seam length'!K3106^2/($C$6/2)^2)</f>
        <v>#DIV/0!</v>
      </c>
      <c r="O3106" s="136">
        <f t="shared" si="484"/>
        <v>61900</v>
      </c>
      <c r="P3106" t="b">
        <f t="shared" si="485"/>
        <v>0</v>
      </c>
      <c r="T3106" s="136">
        <f t="shared" si="486"/>
        <v>61880</v>
      </c>
      <c r="U3106" t="e">
        <f>SQRT(($U$6/2)^2-($U$6/2)^2*'(OLD) bottom seam length'!T3106^2/($U$7/2)^2)</f>
        <v>#VALUE!</v>
      </c>
      <c r="W3106" s="136">
        <f t="shared" si="487"/>
        <v>61880</v>
      </c>
      <c r="X3106" t="e">
        <f>SQRT(($U$6/2)^2-($U$6/2)^2*'(OLD) bottom seam length'!W3106^2/($U$7/2)^2)</f>
        <v>#VALUE!</v>
      </c>
      <c r="Z3106" s="136">
        <f t="shared" si="488"/>
        <v>61880</v>
      </c>
      <c r="AA3106" t="e">
        <f>SQRT(($U$6/2)^2-($U$6/2)^2*'(OLD) bottom seam length'!Z3106^2/($U$7/2)^2)</f>
        <v>#VALUE!</v>
      </c>
      <c r="AC3106" s="136">
        <f t="shared" si="489"/>
        <v>61880</v>
      </c>
      <c r="AD3106" t="e">
        <f>SQRT(($U$6/2)^2-($U$6/2)^2*'(OLD) bottom seam length'!AC3106^2/($U$7/2)^2)</f>
        <v>#VALUE!</v>
      </c>
    </row>
    <row r="3107" spans="2:30">
      <c r="B3107" s="136">
        <f t="shared" si="480"/>
        <v>61920</v>
      </c>
      <c r="C3107" t="e">
        <f>SQRT(($C$5/2)^2-($C$5/2)^2*'(OLD) bottom seam length'!B3107^2/($C$6/2)^2)</f>
        <v>#DIV/0!</v>
      </c>
      <c r="E3107" s="136">
        <f t="shared" si="481"/>
        <v>61920</v>
      </c>
      <c r="F3107" t="e">
        <f>SQRT(($C$5/2)^2-($C$5/2)^2*'(OLD) bottom seam length'!E3107^2/($C$6/2)^2)</f>
        <v>#DIV/0!</v>
      </c>
      <c r="H3107" s="136">
        <f t="shared" si="482"/>
        <v>61920</v>
      </c>
      <c r="I3107" t="e">
        <f>SQRT(($C$5/2)^2-($C$5/2)^2*'(OLD) bottom seam length'!H3107^2/($C$6/2)^2)</f>
        <v>#DIV/0!</v>
      </c>
      <c r="K3107" s="136">
        <f t="shared" si="483"/>
        <v>61920</v>
      </c>
      <c r="L3107" t="e">
        <f>SQRT(($C$5/2)^2-($C$5/2)^2*'(OLD) bottom seam length'!K3107^2/($C$6/2)^2)</f>
        <v>#DIV/0!</v>
      </c>
      <c r="O3107" s="136">
        <f t="shared" si="484"/>
        <v>61920</v>
      </c>
      <c r="P3107" t="b">
        <f t="shared" si="485"/>
        <v>0</v>
      </c>
      <c r="T3107" s="136">
        <f t="shared" si="486"/>
        <v>61900</v>
      </c>
      <c r="U3107" t="e">
        <f>SQRT(($U$6/2)^2-($U$6/2)^2*'(OLD) bottom seam length'!T3107^2/($U$7/2)^2)</f>
        <v>#VALUE!</v>
      </c>
      <c r="W3107" s="136">
        <f t="shared" si="487"/>
        <v>61900</v>
      </c>
      <c r="X3107" t="e">
        <f>SQRT(($U$6/2)^2-($U$6/2)^2*'(OLD) bottom seam length'!W3107^2/($U$7/2)^2)</f>
        <v>#VALUE!</v>
      </c>
      <c r="Z3107" s="136">
        <f t="shared" si="488"/>
        <v>61900</v>
      </c>
      <c r="AA3107" t="e">
        <f>SQRT(($U$6/2)^2-($U$6/2)^2*'(OLD) bottom seam length'!Z3107^2/($U$7/2)^2)</f>
        <v>#VALUE!</v>
      </c>
      <c r="AC3107" s="136">
        <f t="shared" si="489"/>
        <v>61900</v>
      </c>
      <c r="AD3107" t="e">
        <f>SQRT(($U$6/2)^2-($U$6/2)^2*'(OLD) bottom seam length'!AC3107^2/($U$7/2)^2)</f>
        <v>#VALUE!</v>
      </c>
    </row>
    <row r="3108" spans="2:30">
      <c r="B3108" s="136">
        <f t="shared" si="480"/>
        <v>61940</v>
      </c>
      <c r="C3108" t="e">
        <f>SQRT(($C$5/2)^2-($C$5/2)^2*'(OLD) bottom seam length'!B3108^2/($C$6/2)^2)</f>
        <v>#DIV/0!</v>
      </c>
      <c r="E3108" s="136">
        <f t="shared" si="481"/>
        <v>61940</v>
      </c>
      <c r="F3108" t="e">
        <f>SQRT(($C$5/2)^2-($C$5/2)^2*'(OLD) bottom seam length'!E3108^2/($C$6/2)^2)</f>
        <v>#DIV/0!</v>
      </c>
      <c r="H3108" s="136">
        <f t="shared" si="482"/>
        <v>61940</v>
      </c>
      <c r="I3108" t="e">
        <f>SQRT(($C$5/2)^2-($C$5/2)^2*'(OLD) bottom seam length'!H3108^2/($C$6/2)^2)</f>
        <v>#DIV/0!</v>
      </c>
      <c r="K3108" s="136">
        <f t="shared" si="483"/>
        <v>61940</v>
      </c>
      <c r="L3108" t="e">
        <f>SQRT(($C$5/2)^2-($C$5/2)^2*'(OLD) bottom seam length'!K3108^2/($C$6/2)^2)</f>
        <v>#DIV/0!</v>
      </c>
      <c r="O3108" s="136">
        <f t="shared" si="484"/>
        <v>61940</v>
      </c>
      <c r="P3108" t="b">
        <f t="shared" si="485"/>
        <v>0</v>
      </c>
      <c r="T3108" s="136">
        <f t="shared" si="486"/>
        <v>61920</v>
      </c>
      <c r="U3108" t="e">
        <f>SQRT(($U$6/2)^2-($U$6/2)^2*'(OLD) bottom seam length'!T3108^2/($U$7/2)^2)</f>
        <v>#VALUE!</v>
      </c>
      <c r="W3108" s="136">
        <f t="shared" si="487"/>
        <v>61920</v>
      </c>
      <c r="X3108" t="e">
        <f>SQRT(($U$6/2)^2-($U$6/2)^2*'(OLD) bottom seam length'!W3108^2/($U$7/2)^2)</f>
        <v>#VALUE!</v>
      </c>
      <c r="Z3108" s="136">
        <f t="shared" si="488"/>
        <v>61920</v>
      </c>
      <c r="AA3108" t="e">
        <f>SQRT(($U$6/2)^2-($U$6/2)^2*'(OLD) bottom seam length'!Z3108^2/($U$7/2)^2)</f>
        <v>#VALUE!</v>
      </c>
      <c r="AC3108" s="136">
        <f t="shared" si="489"/>
        <v>61920</v>
      </c>
      <c r="AD3108" t="e">
        <f>SQRT(($U$6/2)^2-($U$6/2)^2*'(OLD) bottom seam length'!AC3108^2/($U$7/2)^2)</f>
        <v>#VALUE!</v>
      </c>
    </row>
    <row r="3109" spans="2:30">
      <c r="B3109" s="136">
        <f t="shared" si="480"/>
        <v>61960</v>
      </c>
      <c r="C3109" t="e">
        <f>SQRT(($C$5/2)^2-($C$5/2)^2*'(OLD) bottom seam length'!B3109^2/($C$6/2)^2)</f>
        <v>#DIV/0!</v>
      </c>
      <c r="E3109" s="136">
        <f t="shared" si="481"/>
        <v>61960</v>
      </c>
      <c r="F3109" t="e">
        <f>SQRT(($C$5/2)^2-($C$5/2)^2*'(OLD) bottom seam length'!E3109^2/($C$6/2)^2)</f>
        <v>#DIV/0!</v>
      </c>
      <c r="H3109" s="136">
        <f t="shared" si="482"/>
        <v>61960</v>
      </c>
      <c r="I3109" t="e">
        <f>SQRT(($C$5/2)^2-($C$5/2)^2*'(OLD) bottom seam length'!H3109^2/($C$6/2)^2)</f>
        <v>#DIV/0!</v>
      </c>
      <c r="K3109" s="136">
        <f t="shared" si="483"/>
        <v>61960</v>
      </c>
      <c r="L3109" t="e">
        <f>SQRT(($C$5/2)^2-($C$5/2)^2*'(OLD) bottom seam length'!K3109^2/($C$6/2)^2)</f>
        <v>#DIV/0!</v>
      </c>
      <c r="O3109" s="136">
        <f t="shared" si="484"/>
        <v>61960</v>
      </c>
      <c r="P3109" t="b">
        <f t="shared" si="485"/>
        <v>0</v>
      </c>
      <c r="T3109" s="136">
        <f t="shared" si="486"/>
        <v>61940</v>
      </c>
      <c r="U3109" t="e">
        <f>SQRT(($U$6/2)^2-($U$6/2)^2*'(OLD) bottom seam length'!T3109^2/($U$7/2)^2)</f>
        <v>#VALUE!</v>
      </c>
      <c r="W3109" s="136">
        <f t="shared" si="487"/>
        <v>61940</v>
      </c>
      <c r="X3109" t="e">
        <f>SQRT(($U$6/2)^2-($U$6/2)^2*'(OLD) bottom seam length'!W3109^2/($U$7/2)^2)</f>
        <v>#VALUE!</v>
      </c>
      <c r="Z3109" s="136">
        <f t="shared" si="488"/>
        <v>61940</v>
      </c>
      <c r="AA3109" t="e">
        <f>SQRT(($U$6/2)^2-($U$6/2)^2*'(OLD) bottom seam length'!Z3109^2/($U$7/2)^2)</f>
        <v>#VALUE!</v>
      </c>
      <c r="AC3109" s="136">
        <f t="shared" si="489"/>
        <v>61940</v>
      </c>
      <c r="AD3109" t="e">
        <f>SQRT(($U$6/2)^2-($U$6/2)^2*'(OLD) bottom seam length'!AC3109^2/($U$7/2)^2)</f>
        <v>#VALUE!</v>
      </c>
    </row>
    <row r="3110" spans="2:30">
      <c r="B3110" s="136">
        <f t="shared" si="480"/>
        <v>61980</v>
      </c>
      <c r="C3110" t="e">
        <f>SQRT(($C$5/2)^2-($C$5/2)^2*'(OLD) bottom seam length'!B3110^2/($C$6/2)^2)</f>
        <v>#DIV/0!</v>
      </c>
      <c r="E3110" s="136">
        <f t="shared" si="481"/>
        <v>61980</v>
      </c>
      <c r="F3110" t="e">
        <f>SQRT(($C$5/2)^2-($C$5/2)^2*'(OLD) bottom seam length'!E3110^2/($C$6/2)^2)</f>
        <v>#DIV/0!</v>
      </c>
      <c r="H3110" s="136">
        <f t="shared" si="482"/>
        <v>61980</v>
      </c>
      <c r="I3110" t="e">
        <f>SQRT(($C$5/2)^2-($C$5/2)^2*'(OLD) bottom seam length'!H3110^2/($C$6/2)^2)</f>
        <v>#DIV/0!</v>
      </c>
      <c r="K3110" s="136">
        <f t="shared" si="483"/>
        <v>61980</v>
      </c>
      <c r="L3110" t="e">
        <f>SQRT(($C$5/2)^2-($C$5/2)^2*'(OLD) bottom seam length'!K3110^2/($C$6/2)^2)</f>
        <v>#DIV/0!</v>
      </c>
      <c r="O3110" s="136">
        <f t="shared" si="484"/>
        <v>61980</v>
      </c>
      <c r="P3110" t="b">
        <f t="shared" si="485"/>
        <v>0</v>
      </c>
      <c r="T3110" s="136">
        <f t="shared" si="486"/>
        <v>61960</v>
      </c>
      <c r="U3110" t="e">
        <f>SQRT(($U$6/2)^2-($U$6/2)^2*'(OLD) bottom seam length'!T3110^2/($U$7/2)^2)</f>
        <v>#VALUE!</v>
      </c>
      <c r="W3110" s="136">
        <f t="shared" si="487"/>
        <v>61960</v>
      </c>
      <c r="X3110" t="e">
        <f>SQRT(($U$6/2)^2-($U$6/2)^2*'(OLD) bottom seam length'!W3110^2/($U$7/2)^2)</f>
        <v>#VALUE!</v>
      </c>
      <c r="Z3110" s="136">
        <f t="shared" si="488"/>
        <v>61960</v>
      </c>
      <c r="AA3110" t="e">
        <f>SQRT(($U$6/2)^2-($U$6/2)^2*'(OLD) bottom seam length'!Z3110^2/($U$7/2)^2)</f>
        <v>#VALUE!</v>
      </c>
      <c r="AC3110" s="136">
        <f t="shared" si="489"/>
        <v>61960</v>
      </c>
      <c r="AD3110" t="e">
        <f>SQRT(($U$6/2)^2-($U$6/2)^2*'(OLD) bottom seam length'!AC3110^2/($U$7/2)^2)</f>
        <v>#VALUE!</v>
      </c>
    </row>
    <row r="3111" spans="2:30">
      <c r="B3111" s="136">
        <f t="shared" si="480"/>
        <v>62000</v>
      </c>
      <c r="C3111" t="e">
        <f>SQRT(($C$5/2)^2-($C$5/2)^2*'(OLD) bottom seam length'!B3111^2/($C$6/2)^2)</f>
        <v>#DIV/0!</v>
      </c>
      <c r="E3111" s="136">
        <f t="shared" si="481"/>
        <v>62000</v>
      </c>
      <c r="F3111" t="e">
        <f>SQRT(($C$5/2)^2-($C$5/2)^2*'(OLD) bottom seam length'!E3111^2/($C$6/2)^2)</f>
        <v>#DIV/0!</v>
      </c>
      <c r="H3111" s="136">
        <f t="shared" si="482"/>
        <v>62000</v>
      </c>
      <c r="I3111" t="e">
        <f>SQRT(($C$5/2)^2-($C$5/2)^2*'(OLD) bottom seam length'!H3111^2/($C$6/2)^2)</f>
        <v>#DIV/0!</v>
      </c>
      <c r="K3111" s="136">
        <f t="shared" si="483"/>
        <v>62000</v>
      </c>
      <c r="L3111" t="e">
        <f>SQRT(($C$5/2)^2-($C$5/2)^2*'(OLD) bottom seam length'!K3111^2/($C$6/2)^2)</f>
        <v>#DIV/0!</v>
      </c>
      <c r="O3111" s="136">
        <f t="shared" si="484"/>
        <v>62000</v>
      </c>
      <c r="P3111" t="b">
        <f t="shared" si="485"/>
        <v>0</v>
      </c>
      <c r="T3111" s="136">
        <f t="shared" si="486"/>
        <v>61980</v>
      </c>
      <c r="U3111" t="e">
        <f>SQRT(($U$6/2)^2-($U$6/2)^2*'(OLD) bottom seam length'!T3111^2/($U$7/2)^2)</f>
        <v>#VALUE!</v>
      </c>
      <c r="W3111" s="136">
        <f t="shared" si="487"/>
        <v>61980</v>
      </c>
      <c r="X3111" t="e">
        <f>SQRT(($U$6/2)^2-($U$6/2)^2*'(OLD) bottom seam length'!W3111^2/($U$7/2)^2)</f>
        <v>#VALUE!</v>
      </c>
      <c r="Z3111" s="136">
        <f t="shared" si="488"/>
        <v>61980</v>
      </c>
      <c r="AA3111" t="e">
        <f>SQRT(($U$6/2)^2-($U$6/2)^2*'(OLD) bottom seam length'!Z3111^2/($U$7/2)^2)</f>
        <v>#VALUE!</v>
      </c>
      <c r="AC3111" s="136">
        <f t="shared" si="489"/>
        <v>61980</v>
      </c>
      <c r="AD3111" t="e">
        <f>SQRT(($U$6/2)^2-($U$6/2)^2*'(OLD) bottom seam length'!AC3111^2/($U$7/2)^2)</f>
        <v>#VALUE!</v>
      </c>
    </row>
    <row r="3112" spans="2:30">
      <c r="B3112" s="136">
        <f t="shared" si="480"/>
        <v>62020</v>
      </c>
      <c r="C3112" t="e">
        <f>SQRT(($C$5/2)^2-($C$5/2)^2*'(OLD) bottom seam length'!B3112^2/($C$6/2)^2)</f>
        <v>#DIV/0!</v>
      </c>
      <c r="E3112" s="136">
        <f t="shared" si="481"/>
        <v>62020</v>
      </c>
      <c r="F3112" t="e">
        <f>SQRT(($C$5/2)^2-($C$5/2)^2*'(OLD) bottom seam length'!E3112^2/($C$6/2)^2)</f>
        <v>#DIV/0!</v>
      </c>
      <c r="H3112" s="136">
        <f t="shared" si="482"/>
        <v>62020</v>
      </c>
      <c r="I3112" t="e">
        <f>SQRT(($C$5/2)^2-($C$5/2)^2*'(OLD) bottom seam length'!H3112^2/($C$6/2)^2)</f>
        <v>#DIV/0!</v>
      </c>
      <c r="K3112" s="136">
        <f t="shared" si="483"/>
        <v>62020</v>
      </c>
      <c r="L3112" t="e">
        <f>SQRT(($C$5/2)^2-($C$5/2)^2*'(OLD) bottom seam length'!K3112^2/($C$6/2)^2)</f>
        <v>#DIV/0!</v>
      </c>
      <c r="O3112" s="136">
        <f t="shared" si="484"/>
        <v>62020</v>
      </c>
      <c r="P3112" t="b">
        <f t="shared" si="485"/>
        <v>0</v>
      </c>
      <c r="T3112" s="136">
        <f t="shared" si="486"/>
        <v>62000</v>
      </c>
      <c r="U3112" t="e">
        <f>SQRT(($U$6/2)^2-($U$6/2)^2*'(OLD) bottom seam length'!T3112^2/($U$7/2)^2)</f>
        <v>#VALUE!</v>
      </c>
      <c r="W3112" s="136">
        <f t="shared" si="487"/>
        <v>62000</v>
      </c>
      <c r="X3112" t="e">
        <f>SQRT(($U$6/2)^2-($U$6/2)^2*'(OLD) bottom seam length'!W3112^2/($U$7/2)^2)</f>
        <v>#VALUE!</v>
      </c>
      <c r="Z3112" s="136">
        <f t="shared" si="488"/>
        <v>62000</v>
      </c>
      <c r="AA3112" t="e">
        <f>SQRT(($U$6/2)^2-($U$6/2)^2*'(OLD) bottom seam length'!Z3112^2/($U$7/2)^2)</f>
        <v>#VALUE!</v>
      </c>
      <c r="AC3112" s="136">
        <f t="shared" si="489"/>
        <v>62000</v>
      </c>
      <c r="AD3112" t="e">
        <f>SQRT(($U$6/2)^2-($U$6/2)^2*'(OLD) bottom seam length'!AC3112^2/($U$7/2)^2)</f>
        <v>#VALUE!</v>
      </c>
    </row>
    <row r="3113" spans="2:30">
      <c r="B3113" s="136">
        <f t="shared" si="480"/>
        <v>62040</v>
      </c>
      <c r="C3113" t="e">
        <f>SQRT(($C$5/2)^2-($C$5/2)^2*'(OLD) bottom seam length'!B3113^2/($C$6/2)^2)</f>
        <v>#DIV/0!</v>
      </c>
      <c r="E3113" s="136">
        <f t="shared" si="481"/>
        <v>62040</v>
      </c>
      <c r="F3113" t="e">
        <f>SQRT(($C$5/2)^2-($C$5/2)^2*'(OLD) bottom seam length'!E3113^2/($C$6/2)^2)</f>
        <v>#DIV/0!</v>
      </c>
      <c r="H3113" s="136">
        <f t="shared" si="482"/>
        <v>62040</v>
      </c>
      <c r="I3113" t="e">
        <f>SQRT(($C$5/2)^2-($C$5/2)^2*'(OLD) bottom seam length'!H3113^2/($C$6/2)^2)</f>
        <v>#DIV/0!</v>
      </c>
      <c r="K3113" s="136">
        <f t="shared" si="483"/>
        <v>62040</v>
      </c>
      <c r="L3113" t="e">
        <f>SQRT(($C$5/2)^2-($C$5/2)^2*'(OLD) bottom seam length'!K3113^2/($C$6/2)^2)</f>
        <v>#DIV/0!</v>
      </c>
      <c r="O3113" s="136">
        <f t="shared" si="484"/>
        <v>62040</v>
      </c>
      <c r="P3113" t="b">
        <f t="shared" si="485"/>
        <v>0</v>
      </c>
      <c r="T3113" s="136">
        <f t="shared" si="486"/>
        <v>62020</v>
      </c>
      <c r="U3113" t="e">
        <f>SQRT(($U$6/2)^2-($U$6/2)^2*'(OLD) bottom seam length'!T3113^2/($U$7/2)^2)</f>
        <v>#VALUE!</v>
      </c>
      <c r="W3113" s="136">
        <f t="shared" si="487"/>
        <v>62020</v>
      </c>
      <c r="X3113" t="e">
        <f>SQRT(($U$6/2)^2-($U$6/2)^2*'(OLD) bottom seam length'!W3113^2/($U$7/2)^2)</f>
        <v>#VALUE!</v>
      </c>
      <c r="Z3113" s="136">
        <f t="shared" si="488"/>
        <v>62020</v>
      </c>
      <c r="AA3113" t="e">
        <f>SQRT(($U$6/2)^2-($U$6/2)^2*'(OLD) bottom seam length'!Z3113^2/($U$7/2)^2)</f>
        <v>#VALUE!</v>
      </c>
      <c r="AC3113" s="136">
        <f t="shared" si="489"/>
        <v>62020</v>
      </c>
      <c r="AD3113" t="e">
        <f>SQRT(($U$6/2)^2-($U$6/2)^2*'(OLD) bottom seam length'!AC3113^2/($U$7/2)^2)</f>
        <v>#VALUE!</v>
      </c>
    </row>
    <row r="3114" spans="2:30">
      <c r="B3114" s="136">
        <f t="shared" si="480"/>
        <v>62060</v>
      </c>
      <c r="C3114" t="e">
        <f>SQRT(($C$5/2)^2-($C$5/2)^2*'(OLD) bottom seam length'!B3114^2/($C$6/2)^2)</f>
        <v>#DIV/0!</v>
      </c>
      <c r="E3114" s="136">
        <f t="shared" si="481"/>
        <v>62060</v>
      </c>
      <c r="F3114" t="e">
        <f>SQRT(($C$5/2)^2-($C$5/2)^2*'(OLD) bottom seam length'!E3114^2/($C$6/2)^2)</f>
        <v>#DIV/0!</v>
      </c>
      <c r="H3114" s="136">
        <f t="shared" si="482"/>
        <v>62060</v>
      </c>
      <c r="I3114" t="e">
        <f>SQRT(($C$5/2)^2-($C$5/2)^2*'(OLD) bottom seam length'!H3114^2/($C$6/2)^2)</f>
        <v>#DIV/0!</v>
      </c>
      <c r="K3114" s="136">
        <f t="shared" si="483"/>
        <v>62060</v>
      </c>
      <c r="L3114" t="e">
        <f>SQRT(($C$5/2)^2-($C$5/2)^2*'(OLD) bottom seam length'!K3114^2/($C$6/2)^2)</f>
        <v>#DIV/0!</v>
      </c>
      <c r="O3114" s="136">
        <f t="shared" si="484"/>
        <v>62060</v>
      </c>
      <c r="P3114" t="b">
        <f t="shared" si="485"/>
        <v>0</v>
      </c>
      <c r="T3114" s="136">
        <f t="shared" si="486"/>
        <v>62040</v>
      </c>
      <c r="U3114" t="e">
        <f>SQRT(($U$6/2)^2-($U$6/2)^2*'(OLD) bottom seam length'!T3114^2/($U$7/2)^2)</f>
        <v>#VALUE!</v>
      </c>
      <c r="W3114" s="136">
        <f t="shared" si="487"/>
        <v>62040</v>
      </c>
      <c r="X3114" t="e">
        <f>SQRT(($U$6/2)^2-($U$6/2)^2*'(OLD) bottom seam length'!W3114^2/($U$7/2)^2)</f>
        <v>#VALUE!</v>
      </c>
      <c r="Z3114" s="136">
        <f t="shared" si="488"/>
        <v>62040</v>
      </c>
      <c r="AA3114" t="e">
        <f>SQRT(($U$6/2)^2-($U$6/2)^2*'(OLD) bottom seam length'!Z3114^2/($U$7/2)^2)</f>
        <v>#VALUE!</v>
      </c>
      <c r="AC3114" s="136">
        <f t="shared" si="489"/>
        <v>62040</v>
      </c>
      <c r="AD3114" t="e">
        <f>SQRT(($U$6/2)^2-($U$6/2)^2*'(OLD) bottom seam length'!AC3114^2/($U$7/2)^2)</f>
        <v>#VALUE!</v>
      </c>
    </row>
    <row r="3115" spans="2:30">
      <c r="B3115" s="136">
        <f t="shared" si="480"/>
        <v>62080</v>
      </c>
      <c r="C3115" t="e">
        <f>SQRT(($C$5/2)^2-($C$5/2)^2*'(OLD) bottom seam length'!B3115^2/($C$6/2)^2)</f>
        <v>#DIV/0!</v>
      </c>
      <c r="E3115" s="136">
        <f t="shared" si="481"/>
        <v>62080</v>
      </c>
      <c r="F3115" t="e">
        <f>SQRT(($C$5/2)^2-($C$5/2)^2*'(OLD) bottom seam length'!E3115^2/($C$6/2)^2)</f>
        <v>#DIV/0!</v>
      </c>
      <c r="H3115" s="136">
        <f t="shared" si="482"/>
        <v>62080</v>
      </c>
      <c r="I3115" t="e">
        <f>SQRT(($C$5/2)^2-($C$5/2)^2*'(OLD) bottom seam length'!H3115^2/($C$6/2)^2)</f>
        <v>#DIV/0!</v>
      </c>
      <c r="K3115" s="136">
        <f t="shared" si="483"/>
        <v>62080</v>
      </c>
      <c r="L3115" t="e">
        <f>SQRT(($C$5/2)^2-($C$5/2)^2*'(OLD) bottom seam length'!K3115^2/($C$6/2)^2)</f>
        <v>#DIV/0!</v>
      </c>
      <c r="O3115" s="136">
        <f t="shared" si="484"/>
        <v>62080</v>
      </c>
      <c r="P3115" t="b">
        <f t="shared" si="485"/>
        <v>0</v>
      </c>
      <c r="T3115" s="136">
        <f t="shared" si="486"/>
        <v>62060</v>
      </c>
      <c r="U3115" t="e">
        <f>SQRT(($U$6/2)^2-($U$6/2)^2*'(OLD) bottom seam length'!T3115^2/($U$7/2)^2)</f>
        <v>#VALUE!</v>
      </c>
      <c r="W3115" s="136">
        <f t="shared" si="487"/>
        <v>62060</v>
      </c>
      <c r="X3115" t="e">
        <f>SQRT(($U$6/2)^2-($U$6/2)^2*'(OLD) bottom seam length'!W3115^2/($U$7/2)^2)</f>
        <v>#VALUE!</v>
      </c>
      <c r="Z3115" s="136">
        <f t="shared" si="488"/>
        <v>62060</v>
      </c>
      <c r="AA3115" t="e">
        <f>SQRT(($U$6/2)^2-($U$6/2)^2*'(OLD) bottom seam length'!Z3115^2/($U$7/2)^2)</f>
        <v>#VALUE!</v>
      </c>
      <c r="AC3115" s="136">
        <f t="shared" si="489"/>
        <v>62060</v>
      </c>
      <c r="AD3115" t="e">
        <f>SQRT(($U$6/2)^2-($U$6/2)^2*'(OLD) bottom seam length'!AC3115^2/($U$7/2)^2)</f>
        <v>#VALUE!</v>
      </c>
    </row>
    <row r="3116" spans="2:30">
      <c r="B3116" s="136">
        <f t="shared" si="480"/>
        <v>62100</v>
      </c>
      <c r="C3116" t="e">
        <f>SQRT(($C$5/2)^2-($C$5/2)^2*'(OLD) bottom seam length'!B3116^2/($C$6/2)^2)</f>
        <v>#DIV/0!</v>
      </c>
      <c r="E3116" s="136">
        <f t="shared" si="481"/>
        <v>62100</v>
      </c>
      <c r="F3116" t="e">
        <f>SQRT(($C$5/2)^2-($C$5/2)^2*'(OLD) bottom seam length'!E3116^2/($C$6/2)^2)</f>
        <v>#DIV/0!</v>
      </c>
      <c r="H3116" s="136">
        <f t="shared" si="482"/>
        <v>62100</v>
      </c>
      <c r="I3116" t="e">
        <f>SQRT(($C$5/2)^2-($C$5/2)^2*'(OLD) bottom seam length'!H3116^2/($C$6/2)^2)</f>
        <v>#DIV/0!</v>
      </c>
      <c r="K3116" s="136">
        <f t="shared" si="483"/>
        <v>62100</v>
      </c>
      <c r="L3116" t="e">
        <f>SQRT(($C$5/2)^2-($C$5/2)^2*'(OLD) bottom seam length'!K3116^2/($C$6/2)^2)</f>
        <v>#DIV/0!</v>
      </c>
      <c r="O3116" s="136">
        <f t="shared" si="484"/>
        <v>62100</v>
      </c>
      <c r="P3116" t="b">
        <f t="shared" si="485"/>
        <v>0</v>
      </c>
      <c r="T3116" s="136">
        <f t="shared" si="486"/>
        <v>62080</v>
      </c>
      <c r="U3116" t="e">
        <f>SQRT(($U$6/2)^2-($U$6/2)^2*'(OLD) bottom seam length'!T3116^2/($U$7/2)^2)</f>
        <v>#VALUE!</v>
      </c>
      <c r="W3116" s="136">
        <f t="shared" si="487"/>
        <v>62080</v>
      </c>
      <c r="X3116" t="e">
        <f>SQRT(($U$6/2)^2-($U$6/2)^2*'(OLD) bottom seam length'!W3116^2/($U$7/2)^2)</f>
        <v>#VALUE!</v>
      </c>
      <c r="Z3116" s="136">
        <f t="shared" si="488"/>
        <v>62080</v>
      </c>
      <c r="AA3116" t="e">
        <f>SQRT(($U$6/2)^2-($U$6/2)^2*'(OLD) bottom seam length'!Z3116^2/($U$7/2)^2)</f>
        <v>#VALUE!</v>
      </c>
      <c r="AC3116" s="136">
        <f t="shared" si="489"/>
        <v>62080</v>
      </c>
      <c r="AD3116" t="e">
        <f>SQRT(($U$6/2)^2-($U$6/2)^2*'(OLD) bottom seam length'!AC3116^2/($U$7/2)^2)</f>
        <v>#VALUE!</v>
      </c>
    </row>
    <row r="3117" spans="2:30">
      <c r="B3117" s="136">
        <f t="shared" si="480"/>
        <v>62120</v>
      </c>
      <c r="C3117" t="e">
        <f>SQRT(($C$5/2)^2-($C$5/2)^2*'(OLD) bottom seam length'!B3117^2/($C$6/2)^2)</f>
        <v>#DIV/0!</v>
      </c>
      <c r="E3117" s="136">
        <f t="shared" si="481"/>
        <v>62120</v>
      </c>
      <c r="F3117" t="e">
        <f>SQRT(($C$5/2)^2-($C$5/2)^2*'(OLD) bottom seam length'!E3117^2/($C$6/2)^2)</f>
        <v>#DIV/0!</v>
      </c>
      <c r="H3117" s="136">
        <f t="shared" si="482"/>
        <v>62120</v>
      </c>
      <c r="I3117" t="e">
        <f>SQRT(($C$5/2)^2-($C$5/2)^2*'(OLD) bottom seam length'!H3117^2/($C$6/2)^2)</f>
        <v>#DIV/0!</v>
      </c>
      <c r="K3117" s="136">
        <f t="shared" si="483"/>
        <v>62120</v>
      </c>
      <c r="L3117" t="e">
        <f>SQRT(($C$5/2)^2-($C$5/2)^2*'(OLD) bottom seam length'!K3117^2/($C$6/2)^2)</f>
        <v>#DIV/0!</v>
      </c>
      <c r="O3117" s="136">
        <f t="shared" si="484"/>
        <v>62120</v>
      </c>
      <c r="P3117" t="b">
        <f t="shared" si="485"/>
        <v>0</v>
      </c>
      <c r="T3117" s="136">
        <f t="shared" si="486"/>
        <v>62100</v>
      </c>
      <c r="U3117" t="e">
        <f>SQRT(($U$6/2)^2-($U$6/2)^2*'(OLD) bottom seam length'!T3117^2/($U$7/2)^2)</f>
        <v>#VALUE!</v>
      </c>
      <c r="W3117" s="136">
        <f t="shared" si="487"/>
        <v>62100</v>
      </c>
      <c r="X3117" t="e">
        <f>SQRT(($U$6/2)^2-($U$6/2)^2*'(OLD) bottom seam length'!W3117^2/($U$7/2)^2)</f>
        <v>#VALUE!</v>
      </c>
      <c r="Z3117" s="136">
        <f t="shared" si="488"/>
        <v>62100</v>
      </c>
      <c r="AA3117" t="e">
        <f>SQRT(($U$6/2)^2-($U$6/2)^2*'(OLD) bottom seam length'!Z3117^2/($U$7/2)^2)</f>
        <v>#VALUE!</v>
      </c>
      <c r="AC3117" s="136">
        <f t="shared" si="489"/>
        <v>62100</v>
      </c>
      <c r="AD3117" t="e">
        <f>SQRT(($U$6/2)^2-($U$6/2)^2*'(OLD) bottom seam length'!AC3117^2/($U$7/2)^2)</f>
        <v>#VALUE!</v>
      </c>
    </row>
    <row r="3118" spans="2:30">
      <c r="B3118" s="136">
        <f t="shared" si="480"/>
        <v>62140</v>
      </c>
      <c r="C3118" t="e">
        <f>SQRT(($C$5/2)^2-($C$5/2)^2*'(OLD) bottom seam length'!B3118^2/($C$6/2)^2)</f>
        <v>#DIV/0!</v>
      </c>
      <c r="E3118" s="136">
        <f t="shared" si="481"/>
        <v>62140</v>
      </c>
      <c r="F3118" t="e">
        <f>SQRT(($C$5/2)^2-($C$5/2)^2*'(OLD) bottom seam length'!E3118^2/($C$6/2)^2)</f>
        <v>#DIV/0!</v>
      </c>
      <c r="H3118" s="136">
        <f t="shared" si="482"/>
        <v>62140</v>
      </c>
      <c r="I3118" t="e">
        <f>SQRT(($C$5/2)^2-($C$5/2)^2*'(OLD) bottom seam length'!H3118^2/($C$6/2)^2)</f>
        <v>#DIV/0!</v>
      </c>
      <c r="K3118" s="136">
        <f t="shared" si="483"/>
        <v>62140</v>
      </c>
      <c r="L3118" t="e">
        <f>SQRT(($C$5/2)^2-($C$5/2)^2*'(OLD) bottom seam length'!K3118^2/($C$6/2)^2)</f>
        <v>#DIV/0!</v>
      </c>
      <c r="O3118" s="136">
        <f t="shared" si="484"/>
        <v>62140</v>
      </c>
      <c r="P3118" t="b">
        <f t="shared" si="485"/>
        <v>0</v>
      </c>
      <c r="T3118" s="136">
        <f t="shared" si="486"/>
        <v>62120</v>
      </c>
      <c r="U3118" t="e">
        <f>SQRT(($U$6/2)^2-($U$6/2)^2*'(OLD) bottom seam length'!T3118^2/($U$7/2)^2)</f>
        <v>#VALUE!</v>
      </c>
      <c r="W3118" s="136">
        <f t="shared" si="487"/>
        <v>62120</v>
      </c>
      <c r="X3118" t="e">
        <f>SQRT(($U$6/2)^2-($U$6/2)^2*'(OLD) bottom seam length'!W3118^2/($U$7/2)^2)</f>
        <v>#VALUE!</v>
      </c>
      <c r="Z3118" s="136">
        <f t="shared" si="488"/>
        <v>62120</v>
      </c>
      <c r="AA3118" t="e">
        <f>SQRT(($U$6/2)^2-($U$6/2)^2*'(OLD) bottom seam length'!Z3118^2/($U$7/2)^2)</f>
        <v>#VALUE!</v>
      </c>
      <c r="AC3118" s="136">
        <f t="shared" si="489"/>
        <v>62120</v>
      </c>
      <c r="AD3118" t="e">
        <f>SQRT(($U$6/2)^2-($U$6/2)^2*'(OLD) bottom seam length'!AC3118^2/($U$7/2)^2)</f>
        <v>#VALUE!</v>
      </c>
    </row>
    <row r="3119" spans="2:30">
      <c r="B3119" s="136">
        <f t="shared" si="480"/>
        <v>62160</v>
      </c>
      <c r="C3119" t="e">
        <f>SQRT(($C$5/2)^2-($C$5/2)^2*'(OLD) bottom seam length'!B3119^2/($C$6/2)^2)</f>
        <v>#DIV/0!</v>
      </c>
      <c r="E3119" s="136">
        <f t="shared" si="481"/>
        <v>62160</v>
      </c>
      <c r="F3119" t="e">
        <f>SQRT(($C$5/2)^2-($C$5/2)^2*'(OLD) bottom seam length'!E3119^2/($C$6/2)^2)</f>
        <v>#DIV/0!</v>
      </c>
      <c r="H3119" s="136">
        <f t="shared" si="482"/>
        <v>62160</v>
      </c>
      <c r="I3119" t="e">
        <f>SQRT(($C$5/2)^2-($C$5/2)^2*'(OLD) bottom seam length'!H3119^2/($C$6/2)^2)</f>
        <v>#DIV/0!</v>
      </c>
      <c r="K3119" s="136">
        <f t="shared" si="483"/>
        <v>62160</v>
      </c>
      <c r="L3119" t="e">
        <f>SQRT(($C$5/2)^2-($C$5/2)^2*'(OLD) bottom seam length'!K3119^2/($C$6/2)^2)</f>
        <v>#DIV/0!</v>
      </c>
      <c r="O3119" s="136">
        <f t="shared" si="484"/>
        <v>62160</v>
      </c>
      <c r="P3119" t="b">
        <f t="shared" si="485"/>
        <v>0</v>
      </c>
      <c r="T3119" s="136">
        <f t="shared" si="486"/>
        <v>62140</v>
      </c>
      <c r="U3119" t="e">
        <f>SQRT(($U$6/2)^2-($U$6/2)^2*'(OLD) bottom seam length'!T3119^2/($U$7/2)^2)</f>
        <v>#VALUE!</v>
      </c>
      <c r="W3119" s="136">
        <f t="shared" si="487"/>
        <v>62140</v>
      </c>
      <c r="X3119" t="e">
        <f>SQRT(($U$6/2)^2-($U$6/2)^2*'(OLD) bottom seam length'!W3119^2/($U$7/2)^2)</f>
        <v>#VALUE!</v>
      </c>
      <c r="Z3119" s="136">
        <f t="shared" si="488"/>
        <v>62140</v>
      </c>
      <c r="AA3119" t="e">
        <f>SQRT(($U$6/2)^2-($U$6/2)^2*'(OLD) bottom seam length'!Z3119^2/($U$7/2)^2)</f>
        <v>#VALUE!</v>
      </c>
      <c r="AC3119" s="136">
        <f t="shared" si="489"/>
        <v>62140</v>
      </c>
      <c r="AD3119" t="e">
        <f>SQRT(($U$6/2)^2-($U$6/2)^2*'(OLD) bottom seam length'!AC3119^2/($U$7/2)^2)</f>
        <v>#VALUE!</v>
      </c>
    </row>
    <row r="3120" spans="2:30">
      <c r="B3120" s="136">
        <f t="shared" si="480"/>
        <v>62180</v>
      </c>
      <c r="C3120" t="e">
        <f>SQRT(($C$5/2)^2-($C$5/2)^2*'(OLD) bottom seam length'!B3120^2/($C$6/2)^2)</f>
        <v>#DIV/0!</v>
      </c>
      <c r="E3120" s="136">
        <f t="shared" si="481"/>
        <v>62180</v>
      </c>
      <c r="F3120" t="e">
        <f>SQRT(($C$5/2)^2-($C$5/2)^2*'(OLD) bottom seam length'!E3120^2/($C$6/2)^2)</f>
        <v>#DIV/0!</v>
      </c>
      <c r="H3120" s="136">
        <f t="shared" si="482"/>
        <v>62180</v>
      </c>
      <c r="I3120" t="e">
        <f>SQRT(($C$5/2)^2-($C$5/2)^2*'(OLD) bottom seam length'!H3120^2/($C$6/2)^2)</f>
        <v>#DIV/0!</v>
      </c>
      <c r="K3120" s="136">
        <f t="shared" si="483"/>
        <v>62180</v>
      </c>
      <c r="L3120" t="e">
        <f>SQRT(($C$5/2)^2-($C$5/2)^2*'(OLD) bottom seam length'!K3120^2/($C$6/2)^2)</f>
        <v>#DIV/0!</v>
      </c>
      <c r="O3120" s="136">
        <f t="shared" si="484"/>
        <v>62180</v>
      </c>
      <c r="P3120" t="b">
        <f t="shared" si="485"/>
        <v>0</v>
      </c>
      <c r="T3120" s="136">
        <f t="shared" si="486"/>
        <v>62160</v>
      </c>
      <c r="U3120" t="e">
        <f>SQRT(($U$6/2)^2-($U$6/2)^2*'(OLD) bottom seam length'!T3120^2/($U$7/2)^2)</f>
        <v>#VALUE!</v>
      </c>
      <c r="W3120" s="136">
        <f t="shared" si="487"/>
        <v>62160</v>
      </c>
      <c r="X3120" t="e">
        <f>SQRT(($U$6/2)^2-($U$6/2)^2*'(OLD) bottom seam length'!W3120^2/($U$7/2)^2)</f>
        <v>#VALUE!</v>
      </c>
      <c r="Z3120" s="136">
        <f t="shared" si="488"/>
        <v>62160</v>
      </c>
      <c r="AA3120" t="e">
        <f>SQRT(($U$6/2)^2-($U$6/2)^2*'(OLD) bottom seam length'!Z3120^2/($U$7/2)^2)</f>
        <v>#VALUE!</v>
      </c>
      <c r="AC3120" s="136">
        <f t="shared" si="489"/>
        <v>62160</v>
      </c>
      <c r="AD3120" t="e">
        <f>SQRT(($U$6/2)^2-($U$6/2)^2*'(OLD) bottom seam length'!AC3120^2/($U$7/2)^2)</f>
        <v>#VALUE!</v>
      </c>
    </row>
    <row r="3121" spans="2:30">
      <c r="B3121" s="136">
        <f t="shared" si="480"/>
        <v>62200</v>
      </c>
      <c r="C3121" t="e">
        <f>SQRT(($C$5/2)^2-($C$5/2)^2*'(OLD) bottom seam length'!B3121^2/($C$6/2)^2)</f>
        <v>#DIV/0!</v>
      </c>
      <c r="E3121" s="136">
        <f t="shared" si="481"/>
        <v>62200</v>
      </c>
      <c r="F3121" t="e">
        <f>SQRT(($C$5/2)^2-($C$5/2)^2*'(OLD) bottom seam length'!E3121^2/($C$6/2)^2)</f>
        <v>#DIV/0!</v>
      </c>
      <c r="H3121" s="136">
        <f t="shared" si="482"/>
        <v>62200</v>
      </c>
      <c r="I3121" t="e">
        <f>SQRT(($C$5/2)^2-($C$5/2)^2*'(OLD) bottom seam length'!H3121^2/($C$6/2)^2)</f>
        <v>#DIV/0!</v>
      </c>
      <c r="K3121" s="136">
        <f t="shared" si="483"/>
        <v>62200</v>
      </c>
      <c r="L3121" t="e">
        <f>SQRT(($C$5/2)^2-($C$5/2)^2*'(OLD) bottom seam length'!K3121^2/($C$6/2)^2)</f>
        <v>#DIV/0!</v>
      </c>
      <c r="O3121" s="136">
        <f t="shared" si="484"/>
        <v>62200</v>
      </c>
      <c r="P3121" t="b">
        <f t="shared" si="485"/>
        <v>0</v>
      </c>
      <c r="T3121" s="136">
        <f t="shared" si="486"/>
        <v>62180</v>
      </c>
      <c r="U3121" t="e">
        <f>SQRT(($U$6/2)^2-($U$6/2)^2*'(OLD) bottom seam length'!T3121^2/($U$7/2)^2)</f>
        <v>#VALUE!</v>
      </c>
      <c r="W3121" s="136">
        <f t="shared" si="487"/>
        <v>62180</v>
      </c>
      <c r="X3121" t="e">
        <f>SQRT(($U$6/2)^2-($U$6/2)^2*'(OLD) bottom seam length'!W3121^2/($U$7/2)^2)</f>
        <v>#VALUE!</v>
      </c>
      <c r="Z3121" s="136">
        <f t="shared" si="488"/>
        <v>62180</v>
      </c>
      <c r="AA3121" t="e">
        <f>SQRT(($U$6/2)^2-($U$6/2)^2*'(OLD) bottom seam length'!Z3121^2/($U$7/2)^2)</f>
        <v>#VALUE!</v>
      </c>
      <c r="AC3121" s="136">
        <f t="shared" si="489"/>
        <v>62180</v>
      </c>
      <c r="AD3121" t="e">
        <f>SQRT(($U$6/2)^2-($U$6/2)^2*'(OLD) bottom seam length'!AC3121^2/($U$7/2)^2)</f>
        <v>#VALUE!</v>
      </c>
    </row>
    <row r="3122" spans="2:30">
      <c r="B3122" s="136">
        <f t="shared" si="480"/>
        <v>62220</v>
      </c>
      <c r="C3122" t="e">
        <f>SQRT(($C$5/2)^2-($C$5/2)^2*'(OLD) bottom seam length'!B3122^2/($C$6/2)^2)</f>
        <v>#DIV/0!</v>
      </c>
      <c r="E3122" s="136">
        <f t="shared" si="481"/>
        <v>62220</v>
      </c>
      <c r="F3122" t="e">
        <f>SQRT(($C$5/2)^2-($C$5/2)^2*'(OLD) bottom seam length'!E3122^2/($C$6/2)^2)</f>
        <v>#DIV/0!</v>
      </c>
      <c r="H3122" s="136">
        <f t="shared" si="482"/>
        <v>62220</v>
      </c>
      <c r="I3122" t="e">
        <f>SQRT(($C$5/2)^2-($C$5/2)^2*'(OLD) bottom seam length'!H3122^2/($C$6/2)^2)</f>
        <v>#DIV/0!</v>
      </c>
      <c r="K3122" s="136">
        <f t="shared" si="483"/>
        <v>62220</v>
      </c>
      <c r="L3122" t="e">
        <f>SQRT(($C$5/2)^2-($C$5/2)^2*'(OLD) bottom seam length'!K3122^2/($C$6/2)^2)</f>
        <v>#DIV/0!</v>
      </c>
      <c r="O3122" s="136">
        <f t="shared" si="484"/>
        <v>62220</v>
      </c>
      <c r="P3122" t="b">
        <f t="shared" si="485"/>
        <v>0</v>
      </c>
      <c r="T3122" s="136">
        <f t="shared" si="486"/>
        <v>62200</v>
      </c>
      <c r="U3122" t="e">
        <f>SQRT(($U$6/2)^2-($U$6/2)^2*'(OLD) bottom seam length'!T3122^2/($U$7/2)^2)</f>
        <v>#VALUE!</v>
      </c>
      <c r="W3122" s="136">
        <f t="shared" si="487"/>
        <v>62200</v>
      </c>
      <c r="X3122" t="e">
        <f>SQRT(($U$6/2)^2-($U$6/2)^2*'(OLD) bottom seam length'!W3122^2/($U$7/2)^2)</f>
        <v>#VALUE!</v>
      </c>
      <c r="Z3122" s="136">
        <f t="shared" si="488"/>
        <v>62200</v>
      </c>
      <c r="AA3122" t="e">
        <f>SQRT(($U$6/2)^2-($U$6/2)^2*'(OLD) bottom seam length'!Z3122^2/($U$7/2)^2)</f>
        <v>#VALUE!</v>
      </c>
      <c r="AC3122" s="136">
        <f t="shared" si="489"/>
        <v>62200</v>
      </c>
      <c r="AD3122" t="e">
        <f>SQRT(($U$6/2)^2-($U$6/2)^2*'(OLD) bottom seam length'!AC3122^2/($U$7/2)^2)</f>
        <v>#VALUE!</v>
      </c>
    </row>
    <row r="3123" spans="2:30">
      <c r="B3123" s="136">
        <f t="shared" si="480"/>
        <v>62240</v>
      </c>
      <c r="C3123" t="e">
        <f>SQRT(($C$5/2)^2-($C$5/2)^2*'(OLD) bottom seam length'!B3123^2/($C$6/2)^2)</f>
        <v>#DIV/0!</v>
      </c>
      <c r="E3123" s="136">
        <f t="shared" si="481"/>
        <v>62240</v>
      </c>
      <c r="F3123" t="e">
        <f>SQRT(($C$5/2)^2-($C$5/2)^2*'(OLD) bottom seam length'!E3123^2/($C$6/2)^2)</f>
        <v>#DIV/0!</v>
      </c>
      <c r="H3123" s="136">
        <f t="shared" si="482"/>
        <v>62240</v>
      </c>
      <c r="I3123" t="e">
        <f>SQRT(($C$5/2)^2-($C$5/2)^2*'(OLD) bottom seam length'!H3123^2/($C$6/2)^2)</f>
        <v>#DIV/0!</v>
      </c>
      <c r="K3123" s="136">
        <f t="shared" si="483"/>
        <v>62240</v>
      </c>
      <c r="L3123" t="e">
        <f>SQRT(($C$5/2)^2-($C$5/2)^2*'(OLD) bottom seam length'!K3123^2/($C$6/2)^2)</f>
        <v>#DIV/0!</v>
      </c>
      <c r="O3123" s="136">
        <f t="shared" si="484"/>
        <v>62240</v>
      </c>
      <c r="P3123" t="b">
        <f t="shared" si="485"/>
        <v>0</v>
      </c>
      <c r="T3123" s="136">
        <f t="shared" si="486"/>
        <v>62220</v>
      </c>
      <c r="U3123" t="e">
        <f>SQRT(($U$6/2)^2-($U$6/2)^2*'(OLD) bottom seam length'!T3123^2/($U$7/2)^2)</f>
        <v>#VALUE!</v>
      </c>
      <c r="W3123" s="136">
        <f t="shared" si="487"/>
        <v>62220</v>
      </c>
      <c r="X3123" t="e">
        <f>SQRT(($U$6/2)^2-($U$6/2)^2*'(OLD) bottom seam length'!W3123^2/($U$7/2)^2)</f>
        <v>#VALUE!</v>
      </c>
      <c r="Z3123" s="136">
        <f t="shared" si="488"/>
        <v>62220</v>
      </c>
      <c r="AA3123" t="e">
        <f>SQRT(($U$6/2)^2-($U$6/2)^2*'(OLD) bottom seam length'!Z3123^2/($U$7/2)^2)</f>
        <v>#VALUE!</v>
      </c>
      <c r="AC3123" s="136">
        <f t="shared" si="489"/>
        <v>62220</v>
      </c>
      <c r="AD3123" t="e">
        <f>SQRT(($U$6/2)^2-($U$6/2)^2*'(OLD) bottom seam length'!AC3123^2/($U$7/2)^2)</f>
        <v>#VALUE!</v>
      </c>
    </row>
    <row r="3124" spans="2:30">
      <c r="B3124" s="136">
        <f t="shared" si="480"/>
        <v>62260</v>
      </c>
      <c r="C3124" t="e">
        <f>SQRT(($C$5/2)^2-($C$5/2)^2*'(OLD) bottom seam length'!B3124^2/($C$6/2)^2)</f>
        <v>#DIV/0!</v>
      </c>
      <c r="E3124" s="136">
        <f t="shared" si="481"/>
        <v>62260</v>
      </c>
      <c r="F3124" t="e">
        <f>SQRT(($C$5/2)^2-($C$5/2)^2*'(OLD) bottom seam length'!E3124^2/($C$6/2)^2)</f>
        <v>#DIV/0!</v>
      </c>
      <c r="H3124" s="136">
        <f t="shared" si="482"/>
        <v>62260</v>
      </c>
      <c r="I3124" t="e">
        <f>SQRT(($C$5/2)^2-($C$5/2)^2*'(OLD) bottom seam length'!H3124^2/($C$6/2)^2)</f>
        <v>#DIV/0!</v>
      </c>
      <c r="K3124" s="136">
        <f t="shared" si="483"/>
        <v>62260</v>
      </c>
      <c r="L3124" t="e">
        <f>SQRT(($C$5/2)^2-($C$5/2)^2*'(OLD) bottom seam length'!K3124^2/($C$6/2)^2)</f>
        <v>#DIV/0!</v>
      </c>
      <c r="O3124" s="136">
        <f t="shared" si="484"/>
        <v>62260</v>
      </c>
      <c r="P3124" t="b">
        <f t="shared" si="485"/>
        <v>0</v>
      </c>
      <c r="T3124" s="136">
        <f t="shared" si="486"/>
        <v>62240</v>
      </c>
      <c r="U3124" t="e">
        <f>SQRT(($U$6/2)^2-($U$6/2)^2*'(OLD) bottom seam length'!T3124^2/($U$7/2)^2)</f>
        <v>#VALUE!</v>
      </c>
      <c r="W3124" s="136">
        <f t="shared" si="487"/>
        <v>62240</v>
      </c>
      <c r="X3124" t="e">
        <f>SQRT(($U$6/2)^2-($U$6/2)^2*'(OLD) bottom seam length'!W3124^2/($U$7/2)^2)</f>
        <v>#VALUE!</v>
      </c>
      <c r="Z3124" s="136">
        <f t="shared" si="488"/>
        <v>62240</v>
      </c>
      <c r="AA3124" t="e">
        <f>SQRT(($U$6/2)^2-($U$6/2)^2*'(OLD) bottom seam length'!Z3124^2/($U$7/2)^2)</f>
        <v>#VALUE!</v>
      </c>
      <c r="AC3124" s="136">
        <f t="shared" si="489"/>
        <v>62240</v>
      </c>
      <c r="AD3124" t="e">
        <f>SQRT(($U$6/2)^2-($U$6/2)^2*'(OLD) bottom seam length'!AC3124^2/($U$7/2)^2)</f>
        <v>#VALUE!</v>
      </c>
    </row>
    <row r="3125" spans="2:30">
      <c r="B3125" s="136">
        <f t="shared" si="480"/>
        <v>62280</v>
      </c>
      <c r="C3125" t="e">
        <f>SQRT(($C$5/2)^2-($C$5/2)^2*'(OLD) bottom seam length'!B3125^2/($C$6/2)^2)</f>
        <v>#DIV/0!</v>
      </c>
      <c r="E3125" s="136">
        <f t="shared" si="481"/>
        <v>62280</v>
      </c>
      <c r="F3125" t="e">
        <f>SQRT(($C$5/2)^2-($C$5/2)^2*'(OLD) bottom seam length'!E3125^2/($C$6/2)^2)</f>
        <v>#DIV/0!</v>
      </c>
      <c r="H3125" s="136">
        <f t="shared" si="482"/>
        <v>62280</v>
      </c>
      <c r="I3125" t="e">
        <f>SQRT(($C$5/2)^2-($C$5/2)^2*'(OLD) bottom seam length'!H3125^2/($C$6/2)^2)</f>
        <v>#DIV/0!</v>
      </c>
      <c r="K3125" s="136">
        <f t="shared" si="483"/>
        <v>62280</v>
      </c>
      <c r="L3125" t="e">
        <f>SQRT(($C$5/2)^2-($C$5/2)^2*'(OLD) bottom seam length'!K3125^2/($C$6/2)^2)</f>
        <v>#DIV/0!</v>
      </c>
      <c r="O3125" s="136">
        <f t="shared" si="484"/>
        <v>62280</v>
      </c>
      <c r="P3125" t="b">
        <f t="shared" si="485"/>
        <v>0</v>
      </c>
      <c r="T3125" s="136">
        <f t="shared" si="486"/>
        <v>62260</v>
      </c>
      <c r="U3125" t="e">
        <f>SQRT(($U$6/2)^2-($U$6/2)^2*'(OLD) bottom seam length'!T3125^2/($U$7/2)^2)</f>
        <v>#VALUE!</v>
      </c>
      <c r="W3125" s="136">
        <f t="shared" si="487"/>
        <v>62260</v>
      </c>
      <c r="X3125" t="e">
        <f>SQRT(($U$6/2)^2-($U$6/2)^2*'(OLD) bottom seam length'!W3125^2/($U$7/2)^2)</f>
        <v>#VALUE!</v>
      </c>
      <c r="Z3125" s="136">
        <f t="shared" si="488"/>
        <v>62260</v>
      </c>
      <c r="AA3125" t="e">
        <f>SQRT(($U$6/2)^2-($U$6/2)^2*'(OLD) bottom seam length'!Z3125^2/($U$7/2)^2)</f>
        <v>#VALUE!</v>
      </c>
      <c r="AC3125" s="136">
        <f t="shared" si="489"/>
        <v>62260</v>
      </c>
      <c r="AD3125" t="e">
        <f>SQRT(($U$6/2)^2-($U$6/2)^2*'(OLD) bottom seam length'!AC3125^2/($U$7/2)^2)</f>
        <v>#VALUE!</v>
      </c>
    </row>
    <row r="3126" spans="2:30">
      <c r="B3126" s="136">
        <f t="shared" si="480"/>
        <v>62300</v>
      </c>
      <c r="C3126" t="e">
        <f>SQRT(($C$5/2)^2-($C$5/2)^2*'(OLD) bottom seam length'!B3126^2/($C$6/2)^2)</f>
        <v>#DIV/0!</v>
      </c>
      <c r="E3126" s="136">
        <f t="shared" si="481"/>
        <v>62300</v>
      </c>
      <c r="F3126" t="e">
        <f>SQRT(($C$5/2)^2-($C$5/2)^2*'(OLD) bottom seam length'!E3126^2/($C$6/2)^2)</f>
        <v>#DIV/0!</v>
      </c>
      <c r="H3126" s="136">
        <f t="shared" si="482"/>
        <v>62300</v>
      </c>
      <c r="I3126" t="e">
        <f>SQRT(($C$5/2)^2-($C$5/2)^2*'(OLD) bottom seam length'!H3126^2/($C$6/2)^2)</f>
        <v>#DIV/0!</v>
      </c>
      <c r="K3126" s="136">
        <f t="shared" si="483"/>
        <v>62300</v>
      </c>
      <c r="L3126" t="e">
        <f>SQRT(($C$5/2)^2-($C$5/2)^2*'(OLD) bottom seam length'!K3126^2/($C$6/2)^2)</f>
        <v>#DIV/0!</v>
      </c>
      <c r="O3126" s="136">
        <f t="shared" si="484"/>
        <v>62300</v>
      </c>
      <c r="P3126" t="b">
        <f t="shared" si="485"/>
        <v>0</v>
      </c>
      <c r="T3126" s="136">
        <f t="shared" si="486"/>
        <v>62280</v>
      </c>
      <c r="U3126" t="e">
        <f>SQRT(($U$6/2)^2-($U$6/2)^2*'(OLD) bottom seam length'!T3126^2/($U$7/2)^2)</f>
        <v>#VALUE!</v>
      </c>
      <c r="W3126" s="136">
        <f t="shared" si="487"/>
        <v>62280</v>
      </c>
      <c r="X3126" t="e">
        <f>SQRT(($U$6/2)^2-($U$6/2)^2*'(OLD) bottom seam length'!W3126^2/($U$7/2)^2)</f>
        <v>#VALUE!</v>
      </c>
      <c r="Z3126" s="136">
        <f t="shared" si="488"/>
        <v>62280</v>
      </c>
      <c r="AA3126" t="e">
        <f>SQRT(($U$6/2)^2-($U$6/2)^2*'(OLD) bottom seam length'!Z3126^2/($U$7/2)^2)</f>
        <v>#VALUE!</v>
      </c>
      <c r="AC3126" s="136">
        <f t="shared" si="489"/>
        <v>62280</v>
      </c>
      <c r="AD3126" t="e">
        <f>SQRT(($U$6/2)^2-($U$6/2)^2*'(OLD) bottom seam length'!AC3126^2/($U$7/2)^2)</f>
        <v>#VALUE!</v>
      </c>
    </row>
    <row r="3127" spans="2:30">
      <c r="B3127" s="136">
        <f t="shared" si="480"/>
        <v>62320</v>
      </c>
      <c r="C3127" t="e">
        <f>SQRT(($C$5/2)^2-($C$5/2)^2*'(OLD) bottom seam length'!B3127^2/($C$6/2)^2)</f>
        <v>#DIV/0!</v>
      </c>
      <c r="E3127" s="136">
        <f t="shared" si="481"/>
        <v>62320</v>
      </c>
      <c r="F3127" t="e">
        <f>SQRT(($C$5/2)^2-($C$5/2)^2*'(OLD) bottom seam length'!E3127^2/($C$6/2)^2)</f>
        <v>#DIV/0!</v>
      </c>
      <c r="H3127" s="136">
        <f t="shared" si="482"/>
        <v>62320</v>
      </c>
      <c r="I3127" t="e">
        <f>SQRT(($C$5/2)^2-($C$5/2)^2*'(OLD) bottom seam length'!H3127^2/($C$6/2)^2)</f>
        <v>#DIV/0!</v>
      </c>
      <c r="K3127" s="136">
        <f t="shared" si="483"/>
        <v>62320</v>
      </c>
      <c r="L3127" t="e">
        <f>SQRT(($C$5/2)^2-($C$5/2)^2*'(OLD) bottom seam length'!K3127^2/($C$6/2)^2)</f>
        <v>#DIV/0!</v>
      </c>
      <c r="O3127" s="136">
        <f t="shared" si="484"/>
        <v>62320</v>
      </c>
      <c r="P3127" t="b">
        <f t="shared" si="485"/>
        <v>0</v>
      </c>
      <c r="T3127" s="136">
        <f t="shared" si="486"/>
        <v>62300</v>
      </c>
      <c r="U3127" t="e">
        <f>SQRT(($U$6/2)^2-($U$6/2)^2*'(OLD) bottom seam length'!T3127^2/($U$7/2)^2)</f>
        <v>#VALUE!</v>
      </c>
      <c r="W3127" s="136">
        <f t="shared" si="487"/>
        <v>62300</v>
      </c>
      <c r="X3127" t="e">
        <f>SQRT(($U$6/2)^2-($U$6/2)^2*'(OLD) bottom seam length'!W3127^2/($U$7/2)^2)</f>
        <v>#VALUE!</v>
      </c>
      <c r="Z3127" s="136">
        <f t="shared" si="488"/>
        <v>62300</v>
      </c>
      <c r="AA3127" t="e">
        <f>SQRT(($U$6/2)^2-($U$6/2)^2*'(OLD) bottom seam length'!Z3127^2/($U$7/2)^2)</f>
        <v>#VALUE!</v>
      </c>
      <c r="AC3127" s="136">
        <f t="shared" si="489"/>
        <v>62300</v>
      </c>
      <c r="AD3127" t="e">
        <f>SQRT(($U$6/2)^2-($U$6/2)^2*'(OLD) bottom seam length'!AC3127^2/($U$7/2)^2)</f>
        <v>#VALUE!</v>
      </c>
    </row>
    <row r="3128" spans="2:30">
      <c r="B3128" s="136">
        <f t="shared" si="480"/>
        <v>62340</v>
      </c>
      <c r="C3128" t="e">
        <f>SQRT(($C$5/2)^2-($C$5/2)^2*'(OLD) bottom seam length'!B3128^2/($C$6/2)^2)</f>
        <v>#DIV/0!</v>
      </c>
      <c r="E3128" s="136">
        <f t="shared" si="481"/>
        <v>62340</v>
      </c>
      <c r="F3128" t="e">
        <f>SQRT(($C$5/2)^2-($C$5/2)^2*'(OLD) bottom seam length'!E3128^2/($C$6/2)^2)</f>
        <v>#DIV/0!</v>
      </c>
      <c r="H3128" s="136">
        <f t="shared" si="482"/>
        <v>62340</v>
      </c>
      <c r="I3128" t="e">
        <f>SQRT(($C$5/2)^2-($C$5/2)^2*'(OLD) bottom seam length'!H3128^2/($C$6/2)^2)</f>
        <v>#DIV/0!</v>
      </c>
      <c r="K3128" s="136">
        <f t="shared" si="483"/>
        <v>62340</v>
      </c>
      <c r="L3128" t="e">
        <f>SQRT(($C$5/2)^2-($C$5/2)^2*'(OLD) bottom seam length'!K3128^2/($C$6/2)^2)</f>
        <v>#DIV/0!</v>
      </c>
      <c r="O3128" s="136">
        <f t="shared" si="484"/>
        <v>62340</v>
      </c>
      <c r="P3128" t="b">
        <f t="shared" si="485"/>
        <v>0</v>
      </c>
      <c r="T3128" s="136">
        <f t="shared" si="486"/>
        <v>62320</v>
      </c>
      <c r="U3128" t="e">
        <f>SQRT(($U$6/2)^2-($U$6/2)^2*'(OLD) bottom seam length'!T3128^2/($U$7/2)^2)</f>
        <v>#VALUE!</v>
      </c>
      <c r="W3128" s="136">
        <f t="shared" si="487"/>
        <v>62320</v>
      </c>
      <c r="X3128" t="e">
        <f>SQRT(($U$6/2)^2-($U$6/2)^2*'(OLD) bottom seam length'!W3128^2/($U$7/2)^2)</f>
        <v>#VALUE!</v>
      </c>
      <c r="Z3128" s="136">
        <f t="shared" si="488"/>
        <v>62320</v>
      </c>
      <c r="AA3128" t="e">
        <f>SQRT(($U$6/2)^2-($U$6/2)^2*'(OLD) bottom seam length'!Z3128^2/($U$7/2)^2)</f>
        <v>#VALUE!</v>
      </c>
      <c r="AC3128" s="136">
        <f t="shared" si="489"/>
        <v>62320</v>
      </c>
      <c r="AD3128" t="e">
        <f>SQRT(($U$6/2)^2-($U$6/2)^2*'(OLD) bottom seam length'!AC3128^2/($U$7/2)^2)</f>
        <v>#VALUE!</v>
      </c>
    </row>
    <row r="3129" spans="2:30">
      <c r="B3129" s="136">
        <f t="shared" si="480"/>
        <v>62360</v>
      </c>
      <c r="C3129" t="e">
        <f>SQRT(($C$5/2)^2-($C$5/2)^2*'(OLD) bottom seam length'!B3129^2/($C$6/2)^2)</f>
        <v>#DIV/0!</v>
      </c>
      <c r="E3129" s="136">
        <f t="shared" si="481"/>
        <v>62360</v>
      </c>
      <c r="F3129" t="e">
        <f>SQRT(($C$5/2)^2-($C$5/2)^2*'(OLD) bottom seam length'!E3129^2/($C$6/2)^2)</f>
        <v>#DIV/0!</v>
      </c>
      <c r="H3129" s="136">
        <f t="shared" si="482"/>
        <v>62360</v>
      </c>
      <c r="I3129" t="e">
        <f>SQRT(($C$5/2)^2-($C$5/2)^2*'(OLD) bottom seam length'!H3129^2/($C$6/2)^2)</f>
        <v>#DIV/0!</v>
      </c>
      <c r="K3129" s="136">
        <f t="shared" si="483"/>
        <v>62360</v>
      </c>
      <c r="L3129" t="e">
        <f>SQRT(($C$5/2)^2-($C$5/2)^2*'(OLD) bottom seam length'!K3129^2/($C$6/2)^2)</f>
        <v>#DIV/0!</v>
      </c>
      <c r="O3129" s="136">
        <f t="shared" si="484"/>
        <v>62360</v>
      </c>
      <c r="P3129" t="b">
        <f t="shared" si="485"/>
        <v>0</v>
      </c>
      <c r="T3129" s="136">
        <f t="shared" si="486"/>
        <v>62340</v>
      </c>
      <c r="U3129" t="e">
        <f>SQRT(($U$6/2)^2-($U$6/2)^2*'(OLD) bottom seam length'!T3129^2/($U$7/2)^2)</f>
        <v>#VALUE!</v>
      </c>
      <c r="W3129" s="136">
        <f t="shared" si="487"/>
        <v>62340</v>
      </c>
      <c r="X3129" t="e">
        <f>SQRT(($U$6/2)^2-($U$6/2)^2*'(OLD) bottom seam length'!W3129^2/($U$7/2)^2)</f>
        <v>#VALUE!</v>
      </c>
      <c r="Z3129" s="136">
        <f t="shared" si="488"/>
        <v>62340</v>
      </c>
      <c r="AA3129" t="e">
        <f>SQRT(($U$6/2)^2-($U$6/2)^2*'(OLD) bottom seam length'!Z3129^2/($U$7/2)^2)</f>
        <v>#VALUE!</v>
      </c>
      <c r="AC3129" s="136">
        <f t="shared" si="489"/>
        <v>62340</v>
      </c>
      <c r="AD3129" t="e">
        <f>SQRT(($U$6/2)^2-($U$6/2)^2*'(OLD) bottom seam length'!AC3129^2/($U$7/2)^2)</f>
        <v>#VALUE!</v>
      </c>
    </row>
    <row r="3130" spans="2:30">
      <c r="B3130" s="136">
        <f t="shared" si="480"/>
        <v>62380</v>
      </c>
      <c r="C3130" t="e">
        <f>SQRT(($C$5/2)^2-($C$5/2)^2*'(OLD) bottom seam length'!B3130^2/($C$6/2)^2)</f>
        <v>#DIV/0!</v>
      </c>
      <c r="E3130" s="136">
        <f t="shared" si="481"/>
        <v>62380</v>
      </c>
      <c r="F3130" t="e">
        <f>SQRT(($C$5/2)^2-($C$5/2)^2*'(OLD) bottom seam length'!E3130^2/($C$6/2)^2)</f>
        <v>#DIV/0!</v>
      </c>
      <c r="H3130" s="136">
        <f t="shared" si="482"/>
        <v>62380</v>
      </c>
      <c r="I3130" t="e">
        <f>SQRT(($C$5/2)^2-($C$5/2)^2*'(OLD) bottom seam length'!H3130^2/($C$6/2)^2)</f>
        <v>#DIV/0!</v>
      </c>
      <c r="K3130" s="136">
        <f t="shared" si="483"/>
        <v>62380</v>
      </c>
      <c r="L3130" t="e">
        <f>SQRT(($C$5/2)^2-($C$5/2)^2*'(OLD) bottom seam length'!K3130^2/($C$6/2)^2)</f>
        <v>#DIV/0!</v>
      </c>
      <c r="O3130" s="136">
        <f t="shared" si="484"/>
        <v>62380</v>
      </c>
      <c r="P3130" t="b">
        <f t="shared" si="485"/>
        <v>0</v>
      </c>
      <c r="T3130" s="136">
        <f t="shared" si="486"/>
        <v>62360</v>
      </c>
      <c r="U3130" t="e">
        <f>SQRT(($U$6/2)^2-($U$6/2)^2*'(OLD) bottom seam length'!T3130^2/($U$7/2)^2)</f>
        <v>#VALUE!</v>
      </c>
      <c r="W3130" s="136">
        <f t="shared" si="487"/>
        <v>62360</v>
      </c>
      <c r="X3130" t="e">
        <f>SQRT(($U$6/2)^2-($U$6/2)^2*'(OLD) bottom seam length'!W3130^2/($U$7/2)^2)</f>
        <v>#VALUE!</v>
      </c>
      <c r="Z3130" s="136">
        <f t="shared" si="488"/>
        <v>62360</v>
      </c>
      <c r="AA3130" t="e">
        <f>SQRT(($U$6/2)^2-($U$6/2)^2*'(OLD) bottom seam length'!Z3130^2/($U$7/2)^2)</f>
        <v>#VALUE!</v>
      </c>
      <c r="AC3130" s="136">
        <f t="shared" si="489"/>
        <v>62360</v>
      </c>
      <c r="AD3130" t="e">
        <f>SQRT(($U$6/2)^2-($U$6/2)^2*'(OLD) bottom seam length'!AC3130^2/($U$7/2)^2)</f>
        <v>#VALUE!</v>
      </c>
    </row>
    <row r="3131" spans="2:30">
      <c r="B3131" s="136">
        <f t="shared" si="480"/>
        <v>62400</v>
      </c>
      <c r="C3131" t="e">
        <f>SQRT(($C$5/2)^2-($C$5/2)^2*'(OLD) bottom seam length'!B3131^2/($C$6/2)^2)</f>
        <v>#DIV/0!</v>
      </c>
      <c r="E3131" s="136">
        <f t="shared" si="481"/>
        <v>62400</v>
      </c>
      <c r="F3131" t="e">
        <f>SQRT(($C$5/2)^2-($C$5/2)^2*'(OLD) bottom seam length'!E3131^2/($C$6/2)^2)</f>
        <v>#DIV/0!</v>
      </c>
      <c r="H3131" s="136">
        <f t="shared" si="482"/>
        <v>62400</v>
      </c>
      <c r="I3131" t="e">
        <f>SQRT(($C$5/2)^2-($C$5/2)^2*'(OLD) bottom seam length'!H3131^2/($C$6/2)^2)</f>
        <v>#DIV/0!</v>
      </c>
      <c r="K3131" s="136">
        <f t="shared" si="483"/>
        <v>62400</v>
      </c>
      <c r="L3131" t="e">
        <f>SQRT(($C$5/2)^2-($C$5/2)^2*'(OLD) bottom seam length'!K3131^2/($C$6/2)^2)</f>
        <v>#DIV/0!</v>
      </c>
      <c r="O3131" s="136">
        <f t="shared" si="484"/>
        <v>62400</v>
      </c>
      <c r="P3131" t="b">
        <f t="shared" si="485"/>
        <v>0</v>
      </c>
      <c r="T3131" s="136">
        <f t="shared" si="486"/>
        <v>62380</v>
      </c>
      <c r="U3131" t="e">
        <f>SQRT(($U$6/2)^2-($U$6/2)^2*'(OLD) bottom seam length'!T3131^2/($U$7/2)^2)</f>
        <v>#VALUE!</v>
      </c>
      <c r="W3131" s="136">
        <f t="shared" si="487"/>
        <v>62380</v>
      </c>
      <c r="X3131" t="e">
        <f>SQRT(($U$6/2)^2-($U$6/2)^2*'(OLD) bottom seam length'!W3131^2/($U$7/2)^2)</f>
        <v>#VALUE!</v>
      </c>
      <c r="Z3131" s="136">
        <f t="shared" si="488"/>
        <v>62380</v>
      </c>
      <c r="AA3131" t="e">
        <f>SQRT(($U$6/2)^2-($U$6/2)^2*'(OLD) bottom seam length'!Z3131^2/($U$7/2)^2)</f>
        <v>#VALUE!</v>
      </c>
      <c r="AC3131" s="136">
        <f t="shared" si="489"/>
        <v>62380</v>
      </c>
      <c r="AD3131" t="e">
        <f>SQRT(($U$6/2)^2-($U$6/2)^2*'(OLD) bottom seam length'!AC3131^2/($U$7/2)^2)</f>
        <v>#VALUE!</v>
      </c>
    </row>
    <row r="3132" spans="2:30">
      <c r="B3132" s="136">
        <f t="shared" si="480"/>
        <v>62420</v>
      </c>
      <c r="C3132" t="e">
        <f>SQRT(($C$5/2)^2-($C$5/2)^2*'(OLD) bottom seam length'!B3132^2/($C$6/2)^2)</f>
        <v>#DIV/0!</v>
      </c>
      <c r="E3132" s="136">
        <f t="shared" si="481"/>
        <v>62420</v>
      </c>
      <c r="F3132" t="e">
        <f>SQRT(($C$5/2)^2-($C$5/2)^2*'(OLD) bottom seam length'!E3132^2/($C$6/2)^2)</f>
        <v>#DIV/0!</v>
      </c>
      <c r="H3132" s="136">
        <f t="shared" si="482"/>
        <v>62420</v>
      </c>
      <c r="I3132" t="e">
        <f>SQRT(($C$5/2)^2-($C$5/2)^2*'(OLD) bottom seam length'!H3132^2/($C$6/2)^2)</f>
        <v>#DIV/0!</v>
      </c>
      <c r="K3132" s="136">
        <f t="shared" si="483"/>
        <v>62420</v>
      </c>
      <c r="L3132" t="e">
        <f>SQRT(($C$5/2)^2-($C$5/2)^2*'(OLD) bottom seam length'!K3132^2/($C$6/2)^2)</f>
        <v>#DIV/0!</v>
      </c>
      <c r="O3132" s="136">
        <f t="shared" si="484"/>
        <v>62420</v>
      </c>
      <c r="P3132" t="b">
        <f t="shared" si="485"/>
        <v>0</v>
      </c>
      <c r="T3132" s="136">
        <f t="shared" si="486"/>
        <v>62400</v>
      </c>
      <c r="U3132" t="e">
        <f>SQRT(($U$6/2)^2-($U$6/2)^2*'(OLD) bottom seam length'!T3132^2/($U$7/2)^2)</f>
        <v>#VALUE!</v>
      </c>
      <c r="W3132" s="136">
        <f t="shared" si="487"/>
        <v>62400</v>
      </c>
      <c r="X3132" t="e">
        <f>SQRT(($U$6/2)^2-($U$6/2)^2*'(OLD) bottom seam length'!W3132^2/($U$7/2)^2)</f>
        <v>#VALUE!</v>
      </c>
      <c r="Z3132" s="136">
        <f t="shared" si="488"/>
        <v>62400</v>
      </c>
      <c r="AA3132" t="e">
        <f>SQRT(($U$6/2)^2-($U$6/2)^2*'(OLD) bottom seam length'!Z3132^2/($U$7/2)^2)</f>
        <v>#VALUE!</v>
      </c>
      <c r="AC3132" s="136">
        <f t="shared" si="489"/>
        <v>62400</v>
      </c>
      <c r="AD3132" t="e">
        <f>SQRT(($U$6/2)^2-($U$6/2)^2*'(OLD) bottom seam length'!AC3132^2/($U$7/2)^2)</f>
        <v>#VALUE!</v>
      </c>
    </row>
    <row r="3133" spans="2:30">
      <c r="B3133" s="136">
        <f t="shared" si="480"/>
        <v>62440</v>
      </c>
      <c r="C3133" t="e">
        <f>SQRT(($C$5/2)^2-($C$5/2)^2*'(OLD) bottom seam length'!B3133^2/($C$6/2)^2)</f>
        <v>#DIV/0!</v>
      </c>
      <c r="E3133" s="136">
        <f t="shared" si="481"/>
        <v>62440</v>
      </c>
      <c r="F3133" t="e">
        <f>SQRT(($C$5/2)^2-($C$5/2)^2*'(OLD) bottom seam length'!E3133^2/($C$6/2)^2)</f>
        <v>#DIV/0!</v>
      </c>
      <c r="H3133" s="136">
        <f t="shared" si="482"/>
        <v>62440</v>
      </c>
      <c r="I3133" t="e">
        <f>SQRT(($C$5/2)^2-($C$5/2)^2*'(OLD) bottom seam length'!H3133^2/($C$6/2)^2)</f>
        <v>#DIV/0!</v>
      </c>
      <c r="K3133" s="136">
        <f t="shared" si="483"/>
        <v>62440</v>
      </c>
      <c r="L3133" t="e">
        <f>SQRT(($C$5/2)^2-($C$5/2)^2*'(OLD) bottom seam length'!K3133^2/($C$6/2)^2)</f>
        <v>#DIV/0!</v>
      </c>
      <c r="O3133" s="136">
        <f t="shared" si="484"/>
        <v>62440</v>
      </c>
      <c r="P3133" t="b">
        <f t="shared" si="485"/>
        <v>0</v>
      </c>
      <c r="T3133" s="136">
        <f t="shared" si="486"/>
        <v>62420</v>
      </c>
      <c r="U3133" t="e">
        <f>SQRT(($U$6/2)^2-($U$6/2)^2*'(OLD) bottom seam length'!T3133^2/($U$7/2)^2)</f>
        <v>#VALUE!</v>
      </c>
      <c r="W3133" s="136">
        <f t="shared" si="487"/>
        <v>62420</v>
      </c>
      <c r="X3133" t="e">
        <f>SQRT(($U$6/2)^2-($U$6/2)^2*'(OLD) bottom seam length'!W3133^2/($U$7/2)^2)</f>
        <v>#VALUE!</v>
      </c>
      <c r="Z3133" s="136">
        <f t="shared" si="488"/>
        <v>62420</v>
      </c>
      <c r="AA3133" t="e">
        <f>SQRT(($U$6/2)^2-($U$6/2)^2*'(OLD) bottom seam length'!Z3133^2/($U$7/2)^2)</f>
        <v>#VALUE!</v>
      </c>
      <c r="AC3133" s="136">
        <f t="shared" si="489"/>
        <v>62420</v>
      </c>
      <c r="AD3133" t="e">
        <f>SQRT(($U$6/2)^2-($U$6/2)^2*'(OLD) bottom seam length'!AC3133^2/($U$7/2)^2)</f>
        <v>#VALUE!</v>
      </c>
    </row>
    <row r="3134" spans="2:30">
      <c r="B3134" s="136">
        <f t="shared" si="480"/>
        <v>62460</v>
      </c>
      <c r="C3134" t="e">
        <f>SQRT(($C$5/2)^2-($C$5/2)^2*'(OLD) bottom seam length'!B3134^2/($C$6/2)^2)</f>
        <v>#DIV/0!</v>
      </c>
      <c r="E3134" s="136">
        <f t="shared" si="481"/>
        <v>62460</v>
      </c>
      <c r="F3134" t="e">
        <f>SQRT(($C$5/2)^2-($C$5/2)^2*'(OLD) bottom seam length'!E3134^2/($C$6/2)^2)</f>
        <v>#DIV/0!</v>
      </c>
      <c r="H3134" s="136">
        <f t="shared" si="482"/>
        <v>62460</v>
      </c>
      <c r="I3134" t="e">
        <f>SQRT(($C$5/2)^2-($C$5/2)^2*'(OLD) bottom seam length'!H3134^2/($C$6/2)^2)</f>
        <v>#DIV/0!</v>
      </c>
      <c r="K3134" s="136">
        <f t="shared" si="483"/>
        <v>62460</v>
      </c>
      <c r="L3134" t="e">
        <f>SQRT(($C$5/2)^2-($C$5/2)^2*'(OLD) bottom seam length'!K3134^2/($C$6/2)^2)</f>
        <v>#DIV/0!</v>
      </c>
      <c r="O3134" s="136">
        <f t="shared" si="484"/>
        <v>62460</v>
      </c>
      <c r="P3134" t="b">
        <f t="shared" si="485"/>
        <v>0</v>
      </c>
      <c r="T3134" s="136">
        <f t="shared" si="486"/>
        <v>62440</v>
      </c>
      <c r="U3134" t="e">
        <f>SQRT(($U$6/2)^2-($U$6/2)^2*'(OLD) bottom seam length'!T3134^2/($U$7/2)^2)</f>
        <v>#VALUE!</v>
      </c>
      <c r="W3134" s="136">
        <f t="shared" si="487"/>
        <v>62440</v>
      </c>
      <c r="X3134" t="e">
        <f>SQRT(($U$6/2)^2-($U$6/2)^2*'(OLD) bottom seam length'!W3134^2/($U$7/2)^2)</f>
        <v>#VALUE!</v>
      </c>
      <c r="Z3134" s="136">
        <f t="shared" si="488"/>
        <v>62440</v>
      </c>
      <c r="AA3134" t="e">
        <f>SQRT(($U$6/2)^2-($U$6/2)^2*'(OLD) bottom seam length'!Z3134^2/($U$7/2)^2)</f>
        <v>#VALUE!</v>
      </c>
      <c r="AC3134" s="136">
        <f t="shared" si="489"/>
        <v>62440</v>
      </c>
      <c r="AD3134" t="e">
        <f>SQRT(($U$6/2)^2-($U$6/2)^2*'(OLD) bottom seam length'!AC3134^2/($U$7/2)^2)</f>
        <v>#VALUE!</v>
      </c>
    </row>
    <row r="3135" spans="2:30">
      <c r="B3135" s="136">
        <f t="shared" si="480"/>
        <v>62480</v>
      </c>
      <c r="C3135" t="e">
        <f>SQRT(($C$5/2)^2-($C$5/2)^2*'(OLD) bottom seam length'!B3135^2/($C$6/2)^2)</f>
        <v>#DIV/0!</v>
      </c>
      <c r="E3135" s="136">
        <f t="shared" si="481"/>
        <v>62480</v>
      </c>
      <c r="F3135" t="e">
        <f>SQRT(($C$5/2)^2-($C$5/2)^2*'(OLD) bottom seam length'!E3135^2/($C$6/2)^2)</f>
        <v>#DIV/0!</v>
      </c>
      <c r="H3135" s="136">
        <f t="shared" si="482"/>
        <v>62480</v>
      </c>
      <c r="I3135" t="e">
        <f>SQRT(($C$5/2)^2-($C$5/2)^2*'(OLD) bottom seam length'!H3135^2/($C$6/2)^2)</f>
        <v>#DIV/0!</v>
      </c>
      <c r="K3135" s="136">
        <f t="shared" si="483"/>
        <v>62480</v>
      </c>
      <c r="L3135" t="e">
        <f>SQRT(($C$5/2)^2-($C$5/2)^2*'(OLD) bottom seam length'!K3135^2/($C$6/2)^2)</f>
        <v>#DIV/0!</v>
      </c>
      <c r="O3135" s="136">
        <f t="shared" si="484"/>
        <v>62480</v>
      </c>
      <c r="P3135" t="b">
        <f t="shared" si="485"/>
        <v>0</v>
      </c>
      <c r="T3135" s="136">
        <f t="shared" si="486"/>
        <v>62460</v>
      </c>
      <c r="U3135" t="e">
        <f>SQRT(($U$6/2)^2-($U$6/2)^2*'(OLD) bottom seam length'!T3135^2/($U$7/2)^2)</f>
        <v>#VALUE!</v>
      </c>
      <c r="W3135" s="136">
        <f t="shared" si="487"/>
        <v>62460</v>
      </c>
      <c r="X3135" t="e">
        <f>SQRT(($U$6/2)^2-($U$6/2)^2*'(OLD) bottom seam length'!W3135^2/($U$7/2)^2)</f>
        <v>#VALUE!</v>
      </c>
      <c r="Z3135" s="136">
        <f t="shared" si="488"/>
        <v>62460</v>
      </c>
      <c r="AA3135" t="e">
        <f>SQRT(($U$6/2)^2-($U$6/2)^2*'(OLD) bottom seam length'!Z3135^2/($U$7/2)^2)</f>
        <v>#VALUE!</v>
      </c>
      <c r="AC3135" s="136">
        <f t="shared" si="489"/>
        <v>62460</v>
      </c>
      <c r="AD3135" t="e">
        <f>SQRT(($U$6/2)^2-($U$6/2)^2*'(OLD) bottom seam length'!AC3135^2/($U$7/2)^2)</f>
        <v>#VALUE!</v>
      </c>
    </row>
    <row r="3136" spans="2:30">
      <c r="B3136" s="136">
        <f t="shared" si="480"/>
        <v>62500</v>
      </c>
      <c r="C3136" t="e">
        <f>SQRT(($C$5/2)^2-($C$5/2)^2*'(OLD) bottom seam length'!B3136^2/($C$6/2)^2)</f>
        <v>#DIV/0!</v>
      </c>
      <c r="E3136" s="136">
        <f t="shared" si="481"/>
        <v>62500</v>
      </c>
      <c r="F3136" t="e">
        <f>SQRT(($C$5/2)^2-($C$5/2)^2*'(OLD) bottom seam length'!E3136^2/($C$6/2)^2)</f>
        <v>#DIV/0!</v>
      </c>
      <c r="H3136" s="136">
        <f t="shared" si="482"/>
        <v>62500</v>
      </c>
      <c r="I3136" t="e">
        <f>SQRT(($C$5/2)^2-($C$5/2)^2*'(OLD) bottom seam length'!H3136^2/($C$6/2)^2)</f>
        <v>#DIV/0!</v>
      </c>
      <c r="K3136" s="136">
        <f t="shared" si="483"/>
        <v>62500</v>
      </c>
      <c r="L3136" t="e">
        <f>SQRT(($C$5/2)^2-($C$5/2)^2*'(OLD) bottom seam length'!K3136^2/($C$6/2)^2)</f>
        <v>#DIV/0!</v>
      </c>
      <c r="O3136" s="136">
        <f t="shared" si="484"/>
        <v>62500</v>
      </c>
      <c r="P3136" t="b">
        <f t="shared" si="485"/>
        <v>0</v>
      </c>
      <c r="T3136" s="136">
        <f t="shared" si="486"/>
        <v>62480</v>
      </c>
      <c r="U3136" t="e">
        <f>SQRT(($U$6/2)^2-($U$6/2)^2*'(OLD) bottom seam length'!T3136^2/($U$7/2)^2)</f>
        <v>#VALUE!</v>
      </c>
      <c r="W3136" s="136">
        <f t="shared" si="487"/>
        <v>62480</v>
      </c>
      <c r="X3136" t="e">
        <f>SQRT(($U$6/2)^2-($U$6/2)^2*'(OLD) bottom seam length'!W3136^2/($U$7/2)^2)</f>
        <v>#VALUE!</v>
      </c>
      <c r="Z3136" s="136">
        <f t="shared" si="488"/>
        <v>62480</v>
      </c>
      <c r="AA3136" t="e">
        <f>SQRT(($U$6/2)^2-($U$6/2)^2*'(OLD) bottom seam length'!Z3136^2/($U$7/2)^2)</f>
        <v>#VALUE!</v>
      </c>
      <c r="AC3136" s="136">
        <f t="shared" si="489"/>
        <v>62480</v>
      </c>
      <c r="AD3136" t="e">
        <f>SQRT(($U$6/2)^2-($U$6/2)^2*'(OLD) bottom seam length'!AC3136^2/($U$7/2)^2)</f>
        <v>#VALUE!</v>
      </c>
    </row>
    <row r="3137" spans="2:30">
      <c r="B3137" s="136">
        <f t="shared" si="480"/>
        <v>62520</v>
      </c>
      <c r="C3137" t="e">
        <f>SQRT(($C$5/2)^2-($C$5/2)^2*'(OLD) bottom seam length'!B3137^2/($C$6/2)^2)</f>
        <v>#DIV/0!</v>
      </c>
      <c r="E3137" s="136">
        <f t="shared" si="481"/>
        <v>62520</v>
      </c>
      <c r="F3137" t="e">
        <f>SQRT(($C$5/2)^2-($C$5/2)^2*'(OLD) bottom seam length'!E3137^2/($C$6/2)^2)</f>
        <v>#DIV/0!</v>
      </c>
      <c r="H3137" s="136">
        <f t="shared" si="482"/>
        <v>62520</v>
      </c>
      <c r="I3137" t="e">
        <f>SQRT(($C$5/2)^2-($C$5/2)^2*'(OLD) bottom seam length'!H3137^2/($C$6/2)^2)</f>
        <v>#DIV/0!</v>
      </c>
      <c r="K3137" s="136">
        <f t="shared" si="483"/>
        <v>62520</v>
      </c>
      <c r="L3137" t="e">
        <f>SQRT(($C$5/2)^2-($C$5/2)^2*'(OLD) bottom seam length'!K3137^2/($C$6/2)^2)</f>
        <v>#DIV/0!</v>
      </c>
      <c r="O3137" s="136">
        <f t="shared" si="484"/>
        <v>62520</v>
      </c>
      <c r="P3137" t="b">
        <f t="shared" si="485"/>
        <v>0</v>
      </c>
      <c r="T3137" s="136">
        <f t="shared" si="486"/>
        <v>62500</v>
      </c>
      <c r="U3137" t="e">
        <f>SQRT(($U$6/2)^2-($U$6/2)^2*'(OLD) bottom seam length'!T3137^2/($U$7/2)^2)</f>
        <v>#VALUE!</v>
      </c>
      <c r="W3137" s="136">
        <f t="shared" si="487"/>
        <v>62500</v>
      </c>
      <c r="X3137" t="e">
        <f>SQRT(($U$6/2)^2-($U$6/2)^2*'(OLD) bottom seam length'!W3137^2/($U$7/2)^2)</f>
        <v>#VALUE!</v>
      </c>
      <c r="Z3137" s="136">
        <f t="shared" si="488"/>
        <v>62500</v>
      </c>
      <c r="AA3137" t="e">
        <f>SQRT(($U$6/2)^2-($U$6/2)^2*'(OLD) bottom seam length'!Z3137^2/($U$7/2)^2)</f>
        <v>#VALUE!</v>
      </c>
      <c r="AC3137" s="136">
        <f t="shared" si="489"/>
        <v>62500</v>
      </c>
      <c r="AD3137" t="e">
        <f>SQRT(($U$6/2)^2-($U$6/2)^2*'(OLD) bottom seam length'!AC3137^2/($U$7/2)^2)</f>
        <v>#VALUE!</v>
      </c>
    </row>
    <row r="3138" spans="2:30">
      <c r="B3138" s="136">
        <f t="shared" si="480"/>
        <v>62540</v>
      </c>
      <c r="C3138" t="e">
        <f>SQRT(($C$5/2)^2-($C$5/2)^2*'(OLD) bottom seam length'!B3138^2/($C$6/2)^2)</f>
        <v>#DIV/0!</v>
      </c>
      <c r="E3138" s="136">
        <f t="shared" si="481"/>
        <v>62540</v>
      </c>
      <c r="F3138" t="e">
        <f>SQRT(($C$5/2)^2-($C$5/2)^2*'(OLD) bottom seam length'!E3138^2/($C$6/2)^2)</f>
        <v>#DIV/0!</v>
      </c>
      <c r="H3138" s="136">
        <f t="shared" si="482"/>
        <v>62540</v>
      </c>
      <c r="I3138" t="e">
        <f>SQRT(($C$5/2)^2-($C$5/2)^2*'(OLD) bottom seam length'!H3138^2/($C$6/2)^2)</f>
        <v>#DIV/0!</v>
      </c>
      <c r="K3138" s="136">
        <f t="shared" si="483"/>
        <v>62540</v>
      </c>
      <c r="L3138" t="e">
        <f>SQRT(($C$5/2)^2-($C$5/2)^2*'(OLD) bottom seam length'!K3138^2/($C$6/2)^2)</f>
        <v>#DIV/0!</v>
      </c>
      <c r="O3138" s="136">
        <f t="shared" si="484"/>
        <v>62540</v>
      </c>
      <c r="P3138" t="b">
        <f t="shared" si="485"/>
        <v>0</v>
      </c>
      <c r="T3138" s="136">
        <f t="shared" si="486"/>
        <v>62520</v>
      </c>
      <c r="U3138" t="e">
        <f>SQRT(($U$6/2)^2-($U$6/2)^2*'(OLD) bottom seam length'!T3138^2/($U$7/2)^2)</f>
        <v>#VALUE!</v>
      </c>
      <c r="W3138" s="136">
        <f t="shared" si="487"/>
        <v>62520</v>
      </c>
      <c r="X3138" t="e">
        <f>SQRT(($U$6/2)^2-($U$6/2)^2*'(OLD) bottom seam length'!W3138^2/($U$7/2)^2)</f>
        <v>#VALUE!</v>
      </c>
      <c r="Z3138" s="136">
        <f t="shared" si="488"/>
        <v>62520</v>
      </c>
      <c r="AA3138" t="e">
        <f>SQRT(($U$6/2)^2-($U$6/2)^2*'(OLD) bottom seam length'!Z3138^2/($U$7/2)^2)</f>
        <v>#VALUE!</v>
      </c>
      <c r="AC3138" s="136">
        <f t="shared" si="489"/>
        <v>62520</v>
      </c>
      <c r="AD3138" t="e">
        <f>SQRT(($U$6/2)^2-($U$6/2)^2*'(OLD) bottom seam length'!AC3138^2/($U$7/2)^2)</f>
        <v>#VALUE!</v>
      </c>
    </row>
    <row r="3139" spans="2:30">
      <c r="B3139" s="136">
        <f t="shared" si="480"/>
        <v>62560</v>
      </c>
      <c r="C3139" t="e">
        <f>SQRT(($C$5/2)^2-($C$5/2)^2*'(OLD) bottom seam length'!B3139^2/($C$6/2)^2)</f>
        <v>#DIV/0!</v>
      </c>
      <c r="E3139" s="136">
        <f t="shared" si="481"/>
        <v>62560</v>
      </c>
      <c r="F3139" t="e">
        <f>SQRT(($C$5/2)^2-($C$5/2)^2*'(OLD) bottom seam length'!E3139^2/($C$6/2)^2)</f>
        <v>#DIV/0!</v>
      </c>
      <c r="H3139" s="136">
        <f t="shared" si="482"/>
        <v>62560</v>
      </c>
      <c r="I3139" t="e">
        <f>SQRT(($C$5/2)^2-($C$5/2)^2*'(OLD) bottom seam length'!H3139^2/($C$6/2)^2)</f>
        <v>#DIV/0!</v>
      </c>
      <c r="K3139" s="136">
        <f t="shared" si="483"/>
        <v>62560</v>
      </c>
      <c r="L3139" t="e">
        <f>SQRT(($C$5/2)^2-($C$5/2)^2*'(OLD) bottom seam length'!K3139^2/($C$6/2)^2)</f>
        <v>#DIV/0!</v>
      </c>
      <c r="O3139" s="136">
        <f t="shared" si="484"/>
        <v>62560</v>
      </c>
      <c r="P3139" t="b">
        <f t="shared" si="485"/>
        <v>0</v>
      </c>
      <c r="T3139" s="136">
        <f t="shared" si="486"/>
        <v>62540</v>
      </c>
      <c r="U3139" t="e">
        <f>SQRT(($U$6/2)^2-($U$6/2)^2*'(OLD) bottom seam length'!T3139^2/($U$7/2)^2)</f>
        <v>#VALUE!</v>
      </c>
      <c r="W3139" s="136">
        <f t="shared" si="487"/>
        <v>62540</v>
      </c>
      <c r="X3139" t="e">
        <f>SQRT(($U$6/2)^2-($U$6/2)^2*'(OLD) bottom seam length'!W3139^2/($U$7/2)^2)</f>
        <v>#VALUE!</v>
      </c>
      <c r="Z3139" s="136">
        <f t="shared" si="488"/>
        <v>62540</v>
      </c>
      <c r="AA3139" t="e">
        <f>SQRT(($U$6/2)^2-($U$6/2)^2*'(OLD) bottom seam length'!Z3139^2/($U$7/2)^2)</f>
        <v>#VALUE!</v>
      </c>
      <c r="AC3139" s="136">
        <f t="shared" si="489"/>
        <v>62540</v>
      </c>
      <c r="AD3139" t="e">
        <f>SQRT(($U$6/2)^2-($U$6/2)^2*'(OLD) bottom seam length'!AC3139^2/($U$7/2)^2)</f>
        <v>#VALUE!</v>
      </c>
    </row>
    <row r="3140" spans="2:30">
      <c r="B3140" s="136">
        <f t="shared" si="480"/>
        <v>62580</v>
      </c>
      <c r="C3140" t="e">
        <f>SQRT(($C$5/2)^2-($C$5/2)^2*'(OLD) bottom seam length'!B3140^2/($C$6/2)^2)</f>
        <v>#DIV/0!</v>
      </c>
      <c r="E3140" s="136">
        <f t="shared" si="481"/>
        <v>62580</v>
      </c>
      <c r="F3140" t="e">
        <f>SQRT(($C$5/2)^2-($C$5/2)^2*'(OLD) bottom seam length'!E3140^2/($C$6/2)^2)</f>
        <v>#DIV/0!</v>
      </c>
      <c r="H3140" s="136">
        <f t="shared" si="482"/>
        <v>62580</v>
      </c>
      <c r="I3140" t="e">
        <f>SQRT(($C$5/2)^2-($C$5/2)^2*'(OLD) bottom seam length'!H3140^2/($C$6/2)^2)</f>
        <v>#DIV/0!</v>
      </c>
      <c r="K3140" s="136">
        <f t="shared" si="483"/>
        <v>62580</v>
      </c>
      <c r="L3140" t="e">
        <f>SQRT(($C$5/2)^2-($C$5/2)^2*'(OLD) bottom seam length'!K3140^2/($C$6/2)^2)</f>
        <v>#DIV/0!</v>
      </c>
      <c r="O3140" s="136">
        <f t="shared" si="484"/>
        <v>62580</v>
      </c>
      <c r="P3140" t="b">
        <f t="shared" si="485"/>
        <v>0</v>
      </c>
      <c r="T3140" s="136">
        <f t="shared" si="486"/>
        <v>62560</v>
      </c>
      <c r="U3140" t="e">
        <f>SQRT(($U$6/2)^2-($U$6/2)^2*'(OLD) bottom seam length'!T3140^2/($U$7/2)^2)</f>
        <v>#VALUE!</v>
      </c>
      <c r="W3140" s="136">
        <f t="shared" si="487"/>
        <v>62560</v>
      </c>
      <c r="X3140" t="e">
        <f>SQRT(($U$6/2)^2-($U$6/2)^2*'(OLD) bottom seam length'!W3140^2/($U$7/2)^2)</f>
        <v>#VALUE!</v>
      </c>
      <c r="Z3140" s="136">
        <f t="shared" si="488"/>
        <v>62560</v>
      </c>
      <c r="AA3140" t="e">
        <f>SQRT(($U$6/2)^2-($U$6/2)^2*'(OLD) bottom seam length'!Z3140^2/($U$7/2)^2)</f>
        <v>#VALUE!</v>
      </c>
      <c r="AC3140" s="136">
        <f t="shared" si="489"/>
        <v>62560</v>
      </c>
      <c r="AD3140" t="e">
        <f>SQRT(($U$6/2)^2-($U$6/2)^2*'(OLD) bottom seam length'!AC3140^2/($U$7/2)^2)</f>
        <v>#VALUE!</v>
      </c>
    </row>
    <row r="3141" spans="2:30">
      <c r="B3141" s="136">
        <f t="shared" si="480"/>
        <v>62600</v>
      </c>
      <c r="C3141" t="e">
        <f>SQRT(($C$5/2)^2-($C$5/2)^2*'(OLD) bottom seam length'!B3141^2/($C$6/2)^2)</f>
        <v>#DIV/0!</v>
      </c>
      <c r="E3141" s="136">
        <f t="shared" si="481"/>
        <v>62600</v>
      </c>
      <c r="F3141" t="e">
        <f>SQRT(($C$5/2)^2-($C$5/2)^2*'(OLD) bottom seam length'!E3141^2/($C$6/2)^2)</f>
        <v>#DIV/0!</v>
      </c>
      <c r="H3141" s="136">
        <f t="shared" si="482"/>
        <v>62600</v>
      </c>
      <c r="I3141" t="e">
        <f>SQRT(($C$5/2)^2-($C$5/2)^2*'(OLD) bottom seam length'!H3141^2/($C$6/2)^2)</f>
        <v>#DIV/0!</v>
      </c>
      <c r="K3141" s="136">
        <f t="shared" si="483"/>
        <v>62600</v>
      </c>
      <c r="L3141" t="e">
        <f>SQRT(($C$5/2)^2-($C$5/2)^2*'(OLD) bottom seam length'!K3141^2/($C$6/2)^2)</f>
        <v>#DIV/0!</v>
      </c>
      <c r="O3141" s="136">
        <f t="shared" si="484"/>
        <v>62600</v>
      </c>
      <c r="P3141" t="b">
        <f t="shared" si="485"/>
        <v>0</v>
      </c>
      <c r="T3141" s="136">
        <f t="shared" si="486"/>
        <v>62580</v>
      </c>
      <c r="U3141" t="e">
        <f>SQRT(($U$6/2)^2-($U$6/2)^2*'(OLD) bottom seam length'!T3141^2/($U$7/2)^2)</f>
        <v>#VALUE!</v>
      </c>
      <c r="W3141" s="136">
        <f t="shared" si="487"/>
        <v>62580</v>
      </c>
      <c r="X3141" t="e">
        <f>SQRT(($U$6/2)^2-($U$6/2)^2*'(OLD) bottom seam length'!W3141^2/($U$7/2)^2)</f>
        <v>#VALUE!</v>
      </c>
      <c r="Z3141" s="136">
        <f t="shared" si="488"/>
        <v>62580</v>
      </c>
      <c r="AA3141" t="e">
        <f>SQRT(($U$6/2)^2-($U$6/2)^2*'(OLD) bottom seam length'!Z3141^2/($U$7/2)^2)</f>
        <v>#VALUE!</v>
      </c>
      <c r="AC3141" s="136">
        <f t="shared" si="489"/>
        <v>62580</v>
      </c>
      <c r="AD3141" t="e">
        <f>SQRT(($U$6/2)^2-($U$6/2)^2*'(OLD) bottom seam length'!AC3141^2/($U$7/2)^2)</f>
        <v>#VALUE!</v>
      </c>
    </row>
    <row r="3142" spans="2:30">
      <c r="B3142" s="136">
        <f t="shared" si="480"/>
        <v>62620</v>
      </c>
      <c r="C3142" t="e">
        <f>SQRT(($C$5/2)^2-($C$5/2)^2*'(OLD) bottom seam length'!B3142^2/($C$6/2)^2)</f>
        <v>#DIV/0!</v>
      </c>
      <c r="E3142" s="136">
        <f t="shared" si="481"/>
        <v>62620</v>
      </c>
      <c r="F3142" t="e">
        <f>SQRT(($C$5/2)^2-($C$5/2)^2*'(OLD) bottom seam length'!E3142^2/($C$6/2)^2)</f>
        <v>#DIV/0!</v>
      </c>
      <c r="H3142" s="136">
        <f t="shared" si="482"/>
        <v>62620</v>
      </c>
      <c r="I3142" t="e">
        <f>SQRT(($C$5/2)^2-($C$5/2)^2*'(OLD) bottom seam length'!H3142^2/($C$6/2)^2)</f>
        <v>#DIV/0!</v>
      </c>
      <c r="K3142" s="136">
        <f t="shared" si="483"/>
        <v>62620</v>
      </c>
      <c r="L3142" t="e">
        <f>SQRT(($C$5/2)^2-($C$5/2)^2*'(OLD) bottom seam length'!K3142^2/($C$6/2)^2)</f>
        <v>#DIV/0!</v>
      </c>
      <c r="O3142" s="136">
        <f t="shared" si="484"/>
        <v>62620</v>
      </c>
      <c r="P3142" t="b">
        <f t="shared" si="485"/>
        <v>0</v>
      </c>
      <c r="T3142" s="136">
        <f t="shared" si="486"/>
        <v>62600</v>
      </c>
      <c r="U3142" t="e">
        <f>SQRT(($U$6/2)^2-($U$6/2)^2*'(OLD) bottom seam length'!T3142^2/($U$7/2)^2)</f>
        <v>#VALUE!</v>
      </c>
      <c r="W3142" s="136">
        <f t="shared" si="487"/>
        <v>62600</v>
      </c>
      <c r="X3142" t="e">
        <f>SQRT(($U$6/2)^2-($U$6/2)^2*'(OLD) bottom seam length'!W3142^2/($U$7/2)^2)</f>
        <v>#VALUE!</v>
      </c>
      <c r="Z3142" s="136">
        <f t="shared" si="488"/>
        <v>62600</v>
      </c>
      <c r="AA3142" t="e">
        <f>SQRT(($U$6/2)^2-($U$6/2)^2*'(OLD) bottom seam length'!Z3142^2/($U$7/2)^2)</f>
        <v>#VALUE!</v>
      </c>
      <c r="AC3142" s="136">
        <f t="shared" si="489"/>
        <v>62600</v>
      </c>
      <c r="AD3142" t="e">
        <f>SQRT(($U$6/2)^2-($U$6/2)^2*'(OLD) bottom seam length'!AC3142^2/($U$7/2)^2)</f>
        <v>#VALUE!</v>
      </c>
    </row>
    <row r="3143" spans="2:30">
      <c r="B3143" s="136">
        <f t="shared" si="480"/>
        <v>62640</v>
      </c>
      <c r="C3143" t="e">
        <f>SQRT(($C$5/2)^2-($C$5/2)^2*'(OLD) bottom seam length'!B3143^2/($C$6/2)^2)</f>
        <v>#DIV/0!</v>
      </c>
      <c r="E3143" s="136">
        <f t="shared" si="481"/>
        <v>62640</v>
      </c>
      <c r="F3143" t="e">
        <f>SQRT(($C$5/2)^2-($C$5/2)^2*'(OLD) bottom seam length'!E3143^2/($C$6/2)^2)</f>
        <v>#DIV/0!</v>
      </c>
      <c r="H3143" s="136">
        <f t="shared" si="482"/>
        <v>62640</v>
      </c>
      <c r="I3143" t="e">
        <f>SQRT(($C$5/2)^2-($C$5/2)^2*'(OLD) bottom seam length'!H3143^2/($C$6/2)^2)</f>
        <v>#DIV/0!</v>
      </c>
      <c r="K3143" s="136">
        <f t="shared" si="483"/>
        <v>62640</v>
      </c>
      <c r="L3143" t="e">
        <f>SQRT(($C$5/2)^2-($C$5/2)^2*'(OLD) bottom seam length'!K3143^2/($C$6/2)^2)</f>
        <v>#DIV/0!</v>
      </c>
      <c r="O3143" s="136">
        <f t="shared" si="484"/>
        <v>62640</v>
      </c>
      <c r="P3143" t="b">
        <f t="shared" si="485"/>
        <v>0</v>
      </c>
      <c r="T3143" s="136">
        <f t="shared" si="486"/>
        <v>62620</v>
      </c>
      <c r="U3143" t="e">
        <f>SQRT(($U$6/2)^2-($U$6/2)^2*'(OLD) bottom seam length'!T3143^2/($U$7/2)^2)</f>
        <v>#VALUE!</v>
      </c>
      <c r="W3143" s="136">
        <f t="shared" si="487"/>
        <v>62620</v>
      </c>
      <c r="X3143" t="e">
        <f>SQRT(($U$6/2)^2-($U$6/2)^2*'(OLD) bottom seam length'!W3143^2/($U$7/2)^2)</f>
        <v>#VALUE!</v>
      </c>
      <c r="Z3143" s="136">
        <f t="shared" si="488"/>
        <v>62620</v>
      </c>
      <c r="AA3143" t="e">
        <f>SQRT(($U$6/2)^2-($U$6/2)^2*'(OLD) bottom seam length'!Z3143^2/($U$7/2)^2)</f>
        <v>#VALUE!</v>
      </c>
      <c r="AC3143" s="136">
        <f t="shared" si="489"/>
        <v>62620</v>
      </c>
      <c r="AD3143" t="e">
        <f>SQRT(($U$6/2)^2-($U$6/2)^2*'(OLD) bottom seam length'!AC3143^2/($U$7/2)^2)</f>
        <v>#VALUE!</v>
      </c>
    </row>
    <row r="3144" spans="2:30">
      <c r="B3144" s="136">
        <f t="shared" si="480"/>
        <v>62660</v>
      </c>
      <c r="C3144" t="e">
        <f>SQRT(($C$5/2)^2-($C$5/2)^2*'(OLD) bottom seam length'!B3144^2/($C$6/2)^2)</f>
        <v>#DIV/0!</v>
      </c>
      <c r="E3144" s="136">
        <f t="shared" si="481"/>
        <v>62660</v>
      </c>
      <c r="F3144" t="e">
        <f>SQRT(($C$5/2)^2-($C$5/2)^2*'(OLD) bottom seam length'!E3144^2/($C$6/2)^2)</f>
        <v>#DIV/0!</v>
      </c>
      <c r="H3144" s="136">
        <f t="shared" si="482"/>
        <v>62660</v>
      </c>
      <c r="I3144" t="e">
        <f>SQRT(($C$5/2)^2-($C$5/2)^2*'(OLD) bottom seam length'!H3144^2/($C$6/2)^2)</f>
        <v>#DIV/0!</v>
      </c>
      <c r="K3144" s="136">
        <f t="shared" si="483"/>
        <v>62660</v>
      </c>
      <c r="L3144" t="e">
        <f>SQRT(($C$5/2)^2-($C$5/2)^2*'(OLD) bottom seam length'!K3144^2/($C$6/2)^2)</f>
        <v>#DIV/0!</v>
      </c>
      <c r="O3144" s="136">
        <f t="shared" si="484"/>
        <v>62660</v>
      </c>
      <c r="P3144" t="b">
        <f t="shared" si="485"/>
        <v>0</v>
      </c>
      <c r="T3144" s="136">
        <f t="shared" si="486"/>
        <v>62640</v>
      </c>
      <c r="U3144" t="e">
        <f>SQRT(($U$6/2)^2-($U$6/2)^2*'(OLD) bottom seam length'!T3144^2/($U$7/2)^2)</f>
        <v>#VALUE!</v>
      </c>
      <c r="W3144" s="136">
        <f t="shared" si="487"/>
        <v>62640</v>
      </c>
      <c r="X3144" t="e">
        <f>SQRT(($U$6/2)^2-($U$6/2)^2*'(OLD) bottom seam length'!W3144^2/($U$7/2)^2)</f>
        <v>#VALUE!</v>
      </c>
      <c r="Z3144" s="136">
        <f t="shared" si="488"/>
        <v>62640</v>
      </c>
      <c r="AA3144" t="e">
        <f>SQRT(($U$6/2)^2-($U$6/2)^2*'(OLD) bottom seam length'!Z3144^2/($U$7/2)^2)</f>
        <v>#VALUE!</v>
      </c>
      <c r="AC3144" s="136">
        <f t="shared" si="489"/>
        <v>62640</v>
      </c>
      <c r="AD3144" t="e">
        <f>SQRT(($U$6/2)^2-($U$6/2)^2*'(OLD) bottom seam length'!AC3144^2/($U$7/2)^2)</f>
        <v>#VALUE!</v>
      </c>
    </row>
    <row r="3145" spans="2:30">
      <c r="B3145" s="136">
        <f t="shared" si="480"/>
        <v>62680</v>
      </c>
      <c r="C3145" t="e">
        <f>SQRT(($C$5/2)^2-($C$5/2)^2*'(OLD) bottom seam length'!B3145^2/($C$6/2)^2)</f>
        <v>#DIV/0!</v>
      </c>
      <c r="E3145" s="136">
        <f t="shared" si="481"/>
        <v>62680</v>
      </c>
      <c r="F3145" t="e">
        <f>SQRT(($C$5/2)^2-($C$5/2)^2*'(OLD) bottom seam length'!E3145^2/($C$6/2)^2)</f>
        <v>#DIV/0!</v>
      </c>
      <c r="H3145" s="136">
        <f t="shared" si="482"/>
        <v>62680</v>
      </c>
      <c r="I3145" t="e">
        <f>SQRT(($C$5/2)^2-($C$5/2)^2*'(OLD) bottom seam length'!H3145^2/($C$6/2)^2)</f>
        <v>#DIV/0!</v>
      </c>
      <c r="K3145" s="136">
        <f t="shared" si="483"/>
        <v>62680</v>
      </c>
      <c r="L3145" t="e">
        <f>SQRT(($C$5/2)^2-($C$5/2)^2*'(OLD) bottom seam length'!K3145^2/($C$6/2)^2)</f>
        <v>#DIV/0!</v>
      </c>
      <c r="O3145" s="136">
        <f t="shared" si="484"/>
        <v>62680</v>
      </c>
      <c r="P3145" t="b">
        <f t="shared" si="485"/>
        <v>0</v>
      </c>
      <c r="T3145" s="136">
        <f t="shared" si="486"/>
        <v>62660</v>
      </c>
      <c r="U3145" t="e">
        <f>SQRT(($U$6/2)^2-($U$6/2)^2*'(OLD) bottom seam length'!T3145^2/($U$7/2)^2)</f>
        <v>#VALUE!</v>
      </c>
      <c r="W3145" s="136">
        <f t="shared" si="487"/>
        <v>62660</v>
      </c>
      <c r="X3145" t="e">
        <f>SQRT(($U$6/2)^2-($U$6/2)^2*'(OLD) bottom seam length'!W3145^2/($U$7/2)^2)</f>
        <v>#VALUE!</v>
      </c>
      <c r="Z3145" s="136">
        <f t="shared" si="488"/>
        <v>62660</v>
      </c>
      <c r="AA3145" t="e">
        <f>SQRT(($U$6/2)^2-($U$6/2)^2*'(OLD) bottom seam length'!Z3145^2/($U$7/2)^2)</f>
        <v>#VALUE!</v>
      </c>
      <c r="AC3145" s="136">
        <f t="shared" si="489"/>
        <v>62660</v>
      </c>
      <c r="AD3145" t="e">
        <f>SQRT(($U$6/2)^2-($U$6/2)^2*'(OLD) bottom seam length'!AC3145^2/($U$7/2)^2)</f>
        <v>#VALUE!</v>
      </c>
    </row>
    <row r="3146" spans="2:30">
      <c r="B3146" s="136">
        <f t="shared" si="480"/>
        <v>62700</v>
      </c>
      <c r="C3146" t="e">
        <f>SQRT(($C$5/2)^2-($C$5/2)^2*'(OLD) bottom seam length'!B3146^2/($C$6/2)^2)</f>
        <v>#DIV/0!</v>
      </c>
      <c r="E3146" s="136">
        <f t="shared" si="481"/>
        <v>62700</v>
      </c>
      <c r="F3146" t="e">
        <f>SQRT(($C$5/2)^2-($C$5/2)^2*'(OLD) bottom seam length'!E3146^2/($C$6/2)^2)</f>
        <v>#DIV/0!</v>
      </c>
      <c r="H3146" s="136">
        <f t="shared" si="482"/>
        <v>62700</v>
      </c>
      <c r="I3146" t="e">
        <f>SQRT(($C$5/2)^2-($C$5/2)^2*'(OLD) bottom seam length'!H3146^2/($C$6/2)^2)</f>
        <v>#DIV/0!</v>
      </c>
      <c r="K3146" s="136">
        <f t="shared" si="483"/>
        <v>62700</v>
      </c>
      <c r="L3146" t="e">
        <f>SQRT(($C$5/2)^2-($C$5/2)^2*'(OLD) bottom seam length'!K3146^2/($C$6/2)^2)</f>
        <v>#DIV/0!</v>
      </c>
      <c r="O3146" s="136">
        <f t="shared" si="484"/>
        <v>62700</v>
      </c>
      <c r="P3146" t="b">
        <f t="shared" si="485"/>
        <v>0</v>
      </c>
      <c r="T3146" s="136">
        <f t="shared" si="486"/>
        <v>62680</v>
      </c>
      <c r="U3146" t="e">
        <f>SQRT(($U$6/2)^2-($U$6/2)^2*'(OLD) bottom seam length'!T3146^2/($U$7/2)^2)</f>
        <v>#VALUE!</v>
      </c>
      <c r="W3146" s="136">
        <f t="shared" si="487"/>
        <v>62680</v>
      </c>
      <c r="X3146" t="e">
        <f>SQRT(($U$6/2)^2-($U$6/2)^2*'(OLD) bottom seam length'!W3146^2/($U$7/2)^2)</f>
        <v>#VALUE!</v>
      </c>
      <c r="Z3146" s="136">
        <f t="shared" si="488"/>
        <v>62680</v>
      </c>
      <c r="AA3146" t="e">
        <f>SQRT(($U$6/2)^2-($U$6/2)^2*'(OLD) bottom seam length'!Z3146^2/($U$7/2)^2)</f>
        <v>#VALUE!</v>
      </c>
      <c r="AC3146" s="136">
        <f t="shared" si="489"/>
        <v>62680</v>
      </c>
      <c r="AD3146" t="e">
        <f>SQRT(($U$6/2)^2-($U$6/2)^2*'(OLD) bottom seam length'!AC3146^2/($U$7/2)^2)</f>
        <v>#VALUE!</v>
      </c>
    </row>
    <row r="3147" spans="2:30">
      <c r="B3147" s="136">
        <f t="shared" si="480"/>
        <v>62720</v>
      </c>
      <c r="C3147" t="e">
        <f>SQRT(($C$5/2)^2-($C$5/2)^2*'(OLD) bottom seam length'!B3147^2/($C$6/2)^2)</f>
        <v>#DIV/0!</v>
      </c>
      <c r="E3147" s="136">
        <f t="shared" si="481"/>
        <v>62720</v>
      </c>
      <c r="F3147" t="e">
        <f>SQRT(($C$5/2)^2-($C$5/2)^2*'(OLD) bottom seam length'!E3147^2/($C$6/2)^2)</f>
        <v>#DIV/0!</v>
      </c>
      <c r="H3147" s="136">
        <f t="shared" si="482"/>
        <v>62720</v>
      </c>
      <c r="I3147" t="e">
        <f>SQRT(($C$5/2)^2-($C$5/2)^2*'(OLD) bottom seam length'!H3147^2/($C$6/2)^2)</f>
        <v>#DIV/0!</v>
      </c>
      <c r="K3147" s="136">
        <f t="shared" si="483"/>
        <v>62720</v>
      </c>
      <c r="L3147" t="e">
        <f>SQRT(($C$5/2)^2-($C$5/2)^2*'(OLD) bottom seam length'!K3147^2/($C$6/2)^2)</f>
        <v>#DIV/0!</v>
      </c>
      <c r="O3147" s="136">
        <f t="shared" si="484"/>
        <v>62720</v>
      </c>
      <c r="P3147" t="b">
        <f t="shared" si="485"/>
        <v>0</v>
      </c>
      <c r="T3147" s="136">
        <f t="shared" si="486"/>
        <v>62700</v>
      </c>
      <c r="U3147" t="e">
        <f>SQRT(($U$6/2)^2-($U$6/2)^2*'(OLD) bottom seam length'!T3147^2/($U$7/2)^2)</f>
        <v>#VALUE!</v>
      </c>
      <c r="W3147" s="136">
        <f t="shared" si="487"/>
        <v>62700</v>
      </c>
      <c r="X3147" t="e">
        <f>SQRT(($U$6/2)^2-($U$6/2)^2*'(OLD) bottom seam length'!W3147^2/($U$7/2)^2)</f>
        <v>#VALUE!</v>
      </c>
      <c r="Z3147" s="136">
        <f t="shared" si="488"/>
        <v>62700</v>
      </c>
      <c r="AA3147" t="e">
        <f>SQRT(($U$6/2)^2-($U$6/2)^2*'(OLD) bottom seam length'!Z3147^2/($U$7/2)^2)</f>
        <v>#VALUE!</v>
      </c>
      <c r="AC3147" s="136">
        <f t="shared" si="489"/>
        <v>62700</v>
      </c>
      <c r="AD3147" t="e">
        <f>SQRT(($U$6/2)^2-($U$6/2)^2*'(OLD) bottom seam length'!AC3147^2/($U$7/2)^2)</f>
        <v>#VALUE!</v>
      </c>
    </row>
    <row r="3148" spans="2:30">
      <c r="B3148" s="136">
        <f t="shared" ref="B3148:B3211" si="490">B3147+$C$7</f>
        <v>62740</v>
      </c>
      <c r="C3148" t="e">
        <f>SQRT(($C$5/2)^2-($C$5/2)^2*'(OLD) bottom seam length'!B3148^2/($C$6/2)^2)</f>
        <v>#DIV/0!</v>
      </c>
      <c r="E3148" s="136">
        <f t="shared" ref="E3148:E3211" si="491">E3147+$C$7</f>
        <v>62740</v>
      </c>
      <c r="F3148" t="e">
        <f>SQRT(($C$5/2)^2-($C$5/2)^2*'(OLD) bottom seam length'!E3148^2/($C$6/2)^2)</f>
        <v>#DIV/0!</v>
      </c>
      <c r="H3148" s="136">
        <f t="shared" ref="H3148:H3211" si="492">H3147+$C$7</f>
        <v>62740</v>
      </c>
      <c r="I3148" t="e">
        <f>SQRT(($C$5/2)^2-($C$5/2)^2*'(OLD) bottom seam length'!H3148^2/($C$6/2)^2)</f>
        <v>#DIV/0!</v>
      </c>
      <c r="K3148" s="136">
        <f t="shared" ref="K3148:K3211" si="493">K3147+$C$7</f>
        <v>62740</v>
      </c>
      <c r="L3148" t="e">
        <f>SQRT(($C$5/2)^2-($C$5/2)^2*'(OLD) bottom seam length'!K3148^2/($C$6/2)^2)</f>
        <v>#DIV/0!</v>
      </c>
      <c r="O3148" s="136">
        <f t="shared" ref="O3148:O3211" si="494">O3147+$C$7</f>
        <v>62740</v>
      </c>
      <c r="P3148" t="b">
        <f t="shared" ref="P3148:P3211" si="495">IF(O3148&lt;=$P$6,$P$5)</f>
        <v>0</v>
      </c>
      <c r="T3148" s="136">
        <f t="shared" si="486"/>
        <v>62720</v>
      </c>
      <c r="U3148" t="e">
        <f>SQRT(($U$6/2)^2-($U$6/2)^2*'(OLD) bottom seam length'!T3148^2/($U$7/2)^2)</f>
        <v>#VALUE!</v>
      </c>
      <c r="W3148" s="136">
        <f t="shared" si="487"/>
        <v>62720</v>
      </c>
      <c r="X3148" t="e">
        <f>SQRT(($U$6/2)^2-($U$6/2)^2*'(OLD) bottom seam length'!W3148^2/($U$7/2)^2)</f>
        <v>#VALUE!</v>
      </c>
      <c r="Z3148" s="136">
        <f t="shared" si="488"/>
        <v>62720</v>
      </c>
      <c r="AA3148" t="e">
        <f>SQRT(($U$6/2)^2-($U$6/2)^2*'(OLD) bottom seam length'!Z3148^2/($U$7/2)^2)</f>
        <v>#VALUE!</v>
      </c>
      <c r="AC3148" s="136">
        <f t="shared" si="489"/>
        <v>62720</v>
      </c>
      <c r="AD3148" t="e">
        <f>SQRT(($U$6/2)^2-($U$6/2)^2*'(OLD) bottom seam length'!AC3148^2/($U$7/2)^2)</f>
        <v>#VALUE!</v>
      </c>
    </row>
    <row r="3149" spans="2:30">
      <c r="B3149" s="136">
        <f t="shared" si="490"/>
        <v>62760</v>
      </c>
      <c r="C3149" t="e">
        <f>SQRT(($C$5/2)^2-($C$5/2)^2*'(OLD) bottom seam length'!B3149^2/($C$6/2)^2)</f>
        <v>#DIV/0!</v>
      </c>
      <c r="E3149" s="136">
        <f t="shared" si="491"/>
        <v>62760</v>
      </c>
      <c r="F3149" t="e">
        <f>SQRT(($C$5/2)^2-($C$5/2)^2*'(OLD) bottom seam length'!E3149^2/($C$6/2)^2)</f>
        <v>#DIV/0!</v>
      </c>
      <c r="H3149" s="136">
        <f t="shared" si="492"/>
        <v>62760</v>
      </c>
      <c r="I3149" t="e">
        <f>SQRT(($C$5/2)^2-($C$5/2)^2*'(OLD) bottom seam length'!H3149^2/($C$6/2)^2)</f>
        <v>#DIV/0!</v>
      </c>
      <c r="K3149" s="136">
        <f t="shared" si="493"/>
        <v>62760</v>
      </c>
      <c r="L3149" t="e">
        <f>SQRT(($C$5/2)^2-($C$5/2)^2*'(OLD) bottom seam length'!K3149^2/($C$6/2)^2)</f>
        <v>#DIV/0!</v>
      </c>
      <c r="O3149" s="136">
        <f t="shared" si="494"/>
        <v>62760</v>
      </c>
      <c r="P3149" t="b">
        <f t="shared" si="495"/>
        <v>0</v>
      </c>
      <c r="T3149" s="136">
        <f t="shared" ref="T3149:T3212" si="496">T3148+$C$7</f>
        <v>62740</v>
      </c>
      <c r="U3149" t="e">
        <f>SQRT(($U$6/2)^2-($U$6/2)^2*'(OLD) bottom seam length'!T3149^2/($U$7/2)^2)</f>
        <v>#VALUE!</v>
      </c>
      <c r="W3149" s="136">
        <f t="shared" ref="W3149:W3212" si="497">W3148+$C$7</f>
        <v>62740</v>
      </c>
      <c r="X3149" t="e">
        <f>SQRT(($U$6/2)^2-($U$6/2)^2*'(OLD) bottom seam length'!W3149^2/($U$7/2)^2)</f>
        <v>#VALUE!</v>
      </c>
      <c r="Z3149" s="136">
        <f t="shared" ref="Z3149:Z3212" si="498">Z3148+$C$7</f>
        <v>62740</v>
      </c>
      <c r="AA3149" t="e">
        <f>SQRT(($U$6/2)^2-($U$6/2)^2*'(OLD) bottom seam length'!Z3149^2/($U$7/2)^2)</f>
        <v>#VALUE!</v>
      </c>
      <c r="AC3149" s="136">
        <f t="shared" ref="AC3149:AC3212" si="499">AC3148+$C$7</f>
        <v>62740</v>
      </c>
      <c r="AD3149" t="e">
        <f>SQRT(($U$6/2)^2-($U$6/2)^2*'(OLD) bottom seam length'!AC3149^2/($U$7/2)^2)</f>
        <v>#VALUE!</v>
      </c>
    </row>
    <row r="3150" spans="2:30">
      <c r="B3150" s="136">
        <f t="shared" si="490"/>
        <v>62780</v>
      </c>
      <c r="C3150" t="e">
        <f>SQRT(($C$5/2)^2-($C$5/2)^2*'(OLD) bottom seam length'!B3150^2/($C$6/2)^2)</f>
        <v>#DIV/0!</v>
      </c>
      <c r="E3150" s="136">
        <f t="shared" si="491"/>
        <v>62780</v>
      </c>
      <c r="F3150" t="e">
        <f>SQRT(($C$5/2)^2-($C$5/2)^2*'(OLD) bottom seam length'!E3150^2/($C$6/2)^2)</f>
        <v>#DIV/0!</v>
      </c>
      <c r="H3150" s="136">
        <f t="shared" si="492"/>
        <v>62780</v>
      </c>
      <c r="I3150" t="e">
        <f>SQRT(($C$5/2)^2-($C$5/2)^2*'(OLD) bottom seam length'!H3150^2/($C$6/2)^2)</f>
        <v>#DIV/0!</v>
      </c>
      <c r="K3150" s="136">
        <f t="shared" si="493"/>
        <v>62780</v>
      </c>
      <c r="L3150" t="e">
        <f>SQRT(($C$5/2)^2-($C$5/2)^2*'(OLD) bottom seam length'!K3150^2/($C$6/2)^2)</f>
        <v>#DIV/0!</v>
      </c>
      <c r="O3150" s="136">
        <f t="shared" si="494"/>
        <v>62780</v>
      </c>
      <c r="P3150" t="b">
        <f t="shared" si="495"/>
        <v>0</v>
      </c>
      <c r="T3150" s="136">
        <f t="shared" si="496"/>
        <v>62760</v>
      </c>
      <c r="U3150" t="e">
        <f>SQRT(($U$6/2)^2-($U$6/2)^2*'(OLD) bottom seam length'!T3150^2/($U$7/2)^2)</f>
        <v>#VALUE!</v>
      </c>
      <c r="W3150" s="136">
        <f t="shared" si="497"/>
        <v>62760</v>
      </c>
      <c r="X3150" t="e">
        <f>SQRT(($U$6/2)^2-($U$6/2)^2*'(OLD) bottom seam length'!W3150^2/($U$7/2)^2)</f>
        <v>#VALUE!</v>
      </c>
      <c r="Z3150" s="136">
        <f t="shared" si="498"/>
        <v>62760</v>
      </c>
      <c r="AA3150" t="e">
        <f>SQRT(($U$6/2)^2-($U$6/2)^2*'(OLD) bottom seam length'!Z3150^2/($U$7/2)^2)</f>
        <v>#VALUE!</v>
      </c>
      <c r="AC3150" s="136">
        <f t="shared" si="499"/>
        <v>62760</v>
      </c>
      <c r="AD3150" t="e">
        <f>SQRT(($U$6/2)^2-($U$6/2)^2*'(OLD) bottom seam length'!AC3150^2/($U$7/2)^2)</f>
        <v>#VALUE!</v>
      </c>
    </row>
    <row r="3151" spans="2:30">
      <c r="B3151" s="136">
        <f t="shared" si="490"/>
        <v>62800</v>
      </c>
      <c r="C3151" t="e">
        <f>SQRT(($C$5/2)^2-($C$5/2)^2*'(OLD) bottom seam length'!B3151^2/($C$6/2)^2)</f>
        <v>#DIV/0!</v>
      </c>
      <c r="E3151" s="136">
        <f t="shared" si="491"/>
        <v>62800</v>
      </c>
      <c r="F3151" t="e">
        <f>SQRT(($C$5/2)^2-($C$5/2)^2*'(OLD) bottom seam length'!E3151^2/($C$6/2)^2)</f>
        <v>#DIV/0!</v>
      </c>
      <c r="H3151" s="136">
        <f t="shared" si="492"/>
        <v>62800</v>
      </c>
      <c r="I3151" t="e">
        <f>SQRT(($C$5/2)^2-($C$5/2)^2*'(OLD) bottom seam length'!H3151^2/($C$6/2)^2)</f>
        <v>#DIV/0!</v>
      </c>
      <c r="K3151" s="136">
        <f t="shared" si="493"/>
        <v>62800</v>
      </c>
      <c r="L3151" t="e">
        <f>SQRT(($C$5/2)^2-($C$5/2)^2*'(OLD) bottom seam length'!K3151^2/($C$6/2)^2)</f>
        <v>#DIV/0!</v>
      </c>
      <c r="O3151" s="136">
        <f t="shared" si="494"/>
        <v>62800</v>
      </c>
      <c r="P3151" t="b">
        <f t="shared" si="495"/>
        <v>0</v>
      </c>
      <c r="T3151" s="136">
        <f t="shared" si="496"/>
        <v>62780</v>
      </c>
      <c r="U3151" t="e">
        <f>SQRT(($U$6/2)^2-($U$6/2)^2*'(OLD) bottom seam length'!T3151^2/($U$7/2)^2)</f>
        <v>#VALUE!</v>
      </c>
      <c r="W3151" s="136">
        <f t="shared" si="497"/>
        <v>62780</v>
      </c>
      <c r="X3151" t="e">
        <f>SQRT(($U$6/2)^2-($U$6/2)^2*'(OLD) bottom seam length'!W3151^2/($U$7/2)^2)</f>
        <v>#VALUE!</v>
      </c>
      <c r="Z3151" s="136">
        <f t="shared" si="498"/>
        <v>62780</v>
      </c>
      <c r="AA3151" t="e">
        <f>SQRT(($U$6/2)^2-($U$6/2)^2*'(OLD) bottom seam length'!Z3151^2/($U$7/2)^2)</f>
        <v>#VALUE!</v>
      </c>
      <c r="AC3151" s="136">
        <f t="shared" si="499"/>
        <v>62780</v>
      </c>
      <c r="AD3151" t="e">
        <f>SQRT(($U$6/2)^2-($U$6/2)^2*'(OLD) bottom seam length'!AC3151^2/($U$7/2)^2)</f>
        <v>#VALUE!</v>
      </c>
    </row>
    <row r="3152" spans="2:30">
      <c r="B3152" s="136">
        <f t="shared" si="490"/>
        <v>62820</v>
      </c>
      <c r="C3152" t="e">
        <f>SQRT(($C$5/2)^2-($C$5/2)^2*'(OLD) bottom seam length'!B3152^2/($C$6/2)^2)</f>
        <v>#DIV/0!</v>
      </c>
      <c r="E3152" s="136">
        <f t="shared" si="491"/>
        <v>62820</v>
      </c>
      <c r="F3152" t="e">
        <f>SQRT(($C$5/2)^2-($C$5/2)^2*'(OLD) bottom seam length'!E3152^2/($C$6/2)^2)</f>
        <v>#DIV/0!</v>
      </c>
      <c r="H3152" s="136">
        <f t="shared" si="492"/>
        <v>62820</v>
      </c>
      <c r="I3152" t="e">
        <f>SQRT(($C$5/2)^2-($C$5/2)^2*'(OLD) bottom seam length'!H3152^2/($C$6/2)^2)</f>
        <v>#DIV/0!</v>
      </c>
      <c r="K3152" s="136">
        <f t="shared" si="493"/>
        <v>62820</v>
      </c>
      <c r="L3152" t="e">
        <f>SQRT(($C$5/2)^2-($C$5/2)^2*'(OLD) bottom seam length'!K3152^2/($C$6/2)^2)</f>
        <v>#DIV/0!</v>
      </c>
      <c r="O3152" s="136">
        <f t="shared" si="494"/>
        <v>62820</v>
      </c>
      <c r="P3152" t="b">
        <f t="shared" si="495"/>
        <v>0</v>
      </c>
      <c r="T3152" s="136">
        <f t="shared" si="496"/>
        <v>62800</v>
      </c>
      <c r="U3152" t="e">
        <f>SQRT(($U$6/2)^2-($U$6/2)^2*'(OLD) bottom seam length'!T3152^2/($U$7/2)^2)</f>
        <v>#VALUE!</v>
      </c>
      <c r="W3152" s="136">
        <f t="shared" si="497"/>
        <v>62800</v>
      </c>
      <c r="X3152" t="e">
        <f>SQRT(($U$6/2)^2-($U$6/2)^2*'(OLD) bottom seam length'!W3152^2/($U$7/2)^2)</f>
        <v>#VALUE!</v>
      </c>
      <c r="Z3152" s="136">
        <f t="shared" si="498"/>
        <v>62800</v>
      </c>
      <c r="AA3152" t="e">
        <f>SQRT(($U$6/2)^2-($U$6/2)^2*'(OLD) bottom seam length'!Z3152^2/($U$7/2)^2)</f>
        <v>#VALUE!</v>
      </c>
      <c r="AC3152" s="136">
        <f t="shared" si="499"/>
        <v>62800</v>
      </c>
      <c r="AD3152" t="e">
        <f>SQRT(($U$6/2)^2-($U$6/2)^2*'(OLD) bottom seam length'!AC3152^2/($U$7/2)^2)</f>
        <v>#VALUE!</v>
      </c>
    </row>
    <row r="3153" spans="2:30">
      <c r="B3153" s="136">
        <f t="shared" si="490"/>
        <v>62840</v>
      </c>
      <c r="C3153" t="e">
        <f>SQRT(($C$5/2)^2-($C$5/2)^2*'(OLD) bottom seam length'!B3153^2/($C$6/2)^2)</f>
        <v>#DIV/0!</v>
      </c>
      <c r="E3153" s="136">
        <f t="shared" si="491"/>
        <v>62840</v>
      </c>
      <c r="F3153" t="e">
        <f>SQRT(($C$5/2)^2-($C$5/2)^2*'(OLD) bottom seam length'!E3153^2/($C$6/2)^2)</f>
        <v>#DIV/0!</v>
      </c>
      <c r="H3153" s="136">
        <f t="shared" si="492"/>
        <v>62840</v>
      </c>
      <c r="I3153" t="e">
        <f>SQRT(($C$5/2)^2-($C$5/2)^2*'(OLD) bottom seam length'!H3153^2/($C$6/2)^2)</f>
        <v>#DIV/0!</v>
      </c>
      <c r="K3153" s="136">
        <f t="shared" si="493"/>
        <v>62840</v>
      </c>
      <c r="L3153" t="e">
        <f>SQRT(($C$5/2)^2-($C$5/2)^2*'(OLD) bottom seam length'!K3153^2/($C$6/2)^2)</f>
        <v>#DIV/0!</v>
      </c>
      <c r="O3153" s="136">
        <f t="shared" si="494"/>
        <v>62840</v>
      </c>
      <c r="P3153" t="b">
        <f t="shared" si="495"/>
        <v>0</v>
      </c>
      <c r="T3153" s="136">
        <f t="shared" si="496"/>
        <v>62820</v>
      </c>
      <c r="U3153" t="e">
        <f>SQRT(($U$6/2)^2-($U$6/2)^2*'(OLD) bottom seam length'!T3153^2/($U$7/2)^2)</f>
        <v>#VALUE!</v>
      </c>
      <c r="W3153" s="136">
        <f t="shared" si="497"/>
        <v>62820</v>
      </c>
      <c r="X3153" t="e">
        <f>SQRT(($U$6/2)^2-($U$6/2)^2*'(OLD) bottom seam length'!W3153^2/($U$7/2)^2)</f>
        <v>#VALUE!</v>
      </c>
      <c r="Z3153" s="136">
        <f t="shared" si="498"/>
        <v>62820</v>
      </c>
      <c r="AA3153" t="e">
        <f>SQRT(($U$6/2)^2-($U$6/2)^2*'(OLD) bottom seam length'!Z3153^2/($U$7/2)^2)</f>
        <v>#VALUE!</v>
      </c>
      <c r="AC3153" s="136">
        <f t="shared" si="499"/>
        <v>62820</v>
      </c>
      <c r="AD3153" t="e">
        <f>SQRT(($U$6/2)^2-($U$6/2)^2*'(OLD) bottom seam length'!AC3153^2/($U$7/2)^2)</f>
        <v>#VALUE!</v>
      </c>
    </row>
    <row r="3154" spans="2:30">
      <c r="B3154" s="136">
        <f t="shared" si="490"/>
        <v>62860</v>
      </c>
      <c r="C3154" t="e">
        <f>SQRT(($C$5/2)^2-($C$5/2)^2*'(OLD) bottom seam length'!B3154^2/($C$6/2)^2)</f>
        <v>#DIV/0!</v>
      </c>
      <c r="E3154" s="136">
        <f t="shared" si="491"/>
        <v>62860</v>
      </c>
      <c r="F3154" t="e">
        <f>SQRT(($C$5/2)^2-($C$5/2)^2*'(OLD) bottom seam length'!E3154^2/($C$6/2)^2)</f>
        <v>#DIV/0!</v>
      </c>
      <c r="H3154" s="136">
        <f t="shared" si="492"/>
        <v>62860</v>
      </c>
      <c r="I3154" t="e">
        <f>SQRT(($C$5/2)^2-($C$5/2)^2*'(OLD) bottom seam length'!H3154^2/($C$6/2)^2)</f>
        <v>#DIV/0!</v>
      </c>
      <c r="K3154" s="136">
        <f t="shared" si="493"/>
        <v>62860</v>
      </c>
      <c r="L3154" t="e">
        <f>SQRT(($C$5/2)^2-($C$5/2)^2*'(OLD) bottom seam length'!K3154^2/($C$6/2)^2)</f>
        <v>#DIV/0!</v>
      </c>
      <c r="O3154" s="136">
        <f t="shared" si="494"/>
        <v>62860</v>
      </c>
      <c r="P3154" t="b">
        <f t="shared" si="495"/>
        <v>0</v>
      </c>
      <c r="T3154" s="136">
        <f t="shared" si="496"/>
        <v>62840</v>
      </c>
      <c r="U3154" t="e">
        <f>SQRT(($U$6/2)^2-($U$6/2)^2*'(OLD) bottom seam length'!T3154^2/($U$7/2)^2)</f>
        <v>#VALUE!</v>
      </c>
      <c r="W3154" s="136">
        <f t="shared" si="497"/>
        <v>62840</v>
      </c>
      <c r="X3154" t="e">
        <f>SQRT(($U$6/2)^2-($U$6/2)^2*'(OLD) bottom seam length'!W3154^2/($U$7/2)^2)</f>
        <v>#VALUE!</v>
      </c>
      <c r="Z3154" s="136">
        <f t="shared" si="498"/>
        <v>62840</v>
      </c>
      <c r="AA3154" t="e">
        <f>SQRT(($U$6/2)^2-($U$6/2)^2*'(OLD) bottom seam length'!Z3154^2/($U$7/2)^2)</f>
        <v>#VALUE!</v>
      </c>
      <c r="AC3154" s="136">
        <f t="shared" si="499"/>
        <v>62840</v>
      </c>
      <c r="AD3154" t="e">
        <f>SQRT(($U$6/2)^2-($U$6/2)^2*'(OLD) bottom seam length'!AC3154^2/($U$7/2)^2)</f>
        <v>#VALUE!</v>
      </c>
    </row>
    <row r="3155" spans="2:30">
      <c r="B3155" s="136">
        <f t="shared" si="490"/>
        <v>62880</v>
      </c>
      <c r="C3155" t="e">
        <f>SQRT(($C$5/2)^2-($C$5/2)^2*'(OLD) bottom seam length'!B3155^2/($C$6/2)^2)</f>
        <v>#DIV/0!</v>
      </c>
      <c r="E3155" s="136">
        <f t="shared" si="491"/>
        <v>62880</v>
      </c>
      <c r="F3155" t="e">
        <f>SQRT(($C$5/2)^2-($C$5/2)^2*'(OLD) bottom seam length'!E3155^2/($C$6/2)^2)</f>
        <v>#DIV/0!</v>
      </c>
      <c r="H3155" s="136">
        <f t="shared" si="492"/>
        <v>62880</v>
      </c>
      <c r="I3155" t="e">
        <f>SQRT(($C$5/2)^2-($C$5/2)^2*'(OLD) bottom seam length'!H3155^2/($C$6/2)^2)</f>
        <v>#DIV/0!</v>
      </c>
      <c r="K3155" s="136">
        <f t="shared" si="493"/>
        <v>62880</v>
      </c>
      <c r="L3155" t="e">
        <f>SQRT(($C$5/2)^2-($C$5/2)^2*'(OLD) bottom seam length'!K3155^2/($C$6/2)^2)</f>
        <v>#DIV/0!</v>
      </c>
      <c r="O3155" s="136">
        <f t="shared" si="494"/>
        <v>62880</v>
      </c>
      <c r="P3155" t="b">
        <f t="shared" si="495"/>
        <v>0</v>
      </c>
      <c r="T3155" s="136">
        <f t="shared" si="496"/>
        <v>62860</v>
      </c>
      <c r="U3155" t="e">
        <f>SQRT(($U$6/2)^2-($U$6/2)^2*'(OLD) bottom seam length'!T3155^2/($U$7/2)^2)</f>
        <v>#VALUE!</v>
      </c>
      <c r="W3155" s="136">
        <f t="shared" si="497"/>
        <v>62860</v>
      </c>
      <c r="X3155" t="e">
        <f>SQRT(($U$6/2)^2-($U$6/2)^2*'(OLD) bottom seam length'!W3155^2/($U$7/2)^2)</f>
        <v>#VALUE!</v>
      </c>
      <c r="Z3155" s="136">
        <f t="shared" si="498"/>
        <v>62860</v>
      </c>
      <c r="AA3155" t="e">
        <f>SQRT(($U$6/2)^2-($U$6/2)^2*'(OLD) bottom seam length'!Z3155^2/($U$7/2)^2)</f>
        <v>#VALUE!</v>
      </c>
      <c r="AC3155" s="136">
        <f t="shared" si="499"/>
        <v>62860</v>
      </c>
      <c r="AD3155" t="e">
        <f>SQRT(($U$6/2)^2-($U$6/2)^2*'(OLD) bottom seam length'!AC3155^2/($U$7/2)^2)</f>
        <v>#VALUE!</v>
      </c>
    </row>
    <row r="3156" spans="2:30">
      <c r="B3156" s="136">
        <f t="shared" si="490"/>
        <v>62900</v>
      </c>
      <c r="C3156" t="e">
        <f>SQRT(($C$5/2)^2-($C$5/2)^2*'(OLD) bottom seam length'!B3156^2/($C$6/2)^2)</f>
        <v>#DIV/0!</v>
      </c>
      <c r="E3156" s="136">
        <f t="shared" si="491"/>
        <v>62900</v>
      </c>
      <c r="F3156" t="e">
        <f>SQRT(($C$5/2)^2-($C$5/2)^2*'(OLD) bottom seam length'!E3156^2/($C$6/2)^2)</f>
        <v>#DIV/0!</v>
      </c>
      <c r="H3156" s="136">
        <f t="shared" si="492"/>
        <v>62900</v>
      </c>
      <c r="I3156" t="e">
        <f>SQRT(($C$5/2)^2-($C$5/2)^2*'(OLD) bottom seam length'!H3156^2/($C$6/2)^2)</f>
        <v>#DIV/0!</v>
      </c>
      <c r="K3156" s="136">
        <f t="shared" si="493"/>
        <v>62900</v>
      </c>
      <c r="L3156" t="e">
        <f>SQRT(($C$5/2)^2-($C$5/2)^2*'(OLD) bottom seam length'!K3156^2/($C$6/2)^2)</f>
        <v>#DIV/0!</v>
      </c>
      <c r="O3156" s="136">
        <f t="shared" si="494"/>
        <v>62900</v>
      </c>
      <c r="P3156" t="b">
        <f t="shared" si="495"/>
        <v>0</v>
      </c>
      <c r="T3156" s="136">
        <f t="shared" si="496"/>
        <v>62880</v>
      </c>
      <c r="U3156" t="e">
        <f>SQRT(($U$6/2)^2-($U$6/2)^2*'(OLD) bottom seam length'!T3156^2/($U$7/2)^2)</f>
        <v>#VALUE!</v>
      </c>
      <c r="W3156" s="136">
        <f t="shared" si="497"/>
        <v>62880</v>
      </c>
      <c r="X3156" t="e">
        <f>SQRT(($U$6/2)^2-($U$6/2)^2*'(OLD) bottom seam length'!W3156^2/($U$7/2)^2)</f>
        <v>#VALUE!</v>
      </c>
      <c r="Z3156" s="136">
        <f t="shared" si="498"/>
        <v>62880</v>
      </c>
      <c r="AA3156" t="e">
        <f>SQRT(($U$6/2)^2-($U$6/2)^2*'(OLD) bottom seam length'!Z3156^2/($U$7/2)^2)</f>
        <v>#VALUE!</v>
      </c>
      <c r="AC3156" s="136">
        <f t="shared" si="499"/>
        <v>62880</v>
      </c>
      <c r="AD3156" t="e">
        <f>SQRT(($U$6/2)^2-($U$6/2)^2*'(OLD) bottom seam length'!AC3156^2/($U$7/2)^2)</f>
        <v>#VALUE!</v>
      </c>
    </row>
    <row r="3157" spans="2:30">
      <c r="B3157" s="136">
        <f t="shared" si="490"/>
        <v>62920</v>
      </c>
      <c r="C3157" t="e">
        <f>SQRT(($C$5/2)^2-($C$5/2)^2*'(OLD) bottom seam length'!B3157^2/($C$6/2)^2)</f>
        <v>#DIV/0!</v>
      </c>
      <c r="E3157" s="136">
        <f t="shared" si="491"/>
        <v>62920</v>
      </c>
      <c r="F3157" t="e">
        <f>SQRT(($C$5/2)^2-($C$5/2)^2*'(OLD) bottom seam length'!E3157^2/($C$6/2)^2)</f>
        <v>#DIV/0!</v>
      </c>
      <c r="H3157" s="136">
        <f t="shared" si="492"/>
        <v>62920</v>
      </c>
      <c r="I3157" t="e">
        <f>SQRT(($C$5/2)^2-($C$5/2)^2*'(OLD) bottom seam length'!H3157^2/($C$6/2)^2)</f>
        <v>#DIV/0!</v>
      </c>
      <c r="K3157" s="136">
        <f t="shared" si="493"/>
        <v>62920</v>
      </c>
      <c r="L3157" t="e">
        <f>SQRT(($C$5/2)^2-($C$5/2)^2*'(OLD) bottom seam length'!K3157^2/($C$6/2)^2)</f>
        <v>#DIV/0!</v>
      </c>
      <c r="O3157" s="136">
        <f t="shared" si="494"/>
        <v>62920</v>
      </c>
      <c r="P3157" t="b">
        <f t="shared" si="495"/>
        <v>0</v>
      </c>
      <c r="T3157" s="136">
        <f t="shared" si="496"/>
        <v>62900</v>
      </c>
      <c r="U3157" t="e">
        <f>SQRT(($U$6/2)^2-($U$6/2)^2*'(OLD) bottom seam length'!T3157^2/($U$7/2)^2)</f>
        <v>#VALUE!</v>
      </c>
      <c r="W3157" s="136">
        <f t="shared" si="497"/>
        <v>62900</v>
      </c>
      <c r="X3157" t="e">
        <f>SQRT(($U$6/2)^2-($U$6/2)^2*'(OLD) bottom seam length'!W3157^2/($U$7/2)^2)</f>
        <v>#VALUE!</v>
      </c>
      <c r="Z3157" s="136">
        <f t="shared" si="498"/>
        <v>62900</v>
      </c>
      <c r="AA3157" t="e">
        <f>SQRT(($U$6/2)^2-($U$6/2)^2*'(OLD) bottom seam length'!Z3157^2/($U$7/2)^2)</f>
        <v>#VALUE!</v>
      </c>
      <c r="AC3157" s="136">
        <f t="shared" si="499"/>
        <v>62900</v>
      </c>
      <c r="AD3157" t="e">
        <f>SQRT(($U$6/2)^2-($U$6/2)^2*'(OLD) bottom seam length'!AC3157^2/($U$7/2)^2)</f>
        <v>#VALUE!</v>
      </c>
    </row>
    <row r="3158" spans="2:30">
      <c r="B3158" s="136">
        <f t="shared" si="490"/>
        <v>62940</v>
      </c>
      <c r="C3158" t="e">
        <f>SQRT(($C$5/2)^2-($C$5/2)^2*'(OLD) bottom seam length'!B3158^2/($C$6/2)^2)</f>
        <v>#DIV/0!</v>
      </c>
      <c r="E3158" s="136">
        <f t="shared" si="491"/>
        <v>62940</v>
      </c>
      <c r="F3158" t="e">
        <f>SQRT(($C$5/2)^2-($C$5/2)^2*'(OLD) bottom seam length'!E3158^2/($C$6/2)^2)</f>
        <v>#DIV/0!</v>
      </c>
      <c r="H3158" s="136">
        <f t="shared" si="492"/>
        <v>62940</v>
      </c>
      <c r="I3158" t="e">
        <f>SQRT(($C$5/2)^2-($C$5/2)^2*'(OLD) bottom seam length'!H3158^2/($C$6/2)^2)</f>
        <v>#DIV/0!</v>
      </c>
      <c r="K3158" s="136">
        <f t="shared" si="493"/>
        <v>62940</v>
      </c>
      <c r="L3158" t="e">
        <f>SQRT(($C$5/2)^2-($C$5/2)^2*'(OLD) bottom seam length'!K3158^2/($C$6/2)^2)</f>
        <v>#DIV/0!</v>
      </c>
      <c r="O3158" s="136">
        <f t="shared" si="494"/>
        <v>62940</v>
      </c>
      <c r="P3158" t="b">
        <f t="shared" si="495"/>
        <v>0</v>
      </c>
      <c r="T3158" s="136">
        <f t="shared" si="496"/>
        <v>62920</v>
      </c>
      <c r="U3158" t="e">
        <f>SQRT(($U$6/2)^2-($U$6/2)^2*'(OLD) bottom seam length'!T3158^2/($U$7/2)^2)</f>
        <v>#VALUE!</v>
      </c>
      <c r="W3158" s="136">
        <f t="shared" si="497"/>
        <v>62920</v>
      </c>
      <c r="X3158" t="e">
        <f>SQRT(($U$6/2)^2-($U$6/2)^2*'(OLD) bottom seam length'!W3158^2/($U$7/2)^2)</f>
        <v>#VALUE!</v>
      </c>
      <c r="Z3158" s="136">
        <f t="shared" si="498"/>
        <v>62920</v>
      </c>
      <c r="AA3158" t="e">
        <f>SQRT(($U$6/2)^2-($U$6/2)^2*'(OLD) bottom seam length'!Z3158^2/($U$7/2)^2)</f>
        <v>#VALUE!</v>
      </c>
      <c r="AC3158" s="136">
        <f t="shared" si="499"/>
        <v>62920</v>
      </c>
      <c r="AD3158" t="e">
        <f>SQRT(($U$6/2)^2-($U$6/2)^2*'(OLD) bottom seam length'!AC3158^2/($U$7/2)^2)</f>
        <v>#VALUE!</v>
      </c>
    </row>
    <row r="3159" spans="2:30">
      <c r="B3159" s="136">
        <f t="shared" si="490"/>
        <v>62960</v>
      </c>
      <c r="C3159" t="e">
        <f>SQRT(($C$5/2)^2-($C$5/2)^2*'(OLD) bottom seam length'!B3159^2/($C$6/2)^2)</f>
        <v>#DIV/0!</v>
      </c>
      <c r="E3159" s="136">
        <f t="shared" si="491"/>
        <v>62960</v>
      </c>
      <c r="F3159" t="e">
        <f>SQRT(($C$5/2)^2-($C$5/2)^2*'(OLD) bottom seam length'!E3159^2/($C$6/2)^2)</f>
        <v>#DIV/0!</v>
      </c>
      <c r="H3159" s="136">
        <f t="shared" si="492"/>
        <v>62960</v>
      </c>
      <c r="I3159" t="e">
        <f>SQRT(($C$5/2)^2-($C$5/2)^2*'(OLD) bottom seam length'!H3159^2/($C$6/2)^2)</f>
        <v>#DIV/0!</v>
      </c>
      <c r="K3159" s="136">
        <f t="shared" si="493"/>
        <v>62960</v>
      </c>
      <c r="L3159" t="e">
        <f>SQRT(($C$5/2)^2-($C$5/2)^2*'(OLD) bottom seam length'!K3159^2/($C$6/2)^2)</f>
        <v>#DIV/0!</v>
      </c>
      <c r="O3159" s="136">
        <f t="shared" si="494"/>
        <v>62960</v>
      </c>
      <c r="P3159" t="b">
        <f t="shared" si="495"/>
        <v>0</v>
      </c>
      <c r="T3159" s="136">
        <f t="shared" si="496"/>
        <v>62940</v>
      </c>
      <c r="U3159" t="e">
        <f>SQRT(($U$6/2)^2-($U$6/2)^2*'(OLD) bottom seam length'!T3159^2/($U$7/2)^2)</f>
        <v>#VALUE!</v>
      </c>
      <c r="W3159" s="136">
        <f t="shared" si="497"/>
        <v>62940</v>
      </c>
      <c r="X3159" t="e">
        <f>SQRT(($U$6/2)^2-($U$6/2)^2*'(OLD) bottom seam length'!W3159^2/($U$7/2)^2)</f>
        <v>#VALUE!</v>
      </c>
      <c r="Z3159" s="136">
        <f t="shared" si="498"/>
        <v>62940</v>
      </c>
      <c r="AA3159" t="e">
        <f>SQRT(($U$6/2)^2-($U$6/2)^2*'(OLD) bottom seam length'!Z3159^2/($U$7/2)^2)</f>
        <v>#VALUE!</v>
      </c>
      <c r="AC3159" s="136">
        <f t="shared" si="499"/>
        <v>62940</v>
      </c>
      <c r="AD3159" t="e">
        <f>SQRT(($U$6/2)^2-($U$6/2)^2*'(OLD) bottom seam length'!AC3159^2/($U$7/2)^2)</f>
        <v>#VALUE!</v>
      </c>
    </row>
    <row r="3160" spans="2:30">
      <c r="B3160" s="136">
        <f t="shared" si="490"/>
        <v>62980</v>
      </c>
      <c r="C3160" t="e">
        <f>SQRT(($C$5/2)^2-($C$5/2)^2*'(OLD) bottom seam length'!B3160^2/($C$6/2)^2)</f>
        <v>#DIV/0!</v>
      </c>
      <c r="E3160" s="136">
        <f t="shared" si="491"/>
        <v>62980</v>
      </c>
      <c r="F3160" t="e">
        <f>SQRT(($C$5/2)^2-($C$5/2)^2*'(OLD) bottom seam length'!E3160^2/($C$6/2)^2)</f>
        <v>#DIV/0!</v>
      </c>
      <c r="H3160" s="136">
        <f t="shared" si="492"/>
        <v>62980</v>
      </c>
      <c r="I3160" t="e">
        <f>SQRT(($C$5/2)^2-($C$5/2)^2*'(OLD) bottom seam length'!H3160^2/($C$6/2)^2)</f>
        <v>#DIV/0!</v>
      </c>
      <c r="K3160" s="136">
        <f t="shared" si="493"/>
        <v>62980</v>
      </c>
      <c r="L3160" t="e">
        <f>SQRT(($C$5/2)^2-($C$5/2)^2*'(OLD) bottom seam length'!K3160^2/($C$6/2)^2)</f>
        <v>#DIV/0!</v>
      </c>
      <c r="O3160" s="136">
        <f t="shared" si="494"/>
        <v>62980</v>
      </c>
      <c r="P3160" t="b">
        <f t="shared" si="495"/>
        <v>0</v>
      </c>
      <c r="T3160" s="136">
        <f t="shared" si="496"/>
        <v>62960</v>
      </c>
      <c r="U3160" t="e">
        <f>SQRT(($U$6/2)^2-($U$6/2)^2*'(OLD) bottom seam length'!T3160^2/($U$7/2)^2)</f>
        <v>#VALUE!</v>
      </c>
      <c r="W3160" s="136">
        <f t="shared" si="497"/>
        <v>62960</v>
      </c>
      <c r="X3160" t="e">
        <f>SQRT(($U$6/2)^2-($U$6/2)^2*'(OLD) bottom seam length'!W3160^2/($U$7/2)^2)</f>
        <v>#VALUE!</v>
      </c>
      <c r="Z3160" s="136">
        <f t="shared" si="498"/>
        <v>62960</v>
      </c>
      <c r="AA3160" t="e">
        <f>SQRT(($U$6/2)^2-($U$6/2)^2*'(OLD) bottom seam length'!Z3160^2/($U$7/2)^2)</f>
        <v>#VALUE!</v>
      </c>
      <c r="AC3160" s="136">
        <f t="shared" si="499"/>
        <v>62960</v>
      </c>
      <c r="AD3160" t="e">
        <f>SQRT(($U$6/2)^2-($U$6/2)^2*'(OLD) bottom seam length'!AC3160^2/($U$7/2)^2)</f>
        <v>#VALUE!</v>
      </c>
    </row>
    <row r="3161" spans="2:30">
      <c r="B3161" s="136">
        <f t="shared" si="490"/>
        <v>63000</v>
      </c>
      <c r="C3161" t="e">
        <f>SQRT(($C$5/2)^2-($C$5/2)^2*'(OLD) bottom seam length'!B3161^2/($C$6/2)^2)</f>
        <v>#DIV/0!</v>
      </c>
      <c r="E3161" s="136">
        <f t="shared" si="491"/>
        <v>63000</v>
      </c>
      <c r="F3161" t="e">
        <f>SQRT(($C$5/2)^2-($C$5/2)^2*'(OLD) bottom seam length'!E3161^2/($C$6/2)^2)</f>
        <v>#DIV/0!</v>
      </c>
      <c r="H3161" s="136">
        <f t="shared" si="492"/>
        <v>63000</v>
      </c>
      <c r="I3161" t="e">
        <f>SQRT(($C$5/2)^2-($C$5/2)^2*'(OLD) bottom seam length'!H3161^2/($C$6/2)^2)</f>
        <v>#DIV/0!</v>
      </c>
      <c r="K3161" s="136">
        <f t="shared" si="493"/>
        <v>63000</v>
      </c>
      <c r="L3161" t="e">
        <f>SQRT(($C$5/2)^2-($C$5/2)^2*'(OLD) bottom seam length'!K3161^2/($C$6/2)^2)</f>
        <v>#DIV/0!</v>
      </c>
      <c r="O3161" s="136">
        <f t="shared" si="494"/>
        <v>63000</v>
      </c>
      <c r="P3161" t="b">
        <f t="shared" si="495"/>
        <v>0</v>
      </c>
      <c r="T3161" s="136">
        <f t="shared" si="496"/>
        <v>62980</v>
      </c>
      <c r="U3161" t="e">
        <f>SQRT(($U$6/2)^2-($U$6/2)^2*'(OLD) bottom seam length'!T3161^2/($U$7/2)^2)</f>
        <v>#VALUE!</v>
      </c>
      <c r="W3161" s="136">
        <f t="shared" si="497"/>
        <v>62980</v>
      </c>
      <c r="X3161" t="e">
        <f>SQRT(($U$6/2)^2-($U$6/2)^2*'(OLD) bottom seam length'!W3161^2/($U$7/2)^2)</f>
        <v>#VALUE!</v>
      </c>
      <c r="Z3161" s="136">
        <f t="shared" si="498"/>
        <v>62980</v>
      </c>
      <c r="AA3161" t="e">
        <f>SQRT(($U$6/2)^2-($U$6/2)^2*'(OLD) bottom seam length'!Z3161^2/($U$7/2)^2)</f>
        <v>#VALUE!</v>
      </c>
      <c r="AC3161" s="136">
        <f t="shared" si="499"/>
        <v>62980</v>
      </c>
      <c r="AD3161" t="e">
        <f>SQRT(($U$6/2)^2-($U$6/2)^2*'(OLD) bottom seam length'!AC3161^2/($U$7/2)^2)</f>
        <v>#VALUE!</v>
      </c>
    </row>
    <row r="3162" spans="2:30">
      <c r="B3162" s="136">
        <f t="shared" si="490"/>
        <v>63020</v>
      </c>
      <c r="C3162" t="e">
        <f>SQRT(($C$5/2)^2-($C$5/2)^2*'(OLD) bottom seam length'!B3162^2/($C$6/2)^2)</f>
        <v>#DIV/0!</v>
      </c>
      <c r="E3162" s="136">
        <f t="shared" si="491"/>
        <v>63020</v>
      </c>
      <c r="F3162" t="e">
        <f>SQRT(($C$5/2)^2-($C$5/2)^2*'(OLD) bottom seam length'!E3162^2/($C$6/2)^2)</f>
        <v>#DIV/0!</v>
      </c>
      <c r="H3162" s="136">
        <f t="shared" si="492"/>
        <v>63020</v>
      </c>
      <c r="I3162" t="e">
        <f>SQRT(($C$5/2)^2-($C$5/2)^2*'(OLD) bottom seam length'!H3162^2/($C$6/2)^2)</f>
        <v>#DIV/0!</v>
      </c>
      <c r="K3162" s="136">
        <f t="shared" si="493"/>
        <v>63020</v>
      </c>
      <c r="L3162" t="e">
        <f>SQRT(($C$5/2)^2-($C$5/2)^2*'(OLD) bottom seam length'!K3162^2/($C$6/2)^2)</f>
        <v>#DIV/0!</v>
      </c>
      <c r="O3162" s="136">
        <f t="shared" si="494"/>
        <v>63020</v>
      </c>
      <c r="P3162" t="b">
        <f t="shared" si="495"/>
        <v>0</v>
      </c>
      <c r="T3162" s="136">
        <f t="shared" si="496"/>
        <v>63000</v>
      </c>
      <c r="U3162" t="e">
        <f>SQRT(($U$6/2)^2-($U$6/2)^2*'(OLD) bottom seam length'!T3162^2/($U$7/2)^2)</f>
        <v>#VALUE!</v>
      </c>
      <c r="W3162" s="136">
        <f t="shared" si="497"/>
        <v>63000</v>
      </c>
      <c r="X3162" t="e">
        <f>SQRT(($U$6/2)^2-($U$6/2)^2*'(OLD) bottom seam length'!W3162^2/($U$7/2)^2)</f>
        <v>#VALUE!</v>
      </c>
      <c r="Z3162" s="136">
        <f t="shared" si="498"/>
        <v>63000</v>
      </c>
      <c r="AA3162" t="e">
        <f>SQRT(($U$6/2)^2-($U$6/2)^2*'(OLD) bottom seam length'!Z3162^2/($U$7/2)^2)</f>
        <v>#VALUE!</v>
      </c>
      <c r="AC3162" s="136">
        <f t="shared" si="499"/>
        <v>63000</v>
      </c>
      <c r="AD3162" t="e">
        <f>SQRT(($U$6/2)^2-($U$6/2)^2*'(OLD) bottom seam length'!AC3162^2/($U$7/2)^2)</f>
        <v>#VALUE!</v>
      </c>
    </row>
    <row r="3163" spans="2:30">
      <c r="B3163" s="136">
        <f t="shared" si="490"/>
        <v>63040</v>
      </c>
      <c r="C3163" t="e">
        <f>SQRT(($C$5/2)^2-($C$5/2)^2*'(OLD) bottom seam length'!B3163^2/($C$6/2)^2)</f>
        <v>#DIV/0!</v>
      </c>
      <c r="E3163" s="136">
        <f t="shared" si="491"/>
        <v>63040</v>
      </c>
      <c r="F3163" t="e">
        <f>SQRT(($C$5/2)^2-($C$5/2)^2*'(OLD) bottom seam length'!E3163^2/($C$6/2)^2)</f>
        <v>#DIV/0!</v>
      </c>
      <c r="H3163" s="136">
        <f t="shared" si="492"/>
        <v>63040</v>
      </c>
      <c r="I3163" t="e">
        <f>SQRT(($C$5/2)^2-($C$5/2)^2*'(OLD) bottom seam length'!H3163^2/($C$6/2)^2)</f>
        <v>#DIV/0!</v>
      </c>
      <c r="K3163" s="136">
        <f t="shared" si="493"/>
        <v>63040</v>
      </c>
      <c r="L3163" t="e">
        <f>SQRT(($C$5/2)^2-($C$5/2)^2*'(OLD) bottom seam length'!K3163^2/($C$6/2)^2)</f>
        <v>#DIV/0!</v>
      </c>
      <c r="O3163" s="136">
        <f t="shared" si="494"/>
        <v>63040</v>
      </c>
      <c r="P3163" t="b">
        <f t="shared" si="495"/>
        <v>0</v>
      </c>
      <c r="T3163" s="136">
        <f t="shared" si="496"/>
        <v>63020</v>
      </c>
      <c r="U3163" t="e">
        <f>SQRT(($U$6/2)^2-($U$6/2)^2*'(OLD) bottom seam length'!T3163^2/($U$7/2)^2)</f>
        <v>#VALUE!</v>
      </c>
      <c r="W3163" s="136">
        <f t="shared" si="497"/>
        <v>63020</v>
      </c>
      <c r="X3163" t="e">
        <f>SQRT(($U$6/2)^2-($U$6/2)^2*'(OLD) bottom seam length'!W3163^2/($U$7/2)^2)</f>
        <v>#VALUE!</v>
      </c>
      <c r="Z3163" s="136">
        <f t="shared" si="498"/>
        <v>63020</v>
      </c>
      <c r="AA3163" t="e">
        <f>SQRT(($U$6/2)^2-($U$6/2)^2*'(OLD) bottom seam length'!Z3163^2/($U$7/2)^2)</f>
        <v>#VALUE!</v>
      </c>
      <c r="AC3163" s="136">
        <f t="shared" si="499"/>
        <v>63020</v>
      </c>
      <c r="AD3163" t="e">
        <f>SQRT(($U$6/2)^2-($U$6/2)^2*'(OLD) bottom seam length'!AC3163^2/($U$7/2)^2)</f>
        <v>#VALUE!</v>
      </c>
    </row>
    <row r="3164" spans="2:30">
      <c r="B3164" s="136">
        <f t="shared" si="490"/>
        <v>63060</v>
      </c>
      <c r="C3164" t="e">
        <f>SQRT(($C$5/2)^2-($C$5/2)^2*'(OLD) bottom seam length'!B3164^2/($C$6/2)^2)</f>
        <v>#DIV/0!</v>
      </c>
      <c r="E3164" s="136">
        <f t="shared" si="491"/>
        <v>63060</v>
      </c>
      <c r="F3164" t="e">
        <f>SQRT(($C$5/2)^2-($C$5/2)^2*'(OLD) bottom seam length'!E3164^2/($C$6/2)^2)</f>
        <v>#DIV/0!</v>
      </c>
      <c r="H3164" s="136">
        <f t="shared" si="492"/>
        <v>63060</v>
      </c>
      <c r="I3164" t="e">
        <f>SQRT(($C$5/2)^2-($C$5/2)^2*'(OLD) bottom seam length'!H3164^2/($C$6/2)^2)</f>
        <v>#DIV/0!</v>
      </c>
      <c r="K3164" s="136">
        <f t="shared" si="493"/>
        <v>63060</v>
      </c>
      <c r="L3164" t="e">
        <f>SQRT(($C$5/2)^2-($C$5/2)^2*'(OLD) bottom seam length'!K3164^2/($C$6/2)^2)</f>
        <v>#DIV/0!</v>
      </c>
      <c r="O3164" s="136">
        <f t="shared" si="494"/>
        <v>63060</v>
      </c>
      <c r="P3164" t="b">
        <f t="shared" si="495"/>
        <v>0</v>
      </c>
      <c r="T3164" s="136">
        <f t="shared" si="496"/>
        <v>63040</v>
      </c>
      <c r="U3164" t="e">
        <f>SQRT(($U$6/2)^2-($U$6/2)^2*'(OLD) bottom seam length'!T3164^2/($U$7/2)^2)</f>
        <v>#VALUE!</v>
      </c>
      <c r="W3164" s="136">
        <f t="shared" si="497"/>
        <v>63040</v>
      </c>
      <c r="X3164" t="e">
        <f>SQRT(($U$6/2)^2-($U$6/2)^2*'(OLD) bottom seam length'!W3164^2/($U$7/2)^2)</f>
        <v>#VALUE!</v>
      </c>
      <c r="Z3164" s="136">
        <f t="shared" si="498"/>
        <v>63040</v>
      </c>
      <c r="AA3164" t="e">
        <f>SQRT(($U$6/2)^2-($U$6/2)^2*'(OLD) bottom seam length'!Z3164^2/($U$7/2)^2)</f>
        <v>#VALUE!</v>
      </c>
      <c r="AC3164" s="136">
        <f t="shared" si="499"/>
        <v>63040</v>
      </c>
      <c r="AD3164" t="e">
        <f>SQRT(($U$6/2)^2-($U$6/2)^2*'(OLD) bottom seam length'!AC3164^2/($U$7/2)^2)</f>
        <v>#VALUE!</v>
      </c>
    </row>
    <row r="3165" spans="2:30">
      <c r="B3165" s="136">
        <f t="shared" si="490"/>
        <v>63080</v>
      </c>
      <c r="C3165" t="e">
        <f>SQRT(($C$5/2)^2-($C$5/2)^2*'(OLD) bottom seam length'!B3165^2/($C$6/2)^2)</f>
        <v>#DIV/0!</v>
      </c>
      <c r="E3165" s="136">
        <f t="shared" si="491"/>
        <v>63080</v>
      </c>
      <c r="F3165" t="e">
        <f>SQRT(($C$5/2)^2-($C$5/2)^2*'(OLD) bottom seam length'!E3165^2/($C$6/2)^2)</f>
        <v>#DIV/0!</v>
      </c>
      <c r="H3165" s="136">
        <f t="shared" si="492"/>
        <v>63080</v>
      </c>
      <c r="I3165" t="e">
        <f>SQRT(($C$5/2)^2-($C$5/2)^2*'(OLD) bottom seam length'!H3165^2/($C$6/2)^2)</f>
        <v>#DIV/0!</v>
      </c>
      <c r="K3165" s="136">
        <f t="shared" si="493"/>
        <v>63080</v>
      </c>
      <c r="L3165" t="e">
        <f>SQRT(($C$5/2)^2-($C$5/2)^2*'(OLD) bottom seam length'!K3165^2/($C$6/2)^2)</f>
        <v>#DIV/0!</v>
      </c>
      <c r="O3165" s="136">
        <f t="shared" si="494"/>
        <v>63080</v>
      </c>
      <c r="P3165" t="b">
        <f t="shared" si="495"/>
        <v>0</v>
      </c>
      <c r="T3165" s="136">
        <f t="shared" si="496"/>
        <v>63060</v>
      </c>
      <c r="U3165" t="e">
        <f>SQRT(($U$6/2)^2-($U$6/2)^2*'(OLD) bottom seam length'!T3165^2/($U$7/2)^2)</f>
        <v>#VALUE!</v>
      </c>
      <c r="W3165" s="136">
        <f t="shared" si="497"/>
        <v>63060</v>
      </c>
      <c r="X3165" t="e">
        <f>SQRT(($U$6/2)^2-($U$6/2)^2*'(OLD) bottom seam length'!W3165^2/($U$7/2)^2)</f>
        <v>#VALUE!</v>
      </c>
      <c r="Z3165" s="136">
        <f t="shared" si="498"/>
        <v>63060</v>
      </c>
      <c r="AA3165" t="e">
        <f>SQRT(($U$6/2)^2-($U$6/2)^2*'(OLD) bottom seam length'!Z3165^2/($U$7/2)^2)</f>
        <v>#VALUE!</v>
      </c>
      <c r="AC3165" s="136">
        <f t="shared" si="499"/>
        <v>63060</v>
      </c>
      <c r="AD3165" t="e">
        <f>SQRT(($U$6/2)^2-($U$6/2)^2*'(OLD) bottom seam length'!AC3165^2/($U$7/2)^2)</f>
        <v>#VALUE!</v>
      </c>
    </row>
    <row r="3166" spans="2:30">
      <c r="B3166" s="136">
        <f t="shared" si="490"/>
        <v>63100</v>
      </c>
      <c r="C3166" t="e">
        <f>SQRT(($C$5/2)^2-($C$5/2)^2*'(OLD) bottom seam length'!B3166^2/($C$6/2)^2)</f>
        <v>#DIV/0!</v>
      </c>
      <c r="E3166" s="136">
        <f t="shared" si="491"/>
        <v>63100</v>
      </c>
      <c r="F3166" t="e">
        <f>SQRT(($C$5/2)^2-($C$5/2)^2*'(OLD) bottom seam length'!E3166^2/($C$6/2)^2)</f>
        <v>#DIV/0!</v>
      </c>
      <c r="H3166" s="136">
        <f t="shared" si="492"/>
        <v>63100</v>
      </c>
      <c r="I3166" t="e">
        <f>SQRT(($C$5/2)^2-($C$5/2)^2*'(OLD) bottom seam length'!H3166^2/($C$6/2)^2)</f>
        <v>#DIV/0!</v>
      </c>
      <c r="K3166" s="136">
        <f t="shared" si="493"/>
        <v>63100</v>
      </c>
      <c r="L3166" t="e">
        <f>SQRT(($C$5/2)^2-($C$5/2)^2*'(OLD) bottom seam length'!K3166^2/($C$6/2)^2)</f>
        <v>#DIV/0!</v>
      </c>
      <c r="O3166" s="136">
        <f t="shared" si="494"/>
        <v>63100</v>
      </c>
      <c r="P3166" t="b">
        <f t="shared" si="495"/>
        <v>0</v>
      </c>
      <c r="T3166" s="136">
        <f t="shared" si="496"/>
        <v>63080</v>
      </c>
      <c r="U3166" t="e">
        <f>SQRT(($U$6/2)^2-($U$6/2)^2*'(OLD) bottom seam length'!T3166^2/($U$7/2)^2)</f>
        <v>#VALUE!</v>
      </c>
      <c r="W3166" s="136">
        <f t="shared" si="497"/>
        <v>63080</v>
      </c>
      <c r="X3166" t="e">
        <f>SQRT(($U$6/2)^2-($U$6/2)^2*'(OLD) bottom seam length'!W3166^2/($U$7/2)^2)</f>
        <v>#VALUE!</v>
      </c>
      <c r="Z3166" s="136">
        <f t="shared" si="498"/>
        <v>63080</v>
      </c>
      <c r="AA3166" t="e">
        <f>SQRT(($U$6/2)^2-($U$6/2)^2*'(OLD) bottom seam length'!Z3166^2/($U$7/2)^2)</f>
        <v>#VALUE!</v>
      </c>
      <c r="AC3166" s="136">
        <f t="shared" si="499"/>
        <v>63080</v>
      </c>
      <c r="AD3166" t="e">
        <f>SQRT(($U$6/2)^2-($U$6/2)^2*'(OLD) bottom seam length'!AC3166^2/($U$7/2)^2)</f>
        <v>#VALUE!</v>
      </c>
    </row>
    <row r="3167" spans="2:30">
      <c r="B3167" s="136">
        <f t="shared" si="490"/>
        <v>63120</v>
      </c>
      <c r="C3167" t="e">
        <f>SQRT(($C$5/2)^2-($C$5/2)^2*'(OLD) bottom seam length'!B3167^2/($C$6/2)^2)</f>
        <v>#DIV/0!</v>
      </c>
      <c r="E3167" s="136">
        <f t="shared" si="491"/>
        <v>63120</v>
      </c>
      <c r="F3167" t="e">
        <f>SQRT(($C$5/2)^2-($C$5/2)^2*'(OLD) bottom seam length'!E3167^2/($C$6/2)^2)</f>
        <v>#DIV/0!</v>
      </c>
      <c r="H3167" s="136">
        <f t="shared" si="492"/>
        <v>63120</v>
      </c>
      <c r="I3167" t="e">
        <f>SQRT(($C$5/2)^2-($C$5/2)^2*'(OLD) bottom seam length'!H3167^2/($C$6/2)^2)</f>
        <v>#DIV/0!</v>
      </c>
      <c r="K3167" s="136">
        <f t="shared" si="493"/>
        <v>63120</v>
      </c>
      <c r="L3167" t="e">
        <f>SQRT(($C$5/2)^2-($C$5/2)^2*'(OLD) bottom seam length'!K3167^2/($C$6/2)^2)</f>
        <v>#DIV/0!</v>
      </c>
      <c r="O3167" s="136">
        <f t="shared" si="494"/>
        <v>63120</v>
      </c>
      <c r="P3167" t="b">
        <f t="shared" si="495"/>
        <v>0</v>
      </c>
      <c r="T3167" s="136">
        <f t="shared" si="496"/>
        <v>63100</v>
      </c>
      <c r="U3167" t="e">
        <f>SQRT(($U$6/2)^2-($U$6/2)^2*'(OLD) bottom seam length'!T3167^2/($U$7/2)^2)</f>
        <v>#VALUE!</v>
      </c>
      <c r="W3167" s="136">
        <f t="shared" si="497"/>
        <v>63100</v>
      </c>
      <c r="X3167" t="e">
        <f>SQRT(($U$6/2)^2-($U$6/2)^2*'(OLD) bottom seam length'!W3167^2/($U$7/2)^2)</f>
        <v>#VALUE!</v>
      </c>
      <c r="Z3167" s="136">
        <f t="shared" si="498"/>
        <v>63100</v>
      </c>
      <c r="AA3167" t="e">
        <f>SQRT(($U$6/2)^2-($U$6/2)^2*'(OLD) bottom seam length'!Z3167^2/($U$7/2)^2)</f>
        <v>#VALUE!</v>
      </c>
      <c r="AC3167" s="136">
        <f t="shared" si="499"/>
        <v>63100</v>
      </c>
      <c r="AD3167" t="e">
        <f>SQRT(($U$6/2)^2-($U$6/2)^2*'(OLD) bottom seam length'!AC3167^2/($U$7/2)^2)</f>
        <v>#VALUE!</v>
      </c>
    </row>
    <row r="3168" spans="2:30">
      <c r="B3168" s="136">
        <f t="shared" si="490"/>
        <v>63140</v>
      </c>
      <c r="C3168" t="e">
        <f>SQRT(($C$5/2)^2-($C$5/2)^2*'(OLD) bottom seam length'!B3168^2/($C$6/2)^2)</f>
        <v>#DIV/0!</v>
      </c>
      <c r="E3168" s="136">
        <f t="shared" si="491"/>
        <v>63140</v>
      </c>
      <c r="F3168" t="e">
        <f>SQRT(($C$5/2)^2-($C$5/2)^2*'(OLD) bottom seam length'!E3168^2/($C$6/2)^2)</f>
        <v>#DIV/0!</v>
      </c>
      <c r="H3168" s="136">
        <f t="shared" si="492"/>
        <v>63140</v>
      </c>
      <c r="I3168" t="e">
        <f>SQRT(($C$5/2)^2-($C$5/2)^2*'(OLD) bottom seam length'!H3168^2/($C$6/2)^2)</f>
        <v>#DIV/0!</v>
      </c>
      <c r="K3168" s="136">
        <f t="shared" si="493"/>
        <v>63140</v>
      </c>
      <c r="L3168" t="e">
        <f>SQRT(($C$5/2)^2-($C$5/2)^2*'(OLD) bottom seam length'!K3168^2/($C$6/2)^2)</f>
        <v>#DIV/0!</v>
      </c>
      <c r="O3168" s="136">
        <f t="shared" si="494"/>
        <v>63140</v>
      </c>
      <c r="P3168" t="b">
        <f t="shared" si="495"/>
        <v>0</v>
      </c>
      <c r="T3168" s="136">
        <f t="shared" si="496"/>
        <v>63120</v>
      </c>
      <c r="U3168" t="e">
        <f>SQRT(($U$6/2)^2-($U$6/2)^2*'(OLD) bottom seam length'!T3168^2/($U$7/2)^2)</f>
        <v>#VALUE!</v>
      </c>
      <c r="W3168" s="136">
        <f t="shared" si="497"/>
        <v>63120</v>
      </c>
      <c r="X3168" t="e">
        <f>SQRT(($U$6/2)^2-($U$6/2)^2*'(OLD) bottom seam length'!W3168^2/($U$7/2)^2)</f>
        <v>#VALUE!</v>
      </c>
      <c r="Z3168" s="136">
        <f t="shared" si="498"/>
        <v>63120</v>
      </c>
      <c r="AA3168" t="e">
        <f>SQRT(($U$6/2)^2-($U$6/2)^2*'(OLD) bottom seam length'!Z3168^2/($U$7/2)^2)</f>
        <v>#VALUE!</v>
      </c>
      <c r="AC3168" s="136">
        <f t="shared" si="499"/>
        <v>63120</v>
      </c>
      <c r="AD3168" t="e">
        <f>SQRT(($U$6/2)^2-($U$6/2)^2*'(OLD) bottom seam length'!AC3168^2/($U$7/2)^2)</f>
        <v>#VALUE!</v>
      </c>
    </row>
    <row r="3169" spans="2:30">
      <c r="B3169" s="136">
        <f t="shared" si="490"/>
        <v>63160</v>
      </c>
      <c r="C3169" t="e">
        <f>SQRT(($C$5/2)^2-($C$5/2)^2*'(OLD) bottom seam length'!B3169^2/($C$6/2)^2)</f>
        <v>#DIV/0!</v>
      </c>
      <c r="E3169" s="136">
        <f t="shared" si="491"/>
        <v>63160</v>
      </c>
      <c r="F3169" t="e">
        <f>SQRT(($C$5/2)^2-($C$5/2)^2*'(OLD) bottom seam length'!E3169^2/($C$6/2)^2)</f>
        <v>#DIV/0!</v>
      </c>
      <c r="H3169" s="136">
        <f t="shared" si="492"/>
        <v>63160</v>
      </c>
      <c r="I3169" t="e">
        <f>SQRT(($C$5/2)^2-($C$5/2)^2*'(OLD) bottom seam length'!H3169^2/($C$6/2)^2)</f>
        <v>#DIV/0!</v>
      </c>
      <c r="K3169" s="136">
        <f t="shared" si="493"/>
        <v>63160</v>
      </c>
      <c r="L3169" t="e">
        <f>SQRT(($C$5/2)^2-($C$5/2)^2*'(OLD) bottom seam length'!K3169^2/($C$6/2)^2)</f>
        <v>#DIV/0!</v>
      </c>
      <c r="O3169" s="136">
        <f t="shared" si="494"/>
        <v>63160</v>
      </c>
      <c r="P3169" t="b">
        <f t="shared" si="495"/>
        <v>0</v>
      </c>
      <c r="T3169" s="136">
        <f t="shared" si="496"/>
        <v>63140</v>
      </c>
      <c r="U3169" t="e">
        <f>SQRT(($U$6/2)^2-($U$6/2)^2*'(OLD) bottom seam length'!T3169^2/($U$7/2)^2)</f>
        <v>#VALUE!</v>
      </c>
      <c r="W3169" s="136">
        <f t="shared" si="497"/>
        <v>63140</v>
      </c>
      <c r="X3169" t="e">
        <f>SQRT(($U$6/2)^2-($U$6/2)^2*'(OLD) bottom seam length'!W3169^2/($U$7/2)^2)</f>
        <v>#VALUE!</v>
      </c>
      <c r="Z3169" s="136">
        <f t="shared" si="498"/>
        <v>63140</v>
      </c>
      <c r="AA3169" t="e">
        <f>SQRT(($U$6/2)^2-($U$6/2)^2*'(OLD) bottom seam length'!Z3169^2/($U$7/2)^2)</f>
        <v>#VALUE!</v>
      </c>
      <c r="AC3169" s="136">
        <f t="shared" si="499"/>
        <v>63140</v>
      </c>
      <c r="AD3169" t="e">
        <f>SQRT(($U$6/2)^2-($U$6/2)^2*'(OLD) bottom seam length'!AC3169^2/($U$7/2)^2)</f>
        <v>#VALUE!</v>
      </c>
    </row>
    <row r="3170" spans="2:30">
      <c r="B3170" s="136">
        <f t="shared" si="490"/>
        <v>63180</v>
      </c>
      <c r="C3170" t="e">
        <f>SQRT(($C$5/2)^2-($C$5/2)^2*'(OLD) bottom seam length'!B3170^2/($C$6/2)^2)</f>
        <v>#DIV/0!</v>
      </c>
      <c r="E3170" s="136">
        <f t="shared" si="491"/>
        <v>63180</v>
      </c>
      <c r="F3170" t="e">
        <f>SQRT(($C$5/2)^2-($C$5/2)^2*'(OLD) bottom seam length'!E3170^2/($C$6/2)^2)</f>
        <v>#DIV/0!</v>
      </c>
      <c r="H3170" s="136">
        <f t="shared" si="492"/>
        <v>63180</v>
      </c>
      <c r="I3170" t="e">
        <f>SQRT(($C$5/2)^2-($C$5/2)^2*'(OLD) bottom seam length'!H3170^2/($C$6/2)^2)</f>
        <v>#DIV/0!</v>
      </c>
      <c r="K3170" s="136">
        <f t="shared" si="493"/>
        <v>63180</v>
      </c>
      <c r="L3170" t="e">
        <f>SQRT(($C$5/2)^2-($C$5/2)^2*'(OLD) bottom seam length'!K3170^2/($C$6/2)^2)</f>
        <v>#DIV/0!</v>
      </c>
      <c r="O3170" s="136">
        <f t="shared" si="494"/>
        <v>63180</v>
      </c>
      <c r="P3170" t="b">
        <f t="shared" si="495"/>
        <v>0</v>
      </c>
      <c r="T3170" s="136">
        <f t="shared" si="496"/>
        <v>63160</v>
      </c>
      <c r="U3170" t="e">
        <f>SQRT(($U$6/2)^2-($U$6/2)^2*'(OLD) bottom seam length'!T3170^2/($U$7/2)^2)</f>
        <v>#VALUE!</v>
      </c>
      <c r="W3170" s="136">
        <f t="shared" si="497"/>
        <v>63160</v>
      </c>
      <c r="X3170" t="e">
        <f>SQRT(($U$6/2)^2-($U$6/2)^2*'(OLD) bottom seam length'!W3170^2/($U$7/2)^2)</f>
        <v>#VALUE!</v>
      </c>
      <c r="Z3170" s="136">
        <f t="shared" si="498"/>
        <v>63160</v>
      </c>
      <c r="AA3170" t="e">
        <f>SQRT(($U$6/2)^2-($U$6/2)^2*'(OLD) bottom seam length'!Z3170^2/($U$7/2)^2)</f>
        <v>#VALUE!</v>
      </c>
      <c r="AC3170" s="136">
        <f t="shared" si="499"/>
        <v>63160</v>
      </c>
      <c r="AD3170" t="e">
        <f>SQRT(($U$6/2)^2-($U$6/2)^2*'(OLD) bottom seam length'!AC3170^2/($U$7/2)^2)</f>
        <v>#VALUE!</v>
      </c>
    </row>
    <row r="3171" spans="2:30">
      <c r="B3171" s="136">
        <f t="shared" si="490"/>
        <v>63200</v>
      </c>
      <c r="C3171" t="e">
        <f>SQRT(($C$5/2)^2-($C$5/2)^2*'(OLD) bottom seam length'!B3171^2/($C$6/2)^2)</f>
        <v>#DIV/0!</v>
      </c>
      <c r="E3171" s="136">
        <f t="shared" si="491"/>
        <v>63200</v>
      </c>
      <c r="F3171" t="e">
        <f>SQRT(($C$5/2)^2-($C$5/2)^2*'(OLD) bottom seam length'!E3171^2/($C$6/2)^2)</f>
        <v>#DIV/0!</v>
      </c>
      <c r="H3171" s="136">
        <f t="shared" si="492"/>
        <v>63200</v>
      </c>
      <c r="I3171" t="e">
        <f>SQRT(($C$5/2)^2-($C$5/2)^2*'(OLD) bottom seam length'!H3171^2/($C$6/2)^2)</f>
        <v>#DIV/0!</v>
      </c>
      <c r="K3171" s="136">
        <f t="shared" si="493"/>
        <v>63200</v>
      </c>
      <c r="L3171" t="e">
        <f>SQRT(($C$5/2)^2-($C$5/2)^2*'(OLD) bottom seam length'!K3171^2/($C$6/2)^2)</f>
        <v>#DIV/0!</v>
      </c>
      <c r="O3171" s="136">
        <f t="shared" si="494"/>
        <v>63200</v>
      </c>
      <c r="P3171" t="b">
        <f t="shared" si="495"/>
        <v>0</v>
      </c>
      <c r="T3171" s="136">
        <f t="shared" si="496"/>
        <v>63180</v>
      </c>
      <c r="U3171" t="e">
        <f>SQRT(($U$6/2)^2-($U$6/2)^2*'(OLD) bottom seam length'!T3171^2/($U$7/2)^2)</f>
        <v>#VALUE!</v>
      </c>
      <c r="W3171" s="136">
        <f t="shared" si="497"/>
        <v>63180</v>
      </c>
      <c r="X3171" t="e">
        <f>SQRT(($U$6/2)^2-($U$6/2)^2*'(OLD) bottom seam length'!W3171^2/($U$7/2)^2)</f>
        <v>#VALUE!</v>
      </c>
      <c r="Z3171" s="136">
        <f t="shared" si="498"/>
        <v>63180</v>
      </c>
      <c r="AA3171" t="e">
        <f>SQRT(($U$6/2)^2-($U$6/2)^2*'(OLD) bottom seam length'!Z3171^2/($U$7/2)^2)</f>
        <v>#VALUE!</v>
      </c>
      <c r="AC3171" s="136">
        <f t="shared" si="499"/>
        <v>63180</v>
      </c>
      <c r="AD3171" t="e">
        <f>SQRT(($U$6/2)^2-($U$6/2)^2*'(OLD) bottom seam length'!AC3171^2/($U$7/2)^2)</f>
        <v>#VALUE!</v>
      </c>
    </row>
    <row r="3172" spans="2:30">
      <c r="B3172" s="136">
        <f t="shared" si="490"/>
        <v>63220</v>
      </c>
      <c r="C3172" t="e">
        <f>SQRT(($C$5/2)^2-($C$5/2)^2*'(OLD) bottom seam length'!B3172^2/($C$6/2)^2)</f>
        <v>#DIV/0!</v>
      </c>
      <c r="E3172" s="136">
        <f t="shared" si="491"/>
        <v>63220</v>
      </c>
      <c r="F3172" t="e">
        <f>SQRT(($C$5/2)^2-($C$5/2)^2*'(OLD) bottom seam length'!E3172^2/($C$6/2)^2)</f>
        <v>#DIV/0!</v>
      </c>
      <c r="H3172" s="136">
        <f t="shared" si="492"/>
        <v>63220</v>
      </c>
      <c r="I3172" t="e">
        <f>SQRT(($C$5/2)^2-($C$5/2)^2*'(OLD) bottom seam length'!H3172^2/($C$6/2)^2)</f>
        <v>#DIV/0!</v>
      </c>
      <c r="K3172" s="136">
        <f t="shared" si="493"/>
        <v>63220</v>
      </c>
      <c r="L3172" t="e">
        <f>SQRT(($C$5/2)^2-($C$5/2)^2*'(OLD) bottom seam length'!K3172^2/($C$6/2)^2)</f>
        <v>#DIV/0!</v>
      </c>
      <c r="O3172" s="136">
        <f t="shared" si="494"/>
        <v>63220</v>
      </c>
      <c r="P3172" t="b">
        <f t="shared" si="495"/>
        <v>0</v>
      </c>
      <c r="T3172" s="136">
        <f t="shared" si="496"/>
        <v>63200</v>
      </c>
      <c r="U3172" t="e">
        <f>SQRT(($U$6/2)^2-($U$6/2)^2*'(OLD) bottom seam length'!T3172^2/($U$7/2)^2)</f>
        <v>#VALUE!</v>
      </c>
      <c r="W3172" s="136">
        <f t="shared" si="497"/>
        <v>63200</v>
      </c>
      <c r="X3172" t="e">
        <f>SQRT(($U$6/2)^2-($U$6/2)^2*'(OLD) bottom seam length'!W3172^2/($U$7/2)^2)</f>
        <v>#VALUE!</v>
      </c>
      <c r="Z3172" s="136">
        <f t="shared" si="498"/>
        <v>63200</v>
      </c>
      <c r="AA3172" t="e">
        <f>SQRT(($U$6/2)^2-($U$6/2)^2*'(OLD) bottom seam length'!Z3172^2/($U$7/2)^2)</f>
        <v>#VALUE!</v>
      </c>
      <c r="AC3172" s="136">
        <f t="shared" si="499"/>
        <v>63200</v>
      </c>
      <c r="AD3172" t="e">
        <f>SQRT(($U$6/2)^2-($U$6/2)^2*'(OLD) bottom seam length'!AC3172^2/($U$7/2)^2)</f>
        <v>#VALUE!</v>
      </c>
    </row>
    <row r="3173" spans="2:30">
      <c r="B3173" s="136">
        <f t="shared" si="490"/>
        <v>63240</v>
      </c>
      <c r="C3173" t="e">
        <f>SQRT(($C$5/2)^2-($C$5/2)^2*'(OLD) bottom seam length'!B3173^2/($C$6/2)^2)</f>
        <v>#DIV/0!</v>
      </c>
      <c r="E3173" s="136">
        <f t="shared" si="491"/>
        <v>63240</v>
      </c>
      <c r="F3173" t="e">
        <f>SQRT(($C$5/2)^2-($C$5/2)^2*'(OLD) bottom seam length'!E3173^2/($C$6/2)^2)</f>
        <v>#DIV/0!</v>
      </c>
      <c r="H3173" s="136">
        <f t="shared" si="492"/>
        <v>63240</v>
      </c>
      <c r="I3173" t="e">
        <f>SQRT(($C$5/2)^2-($C$5/2)^2*'(OLD) bottom seam length'!H3173^2/($C$6/2)^2)</f>
        <v>#DIV/0!</v>
      </c>
      <c r="K3173" s="136">
        <f t="shared" si="493"/>
        <v>63240</v>
      </c>
      <c r="L3173" t="e">
        <f>SQRT(($C$5/2)^2-($C$5/2)^2*'(OLD) bottom seam length'!K3173^2/($C$6/2)^2)</f>
        <v>#DIV/0!</v>
      </c>
      <c r="O3173" s="136">
        <f t="shared" si="494"/>
        <v>63240</v>
      </c>
      <c r="P3173" t="b">
        <f t="shared" si="495"/>
        <v>0</v>
      </c>
      <c r="T3173" s="136">
        <f t="shared" si="496"/>
        <v>63220</v>
      </c>
      <c r="U3173" t="e">
        <f>SQRT(($U$6/2)^2-($U$6/2)^2*'(OLD) bottom seam length'!T3173^2/($U$7/2)^2)</f>
        <v>#VALUE!</v>
      </c>
      <c r="W3173" s="136">
        <f t="shared" si="497"/>
        <v>63220</v>
      </c>
      <c r="X3173" t="e">
        <f>SQRT(($U$6/2)^2-($U$6/2)^2*'(OLD) bottom seam length'!W3173^2/($U$7/2)^2)</f>
        <v>#VALUE!</v>
      </c>
      <c r="Z3173" s="136">
        <f t="shared" si="498"/>
        <v>63220</v>
      </c>
      <c r="AA3173" t="e">
        <f>SQRT(($U$6/2)^2-($U$6/2)^2*'(OLD) bottom seam length'!Z3173^2/($U$7/2)^2)</f>
        <v>#VALUE!</v>
      </c>
      <c r="AC3173" s="136">
        <f t="shared" si="499"/>
        <v>63220</v>
      </c>
      <c r="AD3173" t="e">
        <f>SQRT(($U$6/2)^2-($U$6/2)^2*'(OLD) bottom seam length'!AC3173^2/($U$7/2)^2)</f>
        <v>#VALUE!</v>
      </c>
    </row>
    <row r="3174" spans="2:30">
      <c r="B3174" s="136">
        <f t="shared" si="490"/>
        <v>63260</v>
      </c>
      <c r="C3174" t="e">
        <f>SQRT(($C$5/2)^2-($C$5/2)^2*'(OLD) bottom seam length'!B3174^2/($C$6/2)^2)</f>
        <v>#DIV/0!</v>
      </c>
      <c r="E3174" s="136">
        <f t="shared" si="491"/>
        <v>63260</v>
      </c>
      <c r="F3174" t="e">
        <f>SQRT(($C$5/2)^2-($C$5/2)^2*'(OLD) bottom seam length'!E3174^2/($C$6/2)^2)</f>
        <v>#DIV/0!</v>
      </c>
      <c r="H3174" s="136">
        <f t="shared" si="492"/>
        <v>63260</v>
      </c>
      <c r="I3174" t="e">
        <f>SQRT(($C$5/2)^2-($C$5/2)^2*'(OLD) bottom seam length'!H3174^2/($C$6/2)^2)</f>
        <v>#DIV/0!</v>
      </c>
      <c r="K3174" s="136">
        <f t="shared" si="493"/>
        <v>63260</v>
      </c>
      <c r="L3174" t="e">
        <f>SQRT(($C$5/2)^2-($C$5/2)^2*'(OLD) bottom seam length'!K3174^2/($C$6/2)^2)</f>
        <v>#DIV/0!</v>
      </c>
      <c r="O3174" s="136">
        <f t="shared" si="494"/>
        <v>63260</v>
      </c>
      <c r="P3174" t="b">
        <f t="shared" si="495"/>
        <v>0</v>
      </c>
      <c r="T3174" s="136">
        <f t="shared" si="496"/>
        <v>63240</v>
      </c>
      <c r="U3174" t="e">
        <f>SQRT(($U$6/2)^2-($U$6/2)^2*'(OLD) bottom seam length'!T3174^2/($U$7/2)^2)</f>
        <v>#VALUE!</v>
      </c>
      <c r="W3174" s="136">
        <f t="shared" si="497"/>
        <v>63240</v>
      </c>
      <c r="X3174" t="e">
        <f>SQRT(($U$6/2)^2-($U$6/2)^2*'(OLD) bottom seam length'!W3174^2/($U$7/2)^2)</f>
        <v>#VALUE!</v>
      </c>
      <c r="Z3174" s="136">
        <f t="shared" si="498"/>
        <v>63240</v>
      </c>
      <c r="AA3174" t="e">
        <f>SQRT(($U$6/2)^2-($U$6/2)^2*'(OLD) bottom seam length'!Z3174^2/($U$7/2)^2)</f>
        <v>#VALUE!</v>
      </c>
      <c r="AC3174" s="136">
        <f t="shared" si="499"/>
        <v>63240</v>
      </c>
      <c r="AD3174" t="e">
        <f>SQRT(($U$6/2)^2-($U$6/2)^2*'(OLD) bottom seam length'!AC3174^2/($U$7/2)^2)</f>
        <v>#VALUE!</v>
      </c>
    </row>
    <row r="3175" spans="2:30">
      <c r="B3175" s="136">
        <f t="shared" si="490"/>
        <v>63280</v>
      </c>
      <c r="C3175" t="e">
        <f>SQRT(($C$5/2)^2-($C$5/2)^2*'(OLD) bottom seam length'!B3175^2/($C$6/2)^2)</f>
        <v>#DIV/0!</v>
      </c>
      <c r="E3175" s="136">
        <f t="shared" si="491"/>
        <v>63280</v>
      </c>
      <c r="F3175" t="e">
        <f>SQRT(($C$5/2)^2-($C$5/2)^2*'(OLD) bottom seam length'!E3175^2/($C$6/2)^2)</f>
        <v>#DIV/0!</v>
      </c>
      <c r="H3175" s="136">
        <f t="shared" si="492"/>
        <v>63280</v>
      </c>
      <c r="I3175" t="e">
        <f>SQRT(($C$5/2)^2-($C$5/2)^2*'(OLD) bottom seam length'!H3175^2/($C$6/2)^2)</f>
        <v>#DIV/0!</v>
      </c>
      <c r="K3175" s="136">
        <f t="shared" si="493"/>
        <v>63280</v>
      </c>
      <c r="L3175" t="e">
        <f>SQRT(($C$5/2)^2-($C$5/2)^2*'(OLD) bottom seam length'!K3175^2/($C$6/2)^2)</f>
        <v>#DIV/0!</v>
      </c>
      <c r="O3175" s="136">
        <f t="shared" si="494"/>
        <v>63280</v>
      </c>
      <c r="P3175" t="b">
        <f t="shared" si="495"/>
        <v>0</v>
      </c>
      <c r="T3175" s="136">
        <f t="shared" si="496"/>
        <v>63260</v>
      </c>
      <c r="U3175" t="e">
        <f>SQRT(($U$6/2)^2-($U$6/2)^2*'(OLD) bottom seam length'!T3175^2/($U$7/2)^2)</f>
        <v>#VALUE!</v>
      </c>
      <c r="W3175" s="136">
        <f t="shared" si="497"/>
        <v>63260</v>
      </c>
      <c r="X3175" t="e">
        <f>SQRT(($U$6/2)^2-($U$6/2)^2*'(OLD) bottom seam length'!W3175^2/($U$7/2)^2)</f>
        <v>#VALUE!</v>
      </c>
      <c r="Z3175" s="136">
        <f t="shared" si="498"/>
        <v>63260</v>
      </c>
      <c r="AA3175" t="e">
        <f>SQRT(($U$6/2)^2-($U$6/2)^2*'(OLD) bottom seam length'!Z3175^2/($U$7/2)^2)</f>
        <v>#VALUE!</v>
      </c>
      <c r="AC3175" s="136">
        <f t="shared" si="499"/>
        <v>63260</v>
      </c>
      <c r="AD3175" t="e">
        <f>SQRT(($U$6/2)^2-($U$6/2)^2*'(OLD) bottom seam length'!AC3175^2/($U$7/2)^2)</f>
        <v>#VALUE!</v>
      </c>
    </row>
    <row r="3176" spans="2:30">
      <c r="B3176" s="136">
        <f t="shared" si="490"/>
        <v>63300</v>
      </c>
      <c r="C3176" t="e">
        <f>SQRT(($C$5/2)^2-($C$5/2)^2*'(OLD) bottom seam length'!B3176^2/($C$6/2)^2)</f>
        <v>#DIV/0!</v>
      </c>
      <c r="E3176" s="136">
        <f t="shared" si="491"/>
        <v>63300</v>
      </c>
      <c r="F3176" t="e">
        <f>SQRT(($C$5/2)^2-($C$5/2)^2*'(OLD) bottom seam length'!E3176^2/($C$6/2)^2)</f>
        <v>#DIV/0!</v>
      </c>
      <c r="H3176" s="136">
        <f t="shared" si="492"/>
        <v>63300</v>
      </c>
      <c r="I3176" t="e">
        <f>SQRT(($C$5/2)^2-($C$5/2)^2*'(OLD) bottom seam length'!H3176^2/($C$6/2)^2)</f>
        <v>#DIV/0!</v>
      </c>
      <c r="K3176" s="136">
        <f t="shared" si="493"/>
        <v>63300</v>
      </c>
      <c r="L3176" t="e">
        <f>SQRT(($C$5/2)^2-($C$5/2)^2*'(OLD) bottom seam length'!K3176^2/($C$6/2)^2)</f>
        <v>#DIV/0!</v>
      </c>
      <c r="O3176" s="136">
        <f t="shared" si="494"/>
        <v>63300</v>
      </c>
      <c r="P3176" t="b">
        <f t="shared" si="495"/>
        <v>0</v>
      </c>
      <c r="T3176" s="136">
        <f t="shared" si="496"/>
        <v>63280</v>
      </c>
      <c r="U3176" t="e">
        <f>SQRT(($U$6/2)^2-($U$6/2)^2*'(OLD) bottom seam length'!T3176^2/($U$7/2)^2)</f>
        <v>#VALUE!</v>
      </c>
      <c r="W3176" s="136">
        <f t="shared" si="497"/>
        <v>63280</v>
      </c>
      <c r="X3176" t="e">
        <f>SQRT(($U$6/2)^2-($U$6/2)^2*'(OLD) bottom seam length'!W3176^2/($U$7/2)^2)</f>
        <v>#VALUE!</v>
      </c>
      <c r="Z3176" s="136">
        <f t="shared" si="498"/>
        <v>63280</v>
      </c>
      <c r="AA3176" t="e">
        <f>SQRT(($U$6/2)^2-($U$6/2)^2*'(OLD) bottom seam length'!Z3176^2/($U$7/2)^2)</f>
        <v>#VALUE!</v>
      </c>
      <c r="AC3176" s="136">
        <f t="shared" si="499"/>
        <v>63280</v>
      </c>
      <c r="AD3176" t="e">
        <f>SQRT(($U$6/2)^2-($U$6/2)^2*'(OLD) bottom seam length'!AC3176^2/($U$7/2)^2)</f>
        <v>#VALUE!</v>
      </c>
    </row>
    <row r="3177" spans="2:30">
      <c r="B3177" s="136">
        <f t="shared" si="490"/>
        <v>63320</v>
      </c>
      <c r="C3177" t="e">
        <f>SQRT(($C$5/2)^2-($C$5/2)^2*'(OLD) bottom seam length'!B3177^2/($C$6/2)^2)</f>
        <v>#DIV/0!</v>
      </c>
      <c r="E3177" s="136">
        <f t="shared" si="491"/>
        <v>63320</v>
      </c>
      <c r="F3177" t="e">
        <f>SQRT(($C$5/2)^2-($C$5/2)^2*'(OLD) bottom seam length'!E3177^2/($C$6/2)^2)</f>
        <v>#DIV/0!</v>
      </c>
      <c r="H3177" s="136">
        <f t="shared" si="492"/>
        <v>63320</v>
      </c>
      <c r="I3177" t="e">
        <f>SQRT(($C$5/2)^2-($C$5/2)^2*'(OLD) bottom seam length'!H3177^2/($C$6/2)^2)</f>
        <v>#DIV/0!</v>
      </c>
      <c r="K3177" s="136">
        <f t="shared" si="493"/>
        <v>63320</v>
      </c>
      <c r="L3177" t="e">
        <f>SQRT(($C$5/2)^2-($C$5/2)^2*'(OLD) bottom seam length'!K3177^2/($C$6/2)^2)</f>
        <v>#DIV/0!</v>
      </c>
      <c r="O3177" s="136">
        <f t="shared" si="494"/>
        <v>63320</v>
      </c>
      <c r="P3177" t="b">
        <f t="shared" si="495"/>
        <v>0</v>
      </c>
      <c r="T3177" s="136">
        <f t="shared" si="496"/>
        <v>63300</v>
      </c>
      <c r="U3177" t="e">
        <f>SQRT(($U$6/2)^2-($U$6/2)^2*'(OLD) bottom seam length'!T3177^2/($U$7/2)^2)</f>
        <v>#VALUE!</v>
      </c>
      <c r="W3177" s="136">
        <f t="shared" si="497"/>
        <v>63300</v>
      </c>
      <c r="X3177" t="e">
        <f>SQRT(($U$6/2)^2-($U$6/2)^2*'(OLD) bottom seam length'!W3177^2/($U$7/2)^2)</f>
        <v>#VALUE!</v>
      </c>
      <c r="Z3177" s="136">
        <f t="shared" si="498"/>
        <v>63300</v>
      </c>
      <c r="AA3177" t="e">
        <f>SQRT(($U$6/2)^2-($U$6/2)^2*'(OLD) bottom seam length'!Z3177^2/($U$7/2)^2)</f>
        <v>#VALUE!</v>
      </c>
      <c r="AC3177" s="136">
        <f t="shared" si="499"/>
        <v>63300</v>
      </c>
      <c r="AD3177" t="e">
        <f>SQRT(($U$6/2)^2-($U$6/2)^2*'(OLD) bottom seam length'!AC3177^2/($U$7/2)^2)</f>
        <v>#VALUE!</v>
      </c>
    </row>
    <row r="3178" spans="2:30">
      <c r="B3178" s="136">
        <f t="shared" si="490"/>
        <v>63340</v>
      </c>
      <c r="C3178" t="e">
        <f>SQRT(($C$5/2)^2-($C$5/2)^2*'(OLD) bottom seam length'!B3178^2/($C$6/2)^2)</f>
        <v>#DIV/0!</v>
      </c>
      <c r="E3178" s="136">
        <f t="shared" si="491"/>
        <v>63340</v>
      </c>
      <c r="F3178" t="e">
        <f>SQRT(($C$5/2)^2-($C$5/2)^2*'(OLD) bottom seam length'!E3178^2/($C$6/2)^2)</f>
        <v>#DIV/0!</v>
      </c>
      <c r="H3178" s="136">
        <f t="shared" si="492"/>
        <v>63340</v>
      </c>
      <c r="I3178" t="e">
        <f>SQRT(($C$5/2)^2-($C$5/2)^2*'(OLD) bottom seam length'!H3178^2/($C$6/2)^2)</f>
        <v>#DIV/0!</v>
      </c>
      <c r="K3178" s="136">
        <f t="shared" si="493"/>
        <v>63340</v>
      </c>
      <c r="L3178" t="e">
        <f>SQRT(($C$5/2)^2-($C$5/2)^2*'(OLD) bottom seam length'!K3178^2/($C$6/2)^2)</f>
        <v>#DIV/0!</v>
      </c>
      <c r="O3178" s="136">
        <f t="shared" si="494"/>
        <v>63340</v>
      </c>
      <c r="P3178" t="b">
        <f t="shared" si="495"/>
        <v>0</v>
      </c>
      <c r="T3178" s="136">
        <f t="shared" si="496"/>
        <v>63320</v>
      </c>
      <c r="U3178" t="e">
        <f>SQRT(($U$6/2)^2-($U$6/2)^2*'(OLD) bottom seam length'!T3178^2/($U$7/2)^2)</f>
        <v>#VALUE!</v>
      </c>
      <c r="W3178" s="136">
        <f t="shared" si="497"/>
        <v>63320</v>
      </c>
      <c r="X3178" t="e">
        <f>SQRT(($U$6/2)^2-($U$6/2)^2*'(OLD) bottom seam length'!W3178^2/($U$7/2)^2)</f>
        <v>#VALUE!</v>
      </c>
      <c r="Z3178" s="136">
        <f t="shared" si="498"/>
        <v>63320</v>
      </c>
      <c r="AA3178" t="e">
        <f>SQRT(($U$6/2)^2-($U$6/2)^2*'(OLD) bottom seam length'!Z3178^2/($U$7/2)^2)</f>
        <v>#VALUE!</v>
      </c>
      <c r="AC3178" s="136">
        <f t="shared" si="499"/>
        <v>63320</v>
      </c>
      <c r="AD3178" t="e">
        <f>SQRT(($U$6/2)^2-($U$6/2)^2*'(OLD) bottom seam length'!AC3178^2/($U$7/2)^2)</f>
        <v>#VALUE!</v>
      </c>
    </row>
    <row r="3179" spans="2:30">
      <c r="B3179" s="136">
        <f t="shared" si="490"/>
        <v>63360</v>
      </c>
      <c r="C3179" t="e">
        <f>SQRT(($C$5/2)^2-($C$5/2)^2*'(OLD) bottom seam length'!B3179^2/($C$6/2)^2)</f>
        <v>#DIV/0!</v>
      </c>
      <c r="E3179" s="136">
        <f t="shared" si="491"/>
        <v>63360</v>
      </c>
      <c r="F3179" t="e">
        <f>SQRT(($C$5/2)^2-($C$5/2)^2*'(OLD) bottom seam length'!E3179^2/($C$6/2)^2)</f>
        <v>#DIV/0!</v>
      </c>
      <c r="H3179" s="136">
        <f t="shared" si="492"/>
        <v>63360</v>
      </c>
      <c r="I3179" t="e">
        <f>SQRT(($C$5/2)^2-($C$5/2)^2*'(OLD) bottom seam length'!H3179^2/($C$6/2)^2)</f>
        <v>#DIV/0!</v>
      </c>
      <c r="K3179" s="136">
        <f t="shared" si="493"/>
        <v>63360</v>
      </c>
      <c r="L3179" t="e">
        <f>SQRT(($C$5/2)^2-($C$5/2)^2*'(OLD) bottom seam length'!K3179^2/($C$6/2)^2)</f>
        <v>#DIV/0!</v>
      </c>
      <c r="O3179" s="136">
        <f t="shared" si="494"/>
        <v>63360</v>
      </c>
      <c r="P3179" t="b">
        <f t="shared" si="495"/>
        <v>0</v>
      </c>
      <c r="T3179" s="136">
        <f t="shared" si="496"/>
        <v>63340</v>
      </c>
      <c r="U3179" t="e">
        <f>SQRT(($U$6/2)^2-($U$6/2)^2*'(OLD) bottom seam length'!T3179^2/($U$7/2)^2)</f>
        <v>#VALUE!</v>
      </c>
      <c r="W3179" s="136">
        <f t="shared" si="497"/>
        <v>63340</v>
      </c>
      <c r="X3179" t="e">
        <f>SQRT(($U$6/2)^2-($U$6/2)^2*'(OLD) bottom seam length'!W3179^2/($U$7/2)^2)</f>
        <v>#VALUE!</v>
      </c>
      <c r="Z3179" s="136">
        <f t="shared" si="498"/>
        <v>63340</v>
      </c>
      <c r="AA3179" t="e">
        <f>SQRT(($U$6/2)^2-($U$6/2)^2*'(OLD) bottom seam length'!Z3179^2/($U$7/2)^2)</f>
        <v>#VALUE!</v>
      </c>
      <c r="AC3179" s="136">
        <f t="shared" si="499"/>
        <v>63340</v>
      </c>
      <c r="AD3179" t="e">
        <f>SQRT(($U$6/2)^2-($U$6/2)^2*'(OLD) bottom seam length'!AC3179^2/($U$7/2)^2)</f>
        <v>#VALUE!</v>
      </c>
    </row>
    <row r="3180" spans="2:30">
      <c r="B3180" s="136">
        <f t="shared" si="490"/>
        <v>63380</v>
      </c>
      <c r="C3180" t="e">
        <f>SQRT(($C$5/2)^2-($C$5/2)^2*'(OLD) bottom seam length'!B3180^2/($C$6/2)^2)</f>
        <v>#DIV/0!</v>
      </c>
      <c r="E3180" s="136">
        <f t="shared" si="491"/>
        <v>63380</v>
      </c>
      <c r="F3180" t="e">
        <f>SQRT(($C$5/2)^2-($C$5/2)^2*'(OLD) bottom seam length'!E3180^2/($C$6/2)^2)</f>
        <v>#DIV/0!</v>
      </c>
      <c r="H3180" s="136">
        <f t="shared" si="492"/>
        <v>63380</v>
      </c>
      <c r="I3180" t="e">
        <f>SQRT(($C$5/2)^2-($C$5/2)^2*'(OLD) bottom seam length'!H3180^2/($C$6/2)^2)</f>
        <v>#DIV/0!</v>
      </c>
      <c r="K3180" s="136">
        <f t="shared" si="493"/>
        <v>63380</v>
      </c>
      <c r="L3180" t="e">
        <f>SQRT(($C$5/2)^2-($C$5/2)^2*'(OLD) bottom seam length'!K3180^2/($C$6/2)^2)</f>
        <v>#DIV/0!</v>
      </c>
      <c r="O3180" s="136">
        <f t="shared" si="494"/>
        <v>63380</v>
      </c>
      <c r="P3180" t="b">
        <f t="shared" si="495"/>
        <v>0</v>
      </c>
      <c r="T3180" s="136">
        <f t="shared" si="496"/>
        <v>63360</v>
      </c>
      <c r="U3180" t="e">
        <f>SQRT(($U$6/2)^2-($U$6/2)^2*'(OLD) bottom seam length'!T3180^2/($U$7/2)^2)</f>
        <v>#VALUE!</v>
      </c>
      <c r="W3180" s="136">
        <f t="shared" si="497"/>
        <v>63360</v>
      </c>
      <c r="X3180" t="e">
        <f>SQRT(($U$6/2)^2-($U$6/2)^2*'(OLD) bottom seam length'!W3180^2/($U$7/2)^2)</f>
        <v>#VALUE!</v>
      </c>
      <c r="Z3180" s="136">
        <f t="shared" si="498"/>
        <v>63360</v>
      </c>
      <c r="AA3180" t="e">
        <f>SQRT(($U$6/2)^2-($U$6/2)^2*'(OLD) bottom seam length'!Z3180^2/($U$7/2)^2)</f>
        <v>#VALUE!</v>
      </c>
      <c r="AC3180" s="136">
        <f t="shared" si="499"/>
        <v>63360</v>
      </c>
      <c r="AD3180" t="e">
        <f>SQRT(($U$6/2)^2-($U$6/2)^2*'(OLD) bottom seam length'!AC3180^2/($U$7/2)^2)</f>
        <v>#VALUE!</v>
      </c>
    </row>
    <row r="3181" spans="2:30">
      <c r="B3181" s="136">
        <f t="shared" si="490"/>
        <v>63400</v>
      </c>
      <c r="C3181" t="e">
        <f>SQRT(($C$5/2)^2-($C$5/2)^2*'(OLD) bottom seam length'!B3181^2/($C$6/2)^2)</f>
        <v>#DIV/0!</v>
      </c>
      <c r="E3181" s="136">
        <f t="shared" si="491"/>
        <v>63400</v>
      </c>
      <c r="F3181" t="e">
        <f>SQRT(($C$5/2)^2-($C$5/2)^2*'(OLD) bottom seam length'!E3181^2/($C$6/2)^2)</f>
        <v>#DIV/0!</v>
      </c>
      <c r="H3181" s="136">
        <f t="shared" si="492"/>
        <v>63400</v>
      </c>
      <c r="I3181" t="e">
        <f>SQRT(($C$5/2)^2-($C$5/2)^2*'(OLD) bottom seam length'!H3181^2/($C$6/2)^2)</f>
        <v>#DIV/0!</v>
      </c>
      <c r="K3181" s="136">
        <f t="shared" si="493"/>
        <v>63400</v>
      </c>
      <c r="L3181" t="e">
        <f>SQRT(($C$5/2)^2-($C$5/2)^2*'(OLD) bottom seam length'!K3181^2/($C$6/2)^2)</f>
        <v>#DIV/0!</v>
      </c>
      <c r="O3181" s="136">
        <f t="shared" si="494"/>
        <v>63400</v>
      </c>
      <c r="P3181" t="b">
        <f t="shared" si="495"/>
        <v>0</v>
      </c>
      <c r="T3181" s="136">
        <f t="shared" si="496"/>
        <v>63380</v>
      </c>
      <c r="U3181" t="e">
        <f>SQRT(($U$6/2)^2-($U$6/2)^2*'(OLD) bottom seam length'!T3181^2/($U$7/2)^2)</f>
        <v>#VALUE!</v>
      </c>
      <c r="W3181" s="136">
        <f t="shared" si="497"/>
        <v>63380</v>
      </c>
      <c r="X3181" t="e">
        <f>SQRT(($U$6/2)^2-($U$6/2)^2*'(OLD) bottom seam length'!W3181^2/($U$7/2)^2)</f>
        <v>#VALUE!</v>
      </c>
      <c r="Z3181" s="136">
        <f t="shared" si="498"/>
        <v>63380</v>
      </c>
      <c r="AA3181" t="e">
        <f>SQRT(($U$6/2)^2-($U$6/2)^2*'(OLD) bottom seam length'!Z3181^2/($U$7/2)^2)</f>
        <v>#VALUE!</v>
      </c>
      <c r="AC3181" s="136">
        <f t="shared" si="499"/>
        <v>63380</v>
      </c>
      <c r="AD3181" t="e">
        <f>SQRT(($U$6/2)^2-($U$6/2)^2*'(OLD) bottom seam length'!AC3181^2/($U$7/2)^2)</f>
        <v>#VALUE!</v>
      </c>
    </row>
    <row r="3182" spans="2:30">
      <c r="B3182" s="136">
        <f t="shared" si="490"/>
        <v>63420</v>
      </c>
      <c r="C3182" t="e">
        <f>SQRT(($C$5/2)^2-($C$5/2)^2*'(OLD) bottom seam length'!B3182^2/($C$6/2)^2)</f>
        <v>#DIV/0!</v>
      </c>
      <c r="E3182" s="136">
        <f t="shared" si="491"/>
        <v>63420</v>
      </c>
      <c r="F3182" t="e">
        <f>SQRT(($C$5/2)^2-($C$5/2)^2*'(OLD) bottom seam length'!E3182^2/($C$6/2)^2)</f>
        <v>#DIV/0!</v>
      </c>
      <c r="H3182" s="136">
        <f t="shared" si="492"/>
        <v>63420</v>
      </c>
      <c r="I3182" t="e">
        <f>SQRT(($C$5/2)^2-($C$5/2)^2*'(OLD) bottom seam length'!H3182^2/($C$6/2)^2)</f>
        <v>#DIV/0!</v>
      </c>
      <c r="K3182" s="136">
        <f t="shared" si="493"/>
        <v>63420</v>
      </c>
      <c r="L3182" t="e">
        <f>SQRT(($C$5/2)^2-($C$5/2)^2*'(OLD) bottom seam length'!K3182^2/($C$6/2)^2)</f>
        <v>#DIV/0!</v>
      </c>
      <c r="O3182" s="136">
        <f t="shared" si="494"/>
        <v>63420</v>
      </c>
      <c r="P3182" t="b">
        <f t="shared" si="495"/>
        <v>0</v>
      </c>
      <c r="T3182" s="136">
        <f t="shared" si="496"/>
        <v>63400</v>
      </c>
      <c r="U3182" t="e">
        <f>SQRT(($U$6/2)^2-($U$6/2)^2*'(OLD) bottom seam length'!T3182^2/($U$7/2)^2)</f>
        <v>#VALUE!</v>
      </c>
      <c r="W3182" s="136">
        <f t="shared" si="497"/>
        <v>63400</v>
      </c>
      <c r="X3182" t="e">
        <f>SQRT(($U$6/2)^2-($U$6/2)^2*'(OLD) bottom seam length'!W3182^2/($U$7/2)^2)</f>
        <v>#VALUE!</v>
      </c>
      <c r="Z3182" s="136">
        <f t="shared" si="498"/>
        <v>63400</v>
      </c>
      <c r="AA3182" t="e">
        <f>SQRT(($U$6/2)^2-($U$6/2)^2*'(OLD) bottom seam length'!Z3182^2/($U$7/2)^2)</f>
        <v>#VALUE!</v>
      </c>
      <c r="AC3182" s="136">
        <f t="shared" si="499"/>
        <v>63400</v>
      </c>
      <c r="AD3182" t="e">
        <f>SQRT(($U$6/2)^2-($U$6/2)^2*'(OLD) bottom seam length'!AC3182^2/($U$7/2)^2)</f>
        <v>#VALUE!</v>
      </c>
    </row>
    <row r="3183" spans="2:30">
      <c r="B3183" s="136">
        <f t="shared" si="490"/>
        <v>63440</v>
      </c>
      <c r="C3183" t="e">
        <f>SQRT(($C$5/2)^2-($C$5/2)^2*'(OLD) bottom seam length'!B3183^2/($C$6/2)^2)</f>
        <v>#DIV/0!</v>
      </c>
      <c r="E3183" s="136">
        <f t="shared" si="491"/>
        <v>63440</v>
      </c>
      <c r="F3183" t="e">
        <f>SQRT(($C$5/2)^2-($C$5/2)^2*'(OLD) bottom seam length'!E3183^2/($C$6/2)^2)</f>
        <v>#DIV/0!</v>
      </c>
      <c r="H3183" s="136">
        <f t="shared" si="492"/>
        <v>63440</v>
      </c>
      <c r="I3183" t="e">
        <f>SQRT(($C$5/2)^2-($C$5/2)^2*'(OLD) bottom seam length'!H3183^2/($C$6/2)^2)</f>
        <v>#DIV/0!</v>
      </c>
      <c r="K3183" s="136">
        <f t="shared" si="493"/>
        <v>63440</v>
      </c>
      <c r="L3183" t="e">
        <f>SQRT(($C$5/2)^2-($C$5/2)^2*'(OLD) bottom seam length'!K3183^2/($C$6/2)^2)</f>
        <v>#DIV/0!</v>
      </c>
      <c r="O3183" s="136">
        <f t="shared" si="494"/>
        <v>63440</v>
      </c>
      <c r="P3183" t="b">
        <f t="shared" si="495"/>
        <v>0</v>
      </c>
      <c r="T3183" s="136">
        <f t="shared" si="496"/>
        <v>63420</v>
      </c>
      <c r="U3183" t="e">
        <f>SQRT(($U$6/2)^2-($U$6/2)^2*'(OLD) bottom seam length'!T3183^2/($U$7/2)^2)</f>
        <v>#VALUE!</v>
      </c>
      <c r="W3183" s="136">
        <f t="shared" si="497"/>
        <v>63420</v>
      </c>
      <c r="X3183" t="e">
        <f>SQRT(($U$6/2)^2-($U$6/2)^2*'(OLD) bottom seam length'!W3183^2/($U$7/2)^2)</f>
        <v>#VALUE!</v>
      </c>
      <c r="Z3183" s="136">
        <f t="shared" si="498"/>
        <v>63420</v>
      </c>
      <c r="AA3183" t="e">
        <f>SQRT(($U$6/2)^2-($U$6/2)^2*'(OLD) bottom seam length'!Z3183^2/($U$7/2)^2)</f>
        <v>#VALUE!</v>
      </c>
      <c r="AC3183" s="136">
        <f t="shared" si="499"/>
        <v>63420</v>
      </c>
      <c r="AD3183" t="e">
        <f>SQRT(($U$6/2)^2-($U$6/2)^2*'(OLD) bottom seam length'!AC3183^2/($U$7/2)^2)</f>
        <v>#VALUE!</v>
      </c>
    </row>
    <row r="3184" spans="2:30">
      <c r="B3184" s="136">
        <f t="shared" si="490"/>
        <v>63460</v>
      </c>
      <c r="C3184" t="e">
        <f>SQRT(($C$5/2)^2-($C$5/2)^2*'(OLD) bottom seam length'!B3184^2/($C$6/2)^2)</f>
        <v>#DIV/0!</v>
      </c>
      <c r="E3184" s="136">
        <f t="shared" si="491"/>
        <v>63460</v>
      </c>
      <c r="F3184" t="e">
        <f>SQRT(($C$5/2)^2-($C$5/2)^2*'(OLD) bottom seam length'!E3184^2/($C$6/2)^2)</f>
        <v>#DIV/0!</v>
      </c>
      <c r="H3184" s="136">
        <f t="shared" si="492"/>
        <v>63460</v>
      </c>
      <c r="I3184" t="e">
        <f>SQRT(($C$5/2)^2-($C$5/2)^2*'(OLD) bottom seam length'!H3184^2/($C$6/2)^2)</f>
        <v>#DIV/0!</v>
      </c>
      <c r="K3184" s="136">
        <f t="shared" si="493"/>
        <v>63460</v>
      </c>
      <c r="L3184" t="e">
        <f>SQRT(($C$5/2)^2-($C$5/2)^2*'(OLD) bottom seam length'!K3184^2/($C$6/2)^2)</f>
        <v>#DIV/0!</v>
      </c>
      <c r="O3184" s="136">
        <f t="shared" si="494"/>
        <v>63460</v>
      </c>
      <c r="P3184" t="b">
        <f t="shared" si="495"/>
        <v>0</v>
      </c>
      <c r="T3184" s="136">
        <f t="shared" si="496"/>
        <v>63440</v>
      </c>
      <c r="U3184" t="e">
        <f>SQRT(($U$6/2)^2-($U$6/2)^2*'(OLD) bottom seam length'!T3184^2/($U$7/2)^2)</f>
        <v>#VALUE!</v>
      </c>
      <c r="W3184" s="136">
        <f t="shared" si="497"/>
        <v>63440</v>
      </c>
      <c r="X3184" t="e">
        <f>SQRT(($U$6/2)^2-($U$6/2)^2*'(OLD) bottom seam length'!W3184^2/($U$7/2)^2)</f>
        <v>#VALUE!</v>
      </c>
      <c r="Z3184" s="136">
        <f t="shared" si="498"/>
        <v>63440</v>
      </c>
      <c r="AA3184" t="e">
        <f>SQRT(($U$6/2)^2-($U$6/2)^2*'(OLD) bottom seam length'!Z3184^2/($U$7/2)^2)</f>
        <v>#VALUE!</v>
      </c>
      <c r="AC3184" s="136">
        <f t="shared" si="499"/>
        <v>63440</v>
      </c>
      <c r="AD3184" t="e">
        <f>SQRT(($U$6/2)^2-($U$6/2)^2*'(OLD) bottom seam length'!AC3184^2/($U$7/2)^2)</f>
        <v>#VALUE!</v>
      </c>
    </row>
    <row r="3185" spans="2:30">
      <c r="B3185" s="136">
        <f t="shared" si="490"/>
        <v>63480</v>
      </c>
      <c r="C3185" t="e">
        <f>SQRT(($C$5/2)^2-($C$5/2)^2*'(OLD) bottom seam length'!B3185^2/($C$6/2)^2)</f>
        <v>#DIV/0!</v>
      </c>
      <c r="E3185" s="136">
        <f t="shared" si="491"/>
        <v>63480</v>
      </c>
      <c r="F3185" t="e">
        <f>SQRT(($C$5/2)^2-($C$5/2)^2*'(OLD) bottom seam length'!E3185^2/($C$6/2)^2)</f>
        <v>#DIV/0!</v>
      </c>
      <c r="H3185" s="136">
        <f t="shared" si="492"/>
        <v>63480</v>
      </c>
      <c r="I3185" t="e">
        <f>SQRT(($C$5/2)^2-($C$5/2)^2*'(OLD) bottom seam length'!H3185^2/($C$6/2)^2)</f>
        <v>#DIV/0!</v>
      </c>
      <c r="K3185" s="136">
        <f t="shared" si="493"/>
        <v>63480</v>
      </c>
      <c r="L3185" t="e">
        <f>SQRT(($C$5/2)^2-($C$5/2)^2*'(OLD) bottom seam length'!K3185^2/($C$6/2)^2)</f>
        <v>#DIV/0!</v>
      </c>
      <c r="O3185" s="136">
        <f t="shared" si="494"/>
        <v>63480</v>
      </c>
      <c r="P3185" t="b">
        <f t="shared" si="495"/>
        <v>0</v>
      </c>
      <c r="T3185" s="136">
        <f t="shared" si="496"/>
        <v>63460</v>
      </c>
      <c r="U3185" t="e">
        <f>SQRT(($U$6/2)^2-($U$6/2)^2*'(OLD) bottom seam length'!T3185^2/($U$7/2)^2)</f>
        <v>#VALUE!</v>
      </c>
      <c r="W3185" s="136">
        <f t="shared" si="497"/>
        <v>63460</v>
      </c>
      <c r="X3185" t="e">
        <f>SQRT(($U$6/2)^2-($U$6/2)^2*'(OLD) bottom seam length'!W3185^2/($U$7/2)^2)</f>
        <v>#VALUE!</v>
      </c>
      <c r="Z3185" s="136">
        <f t="shared" si="498"/>
        <v>63460</v>
      </c>
      <c r="AA3185" t="e">
        <f>SQRT(($U$6/2)^2-($U$6/2)^2*'(OLD) bottom seam length'!Z3185^2/($U$7/2)^2)</f>
        <v>#VALUE!</v>
      </c>
      <c r="AC3185" s="136">
        <f t="shared" si="499"/>
        <v>63460</v>
      </c>
      <c r="AD3185" t="e">
        <f>SQRT(($U$6/2)^2-($U$6/2)^2*'(OLD) bottom seam length'!AC3185^2/($U$7/2)^2)</f>
        <v>#VALUE!</v>
      </c>
    </row>
    <row r="3186" spans="2:30">
      <c r="B3186" s="136">
        <f t="shared" si="490"/>
        <v>63500</v>
      </c>
      <c r="C3186" t="e">
        <f>SQRT(($C$5/2)^2-($C$5/2)^2*'(OLD) bottom seam length'!B3186^2/($C$6/2)^2)</f>
        <v>#DIV/0!</v>
      </c>
      <c r="E3186" s="136">
        <f t="shared" si="491"/>
        <v>63500</v>
      </c>
      <c r="F3186" t="e">
        <f>SQRT(($C$5/2)^2-($C$5/2)^2*'(OLD) bottom seam length'!E3186^2/($C$6/2)^2)</f>
        <v>#DIV/0!</v>
      </c>
      <c r="H3186" s="136">
        <f t="shared" si="492"/>
        <v>63500</v>
      </c>
      <c r="I3186" t="e">
        <f>SQRT(($C$5/2)^2-($C$5/2)^2*'(OLD) bottom seam length'!H3186^2/($C$6/2)^2)</f>
        <v>#DIV/0!</v>
      </c>
      <c r="K3186" s="136">
        <f t="shared" si="493"/>
        <v>63500</v>
      </c>
      <c r="L3186" t="e">
        <f>SQRT(($C$5/2)^2-($C$5/2)^2*'(OLD) bottom seam length'!K3186^2/($C$6/2)^2)</f>
        <v>#DIV/0!</v>
      </c>
      <c r="O3186" s="136">
        <f t="shared" si="494"/>
        <v>63500</v>
      </c>
      <c r="P3186" t="b">
        <f t="shared" si="495"/>
        <v>0</v>
      </c>
      <c r="T3186" s="136">
        <f t="shared" si="496"/>
        <v>63480</v>
      </c>
      <c r="U3186" t="e">
        <f>SQRT(($U$6/2)^2-($U$6/2)^2*'(OLD) bottom seam length'!T3186^2/($U$7/2)^2)</f>
        <v>#VALUE!</v>
      </c>
      <c r="W3186" s="136">
        <f t="shared" si="497"/>
        <v>63480</v>
      </c>
      <c r="X3186" t="e">
        <f>SQRT(($U$6/2)^2-($U$6/2)^2*'(OLD) bottom seam length'!W3186^2/($U$7/2)^2)</f>
        <v>#VALUE!</v>
      </c>
      <c r="Z3186" s="136">
        <f t="shared" si="498"/>
        <v>63480</v>
      </c>
      <c r="AA3186" t="e">
        <f>SQRT(($U$6/2)^2-($U$6/2)^2*'(OLD) bottom seam length'!Z3186^2/($U$7/2)^2)</f>
        <v>#VALUE!</v>
      </c>
      <c r="AC3186" s="136">
        <f t="shared" si="499"/>
        <v>63480</v>
      </c>
      <c r="AD3186" t="e">
        <f>SQRT(($U$6/2)^2-($U$6/2)^2*'(OLD) bottom seam length'!AC3186^2/($U$7/2)^2)</f>
        <v>#VALUE!</v>
      </c>
    </row>
    <row r="3187" spans="2:30">
      <c r="B3187" s="136">
        <f t="shared" si="490"/>
        <v>63520</v>
      </c>
      <c r="C3187" t="e">
        <f>SQRT(($C$5/2)^2-($C$5/2)^2*'(OLD) bottom seam length'!B3187^2/($C$6/2)^2)</f>
        <v>#DIV/0!</v>
      </c>
      <c r="E3187" s="136">
        <f t="shared" si="491"/>
        <v>63520</v>
      </c>
      <c r="F3187" t="e">
        <f>SQRT(($C$5/2)^2-($C$5/2)^2*'(OLD) bottom seam length'!E3187^2/($C$6/2)^2)</f>
        <v>#DIV/0!</v>
      </c>
      <c r="H3187" s="136">
        <f t="shared" si="492"/>
        <v>63520</v>
      </c>
      <c r="I3187" t="e">
        <f>SQRT(($C$5/2)^2-($C$5/2)^2*'(OLD) bottom seam length'!H3187^2/($C$6/2)^2)</f>
        <v>#DIV/0!</v>
      </c>
      <c r="K3187" s="136">
        <f t="shared" si="493"/>
        <v>63520</v>
      </c>
      <c r="L3187" t="e">
        <f>SQRT(($C$5/2)^2-($C$5/2)^2*'(OLD) bottom seam length'!K3187^2/($C$6/2)^2)</f>
        <v>#DIV/0!</v>
      </c>
      <c r="O3187" s="136">
        <f t="shared" si="494"/>
        <v>63520</v>
      </c>
      <c r="P3187" t="b">
        <f t="shared" si="495"/>
        <v>0</v>
      </c>
      <c r="T3187" s="136">
        <f t="shared" si="496"/>
        <v>63500</v>
      </c>
      <c r="U3187" t="e">
        <f>SQRT(($U$6/2)^2-($U$6/2)^2*'(OLD) bottom seam length'!T3187^2/($U$7/2)^2)</f>
        <v>#VALUE!</v>
      </c>
      <c r="W3187" s="136">
        <f t="shared" si="497"/>
        <v>63500</v>
      </c>
      <c r="X3187" t="e">
        <f>SQRT(($U$6/2)^2-($U$6/2)^2*'(OLD) bottom seam length'!W3187^2/($U$7/2)^2)</f>
        <v>#VALUE!</v>
      </c>
      <c r="Z3187" s="136">
        <f t="shared" si="498"/>
        <v>63500</v>
      </c>
      <c r="AA3187" t="e">
        <f>SQRT(($U$6/2)^2-($U$6/2)^2*'(OLD) bottom seam length'!Z3187^2/($U$7/2)^2)</f>
        <v>#VALUE!</v>
      </c>
      <c r="AC3187" s="136">
        <f t="shared" si="499"/>
        <v>63500</v>
      </c>
      <c r="AD3187" t="e">
        <f>SQRT(($U$6/2)^2-($U$6/2)^2*'(OLD) bottom seam length'!AC3187^2/($U$7/2)^2)</f>
        <v>#VALUE!</v>
      </c>
    </row>
    <row r="3188" spans="2:30">
      <c r="B3188" s="136">
        <f t="shared" si="490"/>
        <v>63540</v>
      </c>
      <c r="C3188" t="e">
        <f>SQRT(($C$5/2)^2-($C$5/2)^2*'(OLD) bottom seam length'!B3188^2/($C$6/2)^2)</f>
        <v>#DIV/0!</v>
      </c>
      <c r="E3188" s="136">
        <f t="shared" si="491"/>
        <v>63540</v>
      </c>
      <c r="F3188" t="e">
        <f>SQRT(($C$5/2)^2-($C$5/2)^2*'(OLD) bottom seam length'!E3188^2/($C$6/2)^2)</f>
        <v>#DIV/0!</v>
      </c>
      <c r="H3188" s="136">
        <f t="shared" si="492"/>
        <v>63540</v>
      </c>
      <c r="I3188" t="e">
        <f>SQRT(($C$5/2)^2-($C$5/2)^2*'(OLD) bottom seam length'!H3188^2/($C$6/2)^2)</f>
        <v>#DIV/0!</v>
      </c>
      <c r="K3188" s="136">
        <f t="shared" si="493"/>
        <v>63540</v>
      </c>
      <c r="L3188" t="e">
        <f>SQRT(($C$5/2)^2-($C$5/2)^2*'(OLD) bottom seam length'!K3188^2/($C$6/2)^2)</f>
        <v>#DIV/0!</v>
      </c>
      <c r="O3188" s="136">
        <f t="shared" si="494"/>
        <v>63540</v>
      </c>
      <c r="P3188" t="b">
        <f t="shared" si="495"/>
        <v>0</v>
      </c>
      <c r="T3188" s="136">
        <f t="shared" si="496"/>
        <v>63520</v>
      </c>
      <c r="U3188" t="e">
        <f>SQRT(($U$6/2)^2-($U$6/2)^2*'(OLD) bottom seam length'!T3188^2/($U$7/2)^2)</f>
        <v>#VALUE!</v>
      </c>
      <c r="W3188" s="136">
        <f t="shared" si="497"/>
        <v>63520</v>
      </c>
      <c r="X3188" t="e">
        <f>SQRT(($U$6/2)^2-($U$6/2)^2*'(OLD) bottom seam length'!W3188^2/($U$7/2)^2)</f>
        <v>#VALUE!</v>
      </c>
      <c r="Z3188" s="136">
        <f t="shared" si="498"/>
        <v>63520</v>
      </c>
      <c r="AA3188" t="e">
        <f>SQRT(($U$6/2)^2-($U$6/2)^2*'(OLD) bottom seam length'!Z3188^2/($U$7/2)^2)</f>
        <v>#VALUE!</v>
      </c>
      <c r="AC3188" s="136">
        <f t="shared" si="499"/>
        <v>63520</v>
      </c>
      <c r="AD3188" t="e">
        <f>SQRT(($U$6/2)^2-($U$6/2)^2*'(OLD) bottom seam length'!AC3188^2/($U$7/2)^2)</f>
        <v>#VALUE!</v>
      </c>
    </row>
    <row r="3189" spans="2:30">
      <c r="B3189" s="136">
        <f t="shared" si="490"/>
        <v>63560</v>
      </c>
      <c r="C3189" t="e">
        <f>SQRT(($C$5/2)^2-($C$5/2)^2*'(OLD) bottom seam length'!B3189^2/($C$6/2)^2)</f>
        <v>#DIV/0!</v>
      </c>
      <c r="E3189" s="136">
        <f t="shared" si="491"/>
        <v>63560</v>
      </c>
      <c r="F3189" t="e">
        <f>SQRT(($C$5/2)^2-($C$5/2)^2*'(OLD) bottom seam length'!E3189^2/($C$6/2)^2)</f>
        <v>#DIV/0!</v>
      </c>
      <c r="H3189" s="136">
        <f t="shared" si="492"/>
        <v>63560</v>
      </c>
      <c r="I3189" t="e">
        <f>SQRT(($C$5/2)^2-($C$5/2)^2*'(OLD) bottom seam length'!H3189^2/($C$6/2)^2)</f>
        <v>#DIV/0!</v>
      </c>
      <c r="K3189" s="136">
        <f t="shared" si="493"/>
        <v>63560</v>
      </c>
      <c r="L3189" t="e">
        <f>SQRT(($C$5/2)^2-($C$5/2)^2*'(OLD) bottom seam length'!K3189^2/($C$6/2)^2)</f>
        <v>#DIV/0!</v>
      </c>
      <c r="O3189" s="136">
        <f t="shared" si="494"/>
        <v>63560</v>
      </c>
      <c r="P3189" t="b">
        <f t="shared" si="495"/>
        <v>0</v>
      </c>
      <c r="T3189" s="136">
        <f t="shared" si="496"/>
        <v>63540</v>
      </c>
      <c r="U3189" t="e">
        <f>SQRT(($U$6/2)^2-($U$6/2)^2*'(OLD) bottom seam length'!T3189^2/($U$7/2)^2)</f>
        <v>#VALUE!</v>
      </c>
      <c r="W3189" s="136">
        <f t="shared" si="497"/>
        <v>63540</v>
      </c>
      <c r="X3189" t="e">
        <f>SQRT(($U$6/2)^2-($U$6/2)^2*'(OLD) bottom seam length'!W3189^2/($U$7/2)^2)</f>
        <v>#VALUE!</v>
      </c>
      <c r="Z3189" s="136">
        <f t="shared" si="498"/>
        <v>63540</v>
      </c>
      <c r="AA3189" t="e">
        <f>SQRT(($U$6/2)^2-($U$6/2)^2*'(OLD) bottom seam length'!Z3189^2/($U$7/2)^2)</f>
        <v>#VALUE!</v>
      </c>
      <c r="AC3189" s="136">
        <f t="shared" si="499"/>
        <v>63540</v>
      </c>
      <c r="AD3189" t="e">
        <f>SQRT(($U$6/2)^2-($U$6/2)^2*'(OLD) bottom seam length'!AC3189^2/($U$7/2)^2)</f>
        <v>#VALUE!</v>
      </c>
    </row>
    <row r="3190" spans="2:30">
      <c r="B3190" s="136">
        <f t="shared" si="490"/>
        <v>63580</v>
      </c>
      <c r="C3190" t="e">
        <f>SQRT(($C$5/2)^2-($C$5/2)^2*'(OLD) bottom seam length'!B3190^2/($C$6/2)^2)</f>
        <v>#DIV/0!</v>
      </c>
      <c r="E3190" s="136">
        <f t="shared" si="491"/>
        <v>63580</v>
      </c>
      <c r="F3190" t="e">
        <f>SQRT(($C$5/2)^2-($C$5/2)^2*'(OLD) bottom seam length'!E3190^2/($C$6/2)^2)</f>
        <v>#DIV/0!</v>
      </c>
      <c r="H3190" s="136">
        <f t="shared" si="492"/>
        <v>63580</v>
      </c>
      <c r="I3190" t="e">
        <f>SQRT(($C$5/2)^2-($C$5/2)^2*'(OLD) bottom seam length'!H3190^2/($C$6/2)^2)</f>
        <v>#DIV/0!</v>
      </c>
      <c r="K3190" s="136">
        <f t="shared" si="493"/>
        <v>63580</v>
      </c>
      <c r="L3190" t="e">
        <f>SQRT(($C$5/2)^2-($C$5/2)^2*'(OLD) bottom seam length'!K3190^2/($C$6/2)^2)</f>
        <v>#DIV/0!</v>
      </c>
      <c r="O3190" s="136">
        <f t="shared" si="494"/>
        <v>63580</v>
      </c>
      <c r="P3190" t="b">
        <f t="shared" si="495"/>
        <v>0</v>
      </c>
      <c r="T3190" s="136">
        <f t="shared" si="496"/>
        <v>63560</v>
      </c>
      <c r="U3190" t="e">
        <f>SQRT(($U$6/2)^2-($U$6/2)^2*'(OLD) bottom seam length'!T3190^2/($U$7/2)^2)</f>
        <v>#VALUE!</v>
      </c>
      <c r="W3190" s="136">
        <f t="shared" si="497"/>
        <v>63560</v>
      </c>
      <c r="X3190" t="e">
        <f>SQRT(($U$6/2)^2-($U$6/2)^2*'(OLD) bottom seam length'!W3190^2/($U$7/2)^2)</f>
        <v>#VALUE!</v>
      </c>
      <c r="Z3190" s="136">
        <f t="shared" si="498"/>
        <v>63560</v>
      </c>
      <c r="AA3190" t="e">
        <f>SQRT(($U$6/2)^2-($U$6/2)^2*'(OLD) bottom seam length'!Z3190^2/($U$7/2)^2)</f>
        <v>#VALUE!</v>
      </c>
      <c r="AC3190" s="136">
        <f t="shared" si="499"/>
        <v>63560</v>
      </c>
      <c r="AD3190" t="e">
        <f>SQRT(($U$6/2)^2-($U$6/2)^2*'(OLD) bottom seam length'!AC3190^2/($U$7/2)^2)</f>
        <v>#VALUE!</v>
      </c>
    </row>
    <row r="3191" spans="2:30">
      <c r="B3191" s="136">
        <f t="shared" si="490"/>
        <v>63600</v>
      </c>
      <c r="C3191" t="e">
        <f>SQRT(($C$5/2)^2-($C$5/2)^2*'(OLD) bottom seam length'!B3191^2/($C$6/2)^2)</f>
        <v>#DIV/0!</v>
      </c>
      <c r="E3191" s="136">
        <f t="shared" si="491"/>
        <v>63600</v>
      </c>
      <c r="F3191" t="e">
        <f>SQRT(($C$5/2)^2-($C$5/2)^2*'(OLD) bottom seam length'!E3191^2/($C$6/2)^2)</f>
        <v>#DIV/0!</v>
      </c>
      <c r="H3191" s="136">
        <f t="shared" si="492"/>
        <v>63600</v>
      </c>
      <c r="I3191" t="e">
        <f>SQRT(($C$5/2)^2-($C$5/2)^2*'(OLD) bottom seam length'!H3191^2/($C$6/2)^2)</f>
        <v>#DIV/0!</v>
      </c>
      <c r="K3191" s="136">
        <f t="shared" si="493"/>
        <v>63600</v>
      </c>
      <c r="L3191" t="e">
        <f>SQRT(($C$5/2)^2-($C$5/2)^2*'(OLD) bottom seam length'!K3191^2/($C$6/2)^2)</f>
        <v>#DIV/0!</v>
      </c>
      <c r="O3191" s="136">
        <f t="shared" si="494"/>
        <v>63600</v>
      </c>
      <c r="P3191" t="b">
        <f t="shared" si="495"/>
        <v>0</v>
      </c>
      <c r="T3191" s="136">
        <f t="shared" si="496"/>
        <v>63580</v>
      </c>
      <c r="U3191" t="e">
        <f>SQRT(($U$6/2)^2-($U$6/2)^2*'(OLD) bottom seam length'!T3191^2/($U$7/2)^2)</f>
        <v>#VALUE!</v>
      </c>
      <c r="W3191" s="136">
        <f t="shared" si="497"/>
        <v>63580</v>
      </c>
      <c r="X3191" t="e">
        <f>SQRT(($U$6/2)^2-($U$6/2)^2*'(OLD) bottom seam length'!W3191^2/($U$7/2)^2)</f>
        <v>#VALUE!</v>
      </c>
      <c r="Z3191" s="136">
        <f t="shared" si="498"/>
        <v>63580</v>
      </c>
      <c r="AA3191" t="e">
        <f>SQRT(($U$6/2)^2-($U$6/2)^2*'(OLD) bottom seam length'!Z3191^2/($U$7/2)^2)</f>
        <v>#VALUE!</v>
      </c>
      <c r="AC3191" s="136">
        <f t="shared" si="499"/>
        <v>63580</v>
      </c>
      <c r="AD3191" t="e">
        <f>SQRT(($U$6/2)^2-($U$6/2)^2*'(OLD) bottom seam length'!AC3191^2/($U$7/2)^2)</f>
        <v>#VALUE!</v>
      </c>
    </row>
    <row r="3192" spans="2:30">
      <c r="B3192" s="136">
        <f t="shared" si="490"/>
        <v>63620</v>
      </c>
      <c r="C3192" t="e">
        <f>SQRT(($C$5/2)^2-($C$5/2)^2*'(OLD) bottom seam length'!B3192^2/($C$6/2)^2)</f>
        <v>#DIV/0!</v>
      </c>
      <c r="E3192" s="136">
        <f t="shared" si="491"/>
        <v>63620</v>
      </c>
      <c r="F3192" t="e">
        <f>SQRT(($C$5/2)^2-($C$5/2)^2*'(OLD) bottom seam length'!E3192^2/($C$6/2)^2)</f>
        <v>#DIV/0!</v>
      </c>
      <c r="H3192" s="136">
        <f t="shared" si="492"/>
        <v>63620</v>
      </c>
      <c r="I3192" t="e">
        <f>SQRT(($C$5/2)^2-($C$5/2)^2*'(OLD) bottom seam length'!H3192^2/($C$6/2)^2)</f>
        <v>#DIV/0!</v>
      </c>
      <c r="K3192" s="136">
        <f t="shared" si="493"/>
        <v>63620</v>
      </c>
      <c r="L3192" t="e">
        <f>SQRT(($C$5/2)^2-($C$5/2)^2*'(OLD) bottom seam length'!K3192^2/($C$6/2)^2)</f>
        <v>#DIV/0!</v>
      </c>
      <c r="O3192" s="136">
        <f t="shared" si="494"/>
        <v>63620</v>
      </c>
      <c r="P3192" t="b">
        <f t="shared" si="495"/>
        <v>0</v>
      </c>
      <c r="T3192" s="136">
        <f t="shared" si="496"/>
        <v>63600</v>
      </c>
      <c r="U3192" t="e">
        <f>SQRT(($U$6/2)^2-($U$6/2)^2*'(OLD) bottom seam length'!T3192^2/($U$7/2)^2)</f>
        <v>#VALUE!</v>
      </c>
      <c r="W3192" s="136">
        <f t="shared" si="497"/>
        <v>63600</v>
      </c>
      <c r="X3192" t="e">
        <f>SQRT(($U$6/2)^2-($U$6/2)^2*'(OLD) bottom seam length'!W3192^2/($U$7/2)^2)</f>
        <v>#VALUE!</v>
      </c>
      <c r="Z3192" s="136">
        <f t="shared" si="498"/>
        <v>63600</v>
      </c>
      <c r="AA3192" t="e">
        <f>SQRT(($U$6/2)^2-($U$6/2)^2*'(OLD) bottom seam length'!Z3192^2/($U$7/2)^2)</f>
        <v>#VALUE!</v>
      </c>
      <c r="AC3192" s="136">
        <f t="shared" si="499"/>
        <v>63600</v>
      </c>
      <c r="AD3192" t="e">
        <f>SQRT(($U$6/2)^2-($U$6/2)^2*'(OLD) bottom seam length'!AC3192^2/($U$7/2)^2)</f>
        <v>#VALUE!</v>
      </c>
    </row>
    <row r="3193" spans="2:30">
      <c r="B3193" s="136">
        <f t="shared" si="490"/>
        <v>63640</v>
      </c>
      <c r="C3193" t="e">
        <f>SQRT(($C$5/2)^2-($C$5/2)^2*'(OLD) bottom seam length'!B3193^2/($C$6/2)^2)</f>
        <v>#DIV/0!</v>
      </c>
      <c r="E3193" s="136">
        <f t="shared" si="491"/>
        <v>63640</v>
      </c>
      <c r="F3193" t="e">
        <f>SQRT(($C$5/2)^2-($C$5/2)^2*'(OLD) bottom seam length'!E3193^2/($C$6/2)^2)</f>
        <v>#DIV/0!</v>
      </c>
      <c r="H3193" s="136">
        <f t="shared" si="492"/>
        <v>63640</v>
      </c>
      <c r="I3193" t="e">
        <f>SQRT(($C$5/2)^2-($C$5/2)^2*'(OLD) bottom seam length'!H3193^2/($C$6/2)^2)</f>
        <v>#DIV/0!</v>
      </c>
      <c r="K3193" s="136">
        <f t="shared" si="493"/>
        <v>63640</v>
      </c>
      <c r="L3193" t="e">
        <f>SQRT(($C$5/2)^2-($C$5/2)^2*'(OLD) bottom seam length'!K3193^2/($C$6/2)^2)</f>
        <v>#DIV/0!</v>
      </c>
      <c r="O3193" s="136">
        <f t="shared" si="494"/>
        <v>63640</v>
      </c>
      <c r="P3193" t="b">
        <f t="shared" si="495"/>
        <v>0</v>
      </c>
      <c r="T3193" s="136">
        <f t="shared" si="496"/>
        <v>63620</v>
      </c>
      <c r="U3193" t="e">
        <f>SQRT(($U$6/2)^2-($U$6/2)^2*'(OLD) bottom seam length'!T3193^2/($U$7/2)^2)</f>
        <v>#VALUE!</v>
      </c>
      <c r="W3193" s="136">
        <f t="shared" si="497"/>
        <v>63620</v>
      </c>
      <c r="X3193" t="e">
        <f>SQRT(($U$6/2)^2-($U$6/2)^2*'(OLD) bottom seam length'!W3193^2/($U$7/2)^2)</f>
        <v>#VALUE!</v>
      </c>
      <c r="Z3193" s="136">
        <f t="shared" si="498"/>
        <v>63620</v>
      </c>
      <c r="AA3193" t="e">
        <f>SQRT(($U$6/2)^2-($U$6/2)^2*'(OLD) bottom seam length'!Z3193^2/($U$7/2)^2)</f>
        <v>#VALUE!</v>
      </c>
      <c r="AC3193" s="136">
        <f t="shared" si="499"/>
        <v>63620</v>
      </c>
      <c r="AD3193" t="e">
        <f>SQRT(($U$6/2)^2-($U$6/2)^2*'(OLD) bottom seam length'!AC3193^2/($U$7/2)^2)</f>
        <v>#VALUE!</v>
      </c>
    </row>
    <row r="3194" spans="2:30">
      <c r="B3194" s="136">
        <f t="shared" si="490"/>
        <v>63660</v>
      </c>
      <c r="C3194" t="e">
        <f>SQRT(($C$5/2)^2-($C$5/2)^2*'(OLD) bottom seam length'!B3194^2/($C$6/2)^2)</f>
        <v>#DIV/0!</v>
      </c>
      <c r="E3194" s="136">
        <f t="shared" si="491"/>
        <v>63660</v>
      </c>
      <c r="F3194" t="e">
        <f>SQRT(($C$5/2)^2-($C$5/2)^2*'(OLD) bottom seam length'!E3194^2/($C$6/2)^2)</f>
        <v>#DIV/0!</v>
      </c>
      <c r="H3194" s="136">
        <f t="shared" si="492"/>
        <v>63660</v>
      </c>
      <c r="I3194" t="e">
        <f>SQRT(($C$5/2)^2-($C$5/2)^2*'(OLD) bottom seam length'!H3194^2/($C$6/2)^2)</f>
        <v>#DIV/0!</v>
      </c>
      <c r="K3194" s="136">
        <f t="shared" si="493"/>
        <v>63660</v>
      </c>
      <c r="L3194" t="e">
        <f>SQRT(($C$5/2)^2-($C$5/2)^2*'(OLD) bottom seam length'!K3194^2/($C$6/2)^2)</f>
        <v>#DIV/0!</v>
      </c>
      <c r="O3194" s="136">
        <f t="shared" si="494"/>
        <v>63660</v>
      </c>
      <c r="P3194" t="b">
        <f t="shared" si="495"/>
        <v>0</v>
      </c>
      <c r="T3194" s="136">
        <f t="shared" si="496"/>
        <v>63640</v>
      </c>
      <c r="U3194" t="e">
        <f>SQRT(($U$6/2)^2-($U$6/2)^2*'(OLD) bottom seam length'!T3194^2/($U$7/2)^2)</f>
        <v>#VALUE!</v>
      </c>
      <c r="W3194" s="136">
        <f t="shared" si="497"/>
        <v>63640</v>
      </c>
      <c r="X3194" t="e">
        <f>SQRT(($U$6/2)^2-($U$6/2)^2*'(OLD) bottom seam length'!W3194^2/($U$7/2)^2)</f>
        <v>#VALUE!</v>
      </c>
      <c r="Z3194" s="136">
        <f t="shared" si="498"/>
        <v>63640</v>
      </c>
      <c r="AA3194" t="e">
        <f>SQRT(($U$6/2)^2-($U$6/2)^2*'(OLD) bottom seam length'!Z3194^2/($U$7/2)^2)</f>
        <v>#VALUE!</v>
      </c>
      <c r="AC3194" s="136">
        <f t="shared" si="499"/>
        <v>63640</v>
      </c>
      <c r="AD3194" t="e">
        <f>SQRT(($U$6/2)^2-($U$6/2)^2*'(OLD) bottom seam length'!AC3194^2/($U$7/2)^2)</f>
        <v>#VALUE!</v>
      </c>
    </row>
    <row r="3195" spans="2:30">
      <c r="B3195" s="136">
        <f t="shared" si="490"/>
        <v>63680</v>
      </c>
      <c r="C3195" t="e">
        <f>SQRT(($C$5/2)^2-($C$5/2)^2*'(OLD) bottom seam length'!B3195^2/($C$6/2)^2)</f>
        <v>#DIV/0!</v>
      </c>
      <c r="E3195" s="136">
        <f t="shared" si="491"/>
        <v>63680</v>
      </c>
      <c r="F3195" t="e">
        <f>SQRT(($C$5/2)^2-($C$5/2)^2*'(OLD) bottom seam length'!E3195^2/($C$6/2)^2)</f>
        <v>#DIV/0!</v>
      </c>
      <c r="H3195" s="136">
        <f t="shared" si="492"/>
        <v>63680</v>
      </c>
      <c r="I3195" t="e">
        <f>SQRT(($C$5/2)^2-($C$5/2)^2*'(OLD) bottom seam length'!H3195^2/($C$6/2)^2)</f>
        <v>#DIV/0!</v>
      </c>
      <c r="K3195" s="136">
        <f t="shared" si="493"/>
        <v>63680</v>
      </c>
      <c r="L3195" t="e">
        <f>SQRT(($C$5/2)^2-($C$5/2)^2*'(OLD) bottom seam length'!K3195^2/($C$6/2)^2)</f>
        <v>#DIV/0!</v>
      </c>
      <c r="O3195" s="136">
        <f t="shared" si="494"/>
        <v>63680</v>
      </c>
      <c r="P3195" t="b">
        <f t="shared" si="495"/>
        <v>0</v>
      </c>
      <c r="T3195" s="136">
        <f t="shared" si="496"/>
        <v>63660</v>
      </c>
      <c r="U3195" t="e">
        <f>SQRT(($U$6/2)^2-($U$6/2)^2*'(OLD) bottom seam length'!T3195^2/($U$7/2)^2)</f>
        <v>#VALUE!</v>
      </c>
      <c r="W3195" s="136">
        <f t="shared" si="497"/>
        <v>63660</v>
      </c>
      <c r="X3195" t="e">
        <f>SQRT(($U$6/2)^2-($U$6/2)^2*'(OLD) bottom seam length'!W3195^2/($U$7/2)^2)</f>
        <v>#VALUE!</v>
      </c>
      <c r="Z3195" s="136">
        <f t="shared" si="498"/>
        <v>63660</v>
      </c>
      <c r="AA3195" t="e">
        <f>SQRT(($U$6/2)^2-($U$6/2)^2*'(OLD) bottom seam length'!Z3195^2/($U$7/2)^2)</f>
        <v>#VALUE!</v>
      </c>
      <c r="AC3195" s="136">
        <f t="shared" si="499"/>
        <v>63660</v>
      </c>
      <c r="AD3195" t="e">
        <f>SQRT(($U$6/2)^2-($U$6/2)^2*'(OLD) bottom seam length'!AC3195^2/($U$7/2)^2)</f>
        <v>#VALUE!</v>
      </c>
    </row>
    <row r="3196" spans="2:30">
      <c r="B3196" s="136">
        <f t="shared" si="490"/>
        <v>63700</v>
      </c>
      <c r="C3196" t="e">
        <f>SQRT(($C$5/2)^2-($C$5/2)^2*'(OLD) bottom seam length'!B3196^2/($C$6/2)^2)</f>
        <v>#DIV/0!</v>
      </c>
      <c r="E3196" s="136">
        <f t="shared" si="491"/>
        <v>63700</v>
      </c>
      <c r="F3196" t="e">
        <f>SQRT(($C$5/2)^2-($C$5/2)^2*'(OLD) bottom seam length'!E3196^2/($C$6/2)^2)</f>
        <v>#DIV/0!</v>
      </c>
      <c r="H3196" s="136">
        <f t="shared" si="492"/>
        <v>63700</v>
      </c>
      <c r="I3196" t="e">
        <f>SQRT(($C$5/2)^2-($C$5/2)^2*'(OLD) bottom seam length'!H3196^2/($C$6/2)^2)</f>
        <v>#DIV/0!</v>
      </c>
      <c r="K3196" s="136">
        <f t="shared" si="493"/>
        <v>63700</v>
      </c>
      <c r="L3196" t="e">
        <f>SQRT(($C$5/2)^2-($C$5/2)^2*'(OLD) bottom seam length'!K3196^2/($C$6/2)^2)</f>
        <v>#DIV/0!</v>
      </c>
      <c r="O3196" s="136">
        <f t="shared" si="494"/>
        <v>63700</v>
      </c>
      <c r="P3196" t="b">
        <f t="shared" si="495"/>
        <v>0</v>
      </c>
      <c r="T3196" s="136">
        <f t="shared" si="496"/>
        <v>63680</v>
      </c>
      <c r="U3196" t="e">
        <f>SQRT(($U$6/2)^2-($U$6/2)^2*'(OLD) bottom seam length'!T3196^2/($U$7/2)^2)</f>
        <v>#VALUE!</v>
      </c>
      <c r="W3196" s="136">
        <f t="shared" si="497"/>
        <v>63680</v>
      </c>
      <c r="X3196" t="e">
        <f>SQRT(($U$6/2)^2-($U$6/2)^2*'(OLD) bottom seam length'!W3196^2/($U$7/2)^2)</f>
        <v>#VALUE!</v>
      </c>
      <c r="Z3196" s="136">
        <f t="shared" si="498"/>
        <v>63680</v>
      </c>
      <c r="AA3196" t="e">
        <f>SQRT(($U$6/2)^2-($U$6/2)^2*'(OLD) bottom seam length'!Z3196^2/($U$7/2)^2)</f>
        <v>#VALUE!</v>
      </c>
      <c r="AC3196" s="136">
        <f t="shared" si="499"/>
        <v>63680</v>
      </c>
      <c r="AD3196" t="e">
        <f>SQRT(($U$6/2)^2-($U$6/2)^2*'(OLD) bottom seam length'!AC3196^2/($U$7/2)^2)</f>
        <v>#VALUE!</v>
      </c>
    </row>
    <row r="3197" spans="2:30">
      <c r="B3197" s="136">
        <f t="shared" si="490"/>
        <v>63720</v>
      </c>
      <c r="C3197" t="e">
        <f>SQRT(($C$5/2)^2-($C$5/2)^2*'(OLD) bottom seam length'!B3197^2/($C$6/2)^2)</f>
        <v>#DIV/0!</v>
      </c>
      <c r="E3197" s="136">
        <f t="shared" si="491"/>
        <v>63720</v>
      </c>
      <c r="F3197" t="e">
        <f>SQRT(($C$5/2)^2-($C$5/2)^2*'(OLD) bottom seam length'!E3197^2/($C$6/2)^2)</f>
        <v>#DIV/0!</v>
      </c>
      <c r="H3197" s="136">
        <f t="shared" si="492"/>
        <v>63720</v>
      </c>
      <c r="I3197" t="e">
        <f>SQRT(($C$5/2)^2-($C$5/2)^2*'(OLD) bottom seam length'!H3197^2/($C$6/2)^2)</f>
        <v>#DIV/0!</v>
      </c>
      <c r="K3197" s="136">
        <f t="shared" si="493"/>
        <v>63720</v>
      </c>
      <c r="L3197" t="e">
        <f>SQRT(($C$5/2)^2-($C$5/2)^2*'(OLD) bottom seam length'!K3197^2/($C$6/2)^2)</f>
        <v>#DIV/0!</v>
      </c>
      <c r="O3197" s="136">
        <f t="shared" si="494"/>
        <v>63720</v>
      </c>
      <c r="P3197" t="b">
        <f t="shared" si="495"/>
        <v>0</v>
      </c>
      <c r="T3197" s="136">
        <f t="shared" si="496"/>
        <v>63700</v>
      </c>
      <c r="U3197" t="e">
        <f>SQRT(($U$6/2)^2-($U$6/2)^2*'(OLD) bottom seam length'!T3197^2/($U$7/2)^2)</f>
        <v>#VALUE!</v>
      </c>
      <c r="W3197" s="136">
        <f t="shared" si="497"/>
        <v>63700</v>
      </c>
      <c r="X3197" t="e">
        <f>SQRT(($U$6/2)^2-($U$6/2)^2*'(OLD) bottom seam length'!W3197^2/($U$7/2)^2)</f>
        <v>#VALUE!</v>
      </c>
      <c r="Z3197" s="136">
        <f t="shared" si="498"/>
        <v>63700</v>
      </c>
      <c r="AA3197" t="e">
        <f>SQRT(($U$6/2)^2-($U$6/2)^2*'(OLD) bottom seam length'!Z3197^2/($U$7/2)^2)</f>
        <v>#VALUE!</v>
      </c>
      <c r="AC3197" s="136">
        <f t="shared" si="499"/>
        <v>63700</v>
      </c>
      <c r="AD3197" t="e">
        <f>SQRT(($U$6/2)^2-($U$6/2)^2*'(OLD) bottom seam length'!AC3197^2/($U$7/2)^2)</f>
        <v>#VALUE!</v>
      </c>
    </row>
    <row r="3198" spans="2:30">
      <c r="B3198" s="136">
        <f t="shared" si="490"/>
        <v>63740</v>
      </c>
      <c r="C3198" t="e">
        <f>SQRT(($C$5/2)^2-($C$5/2)^2*'(OLD) bottom seam length'!B3198^2/($C$6/2)^2)</f>
        <v>#DIV/0!</v>
      </c>
      <c r="E3198" s="136">
        <f t="shared" si="491"/>
        <v>63740</v>
      </c>
      <c r="F3198" t="e">
        <f>SQRT(($C$5/2)^2-($C$5/2)^2*'(OLD) bottom seam length'!E3198^2/($C$6/2)^2)</f>
        <v>#DIV/0!</v>
      </c>
      <c r="H3198" s="136">
        <f t="shared" si="492"/>
        <v>63740</v>
      </c>
      <c r="I3198" t="e">
        <f>SQRT(($C$5/2)^2-($C$5/2)^2*'(OLD) bottom seam length'!H3198^2/($C$6/2)^2)</f>
        <v>#DIV/0!</v>
      </c>
      <c r="K3198" s="136">
        <f t="shared" si="493"/>
        <v>63740</v>
      </c>
      <c r="L3198" t="e">
        <f>SQRT(($C$5/2)^2-($C$5/2)^2*'(OLD) bottom seam length'!K3198^2/($C$6/2)^2)</f>
        <v>#DIV/0!</v>
      </c>
      <c r="O3198" s="136">
        <f t="shared" si="494"/>
        <v>63740</v>
      </c>
      <c r="P3198" t="b">
        <f t="shared" si="495"/>
        <v>0</v>
      </c>
      <c r="T3198" s="136">
        <f t="shared" si="496"/>
        <v>63720</v>
      </c>
      <c r="U3198" t="e">
        <f>SQRT(($U$6/2)^2-($U$6/2)^2*'(OLD) bottom seam length'!T3198^2/($U$7/2)^2)</f>
        <v>#VALUE!</v>
      </c>
      <c r="W3198" s="136">
        <f t="shared" si="497"/>
        <v>63720</v>
      </c>
      <c r="X3198" t="e">
        <f>SQRT(($U$6/2)^2-($U$6/2)^2*'(OLD) bottom seam length'!W3198^2/($U$7/2)^2)</f>
        <v>#VALUE!</v>
      </c>
      <c r="Z3198" s="136">
        <f t="shared" si="498"/>
        <v>63720</v>
      </c>
      <c r="AA3198" t="e">
        <f>SQRT(($U$6/2)^2-($U$6/2)^2*'(OLD) bottom seam length'!Z3198^2/($U$7/2)^2)</f>
        <v>#VALUE!</v>
      </c>
      <c r="AC3198" s="136">
        <f t="shared" si="499"/>
        <v>63720</v>
      </c>
      <c r="AD3198" t="e">
        <f>SQRT(($U$6/2)^2-($U$6/2)^2*'(OLD) bottom seam length'!AC3198^2/($U$7/2)^2)</f>
        <v>#VALUE!</v>
      </c>
    </row>
    <row r="3199" spans="2:30">
      <c r="B3199" s="136">
        <f t="shared" si="490"/>
        <v>63760</v>
      </c>
      <c r="C3199" t="e">
        <f>SQRT(($C$5/2)^2-($C$5/2)^2*'(OLD) bottom seam length'!B3199^2/($C$6/2)^2)</f>
        <v>#DIV/0!</v>
      </c>
      <c r="E3199" s="136">
        <f t="shared" si="491"/>
        <v>63760</v>
      </c>
      <c r="F3199" t="e">
        <f>SQRT(($C$5/2)^2-($C$5/2)^2*'(OLD) bottom seam length'!E3199^2/($C$6/2)^2)</f>
        <v>#DIV/0!</v>
      </c>
      <c r="H3199" s="136">
        <f t="shared" si="492"/>
        <v>63760</v>
      </c>
      <c r="I3199" t="e">
        <f>SQRT(($C$5/2)^2-($C$5/2)^2*'(OLD) bottom seam length'!H3199^2/($C$6/2)^2)</f>
        <v>#DIV/0!</v>
      </c>
      <c r="K3199" s="136">
        <f t="shared" si="493"/>
        <v>63760</v>
      </c>
      <c r="L3199" t="e">
        <f>SQRT(($C$5/2)^2-($C$5/2)^2*'(OLD) bottom seam length'!K3199^2/($C$6/2)^2)</f>
        <v>#DIV/0!</v>
      </c>
      <c r="O3199" s="136">
        <f t="shared" si="494"/>
        <v>63760</v>
      </c>
      <c r="P3199" t="b">
        <f t="shared" si="495"/>
        <v>0</v>
      </c>
      <c r="T3199" s="136">
        <f t="shared" si="496"/>
        <v>63740</v>
      </c>
      <c r="U3199" t="e">
        <f>SQRT(($U$6/2)^2-($U$6/2)^2*'(OLD) bottom seam length'!T3199^2/($U$7/2)^2)</f>
        <v>#VALUE!</v>
      </c>
      <c r="W3199" s="136">
        <f t="shared" si="497"/>
        <v>63740</v>
      </c>
      <c r="X3199" t="e">
        <f>SQRT(($U$6/2)^2-($U$6/2)^2*'(OLD) bottom seam length'!W3199^2/($U$7/2)^2)</f>
        <v>#VALUE!</v>
      </c>
      <c r="Z3199" s="136">
        <f t="shared" si="498"/>
        <v>63740</v>
      </c>
      <c r="AA3199" t="e">
        <f>SQRT(($U$6/2)^2-($U$6/2)^2*'(OLD) bottom seam length'!Z3199^2/($U$7/2)^2)</f>
        <v>#VALUE!</v>
      </c>
      <c r="AC3199" s="136">
        <f t="shared" si="499"/>
        <v>63740</v>
      </c>
      <c r="AD3199" t="e">
        <f>SQRT(($U$6/2)^2-($U$6/2)^2*'(OLD) bottom seam length'!AC3199^2/($U$7/2)^2)</f>
        <v>#VALUE!</v>
      </c>
    </row>
    <row r="3200" spans="2:30">
      <c r="B3200" s="136">
        <f t="shared" si="490"/>
        <v>63780</v>
      </c>
      <c r="C3200" t="e">
        <f>SQRT(($C$5/2)^2-($C$5/2)^2*'(OLD) bottom seam length'!B3200^2/($C$6/2)^2)</f>
        <v>#DIV/0!</v>
      </c>
      <c r="E3200" s="136">
        <f t="shared" si="491"/>
        <v>63780</v>
      </c>
      <c r="F3200" t="e">
        <f>SQRT(($C$5/2)^2-($C$5/2)^2*'(OLD) bottom seam length'!E3200^2/($C$6/2)^2)</f>
        <v>#DIV/0!</v>
      </c>
      <c r="H3200" s="136">
        <f t="shared" si="492"/>
        <v>63780</v>
      </c>
      <c r="I3200" t="e">
        <f>SQRT(($C$5/2)^2-($C$5/2)^2*'(OLD) bottom seam length'!H3200^2/($C$6/2)^2)</f>
        <v>#DIV/0!</v>
      </c>
      <c r="K3200" s="136">
        <f t="shared" si="493"/>
        <v>63780</v>
      </c>
      <c r="L3200" t="e">
        <f>SQRT(($C$5/2)^2-($C$5/2)^2*'(OLD) bottom seam length'!K3200^2/($C$6/2)^2)</f>
        <v>#DIV/0!</v>
      </c>
      <c r="O3200" s="136">
        <f t="shared" si="494"/>
        <v>63780</v>
      </c>
      <c r="P3200" t="b">
        <f t="shared" si="495"/>
        <v>0</v>
      </c>
      <c r="T3200" s="136">
        <f t="shared" si="496"/>
        <v>63760</v>
      </c>
      <c r="U3200" t="e">
        <f>SQRT(($U$6/2)^2-($U$6/2)^2*'(OLD) bottom seam length'!T3200^2/($U$7/2)^2)</f>
        <v>#VALUE!</v>
      </c>
      <c r="W3200" s="136">
        <f t="shared" si="497"/>
        <v>63760</v>
      </c>
      <c r="X3200" t="e">
        <f>SQRT(($U$6/2)^2-($U$6/2)^2*'(OLD) bottom seam length'!W3200^2/($U$7/2)^2)</f>
        <v>#VALUE!</v>
      </c>
      <c r="Z3200" s="136">
        <f t="shared" si="498"/>
        <v>63760</v>
      </c>
      <c r="AA3200" t="e">
        <f>SQRT(($U$6/2)^2-($U$6/2)^2*'(OLD) bottom seam length'!Z3200^2/($U$7/2)^2)</f>
        <v>#VALUE!</v>
      </c>
      <c r="AC3200" s="136">
        <f t="shared" si="499"/>
        <v>63760</v>
      </c>
      <c r="AD3200" t="e">
        <f>SQRT(($U$6/2)^2-($U$6/2)^2*'(OLD) bottom seam length'!AC3200^2/($U$7/2)^2)</f>
        <v>#VALUE!</v>
      </c>
    </row>
    <row r="3201" spans="2:30">
      <c r="B3201" s="136">
        <f t="shared" si="490"/>
        <v>63800</v>
      </c>
      <c r="C3201" t="e">
        <f>SQRT(($C$5/2)^2-($C$5/2)^2*'(OLD) bottom seam length'!B3201^2/($C$6/2)^2)</f>
        <v>#DIV/0!</v>
      </c>
      <c r="E3201" s="136">
        <f t="shared" si="491"/>
        <v>63800</v>
      </c>
      <c r="F3201" t="e">
        <f>SQRT(($C$5/2)^2-($C$5/2)^2*'(OLD) bottom seam length'!E3201^2/($C$6/2)^2)</f>
        <v>#DIV/0!</v>
      </c>
      <c r="H3201" s="136">
        <f t="shared" si="492"/>
        <v>63800</v>
      </c>
      <c r="I3201" t="e">
        <f>SQRT(($C$5/2)^2-($C$5/2)^2*'(OLD) bottom seam length'!H3201^2/($C$6/2)^2)</f>
        <v>#DIV/0!</v>
      </c>
      <c r="K3201" s="136">
        <f t="shared" si="493"/>
        <v>63800</v>
      </c>
      <c r="L3201" t="e">
        <f>SQRT(($C$5/2)^2-($C$5/2)^2*'(OLD) bottom seam length'!K3201^2/($C$6/2)^2)</f>
        <v>#DIV/0!</v>
      </c>
      <c r="O3201" s="136">
        <f t="shared" si="494"/>
        <v>63800</v>
      </c>
      <c r="P3201" t="b">
        <f t="shared" si="495"/>
        <v>0</v>
      </c>
      <c r="T3201" s="136">
        <f t="shared" si="496"/>
        <v>63780</v>
      </c>
      <c r="U3201" t="e">
        <f>SQRT(($U$6/2)^2-($U$6/2)^2*'(OLD) bottom seam length'!T3201^2/($U$7/2)^2)</f>
        <v>#VALUE!</v>
      </c>
      <c r="W3201" s="136">
        <f t="shared" si="497"/>
        <v>63780</v>
      </c>
      <c r="X3201" t="e">
        <f>SQRT(($U$6/2)^2-($U$6/2)^2*'(OLD) bottom seam length'!W3201^2/($U$7/2)^2)</f>
        <v>#VALUE!</v>
      </c>
      <c r="Z3201" s="136">
        <f t="shared" si="498"/>
        <v>63780</v>
      </c>
      <c r="AA3201" t="e">
        <f>SQRT(($U$6/2)^2-($U$6/2)^2*'(OLD) bottom seam length'!Z3201^2/($U$7/2)^2)</f>
        <v>#VALUE!</v>
      </c>
      <c r="AC3201" s="136">
        <f t="shared" si="499"/>
        <v>63780</v>
      </c>
      <c r="AD3201" t="e">
        <f>SQRT(($U$6/2)^2-($U$6/2)^2*'(OLD) bottom seam length'!AC3201^2/($U$7/2)^2)</f>
        <v>#VALUE!</v>
      </c>
    </row>
    <row r="3202" spans="2:30">
      <c r="B3202" s="136">
        <f t="shared" si="490"/>
        <v>63820</v>
      </c>
      <c r="C3202" t="e">
        <f>SQRT(($C$5/2)^2-($C$5/2)^2*'(OLD) bottom seam length'!B3202^2/($C$6/2)^2)</f>
        <v>#DIV/0!</v>
      </c>
      <c r="E3202" s="136">
        <f t="shared" si="491"/>
        <v>63820</v>
      </c>
      <c r="F3202" t="e">
        <f>SQRT(($C$5/2)^2-($C$5/2)^2*'(OLD) bottom seam length'!E3202^2/($C$6/2)^2)</f>
        <v>#DIV/0!</v>
      </c>
      <c r="H3202" s="136">
        <f t="shared" si="492"/>
        <v>63820</v>
      </c>
      <c r="I3202" t="e">
        <f>SQRT(($C$5/2)^2-($C$5/2)^2*'(OLD) bottom seam length'!H3202^2/($C$6/2)^2)</f>
        <v>#DIV/0!</v>
      </c>
      <c r="K3202" s="136">
        <f t="shared" si="493"/>
        <v>63820</v>
      </c>
      <c r="L3202" t="e">
        <f>SQRT(($C$5/2)^2-($C$5/2)^2*'(OLD) bottom seam length'!K3202^2/($C$6/2)^2)</f>
        <v>#DIV/0!</v>
      </c>
      <c r="O3202" s="136">
        <f t="shared" si="494"/>
        <v>63820</v>
      </c>
      <c r="P3202" t="b">
        <f t="shared" si="495"/>
        <v>0</v>
      </c>
      <c r="T3202" s="136">
        <f t="shared" si="496"/>
        <v>63800</v>
      </c>
      <c r="U3202" t="e">
        <f>SQRT(($U$6/2)^2-($U$6/2)^2*'(OLD) bottom seam length'!T3202^2/($U$7/2)^2)</f>
        <v>#VALUE!</v>
      </c>
      <c r="W3202" s="136">
        <f t="shared" si="497"/>
        <v>63800</v>
      </c>
      <c r="X3202" t="e">
        <f>SQRT(($U$6/2)^2-($U$6/2)^2*'(OLD) bottom seam length'!W3202^2/($U$7/2)^2)</f>
        <v>#VALUE!</v>
      </c>
      <c r="Z3202" s="136">
        <f t="shared" si="498"/>
        <v>63800</v>
      </c>
      <c r="AA3202" t="e">
        <f>SQRT(($U$6/2)^2-($U$6/2)^2*'(OLD) bottom seam length'!Z3202^2/($U$7/2)^2)</f>
        <v>#VALUE!</v>
      </c>
      <c r="AC3202" s="136">
        <f t="shared" si="499"/>
        <v>63800</v>
      </c>
      <c r="AD3202" t="e">
        <f>SQRT(($U$6/2)^2-($U$6/2)^2*'(OLD) bottom seam length'!AC3202^2/($U$7/2)^2)</f>
        <v>#VALUE!</v>
      </c>
    </row>
    <row r="3203" spans="2:30">
      <c r="B3203" s="136">
        <f t="shared" si="490"/>
        <v>63840</v>
      </c>
      <c r="C3203" t="e">
        <f>SQRT(($C$5/2)^2-($C$5/2)^2*'(OLD) bottom seam length'!B3203^2/($C$6/2)^2)</f>
        <v>#DIV/0!</v>
      </c>
      <c r="E3203" s="136">
        <f t="shared" si="491"/>
        <v>63840</v>
      </c>
      <c r="F3203" t="e">
        <f>SQRT(($C$5/2)^2-($C$5/2)^2*'(OLD) bottom seam length'!E3203^2/($C$6/2)^2)</f>
        <v>#DIV/0!</v>
      </c>
      <c r="H3203" s="136">
        <f t="shared" si="492"/>
        <v>63840</v>
      </c>
      <c r="I3203" t="e">
        <f>SQRT(($C$5/2)^2-($C$5/2)^2*'(OLD) bottom seam length'!H3203^2/($C$6/2)^2)</f>
        <v>#DIV/0!</v>
      </c>
      <c r="K3203" s="136">
        <f t="shared" si="493"/>
        <v>63840</v>
      </c>
      <c r="L3203" t="e">
        <f>SQRT(($C$5/2)^2-($C$5/2)^2*'(OLD) bottom seam length'!K3203^2/($C$6/2)^2)</f>
        <v>#DIV/0!</v>
      </c>
      <c r="O3203" s="136">
        <f t="shared" si="494"/>
        <v>63840</v>
      </c>
      <c r="P3203" t="b">
        <f t="shared" si="495"/>
        <v>0</v>
      </c>
      <c r="T3203" s="136">
        <f t="shared" si="496"/>
        <v>63820</v>
      </c>
      <c r="U3203" t="e">
        <f>SQRT(($U$6/2)^2-($U$6/2)^2*'(OLD) bottom seam length'!T3203^2/($U$7/2)^2)</f>
        <v>#VALUE!</v>
      </c>
      <c r="W3203" s="136">
        <f t="shared" si="497"/>
        <v>63820</v>
      </c>
      <c r="X3203" t="e">
        <f>SQRT(($U$6/2)^2-($U$6/2)^2*'(OLD) bottom seam length'!W3203^2/($U$7/2)^2)</f>
        <v>#VALUE!</v>
      </c>
      <c r="Z3203" s="136">
        <f t="shared" si="498"/>
        <v>63820</v>
      </c>
      <c r="AA3203" t="e">
        <f>SQRT(($U$6/2)^2-($U$6/2)^2*'(OLD) bottom seam length'!Z3203^2/($U$7/2)^2)</f>
        <v>#VALUE!</v>
      </c>
      <c r="AC3203" s="136">
        <f t="shared" si="499"/>
        <v>63820</v>
      </c>
      <c r="AD3203" t="e">
        <f>SQRT(($U$6/2)^2-($U$6/2)^2*'(OLD) bottom seam length'!AC3203^2/($U$7/2)^2)</f>
        <v>#VALUE!</v>
      </c>
    </row>
    <row r="3204" spans="2:30">
      <c r="B3204" s="136">
        <f t="shared" si="490"/>
        <v>63860</v>
      </c>
      <c r="C3204" t="e">
        <f>SQRT(($C$5/2)^2-($C$5/2)^2*'(OLD) bottom seam length'!B3204^2/($C$6/2)^2)</f>
        <v>#DIV/0!</v>
      </c>
      <c r="E3204" s="136">
        <f t="shared" si="491"/>
        <v>63860</v>
      </c>
      <c r="F3204" t="e">
        <f>SQRT(($C$5/2)^2-($C$5/2)^2*'(OLD) bottom seam length'!E3204^2/($C$6/2)^2)</f>
        <v>#DIV/0!</v>
      </c>
      <c r="H3204" s="136">
        <f t="shared" si="492"/>
        <v>63860</v>
      </c>
      <c r="I3204" t="e">
        <f>SQRT(($C$5/2)^2-($C$5/2)^2*'(OLD) bottom seam length'!H3204^2/($C$6/2)^2)</f>
        <v>#DIV/0!</v>
      </c>
      <c r="K3204" s="136">
        <f t="shared" si="493"/>
        <v>63860</v>
      </c>
      <c r="L3204" t="e">
        <f>SQRT(($C$5/2)^2-($C$5/2)^2*'(OLD) bottom seam length'!K3204^2/($C$6/2)^2)</f>
        <v>#DIV/0!</v>
      </c>
      <c r="O3204" s="136">
        <f t="shared" si="494"/>
        <v>63860</v>
      </c>
      <c r="P3204" t="b">
        <f t="shared" si="495"/>
        <v>0</v>
      </c>
      <c r="T3204" s="136">
        <f t="shared" si="496"/>
        <v>63840</v>
      </c>
      <c r="U3204" t="e">
        <f>SQRT(($U$6/2)^2-($U$6/2)^2*'(OLD) bottom seam length'!T3204^2/($U$7/2)^2)</f>
        <v>#VALUE!</v>
      </c>
      <c r="W3204" s="136">
        <f t="shared" si="497"/>
        <v>63840</v>
      </c>
      <c r="X3204" t="e">
        <f>SQRT(($U$6/2)^2-($U$6/2)^2*'(OLD) bottom seam length'!W3204^2/($U$7/2)^2)</f>
        <v>#VALUE!</v>
      </c>
      <c r="Z3204" s="136">
        <f t="shared" si="498"/>
        <v>63840</v>
      </c>
      <c r="AA3204" t="e">
        <f>SQRT(($U$6/2)^2-($U$6/2)^2*'(OLD) bottom seam length'!Z3204^2/($U$7/2)^2)</f>
        <v>#VALUE!</v>
      </c>
      <c r="AC3204" s="136">
        <f t="shared" si="499"/>
        <v>63840</v>
      </c>
      <c r="AD3204" t="e">
        <f>SQRT(($U$6/2)^2-($U$6/2)^2*'(OLD) bottom seam length'!AC3204^2/($U$7/2)^2)</f>
        <v>#VALUE!</v>
      </c>
    </row>
    <row r="3205" spans="2:30">
      <c r="B3205" s="136">
        <f t="shared" si="490"/>
        <v>63880</v>
      </c>
      <c r="C3205" t="e">
        <f>SQRT(($C$5/2)^2-($C$5/2)^2*'(OLD) bottom seam length'!B3205^2/($C$6/2)^2)</f>
        <v>#DIV/0!</v>
      </c>
      <c r="E3205" s="136">
        <f t="shared" si="491"/>
        <v>63880</v>
      </c>
      <c r="F3205" t="e">
        <f>SQRT(($C$5/2)^2-($C$5/2)^2*'(OLD) bottom seam length'!E3205^2/($C$6/2)^2)</f>
        <v>#DIV/0!</v>
      </c>
      <c r="H3205" s="136">
        <f t="shared" si="492"/>
        <v>63880</v>
      </c>
      <c r="I3205" t="e">
        <f>SQRT(($C$5/2)^2-($C$5/2)^2*'(OLD) bottom seam length'!H3205^2/($C$6/2)^2)</f>
        <v>#DIV/0!</v>
      </c>
      <c r="K3205" s="136">
        <f t="shared" si="493"/>
        <v>63880</v>
      </c>
      <c r="L3205" t="e">
        <f>SQRT(($C$5/2)^2-($C$5/2)^2*'(OLD) bottom seam length'!K3205^2/($C$6/2)^2)</f>
        <v>#DIV/0!</v>
      </c>
      <c r="O3205" s="136">
        <f t="shared" si="494"/>
        <v>63880</v>
      </c>
      <c r="P3205" t="b">
        <f t="shared" si="495"/>
        <v>0</v>
      </c>
      <c r="T3205" s="136">
        <f t="shared" si="496"/>
        <v>63860</v>
      </c>
      <c r="U3205" t="e">
        <f>SQRT(($U$6/2)^2-($U$6/2)^2*'(OLD) bottom seam length'!T3205^2/($U$7/2)^2)</f>
        <v>#VALUE!</v>
      </c>
      <c r="W3205" s="136">
        <f t="shared" si="497"/>
        <v>63860</v>
      </c>
      <c r="X3205" t="e">
        <f>SQRT(($U$6/2)^2-($U$6/2)^2*'(OLD) bottom seam length'!W3205^2/($U$7/2)^2)</f>
        <v>#VALUE!</v>
      </c>
      <c r="Z3205" s="136">
        <f t="shared" si="498"/>
        <v>63860</v>
      </c>
      <c r="AA3205" t="e">
        <f>SQRT(($U$6/2)^2-($U$6/2)^2*'(OLD) bottom seam length'!Z3205^2/($U$7/2)^2)</f>
        <v>#VALUE!</v>
      </c>
      <c r="AC3205" s="136">
        <f t="shared" si="499"/>
        <v>63860</v>
      </c>
      <c r="AD3205" t="e">
        <f>SQRT(($U$6/2)^2-($U$6/2)^2*'(OLD) bottom seam length'!AC3205^2/($U$7/2)^2)</f>
        <v>#VALUE!</v>
      </c>
    </row>
    <row r="3206" spans="2:30">
      <c r="B3206" s="136">
        <f t="shared" si="490"/>
        <v>63900</v>
      </c>
      <c r="C3206" t="e">
        <f>SQRT(($C$5/2)^2-($C$5/2)^2*'(OLD) bottom seam length'!B3206^2/($C$6/2)^2)</f>
        <v>#DIV/0!</v>
      </c>
      <c r="E3206" s="136">
        <f t="shared" si="491"/>
        <v>63900</v>
      </c>
      <c r="F3206" t="e">
        <f>SQRT(($C$5/2)^2-($C$5/2)^2*'(OLD) bottom seam length'!E3206^2/($C$6/2)^2)</f>
        <v>#DIV/0!</v>
      </c>
      <c r="H3206" s="136">
        <f t="shared" si="492"/>
        <v>63900</v>
      </c>
      <c r="I3206" t="e">
        <f>SQRT(($C$5/2)^2-($C$5/2)^2*'(OLD) bottom seam length'!H3206^2/($C$6/2)^2)</f>
        <v>#DIV/0!</v>
      </c>
      <c r="K3206" s="136">
        <f t="shared" si="493"/>
        <v>63900</v>
      </c>
      <c r="L3206" t="e">
        <f>SQRT(($C$5/2)^2-($C$5/2)^2*'(OLD) bottom seam length'!K3206^2/($C$6/2)^2)</f>
        <v>#DIV/0!</v>
      </c>
      <c r="O3206" s="136">
        <f t="shared" si="494"/>
        <v>63900</v>
      </c>
      <c r="P3206" t="b">
        <f t="shared" si="495"/>
        <v>0</v>
      </c>
      <c r="T3206" s="136">
        <f t="shared" si="496"/>
        <v>63880</v>
      </c>
      <c r="U3206" t="e">
        <f>SQRT(($U$6/2)^2-($U$6/2)^2*'(OLD) bottom seam length'!T3206^2/($U$7/2)^2)</f>
        <v>#VALUE!</v>
      </c>
      <c r="W3206" s="136">
        <f t="shared" si="497"/>
        <v>63880</v>
      </c>
      <c r="X3206" t="e">
        <f>SQRT(($U$6/2)^2-($U$6/2)^2*'(OLD) bottom seam length'!W3206^2/($U$7/2)^2)</f>
        <v>#VALUE!</v>
      </c>
      <c r="Z3206" s="136">
        <f t="shared" si="498"/>
        <v>63880</v>
      </c>
      <c r="AA3206" t="e">
        <f>SQRT(($U$6/2)^2-($U$6/2)^2*'(OLD) bottom seam length'!Z3206^2/($U$7/2)^2)</f>
        <v>#VALUE!</v>
      </c>
      <c r="AC3206" s="136">
        <f t="shared" si="499"/>
        <v>63880</v>
      </c>
      <c r="AD3206" t="e">
        <f>SQRT(($U$6/2)^2-($U$6/2)^2*'(OLD) bottom seam length'!AC3206^2/($U$7/2)^2)</f>
        <v>#VALUE!</v>
      </c>
    </row>
    <row r="3207" spans="2:30">
      <c r="B3207" s="136">
        <f t="shared" si="490"/>
        <v>63920</v>
      </c>
      <c r="C3207" t="e">
        <f>SQRT(($C$5/2)^2-($C$5/2)^2*'(OLD) bottom seam length'!B3207^2/($C$6/2)^2)</f>
        <v>#DIV/0!</v>
      </c>
      <c r="E3207" s="136">
        <f t="shared" si="491"/>
        <v>63920</v>
      </c>
      <c r="F3207" t="e">
        <f>SQRT(($C$5/2)^2-($C$5/2)^2*'(OLD) bottom seam length'!E3207^2/($C$6/2)^2)</f>
        <v>#DIV/0!</v>
      </c>
      <c r="H3207" s="136">
        <f t="shared" si="492"/>
        <v>63920</v>
      </c>
      <c r="I3207" t="e">
        <f>SQRT(($C$5/2)^2-($C$5/2)^2*'(OLD) bottom seam length'!H3207^2/($C$6/2)^2)</f>
        <v>#DIV/0!</v>
      </c>
      <c r="K3207" s="136">
        <f t="shared" si="493"/>
        <v>63920</v>
      </c>
      <c r="L3207" t="e">
        <f>SQRT(($C$5/2)^2-($C$5/2)^2*'(OLD) bottom seam length'!K3207^2/($C$6/2)^2)</f>
        <v>#DIV/0!</v>
      </c>
      <c r="O3207" s="136">
        <f t="shared" si="494"/>
        <v>63920</v>
      </c>
      <c r="P3207" t="b">
        <f t="shared" si="495"/>
        <v>0</v>
      </c>
      <c r="T3207" s="136">
        <f t="shared" si="496"/>
        <v>63900</v>
      </c>
      <c r="U3207" t="e">
        <f>SQRT(($U$6/2)^2-($U$6/2)^2*'(OLD) bottom seam length'!T3207^2/($U$7/2)^2)</f>
        <v>#VALUE!</v>
      </c>
      <c r="W3207" s="136">
        <f t="shared" si="497"/>
        <v>63900</v>
      </c>
      <c r="X3207" t="e">
        <f>SQRT(($U$6/2)^2-($U$6/2)^2*'(OLD) bottom seam length'!W3207^2/($U$7/2)^2)</f>
        <v>#VALUE!</v>
      </c>
      <c r="Z3207" s="136">
        <f t="shared" si="498"/>
        <v>63900</v>
      </c>
      <c r="AA3207" t="e">
        <f>SQRT(($U$6/2)^2-($U$6/2)^2*'(OLD) bottom seam length'!Z3207^2/($U$7/2)^2)</f>
        <v>#VALUE!</v>
      </c>
      <c r="AC3207" s="136">
        <f t="shared" si="499"/>
        <v>63900</v>
      </c>
      <c r="AD3207" t="e">
        <f>SQRT(($U$6/2)^2-($U$6/2)^2*'(OLD) bottom seam length'!AC3207^2/($U$7/2)^2)</f>
        <v>#VALUE!</v>
      </c>
    </row>
    <row r="3208" spans="2:30">
      <c r="B3208" s="136">
        <f t="shared" si="490"/>
        <v>63940</v>
      </c>
      <c r="C3208" t="e">
        <f>SQRT(($C$5/2)^2-($C$5/2)^2*'(OLD) bottom seam length'!B3208^2/($C$6/2)^2)</f>
        <v>#DIV/0!</v>
      </c>
      <c r="E3208" s="136">
        <f t="shared" si="491"/>
        <v>63940</v>
      </c>
      <c r="F3208" t="e">
        <f>SQRT(($C$5/2)^2-($C$5/2)^2*'(OLD) bottom seam length'!E3208^2/($C$6/2)^2)</f>
        <v>#DIV/0!</v>
      </c>
      <c r="H3208" s="136">
        <f t="shared" si="492"/>
        <v>63940</v>
      </c>
      <c r="I3208" t="e">
        <f>SQRT(($C$5/2)^2-($C$5/2)^2*'(OLD) bottom seam length'!H3208^2/($C$6/2)^2)</f>
        <v>#DIV/0!</v>
      </c>
      <c r="K3208" s="136">
        <f t="shared" si="493"/>
        <v>63940</v>
      </c>
      <c r="L3208" t="e">
        <f>SQRT(($C$5/2)^2-($C$5/2)^2*'(OLD) bottom seam length'!K3208^2/($C$6/2)^2)</f>
        <v>#DIV/0!</v>
      </c>
      <c r="O3208" s="136">
        <f t="shared" si="494"/>
        <v>63940</v>
      </c>
      <c r="P3208" t="b">
        <f t="shared" si="495"/>
        <v>0</v>
      </c>
      <c r="T3208" s="136">
        <f t="shared" si="496"/>
        <v>63920</v>
      </c>
      <c r="U3208" t="e">
        <f>SQRT(($U$6/2)^2-($U$6/2)^2*'(OLD) bottom seam length'!T3208^2/($U$7/2)^2)</f>
        <v>#VALUE!</v>
      </c>
      <c r="W3208" s="136">
        <f t="shared" si="497"/>
        <v>63920</v>
      </c>
      <c r="X3208" t="e">
        <f>SQRT(($U$6/2)^2-($U$6/2)^2*'(OLD) bottom seam length'!W3208^2/($U$7/2)^2)</f>
        <v>#VALUE!</v>
      </c>
      <c r="Z3208" s="136">
        <f t="shared" si="498"/>
        <v>63920</v>
      </c>
      <c r="AA3208" t="e">
        <f>SQRT(($U$6/2)^2-($U$6/2)^2*'(OLD) bottom seam length'!Z3208^2/($U$7/2)^2)</f>
        <v>#VALUE!</v>
      </c>
      <c r="AC3208" s="136">
        <f t="shared" si="499"/>
        <v>63920</v>
      </c>
      <c r="AD3208" t="e">
        <f>SQRT(($U$6/2)^2-($U$6/2)^2*'(OLD) bottom seam length'!AC3208^2/($U$7/2)^2)</f>
        <v>#VALUE!</v>
      </c>
    </row>
    <row r="3209" spans="2:30">
      <c r="B3209" s="136">
        <f t="shared" si="490"/>
        <v>63960</v>
      </c>
      <c r="C3209" t="e">
        <f>SQRT(($C$5/2)^2-($C$5/2)^2*'(OLD) bottom seam length'!B3209^2/($C$6/2)^2)</f>
        <v>#DIV/0!</v>
      </c>
      <c r="E3209" s="136">
        <f t="shared" si="491"/>
        <v>63960</v>
      </c>
      <c r="F3209" t="e">
        <f>SQRT(($C$5/2)^2-($C$5/2)^2*'(OLD) bottom seam length'!E3209^2/($C$6/2)^2)</f>
        <v>#DIV/0!</v>
      </c>
      <c r="H3209" s="136">
        <f t="shared" si="492"/>
        <v>63960</v>
      </c>
      <c r="I3209" t="e">
        <f>SQRT(($C$5/2)^2-($C$5/2)^2*'(OLD) bottom seam length'!H3209^2/($C$6/2)^2)</f>
        <v>#DIV/0!</v>
      </c>
      <c r="K3209" s="136">
        <f t="shared" si="493"/>
        <v>63960</v>
      </c>
      <c r="L3209" t="e">
        <f>SQRT(($C$5/2)^2-($C$5/2)^2*'(OLD) bottom seam length'!K3209^2/($C$6/2)^2)</f>
        <v>#DIV/0!</v>
      </c>
      <c r="O3209" s="136">
        <f t="shared" si="494"/>
        <v>63960</v>
      </c>
      <c r="P3209" t="b">
        <f t="shared" si="495"/>
        <v>0</v>
      </c>
      <c r="T3209" s="136">
        <f t="shared" si="496"/>
        <v>63940</v>
      </c>
      <c r="U3209" t="e">
        <f>SQRT(($U$6/2)^2-($U$6/2)^2*'(OLD) bottom seam length'!T3209^2/($U$7/2)^2)</f>
        <v>#VALUE!</v>
      </c>
      <c r="W3209" s="136">
        <f t="shared" si="497"/>
        <v>63940</v>
      </c>
      <c r="X3209" t="e">
        <f>SQRT(($U$6/2)^2-($U$6/2)^2*'(OLD) bottom seam length'!W3209^2/($U$7/2)^2)</f>
        <v>#VALUE!</v>
      </c>
      <c r="Z3209" s="136">
        <f t="shared" si="498"/>
        <v>63940</v>
      </c>
      <c r="AA3209" t="e">
        <f>SQRT(($U$6/2)^2-($U$6/2)^2*'(OLD) bottom seam length'!Z3209^2/($U$7/2)^2)</f>
        <v>#VALUE!</v>
      </c>
      <c r="AC3209" s="136">
        <f t="shared" si="499"/>
        <v>63940</v>
      </c>
      <c r="AD3209" t="e">
        <f>SQRT(($U$6/2)^2-($U$6/2)^2*'(OLD) bottom seam length'!AC3209^2/($U$7/2)^2)</f>
        <v>#VALUE!</v>
      </c>
    </row>
    <row r="3210" spans="2:30">
      <c r="B3210" s="136">
        <f t="shared" si="490"/>
        <v>63980</v>
      </c>
      <c r="C3210" t="e">
        <f>SQRT(($C$5/2)^2-($C$5/2)^2*'(OLD) bottom seam length'!B3210^2/($C$6/2)^2)</f>
        <v>#DIV/0!</v>
      </c>
      <c r="E3210" s="136">
        <f t="shared" si="491"/>
        <v>63980</v>
      </c>
      <c r="F3210" t="e">
        <f>SQRT(($C$5/2)^2-($C$5/2)^2*'(OLD) bottom seam length'!E3210^2/($C$6/2)^2)</f>
        <v>#DIV/0!</v>
      </c>
      <c r="H3210" s="136">
        <f t="shared" si="492"/>
        <v>63980</v>
      </c>
      <c r="I3210" t="e">
        <f>SQRT(($C$5/2)^2-($C$5/2)^2*'(OLD) bottom seam length'!H3210^2/($C$6/2)^2)</f>
        <v>#DIV/0!</v>
      </c>
      <c r="K3210" s="136">
        <f t="shared" si="493"/>
        <v>63980</v>
      </c>
      <c r="L3210" t="e">
        <f>SQRT(($C$5/2)^2-($C$5/2)^2*'(OLD) bottom seam length'!K3210^2/($C$6/2)^2)</f>
        <v>#DIV/0!</v>
      </c>
      <c r="O3210" s="136">
        <f t="shared" si="494"/>
        <v>63980</v>
      </c>
      <c r="P3210" t="b">
        <f t="shared" si="495"/>
        <v>0</v>
      </c>
      <c r="T3210" s="136">
        <f t="shared" si="496"/>
        <v>63960</v>
      </c>
      <c r="U3210" t="e">
        <f>SQRT(($U$6/2)^2-($U$6/2)^2*'(OLD) bottom seam length'!T3210^2/($U$7/2)^2)</f>
        <v>#VALUE!</v>
      </c>
      <c r="W3210" s="136">
        <f t="shared" si="497"/>
        <v>63960</v>
      </c>
      <c r="X3210" t="e">
        <f>SQRT(($U$6/2)^2-($U$6/2)^2*'(OLD) bottom seam length'!W3210^2/($U$7/2)^2)</f>
        <v>#VALUE!</v>
      </c>
      <c r="Z3210" s="136">
        <f t="shared" si="498"/>
        <v>63960</v>
      </c>
      <c r="AA3210" t="e">
        <f>SQRT(($U$6/2)^2-($U$6/2)^2*'(OLD) bottom seam length'!Z3210^2/($U$7/2)^2)</f>
        <v>#VALUE!</v>
      </c>
      <c r="AC3210" s="136">
        <f t="shared" si="499"/>
        <v>63960</v>
      </c>
      <c r="AD3210" t="e">
        <f>SQRT(($U$6/2)^2-($U$6/2)^2*'(OLD) bottom seam length'!AC3210^2/($U$7/2)^2)</f>
        <v>#VALUE!</v>
      </c>
    </row>
    <row r="3211" spans="2:30">
      <c r="B3211" s="136">
        <f t="shared" si="490"/>
        <v>64000</v>
      </c>
      <c r="C3211" t="e">
        <f>SQRT(($C$5/2)^2-($C$5/2)^2*'(OLD) bottom seam length'!B3211^2/($C$6/2)^2)</f>
        <v>#DIV/0!</v>
      </c>
      <c r="E3211" s="136">
        <f t="shared" si="491"/>
        <v>64000</v>
      </c>
      <c r="F3211" t="e">
        <f>SQRT(($C$5/2)^2-($C$5/2)^2*'(OLD) bottom seam length'!E3211^2/($C$6/2)^2)</f>
        <v>#DIV/0!</v>
      </c>
      <c r="H3211" s="136">
        <f t="shared" si="492"/>
        <v>64000</v>
      </c>
      <c r="I3211" t="e">
        <f>SQRT(($C$5/2)^2-($C$5/2)^2*'(OLD) bottom seam length'!H3211^2/($C$6/2)^2)</f>
        <v>#DIV/0!</v>
      </c>
      <c r="K3211" s="136">
        <f t="shared" si="493"/>
        <v>64000</v>
      </c>
      <c r="L3211" t="e">
        <f>SQRT(($C$5/2)^2-($C$5/2)^2*'(OLD) bottom seam length'!K3211^2/($C$6/2)^2)</f>
        <v>#DIV/0!</v>
      </c>
      <c r="O3211" s="136">
        <f t="shared" si="494"/>
        <v>64000</v>
      </c>
      <c r="P3211" t="b">
        <f t="shared" si="495"/>
        <v>0</v>
      </c>
      <c r="T3211" s="136">
        <f t="shared" si="496"/>
        <v>63980</v>
      </c>
      <c r="U3211" t="e">
        <f>SQRT(($U$6/2)^2-($U$6/2)^2*'(OLD) bottom seam length'!T3211^2/($U$7/2)^2)</f>
        <v>#VALUE!</v>
      </c>
      <c r="W3211" s="136">
        <f t="shared" si="497"/>
        <v>63980</v>
      </c>
      <c r="X3211" t="e">
        <f>SQRT(($U$6/2)^2-($U$6/2)^2*'(OLD) bottom seam length'!W3211^2/($U$7/2)^2)</f>
        <v>#VALUE!</v>
      </c>
      <c r="Z3211" s="136">
        <f t="shared" si="498"/>
        <v>63980</v>
      </c>
      <c r="AA3211" t="e">
        <f>SQRT(($U$6/2)^2-($U$6/2)^2*'(OLD) bottom seam length'!Z3211^2/($U$7/2)^2)</f>
        <v>#VALUE!</v>
      </c>
      <c r="AC3211" s="136">
        <f t="shared" si="499"/>
        <v>63980</v>
      </c>
      <c r="AD3211" t="e">
        <f>SQRT(($U$6/2)^2-($U$6/2)^2*'(OLD) bottom seam length'!AC3211^2/($U$7/2)^2)</f>
        <v>#VALUE!</v>
      </c>
    </row>
    <row r="3212" spans="2:30">
      <c r="B3212" s="136">
        <f t="shared" ref="B3212:B3275" si="500">B3211+$C$7</f>
        <v>64020</v>
      </c>
      <c r="C3212" t="e">
        <f>SQRT(($C$5/2)^2-($C$5/2)^2*'(OLD) bottom seam length'!B3212^2/($C$6/2)^2)</f>
        <v>#DIV/0!</v>
      </c>
      <c r="E3212" s="136">
        <f t="shared" ref="E3212:E3275" si="501">E3211+$C$7</f>
        <v>64020</v>
      </c>
      <c r="F3212" t="e">
        <f>SQRT(($C$5/2)^2-($C$5/2)^2*'(OLD) bottom seam length'!E3212^2/($C$6/2)^2)</f>
        <v>#DIV/0!</v>
      </c>
      <c r="H3212" s="136">
        <f t="shared" ref="H3212:H3275" si="502">H3211+$C$7</f>
        <v>64020</v>
      </c>
      <c r="I3212" t="e">
        <f>SQRT(($C$5/2)^2-($C$5/2)^2*'(OLD) bottom seam length'!H3212^2/($C$6/2)^2)</f>
        <v>#DIV/0!</v>
      </c>
      <c r="K3212" s="136">
        <f t="shared" ref="K3212:K3275" si="503">K3211+$C$7</f>
        <v>64020</v>
      </c>
      <c r="L3212" t="e">
        <f>SQRT(($C$5/2)^2-($C$5/2)^2*'(OLD) bottom seam length'!K3212^2/($C$6/2)^2)</f>
        <v>#DIV/0!</v>
      </c>
      <c r="O3212" s="136">
        <f t="shared" ref="O3212:O3275" si="504">O3211+$C$7</f>
        <v>64020</v>
      </c>
      <c r="P3212" t="b">
        <f t="shared" ref="P3212:P3275" si="505">IF(O3212&lt;=$P$6,$P$5)</f>
        <v>0</v>
      </c>
      <c r="T3212" s="136">
        <f t="shared" si="496"/>
        <v>64000</v>
      </c>
      <c r="U3212" t="e">
        <f>SQRT(($U$6/2)^2-($U$6/2)^2*'(OLD) bottom seam length'!T3212^2/($U$7/2)^2)</f>
        <v>#VALUE!</v>
      </c>
      <c r="W3212" s="136">
        <f t="shared" si="497"/>
        <v>64000</v>
      </c>
      <c r="X3212" t="e">
        <f>SQRT(($U$6/2)^2-($U$6/2)^2*'(OLD) bottom seam length'!W3212^2/($U$7/2)^2)</f>
        <v>#VALUE!</v>
      </c>
      <c r="Z3212" s="136">
        <f t="shared" si="498"/>
        <v>64000</v>
      </c>
      <c r="AA3212" t="e">
        <f>SQRT(($U$6/2)^2-($U$6/2)^2*'(OLD) bottom seam length'!Z3212^2/($U$7/2)^2)</f>
        <v>#VALUE!</v>
      </c>
      <c r="AC3212" s="136">
        <f t="shared" si="499"/>
        <v>64000</v>
      </c>
      <c r="AD3212" t="e">
        <f>SQRT(($U$6/2)^2-($U$6/2)^2*'(OLD) bottom seam length'!AC3212^2/($U$7/2)^2)</f>
        <v>#VALUE!</v>
      </c>
    </row>
    <row r="3213" spans="2:30">
      <c r="B3213" s="136">
        <f t="shared" si="500"/>
        <v>64040</v>
      </c>
      <c r="C3213" t="e">
        <f>SQRT(($C$5/2)^2-($C$5/2)^2*'(OLD) bottom seam length'!B3213^2/($C$6/2)^2)</f>
        <v>#DIV/0!</v>
      </c>
      <c r="E3213" s="136">
        <f t="shared" si="501"/>
        <v>64040</v>
      </c>
      <c r="F3213" t="e">
        <f>SQRT(($C$5/2)^2-($C$5/2)^2*'(OLD) bottom seam length'!E3213^2/($C$6/2)^2)</f>
        <v>#DIV/0!</v>
      </c>
      <c r="H3213" s="136">
        <f t="shared" si="502"/>
        <v>64040</v>
      </c>
      <c r="I3213" t="e">
        <f>SQRT(($C$5/2)^2-($C$5/2)^2*'(OLD) bottom seam length'!H3213^2/($C$6/2)^2)</f>
        <v>#DIV/0!</v>
      </c>
      <c r="K3213" s="136">
        <f t="shared" si="503"/>
        <v>64040</v>
      </c>
      <c r="L3213" t="e">
        <f>SQRT(($C$5/2)^2-($C$5/2)^2*'(OLD) bottom seam length'!K3213^2/($C$6/2)^2)</f>
        <v>#DIV/0!</v>
      </c>
      <c r="O3213" s="136">
        <f t="shared" si="504"/>
        <v>64040</v>
      </c>
      <c r="P3213" t="b">
        <f t="shared" si="505"/>
        <v>0</v>
      </c>
      <c r="T3213" s="136">
        <f t="shared" ref="T3213:T3276" si="506">T3212+$C$7</f>
        <v>64020</v>
      </c>
      <c r="U3213" t="e">
        <f>SQRT(($U$6/2)^2-($U$6/2)^2*'(OLD) bottom seam length'!T3213^2/($U$7/2)^2)</f>
        <v>#VALUE!</v>
      </c>
      <c r="W3213" s="136">
        <f t="shared" ref="W3213:W3276" si="507">W3212+$C$7</f>
        <v>64020</v>
      </c>
      <c r="X3213" t="e">
        <f>SQRT(($U$6/2)^2-($U$6/2)^2*'(OLD) bottom seam length'!W3213^2/($U$7/2)^2)</f>
        <v>#VALUE!</v>
      </c>
      <c r="Z3213" s="136">
        <f t="shared" ref="Z3213:Z3276" si="508">Z3212+$C$7</f>
        <v>64020</v>
      </c>
      <c r="AA3213" t="e">
        <f>SQRT(($U$6/2)^2-($U$6/2)^2*'(OLD) bottom seam length'!Z3213^2/($U$7/2)^2)</f>
        <v>#VALUE!</v>
      </c>
      <c r="AC3213" s="136">
        <f t="shared" ref="AC3213:AC3276" si="509">AC3212+$C$7</f>
        <v>64020</v>
      </c>
      <c r="AD3213" t="e">
        <f>SQRT(($U$6/2)^2-($U$6/2)^2*'(OLD) bottom seam length'!AC3213^2/($U$7/2)^2)</f>
        <v>#VALUE!</v>
      </c>
    </row>
    <row r="3214" spans="2:30">
      <c r="B3214" s="136">
        <f t="shared" si="500"/>
        <v>64060</v>
      </c>
      <c r="C3214" t="e">
        <f>SQRT(($C$5/2)^2-($C$5/2)^2*'(OLD) bottom seam length'!B3214^2/($C$6/2)^2)</f>
        <v>#DIV/0!</v>
      </c>
      <c r="E3214" s="136">
        <f t="shared" si="501"/>
        <v>64060</v>
      </c>
      <c r="F3214" t="e">
        <f>SQRT(($C$5/2)^2-($C$5/2)^2*'(OLD) bottom seam length'!E3214^2/($C$6/2)^2)</f>
        <v>#DIV/0!</v>
      </c>
      <c r="H3214" s="136">
        <f t="shared" si="502"/>
        <v>64060</v>
      </c>
      <c r="I3214" t="e">
        <f>SQRT(($C$5/2)^2-($C$5/2)^2*'(OLD) bottom seam length'!H3214^2/($C$6/2)^2)</f>
        <v>#DIV/0!</v>
      </c>
      <c r="K3214" s="136">
        <f t="shared" si="503"/>
        <v>64060</v>
      </c>
      <c r="L3214" t="e">
        <f>SQRT(($C$5/2)^2-($C$5/2)^2*'(OLD) bottom seam length'!K3214^2/($C$6/2)^2)</f>
        <v>#DIV/0!</v>
      </c>
      <c r="O3214" s="136">
        <f t="shared" si="504"/>
        <v>64060</v>
      </c>
      <c r="P3214" t="b">
        <f t="shared" si="505"/>
        <v>0</v>
      </c>
      <c r="T3214" s="136">
        <f t="shared" si="506"/>
        <v>64040</v>
      </c>
      <c r="U3214" t="e">
        <f>SQRT(($U$6/2)^2-($U$6/2)^2*'(OLD) bottom seam length'!T3214^2/($U$7/2)^2)</f>
        <v>#VALUE!</v>
      </c>
      <c r="W3214" s="136">
        <f t="shared" si="507"/>
        <v>64040</v>
      </c>
      <c r="X3214" t="e">
        <f>SQRT(($U$6/2)^2-($U$6/2)^2*'(OLD) bottom seam length'!W3214^2/($U$7/2)^2)</f>
        <v>#VALUE!</v>
      </c>
      <c r="Z3214" s="136">
        <f t="shared" si="508"/>
        <v>64040</v>
      </c>
      <c r="AA3214" t="e">
        <f>SQRT(($U$6/2)^2-($U$6/2)^2*'(OLD) bottom seam length'!Z3214^2/($U$7/2)^2)</f>
        <v>#VALUE!</v>
      </c>
      <c r="AC3214" s="136">
        <f t="shared" si="509"/>
        <v>64040</v>
      </c>
      <c r="AD3214" t="e">
        <f>SQRT(($U$6/2)^2-($U$6/2)^2*'(OLD) bottom seam length'!AC3214^2/($U$7/2)^2)</f>
        <v>#VALUE!</v>
      </c>
    </row>
    <row r="3215" spans="2:30">
      <c r="B3215" s="136">
        <f t="shared" si="500"/>
        <v>64080</v>
      </c>
      <c r="C3215" t="e">
        <f>SQRT(($C$5/2)^2-($C$5/2)^2*'(OLD) bottom seam length'!B3215^2/($C$6/2)^2)</f>
        <v>#DIV/0!</v>
      </c>
      <c r="E3215" s="136">
        <f t="shared" si="501"/>
        <v>64080</v>
      </c>
      <c r="F3215" t="e">
        <f>SQRT(($C$5/2)^2-($C$5/2)^2*'(OLD) bottom seam length'!E3215^2/($C$6/2)^2)</f>
        <v>#DIV/0!</v>
      </c>
      <c r="H3215" s="136">
        <f t="shared" si="502"/>
        <v>64080</v>
      </c>
      <c r="I3215" t="e">
        <f>SQRT(($C$5/2)^2-($C$5/2)^2*'(OLD) bottom seam length'!H3215^2/($C$6/2)^2)</f>
        <v>#DIV/0!</v>
      </c>
      <c r="K3215" s="136">
        <f t="shared" si="503"/>
        <v>64080</v>
      </c>
      <c r="L3215" t="e">
        <f>SQRT(($C$5/2)^2-($C$5/2)^2*'(OLD) bottom seam length'!K3215^2/($C$6/2)^2)</f>
        <v>#DIV/0!</v>
      </c>
      <c r="O3215" s="136">
        <f t="shared" si="504"/>
        <v>64080</v>
      </c>
      <c r="P3215" t="b">
        <f t="shared" si="505"/>
        <v>0</v>
      </c>
      <c r="T3215" s="136">
        <f t="shared" si="506"/>
        <v>64060</v>
      </c>
      <c r="U3215" t="e">
        <f>SQRT(($U$6/2)^2-($U$6/2)^2*'(OLD) bottom seam length'!T3215^2/($U$7/2)^2)</f>
        <v>#VALUE!</v>
      </c>
      <c r="W3215" s="136">
        <f t="shared" si="507"/>
        <v>64060</v>
      </c>
      <c r="X3215" t="e">
        <f>SQRT(($U$6/2)^2-($U$6/2)^2*'(OLD) bottom seam length'!W3215^2/($U$7/2)^2)</f>
        <v>#VALUE!</v>
      </c>
      <c r="Z3215" s="136">
        <f t="shared" si="508"/>
        <v>64060</v>
      </c>
      <c r="AA3215" t="e">
        <f>SQRT(($U$6/2)^2-($U$6/2)^2*'(OLD) bottom seam length'!Z3215^2/($U$7/2)^2)</f>
        <v>#VALUE!</v>
      </c>
      <c r="AC3215" s="136">
        <f t="shared" si="509"/>
        <v>64060</v>
      </c>
      <c r="AD3215" t="e">
        <f>SQRT(($U$6/2)^2-($U$6/2)^2*'(OLD) bottom seam length'!AC3215^2/($U$7/2)^2)</f>
        <v>#VALUE!</v>
      </c>
    </row>
    <row r="3216" spans="2:30">
      <c r="B3216" s="136">
        <f t="shared" si="500"/>
        <v>64100</v>
      </c>
      <c r="C3216" t="e">
        <f>SQRT(($C$5/2)^2-($C$5/2)^2*'(OLD) bottom seam length'!B3216^2/($C$6/2)^2)</f>
        <v>#DIV/0!</v>
      </c>
      <c r="E3216" s="136">
        <f t="shared" si="501"/>
        <v>64100</v>
      </c>
      <c r="F3216" t="e">
        <f>SQRT(($C$5/2)^2-($C$5/2)^2*'(OLD) bottom seam length'!E3216^2/($C$6/2)^2)</f>
        <v>#DIV/0!</v>
      </c>
      <c r="H3216" s="136">
        <f t="shared" si="502"/>
        <v>64100</v>
      </c>
      <c r="I3216" t="e">
        <f>SQRT(($C$5/2)^2-($C$5/2)^2*'(OLD) bottom seam length'!H3216^2/($C$6/2)^2)</f>
        <v>#DIV/0!</v>
      </c>
      <c r="K3216" s="136">
        <f t="shared" si="503"/>
        <v>64100</v>
      </c>
      <c r="L3216" t="e">
        <f>SQRT(($C$5/2)^2-($C$5/2)^2*'(OLD) bottom seam length'!K3216^2/($C$6/2)^2)</f>
        <v>#DIV/0!</v>
      </c>
      <c r="O3216" s="136">
        <f t="shared" si="504"/>
        <v>64100</v>
      </c>
      <c r="P3216" t="b">
        <f t="shared" si="505"/>
        <v>0</v>
      </c>
      <c r="T3216" s="136">
        <f t="shared" si="506"/>
        <v>64080</v>
      </c>
      <c r="U3216" t="e">
        <f>SQRT(($U$6/2)^2-($U$6/2)^2*'(OLD) bottom seam length'!T3216^2/($U$7/2)^2)</f>
        <v>#VALUE!</v>
      </c>
      <c r="W3216" s="136">
        <f t="shared" si="507"/>
        <v>64080</v>
      </c>
      <c r="X3216" t="e">
        <f>SQRT(($U$6/2)^2-($U$6/2)^2*'(OLD) bottom seam length'!W3216^2/($U$7/2)^2)</f>
        <v>#VALUE!</v>
      </c>
      <c r="Z3216" s="136">
        <f t="shared" si="508"/>
        <v>64080</v>
      </c>
      <c r="AA3216" t="e">
        <f>SQRT(($U$6/2)^2-($U$6/2)^2*'(OLD) bottom seam length'!Z3216^2/($U$7/2)^2)</f>
        <v>#VALUE!</v>
      </c>
      <c r="AC3216" s="136">
        <f t="shared" si="509"/>
        <v>64080</v>
      </c>
      <c r="AD3216" t="e">
        <f>SQRT(($U$6/2)^2-($U$6/2)^2*'(OLD) bottom seam length'!AC3216^2/($U$7/2)^2)</f>
        <v>#VALUE!</v>
      </c>
    </row>
    <row r="3217" spans="2:30">
      <c r="B3217" s="136">
        <f t="shared" si="500"/>
        <v>64120</v>
      </c>
      <c r="C3217" t="e">
        <f>SQRT(($C$5/2)^2-($C$5/2)^2*'(OLD) bottom seam length'!B3217^2/($C$6/2)^2)</f>
        <v>#DIV/0!</v>
      </c>
      <c r="E3217" s="136">
        <f t="shared" si="501"/>
        <v>64120</v>
      </c>
      <c r="F3217" t="e">
        <f>SQRT(($C$5/2)^2-($C$5/2)^2*'(OLD) bottom seam length'!E3217^2/($C$6/2)^2)</f>
        <v>#DIV/0!</v>
      </c>
      <c r="H3217" s="136">
        <f t="shared" si="502"/>
        <v>64120</v>
      </c>
      <c r="I3217" t="e">
        <f>SQRT(($C$5/2)^2-($C$5/2)^2*'(OLD) bottom seam length'!H3217^2/($C$6/2)^2)</f>
        <v>#DIV/0!</v>
      </c>
      <c r="K3217" s="136">
        <f t="shared" si="503"/>
        <v>64120</v>
      </c>
      <c r="L3217" t="e">
        <f>SQRT(($C$5/2)^2-($C$5/2)^2*'(OLD) bottom seam length'!K3217^2/($C$6/2)^2)</f>
        <v>#DIV/0!</v>
      </c>
      <c r="O3217" s="136">
        <f t="shared" si="504"/>
        <v>64120</v>
      </c>
      <c r="P3217" t="b">
        <f t="shared" si="505"/>
        <v>0</v>
      </c>
      <c r="T3217" s="136">
        <f t="shared" si="506"/>
        <v>64100</v>
      </c>
      <c r="U3217" t="e">
        <f>SQRT(($U$6/2)^2-($U$6/2)^2*'(OLD) bottom seam length'!T3217^2/($U$7/2)^2)</f>
        <v>#VALUE!</v>
      </c>
      <c r="W3217" s="136">
        <f t="shared" si="507"/>
        <v>64100</v>
      </c>
      <c r="X3217" t="e">
        <f>SQRT(($U$6/2)^2-($U$6/2)^2*'(OLD) bottom seam length'!W3217^2/($U$7/2)^2)</f>
        <v>#VALUE!</v>
      </c>
      <c r="Z3217" s="136">
        <f t="shared" si="508"/>
        <v>64100</v>
      </c>
      <c r="AA3217" t="e">
        <f>SQRT(($U$6/2)^2-($U$6/2)^2*'(OLD) bottom seam length'!Z3217^2/($U$7/2)^2)</f>
        <v>#VALUE!</v>
      </c>
      <c r="AC3217" s="136">
        <f t="shared" si="509"/>
        <v>64100</v>
      </c>
      <c r="AD3217" t="e">
        <f>SQRT(($U$6/2)^2-($U$6/2)^2*'(OLD) bottom seam length'!AC3217^2/($U$7/2)^2)</f>
        <v>#VALUE!</v>
      </c>
    </row>
    <row r="3218" spans="2:30">
      <c r="B3218" s="136">
        <f t="shared" si="500"/>
        <v>64140</v>
      </c>
      <c r="C3218" t="e">
        <f>SQRT(($C$5/2)^2-($C$5/2)^2*'(OLD) bottom seam length'!B3218^2/($C$6/2)^2)</f>
        <v>#DIV/0!</v>
      </c>
      <c r="E3218" s="136">
        <f t="shared" si="501"/>
        <v>64140</v>
      </c>
      <c r="F3218" t="e">
        <f>SQRT(($C$5/2)^2-($C$5/2)^2*'(OLD) bottom seam length'!E3218^2/($C$6/2)^2)</f>
        <v>#DIV/0!</v>
      </c>
      <c r="H3218" s="136">
        <f t="shared" si="502"/>
        <v>64140</v>
      </c>
      <c r="I3218" t="e">
        <f>SQRT(($C$5/2)^2-($C$5/2)^2*'(OLD) bottom seam length'!H3218^2/($C$6/2)^2)</f>
        <v>#DIV/0!</v>
      </c>
      <c r="K3218" s="136">
        <f t="shared" si="503"/>
        <v>64140</v>
      </c>
      <c r="L3218" t="e">
        <f>SQRT(($C$5/2)^2-($C$5/2)^2*'(OLD) bottom seam length'!K3218^2/($C$6/2)^2)</f>
        <v>#DIV/0!</v>
      </c>
      <c r="O3218" s="136">
        <f t="shared" si="504"/>
        <v>64140</v>
      </c>
      <c r="P3218" t="b">
        <f t="shared" si="505"/>
        <v>0</v>
      </c>
      <c r="T3218" s="136">
        <f t="shared" si="506"/>
        <v>64120</v>
      </c>
      <c r="U3218" t="e">
        <f>SQRT(($U$6/2)^2-($U$6/2)^2*'(OLD) bottom seam length'!T3218^2/($U$7/2)^2)</f>
        <v>#VALUE!</v>
      </c>
      <c r="W3218" s="136">
        <f t="shared" si="507"/>
        <v>64120</v>
      </c>
      <c r="X3218" t="e">
        <f>SQRT(($U$6/2)^2-($U$6/2)^2*'(OLD) bottom seam length'!W3218^2/($U$7/2)^2)</f>
        <v>#VALUE!</v>
      </c>
      <c r="Z3218" s="136">
        <f t="shared" si="508"/>
        <v>64120</v>
      </c>
      <c r="AA3218" t="e">
        <f>SQRT(($U$6/2)^2-($U$6/2)^2*'(OLD) bottom seam length'!Z3218^2/($U$7/2)^2)</f>
        <v>#VALUE!</v>
      </c>
      <c r="AC3218" s="136">
        <f t="shared" si="509"/>
        <v>64120</v>
      </c>
      <c r="AD3218" t="e">
        <f>SQRT(($U$6/2)^2-($U$6/2)^2*'(OLD) bottom seam length'!AC3218^2/($U$7/2)^2)</f>
        <v>#VALUE!</v>
      </c>
    </row>
    <row r="3219" spans="2:30">
      <c r="B3219" s="136">
        <f t="shared" si="500"/>
        <v>64160</v>
      </c>
      <c r="C3219" t="e">
        <f>SQRT(($C$5/2)^2-($C$5/2)^2*'(OLD) bottom seam length'!B3219^2/($C$6/2)^2)</f>
        <v>#DIV/0!</v>
      </c>
      <c r="E3219" s="136">
        <f t="shared" si="501"/>
        <v>64160</v>
      </c>
      <c r="F3219" t="e">
        <f>SQRT(($C$5/2)^2-($C$5/2)^2*'(OLD) bottom seam length'!E3219^2/($C$6/2)^2)</f>
        <v>#DIV/0!</v>
      </c>
      <c r="H3219" s="136">
        <f t="shared" si="502"/>
        <v>64160</v>
      </c>
      <c r="I3219" t="e">
        <f>SQRT(($C$5/2)^2-($C$5/2)^2*'(OLD) bottom seam length'!H3219^2/($C$6/2)^2)</f>
        <v>#DIV/0!</v>
      </c>
      <c r="K3219" s="136">
        <f t="shared" si="503"/>
        <v>64160</v>
      </c>
      <c r="L3219" t="e">
        <f>SQRT(($C$5/2)^2-($C$5/2)^2*'(OLD) bottom seam length'!K3219^2/($C$6/2)^2)</f>
        <v>#DIV/0!</v>
      </c>
      <c r="O3219" s="136">
        <f t="shared" si="504"/>
        <v>64160</v>
      </c>
      <c r="P3219" t="b">
        <f t="shared" si="505"/>
        <v>0</v>
      </c>
      <c r="T3219" s="136">
        <f t="shared" si="506"/>
        <v>64140</v>
      </c>
      <c r="U3219" t="e">
        <f>SQRT(($U$6/2)^2-($U$6/2)^2*'(OLD) bottom seam length'!T3219^2/($U$7/2)^2)</f>
        <v>#VALUE!</v>
      </c>
      <c r="W3219" s="136">
        <f t="shared" si="507"/>
        <v>64140</v>
      </c>
      <c r="X3219" t="e">
        <f>SQRT(($U$6/2)^2-($U$6/2)^2*'(OLD) bottom seam length'!W3219^2/($U$7/2)^2)</f>
        <v>#VALUE!</v>
      </c>
      <c r="Z3219" s="136">
        <f t="shared" si="508"/>
        <v>64140</v>
      </c>
      <c r="AA3219" t="e">
        <f>SQRT(($U$6/2)^2-($U$6/2)^2*'(OLD) bottom seam length'!Z3219^2/($U$7/2)^2)</f>
        <v>#VALUE!</v>
      </c>
      <c r="AC3219" s="136">
        <f t="shared" si="509"/>
        <v>64140</v>
      </c>
      <c r="AD3219" t="e">
        <f>SQRT(($U$6/2)^2-($U$6/2)^2*'(OLD) bottom seam length'!AC3219^2/($U$7/2)^2)</f>
        <v>#VALUE!</v>
      </c>
    </row>
    <row r="3220" spans="2:30">
      <c r="B3220" s="136">
        <f t="shared" si="500"/>
        <v>64180</v>
      </c>
      <c r="C3220" t="e">
        <f>SQRT(($C$5/2)^2-($C$5/2)^2*'(OLD) bottom seam length'!B3220^2/($C$6/2)^2)</f>
        <v>#DIV/0!</v>
      </c>
      <c r="E3220" s="136">
        <f t="shared" si="501"/>
        <v>64180</v>
      </c>
      <c r="F3220" t="e">
        <f>SQRT(($C$5/2)^2-($C$5/2)^2*'(OLD) bottom seam length'!E3220^2/($C$6/2)^2)</f>
        <v>#DIV/0!</v>
      </c>
      <c r="H3220" s="136">
        <f t="shared" si="502"/>
        <v>64180</v>
      </c>
      <c r="I3220" t="e">
        <f>SQRT(($C$5/2)^2-($C$5/2)^2*'(OLD) bottom seam length'!H3220^2/($C$6/2)^2)</f>
        <v>#DIV/0!</v>
      </c>
      <c r="K3220" s="136">
        <f t="shared" si="503"/>
        <v>64180</v>
      </c>
      <c r="L3220" t="e">
        <f>SQRT(($C$5/2)^2-($C$5/2)^2*'(OLD) bottom seam length'!K3220^2/($C$6/2)^2)</f>
        <v>#DIV/0!</v>
      </c>
      <c r="O3220" s="136">
        <f t="shared" si="504"/>
        <v>64180</v>
      </c>
      <c r="P3220" t="b">
        <f t="shared" si="505"/>
        <v>0</v>
      </c>
      <c r="T3220" s="136">
        <f t="shared" si="506"/>
        <v>64160</v>
      </c>
      <c r="U3220" t="e">
        <f>SQRT(($U$6/2)^2-($U$6/2)^2*'(OLD) bottom seam length'!T3220^2/($U$7/2)^2)</f>
        <v>#VALUE!</v>
      </c>
      <c r="W3220" s="136">
        <f t="shared" si="507"/>
        <v>64160</v>
      </c>
      <c r="X3220" t="e">
        <f>SQRT(($U$6/2)^2-($U$6/2)^2*'(OLD) bottom seam length'!W3220^2/($U$7/2)^2)</f>
        <v>#VALUE!</v>
      </c>
      <c r="Z3220" s="136">
        <f t="shared" si="508"/>
        <v>64160</v>
      </c>
      <c r="AA3220" t="e">
        <f>SQRT(($U$6/2)^2-($U$6/2)^2*'(OLD) bottom seam length'!Z3220^2/($U$7/2)^2)</f>
        <v>#VALUE!</v>
      </c>
      <c r="AC3220" s="136">
        <f t="shared" si="509"/>
        <v>64160</v>
      </c>
      <c r="AD3220" t="e">
        <f>SQRT(($U$6/2)^2-($U$6/2)^2*'(OLD) bottom seam length'!AC3220^2/($U$7/2)^2)</f>
        <v>#VALUE!</v>
      </c>
    </row>
    <row r="3221" spans="2:30">
      <c r="B3221" s="136">
        <f t="shared" si="500"/>
        <v>64200</v>
      </c>
      <c r="C3221" t="e">
        <f>SQRT(($C$5/2)^2-($C$5/2)^2*'(OLD) bottom seam length'!B3221^2/($C$6/2)^2)</f>
        <v>#DIV/0!</v>
      </c>
      <c r="E3221" s="136">
        <f t="shared" si="501"/>
        <v>64200</v>
      </c>
      <c r="F3221" t="e">
        <f>SQRT(($C$5/2)^2-($C$5/2)^2*'(OLD) bottom seam length'!E3221^2/($C$6/2)^2)</f>
        <v>#DIV/0!</v>
      </c>
      <c r="H3221" s="136">
        <f t="shared" si="502"/>
        <v>64200</v>
      </c>
      <c r="I3221" t="e">
        <f>SQRT(($C$5/2)^2-($C$5/2)^2*'(OLD) bottom seam length'!H3221^2/($C$6/2)^2)</f>
        <v>#DIV/0!</v>
      </c>
      <c r="K3221" s="136">
        <f t="shared" si="503"/>
        <v>64200</v>
      </c>
      <c r="L3221" t="e">
        <f>SQRT(($C$5/2)^2-($C$5/2)^2*'(OLD) bottom seam length'!K3221^2/($C$6/2)^2)</f>
        <v>#DIV/0!</v>
      </c>
      <c r="O3221" s="136">
        <f t="shared" si="504"/>
        <v>64200</v>
      </c>
      <c r="P3221" t="b">
        <f t="shared" si="505"/>
        <v>0</v>
      </c>
      <c r="T3221" s="136">
        <f t="shared" si="506"/>
        <v>64180</v>
      </c>
      <c r="U3221" t="e">
        <f>SQRT(($U$6/2)^2-($U$6/2)^2*'(OLD) bottom seam length'!T3221^2/($U$7/2)^2)</f>
        <v>#VALUE!</v>
      </c>
      <c r="W3221" s="136">
        <f t="shared" si="507"/>
        <v>64180</v>
      </c>
      <c r="X3221" t="e">
        <f>SQRT(($U$6/2)^2-($U$6/2)^2*'(OLD) bottom seam length'!W3221^2/($U$7/2)^2)</f>
        <v>#VALUE!</v>
      </c>
      <c r="Z3221" s="136">
        <f t="shared" si="508"/>
        <v>64180</v>
      </c>
      <c r="AA3221" t="e">
        <f>SQRT(($U$6/2)^2-($U$6/2)^2*'(OLD) bottom seam length'!Z3221^2/($U$7/2)^2)</f>
        <v>#VALUE!</v>
      </c>
      <c r="AC3221" s="136">
        <f t="shared" si="509"/>
        <v>64180</v>
      </c>
      <c r="AD3221" t="e">
        <f>SQRT(($U$6/2)^2-($U$6/2)^2*'(OLD) bottom seam length'!AC3221^2/($U$7/2)^2)</f>
        <v>#VALUE!</v>
      </c>
    </row>
    <row r="3222" spans="2:30">
      <c r="B3222" s="136">
        <f t="shared" si="500"/>
        <v>64220</v>
      </c>
      <c r="C3222" t="e">
        <f>SQRT(($C$5/2)^2-($C$5/2)^2*'(OLD) bottom seam length'!B3222^2/($C$6/2)^2)</f>
        <v>#DIV/0!</v>
      </c>
      <c r="E3222" s="136">
        <f t="shared" si="501"/>
        <v>64220</v>
      </c>
      <c r="F3222" t="e">
        <f>SQRT(($C$5/2)^2-($C$5/2)^2*'(OLD) bottom seam length'!E3222^2/($C$6/2)^2)</f>
        <v>#DIV/0!</v>
      </c>
      <c r="H3222" s="136">
        <f t="shared" si="502"/>
        <v>64220</v>
      </c>
      <c r="I3222" t="e">
        <f>SQRT(($C$5/2)^2-($C$5/2)^2*'(OLD) bottom seam length'!H3222^2/($C$6/2)^2)</f>
        <v>#DIV/0!</v>
      </c>
      <c r="K3222" s="136">
        <f t="shared" si="503"/>
        <v>64220</v>
      </c>
      <c r="L3222" t="e">
        <f>SQRT(($C$5/2)^2-($C$5/2)^2*'(OLD) bottom seam length'!K3222^2/($C$6/2)^2)</f>
        <v>#DIV/0!</v>
      </c>
      <c r="O3222" s="136">
        <f t="shared" si="504"/>
        <v>64220</v>
      </c>
      <c r="P3222" t="b">
        <f t="shared" si="505"/>
        <v>0</v>
      </c>
      <c r="T3222" s="136">
        <f t="shared" si="506"/>
        <v>64200</v>
      </c>
      <c r="U3222" t="e">
        <f>SQRT(($U$6/2)^2-($U$6/2)^2*'(OLD) bottom seam length'!T3222^2/($U$7/2)^2)</f>
        <v>#VALUE!</v>
      </c>
      <c r="W3222" s="136">
        <f t="shared" si="507"/>
        <v>64200</v>
      </c>
      <c r="X3222" t="e">
        <f>SQRT(($U$6/2)^2-($U$6/2)^2*'(OLD) bottom seam length'!W3222^2/($U$7/2)^2)</f>
        <v>#VALUE!</v>
      </c>
      <c r="Z3222" s="136">
        <f t="shared" si="508"/>
        <v>64200</v>
      </c>
      <c r="AA3222" t="e">
        <f>SQRT(($U$6/2)^2-($U$6/2)^2*'(OLD) bottom seam length'!Z3222^2/($U$7/2)^2)</f>
        <v>#VALUE!</v>
      </c>
      <c r="AC3222" s="136">
        <f t="shared" si="509"/>
        <v>64200</v>
      </c>
      <c r="AD3222" t="e">
        <f>SQRT(($U$6/2)^2-($U$6/2)^2*'(OLD) bottom seam length'!AC3222^2/($U$7/2)^2)</f>
        <v>#VALUE!</v>
      </c>
    </row>
    <row r="3223" spans="2:30">
      <c r="B3223" s="136">
        <f t="shared" si="500"/>
        <v>64240</v>
      </c>
      <c r="C3223" t="e">
        <f>SQRT(($C$5/2)^2-($C$5/2)^2*'(OLD) bottom seam length'!B3223^2/($C$6/2)^2)</f>
        <v>#DIV/0!</v>
      </c>
      <c r="E3223" s="136">
        <f t="shared" si="501"/>
        <v>64240</v>
      </c>
      <c r="F3223" t="e">
        <f>SQRT(($C$5/2)^2-($C$5/2)^2*'(OLD) bottom seam length'!E3223^2/($C$6/2)^2)</f>
        <v>#DIV/0!</v>
      </c>
      <c r="H3223" s="136">
        <f t="shared" si="502"/>
        <v>64240</v>
      </c>
      <c r="I3223" t="e">
        <f>SQRT(($C$5/2)^2-($C$5/2)^2*'(OLD) bottom seam length'!H3223^2/($C$6/2)^2)</f>
        <v>#DIV/0!</v>
      </c>
      <c r="K3223" s="136">
        <f t="shared" si="503"/>
        <v>64240</v>
      </c>
      <c r="L3223" t="e">
        <f>SQRT(($C$5/2)^2-($C$5/2)^2*'(OLD) bottom seam length'!K3223^2/($C$6/2)^2)</f>
        <v>#DIV/0!</v>
      </c>
      <c r="O3223" s="136">
        <f t="shared" si="504"/>
        <v>64240</v>
      </c>
      <c r="P3223" t="b">
        <f t="shared" si="505"/>
        <v>0</v>
      </c>
      <c r="T3223" s="136">
        <f t="shared" si="506"/>
        <v>64220</v>
      </c>
      <c r="U3223" t="e">
        <f>SQRT(($U$6/2)^2-($U$6/2)^2*'(OLD) bottom seam length'!T3223^2/($U$7/2)^2)</f>
        <v>#VALUE!</v>
      </c>
      <c r="W3223" s="136">
        <f t="shared" si="507"/>
        <v>64220</v>
      </c>
      <c r="X3223" t="e">
        <f>SQRT(($U$6/2)^2-($U$6/2)^2*'(OLD) bottom seam length'!W3223^2/($U$7/2)^2)</f>
        <v>#VALUE!</v>
      </c>
      <c r="Z3223" s="136">
        <f t="shared" si="508"/>
        <v>64220</v>
      </c>
      <c r="AA3223" t="e">
        <f>SQRT(($U$6/2)^2-($U$6/2)^2*'(OLD) bottom seam length'!Z3223^2/($U$7/2)^2)</f>
        <v>#VALUE!</v>
      </c>
      <c r="AC3223" s="136">
        <f t="shared" si="509"/>
        <v>64220</v>
      </c>
      <c r="AD3223" t="e">
        <f>SQRT(($U$6/2)^2-($U$6/2)^2*'(OLD) bottom seam length'!AC3223^2/($U$7/2)^2)</f>
        <v>#VALUE!</v>
      </c>
    </row>
    <row r="3224" spans="2:30">
      <c r="B3224" s="136">
        <f t="shared" si="500"/>
        <v>64260</v>
      </c>
      <c r="C3224" t="e">
        <f>SQRT(($C$5/2)^2-($C$5/2)^2*'(OLD) bottom seam length'!B3224^2/($C$6/2)^2)</f>
        <v>#DIV/0!</v>
      </c>
      <c r="E3224" s="136">
        <f t="shared" si="501"/>
        <v>64260</v>
      </c>
      <c r="F3224" t="e">
        <f>SQRT(($C$5/2)^2-($C$5/2)^2*'(OLD) bottom seam length'!E3224^2/($C$6/2)^2)</f>
        <v>#DIV/0!</v>
      </c>
      <c r="H3224" s="136">
        <f t="shared" si="502"/>
        <v>64260</v>
      </c>
      <c r="I3224" t="e">
        <f>SQRT(($C$5/2)^2-($C$5/2)^2*'(OLD) bottom seam length'!H3224^2/($C$6/2)^2)</f>
        <v>#DIV/0!</v>
      </c>
      <c r="K3224" s="136">
        <f t="shared" si="503"/>
        <v>64260</v>
      </c>
      <c r="L3224" t="e">
        <f>SQRT(($C$5/2)^2-($C$5/2)^2*'(OLD) bottom seam length'!K3224^2/($C$6/2)^2)</f>
        <v>#DIV/0!</v>
      </c>
      <c r="O3224" s="136">
        <f t="shared" si="504"/>
        <v>64260</v>
      </c>
      <c r="P3224" t="b">
        <f t="shared" si="505"/>
        <v>0</v>
      </c>
      <c r="T3224" s="136">
        <f t="shared" si="506"/>
        <v>64240</v>
      </c>
      <c r="U3224" t="e">
        <f>SQRT(($U$6/2)^2-($U$6/2)^2*'(OLD) bottom seam length'!T3224^2/($U$7/2)^2)</f>
        <v>#VALUE!</v>
      </c>
      <c r="W3224" s="136">
        <f t="shared" si="507"/>
        <v>64240</v>
      </c>
      <c r="X3224" t="e">
        <f>SQRT(($U$6/2)^2-($U$6/2)^2*'(OLD) bottom seam length'!W3224^2/($U$7/2)^2)</f>
        <v>#VALUE!</v>
      </c>
      <c r="Z3224" s="136">
        <f t="shared" si="508"/>
        <v>64240</v>
      </c>
      <c r="AA3224" t="e">
        <f>SQRT(($U$6/2)^2-($U$6/2)^2*'(OLD) bottom seam length'!Z3224^2/($U$7/2)^2)</f>
        <v>#VALUE!</v>
      </c>
      <c r="AC3224" s="136">
        <f t="shared" si="509"/>
        <v>64240</v>
      </c>
      <c r="AD3224" t="e">
        <f>SQRT(($U$6/2)^2-($U$6/2)^2*'(OLD) bottom seam length'!AC3224^2/($U$7/2)^2)</f>
        <v>#VALUE!</v>
      </c>
    </row>
    <row r="3225" spans="2:30">
      <c r="B3225" s="136">
        <f t="shared" si="500"/>
        <v>64280</v>
      </c>
      <c r="C3225" t="e">
        <f>SQRT(($C$5/2)^2-($C$5/2)^2*'(OLD) bottom seam length'!B3225^2/($C$6/2)^2)</f>
        <v>#DIV/0!</v>
      </c>
      <c r="E3225" s="136">
        <f t="shared" si="501"/>
        <v>64280</v>
      </c>
      <c r="F3225" t="e">
        <f>SQRT(($C$5/2)^2-($C$5/2)^2*'(OLD) bottom seam length'!E3225^2/($C$6/2)^2)</f>
        <v>#DIV/0!</v>
      </c>
      <c r="H3225" s="136">
        <f t="shared" si="502"/>
        <v>64280</v>
      </c>
      <c r="I3225" t="e">
        <f>SQRT(($C$5/2)^2-($C$5/2)^2*'(OLD) bottom seam length'!H3225^2/($C$6/2)^2)</f>
        <v>#DIV/0!</v>
      </c>
      <c r="K3225" s="136">
        <f t="shared" si="503"/>
        <v>64280</v>
      </c>
      <c r="L3225" t="e">
        <f>SQRT(($C$5/2)^2-($C$5/2)^2*'(OLD) bottom seam length'!K3225^2/($C$6/2)^2)</f>
        <v>#DIV/0!</v>
      </c>
      <c r="O3225" s="136">
        <f t="shared" si="504"/>
        <v>64280</v>
      </c>
      <c r="P3225" t="b">
        <f t="shared" si="505"/>
        <v>0</v>
      </c>
      <c r="T3225" s="136">
        <f t="shared" si="506"/>
        <v>64260</v>
      </c>
      <c r="U3225" t="e">
        <f>SQRT(($U$6/2)^2-($U$6/2)^2*'(OLD) bottom seam length'!T3225^2/($U$7/2)^2)</f>
        <v>#VALUE!</v>
      </c>
      <c r="W3225" s="136">
        <f t="shared" si="507"/>
        <v>64260</v>
      </c>
      <c r="X3225" t="e">
        <f>SQRT(($U$6/2)^2-($U$6/2)^2*'(OLD) bottom seam length'!W3225^2/($U$7/2)^2)</f>
        <v>#VALUE!</v>
      </c>
      <c r="Z3225" s="136">
        <f t="shared" si="508"/>
        <v>64260</v>
      </c>
      <c r="AA3225" t="e">
        <f>SQRT(($U$6/2)^2-($U$6/2)^2*'(OLD) bottom seam length'!Z3225^2/($U$7/2)^2)</f>
        <v>#VALUE!</v>
      </c>
      <c r="AC3225" s="136">
        <f t="shared" si="509"/>
        <v>64260</v>
      </c>
      <c r="AD3225" t="e">
        <f>SQRT(($U$6/2)^2-($U$6/2)^2*'(OLD) bottom seam length'!AC3225^2/($U$7/2)^2)</f>
        <v>#VALUE!</v>
      </c>
    </row>
    <row r="3226" spans="2:30">
      <c r="B3226" s="136">
        <f t="shared" si="500"/>
        <v>64300</v>
      </c>
      <c r="C3226" t="e">
        <f>SQRT(($C$5/2)^2-($C$5/2)^2*'(OLD) bottom seam length'!B3226^2/($C$6/2)^2)</f>
        <v>#DIV/0!</v>
      </c>
      <c r="E3226" s="136">
        <f t="shared" si="501"/>
        <v>64300</v>
      </c>
      <c r="F3226" t="e">
        <f>SQRT(($C$5/2)^2-($C$5/2)^2*'(OLD) bottom seam length'!E3226^2/($C$6/2)^2)</f>
        <v>#DIV/0!</v>
      </c>
      <c r="H3226" s="136">
        <f t="shared" si="502"/>
        <v>64300</v>
      </c>
      <c r="I3226" t="e">
        <f>SQRT(($C$5/2)^2-($C$5/2)^2*'(OLD) bottom seam length'!H3226^2/($C$6/2)^2)</f>
        <v>#DIV/0!</v>
      </c>
      <c r="K3226" s="136">
        <f t="shared" si="503"/>
        <v>64300</v>
      </c>
      <c r="L3226" t="e">
        <f>SQRT(($C$5/2)^2-($C$5/2)^2*'(OLD) bottom seam length'!K3226^2/($C$6/2)^2)</f>
        <v>#DIV/0!</v>
      </c>
      <c r="O3226" s="136">
        <f t="shared" si="504"/>
        <v>64300</v>
      </c>
      <c r="P3226" t="b">
        <f t="shared" si="505"/>
        <v>0</v>
      </c>
      <c r="T3226" s="136">
        <f t="shared" si="506"/>
        <v>64280</v>
      </c>
      <c r="U3226" t="e">
        <f>SQRT(($U$6/2)^2-($U$6/2)^2*'(OLD) bottom seam length'!T3226^2/($U$7/2)^2)</f>
        <v>#VALUE!</v>
      </c>
      <c r="W3226" s="136">
        <f t="shared" si="507"/>
        <v>64280</v>
      </c>
      <c r="X3226" t="e">
        <f>SQRT(($U$6/2)^2-($U$6/2)^2*'(OLD) bottom seam length'!W3226^2/($U$7/2)^2)</f>
        <v>#VALUE!</v>
      </c>
      <c r="Z3226" s="136">
        <f t="shared" si="508"/>
        <v>64280</v>
      </c>
      <c r="AA3226" t="e">
        <f>SQRT(($U$6/2)^2-($U$6/2)^2*'(OLD) bottom seam length'!Z3226^2/($U$7/2)^2)</f>
        <v>#VALUE!</v>
      </c>
      <c r="AC3226" s="136">
        <f t="shared" si="509"/>
        <v>64280</v>
      </c>
      <c r="AD3226" t="e">
        <f>SQRT(($U$6/2)^2-($U$6/2)^2*'(OLD) bottom seam length'!AC3226^2/($U$7/2)^2)</f>
        <v>#VALUE!</v>
      </c>
    </row>
    <row r="3227" spans="2:30">
      <c r="B3227" s="136">
        <f t="shared" si="500"/>
        <v>64320</v>
      </c>
      <c r="C3227" t="e">
        <f>SQRT(($C$5/2)^2-($C$5/2)^2*'(OLD) bottom seam length'!B3227^2/($C$6/2)^2)</f>
        <v>#DIV/0!</v>
      </c>
      <c r="E3227" s="136">
        <f t="shared" si="501"/>
        <v>64320</v>
      </c>
      <c r="F3227" t="e">
        <f>SQRT(($C$5/2)^2-($C$5/2)^2*'(OLD) bottom seam length'!E3227^2/($C$6/2)^2)</f>
        <v>#DIV/0!</v>
      </c>
      <c r="H3227" s="136">
        <f t="shared" si="502"/>
        <v>64320</v>
      </c>
      <c r="I3227" t="e">
        <f>SQRT(($C$5/2)^2-($C$5/2)^2*'(OLD) bottom seam length'!H3227^2/($C$6/2)^2)</f>
        <v>#DIV/0!</v>
      </c>
      <c r="K3227" s="136">
        <f t="shared" si="503"/>
        <v>64320</v>
      </c>
      <c r="L3227" t="e">
        <f>SQRT(($C$5/2)^2-($C$5/2)^2*'(OLD) bottom seam length'!K3227^2/($C$6/2)^2)</f>
        <v>#DIV/0!</v>
      </c>
      <c r="O3227" s="136">
        <f t="shared" si="504"/>
        <v>64320</v>
      </c>
      <c r="P3227" t="b">
        <f t="shared" si="505"/>
        <v>0</v>
      </c>
      <c r="T3227" s="136">
        <f t="shared" si="506"/>
        <v>64300</v>
      </c>
      <c r="U3227" t="e">
        <f>SQRT(($U$6/2)^2-($U$6/2)^2*'(OLD) bottom seam length'!T3227^2/($U$7/2)^2)</f>
        <v>#VALUE!</v>
      </c>
      <c r="W3227" s="136">
        <f t="shared" si="507"/>
        <v>64300</v>
      </c>
      <c r="X3227" t="e">
        <f>SQRT(($U$6/2)^2-($U$6/2)^2*'(OLD) bottom seam length'!W3227^2/($U$7/2)^2)</f>
        <v>#VALUE!</v>
      </c>
      <c r="Z3227" s="136">
        <f t="shared" si="508"/>
        <v>64300</v>
      </c>
      <c r="AA3227" t="e">
        <f>SQRT(($U$6/2)^2-($U$6/2)^2*'(OLD) bottom seam length'!Z3227^2/($U$7/2)^2)</f>
        <v>#VALUE!</v>
      </c>
      <c r="AC3227" s="136">
        <f t="shared" si="509"/>
        <v>64300</v>
      </c>
      <c r="AD3227" t="e">
        <f>SQRT(($U$6/2)^2-($U$6/2)^2*'(OLD) bottom seam length'!AC3227^2/($U$7/2)^2)</f>
        <v>#VALUE!</v>
      </c>
    </row>
    <row r="3228" spans="2:30">
      <c r="B3228" s="136">
        <f t="shared" si="500"/>
        <v>64340</v>
      </c>
      <c r="C3228" t="e">
        <f>SQRT(($C$5/2)^2-($C$5/2)^2*'(OLD) bottom seam length'!B3228^2/($C$6/2)^2)</f>
        <v>#DIV/0!</v>
      </c>
      <c r="E3228" s="136">
        <f t="shared" si="501"/>
        <v>64340</v>
      </c>
      <c r="F3228" t="e">
        <f>SQRT(($C$5/2)^2-($C$5/2)^2*'(OLD) bottom seam length'!E3228^2/($C$6/2)^2)</f>
        <v>#DIV/0!</v>
      </c>
      <c r="H3228" s="136">
        <f t="shared" si="502"/>
        <v>64340</v>
      </c>
      <c r="I3228" t="e">
        <f>SQRT(($C$5/2)^2-($C$5/2)^2*'(OLD) bottom seam length'!H3228^2/($C$6/2)^2)</f>
        <v>#DIV/0!</v>
      </c>
      <c r="K3228" s="136">
        <f t="shared" si="503"/>
        <v>64340</v>
      </c>
      <c r="L3228" t="e">
        <f>SQRT(($C$5/2)^2-($C$5/2)^2*'(OLD) bottom seam length'!K3228^2/($C$6/2)^2)</f>
        <v>#DIV/0!</v>
      </c>
      <c r="O3228" s="136">
        <f t="shared" si="504"/>
        <v>64340</v>
      </c>
      <c r="P3228" t="b">
        <f t="shared" si="505"/>
        <v>0</v>
      </c>
      <c r="T3228" s="136">
        <f t="shared" si="506"/>
        <v>64320</v>
      </c>
      <c r="U3228" t="e">
        <f>SQRT(($U$6/2)^2-($U$6/2)^2*'(OLD) bottom seam length'!T3228^2/($U$7/2)^2)</f>
        <v>#VALUE!</v>
      </c>
      <c r="W3228" s="136">
        <f t="shared" si="507"/>
        <v>64320</v>
      </c>
      <c r="X3228" t="e">
        <f>SQRT(($U$6/2)^2-($U$6/2)^2*'(OLD) bottom seam length'!W3228^2/($U$7/2)^2)</f>
        <v>#VALUE!</v>
      </c>
      <c r="Z3228" s="136">
        <f t="shared" si="508"/>
        <v>64320</v>
      </c>
      <c r="AA3228" t="e">
        <f>SQRT(($U$6/2)^2-($U$6/2)^2*'(OLD) bottom seam length'!Z3228^2/($U$7/2)^2)</f>
        <v>#VALUE!</v>
      </c>
      <c r="AC3228" s="136">
        <f t="shared" si="509"/>
        <v>64320</v>
      </c>
      <c r="AD3228" t="e">
        <f>SQRT(($U$6/2)^2-($U$6/2)^2*'(OLD) bottom seam length'!AC3228^2/($U$7/2)^2)</f>
        <v>#VALUE!</v>
      </c>
    </row>
    <row r="3229" spans="2:30">
      <c r="B3229" s="136">
        <f t="shared" si="500"/>
        <v>64360</v>
      </c>
      <c r="C3229" t="e">
        <f>SQRT(($C$5/2)^2-($C$5/2)^2*'(OLD) bottom seam length'!B3229^2/($C$6/2)^2)</f>
        <v>#DIV/0!</v>
      </c>
      <c r="E3229" s="136">
        <f t="shared" si="501"/>
        <v>64360</v>
      </c>
      <c r="F3229" t="e">
        <f>SQRT(($C$5/2)^2-($C$5/2)^2*'(OLD) bottom seam length'!E3229^2/($C$6/2)^2)</f>
        <v>#DIV/0!</v>
      </c>
      <c r="H3229" s="136">
        <f t="shared" si="502"/>
        <v>64360</v>
      </c>
      <c r="I3229" t="e">
        <f>SQRT(($C$5/2)^2-($C$5/2)^2*'(OLD) bottom seam length'!H3229^2/($C$6/2)^2)</f>
        <v>#DIV/0!</v>
      </c>
      <c r="K3229" s="136">
        <f t="shared" si="503"/>
        <v>64360</v>
      </c>
      <c r="L3229" t="e">
        <f>SQRT(($C$5/2)^2-($C$5/2)^2*'(OLD) bottom seam length'!K3229^2/($C$6/2)^2)</f>
        <v>#DIV/0!</v>
      </c>
      <c r="O3229" s="136">
        <f t="shared" si="504"/>
        <v>64360</v>
      </c>
      <c r="P3229" t="b">
        <f t="shared" si="505"/>
        <v>0</v>
      </c>
      <c r="T3229" s="136">
        <f t="shared" si="506"/>
        <v>64340</v>
      </c>
      <c r="U3229" t="e">
        <f>SQRT(($U$6/2)^2-($U$6/2)^2*'(OLD) bottom seam length'!T3229^2/($U$7/2)^2)</f>
        <v>#VALUE!</v>
      </c>
      <c r="W3229" s="136">
        <f t="shared" si="507"/>
        <v>64340</v>
      </c>
      <c r="X3229" t="e">
        <f>SQRT(($U$6/2)^2-($U$6/2)^2*'(OLD) bottom seam length'!W3229^2/($U$7/2)^2)</f>
        <v>#VALUE!</v>
      </c>
      <c r="Z3229" s="136">
        <f t="shared" si="508"/>
        <v>64340</v>
      </c>
      <c r="AA3229" t="e">
        <f>SQRT(($U$6/2)^2-($U$6/2)^2*'(OLD) bottom seam length'!Z3229^2/($U$7/2)^2)</f>
        <v>#VALUE!</v>
      </c>
      <c r="AC3229" s="136">
        <f t="shared" si="509"/>
        <v>64340</v>
      </c>
      <c r="AD3229" t="e">
        <f>SQRT(($U$6/2)^2-($U$6/2)^2*'(OLD) bottom seam length'!AC3229^2/($U$7/2)^2)</f>
        <v>#VALUE!</v>
      </c>
    </row>
    <row r="3230" spans="2:30">
      <c r="B3230" s="136">
        <f t="shared" si="500"/>
        <v>64380</v>
      </c>
      <c r="C3230" t="e">
        <f>SQRT(($C$5/2)^2-($C$5/2)^2*'(OLD) bottom seam length'!B3230^2/($C$6/2)^2)</f>
        <v>#DIV/0!</v>
      </c>
      <c r="E3230" s="136">
        <f t="shared" si="501"/>
        <v>64380</v>
      </c>
      <c r="F3230" t="e">
        <f>SQRT(($C$5/2)^2-($C$5/2)^2*'(OLD) bottom seam length'!E3230^2/($C$6/2)^2)</f>
        <v>#DIV/0!</v>
      </c>
      <c r="H3230" s="136">
        <f t="shared" si="502"/>
        <v>64380</v>
      </c>
      <c r="I3230" t="e">
        <f>SQRT(($C$5/2)^2-($C$5/2)^2*'(OLD) bottom seam length'!H3230^2/($C$6/2)^2)</f>
        <v>#DIV/0!</v>
      </c>
      <c r="K3230" s="136">
        <f t="shared" si="503"/>
        <v>64380</v>
      </c>
      <c r="L3230" t="e">
        <f>SQRT(($C$5/2)^2-($C$5/2)^2*'(OLD) bottom seam length'!K3230^2/($C$6/2)^2)</f>
        <v>#DIV/0!</v>
      </c>
      <c r="O3230" s="136">
        <f t="shared" si="504"/>
        <v>64380</v>
      </c>
      <c r="P3230" t="b">
        <f t="shared" si="505"/>
        <v>0</v>
      </c>
      <c r="T3230" s="136">
        <f t="shared" si="506"/>
        <v>64360</v>
      </c>
      <c r="U3230" t="e">
        <f>SQRT(($U$6/2)^2-($U$6/2)^2*'(OLD) bottom seam length'!T3230^2/($U$7/2)^2)</f>
        <v>#VALUE!</v>
      </c>
      <c r="W3230" s="136">
        <f t="shared" si="507"/>
        <v>64360</v>
      </c>
      <c r="X3230" t="e">
        <f>SQRT(($U$6/2)^2-($U$6/2)^2*'(OLD) bottom seam length'!W3230^2/($U$7/2)^2)</f>
        <v>#VALUE!</v>
      </c>
      <c r="Z3230" s="136">
        <f t="shared" si="508"/>
        <v>64360</v>
      </c>
      <c r="AA3230" t="e">
        <f>SQRT(($U$6/2)^2-($U$6/2)^2*'(OLD) bottom seam length'!Z3230^2/($U$7/2)^2)</f>
        <v>#VALUE!</v>
      </c>
      <c r="AC3230" s="136">
        <f t="shared" si="509"/>
        <v>64360</v>
      </c>
      <c r="AD3230" t="e">
        <f>SQRT(($U$6/2)^2-($U$6/2)^2*'(OLD) bottom seam length'!AC3230^2/($U$7/2)^2)</f>
        <v>#VALUE!</v>
      </c>
    </row>
    <row r="3231" spans="2:30">
      <c r="B3231" s="136">
        <f t="shared" si="500"/>
        <v>64400</v>
      </c>
      <c r="C3231" t="e">
        <f>SQRT(($C$5/2)^2-($C$5/2)^2*'(OLD) bottom seam length'!B3231^2/($C$6/2)^2)</f>
        <v>#DIV/0!</v>
      </c>
      <c r="E3231" s="136">
        <f t="shared" si="501"/>
        <v>64400</v>
      </c>
      <c r="F3231" t="e">
        <f>SQRT(($C$5/2)^2-($C$5/2)^2*'(OLD) bottom seam length'!E3231^2/($C$6/2)^2)</f>
        <v>#DIV/0!</v>
      </c>
      <c r="H3231" s="136">
        <f t="shared" si="502"/>
        <v>64400</v>
      </c>
      <c r="I3231" t="e">
        <f>SQRT(($C$5/2)^2-($C$5/2)^2*'(OLD) bottom seam length'!H3231^2/($C$6/2)^2)</f>
        <v>#DIV/0!</v>
      </c>
      <c r="K3231" s="136">
        <f t="shared" si="503"/>
        <v>64400</v>
      </c>
      <c r="L3231" t="e">
        <f>SQRT(($C$5/2)^2-($C$5/2)^2*'(OLD) bottom seam length'!K3231^2/($C$6/2)^2)</f>
        <v>#DIV/0!</v>
      </c>
      <c r="O3231" s="136">
        <f t="shared" si="504"/>
        <v>64400</v>
      </c>
      <c r="P3231" t="b">
        <f t="shared" si="505"/>
        <v>0</v>
      </c>
      <c r="T3231" s="136">
        <f t="shared" si="506"/>
        <v>64380</v>
      </c>
      <c r="U3231" t="e">
        <f>SQRT(($U$6/2)^2-($U$6/2)^2*'(OLD) bottom seam length'!T3231^2/($U$7/2)^2)</f>
        <v>#VALUE!</v>
      </c>
      <c r="W3231" s="136">
        <f t="shared" si="507"/>
        <v>64380</v>
      </c>
      <c r="X3231" t="e">
        <f>SQRT(($U$6/2)^2-($U$6/2)^2*'(OLD) bottom seam length'!W3231^2/($U$7/2)^2)</f>
        <v>#VALUE!</v>
      </c>
      <c r="Z3231" s="136">
        <f t="shared" si="508"/>
        <v>64380</v>
      </c>
      <c r="AA3231" t="e">
        <f>SQRT(($U$6/2)^2-($U$6/2)^2*'(OLD) bottom seam length'!Z3231^2/($U$7/2)^2)</f>
        <v>#VALUE!</v>
      </c>
      <c r="AC3231" s="136">
        <f t="shared" si="509"/>
        <v>64380</v>
      </c>
      <c r="AD3231" t="e">
        <f>SQRT(($U$6/2)^2-($U$6/2)^2*'(OLD) bottom seam length'!AC3231^2/($U$7/2)^2)</f>
        <v>#VALUE!</v>
      </c>
    </row>
    <row r="3232" spans="2:30">
      <c r="B3232" s="136">
        <f t="shared" si="500"/>
        <v>64420</v>
      </c>
      <c r="C3232" t="e">
        <f>SQRT(($C$5/2)^2-($C$5/2)^2*'(OLD) bottom seam length'!B3232^2/($C$6/2)^2)</f>
        <v>#DIV/0!</v>
      </c>
      <c r="E3232" s="136">
        <f t="shared" si="501"/>
        <v>64420</v>
      </c>
      <c r="F3232" t="e">
        <f>SQRT(($C$5/2)^2-($C$5/2)^2*'(OLD) bottom seam length'!E3232^2/($C$6/2)^2)</f>
        <v>#DIV/0!</v>
      </c>
      <c r="H3232" s="136">
        <f t="shared" si="502"/>
        <v>64420</v>
      </c>
      <c r="I3232" t="e">
        <f>SQRT(($C$5/2)^2-($C$5/2)^2*'(OLD) bottom seam length'!H3232^2/($C$6/2)^2)</f>
        <v>#DIV/0!</v>
      </c>
      <c r="K3232" s="136">
        <f t="shared" si="503"/>
        <v>64420</v>
      </c>
      <c r="L3232" t="e">
        <f>SQRT(($C$5/2)^2-($C$5/2)^2*'(OLD) bottom seam length'!K3232^2/($C$6/2)^2)</f>
        <v>#DIV/0!</v>
      </c>
      <c r="O3232" s="136">
        <f t="shared" si="504"/>
        <v>64420</v>
      </c>
      <c r="P3232" t="b">
        <f t="shared" si="505"/>
        <v>0</v>
      </c>
      <c r="T3232" s="136">
        <f t="shared" si="506"/>
        <v>64400</v>
      </c>
      <c r="U3232" t="e">
        <f>SQRT(($U$6/2)^2-($U$6/2)^2*'(OLD) bottom seam length'!T3232^2/($U$7/2)^2)</f>
        <v>#VALUE!</v>
      </c>
      <c r="W3232" s="136">
        <f t="shared" si="507"/>
        <v>64400</v>
      </c>
      <c r="X3232" t="e">
        <f>SQRT(($U$6/2)^2-($U$6/2)^2*'(OLD) bottom seam length'!W3232^2/($U$7/2)^2)</f>
        <v>#VALUE!</v>
      </c>
      <c r="Z3232" s="136">
        <f t="shared" si="508"/>
        <v>64400</v>
      </c>
      <c r="AA3232" t="e">
        <f>SQRT(($U$6/2)^2-($U$6/2)^2*'(OLD) bottom seam length'!Z3232^2/($U$7/2)^2)</f>
        <v>#VALUE!</v>
      </c>
      <c r="AC3232" s="136">
        <f t="shared" si="509"/>
        <v>64400</v>
      </c>
      <c r="AD3232" t="e">
        <f>SQRT(($U$6/2)^2-($U$6/2)^2*'(OLD) bottom seam length'!AC3232^2/($U$7/2)^2)</f>
        <v>#VALUE!</v>
      </c>
    </row>
    <row r="3233" spans="2:30">
      <c r="B3233" s="136">
        <f t="shared" si="500"/>
        <v>64440</v>
      </c>
      <c r="C3233" t="e">
        <f>SQRT(($C$5/2)^2-($C$5/2)^2*'(OLD) bottom seam length'!B3233^2/($C$6/2)^2)</f>
        <v>#DIV/0!</v>
      </c>
      <c r="E3233" s="136">
        <f t="shared" si="501"/>
        <v>64440</v>
      </c>
      <c r="F3233" t="e">
        <f>SQRT(($C$5/2)^2-($C$5/2)^2*'(OLD) bottom seam length'!E3233^2/($C$6/2)^2)</f>
        <v>#DIV/0!</v>
      </c>
      <c r="H3233" s="136">
        <f t="shared" si="502"/>
        <v>64440</v>
      </c>
      <c r="I3233" t="e">
        <f>SQRT(($C$5/2)^2-($C$5/2)^2*'(OLD) bottom seam length'!H3233^2/($C$6/2)^2)</f>
        <v>#DIV/0!</v>
      </c>
      <c r="K3233" s="136">
        <f t="shared" si="503"/>
        <v>64440</v>
      </c>
      <c r="L3233" t="e">
        <f>SQRT(($C$5/2)^2-($C$5/2)^2*'(OLD) bottom seam length'!K3233^2/($C$6/2)^2)</f>
        <v>#DIV/0!</v>
      </c>
      <c r="O3233" s="136">
        <f t="shared" si="504"/>
        <v>64440</v>
      </c>
      <c r="P3233" t="b">
        <f t="shared" si="505"/>
        <v>0</v>
      </c>
      <c r="T3233" s="136">
        <f t="shared" si="506"/>
        <v>64420</v>
      </c>
      <c r="U3233" t="e">
        <f>SQRT(($U$6/2)^2-($U$6/2)^2*'(OLD) bottom seam length'!T3233^2/($U$7/2)^2)</f>
        <v>#VALUE!</v>
      </c>
      <c r="W3233" s="136">
        <f t="shared" si="507"/>
        <v>64420</v>
      </c>
      <c r="X3233" t="e">
        <f>SQRT(($U$6/2)^2-($U$6/2)^2*'(OLD) bottom seam length'!W3233^2/($U$7/2)^2)</f>
        <v>#VALUE!</v>
      </c>
      <c r="Z3233" s="136">
        <f t="shared" si="508"/>
        <v>64420</v>
      </c>
      <c r="AA3233" t="e">
        <f>SQRT(($U$6/2)^2-($U$6/2)^2*'(OLD) bottom seam length'!Z3233^2/($U$7/2)^2)</f>
        <v>#VALUE!</v>
      </c>
      <c r="AC3233" s="136">
        <f t="shared" si="509"/>
        <v>64420</v>
      </c>
      <c r="AD3233" t="e">
        <f>SQRT(($U$6/2)^2-($U$6/2)^2*'(OLD) bottom seam length'!AC3233^2/($U$7/2)^2)</f>
        <v>#VALUE!</v>
      </c>
    </row>
    <row r="3234" spans="2:30">
      <c r="B3234" s="136">
        <f t="shared" si="500"/>
        <v>64460</v>
      </c>
      <c r="C3234" t="e">
        <f>SQRT(($C$5/2)^2-($C$5/2)^2*'(OLD) bottom seam length'!B3234^2/($C$6/2)^2)</f>
        <v>#DIV/0!</v>
      </c>
      <c r="E3234" s="136">
        <f t="shared" si="501"/>
        <v>64460</v>
      </c>
      <c r="F3234" t="e">
        <f>SQRT(($C$5/2)^2-($C$5/2)^2*'(OLD) bottom seam length'!E3234^2/($C$6/2)^2)</f>
        <v>#DIV/0!</v>
      </c>
      <c r="H3234" s="136">
        <f t="shared" si="502"/>
        <v>64460</v>
      </c>
      <c r="I3234" t="e">
        <f>SQRT(($C$5/2)^2-($C$5/2)^2*'(OLD) bottom seam length'!H3234^2/($C$6/2)^2)</f>
        <v>#DIV/0!</v>
      </c>
      <c r="K3234" s="136">
        <f t="shared" si="503"/>
        <v>64460</v>
      </c>
      <c r="L3234" t="e">
        <f>SQRT(($C$5/2)^2-($C$5/2)^2*'(OLD) bottom seam length'!K3234^2/($C$6/2)^2)</f>
        <v>#DIV/0!</v>
      </c>
      <c r="O3234" s="136">
        <f t="shared" si="504"/>
        <v>64460</v>
      </c>
      <c r="P3234" t="b">
        <f t="shared" si="505"/>
        <v>0</v>
      </c>
      <c r="T3234" s="136">
        <f t="shared" si="506"/>
        <v>64440</v>
      </c>
      <c r="U3234" t="e">
        <f>SQRT(($U$6/2)^2-($U$6/2)^2*'(OLD) bottom seam length'!T3234^2/($U$7/2)^2)</f>
        <v>#VALUE!</v>
      </c>
      <c r="W3234" s="136">
        <f t="shared" si="507"/>
        <v>64440</v>
      </c>
      <c r="X3234" t="e">
        <f>SQRT(($U$6/2)^2-($U$6/2)^2*'(OLD) bottom seam length'!W3234^2/($U$7/2)^2)</f>
        <v>#VALUE!</v>
      </c>
      <c r="Z3234" s="136">
        <f t="shared" si="508"/>
        <v>64440</v>
      </c>
      <c r="AA3234" t="e">
        <f>SQRT(($U$6/2)^2-($U$6/2)^2*'(OLD) bottom seam length'!Z3234^2/($U$7/2)^2)</f>
        <v>#VALUE!</v>
      </c>
      <c r="AC3234" s="136">
        <f t="shared" si="509"/>
        <v>64440</v>
      </c>
      <c r="AD3234" t="e">
        <f>SQRT(($U$6/2)^2-($U$6/2)^2*'(OLD) bottom seam length'!AC3234^2/($U$7/2)^2)</f>
        <v>#VALUE!</v>
      </c>
    </row>
    <row r="3235" spans="2:30">
      <c r="B3235" s="136">
        <f t="shared" si="500"/>
        <v>64480</v>
      </c>
      <c r="C3235" t="e">
        <f>SQRT(($C$5/2)^2-($C$5/2)^2*'(OLD) bottom seam length'!B3235^2/($C$6/2)^2)</f>
        <v>#DIV/0!</v>
      </c>
      <c r="E3235" s="136">
        <f t="shared" si="501"/>
        <v>64480</v>
      </c>
      <c r="F3235" t="e">
        <f>SQRT(($C$5/2)^2-($C$5/2)^2*'(OLD) bottom seam length'!E3235^2/($C$6/2)^2)</f>
        <v>#DIV/0!</v>
      </c>
      <c r="H3235" s="136">
        <f t="shared" si="502"/>
        <v>64480</v>
      </c>
      <c r="I3235" t="e">
        <f>SQRT(($C$5/2)^2-($C$5/2)^2*'(OLD) bottom seam length'!H3235^2/($C$6/2)^2)</f>
        <v>#DIV/0!</v>
      </c>
      <c r="K3235" s="136">
        <f t="shared" si="503"/>
        <v>64480</v>
      </c>
      <c r="L3235" t="e">
        <f>SQRT(($C$5/2)^2-($C$5/2)^2*'(OLD) bottom seam length'!K3235^2/($C$6/2)^2)</f>
        <v>#DIV/0!</v>
      </c>
      <c r="O3235" s="136">
        <f t="shared" si="504"/>
        <v>64480</v>
      </c>
      <c r="P3235" t="b">
        <f t="shared" si="505"/>
        <v>0</v>
      </c>
      <c r="T3235" s="136">
        <f t="shared" si="506"/>
        <v>64460</v>
      </c>
      <c r="U3235" t="e">
        <f>SQRT(($U$6/2)^2-($U$6/2)^2*'(OLD) bottom seam length'!T3235^2/($U$7/2)^2)</f>
        <v>#VALUE!</v>
      </c>
      <c r="W3235" s="136">
        <f t="shared" si="507"/>
        <v>64460</v>
      </c>
      <c r="X3235" t="e">
        <f>SQRT(($U$6/2)^2-($U$6/2)^2*'(OLD) bottom seam length'!W3235^2/($U$7/2)^2)</f>
        <v>#VALUE!</v>
      </c>
      <c r="Z3235" s="136">
        <f t="shared" si="508"/>
        <v>64460</v>
      </c>
      <c r="AA3235" t="e">
        <f>SQRT(($U$6/2)^2-($U$6/2)^2*'(OLD) bottom seam length'!Z3235^2/($U$7/2)^2)</f>
        <v>#VALUE!</v>
      </c>
      <c r="AC3235" s="136">
        <f t="shared" si="509"/>
        <v>64460</v>
      </c>
      <c r="AD3235" t="e">
        <f>SQRT(($U$6/2)^2-($U$6/2)^2*'(OLD) bottom seam length'!AC3235^2/($U$7/2)^2)</f>
        <v>#VALUE!</v>
      </c>
    </row>
    <row r="3236" spans="2:30">
      <c r="B3236" s="136">
        <f t="shared" si="500"/>
        <v>64500</v>
      </c>
      <c r="C3236" t="e">
        <f>SQRT(($C$5/2)^2-($C$5/2)^2*'(OLD) bottom seam length'!B3236^2/($C$6/2)^2)</f>
        <v>#DIV/0!</v>
      </c>
      <c r="E3236" s="136">
        <f t="shared" si="501"/>
        <v>64500</v>
      </c>
      <c r="F3236" t="e">
        <f>SQRT(($C$5/2)^2-($C$5/2)^2*'(OLD) bottom seam length'!E3236^2/($C$6/2)^2)</f>
        <v>#DIV/0!</v>
      </c>
      <c r="H3236" s="136">
        <f t="shared" si="502"/>
        <v>64500</v>
      </c>
      <c r="I3236" t="e">
        <f>SQRT(($C$5/2)^2-($C$5/2)^2*'(OLD) bottom seam length'!H3236^2/($C$6/2)^2)</f>
        <v>#DIV/0!</v>
      </c>
      <c r="K3236" s="136">
        <f t="shared" si="503"/>
        <v>64500</v>
      </c>
      <c r="L3236" t="e">
        <f>SQRT(($C$5/2)^2-($C$5/2)^2*'(OLD) bottom seam length'!K3236^2/($C$6/2)^2)</f>
        <v>#DIV/0!</v>
      </c>
      <c r="O3236" s="136">
        <f t="shared" si="504"/>
        <v>64500</v>
      </c>
      <c r="P3236" t="b">
        <f t="shared" si="505"/>
        <v>0</v>
      </c>
      <c r="T3236" s="136">
        <f t="shared" si="506"/>
        <v>64480</v>
      </c>
      <c r="U3236" t="e">
        <f>SQRT(($U$6/2)^2-($U$6/2)^2*'(OLD) bottom seam length'!T3236^2/($U$7/2)^2)</f>
        <v>#VALUE!</v>
      </c>
      <c r="W3236" s="136">
        <f t="shared" si="507"/>
        <v>64480</v>
      </c>
      <c r="X3236" t="e">
        <f>SQRT(($U$6/2)^2-($U$6/2)^2*'(OLD) bottom seam length'!W3236^2/($U$7/2)^2)</f>
        <v>#VALUE!</v>
      </c>
      <c r="Z3236" s="136">
        <f t="shared" si="508"/>
        <v>64480</v>
      </c>
      <c r="AA3236" t="e">
        <f>SQRT(($U$6/2)^2-($U$6/2)^2*'(OLD) bottom seam length'!Z3236^2/($U$7/2)^2)</f>
        <v>#VALUE!</v>
      </c>
      <c r="AC3236" s="136">
        <f t="shared" si="509"/>
        <v>64480</v>
      </c>
      <c r="AD3236" t="e">
        <f>SQRT(($U$6/2)^2-($U$6/2)^2*'(OLD) bottom seam length'!AC3236^2/($U$7/2)^2)</f>
        <v>#VALUE!</v>
      </c>
    </row>
    <row r="3237" spans="2:30">
      <c r="B3237" s="136">
        <f t="shared" si="500"/>
        <v>64520</v>
      </c>
      <c r="C3237" t="e">
        <f>SQRT(($C$5/2)^2-($C$5/2)^2*'(OLD) bottom seam length'!B3237^2/($C$6/2)^2)</f>
        <v>#DIV/0!</v>
      </c>
      <c r="E3237" s="136">
        <f t="shared" si="501"/>
        <v>64520</v>
      </c>
      <c r="F3237" t="e">
        <f>SQRT(($C$5/2)^2-($C$5/2)^2*'(OLD) bottom seam length'!E3237^2/($C$6/2)^2)</f>
        <v>#DIV/0!</v>
      </c>
      <c r="H3237" s="136">
        <f t="shared" si="502"/>
        <v>64520</v>
      </c>
      <c r="I3237" t="e">
        <f>SQRT(($C$5/2)^2-($C$5/2)^2*'(OLD) bottom seam length'!H3237^2/($C$6/2)^2)</f>
        <v>#DIV/0!</v>
      </c>
      <c r="K3237" s="136">
        <f t="shared" si="503"/>
        <v>64520</v>
      </c>
      <c r="L3237" t="e">
        <f>SQRT(($C$5/2)^2-($C$5/2)^2*'(OLD) bottom seam length'!K3237^2/($C$6/2)^2)</f>
        <v>#DIV/0!</v>
      </c>
      <c r="O3237" s="136">
        <f t="shared" si="504"/>
        <v>64520</v>
      </c>
      <c r="P3237" t="b">
        <f t="shared" si="505"/>
        <v>0</v>
      </c>
      <c r="T3237" s="136">
        <f t="shared" si="506"/>
        <v>64500</v>
      </c>
      <c r="U3237" t="e">
        <f>SQRT(($U$6/2)^2-($U$6/2)^2*'(OLD) bottom seam length'!T3237^2/($U$7/2)^2)</f>
        <v>#VALUE!</v>
      </c>
      <c r="W3237" s="136">
        <f t="shared" si="507"/>
        <v>64500</v>
      </c>
      <c r="X3237" t="e">
        <f>SQRT(($U$6/2)^2-($U$6/2)^2*'(OLD) bottom seam length'!W3237^2/($U$7/2)^2)</f>
        <v>#VALUE!</v>
      </c>
      <c r="Z3237" s="136">
        <f t="shared" si="508"/>
        <v>64500</v>
      </c>
      <c r="AA3237" t="e">
        <f>SQRT(($U$6/2)^2-($U$6/2)^2*'(OLD) bottom seam length'!Z3237^2/($U$7/2)^2)</f>
        <v>#VALUE!</v>
      </c>
      <c r="AC3237" s="136">
        <f t="shared" si="509"/>
        <v>64500</v>
      </c>
      <c r="AD3237" t="e">
        <f>SQRT(($U$6/2)^2-($U$6/2)^2*'(OLD) bottom seam length'!AC3237^2/($U$7/2)^2)</f>
        <v>#VALUE!</v>
      </c>
    </row>
    <row r="3238" spans="2:30">
      <c r="B3238" s="136">
        <f t="shared" si="500"/>
        <v>64540</v>
      </c>
      <c r="C3238" t="e">
        <f>SQRT(($C$5/2)^2-($C$5/2)^2*'(OLD) bottom seam length'!B3238^2/($C$6/2)^2)</f>
        <v>#DIV/0!</v>
      </c>
      <c r="E3238" s="136">
        <f t="shared" si="501"/>
        <v>64540</v>
      </c>
      <c r="F3238" t="e">
        <f>SQRT(($C$5/2)^2-($C$5/2)^2*'(OLD) bottom seam length'!E3238^2/($C$6/2)^2)</f>
        <v>#DIV/0!</v>
      </c>
      <c r="H3238" s="136">
        <f t="shared" si="502"/>
        <v>64540</v>
      </c>
      <c r="I3238" t="e">
        <f>SQRT(($C$5/2)^2-($C$5/2)^2*'(OLD) bottom seam length'!H3238^2/($C$6/2)^2)</f>
        <v>#DIV/0!</v>
      </c>
      <c r="K3238" s="136">
        <f t="shared" si="503"/>
        <v>64540</v>
      </c>
      <c r="L3238" t="e">
        <f>SQRT(($C$5/2)^2-($C$5/2)^2*'(OLD) bottom seam length'!K3238^2/($C$6/2)^2)</f>
        <v>#DIV/0!</v>
      </c>
      <c r="O3238" s="136">
        <f t="shared" si="504"/>
        <v>64540</v>
      </c>
      <c r="P3238" t="b">
        <f t="shared" si="505"/>
        <v>0</v>
      </c>
      <c r="T3238" s="136">
        <f t="shared" si="506"/>
        <v>64520</v>
      </c>
      <c r="U3238" t="e">
        <f>SQRT(($U$6/2)^2-($U$6/2)^2*'(OLD) bottom seam length'!T3238^2/($U$7/2)^2)</f>
        <v>#VALUE!</v>
      </c>
      <c r="W3238" s="136">
        <f t="shared" si="507"/>
        <v>64520</v>
      </c>
      <c r="X3238" t="e">
        <f>SQRT(($U$6/2)^2-($U$6/2)^2*'(OLD) bottom seam length'!W3238^2/($U$7/2)^2)</f>
        <v>#VALUE!</v>
      </c>
      <c r="Z3238" s="136">
        <f t="shared" si="508"/>
        <v>64520</v>
      </c>
      <c r="AA3238" t="e">
        <f>SQRT(($U$6/2)^2-($U$6/2)^2*'(OLD) bottom seam length'!Z3238^2/($U$7/2)^2)</f>
        <v>#VALUE!</v>
      </c>
      <c r="AC3238" s="136">
        <f t="shared" si="509"/>
        <v>64520</v>
      </c>
      <c r="AD3238" t="e">
        <f>SQRT(($U$6/2)^2-($U$6/2)^2*'(OLD) bottom seam length'!AC3238^2/($U$7/2)^2)</f>
        <v>#VALUE!</v>
      </c>
    </row>
    <row r="3239" spans="2:30">
      <c r="B3239" s="136">
        <f t="shared" si="500"/>
        <v>64560</v>
      </c>
      <c r="C3239" t="e">
        <f>SQRT(($C$5/2)^2-($C$5/2)^2*'(OLD) bottom seam length'!B3239^2/($C$6/2)^2)</f>
        <v>#DIV/0!</v>
      </c>
      <c r="E3239" s="136">
        <f t="shared" si="501"/>
        <v>64560</v>
      </c>
      <c r="F3239" t="e">
        <f>SQRT(($C$5/2)^2-($C$5/2)^2*'(OLD) bottom seam length'!E3239^2/($C$6/2)^2)</f>
        <v>#DIV/0!</v>
      </c>
      <c r="H3239" s="136">
        <f t="shared" si="502"/>
        <v>64560</v>
      </c>
      <c r="I3239" t="e">
        <f>SQRT(($C$5/2)^2-($C$5/2)^2*'(OLD) bottom seam length'!H3239^2/($C$6/2)^2)</f>
        <v>#DIV/0!</v>
      </c>
      <c r="K3239" s="136">
        <f t="shared" si="503"/>
        <v>64560</v>
      </c>
      <c r="L3239" t="e">
        <f>SQRT(($C$5/2)^2-($C$5/2)^2*'(OLD) bottom seam length'!K3239^2/($C$6/2)^2)</f>
        <v>#DIV/0!</v>
      </c>
      <c r="O3239" s="136">
        <f t="shared" si="504"/>
        <v>64560</v>
      </c>
      <c r="P3239" t="b">
        <f t="shared" si="505"/>
        <v>0</v>
      </c>
      <c r="T3239" s="136">
        <f t="shared" si="506"/>
        <v>64540</v>
      </c>
      <c r="U3239" t="e">
        <f>SQRT(($U$6/2)^2-($U$6/2)^2*'(OLD) bottom seam length'!T3239^2/($U$7/2)^2)</f>
        <v>#VALUE!</v>
      </c>
      <c r="W3239" s="136">
        <f t="shared" si="507"/>
        <v>64540</v>
      </c>
      <c r="X3239" t="e">
        <f>SQRT(($U$6/2)^2-($U$6/2)^2*'(OLD) bottom seam length'!W3239^2/($U$7/2)^2)</f>
        <v>#VALUE!</v>
      </c>
      <c r="Z3239" s="136">
        <f t="shared" si="508"/>
        <v>64540</v>
      </c>
      <c r="AA3239" t="e">
        <f>SQRT(($U$6/2)^2-($U$6/2)^2*'(OLD) bottom seam length'!Z3239^2/($U$7/2)^2)</f>
        <v>#VALUE!</v>
      </c>
      <c r="AC3239" s="136">
        <f t="shared" si="509"/>
        <v>64540</v>
      </c>
      <c r="AD3239" t="e">
        <f>SQRT(($U$6/2)^2-($U$6/2)^2*'(OLD) bottom seam length'!AC3239^2/($U$7/2)^2)</f>
        <v>#VALUE!</v>
      </c>
    </row>
    <row r="3240" spans="2:30">
      <c r="B3240" s="136">
        <f t="shared" si="500"/>
        <v>64580</v>
      </c>
      <c r="C3240" t="e">
        <f>SQRT(($C$5/2)^2-($C$5/2)^2*'(OLD) bottom seam length'!B3240^2/($C$6/2)^2)</f>
        <v>#DIV/0!</v>
      </c>
      <c r="E3240" s="136">
        <f t="shared" si="501"/>
        <v>64580</v>
      </c>
      <c r="F3240" t="e">
        <f>SQRT(($C$5/2)^2-($C$5/2)^2*'(OLD) bottom seam length'!E3240^2/($C$6/2)^2)</f>
        <v>#DIV/0!</v>
      </c>
      <c r="H3240" s="136">
        <f t="shared" si="502"/>
        <v>64580</v>
      </c>
      <c r="I3240" t="e">
        <f>SQRT(($C$5/2)^2-($C$5/2)^2*'(OLD) bottom seam length'!H3240^2/($C$6/2)^2)</f>
        <v>#DIV/0!</v>
      </c>
      <c r="K3240" s="136">
        <f t="shared" si="503"/>
        <v>64580</v>
      </c>
      <c r="L3240" t="e">
        <f>SQRT(($C$5/2)^2-($C$5/2)^2*'(OLD) bottom seam length'!K3240^2/($C$6/2)^2)</f>
        <v>#DIV/0!</v>
      </c>
      <c r="O3240" s="136">
        <f t="shared" si="504"/>
        <v>64580</v>
      </c>
      <c r="P3240" t="b">
        <f t="shared" si="505"/>
        <v>0</v>
      </c>
      <c r="T3240" s="136">
        <f t="shared" si="506"/>
        <v>64560</v>
      </c>
      <c r="U3240" t="e">
        <f>SQRT(($U$6/2)^2-($U$6/2)^2*'(OLD) bottom seam length'!T3240^2/($U$7/2)^2)</f>
        <v>#VALUE!</v>
      </c>
      <c r="W3240" s="136">
        <f t="shared" si="507"/>
        <v>64560</v>
      </c>
      <c r="X3240" t="e">
        <f>SQRT(($U$6/2)^2-($U$6/2)^2*'(OLD) bottom seam length'!W3240^2/($U$7/2)^2)</f>
        <v>#VALUE!</v>
      </c>
      <c r="Z3240" s="136">
        <f t="shared" si="508"/>
        <v>64560</v>
      </c>
      <c r="AA3240" t="e">
        <f>SQRT(($U$6/2)^2-($U$6/2)^2*'(OLD) bottom seam length'!Z3240^2/($U$7/2)^2)</f>
        <v>#VALUE!</v>
      </c>
      <c r="AC3240" s="136">
        <f t="shared" si="509"/>
        <v>64560</v>
      </c>
      <c r="AD3240" t="e">
        <f>SQRT(($U$6/2)^2-($U$6/2)^2*'(OLD) bottom seam length'!AC3240^2/($U$7/2)^2)</f>
        <v>#VALUE!</v>
      </c>
    </row>
    <row r="3241" spans="2:30">
      <c r="B3241" s="136">
        <f t="shared" si="500"/>
        <v>64600</v>
      </c>
      <c r="C3241" t="e">
        <f>SQRT(($C$5/2)^2-($C$5/2)^2*'(OLD) bottom seam length'!B3241^2/($C$6/2)^2)</f>
        <v>#DIV/0!</v>
      </c>
      <c r="E3241" s="136">
        <f t="shared" si="501"/>
        <v>64600</v>
      </c>
      <c r="F3241" t="e">
        <f>SQRT(($C$5/2)^2-($C$5/2)^2*'(OLD) bottom seam length'!E3241^2/($C$6/2)^2)</f>
        <v>#DIV/0!</v>
      </c>
      <c r="H3241" s="136">
        <f t="shared" si="502"/>
        <v>64600</v>
      </c>
      <c r="I3241" t="e">
        <f>SQRT(($C$5/2)^2-($C$5/2)^2*'(OLD) bottom seam length'!H3241^2/($C$6/2)^2)</f>
        <v>#DIV/0!</v>
      </c>
      <c r="K3241" s="136">
        <f t="shared" si="503"/>
        <v>64600</v>
      </c>
      <c r="L3241" t="e">
        <f>SQRT(($C$5/2)^2-($C$5/2)^2*'(OLD) bottom seam length'!K3241^2/($C$6/2)^2)</f>
        <v>#DIV/0!</v>
      </c>
      <c r="O3241" s="136">
        <f t="shared" si="504"/>
        <v>64600</v>
      </c>
      <c r="P3241" t="b">
        <f t="shared" si="505"/>
        <v>0</v>
      </c>
      <c r="T3241" s="136">
        <f t="shared" si="506"/>
        <v>64580</v>
      </c>
      <c r="U3241" t="e">
        <f>SQRT(($U$6/2)^2-($U$6/2)^2*'(OLD) bottom seam length'!T3241^2/($U$7/2)^2)</f>
        <v>#VALUE!</v>
      </c>
      <c r="W3241" s="136">
        <f t="shared" si="507"/>
        <v>64580</v>
      </c>
      <c r="X3241" t="e">
        <f>SQRT(($U$6/2)^2-($U$6/2)^2*'(OLD) bottom seam length'!W3241^2/($U$7/2)^2)</f>
        <v>#VALUE!</v>
      </c>
      <c r="Z3241" s="136">
        <f t="shared" si="508"/>
        <v>64580</v>
      </c>
      <c r="AA3241" t="e">
        <f>SQRT(($U$6/2)^2-($U$6/2)^2*'(OLD) bottom seam length'!Z3241^2/($U$7/2)^2)</f>
        <v>#VALUE!</v>
      </c>
      <c r="AC3241" s="136">
        <f t="shared" si="509"/>
        <v>64580</v>
      </c>
      <c r="AD3241" t="e">
        <f>SQRT(($U$6/2)^2-($U$6/2)^2*'(OLD) bottom seam length'!AC3241^2/($U$7/2)^2)</f>
        <v>#VALUE!</v>
      </c>
    </row>
    <row r="3242" spans="2:30">
      <c r="B3242" s="136">
        <f t="shared" si="500"/>
        <v>64620</v>
      </c>
      <c r="C3242" t="e">
        <f>SQRT(($C$5/2)^2-($C$5/2)^2*'(OLD) bottom seam length'!B3242^2/($C$6/2)^2)</f>
        <v>#DIV/0!</v>
      </c>
      <c r="E3242" s="136">
        <f t="shared" si="501"/>
        <v>64620</v>
      </c>
      <c r="F3242" t="e">
        <f>SQRT(($C$5/2)^2-($C$5/2)^2*'(OLD) bottom seam length'!E3242^2/($C$6/2)^2)</f>
        <v>#DIV/0!</v>
      </c>
      <c r="H3242" s="136">
        <f t="shared" si="502"/>
        <v>64620</v>
      </c>
      <c r="I3242" t="e">
        <f>SQRT(($C$5/2)^2-($C$5/2)^2*'(OLD) bottom seam length'!H3242^2/($C$6/2)^2)</f>
        <v>#DIV/0!</v>
      </c>
      <c r="K3242" s="136">
        <f t="shared" si="503"/>
        <v>64620</v>
      </c>
      <c r="L3242" t="e">
        <f>SQRT(($C$5/2)^2-($C$5/2)^2*'(OLD) bottom seam length'!K3242^2/($C$6/2)^2)</f>
        <v>#DIV/0!</v>
      </c>
      <c r="O3242" s="136">
        <f t="shared" si="504"/>
        <v>64620</v>
      </c>
      <c r="P3242" t="b">
        <f t="shared" si="505"/>
        <v>0</v>
      </c>
      <c r="T3242" s="136">
        <f t="shared" si="506"/>
        <v>64600</v>
      </c>
      <c r="U3242" t="e">
        <f>SQRT(($U$6/2)^2-($U$6/2)^2*'(OLD) bottom seam length'!T3242^2/($U$7/2)^2)</f>
        <v>#VALUE!</v>
      </c>
      <c r="W3242" s="136">
        <f t="shared" si="507"/>
        <v>64600</v>
      </c>
      <c r="X3242" t="e">
        <f>SQRT(($U$6/2)^2-($U$6/2)^2*'(OLD) bottom seam length'!W3242^2/($U$7/2)^2)</f>
        <v>#VALUE!</v>
      </c>
      <c r="Z3242" s="136">
        <f t="shared" si="508"/>
        <v>64600</v>
      </c>
      <c r="AA3242" t="e">
        <f>SQRT(($U$6/2)^2-($U$6/2)^2*'(OLD) bottom seam length'!Z3242^2/($U$7/2)^2)</f>
        <v>#VALUE!</v>
      </c>
      <c r="AC3242" s="136">
        <f t="shared" si="509"/>
        <v>64600</v>
      </c>
      <c r="AD3242" t="e">
        <f>SQRT(($U$6/2)^2-($U$6/2)^2*'(OLD) bottom seam length'!AC3242^2/($U$7/2)^2)</f>
        <v>#VALUE!</v>
      </c>
    </row>
    <row r="3243" spans="2:30">
      <c r="B3243" s="136">
        <f t="shared" si="500"/>
        <v>64640</v>
      </c>
      <c r="C3243" t="e">
        <f>SQRT(($C$5/2)^2-($C$5/2)^2*'(OLD) bottom seam length'!B3243^2/($C$6/2)^2)</f>
        <v>#DIV/0!</v>
      </c>
      <c r="E3243" s="136">
        <f t="shared" si="501"/>
        <v>64640</v>
      </c>
      <c r="F3243" t="e">
        <f>SQRT(($C$5/2)^2-($C$5/2)^2*'(OLD) bottom seam length'!E3243^2/($C$6/2)^2)</f>
        <v>#DIV/0!</v>
      </c>
      <c r="H3243" s="136">
        <f t="shared" si="502"/>
        <v>64640</v>
      </c>
      <c r="I3243" t="e">
        <f>SQRT(($C$5/2)^2-($C$5/2)^2*'(OLD) bottom seam length'!H3243^2/($C$6/2)^2)</f>
        <v>#DIV/0!</v>
      </c>
      <c r="K3243" s="136">
        <f t="shared" si="503"/>
        <v>64640</v>
      </c>
      <c r="L3243" t="e">
        <f>SQRT(($C$5/2)^2-($C$5/2)^2*'(OLD) bottom seam length'!K3243^2/($C$6/2)^2)</f>
        <v>#DIV/0!</v>
      </c>
      <c r="O3243" s="136">
        <f t="shared" si="504"/>
        <v>64640</v>
      </c>
      <c r="P3243" t="b">
        <f t="shared" si="505"/>
        <v>0</v>
      </c>
      <c r="T3243" s="136">
        <f t="shared" si="506"/>
        <v>64620</v>
      </c>
      <c r="U3243" t="e">
        <f>SQRT(($U$6/2)^2-($U$6/2)^2*'(OLD) bottom seam length'!T3243^2/($U$7/2)^2)</f>
        <v>#VALUE!</v>
      </c>
      <c r="W3243" s="136">
        <f t="shared" si="507"/>
        <v>64620</v>
      </c>
      <c r="X3243" t="e">
        <f>SQRT(($U$6/2)^2-($U$6/2)^2*'(OLD) bottom seam length'!W3243^2/($U$7/2)^2)</f>
        <v>#VALUE!</v>
      </c>
      <c r="Z3243" s="136">
        <f t="shared" si="508"/>
        <v>64620</v>
      </c>
      <c r="AA3243" t="e">
        <f>SQRT(($U$6/2)^2-($U$6/2)^2*'(OLD) bottom seam length'!Z3243^2/($U$7/2)^2)</f>
        <v>#VALUE!</v>
      </c>
      <c r="AC3243" s="136">
        <f t="shared" si="509"/>
        <v>64620</v>
      </c>
      <c r="AD3243" t="e">
        <f>SQRT(($U$6/2)^2-($U$6/2)^2*'(OLD) bottom seam length'!AC3243^2/($U$7/2)^2)</f>
        <v>#VALUE!</v>
      </c>
    </row>
    <row r="3244" spans="2:30">
      <c r="B3244" s="136">
        <f t="shared" si="500"/>
        <v>64660</v>
      </c>
      <c r="C3244" t="e">
        <f>SQRT(($C$5/2)^2-($C$5/2)^2*'(OLD) bottom seam length'!B3244^2/($C$6/2)^2)</f>
        <v>#DIV/0!</v>
      </c>
      <c r="E3244" s="136">
        <f t="shared" si="501"/>
        <v>64660</v>
      </c>
      <c r="F3244" t="e">
        <f>SQRT(($C$5/2)^2-($C$5/2)^2*'(OLD) bottom seam length'!E3244^2/($C$6/2)^2)</f>
        <v>#DIV/0!</v>
      </c>
      <c r="H3244" s="136">
        <f t="shared" si="502"/>
        <v>64660</v>
      </c>
      <c r="I3244" t="e">
        <f>SQRT(($C$5/2)^2-($C$5/2)^2*'(OLD) bottom seam length'!H3244^2/($C$6/2)^2)</f>
        <v>#DIV/0!</v>
      </c>
      <c r="K3244" s="136">
        <f t="shared" si="503"/>
        <v>64660</v>
      </c>
      <c r="L3244" t="e">
        <f>SQRT(($C$5/2)^2-($C$5/2)^2*'(OLD) bottom seam length'!K3244^2/($C$6/2)^2)</f>
        <v>#DIV/0!</v>
      </c>
      <c r="O3244" s="136">
        <f t="shared" si="504"/>
        <v>64660</v>
      </c>
      <c r="P3244" t="b">
        <f t="shared" si="505"/>
        <v>0</v>
      </c>
      <c r="T3244" s="136">
        <f t="shared" si="506"/>
        <v>64640</v>
      </c>
      <c r="U3244" t="e">
        <f>SQRT(($U$6/2)^2-($U$6/2)^2*'(OLD) bottom seam length'!T3244^2/($U$7/2)^2)</f>
        <v>#VALUE!</v>
      </c>
      <c r="W3244" s="136">
        <f t="shared" si="507"/>
        <v>64640</v>
      </c>
      <c r="X3244" t="e">
        <f>SQRT(($U$6/2)^2-($U$6/2)^2*'(OLD) bottom seam length'!W3244^2/($U$7/2)^2)</f>
        <v>#VALUE!</v>
      </c>
      <c r="Z3244" s="136">
        <f t="shared" si="508"/>
        <v>64640</v>
      </c>
      <c r="AA3244" t="e">
        <f>SQRT(($U$6/2)^2-($U$6/2)^2*'(OLD) bottom seam length'!Z3244^2/($U$7/2)^2)</f>
        <v>#VALUE!</v>
      </c>
      <c r="AC3244" s="136">
        <f t="shared" si="509"/>
        <v>64640</v>
      </c>
      <c r="AD3244" t="e">
        <f>SQRT(($U$6/2)^2-($U$6/2)^2*'(OLD) bottom seam length'!AC3244^2/($U$7/2)^2)</f>
        <v>#VALUE!</v>
      </c>
    </row>
    <row r="3245" spans="2:30">
      <c r="B3245" s="136">
        <f t="shared" si="500"/>
        <v>64680</v>
      </c>
      <c r="C3245" t="e">
        <f>SQRT(($C$5/2)^2-($C$5/2)^2*'(OLD) bottom seam length'!B3245^2/($C$6/2)^2)</f>
        <v>#DIV/0!</v>
      </c>
      <c r="E3245" s="136">
        <f t="shared" si="501"/>
        <v>64680</v>
      </c>
      <c r="F3245" t="e">
        <f>SQRT(($C$5/2)^2-($C$5/2)^2*'(OLD) bottom seam length'!E3245^2/($C$6/2)^2)</f>
        <v>#DIV/0!</v>
      </c>
      <c r="H3245" s="136">
        <f t="shared" si="502"/>
        <v>64680</v>
      </c>
      <c r="I3245" t="e">
        <f>SQRT(($C$5/2)^2-($C$5/2)^2*'(OLD) bottom seam length'!H3245^2/($C$6/2)^2)</f>
        <v>#DIV/0!</v>
      </c>
      <c r="K3245" s="136">
        <f t="shared" si="503"/>
        <v>64680</v>
      </c>
      <c r="L3245" t="e">
        <f>SQRT(($C$5/2)^2-($C$5/2)^2*'(OLD) bottom seam length'!K3245^2/($C$6/2)^2)</f>
        <v>#DIV/0!</v>
      </c>
      <c r="O3245" s="136">
        <f t="shared" si="504"/>
        <v>64680</v>
      </c>
      <c r="P3245" t="b">
        <f t="shared" si="505"/>
        <v>0</v>
      </c>
      <c r="T3245" s="136">
        <f t="shared" si="506"/>
        <v>64660</v>
      </c>
      <c r="U3245" t="e">
        <f>SQRT(($U$6/2)^2-($U$6/2)^2*'(OLD) bottom seam length'!T3245^2/($U$7/2)^2)</f>
        <v>#VALUE!</v>
      </c>
      <c r="W3245" s="136">
        <f t="shared" si="507"/>
        <v>64660</v>
      </c>
      <c r="X3245" t="e">
        <f>SQRT(($U$6/2)^2-($U$6/2)^2*'(OLD) bottom seam length'!W3245^2/($U$7/2)^2)</f>
        <v>#VALUE!</v>
      </c>
      <c r="Z3245" s="136">
        <f t="shared" si="508"/>
        <v>64660</v>
      </c>
      <c r="AA3245" t="e">
        <f>SQRT(($U$6/2)^2-($U$6/2)^2*'(OLD) bottom seam length'!Z3245^2/($U$7/2)^2)</f>
        <v>#VALUE!</v>
      </c>
      <c r="AC3245" s="136">
        <f t="shared" si="509"/>
        <v>64660</v>
      </c>
      <c r="AD3245" t="e">
        <f>SQRT(($U$6/2)^2-($U$6/2)^2*'(OLD) bottom seam length'!AC3245^2/($U$7/2)^2)</f>
        <v>#VALUE!</v>
      </c>
    </row>
    <row r="3246" spans="2:30">
      <c r="B3246" s="136">
        <f t="shared" si="500"/>
        <v>64700</v>
      </c>
      <c r="C3246" t="e">
        <f>SQRT(($C$5/2)^2-($C$5/2)^2*'(OLD) bottom seam length'!B3246^2/($C$6/2)^2)</f>
        <v>#DIV/0!</v>
      </c>
      <c r="E3246" s="136">
        <f t="shared" si="501"/>
        <v>64700</v>
      </c>
      <c r="F3246" t="e">
        <f>SQRT(($C$5/2)^2-($C$5/2)^2*'(OLD) bottom seam length'!E3246^2/($C$6/2)^2)</f>
        <v>#DIV/0!</v>
      </c>
      <c r="H3246" s="136">
        <f t="shared" si="502"/>
        <v>64700</v>
      </c>
      <c r="I3246" t="e">
        <f>SQRT(($C$5/2)^2-($C$5/2)^2*'(OLD) bottom seam length'!H3246^2/($C$6/2)^2)</f>
        <v>#DIV/0!</v>
      </c>
      <c r="K3246" s="136">
        <f t="shared" si="503"/>
        <v>64700</v>
      </c>
      <c r="L3246" t="e">
        <f>SQRT(($C$5/2)^2-($C$5/2)^2*'(OLD) bottom seam length'!K3246^2/($C$6/2)^2)</f>
        <v>#DIV/0!</v>
      </c>
      <c r="O3246" s="136">
        <f t="shared" si="504"/>
        <v>64700</v>
      </c>
      <c r="P3246" t="b">
        <f t="shared" si="505"/>
        <v>0</v>
      </c>
      <c r="T3246" s="136">
        <f t="shared" si="506"/>
        <v>64680</v>
      </c>
      <c r="U3246" t="e">
        <f>SQRT(($U$6/2)^2-($U$6/2)^2*'(OLD) bottom seam length'!T3246^2/($U$7/2)^2)</f>
        <v>#VALUE!</v>
      </c>
      <c r="W3246" s="136">
        <f t="shared" si="507"/>
        <v>64680</v>
      </c>
      <c r="X3246" t="e">
        <f>SQRT(($U$6/2)^2-($U$6/2)^2*'(OLD) bottom seam length'!W3246^2/($U$7/2)^2)</f>
        <v>#VALUE!</v>
      </c>
      <c r="Z3246" s="136">
        <f t="shared" si="508"/>
        <v>64680</v>
      </c>
      <c r="AA3246" t="e">
        <f>SQRT(($U$6/2)^2-($U$6/2)^2*'(OLD) bottom seam length'!Z3246^2/($U$7/2)^2)</f>
        <v>#VALUE!</v>
      </c>
      <c r="AC3246" s="136">
        <f t="shared" si="509"/>
        <v>64680</v>
      </c>
      <c r="AD3246" t="e">
        <f>SQRT(($U$6/2)^2-($U$6/2)^2*'(OLD) bottom seam length'!AC3246^2/($U$7/2)^2)</f>
        <v>#VALUE!</v>
      </c>
    </row>
    <row r="3247" spans="2:30">
      <c r="B3247" s="136">
        <f t="shared" si="500"/>
        <v>64720</v>
      </c>
      <c r="C3247" t="e">
        <f>SQRT(($C$5/2)^2-($C$5/2)^2*'(OLD) bottom seam length'!B3247^2/($C$6/2)^2)</f>
        <v>#DIV/0!</v>
      </c>
      <c r="E3247" s="136">
        <f t="shared" si="501"/>
        <v>64720</v>
      </c>
      <c r="F3247" t="e">
        <f>SQRT(($C$5/2)^2-($C$5/2)^2*'(OLD) bottom seam length'!E3247^2/($C$6/2)^2)</f>
        <v>#DIV/0!</v>
      </c>
      <c r="H3247" s="136">
        <f t="shared" si="502"/>
        <v>64720</v>
      </c>
      <c r="I3247" t="e">
        <f>SQRT(($C$5/2)^2-($C$5/2)^2*'(OLD) bottom seam length'!H3247^2/($C$6/2)^2)</f>
        <v>#DIV/0!</v>
      </c>
      <c r="K3247" s="136">
        <f t="shared" si="503"/>
        <v>64720</v>
      </c>
      <c r="L3247" t="e">
        <f>SQRT(($C$5/2)^2-($C$5/2)^2*'(OLD) bottom seam length'!K3247^2/($C$6/2)^2)</f>
        <v>#DIV/0!</v>
      </c>
      <c r="O3247" s="136">
        <f t="shared" si="504"/>
        <v>64720</v>
      </c>
      <c r="P3247" t="b">
        <f t="shared" si="505"/>
        <v>0</v>
      </c>
      <c r="T3247" s="136">
        <f t="shared" si="506"/>
        <v>64700</v>
      </c>
      <c r="U3247" t="e">
        <f>SQRT(($U$6/2)^2-($U$6/2)^2*'(OLD) bottom seam length'!T3247^2/($U$7/2)^2)</f>
        <v>#VALUE!</v>
      </c>
      <c r="W3247" s="136">
        <f t="shared" si="507"/>
        <v>64700</v>
      </c>
      <c r="X3247" t="e">
        <f>SQRT(($U$6/2)^2-($U$6/2)^2*'(OLD) bottom seam length'!W3247^2/($U$7/2)^2)</f>
        <v>#VALUE!</v>
      </c>
      <c r="Z3247" s="136">
        <f t="shared" si="508"/>
        <v>64700</v>
      </c>
      <c r="AA3247" t="e">
        <f>SQRT(($U$6/2)^2-($U$6/2)^2*'(OLD) bottom seam length'!Z3247^2/($U$7/2)^2)</f>
        <v>#VALUE!</v>
      </c>
      <c r="AC3247" s="136">
        <f t="shared" si="509"/>
        <v>64700</v>
      </c>
      <c r="AD3247" t="e">
        <f>SQRT(($U$6/2)^2-($U$6/2)^2*'(OLD) bottom seam length'!AC3247^2/($U$7/2)^2)</f>
        <v>#VALUE!</v>
      </c>
    </row>
    <row r="3248" spans="2:30">
      <c r="B3248" s="136">
        <f t="shared" si="500"/>
        <v>64740</v>
      </c>
      <c r="C3248" t="e">
        <f>SQRT(($C$5/2)^2-($C$5/2)^2*'(OLD) bottom seam length'!B3248^2/($C$6/2)^2)</f>
        <v>#DIV/0!</v>
      </c>
      <c r="E3248" s="136">
        <f t="shared" si="501"/>
        <v>64740</v>
      </c>
      <c r="F3248" t="e">
        <f>SQRT(($C$5/2)^2-($C$5/2)^2*'(OLD) bottom seam length'!E3248^2/($C$6/2)^2)</f>
        <v>#DIV/0!</v>
      </c>
      <c r="H3248" s="136">
        <f t="shared" si="502"/>
        <v>64740</v>
      </c>
      <c r="I3248" t="e">
        <f>SQRT(($C$5/2)^2-($C$5/2)^2*'(OLD) bottom seam length'!H3248^2/($C$6/2)^2)</f>
        <v>#DIV/0!</v>
      </c>
      <c r="K3248" s="136">
        <f t="shared" si="503"/>
        <v>64740</v>
      </c>
      <c r="L3248" t="e">
        <f>SQRT(($C$5/2)^2-($C$5/2)^2*'(OLD) bottom seam length'!K3248^2/($C$6/2)^2)</f>
        <v>#DIV/0!</v>
      </c>
      <c r="O3248" s="136">
        <f t="shared" si="504"/>
        <v>64740</v>
      </c>
      <c r="P3248" t="b">
        <f t="shared" si="505"/>
        <v>0</v>
      </c>
      <c r="T3248" s="136">
        <f t="shared" si="506"/>
        <v>64720</v>
      </c>
      <c r="U3248" t="e">
        <f>SQRT(($U$6/2)^2-($U$6/2)^2*'(OLD) bottom seam length'!T3248^2/($U$7/2)^2)</f>
        <v>#VALUE!</v>
      </c>
      <c r="W3248" s="136">
        <f t="shared" si="507"/>
        <v>64720</v>
      </c>
      <c r="X3248" t="e">
        <f>SQRT(($U$6/2)^2-($U$6/2)^2*'(OLD) bottom seam length'!W3248^2/($U$7/2)^2)</f>
        <v>#VALUE!</v>
      </c>
      <c r="Z3248" s="136">
        <f t="shared" si="508"/>
        <v>64720</v>
      </c>
      <c r="AA3248" t="e">
        <f>SQRT(($U$6/2)^2-($U$6/2)^2*'(OLD) bottom seam length'!Z3248^2/($U$7/2)^2)</f>
        <v>#VALUE!</v>
      </c>
      <c r="AC3248" s="136">
        <f t="shared" si="509"/>
        <v>64720</v>
      </c>
      <c r="AD3248" t="e">
        <f>SQRT(($U$6/2)^2-($U$6/2)^2*'(OLD) bottom seam length'!AC3248^2/($U$7/2)^2)</f>
        <v>#VALUE!</v>
      </c>
    </row>
    <row r="3249" spans="2:30">
      <c r="B3249" s="136">
        <f t="shared" si="500"/>
        <v>64760</v>
      </c>
      <c r="C3249" t="e">
        <f>SQRT(($C$5/2)^2-($C$5/2)^2*'(OLD) bottom seam length'!B3249^2/($C$6/2)^2)</f>
        <v>#DIV/0!</v>
      </c>
      <c r="E3249" s="136">
        <f t="shared" si="501"/>
        <v>64760</v>
      </c>
      <c r="F3249" t="e">
        <f>SQRT(($C$5/2)^2-($C$5/2)^2*'(OLD) bottom seam length'!E3249^2/($C$6/2)^2)</f>
        <v>#DIV/0!</v>
      </c>
      <c r="H3249" s="136">
        <f t="shared" si="502"/>
        <v>64760</v>
      </c>
      <c r="I3249" t="e">
        <f>SQRT(($C$5/2)^2-($C$5/2)^2*'(OLD) bottom seam length'!H3249^2/($C$6/2)^2)</f>
        <v>#DIV/0!</v>
      </c>
      <c r="K3249" s="136">
        <f t="shared" si="503"/>
        <v>64760</v>
      </c>
      <c r="L3249" t="e">
        <f>SQRT(($C$5/2)^2-($C$5/2)^2*'(OLD) bottom seam length'!K3249^2/($C$6/2)^2)</f>
        <v>#DIV/0!</v>
      </c>
      <c r="O3249" s="136">
        <f t="shared" si="504"/>
        <v>64760</v>
      </c>
      <c r="P3249" t="b">
        <f t="shared" si="505"/>
        <v>0</v>
      </c>
      <c r="T3249" s="136">
        <f t="shared" si="506"/>
        <v>64740</v>
      </c>
      <c r="U3249" t="e">
        <f>SQRT(($U$6/2)^2-($U$6/2)^2*'(OLD) bottom seam length'!T3249^2/($U$7/2)^2)</f>
        <v>#VALUE!</v>
      </c>
      <c r="W3249" s="136">
        <f t="shared" si="507"/>
        <v>64740</v>
      </c>
      <c r="X3249" t="e">
        <f>SQRT(($U$6/2)^2-($U$6/2)^2*'(OLD) bottom seam length'!W3249^2/($U$7/2)^2)</f>
        <v>#VALUE!</v>
      </c>
      <c r="Z3249" s="136">
        <f t="shared" si="508"/>
        <v>64740</v>
      </c>
      <c r="AA3249" t="e">
        <f>SQRT(($U$6/2)^2-($U$6/2)^2*'(OLD) bottom seam length'!Z3249^2/($U$7/2)^2)</f>
        <v>#VALUE!</v>
      </c>
      <c r="AC3249" s="136">
        <f t="shared" si="509"/>
        <v>64740</v>
      </c>
      <c r="AD3249" t="e">
        <f>SQRT(($U$6/2)^2-($U$6/2)^2*'(OLD) bottom seam length'!AC3249^2/($U$7/2)^2)</f>
        <v>#VALUE!</v>
      </c>
    </row>
    <row r="3250" spans="2:30">
      <c r="B3250" s="136">
        <f t="shared" si="500"/>
        <v>64780</v>
      </c>
      <c r="C3250" t="e">
        <f>SQRT(($C$5/2)^2-($C$5/2)^2*'(OLD) bottom seam length'!B3250^2/($C$6/2)^2)</f>
        <v>#DIV/0!</v>
      </c>
      <c r="E3250" s="136">
        <f t="shared" si="501"/>
        <v>64780</v>
      </c>
      <c r="F3250" t="e">
        <f>SQRT(($C$5/2)^2-($C$5/2)^2*'(OLD) bottom seam length'!E3250^2/($C$6/2)^2)</f>
        <v>#DIV/0!</v>
      </c>
      <c r="H3250" s="136">
        <f t="shared" si="502"/>
        <v>64780</v>
      </c>
      <c r="I3250" t="e">
        <f>SQRT(($C$5/2)^2-($C$5/2)^2*'(OLD) bottom seam length'!H3250^2/($C$6/2)^2)</f>
        <v>#DIV/0!</v>
      </c>
      <c r="K3250" s="136">
        <f t="shared" si="503"/>
        <v>64780</v>
      </c>
      <c r="L3250" t="e">
        <f>SQRT(($C$5/2)^2-($C$5/2)^2*'(OLD) bottom seam length'!K3250^2/($C$6/2)^2)</f>
        <v>#DIV/0!</v>
      </c>
      <c r="O3250" s="136">
        <f t="shared" si="504"/>
        <v>64780</v>
      </c>
      <c r="P3250" t="b">
        <f t="shared" si="505"/>
        <v>0</v>
      </c>
      <c r="T3250" s="136">
        <f t="shared" si="506"/>
        <v>64760</v>
      </c>
      <c r="U3250" t="e">
        <f>SQRT(($U$6/2)^2-($U$6/2)^2*'(OLD) bottom seam length'!T3250^2/($U$7/2)^2)</f>
        <v>#VALUE!</v>
      </c>
      <c r="W3250" s="136">
        <f t="shared" si="507"/>
        <v>64760</v>
      </c>
      <c r="X3250" t="e">
        <f>SQRT(($U$6/2)^2-($U$6/2)^2*'(OLD) bottom seam length'!W3250^2/($U$7/2)^2)</f>
        <v>#VALUE!</v>
      </c>
      <c r="Z3250" s="136">
        <f t="shared" si="508"/>
        <v>64760</v>
      </c>
      <c r="AA3250" t="e">
        <f>SQRT(($U$6/2)^2-($U$6/2)^2*'(OLD) bottom seam length'!Z3250^2/($U$7/2)^2)</f>
        <v>#VALUE!</v>
      </c>
      <c r="AC3250" s="136">
        <f t="shared" si="509"/>
        <v>64760</v>
      </c>
      <c r="AD3250" t="e">
        <f>SQRT(($U$6/2)^2-($U$6/2)^2*'(OLD) bottom seam length'!AC3250^2/($U$7/2)^2)</f>
        <v>#VALUE!</v>
      </c>
    </row>
    <row r="3251" spans="2:30">
      <c r="B3251" s="136">
        <f t="shared" si="500"/>
        <v>64800</v>
      </c>
      <c r="C3251" t="e">
        <f>SQRT(($C$5/2)^2-($C$5/2)^2*'(OLD) bottom seam length'!B3251^2/($C$6/2)^2)</f>
        <v>#DIV/0!</v>
      </c>
      <c r="E3251" s="136">
        <f t="shared" si="501"/>
        <v>64800</v>
      </c>
      <c r="F3251" t="e">
        <f>SQRT(($C$5/2)^2-($C$5/2)^2*'(OLD) bottom seam length'!E3251^2/($C$6/2)^2)</f>
        <v>#DIV/0!</v>
      </c>
      <c r="H3251" s="136">
        <f t="shared" si="502"/>
        <v>64800</v>
      </c>
      <c r="I3251" t="e">
        <f>SQRT(($C$5/2)^2-($C$5/2)^2*'(OLD) bottom seam length'!H3251^2/($C$6/2)^2)</f>
        <v>#DIV/0!</v>
      </c>
      <c r="K3251" s="136">
        <f t="shared" si="503"/>
        <v>64800</v>
      </c>
      <c r="L3251" t="e">
        <f>SQRT(($C$5/2)^2-($C$5/2)^2*'(OLD) bottom seam length'!K3251^2/($C$6/2)^2)</f>
        <v>#DIV/0!</v>
      </c>
      <c r="O3251" s="136">
        <f t="shared" si="504"/>
        <v>64800</v>
      </c>
      <c r="P3251" t="b">
        <f t="shared" si="505"/>
        <v>0</v>
      </c>
      <c r="T3251" s="136">
        <f t="shared" si="506"/>
        <v>64780</v>
      </c>
      <c r="U3251" t="e">
        <f>SQRT(($U$6/2)^2-($U$6/2)^2*'(OLD) bottom seam length'!T3251^2/($U$7/2)^2)</f>
        <v>#VALUE!</v>
      </c>
      <c r="W3251" s="136">
        <f t="shared" si="507"/>
        <v>64780</v>
      </c>
      <c r="X3251" t="e">
        <f>SQRT(($U$6/2)^2-($U$6/2)^2*'(OLD) bottom seam length'!W3251^2/($U$7/2)^2)</f>
        <v>#VALUE!</v>
      </c>
      <c r="Z3251" s="136">
        <f t="shared" si="508"/>
        <v>64780</v>
      </c>
      <c r="AA3251" t="e">
        <f>SQRT(($U$6/2)^2-($U$6/2)^2*'(OLD) bottom seam length'!Z3251^2/($U$7/2)^2)</f>
        <v>#VALUE!</v>
      </c>
      <c r="AC3251" s="136">
        <f t="shared" si="509"/>
        <v>64780</v>
      </c>
      <c r="AD3251" t="e">
        <f>SQRT(($U$6/2)^2-($U$6/2)^2*'(OLD) bottom seam length'!AC3251^2/($U$7/2)^2)</f>
        <v>#VALUE!</v>
      </c>
    </row>
    <row r="3252" spans="2:30">
      <c r="B3252" s="136">
        <f t="shared" si="500"/>
        <v>64820</v>
      </c>
      <c r="C3252" t="e">
        <f>SQRT(($C$5/2)^2-($C$5/2)^2*'(OLD) bottom seam length'!B3252^2/($C$6/2)^2)</f>
        <v>#DIV/0!</v>
      </c>
      <c r="E3252" s="136">
        <f t="shared" si="501"/>
        <v>64820</v>
      </c>
      <c r="F3252" t="e">
        <f>SQRT(($C$5/2)^2-($C$5/2)^2*'(OLD) bottom seam length'!E3252^2/($C$6/2)^2)</f>
        <v>#DIV/0!</v>
      </c>
      <c r="H3252" s="136">
        <f t="shared" si="502"/>
        <v>64820</v>
      </c>
      <c r="I3252" t="e">
        <f>SQRT(($C$5/2)^2-($C$5/2)^2*'(OLD) bottom seam length'!H3252^2/($C$6/2)^2)</f>
        <v>#DIV/0!</v>
      </c>
      <c r="K3252" s="136">
        <f t="shared" si="503"/>
        <v>64820</v>
      </c>
      <c r="L3252" t="e">
        <f>SQRT(($C$5/2)^2-($C$5/2)^2*'(OLD) bottom seam length'!K3252^2/($C$6/2)^2)</f>
        <v>#DIV/0!</v>
      </c>
      <c r="O3252" s="136">
        <f t="shared" si="504"/>
        <v>64820</v>
      </c>
      <c r="P3252" t="b">
        <f t="shared" si="505"/>
        <v>0</v>
      </c>
      <c r="T3252" s="136">
        <f t="shared" si="506"/>
        <v>64800</v>
      </c>
      <c r="U3252" t="e">
        <f>SQRT(($U$6/2)^2-($U$6/2)^2*'(OLD) bottom seam length'!T3252^2/($U$7/2)^2)</f>
        <v>#VALUE!</v>
      </c>
      <c r="W3252" s="136">
        <f t="shared" si="507"/>
        <v>64800</v>
      </c>
      <c r="X3252" t="e">
        <f>SQRT(($U$6/2)^2-($U$6/2)^2*'(OLD) bottom seam length'!W3252^2/($U$7/2)^2)</f>
        <v>#VALUE!</v>
      </c>
      <c r="Z3252" s="136">
        <f t="shared" si="508"/>
        <v>64800</v>
      </c>
      <c r="AA3252" t="e">
        <f>SQRT(($U$6/2)^2-($U$6/2)^2*'(OLD) bottom seam length'!Z3252^2/($U$7/2)^2)</f>
        <v>#VALUE!</v>
      </c>
      <c r="AC3252" s="136">
        <f t="shared" si="509"/>
        <v>64800</v>
      </c>
      <c r="AD3252" t="e">
        <f>SQRT(($U$6/2)^2-($U$6/2)^2*'(OLD) bottom seam length'!AC3252^2/($U$7/2)^2)</f>
        <v>#VALUE!</v>
      </c>
    </row>
    <row r="3253" spans="2:30">
      <c r="B3253" s="136">
        <f t="shared" si="500"/>
        <v>64840</v>
      </c>
      <c r="C3253" t="e">
        <f>SQRT(($C$5/2)^2-($C$5/2)^2*'(OLD) bottom seam length'!B3253^2/($C$6/2)^2)</f>
        <v>#DIV/0!</v>
      </c>
      <c r="E3253" s="136">
        <f t="shared" si="501"/>
        <v>64840</v>
      </c>
      <c r="F3253" t="e">
        <f>SQRT(($C$5/2)^2-($C$5/2)^2*'(OLD) bottom seam length'!E3253^2/($C$6/2)^2)</f>
        <v>#DIV/0!</v>
      </c>
      <c r="H3253" s="136">
        <f t="shared" si="502"/>
        <v>64840</v>
      </c>
      <c r="I3253" t="e">
        <f>SQRT(($C$5/2)^2-($C$5/2)^2*'(OLD) bottom seam length'!H3253^2/($C$6/2)^2)</f>
        <v>#DIV/0!</v>
      </c>
      <c r="K3253" s="136">
        <f t="shared" si="503"/>
        <v>64840</v>
      </c>
      <c r="L3253" t="e">
        <f>SQRT(($C$5/2)^2-($C$5/2)^2*'(OLD) bottom seam length'!K3253^2/($C$6/2)^2)</f>
        <v>#DIV/0!</v>
      </c>
      <c r="O3253" s="136">
        <f t="shared" si="504"/>
        <v>64840</v>
      </c>
      <c r="P3253" t="b">
        <f t="shared" si="505"/>
        <v>0</v>
      </c>
      <c r="T3253" s="136">
        <f t="shared" si="506"/>
        <v>64820</v>
      </c>
      <c r="U3253" t="e">
        <f>SQRT(($U$6/2)^2-($U$6/2)^2*'(OLD) bottom seam length'!T3253^2/($U$7/2)^2)</f>
        <v>#VALUE!</v>
      </c>
      <c r="W3253" s="136">
        <f t="shared" si="507"/>
        <v>64820</v>
      </c>
      <c r="X3253" t="e">
        <f>SQRT(($U$6/2)^2-($U$6/2)^2*'(OLD) bottom seam length'!W3253^2/($U$7/2)^2)</f>
        <v>#VALUE!</v>
      </c>
      <c r="Z3253" s="136">
        <f t="shared" si="508"/>
        <v>64820</v>
      </c>
      <c r="AA3253" t="e">
        <f>SQRT(($U$6/2)^2-($U$6/2)^2*'(OLD) bottom seam length'!Z3253^2/($U$7/2)^2)</f>
        <v>#VALUE!</v>
      </c>
      <c r="AC3253" s="136">
        <f t="shared" si="509"/>
        <v>64820</v>
      </c>
      <c r="AD3253" t="e">
        <f>SQRT(($U$6/2)^2-($U$6/2)^2*'(OLD) bottom seam length'!AC3253^2/($U$7/2)^2)</f>
        <v>#VALUE!</v>
      </c>
    </row>
    <row r="3254" spans="2:30">
      <c r="B3254" s="136">
        <f t="shared" si="500"/>
        <v>64860</v>
      </c>
      <c r="C3254" t="e">
        <f>SQRT(($C$5/2)^2-($C$5/2)^2*'(OLD) bottom seam length'!B3254^2/($C$6/2)^2)</f>
        <v>#DIV/0!</v>
      </c>
      <c r="E3254" s="136">
        <f t="shared" si="501"/>
        <v>64860</v>
      </c>
      <c r="F3254" t="e">
        <f>SQRT(($C$5/2)^2-($C$5/2)^2*'(OLD) bottom seam length'!E3254^2/($C$6/2)^2)</f>
        <v>#DIV/0!</v>
      </c>
      <c r="H3254" s="136">
        <f t="shared" si="502"/>
        <v>64860</v>
      </c>
      <c r="I3254" t="e">
        <f>SQRT(($C$5/2)^2-($C$5/2)^2*'(OLD) bottom seam length'!H3254^2/($C$6/2)^2)</f>
        <v>#DIV/0!</v>
      </c>
      <c r="K3254" s="136">
        <f t="shared" si="503"/>
        <v>64860</v>
      </c>
      <c r="L3254" t="e">
        <f>SQRT(($C$5/2)^2-($C$5/2)^2*'(OLD) bottom seam length'!K3254^2/($C$6/2)^2)</f>
        <v>#DIV/0!</v>
      </c>
      <c r="O3254" s="136">
        <f t="shared" si="504"/>
        <v>64860</v>
      </c>
      <c r="P3254" t="b">
        <f t="shared" si="505"/>
        <v>0</v>
      </c>
      <c r="T3254" s="136">
        <f t="shared" si="506"/>
        <v>64840</v>
      </c>
      <c r="U3254" t="e">
        <f>SQRT(($U$6/2)^2-($U$6/2)^2*'(OLD) bottom seam length'!T3254^2/($U$7/2)^2)</f>
        <v>#VALUE!</v>
      </c>
      <c r="W3254" s="136">
        <f t="shared" si="507"/>
        <v>64840</v>
      </c>
      <c r="X3254" t="e">
        <f>SQRT(($U$6/2)^2-($U$6/2)^2*'(OLD) bottom seam length'!W3254^2/($U$7/2)^2)</f>
        <v>#VALUE!</v>
      </c>
      <c r="Z3254" s="136">
        <f t="shared" si="508"/>
        <v>64840</v>
      </c>
      <c r="AA3254" t="e">
        <f>SQRT(($U$6/2)^2-($U$6/2)^2*'(OLD) bottom seam length'!Z3254^2/($U$7/2)^2)</f>
        <v>#VALUE!</v>
      </c>
      <c r="AC3254" s="136">
        <f t="shared" si="509"/>
        <v>64840</v>
      </c>
      <c r="AD3254" t="e">
        <f>SQRT(($U$6/2)^2-($U$6/2)^2*'(OLD) bottom seam length'!AC3254^2/($U$7/2)^2)</f>
        <v>#VALUE!</v>
      </c>
    </row>
    <row r="3255" spans="2:30">
      <c r="B3255" s="136">
        <f t="shared" si="500"/>
        <v>64880</v>
      </c>
      <c r="C3255" t="e">
        <f>SQRT(($C$5/2)^2-($C$5/2)^2*'(OLD) bottom seam length'!B3255^2/($C$6/2)^2)</f>
        <v>#DIV/0!</v>
      </c>
      <c r="E3255" s="136">
        <f t="shared" si="501"/>
        <v>64880</v>
      </c>
      <c r="F3255" t="e">
        <f>SQRT(($C$5/2)^2-($C$5/2)^2*'(OLD) bottom seam length'!E3255^2/($C$6/2)^2)</f>
        <v>#DIV/0!</v>
      </c>
      <c r="H3255" s="136">
        <f t="shared" si="502"/>
        <v>64880</v>
      </c>
      <c r="I3255" t="e">
        <f>SQRT(($C$5/2)^2-($C$5/2)^2*'(OLD) bottom seam length'!H3255^2/($C$6/2)^2)</f>
        <v>#DIV/0!</v>
      </c>
      <c r="K3255" s="136">
        <f t="shared" si="503"/>
        <v>64880</v>
      </c>
      <c r="L3255" t="e">
        <f>SQRT(($C$5/2)^2-($C$5/2)^2*'(OLD) bottom seam length'!K3255^2/($C$6/2)^2)</f>
        <v>#DIV/0!</v>
      </c>
      <c r="O3255" s="136">
        <f t="shared" si="504"/>
        <v>64880</v>
      </c>
      <c r="P3255" t="b">
        <f t="shared" si="505"/>
        <v>0</v>
      </c>
      <c r="T3255" s="136">
        <f t="shared" si="506"/>
        <v>64860</v>
      </c>
      <c r="U3255" t="e">
        <f>SQRT(($U$6/2)^2-($U$6/2)^2*'(OLD) bottom seam length'!T3255^2/($U$7/2)^2)</f>
        <v>#VALUE!</v>
      </c>
      <c r="W3255" s="136">
        <f t="shared" si="507"/>
        <v>64860</v>
      </c>
      <c r="X3255" t="e">
        <f>SQRT(($U$6/2)^2-($U$6/2)^2*'(OLD) bottom seam length'!W3255^2/($U$7/2)^2)</f>
        <v>#VALUE!</v>
      </c>
      <c r="Z3255" s="136">
        <f t="shared" si="508"/>
        <v>64860</v>
      </c>
      <c r="AA3255" t="e">
        <f>SQRT(($U$6/2)^2-($U$6/2)^2*'(OLD) bottom seam length'!Z3255^2/($U$7/2)^2)</f>
        <v>#VALUE!</v>
      </c>
      <c r="AC3255" s="136">
        <f t="shared" si="509"/>
        <v>64860</v>
      </c>
      <c r="AD3255" t="e">
        <f>SQRT(($U$6/2)^2-($U$6/2)^2*'(OLD) bottom seam length'!AC3255^2/($U$7/2)^2)</f>
        <v>#VALUE!</v>
      </c>
    </row>
    <row r="3256" spans="2:30">
      <c r="B3256" s="136">
        <f t="shared" si="500"/>
        <v>64900</v>
      </c>
      <c r="C3256" t="e">
        <f>SQRT(($C$5/2)^2-($C$5/2)^2*'(OLD) bottom seam length'!B3256^2/($C$6/2)^2)</f>
        <v>#DIV/0!</v>
      </c>
      <c r="E3256" s="136">
        <f t="shared" si="501"/>
        <v>64900</v>
      </c>
      <c r="F3256" t="e">
        <f>SQRT(($C$5/2)^2-($C$5/2)^2*'(OLD) bottom seam length'!E3256^2/($C$6/2)^2)</f>
        <v>#DIV/0!</v>
      </c>
      <c r="H3256" s="136">
        <f t="shared" si="502"/>
        <v>64900</v>
      </c>
      <c r="I3256" t="e">
        <f>SQRT(($C$5/2)^2-($C$5/2)^2*'(OLD) bottom seam length'!H3256^2/($C$6/2)^2)</f>
        <v>#DIV/0!</v>
      </c>
      <c r="K3256" s="136">
        <f t="shared" si="503"/>
        <v>64900</v>
      </c>
      <c r="L3256" t="e">
        <f>SQRT(($C$5/2)^2-($C$5/2)^2*'(OLD) bottom seam length'!K3256^2/($C$6/2)^2)</f>
        <v>#DIV/0!</v>
      </c>
      <c r="O3256" s="136">
        <f t="shared" si="504"/>
        <v>64900</v>
      </c>
      <c r="P3256" t="b">
        <f t="shared" si="505"/>
        <v>0</v>
      </c>
      <c r="T3256" s="136">
        <f t="shared" si="506"/>
        <v>64880</v>
      </c>
      <c r="U3256" t="e">
        <f>SQRT(($U$6/2)^2-($U$6/2)^2*'(OLD) bottom seam length'!T3256^2/($U$7/2)^2)</f>
        <v>#VALUE!</v>
      </c>
      <c r="W3256" s="136">
        <f t="shared" si="507"/>
        <v>64880</v>
      </c>
      <c r="X3256" t="e">
        <f>SQRT(($U$6/2)^2-($U$6/2)^2*'(OLD) bottom seam length'!W3256^2/($U$7/2)^2)</f>
        <v>#VALUE!</v>
      </c>
      <c r="Z3256" s="136">
        <f t="shared" si="508"/>
        <v>64880</v>
      </c>
      <c r="AA3256" t="e">
        <f>SQRT(($U$6/2)^2-($U$6/2)^2*'(OLD) bottom seam length'!Z3256^2/($U$7/2)^2)</f>
        <v>#VALUE!</v>
      </c>
      <c r="AC3256" s="136">
        <f t="shared" si="509"/>
        <v>64880</v>
      </c>
      <c r="AD3256" t="e">
        <f>SQRT(($U$6/2)^2-($U$6/2)^2*'(OLD) bottom seam length'!AC3256^2/($U$7/2)^2)</f>
        <v>#VALUE!</v>
      </c>
    </row>
    <row r="3257" spans="2:30">
      <c r="B3257" s="136">
        <f t="shared" si="500"/>
        <v>64920</v>
      </c>
      <c r="C3257" t="e">
        <f>SQRT(($C$5/2)^2-($C$5/2)^2*'(OLD) bottom seam length'!B3257^2/($C$6/2)^2)</f>
        <v>#DIV/0!</v>
      </c>
      <c r="E3257" s="136">
        <f t="shared" si="501"/>
        <v>64920</v>
      </c>
      <c r="F3257" t="e">
        <f>SQRT(($C$5/2)^2-($C$5/2)^2*'(OLD) bottom seam length'!E3257^2/($C$6/2)^2)</f>
        <v>#DIV/0!</v>
      </c>
      <c r="H3257" s="136">
        <f t="shared" si="502"/>
        <v>64920</v>
      </c>
      <c r="I3257" t="e">
        <f>SQRT(($C$5/2)^2-($C$5/2)^2*'(OLD) bottom seam length'!H3257^2/($C$6/2)^2)</f>
        <v>#DIV/0!</v>
      </c>
      <c r="K3257" s="136">
        <f t="shared" si="503"/>
        <v>64920</v>
      </c>
      <c r="L3257" t="e">
        <f>SQRT(($C$5/2)^2-($C$5/2)^2*'(OLD) bottom seam length'!K3257^2/($C$6/2)^2)</f>
        <v>#DIV/0!</v>
      </c>
      <c r="O3257" s="136">
        <f t="shared" si="504"/>
        <v>64920</v>
      </c>
      <c r="P3257" t="b">
        <f t="shared" si="505"/>
        <v>0</v>
      </c>
      <c r="T3257" s="136">
        <f t="shared" si="506"/>
        <v>64900</v>
      </c>
      <c r="U3257" t="e">
        <f>SQRT(($U$6/2)^2-($U$6/2)^2*'(OLD) bottom seam length'!T3257^2/($U$7/2)^2)</f>
        <v>#VALUE!</v>
      </c>
      <c r="W3257" s="136">
        <f t="shared" si="507"/>
        <v>64900</v>
      </c>
      <c r="X3257" t="e">
        <f>SQRT(($U$6/2)^2-($U$6/2)^2*'(OLD) bottom seam length'!W3257^2/($U$7/2)^2)</f>
        <v>#VALUE!</v>
      </c>
      <c r="Z3257" s="136">
        <f t="shared" si="508"/>
        <v>64900</v>
      </c>
      <c r="AA3257" t="e">
        <f>SQRT(($U$6/2)^2-($U$6/2)^2*'(OLD) bottom seam length'!Z3257^2/($U$7/2)^2)</f>
        <v>#VALUE!</v>
      </c>
      <c r="AC3257" s="136">
        <f t="shared" si="509"/>
        <v>64900</v>
      </c>
      <c r="AD3257" t="e">
        <f>SQRT(($U$6/2)^2-($U$6/2)^2*'(OLD) bottom seam length'!AC3257^2/($U$7/2)^2)</f>
        <v>#VALUE!</v>
      </c>
    </row>
    <row r="3258" spans="2:30">
      <c r="B3258" s="136">
        <f t="shared" si="500"/>
        <v>64940</v>
      </c>
      <c r="C3258" t="e">
        <f>SQRT(($C$5/2)^2-($C$5/2)^2*'(OLD) bottom seam length'!B3258^2/($C$6/2)^2)</f>
        <v>#DIV/0!</v>
      </c>
      <c r="E3258" s="136">
        <f t="shared" si="501"/>
        <v>64940</v>
      </c>
      <c r="F3258" t="e">
        <f>SQRT(($C$5/2)^2-($C$5/2)^2*'(OLD) bottom seam length'!E3258^2/($C$6/2)^2)</f>
        <v>#DIV/0!</v>
      </c>
      <c r="H3258" s="136">
        <f t="shared" si="502"/>
        <v>64940</v>
      </c>
      <c r="I3258" t="e">
        <f>SQRT(($C$5/2)^2-($C$5/2)^2*'(OLD) bottom seam length'!H3258^2/($C$6/2)^2)</f>
        <v>#DIV/0!</v>
      </c>
      <c r="K3258" s="136">
        <f t="shared" si="503"/>
        <v>64940</v>
      </c>
      <c r="L3258" t="e">
        <f>SQRT(($C$5/2)^2-($C$5/2)^2*'(OLD) bottom seam length'!K3258^2/($C$6/2)^2)</f>
        <v>#DIV/0!</v>
      </c>
      <c r="O3258" s="136">
        <f t="shared" si="504"/>
        <v>64940</v>
      </c>
      <c r="P3258" t="b">
        <f t="shared" si="505"/>
        <v>0</v>
      </c>
      <c r="T3258" s="136">
        <f t="shared" si="506"/>
        <v>64920</v>
      </c>
      <c r="U3258" t="e">
        <f>SQRT(($U$6/2)^2-($U$6/2)^2*'(OLD) bottom seam length'!T3258^2/($U$7/2)^2)</f>
        <v>#VALUE!</v>
      </c>
      <c r="W3258" s="136">
        <f t="shared" si="507"/>
        <v>64920</v>
      </c>
      <c r="X3258" t="e">
        <f>SQRT(($U$6/2)^2-($U$6/2)^2*'(OLD) bottom seam length'!W3258^2/($U$7/2)^2)</f>
        <v>#VALUE!</v>
      </c>
      <c r="Z3258" s="136">
        <f t="shared" si="508"/>
        <v>64920</v>
      </c>
      <c r="AA3258" t="e">
        <f>SQRT(($U$6/2)^2-($U$6/2)^2*'(OLD) bottom seam length'!Z3258^2/($U$7/2)^2)</f>
        <v>#VALUE!</v>
      </c>
      <c r="AC3258" s="136">
        <f t="shared" si="509"/>
        <v>64920</v>
      </c>
      <c r="AD3258" t="e">
        <f>SQRT(($U$6/2)^2-($U$6/2)^2*'(OLD) bottom seam length'!AC3258^2/($U$7/2)^2)</f>
        <v>#VALUE!</v>
      </c>
    </row>
    <row r="3259" spans="2:30">
      <c r="B3259" s="136">
        <f t="shared" si="500"/>
        <v>64960</v>
      </c>
      <c r="C3259" t="e">
        <f>SQRT(($C$5/2)^2-($C$5/2)^2*'(OLD) bottom seam length'!B3259^2/($C$6/2)^2)</f>
        <v>#DIV/0!</v>
      </c>
      <c r="E3259" s="136">
        <f t="shared" si="501"/>
        <v>64960</v>
      </c>
      <c r="F3259" t="e">
        <f>SQRT(($C$5/2)^2-($C$5/2)^2*'(OLD) bottom seam length'!E3259^2/($C$6/2)^2)</f>
        <v>#DIV/0!</v>
      </c>
      <c r="H3259" s="136">
        <f t="shared" si="502"/>
        <v>64960</v>
      </c>
      <c r="I3259" t="e">
        <f>SQRT(($C$5/2)^2-($C$5/2)^2*'(OLD) bottom seam length'!H3259^2/($C$6/2)^2)</f>
        <v>#DIV/0!</v>
      </c>
      <c r="K3259" s="136">
        <f t="shared" si="503"/>
        <v>64960</v>
      </c>
      <c r="L3259" t="e">
        <f>SQRT(($C$5/2)^2-($C$5/2)^2*'(OLD) bottom seam length'!K3259^2/($C$6/2)^2)</f>
        <v>#DIV/0!</v>
      </c>
      <c r="O3259" s="136">
        <f t="shared" si="504"/>
        <v>64960</v>
      </c>
      <c r="P3259" t="b">
        <f t="shared" si="505"/>
        <v>0</v>
      </c>
      <c r="T3259" s="136">
        <f t="shared" si="506"/>
        <v>64940</v>
      </c>
      <c r="U3259" t="e">
        <f>SQRT(($U$6/2)^2-($U$6/2)^2*'(OLD) bottom seam length'!T3259^2/($U$7/2)^2)</f>
        <v>#VALUE!</v>
      </c>
      <c r="W3259" s="136">
        <f t="shared" si="507"/>
        <v>64940</v>
      </c>
      <c r="X3259" t="e">
        <f>SQRT(($U$6/2)^2-($U$6/2)^2*'(OLD) bottom seam length'!W3259^2/($U$7/2)^2)</f>
        <v>#VALUE!</v>
      </c>
      <c r="Z3259" s="136">
        <f t="shared" si="508"/>
        <v>64940</v>
      </c>
      <c r="AA3259" t="e">
        <f>SQRT(($U$6/2)^2-($U$6/2)^2*'(OLD) bottom seam length'!Z3259^2/($U$7/2)^2)</f>
        <v>#VALUE!</v>
      </c>
      <c r="AC3259" s="136">
        <f t="shared" si="509"/>
        <v>64940</v>
      </c>
      <c r="AD3259" t="e">
        <f>SQRT(($U$6/2)^2-($U$6/2)^2*'(OLD) bottom seam length'!AC3259^2/($U$7/2)^2)</f>
        <v>#VALUE!</v>
      </c>
    </row>
    <row r="3260" spans="2:30">
      <c r="B3260" s="136">
        <f t="shared" si="500"/>
        <v>64980</v>
      </c>
      <c r="C3260" t="e">
        <f>SQRT(($C$5/2)^2-($C$5/2)^2*'(OLD) bottom seam length'!B3260^2/($C$6/2)^2)</f>
        <v>#DIV/0!</v>
      </c>
      <c r="E3260" s="136">
        <f t="shared" si="501"/>
        <v>64980</v>
      </c>
      <c r="F3260" t="e">
        <f>SQRT(($C$5/2)^2-($C$5/2)^2*'(OLD) bottom seam length'!E3260^2/($C$6/2)^2)</f>
        <v>#DIV/0!</v>
      </c>
      <c r="H3260" s="136">
        <f t="shared" si="502"/>
        <v>64980</v>
      </c>
      <c r="I3260" t="e">
        <f>SQRT(($C$5/2)^2-($C$5/2)^2*'(OLD) bottom seam length'!H3260^2/($C$6/2)^2)</f>
        <v>#DIV/0!</v>
      </c>
      <c r="K3260" s="136">
        <f t="shared" si="503"/>
        <v>64980</v>
      </c>
      <c r="L3260" t="e">
        <f>SQRT(($C$5/2)^2-($C$5/2)^2*'(OLD) bottom seam length'!K3260^2/($C$6/2)^2)</f>
        <v>#DIV/0!</v>
      </c>
      <c r="O3260" s="136">
        <f t="shared" si="504"/>
        <v>64980</v>
      </c>
      <c r="P3260" t="b">
        <f t="shared" si="505"/>
        <v>0</v>
      </c>
      <c r="T3260" s="136">
        <f t="shared" si="506"/>
        <v>64960</v>
      </c>
      <c r="U3260" t="e">
        <f>SQRT(($U$6/2)^2-($U$6/2)^2*'(OLD) bottom seam length'!T3260^2/($U$7/2)^2)</f>
        <v>#VALUE!</v>
      </c>
      <c r="W3260" s="136">
        <f t="shared" si="507"/>
        <v>64960</v>
      </c>
      <c r="X3260" t="e">
        <f>SQRT(($U$6/2)^2-($U$6/2)^2*'(OLD) bottom seam length'!W3260^2/($U$7/2)^2)</f>
        <v>#VALUE!</v>
      </c>
      <c r="Z3260" s="136">
        <f t="shared" si="508"/>
        <v>64960</v>
      </c>
      <c r="AA3260" t="e">
        <f>SQRT(($U$6/2)^2-($U$6/2)^2*'(OLD) bottom seam length'!Z3260^2/($U$7/2)^2)</f>
        <v>#VALUE!</v>
      </c>
      <c r="AC3260" s="136">
        <f t="shared" si="509"/>
        <v>64960</v>
      </c>
      <c r="AD3260" t="e">
        <f>SQRT(($U$6/2)^2-($U$6/2)^2*'(OLD) bottom seam length'!AC3260^2/($U$7/2)^2)</f>
        <v>#VALUE!</v>
      </c>
    </row>
    <row r="3261" spans="2:30">
      <c r="B3261" s="136">
        <f t="shared" si="500"/>
        <v>65000</v>
      </c>
      <c r="C3261" t="e">
        <f>SQRT(($C$5/2)^2-($C$5/2)^2*'(OLD) bottom seam length'!B3261^2/($C$6/2)^2)</f>
        <v>#DIV/0!</v>
      </c>
      <c r="E3261" s="136">
        <f t="shared" si="501"/>
        <v>65000</v>
      </c>
      <c r="F3261" t="e">
        <f>SQRT(($C$5/2)^2-($C$5/2)^2*'(OLD) bottom seam length'!E3261^2/($C$6/2)^2)</f>
        <v>#DIV/0!</v>
      </c>
      <c r="H3261" s="136">
        <f t="shared" si="502"/>
        <v>65000</v>
      </c>
      <c r="I3261" t="e">
        <f>SQRT(($C$5/2)^2-($C$5/2)^2*'(OLD) bottom seam length'!H3261^2/($C$6/2)^2)</f>
        <v>#DIV/0!</v>
      </c>
      <c r="K3261" s="136">
        <f t="shared" si="503"/>
        <v>65000</v>
      </c>
      <c r="L3261" t="e">
        <f>SQRT(($C$5/2)^2-($C$5/2)^2*'(OLD) bottom seam length'!K3261^2/($C$6/2)^2)</f>
        <v>#DIV/0!</v>
      </c>
      <c r="O3261" s="136">
        <f t="shared" si="504"/>
        <v>65000</v>
      </c>
      <c r="P3261" t="b">
        <f t="shared" si="505"/>
        <v>0</v>
      </c>
      <c r="T3261" s="136">
        <f t="shared" si="506"/>
        <v>64980</v>
      </c>
      <c r="U3261" t="e">
        <f>SQRT(($U$6/2)^2-($U$6/2)^2*'(OLD) bottom seam length'!T3261^2/($U$7/2)^2)</f>
        <v>#VALUE!</v>
      </c>
      <c r="W3261" s="136">
        <f t="shared" si="507"/>
        <v>64980</v>
      </c>
      <c r="X3261" t="e">
        <f>SQRT(($U$6/2)^2-($U$6/2)^2*'(OLD) bottom seam length'!W3261^2/($U$7/2)^2)</f>
        <v>#VALUE!</v>
      </c>
      <c r="Z3261" s="136">
        <f t="shared" si="508"/>
        <v>64980</v>
      </c>
      <c r="AA3261" t="e">
        <f>SQRT(($U$6/2)^2-($U$6/2)^2*'(OLD) bottom seam length'!Z3261^2/($U$7/2)^2)</f>
        <v>#VALUE!</v>
      </c>
      <c r="AC3261" s="136">
        <f t="shared" si="509"/>
        <v>64980</v>
      </c>
      <c r="AD3261" t="e">
        <f>SQRT(($U$6/2)^2-($U$6/2)^2*'(OLD) bottom seam length'!AC3261^2/($U$7/2)^2)</f>
        <v>#VALUE!</v>
      </c>
    </row>
    <row r="3262" spans="2:30">
      <c r="B3262" s="136">
        <f t="shared" si="500"/>
        <v>65020</v>
      </c>
      <c r="C3262" t="e">
        <f>SQRT(($C$5/2)^2-($C$5/2)^2*'(OLD) bottom seam length'!B3262^2/($C$6/2)^2)</f>
        <v>#DIV/0!</v>
      </c>
      <c r="E3262" s="136">
        <f t="shared" si="501"/>
        <v>65020</v>
      </c>
      <c r="F3262" t="e">
        <f>SQRT(($C$5/2)^2-($C$5/2)^2*'(OLD) bottom seam length'!E3262^2/($C$6/2)^2)</f>
        <v>#DIV/0!</v>
      </c>
      <c r="H3262" s="136">
        <f t="shared" si="502"/>
        <v>65020</v>
      </c>
      <c r="I3262" t="e">
        <f>SQRT(($C$5/2)^2-($C$5/2)^2*'(OLD) bottom seam length'!H3262^2/($C$6/2)^2)</f>
        <v>#DIV/0!</v>
      </c>
      <c r="K3262" s="136">
        <f t="shared" si="503"/>
        <v>65020</v>
      </c>
      <c r="L3262" t="e">
        <f>SQRT(($C$5/2)^2-($C$5/2)^2*'(OLD) bottom seam length'!K3262^2/($C$6/2)^2)</f>
        <v>#DIV/0!</v>
      </c>
      <c r="O3262" s="136">
        <f t="shared" si="504"/>
        <v>65020</v>
      </c>
      <c r="P3262" t="b">
        <f t="shared" si="505"/>
        <v>0</v>
      </c>
      <c r="T3262" s="136">
        <f t="shared" si="506"/>
        <v>65000</v>
      </c>
      <c r="U3262" t="e">
        <f>SQRT(($U$6/2)^2-($U$6/2)^2*'(OLD) bottom seam length'!T3262^2/($U$7/2)^2)</f>
        <v>#VALUE!</v>
      </c>
      <c r="W3262" s="136">
        <f t="shared" si="507"/>
        <v>65000</v>
      </c>
      <c r="X3262" t="e">
        <f>SQRT(($U$6/2)^2-($U$6/2)^2*'(OLD) bottom seam length'!W3262^2/($U$7/2)^2)</f>
        <v>#VALUE!</v>
      </c>
      <c r="Z3262" s="136">
        <f t="shared" si="508"/>
        <v>65000</v>
      </c>
      <c r="AA3262" t="e">
        <f>SQRT(($U$6/2)^2-($U$6/2)^2*'(OLD) bottom seam length'!Z3262^2/($U$7/2)^2)</f>
        <v>#VALUE!</v>
      </c>
      <c r="AC3262" s="136">
        <f t="shared" si="509"/>
        <v>65000</v>
      </c>
      <c r="AD3262" t="e">
        <f>SQRT(($U$6/2)^2-($U$6/2)^2*'(OLD) bottom seam length'!AC3262^2/($U$7/2)^2)</f>
        <v>#VALUE!</v>
      </c>
    </row>
    <row r="3263" spans="2:30">
      <c r="B3263" s="136">
        <f t="shared" si="500"/>
        <v>65040</v>
      </c>
      <c r="C3263" t="e">
        <f>SQRT(($C$5/2)^2-($C$5/2)^2*'(OLD) bottom seam length'!B3263^2/($C$6/2)^2)</f>
        <v>#DIV/0!</v>
      </c>
      <c r="E3263" s="136">
        <f t="shared" si="501"/>
        <v>65040</v>
      </c>
      <c r="F3263" t="e">
        <f>SQRT(($C$5/2)^2-($C$5/2)^2*'(OLD) bottom seam length'!E3263^2/($C$6/2)^2)</f>
        <v>#DIV/0!</v>
      </c>
      <c r="H3263" s="136">
        <f t="shared" si="502"/>
        <v>65040</v>
      </c>
      <c r="I3263" t="e">
        <f>SQRT(($C$5/2)^2-($C$5/2)^2*'(OLD) bottom seam length'!H3263^2/($C$6/2)^2)</f>
        <v>#DIV/0!</v>
      </c>
      <c r="K3263" s="136">
        <f t="shared" si="503"/>
        <v>65040</v>
      </c>
      <c r="L3263" t="e">
        <f>SQRT(($C$5/2)^2-($C$5/2)^2*'(OLD) bottom seam length'!K3263^2/($C$6/2)^2)</f>
        <v>#DIV/0!</v>
      </c>
      <c r="O3263" s="136">
        <f t="shared" si="504"/>
        <v>65040</v>
      </c>
      <c r="P3263" t="b">
        <f t="shared" si="505"/>
        <v>0</v>
      </c>
      <c r="T3263" s="136">
        <f t="shared" si="506"/>
        <v>65020</v>
      </c>
      <c r="U3263" t="e">
        <f>SQRT(($U$6/2)^2-($U$6/2)^2*'(OLD) bottom seam length'!T3263^2/($U$7/2)^2)</f>
        <v>#VALUE!</v>
      </c>
      <c r="W3263" s="136">
        <f t="shared" si="507"/>
        <v>65020</v>
      </c>
      <c r="X3263" t="e">
        <f>SQRT(($U$6/2)^2-($U$6/2)^2*'(OLD) bottom seam length'!W3263^2/($U$7/2)^2)</f>
        <v>#VALUE!</v>
      </c>
      <c r="Z3263" s="136">
        <f t="shared" si="508"/>
        <v>65020</v>
      </c>
      <c r="AA3263" t="e">
        <f>SQRT(($U$6/2)^2-($U$6/2)^2*'(OLD) bottom seam length'!Z3263^2/($U$7/2)^2)</f>
        <v>#VALUE!</v>
      </c>
      <c r="AC3263" s="136">
        <f t="shared" si="509"/>
        <v>65020</v>
      </c>
      <c r="AD3263" t="e">
        <f>SQRT(($U$6/2)^2-($U$6/2)^2*'(OLD) bottom seam length'!AC3263^2/($U$7/2)^2)</f>
        <v>#VALUE!</v>
      </c>
    </row>
    <row r="3264" spans="2:30">
      <c r="B3264" s="136">
        <f t="shared" si="500"/>
        <v>65060</v>
      </c>
      <c r="C3264" t="e">
        <f>SQRT(($C$5/2)^2-($C$5/2)^2*'(OLD) bottom seam length'!B3264^2/($C$6/2)^2)</f>
        <v>#DIV/0!</v>
      </c>
      <c r="E3264" s="136">
        <f t="shared" si="501"/>
        <v>65060</v>
      </c>
      <c r="F3264" t="e">
        <f>SQRT(($C$5/2)^2-($C$5/2)^2*'(OLD) bottom seam length'!E3264^2/($C$6/2)^2)</f>
        <v>#DIV/0!</v>
      </c>
      <c r="H3264" s="136">
        <f t="shared" si="502"/>
        <v>65060</v>
      </c>
      <c r="I3264" t="e">
        <f>SQRT(($C$5/2)^2-($C$5/2)^2*'(OLD) bottom seam length'!H3264^2/($C$6/2)^2)</f>
        <v>#DIV/0!</v>
      </c>
      <c r="K3264" s="136">
        <f t="shared" si="503"/>
        <v>65060</v>
      </c>
      <c r="L3264" t="e">
        <f>SQRT(($C$5/2)^2-($C$5/2)^2*'(OLD) bottom seam length'!K3264^2/($C$6/2)^2)</f>
        <v>#DIV/0!</v>
      </c>
      <c r="O3264" s="136">
        <f t="shared" si="504"/>
        <v>65060</v>
      </c>
      <c r="P3264" t="b">
        <f t="shared" si="505"/>
        <v>0</v>
      </c>
      <c r="T3264" s="136">
        <f t="shared" si="506"/>
        <v>65040</v>
      </c>
      <c r="U3264" t="e">
        <f>SQRT(($U$6/2)^2-($U$6/2)^2*'(OLD) bottom seam length'!T3264^2/($U$7/2)^2)</f>
        <v>#VALUE!</v>
      </c>
      <c r="W3264" s="136">
        <f t="shared" si="507"/>
        <v>65040</v>
      </c>
      <c r="X3264" t="e">
        <f>SQRT(($U$6/2)^2-($U$6/2)^2*'(OLD) bottom seam length'!W3264^2/($U$7/2)^2)</f>
        <v>#VALUE!</v>
      </c>
      <c r="Z3264" s="136">
        <f t="shared" si="508"/>
        <v>65040</v>
      </c>
      <c r="AA3264" t="e">
        <f>SQRT(($U$6/2)^2-($U$6/2)^2*'(OLD) bottom seam length'!Z3264^2/($U$7/2)^2)</f>
        <v>#VALUE!</v>
      </c>
      <c r="AC3264" s="136">
        <f t="shared" si="509"/>
        <v>65040</v>
      </c>
      <c r="AD3264" t="e">
        <f>SQRT(($U$6/2)^2-($U$6/2)^2*'(OLD) bottom seam length'!AC3264^2/($U$7/2)^2)</f>
        <v>#VALUE!</v>
      </c>
    </row>
    <row r="3265" spans="2:30">
      <c r="B3265" s="136">
        <f t="shared" si="500"/>
        <v>65080</v>
      </c>
      <c r="C3265" t="e">
        <f>SQRT(($C$5/2)^2-($C$5/2)^2*'(OLD) bottom seam length'!B3265^2/($C$6/2)^2)</f>
        <v>#DIV/0!</v>
      </c>
      <c r="E3265" s="136">
        <f t="shared" si="501"/>
        <v>65080</v>
      </c>
      <c r="F3265" t="e">
        <f>SQRT(($C$5/2)^2-($C$5/2)^2*'(OLD) bottom seam length'!E3265^2/($C$6/2)^2)</f>
        <v>#DIV/0!</v>
      </c>
      <c r="H3265" s="136">
        <f t="shared" si="502"/>
        <v>65080</v>
      </c>
      <c r="I3265" t="e">
        <f>SQRT(($C$5/2)^2-($C$5/2)^2*'(OLD) bottom seam length'!H3265^2/($C$6/2)^2)</f>
        <v>#DIV/0!</v>
      </c>
      <c r="K3265" s="136">
        <f t="shared" si="503"/>
        <v>65080</v>
      </c>
      <c r="L3265" t="e">
        <f>SQRT(($C$5/2)^2-($C$5/2)^2*'(OLD) bottom seam length'!K3265^2/($C$6/2)^2)</f>
        <v>#DIV/0!</v>
      </c>
      <c r="O3265" s="136">
        <f t="shared" si="504"/>
        <v>65080</v>
      </c>
      <c r="P3265" t="b">
        <f t="shared" si="505"/>
        <v>0</v>
      </c>
      <c r="T3265" s="136">
        <f t="shared" si="506"/>
        <v>65060</v>
      </c>
      <c r="U3265" t="e">
        <f>SQRT(($U$6/2)^2-($U$6/2)^2*'(OLD) bottom seam length'!T3265^2/($U$7/2)^2)</f>
        <v>#VALUE!</v>
      </c>
      <c r="W3265" s="136">
        <f t="shared" si="507"/>
        <v>65060</v>
      </c>
      <c r="X3265" t="e">
        <f>SQRT(($U$6/2)^2-($U$6/2)^2*'(OLD) bottom seam length'!W3265^2/($U$7/2)^2)</f>
        <v>#VALUE!</v>
      </c>
      <c r="Z3265" s="136">
        <f t="shared" si="508"/>
        <v>65060</v>
      </c>
      <c r="AA3265" t="e">
        <f>SQRT(($U$6/2)^2-($U$6/2)^2*'(OLD) bottom seam length'!Z3265^2/($U$7/2)^2)</f>
        <v>#VALUE!</v>
      </c>
      <c r="AC3265" s="136">
        <f t="shared" si="509"/>
        <v>65060</v>
      </c>
      <c r="AD3265" t="e">
        <f>SQRT(($U$6/2)^2-($U$6/2)^2*'(OLD) bottom seam length'!AC3265^2/($U$7/2)^2)</f>
        <v>#VALUE!</v>
      </c>
    </row>
    <row r="3266" spans="2:30">
      <c r="B3266" s="136">
        <f t="shared" si="500"/>
        <v>65100</v>
      </c>
      <c r="C3266" t="e">
        <f>SQRT(($C$5/2)^2-($C$5/2)^2*'(OLD) bottom seam length'!B3266^2/($C$6/2)^2)</f>
        <v>#DIV/0!</v>
      </c>
      <c r="E3266" s="136">
        <f t="shared" si="501"/>
        <v>65100</v>
      </c>
      <c r="F3266" t="e">
        <f>SQRT(($C$5/2)^2-($C$5/2)^2*'(OLD) bottom seam length'!E3266^2/($C$6/2)^2)</f>
        <v>#DIV/0!</v>
      </c>
      <c r="H3266" s="136">
        <f t="shared" si="502"/>
        <v>65100</v>
      </c>
      <c r="I3266" t="e">
        <f>SQRT(($C$5/2)^2-($C$5/2)^2*'(OLD) bottom seam length'!H3266^2/($C$6/2)^2)</f>
        <v>#DIV/0!</v>
      </c>
      <c r="K3266" s="136">
        <f t="shared" si="503"/>
        <v>65100</v>
      </c>
      <c r="L3266" t="e">
        <f>SQRT(($C$5/2)^2-($C$5/2)^2*'(OLD) bottom seam length'!K3266^2/($C$6/2)^2)</f>
        <v>#DIV/0!</v>
      </c>
      <c r="O3266" s="136">
        <f t="shared" si="504"/>
        <v>65100</v>
      </c>
      <c r="P3266" t="b">
        <f t="shared" si="505"/>
        <v>0</v>
      </c>
      <c r="T3266" s="136">
        <f t="shared" si="506"/>
        <v>65080</v>
      </c>
      <c r="U3266" t="e">
        <f>SQRT(($U$6/2)^2-($U$6/2)^2*'(OLD) bottom seam length'!T3266^2/($U$7/2)^2)</f>
        <v>#VALUE!</v>
      </c>
      <c r="W3266" s="136">
        <f t="shared" si="507"/>
        <v>65080</v>
      </c>
      <c r="X3266" t="e">
        <f>SQRT(($U$6/2)^2-($U$6/2)^2*'(OLD) bottom seam length'!W3266^2/($U$7/2)^2)</f>
        <v>#VALUE!</v>
      </c>
      <c r="Z3266" s="136">
        <f t="shared" si="508"/>
        <v>65080</v>
      </c>
      <c r="AA3266" t="e">
        <f>SQRT(($U$6/2)^2-($U$6/2)^2*'(OLD) bottom seam length'!Z3266^2/($U$7/2)^2)</f>
        <v>#VALUE!</v>
      </c>
      <c r="AC3266" s="136">
        <f t="shared" si="509"/>
        <v>65080</v>
      </c>
      <c r="AD3266" t="e">
        <f>SQRT(($U$6/2)^2-($U$6/2)^2*'(OLD) bottom seam length'!AC3266^2/($U$7/2)^2)</f>
        <v>#VALUE!</v>
      </c>
    </row>
    <row r="3267" spans="2:30">
      <c r="B3267" s="136">
        <f t="shared" si="500"/>
        <v>65120</v>
      </c>
      <c r="C3267" t="e">
        <f>SQRT(($C$5/2)^2-($C$5/2)^2*'(OLD) bottom seam length'!B3267^2/($C$6/2)^2)</f>
        <v>#DIV/0!</v>
      </c>
      <c r="E3267" s="136">
        <f t="shared" si="501"/>
        <v>65120</v>
      </c>
      <c r="F3267" t="e">
        <f>SQRT(($C$5/2)^2-($C$5/2)^2*'(OLD) bottom seam length'!E3267^2/($C$6/2)^2)</f>
        <v>#DIV/0!</v>
      </c>
      <c r="H3267" s="136">
        <f t="shared" si="502"/>
        <v>65120</v>
      </c>
      <c r="I3267" t="e">
        <f>SQRT(($C$5/2)^2-($C$5/2)^2*'(OLD) bottom seam length'!H3267^2/($C$6/2)^2)</f>
        <v>#DIV/0!</v>
      </c>
      <c r="K3267" s="136">
        <f t="shared" si="503"/>
        <v>65120</v>
      </c>
      <c r="L3267" t="e">
        <f>SQRT(($C$5/2)^2-($C$5/2)^2*'(OLD) bottom seam length'!K3267^2/($C$6/2)^2)</f>
        <v>#DIV/0!</v>
      </c>
      <c r="O3267" s="136">
        <f t="shared" si="504"/>
        <v>65120</v>
      </c>
      <c r="P3267" t="b">
        <f t="shared" si="505"/>
        <v>0</v>
      </c>
      <c r="T3267" s="136">
        <f t="shared" si="506"/>
        <v>65100</v>
      </c>
      <c r="U3267" t="e">
        <f>SQRT(($U$6/2)^2-($U$6/2)^2*'(OLD) bottom seam length'!T3267^2/($U$7/2)^2)</f>
        <v>#VALUE!</v>
      </c>
      <c r="W3267" s="136">
        <f t="shared" si="507"/>
        <v>65100</v>
      </c>
      <c r="X3267" t="e">
        <f>SQRT(($U$6/2)^2-($U$6/2)^2*'(OLD) bottom seam length'!W3267^2/($U$7/2)^2)</f>
        <v>#VALUE!</v>
      </c>
      <c r="Z3267" s="136">
        <f t="shared" si="508"/>
        <v>65100</v>
      </c>
      <c r="AA3267" t="e">
        <f>SQRT(($U$6/2)^2-($U$6/2)^2*'(OLD) bottom seam length'!Z3267^2/($U$7/2)^2)</f>
        <v>#VALUE!</v>
      </c>
      <c r="AC3267" s="136">
        <f t="shared" si="509"/>
        <v>65100</v>
      </c>
      <c r="AD3267" t="e">
        <f>SQRT(($U$6/2)^2-($U$6/2)^2*'(OLD) bottom seam length'!AC3267^2/($U$7/2)^2)</f>
        <v>#VALUE!</v>
      </c>
    </row>
    <row r="3268" spans="2:30">
      <c r="B3268" s="136">
        <f t="shared" si="500"/>
        <v>65140</v>
      </c>
      <c r="C3268" t="e">
        <f>SQRT(($C$5/2)^2-($C$5/2)^2*'(OLD) bottom seam length'!B3268^2/($C$6/2)^2)</f>
        <v>#DIV/0!</v>
      </c>
      <c r="E3268" s="136">
        <f t="shared" si="501"/>
        <v>65140</v>
      </c>
      <c r="F3268" t="e">
        <f>SQRT(($C$5/2)^2-($C$5/2)^2*'(OLD) bottom seam length'!E3268^2/($C$6/2)^2)</f>
        <v>#DIV/0!</v>
      </c>
      <c r="H3268" s="136">
        <f t="shared" si="502"/>
        <v>65140</v>
      </c>
      <c r="I3268" t="e">
        <f>SQRT(($C$5/2)^2-($C$5/2)^2*'(OLD) bottom seam length'!H3268^2/($C$6/2)^2)</f>
        <v>#DIV/0!</v>
      </c>
      <c r="K3268" s="136">
        <f t="shared" si="503"/>
        <v>65140</v>
      </c>
      <c r="L3268" t="e">
        <f>SQRT(($C$5/2)^2-($C$5/2)^2*'(OLD) bottom seam length'!K3268^2/($C$6/2)^2)</f>
        <v>#DIV/0!</v>
      </c>
      <c r="O3268" s="136">
        <f t="shared" si="504"/>
        <v>65140</v>
      </c>
      <c r="P3268" t="b">
        <f t="shared" si="505"/>
        <v>0</v>
      </c>
      <c r="T3268" s="136">
        <f t="shared" si="506"/>
        <v>65120</v>
      </c>
      <c r="U3268" t="e">
        <f>SQRT(($U$6/2)^2-($U$6/2)^2*'(OLD) bottom seam length'!T3268^2/($U$7/2)^2)</f>
        <v>#VALUE!</v>
      </c>
      <c r="W3268" s="136">
        <f t="shared" si="507"/>
        <v>65120</v>
      </c>
      <c r="X3268" t="e">
        <f>SQRT(($U$6/2)^2-($U$6/2)^2*'(OLD) bottom seam length'!W3268^2/($U$7/2)^2)</f>
        <v>#VALUE!</v>
      </c>
      <c r="Z3268" s="136">
        <f t="shared" si="508"/>
        <v>65120</v>
      </c>
      <c r="AA3268" t="e">
        <f>SQRT(($U$6/2)^2-($U$6/2)^2*'(OLD) bottom seam length'!Z3268^2/($U$7/2)^2)</f>
        <v>#VALUE!</v>
      </c>
      <c r="AC3268" s="136">
        <f t="shared" si="509"/>
        <v>65120</v>
      </c>
      <c r="AD3268" t="e">
        <f>SQRT(($U$6/2)^2-($U$6/2)^2*'(OLD) bottom seam length'!AC3268^2/($U$7/2)^2)</f>
        <v>#VALUE!</v>
      </c>
    </row>
    <row r="3269" spans="2:30">
      <c r="B3269" s="136">
        <f t="shared" si="500"/>
        <v>65160</v>
      </c>
      <c r="C3269" t="e">
        <f>SQRT(($C$5/2)^2-($C$5/2)^2*'(OLD) bottom seam length'!B3269^2/($C$6/2)^2)</f>
        <v>#DIV/0!</v>
      </c>
      <c r="E3269" s="136">
        <f t="shared" si="501"/>
        <v>65160</v>
      </c>
      <c r="F3269" t="e">
        <f>SQRT(($C$5/2)^2-($C$5/2)^2*'(OLD) bottom seam length'!E3269^2/($C$6/2)^2)</f>
        <v>#DIV/0!</v>
      </c>
      <c r="H3269" s="136">
        <f t="shared" si="502"/>
        <v>65160</v>
      </c>
      <c r="I3269" t="e">
        <f>SQRT(($C$5/2)^2-($C$5/2)^2*'(OLD) bottom seam length'!H3269^2/($C$6/2)^2)</f>
        <v>#DIV/0!</v>
      </c>
      <c r="K3269" s="136">
        <f t="shared" si="503"/>
        <v>65160</v>
      </c>
      <c r="L3269" t="e">
        <f>SQRT(($C$5/2)^2-($C$5/2)^2*'(OLD) bottom seam length'!K3269^2/($C$6/2)^2)</f>
        <v>#DIV/0!</v>
      </c>
      <c r="O3269" s="136">
        <f t="shared" si="504"/>
        <v>65160</v>
      </c>
      <c r="P3269" t="b">
        <f t="shared" si="505"/>
        <v>0</v>
      </c>
      <c r="T3269" s="136">
        <f t="shared" si="506"/>
        <v>65140</v>
      </c>
      <c r="U3269" t="e">
        <f>SQRT(($U$6/2)^2-($U$6/2)^2*'(OLD) bottom seam length'!T3269^2/($U$7/2)^2)</f>
        <v>#VALUE!</v>
      </c>
      <c r="W3269" s="136">
        <f t="shared" si="507"/>
        <v>65140</v>
      </c>
      <c r="X3269" t="e">
        <f>SQRT(($U$6/2)^2-($U$6/2)^2*'(OLD) bottom seam length'!W3269^2/($U$7/2)^2)</f>
        <v>#VALUE!</v>
      </c>
      <c r="Z3269" s="136">
        <f t="shared" si="508"/>
        <v>65140</v>
      </c>
      <c r="AA3269" t="e">
        <f>SQRT(($U$6/2)^2-($U$6/2)^2*'(OLD) bottom seam length'!Z3269^2/($U$7/2)^2)</f>
        <v>#VALUE!</v>
      </c>
      <c r="AC3269" s="136">
        <f t="shared" si="509"/>
        <v>65140</v>
      </c>
      <c r="AD3269" t="e">
        <f>SQRT(($U$6/2)^2-($U$6/2)^2*'(OLD) bottom seam length'!AC3269^2/($U$7/2)^2)</f>
        <v>#VALUE!</v>
      </c>
    </row>
    <row r="3270" spans="2:30">
      <c r="B3270" s="136">
        <f t="shared" si="500"/>
        <v>65180</v>
      </c>
      <c r="C3270" t="e">
        <f>SQRT(($C$5/2)^2-($C$5/2)^2*'(OLD) bottom seam length'!B3270^2/($C$6/2)^2)</f>
        <v>#DIV/0!</v>
      </c>
      <c r="E3270" s="136">
        <f t="shared" si="501"/>
        <v>65180</v>
      </c>
      <c r="F3270" t="e">
        <f>SQRT(($C$5/2)^2-($C$5/2)^2*'(OLD) bottom seam length'!E3270^2/($C$6/2)^2)</f>
        <v>#DIV/0!</v>
      </c>
      <c r="H3270" s="136">
        <f t="shared" si="502"/>
        <v>65180</v>
      </c>
      <c r="I3270" t="e">
        <f>SQRT(($C$5/2)^2-($C$5/2)^2*'(OLD) bottom seam length'!H3270^2/($C$6/2)^2)</f>
        <v>#DIV/0!</v>
      </c>
      <c r="K3270" s="136">
        <f t="shared" si="503"/>
        <v>65180</v>
      </c>
      <c r="L3270" t="e">
        <f>SQRT(($C$5/2)^2-($C$5/2)^2*'(OLD) bottom seam length'!K3270^2/($C$6/2)^2)</f>
        <v>#DIV/0!</v>
      </c>
      <c r="O3270" s="136">
        <f t="shared" si="504"/>
        <v>65180</v>
      </c>
      <c r="P3270" t="b">
        <f t="shared" si="505"/>
        <v>0</v>
      </c>
      <c r="T3270" s="136">
        <f t="shared" si="506"/>
        <v>65160</v>
      </c>
      <c r="U3270" t="e">
        <f>SQRT(($U$6/2)^2-($U$6/2)^2*'(OLD) bottom seam length'!T3270^2/($U$7/2)^2)</f>
        <v>#VALUE!</v>
      </c>
      <c r="W3270" s="136">
        <f t="shared" si="507"/>
        <v>65160</v>
      </c>
      <c r="X3270" t="e">
        <f>SQRT(($U$6/2)^2-($U$6/2)^2*'(OLD) bottom seam length'!W3270^2/($U$7/2)^2)</f>
        <v>#VALUE!</v>
      </c>
      <c r="Z3270" s="136">
        <f t="shared" si="508"/>
        <v>65160</v>
      </c>
      <c r="AA3270" t="e">
        <f>SQRT(($U$6/2)^2-($U$6/2)^2*'(OLD) bottom seam length'!Z3270^2/($U$7/2)^2)</f>
        <v>#VALUE!</v>
      </c>
      <c r="AC3270" s="136">
        <f t="shared" si="509"/>
        <v>65160</v>
      </c>
      <c r="AD3270" t="e">
        <f>SQRT(($U$6/2)^2-($U$6/2)^2*'(OLD) bottom seam length'!AC3270^2/($U$7/2)^2)</f>
        <v>#VALUE!</v>
      </c>
    </row>
    <row r="3271" spans="2:30">
      <c r="B3271" s="136">
        <f t="shared" si="500"/>
        <v>65200</v>
      </c>
      <c r="C3271" t="e">
        <f>SQRT(($C$5/2)^2-($C$5/2)^2*'(OLD) bottom seam length'!B3271^2/($C$6/2)^2)</f>
        <v>#DIV/0!</v>
      </c>
      <c r="E3271" s="136">
        <f t="shared" si="501"/>
        <v>65200</v>
      </c>
      <c r="F3271" t="e">
        <f>SQRT(($C$5/2)^2-($C$5/2)^2*'(OLD) bottom seam length'!E3271^2/($C$6/2)^2)</f>
        <v>#DIV/0!</v>
      </c>
      <c r="H3271" s="136">
        <f t="shared" si="502"/>
        <v>65200</v>
      </c>
      <c r="I3271" t="e">
        <f>SQRT(($C$5/2)^2-($C$5/2)^2*'(OLD) bottom seam length'!H3271^2/($C$6/2)^2)</f>
        <v>#DIV/0!</v>
      </c>
      <c r="K3271" s="136">
        <f t="shared" si="503"/>
        <v>65200</v>
      </c>
      <c r="L3271" t="e">
        <f>SQRT(($C$5/2)^2-($C$5/2)^2*'(OLD) bottom seam length'!K3271^2/($C$6/2)^2)</f>
        <v>#DIV/0!</v>
      </c>
      <c r="O3271" s="136">
        <f t="shared" si="504"/>
        <v>65200</v>
      </c>
      <c r="P3271" t="b">
        <f t="shared" si="505"/>
        <v>0</v>
      </c>
      <c r="T3271" s="136">
        <f t="shared" si="506"/>
        <v>65180</v>
      </c>
      <c r="U3271" t="e">
        <f>SQRT(($U$6/2)^2-($U$6/2)^2*'(OLD) bottom seam length'!T3271^2/($U$7/2)^2)</f>
        <v>#VALUE!</v>
      </c>
      <c r="W3271" s="136">
        <f t="shared" si="507"/>
        <v>65180</v>
      </c>
      <c r="X3271" t="e">
        <f>SQRT(($U$6/2)^2-($U$6/2)^2*'(OLD) bottom seam length'!W3271^2/($U$7/2)^2)</f>
        <v>#VALUE!</v>
      </c>
      <c r="Z3271" s="136">
        <f t="shared" si="508"/>
        <v>65180</v>
      </c>
      <c r="AA3271" t="e">
        <f>SQRT(($U$6/2)^2-($U$6/2)^2*'(OLD) bottom seam length'!Z3271^2/($U$7/2)^2)</f>
        <v>#VALUE!</v>
      </c>
      <c r="AC3271" s="136">
        <f t="shared" si="509"/>
        <v>65180</v>
      </c>
      <c r="AD3271" t="e">
        <f>SQRT(($U$6/2)^2-($U$6/2)^2*'(OLD) bottom seam length'!AC3271^2/($U$7/2)^2)</f>
        <v>#VALUE!</v>
      </c>
    </row>
    <row r="3272" spans="2:30">
      <c r="B3272" s="136">
        <f t="shared" si="500"/>
        <v>65220</v>
      </c>
      <c r="C3272" t="e">
        <f>SQRT(($C$5/2)^2-($C$5/2)^2*'(OLD) bottom seam length'!B3272^2/($C$6/2)^2)</f>
        <v>#DIV/0!</v>
      </c>
      <c r="E3272" s="136">
        <f t="shared" si="501"/>
        <v>65220</v>
      </c>
      <c r="F3272" t="e">
        <f>SQRT(($C$5/2)^2-($C$5/2)^2*'(OLD) bottom seam length'!E3272^2/($C$6/2)^2)</f>
        <v>#DIV/0!</v>
      </c>
      <c r="H3272" s="136">
        <f t="shared" si="502"/>
        <v>65220</v>
      </c>
      <c r="I3272" t="e">
        <f>SQRT(($C$5/2)^2-($C$5/2)^2*'(OLD) bottom seam length'!H3272^2/($C$6/2)^2)</f>
        <v>#DIV/0!</v>
      </c>
      <c r="K3272" s="136">
        <f t="shared" si="503"/>
        <v>65220</v>
      </c>
      <c r="L3272" t="e">
        <f>SQRT(($C$5/2)^2-($C$5/2)^2*'(OLD) bottom seam length'!K3272^2/($C$6/2)^2)</f>
        <v>#DIV/0!</v>
      </c>
      <c r="O3272" s="136">
        <f t="shared" si="504"/>
        <v>65220</v>
      </c>
      <c r="P3272" t="b">
        <f t="shared" si="505"/>
        <v>0</v>
      </c>
      <c r="T3272" s="136">
        <f t="shared" si="506"/>
        <v>65200</v>
      </c>
      <c r="U3272" t="e">
        <f>SQRT(($U$6/2)^2-($U$6/2)^2*'(OLD) bottom seam length'!T3272^2/($U$7/2)^2)</f>
        <v>#VALUE!</v>
      </c>
      <c r="W3272" s="136">
        <f t="shared" si="507"/>
        <v>65200</v>
      </c>
      <c r="X3272" t="e">
        <f>SQRT(($U$6/2)^2-($U$6/2)^2*'(OLD) bottom seam length'!W3272^2/($U$7/2)^2)</f>
        <v>#VALUE!</v>
      </c>
      <c r="Z3272" s="136">
        <f t="shared" si="508"/>
        <v>65200</v>
      </c>
      <c r="AA3272" t="e">
        <f>SQRT(($U$6/2)^2-($U$6/2)^2*'(OLD) bottom seam length'!Z3272^2/($U$7/2)^2)</f>
        <v>#VALUE!</v>
      </c>
      <c r="AC3272" s="136">
        <f t="shared" si="509"/>
        <v>65200</v>
      </c>
      <c r="AD3272" t="e">
        <f>SQRT(($U$6/2)^2-($U$6/2)^2*'(OLD) bottom seam length'!AC3272^2/($U$7/2)^2)</f>
        <v>#VALUE!</v>
      </c>
    </row>
    <row r="3273" spans="2:30">
      <c r="B3273" s="136">
        <f t="shared" si="500"/>
        <v>65240</v>
      </c>
      <c r="C3273" t="e">
        <f>SQRT(($C$5/2)^2-($C$5/2)^2*'(OLD) bottom seam length'!B3273^2/($C$6/2)^2)</f>
        <v>#DIV/0!</v>
      </c>
      <c r="E3273" s="136">
        <f t="shared" si="501"/>
        <v>65240</v>
      </c>
      <c r="F3273" t="e">
        <f>SQRT(($C$5/2)^2-($C$5/2)^2*'(OLD) bottom seam length'!E3273^2/($C$6/2)^2)</f>
        <v>#DIV/0!</v>
      </c>
      <c r="H3273" s="136">
        <f t="shared" si="502"/>
        <v>65240</v>
      </c>
      <c r="I3273" t="e">
        <f>SQRT(($C$5/2)^2-($C$5/2)^2*'(OLD) bottom seam length'!H3273^2/($C$6/2)^2)</f>
        <v>#DIV/0!</v>
      </c>
      <c r="K3273" s="136">
        <f t="shared" si="503"/>
        <v>65240</v>
      </c>
      <c r="L3273" t="e">
        <f>SQRT(($C$5/2)^2-($C$5/2)^2*'(OLD) bottom seam length'!K3273^2/($C$6/2)^2)</f>
        <v>#DIV/0!</v>
      </c>
      <c r="O3273" s="136">
        <f t="shared" si="504"/>
        <v>65240</v>
      </c>
      <c r="P3273" t="b">
        <f t="shared" si="505"/>
        <v>0</v>
      </c>
      <c r="T3273" s="136">
        <f t="shared" si="506"/>
        <v>65220</v>
      </c>
      <c r="U3273" t="e">
        <f>SQRT(($U$6/2)^2-($U$6/2)^2*'(OLD) bottom seam length'!T3273^2/($U$7/2)^2)</f>
        <v>#VALUE!</v>
      </c>
      <c r="W3273" s="136">
        <f t="shared" si="507"/>
        <v>65220</v>
      </c>
      <c r="X3273" t="e">
        <f>SQRT(($U$6/2)^2-($U$6/2)^2*'(OLD) bottom seam length'!W3273^2/($U$7/2)^2)</f>
        <v>#VALUE!</v>
      </c>
      <c r="Z3273" s="136">
        <f t="shared" si="508"/>
        <v>65220</v>
      </c>
      <c r="AA3273" t="e">
        <f>SQRT(($U$6/2)^2-($U$6/2)^2*'(OLD) bottom seam length'!Z3273^2/($U$7/2)^2)</f>
        <v>#VALUE!</v>
      </c>
      <c r="AC3273" s="136">
        <f t="shared" si="509"/>
        <v>65220</v>
      </c>
      <c r="AD3273" t="e">
        <f>SQRT(($U$6/2)^2-($U$6/2)^2*'(OLD) bottom seam length'!AC3273^2/($U$7/2)^2)</f>
        <v>#VALUE!</v>
      </c>
    </row>
    <row r="3274" spans="2:30">
      <c r="B3274" s="136">
        <f t="shared" si="500"/>
        <v>65260</v>
      </c>
      <c r="C3274" t="e">
        <f>SQRT(($C$5/2)^2-($C$5/2)^2*'(OLD) bottom seam length'!B3274^2/($C$6/2)^2)</f>
        <v>#DIV/0!</v>
      </c>
      <c r="E3274" s="136">
        <f t="shared" si="501"/>
        <v>65260</v>
      </c>
      <c r="F3274" t="e">
        <f>SQRT(($C$5/2)^2-($C$5/2)^2*'(OLD) bottom seam length'!E3274^2/($C$6/2)^2)</f>
        <v>#DIV/0!</v>
      </c>
      <c r="H3274" s="136">
        <f t="shared" si="502"/>
        <v>65260</v>
      </c>
      <c r="I3274" t="e">
        <f>SQRT(($C$5/2)^2-($C$5/2)^2*'(OLD) bottom seam length'!H3274^2/($C$6/2)^2)</f>
        <v>#DIV/0!</v>
      </c>
      <c r="K3274" s="136">
        <f t="shared" si="503"/>
        <v>65260</v>
      </c>
      <c r="L3274" t="e">
        <f>SQRT(($C$5/2)^2-($C$5/2)^2*'(OLD) bottom seam length'!K3274^2/($C$6/2)^2)</f>
        <v>#DIV/0!</v>
      </c>
      <c r="O3274" s="136">
        <f t="shared" si="504"/>
        <v>65260</v>
      </c>
      <c r="P3274" t="b">
        <f t="shared" si="505"/>
        <v>0</v>
      </c>
      <c r="T3274" s="136">
        <f t="shared" si="506"/>
        <v>65240</v>
      </c>
      <c r="U3274" t="e">
        <f>SQRT(($U$6/2)^2-($U$6/2)^2*'(OLD) bottom seam length'!T3274^2/($U$7/2)^2)</f>
        <v>#VALUE!</v>
      </c>
      <c r="W3274" s="136">
        <f t="shared" si="507"/>
        <v>65240</v>
      </c>
      <c r="X3274" t="e">
        <f>SQRT(($U$6/2)^2-($U$6/2)^2*'(OLD) bottom seam length'!W3274^2/($U$7/2)^2)</f>
        <v>#VALUE!</v>
      </c>
      <c r="Z3274" s="136">
        <f t="shared" si="508"/>
        <v>65240</v>
      </c>
      <c r="AA3274" t="e">
        <f>SQRT(($U$6/2)^2-($U$6/2)^2*'(OLD) bottom seam length'!Z3274^2/($U$7/2)^2)</f>
        <v>#VALUE!</v>
      </c>
      <c r="AC3274" s="136">
        <f t="shared" si="509"/>
        <v>65240</v>
      </c>
      <c r="AD3274" t="e">
        <f>SQRT(($U$6/2)^2-($U$6/2)^2*'(OLD) bottom seam length'!AC3274^2/($U$7/2)^2)</f>
        <v>#VALUE!</v>
      </c>
    </row>
    <row r="3275" spans="2:30">
      <c r="B3275" s="136">
        <f t="shared" si="500"/>
        <v>65280</v>
      </c>
      <c r="C3275" t="e">
        <f>SQRT(($C$5/2)^2-($C$5/2)^2*'(OLD) bottom seam length'!B3275^2/($C$6/2)^2)</f>
        <v>#DIV/0!</v>
      </c>
      <c r="E3275" s="136">
        <f t="shared" si="501"/>
        <v>65280</v>
      </c>
      <c r="F3275" t="e">
        <f>SQRT(($C$5/2)^2-($C$5/2)^2*'(OLD) bottom seam length'!E3275^2/($C$6/2)^2)</f>
        <v>#DIV/0!</v>
      </c>
      <c r="H3275" s="136">
        <f t="shared" si="502"/>
        <v>65280</v>
      </c>
      <c r="I3275" t="e">
        <f>SQRT(($C$5/2)^2-($C$5/2)^2*'(OLD) bottom seam length'!H3275^2/($C$6/2)^2)</f>
        <v>#DIV/0!</v>
      </c>
      <c r="K3275" s="136">
        <f t="shared" si="503"/>
        <v>65280</v>
      </c>
      <c r="L3275" t="e">
        <f>SQRT(($C$5/2)^2-($C$5/2)^2*'(OLD) bottom seam length'!K3275^2/($C$6/2)^2)</f>
        <v>#DIV/0!</v>
      </c>
      <c r="O3275" s="136">
        <f t="shared" si="504"/>
        <v>65280</v>
      </c>
      <c r="P3275" t="b">
        <f t="shared" si="505"/>
        <v>0</v>
      </c>
      <c r="T3275" s="136">
        <f t="shared" si="506"/>
        <v>65260</v>
      </c>
      <c r="U3275" t="e">
        <f>SQRT(($U$6/2)^2-($U$6/2)^2*'(OLD) bottom seam length'!T3275^2/($U$7/2)^2)</f>
        <v>#VALUE!</v>
      </c>
      <c r="W3275" s="136">
        <f t="shared" si="507"/>
        <v>65260</v>
      </c>
      <c r="X3275" t="e">
        <f>SQRT(($U$6/2)^2-($U$6/2)^2*'(OLD) bottom seam length'!W3275^2/($U$7/2)^2)</f>
        <v>#VALUE!</v>
      </c>
      <c r="Z3275" s="136">
        <f t="shared" si="508"/>
        <v>65260</v>
      </c>
      <c r="AA3275" t="e">
        <f>SQRT(($U$6/2)^2-($U$6/2)^2*'(OLD) bottom seam length'!Z3275^2/($U$7/2)^2)</f>
        <v>#VALUE!</v>
      </c>
      <c r="AC3275" s="136">
        <f t="shared" si="509"/>
        <v>65260</v>
      </c>
      <c r="AD3275" t="e">
        <f>SQRT(($U$6/2)^2-($U$6/2)^2*'(OLD) bottom seam length'!AC3275^2/($U$7/2)^2)</f>
        <v>#VALUE!</v>
      </c>
    </row>
    <row r="3276" spans="2:30">
      <c r="B3276" s="136">
        <f t="shared" ref="B3276:B3339" si="510">B3275+$C$7</f>
        <v>65300</v>
      </c>
      <c r="C3276" t="e">
        <f>SQRT(($C$5/2)^2-($C$5/2)^2*'(OLD) bottom seam length'!B3276^2/($C$6/2)^2)</f>
        <v>#DIV/0!</v>
      </c>
      <c r="E3276" s="136">
        <f t="shared" ref="E3276:E3339" si="511">E3275+$C$7</f>
        <v>65300</v>
      </c>
      <c r="F3276" t="e">
        <f>SQRT(($C$5/2)^2-($C$5/2)^2*'(OLD) bottom seam length'!E3276^2/($C$6/2)^2)</f>
        <v>#DIV/0!</v>
      </c>
      <c r="H3276" s="136">
        <f t="shared" ref="H3276:H3339" si="512">H3275+$C$7</f>
        <v>65300</v>
      </c>
      <c r="I3276" t="e">
        <f>SQRT(($C$5/2)^2-($C$5/2)^2*'(OLD) bottom seam length'!H3276^2/($C$6/2)^2)</f>
        <v>#DIV/0!</v>
      </c>
      <c r="K3276" s="136">
        <f t="shared" ref="K3276:K3339" si="513">K3275+$C$7</f>
        <v>65300</v>
      </c>
      <c r="L3276" t="e">
        <f>SQRT(($C$5/2)^2-($C$5/2)^2*'(OLD) bottom seam length'!K3276^2/($C$6/2)^2)</f>
        <v>#DIV/0!</v>
      </c>
      <c r="O3276" s="136">
        <f t="shared" ref="O3276:O3339" si="514">O3275+$C$7</f>
        <v>65300</v>
      </c>
      <c r="P3276" t="b">
        <f t="shared" ref="P3276:P3339" si="515">IF(O3276&lt;=$P$6,$P$5)</f>
        <v>0</v>
      </c>
      <c r="T3276" s="136">
        <f t="shared" si="506"/>
        <v>65280</v>
      </c>
      <c r="U3276" t="e">
        <f>SQRT(($U$6/2)^2-($U$6/2)^2*'(OLD) bottom seam length'!T3276^2/($U$7/2)^2)</f>
        <v>#VALUE!</v>
      </c>
      <c r="W3276" s="136">
        <f t="shared" si="507"/>
        <v>65280</v>
      </c>
      <c r="X3276" t="e">
        <f>SQRT(($U$6/2)^2-($U$6/2)^2*'(OLD) bottom seam length'!W3276^2/($U$7/2)^2)</f>
        <v>#VALUE!</v>
      </c>
      <c r="Z3276" s="136">
        <f t="shared" si="508"/>
        <v>65280</v>
      </c>
      <c r="AA3276" t="e">
        <f>SQRT(($U$6/2)^2-($U$6/2)^2*'(OLD) bottom seam length'!Z3276^2/($U$7/2)^2)</f>
        <v>#VALUE!</v>
      </c>
      <c r="AC3276" s="136">
        <f t="shared" si="509"/>
        <v>65280</v>
      </c>
      <c r="AD3276" t="e">
        <f>SQRT(($U$6/2)^2-($U$6/2)^2*'(OLD) bottom seam length'!AC3276^2/($U$7/2)^2)</f>
        <v>#VALUE!</v>
      </c>
    </row>
    <row r="3277" spans="2:30">
      <c r="B3277" s="136">
        <f t="shared" si="510"/>
        <v>65320</v>
      </c>
      <c r="C3277" t="e">
        <f>SQRT(($C$5/2)^2-($C$5/2)^2*'(OLD) bottom seam length'!B3277^2/($C$6/2)^2)</f>
        <v>#DIV/0!</v>
      </c>
      <c r="E3277" s="136">
        <f t="shared" si="511"/>
        <v>65320</v>
      </c>
      <c r="F3277" t="e">
        <f>SQRT(($C$5/2)^2-($C$5/2)^2*'(OLD) bottom seam length'!E3277^2/($C$6/2)^2)</f>
        <v>#DIV/0!</v>
      </c>
      <c r="H3277" s="136">
        <f t="shared" si="512"/>
        <v>65320</v>
      </c>
      <c r="I3277" t="e">
        <f>SQRT(($C$5/2)^2-($C$5/2)^2*'(OLD) bottom seam length'!H3277^2/($C$6/2)^2)</f>
        <v>#DIV/0!</v>
      </c>
      <c r="K3277" s="136">
        <f t="shared" si="513"/>
        <v>65320</v>
      </c>
      <c r="L3277" t="e">
        <f>SQRT(($C$5/2)^2-($C$5/2)^2*'(OLD) bottom seam length'!K3277^2/($C$6/2)^2)</f>
        <v>#DIV/0!</v>
      </c>
      <c r="O3277" s="136">
        <f t="shared" si="514"/>
        <v>65320</v>
      </c>
      <c r="P3277" t="b">
        <f t="shared" si="515"/>
        <v>0</v>
      </c>
      <c r="T3277" s="136">
        <f t="shared" ref="T3277:T3340" si="516">T3276+$C$7</f>
        <v>65300</v>
      </c>
      <c r="U3277" t="e">
        <f>SQRT(($U$6/2)^2-($U$6/2)^2*'(OLD) bottom seam length'!T3277^2/($U$7/2)^2)</f>
        <v>#VALUE!</v>
      </c>
      <c r="W3277" s="136">
        <f t="shared" ref="W3277:W3340" si="517">W3276+$C$7</f>
        <v>65300</v>
      </c>
      <c r="X3277" t="e">
        <f>SQRT(($U$6/2)^2-($U$6/2)^2*'(OLD) bottom seam length'!W3277^2/($U$7/2)^2)</f>
        <v>#VALUE!</v>
      </c>
      <c r="Z3277" s="136">
        <f t="shared" ref="Z3277:Z3340" si="518">Z3276+$C$7</f>
        <v>65300</v>
      </c>
      <c r="AA3277" t="e">
        <f>SQRT(($U$6/2)^2-($U$6/2)^2*'(OLD) bottom seam length'!Z3277^2/($U$7/2)^2)</f>
        <v>#VALUE!</v>
      </c>
      <c r="AC3277" s="136">
        <f t="shared" ref="AC3277:AC3340" si="519">AC3276+$C$7</f>
        <v>65300</v>
      </c>
      <c r="AD3277" t="e">
        <f>SQRT(($U$6/2)^2-($U$6/2)^2*'(OLD) bottom seam length'!AC3277^2/($U$7/2)^2)</f>
        <v>#VALUE!</v>
      </c>
    </row>
    <row r="3278" spans="2:30">
      <c r="B3278" s="136">
        <f t="shared" si="510"/>
        <v>65340</v>
      </c>
      <c r="C3278" t="e">
        <f>SQRT(($C$5/2)^2-($C$5/2)^2*'(OLD) bottom seam length'!B3278^2/($C$6/2)^2)</f>
        <v>#DIV/0!</v>
      </c>
      <c r="E3278" s="136">
        <f t="shared" si="511"/>
        <v>65340</v>
      </c>
      <c r="F3278" t="e">
        <f>SQRT(($C$5/2)^2-($C$5/2)^2*'(OLD) bottom seam length'!E3278^2/($C$6/2)^2)</f>
        <v>#DIV/0!</v>
      </c>
      <c r="H3278" s="136">
        <f t="shared" si="512"/>
        <v>65340</v>
      </c>
      <c r="I3278" t="e">
        <f>SQRT(($C$5/2)^2-($C$5/2)^2*'(OLD) bottom seam length'!H3278^2/($C$6/2)^2)</f>
        <v>#DIV/0!</v>
      </c>
      <c r="K3278" s="136">
        <f t="shared" si="513"/>
        <v>65340</v>
      </c>
      <c r="L3278" t="e">
        <f>SQRT(($C$5/2)^2-($C$5/2)^2*'(OLD) bottom seam length'!K3278^2/($C$6/2)^2)</f>
        <v>#DIV/0!</v>
      </c>
      <c r="O3278" s="136">
        <f t="shared" si="514"/>
        <v>65340</v>
      </c>
      <c r="P3278" t="b">
        <f t="shared" si="515"/>
        <v>0</v>
      </c>
      <c r="T3278" s="136">
        <f t="shared" si="516"/>
        <v>65320</v>
      </c>
      <c r="U3278" t="e">
        <f>SQRT(($U$6/2)^2-($U$6/2)^2*'(OLD) bottom seam length'!T3278^2/($U$7/2)^2)</f>
        <v>#VALUE!</v>
      </c>
      <c r="W3278" s="136">
        <f t="shared" si="517"/>
        <v>65320</v>
      </c>
      <c r="X3278" t="e">
        <f>SQRT(($U$6/2)^2-($U$6/2)^2*'(OLD) bottom seam length'!W3278^2/($U$7/2)^2)</f>
        <v>#VALUE!</v>
      </c>
      <c r="Z3278" s="136">
        <f t="shared" si="518"/>
        <v>65320</v>
      </c>
      <c r="AA3278" t="e">
        <f>SQRT(($U$6/2)^2-($U$6/2)^2*'(OLD) bottom seam length'!Z3278^2/($U$7/2)^2)</f>
        <v>#VALUE!</v>
      </c>
      <c r="AC3278" s="136">
        <f t="shared" si="519"/>
        <v>65320</v>
      </c>
      <c r="AD3278" t="e">
        <f>SQRT(($U$6/2)^2-($U$6/2)^2*'(OLD) bottom seam length'!AC3278^2/($U$7/2)^2)</f>
        <v>#VALUE!</v>
      </c>
    </row>
    <row r="3279" spans="2:30">
      <c r="B3279" s="136">
        <f t="shared" si="510"/>
        <v>65360</v>
      </c>
      <c r="C3279" t="e">
        <f>SQRT(($C$5/2)^2-($C$5/2)^2*'(OLD) bottom seam length'!B3279^2/($C$6/2)^2)</f>
        <v>#DIV/0!</v>
      </c>
      <c r="E3279" s="136">
        <f t="shared" si="511"/>
        <v>65360</v>
      </c>
      <c r="F3279" t="e">
        <f>SQRT(($C$5/2)^2-($C$5/2)^2*'(OLD) bottom seam length'!E3279^2/($C$6/2)^2)</f>
        <v>#DIV/0!</v>
      </c>
      <c r="H3279" s="136">
        <f t="shared" si="512"/>
        <v>65360</v>
      </c>
      <c r="I3279" t="e">
        <f>SQRT(($C$5/2)^2-($C$5/2)^2*'(OLD) bottom seam length'!H3279^2/($C$6/2)^2)</f>
        <v>#DIV/0!</v>
      </c>
      <c r="K3279" s="136">
        <f t="shared" si="513"/>
        <v>65360</v>
      </c>
      <c r="L3279" t="e">
        <f>SQRT(($C$5/2)^2-($C$5/2)^2*'(OLD) bottom seam length'!K3279^2/($C$6/2)^2)</f>
        <v>#DIV/0!</v>
      </c>
      <c r="O3279" s="136">
        <f t="shared" si="514"/>
        <v>65360</v>
      </c>
      <c r="P3279" t="b">
        <f t="shared" si="515"/>
        <v>0</v>
      </c>
      <c r="T3279" s="136">
        <f t="shared" si="516"/>
        <v>65340</v>
      </c>
      <c r="U3279" t="e">
        <f>SQRT(($U$6/2)^2-($U$6/2)^2*'(OLD) bottom seam length'!T3279^2/($U$7/2)^2)</f>
        <v>#VALUE!</v>
      </c>
      <c r="W3279" s="136">
        <f t="shared" si="517"/>
        <v>65340</v>
      </c>
      <c r="X3279" t="e">
        <f>SQRT(($U$6/2)^2-($U$6/2)^2*'(OLD) bottom seam length'!W3279^2/($U$7/2)^2)</f>
        <v>#VALUE!</v>
      </c>
      <c r="Z3279" s="136">
        <f t="shared" si="518"/>
        <v>65340</v>
      </c>
      <c r="AA3279" t="e">
        <f>SQRT(($U$6/2)^2-($U$6/2)^2*'(OLD) bottom seam length'!Z3279^2/($U$7/2)^2)</f>
        <v>#VALUE!</v>
      </c>
      <c r="AC3279" s="136">
        <f t="shared" si="519"/>
        <v>65340</v>
      </c>
      <c r="AD3279" t="e">
        <f>SQRT(($U$6/2)^2-($U$6/2)^2*'(OLD) bottom seam length'!AC3279^2/($U$7/2)^2)</f>
        <v>#VALUE!</v>
      </c>
    </row>
    <row r="3280" spans="2:30">
      <c r="B3280" s="136">
        <f t="shared" si="510"/>
        <v>65380</v>
      </c>
      <c r="C3280" t="e">
        <f>SQRT(($C$5/2)^2-($C$5/2)^2*'(OLD) bottom seam length'!B3280^2/($C$6/2)^2)</f>
        <v>#DIV/0!</v>
      </c>
      <c r="E3280" s="136">
        <f t="shared" si="511"/>
        <v>65380</v>
      </c>
      <c r="F3280" t="e">
        <f>SQRT(($C$5/2)^2-($C$5/2)^2*'(OLD) bottom seam length'!E3280^2/($C$6/2)^2)</f>
        <v>#DIV/0!</v>
      </c>
      <c r="H3280" s="136">
        <f t="shared" si="512"/>
        <v>65380</v>
      </c>
      <c r="I3280" t="e">
        <f>SQRT(($C$5/2)^2-($C$5/2)^2*'(OLD) bottom seam length'!H3280^2/($C$6/2)^2)</f>
        <v>#DIV/0!</v>
      </c>
      <c r="K3280" s="136">
        <f t="shared" si="513"/>
        <v>65380</v>
      </c>
      <c r="L3280" t="e">
        <f>SQRT(($C$5/2)^2-($C$5/2)^2*'(OLD) bottom seam length'!K3280^2/($C$6/2)^2)</f>
        <v>#DIV/0!</v>
      </c>
      <c r="O3280" s="136">
        <f t="shared" si="514"/>
        <v>65380</v>
      </c>
      <c r="P3280" t="b">
        <f t="shared" si="515"/>
        <v>0</v>
      </c>
      <c r="T3280" s="136">
        <f t="shared" si="516"/>
        <v>65360</v>
      </c>
      <c r="U3280" t="e">
        <f>SQRT(($U$6/2)^2-($U$6/2)^2*'(OLD) bottom seam length'!T3280^2/($U$7/2)^2)</f>
        <v>#VALUE!</v>
      </c>
      <c r="W3280" s="136">
        <f t="shared" si="517"/>
        <v>65360</v>
      </c>
      <c r="X3280" t="e">
        <f>SQRT(($U$6/2)^2-($U$6/2)^2*'(OLD) bottom seam length'!W3280^2/($U$7/2)^2)</f>
        <v>#VALUE!</v>
      </c>
      <c r="Z3280" s="136">
        <f t="shared" si="518"/>
        <v>65360</v>
      </c>
      <c r="AA3280" t="e">
        <f>SQRT(($U$6/2)^2-($U$6/2)^2*'(OLD) bottom seam length'!Z3280^2/($U$7/2)^2)</f>
        <v>#VALUE!</v>
      </c>
      <c r="AC3280" s="136">
        <f t="shared" si="519"/>
        <v>65360</v>
      </c>
      <c r="AD3280" t="e">
        <f>SQRT(($U$6/2)^2-($U$6/2)^2*'(OLD) bottom seam length'!AC3280^2/($U$7/2)^2)</f>
        <v>#VALUE!</v>
      </c>
    </row>
    <row r="3281" spans="2:30">
      <c r="B3281" s="136">
        <f t="shared" si="510"/>
        <v>65400</v>
      </c>
      <c r="C3281" t="e">
        <f>SQRT(($C$5/2)^2-($C$5/2)^2*'(OLD) bottom seam length'!B3281^2/($C$6/2)^2)</f>
        <v>#DIV/0!</v>
      </c>
      <c r="E3281" s="136">
        <f t="shared" si="511"/>
        <v>65400</v>
      </c>
      <c r="F3281" t="e">
        <f>SQRT(($C$5/2)^2-($C$5/2)^2*'(OLD) bottom seam length'!E3281^2/($C$6/2)^2)</f>
        <v>#DIV/0!</v>
      </c>
      <c r="H3281" s="136">
        <f t="shared" si="512"/>
        <v>65400</v>
      </c>
      <c r="I3281" t="e">
        <f>SQRT(($C$5/2)^2-($C$5/2)^2*'(OLD) bottom seam length'!H3281^2/($C$6/2)^2)</f>
        <v>#DIV/0!</v>
      </c>
      <c r="K3281" s="136">
        <f t="shared" si="513"/>
        <v>65400</v>
      </c>
      <c r="L3281" t="e">
        <f>SQRT(($C$5/2)^2-($C$5/2)^2*'(OLD) bottom seam length'!K3281^2/($C$6/2)^2)</f>
        <v>#DIV/0!</v>
      </c>
      <c r="O3281" s="136">
        <f t="shared" si="514"/>
        <v>65400</v>
      </c>
      <c r="P3281" t="b">
        <f t="shared" si="515"/>
        <v>0</v>
      </c>
      <c r="T3281" s="136">
        <f t="shared" si="516"/>
        <v>65380</v>
      </c>
      <c r="U3281" t="e">
        <f>SQRT(($U$6/2)^2-($U$6/2)^2*'(OLD) bottom seam length'!T3281^2/($U$7/2)^2)</f>
        <v>#VALUE!</v>
      </c>
      <c r="W3281" s="136">
        <f t="shared" si="517"/>
        <v>65380</v>
      </c>
      <c r="X3281" t="e">
        <f>SQRT(($U$6/2)^2-($U$6/2)^2*'(OLD) bottom seam length'!W3281^2/($U$7/2)^2)</f>
        <v>#VALUE!</v>
      </c>
      <c r="Z3281" s="136">
        <f t="shared" si="518"/>
        <v>65380</v>
      </c>
      <c r="AA3281" t="e">
        <f>SQRT(($U$6/2)^2-($U$6/2)^2*'(OLD) bottom seam length'!Z3281^2/($U$7/2)^2)</f>
        <v>#VALUE!</v>
      </c>
      <c r="AC3281" s="136">
        <f t="shared" si="519"/>
        <v>65380</v>
      </c>
      <c r="AD3281" t="e">
        <f>SQRT(($U$6/2)^2-($U$6/2)^2*'(OLD) bottom seam length'!AC3281^2/($U$7/2)^2)</f>
        <v>#VALUE!</v>
      </c>
    </row>
    <row r="3282" spans="2:30">
      <c r="B3282" s="136">
        <f t="shared" si="510"/>
        <v>65420</v>
      </c>
      <c r="C3282" t="e">
        <f>SQRT(($C$5/2)^2-($C$5/2)^2*'(OLD) bottom seam length'!B3282^2/($C$6/2)^2)</f>
        <v>#DIV/0!</v>
      </c>
      <c r="E3282" s="136">
        <f t="shared" si="511"/>
        <v>65420</v>
      </c>
      <c r="F3282" t="e">
        <f>SQRT(($C$5/2)^2-($C$5/2)^2*'(OLD) bottom seam length'!E3282^2/($C$6/2)^2)</f>
        <v>#DIV/0!</v>
      </c>
      <c r="H3282" s="136">
        <f t="shared" si="512"/>
        <v>65420</v>
      </c>
      <c r="I3282" t="e">
        <f>SQRT(($C$5/2)^2-($C$5/2)^2*'(OLD) bottom seam length'!H3282^2/($C$6/2)^2)</f>
        <v>#DIV/0!</v>
      </c>
      <c r="K3282" s="136">
        <f t="shared" si="513"/>
        <v>65420</v>
      </c>
      <c r="L3282" t="e">
        <f>SQRT(($C$5/2)^2-($C$5/2)^2*'(OLD) bottom seam length'!K3282^2/($C$6/2)^2)</f>
        <v>#DIV/0!</v>
      </c>
      <c r="O3282" s="136">
        <f t="shared" si="514"/>
        <v>65420</v>
      </c>
      <c r="P3282" t="b">
        <f t="shared" si="515"/>
        <v>0</v>
      </c>
      <c r="T3282" s="136">
        <f t="shared" si="516"/>
        <v>65400</v>
      </c>
      <c r="U3282" t="e">
        <f>SQRT(($U$6/2)^2-($U$6/2)^2*'(OLD) bottom seam length'!T3282^2/($U$7/2)^2)</f>
        <v>#VALUE!</v>
      </c>
      <c r="W3282" s="136">
        <f t="shared" si="517"/>
        <v>65400</v>
      </c>
      <c r="X3282" t="e">
        <f>SQRT(($U$6/2)^2-($U$6/2)^2*'(OLD) bottom seam length'!W3282^2/($U$7/2)^2)</f>
        <v>#VALUE!</v>
      </c>
      <c r="Z3282" s="136">
        <f t="shared" si="518"/>
        <v>65400</v>
      </c>
      <c r="AA3282" t="e">
        <f>SQRT(($U$6/2)^2-($U$6/2)^2*'(OLD) bottom seam length'!Z3282^2/($U$7/2)^2)</f>
        <v>#VALUE!</v>
      </c>
      <c r="AC3282" s="136">
        <f t="shared" si="519"/>
        <v>65400</v>
      </c>
      <c r="AD3282" t="e">
        <f>SQRT(($U$6/2)^2-($U$6/2)^2*'(OLD) bottom seam length'!AC3282^2/($U$7/2)^2)</f>
        <v>#VALUE!</v>
      </c>
    </row>
    <row r="3283" spans="2:30">
      <c r="B3283" s="136">
        <f t="shared" si="510"/>
        <v>65440</v>
      </c>
      <c r="C3283" t="e">
        <f>SQRT(($C$5/2)^2-($C$5/2)^2*'(OLD) bottom seam length'!B3283^2/($C$6/2)^2)</f>
        <v>#DIV/0!</v>
      </c>
      <c r="E3283" s="136">
        <f t="shared" si="511"/>
        <v>65440</v>
      </c>
      <c r="F3283" t="e">
        <f>SQRT(($C$5/2)^2-($C$5/2)^2*'(OLD) bottom seam length'!E3283^2/($C$6/2)^2)</f>
        <v>#DIV/0!</v>
      </c>
      <c r="H3283" s="136">
        <f t="shared" si="512"/>
        <v>65440</v>
      </c>
      <c r="I3283" t="e">
        <f>SQRT(($C$5/2)^2-($C$5/2)^2*'(OLD) bottom seam length'!H3283^2/($C$6/2)^2)</f>
        <v>#DIV/0!</v>
      </c>
      <c r="K3283" s="136">
        <f t="shared" si="513"/>
        <v>65440</v>
      </c>
      <c r="L3283" t="e">
        <f>SQRT(($C$5/2)^2-($C$5/2)^2*'(OLD) bottom seam length'!K3283^2/($C$6/2)^2)</f>
        <v>#DIV/0!</v>
      </c>
      <c r="O3283" s="136">
        <f t="shared" si="514"/>
        <v>65440</v>
      </c>
      <c r="P3283" t="b">
        <f t="shared" si="515"/>
        <v>0</v>
      </c>
      <c r="T3283" s="136">
        <f t="shared" si="516"/>
        <v>65420</v>
      </c>
      <c r="U3283" t="e">
        <f>SQRT(($U$6/2)^2-($U$6/2)^2*'(OLD) bottom seam length'!T3283^2/($U$7/2)^2)</f>
        <v>#VALUE!</v>
      </c>
      <c r="W3283" s="136">
        <f t="shared" si="517"/>
        <v>65420</v>
      </c>
      <c r="X3283" t="e">
        <f>SQRT(($U$6/2)^2-($U$6/2)^2*'(OLD) bottom seam length'!W3283^2/($U$7/2)^2)</f>
        <v>#VALUE!</v>
      </c>
      <c r="Z3283" s="136">
        <f t="shared" si="518"/>
        <v>65420</v>
      </c>
      <c r="AA3283" t="e">
        <f>SQRT(($U$6/2)^2-($U$6/2)^2*'(OLD) bottom seam length'!Z3283^2/($U$7/2)^2)</f>
        <v>#VALUE!</v>
      </c>
      <c r="AC3283" s="136">
        <f t="shared" si="519"/>
        <v>65420</v>
      </c>
      <c r="AD3283" t="e">
        <f>SQRT(($U$6/2)^2-($U$6/2)^2*'(OLD) bottom seam length'!AC3283^2/($U$7/2)^2)</f>
        <v>#VALUE!</v>
      </c>
    </row>
    <row r="3284" spans="2:30">
      <c r="B3284" s="136">
        <f t="shared" si="510"/>
        <v>65460</v>
      </c>
      <c r="C3284" t="e">
        <f>SQRT(($C$5/2)^2-($C$5/2)^2*'(OLD) bottom seam length'!B3284^2/($C$6/2)^2)</f>
        <v>#DIV/0!</v>
      </c>
      <c r="E3284" s="136">
        <f t="shared" si="511"/>
        <v>65460</v>
      </c>
      <c r="F3284" t="e">
        <f>SQRT(($C$5/2)^2-($C$5/2)^2*'(OLD) bottom seam length'!E3284^2/($C$6/2)^2)</f>
        <v>#DIV/0!</v>
      </c>
      <c r="H3284" s="136">
        <f t="shared" si="512"/>
        <v>65460</v>
      </c>
      <c r="I3284" t="e">
        <f>SQRT(($C$5/2)^2-($C$5/2)^2*'(OLD) bottom seam length'!H3284^2/($C$6/2)^2)</f>
        <v>#DIV/0!</v>
      </c>
      <c r="K3284" s="136">
        <f t="shared" si="513"/>
        <v>65460</v>
      </c>
      <c r="L3284" t="e">
        <f>SQRT(($C$5/2)^2-($C$5/2)^2*'(OLD) bottom seam length'!K3284^2/($C$6/2)^2)</f>
        <v>#DIV/0!</v>
      </c>
      <c r="O3284" s="136">
        <f t="shared" si="514"/>
        <v>65460</v>
      </c>
      <c r="P3284" t="b">
        <f t="shared" si="515"/>
        <v>0</v>
      </c>
      <c r="T3284" s="136">
        <f t="shared" si="516"/>
        <v>65440</v>
      </c>
      <c r="U3284" t="e">
        <f>SQRT(($U$6/2)^2-($U$6/2)^2*'(OLD) bottom seam length'!T3284^2/($U$7/2)^2)</f>
        <v>#VALUE!</v>
      </c>
      <c r="W3284" s="136">
        <f t="shared" si="517"/>
        <v>65440</v>
      </c>
      <c r="X3284" t="e">
        <f>SQRT(($U$6/2)^2-($U$6/2)^2*'(OLD) bottom seam length'!W3284^2/($U$7/2)^2)</f>
        <v>#VALUE!</v>
      </c>
      <c r="Z3284" s="136">
        <f t="shared" si="518"/>
        <v>65440</v>
      </c>
      <c r="AA3284" t="e">
        <f>SQRT(($U$6/2)^2-($U$6/2)^2*'(OLD) bottom seam length'!Z3284^2/($U$7/2)^2)</f>
        <v>#VALUE!</v>
      </c>
      <c r="AC3284" s="136">
        <f t="shared" si="519"/>
        <v>65440</v>
      </c>
      <c r="AD3284" t="e">
        <f>SQRT(($U$6/2)^2-($U$6/2)^2*'(OLD) bottom seam length'!AC3284^2/($U$7/2)^2)</f>
        <v>#VALUE!</v>
      </c>
    </row>
    <row r="3285" spans="2:30">
      <c r="B3285" s="136">
        <f t="shared" si="510"/>
        <v>65480</v>
      </c>
      <c r="C3285" t="e">
        <f>SQRT(($C$5/2)^2-($C$5/2)^2*'(OLD) bottom seam length'!B3285^2/($C$6/2)^2)</f>
        <v>#DIV/0!</v>
      </c>
      <c r="E3285" s="136">
        <f t="shared" si="511"/>
        <v>65480</v>
      </c>
      <c r="F3285" t="e">
        <f>SQRT(($C$5/2)^2-($C$5/2)^2*'(OLD) bottom seam length'!E3285^2/($C$6/2)^2)</f>
        <v>#DIV/0!</v>
      </c>
      <c r="H3285" s="136">
        <f t="shared" si="512"/>
        <v>65480</v>
      </c>
      <c r="I3285" t="e">
        <f>SQRT(($C$5/2)^2-($C$5/2)^2*'(OLD) bottom seam length'!H3285^2/($C$6/2)^2)</f>
        <v>#DIV/0!</v>
      </c>
      <c r="K3285" s="136">
        <f t="shared" si="513"/>
        <v>65480</v>
      </c>
      <c r="L3285" t="e">
        <f>SQRT(($C$5/2)^2-($C$5/2)^2*'(OLD) bottom seam length'!K3285^2/($C$6/2)^2)</f>
        <v>#DIV/0!</v>
      </c>
      <c r="O3285" s="136">
        <f t="shared" si="514"/>
        <v>65480</v>
      </c>
      <c r="P3285" t="b">
        <f t="shared" si="515"/>
        <v>0</v>
      </c>
      <c r="T3285" s="136">
        <f t="shared" si="516"/>
        <v>65460</v>
      </c>
      <c r="U3285" t="e">
        <f>SQRT(($U$6/2)^2-($U$6/2)^2*'(OLD) bottom seam length'!T3285^2/($U$7/2)^2)</f>
        <v>#VALUE!</v>
      </c>
      <c r="W3285" s="136">
        <f t="shared" si="517"/>
        <v>65460</v>
      </c>
      <c r="X3285" t="e">
        <f>SQRT(($U$6/2)^2-($U$6/2)^2*'(OLD) bottom seam length'!W3285^2/($U$7/2)^2)</f>
        <v>#VALUE!</v>
      </c>
      <c r="Z3285" s="136">
        <f t="shared" si="518"/>
        <v>65460</v>
      </c>
      <c r="AA3285" t="e">
        <f>SQRT(($U$6/2)^2-($U$6/2)^2*'(OLD) bottom seam length'!Z3285^2/($U$7/2)^2)</f>
        <v>#VALUE!</v>
      </c>
      <c r="AC3285" s="136">
        <f t="shared" si="519"/>
        <v>65460</v>
      </c>
      <c r="AD3285" t="e">
        <f>SQRT(($U$6/2)^2-($U$6/2)^2*'(OLD) bottom seam length'!AC3285^2/($U$7/2)^2)</f>
        <v>#VALUE!</v>
      </c>
    </row>
    <row r="3286" spans="2:30">
      <c r="B3286" s="136">
        <f t="shared" si="510"/>
        <v>65500</v>
      </c>
      <c r="C3286" t="e">
        <f>SQRT(($C$5/2)^2-($C$5/2)^2*'(OLD) bottom seam length'!B3286^2/($C$6/2)^2)</f>
        <v>#DIV/0!</v>
      </c>
      <c r="E3286" s="136">
        <f t="shared" si="511"/>
        <v>65500</v>
      </c>
      <c r="F3286" t="e">
        <f>SQRT(($C$5/2)^2-($C$5/2)^2*'(OLD) bottom seam length'!E3286^2/($C$6/2)^2)</f>
        <v>#DIV/0!</v>
      </c>
      <c r="H3286" s="136">
        <f t="shared" si="512"/>
        <v>65500</v>
      </c>
      <c r="I3286" t="e">
        <f>SQRT(($C$5/2)^2-($C$5/2)^2*'(OLD) bottom seam length'!H3286^2/($C$6/2)^2)</f>
        <v>#DIV/0!</v>
      </c>
      <c r="K3286" s="136">
        <f t="shared" si="513"/>
        <v>65500</v>
      </c>
      <c r="L3286" t="e">
        <f>SQRT(($C$5/2)^2-($C$5/2)^2*'(OLD) bottom seam length'!K3286^2/($C$6/2)^2)</f>
        <v>#DIV/0!</v>
      </c>
      <c r="O3286" s="136">
        <f t="shared" si="514"/>
        <v>65500</v>
      </c>
      <c r="P3286" t="b">
        <f t="shared" si="515"/>
        <v>0</v>
      </c>
      <c r="T3286" s="136">
        <f t="shared" si="516"/>
        <v>65480</v>
      </c>
      <c r="U3286" t="e">
        <f>SQRT(($U$6/2)^2-($U$6/2)^2*'(OLD) bottom seam length'!T3286^2/($U$7/2)^2)</f>
        <v>#VALUE!</v>
      </c>
      <c r="W3286" s="136">
        <f t="shared" si="517"/>
        <v>65480</v>
      </c>
      <c r="X3286" t="e">
        <f>SQRT(($U$6/2)^2-($U$6/2)^2*'(OLD) bottom seam length'!W3286^2/($U$7/2)^2)</f>
        <v>#VALUE!</v>
      </c>
      <c r="Z3286" s="136">
        <f t="shared" si="518"/>
        <v>65480</v>
      </c>
      <c r="AA3286" t="e">
        <f>SQRT(($U$6/2)^2-($U$6/2)^2*'(OLD) bottom seam length'!Z3286^2/($U$7/2)^2)</f>
        <v>#VALUE!</v>
      </c>
      <c r="AC3286" s="136">
        <f t="shared" si="519"/>
        <v>65480</v>
      </c>
      <c r="AD3286" t="e">
        <f>SQRT(($U$6/2)^2-($U$6/2)^2*'(OLD) bottom seam length'!AC3286^2/($U$7/2)^2)</f>
        <v>#VALUE!</v>
      </c>
    </row>
    <row r="3287" spans="2:30">
      <c r="B3287" s="136">
        <f t="shared" si="510"/>
        <v>65520</v>
      </c>
      <c r="C3287" t="e">
        <f>SQRT(($C$5/2)^2-($C$5/2)^2*'(OLD) bottom seam length'!B3287^2/($C$6/2)^2)</f>
        <v>#DIV/0!</v>
      </c>
      <c r="E3287" s="136">
        <f t="shared" si="511"/>
        <v>65520</v>
      </c>
      <c r="F3287" t="e">
        <f>SQRT(($C$5/2)^2-($C$5/2)^2*'(OLD) bottom seam length'!E3287^2/($C$6/2)^2)</f>
        <v>#DIV/0!</v>
      </c>
      <c r="H3287" s="136">
        <f t="shared" si="512"/>
        <v>65520</v>
      </c>
      <c r="I3287" t="e">
        <f>SQRT(($C$5/2)^2-($C$5/2)^2*'(OLD) bottom seam length'!H3287^2/($C$6/2)^2)</f>
        <v>#DIV/0!</v>
      </c>
      <c r="K3287" s="136">
        <f t="shared" si="513"/>
        <v>65520</v>
      </c>
      <c r="L3287" t="e">
        <f>SQRT(($C$5/2)^2-($C$5/2)^2*'(OLD) bottom seam length'!K3287^2/($C$6/2)^2)</f>
        <v>#DIV/0!</v>
      </c>
      <c r="O3287" s="136">
        <f t="shared" si="514"/>
        <v>65520</v>
      </c>
      <c r="P3287" t="b">
        <f t="shared" si="515"/>
        <v>0</v>
      </c>
      <c r="T3287" s="136">
        <f t="shared" si="516"/>
        <v>65500</v>
      </c>
      <c r="U3287" t="e">
        <f>SQRT(($U$6/2)^2-($U$6/2)^2*'(OLD) bottom seam length'!T3287^2/($U$7/2)^2)</f>
        <v>#VALUE!</v>
      </c>
      <c r="W3287" s="136">
        <f t="shared" si="517"/>
        <v>65500</v>
      </c>
      <c r="X3287" t="e">
        <f>SQRT(($U$6/2)^2-($U$6/2)^2*'(OLD) bottom seam length'!W3287^2/($U$7/2)^2)</f>
        <v>#VALUE!</v>
      </c>
      <c r="Z3287" s="136">
        <f t="shared" si="518"/>
        <v>65500</v>
      </c>
      <c r="AA3287" t="e">
        <f>SQRT(($U$6/2)^2-($U$6/2)^2*'(OLD) bottom seam length'!Z3287^2/($U$7/2)^2)</f>
        <v>#VALUE!</v>
      </c>
      <c r="AC3287" s="136">
        <f t="shared" si="519"/>
        <v>65500</v>
      </c>
      <c r="AD3287" t="e">
        <f>SQRT(($U$6/2)^2-($U$6/2)^2*'(OLD) bottom seam length'!AC3287^2/($U$7/2)^2)</f>
        <v>#VALUE!</v>
      </c>
    </row>
    <row r="3288" spans="2:30">
      <c r="B3288" s="136">
        <f t="shared" si="510"/>
        <v>65540</v>
      </c>
      <c r="C3288" t="e">
        <f>SQRT(($C$5/2)^2-($C$5/2)^2*'(OLD) bottom seam length'!B3288^2/($C$6/2)^2)</f>
        <v>#DIV/0!</v>
      </c>
      <c r="E3288" s="136">
        <f t="shared" si="511"/>
        <v>65540</v>
      </c>
      <c r="F3288" t="e">
        <f>SQRT(($C$5/2)^2-($C$5/2)^2*'(OLD) bottom seam length'!E3288^2/($C$6/2)^2)</f>
        <v>#DIV/0!</v>
      </c>
      <c r="H3288" s="136">
        <f t="shared" si="512"/>
        <v>65540</v>
      </c>
      <c r="I3288" t="e">
        <f>SQRT(($C$5/2)^2-($C$5/2)^2*'(OLD) bottom seam length'!H3288^2/($C$6/2)^2)</f>
        <v>#DIV/0!</v>
      </c>
      <c r="K3288" s="136">
        <f t="shared" si="513"/>
        <v>65540</v>
      </c>
      <c r="L3288" t="e">
        <f>SQRT(($C$5/2)^2-($C$5/2)^2*'(OLD) bottom seam length'!K3288^2/($C$6/2)^2)</f>
        <v>#DIV/0!</v>
      </c>
      <c r="O3288" s="136">
        <f t="shared" si="514"/>
        <v>65540</v>
      </c>
      <c r="P3288" t="b">
        <f t="shared" si="515"/>
        <v>0</v>
      </c>
      <c r="T3288" s="136">
        <f t="shared" si="516"/>
        <v>65520</v>
      </c>
      <c r="U3288" t="e">
        <f>SQRT(($U$6/2)^2-($U$6/2)^2*'(OLD) bottom seam length'!T3288^2/($U$7/2)^2)</f>
        <v>#VALUE!</v>
      </c>
      <c r="W3288" s="136">
        <f t="shared" si="517"/>
        <v>65520</v>
      </c>
      <c r="X3288" t="e">
        <f>SQRT(($U$6/2)^2-($U$6/2)^2*'(OLD) bottom seam length'!W3288^2/($U$7/2)^2)</f>
        <v>#VALUE!</v>
      </c>
      <c r="Z3288" s="136">
        <f t="shared" si="518"/>
        <v>65520</v>
      </c>
      <c r="AA3288" t="e">
        <f>SQRT(($U$6/2)^2-($U$6/2)^2*'(OLD) bottom seam length'!Z3288^2/($U$7/2)^2)</f>
        <v>#VALUE!</v>
      </c>
      <c r="AC3288" s="136">
        <f t="shared" si="519"/>
        <v>65520</v>
      </c>
      <c r="AD3288" t="e">
        <f>SQRT(($U$6/2)^2-($U$6/2)^2*'(OLD) bottom seam length'!AC3288^2/($U$7/2)^2)</f>
        <v>#VALUE!</v>
      </c>
    </row>
    <row r="3289" spans="2:30">
      <c r="B3289" s="136">
        <f t="shared" si="510"/>
        <v>65560</v>
      </c>
      <c r="C3289" t="e">
        <f>SQRT(($C$5/2)^2-($C$5/2)^2*'(OLD) bottom seam length'!B3289^2/($C$6/2)^2)</f>
        <v>#DIV/0!</v>
      </c>
      <c r="E3289" s="136">
        <f t="shared" si="511"/>
        <v>65560</v>
      </c>
      <c r="F3289" t="e">
        <f>SQRT(($C$5/2)^2-($C$5/2)^2*'(OLD) bottom seam length'!E3289^2/($C$6/2)^2)</f>
        <v>#DIV/0!</v>
      </c>
      <c r="H3289" s="136">
        <f t="shared" si="512"/>
        <v>65560</v>
      </c>
      <c r="I3289" t="e">
        <f>SQRT(($C$5/2)^2-($C$5/2)^2*'(OLD) bottom seam length'!H3289^2/($C$6/2)^2)</f>
        <v>#DIV/0!</v>
      </c>
      <c r="K3289" s="136">
        <f t="shared" si="513"/>
        <v>65560</v>
      </c>
      <c r="L3289" t="e">
        <f>SQRT(($C$5/2)^2-($C$5/2)^2*'(OLD) bottom seam length'!K3289^2/($C$6/2)^2)</f>
        <v>#DIV/0!</v>
      </c>
      <c r="O3289" s="136">
        <f t="shared" si="514"/>
        <v>65560</v>
      </c>
      <c r="P3289" t="b">
        <f t="shared" si="515"/>
        <v>0</v>
      </c>
      <c r="T3289" s="136">
        <f t="shared" si="516"/>
        <v>65540</v>
      </c>
      <c r="U3289" t="e">
        <f>SQRT(($U$6/2)^2-($U$6/2)^2*'(OLD) bottom seam length'!T3289^2/($U$7/2)^2)</f>
        <v>#VALUE!</v>
      </c>
      <c r="W3289" s="136">
        <f t="shared" si="517"/>
        <v>65540</v>
      </c>
      <c r="X3289" t="e">
        <f>SQRT(($U$6/2)^2-($U$6/2)^2*'(OLD) bottom seam length'!W3289^2/($U$7/2)^2)</f>
        <v>#VALUE!</v>
      </c>
      <c r="Z3289" s="136">
        <f t="shared" si="518"/>
        <v>65540</v>
      </c>
      <c r="AA3289" t="e">
        <f>SQRT(($U$6/2)^2-($U$6/2)^2*'(OLD) bottom seam length'!Z3289^2/($U$7/2)^2)</f>
        <v>#VALUE!</v>
      </c>
      <c r="AC3289" s="136">
        <f t="shared" si="519"/>
        <v>65540</v>
      </c>
      <c r="AD3289" t="e">
        <f>SQRT(($U$6/2)^2-($U$6/2)^2*'(OLD) bottom seam length'!AC3289^2/($U$7/2)^2)</f>
        <v>#VALUE!</v>
      </c>
    </row>
    <row r="3290" spans="2:30">
      <c r="B3290" s="136">
        <f t="shared" si="510"/>
        <v>65580</v>
      </c>
      <c r="C3290" t="e">
        <f>SQRT(($C$5/2)^2-($C$5/2)^2*'(OLD) bottom seam length'!B3290^2/($C$6/2)^2)</f>
        <v>#DIV/0!</v>
      </c>
      <c r="E3290" s="136">
        <f t="shared" si="511"/>
        <v>65580</v>
      </c>
      <c r="F3290" t="e">
        <f>SQRT(($C$5/2)^2-($C$5/2)^2*'(OLD) bottom seam length'!E3290^2/($C$6/2)^2)</f>
        <v>#DIV/0!</v>
      </c>
      <c r="H3290" s="136">
        <f t="shared" si="512"/>
        <v>65580</v>
      </c>
      <c r="I3290" t="e">
        <f>SQRT(($C$5/2)^2-($C$5/2)^2*'(OLD) bottom seam length'!H3290^2/($C$6/2)^2)</f>
        <v>#DIV/0!</v>
      </c>
      <c r="K3290" s="136">
        <f t="shared" si="513"/>
        <v>65580</v>
      </c>
      <c r="L3290" t="e">
        <f>SQRT(($C$5/2)^2-($C$5/2)^2*'(OLD) bottom seam length'!K3290^2/($C$6/2)^2)</f>
        <v>#DIV/0!</v>
      </c>
      <c r="O3290" s="136">
        <f t="shared" si="514"/>
        <v>65580</v>
      </c>
      <c r="P3290" t="b">
        <f t="shared" si="515"/>
        <v>0</v>
      </c>
      <c r="T3290" s="136">
        <f t="shared" si="516"/>
        <v>65560</v>
      </c>
      <c r="U3290" t="e">
        <f>SQRT(($U$6/2)^2-($U$6/2)^2*'(OLD) bottom seam length'!T3290^2/($U$7/2)^2)</f>
        <v>#VALUE!</v>
      </c>
      <c r="W3290" s="136">
        <f t="shared" si="517"/>
        <v>65560</v>
      </c>
      <c r="X3290" t="e">
        <f>SQRT(($U$6/2)^2-($U$6/2)^2*'(OLD) bottom seam length'!W3290^2/($U$7/2)^2)</f>
        <v>#VALUE!</v>
      </c>
      <c r="Z3290" s="136">
        <f t="shared" si="518"/>
        <v>65560</v>
      </c>
      <c r="AA3290" t="e">
        <f>SQRT(($U$6/2)^2-($U$6/2)^2*'(OLD) bottom seam length'!Z3290^2/($U$7/2)^2)</f>
        <v>#VALUE!</v>
      </c>
      <c r="AC3290" s="136">
        <f t="shared" si="519"/>
        <v>65560</v>
      </c>
      <c r="AD3290" t="e">
        <f>SQRT(($U$6/2)^2-($U$6/2)^2*'(OLD) bottom seam length'!AC3290^2/($U$7/2)^2)</f>
        <v>#VALUE!</v>
      </c>
    </row>
    <row r="3291" spans="2:30">
      <c r="B3291" s="136">
        <f t="shared" si="510"/>
        <v>65600</v>
      </c>
      <c r="C3291" t="e">
        <f>SQRT(($C$5/2)^2-($C$5/2)^2*'(OLD) bottom seam length'!B3291^2/($C$6/2)^2)</f>
        <v>#DIV/0!</v>
      </c>
      <c r="E3291" s="136">
        <f t="shared" si="511"/>
        <v>65600</v>
      </c>
      <c r="F3291" t="e">
        <f>SQRT(($C$5/2)^2-($C$5/2)^2*'(OLD) bottom seam length'!E3291^2/($C$6/2)^2)</f>
        <v>#DIV/0!</v>
      </c>
      <c r="H3291" s="136">
        <f t="shared" si="512"/>
        <v>65600</v>
      </c>
      <c r="I3291" t="e">
        <f>SQRT(($C$5/2)^2-($C$5/2)^2*'(OLD) bottom seam length'!H3291^2/($C$6/2)^2)</f>
        <v>#DIV/0!</v>
      </c>
      <c r="K3291" s="136">
        <f t="shared" si="513"/>
        <v>65600</v>
      </c>
      <c r="L3291" t="e">
        <f>SQRT(($C$5/2)^2-($C$5/2)^2*'(OLD) bottom seam length'!K3291^2/($C$6/2)^2)</f>
        <v>#DIV/0!</v>
      </c>
      <c r="O3291" s="136">
        <f t="shared" si="514"/>
        <v>65600</v>
      </c>
      <c r="P3291" t="b">
        <f t="shared" si="515"/>
        <v>0</v>
      </c>
      <c r="T3291" s="136">
        <f t="shared" si="516"/>
        <v>65580</v>
      </c>
      <c r="U3291" t="e">
        <f>SQRT(($U$6/2)^2-($U$6/2)^2*'(OLD) bottom seam length'!T3291^2/($U$7/2)^2)</f>
        <v>#VALUE!</v>
      </c>
      <c r="W3291" s="136">
        <f t="shared" si="517"/>
        <v>65580</v>
      </c>
      <c r="X3291" t="e">
        <f>SQRT(($U$6/2)^2-($U$6/2)^2*'(OLD) bottom seam length'!W3291^2/($U$7/2)^2)</f>
        <v>#VALUE!</v>
      </c>
      <c r="Z3291" s="136">
        <f t="shared" si="518"/>
        <v>65580</v>
      </c>
      <c r="AA3291" t="e">
        <f>SQRT(($U$6/2)^2-($U$6/2)^2*'(OLD) bottom seam length'!Z3291^2/($U$7/2)^2)</f>
        <v>#VALUE!</v>
      </c>
      <c r="AC3291" s="136">
        <f t="shared" si="519"/>
        <v>65580</v>
      </c>
      <c r="AD3291" t="e">
        <f>SQRT(($U$6/2)^2-($U$6/2)^2*'(OLD) bottom seam length'!AC3291^2/($U$7/2)^2)</f>
        <v>#VALUE!</v>
      </c>
    </row>
    <row r="3292" spans="2:30">
      <c r="B3292" s="136">
        <f t="shared" si="510"/>
        <v>65620</v>
      </c>
      <c r="C3292" t="e">
        <f>SQRT(($C$5/2)^2-($C$5/2)^2*'(OLD) bottom seam length'!B3292^2/($C$6/2)^2)</f>
        <v>#DIV/0!</v>
      </c>
      <c r="E3292" s="136">
        <f t="shared" si="511"/>
        <v>65620</v>
      </c>
      <c r="F3292" t="e">
        <f>SQRT(($C$5/2)^2-($C$5/2)^2*'(OLD) bottom seam length'!E3292^2/($C$6/2)^2)</f>
        <v>#DIV/0!</v>
      </c>
      <c r="H3292" s="136">
        <f t="shared" si="512"/>
        <v>65620</v>
      </c>
      <c r="I3292" t="e">
        <f>SQRT(($C$5/2)^2-($C$5/2)^2*'(OLD) bottom seam length'!H3292^2/($C$6/2)^2)</f>
        <v>#DIV/0!</v>
      </c>
      <c r="K3292" s="136">
        <f t="shared" si="513"/>
        <v>65620</v>
      </c>
      <c r="L3292" t="e">
        <f>SQRT(($C$5/2)^2-($C$5/2)^2*'(OLD) bottom seam length'!K3292^2/($C$6/2)^2)</f>
        <v>#DIV/0!</v>
      </c>
      <c r="O3292" s="136">
        <f t="shared" si="514"/>
        <v>65620</v>
      </c>
      <c r="P3292" t="b">
        <f t="shared" si="515"/>
        <v>0</v>
      </c>
      <c r="T3292" s="136">
        <f t="shared" si="516"/>
        <v>65600</v>
      </c>
      <c r="U3292" t="e">
        <f>SQRT(($U$6/2)^2-($U$6/2)^2*'(OLD) bottom seam length'!T3292^2/($U$7/2)^2)</f>
        <v>#VALUE!</v>
      </c>
      <c r="W3292" s="136">
        <f t="shared" si="517"/>
        <v>65600</v>
      </c>
      <c r="X3292" t="e">
        <f>SQRT(($U$6/2)^2-($U$6/2)^2*'(OLD) bottom seam length'!W3292^2/($U$7/2)^2)</f>
        <v>#VALUE!</v>
      </c>
      <c r="Z3292" s="136">
        <f t="shared" si="518"/>
        <v>65600</v>
      </c>
      <c r="AA3292" t="e">
        <f>SQRT(($U$6/2)^2-($U$6/2)^2*'(OLD) bottom seam length'!Z3292^2/($U$7/2)^2)</f>
        <v>#VALUE!</v>
      </c>
      <c r="AC3292" s="136">
        <f t="shared" si="519"/>
        <v>65600</v>
      </c>
      <c r="AD3292" t="e">
        <f>SQRT(($U$6/2)^2-($U$6/2)^2*'(OLD) bottom seam length'!AC3292^2/($U$7/2)^2)</f>
        <v>#VALUE!</v>
      </c>
    </row>
    <row r="3293" spans="2:30">
      <c r="B3293" s="136">
        <f t="shared" si="510"/>
        <v>65640</v>
      </c>
      <c r="C3293" t="e">
        <f>SQRT(($C$5/2)^2-($C$5/2)^2*'(OLD) bottom seam length'!B3293^2/($C$6/2)^2)</f>
        <v>#DIV/0!</v>
      </c>
      <c r="E3293" s="136">
        <f t="shared" si="511"/>
        <v>65640</v>
      </c>
      <c r="F3293" t="e">
        <f>SQRT(($C$5/2)^2-($C$5/2)^2*'(OLD) bottom seam length'!E3293^2/($C$6/2)^2)</f>
        <v>#DIV/0!</v>
      </c>
      <c r="H3293" s="136">
        <f t="shared" si="512"/>
        <v>65640</v>
      </c>
      <c r="I3293" t="e">
        <f>SQRT(($C$5/2)^2-($C$5/2)^2*'(OLD) bottom seam length'!H3293^2/($C$6/2)^2)</f>
        <v>#DIV/0!</v>
      </c>
      <c r="K3293" s="136">
        <f t="shared" si="513"/>
        <v>65640</v>
      </c>
      <c r="L3293" t="e">
        <f>SQRT(($C$5/2)^2-($C$5/2)^2*'(OLD) bottom seam length'!K3293^2/($C$6/2)^2)</f>
        <v>#DIV/0!</v>
      </c>
      <c r="O3293" s="136">
        <f t="shared" si="514"/>
        <v>65640</v>
      </c>
      <c r="P3293" t="b">
        <f t="shared" si="515"/>
        <v>0</v>
      </c>
      <c r="T3293" s="136">
        <f t="shared" si="516"/>
        <v>65620</v>
      </c>
      <c r="U3293" t="e">
        <f>SQRT(($U$6/2)^2-($U$6/2)^2*'(OLD) bottom seam length'!T3293^2/($U$7/2)^2)</f>
        <v>#VALUE!</v>
      </c>
      <c r="W3293" s="136">
        <f t="shared" si="517"/>
        <v>65620</v>
      </c>
      <c r="X3293" t="e">
        <f>SQRT(($U$6/2)^2-($U$6/2)^2*'(OLD) bottom seam length'!W3293^2/($U$7/2)^2)</f>
        <v>#VALUE!</v>
      </c>
      <c r="Z3293" s="136">
        <f t="shared" si="518"/>
        <v>65620</v>
      </c>
      <c r="AA3293" t="e">
        <f>SQRT(($U$6/2)^2-($U$6/2)^2*'(OLD) bottom seam length'!Z3293^2/($U$7/2)^2)</f>
        <v>#VALUE!</v>
      </c>
      <c r="AC3293" s="136">
        <f t="shared" si="519"/>
        <v>65620</v>
      </c>
      <c r="AD3293" t="e">
        <f>SQRT(($U$6/2)^2-($U$6/2)^2*'(OLD) bottom seam length'!AC3293^2/($U$7/2)^2)</f>
        <v>#VALUE!</v>
      </c>
    </row>
    <row r="3294" spans="2:30">
      <c r="B3294" s="136">
        <f t="shared" si="510"/>
        <v>65660</v>
      </c>
      <c r="C3294" t="e">
        <f>SQRT(($C$5/2)^2-($C$5/2)^2*'(OLD) bottom seam length'!B3294^2/($C$6/2)^2)</f>
        <v>#DIV/0!</v>
      </c>
      <c r="E3294" s="136">
        <f t="shared" si="511"/>
        <v>65660</v>
      </c>
      <c r="F3294" t="e">
        <f>SQRT(($C$5/2)^2-($C$5/2)^2*'(OLD) bottom seam length'!E3294^2/($C$6/2)^2)</f>
        <v>#DIV/0!</v>
      </c>
      <c r="H3294" s="136">
        <f t="shared" si="512"/>
        <v>65660</v>
      </c>
      <c r="I3294" t="e">
        <f>SQRT(($C$5/2)^2-($C$5/2)^2*'(OLD) bottom seam length'!H3294^2/($C$6/2)^2)</f>
        <v>#DIV/0!</v>
      </c>
      <c r="K3294" s="136">
        <f t="shared" si="513"/>
        <v>65660</v>
      </c>
      <c r="L3294" t="e">
        <f>SQRT(($C$5/2)^2-($C$5/2)^2*'(OLD) bottom seam length'!K3294^2/($C$6/2)^2)</f>
        <v>#DIV/0!</v>
      </c>
      <c r="O3294" s="136">
        <f t="shared" si="514"/>
        <v>65660</v>
      </c>
      <c r="P3294" t="b">
        <f t="shared" si="515"/>
        <v>0</v>
      </c>
      <c r="T3294" s="136">
        <f t="shared" si="516"/>
        <v>65640</v>
      </c>
      <c r="U3294" t="e">
        <f>SQRT(($U$6/2)^2-($U$6/2)^2*'(OLD) bottom seam length'!T3294^2/($U$7/2)^2)</f>
        <v>#VALUE!</v>
      </c>
      <c r="W3294" s="136">
        <f t="shared" si="517"/>
        <v>65640</v>
      </c>
      <c r="X3294" t="e">
        <f>SQRT(($U$6/2)^2-($U$6/2)^2*'(OLD) bottom seam length'!W3294^2/($U$7/2)^2)</f>
        <v>#VALUE!</v>
      </c>
      <c r="Z3294" s="136">
        <f t="shared" si="518"/>
        <v>65640</v>
      </c>
      <c r="AA3294" t="e">
        <f>SQRT(($U$6/2)^2-($U$6/2)^2*'(OLD) bottom seam length'!Z3294^2/($U$7/2)^2)</f>
        <v>#VALUE!</v>
      </c>
      <c r="AC3294" s="136">
        <f t="shared" si="519"/>
        <v>65640</v>
      </c>
      <c r="AD3294" t="e">
        <f>SQRT(($U$6/2)^2-($U$6/2)^2*'(OLD) bottom seam length'!AC3294^2/($U$7/2)^2)</f>
        <v>#VALUE!</v>
      </c>
    </row>
    <row r="3295" spans="2:30">
      <c r="B3295" s="136">
        <f t="shared" si="510"/>
        <v>65680</v>
      </c>
      <c r="C3295" t="e">
        <f>SQRT(($C$5/2)^2-($C$5/2)^2*'(OLD) bottom seam length'!B3295^2/($C$6/2)^2)</f>
        <v>#DIV/0!</v>
      </c>
      <c r="E3295" s="136">
        <f t="shared" si="511"/>
        <v>65680</v>
      </c>
      <c r="F3295" t="e">
        <f>SQRT(($C$5/2)^2-($C$5/2)^2*'(OLD) bottom seam length'!E3295^2/($C$6/2)^2)</f>
        <v>#DIV/0!</v>
      </c>
      <c r="H3295" s="136">
        <f t="shared" si="512"/>
        <v>65680</v>
      </c>
      <c r="I3295" t="e">
        <f>SQRT(($C$5/2)^2-($C$5/2)^2*'(OLD) bottom seam length'!H3295^2/($C$6/2)^2)</f>
        <v>#DIV/0!</v>
      </c>
      <c r="K3295" s="136">
        <f t="shared" si="513"/>
        <v>65680</v>
      </c>
      <c r="L3295" t="e">
        <f>SQRT(($C$5/2)^2-($C$5/2)^2*'(OLD) bottom seam length'!K3295^2/($C$6/2)^2)</f>
        <v>#DIV/0!</v>
      </c>
      <c r="O3295" s="136">
        <f t="shared" si="514"/>
        <v>65680</v>
      </c>
      <c r="P3295" t="b">
        <f t="shared" si="515"/>
        <v>0</v>
      </c>
      <c r="T3295" s="136">
        <f t="shared" si="516"/>
        <v>65660</v>
      </c>
      <c r="U3295" t="e">
        <f>SQRT(($U$6/2)^2-($U$6/2)^2*'(OLD) bottom seam length'!T3295^2/($U$7/2)^2)</f>
        <v>#VALUE!</v>
      </c>
      <c r="W3295" s="136">
        <f t="shared" si="517"/>
        <v>65660</v>
      </c>
      <c r="X3295" t="e">
        <f>SQRT(($U$6/2)^2-($U$6/2)^2*'(OLD) bottom seam length'!W3295^2/($U$7/2)^2)</f>
        <v>#VALUE!</v>
      </c>
      <c r="Z3295" s="136">
        <f t="shared" si="518"/>
        <v>65660</v>
      </c>
      <c r="AA3295" t="e">
        <f>SQRT(($U$6/2)^2-($U$6/2)^2*'(OLD) bottom seam length'!Z3295^2/($U$7/2)^2)</f>
        <v>#VALUE!</v>
      </c>
      <c r="AC3295" s="136">
        <f t="shared" si="519"/>
        <v>65660</v>
      </c>
      <c r="AD3295" t="e">
        <f>SQRT(($U$6/2)^2-($U$6/2)^2*'(OLD) bottom seam length'!AC3295^2/($U$7/2)^2)</f>
        <v>#VALUE!</v>
      </c>
    </row>
    <row r="3296" spans="2:30">
      <c r="B3296" s="136">
        <f t="shared" si="510"/>
        <v>65700</v>
      </c>
      <c r="C3296" t="e">
        <f>SQRT(($C$5/2)^2-($C$5/2)^2*'(OLD) bottom seam length'!B3296^2/($C$6/2)^2)</f>
        <v>#DIV/0!</v>
      </c>
      <c r="E3296" s="136">
        <f t="shared" si="511"/>
        <v>65700</v>
      </c>
      <c r="F3296" t="e">
        <f>SQRT(($C$5/2)^2-($C$5/2)^2*'(OLD) bottom seam length'!E3296^2/($C$6/2)^2)</f>
        <v>#DIV/0!</v>
      </c>
      <c r="H3296" s="136">
        <f t="shared" si="512"/>
        <v>65700</v>
      </c>
      <c r="I3296" t="e">
        <f>SQRT(($C$5/2)^2-($C$5/2)^2*'(OLD) bottom seam length'!H3296^2/($C$6/2)^2)</f>
        <v>#DIV/0!</v>
      </c>
      <c r="K3296" s="136">
        <f t="shared" si="513"/>
        <v>65700</v>
      </c>
      <c r="L3296" t="e">
        <f>SQRT(($C$5/2)^2-($C$5/2)^2*'(OLD) bottom seam length'!K3296^2/($C$6/2)^2)</f>
        <v>#DIV/0!</v>
      </c>
      <c r="O3296" s="136">
        <f t="shared" si="514"/>
        <v>65700</v>
      </c>
      <c r="P3296" t="b">
        <f t="shared" si="515"/>
        <v>0</v>
      </c>
      <c r="T3296" s="136">
        <f t="shared" si="516"/>
        <v>65680</v>
      </c>
      <c r="U3296" t="e">
        <f>SQRT(($U$6/2)^2-($U$6/2)^2*'(OLD) bottom seam length'!T3296^2/($U$7/2)^2)</f>
        <v>#VALUE!</v>
      </c>
      <c r="W3296" s="136">
        <f t="shared" si="517"/>
        <v>65680</v>
      </c>
      <c r="X3296" t="e">
        <f>SQRT(($U$6/2)^2-($U$6/2)^2*'(OLD) bottom seam length'!W3296^2/($U$7/2)^2)</f>
        <v>#VALUE!</v>
      </c>
      <c r="Z3296" s="136">
        <f t="shared" si="518"/>
        <v>65680</v>
      </c>
      <c r="AA3296" t="e">
        <f>SQRT(($U$6/2)^2-($U$6/2)^2*'(OLD) bottom seam length'!Z3296^2/($U$7/2)^2)</f>
        <v>#VALUE!</v>
      </c>
      <c r="AC3296" s="136">
        <f t="shared" si="519"/>
        <v>65680</v>
      </c>
      <c r="AD3296" t="e">
        <f>SQRT(($U$6/2)^2-($U$6/2)^2*'(OLD) bottom seam length'!AC3296^2/($U$7/2)^2)</f>
        <v>#VALUE!</v>
      </c>
    </row>
    <row r="3297" spans="2:30">
      <c r="B3297" s="136">
        <f t="shared" si="510"/>
        <v>65720</v>
      </c>
      <c r="C3297" t="e">
        <f>SQRT(($C$5/2)^2-($C$5/2)^2*'(OLD) bottom seam length'!B3297^2/($C$6/2)^2)</f>
        <v>#DIV/0!</v>
      </c>
      <c r="E3297" s="136">
        <f t="shared" si="511"/>
        <v>65720</v>
      </c>
      <c r="F3297" t="e">
        <f>SQRT(($C$5/2)^2-($C$5/2)^2*'(OLD) bottom seam length'!E3297^2/($C$6/2)^2)</f>
        <v>#DIV/0!</v>
      </c>
      <c r="H3297" s="136">
        <f t="shared" si="512"/>
        <v>65720</v>
      </c>
      <c r="I3297" t="e">
        <f>SQRT(($C$5/2)^2-($C$5/2)^2*'(OLD) bottom seam length'!H3297^2/($C$6/2)^2)</f>
        <v>#DIV/0!</v>
      </c>
      <c r="K3297" s="136">
        <f t="shared" si="513"/>
        <v>65720</v>
      </c>
      <c r="L3297" t="e">
        <f>SQRT(($C$5/2)^2-($C$5/2)^2*'(OLD) bottom seam length'!K3297^2/($C$6/2)^2)</f>
        <v>#DIV/0!</v>
      </c>
      <c r="O3297" s="136">
        <f t="shared" si="514"/>
        <v>65720</v>
      </c>
      <c r="P3297" t="b">
        <f t="shared" si="515"/>
        <v>0</v>
      </c>
      <c r="T3297" s="136">
        <f t="shared" si="516"/>
        <v>65700</v>
      </c>
      <c r="U3297" t="e">
        <f>SQRT(($U$6/2)^2-($U$6/2)^2*'(OLD) bottom seam length'!T3297^2/($U$7/2)^2)</f>
        <v>#VALUE!</v>
      </c>
      <c r="W3297" s="136">
        <f t="shared" si="517"/>
        <v>65700</v>
      </c>
      <c r="X3297" t="e">
        <f>SQRT(($U$6/2)^2-($U$6/2)^2*'(OLD) bottom seam length'!W3297^2/($U$7/2)^2)</f>
        <v>#VALUE!</v>
      </c>
      <c r="Z3297" s="136">
        <f t="shared" si="518"/>
        <v>65700</v>
      </c>
      <c r="AA3297" t="e">
        <f>SQRT(($U$6/2)^2-($U$6/2)^2*'(OLD) bottom seam length'!Z3297^2/($U$7/2)^2)</f>
        <v>#VALUE!</v>
      </c>
      <c r="AC3297" s="136">
        <f t="shared" si="519"/>
        <v>65700</v>
      </c>
      <c r="AD3297" t="e">
        <f>SQRT(($U$6/2)^2-($U$6/2)^2*'(OLD) bottom seam length'!AC3297^2/($U$7/2)^2)</f>
        <v>#VALUE!</v>
      </c>
    </row>
    <row r="3298" spans="2:30">
      <c r="B3298" s="136">
        <f t="shared" si="510"/>
        <v>65740</v>
      </c>
      <c r="C3298" t="e">
        <f>SQRT(($C$5/2)^2-($C$5/2)^2*'(OLD) bottom seam length'!B3298^2/($C$6/2)^2)</f>
        <v>#DIV/0!</v>
      </c>
      <c r="E3298" s="136">
        <f t="shared" si="511"/>
        <v>65740</v>
      </c>
      <c r="F3298" t="e">
        <f>SQRT(($C$5/2)^2-($C$5/2)^2*'(OLD) bottom seam length'!E3298^2/($C$6/2)^2)</f>
        <v>#DIV/0!</v>
      </c>
      <c r="H3298" s="136">
        <f t="shared" si="512"/>
        <v>65740</v>
      </c>
      <c r="I3298" t="e">
        <f>SQRT(($C$5/2)^2-($C$5/2)^2*'(OLD) bottom seam length'!H3298^2/($C$6/2)^2)</f>
        <v>#DIV/0!</v>
      </c>
      <c r="K3298" s="136">
        <f t="shared" si="513"/>
        <v>65740</v>
      </c>
      <c r="L3298" t="e">
        <f>SQRT(($C$5/2)^2-($C$5/2)^2*'(OLD) bottom seam length'!K3298^2/($C$6/2)^2)</f>
        <v>#DIV/0!</v>
      </c>
      <c r="O3298" s="136">
        <f t="shared" si="514"/>
        <v>65740</v>
      </c>
      <c r="P3298" t="b">
        <f t="shared" si="515"/>
        <v>0</v>
      </c>
      <c r="T3298" s="136">
        <f t="shared" si="516"/>
        <v>65720</v>
      </c>
      <c r="U3298" t="e">
        <f>SQRT(($U$6/2)^2-($U$6/2)^2*'(OLD) bottom seam length'!T3298^2/($U$7/2)^2)</f>
        <v>#VALUE!</v>
      </c>
      <c r="W3298" s="136">
        <f t="shared" si="517"/>
        <v>65720</v>
      </c>
      <c r="X3298" t="e">
        <f>SQRT(($U$6/2)^2-($U$6/2)^2*'(OLD) bottom seam length'!W3298^2/($U$7/2)^2)</f>
        <v>#VALUE!</v>
      </c>
      <c r="Z3298" s="136">
        <f t="shared" si="518"/>
        <v>65720</v>
      </c>
      <c r="AA3298" t="e">
        <f>SQRT(($U$6/2)^2-($U$6/2)^2*'(OLD) bottom seam length'!Z3298^2/($U$7/2)^2)</f>
        <v>#VALUE!</v>
      </c>
      <c r="AC3298" s="136">
        <f t="shared" si="519"/>
        <v>65720</v>
      </c>
      <c r="AD3298" t="e">
        <f>SQRT(($U$6/2)^2-($U$6/2)^2*'(OLD) bottom seam length'!AC3298^2/($U$7/2)^2)</f>
        <v>#VALUE!</v>
      </c>
    </row>
    <row r="3299" spans="2:30">
      <c r="B3299" s="136">
        <f t="shared" si="510"/>
        <v>65760</v>
      </c>
      <c r="C3299" t="e">
        <f>SQRT(($C$5/2)^2-($C$5/2)^2*'(OLD) bottom seam length'!B3299^2/($C$6/2)^2)</f>
        <v>#DIV/0!</v>
      </c>
      <c r="E3299" s="136">
        <f t="shared" si="511"/>
        <v>65760</v>
      </c>
      <c r="F3299" t="e">
        <f>SQRT(($C$5/2)^2-($C$5/2)^2*'(OLD) bottom seam length'!E3299^2/($C$6/2)^2)</f>
        <v>#DIV/0!</v>
      </c>
      <c r="H3299" s="136">
        <f t="shared" si="512"/>
        <v>65760</v>
      </c>
      <c r="I3299" t="e">
        <f>SQRT(($C$5/2)^2-($C$5/2)^2*'(OLD) bottom seam length'!H3299^2/($C$6/2)^2)</f>
        <v>#DIV/0!</v>
      </c>
      <c r="K3299" s="136">
        <f t="shared" si="513"/>
        <v>65760</v>
      </c>
      <c r="L3299" t="e">
        <f>SQRT(($C$5/2)^2-($C$5/2)^2*'(OLD) bottom seam length'!K3299^2/($C$6/2)^2)</f>
        <v>#DIV/0!</v>
      </c>
      <c r="O3299" s="136">
        <f t="shared" si="514"/>
        <v>65760</v>
      </c>
      <c r="P3299" t="b">
        <f t="shared" si="515"/>
        <v>0</v>
      </c>
      <c r="T3299" s="136">
        <f t="shared" si="516"/>
        <v>65740</v>
      </c>
      <c r="U3299" t="e">
        <f>SQRT(($U$6/2)^2-($U$6/2)^2*'(OLD) bottom seam length'!T3299^2/($U$7/2)^2)</f>
        <v>#VALUE!</v>
      </c>
      <c r="W3299" s="136">
        <f t="shared" si="517"/>
        <v>65740</v>
      </c>
      <c r="X3299" t="e">
        <f>SQRT(($U$6/2)^2-($U$6/2)^2*'(OLD) bottom seam length'!W3299^2/($U$7/2)^2)</f>
        <v>#VALUE!</v>
      </c>
      <c r="Z3299" s="136">
        <f t="shared" si="518"/>
        <v>65740</v>
      </c>
      <c r="AA3299" t="e">
        <f>SQRT(($U$6/2)^2-($U$6/2)^2*'(OLD) bottom seam length'!Z3299^2/($U$7/2)^2)</f>
        <v>#VALUE!</v>
      </c>
      <c r="AC3299" s="136">
        <f t="shared" si="519"/>
        <v>65740</v>
      </c>
      <c r="AD3299" t="e">
        <f>SQRT(($U$6/2)^2-($U$6/2)^2*'(OLD) bottom seam length'!AC3299^2/($U$7/2)^2)</f>
        <v>#VALUE!</v>
      </c>
    </row>
    <row r="3300" spans="2:30">
      <c r="B3300" s="136">
        <f t="shared" si="510"/>
        <v>65780</v>
      </c>
      <c r="C3300" t="e">
        <f>SQRT(($C$5/2)^2-($C$5/2)^2*'(OLD) bottom seam length'!B3300^2/($C$6/2)^2)</f>
        <v>#DIV/0!</v>
      </c>
      <c r="E3300" s="136">
        <f t="shared" si="511"/>
        <v>65780</v>
      </c>
      <c r="F3300" t="e">
        <f>SQRT(($C$5/2)^2-($C$5/2)^2*'(OLD) bottom seam length'!E3300^2/($C$6/2)^2)</f>
        <v>#DIV/0!</v>
      </c>
      <c r="H3300" s="136">
        <f t="shared" si="512"/>
        <v>65780</v>
      </c>
      <c r="I3300" t="e">
        <f>SQRT(($C$5/2)^2-($C$5/2)^2*'(OLD) bottom seam length'!H3300^2/($C$6/2)^2)</f>
        <v>#DIV/0!</v>
      </c>
      <c r="K3300" s="136">
        <f t="shared" si="513"/>
        <v>65780</v>
      </c>
      <c r="L3300" t="e">
        <f>SQRT(($C$5/2)^2-($C$5/2)^2*'(OLD) bottom seam length'!K3300^2/($C$6/2)^2)</f>
        <v>#DIV/0!</v>
      </c>
      <c r="O3300" s="136">
        <f t="shared" si="514"/>
        <v>65780</v>
      </c>
      <c r="P3300" t="b">
        <f t="shared" si="515"/>
        <v>0</v>
      </c>
      <c r="T3300" s="136">
        <f t="shared" si="516"/>
        <v>65760</v>
      </c>
      <c r="U3300" t="e">
        <f>SQRT(($U$6/2)^2-($U$6/2)^2*'(OLD) bottom seam length'!T3300^2/($U$7/2)^2)</f>
        <v>#VALUE!</v>
      </c>
      <c r="W3300" s="136">
        <f t="shared" si="517"/>
        <v>65760</v>
      </c>
      <c r="X3300" t="e">
        <f>SQRT(($U$6/2)^2-($U$6/2)^2*'(OLD) bottom seam length'!W3300^2/($U$7/2)^2)</f>
        <v>#VALUE!</v>
      </c>
      <c r="Z3300" s="136">
        <f t="shared" si="518"/>
        <v>65760</v>
      </c>
      <c r="AA3300" t="e">
        <f>SQRT(($U$6/2)^2-($U$6/2)^2*'(OLD) bottom seam length'!Z3300^2/($U$7/2)^2)</f>
        <v>#VALUE!</v>
      </c>
      <c r="AC3300" s="136">
        <f t="shared" si="519"/>
        <v>65760</v>
      </c>
      <c r="AD3300" t="e">
        <f>SQRT(($U$6/2)^2-($U$6/2)^2*'(OLD) bottom seam length'!AC3300^2/($U$7/2)^2)</f>
        <v>#VALUE!</v>
      </c>
    </row>
    <row r="3301" spans="2:30">
      <c r="B3301" s="136">
        <f t="shared" si="510"/>
        <v>65800</v>
      </c>
      <c r="C3301" t="e">
        <f>SQRT(($C$5/2)^2-($C$5/2)^2*'(OLD) bottom seam length'!B3301^2/($C$6/2)^2)</f>
        <v>#DIV/0!</v>
      </c>
      <c r="E3301" s="136">
        <f t="shared" si="511"/>
        <v>65800</v>
      </c>
      <c r="F3301" t="e">
        <f>SQRT(($C$5/2)^2-($C$5/2)^2*'(OLD) bottom seam length'!E3301^2/($C$6/2)^2)</f>
        <v>#DIV/0!</v>
      </c>
      <c r="H3301" s="136">
        <f t="shared" si="512"/>
        <v>65800</v>
      </c>
      <c r="I3301" t="e">
        <f>SQRT(($C$5/2)^2-($C$5/2)^2*'(OLD) bottom seam length'!H3301^2/($C$6/2)^2)</f>
        <v>#DIV/0!</v>
      </c>
      <c r="K3301" s="136">
        <f t="shared" si="513"/>
        <v>65800</v>
      </c>
      <c r="L3301" t="e">
        <f>SQRT(($C$5/2)^2-($C$5/2)^2*'(OLD) bottom seam length'!K3301^2/($C$6/2)^2)</f>
        <v>#DIV/0!</v>
      </c>
      <c r="O3301" s="136">
        <f t="shared" si="514"/>
        <v>65800</v>
      </c>
      <c r="P3301" t="b">
        <f t="shared" si="515"/>
        <v>0</v>
      </c>
      <c r="T3301" s="136">
        <f t="shared" si="516"/>
        <v>65780</v>
      </c>
      <c r="U3301" t="e">
        <f>SQRT(($U$6/2)^2-($U$6/2)^2*'(OLD) bottom seam length'!T3301^2/($U$7/2)^2)</f>
        <v>#VALUE!</v>
      </c>
      <c r="W3301" s="136">
        <f t="shared" si="517"/>
        <v>65780</v>
      </c>
      <c r="X3301" t="e">
        <f>SQRT(($U$6/2)^2-($U$6/2)^2*'(OLD) bottom seam length'!W3301^2/($U$7/2)^2)</f>
        <v>#VALUE!</v>
      </c>
      <c r="Z3301" s="136">
        <f t="shared" si="518"/>
        <v>65780</v>
      </c>
      <c r="AA3301" t="e">
        <f>SQRT(($U$6/2)^2-($U$6/2)^2*'(OLD) bottom seam length'!Z3301^2/($U$7/2)^2)</f>
        <v>#VALUE!</v>
      </c>
      <c r="AC3301" s="136">
        <f t="shared" si="519"/>
        <v>65780</v>
      </c>
      <c r="AD3301" t="e">
        <f>SQRT(($U$6/2)^2-($U$6/2)^2*'(OLD) bottom seam length'!AC3301^2/($U$7/2)^2)</f>
        <v>#VALUE!</v>
      </c>
    </row>
    <row r="3302" spans="2:30">
      <c r="B3302" s="136">
        <f t="shared" si="510"/>
        <v>65820</v>
      </c>
      <c r="C3302" t="e">
        <f>SQRT(($C$5/2)^2-($C$5/2)^2*'(OLD) bottom seam length'!B3302^2/($C$6/2)^2)</f>
        <v>#DIV/0!</v>
      </c>
      <c r="E3302" s="136">
        <f t="shared" si="511"/>
        <v>65820</v>
      </c>
      <c r="F3302" t="e">
        <f>SQRT(($C$5/2)^2-($C$5/2)^2*'(OLD) bottom seam length'!E3302^2/($C$6/2)^2)</f>
        <v>#DIV/0!</v>
      </c>
      <c r="H3302" s="136">
        <f t="shared" si="512"/>
        <v>65820</v>
      </c>
      <c r="I3302" t="e">
        <f>SQRT(($C$5/2)^2-($C$5/2)^2*'(OLD) bottom seam length'!H3302^2/($C$6/2)^2)</f>
        <v>#DIV/0!</v>
      </c>
      <c r="K3302" s="136">
        <f t="shared" si="513"/>
        <v>65820</v>
      </c>
      <c r="L3302" t="e">
        <f>SQRT(($C$5/2)^2-($C$5/2)^2*'(OLD) bottom seam length'!K3302^2/($C$6/2)^2)</f>
        <v>#DIV/0!</v>
      </c>
      <c r="O3302" s="136">
        <f t="shared" si="514"/>
        <v>65820</v>
      </c>
      <c r="P3302" t="b">
        <f t="shared" si="515"/>
        <v>0</v>
      </c>
      <c r="T3302" s="136">
        <f t="shared" si="516"/>
        <v>65800</v>
      </c>
      <c r="U3302" t="e">
        <f>SQRT(($U$6/2)^2-($U$6/2)^2*'(OLD) bottom seam length'!T3302^2/($U$7/2)^2)</f>
        <v>#VALUE!</v>
      </c>
      <c r="W3302" s="136">
        <f t="shared" si="517"/>
        <v>65800</v>
      </c>
      <c r="X3302" t="e">
        <f>SQRT(($U$6/2)^2-($U$6/2)^2*'(OLD) bottom seam length'!W3302^2/($U$7/2)^2)</f>
        <v>#VALUE!</v>
      </c>
      <c r="Z3302" s="136">
        <f t="shared" si="518"/>
        <v>65800</v>
      </c>
      <c r="AA3302" t="e">
        <f>SQRT(($U$6/2)^2-($U$6/2)^2*'(OLD) bottom seam length'!Z3302^2/($U$7/2)^2)</f>
        <v>#VALUE!</v>
      </c>
      <c r="AC3302" s="136">
        <f t="shared" si="519"/>
        <v>65800</v>
      </c>
      <c r="AD3302" t="e">
        <f>SQRT(($U$6/2)^2-($U$6/2)^2*'(OLD) bottom seam length'!AC3302^2/($U$7/2)^2)</f>
        <v>#VALUE!</v>
      </c>
    </row>
    <row r="3303" spans="2:30">
      <c r="B3303" s="136">
        <f t="shared" si="510"/>
        <v>65840</v>
      </c>
      <c r="C3303" t="e">
        <f>SQRT(($C$5/2)^2-($C$5/2)^2*'(OLD) bottom seam length'!B3303^2/($C$6/2)^2)</f>
        <v>#DIV/0!</v>
      </c>
      <c r="E3303" s="136">
        <f t="shared" si="511"/>
        <v>65840</v>
      </c>
      <c r="F3303" t="e">
        <f>SQRT(($C$5/2)^2-($C$5/2)^2*'(OLD) bottom seam length'!E3303^2/($C$6/2)^2)</f>
        <v>#DIV/0!</v>
      </c>
      <c r="H3303" s="136">
        <f t="shared" si="512"/>
        <v>65840</v>
      </c>
      <c r="I3303" t="e">
        <f>SQRT(($C$5/2)^2-($C$5/2)^2*'(OLD) bottom seam length'!H3303^2/($C$6/2)^2)</f>
        <v>#DIV/0!</v>
      </c>
      <c r="K3303" s="136">
        <f t="shared" si="513"/>
        <v>65840</v>
      </c>
      <c r="L3303" t="e">
        <f>SQRT(($C$5/2)^2-($C$5/2)^2*'(OLD) bottom seam length'!K3303^2/($C$6/2)^2)</f>
        <v>#DIV/0!</v>
      </c>
      <c r="O3303" s="136">
        <f t="shared" si="514"/>
        <v>65840</v>
      </c>
      <c r="P3303" t="b">
        <f t="shared" si="515"/>
        <v>0</v>
      </c>
      <c r="T3303" s="136">
        <f t="shared" si="516"/>
        <v>65820</v>
      </c>
      <c r="U3303" t="e">
        <f>SQRT(($U$6/2)^2-($U$6/2)^2*'(OLD) bottom seam length'!T3303^2/($U$7/2)^2)</f>
        <v>#VALUE!</v>
      </c>
      <c r="W3303" s="136">
        <f t="shared" si="517"/>
        <v>65820</v>
      </c>
      <c r="X3303" t="e">
        <f>SQRT(($U$6/2)^2-($U$6/2)^2*'(OLD) bottom seam length'!W3303^2/($U$7/2)^2)</f>
        <v>#VALUE!</v>
      </c>
      <c r="Z3303" s="136">
        <f t="shared" si="518"/>
        <v>65820</v>
      </c>
      <c r="AA3303" t="e">
        <f>SQRT(($U$6/2)^2-($U$6/2)^2*'(OLD) bottom seam length'!Z3303^2/($U$7/2)^2)</f>
        <v>#VALUE!</v>
      </c>
      <c r="AC3303" s="136">
        <f t="shared" si="519"/>
        <v>65820</v>
      </c>
      <c r="AD3303" t="e">
        <f>SQRT(($U$6/2)^2-($U$6/2)^2*'(OLD) bottom seam length'!AC3303^2/($U$7/2)^2)</f>
        <v>#VALUE!</v>
      </c>
    </row>
    <row r="3304" spans="2:30">
      <c r="B3304" s="136">
        <f t="shared" si="510"/>
        <v>65860</v>
      </c>
      <c r="C3304" t="e">
        <f>SQRT(($C$5/2)^2-($C$5/2)^2*'(OLD) bottom seam length'!B3304^2/($C$6/2)^2)</f>
        <v>#DIV/0!</v>
      </c>
      <c r="E3304" s="136">
        <f t="shared" si="511"/>
        <v>65860</v>
      </c>
      <c r="F3304" t="e">
        <f>SQRT(($C$5/2)^2-($C$5/2)^2*'(OLD) bottom seam length'!E3304^2/($C$6/2)^2)</f>
        <v>#DIV/0!</v>
      </c>
      <c r="H3304" s="136">
        <f t="shared" si="512"/>
        <v>65860</v>
      </c>
      <c r="I3304" t="e">
        <f>SQRT(($C$5/2)^2-($C$5/2)^2*'(OLD) bottom seam length'!H3304^2/($C$6/2)^2)</f>
        <v>#DIV/0!</v>
      </c>
      <c r="K3304" s="136">
        <f t="shared" si="513"/>
        <v>65860</v>
      </c>
      <c r="L3304" t="e">
        <f>SQRT(($C$5/2)^2-($C$5/2)^2*'(OLD) bottom seam length'!K3304^2/($C$6/2)^2)</f>
        <v>#DIV/0!</v>
      </c>
      <c r="O3304" s="136">
        <f t="shared" si="514"/>
        <v>65860</v>
      </c>
      <c r="P3304" t="b">
        <f t="shared" si="515"/>
        <v>0</v>
      </c>
      <c r="T3304" s="136">
        <f t="shared" si="516"/>
        <v>65840</v>
      </c>
      <c r="U3304" t="e">
        <f>SQRT(($U$6/2)^2-($U$6/2)^2*'(OLD) bottom seam length'!T3304^2/($U$7/2)^2)</f>
        <v>#VALUE!</v>
      </c>
      <c r="W3304" s="136">
        <f t="shared" si="517"/>
        <v>65840</v>
      </c>
      <c r="X3304" t="e">
        <f>SQRT(($U$6/2)^2-($U$6/2)^2*'(OLD) bottom seam length'!W3304^2/($U$7/2)^2)</f>
        <v>#VALUE!</v>
      </c>
      <c r="Z3304" s="136">
        <f t="shared" si="518"/>
        <v>65840</v>
      </c>
      <c r="AA3304" t="e">
        <f>SQRT(($U$6/2)^2-($U$6/2)^2*'(OLD) bottom seam length'!Z3304^2/($U$7/2)^2)</f>
        <v>#VALUE!</v>
      </c>
      <c r="AC3304" s="136">
        <f t="shared" si="519"/>
        <v>65840</v>
      </c>
      <c r="AD3304" t="e">
        <f>SQRT(($U$6/2)^2-($U$6/2)^2*'(OLD) bottom seam length'!AC3304^2/($U$7/2)^2)</f>
        <v>#VALUE!</v>
      </c>
    </row>
    <row r="3305" spans="2:30">
      <c r="B3305" s="136">
        <f t="shared" si="510"/>
        <v>65880</v>
      </c>
      <c r="C3305" t="e">
        <f>SQRT(($C$5/2)^2-($C$5/2)^2*'(OLD) bottom seam length'!B3305^2/($C$6/2)^2)</f>
        <v>#DIV/0!</v>
      </c>
      <c r="E3305" s="136">
        <f t="shared" si="511"/>
        <v>65880</v>
      </c>
      <c r="F3305" t="e">
        <f>SQRT(($C$5/2)^2-($C$5/2)^2*'(OLD) bottom seam length'!E3305^2/($C$6/2)^2)</f>
        <v>#DIV/0!</v>
      </c>
      <c r="H3305" s="136">
        <f t="shared" si="512"/>
        <v>65880</v>
      </c>
      <c r="I3305" t="e">
        <f>SQRT(($C$5/2)^2-($C$5/2)^2*'(OLD) bottom seam length'!H3305^2/($C$6/2)^2)</f>
        <v>#DIV/0!</v>
      </c>
      <c r="K3305" s="136">
        <f t="shared" si="513"/>
        <v>65880</v>
      </c>
      <c r="L3305" t="e">
        <f>SQRT(($C$5/2)^2-($C$5/2)^2*'(OLD) bottom seam length'!K3305^2/($C$6/2)^2)</f>
        <v>#DIV/0!</v>
      </c>
      <c r="O3305" s="136">
        <f t="shared" si="514"/>
        <v>65880</v>
      </c>
      <c r="P3305" t="b">
        <f t="shared" si="515"/>
        <v>0</v>
      </c>
      <c r="T3305" s="136">
        <f t="shared" si="516"/>
        <v>65860</v>
      </c>
      <c r="U3305" t="e">
        <f>SQRT(($U$6/2)^2-($U$6/2)^2*'(OLD) bottom seam length'!T3305^2/($U$7/2)^2)</f>
        <v>#VALUE!</v>
      </c>
      <c r="W3305" s="136">
        <f t="shared" si="517"/>
        <v>65860</v>
      </c>
      <c r="X3305" t="e">
        <f>SQRT(($U$6/2)^2-($U$6/2)^2*'(OLD) bottom seam length'!W3305^2/($U$7/2)^2)</f>
        <v>#VALUE!</v>
      </c>
      <c r="Z3305" s="136">
        <f t="shared" si="518"/>
        <v>65860</v>
      </c>
      <c r="AA3305" t="e">
        <f>SQRT(($U$6/2)^2-($U$6/2)^2*'(OLD) bottom seam length'!Z3305^2/($U$7/2)^2)</f>
        <v>#VALUE!</v>
      </c>
      <c r="AC3305" s="136">
        <f t="shared" si="519"/>
        <v>65860</v>
      </c>
      <c r="AD3305" t="e">
        <f>SQRT(($U$6/2)^2-($U$6/2)^2*'(OLD) bottom seam length'!AC3305^2/($U$7/2)^2)</f>
        <v>#VALUE!</v>
      </c>
    </row>
    <row r="3306" spans="2:30">
      <c r="B3306" s="136">
        <f t="shared" si="510"/>
        <v>65900</v>
      </c>
      <c r="C3306" t="e">
        <f>SQRT(($C$5/2)^2-($C$5/2)^2*'(OLD) bottom seam length'!B3306^2/($C$6/2)^2)</f>
        <v>#DIV/0!</v>
      </c>
      <c r="E3306" s="136">
        <f t="shared" si="511"/>
        <v>65900</v>
      </c>
      <c r="F3306" t="e">
        <f>SQRT(($C$5/2)^2-($C$5/2)^2*'(OLD) bottom seam length'!E3306^2/($C$6/2)^2)</f>
        <v>#DIV/0!</v>
      </c>
      <c r="H3306" s="136">
        <f t="shared" si="512"/>
        <v>65900</v>
      </c>
      <c r="I3306" t="e">
        <f>SQRT(($C$5/2)^2-($C$5/2)^2*'(OLD) bottom seam length'!H3306^2/($C$6/2)^2)</f>
        <v>#DIV/0!</v>
      </c>
      <c r="K3306" s="136">
        <f t="shared" si="513"/>
        <v>65900</v>
      </c>
      <c r="L3306" t="e">
        <f>SQRT(($C$5/2)^2-($C$5/2)^2*'(OLD) bottom seam length'!K3306^2/($C$6/2)^2)</f>
        <v>#DIV/0!</v>
      </c>
      <c r="O3306" s="136">
        <f t="shared" si="514"/>
        <v>65900</v>
      </c>
      <c r="P3306" t="b">
        <f t="shared" si="515"/>
        <v>0</v>
      </c>
      <c r="T3306" s="136">
        <f t="shared" si="516"/>
        <v>65880</v>
      </c>
      <c r="U3306" t="e">
        <f>SQRT(($U$6/2)^2-($U$6/2)^2*'(OLD) bottom seam length'!T3306^2/($U$7/2)^2)</f>
        <v>#VALUE!</v>
      </c>
      <c r="W3306" s="136">
        <f t="shared" si="517"/>
        <v>65880</v>
      </c>
      <c r="X3306" t="e">
        <f>SQRT(($U$6/2)^2-($U$6/2)^2*'(OLD) bottom seam length'!W3306^2/($U$7/2)^2)</f>
        <v>#VALUE!</v>
      </c>
      <c r="Z3306" s="136">
        <f t="shared" si="518"/>
        <v>65880</v>
      </c>
      <c r="AA3306" t="e">
        <f>SQRT(($U$6/2)^2-($U$6/2)^2*'(OLD) bottom seam length'!Z3306^2/($U$7/2)^2)</f>
        <v>#VALUE!</v>
      </c>
      <c r="AC3306" s="136">
        <f t="shared" si="519"/>
        <v>65880</v>
      </c>
      <c r="AD3306" t="e">
        <f>SQRT(($U$6/2)^2-($U$6/2)^2*'(OLD) bottom seam length'!AC3306^2/($U$7/2)^2)</f>
        <v>#VALUE!</v>
      </c>
    </row>
    <row r="3307" spans="2:30">
      <c r="B3307" s="136">
        <f t="shared" si="510"/>
        <v>65920</v>
      </c>
      <c r="C3307" t="e">
        <f>SQRT(($C$5/2)^2-($C$5/2)^2*'(OLD) bottom seam length'!B3307^2/($C$6/2)^2)</f>
        <v>#DIV/0!</v>
      </c>
      <c r="E3307" s="136">
        <f t="shared" si="511"/>
        <v>65920</v>
      </c>
      <c r="F3307" t="e">
        <f>SQRT(($C$5/2)^2-($C$5/2)^2*'(OLD) bottom seam length'!E3307^2/($C$6/2)^2)</f>
        <v>#DIV/0!</v>
      </c>
      <c r="H3307" s="136">
        <f t="shared" si="512"/>
        <v>65920</v>
      </c>
      <c r="I3307" t="e">
        <f>SQRT(($C$5/2)^2-($C$5/2)^2*'(OLD) bottom seam length'!H3307^2/($C$6/2)^2)</f>
        <v>#DIV/0!</v>
      </c>
      <c r="K3307" s="136">
        <f t="shared" si="513"/>
        <v>65920</v>
      </c>
      <c r="L3307" t="e">
        <f>SQRT(($C$5/2)^2-($C$5/2)^2*'(OLD) bottom seam length'!K3307^2/($C$6/2)^2)</f>
        <v>#DIV/0!</v>
      </c>
      <c r="O3307" s="136">
        <f t="shared" si="514"/>
        <v>65920</v>
      </c>
      <c r="P3307" t="b">
        <f t="shared" si="515"/>
        <v>0</v>
      </c>
      <c r="T3307" s="136">
        <f t="shared" si="516"/>
        <v>65900</v>
      </c>
      <c r="U3307" t="e">
        <f>SQRT(($U$6/2)^2-($U$6/2)^2*'(OLD) bottom seam length'!T3307^2/($U$7/2)^2)</f>
        <v>#VALUE!</v>
      </c>
      <c r="W3307" s="136">
        <f t="shared" si="517"/>
        <v>65900</v>
      </c>
      <c r="X3307" t="e">
        <f>SQRT(($U$6/2)^2-($U$6/2)^2*'(OLD) bottom seam length'!W3307^2/($U$7/2)^2)</f>
        <v>#VALUE!</v>
      </c>
      <c r="Z3307" s="136">
        <f t="shared" si="518"/>
        <v>65900</v>
      </c>
      <c r="AA3307" t="e">
        <f>SQRT(($U$6/2)^2-($U$6/2)^2*'(OLD) bottom seam length'!Z3307^2/($U$7/2)^2)</f>
        <v>#VALUE!</v>
      </c>
      <c r="AC3307" s="136">
        <f t="shared" si="519"/>
        <v>65900</v>
      </c>
      <c r="AD3307" t="e">
        <f>SQRT(($U$6/2)^2-($U$6/2)^2*'(OLD) bottom seam length'!AC3307^2/($U$7/2)^2)</f>
        <v>#VALUE!</v>
      </c>
    </row>
    <row r="3308" spans="2:30">
      <c r="B3308" s="136">
        <f t="shared" si="510"/>
        <v>65940</v>
      </c>
      <c r="C3308" t="e">
        <f>SQRT(($C$5/2)^2-($C$5/2)^2*'(OLD) bottom seam length'!B3308^2/($C$6/2)^2)</f>
        <v>#DIV/0!</v>
      </c>
      <c r="E3308" s="136">
        <f t="shared" si="511"/>
        <v>65940</v>
      </c>
      <c r="F3308" t="e">
        <f>SQRT(($C$5/2)^2-($C$5/2)^2*'(OLD) bottom seam length'!E3308^2/($C$6/2)^2)</f>
        <v>#DIV/0!</v>
      </c>
      <c r="H3308" s="136">
        <f t="shared" si="512"/>
        <v>65940</v>
      </c>
      <c r="I3308" t="e">
        <f>SQRT(($C$5/2)^2-($C$5/2)^2*'(OLD) bottom seam length'!H3308^2/($C$6/2)^2)</f>
        <v>#DIV/0!</v>
      </c>
      <c r="K3308" s="136">
        <f t="shared" si="513"/>
        <v>65940</v>
      </c>
      <c r="L3308" t="e">
        <f>SQRT(($C$5/2)^2-($C$5/2)^2*'(OLD) bottom seam length'!K3308^2/($C$6/2)^2)</f>
        <v>#DIV/0!</v>
      </c>
      <c r="O3308" s="136">
        <f t="shared" si="514"/>
        <v>65940</v>
      </c>
      <c r="P3308" t="b">
        <f t="shared" si="515"/>
        <v>0</v>
      </c>
      <c r="T3308" s="136">
        <f t="shared" si="516"/>
        <v>65920</v>
      </c>
      <c r="U3308" t="e">
        <f>SQRT(($U$6/2)^2-($U$6/2)^2*'(OLD) bottom seam length'!T3308^2/($U$7/2)^2)</f>
        <v>#VALUE!</v>
      </c>
      <c r="W3308" s="136">
        <f t="shared" si="517"/>
        <v>65920</v>
      </c>
      <c r="X3308" t="e">
        <f>SQRT(($U$6/2)^2-($U$6/2)^2*'(OLD) bottom seam length'!W3308^2/($U$7/2)^2)</f>
        <v>#VALUE!</v>
      </c>
      <c r="Z3308" s="136">
        <f t="shared" si="518"/>
        <v>65920</v>
      </c>
      <c r="AA3308" t="e">
        <f>SQRT(($U$6/2)^2-($U$6/2)^2*'(OLD) bottom seam length'!Z3308^2/($U$7/2)^2)</f>
        <v>#VALUE!</v>
      </c>
      <c r="AC3308" s="136">
        <f t="shared" si="519"/>
        <v>65920</v>
      </c>
      <c r="AD3308" t="e">
        <f>SQRT(($U$6/2)^2-($U$6/2)^2*'(OLD) bottom seam length'!AC3308^2/($U$7/2)^2)</f>
        <v>#VALUE!</v>
      </c>
    </row>
    <row r="3309" spans="2:30">
      <c r="B3309" s="136">
        <f t="shared" si="510"/>
        <v>65960</v>
      </c>
      <c r="C3309" t="e">
        <f>SQRT(($C$5/2)^2-($C$5/2)^2*'(OLD) bottom seam length'!B3309^2/($C$6/2)^2)</f>
        <v>#DIV/0!</v>
      </c>
      <c r="E3309" s="136">
        <f t="shared" si="511"/>
        <v>65960</v>
      </c>
      <c r="F3309" t="e">
        <f>SQRT(($C$5/2)^2-($C$5/2)^2*'(OLD) bottom seam length'!E3309^2/($C$6/2)^2)</f>
        <v>#DIV/0!</v>
      </c>
      <c r="H3309" s="136">
        <f t="shared" si="512"/>
        <v>65960</v>
      </c>
      <c r="I3309" t="e">
        <f>SQRT(($C$5/2)^2-($C$5/2)^2*'(OLD) bottom seam length'!H3309^2/($C$6/2)^2)</f>
        <v>#DIV/0!</v>
      </c>
      <c r="K3309" s="136">
        <f t="shared" si="513"/>
        <v>65960</v>
      </c>
      <c r="L3309" t="e">
        <f>SQRT(($C$5/2)^2-($C$5/2)^2*'(OLD) bottom seam length'!K3309^2/($C$6/2)^2)</f>
        <v>#DIV/0!</v>
      </c>
      <c r="O3309" s="136">
        <f t="shared" si="514"/>
        <v>65960</v>
      </c>
      <c r="P3309" t="b">
        <f t="shared" si="515"/>
        <v>0</v>
      </c>
      <c r="T3309" s="136">
        <f t="shared" si="516"/>
        <v>65940</v>
      </c>
      <c r="U3309" t="e">
        <f>SQRT(($U$6/2)^2-($U$6/2)^2*'(OLD) bottom seam length'!T3309^2/($U$7/2)^2)</f>
        <v>#VALUE!</v>
      </c>
      <c r="W3309" s="136">
        <f t="shared" si="517"/>
        <v>65940</v>
      </c>
      <c r="X3309" t="e">
        <f>SQRT(($U$6/2)^2-($U$6/2)^2*'(OLD) bottom seam length'!W3309^2/($U$7/2)^2)</f>
        <v>#VALUE!</v>
      </c>
      <c r="Z3309" s="136">
        <f t="shared" si="518"/>
        <v>65940</v>
      </c>
      <c r="AA3309" t="e">
        <f>SQRT(($U$6/2)^2-($U$6/2)^2*'(OLD) bottom seam length'!Z3309^2/($U$7/2)^2)</f>
        <v>#VALUE!</v>
      </c>
      <c r="AC3309" s="136">
        <f t="shared" si="519"/>
        <v>65940</v>
      </c>
      <c r="AD3309" t="e">
        <f>SQRT(($U$6/2)^2-($U$6/2)^2*'(OLD) bottom seam length'!AC3309^2/($U$7/2)^2)</f>
        <v>#VALUE!</v>
      </c>
    </row>
    <row r="3310" spans="2:30">
      <c r="B3310" s="136">
        <f t="shared" si="510"/>
        <v>65980</v>
      </c>
      <c r="C3310" t="e">
        <f>SQRT(($C$5/2)^2-($C$5/2)^2*'(OLD) bottom seam length'!B3310^2/($C$6/2)^2)</f>
        <v>#DIV/0!</v>
      </c>
      <c r="E3310" s="136">
        <f t="shared" si="511"/>
        <v>65980</v>
      </c>
      <c r="F3310" t="e">
        <f>SQRT(($C$5/2)^2-($C$5/2)^2*'(OLD) bottom seam length'!E3310^2/($C$6/2)^2)</f>
        <v>#DIV/0!</v>
      </c>
      <c r="H3310" s="136">
        <f t="shared" si="512"/>
        <v>65980</v>
      </c>
      <c r="I3310" t="e">
        <f>SQRT(($C$5/2)^2-($C$5/2)^2*'(OLD) bottom seam length'!H3310^2/($C$6/2)^2)</f>
        <v>#DIV/0!</v>
      </c>
      <c r="K3310" s="136">
        <f t="shared" si="513"/>
        <v>65980</v>
      </c>
      <c r="L3310" t="e">
        <f>SQRT(($C$5/2)^2-($C$5/2)^2*'(OLD) bottom seam length'!K3310^2/($C$6/2)^2)</f>
        <v>#DIV/0!</v>
      </c>
      <c r="O3310" s="136">
        <f t="shared" si="514"/>
        <v>65980</v>
      </c>
      <c r="P3310" t="b">
        <f t="shared" si="515"/>
        <v>0</v>
      </c>
      <c r="T3310" s="136">
        <f t="shared" si="516"/>
        <v>65960</v>
      </c>
      <c r="U3310" t="e">
        <f>SQRT(($U$6/2)^2-($U$6/2)^2*'(OLD) bottom seam length'!T3310^2/($U$7/2)^2)</f>
        <v>#VALUE!</v>
      </c>
      <c r="W3310" s="136">
        <f t="shared" si="517"/>
        <v>65960</v>
      </c>
      <c r="X3310" t="e">
        <f>SQRT(($U$6/2)^2-($U$6/2)^2*'(OLD) bottom seam length'!W3310^2/($U$7/2)^2)</f>
        <v>#VALUE!</v>
      </c>
      <c r="Z3310" s="136">
        <f t="shared" si="518"/>
        <v>65960</v>
      </c>
      <c r="AA3310" t="e">
        <f>SQRT(($U$6/2)^2-($U$6/2)^2*'(OLD) bottom seam length'!Z3310^2/($U$7/2)^2)</f>
        <v>#VALUE!</v>
      </c>
      <c r="AC3310" s="136">
        <f t="shared" si="519"/>
        <v>65960</v>
      </c>
      <c r="AD3310" t="e">
        <f>SQRT(($U$6/2)^2-($U$6/2)^2*'(OLD) bottom seam length'!AC3310^2/($U$7/2)^2)</f>
        <v>#VALUE!</v>
      </c>
    </row>
    <row r="3311" spans="2:30">
      <c r="B3311" s="136">
        <f t="shared" si="510"/>
        <v>66000</v>
      </c>
      <c r="C3311" t="e">
        <f>SQRT(($C$5/2)^2-($C$5/2)^2*'(OLD) bottom seam length'!B3311^2/($C$6/2)^2)</f>
        <v>#DIV/0!</v>
      </c>
      <c r="E3311" s="136">
        <f t="shared" si="511"/>
        <v>66000</v>
      </c>
      <c r="F3311" t="e">
        <f>SQRT(($C$5/2)^2-($C$5/2)^2*'(OLD) bottom seam length'!E3311^2/($C$6/2)^2)</f>
        <v>#DIV/0!</v>
      </c>
      <c r="H3311" s="136">
        <f t="shared" si="512"/>
        <v>66000</v>
      </c>
      <c r="I3311" t="e">
        <f>SQRT(($C$5/2)^2-($C$5/2)^2*'(OLD) bottom seam length'!H3311^2/($C$6/2)^2)</f>
        <v>#DIV/0!</v>
      </c>
      <c r="K3311" s="136">
        <f t="shared" si="513"/>
        <v>66000</v>
      </c>
      <c r="L3311" t="e">
        <f>SQRT(($C$5/2)^2-($C$5/2)^2*'(OLD) bottom seam length'!K3311^2/($C$6/2)^2)</f>
        <v>#DIV/0!</v>
      </c>
      <c r="O3311" s="136">
        <f t="shared" si="514"/>
        <v>66000</v>
      </c>
      <c r="P3311" t="b">
        <f t="shared" si="515"/>
        <v>0</v>
      </c>
      <c r="T3311" s="136">
        <f t="shared" si="516"/>
        <v>65980</v>
      </c>
      <c r="U3311" t="e">
        <f>SQRT(($U$6/2)^2-($U$6/2)^2*'(OLD) bottom seam length'!T3311^2/($U$7/2)^2)</f>
        <v>#VALUE!</v>
      </c>
      <c r="W3311" s="136">
        <f t="shared" si="517"/>
        <v>65980</v>
      </c>
      <c r="X3311" t="e">
        <f>SQRT(($U$6/2)^2-($U$6/2)^2*'(OLD) bottom seam length'!W3311^2/($U$7/2)^2)</f>
        <v>#VALUE!</v>
      </c>
      <c r="Z3311" s="136">
        <f t="shared" si="518"/>
        <v>65980</v>
      </c>
      <c r="AA3311" t="e">
        <f>SQRT(($U$6/2)^2-($U$6/2)^2*'(OLD) bottom seam length'!Z3311^2/($U$7/2)^2)</f>
        <v>#VALUE!</v>
      </c>
      <c r="AC3311" s="136">
        <f t="shared" si="519"/>
        <v>65980</v>
      </c>
      <c r="AD3311" t="e">
        <f>SQRT(($U$6/2)^2-($U$6/2)^2*'(OLD) bottom seam length'!AC3311^2/($U$7/2)^2)</f>
        <v>#VALUE!</v>
      </c>
    </row>
    <row r="3312" spans="2:30">
      <c r="B3312" s="136">
        <f t="shared" si="510"/>
        <v>66020</v>
      </c>
      <c r="C3312" t="e">
        <f>SQRT(($C$5/2)^2-($C$5/2)^2*'(OLD) bottom seam length'!B3312^2/($C$6/2)^2)</f>
        <v>#DIV/0!</v>
      </c>
      <c r="E3312" s="136">
        <f t="shared" si="511"/>
        <v>66020</v>
      </c>
      <c r="F3312" t="e">
        <f>SQRT(($C$5/2)^2-($C$5/2)^2*'(OLD) bottom seam length'!E3312^2/($C$6/2)^2)</f>
        <v>#DIV/0!</v>
      </c>
      <c r="H3312" s="136">
        <f t="shared" si="512"/>
        <v>66020</v>
      </c>
      <c r="I3312" t="e">
        <f>SQRT(($C$5/2)^2-($C$5/2)^2*'(OLD) bottom seam length'!H3312^2/($C$6/2)^2)</f>
        <v>#DIV/0!</v>
      </c>
      <c r="K3312" s="136">
        <f t="shared" si="513"/>
        <v>66020</v>
      </c>
      <c r="L3312" t="e">
        <f>SQRT(($C$5/2)^2-($C$5/2)^2*'(OLD) bottom seam length'!K3312^2/($C$6/2)^2)</f>
        <v>#DIV/0!</v>
      </c>
      <c r="O3312" s="136">
        <f t="shared" si="514"/>
        <v>66020</v>
      </c>
      <c r="P3312" t="b">
        <f t="shared" si="515"/>
        <v>0</v>
      </c>
      <c r="T3312" s="136">
        <f t="shared" si="516"/>
        <v>66000</v>
      </c>
      <c r="U3312" t="e">
        <f>SQRT(($U$6/2)^2-($U$6/2)^2*'(OLD) bottom seam length'!T3312^2/($U$7/2)^2)</f>
        <v>#VALUE!</v>
      </c>
      <c r="W3312" s="136">
        <f t="shared" si="517"/>
        <v>66000</v>
      </c>
      <c r="X3312" t="e">
        <f>SQRT(($U$6/2)^2-($U$6/2)^2*'(OLD) bottom seam length'!W3312^2/($U$7/2)^2)</f>
        <v>#VALUE!</v>
      </c>
      <c r="Z3312" s="136">
        <f t="shared" si="518"/>
        <v>66000</v>
      </c>
      <c r="AA3312" t="e">
        <f>SQRT(($U$6/2)^2-($U$6/2)^2*'(OLD) bottom seam length'!Z3312^2/($U$7/2)^2)</f>
        <v>#VALUE!</v>
      </c>
      <c r="AC3312" s="136">
        <f t="shared" si="519"/>
        <v>66000</v>
      </c>
      <c r="AD3312" t="e">
        <f>SQRT(($U$6/2)^2-($U$6/2)^2*'(OLD) bottom seam length'!AC3312^2/($U$7/2)^2)</f>
        <v>#VALUE!</v>
      </c>
    </row>
    <row r="3313" spans="2:30">
      <c r="B3313" s="136">
        <f t="shared" si="510"/>
        <v>66040</v>
      </c>
      <c r="C3313" t="e">
        <f>SQRT(($C$5/2)^2-($C$5/2)^2*'(OLD) bottom seam length'!B3313^2/($C$6/2)^2)</f>
        <v>#DIV/0!</v>
      </c>
      <c r="E3313" s="136">
        <f t="shared" si="511"/>
        <v>66040</v>
      </c>
      <c r="F3313" t="e">
        <f>SQRT(($C$5/2)^2-($C$5/2)^2*'(OLD) bottom seam length'!E3313^2/($C$6/2)^2)</f>
        <v>#DIV/0!</v>
      </c>
      <c r="H3313" s="136">
        <f t="shared" si="512"/>
        <v>66040</v>
      </c>
      <c r="I3313" t="e">
        <f>SQRT(($C$5/2)^2-($C$5/2)^2*'(OLD) bottom seam length'!H3313^2/($C$6/2)^2)</f>
        <v>#DIV/0!</v>
      </c>
      <c r="K3313" s="136">
        <f t="shared" si="513"/>
        <v>66040</v>
      </c>
      <c r="L3313" t="e">
        <f>SQRT(($C$5/2)^2-($C$5/2)^2*'(OLD) bottom seam length'!K3313^2/($C$6/2)^2)</f>
        <v>#DIV/0!</v>
      </c>
      <c r="O3313" s="136">
        <f t="shared" si="514"/>
        <v>66040</v>
      </c>
      <c r="P3313" t="b">
        <f t="shared" si="515"/>
        <v>0</v>
      </c>
      <c r="T3313" s="136">
        <f t="shared" si="516"/>
        <v>66020</v>
      </c>
      <c r="U3313" t="e">
        <f>SQRT(($U$6/2)^2-($U$6/2)^2*'(OLD) bottom seam length'!T3313^2/($U$7/2)^2)</f>
        <v>#VALUE!</v>
      </c>
      <c r="W3313" s="136">
        <f t="shared" si="517"/>
        <v>66020</v>
      </c>
      <c r="X3313" t="e">
        <f>SQRT(($U$6/2)^2-($U$6/2)^2*'(OLD) bottom seam length'!W3313^2/($U$7/2)^2)</f>
        <v>#VALUE!</v>
      </c>
      <c r="Z3313" s="136">
        <f t="shared" si="518"/>
        <v>66020</v>
      </c>
      <c r="AA3313" t="e">
        <f>SQRT(($U$6/2)^2-($U$6/2)^2*'(OLD) bottom seam length'!Z3313^2/($U$7/2)^2)</f>
        <v>#VALUE!</v>
      </c>
      <c r="AC3313" s="136">
        <f t="shared" si="519"/>
        <v>66020</v>
      </c>
      <c r="AD3313" t="e">
        <f>SQRT(($U$6/2)^2-($U$6/2)^2*'(OLD) bottom seam length'!AC3313^2/($U$7/2)^2)</f>
        <v>#VALUE!</v>
      </c>
    </row>
    <row r="3314" spans="2:30">
      <c r="B3314" s="136">
        <f t="shared" si="510"/>
        <v>66060</v>
      </c>
      <c r="C3314" t="e">
        <f>SQRT(($C$5/2)^2-($C$5/2)^2*'(OLD) bottom seam length'!B3314^2/($C$6/2)^2)</f>
        <v>#DIV/0!</v>
      </c>
      <c r="E3314" s="136">
        <f t="shared" si="511"/>
        <v>66060</v>
      </c>
      <c r="F3314" t="e">
        <f>SQRT(($C$5/2)^2-($C$5/2)^2*'(OLD) bottom seam length'!E3314^2/($C$6/2)^2)</f>
        <v>#DIV/0!</v>
      </c>
      <c r="H3314" s="136">
        <f t="shared" si="512"/>
        <v>66060</v>
      </c>
      <c r="I3314" t="e">
        <f>SQRT(($C$5/2)^2-($C$5/2)^2*'(OLD) bottom seam length'!H3314^2/($C$6/2)^2)</f>
        <v>#DIV/0!</v>
      </c>
      <c r="K3314" s="136">
        <f t="shared" si="513"/>
        <v>66060</v>
      </c>
      <c r="L3314" t="e">
        <f>SQRT(($C$5/2)^2-($C$5/2)^2*'(OLD) bottom seam length'!K3314^2/($C$6/2)^2)</f>
        <v>#DIV/0!</v>
      </c>
      <c r="O3314" s="136">
        <f t="shared" si="514"/>
        <v>66060</v>
      </c>
      <c r="P3314" t="b">
        <f t="shared" si="515"/>
        <v>0</v>
      </c>
      <c r="T3314" s="136">
        <f t="shared" si="516"/>
        <v>66040</v>
      </c>
      <c r="U3314" t="e">
        <f>SQRT(($U$6/2)^2-($U$6/2)^2*'(OLD) bottom seam length'!T3314^2/($U$7/2)^2)</f>
        <v>#VALUE!</v>
      </c>
      <c r="W3314" s="136">
        <f t="shared" si="517"/>
        <v>66040</v>
      </c>
      <c r="X3314" t="e">
        <f>SQRT(($U$6/2)^2-($U$6/2)^2*'(OLD) bottom seam length'!W3314^2/($U$7/2)^2)</f>
        <v>#VALUE!</v>
      </c>
      <c r="Z3314" s="136">
        <f t="shared" si="518"/>
        <v>66040</v>
      </c>
      <c r="AA3314" t="e">
        <f>SQRT(($U$6/2)^2-($U$6/2)^2*'(OLD) bottom seam length'!Z3314^2/($U$7/2)^2)</f>
        <v>#VALUE!</v>
      </c>
      <c r="AC3314" s="136">
        <f t="shared" si="519"/>
        <v>66040</v>
      </c>
      <c r="AD3314" t="e">
        <f>SQRT(($U$6/2)^2-($U$6/2)^2*'(OLD) bottom seam length'!AC3314^2/($U$7/2)^2)</f>
        <v>#VALUE!</v>
      </c>
    </row>
    <row r="3315" spans="2:30">
      <c r="B3315" s="136">
        <f t="shared" si="510"/>
        <v>66080</v>
      </c>
      <c r="C3315" t="e">
        <f>SQRT(($C$5/2)^2-($C$5/2)^2*'(OLD) bottom seam length'!B3315^2/($C$6/2)^2)</f>
        <v>#DIV/0!</v>
      </c>
      <c r="E3315" s="136">
        <f t="shared" si="511"/>
        <v>66080</v>
      </c>
      <c r="F3315" t="e">
        <f>SQRT(($C$5/2)^2-($C$5/2)^2*'(OLD) bottom seam length'!E3315^2/($C$6/2)^2)</f>
        <v>#DIV/0!</v>
      </c>
      <c r="H3315" s="136">
        <f t="shared" si="512"/>
        <v>66080</v>
      </c>
      <c r="I3315" t="e">
        <f>SQRT(($C$5/2)^2-($C$5/2)^2*'(OLD) bottom seam length'!H3315^2/($C$6/2)^2)</f>
        <v>#DIV/0!</v>
      </c>
      <c r="K3315" s="136">
        <f t="shared" si="513"/>
        <v>66080</v>
      </c>
      <c r="L3315" t="e">
        <f>SQRT(($C$5/2)^2-($C$5/2)^2*'(OLD) bottom seam length'!K3315^2/($C$6/2)^2)</f>
        <v>#DIV/0!</v>
      </c>
      <c r="O3315" s="136">
        <f t="shared" si="514"/>
        <v>66080</v>
      </c>
      <c r="P3315" t="b">
        <f t="shared" si="515"/>
        <v>0</v>
      </c>
      <c r="T3315" s="136">
        <f t="shared" si="516"/>
        <v>66060</v>
      </c>
      <c r="U3315" t="e">
        <f>SQRT(($U$6/2)^2-($U$6/2)^2*'(OLD) bottom seam length'!T3315^2/($U$7/2)^2)</f>
        <v>#VALUE!</v>
      </c>
      <c r="W3315" s="136">
        <f t="shared" si="517"/>
        <v>66060</v>
      </c>
      <c r="X3315" t="e">
        <f>SQRT(($U$6/2)^2-($U$6/2)^2*'(OLD) bottom seam length'!W3315^2/($U$7/2)^2)</f>
        <v>#VALUE!</v>
      </c>
      <c r="Z3315" s="136">
        <f t="shared" si="518"/>
        <v>66060</v>
      </c>
      <c r="AA3315" t="e">
        <f>SQRT(($U$6/2)^2-($U$6/2)^2*'(OLD) bottom seam length'!Z3315^2/($U$7/2)^2)</f>
        <v>#VALUE!</v>
      </c>
      <c r="AC3315" s="136">
        <f t="shared" si="519"/>
        <v>66060</v>
      </c>
      <c r="AD3315" t="e">
        <f>SQRT(($U$6/2)^2-($U$6/2)^2*'(OLD) bottom seam length'!AC3315^2/($U$7/2)^2)</f>
        <v>#VALUE!</v>
      </c>
    </row>
    <row r="3316" spans="2:30">
      <c r="B3316" s="136">
        <f t="shared" si="510"/>
        <v>66100</v>
      </c>
      <c r="C3316" t="e">
        <f>SQRT(($C$5/2)^2-($C$5/2)^2*'(OLD) bottom seam length'!B3316^2/($C$6/2)^2)</f>
        <v>#DIV/0!</v>
      </c>
      <c r="E3316" s="136">
        <f t="shared" si="511"/>
        <v>66100</v>
      </c>
      <c r="F3316" t="e">
        <f>SQRT(($C$5/2)^2-($C$5/2)^2*'(OLD) bottom seam length'!E3316^2/($C$6/2)^2)</f>
        <v>#DIV/0!</v>
      </c>
      <c r="H3316" s="136">
        <f t="shared" si="512"/>
        <v>66100</v>
      </c>
      <c r="I3316" t="e">
        <f>SQRT(($C$5/2)^2-($C$5/2)^2*'(OLD) bottom seam length'!H3316^2/($C$6/2)^2)</f>
        <v>#DIV/0!</v>
      </c>
      <c r="K3316" s="136">
        <f t="shared" si="513"/>
        <v>66100</v>
      </c>
      <c r="L3316" t="e">
        <f>SQRT(($C$5/2)^2-($C$5/2)^2*'(OLD) bottom seam length'!K3316^2/($C$6/2)^2)</f>
        <v>#DIV/0!</v>
      </c>
      <c r="O3316" s="136">
        <f t="shared" si="514"/>
        <v>66100</v>
      </c>
      <c r="P3316" t="b">
        <f t="shared" si="515"/>
        <v>0</v>
      </c>
      <c r="T3316" s="136">
        <f t="shared" si="516"/>
        <v>66080</v>
      </c>
      <c r="U3316" t="e">
        <f>SQRT(($U$6/2)^2-($U$6/2)^2*'(OLD) bottom seam length'!T3316^2/($U$7/2)^2)</f>
        <v>#VALUE!</v>
      </c>
      <c r="W3316" s="136">
        <f t="shared" si="517"/>
        <v>66080</v>
      </c>
      <c r="X3316" t="e">
        <f>SQRT(($U$6/2)^2-($U$6/2)^2*'(OLD) bottom seam length'!W3316^2/($U$7/2)^2)</f>
        <v>#VALUE!</v>
      </c>
      <c r="Z3316" s="136">
        <f t="shared" si="518"/>
        <v>66080</v>
      </c>
      <c r="AA3316" t="e">
        <f>SQRT(($U$6/2)^2-($U$6/2)^2*'(OLD) bottom seam length'!Z3316^2/($U$7/2)^2)</f>
        <v>#VALUE!</v>
      </c>
      <c r="AC3316" s="136">
        <f t="shared" si="519"/>
        <v>66080</v>
      </c>
      <c r="AD3316" t="e">
        <f>SQRT(($U$6/2)^2-($U$6/2)^2*'(OLD) bottom seam length'!AC3316^2/($U$7/2)^2)</f>
        <v>#VALUE!</v>
      </c>
    </row>
    <row r="3317" spans="2:30">
      <c r="B3317" s="136">
        <f t="shared" si="510"/>
        <v>66120</v>
      </c>
      <c r="C3317" t="e">
        <f>SQRT(($C$5/2)^2-($C$5/2)^2*'(OLD) bottom seam length'!B3317^2/($C$6/2)^2)</f>
        <v>#DIV/0!</v>
      </c>
      <c r="E3317" s="136">
        <f t="shared" si="511"/>
        <v>66120</v>
      </c>
      <c r="F3317" t="e">
        <f>SQRT(($C$5/2)^2-($C$5/2)^2*'(OLD) bottom seam length'!E3317^2/($C$6/2)^2)</f>
        <v>#DIV/0!</v>
      </c>
      <c r="H3317" s="136">
        <f t="shared" si="512"/>
        <v>66120</v>
      </c>
      <c r="I3317" t="e">
        <f>SQRT(($C$5/2)^2-($C$5/2)^2*'(OLD) bottom seam length'!H3317^2/($C$6/2)^2)</f>
        <v>#DIV/0!</v>
      </c>
      <c r="K3317" s="136">
        <f t="shared" si="513"/>
        <v>66120</v>
      </c>
      <c r="L3317" t="e">
        <f>SQRT(($C$5/2)^2-($C$5/2)^2*'(OLD) bottom seam length'!K3317^2/($C$6/2)^2)</f>
        <v>#DIV/0!</v>
      </c>
      <c r="O3317" s="136">
        <f t="shared" si="514"/>
        <v>66120</v>
      </c>
      <c r="P3317" t="b">
        <f t="shared" si="515"/>
        <v>0</v>
      </c>
      <c r="T3317" s="136">
        <f t="shared" si="516"/>
        <v>66100</v>
      </c>
      <c r="U3317" t="e">
        <f>SQRT(($U$6/2)^2-($U$6/2)^2*'(OLD) bottom seam length'!T3317^2/($U$7/2)^2)</f>
        <v>#VALUE!</v>
      </c>
      <c r="W3317" s="136">
        <f t="shared" si="517"/>
        <v>66100</v>
      </c>
      <c r="X3317" t="e">
        <f>SQRT(($U$6/2)^2-($U$6/2)^2*'(OLD) bottom seam length'!W3317^2/($U$7/2)^2)</f>
        <v>#VALUE!</v>
      </c>
      <c r="Z3317" s="136">
        <f t="shared" si="518"/>
        <v>66100</v>
      </c>
      <c r="AA3317" t="e">
        <f>SQRT(($U$6/2)^2-($U$6/2)^2*'(OLD) bottom seam length'!Z3317^2/($U$7/2)^2)</f>
        <v>#VALUE!</v>
      </c>
      <c r="AC3317" s="136">
        <f t="shared" si="519"/>
        <v>66100</v>
      </c>
      <c r="AD3317" t="e">
        <f>SQRT(($U$6/2)^2-($U$6/2)^2*'(OLD) bottom seam length'!AC3317^2/($U$7/2)^2)</f>
        <v>#VALUE!</v>
      </c>
    </row>
    <row r="3318" spans="2:30">
      <c r="B3318" s="136">
        <f t="shared" si="510"/>
        <v>66140</v>
      </c>
      <c r="C3318" t="e">
        <f>SQRT(($C$5/2)^2-($C$5/2)^2*'(OLD) bottom seam length'!B3318^2/($C$6/2)^2)</f>
        <v>#DIV/0!</v>
      </c>
      <c r="E3318" s="136">
        <f t="shared" si="511"/>
        <v>66140</v>
      </c>
      <c r="F3318" t="e">
        <f>SQRT(($C$5/2)^2-($C$5/2)^2*'(OLD) bottom seam length'!E3318^2/($C$6/2)^2)</f>
        <v>#DIV/0!</v>
      </c>
      <c r="H3318" s="136">
        <f t="shared" si="512"/>
        <v>66140</v>
      </c>
      <c r="I3318" t="e">
        <f>SQRT(($C$5/2)^2-($C$5/2)^2*'(OLD) bottom seam length'!H3318^2/($C$6/2)^2)</f>
        <v>#DIV/0!</v>
      </c>
      <c r="K3318" s="136">
        <f t="shared" si="513"/>
        <v>66140</v>
      </c>
      <c r="L3318" t="e">
        <f>SQRT(($C$5/2)^2-($C$5/2)^2*'(OLD) bottom seam length'!K3318^2/($C$6/2)^2)</f>
        <v>#DIV/0!</v>
      </c>
      <c r="O3318" s="136">
        <f t="shared" si="514"/>
        <v>66140</v>
      </c>
      <c r="P3318" t="b">
        <f t="shared" si="515"/>
        <v>0</v>
      </c>
      <c r="T3318" s="136">
        <f t="shared" si="516"/>
        <v>66120</v>
      </c>
      <c r="U3318" t="e">
        <f>SQRT(($U$6/2)^2-($U$6/2)^2*'(OLD) bottom seam length'!T3318^2/($U$7/2)^2)</f>
        <v>#VALUE!</v>
      </c>
      <c r="W3318" s="136">
        <f t="shared" si="517"/>
        <v>66120</v>
      </c>
      <c r="X3318" t="e">
        <f>SQRT(($U$6/2)^2-($U$6/2)^2*'(OLD) bottom seam length'!W3318^2/($U$7/2)^2)</f>
        <v>#VALUE!</v>
      </c>
      <c r="Z3318" s="136">
        <f t="shared" si="518"/>
        <v>66120</v>
      </c>
      <c r="AA3318" t="e">
        <f>SQRT(($U$6/2)^2-($U$6/2)^2*'(OLD) bottom seam length'!Z3318^2/($U$7/2)^2)</f>
        <v>#VALUE!</v>
      </c>
      <c r="AC3318" s="136">
        <f t="shared" si="519"/>
        <v>66120</v>
      </c>
      <c r="AD3318" t="e">
        <f>SQRT(($U$6/2)^2-($U$6/2)^2*'(OLD) bottom seam length'!AC3318^2/($U$7/2)^2)</f>
        <v>#VALUE!</v>
      </c>
    </row>
    <row r="3319" spans="2:30">
      <c r="B3319" s="136">
        <f t="shared" si="510"/>
        <v>66160</v>
      </c>
      <c r="C3319" t="e">
        <f>SQRT(($C$5/2)^2-($C$5/2)^2*'(OLD) bottom seam length'!B3319^2/($C$6/2)^2)</f>
        <v>#DIV/0!</v>
      </c>
      <c r="E3319" s="136">
        <f t="shared" si="511"/>
        <v>66160</v>
      </c>
      <c r="F3319" t="e">
        <f>SQRT(($C$5/2)^2-($C$5/2)^2*'(OLD) bottom seam length'!E3319^2/($C$6/2)^2)</f>
        <v>#DIV/0!</v>
      </c>
      <c r="H3319" s="136">
        <f t="shared" si="512"/>
        <v>66160</v>
      </c>
      <c r="I3319" t="e">
        <f>SQRT(($C$5/2)^2-($C$5/2)^2*'(OLD) bottom seam length'!H3319^2/($C$6/2)^2)</f>
        <v>#DIV/0!</v>
      </c>
      <c r="K3319" s="136">
        <f t="shared" si="513"/>
        <v>66160</v>
      </c>
      <c r="L3319" t="e">
        <f>SQRT(($C$5/2)^2-($C$5/2)^2*'(OLD) bottom seam length'!K3319^2/($C$6/2)^2)</f>
        <v>#DIV/0!</v>
      </c>
      <c r="O3319" s="136">
        <f t="shared" si="514"/>
        <v>66160</v>
      </c>
      <c r="P3319" t="b">
        <f t="shared" si="515"/>
        <v>0</v>
      </c>
      <c r="T3319" s="136">
        <f t="shared" si="516"/>
        <v>66140</v>
      </c>
      <c r="U3319" t="e">
        <f>SQRT(($U$6/2)^2-($U$6/2)^2*'(OLD) bottom seam length'!T3319^2/($U$7/2)^2)</f>
        <v>#VALUE!</v>
      </c>
      <c r="W3319" s="136">
        <f t="shared" si="517"/>
        <v>66140</v>
      </c>
      <c r="X3319" t="e">
        <f>SQRT(($U$6/2)^2-($U$6/2)^2*'(OLD) bottom seam length'!W3319^2/($U$7/2)^2)</f>
        <v>#VALUE!</v>
      </c>
      <c r="Z3319" s="136">
        <f t="shared" si="518"/>
        <v>66140</v>
      </c>
      <c r="AA3319" t="e">
        <f>SQRT(($U$6/2)^2-($U$6/2)^2*'(OLD) bottom seam length'!Z3319^2/($U$7/2)^2)</f>
        <v>#VALUE!</v>
      </c>
      <c r="AC3319" s="136">
        <f t="shared" si="519"/>
        <v>66140</v>
      </c>
      <c r="AD3319" t="e">
        <f>SQRT(($U$6/2)^2-($U$6/2)^2*'(OLD) bottom seam length'!AC3319^2/($U$7/2)^2)</f>
        <v>#VALUE!</v>
      </c>
    </row>
    <row r="3320" spans="2:30">
      <c r="B3320" s="136">
        <f t="shared" si="510"/>
        <v>66180</v>
      </c>
      <c r="C3320" t="e">
        <f>SQRT(($C$5/2)^2-($C$5/2)^2*'(OLD) bottom seam length'!B3320^2/($C$6/2)^2)</f>
        <v>#DIV/0!</v>
      </c>
      <c r="E3320" s="136">
        <f t="shared" si="511"/>
        <v>66180</v>
      </c>
      <c r="F3320" t="e">
        <f>SQRT(($C$5/2)^2-($C$5/2)^2*'(OLD) bottom seam length'!E3320^2/($C$6/2)^2)</f>
        <v>#DIV/0!</v>
      </c>
      <c r="H3320" s="136">
        <f t="shared" si="512"/>
        <v>66180</v>
      </c>
      <c r="I3320" t="e">
        <f>SQRT(($C$5/2)^2-($C$5/2)^2*'(OLD) bottom seam length'!H3320^2/($C$6/2)^2)</f>
        <v>#DIV/0!</v>
      </c>
      <c r="K3320" s="136">
        <f t="shared" si="513"/>
        <v>66180</v>
      </c>
      <c r="L3320" t="e">
        <f>SQRT(($C$5/2)^2-($C$5/2)^2*'(OLD) bottom seam length'!K3320^2/($C$6/2)^2)</f>
        <v>#DIV/0!</v>
      </c>
      <c r="O3320" s="136">
        <f t="shared" si="514"/>
        <v>66180</v>
      </c>
      <c r="P3320" t="b">
        <f t="shared" si="515"/>
        <v>0</v>
      </c>
      <c r="T3320" s="136">
        <f t="shared" si="516"/>
        <v>66160</v>
      </c>
      <c r="U3320" t="e">
        <f>SQRT(($U$6/2)^2-($U$6/2)^2*'(OLD) bottom seam length'!T3320^2/($U$7/2)^2)</f>
        <v>#VALUE!</v>
      </c>
      <c r="W3320" s="136">
        <f t="shared" si="517"/>
        <v>66160</v>
      </c>
      <c r="X3320" t="e">
        <f>SQRT(($U$6/2)^2-($U$6/2)^2*'(OLD) bottom seam length'!W3320^2/($U$7/2)^2)</f>
        <v>#VALUE!</v>
      </c>
      <c r="Z3320" s="136">
        <f t="shared" si="518"/>
        <v>66160</v>
      </c>
      <c r="AA3320" t="e">
        <f>SQRT(($U$6/2)^2-($U$6/2)^2*'(OLD) bottom seam length'!Z3320^2/($U$7/2)^2)</f>
        <v>#VALUE!</v>
      </c>
      <c r="AC3320" s="136">
        <f t="shared" si="519"/>
        <v>66160</v>
      </c>
      <c r="AD3320" t="e">
        <f>SQRT(($U$6/2)^2-($U$6/2)^2*'(OLD) bottom seam length'!AC3320^2/($U$7/2)^2)</f>
        <v>#VALUE!</v>
      </c>
    </row>
    <row r="3321" spans="2:30">
      <c r="B3321" s="136">
        <f t="shared" si="510"/>
        <v>66200</v>
      </c>
      <c r="C3321" t="e">
        <f>SQRT(($C$5/2)^2-($C$5/2)^2*'(OLD) bottom seam length'!B3321^2/($C$6/2)^2)</f>
        <v>#DIV/0!</v>
      </c>
      <c r="E3321" s="136">
        <f t="shared" si="511"/>
        <v>66200</v>
      </c>
      <c r="F3321" t="e">
        <f>SQRT(($C$5/2)^2-($C$5/2)^2*'(OLD) bottom seam length'!E3321^2/($C$6/2)^2)</f>
        <v>#DIV/0!</v>
      </c>
      <c r="H3321" s="136">
        <f t="shared" si="512"/>
        <v>66200</v>
      </c>
      <c r="I3321" t="e">
        <f>SQRT(($C$5/2)^2-($C$5/2)^2*'(OLD) bottom seam length'!H3321^2/($C$6/2)^2)</f>
        <v>#DIV/0!</v>
      </c>
      <c r="K3321" s="136">
        <f t="shared" si="513"/>
        <v>66200</v>
      </c>
      <c r="L3321" t="e">
        <f>SQRT(($C$5/2)^2-($C$5/2)^2*'(OLD) bottom seam length'!K3321^2/($C$6/2)^2)</f>
        <v>#DIV/0!</v>
      </c>
      <c r="O3321" s="136">
        <f t="shared" si="514"/>
        <v>66200</v>
      </c>
      <c r="P3321" t="b">
        <f t="shared" si="515"/>
        <v>0</v>
      </c>
      <c r="T3321" s="136">
        <f t="shared" si="516"/>
        <v>66180</v>
      </c>
      <c r="U3321" t="e">
        <f>SQRT(($U$6/2)^2-($U$6/2)^2*'(OLD) bottom seam length'!T3321^2/($U$7/2)^2)</f>
        <v>#VALUE!</v>
      </c>
      <c r="W3321" s="136">
        <f t="shared" si="517"/>
        <v>66180</v>
      </c>
      <c r="X3321" t="e">
        <f>SQRT(($U$6/2)^2-($U$6/2)^2*'(OLD) bottom seam length'!W3321^2/($U$7/2)^2)</f>
        <v>#VALUE!</v>
      </c>
      <c r="Z3321" s="136">
        <f t="shared" si="518"/>
        <v>66180</v>
      </c>
      <c r="AA3321" t="e">
        <f>SQRT(($U$6/2)^2-($U$6/2)^2*'(OLD) bottom seam length'!Z3321^2/($U$7/2)^2)</f>
        <v>#VALUE!</v>
      </c>
      <c r="AC3321" s="136">
        <f t="shared" si="519"/>
        <v>66180</v>
      </c>
      <c r="AD3321" t="e">
        <f>SQRT(($U$6/2)^2-($U$6/2)^2*'(OLD) bottom seam length'!AC3321^2/($U$7/2)^2)</f>
        <v>#VALUE!</v>
      </c>
    </row>
    <row r="3322" spans="2:30">
      <c r="B3322" s="136">
        <f t="shared" si="510"/>
        <v>66220</v>
      </c>
      <c r="C3322" t="e">
        <f>SQRT(($C$5/2)^2-($C$5/2)^2*'(OLD) bottom seam length'!B3322^2/($C$6/2)^2)</f>
        <v>#DIV/0!</v>
      </c>
      <c r="E3322" s="136">
        <f t="shared" si="511"/>
        <v>66220</v>
      </c>
      <c r="F3322" t="e">
        <f>SQRT(($C$5/2)^2-($C$5/2)^2*'(OLD) bottom seam length'!E3322^2/($C$6/2)^2)</f>
        <v>#DIV/0!</v>
      </c>
      <c r="H3322" s="136">
        <f t="shared" si="512"/>
        <v>66220</v>
      </c>
      <c r="I3322" t="e">
        <f>SQRT(($C$5/2)^2-($C$5/2)^2*'(OLD) bottom seam length'!H3322^2/($C$6/2)^2)</f>
        <v>#DIV/0!</v>
      </c>
      <c r="K3322" s="136">
        <f t="shared" si="513"/>
        <v>66220</v>
      </c>
      <c r="L3322" t="e">
        <f>SQRT(($C$5/2)^2-($C$5/2)^2*'(OLD) bottom seam length'!K3322^2/($C$6/2)^2)</f>
        <v>#DIV/0!</v>
      </c>
      <c r="O3322" s="136">
        <f t="shared" si="514"/>
        <v>66220</v>
      </c>
      <c r="P3322" t="b">
        <f t="shared" si="515"/>
        <v>0</v>
      </c>
      <c r="T3322" s="136">
        <f t="shared" si="516"/>
        <v>66200</v>
      </c>
      <c r="U3322" t="e">
        <f>SQRT(($U$6/2)^2-($U$6/2)^2*'(OLD) bottom seam length'!T3322^2/($U$7/2)^2)</f>
        <v>#VALUE!</v>
      </c>
      <c r="W3322" s="136">
        <f t="shared" si="517"/>
        <v>66200</v>
      </c>
      <c r="X3322" t="e">
        <f>SQRT(($U$6/2)^2-($U$6/2)^2*'(OLD) bottom seam length'!W3322^2/($U$7/2)^2)</f>
        <v>#VALUE!</v>
      </c>
      <c r="Z3322" s="136">
        <f t="shared" si="518"/>
        <v>66200</v>
      </c>
      <c r="AA3322" t="e">
        <f>SQRT(($U$6/2)^2-($U$6/2)^2*'(OLD) bottom seam length'!Z3322^2/($U$7/2)^2)</f>
        <v>#VALUE!</v>
      </c>
      <c r="AC3322" s="136">
        <f t="shared" si="519"/>
        <v>66200</v>
      </c>
      <c r="AD3322" t="e">
        <f>SQRT(($U$6/2)^2-($U$6/2)^2*'(OLD) bottom seam length'!AC3322^2/($U$7/2)^2)</f>
        <v>#VALUE!</v>
      </c>
    </row>
    <row r="3323" spans="2:30">
      <c r="B3323" s="136">
        <f t="shared" si="510"/>
        <v>66240</v>
      </c>
      <c r="C3323" t="e">
        <f>SQRT(($C$5/2)^2-($C$5/2)^2*'(OLD) bottom seam length'!B3323^2/($C$6/2)^2)</f>
        <v>#DIV/0!</v>
      </c>
      <c r="E3323" s="136">
        <f t="shared" si="511"/>
        <v>66240</v>
      </c>
      <c r="F3323" t="e">
        <f>SQRT(($C$5/2)^2-($C$5/2)^2*'(OLD) bottom seam length'!E3323^2/($C$6/2)^2)</f>
        <v>#DIV/0!</v>
      </c>
      <c r="H3323" s="136">
        <f t="shared" si="512"/>
        <v>66240</v>
      </c>
      <c r="I3323" t="e">
        <f>SQRT(($C$5/2)^2-($C$5/2)^2*'(OLD) bottom seam length'!H3323^2/($C$6/2)^2)</f>
        <v>#DIV/0!</v>
      </c>
      <c r="K3323" s="136">
        <f t="shared" si="513"/>
        <v>66240</v>
      </c>
      <c r="L3323" t="e">
        <f>SQRT(($C$5/2)^2-($C$5/2)^2*'(OLD) bottom seam length'!K3323^2/($C$6/2)^2)</f>
        <v>#DIV/0!</v>
      </c>
      <c r="O3323" s="136">
        <f t="shared" si="514"/>
        <v>66240</v>
      </c>
      <c r="P3323" t="b">
        <f t="shared" si="515"/>
        <v>0</v>
      </c>
      <c r="T3323" s="136">
        <f t="shared" si="516"/>
        <v>66220</v>
      </c>
      <c r="U3323" t="e">
        <f>SQRT(($U$6/2)^2-($U$6/2)^2*'(OLD) bottom seam length'!T3323^2/($U$7/2)^2)</f>
        <v>#VALUE!</v>
      </c>
      <c r="W3323" s="136">
        <f t="shared" si="517"/>
        <v>66220</v>
      </c>
      <c r="X3323" t="e">
        <f>SQRT(($U$6/2)^2-($U$6/2)^2*'(OLD) bottom seam length'!W3323^2/($U$7/2)^2)</f>
        <v>#VALUE!</v>
      </c>
      <c r="Z3323" s="136">
        <f t="shared" si="518"/>
        <v>66220</v>
      </c>
      <c r="AA3323" t="e">
        <f>SQRT(($U$6/2)^2-($U$6/2)^2*'(OLD) bottom seam length'!Z3323^2/($U$7/2)^2)</f>
        <v>#VALUE!</v>
      </c>
      <c r="AC3323" s="136">
        <f t="shared" si="519"/>
        <v>66220</v>
      </c>
      <c r="AD3323" t="e">
        <f>SQRT(($U$6/2)^2-($U$6/2)^2*'(OLD) bottom seam length'!AC3323^2/($U$7/2)^2)</f>
        <v>#VALUE!</v>
      </c>
    </row>
    <row r="3324" spans="2:30">
      <c r="B3324" s="136">
        <f t="shared" si="510"/>
        <v>66260</v>
      </c>
      <c r="C3324" t="e">
        <f>SQRT(($C$5/2)^2-($C$5/2)^2*'(OLD) bottom seam length'!B3324^2/($C$6/2)^2)</f>
        <v>#DIV/0!</v>
      </c>
      <c r="E3324" s="136">
        <f t="shared" si="511"/>
        <v>66260</v>
      </c>
      <c r="F3324" t="e">
        <f>SQRT(($C$5/2)^2-($C$5/2)^2*'(OLD) bottom seam length'!E3324^2/($C$6/2)^2)</f>
        <v>#DIV/0!</v>
      </c>
      <c r="H3324" s="136">
        <f t="shared" si="512"/>
        <v>66260</v>
      </c>
      <c r="I3324" t="e">
        <f>SQRT(($C$5/2)^2-($C$5/2)^2*'(OLD) bottom seam length'!H3324^2/($C$6/2)^2)</f>
        <v>#DIV/0!</v>
      </c>
      <c r="K3324" s="136">
        <f t="shared" si="513"/>
        <v>66260</v>
      </c>
      <c r="L3324" t="e">
        <f>SQRT(($C$5/2)^2-($C$5/2)^2*'(OLD) bottom seam length'!K3324^2/($C$6/2)^2)</f>
        <v>#DIV/0!</v>
      </c>
      <c r="O3324" s="136">
        <f t="shared" si="514"/>
        <v>66260</v>
      </c>
      <c r="P3324" t="b">
        <f t="shared" si="515"/>
        <v>0</v>
      </c>
      <c r="T3324" s="136">
        <f t="shared" si="516"/>
        <v>66240</v>
      </c>
      <c r="U3324" t="e">
        <f>SQRT(($U$6/2)^2-($U$6/2)^2*'(OLD) bottom seam length'!T3324^2/($U$7/2)^2)</f>
        <v>#VALUE!</v>
      </c>
      <c r="W3324" s="136">
        <f t="shared" si="517"/>
        <v>66240</v>
      </c>
      <c r="X3324" t="e">
        <f>SQRT(($U$6/2)^2-($U$6/2)^2*'(OLD) bottom seam length'!W3324^2/($U$7/2)^2)</f>
        <v>#VALUE!</v>
      </c>
      <c r="Z3324" s="136">
        <f t="shared" si="518"/>
        <v>66240</v>
      </c>
      <c r="AA3324" t="e">
        <f>SQRT(($U$6/2)^2-($U$6/2)^2*'(OLD) bottom seam length'!Z3324^2/($U$7/2)^2)</f>
        <v>#VALUE!</v>
      </c>
      <c r="AC3324" s="136">
        <f t="shared" si="519"/>
        <v>66240</v>
      </c>
      <c r="AD3324" t="e">
        <f>SQRT(($U$6/2)^2-($U$6/2)^2*'(OLD) bottom seam length'!AC3324^2/($U$7/2)^2)</f>
        <v>#VALUE!</v>
      </c>
    </row>
    <row r="3325" spans="2:30">
      <c r="B3325" s="136">
        <f t="shared" si="510"/>
        <v>66280</v>
      </c>
      <c r="C3325" t="e">
        <f>SQRT(($C$5/2)^2-($C$5/2)^2*'(OLD) bottom seam length'!B3325^2/($C$6/2)^2)</f>
        <v>#DIV/0!</v>
      </c>
      <c r="E3325" s="136">
        <f t="shared" si="511"/>
        <v>66280</v>
      </c>
      <c r="F3325" t="e">
        <f>SQRT(($C$5/2)^2-($C$5/2)^2*'(OLD) bottom seam length'!E3325^2/($C$6/2)^2)</f>
        <v>#DIV/0!</v>
      </c>
      <c r="H3325" s="136">
        <f t="shared" si="512"/>
        <v>66280</v>
      </c>
      <c r="I3325" t="e">
        <f>SQRT(($C$5/2)^2-($C$5/2)^2*'(OLD) bottom seam length'!H3325^2/($C$6/2)^2)</f>
        <v>#DIV/0!</v>
      </c>
      <c r="K3325" s="136">
        <f t="shared" si="513"/>
        <v>66280</v>
      </c>
      <c r="L3325" t="e">
        <f>SQRT(($C$5/2)^2-($C$5/2)^2*'(OLD) bottom seam length'!K3325^2/($C$6/2)^2)</f>
        <v>#DIV/0!</v>
      </c>
      <c r="O3325" s="136">
        <f t="shared" si="514"/>
        <v>66280</v>
      </c>
      <c r="P3325" t="b">
        <f t="shared" si="515"/>
        <v>0</v>
      </c>
      <c r="T3325" s="136">
        <f t="shared" si="516"/>
        <v>66260</v>
      </c>
      <c r="U3325" t="e">
        <f>SQRT(($U$6/2)^2-($U$6/2)^2*'(OLD) bottom seam length'!T3325^2/($U$7/2)^2)</f>
        <v>#VALUE!</v>
      </c>
      <c r="W3325" s="136">
        <f t="shared" si="517"/>
        <v>66260</v>
      </c>
      <c r="X3325" t="e">
        <f>SQRT(($U$6/2)^2-($U$6/2)^2*'(OLD) bottom seam length'!W3325^2/($U$7/2)^2)</f>
        <v>#VALUE!</v>
      </c>
      <c r="Z3325" s="136">
        <f t="shared" si="518"/>
        <v>66260</v>
      </c>
      <c r="AA3325" t="e">
        <f>SQRT(($U$6/2)^2-($U$6/2)^2*'(OLD) bottom seam length'!Z3325^2/($U$7/2)^2)</f>
        <v>#VALUE!</v>
      </c>
      <c r="AC3325" s="136">
        <f t="shared" si="519"/>
        <v>66260</v>
      </c>
      <c r="AD3325" t="e">
        <f>SQRT(($U$6/2)^2-($U$6/2)^2*'(OLD) bottom seam length'!AC3325^2/($U$7/2)^2)</f>
        <v>#VALUE!</v>
      </c>
    </row>
    <row r="3326" spans="2:30">
      <c r="B3326" s="136">
        <f t="shared" si="510"/>
        <v>66300</v>
      </c>
      <c r="C3326" t="e">
        <f>SQRT(($C$5/2)^2-($C$5/2)^2*'(OLD) bottom seam length'!B3326^2/($C$6/2)^2)</f>
        <v>#DIV/0!</v>
      </c>
      <c r="E3326" s="136">
        <f t="shared" si="511"/>
        <v>66300</v>
      </c>
      <c r="F3326" t="e">
        <f>SQRT(($C$5/2)^2-($C$5/2)^2*'(OLD) bottom seam length'!E3326^2/($C$6/2)^2)</f>
        <v>#DIV/0!</v>
      </c>
      <c r="H3326" s="136">
        <f t="shared" si="512"/>
        <v>66300</v>
      </c>
      <c r="I3326" t="e">
        <f>SQRT(($C$5/2)^2-($C$5/2)^2*'(OLD) bottom seam length'!H3326^2/($C$6/2)^2)</f>
        <v>#DIV/0!</v>
      </c>
      <c r="K3326" s="136">
        <f t="shared" si="513"/>
        <v>66300</v>
      </c>
      <c r="L3326" t="e">
        <f>SQRT(($C$5/2)^2-($C$5/2)^2*'(OLD) bottom seam length'!K3326^2/($C$6/2)^2)</f>
        <v>#DIV/0!</v>
      </c>
      <c r="O3326" s="136">
        <f t="shared" si="514"/>
        <v>66300</v>
      </c>
      <c r="P3326" t="b">
        <f t="shared" si="515"/>
        <v>0</v>
      </c>
      <c r="T3326" s="136">
        <f t="shared" si="516"/>
        <v>66280</v>
      </c>
      <c r="U3326" t="e">
        <f>SQRT(($U$6/2)^2-($U$6/2)^2*'(OLD) bottom seam length'!T3326^2/($U$7/2)^2)</f>
        <v>#VALUE!</v>
      </c>
      <c r="W3326" s="136">
        <f t="shared" si="517"/>
        <v>66280</v>
      </c>
      <c r="X3326" t="e">
        <f>SQRT(($U$6/2)^2-($U$6/2)^2*'(OLD) bottom seam length'!W3326^2/($U$7/2)^2)</f>
        <v>#VALUE!</v>
      </c>
      <c r="Z3326" s="136">
        <f t="shared" si="518"/>
        <v>66280</v>
      </c>
      <c r="AA3326" t="e">
        <f>SQRT(($U$6/2)^2-($U$6/2)^2*'(OLD) bottom seam length'!Z3326^2/($U$7/2)^2)</f>
        <v>#VALUE!</v>
      </c>
      <c r="AC3326" s="136">
        <f t="shared" si="519"/>
        <v>66280</v>
      </c>
      <c r="AD3326" t="e">
        <f>SQRT(($U$6/2)^2-($U$6/2)^2*'(OLD) bottom seam length'!AC3326^2/($U$7/2)^2)</f>
        <v>#VALUE!</v>
      </c>
    </row>
    <row r="3327" spans="2:30">
      <c r="B3327" s="136">
        <f t="shared" si="510"/>
        <v>66320</v>
      </c>
      <c r="C3327" t="e">
        <f>SQRT(($C$5/2)^2-($C$5/2)^2*'(OLD) bottom seam length'!B3327^2/($C$6/2)^2)</f>
        <v>#DIV/0!</v>
      </c>
      <c r="E3327" s="136">
        <f t="shared" si="511"/>
        <v>66320</v>
      </c>
      <c r="F3327" t="e">
        <f>SQRT(($C$5/2)^2-($C$5/2)^2*'(OLD) bottom seam length'!E3327^2/($C$6/2)^2)</f>
        <v>#DIV/0!</v>
      </c>
      <c r="H3327" s="136">
        <f t="shared" si="512"/>
        <v>66320</v>
      </c>
      <c r="I3327" t="e">
        <f>SQRT(($C$5/2)^2-($C$5/2)^2*'(OLD) bottom seam length'!H3327^2/($C$6/2)^2)</f>
        <v>#DIV/0!</v>
      </c>
      <c r="K3327" s="136">
        <f t="shared" si="513"/>
        <v>66320</v>
      </c>
      <c r="L3327" t="e">
        <f>SQRT(($C$5/2)^2-($C$5/2)^2*'(OLD) bottom seam length'!K3327^2/($C$6/2)^2)</f>
        <v>#DIV/0!</v>
      </c>
      <c r="O3327" s="136">
        <f t="shared" si="514"/>
        <v>66320</v>
      </c>
      <c r="P3327" t="b">
        <f t="shared" si="515"/>
        <v>0</v>
      </c>
      <c r="T3327" s="136">
        <f t="shared" si="516"/>
        <v>66300</v>
      </c>
      <c r="U3327" t="e">
        <f>SQRT(($U$6/2)^2-($U$6/2)^2*'(OLD) bottom seam length'!T3327^2/($U$7/2)^2)</f>
        <v>#VALUE!</v>
      </c>
      <c r="W3327" s="136">
        <f t="shared" si="517"/>
        <v>66300</v>
      </c>
      <c r="X3327" t="e">
        <f>SQRT(($U$6/2)^2-($U$6/2)^2*'(OLD) bottom seam length'!W3327^2/($U$7/2)^2)</f>
        <v>#VALUE!</v>
      </c>
      <c r="Z3327" s="136">
        <f t="shared" si="518"/>
        <v>66300</v>
      </c>
      <c r="AA3327" t="e">
        <f>SQRT(($U$6/2)^2-($U$6/2)^2*'(OLD) bottom seam length'!Z3327^2/($U$7/2)^2)</f>
        <v>#VALUE!</v>
      </c>
      <c r="AC3327" s="136">
        <f t="shared" si="519"/>
        <v>66300</v>
      </c>
      <c r="AD3327" t="e">
        <f>SQRT(($U$6/2)^2-($U$6/2)^2*'(OLD) bottom seam length'!AC3327^2/($U$7/2)^2)</f>
        <v>#VALUE!</v>
      </c>
    </row>
    <row r="3328" spans="2:30">
      <c r="B3328" s="136">
        <f t="shared" si="510"/>
        <v>66340</v>
      </c>
      <c r="C3328" t="e">
        <f>SQRT(($C$5/2)^2-($C$5/2)^2*'(OLD) bottom seam length'!B3328^2/($C$6/2)^2)</f>
        <v>#DIV/0!</v>
      </c>
      <c r="E3328" s="136">
        <f t="shared" si="511"/>
        <v>66340</v>
      </c>
      <c r="F3328" t="e">
        <f>SQRT(($C$5/2)^2-($C$5/2)^2*'(OLD) bottom seam length'!E3328^2/($C$6/2)^2)</f>
        <v>#DIV/0!</v>
      </c>
      <c r="H3328" s="136">
        <f t="shared" si="512"/>
        <v>66340</v>
      </c>
      <c r="I3328" t="e">
        <f>SQRT(($C$5/2)^2-($C$5/2)^2*'(OLD) bottom seam length'!H3328^2/($C$6/2)^2)</f>
        <v>#DIV/0!</v>
      </c>
      <c r="K3328" s="136">
        <f t="shared" si="513"/>
        <v>66340</v>
      </c>
      <c r="L3328" t="e">
        <f>SQRT(($C$5/2)^2-($C$5/2)^2*'(OLD) bottom seam length'!K3328^2/($C$6/2)^2)</f>
        <v>#DIV/0!</v>
      </c>
      <c r="O3328" s="136">
        <f t="shared" si="514"/>
        <v>66340</v>
      </c>
      <c r="P3328" t="b">
        <f t="shared" si="515"/>
        <v>0</v>
      </c>
      <c r="T3328" s="136">
        <f t="shared" si="516"/>
        <v>66320</v>
      </c>
      <c r="U3328" t="e">
        <f>SQRT(($U$6/2)^2-($U$6/2)^2*'(OLD) bottom seam length'!T3328^2/($U$7/2)^2)</f>
        <v>#VALUE!</v>
      </c>
      <c r="W3328" s="136">
        <f t="shared" si="517"/>
        <v>66320</v>
      </c>
      <c r="X3328" t="e">
        <f>SQRT(($U$6/2)^2-($U$6/2)^2*'(OLD) bottom seam length'!W3328^2/($U$7/2)^2)</f>
        <v>#VALUE!</v>
      </c>
      <c r="Z3328" s="136">
        <f t="shared" si="518"/>
        <v>66320</v>
      </c>
      <c r="AA3328" t="e">
        <f>SQRT(($U$6/2)^2-($U$6/2)^2*'(OLD) bottom seam length'!Z3328^2/($U$7/2)^2)</f>
        <v>#VALUE!</v>
      </c>
      <c r="AC3328" s="136">
        <f t="shared" si="519"/>
        <v>66320</v>
      </c>
      <c r="AD3328" t="e">
        <f>SQRT(($U$6/2)^2-($U$6/2)^2*'(OLD) bottom seam length'!AC3328^2/($U$7/2)^2)</f>
        <v>#VALUE!</v>
      </c>
    </row>
    <row r="3329" spans="2:30">
      <c r="B3329" s="136">
        <f t="shared" si="510"/>
        <v>66360</v>
      </c>
      <c r="C3329" t="e">
        <f>SQRT(($C$5/2)^2-($C$5/2)^2*'(OLD) bottom seam length'!B3329^2/($C$6/2)^2)</f>
        <v>#DIV/0!</v>
      </c>
      <c r="E3329" s="136">
        <f t="shared" si="511"/>
        <v>66360</v>
      </c>
      <c r="F3329" t="e">
        <f>SQRT(($C$5/2)^2-($C$5/2)^2*'(OLD) bottom seam length'!E3329^2/($C$6/2)^2)</f>
        <v>#DIV/0!</v>
      </c>
      <c r="H3329" s="136">
        <f t="shared" si="512"/>
        <v>66360</v>
      </c>
      <c r="I3329" t="e">
        <f>SQRT(($C$5/2)^2-($C$5/2)^2*'(OLD) bottom seam length'!H3329^2/($C$6/2)^2)</f>
        <v>#DIV/0!</v>
      </c>
      <c r="K3329" s="136">
        <f t="shared" si="513"/>
        <v>66360</v>
      </c>
      <c r="L3329" t="e">
        <f>SQRT(($C$5/2)^2-($C$5/2)^2*'(OLD) bottom seam length'!K3329^2/($C$6/2)^2)</f>
        <v>#DIV/0!</v>
      </c>
      <c r="O3329" s="136">
        <f t="shared" si="514"/>
        <v>66360</v>
      </c>
      <c r="P3329" t="b">
        <f t="shared" si="515"/>
        <v>0</v>
      </c>
      <c r="T3329" s="136">
        <f t="shared" si="516"/>
        <v>66340</v>
      </c>
      <c r="U3329" t="e">
        <f>SQRT(($U$6/2)^2-($U$6/2)^2*'(OLD) bottom seam length'!T3329^2/($U$7/2)^2)</f>
        <v>#VALUE!</v>
      </c>
      <c r="W3329" s="136">
        <f t="shared" si="517"/>
        <v>66340</v>
      </c>
      <c r="X3329" t="e">
        <f>SQRT(($U$6/2)^2-($U$6/2)^2*'(OLD) bottom seam length'!W3329^2/($U$7/2)^2)</f>
        <v>#VALUE!</v>
      </c>
      <c r="Z3329" s="136">
        <f t="shared" si="518"/>
        <v>66340</v>
      </c>
      <c r="AA3329" t="e">
        <f>SQRT(($U$6/2)^2-($U$6/2)^2*'(OLD) bottom seam length'!Z3329^2/($U$7/2)^2)</f>
        <v>#VALUE!</v>
      </c>
      <c r="AC3329" s="136">
        <f t="shared" si="519"/>
        <v>66340</v>
      </c>
      <c r="AD3329" t="e">
        <f>SQRT(($U$6/2)^2-($U$6/2)^2*'(OLD) bottom seam length'!AC3329^2/($U$7/2)^2)</f>
        <v>#VALUE!</v>
      </c>
    </row>
    <row r="3330" spans="2:30">
      <c r="B3330" s="136">
        <f t="shared" si="510"/>
        <v>66380</v>
      </c>
      <c r="C3330" t="e">
        <f>SQRT(($C$5/2)^2-($C$5/2)^2*'(OLD) bottom seam length'!B3330^2/($C$6/2)^2)</f>
        <v>#DIV/0!</v>
      </c>
      <c r="E3330" s="136">
        <f t="shared" si="511"/>
        <v>66380</v>
      </c>
      <c r="F3330" t="e">
        <f>SQRT(($C$5/2)^2-($C$5/2)^2*'(OLD) bottom seam length'!E3330^2/($C$6/2)^2)</f>
        <v>#DIV/0!</v>
      </c>
      <c r="H3330" s="136">
        <f t="shared" si="512"/>
        <v>66380</v>
      </c>
      <c r="I3330" t="e">
        <f>SQRT(($C$5/2)^2-($C$5/2)^2*'(OLD) bottom seam length'!H3330^2/($C$6/2)^2)</f>
        <v>#DIV/0!</v>
      </c>
      <c r="K3330" s="136">
        <f t="shared" si="513"/>
        <v>66380</v>
      </c>
      <c r="L3330" t="e">
        <f>SQRT(($C$5/2)^2-($C$5/2)^2*'(OLD) bottom seam length'!K3330^2/($C$6/2)^2)</f>
        <v>#DIV/0!</v>
      </c>
      <c r="O3330" s="136">
        <f t="shared" si="514"/>
        <v>66380</v>
      </c>
      <c r="P3330" t="b">
        <f t="shared" si="515"/>
        <v>0</v>
      </c>
      <c r="T3330" s="136">
        <f t="shared" si="516"/>
        <v>66360</v>
      </c>
      <c r="U3330" t="e">
        <f>SQRT(($U$6/2)^2-($U$6/2)^2*'(OLD) bottom seam length'!T3330^2/($U$7/2)^2)</f>
        <v>#VALUE!</v>
      </c>
      <c r="W3330" s="136">
        <f t="shared" si="517"/>
        <v>66360</v>
      </c>
      <c r="X3330" t="e">
        <f>SQRT(($U$6/2)^2-($U$6/2)^2*'(OLD) bottom seam length'!W3330^2/($U$7/2)^2)</f>
        <v>#VALUE!</v>
      </c>
      <c r="Z3330" s="136">
        <f t="shared" si="518"/>
        <v>66360</v>
      </c>
      <c r="AA3330" t="e">
        <f>SQRT(($U$6/2)^2-($U$6/2)^2*'(OLD) bottom seam length'!Z3330^2/($U$7/2)^2)</f>
        <v>#VALUE!</v>
      </c>
      <c r="AC3330" s="136">
        <f t="shared" si="519"/>
        <v>66360</v>
      </c>
      <c r="AD3330" t="e">
        <f>SQRT(($U$6/2)^2-($U$6/2)^2*'(OLD) bottom seam length'!AC3330^2/($U$7/2)^2)</f>
        <v>#VALUE!</v>
      </c>
    </row>
    <row r="3331" spans="2:30">
      <c r="B3331" s="136">
        <f t="shared" si="510"/>
        <v>66400</v>
      </c>
      <c r="C3331" t="e">
        <f>SQRT(($C$5/2)^2-($C$5/2)^2*'(OLD) bottom seam length'!B3331^2/($C$6/2)^2)</f>
        <v>#DIV/0!</v>
      </c>
      <c r="E3331" s="136">
        <f t="shared" si="511"/>
        <v>66400</v>
      </c>
      <c r="F3331" t="e">
        <f>SQRT(($C$5/2)^2-($C$5/2)^2*'(OLD) bottom seam length'!E3331^2/($C$6/2)^2)</f>
        <v>#DIV/0!</v>
      </c>
      <c r="H3331" s="136">
        <f t="shared" si="512"/>
        <v>66400</v>
      </c>
      <c r="I3331" t="e">
        <f>SQRT(($C$5/2)^2-($C$5/2)^2*'(OLD) bottom seam length'!H3331^2/($C$6/2)^2)</f>
        <v>#DIV/0!</v>
      </c>
      <c r="K3331" s="136">
        <f t="shared" si="513"/>
        <v>66400</v>
      </c>
      <c r="L3331" t="e">
        <f>SQRT(($C$5/2)^2-($C$5/2)^2*'(OLD) bottom seam length'!K3331^2/($C$6/2)^2)</f>
        <v>#DIV/0!</v>
      </c>
      <c r="O3331" s="136">
        <f t="shared" si="514"/>
        <v>66400</v>
      </c>
      <c r="P3331" t="b">
        <f t="shared" si="515"/>
        <v>0</v>
      </c>
      <c r="T3331" s="136">
        <f t="shared" si="516"/>
        <v>66380</v>
      </c>
      <c r="U3331" t="e">
        <f>SQRT(($U$6/2)^2-($U$6/2)^2*'(OLD) bottom seam length'!T3331^2/($U$7/2)^2)</f>
        <v>#VALUE!</v>
      </c>
      <c r="W3331" s="136">
        <f t="shared" si="517"/>
        <v>66380</v>
      </c>
      <c r="X3331" t="e">
        <f>SQRT(($U$6/2)^2-($U$6/2)^2*'(OLD) bottom seam length'!W3331^2/($U$7/2)^2)</f>
        <v>#VALUE!</v>
      </c>
      <c r="Z3331" s="136">
        <f t="shared" si="518"/>
        <v>66380</v>
      </c>
      <c r="AA3331" t="e">
        <f>SQRT(($U$6/2)^2-($U$6/2)^2*'(OLD) bottom seam length'!Z3331^2/($U$7/2)^2)</f>
        <v>#VALUE!</v>
      </c>
      <c r="AC3331" s="136">
        <f t="shared" si="519"/>
        <v>66380</v>
      </c>
      <c r="AD3331" t="e">
        <f>SQRT(($U$6/2)^2-($U$6/2)^2*'(OLD) bottom seam length'!AC3331^2/($U$7/2)^2)</f>
        <v>#VALUE!</v>
      </c>
    </row>
    <row r="3332" spans="2:30">
      <c r="B3332" s="136">
        <f t="shared" si="510"/>
        <v>66420</v>
      </c>
      <c r="C3332" t="e">
        <f>SQRT(($C$5/2)^2-($C$5/2)^2*'(OLD) bottom seam length'!B3332^2/($C$6/2)^2)</f>
        <v>#DIV/0!</v>
      </c>
      <c r="E3332" s="136">
        <f t="shared" si="511"/>
        <v>66420</v>
      </c>
      <c r="F3332" t="e">
        <f>SQRT(($C$5/2)^2-($C$5/2)^2*'(OLD) bottom seam length'!E3332^2/($C$6/2)^2)</f>
        <v>#DIV/0!</v>
      </c>
      <c r="H3332" s="136">
        <f t="shared" si="512"/>
        <v>66420</v>
      </c>
      <c r="I3332" t="e">
        <f>SQRT(($C$5/2)^2-($C$5/2)^2*'(OLD) bottom seam length'!H3332^2/($C$6/2)^2)</f>
        <v>#DIV/0!</v>
      </c>
      <c r="K3332" s="136">
        <f t="shared" si="513"/>
        <v>66420</v>
      </c>
      <c r="L3332" t="e">
        <f>SQRT(($C$5/2)^2-($C$5/2)^2*'(OLD) bottom seam length'!K3332^2/($C$6/2)^2)</f>
        <v>#DIV/0!</v>
      </c>
      <c r="O3332" s="136">
        <f t="shared" si="514"/>
        <v>66420</v>
      </c>
      <c r="P3332" t="b">
        <f t="shared" si="515"/>
        <v>0</v>
      </c>
      <c r="T3332" s="136">
        <f t="shared" si="516"/>
        <v>66400</v>
      </c>
      <c r="U3332" t="e">
        <f>SQRT(($U$6/2)^2-($U$6/2)^2*'(OLD) bottom seam length'!T3332^2/($U$7/2)^2)</f>
        <v>#VALUE!</v>
      </c>
      <c r="W3332" s="136">
        <f t="shared" si="517"/>
        <v>66400</v>
      </c>
      <c r="X3332" t="e">
        <f>SQRT(($U$6/2)^2-($U$6/2)^2*'(OLD) bottom seam length'!W3332^2/($U$7/2)^2)</f>
        <v>#VALUE!</v>
      </c>
      <c r="Z3332" s="136">
        <f t="shared" si="518"/>
        <v>66400</v>
      </c>
      <c r="AA3332" t="e">
        <f>SQRT(($U$6/2)^2-($U$6/2)^2*'(OLD) bottom seam length'!Z3332^2/($U$7/2)^2)</f>
        <v>#VALUE!</v>
      </c>
      <c r="AC3332" s="136">
        <f t="shared" si="519"/>
        <v>66400</v>
      </c>
      <c r="AD3332" t="e">
        <f>SQRT(($U$6/2)^2-($U$6/2)^2*'(OLD) bottom seam length'!AC3332^2/($U$7/2)^2)</f>
        <v>#VALUE!</v>
      </c>
    </row>
    <row r="3333" spans="2:30">
      <c r="B3333" s="136">
        <f t="shared" si="510"/>
        <v>66440</v>
      </c>
      <c r="C3333" t="e">
        <f>SQRT(($C$5/2)^2-($C$5/2)^2*'(OLD) bottom seam length'!B3333^2/($C$6/2)^2)</f>
        <v>#DIV/0!</v>
      </c>
      <c r="E3333" s="136">
        <f t="shared" si="511"/>
        <v>66440</v>
      </c>
      <c r="F3333" t="e">
        <f>SQRT(($C$5/2)^2-($C$5/2)^2*'(OLD) bottom seam length'!E3333^2/($C$6/2)^2)</f>
        <v>#DIV/0!</v>
      </c>
      <c r="H3333" s="136">
        <f t="shared" si="512"/>
        <v>66440</v>
      </c>
      <c r="I3333" t="e">
        <f>SQRT(($C$5/2)^2-($C$5/2)^2*'(OLD) bottom seam length'!H3333^2/($C$6/2)^2)</f>
        <v>#DIV/0!</v>
      </c>
      <c r="K3333" s="136">
        <f t="shared" si="513"/>
        <v>66440</v>
      </c>
      <c r="L3333" t="e">
        <f>SQRT(($C$5/2)^2-($C$5/2)^2*'(OLD) bottom seam length'!K3333^2/($C$6/2)^2)</f>
        <v>#DIV/0!</v>
      </c>
      <c r="O3333" s="136">
        <f t="shared" si="514"/>
        <v>66440</v>
      </c>
      <c r="P3333" t="b">
        <f t="shared" si="515"/>
        <v>0</v>
      </c>
      <c r="T3333" s="136">
        <f t="shared" si="516"/>
        <v>66420</v>
      </c>
      <c r="U3333" t="e">
        <f>SQRT(($U$6/2)^2-($U$6/2)^2*'(OLD) bottom seam length'!T3333^2/($U$7/2)^2)</f>
        <v>#VALUE!</v>
      </c>
      <c r="W3333" s="136">
        <f t="shared" si="517"/>
        <v>66420</v>
      </c>
      <c r="X3333" t="e">
        <f>SQRT(($U$6/2)^2-($U$6/2)^2*'(OLD) bottom seam length'!W3333^2/($U$7/2)^2)</f>
        <v>#VALUE!</v>
      </c>
      <c r="Z3333" s="136">
        <f t="shared" si="518"/>
        <v>66420</v>
      </c>
      <c r="AA3333" t="e">
        <f>SQRT(($U$6/2)^2-($U$6/2)^2*'(OLD) bottom seam length'!Z3333^2/($U$7/2)^2)</f>
        <v>#VALUE!</v>
      </c>
      <c r="AC3333" s="136">
        <f t="shared" si="519"/>
        <v>66420</v>
      </c>
      <c r="AD3333" t="e">
        <f>SQRT(($U$6/2)^2-($U$6/2)^2*'(OLD) bottom seam length'!AC3333^2/($U$7/2)^2)</f>
        <v>#VALUE!</v>
      </c>
    </row>
    <row r="3334" spans="2:30">
      <c r="B3334" s="136">
        <f t="shared" si="510"/>
        <v>66460</v>
      </c>
      <c r="C3334" t="e">
        <f>SQRT(($C$5/2)^2-($C$5/2)^2*'(OLD) bottom seam length'!B3334^2/($C$6/2)^2)</f>
        <v>#DIV/0!</v>
      </c>
      <c r="E3334" s="136">
        <f t="shared" si="511"/>
        <v>66460</v>
      </c>
      <c r="F3334" t="e">
        <f>SQRT(($C$5/2)^2-($C$5/2)^2*'(OLD) bottom seam length'!E3334^2/($C$6/2)^2)</f>
        <v>#DIV/0!</v>
      </c>
      <c r="H3334" s="136">
        <f t="shared" si="512"/>
        <v>66460</v>
      </c>
      <c r="I3334" t="e">
        <f>SQRT(($C$5/2)^2-($C$5/2)^2*'(OLD) bottom seam length'!H3334^2/($C$6/2)^2)</f>
        <v>#DIV/0!</v>
      </c>
      <c r="K3334" s="136">
        <f t="shared" si="513"/>
        <v>66460</v>
      </c>
      <c r="L3334" t="e">
        <f>SQRT(($C$5/2)^2-($C$5/2)^2*'(OLD) bottom seam length'!K3334^2/($C$6/2)^2)</f>
        <v>#DIV/0!</v>
      </c>
      <c r="O3334" s="136">
        <f t="shared" si="514"/>
        <v>66460</v>
      </c>
      <c r="P3334" t="b">
        <f t="shared" si="515"/>
        <v>0</v>
      </c>
      <c r="T3334" s="136">
        <f t="shared" si="516"/>
        <v>66440</v>
      </c>
      <c r="U3334" t="e">
        <f>SQRT(($U$6/2)^2-($U$6/2)^2*'(OLD) bottom seam length'!T3334^2/($U$7/2)^2)</f>
        <v>#VALUE!</v>
      </c>
      <c r="W3334" s="136">
        <f t="shared" si="517"/>
        <v>66440</v>
      </c>
      <c r="X3334" t="e">
        <f>SQRT(($U$6/2)^2-($U$6/2)^2*'(OLD) bottom seam length'!W3334^2/($U$7/2)^2)</f>
        <v>#VALUE!</v>
      </c>
      <c r="Z3334" s="136">
        <f t="shared" si="518"/>
        <v>66440</v>
      </c>
      <c r="AA3334" t="e">
        <f>SQRT(($U$6/2)^2-($U$6/2)^2*'(OLD) bottom seam length'!Z3334^2/($U$7/2)^2)</f>
        <v>#VALUE!</v>
      </c>
      <c r="AC3334" s="136">
        <f t="shared" si="519"/>
        <v>66440</v>
      </c>
      <c r="AD3334" t="e">
        <f>SQRT(($U$6/2)^2-($U$6/2)^2*'(OLD) bottom seam length'!AC3334^2/($U$7/2)^2)</f>
        <v>#VALUE!</v>
      </c>
    </row>
    <row r="3335" spans="2:30">
      <c r="B3335" s="136">
        <f t="shared" si="510"/>
        <v>66480</v>
      </c>
      <c r="C3335" t="e">
        <f>SQRT(($C$5/2)^2-($C$5/2)^2*'(OLD) bottom seam length'!B3335^2/($C$6/2)^2)</f>
        <v>#DIV/0!</v>
      </c>
      <c r="E3335" s="136">
        <f t="shared" si="511"/>
        <v>66480</v>
      </c>
      <c r="F3335" t="e">
        <f>SQRT(($C$5/2)^2-($C$5/2)^2*'(OLD) bottom seam length'!E3335^2/($C$6/2)^2)</f>
        <v>#DIV/0!</v>
      </c>
      <c r="H3335" s="136">
        <f t="shared" si="512"/>
        <v>66480</v>
      </c>
      <c r="I3335" t="e">
        <f>SQRT(($C$5/2)^2-($C$5/2)^2*'(OLD) bottom seam length'!H3335^2/($C$6/2)^2)</f>
        <v>#DIV/0!</v>
      </c>
      <c r="K3335" s="136">
        <f t="shared" si="513"/>
        <v>66480</v>
      </c>
      <c r="L3335" t="e">
        <f>SQRT(($C$5/2)^2-($C$5/2)^2*'(OLD) bottom seam length'!K3335^2/($C$6/2)^2)</f>
        <v>#DIV/0!</v>
      </c>
      <c r="O3335" s="136">
        <f t="shared" si="514"/>
        <v>66480</v>
      </c>
      <c r="P3335" t="b">
        <f t="shared" si="515"/>
        <v>0</v>
      </c>
      <c r="T3335" s="136">
        <f t="shared" si="516"/>
        <v>66460</v>
      </c>
      <c r="U3335" t="e">
        <f>SQRT(($U$6/2)^2-($U$6/2)^2*'(OLD) bottom seam length'!T3335^2/($U$7/2)^2)</f>
        <v>#VALUE!</v>
      </c>
      <c r="W3335" s="136">
        <f t="shared" si="517"/>
        <v>66460</v>
      </c>
      <c r="X3335" t="e">
        <f>SQRT(($U$6/2)^2-($U$6/2)^2*'(OLD) bottom seam length'!W3335^2/($U$7/2)^2)</f>
        <v>#VALUE!</v>
      </c>
      <c r="Z3335" s="136">
        <f t="shared" si="518"/>
        <v>66460</v>
      </c>
      <c r="AA3335" t="e">
        <f>SQRT(($U$6/2)^2-($U$6/2)^2*'(OLD) bottom seam length'!Z3335^2/($U$7/2)^2)</f>
        <v>#VALUE!</v>
      </c>
      <c r="AC3335" s="136">
        <f t="shared" si="519"/>
        <v>66460</v>
      </c>
      <c r="AD3335" t="e">
        <f>SQRT(($U$6/2)^2-($U$6/2)^2*'(OLD) bottom seam length'!AC3335^2/($U$7/2)^2)</f>
        <v>#VALUE!</v>
      </c>
    </row>
    <row r="3336" spans="2:30">
      <c r="B3336" s="136">
        <f t="shared" si="510"/>
        <v>66500</v>
      </c>
      <c r="C3336" t="e">
        <f>SQRT(($C$5/2)^2-($C$5/2)^2*'(OLD) bottom seam length'!B3336^2/($C$6/2)^2)</f>
        <v>#DIV/0!</v>
      </c>
      <c r="E3336" s="136">
        <f t="shared" si="511"/>
        <v>66500</v>
      </c>
      <c r="F3336" t="e">
        <f>SQRT(($C$5/2)^2-($C$5/2)^2*'(OLD) bottom seam length'!E3336^2/($C$6/2)^2)</f>
        <v>#DIV/0!</v>
      </c>
      <c r="H3336" s="136">
        <f t="shared" si="512"/>
        <v>66500</v>
      </c>
      <c r="I3336" t="e">
        <f>SQRT(($C$5/2)^2-($C$5/2)^2*'(OLD) bottom seam length'!H3336^2/($C$6/2)^2)</f>
        <v>#DIV/0!</v>
      </c>
      <c r="K3336" s="136">
        <f t="shared" si="513"/>
        <v>66500</v>
      </c>
      <c r="L3336" t="e">
        <f>SQRT(($C$5/2)^2-($C$5/2)^2*'(OLD) bottom seam length'!K3336^2/($C$6/2)^2)</f>
        <v>#DIV/0!</v>
      </c>
      <c r="O3336" s="136">
        <f t="shared" si="514"/>
        <v>66500</v>
      </c>
      <c r="P3336" t="b">
        <f t="shared" si="515"/>
        <v>0</v>
      </c>
      <c r="T3336" s="136">
        <f t="shared" si="516"/>
        <v>66480</v>
      </c>
      <c r="U3336" t="e">
        <f>SQRT(($U$6/2)^2-($U$6/2)^2*'(OLD) bottom seam length'!T3336^2/($U$7/2)^2)</f>
        <v>#VALUE!</v>
      </c>
      <c r="W3336" s="136">
        <f t="shared" si="517"/>
        <v>66480</v>
      </c>
      <c r="X3336" t="e">
        <f>SQRT(($U$6/2)^2-($U$6/2)^2*'(OLD) bottom seam length'!W3336^2/($U$7/2)^2)</f>
        <v>#VALUE!</v>
      </c>
      <c r="Z3336" s="136">
        <f t="shared" si="518"/>
        <v>66480</v>
      </c>
      <c r="AA3336" t="e">
        <f>SQRT(($U$6/2)^2-($U$6/2)^2*'(OLD) bottom seam length'!Z3336^2/($U$7/2)^2)</f>
        <v>#VALUE!</v>
      </c>
      <c r="AC3336" s="136">
        <f t="shared" si="519"/>
        <v>66480</v>
      </c>
      <c r="AD3336" t="e">
        <f>SQRT(($U$6/2)^2-($U$6/2)^2*'(OLD) bottom seam length'!AC3336^2/($U$7/2)^2)</f>
        <v>#VALUE!</v>
      </c>
    </row>
    <row r="3337" spans="2:30">
      <c r="B3337" s="136">
        <f t="shared" si="510"/>
        <v>66520</v>
      </c>
      <c r="C3337" t="e">
        <f>SQRT(($C$5/2)^2-($C$5/2)^2*'(OLD) bottom seam length'!B3337^2/($C$6/2)^2)</f>
        <v>#DIV/0!</v>
      </c>
      <c r="E3337" s="136">
        <f t="shared" si="511"/>
        <v>66520</v>
      </c>
      <c r="F3337" t="e">
        <f>SQRT(($C$5/2)^2-($C$5/2)^2*'(OLD) bottom seam length'!E3337^2/($C$6/2)^2)</f>
        <v>#DIV/0!</v>
      </c>
      <c r="H3337" s="136">
        <f t="shared" si="512"/>
        <v>66520</v>
      </c>
      <c r="I3337" t="e">
        <f>SQRT(($C$5/2)^2-($C$5/2)^2*'(OLD) bottom seam length'!H3337^2/($C$6/2)^2)</f>
        <v>#DIV/0!</v>
      </c>
      <c r="K3337" s="136">
        <f t="shared" si="513"/>
        <v>66520</v>
      </c>
      <c r="L3337" t="e">
        <f>SQRT(($C$5/2)^2-($C$5/2)^2*'(OLD) bottom seam length'!K3337^2/($C$6/2)^2)</f>
        <v>#DIV/0!</v>
      </c>
      <c r="O3337" s="136">
        <f t="shared" si="514"/>
        <v>66520</v>
      </c>
      <c r="P3337" t="b">
        <f t="shared" si="515"/>
        <v>0</v>
      </c>
      <c r="T3337" s="136">
        <f t="shared" si="516"/>
        <v>66500</v>
      </c>
      <c r="U3337" t="e">
        <f>SQRT(($U$6/2)^2-($U$6/2)^2*'(OLD) bottom seam length'!T3337^2/($U$7/2)^2)</f>
        <v>#VALUE!</v>
      </c>
      <c r="W3337" s="136">
        <f t="shared" si="517"/>
        <v>66500</v>
      </c>
      <c r="X3337" t="e">
        <f>SQRT(($U$6/2)^2-($U$6/2)^2*'(OLD) bottom seam length'!W3337^2/($U$7/2)^2)</f>
        <v>#VALUE!</v>
      </c>
      <c r="Z3337" s="136">
        <f t="shared" si="518"/>
        <v>66500</v>
      </c>
      <c r="AA3337" t="e">
        <f>SQRT(($U$6/2)^2-($U$6/2)^2*'(OLD) bottom seam length'!Z3337^2/($U$7/2)^2)</f>
        <v>#VALUE!</v>
      </c>
      <c r="AC3337" s="136">
        <f t="shared" si="519"/>
        <v>66500</v>
      </c>
      <c r="AD3337" t="e">
        <f>SQRT(($U$6/2)^2-($U$6/2)^2*'(OLD) bottom seam length'!AC3337^2/($U$7/2)^2)</f>
        <v>#VALUE!</v>
      </c>
    </row>
    <row r="3338" spans="2:30">
      <c r="B3338" s="136">
        <f t="shared" si="510"/>
        <v>66540</v>
      </c>
      <c r="C3338" t="e">
        <f>SQRT(($C$5/2)^2-($C$5/2)^2*'(OLD) bottom seam length'!B3338^2/($C$6/2)^2)</f>
        <v>#DIV/0!</v>
      </c>
      <c r="E3338" s="136">
        <f t="shared" si="511"/>
        <v>66540</v>
      </c>
      <c r="F3338" t="e">
        <f>SQRT(($C$5/2)^2-($C$5/2)^2*'(OLD) bottom seam length'!E3338^2/($C$6/2)^2)</f>
        <v>#DIV/0!</v>
      </c>
      <c r="H3338" s="136">
        <f t="shared" si="512"/>
        <v>66540</v>
      </c>
      <c r="I3338" t="e">
        <f>SQRT(($C$5/2)^2-($C$5/2)^2*'(OLD) bottom seam length'!H3338^2/($C$6/2)^2)</f>
        <v>#DIV/0!</v>
      </c>
      <c r="K3338" s="136">
        <f t="shared" si="513"/>
        <v>66540</v>
      </c>
      <c r="L3338" t="e">
        <f>SQRT(($C$5/2)^2-($C$5/2)^2*'(OLD) bottom seam length'!K3338^2/($C$6/2)^2)</f>
        <v>#DIV/0!</v>
      </c>
      <c r="O3338" s="136">
        <f t="shared" si="514"/>
        <v>66540</v>
      </c>
      <c r="P3338" t="b">
        <f t="shared" si="515"/>
        <v>0</v>
      </c>
      <c r="T3338" s="136">
        <f t="shared" si="516"/>
        <v>66520</v>
      </c>
      <c r="U3338" t="e">
        <f>SQRT(($U$6/2)^2-($U$6/2)^2*'(OLD) bottom seam length'!T3338^2/($U$7/2)^2)</f>
        <v>#VALUE!</v>
      </c>
      <c r="W3338" s="136">
        <f t="shared" si="517"/>
        <v>66520</v>
      </c>
      <c r="X3338" t="e">
        <f>SQRT(($U$6/2)^2-($U$6/2)^2*'(OLD) bottom seam length'!W3338^2/($U$7/2)^2)</f>
        <v>#VALUE!</v>
      </c>
      <c r="Z3338" s="136">
        <f t="shared" si="518"/>
        <v>66520</v>
      </c>
      <c r="AA3338" t="e">
        <f>SQRT(($U$6/2)^2-($U$6/2)^2*'(OLD) bottom seam length'!Z3338^2/($U$7/2)^2)</f>
        <v>#VALUE!</v>
      </c>
      <c r="AC3338" s="136">
        <f t="shared" si="519"/>
        <v>66520</v>
      </c>
      <c r="AD3338" t="e">
        <f>SQRT(($U$6/2)^2-($U$6/2)^2*'(OLD) bottom seam length'!AC3338^2/($U$7/2)^2)</f>
        <v>#VALUE!</v>
      </c>
    </row>
    <row r="3339" spans="2:30">
      <c r="B3339" s="136">
        <f t="shared" si="510"/>
        <v>66560</v>
      </c>
      <c r="C3339" t="e">
        <f>SQRT(($C$5/2)^2-($C$5/2)^2*'(OLD) bottom seam length'!B3339^2/($C$6/2)^2)</f>
        <v>#DIV/0!</v>
      </c>
      <c r="E3339" s="136">
        <f t="shared" si="511"/>
        <v>66560</v>
      </c>
      <c r="F3339" t="e">
        <f>SQRT(($C$5/2)^2-($C$5/2)^2*'(OLD) bottom seam length'!E3339^2/($C$6/2)^2)</f>
        <v>#DIV/0!</v>
      </c>
      <c r="H3339" s="136">
        <f t="shared" si="512"/>
        <v>66560</v>
      </c>
      <c r="I3339" t="e">
        <f>SQRT(($C$5/2)^2-($C$5/2)^2*'(OLD) bottom seam length'!H3339^2/($C$6/2)^2)</f>
        <v>#DIV/0!</v>
      </c>
      <c r="K3339" s="136">
        <f t="shared" si="513"/>
        <v>66560</v>
      </c>
      <c r="L3339" t="e">
        <f>SQRT(($C$5/2)^2-($C$5/2)^2*'(OLD) bottom seam length'!K3339^2/($C$6/2)^2)</f>
        <v>#DIV/0!</v>
      </c>
      <c r="O3339" s="136">
        <f t="shared" si="514"/>
        <v>66560</v>
      </c>
      <c r="P3339" t="b">
        <f t="shared" si="515"/>
        <v>0</v>
      </c>
      <c r="T3339" s="136">
        <f t="shared" si="516"/>
        <v>66540</v>
      </c>
      <c r="U3339" t="e">
        <f>SQRT(($U$6/2)^2-($U$6/2)^2*'(OLD) bottom seam length'!T3339^2/($U$7/2)^2)</f>
        <v>#VALUE!</v>
      </c>
      <c r="W3339" s="136">
        <f t="shared" si="517"/>
        <v>66540</v>
      </c>
      <c r="X3339" t="e">
        <f>SQRT(($U$6/2)^2-($U$6/2)^2*'(OLD) bottom seam length'!W3339^2/($U$7/2)^2)</f>
        <v>#VALUE!</v>
      </c>
      <c r="Z3339" s="136">
        <f t="shared" si="518"/>
        <v>66540</v>
      </c>
      <c r="AA3339" t="e">
        <f>SQRT(($U$6/2)^2-($U$6/2)^2*'(OLD) bottom seam length'!Z3339^2/($U$7/2)^2)</f>
        <v>#VALUE!</v>
      </c>
      <c r="AC3339" s="136">
        <f t="shared" si="519"/>
        <v>66540</v>
      </c>
      <c r="AD3339" t="e">
        <f>SQRT(($U$6/2)^2-($U$6/2)^2*'(OLD) bottom seam length'!AC3339^2/($U$7/2)^2)</f>
        <v>#VALUE!</v>
      </c>
    </row>
    <row r="3340" spans="2:30">
      <c r="B3340" s="136">
        <f t="shared" ref="B3340:B3403" si="520">B3339+$C$7</f>
        <v>66580</v>
      </c>
      <c r="C3340" t="e">
        <f>SQRT(($C$5/2)^2-($C$5/2)^2*'(OLD) bottom seam length'!B3340^2/($C$6/2)^2)</f>
        <v>#DIV/0!</v>
      </c>
      <c r="E3340" s="136">
        <f t="shared" ref="E3340:E3403" si="521">E3339+$C$7</f>
        <v>66580</v>
      </c>
      <c r="F3340" t="e">
        <f>SQRT(($C$5/2)^2-($C$5/2)^2*'(OLD) bottom seam length'!E3340^2/($C$6/2)^2)</f>
        <v>#DIV/0!</v>
      </c>
      <c r="H3340" s="136">
        <f t="shared" ref="H3340:H3403" si="522">H3339+$C$7</f>
        <v>66580</v>
      </c>
      <c r="I3340" t="e">
        <f>SQRT(($C$5/2)^2-($C$5/2)^2*'(OLD) bottom seam length'!H3340^2/($C$6/2)^2)</f>
        <v>#DIV/0!</v>
      </c>
      <c r="K3340" s="136">
        <f t="shared" ref="K3340:K3403" si="523">K3339+$C$7</f>
        <v>66580</v>
      </c>
      <c r="L3340" t="e">
        <f>SQRT(($C$5/2)^2-($C$5/2)^2*'(OLD) bottom seam length'!K3340^2/($C$6/2)^2)</f>
        <v>#DIV/0!</v>
      </c>
      <c r="O3340" s="136">
        <f t="shared" ref="O3340:O3403" si="524">O3339+$C$7</f>
        <v>66580</v>
      </c>
      <c r="P3340" t="b">
        <f t="shared" ref="P3340:P3403" si="525">IF(O3340&lt;=$P$6,$P$5)</f>
        <v>0</v>
      </c>
      <c r="T3340" s="136">
        <f t="shared" si="516"/>
        <v>66560</v>
      </c>
      <c r="U3340" t="e">
        <f>SQRT(($U$6/2)^2-($U$6/2)^2*'(OLD) bottom seam length'!T3340^2/($U$7/2)^2)</f>
        <v>#VALUE!</v>
      </c>
      <c r="W3340" s="136">
        <f t="shared" si="517"/>
        <v>66560</v>
      </c>
      <c r="X3340" t="e">
        <f>SQRT(($U$6/2)^2-($U$6/2)^2*'(OLD) bottom seam length'!W3340^2/($U$7/2)^2)</f>
        <v>#VALUE!</v>
      </c>
      <c r="Z3340" s="136">
        <f t="shared" si="518"/>
        <v>66560</v>
      </c>
      <c r="AA3340" t="e">
        <f>SQRT(($U$6/2)^2-($U$6/2)^2*'(OLD) bottom seam length'!Z3340^2/($U$7/2)^2)</f>
        <v>#VALUE!</v>
      </c>
      <c r="AC3340" s="136">
        <f t="shared" si="519"/>
        <v>66560</v>
      </c>
      <c r="AD3340" t="e">
        <f>SQRT(($U$6/2)^2-($U$6/2)^2*'(OLD) bottom seam length'!AC3340^2/($U$7/2)^2)</f>
        <v>#VALUE!</v>
      </c>
    </row>
    <row r="3341" spans="2:30">
      <c r="B3341" s="136">
        <f t="shared" si="520"/>
        <v>66600</v>
      </c>
      <c r="C3341" t="e">
        <f>SQRT(($C$5/2)^2-($C$5/2)^2*'(OLD) bottom seam length'!B3341^2/($C$6/2)^2)</f>
        <v>#DIV/0!</v>
      </c>
      <c r="E3341" s="136">
        <f t="shared" si="521"/>
        <v>66600</v>
      </c>
      <c r="F3341" t="e">
        <f>SQRT(($C$5/2)^2-($C$5/2)^2*'(OLD) bottom seam length'!E3341^2/($C$6/2)^2)</f>
        <v>#DIV/0!</v>
      </c>
      <c r="H3341" s="136">
        <f t="shared" si="522"/>
        <v>66600</v>
      </c>
      <c r="I3341" t="e">
        <f>SQRT(($C$5/2)^2-($C$5/2)^2*'(OLD) bottom seam length'!H3341^2/($C$6/2)^2)</f>
        <v>#DIV/0!</v>
      </c>
      <c r="K3341" s="136">
        <f t="shared" si="523"/>
        <v>66600</v>
      </c>
      <c r="L3341" t="e">
        <f>SQRT(($C$5/2)^2-($C$5/2)^2*'(OLD) bottom seam length'!K3341^2/($C$6/2)^2)</f>
        <v>#DIV/0!</v>
      </c>
      <c r="O3341" s="136">
        <f t="shared" si="524"/>
        <v>66600</v>
      </c>
      <c r="P3341" t="b">
        <f t="shared" si="525"/>
        <v>0</v>
      </c>
      <c r="T3341" s="136">
        <f t="shared" ref="T3341:T3404" si="526">T3340+$C$7</f>
        <v>66580</v>
      </c>
      <c r="U3341" t="e">
        <f>SQRT(($U$6/2)^2-($U$6/2)^2*'(OLD) bottom seam length'!T3341^2/($U$7/2)^2)</f>
        <v>#VALUE!</v>
      </c>
      <c r="W3341" s="136">
        <f t="shared" ref="W3341:W3404" si="527">W3340+$C$7</f>
        <v>66580</v>
      </c>
      <c r="X3341" t="e">
        <f>SQRT(($U$6/2)^2-($U$6/2)^2*'(OLD) bottom seam length'!W3341^2/($U$7/2)^2)</f>
        <v>#VALUE!</v>
      </c>
      <c r="Z3341" s="136">
        <f t="shared" ref="Z3341:Z3404" si="528">Z3340+$C$7</f>
        <v>66580</v>
      </c>
      <c r="AA3341" t="e">
        <f>SQRT(($U$6/2)^2-($U$6/2)^2*'(OLD) bottom seam length'!Z3341^2/($U$7/2)^2)</f>
        <v>#VALUE!</v>
      </c>
      <c r="AC3341" s="136">
        <f t="shared" ref="AC3341:AC3404" si="529">AC3340+$C$7</f>
        <v>66580</v>
      </c>
      <c r="AD3341" t="e">
        <f>SQRT(($U$6/2)^2-($U$6/2)^2*'(OLD) bottom seam length'!AC3341^2/($U$7/2)^2)</f>
        <v>#VALUE!</v>
      </c>
    </row>
    <row r="3342" spans="2:30">
      <c r="B3342" s="136">
        <f t="shared" si="520"/>
        <v>66620</v>
      </c>
      <c r="C3342" t="e">
        <f>SQRT(($C$5/2)^2-($C$5/2)^2*'(OLD) bottom seam length'!B3342^2/($C$6/2)^2)</f>
        <v>#DIV/0!</v>
      </c>
      <c r="E3342" s="136">
        <f t="shared" si="521"/>
        <v>66620</v>
      </c>
      <c r="F3342" t="e">
        <f>SQRT(($C$5/2)^2-($C$5/2)^2*'(OLD) bottom seam length'!E3342^2/($C$6/2)^2)</f>
        <v>#DIV/0!</v>
      </c>
      <c r="H3342" s="136">
        <f t="shared" si="522"/>
        <v>66620</v>
      </c>
      <c r="I3342" t="e">
        <f>SQRT(($C$5/2)^2-($C$5/2)^2*'(OLD) bottom seam length'!H3342^2/($C$6/2)^2)</f>
        <v>#DIV/0!</v>
      </c>
      <c r="K3342" s="136">
        <f t="shared" si="523"/>
        <v>66620</v>
      </c>
      <c r="L3342" t="e">
        <f>SQRT(($C$5/2)^2-($C$5/2)^2*'(OLD) bottom seam length'!K3342^2/($C$6/2)^2)</f>
        <v>#DIV/0!</v>
      </c>
      <c r="O3342" s="136">
        <f t="shared" si="524"/>
        <v>66620</v>
      </c>
      <c r="P3342" t="b">
        <f t="shared" si="525"/>
        <v>0</v>
      </c>
      <c r="T3342" s="136">
        <f t="shared" si="526"/>
        <v>66600</v>
      </c>
      <c r="U3342" t="e">
        <f>SQRT(($U$6/2)^2-($U$6/2)^2*'(OLD) bottom seam length'!T3342^2/($U$7/2)^2)</f>
        <v>#VALUE!</v>
      </c>
      <c r="W3342" s="136">
        <f t="shared" si="527"/>
        <v>66600</v>
      </c>
      <c r="X3342" t="e">
        <f>SQRT(($U$6/2)^2-($U$6/2)^2*'(OLD) bottom seam length'!W3342^2/($U$7/2)^2)</f>
        <v>#VALUE!</v>
      </c>
      <c r="Z3342" s="136">
        <f t="shared" si="528"/>
        <v>66600</v>
      </c>
      <c r="AA3342" t="e">
        <f>SQRT(($U$6/2)^2-($U$6/2)^2*'(OLD) bottom seam length'!Z3342^2/($U$7/2)^2)</f>
        <v>#VALUE!</v>
      </c>
      <c r="AC3342" s="136">
        <f t="shared" si="529"/>
        <v>66600</v>
      </c>
      <c r="AD3342" t="e">
        <f>SQRT(($U$6/2)^2-($U$6/2)^2*'(OLD) bottom seam length'!AC3342^2/($U$7/2)^2)</f>
        <v>#VALUE!</v>
      </c>
    </row>
    <row r="3343" spans="2:30">
      <c r="B3343" s="136">
        <f t="shared" si="520"/>
        <v>66640</v>
      </c>
      <c r="C3343" t="e">
        <f>SQRT(($C$5/2)^2-($C$5/2)^2*'(OLD) bottom seam length'!B3343^2/($C$6/2)^2)</f>
        <v>#DIV/0!</v>
      </c>
      <c r="E3343" s="136">
        <f t="shared" si="521"/>
        <v>66640</v>
      </c>
      <c r="F3343" t="e">
        <f>SQRT(($C$5/2)^2-($C$5/2)^2*'(OLD) bottom seam length'!E3343^2/($C$6/2)^2)</f>
        <v>#DIV/0!</v>
      </c>
      <c r="H3343" s="136">
        <f t="shared" si="522"/>
        <v>66640</v>
      </c>
      <c r="I3343" t="e">
        <f>SQRT(($C$5/2)^2-($C$5/2)^2*'(OLD) bottom seam length'!H3343^2/($C$6/2)^2)</f>
        <v>#DIV/0!</v>
      </c>
      <c r="K3343" s="136">
        <f t="shared" si="523"/>
        <v>66640</v>
      </c>
      <c r="L3343" t="e">
        <f>SQRT(($C$5/2)^2-($C$5/2)^2*'(OLD) bottom seam length'!K3343^2/($C$6/2)^2)</f>
        <v>#DIV/0!</v>
      </c>
      <c r="O3343" s="136">
        <f t="shared" si="524"/>
        <v>66640</v>
      </c>
      <c r="P3343" t="b">
        <f t="shared" si="525"/>
        <v>0</v>
      </c>
      <c r="T3343" s="136">
        <f t="shared" si="526"/>
        <v>66620</v>
      </c>
      <c r="U3343" t="e">
        <f>SQRT(($U$6/2)^2-($U$6/2)^2*'(OLD) bottom seam length'!T3343^2/($U$7/2)^2)</f>
        <v>#VALUE!</v>
      </c>
      <c r="W3343" s="136">
        <f t="shared" si="527"/>
        <v>66620</v>
      </c>
      <c r="X3343" t="e">
        <f>SQRT(($U$6/2)^2-($U$6/2)^2*'(OLD) bottom seam length'!W3343^2/($U$7/2)^2)</f>
        <v>#VALUE!</v>
      </c>
      <c r="Z3343" s="136">
        <f t="shared" si="528"/>
        <v>66620</v>
      </c>
      <c r="AA3343" t="e">
        <f>SQRT(($U$6/2)^2-($U$6/2)^2*'(OLD) bottom seam length'!Z3343^2/($U$7/2)^2)</f>
        <v>#VALUE!</v>
      </c>
      <c r="AC3343" s="136">
        <f t="shared" si="529"/>
        <v>66620</v>
      </c>
      <c r="AD3343" t="e">
        <f>SQRT(($U$6/2)^2-($U$6/2)^2*'(OLD) bottom seam length'!AC3343^2/($U$7/2)^2)</f>
        <v>#VALUE!</v>
      </c>
    </row>
    <row r="3344" spans="2:30">
      <c r="B3344" s="136">
        <f t="shared" si="520"/>
        <v>66660</v>
      </c>
      <c r="C3344" t="e">
        <f>SQRT(($C$5/2)^2-($C$5/2)^2*'(OLD) bottom seam length'!B3344^2/($C$6/2)^2)</f>
        <v>#DIV/0!</v>
      </c>
      <c r="E3344" s="136">
        <f t="shared" si="521"/>
        <v>66660</v>
      </c>
      <c r="F3344" t="e">
        <f>SQRT(($C$5/2)^2-($C$5/2)^2*'(OLD) bottom seam length'!E3344^2/($C$6/2)^2)</f>
        <v>#DIV/0!</v>
      </c>
      <c r="H3344" s="136">
        <f t="shared" si="522"/>
        <v>66660</v>
      </c>
      <c r="I3344" t="e">
        <f>SQRT(($C$5/2)^2-($C$5/2)^2*'(OLD) bottom seam length'!H3344^2/($C$6/2)^2)</f>
        <v>#DIV/0!</v>
      </c>
      <c r="K3344" s="136">
        <f t="shared" si="523"/>
        <v>66660</v>
      </c>
      <c r="L3344" t="e">
        <f>SQRT(($C$5/2)^2-($C$5/2)^2*'(OLD) bottom seam length'!K3344^2/($C$6/2)^2)</f>
        <v>#DIV/0!</v>
      </c>
      <c r="O3344" s="136">
        <f t="shared" si="524"/>
        <v>66660</v>
      </c>
      <c r="P3344" t="b">
        <f t="shared" si="525"/>
        <v>0</v>
      </c>
      <c r="T3344" s="136">
        <f t="shared" si="526"/>
        <v>66640</v>
      </c>
      <c r="U3344" t="e">
        <f>SQRT(($U$6/2)^2-($U$6/2)^2*'(OLD) bottom seam length'!T3344^2/($U$7/2)^2)</f>
        <v>#VALUE!</v>
      </c>
      <c r="W3344" s="136">
        <f t="shared" si="527"/>
        <v>66640</v>
      </c>
      <c r="X3344" t="e">
        <f>SQRT(($U$6/2)^2-($U$6/2)^2*'(OLD) bottom seam length'!W3344^2/($U$7/2)^2)</f>
        <v>#VALUE!</v>
      </c>
      <c r="Z3344" s="136">
        <f t="shared" si="528"/>
        <v>66640</v>
      </c>
      <c r="AA3344" t="e">
        <f>SQRT(($U$6/2)^2-($U$6/2)^2*'(OLD) bottom seam length'!Z3344^2/($U$7/2)^2)</f>
        <v>#VALUE!</v>
      </c>
      <c r="AC3344" s="136">
        <f t="shared" si="529"/>
        <v>66640</v>
      </c>
      <c r="AD3344" t="e">
        <f>SQRT(($U$6/2)^2-($U$6/2)^2*'(OLD) bottom seam length'!AC3344^2/($U$7/2)^2)</f>
        <v>#VALUE!</v>
      </c>
    </row>
    <row r="3345" spans="2:30">
      <c r="B3345" s="136">
        <f t="shared" si="520"/>
        <v>66680</v>
      </c>
      <c r="C3345" t="e">
        <f>SQRT(($C$5/2)^2-($C$5/2)^2*'(OLD) bottom seam length'!B3345^2/($C$6/2)^2)</f>
        <v>#DIV/0!</v>
      </c>
      <c r="E3345" s="136">
        <f t="shared" si="521"/>
        <v>66680</v>
      </c>
      <c r="F3345" t="e">
        <f>SQRT(($C$5/2)^2-($C$5/2)^2*'(OLD) bottom seam length'!E3345^2/($C$6/2)^2)</f>
        <v>#DIV/0!</v>
      </c>
      <c r="H3345" s="136">
        <f t="shared" si="522"/>
        <v>66680</v>
      </c>
      <c r="I3345" t="e">
        <f>SQRT(($C$5/2)^2-($C$5/2)^2*'(OLD) bottom seam length'!H3345^2/($C$6/2)^2)</f>
        <v>#DIV/0!</v>
      </c>
      <c r="K3345" s="136">
        <f t="shared" si="523"/>
        <v>66680</v>
      </c>
      <c r="L3345" t="e">
        <f>SQRT(($C$5/2)^2-($C$5/2)^2*'(OLD) bottom seam length'!K3345^2/($C$6/2)^2)</f>
        <v>#DIV/0!</v>
      </c>
      <c r="O3345" s="136">
        <f t="shared" si="524"/>
        <v>66680</v>
      </c>
      <c r="P3345" t="b">
        <f t="shared" si="525"/>
        <v>0</v>
      </c>
      <c r="T3345" s="136">
        <f t="shared" si="526"/>
        <v>66660</v>
      </c>
      <c r="U3345" t="e">
        <f>SQRT(($U$6/2)^2-($U$6/2)^2*'(OLD) bottom seam length'!T3345^2/($U$7/2)^2)</f>
        <v>#VALUE!</v>
      </c>
      <c r="W3345" s="136">
        <f t="shared" si="527"/>
        <v>66660</v>
      </c>
      <c r="X3345" t="e">
        <f>SQRT(($U$6/2)^2-($U$6/2)^2*'(OLD) bottom seam length'!W3345^2/($U$7/2)^2)</f>
        <v>#VALUE!</v>
      </c>
      <c r="Z3345" s="136">
        <f t="shared" si="528"/>
        <v>66660</v>
      </c>
      <c r="AA3345" t="e">
        <f>SQRT(($U$6/2)^2-($U$6/2)^2*'(OLD) bottom seam length'!Z3345^2/($U$7/2)^2)</f>
        <v>#VALUE!</v>
      </c>
      <c r="AC3345" s="136">
        <f t="shared" si="529"/>
        <v>66660</v>
      </c>
      <c r="AD3345" t="e">
        <f>SQRT(($U$6/2)^2-($U$6/2)^2*'(OLD) bottom seam length'!AC3345^2/($U$7/2)^2)</f>
        <v>#VALUE!</v>
      </c>
    </row>
    <row r="3346" spans="2:30">
      <c r="B3346" s="136">
        <f t="shared" si="520"/>
        <v>66700</v>
      </c>
      <c r="C3346" t="e">
        <f>SQRT(($C$5/2)^2-($C$5/2)^2*'(OLD) bottom seam length'!B3346^2/($C$6/2)^2)</f>
        <v>#DIV/0!</v>
      </c>
      <c r="E3346" s="136">
        <f t="shared" si="521"/>
        <v>66700</v>
      </c>
      <c r="F3346" t="e">
        <f>SQRT(($C$5/2)^2-($C$5/2)^2*'(OLD) bottom seam length'!E3346^2/($C$6/2)^2)</f>
        <v>#DIV/0!</v>
      </c>
      <c r="H3346" s="136">
        <f t="shared" si="522"/>
        <v>66700</v>
      </c>
      <c r="I3346" t="e">
        <f>SQRT(($C$5/2)^2-($C$5/2)^2*'(OLD) bottom seam length'!H3346^2/($C$6/2)^2)</f>
        <v>#DIV/0!</v>
      </c>
      <c r="K3346" s="136">
        <f t="shared" si="523"/>
        <v>66700</v>
      </c>
      <c r="L3346" t="e">
        <f>SQRT(($C$5/2)^2-($C$5/2)^2*'(OLD) bottom seam length'!K3346^2/($C$6/2)^2)</f>
        <v>#DIV/0!</v>
      </c>
      <c r="O3346" s="136">
        <f t="shared" si="524"/>
        <v>66700</v>
      </c>
      <c r="P3346" t="b">
        <f t="shared" si="525"/>
        <v>0</v>
      </c>
      <c r="T3346" s="136">
        <f t="shared" si="526"/>
        <v>66680</v>
      </c>
      <c r="U3346" t="e">
        <f>SQRT(($U$6/2)^2-($U$6/2)^2*'(OLD) bottom seam length'!T3346^2/($U$7/2)^2)</f>
        <v>#VALUE!</v>
      </c>
      <c r="W3346" s="136">
        <f t="shared" si="527"/>
        <v>66680</v>
      </c>
      <c r="X3346" t="e">
        <f>SQRT(($U$6/2)^2-($U$6/2)^2*'(OLD) bottom seam length'!W3346^2/($U$7/2)^2)</f>
        <v>#VALUE!</v>
      </c>
      <c r="Z3346" s="136">
        <f t="shared" si="528"/>
        <v>66680</v>
      </c>
      <c r="AA3346" t="e">
        <f>SQRT(($U$6/2)^2-($U$6/2)^2*'(OLD) bottom seam length'!Z3346^2/($U$7/2)^2)</f>
        <v>#VALUE!</v>
      </c>
      <c r="AC3346" s="136">
        <f t="shared" si="529"/>
        <v>66680</v>
      </c>
      <c r="AD3346" t="e">
        <f>SQRT(($U$6/2)^2-($U$6/2)^2*'(OLD) bottom seam length'!AC3346^2/($U$7/2)^2)</f>
        <v>#VALUE!</v>
      </c>
    </row>
    <row r="3347" spans="2:30">
      <c r="B3347" s="136">
        <f t="shared" si="520"/>
        <v>66720</v>
      </c>
      <c r="C3347" t="e">
        <f>SQRT(($C$5/2)^2-($C$5/2)^2*'(OLD) bottom seam length'!B3347^2/($C$6/2)^2)</f>
        <v>#DIV/0!</v>
      </c>
      <c r="E3347" s="136">
        <f t="shared" si="521"/>
        <v>66720</v>
      </c>
      <c r="F3347" t="e">
        <f>SQRT(($C$5/2)^2-($C$5/2)^2*'(OLD) bottom seam length'!E3347^2/($C$6/2)^2)</f>
        <v>#DIV/0!</v>
      </c>
      <c r="H3347" s="136">
        <f t="shared" si="522"/>
        <v>66720</v>
      </c>
      <c r="I3347" t="e">
        <f>SQRT(($C$5/2)^2-($C$5/2)^2*'(OLD) bottom seam length'!H3347^2/($C$6/2)^2)</f>
        <v>#DIV/0!</v>
      </c>
      <c r="K3347" s="136">
        <f t="shared" si="523"/>
        <v>66720</v>
      </c>
      <c r="L3347" t="e">
        <f>SQRT(($C$5/2)^2-($C$5/2)^2*'(OLD) bottom seam length'!K3347^2/($C$6/2)^2)</f>
        <v>#DIV/0!</v>
      </c>
      <c r="O3347" s="136">
        <f t="shared" si="524"/>
        <v>66720</v>
      </c>
      <c r="P3347" t="b">
        <f t="shared" si="525"/>
        <v>0</v>
      </c>
      <c r="T3347" s="136">
        <f t="shared" si="526"/>
        <v>66700</v>
      </c>
      <c r="U3347" t="e">
        <f>SQRT(($U$6/2)^2-($U$6/2)^2*'(OLD) bottom seam length'!T3347^2/($U$7/2)^2)</f>
        <v>#VALUE!</v>
      </c>
      <c r="W3347" s="136">
        <f t="shared" si="527"/>
        <v>66700</v>
      </c>
      <c r="X3347" t="e">
        <f>SQRT(($U$6/2)^2-($U$6/2)^2*'(OLD) bottom seam length'!W3347^2/($U$7/2)^2)</f>
        <v>#VALUE!</v>
      </c>
      <c r="Z3347" s="136">
        <f t="shared" si="528"/>
        <v>66700</v>
      </c>
      <c r="AA3347" t="e">
        <f>SQRT(($U$6/2)^2-($U$6/2)^2*'(OLD) bottom seam length'!Z3347^2/($U$7/2)^2)</f>
        <v>#VALUE!</v>
      </c>
      <c r="AC3347" s="136">
        <f t="shared" si="529"/>
        <v>66700</v>
      </c>
      <c r="AD3347" t="e">
        <f>SQRT(($U$6/2)^2-($U$6/2)^2*'(OLD) bottom seam length'!AC3347^2/($U$7/2)^2)</f>
        <v>#VALUE!</v>
      </c>
    </row>
    <row r="3348" spans="2:30">
      <c r="B3348" s="136">
        <f t="shared" si="520"/>
        <v>66740</v>
      </c>
      <c r="C3348" t="e">
        <f>SQRT(($C$5/2)^2-($C$5/2)^2*'(OLD) bottom seam length'!B3348^2/($C$6/2)^2)</f>
        <v>#DIV/0!</v>
      </c>
      <c r="E3348" s="136">
        <f t="shared" si="521"/>
        <v>66740</v>
      </c>
      <c r="F3348" t="e">
        <f>SQRT(($C$5/2)^2-($C$5/2)^2*'(OLD) bottom seam length'!E3348^2/($C$6/2)^2)</f>
        <v>#DIV/0!</v>
      </c>
      <c r="H3348" s="136">
        <f t="shared" si="522"/>
        <v>66740</v>
      </c>
      <c r="I3348" t="e">
        <f>SQRT(($C$5/2)^2-($C$5/2)^2*'(OLD) bottom seam length'!H3348^2/($C$6/2)^2)</f>
        <v>#DIV/0!</v>
      </c>
      <c r="K3348" s="136">
        <f t="shared" si="523"/>
        <v>66740</v>
      </c>
      <c r="L3348" t="e">
        <f>SQRT(($C$5/2)^2-($C$5/2)^2*'(OLD) bottom seam length'!K3348^2/($C$6/2)^2)</f>
        <v>#DIV/0!</v>
      </c>
      <c r="O3348" s="136">
        <f t="shared" si="524"/>
        <v>66740</v>
      </c>
      <c r="P3348" t="b">
        <f t="shared" si="525"/>
        <v>0</v>
      </c>
      <c r="T3348" s="136">
        <f t="shared" si="526"/>
        <v>66720</v>
      </c>
      <c r="U3348" t="e">
        <f>SQRT(($U$6/2)^2-($U$6/2)^2*'(OLD) bottom seam length'!T3348^2/($U$7/2)^2)</f>
        <v>#VALUE!</v>
      </c>
      <c r="W3348" s="136">
        <f t="shared" si="527"/>
        <v>66720</v>
      </c>
      <c r="X3348" t="e">
        <f>SQRT(($U$6/2)^2-($U$6/2)^2*'(OLD) bottom seam length'!W3348^2/($U$7/2)^2)</f>
        <v>#VALUE!</v>
      </c>
      <c r="Z3348" s="136">
        <f t="shared" si="528"/>
        <v>66720</v>
      </c>
      <c r="AA3348" t="e">
        <f>SQRT(($U$6/2)^2-($U$6/2)^2*'(OLD) bottom seam length'!Z3348^2/($U$7/2)^2)</f>
        <v>#VALUE!</v>
      </c>
      <c r="AC3348" s="136">
        <f t="shared" si="529"/>
        <v>66720</v>
      </c>
      <c r="AD3348" t="e">
        <f>SQRT(($U$6/2)^2-($U$6/2)^2*'(OLD) bottom seam length'!AC3348^2/($U$7/2)^2)</f>
        <v>#VALUE!</v>
      </c>
    </row>
    <row r="3349" spans="2:30">
      <c r="B3349" s="136">
        <f t="shared" si="520"/>
        <v>66760</v>
      </c>
      <c r="C3349" t="e">
        <f>SQRT(($C$5/2)^2-($C$5/2)^2*'(OLD) bottom seam length'!B3349^2/($C$6/2)^2)</f>
        <v>#DIV/0!</v>
      </c>
      <c r="E3349" s="136">
        <f t="shared" si="521"/>
        <v>66760</v>
      </c>
      <c r="F3349" t="e">
        <f>SQRT(($C$5/2)^2-($C$5/2)^2*'(OLD) bottom seam length'!E3349^2/($C$6/2)^2)</f>
        <v>#DIV/0!</v>
      </c>
      <c r="H3349" s="136">
        <f t="shared" si="522"/>
        <v>66760</v>
      </c>
      <c r="I3349" t="e">
        <f>SQRT(($C$5/2)^2-($C$5/2)^2*'(OLD) bottom seam length'!H3349^2/($C$6/2)^2)</f>
        <v>#DIV/0!</v>
      </c>
      <c r="K3349" s="136">
        <f t="shared" si="523"/>
        <v>66760</v>
      </c>
      <c r="L3349" t="e">
        <f>SQRT(($C$5/2)^2-($C$5/2)^2*'(OLD) bottom seam length'!K3349^2/($C$6/2)^2)</f>
        <v>#DIV/0!</v>
      </c>
      <c r="O3349" s="136">
        <f t="shared" si="524"/>
        <v>66760</v>
      </c>
      <c r="P3349" t="b">
        <f t="shared" si="525"/>
        <v>0</v>
      </c>
      <c r="T3349" s="136">
        <f t="shared" si="526"/>
        <v>66740</v>
      </c>
      <c r="U3349" t="e">
        <f>SQRT(($U$6/2)^2-($U$6/2)^2*'(OLD) bottom seam length'!T3349^2/($U$7/2)^2)</f>
        <v>#VALUE!</v>
      </c>
      <c r="W3349" s="136">
        <f t="shared" si="527"/>
        <v>66740</v>
      </c>
      <c r="X3349" t="e">
        <f>SQRT(($U$6/2)^2-($U$6/2)^2*'(OLD) bottom seam length'!W3349^2/($U$7/2)^2)</f>
        <v>#VALUE!</v>
      </c>
      <c r="Z3349" s="136">
        <f t="shared" si="528"/>
        <v>66740</v>
      </c>
      <c r="AA3349" t="e">
        <f>SQRT(($U$6/2)^2-($U$6/2)^2*'(OLD) bottom seam length'!Z3349^2/($U$7/2)^2)</f>
        <v>#VALUE!</v>
      </c>
      <c r="AC3349" s="136">
        <f t="shared" si="529"/>
        <v>66740</v>
      </c>
      <c r="AD3349" t="e">
        <f>SQRT(($U$6/2)^2-($U$6/2)^2*'(OLD) bottom seam length'!AC3349^2/($U$7/2)^2)</f>
        <v>#VALUE!</v>
      </c>
    </row>
    <row r="3350" spans="2:30">
      <c r="B3350" s="136">
        <f t="shared" si="520"/>
        <v>66780</v>
      </c>
      <c r="C3350" t="e">
        <f>SQRT(($C$5/2)^2-($C$5/2)^2*'(OLD) bottom seam length'!B3350^2/($C$6/2)^2)</f>
        <v>#DIV/0!</v>
      </c>
      <c r="E3350" s="136">
        <f t="shared" si="521"/>
        <v>66780</v>
      </c>
      <c r="F3350" t="e">
        <f>SQRT(($C$5/2)^2-($C$5/2)^2*'(OLD) bottom seam length'!E3350^2/($C$6/2)^2)</f>
        <v>#DIV/0!</v>
      </c>
      <c r="H3350" s="136">
        <f t="shared" si="522"/>
        <v>66780</v>
      </c>
      <c r="I3350" t="e">
        <f>SQRT(($C$5/2)^2-($C$5/2)^2*'(OLD) bottom seam length'!H3350^2/($C$6/2)^2)</f>
        <v>#DIV/0!</v>
      </c>
      <c r="K3350" s="136">
        <f t="shared" si="523"/>
        <v>66780</v>
      </c>
      <c r="L3350" t="e">
        <f>SQRT(($C$5/2)^2-($C$5/2)^2*'(OLD) bottom seam length'!K3350^2/($C$6/2)^2)</f>
        <v>#DIV/0!</v>
      </c>
      <c r="O3350" s="136">
        <f t="shared" si="524"/>
        <v>66780</v>
      </c>
      <c r="P3350" t="b">
        <f t="shared" si="525"/>
        <v>0</v>
      </c>
      <c r="T3350" s="136">
        <f t="shared" si="526"/>
        <v>66760</v>
      </c>
      <c r="U3350" t="e">
        <f>SQRT(($U$6/2)^2-($U$6/2)^2*'(OLD) bottom seam length'!T3350^2/($U$7/2)^2)</f>
        <v>#VALUE!</v>
      </c>
      <c r="W3350" s="136">
        <f t="shared" si="527"/>
        <v>66760</v>
      </c>
      <c r="X3350" t="e">
        <f>SQRT(($U$6/2)^2-($U$6/2)^2*'(OLD) bottom seam length'!W3350^2/($U$7/2)^2)</f>
        <v>#VALUE!</v>
      </c>
      <c r="Z3350" s="136">
        <f t="shared" si="528"/>
        <v>66760</v>
      </c>
      <c r="AA3350" t="e">
        <f>SQRT(($U$6/2)^2-($U$6/2)^2*'(OLD) bottom seam length'!Z3350^2/($U$7/2)^2)</f>
        <v>#VALUE!</v>
      </c>
      <c r="AC3350" s="136">
        <f t="shared" si="529"/>
        <v>66760</v>
      </c>
      <c r="AD3350" t="e">
        <f>SQRT(($U$6/2)^2-($U$6/2)^2*'(OLD) bottom seam length'!AC3350^2/($U$7/2)^2)</f>
        <v>#VALUE!</v>
      </c>
    </row>
    <row r="3351" spans="2:30">
      <c r="B3351" s="136">
        <f t="shared" si="520"/>
        <v>66800</v>
      </c>
      <c r="C3351" t="e">
        <f>SQRT(($C$5/2)^2-($C$5/2)^2*'(OLD) bottom seam length'!B3351^2/($C$6/2)^2)</f>
        <v>#DIV/0!</v>
      </c>
      <c r="E3351" s="136">
        <f t="shared" si="521"/>
        <v>66800</v>
      </c>
      <c r="F3351" t="e">
        <f>SQRT(($C$5/2)^2-($C$5/2)^2*'(OLD) bottom seam length'!E3351^2/($C$6/2)^2)</f>
        <v>#DIV/0!</v>
      </c>
      <c r="H3351" s="136">
        <f t="shared" si="522"/>
        <v>66800</v>
      </c>
      <c r="I3351" t="e">
        <f>SQRT(($C$5/2)^2-($C$5/2)^2*'(OLD) bottom seam length'!H3351^2/($C$6/2)^2)</f>
        <v>#DIV/0!</v>
      </c>
      <c r="K3351" s="136">
        <f t="shared" si="523"/>
        <v>66800</v>
      </c>
      <c r="L3351" t="e">
        <f>SQRT(($C$5/2)^2-($C$5/2)^2*'(OLD) bottom seam length'!K3351^2/($C$6/2)^2)</f>
        <v>#DIV/0!</v>
      </c>
      <c r="O3351" s="136">
        <f t="shared" si="524"/>
        <v>66800</v>
      </c>
      <c r="P3351" t="b">
        <f t="shared" si="525"/>
        <v>0</v>
      </c>
      <c r="T3351" s="136">
        <f t="shared" si="526"/>
        <v>66780</v>
      </c>
      <c r="U3351" t="e">
        <f>SQRT(($U$6/2)^2-($U$6/2)^2*'(OLD) bottom seam length'!T3351^2/($U$7/2)^2)</f>
        <v>#VALUE!</v>
      </c>
      <c r="W3351" s="136">
        <f t="shared" si="527"/>
        <v>66780</v>
      </c>
      <c r="X3351" t="e">
        <f>SQRT(($U$6/2)^2-($U$6/2)^2*'(OLD) bottom seam length'!W3351^2/($U$7/2)^2)</f>
        <v>#VALUE!</v>
      </c>
      <c r="Z3351" s="136">
        <f t="shared" si="528"/>
        <v>66780</v>
      </c>
      <c r="AA3351" t="e">
        <f>SQRT(($U$6/2)^2-($U$6/2)^2*'(OLD) bottom seam length'!Z3351^2/($U$7/2)^2)</f>
        <v>#VALUE!</v>
      </c>
      <c r="AC3351" s="136">
        <f t="shared" si="529"/>
        <v>66780</v>
      </c>
      <c r="AD3351" t="e">
        <f>SQRT(($U$6/2)^2-($U$6/2)^2*'(OLD) bottom seam length'!AC3351^2/($U$7/2)^2)</f>
        <v>#VALUE!</v>
      </c>
    </row>
    <row r="3352" spans="2:30">
      <c r="B3352" s="136">
        <f t="shared" si="520"/>
        <v>66820</v>
      </c>
      <c r="C3352" t="e">
        <f>SQRT(($C$5/2)^2-($C$5/2)^2*'(OLD) bottom seam length'!B3352^2/($C$6/2)^2)</f>
        <v>#DIV/0!</v>
      </c>
      <c r="E3352" s="136">
        <f t="shared" si="521"/>
        <v>66820</v>
      </c>
      <c r="F3352" t="e">
        <f>SQRT(($C$5/2)^2-($C$5/2)^2*'(OLD) bottom seam length'!E3352^2/($C$6/2)^2)</f>
        <v>#DIV/0!</v>
      </c>
      <c r="H3352" s="136">
        <f t="shared" si="522"/>
        <v>66820</v>
      </c>
      <c r="I3352" t="e">
        <f>SQRT(($C$5/2)^2-($C$5/2)^2*'(OLD) bottom seam length'!H3352^2/($C$6/2)^2)</f>
        <v>#DIV/0!</v>
      </c>
      <c r="K3352" s="136">
        <f t="shared" si="523"/>
        <v>66820</v>
      </c>
      <c r="L3352" t="e">
        <f>SQRT(($C$5/2)^2-($C$5/2)^2*'(OLD) bottom seam length'!K3352^2/($C$6/2)^2)</f>
        <v>#DIV/0!</v>
      </c>
      <c r="O3352" s="136">
        <f t="shared" si="524"/>
        <v>66820</v>
      </c>
      <c r="P3352" t="b">
        <f t="shared" si="525"/>
        <v>0</v>
      </c>
      <c r="T3352" s="136">
        <f t="shared" si="526"/>
        <v>66800</v>
      </c>
      <c r="U3352" t="e">
        <f>SQRT(($U$6/2)^2-($U$6/2)^2*'(OLD) bottom seam length'!T3352^2/($U$7/2)^2)</f>
        <v>#VALUE!</v>
      </c>
      <c r="W3352" s="136">
        <f t="shared" si="527"/>
        <v>66800</v>
      </c>
      <c r="X3352" t="e">
        <f>SQRT(($U$6/2)^2-($U$6/2)^2*'(OLD) bottom seam length'!W3352^2/($U$7/2)^2)</f>
        <v>#VALUE!</v>
      </c>
      <c r="Z3352" s="136">
        <f t="shared" si="528"/>
        <v>66800</v>
      </c>
      <c r="AA3352" t="e">
        <f>SQRT(($U$6/2)^2-($U$6/2)^2*'(OLD) bottom seam length'!Z3352^2/($U$7/2)^2)</f>
        <v>#VALUE!</v>
      </c>
      <c r="AC3352" s="136">
        <f t="shared" si="529"/>
        <v>66800</v>
      </c>
      <c r="AD3352" t="e">
        <f>SQRT(($U$6/2)^2-($U$6/2)^2*'(OLD) bottom seam length'!AC3352^2/($U$7/2)^2)</f>
        <v>#VALUE!</v>
      </c>
    </row>
    <row r="3353" spans="2:30">
      <c r="B3353" s="136">
        <f t="shared" si="520"/>
        <v>66840</v>
      </c>
      <c r="C3353" t="e">
        <f>SQRT(($C$5/2)^2-($C$5/2)^2*'(OLD) bottom seam length'!B3353^2/($C$6/2)^2)</f>
        <v>#DIV/0!</v>
      </c>
      <c r="E3353" s="136">
        <f t="shared" si="521"/>
        <v>66840</v>
      </c>
      <c r="F3353" t="e">
        <f>SQRT(($C$5/2)^2-($C$5/2)^2*'(OLD) bottom seam length'!E3353^2/($C$6/2)^2)</f>
        <v>#DIV/0!</v>
      </c>
      <c r="H3353" s="136">
        <f t="shared" si="522"/>
        <v>66840</v>
      </c>
      <c r="I3353" t="e">
        <f>SQRT(($C$5/2)^2-($C$5/2)^2*'(OLD) bottom seam length'!H3353^2/($C$6/2)^2)</f>
        <v>#DIV/0!</v>
      </c>
      <c r="K3353" s="136">
        <f t="shared" si="523"/>
        <v>66840</v>
      </c>
      <c r="L3353" t="e">
        <f>SQRT(($C$5/2)^2-($C$5/2)^2*'(OLD) bottom seam length'!K3353^2/($C$6/2)^2)</f>
        <v>#DIV/0!</v>
      </c>
      <c r="O3353" s="136">
        <f t="shared" si="524"/>
        <v>66840</v>
      </c>
      <c r="P3353" t="b">
        <f t="shared" si="525"/>
        <v>0</v>
      </c>
      <c r="T3353" s="136">
        <f t="shared" si="526"/>
        <v>66820</v>
      </c>
      <c r="U3353" t="e">
        <f>SQRT(($U$6/2)^2-($U$6/2)^2*'(OLD) bottom seam length'!T3353^2/($U$7/2)^2)</f>
        <v>#VALUE!</v>
      </c>
      <c r="W3353" s="136">
        <f t="shared" si="527"/>
        <v>66820</v>
      </c>
      <c r="X3353" t="e">
        <f>SQRT(($U$6/2)^2-($U$6/2)^2*'(OLD) bottom seam length'!W3353^2/($U$7/2)^2)</f>
        <v>#VALUE!</v>
      </c>
      <c r="Z3353" s="136">
        <f t="shared" si="528"/>
        <v>66820</v>
      </c>
      <c r="AA3353" t="e">
        <f>SQRT(($U$6/2)^2-($U$6/2)^2*'(OLD) bottom seam length'!Z3353^2/($U$7/2)^2)</f>
        <v>#VALUE!</v>
      </c>
      <c r="AC3353" s="136">
        <f t="shared" si="529"/>
        <v>66820</v>
      </c>
      <c r="AD3353" t="e">
        <f>SQRT(($U$6/2)^2-($U$6/2)^2*'(OLD) bottom seam length'!AC3353^2/($U$7/2)^2)</f>
        <v>#VALUE!</v>
      </c>
    </row>
    <row r="3354" spans="2:30">
      <c r="B3354" s="136">
        <f t="shared" si="520"/>
        <v>66860</v>
      </c>
      <c r="C3354" t="e">
        <f>SQRT(($C$5/2)^2-($C$5/2)^2*'(OLD) bottom seam length'!B3354^2/($C$6/2)^2)</f>
        <v>#DIV/0!</v>
      </c>
      <c r="E3354" s="136">
        <f t="shared" si="521"/>
        <v>66860</v>
      </c>
      <c r="F3354" t="e">
        <f>SQRT(($C$5/2)^2-($C$5/2)^2*'(OLD) bottom seam length'!E3354^2/($C$6/2)^2)</f>
        <v>#DIV/0!</v>
      </c>
      <c r="H3354" s="136">
        <f t="shared" si="522"/>
        <v>66860</v>
      </c>
      <c r="I3354" t="e">
        <f>SQRT(($C$5/2)^2-($C$5/2)^2*'(OLD) bottom seam length'!H3354^2/($C$6/2)^2)</f>
        <v>#DIV/0!</v>
      </c>
      <c r="K3354" s="136">
        <f t="shared" si="523"/>
        <v>66860</v>
      </c>
      <c r="L3354" t="e">
        <f>SQRT(($C$5/2)^2-($C$5/2)^2*'(OLD) bottom seam length'!K3354^2/($C$6/2)^2)</f>
        <v>#DIV/0!</v>
      </c>
      <c r="O3354" s="136">
        <f t="shared" si="524"/>
        <v>66860</v>
      </c>
      <c r="P3354" t="b">
        <f t="shared" si="525"/>
        <v>0</v>
      </c>
      <c r="T3354" s="136">
        <f t="shared" si="526"/>
        <v>66840</v>
      </c>
      <c r="U3354" t="e">
        <f>SQRT(($U$6/2)^2-($U$6/2)^2*'(OLD) bottom seam length'!T3354^2/($U$7/2)^2)</f>
        <v>#VALUE!</v>
      </c>
      <c r="W3354" s="136">
        <f t="shared" si="527"/>
        <v>66840</v>
      </c>
      <c r="X3354" t="e">
        <f>SQRT(($U$6/2)^2-($U$6/2)^2*'(OLD) bottom seam length'!W3354^2/($U$7/2)^2)</f>
        <v>#VALUE!</v>
      </c>
      <c r="Z3354" s="136">
        <f t="shared" si="528"/>
        <v>66840</v>
      </c>
      <c r="AA3354" t="e">
        <f>SQRT(($U$6/2)^2-($U$6/2)^2*'(OLD) bottom seam length'!Z3354^2/($U$7/2)^2)</f>
        <v>#VALUE!</v>
      </c>
      <c r="AC3354" s="136">
        <f t="shared" si="529"/>
        <v>66840</v>
      </c>
      <c r="AD3354" t="e">
        <f>SQRT(($U$6/2)^2-($U$6/2)^2*'(OLD) bottom seam length'!AC3354^2/($U$7/2)^2)</f>
        <v>#VALUE!</v>
      </c>
    </row>
    <row r="3355" spans="2:30">
      <c r="B3355" s="136">
        <f t="shared" si="520"/>
        <v>66880</v>
      </c>
      <c r="C3355" t="e">
        <f>SQRT(($C$5/2)^2-($C$5/2)^2*'(OLD) bottom seam length'!B3355^2/($C$6/2)^2)</f>
        <v>#DIV/0!</v>
      </c>
      <c r="E3355" s="136">
        <f t="shared" si="521"/>
        <v>66880</v>
      </c>
      <c r="F3355" t="e">
        <f>SQRT(($C$5/2)^2-($C$5/2)^2*'(OLD) bottom seam length'!E3355^2/($C$6/2)^2)</f>
        <v>#DIV/0!</v>
      </c>
      <c r="H3355" s="136">
        <f t="shared" si="522"/>
        <v>66880</v>
      </c>
      <c r="I3355" t="e">
        <f>SQRT(($C$5/2)^2-($C$5/2)^2*'(OLD) bottom seam length'!H3355^2/($C$6/2)^2)</f>
        <v>#DIV/0!</v>
      </c>
      <c r="K3355" s="136">
        <f t="shared" si="523"/>
        <v>66880</v>
      </c>
      <c r="L3355" t="e">
        <f>SQRT(($C$5/2)^2-($C$5/2)^2*'(OLD) bottom seam length'!K3355^2/($C$6/2)^2)</f>
        <v>#DIV/0!</v>
      </c>
      <c r="O3355" s="136">
        <f t="shared" si="524"/>
        <v>66880</v>
      </c>
      <c r="P3355" t="b">
        <f t="shared" si="525"/>
        <v>0</v>
      </c>
      <c r="T3355" s="136">
        <f t="shared" si="526"/>
        <v>66860</v>
      </c>
      <c r="U3355" t="e">
        <f>SQRT(($U$6/2)^2-($U$6/2)^2*'(OLD) bottom seam length'!T3355^2/($U$7/2)^2)</f>
        <v>#VALUE!</v>
      </c>
      <c r="W3355" s="136">
        <f t="shared" si="527"/>
        <v>66860</v>
      </c>
      <c r="X3355" t="e">
        <f>SQRT(($U$6/2)^2-($U$6/2)^2*'(OLD) bottom seam length'!W3355^2/($U$7/2)^2)</f>
        <v>#VALUE!</v>
      </c>
      <c r="Z3355" s="136">
        <f t="shared" si="528"/>
        <v>66860</v>
      </c>
      <c r="AA3355" t="e">
        <f>SQRT(($U$6/2)^2-($U$6/2)^2*'(OLD) bottom seam length'!Z3355^2/($U$7/2)^2)</f>
        <v>#VALUE!</v>
      </c>
      <c r="AC3355" s="136">
        <f t="shared" si="529"/>
        <v>66860</v>
      </c>
      <c r="AD3355" t="e">
        <f>SQRT(($U$6/2)^2-($U$6/2)^2*'(OLD) bottom seam length'!AC3355^2/($U$7/2)^2)</f>
        <v>#VALUE!</v>
      </c>
    </row>
    <row r="3356" spans="2:30">
      <c r="B3356" s="136">
        <f t="shared" si="520"/>
        <v>66900</v>
      </c>
      <c r="C3356" t="e">
        <f>SQRT(($C$5/2)^2-($C$5/2)^2*'(OLD) bottom seam length'!B3356^2/($C$6/2)^2)</f>
        <v>#DIV/0!</v>
      </c>
      <c r="E3356" s="136">
        <f t="shared" si="521"/>
        <v>66900</v>
      </c>
      <c r="F3356" t="e">
        <f>SQRT(($C$5/2)^2-($C$5/2)^2*'(OLD) bottom seam length'!E3356^2/($C$6/2)^2)</f>
        <v>#DIV/0!</v>
      </c>
      <c r="H3356" s="136">
        <f t="shared" si="522"/>
        <v>66900</v>
      </c>
      <c r="I3356" t="e">
        <f>SQRT(($C$5/2)^2-($C$5/2)^2*'(OLD) bottom seam length'!H3356^2/($C$6/2)^2)</f>
        <v>#DIV/0!</v>
      </c>
      <c r="K3356" s="136">
        <f t="shared" si="523"/>
        <v>66900</v>
      </c>
      <c r="L3356" t="e">
        <f>SQRT(($C$5/2)^2-($C$5/2)^2*'(OLD) bottom seam length'!K3356^2/($C$6/2)^2)</f>
        <v>#DIV/0!</v>
      </c>
      <c r="O3356" s="136">
        <f t="shared" si="524"/>
        <v>66900</v>
      </c>
      <c r="P3356" t="b">
        <f t="shared" si="525"/>
        <v>0</v>
      </c>
      <c r="T3356" s="136">
        <f t="shared" si="526"/>
        <v>66880</v>
      </c>
      <c r="U3356" t="e">
        <f>SQRT(($U$6/2)^2-($U$6/2)^2*'(OLD) bottom seam length'!T3356^2/($U$7/2)^2)</f>
        <v>#VALUE!</v>
      </c>
      <c r="W3356" s="136">
        <f t="shared" si="527"/>
        <v>66880</v>
      </c>
      <c r="X3356" t="e">
        <f>SQRT(($U$6/2)^2-($U$6/2)^2*'(OLD) bottom seam length'!W3356^2/($U$7/2)^2)</f>
        <v>#VALUE!</v>
      </c>
      <c r="Z3356" s="136">
        <f t="shared" si="528"/>
        <v>66880</v>
      </c>
      <c r="AA3356" t="e">
        <f>SQRT(($U$6/2)^2-($U$6/2)^2*'(OLD) bottom seam length'!Z3356^2/($U$7/2)^2)</f>
        <v>#VALUE!</v>
      </c>
      <c r="AC3356" s="136">
        <f t="shared" si="529"/>
        <v>66880</v>
      </c>
      <c r="AD3356" t="e">
        <f>SQRT(($U$6/2)^2-($U$6/2)^2*'(OLD) bottom seam length'!AC3356^2/($U$7/2)^2)</f>
        <v>#VALUE!</v>
      </c>
    </row>
    <row r="3357" spans="2:30">
      <c r="B3357" s="136">
        <f t="shared" si="520"/>
        <v>66920</v>
      </c>
      <c r="C3357" t="e">
        <f>SQRT(($C$5/2)^2-($C$5/2)^2*'(OLD) bottom seam length'!B3357^2/($C$6/2)^2)</f>
        <v>#DIV/0!</v>
      </c>
      <c r="E3357" s="136">
        <f t="shared" si="521"/>
        <v>66920</v>
      </c>
      <c r="F3357" t="e">
        <f>SQRT(($C$5/2)^2-($C$5/2)^2*'(OLD) bottom seam length'!E3357^2/($C$6/2)^2)</f>
        <v>#DIV/0!</v>
      </c>
      <c r="H3357" s="136">
        <f t="shared" si="522"/>
        <v>66920</v>
      </c>
      <c r="I3357" t="e">
        <f>SQRT(($C$5/2)^2-($C$5/2)^2*'(OLD) bottom seam length'!H3357^2/($C$6/2)^2)</f>
        <v>#DIV/0!</v>
      </c>
      <c r="K3357" s="136">
        <f t="shared" si="523"/>
        <v>66920</v>
      </c>
      <c r="L3357" t="e">
        <f>SQRT(($C$5/2)^2-($C$5/2)^2*'(OLD) bottom seam length'!K3357^2/($C$6/2)^2)</f>
        <v>#DIV/0!</v>
      </c>
      <c r="O3357" s="136">
        <f t="shared" si="524"/>
        <v>66920</v>
      </c>
      <c r="P3357" t="b">
        <f t="shared" si="525"/>
        <v>0</v>
      </c>
      <c r="T3357" s="136">
        <f t="shared" si="526"/>
        <v>66900</v>
      </c>
      <c r="U3357" t="e">
        <f>SQRT(($U$6/2)^2-($U$6/2)^2*'(OLD) bottom seam length'!T3357^2/($U$7/2)^2)</f>
        <v>#VALUE!</v>
      </c>
      <c r="W3357" s="136">
        <f t="shared" si="527"/>
        <v>66900</v>
      </c>
      <c r="X3357" t="e">
        <f>SQRT(($U$6/2)^2-($U$6/2)^2*'(OLD) bottom seam length'!W3357^2/($U$7/2)^2)</f>
        <v>#VALUE!</v>
      </c>
      <c r="Z3357" s="136">
        <f t="shared" si="528"/>
        <v>66900</v>
      </c>
      <c r="AA3357" t="e">
        <f>SQRT(($U$6/2)^2-($U$6/2)^2*'(OLD) bottom seam length'!Z3357^2/($U$7/2)^2)</f>
        <v>#VALUE!</v>
      </c>
      <c r="AC3357" s="136">
        <f t="shared" si="529"/>
        <v>66900</v>
      </c>
      <c r="AD3357" t="e">
        <f>SQRT(($U$6/2)^2-($U$6/2)^2*'(OLD) bottom seam length'!AC3357^2/($U$7/2)^2)</f>
        <v>#VALUE!</v>
      </c>
    </row>
    <row r="3358" spans="2:30">
      <c r="B3358" s="136">
        <f t="shared" si="520"/>
        <v>66940</v>
      </c>
      <c r="C3358" t="e">
        <f>SQRT(($C$5/2)^2-($C$5/2)^2*'(OLD) bottom seam length'!B3358^2/($C$6/2)^2)</f>
        <v>#DIV/0!</v>
      </c>
      <c r="E3358" s="136">
        <f t="shared" si="521"/>
        <v>66940</v>
      </c>
      <c r="F3358" t="e">
        <f>SQRT(($C$5/2)^2-($C$5/2)^2*'(OLD) bottom seam length'!E3358^2/($C$6/2)^2)</f>
        <v>#DIV/0!</v>
      </c>
      <c r="H3358" s="136">
        <f t="shared" si="522"/>
        <v>66940</v>
      </c>
      <c r="I3358" t="e">
        <f>SQRT(($C$5/2)^2-($C$5/2)^2*'(OLD) bottom seam length'!H3358^2/($C$6/2)^2)</f>
        <v>#DIV/0!</v>
      </c>
      <c r="K3358" s="136">
        <f t="shared" si="523"/>
        <v>66940</v>
      </c>
      <c r="L3358" t="e">
        <f>SQRT(($C$5/2)^2-($C$5/2)^2*'(OLD) bottom seam length'!K3358^2/($C$6/2)^2)</f>
        <v>#DIV/0!</v>
      </c>
      <c r="O3358" s="136">
        <f t="shared" si="524"/>
        <v>66940</v>
      </c>
      <c r="P3358" t="b">
        <f t="shared" si="525"/>
        <v>0</v>
      </c>
      <c r="T3358" s="136">
        <f t="shared" si="526"/>
        <v>66920</v>
      </c>
      <c r="U3358" t="e">
        <f>SQRT(($U$6/2)^2-($U$6/2)^2*'(OLD) bottom seam length'!T3358^2/($U$7/2)^2)</f>
        <v>#VALUE!</v>
      </c>
      <c r="W3358" s="136">
        <f t="shared" si="527"/>
        <v>66920</v>
      </c>
      <c r="X3358" t="e">
        <f>SQRT(($U$6/2)^2-($U$6/2)^2*'(OLD) bottom seam length'!W3358^2/($U$7/2)^2)</f>
        <v>#VALUE!</v>
      </c>
      <c r="Z3358" s="136">
        <f t="shared" si="528"/>
        <v>66920</v>
      </c>
      <c r="AA3358" t="e">
        <f>SQRT(($U$6/2)^2-($U$6/2)^2*'(OLD) bottom seam length'!Z3358^2/($U$7/2)^2)</f>
        <v>#VALUE!</v>
      </c>
      <c r="AC3358" s="136">
        <f t="shared" si="529"/>
        <v>66920</v>
      </c>
      <c r="AD3358" t="e">
        <f>SQRT(($U$6/2)^2-($U$6/2)^2*'(OLD) bottom seam length'!AC3358^2/($U$7/2)^2)</f>
        <v>#VALUE!</v>
      </c>
    </row>
    <row r="3359" spans="2:30">
      <c r="B3359" s="136">
        <f t="shared" si="520"/>
        <v>66960</v>
      </c>
      <c r="C3359" t="e">
        <f>SQRT(($C$5/2)^2-($C$5/2)^2*'(OLD) bottom seam length'!B3359^2/($C$6/2)^2)</f>
        <v>#DIV/0!</v>
      </c>
      <c r="E3359" s="136">
        <f t="shared" si="521"/>
        <v>66960</v>
      </c>
      <c r="F3359" t="e">
        <f>SQRT(($C$5/2)^2-($C$5/2)^2*'(OLD) bottom seam length'!E3359^2/($C$6/2)^2)</f>
        <v>#DIV/0!</v>
      </c>
      <c r="H3359" s="136">
        <f t="shared" si="522"/>
        <v>66960</v>
      </c>
      <c r="I3359" t="e">
        <f>SQRT(($C$5/2)^2-($C$5/2)^2*'(OLD) bottom seam length'!H3359^2/($C$6/2)^2)</f>
        <v>#DIV/0!</v>
      </c>
      <c r="K3359" s="136">
        <f t="shared" si="523"/>
        <v>66960</v>
      </c>
      <c r="L3359" t="e">
        <f>SQRT(($C$5/2)^2-($C$5/2)^2*'(OLD) bottom seam length'!K3359^2/($C$6/2)^2)</f>
        <v>#DIV/0!</v>
      </c>
      <c r="O3359" s="136">
        <f t="shared" si="524"/>
        <v>66960</v>
      </c>
      <c r="P3359" t="b">
        <f t="shared" si="525"/>
        <v>0</v>
      </c>
      <c r="T3359" s="136">
        <f t="shared" si="526"/>
        <v>66940</v>
      </c>
      <c r="U3359" t="e">
        <f>SQRT(($U$6/2)^2-($U$6/2)^2*'(OLD) bottom seam length'!T3359^2/($U$7/2)^2)</f>
        <v>#VALUE!</v>
      </c>
      <c r="W3359" s="136">
        <f t="shared" si="527"/>
        <v>66940</v>
      </c>
      <c r="X3359" t="e">
        <f>SQRT(($U$6/2)^2-($U$6/2)^2*'(OLD) bottom seam length'!W3359^2/($U$7/2)^2)</f>
        <v>#VALUE!</v>
      </c>
      <c r="Z3359" s="136">
        <f t="shared" si="528"/>
        <v>66940</v>
      </c>
      <c r="AA3359" t="e">
        <f>SQRT(($U$6/2)^2-($U$6/2)^2*'(OLD) bottom seam length'!Z3359^2/($U$7/2)^2)</f>
        <v>#VALUE!</v>
      </c>
      <c r="AC3359" s="136">
        <f t="shared" si="529"/>
        <v>66940</v>
      </c>
      <c r="AD3359" t="e">
        <f>SQRT(($U$6/2)^2-($U$6/2)^2*'(OLD) bottom seam length'!AC3359^2/($U$7/2)^2)</f>
        <v>#VALUE!</v>
      </c>
    </row>
    <row r="3360" spans="2:30">
      <c r="B3360" s="136">
        <f t="shared" si="520"/>
        <v>66980</v>
      </c>
      <c r="C3360" t="e">
        <f>SQRT(($C$5/2)^2-($C$5/2)^2*'(OLD) bottom seam length'!B3360^2/($C$6/2)^2)</f>
        <v>#DIV/0!</v>
      </c>
      <c r="E3360" s="136">
        <f t="shared" si="521"/>
        <v>66980</v>
      </c>
      <c r="F3360" t="e">
        <f>SQRT(($C$5/2)^2-($C$5/2)^2*'(OLD) bottom seam length'!E3360^2/($C$6/2)^2)</f>
        <v>#DIV/0!</v>
      </c>
      <c r="H3360" s="136">
        <f t="shared" si="522"/>
        <v>66980</v>
      </c>
      <c r="I3360" t="e">
        <f>SQRT(($C$5/2)^2-($C$5/2)^2*'(OLD) bottom seam length'!H3360^2/($C$6/2)^2)</f>
        <v>#DIV/0!</v>
      </c>
      <c r="K3360" s="136">
        <f t="shared" si="523"/>
        <v>66980</v>
      </c>
      <c r="L3360" t="e">
        <f>SQRT(($C$5/2)^2-($C$5/2)^2*'(OLD) bottom seam length'!K3360^2/($C$6/2)^2)</f>
        <v>#DIV/0!</v>
      </c>
      <c r="O3360" s="136">
        <f t="shared" si="524"/>
        <v>66980</v>
      </c>
      <c r="P3360" t="b">
        <f t="shared" si="525"/>
        <v>0</v>
      </c>
      <c r="T3360" s="136">
        <f t="shared" si="526"/>
        <v>66960</v>
      </c>
      <c r="U3360" t="e">
        <f>SQRT(($U$6/2)^2-($U$6/2)^2*'(OLD) bottom seam length'!T3360^2/($U$7/2)^2)</f>
        <v>#VALUE!</v>
      </c>
      <c r="W3360" s="136">
        <f t="shared" si="527"/>
        <v>66960</v>
      </c>
      <c r="X3360" t="e">
        <f>SQRT(($U$6/2)^2-($U$6/2)^2*'(OLD) bottom seam length'!W3360^2/($U$7/2)^2)</f>
        <v>#VALUE!</v>
      </c>
      <c r="Z3360" s="136">
        <f t="shared" si="528"/>
        <v>66960</v>
      </c>
      <c r="AA3360" t="e">
        <f>SQRT(($U$6/2)^2-($U$6/2)^2*'(OLD) bottom seam length'!Z3360^2/($U$7/2)^2)</f>
        <v>#VALUE!</v>
      </c>
      <c r="AC3360" s="136">
        <f t="shared" si="529"/>
        <v>66960</v>
      </c>
      <c r="AD3360" t="e">
        <f>SQRT(($U$6/2)^2-($U$6/2)^2*'(OLD) bottom seam length'!AC3360^2/($U$7/2)^2)</f>
        <v>#VALUE!</v>
      </c>
    </row>
    <row r="3361" spans="2:30">
      <c r="B3361" s="136">
        <f t="shared" si="520"/>
        <v>67000</v>
      </c>
      <c r="C3361" t="e">
        <f>SQRT(($C$5/2)^2-($C$5/2)^2*'(OLD) bottom seam length'!B3361^2/($C$6/2)^2)</f>
        <v>#DIV/0!</v>
      </c>
      <c r="E3361" s="136">
        <f t="shared" si="521"/>
        <v>67000</v>
      </c>
      <c r="F3361" t="e">
        <f>SQRT(($C$5/2)^2-($C$5/2)^2*'(OLD) bottom seam length'!E3361^2/($C$6/2)^2)</f>
        <v>#DIV/0!</v>
      </c>
      <c r="H3361" s="136">
        <f t="shared" si="522"/>
        <v>67000</v>
      </c>
      <c r="I3361" t="e">
        <f>SQRT(($C$5/2)^2-($C$5/2)^2*'(OLD) bottom seam length'!H3361^2/($C$6/2)^2)</f>
        <v>#DIV/0!</v>
      </c>
      <c r="K3361" s="136">
        <f t="shared" si="523"/>
        <v>67000</v>
      </c>
      <c r="L3361" t="e">
        <f>SQRT(($C$5/2)^2-($C$5/2)^2*'(OLD) bottom seam length'!K3361^2/($C$6/2)^2)</f>
        <v>#DIV/0!</v>
      </c>
      <c r="O3361" s="136">
        <f t="shared" si="524"/>
        <v>67000</v>
      </c>
      <c r="P3361" t="b">
        <f t="shared" si="525"/>
        <v>0</v>
      </c>
      <c r="T3361" s="136">
        <f t="shared" si="526"/>
        <v>66980</v>
      </c>
      <c r="U3361" t="e">
        <f>SQRT(($U$6/2)^2-($U$6/2)^2*'(OLD) bottom seam length'!T3361^2/($U$7/2)^2)</f>
        <v>#VALUE!</v>
      </c>
      <c r="W3361" s="136">
        <f t="shared" si="527"/>
        <v>66980</v>
      </c>
      <c r="X3361" t="e">
        <f>SQRT(($U$6/2)^2-($U$6/2)^2*'(OLD) bottom seam length'!W3361^2/($U$7/2)^2)</f>
        <v>#VALUE!</v>
      </c>
      <c r="Z3361" s="136">
        <f t="shared" si="528"/>
        <v>66980</v>
      </c>
      <c r="AA3361" t="e">
        <f>SQRT(($U$6/2)^2-($U$6/2)^2*'(OLD) bottom seam length'!Z3361^2/($U$7/2)^2)</f>
        <v>#VALUE!</v>
      </c>
      <c r="AC3361" s="136">
        <f t="shared" si="529"/>
        <v>66980</v>
      </c>
      <c r="AD3361" t="e">
        <f>SQRT(($U$6/2)^2-($U$6/2)^2*'(OLD) bottom seam length'!AC3361^2/($U$7/2)^2)</f>
        <v>#VALUE!</v>
      </c>
    </row>
    <row r="3362" spans="2:30">
      <c r="B3362" s="136">
        <f t="shared" si="520"/>
        <v>67020</v>
      </c>
      <c r="C3362" t="e">
        <f>SQRT(($C$5/2)^2-($C$5/2)^2*'(OLD) bottom seam length'!B3362^2/($C$6/2)^2)</f>
        <v>#DIV/0!</v>
      </c>
      <c r="E3362" s="136">
        <f t="shared" si="521"/>
        <v>67020</v>
      </c>
      <c r="F3362" t="e">
        <f>SQRT(($C$5/2)^2-($C$5/2)^2*'(OLD) bottom seam length'!E3362^2/($C$6/2)^2)</f>
        <v>#DIV/0!</v>
      </c>
      <c r="H3362" s="136">
        <f t="shared" si="522"/>
        <v>67020</v>
      </c>
      <c r="I3362" t="e">
        <f>SQRT(($C$5/2)^2-($C$5/2)^2*'(OLD) bottom seam length'!H3362^2/($C$6/2)^2)</f>
        <v>#DIV/0!</v>
      </c>
      <c r="K3362" s="136">
        <f t="shared" si="523"/>
        <v>67020</v>
      </c>
      <c r="L3362" t="e">
        <f>SQRT(($C$5/2)^2-($C$5/2)^2*'(OLD) bottom seam length'!K3362^2/($C$6/2)^2)</f>
        <v>#DIV/0!</v>
      </c>
      <c r="O3362" s="136">
        <f t="shared" si="524"/>
        <v>67020</v>
      </c>
      <c r="P3362" t="b">
        <f t="shared" si="525"/>
        <v>0</v>
      </c>
      <c r="T3362" s="136">
        <f t="shared" si="526"/>
        <v>67000</v>
      </c>
      <c r="U3362" t="e">
        <f>SQRT(($U$6/2)^2-($U$6/2)^2*'(OLD) bottom seam length'!T3362^2/($U$7/2)^2)</f>
        <v>#VALUE!</v>
      </c>
      <c r="W3362" s="136">
        <f t="shared" si="527"/>
        <v>67000</v>
      </c>
      <c r="X3362" t="e">
        <f>SQRT(($U$6/2)^2-($U$6/2)^2*'(OLD) bottom seam length'!W3362^2/($U$7/2)^2)</f>
        <v>#VALUE!</v>
      </c>
      <c r="Z3362" s="136">
        <f t="shared" si="528"/>
        <v>67000</v>
      </c>
      <c r="AA3362" t="e">
        <f>SQRT(($U$6/2)^2-($U$6/2)^2*'(OLD) bottom seam length'!Z3362^2/($U$7/2)^2)</f>
        <v>#VALUE!</v>
      </c>
      <c r="AC3362" s="136">
        <f t="shared" si="529"/>
        <v>67000</v>
      </c>
      <c r="AD3362" t="e">
        <f>SQRT(($U$6/2)^2-($U$6/2)^2*'(OLD) bottom seam length'!AC3362^2/($U$7/2)^2)</f>
        <v>#VALUE!</v>
      </c>
    </row>
    <row r="3363" spans="2:30">
      <c r="B3363" s="136">
        <f t="shared" si="520"/>
        <v>67040</v>
      </c>
      <c r="C3363" t="e">
        <f>SQRT(($C$5/2)^2-($C$5/2)^2*'(OLD) bottom seam length'!B3363^2/($C$6/2)^2)</f>
        <v>#DIV/0!</v>
      </c>
      <c r="E3363" s="136">
        <f t="shared" si="521"/>
        <v>67040</v>
      </c>
      <c r="F3363" t="e">
        <f>SQRT(($C$5/2)^2-($C$5/2)^2*'(OLD) bottom seam length'!E3363^2/($C$6/2)^2)</f>
        <v>#DIV/0!</v>
      </c>
      <c r="H3363" s="136">
        <f t="shared" si="522"/>
        <v>67040</v>
      </c>
      <c r="I3363" t="e">
        <f>SQRT(($C$5/2)^2-($C$5/2)^2*'(OLD) bottom seam length'!H3363^2/($C$6/2)^2)</f>
        <v>#DIV/0!</v>
      </c>
      <c r="K3363" s="136">
        <f t="shared" si="523"/>
        <v>67040</v>
      </c>
      <c r="L3363" t="e">
        <f>SQRT(($C$5/2)^2-($C$5/2)^2*'(OLD) bottom seam length'!K3363^2/($C$6/2)^2)</f>
        <v>#DIV/0!</v>
      </c>
      <c r="O3363" s="136">
        <f t="shared" si="524"/>
        <v>67040</v>
      </c>
      <c r="P3363" t="b">
        <f t="shared" si="525"/>
        <v>0</v>
      </c>
      <c r="T3363" s="136">
        <f t="shared" si="526"/>
        <v>67020</v>
      </c>
      <c r="U3363" t="e">
        <f>SQRT(($U$6/2)^2-($U$6/2)^2*'(OLD) bottom seam length'!T3363^2/($U$7/2)^2)</f>
        <v>#VALUE!</v>
      </c>
      <c r="W3363" s="136">
        <f t="shared" si="527"/>
        <v>67020</v>
      </c>
      <c r="X3363" t="e">
        <f>SQRT(($U$6/2)^2-($U$6/2)^2*'(OLD) bottom seam length'!W3363^2/($U$7/2)^2)</f>
        <v>#VALUE!</v>
      </c>
      <c r="Z3363" s="136">
        <f t="shared" si="528"/>
        <v>67020</v>
      </c>
      <c r="AA3363" t="e">
        <f>SQRT(($U$6/2)^2-($U$6/2)^2*'(OLD) bottom seam length'!Z3363^2/($U$7/2)^2)</f>
        <v>#VALUE!</v>
      </c>
      <c r="AC3363" s="136">
        <f t="shared" si="529"/>
        <v>67020</v>
      </c>
      <c r="AD3363" t="e">
        <f>SQRT(($U$6/2)^2-($U$6/2)^2*'(OLD) bottom seam length'!AC3363^2/($U$7/2)^2)</f>
        <v>#VALUE!</v>
      </c>
    </row>
    <row r="3364" spans="2:30">
      <c r="B3364" s="136">
        <f t="shared" si="520"/>
        <v>67060</v>
      </c>
      <c r="C3364" t="e">
        <f>SQRT(($C$5/2)^2-($C$5/2)^2*'(OLD) bottom seam length'!B3364^2/($C$6/2)^2)</f>
        <v>#DIV/0!</v>
      </c>
      <c r="E3364" s="136">
        <f t="shared" si="521"/>
        <v>67060</v>
      </c>
      <c r="F3364" t="e">
        <f>SQRT(($C$5/2)^2-($C$5/2)^2*'(OLD) bottom seam length'!E3364^2/($C$6/2)^2)</f>
        <v>#DIV/0!</v>
      </c>
      <c r="H3364" s="136">
        <f t="shared" si="522"/>
        <v>67060</v>
      </c>
      <c r="I3364" t="e">
        <f>SQRT(($C$5/2)^2-($C$5/2)^2*'(OLD) bottom seam length'!H3364^2/($C$6/2)^2)</f>
        <v>#DIV/0!</v>
      </c>
      <c r="K3364" s="136">
        <f t="shared" si="523"/>
        <v>67060</v>
      </c>
      <c r="L3364" t="e">
        <f>SQRT(($C$5/2)^2-($C$5/2)^2*'(OLD) bottom seam length'!K3364^2/($C$6/2)^2)</f>
        <v>#DIV/0!</v>
      </c>
      <c r="O3364" s="136">
        <f t="shared" si="524"/>
        <v>67060</v>
      </c>
      <c r="P3364" t="b">
        <f t="shared" si="525"/>
        <v>0</v>
      </c>
      <c r="T3364" s="136">
        <f t="shared" si="526"/>
        <v>67040</v>
      </c>
      <c r="U3364" t="e">
        <f>SQRT(($U$6/2)^2-($U$6/2)^2*'(OLD) bottom seam length'!T3364^2/($U$7/2)^2)</f>
        <v>#VALUE!</v>
      </c>
      <c r="W3364" s="136">
        <f t="shared" si="527"/>
        <v>67040</v>
      </c>
      <c r="X3364" t="e">
        <f>SQRT(($U$6/2)^2-($U$6/2)^2*'(OLD) bottom seam length'!W3364^2/($U$7/2)^2)</f>
        <v>#VALUE!</v>
      </c>
      <c r="Z3364" s="136">
        <f t="shared" si="528"/>
        <v>67040</v>
      </c>
      <c r="AA3364" t="e">
        <f>SQRT(($U$6/2)^2-($U$6/2)^2*'(OLD) bottom seam length'!Z3364^2/($U$7/2)^2)</f>
        <v>#VALUE!</v>
      </c>
      <c r="AC3364" s="136">
        <f t="shared" si="529"/>
        <v>67040</v>
      </c>
      <c r="AD3364" t="e">
        <f>SQRT(($U$6/2)^2-($U$6/2)^2*'(OLD) bottom seam length'!AC3364^2/($U$7/2)^2)</f>
        <v>#VALUE!</v>
      </c>
    </row>
    <row r="3365" spans="2:30">
      <c r="B3365" s="136">
        <f t="shared" si="520"/>
        <v>67080</v>
      </c>
      <c r="C3365" t="e">
        <f>SQRT(($C$5/2)^2-($C$5/2)^2*'(OLD) bottom seam length'!B3365^2/($C$6/2)^2)</f>
        <v>#DIV/0!</v>
      </c>
      <c r="E3365" s="136">
        <f t="shared" si="521"/>
        <v>67080</v>
      </c>
      <c r="F3365" t="e">
        <f>SQRT(($C$5/2)^2-($C$5/2)^2*'(OLD) bottom seam length'!E3365^2/($C$6/2)^2)</f>
        <v>#DIV/0!</v>
      </c>
      <c r="H3365" s="136">
        <f t="shared" si="522"/>
        <v>67080</v>
      </c>
      <c r="I3365" t="e">
        <f>SQRT(($C$5/2)^2-($C$5/2)^2*'(OLD) bottom seam length'!H3365^2/($C$6/2)^2)</f>
        <v>#DIV/0!</v>
      </c>
      <c r="K3365" s="136">
        <f t="shared" si="523"/>
        <v>67080</v>
      </c>
      <c r="L3365" t="e">
        <f>SQRT(($C$5/2)^2-($C$5/2)^2*'(OLD) bottom seam length'!K3365^2/($C$6/2)^2)</f>
        <v>#DIV/0!</v>
      </c>
      <c r="O3365" s="136">
        <f t="shared" si="524"/>
        <v>67080</v>
      </c>
      <c r="P3365" t="b">
        <f t="shared" si="525"/>
        <v>0</v>
      </c>
      <c r="T3365" s="136">
        <f t="shared" si="526"/>
        <v>67060</v>
      </c>
      <c r="U3365" t="e">
        <f>SQRT(($U$6/2)^2-($U$6/2)^2*'(OLD) bottom seam length'!T3365^2/($U$7/2)^2)</f>
        <v>#VALUE!</v>
      </c>
      <c r="W3365" s="136">
        <f t="shared" si="527"/>
        <v>67060</v>
      </c>
      <c r="X3365" t="e">
        <f>SQRT(($U$6/2)^2-($U$6/2)^2*'(OLD) bottom seam length'!W3365^2/($U$7/2)^2)</f>
        <v>#VALUE!</v>
      </c>
      <c r="Z3365" s="136">
        <f t="shared" si="528"/>
        <v>67060</v>
      </c>
      <c r="AA3365" t="e">
        <f>SQRT(($U$6/2)^2-($U$6/2)^2*'(OLD) bottom seam length'!Z3365^2/($U$7/2)^2)</f>
        <v>#VALUE!</v>
      </c>
      <c r="AC3365" s="136">
        <f t="shared" si="529"/>
        <v>67060</v>
      </c>
      <c r="AD3365" t="e">
        <f>SQRT(($U$6/2)^2-($U$6/2)^2*'(OLD) bottom seam length'!AC3365^2/($U$7/2)^2)</f>
        <v>#VALUE!</v>
      </c>
    </row>
    <row r="3366" spans="2:30">
      <c r="B3366" s="136">
        <f t="shared" si="520"/>
        <v>67100</v>
      </c>
      <c r="C3366" t="e">
        <f>SQRT(($C$5/2)^2-($C$5/2)^2*'(OLD) bottom seam length'!B3366^2/($C$6/2)^2)</f>
        <v>#DIV/0!</v>
      </c>
      <c r="E3366" s="136">
        <f t="shared" si="521"/>
        <v>67100</v>
      </c>
      <c r="F3366" t="e">
        <f>SQRT(($C$5/2)^2-($C$5/2)^2*'(OLD) bottom seam length'!E3366^2/($C$6/2)^2)</f>
        <v>#DIV/0!</v>
      </c>
      <c r="H3366" s="136">
        <f t="shared" si="522"/>
        <v>67100</v>
      </c>
      <c r="I3366" t="e">
        <f>SQRT(($C$5/2)^2-($C$5/2)^2*'(OLD) bottom seam length'!H3366^2/($C$6/2)^2)</f>
        <v>#DIV/0!</v>
      </c>
      <c r="K3366" s="136">
        <f t="shared" si="523"/>
        <v>67100</v>
      </c>
      <c r="L3366" t="e">
        <f>SQRT(($C$5/2)^2-($C$5/2)^2*'(OLD) bottom seam length'!K3366^2/($C$6/2)^2)</f>
        <v>#DIV/0!</v>
      </c>
      <c r="O3366" s="136">
        <f t="shared" si="524"/>
        <v>67100</v>
      </c>
      <c r="P3366" t="b">
        <f t="shared" si="525"/>
        <v>0</v>
      </c>
      <c r="T3366" s="136">
        <f t="shared" si="526"/>
        <v>67080</v>
      </c>
      <c r="U3366" t="e">
        <f>SQRT(($U$6/2)^2-($U$6/2)^2*'(OLD) bottom seam length'!T3366^2/($U$7/2)^2)</f>
        <v>#VALUE!</v>
      </c>
      <c r="W3366" s="136">
        <f t="shared" si="527"/>
        <v>67080</v>
      </c>
      <c r="X3366" t="e">
        <f>SQRT(($U$6/2)^2-($U$6/2)^2*'(OLD) bottom seam length'!W3366^2/($U$7/2)^2)</f>
        <v>#VALUE!</v>
      </c>
      <c r="Z3366" s="136">
        <f t="shared" si="528"/>
        <v>67080</v>
      </c>
      <c r="AA3366" t="e">
        <f>SQRT(($U$6/2)^2-($U$6/2)^2*'(OLD) bottom seam length'!Z3366^2/($U$7/2)^2)</f>
        <v>#VALUE!</v>
      </c>
      <c r="AC3366" s="136">
        <f t="shared" si="529"/>
        <v>67080</v>
      </c>
      <c r="AD3366" t="e">
        <f>SQRT(($U$6/2)^2-($U$6/2)^2*'(OLD) bottom seam length'!AC3366^2/($U$7/2)^2)</f>
        <v>#VALUE!</v>
      </c>
    </row>
    <row r="3367" spans="2:30">
      <c r="B3367" s="136">
        <f t="shared" si="520"/>
        <v>67120</v>
      </c>
      <c r="C3367" t="e">
        <f>SQRT(($C$5/2)^2-($C$5/2)^2*'(OLD) bottom seam length'!B3367^2/($C$6/2)^2)</f>
        <v>#DIV/0!</v>
      </c>
      <c r="E3367" s="136">
        <f t="shared" si="521"/>
        <v>67120</v>
      </c>
      <c r="F3367" t="e">
        <f>SQRT(($C$5/2)^2-($C$5/2)^2*'(OLD) bottom seam length'!E3367^2/($C$6/2)^2)</f>
        <v>#DIV/0!</v>
      </c>
      <c r="H3367" s="136">
        <f t="shared" si="522"/>
        <v>67120</v>
      </c>
      <c r="I3367" t="e">
        <f>SQRT(($C$5/2)^2-($C$5/2)^2*'(OLD) bottom seam length'!H3367^2/($C$6/2)^2)</f>
        <v>#DIV/0!</v>
      </c>
      <c r="K3367" s="136">
        <f t="shared" si="523"/>
        <v>67120</v>
      </c>
      <c r="L3367" t="e">
        <f>SQRT(($C$5/2)^2-($C$5/2)^2*'(OLD) bottom seam length'!K3367^2/($C$6/2)^2)</f>
        <v>#DIV/0!</v>
      </c>
      <c r="O3367" s="136">
        <f t="shared" si="524"/>
        <v>67120</v>
      </c>
      <c r="P3367" t="b">
        <f t="shared" si="525"/>
        <v>0</v>
      </c>
      <c r="T3367" s="136">
        <f t="shared" si="526"/>
        <v>67100</v>
      </c>
      <c r="U3367" t="e">
        <f>SQRT(($U$6/2)^2-($U$6/2)^2*'(OLD) bottom seam length'!T3367^2/($U$7/2)^2)</f>
        <v>#VALUE!</v>
      </c>
      <c r="W3367" s="136">
        <f t="shared" si="527"/>
        <v>67100</v>
      </c>
      <c r="X3367" t="e">
        <f>SQRT(($U$6/2)^2-($U$6/2)^2*'(OLD) bottom seam length'!W3367^2/($U$7/2)^2)</f>
        <v>#VALUE!</v>
      </c>
      <c r="Z3367" s="136">
        <f t="shared" si="528"/>
        <v>67100</v>
      </c>
      <c r="AA3367" t="e">
        <f>SQRT(($U$6/2)^2-($U$6/2)^2*'(OLD) bottom seam length'!Z3367^2/($U$7/2)^2)</f>
        <v>#VALUE!</v>
      </c>
      <c r="AC3367" s="136">
        <f t="shared" si="529"/>
        <v>67100</v>
      </c>
      <c r="AD3367" t="e">
        <f>SQRT(($U$6/2)^2-($U$6/2)^2*'(OLD) bottom seam length'!AC3367^2/($U$7/2)^2)</f>
        <v>#VALUE!</v>
      </c>
    </row>
    <row r="3368" spans="2:30">
      <c r="B3368" s="136">
        <f t="shared" si="520"/>
        <v>67140</v>
      </c>
      <c r="C3368" t="e">
        <f>SQRT(($C$5/2)^2-($C$5/2)^2*'(OLD) bottom seam length'!B3368^2/($C$6/2)^2)</f>
        <v>#DIV/0!</v>
      </c>
      <c r="E3368" s="136">
        <f t="shared" si="521"/>
        <v>67140</v>
      </c>
      <c r="F3368" t="e">
        <f>SQRT(($C$5/2)^2-($C$5/2)^2*'(OLD) bottom seam length'!E3368^2/($C$6/2)^2)</f>
        <v>#DIV/0!</v>
      </c>
      <c r="H3368" s="136">
        <f t="shared" si="522"/>
        <v>67140</v>
      </c>
      <c r="I3368" t="e">
        <f>SQRT(($C$5/2)^2-($C$5/2)^2*'(OLD) bottom seam length'!H3368^2/($C$6/2)^2)</f>
        <v>#DIV/0!</v>
      </c>
      <c r="K3368" s="136">
        <f t="shared" si="523"/>
        <v>67140</v>
      </c>
      <c r="L3368" t="e">
        <f>SQRT(($C$5/2)^2-($C$5/2)^2*'(OLD) bottom seam length'!K3368^2/($C$6/2)^2)</f>
        <v>#DIV/0!</v>
      </c>
      <c r="O3368" s="136">
        <f t="shared" si="524"/>
        <v>67140</v>
      </c>
      <c r="P3368" t="b">
        <f t="shared" si="525"/>
        <v>0</v>
      </c>
      <c r="T3368" s="136">
        <f t="shared" si="526"/>
        <v>67120</v>
      </c>
      <c r="U3368" t="e">
        <f>SQRT(($U$6/2)^2-($U$6/2)^2*'(OLD) bottom seam length'!T3368^2/($U$7/2)^2)</f>
        <v>#VALUE!</v>
      </c>
      <c r="W3368" s="136">
        <f t="shared" si="527"/>
        <v>67120</v>
      </c>
      <c r="X3368" t="e">
        <f>SQRT(($U$6/2)^2-($U$6/2)^2*'(OLD) bottom seam length'!W3368^2/($U$7/2)^2)</f>
        <v>#VALUE!</v>
      </c>
      <c r="Z3368" s="136">
        <f t="shared" si="528"/>
        <v>67120</v>
      </c>
      <c r="AA3368" t="e">
        <f>SQRT(($U$6/2)^2-($U$6/2)^2*'(OLD) bottom seam length'!Z3368^2/($U$7/2)^2)</f>
        <v>#VALUE!</v>
      </c>
      <c r="AC3368" s="136">
        <f t="shared" si="529"/>
        <v>67120</v>
      </c>
      <c r="AD3368" t="e">
        <f>SQRT(($U$6/2)^2-($U$6/2)^2*'(OLD) bottom seam length'!AC3368^2/($U$7/2)^2)</f>
        <v>#VALUE!</v>
      </c>
    </row>
    <row r="3369" spans="2:30">
      <c r="B3369" s="136">
        <f t="shared" si="520"/>
        <v>67160</v>
      </c>
      <c r="C3369" t="e">
        <f>SQRT(($C$5/2)^2-($C$5/2)^2*'(OLD) bottom seam length'!B3369^2/($C$6/2)^2)</f>
        <v>#DIV/0!</v>
      </c>
      <c r="E3369" s="136">
        <f t="shared" si="521"/>
        <v>67160</v>
      </c>
      <c r="F3369" t="e">
        <f>SQRT(($C$5/2)^2-($C$5/2)^2*'(OLD) bottom seam length'!E3369^2/($C$6/2)^2)</f>
        <v>#DIV/0!</v>
      </c>
      <c r="H3369" s="136">
        <f t="shared" si="522"/>
        <v>67160</v>
      </c>
      <c r="I3369" t="e">
        <f>SQRT(($C$5/2)^2-($C$5/2)^2*'(OLD) bottom seam length'!H3369^2/($C$6/2)^2)</f>
        <v>#DIV/0!</v>
      </c>
      <c r="K3369" s="136">
        <f t="shared" si="523"/>
        <v>67160</v>
      </c>
      <c r="L3369" t="e">
        <f>SQRT(($C$5/2)^2-($C$5/2)^2*'(OLD) bottom seam length'!K3369^2/($C$6/2)^2)</f>
        <v>#DIV/0!</v>
      </c>
      <c r="O3369" s="136">
        <f t="shared" si="524"/>
        <v>67160</v>
      </c>
      <c r="P3369" t="b">
        <f t="shared" si="525"/>
        <v>0</v>
      </c>
      <c r="T3369" s="136">
        <f t="shared" si="526"/>
        <v>67140</v>
      </c>
      <c r="U3369" t="e">
        <f>SQRT(($U$6/2)^2-($U$6/2)^2*'(OLD) bottom seam length'!T3369^2/($U$7/2)^2)</f>
        <v>#VALUE!</v>
      </c>
      <c r="W3369" s="136">
        <f t="shared" si="527"/>
        <v>67140</v>
      </c>
      <c r="X3369" t="e">
        <f>SQRT(($U$6/2)^2-($U$6/2)^2*'(OLD) bottom seam length'!W3369^2/($U$7/2)^2)</f>
        <v>#VALUE!</v>
      </c>
      <c r="Z3369" s="136">
        <f t="shared" si="528"/>
        <v>67140</v>
      </c>
      <c r="AA3369" t="e">
        <f>SQRT(($U$6/2)^2-($U$6/2)^2*'(OLD) bottom seam length'!Z3369^2/($U$7/2)^2)</f>
        <v>#VALUE!</v>
      </c>
      <c r="AC3369" s="136">
        <f t="shared" si="529"/>
        <v>67140</v>
      </c>
      <c r="AD3369" t="e">
        <f>SQRT(($U$6/2)^2-($U$6/2)^2*'(OLD) bottom seam length'!AC3369^2/($U$7/2)^2)</f>
        <v>#VALUE!</v>
      </c>
    </row>
    <row r="3370" spans="2:30">
      <c r="B3370" s="136">
        <f t="shared" si="520"/>
        <v>67180</v>
      </c>
      <c r="C3370" t="e">
        <f>SQRT(($C$5/2)^2-($C$5/2)^2*'(OLD) bottom seam length'!B3370^2/($C$6/2)^2)</f>
        <v>#DIV/0!</v>
      </c>
      <c r="E3370" s="136">
        <f t="shared" si="521"/>
        <v>67180</v>
      </c>
      <c r="F3370" t="e">
        <f>SQRT(($C$5/2)^2-($C$5/2)^2*'(OLD) bottom seam length'!E3370^2/($C$6/2)^2)</f>
        <v>#DIV/0!</v>
      </c>
      <c r="H3370" s="136">
        <f t="shared" si="522"/>
        <v>67180</v>
      </c>
      <c r="I3370" t="e">
        <f>SQRT(($C$5/2)^2-($C$5/2)^2*'(OLD) bottom seam length'!H3370^2/($C$6/2)^2)</f>
        <v>#DIV/0!</v>
      </c>
      <c r="K3370" s="136">
        <f t="shared" si="523"/>
        <v>67180</v>
      </c>
      <c r="L3370" t="e">
        <f>SQRT(($C$5/2)^2-($C$5/2)^2*'(OLD) bottom seam length'!K3370^2/($C$6/2)^2)</f>
        <v>#DIV/0!</v>
      </c>
      <c r="O3370" s="136">
        <f t="shared" si="524"/>
        <v>67180</v>
      </c>
      <c r="P3370" t="b">
        <f t="shared" si="525"/>
        <v>0</v>
      </c>
      <c r="T3370" s="136">
        <f t="shared" si="526"/>
        <v>67160</v>
      </c>
      <c r="U3370" t="e">
        <f>SQRT(($U$6/2)^2-($U$6/2)^2*'(OLD) bottom seam length'!T3370^2/($U$7/2)^2)</f>
        <v>#VALUE!</v>
      </c>
      <c r="W3370" s="136">
        <f t="shared" si="527"/>
        <v>67160</v>
      </c>
      <c r="X3370" t="e">
        <f>SQRT(($U$6/2)^2-($U$6/2)^2*'(OLD) bottom seam length'!W3370^2/($U$7/2)^2)</f>
        <v>#VALUE!</v>
      </c>
      <c r="Z3370" s="136">
        <f t="shared" si="528"/>
        <v>67160</v>
      </c>
      <c r="AA3370" t="e">
        <f>SQRT(($U$6/2)^2-($U$6/2)^2*'(OLD) bottom seam length'!Z3370^2/($U$7/2)^2)</f>
        <v>#VALUE!</v>
      </c>
      <c r="AC3370" s="136">
        <f t="shared" si="529"/>
        <v>67160</v>
      </c>
      <c r="AD3370" t="e">
        <f>SQRT(($U$6/2)^2-($U$6/2)^2*'(OLD) bottom seam length'!AC3370^2/($U$7/2)^2)</f>
        <v>#VALUE!</v>
      </c>
    </row>
    <row r="3371" spans="2:30">
      <c r="B3371" s="136">
        <f t="shared" si="520"/>
        <v>67200</v>
      </c>
      <c r="C3371" t="e">
        <f>SQRT(($C$5/2)^2-($C$5/2)^2*'(OLD) bottom seam length'!B3371^2/($C$6/2)^2)</f>
        <v>#DIV/0!</v>
      </c>
      <c r="E3371" s="136">
        <f t="shared" si="521"/>
        <v>67200</v>
      </c>
      <c r="F3371" t="e">
        <f>SQRT(($C$5/2)^2-($C$5/2)^2*'(OLD) bottom seam length'!E3371^2/($C$6/2)^2)</f>
        <v>#DIV/0!</v>
      </c>
      <c r="H3371" s="136">
        <f t="shared" si="522"/>
        <v>67200</v>
      </c>
      <c r="I3371" t="e">
        <f>SQRT(($C$5/2)^2-($C$5/2)^2*'(OLD) bottom seam length'!H3371^2/($C$6/2)^2)</f>
        <v>#DIV/0!</v>
      </c>
      <c r="K3371" s="136">
        <f t="shared" si="523"/>
        <v>67200</v>
      </c>
      <c r="L3371" t="e">
        <f>SQRT(($C$5/2)^2-($C$5/2)^2*'(OLD) bottom seam length'!K3371^2/($C$6/2)^2)</f>
        <v>#DIV/0!</v>
      </c>
      <c r="O3371" s="136">
        <f t="shared" si="524"/>
        <v>67200</v>
      </c>
      <c r="P3371" t="b">
        <f t="shared" si="525"/>
        <v>0</v>
      </c>
      <c r="T3371" s="136">
        <f t="shared" si="526"/>
        <v>67180</v>
      </c>
      <c r="U3371" t="e">
        <f>SQRT(($U$6/2)^2-($U$6/2)^2*'(OLD) bottom seam length'!T3371^2/($U$7/2)^2)</f>
        <v>#VALUE!</v>
      </c>
      <c r="W3371" s="136">
        <f t="shared" si="527"/>
        <v>67180</v>
      </c>
      <c r="X3371" t="e">
        <f>SQRT(($U$6/2)^2-($U$6/2)^2*'(OLD) bottom seam length'!W3371^2/($U$7/2)^2)</f>
        <v>#VALUE!</v>
      </c>
      <c r="Z3371" s="136">
        <f t="shared" si="528"/>
        <v>67180</v>
      </c>
      <c r="AA3371" t="e">
        <f>SQRT(($U$6/2)^2-($U$6/2)^2*'(OLD) bottom seam length'!Z3371^2/($U$7/2)^2)</f>
        <v>#VALUE!</v>
      </c>
      <c r="AC3371" s="136">
        <f t="shared" si="529"/>
        <v>67180</v>
      </c>
      <c r="AD3371" t="e">
        <f>SQRT(($U$6/2)^2-($U$6/2)^2*'(OLD) bottom seam length'!AC3371^2/($U$7/2)^2)</f>
        <v>#VALUE!</v>
      </c>
    </row>
    <row r="3372" spans="2:30">
      <c r="B3372" s="136">
        <f t="shared" si="520"/>
        <v>67220</v>
      </c>
      <c r="C3372" t="e">
        <f>SQRT(($C$5/2)^2-($C$5/2)^2*'(OLD) bottom seam length'!B3372^2/($C$6/2)^2)</f>
        <v>#DIV/0!</v>
      </c>
      <c r="E3372" s="136">
        <f t="shared" si="521"/>
        <v>67220</v>
      </c>
      <c r="F3372" t="e">
        <f>SQRT(($C$5/2)^2-($C$5/2)^2*'(OLD) bottom seam length'!E3372^2/($C$6/2)^2)</f>
        <v>#DIV/0!</v>
      </c>
      <c r="H3372" s="136">
        <f t="shared" si="522"/>
        <v>67220</v>
      </c>
      <c r="I3372" t="e">
        <f>SQRT(($C$5/2)^2-($C$5/2)^2*'(OLD) bottom seam length'!H3372^2/($C$6/2)^2)</f>
        <v>#DIV/0!</v>
      </c>
      <c r="K3372" s="136">
        <f t="shared" si="523"/>
        <v>67220</v>
      </c>
      <c r="L3372" t="e">
        <f>SQRT(($C$5/2)^2-($C$5/2)^2*'(OLD) bottom seam length'!K3372^2/($C$6/2)^2)</f>
        <v>#DIV/0!</v>
      </c>
      <c r="O3372" s="136">
        <f t="shared" si="524"/>
        <v>67220</v>
      </c>
      <c r="P3372" t="b">
        <f t="shared" si="525"/>
        <v>0</v>
      </c>
      <c r="T3372" s="136">
        <f t="shared" si="526"/>
        <v>67200</v>
      </c>
      <c r="U3372" t="e">
        <f>SQRT(($U$6/2)^2-($U$6/2)^2*'(OLD) bottom seam length'!T3372^2/($U$7/2)^2)</f>
        <v>#VALUE!</v>
      </c>
      <c r="W3372" s="136">
        <f t="shared" si="527"/>
        <v>67200</v>
      </c>
      <c r="X3372" t="e">
        <f>SQRT(($U$6/2)^2-($U$6/2)^2*'(OLD) bottom seam length'!W3372^2/($U$7/2)^2)</f>
        <v>#VALUE!</v>
      </c>
      <c r="Z3372" s="136">
        <f t="shared" si="528"/>
        <v>67200</v>
      </c>
      <c r="AA3372" t="e">
        <f>SQRT(($U$6/2)^2-($U$6/2)^2*'(OLD) bottom seam length'!Z3372^2/($U$7/2)^2)</f>
        <v>#VALUE!</v>
      </c>
      <c r="AC3372" s="136">
        <f t="shared" si="529"/>
        <v>67200</v>
      </c>
      <c r="AD3372" t="e">
        <f>SQRT(($U$6/2)^2-($U$6/2)^2*'(OLD) bottom seam length'!AC3372^2/($U$7/2)^2)</f>
        <v>#VALUE!</v>
      </c>
    </row>
    <row r="3373" spans="2:30">
      <c r="B3373" s="136">
        <f t="shared" si="520"/>
        <v>67240</v>
      </c>
      <c r="C3373" t="e">
        <f>SQRT(($C$5/2)^2-($C$5/2)^2*'(OLD) bottom seam length'!B3373^2/($C$6/2)^2)</f>
        <v>#DIV/0!</v>
      </c>
      <c r="E3373" s="136">
        <f t="shared" si="521"/>
        <v>67240</v>
      </c>
      <c r="F3373" t="e">
        <f>SQRT(($C$5/2)^2-($C$5/2)^2*'(OLD) bottom seam length'!E3373^2/($C$6/2)^2)</f>
        <v>#DIV/0!</v>
      </c>
      <c r="H3373" s="136">
        <f t="shared" si="522"/>
        <v>67240</v>
      </c>
      <c r="I3373" t="e">
        <f>SQRT(($C$5/2)^2-($C$5/2)^2*'(OLD) bottom seam length'!H3373^2/($C$6/2)^2)</f>
        <v>#DIV/0!</v>
      </c>
      <c r="K3373" s="136">
        <f t="shared" si="523"/>
        <v>67240</v>
      </c>
      <c r="L3373" t="e">
        <f>SQRT(($C$5/2)^2-($C$5/2)^2*'(OLD) bottom seam length'!K3373^2/($C$6/2)^2)</f>
        <v>#DIV/0!</v>
      </c>
      <c r="O3373" s="136">
        <f t="shared" si="524"/>
        <v>67240</v>
      </c>
      <c r="P3373" t="b">
        <f t="shared" si="525"/>
        <v>0</v>
      </c>
      <c r="T3373" s="136">
        <f t="shared" si="526"/>
        <v>67220</v>
      </c>
      <c r="U3373" t="e">
        <f>SQRT(($U$6/2)^2-($U$6/2)^2*'(OLD) bottom seam length'!T3373^2/($U$7/2)^2)</f>
        <v>#VALUE!</v>
      </c>
      <c r="W3373" s="136">
        <f t="shared" si="527"/>
        <v>67220</v>
      </c>
      <c r="X3373" t="e">
        <f>SQRT(($U$6/2)^2-($U$6/2)^2*'(OLD) bottom seam length'!W3373^2/($U$7/2)^2)</f>
        <v>#VALUE!</v>
      </c>
      <c r="Z3373" s="136">
        <f t="shared" si="528"/>
        <v>67220</v>
      </c>
      <c r="AA3373" t="e">
        <f>SQRT(($U$6/2)^2-($U$6/2)^2*'(OLD) bottom seam length'!Z3373^2/($U$7/2)^2)</f>
        <v>#VALUE!</v>
      </c>
      <c r="AC3373" s="136">
        <f t="shared" si="529"/>
        <v>67220</v>
      </c>
      <c r="AD3373" t="e">
        <f>SQRT(($U$6/2)^2-($U$6/2)^2*'(OLD) bottom seam length'!AC3373^2/($U$7/2)^2)</f>
        <v>#VALUE!</v>
      </c>
    </row>
    <row r="3374" spans="2:30">
      <c r="B3374" s="136">
        <f t="shared" si="520"/>
        <v>67260</v>
      </c>
      <c r="C3374" t="e">
        <f>SQRT(($C$5/2)^2-($C$5/2)^2*'(OLD) bottom seam length'!B3374^2/($C$6/2)^2)</f>
        <v>#DIV/0!</v>
      </c>
      <c r="E3374" s="136">
        <f t="shared" si="521"/>
        <v>67260</v>
      </c>
      <c r="F3374" t="e">
        <f>SQRT(($C$5/2)^2-($C$5/2)^2*'(OLD) bottom seam length'!E3374^2/($C$6/2)^2)</f>
        <v>#DIV/0!</v>
      </c>
      <c r="H3374" s="136">
        <f t="shared" si="522"/>
        <v>67260</v>
      </c>
      <c r="I3374" t="e">
        <f>SQRT(($C$5/2)^2-($C$5/2)^2*'(OLD) bottom seam length'!H3374^2/($C$6/2)^2)</f>
        <v>#DIV/0!</v>
      </c>
      <c r="K3374" s="136">
        <f t="shared" si="523"/>
        <v>67260</v>
      </c>
      <c r="L3374" t="e">
        <f>SQRT(($C$5/2)^2-($C$5/2)^2*'(OLD) bottom seam length'!K3374^2/($C$6/2)^2)</f>
        <v>#DIV/0!</v>
      </c>
      <c r="O3374" s="136">
        <f t="shared" si="524"/>
        <v>67260</v>
      </c>
      <c r="P3374" t="b">
        <f t="shared" si="525"/>
        <v>0</v>
      </c>
      <c r="T3374" s="136">
        <f t="shared" si="526"/>
        <v>67240</v>
      </c>
      <c r="U3374" t="e">
        <f>SQRT(($U$6/2)^2-($U$6/2)^2*'(OLD) bottom seam length'!T3374^2/($U$7/2)^2)</f>
        <v>#VALUE!</v>
      </c>
      <c r="W3374" s="136">
        <f t="shared" si="527"/>
        <v>67240</v>
      </c>
      <c r="X3374" t="e">
        <f>SQRT(($U$6/2)^2-($U$6/2)^2*'(OLD) bottom seam length'!W3374^2/($U$7/2)^2)</f>
        <v>#VALUE!</v>
      </c>
      <c r="Z3374" s="136">
        <f t="shared" si="528"/>
        <v>67240</v>
      </c>
      <c r="AA3374" t="e">
        <f>SQRT(($U$6/2)^2-($U$6/2)^2*'(OLD) bottom seam length'!Z3374^2/($U$7/2)^2)</f>
        <v>#VALUE!</v>
      </c>
      <c r="AC3374" s="136">
        <f t="shared" si="529"/>
        <v>67240</v>
      </c>
      <c r="AD3374" t="e">
        <f>SQRT(($U$6/2)^2-($U$6/2)^2*'(OLD) bottom seam length'!AC3374^2/($U$7/2)^2)</f>
        <v>#VALUE!</v>
      </c>
    </row>
    <row r="3375" spans="2:30">
      <c r="B3375" s="136">
        <f t="shared" si="520"/>
        <v>67280</v>
      </c>
      <c r="C3375" t="e">
        <f>SQRT(($C$5/2)^2-($C$5/2)^2*'(OLD) bottom seam length'!B3375^2/($C$6/2)^2)</f>
        <v>#DIV/0!</v>
      </c>
      <c r="E3375" s="136">
        <f t="shared" si="521"/>
        <v>67280</v>
      </c>
      <c r="F3375" t="e">
        <f>SQRT(($C$5/2)^2-($C$5/2)^2*'(OLD) bottom seam length'!E3375^2/($C$6/2)^2)</f>
        <v>#DIV/0!</v>
      </c>
      <c r="H3375" s="136">
        <f t="shared" si="522"/>
        <v>67280</v>
      </c>
      <c r="I3375" t="e">
        <f>SQRT(($C$5/2)^2-($C$5/2)^2*'(OLD) bottom seam length'!H3375^2/($C$6/2)^2)</f>
        <v>#DIV/0!</v>
      </c>
      <c r="K3375" s="136">
        <f t="shared" si="523"/>
        <v>67280</v>
      </c>
      <c r="L3375" t="e">
        <f>SQRT(($C$5/2)^2-($C$5/2)^2*'(OLD) bottom seam length'!K3375^2/($C$6/2)^2)</f>
        <v>#DIV/0!</v>
      </c>
      <c r="O3375" s="136">
        <f t="shared" si="524"/>
        <v>67280</v>
      </c>
      <c r="P3375" t="b">
        <f t="shared" si="525"/>
        <v>0</v>
      </c>
      <c r="T3375" s="136">
        <f t="shared" si="526"/>
        <v>67260</v>
      </c>
      <c r="U3375" t="e">
        <f>SQRT(($U$6/2)^2-($U$6/2)^2*'(OLD) bottom seam length'!T3375^2/($U$7/2)^2)</f>
        <v>#VALUE!</v>
      </c>
      <c r="W3375" s="136">
        <f t="shared" si="527"/>
        <v>67260</v>
      </c>
      <c r="X3375" t="e">
        <f>SQRT(($U$6/2)^2-($U$6/2)^2*'(OLD) bottom seam length'!W3375^2/($U$7/2)^2)</f>
        <v>#VALUE!</v>
      </c>
      <c r="Z3375" s="136">
        <f t="shared" si="528"/>
        <v>67260</v>
      </c>
      <c r="AA3375" t="e">
        <f>SQRT(($U$6/2)^2-($U$6/2)^2*'(OLD) bottom seam length'!Z3375^2/($U$7/2)^2)</f>
        <v>#VALUE!</v>
      </c>
      <c r="AC3375" s="136">
        <f t="shared" si="529"/>
        <v>67260</v>
      </c>
      <c r="AD3375" t="e">
        <f>SQRT(($U$6/2)^2-($U$6/2)^2*'(OLD) bottom seam length'!AC3375^2/($U$7/2)^2)</f>
        <v>#VALUE!</v>
      </c>
    </row>
    <row r="3376" spans="2:30">
      <c r="B3376" s="136">
        <f t="shared" si="520"/>
        <v>67300</v>
      </c>
      <c r="C3376" t="e">
        <f>SQRT(($C$5/2)^2-($C$5/2)^2*'(OLD) bottom seam length'!B3376^2/($C$6/2)^2)</f>
        <v>#DIV/0!</v>
      </c>
      <c r="E3376" s="136">
        <f t="shared" si="521"/>
        <v>67300</v>
      </c>
      <c r="F3376" t="e">
        <f>SQRT(($C$5/2)^2-($C$5/2)^2*'(OLD) bottom seam length'!E3376^2/($C$6/2)^2)</f>
        <v>#DIV/0!</v>
      </c>
      <c r="H3376" s="136">
        <f t="shared" si="522"/>
        <v>67300</v>
      </c>
      <c r="I3376" t="e">
        <f>SQRT(($C$5/2)^2-($C$5/2)^2*'(OLD) bottom seam length'!H3376^2/($C$6/2)^2)</f>
        <v>#DIV/0!</v>
      </c>
      <c r="K3376" s="136">
        <f t="shared" si="523"/>
        <v>67300</v>
      </c>
      <c r="L3376" t="e">
        <f>SQRT(($C$5/2)^2-($C$5/2)^2*'(OLD) bottom seam length'!K3376^2/($C$6/2)^2)</f>
        <v>#DIV/0!</v>
      </c>
      <c r="O3376" s="136">
        <f t="shared" si="524"/>
        <v>67300</v>
      </c>
      <c r="P3376" t="b">
        <f t="shared" si="525"/>
        <v>0</v>
      </c>
      <c r="T3376" s="136">
        <f t="shared" si="526"/>
        <v>67280</v>
      </c>
      <c r="U3376" t="e">
        <f>SQRT(($U$6/2)^2-($U$6/2)^2*'(OLD) bottom seam length'!T3376^2/($U$7/2)^2)</f>
        <v>#VALUE!</v>
      </c>
      <c r="W3376" s="136">
        <f t="shared" si="527"/>
        <v>67280</v>
      </c>
      <c r="X3376" t="e">
        <f>SQRT(($U$6/2)^2-($U$6/2)^2*'(OLD) bottom seam length'!W3376^2/($U$7/2)^2)</f>
        <v>#VALUE!</v>
      </c>
      <c r="Z3376" s="136">
        <f t="shared" si="528"/>
        <v>67280</v>
      </c>
      <c r="AA3376" t="e">
        <f>SQRT(($U$6/2)^2-($U$6/2)^2*'(OLD) bottom seam length'!Z3376^2/($U$7/2)^2)</f>
        <v>#VALUE!</v>
      </c>
      <c r="AC3376" s="136">
        <f t="shared" si="529"/>
        <v>67280</v>
      </c>
      <c r="AD3376" t="e">
        <f>SQRT(($U$6/2)^2-($U$6/2)^2*'(OLD) bottom seam length'!AC3376^2/($U$7/2)^2)</f>
        <v>#VALUE!</v>
      </c>
    </row>
    <row r="3377" spans="2:30">
      <c r="B3377" s="136">
        <f t="shared" si="520"/>
        <v>67320</v>
      </c>
      <c r="C3377" t="e">
        <f>SQRT(($C$5/2)^2-($C$5/2)^2*'(OLD) bottom seam length'!B3377^2/($C$6/2)^2)</f>
        <v>#DIV/0!</v>
      </c>
      <c r="E3377" s="136">
        <f t="shared" si="521"/>
        <v>67320</v>
      </c>
      <c r="F3377" t="e">
        <f>SQRT(($C$5/2)^2-($C$5/2)^2*'(OLD) bottom seam length'!E3377^2/($C$6/2)^2)</f>
        <v>#DIV/0!</v>
      </c>
      <c r="H3377" s="136">
        <f t="shared" si="522"/>
        <v>67320</v>
      </c>
      <c r="I3377" t="e">
        <f>SQRT(($C$5/2)^2-($C$5/2)^2*'(OLD) bottom seam length'!H3377^2/($C$6/2)^2)</f>
        <v>#DIV/0!</v>
      </c>
      <c r="K3377" s="136">
        <f t="shared" si="523"/>
        <v>67320</v>
      </c>
      <c r="L3377" t="e">
        <f>SQRT(($C$5/2)^2-($C$5/2)^2*'(OLD) bottom seam length'!K3377^2/($C$6/2)^2)</f>
        <v>#DIV/0!</v>
      </c>
      <c r="O3377" s="136">
        <f t="shared" si="524"/>
        <v>67320</v>
      </c>
      <c r="P3377" t="b">
        <f t="shared" si="525"/>
        <v>0</v>
      </c>
      <c r="T3377" s="136">
        <f t="shared" si="526"/>
        <v>67300</v>
      </c>
      <c r="U3377" t="e">
        <f>SQRT(($U$6/2)^2-($U$6/2)^2*'(OLD) bottom seam length'!T3377^2/($U$7/2)^2)</f>
        <v>#VALUE!</v>
      </c>
      <c r="W3377" s="136">
        <f t="shared" si="527"/>
        <v>67300</v>
      </c>
      <c r="X3377" t="e">
        <f>SQRT(($U$6/2)^2-($U$6/2)^2*'(OLD) bottom seam length'!W3377^2/($U$7/2)^2)</f>
        <v>#VALUE!</v>
      </c>
      <c r="Z3377" s="136">
        <f t="shared" si="528"/>
        <v>67300</v>
      </c>
      <c r="AA3377" t="e">
        <f>SQRT(($U$6/2)^2-($U$6/2)^2*'(OLD) bottom seam length'!Z3377^2/($U$7/2)^2)</f>
        <v>#VALUE!</v>
      </c>
      <c r="AC3377" s="136">
        <f t="shared" si="529"/>
        <v>67300</v>
      </c>
      <c r="AD3377" t="e">
        <f>SQRT(($U$6/2)^2-($U$6/2)^2*'(OLD) bottom seam length'!AC3377^2/($U$7/2)^2)</f>
        <v>#VALUE!</v>
      </c>
    </row>
    <row r="3378" spans="2:30">
      <c r="B3378" s="136">
        <f t="shared" si="520"/>
        <v>67340</v>
      </c>
      <c r="C3378" t="e">
        <f>SQRT(($C$5/2)^2-($C$5/2)^2*'(OLD) bottom seam length'!B3378^2/($C$6/2)^2)</f>
        <v>#DIV/0!</v>
      </c>
      <c r="E3378" s="136">
        <f t="shared" si="521"/>
        <v>67340</v>
      </c>
      <c r="F3378" t="e">
        <f>SQRT(($C$5/2)^2-($C$5/2)^2*'(OLD) bottom seam length'!E3378^2/($C$6/2)^2)</f>
        <v>#DIV/0!</v>
      </c>
      <c r="H3378" s="136">
        <f t="shared" si="522"/>
        <v>67340</v>
      </c>
      <c r="I3378" t="e">
        <f>SQRT(($C$5/2)^2-($C$5/2)^2*'(OLD) bottom seam length'!H3378^2/($C$6/2)^2)</f>
        <v>#DIV/0!</v>
      </c>
      <c r="K3378" s="136">
        <f t="shared" si="523"/>
        <v>67340</v>
      </c>
      <c r="L3378" t="e">
        <f>SQRT(($C$5/2)^2-($C$5/2)^2*'(OLD) bottom seam length'!K3378^2/($C$6/2)^2)</f>
        <v>#DIV/0!</v>
      </c>
      <c r="O3378" s="136">
        <f t="shared" si="524"/>
        <v>67340</v>
      </c>
      <c r="P3378" t="b">
        <f t="shared" si="525"/>
        <v>0</v>
      </c>
      <c r="T3378" s="136">
        <f t="shared" si="526"/>
        <v>67320</v>
      </c>
      <c r="U3378" t="e">
        <f>SQRT(($U$6/2)^2-($U$6/2)^2*'(OLD) bottom seam length'!T3378^2/($U$7/2)^2)</f>
        <v>#VALUE!</v>
      </c>
      <c r="W3378" s="136">
        <f t="shared" si="527"/>
        <v>67320</v>
      </c>
      <c r="X3378" t="e">
        <f>SQRT(($U$6/2)^2-($U$6/2)^2*'(OLD) bottom seam length'!W3378^2/($U$7/2)^2)</f>
        <v>#VALUE!</v>
      </c>
      <c r="Z3378" s="136">
        <f t="shared" si="528"/>
        <v>67320</v>
      </c>
      <c r="AA3378" t="e">
        <f>SQRT(($U$6/2)^2-($U$6/2)^2*'(OLD) bottom seam length'!Z3378^2/($U$7/2)^2)</f>
        <v>#VALUE!</v>
      </c>
      <c r="AC3378" s="136">
        <f t="shared" si="529"/>
        <v>67320</v>
      </c>
      <c r="AD3378" t="e">
        <f>SQRT(($U$6/2)^2-($U$6/2)^2*'(OLD) bottom seam length'!AC3378^2/($U$7/2)^2)</f>
        <v>#VALUE!</v>
      </c>
    </row>
    <row r="3379" spans="2:30">
      <c r="B3379" s="136">
        <f t="shared" si="520"/>
        <v>67360</v>
      </c>
      <c r="C3379" t="e">
        <f>SQRT(($C$5/2)^2-($C$5/2)^2*'(OLD) bottom seam length'!B3379^2/($C$6/2)^2)</f>
        <v>#DIV/0!</v>
      </c>
      <c r="E3379" s="136">
        <f t="shared" si="521"/>
        <v>67360</v>
      </c>
      <c r="F3379" t="e">
        <f>SQRT(($C$5/2)^2-($C$5/2)^2*'(OLD) bottom seam length'!E3379^2/($C$6/2)^2)</f>
        <v>#DIV/0!</v>
      </c>
      <c r="H3379" s="136">
        <f t="shared" si="522"/>
        <v>67360</v>
      </c>
      <c r="I3379" t="e">
        <f>SQRT(($C$5/2)^2-($C$5/2)^2*'(OLD) bottom seam length'!H3379^2/($C$6/2)^2)</f>
        <v>#DIV/0!</v>
      </c>
      <c r="K3379" s="136">
        <f t="shared" si="523"/>
        <v>67360</v>
      </c>
      <c r="L3379" t="e">
        <f>SQRT(($C$5/2)^2-($C$5/2)^2*'(OLD) bottom seam length'!K3379^2/($C$6/2)^2)</f>
        <v>#DIV/0!</v>
      </c>
      <c r="O3379" s="136">
        <f t="shared" si="524"/>
        <v>67360</v>
      </c>
      <c r="P3379" t="b">
        <f t="shared" si="525"/>
        <v>0</v>
      </c>
      <c r="T3379" s="136">
        <f t="shared" si="526"/>
        <v>67340</v>
      </c>
      <c r="U3379" t="e">
        <f>SQRT(($U$6/2)^2-($U$6/2)^2*'(OLD) bottom seam length'!T3379^2/($U$7/2)^2)</f>
        <v>#VALUE!</v>
      </c>
      <c r="W3379" s="136">
        <f t="shared" si="527"/>
        <v>67340</v>
      </c>
      <c r="X3379" t="e">
        <f>SQRT(($U$6/2)^2-($U$6/2)^2*'(OLD) bottom seam length'!W3379^2/($U$7/2)^2)</f>
        <v>#VALUE!</v>
      </c>
      <c r="Z3379" s="136">
        <f t="shared" si="528"/>
        <v>67340</v>
      </c>
      <c r="AA3379" t="e">
        <f>SQRT(($U$6/2)^2-($U$6/2)^2*'(OLD) bottom seam length'!Z3379^2/($U$7/2)^2)</f>
        <v>#VALUE!</v>
      </c>
      <c r="AC3379" s="136">
        <f t="shared" si="529"/>
        <v>67340</v>
      </c>
      <c r="AD3379" t="e">
        <f>SQRT(($U$6/2)^2-($U$6/2)^2*'(OLD) bottom seam length'!AC3379^2/($U$7/2)^2)</f>
        <v>#VALUE!</v>
      </c>
    </row>
    <row r="3380" spans="2:30">
      <c r="B3380" s="136">
        <f t="shared" si="520"/>
        <v>67380</v>
      </c>
      <c r="C3380" t="e">
        <f>SQRT(($C$5/2)^2-($C$5/2)^2*'(OLD) bottom seam length'!B3380^2/($C$6/2)^2)</f>
        <v>#DIV/0!</v>
      </c>
      <c r="E3380" s="136">
        <f t="shared" si="521"/>
        <v>67380</v>
      </c>
      <c r="F3380" t="e">
        <f>SQRT(($C$5/2)^2-($C$5/2)^2*'(OLD) bottom seam length'!E3380^2/($C$6/2)^2)</f>
        <v>#DIV/0!</v>
      </c>
      <c r="H3380" s="136">
        <f t="shared" si="522"/>
        <v>67380</v>
      </c>
      <c r="I3380" t="e">
        <f>SQRT(($C$5/2)^2-($C$5/2)^2*'(OLD) bottom seam length'!H3380^2/($C$6/2)^2)</f>
        <v>#DIV/0!</v>
      </c>
      <c r="K3380" s="136">
        <f t="shared" si="523"/>
        <v>67380</v>
      </c>
      <c r="L3380" t="e">
        <f>SQRT(($C$5/2)^2-($C$5/2)^2*'(OLD) bottom seam length'!K3380^2/($C$6/2)^2)</f>
        <v>#DIV/0!</v>
      </c>
      <c r="O3380" s="136">
        <f t="shared" si="524"/>
        <v>67380</v>
      </c>
      <c r="P3380" t="b">
        <f t="shared" si="525"/>
        <v>0</v>
      </c>
      <c r="T3380" s="136">
        <f t="shared" si="526"/>
        <v>67360</v>
      </c>
      <c r="U3380" t="e">
        <f>SQRT(($U$6/2)^2-($U$6/2)^2*'(OLD) bottom seam length'!T3380^2/($U$7/2)^2)</f>
        <v>#VALUE!</v>
      </c>
      <c r="W3380" s="136">
        <f t="shared" si="527"/>
        <v>67360</v>
      </c>
      <c r="X3380" t="e">
        <f>SQRT(($U$6/2)^2-($U$6/2)^2*'(OLD) bottom seam length'!W3380^2/($U$7/2)^2)</f>
        <v>#VALUE!</v>
      </c>
      <c r="Z3380" s="136">
        <f t="shared" si="528"/>
        <v>67360</v>
      </c>
      <c r="AA3380" t="e">
        <f>SQRT(($U$6/2)^2-($U$6/2)^2*'(OLD) bottom seam length'!Z3380^2/($U$7/2)^2)</f>
        <v>#VALUE!</v>
      </c>
      <c r="AC3380" s="136">
        <f t="shared" si="529"/>
        <v>67360</v>
      </c>
      <c r="AD3380" t="e">
        <f>SQRT(($U$6/2)^2-($U$6/2)^2*'(OLD) bottom seam length'!AC3380^2/($U$7/2)^2)</f>
        <v>#VALUE!</v>
      </c>
    </row>
    <row r="3381" spans="2:30">
      <c r="B3381" s="136">
        <f t="shared" si="520"/>
        <v>67400</v>
      </c>
      <c r="C3381" t="e">
        <f>SQRT(($C$5/2)^2-($C$5/2)^2*'(OLD) bottom seam length'!B3381^2/($C$6/2)^2)</f>
        <v>#DIV/0!</v>
      </c>
      <c r="E3381" s="136">
        <f t="shared" si="521"/>
        <v>67400</v>
      </c>
      <c r="F3381" t="e">
        <f>SQRT(($C$5/2)^2-($C$5/2)^2*'(OLD) bottom seam length'!E3381^2/($C$6/2)^2)</f>
        <v>#DIV/0!</v>
      </c>
      <c r="H3381" s="136">
        <f t="shared" si="522"/>
        <v>67400</v>
      </c>
      <c r="I3381" t="e">
        <f>SQRT(($C$5/2)^2-($C$5/2)^2*'(OLD) bottom seam length'!H3381^2/($C$6/2)^2)</f>
        <v>#DIV/0!</v>
      </c>
      <c r="K3381" s="136">
        <f t="shared" si="523"/>
        <v>67400</v>
      </c>
      <c r="L3381" t="e">
        <f>SQRT(($C$5/2)^2-($C$5/2)^2*'(OLD) bottom seam length'!K3381^2/($C$6/2)^2)</f>
        <v>#DIV/0!</v>
      </c>
      <c r="O3381" s="136">
        <f t="shared" si="524"/>
        <v>67400</v>
      </c>
      <c r="P3381" t="b">
        <f t="shared" si="525"/>
        <v>0</v>
      </c>
      <c r="T3381" s="136">
        <f t="shared" si="526"/>
        <v>67380</v>
      </c>
      <c r="U3381" t="e">
        <f>SQRT(($U$6/2)^2-($U$6/2)^2*'(OLD) bottom seam length'!T3381^2/($U$7/2)^2)</f>
        <v>#VALUE!</v>
      </c>
      <c r="W3381" s="136">
        <f t="shared" si="527"/>
        <v>67380</v>
      </c>
      <c r="X3381" t="e">
        <f>SQRT(($U$6/2)^2-($U$6/2)^2*'(OLD) bottom seam length'!W3381^2/($U$7/2)^2)</f>
        <v>#VALUE!</v>
      </c>
      <c r="Z3381" s="136">
        <f t="shared" si="528"/>
        <v>67380</v>
      </c>
      <c r="AA3381" t="e">
        <f>SQRT(($U$6/2)^2-($U$6/2)^2*'(OLD) bottom seam length'!Z3381^2/($U$7/2)^2)</f>
        <v>#VALUE!</v>
      </c>
      <c r="AC3381" s="136">
        <f t="shared" si="529"/>
        <v>67380</v>
      </c>
      <c r="AD3381" t="e">
        <f>SQRT(($U$6/2)^2-($U$6/2)^2*'(OLD) bottom seam length'!AC3381^2/($U$7/2)^2)</f>
        <v>#VALUE!</v>
      </c>
    </row>
    <row r="3382" spans="2:30">
      <c r="B3382" s="136">
        <f t="shared" si="520"/>
        <v>67420</v>
      </c>
      <c r="C3382" t="e">
        <f>SQRT(($C$5/2)^2-($C$5/2)^2*'(OLD) bottom seam length'!B3382^2/($C$6/2)^2)</f>
        <v>#DIV/0!</v>
      </c>
      <c r="E3382" s="136">
        <f t="shared" si="521"/>
        <v>67420</v>
      </c>
      <c r="F3382" t="e">
        <f>SQRT(($C$5/2)^2-($C$5/2)^2*'(OLD) bottom seam length'!E3382^2/($C$6/2)^2)</f>
        <v>#DIV/0!</v>
      </c>
      <c r="H3382" s="136">
        <f t="shared" si="522"/>
        <v>67420</v>
      </c>
      <c r="I3382" t="e">
        <f>SQRT(($C$5/2)^2-($C$5/2)^2*'(OLD) bottom seam length'!H3382^2/($C$6/2)^2)</f>
        <v>#DIV/0!</v>
      </c>
      <c r="K3382" s="136">
        <f t="shared" si="523"/>
        <v>67420</v>
      </c>
      <c r="L3382" t="e">
        <f>SQRT(($C$5/2)^2-($C$5/2)^2*'(OLD) bottom seam length'!K3382^2/($C$6/2)^2)</f>
        <v>#DIV/0!</v>
      </c>
      <c r="O3382" s="136">
        <f t="shared" si="524"/>
        <v>67420</v>
      </c>
      <c r="P3382" t="b">
        <f t="shared" si="525"/>
        <v>0</v>
      </c>
      <c r="T3382" s="136">
        <f t="shared" si="526"/>
        <v>67400</v>
      </c>
      <c r="U3382" t="e">
        <f>SQRT(($U$6/2)^2-($U$6/2)^2*'(OLD) bottom seam length'!T3382^2/($U$7/2)^2)</f>
        <v>#VALUE!</v>
      </c>
      <c r="W3382" s="136">
        <f t="shared" si="527"/>
        <v>67400</v>
      </c>
      <c r="X3382" t="e">
        <f>SQRT(($U$6/2)^2-($U$6/2)^2*'(OLD) bottom seam length'!W3382^2/($U$7/2)^2)</f>
        <v>#VALUE!</v>
      </c>
      <c r="Z3382" s="136">
        <f t="shared" si="528"/>
        <v>67400</v>
      </c>
      <c r="AA3382" t="e">
        <f>SQRT(($U$6/2)^2-($U$6/2)^2*'(OLD) bottom seam length'!Z3382^2/($U$7/2)^2)</f>
        <v>#VALUE!</v>
      </c>
      <c r="AC3382" s="136">
        <f t="shared" si="529"/>
        <v>67400</v>
      </c>
      <c r="AD3382" t="e">
        <f>SQRT(($U$6/2)^2-($U$6/2)^2*'(OLD) bottom seam length'!AC3382^2/($U$7/2)^2)</f>
        <v>#VALUE!</v>
      </c>
    </row>
    <row r="3383" spans="2:30">
      <c r="B3383" s="136">
        <f t="shared" si="520"/>
        <v>67440</v>
      </c>
      <c r="C3383" t="e">
        <f>SQRT(($C$5/2)^2-($C$5/2)^2*'(OLD) bottom seam length'!B3383^2/($C$6/2)^2)</f>
        <v>#DIV/0!</v>
      </c>
      <c r="E3383" s="136">
        <f t="shared" si="521"/>
        <v>67440</v>
      </c>
      <c r="F3383" t="e">
        <f>SQRT(($C$5/2)^2-($C$5/2)^2*'(OLD) bottom seam length'!E3383^2/($C$6/2)^2)</f>
        <v>#DIV/0!</v>
      </c>
      <c r="H3383" s="136">
        <f t="shared" si="522"/>
        <v>67440</v>
      </c>
      <c r="I3383" t="e">
        <f>SQRT(($C$5/2)^2-($C$5/2)^2*'(OLD) bottom seam length'!H3383^2/($C$6/2)^2)</f>
        <v>#DIV/0!</v>
      </c>
      <c r="K3383" s="136">
        <f t="shared" si="523"/>
        <v>67440</v>
      </c>
      <c r="L3383" t="e">
        <f>SQRT(($C$5/2)^2-($C$5/2)^2*'(OLD) bottom seam length'!K3383^2/($C$6/2)^2)</f>
        <v>#DIV/0!</v>
      </c>
      <c r="O3383" s="136">
        <f t="shared" si="524"/>
        <v>67440</v>
      </c>
      <c r="P3383" t="b">
        <f t="shared" si="525"/>
        <v>0</v>
      </c>
      <c r="T3383" s="136">
        <f t="shared" si="526"/>
        <v>67420</v>
      </c>
      <c r="U3383" t="e">
        <f>SQRT(($U$6/2)^2-($U$6/2)^2*'(OLD) bottom seam length'!T3383^2/($U$7/2)^2)</f>
        <v>#VALUE!</v>
      </c>
      <c r="W3383" s="136">
        <f t="shared" si="527"/>
        <v>67420</v>
      </c>
      <c r="X3383" t="e">
        <f>SQRT(($U$6/2)^2-($U$6/2)^2*'(OLD) bottom seam length'!W3383^2/($U$7/2)^2)</f>
        <v>#VALUE!</v>
      </c>
      <c r="Z3383" s="136">
        <f t="shared" si="528"/>
        <v>67420</v>
      </c>
      <c r="AA3383" t="e">
        <f>SQRT(($U$6/2)^2-($U$6/2)^2*'(OLD) bottom seam length'!Z3383^2/($U$7/2)^2)</f>
        <v>#VALUE!</v>
      </c>
      <c r="AC3383" s="136">
        <f t="shared" si="529"/>
        <v>67420</v>
      </c>
      <c r="AD3383" t="e">
        <f>SQRT(($U$6/2)^2-($U$6/2)^2*'(OLD) bottom seam length'!AC3383^2/($U$7/2)^2)</f>
        <v>#VALUE!</v>
      </c>
    </row>
    <row r="3384" spans="2:30">
      <c r="B3384" s="136">
        <f t="shared" si="520"/>
        <v>67460</v>
      </c>
      <c r="C3384" t="e">
        <f>SQRT(($C$5/2)^2-($C$5/2)^2*'(OLD) bottom seam length'!B3384^2/($C$6/2)^2)</f>
        <v>#DIV/0!</v>
      </c>
      <c r="E3384" s="136">
        <f t="shared" si="521"/>
        <v>67460</v>
      </c>
      <c r="F3384" t="e">
        <f>SQRT(($C$5/2)^2-($C$5/2)^2*'(OLD) bottom seam length'!E3384^2/($C$6/2)^2)</f>
        <v>#DIV/0!</v>
      </c>
      <c r="H3384" s="136">
        <f t="shared" si="522"/>
        <v>67460</v>
      </c>
      <c r="I3384" t="e">
        <f>SQRT(($C$5/2)^2-($C$5/2)^2*'(OLD) bottom seam length'!H3384^2/($C$6/2)^2)</f>
        <v>#DIV/0!</v>
      </c>
      <c r="K3384" s="136">
        <f t="shared" si="523"/>
        <v>67460</v>
      </c>
      <c r="L3384" t="e">
        <f>SQRT(($C$5/2)^2-($C$5/2)^2*'(OLD) bottom seam length'!K3384^2/($C$6/2)^2)</f>
        <v>#DIV/0!</v>
      </c>
      <c r="O3384" s="136">
        <f t="shared" si="524"/>
        <v>67460</v>
      </c>
      <c r="P3384" t="b">
        <f t="shared" si="525"/>
        <v>0</v>
      </c>
      <c r="T3384" s="136">
        <f t="shared" si="526"/>
        <v>67440</v>
      </c>
      <c r="U3384" t="e">
        <f>SQRT(($U$6/2)^2-($U$6/2)^2*'(OLD) bottom seam length'!T3384^2/($U$7/2)^2)</f>
        <v>#VALUE!</v>
      </c>
      <c r="W3384" s="136">
        <f t="shared" si="527"/>
        <v>67440</v>
      </c>
      <c r="X3384" t="e">
        <f>SQRT(($U$6/2)^2-($U$6/2)^2*'(OLD) bottom seam length'!W3384^2/($U$7/2)^2)</f>
        <v>#VALUE!</v>
      </c>
      <c r="Z3384" s="136">
        <f t="shared" si="528"/>
        <v>67440</v>
      </c>
      <c r="AA3384" t="e">
        <f>SQRT(($U$6/2)^2-($U$6/2)^2*'(OLD) bottom seam length'!Z3384^2/($U$7/2)^2)</f>
        <v>#VALUE!</v>
      </c>
      <c r="AC3384" s="136">
        <f t="shared" si="529"/>
        <v>67440</v>
      </c>
      <c r="AD3384" t="e">
        <f>SQRT(($U$6/2)^2-($U$6/2)^2*'(OLD) bottom seam length'!AC3384^2/($U$7/2)^2)</f>
        <v>#VALUE!</v>
      </c>
    </row>
    <row r="3385" spans="2:30">
      <c r="B3385" s="136">
        <f t="shared" si="520"/>
        <v>67480</v>
      </c>
      <c r="C3385" t="e">
        <f>SQRT(($C$5/2)^2-($C$5/2)^2*'(OLD) bottom seam length'!B3385^2/($C$6/2)^2)</f>
        <v>#DIV/0!</v>
      </c>
      <c r="E3385" s="136">
        <f t="shared" si="521"/>
        <v>67480</v>
      </c>
      <c r="F3385" t="e">
        <f>SQRT(($C$5/2)^2-($C$5/2)^2*'(OLD) bottom seam length'!E3385^2/($C$6/2)^2)</f>
        <v>#DIV/0!</v>
      </c>
      <c r="H3385" s="136">
        <f t="shared" si="522"/>
        <v>67480</v>
      </c>
      <c r="I3385" t="e">
        <f>SQRT(($C$5/2)^2-($C$5/2)^2*'(OLD) bottom seam length'!H3385^2/($C$6/2)^2)</f>
        <v>#DIV/0!</v>
      </c>
      <c r="K3385" s="136">
        <f t="shared" si="523"/>
        <v>67480</v>
      </c>
      <c r="L3385" t="e">
        <f>SQRT(($C$5/2)^2-($C$5/2)^2*'(OLD) bottom seam length'!K3385^2/($C$6/2)^2)</f>
        <v>#DIV/0!</v>
      </c>
      <c r="O3385" s="136">
        <f t="shared" si="524"/>
        <v>67480</v>
      </c>
      <c r="P3385" t="b">
        <f t="shared" si="525"/>
        <v>0</v>
      </c>
      <c r="T3385" s="136">
        <f t="shared" si="526"/>
        <v>67460</v>
      </c>
      <c r="U3385" t="e">
        <f>SQRT(($U$6/2)^2-($U$6/2)^2*'(OLD) bottom seam length'!T3385^2/($U$7/2)^2)</f>
        <v>#VALUE!</v>
      </c>
      <c r="W3385" s="136">
        <f t="shared" si="527"/>
        <v>67460</v>
      </c>
      <c r="X3385" t="e">
        <f>SQRT(($U$6/2)^2-($U$6/2)^2*'(OLD) bottom seam length'!W3385^2/($U$7/2)^2)</f>
        <v>#VALUE!</v>
      </c>
      <c r="Z3385" s="136">
        <f t="shared" si="528"/>
        <v>67460</v>
      </c>
      <c r="AA3385" t="e">
        <f>SQRT(($U$6/2)^2-($U$6/2)^2*'(OLD) bottom seam length'!Z3385^2/($U$7/2)^2)</f>
        <v>#VALUE!</v>
      </c>
      <c r="AC3385" s="136">
        <f t="shared" si="529"/>
        <v>67460</v>
      </c>
      <c r="AD3385" t="e">
        <f>SQRT(($U$6/2)^2-($U$6/2)^2*'(OLD) bottom seam length'!AC3385^2/($U$7/2)^2)</f>
        <v>#VALUE!</v>
      </c>
    </row>
    <row r="3386" spans="2:30">
      <c r="B3386" s="136">
        <f t="shared" si="520"/>
        <v>67500</v>
      </c>
      <c r="C3386" t="e">
        <f>SQRT(($C$5/2)^2-($C$5/2)^2*'(OLD) bottom seam length'!B3386^2/($C$6/2)^2)</f>
        <v>#DIV/0!</v>
      </c>
      <c r="E3386" s="136">
        <f t="shared" si="521"/>
        <v>67500</v>
      </c>
      <c r="F3386" t="e">
        <f>SQRT(($C$5/2)^2-($C$5/2)^2*'(OLD) bottom seam length'!E3386^2/($C$6/2)^2)</f>
        <v>#DIV/0!</v>
      </c>
      <c r="H3386" s="136">
        <f t="shared" si="522"/>
        <v>67500</v>
      </c>
      <c r="I3386" t="e">
        <f>SQRT(($C$5/2)^2-($C$5/2)^2*'(OLD) bottom seam length'!H3386^2/($C$6/2)^2)</f>
        <v>#DIV/0!</v>
      </c>
      <c r="K3386" s="136">
        <f t="shared" si="523"/>
        <v>67500</v>
      </c>
      <c r="L3386" t="e">
        <f>SQRT(($C$5/2)^2-($C$5/2)^2*'(OLD) bottom seam length'!K3386^2/($C$6/2)^2)</f>
        <v>#DIV/0!</v>
      </c>
      <c r="O3386" s="136">
        <f t="shared" si="524"/>
        <v>67500</v>
      </c>
      <c r="P3386" t="b">
        <f t="shared" si="525"/>
        <v>0</v>
      </c>
      <c r="T3386" s="136">
        <f t="shared" si="526"/>
        <v>67480</v>
      </c>
      <c r="U3386" t="e">
        <f>SQRT(($U$6/2)^2-($U$6/2)^2*'(OLD) bottom seam length'!T3386^2/($U$7/2)^2)</f>
        <v>#VALUE!</v>
      </c>
      <c r="W3386" s="136">
        <f t="shared" si="527"/>
        <v>67480</v>
      </c>
      <c r="X3386" t="e">
        <f>SQRT(($U$6/2)^2-($U$6/2)^2*'(OLD) bottom seam length'!W3386^2/($U$7/2)^2)</f>
        <v>#VALUE!</v>
      </c>
      <c r="Z3386" s="136">
        <f t="shared" si="528"/>
        <v>67480</v>
      </c>
      <c r="AA3386" t="e">
        <f>SQRT(($U$6/2)^2-($U$6/2)^2*'(OLD) bottom seam length'!Z3386^2/($U$7/2)^2)</f>
        <v>#VALUE!</v>
      </c>
      <c r="AC3386" s="136">
        <f t="shared" si="529"/>
        <v>67480</v>
      </c>
      <c r="AD3386" t="e">
        <f>SQRT(($U$6/2)^2-($U$6/2)^2*'(OLD) bottom seam length'!AC3386^2/($U$7/2)^2)</f>
        <v>#VALUE!</v>
      </c>
    </row>
    <row r="3387" spans="2:30">
      <c r="B3387" s="136">
        <f t="shared" si="520"/>
        <v>67520</v>
      </c>
      <c r="C3387" t="e">
        <f>SQRT(($C$5/2)^2-($C$5/2)^2*'(OLD) bottom seam length'!B3387^2/($C$6/2)^2)</f>
        <v>#DIV/0!</v>
      </c>
      <c r="E3387" s="136">
        <f t="shared" si="521"/>
        <v>67520</v>
      </c>
      <c r="F3387" t="e">
        <f>SQRT(($C$5/2)^2-($C$5/2)^2*'(OLD) bottom seam length'!E3387^2/($C$6/2)^2)</f>
        <v>#DIV/0!</v>
      </c>
      <c r="H3387" s="136">
        <f t="shared" si="522"/>
        <v>67520</v>
      </c>
      <c r="I3387" t="e">
        <f>SQRT(($C$5/2)^2-($C$5/2)^2*'(OLD) bottom seam length'!H3387^2/($C$6/2)^2)</f>
        <v>#DIV/0!</v>
      </c>
      <c r="K3387" s="136">
        <f t="shared" si="523"/>
        <v>67520</v>
      </c>
      <c r="L3387" t="e">
        <f>SQRT(($C$5/2)^2-($C$5/2)^2*'(OLD) bottom seam length'!K3387^2/($C$6/2)^2)</f>
        <v>#DIV/0!</v>
      </c>
      <c r="O3387" s="136">
        <f t="shared" si="524"/>
        <v>67520</v>
      </c>
      <c r="P3387" t="b">
        <f t="shared" si="525"/>
        <v>0</v>
      </c>
      <c r="T3387" s="136">
        <f t="shared" si="526"/>
        <v>67500</v>
      </c>
      <c r="U3387" t="e">
        <f>SQRT(($U$6/2)^2-($U$6/2)^2*'(OLD) bottom seam length'!T3387^2/($U$7/2)^2)</f>
        <v>#VALUE!</v>
      </c>
      <c r="W3387" s="136">
        <f t="shared" si="527"/>
        <v>67500</v>
      </c>
      <c r="X3387" t="e">
        <f>SQRT(($U$6/2)^2-($U$6/2)^2*'(OLD) bottom seam length'!W3387^2/($U$7/2)^2)</f>
        <v>#VALUE!</v>
      </c>
      <c r="Z3387" s="136">
        <f t="shared" si="528"/>
        <v>67500</v>
      </c>
      <c r="AA3387" t="e">
        <f>SQRT(($U$6/2)^2-($U$6/2)^2*'(OLD) bottom seam length'!Z3387^2/($U$7/2)^2)</f>
        <v>#VALUE!</v>
      </c>
      <c r="AC3387" s="136">
        <f t="shared" si="529"/>
        <v>67500</v>
      </c>
      <c r="AD3387" t="e">
        <f>SQRT(($U$6/2)^2-($U$6/2)^2*'(OLD) bottom seam length'!AC3387^2/($U$7/2)^2)</f>
        <v>#VALUE!</v>
      </c>
    </row>
    <row r="3388" spans="2:30">
      <c r="B3388" s="136">
        <f t="shared" si="520"/>
        <v>67540</v>
      </c>
      <c r="C3388" t="e">
        <f>SQRT(($C$5/2)^2-($C$5/2)^2*'(OLD) bottom seam length'!B3388^2/($C$6/2)^2)</f>
        <v>#DIV/0!</v>
      </c>
      <c r="E3388" s="136">
        <f t="shared" si="521"/>
        <v>67540</v>
      </c>
      <c r="F3388" t="e">
        <f>SQRT(($C$5/2)^2-($C$5/2)^2*'(OLD) bottom seam length'!E3388^2/($C$6/2)^2)</f>
        <v>#DIV/0!</v>
      </c>
      <c r="H3388" s="136">
        <f t="shared" si="522"/>
        <v>67540</v>
      </c>
      <c r="I3388" t="e">
        <f>SQRT(($C$5/2)^2-($C$5/2)^2*'(OLD) bottom seam length'!H3388^2/($C$6/2)^2)</f>
        <v>#DIV/0!</v>
      </c>
      <c r="K3388" s="136">
        <f t="shared" si="523"/>
        <v>67540</v>
      </c>
      <c r="L3388" t="e">
        <f>SQRT(($C$5/2)^2-($C$5/2)^2*'(OLD) bottom seam length'!K3388^2/($C$6/2)^2)</f>
        <v>#DIV/0!</v>
      </c>
      <c r="O3388" s="136">
        <f t="shared" si="524"/>
        <v>67540</v>
      </c>
      <c r="P3388" t="b">
        <f t="shared" si="525"/>
        <v>0</v>
      </c>
      <c r="T3388" s="136">
        <f t="shared" si="526"/>
        <v>67520</v>
      </c>
      <c r="U3388" t="e">
        <f>SQRT(($U$6/2)^2-($U$6/2)^2*'(OLD) bottom seam length'!T3388^2/($U$7/2)^2)</f>
        <v>#VALUE!</v>
      </c>
      <c r="W3388" s="136">
        <f t="shared" si="527"/>
        <v>67520</v>
      </c>
      <c r="X3388" t="e">
        <f>SQRT(($U$6/2)^2-($U$6/2)^2*'(OLD) bottom seam length'!W3388^2/($U$7/2)^2)</f>
        <v>#VALUE!</v>
      </c>
      <c r="Z3388" s="136">
        <f t="shared" si="528"/>
        <v>67520</v>
      </c>
      <c r="AA3388" t="e">
        <f>SQRT(($U$6/2)^2-($U$6/2)^2*'(OLD) bottom seam length'!Z3388^2/($U$7/2)^2)</f>
        <v>#VALUE!</v>
      </c>
      <c r="AC3388" s="136">
        <f t="shared" si="529"/>
        <v>67520</v>
      </c>
      <c r="AD3388" t="e">
        <f>SQRT(($U$6/2)^2-($U$6/2)^2*'(OLD) bottom seam length'!AC3388^2/($U$7/2)^2)</f>
        <v>#VALUE!</v>
      </c>
    </row>
    <row r="3389" spans="2:30">
      <c r="B3389" s="136">
        <f t="shared" si="520"/>
        <v>67560</v>
      </c>
      <c r="C3389" t="e">
        <f>SQRT(($C$5/2)^2-($C$5/2)^2*'(OLD) bottom seam length'!B3389^2/($C$6/2)^2)</f>
        <v>#DIV/0!</v>
      </c>
      <c r="E3389" s="136">
        <f t="shared" si="521"/>
        <v>67560</v>
      </c>
      <c r="F3389" t="e">
        <f>SQRT(($C$5/2)^2-($C$5/2)^2*'(OLD) bottom seam length'!E3389^2/($C$6/2)^2)</f>
        <v>#DIV/0!</v>
      </c>
      <c r="H3389" s="136">
        <f t="shared" si="522"/>
        <v>67560</v>
      </c>
      <c r="I3389" t="e">
        <f>SQRT(($C$5/2)^2-($C$5/2)^2*'(OLD) bottom seam length'!H3389^2/($C$6/2)^2)</f>
        <v>#DIV/0!</v>
      </c>
      <c r="K3389" s="136">
        <f t="shared" si="523"/>
        <v>67560</v>
      </c>
      <c r="L3389" t="e">
        <f>SQRT(($C$5/2)^2-($C$5/2)^2*'(OLD) bottom seam length'!K3389^2/($C$6/2)^2)</f>
        <v>#DIV/0!</v>
      </c>
      <c r="O3389" s="136">
        <f t="shared" si="524"/>
        <v>67560</v>
      </c>
      <c r="P3389" t="b">
        <f t="shared" si="525"/>
        <v>0</v>
      </c>
      <c r="T3389" s="136">
        <f t="shared" si="526"/>
        <v>67540</v>
      </c>
      <c r="U3389" t="e">
        <f>SQRT(($U$6/2)^2-($U$6/2)^2*'(OLD) bottom seam length'!T3389^2/($U$7/2)^2)</f>
        <v>#VALUE!</v>
      </c>
      <c r="W3389" s="136">
        <f t="shared" si="527"/>
        <v>67540</v>
      </c>
      <c r="X3389" t="e">
        <f>SQRT(($U$6/2)^2-($U$6/2)^2*'(OLD) bottom seam length'!W3389^2/($U$7/2)^2)</f>
        <v>#VALUE!</v>
      </c>
      <c r="Z3389" s="136">
        <f t="shared" si="528"/>
        <v>67540</v>
      </c>
      <c r="AA3389" t="e">
        <f>SQRT(($U$6/2)^2-($U$6/2)^2*'(OLD) bottom seam length'!Z3389^2/($U$7/2)^2)</f>
        <v>#VALUE!</v>
      </c>
      <c r="AC3389" s="136">
        <f t="shared" si="529"/>
        <v>67540</v>
      </c>
      <c r="AD3389" t="e">
        <f>SQRT(($U$6/2)^2-($U$6/2)^2*'(OLD) bottom seam length'!AC3389^2/($U$7/2)^2)</f>
        <v>#VALUE!</v>
      </c>
    </row>
    <row r="3390" spans="2:30">
      <c r="B3390" s="136">
        <f t="shared" si="520"/>
        <v>67580</v>
      </c>
      <c r="C3390" t="e">
        <f>SQRT(($C$5/2)^2-($C$5/2)^2*'(OLD) bottom seam length'!B3390^2/($C$6/2)^2)</f>
        <v>#DIV/0!</v>
      </c>
      <c r="E3390" s="136">
        <f t="shared" si="521"/>
        <v>67580</v>
      </c>
      <c r="F3390" t="e">
        <f>SQRT(($C$5/2)^2-($C$5/2)^2*'(OLD) bottom seam length'!E3390^2/($C$6/2)^2)</f>
        <v>#DIV/0!</v>
      </c>
      <c r="H3390" s="136">
        <f t="shared" si="522"/>
        <v>67580</v>
      </c>
      <c r="I3390" t="e">
        <f>SQRT(($C$5/2)^2-($C$5/2)^2*'(OLD) bottom seam length'!H3390^2/($C$6/2)^2)</f>
        <v>#DIV/0!</v>
      </c>
      <c r="K3390" s="136">
        <f t="shared" si="523"/>
        <v>67580</v>
      </c>
      <c r="L3390" t="e">
        <f>SQRT(($C$5/2)^2-($C$5/2)^2*'(OLD) bottom seam length'!K3390^2/($C$6/2)^2)</f>
        <v>#DIV/0!</v>
      </c>
      <c r="O3390" s="136">
        <f t="shared" si="524"/>
        <v>67580</v>
      </c>
      <c r="P3390" t="b">
        <f t="shared" si="525"/>
        <v>0</v>
      </c>
      <c r="T3390" s="136">
        <f t="shared" si="526"/>
        <v>67560</v>
      </c>
      <c r="U3390" t="e">
        <f>SQRT(($U$6/2)^2-($U$6/2)^2*'(OLD) bottom seam length'!T3390^2/($U$7/2)^2)</f>
        <v>#VALUE!</v>
      </c>
      <c r="W3390" s="136">
        <f t="shared" si="527"/>
        <v>67560</v>
      </c>
      <c r="X3390" t="e">
        <f>SQRT(($U$6/2)^2-($U$6/2)^2*'(OLD) bottom seam length'!W3390^2/($U$7/2)^2)</f>
        <v>#VALUE!</v>
      </c>
      <c r="Z3390" s="136">
        <f t="shared" si="528"/>
        <v>67560</v>
      </c>
      <c r="AA3390" t="e">
        <f>SQRT(($U$6/2)^2-($U$6/2)^2*'(OLD) bottom seam length'!Z3390^2/($U$7/2)^2)</f>
        <v>#VALUE!</v>
      </c>
      <c r="AC3390" s="136">
        <f t="shared" si="529"/>
        <v>67560</v>
      </c>
      <c r="AD3390" t="e">
        <f>SQRT(($U$6/2)^2-($U$6/2)^2*'(OLD) bottom seam length'!AC3390^2/($U$7/2)^2)</f>
        <v>#VALUE!</v>
      </c>
    </row>
    <row r="3391" spans="2:30">
      <c r="B3391" s="136">
        <f t="shared" si="520"/>
        <v>67600</v>
      </c>
      <c r="C3391" t="e">
        <f>SQRT(($C$5/2)^2-($C$5/2)^2*'(OLD) bottom seam length'!B3391^2/($C$6/2)^2)</f>
        <v>#DIV/0!</v>
      </c>
      <c r="E3391" s="136">
        <f t="shared" si="521"/>
        <v>67600</v>
      </c>
      <c r="F3391" t="e">
        <f>SQRT(($C$5/2)^2-($C$5/2)^2*'(OLD) bottom seam length'!E3391^2/($C$6/2)^2)</f>
        <v>#DIV/0!</v>
      </c>
      <c r="H3391" s="136">
        <f t="shared" si="522"/>
        <v>67600</v>
      </c>
      <c r="I3391" t="e">
        <f>SQRT(($C$5/2)^2-($C$5/2)^2*'(OLD) bottom seam length'!H3391^2/($C$6/2)^2)</f>
        <v>#DIV/0!</v>
      </c>
      <c r="K3391" s="136">
        <f t="shared" si="523"/>
        <v>67600</v>
      </c>
      <c r="L3391" t="e">
        <f>SQRT(($C$5/2)^2-($C$5/2)^2*'(OLD) bottom seam length'!K3391^2/($C$6/2)^2)</f>
        <v>#DIV/0!</v>
      </c>
      <c r="O3391" s="136">
        <f t="shared" si="524"/>
        <v>67600</v>
      </c>
      <c r="P3391" t="b">
        <f t="shared" si="525"/>
        <v>0</v>
      </c>
      <c r="T3391" s="136">
        <f t="shared" si="526"/>
        <v>67580</v>
      </c>
      <c r="U3391" t="e">
        <f>SQRT(($U$6/2)^2-($U$6/2)^2*'(OLD) bottom seam length'!T3391^2/($U$7/2)^2)</f>
        <v>#VALUE!</v>
      </c>
      <c r="W3391" s="136">
        <f t="shared" si="527"/>
        <v>67580</v>
      </c>
      <c r="X3391" t="e">
        <f>SQRT(($U$6/2)^2-($U$6/2)^2*'(OLD) bottom seam length'!W3391^2/($U$7/2)^2)</f>
        <v>#VALUE!</v>
      </c>
      <c r="Z3391" s="136">
        <f t="shared" si="528"/>
        <v>67580</v>
      </c>
      <c r="AA3391" t="e">
        <f>SQRT(($U$6/2)^2-($U$6/2)^2*'(OLD) bottom seam length'!Z3391^2/($U$7/2)^2)</f>
        <v>#VALUE!</v>
      </c>
      <c r="AC3391" s="136">
        <f t="shared" si="529"/>
        <v>67580</v>
      </c>
      <c r="AD3391" t="e">
        <f>SQRT(($U$6/2)^2-($U$6/2)^2*'(OLD) bottom seam length'!AC3391^2/($U$7/2)^2)</f>
        <v>#VALUE!</v>
      </c>
    </row>
    <row r="3392" spans="2:30">
      <c r="B3392" s="136">
        <f t="shared" si="520"/>
        <v>67620</v>
      </c>
      <c r="C3392" t="e">
        <f>SQRT(($C$5/2)^2-($C$5/2)^2*'(OLD) bottom seam length'!B3392^2/($C$6/2)^2)</f>
        <v>#DIV/0!</v>
      </c>
      <c r="E3392" s="136">
        <f t="shared" si="521"/>
        <v>67620</v>
      </c>
      <c r="F3392" t="e">
        <f>SQRT(($C$5/2)^2-($C$5/2)^2*'(OLD) bottom seam length'!E3392^2/($C$6/2)^2)</f>
        <v>#DIV/0!</v>
      </c>
      <c r="H3392" s="136">
        <f t="shared" si="522"/>
        <v>67620</v>
      </c>
      <c r="I3392" t="e">
        <f>SQRT(($C$5/2)^2-($C$5/2)^2*'(OLD) bottom seam length'!H3392^2/($C$6/2)^2)</f>
        <v>#DIV/0!</v>
      </c>
      <c r="K3392" s="136">
        <f t="shared" si="523"/>
        <v>67620</v>
      </c>
      <c r="L3392" t="e">
        <f>SQRT(($C$5/2)^2-($C$5/2)^2*'(OLD) bottom seam length'!K3392^2/($C$6/2)^2)</f>
        <v>#DIV/0!</v>
      </c>
      <c r="O3392" s="136">
        <f t="shared" si="524"/>
        <v>67620</v>
      </c>
      <c r="P3392" t="b">
        <f t="shared" si="525"/>
        <v>0</v>
      </c>
      <c r="T3392" s="136">
        <f t="shared" si="526"/>
        <v>67600</v>
      </c>
      <c r="U3392" t="e">
        <f>SQRT(($U$6/2)^2-($U$6/2)^2*'(OLD) bottom seam length'!T3392^2/($U$7/2)^2)</f>
        <v>#VALUE!</v>
      </c>
      <c r="W3392" s="136">
        <f t="shared" si="527"/>
        <v>67600</v>
      </c>
      <c r="X3392" t="e">
        <f>SQRT(($U$6/2)^2-($U$6/2)^2*'(OLD) bottom seam length'!W3392^2/($U$7/2)^2)</f>
        <v>#VALUE!</v>
      </c>
      <c r="Z3392" s="136">
        <f t="shared" si="528"/>
        <v>67600</v>
      </c>
      <c r="AA3392" t="e">
        <f>SQRT(($U$6/2)^2-($U$6/2)^2*'(OLD) bottom seam length'!Z3392^2/($U$7/2)^2)</f>
        <v>#VALUE!</v>
      </c>
      <c r="AC3392" s="136">
        <f t="shared" si="529"/>
        <v>67600</v>
      </c>
      <c r="AD3392" t="e">
        <f>SQRT(($U$6/2)^2-($U$6/2)^2*'(OLD) bottom seam length'!AC3392^2/($U$7/2)^2)</f>
        <v>#VALUE!</v>
      </c>
    </row>
    <row r="3393" spans="2:30">
      <c r="B3393" s="136">
        <f t="shared" si="520"/>
        <v>67640</v>
      </c>
      <c r="C3393" t="e">
        <f>SQRT(($C$5/2)^2-($C$5/2)^2*'(OLD) bottom seam length'!B3393^2/($C$6/2)^2)</f>
        <v>#DIV/0!</v>
      </c>
      <c r="E3393" s="136">
        <f t="shared" si="521"/>
        <v>67640</v>
      </c>
      <c r="F3393" t="e">
        <f>SQRT(($C$5/2)^2-($C$5/2)^2*'(OLD) bottom seam length'!E3393^2/($C$6/2)^2)</f>
        <v>#DIV/0!</v>
      </c>
      <c r="H3393" s="136">
        <f t="shared" si="522"/>
        <v>67640</v>
      </c>
      <c r="I3393" t="e">
        <f>SQRT(($C$5/2)^2-($C$5/2)^2*'(OLD) bottom seam length'!H3393^2/($C$6/2)^2)</f>
        <v>#DIV/0!</v>
      </c>
      <c r="K3393" s="136">
        <f t="shared" si="523"/>
        <v>67640</v>
      </c>
      <c r="L3393" t="e">
        <f>SQRT(($C$5/2)^2-($C$5/2)^2*'(OLD) bottom seam length'!K3393^2/($C$6/2)^2)</f>
        <v>#DIV/0!</v>
      </c>
      <c r="O3393" s="136">
        <f t="shared" si="524"/>
        <v>67640</v>
      </c>
      <c r="P3393" t="b">
        <f t="shared" si="525"/>
        <v>0</v>
      </c>
      <c r="T3393" s="136">
        <f t="shared" si="526"/>
        <v>67620</v>
      </c>
      <c r="U3393" t="e">
        <f>SQRT(($U$6/2)^2-($U$6/2)^2*'(OLD) bottom seam length'!T3393^2/($U$7/2)^2)</f>
        <v>#VALUE!</v>
      </c>
      <c r="W3393" s="136">
        <f t="shared" si="527"/>
        <v>67620</v>
      </c>
      <c r="X3393" t="e">
        <f>SQRT(($U$6/2)^2-($U$6/2)^2*'(OLD) bottom seam length'!W3393^2/($U$7/2)^2)</f>
        <v>#VALUE!</v>
      </c>
      <c r="Z3393" s="136">
        <f t="shared" si="528"/>
        <v>67620</v>
      </c>
      <c r="AA3393" t="e">
        <f>SQRT(($U$6/2)^2-($U$6/2)^2*'(OLD) bottom seam length'!Z3393^2/($U$7/2)^2)</f>
        <v>#VALUE!</v>
      </c>
      <c r="AC3393" s="136">
        <f t="shared" si="529"/>
        <v>67620</v>
      </c>
      <c r="AD3393" t="e">
        <f>SQRT(($U$6/2)^2-($U$6/2)^2*'(OLD) bottom seam length'!AC3393^2/($U$7/2)^2)</f>
        <v>#VALUE!</v>
      </c>
    </row>
    <row r="3394" spans="2:30">
      <c r="B3394" s="136">
        <f t="shared" si="520"/>
        <v>67660</v>
      </c>
      <c r="C3394" t="e">
        <f>SQRT(($C$5/2)^2-($C$5/2)^2*'(OLD) bottom seam length'!B3394^2/($C$6/2)^2)</f>
        <v>#DIV/0!</v>
      </c>
      <c r="E3394" s="136">
        <f t="shared" si="521"/>
        <v>67660</v>
      </c>
      <c r="F3394" t="e">
        <f>SQRT(($C$5/2)^2-($C$5/2)^2*'(OLD) bottom seam length'!E3394^2/($C$6/2)^2)</f>
        <v>#DIV/0!</v>
      </c>
      <c r="H3394" s="136">
        <f t="shared" si="522"/>
        <v>67660</v>
      </c>
      <c r="I3394" t="e">
        <f>SQRT(($C$5/2)^2-($C$5/2)^2*'(OLD) bottom seam length'!H3394^2/($C$6/2)^2)</f>
        <v>#DIV/0!</v>
      </c>
      <c r="K3394" s="136">
        <f t="shared" si="523"/>
        <v>67660</v>
      </c>
      <c r="L3394" t="e">
        <f>SQRT(($C$5/2)^2-($C$5/2)^2*'(OLD) bottom seam length'!K3394^2/($C$6/2)^2)</f>
        <v>#DIV/0!</v>
      </c>
      <c r="O3394" s="136">
        <f t="shared" si="524"/>
        <v>67660</v>
      </c>
      <c r="P3394" t="b">
        <f t="shared" si="525"/>
        <v>0</v>
      </c>
      <c r="T3394" s="136">
        <f t="shared" si="526"/>
        <v>67640</v>
      </c>
      <c r="U3394" t="e">
        <f>SQRT(($U$6/2)^2-($U$6/2)^2*'(OLD) bottom seam length'!T3394^2/($U$7/2)^2)</f>
        <v>#VALUE!</v>
      </c>
      <c r="W3394" s="136">
        <f t="shared" si="527"/>
        <v>67640</v>
      </c>
      <c r="X3394" t="e">
        <f>SQRT(($U$6/2)^2-($U$6/2)^2*'(OLD) bottom seam length'!W3394^2/($U$7/2)^2)</f>
        <v>#VALUE!</v>
      </c>
      <c r="Z3394" s="136">
        <f t="shared" si="528"/>
        <v>67640</v>
      </c>
      <c r="AA3394" t="e">
        <f>SQRT(($U$6/2)^2-($U$6/2)^2*'(OLD) bottom seam length'!Z3394^2/($U$7/2)^2)</f>
        <v>#VALUE!</v>
      </c>
      <c r="AC3394" s="136">
        <f t="shared" si="529"/>
        <v>67640</v>
      </c>
      <c r="AD3394" t="e">
        <f>SQRT(($U$6/2)^2-($U$6/2)^2*'(OLD) bottom seam length'!AC3394^2/($U$7/2)^2)</f>
        <v>#VALUE!</v>
      </c>
    </row>
    <row r="3395" spans="2:30">
      <c r="B3395" s="136">
        <f t="shared" si="520"/>
        <v>67680</v>
      </c>
      <c r="C3395" t="e">
        <f>SQRT(($C$5/2)^2-($C$5/2)^2*'(OLD) bottom seam length'!B3395^2/($C$6/2)^2)</f>
        <v>#DIV/0!</v>
      </c>
      <c r="E3395" s="136">
        <f t="shared" si="521"/>
        <v>67680</v>
      </c>
      <c r="F3395" t="e">
        <f>SQRT(($C$5/2)^2-($C$5/2)^2*'(OLD) bottom seam length'!E3395^2/($C$6/2)^2)</f>
        <v>#DIV/0!</v>
      </c>
      <c r="H3395" s="136">
        <f t="shared" si="522"/>
        <v>67680</v>
      </c>
      <c r="I3395" t="e">
        <f>SQRT(($C$5/2)^2-($C$5/2)^2*'(OLD) bottom seam length'!H3395^2/($C$6/2)^2)</f>
        <v>#DIV/0!</v>
      </c>
      <c r="K3395" s="136">
        <f t="shared" si="523"/>
        <v>67680</v>
      </c>
      <c r="L3395" t="e">
        <f>SQRT(($C$5/2)^2-($C$5/2)^2*'(OLD) bottom seam length'!K3395^2/($C$6/2)^2)</f>
        <v>#DIV/0!</v>
      </c>
      <c r="O3395" s="136">
        <f t="shared" si="524"/>
        <v>67680</v>
      </c>
      <c r="P3395" t="b">
        <f t="shared" si="525"/>
        <v>0</v>
      </c>
      <c r="T3395" s="136">
        <f t="shared" si="526"/>
        <v>67660</v>
      </c>
      <c r="U3395" t="e">
        <f>SQRT(($U$6/2)^2-($U$6/2)^2*'(OLD) bottom seam length'!T3395^2/($U$7/2)^2)</f>
        <v>#VALUE!</v>
      </c>
      <c r="W3395" s="136">
        <f t="shared" si="527"/>
        <v>67660</v>
      </c>
      <c r="X3395" t="e">
        <f>SQRT(($U$6/2)^2-($U$6/2)^2*'(OLD) bottom seam length'!W3395^2/($U$7/2)^2)</f>
        <v>#VALUE!</v>
      </c>
      <c r="Z3395" s="136">
        <f t="shared" si="528"/>
        <v>67660</v>
      </c>
      <c r="AA3395" t="e">
        <f>SQRT(($U$6/2)^2-($U$6/2)^2*'(OLD) bottom seam length'!Z3395^2/($U$7/2)^2)</f>
        <v>#VALUE!</v>
      </c>
      <c r="AC3395" s="136">
        <f t="shared" si="529"/>
        <v>67660</v>
      </c>
      <c r="AD3395" t="e">
        <f>SQRT(($U$6/2)^2-($U$6/2)^2*'(OLD) bottom seam length'!AC3395^2/($U$7/2)^2)</f>
        <v>#VALUE!</v>
      </c>
    </row>
    <row r="3396" spans="2:30">
      <c r="B3396" s="136">
        <f t="shared" si="520"/>
        <v>67700</v>
      </c>
      <c r="C3396" t="e">
        <f>SQRT(($C$5/2)^2-($C$5/2)^2*'(OLD) bottom seam length'!B3396^2/($C$6/2)^2)</f>
        <v>#DIV/0!</v>
      </c>
      <c r="E3396" s="136">
        <f t="shared" si="521"/>
        <v>67700</v>
      </c>
      <c r="F3396" t="e">
        <f>SQRT(($C$5/2)^2-($C$5/2)^2*'(OLD) bottom seam length'!E3396^2/($C$6/2)^2)</f>
        <v>#DIV/0!</v>
      </c>
      <c r="H3396" s="136">
        <f t="shared" si="522"/>
        <v>67700</v>
      </c>
      <c r="I3396" t="e">
        <f>SQRT(($C$5/2)^2-($C$5/2)^2*'(OLD) bottom seam length'!H3396^2/($C$6/2)^2)</f>
        <v>#DIV/0!</v>
      </c>
      <c r="K3396" s="136">
        <f t="shared" si="523"/>
        <v>67700</v>
      </c>
      <c r="L3396" t="e">
        <f>SQRT(($C$5/2)^2-($C$5/2)^2*'(OLD) bottom seam length'!K3396^2/($C$6/2)^2)</f>
        <v>#DIV/0!</v>
      </c>
      <c r="O3396" s="136">
        <f t="shared" si="524"/>
        <v>67700</v>
      </c>
      <c r="P3396" t="b">
        <f t="shared" si="525"/>
        <v>0</v>
      </c>
      <c r="T3396" s="136">
        <f t="shared" si="526"/>
        <v>67680</v>
      </c>
      <c r="U3396" t="e">
        <f>SQRT(($U$6/2)^2-($U$6/2)^2*'(OLD) bottom seam length'!T3396^2/($U$7/2)^2)</f>
        <v>#VALUE!</v>
      </c>
      <c r="W3396" s="136">
        <f t="shared" si="527"/>
        <v>67680</v>
      </c>
      <c r="X3396" t="e">
        <f>SQRT(($U$6/2)^2-($U$6/2)^2*'(OLD) bottom seam length'!W3396^2/($U$7/2)^2)</f>
        <v>#VALUE!</v>
      </c>
      <c r="Z3396" s="136">
        <f t="shared" si="528"/>
        <v>67680</v>
      </c>
      <c r="AA3396" t="e">
        <f>SQRT(($U$6/2)^2-($U$6/2)^2*'(OLD) bottom seam length'!Z3396^2/($U$7/2)^2)</f>
        <v>#VALUE!</v>
      </c>
      <c r="AC3396" s="136">
        <f t="shared" si="529"/>
        <v>67680</v>
      </c>
      <c r="AD3396" t="e">
        <f>SQRT(($U$6/2)^2-($U$6/2)^2*'(OLD) bottom seam length'!AC3396^2/($U$7/2)^2)</f>
        <v>#VALUE!</v>
      </c>
    </row>
    <row r="3397" spans="2:30">
      <c r="B3397" s="136">
        <f t="shared" si="520"/>
        <v>67720</v>
      </c>
      <c r="C3397" t="e">
        <f>SQRT(($C$5/2)^2-($C$5/2)^2*'(OLD) bottom seam length'!B3397^2/($C$6/2)^2)</f>
        <v>#DIV/0!</v>
      </c>
      <c r="E3397" s="136">
        <f t="shared" si="521"/>
        <v>67720</v>
      </c>
      <c r="F3397" t="e">
        <f>SQRT(($C$5/2)^2-($C$5/2)^2*'(OLD) bottom seam length'!E3397^2/($C$6/2)^2)</f>
        <v>#DIV/0!</v>
      </c>
      <c r="H3397" s="136">
        <f t="shared" si="522"/>
        <v>67720</v>
      </c>
      <c r="I3397" t="e">
        <f>SQRT(($C$5/2)^2-($C$5/2)^2*'(OLD) bottom seam length'!H3397^2/($C$6/2)^2)</f>
        <v>#DIV/0!</v>
      </c>
      <c r="K3397" s="136">
        <f t="shared" si="523"/>
        <v>67720</v>
      </c>
      <c r="L3397" t="e">
        <f>SQRT(($C$5/2)^2-($C$5/2)^2*'(OLD) bottom seam length'!K3397^2/($C$6/2)^2)</f>
        <v>#DIV/0!</v>
      </c>
      <c r="O3397" s="136">
        <f t="shared" si="524"/>
        <v>67720</v>
      </c>
      <c r="P3397" t="b">
        <f t="shared" si="525"/>
        <v>0</v>
      </c>
      <c r="T3397" s="136">
        <f t="shared" si="526"/>
        <v>67700</v>
      </c>
      <c r="U3397" t="e">
        <f>SQRT(($U$6/2)^2-($U$6/2)^2*'(OLD) bottom seam length'!T3397^2/($U$7/2)^2)</f>
        <v>#VALUE!</v>
      </c>
      <c r="W3397" s="136">
        <f t="shared" si="527"/>
        <v>67700</v>
      </c>
      <c r="X3397" t="e">
        <f>SQRT(($U$6/2)^2-($U$6/2)^2*'(OLD) bottom seam length'!W3397^2/($U$7/2)^2)</f>
        <v>#VALUE!</v>
      </c>
      <c r="Z3397" s="136">
        <f t="shared" si="528"/>
        <v>67700</v>
      </c>
      <c r="AA3397" t="e">
        <f>SQRT(($U$6/2)^2-($U$6/2)^2*'(OLD) bottom seam length'!Z3397^2/($U$7/2)^2)</f>
        <v>#VALUE!</v>
      </c>
      <c r="AC3397" s="136">
        <f t="shared" si="529"/>
        <v>67700</v>
      </c>
      <c r="AD3397" t="e">
        <f>SQRT(($U$6/2)^2-($U$6/2)^2*'(OLD) bottom seam length'!AC3397^2/($U$7/2)^2)</f>
        <v>#VALUE!</v>
      </c>
    </row>
    <row r="3398" spans="2:30">
      <c r="B3398" s="136">
        <f t="shared" si="520"/>
        <v>67740</v>
      </c>
      <c r="C3398" t="e">
        <f>SQRT(($C$5/2)^2-($C$5/2)^2*'(OLD) bottom seam length'!B3398^2/($C$6/2)^2)</f>
        <v>#DIV/0!</v>
      </c>
      <c r="E3398" s="136">
        <f t="shared" si="521"/>
        <v>67740</v>
      </c>
      <c r="F3398" t="e">
        <f>SQRT(($C$5/2)^2-($C$5/2)^2*'(OLD) bottom seam length'!E3398^2/($C$6/2)^2)</f>
        <v>#DIV/0!</v>
      </c>
      <c r="H3398" s="136">
        <f t="shared" si="522"/>
        <v>67740</v>
      </c>
      <c r="I3398" t="e">
        <f>SQRT(($C$5/2)^2-($C$5/2)^2*'(OLD) bottom seam length'!H3398^2/($C$6/2)^2)</f>
        <v>#DIV/0!</v>
      </c>
      <c r="K3398" s="136">
        <f t="shared" si="523"/>
        <v>67740</v>
      </c>
      <c r="L3398" t="e">
        <f>SQRT(($C$5/2)^2-($C$5/2)^2*'(OLD) bottom seam length'!K3398^2/($C$6/2)^2)</f>
        <v>#DIV/0!</v>
      </c>
      <c r="O3398" s="136">
        <f t="shared" si="524"/>
        <v>67740</v>
      </c>
      <c r="P3398" t="b">
        <f t="shared" si="525"/>
        <v>0</v>
      </c>
      <c r="T3398" s="136">
        <f t="shared" si="526"/>
        <v>67720</v>
      </c>
      <c r="U3398" t="e">
        <f>SQRT(($U$6/2)^2-($U$6/2)^2*'(OLD) bottom seam length'!T3398^2/($U$7/2)^2)</f>
        <v>#VALUE!</v>
      </c>
      <c r="W3398" s="136">
        <f t="shared" si="527"/>
        <v>67720</v>
      </c>
      <c r="X3398" t="e">
        <f>SQRT(($U$6/2)^2-($U$6/2)^2*'(OLD) bottom seam length'!W3398^2/($U$7/2)^2)</f>
        <v>#VALUE!</v>
      </c>
      <c r="Z3398" s="136">
        <f t="shared" si="528"/>
        <v>67720</v>
      </c>
      <c r="AA3398" t="e">
        <f>SQRT(($U$6/2)^2-($U$6/2)^2*'(OLD) bottom seam length'!Z3398^2/($U$7/2)^2)</f>
        <v>#VALUE!</v>
      </c>
      <c r="AC3398" s="136">
        <f t="shared" si="529"/>
        <v>67720</v>
      </c>
      <c r="AD3398" t="e">
        <f>SQRT(($U$6/2)^2-($U$6/2)^2*'(OLD) bottom seam length'!AC3398^2/($U$7/2)^2)</f>
        <v>#VALUE!</v>
      </c>
    </row>
    <row r="3399" spans="2:30">
      <c r="B3399" s="136">
        <f t="shared" si="520"/>
        <v>67760</v>
      </c>
      <c r="C3399" t="e">
        <f>SQRT(($C$5/2)^2-($C$5/2)^2*'(OLD) bottom seam length'!B3399^2/($C$6/2)^2)</f>
        <v>#DIV/0!</v>
      </c>
      <c r="E3399" s="136">
        <f t="shared" si="521"/>
        <v>67760</v>
      </c>
      <c r="F3399" t="e">
        <f>SQRT(($C$5/2)^2-($C$5/2)^2*'(OLD) bottom seam length'!E3399^2/($C$6/2)^2)</f>
        <v>#DIV/0!</v>
      </c>
      <c r="H3399" s="136">
        <f t="shared" si="522"/>
        <v>67760</v>
      </c>
      <c r="I3399" t="e">
        <f>SQRT(($C$5/2)^2-($C$5/2)^2*'(OLD) bottom seam length'!H3399^2/($C$6/2)^2)</f>
        <v>#DIV/0!</v>
      </c>
      <c r="K3399" s="136">
        <f t="shared" si="523"/>
        <v>67760</v>
      </c>
      <c r="L3399" t="e">
        <f>SQRT(($C$5/2)^2-($C$5/2)^2*'(OLD) bottom seam length'!K3399^2/($C$6/2)^2)</f>
        <v>#DIV/0!</v>
      </c>
      <c r="O3399" s="136">
        <f t="shared" si="524"/>
        <v>67760</v>
      </c>
      <c r="P3399" t="b">
        <f t="shared" si="525"/>
        <v>0</v>
      </c>
      <c r="T3399" s="136">
        <f t="shared" si="526"/>
        <v>67740</v>
      </c>
      <c r="U3399" t="e">
        <f>SQRT(($U$6/2)^2-($U$6/2)^2*'(OLD) bottom seam length'!T3399^2/($U$7/2)^2)</f>
        <v>#VALUE!</v>
      </c>
      <c r="W3399" s="136">
        <f t="shared" si="527"/>
        <v>67740</v>
      </c>
      <c r="X3399" t="e">
        <f>SQRT(($U$6/2)^2-($U$6/2)^2*'(OLD) bottom seam length'!W3399^2/($U$7/2)^2)</f>
        <v>#VALUE!</v>
      </c>
      <c r="Z3399" s="136">
        <f t="shared" si="528"/>
        <v>67740</v>
      </c>
      <c r="AA3399" t="e">
        <f>SQRT(($U$6/2)^2-($U$6/2)^2*'(OLD) bottom seam length'!Z3399^2/($U$7/2)^2)</f>
        <v>#VALUE!</v>
      </c>
      <c r="AC3399" s="136">
        <f t="shared" si="529"/>
        <v>67740</v>
      </c>
      <c r="AD3399" t="e">
        <f>SQRT(($U$6/2)^2-($U$6/2)^2*'(OLD) bottom seam length'!AC3399^2/($U$7/2)^2)</f>
        <v>#VALUE!</v>
      </c>
    </row>
    <row r="3400" spans="2:30">
      <c r="B3400" s="136">
        <f t="shared" si="520"/>
        <v>67780</v>
      </c>
      <c r="C3400" t="e">
        <f>SQRT(($C$5/2)^2-($C$5/2)^2*'(OLD) bottom seam length'!B3400^2/($C$6/2)^2)</f>
        <v>#DIV/0!</v>
      </c>
      <c r="E3400" s="136">
        <f t="shared" si="521"/>
        <v>67780</v>
      </c>
      <c r="F3400" t="e">
        <f>SQRT(($C$5/2)^2-($C$5/2)^2*'(OLD) bottom seam length'!E3400^2/($C$6/2)^2)</f>
        <v>#DIV/0!</v>
      </c>
      <c r="H3400" s="136">
        <f t="shared" si="522"/>
        <v>67780</v>
      </c>
      <c r="I3400" t="e">
        <f>SQRT(($C$5/2)^2-($C$5/2)^2*'(OLD) bottom seam length'!H3400^2/($C$6/2)^2)</f>
        <v>#DIV/0!</v>
      </c>
      <c r="K3400" s="136">
        <f t="shared" si="523"/>
        <v>67780</v>
      </c>
      <c r="L3400" t="e">
        <f>SQRT(($C$5/2)^2-($C$5/2)^2*'(OLD) bottom seam length'!K3400^2/($C$6/2)^2)</f>
        <v>#DIV/0!</v>
      </c>
      <c r="O3400" s="136">
        <f t="shared" si="524"/>
        <v>67780</v>
      </c>
      <c r="P3400" t="b">
        <f t="shared" si="525"/>
        <v>0</v>
      </c>
      <c r="T3400" s="136">
        <f t="shared" si="526"/>
        <v>67760</v>
      </c>
      <c r="U3400" t="e">
        <f>SQRT(($U$6/2)^2-($U$6/2)^2*'(OLD) bottom seam length'!T3400^2/($U$7/2)^2)</f>
        <v>#VALUE!</v>
      </c>
      <c r="W3400" s="136">
        <f t="shared" si="527"/>
        <v>67760</v>
      </c>
      <c r="X3400" t="e">
        <f>SQRT(($U$6/2)^2-($U$6/2)^2*'(OLD) bottom seam length'!W3400^2/($U$7/2)^2)</f>
        <v>#VALUE!</v>
      </c>
      <c r="Z3400" s="136">
        <f t="shared" si="528"/>
        <v>67760</v>
      </c>
      <c r="AA3400" t="e">
        <f>SQRT(($U$6/2)^2-($U$6/2)^2*'(OLD) bottom seam length'!Z3400^2/($U$7/2)^2)</f>
        <v>#VALUE!</v>
      </c>
      <c r="AC3400" s="136">
        <f t="shared" si="529"/>
        <v>67760</v>
      </c>
      <c r="AD3400" t="e">
        <f>SQRT(($U$6/2)^2-($U$6/2)^2*'(OLD) bottom seam length'!AC3400^2/($U$7/2)^2)</f>
        <v>#VALUE!</v>
      </c>
    </row>
    <row r="3401" spans="2:30">
      <c r="B3401" s="136">
        <f t="shared" si="520"/>
        <v>67800</v>
      </c>
      <c r="C3401" t="e">
        <f>SQRT(($C$5/2)^2-($C$5/2)^2*'(OLD) bottom seam length'!B3401^2/($C$6/2)^2)</f>
        <v>#DIV/0!</v>
      </c>
      <c r="E3401" s="136">
        <f t="shared" si="521"/>
        <v>67800</v>
      </c>
      <c r="F3401" t="e">
        <f>SQRT(($C$5/2)^2-($C$5/2)^2*'(OLD) bottom seam length'!E3401^2/($C$6/2)^2)</f>
        <v>#DIV/0!</v>
      </c>
      <c r="H3401" s="136">
        <f t="shared" si="522"/>
        <v>67800</v>
      </c>
      <c r="I3401" t="e">
        <f>SQRT(($C$5/2)^2-($C$5/2)^2*'(OLD) bottom seam length'!H3401^2/($C$6/2)^2)</f>
        <v>#DIV/0!</v>
      </c>
      <c r="K3401" s="136">
        <f t="shared" si="523"/>
        <v>67800</v>
      </c>
      <c r="L3401" t="e">
        <f>SQRT(($C$5/2)^2-($C$5/2)^2*'(OLD) bottom seam length'!K3401^2/($C$6/2)^2)</f>
        <v>#DIV/0!</v>
      </c>
      <c r="O3401" s="136">
        <f t="shared" si="524"/>
        <v>67800</v>
      </c>
      <c r="P3401" t="b">
        <f t="shared" si="525"/>
        <v>0</v>
      </c>
      <c r="T3401" s="136">
        <f t="shared" si="526"/>
        <v>67780</v>
      </c>
      <c r="U3401" t="e">
        <f>SQRT(($U$6/2)^2-($U$6/2)^2*'(OLD) bottom seam length'!T3401^2/($U$7/2)^2)</f>
        <v>#VALUE!</v>
      </c>
      <c r="W3401" s="136">
        <f t="shared" si="527"/>
        <v>67780</v>
      </c>
      <c r="X3401" t="e">
        <f>SQRT(($U$6/2)^2-($U$6/2)^2*'(OLD) bottom seam length'!W3401^2/($U$7/2)^2)</f>
        <v>#VALUE!</v>
      </c>
      <c r="Z3401" s="136">
        <f t="shared" si="528"/>
        <v>67780</v>
      </c>
      <c r="AA3401" t="e">
        <f>SQRT(($U$6/2)^2-($U$6/2)^2*'(OLD) bottom seam length'!Z3401^2/($U$7/2)^2)</f>
        <v>#VALUE!</v>
      </c>
      <c r="AC3401" s="136">
        <f t="shared" si="529"/>
        <v>67780</v>
      </c>
      <c r="AD3401" t="e">
        <f>SQRT(($U$6/2)^2-($U$6/2)^2*'(OLD) bottom seam length'!AC3401^2/($U$7/2)^2)</f>
        <v>#VALUE!</v>
      </c>
    </row>
    <row r="3402" spans="2:30">
      <c r="B3402" s="136">
        <f t="shared" si="520"/>
        <v>67820</v>
      </c>
      <c r="C3402" t="e">
        <f>SQRT(($C$5/2)^2-($C$5/2)^2*'(OLD) bottom seam length'!B3402^2/($C$6/2)^2)</f>
        <v>#DIV/0!</v>
      </c>
      <c r="E3402" s="136">
        <f t="shared" si="521"/>
        <v>67820</v>
      </c>
      <c r="F3402" t="e">
        <f>SQRT(($C$5/2)^2-($C$5/2)^2*'(OLD) bottom seam length'!E3402^2/($C$6/2)^2)</f>
        <v>#DIV/0!</v>
      </c>
      <c r="H3402" s="136">
        <f t="shared" si="522"/>
        <v>67820</v>
      </c>
      <c r="I3402" t="e">
        <f>SQRT(($C$5/2)^2-($C$5/2)^2*'(OLD) bottom seam length'!H3402^2/($C$6/2)^2)</f>
        <v>#DIV/0!</v>
      </c>
      <c r="K3402" s="136">
        <f t="shared" si="523"/>
        <v>67820</v>
      </c>
      <c r="L3402" t="e">
        <f>SQRT(($C$5/2)^2-($C$5/2)^2*'(OLD) bottom seam length'!K3402^2/($C$6/2)^2)</f>
        <v>#DIV/0!</v>
      </c>
      <c r="O3402" s="136">
        <f t="shared" si="524"/>
        <v>67820</v>
      </c>
      <c r="P3402" t="b">
        <f t="shared" si="525"/>
        <v>0</v>
      </c>
      <c r="T3402" s="136">
        <f t="shared" si="526"/>
        <v>67800</v>
      </c>
      <c r="U3402" t="e">
        <f>SQRT(($U$6/2)^2-($U$6/2)^2*'(OLD) bottom seam length'!T3402^2/($U$7/2)^2)</f>
        <v>#VALUE!</v>
      </c>
      <c r="W3402" s="136">
        <f t="shared" si="527"/>
        <v>67800</v>
      </c>
      <c r="X3402" t="e">
        <f>SQRT(($U$6/2)^2-($U$6/2)^2*'(OLD) bottom seam length'!W3402^2/($U$7/2)^2)</f>
        <v>#VALUE!</v>
      </c>
      <c r="Z3402" s="136">
        <f t="shared" si="528"/>
        <v>67800</v>
      </c>
      <c r="AA3402" t="e">
        <f>SQRT(($U$6/2)^2-($U$6/2)^2*'(OLD) bottom seam length'!Z3402^2/($U$7/2)^2)</f>
        <v>#VALUE!</v>
      </c>
      <c r="AC3402" s="136">
        <f t="shared" si="529"/>
        <v>67800</v>
      </c>
      <c r="AD3402" t="e">
        <f>SQRT(($U$6/2)^2-($U$6/2)^2*'(OLD) bottom seam length'!AC3402^2/($U$7/2)^2)</f>
        <v>#VALUE!</v>
      </c>
    </row>
    <row r="3403" spans="2:30">
      <c r="B3403" s="136">
        <f t="shared" si="520"/>
        <v>67840</v>
      </c>
      <c r="C3403" t="e">
        <f>SQRT(($C$5/2)^2-($C$5/2)^2*'(OLD) bottom seam length'!B3403^2/($C$6/2)^2)</f>
        <v>#DIV/0!</v>
      </c>
      <c r="E3403" s="136">
        <f t="shared" si="521"/>
        <v>67840</v>
      </c>
      <c r="F3403" t="e">
        <f>SQRT(($C$5/2)^2-($C$5/2)^2*'(OLD) bottom seam length'!E3403^2/($C$6/2)^2)</f>
        <v>#DIV/0!</v>
      </c>
      <c r="H3403" s="136">
        <f t="shared" si="522"/>
        <v>67840</v>
      </c>
      <c r="I3403" t="e">
        <f>SQRT(($C$5/2)^2-($C$5/2)^2*'(OLD) bottom seam length'!H3403^2/($C$6/2)^2)</f>
        <v>#DIV/0!</v>
      </c>
      <c r="K3403" s="136">
        <f t="shared" si="523"/>
        <v>67840</v>
      </c>
      <c r="L3403" t="e">
        <f>SQRT(($C$5/2)^2-($C$5/2)^2*'(OLD) bottom seam length'!K3403^2/($C$6/2)^2)</f>
        <v>#DIV/0!</v>
      </c>
      <c r="O3403" s="136">
        <f t="shared" si="524"/>
        <v>67840</v>
      </c>
      <c r="P3403" t="b">
        <f t="shared" si="525"/>
        <v>0</v>
      </c>
      <c r="T3403" s="136">
        <f t="shared" si="526"/>
        <v>67820</v>
      </c>
      <c r="U3403" t="e">
        <f>SQRT(($U$6/2)^2-($U$6/2)^2*'(OLD) bottom seam length'!T3403^2/($U$7/2)^2)</f>
        <v>#VALUE!</v>
      </c>
      <c r="W3403" s="136">
        <f t="shared" si="527"/>
        <v>67820</v>
      </c>
      <c r="X3403" t="e">
        <f>SQRT(($U$6/2)^2-($U$6/2)^2*'(OLD) bottom seam length'!W3403^2/($U$7/2)^2)</f>
        <v>#VALUE!</v>
      </c>
      <c r="Z3403" s="136">
        <f t="shared" si="528"/>
        <v>67820</v>
      </c>
      <c r="AA3403" t="e">
        <f>SQRT(($U$6/2)^2-($U$6/2)^2*'(OLD) bottom seam length'!Z3403^2/($U$7/2)^2)</f>
        <v>#VALUE!</v>
      </c>
      <c r="AC3403" s="136">
        <f t="shared" si="529"/>
        <v>67820</v>
      </c>
      <c r="AD3403" t="e">
        <f>SQRT(($U$6/2)^2-($U$6/2)^2*'(OLD) bottom seam length'!AC3403^2/($U$7/2)^2)</f>
        <v>#VALUE!</v>
      </c>
    </row>
    <row r="3404" spans="2:30">
      <c r="B3404" s="136">
        <f t="shared" ref="B3404:B3467" si="530">B3403+$C$7</f>
        <v>67860</v>
      </c>
      <c r="C3404" t="e">
        <f>SQRT(($C$5/2)^2-($C$5/2)^2*'(OLD) bottom seam length'!B3404^2/($C$6/2)^2)</f>
        <v>#DIV/0!</v>
      </c>
      <c r="E3404" s="136">
        <f t="shared" ref="E3404:E3467" si="531">E3403+$C$7</f>
        <v>67860</v>
      </c>
      <c r="F3404" t="e">
        <f>SQRT(($C$5/2)^2-($C$5/2)^2*'(OLD) bottom seam length'!E3404^2/($C$6/2)^2)</f>
        <v>#DIV/0!</v>
      </c>
      <c r="H3404" s="136">
        <f t="shared" ref="H3404:H3467" si="532">H3403+$C$7</f>
        <v>67860</v>
      </c>
      <c r="I3404" t="e">
        <f>SQRT(($C$5/2)^2-($C$5/2)^2*'(OLD) bottom seam length'!H3404^2/($C$6/2)^2)</f>
        <v>#DIV/0!</v>
      </c>
      <c r="K3404" s="136">
        <f t="shared" ref="K3404:K3467" si="533">K3403+$C$7</f>
        <v>67860</v>
      </c>
      <c r="L3404" t="e">
        <f>SQRT(($C$5/2)^2-($C$5/2)^2*'(OLD) bottom seam length'!K3404^2/($C$6/2)^2)</f>
        <v>#DIV/0!</v>
      </c>
      <c r="O3404" s="136">
        <f t="shared" ref="O3404:O3467" si="534">O3403+$C$7</f>
        <v>67860</v>
      </c>
      <c r="P3404" t="b">
        <f t="shared" ref="P3404:P3467" si="535">IF(O3404&lt;=$P$6,$P$5)</f>
        <v>0</v>
      </c>
      <c r="T3404" s="136">
        <f t="shared" si="526"/>
        <v>67840</v>
      </c>
      <c r="U3404" t="e">
        <f>SQRT(($U$6/2)^2-($U$6/2)^2*'(OLD) bottom seam length'!T3404^2/($U$7/2)^2)</f>
        <v>#VALUE!</v>
      </c>
      <c r="W3404" s="136">
        <f t="shared" si="527"/>
        <v>67840</v>
      </c>
      <c r="X3404" t="e">
        <f>SQRT(($U$6/2)^2-($U$6/2)^2*'(OLD) bottom seam length'!W3404^2/($U$7/2)^2)</f>
        <v>#VALUE!</v>
      </c>
      <c r="Z3404" s="136">
        <f t="shared" si="528"/>
        <v>67840</v>
      </c>
      <c r="AA3404" t="e">
        <f>SQRT(($U$6/2)^2-($U$6/2)^2*'(OLD) bottom seam length'!Z3404^2/($U$7/2)^2)</f>
        <v>#VALUE!</v>
      </c>
      <c r="AC3404" s="136">
        <f t="shared" si="529"/>
        <v>67840</v>
      </c>
      <c r="AD3404" t="e">
        <f>SQRT(($U$6/2)^2-($U$6/2)^2*'(OLD) bottom seam length'!AC3404^2/($U$7/2)^2)</f>
        <v>#VALUE!</v>
      </c>
    </row>
    <row r="3405" spans="2:30">
      <c r="B3405" s="136">
        <f t="shared" si="530"/>
        <v>67880</v>
      </c>
      <c r="C3405" t="e">
        <f>SQRT(($C$5/2)^2-($C$5/2)^2*'(OLD) bottom seam length'!B3405^2/($C$6/2)^2)</f>
        <v>#DIV/0!</v>
      </c>
      <c r="E3405" s="136">
        <f t="shared" si="531"/>
        <v>67880</v>
      </c>
      <c r="F3405" t="e">
        <f>SQRT(($C$5/2)^2-($C$5/2)^2*'(OLD) bottom seam length'!E3405^2/($C$6/2)^2)</f>
        <v>#DIV/0!</v>
      </c>
      <c r="H3405" s="136">
        <f t="shared" si="532"/>
        <v>67880</v>
      </c>
      <c r="I3405" t="e">
        <f>SQRT(($C$5/2)^2-($C$5/2)^2*'(OLD) bottom seam length'!H3405^2/($C$6/2)^2)</f>
        <v>#DIV/0!</v>
      </c>
      <c r="K3405" s="136">
        <f t="shared" si="533"/>
        <v>67880</v>
      </c>
      <c r="L3405" t="e">
        <f>SQRT(($C$5/2)^2-($C$5/2)^2*'(OLD) bottom seam length'!K3405^2/($C$6/2)^2)</f>
        <v>#DIV/0!</v>
      </c>
      <c r="O3405" s="136">
        <f t="shared" si="534"/>
        <v>67880</v>
      </c>
      <c r="P3405" t="b">
        <f t="shared" si="535"/>
        <v>0</v>
      </c>
      <c r="T3405" s="136">
        <f t="shared" ref="T3405:T3468" si="536">T3404+$C$7</f>
        <v>67860</v>
      </c>
      <c r="U3405" t="e">
        <f>SQRT(($U$6/2)^2-($U$6/2)^2*'(OLD) bottom seam length'!T3405^2/($U$7/2)^2)</f>
        <v>#VALUE!</v>
      </c>
      <c r="W3405" s="136">
        <f t="shared" ref="W3405:W3468" si="537">W3404+$C$7</f>
        <v>67860</v>
      </c>
      <c r="X3405" t="e">
        <f>SQRT(($U$6/2)^2-($U$6/2)^2*'(OLD) bottom seam length'!W3405^2/($U$7/2)^2)</f>
        <v>#VALUE!</v>
      </c>
      <c r="Z3405" s="136">
        <f t="shared" ref="Z3405:Z3468" si="538">Z3404+$C$7</f>
        <v>67860</v>
      </c>
      <c r="AA3405" t="e">
        <f>SQRT(($U$6/2)^2-($U$6/2)^2*'(OLD) bottom seam length'!Z3405^2/($U$7/2)^2)</f>
        <v>#VALUE!</v>
      </c>
      <c r="AC3405" s="136">
        <f t="shared" ref="AC3405:AC3468" si="539">AC3404+$C$7</f>
        <v>67860</v>
      </c>
      <c r="AD3405" t="e">
        <f>SQRT(($U$6/2)^2-($U$6/2)^2*'(OLD) bottom seam length'!AC3405^2/($U$7/2)^2)</f>
        <v>#VALUE!</v>
      </c>
    </row>
    <row r="3406" spans="2:30">
      <c r="B3406" s="136">
        <f t="shared" si="530"/>
        <v>67900</v>
      </c>
      <c r="C3406" t="e">
        <f>SQRT(($C$5/2)^2-($C$5/2)^2*'(OLD) bottom seam length'!B3406^2/($C$6/2)^2)</f>
        <v>#DIV/0!</v>
      </c>
      <c r="E3406" s="136">
        <f t="shared" si="531"/>
        <v>67900</v>
      </c>
      <c r="F3406" t="e">
        <f>SQRT(($C$5/2)^2-($C$5/2)^2*'(OLD) bottom seam length'!E3406^2/($C$6/2)^2)</f>
        <v>#DIV/0!</v>
      </c>
      <c r="H3406" s="136">
        <f t="shared" si="532"/>
        <v>67900</v>
      </c>
      <c r="I3406" t="e">
        <f>SQRT(($C$5/2)^2-($C$5/2)^2*'(OLD) bottom seam length'!H3406^2/($C$6/2)^2)</f>
        <v>#DIV/0!</v>
      </c>
      <c r="K3406" s="136">
        <f t="shared" si="533"/>
        <v>67900</v>
      </c>
      <c r="L3406" t="e">
        <f>SQRT(($C$5/2)^2-($C$5/2)^2*'(OLD) bottom seam length'!K3406^2/($C$6/2)^2)</f>
        <v>#DIV/0!</v>
      </c>
      <c r="O3406" s="136">
        <f t="shared" si="534"/>
        <v>67900</v>
      </c>
      <c r="P3406" t="b">
        <f t="shared" si="535"/>
        <v>0</v>
      </c>
      <c r="T3406" s="136">
        <f t="shared" si="536"/>
        <v>67880</v>
      </c>
      <c r="U3406" t="e">
        <f>SQRT(($U$6/2)^2-($U$6/2)^2*'(OLD) bottom seam length'!T3406^2/($U$7/2)^2)</f>
        <v>#VALUE!</v>
      </c>
      <c r="W3406" s="136">
        <f t="shared" si="537"/>
        <v>67880</v>
      </c>
      <c r="X3406" t="e">
        <f>SQRT(($U$6/2)^2-($U$6/2)^2*'(OLD) bottom seam length'!W3406^2/($U$7/2)^2)</f>
        <v>#VALUE!</v>
      </c>
      <c r="Z3406" s="136">
        <f t="shared" si="538"/>
        <v>67880</v>
      </c>
      <c r="AA3406" t="e">
        <f>SQRT(($U$6/2)^2-($U$6/2)^2*'(OLD) bottom seam length'!Z3406^2/($U$7/2)^2)</f>
        <v>#VALUE!</v>
      </c>
      <c r="AC3406" s="136">
        <f t="shared" si="539"/>
        <v>67880</v>
      </c>
      <c r="AD3406" t="e">
        <f>SQRT(($U$6/2)^2-($U$6/2)^2*'(OLD) bottom seam length'!AC3406^2/($U$7/2)^2)</f>
        <v>#VALUE!</v>
      </c>
    </row>
    <row r="3407" spans="2:30">
      <c r="B3407" s="136">
        <f t="shared" si="530"/>
        <v>67920</v>
      </c>
      <c r="C3407" t="e">
        <f>SQRT(($C$5/2)^2-($C$5/2)^2*'(OLD) bottom seam length'!B3407^2/($C$6/2)^2)</f>
        <v>#DIV/0!</v>
      </c>
      <c r="E3407" s="136">
        <f t="shared" si="531"/>
        <v>67920</v>
      </c>
      <c r="F3407" t="e">
        <f>SQRT(($C$5/2)^2-($C$5/2)^2*'(OLD) bottom seam length'!E3407^2/($C$6/2)^2)</f>
        <v>#DIV/0!</v>
      </c>
      <c r="H3407" s="136">
        <f t="shared" si="532"/>
        <v>67920</v>
      </c>
      <c r="I3407" t="e">
        <f>SQRT(($C$5/2)^2-($C$5/2)^2*'(OLD) bottom seam length'!H3407^2/($C$6/2)^2)</f>
        <v>#DIV/0!</v>
      </c>
      <c r="K3407" s="136">
        <f t="shared" si="533"/>
        <v>67920</v>
      </c>
      <c r="L3407" t="e">
        <f>SQRT(($C$5/2)^2-($C$5/2)^2*'(OLD) bottom seam length'!K3407^2/($C$6/2)^2)</f>
        <v>#DIV/0!</v>
      </c>
      <c r="O3407" s="136">
        <f t="shared" si="534"/>
        <v>67920</v>
      </c>
      <c r="P3407" t="b">
        <f t="shared" si="535"/>
        <v>0</v>
      </c>
      <c r="T3407" s="136">
        <f t="shared" si="536"/>
        <v>67900</v>
      </c>
      <c r="U3407" t="e">
        <f>SQRT(($U$6/2)^2-($U$6/2)^2*'(OLD) bottom seam length'!T3407^2/($U$7/2)^2)</f>
        <v>#VALUE!</v>
      </c>
      <c r="W3407" s="136">
        <f t="shared" si="537"/>
        <v>67900</v>
      </c>
      <c r="X3407" t="e">
        <f>SQRT(($U$6/2)^2-($U$6/2)^2*'(OLD) bottom seam length'!W3407^2/($U$7/2)^2)</f>
        <v>#VALUE!</v>
      </c>
      <c r="Z3407" s="136">
        <f t="shared" si="538"/>
        <v>67900</v>
      </c>
      <c r="AA3407" t="e">
        <f>SQRT(($U$6/2)^2-($U$6/2)^2*'(OLD) bottom seam length'!Z3407^2/($U$7/2)^2)</f>
        <v>#VALUE!</v>
      </c>
      <c r="AC3407" s="136">
        <f t="shared" si="539"/>
        <v>67900</v>
      </c>
      <c r="AD3407" t="e">
        <f>SQRT(($U$6/2)^2-($U$6/2)^2*'(OLD) bottom seam length'!AC3407^2/($U$7/2)^2)</f>
        <v>#VALUE!</v>
      </c>
    </row>
    <row r="3408" spans="2:30">
      <c r="B3408" s="136">
        <f t="shared" si="530"/>
        <v>67940</v>
      </c>
      <c r="C3408" t="e">
        <f>SQRT(($C$5/2)^2-($C$5/2)^2*'(OLD) bottom seam length'!B3408^2/($C$6/2)^2)</f>
        <v>#DIV/0!</v>
      </c>
      <c r="E3408" s="136">
        <f t="shared" si="531"/>
        <v>67940</v>
      </c>
      <c r="F3408" t="e">
        <f>SQRT(($C$5/2)^2-($C$5/2)^2*'(OLD) bottom seam length'!E3408^2/($C$6/2)^2)</f>
        <v>#DIV/0!</v>
      </c>
      <c r="H3408" s="136">
        <f t="shared" si="532"/>
        <v>67940</v>
      </c>
      <c r="I3408" t="e">
        <f>SQRT(($C$5/2)^2-($C$5/2)^2*'(OLD) bottom seam length'!H3408^2/($C$6/2)^2)</f>
        <v>#DIV/0!</v>
      </c>
      <c r="K3408" s="136">
        <f t="shared" si="533"/>
        <v>67940</v>
      </c>
      <c r="L3408" t="e">
        <f>SQRT(($C$5/2)^2-($C$5/2)^2*'(OLD) bottom seam length'!K3408^2/($C$6/2)^2)</f>
        <v>#DIV/0!</v>
      </c>
      <c r="O3408" s="136">
        <f t="shared" si="534"/>
        <v>67940</v>
      </c>
      <c r="P3408" t="b">
        <f t="shared" si="535"/>
        <v>0</v>
      </c>
      <c r="T3408" s="136">
        <f t="shared" si="536"/>
        <v>67920</v>
      </c>
      <c r="U3408" t="e">
        <f>SQRT(($U$6/2)^2-($U$6/2)^2*'(OLD) bottom seam length'!T3408^2/($U$7/2)^2)</f>
        <v>#VALUE!</v>
      </c>
      <c r="W3408" s="136">
        <f t="shared" si="537"/>
        <v>67920</v>
      </c>
      <c r="X3408" t="e">
        <f>SQRT(($U$6/2)^2-($U$6/2)^2*'(OLD) bottom seam length'!W3408^2/($U$7/2)^2)</f>
        <v>#VALUE!</v>
      </c>
      <c r="Z3408" s="136">
        <f t="shared" si="538"/>
        <v>67920</v>
      </c>
      <c r="AA3408" t="e">
        <f>SQRT(($U$6/2)^2-($U$6/2)^2*'(OLD) bottom seam length'!Z3408^2/($U$7/2)^2)</f>
        <v>#VALUE!</v>
      </c>
      <c r="AC3408" s="136">
        <f t="shared" si="539"/>
        <v>67920</v>
      </c>
      <c r="AD3408" t="e">
        <f>SQRT(($U$6/2)^2-($U$6/2)^2*'(OLD) bottom seam length'!AC3408^2/($U$7/2)^2)</f>
        <v>#VALUE!</v>
      </c>
    </row>
    <row r="3409" spans="2:30">
      <c r="B3409" s="136">
        <f t="shared" si="530"/>
        <v>67960</v>
      </c>
      <c r="C3409" t="e">
        <f>SQRT(($C$5/2)^2-($C$5/2)^2*'(OLD) bottom seam length'!B3409^2/($C$6/2)^2)</f>
        <v>#DIV/0!</v>
      </c>
      <c r="E3409" s="136">
        <f t="shared" si="531"/>
        <v>67960</v>
      </c>
      <c r="F3409" t="e">
        <f>SQRT(($C$5/2)^2-($C$5/2)^2*'(OLD) bottom seam length'!E3409^2/($C$6/2)^2)</f>
        <v>#DIV/0!</v>
      </c>
      <c r="H3409" s="136">
        <f t="shared" si="532"/>
        <v>67960</v>
      </c>
      <c r="I3409" t="e">
        <f>SQRT(($C$5/2)^2-($C$5/2)^2*'(OLD) bottom seam length'!H3409^2/($C$6/2)^2)</f>
        <v>#DIV/0!</v>
      </c>
      <c r="K3409" s="136">
        <f t="shared" si="533"/>
        <v>67960</v>
      </c>
      <c r="L3409" t="e">
        <f>SQRT(($C$5/2)^2-($C$5/2)^2*'(OLD) bottom seam length'!K3409^2/($C$6/2)^2)</f>
        <v>#DIV/0!</v>
      </c>
      <c r="O3409" s="136">
        <f t="shared" si="534"/>
        <v>67960</v>
      </c>
      <c r="P3409" t="b">
        <f t="shared" si="535"/>
        <v>0</v>
      </c>
      <c r="T3409" s="136">
        <f t="shared" si="536"/>
        <v>67940</v>
      </c>
      <c r="U3409" t="e">
        <f>SQRT(($U$6/2)^2-($U$6/2)^2*'(OLD) bottom seam length'!T3409^2/($U$7/2)^2)</f>
        <v>#VALUE!</v>
      </c>
      <c r="W3409" s="136">
        <f t="shared" si="537"/>
        <v>67940</v>
      </c>
      <c r="X3409" t="e">
        <f>SQRT(($U$6/2)^2-($U$6/2)^2*'(OLD) bottom seam length'!W3409^2/($U$7/2)^2)</f>
        <v>#VALUE!</v>
      </c>
      <c r="Z3409" s="136">
        <f t="shared" si="538"/>
        <v>67940</v>
      </c>
      <c r="AA3409" t="e">
        <f>SQRT(($U$6/2)^2-($U$6/2)^2*'(OLD) bottom seam length'!Z3409^2/($U$7/2)^2)</f>
        <v>#VALUE!</v>
      </c>
      <c r="AC3409" s="136">
        <f t="shared" si="539"/>
        <v>67940</v>
      </c>
      <c r="AD3409" t="e">
        <f>SQRT(($U$6/2)^2-($U$6/2)^2*'(OLD) bottom seam length'!AC3409^2/($U$7/2)^2)</f>
        <v>#VALUE!</v>
      </c>
    </row>
    <row r="3410" spans="2:30">
      <c r="B3410" s="136">
        <f t="shared" si="530"/>
        <v>67980</v>
      </c>
      <c r="C3410" t="e">
        <f>SQRT(($C$5/2)^2-($C$5/2)^2*'(OLD) bottom seam length'!B3410^2/($C$6/2)^2)</f>
        <v>#DIV/0!</v>
      </c>
      <c r="E3410" s="136">
        <f t="shared" si="531"/>
        <v>67980</v>
      </c>
      <c r="F3410" t="e">
        <f>SQRT(($C$5/2)^2-($C$5/2)^2*'(OLD) bottom seam length'!E3410^2/($C$6/2)^2)</f>
        <v>#DIV/0!</v>
      </c>
      <c r="H3410" s="136">
        <f t="shared" si="532"/>
        <v>67980</v>
      </c>
      <c r="I3410" t="e">
        <f>SQRT(($C$5/2)^2-($C$5/2)^2*'(OLD) bottom seam length'!H3410^2/($C$6/2)^2)</f>
        <v>#DIV/0!</v>
      </c>
      <c r="K3410" s="136">
        <f t="shared" si="533"/>
        <v>67980</v>
      </c>
      <c r="L3410" t="e">
        <f>SQRT(($C$5/2)^2-($C$5/2)^2*'(OLD) bottom seam length'!K3410^2/($C$6/2)^2)</f>
        <v>#DIV/0!</v>
      </c>
      <c r="O3410" s="136">
        <f t="shared" si="534"/>
        <v>67980</v>
      </c>
      <c r="P3410" t="b">
        <f t="shared" si="535"/>
        <v>0</v>
      </c>
      <c r="T3410" s="136">
        <f t="shared" si="536"/>
        <v>67960</v>
      </c>
      <c r="U3410" t="e">
        <f>SQRT(($U$6/2)^2-($U$6/2)^2*'(OLD) bottom seam length'!T3410^2/($U$7/2)^2)</f>
        <v>#VALUE!</v>
      </c>
      <c r="W3410" s="136">
        <f t="shared" si="537"/>
        <v>67960</v>
      </c>
      <c r="X3410" t="e">
        <f>SQRT(($U$6/2)^2-($U$6/2)^2*'(OLD) bottom seam length'!W3410^2/($U$7/2)^2)</f>
        <v>#VALUE!</v>
      </c>
      <c r="Z3410" s="136">
        <f t="shared" si="538"/>
        <v>67960</v>
      </c>
      <c r="AA3410" t="e">
        <f>SQRT(($U$6/2)^2-($U$6/2)^2*'(OLD) bottom seam length'!Z3410^2/($U$7/2)^2)</f>
        <v>#VALUE!</v>
      </c>
      <c r="AC3410" s="136">
        <f t="shared" si="539"/>
        <v>67960</v>
      </c>
      <c r="AD3410" t="e">
        <f>SQRT(($U$6/2)^2-($U$6/2)^2*'(OLD) bottom seam length'!AC3410^2/($U$7/2)^2)</f>
        <v>#VALUE!</v>
      </c>
    </row>
    <row r="3411" spans="2:30">
      <c r="B3411" s="136">
        <f t="shared" si="530"/>
        <v>68000</v>
      </c>
      <c r="C3411" t="e">
        <f>SQRT(($C$5/2)^2-($C$5/2)^2*'(OLD) bottom seam length'!B3411^2/($C$6/2)^2)</f>
        <v>#DIV/0!</v>
      </c>
      <c r="E3411" s="136">
        <f t="shared" si="531"/>
        <v>68000</v>
      </c>
      <c r="F3411" t="e">
        <f>SQRT(($C$5/2)^2-($C$5/2)^2*'(OLD) bottom seam length'!E3411^2/($C$6/2)^2)</f>
        <v>#DIV/0!</v>
      </c>
      <c r="H3411" s="136">
        <f t="shared" si="532"/>
        <v>68000</v>
      </c>
      <c r="I3411" t="e">
        <f>SQRT(($C$5/2)^2-($C$5/2)^2*'(OLD) bottom seam length'!H3411^2/($C$6/2)^2)</f>
        <v>#DIV/0!</v>
      </c>
      <c r="K3411" s="136">
        <f t="shared" si="533"/>
        <v>68000</v>
      </c>
      <c r="L3411" t="e">
        <f>SQRT(($C$5/2)^2-($C$5/2)^2*'(OLD) bottom seam length'!K3411^2/($C$6/2)^2)</f>
        <v>#DIV/0!</v>
      </c>
      <c r="O3411" s="136">
        <f t="shared" si="534"/>
        <v>68000</v>
      </c>
      <c r="P3411" t="b">
        <f t="shared" si="535"/>
        <v>0</v>
      </c>
      <c r="T3411" s="136">
        <f t="shared" si="536"/>
        <v>67980</v>
      </c>
      <c r="U3411" t="e">
        <f>SQRT(($U$6/2)^2-($U$6/2)^2*'(OLD) bottom seam length'!T3411^2/($U$7/2)^2)</f>
        <v>#VALUE!</v>
      </c>
      <c r="W3411" s="136">
        <f t="shared" si="537"/>
        <v>67980</v>
      </c>
      <c r="X3411" t="e">
        <f>SQRT(($U$6/2)^2-($U$6/2)^2*'(OLD) bottom seam length'!W3411^2/($U$7/2)^2)</f>
        <v>#VALUE!</v>
      </c>
      <c r="Z3411" s="136">
        <f t="shared" si="538"/>
        <v>67980</v>
      </c>
      <c r="AA3411" t="e">
        <f>SQRT(($U$6/2)^2-($U$6/2)^2*'(OLD) bottom seam length'!Z3411^2/($U$7/2)^2)</f>
        <v>#VALUE!</v>
      </c>
      <c r="AC3411" s="136">
        <f t="shared" si="539"/>
        <v>67980</v>
      </c>
      <c r="AD3411" t="e">
        <f>SQRT(($U$6/2)^2-($U$6/2)^2*'(OLD) bottom seam length'!AC3411^2/($U$7/2)^2)</f>
        <v>#VALUE!</v>
      </c>
    </row>
    <row r="3412" spans="2:30">
      <c r="B3412" s="136">
        <f t="shared" si="530"/>
        <v>68020</v>
      </c>
      <c r="C3412" t="e">
        <f>SQRT(($C$5/2)^2-($C$5/2)^2*'(OLD) bottom seam length'!B3412^2/($C$6/2)^2)</f>
        <v>#DIV/0!</v>
      </c>
      <c r="E3412" s="136">
        <f t="shared" si="531"/>
        <v>68020</v>
      </c>
      <c r="F3412" t="e">
        <f>SQRT(($C$5/2)^2-($C$5/2)^2*'(OLD) bottom seam length'!E3412^2/($C$6/2)^2)</f>
        <v>#DIV/0!</v>
      </c>
      <c r="H3412" s="136">
        <f t="shared" si="532"/>
        <v>68020</v>
      </c>
      <c r="I3412" t="e">
        <f>SQRT(($C$5/2)^2-($C$5/2)^2*'(OLD) bottom seam length'!H3412^2/($C$6/2)^2)</f>
        <v>#DIV/0!</v>
      </c>
      <c r="K3412" s="136">
        <f t="shared" si="533"/>
        <v>68020</v>
      </c>
      <c r="L3412" t="e">
        <f>SQRT(($C$5/2)^2-($C$5/2)^2*'(OLD) bottom seam length'!K3412^2/($C$6/2)^2)</f>
        <v>#DIV/0!</v>
      </c>
      <c r="O3412" s="136">
        <f t="shared" si="534"/>
        <v>68020</v>
      </c>
      <c r="P3412" t="b">
        <f t="shared" si="535"/>
        <v>0</v>
      </c>
      <c r="T3412" s="136">
        <f t="shared" si="536"/>
        <v>68000</v>
      </c>
      <c r="U3412" t="e">
        <f>SQRT(($U$6/2)^2-($U$6/2)^2*'(OLD) bottom seam length'!T3412^2/($U$7/2)^2)</f>
        <v>#VALUE!</v>
      </c>
      <c r="W3412" s="136">
        <f t="shared" si="537"/>
        <v>68000</v>
      </c>
      <c r="X3412" t="e">
        <f>SQRT(($U$6/2)^2-($U$6/2)^2*'(OLD) bottom seam length'!W3412^2/($U$7/2)^2)</f>
        <v>#VALUE!</v>
      </c>
      <c r="Z3412" s="136">
        <f t="shared" si="538"/>
        <v>68000</v>
      </c>
      <c r="AA3412" t="e">
        <f>SQRT(($U$6/2)^2-($U$6/2)^2*'(OLD) bottom seam length'!Z3412^2/($U$7/2)^2)</f>
        <v>#VALUE!</v>
      </c>
      <c r="AC3412" s="136">
        <f t="shared" si="539"/>
        <v>68000</v>
      </c>
      <c r="AD3412" t="e">
        <f>SQRT(($U$6/2)^2-($U$6/2)^2*'(OLD) bottom seam length'!AC3412^2/($U$7/2)^2)</f>
        <v>#VALUE!</v>
      </c>
    </row>
    <row r="3413" spans="2:30">
      <c r="B3413" s="136">
        <f t="shared" si="530"/>
        <v>68040</v>
      </c>
      <c r="C3413" t="e">
        <f>SQRT(($C$5/2)^2-($C$5/2)^2*'(OLD) bottom seam length'!B3413^2/($C$6/2)^2)</f>
        <v>#DIV/0!</v>
      </c>
      <c r="E3413" s="136">
        <f t="shared" si="531"/>
        <v>68040</v>
      </c>
      <c r="F3413" t="e">
        <f>SQRT(($C$5/2)^2-($C$5/2)^2*'(OLD) bottom seam length'!E3413^2/($C$6/2)^2)</f>
        <v>#DIV/0!</v>
      </c>
      <c r="H3413" s="136">
        <f t="shared" si="532"/>
        <v>68040</v>
      </c>
      <c r="I3413" t="e">
        <f>SQRT(($C$5/2)^2-($C$5/2)^2*'(OLD) bottom seam length'!H3413^2/($C$6/2)^2)</f>
        <v>#DIV/0!</v>
      </c>
      <c r="K3413" s="136">
        <f t="shared" si="533"/>
        <v>68040</v>
      </c>
      <c r="L3413" t="e">
        <f>SQRT(($C$5/2)^2-($C$5/2)^2*'(OLD) bottom seam length'!K3413^2/($C$6/2)^2)</f>
        <v>#DIV/0!</v>
      </c>
      <c r="O3413" s="136">
        <f t="shared" si="534"/>
        <v>68040</v>
      </c>
      <c r="P3413" t="b">
        <f t="shared" si="535"/>
        <v>0</v>
      </c>
      <c r="T3413" s="136">
        <f t="shared" si="536"/>
        <v>68020</v>
      </c>
      <c r="U3413" t="e">
        <f>SQRT(($U$6/2)^2-($U$6/2)^2*'(OLD) bottom seam length'!T3413^2/($U$7/2)^2)</f>
        <v>#VALUE!</v>
      </c>
      <c r="W3413" s="136">
        <f t="shared" si="537"/>
        <v>68020</v>
      </c>
      <c r="X3413" t="e">
        <f>SQRT(($U$6/2)^2-($U$6/2)^2*'(OLD) bottom seam length'!W3413^2/($U$7/2)^2)</f>
        <v>#VALUE!</v>
      </c>
      <c r="Z3413" s="136">
        <f t="shared" si="538"/>
        <v>68020</v>
      </c>
      <c r="AA3413" t="e">
        <f>SQRT(($U$6/2)^2-($U$6/2)^2*'(OLD) bottom seam length'!Z3413^2/($U$7/2)^2)</f>
        <v>#VALUE!</v>
      </c>
      <c r="AC3413" s="136">
        <f t="shared" si="539"/>
        <v>68020</v>
      </c>
      <c r="AD3413" t="e">
        <f>SQRT(($U$6/2)^2-($U$6/2)^2*'(OLD) bottom seam length'!AC3413^2/($U$7/2)^2)</f>
        <v>#VALUE!</v>
      </c>
    </row>
    <row r="3414" spans="2:30">
      <c r="B3414" s="136">
        <f t="shared" si="530"/>
        <v>68060</v>
      </c>
      <c r="C3414" t="e">
        <f>SQRT(($C$5/2)^2-($C$5/2)^2*'(OLD) bottom seam length'!B3414^2/($C$6/2)^2)</f>
        <v>#DIV/0!</v>
      </c>
      <c r="E3414" s="136">
        <f t="shared" si="531"/>
        <v>68060</v>
      </c>
      <c r="F3414" t="e">
        <f>SQRT(($C$5/2)^2-($C$5/2)^2*'(OLD) bottom seam length'!E3414^2/($C$6/2)^2)</f>
        <v>#DIV/0!</v>
      </c>
      <c r="H3414" s="136">
        <f t="shared" si="532"/>
        <v>68060</v>
      </c>
      <c r="I3414" t="e">
        <f>SQRT(($C$5/2)^2-($C$5/2)^2*'(OLD) bottom seam length'!H3414^2/($C$6/2)^2)</f>
        <v>#DIV/0!</v>
      </c>
      <c r="K3414" s="136">
        <f t="shared" si="533"/>
        <v>68060</v>
      </c>
      <c r="L3414" t="e">
        <f>SQRT(($C$5/2)^2-($C$5/2)^2*'(OLD) bottom seam length'!K3414^2/($C$6/2)^2)</f>
        <v>#DIV/0!</v>
      </c>
      <c r="O3414" s="136">
        <f t="shared" si="534"/>
        <v>68060</v>
      </c>
      <c r="P3414" t="b">
        <f t="shared" si="535"/>
        <v>0</v>
      </c>
      <c r="T3414" s="136">
        <f t="shared" si="536"/>
        <v>68040</v>
      </c>
      <c r="U3414" t="e">
        <f>SQRT(($U$6/2)^2-($U$6/2)^2*'(OLD) bottom seam length'!T3414^2/($U$7/2)^2)</f>
        <v>#VALUE!</v>
      </c>
      <c r="W3414" s="136">
        <f t="shared" si="537"/>
        <v>68040</v>
      </c>
      <c r="X3414" t="e">
        <f>SQRT(($U$6/2)^2-($U$6/2)^2*'(OLD) bottom seam length'!W3414^2/($U$7/2)^2)</f>
        <v>#VALUE!</v>
      </c>
      <c r="Z3414" s="136">
        <f t="shared" si="538"/>
        <v>68040</v>
      </c>
      <c r="AA3414" t="e">
        <f>SQRT(($U$6/2)^2-($U$6/2)^2*'(OLD) bottom seam length'!Z3414^2/($U$7/2)^2)</f>
        <v>#VALUE!</v>
      </c>
      <c r="AC3414" s="136">
        <f t="shared" si="539"/>
        <v>68040</v>
      </c>
      <c r="AD3414" t="e">
        <f>SQRT(($U$6/2)^2-($U$6/2)^2*'(OLD) bottom seam length'!AC3414^2/($U$7/2)^2)</f>
        <v>#VALUE!</v>
      </c>
    </row>
    <row r="3415" spans="2:30">
      <c r="B3415" s="136">
        <f t="shared" si="530"/>
        <v>68080</v>
      </c>
      <c r="C3415" t="e">
        <f>SQRT(($C$5/2)^2-($C$5/2)^2*'(OLD) bottom seam length'!B3415^2/($C$6/2)^2)</f>
        <v>#DIV/0!</v>
      </c>
      <c r="E3415" s="136">
        <f t="shared" si="531"/>
        <v>68080</v>
      </c>
      <c r="F3415" t="e">
        <f>SQRT(($C$5/2)^2-($C$5/2)^2*'(OLD) bottom seam length'!E3415^2/($C$6/2)^2)</f>
        <v>#DIV/0!</v>
      </c>
      <c r="H3415" s="136">
        <f t="shared" si="532"/>
        <v>68080</v>
      </c>
      <c r="I3415" t="e">
        <f>SQRT(($C$5/2)^2-($C$5/2)^2*'(OLD) bottom seam length'!H3415^2/($C$6/2)^2)</f>
        <v>#DIV/0!</v>
      </c>
      <c r="K3415" s="136">
        <f t="shared" si="533"/>
        <v>68080</v>
      </c>
      <c r="L3415" t="e">
        <f>SQRT(($C$5/2)^2-($C$5/2)^2*'(OLD) bottom seam length'!K3415^2/($C$6/2)^2)</f>
        <v>#DIV/0!</v>
      </c>
      <c r="O3415" s="136">
        <f t="shared" si="534"/>
        <v>68080</v>
      </c>
      <c r="P3415" t="b">
        <f t="shared" si="535"/>
        <v>0</v>
      </c>
      <c r="T3415" s="136">
        <f t="shared" si="536"/>
        <v>68060</v>
      </c>
      <c r="U3415" t="e">
        <f>SQRT(($U$6/2)^2-($U$6/2)^2*'(OLD) bottom seam length'!T3415^2/($U$7/2)^2)</f>
        <v>#VALUE!</v>
      </c>
      <c r="W3415" s="136">
        <f t="shared" si="537"/>
        <v>68060</v>
      </c>
      <c r="X3415" t="e">
        <f>SQRT(($U$6/2)^2-($U$6/2)^2*'(OLD) bottom seam length'!W3415^2/($U$7/2)^2)</f>
        <v>#VALUE!</v>
      </c>
      <c r="Z3415" s="136">
        <f t="shared" si="538"/>
        <v>68060</v>
      </c>
      <c r="AA3415" t="e">
        <f>SQRT(($U$6/2)^2-($U$6/2)^2*'(OLD) bottom seam length'!Z3415^2/($U$7/2)^2)</f>
        <v>#VALUE!</v>
      </c>
      <c r="AC3415" s="136">
        <f t="shared" si="539"/>
        <v>68060</v>
      </c>
      <c r="AD3415" t="e">
        <f>SQRT(($U$6/2)^2-($U$6/2)^2*'(OLD) bottom seam length'!AC3415^2/($U$7/2)^2)</f>
        <v>#VALUE!</v>
      </c>
    </row>
    <row r="3416" spans="2:30">
      <c r="B3416" s="136">
        <f t="shared" si="530"/>
        <v>68100</v>
      </c>
      <c r="C3416" t="e">
        <f>SQRT(($C$5/2)^2-($C$5/2)^2*'(OLD) bottom seam length'!B3416^2/($C$6/2)^2)</f>
        <v>#DIV/0!</v>
      </c>
      <c r="E3416" s="136">
        <f t="shared" si="531"/>
        <v>68100</v>
      </c>
      <c r="F3416" t="e">
        <f>SQRT(($C$5/2)^2-($C$5/2)^2*'(OLD) bottom seam length'!E3416^2/($C$6/2)^2)</f>
        <v>#DIV/0!</v>
      </c>
      <c r="H3416" s="136">
        <f t="shared" si="532"/>
        <v>68100</v>
      </c>
      <c r="I3416" t="e">
        <f>SQRT(($C$5/2)^2-($C$5/2)^2*'(OLD) bottom seam length'!H3416^2/($C$6/2)^2)</f>
        <v>#DIV/0!</v>
      </c>
      <c r="K3416" s="136">
        <f t="shared" si="533"/>
        <v>68100</v>
      </c>
      <c r="L3416" t="e">
        <f>SQRT(($C$5/2)^2-($C$5/2)^2*'(OLD) bottom seam length'!K3416^2/($C$6/2)^2)</f>
        <v>#DIV/0!</v>
      </c>
      <c r="O3416" s="136">
        <f t="shared" si="534"/>
        <v>68100</v>
      </c>
      <c r="P3416" t="b">
        <f t="shared" si="535"/>
        <v>0</v>
      </c>
      <c r="T3416" s="136">
        <f t="shared" si="536"/>
        <v>68080</v>
      </c>
      <c r="U3416" t="e">
        <f>SQRT(($U$6/2)^2-($U$6/2)^2*'(OLD) bottom seam length'!T3416^2/($U$7/2)^2)</f>
        <v>#VALUE!</v>
      </c>
      <c r="W3416" s="136">
        <f t="shared" si="537"/>
        <v>68080</v>
      </c>
      <c r="X3416" t="e">
        <f>SQRT(($U$6/2)^2-($U$6/2)^2*'(OLD) bottom seam length'!W3416^2/($U$7/2)^2)</f>
        <v>#VALUE!</v>
      </c>
      <c r="Z3416" s="136">
        <f t="shared" si="538"/>
        <v>68080</v>
      </c>
      <c r="AA3416" t="e">
        <f>SQRT(($U$6/2)^2-($U$6/2)^2*'(OLD) bottom seam length'!Z3416^2/($U$7/2)^2)</f>
        <v>#VALUE!</v>
      </c>
      <c r="AC3416" s="136">
        <f t="shared" si="539"/>
        <v>68080</v>
      </c>
      <c r="AD3416" t="e">
        <f>SQRT(($U$6/2)^2-($U$6/2)^2*'(OLD) bottom seam length'!AC3416^2/($U$7/2)^2)</f>
        <v>#VALUE!</v>
      </c>
    </row>
    <row r="3417" spans="2:30">
      <c r="B3417" s="136">
        <f t="shared" si="530"/>
        <v>68120</v>
      </c>
      <c r="C3417" t="e">
        <f>SQRT(($C$5/2)^2-($C$5/2)^2*'(OLD) bottom seam length'!B3417^2/($C$6/2)^2)</f>
        <v>#DIV/0!</v>
      </c>
      <c r="E3417" s="136">
        <f t="shared" si="531"/>
        <v>68120</v>
      </c>
      <c r="F3417" t="e">
        <f>SQRT(($C$5/2)^2-($C$5/2)^2*'(OLD) bottom seam length'!E3417^2/($C$6/2)^2)</f>
        <v>#DIV/0!</v>
      </c>
      <c r="H3417" s="136">
        <f t="shared" si="532"/>
        <v>68120</v>
      </c>
      <c r="I3417" t="e">
        <f>SQRT(($C$5/2)^2-($C$5/2)^2*'(OLD) bottom seam length'!H3417^2/($C$6/2)^2)</f>
        <v>#DIV/0!</v>
      </c>
      <c r="K3417" s="136">
        <f t="shared" si="533"/>
        <v>68120</v>
      </c>
      <c r="L3417" t="e">
        <f>SQRT(($C$5/2)^2-($C$5/2)^2*'(OLD) bottom seam length'!K3417^2/($C$6/2)^2)</f>
        <v>#DIV/0!</v>
      </c>
      <c r="O3417" s="136">
        <f t="shared" si="534"/>
        <v>68120</v>
      </c>
      <c r="P3417" t="b">
        <f t="shared" si="535"/>
        <v>0</v>
      </c>
      <c r="T3417" s="136">
        <f t="shared" si="536"/>
        <v>68100</v>
      </c>
      <c r="U3417" t="e">
        <f>SQRT(($U$6/2)^2-($U$6/2)^2*'(OLD) bottom seam length'!T3417^2/($U$7/2)^2)</f>
        <v>#VALUE!</v>
      </c>
      <c r="W3417" s="136">
        <f t="shared" si="537"/>
        <v>68100</v>
      </c>
      <c r="X3417" t="e">
        <f>SQRT(($U$6/2)^2-($U$6/2)^2*'(OLD) bottom seam length'!W3417^2/($U$7/2)^2)</f>
        <v>#VALUE!</v>
      </c>
      <c r="Z3417" s="136">
        <f t="shared" si="538"/>
        <v>68100</v>
      </c>
      <c r="AA3417" t="e">
        <f>SQRT(($U$6/2)^2-($U$6/2)^2*'(OLD) bottom seam length'!Z3417^2/($U$7/2)^2)</f>
        <v>#VALUE!</v>
      </c>
      <c r="AC3417" s="136">
        <f t="shared" si="539"/>
        <v>68100</v>
      </c>
      <c r="AD3417" t="e">
        <f>SQRT(($U$6/2)^2-($U$6/2)^2*'(OLD) bottom seam length'!AC3417^2/($U$7/2)^2)</f>
        <v>#VALUE!</v>
      </c>
    </row>
    <row r="3418" spans="2:30">
      <c r="B3418" s="136">
        <f t="shared" si="530"/>
        <v>68140</v>
      </c>
      <c r="C3418" t="e">
        <f>SQRT(($C$5/2)^2-($C$5/2)^2*'(OLD) bottom seam length'!B3418^2/($C$6/2)^2)</f>
        <v>#DIV/0!</v>
      </c>
      <c r="E3418" s="136">
        <f t="shared" si="531"/>
        <v>68140</v>
      </c>
      <c r="F3418" t="e">
        <f>SQRT(($C$5/2)^2-($C$5/2)^2*'(OLD) bottom seam length'!E3418^2/($C$6/2)^2)</f>
        <v>#DIV/0!</v>
      </c>
      <c r="H3418" s="136">
        <f t="shared" si="532"/>
        <v>68140</v>
      </c>
      <c r="I3418" t="e">
        <f>SQRT(($C$5/2)^2-($C$5/2)^2*'(OLD) bottom seam length'!H3418^2/($C$6/2)^2)</f>
        <v>#DIV/0!</v>
      </c>
      <c r="K3418" s="136">
        <f t="shared" si="533"/>
        <v>68140</v>
      </c>
      <c r="L3418" t="e">
        <f>SQRT(($C$5/2)^2-($C$5/2)^2*'(OLD) bottom seam length'!K3418^2/($C$6/2)^2)</f>
        <v>#DIV/0!</v>
      </c>
      <c r="O3418" s="136">
        <f t="shared" si="534"/>
        <v>68140</v>
      </c>
      <c r="P3418" t="b">
        <f t="shared" si="535"/>
        <v>0</v>
      </c>
      <c r="T3418" s="136">
        <f t="shared" si="536"/>
        <v>68120</v>
      </c>
      <c r="U3418" t="e">
        <f>SQRT(($U$6/2)^2-($U$6/2)^2*'(OLD) bottom seam length'!T3418^2/($U$7/2)^2)</f>
        <v>#VALUE!</v>
      </c>
      <c r="W3418" s="136">
        <f t="shared" si="537"/>
        <v>68120</v>
      </c>
      <c r="X3418" t="e">
        <f>SQRT(($U$6/2)^2-($U$6/2)^2*'(OLD) bottom seam length'!W3418^2/($U$7/2)^2)</f>
        <v>#VALUE!</v>
      </c>
      <c r="Z3418" s="136">
        <f t="shared" si="538"/>
        <v>68120</v>
      </c>
      <c r="AA3418" t="e">
        <f>SQRT(($U$6/2)^2-($U$6/2)^2*'(OLD) bottom seam length'!Z3418^2/($U$7/2)^2)</f>
        <v>#VALUE!</v>
      </c>
      <c r="AC3418" s="136">
        <f t="shared" si="539"/>
        <v>68120</v>
      </c>
      <c r="AD3418" t="e">
        <f>SQRT(($U$6/2)^2-($U$6/2)^2*'(OLD) bottom seam length'!AC3418^2/($U$7/2)^2)</f>
        <v>#VALUE!</v>
      </c>
    </row>
    <row r="3419" spans="2:30">
      <c r="B3419" s="136">
        <f t="shared" si="530"/>
        <v>68160</v>
      </c>
      <c r="C3419" t="e">
        <f>SQRT(($C$5/2)^2-($C$5/2)^2*'(OLD) bottom seam length'!B3419^2/($C$6/2)^2)</f>
        <v>#DIV/0!</v>
      </c>
      <c r="E3419" s="136">
        <f t="shared" si="531"/>
        <v>68160</v>
      </c>
      <c r="F3419" t="e">
        <f>SQRT(($C$5/2)^2-($C$5/2)^2*'(OLD) bottom seam length'!E3419^2/($C$6/2)^2)</f>
        <v>#DIV/0!</v>
      </c>
      <c r="H3419" s="136">
        <f t="shared" si="532"/>
        <v>68160</v>
      </c>
      <c r="I3419" t="e">
        <f>SQRT(($C$5/2)^2-($C$5/2)^2*'(OLD) bottom seam length'!H3419^2/($C$6/2)^2)</f>
        <v>#DIV/0!</v>
      </c>
      <c r="K3419" s="136">
        <f t="shared" si="533"/>
        <v>68160</v>
      </c>
      <c r="L3419" t="e">
        <f>SQRT(($C$5/2)^2-($C$5/2)^2*'(OLD) bottom seam length'!K3419^2/($C$6/2)^2)</f>
        <v>#DIV/0!</v>
      </c>
      <c r="O3419" s="136">
        <f t="shared" si="534"/>
        <v>68160</v>
      </c>
      <c r="P3419" t="b">
        <f t="shared" si="535"/>
        <v>0</v>
      </c>
      <c r="T3419" s="136">
        <f t="shared" si="536"/>
        <v>68140</v>
      </c>
      <c r="U3419" t="e">
        <f>SQRT(($U$6/2)^2-($U$6/2)^2*'(OLD) bottom seam length'!T3419^2/($U$7/2)^2)</f>
        <v>#VALUE!</v>
      </c>
      <c r="W3419" s="136">
        <f t="shared" si="537"/>
        <v>68140</v>
      </c>
      <c r="X3419" t="e">
        <f>SQRT(($U$6/2)^2-($U$6/2)^2*'(OLD) bottom seam length'!W3419^2/($U$7/2)^2)</f>
        <v>#VALUE!</v>
      </c>
      <c r="Z3419" s="136">
        <f t="shared" si="538"/>
        <v>68140</v>
      </c>
      <c r="AA3419" t="e">
        <f>SQRT(($U$6/2)^2-($U$6/2)^2*'(OLD) bottom seam length'!Z3419^2/($U$7/2)^2)</f>
        <v>#VALUE!</v>
      </c>
      <c r="AC3419" s="136">
        <f t="shared" si="539"/>
        <v>68140</v>
      </c>
      <c r="AD3419" t="e">
        <f>SQRT(($U$6/2)^2-($U$6/2)^2*'(OLD) bottom seam length'!AC3419^2/($U$7/2)^2)</f>
        <v>#VALUE!</v>
      </c>
    </row>
    <row r="3420" spans="2:30">
      <c r="B3420" s="136">
        <f t="shared" si="530"/>
        <v>68180</v>
      </c>
      <c r="C3420" t="e">
        <f>SQRT(($C$5/2)^2-($C$5/2)^2*'(OLD) bottom seam length'!B3420^2/($C$6/2)^2)</f>
        <v>#DIV/0!</v>
      </c>
      <c r="E3420" s="136">
        <f t="shared" si="531"/>
        <v>68180</v>
      </c>
      <c r="F3420" t="e">
        <f>SQRT(($C$5/2)^2-($C$5/2)^2*'(OLD) bottom seam length'!E3420^2/($C$6/2)^2)</f>
        <v>#DIV/0!</v>
      </c>
      <c r="H3420" s="136">
        <f t="shared" si="532"/>
        <v>68180</v>
      </c>
      <c r="I3420" t="e">
        <f>SQRT(($C$5/2)^2-($C$5/2)^2*'(OLD) bottom seam length'!H3420^2/($C$6/2)^2)</f>
        <v>#DIV/0!</v>
      </c>
      <c r="K3420" s="136">
        <f t="shared" si="533"/>
        <v>68180</v>
      </c>
      <c r="L3420" t="e">
        <f>SQRT(($C$5/2)^2-($C$5/2)^2*'(OLD) bottom seam length'!K3420^2/($C$6/2)^2)</f>
        <v>#DIV/0!</v>
      </c>
      <c r="O3420" s="136">
        <f t="shared" si="534"/>
        <v>68180</v>
      </c>
      <c r="P3420" t="b">
        <f t="shared" si="535"/>
        <v>0</v>
      </c>
      <c r="T3420" s="136">
        <f t="shared" si="536"/>
        <v>68160</v>
      </c>
      <c r="U3420" t="e">
        <f>SQRT(($U$6/2)^2-($U$6/2)^2*'(OLD) bottom seam length'!T3420^2/($U$7/2)^2)</f>
        <v>#VALUE!</v>
      </c>
      <c r="W3420" s="136">
        <f t="shared" si="537"/>
        <v>68160</v>
      </c>
      <c r="X3420" t="e">
        <f>SQRT(($U$6/2)^2-($U$6/2)^2*'(OLD) bottom seam length'!W3420^2/($U$7/2)^2)</f>
        <v>#VALUE!</v>
      </c>
      <c r="Z3420" s="136">
        <f t="shared" si="538"/>
        <v>68160</v>
      </c>
      <c r="AA3420" t="e">
        <f>SQRT(($U$6/2)^2-($U$6/2)^2*'(OLD) bottom seam length'!Z3420^2/($U$7/2)^2)</f>
        <v>#VALUE!</v>
      </c>
      <c r="AC3420" s="136">
        <f t="shared" si="539"/>
        <v>68160</v>
      </c>
      <c r="AD3420" t="e">
        <f>SQRT(($U$6/2)^2-($U$6/2)^2*'(OLD) bottom seam length'!AC3420^2/($U$7/2)^2)</f>
        <v>#VALUE!</v>
      </c>
    </row>
    <row r="3421" spans="2:30">
      <c r="B3421" s="136">
        <f t="shared" si="530"/>
        <v>68200</v>
      </c>
      <c r="C3421" t="e">
        <f>SQRT(($C$5/2)^2-($C$5/2)^2*'(OLD) bottom seam length'!B3421^2/($C$6/2)^2)</f>
        <v>#DIV/0!</v>
      </c>
      <c r="E3421" s="136">
        <f t="shared" si="531"/>
        <v>68200</v>
      </c>
      <c r="F3421" t="e">
        <f>SQRT(($C$5/2)^2-($C$5/2)^2*'(OLD) bottom seam length'!E3421^2/($C$6/2)^2)</f>
        <v>#DIV/0!</v>
      </c>
      <c r="H3421" s="136">
        <f t="shared" si="532"/>
        <v>68200</v>
      </c>
      <c r="I3421" t="e">
        <f>SQRT(($C$5/2)^2-($C$5/2)^2*'(OLD) bottom seam length'!H3421^2/($C$6/2)^2)</f>
        <v>#DIV/0!</v>
      </c>
      <c r="K3421" s="136">
        <f t="shared" si="533"/>
        <v>68200</v>
      </c>
      <c r="L3421" t="e">
        <f>SQRT(($C$5/2)^2-($C$5/2)^2*'(OLD) bottom seam length'!K3421^2/($C$6/2)^2)</f>
        <v>#DIV/0!</v>
      </c>
      <c r="O3421" s="136">
        <f t="shared" si="534"/>
        <v>68200</v>
      </c>
      <c r="P3421" t="b">
        <f t="shared" si="535"/>
        <v>0</v>
      </c>
      <c r="T3421" s="136">
        <f t="shared" si="536"/>
        <v>68180</v>
      </c>
      <c r="U3421" t="e">
        <f>SQRT(($U$6/2)^2-($U$6/2)^2*'(OLD) bottom seam length'!T3421^2/($U$7/2)^2)</f>
        <v>#VALUE!</v>
      </c>
      <c r="W3421" s="136">
        <f t="shared" si="537"/>
        <v>68180</v>
      </c>
      <c r="X3421" t="e">
        <f>SQRT(($U$6/2)^2-($U$6/2)^2*'(OLD) bottom seam length'!W3421^2/($U$7/2)^2)</f>
        <v>#VALUE!</v>
      </c>
      <c r="Z3421" s="136">
        <f t="shared" si="538"/>
        <v>68180</v>
      </c>
      <c r="AA3421" t="e">
        <f>SQRT(($U$6/2)^2-($U$6/2)^2*'(OLD) bottom seam length'!Z3421^2/($U$7/2)^2)</f>
        <v>#VALUE!</v>
      </c>
      <c r="AC3421" s="136">
        <f t="shared" si="539"/>
        <v>68180</v>
      </c>
      <c r="AD3421" t="e">
        <f>SQRT(($U$6/2)^2-($U$6/2)^2*'(OLD) bottom seam length'!AC3421^2/($U$7/2)^2)</f>
        <v>#VALUE!</v>
      </c>
    </row>
    <row r="3422" spans="2:30">
      <c r="B3422" s="136">
        <f t="shared" si="530"/>
        <v>68220</v>
      </c>
      <c r="C3422" t="e">
        <f>SQRT(($C$5/2)^2-($C$5/2)^2*'(OLD) bottom seam length'!B3422^2/($C$6/2)^2)</f>
        <v>#DIV/0!</v>
      </c>
      <c r="E3422" s="136">
        <f t="shared" si="531"/>
        <v>68220</v>
      </c>
      <c r="F3422" t="e">
        <f>SQRT(($C$5/2)^2-($C$5/2)^2*'(OLD) bottom seam length'!E3422^2/($C$6/2)^2)</f>
        <v>#DIV/0!</v>
      </c>
      <c r="H3422" s="136">
        <f t="shared" si="532"/>
        <v>68220</v>
      </c>
      <c r="I3422" t="e">
        <f>SQRT(($C$5/2)^2-($C$5/2)^2*'(OLD) bottom seam length'!H3422^2/($C$6/2)^2)</f>
        <v>#DIV/0!</v>
      </c>
      <c r="K3422" s="136">
        <f t="shared" si="533"/>
        <v>68220</v>
      </c>
      <c r="L3422" t="e">
        <f>SQRT(($C$5/2)^2-($C$5/2)^2*'(OLD) bottom seam length'!K3422^2/($C$6/2)^2)</f>
        <v>#DIV/0!</v>
      </c>
      <c r="O3422" s="136">
        <f t="shared" si="534"/>
        <v>68220</v>
      </c>
      <c r="P3422" t="b">
        <f t="shared" si="535"/>
        <v>0</v>
      </c>
      <c r="T3422" s="136">
        <f t="shared" si="536"/>
        <v>68200</v>
      </c>
      <c r="U3422" t="e">
        <f>SQRT(($U$6/2)^2-($U$6/2)^2*'(OLD) bottom seam length'!T3422^2/($U$7/2)^2)</f>
        <v>#VALUE!</v>
      </c>
      <c r="W3422" s="136">
        <f t="shared" si="537"/>
        <v>68200</v>
      </c>
      <c r="X3422" t="e">
        <f>SQRT(($U$6/2)^2-($U$6/2)^2*'(OLD) bottom seam length'!W3422^2/($U$7/2)^2)</f>
        <v>#VALUE!</v>
      </c>
      <c r="Z3422" s="136">
        <f t="shared" si="538"/>
        <v>68200</v>
      </c>
      <c r="AA3422" t="e">
        <f>SQRT(($U$6/2)^2-($U$6/2)^2*'(OLD) bottom seam length'!Z3422^2/($U$7/2)^2)</f>
        <v>#VALUE!</v>
      </c>
      <c r="AC3422" s="136">
        <f t="shared" si="539"/>
        <v>68200</v>
      </c>
      <c r="AD3422" t="e">
        <f>SQRT(($U$6/2)^2-($U$6/2)^2*'(OLD) bottom seam length'!AC3422^2/($U$7/2)^2)</f>
        <v>#VALUE!</v>
      </c>
    </row>
    <row r="3423" spans="2:30">
      <c r="B3423" s="136">
        <f t="shared" si="530"/>
        <v>68240</v>
      </c>
      <c r="C3423" t="e">
        <f>SQRT(($C$5/2)^2-($C$5/2)^2*'(OLD) bottom seam length'!B3423^2/($C$6/2)^2)</f>
        <v>#DIV/0!</v>
      </c>
      <c r="E3423" s="136">
        <f t="shared" si="531"/>
        <v>68240</v>
      </c>
      <c r="F3423" t="e">
        <f>SQRT(($C$5/2)^2-($C$5/2)^2*'(OLD) bottom seam length'!E3423^2/($C$6/2)^2)</f>
        <v>#DIV/0!</v>
      </c>
      <c r="H3423" s="136">
        <f t="shared" si="532"/>
        <v>68240</v>
      </c>
      <c r="I3423" t="e">
        <f>SQRT(($C$5/2)^2-($C$5/2)^2*'(OLD) bottom seam length'!H3423^2/($C$6/2)^2)</f>
        <v>#DIV/0!</v>
      </c>
      <c r="K3423" s="136">
        <f t="shared" si="533"/>
        <v>68240</v>
      </c>
      <c r="L3423" t="e">
        <f>SQRT(($C$5/2)^2-($C$5/2)^2*'(OLD) bottom seam length'!K3423^2/($C$6/2)^2)</f>
        <v>#DIV/0!</v>
      </c>
      <c r="O3423" s="136">
        <f t="shared" si="534"/>
        <v>68240</v>
      </c>
      <c r="P3423" t="b">
        <f t="shared" si="535"/>
        <v>0</v>
      </c>
      <c r="T3423" s="136">
        <f t="shared" si="536"/>
        <v>68220</v>
      </c>
      <c r="U3423" t="e">
        <f>SQRT(($U$6/2)^2-($U$6/2)^2*'(OLD) bottom seam length'!T3423^2/($U$7/2)^2)</f>
        <v>#VALUE!</v>
      </c>
      <c r="W3423" s="136">
        <f t="shared" si="537"/>
        <v>68220</v>
      </c>
      <c r="X3423" t="e">
        <f>SQRT(($U$6/2)^2-($U$6/2)^2*'(OLD) bottom seam length'!W3423^2/($U$7/2)^2)</f>
        <v>#VALUE!</v>
      </c>
      <c r="Z3423" s="136">
        <f t="shared" si="538"/>
        <v>68220</v>
      </c>
      <c r="AA3423" t="e">
        <f>SQRT(($U$6/2)^2-($U$6/2)^2*'(OLD) bottom seam length'!Z3423^2/($U$7/2)^2)</f>
        <v>#VALUE!</v>
      </c>
      <c r="AC3423" s="136">
        <f t="shared" si="539"/>
        <v>68220</v>
      </c>
      <c r="AD3423" t="e">
        <f>SQRT(($U$6/2)^2-($U$6/2)^2*'(OLD) bottom seam length'!AC3423^2/($U$7/2)^2)</f>
        <v>#VALUE!</v>
      </c>
    </row>
    <row r="3424" spans="2:30">
      <c r="B3424" s="136">
        <f t="shared" si="530"/>
        <v>68260</v>
      </c>
      <c r="C3424" t="e">
        <f>SQRT(($C$5/2)^2-($C$5/2)^2*'(OLD) bottom seam length'!B3424^2/($C$6/2)^2)</f>
        <v>#DIV/0!</v>
      </c>
      <c r="E3424" s="136">
        <f t="shared" si="531"/>
        <v>68260</v>
      </c>
      <c r="F3424" t="e">
        <f>SQRT(($C$5/2)^2-($C$5/2)^2*'(OLD) bottom seam length'!E3424^2/($C$6/2)^2)</f>
        <v>#DIV/0!</v>
      </c>
      <c r="H3424" s="136">
        <f t="shared" si="532"/>
        <v>68260</v>
      </c>
      <c r="I3424" t="e">
        <f>SQRT(($C$5/2)^2-($C$5/2)^2*'(OLD) bottom seam length'!H3424^2/($C$6/2)^2)</f>
        <v>#DIV/0!</v>
      </c>
      <c r="K3424" s="136">
        <f t="shared" si="533"/>
        <v>68260</v>
      </c>
      <c r="L3424" t="e">
        <f>SQRT(($C$5/2)^2-($C$5/2)^2*'(OLD) bottom seam length'!K3424^2/($C$6/2)^2)</f>
        <v>#DIV/0!</v>
      </c>
      <c r="O3424" s="136">
        <f t="shared" si="534"/>
        <v>68260</v>
      </c>
      <c r="P3424" t="b">
        <f t="shared" si="535"/>
        <v>0</v>
      </c>
      <c r="T3424" s="136">
        <f t="shared" si="536"/>
        <v>68240</v>
      </c>
      <c r="U3424" t="e">
        <f>SQRT(($U$6/2)^2-($U$6/2)^2*'(OLD) bottom seam length'!T3424^2/($U$7/2)^2)</f>
        <v>#VALUE!</v>
      </c>
      <c r="W3424" s="136">
        <f t="shared" si="537"/>
        <v>68240</v>
      </c>
      <c r="X3424" t="e">
        <f>SQRT(($U$6/2)^2-($U$6/2)^2*'(OLD) bottom seam length'!W3424^2/($U$7/2)^2)</f>
        <v>#VALUE!</v>
      </c>
      <c r="Z3424" s="136">
        <f t="shared" si="538"/>
        <v>68240</v>
      </c>
      <c r="AA3424" t="e">
        <f>SQRT(($U$6/2)^2-($U$6/2)^2*'(OLD) bottom seam length'!Z3424^2/($U$7/2)^2)</f>
        <v>#VALUE!</v>
      </c>
      <c r="AC3424" s="136">
        <f t="shared" si="539"/>
        <v>68240</v>
      </c>
      <c r="AD3424" t="e">
        <f>SQRT(($U$6/2)^2-($U$6/2)^2*'(OLD) bottom seam length'!AC3424^2/($U$7/2)^2)</f>
        <v>#VALUE!</v>
      </c>
    </row>
    <row r="3425" spans="2:30">
      <c r="B3425" s="136">
        <f t="shared" si="530"/>
        <v>68280</v>
      </c>
      <c r="C3425" t="e">
        <f>SQRT(($C$5/2)^2-($C$5/2)^2*'(OLD) bottom seam length'!B3425^2/($C$6/2)^2)</f>
        <v>#DIV/0!</v>
      </c>
      <c r="E3425" s="136">
        <f t="shared" si="531"/>
        <v>68280</v>
      </c>
      <c r="F3425" t="e">
        <f>SQRT(($C$5/2)^2-($C$5/2)^2*'(OLD) bottom seam length'!E3425^2/($C$6/2)^2)</f>
        <v>#DIV/0!</v>
      </c>
      <c r="H3425" s="136">
        <f t="shared" si="532"/>
        <v>68280</v>
      </c>
      <c r="I3425" t="e">
        <f>SQRT(($C$5/2)^2-($C$5/2)^2*'(OLD) bottom seam length'!H3425^2/($C$6/2)^2)</f>
        <v>#DIV/0!</v>
      </c>
      <c r="K3425" s="136">
        <f t="shared" si="533"/>
        <v>68280</v>
      </c>
      <c r="L3425" t="e">
        <f>SQRT(($C$5/2)^2-($C$5/2)^2*'(OLD) bottom seam length'!K3425^2/($C$6/2)^2)</f>
        <v>#DIV/0!</v>
      </c>
      <c r="O3425" s="136">
        <f t="shared" si="534"/>
        <v>68280</v>
      </c>
      <c r="P3425" t="b">
        <f t="shared" si="535"/>
        <v>0</v>
      </c>
      <c r="T3425" s="136">
        <f t="shared" si="536"/>
        <v>68260</v>
      </c>
      <c r="U3425" t="e">
        <f>SQRT(($U$6/2)^2-($U$6/2)^2*'(OLD) bottom seam length'!T3425^2/($U$7/2)^2)</f>
        <v>#VALUE!</v>
      </c>
      <c r="W3425" s="136">
        <f t="shared" si="537"/>
        <v>68260</v>
      </c>
      <c r="X3425" t="e">
        <f>SQRT(($U$6/2)^2-($U$6/2)^2*'(OLD) bottom seam length'!W3425^2/($U$7/2)^2)</f>
        <v>#VALUE!</v>
      </c>
      <c r="Z3425" s="136">
        <f t="shared" si="538"/>
        <v>68260</v>
      </c>
      <c r="AA3425" t="e">
        <f>SQRT(($U$6/2)^2-($U$6/2)^2*'(OLD) bottom seam length'!Z3425^2/($U$7/2)^2)</f>
        <v>#VALUE!</v>
      </c>
      <c r="AC3425" s="136">
        <f t="shared" si="539"/>
        <v>68260</v>
      </c>
      <c r="AD3425" t="e">
        <f>SQRT(($U$6/2)^2-($U$6/2)^2*'(OLD) bottom seam length'!AC3425^2/($U$7/2)^2)</f>
        <v>#VALUE!</v>
      </c>
    </row>
    <row r="3426" spans="2:30">
      <c r="B3426" s="136">
        <f t="shared" si="530"/>
        <v>68300</v>
      </c>
      <c r="C3426" t="e">
        <f>SQRT(($C$5/2)^2-($C$5/2)^2*'(OLD) bottom seam length'!B3426^2/($C$6/2)^2)</f>
        <v>#DIV/0!</v>
      </c>
      <c r="E3426" s="136">
        <f t="shared" si="531"/>
        <v>68300</v>
      </c>
      <c r="F3426" t="e">
        <f>SQRT(($C$5/2)^2-($C$5/2)^2*'(OLD) bottom seam length'!E3426^2/($C$6/2)^2)</f>
        <v>#DIV/0!</v>
      </c>
      <c r="H3426" s="136">
        <f t="shared" si="532"/>
        <v>68300</v>
      </c>
      <c r="I3426" t="e">
        <f>SQRT(($C$5/2)^2-($C$5/2)^2*'(OLD) bottom seam length'!H3426^2/($C$6/2)^2)</f>
        <v>#DIV/0!</v>
      </c>
      <c r="K3426" s="136">
        <f t="shared" si="533"/>
        <v>68300</v>
      </c>
      <c r="L3426" t="e">
        <f>SQRT(($C$5/2)^2-($C$5/2)^2*'(OLD) bottom seam length'!K3426^2/($C$6/2)^2)</f>
        <v>#DIV/0!</v>
      </c>
      <c r="O3426" s="136">
        <f t="shared" si="534"/>
        <v>68300</v>
      </c>
      <c r="P3426" t="b">
        <f t="shared" si="535"/>
        <v>0</v>
      </c>
      <c r="T3426" s="136">
        <f t="shared" si="536"/>
        <v>68280</v>
      </c>
      <c r="U3426" t="e">
        <f>SQRT(($U$6/2)^2-($U$6/2)^2*'(OLD) bottom seam length'!T3426^2/($U$7/2)^2)</f>
        <v>#VALUE!</v>
      </c>
      <c r="W3426" s="136">
        <f t="shared" si="537"/>
        <v>68280</v>
      </c>
      <c r="X3426" t="e">
        <f>SQRT(($U$6/2)^2-($U$6/2)^2*'(OLD) bottom seam length'!W3426^2/($U$7/2)^2)</f>
        <v>#VALUE!</v>
      </c>
      <c r="Z3426" s="136">
        <f t="shared" si="538"/>
        <v>68280</v>
      </c>
      <c r="AA3426" t="e">
        <f>SQRT(($U$6/2)^2-($U$6/2)^2*'(OLD) bottom seam length'!Z3426^2/($U$7/2)^2)</f>
        <v>#VALUE!</v>
      </c>
      <c r="AC3426" s="136">
        <f t="shared" si="539"/>
        <v>68280</v>
      </c>
      <c r="AD3426" t="e">
        <f>SQRT(($U$6/2)^2-($U$6/2)^2*'(OLD) bottom seam length'!AC3426^2/($U$7/2)^2)</f>
        <v>#VALUE!</v>
      </c>
    </row>
    <row r="3427" spans="2:30">
      <c r="B3427" s="136">
        <f t="shared" si="530"/>
        <v>68320</v>
      </c>
      <c r="C3427" t="e">
        <f>SQRT(($C$5/2)^2-($C$5/2)^2*'(OLD) bottom seam length'!B3427^2/($C$6/2)^2)</f>
        <v>#DIV/0!</v>
      </c>
      <c r="E3427" s="136">
        <f t="shared" si="531"/>
        <v>68320</v>
      </c>
      <c r="F3427" t="e">
        <f>SQRT(($C$5/2)^2-($C$5/2)^2*'(OLD) bottom seam length'!E3427^2/($C$6/2)^2)</f>
        <v>#DIV/0!</v>
      </c>
      <c r="H3427" s="136">
        <f t="shared" si="532"/>
        <v>68320</v>
      </c>
      <c r="I3427" t="e">
        <f>SQRT(($C$5/2)^2-($C$5/2)^2*'(OLD) bottom seam length'!H3427^2/($C$6/2)^2)</f>
        <v>#DIV/0!</v>
      </c>
      <c r="K3427" s="136">
        <f t="shared" si="533"/>
        <v>68320</v>
      </c>
      <c r="L3427" t="e">
        <f>SQRT(($C$5/2)^2-($C$5/2)^2*'(OLD) bottom seam length'!K3427^2/($C$6/2)^2)</f>
        <v>#DIV/0!</v>
      </c>
      <c r="O3427" s="136">
        <f t="shared" si="534"/>
        <v>68320</v>
      </c>
      <c r="P3427" t="b">
        <f t="shared" si="535"/>
        <v>0</v>
      </c>
      <c r="T3427" s="136">
        <f t="shared" si="536"/>
        <v>68300</v>
      </c>
      <c r="U3427" t="e">
        <f>SQRT(($U$6/2)^2-($U$6/2)^2*'(OLD) bottom seam length'!T3427^2/($U$7/2)^2)</f>
        <v>#VALUE!</v>
      </c>
      <c r="W3427" s="136">
        <f t="shared" si="537"/>
        <v>68300</v>
      </c>
      <c r="X3427" t="e">
        <f>SQRT(($U$6/2)^2-($U$6/2)^2*'(OLD) bottom seam length'!W3427^2/($U$7/2)^2)</f>
        <v>#VALUE!</v>
      </c>
      <c r="Z3427" s="136">
        <f t="shared" si="538"/>
        <v>68300</v>
      </c>
      <c r="AA3427" t="e">
        <f>SQRT(($U$6/2)^2-($U$6/2)^2*'(OLD) bottom seam length'!Z3427^2/($U$7/2)^2)</f>
        <v>#VALUE!</v>
      </c>
      <c r="AC3427" s="136">
        <f t="shared" si="539"/>
        <v>68300</v>
      </c>
      <c r="AD3427" t="e">
        <f>SQRT(($U$6/2)^2-($U$6/2)^2*'(OLD) bottom seam length'!AC3427^2/($U$7/2)^2)</f>
        <v>#VALUE!</v>
      </c>
    </row>
    <row r="3428" spans="2:30">
      <c r="B3428" s="136">
        <f t="shared" si="530"/>
        <v>68340</v>
      </c>
      <c r="C3428" t="e">
        <f>SQRT(($C$5/2)^2-($C$5/2)^2*'(OLD) bottom seam length'!B3428^2/($C$6/2)^2)</f>
        <v>#DIV/0!</v>
      </c>
      <c r="E3428" s="136">
        <f t="shared" si="531"/>
        <v>68340</v>
      </c>
      <c r="F3428" t="e">
        <f>SQRT(($C$5/2)^2-($C$5/2)^2*'(OLD) bottom seam length'!E3428^2/($C$6/2)^2)</f>
        <v>#DIV/0!</v>
      </c>
      <c r="H3428" s="136">
        <f t="shared" si="532"/>
        <v>68340</v>
      </c>
      <c r="I3428" t="e">
        <f>SQRT(($C$5/2)^2-($C$5/2)^2*'(OLD) bottom seam length'!H3428^2/($C$6/2)^2)</f>
        <v>#DIV/0!</v>
      </c>
      <c r="K3428" s="136">
        <f t="shared" si="533"/>
        <v>68340</v>
      </c>
      <c r="L3428" t="e">
        <f>SQRT(($C$5/2)^2-($C$5/2)^2*'(OLD) bottom seam length'!K3428^2/($C$6/2)^2)</f>
        <v>#DIV/0!</v>
      </c>
      <c r="O3428" s="136">
        <f t="shared" si="534"/>
        <v>68340</v>
      </c>
      <c r="P3428" t="b">
        <f t="shared" si="535"/>
        <v>0</v>
      </c>
      <c r="T3428" s="136">
        <f t="shared" si="536"/>
        <v>68320</v>
      </c>
      <c r="U3428" t="e">
        <f>SQRT(($U$6/2)^2-($U$6/2)^2*'(OLD) bottom seam length'!T3428^2/($U$7/2)^2)</f>
        <v>#VALUE!</v>
      </c>
      <c r="W3428" s="136">
        <f t="shared" si="537"/>
        <v>68320</v>
      </c>
      <c r="X3428" t="e">
        <f>SQRT(($U$6/2)^2-($U$6/2)^2*'(OLD) bottom seam length'!W3428^2/($U$7/2)^2)</f>
        <v>#VALUE!</v>
      </c>
      <c r="Z3428" s="136">
        <f t="shared" si="538"/>
        <v>68320</v>
      </c>
      <c r="AA3428" t="e">
        <f>SQRT(($U$6/2)^2-($U$6/2)^2*'(OLD) bottom seam length'!Z3428^2/($U$7/2)^2)</f>
        <v>#VALUE!</v>
      </c>
      <c r="AC3428" s="136">
        <f t="shared" si="539"/>
        <v>68320</v>
      </c>
      <c r="AD3428" t="e">
        <f>SQRT(($U$6/2)^2-($U$6/2)^2*'(OLD) bottom seam length'!AC3428^2/($U$7/2)^2)</f>
        <v>#VALUE!</v>
      </c>
    </row>
    <row r="3429" spans="2:30">
      <c r="B3429" s="136">
        <f t="shared" si="530"/>
        <v>68360</v>
      </c>
      <c r="C3429" t="e">
        <f>SQRT(($C$5/2)^2-($C$5/2)^2*'(OLD) bottom seam length'!B3429^2/($C$6/2)^2)</f>
        <v>#DIV/0!</v>
      </c>
      <c r="E3429" s="136">
        <f t="shared" si="531"/>
        <v>68360</v>
      </c>
      <c r="F3429" t="e">
        <f>SQRT(($C$5/2)^2-($C$5/2)^2*'(OLD) bottom seam length'!E3429^2/($C$6/2)^2)</f>
        <v>#DIV/0!</v>
      </c>
      <c r="H3429" s="136">
        <f t="shared" si="532"/>
        <v>68360</v>
      </c>
      <c r="I3429" t="e">
        <f>SQRT(($C$5/2)^2-($C$5/2)^2*'(OLD) bottom seam length'!H3429^2/($C$6/2)^2)</f>
        <v>#DIV/0!</v>
      </c>
      <c r="K3429" s="136">
        <f t="shared" si="533"/>
        <v>68360</v>
      </c>
      <c r="L3429" t="e">
        <f>SQRT(($C$5/2)^2-($C$5/2)^2*'(OLD) bottom seam length'!K3429^2/($C$6/2)^2)</f>
        <v>#DIV/0!</v>
      </c>
      <c r="O3429" s="136">
        <f t="shared" si="534"/>
        <v>68360</v>
      </c>
      <c r="P3429" t="b">
        <f t="shared" si="535"/>
        <v>0</v>
      </c>
      <c r="T3429" s="136">
        <f t="shared" si="536"/>
        <v>68340</v>
      </c>
      <c r="U3429" t="e">
        <f>SQRT(($U$6/2)^2-($U$6/2)^2*'(OLD) bottom seam length'!T3429^2/($U$7/2)^2)</f>
        <v>#VALUE!</v>
      </c>
      <c r="W3429" s="136">
        <f t="shared" si="537"/>
        <v>68340</v>
      </c>
      <c r="X3429" t="e">
        <f>SQRT(($U$6/2)^2-($U$6/2)^2*'(OLD) bottom seam length'!W3429^2/($U$7/2)^2)</f>
        <v>#VALUE!</v>
      </c>
      <c r="Z3429" s="136">
        <f t="shared" si="538"/>
        <v>68340</v>
      </c>
      <c r="AA3429" t="e">
        <f>SQRT(($U$6/2)^2-($U$6/2)^2*'(OLD) bottom seam length'!Z3429^2/($U$7/2)^2)</f>
        <v>#VALUE!</v>
      </c>
      <c r="AC3429" s="136">
        <f t="shared" si="539"/>
        <v>68340</v>
      </c>
      <c r="AD3429" t="e">
        <f>SQRT(($U$6/2)^2-($U$6/2)^2*'(OLD) bottom seam length'!AC3429^2/($U$7/2)^2)</f>
        <v>#VALUE!</v>
      </c>
    </row>
    <row r="3430" spans="2:30">
      <c r="B3430" s="136">
        <f t="shared" si="530"/>
        <v>68380</v>
      </c>
      <c r="C3430" t="e">
        <f>SQRT(($C$5/2)^2-($C$5/2)^2*'(OLD) bottom seam length'!B3430^2/($C$6/2)^2)</f>
        <v>#DIV/0!</v>
      </c>
      <c r="E3430" s="136">
        <f t="shared" si="531"/>
        <v>68380</v>
      </c>
      <c r="F3430" t="e">
        <f>SQRT(($C$5/2)^2-($C$5/2)^2*'(OLD) bottom seam length'!E3430^2/($C$6/2)^2)</f>
        <v>#DIV/0!</v>
      </c>
      <c r="H3430" s="136">
        <f t="shared" si="532"/>
        <v>68380</v>
      </c>
      <c r="I3430" t="e">
        <f>SQRT(($C$5/2)^2-($C$5/2)^2*'(OLD) bottom seam length'!H3430^2/($C$6/2)^2)</f>
        <v>#DIV/0!</v>
      </c>
      <c r="K3430" s="136">
        <f t="shared" si="533"/>
        <v>68380</v>
      </c>
      <c r="L3430" t="e">
        <f>SQRT(($C$5/2)^2-($C$5/2)^2*'(OLD) bottom seam length'!K3430^2/($C$6/2)^2)</f>
        <v>#DIV/0!</v>
      </c>
      <c r="O3430" s="136">
        <f t="shared" si="534"/>
        <v>68380</v>
      </c>
      <c r="P3430" t="b">
        <f t="shared" si="535"/>
        <v>0</v>
      </c>
      <c r="T3430" s="136">
        <f t="shared" si="536"/>
        <v>68360</v>
      </c>
      <c r="U3430" t="e">
        <f>SQRT(($U$6/2)^2-($U$6/2)^2*'(OLD) bottom seam length'!T3430^2/($U$7/2)^2)</f>
        <v>#VALUE!</v>
      </c>
      <c r="W3430" s="136">
        <f t="shared" si="537"/>
        <v>68360</v>
      </c>
      <c r="X3430" t="e">
        <f>SQRT(($U$6/2)^2-($U$6/2)^2*'(OLD) bottom seam length'!W3430^2/($U$7/2)^2)</f>
        <v>#VALUE!</v>
      </c>
      <c r="Z3430" s="136">
        <f t="shared" si="538"/>
        <v>68360</v>
      </c>
      <c r="AA3430" t="e">
        <f>SQRT(($U$6/2)^2-($U$6/2)^2*'(OLD) bottom seam length'!Z3430^2/($U$7/2)^2)</f>
        <v>#VALUE!</v>
      </c>
      <c r="AC3430" s="136">
        <f t="shared" si="539"/>
        <v>68360</v>
      </c>
      <c r="AD3430" t="e">
        <f>SQRT(($U$6/2)^2-($U$6/2)^2*'(OLD) bottom seam length'!AC3430^2/($U$7/2)^2)</f>
        <v>#VALUE!</v>
      </c>
    </row>
    <row r="3431" spans="2:30">
      <c r="B3431" s="136">
        <f t="shared" si="530"/>
        <v>68400</v>
      </c>
      <c r="C3431" t="e">
        <f>SQRT(($C$5/2)^2-($C$5/2)^2*'(OLD) bottom seam length'!B3431^2/($C$6/2)^2)</f>
        <v>#DIV/0!</v>
      </c>
      <c r="E3431" s="136">
        <f t="shared" si="531"/>
        <v>68400</v>
      </c>
      <c r="F3431" t="e">
        <f>SQRT(($C$5/2)^2-($C$5/2)^2*'(OLD) bottom seam length'!E3431^2/($C$6/2)^2)</f>
        <v>#DIV/0!</v>
      </c>
      <c r="H3431" s="136">
        <f t="shared" si="532"/>
        <v>68400</v>
      </c>
      <c r="I3431" t="e">
        <f>SQRT(($C$5/2)^2-($C$5/2)^2*'(OLD) bottom seam length'!H3431^2/($C$6/2)^2)</f>
        <v>#DIV/0!</v>
      </c>
      <c r="K3431" s="136">
        <f t="shared" si="533"/>
        <v>68400</v>
      </c>
      <c r="L3431" t="e">
        <f>SQRT(($C$5/2)^2-($C$5/2)^2*'(OLD) bottom seam length'!K3431^2/($C$6/2)^2)</f>
        <v>#DIV/0!</v>
      </c>
      <c r="O3431" s="136">
        <f t="shared" si="534"/>
        <v>68400</v>
      </c>
      <c r="P3431" t="b">
        <f t="shared" si="535"/>
        <v>0</v>
      </c>
      <c r="T3431" s="136">
        <f t="shared" si="536"/>
        <v>68380</v>
      </c>
      <c r="U3431" t="e">
        <f>SQRT(($U$6/2)^2-($U$6/2)^2*'(OLD) bottom seam length'!T3431^2/($U$7/2)^2)</f>
        <v>#VALUE!</v>
      </c>
      <c r="W3431" s="136">
        <f t="shared" si="537"/>
        <v>68380</v>
      </c>
      <c r="X3431" t="e">
        <f>SQRT(($U$6/2)^2-($U$6/2)^2*'(OLD) bottom seam length'!W3431^2/($U$7/2)^2)</f>
        <v>#VALUE!</v>
      </c>
      <c r="Z3431" s="136">
        <f t="shared" si="538"/>
        <v>68380</v>
      </c>
      <c r="AA3431" t="e">
        <f>SQRT(($U$6/2)^2-($U$6/2)^2*'(OLD) bottom seam length'!Z3431^2/($U$7/2)^2)</f>
        <v>#VALUE!</v>
      </c>
      <c r="AC3431" s="136">
        <f t="shared" si="539"/>
        <v>68380</v>
      </c>
      <c r="AD3431" t="e">
        <f>SQRT(($U$6/2)^2-($U$6/2)^2*'(OLD) bottom seam length'!AC3431^2/($U$7/2)^2)</f>
        <v>#VALUE!</v>
      </c>
    </row>
    <row r="3432" spans="2:30">
      <c r="B3432" s="136">
        <f t="shared" si="530"/>
        <v>68420</v>
      </c>
      <c r="C3432" t="e">
        <f>SQRT(($C$5/2)^2-($C$5/2)^2*'(OLD) bottom seam length'!B3432^2/($C$6/2)^2)</f>
        <v>#DIV/0!</v>
      </c>
      <c r="E3432" s="136">
        <f t="shared" si="531"/>
        <v>68420</v>
      </c>
      <c r="F3432" t="e">
        <f>SQRT(($C$5/2)^2-($C$5/2)^2*'(OLD) bottom seam length'!E3432^2/($C$6/2)^2)</f>
        <v>#DIV/0!</v>
      </c>
      <c r="H3432" s="136">
        <f t="shared" si="532"/>
        <v>68420</v>
      </c>
      <c r="I3432" t="e">
        <f>SQRT(($C$5/2)^2-($C$5/2)^2*'(OLD) bottom seam length'!H3432^2/($C$6/2)^2)</f>
        <v>#DIV/0!</v>
      </c>
      <c r="K3432" s="136">
        <f t="shared" si="533"/>
        <v>68420</v>
      </c>
      <c r="L3432" t="e">
        <f>SQRT(($C$5/2)^2-($C$5/2)^2*'(OLD) bottom seam length'!K3432^2/($C$6/2)^2)</f>
        <v>#DIV/0!</v>
      </c>
      <c r="O3432" s="136">
        <f t="shared" si="534"/>
        <v>68420</v>
      </c>
      <c r="P3432" t="b">
        <f t="shared" si="535"/>
        <v>0</v>
      </c>
      <c r="T3432" s="136">
        <f t="shared" si="536"/>
        <v>68400</v>
      </c>
      <c r="U3432" t="e">
        <f>SQRT(($U$6/2)^2-($U$6/2)^2*'(OLD) bottom seam length'!T3432^2/($U$7/2)^2)</f>
        <v>#VALUE!</v>
      </c>
      <c r="W3432" s="136">
        <f t="shared" si="537"/>
        <v>68400</v>
      </c>
      <c r="X3432" t="e">
        <f>SQRT(($U$6/2)^2-($U$6/2)^2*'(OLD) bottom seam length'!W3432^2/($U$7/2)^2)</f>
        <v>#VALUE!</v>
      </c>
      <c r="Z3432" s="136">
        <f t="shared" si="538"/>
        <v>68400</v>
      </c>
      <c r="AA3432" t="e">
        <f>SQRT(($U$6/2)^2-($U$6/2)^2*'(OLD) bottom seam length'!Z3432^2/($U$7/2)^2)</f>
        <v>#VALUE!</v>
      </c>
      <c r="AC3432" s="136">
        <f t="shared" si="539"/>
        <v>68400</v>
      </c>
      <c r="AD3432" t="e">
        <f>SQRT(($U$6/2)^2-($U$6/2)^2*'(OLD) bottom seam length'!AC3432^2/($U$7/2)^2)</f>
        <v>#VALUE!</v>
      </c>
    </row>
    <row r="3433" spans="2:30">
      <c r="B3433" s="136">
        <f t="shared" si="530"/>
        <v>68440</v>
      </c>
      <c r="C3433" t="e">
        <f>SQRT(($C$5/2)^2-($C$5/2)^2*'(OLD) bottom seam length'!B3433^2/($C$6/2)^2)</f>
        <v>#DIV/0!</v>
      </c>
      <c r="E3433" s="136">
        <f t="shared" si="531"/>
        <v>68440</v>
      </c>
      <c r="F3433" t="e">
        <f>SQRT(($C$5/2)^2-($C$5/2)^2*'(OLD) bottom seam length'!E3433^2/($C$6/2)^2)</f>
        <v>#DIV/0!</v>
      </c>
      <c r="H3433" s="136">
        <f t="shared" si="532"/>
        <v>68440</v>
      </c>
      <c r="I3433" t="e">
        <f>SQRT(($C$5/2)^2-($C$5/2)^2*'(OLD) bottom seam length'!H3433^2/($C$6/2)^2)</f>
        <v>#DIV/0!</v>
      </c>
      <c r="K3433" s="136">
        <f t="shared" si="533"/>
        <v>68440</v>
      </c>
      <c r="L3433" t="e">
        <f>SQRT(($C$5/2)^2-($C$5/2)^2*'(OLD) bottom seam length'!K3433^2/($C$6/2)^2)</f>
        <v>#DIV/0!</v>
      </c>
      <c r="O3433" s="136">
        <f t="shared" si="534"/>
        <v>68440</v>
      </c>
      <c r="P3433" t="b">
        <f t="shared" si="535"/>
        <v>0</v>
      </c>
      <c r="T3433" s="136">
        <f t="shared" si="536"/>
        <v>68420</v>
      </c>
      <c r="U3433" t="e">
        <f>SQRT(($U$6/2)^2-($U$6/2)^2*'(OLD) bottom seam length'!T3433^2/($U$7/2)^2)</f>
        <v>#VALUE!</v>
      </c>
      <c r="W3433" s="136">
        <f t="shared" si="537"/>
        <v>68420</v>
      </c>
      <c r="X3433" t="e">
        <f>SQRT(($U$6/2)^2-($U$6/2)^2*'(OLD) bottom seam length'!W3433^2/($U$7/2)^2)</f>
        <v>#VALUE!</v>
      </c>
      <c r="Z3433" s="136">
        <f t="shared" si="538"/>
        <v>68420</v>
      </c>
      <c r="AA3433" t="e">
        <f>SQRT(($U$6/2)^2-($U$6/2)^2*'(OLD) bottom seam length'!Z3433^2/($U$7/2)^2)</f>
        <v>#VALUE!</v>
      </c>
      <c r="AC3433" s="136">
        <f t="shared" si="539"/>
        <v>68420</v>
      </c>
      <c r="AD3433" t="e">
        <f>SQRT(($U$6/2)^2-($U$6/2)^2*'(OLD) bottom seam length'!AC3433^2/($U$7/2)^2)</f>
        <v>#VALUE!</v>
      </c>
    </row>
    <row r="3434" spans="2:30">
      <c r="B3434" s="136">
        <f t="shared" si="530"/>
        <v>68460</v>
      </c>
      <c r="C3434" t="e">
        <f>SQRT(($C$5/2)^2-($C$5/2)^2*'(OLD) bottom seam length'!B3434^2/($C$6/2)^2)</f>
        <v>#DIV/0!</v>
      </c>
      <c r="E3434" s="136">
        <f t="shared" si="531"/>
        <v>68460</v>
      </c>
      <c r="F3434" t="e">
        <f>SQRT(($C$5/2)^2-($C$5/2)^2*'(OLD) bottom seam length'!E3434^2/($C$6/2)^2)</f>
        <v>#DIV/0!</v>
      </c>
      <c r="H3434" s="136">
        <f t="shared" si="532"/>
        <v>68460</v>
      </c>
      <c r="I3434" t="e">
        <f>SQRT(($C$5/2)^2-($C$5/2)^2*'(OLD) bottom seam length'!H3434^2/($C$6/2)^2)</f>
        <v>#DIV/0!</v>
      </c>
      <c r="K3434" s="136">
        <f t="shared" si="533"/>
        <v>68460</v>
      </c>
      <c r="L3434" t="e">
        <f>SQRT(($C$5/2)^2-($C$5/2)^2*'(OLD) bottom seam length'!K3434^2/($C$6/2)^2)</f>
        <v>#DIV/0!</v>
      </c>
      <c r="O3434" s="136">
        <f t="shared" si="534"/>
        <v>68460</v>
      </c>
      <c r="P3434" t="b">
        <f t="shared" si="535"/>
        <v>0</v>
      </c>
      <c r="T3434" s="136">
        <f t="shared" si="536"/>
        <v>68440</v>
      </c>
      <c r="U3434" t="e">
        <f>SQRT(($U$6/2)^2-($U$6/2)^2*'(OLD) bottom seam length'!T3434^2/($U$7/2)^2)</f>
        <v>#VALUE!</v>
      </c>
      <c r="W3434" s="136">
        <f t="shared" si="537"/>
        <v>68440</v>
      </c>
      <c r="X3434" t="e">
        <f>SQRT(($U$6/2)^2-($U$6/2)^2*'(OLD) bottom seam length'!W3434^2/($U$7/2)^2)</f>
        <v>#VALUE!</v>
      </c>
      <c r="Z3434" s="136">
        <f t="shared" si="538"/>
        <v>68440</v>
      </c>
      <c r="AA3434" t="e">
        <f>SQRT(($U$6/2)^2-($U$6/2)^2*'(OLD) bottom seam length'!Z3434^2/($U$7/2)^2)</f>
        <v>#VALUE!</v>
      </c>
      <c r="AC3434" s="136">
        <f t="shared" si="539"/>
        <v>68440</v>
      </c>
      <c r="AD3434" t="e">
        <f>SQRT(($U$6/2)^2-($U$6/2)^2*'(OLD) bottom seam length'!AC3434^2/($U$7/2)^2)</f>
        <v>#VALUE!</v>
      </c>
    </row>
    <row r="3435" spans="2:30">
      <c r="B3435" s="136">
        <f t="shared" si="530"/>
        <v>68480</v>
      </c>
      <c r="C3435" t="e">
        <f>SQRT(($C$5/2)^2-($C$5/2)^2*'(OLD) bottom seam length'!B3435^2/($C$6/2)^2)</f>
        <v>#DIV/0!</v>
      </c>
      <c r="E3435" s="136">
        <f t="shared" si="531"/>
        <v>68480</v>
      </c>
      <c r="F3435" t="e">
        <f>SQRT(($C$5/2)^2-($C$5/2)^2*'(OLD) bottom seam length'!E3435^2/($C$6/2)^2)</f>
        <v>#DIV/0!</v>
      </c>
      <c r="H3435" s="136">
        <f t="shared" si="532"/>
        <v>68480</v>
      </c>
      <c r="I3435" t="e">
        <f>SQRT(($C$5/2)^2-($C$5/2)^2*'(OLD) bottom seam length'!H3435^2/($C$6/2)^2)</f>
        <v>#DIV/0!</v>
      </c>
      <c r="K3435" s="136">
        <f t="shared" si="533"/>
        <v>68480</v>
      </c>
      <c r="L3435" t="e">
        <f>SQRT(($C$5/2)^2-($C$5/2)^2*'(OLD) bottom seam length'!K3435^2/($C$6/2)^2)</f>
        <v>#DIV/0!</v>
      </c>
      <c r="O3435" s="136">
        <f t="shared" si="534"/>
        <v>68480</v>
      </c>
      <c r="P3435" t="b">
        <f t="shared" si="535"/>
        <v>0</v>
      </c>
      <c r="T3435" s="136">
        <f t="shared" si="536"/>
        <v>68460</v>
      </c>
      <c r="U3435" t="e">
        <f>SQRT(($U$6/2)^2-($U$6/2)^2*'(OLD) bottom seam length'!T3435^2/($U$7/2)^2)</f>
        <v>#VALUE!</v>
      </c>
      <c r="W3435" s="136">
        <f t="shared" si="537"/>
        <v>68460</v>
      </c>
      <c r="X3435" t="e">
        <f>SQRT(($U$6/2)^2-($U$6/2)^2*'(OLD) bottom seam length'!W3435^2/($U$7/2)^2)</f>
        <v>#VALUE!</v>
      </c>
      <c r="Z3435" s="136">
        <f t="shared" si="538"/>
        <v>68460</v>
      </c>
      <c r="AA3435" t="e">
        <f>SQRT(($U$6/2)^2-($U$6/2)^2*'(OLD) bottom seam length'!Z3435^2/($U$7/2)^2)</f>
        <v>#VALUE!</v>
      </c>
      <c r="AC3435" s="136">
        <f t="shared" si="539"/>
        <v>68460</v>
      </c>
      <c r="AD3435" t="e">
        <f>SQRT(($U$6/2)^2-($U$6/2)^2*'(OLD) bottom seam length'!AC3435^2/($U$7/2)^2)</f>
        <v>#VALUE!</v>
      </c>
    </row>
    <row r="3436" spans="2:30">
      <c r="B3436" s="136">
        <f t="shared" si="530"/>
        <v>68500</v>
      </c>
      <c r="C3436" t="e">
        <f>SQRT(($C$5/2)^2-($C$5/2)^2*'(OLD) bottom seam length'!B3436^2/($C$6/2)^2)</f>
        <v>#DIV/0!</v>
      </c>
      <c r="E3436" s="136">
        <f t="shared" si="531"/>
        <v>68500</v>
      </c>
      <c r="F3436" t="e">
        <f>SQRT(($C$5/2)^2-($C$5/2)^2*'(OLD) bottom seam length'!E3436^2/($C$6/2)^2)</f>
        <v>#DIV/0!</v>
      </c>
      <c r="H3436" s="136">
        <f t="shared" si="532"/>
        <v>68500</v>
      </c>
      <c r="I3436" t="e">
        <f>SQRT(($C$5/2)^2-($C$5/2)^2*'(OLD) bottom seam length'!H3436^2/($C$6/2)^2)</f>
        <v>#DIV/0!</v>
      </c>
      <c r="K3436" s="136">
        <f t="shared" si="533"/>
        <v>68500</v>
      </c>
      <c r="L3436" t="e">
        <f>SQRT(($C$5/2)^2-($C$5/2)^2*'(OLD) bottom seam length'!K3436^2/($C$6/2)^2)</f>
        <v>#DIV/0!</v>
      </c>
      <c r="O3436" s="136">
        <f t="shared" si="534"/>
        <v>68500</v>
      </c>
      <c r="P3436" t="b">
        <f t="shared" si="535"/>
        <v>0</v>
      </c>
      <c r="T3436" s="136">
        <f t="shared" si="536"/>
        <v>68480</v>
      </c>
      <c r="U3436" t="e">
        <f>SQRT(($U$6/2)^2-($U$6/2)^2*'(OLD) bottom seam length'!T3436^2/($U$7/2)^2)</f>
        <v>#VALUE!</v>
      </c>
      <c r="W3436" s="136">
        <f t="shared" si="537"/>
        <v>68480</v>
      </c>
      <c r="X3436" t="e">
        <f>SQRT(($U$6/2)^2-($U$6/2)^2*'(OLD) bottom seam length'!W3436^2/($U$7/2)^2)</f>
        <v>#VALUE!</v>
      </c>
      <c r="Z3436" s="136">
        <f t="shared" si="538"/>
        <v>68480</v>
      </c>
      <c r="AA3436" t="e">
        <f>SQRT(($U$6/2)^2-($U$6/2)^2*'(OLD) bottom seam length'!Z3436^2/($U$7/2)^2)</f>
        <v>#VALUE!</v>
      </c>
      <c r="AC3436" s="136">
        <f t="shared" si="539"/>
        <v>68480</v>
      </c>
      <c r="AD3436" t="e">
        <f>SQRT(($U$6/2)^2-($U$6/2)^2*'(OLD) bottom seam length'!AC3436^2/($U$7/2)^2)</f>
        <v>#VALUE!</v>
      </c>
    </row>
    <row r="3437" spans="2:30">
      <c r="B3437" s="136">
        <f t="shared" si="530"/>
        <v>68520</v>
      </c>
      <c r="C3437" t="e">
        <f>SQRT(($C$5/2)^2-($C$5/2)^2*'(OLD) bottom seam length'!B3437^2/($C$6/2)^2)</f>
        <v>#DIV/0!</v>
      </c>
      <c r="E3437" s="136">
        <f t="shared" si="531"/>
        <v>68520</v>
      </c>
      <c r="F3437" t="e">
        <f>SQRT(($C$5/2)^2-($C$5/2)^2*'(OLD) bottom seam length'!E3437^2/($C$6/2)^2)</f>
        <v>#DIV/0!</v>
      </c>
      <c r="H3437" s="136">
        <f t="shared" si="532"/>
        <v>68520</v>
      </c>
      <c r="I3437" t="e">
        <f>SQRT(($C$5/2)^2-($C$5/2)^2*'(OLD) bottom seam length'!H3437^2/($C$6/2)^2)</f>
        <v>#DIV/0!</v>
      </c>
      <c r="K3437" s="136">
        <f t="shared" si="533"/>
        <v>68520</v>
      </c>
      <c r="L3437" t="e">
        <f>SQRT(($C$5/2)^2-($C$5/2)^2*'(OLD) bottom seam length'!K3437^2/($C$6/2)^2)</f>
        <v>#DIV/0!</v>
      </c>
      <c r="O3437" s="136">
        <f t="shared" si="534"/>
        <v>68520</v>
      </c>
      <c r="P3437" t="b">
        <f t="shared" si="535"/>
        <v>0</v>
      </c>
      <c r="T3437" s="136">
        <f t="shared" si="536"/>
        <v>68500</v>
      </c>
      <c r="U3437" t="e">
        <f>SQRT(($U$6/2)^2-($U$6/2)^2*'(OLD) bottom seam length'!T3437^2/($U$7/2)^2)</f>
        <v>#VALUE!</v>
      </c>
      <c r="W3437" s="136">
        <f t="shared" si="537"/>
        <v>68500</v>
      </c>
      <c r="X3437" t="e">
        <f>SQRT(($U$6/2)^2-($U$6/2)^2*'(OLD) bottom seam length'!W3437^2/($U$7/2)^2)</f>
        <v>#VALUE!</v>
      </c>
      <c r="Z3437" s="136">
        <f t="shared" si="538"/>
        <v>68500</v>
      </c>
      <c r="AA3437" t="e">
        <f>SQRT(($U$6/2)^2-($U$6/2)^2*'(OLD) bottom seam length'!Z3437^2/($U$7/2)^2)</f>
        <v>#VALUE!</v>
      </c>
      <c r="AC3437" s="136">
        <f t="shared" si="539"/>
        <v>68500</v>
      </c>
      <c r="AD3437" t="e">
        <f>SQRT(($U$6/2)^2-($U$6/2)^2*'(OLD) bottom seam length'!AC3437^2/($U$7/2)^2)</f>
        <v>#VALUE!</v>
      </c>
    </row>
    <row r="3438" spans="2:30">
      <c r="B3438" s="136">
        <f t="shared" si="530"/>
        <v>68540</v>
      </c>
      <c r="C3438" t="e">
        <f>SQRT(($C$5/2)^2-($C$5/2)^2*'(OLD) bottom seam length'!B3438^2/($C$6/2)^2)</f>
        <v>#DIV/0!</v>
      </c>
      <c r="E3438" s="136">
        <f t="shared" si="531"/>
        <v>68540</v>
      </c>
      <c r="F3438" t="e">
        <f>SQRT(($C$5/2)^2-($C$5/2)^2*'(OLD) bottom seam length'!E3438^2/($C$6/2)^2)</f>
        <v>#DIV/0!</v>
      </c>
      <c r="H3438" s="136">
        <f t="shared" si="532"/>
        <v>68540</v>
      </c>
      <c r="I3438" t="e">
        <f>SQRT(($C$5/2)^2-($C$5/2)^2*'(OLD) bottom seam length'!H3438^2/($C$6/2)^2)</f>
        <v>#DIV/0!</v>
      </c>
      <c r="K3438" s="136">
        <f t="shared" si="533"/>
        <v>68540</v>
      </c>
      <c r="L3438" t="e">
        <f>SQRT(($C$5/2)^2-($C$5/2)^2*'(OLD) bottom seam length'!K3438^2/($C$6/2)^2)</f>
        <v>#DIV/0!</v>
      </c>
      <c r="O3438" s="136">
        <f t="shared" si="534"/>
        <v>68540</v>
      </c>
      <c r="P3438" t="b">
        <f t="shared" si="535"/>
        <v>0</v>
      </c>
      <c r="T3438" s="136">
        <f t="shared" si="536"/>
        <v>68520</v>
      </c>
      <c r="U3438" t="e">
        <f>SQRT(($U$6/2)^2-($U$6/2)^2*'(OLD) bottom seam length'!T3438^2/($U$7/2)^2)</f>
        <v>#VALUE!</v>
      </c>
      <c r="W3438" s="136">
        <f t="shared" si="537"/>
        <v>68520</v>
      </c>
      <c r="X3438" t="e">
        <f>SQRT(($U$6/2)^2-($U$6/2)^2*'(OLD) bottom seam length'!W3438^2/($U$7/2)^2)</f>
        <v>#VALUE!</v>
      </c>
      <c r="Z3438" s="136">
        <f t="shared" si="538"/>
        <v>68520</v>
      </c>
      <c r="AA3438" t="e">
        <f>SQRT(($U$6/2)^2-($U$6/2)^2*'(OLD) bottom seam length'!Z3438^2/($U$7/2)^2)</f>
        <v>#VALUE!</v>
      </c>
      <c r="AC3438" s="136">
        <f t="shared" si="539"/>
        <v>68520</v>
      </c>
      <c r="AD3438" t="e">
        <f>SQRT(($U$6/2)^2-($U$6/2)^2*'(OLD) bottom seam length'!AC3438^2/($U$7/2)^2)</f>
        <v>#VALUE!</v>
      </c>
    </row>
    <row r="3439" spans="2:30">
      <c r="B3439" s="136">
        <f t="shared" si="530"/>
        <v>68560</v>
      </c>
      <c r="C3439" t="e">
        <f>SQRT(($C$5/2)^2-($C$5/2)^2*'(OLD) bottom seam length'!B3439^2/($C$6/2)^2)</f>
        <v>#DIV/0!</v>
      </c>
      <c r="E3439" s="136">
        <f t="shared" si="531"/>
        <v>68560</v>
      </c>
      <c r="F3439" t="e">
        <f>SQRT(($C$5/2)^2-($C$5/2)^2*'(OLD) bottom seam length'!E3439^2/($C$6/2)^2)</f>
        <v>#DIV/0!</v>
      </c>
      <c r="H3439" s="136">
        <f t="shared" si="532"/>
        <v>68560</v>
      </c>
      <c r="I3439" t="e">
        <f>SQRT(($C$5/2)^2-($C$5/2)^2*'(OLD) bottom seam length'!H3439^2/($C$6/2)^2)</f>
        <v>#DIV/0!</v>
      </c>
      <c r="K3439" s="136">
        <f t="shared" si="533"/>
        <v>68560</v>
      </c>
      <c r="L3439" t="e">
        <f>SQRT(($C$5/2)^2-($C$5/2)^2*'(OLD) bottom seam length'!K3439^2/($C$6/2)^2)</f>
        <v>#DIV/0!</v>
      </c>
      <c r="O3439" s="136">
        <f t="shared" si="534"/>
        <v>68560</v>
      </c>
      <c r="P3439" t="b">
        <f t="shared" si="535"/>
        <v>0</v>
      </c>
      <c r="T3439" s="136">
        <f t="shared" si="536"/>
        <v>68540</v>
      </c>
      <c r="U3439" t="e">
        <f>SQRT(($U$6/2)^2-($U$6/2)^2*'(OLD) bottom seam length'!T3439^2/($U$7/2)^2)</f>
        <v>#VALUE!</v>
      </c>
      <c r="W3439" s="136">
        <f t="shared" si="537"/>
        <v>68540</v>
      </c>
      <c r="X3439" t="e">
        <f>SQRT(($U$6/2)^2-($U$6/2)^2*'(OLD) bottom seam length'!W3439^2/($U$7/2)^2)</f>
        <v>#VALUE!</v>
      </c>
      <c r="Z3439" s="136">
        <f t="shared" si="538"/>
        <v>68540</v>
      </c>
      <c r="AA3439" t="e">
        <f>SQRT(($U$6/2)^2-($U$6/2)^2*'(OLD) bottom seam length'!Z3439^2/($U$7/2)^2)</f>
        <v>#VALUE!</v>
      </c>
      <c r="AC3439" s="136">
        <f t="shared" si="539"/>
        <v>68540</v>
      </c>
      <c r="AD3439" t="e">
        <f>SQRT(($U$6/2)^2-($U$6/2)^2*'(OLD) bottom seam length'!AC3439^2/($U$7/2)^2)</f>
        <v>#VALUE!</v>
      </c>
    </row>
    <row r="3440" spans="2:30">
      <c r="B3440" s="136">
        <f t="shared" si="530"/>
        <v>68580</v>
      </c>
      <c r="C3440" t="e">
        <f>SQRT(($C$5/2)^2-($C$5/2)^2*'(OLD) bottom seam length'!B3440^2/($C$6/2)^2)</f>
        <v>#DIV/0!</v>
      </c>
      <c r="E3440" s="136">
        <f t="shared" si="531"/>
        <v>68580</v>
      </c>
      <c r="F3440" t="e">
        <f>SQRT(($C$5/2)^2-($C$5/2)^2*'(OLD) bottom seam length'!E3440^2/($C$6/2)^2)</f>
        <v>#DIV/0!</v>
      </c>
      <c r="H3440" s="136">
        <f t="shared" si="532"/>
        <v>68580</v>
      </c>
      <c r="I3440" t="e">
        <f>SQRT(($C$5/2)^2-($C$5/2)^2*'(OLD) bottom seam length'!H3440^2/($C$6/2)^2)</f>
        <v>#DIV/0!</v>
      </c>
      <c r="K3440" s="136">
        <f t="shared" si="533"/>
        <v>68580</v>
      </c>
      <c r="L3440" t="e">
        <f>SQRT(($C$5/2)^2-($C$5/2)^2*'(OLD) bottom seam length'!K3440^2/($C$6/2)^2)</f>
        <v>#DIV/0!</v>
      </c>
      <c r="O3440" s="136">
        <f t="shared" si="534"/>
        <v>68580</v>
      </c>
      <c r="P3440" t="b">
        <f t="shared" si="535"/>
        <v>0</v>
      </c>
      <c r="T3440" s="136">
        <f t="shared" si="536"/>
        <v>68560</v>
      </c>
      <c r="U3440" t="e">
        <f>SQRT(($U$6/2)^2-($U$6/2)^2*'(OLD) bottom seam length'!T3440^2/($U$7/2)^2)</f>
        <v>#VALUE!</v>
      </c>
      <c r="W3440" s="136">
        <f t="shared" si="537"/>
        <v>68560</v>
      </c>
      <c r="X3440" t="e">
        <f>SQRT(($U$6/2)^2-($U$6/2)^2*'(OLD) bottom seam length'!W3440^2/($U$7/2)^2)</f>
        <v>#VALUE!</v>
      </c>
      <c r="Z3440" s="136">
        <f t="shared" si="538"/>
        <v>68560</v>
      </c>
      <c r="AA3440" t="e">
        <f>SQRT(($U$6/2)^2-($U$6/2)^2*'(OLD) bottom seam length'!Z3440^2/($U$7/2)^2)</f>
        <v>#VALUE!</v>
      </c>
      <c r="AC3440" s="136">
        <f t="shared" si="539"/>
        <v>68560</v>
      </c>
      <c r="AD3440" t="e">
        <f>SQRT(($U$6/2)^2-($U$6/2)^2*'(OLD) bottom seam length'!AC3440^2/($U$7/2)^2)</f>
        <v>#VALUE!</v>
      </c>
    </row>
    <row r="3441" spans="2:30">
      <c r="B3441" s="136">
        <f t="shared" si="530"/>
        <v>68600</v>
      </c>
      <c r="C3441" t="e">
        <f>SQRT(($C$5/2)^2-($C$5/2)^2*'(OLD) bottom seam length'!B3441^2/($C$6/2)^2)</f>
        <v>#DIV/0!</v>
      </c>
      <c r="E3441" s="136">
        <f t="shared" si="531"/>
        <v>68600</v>
      </c>
      <c r="F3441" t="e">
        <f>SQRT(($C$5/2)^2-($C$5/2)^2*'(OLD) bottom seam length'!E3441^2/($C$6/2)^2)</f>
        <v>#DIV/0!</v>
      </c>
      <c r="H3441" s="136">
        <f t="shared" si="532"/>
        <v>68600</v>
      </c>
      <c r="I3441" t="e">
        <f>SQRT(($C$5/2)^2-($C$5/2)^2*'(OLD) bottom seam length'!H3441^2/($C$6/2)^2)</f>
        <v>#DIV/0!</v>
      </c>
      <c r="K3441" s="136">
        <f t="shared" si="533"/>
        <v>68600</v>
      </c>
      <c r="L3441" t="e">
        <f>SQRT(($C$5/2)^2-($C$5/2)^2*'(OLD) bottom seam length'!K3441^2/($C$6/2)^2)</f>
        <v>#DIV/0!</v>
      </c>
      <c r="O3441" s="136">
        <f t="shared" si="534"/>
        <v>68600</v>
      </c>
      <c r="P3441" t="b">
        <f t="shared" si="535"/>
        <v>0</v>
      </c>
      <c r="T3441" s="136">
        <f t="shared" si="536"/>
        <v>68580</v>
      </c>
      <c r="U3441" t="e">
        <f>SQRT(($U$6/2)^2-($U$6/2)^2*'(OLD) bottom seam length'!T3441^2/($U$7/2)^2)</f>
        <v>#VALUE!</v>
      </c>
      <c r="W3441" s="136">
        <f t="shared" si="537"/>
        <v>68580</v>
      </c>
      <c r="X3441" t="e">
        <f>SQRT(($U$6/2)^2-($U$6/2)^2*'(OLD) bottom seam length'!W3441^2/($U$7/2)^2)</f>
        <v>#VALUE!</v>
      </c>
      <c r="Z3441" s="136">
        <f t="shared" si="538"/>
        <v>68580</v>
      </c>
      <c r="AA3441" t="e">
        <f>SQRT(($U$6/2)^2-($U$6/2)^2*'(OLD) bottom seam length'!Z3441^2/($U$7/2)^2)</f>
        <v>#VALUE!</v>
      </c>
      <c r="AC3441" s="136">
        <f t="shared" si="539"/>
        <v>68580</v>
      </c>
      <c r="AD3441" t="e">
        <f>SQRT(($U$6/2)^2-($U$6/2)^2*'(OLD) bottom seam length'!AC3441^2/($U$7/2)^2)</f>
        <v>#VALUE!</v>
      </c>
    </row>
    <row r="3442" spans="2:30">
      <c r="B3442" s="136">
        <f t="shared" si="530"/>
        <v>68620</v>
      </c>
      <c r="C3442" t="e">
        <f>SQRT(($C$5/2)^2-($C$5/2)^2*'(OLD) bottom seam length'!B3442^2/($C$6/2)^2)</f>
        <v>#DIV/0!</v>
      </c>
      <c r="E3442" s="136">
        <f t="shared" si="531"/>
        <v>68620</v>
      </c>
      <c r="F3442" t="e">
        <f>SQRT(($C$5/2)^2-($C$5/2)^2*'(OLD) bottom seam length'!E3442^2/($C$6/2)^2)</f>
        <v>#DIV/0!</v>
      </c>
      <c r="H3442" s="136">
        <f t="shared" si="532"/>
        <v>68620</v>
      </c>
      <c r="I3442" t="e">
        <f>SQRT(($C$5/2)^2-($C$5/2)^2*'(OLD) bottom seam length'!H3442^2/($C$6/2)^2)</f>
        <v>#DIV/0!</v>
      </c>
      <c r="K3442" s="136">
        <f t="shared" si="533"/>
        <v>68620</v>
      </c>
      <c r="L3442" t="e">
        <f>SQRT(($C$5/2)^2-($C$5/2)^2*'(OLD) bottom seam length'!K3442^2/($C$6/2)^2)</f>
        <v>#DIV/0!</v>
      </c>
      <c r="O3442" s="136">
        <f t="shared" si="534"/>
        <v>68620</v>
      </c>
      <c r="P3442" t="b">
        <f t="shared" si="535"/>
        <v>0</v>
      </c>
      <c r="T3442" s="136">
        <f t="shared" si="536"/>
        <v>68600</v>
      </c>
      <c r="U3442" t="e">
        <f>SQRT(($U$6/2)^2-($U$6/2)^2*'(OLD) bottom seam length'!T3442^2/($U$7/2)^2)</f>
        <v>#VALUE!</v>
      </c>
      <c r="W3442" s="136">
        <f t="shared" si="537"/>
        <v>68600</v>
      </c>
      <c r="X3442" t="e">
        <f>SQRT(($U$6/2)^2-($U$6/2)^2*'(OLD) bottom seam length'!W3442^2/($U$7/2)^2)</f>
        <v>#VALUE!</v>
      </c>
      <c r="Z3442" s="136">
        <f t="shared" si="538"/>
        <v>68600</v>
      </c>
      <c r="AA3442" t="e">
        <f>SQRT(($U$6/2)^2-($U$6/2)^2*'(OLD) bottom seam length'!Z3442^2/($U$7/2)^2)</f>
        <v>#VALUE!</v>
      </c>
      <c r="AC3442" s="136">
        <f t="shared" si="539"/>
        <v>68600</v>
      </c>
      <c r="AD3442" t="e">
        <f>SQRT(($U$6/2)^2-($U$6/2)^2*'(OLD) bottom seam length'!AC3442^2/($U$7/2)^2)</f>
        <v>#VALUE!</v>
      </c>
    </row>
    <row r="3443" spans="2:30">
      <c r="B3443" s="136">
        <f t="shared" si="530"/>
        <v>68640</v>
      </c>
      <c r="C3443" t="e">
        <f>SQRT(($C$5/2)^2-($C$5/2)^2*'(OLD) bottom seam length'!B3443^2/($C$6/2)^2)</f>
        <v>#DIV/0!</v>
      </c>
      <c r="E3443" s="136">
        <f t="shared" si="531"/>
        <v>68640</v>
      </c>
      <c r="F3443" t="e">
        <f>SQRT(($C$5/2)^2-($C$5/2)^2*'(OLD) bottom seam length'!E3443^2/($C$6/2)^2)</f>
        <v>#DIV/0!</v>
      </c>
      <c r="H3443" s="136">
        <f t="shared" si="532"/>
        <v>68640</v>
      </c>
      <c r="I3443" t="e">
        <f>SQRT(($C$5/2)^2-($C$5/2)^2*'(OLD) bottom seam length'!H3443^2/($C$6/2)^2)</f>
        <v>#DIV/0!</v>
      </c>
      <c r="K3443" s="136">
        <f t="shared" si="533"/>
        <v>68640</v>
      </c>
      <c r="L3443" t="e">
        <f>SQRT(($C$5/2)^2-($C$5/2)^2*'(OLD) bottom seam length'!K3443^2/($C$6/2)^2)</f>
        <v>#DIV/0!</v>
      </c>
      <c r="O3443" s="136">
        <f t="shared" si="534"/>
        <v>68640</v>
      </c>
      <c r="P3443" t="b">
        <f t="shared" si="535"/>
        <v>0</v>
      </c>
      <c r="T3443" s="136">
        <f t="shared" si="536"/>
        <v>68620</v>
      </c>
      <c r="U3443" t="e">
        <f>SQRT(($U$6/2)^2-($U$6/2)^2*'(OLD) bottom seam length'!T3443^2/($U$7/2)^2)</f>
        <v>#VALUE!</v>
      </c>
      <c r="W3443" s="136">
        <f t="shared" si="537"/>
        <v>68620</v>
      </c>
      <c r="X3443" t="e">
        <f>SQRT(($U$6/2)^2-($U$6/2)^2*'(OLD) bottom seam length'!W3443^2/($U$7/2)^2)</f>
        <v>#VALUE!</v>
      </c>
      <c r="Z3443" s="136">
        <f t="shared" si="538"/>
        <v>68620</v>
      </c>
      <c r="AA3443" t="e">
        <f>SQRT(($U$6/2)^2-($U$6/2)^2*'(OLD) bottom seam length'!Z3443^2/($U$7/2)^2)</f>
        <v>#VALUE!</v>
      </c>
      <c r="AC3443" s="136">
        <f t="shared" si="539"/>
        <v>68620</v>
      </c>
      <c r="AD3443" t="e">
        <f>SQRT(($U$6/2)^2-($U$6/2)^2*'(OLD) bottom seam length'!AC3443^2/($U$7/2)^2)</f>
        <v>#VALUE!</v>
      </c>
    </row>
    <row r="3444" spans="2:30">
      <c r="B3444" s="136">
        <f t="shared" si="530"/>
        <v>68660</v>
      </c>
      <c r="C3444" t="e">
        <f>SQRT(($C$5/2)^2-($C$5/2)^2*'(OLD) bottom seam length'!B3444^2/($C$6/2)^2)</f>
        <v>#DIV/0!</v>
      </c>
      <c r="E3444" s="136">
        <f t="shared" si="531"/>
        <v>68660</v>
      </c>
      <c r="F3444" t="e">
        <f>SQRT(($C$5/2)^2-($C$5/2)^2*'(OLD) bottom seam length'!E3444^2/($C$6/2)^2)</f>
        <v>#DIV/0!</v>
      </c>
      <c r="H3444" s="136">
        <f t="shared" si="532"/>
        <v>68660</v>
      </c>
      <c r="I3444" t="e">
        <f>SQRT(($C$5/2)^2-($C$5/2)^2*'(OLD) bottom seam length'!H3444^2/($C$6/2)^2)</f>
        <v>#DIV/0!</v>
      </c>
      <c r="K3444" s="136">
        <f t="shared" si="533"/>
        <v>68660</v>
      </c>
      <c r="L3444" t="e">
        <f>SQRT(($C$5/2)^2-($C$5/2)^2*'(OLD) bottom seam length'!K3444^2/($C$6/2)^2)</f>
        <v>#DIV/0!</v>
      </c>
      <c r="O3444" s="136">
        <f t="shared" si="534"/>
        <v>68660</v>
      </c>
      <c r="P3444" t="b">
        <f t="shared" si="535"/>
        <v>0</v>
      </c>
      <c r="T3444" s="136">
        <f t="shared" si="536"/>
        <v>68640</v>
      </c>
      <c r="U3444" t="e">
        <f>SQRT(($U$6/2)^2-($U$6/2)^2*'(OLD) bottom seam length'!T3444^2/($U$7/2)^2)</f>
        <v>#VALUE!</v>
      </c>
      <c r="W3444" s="136">
        <f t="shared" si="537"/>
        <v>68640</v>
      </c>
      <c r="X3444" t="e">
        <f>SQRT(($U$6/2)^2-($U$6/2)^2*'(OLD) bottom seam length'!W3444^2/($U$7/2)^2)</f>
        <v>#VALUE!</v>
      </c>
      <c r="Z3444" s="136">
        <f t="shared" si="538"/>
        <v>68640</v>
      </c>
      <c r="AA3444" t="e">
        <f>SQRT(($U$6/2)^2-($U$6/2)^2*'(OLD) bottom seam length'!Z3444^2/($U$7/2)^2)</f>
        <v>#VALUE!</v>
      </c>
      <c r="AC3444" s="136">
        <f t="shared" si="539"/>
        <v>68640</v>
      </c>
      <c r="AD3444" t="e">
        <f>SQRT(($U$6/2)^2-($U$6/2)^2*'(OLD) bottom seam length'!AC3444^2/($U$7/2)^2)</f>
        <v>#VALUE!</v>
      </c>
    </row>
    <row r="3445" spans="2:30">
      <c r="B3445" s="136">
        <f t="shared" si="530"/>
        <v>68680</v>
      </c>
      <c r="C3445" t="e">
        <f>SQRT(($C$5/2)^2-($C$5/2)^2*'(OLD) bottom seam length'!B3445^2/($C$6/2)^2)</f>
        <v>#DIV/0!</v>
      </c>
      <c r="E3445" s="136">
        <f t="shared" si="531"/>
        <v>68680</v>
      </c>
      <c r="F3445" t="e">
        <f>SQRT(($C$5/2)^2-($C$5/2)^2*'(OLD) bottom seam length'!E3445^2/($C$6/2)^2)</f>
        <v>#DIV/0!</v>
      </c>
      <c r="H3445" s="136">
        <f t="shared" si="532"/>
        <v>68680</v>
      </c>
      <c r="I3445" t="e">
        <f>SQRT(($C$5/2)^2-($C$5/2)^2*'(OLD) bottom seam length'!H3445^2/($C$6/2)^2)</f>
        <v>#DIV/0!</v>
      </c>
      <c r="K3445" s="136">
        <f t="shared" si="533"/>
        <v>68680</v>
      </c>
      <c r="L3445" t="e">
        <f>SQRT(($C$5/2)^2-($C$5/2)^2*'(OLD) bottom seam length'!K3445^2/($C$6/2)^2)</f>
        <v>#DIV/0!</v>
      </c>
      <c r="O3445" s="136">
        <f t="shared" si="534"/>
        <v>68680</v>
      </c>
      <c r="P3445" t="b">
        <f t="shared" si="535"/>
        <v>0</v>
      </c>
      <c r="T3445" s="136">
        <f t="shared" si="536"/>
        <v>68660</v>
      </c>
      <c r="U3445" t="e">
        <f>SQRT(($U$6/2)^2-($U$6/2)^2*'(OLD) bottom seam length'!T3445^2/($U$7/2)^2)</f>
        <v>#VALUE!</v>
      </c>
      <c r="W3445" s="136">
        <f t="shared" si="537"/>
        <v>68660</v>
      </c>
      <c r="X3445" t="e">
        <f>SQRT(($U$6/2)^2-($U$6/2)^2*'(OLD) bottom seam length'!W3445^2/($U$7/2)^2)</f>
        <v>#VALUE!</v>
      </c>
      <c r="Z3445" s="136">
        <f t="shared" si="538"/>
        <v>68660</v>
      </c>
      <c r="AA3445" t="e">
        <f>SQRT(($U$6/2)^2-($U$6/2)^2*'(OLD) bottom seam length'!Z3445^2/($U$7/2)^2)</f>
        <v>#VALUE!</v>
      </c>
      <c r="AC3445" s="136">
        <f t="shared" si="539"/>
        <v>68660</v>
      </c>
      <c r="AD3445" t="e">
        <f>SQRT(($U$6/2)^2-($U$6/2)^2*'(OLD) bottom seam length'!AC3445^2/($U$7/2)^2)</f>
        <v>#VALUE!</v>
      </c>
    </row>
    <row r="3446" spans="2:30">
      <c r="B3446" s="136">
        <f t="shared" si="530"/>
        <v>68700</v>
      </c>
      <c r="C3446" t="e">
        <f>SQRT(($C$5/2)^2-($C$5/2)^2*'(OLD) bottom seam length'!B3446^2/($C$6/2)^2)</f>
        <v>#DIV/0!</v>
      </c>
      <c r="E3446" s="136">
        <f t="shared" si="531"/>
        <v>68700</v>
      </c>
      <c r="F3446" t="e">
        <f>SQRT(($C$5/2)^2-($C$5/2)^2*'(OLD) bottom seam length'!E3446^2/($C$6/2)^2)</f>
        <v>#DIV/0!</v>
      </c>
      <c r="H3446" s="136">
        <f t="shared" si="532"/>
        <v>68700</v>
      </c>
      <c r="I3446" t="e">
        <f>SQRT(($C$5/2)^2-($C$5/2)^2*'(OLD) bottom seam length'!H3446^2/($C$6/2)^2)</f>
        <v>#DIV/0!</v>
      </c>
      <c r="K3446" s="136">
        <f t="shared" si="533"/>
        <v>68700</v>
      </c>
      <c r="L3446" t="e">
        <f>SQRT(($C$5/2)^2-($C$5/2)^2*'(OLD) bottom seam length'!K3446^2/($C$6/2)^2)</f>
        <v>#DIV/0!</v>
      </c>
      <c r="O3446" s="136">
        <f t="shared" si="534"/>
        <v>68700</v>
      </c>
      <c r="P3446" t="b">
        <f t="shared" si="535"/>
        <v>0</v>
      </c>
      <c r="T3446" s="136">
        <f t="shared" si="536"/>
        <v>68680</v>
      </c>
      <c r="U3446" t="e">
        <f>SQRT(($U$6/2)^2-($U$6/2)^2*'(OLD) bottom seam length'!T3446^2/($U$7/2)^2)</f>
        <v>#VALUE!</v>
      </c>
      <c r="W3446" s="136">
        <f t="shared" si="537"/>
        <v>68680</v>
      </c>
      <c r="X3446" t="e">
        <f>SQRT(($U$6/2)^2-($U$6/2)^2*'(OLD) bottom seam length'!W3446^2/($U$7/2)^2)</f>
        <v>#VALUE!</v>
      </c>
      <c r="Z3446" s="136">
        <f t="shared" si="538"/>
        <v>68680</v>
      </c>
      <c r="AA3446" t="e">
        <f>SQRT(($U$6/2)^2-($U$6/2)^2*'(OLD) bottom seam length'!Z3446^2/($U$7/2)^2)</f>
        <v>#VALUE!</v>
      </c>
      <c r="AC3446" s="136">
        <f t="shared" si="539"/>
        <v>68680</v>
      </c>
      <c r="AD3446" t="e">
        <f>SQRT(($U$6/2)^2-($U$6/2)^2*'(OLD) bottom seam length'!AC3446^2/($U$7/2)^2)</f>
        <v>#VALUE!</v>
      </c>
    </row>
    <row r="3447" spans="2:30">
      <c r="B3447" s="136">
        <f t="shared" si="530"/>
        <v>68720</v>
      </c>
      <c r="C3447" t="e">
        <f>SQRT(($C$5/2)^2-($C$5/2)^2*'(OLD) bottom seam length'!B3447^2/($C$6/2)^2)</f>
        <v>#DIV/0!</v>
      </c>
      <c r="E3447" s="136">
        <f t="shared" si="531"/>
        <v>68720</v>
      </c>
      <c r="F3447" t="e">
        <f>SQRT(($C$5/2)^2-($C$5/2)^2*'(OLD) bottom seam length'!E3447^2/($C$6/2)^2)</f>
        <v>#DIV/0!</v>
      </c>
      <c r="H3447" s="136">
        <f t="shared" si="532"/>
        <v>68720</v>
      </c>
      <c r="I3447" t="e">
        <f>SQRT(($C$5/2)^2-($C$5/2)^2*'(OLD) bottom seam length'!H3447^2/($C$6/2)^2)</f>
        <v>#DIV/0!</v>
      </c>
      <c r="K3447" s="136">
        <f t="shared" si="533"/>
        <v>68720</v>
      </c>
      <c r="L3447" t="e">
        <f>SQRT(($C$5/2)^2-($C$5/2)^2*'(OLD) bottom seam length'!K3447^2/($C$6/2)^2)</f>
        <v>#DIV/0!</v>
      </c>
      <c r="O3447" s="136">
        <f t="shared" si="534"/>
        <v>68720</v>
      </c>
      <c r="P3447" t="b">
        <f t="shared" si="535"/>
        <v>0</v>
      </c>
      <c r="T3447" s="136">
        <f t="shared" si="536"/>
        <v>68700</v>
      </c>
      <c r="U3447" t="e">
        <f>SQRT(($U$6/2)^2-($U$6/2)^2*'(OLD) bottom seam length'!T3447^2/($U$7/2)^2)</f>
        <v>#VALUE!</v>
      </c>
      <c r="W3447" s="136">
        <f t="shared" si="537"/>
        <v>68700</v>
      </c>
      <c r="X3447" t="e">
        <f>SQRT(($U$6/2)^2-($U$6/2)^2*'(OLD) bottom seam length'!W3447^2/($U$7/2)^2)</f>
        <v>#VALUE!</v>
      </c>
      <c r="Z3447" s="136">
        <f t="shared" si="538"/>
        <v>68700</v>
      </c>
      <c r="AA3447" t="e">
        <f>SQRT(($U$6/2)^2-($U$6/2)^2*'(OLD) bottom seam length'!Z3447^2/($U$7/2)^2)</f>
        <v>#VALUE!</v>
      </c>
      <c r="AC3447" s="136">
        <f t="shared" si="539"/>
        <v>68700</v>
      </c>
      <c r="AD3447" t="e">
        <f>SQRT(($U$6/2)^2-($U$6/2)^2*'(OLD) bottom seam length'!AC3447^2/($U$7/2)^2)</f>
        <v>#VALUE!</v>
      </c>
    </row>
    <row r="3448" spans="2:30">
      <c r="B3448" s="136">
        <f t="shared" si="530"/>
        <v>68740</v>
      </c>
      <c r="C3448" t="e">
        <f>SQRT(($C$5/2)^2-($C$5/2)^2*'(OLD) bottom seam length'!B3448^2/($C$6/2)^2)</f>
        <v>#DIV/0!</v>
      </c>
      <c r="E3448" s="136">
        <f t="shared" si="531"/>
        <v>68740</v>
      </c>
      <c r="F3448" t="e">
        <f>SQRT(($C$5/2)^2-($C$5/2)^2*'(OLD) bottom seam length'!E3448^2/($C$6/2)^2)</f>
        <v>#DIV/0!</v>
      </c>
      <c r="H3448" s="136">
        <f t="shared" si="532"/>
        <v>68740</v>
      </c>
      <c r="I3448" t="e">
        <f>SQRT(($C$5/2)^2-($C$5/2)^2*'(OLD) bottom seam length'!H3448^2/($C$6/2)^2)</f>
        <v>#DIV/0!</v>
      </c>
      <c r="K3448" s="136">
        <f t="shared" si="533"/>
        <v>68740</v>
      </c>
      <c r="L3448" t="e">
        <f>SQRT(($C$5/2)^2-($C$5/2)^2*'(OLD) bottom seam length'!K3448^2/($C$6/2)^2)</f>
        <v>#DIV/0!</v>
      </c>
      <c r="O3448" s="136">
        <f t="shared" si="534"/>
        <v>68740</v>
      </c>
      <c r="P3448" t="b">
        <f t="shared" si="535"/>
        <v>0</v>
      </c>
      <c r="T3448" s="136">
        <f t="shared" si="536"/>
        <v>68720</v>
      </c>
      <c r="U3448" t="e">
        <f>SQRT(($U$6/2)^2-($U$6/2)^2*'(OLD) bottom seam length'!T3448^2/($U$7/2)^2)</f>
        <v>#VALUE!</v>
      </c>
      <c r="W3448" s="136">
        <f t="shared" si="537"/>
        <v>68720</v>
      </c>
      <c r="X3448" t="e">
        <f>SQRT(($U$6/2)^2-($U$6/2)^2*'(OLD) bottom seam length'!W3448^2/($U$7/2)^2)</f>
        <v>#VALUE!</v>
      </c>
      <c r="Z3448" s="136">
        <f t="shared" si="538"/>
        <v>68720</v>
      </c>
      <c r="AA3448" t="e">
        <f>SQRT(($U$6/2)^2-($U$6/2)^2*'(OLD) bottom seam length'!Z3448^2/($U$7/2)^2)</f>
        <v>#VALUE!</v>
      </c>
      <c r="AC3448" s="136">
        <f t="shared" si="539"/>
        <v>68720</v>
      </c>
      <c r="AD3448" t="e">
        <f>SQRT(($U$6/2)^2-($U$6/2)^2*'(OLD) bottom seam length'!AC3448^2/($U$7/2)^2)</f>
        <v>#VALUE!</v>
      </c>
    </row>
    <row r="3449" spans="2:30">
      <c r="B3449" s="136">
        <f t="shared" si="530"/>
        <v>68760</v>
      </c>
      <c r="C3449" t="e">
        <f>SQRT(($C$5/2)^2-($C$5/2)^2*'(OLD) bottom seam length'!B3449^2/($C$6/2)^2)</f>
        <v>#DIV/0!</v>
      </c>
      <c r="E3449" s="136">
        <f t="shared" si="531"/>
        <v>68760</v>
      </c>
      <c r="F3449" t="e">
        <f>SQRT(($C$5/2)^2-($C$5/2)^2*'(OLD) bottom seam length'!E3449^2/($C$6/2)^2)</f>
        <v>#DIV/0!</v>
      </c>
      <c r="H3449" s="136">
        <f t="shared" si="532"/>
        <v>68760</v>
      </c>
      <c r="I3449" t="e">
        <f>SQRT(($C$5/2)^2-($C$5/2)^2*'(OLD) bottom seam length'!H3449^2/($C$6/2)^2)</f>
        <v>#DIV/0!</v>
      </c>
      <c r="K3449" s="136">
        <f t="shared" si="533"/>
        <v>68760</v>
      </c>
      <c r="L3449" t="e">
        <f>SQRT(($C$5/2)^2-($C$5/2)^2*'(OLD) bottom seam length'!K3449^2/($C$6/2)^2)</f>
        <v>#DIV/0!</v>
      </c>
      <c r="O3449" s="136">
        <f t="shared" si="534"/>
        <v>68760</v>
      </c>
      <c r="P3449" t="b">
        <f t="shared" si="535"/>
        <v>0</v>
      </c>
      <c r="T3449" s="136">
        <f t="shared" si="536"/>
        <v>68740</v>
      </c>
      <c r="U3449" t="e">
        <f>SQRT(($U$6/2)^2-($U$6/2)^2*'(OLD) bottom seam length'!T3449^2/($U$7/2)^2)</f>
        <v>#VALUE!</v>
      </c>
      <c r="W3449" s="136">
        <f t="shared" si="537"/>
        <v>68740</v>
      </c>
      <c r="X3449" t="e">
        <f>SQRT(($U$6/2)^2-($U$6/2)^2*'(OLD) bottom seam length'!W3449^2/($U$7/2)^2)</f>
        <v>#VALUE!</v>
      </c>
      <c r="Z3449" s="136">
        <f t="shared" si="538"/>
        <v>68740</v>
      </c>
      <c r="AA3449" t="e">
        <f>SQRT(($U$6/2)^2-($U$6/2)^2*'(OLD) bottom seam length'!Z3449^2/($U$7/2)^2)</f>
        <v>#VALUE!</v>
      </c>
      <c r="AC3449" s="136">
        <f t="shared" si="539"/>
        <v>68740</v>
      </c>
      <c r="AD3449" t="e">
        <f>SQRT(($U$6/2)^2-($U$6/2)^2*'(OLD) bottom seam length'!AC3449^2/($U$7/2)^2)</f>
        <v>#VALUE!</v>
      </c>
    </row>
    <row r="3450" spans="2:30">
      <c r="B3450" s="136">
        <f t="shared" si="530"/>
        <v>68780</v>
      </c>
      <c r="C3450" t="e">
        <f>SQRT(($C$5/2)^2-($C$5/2)^2*'(OLD) bottom seam length'!B3450^2/($C$6/2)^2)</f>
        <v>#DIV/0!</v>
      </c>
      <c r="E3450" s="136">
        <f t="shared" si="531"/>
        <v>68780</v>
      </c>
      <c r="F3450" t="e">
        <f>SQRT(($C$5/2)^2-($C$5/2)^2*'(OLD) bottom seam length'!E3450^2/($C$6/2)^2)</f>
        <v>#DIV/0!</v>
      </c>
      <c r="H3450" s="136">
        <f t="shared" si="532"/>
        <v>68780</v>
      </c>
      <c r="I3450" t="e">
        <f>SQRT(($C$5/2)^2-($C$5/2)^2*'(OLD) bottom seam length'!H3450^2/($C$6/2)^2)</f>
        <v>#DIV/0!</v>
      </c>
      <c r="K3450" s="136">
        <f t="shared" si="533"/>
        <v>68780</v>
      </c>
      <c r="L3450" t="e">
        <f>SQRT(($C$5/2)^2-($C$5/2)^2*'(OLD) bottom seam length'!K3450^2/($C$6/2)^2)</f>
        <v>#DIV/0!</v>
      </c>
      <c r="O3450" s="136">
        <f t="shared" si="534"/>
        <v>68780</v>
      </c>
      <c r="P3450" t="b">
        <f t="shared" si="535"/>
        <v>0</v>
      </c>
      <c r="T3450" s="136">
        <f t="shared" si="536"/>
        <v>68760</v>
      </c>
      <c r="U3450" t="e">
        <f>SQRT(($U$6/2)^2-($U$6/2)^2*'(OLD) bottom seam length'!T3450^2/($U$7/2)^2)</f>
        <v>#VALUE!</v>
      </c>
      <c r="W3450" s="136">
        <f t="shared" si="537"/>
        <v>68760</v>
      </c>
      <c r="X3450" t="e">
        <f>SQRT(($U$6/2)^2-($U$6/2)^2*'(OLD) bottom seam length'!W3450^2/($U$7/2)^2)</f>
        <v>#VALUE!</v>
      </c>
      <c r="Z3450" s="136">
        <f t="shared" si="538"/>
        <v>68760</v>
      </c>
      <c r="AA3450" t="e">
        <f>SQRT(($U$6/2)^2-($U$6/2)^2*'(OLD) bottom seam length'!Z3450^2/($U$7/2)^2)</f>
        <v>#VALUE!</v>
      </c>
      <c r="AC3450" s="136">
        <f t="shared" si="539"/>
        <v>68760</v>
      </c>
      <c r="AD3450" t="e">
        <f>SQRT(($U$6/2)^2-($U$6/2)^2*'(OLD) bottom seam length'!AC3450^2/($U$7/2)^2)</f>
        <v>#VALUE!</v>
      </c>
    </row>
    <row r="3451" spans="2:30">
      <c r="B3451" s="136">
        <f t="shared" si="530"/>
        <v>68800</v>
      </c>
      <c r="C3451" t="e">
        <f>SQRT(($C$5/2)^2-($C$5/2)^2*'(OLD) bottom seam length'!B3451^2/($C$6/2)^2)</f>
        <v>#DIV/0!</v>
      </c>
      <c r="E3451" s="136">
        <f t="shared" si="531"/>
        <v>68800</v>
      </c>
      <c r="F3451" t="e">
        <f>SQRT(($C$5/2)^2-($C$5/2)^2*'(OLD) bottom seam length'!E3451^2/($C$6/2)^2)</f>
        <v>#DIV/0!</v>
      </c>
      <c r="H3451" s="136">
        <f t="shared" si="532"/>
        <v>68800</v>
      </c>
      <c r="I3451" t="e">
        <f>SQRT(($C$5/2)^2-($C$5/2)^2*'(OLD) bottom seam length'!H3451^2/($C$6/2)^2)</f>
        <v>#DIV/0!</v>
      </c>
      <c r="K3451" s="136">
        <f t="shared" si="533"/>
        <v>68800</v>
      </c>
      <c r="L3451" t="e">
        <f>SQRT(($C$5/2)^2-($C$5/2)^2*'(OLD) bottom seam length'!K3451^2/($C$6/2)^2)</f>
        <v>#DIV/0!</v>
      </c>
      <c r="O3451" s="136">
        <f t="shared" si="534"/>
        <v>68800</v>
      </c>
      <c r="P3451" t="b">
        <f t="shared" si="535"/>
        <v>0</v>
      </c>
      <c r="T3451" s="136">
        <f t="shared" si="536"/>
        <v>68780</v>
      </c>
      <c r="U3451" t="e">
        <f>SQRT(($U$6/2)^2-($U$6/2)^2*'(OLD) bottom seam length'!T3451^2/($U$7/2)^2)</f>
        <v>#VALUE!</v>
      </c>
      <c r="W3451" s="136">
        <f t="shared" si="537"/>
        <v>68780</v>
      </c>
      <c r="X3451" t="e">
        <f>SQRT(($U$6/2)^2-($U$6/2)^2*'(OLD) bottom seam length'!W3451^2/($U$7/2)^2)</f>
        <v>#VALUE!</v>
      </c>
      <c r="Z3451" s="136">
        <f t="shared" si="538"/>
        <v>68780</v>
      </c>
      <c r="AA3451" t="e">
        <f>SQRT(($U$6/2)^2-($U$6/2)^2*'(OLD) bottom seam length'!Z3451^2/($U$7/2)^2)</f>
        <v>#VALUE!</v>
      </c>
      <c r="AC3451" s="136">
        <f t="shared" si="539"/>
        <v>68780</v>
      </c>
      <c r="AD3451" t="e">
        <f>SQRT(($U$6/2)^2-($U$6/2)^2*'(OLD) bottom seam length'!AC3451^2/($U$7/2)^2)</f>
        <v>#VALUE!</v>
      </c>
    </row>
    <row r="3452" spans="2:30">
      <c r="B3452" s="136">
        <f t="shared" si="530"/>
        <v>68820</v>
      </c>
      <c r="C3452" t="e">
        <f>SQRT(($C$5/2)^2-($C$5/2)^2*'(OLD) bottom seam length'!B3452^2/($C$6/2)^2)</f>
        <v>#DIV/0!</v>
      </c>
      <c r="E3452" s="136">
        <f t="shared" si="531"/>
        <v>68820</v>
      </c>
      <c r="F3452" t="e">
        <f>SQRT(($C$5/2)^2-($C$5/2)^2*'(OLD) bottom seam length'!E3452^2/($C$6/2)^2)</f>
        <v>#DIV/0!</v>
      </c>
      <c r="H3452" s="136">
        <f t="shared" si="532"/>
        <v>68820</v>
      </c>
      <c r="I3452" t="e">
        <f>SQRT(($C$5/2)^2-($C$5/2)^2*'(OLD) bottom seam length'!H3452^2/($C$6/2)^2)</f>
        <v>#DIV/0!</v>
      </c>
      <c r="K3452" s="136">
        <f t="shared" si="533"/>
        <v>68820</v>
      </c>
      <c r="L3452" t="e">
        <f>SQRT(($C$5/2)^2-($C$5/2)^2*'(OLD) bottom seam length'!K3452^2/($C$6/2)^2)</f>
        <v>#DIV/0!</v>
      </c>
      <c r="O3452" s="136">
        <f t="shared" si="534"/>
        <v>68820</v>
      </c>
      <c r="P3452" t="b">
        <f t="shared" si="535"/>
        <v>0</v>
      </c>
      <c r="T3452" s="136">
        <f t="shared" si="536"/>
        <v>68800</v>
      </c>
      <c r="U3452" t="e">
        <f>SQRT(($U$6/2)^2-($U$6/2)^2*'(OLD) bottom seam length'!T3452^2/($U$7/2)^2)</f>
        <v>#VALUE!</v>
      </c>
      <c r="W3452" s="136">
        <f t="shared" si="537"/>
        <v>68800</v>
      </c>
      <c r="X3452" t="e">
        <f>SQRT(($U$6/2)^2-($U$6/2)^2*'(OLD) bottom seam length'!W3452^2/($U$7/2)^2)</f>
        <v>#VALUE!</v>
      </c>
      <c r="Z3452" s="136">
        <f t="shared" si="538"/>
        <v>68800</v>
      </c>
      <c r="AA3452" t="e">
        <f>SQRT(($U$6/2)^2-($U$6/2)^2*'(OLD) bottom seam length'!Z3452^2/($U$7/2)^2)</f>
        <v>#VALUE!</v>
      </c>
      <c r="AC3452" s="136">
        <f t="shared" si="539"/>
        <v>68800</v>
      </c>
      <c r="AD3452" t="e">
        <f>SQRT(($U$6/2)^2-($U$6/2)^2*'(OLD) bottom seam length'!AC3452^2/($U$7/2)^2)</f>
        <v>#VALUE!</v>
      </c>
    </row>
    <row r="3453" spans="2:30">
      <c r="B3453" s="136">
        <f t="shared" si="530"/>
        <v>68840</v>
      </c>
      <c r="C3453" t="e">
        <f>SQRT(($C$5/2)^2-($C$5/2)^2*'(OLD) bottom seam length'!B3453^2/($C$6/2)^2)</f>
        <v>#DIV/0!</v>
      </c>
      <c r="E3453" s="136">
        <f t="shared" si="531"/>
        <v>68840</v>
      </c>
      <c r="F3453" t="e">
        <f>SQRT(($C$5/2)^2-($C$5/2)^2*'(OLD) bottom seam length'!E3453^2/($C$6/2)^2)</f>
        <v>#DIV/0!</v>
      </c>
      <c r="H3453" s="136">
        <f t="shared" si="532"/>
        <v>68840</v>
      </c>
      <c r="I3453" t="e">
        <f>SQRT(($C$5/2)^2-($C$5/2)^2*'(OLD) bottom seam length'!H3453^2/($C$6/2)^2)</f>
        <v>#DIV/0!</v>
      </c>
      <c r="K3453" s="136">
        <f t="shared" si="533"/>
        <v>68840</v>
      </c>
      <c r="L3453" t="e">
        <f>SQRT(($C$5/2)^2-($C$5/2)^2*'(OLD) bottom seam length'!K3453^2/($C$6/2)^2)</f>
        <v>#DIV/0!</v>
      </c>
      <c r="O3453" s="136">
        <f t="shared" si="534"/>
        <v>68840</v>
      </c>
      <c r="P3453" t="b">
        <f t="shared" si="535"/>
        <v>0</v>
      </c>
      <c r="T3453" s="136">
        <f t="shared" si="536"/>
        <v>68820</v>
      </c>
      <c r="U3453" t="e">
        <f>SQRT(($U$6/2)^2-($U$6/2)^2*'(OLD) bottom seam length'!T3453^2/($U$7/2)^2)</f>
        <v>#VALUE!</v>
      </c>
      <c r="W3453" s="136">
        <f t="shared" si="537"/>
        <v>68820</v>
      </c>
      <c r="X3453" t="e">
        <f>SQRT(($U$6/2)^2-($U$6/2)^2*'(OLD) bottom seam length'!W3453^2/($U$7/2)^2)</f>
        <v>#VALUE!</v>
      </c>
      <c r="Z3453" s="136">
        <f t="shared" si="538"/>
        <v>68820</v>
      </c>
      <c r="AA3453" t="e">
        <f>SQRT(($U$6/2)^2-($U$6/2)^2*'(OLD) bottom seam length'!Z3453^2/($U$7/2)^2)</f>
        <v>#VALUE!</v>
      </c>
      <c r="AC3453" s="136">
        <f t="shared" si="539"/>
        <v>68820</v>
      </c>
      <c r="AD3453" t="e">
        <f>SQRT(($U$6/2)^2-($U$6/2)^2*'(OLD) bottom seam length'!AC3453^2/($U$7/2)^2)</f>
        <v>#VALUE!</v>
      </c>
    </row>
    <row r="3454" spans="2:30">
      <c r="B3454" s="136">
        <f t="shared" si="530"/>
        <v>68860</v>
      </c>
      <c r="C3454" t="e">
        <f>SQRT(($C$5/2)^2-($C$5/2)^2*'(OLD) bottom seam length'!B3454^2/($C$6/2)^2)</f>
        <v>#DIV/0!</v>
      </c>
      <c r="E3454" s="136">
        <f t="shared" si="531"/>
        <v>68860</v>
      </c>
      <c r="F3454" t="e">
        <f>SQRT(($C$5/2)^2-($C$5/2)^2*'(OLD) bottom seam length'!E3454^2/($C$6/2)^2)</f>
        <v>#DIV/0!</v>
      </c>
      <c r="H3454" s="136">
        <f t="shared" si="532"/>
        <v>68860</v>
      </c>
      <c r="I3454" t="e">
        <f>SQRT(($C$5/2)^2-($C$5/2)^2*'(OLD) bottom seam length'!H3454^2/($C$6/2)^2)</f>
        <v>#DIV/0!</v>
      </c>
      <c r="K3454" s="136">
        <f t="shared" si="533"/>
        <v>68860</v>
      </c>
      <c r="L3454" t="e">
        <f>SQRT(($C$5/2)^2-($C$5/2)^2*'(OLD) bottom seam length'!K3454^2/($C$6/2)^2)</f>
        <v>#DIV/0!</v>
      </c>
      <c r="O3454" s="136">
        <f t="shared" si="534"/>
        <v>68860</v>
      </c>
      <c r="P3454" t="b">
        <f t="shared" si="535"/>
        <v>0</v>
      </c>
      <c r="T3454" s="136">
        <f t="shared" si="536"/>
        <v>68840</v>
      </c>
      <c r="U3454" t="e">
        <f>SQRT(($U$6/2)^2-($U$6/2)^2*'(OLD) bottom seam length'!T3454^2/($U$7/2)^2)</f>
        <v>#VALUE!</v>
      </c>
      <c r="W3454" s="136">
        <f t="shared" si="537"/>
        <v>68840</v>
      </c>
      <c r="X3454" t="e">
        <f>SQRT(($U$6/2)^2-($U$6/2)^2*'(OLD) bottom seam length'!W3454^2/($U$7/2)^2)</f>
        <v>#VALUE!</v>
      </c>
      <c r="Z3454" s="136">
        <f t="shared" si="538"/>
        <v>68840</v>
      </c>
      <c r="AA3454" t="e">
        <f>SQRT(($U$6/2)^2-($U$6/2)^2*'(OLD) bottom seam length'!Z3454^2/($U$7/2)^2)</f>
        <v>#VALUE!</v>
      </c>
      <c r="AC3454" s="136">
        <f t="shared" si="539"/>
        <v>68840</v>
      </c>
      <c r="AD3454" t="e">
        <f>SQRT(($U$6/2)^2-($U$6/2)^2*'(OLD) bottom seam length'!AC3454^2/($U$7/2)^2)</f>
        <v>#VALUE!</v>
      </c>
    </row>
    <row r="3455" spans="2:30">
      <c r="B3455" s="136">
        <f t="shared" si="530"/>
        <v>68880</v>
      </c>
      <c r="C3455" t="e">
        <f>SQRT(($C$5/2)^2-($C$5/2)^2*'(OLD) bottom seam length'!B3455^2/($C$6/2)^2)</f>
        <v>#DIV/0!</v>
      </c>
      <c r="E3455" s="136">
        <f t="shared" si="531"/>
        <v>68880</v>
      </c>
      <c r="F3455" t="e">
        <f>SQRT(($C$5/2)^2-($C$5/2)^2*'(OLD) bottom seam length'!E3455^2/($C$6/2)^2)</f>
        <v>#DIV/0!</v>
      </c>
      <c r="H3455" s="136">
        <f t="shared" si="532"/>
        <v>68880</v>
      </c>
      <c r="I3455" t="e">
        <f>SQRT(($C$5/2)^2-($C$5/2)^2*'(OLD) bottom seam length'!H3455^2/($C$6/2)^2)</f>
        <v>#DIV/0!</v>
      </c>
      <c r="K3455" s="136">
        <f t="shared" si="533"/>
        <v>68880</v>
      </c>
      <c r="L3455" t="e">
        <f>SQRT(($C$5/2)^2-($C$5/2)^2*'(OLD) bottom seam length'!K3455^2/($C$6/2)^2)</f>
        <v>#DIV/0!</v>
      </c>
      <c r="O3455" s="136">
        <f t="shared" si="534"/>
        <v>68880</v>
      </c>
      <c r="P3455" t="b">
        <f t="shared" si="535"/>
        <v>0</v>
      </c>
      <c r="T3455" s="136">
        <f t="shared" si="536"/>
        <v>68860</v>
      </c>
      <c r="U3455" t="e">
        <f>SQRT(($U$6/2)^2-($U$6/2)^2*'(OLD) bottom seam length'!T3455^2/($U$7/2)^2)</f>
        <v>#VALUE!</v>
      </c>
      <c r="W3455" s="136">
        <f t="shared" si="537"/>
        <v>68860</v>
      </c>
      <c r="X3455" t="e">
        <f>SQRT(($U$6/2)^2-($U$6/2)^2*'(OLD) bottom seam length'!W3455^2/($U$7/2)^2)</f>
        <v>#VALUE!</v>
      </c>
      <c r="Z3455" s="136">
        <f t="shared" si="538"/>
        <v>68860</v>
      </c>
      <c r="AA3455" t="e">
        <f>SQRT(($U$6/2)^2-($U$6/2)^2*'(OLD) bottom seam length'!Z3455^2/($U$7/2)^2)</f>
        <v>#VALUE!</v>
      </c>
      <c r="AC3455" s="136">
        <f t="shared" si="539"/>
        <v>68860</v>
      </c>
      <c r="AD3455" t="e">
        <f>SQRT(($U$6/2)^2-($U$6/2)^2*'(OLD) bottom seam length'!AC3455^2/($U$7/2)^2)</f>
        <v>#VALUE!</v>
      </c>
    </row>
    <row r="3456" spans="2:30">
      <c r="B3456" s="136">
        <f t="shared" si="530"/>
        <v>68900</v>
      </c>
      <c r="C3456" t="e">
        <f>SQRT(($C$5/2)^2-($C$5/2)^2*'(OLD) bottom seam length'!B3456^2/($C$6/2)^2)</f>
        <v>#DIV/0!</v>
      </c>
      <c r="E3456" s="136">
        <f t="shared" si="531"/>
        <v>68900</v>
      </c>
      <c r="F3456" t="e">
        <f>SQRT(($C$5/2)^2-($C$5/2)^2*'(OLD) bottom seam length'!E3456^2/($C$6/2)^2)</f>
        <v>#DIV/0!</v>
      </c>
      <c r="H3456" s="136">
        <f t="shared" si="532"/>
        <v>68900</v>
      </c>
      <c r="I3456" t="e">
        <f>SQRT(($C$5/2)^2-($C$5/2)^2*'(OLD) bottom seam length'!H3456^2/($C$6/2)^2)</f>
        <v>#DIV/0!</v>
      </c>
      <c r="K3456" s="136">
        <f t="shared" si="533"/>
        <v>68900</v>
      </c>
      <c r="L3456" t="e">
        <f>SQRT(($C$5/2)^2-($C$5/2)^2*'(OLD) bottom seam length'!K3456^2/($C$6/2)^2)</f>
        <v>#DIV/0!</v>
      </c>
      <c r="O3456" s="136">
        <f t="shared" si="534"/>
        <v>68900</v>
      </c>
      <c r="P3456" t="b">
        <f t="shared" si="535"/>
        <v>0</v>
      </c>
      <c r="T3456" s="136">
        <f t="shared" si="536"/>
        <v>68880</v>
      </c>
      <c r="U3456" t="e">
        <f>SQRT(($U$6/2)^2-($U$6/2)^2*'(OLD) bottom seam length'!T3456^2/($U$7/2)^2)</f>
        <v>#VALUE!</v>
      </c>
      <c r="W3456" s="136">
        <f t="shared" si="537"/>
        <v>68880</v>
      </c>
      <c r="X3456" t="e">
        <f>SQRT(($U$6/2)^2-($U$6/2)^2*'(OLD) bottom seam length'!W3456^2/($U$7/2)^2)</f>
        <v>#VALUE!</v>
      </c>
      <c r="Z3456" s="136">
        <f t="shared" si="538"/>
        <v>68880</v>
      </c>
      <c r="AA3456" t="e">
        <f>SQRT(($U$6/2)^2-($U$6/2)^2*'(OLD) bottom seam length'!Z3456^2/($U$7/2)^2)</f>
        <v>#VALUE!</v>
      </c>
      <c r="AC3456" s="136">
        <f t="shared" si="539"/>
        <v>68880</v>
      </c>
      <c r="AD3456" t="e">
        <f>SQRT(($U$6/2)^2-($U$6/2)^2*'(OLD) bottom seam length'!AC3456^2/($U$7/2)^2)</f>
        <v>#VALUE!</v>
      </c>
    </row>
    <row r="3457" spans="2:30">
      <c r="B3457" s="136">
        <f t="shared" si="530"/>
        <v>68920</v>
      </c>
      <c r="C3457" t="e">
        <f>SQRT(($C$5/2)^2-($C$5/2)^2*'(OLD) bottom seam length'!B3457^2/($C$6/2)^2)</f>
        <v>#DIV/0!</v>
      </c>
      <c r="E3457" s="136">
        <f t="shared" si="531"/>
        <v>68920</v>
      </c>
      <c r="F3457" t="e">
        <f>SQRT(($C$5/2)^2-($C$5/2)^2*'(OLD) bottom seam length'!E3457^2/($C$6/2)^2)</f>
        <v>#DIV/0!</v>
      </c>
      <c r="H3457" s="136">
        <f t="shared" si="532"/>
        <v>68920</v>
      </c>
      <c r="I3457" t="e">
        <f>SQRT(($C$5/2)^2-($C$5/2)^2*'(OLD) bottom seam length'!H3457^2/($C$6/2)^2)</f>
        <v>#DIV/0!</v>
      </c>
      <c r="K3457" s="136">
        <f t="shared" si="533"/>
        <v>68920</v>
      </c>
      <c r="L3457" t="e">
        <f>SQRT(($C$5/2)^2-($C$5/2)^2*'(OLD) bottom seam length'!K3457^2/($C$6/2)^2)</f>
        <v>#DIV/0!</v>
      </c>
      <c r="O3457" s="136">
        <f t="shared" si="534"/>
        <v>68920</v>
      </c>
      <c r="P3457" t="b">
        <f t="shared" si="535"/>
        <v>0</v>
      </c>
      <c r="T3457" s="136">
        <f t="shared" si="536"/>
        <v>68900</v>
      </c>
      <c r="U3457" t="e">
        <f>SQRT(($U$6/2)^2-($U$6/2)^2*'(OLD) bottom seam length'!T3457^2/($U$7/2)^2)</f>
        <v>#VALUE!</v>
      </c>
      <c r="W3457" s="136">
        <f t="shared" si="537"/>
        <v>68900</v>
      </c>
      <c r="X3457" t="e">
        <f>SQRT(($U$6/2)^2-($U$6/2)^2*'(OLD) bottom seam length'!W3457^2/($U$7/2)^2)</f>
        <v>#VALUE!</v>
      </c>
      <c r="Z3457" s="136">
        <f t="shared" si="538"/>
        <v>68900</v>
      </c>
      <c r="AA3457" t="e">
        <f>SQRT(($U$6/2)^2-($U$6/2)^2*'(OLD) bottom seam length'!Z3457^2/($U$7/2)^2)</f>
        <v>#VALUE!</v>
      </c>
      <c r="AC3457" s="136">
        <f t="shared" si="539"/>
        <v>68900</v>
      </c>
      <c r="AD3457" t="e">
        <f>SQRT(($U$6/2)^2-($U$6/2)^2*'(OLD) bottom seam length'!AC3457^2/($U$7/2)^2)</f>
        <v>#VALUE!</v>
      </c>
    </row>
    <row r="3458" spans="2:30">
      <c r="B3458" s="136">
        <f t="shared" si="530"/>
        <v>68940</v>
      </c>
      <c r="C3458" t="e">
        <f>SQRT(($C$5/2)^2-($C$5/2)^2*'(OLD) bottom seam length'!B3458^2/($C$6/2)^2)</f>
        <v>#DIV/0!</v>
      </c>
      <c r="E3458" s="136">
        <f t="shared" si="531"/>
        <v>68940</v>
      </c>
      <c r="F3458" t="e">
        <f>SQRT(($C$5/2)^2-($C$5/2)^2*'(OLD) bottom seam length'!E3458^2/($C$6/2)^2)</f>
        <v>#DIV/0!</v>
      </c>
      <c r="H3458" s="136">
        <f t="shared" si="532"/>
        <v>68940</v>
      </c>
      <c r="I3458" t="e">
        <f>SQRT(($C$5/2)^2-($C$5/2)^2*'(OLD) bottom seam length'!H3458^2/($C$6/2)^2)</f>
        <v>#DIV/0!</v>
      </c>
      <c r="K3458" s="136">
        <f t="shared" si="533"/>
        <v>68940</v>
      </c>
      <c r="L3458" t="e">
        <f>SQRT(($C$5/2)^2-($C$5/2)^2*'(OLD) bottom seam length'!K3458^2/($C$6/2)^2)</f>
        <v>#DIV/0!</v>
      </c>
      <c r="O3458" s="136">
        <f t="shared" si="534"/>
        <v>68940</v>
      </c>
      <c r="P3458" t="b">
        <f t="shared" si="535"/>
        <v>0</v>
      </c>
      <c r="T3458" s="136">
        <f t="shared" si="536"/>
        <v>68920</v>
      </c>
      <c r="U3458" t="e">
        <f>SQRT(($U$6/2)^2-($U$6/2)^2*'(OLD) bottom seam length'!T3458^2/($U$7/2)^2)</f>
        <v>#VALUE!</v>
      </c>
      <c r="W3458" s="136">
        <f t="shared" si="537"/>
        <v>68920</v>
      </c>
      <c r="X3458" t="e">
        <f>SQRT(($U$6/2)^2-($U$6/2)^2*'(OLD) bottom seam length'!W3458^2/($U$7/2)^2)</f>
        <v>#VALUE!</v>
      </c>
      <c r="Z3458" s="136">
        <f t="shared" si="538"/>
        <v>68920</v>
      </c>
      <c r="AA3458" t="e">
        <f>SQRT(($U$6/2)^2-($U$6/2)^2*'(OLD) bottom seam length'!Z3458^2/($U$7/2)^2)</f>
        <v>#VALUE!</v>
      </c>
      <c r="AC3458" s="136">
        <f t="shared" si="539"/>
        <v>68920</v>
      </c>
      <c r="AD3458" t="e">
        <f>SQRT(($U$6/2)^2-($U$6/2)^2*'(OLD) bottom seam length'!AC3458^2/($U$7/2)^2)</f>
        <v>#VALUE!</v>
      </c>
    </row>
    <row r="3459" spans="2:30">
      <c r="B3459" s="136">
        <f t="shared" si="530"/>
        <v>68960</v>
      </c>
      <c r="C3459" t="e">
        <f>SQRT(($C$5/2)^2-($C$5/2)^2*'(OLD) bottom seam length'!B3459^2/($C$6/2)^2)</f>
        <v>#DIV/0!</v>
      </c>
      <c r="E3459" s="136">
        <f t="shared" si="531"/>
        <v>68960</v>
      </c>
      <c r="F3459" t="e">
        <f>SQRT(($C$5/2)^2-($C$5/2)^2*'(OLD) bottom seam length'!E3459^2/($C$6/2)^2)</f>
        <v>#DIV/0!</v>
      </c>
      <c r="H3459" s="136">
        <f t="shared" si="532"/>
        <v>68960</v>
      </c>
      <c r="I3459" t="e">
        <f>SQRT(($C$5/2)^2-($C$5/2)^2*'(OLD) bottom seam length'!H3459^2/($C$6/2)^2)</f>
        <v>#DIV/0!</v>
      </c>
      <c r="K3459" s="136">
        <f t="shared" si="533"/>
        <v>68960</v>
      </c>
      <c r="L3459" t="e">
        <f>SQRT(($C$5/2)^2-($C$5/2)^2*'(OLD) bottom seam length'!K3459^2/($C$6/2)^2)</f>
        <v>#DIV/0!</v>
      </c>
      <c r="O3459" s="136">
        <f t="shared" si="534"/>
        <v>68960</v>
      </c>
      <c r="P3459" t="b">
        <f t="shared" si="535"/>
        <v>0</v>
      </c>
      <c r="T3459" s="136">
        <f t="shared" si="536"/>
        <v>68940</v>
      </c>
      <c r="U3459" t="e">
        <f>SQRT(($U$6/2)^2-($U$6/2)^2*'(OLD) bottom seam length'!T3459^2/($U$7/2)^2)</f>
        <v>#VALUE!</v>
      </c>
      <c r="W3459" s="136">
        <f t="shared" si="537"/>
        <v>68940</v>
      </c>
      <c r="X3459" t="e">
        <f>SQRT(($U$6/2)^2-($U$6/2)^2*'(OLD) bottom seam length'!W3459^2/($U$7/2)^2)</f>
        <v>#VALUE!</v>
      </c>
      <c r="Z3459" s="136">
        <f t="shared" si="538"/>
        <v>68940</v>
      </c>
      <c r="AA3459" t="e">
        <f>SQRT(($U$6/2)^2-($U$6/2)^2*'(OLD) bottom seam length'!Z3459^2/($U$7/2)^2)</f>
        <v>#VALUE!</v>
      </c>
      <c r="AC3459" s="136">
        <f t="shared" si="539"/>
        <v>68940</v>
      </c>
      <c r="AD3459" t="e">
        <f>SQRT(($U$6/2)^2-($U$6/2)^2*'(OLD) bottom seam length'!AC3459^2/($U$7/2)^2)</f>
        <v>#VALUE!</v>
      </c>
    </row>
    <row r="3460" spans="2:30">
      <c r="B3460" s="136">
        <f t="shared" si="530"/>
        <v>68980</v>
      </c>
      <c r="C3460" t="e">
        <f>SQRT(($C$5/2)^2-($C$5/2)^2*'(OLD) bottom seam length'!B3460^2/($C$6/2)^2)</f>
        <v>#DIV/0!</v>
      </c>
      <c r="E3460" s="136">
        <f t="shared" si="531"/>
        <v>68980</v>
      </c>
      <c r="F3460" t="e">
        <f>SQRT(($C$5/2)^2-($C$5/2)^2*'(OLD) bottom seam length'!E3460^2/($C$6/2)^2)</f>
        <v>#DIV/0!</v>
      </c>
      <c r="H3460" s="136">
        <f t="shared" si="532"/>
        <v>68980</v>
      </c>
      <c r="I3460" t="e">
        <f>SQRT(($C$5/2)^2-($C$5/2)^2*'(OLD) bottom seam length'!H3460^2/($C$6/2)^2)</f>
        <v>#DIV/0!</v>
      </c>
      <c r="K3460" s="136">
        <f t="shared" si="533"/>
        <v>68980</v>
      </c>
      <c r="L3460" t="e">
        <f>SQRT(($C$5/2)^2-($C$5/2)^2*'(OLD) bottom seam length'!K3460^2/($C$6/2)^2)</f>
        <v>#DIV/0!</v>
      </c>
      <c r="O3460" s="136">
        <f t="shared" si="534"/>
        <v>68980</v>
      </c>
      <c r="P3460" t="b">
        <f t="shared" si="535"/>
        <v>0</v>
      </c>
      <c r="T3460" s="136">
        <f t="shared" si="536"/>
        <v>68960</v>
      </c>
      <c r="U3460" t="e">
        <f>SQRT(($U$6/2)^2-($U$6/2)^2*'(OLD) bottom seam length'!T3460^2/($U$7/2)^2)</f>
        <v>#VALUE!</v>
      </c>
      <c r="W3460" s="136">
        <f t="shared" si="537"/>
        <v>68960</v>
      </c>
      <c r="X3460" t="e">
        <f>SQRT(($U$6/2)^2-($U$6/2)^2*'(OLD) bottom seam length'!W3460^2/($U$7/2)^2)</f>
        <v>#VALUE!</v>
      </c>
      <c r="Z3460" s="136">
        <f t="shared" si="538"/>
        <v>68960</v>
      </c>
      <c r="AA3460" t="e">
        <f>SQRT(($U$6/2)^2-($U$6/2)^2*'(OLD) bottom seam length'!Z3460^2/($U$7/2)^2)</f>
        <v>#VALUE!</v>
      </c>
      <c r="AC3460" s="136">
        <f t="shared" si="539"/>
        <v>68960</v>
      </c>
      <c r="AD3460" t="e">
        <f>SQRT(($U$6/2)^2-($U$6/2)^2*'(OLD) bottom seam length'!AC3460^2/($U$7/2)^2)</f>
        <v>#VALUE!</v>
      </c>
    </row>
    <row r="3461" spans="2:30">
      <c r="B3461" s="136">
        <f t="shared" si="530"/>
        <v>69000</v>
      </c>
      <c r="C3461" t="e">
        <f>SQRT(($C$5/2)^2-($C$5/2)^2*'(OLD) bottom seam length'!B3461^2/($C$6/2)^2)</f>
        <v>#DIV/0!</v>
      </c>
      <c r="E3461" s="136">
        <f t="shared" si="531"/>
        <v>69000</v>
      </c>
      <c r="F3461" t="e">
        <f>SQRT(($C$5/2)^2-($C$5/2)^2*'(OLD) bottom seam length'!E3461^2/($C$6/2)^2)</f>
        <v>#DIV/0!</v>
      </c>
      <c r="H3461" s="136">
        <f t="shared" si="532"/>
        <v>69000</v>
      </c>
      <c r="I3461" t="e">
        <f>SQRT(($C$5/2)^2-($C$5/2)^2*'(OLD) bottom seam length'!H3461^2/($C$6/2)^2)</f>
        <v>#DIV/0!</v>
      </c>
      <c r="K3461" s="136">
        <f t="shared" si="533"/>
        <v>69000</v>
      </c>
      <c r="L3461" t="e">
        <f>SQRT(($C$5/2)^2-($C$5/2)^2*'(OLD) bottom seam length'!K3461^2/($C$6/2)^2)</f>
        <v>#DIV/0!</v>
      </c>
      <c r="O3461" s="136">
        <f t="shared" si="534"/>
        <v>69000</v>
      </c>
      <c r="P3461" t="b">
        <f t="shared" si="535"/>
        <v>0</v>
      </c>
      <c r="T3461" s="136">
        <f t="shared" si="536"/>
        <v>68980</v>
      </c>
      <c r="U3461" t="e">
        <f>SQRT(($U$6/2)^2-($U$6/2)^2*'(OLD) bottom seam length'!T3461^2/($U$7/2)^2)</f>
        <v>#VALUE!</v>
      </c>
      <c r="W3461" s="136">
        <f t="shared" si="537"/>
        <v>68980</v>
      </c>
      <c r="X3461" t="e">
        <f>SQRT(($U$6/2)^2-($U$6/2)^2*'(OLD) bottom seam length'!W3461^2/($U$7/2)^2)</f>
        <v>#VALUE!</v>
      </c>
      <c r="Z3461" s="136">
        <f t="shared" si="538"/>
        <v>68980</v>
      </c>
      <c r="AA3461" t="e">
        <f>SQRT(($U$6/2)^2-($U$6/2)^2*'(OLD) bottom seam length'!Z3461^2/($U$7/2)^2)</f>
        <v>#VALUE!</v>
      </c>
      <c r="AC3461" s="136">
        <f t="shared" si="539"/>
        <v>68980</v>
      </c>
      <c r="AD3461" t="e">
        <f>SQRT(($U$6/2)^2-($U$6/2)^2*'(OLD) bottom seam length'!AC3461^2/($U$7/2)^2)</f>
        <v>#VALUE!</v>
      </c>
    </row>
    <row r="3462" spans="2:30">
      <c r="B3462" s="136">
        <f t="shared" si="530"/>
        <v>69020</v>
      </c>
      <c r="C3462" t="e">
        <f>SQRT(($C$5/2)^2-($C$5/2)^2*'(OLD) bottom seam length'!B3462^2/($C$6/2)^2)</f>
        <v>#DIV/0!</v>
      </c>
      <c r="E3462" s="136">
        <f t="shared" si="531"/>
        <v>69020</v>
      </c>
      <c r="F3462" t="e">
        <f>SQRT(($C$5/2)^2-($C$5/2)^2*'(OLD) bottom seam length'!E3462^2/($C$6/2)^2)</f>
        <v>#DIV/0!</v>
      </c>
      <c r="H3462" s="136">
        <f t="shared" si="532"/>
        <v>69020</v>
      </c>
      <c r="I3462" t="e">
        <f>SQRT(($C$5/2)^2-($C$5/2)^2*'(OLD) bottom seam length'!H3462^2/($C$6/2)^2)</f>
        <v>#DIV/0!</v>
      </c>
      <c r="K3462" s="136">
        <f t="shared" si="533"/>
        <v>69020</v>
      </c>
      <c r="L3462" t="e">
        <f>SQRT(($C$5/2)^2-($C$5/2)^2*'(OLD) bottom seam length'!K3462^2/($C$6/2)^2)</f>
        <v>#DIV/0!</v>
      </c>
      <c r="O3462" s="136">
        <f t="shared" si="534"/>
        <v>69020</v>
      </c>
      <c r="P3462" t="b">
        <f t="shared" si="535"/>
        <v>0</v>
      </c>
      <c r="T3462" s="136">
        <f t="shared" si="536"/>
        <v>69000</v>
      </c>
      <c r="U3462" t="e">
        <f>SQRT(($U$6/2)^2-($U$6/2)^2*'(OLD) bottom seam length'!T3462^2/($U$7/2)^2)</f>
        <v>#VALUE!</v>
      </c>
      <c r="W3462" s="136">
        <f t="shared" si="537"/>
        <v>69000</v>
      </c>
      <c r="X3462" t="e">
        <f>SQRT(($U$6/2)^2-($U$6/2)^2*'(OLD) bottom seam length'!W3462^2/($U$7/2)^2)</f>
        <v>#VALUE!</v>
      </c>
      <c r="Z3462" s="136">
        <f t="shared" si="538"/>
        <v>69000</v>
      </c>
      <c r="AA3462" t="e">
        <f>SQRT(($U$6/2)^2-($U$6/2)^2*'(OLD) bottom seam length'!Z3462^2/($U$7/2)^2)</f>
        <v>#VALUE!</v>
      </c>
      <c r="AC3462" s="136">
        <f t="shared" si="539"/>
        <v>69000</v>
      </c>
      <c r="AD3462" t="e">
        <f>SQRT(($U$6/2)^2-($U$6/2)^2*'(OLD) bottom seam length'!AC3462^2/($U$7/2)^2)</f>
        <v>#VALUE!</v>
      </c>
    </row>
    <row r="3463" spans="2:30">
      <c r="B3463" s="136">
        <f t="shared" si="530"/>
        <v>69040</v>
      </c>
      <c r="C3463" t="e">
        <f>SQRT(($C$5/2)^2-($C$5/2)^2*'(OLD) bottom seam length'!B3463^2/($C$6/2)^2)</f>
        <v>#DIV/0!</v>
      </c>
      <c r="E3463" s="136">
        <f t="shared" si="531"/>
        <v>69040</v>
      </c>
      <c r="F3463" t="e">
        <f>SQRT(($C$5/2)^2-($C$5/2)^2*'(OLD) bottom seam length'!E3463^2/($C$6/2)^2)</f>
        <v>#DIV/0!</v>
      </c>
      <c r="H3463" s="136">
        <f t="shared" si="532"/>
        <v>69040</v>
      </c>
      <c r="I3463" t="e">
        <f>SQRT(($C$5/2)^2-($C$5/2)^2*'(OLD) bottom seam length'!H3463^2/($C$6/2)^2)</f>
        <v>#DIV/0!</v>
      </c>
      <c r="K3463" s="136">
        <f t="shared" si="533"/>
        <v>69040</v>
      </c>
      <c r="L3463" t="e">
        <f>SQRT(($C$5/2)^2-($C$5/2)^2*'(OLD) bottom seam length'!K3463^2/($C$6/2)^2)</f>
        <v>#DIV/0!</v>
      </c>
      <c r="O3463" s="136">
        <f t="shared" si="534"/>
        <v>69040</v>
      </c>
      <c r="P3463" t="b">
        <f t="shared" si="535"/>
        <v>0</v>
      </c>
      <c r="T3463" s="136">
        <f t="shared" si="536"/>
        <v>69020</v>
      </c>
      <c r="U3463" t="e">
        <f>SQRT(($U$6/2)^2-($U$6/2)^2*'(OLD) bottom seam length'!T3463^2/($U$7/2)^2)</f>
        <v>#VALUE!</v>
      </c>
      <c r="W3463" s="136">
        <f t="shared" si="537"/>
        <v>69020</v>
      </c>
      <c r="X3463" t="e">
        <f>SQRT(($U$6/2)^2-($U$6/2)^2*'(OLD) bottom seam length'!W3463^2/($U$7/2)^2)</f>
        <v>#VALUE!</v>
      </c>
      <c r="Z3463" s="136">
        <f t="shared" si="538"/>
        <v>69020</v>
      </c>
      <c r="AA3463" t="e">
        <f>SQRT(($U$6/2)^2-($U$6/2)^2*'(OLD) bottom seam length'!Z3463^2/($U$7/2)^2)</f>
        <v>#VALUE!</v>
      </c>
      <c r="AC3463" s="136">
        <f t="shared" si="539"/>
        <v>69020</v>
      </c>
      <c r="AD3463" t="e">
        <f>SQRT(($U$6/2)^2-($U$6/2)^2*'(OLD) bottom seam length'!AC3463^2/($U$7/2)^2)</f>
        <v>#VALUE!</v>
      </c>
    </row>
    <row r="3464" spans="2:30">
      <c r="B3464" s="136">
        <f t="shared" si="530"/>
        <v>69060</v>
      </c>
      <c r="C3464" t="e">
        <f>SQRT(($C$5/2)^2-($C$5/2)^2*'(OLD) bottom seam length'!B3464^2/($C$6/2)^2)</f>
        <v>#DIV/0!</v>
      </c>
      <c r="E3464" s="136">
        <f t="shared" si="531"/>
        <v>69060</v>
      </c>
      <c r="F3464" t="e">
        <f>SQRT(($C$5/2)^2-($C$5/2)^2*'(OLD) bottom seam length'!E3464^2/($C$6/2)^2)</f>
        <v>#DIV/0!</v>
      </c>
      <c r="H3464" s="136">
        <f t="shared" si="532"/>
        <v>69060</v>
      </c>
      <c r="I3464" t="e">
        <f>SQRT(($C$5/2)^2-($C$5/2)^2*'(OLD) bottom seam length'!H3464^2/($C$6/2)^2)</f>
        <v>#DIV/0!</v>
      </c>
      <c r="K3464" s="136">
        <f t="shared" si="533"/>
        <v>69060</v>
      </c>
      <c r="L3464" t="e">
        <f>SQRT(($C$5/2)^2-($C$5/2)^2*'(OLD) bottom seam length'!K3464^2/($C$6/2)^2)</f>
        <v>#DIV/0!</v>
      </c>
      <c r="O3464" s="136">
        <f t="shared" si="534"/>
        <v>69060</v>
      </c>
      <c r="P3464" t="b">
        <f t="shared" si="535"/>
        <v>0</v>
      </c>
      <c r="T3464" s="136">
        <f t="shared" si="536"/>
        <v>69040</v>
      </c>
      <c r="U3464" t="e">
        <f>SQRT(($U$6/2)^2-($U$6/2)^2*'(OLD) bottom seam length'!T3464^2/($U$7/2)^2)</f>
        <v>#VALUE!</v>
      </c>
      <c r="W3464" s="136">
        <f t="shared" si="537"/>
        <v>69040</v>
      </c>
      <c r="X3464" t="e">
        <f>SQRT(($U$6/2)^2-($U$6/2)^2*'(OLD) bottom seam length'!W3464^2/($U$7/2)^2)</f>
        <v>#VALUE!</v>
      </c>
      <c r="Z3464" s="136">
        <f t="shared" si="538"/>
        <v>69040</v>
      </c>
      <c r="AA3464" t="e">
        <f>SQRT(($U$6/2)^2-($U$6/2)^2*'(OLD) bottom seam length'!Z3464^2/($U$7/2)^2)</f>
        <v>#VALUE!</v>
      </c>
      <c r="AC3464" s="136">
        <f t="shared" si="539"/>
        <v>69040</v>
      </c>
      <c r="AD3464" t="e">
        <f>SQRT(($U$6/2)^2-($U$6/2)^2*'(OLD) bottom seam length'!AC3464^2/($U$7/2)^2)</f>
        <v>#VALUE!</v>
      </c>
    </row>
    <row r="3465" spans="2:30">
      <c r="B3465" s="136">
        <f t="shared" si="530"/>
        <v>69080</v>
      </c>
      <c r="C3465" t="e">
        <f>SQRT(($C$5/2)^2-($C$5/2)^2*'(OLD) bottom seam length'!B3465^2/($C$6/2)^2)</f>
        <v>#DIV/0!</v>
      </c>
      <c r="E3465" s="136">
        <f t="shared" si="531"/>
        <v>69080</v>
      </c>
      <c r="F3465" t="e">
        <f>SQRT(($C$5/2)^2-($C$5/2)^2*'(OLD) bottom seam length'!E3465^2/($C$6/2)^2)</f>
        <v>#DIV/0!</v>
      </c>
      <c r="H3465" s="136">
        <f t="shared" si="532"/>
        <v>69080</v>
      </c>
      <c r="I3465" t="e">
        <f>SQRT(($C$5/2)^2-($C$5/2)^2*'(OLD) bottom seam length'!H3465^2/($C$6/2)^2)</f>
        <v>#DIV/0!</v>
      </c>
      <c r="K3465" s="136">
        <f t="shared" si="533"/>
        <v>69080</v>
      </c>
      <c r="L3465" t="e">
        <f>SQRT(($C$5/2)^2-($C$5/2)^2*'(OLD) bottom seam length'!K3465^2/($C$6/2)^2)</f>
        <v>#DIV/0!</v>
      </c>
      <c r="O3465" s="136">
        <f t="shared" si="534"/>
        <v>69080</v>
      </c>
      <c r="P3465" t="b">
        <f t="shared" si="535"/>
        <v>0</v>
      </c>
      <c r="T3465" s="136">
        <f t="shared" si="536"/>
        <v>69060</v>
      </c>
      <c r="U3465" t="e">
        <f>SQRT(($U$6/2)^2-($U$6/2)^2*'(OLD) bottom seam length'!T3465^2/($U$7/2)^2)</f>
        <v>#VALUE!</v>
      </c>
      <c r="W3465" s="136">
        <f t="shared" si="537"/>
        <v>69060</v>
      </c>
      <c r="X3465" t="e">
        <f>SQRT(($U$6/2)^2-($U$6/2)^2*'(OLD) bottom seam length'!W3465^2/($U$7/2)^2)</f>
        <v>#VALUE!</v>
      </c>
      <c r="Z3465" s="136">
        <f t="shared" si="538"/>
        <v>69060</v>
      </c>
      <c r="AA3465" t="e">
        <f>SQRT(($U$6/2)^2-($U$6/2)^2*'(OLD) bottom seam length'!Z3465^2/($U$7/2)^2)</f>
        <v>#VALUE!</v>
      </c>
      <c r="AC3465" s="136">
        <f t="shared" si="539"/>
        <v>69060</v>
      </c>
      <c r="AD3465" t="e">
        <f>SQRT(($U$6/2)^2-($U$6/2)^2*'(OLD) bottom seam length'!AC3465^2/($U$7/2)^2)</f>
        <v>#VALUE!</v>
      </c>
    </row>
    <row r="3466" spans="2:30">
      <c r="B3466" s="136">
        <f t="shared" si="530"/>
        <v>69100</v>
      </c>
      <c r="C3466" t="e">
        <f>SQRT(($C$5/2)^2-($C$5/2)^2*'(OLD) bottom seam length'!B3466^2/($C$6/2)^2)</f>
        <v>#DIV/0!</v>
      </c>
      <c r="E3466" s="136">
        <f t="shared" si="531"/>
        <v>69100</v>
      </c>
      <c r="F3466" t="e">
        <f>SQRT(($C$5/2)^2-($C$5/2)^2*'(OLD) bottom seam length'!E3466^2/($C$6/2)^2)</f>
        <v>#DIV/0!</v>
      </c>
      <c r="H3466" s="136">
        <f t="shared" si="532"/>
        <v>69100</v>
      </c>
      <c r="I3466" t="e">
        <f>SQRT(($C$5/2)^2-($C$5/2)^2*'(OLD) bottom seam length'!H3466^2/($C$6/2)^2)</f>
        <v>#DIV/0!</v>
      </c>
      <c r="K3466" s="136">
        <f t="shared" si="533"/>
        <v>69100</v>
      </c>
      <c r="L3466" t="e">
        <f>SQRT(($C$5/2)^2-($C$5/2)^2*'(OLD) bottom seam length'!K3466^2/($C$6/2)^2)</f>
        <v>#DIV/0!</v>
      </c>
      <c r="O3466" s="136">
        <f t="shared" si="534"/>
        <v>69100</v>
      </c>
      <c r="P3466" t="b">
        <f t="shared" si="535"/>
        <v>0</v>
      </c>
      <c r="T3466" s="136">
        <f t="shared" si="536"/>
        <v>69080</v>
      </c>
      <c r="U3466" t="e">
        <f>SQRT(($U$6/2)^2-($U$6/2)^2*'(OLD) bottom seam length'!T3466^2/($U$7/2)^2)</f>
        <v>#VALUE!</v>
      </c>
      <c r="W3466" s="136">
        <f t="shared" si="537"/>
        <v>69080</v>
      </c>
      <c r="X3466" t="e">
        <f>SQRT(($U$6/2)^2-($U$6/2)^2*'(OLD) bottom seam length'!W3466^2/($U$7/2)^2)</f>
        <v>#VALUE!</v>
      </c>
      <c r="Z3466" s="136">
        <f t="shared" si="538"/>
        <v>69080</v>
      </c>
      <c r="AA3466" t="e">
        <f>SQRT(($U$6/2)^2-($U$6/2)^2*'(OLD) bottom seam length'!Z3466^2/($U$7/2)^2)</f>
        <v>#VALUE!</v>
      </c>
      <c r="AC3466" s="136">
        <f t="shared" si="539"/>
        <v>69080</v>
      </c>
      <c r="AD3466" t="e">
        <f>SQRT(($U$6/2)^2-($U$6/2)^2*'(OLD) bottom seam length'!AC3466^2/($U$7/2)^2)</f>
        <v>#VALUE!</v>
      </c>
    </row>
    <row r="3467" spans="2:30">
      <c r="B3467" s="136">
        <f t="shared" si="530"/>
        <v>69120</v>
      </c>
      <c r="C3467" t="e">
        <f>SQRT(($C$5/2)^2-($C$5/2)^2*'(OLD) bottom seam length'!B3467^2/($C$6/2)^2)</f>
        <v>#DIV/0!</v>
      </c>
      <c r="E3467" s="136">
        <f t="shared" si="531"/>
        <v>69120</v>
      </c>
      <c r="F3467" t="e">
        <f>SQRT(($C$5/2)^2-($C$5/2)^2*'(OLD) bottom seam length'!E3467^2/($C$6/2)^2)</f>
        <v>#DIV/0!</v>
      </c>
      <c r="H3467" s="136">
        <f t="shared" si="532"/>
        <v>69120</v>
      </c>
      <c r="I3467" t="e">
        <f>SQRT(($C$5/2)^2-($C$5/2)^2*'(OLD) bottom seam length'!H3467^2/($C$6/2)^2)</f>
        <v>#DIV/0!</v>
      </c>
      <c r="K3467" s="136">
        <f t="shared" si="533"/>
        <v>69120</v>
      </c>
      <c r="L3467" t="e">
        <f>SQRT(($C$5/2)^2-($C$5/2)^2*'(OLD) bottom seam length'!K3467^2/($C$6/2)^2)</f>
        <v>#DIV/0!</v>
      </c>
      <c r="O3467" s="136">
        <f t="shared" si="534"/>
        <v>69120</v>
      </c>
      <c r="P3467" t="b">
        <f t="shared" si="535"/>
        <v>0</v>
      </c>
      <c r="T3467" s="136">
        <f t="shared" si="536"/>
        <v>69100</v>
      </c>
      <c r="U3467" t="e">
        <f>SQRT(($U$6/2)^2-($U$6/2)^2*'(OLD) bottom seam length'!T3467^2/($U$7/2)^2)</f>
        <v>#VALUE!</v>
      </c>
      <c r="W3467" s="136">
        <f t="shared" si="537"/>
        <v>69100</v>
      </c>
      <c r="X3467" t="e">
        <f>SQRT(($U$6/2)^2-($U$6/2)^2*'(OLD) bottom seam length'!W3467^2/($U$7/2)^2)</f>
        <v>#VALUE!</v>
      </c>
      <c r="Z3467" s="136">
        <f t="shared" si="538"/>
        <v>69100</v>
      </c>
      <c r="AA3467" t="e">
        <f>SQRT(($U$6/2)^2-($U$6/2)^2*'(OLD) bottom seam length'!Z3467^2/($U$7/2)^2)</f>
        <v>#VALUE!</v>
      </c>
      <c r="AC3467" s="136">
        <f t="shared" si="539"/>
        <v>69100</v>
      </c>
      <c r="AD3467" t="e">
        <f>SQRT(($U$6/2)^2-($U$6/2)^2*'(OLD) bottom seam length'!AC3467^2/($U$7/2)^2)</f>
        <v>#VALUE!</v>
      </c>
    </row>
    <row r="3468" spans="2:30">
      <c r="B3468" s="136">
        <f t="shared" ref="B3468:B3531" si="540">B3467+$C$7</f>
        <v>69140</v>
      </c>
      <c r="C3468" t="e">
        <f>SQRT(($C$5/2)^2-($C$5/2)^2*'(OLD) bottom seam length'!B3468^2/($C$6/2)^2)</f>
        <v>#DIV/0!</v>
      </c>
      <c r="E3468" s="136">
        <f t="shared" ref="E3468:E3531" si="541">E3467+$C$7</f>
        <v>69140</v>
      </c>
      <c r="F3468" t="e">
        <f>SQRT(($C$5/2)^2-($C$5/2)^2*'(OLD) bottom seam length'!E3468^2/($C$6/2)^2)</f>
        <v>#DIV/0!</v>
      </c>
      <c r="H3468" s="136">
        <f t="shared" ref="H3468:H3531" si="542">H3467+$C$7</f>
        <v>69140</v>
      </c>
      <c r="I3468" t="e">
        <f>SQRT(($C$5/2)^2-($C$5/2)^2*'(OLD) bottom seam length'!H3468^2/($C$6/2)^2)</f>
        <v>#DIV/0!</v>
      </c>
      <c r="K3468" s="136">
        <f t="shared" ref="K3468:K3531" si="543">K3467+$C$7</f>
        <v>69140</v>
      </c>
      <c r="L3468" t="e">
        <f>SQRT(($C$5/2)^2-($C$5/2)^2*'(OLD) bottom seam length'!K3468^2/($C$6/2)^2)</f>
        <v>#DIV/0!</v>
      </c>
      <c r="O3468" s="136">
        <f t="shared" ref="O3468:O3531" si="544">O3467+$C$7</f>
        <v>69140</v>
      </c>
      <c r="P3468" t="b">
        <f t="shared" ref="P3468:P3531" si="545">IF(O3468&lt;=$P$6,$P$5)</f>
        <v>0</v>
      </c>
      <c r="T3468" s="136">
        <f t="shared" si="536"/>
        <v>69120</v>
      </c>
      <c r="U3468" t="e">
        <f>SQRT(($U$6/2)^2-($U$6/2)^2*'(OLD) bottom seam length'!T3468^2/($U$7/2)^2)</f>
        <v>#VALUE!</v>
      </c>
      <c r="W3468" s="136">
        <f t="shared" si="537"/>
        <v>69120</v>
      </c>
      <c r="X3468" t="e">
        <f>SQRT(($U$6/2)^2-($U$6/2)^2*'(OLD) bottom seam length'!W3468^2/($U$7/2)^2)</f>
        <v>#VALUE!</v>
      </c>
      <c r="Z3468" s="136">
        <f t="shared" si="538"/>
        <v>69120</v>
      </c>
      <c r="AA3468" t="e">
        <f>SQRT(($U$6/2)^2-($U$6/2)^2*'(OLD) bottom seam length'!Z3468^2/($U$7/2)^2)</f>
        <v>#VALUE!</v>
      </c>
      <c r="AC3468" s="136">
        <f t="shared" si="539"/>
        <v>69120</v>
      </c>
      <c r="AD3468" t="e">
        <f>SQRT(($U$6/2)^2-($U$6/2)^2*'(OLD) bottom seam length'!AC3468^2/($U$7/2)^2)</f>
        <v>#VALUE!</v>
      </c>
    </row>
    <row r="3469" spans="2:30">
      <c r="B3469" s="136">
        <f t="shared" si="540"/>
        <v>69160</v>
      </c>
      <c r="C3469" t="e">
        <f>SQRT(($C$5/2)^2-($C$5/2)^2*'(OLD) bottom seam length'!B3469^2/($C$6/2)^2)</f>
        <v>#DIV/0!</v>
      </c>
      <c r="E3469" s="136">
        <f t="shared" si="541"/>
        <v>69160</v>
      </c>
      <c r="F3469" t="e">
        <f>SQRT(($C$5/2)^2-($C$5/2)^2*'(OLD) bottom seam length'!E3469^2/($C$6/2)^2)</f>
        <v>#DIV/0!</v>
      </c>
      <c r="H3469" s="136">
        <f t="shared" si="542"/>
        <v>69160</v>
      </c>
      <c r="I3469" t="e">
        <f>SQRT(($C$5/2)^2-($C$5/2)^2*'(OLD) bottom seam length'!H3469^2/($C$6/2)^2)</f>
        <v>#DIV/0!</v>
      </c>
      <c r="K3469" s="136">
        <f t="shared" si="543"/>
        <v>69160</v>
      </c>
      <c r="L3469" t="e">
        <f>SQRT(($C$5/2)^2-($C$5/2)^2*'(OLD) bottom seam length'!K3469^2/($C$6/2)^2)</f>
        <v>#DIV/0!</v>
      </c>
      <c r="O3469" s="136">
        <f t="shared" si="544"/>
        <v>69160</v>
      </c>
      <c r="P3469" t="b">
        <f t="shared" si="545"/>
        <v>0</v>
      </c>
      <c r="T3469" s="136">
        <f t="shared" ref="T3469:T3532" si="546">T3468+$C$7</f>
        <v>69140</v>
      </c>
      <c r="U3469" t="e">
        <f>SQRT(($U$6/2)^2-($U$6/2)^2*'(OLD) bottom seam length'!T3469^2/($U$7/2)^2)</f>
        <v>#VALUE!</v>
      </c>
      <c r="W3469" s="136">
        <f t="shared" ref="W3469:W3532" si="547">W3468+$C$7</f>
        <v>69140</v>
      </c>
      <c r="X3469" t="e">
        <f>SQRT(($U$6/2)^2-($U$6/2)^2*'(OLD) bottom seam length'!W3469^2/($U$7/2)^2)</f>
        <v>#VALUE!</v>
      </c>
      <c r="Z3469" s="136">
        <f t="shared" ref="Z3469:Z3532" si="548">Z3468+$C$7</f>
        <v>69140</v>
      </c>
      <c r="AA3469" t="e">
        <f>SQRT(($U$6/2)^2-($U$6/2)^2*'(OLD) bottom seam length'!Z3469^2/($U$7/2)^2)</f>
        <v>#VALUE!</v>
      </c>
      <c r="AC3469" s="136">
        <f t="shared" ref="AC3469:AC3532" si="549">AC3468+$C$7</f>
        <v>69140</v>
      </c>
      <c r="AD3469" t="e">
        <f>SQRT(($U$6/2)^2-($U$6/2)^2*'(OLD) bottom seam length'!AC3469^2/($U$7/2)^2)</f>
        <v>#VALUE!</v>
      </c>
    </row>
    <row r="3470" spans="2:30">
      <c r="B3470" s="136">
        <f t="shared" si="540"/>
        <v>69180</v>
      </c>
      <c r="C3470" t="e">
        <f>SQRT(($C$5/2)^2-($C$5/2)^2*'(OLD) bottom seam length'!B3470^2/($C$6/2)^2)</f>
        <v>#DIV/0!</v>
      </c>
      <c r="E3470" s="136">
        <f t="shared" si="541"/>
        <v>69180</v>
      </c>
      <c r="F3470" t="e">
        <f>SQRT(($C$5/2)^2-($C$5/2)^2*'(OLD) bottom seam length'!E3470^2/($C$6/2)^2)</f>
        <v>#DIV/0!</v>
      </c>
      <c r="H3470" s="136">
        <f t="shared" si="542"/>
        <v>69180</v>
      </c>
      <c r="I3470" t="e">
        <f>SQRT(($C$5/2)^2-($C$5/2)^2*'(OLD) bottom seam length'!H3470^2/($C$6/2)^2)</f>
        <v>#DIV/0!</v>
      </c>
      <c r="K3470" s="136">
        <f t="shared" si="543"/>
        <v>69180</v>
      </c>
      <c r="L3470" t="e">
        <f>SQRT(($C$5/2)^2-($C$5/2)^2*'(OLD) bottom seam length'!K3470^2/($C$6/2)^2)</f>
        <v>#DIV/0!</v>
      </c>
      <c r="O3470" s="136">
        <f t="shared" si="544"/>
        <v>69180</v>
      </c>
      <c r="P3470" t="b">
        <f t="shared" si="545"/>
        <v>0</v>
      </c>
      <c r="T3470" s="136">
        <f t="shared" si="546"/>
        <v>69160</v>
      </c>
      <c r="U3470" t="e">
        <f>SQRT(($U$6/2)^2-($U$6/2)^2*'(OLD) bottom seam length'!T3470^2/($U$7/2)^2)</f>
        <v>#VALUE!</v>
      </c>
      <c r="W3470" s="136">
        <f t="shared" si="547"/>
        <v>69160</v>
      </c>
      <c r="X3470" t="e">
        <f>SQRT(($U$6/2)^2-($U$6/2)^2*'(OLD) bottom seam length'!W3470^2/($U$7/2)^2)</f>
        <v>#VALUE!</v>
      </c>
      <c r="Z3470" s="136">
        <f t="shared" si="548"/>
        <v>69160</v>
      </c>
      <c r="AA3470" t="e">
        <f>SQRT(($U$6/2)^2-($U$6/2)^2*'(OLD) bottom seam length'!Z3470^2/($U$7/2)^2)</f>
        <v>#VALUE!</v>
      </c>
      <c r="AC3470" s="136">
        <f t="shared" si="549"/>
        <v>69160</v>
      </c>
      <c r="AD3470" t="e">
        <f>SQRT(($U$6/2)^2-($U$6/2)^2*'(OLD) bottom seam length'!AC3470^2/($U$7/2)^2)</f>
        <v>#VALUE!</v>
      </c>
    </row>
    <row r="3471" spans="2:30">
      <c r="B3471" s="136">
        <f t="shared" si="540"/>
        <v>69200</v>
      </c>
      <c r="C3471" t="e">
        <f>SQRT(($C$5/2)^2-($C$5/2)^2*'(OLD) bottom seam length'!B3471^2/($C$6/2)^2)</f>
        <v>#DIV/0!</v>
      </c>
      <c r="E3471" s="136">
        <f t="shared" si="541"/>
        <v>69200</v>
      </c>
      <c r="F3471" t="e">
        <f>SQRT(($C$5/2)^2-($C$5/2)^2*'(OLD) bottom seam length'!E3471^2/($C$6/2)^2)</f>
        <v>#DIV/0!</v>
      </c>
      <c r="H3471" s="136">
        <f t="shared" si="542"/>
        <v>69200</v>
      </c>
      <c r="I3471" t="e">
        <f>SQRT(($C$5/2)^2-($C$5/2)^2*'(OLD) bottom seam length'!H3471^2/($C$6/2)^2)</f>
        <v>#DIV/0!</v>
      </c>
      <c r="K3471" s="136">
        <f t="shared" si="543"/>
        <v>69200</v>
      </c>
      <c r="L3471" t="e">
        <f>SQRT(($C$5/2)^2-($C$5/2)^2*'(OLD) bottom seam length'!K3471^2/($C$6/2)^2)</f>
        <v>#DIV/0!</v>
      </c>
      <c r="O3471" s="136">
        <f t="shared" si="544"/>
        <v>69200</v>
      </c>
      <c r="P3471" t="b">
        <f t="shared" si="545"/>
        <v>0</v>
      </c>
      <c r="T3471" s="136">
        <f t="shared" si="546"/>
        <v>69180</v>
      </c>
      <c r="U3471" t="e">
        <f>SQRT(($U$6/2)^2-($U$6/2)^2*'(OLD) bottom seam length'!T3471^2/($U$7/2)^2)</f>
        <v>#VALUE!</v>
      </c>
      <c r="W3471" s="136">
        <f t="shared" si="547"/>
        <v>69180</v>
      </c>
      <c r="X3471" t="e">
        <f>SQRT(($U$6/2)^2-($U$6/2)^2*'(OLD) bottom seam length'!W3471^2/($U$7/2)^2)</f>
        <v>#VALUE!</v>
      </c>
      <c r="Z3471" s="136">
        <f t="shared" si="548"/>
        <v>69180</v>
      </c>
      <c r="AA3471" t="e">
        <f>SQRT(($U$6/2)^2-($U$6/2)^2*'(OLD) bottom seam length'!Z3471^2/($U$7/2)^2)</f>
        <v>#VALUE!</v>
      </c>
      <c r="AC3471" s="136">
        <f t="shared" si="549"/>
        <v>69180</v>
      </c>
      <c r="AD3471" t="e">
        <f>SQRT(($U$6/2)^2-($U$6/2)^2*'(OLD) bottom seam length'!AC3471^2/($U$7/2)^2)</f>
        <v>#VALUE!</v>
      </c>
    </row>
    <row r="3472" spans="2:30">
      <c r="B3472" s="136">
        <f t="shared" si="540"/>
        <v>69220</v>
      </c>
      <c r="C3472" t="e">
        <f>SQRT(($C$5/2)^2-($C$5/2)^2*'(OLD) bottom seam length'!B3472^2/($C$6/2)^2)</f>
        <v>#DIV/0!</v>
      </c>
      <c r="E3472" s="136">
        <f t="shared" si="541"/>
        <v>69220</v>
      </c>
      <c r="F3472" t="e">
        <f>SQRT(($C$5/2)^2-($C$5/2)^2*'(OLD) bottom seam length'!E3472^2/($C$6/2)^2)</f>
        <v>#DIV/0!</v>
      </c>
      <c r="H3472" s="136">
        <f t="shared" si="542"/>
        <v>69220</v>
      </c>
      <c r="I3472" t="e">
        <f>SQRT(($C$5/2)^2-($C$5/2)^2*'(OLD) bottom seam length'!H3472^2/($C$6/2)^2)</f>
        <v>#DIV/0!</v>
      </c>
      <c r="K3472" s="136">
        <f t="shared" si="543"/>
        <v>69220</v>
      </c>
      <c r="L3472" t="e">
        <f>SQRT(($C$5/2)^2-($C$5/2)^2*'(OLD) bottom seam length'!K3472^2/($C$6/2)^2)</f>
        <v>#DIV/0!</v>
      </c>
      <c r="O3472" s="136">
        <f t="shared" si="544"/>
        <v>69220</v>
      </c>
      <c r="P3472" t="b">
        <f t="shared" si="545"/>
        <v>0</v>
      </c>
      <c r="T3472" s="136">
        <f t="shared" si="546"/>
        <v>69200</v>
      </c>
      <c r="U3472" t="e">
        <f>SQRT(($U$6/2)^2-($U$6/2)^2*'(OLD) bottom seam length'!T3472^2/($U$7/2)^2)</f>
        <v>#VALUE!</v>
      </c>
      <c r="W3472" s="136">
        <f t="shared" si="547"/>
        <v>69200</v>
      </c>
      <c r="X3472" t="e">
        <f>SQRT(($U$6/2)^2-($U$6/2)^2*'(OLD) bottom seam length'!W3472^2/($U$7/2)^2)</f>
        <v>#VALUE!</v>
      </c>
      <c r="Z3472" s="136">
        <f t="shared" si="548"/>
        <v>69200</v>
      </c>
      <c r="AA3472" t="e">
        <f>SQRT(($U$6/2)^2-($U$6/2)^2*'(OLD) bottom seam length'!Z3472^2/($U$7/2)^2)</f>
        <v>#VALUE!</v>
      </c>
      <c r="AC3472" s="136">
        <f t="shared" si="549"/>
        <v>69200</v>
      </c>
      <c r="AD3472" t="e">
        <f>SQRT(($U$6/2)^2-($U$6/2)^2*'(OLD) bottom seam length'!AC3472^2/($U$7/2)^2)</f>
        <v>#VALUE!</v>
      </c>
    </row>
    <row r="3473" spans="2:30">
      <c r="B3473" s="136">
        <f t="shared" si="540"/>
        <v>69240</v>
      </c>
      <c r="C3473" t="e">
        <f>SQRT(($C$5/2)^2-($C$5/2)^2*'(OLD) bottom seam length'!B3473^2/($C$6/2)^2)</f>
        <v>#DIV/0!</v>
      </c>
      <c r="E3473" s="136">
        <f t="shared" si="541"/>
        <v>69240</v>
      </c>
      <c r="F3473" t="e">
        <f>SQRT(($C$5/2)^2-($C$5/2)^2*'(OLD) bottom seam length'!E3473^2/($C$6/2)^2)</f>
        <v>#DIV/0!</v>
      </c>
      <c r="H3473" s="136">
        <f t="shared" si="542"/>
        <v>69240</v>
      </c>
      <c r="I3473" t="e">
        <f>SQRT(($C$5/2)^2-($C$5/2)^2*'(OLD) bottom seam length'!H3473^2/($C$6/2)^2)</f>
        <v>#DIV/0!</v>
      </c>
      <c r="K3473" s="136">
        <f t="shared" si="543"/>
        <v>69240</v>
      </c>
      <c r="L3473" t="e">
        <f>SQRT(($C$5/2)^2-($C$5/2)^2*'(OLD) bottom seam length'!K3473^2/($C$6/2)^2)</f>
        <v>#DIV/0!</v>
      </c>
      <c r="O3473" s="136">
        <f t="shared" si="544"/>
        <v>69240</v>
      </c>
      <c r="P3473" t="b">
        <f t="shared" si="545"/>
        <v>0</v>
      </c>
      <c r="T3473" s="136">
        <f t="shared" si="546"/>
        <v>69220</v>
      </c>
      <c r="U3473" t="e">
        <f>SQRT(($U$6/2)^2-($U$6/2)^2*'(OLD) bottom seam length'!T3473^2/($U$7/2)^2)</f>
        <v>#VALUE!</v>
      </c>
      <c r="W3473" s="136">
        <f t="shared" si="547"/>
        <v>69220</v>
      </c>
      <c r="X3473" t="e">
        <f>SQRT(($U$6/2)^2-($U$6/2)^2*'(OLD) bottom seam length'!W3473^2/($U$7/2)^2)</f>
        <v>#VALUE!</v>
      </c>
      <c r="Z3473" s="136">
        <f t="shared" si="548"/>
        <v>69220</v>
      </c>
      <c r="AA3473" t="e">
        <f>SQRT(($U$6/2)^2-($U$6/2)^2*'(OLD) bottom seam length'!Z3473^2/($U$7/2)^2)</f>
        <v>#VALUE!</v>
      </c>
      <c r="AC3473" s="136">
        <f t="shared" si="549"/>
        <v>69220</v>
      </c>
      <c r="AD3473" t="e">
        <f>SQRT(($U$6/2)^2-($U$6/2)^2*'(OLD) bottom seam length'!AC3473^2/($U$7/2)^2)</f>
        <v>#VALUE!</v>
      </c>
    </row>
    <row r="3474" spans="2:30">
      <c r="B3474" s="136">
        <f t="shared" si="540"/>
        <v>69260</v>
      </c>
      <c r="C3474" t="e">
        <f>SQRT(($C$5/2)^2-($C$5/2)^2*'(OLD) bottom seam length'!B3474^2/($C$6/2)^2)</f>
        <v>#DIV/0!</v>
      </c>
      <c r="E3474" s="136">
        <f t="shared" si="541"/>
        <v>69260</v>
      </c>
      <c r="F3474" t="e">
        <f>SQRT(($C$5/2)^2-($C$5/2)^2*'(OLD) bottom seam length'!E3474^2/($C$6/2)^2)</f>
        <v>#DIV/0!</v>
      </c>
      <c r="H3474" s="136">
        <f t="shared" si="542"/>
        <v>69260</v>
      </c>
      <c r="I3474" t="e">
        <f>SQRT(($C$5/2)^2-($C$5/2)^2*'(OLD) bottom seam length'!H3474^2/($C$6/2)^2)</f>
        <v>#DIV/0!</v>
      </c>
      <c r="K3474" s="136">
        <f t="shared" si="543"/>
        <v>69260</v>
      </c>
      <c r="L3474" t="e">
        <f>SQRT(($C$5/2)^2-($C$5/2)^2*'(OLD) bottom seam length'!K3474^2/($C$6/2)^2)</f>
        <v>#DIV/0!</v>
      </c>
      <c r="O3474" s="136">
        <f t="shared" si="544"/>
        <v>69260</v>
      </c>
      <c r="P3474" t="b">
        <f t="shared" si="545"/>
        <v>0</v>
      </c>
      <c r="T3474" s="136">
        <f t="shared" si="546"/>
        <v>69240</v>
      </c>
      <c r="U3474" t="e">
        <f>SQRT(($U$6/2)^2-($U$6/2)^2*'(OLD) bottom seam length'!T3474^2/($U$7/2)^2)</f>
        <v>#VALUE!</v>
      </c>
      <c r="W3474" s="136">
        <f t="shared" si="547"/>
        <v>69240</v>
      </c>
      <c r="X3474" t="e">
        <f>SQRT(($U$6/2)^2-($U$6/2)^2*'(OLD) bottom seam length'!W3474^2/($U$7/2)^2)</f>
        <v>#VALUE!</v>
      </c>
      <c r="Z3474" s="136">
        <f t="shared" si="548"/>
        <v>69240</v>
      </c>
      <c r="AA3474" t="e">
        <f>SQRT(($U$6/2)^2-($U$6/2)^2*'(OLD) bottom seam length'!Z3474^2/($U$7/2)^2)</f>
        <v>#VALUE!</v>
      </c>
      <c r="AC3474" s="136">
        <f t="shared" si="549"/>
        <v>69240</v>
      </c>
      <c r="AD3474" t="e">
        <f>SQRT(($U$6/2)^2-($U$6/2)^2*'(OLD) bottom seam length'!AC3474^2/($U$7/2)^2)</f>
        <v>#VALUE!</v>
      </c>
    </row>
    <row r="3475" spans="2:30">
      <c r="B3475" s="136">
        <f t="shared" si="540"/>
        <v>69280</v>
      </c>
      <c r="C3475" t="e">
        <f>SQRT(($C$5/2)^2-($C$5/2)^2*'(OLD) bottom seam length'!B3475^2/($C$6/2)^2)</f>
        <v>#DIV/0!</v>
      </c>
      <c r="E3475" s="136">
        <f t="shared" si="541"/>
        <v>69280</v>
      </c>
      <c r="F3475" t="e">
        <f>SQRT(($C$5/2)^2-($C$5/2)^2*'(OLD) bottom seam length'!E3475^2/($C$6/2)^2)</f>
        <v>#DIV/0!</v>
      </c>
      <c r="H3475" s="136">
        <f t="shared" si="542"/>
        <v>69280</v>
      </c>
      <c r="I3475" t="e">
        <f>SQRT(($C$5/2)^2-($C$5/2)^2*'(OLD) bottom seam length'!H3475^2/($C$6/2)^2)</f>
        <v>#DIV/0!</v>
      </c>
      <c r="K3475" s="136">
        <f t="shared" si="543"/>
        <v>69280</v>
      </c>
      <c r="L3475" t="e">
        <f>SQRT(($C$5/2)^2-($C$5/2)^2*'(OLD) bottom seam length'!K3475^2/($C$6/2)^2)</f>
        <v>#DIV/0!</v>
      </c>
      <c r="O3475" s="136">
        <f t="shared" si="544"/>
        <v>69280</v>
      </c>
      <c r="P3475" t="b">
        <f t="shared" si="545"/>
        <v>0</v>
      </c>
      <c r="T3475" s="136">
        <f t="shared" si="546"/>
        <v>69260</v>
      </c>
      <c r="U3475" t="e">
        <f>SQRT(($U$6/2)^2-($U$6/2)^2*'(OLD) bottom seam length'!T3475^2/($U$7/2)^2)</f>
        <v>#VALUE!</v>
      </c>
      <c r="W3475" s="136">
        <f t="shared" si="547"/>
        <v>69260</v>
      </c>
      <c r="X3475" t="e">
        <f>SQRT(($U$6/2)^2-($U$6/2)^2*'(OLD) bottom seam length'!W3475^2/($U$7/2)^2)</f>
        <v>#VALUE!</v>
      </c>
      <c r="Z3475" s="136">
        <f t="shared" si="548"/>
        <v>69260</v>
      </c>
      <c r="AA3475" t="e">
        <f>SQRT(($U$6/2)^2-($U$6/2)^2*'(OLD) bottom seam length'!Z3475^2/($U$7/2)^2)</f>
        <v>#VALUE!</v>
      </c>
      <c r="AC3475" s="136">
        <f t="shared" si="549"/>
        <v>69260</v>
      </c>
      <c r="AD3475" t="e">
        <f>SQRT(($U$6/2)^2-($U$6/2)^2*'(OLD) bottom seam length'!AC3475^2/($U$7/2)^2)</f>
        <v>#VALUE!</v>
      </c>
    </row>
    <row r="3476" spans="2:30">
      <c r="B3476" s="136">
        <f t="shared" si="540"/>
        <v>69300</v>
      </c>
      <c r="C3476" t="e">
        <f>SQRT(($C$5/2)^2-($C$5/2)^2*'(OLD) bottom seam length'!B3476^2/($C$6/2)^2)</f>
        <v>#DIV/0!</v>
      </c>
      <c r="E3476" s="136">
        <f t="shared" si="541"/>
        <v>69300</v>
      </c>
      <c r="F3476" t="e">
        <f>SQRT(($C$5/2)^2-($C$5/2)^2*'(OLD) bottom seam length'!E3476^2/($C$6/2)^2)</f>
        <v>#DIV/0!</v>
      </c>
      <c r="H3476" s="136">
        <f t="shared" si="542"/>
        <v>69300</v>
      </c>
      <c r="I3476" t="e">
        <f>SQRT(($C$5/2)^2-($C$5/2)^2*'(OLD) bottom seam length'!H3476^2/($C$6/2)^2)</f>
        <v>#DIV/0!</v>
      </c>
      <c r="K3476" s="136">
        <f t="shared" si="543"/>
        <v>69300</v>
      </c>
      <c r="L3476" t="e">
        <f>SQRT(($C$5/2)^2-($C$5/2)^2*'(OLD) bottom seam length'!K3476^2/($C$6/2)^2)</f>
        <v>#DIV/0!</v>
      </c>
      <c r="O3476" s="136">
        <f t="shared" si="544"/>
        <v>69300</v>
      </c>
      <c r="P3476" t="b">
        <f t="shared" si="545"/>
        <v>0</v>
      </c>
      <c r="T3476" s="136">
        <f t="shared" si="546"/>
        <v>69280</v>
      </c>
      <c r="U3476" t="e">
        <f>SQRT(($U$6/2)^2-($U$6/2)^2*'(OLD) bottom seam length'!T3476^2/($U$7/2)^2)</f>
        <v>#VALUE!</v>
      </c>
      <c r="W3476" s="136">
        <f t="shared" si="547"/>
        <v>69280</v>
      </c>
      <c r="X3476" t="e">
        <f>SQRT(($U$6/2)^2-($U$6/2)^2*'(OLD) bottom seam length'!W3476^2/($U$7/2)^2)</f>
        <v>#VALUE!</v>
      </c>
      <c r="Z3476" s="136">
        <f t="shared" si="548"/>
        <v>69280</v>
      </c>
      <c r="AA3476" t="e">
        <f>SQRT(($U$6/2)^2-($U$6/2)^2*'(OLD) bottom seam length'!Z3476^2/($U$7/2)^2)</f>
        <v>#VALUE!</v>
      </c>
      <c r="AC3476" s="136">
        <f t="shared" si="549"/>
        <v>69280</v>
      </c>
      <c r="AD3476" t="e">
        <f>SQRT(($U$6/2)^2-($U$6/2)^2*'(OLD) bottom seam length'!AC3476^2/($U$7/2)^2)</f>
        <v>#VALUE!</v>
      </c>
    </row>
    <row r="3477" spans="2:30">
      <c r="B3477" s="136">
        <f t="shared" si="540"/>
        <v>69320</v>
      </c>
      <c r="C3477" t="e">
        <f>SQRT(($C$5/2)^2-($C$5/2)^2*'(OLD) bottom seam length'!B3477^2/($C$6/2)^2)</f>
        <v>#DIV/0!</v>
      </c>
      <c r="E3477" s="136">
        <f t="shared" si="541"/>
        <v>69320</v>
      </c>
      <c r="F3477" t="e">
        <f>SQRT(($C$5/2)^2-($C$5/2)^2*'(OLD) bottom seam length'!E3477^2/($C$6/2)^2)</f>
        <v>#DIV/0!</v>
      </c>
      <c r="H3477" s="136">
        <f t="shared" si="542"/>
        <v>69320</v>
      </c>
      <c r="I3477" t="e">
        <f>SQRT(($C$5/2)^2-($C$5/2)^2*'(OLD) bottom seam length'!H3477^2/($C$6/2)^2)</f>
        <v>#DIV/0!</v>
      </c>
      <c r="K3477" s="136">
        <f t="shared" si="543"/>
        <v>69320</v>
      </c>
      <c r="L3477" t="e">
        <f>SQRT(($C$5/2)^2-($C$5/2)^2*'(OLD) bottom seam length'!K3477^2/($C$6/2)^2)</f>
        <v>#DIV/0!</v>
      </c>
      <c r="O3477" s="136">
        <f t="shared" si="544"/>
        <v>69320</v>
      </c>
      <c r="P3477" t="b">
        <f t="shared" si="545"/>
        <v>0</v>
      </c>
      <c r="T3477" s="136">
        <f t="shared" si="546"/>
        <v>69300</v>
      </c>
      <c r="U3477" t="e">
        <f>SQRT(($U$6/2)^2-($U$6/2)^2*'(OLD) bottom seam length'!T3477^2/($U$7/2)^2)</f>
        <v>#VALUE!</v>
      </c>
      <c r="W3477" s="136">
        <f t="shared" si="547"/>
        <v>69300</v>
      </c>
      <c r="X3477" t="e">
        <f>SQRT(($U$6/2)^2-($U$6/2)^2*'(OLD) bottom seam length'!W3477^2/($U$7/2)^2)</f>
        <v>#VALUE!</v>
      </c>
      <c r="Z3477" s="136">
        <f t="shared" si="548"/>
        <v>69300</v>
      </c>
      <c r="AA3477" t="e">
        <f>SQRT(($U$6/2)^2-($U$6/2)^2*'(OLD) bottom seam length'!Z3477^2/($U$7/2)^2)</f>
        <v>#VALUE!</v>
      </c>
      <c r="AC3477" s="136">
        <f t="shared" si="549"/>
        <v>69300</v>
      </c>
      <c r="AD3477" t="e">
        <f>SQRT(($U$6/2)^2-($U$6/2)^2*'(OLD) bottom seam length'!AC3477^2/($U$7/2)^2)</f>
        <v>#VALUE!</v>
      </c>
    </row>
    <row r="3478" spans="2:30">
      <c r="B3478" s="136">
        <f t="shared" si="540"/>
        <v>69340</v>
      </c>
      <c r="C3478" t="e">
        <f>SQRT(($C$5/2)^2-($C$5/2)^2*'(OLD) bottom seam length'!B3478^2/($C$6/2)^2)</f>
        <v>#DIV/0!</v>
      </c>
      <c r="E3478" s="136">
        <f t="shared" si="541"/>
        <v>69340</v>
      </c>
      <c r="F3478" t="e">
        <f>SQRT(($C$5/2)^2-($C$5/2)^2*'(OLD) bottom seam length'!E3478^2/($C$6/2)^2)</f>
        <v>#DIV/0!</v>
      </c>
      <c r="H3478" s="136">
        <f t="shared" si="542"/>
        <v>69340</v>
      </c>
      <c r="I3478" t="e">
        <f>SQRT(($C$5/2)^2-($C$5/2)^2*'(OLD) bottom seam length'!H3478^2/($C$6/2)^2)</f>
        <v>#DIV/0!</v>
      </c>
      <c r="K3478" s="136">
        <f t="shared" si="543"/>
        <v>69340</v>
      </c>
      <c r="L3478" t="e">
        <f>SQRT(($C$5/2)^2-($C$5/2)^2*'(OLD) bottom seam length'!K3478^2/($C$6/2)^2)</f>
        <v>#DIV/0!</v>
      </c>
      <c r="O3478" s="136">
        <f t="shared" si="544"/>
        <v>69340</v>
      </c>
      <c r="P3478" t="b">
        <f t="shared" si="545"/>
        <v>0</v>
      </c>
      <c r="T3478" s="136">
        <f t="shared" si="546"/>
        <v>69320</v>
      </c>
      <c r="U3478" t="e">
        <f>SQRT(($U$6/2)^2-($U$6/2)^2*'(OLD) bottom seam length'!T3478^2/($U$7/2)^2)</f>
        <v>#VALUE!</v>
      </c>
      <c r="W3478" s="136">
        <f t="shared" si="547"/>
        <v>69320</v>
      </c>
      <c r="X3478" t="e">
        <f>SQRT(($U$6/2)^2-($U$6/2)^2*'(OLD) bottom seam length'!W3478^2/($U$7/2)^2)</f>
        <v>#VALUE!</v>
      </c>
      <c r="Z3478" s="136">
        <f t="shared" si="548"/>
        <v>69320</v>
      </c>
      <c r="AA3478" t="e">
        <f>SQRT(($U$6/2)^2-($U$6/2)^2*'(OLD) bottom seam length'!Z3478^2/($U$7/2)^2)</f>
        <v>#VALUE!</v>
      </c>
      <c r="AC3478" s="136">
        <f t="shared" si="549"/>
        <v>69320</v>
      </c>
      <c r="AD3478" t="e">
        <f>SQRT(($U$6/2)^2-($U$6/2)^2*'(OLD) bottom seam length'!AC3478^2/($U$7/2)^2)</f>
        <v>#VALUE!</v>
      </c>
    </row>
    <row r="3479" spans="2:30">
      <c r="B3479" s="136">
        <f t="shared" si="540"/>
        <v>69360</v>
      </c>
      <c r="C3479" t="e">
        <f>SQRT(($C$5/2)^2-($C$5/2)^2*'(OLD) bottom seam length'!B3479^2/($C$6/2)^2)</f>
        <v>#DIV/0!</v>
      </c>
      <c r="E3479" s="136">
        <f t="shared" si="541"/>
        <v>69360</v>
      </c>
      <c r="F3479" t="e">
        <f>SQRT(($C$5/2)^2-($C$5/2)^2*'(OLD) bottom seam length'!E3479^2/($C$6/2)^2)</f>
        <v>#DIV/0!</v>
      </c>
      <c r="H3479" s="136">
        <f t="shared" si="542"/>
        <v>69360</v>
      </c>
      <c r="I3479" t="e">
        <f>SQRT(($C$5/2)^2-($C$5/2)^2*'(OLD) bottom seam length'!H3479^2/($C$6/2)^2)</f>
        <v>#DIV/0!</v>
      </c>
      <c r="K3479" s="136">
        <f t="shared" si="543"/>
        <v>69360</v>
      </c>
      <c r="L3479" t="e">
        <f>SQRT(($C$5/2)^2-($C$5/2)^2*'(OLD) bottom seam length'!K3479^2/($C$6/2)^2)</f>
        <v>#DIV/0!</v>
      </c>
      <c r="O3479" s="136">
        <f t="shared" si="544"/>
        <v>69360</v>
      </c>
      <c r="P3479" t="b">
        <f t="shared" si="545"/>
        <v>0</v>
      </c>
      <c r="T3479" s="136">
        <f t="shared" si="546"/>
        <v>69340</v>
      </c>
      <c r="U3479" t="e">
        <f>SQRT(($U$6/2)^2-($U$6/2)^2*'(OLD) bottom seam length'!T3479^2/($U$7/2)^2)</f>
        <v>#VALUE!</v>
      </c>
      <c r="W3479" s="136">
        <f t="shared" si="547"/>
        <v>69340</v>
      </c>
      <c r="X3479" t="e">
        <f>SQRT(($U$6/2)^2-($U$6/2)^2*'(OLD) bottom seam length'!W3479^2/($U$7/2)^2)</f>
        <v>#VALUE!</v>
      </c>
      <c r="Z3479" s="136">
        <f t="shared" si="548"/>
        <v>69340</v>
      </c>
      <c r="AA3479" t="e">
        <f>SQRT(($U$6/2)^2-($U$6/2)^2*'(OLD) bottom seam length'!Z3479^2/($U$7/2)^2)</f>
        <v>#VALUE!</v>
      </c>
      <c r="AC3479" s="136">
        <f t="shared" si="549"/>
        <v>69340</v>
      </c>
      <c r="AD3479" t="e">
        <f>SQRT(($U$6/2)^2-($U$6/2)^2*'(OLD) bottom seam length'!AC3479^2/($U$7/2)^2)</f>
        <v>#VALUE!</v>
      </c>
    </row>
    <row r="3480" spans="2:30">
      <c r="B3480" s="136">
        <f t="shared" si="540"/>
        <v>69380</v>
      </c>
      <c r="C3480" t="e">
        <f>SQRT(($C$5/2)^2-($C$5/2)^2*'(OLD) bottom seam length'!B3480^2/($C$6/2)^2)</f>
        <v>#DIV/0!</v>
      </c>
      <c r="E3480" s="136">
        <f t="shared" si="541"/>
        <v>69380</v>
      </c>
      <c r="F3480" t="e">
        <f>SQRT(($C$5/2)^2-($C$5/2)^2*'(OLD) bottom seam length'!E3480^2/($C$6/2)^2)</f>
        <v>#DIV/0!</v>
      </c>
      <c r="H3480" s="136">
        <f t="shared" si="542"/>
        <v>69380</v>
      </c>
      <c r="I3480" t="e">
        <f>SQRT(($C$5/2)^2-($C$5/2)^2*'(OLD) bottom seam length'!H3480^2/($C$6/2)^2)</f>
        <v>#DIV/0!</v>
      </c>
      <c r="K3480" s="136">
        <f t="shared" si="543"/>
        <v>69380</v>
      </c>
      <c r="L3480" t="e">
        <f>SQRT(($C$5/2)^2-($C$5/2)^2*'(OLD) bottom seam length'!K3480^2/($C$6/2)^2)</f>
        <v>#DIV/0!</v>
      </c>
      <c r="O3480" s="136">
        <f t="shared" si="544"/>
        <v>69380</v>
      </c>
      <c r="P3480" t="b">
        <f t="shared" si="545"/>
        <v>0</v>
      </c>
      <c r="T3480" s="136">
        <f t="shared" si="546"/>
        <v>69360</v>
      </c>
      <c r="U3480" t="e">
        <f>SQRT(($U$6/2)^2-($U$6/2)^2*'(OLD) bottom seam length'!T3480^2/($U$7/2)^2)</f>
        <v>#VALUE!</v>
      </c>
      <c r="W3480" s="136">
        <f t="shared" si="547"/>
        <v>69360</v>
      </c>
      <c r="X3480" t="e">
        <f>SQRT(($U$6/2)^2-($U$6/2)^2*'(OLD) bottom seam length'!W3480^2/($U$7/2)^2)</f>
        <v>#VALUE!</v>
      </c>
      <c r="Z3480" s="136">
        <f t="shared" si="548"/>
        <v>69360</v>
      </c>
      <c r="AA3480" t="e">
        <f>SQRT(($U$6/2)^2-($U$6/2)^2*'(OLD) bottom seam length'!Z3480^2/($U$7/2)^2)</f>
        <v>#VALUE!</v>
      </c>
      <c r="AC3480" s="136">
        <f t="shared" si="549"/>
        <v>69360</v>
      </c>
      <c r="AD3480" t="e">
        <f>SQRT(($U$6/2)^2-($U$6/2)^2*'(OLD) bottom seam length'!AC3480^2/($U$7/2)^2)</f>
        <v>#VALUE!</v>
      </c>
    </row>
    <row r="3481" spans="2:30">
      <c r="B3481" s="136">
        <f t="shared" si="540"/>
        <v>69400</v>
      </c>
      <c r="C3481" t="e">
        <f>SQRT(($C$5/2)^2-($C$5/2)^2*'(OLD) bottom seam length'!B3481^2/($C$6/2)^2)</f>
        <v>#DIV/0!</v>
      </c>
      <c r="E3481" s="136">
        <f t="shared" si="541"/>
        <v>69400</v>
      </c>
      <c r="F3481" t="e">
        <f>SQRT(($C$5/2)^2-($C$5/2)^2*'(OLD) bottom seam length'!E3481^2/($C$6/2)^2)</f>
        <v>#DIV/0!</v>
      </c>
      <c r="H3481" s="136">
        <f t="shared" si="542"/>
        <v>69400</v>
      </c>
      <c r="I3481" t="e">
        <f>SQRT(($C$5/2)^2-($C$5/2)^2*'(OLD) bottom seam length'!H3481^2/($C$6/2)^2)</f>
        <v>#DIV/0!</v>
      </c>
      <c r="K3481" s="136">
        <f t="shared" si="543"/>
        <v>69400</v>
      </c>
      <c r="L3481" t="e">
        <f>SQRT(($C$5/2)^2-($C$5/2)^2*'(OLD) bottom seam length'!K3481^2/($C$6/2)^2)</f>
        <v>#DIV/0!</v>
      </c>
      <c r="O3481" s="136">
        <f t="shared" si="544"/>
        <v>69400</v>
      </c>
      <c r="P3481" t="b">
        <f t="shared" si="545"/>
        <v>0</v>
      </c>
      <c r="T3481" s="136">
        <f t="shared" si="546"/>
        <v>69380</v>
      </c>
      <c r="U3481" t="e">
        <f>SQRT(($U$6/2)^2-($U$6/2)^2*'(OLD) bottom seam length'!T3481^2/($U$7/2)^2)</f>
        <v>#VALUE!</v>
      </c>
      <c r="W3481" s="136">
        <f t="shared" si="547"/>
        <v>69380</v>
      </c>
      <c r="X3481" t="e">
        <f>SQRT(($U$6/2)^2-($U$6/2)^2*'(OLD) bottom seam length'!W3481^2/($U$7/2)^2)</f>
        <v>#VALUE!</v>
      </c>
      <c r="Z3481" s="136">
        <f t="shared" si="548"/>
        <v>69380</v>
      </c>
      <c r="AA3481" t="e">
        <f>SQRT(($U$6/2)^2-($U$6/2)^2*'(OLD) bottom seam length'!Z3481^2/($U$7/2)^2)</f>
        <v>#VALUE!</v>
      </c>
      <c r="AC3481" s="136">
        <f t="shared" si="549"/>
        <v>69380</v>
      </c>
      <c r="AD3481" t="e">
        <f>SQRT(($U$6/2)^2-($U$6/2)^2*'(OLD) bottom seam length'!AC3481^2/($U$7/2)^2)</f>
        <v>#VALUE!</v>
      </c>
    </row>
    <row r="3482" spans="2:30">
      <c r="B3482" s="136">
        <f t="shared" si="540"/>
        <v>69420</v>
      </c>
      <c r="C3482" t="e">
        <f>SQRT(($C$5/2)^2-($C$5/2)^2*'(OLD) bottom seam length'!B3482^2/($C$6/2)^2)</f>
        <v>#DIV/0!</v>
      </c>
      <c r="E3482" s="136">
        <f t="shared" si="541"/>
        <v>69420</v>
      </c>
      <c r="F3482" t="e">
        <f>SQRT(($C$5/2)^2-($C$5/2)^2*'(OLD) bottom seam length'!E3482^2/($C$6/2)^2)</f>
        <v>#DIV/0!</v>
      </c>
      <c r="H3482" s="136">
        <f t="shared" si="542"/>
        <v>69420</v>
      </c>
      <c r="I3482" t="e">
        <f>SQRT(($C$5/2)^2-($C$5/2)^2*'(OLD) bottom seam length'!H3482^2/($C$6/2)^2)</f>
        <v>#DIV/0!</v>
      </c>
      <c r="K3482" s="136">
        <f t="shared" si="543"/>
        <v>69420</v>
      </c>
      <c r="L3482" t="e">
        <f>SQRT(($C$5/2)^2-($C$5/2)^2*'(OLD) bottom seam length'!K3482^2/($C$6/2)^2)</f>
        <v>#DIV/0!</v>
      </c>
      <c r="O3482" s="136">
        <f t="shared" si="544"/>
        <v>69420</v>
      </c>
      <c r="P3482" t="b">
        <f t="shared" si="545"/>
        <v>0</v>
      </c>
      <c r="T3482" s="136">
        <f t="shared" si="546"/>
        <v>69400</v>
      </c>
      <c r="U3482" t="e">
        <f>SQRT(($U$6/2)^2-($U$6/2)^2*'(OLD) bottom seam length'!T3482^2/($U$7/2)^2)</f>
        <v>#VALUE!</v>
      </c>
      <c r="W3482" s="136">
        <f t="shared" si="547"/>
        <v>69400</v>
      </c>
      <c r="X3482" t="e">
        <f>SQRT(($U$6/2)^2-($U$6/2)^2*'(OLD) bottom seam length'!W3482^2/($U$7/2)^2)</f>
        <v>#VALUE!</v>
      </c>
      <c r="Z3482" s="136">
        <f t="shared" si="548"/>
        <v>69400</v>
      </c>
      <c r="AA3482" t="e">
        <f>SQRT(($U$6/2)^2-($U$6/2)^2*'(OLD) bottom seam length'!Z3482^2/($U$7/2)^2)</f>
        <v>#VALUE!</v>
      </c>
      <c r="AC3482" s="136">
        <f t="shared" si="549"/>
        <v>69400</v>
      </c>
      <c r="AD3482" t="e">
        <f>SQRT(($U$6/2)^2-($U$6/2)^2*'(OLD) bottom seam length'!AC3482^2/($U$7/2)^2)</f>
        <v>#VALUE!</v>
      </c>
    </row>
    <row r="3483" spans="2:30">
      <c r="B3483" s="136">
        <f t="shared" si="540"/>
        <v>69440</v>
      </c>
      <c r="C3483" t="e">
        <f>SQRT(($C$5/2)^2-($C$5/2)^2*'(OLD) bottom seam length'!B3483^2/($C$6/2)^2)</f>
        <v>#DIV/0!</v>
      </c>
      <c r="E3483" s="136">
        <f t="shared" si="541"/>
        <v>69440</v>
      </c>
      <c r="F3483" t="e">
        <f>SQRT(($C$5/2)^2-($C$5/2)^2*'(OLD) bottom seam length'!E3483^2/($C$6/2)^2)</f>
        <v>#DIV/0!</v>
      </c>
      <c r="H3483" s="136">
        <f t="shared" si="542"/>
        <v>69440</v>
      </c>
      <c r="I3483" t="e">
        <f>SQRT(($C$5/2)^2-($C$5/2)^2*'(OLD) bottom seam length'!H3483^2/($C$6/2)^2)</f>
        <v>#DIV/0!</v>
      </c>
      <c r="K3483" s="136">
        <f t="shared" si="543"/>
        <v>69440</v>
      </c>
      <c r="L3483" t="e">
        <f>SQRT(($C$5/2)^2-($C$5/2)^2*'(OLD) bottom seam length'!K3483^2/($C$6/2)^2)</f>
        <v>#DIV/0!</v>
      </c>
      <c r="O3483" s="136">
        <f t="shared" si="544"/>
        <v>69440</v>
      </c>
      <c r="P3483" t="b">
        <f t="shared" si="545"/>
        <v>0</v>
      </c>
      <c r="T3483" s="136">
        <f t="shared" si="546"/>
        <v>69420</v>
      </c>
      <c r="U3483" t="e">
        <f>SQRT(($U$6/2)^2-($U$6/2)^2*'(OLD) bottom seam length'!T3483^2/($U$7/2)^2)</f>
        <v>#VALUE!</v>
      </c>
      <c r="W3483" s="136">
        <f t="shared" si="547"/>
        <v>69420</v>
      </c>
      <c r="X3483" t="e">
        <f>SQRT(($U$6/2)^2-($U$6/2)^2*'(OLD) bottom seam length'!W3483^2/($U$7/2)^2)</f>
        <v>#VALUE!</v>
      </c>
      <c r="Z3483" s="136">
        <f t="shared" si="548"/>
        <v>69420</v>
      </c>
      <c r="AA3483" t="e">
        <f>SQRT(($U$6/2)^2-($U$6/2)^2*'(OLD) bottom seam length'!Z3483^2/($U$7/2)^2)</f>
        <v>#VALUE!</v>
      </c>
      <c r="AC3483" s="136">
        <f t="shared" si="549"/>
        <v>69420</v>
      </c>
      <c r="AD3483" t="e">
        <f>SQRT(($U$6/2)^2-($U$6/2)^2*'(OLD) bottom seam length'!AC3483^2/($U$7/2)^2)</f>
        <v>#VALUE!</v>
      </c>
    </row>
    <row r="3484" spans="2:30">
      <c r="B3484" s="136">
        <f t="shared" si="540"/>
        <v>69460</v>
      </c>
      <c r="C3484" t="e">
        <f>SQRT(($C$5/2)^2-($C$5/2)^2*'(OLD) bottom seam length'!B3484^2/($C$6/2)^2)</f>
        <v>#DIV/0!</v>
      </c>
      <c r="E3484" s="136">
        <f t="shared" si="541"/>
        <v>69460</v>
      </c>
      <c r="F3484" t="e">
        <f>SQRT(($C$5/2)^2-($C$5/2)^2*'(OLD) bottom seam length'!E3484^2/($C$6/2)^2)</f>
        <v>#DIV/0!</v>
      </c>
      <c r="H3484" s="136">
        <f t="shared" si="542"/>
        <v>69460</v>
      </c>
      <c r="I3484" t="e">
        <f>SQRT(($C$5/2)^2-($C$5/2)^2*'(OLD) bottom seam length'!H3484^2/($C$6/2)^2)</f>
        <v>#DIV/0!</v>
      </c>
      <c r="K3484" s="136">
        <f t="shared" si="543"/>
        <v>69460</v>
      </c>
      <c r="L3484" t="e">
        <f>SQRT(($C$5/2)^2-($C$5/2)^2*'(OLD) bottom seam length'!K3484^2/($C$6/2)^2)</f>
        <v>#DIV/0!</v>
      </c>
      <c r="O3484" s="136">
        <f t="shared" si="544"/>
        <v>69460</v>
      </c>
      <c r="P3484" t="b">
        <f t="shared" si="545"/>
        <v>0</v>
      </c>
      <c r="T3484" s="136">
        <f t="shared" si="546"/>
        <v>69440</v>
      </c>
      <c r="U3484" t="e">
        <f>SQRT(($U$6/2)^2-($U$6/2)^2*'(OLD) bottom seam length'!T3484^2/($U$7/2)^2)</f>
        <v>#VALUE!</v>
      </c>
      <c r="W3484" s="136">
        <f t="shared" si="547"/>
        <v>69440</v>
      </c>
      <c r="X3484" t="e">
        <f>SQRT(($U$6/2)^2-($U$6/2)^2*'(OLD) bottom seam length'!W3484^2/($U$7/2)^2)</f>
        <v>#VALUE!</v>
      </c>
      <c r="Z3484" s="136">
        <f t="shared" si="548"/>
        <v>69440</v>
      </c>
      <c r="AA3484" t="e">
        <f>SQRT(($U$6/2)^2-($U$6/2)^2*'(OLD) bottom seam length'!Z3484^2/($U$7/2)^2)</f>
        <v>#VALUE!</v>
      </c>
      <c r="AC3484" s="136">
        <f t="shared" si="549"/>
        <v>69440</v>
      </c>
      <c r="AD3484" t="e">
        <f>SQRT(($U$6/2)^2-($U$6/2)^2*'(OLD) bottom seam length'!AC3484^2/($U$7/2)^2)</f>
        <v>#VALUE!</v>
      </c>
    </row>
    <row r="3485" spans="2:30">
      <c r="B3485" s="136">
        <f t="shared" si="540"/>
        <v>69480</v>
      </c>
      <c r="C3485" t="e">
        <f>SQRT(($C$5/2)^2-($C$5/2)^2*'(OLD) bottom seam length'!B3485^2/($C$6/2)^2)</f>
        <v>#DIV/0!</v>
      </c>
      <c r="E3485" s="136">
        <f t="shared" si="541"/>
        <v>69480</v>
      </c>
      <c r="F3485" t="e">
        <f>SQRT(($C$5/2)^2-($C$5/2)^2*'(OLD) bottom seam length'!E3485^2/($C$6/2)^2)</f>
        <v>#DIV/0!</v>
      </c>
      <c r="H3485" s="136">
        <f t="shared" si="542"/>
        <v>69480</v>
      </c>
      <c r="I3485" t="e">
        <f>SQRT(($C$5/2)^2-($C$5/2)^2*'(OLD) bottom seam length'!H3485^2/($C$6/2)^2)</f>
        <v>#DIV/0!</v>
      </c>
      <c r="K3485" s="136">
        <f t="shared" si="543"/>
        <v>69480</v>
      </c>
      <c r="L3485" t="e">
        <f>SQRT(($C$5/2)^2-($C$5/2)^2*'(OLD) bottom seam length'!K3485^2/($C$6/2)^2)</f>
        <v>#DIV/0!</v>
      </c>
      <c r="O3485" s="136">
        <f t="shared" si="544"/>
        <v>69480</v>
      </c>
      <c r="P3485" t="b">
        <f t="shared" si="545"/>
        <v>0</v>
      </c>
      <c r="T3485" s="136">
        <f t="shared" si="546"/>
        <v>69460</v>
      </c>
      <c r="U3485" t="e">
        <f>SQRT(($U$6/2)^2-($U$6/2)^2*'(OLD) bottom seam length'!T3485^2/($U$7/2)^2)</f>
        <v>#VALUE!</v>
      </c>
      <c r="W3485" s="136">
        <f t="shared" si="547"/>
        <v>69460</v>
      </c>
      <c r="X3485" t="e">
        <f>SQRT(($U$6/2)^2-($U$6/2)^2*'(OLD) bottom seam length'!W3485^2/($U$7/2)^2)</f>
        <v>#VALUE!</v>
      </c>
      <c r="Z3485" s="136">
        <f t="shared" si="548"/>
        <v>69460</v>
      </c>
      <c r="AA3485" t="e">
        <f>SQRT(($U$6/2)^2-($U$6/2)^2*'(OLD) bottom seam length'!Z3485^2/($U$7/2)^2)</f>
        <v>#VALUE!</v>
      </c>
      <c r="AC3485" s="136">
        <f t="shared" si="549"/>
        <v>69460</v>
      </c>
      <c r="AD3485" t="e">
        <f>SQRT(($U$6/2)^2-($U$6/2)^2*'(OLD) bottom seam length'!AC3485^2/($U$7/2)^2)</f>
        <v>#VALUE!</v>
      </c>
    </row>
    <row r="3486" spans="2:30">
      <c r="B3486" s="136">
        <f t="shared" si="540"/>
        <v>69500</v>
      </c>
      <c r="C3486" t="e">
        <f>SQRT(($C$5/2)^2-($C$5/2)^2*'(OLD) bottom seam length'!B3486^2/($C$6/2)^2)</f>
        <v>#DIV/0!</v>
      </c>
      <c r="E3486" s="136">
        <f t="shared" si="541"/>
        <v>69500</v>
      </c>
      <c r="F3486" t="e">
        <f>SQRT(($C$5/2)^2-($C$5/2)^2*'(OLD) bottom seam length'!E3486^2/($C$6/2)^2)</f>
        <v>#DIV/0!</v>
      </c>
      <c r="H3486" s="136">
        <f t="shared" si="542"/>
        <v>69500</v>
      </c>
      <c r="I3486" t="e">
        <f>SQRT(($C$5/2)^2-($C$5/2)^2*'(OLD) bottom seam length'!H3486^2/($C$6/2)^2)</f>
        <v>#DIV/0!</v>
      </c>
      <c r="K3486" s="136">
        <f t="shared" si="543"/>
        <v>69500</v>
      </c>
      <c r="L3486" t="e">
        <f>SQRT(($C$5/2)^2-($C$5/2)^2*'(OLD) bottom seam length'!K3486^2/($C$6/2)^2)</f>
        <v>#DIV/0!</v>
      </c>
      <c r="O3486" s="136">
        <f t="shared" si="544"/>
        <v>69500</v>
      </c>
      <c r="P3486" t="b">
        <f t="shared" si="545"/>
        <v>0</v>
      </c>
      <c r="T3486" s="136">
        <f t="shared" si="546"/>
        <v>69480</v>
      </c>
      <c r="U3486" t="e">
        <f>SQRT(($U$6/2)^2-($U$6/2)^2*'(OLD) bottom seam length'!T3486^2/($U$7/2)^2)</f>
        <v>#VALUE!</v>
      </c>
      <c r="W3486" s="136">
        <f t="shared" si="547"/>
        <v>69480</v>
      </c>
      <c r="X3486" t="e">
        <f>SQRT(($U$6/2)^2-($U$6/2)^2*'(OLD) bottom seam length'!W3486^2/($U$7/2)^2)</f>
        <v>#VALUE!</v>
      </c>
      <c r="Z3486" s="136">
        <f t="shared" si="548"/>
        <v>69480</v>
      </c>
      <c r="AA3486" t="e">
        <f>SQRT(($U$6/2)^2-($U$6/2)^2*'(OLD) bottom seam length'!Z3486^2/($U$7/2)^2)</f>
        <v>#VALUE!</v>
      </c>
      <c r="AC3486" s="136">
        <f t="shared" si="549"/>
        <v>69480</v>
      </c>
      <c r="AD3486" t="e">
        <f>SQRT(($U$6/2)^2-($U$6/2)^2*'(OLD) bottom seam length'!AC3486^2/($U$7/2)^2)</f>
        <v>#VALUE!</v>
      </c>
    </row>
    <row r="3487" spans="2:30">
      <c r="B3487" s="136">
        <f t="shared" si="540"/>
        <v>69520</v>
      </c>
      <c r="C3487" t="e">
        <f>SQRT(($C$5/2)^2-($C$5/2)^2*'(OLD) bottom seam length'!B3487^2/($C$6/2)^2)</f>
        <v>#DIV/0!</v>
      </c>
      <c r="E3487" s="136">
        <f t="shared" si="541"/>
        <v>69520</v>
      </c>
      <c r="F3487" t="e">
        <f>SQRT(($C$5/2)^2-($C$5/2)^2*'(OLD) bottom seam length'!E3487^2/($C$6/2)^2)</f>
        <v>#DIV/0!</v>
      </c>
      <c r="H3487" s="136">
        <f t="shared" si="542"/>
        <v>69520</v>
      </c>
      <c r="I3487" t="e">
        <f>SQRT(($C$5/2)^2-($C$5/2)^2*'(OLD) bottom seam length'!H3487^2/($C$6/2)^2)</f>
        <v>#DIV/0!</v>
      </c>
      <c r="K3487" s="136">
        <f t="shared" si="543"/>
        <v>69520</v>
      </c>
      <c r="L3487" t="e">
        <f>SQRT(($C$5/2)^2-($C$5/2)^2*'(OLD) bottom seam length'!K3487^2/($C$6/2)^2)</f>
        <v>#DIV/0!</v>
      </c>
      <c r="O3487" s="136">
        <f t="shared" si="544"/>
        <v>69520</v>
      </c>
      <c r="P3487" t="b">
        <f t="shared" si="545"/>
        <v>0</v>
      </c>
      <c r="T3487" s="136">
        <f t="shared" si="546"/>
        <v>69500</v>
      </c>
      <c r="U3487" t="e">
        <f>SQRT(($U$6/2)^2-($U$6/2)^2*'(OLD) bottom seam length'!T3487^2/($U$7/2)^2)</f>
        <v>#VALUE!</v>
      </c>
      <c r="W3487" s="136">
        <f t="shared" si="547"/>
        <v>69500</v>
      </c>
      <c r="X3487" t="e">
        <f>SQRT(($U$6/2)^2-($U$6/2)^2*'(OLD) bottom seam length'!W3487^2/($U$7/2)^2)</f>
        <v>#VALUE!</v>
      </c>
      <c r="Z3487" s="136">
        <f t="shared" si="548"/>
        <v>69500</v>
      </c>
      <c r="AA3487" t="e">
        <f>SQRT(($U$6/2)^2-($U$6/2)^2*'(OLD) bottom seam length'!Z3487^2/($U$7/2)^2)</f>
        <v>#VALUE!</v>
      </c>
      <c r="AC3487" s="136">
        <f t="shared" si="549"/>
        <v>69500</v>
      </c>
      <c r="AD3487" t="e">
        <f>SQRT(($U$6/2)^2-($U$6/2)^2*'(OLD) bottom seam length'!AC3487^2/($U$7/2)^2)</f>
        <v>#VALUE!</v>
      </c>
    </row>
    <row r="3488" spans="2:30">
      <c r="B3488" s="136">
        <f t="shared" si="540"/>
        <v>69540</v>
      </c>
      <c r="C3488" t="e">
        <f>SQRT(($C$5/2)^2-($C$5/2)^2*'(OLD) bottom seam length'!B3488^2/($C$6/2)^2)</f>
        <v>#DIV/0!</v>
      </c>
      <c r="E3488" s="136">
        <f t="shared" si="541"/>
        <v>69540</v>
      </c>
      <c r="F3488" t="e">
        <f>SQRT(($C$5/2)^2-($C$5/2)^2*'(OLD) bottom seam length'!E3488^2/($C$6/2)^2)</f>
        <v>#DIV/0!</v>
      </c>
      <c r="H3488" s="136">
        <f t="shared" si="542"/>
        <v>69540</v>
      </c>
      <c r="I3488" t="e">
        <f>SQRT(($C$5/2)^2-($C$5/2)^2*'(OLD) bottom seam length'!H3488^2/($C$6/2)^2)</f>
        <v>#DIV/0!</v>
      </c>
      <c r="K3488" s="136">
        <f t="shared" si="543"/>
        <v>69540</v>
      </c>
      <c r="L3488" t="e">
        <f>SQRT(($C$5/2)^2-($C$5/2)^2*'(OLD) bottom seam length'!K3488^2/($C$6/2)^2)</f>
        <v>#DIV/0!</v>
      </c>
      <c r="O3488" s="136">
        <f t="shared" si="544"/>
        <v>69540</v>
      </c>
      <c r="P3488" t="b">
        <f t="shared" si="545"/>
        <v>0</v>
      </c>
      <c r="T3488" s="136">
        <f t="shared" si="546"/>
        <v>69520</v>
      </c>
      <c r="U3488" t="e">
        <f>SQRT(($U$6/2)^2-($U$6/2)^2*'(OLD) bottom seam length'!T3488^2/($U$7/2)^2)</f>
        <v>#VALUE!</v>
      </c>
      <c r="W3488" s="136">
        <f t="shared" si="547"/>
        <v>69520</v>
      </c>
      <c r="X3488" t="e">
        <f>SQRT(($U$6/2)^2-($U$6/2)^2*'(OLD) bottom seam length'!W3488^2/($U$7/2)^2)</f>
        <v>#VALUE!</v>
      </c>
      <c r="Z3488" s="136">
        <f t="shared" si="548"/>
        <v>69520</v>
      </c>
      <c r="AA3488" t="e">
        <f>SQRT(($U$6/2)^2-($U$6/2)^2*'(OLD) bottom seam length'!Z3488^2/($U$7/2)^2)</f>
        <v>#VALUE!</v>
      </c>
      <c r="AC3488" s="136">
        <f t="shared" si="549"/>
        <v>69520</v>
      </c>
      <c r="AD3488" t="e">
        <f>SQRT(($U$6/2)^2-($U$6/2)^2*'(OLD) bottom seam length'!AC3488^2/($U$7/2)^2)</f>
        <v>#VALUE!</v>
      </c>
    </row>
    <row r="3489" spans="2:30">
      <c r="B3489" s="136">
        <f t="shared" si="540"/>
        <v>69560</v>
      </c>
      <c r="C3489" t="e">
        <f>SQRT(($C$5/2)^2-($C$5/2)^2*'(OLD) bottom seam length'!B3489^2/($C$6/2)^2)</f>
        <v>#DIV/0!</v>
      </c>
      <c r="E3489" s="136">
        <f t="shared" si="541"/>
        <v>69560</v>
      </c>
      <c r="F3489" t="e">
        <f>SQRT(($C$5/2)^2-($C$5/2)^2*'(OLD) bottom seam length'!E3489^2/($C$6/2)^2)</f>
        <v>#DIV/0!</v>
      </c>
      <c r="H3489" s="136">
        <f t="shared" si="542"/>
        <v>69560</v>
      </c>
      <c r="I3489" t="e">
        <f>SQRT(($C$5/2)^2-($C$5/2)^2*'(OLD) bottom seam length'!H3489^2/($C$6/2)^2)</f>
        <v>#DIV/0!</v>
      </c>
      <c r="K3489" s="136">
        <f t="shared" si="543"/>
        <v>69560</v>
      </c>
      <c r="L3489" t="e">
        <f>SQRT(($C$5/2)^2-($C$5/2)^2*'(OLD) bottom seam length'!K3489^2/($C$6/2)^2)</f>
        <v>#DIV/0!</v>
      </c>
      <c r="O3489" s="136">
        <f t="shared" si="544"/>
        <v>69560</v>
      </c>
      <c r="P3489" t="b">
        <f t="shared" si="545"/>
        <v>0</v>
      </c>
      <c r="T3489" s="136">
        <f t="shared" si="546"/>
        <v>69540</v>
      </c>
      <c r="U3489" t="e">
        <f>SQRT(($U$6/2)^2-($U$6/2)^2*'(OLD) bottom seam length'!T3489^2/($U$7/2)^2)</f>
        <v>#VALUE!</v>
      </c>
      <c r="W3489" s="136">
        <f t="shared" si="547"/>
        <v>69540</v>
      </c>
      <c r="X3489" t="e">
        <f>SQRT(($U$6/2)^2-($U$6/2)^2*'(OLD) bottom seam length'!W3489^2/($U$7/2)^2)</f>
        <v>#VALUE!</v>
      </c>
      <c r="Z3489" s="136">
        <f t="shared" si="548"/>
        <v>69540</v>
      </c>
      <c r="AA3489" t="e">
        <f>SQRT(($U$6/2)^2-($U$6/2)^2*'(OLD) bottom seam length'!Z3489^2/($U$7/2)^2)</f>
        <v>#VALUE!</v>
      </c>
      <c r="AC3489" s="136">
        <f t="shared" si="549"/>
        <v>69540</v>
      </c>
      <c r="AD3489" t="e">
        <f>SQRT(($U$6/2)^2-($U$6/2)^2*'(OLD) bottom seam length'!AC3489^2/($U$7/2)^2)</f>
        <v>#VALUE!</v>
      </c>
    </row>
    <row r="3490" spans="2:30">
      <c r="B3490" s="136">
        <f t="shared" si="540"/>
        <v>69580</v>
      </c>
      <c r="C3490" t="e">
        <f>SQRT(($C$5/2)^2-($C$5/2)^2*'(OLD) bottom seam length'!B3490^2/($C$6/2)^2)</f>
        <v>#DIV/0!</v>
      </c>
      <c r="E3490" s="136">
        <f t="shared" si="541"/>
        <v>69580</v>
      </c>
      <c r="F3490" t="e">
        <f>SQRT(($C$5/2)^2-($C$5/2)^2*'(OLD) bottom seam length'!E3490^2/($C$6/2)^2)</f>
        <v>#DIV/0!</v>
      </c>
      <c r="H3490" s="136">
        <f t="shared" si="542"/>
        <v>69580</v>
      </c>
      <c r="I3490" t="e">
        <f>SQRT(($C$5/2)^2-($C$5/2)^2*'(OLD) bottom seam length'!H3490^2/($C$6/2)^2)</f>
        <v>#DIV/0!</v>
      </c>
      <c r="K3490" s="136">
        <f t="shared" si="543"/>
        <v>69580</v>
      </c>
      <c r="L3490" t="e">
        <f>SQRT(($C$5/2)^2-($C$5/2)^2*'(OLD) bottom seam length'!K3490^2/($C$6/2)^2)</f>
        <v>#DIV/0!</v>
      </c>
      <c r="O3490" s="136">
        <f t="shared" si="544"/>
        <v>69580</v>
      </c>
      <c r="P3490" t="b">
        <f t="shared" si="545"/>
        <v>0</v>
      </c>
      <c r="T3490" s="136">
        <f t="shared" si="546"/>
        <v>69560</v>
      </c>
      <c r="U3490" t="e">
        <f>SQRT(($U$6/2)^2-($U$6/2)^2*'(OLD) bottom seam length'!T3490^2/($U$7/2)^2)</f>
        <v>#VALUE!</v>
      </c>
      <c r="W3490" s="136">
        <f t="shared" si="547"/>
        <v>69560</v>
      </c>
      <c r="X3490" t="e">
        <f>SQRT(($U$6/2)^2-($U$6/2)^2*'(OLD) bottom seam length'!W3490^2/($U$7/2)^2)</f>
        <v>#VALUE!</v>
      </c>
      <c r="Z3490" s="136">
        <f t="shared" si="548"/>
        <v>69560</v>
      </c>
      <c r="AA3490" t="e">
        <f>SQRT(($U$6/2)^2-($U$6/2)^2*'(OLD) bottom seam length'!Z3490^2/($U$7/2)^2)</f>
        <v>#VALUE!</v>
      </c>
      <c r="AC3490" s="136">
        <f t="shared" si="549"/>
        <v>69560</v>
      </c>
      <c r="AD3490" t="e">
        <f>SQRT(($U$6/2)^2-($U$6/2)^2*'(OLD) bottom seam length'!AC3490^2/($U$7/2)^2)</f>
        <v>#VALUE!</v>
      </c>
    </row>
    <row r="3491" spans="2:30">
      <c r="B3491" s="136">
        <f t="shared" si="540"/>
        <v>69600</v>
      </c>
      <c r="C3491" t="e">
        <f>SQRT(($C$5/2)^2-($C$5/2)^2*'(OLD) bottom seam length'!B3491^2/($C$6/2)^2)</f>
        <v>#DIV/0!</v>
      </c>
      <c r="E3491" s="136">
        <f t="shared" si="541"/>
        <v>69600</v>
      </c>
      <c r="F3491" t="e">
        <f>SQRT(($C$5/2)^2-($C$5/2)^2*'(OLD) bottom seam length'!E3491^2/($C$6/2)^2)</f>
        <v>#DIV/0!</v>
      </c>
      <c r="H3491" s="136">
        <f t="shared" si="542"/>
        <v>69600</v>
      </c>
      <c r="I3491" t="e">
        <f>SQRT(($C$5/2)^2-($C$5/2)^2*'(OLD) bottom seam length'!H3491^2/($C$6/2)^2)</f>
        <v>#DIV/0!</v>
      </c>
      <c r="K3491" s="136">
        <f t="shared" si="543"/>
        <v>69600</v>
      </c>
      <c r="L3491" t="e">
        <f>SQRT(($C$5/2)^2-($C$5/2)^2*'(OLD) bottom seam length'!K3491^2/($C$6/2)^2)</f>
        <v>#DIV/0!</v>
      </c>
      <c r="O3491" s="136">
        <f t="shared" si="544"/>
        <v>69600</v>
      </c>
      <c r="P3491" t="b">
        <f t="shared" si="545"/>
        <v>0</v>
      </c>
      <c r="T3491" s="136">
        <f t="shared" si="546"/>
        <v>69580</v>
      </c>
      <c r="U3491" t="e">
        <f>SQRT(($U$6/2)^2-($U$6/2)^2*'(OLD) bottom seam length'!T3491^2/($U$7/2)^2)</f>
        <v>#VALUE!</v>
      </c>
      <c r="W3491" s="136">
        <f t="shared" si="547"/>
        <v>69580</v>
      </c>
      <c r="X3491" t="e">
        <f>SQRT(($U$6/2)^2-($U$6/2)^2*'(OLD) bottom seam length'!W3491^2/($U$7/2)^2)</f>
        <v>#VALUE!</v>
      </c>
      <c r="Z3491" s="136">
        <f t="shared" si="548"/>
        <v>69580</v>
      </c>
      <c r="AA3491" t="e">
        <f>SQRT(($U$6/2)^2-($U$6/2)^2*'(OLD) bottom seam length'!Z3491^2/($U$7/2)^2)</f>
        <v>#VALUE!</v>
      </c>
      <c r="AC3491" s="136">
        <f t="shared" si="549"/>
        <v>69580</v>
      </c>
      <c r="AD3491" t="e">
        <f>SQRT(($U$6/2)^2-($U$6/2)^2*'(OLD) bottom seam length'!AC3491^2/($U$7/2)^2)</f>
        <v>#VALUE!</v>
      </c>
    </row>
    <row r="3492" spans="2:30">
      <c r="B3492" s="136">
        <f t="shared" si="540"/>
        <v>69620</v>
      </c>
      <c r="C3492" t="e">
        <f>SQRT(($C$5/2)^2-($C$5/2)^2*'(OLD) bottom seam length'!B3492^2/($C$6/2)^2)</f>
        <v>#DIV/0!</v>
      </c>
      <c r="E3492" s="136">
        <f t="shared" si="541"/>
        <v>69620</v>
      </c>
      <c r="F3492" t="e">
        <f>SQRT(($C$5/2)^2-($C$5/2)^2*'(OLD) bottom seam length'!E3492^2/($C$6/2)^2)</f>
        <v>#DIV/0!</v>
      </c>
      <c r="H3492" s="136">
        <f t="shared" si="542"/>
        <v>69620</v>
      </c>
      <c r="I3492" t="e">
        <f>SQRT(($C$5/2)^2-($C$5/2)^2*'(OLD) bottom seam length'!H3492^2/($C$6/2)^2)</f>
        <v>#DIV/0!</v>
      </c>
      <c r="K3492" s="136">
        <f t="shared" si="543"/>
        <v>69620</v>
      </c>
      <c r="L3492" t="e">
        <f>SQRT(($C$5/2)^2-($C$5/2)^2*'(OLD) bottom seam length'!K3492^2/($C$6/2)^2)</f>
        <v>#DIV/0!</v>
      </c>
      <c r="O3492" s="136">
        <f t="shared" si="544"/>
        <v>69620</v>
      </c>
      <c r="P3492" t="b">
        <f t="shared" si="545"/>
        <v>0</v>
      </c>
      <c r="T3492" s="136">
        <f t="shared" si="546"/>
        <v>69600</v>
      </c>
      <c r="U3492" t="e">
        <f>SQRT(($U$6/2)^2-($U$6/2)^2*'(OLD) bottom seam length'!T3492^2/($U$7/2)^2)</f>
        <v>#VALUE!</v>
      </c>
      <c r="W3492" s="136">
        <f t="shared" si="547"/>
        <v>69600</v>
      </c>
      <c r="X3492" t="e">
        <f>SQRT(($U$6/2)^2-($U$6/2)^2*'(OLD) bottom seam length'!W3492^2/($U$7/2)^2)</f>
        <v>#VALUE!</v>
      </c>
      <c r="Z3492" s="136">
        <f t="shared" si="548"/>
        <v>69600</v>
      </c>
      <c r="AA3492" t="e">
        <f>SQRT(($U$6/2)^2-($U$6/2)^2*'(OLD) bottom seam length'!Z3492^2/($U$7/2)^2)</f>
        <v>#VALUE!</v>
      </c>
      <c r="AC3492" s="136">
        <f t="shared" si="549"/>
        <v>69600</v>
      </c>
      <c r="AD3492" t="e">
        <f>SQRT(($U$6/2)^2-($U$6/2)^2*'(OLD) bottom seam length'!AC3492^2/($U$7/2)^2)</f>
        <v>#VALUE!</v>
      </c>
    </row>
    <row r="3493" spans="2:30">
      <c r="B3493" s="136">
        <f t="shared" si="540"/>
        <v>69640</v>
      </c>
      <c r="C3493" t="e">
        <f>SQRT(($C$5/2)^2-($C$5/2)^2*'(OLD) bottom seam length'!B3493^2/($C$6/2)^2)</f>
        <v>#DIV/0!</v>
      </c>
      <c r="E3493" s="136">
        <f t="shared" si="541"/>
        <v>69640</v>
      </c>
      <c r="F3493" t="e">
        <f>SQRT(($C$5/2)^2-($C$5/2)^2*'(OLD) bottom seam length'!E3493^2/($C$6/2)^2)</f>
        <v>#DIV/0!</v>
      </c>
      <c r="H3493" s="136">
        <f t="shared" si="542"/>
        <v>69640</v>
      </c>
      <c r="I3493" t="e">
        <f>SQRT(($C$5/2)^2-($C$5/2)^2*'(OLD) bottom seam length'!H3493^2/($C$6/2)^2)</f>
        <v>#DIV/0!</v>
      </c>
      <c r="K3493" s="136">
        <f t="shared" si="543"/>
        <v>69640</v>
      </c>
      <c r="L3493" t="e">
        <f>SQRT(($C$5/2)^2-($C$5/2)^2*'(OLD) bottom seam length'!K3493^2/($C$6/2)^2)</f>
        <v>#DIV/0!</v>
      </c>
      <c r="O3493" s="136">
        <f t="shared" si="544"/>
        <v>69640</v>
      </c>
      <c r="P3493" t="b">
        <f t="shared" si="545"/>
        <v>0</v>
      </c>
      <c r="T3493" s="136">
        <f t="shared" si="546"/>
        <v>69620</v>
      </c>
      <c r="U3493" t="e">
        <f>SQRT(($U$6/2)^2-($U$6/2)^2*'(OLD) bottom seam length'!T3493^2/($U$7/2)^2)</f>
        <v>#VALUE!</v>
      </c>
      <c r="W3493" s="136">
        <f t="shared" si="547"/>
        <v>69620</v>
      </c>
      <c r="X3493" t="e">
        <f>SQRT(($U$6/2)^2-($U$6/2)^2*'(OLD) bottom seam length'!W3493^2/($U$7/2)^2)</f>
        <v>#VALUE!</v>
      </c>
      <c r="Z3493" s="136">
        <f t="shared" si="548"/>
        <v>69620</v>
      </c>
      <c r="AA3493" t="e">
        <f>SQRT(($U$6/2)^2-($U$6/2)^2*'(OLD) bottom seam length'!Z3493^2/($U$7/2)^2)</f>
        <v>#VALUE!</v>
      </c>
      <c r="AC3493" s="136">
        <f t="shared" si="549"/>
        <v>69620</v>
      </c>
      <c r="AD3493" t="e">
        <f>SQRT(($U$6/2)^2-($U$6/2)^2*'(OLD) bottom seam length'!AC3493^2/($U$7/2)^2)</f>
        <v>#VALUE!</v>
      </c>
    </row>
    <row r="3494" spans="2:30">
      <c r="B3494" s="136">
        <f t="shared" si="540"/>
        <v>69660</v>
      </c>
      <c r="C3494" t="e">
        <f>SQRT(($C$5/2)^2-($C$5/2)^2*'(OLD) bottom seam length'!B3494^2/($C$6/2)^2)</f>
        <v>#DIV/0!</v>
      </c>
      <c r="E3494" s="136">
        <f t="shared" si="541"/>
        <v>69660</v>
      </c>
      <c r="F3494" t="e">
        <f>SQRT(($C$5/2)^2-($C$5/2)^2*'(OLD) bottom seam length'!E3494^2/($C$6/2)^2)</f>
        <v>#DIV/0!</v>
      </c>
      <c r="H3494" s="136">
        <f t="shared" si="542"/>
        <v>69660</v>
      </c>
      <c r="I3494" t="e">
        <f>SQRT(($C$5/2)^2-($C$5/2)^2*'(OLD) bottom seam length'!H3494^2/($C$6/2)^2)</f>
        <v>#DIV/0!</v>
      </c>
      <c r="K3494" s="136">
        <f t="shared" si="543"/>
        <v>69660</v>
      </c>
      <c r="L3494" t="e">
        <f>SQRT(($C$5/2)^2-($C$5/2)^2*'(OLD) bottom seam length'!K3494^2/($C$6/2)^2)</f>
        <v>#DIV/0!</v>
      </c>
      <c r="O3494" s="136">
        <f t="shared" si="544"/>
        <v>69660</v>
      </c>
      <c r="P3494" t="b">
        <f t="shared" si="545"/>
        <v>0</v>
      </c>
      <c r="T3494" s="136">
        <f t="shared" si="546"/>
        <v>69640</v>
      </c>
      <c r="U3494" t="e">
        <f>SQRT(($U$6/2)^2-($U$6/2)^2*'(OLD) bottom seam length'!T3494^2/($U$7/2)^2)</f>
        <v>#VALUE!</v>
      </c>
      <c r="W3494" s="136">
        <f t="shared" si="547"/>
        <v>69640</v>
      </c>
      <c r="X3494" t="e">
        <f>SQRT(($U$6/2)^2-($U$6/2)^2*'(OLD) bottom seam length'!W3494^2/($U$7/2)^2)</f>
        <v>#VALUE!</v>
      </c>
      <c r="Z3494" s="136">
        <f t="shared" si="548"/>
        <v>69640</v>
      </c>
      <c r="AA3494" t="e">
        <f>SQRT(($U$6/2)^2-($U$6/2)^2*'(OLD) bottom seam length'!Z3494^2/($U$7/2)^2)</f>
        <v>#VALUE!</v>
      </c>
      <c r="AC3494" s="136">
        <f t="shared" si="549"/>
        <v>69640</v>
      </c>
      <c r="AD3494" t="e">
        <f>SQRT(($U$6/2)^2-($U$6/2)^2*'(OLD) bottom seam length'!AC3494^2/($U$7/2)^2)</f>
        <v>#VALUE!</v>
      </c>
    </row>
    <row r="3495" spans="2:30">
      <c r="B3495" s="136">
        <f t="shared" si="540"/>
        <v>69680</v>
      </c>
      <c r="C3495" t="e">
        <f>SQRT(($C$5/2)^2-($C$5/2)^2*'(OLD) bottom seam length'!B3495^2/($C$6/2)^2)</f>
        <v>#DIV/0!</v>
      </c>
      <c r="E3495" s="136">
        <f t="shared" si="541"/>
        <v>69680</v>
      </c>
      <c r="F3495" t="e">
        <f>SQRT(($C$5/2)^2-($C$5/2)^2*'(OLD) bottom seam length'!E3495^2/($C$6/2)^2)</f>
        <v>#DIV/0!</v>
      </c>
      <c r="H3495" s="136">
        <f t="shared" si="542"/>
        <v>69680</v>
      </c>
      <c r="I3495" t="e">
        <f>SQRT(($C$5/2)^2-($C$5/2)^2*'(OLD) bottom seam length'!H3495^2/($C$6/2)^2)</f>
        <v>#DIV/0!</v>
      </c>
      <c r="K3495" s="136">
        <f t="shared" si="543"/>
        <v>69680</v>
      </c>
      <c r="L3495" t="e">
        <f>SQRT(($C$5/2)^2-($C$5/2)^2*'(OLD) bottom seam length'!K3495^2/($C$6/2)^2)</f>
        <v>#DIV/0!</v>
      </c>
      <c r="O3495" s="136">
        <f t="shared" si="544"/>
        <v>69680</v>
      </c>
      <c r="P3495" t="b">
        <f t="shared" si="545"/>
        <v>0</v>
      </c>
      <c r="T3495" s="136">
        <f t="shared" si="546"/>
        <v>69660</v>
      </c>
      <c r="U3495" t="e">
        <f>SQRT(($U$6/2)^2-($U$6/2)^2*'(OLD) bottom seam length'!T3495^2/($U$7/2)^2)</f>
        <v>#VALUE!</v>
      </c>
      <c r="W3495" s="136">
        <f t="shared" si="547"/>
        <v>69660</v>
      </c>
      <c r="X3495" t="e">
        <f>SQRT(($U$6/2)^2-($U$6/2)^2*'(OLD) bottom seam length'!W3495^2/($U$7/2)^2)</f>
        <v>#VALUE!</v>
      </c>
      <c r="Z3495" s="136">
        <f t="shared" si="548"/>
        <v>69660</v>
      </c>
      <c r="AA3495" t="e">
        <f>SQRT(($U$6/2)^2-($U$6/2)^2*'(OLD) bottom seam length'!Z3495^2/($U$7/2)^2)</f>
        <v>#VALUE!</v>
      </c>
      <c r="AC3495" s="136">
        <f t="shared" si="549"/>
        <v>69660</v>
      </c>
      <c r="AD3495" t="e">
        <f>SQRT(($U$6/2)^2-($U$6/2)^2*'(OLD) bottom seam length'!AC3495^2/($U$7/2)^2)</f>
        <v>#VALUE!</v>
      </c>
    </row>
    <row r="3496" spans="2:30">
      <c r="B3496" s="136">
        <f t="shared" si="540"/>
        <v>69700</v>
      </c>
      <c r="C3496" t="e">
        <f>SQRT(($C$5/2)^2-($C$5/2)^2*'(OLD) bottom seam length'!B3496^2/($C$6/2)^2)</f>
        <v>#DIV/0!</v>
      </c>
      <c r="E3496" s="136">
        <f t="shared" si="541"/>
        <v>69700</v>
      </c>
      <c r="F3496" t="e">
        <f>SQRT(($C$5/2)^2-($C$5/2)^2*'(OLD) bottom seam length'!E3496^2/($C$6/2)^2)</f>
        <v>#DIV/0!</v>
      </c>
      <c r="H3496" s="136">
        <f t="shared" si="542"/>
        <v>69700</v>
      </c>
      <c r="I3496" t="e">
        <f>SQRT(($C$5/2)^2-($C$5/2)^2*'(OLD) bottom seam length'!H3496^2/($C$6/2)^2)</f>
        <v>#DIV/0!</v>
      </c>
      <c r="K3496" s="136">
        <f t="shared" si="543"/>
        <v>69700</v>
      </c>
      <c r="L3496" t="e">
        <f>SQRT(($C$5/2)^2-($C$5/2)^2*'(OLD) bottom seam length'!K3496^2/($C$6/2)^2)</f>
        <v>#DIV/0!</v>
      </c>
      <c r="O3496" s="136">
        <f t="shared" si="544"/>
        <v>69700</v>
      </c>
      <c r="P3496" t="b">
        <f t="shared" si="545"/>
        <v>0</v>
      </c>
      <c r="T3496" s="136">
        <f t="shared" si="546"/>
        <v>69680</v>
      </c>
      <c r="U3496" t="e">
        <f>SQRT(($U$6/2)^2-($U$6/2)^2*'(OLD) bottom seam length'!T3496^2/($U$7/2)^2)</f>
        <v>#VALUE!</v>
      </c>
      <c r="W3496" s="136">
        <f t="shared" si="547"/>
        <v>69680</v>
      </c>
      <c r="X3496" t="e">
        <f>SQRT(($U$6/2)^2-($U$6/2)^2*'(OLD) bottom seam length'!W3496^2/($U$7/2)^2)</f>
        <v>#VALUE!</v>
      </c>
      <c r="Z3496" s="136">
        <f t="shared" si="548"/>
        <v>69680</v>
      </c>
      <c r="AA3496" t="e">
        <f>SQRT(($U$6/2)^2-($U$6/2)^2*'(OLD) bottom seam length'!Z3496^2/($U$7/2)^2)</f>
        <v>#VALUE!</v>
      </c>
      <c r="AC3496" s="136">
        <f t="shared" si="549"/>
        <v>69680</v>
      </c>
      <c r="AD3496" t="e">
        <f>SQRT(($U$6/2)^2-($U$6/2)^2*'(OLD) bottom seam length'!AC3496^2/($U$7/2)^2)</f>
        <v>#VALUE!</v>
      </c>
    </row>
    <row r="3497" spans="2:30">
      <c r="B3497" s="136">
        <f t="shared" si="540"/>
        <v>69720</v>
      </c>
      <c r="C3497" t="e">
        <f>SQRT(($C$5/2)^2-($C$5/2)^2*'(OLD) bottom seam length'!B3497^2/($C$6/2)^2)</f>
        <v>#DIV/0!</v>
      </c>
      <c r="E3497" s="136">
        <f t="shared" si="541"/>
        <v>69720</v>
      </c>
      <c r="F3497" t="e">
        <f>SQRT(($C$5/2)^2-($C$5/2)^2*'(OLD) bottom seam length'!E3497^2/($C$6/2)^2)</f>
        <v>#DIV/0!</v>
      </c>
      <c r="H3497" s="136">
        <f t="shared" si="542"/>
        <v>69720</v>
      </c>
      <c r="I3497" t="e">
        <f>SQRT(($C$5/2)^2-($C$5/2)^2*'(OLD) bottom seam length'!H3497^2/($C$6/2)^2)</f>
        <v>#DIV/0!</v>
      </c>
      <c r="K3497" s="136">
        <f t="shared" si="543"/>
        <v>69720</v>
      </c>
      <c r="L3497" t="e">
        <f>SQRT(($C$5/2)^2-($C$5/2)^2*'(OLD) bottom seam length'!K3497^2/($C$6/2)^2)</f>
        <v>#DIV/0!</v>
      </c>
      <c r="O3497" s="136">
        <f t="shared" si="544"/>
        <v>69720</v>
      </c>
      <c r="P3497" t="b">
        <f t="shared" si="545"/>
        <v>0</v>
      </c>
      <c r="T3497" s="136">
        <f t="shared" si="546"/>
        <v>69700</v>
      </c>
      <c r="U3497" t="e">
        <f>SQRT(($U$6/2)^2-($U$6/2)^2*'(OLD) bottom seam length'!T3497^2/($U$7/2)^2)</f>
        <v>#VALUE!</v>
      </c>
      <c r="W3497" s="136">
        <f t="shared" si="547"/>
        <v>69700</v>
      </c>
      <c r="X3497" t="e">
        <f>SQRT(($U$6/2)^2-($U$6/2)^2*'(OLD) bottom seam length'!W3497^2/($U$7/2)^2)</f>
        <v>#VALUE!</v>
      </c>
      <c r="Z3497" s="136">
        <f t="shared" si="548"/>
        <v>69700</v>
      </c>
      <c r="AA3497" t="e">
        <f>SQRT(($U$6/2)^2-($U$6/2)^2*'(OLD) bottom seam length'!Z3497^2/($U$7/2)^2)</f>
        <v>#VALUE!</v>
      </c>
      <c r="AC3497" s="136">
        <f t="shared" si="549"/>
        <v>69700</v>
      </c>
      <c r="AD3497" t="e">
        <f>SQRT(($U$6/2)^2-($U$6/2)^2*'(OLD) bottom seam length'!AC3497^2/($U$7/2)^2)</f>
        <v>#VALUE!</v>
      </c>
    </row>
    <row r="3498" spans="2:30">
      <c r="B3498" s="136">
        <f t="shared" si="540"/>
        <v>69740</v>
      </c>
      <c r="C3498" t="e">
        <f>SQRT(($C$5/2)^2-($C$5/2)^2*'(OLD) bottom seam length'!B3498^2/($C$6/2)^2)</f>
        <v>#DIV/0!</v>
      </c>
      <c r="E3498" s="136">
        <f t="shared" si="541"/>
        <v>69740</v>
      </c>
      <c r="F3498" t="e">
        <f>SQRT(($C$5/2)^2-($C$5/2)^2*'(OLD) bottom seam length'!E3498^2/($C$6/2)^2)</f>
        <v>#DIV/0!</v>
      </c>
      <c r="H3498" s="136">
        <f t="shared" si="542"/>
        <v>69740</v>
      </c>
      <c r="I3498" t="e">
        <f>SQRT(($C$5/2)^2-($C$5/2)^2*'(OLD) bottom seam length'!H3498^2/($C$6/2)^2)</f>
        <v>#DIV/0!</v>
      </c>
      <c r="K3498" s="136">
        <f t="shared" si="543"/>
        <v>69740</v>
      </c>
      <c r="L3498" t="e">
        <f>SQRT(($C$5/2)^2-($C$5/2)^2*'(OLD) bottom seam length'!K3498^2/($C$6/2)^2)</f>
        <v>#DIV/0!</v>
      </c>
      <c r="O3498" s="136">
        <f t="shared" si="544"/>
        <v>69740</v>
      </c>
      <c r="P3498" t="b">
        <f t="shared" si="545"/>
        <v>0</v>
      </c>
      <c r="T3498" s="136">
        <f t="shared" si="546"/>
        <v>69720</v>
      </c>
      <c r="U3498" t="e">
        <f>SQRT(($U$6/2)^2-($U$6/2)^2*'(OLD) bottom seam length'!T3498^2/($U$7/2)^2)</f>
        <v>#VALUE!</v>
      </c>
      <c r="W3498" s="136">
        <f t="shared" si="547"/>
        <v>69720</v>
      </c>
      <c r="X3498" t="e">
        <f>SQRT(($U$6/2)^2-($U$6/2)^2*'(OLD) bottom seam length'!W3498^2/($U$7/2)^2)</f>
        <v>#VALUE!</v>
      </c>
      <c r="Z3498" s="136">
        <f t="shared" si="548"/>
        <v>69720</v>
      </c>
      <c r="AA3498" t="e">
        <f>SQRT(($U$6/2)^2-($U$6/2)^2*'(OLD) bottom seam length'!Z3498^2/($U$7/2)^2)</f>
        <v>#VALUE!</v>
      </c>
      <c r="AC3498" s="136">
        <f t="shared" si="549"/>
        <v>69720</v>
      </c>
      <c r="AD3498" t="e">
        <f>SQRT(($U$6/2)^2-($U$6/2)^2*'(OLD) bottom seam length'!AC3498^2/($U$7/2)^2)</f>
        <v>#VALUE!</v>
      </c>
    </row>
    <row r="3499" spans="2:30">
      <c r="B3499" s="136">
        <f t="shared" si="540"/>
        <v>69760</v>
      </c>
      <c r="C3499" t="e">
        <f>SQRT(($C$5/2)^2-($C$5/2)^2*'(OLD) bottom seam length'!B3499^2/($C$6/2)^2)</f>
        <v>#DIV/0!</v>
      </c>
      <c r="E3499" s="136">
        <f t="shared" si="541"/>
        <v>69760</v>
      </c>
      <c r="F3499" t="e">
        <f>SQRT(($C$5/2)^2-($C$5/2)^2*'(OLD) bottom seam length'!E3499^2/($C$6/2)^2)</f>
        <v>#DIV/0!</v>
      </c>
      <c r="H3499" s="136">
        <f t="shared" si="542"/>
        <v>69760</v>
      </c>
      <c r="I3499" t="e">
        <f>SQRT(($C$5/2)^2-($C$5/2)^2*'(OLD) bottom seam length'!H3499^2/($C$6/2)^2)</f>
        <v>#DIV/0!</v>
      </c>
      <c r="K3499" s="136">
        <f t="shared" si="543"/>
        <v>69760</v>
      </c>
      <c r="L3499" t="e">
        <f>SQRT(($C$5/2)^2-($C$5/2)^2*'(OLD) bottom seam length'!K3499^2/($C$6/2)^2)</f>
        <v>#DIV/0!</v>
      </c>
      <c r="O3499" s="136">
        <f t="shared" si="544"/>
        <v>69760</v>
      </c>
      <c r="P3499" t="b">
        <f t="shared" si="545"/>
        <v>0</v>
      </c>
      <c r="T3499" s="136">
        <f t="shared" si="546"/>
        <v>69740</v>
      </c>
      <c r="U3499" t="e">
        <f>SQRT(($U$6/2)^2-($U$6/2)^2*'(OLD) bottom seam length'!T3499^2/($U$7/2)^2)</f>
        <v>#VALUE!</v>
      </c>
      <c r="W3499" s="136">
        <f t="shared" si="547"/>
        <v>69740</v>
      </c>
      <c r="X3499" t="e">
        <f>SQRT(($U$6/2)^2-($U$6/2)^2*'(OLD) bottom seam length'!W3499^2/($U$7/2)^2)</f>
        <v>#VALUE!</v>
      </c>
      <c r="Z3499" s="136">
        <f t="shared" si="548"/>
        <v>69740</v>
      </c>
      <c r="AA3499" t="e">
        <f>SQRT(($U$6/2)^2-($U$6/2)^2*'(OLD) bottom seam length'!Z3499^2/($U$7/2)^2)</f>
        <v>#VALUE!</v>
      </c>
      <c r="AC3499" s="136">
        <f t="shared" si="549"/>
        <v>69740</v>
      </c>
      <c r="AD3499" t="e">
        <f>SQRT(($U$6/2)^2-($U$6/2)^2*'(OLD) bottom seam length'!AC3499^2/($U$7/2)^2)</f>
        <v>#VALUE!</v>
      </c>
    </row>
    <row r="3500" spans="2:30">
      <c r="B3500" s="136">
        <f t="shared" si="540"/>
        <v>69780</v>
      </c>
      <c r="C3500" t="e">
        <f>SQRT(($C$5/2)^2-($C$5/2)^2*'(OLD) bottom seam length'!B3500^2/($C$6/2)^2)</f>
        <v>#DIV/0!</v>
      </c>
      <c r="E3500" s="136">
        <f t="shared" si="541"/>
        <v>69780</v>
      </c>
      <c r="F3500" t="e">
        <f>SQRT(($C$5/2)^2-($C$5/2)^2*'(OLD) bottom seam length'!E3500^2/($C$6/2)^2)</f>
        <v>#DIV/0!</v>
      </c>
      <c r="H3500" s="136">
        <f t="shared" si="542"/>
        <v>69780</v>
      </c>
      <c r="I3500" t="e">
        <f>SQRT(($C$5/2)^2-($C$5/2)^2*'(OLD) bottom seam length'!H3500^2/($C$6/2)^2)</f>
        <v>#DIV/0!</v>
      </c>
      <c r="K3500" s="136">
        <f t="shared" si="543"/>
        <v>69780</v>
      </c>
      <c r="L3500" t="e">
        <f>SQRT(($C$5/2)^2-($C$5/2)^2*'(OLD) bottom seam length'!K3500^2/($C$6/2)^2)</f>
        <v>#DIV/0!</v>
      </c>
      <c r="O3500" s="136">
        <f t="shared" si="544"/>
        <v>69780</v>
      </c>
      <c r="P3500" t="b">
        <f t="shared" si="545"/>
        <v>0</v>
      </c>
      <c r="T3500" s="136">
        <f t="shared" si="546"/>
        <v>69760</v>
      </c>
      <c r="U3500" t="e">
        <f>SQRT(($U$6/2)^2-($U$6/2)^2*'(OLD) bottom seam length'!T3500^2/($U$7/2)^2)</f>
        <v>#VALUE!</v>
      </c>
      <c r="W3500" s="136">
        <f t="shared" si="547"/>
        <v>69760</v>
      </c>
      <c r="X3500" t="e">
        <f>SQRT(($U$6/2)^2-($U$6/2)^2*'(OLD) bottom seam length'!W3500^2/($U$7/2)^2)</f>
        <v>#VALUE!</v>
      </c>
      <c r="Z3500" s="136">
        <f t="shared" si="548"/>
        <v>69760</v>
      </c>
      <c r="AA3500" t="e">
        <f>SQRT(($U$6/2)^2-($U$6/2)^2*'(OLD) bottom seam length'!Z3500^2/($U$7/2)^2)</f>
        <v>#VALUE!</v>
      </c>
      <c r="AC3500" s="136">
        <f t="shared" si="549"/>
        <v>69760</v>
      </c>
      <c r="AD3500" t="e">
        <f>SQRT(($U$6/2)^2-($U$6/2)^2*'(OLD) bottom seam length'!AC3500^2/($U$7/2)^2)</f>
        <v>#VALUE!</v>
      </c>
    </row>
    <row r="3501" spans="2:30">
      <c r="B3501" s="136">
        <f t="shared" si="540"/>
        <v>69800</v>
      </c>
      <c r="C3501" t="e">
        <f>SQRT(($C$5/2)^2-($C$5/2)^2*'(OLD) bottom seam length'!B3501^2/($C$6/2)^2)</f>
        <v>#DIV/0!</v>
      </c>
      <c r="E3501" s="136">
        <f t="shared" si="541"/>
        <v>69800</v>
      </c>
      <c r="F3501" t="e">
        <f>SQRT(($C$5/2)^2-($C$5/2)^2*'(OLD) bottom seam length'!E3501^2/($C$6/2)^2)</f>
        <v>#DIV/0!</v>
      </c>
      <c r="H3501" s="136">
        <f t="shared" si="542"/>
        <v>69800</v>
      </c>
      <c r="I3501" t="e">
        <f>SQRT(($C$5/2)^2-($C$5/2)^2*'(OLD) bottom seam length'!H3501^2/($C$6/2)^2)</f>
        <v>#DIV/0!</v>
      </c>
      <c r="K3501" s="136">
        <f t="shared" si="543"/>
        <v>69800</v>
      </c>
      <c r="L3501" t="e">
        <f>SQRT(($C$5/2)^2-($C$5/2)^2*'(OLD) bottom seam length'!K3501^2/($C$6/2)^2)</f>
        <v>#DIV/0!</v>
      </c>
      <c r="O3501" s="136">
        <f t="shared" si="544"/>
        <v>69800</v>
      </c>
      <c r="P3501" t="b">
        <f t="shared" si="545"/>
        <v>0</v>
      </c>
      <c r="T3501" s="136">
        <f t="shared" si="546"/>
        <v>69780</v>
      </c>
      <c r="U3501" t="e">
        <f>SQRT(($U$6/2)^2-($U$6/2)^2*'(OLD) bottom seam length'!T3501^2/($U$7/2)^2)</f>
        <v>#VALUE!</v>
      </c>
      <c r="W3501" s="136">
        <f t="shared" si="547"/>
        <v>69780</v>
      </c>
      <c r="X3501" t="e">
        <f>SQRT(($U$6/2)^2-($U$6/2)^2*'(OLD) bottom seam length'!W3501^2/($U$7/2)^2)</f>
        <v>#VALUE!</v>
      </c>
      <c r="Z3501" s="136">
        <f t="shared" si="548"/>
        <v>69780</v>
      </c>
      <c r="AA3501" t="e">
        <f>SQRT(($U$6/2)^2-($U$6/2)^2*'(OLD) bottom seam length'!Z3501^2/($U$7/2)^2)</f>
        <v>#VALUE!</v>
      </c>
      <c r="AC3501" s="136">
        <f t="shared" si="549"/>
        <v>69780</v>
      </c>
      <c r="AD3501" t="e">
        <f>SQRT(($U$6/2)^2-($U$6/2)^2*'(OLD) bottom seam length'!AC3501^2/($U$7/2)^2)</f>
        <v>#VALUE!</v>
      </c>
    </row>
    <row r="3502" spans="2:30">
      <c r="B3502" s="136">
        <f t="shared" si="540"/>
        <v>69820</v>
      </c>
      <c r="C3502" t="e">
        <f>SQRT(($C$5/2)^2-($C$5/2)^2*'(OLD) bottom seam length'!B3502^2/($C$6/2)^2)</f>
        <v>#DIV/0!</v>
      </c>
      <c r="E3502" s="136">
        <f t="shared" si="541"/>
        <v>69820</v>
      </c>
      <c r="F3502" t="e">
        <f>SQRT(($C$5/2)^2-($C$5/2)^2*'(OLD) bottom seam length'!E3502^2/($C$6/2)^2)</f>
        <v>#DIV/0!</v>
      </c>
      <c r="H3502" s="136">
        <f t="shared" si="542"/>
        <v>69820</v>
      </c>
      <c r="I3502" t="e">
        <f>SQRT(($C$5/2)^2-($C$5/2)^2*'(OLD) bottom seam length'!H3502^2/($C$6/2)^2)</f>
        <v>#DIV/0!</v>
      </c>
      <c r="K3502" s="136">
        <f t="shared" si="543"/>
        <v>69820</v>
      </c>
      <c r="L3502" t="e">
        <f>SQRT(($C$5/2)^2-($C$5/2)^2*'(OLD) bottom seam length'!K3502^2/($C$6/2)^2)</f>
        <v>#DIV/0!</v>
      </c>
      <c r="O3502" s="136">
        <f t="shared" si="544"/>
        <v>69820</v>
      </c>
      <c r="P3502" t="b">
        <f t="shared" si="545"/>
        <v>0</v>
      </c>
      <c r="T3502" s="136">
        <f t="shared" si="546"/>
        <v>69800</v>
      </c>
      <c r="U3502" t="e">
        <f>SQRT(($U$6/2)^2-($U$6/2)^2*'(OLD) bottom seam length'!T3502^2/($U$7/2)^2)</f>
        <v>#VALUE!</v>
      </c>
      <c r="W3502" s="136">
        <f t="shared" si="547"/>
        <v>69800</v>
      </c>
      <c r="X3502" t="e">
        <f>SQRT(($U$6/2)^2-($U$6/2)^2*'(OLD) bottom seam length'!W3502^2/($U$7/2)^2)</f>
        <v>#VALUE!</v>
      </c>
      <c r="Z3502" s="136">
        <f t="shared" si="548"/>
        <v>69800</v>
      </c>
      <c r="AA3502" t="e">
        <f>SQRT(($U$6/2)^2-($U$6/2)^2*'(OLD) bottom seam length'!Z3502^2/($U$7/2)^2)</f>
        <v>#VALUE!</v>
      </c>
      <c r="AC3502" s="136">
        <f t="shared" si="549"/>
        <v>69800</v>
      </c>
      <c r="AD3502" t="e">
        <f>SQRT(($U$6/2)^2-($U$6/2)^2*'(OLD) bottom seam length'!AC3502^2/($U$7/2)^2)</f>
        <v>#VALUE!</v>
      </c>
    </row>
    <row r="3503" spans="2:30">
      <c r="B3503" s="136">
        <f t="shared" si="540"/>
        <v>69840</v>
      </c>
      <c r="C3503" t="e">
        <f>SQRT(($C$5/2)^2-($C$5/2)^2*'(OLD) bottom seam length'!B3503^2/($C$6/2)^2)</f>
        <v>#DIV/0!</v>
      </c>
      <c r="E3503" s="136">
        <f t="shared" si="541"/>
        <v>69840</v>
      </c>
      <c r="F3503" t="e">
        <f>SQRT(($C$5/2)^2-($C$5/2)^2*'(OLD) bottom seam length'!E3503^2/($C$6/2)^2)</f>
        <v>#DIV/0!</v>
      </c>
      <c r="H3503" s="136">
        <f t="shared" si="542"/>
        <v>69840</v>
      </c>
      <c r="I3503" t="e">
        <f>SQRT(($C$5/2)^2-($C$5/2)^2*'(OLD) bottom seam length'!H3503^2/($C$6/2)^2)</f>
        <v>#DIV/0!</v>
      </c>
      <c r="K3503" s="136">
        <f t="shared" si="543"/>
        <v>69840</v>
      </c>
      <c r="L3503" t="e">
        <f>SQRT(($C$5/2)^2-($C$5/2)^2*'(OLD) bottom seam length'!K3503^2/($C$6/2)^2)</f>
        <v>#DIV/0!</v>
      </c>
      <c r="O3503" s="136">
        <f t="shared" si="544"/>
        <v>69840</v>
      </c>
      <c r="P3503" t="b">
        <f t="shared" si="545"/>
        <v>0</v>
      </c>
      <c r="T3503" s="136">
        <f t="shared" si="546"/>
        <v>69820</v>
      </c>
      <c r="U3503" t="e">
        <f>SQRT(($U$6/2)^2-($U$6/2)^2*'(OLD) bottom seam length'!T3503^2/($U$7/2)^2)</f>
        <v>#VALUE!</v>
      </c>
      <c r="W3503" s="136">
        <f t="shared" si="547"/>
        <v>69820</v>
      </c>
      <c r="X3503" t="e">
        <f>SQRT(($U$6/2)^2-($U$6/2)^2*'(OLD) bottom seam length'!W3503^2/($U$7/2)^2)</f>
        <v>#VALUE!</v>
      </c>
      <c r="Z3503" s="136">
        <f t="shared" si="548"/>
        <v>69820</v>
      </c>
      <c r="AA3503" t="e">
        <f>SQRT(($U$6/2)^2-($U$6/2)^2*'(OLD) bottom seam length'!Z3503^2/($U$7/2)^2)</f>
        <v>#VALUE!</v>
      </c>
      <c r="AC3503" s="136">
        <f t="shared" si="549"/>
        <v>69820</v>
      </c>
      <c r="AD3503" t="e">
        <f>SQRT(($U$6/2)^2-($U$6/2)^2*'(OLD) bottom seam length'!AC3503^2/($U$7/2)^2)</f>
        <v>#VALUE!</v>
      </c>
    </row>
    <row r="3504" spans="2:30">
      <c r="B3504" s="136">
        <f t="shared" si="540"/>
        <v>69860</v>
      </c>
      <c r="C3504" t="e">
        <f>SQRT(($C$5/2)^2-($C$5/2)^2*'(OLD) bottom seam length'!B3504^2/($C$6/2)^2)</f>
        <v>#DIV/0!</v>
      </c>
      <c r="E3504" s="136">
        <f t="shared" si="541"/>
        <v>69860</v>
      </c>
      <c r="F3504" t="e">
        <f>SQRT(($C$5/2)^2-($C$5/2)^2*'(OLD) bottom seam length'!E3504^2/($C$6/2)^2)</f>
        <v>#DIV/0!</v>
      </c>
      <c r="H3504" s="136">
        <f t="shared" si="542"/>
        <v>69860</v>
      </c>
      <c r="I3504" t="e">
        <f>SQRT(($C$5/2)^2-($C$5/2)^2*'(OLD) bottom seam length'!H3504^2/($C$6/2)^2)</f>
        <v>#DIV/0!</v>
      </c>
      <c r="K3504" s="136">
        <f t="shared" si="543"/>
        <v>69860</v>
      </c>
      <c r="L3504" t="e">
        <f>SQRT(($C$5/2)^2-($C$5/2)^2*'(OLD) bottom seam length'!K3504^2/($C$6/2)^2)</f>
        <v>#DIV/0!</v>
      </c>
      <c r="O3504" s="136">
        <f t="shared" si="544"/>
        <v>69860</v>
      </c>
      <c r="P3504" t="b">
        <f t="shared" si="545"/>
        <v>0</v>
      </c>
      <c r="T3504" s="136">
        <f t="shared" si="546"/>
        <v>69840</v>
      </c>
      <c r="U3504" t="e">
        <f>SQRT(($U$6/2)^2-($U$6/2)^2*'(OLD) bottom seam length'!T3504^2/($U$7/2)^2)</f>
        <v>#VALUE!</v>
      </c>
      <c r="W3504" s="136">
        <f t="shared" si="547"/>
        <v>69840</v>
      </c>
      <c r="X3504" t="e">
        <f>SQRT(($U$6/2)^2-($U$6/2)^2*'(OLD) bottom seam length'!W3504^2/($U$7/2)^2)</f>
        <v>#VALUE!</v>
      </c>
      <c r="Z3504" s="136">
        <f t="shared" si="548"/>
        <v>69840</v>
      </c>
      <c r="AA3504" t="e">
        <f>SQRT(($U$6/2)^2-($U$6/2)^2*'(OLD) bottom seam length'!Z3504^2/($U$7/2)^2)</f>
        <v>#VALUE!</v>
      </c>
      <c r="AC3504" s="136">
        <f t="shared" si="549"/>
        <v>69840</v>
      </c>
      <c r="AD3504" t="e">
        <f>SQRT(($U$6/2)^2-($U$6/2)^2*'(OLD) bottom seam length'!AC3504^2/($U$7/2)^2)</f>
        <v>#VALUE!</v>
      </c>
    </row>
    <row r="3505" spans="2:30">
      <c r="B3505" s="136">
        <f t="shared" si="540"/>
        <v>69880</v>
      </c>
      <c r="C3505" t="e">
        <f>SQRT(($C$5/2)^2-($C$5/2)^2*'(OLD) bottom seam length'!B3505^2/($C$6/2)^2)</f>
        <v>#DIV/0!</v>
      </c>
      <c r="E3505" s="136">
        <f t="shared" si="541"/>
        <v>69880</v>
      </c>
      <c r="F3505" t="e">
        <f>SQRT(($C$5/2)^2-($C$5/2)^2*'(OLD) bottom seam length'!E3505^2/($C$6/2)^2)</f>
        <v>#DIV/0!</v>
      </c>
      <c r="H3505" s="136">
        <f t="shared" si="542"/>
        <v>69880</v>
      </c>
      <c r="I3505" t="e">
        <f>SQRT(($C$5/2)^2-($C$5/2)^2*'(OLD) bottom seam length'!H3505^2/($C$6/2)^2)</f>
        <v>#DIV/0!</v>
      </c>
      <c r="K3505" s="136">
        <f t="shared" si="543"/>
        <v>69880</v>
      </c>
      <c r="L3505" t="e">
        <f>SQRT(($C$5/2)^2-($C$5/2)^2*'(OLD) bottom seam length'!K3505^2/($C$6/2)^2)</f>
        <v>#DIV/0!</v>
      </c>
      <c r="O3505" s="136">
        <f t="shared" si="544"/>
        <v>69880</v>
      </c>
      <c r="P3505" t="b">
        <f t="shared" si="545"/>
        <v>0</v>
      </c>
      <c r="T3505" s="136">
        <f t="shared" si="546"/>
        <v>69860</v>
      </c>
      <c r="U3505" t="e">
        <f>SQRT(($U$6/2)^2-($U$6/2)^2*'(OLD) bottom seam length'!T3505^2/($U$7/2)^2)</f>
        <v>#VALUE!</v>
      </c>
      <c r="W3505" s="136">
        <f t="shared" si="547"/>
        <v>69860</v>
      </c>
      <c r="X3505" t="e">
        <f>SQRT(($U$6/2)^2-($U$6/2)^2*'(OLD) bottom seam length'!W3505^2/($U$7/2)^2)</f>
        <v>#VALUE!</v>
      </c>
      <c r="Z3505" s="136">
        <f t="shared" si="548"/>
        <v>69860</v>
      </c>
      <c r="AA3505" t="e">
        <f>SQRT(($U$6/2)^2-($U$6/2)^2*'(OLD) bottom seam length'!Z3505^2/($U$7/2)^2)</f>
        <v>#VALUE!</v>
      </c>
      <c r="AC3505" s="136">
        <f t="shared" si="549"/>
        <v>69860</v>
      </c>
      <c r="AD3505" t="e">
        <f>SQRT(($U$6/2)^2-($U$6/2)^2*'(OLD) bottom seam length'!AC3505^2/($U$7/2)^2)</f>
        <v>#VALUE!</v>
      </c>
    </row>
    <row r="3506" spans="2:30">
      <c r="B3506" s="136">
        <f t="shared" si="540"/>
        <v>69900</v>
      </c>
      <c r="C3506" t="e">
        <f>SQRT(($C$5/2)^2-($C$5/2)^2*'(OLD) bottom seam length'!B3506^2/($C$6/2)^2)</f>
        <v>#DIV/0!</v>
      </c>
      <c r="E3506" s="136">
        <f t="shared" si="541"/>
        <v>69900</v>
      </c>
      <c r="F3506" t="e">
        <f>SQRT(($C$5/2)^2-($C$5/2)^2*'(OLD) bottom seam length'!E3506^2/($C$6/2)^2)</f>
        <v>#DIV/0!</v>
      </c>
      <c r="H3506" s="136">
        <f t="shared" si="542"/>
        <v>69900</v>
      </c>
      <c r="I3506" t="e">
        <f>SQRT(($C$5/2)^2-($C$5/2)^2*'(OLD) bottom seam length'!H3506^2/($C$6/2)^2)</f>
        <v>#DIV/0!</v>
      </c>
      <c r="K3506" s="136">
        <f t="shared" si="543"/>
        <v>69900</v>
      </c>
      <c r="L3506" t="e">
        <f>SQRT(($C$5/2)^2-($C$5/2)^2*'(OLD) bottom seam length'!K3506^2/($C$6/2)^2)</f>
        <v>#DIV/0!</v>
      </c>
      <c r="O3506" s="136">
        <f t="shared" si="544"/>
        <v>69900</v>
      </c>
      <c r="P3506" t="b">
        <f t="shared" si="545"/>
        <v>0</v>
      </c>
      <c r="T3506" s="136">
        <f t="shared" si="546"/>
        <v>69880</v>
      </c>
      <c r="U3506" t="e">
        <f>SQRT(($U$6/2)^2-($U$6/2)^2*'(OLD) bottom seam length'!T3506^2/($U$7/2)^2)</f>
        <v>#VALUE!</v>
      </c>
      <c r="W3506" s="136">
        <f t="shared" si="547"/>
        <v>69880</v>
      </c>
      <c r="X3506" t="e">
        <f>SQRT(($U$6/2)^2-($U$6/2)^2*'(OLD) bottom seam length'!W3506^2/($U$7/2)^2)</f>
        <v>#VALUE!</v>
      </c>
      <c r="Z3506" s="136">
        <f t="shared" si="548"/>
        <v>69880</v>
      </c>
      <c r="AA3506" t="e">
        <f>SQRT(($U$6/2)^2-($U$6/2)^2*'(OLD) bottom seam length'!Z3506^2/($U$7/2)^2)</f>
        <v>#VALUE!</v>
      </c>
      <c r="AC3506" s="136">
        <f t="shared" si="549"/>
        <v>69880</v>
      </c>
      <c r="AD3506" t="e">
        <f>SQRT(($U$6/2)^2-($U$6/2)^2*'(OLD) bottom seam length'!AC3506^2/($U$7/2)^2)</f>
        <v>#VALUE!</v>
      </c>
    </row>
    <row r="3507" spans="2:30">
      <c r="B3507" s="136">
        <f t="shared" si="540"/>
        <v>69920</v>
      </c>
      <c r="C3507" t="e">
        <f>SQRT(($C$5/2)^2-($C$5/2)^2*'(OLD) bottom seam length'!B3507^2/($C$6/2)^2)</f>
        <v>#DIV/0!</v>
      </c>
      <c r="E3507" s="136">
        <f t="shared" si="541"/>
        <v>69920</v>
      </c>
      <c r="F3507" t="e">
        <f>SQRT(($C$5/2)^2-($C$5/2)^2*'(OLD) bottom seam length'!E3507^2/($C$6/2)^2)</f>
        <v>#DIV/0!</v>
      </c>
      <c r="H3507" s="136">
        <f t="shared" si="542"/>
        <v>69920</v>
      </c>
      <c r="I3507" t="e">
        <f>SQRT(($C$5/2)^2-($C$5/2)^2*'(OLD) bottom seam length'!H3507^2/($C$6/2)^2)</f>
        <v>#DIV/0!</v>
      </c>
      <c r="K3507" s="136">
        <f t="shared" si="543"/>
        <v>69920</v>
      </c>
      <c r="L3507" t="e">
        <f>SQRT(($C$5/2)^2-($C$5/2)^2*'(OLD) bottom seam length'!K3507^2/($C$6/2)^2)</f>
        <v>#DIV/0!</v>
      </c>
      <c r="O3507" s="136">
        <f t="shared" si="544"/>
        <v>69920</v>
      </c>
      <c r="P3507" t="b">
        <f t="shared" si="545"/>
        <v>0</v>
      </c>
      <c r="T3507" s="136">
        <f t="shared" si="546"/>
        <v>69900</v>
      </c>
      <c r="U3507" t="e">
        <f>SQRT(($U$6/2)^2-($U$6/2)^2*'(OLD) bottom seam length'!T3507^2/($U$7/2)^2)</f>
        <v>#VALUE!</v>
      </c>
      <c r="W3507" s="136">
        <f t="shared" si="547"/>
        <v>69900</v>
      </c>
      <c r="X3507" t="e">
        <f>SQRT(($U$6/2)^2-($U$6/2)^2*'(OLD) bottom seam length'!W3507^2/($U$7/2)^2)</f>
        <v>#VALUE!</v>
      </c>
      <c r="Z3507" s="136">
        <f t="shared" si="548"/>
        <v>69900</v>
      </c>
      <c r="AA3507" t="e">
        <f>SQRT(($U$6/2)^2-($U$6/2)^2*'(OLD) bottom seam length'!Z3507^2/($U$7/2)^2)</f>
        <v>#VALUE!</v>
      </c>
      <c r="AC3507" s="136">
        <f t="shared" si="549"/>
        <v>69900</v>
      </c>
      <c r="AD3507" t="e">
        <f>SQRT(($U$6/2)^2-($U$6/2)^2*'(OLD) bottom seam length'!AC3507^2/($U$7/2)^2)</f>
        <v>#VALUE!</v>
      </c>
    </row>
    <row r="3508" spans="2:30">
      <c r="B3508" s="136">
        <f t="shared" si="540"/>
        <v>69940</v>
      </c>
      <c r="C3508" t="e">
        <f>SQRT(($C$5/2)^2-($C$5/2)^2*'(OLD) bottom seam length'!B3508^2/($C$6/2)^2)</f>
        <v>#DIV/0!</v>
      </c>
      <c r="E3508" s="136">
        <f t="shared" si="541"/>
        <v>69940</v>
      </c>
      <c r="F3508" t="e">
        <f>SQRT(($C$5/2)^2-($C$5/2)^2*'(OLD) bottom seam length'!E3508^2/($C$6/2)^2)</f>
        <v>#DIV/0!</v>
      </c>
      <c r="H3508" s="136">
        <f t="shared" si="542"/>
        <v>69940</v>
      </c>
      <c r="I3508" t="e">
        <f>SQRT(($C$5/2)^2-($C$5/2)^2*'(OLD) bottom seam length'!H3508^2/($C$6/2)^2)</f>
        <v>#DIV/0!</v>
      </c>
      <c r="K3508" s="136">
        <f t="shared" si="543"/>
        <v>69940</v>
      </c>
      <c r="L3508" t="e">
        <f>SQRT(($C$5/2)^2-($C$5/2)^2*'(OLD) bottom seam length'!K3508^2/($C$6/2)^2)</f>
        <v>#DIV/0!</v>
      </c>
      <c r="O3508" s="136">
        <f t="shared" si="544"/>
        <v>69940</v>
      </c>
      <c r="P3508" t="b">
        <f t="shared" si="545"/>
        <v>0</v>
      </c>
      <c r="T3508" s="136">
        <f t="shared" si="546"/>
        <v>69920</v>
      </c>
      <c r="U3508" t="e">
        <f>SQRT(($U$6/2)^2-($U$6/2)^2*'(OLD) bottom seam length'!T3508^2/($U$7/2)^2)</f>
        <v>#VALUE!</v>
      </c>
      <c r="W3508" s="136">
        <f t="shared" si="547"/>
        <v>69920</v>
      </c>
      <c r="X3508" t="e">
        <f>SQRT(($U$6/2)^2-($U$6/2)^2*'(OLD) bottom seam length'!W3508^2/($U$7/2)^2)</f>
        <v>#VALUE!</v>
      </c>
      <c r="Z3508" s="136">
        <f t="shared" si="548"/>
        <v>69920</v>
      </c>
      <c r="AA3508" t="e">
        <f>SQRT(($U$6/2)^2-($U$6/2)^2*'(OLD) bottom seam length'!Z3508^2/($U$7/2)^2)</f>
        <v>#VALUE!</v>
      </c>
      <c r="AC3508" s="136">
        <f t="shared" si="549"/>
        <v>69920</v>
      </c>
      <c r="AD3508" t="e">
        <f>SQRT(($U$6/2)^2-($U$6/2)^2*'(OLD) bottom seam length'!AC3508^2/($U$7/2)^2)</f>
        <v>#VALUE!</v>
      </c>
    </row>
    <row r="3509" spans="2:30">
      <c r="B3509" s="136">
        <f t="shared" si="540"/>
        <v>69960</v>
      </c>
      <c r="C3509" t="e">
        <f>SQRT(($C$5/2)^2-($C$5/2)^2*'(OLD) bottom seam length'!B3509^2/($C$6/2)^2)</f>
        <v>#DIV/0!</v>
      </c>
      <c r="E3509" s="136">
        <f t="shared" si="541"/>
        <v>69960</v>
      </c>
      <c r="F3509" t="e">
        <f>SQRT(($C$5/2)^2-($C$5/2)^2*'(OLD) bottom seam length'!E3509^2/($C$6/2)^2)</f>
        <v>#DIV/0!</v>
      </c>
      <c r="H3509" s="136">
        <f t="shared" si="542"/>
        <v>69960</v>
      </c>
      <c r="I3509" t="e">
        <f>SQRT(($C$5/2)^2-($C$5/2)^2*'(OLD) bottom seam length'!H3509^2/($C$6/2)^2)</f>
        <v>#DIV/0!</v>
      </c>
      <c r="K3509" s="136">
        <f t="shared" si="543"/>
        <v>69960</v>
      </c>
      <c r="L3509" t="e">
        <f>SQRT(($C$5/2)^2-($C$5/2)^2*'(OLD) bottom seam length'!K3509^2/($C$6/2)^2)</f>
        <v>#DIV/0!</v>
      </c>
      <c r="O3509" s="136">
        <f t="shared" si="544"/>
        <v>69960</v>
      </c>
      <c r="P3509" t="b">
        <f t="shared" si="545"/>
        <v>0</v>
      </c>
      <c r="T3509" s="136">
        <f t="shared" si="546"/>
        <v>69940</v>
      </c>
      <c r="U3509" t="e">
        <f>SQRT(($U$6/2)^2-($U$6/2)^2*'(OLD) bottom seam length'!T3509^2/($U$7/2)^2)</f>
        <v>#VALUE!</v>
      </c>
      <c r="W3509" s="136">
        <f t="shared" si="547"/>
        <v>69940</v>
      </c>
      <c r="X3509" t="e">
        <f>SQRT(($U$6/2)^2-($U$6/2)^2*'(OLD) bottom seam length'!W3509^2/($U$7/2)^2)</f>
        <v>#VALUE!</v>
      </c>
      <c r="Z3509" s="136">
        <f t="shared" si="548"/>
        <v>69940</v>
      </c>
      <c r="AA3509" t="e">
        <f>SQRT(($U$6/2)^2-($U$6/2)^2*'(OLD) bottom seam length'!Z3509^2/($U$7/2)^2)</f>
        <v>#VALUE!</v>
      </c>
      <c r="AC3509" s="136">
        <f t="shared" si="549"/>
        <v>69940</v>
      </c>
      <c r="AD3509" t="e">
        <f>SQRT(($U$6/2)^2-($U$6/2)^2*'(OLD) bottom seam length'!AC3509^2/($U$7/2)^2)</f>
        <v>#VALUE!</v>
      </c>
    </row>
    <row r="3510" spans="2:30">
      <c r="B3510" s="136">
        <f t="shared" si="540"/>
        <v>69980</v>
      </c>
      <c r="C3510" t="e">
        <f>SQRT(($C$5/2)^2-($C$5/2)^2*'(OLD) bottom seam length'!B3510^2/($C$6/2)^2)</f>
        <v>#DIV/0!</v>
      </c>
      <c r="E3510" s="136">
        <f t="shared" si="541"/>
        <v>69980</v>
      </c>
      <c r="F3510" t="e">
        <f>SQRT(($C$5/2)^2-($C$5/2)^2*'(OLD) bottom seam length'!E3510^2/($C$6/2)^2)</f>
        <v>#DIV/0!</v>
      </c>
      <c r="H3510" s="136">
        <f t="shared" si="542"/>
        <v>69980</v>
      </c>
      <c r="I3510" t="e">
        <f>SQRT(($C$5/2)^2-($C$5/2)^2*'(OLD) bottom seam length'!H3510^2/($C$6/2)^2)</f>
        <v>#DIV/0!</v>
      </c>
      <c r="K3510" s="136">
        <f t="shared" si="543"/>
        <v>69980</v>
      </c>
      <c r="L3510" t="e">
        <f>SQRT(($C$5/2)^2-($C$5/2)^2*'(OLD) bottom seam length'!K3510^2/($C$6/2)^2)</f>
        <v>#DIV/0!</v>
      </c>
      <c r="O3510" s="136">
        <f t="shared" si="544"/>
        <v>69980</v>
      </c>
      <c r="P3510" t="b">
        <f t="shared" si="545"/>
        <v>0</v>
      </c>
      <c r="T3510" s="136">
        <f t="shared" si="546"/>
        <v>69960</v>
      </c>
      <c r="U3510" t="e">
        <f>SQRT(($U$6/2)^2-($U$6/2)^2*'(OLD) bottom seam length'!T3510^2/($U$7/2)^2)</f>
        <v>#VALUE!</v>
      </c>
      <c r="W3510" s="136">
        <f t="shared" si="547"/>
        <v>69960</v>
      </c>
      <c r="X3510" t="e">
        <f>SQRT(($U$6/2)^2-($U$6/2)^2*'(OLD) bottom seam length'!W3510^2/($U$7/2)^2)</f>
        <v>#VALUE!</v>
      </c>
      <c r="Z3510" s="136">
        <f t="shared" si="548"/>
        <v>69960</v>
      </c>
      <c r="AA3510" t="e">
        <f>SQRT(($U$6/2)^2-($U$6/2)^2*'(OLD) bottom seam length'!Z3510^2/($U$7/2)^2)</f>
        <v>#VALUE!</v>
      </c>
      <c r="AC3510" s="136">
        <f t="shared" si="549"/>
        <v>69960</v>
      </c>
      <c r="AD3510" t="e">
        <f>SQRT(($U$6/2)^2-($U$6/2)^2*'(OLD) bottom seam length'!AC3510^2/($U$7/2)^2)</f>
        <v>#VALUE!</v>
      </c>
    </row>
    <row r="3511" spans="2:30">
      <c r="B3511" s="136">
        <f t="shared" si="540"/>
        <v>70000</v>
      </c>
      <c r="C3511" t="e">
        <f>SQRT(($C$5/2)^2-($C$5/2)^2*'(OLD) bottom seam length'!B3511^2/($C$6/2)^2)</f>
        <v>#DIV/0!</v>
      </c>
      <c r="E3511" s="136">
        <f t="shared" si="541"/>
        <v>70000</v>
      </c>
      <c r="F3511" t="e">
        <f>SQRT(($C$5/2)^2-($C$5/2)^2*'(OLD) bottom seam length'!E3511^2/($C$6/2)^2)</f>
        <v>#DIV/0!</v>
      </c>
      <c r="H3511" s="136">
        <f t="shared" si="542"/>
        <v>70000</v>
      </c>
      <c r="I3511" t="e">
        <f>SQRT(($C$5/2)^2-($C$5/2)^2*'(OLD) bottom seam length'!H3511^2/($C$6/2)^2)</f>
        <v>#DIV/0!</v>
      </c>
      <c r="K3511" s="136">
        <f t="shared" si="543"/>
        <v>70000</v>
      </c>
      <c r="L3511" t="e">
        <f>SQRT(($C$5/2)^2-($C$5/2)^2*'(OLD) bottom seam length'!K3511^2/($C$6/2)^2)</f>
        <v>#DIV/0!</v>
      </c>
      <c r="O3511" s="136">
        <f t="shared" si="544"/>
        <v>70000</v>
      </c>
      <c r="P3511" t="b">
        <f t="shared" si="545"/>
        <v>0</v>
      </c>
      <c r="T3511" s="136">
        <f t="shared" si="546"/>
        <v>69980</v>
      </c>
      <c r="U3511" t="e">
        <f>SQRT(($U$6/2)^2-($U$6/2)^2*'(OLD) bottom seam length'!T3511^2/($U$7/2)^2)</f>
        <v>#VALUE!</v>
      </c>
      <c r="W3511" s="136">
        <f t="shared" si="547"/>
        <v>69980</v>
      </c>
      <c r="X3511" t="e">
        <f>SQRT(($U$6/2)^2-($U$6/2)^2*'(OLD) bottom seam length'!W3511^2/($U$7/2)^2)</f>
        <v>#VALUE!</v>
      </c>
      <c r="Z3511" s="136">
        <f t="shared" si="548"/>
        <v>69980</v>
      </c>
      <c r="AA3511" t="e">
        <f>SQRT(($U$6/2)^2-($U$6/2)^2*'(OLD) bottom seam length'!Z3511^2/($U$7/2)^2)</f>
        <v>#VALUE!</v>
      </c>
      <c r="AC3511" s="136">
        <f t="shared" si="549"/>
        <v>69980</v>
      </c>
      <c r="AD3511" t="e">
        <f>SQRT(($U$6/2)^2-($U$6/2)^2*'(OLD) bottom seam length'!AC3511^2/($U$7/2)^2)</f>
        <v>#VALUE!</v>
      </c>
    </row>
    <row r="3512" spans="2:30">
      <c r="B3512" s="136">
        <f t="shared" si="540"/>
        <v>70020</v>
      </c>
      <c r="C3512" t="e">
        <f>SQRT(($C$5/2)^2-($C$5/2)^2*'(OLD) bottom seam length'!B3512^2/($C$6/2)^2)</f>
        <v>#DIV/0!</v>
      </c>
      <c r="E3512" s="136">
        <f t="shared" si="541"/>
        <v>70020</v>
      </c>
      <c r="F3512" t="e">
        <f>SQRT(($C$5/2)^2-($C$5/2)^2*'(OLD) bottom seam length'!E3512^2/($C$6/2)^2)</f>
        <v>#DIV/0!</v>
      </c>
      <c r="H3512" s="136">
        <f t="shared" si="542"/>
        <v>70020</v>
      </c>
      <c r="I3512" t="e">
        <f>SQRT(($C$5/2)^2-($C$5/2)^2*'(OLD) bottom seam length'!H3512^2/($C$6/2)^2)</f>
        <v>#DIV/0!</v>
      </c>
      <c r="K3512" s="136">
        <f t="shared" si="543"/>
        <v>70020</v>
      </c>
      <c r="L3512" t="e">
        <f>SQRT(($C$5/2)^2-($C$5/2)^2*'(OLD) bottom seam length'!K3512^2/($C$6/2)^2)</f>
        <v>#DIV/0!</v>
      </c>
      <c r="O3512" s="136">
        <f t="shared" si="544"/>
        <v>70020</v>
      </c>
      <c r="P3512" t="b">
        <f t="shared" si="545"/>
        <v>0</v>
      </c>
      <c r="T3512" s="136">
        <f t="shared" si="546"/>
        <v>70000</v>
      </c>
      <c r="U3512" t="e">
        <f>SQRT(($U$6/2)^2-($U$6/2)^2*'(OLD) bottom seam length'!T3512^2/($U$7/2)^2)</f>
        <v>#VALUE!</v>
      </c>
      <c r="W3512" s="136">
        <f t="shared" si="547"/>
        <v>70000</v>
      </c>
      <c r="X3512" t="e">
        <f>SQRT(($U$6/2)^2-($U$6/2)^2*'(OLD) bottom seam length'!W3512^2/($U$7/2)^2)</f>
        <v>#VALUE!</v>
      </c>
      <c r="Z3512" s="136">
        <f t="shared" si="548"/>
        <v>70000</v>
      </c>
      <c r="AA3512" t="e">
        <f>SQRT(($U$6/2)^2-($U$6/2)^2*'(OLD) bottom seam length'!Z3512^2/($U$7/2)^2)</f>
        <v>#VALUE!</v>
      </c>
      <c r="AC3512" s="136">
        <f t="shared" si="549"/>
        <v>70000</v>
      </c>
      <c r="AD3512" t="e">
        <f>SQRT(($U$6/2)^2-($U$6/2)^2*'(OLD) bottom seam length'!AC3512^2/($U$7/2)^2)</f>
        <v>#VALUE!</v>
      </c>
    </row>
    <row r="3513" spans="2:30">
      <c r="B3513" s="136">
        <f t="shared" si="540"/>
        <v>70040</v>
      </c>
      <c r="C3513" t="e">
        <f>SQRT(($C$5/2)^2-($C$5/2)^2*'(OLD) bottom seam length'!B3513^2/($C$6/2)^2)</f>
        <v>#DIV/0!</v>
      </c>
      <c r="E3513" s="136">
        <f t="shared" si="541"/>
        <v>70040</v>
      </c>
      <c r="F3513" t="e">
        <f>SQRT(($C$5/2)^2-($C$5/2)^2*'(OLD) bottom seam length'!E3513^2/($C$6/2)^2)</f>
        <v>#DIV/0!</v>
      </c>
      <c r="H3513" s="136">
        <f t="shared" si="542"/>
        <v>70040</v>
      </c>
      <c r="I3513" t="e">
        <f>SQRT(($C$5/2)^2-($C$5/2)^2*'(OLD) bottom seam length'!H3513^2/($C$6/2)^2)</f>
        <v>#DIV/0!</v>
      </c>
      <c r="K3513" s="136">
        <f t="shared" si="543"/>
        <v>70040</v>
      </c>
      <c r="L3513" t="e">
        <f>SQRT(($C$5/2)^2-($C$5/2)^2*'(OLD) bottom seam length'!K3513^2/($C$6/2)^2)</f>
        <v>#DIV/0!</v>
      </c>
      <c r="O3513" s="136">
        <f t="shared" si="544"/>
        <v>70040</v>
      </c>
      <c r="P3513" t="b">
        <f t="shared" si="545"/>
        <v>0</v>
      </c>
      <c r="T3513" s="136">
        <f t="shared" si="546"/>
        <v>70020</v>
      </c>
      <c r="U3513" t="e">
        <f>SQRT(($U$6/2)^2-($U$6/2)^2*'(OLD) bottom seam length'!T3513^2/($U$7/2)^2)</f>
        <v>#VALUE!</v>
      </c>
      <c r="W3513" s="136">
        <f t="shared" si="547"/>
        <v>70020</v>
      </c>
      <c r="X3513" t="e">
        <f>SQRT(($U$6/2)^2-($U$6/2)^2*'(OLD) bottom seam length'!W3513^2/($U$7/2)^2)</f>
        <v>#VALUE!</v>
      </c>
      <c r="Z3513" s="136">
        <f t="shared" si="548"/>
        <v>70020</v>
      </c>
      <c r="AA3513" t="e">
        <f>SQRT(($U$6/2)^2-($U$6/2)^2*'(OLD) bottom seam length'!Z3513^2/($U$7/2)^2)</f>
        <v>#VALUE!</v>
      </c>
      <c r="AC3513" s="136">
        <f t="shared" si="549"/>
        <v>70020</v>
      </c>
      <c r="AD3513" t="e">
        <f>SQRT(($U$6/2)^2-($U$6/2)^2*'(OLD) bottom seam length'!AC3513^2/($U$7/2)^2)</f>
        <v>#VALUE!</v>
      </c>
    </row>
    <row r="3514" spans="2:30">
      <c r="B3514" s="136">
        <f t="shared" si="540"/>
        <v>70060</v>
      </c>
      <c r="C3514" t="e">
        <f>SQRT(($C$5/2)^2-($C$5/2)^2*'(OLD) bottom seam length'!B3514^2/($C$6/2)^2)</f>
        <v>#DIV/0!</v>
      </c>
      <c r="E3514" s="136">
        <f t="shared" si="541"/>
        <v>70060</v>
      </c>
      <c r="F3514" t="e">
        <f>SQRT(($C$5/2)^2-($C$5/2)^2*'(OLD) bottom seam length'!E3514^2/($C$6/2)^2)</f>
        <v>#DIV/0!</v>
      </c>
      <c r="H3514" s="136">
        <f t="shared" si="542"/>
        <v>70060</v>
      </c>
      <c r="I3514" t="e">
        <f>SQRT(($C$5/2)^2-($C$5/2)^2*'(OLD) bottom seam length'!H3514^2/($C$6/2)^2)</f>
        <v>#DIV/0!</v>
      </c>
      <c r="K3514" s="136">
        <f t="shared" si="543"/>
        <v>70060</v>
      </c>
      <c r="L3514" t="e">
        <f>SQRT(($C$5/2)^2-($C$5/2)^2*'(OLD) bottom seam length'!K3514^2/($C$6/2)^2)</f>
        <v>#DIV/0!</v>
      </c>
      <c r="O3514" s="136">
        <f t="shared" si="544"/>
        <v>70060</v>
      </c>
      <c r="P3514" t="b">
        <f t="shared" si="545"/>
        <v>0</v>
      </c>
      <c r="T3514" s="136">
        <f t="shared" si="546"/>
        <v>70040</v>
      </c>
      <c r="U3514" t="e">
        <f>SQRT(($U$6/2)^2-($U$6/2)^2*'(OLD) bottom seam length'!T3514^2/($U$7/2)^2)</f>
        <v>#VALUE!</v>
      </c>
      <c r="W3514" s="136">
        <f t="shared" si="547"/>
        <v>70040</v>
      </c>
      <c r="X3514" t="e">
        <f>SQRT(($U$6/2)^2-($U$6/2)^2*'(OLD) bottom seam length'!W3514^2/($U$7/2)^2)</f>
        <v>#VALUE!</v>
      </c>
      <c r="Z3514" s="136">
        <f t="shared" si="548"/>
        <v>70040</v>
      </c>
      <c r="AA3514" t="e">
        <f>SQRT(($U$6/2)^2-($U$6/2)^2*'(OLD) bottom seam length'!Z3514^2/($U$7/2)^2)</f>
        <v>#VALUE!</v>
      </c>
      <c r="AC3514" s="136">
        <f t="shared" si="549"/>
        <v>70040</v>
      </c>
      <c r="AD3514" t="e">
        <f>SQRT(($U$6/2)^2-($U$6/2)^2*'(OLD) bottom seam length'!AC3514^2/($U$7/2)^2)</f>
        <v>#VALUE!</v>
      </c>
    </row>
    <row r="3515" spans="2:30">
      <c r="B3515" s="136">
        <f t="shared" si="540"/>
        <v>70080</v>
      </c>
      <c r="C3515" t="e">
        <f>SQRT(($C$5/2)^2-($C$5/2)^2*'(OLD) bottom seam length'!B3515^2/($C$6/2)^2)</f>
        <v>#DIV/0!</v>
      </c>
      <c r="E3515" s="136">
        <f t="shared" si="541"/>
        <v>70080</v>
      </c>
      <c r="F3515" t="e">
        <f>SQRT(($C$5/2)^2-($C$5/2)^2*'(OLD) bottom seam length'!E3515^2/($C$6/2)^2)</f>
        <v>#DIV/0!</v>
      </c>
      <c r="H3515" s="136">
        <f t="shared" si="542"/>
        <v>70080</v>
      </c>
      <c r="I3515" t="e">
        <f>SQRT(($C$5/2)^2-($C$5/2)^2*'(OLD) bottom seam length'!H3515^2/($C$6/2)^2)</f>
        <v>#DIV/0!</v>
      </c>
      <c r="K3515" s="136">
        <f t="shared" si="543"/>
        <v>70080</v>
      </c>
      <c r="L3515" t="e">
        <f>SQRT(($C$5/2)^2-($C$5/2)^2*'(OLD) bottom seam length'!K3515^2/($C$6/2)^2)</f>
        <v>#DIV/0!</v>
      </c>
      <c r="O3515" s="136">
        <f t="shared" si="544"/>
        <v>70080</v>
      </c>
      <c r="P3515" t="b">
        <f t="shared" si="545"/>
        <v>0</v>
      </c>
      <c r="T3515" s="136">
        <f t="shared" si="546"/>
        <v>70060</v>
      </c>
      <c r="U3515" t="e">
        <f>SQRT(($U$6/2)^2-($U$6/2)^2*'(OLD) bottom seam length'!T3515^2/($U$7/2)^2)</f>
        <v>#VALUE!</v>
      </c>
      <c r="W3515" s="136">
        <f t="shared" si="547"/>
        <v>70060</v>
      </c>
      <c r="X3515" t="e">
        <f>SQRT(($U$6/2)^2-($U$6/2)^2*'(OLD) bottom seam length'!W3515^2/($U$7/2)^2)</f>
        <v>#VALUE!</v>
      </c>
      <c r="Z3515" s="136">
        <f t="shared" si="548"/>
        <v>70060</v>
      </c>
      <c r="AA3515" t="e">
        <f>SQRT(($U$6/2)^2-($U$6/2)^2*'(OLD) bottom seam length'!Z3515^2/($U$7/2)^2)</f>
        <v>#VALUE!</v>
      </c>
      <c r="AC3515" s="136">
        <f t="shared" si="549"/>
        <v>70060</v>
      </c>
      <c r="AD3515" t="e">
        <f>SQRT(($U$6/2)^2-($U$6/2)^2*'(OLD) bottom seam length'!AC3515^2/($U$7/2)^2)</f>
        <v>#VALUE!</v>
      </c>
    </row>
    <row r="3516" spans="2:30">
      <c r="B3516" s="136">
        <f t="shared" si="540"/>
        <v>70100</v>
      </c>
      <c r="C3516" t="e">
        <f>SQRT(($C$5/2)^2-($C$5/2)^2*'(OLD) bottom seam length'!B3516^2/($C$6/2)^2)</f>
        <v>#DIV/0!</v>
      </c>
      <c r="E3516" s="136">
        <f t="shared" si="541"/>
        <v>70100</v>
      </c>
      <c r="F3516" t="e">
        <f>SQRT(($C$5/2)^2-($C$5/2)^2*'(OLD) bottom seam length'!E3516^2/($C$6/2)^2)</f>
        <v>#DIV/0!</v>
      </c>
      <c r="H3516" s="136">
        <f t="shared" si="542"/>
        <v>70100</v>
      </c>
      <c r="I3516" t="e">
        <f>SQRT(($C$5/2)^2-($C$5/2)^2*'(OLD) bottom seam length'!H3516^2/($C$6/2)^2)</f>
        <v>#DIV/0!</v>
      </c>
      <c r="K3516" s="136">
        <f t="shared" si="543"/>
        <v>70100</v>
      </c>
      <c r="L3516" t="e">
        <f>SQRT(($C$5/2)^2-($C$5/2)^2*'(OLD) bottom seam length'!K3516^2/($C$6/2)^2)</f>
        <v>#DIV/0!</v>
      </c>
      <c r="O3516" s="136">
        <f t="shared" si="544"/>
        <v>70100</v>
      </c>
      <c r="P3516" t="b">
        <f t="shared" si="545"/>
        <v>0</v>
      </c>
      <c r="T3516" s="136">
        <f t="shared" si="546"/>
        <v>70080</v>
      </c>
      <c r="U3516" t="e">
        <f>SQRT(($U$6/2)^2-($U$6/2)^2*'(OLD) bottom seam length'!T3516^2/($U$7/2)^2)</f>
        <v>#VALUE!</v>
      </c>
      <c r="W3516" s="136">
        <f t="shared" si="547"/>
        <v>70080</v>
      </c>
      <c r="X3516" t="e">
        <f>SQRT(($U$6/2)^2-($U$6/2)^2*'(OLD) bottom seam length'!W3516^2/($U$7/2)^2)</f>
        <v>#VALUE!</v>
      </c>
      <c r="Z3516" s="136">
        <f t="shared" si="548"/>
        <v>70080</v>
      </c>
      <c r="AA3516" t="e">
        <f>SQRT(($U$6/2)^2-($U$6/2)^2*'(OLD) bottom seam length'!Z3516^2/($U$7/2)^2)</f>
        <v>#VALUE!</v>
      </c>
      <c r="AC3516" s="136">
        <f t="shared" si="549"/>
        <v>70080</v>
      </c>
      <c r="AD3516" t="e">
        <f>SQRT(($U$6/2)^2-($U$6/2)^2*'(OLD) bottom seam length'!AC3516^2/($U$7/2)^2)</f>
        <v>#VALUE!</v>
      </c>
    </row>
    <row r="3517" spans="2:30">
      <c r="B3517" s="136">
        <f t="shared" si="540"/>
        <v>70120</v>
      </c>
      <c r="C3517" t="e">
        <f>SQRT(($C$5/2)^2-($C$5/2)^2*'(OLD) bottom seam length'!B3517^2/($C$6/2)^2)</f>
        <v>#DIV/0!</v>
      </c>
      <c r="E3517" s="136">
        <f t="shared" si="541"/>
        <v>70120</v>
      </c>
      <c r="F3517" t="e">
        <f>SQRT(($C$5/2)^2-($C$5/2)^2*'(OLD) bottom seam length'!E3517^2/($C$6/2)^2)</f>
        <v>#DIV/0!</v>
      </c>
      <c r="H3517" s="136">
        <f t="shared" si="542"/>
        <v>70120</v>
      </c>
      <c r="I3517" t="e">
        <f>SQRT(($C$5/2)^2-($C$5/2)^2*'(OLD) bottom seam length'!H3517^2/($C$6/2)^2)</f>
        <v>#DIV/0!</v>
      </c>
      <c r="K3517" s="136">
        <f t="shared" si="543"/>
        <v>70120</v>
      </c>
      <c r="L3517" t="e">
        <f>SQRT(($C$5/2)^2-($C$5/2)^2*'(OLD) bottom seam length'!K3517^2/($C$6/2)^2)</f>
        <v>#DIV/0!</v>
      </c>
      <c r="O3517" s="136">
        <f t="shared" si="544"/>
        <v>70120</v>
      </c>
      <c r="P3517" t="b">
        <f t="shared" si="545"/>
        <v>0</v>
      </c>
      <c r="T3517" s="136">
        <f t="shared" si="546"/>
        <v>70100</v>
      </c>
      <c r="U3517" t="e">
        <f>SQRT(($U$6/2)^2-($U$6/2)^2*'(OLD) bottom seam length'!T3517^2/($U$7/2)^2)</f>
        <v>#VALUE!</v>
      </c>
      <c r="W3517" s="136">
        <f t="shared" si="547"/>
        <v>70100</v>
      </c>
      <c r="X3517" t="e">
        <f>SQRT(($U$6/2)^2-($U$6/2)^2*'(OLD) bottom seam length'!W3517^2/($U$7/2)^2)</f>
        <v>#VALUE!</v>
      </c>
      <c r="Z3517" s="136">
        <f t="shared" si="548"/>
        <v>70100</v>
      </c>
      <c r="AA3517" t="e">
        <f>SQRT(($U$6/2)^2-($U$6/2)^2*'(OLD) bottom seam length'!Z3517^2/($U$7/2)^2)</f>
        <v>#VALUE!</v>
      </c>
      <c r="AC3517" s="136">
        <f t="shared" si="549"/>
        <v>70100</v>
      </c>
      <c r="AD3517" t="e">
        <f>SQRT(($U$6/2)^2-($U$6/2)^2*'(OLD) bottom seam length'!AC3517^2/($U$7/2)^2)</f>
        <v>#VALUE!</v>
      </c>
    </row>
    <row r="3518" spans="2:30">
      <c r="B3518" s="136">
        <f t="shared" si="540"/>
        <v>70140</v>
      </c>
      <c r="C3518" t="e">
        <f>SQRT(($C$5/2)^2-($C$5/2)^2*'(OLD) bottom seam length'!B3518^2/($C$6/2)^2)</f>
        <v>#DIV/0!</v>
      </c>
      <c r="E3518" s="136">
        <f t="shared" si="541"/>
        <v>70140</v>
      </c>
      <c r="F3518" t="e">
        <f>SQRT(($C$5/2)^2-($C$5/2)^2*'(OLD) bottom seam length'!E3518^2/($C$6/2)^2)</f>
        <v>#DIV/0!</v>
      </c>
      <c r="H3518" s="136">
        <f t="shared" si="542"/>
        <v>70140</v>
      </c>
      <c r="I3518" t="e">
        <f>SQRT(($C$5/2)^2-($C$5/2)^2*'(OLD) bottom seam length'!H3518^2/($C$6/2)^2)</f>
        <v>#DIV/0!</v>
      </c>
      <c r="K3518" s="136">
        <f t="shared" si="543"/>
        <v>70140</v>
      </c>
      <c r="L3518" t="e">
        <f>SQRT(($C$5/2)^2-($C$5/2)^2*'(OLD) bottom seam length'!K3518^2/($C$6/2)^2)</f>
        <v>#DIV/0!</v>
      </c>
      <c r="O3518" s="136">
        <f t="shared" si="544"/>
        <v>70140</v>
      </c>
      <c r="P3518" t="b">
        <f t="shared" si="545"/>
        <v>0</v>
      </c>
      <c r="T3518" s="136">
        <f t="shared" si="546"/>
        <v>70120</v>
      </c>
      <c r="U3518" t="e">
        <f>SQRT(($U$6/2)^2-($U$6/2)^2*'(OLD) bottom seam length'!T3518^2/($U$7/2)^2)</f>
        <v>#VALUE!</v>
      </c>
      <c r="W3518" s="136">
        <f t="shared" si="547"/>
        <v>70120</v>
      </c>
      <c r="X3518" t="e">
        <f>SQRT(($U$6/2)^2-($U$6/2)^2*'(OLD) bottom seam length'!W3518^2/($U$7/2)^2)</f>
        <v>#VALUE!</v>
      </c>
      <c r="Z3518" s="136">
        <f t="shared" si="548"/>
        <v>70120</v>
      </c>
      <c r="AA3518" t="e">
        <f>SQRT(($U$6/2)^2-($U$6/2)^2*'(OLD) bottom seam length'!Z3518^2/($U$7/2)^2)</f>
        <v>#VALUE!</v>
      </c>
      <c r="AC3518" s="136">
        <f t="shared" si="549"/>
        <v>70120</v>
      </c>
      <c r="AD3518" t="e">
        <f>SQRT(($U$6/2)^2-($U$6/2)^2*'(OLD) bottom seam length'!AC3518^2/($U$7/2)^2)</f>
        <v>#VALUE!</v>
      </c>
    </row>
    <row r="3519" spans="2:30">
      <c r="B3519" s="136">
        <f t="shared" si="540"/>
        <v>70160</v>
      </c>
      <c r="C3519" t="e">
        <f>SQRT(($C$5/2)^2-($C$5/2)^2*'(OLD) bottom seam length'!B3519^2/($C$6/2)^2)</f>
        <v>#DIV/0!</v>
      </c>
      <c r="E3519" s="136">
        <f t="shared" si="541"/>
        <v>70160</v>
      </c>
      <c r="F3519" t="e">
        <f>SQRT(($C$5/2)^2-($C$5/2)^2*'(OLD) bottom seam length'!E3519^2/($C$6/2)^2)</f>
        <v>#DIV/0!</v>
      </c>
      <c r="H3519" s="136">
        <f t="shared" si="542"/>
        <v>70160</v>
      </c>
      <c r="I3519" t="e">
        <f>SQRT(($C$5/2)^2-($C$5/2)^2*'(OLD) bottom seam length'!H3519^2/($C$6/2)^2)</f>
        <v>#DIV/0!</v>
      </c>
      <c r="K3519" s="136">
        <f t="shared" si="543"/>
        <v>70160</v>
      </c>
      <c r="L3519" t="e">
        <f>SQRT(($C$5/2)^2-($C$5/2)^2*'(OLD) bottom seam length'!K3519^2/($C$6/2)^2)</f>
        <v>#DIV/0!</v>
      </c>
      <c r="O3519" s="136">
        <f t="shared" si="544"/>
        <v>70160</v>
      </c>
      <c r="P3519" t="b">
        <f t="shared" si="545"/>
        <v>0</v>
      </c>
      <c r="T3519" s="136">
        <f t="shared" si="546"/>
        <v>70140</v>
      </c>
      <c r="U3519" t="e">
        <f>SQRT(($U$6/2)^2-($U$6/2)^2*'(OLD) bottom seam length'!T3519^2/($U$7/2)^2)</f>
        <v>#VALUE!</v>
      </c>
      <c r="W3519" s="136">
        <f t="shared" si="547"/>
        <v>70140</v>
      </c>
      <c r="X3519" t="e">
        <f>SQRT(($U$6/2)^2-($U$6/2)^2*'(OLD) bottom seam length'!W3519^2/($U$7/2)^2)</f>
        <v>#VALUE!</v>
      </c>
      <c r="Z3519" s="136">
        <f t="shared" si="548"/>
        <v>70140</v>
      </c>
      <c r="AA3519" t="e">
        <f>SQRT(($U$6/2)^2-($U$6/2)^2*'(OLD) bottom seam length'!Z3519^2/($U$7/2)^2)</f>
        <v>#VALUE!</v>
      </c>
      <c r="AC3519" s="136">
        <f t="shared" si="549"/>
        <v>70140</v>
      </c>
      <c r="AD3519" t="e">
        <f>SQRT(($U$6/2)^2-($U$6/2)^2*'(OLD) bottom seam length'!AC3519^2/($U$7/2)^2)</f>
        <v>#VALUE!</v>
      </c>
    </row>
    <row r="3520" spans="2:30">
      <c r="B3520" s="136">
        <f t="shared" si="540"/>
        <v>70180</v>
      </c>
      <c r="C3520" t="e">
        <f>SQRT(($C$5/2)^2-($C$5/2)^2*'(OLD) bottom seam length'!B3520^2/($C$6/2)^2)</f>
        <v>#DIV/0!</v>
      </c>
      <c r="E3520" s="136">
        <f t="shared" si="541"/>
        <v>70180</v>
      </c>
      <c r="F3520" t="e">
        <f>SQRT(($C$5/2)^2-($C$5/2)^2*'(OLD) bottom seam length'!E3520^2/($C$6/2)^2)</f>
        <v>#DIV/0!</v>
      </c>
      <c r="H3520" s="136">
        <f t="shared" si="542"/>
        <v>70180</v>
      </c>
      <c r="I3520" t="e">
        <f>SQRT(($C$5/2)^2-($C$5/2)^2*'(OLD) bottom seam length'!H3520^2/($C$6/2)^2)</f>
        <v>#DIV/0!</v>
      </c>
      <c r="K3520" s="136">
        <f t="shared" si="543"/>
        <v>70180</v>
      </c>
      <c r="L3520" t="e">
        <f>SQRT(($C$5/2)^2-($C$5/2)^2*'(OLD) bottom seam length'!K3520^2/($C$6/2)^2)</f>
        <v>#DIV/0!</v>
      </c>
      <c r="O3520" s="136">
        <f t="shared" si="544"/>
        <v>70180</v>
      </c>
      <c r="P3520" t="b">
        <f t="shared" si="545"/>
        <v>0</v>
      </c>
      <c r="T3520" s="136">
        <f t="shared" si="546"/>
        <v>70160</v>
      </c>
      <c r="U3520" t="e">
        <f>SQRT(($U$6/2)^2-($U$6/2)^2*'(OLD) bottom seam length'!T3520^2/($U$7/2)^2)</f>
        <v>#VALUE!</v>
      </c>
      <c r="W3520" s="136">
        <f t="shared" si="547"/>
        <v>70160</v>
      </c>
      <c r="X3520" t="e">
        <f>SQRT(($U$6/2)^2-($U$6/2)^2*'(OLD) bottom seam length'!W3520^2/($U$7/2)^2)</f>
        <v>#VALUE!</v>
      </c>
      <c r="Z3520" s="136">
        <f t="shared" si="548"/>
        <v>70160</v>
      </c>
      <c r="AA3520" t="e">
        <f>SQRT(($U$6/2)^2-($U$6/2)^2*'(OLD) bottom seam length'!Z3520^2/($U$7/2)^2)</f>
        <v>#VALUE!</v>
      </c>
      <c r="AC3520" s="136">
        <f t="shared" si="549"/>
        <v>70160</v>
      </c>
      <c r="AD3520" t="e">
        <f>SQRT(($U$6/2)^2-($U$6/2)^2*'(OLD) bottom seam length'!AC3520^2/($U$7/2)^2)</f>
        <v>#VALUE!</v>
      </c>
    </row>
    <row r="3521" spans="2:30">
      <c r="B3521" s="136">
        <f t="shared" si="540"/>
        <v>70200</v>
      </c>
      <c r="C3521" t="e">
        <f>SQRT(($C$5/2)^2-($C$5/2)^2*'(OLD) bottom seam length'!B3521^2/($C$6/2)^2)</f>
        <v>#DIV/0!</v>
      </c>
      <c r="E3521" s="136">
        <f t="shared" si="541"/>
        <v>70200</v>
      </c>
      <c r="F3521" t="e">
        <f>SQRT(($C$5/2)^2-($C$5/2)^2*'(OLD) bottom seam length'!E3521^2/($C$6/2)^2)</f>
        <v>#DIV/0!</v>
      </c>
      <c r="H3521" s="136">
        <f t="shared" si="542"/>
        <v>70200</v>
      </c>
      <c r="I3521" t="e">
        <f>SQRT(($C$5/2)^2-($C$5/2)^2*'(OLD) bottom seam length'!H3521^2/($C$6/2)^2)</f>
        <v>#DIV/0!</v>
      </c>
      <c r="K3521" s="136">
        <f t="shared" si="543"/>
        <v>70200</v>
      </c>
      <c r="L3521" t="e">
        <f>SQRT(($C$5/2)^2-($C$5/2)^2*'(OLD) bottom seam length'!K3521^2/($C$6/2)^2)</f>
        <v>#DIV/0!</v>
      </c>
      <c r="O3521" s="136">
        <f t="shared" si="544"/>
        <v>70200</v>
      </c>
      <c r="P3521" t="b">
        <f t="shared" si="545"/>
        <v>0</v>
      </c>
      <c r="T3521" s="136">
        <f t="shared" si="546"/>
        <v>70180</v>
      </c>
      <c r="U3521" t="e">
        <f>SQRT(($U$6/2)^2-($U$6/2)^2*'(OLD) bottom seam length'!T3521^2/($U$7/2)^2)</f>
        <v>#VALUE!</v>
      </c>
      <c r="W3521" s="136">
        <f t="shared" si="547"/>
        <v>70180</v>
      </c>
      <c r="X3521" t="e">
        <f>SQRT(($U$6/2)^2-($U$6/2)^2*'(OLD) bottom seam length'!W3521^2/($U$7/2)^2)</f>
        <v>#VALUE!</v>
      </c>
      <c r="Z3521" s="136">
        <f t="shared" si="548"/>
        <v>70180</v>
      </c>
      <c r="AA3521" t="e">
        <f>SQRT(($U$6/2)^2-($U$6/2)^2*'(OLD) bottom seam length'!Z3521^2/($U$7/2)^2)</f>
        <v>#VALUE!</v>
      </c>
      <c r="AC3521" s="136">
        <f t="shared" si="549"/>
        <v>70180</v>
      </c>
      <c r="AD3521" t="e">
        <f>SQRT(($U$6/2)^2-($U$6/2)^2*'(OLD) bottom seam length'!AC3521^2/($U$7/2)^2)</f>
        <v>#VALUE!</v>
      </c>
    </row>
    <row r="3522" spans="2:30">
      <c r="B3522" s="136">
        <f t="shared" si="540"/>
        <v>70220</v>
      </c>
      <c r="C3522" t="e">
        <f>SQRT(($C$5/2)^2-($C$5/2)^2*'(OLD) bottom seam length'!B3522^2/($C$6/2)^2)</f>
        <v>#DIV/0!</v>
      </c>
      <c r="E3522" s="136">
        <f t="shared" si="541"/>
        <v>70220</v>
      </c>
      <c r="F3522" t="e">
        <f>SQRT(($C$5/2)^2-($C$5/2)^2*'(OLD) bottom seam length'!E3522^2/($C$6/2)^2)</f>
        <v>#DIV/0!</v>
      </c>
      <c r="H3522" s="136">
        <f t="shared" si="542"/>
        <v>70220</v>
      </c>
      <c r="I3522" t="e">
        <f>SQRT(($C$5/2)^2-($C$5/2)^2*'(OLD) bottom seam length'!H3522^2/($C$6/2)^2)</f>
        <v>#DIV/0!</v>
      </c>
      <c r="K3522" s="136">
        <f t="shared" si="543"/>
        <v>70220</v>
      </c>
      <c r="L3522" t="e">
        <f>SQRT(($C$5/2)^2-($C$5/2)^2*'(OLD) bottom seam length'!K3522^2/($C$6/2)^2)</f>
        <v>#DIV/0!</v>
      </c>
      <c r="O3522" s="136">
        <f t="shared" si="544"/>
        <v>70220</v>
      </c>
      <c r="P3522" t="b">
        <f t="shared" si="545"/>
        <v>0</v>
      </c>
      <c r="T3522" s="136">
        <f t="shared" si="546"/>
        <v>70200</v>
      </c>
      <c r="U3522" t="e">
        <f>SQRT(($U$6/2)^2-($U$6/2)^2*'(OLD) bottom seam length'!T3522^2/($U$7/2)^2)</f>
        <v>#VALUE!</v>
      </c>
      <c r="W3522" s="136">
        <f t="shared" si="547"/>
        <v>70200</v>
      </c>
      <c r="X3522" t="e">
        <f>SQRT(($U$6/2)^2-($U$6/2)^2*'(OLD) bottom seam length'!W3522^2/($U$7/2)^2)</f>
        <v>#VALUE!</v>
      </c>
      <c r="Z3522" s="136">
        <f t="shared" si="548"/>
        <v>70200</v>
      </c>
      <c r="AA3522" t="e">
        <f>SQRT(($U$6/2)^2-($U$6/2)^2*'(OLD) bottom seam length'!Z3522^2/($U$7/2)^2)</f>
        <v>#VALUE!</v>
      </c>
      <c r="AC3522" s="136">
        <f t="shared" si="549"/>
        <v>70200</v>
      </c>
      <c r="AD3522" t="e">
        <f>SQRT(($U$6/2)^2-($U$6/2)^2*'(OLD) bottom seam length'!AC3522^2/($U$7/2)^2)</f>
        <v>#VALUE!</v>
      </c>
    </row>
    <row r="3523" spans="2:30">
      <c r="B3523" s="136">
        <f t="shared" si="540"/>
        <v>70240</v>
      </c>
      <c r="C3523" t="e">
        <f>SQRT(($C$5/2)^2-($C$5/2)^2*'(OLD) bottom seam length'!B3523^2/($C$6/2)^2)</f>
        <v>#DIV/0!</v>
      </c>
      <c r="E3523" s="136">
        <f t="shared" si="541"/>
        <v>70240</v>
      </c>
      <c r="F3523" t="e">
        <f>SQRT(($C$5/2)^2-($C$5/2)^2*'(OLD) bottom seam length'!E3523^2/($C$6/2)^2)</f>
        <v>#DIV/0!</v>
      </c>
      <c r="H3523" s="136">
        <f t="shared" si="542"/>
        <v>70240</v>
      </c>
      <c r="I3523" t="e">
        <f>SQRT(($C$5/2)^2-($C$5/2)^2*'(OLD) bottom seam length'!H3523^2/($C$6/2)^2)</f>
        <v>#DIV/0!</v>
      </c>
      <c r="K3523" s="136">
        <f t="shared" si="543"/>
        <v>70240</v>
      </c>
      <c r="L3523" t="e">
        <f>SQRT(($C$5/2)^2-($C$5/2)^2*'(OLD) bottom seam length'!K3523^2/($C$6/2)^2)</f>
        <v>#DIV/0!</v>
      </c>
      <c r="O3523" s="136">
        <f t="shared" si="544"/>
        <v>70240</v>
      </c>
      <c r="P3523" t="b">
        <f t="shared" si="545"/>
        <v>0</v>
      </c>
      <c r="T3523" s="136">
        <f t="shared" si="546"/>
        <v>70220</v>
      </c>
      <c r="U3523" t="e">
        <f>SQRT(($U$6/2)^2-($U$6/2)^2*'(OLD) bottom seam length'!T3523^2/($U$7/2)^2)</f>
        <v>#VALUE!</v>
      </c>
      <c r="W3523" s="136">
        <f t="shared" si="547"/>
        <v>70220</v>
      </c>
      <c r="X3523" t="e">
        <f>SQRT(($U$6/2)^2-($U$6/2)^2*'(OLD) bottom seam length'!W3523^2/($U$7/2)^2)</f>
        <v>#VALUE!</v>
      </c>
      <c r="Z3523" s="136">
        <f t="shared" si="548"/>
        <v>70220</v>
      </c>
      <c r="AA3523" t="e">
        <f>SQRT(($U$6/2)^2-($U$6/2)^2*'(OLD) bottom seam length'!Z3523^2/($U$7/2)^2)</f>
        <v>#VALUE!</v>
      </c>
      <c r="AC3523" s="136">
        <f t="shared" si="549"/>
        <v>70220</v>
      </c>
      <c r="AD3523" t="e">
        <f>SQRT(($U$6/2)^2-($U$6/2)^2*'(OLD) bottom seam length'!AC3523^2/($U$7/2)^2)</f>
        <v>#VALUE!</v>
      </c>
    </row>
    <row r="3524" spans="2:30">
      <c r="B3524" s="136">
        <f t="shared" si="540"/>
        <v>70260</v>
      </c>
      <c r="C3524" t="e">
        <f>SQRT(($C$5/2)^2-($C$5/2)^2*'(OLD) bottom seam length'!B3524^2/($C$6/2)^2)</f>
        <v>#DIV/0!</v>
      </c>
      <c r="E3524" s="136">
        <f t="shared" si="541"/>
        <v>70260</v>
      </c>
      <c r="F3524" t="e">
        <f>SQRT(($C$5/2)^2-($C$5/2)^2*'(OLD) bottom seam length'!E3524^2/($C$6/2)^2)</f>
        <v>#DIV/0!</v>
      </c>
      <c r="H3524" s="136">
        <f t="shared" si="542"/>
        <v>70260</v>
      </c>
      <c r="I3524" t="e">
        <f>SQRT(($C$5/2)^2-($C$5/2)^2*'(OLD) bottom seam length'!H3524^2/($C$6/2)^2)</f>
        <v>#DIV/0!</v>
      </c>
      <c r="K3524" s="136">
        <f t="shared" si="543"/>
        <v>70260</v>
      </c>
      <c r="L3524" t="e">
        <f>SQRT(($C$5/2)^2-($C$5/2)^2*'(OLD) bottom seam length'!K3524^2/($C$6/2)^2)</f>
        <v>#DIV/0!</v>
      </c>
      <c r="O3524" s="136">
        <f t="shared" si="544"/>
        <v>70260</v>
      </c>
      <c r="P3524" t="b">
        <f t="shared" si="545"/>
        <v>0</v>
      </c>
      <c r="T3524" s="136">
        <f t="shared" si="546"/>
        <v>70240</v>
      </c>
      <c r="U3524" t="e">
        <f>SQRT(($U$6/2)^2-($U$6/2)^2*'(OLD) bottom seam length'!T3524^2/($U$7/2)^2)</f>
        <v>#VALUE!</v>
      </c>
      <c r="W3524" s="136">
        <f t="shared" si="547"/>
        <v>70240</v>
      </c>
      <c r="X3524" t="e">
        <f>SQRT(($U$6/2)^2-($U$6/2)^2*'(OLD) bottom seam length'!W3524^2/($U$7/2)^2)</f>
        <v>#VALUE!</v>
      </c>
      <c r="Z3524" s="136">
        <f t="shared" si="548"/>
        <v>70240</v>
      </c>
      <c r="AA3524" t="e">
        <f>SQRT(($U$6/2)^2-($U$6/2)^2*'(OLD) bottom seam length'!Z3524^2/($U$7/2)^2)</f>
        <v>#VALUE!</v>
      </c>
      <c r="AC3524" s="136">
        <f t="shared" si="549"/>
        <v>70240</v>
      </c>
      <c r="AD3524" t="e">
        <f>SQRT(($U$6/2)^2-($U$6/2)^2*'(OLD) bottom seam length'!AC3524^2/($U$7/2)^2)</f>
        <v>#VALUE!</v>
      </c>
    </row>
    <row r="3525" spans="2:30">
      <c r="B3525" s="136">
        <f t="shared" si="540"/>
        <v>70280</v>
      </c>
      <c r="C3525" t="e">
        <f>SQRT(($C$5/2)^2-($C$5/2)^2*'(OLD) bottom seam length'!B3525^2/($C$6/2)^2)</f>
        <v>#DIV/0!</v>
      </c>
      <c r="E3525" s="136">
        <f t="shared" si="541"/>
        <v>70280</v>
      </c>
      <c r="F3525" t="e">
        <f>SQRT(($C$5/2)^2-($C$5/2)^2*'(OLD) bottom seam length'!E3525^2/($C$6/2)^2)</f>
        <v>#DIV/0!</v>
      </c>
      <c r="H3525" s="136">
        <f t="shared" si="542"/>
        <v>70280</v>
      </c>
      <c r="I3525" t="e">
        <f>SQRT(($C$5/2)^2-($C$5/2)^2*'(OLD) bottom seam length'!H3525^2/($C$6/2)^2)</f>
        <v>#DIV/0!</v>
      </c>
      <c r="K3525" s="136">
        <f t="shared" si="543"/>
        <v>70280</v>
      </c>
      <c r="L3525" t="e">
        <f>SQRT(($C$5/2)^2-($C$5/2)^2*'(OLD) bottom seam length'!K3525^2/($C$6/2)^2)</f>
        <v>#DIV/0!</v>
      </c>
      <c r="O3525" s="136">
        <f t="shared" si="544"/>
        <v>70280</v>
      </c>
      <c r="P3525" t="b">
        <f t="shared" si="545"/>
        <v>0</v>
      </c>
      <c r="T3525" s="136">
        <f t="shared" si="546"/>
        <v>70260</v>
      </c>
      <c r="U3525" t="e">
        <f>SQRT(($U$6/2)^2-($U$6/2)^2*'(OLD) bottom seam length'!T3525^2/($U$7/2)^2)</f>
        <v>#VALUE!</v>
      </c>
      <c r="W3525" s="136">
        <f t="shared" si="547"/>
        <v>70260</v>
      </c>
      <c r="X3525" t="e">
        <f>SQRT(($U$6/2)^2-($U$6/2)^2*'(OLD) bottom seam length'!W3525^2/($U$7/2)^2)</f>
        <v>#VALUE!</v>
      </c>
      <c r="Z3525" s="136">
        <f t="shared" si="548"/>
        <v>70260</v>
      </c>
      <c r="AA3525" t="e">
        <f>SQRT(($U$6/2)^2-($U$6/2)^2*'(OLD) bottom seam length'!Z3525^2/($U$7/2)^2)</f>
        <v>#VALUE!</v>
      </c>
      <c r="AC3525" s="136">
        <f t="shared" si="549"/>
        <v>70260</v>
      </c>
      <c r="AD3525" t="e">
        <f>SQRT(($U$6/2)^2-($U$6/2)^2*'(OLD) bottom seam length'!AC3525^2/($U$7/2)^2)</f>
        <v>#VALUE!</v>
      </c>
    </row>
    <row r="3526" spans="2:30">
      <c r="B3526" s="136">
        <f t="shared" si="540"/>
        <v>70300</v>
      </c>
      <c r="C3526" t="e">
        <f>SQRT(($C$5/2)^2-($C$5/2)^2*'(OLD) bottom seam length'!B3526^2/($C$6/2)^2)</f>
        <v>#DIV/0!</v>
      </c>
      <c r="E3526" s="136">
        <f t="shared" si="541"/>
        <v>70300</v>
      </c>
      <c r="F3526" t="e">
        <f>SQRT(($C$5/2)^2-($C$5/2)^2*'(OLD) bottom seam length'!E3526^2/($C$6/2)^2)</f>
        <v>#DIV/0!</v>
      </c>
      <c r="H3526" s="136">
        <f t="shared" si="542"/>
        <v>70300</v>
      </c>
      <c r="I3526" t="e">
        <f>SQRT(($C$5/2)^2-($C$5/2)^2*'(OLD) bottom seam length'!H3526^2/($C$6/2)^2)</f>
        <v>#DIV/0!</v>
      </c>
      <c r="K3526" s="136">
        <f t="shared" si="543"/>
        <v>70300</v>
      </c>
      <c r="L3526" t="e">
        <f>SQRT(($C$5/2)^2-($C$5/2)^2*'(OLD) bottom seam length'!K3526^2/($C$6/2)^2)</f>
        <v>#DIV/0!</v>
      </c>
      <c r="O3526" s="136">
        <f t="shared" si="544"/>
        <v>70300</v>
      </c>
      <c r="P3526" t="b">
        <f t="shared" si="545"/>
        <v>0</v>
      </c>
      <c r="T3526" s="136">
        <f t="shared" si="546"/>
        <v>70280</v>
      </c>
      <c r="U3526" t="e">
        <f>SQRT(($U$6/2)^2-($U$6/2)^2*'(OLD) bottom seam length'!T3526^2/($U$7/2)^2)</f>
        <v>#VALUE!</v>
      </c>
      <c r="W3526" s="136">
        <f t="shared" si="547"/>
        <v>70280</v>
      </c>
      <c r="X3526" t="e">
        <f>SQRT(($U$6/2)^2-($U$6/2)^2*'(OLD) bottom seam length'!W3526^2/($U$7/2)^2)</f>
        <v>#VALUE!</v>
      </c>
      <c r="Z3526" s="136">
        <f t="shared" si="548"/>
        <v>70280</v>
      </c>
      <c r="AA3526" t="e">
        <f>SQRT(($U$6/2)^2-($U$6/2)^2*'(OLD) bottom seam length'!Z3526^2/($U$7/2)^2)</f>
        <v>#VALUE!</v>
      </c>
      <c r="AC3526" s="136">
        <f t="shared" si="549"/>
        <v>70280</v>
      </c>
      <c r="AD3526" t="e">
        <f>SQRT(($U$6/2)^2-($U$6/2)^2*'(OLD) bottom seam length'!AC3526^2/($U$7/2)^2)</f>
        <v>#VALUE!</v>
      </c>
    </row>
    <row r="3527" spans="2:30">
      <c r="B3527" s="136">
        <f t="shared" si="540"/>
        <v>70320</v>
      </c>
      <c r="C3527" t="e">
        <f>SQRT(($C$5/2)^2-($C$5/2)^2*'(OLD) bottom seam length'!B3527^2/($C$6/2)^2)</f>
        <v>#DIV/0!</v>
      </c>
      <c r="E3527" s="136">
        <f t="shared" si="541"/>
        <v>70320</v>
      </c>
      <c r="F3527" t="e">
        <f>SQRT(($C$5/2)^2-($C$5/2)^2*'(OLD) bottom seam length'!E3527^2/($C$6/2)^2)</f>
        <v>#DIV/0!</v>
      </c>
      <c r="H3527" s="136">
        <f t="shared" si="542"/>
        <v>70320</v>
      </c>
      <c r="I3527" t="e">
        <f>SQRT(($C$5/2)^2-($C$5/2)^2*'(OLD) bottom seam length'!H3527^2/($C$6/2)^2)</f>
        <v>#DIV/0!</v>
      </c>
      <c r="K3527" s="136">
        <f t="shared" si="543"/>
        <v>70320</v>
      </c>
      <c r="L3527" t="e">
        <f>SQRT(($C$5/2)^2-($C$5/2)^2*'(OLD) bottom seam length'!K3527^2/($C$6/2)^2)</f>
        <v>#DIV/0!</v>
      </c>
      <c r="O3527" s="136">
        <f t="shared" si="544"/>
        <v>70320</v>
      </c>
      <c r="P3527" t="b">
        <f t="shared" si="545"/>
        <v>0</v>
      </c>
      <c r="T3527" s="136">
        <f t="shared" si="546"/>
        <v>70300</v>
      </c>
      <c r="U3527" t="e">
        <f>SQRT(($U$6/2)^2-($U$6/2)^2*'(OLD) bottom seam length'!T3527^2/($U$7/2)^2)</f>
        <v>#VALUE!</v>
      </c>
      <c r="W3527" s="136">
        <f t="shared" si="547"/>
        <v>70300</v>
      </c>
      <c r="X3527" t="e">
        <f>SQRT(($U$6/2)^2-($U$6/2)^2*'(OLD) bottom seam length'!W3527^2/($U$7/2)^2)</f>
        <v>#VALUE!</v>
      </c>
      <c r="Z3527" s="136">
        <f t="shared" si="548"/>
        <v>70300</v>
      </c>
      <c r="AA3527" t="e">
        <f>SQRT(($U$6/2)^2-($U$6/2)^2*'(OLD) bottom seam length'!Z3527^2/($U$7/2)^2)</f>
        <v>#VALUE!</v>
      </c>
      <c r="AC3527" s="136">
        <f t="shared" si="549"/>
        <v>70300</v>
      </c>
      <c r="AD3527" t="e">
        <f>SQRT(($U$6/2)^2-($U$6/2)^2*'(OLD) bottom seam length'!AC3527^2/($U$7/2)^2)</f>
        <v>#VALUE!</v>
      </c>
    </row>
    <row r="3528" spans="2:30">
      <c r="B3528" s="136">
        <f t="shared" si="540"/>
        <v>70340</v>
      </c>
      <c r="C3528" t="e">
        <f>SQRT(($C$5/2)^2-($C$5/2)^2*'(OLD) bottom seam length'!B3528^2/($C$6/2)^2)</f>
        <v>#DIV/0!</v>
      </c>
      <c r="E3528" s="136">
        <f t="shared" si="541"/>
        <v>70340</v>
      </c>
      <c r="F3528" t="e">
        <f>SQRT(($C$5/2)^2-($C$5/2)^2*'(OLD) bottom seam length'!E3528^2/($C$6/2)^2)</f>
        <v>#DIV/0!</v>
      </c>
      <c r="H3528" s="136">
        <f t="shared" si="542"/>
        <v>70340</v>
      </c>
      <c r="I3528" t="e">
        <f>SQRT(($C$5/2)^2-($C$5/2)^2*'(OLD) bottom seam length'!H3528^2/($C$6/2)^2)</f>
        <v>#DIV/0!</v>
      </c>
      <c r="K3528" s="136">
        <f t="shared" si="543"/>
        <v>70340</v>
      </c>
      <c r="L3528" t="e">
        <f>SQRT(($C$5/2)^2-($C$5/2)^2*'(OLD) bottom seam length'!K3528^2/($C$6/2)^2)</f>
        <v>#DIV/0!</v>
      </c>
      <c r="O3528" s="136">
        <f t="shared" si="544"/>
        <v>70340</v>
      </c>
      <c r="P3528" t="b">
        <f t="shared" si="545"/>
        <v>0</v>
      </c>
      <c r="T3528" s="136">
        <f t="shared" si="546"/>
        <v>70320</v>
      </c>
      <c r="U3528" t="e">
        <f>SQRT(($U$6/2)^2-($U$6/2)^2*'(OLD) bottom seam length'!T3528^2/($U$7/2)^2)</f>
        <v>#VALUE!</v>
      </c>
      <c r="W3528" s="136">
        <f t="shared" si="547"/>
        <v>70320</v>
      </c>
      <c r="X3528" t="e">
        <f>SQRT(($U$6/2)^2-($U$6/2)^2*'(OLD) bottom seam length'!W3528^2/($U$7/2)^2)</f>
        <v>#VALUE!</v>
      </c>
      <c r="Z3528" s="136">
        <f t="shared" si="548"/>
        <v>70320</v>
      </c>
      <c r="AA3528" t="e">
        <f>SQRT(($U$6/2)^2-($U$6/2)^2*'(OLD) bottom seam length'!Z3528^2/($U$7/2)^2)</f>
        <v>#VALUE!</v>
      </c>
      <c r="AC3528" s="136">
        <f t="shared" si="549"/>
        <v>70320</v>
      </c>
      <c r="AD3528" t="e">
        <f>SQRT(($U$6/2)^2-($U$6/2)^2*'(OLD) bottom seam length'!AC3528^2/($U$7/2)^2)</f>
        <v>#VALUE!</v>
      </c>
    </row>
    <row r="3529" spans="2:30">
      <c r="B3529" s="136">
        <f t="shared" si="540"/>
        <v>70360</v>
      </c>
      <c r="C3529" t="e">
        <f>SQRT(($C$5/2)^2-($C$5/2)^2*'(OLD) bottom seam length'!B3529^2/($C$6/2)^2)</f>
        <v>#DIV/0!</v>
      </c>
      <c r="E3529" s="136">
        <f t="shared" si="541"/>
        <v>70360</v>
      </c>
      <c r="F3529" t="e">
        <f>SQRT(($C$5/2)^2-($C$5/2)^2*'(OLD) bottom seam length'!E3529^2/($C$6/2)^2)</f>
        <v>#DIV/0!</v>
      </c>
      <c r="H3529" s="136">
        <f t="shared" si="542"/>
        <v>70360</v>
      </c>
      <c r="I3529" t="e">
        <f>SQRT(($C$5/2)^2-($C$5/2)^2*'(OLD) bottom seam length'!H3529^2/($C$6/2)^2)</f>
        <v>#DIV/0!</v>
      </c>
      <c r="K3529" s="136">
        <f t="shared" si="543"/>
        <v>70360</v>
      </c>
      <c r="L3529" t="e">
        <f>SQRT(($C$5/2)^2-($C$5/2)^2*'(OLD) bottom seam length'!K3529^2/($C$6/2)^2)</f>
        <v>#DIV/0!</v>
      </c>
      <c r="O3529" s="136">
        <f t="shared" si="544"/>
        <v>70360</v>
      </c>
      <c r="P3529" t="b">
        <f t="shared" si="545"/>
        <v>0</v>
      </c>
      <c r="T3529" s="136">
        <f t="shared" si="546"/>
        <v>70340</v>
      </c>
      <c r="U3529" t="e">
        <f>SQRT(($U$6/2)^2-($U$6/2)^2*'(OLD) bottom seam length'!T3529^2/($U$7/2)^2)</f>
        <v>#VALUE!</v>
      </c>
      <c r="W3529" s="136">
        <f t="shared" si="547"/>
        <v>70340</v>
      </c>
      <c r="X3529" t="e">
        <f>SQRT(($U$6/2)^2-($U$6/2)^2*'(OLD) bottom seam length'!W3529^2/($U$7/2)^2)</f>
        <v>#VALUE!</v>
      </c>
      <c r="Z3529" s="136">
        <f t="shared" si="548"/>
        <v>70340</v>
      </c>
      <c r="AA3529" t="e">
        <f>SQRT(($U$6/2)^2-($U$6/2)^2*'(OLD) bottom seam length'!Z3529^2/($U$7/2)^2)</f>
        <v>#VALUE!</v>
      </c>
      <c r="AC3529" s="136">
        <f t="shared" si="549"/>
        <v>70340</v>
      </c>
      <c r="AD3529" t="e">
        <f>SQRT(($U$6/2)^2-($U$6/2)^2*'(OLD) bottom seam length'!AC3529^2/($U$7/2)^2)</f>
        <v>#VALUE!</v>
      </c>
    </row>
    <row r="3530" spans="2:30">
      <c r="B3530" s="136">
        <f t="shared" si="540"/>
        <v>70380</v>
      </c>
      <c r="C3530" t="e">
        <f>SQRT(($C$5/2)^2-($C$5/2)^2*'(OLD) bottom seam length'!B3530^2/($C$6/2)^2)</f>
        <v>#DIV/0!</v>
      </c>
      <c r="E3530" s="136">
        <f t="shared" si="541"/>
        <v>70380</v>
      </c>
      <c r="F3530" t="e">
        <f>SQRT(($C$5/2)^2-($C$5/2)^2*'(OLD) bottom seam length'!E3530^2/($C$6/2)^2)</f>
        <v>#DIV/0!</v>
      </c>
      <c r="H3530" s="136">
        <f t="shared" si="542"/>
        <v>70380</v>
      </c>
      <c r="I3530" t="e">
        <f>SQRT(($C$5/2)^2-($C$5/2)^2*'(OLD) bottom seam length'!H3530^2/($C$6/2)^2)</f>
        <v>#DIV/0!</v>
      </c>
      <c r="K3530" s="136">
        <f t="shared" si="543"/>
        <v>70380</v>
      </c>
      <c r="L3530" t="e">
        <f>SQRT(($C$5/2)^2-($C$5/2)^2*'(OLD) bottom seam length'!K3530^2/($C$6/2)^2)</f>
        <v>#DIV/0!</v>
      </c>
      <c r="O3530" s="136">
        <f t="shared" si="544"/>
        <v>70380</v>
      </c>
      <c r="P3530" t="b">
        <f t="shared" si="545"/>
        <v>0</v>
      </c>
      <c r="T3530" s="136">
        <f t="shared" si="546"/>
        <v>70360</v>
      </c>
      <c r="U3530" t="e">
        <f>SQRT(($U$6/2)^2-($U$6/2)^2*'(OLD) bottom seam length'!T3530^2/($U$7/2)^2)</f>
        <v>#VALUE!</v>
      </c>
      <c r="W3530" s="136">
        <f t="shared" si="547"/>
        <v>70360</v>
      </c>
      <c r="X3530" t="e">
        <f>SQRT(($U$6/2)^2-($U$6/2)^2*'(OLD) bottom seam length'!W3530^2/($U$7/2)^2)</f>
        <v>#VALUE!</v>
      </c>
      <c r="Z3530" s="136">
        <f t="shared" si="548"/>
        <v>70360</v>
      </c>
      <c r="AA3530" t="e">
        <f>SQRT(($U$6/2)^2-($U$6/2)^2*'(OLD) bottom seam length'!Z3530^2/($U$7/2)^2)</f>
        <v>#VALUE!</v>
      </c>
      <c r="AC3530" s="136">
        <f t="shared" si="549"/>
        <v>70360</v>
      </c>
      <c r="AD3530" t="e">
        <f>SQRT(($U$6/2)^2-($U$6/2)^2*'(OLD) bottom seam length'!AC3530^2/($U$7/2)^2)</f>
        <v>#VALUE!</v>
      </c>
    </row>
    <row r="3531" spans="2:30">
      <c r="B3531" s="136">
        <f t="shared" si="540"/>
        <v>70400</v>
      </c>
      <c r="C3531" t="e">
        <f>SQRT(($C$5/2)^2-($C$5/2)^2*'(OLD) bottom seam length'!B3531^2/($C$6/2)^2)</f>
        <v>#DIV/0!</v>
      </c>
      <c r="E3531" s="136">
        <f t="shared" si="541"/>
        <v>70400</v>
      </c>
      <c r="F3531" t="e">
        <f>SQRT(($C$5/2)^2-($C$5/2)^2*'(OLD) bottom seam length'!E3531^2/($C$6/2)^2)</f>
        <v>#DIV/0!</v>
      </c>
      <c r="H3531" s="136">
        <f t="shared" si="542"/>
        <v>70400</v>
      </c>
      <c r="I3531" t="e">
        <f>SQRT(($C$5/2)^2-($C$5/2)^2*'(OLD) bottom seam length'!H3531^2/($C$6/2)^2)</f>
        <v>#DIV/0!</v>
      </c>
      <c r="K3531" s="136">
        <f t="shared" si="543"/>
        <v>70400</v>
      </c>
      <c r="L3531" t="e">
        <f>SQRT(($C$5/2)^2-($C$5/2)^2*'(OLD) bottom seam length'!K3531^2/($C$6/2)^2)</f>
        <v>#DIV/0!</v>
      </c>
      <c r="O3531" s="136">
        <f t="shared" si="544"/>
        <v>70400</v>
      </c>
      <c r="P3531" t="b">
        <f t="shared" si="545"/>
        <v>0</v>
      </c>
      <c r="T3531" s="136">
        <f t="shared" si="546"/>
        <v>70380</v>
      </c>
      <c r="U3531" t="e">
        <f>SQRT(($U$6/2)^2-($U$6/2)^2*'(OLD) bottom seam length'!T3531^2/($U$7/2)^2)</f>
        <v>#VALUE!</v>
      </c>
      <c r="W3531" s="136">
        <f t="shared" si="547"/>
        <v>70380</v>
      </c>
      <c r="X3531" t="e">
        <f>SQRT(($U$6/2)^2-($U$6/2)^2*'(OLD) bottom seam length'!W3531^2/($U$7/2)^2)</f>
        <v>#VALUE!</v>
      </c>
      <c r="Z3531" s="136">
        <f t="shared" si="548"/>
        <v>70380</v>
      </c>
      <c r="AA3531" t="e">
        <f>SQRT(($U$6/2)^2-($U$6/2)^2*'(OLD) bottom seam length'!Z3531^2/($U$7/2)^2)</f>
        <v>#VALUE!</v>
      </c>
      <c r="AC3531" s="136">
        <f t="shared" si="549"/>
        <v>70380</v>
      </c>
      <c r="AD3531" t="e">
        <f>SQRT(($U$6/2)^2-($U$6/2)^2*'(OLD) bottom seam length'!AC3531^2/($U$7/2)^2)</f>
        <v>#VALUE!</v>
      </c>
    </row>
    <row r="3532" spans="2:30">
      <c r="B3532" s="136">
        <f t="shared" ref="B3532:B3595" si="550">B3531+$C$7</f>
        <v>70420</v>
      </c>
      <c r="C3532" t="e">
        <f>SQRT(($C$5/2)^2-($C$5/2)^2*'(OLD) bottom seam length'!B3532^2/($C$6/2)^2)</f>
        <v>#DIV/0!</v>
      </c>
      <c r="E3532" s="136">
        <f t="shared" ref="E3532:E3595" si="551">E3531+$C$7</f>
        <v>70420</v>
      </c>
      <c r="F3532" t="e">
        <f>SQRT(($C$5/2)^2-($C$5/2)^2*'(OLD) bottom seam length'!E3532^2/($C$6/2)^2)</f>
        <v>#DIV/0!</v>
      </c>
      <c r="H3532" s="136">
        <f t="shared" ref="H3532:H3595" si="552">H3531+$C$7</f>
        <v>70420</v>
      </c>
      <c r="I3532" t="e">
        <f>SQRT(($C$5/2)^2-($C$5/2)^2*'(OLD) bottom seam length'!H3532^2/($C$6/2)^2)</f>
        <v>#DIV/0!</v>
      </c>
      <c r="K3532" s="136">
        <f t="shared" ref="K3532:K3595" si="553">K3531+$C$7</f>
        <v>70420</v>
      </c>
      <c r="L3532" t="e">
        <f>SQRT(($C$5/2)^2-($C$5/2)^2*'(OLD) bottom seam length'!K3532^2/($C$6/2)^2)</f>
        <v>#DIV/0!</v>
      </c>
      <c r="O3532" s="136">
        <f t="shared" ref="O3532:O3595" si="554">O3531+$C$7</f>
        <v>70420</v>
      </c>
      <c r="P3532" t="b">
        <f t="shared" ref="P3532:P3595" si="555">IF(O3532&lt;=$P$6,$P$5)</f>
        <v>0</v>
      </c>
      <c r="T3532" s="136">
        <f t="shared" si="546"/>
        <v>70400</v>
      </c>
      <c r="U3532" t="e">
        <f>SQRT(($U$6/2)^2-($U$6/2)^2*'(OLD) bottom seam length'!T3532^2/($U$7/2)^2)</f>
        <v>#VALUE!</v>
      </c>
      <c r="W3532" s="136">
        <f t="shared" si="547"/>
        <v>70400</v>
      </c>
      <c r="X3532" t="e">
        <f>SQRT(($U$6/2)^2-($U$6/2)^2*'(OLD) bottom seam length'!W3532^2/($U$7/2)^2)</f>
        <v>#VALUE!</v>
      </c>
      <c r="Z3532" s="136">
        <f t="shared" si="548"/>
        <v>70400</v>
      </c>
      <c r="AA3532" t="e">
        <f>SQRT(($U$6/2)^2-($U$6/2)^2*'(OLD) bottom seam length'!Z3532^2/($U$7/2)^2)</f>
        <v>#VALUE!</v>
      </c>
      <c r="AC3532" s="136">
        <f t="shared" si="549"/>
        <v>70400</v>
      </c>
      <c r="AD3532" t="e">
        <f>SQRT(($U$6/2)^2-($U$6/2)^2*'(OLD) bottom seam length'!AC3532^2/($U$7/2)^2)</f>
        <v>#VALUE!</v>
      </c>
    </row>
    <row r="3533" spans="2:30">
      <c r="B3533" s="136">
        <f t="shared" si="550"/>
        <v>70440</v>
      </c>
      <c r="C3533" t="e">
        <f>SQRT(($C$5/2)^2-($C$5/2)^2*'(OLD) bottom seam length'!B3533^2/($C$6/2)^2)</f>
        <v>#DIV/0!</v>
      </c>
      <c r="E3533" s="136">
        <f t="shared" si="551"/>
        <v>70440</v>
      </c>
      <c r="F3533" t="e">
        <f>SQRT(($C$5/2)^2-($C$5/2)^2*'(OLD) bottom seam length'!E3533^2/($C$6/2)^2)</f>
        <v>#DIV/0!</v>
      </c>
      <c r="H3533" s="136">
        <f t="shared" si="552"/>
        <v>70440</v>
      </c>
      <c r="I3533" t="e">
        <f>SQRT(($C$5/2)^2-($C$5/2)^2*'(OLD) bottom seam length'!H3533^2/($C$6/2)^2)</f>
        <v>#DIV/0!</v>
      </c>
      <c r="K3533" s="136">
        <f t="shared" si="553"/>
        <v>70440</v>
      </c>
      <c r="L3533" t="e">
        <f>SQRT(($C$5/2)^2-($C$5/2)^2*'(OLD) bottom seam length'!K3533^2/($C$6/2)^2)</f>
        <v>#DIV/0!</v>
      </c>
      <c r="O3533" s="136">
        <f t="shared" si="554"/>
        <v>70440</v>
      </c>
      <c r="P3533" t="b">
        <f t="shared" si="555"/>
        <v>0</v>
      </c>
      <c r="T3533" s="136">
        <f t="shared" ref="T3533:T3596" si="556">T3532+$C$7</f>
        <v>70420</v>
      </c>
      <c r="U3533" t="e">
        <f>SQRT(($U$6/2)^2-($U$6/2)^2*'(OLD) bottom seam length'!T3533^2/($U$7/2)^2)</f>
        <v>#VALUE!</v>
      </c>
      <c r="W3533" s="136">
        <f t="shared" ref="W3533:W3596" si="557">W3532+$C$7</f>
        <v>70420</v>
      </c>
      <c r="X3533" t="e">
        <f>SQRT(($U$6/2)^2-($U$6/2)^2*'(OLD) bottom seam length'!W3533^2/($U$7/2)^2)</f>
        <v>#VALUE!</v>
      </c>
      <c r="Z3533" s="136">
        <f t="shared" ref="Z3533:Z3596" si="558">Z3532+$C$7</f>
        <v>70420</v>
      </c>
      <c r="AA3533" t="e">
        <f>SQRT(($U$6/2)^2-($U$6/2)^2*'(OLD) bottom seam length'!Z3533^2/($U$7/2)^2)</f>
        <v>#VALUE!</v>
      </c>
      <c r="AC3533" s="136">
        <f t="shared" ref="AC3533:AC3596" si="559">AC3532+$C$7</f>
        <v>70420</v>
      </c>
      <c r="AD3533" t="e">
        <f>SQRT(($U$6/2)^2-($U$6/2)^2*'(OLD) bottom seam length'!AC3533^2/($U$7/2)^2)</f>
        <v>#VALUE!</v>
      </c>
    </row>
    <row r="3534" spans="2:30">
      <c r="B3534" s="136">
        <f t="shared" si="550"/>
        <v>70460</v>
      </c>
      <c r="C3534" t="e">
        <f>SQRT(($C$5/2)^2-($C$5/2)^2*'(OLD) bottom seam length'!B3534^2/($C$6/2)^2)</f>
        <v>#DIV/0!</v>
      </c>
      <c r="E3534" s="136">
        <f t="shared" si="551"/>
        <v>70460</v>
      </c>
      <c r="F3534" t="e">
        <f>SQRT(($C$5/2)^2-($C$5/2)^2*'(OLD) bottom seam length'!E3534^2/($C$6/2)^2)</f>
        <v>#DIV/0!</v>
      </c>
      <c r="H3534" s="136">
        <f t="shared" si="552"/>
        <v>70460</v>
      </c>
      <c r="I3534" t="e">
        <f>SQRT(($C$5/2)^2-($C$5/2)^2*'(OLD) bottom seam length'!H3534^2/($C$6/2)^2)</f>
        <v>#DIV/0!</v>
      </c>
      <c r="K3534" s="136">
        <f t="shared" si="553"/>
        <v>70460</v>
      </c>
      <c r="L3534" t="e">
        <f>SQRT(($C$5/2)^2-($C$5/2)^2*'(OLD) bottom seam length'!K3534^2/($C$6/2)^2)</f>
        <v>#DIV/0!</v>
      </c>
      <c r="O3534" s="136">
        <f t="shared" si="554"/>
        <v>70460</v>
      </c>
      <c r="P3534" t="b">
        <f t="shared" si="555"/>
        <v>0</v>
      </c>
      <c r="T3534" s="136">
        <f t="shared" si="556"/>
        <v>70440</v>
      </c>
      <c r="U3534" t="e">
        <f>SQRT(($U$6/2)^2-($U$6/2)^2*'(OLD) bottom seam length'!T3534^2/($U$7/2)^2)</f>
        <v>#VALUE!</v>
      </c>
      <c r="W3534" s="136">
        <f t="shared" si="557"/>
        <v>70440</v>
      </c>
      <c r="X3534" t="e">
        <f>SQRT(($U$6/2)^2-($U$6/2)^2*'(OLD) bottom seam length'!W3534^2/($U$7/2)^2)</f>
        <v>#VALUE!</v>
      </c>
      <c r="Z3534" s="136">
        <f t="shared" si="558"/>
        <v>70440</v>
      </c>
      <c r="AA3534" t="e">
        <f>SQRT(($U$6/2)^2-($U$6/2)^2*'(OLD) bottom seam length'!Z3534^2/($U$7/2)^2)</f>
        <v>#VALUE!</v>
      </c>
      <c r="AC3534" s="136">
        <f t="shared" si="559"/>
        <v>70440</v>
      </c>
      <c r="AD3534" t="e">
        <f>SQRT(($U$6/2)^2-($U$6/2)^2*'(OLD) bottom seam length'!AC3534^2/($U$7/2)^2)</f>
        <v>#VALUE!</v>
      </c>
    </row>
    <row r="3535" spans="2:30">
      <c r="B3535" s="136">
        <f t="shared" si="550"/>
        <v>70480</v>
      </c>
      <c r="C3535" t="e">
        <f>SQRT(($C$5/2)^2-($C$5/2)^2*'(OLD) bottom seam length'!B3535^2/($C$6/2)^2)</f>
        <v>#DIV/0!</v>
      </c>
      <c r="E3535" s="136">
        <f t="shared" si="551"/>
        <v>70480</v>
      </c>
      <c r="F3535" t="e">
        <f>SQRT(($C$5/2)^2-($C$5/2)^2*'(OLD) bottom seam length'!E3535^2/($C$6/2)^2)</f>
        <v>#DIV/0!</v>
      </c>
      <c r="H3535" s="136">
        <f t="shared" si="552"/>
        <v>70480</v>
      </c>
      <c r="I3535" t="e">
        <f>SQRT(($C$5/2)^2-($C$5/2)^2*'(OLD) bottom seam length'!H3535^2/($C$6/2)^2)</f>
        <v>#DIV/0!</v>
      </c>
      <c r="K3535" s="136">
        <f t="shared" si="553"/>
        <v>70480</v>
      </c>
      <c r="L3535" t="e">
        <f>SQRT(($C$5/2)^2-($C$5/2)^2*'(OLD) bottom seam length'!K3535^2/($C$6/2)^2)</f>
        <v>#DIV/0!</v>
      </c>
      <c r="O3535" s="136">
        <f t="shared" si="554"/>
        <v>70480</v>
      </c>
      <c r="P3535" t="b">
        <f t="shared" si="555"/>
        <v>0</v>
      </c>
      <c r="T3535" s="136">
        <f t="shared" si="556"/>
        <v>70460</v>
      </c>
      <c r="U3535" t="e">
        <f>SQRT(($U$6/2)^2-($U$6/2)^2*'(OLD) bottom seam length'!T3535^2/($U$7/2)^2)</f>
        <v>#VALUE!</v>
      </c>
      <c r="W3535" s="136">
        <f t="shared" si="557"/>
        <v>70460</v>
      </c>
      <c r="X3535" t="e">
        <f>SQRT(($U$6/2)^2-($U$6/2)^2*'(OLD) bottom seam length'!W3535^2/($U$7/2)^2)</f>
        <v>#VALUE!</v>
      </c>
      <c r="Z3535" s="136">
        <f t="shared" si="558"/>
        <v>70460</v>
      </c>
      <c r="AA3535" t="e">
        <f>SQRT(($U$6/2)^2-($U$6/2)^2*'(OLD) bottom seam length'!Z3535^2/($U$7/2)^2)</f>
        <v>#VALUE!</v>
      </c>
      <c r="AC3535" s="136">
        <f t="shared" si="559"/>
        <v>70460</v>
      </c>
      <c r="AD3535" t="e">
        <f>SQRT(($U$6/2)^2-($U$6/2)^2*'(OLD) bottom seam length'!AC3535^2/($U$7/2)^2)</f>
        <v>#VALUE!</v>
      </c>
    </row>
    <row r="3536" spans="2:30">
      <c r="B3536" s="136">
        <f t="shared" si="550"/>
        <v>70500</v>
      </c>
      <c r="C3536" t="e">
        <f>SQRT(($C$5/2)^2-($C$5/2)^2*'(OLD) bottom seam length'!B3536^2/($C$6/2)^2)</f>
        <v>#DIV/0!</v>
      </c>
      <c r="E3536" s="136">
        <f t="shared" si="551"/>
        <v>70500</v>
      </c>
      <c r="F3536" t="e">
        <f>SQRT(($C$5/2)^2-($C$5/2)^2*'(OLD) bottom seam length'!E3536^2/($C$6/2)^2)</f>
        <v>#DIV/0!</v>
      </c>
      <c r="H3536" s="136">
        <f t="shared" si="552"/>
        <v>70500</v>
      </c>
      <c r="I3536" t="e">
        <f>SQRT(($C$5/2)^2-($C$5/2)^2*'(OLD) bottom seam length'!H3536^2/($C$6/2)^2)</f>
        <v>#DIV/0!</v>
      </c>
      <c r="K3536" s="136">
        <f t="shared" si="553"/>
        <v>70500</v>
      </c>
      <c r="L3536" t="e">
        <f>SQRT(($C$5/2)^2-($C$5/2)^2*'(OLD) bottom seam length'!K3536^2/($C$6/2)^2)</f>
        <v>#DIV/0!</v>
      </c>
      <c r="O3536" s="136">
        <f t="shared" si="554"/>
        <v>70500</v>
      </c>
      <c r="P3536" t="b">
        <f t="shared" si="555"/>
        <v>0</v>
      </c>
      <c r="T3536" s="136">
        <f t="shared" si="556"/>
        <v>70480</v>
      </c>
      <c r="U3536" t="e">
        <f>SQRT(($U$6/2)^2-($U$6/2)^2*'(OLD) bottom seam length'!T3536^2/($U$7/2)^2)</f>
        <v>#VALUE!</v>
      </c>
      <c r="W3536" s="136">
        <f t="shared" si="557"/>
        <v>70480</v>
      </c>
      <c r="X3536" t="e">
        <f>SQRT(($U$6/2)^2-($U$6/2)^2*'(OLD) bottom seam length'!W3536^2/($U$7/2)^2)</f>
        <v>#VALUE!</v>
      </c>
      <c r="Z3536" s="136">
        <f t="shared" si="558"/>
        <v>70480</v>
      </c>
      <c r="AA3536" t="e">
        <f>SQRT(($U$6/2)^2-($U$6/2)^2*'(OLD) bottom seam length'!Z3536^2/($U$7/2)^2)</f>
        <v>#VALUE!</v>
      </c>
      <c r="AC3536" s="136">
        <f t="shared" si="559"/>
        <v>70480</v>
      </c>
      <c r="AD3536" t="e">
        <f>SQRT(($U$6/2)^2-($U$6/2)^2*'(OLD) bottom seam length'!AC3536^2/($U$7/2)^2)</f>
        <v>#VALUE!</v>
      </c>
    </row>
    <row r="3537" spans="2:30">
      <c r="B3537" s="136">
        <f t="shared" si="550"/>
        <v>70520</v>
      </c>
      <c r="C3537" t="e">
        <f>SQRT(($C$5/2)^2-($C$5/2)^2*'(OLD) bottom seam length'!B3537^2/($C$6/2)^2)</f>
        <v>#DIV/0!</v>
      </c>
      <c r="E3537" s="136">
        <f t="shared" si="551"/>
        <v>70520</v>
      </c>
      <c r="F3537" t="e">
        <f>SQRT(($C$5/2)^2-($C$5/2)^2*'(OLD) bottom seam length'!E3537^2/($C$6/2)^2)</f>
        <v>#DIV/0!</v>
      </c>
      <c r="H3537" s="136">
        <f t="shared" si="552"/>
        <v>70520</v>
      </c>
      <c r="I3537" t="e">
        <f>SQRT(($C$5/2)^2-($C$5/2)^2*'(OLD) bottom seam length'!H3537^2/($C$6/2)^2)</f>
        <v>#DIV/0!</v>
      </c>
      <c r="K3537" s="136">
        <f t="shared" si="553"/>
        <v>70520</v>
      </c>
      <c r="L3537" t="e">
        <f>SQRT(($C$5/2)^2-($C$5/2)^2*'(OLD) bottom seam length'!K3537^2/($C$6/2)^2)</f>
        <v>#DIV/0!</v>
      </c>
      <c r="O3537" s="136">
        <f t="shared" si="554"/>
        <v>70520</v>
      </c>
      <c r="P3537" t="b">
        <f t="shared" si="555"/>
        <v>0</v>
      </c>
      <c r="T3537" s="136">
        <f t="shared" si="556"/>
        <v>70500</v>
      </c>
      <c r="U3537" t="e">
        <f>SQRT(($U$6/2)^2-($U$6/2)^2*'(OLD) bottom seam length'!T3537^2/($U$7/2)^2)</f>
        <v>#VALUE!</v>
      </c>
      <c r="W3537" s="136">
        <f t="shared" si="557"/>
        <v>70500</v>
      </c>
      <c r="X3537" t="e">
        <f>SQRT(($U$6/2)^2-($U$6/2)^2*'(OLD) bottom seam length'!W3537^2/($U$7/2)^2)</f>
        <v>#VALUE!</v>
      </c>
      <c r="Z3537" s="136">
        <f t="shared" si="558"/>
        <v>70500</v>
      </c>
      <c r="AA3537" t="e">
        <f>SQRT(($U$6/2)^2-($U$6/2)^2*'(OLD) bottom seam length'!Z3537^2/($U$7/2)^2)</f>
        <v>#VALUE!</v>
      </c>
      <c r="AC3537" s="136">
        <f t="shared" si="559"/>
        <v>70500</v>
      </c>
      <c r="AD3537" t="e">
        <f>SQRT(($U$6/2)^2-($U$6/2)^2*'(OLD) bottom seam length'!AC3537^2/($U$7/2)^2)</f>
        <v>#VALUE!</v>
      </c>
    </row>
    <row r="3538" spans="2:30">
      <c r="B3538" s="136">
        <f t="shared" si="550"/>
        <v>70540</v>
      </c>
      <c r="C3538" t="e">
        <f>SQRT(($C$5/2)^2-($C$5/2)^2*'(OLD) bottom seam length'!B3538^2/($C$6/2)^2)</f>
        <v>#DIV/0!</v>
      </c>
      <c r="E3538" s="136">
        <f t="shared" si="551"/>
        <v>70540</v>
      </c>
      <c r="F3538" t="e">
        <f>SQRT(($C$5/2)^2-($C$5/2)^2*'(OLD) bottom seam length'!E3538^2/($C$6/2)^2)</f>
        <v>#DIV/0!</v>
      </c>
      <c r="H3538" s="136">
        <f t="shared" si="552"/>
        <v>70540</v>
      </c>
      <c r="I3538" t="e">
        <f>SQRT(($C$5/2)^2-($C$5/2)^2*'(OLD) bottom seam length'!H3538^2/($C$6/2)^2)</f>
        <v>#DIV/0!</v>
      </c>
      <c r="K3538" s="136">
        <f t="shared" si="553"/>
        <v>70540</v>
      </c>
      <c r="L3538" t="e">
        <f>SQRT(($C$5/2)^2-($C$5/2)^2*'(OLD) bottom seam length'!K3538^2/($C$6/2)^2)</f>
        <v>#DIV/0!</v>
      </c>
      <c r="O3538" s="136">
        <f t="shared" si="554"/>
        <v>70540</v>
      </c>
      <c r="P3538" t="b">
        <f t="shared" si="555"/>
        <v>0</v>
      </c>
      <c r="T3538" s="136">
        <f t="shared" si="556"/>
        <v>70520</v>
      </c>
      <c r="U3538" t="e">
        <f>SQRT(($U$6/2)^2-($U$6/2)^2*'(OLD) bottom seam length'!T3538^2/($U$7/2)^2)</f>
        <v>#VALUE!</v>
      </c>
      <c r="W3538" s="136">
        <f t="shared" si="557"/>
        <v>70520</v>
      </c>
      <c r="X3538" t="e">
        <f>SQRT(($U$6/2)^2-($U$6/2)^2*'(OLD) bottom seam length'!W3538^2/($U$7/2)^2)</f>
        <v>#VALUE!</v>
      </c>
      <c r="Z3538" s="136">
        <f t="shared" si="558"/>
        <v>70520</v>
      </c>
      <c r="AA3538" t="e">
        <f>SQRT(($U$6/2)^2-($U$6/2)^2*'(OLD) bottom seam length'!Z3538^2/($U$7/2)^2)</f>
        <v>#VALUE!</v>
      </c>
      <c r="AC3538" s="136">
        <f t="shared" si="559"/>
        <v>70520</v>
      </c>
      <c r="AD3538" t="e">
        <f>SQRT(($U$6/2)^2-($U$6/2)^2*'(OLD) bottom seam length'!AC3538^2/($U$7/2)^2)</f>
        <v>#VALUE!</v>
      </c>
    </row>
    <row r="3539" spans="2:30">
      <c r="B3539" s="136">
        <f t="shared" si="550"/>
        <v>70560</v>
      </c>
      <c r="C3539" t="e">
        <f>SQRT(($C$5/2)^2-($C$5/2)^2*'(OLD) bottom seam length'!B3539^2/($C$6/2)^2)</f>
        <v>#DIV/0!</v>
      </c>
      <c r="E3539" s="136">
        <f t="shared" si="551"/>
        <v>70560</v>
      </c>
      <c r="F3539" t="e">
        <f>SQRT(($C$5/2)^2-($C$5/2)^2*'(OLD) bottom seam length'!E3539^2/($C$6/2)^2)</f>
        <v>#DIV/0!</v>
      </c>
      <c r="H3539" s="136">
        <f t="shared" si="552"/>
        <v>70560</v>
      </c>
      <c r="I3539" t="e">
        <f>SQRT(($C$5/2)^2-($C$5/2)^2*'(OLD) bottom seam length'!H3539^2/($C$6/2)^2)</f>
        <v>#DIV/0!</v>
      </c>
      <c r="K3539" s="136">
        <f t="shared" si="553"/>
        <v>70560</v>
      </c>
      <c r="L3539" t="e">
        <f>SQRT(($C$5/2)^2-($C$5/2)^2*'(OLD) bottom seam length'!K3539^2/($C$6/2)^2)</f>
        <v>#DIV/0!</v>
      </c>
      <c r="O3539" s="136">
        <f t="shared" si="554"/>
        <v>70560</v>
      </c>
      <c r="P3539" t="b">
        <f t="shared" si="555"/>
        <v>0</v>
      </c>
      <c r="T3539" s="136">
        <f t="shared" si="556"/>
        <v>70540</v>
      </c>
      <c r="U3539" t="e">
        <f>SQRT(($U$6/2)^2-($U$6/2)^2*'(OLD) bottom seam length'!T3539^2/($U$7/2)^2)</f>
        <v>#VALUE!</v>
      </c>
      <c r="W3539" s="136">
        <f t="shared" si="557"/>
        <v>70540</v>
      </c>
      <c r="X3539" t="e">
        <f>SQRT(($U$6/2)^2-($U$6/2)^2*'(OLD) bottom seam length'!W3539^2/($U$7/2)^2)</f>
        <v>#VALUE!</v>
      </c>
      <c r="Z3539" s="136">
        <f t="shared" si="558"/>
        <v>70540</v>
      </c>
      <c r="AA3539" t="e">
        <f>SQRT(($U$6/2)^2-($U$6/2)^2*'(OLD) bottom seam length'!Z3539^2/($U$7/2)^2)</f>
        <v>#VALUE!</v>
      </c>
      <c r="AC3539" s="136">
        <f t="shared" si="559"/>
        <v>70540</v>
      </c>
      <c r="AD3539" t="e">
        <f>SQRT(($U$6/2)^2-($U$6/2)^2*'(OLD) bottom seam length'!AC3539^2/($U$7/2)^2)</f>
        <v>#VALUE!</v>
      </c>
    </row>
    <row r="3540" spans="2:30">
      <c r="B3540" s="136">
        <f t="shared" si="550"/>
        <v>70580</v>
      </c>
      <c r="C3540" t="e">
        <f>SQRT(($C$5/2)^2-($C$5/2)^2*'(OLD) bottom seam length'!B3540^2/($C$6/2)^2)</f>
        <v>#DIV/0!</v>
      </c>
      <c r="E3540" s="136">
        <f t="shared" si="551"/>
        <v>70580</v>
      </c>
      <c r="F3540" t="e">
        <f>SQRT(($C$5/2)^2-($C$5/2)^2*'(OLD) bottom seam length'!E3540^2/($C$6/2)^2)</f>
        <v>#DIV/0!</v>
      </c>
      <c r="H3540" s="136">
        <f t="shared" si="552"/>
        <v>70580</v>
      </c>
      <c r="I3540" t="e">
        <f>SQRT(($C$5/2)^2-($C$5/2)^2*'(OLD) bottom seam length'!H3540^2/($C$6/2)^2)</f>
        <v>#DIV/0!</v>
      </c>
      <c r="K3540" s="136">
        <f t="shared" si="553"/>
        <v>70580</v>
      </c>
      <c r="L3540" t="e">
        <f>SQRT(($C$5/2)^2-($C$5/2)^2*'(OLD) bottom seam length'!K3540^2/($C$6/2)^2)</f>
        <v>#DIV/0!</v>
      </c>
      <c r="O3540" s="136">
        <f t="shared" si="554"/>
        <v>70580</v>
      </c>
      <c r="P3540" t="b">
        <f t="shared" si="555"/>
        <v>0</v>
      </c>
      <c r="T3540" s="136">
        <f t="shared" si="556"/>
        <v>70560</v>
      </c>
      <c r="U3540" t="e">
        <f>SQRT(($U$6/2)^2-($U$6/2)^2*'(OLD) bottom seam length'!T3540^2/($U$7/2)^2)</f>
        <v>#VALUE!</v>
      </c>
      <c r="W3540" s="136">
        <f t="shared" si="557"/>
        <v>70560</v>
      </c>
      <c r="X3540" t="e">
        <f>SQRT(($U$6/2)^2-($U$6/2)^2*'(OLD) bottom seam length'!W3540^2/($U$7/2)^2)</f>
        <v>#VALUE!</v>
      </c>
      <c r="Z3540" s="136">
        <f t="shared" si="558"/>
        <v>70560</v>
      </c>
      <c r="AA3540" t="e">
        <f>SQRT(($U$6/2)^2-($U$6/2)^2*'(OLD) bottom seam length'!Z3540^2/($U$7/2)^2)</f>
        <v>#VALUE!</v>
      </c>
      <c r="AC3540" s="136">
        <f t="shared" si="559"/>
        <v>70560</v>
      </c>
      <c r="AD3540" t="e">
        <f>SQRT(($U$6/2)^2-($U$6/2)^2*'(OLD) bottom seam length'!AC3540^2/($U$7/2)^2)</f>
        <v>#VALUE!</v>
      </c>
    </row>
    <row r="3541" spans="2:30">
      <c r="B3541" s="136">
        <f t="shared" si="550"/>
        <v>70600</v>
      </c>
      <c r="C3541" t="e">
        <f>SQRT(($C$5/2)^2-($C$5/2)^2*'(OLD) bottom seam length'!B3541^2/($C$6/2)^2)</f>
        <v>#DIV/0!</v>
      </c>
      <c r="E3541" s="136">
        <f t="shared" si="551"/>
        <v>70600</v>
      </c>
      <c r="F3541" t="e">
        <f>SQRT(($C$5/2)^2-($C$5/2)^2*'(OLD) bottom seam length'!E3541^2/($C$6/2)^2)</f>
        <v>#DIV/0!</v>
      </c>
      <c r="H3541" s="136">
        <f t="shared" si="552"/>
        <v>70600</v>
      </c>
      <c r="I3541" t="e">
        <f>SQRT(($C$5/2)^2-($C$5/2)^2*'(OLD) bottom seam length'!H3541^2/($C$6/2)^2)</f>
        <v>#DIV/0!</v>
      </c>
      <c r="K3541" s="136">
        <f t="shared" si="553"/>
        <v>70600</v>
      </c>
      <c r="L3541" t="e">
        <f>SQRT(($C$5/2)^2-($C$5/2)^2*'(OLD) bottom seam length'!K3541^2/($C$6/2)^2)</f>
        <v>#DIV/0!</v>
      </c>
      <c r="O3541" s="136">
        <f t="shared" si="554"/>
        <v>70600</v>
      </c>
      <c r="P3541" t="b">
        <f t="shared" si="555"/>
        <v>0</v>
      </c>
      <c r="T3541" s="136">
        <f t="shared" si="556"/>
        <v>70580</v>
      </c>
      <c r="U3541" t="e">
        <f>SQRT(($U$6/2)^2-($U$6/2)^2*'(OLD) bottom seam length'!T3541^2/($U$7/2)^2)</f>
        <v>#VALUE!</v>
      </c>
      <c r="W3541" s="136">
        <f t="shared" si="557"/>
        <v>70580</v>
      </c>
      <c r="X3541" t="e">
        <f>SQRT(($U$6/2)^2-($U$6/2)^2*'(OLD) bottom seam length'!W3541^2/($U$7/2)^2)</f>
        <v>#VALUE!</v>
      </c>
      <c r="Z3541" s="136">
        <f t="shared" si="558"/>
        <v>70580</v>
      </c>
      <c r="AA3541" t="e">
        <f>SQRT(($U$6/2)^2-($U$6/2)^2*'(OLD) bottom seam length'!Z3541^2/($U$7/2)^2)</f>
        <v>#VALUE!</v>
      </c>
      <c r="AC3541" s="136">
        <f t="shared" si="559"/>
        <v>70580</v>
      </c>
      <c r="AD3541" t="e">
        <f>SQRT(($U$6/2)^2-($U$6/2)^2*'(OLD) bottom seam length'!AC3541^2/($U$7/2)^2)</f>
        <v>#VALUE!</v>
      </c>
    </row>
    <row r="3542" spans="2:30">
      <c r="B3542" s="136">
        <f t="shared" si="550"/>
        <v>70620</v>
      </c>
      <c r="C3542" t="e">
        <f>SQRT(($C$5/2)^2-($C$5/2)^2*'(OLD) bottom seam length'!B3542^2/($C$6/2)^2)</f>
        <v>#DIV/0!</v>
      </c>
      <c r="E3542" s="136">
        <f t="shared" si="551"/>
        <v>70620</v>
      </c>
      <c r="F3542" t="e">
        <f>SQRT(($C$5/2)^2-($C$5/2)^2*'(OLD) bottom seam length'!E3542^2/($C$6/2)^2)</f>
        <v>#DIV/0!</v>
      </c>
      <c r="H3542" s="136">
        <f t="shared" si="552"/>
        <v>70620</v>
      </c>
      <c r="I3542" t="e">
        <f>SQRT(($C$5/2)^2-($C$5/2)^2*'(OLD) bottom seam length'!H3542^2/($C$6/2)^2)</f>
        <v>#DIV/0!</v>
      </c>
      <c r="K3542" s="136">
        <f t="shared" si="553"/>
        <v>70620</v>
      </c>
      <c r="L3542" t="e">
        <f>SQRT(($C$5/2)^2-($C$5/2)^2*'(OLD) bottom seam length'!K3542^2/($C$6/2)^2)</f>
        <v>#DIV/0!</v>
      </c>
      <c r="O3542" s="136">
        <f t="shared" si="554"/>
        <v>70620</v>
      </c>
      <c r="P3542" t="b">
        <f t="shared" si="555"/>
        <v>0</v>
      </c>
      <c r="T3542" s="136">
        <f t="shared" si="556"/>
        <v>70600</v>
      </c>
      <c r="U3542" t="e">
        <f>SQRT(($U$6/2)^2-($U$6/2)^2*'(OLD) bottom seam length'!T3542^2/($U$7/2)^2)</f>
        <v>#VALUE!</v>
      </c>
      <c r="W3542" s="136">
        <f t="shared" si="557"/>
        <v>70600</v>
      </c>
      <c r="X3542" t="e">
        <f>SQRT(($U$6/2)^2-($U$6/2)^2*'(OLD) bottom seam length'!W3542^2/($U$7/2)^2)</f>
        <v>#VALUE!</v>
      </c>
      <c r="Z3542" s="136">
        <f t="shared" si="558"/>
        <v>70600</v>
      </c>
      <c r="AA3542" t="e">
        <f>SQRT(($U$6/2)^2-($U$6/2)^2*'(OLD) bottom seam length'!Z3542^2/($U$7/2)^2)</f>
        <v>#VALUE!</v>
      </c>
      <c r="AC3542" s="136">
        <f t="shared" si="559"/>
        <v>70600</v>
      </c>
      <c r="AD3542" t="e">
        <f>SQRT(($U$6/2)^2-($U$6/2)^2*'(OLD) bottom seam length'!AC3542^2/($U$7/2)^2)</f>
        <v>#VALUE!</v>
      </c>
    </row>
    <row r="3543" spans="2:30">
      <c r="B3543" s="136">
        <f t="shared" si="550"/>
        <v>70640</v>
      </c>
      <c r="C3543" t="e">
        <f>SQRT(($C$5/2)^2-($C$5/2)^2*'(OLD) bottom seam length'!B3543^2/($C$6/2)^2)</f>
        <v>#DIV/0!</v>
      </c>
      <c r="E3543" s="136">
        <f t="shared" si="551"/>
        <v>70640</v>
      </c>
      <c r="F3543" t="e">
        <f>SQRT(($C$5/2)^2-($C$5/2)^2*'(OLD) bottom seam length'!E3543^2/($C$6/2)^2)</f>
        <v>#DIV/0!</v>
      </c>
      <c r="H3543" s="136">
        <f t="shared" si="552"/>
        <v>70640</v>
      </c>
      <c r="I3543" t="e">
        <f>SQRT(($C$5/2)^2-($C$5/2)^2*'(OLD) bottom seam length'!H3543^2/($C$6/2)^2)</f>
        <v>#DIV/0!</v>
      </c>
      <c r="K3543" s="136">
        <f t="shared" si="553"/>
        <v>70640</v>
      </c>
      <c r="L3543" t="e">
        <f>SQRT(($C$5/2)^2-($C$5/2)^2*'(OLD) bottom seam length'!K3543^2/($C$6/2)^2)</f>
        <v>#DIV/0!</v>
      </c>
      <c r="O3543" s="136">
        <f t="shared" si="554"/>
        <v>70640</v>
      </c>
      <c r="P3543" t="b">
        <f t="shared" si="555"/>
        <v>0</v>
      </c>
      <c r="T3543" s="136">
        <f t="shared" si="556"/>
        <v>70620</v>
      </c>
      <c r="U3543" t="e">
        <f>SQRT(($U$6/2)^2-($U$6/2)^2*'(OLD) bottom seam length'!T3543^2/($U$7/2)^2)</f>
        <v>#VALUE!</v>
      </c>
      <c r="W3543" s="136">
        <f t="shared" si="557"/>
        <v>70620</v>
      </c>
      <c r="X3543" t="e">
        <f>SQRT(($U$6/2)^2-($U$6/2)^2*'(OLD) bottom seam length'!W3543^2/($U$7/2)^2)</f>
        <v>#VALUE!</v>
      </c>
      <c r="Z3543" s="136">
        <f t="shared" si="558"/>
        <v>70620</v>
      </c>
      <c r="AA3543" t="e">
        <f>SQRT(($U$6/2)^2-($U$6/2)^2*'(OLD) bottom seam length'!Z3543^2/($U$7/2)^2)</f>
        <v>#VALUE!</v>
      </c>
      <c r="AC3543" s="136">
        <f t="shared" si="559"/>
        <v>70620</v>
      </c>
      <c r="AD3543" t="e">
        <f>SQRT(($U$6/2)^2-($U$6/2)^2*'(OLD) bottom seam length'!AC3543^2/($U$7/2)^2)</f>
        <v>#VALUE!</v>
      </c>
    </row>
    <row r="3544" spans="2:30">
      <c r="B3544" s="136">
        <f t="shared" si="550"/>
        <v>70660</v>
      </c>
      <c r="C3544" t="e">
        <f>SQRT(($C$5/2)^2-($C$5/2)^2*'(OLD) bottom seam length'!B3544^2/($C$6/2)^2)</f>
        <v>#DIV/0!</v>
      </c>
      <c r="E3544" s="136">
        <f t="shared" si="551"/>
        <v>70660</v>
      </c>
      <c r="F3544" t="e">
        <f>SQRT(($C$5/2)^2-($C$5/2)^2*'(OLD) bottom seam length'!E3544^2/($C$6/2)^2)</f>
        <v>#DIV/0!</v>
      </c>
      <c r="H3544" s="136">
        <f t="shared" si="552"/>
        <v>70660</v>
      </c>
      <c r="I3544" t="e">
        <f>SQRT(($C$5/2)^2-($C$5/2)^2*'(OLD) bottom seam length'!H3544^2/($C$6/2)^2)</f>
        <v>#DIV/0!</v>
      </c>
      <c r="K3544" s="136">
        <f t="shared" si="553"/>
        <v>70660</v>
      </c>
      <c r="L3544" t="e">
        <f>SQRT(($C$5/2)^2-($C$5/2)^2*'(OLD) bottom seam length'!K3544^2/($C$6/2)^2)</f>
        <v>#DIV/0!</v>
      </c>
      <c r="O3544" s="136">
        <f t="shared" si="554"/>
        <v>70660</v>
      </c>
      <c r="P3544" t="b">
        <f t="shared" si="555"/>
        <v>0</v>
      </c>
      <c r="T3544" s="136">
        <f t="shared" si="556"/>
        <v>70640</v>
      </c>
      <c r="U3544" t="e">
        <f>SQRT(($U$6/2)^2-($U$6/2)^2*'(OLD) bottom seam length'!T3544^2/($U$7/2)^2)</f>
        <v>#VALUE!</v>
      </c>
      <c r="W3544" s="136">
        <f t="shared" si="557"/>
        <v>70640</v>
      </c>
      <c r="X3544" t="e">
        <f>SQRT(($U$6/2)^2-($U$6/2)^2*'(OLD) bottom seam length'!W3544^2/($U$7/2)^2)</f>
        <v>#VALUE!</v>
      </c>
      <c r="Z3544" s="136">
        <f t="shared" si="558"/>
        <v>70640</v>
      </c>
      <c r="AA3544" t="e">
        <f>SQRT(($U$6/2)^2-($U$6/2)^2*'(OLD) bottom seam length'!Z3544^2/($U$7/2)^2)</f>
        <v>#VALUE!</v>
      </c>
      <c r="AC3544" s="136">
        <f t="shared" si="559"/>
        <v>70640</v>
      </c>
      <c r="AD3544" t="e">
        <f>SQRT(($U$6/2)^2-($U$6/2)^2*'(OLD) bottom seam length'!AC3544^2/($U$7/2)^2)</f>
        <v>#VALUE!</v>
      </c>
    </row>
    <row r="3545" spans="2:30">
      <c r="B3545" s="136">
        <f t="shared" si="550"/>
        <v>70680</v>
      </c>
      <c r="C3545" t="e">
        <f>SQRT(($C$5/2)^2-($C$5/2)^2*'(OLD) bottom seam length'!B3545^2/($C$6/2)^2)</f>
        <v>#DIV/0!</v>
      </c>
      <c r="E3545" s="136">
        <f t="shared" si="551"/>
        <v>70680</v>
      </c>
      <c r="F3545" t="e">
        <f>SQRT(($C$5/2)^2-($C$5/2)^2*'(OLD) bottom seam length'!E3545^2/($C$6/2)^2)</f>
        <v>#DIV/0!</v>
      </c>
      <c r="H3545" s="136">
        <f t="shared" si="552"/>
        <v>70680</v>
      </c>
      <c r="I3545" t="e">
        <f>SQRT(($C$5/2)^2-($C$5/2)^2*'(OLD) bottom seam length'!H3545^2/($C$6/2)^2)</f>
        <v>#DIV/0!</v>
      </c>
      <c r="K3545" s="136">
        <f t="shared" si="553"/>
        <v>70680</v>
      </c>
      <c r="L3545" t="e">
        <f>SQRT(($C$5/2)^2-($C$5/2)^2*'(OLD) bottom seam length'!K3545^2/($C$6/2)^2)</f>
        <v>#DIV/0!</v>
      </c>
      <c r="O3545" s="136">
        <f t="shared" si="554"/>
        <v>70680</v>
      </c>
      <c r="P3545" t="b">
        <f t="shared" si="555"/>
        <v>0</v>
      </c>
      <c r="T3545" s="136">
        <f t="shared" si="556"/>
        <v>70660</v>
      </c>
      <c r="U3545" t="e">
        <f>SQRT(($U$6/2)^2-($U$6/2)^2*'(OLD) bottom seam length'!T3545^2/($U$7/2)^2)</f>
        <v>#VALUE!</v>
      </c>
      <c r="W3545" s="136">
        <f t="shared" si="557"/>
        <v>70660</v>
      </c>
      <c r="X3545" t="e">
        <f>SQRT(($U$6/2)^2-($U$6/2)^2*'(OLD) bottom seam length'!W3545^2/($U$7/2)^2)</f>
        <v>#VALUE!</v>
      </c>
      <c r="Z3545" s="136">
        <f t="shared" si="558"/>
        <v>70660</v>
      </c>
      <c r="AA3545" t="e">
        <f>SQRT(($U$6/2)^2-($U$6/2)^2*'(OLD) bottom seam length'!Z3545^2/($U$7/2)^2)</f>
        <v>#VALUE!</v>
      </c>
      <c r="AC3545" s="136">
        <f t="shared" si="559"/>
        <v>70660</v>
      </c>
      <c r="AD3545" t="e">
        <f>SQRT(($U$6/2)^2-($U$6/2)^2*'(OLD) bottom seam length'!AC3545^2/($U$7/2)^2)</f>
        <v>#VALUE!</v>
      </c>
    </row>
    <row r="3546" spans="2:30">
      <c r="B3546" s="136">
        <f t="shared" si="550"/>
        <v>70700</v>
      </c>
      <c r="C3546" t="e">
        <f>SQRT(($C$5/2)^2-($C$5/2)^2*'(OLD) bottom seam length'!B3546^2/($C$6/2)^2)</f>
        <v>#DIV/0!</v>
      </c>
      <c r="E3546" s="136">
        <f t="shared" si="551"/>
        <v>70700</v>
      </c>
      <c r="F3546" t="e">
        <f>SQRT(($C$5/2)^2-($C$5/2)^2*'(OLD) bottom seam length'!E3546^2/($C$6/2)^2)</f>
        <v>#DIV/0!</v>
      </c>
      <c r="H3546" s="136">
        <f t="shared" si="552"/>
        <v>70700</v>
      </c>
      <c r="I3546" t="e">
        <f>SQRT(($C$5/2)^2-($C$5/2)^2*'(OLD) bottom seam length'!H3546^2/($C$6/2)^2)</f>
        <v>#DIV/0!</v>
      </c>
      <c r="K3546" s="136">
        <f t="shared" si="553"/>
        <v>70700</v>
      </c>
      <c r="L3546" t="e">
        <f>SQRT(($C$5/2)^2-($C$5/2)^2*'(OLD) bottom seam length'!K3546^2/($C$6/2)^2)</f>
        <v>#DIV/0!</v>
      </c>
      <c r="O3546" s="136">
        <f t="shared" si="554"/>
        <v>70700</v>
      </c>
      <c r="P3546" t="b">
        <f t="shared" si="555"/>
        <v>0</v>
      </c>
      <c r="T3546" s="136">
        <f t="shared" si="556"/>
        <v>70680</v>
      </c>
      <c r="U3546" t="e">
        <f>SQRT(($U$6/2)^2-($U$6/2)^2*'(OLD) bottom seam length'!T3546^2/($U$7/2)^2)</f>
        <v>#VALUE!</v>
      </c>
      <c r="W3546" s="136">
        <f t="shared" si="557"/>
        <v>70680</v>
      </c>
      <c r="X3546" t="e">
        <f>SQRT(($U$6/2)^2-($U$6/2)^2*'(OLD) bottom seam length'!W3546^2/($U$7/2)^2)</f>
        <v>#VALUE!</v>
      </c>
      <c r="Z3546" s="136">
        <f t="shared" si="558"/>
        <v>70680</v>
      </c>
      <c r="AA3546" t="e">
        <f>SQRT(($U$6/2)^2-($U$6/2)^2*'(OLD) bottom seam length'!Z3546^2/($U$7/2)^2)</f>
        <v>#VALUE!</v>
      </c>
      <c r="AC3546" s="136">
        <f t="shared" si="559"/>
        <v>70680</v>
      </c>
      <c r="AD3546" t="e">
        <f>SQRT(($U$6/2)^2-($U$6/2)^2*'(OLD) bottom seam length'!AC3546^2/($U$7/2)^2)</f>
        <v>#VALUE!</v>
      </c>
    </row>
    <row r="3547" spans="2:30">
      <c r="B3547" s="136">
        <f t="shared" si="550"/>
        <v>70720</v>
      </c>
      <c r="C3547" t="e">
        <f>SQRT(($C$5/2)^2-($C$5/2)^2*'(OLD) bottom seam length'!B3547^2/($C$6/2)^2)</f>
        <v>#DIV/0!</v>
      </c>
      <c r="E3547" s="136">
        <f t="shared" si="551"/>
        <v>70720</v>
      </c>
      <c r="F3547" t="e">
        <f>SQRT(($C$5/2)^2-($C$5/2)^2*'(OLD) bottom seam length'!E3547^2/($C$6/2)^2)</f>
        <v>#DIV/0!</v>
      </c>
      <c r="H3547" s="136">
        <f t="shared" si="552"/>
        <v>70720</v>
      </c>
      <c r="I3547" t="e">
        <f>SQRT(($C$5/2)^2-($C$5/2)^2*'(OLD) bottom seam length'!H3547^2/($C$6/2)^2)</f>
        <v>#DIV/0!</v>
      </c>
      <c r="K3547" s="136">
        <f t="shared" si="553"/>
        <v>70720</v>
      </c>
      <c r="L3547" t="e">
        <f>SQRT(($C$5/2)^2-($C$5/2)^2*'(OLD) bottom seam length'!K3547^2/($C$6/2)^2)</f>
        <v>#DIV/0!</v>
      </c>
      <c r="O3547" s="136">
        <f t="shared" si="554"/>
        <v>70720</v>
      </c>
      <c r="P3547" t="b">
        <f t="shared" si="555"/>
        <v>0</v>
      </c>
      <c r="T3547" s="136">
        <f t="shared" si="556"/>
        <v>70700</v>
      </c>
      <c r="U3547" t="e">
        <f>SQRT(($U$6/2)^2-($U$6/2)^2*'(OLD) bottom seam length'!T3547^2/($U$7/2)^2)</f>
        <v>#VALUE!</v>
      </c>
      <c r="W3547" s="136">
        <f t="shared" si="557"/>
        <v>70700</v>
      </c>
      <c r="X3547" t="e">
        <f>SQRT(($U$6/2)^2-($U$6/2)^2*'(OLD) bottom seam length'!W3547^2/($U$7/2)^2)</f>
        <v>#VALUE!</v>
      </c>
      <c r="Z3547" s="136">
        <f t="shared" si="558"/>
        <v>70700</v>
      </c>
      <c r="AA3547" t="e">
        <f>SQRT(($U$6/2)^2-($U$6/2)^2*'(OLD) bottom seam length'!Z3547^2/($U$7/2)^2)</f>
        <v>#VALUE!</v>
      </c>
      <c r="AC3547" s="136">
        <f t="shared" si="559"/>
        <v>70700</v>
      </c>
      <c r="AD3547" t="e">
        <f>SQRT(($U$6/2)^2-($U$6/2)^2*'(OLD) bottom seam length'!AC3547^2/($U$7/2)^2)</f>
        <v>#VALUE!</v>
      </c>
    </row>
    <row r="3548" spans="2:30">
      <c r="B3548" s="136">
        <f t="shared" si="550"/>
        <v>70740</v>
      </c>
      <c r="C3548" t="e">
        <f>SQRT(($C$5/2)^2-($C$5/2)^2*'(OLD) bottom seam length'!B3548^2/($C$6/2)^2)</f>
        <v>#DIV/0!</v>
      </c>
      <c r="E3548" s="136">
        <f t="shared" si="551"/>
        <v>70740</v>
      </c>
      <c r="F3548" t="e">
        <f>SQRT(($C$5/2)^2-($C$5/2)^2*'(OLD) bottom seam length'!E3548^2/($C$6/2)^2)</f>
        <v>#DIV/0!</v>
      </c>
      <c r="H3548" s="136">
        <f t="shared" si="552"/>
        <v>70740</v>
      </c>
      <c r="I3548" t="e">
        <f>SQRT(($C$5/2)^2-($C$5/2)^2*'(OLD) bottom seam length'!H3548^2/($C$6/2)^2)</f>
        <v>#DIV/0!</v>
      </c>
      <c r="K3548" s="136">
        <f t="shared" si="553"/>
        <v>70740</v>
      </c>
      <c r="L3548" t="e">
        <f>SQRT(($C$5/2)^2-($C$5/2)^2*'(OLD) bottom seam length'!K3548^2/($C$6/2)^2)</f>
        <v>#DIV/0!</v>
      </c>
      <c r="O3548" s="136">
        <f t="shared" si="554"/>
        <v>70740</v>
      </c>
      <c r="P3548" t="b">
        <f t="shared" si="555"/>
        <v>0</v>
      </c>
      <c r="T3548" s="136">
        <f t="shared" si="556"/>
        <v>70720</v>
      </c>
      <c r="U3548" t="e">
        <f>SQRT(($U$6/2)^2-($U$6/2)^2*'(OLD) bottom seam length'!T3548^2/($U$7/2)^2)</f>
        <v>#VALUE!</v>
      </c>
      <c r="W3548" s="136">
        <f t="shared" si="557"/>
        <v>70720</v>
      </c>
      <c r="X3548" t="e">
        <f>SQRT(($U$6/2)^2-($U$6/2)^2*'(OLD) bottom seam length'!W3548^2/($U$7/2)^2)</f>
        <v>#VALUE!</v>
      </c>
      <c r="Z3548" s="136">
        <f t="shared" si="558"/>
        <v>70720</v>
      </c>
      <c r="AA3548" t="e">
        <f>SQRT(($U$6/2)^2-($U$6/2)^2*'(OLD) bottom seam length'!Z3548^2/($U$7/2)^2)</f>
        <v>#VALUE!</v>
      </c>
      <c r="AC3548" s="136">
        <f t="shared" si="559"/>
        <v>70720</v>
      </c>
      <c r="AD3548" t="e">
        <f>SQRT(($U$6/2)^2-($U$6/2)^2*'(OLD) bottom seam length'!AC3548^2/($U$7/2)^2)</f>
        <v>#VALUE!</v>
      </c>
    </row>
    <row r="3549" spans="2:30">
      <c r="B3549" s="136">
        <f t="shared" si="550"/>
        <v>70760</v>
      </c>
      <c r="C3549" t="e">
        <f>SQRT(($C$5/2)^2-($C$5/2)^2*'(OLD) bottom seam length'!B3549^2/($C$6/2)^2)</f>
        <v>#DIV/0!</v>
      </c>
      <c r="E3549" s="136">
        <f t="shared" si="551"/>
        <v>70760</v>
      </c>
      <c r="F3549" t="e">
        <f>SQRT(($C$5/2)^2-($C$5/2)^2*'(OLD) bottom seam length'!E3549^2/($C$6/2)^2)</f>
        <v>#DIV/0!</v>
      </c>
      <c r="H3549" s="136">
        <f t="shared" si="552"/>
        <v>70760</v>
      </c>
      <c r="I3549" t="e">
        <f>SQRT(($C$5/2)^2-($C$5/2)^2*'(OLD) bottom seam length'!H3549^2/($C$6/2)^2)</f>
        <v>#DIV/0!</v>
      </c>
      <c r="K3549" s="136">
        <f t="shared" si="553"/>
        <v>70760</v>
      </c>
      <c r="L3549" t="e">
        <f>SQRT(($C$5/2)^2-($C$5/2)^2*'(OLD) bottom seam length'!K3549^2/($C$6/2)^2)</f>
        <v>#DIV/0!</v>
      </c>
      <c r="O3549" s="136">
        <f t="shared" si="554"/>
        <v>70760</v>
      </c>
      <c r="P3549" t="b">
        <f t="shared" si="555"/>
        <v>0</v>
      </c>
      <c r="T3549" s="136">
        <f t="shared" si="556"/>
        <v>70740</v>
      </c>
      <c r="U3549" t="e">
        <f>SQRT(($U$6/2)^2-($U$6/2)^2*'(OLD) bottom seam length'!T3549^2/($U$7/2)^2)</f>
        <v>#VALUE!</v>
      </c>
      <c r="W3549" s="136">
        <f t="shared" si="557"/>
        <v>70740</v>
      </c>
      <c r="X3549" t="e">
        <f>SQRT(($U$6/2)^2-($U$6/2)^2*'(OLD) bottom seam length'!W3549^2/($U$7/2)^2)</f>
        <v>#VALUE!</v>
      </c>
      <c r="Z3549" s="136">
        <f t="shared" si="558"/>
        <v>70740</v>
      </c>
      <c r="AA3549" t="e">
        <f>SQRT(($U$6/2)^2-($U$6/2)^2*'(OLD) bottom seam length'!Z3549^2/($U$7/2)^2)</f>
        <v>#VALUE!</v>
      </c>
      <c r="AC3549" s="136">
        <f t="shared" si="559"/>
        <v>70740</v>
      </c>
      <c r="AD3549" t="e">
        <f>SQRT(($U$6/2)^2-($U$6/2)^2*'(OLD) bottom seam length'!AC3549^2/($U$7/2)^2)</f>
        <v>#VALUE!</v>
      </c>
    </row>
    <row r="3550" spans="2:30">
      <c r="B3550" s="136">
        <f t="shared" si="550"/>
        <v>70780</v>
      </c>
      <c r="C3550" t="e">
        <f>SQRT(($C$5/2)^2-($C$5/2)^2*'(OLD) bottom seam length'!B3550^2/($C$6/2)^2)</f>
        <v>#DIV/0!</v>
      </c>
      <c r="E3550" s="136">
        <f t="shared" si="551"/>
        <v>70780</v>
      </c>
      <c r="F3550" t="e">
        <f>SQRT(($C$5/2)^2-($C$5/2)^2*'(OLD) bottom seam length'!E3550^2/($C$6/2)^2)</f>
        <v>#DIV/0!</v>
      </c>
      <c r="H3550" s="136">
        <f t="shared" si="552"/>
        <v>70780</v>
      </c>
      <c r="I3550" t="e">
        <f>SQRT(($C$5/2)^2-($C$5/2)^2*'(OLD) bottom seam length'!H3550^2/($C$6/2)^2)</f>
        <v>#DIV/0!</v>
      </c>
      <c r="K3550" s="136">
        <f t="shared" si="553"/>
        <v>70780</v>
      </c>
      <c r="L3550" t="e">
        <f>SQRT(($C$5/2)^2-($C$5/2)^2*'(OLD) bottom seam length'!K3550^2/($C$6/2)^2)</f>
        <v>#DIV/0!</v>
      </c>
      <c r="O3550" s="136">
        <f t="shared" si="554"/>
        <v>70780</v>
      </c>
      <c r="P3550" t="b">
        <f t="shared" si="555"/>
        <v>0</v>
      </c>
      <c r="T3550" s="136">
        <f t="shared" si="556"/>
        <v>70760</v>
      </c>
      <c r="U3550" t="e">
        <f>SQRT(($U$6/2)^2-($U$6/2)^2*'(OLD) bottom seam length'!T3550^2/($U$7/2)^2)</f>
        <v>#VALUE!</v>
      </c>
      <c r="W3550" s="136">
        <f t="shared" si="557"/>
        <v>70760</v>
      </c>
      <c r="X3550" t="e">
        <f>SQRT(($U$6/2)^2-($U$6/2)^2*'(OLD) bottom seam length'!W3550^2/($U$7/2)^2)</f>
        <v>#VALUE!</v>
      </c>
      <c r="Z3550" s="136">
        <f t="shared" si="558"/>
        <v>70760</v>
      </c>
      <c r="AA3550" t="e">
        <f>SQRT(($U$6/2)^2-($U$6/2)^2*'(OLD) bottom seam length'!Z3550^2/($U$7/2)^2)</f>
        <v>#VALUE!</v>
      </c>
      <c r="AC3550" s="136">
        <f t="shared" si="559"/>
        <v>70760</v>
      </c>
      <c r="AD3550" t="e">
        <f>SQRT(($U$6/2)^2-($U$6/2)^2*'(OLD) bottom seam length'!AC3550^2/($U$7/2)^2)</f>
        <v>#VALUE!</v>
      </c>
    </row>
    <row r="3551" spans="2:30">
      <c r="B3551" s="136">
        <f t="shared" si="550"/>
        <v>70800</v>
      </c>
      <c r="C3551" t="e">
        <f>SQRT(($C$5/2)^2-($C$5/2)^2*'(OLD) bottom seam length'!B3551^2/($C$6/2)^2)</f>
        <v>#DIV/0!</v>
      </c>
      <c r="E3551" s="136">
        <f t="shared" si="551"/>
        <v>70800</v>
      </c>
      <c r="F3551" t="e">
        <f>SQRT(($C$5/2)^2-($C$5/2)^2*'(OLD) bottom seam length'!E3551^2/($C$6/2)^2)</f>
        <v>#DIV/0!</v>
      </c>
      <c r="H3551" s="136">
        <f t="shared" si="552"/>
        <v>70800</v>
      </c>
      <c r="I3551" t="e">
        <f>SQRT(($C$5/2)^2-($C$5/2)^2*'(OLD) bottom seam length'!H3551^2/($C$6/2)^2)</f>
        <v>#DIV/0!</v>
      </c>
      <c r="K3551" s="136">
        <f t="shared" si="553"/>
        <v>70800</v>
      </c>
      <c r="L3551" t="e">
        <f>SQRT(($C$5/2)^2-($C$5/2)^2*'(OLD) bottom seam length'!K3551^2/($C$6/2)^2)</f>
        <v>#DIV/0!</v>
      </c>
      <c r="O3551" s="136">
        <f t="shared" si="554"/>
        <v>70800</v>
      </c>
      <c r="P3551" t="b">
        <f t="shared" si="555"/>
        <v>0</v>
      </c>
      <c r="T3551" s="136">
        <f t="shared" si="556"/>
        <v>70780</v>
      </c>
      <c r="U3551" t="e">
        <f>SQRT(($U$6/2)^2-($U$6/2)^2*'(OLD) bottom seam length'!T3551^2/($U$7/2)^2)</f>
        <v>#VALUE!</v>
      </c>
      <c r="W3551" s="136">
        <f t="shared" si="557"/>
        <v>70780</v>
      </c>
      <c r="X3551" t="e">
        <f>SQRT(($U$6/2)^2-($U$6/2)^2*'(OLD) bottom seam length'!W3551^2/($U$7/2)^2)</f>
        <v>#VALUE!</v>
      </c>
      <c r="Z3551" s="136">
        <f t="shared" si="558"/>
        <v>70780</v>
      </c>
      <c r="AA3551" t="e">
        <f>SQRT(($U$6/2)^2-($U$6/2)^2*'(OLD) bottom seam length'!Z3551^2/($U$7/2)^2)</f>
        <v>#VALUE!</v>
      </c>
      <c r="AC3551" s="136">
        <f t="shared" si="559"/>
        <v>70780</v>
      </c>
      <c r="AD3551" t="e">
        <f>SQRT(($U$6/2)^2-($U$6/2)^2*'(OLD) bottom seam length'!AC3551^2/($U$7/2)^2)</f>
        <v>#VALUE!</v>
      </c>
    </row>
    <row r="3552" spans="2:30">
      <c r="B3552" s="136">
        <f t="shared" si="550"/>
        <v>70820</v>
      </c>
      <c r="C3552" t="e">
        <f>SQRT(($C$5/2)^2-($C$5/2)^2*'(OLD) bottom seam length'!B3552^2/($C$6/2)^2)</f>
        <v>#DIV/0!</v>
      </c>
      <c r="E3552" s="136">
        <f t="shared" si="551"/>
        <v>70820</v>
      </c>
      <c r="F3552" t="e">
        <f>SQRT(($C$5/2)^2-($C$5/2)^2*'(OLD) bottom seam length'!E3552^2/($C$6/2)^2)</f>
        <v>#DIV/0!</v>
      </c>
      <c r="H3552" s="136">
        <f t="shared" si="552"/>
        <v>70820</v>
      </c>
      <c r="I3552" t="e">
        <f>SQRT(($C$5/2)^2-($C$5/2)^2*'(OLD) bottom seam length'!H3552^2/($C$6/2)^2)</f>
        <v>#DIV/0!</v>
      </c>
      <c r="K3552" s="136">
        <f t="shared" si="553"/>
        <v>70820</v>
      </c>
      <c r="L3552" t="e">
        <f>SQRT(($C$5/2)^2-($C$5/2)^2*'(OLD) bottom seam length'!K3552^2/($C$6/2)^2)</f>
        <v>#DIV/0!</v>
      </c>
      <c r="O3552" s="136">
        <f t="shared" si="554"/>
        <v>70820</v>
      </c>
      <c r="P3552" t="b">
        <f t="shared" si="555"/>
        <v>0</v>
      </c>
      <c r="T3552" s="136">
        <f t="shared" si="556"/>
        <v>70800</v>
      </c>
      <c r="U3552" t="e">
        <f>SQRT(($U$6/2)^2-($U$6/2)^2*'(OLD) bottom seam length'!T3552^2/($U$7/2)^2)</f>
        <v>#VALUE!</v>
      </c>
      <c r="W3552" s="136">
        <f t="shared" si="557"/>
        <v>70800</v>
      </c>
      <c r="X3552" t="e">
        <f>SQRT(($U$6/2)^2-($U$6/2)^2*'(OLD) bottom seam length'!W3552^2/($U$7/2)^2)</f>
        <v>#VALUE!</v>
      </c>
      <c r="Z3552" s="136">
        <f t="shared" si="558"/>
        <v>70800</v>
      </c>
      <c r="AA3552" t="e">
        <f>SQRT(($U$6/2)^2-($U$6/2)^2*'(OLD) bottom seam length'!Z3552^2/($U$7/2)^2)</f>
        <v>#VALUE!</v>
      </c>
      <c r="AC3552" s="136">
        <f t="shared" si="559"/>
        <v>70800</v>
      </c>
      <c r="AD3552" t="e">
        <f>SQRT(($U$6/2)^2-($U$6/2)^2*'(OLD) bottom seam length'!AC3552^2/($U$7/2)^2)</f>
        <v>#VALUE!</v>
      </c>
    </row>
    <row r="3553" spans="2:30">
      <c r="B3553" s="136">
        <f t="shared" si="550"/>
        <v>70840</v>
      </c>
      <c r="C3553" t="e">
        <f>SQRT(($C$5/2)^2-($C$5/2)^2*'(OLD) bottom seam length'!B3553^2/($C$6/2)^2)</f>
        <v>#DIV/0!</v>
      </c>
      <c r="E3553" s="136">
        <f t="shared" si="551"/>
        <v>70840</v>
      </c>
      <c r="F3553" t="e">
        <f>SQRT(($C$5/2)^2-($C$5/2)^2*'(OLD) bottom seam length'!E3553^2/($C$6/2)^2)</f>
        <v>#DIV/0!</v>
      </c>
      <c r="H3553" s="136">
        <f t="shared" si="552"/>
        <v>70840</v>
      </c>
      <c r="I3553" t="e">
        <f>SQRT(($C$5/2)^2-($C$5/2)^2*'(OLD) bottom seam length'!H3553^2/($C$6/2)^2)</f>
        <v>#DIV/0!</v>
      </c>
      <c r="K3553" s="136">
        <f t="shared" si="553"/>
        <v>70840</v>
      </c>
      <c r="L3553" t="e">
        <f>SQRT(($C$5/2)^2-($C$5/2)^2*'(OLD) bottom seam length'!K3553^2/($C$6/2)^2)</f>
        <v>#DIV/0!</v>
      </c>
      <c r="O3553" s="136">
        <f t="shared" si="554"/>
        <v>70840</v>
      </c>
      <c r="P3553" t="b">
        <f t="shared" si="555"/>
        <v>0</v>
      </c>
      <c r="T3553" s="136">
        <f t="shared" si="556"/>
        <v>70820</v>
      </c>
      <c r="U3553" t="e">
        <f>SQRT(($U$6/2)^2-($U$6/2)^2*'(OLD) bottom seam length'!T3553^2/($U$7/2)^2)</f>
        <v>#VALUE!</v>
      </c>
      <c r="W3553" s="136">
        <f t="shared" si="557"/>
        <v>70820</v>
      </c>
      <c r="X3553" t="e">
        <f>SQRT(($U$6/2)^2-($U$6/2)^2*'(OLD) bottom seam length'!W3553^2/($U$7/2)^2)</f>
        <v>#VALUE!</v>
      </c>
      <c r="Z3553" s="136">
        <f t="shared" si="558"/>
        <v>70820</v>
      </c>
      <c r="AA3553" t="e">
        <f>SQRT(($U$6/2)^2-($U$6/2)^2*'(OLD) bottom seam length'!Z3553^2/($U$7/2)^2)</f>
        <v>#VALUE!</v>
      </c>
      <c r="AC3553" s="136">
        <f t="shared" si="559"/>
        <v>70820</v>
      </c>
      <c r="AD3553" t="e">
        <f>SQRT(($U$6/2)^2-($U$6/2)^2*'(OLD) bottom seam length'!AC3553^2/($U$7/2)^2)</f>
        <v>#VALUE!</v>
      </c>
    </row>
    <row r="3554" spans="2:30">
      <c r="B3554" s="136">
        <f t="shared" si="550"/>
        <v>70860</v>
      </c>
      <c r="C3554" t="e">
        <f>SQRT(($C$5/2)^2-($C$5/2)^2*'(OLD) bottom seam length'!B3554^2/($C$6/2)^2)</f>
        <v>#DIV/0!</v>
      </c>
      <c r="E3554" s="136">
        <f t="shared" si="551"/>
        <v>70860</v>
      </c>
      <c r="F3554" t="e">
        <f>SQRT(($C$5/2)^2-($C$5/2)^2*'(OLD) bottom seam length'!E3554^2/($C$6/2)^2)</f>
        <v>#DIV/0!</v>
      </c>
      <c r="H3554" s="136">
        <f t="shared" si="552"/>
        <v>70860</v>
      </c>
      <c r="I3554" t="e">
        <f>SQRT(($C$5/2)^2-($C$5/2)^2*'(OLD) bottom seam length'!H3554^2/($C$6/2)^2)</f>
        <v>#DIV/0!</v>
      </c>
      <c r="K3554" s="136">
        <f t="shared" si="553"/>
        <v>70860</v>
      </c>
      <c r="L3554" t="e">
        <f>SQRT(($C$5/2)^2-($C$5/2)^2*'(OLD) bottom seam length'!K3554^2/($C$6/2)^2)</f>
        <v>#DIV/0!</v>
      </c>
      <c r="O3554" s="136">
        <f t="shared" si="554"/>
        <v>70860</v>
      </c>
      <c r="P3554" t="b">
        <f t="shared" si="555"/>
        <v>0</v>
      </c>
      <c r="T3554" s="136">
        <f t="shared" si="556"/>
        <v>70840</v>
      </c>
      <c r="U3554" t="e">
        <f>SQRT(($U$6/2)^2-($U$6/2)^2*'(OLD) bottom seam length'!T3554^2/($U$7/2)^2)</f>
        <v>#VALUE!</v>
      </c>
      <c r="W3554" s="136">
        <f t="shared" si="557"/>
        <v>70840</v>
      </c>
      <c r="X3554" t="e">
        <f>SQRT(($U$6/2)^2-($U$6/2)^2*'(OLD) bottom seam length'!W3554^2/($U$7/2)^2)</f>
        <v>#VALUE!</v>
      </c>
      <c r="Z3554" s="136">
        <f t="shared" si="558"/>
        <v>70840</v>
      </c>
      <c r="AA3554" t="e">
        <f>SQRT(($U$6/2)^2-($U$6/2)^2*'(OLD) bottom seam length'!Z3554^2/($U$7/2)^2)</f>
        <v>#VALUE!</v>
      </c>
      <c r="AC3554" s="136">
        <f t="shared" si="559"/>
        <v>70840</v>
      </c>
      <c r="AD3554" t="e">
        <f>SQRT(($U$6/2)^2-($U$6/2)^2*'(OLD) bottom seam length'!AC3554^2/($U$7/2)^2)</f>
        <v>#VALUE!</v>
      </c>
    </row>
    <row r="3555" spans="2:30">
      <c r="B3555" s="136">
        <f t="shared" si="550"/>
        <v>70880</v>
      </c>
      <c r="C3555" t="e">
        <f>SQRT(($C$5/2)^2-($C$5/2)^2*'(OLD) bottom seam length'!B3555^2/($C$6/2)^2)</f>
        <v>#DIV/0!</v>
      </c>
      <c r="E3555" s="136">
        <f t="shared" si="551"/>
        <v>70880</v>
      </c>
      <c r="F3555" t="e">
        <f>SQRT(($C$5/2)^2-($C$5/2)^2*'(OLD) bottom seam length'!E3555^2/($C$6/2)^2)</f>
        <v>#DIV/0!</v>
      </c>
      <c r="H3555" s="136">
        <f t="shared" si="552"/>
        <v>70880</v>
      </c>
      <c r="I3555" t="e">
        <f>SQRT(($C$5/2)^2-($C$5/2)^2*'(OLD) bottom seam length'!H3555^2/($C$6/2)^2)</f>
        <v>#DIV/0!</v>
      </c>
      <c r="K3555" s="136">
        <f t="shared" si="553"/>
        <v>70880</v>
      </c>
      <c r="L3555" t="e">
        <f>SQRT(($C$5/2)^2-($C$5/2)^2*'(OLD) bottom seam length'!K3555^2/($C$6/2)^2)</f>
        <v>#DIV/0!</v>
      </c>
      <c r="O3555" s="136">
        <f t="shared" si="554"/>
        <v>70880</v>
      </c>
      <c r="P3555" t="b">
        <f t="shared" si="555"/>
        <v>0</v>
      </c>
      <c r="T3555" s="136">
        <f t="shared" si="556"/>
        <v>70860</v>
      </c>
      <c r="U3555" t="e">
        <f>SQRT(($U$6/2)^2-($U$6/2)^2*'(OLD) bottom seam length'!T3555^2/($U$7/2)^2)</f>
        <v>#VALUE!</v>
      </c>
      <c r="W3555" s="136">
        <f t="shared" si="557"/>
        <v>70860</v>
      </c>
      <c r="X3555" t="e">
        <f>SQRT(($U$6/2)^2-($U$6/2)^2*'(OLD) bottom seam length'!W3555^2/($U$7/2)^2)</f>
        <v>#VALUE!</v>
      </c>
      <c r="Z3555" s="136">
        <f t="shared" si="558"/>
        <v>70860</v>
      </c>
      <c r="AA3555" t="e">
        <f>SQRT(($U$6/2)^2-($U$6/2)^2*'(OLD) bottom seam length'!Z3555^2/($U$7/2)^2)</f>
        <v>#VALUE!</v>
      </c>
      <c r="AC3555" s="136">
        <f t="shared" si="559"/>
        <v>70860</v>
      </c>
      <c r="AD3555" t="e">
        <f>SQRT(($U$6/2)^2-($U$6/2)^2*'(OLD) bottom seam length'!AC3555^2/($U$7/2)^2)</f>
        <v>#VALUE!</v>
      </c>
    </row>
    <row r="3556" spans="2:30">
      <c r="B3556" s="136">
        <f t="shared" si="550"/>
        <v>70900</v>
      </c>
      <c r="C3556" t="e">
        <f>SQRT(($C$5/2)^2-($C$5/2)^2*'(OLD) bottom seam length'!B3556^2/($C$6/2)^2)</f>
        <v>#DIV/0!</v>
      </c>
      <c r="E3556" s="136">
        <f t="shared" si="551"/>
        <v>70900</v>
      </c>
      <c r="F3556" t="e">
        <f>SQRT(($C$5/2)^2-($C$5/2)^2*'(OLD) bottom seam length'!E3556^2/($C$6/2)^2)</f>
        <v>#DIV/0!</v>
      </c>
      <c r="H3556" s="136">
        <f t="shared" si="552"/>
        <v>70900</v>
      </c>
      <c r="I3556" t="e">
        <f>SQRT(($C$5/2)^2-($C$5/2)^2*'(OLD) bottom seam length'!H3556^2/($C$6/2)^2)</f>
        <v>#DIV/0!</v>
      </c>
      <c r="K3556" s="136">
        <f t="shared" si="553"/>
        <v>70900</v>
      </c>
      <c r="L3556" t="e">
        <f>SQRT(($C$5/2)^2-($C$5/2)^2*'(OLD) bottom seam length'!K3556^2/($C$6/2)^2)</f>
        <v>#DIV/0!</v>
      </c>
      <c r="O3556" s="136">
        <f t="shared" si="554"/>
        <v>70900</v>
      </c>
      <c r="P3556" t="b">
        <f t="shared" si="555"/>
        <v>0</v>
      </c>
      <c r="T3556" s="136">
        <f t="shared" si="556"/>
        <v>70880</v>
      </c>
      <c r="U3556" t="e">
        <f>SQRT(($U$6/2)^2-($U$6/2)^2*'(OLD) bottom seam length'!T3556^2/($U$7/2)^2)</f>
        <v>#VALUE!</v>
      </c>
      <c r="W3556" s="136">
        <f t="shared" si="557"/>
        <v>70880</v>
      </c>
      <c r="X3556" t="e">
        <f>SQRT(($U$6/2)^2-($U$6/2)^2*'(OLD) bottom seam length'!W3556^2/($U$7/2)^2)</f>
        <v>#VALUE!</v>
      </c>
      <c r="Z3556" s="136">
        <f t="shared" si="558"/>
        <v>70880</v>
      </c>
      <c r="AA3556" t="e">
        <f>SQRT(($U$6/2)^2-($U$6/2)^2*'(OLD) bottom seam length'!Z3556^2/($U$7/2)^2)</f>
        <v>#VALUE!</v>
      </c>
      <c r="AC3556" s="136">
        <f t="shared" si="559"/>
        <v>70880</v>
      </c>
      <c r="AD3556" t="e">
        <f>SQRT(($U$6/2)^2-($U$6/2)^2*'(OLD) bottom seam length'!AC3556^2/($U$7/2)^2)</f>
        <v>#VALUE!</v>
      </c>
    </row>
    <row r="3557" spans="2:30">
      <c r="B3557" s="136">
        <f t="shared" si="550"/>
        <v>70920</v>
      </c>
      <c r="C3557" t="e">
        <f>SQRT(($C$5/2)^2-($C$5/2)^2*'(OLD) bottom seam length'!B3557^2/($C$6/2)^2)</f>
        <v>#DIV/0!</v>
      </c>
      <c r="E3557" s="136">
        <f t="shared" si="551"/>
        <v>70920</v>
      </c>
      <c r="F3557" t="e">
        <f>SQRT(($C$5/2)^2-($C$5/2)^2*'(OLD) bottom seam length'!E3557^2/($C$6/2)^2)</f>
        <v>#DIV/0!</v>
      </c>
      <c r="H3557" s="136">
        <f t="shared" si="552"/>
        <v>70920</v>
      </c>
      <c r="I3557" t="e">
        <f>SQRT(($C$5/2)^2-($C$5/2)^2*'(OLD) bottom seam length'!H3557^2/($C$6/2)^2)</f>
        <v>#DIV/0!</v>
      </c>
      <c r="K3557" s="136">
        <f t="shared" si="553"/>
        <v>70920</v>
      </c>
      <c r="L3557" t="e">
        <f>SQRT(($C$5/2)^2-($C$5/2)^2*'(OLD) bottom seam length'!K3557^2/($C$6/2)^2)</f>
        <v>#DIV/0!</v>
      </c>
      <c r="O3557" s="136">
        <f t="shared" si="554"/>
        <v>70920</v>
      </c>
      <c r="P3557" t="b">
        <f t="shared" si="555"/>
        <v>0</v>
      </c>
      <c r="T3557" s="136">
        <f t="shared" si="556"/>
        <v>70900</v>
      </c>
      <c r="U3557" t="e">
        <f>SQRT(($U$6/2)^2-($U$6/2)^2*'(OLD) bottom seam length'!T3557^2/($U$7/2)^2)</f>
        <v>#VALUE!</v>
      </c>
      <c r="W3557" s="136">
        <f t="shared" si="557"/>
        <v>70900</v>
      </c>
      <c r="X3557" t="e">
        <f>SQRT(($U$6/2)^2-($U$6/2)^2*'(OLD) bottom seam length'!W3557^2/($U$7/2)^2)</f>
        <v>#VALUE!</v>
      </c>
      <c r="Z3557" s="136">
        <f t="shared" si="558"/>
        <v>70900</v>
      </c>
      <c r="AA3557" t="e">
        <f>SQRT(($U$6/2)^2-($U$6/2)^2*'(OLD) bottom seam length'!Z3557^2/($U$7/2)^2)</f>
        <v>#VALUE!</v>
      </c>
      <c r="AC3557" s="136">
        <f t="shared" si="559"/>
        <v>70900</v>
      </c>
      <c r="AD3557" t="e">
        <f>SQRT(($U$6/2)^2-($U$6/2)^2*'(OLD) bottom seam length'!AC3557^2/($U$7/2)^2)</f>
        <v>#VALUE!</v>
      </c>
    </row>
    <row r="3558" spans="2:30">
      <c r="B3558" s="136">
        <f t="shared" si="550"/>
        <v>70940</v>
      </c>
      <c r="C3558" t="e">
        <f>SQRT(($C$5/2)^2-($C$5/2)^2*'(OLD) bottom seam length'!B3558^2/($C$6/2)^2)</f>
        <v>#DIV/0!</v>
      </c>
      <c r="E3558" s="136">
        <f t="shared" si="551"/>
        <v>70940</v>
      </c>
      <c r="F3558" t="e">
        <f>SQRT(($C$5/2)^2-($C$5/2)^2*'(OLD) bottom seam length'!E3558^2/($C$6/2)^2)</f>
        <v>#DIV/0!</v>
      </c>
      <c r="H3558" s="136">
        <f t="shared" si="552"/>
        <v>70940</v>
      </c>
      <c r="I3558" t="e">
        <f>SQRT(($C$5/2)^2-($C$5/2)^2*'(OLD) bottom seam length'!H3558^2/($C$6/2)^2)</f>
        <v>#DIV/0!</v>
      </c>
      <c r="K3558" s="136">
        <f t="shared" si="553"/>
        <v>70940</v>
      </c>
      <c r="L3558" t="e">
        <f>SQRT(($C$5/2)^2-($C$5/2)^2*'(OLD) bottom seam length'!K3558^2/($C$6/2)^2)</f>
        <v>#DIV/0!</v>
      </c>
      <c r="O3558" s="136">
        <f t="shared" si="554"/>
        <v>70940</v>
      </c>
      <c r="P3558" t="b">
        <f t="shared" si="555"/>
        <v>0</v>
      </c>
      <c r="T3558" s="136">
        <f t="shared" si="556"/>
        <v>70920</v>
      </c>
      <c r="U3558" t="e">
        <f>SQRT(($U$6/2)^2-($U$6/2)^2*'(OLD) bottom seam length'!T3558^2/($U$7/2)^2)</f>
        <v>#VALUE!</v>
      </c>
      <c r="W3558" s="136">
        <f t="shared" si="557"/>
        <v>70920</v>
      </c>
      <c r="X3558" t="e">
        <f>SQRT(($U$6/2)^2-($U$6/2)^2*'(OLD) bottom seam length'!W3558^2/($U$7/2)^2)</f>
        <v>#VALUE!</v>
      </c>
      <c r="Z3558" s="136">
        <f t="shared" si="558"/>
        <v>70920</v>
      </c>
      <c r="AA3558" t="e">
        <f>SQRT(($U$6/2)^2-($U$6/2)^2*'(OLD) bottom seam length'!Z3558^2/($U$7/2)^2)</f>
        <v>#VALUE!</v>
      </c>
      <c r="AC3558" s="136">
        <f t="shared" si="559"/>
        <v>70920</v>
      </c>
      <c r="AD3558" t="e">
        <f>SQRT(($U$6/2)^2-($U$6/2)^2*'(OLD) bottom seam length'!AC3558^2/($U$7/2)^2)</f>
        <v>#VALUE!</v>
      </c>
    </row>
    <row r="3559" spans="2:30">
      <c r="B3559" s="136">
        <f t="shared" si="550"/>
        <v>70960</v>
      </c>
      <c r="C3559" t="e">
        <f>SQRT(($C$5/2)^2-($C$5/2)^2*'(OLD) bottom seam length'!B3559^2/($C$6/2)^2)</f>
        <v>#DIV/0!</v>
      </c>
      <c r="E3559" s="136">
        <f t="shared" si="551"/>
        <v>70960</v>
      </c>
      <c r="F3559" t="e">
        <f>SQRT(($C$5/2)^2-($C$5/2)^2*'(OLD) bottom seam length'!E3559^2/($C$6/2)^2)</f>
        <v>#DIV/0!</v>
      </c>
      <c r="H3559" s="136">
        <f t="shared" si="552"/>
        <v>70960</v>
      </c>
      <c r="I3559" t="e">
        <f>SQRT(($C$5/2)^2-($C$5/2)^2*'(OLD) bottom seam length'!H3559^2/($C$6/2)^2)</f>
        <v>#DIV/0!</v>
      </c>
      <c r="K3559" s="136">
        <f t="shared" si="553"/>
        <v>70960</v>
      </c>
      <c r="L3559" t="e">
        <f>SQRT(($C$5/2)^2-($C$5/2)^2*'(OLD) bottom seam length'!K3559^2/($C$6/2)^2)</f>
        <v>#DIV/0!</v>
      </c>
      <c r="O3559" s="136">
        <f t="shared" si="554"/>
        <v>70960</v>
      </c>
      <c r="P3559" t="b">
        <f t="shared" si="555"/>
        <v>0</v>
      </c>
      <c r="T3559" s="136">
        <f t="shared" si="556"/>
        <v>70940</v>
      </c>
      <c r="U3559" t="e">
        <f>SQRT(($U$6/2)^2-($U$6/2)^2*'(OLD) bottom seam length'!T3559^2/($U$7/2)^2)</f>
        <v>#VALUE!</v>
      </c>
      <c r="W3559" s="136">
        <f t="shared" si="557"/>
        <v>70940</v>
      </c>
      <c r="X3559" t="e">
        <f>SQRT(($U$6/2)^2-($U$6/2)^2*'(OLD) bottom seam length'!W3559^2/($U$7/2)^2)</f>
        <v>#VALUE!</v>
      </c>
      <c r="Z3559" s="136">
        <f t="shared" si="558"/>
        <v>70940</v>
      </c>
      <c r="AA3559" t="e">
        <f>SQRT(($U$6/2)^2-($U$6/2)^2*'(OLD) bottom seam length'!Z3559^2/($U$7/2)^2)</f>
        <v>#VALUE!</v>
      </c>
      <c r="AC3559" s="136">
        <f t="shared" si="559"/>
        <v>70940</v>
      </c>
      <c r="AD3559" t="e">
        <f>SQRT(($U$6/2)^2-($U$6/2)^2*'(OLD) bottom seam length'!AC3559^2/($U$7/2)^2)</f>
        <v>#VALUE!</v>
      </c>
    </row>
    <row r="3560" spans="2:30">
      <c r="B3560" s="136">
        <f t="shared" si="550"/>
        <v>70980</v>
      </c>
      <c r="C3560" t="e">
        <f>SQRT(($C$5/2)^2-($C$5/2)^2*'(OLD) bottom seam length'!B3560^2/($C$6/2)^2)</f>
        <v>#DIV/0!</v>
      </c>
      <c r="E3560" s="136">
        <f t="shared" si="551"/>
        <v>70980</v>
      </c>
      <c r="F3560" t="e">
        <f>SQRT(($C$5/2)^2-($C$5/2)^2*'(OLD) bottom seam length'!E3560^2/($C$6/2)^2)</f>
        <v>#DIV/0!</v>
      </c>
      <c r="H3560" s="136">
        <f t="shared" si="552"/>
        <v>70980</v>
      </c>
      <c r="I3560" t="e">
        <f>SQRT(($C$5/2)^2-($C$5/2)^2*'(OLD) bottom seam length'!H3560^2/($C$6/2)^2)</f>
        <v>#DIV/0!</v>
      </c>
      <c r="K3560" s="136">
        <f t="shared" si="553"/>
        <v>70980</v>
      </c>
      <c r="L3560" t="e">
        <f>SQRT(($C$5/2)^2-($C$5/2)^2*'(OLD) bottom seam length'!K3560^2/($C$6/2)^2)</f>
        <v>#DIV/0!</v>
      </c>
      <c r="O3560" s="136">
        <f t="shared" si="554"/>
        <v>70980</v>
      </c>
      <c r="P3560" t="b">
        <f t="shared" si="555"/>
        <v>0</v>
      </c>
      <c r="T3560" s="136">
        <f t="shared" si="556"/>
        <v>70960</v>
      </c>
      <c r="U3560" t="e">
        <f>SQRT(($U$6/2)^2-($U$6/2)^2*'(OLD) bottom seam length'!T3560^2/($U$7/2)^2)</f>
        <v>#VALUE!</v>
      </c>
      <c r="W3560" s="136">
        <f t="shared" si="557"/>
        <v>70960</v>
      </c>
      <c r="X3560" t="e">
        <f>SQRT(($U$6/2)^2-($U$6/2)^2*'(OLD) bottom seam length'!W3560^2/($U$7/2)^2)</f>
        <v>#VALUE!</v>
      </c>
      <c r="Z3560" s="136">
        <f t="shared" si="558"/>
        <v>70960</v>
      </c>
      <c r="AA3560" t="e">
        <f>SQRT(($U$6/2)^2-($U$6/2)^2*'(OLD) bottom seam length'!Z3560^2/($U$7/2)^2)</f>
        <v>#VALUE!</v>
      </c>
      <c r="AC3560" s="136">
        <f t="shared" si="559"/>
        <v>70960</v>
      </c>
      <c r="AD3560" t="e">
        <f>SQRT(($U$6/2)^2-($U$6/2)^2*'(OLD) bottom seam length'!AC3560^2/($U$7/2)^2)</f>
        <v>#VALUE!</v>
      </c>
    </row>
    <row r="3561" spans="2:30">
      <c r="B3561" s="136">
        <f t="shared" si="550"/>
        <v>71000</v>
      </c>
      <c r="C3561" t="e">
        <f>SQRT(($C$5/2)^2-($C$5/2)^2*'(OLD) bottom seam length'!B3561^2/($C$6/2)^2)</f>
        <v>#DIV/0!</v>
      </c>
      <c r="E3561" s="136">
        <f t="shared" si="551"/>
        <v>71000</v>
      </c>
      <c r="F3561" t="e">
        <f>SQRT(($C$5/2)^2-($C$5/2)^2*'(OLD) bottom seam length'!E3561^2/($C$6/2)^2)</f>
        <v>#DIV/0!</v>
      </c>
      <c r="H3561" s="136">
        <f t="shared" si="552"/>
        <v>71000</v>
      </c>
      <c r="I3561" t="e">
        <f>SQRT(($C$5/2)^2-($C$5/2)^2*'(OLD) bottom seam length'!H3561^2/($C$6/2)^2)</f>
        <v>#DIV/0!</v>
      </c>
      <c r="K3561" s="136">
        <f t="shared" si="553"/>
        <v>71000</v>
      </c>
      <c r="L3561" t="e">
        <f>SQRT(($C$5/2)^2-($C$5/2)^2*'(OLD) bottom seam length'!K3561^2/($C$6/2)^2)</f>
        <v>#DIV/0!</v>
      </c>
      <c r="O3561" s="136">
        <f t="shared" si="554"/>
        <v>71000</v>
      </c>
      <c r="P3561" t="b">
        <f t="shared" si="555"/>
        <v>0</v>
      </c>
      <c r="T3561" s="136">
        <f t="shared" si="556"/>
        <v>70980</v>
      </c>
      <c r="U3561" t="e">
        <f>SQRT(($U$6/2)^2-($U$6/2)^2*'(OLD) bottom seam length'!T3561^2/($U$7/2)^2)</f>
        <v>#VALUE!</v>
      </c>
      <c r="W3561" s="136">
        <f t="shared" si="557"/>
        <v>70980</v>
      </c>
      <c r="X3561" t="e">
        <f>SQRT(($U$6/2)^2-($U$6/2)^2*'(OLD) bottom seam length'!W3561^2/($U$7/2)^2)</f>
        <v>#VALUE!</v>
      </c>
      <c r="Z3561" s="136">
        <f t="shared" si="558"/>
        <v>70980</v>
      </c>
      <c r="AA3561" t="e">
        <f>SQRT(($U$6/2)^2-($U$6/2)^2*'(OLD) bottom seam length'!Z3561^2/($U$7/2)^2)</f>
        <v>#VALUE!</v>
      </c>
      <c r="AC3561" s="136">
        <f t="shared" si="559"/>
        <v>70980</v>
      </c>
      <c r="AD3561" t="e">
        <f>SQRT(($U$6/2)^2-($U$6/2)^2*'(OLD) bottom seam length'!AC3561^2/($U$7/2)^2)</f>
        <v>#VALUE!</v>
      </c>
    </row>
    <row r="3562" spans="2:30">
      <c r="B3562" s="136">
        <f t="shared" si="550"/>
        <v>71020</v>
      </c>
      <c r="C3562" t="e">
        <f>SQRT(($C$5/2)^2-($C$5/2)^2*'(OLD) bottom seam length'!B3562^2/($C$6/2)^2)</f>
        <v>#DIV/0!</v>
      </c>
      <c r="E3562" s="136">
        <f t="shared" si="551"/>
        <v>71020</v>
      </c>
      <c r="F3562" t="e">
        <f>SQRT(($C$5/2)^2-($C$5/2)^2*'(OLD) bottom seam length'!E3562^2/($C$6/2)^2)</f>
        <v>#DIV/0!</v>
      </c>
      <c r="H3562" s="136">
        <f t="shared" si="552"/>
        <v>71020</v>
      </c>
      <c r="I3562" t="e">
        <f>SQRT(($C$5/2)^2-($C$5/2)^2*'(OLD) bottom seam length'!H3562^2/($C$6/2)^2)</f>
        <v>#DIV/0!</v>
      </c>
      <c r="K3562" s="136">
        <f t="shared" si="553"/>
        <v>71020</v>
      </c>
      <c r="L3562" t="e">
        <f>SQRT(($C$5/2)^2-($C$5/2)^2*'(OLD) bottom seam length'!K3562^2/($C$6/2)^2)</f>
        <v>#DIV/0!</v>
      </c>
      <c r="O3562" s="136">
        <f t="shared" si="554"/>
        <v>71020</v>
      </c>
      <c r="P3562" t="b">
        <f t="shared" si="555"/>
        <v>0</v>
      </c>
      <c r="T3562" s="136">
        <f t="shared" si="556"/>
        <v>71000</v>
      </c>
      <c r="U3562" t="e">
        <f>SQRT(($U$6/2)^2-($U$6/2)^2*'(OLD) bottom seam length'!T3562^2/($U$7/2)^2)</f>
        <v>#VALUE!</v>
      </c>
      <c r="W3562" s="136">
        <f t="shared" si="557"/>
        <v>71000</v>
      </c>
      <c r="X3562" t="e">
        <f>SQRT(($U$6/2)^2-($U$6/2)^2*'(OLD) bottom seam length'!W3562^2/($U$7/2)^2)</f>
        <v>#VALUE!</v>
      </c>
      <c r="Z3562" s="136">
        <f t="shared" si="558"/>
        <v>71000</v>
      </c>
      <c r="AA3562" t="e">
        <f>SQRT(($U$6/2)^2-($U$6/2)^2*'(OLD) bottom seam length'!Z3562^2/($U$7/2)^2)</f>
        <v>#VALUE!</v>
      </c>
      <c r="AC3562" s="136">
        <f t="shared" si="559"/>
        <v>71000</v>
      </c>
      <c r="AD3562" t="e">
        <f>SQRT(($U$6/2)^2-($U$6/2)^2*'(OLD) bottom seam length'!AC3562^2/($U$7/2)^2)</f>
        <v>#VALUE!</v>
      </c>
    </row>
    <row r="3563" spans="2:30">
      <c r="B3563" s="136">
        <f t="shared" si="550"/>
        <v>71040</v>
      </c>
      <c r="C3563" t="e">
        <f>SQRT(($C$5/2)^2-($C$5/2)^2*'(OLD) bottom seam length'!B3563^2/($C$6/2)^2)</f>
        <v>#DIV/0!</v>
      </c>
      <c r="E3563" s="136">
        <f t="shared" si="551"/>
        <v>71040</v>
      </c>
      <c r="F3563" t="e">
        <f>SQRT(($C$5/2)^2-($C$5/2)^2*'(OLD) bottom seam length'!E3563^2/($C$6/2)^2)</f>
        <v>#DIV/0!</v>
      </c>
      <c r="H3563" s="136">
        <f t="shared" si="552"/>
        <v>71040</v>
      </c>
      <c r="I3563" t="e">
        <f>SQRT(($C$5/2)^2-($C$5/2)^2*'(OLD) bottom seam length'!H3563^2/($C$6/2)^2)</f>
        <v>#DIV/0!</v>
      </c>
      <c r="K3563" s="136">
        <f t="shared" si="553"/>
        <v>71040</v>
      </c>
      <c r="L3563" t="e">
        <f>SQRT(($C$5/2)^2-($C$5/2)^2*'(OLD) bottom seam length'!K3563^2/($C$6/2)^2)</f>
        <v>#DIV/0!</v>
      </c>
      <c r="O3563" s="136">
        <f t="shared" si="554"/>
        <v>71040</v>
      </c>
      <c r="P3563" t="b">
        <f t="shared" si="555"/>
        <v>0</v>
      </c>
      <c r="T3563" s="136">
        <f t="shared" si="556"/>
        <v>71020</v>
      </c>
      <c r="U3563" t="e">
        <f>SQRT(($U$6/2)^2-($U$6/2)^2*'(OLD) bottom seam length'!T3563^2/($U$7/2)^2)</f>
        <v>#VALUE!</v>
      </c>
      <c r="W3563" s="136">
        <f t="shared" si="557"/>
        <v>71020</v>
      </c>
      <c r="X3563" t="e">
        <f>SQRT(($U$6/2)^2-($U$6/2)^2*'(OLD) bottom seam length'!W3563^2/($U$7/2)^2)</f>
        <v>#VALUE!</v>
      </c>
      <c r="Z3563" s="136">
        <f t="shared" si="558"/>
        <v>71020</v>
      </c>
      <c r="AA3563" t="e">
        <f>SQRT(($U$6/2)^2-($U$6/2)^2*'(OLD) bottom seam length'!Z3563^2/($U$7/2)^2)</f>
        <v>#VALUE!</v>
      </c>
      <c r="AC3563" s="136">
        <f t="shared" si="559"/>
        <v>71020</v>
      </c>
      <c r="AD3563" t="e">
        <f>SQRT(($U$6/2)^2-($U$6/2)^2*'(OLD) bottom seam length'!AC3563^2/($U$7/2)^2)</f>
        <v>#VALUE!</v>
      </c>
    </row>
    <row r="3564" spans="2:30">
      <c r="B3564" s="136">
        <f t="shared" si="550"/>
        <v>71060</v>
      </c>
      <c r="C3564" t="e">
        <f>SQRT(($C$5/2)^2-($C$5/2)^2*'(OLD) bottom seam length'!B3564^2/($C$6/2)^2)</f>
        <v>#DIV/0!</v>
      </c>
      <c r="E3564" s="136">
        <f t="shared" si="551"/>
        <v>71060</v>
      </c>
      <c r="F3564" t="e">
        <f>SQRT(($C$5/2)^2-($C$5/2)^2*'(OLD) bottom seam length'!E3564^2/($C$6/2)^2)</f>
        <v>#DIV/0!</v>
      </c>
      <c r="H3564" s="136">
        <f t="shared" si="552"/>
        <v>71060</v>
      </c>
      <c r="I3564" t="e">
        <f>SQRT(($C$5/2)^2-($C$5/2)^2*'(OLD) bottom seam length'!H3564^2/($C$6/2)^2)</f>
        <v>#DIV/0!</v>
      </c>
      <c r="K3564" s="136">
        <f t="shared" si="553"/>
        <v>71060</v>
      </c>
      <c r="L3564" t="e">
        <f>SQRT(($C$5/2)^2-($C$5/2)^2*'(OLD) bottom seam length'!K3564^2/($C$6/2)^2)</f>
        <v>#DIV/0!</v>
      </c>
      <c r="O3564" s="136">
        <f t="shared" si="554"/>
        <v>71060</v>
      </c>
      <c r="P3564" t="b">
        <f t="shared" si="555"/>
        <v>0</v>
      </c>
      <c r="T3564" s="136">
        <f t="shared" si="556"/>
        <v>71040</v>
      </c>
      <c r="U3564" t="e">
        <f>SQRT(($U$6/2)^2-($U$6/2)^2*'(OLD) bottom seam length'!T3564^2/($U$7/2)^2)</f>
        <v>#VALUE!</v>
      </c>
      <c r="W3564" s="136">
        <f t="shared" si="557"/>
        <v>71040</v>
      </c>
      <c r="X3564" t="e">
        <f>SQRT(($U$6/2)^2-($U$6/2)^2*'(OLD) bottom seam length'!W3564^2/($U$7/2)^2)</f>
        <v>#VALUE!</v>
      </c>
      <c r="Z3564" s="136">
        <f t="shared" si="558"/>
        <v>71040</v>
      </c>
      <c r="AA3564" t="e">
        <f>SQRT(($U$6/2)^2-($U$6/2)^2*'(OLD) bottom seam length'!Z3564^2/($U$7/2)^2)</f>
        <v>#VALUE!</v>
      </c>
      <c r="AC3564" s="136">
        <f t="shared" si="559"/>
        <v>71040</v>
      </c>
      <c r="AD3564" t="e">
        <f>SQRT(($U$6/2)^2-($U$6/2)^2*'(OLD) bottom seam length'!AC3564^2/($U$7/2)^2)</f>
        <v>#VALUE!</v>
      </c>
    </row>
    <row r="3565" spans="2:30">
      <c r="B3565" s="136">
        <f t="shared" si="550"/>
        <v>71080</v>
      </c>
      <c r="C3565" t="e">
        <f>SQRT(($C$5/2)^2-($C$5/2)^2*'(OLD) bottom seam length'!B3565^2/($C$6/2)^2)</f>
        <v>#DIV/0!</v>
      </c>
      <c r="E3565" s="136">
        <f t="shared" si="551"/>
        <v>71080</v>
      </c>
      <c r="F3565" t="e">
        <f>SQRT(($C$5/2)^2-($C$5/2)^2*'(OLD) bottom seam length'!E3565^2/($C$6/2)^2)</f>
        <v>#DIV/0!</v>
      </c>
      <c r="H3565" s="136">
        <f t="shared" si="552"/>
        <v>71080</v>
      </c>
      <c r="I3565" t="e">
        <f>SQRT(($C$5/2)^2-($C$5/2)^2*'(OLD) bottom seam length'!H3565^2/($C$6/2)^2)</f>
        <v>#DIV/0!</v>
      </c>
      <c r="K3565" s="136">
        <f t="shared" si="553"/>
        <v>71080</v>
      </c>
      <c r="L3565" t="e">
        <f>SQRT(($C$5/2)^2-($C$5/2)^2*'(OLD) bottom seam length'!K3565^2/($C$6/2)^2)</f>
        <v>#DIV/0!</v>
      </c>
      <c r="O3565" s="136">
        <f t="shared" si="554"/>
        <v>71080</v>
      </c>
      <c r="P3565" t="b">
        <f t="shared" si="555"/>
        <v>0</v>
      </c>
      <c r="T3565" s="136">
        <f t="shared" si="556"/>
        <v>71060</v>
      </c>
      <c r="U3565" t="e">
        <f>SQRT(($U$6/2)^2-($U$6/2)^2*'(OLD) bottom seam length'!T3565^2/($U$7/2)^2)</f>
        <v>#VALUE!</v>
      </c>
      <c r="W3565" s="136">
        <f t="shared" si="557"/>
        <v>71060</v>
      </c>
      <c r="X3565" t="e">
        <f>SQRT(($U$6/2)^2-($U$6/2)^2*'(OLD) bottom seam length'!W3565^2/($U$7/2)^2)</f>
        <v>#VALUE!</v>
      </c>
      <c r="Z3565" s="136">
        <f t="shared" si="558"/>
        <v>71060</v>
      </c>
      <c r="AA3565" t="e">
        <f>SQRT(($U$6/2)^2-($U$6/2)^2*'(OLD) bottom seam length'!Z3565^2/($U$7/2)^2)</f>
        <v>#VALUE!</v>
      </c>
      <c r="AC3565" s="136">
        <f t="shared" si="559"/>
        <v>71060</v>
      </c>
      <c r="AD3565" t="e">
        <f>SQRT(($U$6/2)^2-($U$6/2)^2*'(OLD) bottom seam length'!AC3565^2/($U$7/2)^2)</f>
        <v>#VALUE!</v>
      </c>
    </row>
    <row r="3566" spans="2:30">
      <c r="B3566" s="136">
        <f t="shared" si="550"/>
        <v>71100</v>
      </c>
      <c r="C3566" t="e">
        <f>SQRT(($C$5/2)^2-($C$5/2)^2*'(OLD) bottom seam length'!B3566^2/($C$6/2)^2)</f>
        <v>#DIV/0!</v>
      </c>
      <c r="E3566" s="136">
        <f t="shared" si="551"/>
        <v>71100</v>
      </c>
      <c r="F3566" t="e">
        <f>SQRT(($C$5/2)^2-($C$5/2)^2*'(OLD) bottom seam length'!E3566^2/($C$6/2)^2)</f>
        <v>#DIV/0!</v>
      </c>
      <c r="H3566" s="136">
        <f t="shared" si="552"/>
        <v>71100</v>
      </c>
      <c r="I3566" t="e">
        <f>SQRT(($C$5/2)^2-($C$5/2)^2*'(OLD) bottom seam length'!H3566^2/($C$6/2)^2)</f>
        <v>#DIV/0!</v>
      </c>
      <c r="K3566" s="136">
        <f t="shared" si="553"/>
        <v>71100</v>
      </c>
      <c r="L3566" t="e">
        <f>SQRT(($C$5/2)^2-($C$5/2)^2*'(OLD) bottom seam length'!K3566^2/($C$6/2)^2)</f>
        <v>#DIV/0!</v>
      </c>
      <c r="O3566" s="136">
        <f t="shared" si="554"/>
        <v>71100</v>
      </c>
      <c r="P3566" t="b">
        <f t="shared" si="555"/>
        <v>0</v>
      </c>
      <c r="T3566" s="136">
        <f t="shared" si="556"/>
        <v>71080</v>
      </c>
      <c r="U3566" t="e">
        <f>SQRT(($U$6/2)^2-($U$6/2)^2*'(OLD) bottom seam length'!T3566^2/($U$7/2)^2)</f>
        <v>#VALUE!</v>
      </c>
      <c r="W3566" s="136">
        <f t="shared" si="557"/>
        <v>71080</v>
      </c>
      <c r="X3566" t="e">
        <f>SQRT(($U$6/2)^2-($U$6/2)^2*'(OLD) bottom seam length'!W3566^2/($U$7/2)^2)</f>
        <v>#VALUE!</v>
      </c>
      <c r="Z3566" s="136">
        <f t="shared" si="558"/>
        <v>71080</v>
      </c>
      <c r="AA3566" t="e">
        <f>SQRT(($U$6/2)^2-($U$6/2)^2*'(OLD) bottom seam length'!Z3566^2/($U$7/2)^2)</f>
        <v>#VALUE!</v>
      </c>
      <c r="AC3566" s="136">
        <f t="shared" si="559"/>
        <v>71080</v>
      </c>
      <c r="AD3566" t="e">
        <f>SQRT(($U$6/2)^2-($U$6/2)^2*'(OLD) bottom seam length'!AC3566^2/($U$7/2)^2)</f>
        <v>#VALUE!</v>
      </c>
    </row>
    <row r="3567" spans="2:30">
      <c r="B3567" s="136">
        <f t="shared" si="550"/>
        <v>71120</v>
      </c>
      <c r="C3567" t="e">
        <f>SQRT(($C$5/2)^2-($C$5/2)^2*'(OLD) bottom seam length'!B3567^2/($C$6/2)^2)</f>
        <v>#DIV/0!</v>
      </c>
      <c r="E3567" s="136">
        <f t="shared" si="551"/>
        <v>71120</v>
      </c>
      <c r="F3567" t="e">
        <f>SQRT(($C$5/2)^2-($C$5/2)^2*'(OLD) bottom seam length'!E3567^2/($C$6/2)^2)</f>
        <v>#DIV/0!</v>
      </c>
      <c r="H3567" s="136">
        <f t="shared" si="552"/>
        <v>71120</v>
      </c>
      <c r="I3567" t="e">
        <f>SQRT(($C$5/2)^2-($C$5/2)^2*'(OLD) bottom seam length'!H3567^2/($C$6/2)^2)</f>
        <v>#DIV/0!</v>
      </c>
      <c r="K3567" s="136">
        <f t="shared" si="553"/>
        <v>71120</v>
      </c>
      <c r="L3567" t="e">
        <f>SQRT(($C$5/2)^2-($C$5/2)^2*'(OLD) bottom seam length'!K3567^2/($C$6/2)^2)</f>
        <v>#DIV/0!</v>
      </c>
      <c r="O3567" s="136">
        <f t="shared" si="554"/>
        <v>71120</v>
      </c>
      <c r="P3567" t="b">
        <f t="shared" si="555"/>
        <v>0</v>
      </c>
      <c r="T3567" s="136">
        <f t="shared" si="556"/>
        <v>71100</v>
      </c>
      <c r="U3567" t="e">
        <f>SQRT(($U$6/2)^2-($U$6/2)^2*'(OLD) bottom seam length'!T3567^2/($U$7/2)^2)</f>
        <v>#VALUE!</v>
      </c>
      <c r="W3567" s="136">
        <f t="shared" si="557"/>
        <v>71100</v>
      </c>
      <c r="X3567" t="e">
        <f>SQRT(($U$6/2)^2-($U$6/2)^2*'(OLD) bottom seam length'!W3567^2/($U$7/2)^2)</f>
        <v>#VALUE!</v>
      </c>
      <c r="Z3567" s="136">
        <f t="shared" si="558"/>
        <v>71100</v>
      </c>
      <c r="AA3567" t="e">
        <f>SQRT(($U$6/2)^2-($U$6/2)^2*'(OLD) bottom seam length'!Z3567^2/($U$7/2)^2)</f>
        <v>#VALUE!</v>
      </c>
      <c r="AC3567" s="136">
        <f t="shared" si="559"/>
        <v>71100</v>
      </c>
      <c r="AD3567" t="e">
        <f>SQRT(($U$6/2)^2-($U$6/2)^2*'(OLD) bottom seam length'!AC3567^2/($U$7/2)^2)</f>
        <v>#VALUE!</v>
      </c>
    </row>
    <row r="3568" spans="2:30">
      <c r="B3568" s="136">
        <f t="shared" si="550"/>
        <v>71140</v>
      </c>
      <c r="C3568" t="e">
        <f>SQRT(($C$5/2)^2-($C$5/2)^2*'(OLD) bottom seam length'!B3568^2/($C$6/2)^2)</f>
        <v>#DIV/0!</v>
      </c>
      <c r="E3568" s="136">
        <f t="shared" si="551"/>
        <v>71140</v>
      </c>
      <c r="F3568" t="e">
        <f>SQRT(($C$5/2)^2-($C$5/2)^2*'(OLD) bottom seam length'!E3568^2/($C$6/2)^2)</f>
        <v>#DIV/0!</v>
      </c>
      <c r="H3568" s="136">
        <f t="shared" si="552"/>
        <v>71140</v>
      </c>
      <c r="I3568" t="e">
        <f>SQRT(($C$5/2)^2-($C$5/2)^2*'(OLD) bottom seam length'!H3568^2/($C$6/2)^2)</f>
        <v>#DIV/0!</v>
      </c>
      <c r="K3568" s="136">
        <f t="shared" si="553"/>
        <v>71140</v>
      </c>
      <c r="L3568" t="e">
        <f>SQRT(($C$5/2)^2-($C$5/2)^2*'(OLD) bottom seam length'!K3568^2/($C$6/2)^2)</f>
        <v>#DIV/0!</v>
      </c>
      <c r="O3568" s="136">
        <f t="shared" si="554"/>
        <v>71140</v>
      </c>
      <c r="P3568" t="b">
        <f t="shared" si="555"/>
        <v>0</v>
      </c>
      <c r="T3568" s="136">
        <f t="shared" si="556"/>
        <v>71120</v>
      </c>
      <c r="U3568" t="e">
        <f>SQRT(($U$6/2)^2-($U$6/2)^2*'(OLD) bottom seam length'!T3568^2/($U$7/2)^2)</f>
        <v>#VALUE!</v>
      </c>
      <c r="W3568" s="136">
        <f t="shared" si="557"/>
        <v>71120</v>
      </c>
      <c r="X3568" t="e">
        <f>SQRT(($U$6/2)^2-($U$6/2)^2*'(OLD) bottom seam length'!W3568^2/($U$7/2)^2)</f>
        <v>#VALUE!</v>
      </c>
      <c r="Z3568" s="136">
        <f t="shared" si="558"/>
        <v>71120</v>
      </c>
      <c r="AA3568" t="e">
        <f>SQRT(($U$6/2)^2-($U$6/2)^2*'(OLD) bottom seam length'!Z3568^2/($U$7/2)^2)</f>
        <v>#VALUE!</v>
      </c>
      <c r="AC3568" s="136">
        <f t="shared" si="559"/>
        <v>71120</v>
      </c>
      <c r="AD3568" t="e">
        <f>SQRT(($U$6/2)^2-($U$6/2)^2*'(OLD) bottom seam length'!AC3568^2/($U$7/2)^2)</f>
        <v>#VALUE!</v>
      </c>
    </row>
    <row r="3569" spans="2:30">
      <c r="B3569" s="136">
        <f t="shared" si="550"/>
        <v>71160</v>
      </c>
      <c r="C3569" t="e">
        <f>SQRT(($C$5/2)^2-($C$5/2)^2*'(OLD) bottom seam length'!B3569^2/($C$6/2)^2)</f>
        <v>#DIV/0!</v>
      </c>
      <c r="E3569" s="136">
        <f t="shared" si="551"/>
        <v>71160</v>
      </c>
      <c r="F3569" t="e">
        <f>SQRT(($C$5/2)^2-($C$5/2)^2*'(OLD) bottom seam length'!E3569^2/($C$6/2)^2)</f>
        <v>#DIV/0!</v>
      </c>
      <c r="H3569" s="136">
        <f t="shared" si="552"/>
        <v>71160</v>
      </c>
      <c r="I3569" t="e">
        <f>SQRT(($C$5/2)^2-($C$5/2)^2*'(OLD) bottom seam length'!H3569^2/($C$6/2)^2)</f>
        <v>#DIV/0!</v>
      </c>
      <c r="K3569" s="136">
        <f t="shared" si="553"/>
        <v>71160</v>
      </c>
      <c r="L3569" t="e">
        <f>SQRT(($C$5/2)^2-($C$5/2)^2*'(OLD) bottom seam length'!K3569^2/($C$6/2)^2)</f>
        <v>#DIV/0!</v>
      </c>
      <c r="O3569" s="136">
        <f t="shared" si="554"/>
        <v>71160</v>
      </c>
      <c r="P3569" t="b">
        <f t="shared" si="555"/>
        <v>0</v>
      </c>
      <c r="T3569" s="136">
        <f t="shared" si="556"/>
        <v>71140</v>
      </c>
      <c r="U3569" t="e">
        <f>SQRT(($U$6/2)^2-($U$6/2)^2*'(OLD) bottom seam length'!T3569^2/($U$7/2)^2)</f>
        <v>#VALUE!</v>
      </c>
      <c r="W3569" s="136">
        <f t="shared" si="557"/>
        <v>71140</v>
      </c>
      <c r="X3569" t="e">
        <f>SQRT(($U$6/2)^2-($U$6/2)^2*'(OLD) bottom seam length'!W3569^2/($U$7/2)^2)</f>
        <v>#VALUE!</v>
      </c>
      <c r="Z3569" s="136">
        <f t="shared" si="558"/>
        <v>71140</v>
      </c>
      <c r="AA3569" t="e">
        <f>SQRT(($U$6/2)^2-($U$6/2)^2*'(OLD) bottom seam length'!Z3569^2/($U$7/2)^2)</f>
        <v>#VALUE!</v>
      </c>
      <c r="AC3569" s="136">
        <f t="shared" si="559"/>
        <v>71140</v>
      </c>
      <c r="AD3569" t="e">
        <f>SQRT(($U$6/2)^2-($U$6/2)^2*'(OLD) bottom seam length'!AC3569^2/($U$7/2)^2)</f>
        <v>#VALUE!</v>
      </c>
    </row>
    <row r="3570" spans="2:30">
      <c r="B3570" s="136">
        <f t="shared" si="550"/>
        <v>71180</v>
      </c>
      <c r="C3570" t="e">
        <f>SQRT(($C$5/2)^2-($C$5/2)^2*'(OLD) bottom seam length'!B3570^2/($C$6/2)^2)</f>
        <v>#DIV/0!</v>
      </c>
      <c r="E3570" s="136">
        <f t="shared" si="551"/>
        <v>71180</v>
      </c>
      <c r="F3570" t="e">
        <f>SQRT(($C$5/2)^2-($C$5/2)^2*'(OLD) bottom seam length'!E3570^2/($C$6/2)^2)</f>
        <v>#DIV/0!</v>
      </c>
      <c r="H3570" s="136">
        <f t="shared" si="552"/>
        <v>71180</v>
      </c>
      <c r="I3570" t="e">
        <f>SQRT(($C$5/2)^2-($C$5/2)^2*'(OLD) bottom seam length'!H3570^2/($C$6/2)^2)</f>
        <v>#DIV/0!</v>
      </c>
      <c r="K3570" s="136">
        <f t="shared" si="553"/>
        <v>71180</v>
      </c>
      <c r="L3570" t="e">
        <f>SQRT(($C$5/2)^2-($C$5/2)^2*'(OLD) bottom seam length'!K3570^2/($C$6/2)^2)</f>
        <v>#DIV/0!</v>
      </c>
      <c r="O3570" s="136">
        <f t="shared" si="554"/>
        <v>71180</v>
      </c>
      <c r="P3570" t="b">
        <f t="shared" si="555"/>
        <v>0</v>
      </c>
      <c r="T3570" s="136">
        <f t="shared" si="556"/>
        <v>71160</v>
      </c>
      <c r="U3570" t="e">
        <f>SQRT(($U$6/2)^2-($U$6/2)^2*'(OLD) bottom seam length'!T3570^2/($U$7/2)^2)</f>
        <v>#VALUE!</v>
      </c>
      <c r="W3570" s="136">
        <f t="shared" si="557"/>
        <v>71160</v>
      </c>
      <c r="X3570" t="e">
        <f>SQRT(($U$6/2)^2-($U$6/2)^2*'(OLD) bottom seam length'!W3570^2/($U$7/2)^2)</f>
        <v>#VALUE!</v>
      </c>
      <c r="Z3570" s="136">
        <f t="shared" si="558"/>
        <v>71160</v>
      </c>
      <c r="AA3570" t="e">
        <f>SQRT(($U$6/2)^2-($U$6/2)^2*'(OLD) bottom seam length'!Z3570^2/($U$7/2)^2)</f>
        <v>#VALUE!</v>
      </c>
      <c r="AC3570" s="136">
        <f t="shared" si="559"/>
        <v>71160</v>
      </c>
      <c r="AD3570" t="e">
        <f>SQRT(($U$6/2)^2-($U$6/2)^2*'(OLD) bottom seam length'!AC3570^2/($U$7/2)^2)</f>
        <v>#VALUE!</v>
      </c>
    </row>
    <row r="3571" spans="2:30">
      <c r="B3571" s="136">
        <f t="shared" si="550"/>
        <v>71200</v>
      </c>
      <c r="C3571" t="e">
        <f>SQRT(($C$5/2)^2-($C$5/2)^2*'(OLD) bottom seam length'!B3571^2/($C$6/2)^2)</f>
        <v>#DIV/0!</v>
      </c>
      <c r="E3571" s="136">
        <f t="shared" si="551"/>
        <v>71200</v>
      </c>
      <c r="F3571" t="e">
        <f>SQRT(($C$5/2)^2-($C$5/2)^2*'(OLD) bottom seam length'!E3571^2/($C$6/2)^2)</f>
        <v>#DIV/0!</v>
      </c>
      <c r="H3571" s="136">
        <f t="shared" si="552"/>
        <v>71200</v>
      </c>
      <c r="I3571" t="e">
        <f>SQRT(($C$5/2)^2-($C$5/2)^2*'(OLD) bottom seam length'!H3571^2/($C$6/2)^2)</f>
        <v>#DIV/0!</v>
      </c>
      <c r="K3571" s="136">
        <f t="shared" si="553"/>
        <v>71200</v>
      </c>
      <c r="L3571" t="e">
        <f>SQRT(($C$5/2)^2-($C$5/2)^2*'(OLD) bottom seam length'!K3571^2/($C$6/2)^2)</f>
        <v>#DIV/0!</v>
      </c>
      <c r="O3571" s="136">
        <f t="shared" si="554"/>
        <v>71200</v>
      </c>
      <c r="P3571" t="b">
        <f t="shared" si="555"/>
        <v>0</v>
      </c>
      <c r="T3571" s="136">
        <f t="shared" si="556"/>
        <v>71180</v>
      </c>
      <c r="U3571" t="e">
        <f>SQRT(($U$6/2)^2-($U$6/2)^2*'(OLD) bottom seam length'!T3571^2/($U$7/2)^2)</f>
        <v>#VALUE!</v>
      </c>
      <c r="W3571" s="136">
        <f t="shared" si="557"/>
        <v>71180</v>
      </c>
      <c r="X3571" t="e">
        <f>SQRT(($U$6/2)^2-($U$6/2)^2*'(OLD) bottom seam length'!W3571^2/($U$7/2)^2)</f>
        <v>#VALUE!</v>
      </c>
      <c r="Z3571" s="136">
        <f t="shared" si="558"/>
        <v>71180</v>
      </c>
      <c r="AA3571" t="e">
        <f>SQRT(($U$6/2)^2-($U$6/2)^2*'(OLD) bottom seam length'!Z3571^2/($U$7/2)^2)</f>
        <v>#VALUE!</v>
      </c>
      <c r="AC3571" s="136">
        <f t="shared" si="559"/>
        <v>71180</v>
      </c>
      <c r="AD3571" t="e">
        <f>SQRT(($U$6/2)^2-($U$6/2)^2*'(OLD) bottom seam length'!AC3571^2/($U$7/2)^2)</f>
        <v>#VALUE!</v>
      </c>
    </row>
    <row r="3572" spans="2:30">
      <c r="B3572" s="136">
        <f t="shared" si="550"/>
        <v>71220</v>
      </c>
      <c r="C3572" t="e">
        <f>SQRT(($C$5/2)^2-($C$5/2)^2*'(OLD) bottom seam length'!B3572^2/($C$6/2)^2)</f>
        <v>#DIV/0!</v>
      </c>
      <c r="E3572" s="136">
        <f t="shared" si="551"/>
        <v>71220</v>
      </c>
      <c r="F3572" t="e">
        <f>SQRT(($C$5/2)^2-($C$5/2)^2*'(OLD) bottom seam length'!E3572^2/($C$6/2)^2)</f>
        <v>#DIV/0!</v>
      </c>
      <c r="H3572" s="136">
        <f t="shared" si="552"/>
        <v>71220</v>
      </c>
      <c r="I3572" t="e">
        <f>SQRT(($C$5/2)^2-($C$5/2)^2*'(OLD) bottom seam length'!H3572^2/($C$6/2)^2)</f>
        <v>#DIV/0!</v>
      </c>
      <c r="K3572" s="136">
        <f t="shared" si="553"/>
        <v>71220</v>
      </c>
      <c r="L3572" t="e">
        <f>SQRT(($C$5/2)^2-($C$5/2)^2*'(OLD) bottom seam length'!K3572^2/($C$6/2)^2)</f>
        <v>#DIV/0!</v>
      </c>
      <c r="O3572" s="136">
        <f t="shared" si="554"/>
        <v>71220</v>
      </c>
      <c r="P3572" t="b">
        <f t="shared" si="555"/>
        <v>0</v>
      </c>
      <c r="T3572" s="136">
        <f t="shared" si="556"/>
        <v>71200</v>
      </c>
      <c r="U3572" t="e">
        <f>SQRT(($U$6/2)^2-($U$6/2)^2*'(OLD) bottom seam length'!T3572^2/($U$7/2)^2)</f>
        <v>#VALUE!</v>
      </c>
      <c r="W3572" s="136">
        <f t="shared" si="557"/>
        <v>71200</v>
      </c>
      <c r="X3572" t="e">
        <f>SQRT(($U$6/2)^2-($U$6/2)^2*'(OLD) bottom seam length'!W3572^2/($U$7/2)^2)</f>
        <v>#VALUE!</v>
      </c>
      <c r="Z3572" s="136">
        <f t="shared" si="558"/>
        <v>71200</v>
      </c>
      <c r="AA3572" t="e">
        <f>SQRT(($U$6/2)^2-($U$6/2)^2*'(OLD) bottom seam length'!Z3572^2/($U$7/2)^2)</f>
        <v>#VALUE!</v>
      </c>
      <c r="AC3572" s="136">
        <f t="shared" si="559"/>
        <v>71200</v>
      </c>
      <c r="AD3572" t="e">
        <f>SQRT(($U$6/2)^2-($U$6/2)^2*'(OLD) bottom seam length'!AC3572^2/($U$7/2)^2)</f>
        <v>#VALUE!</v>
      </c>
    </row>
    <row r="3573" spans="2:30">
      <c r="B3573" s="136">
        <f t="shared" si="550"/>
        <v>71240</v>
      </c>
      <c r="C3573" t="e">
        <f>SQRT(($C$5/2)^2-($C$5/2)^2*'(OLD) bottom seam length'!B3573^2/($C$6/2)^2)</f>
        <v>#DIV/0!</v>
      </c>
      <c r="E3573" s="136">
        <f t="shared" si="551"/>
        <v>71240</v>
      </c>
      <c r="F3573" t="e">
        <f>SQRT(($C$5/2)^2-($C$5/2)^2*'(OLD) bottom seam length'!E3573^2/($C$6/2)^2)</f>
        <v>#DIV/0!</v>
      </c>
      <c r="H3573" s="136">
        <f t="shared" si="552"/>
        <v>71240</v>
      </c>
      <c r="I3573" t="e">
        <f>SQRT(($C$5/2)^2-($C$5/2)^2*'(OLD) bottom seam length'!H3573^2/($C$6/2)^2)</f>
        <v>#DIV/0!</v>
      </c>
      <c r="K3573" s="136">
        <f t="shared" si="553"/>
        <v>71240</v>
      </c>
      <c r="L3573" t="e">
        <f>SQRT(($C$5/2)^2-($C$5/2)^2*'(OLD) bottom seam length'!K3573^2/($C$6/2)^2)</f>
        <v>#DIV/0!</v>
      </c>
      <c r="O3573" s="136">
        <f t="shared" si="554"/>
        <v>71240</v>
      </c>
      <c r="P3573" t="b">
        <f t="shared" si="555"/>
        <v>0</v>
      </c>
      <c r="T3573" s="136">
        <f t="shared" si="556"/>
        <v>71220</v>
      </c>
      <c r="U3573" t="e">
        <f>SQRT(($U$6/2)^2-($U$6/2)^2*'(OLD) bottom seam length'!T3573^2/($U$7/2)^2)</f>
        <v>#VALUE!</v>
      </c>
      <c r="W3573" s="136">
        <f t="shared" si="557"/>
        <v>71220</v>
      </c>
      <c r="X3573" t="e">
        <f>SQRT(($U$6/2)^2-($U$6/2)^2*'(OLD) bottom seam length'!W3573^2/($U$7/2)^2)</f>
        <v>#VALUE!</v>
      </c>
      <c r="Z3573" s="136">
        <f t="shared" si="558"/>
        <v>71220</v>
      </c>
      <c r="AA3573" t="e">
        <f>SQRT(($U$6/2)^2-($U$6/2)^2*'(OLD) bottom seam length'!Z3573^2/($U$7/2)^2)</f>
        <v>#VALUE!</v>
      </c>
      <c r="AC3573" s="136">
        <f t="shared" si="559"/>
        <v>71220</v>
      </c>
      <c r="AD3573" t="e">
        <f>SQRT(($U$6/2)^2-($U$6/2)^2*'(OLD) bottom seam length'!AC3573^2/($U$7/2)^2)</f>
        <v>#VALUE!</v>
      </c>
    </row>
    <row r="3574" spans="2:30">
      <c r="B3574" s="136">
        <f t="shared" si="550"/>
        <v>71260</v>
      </c>
      <c r="C3574" t="e">
        <f>SQRT(($C$5/2)^2-($C$5/2)^2*'(OLD) bottom seam length'!B3574^2/($C$6/2)^2)</f>
        <v>#DIV/0!</v>
      </c>
      <c r="E3574" s="136">
        <f t="shared" si="551"/>
        <v>71260</v>
      </c>
      <c r="F3574" t="e">
        <f>SQRT(($C$5/2)^2-($C$5/2)^2*'(OLD) bottom seam length'!E3574^2/($C$6/2)^2)</f>
        <v>#DIV/0!</v>
      </c>
      <c r="H3574" s="136">
        <f t="shared" si="552"/>
        <v>71260</v>
      </c>
      <c r="I3574" t="e">
        <f>SQRT(($C$5/2)^2-($C$5/2)^2*'(OLD) bottom seam length'!H3574^2/($C$6/2)^2)</f>
        <v>#DIV/0!</v>
      </c>
      <c r="K3574" s="136">
        <f t="shared" si="553"/>
        <v>71260</v>
      </c>
      <c r="L3574" t="e">
        <f>SQRT(($C$5/2)^2-($C$5/2)^2*'(OLD) bottom seam length'!K3574^2/($C$6/2)^2)</f>
        <v>#DIV/0!</v>
      </c>
      <c r="O3574" s="136">
        <f t="shared" si="554"/>
        <v>71260</v>
      </c>
      <c r="P3574" t="b">
        <f t="shared" si="555"/>
        <v>0</v>
      </c>
      <c r="T3574" s="136">
        <f t="shared" si="556"/>
        <v>71240</v>
      </c>
      <c r="U3574" t="e">
        <f>SQRT(($U$6/2)^2-($U$6/2)^2*'(OLD) bottom seam length'!T3574^2/($U$7/2)^2)</f>
        <v>#VALUE!</v>
      </c>
      <c r="W3574" s="136">
        <f t="shared" si="557"/>
        <v>71240</v>
      </c>
      <c r="X3574" t="e">
        <f>SQRT(($U$6/2)^2-($U$6/2)^2*'(OLD) bottom seam length'!W3574^2/($U$7/2)^2)</f>
        <v>#VALUE!</v>
      </c>
      <c r="Z3574" s="136">
        <f t="shared" si="558"/>
        <v>71240</v>
      </c>
      <c r="AA3574" t="e">
        <f>SQRT(($U$6/2)^2-($U$6/2)^2*'(OLD) bottom seam length'!Z3574^2/($U$7/2)^2)</f>
        <v>#VALUE!</v>
      </c>
      <c r="AC3574" s="136">
        <f t="shared" si="559"/>
        <v>71240</v>
      </c>
      <c r="AD3574" t="e">
        <f>SQRT(($U$6/2)^2-($U$6/2)^2*'(OLD) bottom seam length'!AC3574^2/($U$7/2)^2)</f>
        <v>#VALUE!</v>
      </c>
    </row>
    <row r="3575" spans="2:30">
      <c r="B3575" s="136">
        <f t="shared" si="550"/>
        <v>71280</v>
      </c>
      <c r="C3575" t="e">
        <f>SQRT(($C$5/2)^2-($C$5/2)^2*'(OLD) bottom seam length'!B3575^2/($C$6/2)^2)</f>
        <v>#DIV/0!</v>
      </c>
      <c r="E3575" s="136">
        <f t="shared" si="551"/>
        <v>71280</v>
      </c>
      <c r="F3575" t="e">
        <f>SQRT(($C$5/2)^2-($C$5/2)^2*'(OLD) bottom seam length'!E3575^2/($C$6/2)^2)</f>
        <v>#DIV/0!</v>
      </c>
      <c r="H3575" s="136">
        <f t="shared" si="552"/>
        <v>71280</v>
      </c>
      <c r="I3575" t="e">
        <f>SQRT(($C$5/2)^2-($C$5/2)^2*'(OLD) bottom seam length'!H3575^2/($C$6/2)^2)</f>
        <v>#DIV/0!</v>
      </c>
      <c r="K3575" s="136">
        <f t="shared" si="553"/>
        <v>71280</v>
      </c>
      <c r="L3575" t="e">
        <f>SQRT(($C$5/2)^2-($C$5/2)^2*'(OLD) bottom seam length'!K3575^2/($C$6/2)^2)</f>
        <v>#DIV/0!</v>
      </c>
      <c r="O3575" s="136">
        <f t="shared" si="554"/>
        <v>71280</v>
      </c>
      <c r="P3575" t="b">
        <f t="shared" si="555"/>
        <v>0</v>
      </c>
      <c r="T3575" s="136">
        <f t="shared" si="556"/>
        <v>71260</v>
      </c>
      <c r="U3575" t="e">
        <f>SQRT(($U$6/2)^2-($U$6/2)^2*'(OLD) bottom seam length'!T3575^2/($U$7/2)^2)</f>
        <v>#VALUE!</v>
      </c>
      <c r="W3575" s="136">
        <f t="shared" si="557"/>
        <v>71260</v>
      </c>
      <c r="X3575" t="e">
        <f>SQRT(($U$6/2)^2-($U$6/2)^2*'(OLD) bottom seam length'!W3575^2/($U$7/2)^2)</f>
        <v>#VALUE!</v>
      </c>
      <c r="Z3575" s="136">
        <f t="shared" si="558"/>
        <v>71260</v>
      </c>
      <c r="AA3575" t="e">
        <f>SQRT(($U$6/2)^2-($U$6/2)^2*'(OLD) bottom seam length'!Z3575^2/($U$7/2)^2)</f>
        <v>#VALUE!</v>
      </c>
      <c r="AC3575" s="136">
        <f t="shared" si="559"/>
        <v>71260</v>
      </c>
      <c r="AD3575" t="e">
        <f>SQRT(($U$6/2)^2-($U$6/2)^2*'(OLD) bottom seam length'!AC3575^2/($U$7/2)^2)</f>
        <v>#VALUE!</v>
      </c>
    </row>
    <row r="3576" spans="2:30">
      <c r="B3576" s="136">
        <f t="shared" si="550"/>
        <v>71300</v>
      </c>
      <c r="C3576" t="e">
        <f>SQRT(($C$5/2)^2-($C$5/2)^2*'(OLD) bottom seam length'!B3576^2/($C$6/2)^2)</f>
        <v>#DIV/0!</v>
      </c>
      <c r="E3576" s="136">
        <f t="shared" si="551"/>
        <v>71300</v>
      </c>
      <c r="F3576" t="e">
        <f>SQRT(($C$5/2)^2-($C$5/2)^2*'(OLD) bottom seam length'!E3576^2/($C$6/2)^2)</f>
        <v>#DIV/0!</v>
      </c>
      <c r="H3576" s="136">
        <f t="shared" si="552"/>
        <v>71300</v>
      </c>
      <c r="I3576" t="e">
        <f>SQRT(($C$5/2)^2-($C$5/2)^2*'(OLD) bottom seam length'!H3576^2/($C$6/2)^2)</f>
        <v>#DIV/0!</v>
      </c>
      <c r="K3576" s="136">
        <f t="shared" si="553"/>
        <v>71300</v>
      </c>
      <c r="L3576" t="e">
        <f>SQRT(($C$5/2)^2-($C$5/2)^2*'(OLD) bottom seam length'!K3576^2/($C$6/2)^2)</f>
        <v>#DIV/0!</v>
      </c>
      <c r="O3576" s="136">
        <f t="shared" si="554"/>
        <v>71300</v>
      </c>
      <c r="P3576" t="b">
        <f t="shared" si="555"/>
        <v>0</v>
      </c>
      <c r="T3576" s="136">
        <f t="shared" si="556"/>
        <v>71280</v>
      </c>
      <c r="U3576" t="e">
        <f>SQRT(($U$6/2)^2-($U$6/2)^2*'(OLD) bottom seam length'!T3576^2/($U$7/2)^2)</f>
        <v>#VALUE!</v>
      </c>
      <c r="W3576" s="136">
        <f t="shared" si="557"/>
        <v>71280</v>
      </c>
      <c r="X3576" t="e">
        <f>SQRT(($U$6/2)^2-($U$6/2)^2*'(OLD) bottom seam length'!W3576^2/($U$7/2)^2)</f>
        <v>#VALUE!</v>
      </c>
      <c r="Z3576" s="136">
        <f t="shared" si="558"/>
        <v>71280</v>
      </c>
      <c r="AA3576" t="e">
        <f>SQRT(($U$6/2)^2-($U$6/2)^2*'(OLD) bottom seam length'!Z3576^2/($U$7/2)^2)</f>
        <v>#VALUE!</v>
      </c>
      <c r="AC3576" s="136">
        <f t="shared" si="559"/>
        <v>71280</v>
      </c>
      <c r="AD3576" t="e">
        <f>SQRT(($U$6/2)^2-($U$6/2)^2*'(OLD) bottom seam length'!AC3576^2/($U$7/2)^2)</f>
        <v>#VALUE!</v>
      </c>
    </row>
    <row r="3577" spans="2:30">
      <c r="B3577" s="136">
        <f t="shared" si="550"/>
        <v>71320</v>
      </c>
      <c r="C3577" t="e">
        <f>SQRT(($C$5/2)^2-($C$5/2)^2*'(OLD) bottom seam length'!B3577^2/($C$6/2)^2)</f>
        <v>#DIV/0!</v>
      </c>
      <c r="E3577" s="136">
        <f t="shared" si="551"/>
        <v>71320</v>
      </c>
      <c r="F3577" t="e">
        <f>SQRT(($C$5/2)^2-($C$5/2)^2*'(OLD) bottom seam length'!E3577^2/($C$6/2)^2)</f>
        <v>#DIV/0!</v>
      </c>
      <c r="H3577" s="136">
        <f t="shared" si="552"/>
        <v>71320</v>
      </c>
      <c r="I3577" t="e">
        <f>SQRT(($C$5/2)^2-($C$5/2)^2*'(OLD) bottom seam length'!H3577^2/($C$6/2)^2)</f>
        <v>#DIV/0!</v>
      </c>
      <c r="K3577" s="136">
        <f t="shared" si="553"/>
        <v>71320</v>
      </c>
      <c r="L3577" t="e">
        <f>SQRT(($C$5/2)^2-($C$5/2)^2*'(OLD) bottom seam length'!K3577^2/($C$6/2)^2)</f>
        <v>#DIV/0!</v>
      </c>
      <c r="O3577" s="136">
        <f t="shared" si="554"/>
        <v>71320</v>
      </c>
      <c r="P3577" t="b">
        <f t="shared" si="555"/>
        <v>0</v>
      </c>
      <c r="T3577" s="136">
        <f t="shared" si="556"/>
        <v>71300</v>
      </c>
      <c r="U3577" t="e">
        <f>SQRT(($U$6/2)^2-($U$6/2)^2*'(OLD) bottom seam length'!T3577^2/($U$7/2)^2)</f>
        <v>#VALUE!</v>
      </c>
      <c r="W3577" s="136">
        <f t="shared" si="557"/>
        <v>71300</v>
      </c>
      <c r="X3577" t="e">
        <f>SQRT(($U$6/2)^2-($U$6/2)^2*'(OLD) bottom seam length'!W3577^2/($U$7/2)^2)</f>
        <v>#VALUE!</v>
      </c>
      <c r="Z3577" s="136">
        <f t="shared" si="558"/>
        <v>71300</v>
      </c>
      <c r="AA3577" t="e">
        <f>SQRT(($U$6/2)^2-($U$6/2)^2*'(OLD) bottom seam length'!Z3577^2/($U$7/2)^2)</f>
        <v>#VALUE!</v>
      </c>
      <c r="AC3577" s="136">
        <f t="shared" si="559"/>
        <v>71300</v>
      </c>
      <c r="AD3577" t="e">
        <f>SQRT(($U$6/2)^2-($U$6/2)^2*'(OLD) bottom seam length'!AC3577^2/($U$7/2)^2)</f>
        <v>#VALUE!</v>
      </c>
    </row>
    <row r="3578" spans="2:30">
      <c r="B3578" s="136">
        <f t="shared" si="550"/>
        <v>71340</v>
      </c>
      <c r="C3578" t="e">
        <f>SQRT(($C$5/2)^2-($C$5/2)^2*'(OLD) bottom seam length'!B3578^2/($C$6/2)^2)</f>
        <v>#DIV/0!</v>
      </c>
      <c r="E3578" s="136">
        <f t="shared" si="551"/>
        <v>71340</v>
      </c>
      <c r="F3578" t="e">
        <f>SQRT(($C$5/2)^2-($C$5/2)^2*'(OLD) bottom seam length'!E3578^2/($C$6/2)^2)</f>
        <v>#DIV/0!</v>
      </c>
      <c r="H3578" s="136">
        <f t="shared" si="552"/>
        <v>71340</v>
      </c>
      <c r="I3578" t="e">
        <f>SQRT(($C$5/2)^2-($C$5/2)^2*'(OLD) bottom seam length'!H3578^2/($C$6/2)^2)</f>
        <v>#DIV/0!</v>
      </c>
      <c r="K3578" s="136">
        <f t="shared" si="553"/>
        <v>71340</v>
      </c>
      <c r="L3578" t="e">
        <f>SQRT(($C$5/2)^2-($C$5/2)^2*'(OLD) bottom seam length'!K3578^2/($C$6/2)^2)</f>
        <v>#DIV/0!</v>
      </c>
      <c r="O3578" s="136">
        <f t="shared" si="554"/>
        <v>71340</v>
      </c>
      <c r="P3578" t="b">
        <f t="shared" si="555"/>
        <v>0</v>
      </c>
      <c r="T3578" s="136">
        <f t="shared" si="556"/>
        <v>71320</v>
      </c>
      <c r="U3578" t="e">
        <f>SQRT(($U$6/2)^2-($U$6/2)^2*'(OLD) bottom seam length'!T3578^2/($U$7/2)^2)</f>
        <v>#VALUE!</v>
      </c>
      <c r="W3578" s="136">
        <f t="shared" si="557"/>
        <v>71320</v>
      </c>
      <c r="X3578" t="e">
        <f>SQRT(($U$6/2)^2-($U$6/2)^2*'(OLD) bottom seam length'!W3578^2/($U$7/2)^2)</f>
        <v>#VALUE!</v>
      </c>
      <c r="Z3578" s="136">
        <f t="shared" si="558"/>
        <v>71320</v>
      </c>
      <c r="AA3578" t="e">
        <f>SQRT(($U$6/2)^2-($U$6/2)^2*'(OLD) bottom seam length'!Z3578^2/($U$7/2)^2)</f>
        <v>#VALUE!</v>
      </c>
      <c r="AC3578" s="136">
        <f t="shared" si="559"/>
        <v>71320</v>
      </c>
      <c r="AD3578" t="e">
        <f>SQRT(($U$6/2)^2-($U$6/2)^2*'(OLD) bottom seam length'!AC3578^2/($U$7/2)^2)</f>
        <v>#VALUE!</v>
      </c>
    </row>
    <row r="3579" spans="2:30">
      <c r="B3579" s="136">
        <f t="shared" si="550"/>
        <v>71360</v>
      </c>
      <c r="C3579" t="e">
        <f>SQRT(($C$5/2)^2-($C$5/2)^2*'(OLD) bottom seam length'!B3579^2/($C$6/2)^2)</f>
        <v>#DIV/0!</v>
      </c>
      <c r="E3579" s="136">
        <f t="shared" si="551"/>
        <v>71360</v>
      </c>
      <c r="F3579" t="e">
        <f>SQRT(($C$5/2)^2-($C$5/2)^2*'(OLD) bottom seam length'!E3579^2/($C$6/2)^2)</f>
        <v>#DIV/0!</v>
      </c>
      <c r="H3579" s="136">
        <f t="shared" si="552"/>
        <v>71360</v>
      </c>
      <c r="I3579" t="e">
        <f>SQRT(($C$5/2)^2-($C$5/2)^2*'(OLD) bottom seam length'!H3579^2/($C$6/2)^2)</f>
        <v>#DIV/0!</v>
      </c>
      <c r="K3579" s="136">
        <f t="shared" si="553"/>
        <v>71360</v>
      </c>
      <c r="L3579" t="e">
        <f>SQRT(($C$5/2)^2-($C$5/2)^2*'(OLD) bottom seam length'!K3579^2/($C$6/2)^2)</f>
        <v>#DIV/0!</v>
      </c>
      <c r="O3579" s="136">
        <f t="shared" si="554"/>
        <v>71360</v>
      </c>
      <c r="P3579" t="b">
        <f t="shared" si="555"/>
        <v>0</v>
      </c>
      <c r="T3579" s="136">
        <f t="shared" si="556"/>
        <v>71340</v>
      </c>
      <c r="U3579" t="e">
        <f>SQRT(($U$6/2)^2-($U$6/2)^2*'(OLD) bottom seam length'!T3579^2/($U$7/2)^2)</f>
        <v>#VALUE!</v>
      </c>
      <c r="W3579" s="136">
        <f t="shared" si="557"/>
        <v>71340</v>
      </c>
      <c r="X3579" t="e">
        <f>SQRT(($U$6/2)^2-($U$6/2)^2*'(OLD) bottom seam length'!W3579^2/($U$7/2)^2)</f>
        <v>#VALUE!</v>
      </c>
      <c r="Z3579" s="136">
        <f t="shared" si="558"/>
        <v>71340</v>
      </c>
      <c r="AA3579" t="e">
        <f>SQRT(($U$6/2)^2-($U$6/2)^2*'(OLD) bottom seam length'!Z3579^2/($U$7/2)^2)</f>
        <v>#VALUE!</v>
      </c>
      <c r="AC3579" s="136">
        <f t="shared" si="559"/>
        <v>71340</v>
      </c>
      <c r="AD3579" t="e">
        <f>SQRT(($U$6/2)^2-($U$6/2)^2*'(OLD) bottom seam length'!AC3579^2/($U$7/2)^2)</f>
        <v>#VALUE!</v>
      </c>
    </row>
    <row r="3580" spans="2:30">
      <c r="B3580" s="136">
        <f t="shared" si="550"/>
        <v>71380</v>
      </c>
      <c r="C3580" t="e">
        <f>SQRT(($C$5/2)^2-($C$5/2)^2*'(OLD) bottom seam length'!B3580^2/($C$6/2)^2)</f>
        <v>#DIV/0!</v>
      </c>
      <c r="E3580" s="136">
        <f t="shared" si="551"/>
        <v>71380</v>
      </c>
      <c r="F3580" t="e">
        <f>SQRT(($C$5/2)^2-($C$5/2)^2*'(OLD) bottom seam length'!E3580^2/($C$6/2)^2)</f>
        <v>#DIV/0!</v>
      </c>
      <c r="H3580" s="136">
        <f t="shared" si="552"/>
        <v>71380</v>
      </c>
      <c r="I3580" t="e">
        <f>SQRT(($C$5/2)^2-($C$5/2)^2*'(OLD) bottom seam length'!H3580^2/($C$6/2)^2)</f>
        <v>#DIV/0!</v>
      </c>
      <c r="K3580" s="136">
        <f t="shared" si="553"/>
        <v>71380</v>
      </c>
      <c r="L3580" t="e">
        <f>SQRT(($C$5/2)^2-($C$5/2)^2*'(OLD) bottom seam length'!K3580^2/($C$6/2)^2)</f>
        <v>#DIV/0!</v>
      </c>
      <c r="O3580" s="136">
        <f t="shared" si="554"/>
        <v>71380</v>
      </c>
      <c r="P3580" t="b">
        <f t="shared" si="555"/>
        <v>0</v>
      </c>
      <c r="T3580" s="136">
        <f t="shared" si="556"/>
        <v>71360</v>
      </c>
      <c r="U3580" t="e">
        <f>SQRT(($U$6/2)^2-($U$6/2)^2*'(OLD) bottom seam length'!T3580^2/($U$7/2)^2)</f>
        <v>#VALUE!</v>
      </c>
      <c r="W3580" s="136">
        <f t="shared" si="557"/>
        <v>71360</v>
      </c>
      <c r="X3580" t="e">
        <f>SQRT(($U$6/2)^2-($U$6/2)^2*'(OLD) bottom seam length'!W3580^2/($U$7/2)^2)</f>
        <v>#VALUE!</v>
      </c>
      <c r="Z3580" s="136">
        <f t="shared" si="558"/>
        <v>71360</v>
      </c>
      <c r="AA3580" t="e">
        <f>SQRT(($U$6/2)^2-($U$6/2)^2*'(OLD) bottom seam length'!Z3580^2/($U$7/2)^2)</f>
        <v>#VALUE!</v>
      </c>
      <c r="AC3580" s="136">
        <f t="shared" si="559"/>
        <v>71360</v>
      </c>
      <c r="AD3580" t="e">
        <f>SQRT(($U$6/2)^2-($U$6/2)^2*'(OLD) bottom seam length'!AC3580^2/($U$7/2)^2)</f>
        <v>#VALUE!</v>
      </c>
    </row>
    <row r="3581" spans="2:30">
      <c r="B3581" s="136">
        <f t="shared" si="550"/>
        <v>71400</v>
      </c>
      <c r="C3581" t="e">
        <f>SQRT(($C$5/2)^2-($C$5/2)^2*'(OLD) bottom seam length'!B3581^2/($C$6/2)^2)</f>
        <v>#DIV/0!</v>
      </c>
      <c r="E3581" s="136">
        <f t="shared" si="551"/>
        <v>71400</v>
      </c>
      <c r="F3581" t="e">
        <f>SQRT(($C$5/2)^2-($C$5/2)^2*'(OLD) bottom seam length'!E3581^2/($C$6/2)^2)</f>
        <v>#DIV/0!</v>
      </c>
      <c r="H3581" s="136">
        <f t="shared" si="552"/>
        <v>71400</v>
      </c>
      <c r="I3581" t="e">
        <f>SQRT(($C$5/2)^2-($C$5/2)^2*'(OLD) bottom seam length'!H3581^2/($C$6/2)^2)</f>
        <v>#DIV/0!</v>
      </c>
      <c r="K3581" s="136">
        <f t="shared" si="553"/>
        <v>71400</v>
      </c>
      <c r="L3581" t="e">
        <f>SQRT(($C$5/2)^2-($C$5/2)^2*'(OLD) bottom seam length'!K3581^2/($C$6/2)^2)</f>
        <v>#DIV/0!</v>
      </c>
      <c r="O3581" s="136">
        <f t="shared" si="554"/>
        <v>71400</v>
      </c>
      <c r="P3581" t="b">
        <f t="shared" si="555"/>
        <v>0</v>
      </c>
      <c r="T3581" s="136">
        <f t="shared" si="556"/>
        <v>71380</v>
      </c>
      <c r="U3581" t="e">
        <f>SQRT(($U$6/2)^2-($U$6/2)^2*'(OLD) bottom seam length'!T3581^2/($U$7/2)^2)</f>
        <v>#VALUE!</v>
      </c>
      <c r="W3581" s="136">
        <f t="shared" si="557"/>
        <v>71380</v>
      </c>
      <c r="X3581" t="e">
        <f>SQRT(($U$6/2)^2-($U$6/2)^2*'(OLD) bottom seam length'!W3581^2/($U$7/2)^2)</f>
        <v>#VALUE!</v>
      </c>
      <c r="Z3581" s="136">
        <f t="shared" si="558"/>
        <v>71380</v>
      </c>
      <c r="AA3581" t="e">
        <f>SQRT(($U$6/2)^2-($U$6/2)^2*'(OLD) bottom seam length'!Z3581^2/($U$7/2)^2)</f>
        <v>#VALUE!</v>
      </c>
      <c r="AC3581" s="136">
        <f t="shared" si="559"/>
        <v>71380</v>
      </c>
      <c r="AD3581" t="e">
        <f>SQRT(($U$6/2)^2-($U$6/2)^2*'(OLD) bottom seam length'!AC3581^2/($U$7/2)^2)</f>
        <v>#VALUE!</v>
      </c>
    </row>
    <row r="3582" spans="2:30">
      <c r="B3582" s="136">
        <f t="shared" si="550"/>
        <v>71420</v>
      </c>
      <c r="C3582" t="e">
        <f>SQRT(($C$5/2)^2-($C$5/2)^2*'(OLD) bottom seam length'!B3582^2/($C$6/2)^2)</f>
        <v>#DIV/0!</v>
      </c>
      <c r="E3582" s="136">
        <f t="shared" si="551"/>
        <v>71420</v>
      </c>
      <c r="F3582" t="e">
        <f>SQRT(($C$5/2)^2-($C$5/2)^2*'(OLD) bottom seam length'!E3582^2/($C$6/2)^2)</f>
        <v>#DIV/0!</v>
      </c>
      <c r="H3582" s="136">
        <f t="shared" si="552"/>
        <v>71420</v>
      </c>
      <c r="I3582" t="e">
        <f>SQRT(($C$5/2)^2-($C$5/2)^2*'(OLD) bottom seam length'!H3582^2/($C$6/2)^2)</f>
        <v>#DIV/0!</v>
      </c>
      <c r="K3582" s="136">
        <f t="shared" si="553"/>
        <v>71420</v>
      </c>
      <c r="L3582" t="e">
        <f>SQRT(($C$5/2)^2-($C$5/2)^2*'(OLD) bottom seam length'!K3582^2/($C$6/2)^2)</f>
        <v>#DIV/0!</v>
      </c>
      <c r="O3582" s="136">
        <f t="shared" si="554"/>
        <v>71420</v>
      </c>
      <c r="P3582" t="b">
        <f t="shared" si="555"/>
        <v>0</v>
      </c>
      <c r="T3582" s="136">
        <f t="shared" si="556"/>
        <v>71400</v>
      </c>
      <c r="U3582" t="e">
        <f>SQRT(($U$6/2)^2-($U$6/2)^2*'(OLD) bottom seam length'!T3582^2/($U$7/2)^2)</f>
        <v>#VALUE!</v>
      </c>
      <c r="W3582" s="136">
        <f t="shared" si="557"/>
        <v>71400</v>
      </c>
      <c r="X3582" t="e">
        <f>SQRT(($U$6/2)^2-($U$6/2)^2*'(OLD) bottom seam length'!W3582^2/($U$7/2)^2)</f>
        <v>#VALUE!</v>
      </c>
      <c r="Z3582" s="136">
        <f t="shared" si="558"/>
        <v>71400</v>
      </c>
      <c r="AA3582" t="e">
        <f>SQRT(($U$6/2)^2-($U$6/2)^2*'(OLD) bottom seam length'!Z3582^2/($U$7/2)^2)</f>
        <v>#VALUE!</v>
      </c>
      <c r="AC3582" s="136">
        <f t="shared" si="559"/>
        <v>71400</v>
      </c>
      <c r="AD3582" t="e">
        <f>SQRT(($U$6/2)^2-($U$6/2)^2*'(OLD) bottom seam length'!AC3582^2/($U$7/2)^2)</f>
        <v>#VALUE!</v>
      </c>
    </row>
    <row r="3583" spans="2:30">
      <c r="B3583" s="136">
        <f t="shared" si="550"/>
        <v>71440</v>
      </c>
      <c r="C3583" t="e">
        <f>SQRT(($C$5/2)^2-($C$5/2)^2*'(OLD) bottom seam length'!B3583^2/($C$6/2)^2)</f>
        <v>#DIV/0!</v>
      </c>
      <c r="E3583" s="136">
        <f t="shared" si="551"/>
        <v>71440</v>
      </c>
      <c r="F3583" t="e">
        <f>SQRT(($C$5/2)^2-($C$5/2)^2*'(OLD) bottom seam length'!E3583^2/($C$6/2)^2)</f>
        <v>#DIV/0!</v>
      </c>
      <c r="H3583" s="136">
        <f t="shared" si="552"/>
        <v>71440</v>
      </c>
      <c r="I3583" t="e">
        <f>SQRT(($C$5/2)^2-($C$5/2)^2*'(OLD) bottom seam length'!H3583^2/($C$6/2)^2)</f>
        <v>#DIV/0!</v>
      </c>
      <c r="K3583" s="136">
        <f t="shared" si="553"/>
        <v>71440</v>
      </c>
      <c r="L3583" t="e">
        <f>SQRT(($C$5/2)^2-($C$5/2)^2*'(OLD) bottom seam length'!K3583^2/($C$6/2)^2)</f>
        <v>#DIV/0!</v>
      </c>
      <c r="O3583" s="136">
        <f t="shared" si="554"/>
        <v>71440</v>
      </c>
      <c r="P3583" t="b">
        <f t="shared" si="555"/>
        <v>0</v>
      </c>
      <c r="T3583" s="136">
        <f t="shared" si="556"/>
        <v>71420</v>
      </c>
      <c r="U3583" t="e">
        <f>SQRT(($U$6/2)^2-($U$6/2)^2*'(OLD) bottom seam length'!T3583^2/($U$7/2)^2)</f>
        <v>#VALUE!</v>
      </c>
      <c r="W3583" s="136">
        <f t="shared" si="557"/>
        <v>71420</v>
      </c>
      <c r="X3583" t="e">
        <f>SQRT(($U$6/2)^2-($U$6/2)^2*'(OLD) bottom seam length'!W3583^2/($U$7/2)^2)</f>
        <v>#VALUE!</v>
      </c>
      <c r="Z3583" s="136">
        <f t="shared" si="558"/>
        <v>71420</v>
      </c>
      <c r="AA3583" t="e">
        <f>SQRT(($U$6/2)^2-($U$6/2)^2*'(OLD) bottom seam length'!Z3583^2/($U$7/2)^2)</f>
        <v>#VALUE!</v>
      </c>
      <c r="AC3583" s="136">
        <f t="shared" si="559"/>
        <v>71420</v>
      </c>
      <c r="AD3583" t="e">
        <f>SQRT(($U$6/2)^2-($U$6/2)^2*'(OLD) bottom seam length'!AC3583^2/($U$7/2)^2)</f>
        <v>#VALUE!</v>
      </c>
    </row>
    <row r="3584" spans="2:30">
      <c r="B3584" s="136">
        <f t="shared" si="550"/>
        <v>71460</v>
      </c>
      <c r="C3584" t="e">
        <f>SQRT(($C$5/2)^2-($C$5/2)^2*'(OLD) bottom seam length'!B3584^2/($C$6/2)^2)</f>
        <v>#DIV/0!</v>
      </c>
      <c r="E3584" s="136">
        <f t="shared" si="551"/>
        <v>71460</v>
      </c>
      <c r="F3584" t="e">
        <f>SQRT(($C$5/2)^2-($C$5/2)^2*'(OLD) bottom seam length'!E3584^2/($C$6/2)^2)</f>
        <v>#DIV/0!</v>
      </c>
      <c r="H3584" s="136">
        <f t="shared" si="552"/>
        <v>71460</v>
      </c>
      <c r="I3584" t="e">
        <f>SQRT(($C$5/2)^2-($C$5/2)^2*'(OLD) bottom seam length'!H3584^2/($C$6/2)^2)</f>
        <v>#DIV/0!</v>
      </c>
      <c r="K3584" s="136">
        <f t="shared" si="553"/>
        <v>71460</v>
      </c>
      <c r="L3584" t="e">
        <f>SQRT(($C$5/2)^2-($C$5/2)^2*'(OLD) bottom seam length'!K3584^2/($C$6/2)^2)</f>
        <v>#DIV/0!</v>
      </c>
      <c r="O3584" s="136">
        <f t="shared" si="554"/>
        <v>71460</v>
      </c>
      <c r="P3584" t="b">
        <f t="shared" si="555"/>
        <v>0</v>
      </c>
      <c r="T3584" s="136">
        <f t="shared" si="556"/>
        <v>71440</v>
      </c>
      <c r="U3584" t="e">
        <f>SQRT(($U$6/2)^2-($U$6/2)^2*'(OLD) bottom seam length'!T3584^2/($U$7/2)^2)</f>
        <v>#VALUE!</v>
      </c>
      <c r="W3584" s="136">
        <f t="shared" si="557"/>
        <v>71440</v>
      </c>
      <c r="X3584" t="e">
        <f>SQRT(($U$6/2)^2-($U$6/2)^2*'(OLD) bottom seam length'!W3584^2/($U$7/2)^2)</f>
        <v>#VALUE!</v>
      </c>
      <c r="Z3584" s="136">
        <f t="shared" si="558"/>
        <v>71440</v>
      </c>
      <c r="AA3584" t="e">
        <f>SQRT(($U$6/2)^2-($U$6/2)^2*'(OLD) bottom seam length'!Z3584^2/($U$7/2)^2)</f>
        <v>#VALUE!</v>
      </c>
      <c r="AC3584" s="136">
        <f t="shared" si="559"/>
        <v>71440</v>
      </c>
      <c r="AD3584" t="e">
        <f>SQRT(($U$6/2)^2-($U$6/2)^2*'(OLD) bottom seam length'!AC3584^2/($U$7/2)^2)</f>
        <v>#VALUE!</v>
      </c>
    </row>
    <row r="3585" spans="2:30">
      <c r="B3585" s="136">
        <f t="shared" si="550"/>
        <v>71480</v>
      </c>
      <c r="C3585" t="e">
        <f>SQRT(($C$5/2)^2-($C$5/2)^2*'(OLD) bottom seam length'!B3585^2/($C$6/2)^2)</f>
        <v>#DIV/0!</v>
      </c>
      <c r="E3585" s="136">
        <f t="shared" si="551"/>
        <v>71480</v>
      </c>
      <c r="F3585" t="e">
        <f>SQRT(($C$5/2)^2-($C$5/2)^2*'(OLD) bottom seam length'!E3585^2/($C$6/2)^2)</f>
        <v>#DIV/0!</v>
      </c>
      <c r="H3585" s="136">
        <f t="shared" si="552"/>
        <v>71480</v>
      </c>
      <c r="I3585" t="e">
        <f>SQRT(($C$5/2)^2-($C$5/2)^2*'(OLD) bottom seam length'!H3585^2/($C$6/2)^2)</f>
        <v>#DIV/0!</v>
      </c>
      <c r="K3585" s="136">
        <f t="shared" si="553"/>
        <v>71480</v>
      </c>
      <c r="L3585" t="e">
        <f>SQRT(($C$5/2)^2-($C$5/2)^2*'(OLD) bottom seam length'!K3585^2/($C$6/2)^2)</f>
        <v>#DIV/0!</v>
      </c>
      <c r="O3585" s="136">
        <f t="shared" si="554"/>
        <v>71480</v>
      </c>
      <c r="P3585" t="b">
        <f t="shared" si="555"/>
        <v>0</v>
      </c>
      <c r="T3585" s="136">
        <f t="shared" si="556"/>
        <v>71460</v>
      </c>
      <c r="U3585" t="e">
        <f>SQRT(($U$6/2)^2-($U$6/2)^2*'(OLD) bottom seam length'!T3585^2/($U$7/2)^2)</f>
        <v>#VALUE!</v>
      </c>
      <c r="W3585" s="136">
        <f t="shared" si="557"/>
        <v>71460</v>
      </c>
      <c r="X3585" t="e">
        <f>SQRT(($U$6/2)^2-($U$6/2)^2*'(OLD) bottom seam length'!W3585^2/($U$7/2)^2)</f>
        <v>#VALUE!</v>
      </c>
      <c r="Z3585" s="136">
        <f t="shared" si="558"/>
        <v>71460</v>
      </c>
      <c r="AA3585" t="e">
        <f>SQRT(($U$6/2)^2-($U$6/2)^2*'(OLD) bottom seam length'!Z3585^2/($U$7/2)^2)</f>
        <v>#VALUE!</v>
      </c>
      <c r="AC3585" s="136">
        <f t="shared" si="559"/>
        <v>71460</v>
      </c>
      <c r="AD3585" t="e">
        <f>SQRT(($U$6/2)^2-($U$6/2)^2*'(OLD) bottom seam length'!AC3585^2/($U$7/2)^2)</f>
        <v>#VALUE!</v>
      </c>
    </row>
    <row r="3586" spans="2:30">
      <c r="B3586" s="136">
        <f t="shared" si="550"/>
        <v>71500</v>
      </c>
      <c r="C3586" t="e">
        <f>SQRT(($C$5/2)^2-($C$5/2)^2*'(OLD) bottom seam length'!B3586^2/($C$6/2)^2)</f>
        <v>#DIV/0!</v>
      </c>
      <c r="E3586" s="136">
        <f t="shared" si="551"/>
        <v>71500</v>
      </c>
      <c r="F3586" t="e">
        <f>SQRT(($C$5/2)^2-($C$5/2)^2*'(OLD) bottom seam length'!E3586^2/($C$6/2)^2)</f>
        <v>#DIV/0!</v>
      </c>
      <c r="H3586" s="136">
        <f t="shared" si="552"/>
        <v>71500</v>
      </c>
      <c r="I3586" t="e">
        <f>SQRT(($C$5/2)^2-($C$5/2)^2*'(OLD) bottom seam length'!H3586^2/($C$6/2)^2)</f>
        <v>#DIV/0!</v>
      </c>
      <c r="K3586" s="136">
        <f t="shared" si="553"/>
        <v>71500</v>
      </c>
      <c r="L3586" t="e">
        <f>SQRT(($C$5/2)^2-($C$5/2)^2*'(OLD) bottom seam length'!K3586^2/($C$6/2)^2)</f>
        <v>#DIV/0!</v>
      </c>
      <c r="O3586" s="136">
        <f t="shared" si="554"/>
        <v>71500</v>
      </c>
      <c r="P3586" t="b">
        <f t="shared" si="555"/>
        <v>0</v>
      </c>
      <c r="T3586" s="136">
        <f t="shared" si="556"/>
        <v>71480</v>
      </c>
      <c r="U3586" t="e">
        <f>SQRT(($U$6/2)^2-($U$6/2)^2*'(OLD) bottom seam length'!T3586^2/($U$7/2)^2)</f>
        <v>#VALUE!</v>
      </c>
      <c r="W3586" s="136">
        <f t="shared" si="557"/>
        <v>71480</v>
      </c>
      <c r="X3586" t="e">
        <f>SQRT(($U$6/2)^2-($U$6/2)^2*'(OLD) bottom seam length'!W3586^2/($U$7/2)^2)</f>
        <v>#VALUE!</v>
      </c>
      <c r="Z3586" s="136">
        <f t="shared" si="558"/>
        <v>71480</v>
      </c>
      <c r="AA3586" t="e">
        <f>SQRT(($U$6/2)^2-($U$6/2)^2*'(OLD) bottom seam length'!Z3586^2/($U$7/2)^2)</f>
        <v>#VALUE!</v>
      </c>
      <c r="AC3586" s="136">
        <f t="shared" si="559"/>
        <v>71480</v>
      </c>
      <c r="AD3586" t="e">
        <f>SQRT(($U$6/2)^2-($U$6/2)^2*'(OLD) bottom seam length'!AC3586^2/($U$7/2)^2)</f>
        <v>#VALUE!</v>
      </c>
    </row>
    <row r="3587" spans="2:30">
      <c r="B3587" s="136">
        <f t="shared" si="550"/>
        <v>71520</v>
      </c>
      <c r="C3587" t="e">
        <f>SQRT(($C$5/2)^2-($C$5/2)^2*'(OLD) bottom seam length'!B3587^2/($C$6/2)^2)</f>
        <v>#DIV/0!</v>
      </c>
      <c r="E3587" s="136">
        <f t="shared" si="551"/>
        <v>71520</v>
      </c>
      <c r="F3587" t="e">
        <f>SQRT(($C$5/2)^2-($C$5/2)^2*'(OLD) bottom seam length'!E3587^2/($C$6/2)^2)</f>
        <v>#DIV/0!</v>
      </c>
      <c r="H3587" s="136">
        <f t="shared" si="552"/>
        <v>71520</v>
      </c>
      <c r="I3587" t="e">
        <f>SQRT(($C$5/2)^2-($C$5/2)^2*'(OLD) bottom seam length'!H3587^2/($C$6/2)^2)</f>
        <v>#DIV/0!</v>
      </c>
      <c r="K3587" s="136">
        <f t="shared" si="553"/>
        <v>71520</v>
      </c>
      <c r="L3587" t="e">
        <f>SQRT(($C$5/2)^2-($C$5/2)^2*'(OLD) bottom seam length'!K3587^2/($C$6/2)^2)</f>
        <v>#DIV/0!</v>
      </c>
      <c r="O3587" s="136">
        <f t="shared" si="554"/>
        <v>71520</v>
      </c>
      <c r="P3587" t="b">
        <f t="shared" si="555"/>
        <v>0</v>
      </c>
      <c r="T3587" s="136">
        <f t="shared" si="556"/>
        <v>71500</v>
      </c>
      <c r="U3587" t="e">
        <f>SQRT(($U$6/2)^2-($U$6/2)^2*'(OLD) bottom seam length'!T3587^2/($U$7/2)^2)</f>
        <v>#VALUE!</v>
      </c>
      <c r="W3587" s="136">
        <f t="shared" si="557"/>
        <v>71500</v>
      </c>
      <c r="X3587" t="e">
        <f>SQRT(($U$6/2)^2-($U$6/2)^2*'(OLD) bottom seam length'!W3587^2/($U$7/2)^2)</f>
        <v>#VALUE!</v>
      </c>
      <c r="Z3587" s="136">
        <f t="shared" si="558"/>
        <v>71500</v>
      </c>
      <c r="AA3587" t="e">
        <f>SQRT(($U$6/2)^2-($U$6/2)^2*'(OLD) bottom seam length'!Z3587^2/($U$7/2)^2)</f>
        <v>#VALUE!</v>
      </c>
      <c r="AC3587" s="136">
        <f t="shared" si="559"/>
        <v>71500</v>
      </c>
      <c r="AD3587" t="e">
        <f>SQRT(($U$6/2)^2-($U$6/2)^2*'(OLD) bottom seam length'!AC3587^2/($U$7/2)^2)</f>
        <v>#VALUE!</v>
      </c>
    </row>
    <row r="3588" spans="2:30">
      <c r="B3588" s="136">
        <f t="shared" si="550"/>
        <v>71540</v>
      </c>
      <c r="C3588" t="e">
        <f>SQRT(($C$5/2)^2-($C$5/2)^2*'(OLD) bottom seam length'!B3588^2/($C$6/2)^2)</f>
        <v>#DIV/0!</v>
      </c>
      <c r="E3588" s="136">
        <f t="shared" si="551"/>
        <v>71540</v>
      </c>
      <c r="F3588" t="e">
        <f>SQRT(($C$5/2)^2-($C$5/2)^2*'(OLD) bottom seam length'!E3588^2/($C$6/2)^2)</f>
        <v>#DIV/0!</v>
      </c>
      <c r="H3588" s="136">
        <f t="shared" si="552"/>
        <v>71540</v>
      </c>
      <c r="I3588" t="e">
        <f>SQRT(($C$5/2)^2-($C$5/2)^2*'(OLD) bottom seam length'!H3588^2/($C$6/2)^2)</f>
        <v>#DIV/0!</v>
      </c>
      <c r="K3588" s="136">
        <f t="shared" si="553"/>
        <v>71540</v>
      </c>
      <c r="L3588" t="e">
        <f>SQRT(($C$5/2)^2-($C$5/2)^2*'(OLD) bottom seam length'!K3588^2/($C$6/2)^2)</f>
        <v>#DIV/0!</v>
      </c>
      <c r="O3588" s="136">
        <f t="shared" si="554"/>
        <v>71540</v>
      </c>
      <c r="P3588" t="b">
        <f t="shared" si="555"/>
        <v>0</v>
      </c>
      <c r="T3588" s="136">
        <f t="shared" si="556"/>
        <v>71520</v>
      </c>
      <c r="U3588" t="e">
        <f>SQRT(($U$6/2)^2-($U$6/2)^2*'(OLD) bottom seam length'!T3588^2/($U$7/2)^2)</f>
        <v>#VALUE!</v>
      </c>
      <c r="W3588" s="136">
        <f t="shared" si="557"/>
        <v>71520</v>
      </c>
      <c r="X3588" t="e">
        <f>SQRT(($U$6/2)^2-($U$6/2)^2*'(OLD) bottom seam length'!W3588^2/($U$7/2)^2)</f>
        <v>#VALUE!</v>
      </c>
      <c r="Z3588" s="136">
        <f t="shared" si="558"/>
        <v>71520</v>
      </c>
      <c r="AA3588" t="e">
        <f>SQRT(($U$6/2)^2-($U$6/2)^2*'(OLD) bottom seam length'!Z3588^2/($U$7/2)^2)</f>
        <v>#VALUE!</v>
      </c>
      <c r="AC3588" s="136">
        <f t="shared" si="559"/>
        <v>71520</v>
      </c>
      <c r="AD3588" t="e">
        <f>SQRT(($U$6/2)^2-($U$6/2)^2*'(OLD) bottom seam length'!AC3588^2/($U$7/2)^2)</f>
        <v>#VALUE!</v>
      </c>
    </row>
    <row r="3589" spans="2:30">
      <c r="B3589" s="136">
        <f t="shared" si="550"/>
        <v>71560</v>
      </c>
      <c r="C3589" t="e">
        <f>SQRT(($C$5/2)^2-($C$5/2)^2*'(OLD) bottom seam length'!B3589^2/($C$6/2)^2)</f>
        <v>#DIV/0!</v>
      </c>
      <c r="E3589" s="136">
        <f t="shared" si="551"/>
        <v>71560</v>
      </c>
      <c r="F3589" t="e">
        <f>SQRT(($C$5/2)^2-($C$5/2)^2*'(OLD) bottom seam length'!E3589^2/($C$6/2)^2)</f>
        <v>#DIV/0!</v>
      </c>
      <c r="H3589" s="136">
        <f t="shared" si="552"/>
        <v>71560</v>
      </c>
      <c r="I3589" t="e">
        <f>SQRT(($C$5/2)^2-($C$5/2)^2*'(OLD) bottom seam length'!H3589^2/($C$6/2)^2)</f>
        <v>#DIV/0!</v>
      </c>
      <c r="K3589" s="136">
        <f t="shared" si="553"/>
        <v>71560</v>
      </c>
      <c r="L3589" t="e">
        <f>SQRT(($C$5/2)^2-($C$5/2)^2*'(OLD) bottom seam length'!K3589^2/($C$6/2)^2)</f>
        <v>#DIV/0!</v>
      </c>
      <c r="O3589" s="136">
        <f t="shared" si="554"/>
        <v>71560</v>
      </c>
      <c r="P3589" t="b">
        <f t="shared" si="555"/>
        <v>0</v>
      </c>
      <c r="T3589" s="136">
        <f t="shared" si="556"/>
        <v>71540</v>
      </c>
      <c r="U3589" t="e">
        <f>SQRT(($U$6/2)^2-($U$6/2)^2*'(OLD) bottom seam length'!T3589^2/($U$7/2)^2)</f>
        <v>#VALUE!</v>
      </c>
      <c r="W3589" s="136">
        <f t="shared" si="557"/>
        <v>71540</v>
      </c>
      <c r="X3589" t="e">
        <f>SQRT(($U$6/2)^2-($U$6/2)^2*'(OLD) bottom seam length'!W3589^2/($U$7/2)^2)</f>
        <v>#VALUE!</v>
      </c>
      <c r="Z3589" s="136">
        <f t="shared" si="558"/>
        <v>71540</v>
      </c>
      <c r="AA3589" t="e">
        <f>SQRT(($U$6/2)^2-($U$6/2)^2*'(OLD) bottom seam length'!Z3589^2/($U$7/2)^2)</f>
        <v>#VALUE!</v>
      </c>
      <c r="AC3589" s="136">
        <f t="shared" si="559"/>
        <v>71540</v>
      </c>
      <c r="AD3589" t="e">
        <f>SQRT(($U$6/2)^2-($U$6/2)^2*'(OLD) bottom seam length'!AC3589^2/($U$7/2)^2)</f>
        <v>#VALUE!</v>
      </c>
    </row>
    <row r="3590" spans="2:30">
      <c r="B3590" s="136">
        <f t="shared" si="550"/>
        <v>71580</v>
      </c>
      <c r="C3590" t="e">
        <f>SQRT(($C$5/2)^2-($C$5/2)^2*'(OLD) bottom seam length'!B3590^2/($C$6/2)^2)</f>
        <v>#DIV/0!</v>
      </c>
      <c r="E3590" s="136">
        <f t="shared" si="551"/>
        <v>71580</v>
      </c>
      <c r="F3590" t="e">
        <f>SQRT(($C$5/2)^2-($C$5/2)^2*'(OLD) bottom seam length'!E3590^2/($C$6/2)^2)</f>
        <v>#DIV/0!</v>
      </c>
      <c r="H3590" s="136">
        <f t="shared" si="552"/>
        <v>71580</v>
      </c>
      <c r="I3590" t="e">
        <f>SQRT(($C$5/2)^2-($C$5/2)^2*'(OLD) bottom seam length'!H3590^2/($C$6/2)^2)</f>
        <v>#DIV/0!</v>
      </c>
      <c r="K3590" s="136">
        <f t="shared" si="553"/>
        <v>71580</v>
      </c>
      <c r="L3590" t="e">
        <f>SQRT(($C$5/2)^2-($C$5/2)^2*'(OLD) bottom seam length'!K3590^2/($C$6/2)^2)</f>
        <v>#DIV/0!</v>
      </c>
      <c r="O3590" s="136">
        <f t="shared" si="554"/>
        <v>71580</v>
      </c>
      <c r="P3590" t="b">
        <f t="shared" si="555"/>
        <v>0</v>
      </c>
      <c r="T3590" s="136">
        <f t="shared" si="556"/>
        <v>71560</v>
      </c>
      <c r="U3590" t="e">
        <f>SQRT(($U$6/2)^2-($U$6/2)^2*'(OLD) bottom seam length'!T3590^2/($U$7/2)^2)</f>
        <v>#VALUE!</v>
      </c>
      <c r="W3590" s="136">
        <f t="shared" si="557"/>
        <v>71560</v>
      </c>
      <c r="X3590" t="e">
        <f>SQRT(($U$6/2)^2-($U$6/2)^2*'(OLD) bottom seam length'!W3590^2/($U$7/2)^2)</f>
        <v>#VALUE!</v>
      </c>
      <c r="Z3590" s="136">
        <f t="shared" si="558"/>
        <v>71560</v>
      </c>
      <c r="AA3590" t="e">
        <f>SQRT(($U$6/2)^2-($U$6/2)^2*'(OLD) bottom seam length'!Z3590^2/($U$7/2)^2)</f>
        <v>#VALUE!</v>
      </c>
      <c r="AC3590" s="136">
        <f t="shared" si="559"/>
        <v>71560</v>
      </c>
      <c r="AD3590" t="e">
        <f>SQRT(($U$6/2)^2-($U$6/2)^2*'(OLD) bottom seam length'!AC3590^2/($U$7/2)^2)</f>
        <v>#VALUE!</v>
      </c>
    </row>
    <row r="3591" spans="2:30">
      <c r="B3591" s="136">
        <f t="shared" si="550"/>
        <v>71600</v>
      </c>
      <c r="C3591" t="e">
        <f>SQRT(($C$5/2)^2-($C$5/2)^2*'(OLD) bottom seam length'!B3591^2/($C$6/2)^2)</f>
        <v>#DIV/0!</v>
      </c>
      <c r="E3591" s="136">
        <f t="shared" si="551"/>
        <v>71600</v>
      </c>
      <c r="F3591" t="e">
        <f>SQRT(($C$5/2)^2-($C$5/2)^2*'(OLD) bottom seam length'!E3591^2/($C$6/2)^2)</f>
        <v>#DIV/0!</v>
      </c>
      <c r="H3591" s="136">
        <f t="shared" si="552"/>
        <v>71600</v>
      </c>
      <c r="I3591" t="e">
        <f>SQRT(($C$5/2)^2-($C$5/2)^2*'(OLD) bottom seam length'!H3591^2/($C$6/2)^2)</f>
        <v>#DIV/0!</v>
      </c>
      <c r="K3591" s="136">
        <f t="shared" si="553"/>
        <v>71600</v>
      </c>
      <c r="L3591" t="e">
        <f>SQRT(($C$5/2)^2-($C$5/2)^2*'(OLD) bottom seam length'!K3591^2/($C$6/2)^2)</f>
        <v>#DIV/0!</v>
      </c>
      <c r="O3591" s="136">
        <f t="shared" si="554"/>
        <v>71600</v>
      </c>
      <c r="P3591" t="b">
        <f t="shared" si="555"/>
        <v>0</v>
      </c>
      <c r="T3591" s="136">
        <f t="shared" si="556"/>
        <v>71580</v>
      </c>
      <c r="U3591" t="e">
        <f>SQRT(($U$6/2)^2-($U$6/2)^2*'(OLD) bottom seam length'!T3591^2/($U$7/2)^2)</f>
        <v>#VALUE!</v>
      </c>
      <c r="W3591" s="136">
        <f t="shared" si="557"/>
        <v>71580</v>
      </c>
      <c r="X3591" t="e">
        <f>SQRT(($U$6/2)^2-($U$6/2)^2*'(OLD) bottom seam length'!W3591^2/($U$7/2)^2)</f>
        <v>#VALUE!</v>
      </c>
      <c r="Z3591" s="136">
        <f t="shared" si="558"/>
        <v>71580</v>
      </c>
      <c r="AA3591" t="e">
        <f>SQRT(($U$6/2)^2-($U$6/2)^2*'(OLD) bottom seam length'!Z3591^2/($U$7/2)^2)</f>
        <v>#VALUE!</v>
      </c>
      <c r="AC3591" s="136">
        <f t="shared" si="559"/>
        <v>71580</v>
      </c>
      <c r="AD3591" t="e">
        <f>SQRT(($U$6/2)^2-($U$6/2)^2*'(OLD) bottom seam length'!AC3591^2/($U$7/2)^2)</f>
        <v>#VALUE!</v>
      </c>
    </row>
    <row r="3592" spans="2:30">
      <c r="B3592" s="136">
        <f t="shared" si="550"/>
        <v>71620</v>
      </c>
      <c r="C3592" t="e">
        <f>SQRT(($C$5/2)^2-($C$5/2)^2*'(OLD) bottom seam length'!B3592^2/($C$6/2)^2)</f>
        <v>#DIV/0!</v>
      </c>
      <c r="E3592" s="136">
        <f t="shared" si="551"/>
        <v>71620</v>
      </c>
      <c r="F3592" t="e">
        <f>SQRT(($C$5/2)^2-($C$5/2)^2*'(OLD) bottom seam length'!E3592^2/($C$6/2)^2)</f>
        <v>#DIV/0!</v>
      </c>
      <c r="H3592" s="136">
        <f t="shared" si="552"/>
        <v>71620</v>
      </c>
      <c r="I3592" t="e">
        <f>SQRT(($C$5/2)^2-($C$5/2)^2*'(OLD) bottom seam length'!H3592^2/($C$6/2)^2)</f>
        <v>#DIV/0!</v>
      </c>
      <c r="K3592" s="136">
        <f t="shared" si="553"/>
        <v>71620</v>
      </c>
      <c r="L3592" t="e">
        <f>SQRT(($C$5/2)^2-($C$5/2)^2*'(OLD) bottom seam length'!K3592^2/($C$6/2)^2)</f>
        <v>#DIV/0!</v>
      </c>
      <c r="O3592" s="136">
        <f t="shared" si="554"/>
        <v>71620</v>
      </c>
      <c r="P3592" t="b">
        <f t="shared" si="555"/>
        <v>0</v>
      </c>
      <c r="T3592" s="136">
        <f t="shared" si="556"/>
        <v>71600</v>
      </c>
      <c r="U3592" t="e">
        <f>SQRT(($U$6/2)^2-($U$6/2)^2*'(OLD) bottom seam length'!T3592^2/($U$7/2)^2)</f>
        <v>#VALUE!</v>
      </c>
      <c r="W3592" s="136">
        <f t="shared" si="557"/>
        <v>71600</v>
      </c>
      <c r="X3592" t="e">
        <f>SQRT(($U$6/2)^2-($U$6/2)^2*'(OLD) bottom seam length'!W3592^2/($U$7/2)^2)</f>
        <v>#VALUE!</v>
      </c>
      <c r="Z3592" s="136">
        <f t="shared" si="558"/>
        <v>71600</v>
      </c>
      <c r="AA3592" t="e">
        <f>SQRT(($U$6/2)^2-($U$6/2)^2*'(OLD) bottom seam length'!Z3592^2/($U$7/2)^2)</f>
        <v>#VALUE!</v>
      </c>
      <c r="AC3592" s="136">
        <f t="shared" si="559"/>
        <v>71600</v>
      </c>
      <c r="AD3592" t="e">
        <f>SQRT(($U$6/2)^2-($U$6/2)^2*'(OLD) bottom seam length'!AC3592^2/($U$7/2)^2)</f>
        <v>#VALUE!</v>
      </c>
    </row>
    <row r="3593" spans="2:30">
      <c r="B3593" s="136">
        <f t="shared" si="550"/>
        <v>71640</v>
      </c>
      <c r="C3593" t="e">
        <f>SQRT(($C$5/2)^2-($C$5/2)^2*'(OLD) bottom seam length'!B3593^2/($C$6/2)^2)</f>
        <v>#DIV/0!</v>
      </c>
      <c r="E3593" s="136">
        <f t="shared" si="551"/>
        <v>71640</v>
      </c>
      <c r="F3593" t="e">
        <f>SQRT(($C$5/2)^2-($C$5/2)^2*'(OLD) bottom seam length'!E3593^2/($C$6/2)^2)</f>
        <v>#DIV/0!</v>
      </c>
      <c r="H3593" s="136">
        <f t="shared" si="552"/>
        <v>71640</v>
      </c>
      <c r="I3593" t="e">
        <f>SQRT(($C$5/2)^2-($C$5/2)^2*'(OLD) bottom seam length'!H3593^2/($C$6/2)^2)</f>
        <v>#DIV/0!</v>
      </c>
      <c r="K3593" s="136">
        <f t="shared" si="553"/>
        <v>71640</v>
      </c>
      <c r="L3593" t="e">
        <f>SQRT(($C$5/2)^2-($C$5/2)^2*'(OLD) bottom seam length'!K3593^2/($C$6/2)^2)</f>
        <v>#DIV/0!</v>
      </c>
      <c r="O3593" s="136">
        <f t="shared" si="554"/>
        <v>71640</v>
      </c>
      <c r="P3593" t="b">
        <f t="shared" si="555"/>
        <v>0</v>
      </c>
      <c r="T3593" s="136">
        <f t="shared" si="556"/>
        <v>71620</v>
      </c>
      <c r="U3593" t="e">
        <f>SQRT(($U$6/2)^2-($U$6/2)^2*'(OLD) bottom seam length'!T3593^2/($U$7/2)^2)</f>
        <v>#VALUE!</v>
      </c>
      <c r="W3593" s="136">
        <f t="shared" si="557"/>
        <v>71620</v>
      </c>
      <c r="X3593" t="e">
        <f>SQRT(($U$6/2)^2-($U$6/2)^2*'(OLD) bottom seam length'!W3593^2/($U$7/2)^2)</f>
        <v>#VALUE!</v>
      </c>
      <c r="Z3593" s="136">
        <f t="shared" si="558"/>
        <v>71620</v>
      </c>
      <c r="AA3593" t="e">
        <f>SQRT(($U$6/2)^2-($U$6/2)^2*'(OLD) bottom seam length'!Z3593^2/($U$7/2)^2)</f>
        <v>#VALUE!</v>
      </c>
      <c r="AC3593" s="136">
        <f t="shared" si="559"/>
        <v>71620</v>
      </c>
      <c r="AD3593" t="e">
        <f>SQRT(($U$6/2)^2-($U$6/2)^2*'(OLD) bottom seam length'!AC3593^2/($U$7/2)^2)</f>
        <v>#VALUE!</v>
      </c>
    </row>
    <row r="3594" spans="2:30">
      <c r="B3594" s="136">
        <f t="shared" si="550"/>
        <v>71660</v>
      </c>
      <c r="C3594" t="e">
        <f>SQRT(($C$5/2)^2-($C$5/2)^2*'(OLD) bottom seam length'!B3594^2/($C$6/2)^2)</f>
        <v>#DIV/0!</v>
      </c>
      <c r="E3594" s="136">
        <f t="shared" si="551"/>
        <v>71660</v>
      </c>
      <c r="F3594" t="e">
        <f>SQRT(($C$5/2)^2-($C$5/2)^2*'(OLD) bottom seam length'!E3594^2/($C$6/2)^2)</f>
        <v>#DIV/0!</v>
      </c>
      <c r="H3594" s="136">
        <f t="shared" si="552"/>
        <v>71660</v>
      </c>
      <c r="I3594" t="e">
        <f>SQRT(($C$5/2)^2-($C$5/2)^2*'(OLD) bottom seam length'!H3594^2/($C$6/2)^2)</f>
        <v>#DIV/0!</v>
      </c>
      <c r="K3594" s="136">
        <f t="shared" si="553"/>
        <v>71660</v>
      </c>
      <c r="L3594" t="e">
        <f>SQRT(($C$5/2)^2-($C$5/2)^2*'(OLD) bottom seam length'!K3594^2/($C$6/2)^2)</f>
        <v>#DIV/0!</v>
      </c>
      <c r="O3594" s="136">
        <f t="shared" si="554"/>
        <v>71660</v>
      </c>
      <c r="P3594" t="b">
        <f t="shared" si="555"/>
        <v>0</v>
      </c>
      <c r="T3594" s="136">
        <f t="shared" si="556"/>
        <v>71640</v>
      </c>
      <c r="U3594" t="e">
        <f>SQRT(($U$6/2)^2-($U$6/2)^2*'(OLD) bottom seam length'!T3594^2/($U$7/2)^2)</f>
        <v>#VALUE!</v>
      </c>
      <c r="W3594" s="136">
        <f t="shared" si="557"/>
        <v>71640</v>
      </c>
      <c r="X3594" t="e">
        <f>SQRT(($U$6/2)^2-($U$6/2)^2*'(OLD) bottom seam length'!W3594^2/($U$7/2)^2)</f>
        <v>#VALUE!</v>
      </c>
      <c r="Z3594" s="136">
        <f t="shared" si="558"/>
        <v>71640</v>
      </c>
      <c r="AA3594" t="e">
        <f>SQRT(($U$6/2)^2-($U$6/2)^2*'(OLD) bottom seam length'!Z3594^2/($U$7/2)^2)</f>
        <v>#VALUE!</v>
      </c>
      <c r="AC3594" s="136">
        <f t="shared" si="559"/>
        <v>71640</v>
      </c>
      <c r="AD3594" t="e">
        <f>SQRT(($U$6/2)^2-($U$6/2)^2*'(OLD) bottom seam length'!AC3594^2/($U$7/2)^2)</f>
        <v>#VALUE!</v>
      </c>
    </row>
    <row r="3595" spans="2:30">
      <c r="B3595" s="136">
        <f t="shared" si="550"/>
        <v>71680</v>
      </c>
      <c r="C3595" t="e">
        <f>SQRT(($C$5/2)^2-($C$5/2)^2*'(OLD) bottom seam length'!B3595^2/($C$6/2)^2)</f>
        <v>#DIV/0!</v>
      </c>
      <c r="E3595" s="136">
        <f t="shared" si="551"/>
        <v>71680</v>
      </c>
      <c r="F3595" t="e">
        <f>SQRT(($C$5/2)^2-($C$5/2)^2*'(OLD) bottom seam length'!E3595^2/($C$6/2)^2)</f>
        <v>#DIV/0!</v>
      </c>
      <c r="H3595" s="136">
        <f t="shared" si="552"/>
        <v>71680</v>
      </c>
      <c r="I3595" t="e">
        <f>SQRT(($C$5/2)^2-($C$5/2)^2*'(OLD) bottom seam length'!H3595^2/($C$6/2)^2)</f>
        <v>#DIV/0!</v>
      </c>
      <c r="K3595" s="136">
        <f t="shared" si="553"/>
        <v>71680</v>
      </c>
      <c r="L3595" t="e">
        <f>SQRT(($C$5/2)^2-($C$5/2)^2*'(OLD) bottom seam length'!K3595^2/($C$6/2)^2)</f>
        <v>#DIV/0!</v>
      </c>
      <c r="O3595" s="136">
        <f t="shared" si="554"/>
        <v>71680</v>
      </c>
      <c r="P3595" t="b">
        <f t="shared" si="555"/>
        <v>0</v>
      </c>
      <c r="T3595" s="136">
        <f t="shared" si="556"/>
        <v>71660</v>
      </c>
      <c r="U3595" t="e">
        <f>SQRT(($U$6/2)^2-($U$6/2)^2*'(OLD) bottom seam length'!T3595^2/($U$7/2)^2)</f>
        <v>#VALUE!</v>
      </c>
      <c r="W3595" s="136">
        <f t="shared" si="557"/>
        <v>71660</v>
      </c>
      <c r="X3595" t="e">
        <f>SQRT(($U$6/2)^2-($U$6/2)^2*'(OLD) bottom seam length'!W3595^2/($U$7/2)^2)</f>
        <v>#VALUE!</v>
      </c>
      <c r="Z3595" s="136">
        <f t="shared" si="558"/>
        <v>71660</v>
      </c>
      <c r="AA3595" t="e">
        <f>SQRT(($U$6/2)^2-($U$6/2)^2*'(OLD) bottom seam length'!Z3595^2/($U$7/2)^2)</f>
        <v>#VALUE!</v>
      </c>
      <c r="AC3595" s="136">
        <f t="shared" si="559"/>
        <v>71660</v>
      </c>
      <c r="AD3595" t="e">
        <f>SQRT(($U$6/2)^2-($U$6/2)^2*'(OLD) bottom seam length'!AC3595^2/($U$7/2)^2)</f>
        <v>#VALUE!</v>
      </c>
    </row>
    <row r="3596" spans="2:30">
      <c r="B3596" s="136">
        <f t="shared" ref="B3596:B3659" si="560">B3595+$C$7</f>
        <v>71700</v>
      </c>
      <c r="C3596" t="e">
        <f>SQRT(($C$5/2)^2-($C$5/2)^2*'(OLD) bottom seam length'!B3596^2/($C$6/2)^2)</f>
        <v>#DIV/0!</v>
      </c>
      <c r="E3596" s="136">
        <f t="shared" ref="E3596:E3659" si="561">E3595+$C$7</f>
        <v>71700</v>
      </c>
      <c r="F3596" t="e">
        <f>SQRT(($C$5/2)^2-($C$5/2)^2*'(OLD) bottom seam length'!E3596^2/($C$6/2)^2)</f>
        <v>#DIV/0!</v>
      </c>
      <c r="H3596" s="136">
        <f t="shared" ref="H3596:H3659" si="562">H3595+$C$7</f>
        <v>71700</v>
      </c>
      <c r="I3596" t="e">
        <f>SQRT(($C$5/2)^2-($C$5/2)^2*'(OLD) bottom seam length'!H3596^2/($C$6/2)^2)</f>
        <v>#DIV/0!</v>
      </c>
      <c r="K3596" s="136">
        <f t="shared" ref="K3596:K3659" si="563">K3595+$C$7</f>
        <v>71700</v>
      </c>
      <c r="L3596" t="e">
        <f>SQRT(($C$5/2)^2-($C$5/2)^2*'(OLD) bottom seam length'!K3596^2/($C$6/2)^2)</f>
        <v>#DIV/0!</v>
      </c>
      <c r="O3596" s="136">
        <f t="shared" ref="O3596:O3659" si="564">O3595+$C$7</f>
        <v>71700</v>
      </c>
      <c r="P3596" t="b">
        <f t="shared" ref="P3596:P3659" si="565">IF(O3596&lt;=$P$6,$P$5)</f>
        <v>0</v>
      </c>
      <c r="T3596" s="136">
        <f t="shared" si="556"/>
        <v>71680</v>
      </c>
      <c r="U3596" t="e">
        <f>SQRT(($U$6/2)^2-($U$6/2)^2*'(OLD) bottom seam length'!T3596^2/($U$7/2)^2)</f>
        <v>#VALUE!</v>
      </c>
      <c r="W3596" s="136">
        <f t="shared" si="557"/>
        <v>71680</v>
      </c>
      <c r="X3596" t="e">
        <f>SQRT(($U$6/2)^2-($U$6/2)^2*'(OLD) bottom seam length'!W3596^2/($U$7/2)^2)</f>
        <v>#VALUE!</v>
      </c>
      <c r="Z3596" s="136">
        <f t="shared" si="558"/>
        <v>71680</v>
      </c>
      <c r="AA3596" t="e">
        <f>SQRT(($U$6/2)^2-($U$6/2)^2*'(OLD) bottom seam length'!Z3596^2/($U$7/2)^2)</f>
        <v>#VALUE!</v>
      </c>
      <c r="AC3596" s="136">
        <f t="shared" si="559"/>
        <v>71680</v>
      </c>
      <c r="AD3596" t="e">
        <f>SQRT(($U$6/2)^2-($U$6/2)^2*'(OLD) bottom seam length'!AC3596^2/($U$7/2)^2)</f>
        <v>#VALUE!</v>
      </c>
    </row>
    <row r="3597" spans="2:30">
      <c r="B3597" s="136">
        <f t="shared" si="560"/>
        <v>71720</v>
      </c>
      <c r="C3597" t="e">
        <f>SQRT(($C$5/2)^2-($C$5/2)^2*'(OLD) bottom seam length'!B3597^2/($C$6/2)^2)</f>
        <v>#DIV/0!</v>
      </c>
      <c r="E3597" s="136">
        <f t="shared" si="561"/>
        <v>71720</v>
      </c>
      <c r="F3597" t="e">
        <f>SQRT(($C$5/2)^2-($C$5/2)^2*'(OLD) bottom seam length'!E3597^2/($C$6/2)^2)</f>
        <v>#DIV/0!</v>
      </c>
      <c r="H3597" s="136">
        <f t="shared" si="562"/>
        <v>71720</v>
      </c>
      <c r="I3597" t="e">
        <f>SQRT(($C$5/2)^2-($C$5/2)^2*'(OLD) bottom seam length'!H3597^2/($C$6/2)^2)</f>
        <v>#DIV/0!</v>
      </c>
      <c r="K3597" s="136">
        <f t="shared" si="563"/>
        <v>71720</v>
      </c>
      <c r="L3597" t="e">
        <f>SQRT(($C$5/2)^2-($C$5/2)^2*'(OLD) bottom seam length'!K3597^2/($C$6/2)^2)</f>
        <v>#DIV/0!</v>
      </c>
      <c r="O3597" s="136">
        <f t="shared" si="564"/>
        <v>71720</v>
      </c>
      <c r="P3597" t="b">
        <f t="shared" si="565"/>
        <v>0</v>
      </c>
      <c r="T3597" s="136">
        <f t="shared" ref="T3597:T3660" si="566">T3596+$C$7</f>
        <v>71700</v>
      </c>
      <c r="U3597" t="e">
        <f>SQRT(($U$6/2)^2-($U$6/2)^2*'(OLD) bottom seam length'!T3597^2/($U$7/2)^2)</f>
        <v>#VALUE!</v>
      </c>
      <c r="W3597" s="136">
        <f t="shared" ref="W3597:W3660" si="567">W3596+$C$7</f>
        <v>71700</v>
      </c>
      <c r="X3597" t="e">
        <f>SQRT(($U$6/2)^2-($U$6/2)^2*'(OLD) bottom seam length'!W3597^2/($U$7/2)^2)</f>
        <v>#VALUE!</v>
      </c>
      <c r="Z3597" s="136">
        <f t="shared" ref="Z3597:Z3660" si="568">Z3596+$C$7</f>
        <v>71700</v>
      </c>
      <c r="AA3597" t="e">
        <f>SQRT(($U$6/2)^2-($U$6/2)^2*'(OLD) bottom seam length'!Z3597^2/($U$7/2)^2)</f>
        <v>#VALUE!</v>
      </c>
      <c r="AC3597" s="136">
        <f t="shared" ref="AC3597:AC3660" si="569">AC3596+$C$7</f>
        <v>71700</v>
      </c>
      <c r="AD3597" t="e">
        <f>SQRT(($U$6/2)^2-($U$6/2)^2*'(OLD) bottom seam length'!AC3597^2/($U$7/2)^2)</f>
        <v>#VALUE!</v>
      </c>
    </row>
    <row r="3598" spans="2:30">
      <c r="B3598" s="136">
        <f t="shared" si="560"/>
        <v>71740</v>
      </c>
      <c r="C3598" t="e">
        <f>SQRT(($C$5/2)^2-($C$5/2)^2*'(OLD) bottom seam length'!B3598^2/($C$6/2)^2)</f>
        <v>#DIV/0!</v>
      </c>
      <c r="E3598" s="136">
        <f t="shared" si="561"/>
        <v>71740</v>
      </c>
      <c r="F3598" t="e">
        <f>SQRT(($C$5/2)^2-($C$5/2)^2*'(OLD) bottom seam length'!E3598^2/($C$6/2)^2)</f>
        <v>#DIV/0!</v>
      </c>
      <c r="H3598" s="136">
        <f t="shared" si="562"/>
        <v>71740</v>
      </c>
      <c r="I3598" t="e">
        <f>SQRT(($C$5/2)^2-($C$5/2)^2*'(OLD) bottom seam length'!H3598^2/($C$6/2)^2)</f>
        <v>#DIV/0!</v>
      </c>
      <c r="K3598" s="136">
        <f t="shared" si="563"/>
        <v>71740</v>
      </c>
      <c r="L3598" t="e">
        <f>SQRT(($C$5/2)^2-($C$5/2)^2*'(OLD) bottom seam length'!K3598^2/($C$6/2)^2)</f>
        <v>#DIV/0!</v>
      </c>
      <c r="O3598" s="136">
        <f t="shared" si="564"/>
        <v>71740</v>
      </c>
      <c r="P3598" t="b">
        <f t="shared" si="565"/>
        <v>0</v>
      </c>
      <c r="T3598" s="136">
        <f t="shared" si="566"/>
        <v>71720</v>
      </c>
      <c r="U3598" t="e">
        <f>SQRT(($U$6/2)^2-($U$6/2)^2*'(OLD) bottom seam length'!T3598^2/($U$7/2)^2)</f>
        <v>#VALUE!</v>
      </c>
      <c r="W3598" s="136">
        <f t="shared" si="567"/>
        <v>71720</v>
      </c>
      <c r="X3598" t="e">
        <f>SQRT(($U$6/2)^2-($U$6/2)^2*'(OLD) bottom seam length'!W3598^2/($U$7/2)^2)</f>
        <v>#VALUE!</v>
      </c>
      <c r="Z3598" s="136">
        <f t="shared" si="568"/>
        <v>71720</v>
      </c>
      <c r="AA3598" t="e">
        <f>SQRT(($U$6/2)^2-($U$6/2)^2*'(OLD) bottom seam length'!Z3598^2/($U$7/2)^2)</f>
        <v>#VALUE!</v>
      </c>
      <c r="AC3598" s="136">
        <f t="shared" si="569"/>
        <v>71720</v>
      </c>
      <c r="AD3598" t="e">
        <f>SQRT(($U$6/2)^2-($U$6/2)^2*'(OLD) bottom seam length'!AC3598^2/($U$7/2)^2)</f>
        <v>#VALUE!</v>
      </c>
    </row>
    <row r="3599" spans="2:30">
      <c r="B3599" s="136">
        <f t="shared" si="560"/>
        <v>71760</v>
      </c>
      <c r="C3599" t="e">
        <f>SQRT(($C$5/2)^2-($C$5/2)^2*'(OLD) bottom seam length'!B3599^2/($C$6/2)^2)</f>
        <v>#DIV/0!</v>
      </c>
      <c r="E3599" s="136">
        <f t="shared" si="561"/>
        <v>71760</v>
      </c>
      <c r="F3599" t="e">
        <f>SQRT(($C$5/2)^2-($C$5/2)^2*'(OLD) bottom seam length'!E3599^2/($C$6/2)^2)</f>
        <v>#DIV/0!</v>
      </c>
      <c r="H3599" s="136">
        <f t="shared" si="562"/>
        <v>71760</v>
      </c>
      <c r="I3599" t="e">
        <f>SQRT(($C$5/2)^2-($C$5/2)^2*'(OLD) bottom seam length'!H3599^2/($C$6/2)^2)</f>
        <v>#DIV/0!</v>
      </c>
      <c r="K3599" s="136">
        <f t="shared" si="563"/>
        <v>71760</v>
      </c>
      <c r="L3599" t="e">
        <f>SQRT(($C$5/2)^2-($C$5/2)^2*'(OLD) bottom seam length'!K3599^2/($C$6/2)^2)</f>
        <v>#DIV/0!</v>
      </c>
      <c r="O3599" s="136">
        <f t="shared" si="564"/>
        <v>71760</v>
      </c>
      <c r="P3599" t="b">
        <f t="shared" si="565"/>
        <v>0</v>
      </c>
      <c r="T3599" s="136">
        <f t="shared" si="566"/>
        <v>71740</v>
      </c>
      <c r="U3599" t="e">
        <f>SQRT(($U$6/2)^2-($U$6/2)^2*'(OLD) bottom seam length'!T3599^2/($U$7/2)^2)</f>
        <v>#VALUE!</v>
      </c>
      <c r="W3599" s="136">
        <f t="shared" si="567"/>
        <v>71740</v>
      </c>
      <c r="X3599" t="e">
        <f>SQRT(($U$6/2)^2-($U$6/2)^2*'(OLD) bottom seam length'!W3599^2/($U$7/2)^2)</f>
        <v>#VALUE!</v>
      </c>
      <c r="Z3599" s="136">
        <f t="shared" si="568"/>
        <v>71740</v>
      </c>
      <c r="AA3599" t="e">
        <f>SQRT(($U$6/2)^2-($U$6/2)^2*'(OLD) bottom seam length'!Z3599^2/($U$7/2)^2)</f>
        <v>#VALUE!</v>
      </c>
      <c r="AC3599" s="136">
        <f t="shared" si="569"/>
        <v>71740</v>
      </c>
      <c r="AD3599" t="e">
        <f>SQRT(($U$6/2)^2-($U$6/2)^2*'(OLD) bottom seam length'!AC3599^2/($U$7/2)^2)</f>
        <v>#VALUE!</v>
      </c>
    </row>
    <row r="3600" spans="2:30">
      <c r="B3600" s="136">
        <f t="shared" si="560"/>
        <v>71780</v>
      </c>
      <c r="C3600" t="e">
        <f>SQRT(($C$5/2)^2-($C$5/2)^2*'(OLD) bottom seam length'!B3600^2/($C$6/2)^2)</f>
        <v>#DIV/0!</v>
      </c>
      <c r="E3600" s="136">
        <f t="shared" si="561"/>
        <v>71780</v>
      </c>
      <c r="F3600" t="e">
        <f>SQRT(($C$5/2)^2-($C$5/2)^2*'(OLD) bottom seam length'!E3600^2/($C$6/2)^2)</f>
        <v>#DIV/0!</v>
      </c>
      <c r="H3600" s="136">
        <f t="shared" si="562"/>
        <v>71780</v>
      </c>
      <c r="I3600" t="e">
        <f>SQRT(($C$5/2)^2-($C$5/2)^2*'(OLD) bottom seam length'!H3600^2/($C$6/2)^2)</f>
        <v>#DIV/0!</v>
      </c>
      <c r="K3600" s="136">
        <f t="shared" si="563"/>
        <v>71780</v>
      </c>
      <c r="L3600" t="e">
        <f>SQRT(($C$5/2)^2-($C$5/2)^2*'(OLD) bottom seam length'!K3600^2/($C$6/2)^2)</f>
        <v>#DIV/0!</v>
      </c>
      <c r="O3600" s="136">
        <f t="shared" si="564"/>
        <v>71780</v>
      </c>
      <c r="P3600" t="b">
        <f t="shared" si="565"/>
        <v>0</v>
      </c>
      <c r="T3600" s="136">
        <f t="shared" si="566"/>
        <v>71760</v>
      </c>
      <c r="U3600" t="e">
        <f>SQRT(($U$6/2)^2-($U$6/2)^2*'(OLD) bottom seam length'!T3600^2/($U$7/2)^2)</f>
        <v>#VALUE!</v>
      </c>
      <c r="W3600" s="136">
        <f t="shared" si="567"/>
        <v>71760</v>
      </c>
      <c r="X3600" t="e">
        <f>SQRT(($U$6/2)^2-($U$6/2)^2*'(OLD) bottom seam length'!W3600^2/($U$7/2)^2)</f>
        <v>#VALUE!</v>
      </c>
      <c r="Z3600" s="136">
        <f t="shared" si="568"/>
        <v>71760</v>
      </c>
      <c r="AA3600" t="e">
        <f>SQRT(($U$6/2)^2-($U$6/2)^2*'(OLD) bottom seam length'!Z3600^2/($U$7/2)^2)</f>
        <v>#VALUE!</v>
      </c>
      <c r="AC3600" s="136">
        <f t="shared" si="569"/>
        <v>71760</v>
      </c>
      <c r="AD3600" t="e">
        <f>SQRT(($U$6/2)^2-($U$6/2)^2*'(OLD) bottom seam length'!AC3600^2/($U$7/2)^2)</f>
        <v>#VALUE!</v>
      </c>
    </row>
    <row r="3601" spans="2:30">
      <c r="B3601" s="136">
        <f t="shared" si="560"/>
        <v>71800</v>
      </c>
      <c r="C3601" t="e">
        <f>SQRT(($C$5/2)^2-($C$5/2)^2*'(OLD) bottom seam length'!B3601^2/($C$6/2)^2)</f>
        <v>#DIV/0!</v>
      </c>
      <c r="E3601" s="136">
        <f t="shared" si="561"/>
        <v>71800</v>
      </c>
      <c r="F3601" t="e">
        <f>SQRT(($C$5/2)^2-($C$5/2)^2*'(OLD) bottom seam length'!E3601^2/($C$6/2)^2)</f>
        <v>#DIV/0!</v>
      </c>
      <c r="H3601" s="136">
        <f t="shared" si="562"/>
        <v>71800</v>
      </c>
      <c r="I3601" t="e">
        <f>SQRT(($C$5/2)^2-($C$5/2)^2*'(OLD) bottom seam length'!H3601^2/($C$6/2)^2)</f>
        <v>#DIV/0!</v>
      </c>
      <c r="K3601" s="136">
        <f t="shared" si="563"/>
        <v>71800</v>
      </c>
      <c r="L3601" t="e">
        <f>SQRT(($C$5/2)^2-($C$5/2)^2*'(OLD) bottom seam length'!K3601^2/($C$6/2)^2)</f>
        <v>#DIV/0!</v>
      </c>
      <c r="O3601" s="136">
        <f t="shared" si="564"/>
        <v>71800</v>
      </c>
      <c r="P3601" t="b">
        <f t="shared" si="565"/>
        <v>0</v>
      </c>
      <c r="T3601" s="136">
        <f t="shared" si="566"/>
        <v>71780</v>
      </c>
      <c r="U3601" t="e">
        <f>SQRT(($U$6/2)^2-($U$6/2)^2*'(OLD) bottom seam length'!T3601^2/($U$7/2)^2)</f>
        <v>#VALUE!</v>
      </c>
      <c r="W3601" s="136">
        <f t="shared" si="567"/>
        <v>71780</v>
      </c>
      <c r="X3601" t="e">
        <f>SQRT(($U$6/2)^2-($U$6/2)^2*'(OLD) bottom seam length'!W3601^2/($U$7/2)^2)</f>
        <v>#VALUE!</v>
      </c>
      <c r="Z3601" s="136">
        <f t="shared" si="568"/>
        <v>71780</v>
      </c>
      <c r="AA3601" t="e">
        <f>SQRT(($U$6/2)^2-($U$6/2)^2*'(OLD) bottom seam length'!Z3601^2/($U$7/2)^2)</f>
        <v>#VALUE!</v>
      </c>
      <c r="AC3601" s="136">
        <f t="shared" si="569"/>
        <v>71780</v>
      </c>
      <c r="AD3601" t="e">
        <f>SQRT(($U$6/2)^2-($U$6/2)^2*'(OLD) bottom seam length'!AC3601^2/($U$7/2)^2)</f>
        <v>#VALUE!</v>
      </c>
    </row>
    <row r="3602" spans="2:30">
      <c r="B3602" s="136">
        <f t="shared" si="560"/>
        <v>71820</v>
      </c>
      <c r="C3602" t="e">
        <f>SQRT(($C$5/2)^2-($C$5/2)^2*'(OLD) bottom seam length'!B3602^2/($C$6/2)^2)</f>
        <v>#DIV/0!</v>
      </c>
      <c r="E3602" s="136">
        <f t="shared" si="561"/>
        <v>71820</v>
      </c>
      <c r="F3602" t="e">
        <f>SQRT(($C$5/2)^2-($C$5/2)^2*'(OLD) bottom seam length'!E3602^2/($C$6/2)^2)</f>
        <v>#DIV/0!</v>
      </c>
      <c r="H3602" s="136">
        <f t="shared" si="562"/>
        <v>71820</v>
      </c>
      <c r="I3602" t="e">
        <f>SQRT(($C$5/2)^2-($C$5/2)^2*'(OLD) bottom seam length'!H3602^2/($C$6/2)^2)</f>
        <v>#DIV/0!</v>
      </c>
      <c r="K3602" s="136">
        <f t="shared" si="563"/>
        <v>71820</v>
      </c>
      <c r="L3602" t="e">
        <f>SQRT(($C$5/2)^2-($C$5/2)^2*'(OLD) bottom seam length'!K3602^2/($C$6/2)^2)</f>
        <v>#DIV/0!</v>
      </c>
      <c r="O3602" s="136">
        <f t="shared" si="564"/>
        <v>71820</v>
      </c>
      <c r="P3602" t="b">
        <f t="shared" si="565"/>
        <v>0</v>
      </c>
      <c r="T3602" s="136">
        <f t="shared" si="566"/>
        <v>71800</v>
      </c>
      <c r="U3602" t="e">
        <f>SQRT(($U$6/2)^2-($U$6/2)^2*'(OLD) bottom seam length'!T3602^2/($U$7/2)^2)</f>
        <v>#VALUE!</v>
      </c>
      <c r="W3602" s="136">
        <f t="shared" si="567"/>
        <v>71800</v>
      </c>
      <c r="X3602" t="e">
        <f>SQRT(($U$6/2)^2-($U$6/2)^2*'(OLD) bottom seam length'!W3602^2/($U$7/2)^2)</f>
        <v>#VALUE!</v>
      </c>
      <c r="Z3602" s="136">
        <f t="shared" si="568"/>
        <v>71800</v>
      </c>
      <c r="AA3602" t="e">
        <f>SQRT(($U$6/2)^2-($U$6/2)^2*'(OLD) bottom seam length'!Z3602^2/($U$7/2)^2)</f>
        <v>#VALUE!</v>
      </c>
      <c r="AC3602" s="136">
        <f t="shared" si="569"/>
        <v>71800</v>
      </c>
      <c r="AD3602" t="e">
        <f>SQRT(($U$6/2)^2-($U$6/2)^2*'(OLD) bottom seam length'!AC3602^2/($U$7/2)^2)</f>
        <v>#VALUE!</v>
      </c>
    </row>
    <row r="3603" spans="2:30">
      <c r="B3603" s="136">
        <f t="shared" si="560"/>
        <v>71840</v>
      </c>
      <c r="C3603" t="e">
        <f>SQRT(($C$5/2)^2-($C$5/2)^2*'(OLD) bottom seam length'!B3603^2/($C$6/2)^2)</f>
        <v>#DIV/0!</v>
      </c>
      <c r="E3603" s="136">
        <f t="shared" si="561"/>
        <v>71840</v>
      </c>
      <c r="F3603" t="e">
        <f>SQRT(($C$5/2)^2-($C$5/2)^2*'(OLD) bottom seam length'!E3603^2/($C$6/2)^2)</f>
        <v>#DIV/0!</v>
      </c>
      <c r="H3603" s="136">
        <f t="shared" si="562"/>
        <v>71840</v>
      </c>
      <c r="I3603" t="e">
        <f>SQRT(($C$5/2)^2-($C$5/2)^2*'(OLD) bottom seam length'!H3603^2/($C$6/2)^2)</f>
        <v>#DIV/0!</v>
      </c>
      <c r="K3603" s="136">
        <f t="shared" si="563"/>
        <v>71840</v>
      </c>
      <c r="L3603" t="e">
        <f>SQRT(($C$5/2)^2-($C$5/2)^2*'(OLD) bottom seam length'!K3603^2/($C$6/2)^2)</f>
        <v>#DIV/0!</v>
      </c>
      <c r="O3603" s="136">
        <f t="shared" si="564"/>
        <v>71840</v>
      </c>
      <c r="P3603" t="b">
        <f t="shared" si="565"/>
        <v>0</v>
      </c>
      <c r="T3603" s="136">
        <f t="shared" si="566"/>
        <v>71820</v>
      </c>
      <c r="U3603" t="e">
        <f>SQRT(($U$6/2)^2-($U$6/2)^2*'(OLD) bottom seam length'!T3603^2/($U$7/2)^2)</f>
        <v>#VALUE!</v>
      </c>
      <c r="W3603" s="136">
        <f t="shared" si="567"/>
        <v>71820</v>
      </c>
      <c r="X3603" t="e">
        <f>SQRT(($U$6/2)^2-($U$6/2)^2*'(OLD) bottom seam length'!W3603^2/($U$7/2)^2)</f>
        <v>#VALUE!</v>
      </c>
      <c r="Z3603" s="136">
        <f t="shared" si="568"/>
        <v>71820</v>
      </c>
      <c r="AA3603" t="e">
        <f>SQRT(($U$6/2)^2-($U$6/2)^2*'(OLD) bottom seam length'!Z3603^2/($U$7/2)^2)</f>
        <v>#VALUE!</v>
      </c>
      <c r="AC3603" s="136">
        <f t="shared" si="569"/>
        <v>71820</v>
      </c>
      <c r="AD3603" t="e">
        <f>SQRT(($U$6/2)^2-($U$6/2)^2*'(OLD) bottom seam length'!AC3603^2/($U$7/2)^2)</f>
        <v>#VALUE!</v>
      </c>
    </row>
    <row r="3604" spans="2:30">
      <c r="B3604" s="136">
        <f t="shared" si="560"/>
        <v>71860</v>
      </c>
      <c r="C3604" t="e">
        <f>SQRT(($C$5/2)^2-($C$5/2)^2*'(OLD) bottom seam length'!B3604^2/($C$6/2)^2)</f>
        <v>#DIV/0!</v>
      </c>
      <c r="E3604" s="136">
        <f t="shared" si="561"/>
        <v>71860</v>
      </c>
      <c r="F3604" t="e">
        <f>SQRT(($C$5/2)^2-($C$5/2)^2*'(OLD) bottom seam length'!E3604^2/($C$6/2)^2)</f>
        <v>#DIV/0!</v>
      </c>
      <c r="H3604" s="136">
        <f t="shared" si="562"/>
        <v>71860</v>
      </c>
      <c r="I3604" t="e">
        <f>SQRT(($C$5/2)^2-($C$5/2)^2*'(OLD) bottom seam length'!H3604^2/($C$6/2)^2)</f>
        <v>#DIV/0!</v>
      </c>
      <c r="K3604" s="136">
        <f t="shared" si="563"/>
        <v>71860</v>
      </c>
      <c r="L3604" t="e">
        <f>SQRT(($C$5/2)^2-($C$5/2)^2*'(OLD) bottom seam length'!K3604^2/($C$6/2)^2)</f>
        <v>#DIV/0!</v>
      </c>
      <c r="O3604" s="136">
        <f t="shared" si="564"/>
        <v>71860</v>
      </c>
      <c r="P3604" t="b">
        <f t="shared" si="565"/>
        <v>0</v>
      </c>
      <c r="T3604" s="136">
        <f t="shared" si="566"/>
        <v>71840</v>
      </c>
      <c r="U3604" t="e">
        <f>SQRT(($U$6/2)^2-($U$6/2)^2*'(OLD) bottom seam length'!T3604^2/($U$7/2)^2)</f>
        <v>#VALUE!</v>
      </c>
      <c r="W3604" s="136">
        <f t="shared" si="567"/>
        <v>71840</v>
      </c>
      <c r="X3604" t="e">
        <f>SQRT(($U$6/2)^2-($U$6/2)^2*'(OLD) bottom seam length'!W3604^2/($U$7/2)^2)</f>
        <v>#VALUE!</v>
      </c>
      <c r="Z3604" s="136">
        <f t="shared" si="568"/>
        <v>71840</v>
      </c>
      <c r="AA3604" t="e">
        <f>SQRT(($U$6/2)^2-($U$6/2)^2*'(OLD) bottom seam length'!Z3604^2/($U$7/2)^2)</f>
        <v>#VALUE!</v>
      </c>
      <c r="AC3604" s="136">
        <f t="shared" si="569"/>
        <v>71840</v>
      </c>
      <c r="AD3604" t="e">
        <f>SQRT(($U$6/2)^2-($U$6/2)^2*'(OLD) bottom seam length'!AC3604^2/($U$7/2)^2)</f>
        <v>#VALUE!</v>
      </c>
    </row>
    <row r="3605" spans="2:30">
      <c r="B3605" s="136">
        <f t="shared" si="560"/>
        <v>71880</v>
      </c>
      <c r="C3605" t="e">
        <f>SQRT(($C$5/2)^2-($C$5/2)^2*'(OLD) bottom seam length'!B3605^2/($C$6/2)^2)</f>
        <v>#DIV/0!</v>
      </c>
      <c r="E3605" s="136">
        <f t="shared" si="561"/>
        <v>71880</v>
      </c>
      <c r="F3605" t="e">
        <f>SQRT(($C$5/2)^2-($C$5/2)^2*'(OLD) bottom seam length'!E3605^2/($C$6/2)^2)</f>
        <v>#DIV/0!</v>
      </c>
      <c r="H3605" s="136">
        <f t="shared" si="562"/>
        <v>71880</v>
      </c>
      <c r="I3605" t="e">
        <f>SQRT(($C$5/2)^2-($C$5/2)^2*'(OLD) bottom seam length'!H3605^2/($C$6/2)^2)</f>
        <v>#DIV/0!</v>
      </c>
      <c r="K3605" s="136">
        <f t="shared" si="563"/>
        <v>71880</v>
      </c>
      <c r="L3605" t="e">
        <f>SQRT(($C$5/2)^2-($C$5/2)^2*'(OLD) bottom seam length'!K3605^2/($C$6/2)^2)</f>
        <v>#DIV/0!</v>
      </c>
      <c r="O3605" s="136">
        <f t="shared" si="564"/>
        <v>71880</v>
      </c>
      <c r="P3605" t="b">
        <f t="shared" si="565"/>
        <v>0</v>
      </c>
      <c r="T3605" s="136">
        <f t="shared" si="566"/>
        <v>71860</v>
      </c>
      <c r="U3605" t="e">
        <f>SQRT(($U$6/2)^2-($U$6/2)^2*'(OLD) bottom seam length'!T3605^2/($U$7/2)^2)</f>
        <v>#VALUE!</v>
      </c>
      <c r="W3605" s="136">
        <f t="shared" si="567"/>
        <v>71860</v>
      </c>
      <c r="X3605" t="e">
        <f>SQRT(($U$6/2)^2-($U$6/2)^2*'(OLD) bottom seam length'!W3605^2/($U$7/2)^2)</f>
        <v>#VALUE!</v>
      </c>
      <c r="Z3605" s="136">
        <f t="shared" si="568"/>
        <v>71860</v>
      </c>
      <c r="AA3605" t="e">
        <f>SQRT(($U$6/2)^2-($U$6/2)^2*'(OLD) bottom seam length'!Z3605^2/($U$7/2)^2)</f>
        <v>#VALUE!</v>
      </c>
      <c r="AC3605" s="136">
        <f t="shared" si="569"/>
        <v>71860</v>
      </c>
      <c r="AD3605" t="e">
        <f>SQRT(($U$6/2)^2-($U$6/2)^2*'(OLD) bottom seam length'!AC3605^2/($U$7/2)^2)</f>
        <v>#VALUE!</v>
      </c>
    </row>
    <row r="3606" spans="2:30">
      <c r="B3606" s="136">
        <f t="shared" si="560"/>
        <v>71900</v>
      </c>
      <c r="C3606" t="e">
        <f>SQRT(($C$5/2)^2-($C$5/2)^2*'(OLD) bottom seam length'!B3606^2/($C$6/2)^2)</f>
        <v>#DIV/0!</v>
      </c>
      <c r="E3606" s="136">
        <f t="shared" si="561"/>
        <v>71900</v>
      </c>
      <c r="F3606" t="e">
        <f>SQRT(($C$5/2)^2-($C$5/2)^2*'(OLD) bottom seam length'!E3606^2/($C$6/2)^2)</f>
        <v>#DIV/0!</v>
      </c>
      <c r="H3606" s="136">
        <f t="shared" si="562"/>
        <v>71900</v>
      </c>
      <c r="I3606" t="e">
        <f>SQRT(($C$5/2)^2-($C$5/2)^2*'(OLD) bottom seam length'!H3606^2/($C$6/2)^2)</f>
        <v>#DIV/0!</v>
      </c>
      <c r="K3606" s="136">
        <f t="shared" si="563"/>
        <v>71900</v>
      </c>
      <c r="L3606" t="e">
        <f>SQRT(($C$5/2)^2-($C$5/2)^2*'(OLD) bottom seam length'!K3606^2/($C$6/2)^2)</f>
        <v>#DIV/0!</v>
      </c>
      <c r="O3606" s="136">
        <f t="shared" si="564"/>
        <v>71900</v>
      </c>
      <c r="P3606" t="b">
        <f t="shared" si="565"/>
        <v>0</v>
      </c>
      <c r="T3606" s="136">
        <f t="shared" si="566"/>
        <v>71880</v>
      </c>
      <c r="U3606" t="e">
        <f>SQRT(($U$6/2)^2-($U$6/2)^2*'(OLD) bottom seam length'!T3606^2/($U$7/2)^2)</f>
        <v>#VALUE!</v>
      </c>
      <c r="W3606" s="136">
        <f t="shared" si="567"/>
        <v>71880</v>
      </c>
      <c r="X3606" t="e">
        <f>SQRT(($U$6/2)^2-($U$6/2)^2*'(OLD) bottom seam length'!W3606^2/($U$7/2)^2)</f>
        <v>#VALUE!</v>
      </c>
      <c r="Z3606" s="136">
        <f t="shared" si="568"/>
        <v>71880</v>
      </c>
      <c r="AA3606" t="e">
        <f>SQRT(($U$6/2)^2-($U$6/2)^2*'(OLD) bottom seam length'!Z3606^2/($U$7/2)^2)</f>
        <v>#VALUE!</v>
      </c>
      <c r="AC3606" s="136">
        <f t="shared" si="569"/>
        <v>71880</v>
      </c>
      <c r="AD3606" t="e">
        <f>SQRT(($U$6/2)^2-($U$6/2)^2*'(OLD) bottom seam length'!AC3606^2/($U$7/2)^2)</f>
        <v>#VALUE!</v>
      </c>
    </row>
    <row r="3607" spans="2:30">
      <c r="B3607" s="136">
        <f t="shared" si="560"/>
        <v>71920</v>
      </c>
      <c r="C3607" t="e">
        <f>SQRT(($C$5/2)^2-($C$5/2)^2*'(OLD) bottom seam length'!B3607^2/($C$6/2)^2)</f>
        <v>#DIV/0!</v>
      </c>
      <c r="E3607" s="136">
        <f t="shared" si="561"/>
        <v>71920</v>
      </c>
      <c r="F3607" t="e">
        <f>SQRT(($C$5/2)^2-($C$5/2)^2*'(OLD) bottom seam length'!E3607^2/($C$6/2)^2)</f>
        <v>#DIV/0!</v>
      </c>
      <c r="H3607" s="136">
        <f t="shared" si="562"/>
        <v>71920</v>
      </c>
      <c r="I3607" t="e">
        <f>SQRT(($C$5/2)^2-($C$5/2)^2*'(OLD) bottom seam length'!H3607^2/($C$6/2)^2)</f>
        <v>#DIV/0!</v>
      </c>
      <c r="K3607" s="136">
        <f t="shared" si="563"/>
        <v>71920</v>
      </c>
      <c r="L3607" t="e">
        <f>SQRT(($C$5/2)^2-($C$5/2)^2*'(OLD) bottom seam length'!K3607^2/($C$6/2)^2)</f>
        <v>#DIV/0!</v>
      </c>
      <c r="O3607" s="136">
        <f t="shared" si="564"/>
        <v>71920</v>
      </c>
      <c r="P3607" t="b">
        <f t="shared" si="565"/>
        <v>0</v>
      </c>
      <c r="T3607" s="136">
        <f t="shared" si="566"/>
        <v>71900</v>
      </c>
      <c r="U3607" t="e">
        <f>SQRT(($U$6/2)^2-($U$6/2)^2*'(OLD) bottom seam length'!T3607^2/($U$7/2)^2)</f>
        <v>#VALUE!</v>
      </c>
      <c r="W3607" s="136">
        <f t="shared" si="567"/>
        <v>71900</v>
      </c>
      <c r="X3607" t="e">
        <f>SQRT(($U$6/2)^2-($U$6/2)^2*'(OLD) bottom seam length'!W3607^2/($U$7/2)^2)</f>
        <v>#VALUE!</v>
      </c>
      <c r="Z3607" s="136">
        <f t="shared" si="568"/>
        <v>71900</v>
      </c>
      <c r="AA3607" t="e">
        <f>SQRT(($U$6/2)^2-($U$6/2)^2*'(OLD) bottom seam length'!Z3607^2/($U$7/2)^2)</f>
        <v>#VALUE!</v>
      </c>
      <c r="AC3607" s="136">
        <f t="shared" si="569"/>
        <v>71900</v>
      </c>
      <c r="AD3607" t="e">
        <f>SQRT(($U$6/2)^2-($U$6/2)^2*'(OLD) bottom seam length'!AC3607^2/($U$7/2)^2)</f>
        <v>#VALUE!</v>
      </c>
    </row>
    <row r="3608" spans="2:30">
      <c r="B3608" s="136">
        <f t="shared" si="560"/>
        <v>71940</v>
      </c>
      <c r="C3608" t="e">
        <f>SQRT(($C$5/2)^2-($C$5/2)^2*'(OLD) bottom seam length'!B3608^2/($C$6/2)^2)</f>
        <v>#DIV/0!</v>
      </c>
      <c r="E3608" s="136">
        <f t="shared" si="561"/>
        <v>71940</v>
      </c>
      <c r="F3608" t="e">
        <f>SQRT(($C$5/2)^2-($C$5/2)^2*'(OLD) bottom seam length'!E3608^2/($C$6/2)^2)</f>
        <v>#DIV/0!</v>
      </c>
      <c r="H3608" s="136">
        <f t="shared" si="562"/>
        <v>71940</v>
      </c>
      <c r="I3608" t="e">
        <f>SQRT(($C$5/2)^2-($C$5/2)^2*'(OLD) bottom seam length'!H3608^2/($C$6/2)^2)</f>
        <v>#DIV/0!</v>
      </c>
      <c r="K3608" s="136">
        <f t="shared" si="563"/>
        <v>71940</v>
      </c>
      <c r="L3608" t="e">
        <f>SQRT(($C$5/2)^2-($C$5/2)^2*'(OLD) bottom seam length'!K3608^2/($C$6/2)^2)</f>
        <v>#DIV/0!</v>
      </c>
      <c r="O3608" s="136">
        <f t="shared" si="564"/>
        <v>71940</v>
      </c>
      <c r="P3608" t="b">
        <f t="shared" si="565"/>
        <v>0</v>
      </c>
      <c r="T3608" s="136">
        <f t="shared" si="566"/>
        <v>71920</v>
      </c>
      <c r="U3608" t="e">
        <f>SQRT(($U$6/2)^2-($U$6/2)^2*'(OLD) bottom seam length'!T3608^2/($U$7/2)^2)</f>
        <v>#VALUE!</v>
      </c>
      <c r="W3608" s="136">
        <f t="shared" si="567"/>
        <v>71920</v>
      </c>
      <c r="X3608" t="e">
        <f>SQRT(($U$6/2)^2-($U$6/2)^2*'(OLD) bottom seam length'!W3608^2/($U$7/2)^2)</f>
        <v>#VALUE!</v>
      </c>
      <c r="Z3608" s="136">
        <f t="shared" si="568"/>
        <v>71920</v>
      </c>
      <c r="AA3608" t="e">
        <f>SQRT(($U$6/2)^2-($U$6/2)^2*'(OLD) bottom seam length'!Z3608^2/($U$7/2)^2)</f>
        <v>#VALUE!</v>
      </c>
      <c r="AC3608" s="136">
        <f t="shared" si="569"/>
        <v>71920</v>
      </c>
      <c r="AD3608" t="e">
        <f>SQRT(($U$6/2)^2-($U$6/2)^2*'(OLD) bottom seam length'!AC3608^2/($U$7/2)^2)</f>
        <v>#VALUE!</v>
      </c>
    </row>
    <row r="3609" spans="2:30">
      <c r="B3609" s="136">
        <f t="shared" si="560"/>
        <v>71960</v>
      </c>
      <c r="C3609" t="e">
        <f>SQRT(($C$5/2)^2-($C$5/2)^2*'(OLD) bottom seam length'!B3609^2/($C$6/2)^2)</f>
        <v>#DIV/0!</v>
      </c>
      <c r="E3609" s="136">
        <f t="shared" si="561"/>
        <v>71960</v>
      </c>
      <c r="F3609" t="e">
        <f>SQRT(($C$5/2)^2-($C$5/2)^2*'(OLD) bottom seam length'!E3609^2/($C$6/2)^2)</f>
        <v>#DIV/0!</v>
      </c>
      <c r="H3609" s="136">
        <f t="shared" si="562"/>
        <v>71960</v>
      </c>
      <c r="I3609" t="e">
        <f>SQRT(($C$5/2)^2-($C$5/2)^2*'(OLD) bottom seam length'!H3609^2/($C$6/2)^2)</f>
        <v>#DIV/0!</v>
      </c>
      <c r="K3609" s="136">
        <f t="shared" si="563"/>
        <v>71960</v>
      </c>
      <c r="L3609" t="e">
        <f>SQRT(($C$5/2)^2-($C$5/2)^2*'(OLD) bottom seam length'!K3609^2/($C$6/2)^2)</f>
        <v>#DIV/0!</v>
      </c>
      <c r="O3609" s="136">
        <f t="shared" si="564"/>
        <v>71960</v>
      </c>
      <c r="P3609" t="b">
        <f t="shared" si="565"/>
        <v>0</v>
      </c>
      <c r="T3609" s="136">
        <f t="shared" si="566"/>
        <v>71940</v>
      </c>
      <c r="U3609" t="e">
        <f>SQRT(($U$6/2)^2-($U$6/2)^2*'(OLD) bottom seam length'!T3609^2/($U$7/2)^2)</f>
        <v>#VALUE!</v>
      </c>
      <c r="W3609" s="136">
        <f t="shared" si="567"/>
        <v>71940</v>
      </c>
      <c r="X3609" t="e">
        <f>SQRT(($U$6/2)^2-($U$6/2)^2*'(OLD) bottom seam length'!W3609^2/($U$7/2)^2)</f>
        <v>#VALUE!</v>
      </c>
      <c r="Z3609" s="136">
        <f t="shared" si="568"/>
        <v>71940</v>
      </c>
      <c r="AA3609" t="e">
        <f>SQRT(($U$6/2)^2-($U$6/2)^2*'(OLD) bottom seam length'!Z3609^2/($U$7/2)^2)</f>
        <v>#VALUE!</v>
      </c>
      <c r="AC3609" s="136">
        <f t="shared" si="569"/>
        <v>71940</v>
      </c>
      <c r="AD3609" t="e">
        <f>SQRT(($U$6/2)^2-($U$6/2)^2*'(OLD) bottom seam length'!AC3609^2/($U$7/2)^2)</f>
        <v>#VALUE!</v>
      </c>
    </row>
    <row r="3610" spans="2:30">
      <c r="B3610" s="136">
        <f t="shared" si="560"/>
        <v>71980</v>
      </c>
      <c r="C3610" t="e">
        <f>SQRT(($C$5/2)^2-($C$5/2)^2*'(OLD) bottom seam length'!B3610^2/($C$6/2)^2)</f>
        <v>#DIV/0!</v>
      </c>
      <c r="E3610" s="136">
        <f t="shared" si="561"/>
        <v>71980</v>
      </c>
      <c r="F3610" t="e">
        <f>SQRT(($C$5/2)^2-($C$5/2)^2*'(OLD) bottom seam length'!E3610^2/($C$6/2)^2)</f>
        <v>#DIV/0!</v>
      </c>
      <c r="H3610" s="136">
        <f t="shared" si="562"/>
        <v>71980</v>
      </c>
      <c r="I3610" t="e">
        <f>SQRT(($C$5/2)^2-($C$5/2)^2*'(OLD) bottom seam length'!H3610^2/($C$6/2)^2)</f>
        <v>#DIV/0!</v>
      </c>
      <c r="K3610" s="136">
        <f t="shared" si="563"/>
        <v>71980</v>
      </c>
      <c r="L3610" t="e">
        <f>SQRT(($C$5/2)^2-($C$5/2)^2*'(OLD) bottom seam length'!K3610^2/($C$6/2)^2)</f>
        <v>#DIV/0!</v>
      </c>
      <c r="O3610" s="136">
        <f t="shared" si="564"/>
        <v>71980</v>
      </c>
      <c r="P3610" t="b">
        <f t="shared" si="565"/>
        <v>0</v>
      </c>
      <c r="T3610" s="136">
        <f t="shared" si="566"/>
        <v>71960</v>
      </c>
      <c r="U3610" t="e">
        <f>SQRT(($U$6/2)^2-($U$6/2)^2*'(OLD) bottom seam length'!T3610^2/($U$7/2)^2)</f>
        <v>#VALUE!</v>
      </c>
      <c r="W3610" s="136">
        <f t="shared" si="567"/>
        <v>71960</v>
      </c>
      <c r="X3610" t="e">
        <f>SQRT(($U$6/2)^2-($U$6/2)^2*'(OLD) bottom seam length'!W3610^2/($U$7/2)^2)</f>
        <v>#VALUE!</v>
      </c>
      <c r="Z3610" s="136">
        <f t="shared" si="568"/>
        <v>71960</v>
      </c>
      <c r="AA3610" t="e">
        <f>SQRT(($U$6/2)^2-($U$6/2)^2*'(OLD) bottom seam length'!Z3610^2/($U$7/2)^2)</f>
        <v>#VALUE!</v>
      </c>
      <c r="AC3610" s="136">
        <f t="shared" si="569"/>
        <v>71960</v>
      </c>
      <c r="AD3610" t="e">
        <f>SQRT(($U$6/2)^2-($U$6/2)^2*'(OLD) bottom seam length'!AC3610^2/($U$7/2)^2)</f>
        <v>#VALUE!</v>
      </c>
    </row>
    <row r="3611" spans="2:30">
      <c r="B3611" s="136">
        <f t="shared" si="560"/>
        <v>72000</v>
      </c>
      <c r="C3611" t="e">
        <f>SQRT(($C$5/2)^2-($C$5/2)^2*'(OLD) bottom seam length'!B3611^2/($C$6/2)^2)</f>
        <v>#DIV/0!</v>
      </c>
      <c r="E3611" s="136">
        <f t="shared" si="561"/>
        <v>72000</v>
      </c>
      <c r="F3611" t="e">
        <f>SQRT(($C$5/2)^2-($C$5/2)^2*'(OLD) bottom seam length'!E3611^2/($C$6/2)^2)</f>
        <v>#DIV/0!</v>
      </c>
      <c r="H3611" s="136">
        <f t="shared" si="562"/>
        <v>72000</v>
      </c>
      <c r="I3611" t="e">
        <f>SQRT(($C$5/2)^2-($C$5/2)^2*'(OLD) bottom seam length'!H3611^2/($C$6/2)^2)</f>
        <v>#DIV/0!</v>
      </c>
      <c r="K3611" s="136">
        <f t="shared" si="563"/>
        <v>72000</v>
      </c>
      <c r="L3611" t="e">
        <f>SQRT(($C$5/2)^2-($C$5/2)^2*'(OLD) bottom seam length'!K3611^2/($C$6/2)^2)</f>
        <v>#DIV/0!</v>
      </c>
      <c r="O3611" s="136">
        <f t="shared" si="564"/>
        <v>72000</v>
      </c>
      <c r="P3611" t="b">
        <f t="shared" si="565"/>
        <v>0</v>
      </c>
      <c r="T3611" s="136">
        <f t="shared" si="566"/>
        <v>71980</v>
      </c>
      <c r="U3611" t="e">
        <f>SQRT(($U$6/2)^2-($U$6/2)^2*'(OLD) bottom seam length'!T3611^2/($U$7/2)^2)</f>
        <v>#VALUE!</v>
      </c>
      <c r="W3611" s="136">
        <f t="shared" si="567"/>
        <v>71980</v>
      </c>
      <c r="X3611" t="e">
        <f>SQRT(($U$6/2)^2-($U$6/2)^2*'(OLD) bottom seam length'!W3611^2/($U$7/2)^2)</f>
        <v>#VALUE!</v>
      </c>
      <c r="Z3611" s="136">
        <f t="shared" si="568"/>
        <v>71980</v>
      </c>
      <c r="AA3611" t="e">
        <f>SQRT(($U$6/2)^2-($U$6/2)^2*'(OLD) bottom seam length'!Z3611^2/($U$7/2)^2)</f>
        <v>#VALUE!</v>
      </c>
      <c r="AC3611" s="136">
        <f t="shared" si="569"/>
        <v>71980</v>
      </c>
      <c r="AD3611" t="e">
        <f>SQRT(($U$6/2)^2-($U$6/2)^2*'(OLD) bottom seam length'!AC3611^2/($U$7/2)^2)</f>
        <v>#VALUE!</v>
      </c>
    </row>
    <row r="3612" spans="2:30">
      <c r="B3612" s="136">
        <f t="shared" si="560"/>
        <v>72020</v>
      </c>
      <c r="C3612" t="e">
        <f>SQRT(($C$5/2)^2-($C$5/2)^2*'(OLD) bottom seam length'!B3612^2/($C$6/2)^2)</f>
        <v>#DIV/0!</v>
      </c>
      <c r="E3612" s="136">
        <f t="shared" si="561"/>
        <v>72020</v>
      </c>
      <c r="F3612" t="e">
        <f>SQRT(($C$5/2)^2-($C$5/2)^2*'(OLD) bottom seam length'!E3612^2/($C$6/2)^2)</f>
        <v>#DIV/0!</v>
      </c>
      <c r="H3612" s="136">
        <f t="shared" si="562"/>
        <v>72020</v>
      </c>
      <c r="I3612" t="e">
        <f>SQRT(($C$5/2)^2-($C$5/2)^2*'(OLD) bottom seam length'!H3612^2/($C$6/2)^2)</f>
        <v>#DIV/0!</v>
      </c>
      <c r="K3612" s="136">
        <f t="shared" si="563"/>
        <v>72020</v>
      </c>
      <c r="L3612" t="e">
        <f>SQRT(($C$5/2)^2-($C$5/2)^2*'(OLD) bottom seam length'!K3612^2/($C$6/2)^2)</f>
        <v>#DIV/0!</v>
      </c>
      <c r="O3612" s="136">
        <f t="shared" si="564"/>
        <v>72020</v>
      </c>
      <c r="P3612" t="b">
        <f t="shared" si="565"/>
        <v>0</v>
      </c>
      <c r="T3612" s="136">
        <f t="shared" si="566"/>
        <v>72000</v>
      </c>
      <c r="U3612" t="e">
        <f>SQRT(($U$6/2)^2-($U$6/2)^2*'(OLD) bottom seam length'!T3612^2/($U$7/2)^2)</f>
        <v>#VALUE!</v>
      </c>
      <c r="W3612" s="136">
        <f t="shared" si="567"/>
        <v>72000</v>
      </c>
      <c r="X3612" t="e">
        <f>SQRT(($U$6/2)^2-($U$6/2)^2*'(OLD) bottom seam length'!W3612^2/($U$7/2)^2)</f>
        <v>#VALUE!</v>
      </c>
      <c r="Z3612" s="136">
        <f t="shared" si="568"/>
        <v>72000</v>
      </c>
      <c r="AA3612" t="e">
        <f>SQRT(($U$6/2)^2-($U$6/2)^2*'(OLD) bottom seam length'!Z3612^2/($U$7/2)^2)</f>
        <v>#VALUE!</v>
      </c>
      <c r="AC3612" s="136">
        <f t="shared" si="569"/>
        <v>72000</v>
      </c>
      <c r="AD3612" t="e">
        <f>SQRT(($U$6/2)^2-($U$6/2)^2*'(OLD) bottom seam length'!AC3612^2/($U$7/2)^2)</f>
        <v>#VALUE!</v>
      </c>
    </row>
    <row r="3613" spans="2:30">
      <c r="B3613" s="136">
        <f t="shared" si="560"/>
        <v>72040</v>
      </c>
      <c r="C3613" t="e">
        <f>SQRT(($C$5/2)^2-($C$5/2)^2*'(OLD) bottom seam length'!B3613^2/($C$6/2)^2)</f>
        <v>#DIV/0!</v>
      </c>
      <c r="E3613" s="136">
        <f t="shared" si="561"/>
        <v>72040</v>
      </c>
      <c r="F3613" t="e">
        <f>SQRT(($C$5/2)^2-($C$5/2)^2*'(OLD) bottom seam length'!E3613^2/($C$6/2)^2)</f>
        <v>#DIV/0!</v>
      </c>
      <c r="H3613" s="136">
        <f t="shared" si="562"/>
        <v>72040</v>
      </c>
      <c r="I3613" t="e">
        <f>SQRT(($C$5/2)^2-($C$5/2)^2*'(OLD) bottom seam length'!H3613^2/($C$6/2)^2)</f>
        <v>#DIV/0!</v>
      </c>
      <c r="K3613" s="136">
        <f t="shared" si="563"/>
        <v>72040</v>
      </c>
      <c r="L3613" t="e">
        <f>SQRT(($C$5/2)^2-($C$5/2)^2*'(OLD) bottom seam length'!K3613^2/($C$6/2)^2)</f>
        <v>#DIV/0!</v>
      </c>
      <c r="O3613" s="136">
        <f t="shared" si="564"/>
        <v>72040</v>
      </c>
      <c r="P3613" t="b">
        <f t="shared" si="565"/>
        <v>0</v>
      </c>
      <c r="T3613" s="136">
        <f t="shared" si="566"/>
        <v>72020</v>
      </c>
      <c r="U3613" t="e">
        <f>SQRT(($U$6/2)^2-($U$6/2)^2*'(OLD) bottom seam length'!T3613^2/($U$7/2)^2)</f>
        <v>#VALUE!</v>
      </c>
      <c r="W3613" s="136">
        <f t="shared" si="567"/>
        <v>72020</v>
      </c>
      <c r="X3613" t="e">
        <f>SQRT(($U$6/2)^2-($U$6/2)^2*'(OLD) bottom seam length'!W3613^2/($U$7/2)^2)</f>
        <v>#VALUE!</v>
      </c>
      <c r="Z3613" s="136">
        <f t="shared" si="568"/>
        <v>72020</v>
      </c>
      <c r="AA3613" t="e">
        <f>SQRT(($U$6/2)^2-($U$6/2)^2*'(OLD) bottom seam length'!Z3613^2/($U$7/2)^2)</f>
        <v>#VALUE!</v>
      </c>
      <c r="AC3613" s="136">
        <f t="shared" si="569"/>
        <v>72020</v>
      </c>
      <c r="AD3613" t="e">
        <f>SQRT(($U$6/2)^2-($U$6/2)^2*'(OLD) bottom seam length'!AC3613^2/($U$7/2)^2)</f>
        <v>#VALUE!</v>
      </c>
    </row>
    <row r="3614" spans="2:30">
      <c r="B3614" s="136">
        <f t="shared" si="560"/>
        <v>72060</v>
      </c>
      <c r="C3614" t="e">
        <f>SQRT(($C$5/2)^2-($C$5/2)^2*'(OLD) bottom seam length'!B3614^2/($C$6/2)^2)</f>
        <v>#DIV/0!</v>
      </c>
      <c r="E3614" s="136">
        <f t="shared" si="561"/>
        <v>72060</v>
      </c>
      <c r="F3614" t="e">
        <f>SQRT(($C$5/2)^2-($C$5/2)^2*'(OLD) bottom seam length'!E3614^2/($C$6/2)^2)</f>
        <v>#DIV/0!</v>
      </c>
      <c r="H3614" s="136">
        <f t="shared" si="562"/>
        <v>72060</v>
      </c>
      <c r="I3614" t="e">
        <f>SQRT(($C$5/2)^2-($C$5/2)^2*'(OLD) bottom seam length'!H3614^2/($C$6/2)^2)</f>
        <v>#DIV/0!</v>
      </c>
      <c r="K3614" s="136">
        <f t="shared" si="563"/>
        <v>72060</v>
      </c>
      <c r="L3614" t="e">
        <f>SQRT(($C$5/2)^2-($C$5/2)^2*'(OLD) bottom seam length'!K3614^2/($C$6/2)^2)</f>
        <v>#DIV/0!</v>
      </c>
      <c r="O3614" s="136">
        <f t="shared" si="564"/>
        <v>72060</v>
      </c>
      <c r="P3614" t="b">
        <f t="shared" si="565"/>
        <v>0</v>
      </c>
      <c r="T3614" s="136">
        <f t="shared" si="566"/>
        <v>72040</v>
      </c>
      <c r="U3614" t="e">
        <f>SQRT(($U$6/2)^2-($U$6/2)^2*'(OLD) bottom seam length'!T3614^2/($U$7/2)^2)</f>
        <v>#VALUE!</v>
      </c>
      <c r="W3614" s="136">
        <f t="shared" si="567"/>
        <v>72040</v>
      </c>
      <c r="X3614" t="e">
        <f>SQRT(($U$6/2)^2-($U$6/2)^2*'(OLD) bottom seam length'!W3614^2/($U$7/2)^2)</f>
        <v>#VALUE!</v>
      </c>
      <c r="Z3614" s="136">
        <f t="shared" si="568"/>
        <v>72040</v>
      </c>
      <c r="AA3614" t="e">
        <f>SQRT(($U$6/2)^2-($U$6/2)^2*'(OLD) bottom seam length'!Z3614^2/($U$7/2)^2)</f>
        <v>#VALUE!</v>
      </c>
      <c r="AC3614" s="136">
        <f t="shared" si="569"/>
        <v>72040</v>
      </c>
      <c r="AD3614" t="e">
        <f>SQRT(($U$6/2)^2-($U$6/2)^2*'(OLD) bottom seam length'!AC3614^2/($U$7/2)^2)</f>
        <v>#VALUE!</v>
      </c>
    </row>
    <row r="3615" spans="2:30">
      <c r="B3615" s="136">
        <f t="shared" si="560"/>
        <v>72080</v>
      </c>
      <c r="C3615" t="e">
        <f>SQRT(($C$5/2)^2-($C$5/2)^2*'(OLD) bottom seam length'!B3615^2/($C$6/2)^2)</f>
        <v>#DIV/0!</v>
      </c>
      <c r="E3615" s="136">
        <f t="shared" si="561"/>
        <v>72080</v>
      </c>
      <c r="F3615" t="e">
        <f>SQRT(($C$5/2)^2-($C$5/2)^2*'(OLD) bottom seam length'!E3615^2/($C$6/2)^2)</f>
        <v>#DIV/0!</v>
      </c>
      <c r="H3615" s="136">
        <f t="shared" si="562"/>
        <v>72080</v>
      </c>
      <c r="I3615" t="e">
        <f>SQRT(($C$5/2)^2-($C$5/2)^2*'(OLD) bottom seam length'!H3615^2/($C$6/2)^2)</f>
        <v>#DIV/0!</v>
      </c>
      <c r="K3615" s="136">
        <f t="shared" si="563"/>
        <v>72080</v>
      </c>
      <c r="L3615" t="e">
        <f>SQRT(($C$5/2)^2-($C$5/2)^2*'(OLD) bottom seam length'!K3615^2/($C$6/2)^2)</f>
        <v>#DIV/0!</v>
      </c>
      <c r="O3615" s="136">
        <f t="shared" si="564"/>
        <v>72080</v>
      </c>
      <c r="P3615" t="b">
        <f t="shared" si="565"/>
        <v>0</v>
      </c>
      <c r="T3615" s="136">
        <f t="shared" si="566"/>
        <v>72060</v>
      </c>
      <c r="U3615" t="e">
        <f>SQRT(($U$6/2)^2-($U$6/2)^2*'(OLD) bottom seam length'!T3615^2/($U$7/2)^2)</f>
        <v>#VALUE!</v>
      </c>
      <c r="W3615" s="136">
        <f t="shared" si="567"/>
        <v>72060</v>
      </c>
      <c r="X3615" t="e">
        <f>SQRT(($U$6/2)^2-($U$6/2)^2*'(OLD) bottom seam length'!W3615^2/($U$7/2)^2)</f>
        <v>#VALUE!</v>
      </c>
      <c r="Z3615" s="136">
        <f t="shared" si="568"/>
        <v>72060</v>
      </c>
      <c r="AA3615" t="e">
        <f>SQRT(($U$6/2)^2-($U$6/2)^2*'(OLD) bottom seam length'!Z3615^2/($U$7/2)^2)</f>
        <v>#VALUE!</v>
      </c>
      <c r="AC3615" s="136">
        <f t="shared" si="569"/>
        <v>72060</v>
      </c>
      <c r="AD3615" t="e">
        <f>SQRT(($U$6/2)^2-($U$6/2)^2*'(OLD) bottom seam length'!AC3615^2/($U$7/2)^2)</f>
        <v>#VALUE!</v>
      </c>
    </row>
    <row r="3616" spans="2:30">
      <c r="B3616" s="136">
        <f t="shared" si="560"/>
        <v>72100</v>
      </c>
      <c r="C3616" t="e">
        <f>SQRT(($C$5/2)^2-($C$5/2)^2*'(OLD) bottom seam length'!B3616^2/($C$6/2)^2)</f>
        <v>#DIV/0!</v>
      </c>
      <c r="E3616" s="136">
        <f t="shared" si="561"/>
        <v>72100</v>
      </c>
      <c r="F3616" t="e">
        <f>SQRT(($C$5/2)^2-($C$5/2)^2*'(OLD) bottom seam length'!E3616^2/($C$6/2)^2)</f>
        <v>#DIV/0!</v>
      </c>
      <c r="H3616" s="136">
        <f t="shared" si="562"/>
        <v>72100</v>
      </c>
      <c r="I3616" t="e">
        <f>SQRT(($C$5/2)^2-($C$5/2)^2*'(OLD) bottom seam length'!H3616^2/($C$6/2)^2)</f>
        <v>#DIV/0!</v>
      </c>
      <c r="K3616" s="136">
        <f t="shared" si="563"/>
        <v>72100</v>
      </c>
      <c r="L3616" t="e">
        <f>SQRT(($C$5/2)^2-($C$5/2)^2*'(OLD) bottom seam length'!K3616^2/($C$6/2)^2)</f>
        <v>#DIV/0!</v>
      </c>
      <c r="O3616" s="136">
        <f t="shared" si="564"/>
        <v>72100</v>
      </c>
      <c r="P3616" t="b">
        <f t="shared" si="565"/>
        <v>0</v>
      </c>
      <c r="T3616" s="136">
        <f t="shared" si="566"/>
        <v>72080</v>
      </c>
      <c r="U3616" t="e">
        <f>SQRT(($U$6/2)^2-($U$6/2)^2*'(OLD) bottom seam length'!T3616^2/($U$7/2)^2)</f>
        <v>#VALUE!</v>
      </c>
      <c r="W3616" s="136">
        <f t="shared" si="567"/>
        <v>72080</v>
      </c>
      <c r="X3616" t="e">
        <f>SQRT(($U$6/2)^2-($U$6/2)^2*'(OLD) bottom seam length'!W3616^2/($U$7/2)^2)</f>
        <v>#VALUE!</v>
      </c>
      <c r="Z3616" s="136">
        <f t="shared" si="568"/>
        <v>72080</v>
      </c>
      <c r="AA3616" t="e">
        <f>SQRT(($U$6/2)^2-($U$6/2)^2*'(OLD) bottom seam length'!Z3616^2/($U$7/2)^2)</f>
        <v>#VALUE!</v>
      </c>
      <c r="AC3616" s="136">
        <f t="shared" si="569"/>
        <v>72080</v>
      </c>
      <c r="AD3616" t="e">
        <f>SQRT(($U$6/2)^2-($U$6/2)^2*'(OLD) bottom seam length'!AC3616^2/($U$7/2)^2)</f>
        <v>#VALUE!</v>
      </c>
    </row>
    <row r="3617" spans="2:30">
      <c r="B3617" s="136">
        <f t="shared" si="560"/>
        <v>72120</v>
      </c>
      <c r="C3617" t="e">
        <f>SQRT(($C$5/2)^2-($C$5/2)^2*'(OLD) bottom seam length'!B3617^2/($C$6/2)^2)</f>
        <v>#DIV/0!</v>
      </c>
      <c r="E3617" s="136">
        <f t="shared" si="561"/>
        <v>72120</v>
      </c>
      <c r="F3617" t="e">
        <f>SQRT(($C$5/2)^2-($C$5/2)^2*'(OLD) bottom seam length'!E3617^2/($C$6/2)^2)</f>
        <v>#DIV/0!</v>
      </c>
      <c r="H3617" s="136">
        <f t="shared" si="562"/>
        <v>72120</v>
      </c>
      <c r="I3617" t="e">
        <f>SQRT(($C$5/2)^2-($C$5/2)^2*'(OLD) bottom seam length'!H3617^2/($C$6/2)^2)</f>
        <v>#DIV/0!</v>
      </c>
      <c r="K3617" s="136">
        <f t="shared" si="563"/>
        <v>72120</v>
      </c>
      <c r="L3617" t="e">
        <f>SQRT(($C$5/2)^2-($C$5/2)^2*'(OLD) bottom seam length'!K3617^2/($C$6/2)^2)</f>
        <v>#DIV/0!</v>
      </c>
      <c r="O3617" s="136">
        <f t="shared" si="564"/>
        <v>72120</v>
      </c>
      <c r="P3617" t="b">
        <f t="shared" si="565"/>
        <v>0</v>
      </c>
      <c r="T3617" s="136">
        <f t="shared" si="566"/>
        <v>72100</v>
      </c>
      <c r="U3617" t="e">
        <f>SQRT(($U$6/2)^2-($U$6/2)^2*'(OLD) bottom seam length'!T3617^2/($U$7/2)^2)</f>
        <v>#VALUE!</v>
      </c>
      <c r="W3617" s="136">
        <f t="shared" si="567"/>
        <v>72100</v>
      </c>
      <c r="X3617" t="e">
        <f>SQRT(($U$6/2)^2-($U$6/2)^2*'(OLD) bottom seam length'!W3617^2/($U$7/2)^2)</f>
        <v>#VALUE!</v>
      </c>
      <c r="Z3617" s="136">
        <f t="shared" si="568"/>
        <v>72100</v>
      </c>
      <c r="AA3617" t="e">
        <f>SQRT(($U$6/2)^2-($U$6/2)^2*'(OLD) bottom seam length'!Z3617^2/($U$7/2)^2)</f>
        <v>#VALUE!</v>
      </c>
      <c r="AC3617" s="136">
        <f t="shared" si="569"/>
        <v>72100</v>
      </c>
      <c r="AD3617" t="e">
        <f>SQRT(($U$6/2)^2-($U$6/2)^2*'(OLD) bottom seam length'!AC3617^2/($U$7/2)^2)</f>
        <v>#VALUE!</v>
      </c>
    </row>
    <row r="3618" spans="2:30">
      <c r="B3618" s="136">
        <f t="shared" si="560"/>
        <v>72140</v>
      </c>
      <c r="C3618" t="e">
        <f>SQRT(($C$5/2)^2-($C$5/2)^2*'(OLD) bottom seam length'!B3618^2/($C$6/2)^2)</f>
        <v>#DIV/0!</v>
      </c>
      <c r="E3618" s="136">
        <f t="shared" si="561"/>
        <v>72140</v>
      </c>
      <c r="F3618" t="e">
        <f>SQRT(($C$5/2)^2-($C$5/2)^2*'(OLD) bottom seam length'!E3618^2/($C$6/2)^2)</f>
        <v>#DIV/0!</v>
      </c>
      <c r="H3618" s="136">
        <f t="shared" si="562"/>
        <v>72140</v>
      </c>
      <c r="I3618" t="e">
        <f>SQRT(($C$5/2)^2-($C$5/2)^2*'(OLD) bottom seam length'!H3618^2/($C$6/2)^2)</f>
        <v>#DIV/0!</v>
      </c>
      <c r="K3618" s="136">
        <f t="shared" si="563"/>
        <v>72140</v>
      </c>
      <c r="L3618" t="e">
        <f>SQRT(($C$5/2)^2-($C$5/2)^2*'(OLD) bottom seam length'!K3618^2/($C$6/2)^2)</f>
        <v>#DIV/0!</v>
      </c>
      <c r="O3618" s="136">
        <f t="shared" si="564"/>
        <v>72140</v>
      </c>
      <c r="P3618" t="b">
        <f t="shared" si="565"/>
        <v>0</v>
      </c>
      <c r="T3618" s="136">
        <f t="shared" si="566"/>
        <v>72120</v>
      </c>
      <c r="U3618" t="e">
        <f>SQRT(($U$6/2)^2-($U$6/2)^2*'(OLD) bottom seam length'!T3618^2/($U$7/2)^2)</f>
        <v>#VALUE!</v>
      </c>
      <c r="W3618" s="136">
        <f t="shared" si="567"/>
        <v>72120</v>
      </c>
      <c r="X3618" t="e">
        <f>SQRT(($U$6/2)^2-($U$6/2)^2*'(OLD) bottom seam length'!W3618^2/($U$7/2)^2)</f>
        <v>#VALUE!</v>
      </c>
      <c r="Z3618" s="136">
        <f t="shared" si="568"/>
        <v>72120</v>
      </c>
      <c r="AA3618" t="e">
        <f>SQRT(($U$6/2)^2-($U$6/2)^2*'(OLD) bottom seam length'!Z3618^2/($U$7/2)^2)</f>
        <v>#VALUE!</v>
      </c>
      <c r="AC3618" s="136">
        <f t="shared" si="569"/>
        <v>72120</v>
      </c>
      <c r="AD3618" t="e">
        <f>SQRT(($U$6/2)^2-($U$6/2)^2*'(OLD) bottom seam length'!AC3618^2/($U$7/2)^2)</f>
        <v>#VALUE!</v>
      </c>
    </row>
    <row r="3619" spans="2:30">
      <c r="B3619" s="136">
        <f t="shared" si="560"/>
        <v>72160</v>
      </c>
      <c r="C3619" t="e">
        <f>SQRT(($C$5/2)^2-($C$5/2)^2*'(OLD) bottom seam length'!B3619^2/($C$6/2)^2)</f>
        <v>#DIV/0!</v>
      </c>
      <c r="E3619" s="136">
        <f t="shared" si="561"/>
        <v>72160</v>
      </c>
      <c r="F3619" t="e">
        <f>SQRT(($C$5/2)^2-($C$5/2)^2*'(OLD) bottom seam length'!E3619^2/($C$6/2)^2)</f>
        <v>#DIV/0!</v>
      </c>
      <c r="H3619" s="136">
        <f t="shared" si="562"/>
        <v>72160</v>
      </c>
      <c r="I3619" t="e">
        <f>SQRT(($C$5/2)^2-($C$5/2)^2*'(OLD) bottom seam length'!H3619^2/($C$6/2)^2)</f>
        <v>#DIV/0!</v>
      </c>
      <c r="K3619" s="136">
        <f t="shared" si="563"/>
        <v>72160</v>
      </c>
      <c r="L3619" t="e">
        <f>SQRT(($C$5/2)^2-($C$5/2)^2*'(OLD) bottom seam length'!K3619^2/($C$6/2)^2)</f>
        <v>#DIV/0!</v>
      </c>
      <c r="O3619" s="136">
        <f t="shared" si="564"/>
        <v>72160</v>
      </c>
      <c r="P3619" t="b">
        <f t="shared" si="565"/>
        <v>0</v>
      </c>
      <c r="T3619" s="136">
        <f t="shared" si="566"/>
        <v>72140</v>
      </c>
      <c r="U3619" t="e">
        <f>SQRT(($U$6/2)^2-($U$6/2)^2*'(OLD) bottom seam length'!T3619^2/($U$7/2)^2)</f>
        <v>#VALUE!</v>
      </c>
      <c r="W3619" s="136">
        <f t="shared" si="567"/>
        <v>72140</v>
      </c>
      <c r="X3619" t="e">
        <f>SQRT(($U$6/2)^2-($U$6/2)^2*'(OLD) bottom seam length'!W3619^2/($U$7/2)^2)</f>
        <v>#VALUE!</v>
      </c>
      <c r="Z3619" s="136">
        <f t="shared" si="568"/>
        <v>72140</v>
      </c>
      <c r="AA3619" t="e">
        <f>SQRT(($U$6/2)^2-($U$6/2)^2*'(OLD) bottom seam length'!Z3619^2/($U$7/2)^2)</f>
        <v>#VALUE!</v>
      </c>
      <c r="AC3619" s="136">
        <f t="shared" si="569"/>
        <v>72140</v>
      </c>
      <c r="AD3619" t="e">
        <f>SQRT(($U$6/2)^2-($U$6/2)^2*'(OLD) bottom seam length'!AC3619^2/($U$7/2)^2)</f>
        <v>#VALUE!</v>
      </c>
    </row>
    <row r="3620" spans="2:30">
      <c r="B3620" s="136">
        <f t="shared" si="560"/>
        <v>72180</v>
      </c>
      <c r="C3620" t="e">
        <f>SQRT(($C$5/2)^2-($C$5/2)^2*'(OLD) bottom seam length'!B3620^2/($C$6/2)^2)</f>
        <v>#DIV/0!</v>
      </c>
      <c r="E3620" s="136">
        <f t="shared" si="561"/>
        <v>72180</v>
      </c>
      <c r="F3620" t="e">
        <f>SQRT(($C$5/2)^2-($C$5/2)^2*'(OLD) bottom seam length'!E3620^2/($C$6/2)^2)</f>
        <v>#DIV/0!</v>
      </c>
      <c r="H3620" s="136">
        <f t="shared" si="562"/>
        <v>72180</v>
      </c>
      <c r="I3620" t="e">
        <f>SQRT(($C$5/2)^2-($C$5/2)^2*'(OLD) bottom seam length'!H3620^2/($C$6/2)^2)</f>
        <v>#DIV/0!</v>
      </c>
      <c r="K3620" s="136">
        <f t="shared" si="563"/>
        <v>72180</v>
      </c>
      <c r="L3620" t="e">
        <f>SQRT(($C$5/2)^2-($C$5/2)^2*'(OLD) bottom seam length'!K3620^2/($C$6/2)^2)</f>
        <v>#DIV/0!</v>
      </c>
      <c r="O3620" s="136">
        <f t="shared" si="564"/>
        <v>72180</v>
      </c>
      <c r="P3620" t="b">
        <f t="shared" si="565"/>
        <v>0</v>
      </c>
      <c r="T3620" s="136">
        <f t="shared" si="566"/>
        <v>72160</v>
      </c>
      <c r="U3620" t="e">
        <f>SQRT(($U$6/2)^2-($U$6/2)^2*'(OLD) bottom seam length'!T3620^2/($U$7/2)^2)</f>
        <v>#VALUE!</v>
      </c>
      <c r="W3620" s="136">
        <f t="shared" si="567"/>
        <v>72160</v>
      </c>
      <c r="X3620" t="e">
        <f>SQRT(($U$6/2)^2-($U$6/2)^2*'(OLD) bottom seam length'!W3620^2/($U$7/2)^2)</f>
        <v>#VALUE!</v>
      </c>
      <c r="Z3620" s="136">
        <f t="shared" si="568"/>
        <v>72160</v>
      </c>
      <c r="AA3620" t="e">
        <f>SQRT(($U$6/2)^2-($U$6/2)^2*'(OLD) bottom seam length'!Z3620^2/($U$7/2)^2)</f>
        <v>#VALUE!</v>
      </c>
      <c r="AC3620" s="136">
        <f t="shared" si="569"/>
        <v>72160</v>
      </c>
      <c r="AD3620" t="e">
        <f>SQRT(($U$6/2)^2-($U$6/2)^2*'(OLD) bottom seam length'!AC3620^2/($U$7/2)^2)</f>
        <v>#VALUE!</v>
      </c>
    </row>
    <row r="3621" spans="2:30">
      <c r="B3621" s="136">
        <f t="shared" si="560"/>
        <v>72200</v>
      </c>
      <c r="C3621" t="e">
        <f>SQRT(($C$5/2)^2-($C$5/2)^2*'(OLD) bottom seam length'!B3621^2/($C$6/2)^2)</f>
        <v>#DIV/0!</v>
      </c>
      <c r="E3621" s="136">
        <f t="shared" si="561"/>
        <v>72200</v>
      </c>
      <c r="F3621" t="e">
        <f>SQRT(($C$5/2)^2-($C$5/2)^2*'(OLD) bottom seam length'!E3621^2/($C$6/2)^2)</f>
        <v>#DIV/0!</v>
      </c>
      <c r="H3621" s="136">
        <f t="shared" si="562"/>
        <v>72200</v>
      </c>
      <c r="I3621" t="e">
        <f>SQRT(($C$5/2)^2-($C$5/2)^2*'(OLD) bottom seam length'!H3621^2/($C$6/2)^2)</f>
        <v>#DIV/0!</v>
      </c>
      <c r="K3621" s="136">
        <f t="shared" si="563"/>
        <v>72200</v>
      </c>
      <c r="L3621" t="e">
        <f>SQRT(($C$5/2)^2-($C$5/2)^2*'(OLD) bottom seam length'!K3621^2/($C$6/2)^2)</f>
        <v>#DIV/0!</v>
      </c>
      <c r="O3621" s="136">
        <f t="shared" si="564"/>
        <v>72200</v>
      </c>
      <c r="P3621" t="b">
        <f t="shared" si="565"/>
        <v>0</v>
      </c>
      <c r="T3621" s="136">
        <f t="shared" si="566"/>
        <v>72180</v>
      </c>
      <c r="U3621" t="e">
        <f>SQRT(($U$6/2)^2-($U$6/2)^2*'(OLD) bottom seam length'!T3621^2/($U$7/2)^2)</f>
        <v>#VALUE!</v>
      </c>
      <c r="W3621" s="136">
        <f t="shared" si="567"/>
        <v>72180</v>
      </c>
      <c r="X3621" t="e">
        <f>SQRT(($U$6/2)^2-($U$6/2)^2*'(OLD) bottom seam length'!W3621^2/($U$7/2)^2)</f>
        <v>#VALUE!</v>
      </c>
      <c r="Z3621" s="136">
        <f t="shared" si="568"/>
        <v>72180</v>
      </c>
      <c r="AA3621" t="e">
        <f>SQRT(($U$6/2)^2-($U$6/2)^2*'(OLD) bottom seam length'!Z3621^2/($U$7/2)^2)</f>
        <v>#VALUE!</v>
      </c>
      <c r="AC3621" s="136">
        <f t="shared" si="569"/>
        <v>72180</v>
      </c>
      <c r="AD3621" t="e">
        <f>SQRT(($U$6/2)^2-($U$6/2)^2*'(OLD) bottom seam length'!AC3621^2/($U$7/2)^2)</f>
        <v>#VALUE!</v>
      </c>
    </row>
    <row r="3622" spans="2:30">
      <c r="B3622" s="136">
        <f t="shared" si="560"/>
        <v>72220</v>
      </c>
      <c r="C3622" t="e">
        <f>SQRT(($C$5/2)^2-($C$5/2)^2*'(OLD) bottom seam length'!B3622^2/($C$6/2)^2)</f>
        <v>#DIV/0!</v>
      </c>
      <c r="E3622" s="136">
        <f t="shared" si="561"/>
        <v>72220</v>
      </c>
      <c r="F3622" t="e">
        <f>SQRT(($C$5/2)^2-($C$5/2)^2*'(OLD) bottom seam length'!E3622^2/($C$6/2)^2)</f>
        <v>#DIV/0!</v>
      </c>
      <c r="H3622" s="136">
        <f t="shared" si="562"/>
        <v>72220</v>
      </c>
      <c r="I3622" t="e">
        <f>SQRT(($C$5/2)^2-($C$5/2)^2*'(OLD) bottom seam length'!H3622^2/($C$6/2)^2)</f>
        <v>#DIV/0!</v>
      </c>
      <c r="K3622" s="136">
        <f t="shared" si="563"/>
        <v>72220</v>
      </c>
      <c r="L3622" t="e">
        <f>SQRT(($C$5/2)^2-($C$5/2)^2*'(OLD) bottom seam length'!K3622^2/($C$6/2)^2)</f>
        <v>#DIV/0!</v>
      </c>
      <c r="O3622" s="136">
        <f t="shared" si="564"/>
        <v>72220</v>
      </c>
      <c r="P3622" t="b">
        <f t="shared" si="565"/>
        <v>0</v>
      </c>
      <c r="T3622" s="136">
        <f t="shared" si="566"/>
        <v>72200</v>
      </c>
      <c r="U3622" t="e">
        <f>SQRT(($U$6/2)^2-($U$6/2)^2*'(OLD) bottom seam length'!T3622^2/($U$7/2)^2)</f>
        <v>#VALUE!</v>
      </c>
      <c r="W3622" s="136">
        <f t="shared" si="567"/>
        <v>72200</v>
      </c>
      <c r="X3622" t="e">
        <f>SQRT(($U$6/2)^2-($U$6/2)^2*'(OLD) bottom seam length'!W3622^2/($U$7/2)^2)</f>
        <v>#VALUE!</v>
      </c>
      <c r="Z3622" s="136">
        <f t="shared" si="568"/>
        <v>72200</v>
      </c>
      <c r="AA3622" t="e">
        <f>SQRT(($U$6/2)^2-($U$6/2)^2*'(OLD) bottom seam length'!Z3622^2/($U$7/2)^2)</f>
        <v>#VALUE!</v>
      </c>
      <c r="AC3622" s="136">
        <f t="shared" si="569"/>
        <v>72200</v>
      </c>
      <c r="AD3622" t="e">
        <f>SQRT(($U$6/2)^2-($U$6/2)^2*'(OLD) bottom seam length'!AC3622^2/($U$7/2)^2)</f>
        <v>#VALUE!</v>
      </c>
    </row>
    <row r="3623" spans="2:30">
      <c r="B3623" s="136">
        <f t="shared" si="560"/>
        <v>72240</v>
      </c>
      <c r="C3623" t="e">
        <f>SQRT(($C$5/2)^2-($C$5/2)^2*'(OLD) bottom seam length'!B3623^2/($C$6/2)^2)</f>
        <v>#DIV/0!</v>
      </c>
      <c r="E3623" s="136">
        <f t="shared" si="561"/>
        <v>72240</v>
      </c>
      <c r="F3623" t="e">
        <f>SQRT(($C$5/2)^2-($C$5/2)^2*'(OLD) bottom seam length'!E3623^2/($C$6/2)^2)</f>
        <v>#DIV/0!</v>
      </c>
      <c r="H3623" s="136">
        <f t="shared" si="562"/>
        <v>72240</v>
      </c>
      <c r="I3623" t="e">
        <f>SQRT(($C$5/2)^2-($C$5/2)^2*'(OLD) bottom seam length'!H3623^2/($C$6/2)^2)</f>
        <v>#DIV/0!</v>
      </c>
      <c r="K3623" s="136">
        <f t="shared" si="563"/>
        <v>72240</v>
      </c>
      <c r="L3623" t="e">
        <f>SQRT(($C$5/2)^2-($C$5/2)^2*'(OLD) bottom seam length'!K3623^2/($C$6/2)^2)</f>
        <v>#DIV/0!</v>
      </c>
      <c r="O3623" s="136">
        <f t="shared" si="564"/>
        <v>72240</v>
      </c>
      <c r="P3623" t="b">
        <f t="shared" si="565"/>
        <v>0</v>
      </c>
      <c r="T3623" s="136">
        <f t="shared" si="566"/>
        <v>72220</v>
      </c>
      <c r="U3623" t="e">
        <f>SQRT(($U$6/2)^2-($U$6/2)^2*'(OLD) bottom seam length'!T3623^2/($U$7/2)^2)</f>
        <v>#VALUE!</v>
      </c>
      <c r="W3623" s="136">
        <f t="shared" si="567"/>
        <v>72220</v>
      </c>
      <c r="X3623" t="e">
        <f>SQRT(($U$6/2)^2-($U$6/2)^2*'(OLD) bottom seam length'!W3623^2/($U$7/2)^2)</f>
        <v>#VALUE!</v>
      </c>
      <c r="Z3623" s="136">
        <f t="shared" si="568"/>
        <v>72220</v>
      </c>
      <c r="AA3623" t="e">
        <f>SQRT(($U$6/2)^2-($U$6/2)^2*'(OLD) bottom seam length'!Z3623^2/($U$7/2)^2)</f>
        <v>#VALUE!</v>
      </c>
      <c r="AC3623" s="136">
        <f t="shared" si="569"/>
        <v>72220</v>
      </c>
      <c r="AD3623" t="e">
        <f>SQRT(($U$6/2)^2-($U$6/2)^2*'(OLD) bottom seam length'!AC3623^2/($U$7/2)^2)</f>
        <v>#VALUE!</v>
      </c>
    </row>
    <row r="3624" spans="2:30">
      <c r="B3624" s="136">
        <f t="shared" si="560"/>
        <v>72260</v>
      </c>
      <c r="C3624" t="e">
        <f>SQRT(($C$5/2)^2-($C$5/2)^2*'(OLD) bottom seam length'!B3624^2/($C$6/2)^2)</f>
        <v>#DIV/0!</v>
      </c>
      <c r="E3624" s="136">
        <f t="shared" si="561"/>
        <v>72260</v>
      </c>
      <c r="F3624" t="e">
        <f>SQRT(($C$5/2)^2-($C$5/2)^2*'(OLD) bottom seam length'!E3624^2/($C$6/2)^2)</f>
        <v>#DIV/0!</v>
      </c>
      <c r="H3624" s="136">
        <f t="shared" si="562"/>
        <v>72260</v>
      </c>
      <c r="I3624" t="e">
        <f>SQRT(($C$5/2)^2-($C$5/2)^2*'(OLD) bottom seam length'!H3624^2/($C$6/2)^2)</f>
        <v>#DIV/0!</v>
      </c>
      <c r="K3624" s="136">
        <f t="shared" si="563"/>
        <v>72260</v>
      </c>
      <c r="L3624" t="e">
        <f>SQRT(($C$5/2)^2-($C$5/2)^2*'(OLD) bottom seam length'!K3624^2/($C$6/2)^2)</f>
        <v>#DIV/0!</v>
      </c>
      <c r="O3624" s="136">
        <f t="shared" si="564"/>
        <v>72260</v>
      </c>
      <c r="P3624" t="b">
        <f t="shared" si="565"/>
        <v>0</v>
      </c>
      <c r="T3624" s="136">
        <f t="shared" si="566"/>
        <v>72240</v>
      </c>
      <c r="U3624" t="e">
        <f>SQRT(($U$6/2)^2-($U$6/2)^2*'(OLD) bottom seam length'!T3624^2/($U$7/2)^2)</f>
        <v>#VALUE!</v>
      </c>
      <c r="W3624" s="136">
        <f t="shared" si="567"/>
        <v>72240</v>
      </c>
      <c r="X3624" t="e">
        <f>SQRT(($U$6/2)^2-($U$6/2)^2*'(OLD) bottom seam length'!W3624^2/($U$7/2)^2)</f>
        <v>#VALUE!</v>
      </c>
      <c r="Z3624" s="136">
        <f t="shared" si="568"/>
        <v>72240</v>
      </c>
      <c r="AA3624" t="e">
        <f>SQRT(($U$6/2)^2-($U$6/2)^2*'(OLD) bottom seam length'!Z3624^2/($U$7/2)^2)</f>
        <v>#VALUE!</v>
      </c>
      <c r="AC3624" s="136">
        <f t="shared" si="569"/>
        <v>72240</v>
      </c>
      <c r="AD3624" t="e">
        <f>SQRT(($U$6/2)^2-($U$6/2)^2*'(OLD) bottom seam length'!AC3624^2/($U$7/2)^2)</f>
        <v>#VALUE!</v>
      </c>
    </row>
    <row r="3625" spans="2:30">
      <c r="B3625" s="136">
        <f t="shared" si="560"/>
        <v>72280</v>
      </c>
      <c r="C3625" t="e">
        <f>SQRT(($C$5/2)^2-($C$5/2)^2*'(OLD) bottom seam length'!B3625^2/($C$6/2)^2)</f>
        <v>#DIV/0!</v>
      </c>
      <c r="E3625" s="136">
        <f t="shared" si="561"/>
        <v>72280</v>
      </c>
      <c r="F3625" t="e">
        <f>SQRT(($C$5/2)^2-($C$5/2)^2*'(OLD) bottom seam length'!E3625^2/($C$6/2)^2)</f>
        <v>#DIV/0!</v>
      </c>
      <c r="H3625" s="136">
        <f t="shared" si="562"/>
        <v>72280</v>
      </c>
      <c r="I3625" t="e">
        <f>SQRT(($C$5/2)^2-($C$5/2)^2*'(OLD) bottom seam length'!H3625^2/($C$6/2)^2)</f>
        <v>#DIV/0!</v>
      </c>
      <c r="K3625" s="136">
        <f t="shared" si="563"/>
        <v>72280</v>
      </c>
      <c r="L3625" t="e">
        <f>SQRT(($C$5/2)^2-($C$5/2)^2*'(OLD) bottom seam length'!K3625^2/($C$6/2)^2)</f>
        <v>#DIV/0!</v>
      </c>
      <c r="O3625" s="136">
        <f t="shared" si="564"/>
        <v>72280</v>
      </c>
      <c r="P3625" t="b">
        <f t="shared" si="565"/>
        <v>0</v>
      </c>
      <c r="T3625" s="136">
        <f t="shared" si="566"/>
        <v>72260</v>
      </c>
      <c r="U3625" t="e">
        <f>SQRT(($U$6/2)^2-($U$6/2)^2*'(OLD) bottom seam length'!T3625^2/($U$7/2)^2)</f>
        <v>#VALUE!</v>
      </c>
      <c r="W3625" s="136">
        <f t="shared" si="567"/>
        <v>72260</v>
      </c>
      <c r="X3625" t="e">
        <f>SQRT(($U$6/2)^2-($U$6/2)^2*'(OLD) bottom seam length'!W3625^2/($U$7/2)^2)</f>
        <v>#VALUE!</v>
      </c>
      <c r="Z3625" s="136">
        <f t="shared" si="568"/>
        <v>72260</v>
      </c>
      <c r="AA3625" t="e">
        <f>SQRT(($U$6/2)^2-($U$6/2)^2*'(OLD) bottom seam length'!Z3625^2/($U$7/2)^2)</f>
        <v>#VALUE!</v>
      </c>
      <c r="AC3625" s="136">
        <f t="shared" si="569"/>
        <v>72260</v>
      </c>
      <c r="AD3625" t="e">
        <f>SQRT(($U$6/2)^2-($U$6/2)^2*'(OLD) bottom seam length'!AC3625^2/($U$7/2)^2)</f>
        <v>#VALUE!</v>
      </c>
    </row>
    <row r="3626" spans="2:30">
      <c r="B3626" s="136">
        <f t="shared" si="560"/>
        <v>72300</v>
      </c>
      <c r="C3626" t="e">
        <f>SQRT(($C$5/2)^2-($C$5/2)^2*'(OLD) bottom seam length'!B3626^2/($C$6/2)^2)</f>
        <v>#DIV/0!</v>
      </c>
      <c r="E3626" s="136">
        <f t="shared" si="561"/>
        <v>72300</v>
      </c>
      <c r="F3626" t="e">
        <f>SQRT(($C$5/2)^2-($C$5/2)^2*'(OLD) bottom seam length'!E3626^2/($C$6/2)^2)</f>
        <v>#DIV/0!</v>
      </c>
      <c r="H3626" s="136">
        <f t="shared" si="562"/>
        <v>72300</v>
      </c>
      <c r="I3626" t="e">
        <f>SQRT(($C$5/2)^2-($C$5/2)^2*'(OLD) bottom seam length'!H3626^2/($C$6/2)^2)</f>
        <v>#DIV/0!</v>
      </c>
      <c r="K3626" s="136">
        <f t="shared" si="563"/>
        <v>72300</v>
      </c>
      <c r="L3626" t="e">
        <f>SQRT(($C$5/2)^2-($C$5/2)^2*'(OLD) bottom seam length'!K3626^2/($C$6/2)^2)</f>
        <v>#DIV/0!</v>
      </c>
      <c r="O3626" s="136">
        <f t="shared" si="564"/>
        <v>72300</v>
      </c>
      <c r="P3626" t="b">
        <f t="shared" si="565"/>
        <v>0</v>
      </c>
      <c r="T3626" s="136">
        <f t="shared" si="566"/>
        <v>72280</v>
      </c>
      <c r="U3626" t="e">
        <f>SQRT(($U$6/2)^2-($U$6/2)^2*'(OLD) bottom seam length'!T3626^2/($U$7/2)^2)</f>
        <v>#VALUE!</v>
      </c>
      <c r="W3626" s="136">
        <f t="shared" si="567"/>
        <v>72280</v>
      </c>
      <c r="X3626" t="e">
        <f>SQRT(($U$6/2)^2-($U$6/2)^2*'(OLD) bottom seam length'!W3626^2/($U$7/2)^2)</f>
        <v>#VALUE!</v>
      </c>
      <c r="Z3626" s="136">
        <f t="shared" si="568"/>
        <v>72280</v>
      </c>
      <c r="AA3626" t="e">
        <f>SQRT(($U$6/2)^2-($U$6/2)^2*'(OLD) bottom seam length'!Z3626^2/($U$7/2)^2)</f>
        <v>#VALUE!</v>
      </c>
      <c r="AC3626" s="136">
        <f t="shared" si="569"/>
        <v>72280</v>
      </c>
      <c r="AD3626" t="e">
        <f>SQRT(($U$6/2)^2-($U$6/2)^2*'(OLD) bottom seam length'!AC3626^2/($U$7/2)^2)</f>
        <v>#VALUE!</v>
      </c>
    </row>
    <row r="3627" spans="2:30">
      <c r="B3627" s="136">
        <f t="shared" si="560"/>
        <v>72320</v>
      </c>
      <c r="C3627" t="e">
        <f>SQRT(($C$5/2)^2-($C$5/2)^2*'(OLD) bottom seam length'!B3627^2/($C$6/2)^2)</f>
        <v>#DIV/0!</v>
      </c>
      <c r="E3627" s="136">
        <f t="shared" si="561"/>
        <v>72320</v>
      </c>
      <c r="F3627" t="e">
        <f>SQRT(($C$5/2)^2-($C$5/2)^2*'(OLD) bottom seam length'!E3627^2/($C$6/2)^2)</f>
        <v>#DIV/0!</v>
      </c>
      <c r="H3627" s="136">
        <f t="shared" si="562"/>
        <v>72320</v>
      </c>
      <c r="I3627" t="e">
        <f>SQRT(($C$5/2)^2-($C$5/2)^2*'(OLD) bottom seam length'!H3627^2/($C$6/2)^2)</f>
        <v>#DIV/0!</v>
      </c>
      <c r="K3627" s="136">
        <f t="shared" si="563"/>
        <v>72320</v>
      </c>
      <c r="L3627" t="e">
        <f>SQRT(($C$5/2)^2-($C$5/2)^2*'(OLD) bottom seam length'!K3627^2/($C$6/2)^2)</f>
        <v>#DIV/0!</v>
      </c>
      <c r="O3627" s="136">
        <f t="shared" si="564"/>
        <v>72320</v>
      </c>
      <c r="P3627" t="b">
        <f t="shared" si="565"/>
        <v>0</v>
      </c>
      <c r="T3627" s="136">
        <f t="shared" si="566"/>
        <v>72300</v>
      </c>
      <c r="U3627" t="e">
        <f>SQRT(($U$6/2)^2-($U$6/2)^2*'(OLD) bottom seam length'!T3627^2/($U$7/2)^2)</f>
        <v>#VALUE!</v>
      </c>
      <c r="W3627" s="136">
        <f t="shared" si="567"/>
        <v>72300</v>
      </c>
      <c r="X3627" t="e">
        <f>SQRT(($U$6/2)^2-($U$6/2)^2*'(OLD) bottom seam length'!W3627^2/($U$7/2)^2)</f>
        <v>#VALUE!</v>
      </c>
      <c r="Z3627" s="136">
        <f t="shared" si="568"/>
        <v>72300</v>
      </c>
      <c r="AA3627" t="e">
        <f>SQRT(($U$6/2)^2-($U$6/2)^2*'(OLD) bottom seam length'!Z3627^2/($U$7/2)^2)</f>
        <v>#VALUE!</v>
      </c>
      <c r="AC3627" s="136">
        <f t="shared" si="569"/>
        <v>72300</v>
      </c>
      <c r="AD3627" t="e">
        <f>SQRT(($U$6/2)^2-($U$6/2)^2*'(OLD) bottom seam length'!AC3627^2/($U$7/2)^2)</f>
        <v>#VALUE!</v>
      </c>
    </row>
    <row r="3628" spans="2:30">
      <c r="B3628" s="136">
        <f t="shared" si="560"/>
        <v>72340</v>
      </c>
      <c r="C3628" t="e">
        <f>SQRT(($C$5/2)^2-($C$5/2)^2*'(OLD) bottom seam length'!B3628^2/($C$6/2)^2)</f>
        <v>#DIV/0!</v>
      </c>
      <c r="E3628" s="136">
        <f t="shared" si="561"/>
        <v>72340</v>
      </c>
      <c r="F3628" t="e">
        <f>SQRT(($C$5/2)^2-($C$5/2)^2*'(OLD) bottom seam length'!E3628^2/($C$6/2)^2)</f>
        <v>#DIV/0!</v>
      </c>
      <c r="H3628" s="136">
        <f t="shared" si="562"/>
        <v>72340</v>
      </c>
      <c r="I3628" t="e">
        <f>SQRT(($C$5/2)^2-($C$5/2)^2*'(OLD) bottom seam length'!H3628^2/($C$6/2)^2)</f>
        <v>#DIV/0!</v>
      </c>
      <c r="K3628" s="136">
        <f t="shared" si="563"/>
        <v>72340</v>
      </c>
      <c r="L3628" t="e">
        <f>SQRT(($C$5/2)^2-($C$5/2)^2*'(OLD) bottom seam length'!K3628^2/($C$6/2)^2)</f>
        <v>#DIV/0!</v>
      </c>
      <c r="O3628" s="136">
        <f t="shared" si="564"/>
        <v>72340</v>
      </c>
      <c r="P3628" t="b">
        <f t="shared" si="565"/>
        <v>0</v>
      </c>
      <c r="T3628" s="136">
        <f t="shared" si="566"/>
        <v>72320</v>
      </c>
      <c r="U3628" t="e">
        <f>SQRT(($U$6/2)^2-($U$6/2)^2*'(OLD) bottom seam length'!T3628^2/($U$7/2)^2)</f>
        <v>#VALUE!</v>
      </c>
      <c r="W3628" s="136">
        <f t="shared" si="567"/>
        <v>72320</v>
      </c>
      <c r="X3628" t="e">
        <f>SQRT(($U$6/2)^2-($U$6/2)^2*'(OLD) bottom seam length'!W3628^2/($U$7/2)^2)</f>
        <v>#VALUE!</v>
      </c>
      <c r="Z3628" s="136">
        <f t="shared" si="568"/>
        <v>72320</v>
      </c>
      <c r="AA3628" t="e">
        <f>SQRT(($U$6/2)^2-($U$6/2)^2*'(OLD) bottom seam length'!Z3628^2/($U$7/2)^2)</f>
        <v>#VALUE!</v>
      </c>
      <c r="AC3628" s="136">
        <f t="shared" si="569"/>
        <v>72320</v>
      </c>
      <c r="AD3628" t="e">
        <f>SQRT(($U$6/2)^2-($U$6/2)^2*'(OLD) bottom seam length'!AC3628^2/($U$7/2)^2)</f>
        <v>#VALUE!</v>
      </c>
    </row>
    <row r="3629" spans="2:30">
      <c r="B3629" s="136">
        <f t="shared" si="560"/>
        <v>72360</v>
      </c>
      <c r="C3629" t="e">
        <f>SQRT(($C$5/2)^2-($C$5/2)^2*'(OLD) bottom seam length'!B3629^2/($C$6/2)^2)</f>
        <v>#DIV/0!</v>
      </c>
      <c r="E3629" s="136">
        <f t="shared" si="561"/>
        <v>72360</v>
      </c>
      <c r="F3629" t="e">
        <f>SQRT(($C$5/2)^2-($C$5/2)^2*'(OLD) bottom seam length'!E3629^2/($C$6/2)^2)</f>
        <v>#DIV/0!</v>
      </c>
      <c r="H3629" s="136">
        <f t="shared" si="562"/>
        <v>72360</v>
      </c>
      <c r="I3629" t="e">
        <f>SQRT(($C$5/2)^2-($C$5/2)^2*'(OLD) bottom seam length'!H3629^2/($C$6/2)^2)</f>
        <v>#DIV/0!</v>
      </c>
      <c r="K3629" s="136">
        <f t="shared" si="563"/>
        <v>72360</v>
      </c>
      <c r="L3629" t="e">
        <f>SQRT(($C$5/2)^2-($C$5/2)^2*'(OLD) bottom seam length'!K3629^2/($C$6/2)^2)</f>
        <v>#DIV/0!</v>
      </c>
      <c r="O3629" s="136">
        <f t="shared" si="564"/>
        <v>72360</v>
      </c>
      <c r="P3629" t="b">
        <f t="shared" si="565"/>
        <v>0</v>
      </c>
      <c r="T3629" s="136">
        <f t="shared" si="566"/>
        <v>72340</v>
      </c>
      <c r="U3629" t="e">
        <f>SQRT(($U$6/2)^2-($U$6/2)^2*'(OLD) bottom seam length'!T3629^2/($U$7/2)^2)</f>
        <v>#VALUE!</v>
      </c>
      <c r="W3629" s="136">
        <f t="shared" si="567"/>
        <v>72340</v>
      </c>
      <c r="X3629" t="e">
        <f>SQRT(($U$6/2)^2-($U$6/2)^2*'(OLD) bottom seam length'!W3629^2/($U$7/2)^2)</f>
        <v>#VALUE!</v>
      </c>
      <c r="Z3629" s="136">
        <f t="shared" si="568"/>
        <v>72340</v>
      </c>
      <c r="AA3629" t="e">
        <f>SQRT(($U$6/2)^2-($U$6/2)^2*'(OLD) bottom seam length'!Z3629^2/($U$7/2)^2)</f>
        <v>#VALUE!</v>
      </c>
      <c r="AC3629" s="136">
        <f t="shared" si="569"/>
        <v>72340</v>
      </c>
      <c r="AD3629" t="e">
        <f>SQRT(($U$6/2)^2-($U$6/2)^2*'(OLD) bottom seam length'!AC3629^2/($U$7/2)^2)</f>
        <v>#VALUE!</v>
      </c>
    </row>
    <row r="3630" spans="2:30">
      <c r="B3630" s="136">
        <f t="shared" si="560"/>
        <v>72380</v>
      </c>
      <c r="C3630" t="e">
        <f>SQRT(($C$5/2)^2-($C$5/2)^2*'(OLD) bottom seam length'!B3630^2/($C$6/2)^2)</f>
        <v>#DIV/0!</v>
      </c>
      <c r="E3630" s="136">
        <f t="shared" si="561"/>
        <v>72380</v>
      </c>
      <c r="F3630" t="e">
        <f>SQRT(($C$5/2)^2-($C$5/2)^2*'(OLD) bottom seam length'!E3630^2/($C$6/2)^2)</f>
        <v>#DIV/0!</v>
      </c>
      <c r="H3630" s="136">
        <f t="shared" si="562"/>
        <v>72380</v>
      </c>
      <c r="I3630" t="e">
        <f>SQRT(($C$5/2)^2-($C$5/2)^2*'(OLD) bottom seam length'!H3630^2/($C$6/2)^2)</f>
        <v>#DIV/0!</v>
      </c>
      <c r="K3630" s="136">
        <f t="shared" si="563"/>
        <v>72380</v>
      </c>
      <c r="L3630" t="e">
        <f>SQRT(($C$5/2)^2-($C$5/2)^2*'(OLD) bottom seam length'!K3630^2/($C$6/2)^2)</f>
        <v>#DIV/0!</v>
      </c>
      <c r="O3630" s="136">
        <f t="shared" si="564"/>
        <v>72380</v>
      </c>
      <c r="P3630" t="b">
        <f t="shared" si="565"/>
        <v>0</v>
      </c>
      <c r="T3630" s="136">
        <f t="shared" si="566"/>
        <v>72360</v>
      </c>
      <c r="U3630" t="e">
        <f>SQRT(($U$6/2)^2-($U$6/2)^2*'(OLD) bottom seam length'!T3630^2/($U$7/2)^2)</f>
        <v>#VALUE!</v>
      </c>
      <c r="W3630" s="136">
        <f t="shared" si="567"/>
        <v>72360</v>
      </c>
      <c r="X3630" t="e">
        <f>SQRT(($U$6/2)^2-($U$6/2)^2*'(OLD) bottom seam length'!W3630^2/($U$7/2)^2)</f>
        <v>#VALUE!</v>
      </c>
      <c r="Z3630" s="136">
        <f t="shared" si="568"/>
        <v>72360</v>
      </c>
      <c r="AA3630" t="e">
        <f>SQRT(($U$6/2)^2-($U$6/2)^2*'(OLD) bottom seam length'!Z3630^2/($U$7/2)^2)</f>
        <v>#VALUE!</v>
      </c>
      <c r="AC3630" s="136">
        <f t="shared" si="569"/>
        <v>72360</v>
      </c>
      <c r="AD3630" t="e">
        <f>SQRT(($U$6/2)^2-($U$6/2)^2*'(OLD) bottom seam length'!AC3630^2/($U$7/2)^2)</f>
        <v>#VALUE!</v>
      </c>
    </row>
    <row r="3631" spans="2:30">
      <c r="B3631" s="136">
        <f t="shared" si="560"/>
        <v>72400</v>
      </c>
      <c r="C3631" t="e">
        <f>SQRT(($C$5/2)^2-($C$5/2)^2*'(OLD) bottom seam length'!B3631^2/($C$6/2)^2)</f>
        <v>#DIV/0!</v>
      </c>
      <c r="E3631" s="136">
        <f t="shared" si="561"/>
        <v>72400</v>
      </c>
      <c r="F3631" t="e">
        <f>SQRT(($C$5/2)^2-($C$5/2)^2*'(OLD) bottom seam length'!E3631^2/($C$6/2)^2)</f>
        <v>#DIV/0!</v>
      </c>
      <c r="H3631" s="136">
        <f t="shared" si="562"/>
        <v>72400</v>
      </c>
      <c r="I3631" t="e">
        <f>SQRT(($C$5/2)^2-($C$5/2)^2*'(OLD) bottom seam length'!H3631^2/($C$6/2)^2)</f>
        <v>#DIV/0!</v>
      </c>
      <c r="K3631" s="136">
        <f t="shared" si="563"/>
        <v>72400</v>
      </c>
      <c r="L3631" t="e">
        <f>SQRT(($C$5/2)^2-($C$5/2)^2*'(OLD) bottom seam length'!K3631^2/($C$6/2)^2)</f>
        <v>#DIV/0!</v>
      </c>
      <c r="O3631" s="136">
        <f t="shared" si="564"/>
        <v>72400</v>
      </c>
      <c r="P3631" t="b">
        <f t="shared" si="565"/>
        <v>0</v>
      </c>
      <c r="T3631" s="136">
        <f t="shared" si="566"/>
        <v>72380</v>
      </c>
      <c r="U3631" t="e">
        <f>SQRT(($U$6/2)^2-($U$6/2)^2*'(OLD) bottom seam length'!T3631^2/($U$7/2)^2)</f>
        <v>#VALUE!</v>
      </c>
      <c r="W3631" s="136">
        <f t="shared" si="567"/>
        <v>72380</v>
      </c>
      <c r="X3631" t="e">
        <f>SQRT(($U$6/2)^2-($U$6/2)^2*'(OLD) bottom seam length'!W3631^2/($U$7/2)^2)</f>
        <v>#VALUE!</v>
      </c>
      <c r="Z3631" s="136">
        <f t="shared" si="568"/>
        <v>72380</v>
      </c>
      <c r="AA3631" t="e">
        <f>SQRT(($U$6/2)^2-($U$6/2)^2*'(OLD) bottom seam length'!Z3631^2/($U$7/2)^2)</f>
        <v>#VALUE!</v>
      </c>
      <c r="AC3631" s="136">
        <f t="shared" si="569"/>
        <v>72380</v>
      </c>
      <c r="AD3631" t="e">
        <f>SQRT(($U$6/2)^2-($U$6/2)^2*'(OLD) bottom seam length'!AC3631^2/($U$7/2)^2)</f>
        <v>#VALUE!</v>
      </c>
    </row>
    <row r="3632" spans="2:30">
      <c r="B3632" s="136">
        <f t="shared" si="560"/>
        <v>72420</v>
      </c>
      <c r="C3632" t="e">
        <f>SQRT(($C$5/2)^2-($C$5/2)^2*'(OLD) bottom seam length'!B3632^2/($C$6/2)^2)</f>
        <v>#DIV/0!</v>
      </c>
      <c r="E3632" s="136">
        <f t="shared" si="561"/>
        <v>72420</v>
      </c>
      <c r="F3632" t="e">
        <f>SQRT(($C$5/2)^2-($C$5/2)^2*'(OLD) bottom seam length'!E3632^2/($C$6/2)^2)</f>
        <v>#DIV/0!</v>
      </c>
      <c r="H3632" s="136">
        <f t="shared" si="562"/>
        <v>72420</v>
      </c>
      <c r="I3632" t="e">
        <f>SQRT(($C$5/2)^2-($C$5/2)^2*'(OLD) bottom seam length'!H3632^2/($C$6/2)^2)</f>
        <v>#DIV/0!</v>
      </c>
      <c r="K3632" s="136">
        <f t="shared" si="563"/>
        <v>72420</v>
      </c>
      <c r="L3632" t="e">
        <f>SQRT(($C$5/2)^2-($C$5/2)^2*'(OLD) bottom seam length'!K3632^2/($C$6/2)^2)</f>
        <v>#DIV/0!</v>
      </c>
      <c r="O3632" s="136">
        <f t="shared" si="564"/>
        <v>72420</v>
      </c>
      <c r="P3632" t="b">
        <f t="shared" si="565"/>
        <v>0</v>
      </c>
      <c r="T3632" s="136">
        <f t="shared" si="566"/>
        <v>72400</v>
      </c>
      <c r="U3632" t="e">
        <f>SQRT(($U$6/2)^2-($U$6/2)^2*'(OLD) bottom seam length'!T3632^2/($U$7/2)^2)</f>
        <v>#VALUE!</v>
      </c>
      <c r="W3632" s="136">
        <f t="shared" si="567"/>
        <v>72400</v>
      </c>
      <c r="X3632" t="e">
        <f>SQRT(($U$6/2)^2-($U$6/2)^2*'(OLD) bottom seam length'!W3632^2/($U$7/2)^2)</f>
        <v>#VALUE!</v>
      </c>
      <c r="Z3632" s="136">
        <f t="shared" si="568"/>
        <v>72400</v>
      </c>
      <c r="AA3632" t="e">
        <f>SQRT(($U$6/2)^2-($U$6/2)^2*'(OLD) bottom seam length'!Z3632^2/($U$7/2)^2)</f>
        <v>#VALUE!</v>
      </c>
      <c r="AC3632" s="136">
        <f t="shared" si="569"/>
        <v>72400</v>
      </c>
      <c r="AD3632" t="e">
        <f>SQRT(($U$6/2)^2-($U$6/2)^2*'(OLD) bottom seam length'!AC3632^2/($U$7/2)^2)</f>
        <v>#VALUE!</v>
      </c>
    </row>
    <row r="3633" spans="2:30">
      <c r="B3633" s="136">
        <f t="shared" si="560"/>
        <v>72440</v>
      </c>
      <c r="C3633" t="e">
        <f>SQRT(($C$5/2)^2-($C$5/2)^2*'(OLD) bottom seam length'!B3633^2/($C$6/2)^2)</f>
        <v>#DIV/0!</v>
      </c>
      <c r="E3633" s="136">
        <f t="shared" si="561"/>
        <v>72440</v>
      </c>
      <c r="F3633" t="e">
        <f>SQRT(($C$5/2)^2-($C$5/2)^2*'(OLD) bottom seam length'!E3633^2/($C$6/2)^2)</f>
        <v>#DIV/0!</v>
      </c>
      <c r="H3633" s="136">
        <f t="shared" si="562"/>
        <v>72440</v>
      </c>
      <c r="I3633" t="e">
        <f>SQRT(($C$5/2)^2-($C$5/2)^2*'(OLD) bottom seam length'!H3633^2/($C$6/2)^2)</f>
        <v>#DIV/0!</v>
      </c>
      <c r="K3633" s="136">
        <f t="shared" si="563"/>
        <v>72440</v>
      </c>
      <c r="L3633" t="e">
        <f>SQRT(($C$5/2)^2-($C$5/2)^2*'(OLD) bottom seam length'!K3633^2/($C$6/2)^2)</f>
        <v>#DIV/0!</v>
      </c>
      <c r="O3633" s="136">
        <f t="shared" si="564"/>
        <v>72440</v>
      </c>
      <c r="P3633" t="b">
        <f t="shared" si="565"/>
        <v>0</v>
      </c>
      <c r="T3633" s="136">
        <f t="shared" si="566"/>
        <v>72420</v>
      </c>
      <c r="U3633" t="e">
        <f>SQRT(($U$6/2)^2-($U$6/2)^2*'(OLD) bottom seam length'!T3633^2/($U$7/2)^2)</f>
        <v>#VALUE!</v>
      </c>
      <c r="W3633" s="136">
        <f t="shared" si="567"/>
        <v>72420</v>
      </c>
      <c r="X3633" t="e">
        <f>SQRT(($U$6/2)^2-($U$6/2)^2*'(OLD) bottom seam length'!W3633^2/($U$7/2)^2)</f>
        <v>#VALUE!</v>
      </c>
      <c r="Z3633" s="136">
        <f t="shared" si="568"/>
        <v>72420</v>
      </c>
      <c r="AA3633" t="e">
        <f>SQRT(($U$6/2)^2-($U$6/2)^2*'(OLD) bottom seam length'!Z3633^2/($U$7/2)^2)</f>
        <v>#VALUE!</v>
      </c>
      <c r="AC3633" s="136">
        <f t="shared" si="569"/>
        <v>72420</v>
      </c>
      <c r="AD3633" t="e">
        <f>SQRT(($U$6/2)^2-($U$6/2)^2*'(OLD) bottom seam length'!AC3633^2/($U$7/2)^2)</f>
        <v>#VALUE!</v>
      </c>
    </row>
    <row r="3634" spans="2:30">
      <c r="B3634" s="136">
        <f t="shared" si="560"/>
        <v>72460</v>
      </c>
      <c r="C3634" t="e">
        <f>SQRT(($C$5/2)^2-($C$5/2)^2*'(OLD) bottom seam length'!B3634^2/($C$6/2)^2)</f>
        <v>#DIV/0!</v>
      </c>
      <c r="E3634" s="136">
        <f t="shared" si="561"/>
        <v>72460</v>
      </c>
      <c r="F3634" t="e">
        <f>SQRT(($C$5/2)^2-($C$5/2)^2*'(OLD) bottom seam length'!E3634^2/($C$6/2)^2)</f>
        <v>#DIV/0!</v>
      </c>
      <c r="H3634" s="136">
        <f t="shared" si="562"/>
        <v>72460</v>
      </c>
      <c r="I3634" t="e">
        <f>SQRT(($C$5/2)^2-($C$5/2)^2*'(OLD) bottom seam length'!H3634^2/($C$6/2)^2)</f>
        <v>#DIV/0!</v>
      </c>
      <c r="K3634" s="136">
        <f t="shared" si="563"/>
        <v>72460</v>
      </c>
      <c r="L3634" t="e">
        <f>SQRT(($C$5/2)^2-($C$5/2)^2*'(OLD) bottom seam length'!K3634^2/($C$6/2)^2)</f>
        <v>#DIV/0!</v>
      </c>
      <c r="O3634" s="136">
        <f t="shared" si="564"/>
        <v>72460</v>
      </c>
      <c r="P3634" t="b">
        <f t="shared" si="565"/>
        <v>0</v>
      </c>
      <c r="T3634" s="136">
        <f t="shared" si="566"/>
        <v>72440</v>
      </c>
      <c r="U3634" t="e">
        <f>SQRT(($U$6/2)^2-($U$6/2)^2*'(OLD) bottom seam length'!T3634^2/($U$7/2)^2)</f>
        <v>#VALUE!</v>
      </c>
      <c r="W3634" s="136">
        <f t="shared" si="567"/>
        <v>72440</v>
      </c>
      <c r="X3634" t="e">
        <f>SQRT(($U$6/2)^2-($U$6/2)^2*'(OLD) bottom seam length'!W3634^2/($U$7/2)^2)</f>
        <v>#VALUE!</v>
      </c>
      <c r="Z3634" s="136">
        <f t="shared" si="568"/>
        <v>72440</v>
      </c>
      <c r="AA3634" t="e">
        <f>SQRT(($U$6/2)^2-($U$6/2)^2*'(OLD) bottom seam length'!Z3634^2/($U$7/2)^2)</f>
        <v>#VALUE!</v>
      </c>
      <c r="AC3634" s="136">
        <f t="shared" si="569"/>
        <v>72440</v>
      </c>
      <c r="AD3634" t="e">
        <f>SQRT(($U$6/2)^2-($U$6/2)^2*'(OLD) bottom seam length'!AC3634^2/($U$7/2)^2)</f>
        <v>#VALUE!</v>
      </c>
    </row>
    <row r="3635" spans="2:30">
      <c r="B3635" s="136">
        <f t="shared" si="560"/>
        <v>72480</v>
      </c>
      <c r="C3635" t="e">
        <f>SQRT(($C$5/2)^2-($C$5/2)^2*'(OLD) bottom seam length'!B3635^2/($C$6/2)^2)</f>
        <v>#DIV/0!</v>
      </c>
      <c r="E3635" s="136">
        <f t="shared" si="561"/>
        <v>72480</v>
      </c>
      <c r="F3635" t="e">
        <f>SQRT(($C$5/2)^2-($C$5/2)^2*'(OLD) bottom seam length'!E3635^2/($C$6/2)^2)</f>
        <v>#DIV/0!</v>
      </c>
      <c r="H3635" s="136">
        <f t="shared" si="562"/>
        <v>72480</v>
      </c>
      <c r="I3635" t="e">
        <f>SQRT(($C$5/2)^2-($C$5/2)^2*'(OLD) bottom seam length'!H3635^2/($C$6/2)^2)</f>
        <v>#DIV/0!</v>
      </c>
      <c r="K3635" s="136">
        <f t="shared" si="563"/>
        <v>72480</v>
      </c>
      <c r="L3635" t="e">
        <f>SQRT(($C$5/2)^2-($C$5/2)^2*'(OLD) bottom seam length'!K3635^2/($C$6/2)^2)</f>
        <v>#DIV/0!</v>
      </c>
      <c r="O3635" s="136">
        <f t="shared" si="564"/>
        <v>72480</v>
      </c>
      <c r="P3635" t="b">
        <f t="shared" si="565"/>
        <v>0</v>
      </c>
      <c r="T3635" s="136">
        <f t="shared" si="566"/>
        <v>72460</v>
      </c>
      <c r="U3635" t="e">
        <f>SQRT(($U$6/2)^2-($U$6/2)^2*'(OLD) bottom seam length'!T3635^2/($U$7/2)^2)</f>
        <v>#VALUE!</v>
      </c>
      <c r="W3635" s="136">
        <f t="shared" si="567"/>
        <v>72460</v>
      </c>
      <c r="X3635" t="e">
        <f>SQRT(($U$6/2)^2-($U$6/2)^2*'(OLD) bottom seam length'!W3635^2/($U$7/2)^2)</f>
        <v>#VALUE!</v>
      </c>
      <c r="Z3635" s="136">
        <f t="shared" si="568"/>
        <v>72460</v>
      </c>
      <c r="AA3635" t="e">
        <f>SQRT(($U$6/2)^2-($U$6/2)^2*'(OLD) bottom seam length'!Z3635^2/($U$7/2)^2)</f>
        <v>#VALUE!</v>
      </c>
      <c r="AC3635" s="136">
        <f t="shared" si="569"/>
        <v>72460</v>
      </c>
      <c r="AD3635" t="e">
        <f>SQRT(($U$6/2)^2-($U$6/2)^2*'(OLD) bottom seam length'!AC3635^2/($U$7/2)^2)</f>
        <v>#VALUE!</v>
      </c>
    </row>
    <row r="3636" spans="2:30">
      <c r="B3636" s="136">
        <f t="shared" si="560"/>
        <v>72500</v>
      </c>
      <c r="C3636" t="e">
        <f>SQRT(($C$5/2)^2-($C$5/2)^2*'(OLD) bottom seam length'!B3636^2/($C$6/2)^2)</f>
        <v>#DIV/0!</v>
      </c>
      <c r="E3636" s="136">
        <f t="shared" si="561"/>
        <v>72500</v>
      </c>
      <c r="F3636" t="e">
        <f>SQRT(($C$5/2)^2-($C$5/2)^2*'(OLD) bottom seam length'!E3636^2/($C$6/2)^2)</f>
        <v>#DIV/0!</v>
      </c>
      <c r="H3636" s="136">
        <f t="shared" si="562"/>
        <v>72500</v>
      </c>
      <c r="I3636" t="e">
        <f>SQRT(($C$5/2)^2-($C$5/2)^2*'(OLD) bottom seam length'!H3636^2/($C$6/2)^2)</f>
        <v>#DIV/0!</v>
      </c>
      <c r="K3636" s="136">
        <f t="shared" si="563"/>
        <v>72500</v>
      </c>
      <c r="L3636" t="e">
        <f>SQRT(($C$5/2)^2-($C$5/2)^2*'(OLD) bottom seam length'!K3636^2/($C$6/2)^2)</f>
        <v>#DIV/0!</v>
      </c>
      <c r="O3636" s="136">
        <f t="shared" si="564"/>
        <v>72500</v>
      </c>
      <c r="P3636" t="b">
        <f t="shared" si="565"/>
        <v>0</v>
      </c>
      <c r="T3636" s="136">
        <f t="shared" si="566"/>
        <v>72480</v>
      </c>
      <c r="U3636" t="e">
        <f>SQRT(($U$6/2)^2-($U$6/2)^2*'(OLD) bottom seam length'!T3636^2/($U$7/2)^2)</f>
        <v>#VALUE!</v>
      </c>
      <c r="W3636" s="136">
        <f t="shared" si="567"/>
        <v>72480</v>
      </c>
      <c r="X3636" t="e">
        <f>SQRT(($U$6/2)^2-($U$6/2)^2*'(OLD) bottom seam length'!W3636^2/($U$7/2)^2)</f>
        <v>#VALUE!</v>
      </c>
      <c r="Z3636" s="136">
        <f t="shared" si="568"/>
        <v>72480</v>
      </c>
      <c r="AA3636" t="e">
        <f>SQRT(($U$6/2)^2-($U$6/2)^2*'(OLD) bottom seam length'!Z3636^2/($U$7/2)^2)</f>
        <v>#VALUE!</v>
      </c>
      <c r="AC3636" s="136">
        <f t="shared" si="569"/>
        <v>72480</v>
      </c>
      <c r="AD3636" t="e">
        <f>SQRT(($U$6/2)^2-($U$6/2)^2*'(OLD) bottom seam length'!AC3636^2/($U$7/2)^2)</f>
        <v>#VALUE!</v>
      </c>
    </row>
    <row r="3637" spans="2:30">
      <c r="B3637" s="136">
        <f t="shared" si="560"/>
        <v>72520</v>
      </c>
      <c r="C3637" t="e">
        <f>SQRT(($C$5/2)^2-($C$5/2)^2*'(OLD) bottom seam length'!B3637^2/($C$6/2)^2)</f>
        <v>#DIV/0!</v>
      </c>
      <c r="E3637" s="136">
        <f t="shared" si="561"/>
        <v>72520</v>
      </c>
      <c r="F3637" t="e">
        <f>SQRT(($C$5/2)^2-($C$5/2)^2*'(OLD) bottom seam length'!E3637^2/($C$6/2)^2)</f>
        <v>#DIV/0!</v>
      </c>
      <c r="H3637" s="136">
        <f t="shared" si="562"/>
        <v>72520</v>
      </c>
      <c r="I3637" t="e">
        <f>SQRT(($C$5/2)^2-($C$5/2)^2*'(OLD) bottom seam length'!H3637^2/($C$6/2)^2)</f>
        <v>#DIV/0!</v>
      </c>
      <c r="K3637" s="136">
        <f t="shared" si="563"/>
        <v>72520</v>
      </c>
      <c r="L3637" t="e">
        <f>SQRT(($C$5/2)^2-($C$5/2)^2*'(OLD) bottom seam length'!K3637^2/($C$6/2)^2)</f>
        <v>#DIV/0!</v>
      </c>
      <c r="O3637" s="136">
        <f t="shared" si="564"/>
        <v>72520</v>
      </c>
      <c r="P3637" t="b">
        <f t="shared" si="565"/>
        <v>0</v>
      </c>
      <c r="T3637" s="136">
        <f t="shared" si="566"/>
        <v>72500</v>
      </c>
      <c r="U3637" t="e">
        <f>SQRT(($U$6/2)^2-($U$6/2)^2*'(OLD) bottom seam length'!T3637^2/($U$7/2)^2)</f>
        <v>#VALUE!</v>
      </c>
      <c r="W3637" s="136">
        <f t="shared" si="567"/>
        <v>72500</v>
      </c>
      <c r="X3637" t="e">
        <f>SQRT(($U$6/2)^2-($U$6/2)^2*'(OLD) bottom seam length'!W3637^2/($U$7/2)^2)</f>
        <v>#VALUE!</v>
      </c>
      <c r="Z3637" s="136">
        <f t="shared" si="568"/>
        <v>72500</v>
      </c>
      <c r="AA3637" t="e">
        <f>SQRT(($U$6/2)^2-($U$6/2)^2*'(OLD) bottom seam length'!Z3637^2/($U$7/2)^2)</f>
        <v>#VALUE!</v>
      </c>
      <c r="AC3637" s="136">
        <f t="shared" si="569"/>
        <v>72500</v>
      </c>
      <c r="AD3637" t="e">
        <f>SQRT(($U$6/2)^2-($U$6/2)^2*'(OLD) bottom seam length'!AC3637^2/($U$7/2)^2)</f>
        <v>#VALUE!</v>
      </c>
    </row>
    <row r="3638" spans="2:30">
      <c r="B3638" s="136">
        <f t="shared" si="560"/>
        <v>72540</v>
      </c>
      <c r="C3638" t="e">
        <f>SQRT(($C$5/2)^2-($C$5/2)^2*'(OLD) bottom seam length'!B3638^2/($C$6/2)^2)</f>
        <v>#DIV/0!</v>
      </c>
      <c r="E3638" s="136">
        <f t="shared" si="561"/>
        <v>72540</v>
      </c>
      <c r="F3638" t="e">
        <f>SQRT(($C$5/2)^2-($C$5/2)^2*'(OLD) bottom seam length'!E3638^2/($C$6/2)^2)</f>
        <v>#DIV/0!</v>
      </c>
      <c r="H3638" s="136">
        <f t="shared" si="562"/>
        <v>72540</v>
      </c>
      <c r="I3638" t="e">
        <f>SQRT(($C$5/2)^2-($C$5/2)^2*'(OLD) bottom seam length'!H3638^2/($C$6/2)^2)</f>
        <v>#DIV/0!</v>
      </c>
      <c r="K3638" s="136">
        <f t="shared" si="563"/>
        <v>72540</v>
      </c>
      <c r="L3638" t="e">
        <f>SQRT(($C$5/2)^2-($C$5/2)^2*'(OLD) bottom seam length'!K3638^2/($C$6/2)^2)</f>
        <v>#DIV/0!</v>
      </c>
      <c r="O3638" s="136">
        <f t="shared" si="564"/>
        <v>72540</v>
      </c>
      <c r="P3638" t="b">
        <f t="shared" si="565"/>
        <v>0</v>
      </c>
      <c r="T3638" s="136">
        <f t="shared" si="566"/>
        <v>72520</v>
      </c>
      <c r="U3638" t="e">
        <f>SQRT(($U$6/2)^2-($U$6/2)^2*'(OLD) bottom seam length'!T3638^2/($U$7/2)^2)</f>
        <v>#VALUE!</v>
      </c>
      <c r="W3638" s="136">
        <f t="shared" si="567"/>
        <v>72520</v>
      </c>
      <c r="X3638" t="e">
        <f>SQRT(($U$6/2)^2-($U$6/2)^2*'(OLD) bottom seam length'!W3638^2/($U$7/2)^2)</f>
        <v>#VALUE!</v>
      </c>
      <c r="Z3638" s="136">
        <f t="shared" si="568"/>
        <v>72520</v>
      </c>
      <c r="AA3638" t="e">
        <f>SQRT(($U$6/2)^2-($U$6/2)^2*'(OLD) bottom seam length'!Z3638^2/($U$7/2)^2)</f>
        <v>#VALUE!</v>
      </c>
      <c r="AC3638" s="136">
        <f t="shared" si="569"/>
        <v>72520</v>
      </c>
      <c r="AD3638" t="e">
        <f>SQRT(($U$6/2)^2-($U$6/2)^2*'(OLD) bottom seam length'!AC3638^2/($U$7/2)^2)</f>
        <v>#VALUE!</v>
      </c>
    </row>
    <row r="3639" spans="2:30">
      <c r="B3639" s="136">
        <f t="shared" si="560"/>
        <v>72560</v>
      </c>
      <c r="C3639" t="e">
        <f>SQRT(($C$5/2)^2-($C$5/2)^2*'(OLD) bottom seam length'!B3639^2/($C$6/2)^2)</f>
        <v>#DIV/0!</v>
      </c>
      <c r="E3639" s="136">
        <f t="shared" si="561"/>
        <v>72560</v>
      </c>
      <c r="F3639" t="e">
        <f>SQRT(($C$5/2)^2-($C$5/2)^2*'(OLD) bottom seam length'!E3639^2/($C$6/2)^2)</f>
        <v>#DIV/0!</v>
      </c>
      <c r="H3639" s="136">
        <f t="shared" si="562"/>
        <v>72560</v>
      </c>
      <c r="I3639" t="e">
        <f>SQRT(($C$5/2)^2-($C$5/2)^2*'(OLD) bottom seam length'!H3639^2/($C$6/2)^2)</f>
        <v>#DIV/0!</v>
      </c>
      <c r="K3639" s="136">
        <f t="shared" si="563"/>
        <v>72560</v>
      </c>
      <c r="L3639" t="e">
        <f>SQRT(($C$5/2)^2-($C$5/2)^2*'(OLD) bottom seam length'!K3639^2/($C$6/2)^2)</f>
        <v>#DIV/0!</v>
      </c>
      <c r="O3639" s="136">
        <f t="shared" si="564"/>
        <v>72560</v>
      </c>
      <c r="P3639" t="b">
        <f t="shared" si="565"/>
        <v>0</v>
      </c>
      <c r="T3639" s="136">
        <f t="shared" si="566"/>
        <v>72540</v>
      </c>
      <c r="U3639" t="e">
        <f>SQRT(($U$6/2)^2-($U$6/2)^2*'(OLD) bottom seam length'!T3639^2/($U$7/2)^2)</f>
        <v>#VALUE!</v>
      </c>
      <c r="W3639" s="136">
        <f t="shared" si="567"/>
        <v>72540</v>
      </c>
      <c r="X3639" t="e">
        <f>SQRT(($U$6/2)^2-($U$6/2)^2*'(OLD) bottom seam length'!W3639^2/($U$7/2)^2)</f>
        <v>#VALUE!</v>
      </c>
      <c r="Z3639" s="136">
        <f t="shared" si="568"/>
        <v>72540</v>
      </c>
      <c r="AA3639" t="e">
        <f>SQRT(($U$6/2)^2-($U$6/2)^2*'(OLD) bottom seam length'!Z3639^2/($U$7/2)^2)</f>
        <v>#VALUE!</v>
      </c>
      <c r="AC3639" s="136">
        <f t="shared" si="569"/>
        <v>72540</v>
      </c>
      <c r="AD3639" t="e">
        <f>SQRT(($U$6/2)^2-($U$6/2)^2*'(OLD) bottom seam length'!AC3639^2/($U$7/2)^2)</f>
        <v>#VALUE!</v>
      </c>
    </row>
    <row r="3640" spans="2:30">
      <c r="B3640" s="136">
        <f t="shared" si="560"/>
        <v>72580</v>
      </c>
      <c r="C3640" t="e">
        <f>SQRT(($C$5/2)^2-($C$5/2)^2*'(OLD) bottom seam length'!B3640^2/($C$6/2)^2)</f>
        <v>#DIV/0!</v>
      </c>
      <c r="E3640" s="136">
        <f t="shared" si="561"/>
        <v>72580</v>
      </c>
      <c r="F3640" t="e">
        <f>SQRT(($C$5/2)^2-($C$5/2)^2*'(OLD) bottom seam length'!E3640^2/($C$6/2)^2)</f>
        <v>#DIV/0!</v>
      </c>
      <c r="H3640" s="136">
        <f t="shared" si="562"/>
        <v>72580</v>
      </c>
      <c r="I3640" t="e">
        <f>SQRT(($C$5/2)^2-($C$5/2)^2*'(OLD) bottom seam length'!H3640^2/($C$6/2)^2)</f>
        <v>#DIV/0!</v>
      </c>
      <c r="K3640" s="136">
        <f t="shared" si="563"/>
        <v>72580</v>
      </c>
      <c r="L3640" t="e">
        <f>SQRT(($C$5/2)^2-($C$5/2)^2*'(OLD) bottom seam length'!K3640^2/($C$6/2)^2)</f>
        <v>#DIV/0!</v>
      </c>
      <c r="O3640" s="136">
        <f t="shared" si="564"/>
        <v>72580</v>
      </c>
      <c r="P3640" t="b">
        <f t="shared" si="565"/>
        <v>0</v>
      </c>
      <c r="T3640" s="136">
        <f t="shared" si="566"/>
        <v>72560</v>
      </c>
      <c r="U3640" t="e">
        <f>SQRT(($U$6/2)^2-($U$6/2)^2*'(OLD) bottom seam length'!T3640^2/($U$7/2)^2)</f>
        <v>#VALUE!</v>
      </c>
      <c r="W3640" s="136">
        <f t="shared" si="567"/>
        <v>72560</v>
      </c>
      <c r="X3640" t="e">
        <f>SQRT(($U$6/2)^2-($U$6/2)^2*'(OLD) bottom seam length'!W3640^2/($U$7/2)^2)</f>
        <v>#VALUE!</v>
      </c>
      <c r="Z3640" s="136">
        <f t="shared" si="568"/>
        <v>72560</v>
      </c>
      <c r="AA3640" t="e">
        <f>SQRT(($U$6/2)^2-($U$6/2)^2*'(OLD) bottom seam length'!Z3640^2/($U$7/2)^2)</f>
        <v>#VALUE!</v>
      </c>
      <c r="AC3640" s="136">
        <f t="shared" si="569"/>
        <v>72560</v>
      </c>
      <c r="AD3640" t="e">
        <f>SQRT(($U$6/2)^2-($U$6/2)^2*'(OLD) bottom seam length'!AC3640^2/($U$7/2)^2)</f>
        <v>#VALUE!</v>
      </c>
    </row>
    <row r="3641" spans="2:30">
      <c r="B3641" s="136">
        <f t="shared" si="560"/>
        <v>72600</v>
      </c>
      <c r="C3641" t="e">
        <f>SQRT(($C$5/2)^2-($C$5/2)^2*'(OLD) bottom seam length'!B3641^2/($C$6/2)^2)</f>
        <v>#DIV/0!</v>
      </c>
      <c r="E3641" s="136">
        <f t="shared" si="561"/>
        <v>72600</v>
      </c>
      <c r="F3641" t="e">
        <f>SQRT(($C$5/2)^2-($C$5/2)^2*'(OLD) bottom seam length'!E3641^2/($C$6/2)^2)</f>
        <v>#DIV/0!</v>
      </c>
      <c r="H3641" s="136">
        <f t="shared" si="562"/>
        <v>72600</v>
      </c>
      <c r="I3641" t="e">
        <f>SQRT(($C$5/2)^2-($C$5/2)^2*'(OLD) bottom seam length'!H3641^2/($C$6/2)^2)</f>
        <v>#DIV/0!</v>
      </c>
      <c r="K3641" s="136">
        <f t="shared" si="563"/>
        <v>72600</v>
      </c>
      <c r="L3641" t="e">
        <f>SQRT(($C$5/2)^2-($C$5/2)^2*'(OLD) bottom seam length'!K3641^2/($C$6/2)^2)</f>
        <v>#DIV/0!</v>
      </c>
      <c r="O3641" s="136">
        <f t="shared" si="564"/>
        <v>72600</v>
      </c>
      <c r="P3641" t="b">
        <f t="shared" si="565"/>
        <v>0</v>
      </c>
      <c r="T3641" s="136">
        <f t="shared" si="566"/>
        <v>72580</v>
      </c>
      <c r="U3641" t="e">
        <f>SQRT(($U$6/2)^2-($U$6/2)^2*'(OLD) bottom seam length'!T3641^2/($U$7/2)^2)</f>
        <v>#VALUE!</v>
      </c>
      <c r="W3641" s="136">
        <f t="shared" si="567"/>
        <v>72580</v>
      </c>
      <c r="X3641" t="e">
        <f>SQRT(($U$6/2)^2-($U$6/2)^2*'(OLD) bottom seam length'!W3641^2/($U$7/2)^2)</f>
        <v>#VALUE!</v>
      </c>
      <c r="Z3641" s="136">
        <f t="shared" si="568"/>
        <v>72580</v>
      </c>
      <c r="AA3641" t="e">
        <f>SQRT(($U$6/2)^2-($U$6/2)^2*'(OLD) bottom seam length'!Z3641^2/($U$7/2)^2)</f>
        <v>#VALUE!</v>
      </c>
      <c r="AC3641" s="136">
        <f t="shared" si="569"/>
        <v>72580</v>
      </c>
      <c r="AD3641" t="e">
        <f>SQRT(($U$6/2)^2-($U$6/2)^2*'(OLD) bottom seam length'!AC3641^2/($U$7/2)^2)</f>
        <v>#VALUE!</v>
      </c>
    </row>
    <row r="3642" spans="2:30">
      <c r="B3642" s="136">
        <f t="shared" si="560"/>
        <v>72620</v>
      </c>
      <c r="C3642" t="e">
        <f>SQRT(($C$5/2)^2-($C$5/2)^2*'(OLD) bottom seam length'!B3642^2/($C$6/2)^2)</f>
        <v>#DIV/0!</v>
      </c>
      <c r="E3642" s="136">
        <f t="shared" si="561"/>
        <v>72620</v>
      </c>
      <c r="F3642" t="e">
        <f>SQRT(($C$5/2)^2-($C$5/2)^2*'(OLD) bottom seam length'!E3642^2/($C$6/2)^2)</f>
        <v>#DIV/0!</v>
      </c>
      <c r="H3642" s="136">
        <f t="shared" si="562"/>
        <v>72620</v>
      </c>
      <c r="I3642" t="e">
        <f>SQRT(($C$5/2)^2-($C$5/2)^2*'(OLD) bottom seam length'!H3642^2/($C$6/2)^2)</f>
        <v>#DIV/0!</v>
      </c>
      <c r="K3642" s="136">
        <f t="shared" si="563"/>
        <v>72620</v>
      </c>
      <c r="L3642" t="e">
        <f>SQRT(($C$5/2)^2-($C$5/2)^2*'(OLD) bottom seam length'!K3642^2/($C$6/2)^2)</f>
        <v>#DIV/0!</v>
      </c>
      <c r="O3642" s="136">
        <f t="shared" si="564"/>
        <v>72620</v>
      </c>
      <c r="P3642" t="b">
        <f t="shared" si="565"/>
        <v>0</v>
      </c>
      <c r="T3642" s="136">
        <f t="shared" si="566"/>
        <v>72600</v>
      </c>
      <c r="U3642" t="e">
        <f>SQRT(($U$6/2)^2-($U$6/2)^2*'(OLD) bottom seam length'!T3642^2/($U$7/2)^2)</f>
        <v>#VALUE!</v>
      </c>
      <c r="W3642" s="136">
        <f t="shared" si="567"/>
        <v>72600</v>
      </c>
      <c r="X3642" t="e">
        <f>SQRT(($U$6/2)^2-($U$6/2)^2*'(OLD) bottom seam length'!W3642^2/($U$7/2)^2)</f>
        <v>#VALUE!</v>
      </c>
      <c r="Z3642" s="136">
        <f t="shared" si="568"/>
        <v>72600</v>
      </c>
      <c r="AA3642" t="e">
        <f>SQRT(($U$6/2)^2-($U$6/2)^2*'(OLD) bottom seam length'!Z3642^2/($U$7/2)^2)</f>
        <v>#VALUE!</v>
      </c>
      <c r="AC3642" s="136">
        <f t="shared" si="569"/>
        <v>72600</v>
      </c>
      <c r="AD3642" t="e">
        <f>SQRT(($U$6/2)^2-($U$6/2)^2*'(OLD) bottom seam length'!AC3642^2/($U$7/2)^2)</f>
        <v>#VALUE!</v>
      </c>
    </row>
    <row r="3643" spans="2:30">
      <c r="B3643" s="136">
        <f t="shared" si="560"/>
        <v>72640</v>
      </c>
      <c r="C3643" t="e">
        <f>SQRT(($C$5/2)^2-($C$5/2)^2*'(OLD) bottom seam length'!B3643^2/($C$6/2)^2)</f>
        <v>#DIV/0!</v>
      </c>
      <c r="E3643" s="136">
        <f t="shared" si="561"/>
        <v>72640</v>
      </c>
      <c r="F3643" t="e">
        <f>SQRT(($C$5/2)^2-($C$5/2)^2*'(OLD) bottom seam length'!E3643^2/($C$6/2)^2)</f>
        <v>#DIV/0!</v>
      </c>
      <c r="H3643" s="136">
        <f t="shared" si="562"/>
        <v>72640</v>
      </c>
      <c r="I3643" t="e">
        <f>SQRT(($C$5/2)^2-($C$5/2)^2*'(OLD) bottom seam length'!H3643^2/($C$6/2)^2)</f>
        <v>#DIV/0!</v>
      </c>
      <c r="K3643" s="136">
        <f t="shared" si="563"/>
        <v>72640</v>
      </c>
      <c r="L3643" t="e">
        <f>SQRT(($C$5/2)^2-($C$5/2)^2*'(OLD) bottom seam length'!K3643^2/($C$6/2)^2)</f>
        <v>#DIV/0!</v>
      </c>
      <c r="O3643" s="136">
        <f t="shared" si="564"/>
        <v>72640</v>
      </c>
      <c r="P3643" t="b">
        <f t="shared" si="565"/>
        <v>0</v>
      </c>
      <c r="T3643" s="136">
        <f t="shared" si="566"/>
        <v>72620</v>
      </c>
      <c r="U3643" t="e">
        <f>SQRT(($U$6/2)^2-($U$6/2)^2*'(OLD) bottom seam length'!T3643^2/($U$7/2)^2)</f>
        <v>#VALUE!</v>
      </c>
      <c r="W3643" s="136">
        <f t="shared" si="567"/>
        <v>72620</v>
      </c>
      <c r="X3643" t="e">
        <f>SQRT(($U$6/2)^2-($U$6/2)^2*'(OLD) bottom seam length'!W3643^2/($U$7/2)^2)</f>
        <v>#VALUE!</v>
      </c>
      <c r="Z3643" s="136">
        <f t="shared" si="568"/>
        <v>72620</v>
      </c>
      <c r="AA3643" t="e">
        <f>SQRT(($U$6/2)^2-($U$6/2)^2*'(OLD) bottom seam length'!Z3643^2/($U$7/2)^2)</f>
        <v>#VALUE!</v>
      </c>
      <c r="AC3643" s="136">
        <f t="shared" si="569"/>
        <v>72620</v>
      </c>
      <c r="AD3643" t="e">
        <f>SQRT(($U$6/2)^2-($U$6/2)^2*'(OLD) bottom seam length'!AC3643^2/($U$7/2)^2)</f>
        <v>#VALUE!</v>
      </c>
    </row>
    <row r="3644" spans="2:30">
      <c r="B3644" s="136">
        <f t="shared" si="560"/>
        <v>72660</v>
      </c>
      <c r="C3644" t="e">
        <f>SQRT(($C$5/2)^2-($C$5/2)^2*'(OLD) bottom seam length'!B3644^2/($C$6/2)^2)</f>
        <v>#DIV/0!</v>
      </c>
      <c r="E3644" s="136">
        <f t="shared" si="561"/>
        <v>72660</v>
      </c>
      <c r="F3644" t="e">
        <f>SQRT(($C$5/2)^2-($C$5/2)^2*'(OLD) bottom seam length'!E3644^2/($C$6/2)^2)</f>
        <v>#DIV/0!</v>
      </c>
      <c r="H3644" s="136">
        <f t="shared" si="562"/>
        <v>72660</v>
      </c>
      <c r="I3644" t="e">
        <f>SQRT(($C$5/2)^2-($C$5/2)^2*'(OLD) bottom seam length'!H3644^2/($C$6/2)^2)</f>
        <v>#DIV/0!</v>
      </c>
      <c r="K3644" s="136">
        <f t="shared" si="563"/>
        <v>72660</v>
      </c>
      <c r="L3644" t="e">
        <f>SQRT(($C$5/2)^2-($C$5/2)^2*'(OLD) bottom seam length'!K3644^2/($C$6/2)^2)</f>
        <v>#DIV/0!</v>
      </c>
      <c r="O3644" s="136">
        <f t="shared" si="564"/>
        <v>72660</v>
      </c>
      <c r="P3644" t="b">
        <f t="shared" si="565"/>
        <v>0</v>
      </c>
      <c r="T3644" s="136">
        <f t="shared" si="566"/>
        <v>72640</v>
      </c>
      <c r="U3644" t="e">
        <f>SQRT(($U$6/2)^2-($U$6/2)^2*'(OLD) bottom seam length'!T3644^2/($U$7/2)^2)</f>
        <v>#VALUE!</v>
      </c>
      <c r="W3644" s="136">
        <f t="shared" si="567"/>
        <v>72640</v>
      </c>
      <c r="X3644" t="e">
        <f>SQRT(($U$6/2)^2-($U$6/2)^2*'(OLD) bottom seam length'!W3644^2/($U$7/2)^2)</f>
        <v>#VALUE!</v>
      </c>
      <c r="Z3644" s="136">
        <f t="shared" si="568"/>
        <v>72640</v>
      </c>
      <c r="AA3644" t="e">
        <f>SQRT(($U$6/2)^2-($U$6/2)^2*'(OLD) bottom seam length'!Z3644^2/($U$7/2)^2)</f>
        <v>#VALUE!</v>
      </c>
      <c r="AC3644" s="136">
        <f t="shared" si="569"/>
        <v>72640</v>
      </c>
      <c r="AD3644" t="e">
        <f>SQRT(($U$6/2)^2-($U$6/2)^2*'(OLD) bottom seam length'!AC3644^2/($U$7/2)^2)</f>
        <v>#VALUE!</v>
      </c>
    </row>
    <row r="3645" spans="2:30">
      <c r="B3645" s="136">
        <f t="shared" si="560"/>
        <v>72680</v>
      </c>
      <c r="C3645" t="e">
        <f>SQRT(($C$5/2)^2-($C$5/2)^2*'(OLD) bottom seam length'!B3645^2/($C$6/2)^2)</f>
        <v>#DIV/0!</v>
      </c>
      <c r="E3645" s="136">
        <f t="shared" si="561"/>
        <v>72680</v>
      </c>
      <c r="F3645" t="e">
        <f>SQRT(($C$5/2)^2-($C$5/2)^2*'(OLD) bottom seam length'!E3645^2/($C$6/2)^2)</f>
        <v>#DIV/0!</v>
      </c>
      <c r="H3645" s="136">
        <f t="shared" si="562"/>
        <v>72680</v>
      </c>
      <c r="I3645" t="e">
        <f>SQRT(($C$5/2)^2-($C$5/2)^2*'(OLD) bottom seam length'!H3645^2/($C$6/2)^2)</f>
        <v>#DIV/0!</v>
      </c>
      <c r="K3645" s="136">
        <f t="shared" si="563"/>
        <v>72680</v>
      </c>
      <c r="L3645" t="e">
        <f>SQRT(($C$5/2)^2-($C$5/2)^2*'(OLD) bottom seam length'!K3645^2/($C$6/2)^2)</f>
        <v>#DIV/0!</v>
      </c>
      <c r="O3645" s="136">
        <f t="shared" si="564"/>
        <v>72680</v>
      </c>
      <c r="P3645" t="b">
        <f t="shared" si="565"/>
        <v>0</v>
      </c>
      <c r="T3645" s="136">
        <f t="shared" si="566"/>
        <v>72660</v>
      </c>
      <c r="U3645" t="e">
        <f>SQRT(($U$6/2)^2-($U$6/2)^2*'(OLD) bottom seam length'!T3645^2/($U$7/2)^2)</f>
        <v>#VALUE!</v>
      </c>
      <c r="W3645" s="136">
        <f t="shared" si="567"/>
        <v>72660</v>
      </c>
      <c r="X3645" t="e">
        <f>SQRT(($U$6/2)^2-($U$6/2)^2*'(OLD) bottom seam length'!W3645^2/($U$7/2)^2)</f>
        <v>#VALUE!</v>
      </c>
      <c r="Z3645" s="136">
        <f t="shared" si="568"/>
        <v>72660</v>
      </c>
      <c r="AA3645" t="e">
        <f>SQRT(($U$6/2)^2-($U$6/2)^2*'(OLD) bottom seam length'!Z3645^2/($U$7/2)^2)</f>
        <v>#VALUE!</v>
      </c>
      <c r="AC3645" s="136">
        <f t="shared" si="569"/>
        <v>72660</v>
      </c>
      <c r="AD3645" t="e">
        <f>SQRT(($U$6/2)^2-($U$6/2)^2*'(OLD) bottom seam length'!AC3645^2/($U$7/2)^2)</f>
        <v>#VALUE!</v>
      </c>
    </row>
    <row r="3646" spans="2:30">
      <c r="B3646" s="136">
        <f t="shared" si="560"/>
        <v>72700</v>
      </c>
      <c r="C3646" t="e">
        <f>SQRT(($C$5/2)^2-($C$5/2)^2*'(OLD) bottom seam length'!B3646^2/($C$6/2)^2)</f>
        <v>#DIV/0!</v>
      </c>
      <c r="E3646" s="136">
        <f t="shared" si="561"/>
        <v>72700</v>
      </c>
      <c r="F3646" t="e">
        <f>SQRT(($C$5/2)^2-($C$5/2)^2*'(OLD) bottom seam length'!E3646^2/($C$6/2)^2)</f>
        <v>#DIV/0!</v>
      </c>
      <c r="H3646" s="136">
        <f t="shared" si="562"/>
        <v>72700</v>
      </c>
      <c r="I3646" t="e">
        <f>SQRT(($C$5/2)^2-($C$5/2)^2*'(OLD) bottom seam length'!H3646^2/($C$6/2)^2)</f>
        <v>#DIV/0!</v>
      </c>
      <c r="K3646" s="136">
        <f t="shared" si="563"/>
        <v>72700</v>
      </c>
      <c r="L3646" t="e">
        <f>SQRT(($C$5/2)^2-($C$5/2)^2*'(OLD) bottom seam length'!K3646^2/($C$6/2)^2)</f>
        <v>#DIV/0!</v>
      </c>
      <c r="O3646" s="136">
        <f t="shared" si="564"/>
        <v>72700</v>
      </c>
      <c r="P3646" t="b">
        <f t="shared" si="565"/>
        <v>0</v>
      </c>
      <c r="T3646" s="136">
        <f t="shared" si="566"/>
        <v>72680</v>
      </c>
      <c r="U3646" t="e">
        <f>SQRT(($U$6/2)^2-($U$6/2)^2*'(OLD) bottom seam length'!T3646^2/($U$7/2)^2)</f>
        <v>#VALUE!</v>
      </c>
      <c r="W3646" s="136">
        <f t="shared" si="567"/>
        <v>72680</v>
      </c>
      <c r="X3646" t="e">
        <f>SQRT(($U$6/2)^2-($U$6/2)^2*'(OLD) bottom seam length'!W3646^2/($U$7/2)^2)</f>
        <v>#VALUE!</v>
      </c>
      <c r="Z3646" s="136">
        <f t="shared" si="568"/>
        <v>72680</v>
      </c>
      <c r="AA3646" t="e">
        <f>SQRT(($U$6/2)^2-($U$6/2)^2*'(OLD) bottom seam length'!Z3646^2/($U$7/2)^2)</f>
        <v>#VALUE!</v>
      </c>
      <c r="AC3646" s="136">
        <f t="shared" si="569"/>
        <v>72680</v>
      </c>
      <c r="AD3646" t="e">
        <f>SQRT(($U$6/2)^2-($U$6/2)^2*'(OLD) bottom seam length'!AC3646^2/($U$7/2)^2)</f>
        <v>#VALUE!</v>
      </c>
    </row>
    <row r="3647" spans="2:30">
      <c r="B3647" s="136">
        <f t="shared" si="560"/>
        <v>72720</v>
      </c>
      <c r="C3647" t="e">
        <f>SQRT(($C$5/2)^2-($C$5/2)^2*'(OLD) bottom seam length'!B3647^2/($C$6/2)^2)</f>
        <v>#DIV/0!</v>
      </c>
      <c r="E3647" s="136">
        <f t="shared" si="561"/>
        <v>72720</v>
      </c>
      <c r="F3647" t="e">
        <f>SQRT(($C$5/2)^2-($C$5/2)^2*'(OLD) bottom seam length'!E3647^2/($C$6/2)^2)</f>
        <v>#DIV/0!</v>
      </c>
      <c r="H3647" s="136">
        <f t="shared" si="562"/>
        <v>72720</v>
      </c>
      <c r="I3647" t="e">
        <f>SQRT(($C$5/2)^2-($C$5/2)^2*'(OLD) bottom seam length'!H3647^2/($C$6/2)^2)</f>
        <v>#DIV/0!</v>
      </c>
      <c r="K3647" s="136">
        <f t="shared" si="563"/>
        <v>72720</v>
      </c>
      <c r="L3647" t="e">
        <f>SQRT(($C$5/2)^2-($C$5/2)^2*'(OLD) bottom seam length'!K3647^2/($C$6/2)^2)</f>
        <v>#DIV/0!</v>
      </c>
      <c r="O3647" s="136">
        <f t="shared" si="564"/>
        <v>72720</v>
      </c>
      <c r="P3647" t="b">
        <f t="shared" si="565"/>
        <v>0</v>
      </c>
      <c r="T3647" s="136">
        <f t="shared" si="566"/>
        <v>72700</v>
      </c>
      <c r="U3647" t="e">
        <f>SQRT(($U$6/2)^2-($U$6/2)^2*'(OLD) bottom seam length'!T3647^2/($U$7/2)^2)</f>
        <v>#VALUE!</v>
      </c>
      <c r="W3647" s="136">
        <f t="shared" si="567"/>
        <v>72700</v>
      </c>
      <c r="X3647" t="e">
        <f>SQRT(($U$6/2)^2-($U$6/2)^2*'(OLD) bottom seam length'!W3647^2/($U$7/2)^2)</f>
        <v>#VALUE!</v>
      </c>
      <c r="Z3647" s="136">
        <f t="shared" si="568"/>
        <v>72700</v>
      </c>
      <c r="AA3647" t="e">
        <f>SQRT(($U$6/2)^2-($U$6/2)^2*'(OLD) bottom seam length'!Z3647^2/($U$7/2)^2)</f>
        <v>#VALUE!</v>
      </c>
      <c r="AC3647" s="136">
        <f t="shared" si="569"/>
        <v>72700</v>
      </c>
      <c r="AD3647" t="e">
        <f>SQRT(($U$6/2)^2-($U$6/2)^2*'(OLD) bottom seam length'!AC3647^2/($U$7/2)^2)</f>
        <v>#VALUE!</v>
      </c>
    </row>
    <row r="3648" spans="2:30">
      <c r="B3648" s="136">
        <f t="shared" si="560"/>
        <v>72740</v>
      </c>
      <c r="C3648" t="e">
        <f>SQRT(($C$5/2)^2-($C$5/2)^2*'(OLD) bottom seam length'!B3648^2/($C$6/2)^2)</f>
        <v>#DIV/0!</v>
      </c>
      <c r="E3648" s="136">
        <f t="shared" si="561"/>
        <v>72740</v>
      </c>
      <c r="F3648" t="e">
        <f>SQRT(($C$5/2)^2-($C$5/2)^2*'(OLD) bottom seam length'!E3648^2/($C$6/2)^2)</f>
        <v>#DIV/0!</v>
      </c>
      <c r="H3648" s="136">
        <f t="shared" si="562"/>
        <v>72740</v>
      </c>
      <c r="I3648" t="e">
        <f>SQRT(($C$5/2)^2-($C$5/2)^2*'(OLD) bottom seam length'!H3648^2/($C$6/2)^2)</f>
        <v>#DIV/0!</v>
      </c>
      <c r="K3648" s="136">
        <f t="shared" si="563"/>
        <v>72740</v>
      </c>
      <c r="L3648" t="e">
        <f>SQRT(($C$5/2)^2-($C$5/2)^2*'(OLD) bottom seam length'!K3648^2/($C$6/2)^2)</f>
        <v>#DIV/0!</v>
      </c>
      <c r="O3648" s="136">
        <f t="shared" si="564"/>
        <v>72740</v>
      </c>
      <c r="P3648" t="b">
        <f t="shared" si="565"/>
        <v>0</v>
      </c>
      <c r="T3648" s="136">
        <f t="shared" si="566"/>
        <v>72720</v>
      </c>
      <c r="U3648" t="e">
        <f>SQRT(($U$6/2)^2-($U$6/2)^2*'(OLD) bottom seam length'!T3648^2/($U$7/2)^2)</f>
        <v>#VALUE!</v>
      </c>
      <c r="W3648" s="136">
        <f t="shared" si="567"/>
        <v>72720</v>
      </c>
      <c r="X3648" t="e">
        <f>SQRT(($U$6/2)^2-($U$6/2)^2*'(OLD) bottom seam length'!W3648^2/($U$7/2)^2)</f>
        <v>#VALUE!</v>
      </c>
      <c r="Z3648" s="136">
        <f t="shared" si="568"/>
        <v>72720</v>
      </c>
      <c r="AA3648" t="e">
        <f>SQRT(($U$6/2)^2-($U$6/2)^2*'(OLD) bottom seam length'!Z3648^2/($U$7/2)^2)</f>
        <v>#VALUE!</v>
      </c>
      <c r="AC3648" s="136">
        <f t="shared" si="569"/>
        <v>72720</v>
      </c>
      <c r="AD3648" t="e">
        <f>SQRT(($U$6/2)^2-($U$6/2)^2*'(OLD) bottom seam length'!AC3648^2/($U$7/2)^2)</f>
        <v>#VALUE!</v>
      </c>
    </row>
    <row r="3649" spans="2:30">
      <c r="B3649" s="136">
        <f t="shared" si="560"/>
        <v>72760</v>
      </c>
      <c r="C3649" t="e">
        <f>SQRT(($C$5/2)^2-($C$5/2)^2*'(OLD) bottom seam length'!B3649^2/($C$6/2)^2)</f>
        <v>#DIV/0!</v>
      </c>
      <c r="E3649" s="136">
        <f t="shared" si="561"/>
        <v>72760</v>
      </c>
      <c r="F3649" t="e">
        <f>SQRT(($C$5/2)^2-($C$5/2)^2*'(OLD) bottom seam length'!E3649^2/($C$6/2)^2)</f>
        <v>#DIV/0!</v>
      </c>
      <c r="H3649" s="136">
        <f t="shared" si="562"/>
        <v>72760</v>
      </c>
      <c r="I3649" t="e">
        <f>SQRT(($C$5/2)^2-($C$5/2)^2*'(OLD) bottom seam length'!H3649^2/($C$6/2)^2)</f>
        <v>#DIV/0!</v>
      </c>
      <c r="K3649" s="136">
        <f t="shared" si="563"/>
        <v>72760</v>
      </c>
      <c r="L3649" t="e">
        <f>SQRT(($C$5/2)^2-($C$5/2)^2*'(OLD) bottom seam length'!K3649^2/($C$6/2)^2)</f>
        <v>#DIV/0!</v>
      </c>
      <c r="O3649" s="136">
        <f t="shared" si="564"/>
        <v>72760</v>
      </c>
      <c r="P3649" t="b">
        <f t="shared" si="565"/>
        <v>0</v>
      </c>
      <c r="T3649" s="136">
        <f t="shared" si="566"/>
        <v>72740</v>
      </c>
      <c r="U3649" t="e">
        <f>SQRT(($U$6/2)^2-($U$6/2)^2*'(OLD) bottom seam length'!T3649^2/($U$7/2)^2)</f>
        <v>#VALUE!</v>
      </c>
      <c r="W3649" s="136">
        <f t="shared" si="567"/>
        <v>72740</v>
      </c>
      <c r="X3649" t="e">
        <f>SQRT(($U$6/2)^2-($U$6/2)^2*'(OLD) bottom seam length'!W3649^2/($U$7/2)^2)</f>
        <v>#VALUE!</v>
      </c>
      <c r="Z3649" s="136">
        <f t="shared" si="568"/>
        <v>72740</v>
      </c>
      <c r="AA3649" t="e">
        <f>SQRT(($U$6/2)^2-($U$6/2)^2*'(OLD) bottom seam length'!Z3649^2/($U$7/2)^2)</f>
        <v>#VALUE!</v>
      </c>
      <c r="AC3649" s="136">
        <f t="shared" si="569"/>
        <v>72740</v>
      </c>
      <c r="AD3649" t="e">
        <f>SQRT(($U$6/2)^2-($U$6/2)^2*'(OLD) bottom seam length'!AC3649^2/($U$7/2)^2)</f>
        <v>#VALUE!</v>
      </c>
    </row>
    <row r="3650" spans="2:30">
      <c r="B3650" s="136">
        <f t="shared" si="560"/>
        <v>72780</v>
      </c>
      <c r="C3650" t="e">
        <f>SQRT(($C$5/2)^2-($C$5/2)^2*'(OLD) bottom seam length'!B3650^2/($C$6/2)^2)</f>
        <v>#DIV/0!</v>
      </c>
      <c r="E3650" s="136">
        <f t="shared" si="561"/>
        <v>72780</v>
      </c>
      <c r="F3650" t="e">
        <f>SQRT(($C$5/2)^2-($C$5/2)^2*'(OLD) bottom seam length'!E3650^2/($C$6/2)^2)</f>
        <v>#DIV/0!</v>
      </c>
      <c r="H3650" s="136">
        <f t="shared" si="562"/>
        <v>72780</v>
      </c>
      <c r="I3650" t="e">
        <f>SQRT(($C$5/2)^2-($C$5/2)^2*'(OLD) bottom seam length'!H3650^2/($C$6/2)^2)</f>
        <v>#DIV/0!</v>
      </c>
      <c r="K3650" s="136">
        <f t="shared" si="563"/>
        <v>72780</v>
      </c>
      <c r="L3650" t="e">
        <f>SQRT(($C$5/2)^2-($C$5/2)^2*'(OLD) bottom seam length'!K3650^2/($C$6/2)^2)</f>
        <v>#DIV/0!</v>
      </c>
      <c r="O3650" s="136">
        <f t="shared" si="564"/>
        <v>72780</v>
      </c>
      <c r="P3650" t="b">
        <f t="shared" si="565"/>
        <v>0</v>
      </c>
      <c r="T3650" s="136">
        <f t="shared" si="566"/>
        <v>72760</v>
      </c>
      <c r="U3650" t="e">
        <f>SQRT(($U$6/2)^2-($U$6/2)^2*'(OLD) bottom seam length'!T3650^2/($U$7/2)^2)</f>
        <v>#VALUE!</v>
      </c>
      <c r="W3650" s="136">
        <f t="shared" si="567"/>
        <v>72760</v>
      </c>
      <c r="X3650" t="e">
        <f>SQRT(($U$6/2)^2-($U$6/2)^2*'(OLD) bottom seam length'!W3650^2/($U$7/2)^2)</f>
        <v>#VALUE!</v>
      </c>
      <c r="Z3650" s="136">
        <f t="shared" si="568"/>
        <v>72760</v>
      </c>
      <c r="AA3650" t="e">
        <f>SQRT(($U$6/2)^2-($U$6/2)^2*'(OLD) bottom seam length'!Z3650^2/($U$7/2)^2)</f>
        <v>#VALUE!</v>
      </c>
      <c r="AC3650" s="136">
        <f t="shared" si="569"/>
        <v>72760</v>
      </c>
      <c r="AD3650" t="e">
        <f>SQRT(($U$6/2)^2-($U$6/2)^2*'(OLD) bottom seam length'!AC3650^2/($U$7/2)^2)</f>
        <v>#VALUE!</v>
      </c>
    </row>
    <row r="3651" spans="2:30">
      <c r="B3651" s="136">
        <f t="shared" si="560"/>
        <v>72800</v>
      </c>
      <c r="C3651" t="e">
        <f>SQRT(($C$5/2)^2-($C$5/2)^2*'(OLD) bottom seam length'!B3651^2/($C$6/2)^2)</f>
        <v>#DIV/0!</v>
      </c>
      <c r="E3651" s="136">
        <f t="shared" si="561"/>
        <v>72800</v>
      </c>
      <c r="F3651" t="e">
        <f>SQRT(($C$5/2)^2-($C$5/2)^2*'(OLD) bottom seam length'!E3651^2/($C$6/2)^2)</f>
        <v>#DIV/0!</v>
      </c>
      <c r="H3651" s="136">
        <f t="shared" si="562"/>
        <v>72800</v>
      </c>
      <c r="I3651" t="e">
        <f>SQRT(($C$5/2)^2-($C$5/2)^2*'(OLD) bottom seam length'!H3651^2/($C$6/2)^2)</f>
        <v>#DIV/0!</v>
      </c>
      <c r="K3651" s="136">
        <f t="shared" si="563"/>
        <v>72800</v>
      </c>
      <c r="L3651" t="e">
        <f>SQRT(($C$5/2)^2-($C$5/2)^2*'(OLD) bottom seam length'!K3651^2/($C$6/2)^2)</f>
        <v>#DIV/0!</v>
      </c>
      <c r="O3651" s="136">
        <f t="shared" si="564"/>
        <v>72800</v>
      </c>
      <c r="P3651" t="b">
        <f t="shared" si="565"/>
        <v>0</v>
      </c>
      <c r="T3651" s="136">
        <f t="shared" si="566"/>
        <v>72780</v>
      </c>
      <c r="U3651" t="e">
        <f>SQRT(($U$6/2)^2-($U$6/2)^2*'(OLD) bottom seam length'!T3651^2/($U$7/2)^2)</f>
        <v>#VALUE!</v>
      </c>
      <c r="W3651" s="136">
        <f t="shared" si="567"/>
        <v>72780</v>
      </c>
      <c r="X3651" t="e">
        <f>SQRT(($U$6/2)^2-($U$6/2)^2*'(OLD) bottom seam length'!W3651^2/($U$7/2)^2)</f>
        <v>#VALUE!</v>
      </c>
      <c r="Z3651" s="136">
        <f t="shared" si="568"/>
        <v>72780</v>
      </c>
      <c r="AA3651" t="e">
        <f>SQRT(($U$6/2)^2-($U$6/2)^2*'(OLD) bottom seam length'!Z3651^2/($U$7/2)^2)</f>
        <v>#VALUE!</v>
      </c>
      <c r="AC3651" s="136">
        <f t="shared" si="569"/>
        <v>72780</v>
      </c>
      <c r="AD3651" t="e">
        <f>SQRT(($U$6/2)^2-($U$6/2)^2*'(OLD) bottom seam length'!AC3651^2/($U$7/2)^2)</f>
        <v>#VALUE!</v>
      </c>
    </row>
    <row r="3652" spans="2:30">
      <c r="B3652" s="136">
        <f t="shared" si="560"/>
        <v>72820</v>
      </c>
      <c r="C3652" t="e">
        <f>SQRT(($C$5/2)^2-($C$5/2)^2*'(OLD) bottom seam length'!B3652^2/($C$6/2)^2)</f>
        <v>#DIV/0!</v>
      </c>
      <c r="E3652" s="136">
        <f t="shared" si="561"/>
        <v>72820</v>
      </c>
      <c r="F3652" t="e">
        <f>SQRT(($C$5/2)^2-($C$5/2)^2*'(OLD) bottom seam length'!E3652^2/($C$6/2)^2)</f>
        <v>#DIV/0!</v>
      </c>
      <c r="H3652" s="136">
        <f t="shared" si="562"/>
        <v>72820</v>
      </c>
      <c r="I3652" t="e">
        <f>SQRT(($C$5/2)^2-($C$5/2)^2*'(OLD) bottom seam length'!H3652^2/($C$6/2)^2)</f>
        <v>#DIV/0!</v>
      </c>
      <c r="K3652" s="136">
        <f t="shared" si="563"/>
        <v>72820</v>
      </c>
      <c r="L3652" t="e">
        <f>SQRT(($C$5/2)^2-($C$5/2)^2*'(OLD) bottom seam length'!K3652^2/($C$6/2)^2)</f>
        <v>#DIV/0!</v>
      </c>
      <c r="O3652" s="136">
        <f t="shared" si="564"/>
        <v>72820</v>
      </c>
      <c r="P3652" t="b">
        <f t="shared" si="565"/>
        <v>0</v>
      </c>
      <c r="T3652" s="136">
        <f t="shared" si="566"/>
        <v>72800</v>
      </c>
      <c r="U3652" t="e">
        <f>SQRT(($U$6/2)^2-($U$6/2)^2*'(OLD) bottom seam length'!T3652^2/($U$7/2)^2)</f>
        <v>#VALUE!</v>
      </c>
      <c r="W3652" s="136">
        <f t="shared" si="567"/>
        <v>72800</v>
      </c>
      <c r="X3652" t="e">
        <f>SQRT(($U$6/2)^2-($U$6/2)^2*'(OLD) bottom seam length'!W3652^2/($U$7/2)^2)</f>
        <v>#VALUE!</v>
      </c>
      <c r="Z3652" s="136">
        <f t="shared" si="568"/>
        <v>72800</v>
      </c>
      <c r="AA3652" t="e">
        <f>SQRT(($U$6/2)^2-($U$6/2)^2*'(OLD) bottom seam length'!Z3652^2/($U$7/2)^2)</f>
        <v>#VALUE!</v>
      </c>
      <c r="AC3652" s="136">
        <f t="shared" si="569"/>
        <v>72800</v>
      </c>
      <c r="AD3652" t="e">
        <f>SQRT(($U$6/2)^2-($U$6/2)^2*'(OLD) bottom seam length'!AC3652^2/($U$7/2)^2)</f>
        <v>#VALUE!</v>
      </c>
    </row>
    <row r="3653" spans="2:30">
      <c r="B3653" s="136">
        <f t="shared" si="560"/>
        <v>72840</v>
      </c>
      <c r="C3653" t="e">
        <f>SQRT(($C$5/2)^2-($C$5/2)^2*'(OLD) bottom seam length'!B3653^2/($C$6/2)^2)</f>
        <v>#DIV/0!</v>
      </c>
      <c r="E3653" s="136">
        <f t="shared" si="561"/>
        <v>72840</v>
      </c>
      <c r="F3653" t="e">
        <f>SQRT(($C$5/2)^2-($C$5/2)^2*'(OLD) bottom seam length'!E3653^2/($C$6/2)^2)</f>
        <v>#DIV/0!</v>
      </c>
      <c r="H3653" s="136">
        <f t="shared" si="562"/>
        <v>72840</v>
      </c>
      <c r="I3653" t="e">
        <f>SQRT(($C$5/2)^2-($C$5/2)^2*'(OLD) bottom seam length'!H3653^2/($C$6/2)^2)</f>
        <v>#DIV/0!</v>
      </c>
      <c r="K3653" s="136">
        <f t="shared" si="563"/>
        <v>72840</v>
      </c>
      <c r="L3653" t="e">
        <f>SQRT(($C$5/2)^2-($C$5/2)^2*'(OLD) bottom seam length'!K3653^2/($C$6/2)^2)</f>
        <v>#DIV/0!</v>
      </c>
      <c r="O3653" s="136">
        <f t="shared" si="564"/>
        <v>72840</v>
      </c>
      <c r="P3653" t="b">
        <f t="shared" si="565"/>
        <v>0</v>
      </c>
      <c r="T3653" s="136">
        <f t="shared" si="566"/>
        <v>72820</v>
      </c>
      <c r="U3653" t="e">
        <f>SQRT(($U$6/2)^2-($U$6/2)^2*'(OLD) bottom seam length'!T3653^2/($U$7/2)^2)</f>
        <v>#VALUE!</v>
      </c>
      <c r="W3653" s="136">
        <f t="shared" si="567"/>
        <v>72820</v>
      </c>
      <c r="X3653" t="e">
        <f>SQRT(($U$6/2)^2-($U$6/2)^2*'(OLD) bottom seam length'!W3653^2/($U$7/2)^2)</f>
        <v>#VALUE!</v>
      </c>
      <c r="Z3653" s="136">
        <f t="shared" si="568"/>
        <v>72820</v>
      </c>
      <c r="AA3653" t="e">
        <f>SQRT(($U$6/2)^2-($U$6/2)^2*'(OLD) bottom seam length'!Z3653^2/($U$7/2)^2)</f>
        <v>#VALUE!</v>
      </c>
      <c r="AC3653" s="136">
        <f t="shared" si="569"/>
        <v>72820</v>
      </c>
      <c r="AD3653" t="e">
        <f>SQRT(($U$6/2)^2-($U$6/2)^2*'(OLD) bottom seam length'!AC3653^2/($U$7/2)^2)</f>
        <v>#VALUE!</v>
      </c>
    </row>
    <row r="3654" spans="2:30">
      <c r="B3654" s="136">
        <f t="shared" si="560"/>
        <v>72860</v>
      </c>
      <c r="C3654" t="e">
        <f>SQRT(($C$5/2)^2-($C$5/2)^2*'(OLD) bottom seam length'!B3654^2/($C$6/2)^2)</f>
        <v>#DIV/0!</v>
      </c>
      <c r="E3654" s="136">
        <f t="shared" si="561"/>
        <v>72860</v>
      </c>
      <c r="F3654" t="e">
        <f>SQRT(($C$5/2)^2-($C$5/2)^2*'(OLD) bottom seam length'!E3654^2/($C$6/2)^2)</f>
        <v>#DIV/0!</v>
      </c>
      <c r="H3654" s="136">
        <f t="shared" si="562"/>
        <v>72860</v>
      </c>
      <c r="I3654" t="e">
        <f>SQRT(($C$5/2)^2-($C$5/2)^2*'(OLD) bottom seam length'!H3654^2/($C$6/2)^2)</f>
        <v>#DIV/0!</v>
      </c>
      <c r="K3654" s="136">
        <f t="shared" si="563"/>
        <v>72860</v>
      </c>
      <c r="L3654" t="e">
        <f>SQRT(($C$5/2)^2-($C$5/2)^2*'(OLD) bottom seam length'!K3654^2/($C$6/2)^2)</f>
        <v>#DIV/0!</v>
      </c>
      <c r="O3654" s="136">
        <f t="shared" si="564"/>
        <v>72860</v>
      </c>
      <c r="P3654" t="b">
        <f t="shared" si="565"/>
        <v>0</v>
      </c>
      <c r="T3654" s="136">
        <f t="shared" si="566"/>
        <v>72840</v>
      </c>
      <c r="U3654" t="e">
        <f>SQRT(($U$6/2)^2-($U$6/2)^2*'(OLD) bottom seam length'!T3654^2/($U$7/2)^2)</f>
        <v>#VALUE!</v>
      </c>
      <c r="W3654" s="136">
        <f t="shared" si="567"/>
        <v>72840</v>
      </c>
      <c r="X3654" t="e">
        <f>SQRT(($U$6/2)^2-($U$6/2)^2*'(OLD) bottom seam length'!W3654^2/($U$7/2)^2)</f>
        <v>#VALUE!</v>
      </c>
      <c r="Z3654" s="136">
        <f t="shared" si="568"/>
        <v>72840</v>
      </c>
      <c r="AA3654" t="e">
        <f>SQRT(($U$6/2)^2-($U$6/2)^2*'(OLD) bottom seam length'!Z3654^2/($U$7/2)^2)</f>
        <v>#VALUE!</v>
      </c>
      <c r="AC3654" s="136">
        <f t="shared" si="569"/>
        <v>72840</v>
      </c>
      <c r="AD3654" t="e">
        <f>SQRT(($U$6/2)^2-($U$6/2)^2*'(OLD) bottom seam length'!AC3654^2/($U$7/2)^2)</f>
        <v>#VALUE!</v>
      </c>
    </row>
    <row r="3655" spans="2:30">
      <c r="B3655" s="136">
        <f t="shared" si="560"/>
        <v>72880</v>
      </c>
      <c r="C3655" t="e">
        <f>SQRT(($C$5/2)^2-($C$5/2)^2*'(OLD) bottom seam length'!B3655^2/($C$6/2)^2)</f>
        <v>#DIV/0!</v>
      </c>
      <c r="E3655" s="136">
        <f t="shared" si="561"/>
        <v>72880</v>
      </c>
      <c r="F3655" t="e">
        <f>SQRT(($C$5/2)^2-($C$5/2)^2*'(OLD) bottom seam length'!E3655^2/($C$6/2)^2)</f>
        <v>#DIV/0!</v>
      </c>
      <c r="H3655" s="136">
        <f t="shared" si="562"/>
        <v>72880</v>
      </c>
      <c r="I3655" t="e">
        <f>SQRT(($C$5/2)^2-($C$5/2)^2*'(OLD) bottom seam length'!H3655^2/($C$6/2)^2)</f>
        <v>#DIV/0!</v>
      </c>
      <c r="K3655" s="136">
        <f t="shared" si="563"/>
        <v>72880</v>
      </c>
      <c r="L3655" t="e">
        <f>SQRT(($C$5/2)^2-($C$5/2)^2*'(OLD) bottom seam length'!K3655^2/($C$6/2)^2)</f>
        <v>#DIV/0!</v>
      </c>
      <c r="O3655" s="136">
        <f t="shared" si="564"/>
        <v>72880</v>
      </c>
      <c r="P3655" t="b">
        <f t="shared" si="565"/>
        <v>0</v>
      </c>
      <c r="T3655" s="136">
        <f t="shared" si="566"/>
        <v>72860</v>
      </c>
      <c r="U3655" t="e">
        <f>SQRT(($U$6/2)^2-($U$6/2)^2*'(OLD) bottom seam length'!T3655^2/($U$7/2)^2)</f>
        <v>#VALUE!</v>
      </c>
      <c r="W3655" s="136">
        <f t="shared" si="567"/>
        <v>72860</v>
      </c>
      <c r="X3655" t="e">
        <f>SQRT(($U$6/2)^2-($U$6/2)^2*'(OLD) bottom seam length'!W3655^2/($U$7/2)^2)</f>
        <v>#VALUE!</v>
      </c>
      <c r="Z3655" s="136">
        <f t="shared" si="568"/>
        <v>72860</v>
      </c>
      <c r="AA3655" t="e">
        <f>SQRT(($U$6/2)^2-($U$6/2)^2*'(OLD) bottom seam length'!Z3655^2/($U$7/2)^2)</f>
        <v>#VALUE!</v>
      </c>
      <c r="AC3655" s="136">
        <f t="shared" si="569"/>
        <v>72860</v>
      </c>
      <c r="AD3655" t="e">
        <f>SQRT(($U$6/2)^2-($U$6/2)^2*'(OLD) bottom seam length'!AC3655^2/($U$7/2)^2)</f>
        <v>#VALUE!</v>
      </c>
    </row>
    <row r="3656" spans="2:30">
      <c r="B3656" s="136">
        <f t="shared" si="560"/>
        <v>72900</v>
      </c>
      <c r="C3656" t="e">
        <f>SQRT(($C$5/2)^2-($C$5/2)^2*'(OLD) bottom seam length'!B3656^2/($C$6/2)^2)</f>
        <v>#DIV/0!</v>
      </c>
      <c r="E3656" s="136">
        <f t="shared" si="561"/>
        <v>72900</v>
      </c>
      <c r="F3656" t="e">
        <f>SQRT(($C$5/2)^2-($C$5/2)^2*'(OLD) bottom seam length'!E3656^2/($C$6/2)^2)</f>
        <v>#DIV/0!</v>
      </c>
      <c r="H3656" s="136">
        <f t="shared" si="562"/>
        <v>72900</v>
      </c>
      <c r="I3656" t="e">
        <f>SQRT(($C$5/2)^2-($C$5/2)^2*'(OLD) bottom seam length'!H3656^2/($C$6/2)^2)</f>
        <v>#DIV/0!</v>
      </c>
      <c r="K3656" s="136">
        <f t="shared" si="563"/>
        <v>72900</v>
      </c>
      <c r="L3656" t="e">
        <f>SQRT(($C$5/2)^2-($C$5/2)^2*'(OLD) bottom seam length'!K3656^2/($C$6/2)^2)</f>
        <v>#DIV/0!</v>
      </c>
      <c r="O3656" s="136">
        <f t="shared" si="564"/>
        <v>72900</v>
      </c>
      <c r="P3656" t="b">
        <f t="shared" si="565"/>
        <v>0</v>
      </c>
      <c r="T3656" s="136">
        <f t="shared" si="566"/>
        <v>72880</v>
      </c>
      <c r="U3656" t="e">
        <f>SQRT(($U$6/2)^2-($U$6/2)^2*'(OLD) bottom seam length'!T3656^2/($U$7/2)^2)</f>
        <v>#VALUE!</v>
      </c>
      <c r="W3656" s="136">
        <f t="shared" si="567"/>
        <v>72880</v>
      </c>
      <c r="X3656" t="e">
        <f>SQRT(($U$6/2)^2-($U$6/2)^2*'(OLD) bottom seam length'!W3656^2/($U$7/2)^2)</f>
        <v>#VALUE!</v>
      </c>
      <c r="Z3656" s="136">
        <f t="shared" si="568"/>
        <v>72880</v>
      </c>
      <c r="AA3656" t="e">
        <f>SQRT(($U$6/2)^2-($U$6/2)^2*'(OLD) bottom seam length'!Z3656^2/($U$7/2)^2)</f>
        <v>#VALUE!</v>
      </c>
      <c r="AC3656" s="136">
        <f t="shared" si="569"/>
        <v>72880</v>
      </c>
      <c r="AD3656" t="e">
        <f>SQRT(($U$6/2)^2-($U$6/2)^2*'(OLD) bottom seam length'!AC3656^2/($U$7/2)^2)</f>
        <v>#VALUE!</v>
      </c>
    </row>
    <row r="3657" spans="2:30">
      <c r="B3657" s="136">
        <f t="shared" si="560"/>
        <v>72920</v>
      </c>
      <c r="C3657" t="e">
        <f>SQRT(($C$5/2)^2-($C$5/2)^2*'(OLD) bottom seam length'!B3657^2/($C$6/2)^2)</f>
        <v>#DIV/0!</v>
      </c>
      <c r="E3657" s="136">
        <f t="shared" si="561"/>
        <v>72920</v>
      </c>
      <c r="F3657" t="e">
        <f>SQRT(($C$5/2)^2-($C$5/2)^2*'(OLD) bottom seam length'!E3657^2/($C$6/2)^2)</f>
        <v>#DIV/0!</v>
      </c>
      <c r="H3657" s="136">
        <f t="shared" si="562"/>
        <v>72920</v>
      </c>
      <c r="I3657" t="e">
        <f>SQRT(($C$5/2)^2-($C$5/2)^2*'(OLD) bottom seam length'!H3657^2/($C$6/2)^2)</f>
        <v>#DIV/0!</v>
      </c>
      <c r="K3657" s="136">
        <f t="shared" si="563"/>
        <v>72920</v>
      </c>
      <c r="L3657" t="e">
        <f>SQRT(($C$5/2)^2-($C$5/2)^2*'(OLD) bottom seam length'!K3657^2/($C$6/2)^2)</f>
        <v>#DIV/0!</v>
      </c>
      <c r="O3657" s="136">
        <f t="shared" si="564"/>
        <v>72920</v>
      </c>
      <c r="P3657" t="b">
        <f t="shared" si="565"/>
        <v>0</v>
      </c>
      <c r="T3657" s="136">
        <f t="shared" si="566"/>
        <v>72900</v>
      </c>
      <c r="U3657" t="e">
        <f>SQRT(($U$6/2)^2-($U$6/2)^2*'(OLD) bottom seam length'!T3657^2/($U$7/2)^2)</f>
        <v>#VALUE!</v>
      </c>
      <c r="W3657" s="136">
        <f t="shared" si="567"/>
        <v>72900</v>
      </c>
      <c r="X3657" t="e">
        <f>SQRT(($U$6/2)^2-($U$6/2)^2*'(OLD) bottom seam length'!W3657^2/($U$7/2)^2)</f>
        <v>#VALUE!</v>
      </c>
      <c r="Z3657" s="136">
        <f t="shared" si="568"/>
        <v>72900</v>
      </c>
      <c r="AA3657" t="e">
        <f>SQRT(($U$6/2)^2-($U$6/2)^2*'(OLD) bottom seam length'!Z3657^2/($U$7/2)^2)</f>
        <v>#VALUE!</v>
      </c>
      <c r="AC3657" s="136">
        <f t="shared" si="569"/>
        <v>72900</v>
      </c>
      <c r="AD3657" t="e">
        <f>SQRT(($U$6/2)^2-($U$6/2)^2*'(OLD) bottom seam length'!AC3657^2/($U$7/2)^2)</f>
        <v>#VALUE!</v>
      </c>
    </row>
    <row r="3658" spans="2:30">
      <c r="B3658" s="136">
        <f t="shared" si="560"/>
        <v>72940</v>
      </c>
      <c r="C3658" t="e">
        <f>SQRT(($C$5/2)^2-($C$5/2)^2*'(OLD) bottom seam length'!B3658^2/($C$6/2)^2)</f>
        <v>#DIV/0!</v>
      </c>
      <c r="E3658" s="136">
        <f t="shared" si="561"/>
        <v>72940</v>
      </c>
      <c r="F3658" t="e">
        <f>SQRT(($C$5/2)^2-($C$5/2)^2*'(OLD) bottom seam length'!E3658^2/($C$6/2)^2)</f>
        <v>#DIV/0!</v>
      </c>
      <c r="H3658" s="136">
        <f t="shared" si="562"/>
        <v>72940</v>
      </c>
      <c r="I3658" t="e">
        <f>SQRT(($C$5/2)^2-($C$5/2)^2*'(OLD) bottom seam length'!H3658^2/($C$6/2)^2)</f>
        <v>#DIV/0!</v>
      </c>
      <c r="K3658" s="136">
        <f t="shared" si="563"/>
        <v>72940</v>
      </c>
      <c r="L3658" t="e">
        <f>SQRT(($C$5/2)^2-($C$5/2)^2*'(OLD) bottom seam length'!K3658^2/($C$6/2)^2)</f>
        <v>#DIV/0!</v>
      </c>
      <c r="O3658" s="136">
        <f t="shared" si="564"/>
        <v>72940</v>
      </c>
      <c r="P3658" t="b">
        <f t="shared" si="565"/>
        <v>0</v>
      </c>
      <c r="T3658" s="136">
        <f t="shared" si="566"/>
        <v>72920</v>
      </c>
      <c r="U3658" t="e">
        <f>SQRT(($U$6/2)^2-($U$6/2)^2*'(OLD) bottom seam length'!T3658^2/($U$7/2)^2)</f>
        <v>#VALUE!</v>
      </c>
      <c r="W3658" s="136">
        <f t="shared" si="567"/>
        <v>72920</v>
      </c>
      <c r="X3658" t="e">
        <f>SQRT(($U$6/2)^2-($U$6/2)^2*'(OLD) bottom seam length'!W3658^2/($U$7/2)^2)</f>
        <v>#VALUE!</v>
      </c>
      <c r="Z3658" s="136">
        <f t="shared" si="568"/>
        <v>72920</v>
      </c>
      <c r="AA3658" t="e">
        <f>SQRT(($U$6/2)^2-($U$6/2)^2*'(OLD) bottom seam length'!Z3658^2/($U$7/2)^2)</f>
        <v>#VALUE!</v>
      </c>
      <c r="AC3658" s="136">
        <f t="shared" si="569"/>
        <v>72920</v>
      </c>
      <c r="AD3658" t="e">
        <f>SQRT(($U$6/2)^2-($U$6/2)^2*'(OLD) bottom seam length'!AC3658^2/($U$7/2)^2)</f>
        <v>#VALUE!</v>
      </c>
    </row>
    <row r="3659" spans="2:30">
      <c r="B3659" s="136">
        <f t="shared" si="560"/>
        <v>72960</v>
      </c>
      <c r="C3659" t="e">
        <f>SQRT(($C$5/2)^2-($C$5/2)^2*'(OLD) bottom seam length'!B3659^2/($C$6/2)^2)</f>
        <v>#DIV/0!</v>
      </c>
      <c r="E3659" s="136">
        <f t="shared" si="561"/>
        <v>72960</v>
      </c>
      <c r="F3659" t="e">
        <f>SQRT(($C$5/2)^2-($C$5/2)^2*'(OLD) bottom seam length'!E3659^2/($C$6/2)^2)</f>
        <v>#DIV/0!</v>
      </c>
      <c r="H3659" s="136">
        <f t="shared" si="562"/>
        <v>72960</v>
      </c>
      <c r="I3659" t="e">
        <f>SQRT(($C$5/2)^2-($C$5/2)^2*'(OLD) bottom seam length'!H3659^2/($C$6/2)^2)</f>
        <v>#DIV/0!</v>
      </c>
      <c r="K3659" s="136">
        <f t="shared" si="563"/>
        <v>72960</v>
      </c>
      <c r="L3659" t="e">
        <f>SQRT(($C$5/2)^2-($C$5/2)^2*'(OLD) bottom seam length'!K3659^2/($C$6/2)^2)</f>
        <v>#DIV/0!</v>
      </c>
      <c r="O3659" s="136">
        <f t="shared" si="564"/>
        <v>72960</v>
      </c>
      <c r="P3659" t="b">
        <f t="shared" si="565"/>
        <v>0</v>
      </c>
      <c r="T3659" s="136">
        <f t="shared" si="566"/>
        <v>72940</v>
      </c>
      <c r="U3659" t="e">
        <f>SQRT(($U$6/2)^2-($U$6/2)^2*'(OLD) bottom seam length'!T3659^2/($U$7/2)^2)</f>
        <v>#VALUE!</v>
      </c>
      <c r="W3659" s="136">
        <f t="shared" si="567"/>
        <v>72940</v>
      </c>
      <c r="X3659" t="e">
        <f>SQRT(($U$6/2)^2-($U$6/2)^2*'(OLD) bottom seam length'!W3659^2/($U$7/2)^2)</f>
        <v>#VALUE!</v>
      </c>
      <c r="Z3659" s="136">
        <f t="shared" si="568"/>
        <v>72940</v>
      </c>
      <c r="AA3659" t="e">
        <f>SQRT(($U$6/2)^2-($U$6/2)^2*'(OLD) bottom seam length'!Z3659^2/($U$7/2)^2)</f>
        <v>#VALUE!</v>
      </c>
      <c r="AC3659" s="136">
        <f t="shared" si="569"/>
        <v>72940</v>
      </c>
      <c r="AD3659" t="e">
        <f>SQRT(($U$6/2)^2-($U$6/2)^2*'(OLD) bottom seam length'!AC3659^2/($U$7/2)^2)</f>
        <v>#VALUE!</v>
      </c>
    </row>
    <row r="3660" spans="2:30">
      <c r="B3660" s="136">
        <f t="shared" ref="B3660:B3723" si="570">B3659+$C$7</f>
        <v>72980</v>
      </c>
      <c r="C3660" t="e">
        <f>SQRT(($C$5/2)^2-($C$5/2)^2*'(OLD) bottom seam length'!B3660^2/($C$6/2)^2)</f>
        <v>#DIV/0!</v>
      </c>
      <c r="E3660" s="136">
        <f t="shared" ref="E3660:E3723" si="571">E3659+$C$7</f>
        <v>72980</v>
      </c>
      <c r="F3660" t="e">
        <f>SQRT(($C$5/2)^2-($C$5/2)^2*'(OLD) bottom seam length'!E3660^2/($C$6/2)^2)</f>
        <v>#DIV/0!</v>
      </c>
      <c r="H3660" s="136">
        <f t="shared" ref="H3660:H3723" si="572">H3659+$C$7</f>
        <v>72980</v>
      </c>
      <c r="I3660" t="e">
        <f>SQRT(($C$5/2)^2-($C$5/2)^2*'(OLD) bottom seam length'!H3660^2/($C$6/2)^2)</f>
        <v>#DIV/0!</v>
      </c>
      <c r="K3660" s="136">
        <f t="shared" ref="K3660:K3723" si="573">K3659+$C$7</f>
        <v>72980</v>
      </c>
      <c r="L3660" t="e">
        <f>SQRT(($C$5/2)^2-($C$5/2)^2*'(OLD) bottom seam length'!K3660^2/($C$6/2)^2)</f>
        <v>#DIV/0!</v>
      </c>
      <c r="O3660" s="136">
        <f t="shared" ref="O3660:O3723" si="574">O3659+$C$7</f>
        <v>72980</v>
      </c>
      <c r="P3660" t="b">
        <f t="shared" ref="P3660:P3723" si="575">IF(O3660&lt;=$P$6,$P$5)</f>
        <v>0</v>
      </c>
      <c r="T3660" s="136">
        <f t="shared" si="566"/>
        <v>72960</v>
      </c>
      <c r="U3660" t="e">
        <f>SQRT(($U$6/2)^2-($U$6/2)^2*'(OLD) bottom seam length'!T3660^2/($U$7/2)^2)</f>
        <v>#VALUE!</v>
      </c>
      <c r="W3660" s="136">
        <f t="shared" si="567"/>
        <v>72960</v>
      </c>
      <c r="X3660" t="e">
        <f>SQRT(($U$6/2)^2-($U$6/2)^2*'(OLD) bottom seam length'!W3660^2/($U$7/2)^2)</f>
        <v>#VALUE!</v>
      </c>
      <c r="Z3660" s="136">
        <f t="shared" si="568"/>
        <v>72960</v>
      </c>
      <c r="AA3660" t="e">
        <f>SQRT(($U$6/2)^2-($U$6/2)^2*'(OLD) bottom seam length'!Z3660^2/($U$7/2)^2)</f>
        <v>#VALUE!</v>
      </c>
      <c r="AC3660" s="136">
        <f t="shared" si="569"/>
        <v>72960</v>
      </c>
      <c r="AD3660" t="e">
        <f>SQRT(($U$6/2)^2-($U$6/2)^2*'(OLD) bottom seam length'!AC3660^2/($U$7/2)^2)</f>
        <v>#VALUE!</v>
      </c>
    </row>
    <row r="3661" spans="2:30">
      <c r="B3661" s="136">
        <f t="shared" si="570"/>
        <v>73000</v>
      </c>
      <c r="C3661" t="e">
        <f>SQRT(($C$5/2)^2-($C$5/2)^2*'(OLD) bottom seam length'!B3661^2/($C$6/2)^2)</f>
        <v>#DIV/0!</v>
      </c>
      <c r="E3661" s="136">
        <f t="shared" si="571"/>
        <v>73000</v>
      </c>
      <c r="F3661" t="e">
        <f>SQRT(($C$5/2)^2-($C$5/2)^2*'(OLD) bottom seam length'!E3661^2/($C$6/2)^2)</f>
        <v>#DIV/0!</v>
      </c>
      <c r="H3661" s="136">
        <f t="shared" si="572"/>
        <v>73000</v>
      </c>
      <c r="I3661" t="e">
        <f>SQRT(($C$5/2)^2-($C$5/2)^2*'(OLD) bottom seam length'!H3661^2/($C$6/2)^2)</f>
        <v>#DIV/0!</v>
      </c>
      <c r="K3661" s="136">
        <f t="shared" si="573"/>
        <v>73000</v>
      </c>
      <c r="L3661" t="e">
        <f>SQRT(($C$5/2)^2-($C$5/2)^2*'(OLD) bottom seam length'!K3661^2/($C$6/2)^2)</f>
        <v>#DIV/0!</v>
      </c>
      <c r="O3661" s="136">
        <f t="shared" si="574"/>
        <v>73000</v>
      </c>
      <c r="P3661" t="b">
        <f t="shared" si="575"/>
        <v>0</v>
      </c>
      <c r="T3661" s="136">
        <f t="shared" ref="T3661:T3724" si="576">T3660+$C$7</f>
        <v>72980</v>
      </c>
      <c r="U3661" t="e">
        <f>SQRT(($U$6/2)^2-($U$6/2)^2*'(OLD) bottom seam length'!T3661^2/($U$7/2)^2)</f>
        <v>#VALUE!</v>
      </c>
      <c r="W3661" s="136">
        <f t="shared" ref="W3661:W3724" si="577">W3660+$C$7</f>
        <v>72980</v>
      </c>
      <c r="X3661" t="e">
        <f>SQRT(($U$6/2)^2-($U$6/2)^2*'(OLD) bottom seam length'!W3661^2/($U$7/2)^2)</f>
        <v>#VALUE!</v>
      </c>
      <c r="Z3661" s="136">
        <f t="shared" ref="Z3661:Z3724" si="578">Z3660+$C$7</f>
        <v>72980</v>
      </c>
      <c r="AA3661" t="e">
        <f>SQRT(($U$6/2)^2-($U$6/2)^2*'(OLD) bottom seam length'!Z3661^2/($U$7/2)^2)</f>
        <v>#VALUE!</v>
      </c>
      <c r="AC3661" s="136">
        <f t="shared" ref="AC3661:AC3724" si="579">AC3660+$C$7</f>
        <v>72980</v>
      </c>
      <c r="AD3661" t="e">
        <f>SQRT(($U$6/2)^2-($U$6/2)^2*'(OLD) bottom seam length'!AC3661^2/($U$7/2)^2)</f>
        <v>#VALUE!</v>
      </c>
    </row>
    <row r="3662" spans="2:30">
      <c r="B3662" s="136">
        <f t="shared" si="570"/>
        <v>73020</v>
      </c>
      <c r="C3662" t="e">
        <f>SQRT(($C$5/2)^2-($C$5/2)^2*'(OLD) bottom seam length'!B3662^2/($C$6/2)^2)</f>
        <v>#DIV/0!</v>
      </c>
      <c r="E3662" s="136">
        <f t="shared" si="571"/>
        <v>73020</v>
      </c>
      <c r="F3662" t="e">
        <f>SQRT(($C$5/2)^2-($C$5/2)^2*'(OLD) bottom seam length'!E3662^2/($C$6/2)^2)</f>
        <v>#DIV/0!</v>
      </c>
      <c r="H3662" s="136">
        <f t="shared" si="572"/>
        <v>73020</v>
      </c>
      <c r="I3662" t="e">
        <f>SQRT(($C$5/2)^2-($C$5/2)^2*'(OLD) bottom seam length'!H3662^2/($C$6/2)^2)</f>
        <v>#DIV/0!</v>
      </c>
      <c r="K3662" s="136">
        <f t="shared" si="573"/>
        <v>73020</v>
      </c>
      <c r="L3662" t="e">
        <f>SQRT(($C$5/2)^2-($C$5/2)^2*'(OLD) bottom seam length'!K3662^2/($C$6/2)^2)</f>
        <v>#DIV/0!</v>
      </c>
      <c r="O3662" s="136">
        <f t="shared" si="574"/>
        <v>73020</v>
      </c>
      <c r="P3662" t="b">
        <f t="shared" si="575"/>
        <v>0</v>
      </c>
      <c r="T3662" s="136">
        <f t="shared" si="576"/>
        <v>73000</v>
      </c>
      <c r="U3662" t="e">
        <f>SQRT(($U$6/2)^2-($U$6/2)^2*'(OLD) bottom seam length'!T3662^2/($U$7/2)^2)</f>
        <v>#VALUE!</v>
      </c>
      <c r="W3662" s="136">
        <f t="shared" si="577"/>
        <v>73000</v>
      </c>
      <c r="X3662" t="e">
        <f>SQRT(($U$6/2)^2-($U$6/2)^2*'(OLD) bottom seam length'!W3662^2/($U$7/2)^2)</f>
        <v>#VALUE!</v>
      </c>
      <c r="Z3662" s="136">
        <f t="shared" si="578"/>
        <v>73000</v>
      </c>
      <c r="AA3662" t="e">
        <f>SQRT(($U$6/2)^2-($U$6/2)^2*'(OLD) bottom seam length'!Z3662^2/($U$7/2)^2)</f>
        <v>#VALUE!</v>
      </c>
      <c r="AC3662" s="136">
        <f t="shared" si="579"/>
        <v>73000</v>
      </c>
      <c r="AD3662" t="e">
        <f>SQRT(($U$6/2)^2-($U$6/2)^2*'(OLD) bottom seam length'!AC3662^2/($U$7/2)^2)</f>
        <v>#VALUE!</v>
      </c>
    </row>
    <row r="3663" spans="2:30">
      <c r="B3663" s="136">
        <f t="shared" si="570"/>
        <v>73040</v>
      </c>
      <c r="C3663" t="e">
        <f>SQRT(($C$5/2)^2-($C$5/2)^2*'(OLD) bottom seam length'!B3663^2/($C$6/2)^2)</f>
        <v>#DIV/0!</v>
      </c>
      <c r="E3663" s="136">
        <f t="shared" si="571"/>
        <v>73040</v>
      </c>
      <c r="F3663" t="e">
        <f>SQRT(($C$5/2)^2-($C$5/2)^2*'(OLD) bottom seam length'!E3663^2/($C$6/2)^2)</f>
        <v>#DIV/0!</v>
      </c>
      <c r="H3663" s="136">
        <f t="shared" si="572"/>
        <v>73040</v>
      </c>
      <c r="I3663" t="e">
        <f>SQRT(($C$5/2)^2-($C$5/2)^2*'(OLD) bottom seam length'!H3663^2/($C$6/2)^2)</f>
        <v>#DIV/0!</v>
      </c>
      <c r="K3663" s="136">
        <f t="shared" si="573"/>
        <v>73040</v>
      </c>
      <c r="L3663" t="e">
        <f>SQRT(($C$5/2)^2-($C$5/2)^2*'(OLD) bottom seam length'!K3663^2/($C$6/2)^2)</f>
        <v>#DIV/0!</v>
      </c>
      <c r="O3663" s="136">
        <f t="shared" si="574"/>
        <v>73040</v>
      </c>
      <c r="P3663" t="b">
        <f t="shared" si="575"/>
        <v>0</v>
      </c>
      <c r="T3663" s="136">
        <f t="shared" si="576"/>
        <v>73020</v>
      </c>
      <c r="U3663" t="e">
        <f>SQRT(($U$6/2)^2-($U$6/2)^2*'(OLD) bottom seam length'!T3663^2/($U$7/2)^2)</f>
        <v>#VALUE!</v>
      </c>
      <c r="W3663" s="136">
        <f t="shared" si="577"/>
        <v>73020</v>
      </c>
      <c r="X3663" t="e">
        <f>SQRT(($U$6/2)^2-($U$6/2)^2*'(OLD) bottom seam length'!W3663^2/($U$7/2)^2)</f>
        <v>#VALUE!</v>
      </c>
      <c r="Z3663" s="136">
        <f t="shared" si="578"/>
        <v>73020</v>
      </c>
      <c r="AA3663" t="e">
        <f>SQRT(($U$6/2)^2-($U$6/2)^2*'(OLD) bottom seam length'!Z3663^2/($U$7/2)^2)</f>
        <v>#VALUE!</v>
      </c>
      <c r="AC3663" s="136">
        <f t="shared" si="579"/>
        <v>73020</v>
      </c>
      <c r="AD3663" t="e">
        <f>SQRT(($U$6/2)^2-($U$6/2)^2*'(OLD) bottom seam length'!AC3663^2/($U$7/2)^2)</f>
        <v>#VALUE!</v>
      </c>
    </row>
    <row r="3664" spans="2:30">
      <c r="B3664" s="136">
        <f t="shared" si="570"/>
        <v>73060</v>
      </c>
      <c r="C3664" t="e">
        <f>SQRT(($C$5/2)^2-($C$5/2)^2*'(OLD) bottom seam length'!B3664^2/($C$6/2)^2)</f>
        <v>#DIV/0!</v>
      </c>
      <c r="E3664" s="136">
        <f t="shared" si="571"/>
        <v>73060</v>
      </c>
      <c r="F3664" t="e">
        <f>SQRT(($C$5/2)^2-($C$5/2)^2*'(OLD) bottom seam length'!E3664^2/($C$6/2)^2)</f>
        <v>#DIV/0!</v>
      </c>
      <c r="H3664" s="136">
        <f t="shared" si="572"/>
        <v>73060</v>
      </c>
      <c r="I3664" t="e">
        <f>SQRT(($C$5/2)^2-($C$5/2)^2*'(OLD) bottom seam length'!H3664^2/($C$6/2)^2)</f>
        <v>#DIV/0!</v>
      </c>
      <c r="K3664" s="136">
        <f t="shared" si="573"/>
        <v>73060</v>
      </c>
      <c r="L3664" t="e">
        <f>SQRT(($C$5/2)^2-($C$5/2)^2*'(OLD) bottom seam length'!K3664^2/($C$6/2)^2)</f>
        <v>#DIV/0!</v>
      </c>
      <c r="O3664" s="136">
        <f t="shared" si="574"/>
        <v>73060</v>
      </c>
      <c r="P3664" t="b">
        <f t="shared" si="575"/>
        <v>0</v>
      </c>
      <c r="T3664" s="136">
        <f t="shared" si="576"/>
        <v>73040</v>
      </c>
      <c r="U3664" t="e">
        <f>SQRT(($U$6/2)^2-($U$6/2)^2*'(OLD) bottom seam length'!T3664^2/($U$7/2)^2)</f>
        <v>#VALUE!</v>
      </c>
      <c r="W3664" s="136">
        <f t="shared" si="577"/>
        <v>73040</v>
      </c>
      <c r="X3664" t="e">
        <f>SQRT(($U$6/2)^2-($U$6/2)^2*'(OLD) bottom seam length'!W3664^2/($U$7/2)^2)</f>
        <v>#VALUE!</v>
      </c>
      <c r="Z3664" s="136">
        <f t="shared" si="578"/>
        <v>73040</v>
      </c>
      <c r="AA3664" t="e">
        <f>SQRT(($U$6/2)^2-($U$6/2)^2*'(OLD) bottom seam length'!Z3664^2/($U$7/2)^2)</f>
        <v>#VALUE!</v>
      </c>
      <c r="AC3664" s="136">
        <f t="shared" si="579"/>
        <v>73040</v>
      </c>
      <c r="AD3664" t="e">
        <f>SQRT(($U$6/2)^2-($U$6/2)^2*'(OLD) bottom seam length'!AC3664^2/($U$7/2)^2)</f>
        <v>#VALUE!</v>
      </c>
    </row>
    <row r="3665" spans="2:30">
      <c r="B3665" s="136">
        <f t="shared" si="570"/>
        <v>73080</v>
      </c>
      <c r="C3665" t="e">
        <f>SQRT(($C$5/2)^2-($C$5/2)^2*'(OLD) bottom seam length'!B3665^2/($C$6/2)^2)</f>
        <v>#DIV/0!</v>
      </c>
      <c r="E3665" s="136">
        <f t="shared" si="571"/>
        <v>73080</v>
      </c>
      <c r="F3665" t="e">
        <f>SQRT(($C$5/2)^2-($C$5/2)^2*'(OLD) bottom seam length'!E3665^2/($C$6/2)^2)</f>
        <v>#DIV/0!</v>
      </c>
      <c r="H3665" s="136">
        <f t="shared" si="572"/>
        <v>73080</v>
      </c>
      <c r="I3665" t="e">
        <f>SQRT(($C$5/2)^2-($C$5/2)^2*'(OLD) bottom seam length'!H3665^2/($C$6/2)^2)</f>
        <v>#DIV/0!</v>
      </c>
      <c r="K3665" s="136">
        <f t="shared" si="573"/>
        <v>73080</v>
      </c>
      <c r="L3665" t="e">
        <f>SQRT(($C$5/2)^2-($C$5/2)^2*'(OLD) bottom seam length'!K3665^2/($C$6/2)^2)</f>
        <v>#DIV/0!</v>
      </c>
      <c r="O3665" s="136">
        <f t="shared" si="574"/>
        <v>73080</v>
      </c>
      <c r="P3665" t="b">
        <f t="shared" si="575"/>
        <v>0</v>
      </c>
      <c r="T3665" s="136">
        <f t="shared" si="576"/>
        <v>73060</v>
      </c>
      <c r="U3665" t="e">
        <f>SQRT(($U$6/2)^2-($U$6/2)^2*'(OLD) bottom seam length'!T3665^2/($U$7/2)^2)</f>
        <v>#VALUE!</v>
      </c>
      <c r="W3665" s="136">
        <f t="shared" si="577"/>
        <v>73060</v>
      </c>
      <c r="X3665" t="e">
        <f>SQRT(($U$6/2)^2-($U$6/2)^2*'(OLD) bottom seam length'!W3665^2/($U$7/2)^2)</f>
        <v>#VALUE!</v>
      </c>
      <c r="Z3665" s="136">
        <f t="shared" si="578"/>
        <v>73060</v>
      </c>
      <c r="AA3665" t="e">
        <f>SQRT(($U$6/2)^2-($U$6/2)^2*'(OLD) bottom seam length'!Z3665^2/($U$7/2)^2)</f>
        <v>#VALUE!</v>
      </c>
      <c r="AC3665" s="136">
        <f t="shared" si="579"/>
        <v>73060</v>
      </c>
      <c r="AD3665" t="e">
        <f>SQRT(($U$6/2)^2-($U$6/2)^2*'(OLD) bottom seam length'!AC3665^2/($U$7/2)^2)</f>
        <v>#VALUE!</v>
      </c>
    </row>
    <row r="3666" spans="2:30">
      <c r="B3666" s="136">
        <f t="shared" si="570"/>
        <v>73100</v>
      </c>
      <c r="C3666" t="e">
        <f>SQRT(($C$5/2)^2-($C$5/2)^2*'(OLD) bottom seam length'!B3666^2/($C$6/2)^2)</f>
        <v>#DIV/0!</v>
      </c>
      <c r="E3666" s="136">
        <f t="shared" si="571"/>
        <v>73100</v>
      </c>
      <c r="F3666" t="e">
        <f>SQRT(($C$5/2)^2-($C$5/2)^2*'(OLD) bottom seam length'!E3666^2/($C$6/2)^2)</f>
        <v>#DIV/0!</v>
      </c>
      <c r="H3666" s="136">
        <f t="shared" si="572"/>
        <v>73100</v>
      </c>
      <c r="I3666" t="e">
        <f>SQRT(($C$5/2)^2-($C$5/2)^2*'(OLD) bottom seam length'!H3666^2/($C$6/2)^2)</f>
        <v>#DIV/0!</v>
      </c>
      <c r="K3666" s="136">
        <f t="shared" si="573"/>
        <v>73100</v>
      </c>
      <c r="L3666" t="e">
        <f>SQRT(($C$5/2)^2-($C$5/2)^2*'(OLD) bottom seam length'!K3666^2/($C$6/2)^2)</f>
        <v>#DIV/0!</v>
      </c>
      <c r="O3666" s="136">
        <f t="shared" si="574"/>
        <v>73100</v>
      </c>
      <c r="P3666" t="b">
        <f t="shared" si="575"/>
        <v>0</v>
      </c>
      <c r="T3666" s="136">
        <f t="shared" si="576"/>
        <v>73080</v>
      </c>
      <c r="U3666" t="e">
        <f>SQRT(($U$6/2)^2-($U$6/2)^2*'(OLD) bottom seam length'!T3666^2/($U$7/2)^2)</f>
        <v>#VALUE!</v>
      </c>
      <c r="W3666" s="136">
        <f t="shared" si="577"/>
        <v>73080</v>
      </c>
      <c r="X3666" t="e">
        <f>SQRT(($U$6/2)^2-($U$6/2)^2*'(OLD) bottom seam length'!W3666^2/($U$7/2)^2)</f>
        <v>#VALUE!</v>
      </c>
      <c r="Z3666" s="136">
        <f t="shared" si="578"/>
        <v>73080</v>
      </c>
      <c r="AA3666" t="e">
        <f>SQRT(($U$6/2)^2-($U$6/2)^2*'(OLD) bottom seam length'!Z3666^2/($U$7/2)^2)</f>
        <v>#VALUE!</v>
      </c>
      <c r="AC3666" s="136">
        <f t="shared" si="579"/>
        <v>73080</v>
      </c>
      <c r="AD3666" t="e">
        <f>SQRT(($U$6/2)^2-($U$6/2)^2*'(OLD) bottom seam length'!AC3666^2/($U$7/2)^2)</f>
        <v>#VALUE!</v>
      </c>
    </row>
    <row r="3667" spans="2:30">
      <c r="B3667" s="136">
        <f t="shared" si="570"/>
        <v>73120</v>
      </c>
      <c r="C3667" t="e">
        <f>SQRT(($C$5/2)^2-($C$5/2)^2*'(OLD) bottom seam length'!B3667^2/($C$6/2)^2)</f>
        <v>#DIV/0!</v>
      </c>
      <c r="E3667" s="136">
        <f t="shared" si="571"/>
        <v>73120</v>
      </c>
      <c r="F3667" t="e">
        <f>SQRT(($C$5/2)^2-($C$5/2)^2*'(OLD) bottom seam length'!E3667^2/($C$6/2)^2)</f>
        <v>#DIV/0!</v>
      </c>
      <c r="H3667" s="136">
        <f t="shared" si="572"/>
        <v>73120</v>
      </c>
      <c r="I3667" t="e">
        <f>SQRT(($C$5/2)^2-($C$5/2)^2*'(OLD) bottom seam length'!H3667^2/($C$6/2)^2)</f>
        <v>#DIV/0!</v>
      </c>
      <c r="K3667" s="136">
        <f t="shared" si="573"/>
        <v>73120</v>
      </c>
      <c r="L3667" t="e">
        <f>SQRT(($C$5/2)^2-($C$5/2)^2*'(OLD) bottom seam length'!K3667^2/($C$6/2)^2)</f>
        <v>#DIV/0!</v>
      </c>
      <c r="O3667" s="136">
        <f t="shared" si="574"/>
        <v>73120</v>
      </c>
      <c r="P3667" t="b">
        <f t="shared" si="575"/>
        <v>0</v>
      </c>
      <c r="T3667" s="136">
        <f t="shared" si="576"/>
        <v>73100</v>
      </c>
      <c r="U3667" t="e">
        <f>SQRT(($U$6/2)^2-($U$6/2)^2*'(OLD) bottom seam length'!T3667^2/($U$7/2)^2)</f>
        <v>#VALUE!</v>
      </c>
      <c r="W3667" s="136">
        <f t="shared" si="577"/>
        <v>73100</v>
      </c>
      <c r="X3667" t="e">
        <f>SQRT(($U$6/2)^2-($U$6/2)^2*'(OLD) bottom seam length'!W3667^2/($U$7/2)^2)</f>
        <v>#VALUE!</v>
      </c>
      <c r="Z3667" s="136">
        <f t="shared" si="578"/>
        <v>73100</v>
      </c>
      <c r="AA3667" t="e">
        <f>SQRT(($U$6/2)^2-($U$6/2)^2*'(OLD) bottom seam length'!Z3667^2/($U$7/2)^2)</f>
        <v>#VALUE!</v>
      </c>
      <c r="AC3667" s="136">
        <f t="shared" si="579"/>
        <v>73100</v>
      </c>
      <c r="AD3667" t="e">
        <f>SQRT(($U$6/2)^2-($U$6/2)^2*'(OLD) bottom seam length'!AC3667^2/($U$7/2)^2)</f>
        <v>#VALUE!</v>
      </c>
    </row>
    <row r="3668" spans="2:30">
      <c r="B3668" s="136">
        <f t="shared" si="570"/>
        <v>73140</v>
      </c>
      <c r="C3668" t="e">
        <f>SQRT(($C$5/2)^2-($C$5/2)^2*'(OLD) bottom seam length'!B3668^2/($C$6/2)^2)</f>
        <v>#DIV/0!</v>
      </c>
      <c r="E3668" s="136">
        <f t="shared" si="571"/>
        <v>73140</v>
      </c>
      <c r="F3668" t="e">
        <f>SQRT(($C$5/2)^2-($C$5/2)^2*'(OLD) bottom seam length'!E3668^2/($C$6/2)^2)</f>
        <v>#DIV/0!</v>
      </c>
      <c r="H3668" s="136">
        <f t="shared" si="572"/>
        <v>73140</v>
      </c>
      <c r="I3668" t="e">
        <f>SQRT(($C$5/2)^2-($C$5/2)^2*'(OLD) bottom seam length'!H3668^2/($C$6/2)^2)</f>
        <v>#DIV/0!</v>
      </c>
      <c r="K3668" s="136">
        <f t="shared" si="573"/>
        <v>73140</v>
      </c>
      <c r="L3668" t="e">
        <f>SQRT(($C$5/2)^2-($C$5/2)^2*'(OLD) bottom seam length'!K3668^2/($C$6/2)^2)</f>
        <v>#DIV/0!</v>
      </c>
      <c r="O3668" s="136">
        <f t="shared" si="574"/>
        <v>73140</v>
      </c>
      <c r="P3668" t="b">
        <f t="shared" si="575"/>
        <v>0</v>
      </c>
      <c r="T3668" s="136">
        <f t="shared" si="576"/>
        <v>73120</v>
      </c>
      <c r="U3668" t="e">
        <f>SQRT(($U$6/2)^2-($U$6/2)^2*'(OLD) bottom seam length'!T3668^2/($U$7/2)^2)</f>
        <v>#VALUE!</v>
      </c>
      <c r="W3668" s="136">
        <f t="shared" si="577"/>
        <v>73120</v>
      </c>
      <c r="X3668" t="e">
        <f>SQRT(($U$6/2)^2-($U$6/2)^2*'(OLD) bottom seam length'!W3668^2/($U$7/2)^2)</f>
        <v>#VALUE!</v>
      </c>
      <c r="Z3668" s="136">
        <f t="shared" si="578"/>
        <v>73120</v>
      </c>
      <c r="AA3668" t="e">
        <f>SQRT(($U$6/2)^2-($U$6/2)^2*'(OLD) bottom seam length'!Z3668^2/($U$7/2)^2)</f>
        <v>#VALUE!</v>
      </c>
      <c r="AC3668" s="136">
        <f t="shared" si="579"/>
        <v>73120</v>
      </c>
      <c r="AD3668" t="e">
        <f>SQRT(($U$6/2)^2-($U$6/2)^2*'(OLD) bottom seam length'!AC3668^2/($U$7/2)^2)</f>
        <v>#VALUE!</v>
      </c>
    </row>
    <row r="3669" spans="2:30">
      <c r="B3669" s="136">
        <f t="shared" si="570"/>
        <v>73160</v>
      </c>
      <c r="C3669" t="e">
        <f>SQRT(($C$5/2)^2-($C$5/2)^2*'(OLD) bottom seam length'!B3669^2/($C$6/2)^2)</f>
        <v>#DIV/0!</v>
      </c>
      <c r="E3669" s="136">
        <f t="shared" si="571"/>
        <v>73160</v>
      </c>
      <c r="F3669" t="e">
        <f>SQRT(($C$5/2)^2-($C$5/2)^2*'(OLD) bottom seam length'!E3669^2/($C$6/2)^2)</f>
        <v>#DIV/0!</v>
      </c>
      <c r="H3669" s="136">
        <f t="shared" si="572"/>
        <v>73160</v>
      </c>
      <c r="I3669" t="e">
        <f>SQRT(($C$5/2)^2-($C$5/2)^2*'(OLD) bottom seam length'!H3669^2/($C$6/2)^2)</f>
        <v>#DIV/0!</v>
      </c>
      <c r="K3669" s="136">
        <f t="shared" si="573"/>
        <v>73160</v>
      </c>
      <c r="L3669" t="e">
        <f>SQRT(($C$5/2)^2-($C$5/2)^2*'(OLD) bottom seam length'!K3669^2/($C$6/2)^2)</f>
        <v>#DIV/0!</v>
      </c>
      <c r="O3669" s="136">
        <f t="shared" si="574"/>
        <v>73160</v>
      </c>
      <c r="P3669" t="b">
        <f t="shared" si="575"/>
        <v>0</v>
      </c>
      <c r="T3669" s="136">
        <f t="shared" si="576"/>
        <v>73140</v>
      </c>
      <c r="U3669" t="e">
        <f>SQRT(($U$6/2)^2-($U$6/2)^2*'(OLD) bottom seam length'!T3669^2/($U$7/2)^2)</f>
        <v>#VALUE!</v>
      </c>
      <c r="W3669" s="136">
        <f t="shared" si="577"/>
        <v>73140</v>
      </c>
      <c r="X3669" t="e">
        <f>SQRT(($U$6/2)^2-($U$6/2)^2*'(OLD) bottom seam length'!W3669^2/($U$7/2)^2)</f>
        <v>#VALUE!</v>
      </c>
      <c r="Z3669" s="136">
        <f t="shared" si="578"/>
        <v>73140</v>
      </c>
      <c r="AA3669" t="e">
        <f>SQRT(($U$6/2)^2-($U$6/2)^2*'(OLD) bottom seam length'!Z3669^2/($U$7/2)^2)</f>
        <v>#VALUE!</v>
      </c>
      <c r="AC3669" s="136">
        <f t="shared" si="579"/>
        <v>73140</v>
      </c>
      <c r="AD3669" t="e">
        <f>SQRT(($U$6/2)^2-($U$6/2)^2*'(OLD) bottom seam length'!AC3669^2/($U$7/2)^2)</f>
        <v>#VALUE!</v>
      </c>
    </row>
    <row r="3670" spans="2:30">
      <c r="B3670" s="136">
        <f t="shared" si="570"/>
        <v>73180</v>
      </c>
      <c r="C3670" t="e">
        <f>SQRT(($C$5/2)^2-($C$5/2)^2*'(OLD) bottom seam length'!B3670^2/($C$6/2)^2)</f>
        <v>#DIV/0!</v>
      </c>
      <c r="E3670" s="136">
        <f t="shared" si="571"/>
        <v>73180</v>
      </c>
      <c r="F3670" t="e">
        <f>SQRT(($C$5/2)^2-($C$5/2)^2*'(OLD) bottom seam length'!E3670^2/($C$6/2)^2)</f>
        <v>#DIV/0!</v>
      </c>
      <c r="H3670" s="136">
        <f t="shared" si="572"/>
        <v>73180</v>
      </c>
      <c r="I3670" t="e">
        <f>SQRT(($C$5/2)^2-($C$5/2)^2*'(OLD) bottom seam length'!H3670^2/($C$6/2)^2)</f>
        <v>#DIV/0!</v>
      </c>
      <c r="K3670" s="136">
        <f t="shared" si="573"/>
        <v>73180</v>
      </c>
      <c r="L3670" t="e">
        <f>SQRT(($C$5/2)^2-($C$5/2)^2*'(OLD) bottom seam length'!K3670^2/($C$6/2)^2)</f>
        <v>#DIV/0!</v>
      </c>
      <c r="O3670" s="136">
        <f t="shared" si="574"/>
        <v>73180</v>
      </c>
      <c r="P3670" t="b">
        <f t="shared" si="575"/>
        <v>0</v>
      </c>
      <c r="T3670" s="136">
        <f t="shared" si="576"/>
        <v>73160</v>
      </c>
      <c r="U3670" t="e">
        <f>SQRT(($U$6/2)^2-($U$6/2)^2*'(OLD) bottom seam length'!T3670^2/($U$7/2)^2)</f>
        <v>#VALUE!</v>
      </c>
      <c r="W3670" s="136">
        <f t="shared" si="577"/>
        <v>73160</v>
      </c>
      <c r="X3670" t="e">
        <f>SQRT(($U$6/2)^2-($U$6/2)^2*'(OLD) bottom seam length'!W3670^2/($U$7/2)^2)</f>
        <v>#VALUE!</v>
      </c>
      <c r="Z3670" s="136">
        <f t="shared" si="578"/>
        <v>73160</v>
      </c>
      <c r="AA3670" t="e">
        <f>SQRT(($U$6/2)^2-($U$6/2)^2*'(OLD) bottom seam length'!Z3670^2/($U$7/2)^2)</f>
        <v>#VALUE!</v>
      </c>
      <c r="AC3670" s="136">
        <f t="shared" si="579"/>
        <v>73160</v>
      </c>
      <c r="AD3670" t="e">
        <f>SQRT(($U$6/2)^2-($U$6/2)^2*'(OLD) bottom seam length'!AC3670^2/($U$7/2)^2)</f>
        <v>#VALUE!</v>
      </c>
    </row>
    <row r="3671" spans="2:30">
      <c r="B3671" s="136">
        <f t="shared" si="570"/>
        <v>73200</v>
      </c>
      <c r="C3671" t="e">
        <f>SQRT(($C$5/2)^2-($C$5/2)^2*'(OLD) bottom seam length'!B3671^2/($C$6/2)^2)</f>
        <v>#DIV/0!</v>
      </c>
      <c r="E3671" s="136">
        <f t="shared" si="571"/>
        <v>73200</v>
      </c>
      <c r="F3671" t="e">
        <f>SQRT(($C$5/2)^2-($C$5/2)^2*'(OLD) bottom seam length'!E3671^2/($C$6/2)^2)</f>
        <v>#DIV/0!</v>
      </c>
      <c r="H3671" s="136">
        <f t="shared" si="572"/>
        <v>73200</v>
      </c>
      <c r="I3671" t="e">
        <f>SQRT(($C$5/2)^2-($C$5/2)^2*'(OLD) bottom seam length'!H3671^2/($C$6/2)^2)</f>
        <v>#DIV/0!</v>
      </c>
      <c r="K3671" s="136">
        <f t="shared" si="573"/>
        <v>73200</v>
      </c>
      <c r="L3671" t="e">
        <f>SQRT(($C$5/2)^2-($C$5/2)^2*'(OLD) bottom seam length'!K3671^2/($C$6/2)^2)</f>
        <v>#DIV/0!</v>
      </c>
      <c r="O3671" s="136">
        <f t="shared" si="574"/>
        <v>73200</v>
      </c>
      <c r="P3671" t="b">
        <f t="shared" si="575"/>
        <v>0</v>
      </c>
      <c r="T3671" s="136">
        <f t="shared" si="576"/>
        <v>73180</v>
      </c>
      <c r="U3671" t="e">
        <f>SQRT(($U$6/2)^2-($U$6/2)^2*'(OLD) bottom seam length'!T3671^2/($U$7/2)^2)</f>
        <v>#VALUE!</v>
      </c>
      <c r="W3671" s="136">
        <f t="shared" si="577"/>
        <v>73180</v>
      </c>
      <c r="X3671" t="e">
        <f>SQRT(($U$6/2)^2-($U$6/2)^2*'(OLD) bottom seam length'!W3671^2/($U$7/2)^2)</f>
        <v>#VALUE!</v>
      </c>
      <c r="Z3671" s="136">
        <f t="shared" si="578"/>
        <v>73180</v>
      </c>
      <c r="AA3671" t="e">
        <f>SQRT(($U$6/2)^2-($U$6/2)^2*'(OLD) bottom seam length'!Z3671^2/($U$7/2)^2)</f>
        <v>#VALUE!</v>
      </c>
      <c r="AC3671" s="136">
        <f t="shared" si="579"/>
        <v>73180</v>
      </c>
      <c r="AD3671" t="e">
        <f>SQRT(($U$6/2)^2-($U$6/2)^2*'(OLD) bottom seam length'!AC3671^2/($U$7/2)^2)</f>
        <v>#VALUE!</v>
      </c>
    </row>
    <row r="3672" spans="2:30">
      <c r="B3672" s="136">
        <f t="shared" si="570"/>
        <v>73220</v>
      </c>
      <c r="C3672" t="e">
        <f>SQRT(($C$5/2)^2-($C$5/2)^2*'(OLD) bottom seam length'!B3672^2/($C$6/2)^2)</f>
        <v>#DIV/0!</v>
      </c>
      <c r="E3672" s="136">
        <f t="shared" si="571"/>
        <v>73220</v>
      </c>
      <c r="F3672" t="e">
        <f>SQRT(($C$5/2)^2-($C$5/2)^2*'(OLD) bottom seam length'!E3672^2/($C$6/2)^2)</f>
        <v>#DIV/0!</v>
      </c>
      <c r="H3672" s="136">
        <f t="shared" si="572"/>
        <v>73220</v>
      </c>
      <c r="I3672" t="e">
        <f>SQRT(($C$5/2)^2-($C$5/2)^2*'(OLD) bottom seam length'!H3672^2/($C$6/2)^2)</f>
        <v>#DIV/0!</v>
      </c>
      <c r="K3672" s="136">
        <f t="shared" si="573"/>
        <v>73220</v>
      </c>
      <c r="L3672" t="e">
        <f>SQRT(($C$5/2)^2-($C$5/2)^2*'(OLD) bottom seam length'!K3672^2/($C$6/2)^2)</f>
        <v>#DIV/0!</v>
      </c>
      <c r="O3672" s="136">
        <f t="shared" si="574"/>
        <v>73220</v>
      </c>
      <c r="P3672" t="b">
        <f t="shared" si="575"/>
        <v>0</v>
      </c>
      <c r="T3672" s="136">
        <f t="shared" si="576"/>
        <v>73200</v>
      </c>
      <c r="U3672" t="e">
        <f>SQRT(($U$6/2)^2-($U$6/2)^2*'(OLD) bottom seam length'!T3672^2/($U$7/2)^2)</f>
        <v>#VALUE!</v>
      </c>
      <c r="W3672" s="136">
        <f t="shared" si="577"/>
        <v>73200</v>
      </c>
      <c r="X3672" t="e">
        <f>SQRT(($U$6/2)^2-($U$6/2)^2*'(OLD) bottom seam length'!W3672^2/($U$7/2)^2)</f>
        <v>#VALUE!</v>
      </c>
      <c r="Z3672" s="136">
        <f t="shared" si="578"/>
        <v>73200</v>
      </c>
      <c r="AA3672" t="e">
        <f>SQRT(($U$6/2)^2-($U$6/2)^2*'(OLD) bottom seam length'!Z3672^2/($U$7/2)^2)</f>
        <v>#VALUE!</v>
      </c>
      <c r="AC3672" s="136">
        <f t="shared" si="579"/>
        <v>73200</v>
      </c>
      <c r="AD3672" t="e">
        <f>SQRT(($U$6/2)^2-($U$6/2)^2*'(OLD) bottom seam length'!AC3672^2/($U$7/2)^2)</f>
        <v>#VALUE!</v>
      </c>
    </row>
    <row r="3673" spans="2:30">
      <c r="B3673" s="136">
        <f t="shared" si="570"/>
        <v>73240</v>
      </c>
      <c r="C3673" t="e">
        <f>SQRT(($C$5/2)^2-($C$5/2)^2*'(OLD) bottom seam length'!B3673^2/($C$6/2)^2)</f>
        <v>#DIV/0!</v>
      </c>
      <c r="E3673" s="136">
        <f t="shared" si="571"/>
        <v>73240</v>
      </c>
      <c r="F3673" t="e">
        <f>SQRT(($C$5/2)^2-($C$5/2)^2*'(OLD) bottom seam length'!E3673^2/($C$6/2)^2)</f>
        <v>#DIV/0!</v>
      </c>
      <c r="H3673" s="136">
        <f t="shared" si="572"/>
        <v>73240</v>
      </c>
      <c r="I3673" t="e">
        <f>SQRT(($C$5/2)^2-($C$5/2)^2*'(OLD) bottom seam length'!H3673^2/($C$6/2)^2)</f>
        <v>#DIV/0!</v>
      </c>
      <c r="K3673" s="136">
        <f t="shared" si="573"/>
        <v>73240</v>
      </c>
      <c r="L3673" t="e">
        <f>SQRT(($C$5/2)^2-($C$5/2)^2*'(OLD) bottom seam length'!K3673^2/($C$6/2)^2)</f>
        <v>#DIV/0!</v>
      </c>
      <c r="O3673" s="136">
        <f t="shared" si="574"/>
        <v>73240</v>
      </c>
      <c r="P3673" t="b">
        <f t="shared" si="575"/>
        <v>0</v>
      </c>
      <c r="T3673" s="136">
        <f t="shared" si="576"/>
        <v>73220</v>
      </c>
      <c r="U3673" t="e">
        <f>SQRT(($U$6/2)^2-($U$6/2)^2*'(OLD) bottom seam length'!T3673^2/($U$7/2)^2)</f>
        <v>#VALUE!</v>
      </c>
      <c r="W3673" s="136">
        <f t="shared" si="577"/>
        <v>73220</v>
      </c>
      <c r="X3673" t="e">
        <f>SQRT(($U$6/2)^2-($U$6/2)^2*'(OLD) bottom seam length'!W3673^2/($U$7/2)^2)</f>
        <v>#VALUE!</v>
      </c>
      <c r="Z3673" s="136">
        <f t="shared" si="578"/>
        <v>73220</v>
      </c>
      <c r="AA3673" t="e">
        <f>SQRT(($U$6/2)^2-($U$6/2)^2*'(OLD) bottom seam length'!Z3673^2/($U$7/2)^2)</f>
        <v>#VALUE!</v>
      </c>
      <c r="AC3673" s="136">
        <f t="shared" si="579"/>
        <v>73220</v>
      </c>
      <c r="AD3673" t="e">
        <f>SQRT(($U$6/2)^2-($U$6/2)^2*'(OLD) bottom seam length'!AC3673^2/($U$7/2)^2)</f>
        <v>#VALUE!</v>
      </c>
    </row>
    <row r="3674" spans="2:30">
      <c r="B3674" s="136">
        <f t="shared" si="570"/>
        <v>73260</v>
      </c>
      <c r="C3674" t="e">
        <f>SQRT(($C$5/2)^2-($C$5/2)^2*'(OLD) bottom seam length'!B3674^2/($C$6/2)^2)</f>
        <v>#DIV/0!</v>
      </c>
      <c r="E3674" s="136">
        <f t="shared" si="571"/>
        <v>73260</v>
      </c>
      <c r="F3674" t="e">
        <f>SQRT(($C$5/2)^2-($C$5/2)^2*'(OLD) bottom seam length'!E3674^2/($C$6/2)^2)</f>
        <v>#DIV/0!</v>
      </c>
      <c r="H3674" s="136">
        <f t="shared" si="572"/>
        <v>73260</v>
      </c>
      <c r="I3674" t="e">
        <f>SQRT(($C$5/2)^2-($C$5/2)^2*'(OLD) bottom seam length'!H3674^2/($C$6/2)^2)</f>
        <v>#DIV/0!</v>
      </c>
      <c r="K3674" s="136">
        <f t="shared" si="573"/>
        <v>73260</v>
      </c>
      <c r="L3674" t="e">
        <f>SQRT(($C$5/2)^2-($C$5/2)^2*'(OLD) bottom seam length'!K3674^2/($C$6/2)^2)</f>
        <v>#DIV/0!</v>
      </c>
      <c r="O3674" s="136">
        <f t="shared" si="574"/>
        <v>73260</v>
      </c>
      <c r="P3674" t="b">
        <f t="shared" si="575"/>
        <v>0</v>
      </c>
      <c r="T3674" s="136">
        <f t="shared" si="576"/>
        <v>73240</v>
      </c>
      <c r="U3674" t="e">
        <f>SQRT(($U$6/2)^2-($U$6/2)^2*'(OLD) bottom seam length'!T3674^2/($U$7/2)^2)</f>
        <v>#VALUE!</v>
      </c>
      <c r="W3674" s="136">
        <f t="shared" si="577"/>
        <v>73240</v>
      </c>
      <c r="X3674" t="e">
        <f>SQRT(($U$6/2)^2-($U$6/2)^2*'(OLD) bottom seam length'!W3674^2/($U$7/2)^2)</f>
        <v>#VALUE!</v>
      </c>
      <c r="Z3674" s="136">
        <f t="shared" si="578"/>
        <v>73240</v>
      </c>
      <c r="AA3674" t="e">
        <f>SQRT(($U$6/2)^2-($U$6/2)^2*'(OLD) bottom seam length'!Z3674^2/($U$7/2)^2)</f>
        <v>#VALUE!</v>
      </c>
      <c r="AC3674" s="136">
        <f t="shared" si="579"/>
        <v>73240</v>
      </c>
      <c r="AD3674" t="e">
        <f>SQRT(($U$6/2)^2-($U$6/2)^2*'(OLD) bottom seam length'!AC3674^2/($U$7/2)^2)</f>
        <v>#VALUE!</v>
      </c>
    </row>
    <row r="3675" spans="2:30">
      <c r="B3675" s="136">
        <f t="shared" si="570"/>
        <v>73280</v>
      </c>
      <c r="C3675" t="e">
        <f>SQRT(($C$5/2)^2-($C$5/2)^2*'(OLD) bottom seam length'!B3675^2/($C$6/2)^2)</f>
        <v>#DIV/0!</v>
      </c>
      <c r="E3675" s="136">
        <f t="shared" si="571"/>
        <v>73280</v>
      </c>
      <c r="F3675" t="e">
        <f>SQRT(($C$5/2)^2-($C$5/2)^2*'(OLD) bottom seam length'!E3675^2/($C$6/2)^2)</f>
        <v>#DIV/0!</v>
      </c>
      <c r="H3675" s="136">
        <f t="shared" si="572"/>
        <v>73280</v>
      </c>
      <c r="I3675" t="e">
        <f>SQRT(($C$5/2)^2-($C$5/2)^2*'(OLD) bottom seam length'!H3675^2/($C$6/2)^2)</f>
        <v>#DIV/0!</v>
      </c>
      <c r="K3675" s="136">
        <f t="shared" si="573"/>
        <v>73280</v>
      </c>
      <c r="L3675" t="e">
        <f>SQRT(($C$5/2)^2-($C$5/2)^2*'(OLD) bottom seam length'!K3675^2/($C$6/2)^2)</f>
        <v>#DIV/0!</v>
      </c>
      <c r="O3675" s="136">
        <f t="shared" si="574"/>
        <v>73280</v>
      </c>
      <c r="P3675" t="b">
        <f t="shared" si="575"/>
        <v>0</v>
      </c>
      <c r="T3675" s="136">
        <f t="shared" si="576"/>
        <v>73260</v>
      </c>
      <c r="U3675" t="e">
        <f>SQRT(($U$6/2)^2-($U$6/2)^2*'(OLD) bottom seam length'!T3675^2/($U$7/2)^2)</f>
        <v>#VALUE!</v>
      </c>
      <c r="W3675" s="136">
        <f t="shared" si="577"/>
        <v>73260</v>
      </c>
      <c r="X3675" t="e">
        <f>SQRT(($U$6/2)^2-($U$6/2)^2*'(OLD) bottom seam length'!W3675^2/($U$7/2)^2)</f>
        <v>#VALUE!</v>
      </c>
      <c r="Z3675" s="136">
        <f t="shared" si="578"/>
        <v>73260</v>
      </c>
      <c r="AA3675" t="e">
        <f>SQRT(($U$6/2)^2-($U$6/2)^2*'(OLD) bottom seam length'!Z3675^2/($U$7/2)^2)</f>
        <v>#VALUE!</v>
      </c>
      <c r="AC3675" s="136">
        <f t="shared" si="579"/>
        <v>73260</v>
      </c>
      <c r="AD3675" t="e">
        <f>SQRT(($U$6/2)^2-($U$6/2)^2*'(OLD) bottom seam length'!AC3675^2/($U$7/2)^2)</f>
        <v>#VALUE!</v>
      </c>
    </row>
    <row r="3676" spans="2:30">
      <c r="B3676" s="136">
        <f t="shared" si="570"/>
        <v>73300</v>
      </c>
      <c r="C3676" t="e">
        <f>SQRT(($C$5/2)^2-($C$5/2)^2*'(OLD) bottom seam length'!B3676^2/($C$6/2)^2)</f>
        <v>#DIV/0!</v>
      </c>
      <c r="E3676" s="136">
        <f t="shared" si="571"/>
        <v>73300</v>
      </c>
      <c r="F3676" t="e">
        <f>SQRT(($C$5/2)^2-($C$5/2)^2*'(OLD) bottom seam length'!E3676^2/($C$6/2)^2)</f>
        <v>#DIV/0!</v>
      </c>
      <c r="H3676" s="136">
        <f t="shared" si="572"/>
        <v>73300</v>
      </c>
      <c r="I3676" t="e">
        <f>SQRT(($C$5/2)^2-($C$5/2)^2*'(OLD) bottom seam length'!H3676^2/($C$6/2)^2)</f>
        <v>#DIV/0!</v>
      </c>
      <c r="K3676" s="136">
        <f t="shared" si="573"/>
        <v>73300</v>
      </c>
      <c r="L3676" t="e">
        <f>SQRT(($C$5/2)^2-($C$5/2)^2*'(OLD) bottom seam length'!K3676^2/($C$6/2)^2)</f>
        <v>#DIV/0!</v>
      </c>
      <c r="O3676" s="136">
        <f t="shared" si="574"/>
        <v>73300</v>
      </c>
      <c r="P3676" t="b">
        <f t="shared" si="575"/>
        <v>0</v>
      </c>
      <c r="T3676" s="136">
        <f t="shared" si="576"/>
        <v>73280</v>
      </c>
      <c r="U3676" t="e">
        <f>SQRT(($U$6/2)^2-($U$6/2)^2*'(OLD) bottom seam length'!T3676^2/($U$7/2)^2)</f>
        <v>#VALUE!</v>
      </c>
      <c r="W3676" s="136">
        <f t="shared" si="577"/>
        <v>73280</v>
      </c>
      <c r="X3676" t="e">
        <f>SQRT(($U$6/2)^2-($U$6/2)^2*'(OLD) bottom seam length'!W3676^2/($U$7/2)^2)</f>
        <v>#VALUE!</v>
      </c>
      <c r="Z3676" s="136">
        <f t="shared" si="578"/>
        <v>73280</v>
      </c>
      <c r="AA3676" t="e">
        <f>SQRT(($U$6/2)^2-($U$6/2)^2*'(OLD) bottom seam length'!Z3676^2/($U$7/2)^2)</f>
        <v>#VALUE!</v>
      </c>
      <c r="AC3676" s="136">
        <f t="shared" si="579"/>
        <v>73280</v>
      </c>
      <c r="AD3676" t="e">
        <f>SQRT(($U$6/2)^2-($U$6/2)^2*'(OLD) bottom seam length'!AC3676^2/($U$7/2)^2)</f>
        <v>#VALUE!</v>
      </c>
    </row>
    <row r="3677" spans="2:30">
      <c r="B3677" s="136">
        <f t="shared" si="570"/>
        <v>73320</v>
      </c>
      <c r="C3677" t="e">
        <f>SQRT(($C$5/2)^2-($C$5/2)^2*'(OLD) bottom seam length'!B3677^2/($C$6/2)^2)</f>
        <v>#DIV/0!</v>
      </c>
      <c r="E3677" s="136">
        <f t="shared" si="571"/>
        <v>73320</v>
      </c>
      <c r="F3677" t="e">
        <f>SQRT(($C$5/2)^2-($C$5/2)^2*'(OLD) bottom seam length'!E3677^2/($C$6/2)^2)</f>
        <v>#DIV/0!</v>
      </c>
      <c r="H3677" s="136">
        <f t="shared" si="572"/>
        <v>73320</v>
      </c>
      <c r="I3677" t="e">
        <f>SQRT(($C$5/2)^2-($C$5/2)^2*'(OLD) bottom seam length'!H3677^2/($C$6/2)^2)</f>
        <v>#DIV/0!</v>
      </c>
      <c r="K3677" s="136">
        <f t="shared" si="573"/>
        <v>73320</v>
      </c>
      <c r="L3677" t="e">
        <f>SQRT(($C$5/2)^2-($C$5/2)^2*'(OLD) bottom seam length'!K3677^2/($C$6/2)^2)</f>
        <v>#DIV/0!</v>
      </c>
      <c r="O3677" s="136">
        <f t="shared" si="574"/>
        <v>73320</v>
      </c>
      <c r="P3677" t="b">
        <f t="shared" si="575"/>
        <v>0</v>
      </c>
      <c r="T3677" s="136">
        <f t="shared" si="576"/>
        <v>73300</v>
      </c>
      <c r="U3677" t="e">
        <f>SQRT(($U$6/2)^2-($U$6/2)^2*'(OLD) bottom seam length'!T3677^2/($U$7/2)^2)</f>
        <v>#VALUE!</v>
      </c>
      <c r="W3677" s="136">
        <f t="shared" si="577"/>
        <v>73300</v>
      </c>
      <c r="X3677" t="e">
        <f>SQRT(($U$6/2)^2-($U$6/2)^2*'(OLD) bottom seam length'!W3677^2/($U$7/2)^2)</f>
        <v>#VALUE!</v>
      </c>
      <c r="Z3677" s="136">
        <f t="shared" si="578"/>
        <v>73300</v>
      </c>
      <c r="AA3677" t="e">
        <f>SQRT(($U$6/2)^2-($U$6/2)^2*'(OLD) bottom seam length'!Z3677^2/($U$7/2)^2)</f>
        <v>#VALUE!</v>
      </c>
      <c r="AC3677" s="136">
        <f t="shared" si="579"/>
        <v>73300</v>
      </c>
      <c r="AD3677" t="e">
        <f>SQRT(($U$6/2)^2-($U$6/2)^2*'(OLD) bottom seam length'!AC3677^2/($U$7/2)^2)</f>
        <v>#VALUE!</v>
      </c>
    </row>
    <row r="3678" spans="2:30">
      <c r="B3678" s="136">
        <f t="shared" si="570"/>
        <v>73340</v>
      </c>
      <c r="C3678" t="e">
        <f>SQRT(($C$5/2)^2-($C$5/2)^2*'(OLD) bottom seam length'!B3678^2/($C$6/2)^2)</f>
        <v>#DIV/0!</v>
      </c>
      <c r="E3678" s="136">
        <f t="shared" si="571"/>
        <v>73340</v>
      </c>
      <c r="F3678" t="e">
        <f>SQRT(($C$5/2)^2-($C$5/2)^2*'(OLD) bottom seam length'!E3678^2/($C$6/2)^2)</f>
        <v>#DIV/0!</v>
      </c>
      <c r="H3678" s="136">
        <f t="shared" si="572"/>
        <v>73340</v>
      </c>
      <c r="I3678" t="e">
        <f>SQRT(($C$5/2)^2-($C$5/2)^2*'(OLD) bottom seam length'!H3678^2/($C$6/2)^2)</f>
        <v>#DIV/0!</v>
      </c>
      <c r="K3678" s="136">
        <f t="shared" si="573"/>
        <v>73340</v>
      </c>
      <c r="L3678" t="e">
        <f>SQRT(($C$5/2)^2-($C$5/2)^2*'(OLD) bottom seam length'!K3678^2/($C$6/2)^2)</f>
        <v>#DIV/0!</v>
      </c>
      <c r="O3678" s="136">
        <f t="shared" si="574"/>
        <v>73340</v>
      </c>
      <c r="P3678" t="b">
        <f t="shared" si="575"/>
        <v>0</v>
      </c>
      <c r="T3678" s="136">
        <f t="shared" si="576"/>
        <v>73320</v>
      </c>
      <c r="U3678" t="e">
        <f>SQRT(($U$6/2)^2-($U$6/2)^2*'(OLD) bottom seam length'!T3678^2/($U$7/2)^2)</f>
        <v>#VALUE!</v>
      </c>
      <c r="W3678" s="136">
        <f t="shared" si="577"/>
        <v>73320</v>
      </c>
      <c r="X3678" t="e">
        <f>SQRT(($U$6/2)^2-($U$6/2)^2*'(OLD) bottom seam length'!W3678^2/($U$7/2)^2)</f>
        <v>#VALUE!</v>
      </c>
      <c r="Z3678" s="136">
        <f t="shared" si="578"/>
        <v>73320</v>
      </c>
      <c r="AA3678" t="e">
        <f>SQRT(($U$6/2)^2-($U$6/2)^2*'(OLD) bottom seam length'!Z3678^2/($U$7/2)^2)</f>
        <v>#VALUE!</v>
      </c>
      <c r="AC3678" s="136">
        <f t="shared" si="579"/>
        <v>73320</v>
      </c>
      <c r="AD3678" t="e">
        <f>SQRT(($U$6/2)^2-($U$6/2)^2*'(OLD) bottom seam length'!AC3678^2/($U$7/2)^2)</f>
        <v>#VALUE!</v>
      </c>
    </row>
    <row r="3679" spans="2:30">
      <c r="B3679" s="136">
        <f t="shared" si="570"/>
        <v>73360</v>
      </c>
      <c r="C3679" t="e">
        <f>SQRT(($C$5/2)^2-($C$5/2)^2*'(OLD) bottom seam length'!B3679^2/($C$6/2)^2)</f>
        <v>#DIV/0!</v>
      </c>
      <c r="E3679" s="136">
        <f t="shared" si="571"/>
        <v>73360</v>
      </c>
      <c r="F3679" t="e">
        <f>SQRT(($C$5/2)^2-($C$5/2)^2*'(OLD) bottom seam length'!E3679^2/($C$6/2)^2)</f>
        <v>#DIV/0!</v>
      </c>
      <c r="H3679" s="136">
        <f t="shared" si="572"/>
        <v>73360</v>
      </c>
      <c r="I3679" t="e">
        <f>SQRT(($C$5/2)^2-($C$5/2)^2*'(OLD) bottom seam length'!H3679^2/($C$6/2)^2)</f>
        <v>#DIV/0!</v>
      </c>
      <c r="K3679" s="136">
        <f t="shared" si="573"/>
        <v>73360</v>
      </c>
      <c r="L3679" t="e">
        <f>SQRT(($C$5/2)^2-($C$5/2)^2*'(OLD) bottom seam length'!K3679^2/($C$6/2)^2)</f>
        <v>#DIV/0!</v>
      </c>
      <c r="O3679" s="136">
        <f t="shared" si="574"/>
        <v>73360</v>
      </c>
      <c r="P3679" t="b">
        <f t="shared" si="575"/>
        <v>0</v>
      </c>
      <c r="T3679" s="136">
        <f t="shared" si="576"/>
        <v>73340</v>
      </c>
      <c r="U3679" t="e">
        <f>SQRT(($U$6/2)^2-($U$6/2)^2*'(OLD) bottom seam length'!T3679^2/($U$7/2)^2)</f>
        <v>#VALUE!</v>
      </c>
      <c r="W3679" s="136">
        <f t="shared" si="577"/>
        <v>73340</v>
      </c>
      <c r="X3679" t="e">
        <f>SQRT(($U$6/2)^2-($U$6/2)^2*'(OLD) bottom seam length'!W3679^2/($U$7/2)^2)</f>
        <v>#VALUE!</v>
      </c>
      <c r="Z3679" s="136">
        <f t="shared" si="578"/>
        <v>73340</v>
      </c>
      <c r="AA3679" t="e">
        <f>SQRT(($U$6/2)^2-($U$6/2)^2*'(OLD) bottom seam length'!Z3679^2/($U$7/2)^2)</f>
        <v>#VALUE!</v>
      </c>
      <c r="AC3679" s="136">
        <f t="shared" si="579"/>
        <v>73340</v>
      </c>
      <c r="AD3679" t="e">
        <f>SQRT(($U$6/2)^2-($U$6/2)^2*'(OLD) bottom seam length'!AC3679^2/($U$7/2)^2)</f>
        <v>#VALUE!</v>
      </c>
    </row>
    <row r="3680" spans="2:30">
      <c r="B3680" s="136">
        <f t="shared" si="570"/>
        <v>73380</v>
      </c>
      <c r="C3680" t="e">
        <f>SQRT(($C$5/2)^2-($C$5/2)^2*'(OLD) bottom seam length'!B3680^2/($C$6/2)^2)</f>
        <v>#DIV/0!</v>
      </c>
      <c r="E3680" s="136">
        <f t="shared" si="571"/>
        <v>73380</v>
      </c>
      <c r="F3680" t="e">
        <f>SQRT(($C$5/2)^2-($C$5/2)^2*'(OLD) bottom seam length'!E3680^2/($C$6/2)^2)</f>
        <v>#DIV/0!</v>
      </c>
      <c r="H3680" s="136">
        <f t="shared" si="572"/>
        <v>73380</v>
      </c>
      <c r="I3680" t="e">
        <f>SQRT(($C$5/2)^2-($C$5/2)^2*'(OLD) bottom seam length'!H3680^2/($C$6/2)^2)</f>
        <v>#DIV/0!</v>
      </c>
      <c r="K3680" s="136">
        <f t="shared" si="573"/>
        <v>73380</v>
      </c>
      <c r="L3680" t="e">
        <f>SQRT(($C$5/2)^2-($C$5/2)^2*'(OLD) bottom seam length'!K3680^2/($C$6/2)^2)</f>
        <v>#DIV/0!</v>
      </c>
      <c r="O3680" s="136">
        <f t="shared" si="574"/>
        <v>73380</v>
      </c>
      <c r="P3680" t="b">
        <f t="shared" si="575"/>
        <v>0</v>
      </c>
      <c r="T3680" s="136">
        <f t="shared" si="576"/>
        <v>73360</v>
      </c>
      <c r="U3680" t="e">
        <f>SQRT(($U$6/2)^2-($U$6/2)^2*'(OLD) bottom seam length'!T3680^2/($U$7/2)^2)</f>
        <v>#VALUE!</v>
      </c>
      <c r="W3680" s="136">
        <f t="shared" si="577"/>
        <v>73360</v>
      </c>
      <c r="X3680" t="e">
        <f>SQRT(($U$6/2)^2-($U$6/2)^2*'(OLD) bottom seam length'!W3680^2/($U$7/2)^2)</f>
        <v>#VALUE!</v>
      </c>
      <c r="Z3680" s="136">
        <f t="shared" si="578"/>
        <v>73360</v>
      </c>
      <c r="AA3680" t="e">
        <f>SQRT(($U$6/2)^2-($U$6/2)^2*'(OLD) bottom seam length'!Z3680^2/($U$7/2)^2)</f>
        <v>#VALUE!</v>
      </c>
      <c r="AC3680" s="136">
        <f t="shared" si="579"/>
        <v>73360</v>
      </c>
      <c r="AD3680" t="e">
        <f>SQRT(($U$6/2)^2-($U$6/2)^2*'(OLD) bottom seam length'!AC3680^2/($U$7/2)^2)</f>
        <v>#VALUE!</v>
      </c>
    </row>
    <row r="3681" spans="2:30">
      <c r="B3681" s="136">
        <f t="shared" si="570"/>
        <v>73400</v>
      </c>
      <c r="C3681" t="e">
        <f>SQRT(($C$5/2)^2-($C$5/2)^2*'(OLD) bottom seam length'!B3681^2/($C$6/2)^2)</f>
        <v>#DIV/0!</v>
      </c>
      <c r="E3681" s="136">
        <f t="shared" si="571"/>
        <v>73400</v>
      </c>
      <c r="F3681" t="e">
        <f>SQRT(($C$5/2)^2-($C$5/2)^2*'(OLD) bottom seam length'!E3681^2/($C$6/2)^2)</f>
        <v>#DIV/0!</v>
      </c>
      <c r="H3681" s="136">
        <f t="shared" si="572"/>
        <v>73400</v>
      </c>
      <c r="I3681" t="e">
        <f>SQRT(($C$5/2)^2-($C$5/2)^2*'(OLD) bottom seam length'!H3681^2/($C$6/2)^2)</f>
        <v>#DIV/0!</v>
      </c>
      <c r="K3681" s="136">
        <f t="shared" si="573"/>
        <v>73400</v>
      </c>
      <c r="L3681" t="e">
        <f>SQRT(($C$5/2)^2-($C$5/2)^2*'(OLD) bottom seam length'!K3681^2/($C$6/2)^2)</f>
        <v>#DIV/0!</v>
      </c>
      <c r="O3681" s="136">
        <f t="shared" si="574"/>
        <v>73400</v>
      </c>
      <c r="P3681" t="b">
        <f t="shared" si="575"/>
        <v>0</v>
      </c>
      <c r="T3681" s="136">
        <f t="shared" si="576"/>
        <v>73380</v>
      </c>
      <c r="U3681" t="e">
        <f>SQRT(($U$6/2)^2-($U$6/2)^2*'(OLD) bottom seam length'!T3681^2/($U$7/2)^2)</f>
        <v>#VALUE!</v>
      </c>
      <c r="W3681" s="136">
        <f t="shared" si="577"/>
        <v>73380</v>
      </c>
      <c r="X3681" t="e">
        <f>SQRT(($U$6/2)^2-($U$6/2)^2*'(OLD) bottom seam length'!W3681^2/($U$7/2)^2)</f>
        <v>#VALUE!</v>
      </c>
      <c r="Z3681" s="136">
        <f t="shared" si="578"/>
        <v>73380</v>
      </c>
      <c r="AA3681" t="e">
        <f>SQRT(($U$6/2)^2-($U$6/2)^2*'(OLD) bottom seam length'!Z3681^2/($U$7/2)^2)</f>
        <v>#VALUE!</v>
      </c>
      <c r="AC3681" s="136">
        <f t="shared" si="579"/>
        <v>73380</v>
      </c>
      <c r="AD3681" t="e">
        <f>SQRT(($U$6/2)^2-($U$6/2)^2*'(OLD) bottom seam length'!AC3681^2/($U$7/2)^2)</f>
        <v>#VALUE!</v>
      </c>
    </row>
    <row r="3682" spans="2:30">
      <c r="B3682" s="136">
        <f t="shared" si="570"/>
        <v>73420</v>
      </c>
      <c r="C3682" t="e">
        <f>SQRT(($C$5/2)^2-($C$5/2)^2*'(OLD) bottom seam length'!B3682^2/($C$6/2)^2)</f>
        <v>#DIV/0!</v>
      </c>
      <c r="E3682" s="136">
        <f t="shared" si="571"/>
        <v>73420</v>
      </c>
      <c r="F3682" t="e">
        <f>SQRT(($C$5/2)^2-($C$5/2)^2*'(OLD) bottom seam length'!E3682^2/($C$6/2)^2)</f>
        <v>#DIV/0!</v>
      </c>
      <c r="H3682" s="136">
        <f t="shared" si="572"/>
        <v>73420</v>
      </c>
      <c r="I3682" t="e">
        <f>SQRT(($C$5/2)^2-($C$5/2)^2*'(OLD) bottom seam length'!H3682^2/($C$6/2)^2)</f>
        <v>#DIV/0!</v>
      </c>
      <c r="K3682" s="136">
        <f t="shared" si="573"/>
        <v>73420</v>
      </c>
      <c r="L3682" t="e">
        <f>SQRT(($C$5/2)^2-($C$5/2)^2*'(OLD) bottom seam length'!K3682^2/($C$6/2)^2)</f>
        <v>#DIV/0!</v>
      </c>
      <c r="O3682" s="136">
        <f t="shared" si="574"/>
        <v>73420</v>
      </c>
      <c r="P3682" t="b">
        <f t="shared" si="575"/>
        <v>0</v>
      </c>
      <c r="T3682" s="136">
        <f t="shared" si="576"/>
        <v>73400</v>
      </c>
      <c r="U3682" t="e">
        <f>SQRT(($U$6/2)^2-($U$6/2)^2*'(OLD) bottom seam length'!T3682^2/($U$7/2)^2)</f>
        <v>#VALUE!</v>
      </c>
      <c r="W3682" s="136">
        <f t="shared" si="577"/>
        <v>73400</v>
      </c>
      <c r="X3682" t="e">
        <f>SQRT(($U$6/2)^2-($U$6/2)^2*'(OLD) bottom seam length'!W3682^2/($U$7/2)^2)</f>
        <v>#VALUE!</v>
      </c>
      <c r="Z3682" s="136">
        <f t="shared" si="578"/>
        <v>73400</v>
      </c>
      <c r="AA3682" t="e">
        <f>SQRT(($U$6/2)^2-($U$6/2)^2*'(OLD) bottom seam length'!Z3682^2/($U$7/2)^2)</f>
        <v>#VALUE!</v>
      </c>
      <c r="AC3682" s="136">
        <f t="shared" si="579"/>
        <v>73400</v>
      </c>
      <c r="AD3682" t="e">
        <f>SQRT(($U$6/2)^2-($U$6/2)^2*'(OLD) bottom seam length'!AC3682^2/($U$7/2)^2)</f>
        <v>#VALUE!</v>
      </c>
    </row>
    <row r="3683" spans="2:30">
      <c r="B3683" s="136">
        <f t="shared" si="570"/>
        <v>73440</v>
      </c>
      <c r="C3683" t="e">
        <f>SQRT(($C$5/2)^2-($C$5/2)^2*'(OLD) bottom seam length'!B3683^2/($C$6/2)^2)</f>
        <v>#DIV/0!</v>
      </c>
      <c r="E3683" s="136">
        <f t="shared" si="571"/>
        <v>73440</v>
      </c>
      <c r="F3683" t="e">
        <f>SQRT(($C$5/2)^2-($C$5/2)^2*'(OLD) bottom seam length'!E3683^2/($C$6/2)^2)</f>
        <v>#DIV/0!</v>
      </c>
      <c r="H3683" s="136">
        <f t="shared" si="572"/>
        <v>73440</v>
      </c>
      <c r="I3683" t="e">
        <f>SQRT(($C$5/2)^2-($C$5/2)^2*'(OLD) bottom seam length'!H3683^2/($C$6/2)^2)</f>
        <v>#DIV/0!</v>
      </c>
      <c r="K3683" s="136">
        <f t="shared" si="573"/>
        <v>73440</v>
      </c>
      <c r="L3683" t="e">
        <f>SQRT(($C$5/2)^2-($C$5/2)^2*'(OLD) bottom seam length'!K3683^2/($C$6/2)^2)</f>
        <v>#DIV/0!</v>
      </c>
      <c r="O3683" s="136">
        <f t="shared" si="574"/>
        <v>73440</v>
      </c>
      <c r="P3683" t="b">
        <f t="shared" si="575"/>
        <v>0</v>
      </c>
      <c r="T3683" s="136">
        <f t="shared" si="576"/>
        <v>73420</v>
      </c>
      <c r="U3683" t="e">
        <f>SQRT(($U$6/2)^2-($U$6/2)^2*'(OLD) bottom seam length'!T3683^2/($U$7/2)^2)</f>
        <v>#VALUE!</v>
      </c>
      <c r="W3683" s="136">
        <f t="shared" si="577"/>
        <v>73420</v>
      </c>
      <c r="X3683" t="e">
        <f>SQRT(($U$6/2)^2-($U$6/2)^2*'(OLD) bottom seam length'!W3683^2/($U$7/2)^2)</f>
        <v>#VALUE!</v>
      </c>
      <c r="Z3683" s="136">
        <f t="shared" si="578"/>
        <v>73420</v>
      </c>
      <c r="AA3683" t="e">
        <f>SQRT(($U$6/2)^2-($U$6/2)^2*'(OLD) bottom seam length'!Z3683^2/($U$7/2)^2)</f>
        <v>#VALUE!</v>
      </c>
      <c r="AC3683" s="136">
        <f t="shared" si="579"/>
        <v>73420</v>
      </c>
      <c r="AD3683" t="e">
        <f>SQRT(($U$6/2)^2-($U$6/2)^2*'(OLD) bottom seam length'!AC3683^2/($U$7/2)^2)</f>
        <v>#VALUE!</v>
      </c>
    </row>
    <row r="3684" spans="2:30">
      <c r="B3684" s="136">
        <f t="shared" si="570"/>
        <v>73460</v>
      </c>
      <c r="C3684" t="e">
        <f>SQRT(($C$5/2)^2-($C$5/2)^2*'(OLD) bottom seam length'!B3684^2/($C$6/2)^2)</f>
        <v>#DIV/0!</v>
      </c>
      <c r="E3684" s="136">
        <f t="shared" si="571"/>
        <v>73460</v>
      </c>
      <c r="F3684" t="e">
        <f>SQRT(($C$5/2)^2-($C$5/2)^2*'(OLD) bottom seam length'!E3684^2/($C$6/2)^2)</f>
        <v>#DIV/0!</v>
      </c>
      <c r="H3684" s="136">
        <f t="shared" si="572"/>
        <v>73460</v>
      </c>
      <c r="I3684" t="e">
        <f>SQRT(($C$5/2)^2-($C$5/2)^2*'(OLD) bottom seam length'!H3684^2/($C$6/2)^2)</f>
        <v>#DIV/0!</v>
      </c>
      <c r="K3684" s="136">
        <f t="shared" si="573"/>
        <v>73460</v>
      </c>
      <c r="L3684" t="e">
        <f>SQRT(($C$5/2)^2-($C$5/2)^2*'(OLD) bottom seam length'!K3684^2/($C$6/2)^2)</f>
        <v>#DIV/0!</v>
      </c>
      <c r="O3684" s="136">
        <f t="shared" si="574"/>
        <v>73460</v>
      </c>
      <c r="P3684" t="b">
        <f t="shared" si="575"/>
        <v>0</v>
      </c>
      <c r="T3684" s="136">
        <f t="shared" si="576"/>
        <v>73440</v>
      </c>
      <c r="U3684" t="e">
        <f>SQRT(($U$6/2)^2-($U$6/2)^2*'(OLD) bottom seam length'!T3684^2/($U$7/2)^2)</f>
        <v>#VALUE!</v>
      </c>
      <c r="W3684" s="136">
        <f t="shared" si="577"/>
        <v>73440</v>
      </c>
      <c r="X3684" t="e">
        <f>SQRT(($U$6/2)^2-($U$6/2)^2*'(OLD) bottom seam length'!W3684^2/($U$7/2)^2)</f>
        <v>#VALUE!</v>
      </c>
      <c r="Z3684" s="136">
        <f t="shared" si="578"/>
        <v>73440</v>
      </c>
      <c r="AA3684" t="e">
        <f>SQRT(($U$6/2)^2-($U$6/2)^2*'(OLD) bottom seam length'!Z3684^2/($U$7/2)^2)</f>
        <v>#VALUE!</v>
      </c>
      <c r="AC3684" s="136">
        <f t="shared" si="579"/>
        <v>73440</v>
      </c>
      <c r="AD3684" t="e">
        <f>SQRT(($U$6/2)^2-($U$6/2)^2*'(OLD) bottom seam length'!AC3684^2/($U$7/2)^2)</f>
        <v>#VALUE!</v>
      </c>
    </row>
    <row r="3685" spans="2:30">
      <c r="B3685" s="136">
        <f t="shared" si="570"/>
        <v>73480</v>
      </c>
      <c r="C3685" t="e">
        <f>SQRT(($C$5/2)^2-($C$5/2)^2*'(OLD) bottom seam length'!B3685^2/($C$6/2)^2)</f>
        <v>#DIV/0!</v>
      </c>
      <c r="E3685" s="136">
        <f t="shared" si="571"/>
        <v>73480</v>
      </c>
      <c r="F3685" t="e">
        <f>SQRT(($C$5/2)^2-($C$5/2)^2*'(OLD) bottom seam length'!E3685^2/($C$6/2)^2)</f>
        <v>#DIV/0!</v>
      </c>
      <c r="H3685" s="136">
        <f t="shared" si="572"/>
        <v>73480</v>
      </c>
      <c r="I3685" t="e">
        <f>SQRT(($C$5/2)^2-($C$5/2)^2*'(OLD) bottom seam length'!H3685^2/($C$6/2)^2)</f>
        <v>#DIV/0!</v>
      </c>
      <c r="K3685" s="136">
        <f t="shared" si="573"/>
        <v>73480</v>
      </c>
      <c r="L3685" t="e">
        <f>SQRT(($C$5/2)^2-($C$5/2)^2*'(OLD) bottom seam length'!K3685^2/($C$6/2)^2)</f>
        <v>#DIV/0!</v>
      </c>
      <c r="O3685" s="136">
        <f t="shared" si="574"/>
        <v>73480</v>
      </c>
      <c r="P3685" t="b">
        <f t="shared" si="575"/>
        <v>0</v>
      </c>
      <c r="T3685" s="136">
        <f t="shared" si="576"/>
        <v>73460</v>
      </c>
      <c r="U3685" t="e">
        <f>SQRT(($U$6/2)^2-($U$6/2)^2*'(OLD) bottom seam length'!T3685^2/($U$7/2)^2)</f>
        <v>#VALUE!</v>
      </c>
      <c r="W3685" s="136">
        <f t="shared" si="577"/>
        <v>73460</v>
      </c>
      <c r="X3685" t="e">
        <f>SQRT(($U$6/2)^2-($U$6/2)^2*'(OLD) bottom seam length'!W3685^2/($U$7/2)^2)</f>
        <v>#VALUE!</v>
      </c>
      <c r="Z3685" s="136">
        <f t="shared" si="578"/>
        <v>73460</v>
      </c>
      <c r="AA3685" t="e">
        <f>SQRT(($U$6/2)^2-($U$6/2)^2*'(OLD) bottom seam length'!Z3685^2/($U$7/2)^2)</f>
        <v>#VALUE!</v>
      </c>
      <c r="AC3685" s="136">
        <f t="shared" si="579"/>
        <v>73460</v>
      </c>
      <c r="AD3685" t="e">
        <f>SQRT(($U$6/2)^2-($U$6/2)^2*'(OLD) bottom seam length'!AC3685^2/($U$7/2)^2)</f>
        <v>#VALUE!</v>
      </c>
    </row>
    <row r="3686" spans="2:30">
      <c r="B3686" s="136">
        <f t="shared" si="570"/>
        <v>73500</v>
      </c>
      <c r="C3686" t="e">
        <f>SQRT(($C$5/2)^2-($C$5/2)^2*'(OLD) bottom seam length'!B3686^2/($C$6/2)^2)</f>
        <v>#DIV/0!</v>
      </c>
      <c r="E3686" s="136">
        <f t="shared" si="571"/>
        <v>73500</v>
      </c>
      <c r="F3686" t="e">
        <f>SQRT(($C$5/2)^2-($C$5/2)^2*'(OLD) bottom seam length'!E3686^2/($C$6/2)^2)</f>
        <v>#DIV/0!</v>
      </c>
      <c r="H3686" s="136">
        <f t="shared" si="572"/>
        <v>73500</v>
      </c>
      <c r="I3686" t="e">
        <f>SQRT(($C$5/2)^2-($C$5/2)^2*'(OLD) bottom seam length'!H3686^2/($C$6/2)^2)</f>
        <v>#DIV/0!</v>
      </c>
      <c r="K3686" s="136">
        <f t="shared" si="573"/>
        <v>73500</v>
      </c>
      <c r="L3686" t="e">
        <f>SQRT(($C$5/2)^2-($C$5/2)^2*'(OLD) bottom seam length'!K3686^2/($C$6/2)^2)</f>
        <v>#DIV/0!</v>
      </c>
      <c r="O3686" s="136">
        <f t="shared" si="574"/>
        <v>73500</v>
      </c>
      <c r="P3686" t="b">
        <f t="shared" si="575"/>
        <v>0</v>
      </c>
      <c r="T3686" s="136">
        <f t="shared" si="576"/>
        <v>73480</v>
      </c>
      <c r="U3686" t="e">
        <f>SQRT(($U$6/2)^2-($U$6/2)^2*'(OLD) bottom seam length'!T3686^2/($U$7/2)^2)</f>
        <v>#VALUE!</v>
      </c>
      <c r="W3686" s="136">
        <f t="shared" si="577"/>
        <v>73480</v>
      </c>
      <c r="X3686" t="e">
        <f>SQRT(($U$6/2)^2-($U$6/2)^2*'(OLD) bottom seam length'!W3686^2/($U$7/2)^2)</f>
        <v>#VALUE!</v>
      </c>
      <c r="Z3686" s="136">
        <f t="shared" si="578"/>
        <v>73480</v>
      </c>
      <c r="AA3686" t="e">
        <f>SQRT(($U$6/2)^2-($U$6/2)^2*'(OLD) bottom seam length'!Z3686^2/($U$7/2)^2)</f>
        <v>#VALUE!</v>
      </c>
      <c r="AC3686" s="136">
        <f t="shared" si="579"/>
        <v>73480</v>
      </c>
      <c r="AD3686" t="e">
        <f>SQRT(($U$6/2)^2-($U$6/2)^2*'(OLD) bottom seam length'!AC3686^2/($U$7/2)^2)</f>
        <v>#VALUE!</v>
      </c>
    </row>
    <row r="3687" spans="2:30">
      <c r="B3687" s="136">
        <f t="shared" si="570"/>
        <v>73520</v>
      </c>
      <c r="C3687" t="e">
        <f>SQRT(($C$5/2)^2-($C$5/2)^2*'(OLD) bottom seam length'!B3687^2/($C$6/2)^2)</f>
        <v>#DIV/0!</v>
      </c>
      <c r="E3687" s="136">
        <f t="shared" si="571"/>
        <v>73520</v>
      </c>
      <c r="F3687" t="e">
        <f>SQRT(($C$5/2)^2-($C$5/2)^2*'(OLD) bottom seam length'!E3687^2/($C$6/2)^2)</f>
        <v>#DIV/0!</v>
      </c>
      <c r="H3687" s="136">
        <f t="shared" si="572"/>
        <v>73520</v>
      </c>
      <c r="I3687" t="e">
        <f>SQRT(($C$5/2)^2-($C$5/2)^2*'(OLD) bottom seam length'!H3687^2/($C$6/2)^2)</f>
        <v>#DIV/0!</v>
      </c>
      <c r="K3687" s="136">
        <f t="shared" si="573"/>
        <v>73520</v>
      </c>
      <c r="L3687" t="e">
        <f>SQRT(($C$5/2)^2-($C$5/2)^2*'(OLD) bottom seam length'!K3687^2/($C$6/2)^2)</f>
        <v>#DIV/0!</v>
      </c>
      <c r="O3687" s="136">
        <f t="shared" si="574"/>
        <v>73520</v>
      </c>
      <c r="P3687" t="b">
        <f t="shared" si="575"/>
        <v>0</v>
      </c>
      <c r="T3687" s="136">
        <f t="shared" si="576"/>
        <v>73500</v>
      </c>
      <c r="U3687" t="e">
        <f>SQRT(($U$6/2)^2-($U$6/2)^2*'(OLD) bottom seam length'!T3687^2/($U$7/2)^2)</f>
        <v>#VALUE!</v>
      </c>
      <c r="W3687" s="136">
        <f t="shared" si="577"/>
        <v>73500</v>
      </c>
      <c r="X3687" t="e">
        <f>SQRT(($U$6/2)^2-($U$6/2)^2*'(OLD) bottom seam length'!W3687^2/($U$7/2)^2)</f>
        <v>#VALUE!</v>
      </c>
      <c r="Z3687" s="136">
        <f t="shared" si="578"/>
        <v>73500</v>
      </c>
      <c r="AA3687" t="e">
        <f>SQRT(($U$6/2)^2-($U$6/2)^2*'(OLD) bottom seam length'!Z3687^2/($U$7/2)^2)</f>
        <v>#VALUE!</v>
      </c>
      <c r="AC3687" s="136">
        <f t="shared" si="579"/>
        <v>73500</v>
      </c>
      <c r="AD3687" t="e">
        <f>SQRT(($U$6/2)^2-($U$6/2)^2*'(OLD) bottom seam length'!AC3687^2/($U$7/2)^2)</f>
        <v>#VALUE!</v>
      </c>
    </row>
    <row r="3688" spans="2:30">
      <c r="B3688" s="136">
        <f t="shared" si="570"/>
        <v>73540</v>
      </c>
      <c r="C3688" t="e">
        <f>SQRT(($C$5/2)^2-($C$5/2)^2*'(OLD) bottom seam length'!B3688^2/($C$6/2)^2)</f>
        <v>#DIV/0!</v>
      </c>
      <c r="E3688" s="136">
        <f t="shared" si="571"/>
        <v>73540</v>
      </c>
      <c r="F3688" t="e">
        <f>SQRT(($C$5/2)^2-($C$5/2)^2*'(OLD) bottom seam length'!E3688^2/($C$6/2)^2)</f>
        <v>#DIV/0!</v>
      </c>
      <c r="H3688" s="136">
        <f t="shared" si="572"/>
        <v>73540</v>
      </c>
      <c r="I3688" t="e">
        <f>SQRT(($C$5/2)^2-($C$5/2)^2*'(OLD) bottom seam length'!H3688^2/($C$6/2)^2)</f>
        <v>#DIV/0!</v>
      </c>
      <c r="K3688" s="136">
        <f t="shared" si="573"/>
        <v>73540</v>
      </c>
      <c r="L3688" t="e">
        <f>SQRT(($C$5/2)^2-($C$5/2)^2*'(OLD) bottom seam length'!K3688^2/($C$6/2)^2)</f>
        <v>#DIV/0!</v>
      </c>
      <c r="O3688" s="136">
        <f t="shared" si="574"/>
        <v>73540</v>
      </c>
      <c r="P3688" t="b">
        <f t="shared" si="575"/>
        <v>0</v>
      </c>
      <c r="T3688" s="136">
        <f t="shared" si="576"/>
        <v>73520</v>
      </c>
      <c r="U3688" t="e">
        <f>SQRT(($U$6/2)^2-($U$6/2)^2*'(OLD) bottom seam length'!T3688^2/($U$7/2)^2)</f>
        <v>#VALUE!</v>
      </c>
      <c r="W3688" s="136">
        <f t="shared" si="577"/>
        <v>73520</v>
      </c>
      <c r="X3688" t="e">
        <f>SQRT(($U$6/2)^2-($U$6/2)^2*'(OLD) bottom seam length'!W3688^2/($U$7/2)^2)</f>
        <v>#VALUE!</v>
      </c>
      <c r="Z3688" s="136">
        <f t="shared" si="578"/>
        <v>73520</v>
      </c>
      <c r="AA3688" t="e">
        <f>SQRT(($U$6/2)^2-($U$6/2)^2*'(OLD) bottom seam length'!Z3688^2/($U$7/2)^2)</f>
        <v>#VALUE!</v>
      </c>
      <c r="AC3688" s="136">
        <f t="shared" si="579"/>
        <v>73520</v>
      </c>
      <c r="AD3688" t="e">
        <f>SQRT(($U$6/2)^2-($U$6/2)^2*'(OLD) bottom seam length'!AC3688^2/($U$7/2)^2)</f>
        <v>#VALUE!</v>
      </c>
    </row>
    <row r="3689" spans="2:30">
      <c r="B3689" s="136">
        <f t="shared" si="570"/>
        <v>73560</v>
      </c>
      <c r="C3689" t="e">
        <f>SQRT(($C$5/2)^2-($C$5/2)^2*'(OLD) bottom seam length'!B3689^2/($C$6/2)^2)</f>
        <v>#DIV/0!</v>
      </c>
      <c r="E3689" s="136">
        <f t="shared" si="571"/>
        <v>73560</v>
      </c>
      <c r="F3689" t="e">
        <f>SQRT(($C$5/2)^2-($C$5/2)^2*'(OLD) bottom seam length'!E3689^2/($C$6/2)^2)</f>
        <v>#DIV/0!</v>
      </c>
      <c r="H3689" s="136">
        <f t="shared" si="572"/>
        <v>73560</v>
      </c>
      <c r="I3689" t="e">
        <f>SQRT(($C$5/2)^2-($C$5/2)^2*'(OLD) bottom seam length'!H3689^2/($C$6/2)^2)</f>
        <v>#DIV/0!</v>
      </c>
      <c r="K3689" s="136">
        <f t="shared" si="573"/>
        <v>73560</v>
      </c>
      <c r="L3689" t="e">
        <f>SQRT(($C$5/2)^2-($C$5/2)^2*'(OLD) bottom seam length'!K3689^2/($C$6/2)^2)</f>
        <v>#DIV/0!</v>
      </c>
      <c r="O3689" s="136">
        <f t="shared" si="574"/>
        <v>73560</v>
      </c>
      <c r="P3689" t="b">
        <f t="shared" si="575"/>
        <v>0</v>
      </c>
      <c r="T3689" s="136">
        <f t="shared" si="576"/>
        <v>73540</v>
      </c>
      <c r="U3689" t="e">
        <f>SQRT(($U$6/2)^2-($U$6/2)^2*'(OLD) bottom seam length'!T3689^2/($U$7/2)^2)</f>
        <v>#VALUE!</v>
      </c>
      <c r="W3689" s="136">
        <f t="shared" si="577"/>
        <v>73540</v>
      </c>
      <c r="X3689" t="e">
        <f>SQRT(($U$6/2)^2-($U$6/2)^2*'(OLD) bottom seam length'!W3689^2/($U$7/2)^2)</f>
        <v>#VALUE!</v>
      </c>
      <c r="Z3689" s="136">
        <f t="shared" si="578"/>
        <v>73540</v>
      </c>
      <c r="AA3689" t="e">
        <f>SQRT(($U$6/2)^2-($U$6/2)^2*'(OLD) bottom seam length'!Z3689^2/($U$7/2)^2)</f>
        <v>#VALUE!</v>
      </c>
      <c r="AC3689" s="136">
        <f t="shared" si="579"/>
        <v>73540</v>
      </c>
      <c r="AD3689" t="e">
        <f>SQRT(($U$6/2)^2-($U$6/2)^2*'(OLD) bottom seam length'!AC3689^2/($U$7/2)^2)</f>
        <v>#VALUE!</v>
      </c>
    </row>
    <row r="3690" spans="2:30">
      <c r="B3690" s="136">
        <f t="shared" si="570"/>
        <v>73580</v>
      </c>
      <c r="C3690" t="e">
        <f>SQRT(($C$5/2)^2-($C$5/2)^2*'(OLD) bottom seam length'!B3690^2/($C$6/2)^2)</f>
        <v>#DIV/0!</v>
      </c>
      <c r="E3690" s="136">
        <f t="shared" si="571"/>
        <v>73580</v>
      </c>
      <c r="F3690" t="e">
        <f>SQRT(($C$5/2)^2-($C$5/2)^2*'(OLD) bottom seam length'!E3690^2/($C$6/2)^2)</f>
        <v>#DIV/0!</v>
      </c>
      <c r="H3690" s="136">
        <f t="shared" si="572"/>
        <v>73580</v>
      </c>
      <c r="I3690" t="e">
        <f>SQRT(($C$5/2)^2-($C$5/2)^2*'(OLD) bottom seam length'!H3690^2/($C$6/2)^2)</f>
        <v>#DIV/0!</v>
      </c>
      <c r="K3690" s="136">
        <f t="shared" si="573"/>
        <v>73580</v>
      </c>
      <c r="L3690" t="e">
        <f>SQRT(($C$5/2)^2-($C$5/2)^2*'(OLD) bottom seam length'!K3690^2/($C$6/2)^2)</f>
        <v>#DIV/0!</v>
      </c>
      <c r="O3690" s="136">
        <f t="shared" si="574"/>
        <v>73580</v>
      </c>
      <c r="P3690" t="b">
        <f t="shared" si="575"/>
        <v>0</v>
      </c>
      <c r="T3690" s="136">
        <f t="shared" si="576"/>
        <v>73560</v>
      </c>
      <c r="U3690" t="e">
        <f>SQRT(($U$6/2)^2-($U$6/2)^2*'(OLD) bottom seam length'!T3690^2/($U$7/2)^2)</f>
        <v>#VALUE!</v>
      </c>
      <c r="W3690" s="136">
        <f t="shared" si="577"/>
        <v>73560</v>
      </c>
      <c r="X3690" t="e">
        <f>SQRT(($U$6/2)^2-($U$6/2)^2*'(OLD) bottom seam length'!W3690^2/($U$7/2)^2)</f>
        <v>#VALUE!</v>
      </c>
      <c r="Z3690" s="136">
        <f t="shared" si="578"/>
        <v>73560</v>
      </c>
      <c r="AA3690" t="e">
        <f>SQRT(($U$6/2)^2-($U$6/2)^2*'(OLD) bottom seam length'!Z3690^2/($U$7/2)^2)</f>
        <v>#VALUE!</v>
      </c>
      <c r="AC3690" s="136">
        <f t="shared" si="579"/>
        <v>73560</v>
      </c>
      <c r="AD3690" t="e">
        <f>SQRT(($U$6/2)^2-($U$6/2)^2*'(OLD) bottom seam length'!AC3690^2/($U$7/2)^2)</f>
        <v>#VALUE!</v>
      </c>
    </row>
    <row r="3691" spans="2:30">
      <c r="B3691" s="136">
        <f t="shared" si="570"/>
        <v>73600</v>
      </c>
      <c r="C3691" t="e">
        <f>SQRT(($C$5/2)^2-($C$5/2)^2*'(OLD) bottom seam length'!B3691^2/($C$6/2)^2)</f>
        <v>#DIV/0!</v>
      </c>
      <c r="E3691" s="136">
        <f t="shared" si="571"/>
        <v>73600</v>
      </c>
      <c r="F3691" t="e">
        <f>SQRT(($C$5/2)^2-($C$5/2)^2*'(OLD) bottom seam length'!E3691^2/($C$6/2)^2)</f>
        <v>#DIV/0!</v>
      </c>
      <c r="H3691" s="136">
        <f t="shared" si="572"/>
        <v>73600</v>
      </c>
      <c r="I3691" t="e">
        <f>SQRT(($C$5/2)^2-($C$5/2)^2*'(OLD) bottom seam length'!H3691^2/($C$6/2)^2)</f>
        <v>#DIV/0!</v>
      </c>
      <c r="K3691" s="136">
        <f t="shared" si="573"/>
        <v>73600</v>
      </c>
      <c r="L3691" t="e">
        <f>SQRT(($C$5/2)^2-($C$5/2)^2*'(OLD) bottom seam length'!K3691^2/($C$6/2)^2)</f>
        <v>#DIV/0!</v>
      </c>
      <c r="O3691" s="136">
        <f t="shared" si="574"/>
        <v>73600</v>
      </c>
      <c r="P3691" t="b">
        <f t="shared" si="575"/>
        <v>0</v>
      </c>
      <c r="T3691" s="136">
        <f t="shared" si="576"/>
        <v>73580</v>
      </c>
      <c r="U3691" t="e">
        <f>SQRT(($U$6/2)^2-($U$6/2)^2*'(OLD) bottom seam length'!T3691^2/($U$7/2)^2)</f>
        <v>#VALUE!</v>
      </c>
      <c r="W3691" s="136">
        <f t="shared" si="577"/>
        <v>73580</v>
      </c>
      <c r="X3691" t="e">
        <f>SQRT(($U$6/2)^2-($U$6/2)^2*'(OLD) bottom seam length'!W3691^2/($U$7/2)^2)</f>
        <v>#VALUE!</v>
      </c>
      <c r="Z3691" s="136">
        <f t="shared" si="578"/>
        <v>73580</v>
      </c>
      <c r="AA3691" t="e">
        <f>SQRT(($U$6/2)^2-($U$6/2)^2*'(OLD) bottom seam length'!Z3691^2/($U$7/2)^2)</f>
        <v>#VALUE!</v>
      </c>
      <c r="AC3691" s="136">
        <f t="shared" si="579"/>
        <v>73580</v>
      </c>
      <c r="AD3691" t="e">
        <f>SQRT(($U$6/2)^2-($U$6/2)^2*'(OLD) bottom seam length'!AC3691^2/($U$7/2)^2)</f>
        <v>#VALUE!</v>
      </c>
    </row>
    <row r="3692" spans="2:30">
      <c r="B3692" s="136">
        <f t="shared" si="570"/>
        <v>73620</v>
      </c>
      <c r="C3692" t="e">
        <f>SQRT(($C$5/2)^2-($C$5/2)^2*'(OLD) bottom seam length'!B3692^2/($C$6/2)^2)</f>
        <v>#DIV/0!</v>
      </c>
      <c r="E3692" s="136">
        <f t="shared" si="571"/>
        <v>73620</v>
      </c>
      <c r="F3692" t="e">
        <f>SQRT(($C$5/2)^2-($C$5/2)^2*'(OLD) bottom seam length'!E3692^2/($C$6/2)^2)</f>
        <v>#DIV/0!</v>
      </c>
      <c r="H3692" s="136">
        <f t="shared" si="572"/>
        <v>73620</v>
      </c>
      <c r="I3692" t="e">
        <f>SQRT(($C$5/2)^2-($C$5/2)^2*'(OLD) bottom seam length'!H3692^2/($C$6/2)^2)</f>
        <v>#DIV/0!</v>
      </c>
      <c r="K3692" s="136">
        <f t="shared" si="573"/>
        <v>73620</v>
      </c>
      <c r="L3692" t="e">
        <f>SQRT(($C$5/2)^2-($C$5/2)^2*'(OLD) bottom seam length'!K3692^2/($C$6/2)^2)</f>
        <v>#DIV/0!</v>
      </c>
      <c r="O3692" s="136">
        <f t="shared" si="574"/>
        <v>73620</v>
      </c>
      <c r="P3692" t="b">
        <f t="shared" si="575"/>
        <v>0</v>
      </c>
      <c r="T3692" s="136">
        <f t="shared" si="576"/>
        <v>73600</v>
      </c>
      <c r="U3692" t="e">
        <f>SQRT(($U$6/2)^2-($U$6/2)^2*'(OLD) bottom seam length'!T3692^2/($U$7/2)^2)</f>
        <v>#VALUE!</v>
      </c>
      <c r="W3692" s="136">
        <f t="shared" si="577"/>
        <v>73600</v>
      </c>
      <c r="X3692" t="e">
        <f>SQRT(($U$6/2)^2-($U$6/2)^2*'(OLD) bottom seam length'!W3692^2/($U$7/2)^2)</f>
        <v>#VALUE!</v>
      </c>
      <c r="Z3692" s="136">
        <f t="shared" si="578"/>
        <v>73600</v>
      </c>
      <c r="AA3692" t="e">
        <f>SQRT(($U$6/2)^2-($U$6/2)^2*'(OLD) bottom seam length'!Z3692^2/($U$7/2)^2)</f>
        <v>#VALUE!</v>
      </c>
      <c r="AC3692" s="136">
        <f t="shared" si="579"/>
        <v>73600</v>
      </c>
      <c r="AD3692" t="e">
        <f>SQRT(($U$6/2)^2-($U$6/2)^2*'(OLD) bottom seam length'!AC3692^2/($U$7/2)^2)</f>
        <v>#VALUE!</v>
      </c>
    </row>
    <row r="3693" spans="2:30">
      <c r="B3693" s="136">
        <f t="shared" si="570"/>
        <v>73640</v>
      </c>
      <c r="C3693" t="e">
        <f>SQRT(($C$5/2)^2-($C$5/2)^2*'(OLD) bottom seam length'!B3693^2/($C$6/2)^2)</f>
        <v>#DIV/0!</v>
      </c>
      <c r="E3693" s="136">
        <f t="shared" si="571"/>
        <v>73640</v>
      </c>
      <c r="F3693" t="e">
        <f>SQRT(($C$5/2)^2-($C$5/2)^2*'(OLD) bottom seam length'!E3693^2/($C$6/2)^2)</f>
        <v>#DIV/0!</v>
      </c>
      <c r="H3693" s="136">
        <f t="shared" si="572"/>
        <v>73640</v>
      </c>
      <c r="I3693" t="e">
        <f>SQRT(($C$5/2)^2-($C$5/2)^2*'(OLD) bottom seam length'!H3693^2/($C$6/2)^2)</f>
        <v>#DIV/0!</v>
      </c>
      <c r="K3693" s="136">
        <f t="shared" si="573"/>
        <v>73640</v>
      </c>
      <c r="L3693" t="e">
        <f>SQRT(($C$5/2)^2-($C$5/2)^2*'(OLD) bottom seam length'!K3693^2/($C$6/2)^2)</f>
        <v>#DIV/0!</v>
      </c>
      <c r="O3693" s="136">
        <f t="shared" si="574"/>
        <v>73640</v>
      </c>
      <c r="P3693" t="b">
        <f t="shared" si="575"/>
        <v>0</v>
      </c>
      <c r="T3693" s="136">
        <f t="shared" si="576"/>
        <v>73620</v>
      </c>
      <c r="U3693" t="e">
        <f>SQRT(($U$6/2)^2-($U$6/2)^2*'(OLD) bottom seam length'!T3693^2/($U$7/2)^2)</f>
        <v>#VALUE!</v>
      </c>
      <c r="W3693" s="136">
        <f t="shared" si="577"/>
        <v>73620</v>
      </c>
      <c r="X3693" t="e">
        <f>SQRT(($U$6/2)^2-($U$6/2)^2*'(OLD) bottom seam length'!W3693^2/($U$7/2)^2)</f>
        <v>#VALUE!</v>
      </c>
      <c r="Z3693" s="136">
        <f t="shared" si="578"/>
        <v>73620</v>
      </c>
      <c r="AA3693" t="e">
        <f>SQRT(($U$6/2)^2-($U$6/2)^2*'(OLD) bottom seam length'!Z3693^2/($U$7/2)^2)</f>
        <v>#VALUE!</v>
      </c>
      <c r="AC3693" s="136">
        <f t="shared" si="579"/>
        <v>73620</v>
      </c>
      <c r="AD3693" t="e">
        <f>SQRT(($U$6/2)^2-($U$6/2)^2*'(OLD) bottom seam length'!AC3693^2/($U$7/2)^2)</f>
        <v>#VALUE!</v>
      </c>
    </row>
    <row r="3694" spans="2:30">
      <c r="B3694" s="136">
        <f t="shared" si="570"/>
        <v>73660</v>
      </c>
      <c r="C3694" t="e">
        <f>SQRT(($C$5/2)^2-($C$5/2)^2*'(OLD) bottom seam length'!B3694^2/($C$6/2)^2)</f>
        <v>#DIV/0!</v>
      </c>
      <c r="E3694" s="136">
        <f t="shared" si="571"/>
        <v>73660</v>
      </c>
      <c r="F3694" t="e">
        <f>SQRT(($C$5/2)^2-($C$5/2)^2*'(OLD) bottom seam length'!E3694^2/($C$6/2)^2)</f>
        <v>#DIV/0!</v>
      </c>
      <c r="H3694" s="136">
        <f t="shared" si="572"/>
        <v>73660</v>
      </c>
      <c r="I3694" t="e">
        <f>SQRT(($C$5/2)^2-($C$5/2)^2*'(OLD) bottom seam length'!H3694^2/($C$6/2)^2)</f>
        <v>#DIV/0!</v>
      </c>
      <c r="K3694" s="136">
        <f t="shared" si="573"/>
        <v>73660</v>
      </c>
      <c r="L3694" t="e">
        <f>SQRT(($C$5/2)^2-($C$5/2)^2*'(OLD) bottom seam length'!K3694^2/($C$6/2)^2)</f>
        <v>#DIV/0!</v>
      </c>
      <c r="O3694" s="136">
        <f t="shared" si="574"/>
        <v>73660</v>
      </c>
      <c r="P3694" t="b">
        <f t="shared" si="575"/>
        <v>0</v>
      </c>
      <c r="T3694" s="136">
        <f t="shared" si="576"/>
        <v>73640</v>
      </c>
      <c r="U3694" t="e">
        <f>SQRT(($U$6/2)^2-($U$6/2)^2*'(OLD) bottom seam length'!T3694^2/($U$7/2)^2)</f>
        <v>#VALUE!</v>
      </c>
      <c r="W3694" s="136">
        <f t="shared" si="577"/>
        <v>73640</v>
      </c>
      <c r="X3694" t="e">
        <f>SQRT(($U$6/2)^2-($U$6/2)^2*'(OLD) bottom seam length'!W3694^2/($U$7/2)^2)</f>
        <v>#VALUE!</v>
      </c>
      <c r="Z3694" s="136">
        <f t="shared" si="578"/>
        <v>73640</v>
      </c>
      <c r="AA3694" t="e">
        <f>SQRT(($U$6/2)^2-($U$6/2)^2*'(OLD) bottom seam length'!Z3694^2/($U$7/2)^2)</f>
        <v>#VALUE!</v>
      </c>
      <c r="AC3694" s="136">
        <f t="shared" si="579"/>
        <v>73640</v>
      </c>
      <c r="AD3694" t="e">
        <f>SQRT(($U$6/2)^2-($U$6/2)^2*'(OLD) bottom seam length'!AC3694^2/($U$7/2)^2)</f>
        <v>#VALUE!</v>
      </c>
    </row>
    <row r="3695" spans="2:30">
      <c r="B3695" s="136">
        <f t="shared" si="570"/>
        <v>73680</v>
      </c>
      <c r="C3695" t="e">
        <f>SQRT(($C$5/2)^2-($C$5/2)^2*'(OLD) bottom seam length'!B3695^2/($C$6/2)^2)</f>
        <v>#DIV/0!</v>
      </c>
      <c r="E3695" s="136">
        <f t="shared" si="571"/>
        <v>73680</v>
      </c>
      <c r="F3695" t="e">
        <f>SQRT(($C$5/2)^2-($C$5/2)^2*'(OLD) bottom seam length'!E3695^2/($C$6/2)^2)</f>
        <v>#DIV/0!</v>
      </c>
      <c r="H3695" s="136">
        <f t="shared" si="572"/>
        <v>73680</v>
      </c>
      <c r="I3695" t="e">
        <f>SQRT(($C$5/2)^2-($C$5/2)^2*'(OLD) bottom seam length'!H3695^2/($C$6/2)^2)</f>
        <v>#DIV/0!</v>
      </c>
      <c r="K3695" s="136">
        <f t="shared" si="573"/>
        <v>73680</v>
      </c>
      <c r="L3695" t="e">
        <f>SQRT(($C$5/2)^2-($C$5/2)^2*'(OLD) bottom seam length'!K3695^2/($C$6/2)^2)</f>
        <v>#DIV/0!</v>
      </c>
      <c r="O3695" s="136">
        <f t="shared" si="574"/>
        <v>73680</v>
      </c>
      <c r="P3695" t="b">
        <f t="shared" si="575"/>
        <v>0</v>
      </c>
      <c r="T3695" s="136">
        <f t="shared" si="576"/>
        <v>73660</v>
      </c>
      <c r="U3695" t="e">
        <f>SQRT(($U$6/2)^2-($U$6/2)^2*'(OLD) bottom seam length'!T3695^2/($U$7/2)^2)</f>
        <v>#VALUE!</v>
      </c>
      <c r="W3695" s="136">
        <f t="shared" si="577"/>
        <v>73660</v>
      </c>
      <c r="X3695" t="e">
        <f>SQRT(($U$6/2)^2-($U$6/2)^2*'(OLD) bottom seam length'!W3695^2/($U$7/2)^2)</f>
        <v>#VALUE!</v>
      </c>
      <c r="Z3695" s="136">
        <f t="shared" si="578"/>
        <v>73660</v>
      </c>
      <c r="AA3695" t="e">
        <f>SQRT(($U$6/2)^2-($U$6/2)^2*'(OLD) bottom seam length'!Z3695^2/($U$7/2)^2)</f>
        <v>#VALUE!</v>
      </c>
      <c r="AC3695" s="136">
        <f t="shared" si="579"/>
        <v>73660</v>
      </c>
      <c r="AD3695" t="e">
        <f>SQRT(($U$6/2)^2-($U$6/2)^2*'(OLD) bottom seam length'!AC3695^2/($U$7/2)^2)</f>
        <v>#VALUE!</v>
      </c>
    </row>
    <row r="3696" spans="2:30">
      <c r="B3696" s="136">
        <f t="shared" si="570"/>
        <v>73700</v>
      </c>
      <c r="C3696" t="e">
        <f>SQRT(($C$5/2)^2-($C$5/2)^2*'(OLD) bottom seam length'!B3696^2/($C$6/2)^2)</f>
        <v>#DIV/0!</v>
      </c>
      <c r="E3696" s="136">
        <f t="shared" si="571"/>
        <v>73700</v>
      </c>
      <c r="F3696" t="e">
        <f>SQRT(($C$5/2)^2-($C$5/2)^2*'(OLD) bottom seam length'!E3696^2/($C$6/2)^2)</f>
        <v>#DIV/0!</v>
      </c>
      <c r="H3696" s="136">
        <f t="shared" si="572"/>
        <v>73700</v>
      </c>
      <c r="I3696" t="e">
        <f>SQRT(($C$5/2)^2-($C$5/2)^2*'(OLD) bottom seam length'!H3696^2/($C$6/2)^2)</f>
        <v>#DIV/0!</v>
      </c>
      <c r="K3696" s="136">
        <f t="shared" si="573"/>
        <v>73700</v>
      </c>
      <c r="L3696" t="e">
        <f>SQRT(($C$5/2)^2-($C$5/2)^2*'(OLD) bottom seam length'!K3696^2/($C$6/2)^2)</f>
        <v>#DIV/0!</v>
      </c>
      <c r="O3696" s="136">
        <f t="shared" si="574"/>
        <v>73700</v>
      </c>
      <c r="P3696" t="b">
        <f t="shared" si="575"/>
        <v>0</v>
      </c>
      <c r="T3696" s="136">
        <f t="shared" si="576"/>
        <v>73680</v>
      </c>
      <c r="U3696" t="e">
        <f>SQRT(($U$6/2)^2-($U$6/2)^2*'(OLD) bottom seam length'!T3696^2/($U$7/2)^2)</f>
        <v>#VALUE!</v>
      </c>
      <c r="W3696" s="136">
        <f t="shared" si="577"/>
        <v>73680</v>
      </c>
      <c r="X3696" t="e">
        <f>SQRT(($U$6/2)^2-($U$6/2)^2*'(OLD) bottom seam length'!W3696^2/($U$7/2)^2)</f>
        <v>#VALUE!</v>
      </c>
      <c r="Z3696" s="136">
        <f t="shared" si="578"/>
        <v>73680</v>
      </c>
      <c r="AA3696" t="e">
        <f>SQRT(($U$6/2)^2-($U$6/2)^2*'(OLD) bottom seam length'!Z3696^2/($U$7/2)^2)</f>
        <v>#VALUE!</v>
      </c>
      <c r="AC3696" s="136">
        <f t="shared" si="579"/>
        <v>73680</v>
      </c>
      <c r="AD3696" t="e">
        <f>SQRT(($U$6/2)^2-($U$6/2)^2*'(OLD) bottom seam length'!AC3696^2/($U$7/2)^2)</f>
        <v>#VALUE!</v>
      </c>
    </row>
    <row r="3697" spans="2:30">
      <c r="B3697" s="136">
        <f t="shared" si="570"/>
        <v>73720</v>
      </c>
      <c r="C3697" t="e">
        <f>SQRT(($C$5/2)^2-($C$5/2)^2*'(OLD) bottom seam length'!B3697^2/($C$6/2)^2)</f>
        <v>#DIV/0!</v>
      </c>
      <c r="E3697" s="136">
        <f t="shared" si="571"/>
        <v>73720</v>
      </c>
      <c r="F3697" t="e">
        <f>SQRT(($C$5/2)^2-($C$5/2)^2*'(OLD) bottom seam length'!E3697^2/($C$6/2)^2)</f>
        <v>#DIV/0!</v>
      </c>
      <c r="H3697" s="136">
        <f t="shared" si="572"/>
        <v>73720</v>
      </c>
      <c r="I3697" t="e">
        <f>SQRT(($C$5/2)^2-($C$5/2)^2*'(OLD) bottom seam length'!H3697^2/($C$6/2)^2)</f>
        <v>#DIV/0!</v>
      </c>
      <c r="K3697" s="136">
        <f t="shared" si="573"/>
        <v>73720</v>
      </c>
      <c r="L3697" t="e">
        <f>SQRT(($C$5/2)^2-($C$5/2)^2*'(OLD) bottom seam length'!K3697^2/($C$6/2)^2)</f>
        <v>#DIV/0!</v>
      </c>
      <c r="O3697" s="136">
        <f t="shared" si="574"/>
        <v>73720</v>
      </c>
      <c r="P3697" t="b">
        <f t="shared" si="575"/>
        <v>0</v>
      </c>
      <c r="T3697" s="136">
        <f t="shared" si="576"/>
        <v>73700</v>
      </c>
      <c r="U3697" t="e">
        <f>SQRT(($U$6/2)^2-($U$6/2)^2*'(OLD) bottom seam length'!T3697^2/($U$7/2)^2)</f>
        <v>#VALUE!</v>
      </c>
      <c r="W3697" s="136">
        <f t="shared" si="577"/>
        <v>73700</v>
      </c>
      <c r="X3697" t="e">
        <f>SQRT(($U$6/2)^2-($U$6/2)^2*'(OLD) bottom seam length'!W3697^2/($U$7/2)^2)</f>
        <v>#VALUE!</v>
      </c>
      <c r="Z3697" s="136">
        <f t="shared" si="578"/>
        <v>73700</v>
      </c>
      <c r="AA3697" t="e">
        <f>SQRT(($U$6/2)^2-($U$6/2)^2*'(OLD) bottom seam length'!Z3697^2/($U$7/2)^2)</f>
        <v>#VALUE!</v>
      </c>
      <c r="AC3697" s="136">
        <f t="shared" si="579"/>
        <v>73700</v>
      </c>
      <c r="AD3697" t="e">
        <f>SQRT(($U$6/2)^2-($U$6/2)^2*'(OLD) bottom seam length'!AC3697^2/($U$7/2)^2)</f>
        <v>#VALUE!</v>
      </c>
    </row>
    <row r="3698" spans="2:30">
      <c r="B3698" s="136">
        <f t="shared" si="570"/>
        <v>73740</v>
      </c>
      <c r="C3698" t="e">
        <f>SQRT(($C$5/2)^2-($C$5/2)^2*'(OLD) bottom seam length'!B3698^2/($C$6/2)^2)</f>
        <v>#DIV/0!</v>
      </c>
      <c r="E3698" s="136">
        <f t="shared" si="571"/>
        <v>73740</v>
      </c>
      <c r="F3698" t="e">
        <f>SQRT(($C$5/2)^2-($C$5/2)^2*'(OLD) bottom seam length'!E3698^2/($C$6/2)^2)</f>
        <v>#DIV/0!</v>
      </c>
      <c r="H3698" s="136">
        <f t="shared" si="572"/>
        <v>73740</v>
      </c>
      <c r="I3698" t="e">
        <f>SQRT(($C$5/2)^2-($C$5/2)^2*'(OLD) bottom seam length'!H3698^2/($C$6/2)^2)</f>
        <v>#DIV/0!</v>
      </c>
      <c r="K3698" s="136">
        <f t="shared" si="573"/>
        <v>73740</v>
      </c>
      <c r="L3698" t="e">
        <f>SQRT(($C$5/2)^2-($C$5/2)^2*'(OLD) bottom seam length'!K3698^2/($C$6/2)^2)</f>
        <v>#DIV/0!</v>
      </c>
      <c r="O3698" s="136">
        <f t="shared" si="574"/>
        <v>73740</v>
      </c>
      <c r="P3698" t="b">
        <f t="shared" si="575"/>
        <v>0</v>
      </c>
      <c r="T3698" s="136">
        <f t="shared" si="576"/>
        <v>73720</v>
      </c>
      <c r="U3698" t="e">
        <f>SQRT(($U$6/2)^2-($U$6/2)^2*'(OLD) bottom seam length'!T3698^2/($U$7/2)^2)</f>
        <v>#VALUE!</v>
      </c>
      <c r="W3698" s="136">
        <f t="shared" si="577"/>
        <v>73720</v>
      </c>
      <c r="X3698" t="e">
        <f>SQRT(($U$6/2)^2-($U$6/2)^2*'(OLD) bottom seam length'!W3698^2/($U$7/2)^2)</f>
        <v>#VALUE!</v>
      </c>
      <c r="Z3698" s="136">
        <f t="shared" si="578"/>
        <v>73720</v>
      </c>
      <c r="AA3698" t="e">
        <f>SQRT(($U$6/2)^2-($U$6/2)^2*'(OLD) bottom seam length'!Z3698^2/($U$7/2)^2)</f>
        <v>#VALUE!</v>
      </c>
      <c r="AC3698" s="136">
        <f t="shared" si="579"/>
        <v>73720</v>
      </c>
      <c r="AD3698" t="e">
        <f>SQRT(($U$6/2)^2-($U$6/2)^2*'(OLD) bottom seam length'!AC3698^2/($U$7/2)^2)</f>
        <v>#VALUE!</v>
      </c>
    </row>
    <row r="3699" spans="2:30">
      <c r="B3699" s="136">
        <f t="shared" si="570"/>
        <v>73760</v>
      </c>
      <c r="C3699" t="e">
        <f>SQRT(($C$5/2)^2-($C$5/2)^2*'(OLD) bottom seam length'!B3699^2/($C$6/2)^2)</f>
        <v>#DIV/0!</v>
      </c>
      <c r="E3699" s="136">
        <f t="shared" si="571"/>
        <v>73760</v>
      </c>
      <c r="F3699" t="e">
        <f>SQRT(($C$5/2)^2-($C$5/2)^2*'(OLD) bottom seam length'!E3699^2/($C$6/2)^2)</f>
        <v>#DIV/0!</v>
      </c>
      <c r="H3699" s="136">
        <f t="shared" si="572"/>
        <v>73760</v>
      </c>
      <c r="I3699" t="e">
        <f>SQRT(($C$5/2)^2-($C$5/2)^2*'(OLD) bottom seam length'!H3699^2/($C$6/2)^2)</f>
        <v>#DIV/0!</v>
      </c>
      <c r="K3699" s="136">
        <f t="shared" si="573"/>
        <v>73760</v>
      </c>
      <c r="L3699" t="e">
        <f>SQRT(($C$5/2)^2-($C$5/2)^2*'(OLD) bottom seam length'!K3699^2/($C$6/2)^2)</f>
        <v>#DIV/0!</v>
      </c>
      <c r="O3699" s="136">
        <f t="shared" si="574"/>
        <v>73760</v>
      </c>
      <c r="P3699" t="b">
        <f t="shared" si="575"/>
        <v>0</v>
      </c>
      <c r="T3699" s="136">
        <f t="shared" si="576"/>
        <v>73740</v>
      </c>
      <c r="U3699" t="e">
        <f>SQRT(($U$6/2)^2-($U$6/2)^2*'(OLD) bottom seam length'!T3699^2/($U$7/2)^2)</f>
        <v>#VALUE!</v>
      </c>
      <c r="W3699" s="136">
        <f t="shared" si="577"/>
        <v>73740</v>
      </c>
      <c r="X3699" t="e">
        <f>SQRT(($U$6/2)^2-($U$6/2)^2*'(OLD) bottom seam length'!W3699^2/($U$7/2)^2)</f>
        <v>#VALUE!</v>
      </c>
      <c r="Z3699" s="136">
        <f t="shared" si="578"/>
        <v>73740</v>
      </c>
      <c r="AA3699" t="e">
        <f>SQRT(($U$6/2)^2-($U$6/2)^2*'(OLD) bottom seam length'!Z3699^2/($U$7/2)^2)</f>
        <v>#VALUE!</v>
      </c>
      <c r="AC3699" s="136">
        <f t="shared" si="579"/>
        <v>73740</v>
      </c>
      <c r="AD3699" t="e">
        <f>SQRT(($U$6/2)^2-($U$6/2)^2*'(OLD) bottom seam length'!AC3699^2/($U$7/2)^2)</f>
        <v>#VALUE!</v>
      </c>
    </row>
    <row r="3700" spans="2:30">
      <c r="B3700" s="136">
        <f t="shared" si="570"/>
        <v>73780</v>
      </c>
      <c r="C3700" t="e">
        <f>SQRT(($C$5/2)^2-($C$5/2)^2*'(OLD) bottom seam length'!B3700^2/($C$6/2)^2)</f>
        <v>#DIV/0!</v>
      </c>
      <c r="E3700" s="136">
        <f t="shared" si="571"/>
        <v>73780</v>
      </c>
      <c r="F3700" t="e">
        <f>SQRT(($C$5/2)^2-($C$5/2)^2*'(OLD) bottom seam length'!E3700^2/($C$6/2)^2)</f>
        <v>#DIV/0!</v>
      </c>
      <c r="H3700" s="136">
        <f t="shared" si="572"/>
        <v>73780</v>
      </c>
      <c r="I3700" t="e">
        <f>SQRT(($C$5/2)^2-($C$5/2)^2*'(OLD) bottom seam length'!H3700^2/($C$6/2)^2)</f>
        <v>#DIV/0!</v>
      </c>
      <c r="K3700" s="136">
        <f t="shared" si="573"/>
        <v>73780</v>
      </c>
      <c r="L3700" t="e">
        <f>SQRT(($C$5/2)^2-($C$5/2)^2*'(OLD) bottom seam length'!K3700^2/($C$6/2)^2)</f>
        <v>#DIV/0!</v>
      </c>
      <c r="O3700" s="136">
        <f t="shared" si="574"/>
        <v>73780</v>
      </c>
      <c r="P3700" t="b">
        <f t="shared" si="575"/>
        <v>0</v>
      </c>
      <c r="T3700" s="136">
        <f t="shared" si="576"/>
        <v>73760</v>
      </c>
      <c r="U3700" t="e">
        <f>SQRT(($U$6/2)^2-($U$6/2)^2*'(OLD) bottom seam length'!T3700^2/($U$7/2)^2)</f>
        <v>#VALUE!</v>
      </c>
      <c r="W3700" s="136">
        <f t="shared" si="577"/>
        <v>73760</v>
      </c>
      <c r="X3700" t="e">
        <f>SQRT(($U$6/2)^2-($U$6/2)^2*'(OLD) bottom seam length'!W3700^2/($U$7/2)^2)</f>
        <v>#VALUE!</v>
      </c>
      <c r="Z3700" s="136">
        <f t="shared" si="578"/>
        <v>73760</v>
      </c>
      <c r="AA3700" t="e">
        <f>SQRT(($U$6/2)^2-($U$6/2)^2*'(OLD) bottom seam length'!Z3700^2/($U$7/2)^2)</f>
        <v>#VALUE!</v>
      </c>
      <c r="AC3700" s="136">
        <f t="shared" si="579"/>
        <v>73760</v>
      </c>
      <c r="AD3700" t="e">
        <f>SQRT(($U$6/2)^2-($U$6/2)^2*'(OLD) bottom seam length'!AC3700^2/($U$7/2)^2)</f>
        <v>#VALUE!</v>
      </c>
    </row>
    <row r="3701" spans="2:30">
      <c r="B3701" s="136">
        <f t="shared" si="570"/>
        <v>73800</v>
      </c>
      <c r="C3701" t="e">
        <f>SQRT(($C$5/2)^2-($C$5/2)^2*'(OLD) bottom seam length'!B3701^2/($C$6/2)^2)</f>
        <v>#DIV/0!</v>
      </c>
      <c r="E3701" s="136">
        <f t="shared" si="571"/>
        <v>73800</v>
      </c>
      <c r="F3701" t="e">
        <f>SQRT(($C$5/2)^2-($C$5/2)^2*'(OLD) bottom seam length'!E3701^2/($C$6/2)^2)</f>
        <v>#DIV/0!</v>
      </c>
      <c r="H3701" s="136">
        <f t="shared" si="572"/>
        <v>73800</v>
      </c>
      <c r="I3701" t="e">
        <f>SQRT(($C$5/2)^2-($C$5/2)^2*'(OLD) bottom seam length'!H3701^2/($C$6/2)^2)</f>
        <v>#DIV/0!</v>
      </c>
      <c r="K3701" s="136">
        <f t="shared" si="573"/>
        <v>73800</v>
      </c>
      <c r="L3701" t="e">
        <f>SQRT(($C$5/2)^2-($C$5/2)^2*'(OLD) bottom seam length'!K3701^2/($C$6/2)^2)</f>
        <v>#DIV/0!</v>
      </c>
      <c r="O3701" s="136">
        <f t="shared" si="574"/>
        <v>73800</v>
      </c>
      <c r="P3701" t="b">
        <f t="shared" si="575"/>
        <v>0</v>
      </c>
      <c r="T3701" s="136">
        <f t="shared" si="576"/>
        <v>73780</v>
      </c>
      <c r="U3701" t="e">
        <f>SQRT(($U$6/2)^2-($U$6/2)^2*'(OLD) bottom seam length'!T3701^2/($U$7/2)^2)</f>
        <v>#VALUE!</v>
      </c>
      <c r="W3701" s="136">
        <f t="shared" si="577"/>
        <v>73780</v>
      </c>
      <c r="X3701" t="e">
        <f>SQRT(($U$6/2)^2-($U$6/2)^2*'(OLD) bottom seam length'!W3701^2/($U$7/2)^2)</f>
        <v>#VALUE!</v>
      </c>
      <c r="Z3701" s="136">
        <f t="shared" si="578"/>
        <v>73780</v>
      </c>
      <c r="AA3701" t="e">
        <f>SQRT(($U$6/2)^2-($U$6/2)^2*'(OLD) bottom seam length'!Z3701^2/($U$7/2)^2)</f>
        <v>#VALUE!</v>
      </c>
      <c r="AC3701" s="136">
        <f t="shared" si="579"/>
        <v>73780</v>
      </c>
      <c r="AD3701" t="e">
        <f>SQRT(($U$6/2)^2-($U$6/2)^2*'(OLD) bottom seam length'!AC3701^2/($U$7/2)^2)</f>
        <v>#VALUE!</v>
      </c>
    </row>
    <row r="3702" spans="2:30">
      <c r="B3702" s="136">
        <f t="shared" si="570"/>
        <v>73820</v>
      </c>
      <c r="C3702" t="e">
        <f>SQRT(($C$5/2)^2-($C$5/2)^2*'(OLD) bottom seam length'!B3702^2/($C$6/2)^2)</f>
        <v>#DIV/0!</v>
      </c>
      <c r="E3702" s="136">
        <f t="shared" si="571"/>
        <v>73820</v>
      </c>
      <c r="F3702" t="e">
        <f>SQRT(($C$5/2)^2-($C$5/2)^2*'(OLD) bottom seam length'!E3702^2/($C$6/2)^2)</f>
        <v>#DIV/0!</v>
      </c>
      <c r="H3702" s="136">
        <f t="shared" si="572"/>
        <v>73820</v>
      </c>
      <c r="I3702" t="e">
        <f>SQRT(($C$5/2)^2-($C$5/2)^2*'(OLD) bottom seam length'!H3702^2/($C$6/2)^2)</f>
        <v>#DIV/0!</v>
      </c>
      <c r="K3702" s="136">
        <f t="shared" si="573"/>
        <v>73820</v>
      </c>
      <c r="L3702" t="e">
        <f>SQRT(($C$5/2)^2-($C$5/2)^2*'(OLD) bottom seam length'!K3702^2/($C$6/2)^2)</f>
        <v>#DIV/0!</v>
      </c>
      <c r="O3702" s="136">
        <f t="shared" si="574"/>
        <v>73820</v>
      </c>
      <c r="P3702" t="b">
        <f t="shared" si="575"/>
        <v>0</v>
      </c>
      <c r="T3702" s="136">
        <f t="shared" si="576"/>
        <v>73800</v>
      </c>
      <c r="U3702" t="e">
        <f>SQRT(($U$6/2)^2-($U$6/2)^2*'(OLD) bottom seam length'!T3702^2/($U$7/2)^2)</f>
        <v>#VALUE!</v>
      </c>
      <c r="W3702" s="136">
        <f t="shared" si="577"/>
        <v>73800</v>
      </c>
      <c r="X3702" t="e">
        <f>SQRT(($U$6/2)^2-($U$6/2)^2*'(OLD) bottom seam length'!W3702^2/($U$7/2)^2)</f>
        <v>#VALUE!</v>
      </c>
      <c r="Z3702" s="136">
        <f t="shared" si="578"/>
        <v>73800</v>
      </c>
      <c r="AA3702" t="e">
        <f>SQRT(($U$6/2)^2-($U$6/2)^2*'(OLD) bottom seam length'!Z3702^2/($U$7/2)^2)</f>
        <v>#VALUE!</v>
      </c>
      <c r="AC3702" s="136">
        <f t="shared" si="579"/>
        <v>73800</v>
      </c>
      <c r="AD3702" t="e">
        <f>SQRT(($U$6/2)^2-($U$6/2)^2*'(OLD) bottom seam length'!AC3702^2/($U$7/2)^2)</f>
        <v>#VALUE!</v>
      </c>
    </row>
    <row r="3703" spans="2:30">
      <c r="B3703" s="136">
        <f t="shared" si="570"/>
        <v>73840</v>
      </c>
      <c r="C3703" t="e">
        <f>SQRT(($C$5/2)^2-($C$5/2)^2*'(OLD) bottom seam length'!B3703^2/($C$6/2)^2)</f>
        <v>#DIV/0!</v>
      </c>
      <c r="E3703" s="136">
        <f t="shared" si="571"/>
        <v>73840</v>
      </c>
      <c r="F3703" t="e">
        <f>SQRT(($C$5/2)^2-($C$5/2)^2*'(OLD) bottom seam length'!E3703^2/($C$6/2)^2)</f>
        <v>#DIV/0!</v>
      </c>
      <c r="H3703" s="136">
        <f t="shared" si="572"/>
        <v>73840</v>
      </c>
      <c r="I3703" t="e">
        <f>SQRT(($C$5/2)^2-($C$5/2)^2*'(OLD) bottom seam length'!H3703^2/($C$6/2)^2)</f>
        <v>#DIV/0!</v>
      </c>
      <c r="K3703" s="136">
        <f t="shared" si="573"/>
        <v>73840</v>
      </c>
      <c r="L3703" t="e">
        <f>SQRT(($C$5/2)^2-($C$5/2)^2*'(OLD) bottom seam length'!K3703^2/($C$6/2)^2)</f>
        <v>#DIV/0!</v>
      </c>
      <c r="O3703" s="136">
        <f t="shared" si="574"/>
        <v>73840</v>
      </c>
      <c r="P3703" t="b">
        <f t="shared" si="575"/>
        <v>0</v>
      </c>
      <c r="T3703" s="136">
        <f t="shared" si="576"/>
        <v>73820</v>
      </c>
      <c r="U3703" t="e">
        <f>SQRT(($U$6/2)^2-($U$6/2)^2*'(OLD) bottom seam length'!T3703^2/($U$7/2)^2)</f>
        <v>#VALUE!</v>
      </c>
      <c r="W3703" s="136">
        <f t="shared" si="577"/>
        <v>73820</v>
      </c>
      <c r="X3703" t="e">
        <f>SQRT(($U$6/2)^2-($U$6/2)^2*'(OLD) bottom seam length'!W3703^2/($U$7/2)^2)</f>
        <v>#VALUE!</v>
      </c>
      <c r="Z3703" s="136">
        <f t="shared" si="578"/>
        <v>73820</v>
      </c>
      <c r="AA3703" t="e">
        <f>SQRT(($U$6/2)^2-($U$6/2)^2*'(OLD) bottom seam length'!Z3703^2/($U$7/2)^2)</f>
        <v>#VALUE!</v>
      </c>
      <c r="AC3703" s="136">
        <f t="shared" si="579"/>
        <v>73820</v>
      </c>
      <c r="AD3703" t="e">
        <f>SQRT(($U$6/2)^2-($U$6/2)^2*'(OLD) bottom seam length'!AC3703^2/($U$7/2)^2)</f>
        <v>#VALUE!</v>
      </c>
    </row>
    <row r="3704" spans="2:30">
      <c r="B3704" s="136">
        <f t="shared" si="570"/>
        <v>73860</v>
      </c>
      <c r="C3704" t="e">
        <f>SQRT(($C$5/2)^2-($C$5/2)^2*'(OLD) bottom seam length'!B3704^2/($C$6/2)^2)</f>
        <v>#DIV/0!</v>
      </c>
      <c r="E3704" s="136">
        <f t="shared" si="571"/>
        <v>73860</v>
      </c>
      <c r="F3704" t="e">
        <f>SQRT(($C$5/2)^2-($C$5/2)^2*'(OLD) bottom seam length'!E3704^2/($C$6/2)^2)</f>
        <v>#DIV/0!</v>
      </c>
      <c r="H3704" s="136">
        <f t="shared" si="572"/>
        <v>73860</v>
      </c>
      <c r="I3704" t="e">
        <f>SQRT(($C$5/2)^2-($C$5/2)^2*'(OLD) bottom seam length'!H3704^2/($C$6/2)^2)</f>
        <v>#DIV/0!</v>
      </c>
      <c r="K3704" s="136">
        <f t="shared" si="573"/>
        <v>73860</v>
      </c>
      <c r="L3704" t="e">
        <f>SQRT(($C$5/2)^2-($C$5/2)^2*'(OLD) bottom seam length'!K3704^2/($C$6/2)^2)</f>
        <v>#DIV/0!</v>
      </c>
      <c r="O3704" s="136">
        <f t="shared" si="574"/>
        <v>73860</v>
      </c>
      <c r="P3704" t="b">
        <f t="shared" si="575"/>
        <v>0</v>
      </c>
      <c r="T3704" s="136">
        <f t="shared" si="576"/>
        <v>73840</v>
      </c>
      <c r="U3704" t="e">
        <f>SQRT(($U$6/2)^2-($U$6/2)^2*'(OLD) bottom seam length'!T3704^2/($U$7/2)^2)</f>
        <v>#VALUE!</v>
      </c>
      <c r="W3704" s="136">
        <f t="shared" si="577"/>
        <v>73840</v>
      </c>
      <c r="X3704" t="e">
        <f>SQRT(($U$6/2)^2-($U$6/2)^2*'(OLD) bottom seam length'!W3704^2/($U$7/2)^2)</f>
        <v>#VALUE!</v>
      </c>
      <c r="Z3704" s="136">
        <f t="shared" si="578"/>
        <v>73840</v>
      </c>
      <c r="AA3704" t="e">
        <f>SQRT(($U$6/2)^2-($U$6/2)^2*'(OLD) bottom seam length'!Z3704^2/($U$7/2)^2)</f>
        <v>#VALUE!</v>
      </c>
      <c r="AC3704" s="136">
        <f t="shared" si="579"/>
        <v>73840</v>
      </c>
      <c r="AD3704" t="e">
        <f>SQRT(($U$6/2)^2-($U$6/2)^2*'(OLD) bottom seam length'!AC3704^2/($U$7/2)^2)</f>
        <v>#VALUE!</v>
      </c>
    </row>
    <row r="3705" spans="2:30">
      <c r="B3705" s="136">
        <f t="shared" si="570"/>
        <v>73880</v>
      </c>
      <c r="C3705" t="e">
        <f>SQRT(($C$5/2)^2-($C$5/2)^2*'(OLD) bottom seam length'!B3705^2/($C$6/2)^2)</f>
        <v>#DIV/0!</v>
      </c>
      <c r="E3705" s="136">
        <f t="shared" si="571"/>
        <v>73880</v>
      </c>
      <c r="F3705" t="e">
        <f>SQRT(($C$5/2)^2-($C$5/2)^2*'(OLD) bottom seam length'!E3705^2/($C$6/2)^2)</f>
        <v>#DIV/0!</v>
      </c>
      <c r="H3705" s="136">
        <f t="shared" si="572"/>
        <v>73880</v>
      </c>
      <c r="I3705" t="e">
        <f>SQRT(($C$5/2)^2-($C$5/2)^2*'(OLD) bottom seam length'!H3705^2/($C$6/2)^2)</f>
        <v>#DIV/0!</v>
      </c>
      <c r="K3705" s="136">
        <f t="shared" si="573"/>
        <v>73880</v>
      </c>
      <c r="L3705" t="e">
        <f>SQRT(($C$5/2)^2-($C$5/2)^2*'(OLD) bottom seam length'!K3705^2/($C$6/2)^2)</f>
        <v>#DIV/0!</v>
      </c>
      <c r="O3705" s="136">
        <f t="shared" si="574"/>
        <v>73880</v>
      </c>
      <c r="P3705" t="b">
        <f t="shared" si="575"/>
        <v>0</v>
      </c>
      <c r="T3705" s="136">
        <f t="shared" si="576"/>
        <v>73860</v>
      </c>
      <c r="U3705" t="e">
        <f>SQRT(($U$6/2)^2-($U$6/2)^2*'(OLD) bottom seam length'!T3705^2/($U$7/2)^2)</f>
        <v>#VALUE!</v>
      </c>
      <c r="W3705" s="136">
        <f t="shared" si="577"/>
        <v>73860</v>
      </c>
      <c r="X3705" t="e">
        <f>SQRT(($U$6/2)^2-($U$6/2)^2*'(OLD) bottom seam length'!W3705^2/($U$7/2)^2)</f>
        <v>#VALUE!</v>
      </c>
      <c r="Z3705" s="136">
        <f t="shared" si="578"/>
        <v>73860</v>
      </c>
      <c r="AA3705" t="e">
        <f>SQRT(($U$6/2)^2-($U$6/2)^2*'(OLD) bottom seam length'!Z3705^2/($U$7/2)^2)</f>
        <v>#VALUE!</v>
      </c>
      <c r="AC3705" s="136">
        <f t="shared" si="579"/>
        <v>73860</v>
      </c>
      <c r="AD3705" t="e">
        <f>SQRT(($U$6/2)^2-($U$6/2)^2*'(OLD) bottom seam length'!AC3705^2/($U$7/2)^2)</f>
        <v>#VALUE!</v>
      </c>
    </row>
    <row r="3706" spans="2:30">
      <c r="B3706" s="136">
        <f t="shared" si="570"/>
        <v>73900</v>
      </c>
      <c r="C3706" t="e">
        <f>SQRT(($C$5/2)^2-($C$5/2)^2*'(OLD) bottom seam length'!B3706^2/($C$6/2)^2)</f>
        <v>#DIV/0!</v>
      </c>
      <c r="E3706" s="136">
        <f t="shared" si="571"/>
        <v>73900</v>
      </c>
      <c r="F3706" t="e">
        <f>SQRT(($C$5/2)^2-($C$5/2)^2*'(OLD) bottom seam length'!E3706^2/($C$6/2)^2)</f>
        <v>#DIV/0!</v>
      </c>
      <c r="H3706" s="136">
        <f t="shared" si="572"/>
        <v>73900</v>
      </c>
      <c r="I3706" t="e">
        <f>SQRT(($C$5/2)^2-($C$5/2)^2*'(OLD) bottom seam length'!H3706^2/($C$6/2)^2)</f>
        <v>#DIV/0!</v>
      </c>
      <c r="K3706" s="136">
        <f t="shared" si="573"/>
        <v>73900</v>
      </c>
      <c r="L3706" t="e">
        <f>SQRT(($C$5/2)^2-($C$5/2)^2*'(OLD) bottom seam length'!K3706^2/($C$6/2)^2)</f>
        <v>#DIV/0!</v>
      </c>
      <c r="O3706" s="136">
        <f t="shared" si="574"/>
        <v>73900</v>
      </c>
      <c r="P3706" t="b">
        <f t="shared" si="575"/>
        <v>0</v>
      </c>
      <c r="T3706" s="136">
        <f t="shared" si="576"/>
        <v>73880</v>
      </c>
      <c r="U3706" t="e">
        <f>SQRT(($U$6/2)^2-($U$6/2)^2*'(OLD) bottom seam length'!T3706^2/($U$7/2)^2)</f>
        <v>#VALUE!</v>
      </c>
      <c r="W3706" s="136">
        <f t="shared" si="577"/>
        <v>73880</v>
      </c>
      <c r="X3706" t="e">
        <f>SQRT(($U$6/2)^2-($U$6/2)^2*'(OLD) bottom seam length'!W3706^2/($U$7/2)^2)</f>
        <v>#VALUE!</v>
      </c>
      <c r="Z3706" s="136">
        <f t="shared" si="578"/>
        <v>73880</v>
      </c>
      <c r="AA3706" t="e">
        <f>SQRT(($U$6/2)^2-($U$6/2)^2*'(OLD) bottom seam length'!Z3706^2/($U$7/2)^2)</f>
        <v>#VALUE!</v>
      </c>
      <c r="AC3706" s="136">
        <f t="shared" si="579"/>
        <v>73880</v>
      </c>
      <c r="AD3706" t="e">
        <f>SQRT(($U$6/2)^2-($U$6/2)^2*'(OLD) bottom seam length'!AC3706^2/($U$7/2)^2)</f>
        <v>#VALUE!</v>
      </c>
    </row>
    <row r="3707" spans="2:30">
      <c r="B3707" s="136">
        <f t="shared" si="570"/>
        <v>73920</v>
      </c>
      <c r="C3707" t="e">
        <f>SQRT(($C$5/2)^2-($C$5/2)^2*'(OLD) bottom seam length'!B3707^2/($C$6/2)^2)</f>
        <v>#DIV/0!</v>
      </c>
      <c r="E3707" s="136">
        <f t="shared" si="571"/>
        <v>73920</v>
      </c>
      <c r="F3707" t="e">
        <f>SQRT(($C$5/2)^2-($C$5/2)^2*'(OLD) bottom seam length'!E3707^2/($C$6/2)^2)</f>
        <v>#DIV/0!</v>
      </c>
      <c r="H3707" s="136">
        <f t="shared" si="572"/>
        <v>73920</v>
      </c>
      <c r="I3707" t="e">
        <f>SQRT(($C$5/2)^2-($C$5/2)^2*'(OLD) bottom seam length'!H3707^2/($C$6/2)^2)</f>
        <v>#DIV/0!</v>
      </c>
      <c r="K3707" s="136">
        <f t="shared" si="573"/>
        <v>73920</v>
      </c>
      <c r="L3707" t="e">
        <f>SQRT(($C$5/2)^2-($C$5/2)^2*'(OLD) bottom seam length'!K3707^2/($C$6/2)^2)</f>
        <v>#DIV/0!</v>
      </c>
      <c r="O3707" s="136">
        <f t="shared" si="574"/>
        <v>73920</v>
      </c>
      <c r="P3707" t="b">
        <f t="shared" si="575"/>
        <v>0</v>
      </c>
      <c r="T3707" s="136">
        <f t="shared" si="576"/>
        <v>73900</v>
      </c>
      <c r="U3707" t="e">
        <f>SQRT(($U$6/2)^2-($U$6/2)^2*'(OLD) bottom seam length'!T3707^2/($U$7/2)^2)</f>
        <v>#VALUE!</v>
      </c>
      <c r="W3707" s="136">
        <f t="shared" si="577"/>
        <v>73900</v>
      </c>
      <c r="X3707" t="e">
        <f>SQRT(($U$6/2)^2-($U$6/2)^2*'(OLD) bottom seam length'!W3707^2/($U$7/2)^2)</f>
        <v>#VALUE!</v>
      </c>
      <c r="Z3707" s="136">
        <f t="shared" si="578"/>
        <v>73900</v>
      </c>
      <c r="AA3707" t="e">
        <f>SQRT(($U$6/2)^2-($U$6/2)^2*'(OLD) bottom seam length'!Z3707^2/($U$7/2)^2)</f>
        <v>#VALUE!</v>
      </c>
      <c r="AC3707" s="136">
        <f t="shared" si="579"/>
        <v>73900</v>
      </c>
      <c r="AD3707" t="e">
        <f>SQRT(($U$6/2)^2-($U$6/2)^2*'(OLD) bottom seam length'!AC3707^2/($U$7/2)^2)</f>
        <v>#VALUE!</v>
      </c>
    </row>
    <row r="3708" spans="2:30">
      <c r="B3708" s="136">
        <f t="shared" si="570"/>
        <v>73940</v>
      </c>
      <c r="C3708" t="e">
        <f>SQRT(($C$5/2)^2-($C$5/2)^2*'(OLD) bottom seam length'!B3708^2/($C$6/2)^2)</f>
        <v>#DIV/0!</v>
      </c>
      <c r="E3708" s="136">
        <f t="shared" si="571"/>
        <v>73940</v>
      </c>
      <c r="F3708" t="e">
        <f>SQRT(($C$5/2)^2-($C$5/2)^2*'(OLD) bottom seam length'!E3708^2/($C$6/2)^2)</f>
        <v>#DIV/0!</v>
      </c>
      <c r="H3708" s="136">
        <f t="shared" si="572"/>
        <v>73940</v>
      </c>
      <c r="I3708" t="e">
        <f>SQRT(($C$5/2)^2-($C$5/2)^2*'(OLD) bottom seam length'!H3708^2/($C$6/2)^2)</f>
        <v>#DIV/0!</v>
      </c>
      <c r="K3708" s="136">
        <f t="shared" si="573"/>
        <v>73940</v>
      </c>
      <c r="L3708" t="e">
        <f>SQRT(($C$5/2)^2-($C$5/2)^2*'(OLD) bottom seam length'!K3708^2/($C$6/2)^2)</f>
        <v>#DIV/0!</v>
      </c>
      <c r="O3708" s="136">
        <f t="shared" si="574"/>
        <v>73940</v>
      </c>
      <c r="P3708" t="b">
        <f t="shared" si="575"/>
        <v>0</v>
      </c>
      <c r="T3708" s="136">
        <f t="shared" si="576"/>
        <v>73920</v>
      </c>
      <c r="U3708" t="e">
        <f>SQRT(($U$6/2)^2-($U$6/2)^2*'(OLD) bottom seam length'!T3708^2/($U$7/2)^2)</f>
        <v>#VALUE!</v>
      </c>
      <c r="W3708" s="136">
        <f t="shared" si="577"/>
        <v>73920</v>
      </c>
      <c r="X3708" t="e">
        <f>SQRT(($U$6/2)^2-($U$6/2)^2*'(OLD) bottom seam length'!W3708^2/($U$7/2)^2)</f>
        <v>#VALUE!</v>
      </c>
      <c r="Z3708" s="136">
        <f t="shared" si="578"/>
        <v>73920</v>
      </c>
      <c r="AA3708" t="e">
        <f>SQRT(($U$6/2)^2-($U$6/2)^2*'(OLD) bottom seam length'!Z3708^2/($U$7/2)^2)</f>
        <v>#VALUE!</v>
      </c>
      <c r="AC3708" s="136">
        <f t="shared" si="579"/>
        <v>73920</v>
      </c>
      <c r="AD3708" t="e">
        <f>SQRT(($U$6/2)^2-($U$6/2)^2*'(OLD) bottom seam length'!AC3708^2/($U$7/2)^2)</f>
        <v>#VALUE!</v>
      </c>
    </row>
    <row r="3709" spans="2:30">
      <c r="B3709" s="136">
        <f t="shared" si="570"/>
        <v>73960</v>
      </c>
      <c r="C3709" t="e">
        <f>SQRT(($C$5/2)^2-($C$5/2)^2*'(OLD) bottom seam length'!B3709^2/($C$6/2)^2)</f>
        <v>#DIV/0!</v>
      </c>
      <c r="E3709" s="136">
        <f t="shared" si="571"/>
        <v>73960</v>
      </c>
      <c r="F3709" t="e">
        <f>SQRT(($C$5/2)^2-($C$5/2)^2*'(OLD) bottom seam length'!E3709^2/($C$6/2)^2)</f>
        <v>#DIV/0!</v>
      </c>
      <c r="H3709" s="136">
        <f t="shared" si="572"/>
        <v>73960</v>
      </c>
      <c r="I3709" t="e">
        <f>SQRT(($C$5/2)^2-($C$5/2)^2*'(OLD) bottom seam length'!H3709^2/($C$6/2)^2)</f>
        <v>#DIV/0!</v>
      </c>
      <c r="K3709" s="136">
        <f t="shared" si="573"/>
        <v>73960</v>
      </c>
      <c r="L3709" t="e">
        <f>SQRT(($C$5/2)^2-($C$5/2)^2*'(OLD) bottom seam length'!K3709^2/($C$6/2)^2)</f>
        <v>#DIV/0!</v>
      </c>
      <c r="O3709" s="136">
        <f t="shared" si="574"/>
        <v>73960</v>
      </c>
      <c r="P3709" t="b">
        <f t="shared" si="575"/>
        <v>0</v>
      </c>
      <c r="T3709" s="136">
        <f t="shared" si="576"/>
        <v>73940</v>
      </c>
      <c r="U3709" t="e">
        <f>SQRT(($U$6/2)^2-($U$6/2)^2*'(OLD) bottom seam length'!T3709^2/($U$7/2)^2)</f>
        <v>#VALUE!</v>
      </c>
      <c r="W3709" s="136">
        <f t="shared" si="577"/>
        <v>73940</v>
      </c>
      <c r="X3709" t="e">
        <f>SQRT(($U$6/2)^2-($U$6/2)^2*'(OLD) bottom seam length'!W3709^2/($U$7/2)^2)</f>
        <v>#VALUE!</v>
      </c>
      <c r="Z3709" s="136">
        <f t="shared" si="578"/>
        <v>73940</v>
      </c>
      <c r="AA3709" t="e">
        <f>SQRT(($U$6/2)^2-($U$6/2)^2*'(OLD) bottom seam length'!Z3709^2/($U$7/2)^2)</f>
        <v>#VALUE!</v>
      </c>
      <c r="AC3709" s="136">
        <f t="shared" si="579"/>
        <v>73940</v>
      </c>
      <c r="AD3709" t="e">
        <f>SQRT(($U$6/2)^2-($U$6/2)^2*'(OLD) bottom seam length'!AC3709^2/($U$7/2)^2)</f>
        <v>#VALUE!</v>
      </c>
    </row>
    <row r="3710" spans="2:30">
      <c r="B3710" s="136">
        <f t="shared" si="570"/>
        <v>73980</v>
      </c>
      <c r="C3710" t="e">
        <f>SQRT(($C$5/2)^2-($C$5/2)^2*'(OLD) bottom seam length'!B3710^2/($C$6/2)^2)</f>
        <v>#DIV/0!</v>
      </c>
      <c r="E3710" s="136">
        <f t="shared" si="571"/>
        <v>73980</v>
      </c>
      <c r="F3710" t="e">
        <f>SQRT(($C$5/2)^2-($C$5/2)^2*'(OLD) bottom seam length'!E3710^2/($C$6/2)^2)</f>
        <v>#DIV/0!</v>
      </c>
      <c r="H3710" s="136">
        <f t="shared" si="572"/>
        <v>73980</v>
      </c>
      <c r="I3710" t="e">
        <f>SQRT(($C$5/2)^2-($C$5/2)^2*'(OLD) bottom seam length'!H3710^2/($C$6/2)^2)</f>
        <v>#DIV/0!</v>
      </c>
      <c r="K3710" s="136">
        <f t="shared" si="573"/>
        <v>73980</v>
      </c>
      <c r="L3710" t="e">
        <f>SQRT(($C$5/2)^2-($C$5/2)^2*'(OLD) bottom seam length'!K3710^2/($C$6/2)^2)</f>
        <v>#DIV/0!</v>
      </c>
      <c r="O3710" s="136">
        <f t="shared" si="574"/>
        <v>73980</v>
      </c>
      <c r="P3710" t="b">
        <f t="shared" si="575"/>
        <v>0</v>
      </c>
      <c r="T3710" s="136">
        <f t="shared" si="576"/>
        <v>73960</v>
      </c>
      <c r="U3710" t="e">
        <f>SQRT(($U$6/2)^2-($U$6/2)^2*'(OLD) bottom seam length'!T3710^2/($U$7/2)^2)</f>
        <v>#VALUE!</v>
      </c>
      <c r="W3710" s="136">
        <f t="shared" si="577"/>
        <v>73960</v>
      </c>
      <c r="X3710" t="e">
        <f>SQRT(($U$6/2)^2-($U$6/2)^2*'(OLD) bottom seam length'!W3710^2/($U$7/2)^2)</f>
        <v>#VALUE!</v>
      </c>
      <c r="Z3710" s="136">
        <f t="shared" si="578"/>
        <v>73960</v>
      </c>
      <c r="AA3710" t="e">
        <f>SQRT(($U$6/2)^2-($U$6/2)^2*'(OLD) bottom seam length'!Z3710^2/($U$7/2)^2)</f>
        <v>#VALUE!</v>
      </c>
      <c r="AC3710" s="136">
        <f t="shared" si="579"/>
        <v>73960</v>
      </c>
      <c r="AD3710" t="e">
        <f>SQRT(($U$6/2)^2-($U$6/2)^2*'(OLD) bottom seam length'!AC3710^2/($U$7/2)^2)</f>
        <v>#VALUE!</v>
      </c>
    </row>
    <row r="3711" spans="2:30">
      <c r="B3711" s="136">
        <f t="shared" si="570"/>
        <v>74000</v>
      </c>
      <c r="C3711" t="e">
        <f>SQRT(($C$5/2)^2-($C$5/2)^2*'(OLD) bottom seam length'!B3711^2/($C$6/2)^2)</f>
        <v>#DIV/0!</v>
      </c>
      <c r="E3711" s="136">
        <f t="shared" si="571"/>
        <v>74000</v>
      </c>
      <c r="F3711" t="e">
        <f>SQRT(($C$5/2)^2-($C$5/2)^2*'(OLD) bottom seam length'!E3711^2/($C$6/2)^2)</f>
        <v>#DIV/0!</v>
      </c>
      <c r="H3711" s="136">
        <f t="shared" si="572"/>
        <v>74000</v>
      </c>
      <c r="I3711" t="e">
        <f>SQRT(($C$5/2)^2-($C$5/2)^2*'(OLD) bottom seam length'!H3711^2/($C$6/2)^2)</f>
        <v>#DIV/0!</v>
      </c>
      <c r="K3711" s="136">
        <f t="shared" si="573"/>
        <v>74000</v>
      </c>
      <c r="L3711" t="e">
        <f>SQRT(($C$5/2)^2-($C$5/2)^2*'(OLD) bottom seam length'!K3711^2/($C$6/2)^2)</f>
        <v>#DIV/0!</v>
      </c>
      <c r="O3711" s="136">
        <f t="shared" si="574"/>
        <v>74000</v>
      </c>
      <c r="P3711" t="b">
        <f t="shared" si="575"/>
        <v>0</v>
      </c>
      <c r="T3711" s="136">
        <f t="shared" si="576"/>
        <v>73980</v>
      </c>
      <c r="U3711" t="e">
        <f>SQRT(($U$6/2)^2-($U$6/2)^2*'(OLD) bottom seam length'!T3711^2/($U$7/2)^2)</f>
        <v>#VALUE!</v>
      </c>
      <c r="W3711" s="136">
        <f t="shared" si="577"/>
        <v>73980</v>
      </c>
      <c r="X3711" t="e">
        <f>SQRT(($U$6/2)^2-($U$6/2)^2*'(OLD) bottom seam length'!W3711^2/($U$7/2)^2)</f>
        <v>#VALUE!</v>
      </c>
      <c r="Z3711" s="136">
        <f t="shared" si="578"/>
        <v>73980</v>
      </c>
      <c r="AA3711" t="e">
        <f>SQRT(($U$6/2)^2-($U$6/2)^2*'(OLD) bottom seam length'!Z3711^2/($U$7/2)^2)</f>
        <v>#VALUE!</v>
      </c>
      <c r="AC3711" s="136">
        <f t="shared" si="579"/>
        <v>73980</v>
      </c>
      <c r="AD3711" t="e">
        <f>SQRT(($U$6/2)^2-($U$6/2)^2*'(OLD) bottom seam length'!AC3711^2/($U$7/2)^2)</f>
        <v>#VALUE!</v>
      </c>
    </row>
    <row r="3712" spans="2:30">
      <c r="B3712" s="136">
        <f t="shared" si="570"/>
        <v>74020</v>
      </c>
      <c r="C3712" t="e">
        <f>SQRT(($C$5/2)^2-($C$5/2)^2*'(OLD) bottom seam length'!B3712^2/($C$6/2)^2)</f>
        <v>#DIV/0!</v>
      </c>
      <c r="E3712" s="136">
        <f t="shared" si="571"/>
        <v>74020</v>
      </c>
      <c r="F3712" t="e">
        <f>SQRT(($C$5/2)^2-($C$5/2)^2*'(OLD) bottom seam length'!E3712^2/($C$6/2)^2)</f>
        <v>#DIV/0!</v>
      </c>
      <c r="H3712" s="136">
        <f t="shared" si="572"/>
        <v>74020</v>
      </c>
      <c r="I3712" t="e">
        <f>SQRT(($C$5/2)^2-($C$5/2)^2*'(OLD) bottom seam length'!H3712^2/($C$6/2)^2)</f>
        <v>#DIV/0!</v>
      </c>
      <c r="K3712" s="136">
        <f t="shared" si="573"/>
        <v>74020</v>
      </c>
      <c r="L3712" t="e">
        <f>SQRT(($C$5/2)^2-($C$5/2)^2*'(OLD) bottom seam length'!K3712^2/($C$6/2)^2)</f>
        <v>#DIV/0!</v>
      </c>
      <c r="O3712" s="136">
        <f t="shared" si="574"/>
        <v>74020</v>
      </c>
      <c r="P3712" t="b">
        <f t="shared" si="575"/>
        <v>0</v>
      </c>
      <c r="T3712" s="136">
        <f t="shared" si="576"/>
        <v>74000</v>
      </c>
      <c r="U3712" t="e">
        <f>SQRT(($U$6/2)^2-($U$6/2)^2*'(OLD) bottom seam length'!T3712^2/($U$7/2)^2)</f>
        <v>#VALUE!</v>
      </c>
      <c r="W3712" s="136">
        <f t="shared" si="577"/>
        <v>74000</v>
      </c>
      <c r="X3712" t="e">
        <f>SQRT(($U$6/2)^2-($U$6/2)^2*'(OLD) bottom seam length'!W3712^2/($U$7/2)^2)</f>
        <v>#VALUE!</v>
      </c>
      <c r="Z3712" s="136">
        <f t="shared" si="578"/>
        <v>74000</v>
      </c>
      <c r="AA3712" t="e">
        <f>SQRT(($U$6/2)^2-($U$6/2)^2*'(OLD) bottom seam length'!Z3712^2/($U$7/2)^2)</f>
        <v>#VALUE!</v>
      </c>
      <c r="AC3712" s="136">
        <f t="shared" si="579"/>
        <v>74000</v>
      </c>
      <c r="AD3712" t="e">
        <f>SQRT(($U$6/2)^2-($U$6/2)^2*'(OLD) bottom seam length'!AC3712^2/($U$7/2)^2)</f>
        <v>#VALUE!</v>
      </c>
    </row>
    <row r="3713" spans="2:30">
      <c r="B3713" s="136">
        <f t="shared" si="570"/>
        <v>74040</v>
      </c>
      <c r="C3713" t="e">
        <f>SQRT(($C$5/2)^2-($C$5/2)^2*'(OLD) bottom seam length'!B3713^2/($C$6/2)^2)</f>
        <v>#DIV/0!</v>
      </c>
      <c r="E3713" s="136">
        <f t="shared" si="571"/>
        <v>74040</v>
      </c>
      <c r="F3713" t="e">
        <f>SQRT(($C$5/2)^2-($C$5/2)^2*'(OLD) bottom seam length'!E3713^2/($C$6/2)^2)</f>
        <v>#DIV/0!</v>
      </c>
      <c r="H3713" s="136">
        <f t="shared" si="572"/>
        <v>74040</v>
      </c>
      <c r="I3713" t="e">
        <f>SQRT(($C$5/2)^2-($C$5/2)^2*'(OLD) bottom seam length'!H3713^2/($C$6/2)^2)</f>
        <v>#DIV/0!</v>
      </c>
      <c r="K3713" s="136">
        <f t="shared" si="573"/>
        <v>74040</v>
      </c>
      <c r="L3713" t="e">
        <f>SQRT(($C$5/2)^2-($C$5/2)^2*'(OLD) bottom seam length'!K3713^2/($C$6/2)^2)</f>
        <v>#DIV/0!</v>
      </c>
      <c r="O3713" s="136">
        <f t="shared" si="574"/>
        <v>74040</v>
      </c>
      <c r="P3713" t="b">
        <f t="shared" si="575"/>
        <v>0</v>
      </c>
      <c r="T3713" s="136">
        <f t="shared" si="576"/>
        <v>74020</v>
      </c>
      <c r="U3713" t="e">
        <f>SQRT(($U$6/2)^2-($U$6/2)^2*'(OLD) bottom seam length'!T3713^2/($U$7/2)^2)</f>
        <v>#VALUE!</v>
      </c>
      <c r="W3713" s="136">
        <f t="shared" si="577"/>
        <v>74020</v>
      </c>
      <c r="X3713" t="e">
        <f>SQRT(($U$6/2)^2-($U$6/2)^2*'(OLD) bottom seam length'!W3713^2/($U$7/2)^2)</f>
        <v>#VALUE!</v>
      </c>
      <c r="Z3713" s="136">
        <f t="shared" si="578"/>
        <v>74020</v>
      </c>
      <c r="AA3713" t="e">
        <f>SQRT(($U$6/2)^2-($U$6/2)^2*'(OLD) bottom seam length'!Z3713^2/($U$7/2)^2)</f>
        <v>#VALUE!</v>
      </c>
      <c r="AC3713" s="136">
        <f t="shared" si="579"/>
        <v>74020</v>
      </c>
      <c r="AD3713" t="e">
        <f>SQRT(($U$6/2)^2-($U$6/2)^2*'(OLD) bottom seam length'!AC3713^2/($U$7/2)^2)</f>
        <v>#VALUE!</v>
      </c>
    </row>
    <row r="3714" spans="2:30">
      <c r="B3714" s="136">
        <f t="shared" si="570"/>
        <v>74060</v>
      </c>
      <c r="C3714" t="e">
        <f>SQRT(($C$5/2)^2-($C$5/2)^2*'(OLD) bottom seam length'!B3714^2/($C$6/2)^2)</f>
        <v>#DIV/0!</v>
      </c>
      <c r="E3714" s="136">
        <f t="shared" si="571"/>
        <v>74060</v>
      </c>
      <c r="F3714" t="e">
        <f>SQRT(($C$5/2)^2-($C$5/2)^2*'(OLD) bottom seam length'!E3714^2/($C$6/2)^2)</f>
        <v>#DIV/0!</v>
      </c>
      <c r="H3714" s="136">
        <f t="shared" si="572"/>
        <v>74060</v>
      </c>
      <c r="I3714" t="e">
        <f>SQRT(($C$5/2)^2-($C$5/2)^2*'(OLD) bottom seam length'!H3714^2/($C$6/2)^2)</f>
        <v>#DIV/0!</v>
      </c>
      <c r="K3714" s="136">
        <f t="shared" si="573"/>
        <v>74060</v>
      </c>
      <c r="L3714" t="e">
        <f>SQRT(($C$5/2)^2-($C$5/2)^2*'(OLD) bottom seam length'!K3714^2/($C$6/2)^2)</f>
        <v>#DIV/0!</v>
      </c>
      <c r="O3714" s="136">
        <f t="shared" si="574"/>
        <v>74060</v>
      </c>
      <c r="P3714" t="b">
        <f t="shared" si="575"/>
        <v>0</v>
      </c>
      <c r="T3714" s="136">
        <f t="shared" si="576"/>
        <v>74040</v>
      </c>
      <c r="U3714" t="e">
        <f>SQRT(($U$6/2)^2-($U$6/2)^2*'(OLD) bottom seam length'!T3714^2/($U$7/2)^2)</f>
        <v>#VALUE!</v>
      </c>
      <c r="W3714" s="136">
        <f t="shared" si="577"/>
        <v>74040</v>
      </c>
      <c r="X3714" t="e">
        <f>SQRT(($U$6/2)^2-($U$6/2)^2*'(OLD) bottom seam length'!W3714^2/($U$7/2)^2)</f>
        <v>#VALUE!</v>
      </c>
      <c r="Z3714" s="136">
        <f t="shared" si="578"/>
        <v>74040</v>
      </c>
      <c r="AA3714" t="e">
        <f>SQRT(($U$6/2)^2-($U$6/2)^2*'(OLD) bottom seam length'!Z3714^2/($U$7/2)^2)</f>
        <v>#VALUE!</v>
      </c>
      <c r="AC3714" s="136">
        <f t="shared" si="579"/>
        <v>74040</v>
      </c>
      <c r="AD3714" t="e">
        <f>SQRT(($U$6/2)^2-($U$6/2)^2*'(OLD) bottom seam length'!AC3714^2/($U$7/2)^2)</f>
        <v>#VALUE!</v>
      </c>
    </row>
    <row r="3715" spans="2:30">
      <c r="B3715" s="136">
        <f t="shared" si="570"/>
        <v>74080</v>
      </c>
      <c r="C3715" t="e">
        <f>SQRT(($C$5/2)^2-($C$5/2)^2*'(OLD) bottom seam length'!B3715^2/($C$6/2)^2)</f>
        <v>#DIV/0!</v>
      </c>
      <c r="E3715" s="136">
        <f t="shared" si="571"/>
        <v>74080</v>
      </c>
      <c r="F3715" t="e">
        <f>SQRT(($C$5/2)^2-($C$5/2)^2*'(OLD) bottom seam length'!E3715^2/($C$6/2)^2)</f>
        <v>#DIV/0!</v>
      </c>
      <c r="H3715" s="136">
        <f t="shared" si="572"/>
        <v>74080</v>
      </c>
      <c r="I3715" t="e">
        <f>SQRT(($C$5/2)^2-($C$5/2)^2*'(OLD) bottom seam length'!H3715^2/($C$6/2)^2)</f>
        <v>#DIV/0!</v>
      </c>
      <c r="K3715" s="136">
        <f t="shared" si="573"/>
        <v>74080</v>
      </c>
      <c r="L3715" t="e">
        <f>SQRT(($C$5/2)^2-($C$5/2)^2*'(OLD) bottom seam length'!K3715^2/($C$6/2)^2)</f>
        <v>#DIV/0!</v>
      </c>
      <c r="O3715" s="136">
        <f t="shared" si="574"/>
        <v>74080</v>
      </c>
      <c r="P3715" t="b">
        <f t="shared" si="575"/>
        <v>0</v>
      </c>
      <c r="T3715" s="136">
        <f t="shared" si="576"/>
        <v>74060</v>
      </c>
      <c r="U3715" t="e">
        <f>SQRT(($U$6/2)^2-($U$6/2)^2*'(OLD) bottom seam length'!T3715^2/($U$7/2)^2)</f>
        <v>#VALUE!</v>
      </c>
      <c r="W3715" s="136">
        <f t="shared" si="577"/>
        <v>74060</v>
      </c>
      <c r="X3715" t="e">
        <f>SQRT(($U$6/2)^2-($U$6/2)^2*'(OLD) bottom seam length'!W3715^2/($U$7/2)^2)</f>
        <v>#VALUE!</v>
      </c>
      <c r="Z3715" s="136">
        <f t="shared" si="578"/>
        <v>74060</v>
      </c>
      <c r="AA3715" t="e">
        <f>SQRT(($U$6/2)^2-($U$6/2)^2*'(OLD) bottom seam length'!Z3715^2/($U$7/2)^2)</f>
        <v>#VALUE!</v>
      </c>
      <c r="AC3715" s="136">
        <f t="shared" si="579"/>
        <v>74060</v>
      </c>
      <c r="AD3715" t="e">
        <f>SQRT(($U$6/2)^2-($U$6/2)^2*'(OLD) bottom seam length'!AC3715^2/($U$7/2)^2)</f>
        <v>#VALUE!</v>
      </c>
    </row>
    <row r="3716" spans="2:30">
      <c r="B3716" s="136">
        <f t="shared" si="570"/>
        <v>74100</v>
      </c>
      <c r="C3716" t="e">
        <f>SQRT(($C$5/2)^2-($C$5/2)^2*'(OLD) bottom seam length'!B3716^2/($C$6/2)^2)</f>
        <v>#DIV/0!</v>
      </c>
      <c r="E3716" s="136">
        <f t="shared" si="571"/>
        <v>74100</v>
      </c>
      <c r="F3716" t="e">
        <f>SQRT(($C$5/2)^2-($C$5/2)^2*'(OLD) bottom seam length'!E3716^2/($C$6/2)^2)</f>
        <v>#DIV/0!</v>
      </c>
      <c r="H3716" s="136">
        <f t="shared" si="572"/>
        <v>74100</v>
      </c>
      <c r="I3716" t="e">
        <f>SQRT(($C$5/2)^2-($C$5/2)^2*'(OLD) bottom seam length'!H3716^2/($C$6/2)^2)</f>
        <v>#DIV/0!</v>
      </c>
      <c r="K3716" s="136">
        <f t="shared" si="573"/>
        <v>74100</v>
      </c>
      <c r="L3716" t="e">
        <f>SQRT(($C$5/2)^2-($C$5/2)^2*'(OLD) bottom seam length'!K3716^2/($C$6/2)^2)</f>
        <v>#DIV/0!</v>
      </c>
      <c r="O3716" s="136">
        <f t="shared" si="574"/>
        <v>74100</v>
      </c>
      <c r="P3716" t="b">
        <f t="shared" si="575"/>
        <v>0</v>
      </c>
      <c r="T3716" s="136">
        <f t="shared" si="576"/>
        <v>74080</v>
      </c>
      <c r="U3716" t="e">
        <f>SQRT(($U$6/2)^2-($U$6/2)^2*'(OLD) bottom seam length'!T3716^2/($U$7/2)^2)</f>
        <v>#VALUE!</v>
      </c>
      <c r="W3716" s="136">
        <f t="shared" si="577"/>
        <v>74080</v>
      </c>
      <c r="X3716" t="e">
        <f>SQRT(($U$6/2)^2-($U$6/2)^2*'(OLD) bottom seam length'!W3716^2/($U$7/2)^2)</f>
        <v>#VALUE!</v>
      </c>
      <c r="Z3716" s="136">
        <f t="shared" si="578"/>
        <v>74080</v>
      </c>
      <c r="AA3716" t="e">
        <f>SQRT(($U$6/2)^2-($U$6/2)^2*'(OLD) bottom seam length'!Z3716^2/($U$7/2)^2)</f>
        <v>#VALUE!</v>
      </c>
      <c r="AC3716" s="136">
        <f t="shared" si="579"/>
        <v>74080</v>
      </c>
      <c r="AD3716" t="e">
        <f>SQRT(($U$6/2)^2-($U$6/2)^2*'(OLD) bottom seam length'!AC3716^2/($U$7/2)^2)</f>
        <v>#VALUE!</v>
      </c>
    </row>
    <row r="3717" spans="2:30">
      <c r="B3717" s="136">
        <f t="shared" si="570"/>
        <v>74120</v>
      </c>
      <c r="C3717" t="e">
        <f>SQRT(($C$5/2)^2-($C$5/2)^2*'(OLD) bottom seam length'!B3717^2/($C$6/2)^2)</f>
        <v>#DIV/0!</v>
      </c>
      <c r="E3717" s="136">
        <f t="shared" si="571"/>
        <v>74120</v>
      </c>
      <c r="F3717" t="e">
        <f>SQRT(($C$5/2)^2-($C$5/2)^2*'(OLD) bottom seam length'!E3717^2/($C$6/2)^2)</f>
        <v>#DIV/0!</v>
      </c>
      <c r="H3717" s="136">
        <f t="shared" si="572"/>
        <v>74120</v>
      </c>
      <c r="I3717" t="e">
        <f>SQRT(($C$5/2)^2-($C$5/2)^2*'(OLD) bottom seam length'!H3717^2/($C$6/2)^2)</f>
        <v>#DIV/0!</v>
      </c>
      <c r="K3717" s="136">
        <f t="shared" si="573"/>
        <v>74120</v>
      </c>
      <c r="L3717" t="e">
        <f>SQRT(($C$5/2)^2-($C$5/2)^2*'(OLD) bottom seam length'!K3717^2/($C$6/2)^2)</f>
        <v>#DIV/0!</v>
      </c>
      <c r="O3717" s="136">
        <f t="shared" si="574"/>
        <v>74120</v>
      </c>
      <c r="P3717" t="b">
        <f t="shared" si="575"/>
        <v>0</v>
      </c>
      <c r="T3717" s="136">
        <f t="shared" si="576"/>
        <v>74100</v>
      </c>
      <c r="U3717" t="e">
        <f>SQRT(($U$6/2)^2-($U$6/2)^2*'(OLD) bottom seam length'!T3717^2/($U$7/2)^2)</f>
        <v>#VALUE!</v>
      </c>
      <c r="W3717" s="136">
        <f t="shared" si="577"/>
        <v>74100</v>
      </c>
      <c r="X3717" t="e">
        <f>SQRT(($U$6/2)^2-($U$6/2)^2*'(OLD) bottom seam length'!W3717^2/($U$7/2)^2)</f>
        <v>#VALUE!</v>
      </c>
      <c r="Z3717" s="136">
        <f t="shared" si="578"/>
        <v>74100</v>
      </c>
      <c r="AA3717" t="e">
        <f>SQRT(($U$6/2)^2-($U$6/2)^2*'(OLD) bottom seam length'!Z3717^2/($U$7/2)^2)</f>
        <v>#VALUE!</v>
      </c>
      <c r="AC3717" s="136">
        <f t="shared" si="579"/>
        <v>74100</v>
      </c>
      <c r="AD3717" t="e">
        <f>SQRT(($U$6/2)^2-($U$6/2)^2*'(OLD) bottom seam length'!AC3717^2/($U$7/2)^2)</f>
        <v>#VALUE!</v>
      </c>
    </row>
    <row r="3718" spans="2:30">
      <c r="B3718" s="136">
        <f t="shared" si="570"/>
        <v>74140</v>
      </c>
      <c r="C3718" t="e">
        <f>SQRT(($C$5/2)^2-($C$5/2)^2*'(OLD) bottom seam length'!B3718^2/($C$6/2)^2)</f>
        <v>#DIV/0!</v>
      </c>
      <c r="E3718" s="136">
        <f t="shared" si="571"/>
        <v>74140</v>
      </c>
      <c r="F3718" t="e">
        <f>SQRT(($C$5/2)^2-($C$5/2)^2*'(OLD) bottom seam length'!E3718^2/($C$6/2)^2)</f>
        <v>#DIV/0!</v>
      </c>
      <c r="H3718" s="136">
        <f t="shared" si="572"/>
        <v>74140</v>
      </c>
      <c r="I3718" t="e">
        <f>SQRT(($C$5/2)^2-($C$5/2)^2*'(OLD) bottom seam length'!H3718^2/($C$6/2)^2)</f>
        <v>#DIV/0!</v>
      </c>
      <c r="K3718" s="136">
        <f t="shared" si="573"/>
        <v>74140</v>
      </c>
      <c r="L3718" t="e">
        <f>SQRT(($C$5/2)^2-($C$5/2)^2*'(OLD) bottom seam length'!K3718^2/($C$6/2)^2)</f>
        <v>#DIV/0!</v>
      </c>
      <c r="O3718" s="136">
        <f t="shared" si="574"/>
        <v>74140</v>
      </c>
      <c r="P3718" t="b">
        <f t="shared" si="575"/>
        <v>0</v>
      </c>
      <c r="T3718" s="136">
        <f t="shared" si="576"/>
        <v>74120</v>
      </c>
      <c r="U3718" t="e">
        <f>SQRT(($U$6/2)^2-($U$6/2)^2*'(OLD) bottom seam length'!T3718^2/($U$7/2)^2)</f>
        <v>#VALUE!</v>
      </c>
      <c r="W3718" s="136">
        <f t="shared" si="577"/>
        <v>74120</v>
      </c>
      <c r="X3718" t="e">
        <f>SQRT(($U$6/2)^2-($U$6/2)^2*'(OLD) bottom seam length'!W3718^2/($U$7/2)^2)</f>
        <v>#VALUE!</v>
      </c>
      <c r="Z3718" s="136">
        <f t="shared" si="578"/>
        <v>74120</v>
      </c>
      <c r="AA3718" t="e">
        <f>SQRT(($U$6/2)^2-($U$6/2)^2*'(OLD) bottom seam length'!Z3718^2/($U$7/2)^2)</f>
        <v>#VALUE!</v>
      </c>
      <c r="AC3718" s="136">
        <f t="shared" si="579"/>
        <v>74120</v>
      </c>
      <c r="AD3718" t="e">
        <f>SQRT(($U$6/2)^2-($U$6/2)^2*'(OLD) bottom seam length'!AC3718^2/($U$7/2)^2)</f>
        <v>#VALUE!</v>
      </c>
    </row>
    <row r="3719" spans="2:30">
      <c r="B3719" s="136">
        <f t="shared" si="570"/>
        <v>74160</v>
      </c>
      <c r="C3719" t="e">
        <f>SQRT(($C$5/2)^2-($C$5/2)^2*'(OLD) bottom seam length'!B3719^2/($C$6/2)^2)</f>
        <v>#DIV/0!</v>
      </c>
      <c r="E3719" s="136">
        <f t="shared" si="571"/>
        <v>74160</v>
      </c>
      <c r="F3719" t="e">
        <f>SQRT(($C$5/2)^2-($C$5/2)^2*'(OLD) bottom seam length'!E3719^2/($C$6/2)^2)</f>
        <v>#DIV/0!</v>
      </c>
      <c r="H3719" s="136">
        <f t="shared" si="572"/>
        <v>74160</v>
      </c>
      <c r="I3719" t="e">
        <f>SQRT(($C$5/2)^2-($C$5/2)^2*'(OLD) bottom seam length'!H3719^2/($C$6/2)^2)</f>
        <v>#DIV/0!</v>
      </c>
      <c r="K3719" s="136">
        <f t="shared" si="573"/>
        <v>74160</v>
      </c>
      <c r="L3719" t="e">
        <f>SQRT(($C$5/2)^2-($C$5/2)^2*'(OLD) bottom seam length'!K3719^2/($C$6/2)^2)</f>
        <v>#DIV/0!</v>
      </c>
      <c r="O3719" s="136">
        <f t="shared" si="574"/>
        <v>74160</v>
      </c>
      <c r="P3719" t="b">
        <f t="shared" si="575"/>
        <v>0</v>
      </c>
      <c r="T3719" s="136">
        <f t="shared" si="576"/>
        <v>74140</v>
      </c>
      <c r="U3719" t="e">
        <f>SQRT(($U$6/2)^2-($U$6/2)^2*'(OLD) bottom seam length'!T3719^2/($U$7/2)^2)</f>
        <v>#VALUE!</v>
      </c>
      <c r="W3719" s="136">
        <f t="shared" si="577"/>
        <v>74140</v>
      </c>
      <c r="X3719" t="e">
        <f>SQRT(($U$6/2)^2-($U$6/2)^2*'(OLD) bottom seam length'!W3719^2/($U$7/2)^2)</f>
        <v>#VALUE!</v>
      </c>
      <c r="Z3719" s="136">
        <f t="shared" si="578"/>
        <v>74140</v>
      </c>
      <c r="AA3719" t="e">
        <f>SQRT(($U$6/2)^2-($U$6/2)^2*'(OLD) bottom seam length'!Z3719^2/($U$7/2)^2)</f>
        <v>#VALUE!</v>
      </c>
      <c r="AC3719" s="136">
        <f t="shared" si="579"/>
        <v>74140</v>
      </c>
      <c r="AD3719" t="e">
        <f>SQRT(($U$6/2)^2-($U$6/2)^2*'(OLD) bottom seam length'!AC3719^2/($U$7/2)^2)</f>
        <v>#VALUE!</v>
      </c>
    </row>
    <row r="3720" spans="2:30">
      <c r="B3720" s="136">
        <f t="shared" si="570"/>
        <v>74180</v>
      </c>
      <c r="C3720" t="e">
        <f>SQRT(($C$5/2)^2-($C$5/2)^2*'(OLD) bottom seam length'!B3720^2/($C$6/2)^2)</f>
        <v>#DIV/0!</v>
      </c>
      <c r="E3720" s="136">
        <f t="shared" si="571"/>
        <v>74180</v>
      </c>
      <c r="F3720" t="e">
        <f>SQRT(($C$5/2)^2-($C$5/2)^2*'(OLD) bottom seam length'!E3720^2/($C$6/2)^2)</f>
        <v>#DIV/0!</v>
      </c>
      <c r="H3720" s="136">
        <f t="shared" si="572"/>
        <v>74180</v>
      </c>
      <c r="I3720" t="e">
        <f>SQRT(($C$5/2)^2-($C$5/2)^2*'(OLD) bottom seam length'!H3720^2/($C$6/2)^2)</f>
        <v>#DIV/0!</v>
      </c>
      <c r="K3720" s="136">
        <f t="shared" si="573"/>
        <v>74180</v>
      </c>
      <c r="L3720" t="e">
        <f>SQRT(($C$5/2)^2-($C$5/2)^2*'(OLD) bottom seam length'!K3720^2/($C$6/2)^2)</f>
        <v>#DIV/0!</v>
      </c>
      <c r="O3720" s="136">
        <f t="shared" si="574"/>
        <v>74180</v>
      </c>
      <c r="P3720" t="b">
        <f t="shared" si="575"/>
        <v>0</v>
      </c>
      <c r="T3720" s="136">
        <f t="shared" si="576"/>
        <v>74160</v>
      </c>
      <c r="U3720" t="e">
        <f>SQRT(($U$6/2)^2-($U$6/2)^2*'(OLD) bottom seam length'!T3720^2/($U$7/2)^2)</f>
        <v>#VALUE!</v>
      </c>
      <c r="W3720" s="136">
        <f t="shared" si="577"/>
        <v>74160</v>
      </c>
      <c r="X3720" t="e">
        <f>SQRT(($U$6/2)^2-($U$6/2)^2*'(OLD) bottom seam length'!W3720^2/($U$7/2)^2)</f>
        <v>#VALUE!</v>
      </c>
      <c r="Z3720" s="136">
        <f t="shared" si="578"/>
        <v>74160</v>
      </c>
      <c r="AA3720" t="e">
        <f>SQRT(($U$6/2)^2-($U$6/2)^2*'(OLD) bottom seam length'!Z3720^2/($U$7/2)^2)</f>
        <v>#VALUE!</v>
      </c>
      <c r="AC3720" s="136">
        <f t="shared" si="579"/>
        <v>74160</v>
      </c>
      <c r="AD3720" t="e">
        <f>SQRT(($U$6/2)^2-($U$6/2)^2*'(OLD) bottom seam length'!AC3720^2/($U$7/2)^2)</f>
        <v>#VALUE!</v>
      </c>
    </row>
    <row r="3721" spans="2:30">
      <c r="B3721" s="136">
        <f t="shared" si="570"/>
        <v>74200</v>
      </c>
      <c r="C3721" t="e">
        <f>SQRT(($C$5/2)^2-($C$5/2)^2*'(OLD) bottom seam length'!B3721^2/($C$6/2)^2)</f>
        <v>#DIV/0!</v>
      </c>
      <c r="E3721" s="136">
        <f t="shared" si="571"/>
        <v>74200</v>
      </c>
      <c r="F3721" t="e">
        <f>SQRT(($C$5/2)^2-($C$5/2)^2*'(OLD) bottom seam length'!E3721^2/($C$6/2)^2)</f>
        <v>#DIV/0!</v>
      </c>
      <c r="H3721" s="136">
        <f t="shared" si="572"/>
        <v>74200</v>
      </c>
      <c r="I3721" t="e">
        <f>SQRT(($C$5/2)^2-($C$5/2)^2*'(OLD) bottom seam length'!H3721^2/($C$6/2)^2)</f>
        <v>#DIV/0!</v>
      </c>
      <c r="K3721" s="136">
        <f t="shared" si="573"/>
        <v>74200</v>
      </c>
      <c r="L3721" t="e">
        <f>SQRT(($C$5/2)^2-($C$5/2)^2*'(OLD) bottom seam length'!K3721^2/($C$6/2)^2)</f>
        <v>#DIV/0!</v>
      </c>
      <c r="O3721" s="136">
        <f t="shared" si="574"/>
        <v>74200</v>
      </c>
      <c r="P3721" t="b">
        <f t="shared" si="575"/>
        <v>0</v>
      </c>
      <c r="T3721" s="136">
        <f t="shared" si="576"/>
        <v>74180</v>
      </c>
      <c r="U3721" t="e">
        <f>SQRT(($U$6/2)^2-($U$6/2)^2*'(OLD) bottom seam length'!T3721^2/($U$7/2)^2)</f>
        <v>#VALUE!</v>
      </c>
      <c r="W3721" s="136">
        <f t="shared" si="577"/>
        <v>74180</v>
      </c>
      <c r="X3721" t="e">
        <f>SQRT(($U$6/2)^2-($U$6/2)^2*'(OLD) bottom seam length'!W3721^2/($U$7/2)^2)</f>
        <v>#VALUE!</v>
      </c>
      <c r="Z3721" s="136">
        <f t="shared" si="578"/>
        <v>74180</v>
      </c>
      <c r="AA3721" t="e">
        <f>SQRT(($U$6/2)^2-($U$6/2)^2*'(OLD) bottom seam length'!Z3721^2/($U$7/2)^2)</f>
        <v>#VALUE!</v>
      </c>
      <c r="AC3721" s="136">
        <f t="shared" si="579"/>
        <v>74180</v>
      </c>
      <c r="AD3721" t="e">
        <f>SQRT(($U$6/2)^2-($U$6/2)^2*'(OLD) bottom seam length'!AC3721^2/($U$7/2)^2)</f>
        <v>#VALUE!</v>
      </c>
    </row>
    <row r="3722" spans="2:30">
      <c r="B3722" s="136">
        <f t="shared" si="570"/>
        <v>74220</v>
      </c>
      <c r="C3722" t="e">
        <f>SQRT(($C$5/2)^2-($C$5/2)^2*'(OLD) bottom seam length'!B3722^2/($C$6/2)^2)</f>
        <v>#DIV/0!</v>
      </c>
      <c r="E3722" s="136">
        <f t="shared" si="571"/>
        <v>74220</v>
      </c>
      <c r="F3722" t="e">
        <f>SQRT(($C$5/2)^2-($C$5/2)^2*'(OLD) bottom seam length'!E3722^2/($C$6/2)^2)</f>
        <v>#DIV/0!</v>
      </c>
      <c r="H3722" s="136">
        <f t="shared" si="572"/>
        <v>74220</v>
      </c>
      <c r="I3722" t="e">
        <f>SQRT(($C$5/2)^2-($C$5/2)^2*'(OLD) bottom seam length'!H3722^2/($C$6/2)^2)</f>
        <v>#DIV/0!</v>
      </c>
      <c r="K3722" s="136">
        <f t="shared" si="573"/>
        <v>74220</v>
      </c>
      <c r="L3722" t="e">
        <f>SQRT(($C$5/2)^2-($C$5/2)^2*'(OLD) bottom seam length'!K3722^2/($C$6/2)^2)</f>
        <v>#DIV/0!</v>
      </c>
      <c r="O3722" s="136">
        <f t="shared" si="574"/>
        <v>74220</v>
      </c>
      <c r="P3722" t="b">
        <f t="shared" si="575"/>
        <v>0</v>
      </c>
      <c r="T3722" s="136">
        <f t="shared" si="576"/>
        <v>74200</v>
      </c>
      <c r="U3722" t="e">
        <f>SQRT(($U$6/2)^2-($U$6/2)^2*'(OLD) bottom seam length'!T3722^2/($U$7/2)^2)</f>
        <v>#VALUE!</v>
      </c>
      <c r="W3722" s="136">
        <f t="shared" si="577"/>
        <v>74200</v>
      </c>
      <c r="X3722" t="e">
        <f>SQRT(($U$6/2)^2-($U$6/2)^2*'(OLD) bottom seam length'!W3722^2/($U$7/2)^2)</f>
        <v>#VALUE!</v>
      </c>
      <c r="Z3722" s="136">
        <f t="shared" si="578"/>
        <v>74200</v>
      </c>
      <c r="AA3722" t="e">
        <f>SQRT(($U$6/2)^2-($U$6/2)^2*'(OLD) bottom seam length'!Z3722^2/($U$7/2)^2)</f>
        <v>#VALUE!</v>
      </c>
      <c r="AC3722" s="136">
        <f t="shared" si="579"/>
        <v>74200</v>
      </c>
      <c r="AD3722" t="e">
        <f>SQRT(($U$6/2)^2-($U$6/2)^2*'(OLD) bottom seam length'!AC3722^2/($U$7/2)^2)</f>
        <v>#VALUE!</v>
      </c>
    </row>
    <row r="3723" spans="2:30">
      <c r="B3723" s="136">
        <f t="shared" si="570"/>
        <v>74240</v>
      </c>
      <c r="C3723" t="e">
        <f>SQRT(($C$5/2)^2-($C$5/2)^2*'(OLD) bottom seam length'!B3723^2/($C$6/2)^2)</f>
        <v>#DIV/0!</v>
      </c>
      <c r="E3723" s="136">
        <f t="shared" si="571"/>
        <v>74240</v>
      </c>
      <c r="F3723" t="e">
        <f>SQRT(($C$5/2)^2-($C$5/2)^2*'(OLD) bottom seam length'!E3723^2/($C$6/2)^2)</f>
        <v>#DIV/0!</v>
      </c>
      <c r="H3723" s="136">
        <f t="shared" si="572"/>
        <v>74240</v>
      </c>
      <c r="I3723" t="e">
        <f>SQRT(($C$5/2)^2-($C$5/2)^2*'(OLD) bottom seam length'!H3723^2/($C$6/2)^2)</f>
        <v>#DIV/0!</v>
      </c>
      <c r="K3723" s="136">
        <f t="shared" si="573"/>
        <v>74240</v>
      </c>
      <c r="L3723" t="e">
        <f>SQRT(($C$5/2)^2-($C$5/2)^2*'(OLD) bottom seam length'!K3723^2/($C$6/2)^2)</f>
        <v>#DIV/0!</v>
      </c>
      <c r="O3723" s="136">
        <f t="shared" si="574"/>
        <v>74240</v>
      </c>
      <c r="P3723" t="b">
        <f t="shared" si="575"/>
        <v>0</v>
      </c>
      <c r="T3723" s="136">
        <f t="shared" si="576"/>
        <v>74220</v>
      </c>
      <c r="U3723" t="e">
        <f>SQRT(($U$6/2)^2-($U$6/2)^2*'(OLD) bottom seam length'!T3723^2/($U$7/2)^2)</f>
        <v>#VALUE!</v>
      </c>
      <c r="W3723" s="136">
        <f t="shared" si="577"/>
        <v>74220</v>
      </c>
      <c r="X3723" t="e">
        <f>SQRT(($U$6/2)^2-($U$6/2)^2*'(OLD) bottom seam length'!W3723^2/($U$7/2)^2)</f>
        <v>#VALUE!</v>
      </c>
      <c r="Z3723" s="136">
        <f t="shared" si="578"/>
        <v>74220</v>
      </c>
      <c r="AA3723" t="e">
        <f>SQRT(($U$6/2)^2-($U$6/2)^2*'(OLD) bottom seam length'!Z3723^2/($U$7/2)^2)</f>
        <v>#VALUE!</v>
      </c>
      <c r="AC3723" s="136">
        <f t="shared" si="579"/>
        <v>74220</v>
      </c>
      <c r="AD3723" t="e">
        <f>SQRT(($U$6/2)^2-($U$6/2)^2*'(OLD) bottom seam length'!AC3723^2/($U$7/2)^2)</f>
        <v>#VALUE!</v>
      </c>
    </row>
    <row r="3724" spans="2:30">
      <c r="B3724" s="136">
        <f t="shared" ref="B3724:B3787" si="580">B3723+$C$7</f>
        <v>74260</v>
      </c>
      <c r="C3724" t="e">
        <f>SQRT(($C$5/2)^2-($C$5/2)^2*'(OLD) bottom seam length'!B3724^2/($C$6/2)^2)</f>
        <v>#DIV/0!</v>
      </c>
      <c r="E3724" s="136">
        <f t="shared" ref="E3724:E3787" si="581">E3723+$C$7</f>
        <v>74260</v>
      </c>
      <c r="F3724" t="e">
        <f>SQRT(($C$5/2)^2-($C$5/2)^2*'(OLD) bottom seam length'!E3724^2/($C$6/2)^2)</f>
        <v>#DIV/0!</v>
      </c>
      <c r="H3724" s="136">
        <f t="shared" ref="H3724:H3787" si="582">H3723+$C$7</f>
        <v>74260</v>
      </c>
      <c r="I3724" t="e">
        <f>SQRT(($C$5/2)^2-($C$5/2)^2*'(OLD) bottom seam length'!H3724^2/($C$6/2)^2)</f>
        <v>#DIV/0!</v>
      </c>
      <c r="K3724" s="136">
        <f t="shared" ref="K3724:K3787" si="583">K3723+$C$7</f>
        <v>74260</v>
      </c>
      <c r="L3724" t="e">
        <f>SQRT(($C$5/2)^2-($C$5/2)^2*'(OLD) bottom seam length'!K3724^2/($C$6/2)^2)</f>
        <v>#DIV/0!</v>
      </c>
      <c r="O3724" s="136">
        <f t="shared" ref="O3724:O3787" si="584">O3723+$C$7</f>
        <v>74260</v>
      </c>
      <c r="P3724" t="b">
        <f t="shared" ref="P3724:P3787" si="585">IF(O3724&lt;=$P$6,$P$5)</f>
        <v>0</v>
      </c>
      <c r="T3724" s="136">
        <f t="shared" si="576"/>
        <v>74240</v>
      </c>
      <c r="U3724" t="e">
        <f>SQRT(($U$6/2)^2-($U$6/2)^2*'(OLD) bottom seam length'!T3724^2/($U$7/2)^2)</f>
        <v>#VALUE!</v>
      </c>
      <c r="W3724" s="136">
        <f t="shared" si="577"/>
        <v>74240</v>
      </c>
      <c r="X3724" t="e">
        <f>SQRT(($U$6/2)^2-($U$6/2)^2*'(OLD) bottom seam length'!W3724^2/($U$7/2)^2)</f>
        <v>#VALUE!</v>
      </c>
      <c r="Z3724" s="136">
        <f t="shared" si="578"/>
        <v>74240</v>
      </c>
      <c r="AA3724" t="e">
        <f>SQRT(($U$6/2)^2-($U$6/2)^2*'(OLD) bottom seam length'!Z3724^2/($U$7/2)^2)</f>
        <v>#VALUE!</v>
      </c>
      <c r="AC3724" s="136">
        <f t="shared" si="579"/>
        <v>74240</v>
      </c>
      <c r="AD3724" t="e">
        <f>SQRT(($U$6/2)^2-($U$6/2)^2*'(OLD) bottom seam length'!AC3724^2/($U$7/2)^2)</f>
        <v>#VALUE!</v>
      </c>
    </row>
    <row r="3725" spans="2:30">
      <c r="B3725" s="136">
        <f t="shared" si="580"/>
        <v>74280</v>
      </c>
      <c r="C3725" t="e">
        <f>SQRT(($C$5/2)^2-($C$5/2)^2*'(OLD) bottom seam length'!B3725^2/($C$6/2)^2)</f>
        <v>#DIV/0!</v>
      </c>
      <c r="E3725" s="136">
        <f t="shared" si="581"/>
        <v>74280</v>
      </c>
      <c r="F3725" t="e">
        <f>SQRT(($C$5/2)^2-($C$5/2)^2*'(OLD) bottom seam length'!E3725^2/($C$6/2)^2)</f>
        <v>#DIV/0!</v>
      </c>
      <c r="H3725" s="136">
        <f t="shared" si="582"/>
        <v>74280</v>
      </c>
      <c r="I3725" t="e">
        <f>SQRT(($C$5/2)^2-($C$5/2)^2*'(OLD) bottom seam length'!H3725^2/($C$6/2)^2)</f>
        <v>#DIV/0!</v>
      </c>
      <c r="K3725" s="136">
        <f t="shared" si="583"/>
        <v>74280</v>
      </c>
      <c r="L3725" t="e">
        <f>SQRT(($C$5/2)^2-($C$5/2)^2*'(OLD) bottom seam length'!K3725^2/($C$6/2)^2)</f>
        <v>#DIV/0!</v>
      </c>
      <c r="O3725" s="136">
        <f t="shared" si="584"/>
        <v>74280</v>
      </c>
      <c r="P3725" t="b">
        <f t="shared" si="585"/>
        <v>0</v>
      </c>
      <c r="T3725" s="136">
        <f t="shared" ref="T3725:T3788" si="586">T3724+$C$7</f>
        <v>74260</v>
      </c>
      <c r="U3725" t="e">
        <f>SQRT(($U$6/2)^2-($U$6/2)^2*'(OLD) bottom seam length'!T3725^2/($U$7/2)^2)</f>
        <v>#VALUE!</v>
      </c>
      <c r="W3725" s="136">
        <f t="shared" ref="W3725:W3788" si="587">W3724+$C$7</f>
        <v>74260</v>
      </c>
      <c r="X3725" t="e">
        <f>SQRT(($U$6/2)^2-($U$6/2)^2*'(OLD) bottom seam length'!W3725^2/($U$7/2)^2)</f>
        <v>#VALUE!</v>
      </c>
      <c r="Z3725" s="136">
        <f t="shared" ref="Z3725:Z3788" si="588">Z3724+$C$7</f>
        <v>74260</v>
      </c>
      <c r="AA3725" t="e">
        <f>SQRT(($U$6/2)^2-($U$6/2)^2*'(OLD) bottom seam length'!Z3725^2/($U$7/2)^2)</f>
        <v>#VALUE!</v>
      </c>
      <c r="AC3725" s="136">
        <f t="shared" ref="AC3725:AC3788" si="589">AC3724+$C$7</f>
        <v>74260</v>
      </c>
      <c r="AD3725" t="e">
        <f>SQRT(($U$6/2)^2-($U$6/2)^2*'(OLD) bottom seam length'!AC3725^2/($U$7/2)^2)</f>
        <v>#VALUE!</v>
      </c>
    </row>
    <row r="3726" spans="2:30">
      <c r="B3726" s="136">
        <f t="shared" si="580"/>
        <v>74300</v>
      </c>
      <c r="C3726" t="e">
        <f>SQRT(($C$5/2)^2-($C$5/2)^2*'(OLD) bottom seam length'!B3726^2/($C$6/2)^2)</f>
        <v>#DIV/0!</v>
      </c>
      <c r="E3726" s="136">
        <f t="shared" si="581"/>
        <v>74300</v>
      </c>
      <c r="F3726" t="e">
        <f>SQRT(($C$5/2)^2-($C$5/2)^2*'(OLD) bottom seam length'!E3726^2/($C$6/2)^2)</f>
        <v>#DIV/0!</v>
      </c>
      <c r="H3726" s="136">
        <f t="shared" si="582"/>
        <v>74300</v>
      </c>
      <c r="I3726" t="e">
        <f>SQRT(($C$5/2)^2-($C$5/2)^2*'(OLD) bottom seam length'!H3726^2/($C$6/2)^2)</f>
        <v>#DIV/0!</v>
      </c>
      <c r="K3726" s="136">
        <f t="shared" si="583"/>
        <v>74300</v>
      </c>
      <c r="L3726" t="e">
        <f>SQRT(($C$5/2)^2-($C$5/2)^2*'(OLD) bottom seam length'!K3726^2/($C$6/2)^2)</f>
        <v>#DIV/0!</v>
      </c>
      <c r="O3726" s="136">
        <f t="shared" si="584"/>
        <v>74300</v>
      </c>
      <c r="P3726" t="b">
        <f t="shared" si="585"/>
        <v>0</v>
      </c>
      <c r="T3726" s="136">
        <f t="shared" si="586"/>
        <v>74280</v>
      </c>
      <c r="U3726" t="e">
        <f>SQRT(($U$6/2)^2-($U$6/2)^2*'(OLD) bottom seam length'!T3726^2/($U$7/2)^2)</f>
        <v>#VALUE!</v>
      </c>
      <c r="W3726" s="136">
        <f t="shared" si="587"/>
        <v>74280</v>
      </c>
      <c r="X3726" t="e">
        <f>SQRT(($U$6/2)^2-($U$6/2)^2*'(OLD) bottom seam length'!W3726^2/($U$7/2)^2)</f>
        <v>#VALUE!</v>
      </c>
      <c r="Z3726" s="136">
        <f t="shared" si="588"/>
        <v>74280</v>
      </c>
      <c r="AA3726" t="e">
        <f>SQRT(($U$6/2)^2-($U$6/2)^2*'(OLD) bottom seam length'!Z3726^2/($U$7/2)^2)</f>
        <v>#VALUE!</v>
      </c>
      <c r="AC3726" s="136">
        <f t="shared" si="589"/>
        <v>74280</v>
      </c>
      <c r="AD3726" t="e">
        <f>SQRT(($U$6/2)^2-($U$6/2)^2*'(OLD) bottom seam length'!AC3726^2/($U$7/2)^2)</f>
        <v>#VALUE!</v>
      </c>
    </row>
    <row r="3727" spans="2:30">
      <c r="B3727" s="136">
        <f t="shared" si="580"/>
        <v>74320</v>
      </c>
      <c r="C3727" t="e">
        <f>SQRT(($C$5/2)^2-($C$5/2)^2*'(OLD) bottom seam length'!B3727^2/($C$6/2)^2)</f>
        <v>#DIV/0!</v>
      </c>
      <c r="E3727" s="136">
        <f t="shared" si="581"/>
        <v>74320</v>
      </c>
      <c r="F3727" t="e">
        <f>SQRT(($C$5/2)^2-($C$5/2)^2*'(OLD) bottom seam length'!E3727^2/($C$6/2)^2)</f>
        <v>#DIV/0!</v>
      </c>
      <c r="H3727" s="136">
        <f t="shared" si="582"/>
        <v>74320</v>
      </c>
      <c r="I3727" t="e">
        <f>SQRT(($C$5/2)^2-($C$5/2)^2*'(OLD) bottom seam length'!H3727^2/($C$6/2)^2)</f>
        <v>#DIV/0!</v>
      </c>
      <c r="K3727" s="136">
        <f t="shared" si="583"/>
        <v>74320</v>
      </c>
      <c r="L3727" t="e">
        <f>SQRT(($C$5/2)^2-($C$5/2)^2*'(OLD) bottom seam length'!K3727^2/($C$6/2)^2)</f>
        <v>#DIV/0!</v>
      </c>
      <c r="O3727" s="136">
        <f t="shared" si="584"/>
        <v>74320</v>
      </c>
      <c r="P3727" t="b">
        <f t="shared" si="585"/>
        <v>0</v>
      </c>
      <c r="T3727" s="136">
        <f t="shared" si="586"/>
        <v>74300</v>
      </c>
      <c r="U3727" t="e">
        <f>SQRT(($U$6/2)^2-($U$6/2)^2*'(OLD) bottom seam length'!T3727^2/($U$7/2)^2)</f>
        <v>#VALUE!</v>
      </c>
      <c r="W3727" s="136">
        <f t="shared" si="587"/>
        <v>74300</v>
      </c>
      <c r="X3727" t="e">
        <f>SQRT(($U$6/2)^2-($U$6/2)^2*'(OLD) bottom seam length'!W3727^2/($U$7/2)^2)</f>
        <v>#VALUE!</v>
      </c>
      <c r="Z3727" s="136">
        <f t="shared" si="588"/>
        <v>74300</v>
      </c>
      <c r="AA3727" t="e">
        <f>SQRT(($U$6/2)^2-($U$6/2)^2*'(OLD) bottom seam length'!Z3727^2/($U$7/2)^2)</f>
        <v>#VALUE!</v>
      </c>
      <c r="AC3727" s="136">
        <f t="shared" si="589"/>
        <v>74300</v>
      </c>
      <c r="AD3727" t="e">
        <f>SQRT(($U$6/2)^2-($U$6/2)^2*'(OLD) bottom seam length'!AC3727^2/($U$7/2)^2)</f>
        <v>#VALUE!</v>
      </c>
    </row>
    <row r="3728" spans="2:30">
      <c r="B3728" s="136">
        <f t="shared" si="580"/>
        <v>74340</v>
      </c>
      <c r="C3728" t="e">
        <f>SQRT(($C$5/2)^2-($C$5/2)^2*'(OLD) bottom seam length'!B3728^2/($C$6/2)^2)</f>
        <v>#DIV/0!</v>
      </c>
      <c r="E3728" s="136">
        <f t="shared" si="581"/>
        <v>74340</v>
      </c>
      <c r="F3728" t="e">
        <f>SQRT(($C$5/2)^2-($C$5/2)^2*'(OLD) bottom seam length'!E3728^2/($C$6/2)^2)</f>
        <v>#DIV/0!</v>
      </c>
      <c r="H3728" s="136">
        <f t="shared" si="582"/>
        <v>74340</v>
      </c>
      <c r="I3728" t="e">
        <f>SQRT(($C$5/2)^2-($C$5/2)^2*'(OLD) bottom seam length'!H3728^2/($C$6/2)^2)</f>
        <v>#DIV/0!</v>
      </c>
      <c r="K3728" s="136">
        <f t="shared" si="583"/>
        <v>74340</v>
      </c>
      <c r="L3728" t="e">
        <f>SQRT(($C$5/2)^2-($C$5/2)^2*'(OLD) bottom seam length'!K3728^2/($C$6/2)^2)</f>
        <v>#DIV/0!</v>
      </c>
      <c r="O3728" s="136">
        <f t="shared" si="584"/>
        <v>74340</v>
      </c>
      <c r="P3728" t="b">
        <f t="shared" si="585"/>
        <v>0</v>
      </c>
      <c r="T3728" s="136">
        <f t="shared" si="586"/>
        <v>74320</v>
      </c>
      <c r="U3728" t="e">
        <f>SQRT(($U$6/2)^2-($U$6/2)^2*'(OLD) bottom seam length'!T3728^2/($U$7/2)^2)</f>
        <v>#VALUE!</v>
      </c>
      <c r="W3728" s="136">
        <f t="shared" si="587"/>
        <v>74320</v>
      </c>
      <c r="X3728" t="e">
        <f>SQRT(($U$6/2)^2-($U$6/2)^2*'(OLD) bottom seam length'!W3728^2/($U$7/2)^2)</f>
        <v>#VALUE!</v>
      </c>
      <c r="Z3728" s="136">
        <f t="shared" si="588"/>
        <v>74320</v>
      </c>
      <c r="AA3728" t="e">
        <f>SQRT(($U$6/2)^2-($U$6/2)^2*'(OLD) bottom seam length'!Z3728^2/($U$7/2)^2)</f>
        <v>#VALUE!</v>
      </c>
      <c r="AC3728" s="136">
        <f t="shared" si="589"/>
        <v>74320</v>
      </c>
      <c r="AD3728" t="e">
        <f>SQRT(($U$6/2)^2-($U$6/2)^2*'(OLD) bottom seam length'!AC3728^2/($U$7/2)^2)</f>
        <v>#VALUE!</v>
      </c>
    </row>
    <row r="3729" spans="2:30">
      <c r="B3729" s="136">
        <f t="shared" si="580"/>
        <v>74360</v>
      </c>
      <c r="C3729" t="e">
        <f>SQRT(($C$5/2)^2-($C$5/2)^2*'(OLD) bottom seam length'!B3729^2/($C$6/2)^2)</f>
        <v>#DIV/0!</v>
      </c>
      <c r="E3729" s="136">
        <f t="shared" si="581"/>
        <v>74360</v>
      </c>
      <c r="F3729" t="e">
        <f>SQRT(($C$5/2)^2-($C$5/2)^2*'(OLD) bottom seam length'!E3729^2/($C$6/2)^2)</f>
        <v>#DIV/0!</v>
      </c>
      <c r="H3729" s="136">
        <f t="shared" si="582"/>
        <v>74360</v>
      </c>
      <c r="I3729" t="e">
        <f>SQRT(($C$5/2)^2-($C$5/2)^2*'(OLD) bottom seam length'!H3729^2/($C$6/2)^2)</f>
        <v>#DIV/0!</v>
      </c>
      <c r="K3729" s="136">
        <f t="shared" si="583"/>
        <v>74360</v>
      </c>
      <c r="L3729" t="e">
        <f>SQRT(($C$5/2)^2-($C$5/2)^2*'(OLD) bottom seam length'!K3729^2/($C$6/2)^2)</f>
        <v>#DIV/0!</v>
      </c>
      <c r="O3729" s="136">
        <f t="shared" si="584"/>
        <v>74360</v>
      </c>
      <c r="P3729" t="b">
        <f t="shared" si="585"/>
        <v>0</v>
      </c>
      <c r="T3729" s="136">
        <f t="shared" si="586"/>
        <v>74340</v>
      </c>
      <c r="U3729" t="e">
        <f>SQRT(($U$6/2)^2-($U$6/2)^2*'(OLD) bottom seam length'!T3729^2/($U$7/2)^2)</f>
        <v>#VALUE!</v>
      </c>
      <c r="W3729" s="136">
        <f t="shared" si="587"/>
        <v>74340</v>
      </c>
      <c r="X3729" t="e">
        <f>SQRT(($U$6/2)^2-($U$6/2)^2*'(OLD) bottom seam length'!W3729^2/($U$7/2)^2)</f>
        <v>#VALUE!</v>
      </c>
      <c r="Z3729" s="136">
        <f t="shared" si="588"/>
        <v>74340</v>
      </c>
      <c r="AA3729" t="e">
        <f>SQRT(($U$6/2)^2-($U$6/2)^2*'(OLD) bottom seam length'!Z3729^2/($U$7/2)^2)</f>
        <v>#VALUE!</v>
      </c>
      <c r="AC3729" s="136">
        <f t="shared" si="589"/>
        <v>74340</v>
      </c>
      <c r="AD3729" t="e">
        <f>SQRT(($U$6/2)^2-($U$6/2)^2*'(OLD) bottom seam length'!AC3729^2/($U$7/2)^2)</f>
        <v>#VALUE!</v>
      </c>
    </row>
    <row r="3730" spans="2:30">
      <c r="B3730" s="136">
        <f t="shared" si="580"/>
        <v>74380</v>
      </c>
      <c r="C3730" t="e">
        <f>SQRT(($C$5/2)^2-($C$5/2)^2*'(OLD) bottom seam length'!B3730^2/($C$6/2)^2)</f>
        <v>#DIV/0!</v>
      </c>
      <c r="E3730" s="136">
        <f t="shared" si="581"/>
        <v>74380</v>
      </c>
      <c r="F3730" t="e">
        <f>SQRT(($C$5/2)^2-($C$5/2)^2*'(OLD) bottom seam length'!E3730^2/($C$6/2)^2)</f>
        <v>#DIV/0!</v>
      </c>
      <c r="H3730" s="136">
        <f t="shared" si="582"/>
        <v>74380</v>
      </c>
      <c r="I3730" t="e">
        <f>SQRT(($C$5/2)^2-($C$5/2)^2*'(OLD) bottom seam length'!H3730^2/($C$6/2)^2)</f>
        <v>#DIV/0!</v>
      </c>
      <c r="K3730" s="136">
        <f t="shared" si="583"/>
        <v>74380</v>
      </c>
      <c r="L3730" t="e">
        <f>SQRT(($C$5/2)^2-($C$5/2)^2*'(OLD) bottom seam length'!K3730^2/($C$6/2)^2)</f>
        <v>#DIV/0!</v>
      </c>
      <c r="O3730" s="136">
        <f t="shared" si="584"/>
        <v>74380</v>
      </c>
      <c r="P3730" t="b">
        <f t="shared" si="585"/>
        <v>0</v>
      </c>
      <c r="T3730" s="136">
        <f t="shared" si="586"/>
        <v>74360</v>
      </c>
      <c r="U3730" t="e">
        <f>SQRT(($U$6/2)^2-($U$6/2)^2*'(OLD) bottom seam length'!T3730^2/($U$7/2)^2)</f>
        <v>#VALUE!</v>
      </c>
      <c r="W3730" s="136">
        <f t="shared" si="587"/>
        <v>74360</v>
      </c>
      <c r="X3730" t="e">
        <f>SQRT(($U$6/2)^2-($U$6/2)^2*'(OLD) bottom seam length'!W3730^2/($U$7/2)^2)</f>
        <v>#VALUE!</v>
      </c>
      <c r="Z3730" s="136">
        <f t="shared" si="588"/>
        <v>74360</v>
      </c>
      <c r="AA3730" t="e">
        <f>SQRT(($U$6/2)^2-($U$6/2)^2*'(OLD) bottom seam length'!Z3730^2/($U$7/2)^2)</f>
        <v>#VALUE!</v>
      </c>
      <c r="AC3730" s="136">
        <f t="shared" si="589"/>
        <v>74360</v>
      </c>
      <c r="AD3730" t="e">
        <f>SQRT(($U$6/2)^2-($U$6/2)^2*'(OLD) bottom seam length'!AC3730^2/($U$7/2)^2)</f>
        <v>#VALUE!</v>
      </c>
    </row>
    <row r="3731" spans="2:30">
      <c r="B3731" s="136">
        <f t="shared" si="580"/>
        <v>74400</v>
      </c>
      <c r="C3731" t="e">
        <f>SQRT(($C$5/2)^2-($C$5/2)^2*'(OLD) bottom seam length'!B3731^2/($C$6/2)^2)</f>
        <v>#DIV/0!</v>
      </c>
      <c r="E3731" s="136">
        <f t="shared" si="581"/>
        <v>74400</v>
      </c>
      <c r="F3731" t="e">
        <f>SQRT(($C$5/2)^2-($C$5/2)^2*'(OLD) bottom seam length'!E3731^2/($C$6/2)^2)</f>
        <v>#DIV/0!</v>
      </c>
      <c r="H3731" s="136">
        <f t="shared" si="582"/>
        <v>74400</v>
      </c>
      <c r="I3731" t="e">
        <f>SQRT(($C$5/2)^2-($C$5/2)^2*'(OLD) bottom seam length'!H3731^2/($C$6/2)^2)</f>
        <v>#DIV/0!</v>
      </c>
      <c r="K3731" s="136">
        <f t="shared" si="583"/>
        <v>74400</v>
      </c>
      <c r="L3731" t="e">
        <f>SQRT(($C$5/2)^2-($C$5/2)^2*'(OLD) bottom seam length'!K3731^2/($C$6/2)^2)</f>
        <v>#DIV/0!</v>
      </c>
      <c r="O3731" s="136">
        <f t="shared" si="584"/>
        <v>74400</v>
      </c>
      <c r="P3731" t="b">
        <f t="shared" si="585"/>
        <v>0</v>
      </c>
      <c r="T3731" s="136">
        <f t="shared" si="586"/>
        <v>74380</v>
      </c>
      <c r="U3731" t="e">
        <f>SQRT(($U$6/2)^2-($U$6/2)^2*'(OLD) bottom seam length'!T3731^2/($U$7/2)^2)</f>
        <v>#VALUE!</v>
      </c>
      <c r="W3731" s="136">
        <f t="shared" si="587"/>
        <v>74380</v>
      </c>
      <c r="X3731" t="e">
        <f>SQRT(($U$6/2)^2-($U$6/2)^2*'(OLD) bottom seam length'!W3731^2/($U$7/2)^2)</f>
        <v>#VALUE!</v>
      </c>
      <c r="Z3731" s="136">
        <f t="shared" si="588"/>
        <v>74380</v>
      </c>
      <c r="AA3731" t="e">
        <f>SQRT(($U$6/2)^2-($U$6/2)^2*'(OLD) bottom seam length'!Z3731^2/($U$7/2)^2)</f>
        <v>#VALUE!</v>
      </c>
      <c r="AC3731" s="136">
        <f t="shared" si="589"/>
        <v>74380</v>
      </c>
      <c r="AD3731" t="e">
        <f>SQRT(($U$6/2)^2-($U$6/2)^2*'(OLD) bottom seam length'!AC3731^2/($U$7/2)^2)</f>
        <v>#VALUE!</v>
      </c>
    </row>
    <row r="3732" spans="2:30">
      <c r="B3732" s="136">
        <f t="shared" si="580"/>
        <v>74420</v>
      </c>
      <c r="C3732" t="e">
        <f>SQRT(($C$5/2)^2-($C$5/2)^2*'(OLD) bottom seam length'!B3732^2/($C$6/2)^2)</f>
        <v>#DIV/0!</v>
      </c>
      <c r="E3732" s="136">
        <f t="shared" si="581"/>
        <v>74420</v>
      </c>
      <c r="F3732" t="e">
        <f>SQRT(($C$5/2)^2-($C$5/2)^2*'(OLD) bottom seam length'!E3732^2/($C$6/2)^2)</f>
        <v>#DIV/0!</v>
      </c>
      <c r="H3732" s="136">
        <f t="shared" si="582"/>
        <v>74420</v>
      </c>
      <c r="I3732" t="e">
        <f>SQRT(($C$5/2)^2-($C$5/2)^2*'(OLD) bottom seam length'!H3732^2/($C$6/2)^2)</f>
        <v>#DIV/0!</v>
      </c>
      <c r="K3732" s="136">
        <f t="shared" si="583"/>
        <v>74420</v>
      </c>
      <c r="L3732" t="e">
        <f>SQRT(($C$5/2)^2-($C$5/2)^2*'(OLD) bottom seam length'!K3732^2/($C$6/2)^2)</f>
        <v>#DIV/0!</v>
      </c>
      <c r="O3732" s="136">
        <f t="shared" si="584"/>
        <v>74420</v>
      </c>
      <c r="P3732" t="b">
        <f t="shared" si="585"/>
        <v>0</v>
      </c>
      <c r="T3732" s="136">
        <f t="shared" si="586"/>
        <v>74400</v>
      </c>
      <c r="U3732" t="e">
        <f>SQRT(($U$6/2)^2-($U$6/2)^2*'(OLD) bottom seam length'!T3732^2/($U$7/2)^2)</f>
        <v>#VALUE!</v>
      </c>
      <c r="W3732" s="136">
        <f t="shared" si="587"/>
        <v>74400</v>
      </c>
      <c r="X3732" t="e">
        <f>SQRT(($U$6/2)^2-($U$6/2)^2*'(OLD) bottom seam length'!W3732^2/($U$7/2)^2)</f>
        <v>#VALUE!</v>
      </c>
      <c r="Z3732" s="136">
        <f t="shared" si="588"/>
        <v>74400</v>
      </c>
      <c r="AA3732" t="e">
        <f>SQRT(($U$6/2)^2-($U$6/2)^2*'(OLD) bottom seam length'!Z3732^2/($U$7/2)^2)</f>
        <v>#VALUE!</v>
      </c>
      <c r="AC3732" s="136">
        <f t="shared" si="589"/>
        <v>74400</v>
      </c>
      <c r="AD3732" t="e">
        <f>SQRT(($U$6/2)^2-($U$6/2)^2*'(OLD) bottom seam length'!AC3732^2/($U$7/2)^2)</f>
        <v>#VALUE!</v>
      </c>
    </row>
    <row r="3733" spans="2:30">
      <c r="B3733" s="136">
        <f t="shared" si="580"/>
        <v>74440</v>
      </c>
      <c r="C3733" t="e">
        <f>SQRT(($C$5/2)^2-($C$5/2)^2*'(OLD) bottom seam length'!B3733^2/($C$6/2)^2)</f>
        <v>#DIV/0!</v>
      </c>
      <c r="E3733" s="136">
        <f t="shared" si="581"/>
        <v>74440</v>
      </c>
      <c r="F3733" t="e">
        <f>SQRT(($C$5/2)^2-($C$5/2)^2*'(OLD) bottom seam length'!E3733^2/($C$6/2)^2)</f>
        <v>#DIV/0!</v>
      </c>
      <c r="H3733" s="136">
        <f t="shared" si="582"/>
        <v>74440</v>
      </c>
      <c r="I3733" t="e">
        <f>SQRT(($C$5/2)^2-($C$5/2)^2*'(OLD) bottom seam length'!H3733^2/($C$6/2)^2)</f>
        <v>#DIV/0!</v>
      </c>
      <c r="K3733" s="136">
        <f t="shared" si="583"/>
        <v>74440</v>
      </c>
      <c r="L3733" t="e">
        <f>SQRT(($C$5/2)^2-($C$5/2)^2*'(OLD) bottom seam length'!K3733^2/($C$6/2)^2)</f>
        <v>#DIV/0!</v>
      </c>
      <c r="O3733" s="136">
        <f t="shared" si="584"/>
        <v>74440</v>
      </c>
      <c r="P3733" t="b">
        <f t="shared" si="585"/>
        <v>0</v>
      </c>
      <c r="T3733" s="136">
        <f t="shared" si="586"/>
        <v>74420</v>
      </c>
      <c r="U3733" t="e">
        <f>SQRT(($U$6/2)^2-($U$6/2)^2*'(OLD) bottom seam length'!T3733^2/($U$7/2)^2)</f>
        <v>#VALUE!</v>
      </c>
      <c r="W3733" s="136">
        <f t="shared" si="587"/>
        <v>74420</v>
      </c>
      <c r="X3733" t="e">
        <f>SQRT(($U$6/2)^2-($U$6/2)^2*'(OLD) bottom seam length'!W3733^2/($U$7/2)^2)</f>
        <v>#VALUE!</v>
      </c>
      <c r="Z3733" s="136">
        <f t="shared" si="588"/>
        <v>74420</v>
      </c>
      <c r="AA3733" t="e">
        <f>SQRT(($U$6/2)^2-($U$6/2)^2*'(OLD) bottom seam length'!Z3733^2/($U$7/2)^2)</f>
        <v>#VALUE!</v>
      </c>
      <c r="AC3733" s="136">
        <f t="shared" si="589"/>
        <v>74420</v>
      </c>
      <c r="AD3733" t="e">
        <f>SQRT(($U$6/2)^2-($U$6/2)^2*'(OLD) bottom seam length'!AC3733^2/($U$7/2)^2)</f>
        <v>#VALUE!</v>
      </c>
    </row>
    <row r="3734" spans="2:30">
      <c r="B3734" s="136">
        <f t="shared" si="580"/>
        <v>74460</v>
      </c>
      <c r="C3734" t="e">
        <f>SQRT(($C$5/2)^2-($C$5/2)^2*'(OLD) bottom seam length'!B3734^2/($C$6/2)^2)</f>
        <v>#DIV/0!</v>
      </c>
      <c r="E3734" s="136">
        <f t="shared" si="581"/>
        <v>74460</v>
      </c>
      <c r="F3734" t="e">
        <f>SQRT(($C$5/2)^2-($C$5/2)^2*'(OLD) bottom seam length'!E3734^2/($C$6/2)^2)</f>
        <v>#DIV/0!</v>
      </c>
      <c r="H3734" s="136">
        <f t="shared" si="582"/>
        <v>74460</v>
      </c>
      <c r="I3734" t="e">
        <f>SQRT(($C$5/2)^2-($C$5/2)^2*'(OLD) bottom seam length'!H3734^2/($C$6/2)^2)</f>
        <v>#DIV/0!</v>
      </c>
      <c r="K3734" s="136">
        <f t="shared" si="583"/>
        <v>74460</v>
      </c>
      <c r="L3734" t="e">
        <f>SQRT(($C$5/2)^2-($C$5/2)^2*'(OLD) bottom seam length'!K3734^2/($C$6/2)^2)</f>
        <v>#DIV/0!</v>
      </c>
      <c r="O3734" s="136">
        <f t="shared" si="584"/>
        <v>74460</v>
      </c>
      <c r="P3734" t="b">
        <f t="shared" si="585"/>
        <v>0</v>
      </c>
      <c r="T3734" s="136">
        <f t="shared" si="586"/>
        <v>74440</v>
      </c>
      <c r="U3734" t="e">
        <f>SQRT(($U$6/2)^2-($U$6/2)^2*'(OLD) bottom seam length'!T3734^2/($U$7/2)^2)</f>
        <v>#VALUE!</v>
      </c>
      <c r="W3734" s="136">
        <f t="shared" si="587"/>
        <v>74440</v>
      </c>
      <c r="X3734" t="e">
        <f>SQRT(($U$6/2)^2-($U$6/2)^2*'(OLD) bottom seam length'!W3734^2/($U$7/2)^2)</f>
        <v>#VALUE!</v>
      </c>
      <c r="Z3734" s="136">
        <f t="shared" si="588"/>
        <v>74440</v>
      </c>
      <c r="AA3734" t="e">
        <f>SQRT(($U$6/2)^2-($U$6/2)^2*'(OLD) bottom seam length'!Z3734^2/($U$7/2)^2)</f>
        <v>#VALUE!</v>
      </c>
      <c r="AC3734" s="136">
        <f t="shared" si="589"/>
        <v>74440</v>
      </c>
      <c r="AD3734" t="e">
        <f>SQRT(($U$6/2)^2-($U$6/2)^2*'(OLD) bottom seam length'!AC3734^2/($U$7/2)^2)</f>
        <v>#VALUE!</v>
      </c>
    </row>
    <row r="3735" spans="2:30">
      <c r="B3735" s="136">
        <f t="shared" si="580"/>
        <v>74480</v>
      </c>
      <c r="C3735" t="e">
        <f>SQRT(($C$5/2)^2-($C$5/2)^2*'(OLD) bottom seam length'!B3735^2/($C$6/2)^2)</f>
        <v>#DIV/0!</v>
      </c>
      <c r="E3735" s="136">
        <f t="shared" si="581"/>
        <v>74480</v>
      </c>
      <c r="F3735" t="e">
        <f>SQRT(($C$5/2)^2-($C$5/2)^2*'(OLD) bottom seam length'!E3735^2/($C$6/2)^2)</f>
        <v>#DIV/0!</v>
      </c>
      <c r="H3735" s="136">
        <f t="shared" si="582"/>
        <v>74480</v>
      </c>
      <c r="I3735" t="e">
        <f>SQRT(($C$5/2)^2-($C$5/2)^2*'(OLD) bottom seam length'!H3735^2/($C$6/2)^2)</f>
        <v>#DIV/0!</v>
      </c>
      <c r="K3735" s="136">
        <f t="shared" si="583"/>
        <v>74480</v>
      </c>
      <c r="L3735" t="e">
        <f>SQRT(($C$5/2)^2-($C$5/2)^2*'(OLD) bottom seam length'!K3735^2/($C$6/2)^2)</f>
        <v>#DIV/0!</v>
      </c>
      <c r="O3735" s="136">
        <f t="shared" si="584"/>
        <v>74480</v>
      </c>
      <c r="P3735" t="b">
        <f t="shared" si="585"/>
        <v>0</v>
      </c>
      <c r="T3735" s="136">
        <f t="shared" si="586"/>
        <v>74460</v>
      </c>
      <c r="U3735" t="e">
        <f>SQRT(($U$6/2)^2-($U$6/2)^2*'(OLD) bottom seam length'!T3735^2/($U$7/2)^2)</f>
        <v>#VALUE!</v>
      </c>
      <c r="W3735" s="136">
        <f t="shared" si="587"/>
        <v>74460</v>
      </c>
      <c r="X3735" t="e">
        <f>SQRT(($U$6/2)^2-($U$6/2)^2*'(OLD) bottom seam length'!W3735^2/($U$7/2)^2)</f>
        <v>#VALUE!</v>
      </c>
      <c r="Z3735" s="136">
        <f t="shared" si="588"/>
        <v>74460</v>
      </c>
      <c r="AA3735" t="e">
        <f>SQRT(($U$6/2)^2-($U$6/2)^2*'(OLD) bottom seam length'!Z3735^2/($U$7/2)^2)</f>
        <v>#VALUE!</v>
      </c>
      <c r="AC3735" s="136">
        <f t="shared" si="589"/>
        <v>74460</v>
      </c>
      <c r="AD3735" t="e">
        <f>SQRT(($U$6/2)^2-($U$6/2)^2*'(OLD) bottom seam length'!AC3735^2/($U$7/2)^2)</f>
        <v>#VALUE!</v>
      </c>
    </row>
    <row r="3736" spans="2:30">
      <c r="B3736" s="136">
        <f t="shared" si="580"/>
        <v>74500</v>
      </c>
      <c r="C3736" t="e">
        <f>SQRT(($C$5/2)^2-($C$5/2)^2*'(OLD) bottom seam length'!B3736^2/($C$6/2)^2)</f>
        <v>#DIV/0!</v>
      </c>
      <c r="E3736" s="136">
        <f t="shared" si="581"/>
        <v>74500</v>
      </c>
      <c r="F3736" t="e">
        <f>SQRT(($C$5/2)^2-($C$5/2)^2*'(OLD) bottom seam length'!E3736^2/($C$6/2)^2)</f>
        <v>#DIV/0!</v>
      </c>
      <c r="H3736" s="136">
        <f t="shared" si="582"/>
        <v>74500</v>
      </c>
      <c r="I3736" t="e">
        <f>SQRT(($C$5/2)^2-($C$5/2)^2*'(OLD) bottom seam length'!H3736^2/($C$6/2)^2)</f>
        <v>#DIV/0!</v>
      </c>
      <c r="K3736" s="136">
        <f t="shared" si="583"/>
        <v>74500</v>
      </c>
      <c r="L3736" t="e">
        <f>SQRT(($C$5/2)^2-($C$5/2)^2*'(OLD) bottom seam length'!K3736^2/($C$6/2)^2)</f>
        <v>#DIV/0!</v>
      </c>
      <c r="O3736" s="136">
        <f t="shared" si="584"/>
        <v>74500</v>
      </c>
      <c r="P3736" t="b">
        <f t="shared" si="585"/>
        <v>0</v>
      </c>
      <c r="T3736" s="136">
        <f t="shared" si="586"/>
        <v>74480</v>
      </c>
      <c r="U3736" t="e">
        <f>SQRT(($U$6/2)^2-($U$6/2)^2*'(OLD) bottom seam length'!T3736^2/($U$7/2)^2)</f>
        <v>#VALUE!</v>
      </c>
      <c r="W3736" s="136">
        <f t="shared" si="587"/>
        <v>74480</v>
      </c>
      <c r="X3736" t="e">
        <f>SQRT(($U$6/2)^2-($U$6/2)^2*'(OLD) bottom seam length'!W3736^2/($U$7/2)^2)</f>
        <v>#VALUE!</v>
      </c>
      <c r="Z3736" s="136">
        <f t="shared" si="588"/>
        <v>74480</v>
      </c>
      <c r="AA3736" t="e">
        <f>SQRT(($U$6/2)^2-($U$6/2)^2*'(OLD) bottom seam length'!Z3736^2/($U$7/2)^2)</f>
        <v>#VALUE!</v>
      </c>
      <c r="AC3736" s="136">
        <f t="shared" si="589"/>
        <v>74480</v>
      </c>
      <c r="AD3736" t="e">
        <f>SQRT(($U$6/2)^2-($U$6/2)^2*'(OLD) bottom seam length'!AC3736^2/($U$7/2)^2)</f>
        <v>#VALUE!</v>
      </c>
    </row>
    <row r="3737" spans="2:30">
      <c r="B3737" s="136">
        <f t="shared" si="580"/>
        <v>74520</v>
      </c>
      <c r="C3737" t="e">
        <f>SQRT(($C$5/2)^2-($C$5/2)^2*'(OLD) bottom seam length'!B3737^2/($C$6/2)^2)</f>
        <v>#DIV/0!</v>
      </c>
      <c r="E3737" s="136">
        <f t="shared" si="581"/>
        <v>74520</v>
      </c>
      <c r="F3737" t="e">
        <f>SQRT(($C$5/2)^2-($C$5/2)^2*'(OLD) bottom seam length'!E3737^2/($C$6/2)^2)</f>
        <v>#DIV/0!</v>
      </c>
      <c r="H3737" s="136">
        <f t="shared" si="582"/>
        <v>74520</v>
      </c>
      <c r="I3737" t="e">
        <f>SQRT(($C$5/2)^2-($C$5/2)^2*'(OLD) bottom seam length'!H3737^2/($C$6/2)^2)</f>
        <v>#DIV/0!</v>
      </c>
      <c r="K3737" s="136">
        <f t="shared" si="583"/>
        <v>74520</v>
      </c>
      <c r="L3737" t="e">
        <f>SQRT(($C$5/2)^2-($C$5/2)^2*'(OLD) bottom seam length'!K3737^2/($C$6/2)^2)</f>
        <v>#DIV/0!</v>
      </c>
      <c r="O3737" s="136">
        <f t="shared" si="584"/>
        <v>74520</v>
      </c>
      <c r="P3737" t="b">
        <f t="shared" si="585"/>
        <v>0</v>
      </c>
      <c r="T3737" s="136">
        <f t="shared" si="586"/>
        <v>74500</v>
      </c>
      <c r="U3737" t="e">
        <f>SQRT(($U$6/2)^2-($U$6/2)^2*'(OLD) bottom seam length'!T3737^2/($U$7/2)^2)</f>
        <v>#VALUE!</v>
      </c>
      <c r="W3737" s="136">
        <f t="shared" si="587"/>
        <v>74500</v>
      </c>
      <c r="X3737" t="e">
        <f>SQRT(($U$6/2)^2-($U$6/2)^2*'(OLD) bottom seam length'!W3737^2/($U$7/2)^2)</f>
        <v>#VALUE!</v>
      </c>
      <c r="Z3737" s="136">
        <f t="shared" si="588"/>
        <v>74500</v>
      </c>
      <c r="AA3737" t="e">
        <f>SQRT(($U$6/2)^2-($U$6/2)^2*'(OLD) bottom seam length'!Z3737^2/($U$7/2)^2)</f>
        <v>#VALUE!</v>
      </c>
      <c r="AC3737" s="136">
        <f t="shared" si="589"/>
        <v>74500</v>
      </c>
      <c r="AD3737" t="e">
        <f>SQRT(($U$6/2)^2-($U$6/2)^2*'(OLD) bottom seam length'!AC3737^2/($U$7/2)^2)</f>
        <v>#VALUE!</v>
      </c>
    </row>
    <row r="3738" spans="2:30">
      <c r="B3738" s="136">
        <f t="shared" si="580"/>
        <v>74540</v>
      </c>
      <c r="C3738" t="e">
        <f>SQRT(($C$5/2)^2-($C$5/2)^2*'(OLD) bottom seam length'!B3738^2/($C$6/2)^2)</f>
        <v>#DIV/0!</v>
      </c>
      <c r="E3738" s="136">
        <f t="shared" si="581"/>
        <v>74540</v>
      </c>
      <c r="F3738" t="e">
        <f>SQRT(($C$5/2)^2-($C$5/2)^2*'(OLD) bottom seam length'!E3738^2/($C$6/2)^2)</f>
        <v>#DIV/0!</v>
      </c>
      <c r="H3738" s="136">
        <f t="shared" si="582"/>
        <v>74540</v>
      </c>
      <c r="I3738" t="e">
        <f>SQRT(($C$5/2)^2-($C$5/2)^2*'(OLD) bottom seam length'!H3738^2/($C$6/2)^2)</f>
        <v>#DIV/0!</v>
      </c>
      <c r="K3738" s="136">
        <f t="shared" si="583"/>
        <v>74540</v>
      </c>
      <c r="L3738" t="e">
        <f>SQRT(($C$5/2)^2-($C$5/2)^2*'(OLD) bottom seam length'!K3738^2/($C$6/2)^2)</f>
        <v>#DIV/0!</v>
      </c>
      <c r="O3738" s="136">
        <f t="shared" si="584"/>
        <v>74540</v>
      </c>
      <c r="P3738" t="b">
        <f t="shared" si="585"/>
        <v>0</v>
      </c>
      <c r="T3738" s="136">
        <f t="shared" si="586"/>
        <v>74520</v>
      </c>
      <c r="U3738" t="e">
        <f>SQRT(($U$6/2)^2-($U$6/2)^2*'(OLD) bottom seam length'!T3738^2/($U$7/2)^2)</f>
        <v>#VALUE!</v>
      </c>
      <c r="W3738" s="136">
        <f t="shared" si="587"/>
        <v>74520</v>
      </c>
      <c r="X3738" t="e">
        <f>SQRT(($U$6/2)^2-($U$6/2)^2*'(OLD) bottom seam length'!W3738^2/($U$7/2)^2)</f>
        <v>#VALUE!</v>
      </c>
      <c r="Z3738" s="136">
        <f t="shared" si="588"/>
        <v>74520</v>
      </c>
      <c r="AA3738" t="e">
        <f>SQRT(($U$6/2)^2-($U$6/2)^2*'(OLD) bottom seam length'!Z3738^2/($U$7/2)^2)</f>
        <v>#VALUE!</v>
      </c>
      <c r="AC3738" s="136">
        <f t="shared" si="589"/>
        <v>74520</v>
      </c>
      <c r="AD3738" t="e">
        <f>SQRT(($U$6/2)^2-($U$6/2)^2*'(OLD) bottom seam length'!AC3738^2/($U$7/2)^2)</f>
        <v>#VALUE!</v>
      </c>
    </row>
    <row r="3739" spans="2:30">
      <c r="B3739" s="136">
        <f t="shared" si="580"/>
        <v>74560</v>
      </c>
      <c r="C3739" t="e">
        <f>SQRT(($C$5/2)^2-($C$5/2)^2*'(OLD) bottom seam length'!B3739^2/($C$6/2)^2)</f>
        <v>#DIV/0!</v>
      </c>
      <c r="E3739" s="136">
        <f t="shared" si="581"/>
        <v>74560</v>
      </c>
      <c r="F3739" t="e">
        <f>SQRT(($C$5/2)^2-($C$5/2)^2*'(OLD) bottom seam length'!E3739^2/($C$6/2)^2)</f>
        <v>#DIV/0!</v>
      </c>
      <c r="H3739" s="136">
        <f t="shared" si="582"/>
        <v>74560</v>
      </c>
      <c r="I3739" t="e">
        <f>SQRT(($C$5/2)^2-($C$5/2)^2*'(OLD) bottom seam length'!H3739^2/($C$6/2)^2)</f>
        <v>#DIV/0!</v>
      </c>
      <c r="K3739" s="136">
        <f t="shared" si="583"/>
        <v>74560</v>
      </c>
      <c r="L3739" t="e">
        <f>SQRT(($C$5/2)^2-($C$5/2)^2*'(OLD) bottom seam length'!K3739^2/($C$6/2)^2)</f>
        <v>#DIV/0!</v>
      </c>
      <c r="O3739" s="136">
        <f t="shared" si="584"/>
        <v>74560</v>
      </c>
      <c r="P3739" t="b">
        <f t="shared" si="585"/>
        <v>0</v>
      </c>
      <c r="T3739" s="136">
        <f t="shared" si="586"/>
        <v>74540</v>
      </c>
      <c r="U3739" t="e">
        <f>SQRT(($U$6/2)^2-($U$6/2)^2*'(OLD) bottom seam length'!T3739^2/($U$7/2)^2)</f>
        <v>#VALUE!</v>
      </c>
      <c r="W3739" s="136">
        <f t="shared" si="587"/>
        <v>74540</v>
      </c>
      <c r="X3739" t="e">
        <f>SQRT(($U$6/2)^2-($U$6/2)^2*'(OLD) bottom seam length'!W3739^2/($U$7/2)^2)</f>
        <v>#VALUE!</v>
      </c>
      <c r="Z3739" s="136">
        <f t="shared" si="588"/>
        <v>74540</v>
      </c>
      <c r="AA3739" t="e">
        <f>SQRT(($U$6/2)^2-($U$6/2)^2*'(OLD) bottom seam length'!Z3739^2/($U$7/2)^2)</f>
        <v>#VALUE!</v>
      </c>
      <c r="AC3739" s="136">
        <f t="shared" si="589"/>
        <v>74540</v>
      </c>
      <c r="AD3739" t="e">
        <f>SQRT(($U$6/2)^2-($U$6/2)^2*'(OLD) bottom seam length'!AC3739^2/($U$7/2)^2)</f>
        <v>#VALUE!</v>
      </c>
    </row>
    <row r="3740" spans="2:30">
      <c r="B3740" s="136">
        <f t="shared" si="580"/>
        <v>74580</v>
      </c>
      <c r="C3740" t="e">
        <f>SQRT(($C$5/2)^2-($C$5/2)^2*'(OLD) bottom seam length'!B3740^2/($C$6/2)^2)</f>
        <v>#DIV/0!</v>
      </c>
      <c r="E3740" s="136">
        <f t="shared" si="581"/>
        <v>74580</v>
      </c>
      <c r="F3740" t="e">
        <f>SQRT(($C$5/2)^2-($C$5/2)^2*'(OLD) bottom seam length'!E3740^2/($C$6/2)^2)</f>
        <v>#DIV/0!</v>
      </c>
      <c r="H3740" s="136">
        <f t="shared" si="582"/>
        <v>74580</v>
      </c>
      <c r="I3740" t="e">
        <f>SQRT(($C$5/2)^2-($C$5/2)^2*'(OLD) bottom seam length'!H3740^2/($C$6/2)^2)</f>
        <v>#DIV/0!</v>
      </c>
      <c r="K3740" s="136">
        <f t="shared" si="583"/>
        <v>74580</v>
      </c>
      <c r="L3740" t="e">
        <f>SQRT(($C$5/2)^2-($C$5/2)^2*'(OLD) bottom seam length'!K3740^2/($C$6/2)^2)</f>
        <v>#DIV/0!</v>
      </c>
      <c r="O3740" s="136">
        <f t="shared" si="584"/>
        <v>74580</v>
      </c>
      <c r="P3740" t="b">
        <f t="shared" si="585"/>
        <v>0</v>
      </c>
      <c r="T3740" s="136">
        <f t="shared" si="586"/>
        <v>74560</v>
      </c>
      <c r="U3740" t="e">
        <f>SQRT(($U$6/2)^2-($U$6/2)^2*'(OLD) bottom seam length'!T3740^2/($U$7/2)^2)</f>
        <v>#VALUE!</v>
      </c>
      <c r="W3740" s="136">
        <f t="shared" si="587"/>
        <v>74560</v>
      </c>
      <c r="X3740" t="e">
        <f>SQRT(($U$6/2)^2-($U$6/2)^2*'(OLD) bottom seam length'!W3740^2/($U$7/2)^2)</f>
        <v>#VALUE!</v>
      </c>
      <c r="Z3740" s="136">
        <f t="shared" si="588"/>
        <v>74560</v>
      </c>
      <c r="AA3740" t="e">
        <f>SQRT(($U$6/2)^2-($U$6/2)^2*'(OLD) bottom seam length'!Z3740^2/($U$7/2)^2)</f>
        <v>#VALUE!</v>
      </c>
      <c r="AC3740" s="136">
        <f t="shared" si="589"/>
        <v>74560</v>
      </c>
      <c r="AD3740" t="e">
        <f>SQRT(($U$6/2)^2-($U$6/2)^2*'(OLD) bottom seam length'!AC3740^2/($U$7/2)^2)</f>
        <v>#VALUE!</v>
      </c>
    </row>
    <row r="3741" spans="2:30">
      <c r="B3741" s="136">
        <f t="shared" si="580"/>
        <v>74600</v>
      </c>
      <c r="C3741" t="e">
        <f>SQRT(($C$5/2)^2-($C$5/2)^2*'(OLD) bottom seam length'!B3741^2/($C$6/2)^2)</f>
        <v>#DIV/0!</v>
      </c>
      <c r="E3741" s="136">
        <f t="shared" si="581"/>
        <v>74600</v>
      </c>
      <c r="F3741" t="e">
        <f>SQRT(($C$5/2)^2-($C$5/2)^2*'(OLD) bottom seam length'!E3741^2/($C$6/2)^2)</f>
        <v>#DIV/0!</v>
      </c>
      <c r="H3741" s="136">
        <f t="shared" si="582"/>
        <v>74600</v>
      </c>
      <c r="I3741" t="e">
        <f>SQRT(($C$5/2)^2-($C$5/2)^2*'(OLD) bottom seam length'!H3741^2/($C$6/2)^2)</f>
        <v>#DIV/0!</v>
      </c>
      <c r="K3741" s="136">
        <f t="shared" si="583"/>
        <v>74600</v>
      </c>
      <c r="L3741" t="e">
        <f>SQRT(($C$5/2)^2-($C$5/2)^2*'(OLD) bottom seam length'!K3741^2/($C$6/2)^2)</f>
        <v>#DIV/0!</v>
      </c>
      <c r="O3741" s="136">
        <f t="shared" si="584"/>
        <v>74600</v>
      </c>
      <c r="P3741" t="b">
        <f t="shared" si="585"/>
        <v>0</v>
      </c>
      <c r="T3741" s="136">
        <f t="shared" si="586"/>
        <v>74580</v>
      </c>
      <c r="U3741" t="e">
        <f>SQRT(($U$6/2)^2-($U$6/2)^2*'(OLD) bottom seam length'!T3741^2/($U$7/2)^2)</f>
        <v>#VALUE!</v>
      </c>
      <c r="W3741" s="136">
        <f t="shared" si="587"/>
        <v>74580</v>
      </c>
      <c r="X3741" t="e">
        <f>SQRT(($U$6/2)^2-($U$6/2)^2*'(OLD) bottom seam length'!W3741^2/($U$7/2)^2)</f>
        <v>#VALUE!</v>
      </c>
      <c r="Z3741" s="136">
        <f t="shared" si="588"/>
        <v>74580</v>
      </c>
      <c r="AA3741" t="e">
        <f>SQRT(($U$6/2)^2-($U$6/2)^2*'(OLD) bottom seam length'!Z3741^2/($U$7/2)^2)</f>
        <v>#VALUE!</v>
      </c>
      <c r="AC3741" s="136">
        <f t="shared" si="589"/>
        <v>74580</v>
      </c>
      <c r="AD3741" t="e">
        <f>SQRT(($U$6/2)^2-($U$6/2)^2*'(OLD) bottom seam length'!AC3741^2/($U$7/2)^2)</f>
        <v>#VALUE!</v>
      </c>
    </row>
    <row r="3742" spans="2:30">
      <c r="B3742" s="136">
        <f t="shared" si="580"/>
        <v>74620</v>
      </c>
      <c r="C3742" t="e">
        <f>SQRT(($C$5/2)^2-($C$5/2)^2*'(OLD) bottom seam length'!B3742^2/($C$6/2)^2)</f>
        <v>#DIV/0!</v>
      </c>
      <c r="E3742" s="136">
        <f t="shared" si="581"/>
        <v>74620</v>
      </c>
      <c r="F3742" t="e">
        <f>SQRT(($C$5/2)^2-($C$5/2)^2*'(OLD) bottom seam length'!E3742^2/($C$6/2)^2)</f>
        <v>#DIV/0!</v>
      </c>
      <c r="H3742" s="136">
        <f t="shared" si="582"/>
        <v>74620</v>
      </c>
      <c r="I3742" t="e">
        <f>SQRT(($C$5/2)^2-($C$5/2)^2*'(OLD) bottom seam length'!H3742^2/($C$6/2)^2)</f>
        <v>#DIV/0!</v>
      </c>
      <c r="K3742" s="136">
        <f t="shared" si="583"/>
        <v>74620</v>
      </c>
      <c r="L3742" t="e">
        <f>SQRT(($C$5/2)^2-($C$5/2)^2*'(OLD) bottom seam length'!K3742^2/($C$6/2)^2)</f>
        <v>#DIV/0!</v>
      </c>
      <c r="O3742" s="136">
        <f t="shared" si="584"/>
        <v>74620</v>
      </c>
      <c r="P3742" t="b">
        <f t="shared" si="585"/>
        <v>0</v>
      </c>
      <c r="T3742" s="136">
        <f t="shared" si="586"/>
        <v>74600</v>
      </c>
      <c r="U3742" t="e">
        <f>SQRT(($U$6/2)^2-($U$6/2)^2*'(OLD) bottom seam length'!T3742^2/($U$7/2)^2)</f>
        <v>#VALUE!</v>
      </c>
      <c r="W3742" s="136">
        <f t="shared" si="587"/>
        <v>74600</v>
      </c>
      <c r="X3742" t="e">
        <f>SQRT(($U$6/2)^2-($U$6/2)^2*'(OLD) bottom seam length'!W3742^2/($U$7/2)^2)</f>
        <v>#VALUE!</v>
      </c>
      <c r="Z3742" s="136">
        <f t="shared" si="588"/>
        <v>74600</v>
      </c>
      <c r="AA3742" t="e">
        <f>SQRT(($U$6/2)^2-($U$6/2)^2*'(OLD) bottom seam length'!Z3742^2/($U$7/2)^2)</f>
        <v>#VALUE!</v>
      </c>
      <c r="AC3742" s="136">
        <f t="shared" si="589"/>
        <v>74600</v>
      </c>
      <c r="AD3742" t="e">
        <f>SQRT(($U$6/2)^2-($U$6/2)^2*'(OLD) bottom seam length'!AC3742^2/($U$7/2)^2)</f>
        <v>#VALUE!</v>
      </c>
    </row>
    <row r="3743" spans="2:30">
      <c r="B3743" s="136">
        <f t="shared" si="580"/>
        <v>74640</v>
      </c>
      <c r="C3743" t="e">
        <f>SQRT(($C$5/2)^2-($C$5/2)^2*'(OLD) bottom seam length'!B3743^2/($C$6/2)^2)</f>
        <v>#DIV/0!</v>
      </c>
      <c r="E3743" s="136">
        <f t="shared" si="581"/>
        <v>74640</v>
      </c>
      <c r="F3743" t="e">
        <f>SQRT(($C$5/2)^2-($C$5/2)^2*'(OLD) bottom seam length'!E3743^2/($C$6/2)^2)</f>
        <v>#DIV/0!</v>
      </c>
      <c r="H3743" s="136">
        <f t="shared" si="582"/>
        <v>74640</v>
      </c>
      <c r="I3743" t="e">
        <f>SQRT(($C$5/2)^2-($C$5/2)^2*'(OLD) bottom seam length'!H3743^2/($C$6/2)^2)</f>
        <v>#DIV/0!</v>
      </c>
      <c r="K3743" s="136">
        <f t="shared" si="583"/>
        <v>74640</v>
      </c>
      <c r="L3743" t="e">
        <f>SQRT(($C$5/2)^2-($C$5/2)^2*'(OLD) bottom seam length'!K3743^2/($C$6/2)^2)</f>
        <v>#DIV/0!</v>
      </c>
      <c r="O3743" s="136">
        <f t="shared" si="584"/>
        <v>74640</v>
      </c>
      <c r="P3743" t="b">
        <f t="shared" si="585"/>
        <v>0</v>
      </c>
      <c r="T3743" s="136">
        <f t="shared" si="586"/>
        <v>74620</v>
      </c>
      <c r="U3743" t="e">
        <f>SQRT(($U$6/2)^2-($U$6/2)^2*'(OLD) bottom seam length'!T3743^2/($U$7/2)^2)</f>
        <v>#VALUE!</v>
      </c>
      <c r="W3743" s="136">
        <f t="shared" si="587"/>
        <v>74620</v>
      </c>
      <c r="X3743" t="e">
        <f>SQRT(($U$6/2)^2-($U$6/2)^2*'(OLD) bottom seam length'!W3743^2/($U$7/2)^2)</f>
        <v>#VALUE!</v>
      </c>
      <c r="Z3743" s="136">
        <f t="shared" si="588"/>
        <v>74620</v>
      </c>
      <c r="AA3743" t="e">
        <f>SQRT(($U$6/2)^2-($U$6/2)^2*'(OLD) bottom seam length'!Z3743^2/($U$7/2)^2)</f>
        <v>#VALUE!</v>
      </c>
      <c r="AC3743" s="136">
        <f t="shared" si="589"/>
        <v>74620</v>
      </c>
      <c r="AD3743" t="e">
        <f>SQRT(($U$6/2)^2-($U$6/2)^2*'(OLD) bottom seam length'!AC3743^2/($U$7/2)^2)</f>
        <v>#VALUE!</v>
      </c>
    </row>
    <row r="3744" spans="2:30">
      <c r="B3744" s="136">
        <f t="shared" si="580"/>
        <v>74660</v>
      </c>
      <c r="C3744" t="e">
        <f>SQRT(($C$5/2)^2-($C$5/2)^2*'(OLD) bottom seam length'!B3744^2/($C$6/2)^2)</f>
        <v>#DIV/0!</v>
      </c>
      <c r="E3744" s="136">
        <f t="shared" si="581"/>
        <v>74660</v>
      </c>
      <c r="F3744" t="e">
        <f>SQRT(($C$5/2)^2-($C$5/2)^2*'(OLD) bottom seam length'!E3744^2/($C$6/2)^2)</f>
        <v>#DIV/0!</v>
      </c>
      <c r="H3744" s="136">
        <f t="shared" si="582"/>
        <v>74660</v>
      </c>
      <c r="I3744" t="e">
        <f>SQRT(($C$5/2)^2-($C$5/2)^2*'(OLD) bottom seam length'!H3744^2/($C$6/2)^2)</f>
        <v>#DIV/0!</v>
      </c>
      <c r="K3744" s="136">
        <f t="shared" si="583"/>
        <v>74660</v>
      </c>
      <c r="L3744" t="e">
        <f>SQRT(($C$5/2)^2-($C$5/2)^2*'(OLD) bottom seam length'!K3744^2/($C$6/2)^2)</f>
        <v>#DIV/0!</v>
      </c>
      <c r="O3744" s="136">
        <f t="shared" si="584"/>
        <v>74660</v>
      </c>
      <c r="P3744" t="b">
        <f t="shared" si="585"/>
        <v>0</v>
      </c>
      <c r="T3744" s="136">
        <f t="shared" si="586"/>
        <v>74640</v>
      </c>
      <c r="U3744" t="e">
        <f>SQRT(($U$6/2)^2-($U$6/2)^2*'(OLD) bottom seam length'!T3744^2/($U$7/2)^2)</f>
        <v>#VALUE!</v>
      </c>
      <c r="W3744" s="136">
        <f t="shared" si="587"/>
        <v>74640</v>
      </c>
      <c r="X3744" t="e">
        <f>SQRT(($U$6/2)^2-($U$6/2)^2*'(OLD) bottom seam length'!W3744^2/($U$7/2)^2)</f>
        <v>#VALUE!</v>
      </c>
      <c r="Z3744" s="136">
        <f t="shared" si="588"/>
        <v>74640</v>
      </c>
      <c r="AA3744" t="e">
        <f>SQRT(($U$6/2)^2-($U$6/2)^2*'(OLD) bottom seam length'!Z3744^2/($U$7/2)^2)</f>
        <v>#VALUE!</v>
      </c>
      <c r="AC3744" s="136">
        <f t="shared" si="589"/>
        <v>74640</v>
      </c>
      <c r="AD3744" t="e">
        <f>SQRT(($U$6/2)^2-($U$6/2)^2*'(OLD) bottom seam length'!AC3744^2/($U$7/2)^2)</f>
        <v>#VALUE!</v>
      </c>
    </row>
    <row r="3745" spans="2:30">
      <c r="B3745" s="136">
        <f t="shared" si="580"/>
        <v>74680</v>
      </c>
      <c r="C3745" t="e">
        <f>SQRT(($C$5/2)^2-($C$5/2)^2*'(OLD) bottom seam length'!B3745^2/($C$6/2)^2)</f>
        <v>#DIV/0!</v>
      </c>
      <c r="E3745" s="136">
        <f t="shared" si="581"/>
        <v>74680</v>
      </c>
      <c r="F3745" t="e">
        <f>SQRT(($C$5/2)^2-($C$5/2)^2*'(OLD) bottom seam length'!E3745^2/($C$6/2)^2)</f>
        <v>#DIV/0!</v>
      </c>
      <c r="H3745" s="136">
        <f t="shared" si="582"/>
        <v>74680</v>
      </c>
      <c r="I3745" t="e">
        <f>SQRT(($C$5/2)^2-($C$5/2)^2*'(OLD) bottom seam length'!H3745^2/($C$6/2)^2)</f>
        <v>#DIV/0!</v>
      </c>
      <c r="K3745" s="136">
        <f t="shared" si="583"/>
        <v>74680</v>
      </c>
      <c r="L3745" t="e">
        <f>SQRT(($C$5/2)^2-($C$5/2)^2*'(OLD) bottom seam length'!K3745^2/($C$6/2)^2)</f>
        <v>#DIV/0!</v>
      </c>
      <c r="O3745" s="136">
        <f t="shared" si="584"/>
        <v>74680</v>
      </c>
      <c r="P3745" t="b">
        <f t="shared" si="585"/>
        <v>0</v>
      </c>
      <c r="T3745" s="136">
        <f t="shared" si="586"/>
        <v>74660</v>
      </c>
      <c r="U3745" t="e">
        <f>SQRT(($U$6/2)^2-($U$6/2)^2*'(OLD) bottom seam length'!T3745^2/($U$7/2)^2)</f>
        <v>#VALUE!</v>
      </c>
      <c r="W3745" s="136">
        <f t="shared" si="587"/>
        <v>74660</v>
      </c>
      <c r="X3745" t="e">
        <f>SQRT(($U$6/2)^2-($U$6/2)^2*'(OLD) bottom seam length'!W3745^2/($U$7/2)^2)</f>
        <v>#VALUE!</v>
      </c>
      <c r="Z3745" s="136">
        <f t="shared" si="588"/>
        <v>74660</v>
      </c>
      <c r="AA3745" t="e">
        <f>SQRT(($U$6/2)^2-($U$6/2)^2*'(OLD) bottom seam length'!Z3745^2/($U$7/2)^2)</f>
        <v>#VALUE!</v>
      </c>
      <c r="AC3745" s="136">
        <f t="shared" si="589"/>
        <v>74660</v>
      </c>
      <c r="AD3745" t="e">
        <f>SQRT(($U$6/2)^2-($U$6/2)^2*'(OLD) bottom seam length'!AC3745^2/($U$7/2)^2)</f>
        <v>#VALUE!</v>
      </c>
    </row>
    <row r="3746" spans="2:30">
      <c r="B3746" s="136">
        <f t="shared" si="580"/>
        <v>74700</v>
      </c>
      <c r="C3746" t="e">
        <f>SQRT(($C$5/2)^2-($C$5/2)^2*'(OLD) bottom seam length'!B3746^2/($C$6/2)^2)</f>
        <v>#DIV/0!</v>
      </c>
      <c r="E3746" s="136">
        <f t="shared" si="581"/>
        <v>74700</v>
      </c>
      <c r="F3746" t="e">
        <f>SQRT(($C$5/2)^2-($C$5/2)^2*'(OLD) bottom seam length'!E3746^2/($C$6/2)^2)</f>
        <v>#DIV/0!</v>
      </c>
      <c r="H3746" s="136">
        <f t="shared" si="582"/>
        <v>74700</v>
      </c>
      <c r="I3746" t="e">
        <f>SQRT(($C$5/2)^2-($C$5/2)^2*'(OLD) bottom seam length'!H3746^2/($C$6/2)^2)</f>
        <v>#DIV/0!</v>
      </c>
      <c r="K3746" s="136">
        <f t="shared" si="583"/>
        <v>74700</v>
      </c>
      <c r="L3746" t="e">
        <f>SQRT(($C$5/2)^2-($C$5/2)^2*'(OLD) bottom seam length'!K3746^2/($C$6/2)^2)</f>
        <v>#DIV/0!</v>
      </c>
      <c r="O3746" s="136">
        <f t="shared" si="584"/>
        <v>74700</v>
      </c>
      <c r="P3746" t="b">
        <f t="shared" si="585"/>
        <v>0</v>
      </c>
      <c r="T3746" s="136">
        <f t="shared" si="586"/>
        <v>74680</v>
      </c>
      <c r="U3746" t="e">
        <f>SQRT(($U$6/2)^2-($U$6/2)^2*'(OLD) bottom seam length'!T3746^2/($U$7/2)^2)</f>
        <v>#VALUE!</v>
      </c>
      <c r="W3746" s="136">
        <f t="shared" si="587"/>
        <v>74680</v>
      </c>
      <c r="X3746" t="e">
        <f>SQRT(($U$6/2)^2-($U$6/2)^2*'(OLD) bottom seam length'!W3746^2/($U$7/2)^2)</f>
        <v>#VALUE!</v>
      </c>
      <c r="Z3746" s="136">
        <f t="shared" si="588"/>
        <v>74680</v>
      </c>
      <c r="AA3746" t="e">
        <f>SQRT(($U$6/2)^2-($U$6/2)^2*'(OLD) bottom seam length'!Z3746^2/($U$7/2)^2)</f>
        <v>#VALUE!</v>
      </c>
      <c r="AC3746" s="136">
        <f t="shared" si="589"/>
        <v>74680</v>
      </c>
      <c r="AD3746" t="e">
        <f>SQRT(($U$6/2)^2-($U$6/2)^2*'(OLD) bottom seam length'!AC3746^2/($U$7/2)^2)</f>
        <v>#VALUE!</v>
      </c>
    </row>
    <row r="3747" spans="2:30">
      <c r="B3747" s="136">
        <f t="shared" si="580"/>
        <v>74720</v>
      </c>
      <c r="C3747" t="e">
        <f>SQRT(($C$5/2)^2-($C$5/2)^2*'(OLD) bottom seam length'!B3747^2/($C$6/2)^2)</f>
        <v>#DIV/0!</v>
      </c>
      <c r="E3747" s="136">
        <f t="shared" si="581"/>
        <v>74720</v>
      </c>
      <c r="F3747" t="e">
        <f>SQRT(($C$5/2)^2-($C$5/2)^2*'(OLD) bottom seam length'!E3747^2/($C$6/2)^2)</f>
        <v>#DIV/0!</v>
      </c>
      <c r="H3747" s="136">
        <f t="shared" si="582"/>
        <v>74720</v>
      </c>
      <c r="I3747" t="e">
        <f>SQRT(($C$5/2)^2-($C$5/2)^2*'(OLD) bottom seam length'!H3747^2/($C$6/2)^2)</f>
        <v>#DIV/0!</v>
      </c>
      <c r="K3747" s="136">
        <f t="shared" si="583"/>
        <v>74720</v>
      </c>
      <c r="L3747" t="e">
        <f>SQRT(($C$5/2)^2-($C$5/2)^2*'(OLD) bottom seam length'!K3747^2/($C$6/2)^2)</f>
        <v>#DIV/0!</v>
      </c>
      <c r="O3747" s="136">
        <f t="shared" si="584"/>
        <v>74720</v>
      </c>
      <c r="P3747" t="b">
        <f t="shared" si="585"/>
        <v>0</v>
      </c>
      <c r="T3747" s="136">
        <f t="shared" si="586"/>
        <v>74700</v>
      </c>
      <c r="U3747" t="e">
        <f>SQRT(($U$6/2)^2-($U$6/2)^2*'(OLD) bottom seam length'!T3747^2/($U$7/2)^2)</f>
        <v>#VALUE!</v>
      </c>
      <c r="W3747" s="136">
        <f t="shared" si="587"/>
        <v>74700</v>
      </c>
      <c r="X3747" t="e">
        <f>SQRT(($U$6/2)^2-($U$6/2)^2*'(OLD) bottom seam length'!W3747^2/($U$7/2)^2)</f>
        <v>#VALUE!</v>
      </c>
      <c r="Z3747" s="136">
        <f t="shared" si="588"/>
        <v>74700</v>
      </c>
      <c r="AA3747" t="e">
        <f>SQRT(($U$6/2)^2-($U$6/2)^2*'(OLD) bottom seam length'!Z3747^2/($U$7/2)^2)</f>
        <v>#VALUE!</v>
      </c>
      <c r="AC3747" s="136">
        <f t="shared" si="589"/>
        <v>74700</v>
      </c>
      <c r="AD3747" t="e">
        <f>SQRT(($U$6/2)^2-($U$6/2)^2*'(OLD) bottom seam length'!AC3747^2/($U$7/2)^2)</f>
        <v>#VALUE!</v>
      </c>
    </row>
    <row r="3748" spans="2:30">
      <c r="B3748" s="136">
        <f t="shared" si="580"/>
        <v>74740</v>
      </c>
      <c r="C3748" t="e">
        <f>SQRT(($C$5/2)^2-($C$5/2)^2*'(OLD) bottom seam length'!B3748^2/($C$6/2)^2)</f>
        <v>#DIV/0!</v>
      </c>
      <c r="E3748" s="136">
        <f t="shared" si="581"/>
        <v>74740</v>
      </c>
      <c r="F3748" t="e">
        <f>SQRT(($C$5/2)^2-($C$5/2)^2*'(OLD) bottom seam length'!E3748^2/($C$6/2)^2)</f>
        <v>#DIV/0!</v>
      </c>
      <c r="H3748" s="136">
        <f t="shared" si="582"/>
        <v>74740</v>
      </c>
      <c r="I3748" t="e">
        <f>SQRT(($C$5/2)^2-($C$5/2)^2*'(OLD) bottom seam length'!H3748^2/($C$6/2)^2)</f>
        <v>#DIV/0!</v>
      </c>
      <c r="K3748" s="136">
        <f t="shared" si="583"/>
        <v>74740</v>
      </c>
      <c r="L3748" t="e">
        <f>SQRT(($C$5/2)^2-($C$5/2)^2*'(OLD) bottom seam length'!K3748^2/($C$6/2)^2)</f>
        <v>#DIV/0!</v>
      </c>
      <c r="O3748" s="136">
        <f t="shared" si="584"/>
        <v>74740</v>
      </c>
      <c r="P3748" t="b">
        <f t="shared" si="585"/>
        <v>0</v>
      </c>
      <c r="T3748" s="136">
        <f t="shared" si="586"/>
        <v>74720</v>
      </c>
      <c r="U3748" t="e">
        <f>SQRT(($U$6/2)^2-($U$6/2)^2*'(OLD) bottom seam length'!T3748^2/($U$7/2)^2)</f>
        <v>#VALUE!</v>
      </c>
      <c r="W3748" s="136">
        <f t="shared" si="587"/>
        <v>74720</v>
      </c>
      <c r="X3748" t="e">
        <f>SQRT(($U$6/2)^2-($U$6/2)^2*'(OLD) bottom seam length'!W3748^2/($U$7/2)^2)</f>
        <v>#VALUE!</v>
      </c>
      <c r="Z3748" s="136">
        <f t="shared" si="588"/>
        <v>74720</v>
      </c>
      <c r="AA3748" t="e">
        <f>SQRT(($U$6/2)^2-($U$6/2)^2*'(OLD) bottom seam length'!Z3748^2/($U$7/2)^2)</f>
        <v>#VALUE!</v>
      </c>
      <c r="AC3748" s="136">
        <f t="shared" si="589"/>
        <v>74720</v>
      </c>
      <c r="AD3748" t="e">
        <f>SQRT(($U$6/2)^2-($U$6/2)^2*'(OLD) bottom seam length'!AC3748^2/($U$7/2)^2)</f>
        <v>#VALUE!</v>
      </c>
    </row>
    <row r="3749" spans="2:30">
      <c r="B3749" s="136">
        <f t="shared" si="580"/>
        <v>74760</v>
      </c>
      <c r="C3749" t="e">
        <f>SQRT(($C$5/2)^2-($C$5/2)^2*'(OLD) bottom seam length'!B3749^2/($C$6/2)^2)</f>
        <v>#DIV/0!</v>
      </c>
      <c r="E3749" s="136">
        <f t="shared" si="581"/>
        <v>74760</v>
      </c>
      <c r="F3749" t="e">
        <f>SQRT(($C$5/2)^2-($C$5/2)^2*'(OLD) bottom seam length'!E3749^2/($C$6/2)^2)</f>
        <v>#DIV/0!</v>
      </c>
      <c r="H3749" s="136">
        <f t="shared" si="582"/>
        <v>74760</v>
      </c>
      <c r="I3749" t="e">
        <f>SQRT(($C$5/2)^2-($C$5/2)^2*'(OLD) bottom seam length'!H3749^2/($C$6/2)^2)</f>
        <v>#DIV/0!</v>
      </c>
      <c r="K3749" s="136">
        <f t="shared" si="583"/>
        <v>74760</v>
      </c>
      <c r="L3749" t="e">
        <f>SQRT(($C$5/2)^2-($C$5/2)^2*'(OLD) bottom seam length'!K3749^2/($C$6/2)^2)</f>
        <v>#DIV/0!</v>
      </c>
      <c r="O3749" s="136">
        <f t="shared" si="584"/>
        <v>74760</v>
      </c>
      <c r="P3749" t="b">
        <f t="shared" si="585"/>
        <v>0</v>
      </c>
      <c r="T3749" s="136">
        <f t="shared" si="586"/>
        <v>74740</v>
      </c>
      <c r="U3749" t="e">
        <f>SQRT(($U$6/2)^2-($U$6/2)^2*'(OLD) bottom seam length'!T3749^2/($U$7/2)^2)</f>
        <v>#VALUE!</v>
      </c>
      <c r="W3749" s="136">
        <f t="shared" si="587"/>
        <v>74740</v>
      </c>
      <c r="X3749" t="e">
        <f>SQRT(($U$6/2)^2-($U$6/2)^2*'(OLD) bottom seam length'!W3749^2/($U$7/2)^2)</f>
        <v>#VALUE!</v>
      </c>
      <c r="Z3749" s="136">
        <f t="shared" si="588"/>
        <v>74740</v>
      </c>
      <c r="AA3749" t="e">
        <f>SQRT(($U$6/2)^2-($U$6/2)^2*'(OLD) bottom seam length'!Z3749^2/($U$7/2)^2)</f>
        <v>#VALUE!</v>
      </c>
      <c r="AC3749" s="136">
        <f t="shared" si="589"/>
        <v>74740</v>
      </c>
      <c r="AD3749" t="e">
        <f>SQRT(($U$6/2)^2-($U$6/2)^2*'(OLD) bottom seam length'!AC3749^2/($U$7/2)^2)</f>
        <v>#VALUE!</v>
      </c>
    </row>
    <row r="3750" spans="2:30">
      <c r="B3750" s="136">
        <f t="shared" si="580"/>
        <v>74780</v>
      </c>
      <c r="C3750" t="e">
        <f>SQRT(($C$5/2)^2-($C$5/2)^2*'(OLD) bottom seam length'!B3750^2/($C$6/2)^2)</f>
        <v>#DIV/0!</v>
      </c>
      <c r="E3750" s="136">
        <f t="shared" si="581"/>
        <v>74780</v>
      </c>
      <c r="F3750" t="e">
        <f>SQRT(($C$5/2)^2-($C$5/2)^2*'(OLD) bottom seam length'!E3750^2/($C$6/2)^2)</f>
        <v>#DIV/0!</v>
      </c>
      <c r="H3750" s="136">
        <f t="shared" si="582"/>
        <v>74780</v>
      </c>
      <c r="I3750" t="e">
        <f>SQRT(($C$5/2)^2-($C$5/2)^2*'(OLD) bottom seam length'!H3750^2/($C$6/2)^2)</f>
        <v>#DIV/0!</v>
      </c>
      <c r="K3750" s="136">
        <f t="shared" si="583"/>
        <v>74780</v>
      </c>
      <c r="L3750" t="e">
        <f>SQRT(($C$5/2)^2-($C$5/2)^2*'(OLD) bottom seam length'!K3750^2/($C$6/2)^2)</f>
        <v>#DIV/0!</v>
      </c>
      <c r="O3750" s="136">
        <f t="shared" si="584"/>
        <v>74780</v>
      </c>
      <c r="P3750" t="b">
        <f t="shared" si="585"/>
        <v>0</v>
      </c>
      <c r="T3750" s="136">
        <f t="shared" si="586"/>
        <v>74760</v>
      </c>
      <c r="U3750" t="e">
        <f>SQRT(($U$6/2)^2-($U$6/2)^2*'(OLD) bottom seam length'!T3750^2/($U$7/2)^2)</f>
        <v>#VALUE!</v>
      </c>
      <c r="W3750" s="136">
        <f t="shared" si="587"/>
        <v>74760</v>
      </c>
      <c r="X3750" t="e">
        <f>SQRT(($U$6/2)^2-($U$6/2)^2*'(OLD) bottom seam length'!W3750^2/($U$7/2)^2)</f>
        <v>#VALUE!</v>
      </c>
      <c r="Z3750" s="136">
        <f t="shared" si="588"/>
        <v>74760</v>
      </c>
      <c r="AA3750" t="e">
        <f>SQRT(($U$6/2)^2-($U$6/2)^2*'(OLD) bottom seam length'!Z3750^2/($U$7/2)^2)</f>
        <v>#VALUE!</v>
      </c>
      <c r="AC3750" s="136">
        <f t="shared" si="589"/>
        <v>74760</v>
      </c>
      <c r="AD3750" t="e">
        <f>SQRT(($U$6/2)^2-($U$6/2)^2*'(OLD) bottom seam length'!AC3750^2/($U$7/2)^2)</f>
        <v>#VALUE!</v>
      </c>
    </row>
    <row r="3751" spans="2:30">
      <c r="B3751" s="136">
        <f t="shared" si="580"/>
        <v>74800</v>
      </c>
      <c r="C3751" t="e">
        <f>SQRT(($C$5/2)^2-($C$5/2)^2*'(OLD) bottom seam length'!B3751^2/($C$6/2)^2)</f>
        <v>#DIV/0!</v>
      </c>
      <c r="E3751" s="136">
        <f t="shared" si="581"/>
        <v>74800</v>
      </c>
      <c r="F3751" t="e">
        <f>SQRT(($C$5/2)^2-($C$5/2)^2*'(OLD) bottom seam length'!E3751^2/($C$6/2)^2)</f>
        <v>#DIV/0!</v>
      </c>
      <c r="H3751" s="136">
        <f t="shared" si="582"/>
        <v>74800</v>
      </c>
      <c r="I3751" t="e">
        <f>SQRT(($C$5/2)^2-($C$5/2)^2*'(OLD) bottom seam length'!H3751^2/($C$6/2)^2)</f>
        <v>#DIV/0!</v>
      </c>
      <c r="K3751" s="136">
        <f t="shared" si="583"/>
        <v>74800</v>
      </c>
      <c r="L3751" t="e">
        <f>SQRT(($C$5/2)^2-($C$5/2)^2*'(OLD) bottom seam length'!K3751^2/($C$6/2)^2)</f>
        <v>#DIV/0!</v>
      </c>
      <c r="O3751" s="136">
        <f t="shared" si="584"/>
        <v>74800</v>
      </c>
      <c r="P3751" t="b">
        <f t="shared" si="585"/>
        <v>0</v>
      </c>
      <c r="T3751" s="136">
        <f t="shared" si="586"/>
        <v>74780</v>
      </c>
      <c r="U3751" t="e">
        <f>SQRT(($U$6/2)^2-($U$6/2)^2*'(OLD) bottom seam length'!T3751^2/($U$7/2)^2)</f>
        <v>#VALUE!</v>
      </c>
      <c r="W3751" s="136">
        <f t="shared" si="587"/>
        <v>74780</v>
      </c>
      <c r="X3751" t="e">
        <f>SQRT(($U$6/2)^2-($U$6/2)^2*'(OLD) bottom seam length'!W3751^2/($U$7/2)^2)</f>
        <v>#VALUE!</v>
      </c>
      <c r="Z3751" s="136">
        <f t="shared" si="588"/>
        <v>74780</v>
      </c>
      <c r="AA3751" t="e">
        <f>SQRT(($U$6/2)^2-($U$6/2)^2*'(OLD) bottom seam length'!Z3751^2/($U$7/2)^2)</f>
        <v>#VALUE!</v>
      </c>
      <c r="AC3751" s="136">
        <f t="shared" si="589"/>
        <v>74780</v>
      </c>
      <c r="AD3751" t="e">
        <f>SQRT(($U$6/2)^2-($U$6/2)^2*'(OLD) bottom seam length'!AC3751^2/($U$7/2)^2)</f>
        <v>#VALUE!</v>
      </c>
    </row>
    <row r="3752" spans="2:30">
      <c r="B3752" s="136">
        <f t="shared" si="580"/>
        <v>74820</v>
      </c>
      <c r="C3752" t="e">
        <f>SQRT(($C$5/2)^2-($C$5/2)^2*'(OLD) bottom seam length'!B3752^2/($C$6/2)^2)</f>
        <v>#DIV/0!</v>
      </c>
      <c r="E3752" s="136">
        <f t="shared" si="581"/>
        <v>74820</v>
      </c>
      <c r="F3752" t="e">
        <f>SQRT(($C$5/2)^2-($C$5/2)^2*'(OLD) bottom seam length'!E3752^2/($C$6/2)^2)</f>
        <v>#DIV/0!</v>
      </c>
      <c r="H3752" s="136">
        <f t="shared" si="582"/>
        <v>74820</v>
      </c>
      <c r="I3752" t="e">
        <f>SQRT(($C$5/2)^2-($C$5/2)^2*'(OLD) bottom seam length'!H3752^2/($C$6/2)^2)</f>
        <v>#DIV/0!</v>
      </c>
      <c r="K3752" s="136">
        <f t="shared" si="583"/>
        <v>74820</v>
      </c>
      <c r="L3752" t="e">
        <f>SQRT(($C$5/2)^2-($C$5/2)^2*'(OLD) bottom seam length'!K3752^2/($C$6/2)^2)</f>
        <v>#DIV/0!</v>
      </c>
      <c r="O3752" s="136">
        <f t="shared" si="584"/>
        <v>74820</v>
      </c>
      <c r="P3752" t="b">
        <f t="shared" si="585"/>
        <v>0</v>
      </c>
      <c r="T3752" s="136">
        <f t="shared" si="586"/>
        <v>74800</v>
      </c>
      <c r="U3752" t="e">
        <f>SQRT(($U$6/2)^2-($U$6/2)^2*'(OLD) bottom seam length'!T3752^2/($U$7/2)^2)</f>
        <v>#VALUE!</v>
      </c>
      <c r="W3752" s="136">
        <f t="shared" si="587"/>
        <v>74800</v>
      </c>
      <c r="X3752" t="e">
        <f>SQRT(($U$6/2)^2-($U$6/2)^2*'(OLD) bottom seam length'!W3752^2/($U$7/2)^2)</f>
        <v>#VALUE!</v>
      </c>
      <c r="Z3752" s="136">
        <f t="shared" si="588"/>
        <v>74800</v>
      </c>
      <c r="AA3752" t="e">
        <f>SQRT(($U$6/2)^2-($U$6/2)^2*'(OLD) bottom seam length'!Z3752^2/($U$7/2)^2)</f>
        <v>#VALUE!</v>
      </c>
      <c r="AC3752" s="136">
        <f t="shared" si="589"/>
        <v>74800</v>
      </c>
      <c r="AD3752" t="e">
        <f>SQRT(($U$6/2)^2-($U$6/2)^2*'(OLD) bottom seam length'!AC3752^2/($U$7/2)^2)</f>
        <v>#VALUE!</v>
      </c>
    </row>
    <row r="3753" spans="2:30">
      <c r="B3753" s="136">
        <f t="shared" si="580"/>
        <v>74840</v>
      </c>
      <c r="C3753" t="e">
        <f>SQRT(($C$5/2)^2-($C$5/2)^2*'(OLD) bottom seam length'!B3753^2/($C$6/2)^2)</f>
        <v>#DIV/0!</v>
      </c>
      <c r="E3753" s="136">
        <f t="shared" si="581"/>
        <v>74840</v>
      </c>
      <c r="F3753" t="e">
        <f>SQRT(($C$5/2)^2-($C$5/2)^2*'(OLD) bottom seam length'!E3753^2/($C$6/2)^2)</f>
        <v>#DIV/0!</v>
      </c>
      <c r="H3753" s="136">
        <f t="shared" si="582"/>
        <v>74840</v>
      </c>
      <c r="I3753" t="e">
        <f>SQRT(($C$5/2)^2-($C$5/2)^2*'(OLD) bottom seam length'!H3753^2/($C$6/2)^2)</f>
        <v>#DIV/0!</v>
      </c>
      <c r="K3753" s="136">
        <f t="shared" si="583"/>
        <v>74840</v>
      </c>
      <c r="L3753" t="e">
        <f>SQRT(($C$5/2)^2-($C$5/2)^2*'(OLD) bottom seam length'!K3753^2/($C$6/2)^2)</f>
        <v>#DIV/0!</v>
      </c>
      <c r="O3753" s="136">
        <f t="shared" si="584"/>
        <v>74840</v>
      </c>
      <c r="P3753" t="b">
        <f t="shared" si="585"/>
        <v>0</v>
      </c>
      <c r="T3753" s="136">
        <f t="shared" si="586"/>
        <v>74820</v>
      </c>
      <c r="U3753" t="e">
        <f>SQRT(($U$6/2)^2-($U$6/2)^2*'(OLD) bottom seam length'!T3753^2/($U$7/2)^2)</f>
        <v>#VALUE!</v>
      </c>
      <c r="W3753" s="136">
        <f t="shared" si="587"/>
        <v>74820</v>
      </c>
      <c r="X3753" t="e">
        <f>SQRT(($U$6/2)^2-($U$6/2)^2*'(OLD) bottom seam length'!W3753^2/($U$7/2)^2)</f>
        <v>#VALUE!</v>
      </c>
      <c r="Z3753" s="136">
        <f t="shared" si="588"/>
        <v>74820</v>
      </c>
      <c r="AA3753" t="e">
        <f>SQRT(($U$6/2)^2-($U$6/2)^2*'(OLD) bottom seam length'!Z3753^2/($U$7/2)^2)</f>
        <v>#VALUE!</v>
      </c>
      <c r="AC3753" s="136">
        <f t="shared" si="589"/>
        <v>74820</v>
      </c>
      <c r="AD3753" t="e">
        <f>SQRT(($U$6/2)^2-($U$6/2)^2*'(OLD) bottom seam length'!AC3753^2/($U$7/2)^2)</f>
        <v>#VALUE!</v>
      </c>
    </row>
    <row r="3754" spans="2:30">
      <c r="B3754" s="136">
        <f t="shared" si="580"/>
        <v>74860</v>
      </c>
      <c r="C3754" t="e">
        <f>SQRT(($C$5/2)^2-($C$5/2)^2*'(OLD) bottom seam length'!B3754^2/($C$6/2)^2)</f>
        <v>#DIV/0!</v>
      </c>
      <c r="E3754" s="136">
        <f t="shared" si="581"/>
        <v>74860</v>
      </c>
      <c r="F3754" t="e">
        <f>SQRT(($C$5/2)^2-($C$5/2)^2*'(OLD) bottom seam length'!E3754^2/($C$6/2)^2)</f>
        <v>#DIV/0!</v>
      </c>
      <c r="H3754" s="136">
        <f t="shared" si="582"/>
        <v>74860</v>
      </c>
      <c r="I3754" t="e">
        <f>SQRT(($C$5/2)^2-($C$5/2)^2*'(OLD) bottom seam length'!H3754^2/($C$6/2)^2)</f>
        <v>#DIV/0!</v>
      </c>
      <c r="K3754" s="136">
        <f t="shared" si="583"/>
        <v>74860</v>
      </c>
      <c r="L3754" t="e">
        <f>SQRT(($C$5/2)^2-($C$5/2)^2*'(OLD) bottom seam length'!K3754^2/($C$6/2)^2)</f>
        <v>#DIV/0!</v>
      </c>
      <c r="O3754" s="136">
        <f t="shared" si="584"/>
        <v>74860</v>
      </c>
      <c r="P3754" t="b">
        <f t="shared" si="585"/>
        <v>0</v>
      </c>
      <c r="T3754" s="136">
        <f t="shared" si="586"/>
        <v>74840</v>
      </c>
      <c r="U3754" t="e">
        <f>SQRT(($U$6/2)^2-($U$6/2)^2*'(OLD) bottom seam length'!T3754^2/($U$7/2)^2)</f>
        <v>#VALUE!</v>
      </c>
      <c r="W3754" s="136">
        <f t="shared" si="587"/>
        <v>74840</v>
      </c>
      <c r="X3754" t="e">
        <f>SQRT(($U$6/2)^2-($U$6/2)^2*'(OLD) bottom seam length'!W3754^2/($U$7/2)^2)</f>
        <v>#VALUE!</v>
      </c>
      <c r="Z3754" s="136">
        <f t="shared" si="588"/>
        <v>74840</v>
      </c>
      <c r="AA3754" t="e">
        <f>SQRT(($U$6/2)^2-($U$6/2)^2*'(OLD) bottom seam length'!Z3754^2/($U$7/2)^2)</f>
        <v>#VALUE!</v>
      </c>
      <c r="AC3754" s="136">
        <f t="shared" si="589"/>
        <v>74840</v>
      </c>
      <c r="AD3754" t="e">
        <f>SQRT(($U$6/2)^2-($U$6/2)^2*'(OLD) bottom seam length'!AC3754^2/($U$7/2)^2)</f>
        <v>#VALUE!</v>
      </c>
    </row>
    <row r="3755" spans="2:30">
      <c r="B3755" s="136">
        <f t="shared" si="580"/>
        <v>74880</v>
      </c>
      <c r="C3755" t="e">
        <f>SQRT(($C$5/2)^2-($C$5/2)^2*'(OLD) bottom seam length'!B3755^2/($C$6/2)^2)</f>
        <v>#DIV/0!</v>
      </c>
      <c r="E3755" s="136">
        <f t="shared" si="581"/>
        <v>74880</v>
      </c>
      <c r="F3755" t="e">
        <f>SQRT(($C$5/2)^2-($C$5/2)^2*'(OLD) bottom seam length'!E3755^2/($C$6/2)^2)</f>
        <v>#DIV/0!</v>
      </c>
      <c r="H3755" s="136">
        <f t="shared" si="582"/>
        <v>74880</v>
      </c>
      <c r="I3755" t="e">
        <f>SQRT(($C$5/2)^2-($C$5/2)^2*'(OLD) bottom seam length'!H3755^2/($C$6/2)^2)</f>
        <v>#DIV/0!</v>
      </c>
      <c r="K3755" s="136">
        <f t="shared" si="583"/>
        <v>74880</v>
      </c>
      <c r="L3755" t="e">
        <f>SQRT(($C$5/2)^2-($C$5/2)^2*'(OLD) bottom seam length'!K3755^2/($C$6/2)^2)</f>
        <v>#DIV/0!</v>
      </c>
      <c r="O3755" s="136">
        <f t="shared" si="584"/>
        <v>74880</v>
      </c>
      <c r="P3755" t="b">
        <f t="shared" si="585"/>
        <v>0</v>
      </c>
      <c r="T3755" s="136">
        <f t="shared" si="586"/>
        <v>74860</v>
      </c>
      <c r="U3755" t="e">
        <f>SQRT(($U$6/2)^2-($U$6/2)^2*'(OLD) bottom seam length'!T3755^2/($U$7/2)^2)</f>
        <v>#VALUE!</v>
      </c>
      <c r="W3755" s="136">
        <f t="shared" si="587"/>
        <v>74860</v>
      </c>
      <c r="X3755" t="e">
        <f>SQRT(($U$6/2)^2-($U$6/2)^2*'(OLD) bottom seam length'!W3755^2/($U$7/2)^2)</f>
        <v>#VALUE!</v>
      </c>
      <c r="Z3755" s="136">
        <f t="shared" si="588"/>
        <v>74860</v>
      </c>
      <c r="AA3755" t="e">
        <f>SQRT(($U$6/2)^2-($U$6/2)^2*'(OLD) bottom seam length'!Z3755^2/($U$7/2)^2)</f>
        <v>#VALUE!</v>
      </c>
      <c r="AC3755" s="136">
        <f t="shared" si="589"/>
        <v>74860</v>
      </c>
      <c r="AD3755" t="e">
        <f>SQRT(($U$6/2)^2-($U$6/2)^2*'(OLD) bottom seam length'!AC3755^2/($U$7/2)^2)</f>
        <v>#VALUE!</v>
      </c>
    </row>
    <row r="3756" spans="2:30">
      <c r="B3756" s="136">
        <f t="shared" si="580"/>
        <v>74900</v>
      </c>
      <c r="C3756" t="e">
        <f>SQRT(($C$5/2)^2-($C$5/2)^2*'(OLD) bottom seam length'!B3756^2/($C$6/2)^2)</f>
        <v>#DIV/0!</v>
      </c>
      <c r="E3756" s="136">
        <f t="shared" si="581"/>
        <v>74900</v>
      </c>
      <c r="F3756" t="e">
        <f>SQRT(($C$5/2)^2-($C$5/2)^2*'(OLD) bottom seam length'!E3756^2/($C$6/2)^2)</f>
        <v>#DIV/0!</v>
      </c>
      <c r="H3756" s="136">
        <f t="shared" si="582"/>
        <v>74900</v>
      </c>
      <c r="I3756" t="e">
        <f>SQRT(($C$5/2)^2-($C$5/2)^2*'(OLD) bottom seam length'!H3756^2/($C$6/2)^2)</f>
        <v>#DIV/0!</v>
      </c>
      <c r="K3756" s="136">
        <f t="shared" si="583"/>
        <v>74900</v>
      </c>
      <c r="L3756" t="e">
        <f>SQRT(($C$5/2)^2-($C$5/2)^2*'(OLD) bottom seam length'!K3756^2/($C$6/2)^2)</f>
        <v>#DIV/0!</v>
      </c>
      <c r="O3756" s="136">
        <f t="shared" si="584"/>
        <v>74900</v>
      </c>
      <c r="P3756" t="b">
        <f t="shared" si="585"/>
        <v>0</v>
      </c>
      <c r="T3756" s="136">
        <f t="shared" si="586"/>
        <v>74880</v>
      </c>
      <c r="U3756" t="e">
        <f>SQRT(($U$6/2)^2-($U$6/2)^2*'(OLD) bottom seam length'!T3756^2/($U$7/2)^2)</f>
        <v>#VALUE!</v>
      </c>
      <c r="W3756" s="136">
        <f t="shared" si="587"/>
        <v>74880</v>
      </c>
      <c r="X3756" t="e">
        <f>SQRT(($U$6/2)^2-($U$6/2)^2*'(OLD) bottom seam length'!W3756^2/($U$7/2)^2)</f>
        <v>#VALUE!</v>
      </c>
      <c r="Z3756" s="136">
        <f t="shared" si="588"/>
        <v>74880</v>
      </c>
      <c r="AA3756" t="e">
        <f>SQRT(($U$6/2)^2-($U$6/2)^2*'(OLD) bottom seam length'!Z3756^2/($U$7/2)^2)</f>
        <v>#VALUE!</v>
      </c>
      <c r="AC3756" s="136">
        <f t="shared" si="589"/>
        <v>74880</v>
      </c>
      <c r="AD3756" t="e">
        <f>SQRT(($U$6/2)^2-($U$6/2)^2*'(OLD) bottom seam length'!AC3756^2/($U$7/2)^2)</f>
        <v>#VALUE!</v>
      </c>
    </row>
    <row r="3757" spans="2:30">
      <c r="B3757" s="136">
        <f t="shared" si="580"/>
        <v>74920</v>
      </c>
      <c r="C3757" t="e">
        <f>SQRT(($C$5/2)^2-($C$5/2)^2*'(OLD) bottom seam length'!B3757^2/($C$6/2)^2)</f>
        <v>#DIV/0!</v>
      </c>
      <c r="E3757" s="136">
        <f t="shared" si="581"/>
        <v>74920</v>
      </c>
      <c r="F3757" t="e">
        <f>SQRT(($C$5/2)^2-($C$5/2)^2*'(OLD) bottom seam length'!E3757^2/($C$6/2)^2)</f>
        <v>#DIV/0!</v>
      </c>
      <c r="H3757" s="136">
        <f t="shared" si="582"/>
        <v>74920</v>
      </c>
      <c r="I3757" t="e">
        <f>SQRT(($C$5/2)^2-($C$5/2)^2*'(OLD) bottom seam length'!H3757^2/($C$6/2)^2)</f>
        <v>#DIV/0!</v>
      </c>
      <c r="K3757" s="136">
        <f t="shared" si="583"/>
        <v>74920</v>
      </c>
      <c r="L3757" t="e">
        <f>SQRT(($C$5/2)^2-($C$5/2)^2*'(OLD) bottom seam length'!K3757^2/($C$6/2)^2)</f>
        <v>#DIV/0!</v>
      </c>
      <c r="O3757" s="136">
        <f t="shared" si="584"/>
        <v>74920</v>
      </c>
      <c r="P3757" t="b">
        <f t="shared" si="585"/>
        <v>0</v>
      </c>
      <c r="T3757" s="136">
        <f t="shared" si="586"/>
        <v>74900</v>
      </c>
      <c r="U3757" t="e">
        <f>SQRT(($U$6/2)^2-($U$6/2)^2*'(OLD) bottom seam length'!T3757^2/($U$7/2)^2)</f>
        <v>#VALUE!</v>
      </c>
      <c r="W3757" s="136">
        <f t="shared" si="587"/>
        <v>74900</v>
      </c>
      <c r="X3757" t="e">
        <f>SQRT(($U$6/2)^2-($U$6/2)^2*'(OLD) bottom seam length'!W3757^2/($U$7/2)^2)</f>
        <v>#VALUE!</v>
      </c>
      <c r="Z3757" s="136">
        <f t="shared" si="588"/>
        <v>74900</v>
      </c>
      <c r="AA3757" t="e">
        <f>SQRT(($U$6/2)^2-($U$6/2)^2*'(OLD) bottom seam length'!Z3757^2/($U$7/2)^2)</f>
        <v>#VALUE!</v>
      </c>
      <c r="AC3757" s="136">
        <f t="shared" si="589"/>
        <v>74900</v>
      </c>
      <c r="AD3757" t="e">
        <f>SQRT(($U$6/2)^2-($U$6/2)^2*'(OLD) bottom seam length'!AC3757^2/($U$7/2)^2)</f>
        <v>#VALUE!</v>
      </c>
    </row>
    <row r="3758" spans="2:30">
      <c r="B3758" s="136">
        <f t="shared" si="580"/>
        <v>74940</v>
      </c>
      <c r="C3758" t="e">
        <f>SQRT(($C$5/2)^2-($C$5/2)^2*'(OLD) bottom seam length'!B3758^2/($C$6/2)^2)</f>
        <v>#DIV/0!</v>
      </c>
      <c r="E3758" s="136">
        <f t="shared" si="581"/>
        <v>74940</v>
      </c>
      <c r="F3758" t="e">
        <f>SQRT(($C$5/2)^2-($C$5/2)^2*'(OLD) bottom seam length'!E3758^2/($C$6/2)^2)</f>
        <v>#DIV/0!</v>
      </c>
      <c r="H3758" s="136">
        <f t="shared" si="582"/>
        <v>74940</v>
      </c>
      <c r="I3758" t="e">
        <f>SQRT(($C$5/2)^2-($C$5/2)^2*'(OLD) bottom seam length'!H3758^2/($C$6/2)^2)</f>
        <v>#DIV/0!</v>
      </c>
      <c r="K3758" s="136">
        <f t="shared" si="583"/>
        <v>74940</v>
      </c>
      <c r="L3758" t="e">
        <f>SQRT(($C$5/2)^2-($C$5/2)^2*'(OLD) bottom seam length'!K3758^2/($C$6/2)^2)</f>
        <v>#DIV/0!</v>
      </c>
      <c r="O3758" s="136">
        <f t="shared" si="584"/>
        <v>74940</v>
      </c>
      <c r="P3758" t="b">
        <f t="shared" si="585"/>
        <v>0</v>
      </c>
      <c r="T3758" s="136">
        <f t="shared" si="586"/>
        <v>74920</v>
      </c>
      <c r="U3758" t="e">
        <f>SQRT(($U$6/2)^2-($U$6/2)^2*'(OLD) bottom seam length'!T3758^2/($U$7/2)^2)</f>
        <v>#VALUE!</v>
      </c>
      <c r="W3758" s="136">
        <f t="shared" si="587"/>
        <v>74920</v>
      </c>
      <c r="X3758" t="e">
        <f>SQRT(($U$6/2)^2-($U$6/2)^2*'(OLD) bottom seam length'!W3758^2/($U$7/2)^2)</f>
        <v>#VALUE!</v>
      </c>
      <c r="Z3758" s="136">
        <f t="shared" si="588"/>
        <v>74920</v>
      </c>
      <c r="AA3758" t="e">
        <f>SQRT(($U$6/2)^2-($U$6/2)^2*'(OLD) bottom seam length'!Z3758^2/($U$7/2)^2)</f>
        <v>#VALUE!</v>
      </c>
      <c r="AC3758" s="136">
        <f t="shared" si="589"/>
        <v>74920</v>
      </c>
      <c r="AD3758" t="e">
        <f>SQRT(($U$6/2)^2-($U$6/2)^2*'(OLD) bottom seam length'!AC3758^2/($U$7/2)^2)</f>
        <v>#VALUE!</v>
      </c>
    </row>
    <row r="3759" spans="2:30">
      <c r="B3759" s="136">
        <f t="shared" si="580"/>
        <v>74960</v>
      </c>
      <c r="C3759" t="e">
        <f>SQRT(($C$5/2)^2-($C$5/2)^2*'(OLD) bottom seam length'!B3759^2/($C$6/2)^2)</f>
        <v>#DIV/0!</v>
      </c>
      <c r="E3759" s="136">
        <f t="shared" si="581"/>
        <v>74960</v>
      </c>
      <c r="F3759" t="e">
        <f>SQRT(($C$5/2)^2-($C$5/2)^2*'(OLD) bottom seam length'!E3759^2/($C$6/2)^2)</f>
        <v>#DIV/0!</v>
      </c>
      <c r="H3759" s="136">
        <f t="shared" si="582"/>
        <v>74960</v>
      </c>
      <c r="I3759" t="e">
        <f>SQRT(($C$5/2)^2-($C$5/2)^2*'(OLD) bottom seam length'!H3759^2/($C$6/2)^2)</f>
        <v>#DIV/0!</v>
      </c>
      <c r="K3759" s="136">
        <f t="shared" si="583"/>
        <v>74960</v>
      </c>
      <c r="L3759" t="e">
        <f>SQRT(($C$5/2)^2-($C$5/2)^2*'(OLD) bottom seam length'!K3759^2/($C$6/2)^2)</f>
        <v>#DIV/0!</v>
      </c>
      <c r="O3759" s="136">
        <f t="shared" si="584"/>
        <v>74960</v>
      </c>
      <c r="P3759" t="b">
        <f t="shared" si="585"/>
        <v>0</v>
      </c>
      <c r="T3759" s="136">
        <f t="shared" si="586"/>
        <v>74940</v>
      </c>
      <c r="U3759" t="e">
        <f>SQRT(($U$6/2)^2-($U$6/2)^2*'(OLD) bottom seam length'!T3759^2/($U$7/2)^2)</f>
        <v>#VALUE!</v>
      </c>
      <c r="W3759" s="136">
        <f t="shared" si="587"/>
        <v>74940</v>
      </c>
      <c r="X3759" t="e">
        <f>SQRT(($U$6/2)^2-($U$6/2)^2*'(OLD) bottom seam length'!W3759^2/($U$7/2)^2)</f>
        <v>#VALUE!</v>
      </c>
      <c r="Z3759" s="136">
        <f t="shared" si="588"/>
        <v>74940</v>
      </c>
      <c r="AA3759" t="e">
        <f>SQRT(($U$6/2)^2-($U$6/2)^2*'(OLD) bottom seam length'!Z3759^2/($U$7/2)^2)</f>
        <v>#VALUE!</v>
      </c>
      <c r="AC3759" s="136">
        <f t="shared" si="589"/>
        <v>74940</v>
      </c>
      <c r="AD3759" t="e">
        <f>SQRT(($U$6/2)^2-($U$6/2)^2*'(OLD) bottom seam length'!AC3759^2/($U$7/2)^2)</f>
        <v>#VALUE!</v>
      </c>
    </row>
    <row r="3760" spans="2:30">
      <c r="B3760" s="136">
        <f t="shared" si="580"/>
        <v>74980</v>
      </c>
      <c r="C3760" t="e">
        <f>SQRT(($C$5/2)^2-($C$5/2)^2*'(OLD) bottom seam length'!B3760^2/($C$6/2)^2)</f>
        <v>#DIV/0!</v>
      </c>
      <c r="E3760" s="136">
        <f t="shared" si="581"/>
        <v>74980</v>
      </c>
      <c r="F3760" t="e">
        <f>SQRT(($C$5/2)^2-($C$5/2)^2*'(OLD) bottom seam length'!E3760^2/($C$6/2)^2)</f>
        <v>#DIV/0!</v>
      </c>
      <c r="H3760" s="136">
        <f t="shared" si="582"/>
        <v>74980</v>
      </c>
      <c r="I3760" t="e">
        <f>SQRT(($C$5/2)^2-($C$5/2)^2*'(OLD) bottom seam length'!H3760^2/($C$6/2)^2)</f>
        <v>#DIV/0!</v>
      </c>
      <c r="K3760" s="136">
        <f t="shared" si="583"/>
        <v>74980</v>
      </c>
      <c r="L3760" t="e">
        <f>SQRT(($C$5/2)^2-($C$5/2)^2*'(OLD) bottom seam length'!K3760^2/($C$6/2)^2)</f>
        <v>#DIV/0!</v>
      </c>
      <c r="O3760" s="136">
        <f t="shared" si="584"/>
        <v>74980</v>
      </c>
      <c r="P3760" t="b">
        <f t="shared" si="585"/>
        <v>0</v>
      </c>
      <c r="T3760" s="136">
        <f t="shared" si="586"/>
        <v>74960</v>
      </c>
      <c r="U3760" t="e">
        <f>SQRT(($U$6/2)^2-($U$6/2)^2*'(OLD) bottom seam length'!T3760^2/($U$7/2)^2)</f>
        <v>#VALUE!</v>
      </c>
      <c r="W3760" s="136">
        <f t="shared" si="587"/>
        <v>74960</v>
      </c>
      <c r="X3760" t="e">
        <f>SQRT(($U$6/2)^2-($U$6/2)^2*'(OLD) bottom seam length'!W3760^2/($U$7/2)^2)</f>
        <v>#VALUE!</v>
      </c>
      <c r="Z3760" s="136">
        <f t="shared" si="588"/>
        <v>74960</v>
      </c>
      <c r="AA3760" t="e">
        <f>SQRT(($U$6/2)^2-($U$6/2)^2*'(OLD) bottom seam length'!Z3760^2/($U$7/2)^2)</f>
        <v>#VALUE!</v>
      </c>
      <c r="AC3760" s="136">
        <f t="shared" si="589"/>
        <v>74960</v>
      </c>
      <c r="AD3760" t="e">
        <f>SQRT(($U$6/2)^2-($U$6/2)^2*'(OLD) bottom seam length'!AC3760^2/($U$7/2)^2)</f>
        <v>#VALUE!</v>
      </c>
    </row>
    <row r="3761" spans="2:30">
      <c r="B3761" s="136">
        <f t="shared" si="580"/>
        <v>75000</v>
      </c>
      <c r="C3761" t="e">
        <f>SQRT(($C$5/2)^2-($C$5/2)^2*'(OLD) bottom seam length'!B3761^2/($C$6/2)^2)</f>
        <v>#DIV/0!</v>
      </c>
      <c r="E3761" s="136">
        <f t="shared" si="581"/>
        <v>75000</v>
      </c>
      <c r="F3761" t="e">
        <f>SQRT(($C$5/2)^2-($C$5/2)^2*'(OLD) bottom seam length'!E3761^2/($C$6/2)^2)</f>
        <v>#DIV/0!</v>
      </c>
      <c r="H3761" s="136">
        <f t="shared" si="582"/>
        <v>75000</v>
      </c>
      <c r="I3761" t="e">
        <f>SQRT(($C$5/2)^2-($C$5/2)^2*'(OLD) bottom seam length'!H3761^2/($C$6/2)^2)</f>
        <v>#DIV/0!</v>
      </c>
      <c r="K3761" s="136">
        <f t="shared" si="583"/>
        <v>75000</v>
      </c>
      <c r="L3761" t="e">
        <f>SQRT(($C$5/2)^2-($C$5/2)^2*'(OLD) bottom seam length'!K3761^2/($C$6/2)^2)</f>
        <v>#DIV/0!</v>
      </c>
      <c r="O3761" s="136">
        <f t="shared" si="584"/>
        <v>75000</v>
      </c>
      <c r="P3761" t="b">
        <f t="shared" si="585"/>
        <v>0</v>
      </c>
      <c r="T3761" s="136">
        <f t="shared" si="586"/>
        <v>74980</v>
      </c>
      <c r="U3761" t="e">
        <f>SQRT(($U$6/2)^2-($U$6/2)^2*'(OLD) bottom seam length'!T3761^2/($U$7/2)^2)</f>
        <v>#VALUE!</v>
      </c>
      <c r="W3761" s="136">
        <f t="shared" si="587"/>
        <v>74980</v>
      </c>
      <c r="X3761" t="e">
        <f>SQRT(($U$6/2)^2-($U$6/2)^2*'(OLD) bottom seam length'!W3761^2/($U$7/2)^2)</f>
        <v>#VALUE!</v>
      </c>
      <c r="Z3761" s="136">
        <f t="shared" si="588"/>
        <v>74980</v>
      </c>
      <c r="AA3761" t="e">
        <f>SQRT(($U$6/2)^2-($U$6/2)^2*'(OLD) bottom seam length'!Z3761^2/($U$7/2)^2)</f>
        <v>#VALUE!</v>
      </c>
      <c r="AC3761" s="136">
        <f t="shared" si="589"/>
        <v>74980</v>
      </c>
      <c r="AD3761" t="e">
        <f>SQRT(($U$6/2)^2-($U$6/2)^2*'(OLD) bottom seam length'!AC3761^2/($U$7/2)^2)</f>
        <v>#VALUE!</v>
      </c>
    </row>
    <row r="3762" spans="2:30">
      <c r="B3762" s="136">
        <f t="shared" si="580"/>
        <v>75020</v>
      </c>
      <c r="C3762" t="e">
        <f>SQRT(($C$5/2)^2-($C$5/2)^2*'(OLD) bottom seam length'!B3762^2/($C$6/2)^2)</f>
        <v>#DIV/0!</v>
      </c>
      <c r="E3762" s="136">
        <f t="shared" si="581"/>
        <v>75020</v>
      </c>
      <c r="F3762" t="e">
        <f>SQRT(($C$5/2)^2-($C$5/2)^2*'(OLD) bottom seam length'!E3762^2/($C$6/2)^2)</f>
        <v>#DIV/0!</v>
      </c>
      <c r="H3762" s="136">
        <f t="shared" si="582"/>
        <v>75020</v>
      </c>
      <c r="I3762" t="e">
        <f>SQRT(($C$5/2)^2-($C$5/2)^2*'(OLD) bottom seam length'!H3762^2/($C$6/2)^2)</f>
        <v>#DIV/0!</v>
      </c>
      <c r="K3762" s="136">
        <f t="shared" si="583"/>
        <v>75020</v>
      </c>
      <c r="L3762" t="e">
        <f>SQRT(($C$5/2)^2-($C$5/2)^2*'(OLD) bottom seam length'!K3762^2/($C$6/2)^2)</f>
        <v>#DIV/0!</v>
      </c>
      <c r="O3762" s="136">
        <f t="shared" si="584"/>
        <v>75020</v>
      </c>
      <c r="P3762" t="b">
        <f t="shared" si="585"/>
        <v>0</v>
      </c>
      <c r="T3762" s="136">
        <f t="shared" si="586"/>
        <v>75000</v>
      </c>
      <c r="U3762" t="e">
        <f>SQRT(($U$6/2)^2-($U$6/2)^2*'(OLD) bottom seam length'!T3762^2/($U$7/2)^2)</f>
        <v>#VALUE!</v>
      </c>
      <c r="W3762" s="136">
        <f t="shared" si="587"/>
        <v>75000</v>
      </c>
      <c r="X3762" t="e">
        <f>SQRT(($U$6/2)^2-($U$6/2)^2*'(OLD) bottom seam length'!W3762^2/($U$7/2)^2)</f>
        <v>#VALUE!</v>
      </c>
      <c r="Z3762" s="136">
        <f t="shared" si="588"/>
        <v>75000</v>
      </c>
      <c r="AA3762" t="e">
        <f>SQRT(($U$6/2)^2-($U$6/2)^2*'(OLD) bottom seam length'!Z3762^2/($U$7/2)^2)</f>
        <v>#VALUE!</v>
      </c>
      <c r="AC3762" s="136">
        <f t="shared" si="589"/>
        <v>75000</v>
      </c>
      <c r="AD3762" t="e">
        <f>SQRT(($U$6/2)^2-($U$6/2)^2*'(OLD) bottom seam length'!AC3762^2/($U$7/2)^2)</f>
        <v>#VALUE!</v>
      </c>
    </row>
    <row r="3763" spans="2:30">
      <c r="B3763" s="136">
        <f t="shared" si="580"/>
        <v>75040</v>
      </c>
      <c r="C3763" t="e">
        <f>SQRT(($C$5/2)^2-($C$5/2)^2*'(OLD) bottom seam length'!B3763^2/($C$6/2)^2)</f>
        <v>#DIV/0!</v>
      </c>
      <c r="E3763" s="136">
        <f t="shared" si="581"/>
        <v>75040</v>
      </c>
      <c r="F3763" t="e">
        <f>SQRT(($C$5/2)^2-($C$5/2)^2*'(OLD) bottom seam length'!E3763^2/($C$6/2)^2)</f>
        <v>#DIV/0!</v>
      </c>
      <c r="H3763" s="136">
        <f t="shared" si="582"/>
        <v>75040</v>
      </c>
      <c r="I3763" t="e">
        <f>SQRT(($C$5/2)^2-($C$5/2)^2*'(OLD) bottom seam length'!H3763^2/($C$6/2)^2)</f>
        <v>#DIV/0!</v>
      </c>
      <c r="K3763" s="136">
        <f t="shared" si="583"/>
        <v>75040</v>
      </c>
      <c r="L3763" t="e">
        <f>SQRT(($C$5/2)^2-($C$5/2)^2*'(OLD) bottom seam length'!K3763^2/($C$6/2)^2)</f>
        <v>#DIV/0!</v>
      </c>
      <c r="O3763" s="136">
        <f t="shared" si="584"/>
        <v>75040</v>
      </c>
      <c r="P3763" t="b">
        <f t="shared" si="585"/>
        <v>0</v>
      </c>
      <c r="T3763" s="136">
        <f t="shared" si="586"/>
        <v>75020</v>
      </c>
      <c r="U3763" t="e">
        <f>SQRT(($U$6/2)^2-($U$6/2)^2*'(OLD) bottom seam length'!T3763^2/($U$7/2)^2)</f>
        <v>#VALUE!</v>
      </c>
      <c r="W3763" s="136">
        <f t="shared" si="587"/>
        <v>75020</v>
      </c>
      <c r="X3763" t="e">
        <f>SQRT(($U$6/2)^2-($U$6/2)^2*'(OLD) bottom seam length'!W3763^2/($U$7/2)^2)</f>
        <v>#VALUE!</v>
      </c>
      <c r="Z3763" s="136">
        <f t="shared" si="588"/>
        <v>75020</v>
      </c>
      <c r="AA3763" t="e">
        <f>SQRT(($U$6/2)^2-($U$6/2)^2*'(OLD) bottom seam length'!Z3763^2/($U$7/2)^2)</f>
        <v>#VALUE!</v>
      </c>
      <c r="AC3763" s="136">
        <f t="shared" si="589"/>
        <v>75020</v>
      </c>
      <c r="AD3763" t="e">
        <f>SQRT(($U$6/2)^2-($U$6/2)^2*'(OLD) bottom seam length'!AC3763^2/($U$7/2)^2)</f>
        <v>#VALUE!</v>
      </c>
    </row>
    <row r="3764" spans="2:30">
      <c r="B3764" s="136">
        <f t="shared" si="580"/>
        <v>75060</v>
      </c>
      <c r="C3764" t="e">
        <f>SQRT(($C$5/2)^2-($C$5/2)^2*'(OLD) bottom seam length'!B3764^2/($C$6/2)^2)</f>
        <v>#DIV/0!</v>
      </c>
      <c r="E3764" s="136">
        <f t="shared" si="581"/>
        <v>75060</v>
      </c>
      <c r="F3764" t="e">
        <f>SQRT(($C$5/2)^2-($C$5/2)^2*'(OLD) bottom seam length'!E3764^2/($C$6/2)^2)</f>
        <v>#DIV/0!</v>
      </c>
      <c r="H3764" s="136">
        <f t="shared" si="582"/>
        <v>75060</v>
      </c>
      <c r="I3764" t="e">
        <f>SQRT(($C$5/2)^2-($C$5/2)^2*'(OLD) bottom seam length'!H3764^2/($C$6/2)^2)</f>
        <v>#DIV/0!</v>
      </c>
      <c r="K3764" s="136">
        <f t="shared" si="583"/>
        <v>75060</v>
      </c>
      <c r="L3764" t="e">
        <f>SQRT(($C$5/2)^2-($C$5/2)^2*'(OLD) bottom seam length'!K3764^2/($C$6/2)^2)</f>
        <v>#DIV/0!</v>
      </c>
      <c r="O3764" s="136">
        <f t="shared" si="584"/>
        <v>75060</v>
      </c>
      <c r="P3764" t="b">
        <f t="shared" si="585"/>
        <v>0</v>
      </c>
      <c r="T3764" s="136">
        <f t="shared" si="586"/>
        <v>75040</v>
      </c>
      <c r="U3764" t="e">
        <f>SQRT(($U$6/2)^2-($U$6/2)^2*'(OLD) bottom seam length'!T3764^2/($U$7/2)^2)</f>
        <v>#VALUE!</v>
      </c>
      <c r="W3764" s="136">
        <f t="shared" si="587"/>
        <v>75040</v>
      </c>
      <c r="X3764" t="e">
        <f>SQRT(($U$6/2)^2-($U$6/2)^2*'(OLD) bottom seam length'!W3764^2/($U$7/2)^2)</f>
        <v>#VALUE!</v>
      </c>
      <c r="Z3764" s="136">
        <f t="shared" si="588"/>
        <v>75040</v>
      </c>
      <c r="AA3764" t="e">
        <f>SQRT(($U$6/2)^2-($U$6/2)^2*'(OLD) bottom seam length'!Z3764^2/($U$7/2)^2)</f>
        <v>#VALUE!</v>
      </c>
      <c r="AC3764" s="136">
        <f t="shared" si="589"/>
        <v>75040</v>
      </c>
      <c r="AD3764" t="e">
        <f>SQRT(($U$6/2)^2-($U$6/2)^2*'(OLD) bottom seam length'!AC3764^2/($U$7/2)^2)</f>
        <v>#VALUE!</v>
      </c>
    </row>
    <row r="3765" spans="2:30">
      <c r="B3765" s="136">
        <f t="shared" si="580"/>
        <v>75080</v>
      </c>
      <c r="C3765" t="e">
        <f>SQRT(($C$5/2)^2-($C$5/2)^2*'(OLD) bottom seam length'!B3765^2/($C$6/2)^2)</f>
        <v>#DIV/0!</v>
      </c>
      <c r="E3765" s="136">
        <f t="shared" si="581"/>
        <v>75080</v>
      </c>
      <c r="F3765" t="e">
        <f>SQRT(($C$5/2)^2-($C$5/2)^2*'(OLD) bottom seam length'!E3765^2/($C$6/2)^2)</f>
        <v>#DIV/0!</v>
      </c>
      <c r="H3765" s="136">
        <f t="shared" si="582"/>
        <v>75080</v>
      </c>
      <c r="I3765" t="e">
        <f>SQRT(($C$5/2)^2-($C$5/2)^2*'(OLD) bottom seam length'!H3765^2/($C$6/2)^2)</f>
        <v>#DIV/0!</v>
      </c>
      <c r="K3765" s="136">
        <f t="shared" si="583"/>
        <v>75080</v>
      </c>
      <c r="L3765" t="e">
        <f>SQRT(($C$5/2)^2-($C$5/2)^2*'(OLD) bottom seam length'!K3765^2/($C$6/2)^2)</f>
        <v>#DIV/0!</v>
      </c>
      <c r="O3765" s="136">
        <f t="shared" si="584"/>
        <v>75080</v>
      </c>
      <c r="P3765" t="b">
        <f t="shared" si="585"/>
        <v>0</v>
      </c>
      <c r="T3765" s="136">
        <f t="shared" si="586"/>
        <v>75060</v>
      </c>
      <c r="U3765" t="e">
        <f>SQRT(($U$6/2)^2-($U$6/2)^2*'(OLD) bottom seam length'!T3765^2/($U$7/2)^2)</f>
        <v>#VALUE!</v>
      </c>
      <c r="W3765" s="136">
        <f t="shared" si="587"/>
        <v>75060</v>
      </c>
      <c r="X3765" t="e">
        <f>SQRT(($U$6/2)^2-($U$6/2)^2*'(OLD) bottom seam length'!W3765^2/($U$7/2)^2)</f>
        <v>#VALUE!</v>
      </c>
      <c r="Z3765" s="136">
        <f t="shared" si="588"/>
        <v>75060</v>
      </c>
      <c r="AA3765" t="e">
        <f>SQRT(($U$6/2)^2-($U$6/2)^2*'(OLD) bottom seam length'!Z3765^2/($U$7/2)^2)</f>
        <v>#VALUE!</v>
      </c>
      <c r="AC3765" s="136">
        <f t="shared" si="589"/>
        <v>75060</v>
      </c>
      <c r="AD3765" t="e">
        <f>SQRT(($U$6/2)^2-($U$6/2)^2*'(OLD) bottom seam length'!AC3765^2/($U$7/2)^2)</f>
        <v>#VALUE!</v>
      </c>
    </row>
    <row r="3766" spans="2:30">
      <c r="B3766" s="136">
        <f t="shared" si="580"/>
        <v>75100</v>
      </c>
      <c r="C3766" t="e">
        <f>SQRT(($C$5/2)^2-($C$5/2)^2*'(OLD) bottom seam length'!B3766^2/($C$6/2)^2)</f>
        <v>#DIV/0!</v>
      </c>
      <c r="E3766" s="136">
        <f t="shared" si="581"/>
        <v>75100</v>
      </c>
      <c r="F3766" t="e">
        <f>SQRT(($C$5/2)^2-($C$5/2)^2*'(OLD) bottom seam length'!E3766^2/($C$6/2)^2)</f>
        <v>#DIV/0!</v>
      </c>
      <c r="H3766" s="136">
        <f t="shared" si="582"/>
        <v>75100</v>
      </c>
      <c r="I3766" t="e">
        <f>SQRT(($C$5/2)^2-($C$5/2)^2*'(OLD) bottom seam length'!H3766^2/($C$6/2)^2)</f>
        <v>#DIV/0!</v>
      </c>
      <c r="K3766" s="136">
        <f t="shared" si="583"/>
        <v>75100</v>
      </c>
      <c r="L3766" t="e">
        <f>SQRT(($C$5/2)^2-($C$5/2)^2*'(OLD) bottom seam length'!K3766^2/($C$6/2)^2)</f>
        <v>#DIV/0!</v>
      </c>
      <c r="O3766" s="136">
        <f t="shared" si="584"/>
        <v>75100</v>
      </c>
      <c r="P3766" t="b">
        <f t="shared" si="585"/>
        <v>0</v>
      </c>
      <c r="T3766" s="136">
        <f t="shared" si="586"/>
        <v>75080</v>
      </c>
      <c r="U3766" t="e">
        <f>SQRT(($U$6/2)^2-($U$6/2)^2*'(OLD) bottom seam length'!T3766^2/($U$7/2)^2)</f>
        <v>#VALUE!</v>
      </c>
      <c r="W3766" s="136">
        <f t="shared" si="587"/>
        <v>75080</v>
      </c>
      <c r="X3766" t="e">
        <f>SQRT(($U$6/2)^2-($U$6/2)^2*'(OLD) bottom seam length'!W3766^2/($U$7/2)^2)</f>
        <v>#VALUE!</v>
      </c>
      <c r="Z3766" s="136">
        <f t="shared" si="588"/>
        <v>75080</v>
      </c>
      <c r="AA3766" t="e">
        <f>SQRT(($U$6/2)^2-($U$6/2)^2*'(OLD) bottom seam length'!Z3766^2/($U$7/2)^2)</f>
        <v>#VALUE!</v>
      </c>
      <c r="AC3766" s="136">
        <f t="shared" si="589"/>
        <v>75080</v>
      </c>
      <c r="AD3766" t="e">
        <f>SQRT(($U$6/2)^2-($U$6/2)^2*'(OLD) bottom seam length'!AC3766^2/($U$7/2)^2)</f>
        <v>#VALUE!</v>
      </c>
    </row>
    <row r="3767" spans="2:30">
      <c r="B3767" s="136">
        <f t="shared" si="580"/>
        <v>75120</v>
      </c>
      <c r="C3767" t="e">
        <f>SQRT(($C$5/2)^2-($C$5/2)^2*'(OLD) bottom seam length'!B3767^2/($C$6/2)^2)</f>
        <v>#DIV/0!</v>
      </c>
      <c r="E3767" s="136">
        <f t="shared" si="581"/>
        <v>75120</v>
      </c>
      <c r="F3767" t="e">
        <f>SQRT(($C$5/2)^2-($C$5/2)^2*'(OLD) bottom seam length'!E3767^2/($C$6/2)^2)</f>
        <v>#DIV/0!</v>
      </c>
      <c r="H3767" s="136">
        <f t="shared" si="582"/>
        <v>75120</v>
      </c>
      <c r="I3767" t="e">
        <f>SQRT(($C$5/2)^2-($C$5/2)^2*'(OLD) bottom seam length'!H3767^2/($C$6/2)^2)</f>
        <v>#DIV/0!</v>
      </c>
      <c r="K3767" s="136">
        <f t="shared" si="583"/>
        <v>75120</v>
      </c>
      <c r="L3767" t="e">
        <f>SQRT(($C$5/2)^2-($C$5/2)^2*'(OLD) bottom seam length'!K3767^2/($C$6/2)^2)</f>
        <v>#DIV/0!</v>
      </c>
      <c r="O3767" s="136">
        <f t="shared" si="584"/>
        <v>75120</v>
      </c>
      <c r="P3767" t="b">
        <f t="shared" si="585"/>
        <v>0</v>
      </c>
      <c r="T3767" s="136">
        <f t="shared" si="586"/>
        <v>75100</v>
      </c>
      <c r="U3767" t="e">
        <f>SQRT(($U$6/2)^2-($U$6/2)^2*'(OLD) bottom seam length'!T3767^2/($U$7/2)^2)</f>
        <v>#VALUE!</v>
      </c>
      <c r="W3767" s="136">
        <f t="shared" si="587"/>
        <v>75100</v>
      </c>
      <c r="X3767" t="e">
        <f>SQRT(($U$6/2)^2-($U$6/2)^2*'(OLD) bottom seam length'!W3767^2/($U$7/2)^2)</f>
        <v>#VALUE!</v>
      </c>
      <c r="Z3767" s="136">
        <f t="shared" si="588"/>
        <v>75100</v>
      </c>
      <c r="AA3767" t="e">
        <f>SQRT(($U$6/2)^2-($U$6/2)^2*'(OLD) bottom seam length'!Z3767^2/($U$7/2)^2)</f>
        <v>#VALUE!</v>
      </c>
      <c r="AC3767" s="136">
        <f t="shared" si="589"/>
        <v>75100</v>
      </c>
      <c r="AD3767" t="e">
        <f>SQRT(($U$6/2)^2-($U$6/2)^2*'(OLD) bottom seam length'!AC3767^2/($U$7/2)^2)</f>
        <v>#VALUE!</v>
      </c>
    </row>
    <row r="3768" spans="2:30">
      <c r="B3768" s="136">
        <f t="shared" si="580"/>
        <v>75140</v>
      </c>
      <c r="C3768" t="e">
        <f>SQRT(($C$5/2)^2-($C$5/2)^2*'(OLD) bottom seam length'!B3768^2/($C$6/2)^2)</f>
        <v>#DIV/0!</v>
      </c>
      <c r="E3768" s="136">
        <f t="shared" si="581"/>
        <v>75140</v>
      </c>
      <c r="F3768" t="e">
        <f>SQRT(($C$5/2)^2-($C$5/2)^2*'(OLD) bottom seam length'!E3768^2/($C$6/2)^2)</f>
        <v>#DIV/0!</v>
      </c>
      <c r="H3768" s="136">
        <f t="shared" si="582"/>
        <v>75140</v>
      </c>
      <c r="I3768" t="e">
        <f>SQRT(($C$5/2)^2-($C$5/2)^2*'(OLD) bottom seam length'!H3768^2/($C$6/2)^2)</f>
        <v>#DIV/0!</v>
      </c>
      <c r="K3768" s="136">
        <f t="shared" si="583"/>
        <v>75140</v>
      </c>
      <c r="L3768" t="e">
        <f>SQRT(($C$5/2)^2-($C$5/2)^2*'(OLD) bottom seam length'!K3768^2/($C$6/2)^2)</f>
        <v>#DIV/0!</v>
      </c>
      <c r="O3768" s="136">
        <f t="shared" si="584"/>
        <v>75140</v>
      </c>
      <c r="P3768" t="b">
        <f t="shared" si="585"/>
        <v>0</v>
      </c>
      <c r="T3768" s="136">
        <f t="shared" si="586"/>
        <v>75120</v>
      </c>
      <c r="U3768" t="e">
        <f>SQRT(($U$6/2)^2-($U$6/2)^2*'(OLD) bottom seam length'!T3768^2/($U$7/2)^2)</f>
        <v>#VALUE!</v>
      </c>
      <c r="W3768" s="136">
        <f t="shared" si="587"/>
        <v>75120</v>
      </c>
      <c r="X3768" t="e">
        <f>SQRT(($U$6/2)^2-($U$6/2)^2*'(OLD) bottom seam length'!W3768^2/($U$7/2)^2)</f>
        <v>#VALUE!</v>
      </c>
      <c r="Z3768" s="136">
        <f t="shared" si="588"/>
        <v>75120</v>
      </c>
      <c r="AA3768" t="e">
        <f>SQRT(($U$6/2)^2-($U$6/2)^2*'(OLD) bottom seam length'!Z3768^2/($U$7/2)^2)</f>
        <v>#VALUE!</v>
      </c>
      <c r="AC3768" s="136">
        <f t="shared" si="589"/>
        <v>75120</v>
      </c>
      <c r="AD3768" t="e">
        <f>SQRT(($U$6/2)^2-($U$6/2)^2*'(OLD) bottom seam length'!AC3768^2/($U$7/2)^2)</f>
        <v>#VALUE!</v>
      </c>
    </row>
    <row r="3769" spans="2:30">
      <c r="B3769" s="136">
        <f t="shared" si="580"/>
        <v>75160</v>
      </c>
      <c r="C3769" t="e">
        <f>SQRT(($C$5/2)^2-($C$5/2)^2*'(OLD) bottom seam length'!B3769^2/($C$6/2)^2)</f>
        <v>#DIV/0!</v>
      </c>
      <c r="E3769" s="136">
        <f t="shared" si="581"/>
        <v>75160</v>
      </c>
      <c r="F3769" t="e">
        <f>SQRT(($C$5/2)^2-($C$5/2)^2*'(OLD) bottom seam length'!E3769^2/($C$6/2)^2)</f>
        <v>#DIV/0!</v>
      </c>
      <c r="H3769" s="136">
        <f t="shared" si="582"/>
        <v>75160</v>
      </c>
      <c r="I3769" t="e">
        <f>SQRT(($C$5/2)^2-($C$5/2)^2*'(OLD) bottom seam length'!H3769^2/($C$6/2)^2)</f>
        <v>#DIV/0!</v>
      </c>
      <c r="K3769" s="136">
        <f t="shared" si="583"/>
        <v>75160</v>
      </c>
      <c r="L3769" t="e">
        <f>SQRT(($C$5/2)^2-($C$5/2)^2*'(OLD) bottom seam length'!K3769^2/($C$6/2)^2)</f>
        <v>#DIV/0!</v>
      </c>
      <c r="O3769" s="136">
        <f t="shared" si="584"/>
        <v>75160</v>
      </c>
      <c r="P3769" t="b">
        <f t="shared" si="585"/>
        <v>0</v>
      </c>
      <c r="T3769" s="136">
        <f t="shared" si="586"/>
        <v>75140</v>
      </c>
      <c r="U3769" t="e">
        <f>SQRT(($U$6/2)^2-($U$6/2)^2*'(OLD) bottom seam length'!T3769^2/($U$7/2)^2)</f>
        <v>#VALUE!</v>
      </c>
      <c r="W3769" s="136">
        <f t="shared" si="587"/>
        <v>75140</v>
      </c>
      <c r="X3769" t="e">
        <f>SQRT(($U$6/2)^2-($U$6/2)^2*'(OLD) bottom seam length'!W3769^2/($U$7/2)^2)</f>
        <v>#VALUE!</v>
      </c>
      <c r="Z3769" s="136">
        <f t="shared" si="588"/>
        <v>75140</v>
      </c>
      <c r="AA3769" t="e">
        <f>SQRT(($U$6/2)^2-($U$6/2)^2*'(OLD) bottom seam length'!Z3769^2/($U$7/2)^2)</f>
        <v>#VALUE!</v>
      </c>
      <c r="AC3769" s="136">
        <f t="shared" si="589"/>
        <v>75140</v>
      </c>
      <c r="AD3769" t="e">
        <f>SQRT(($U$6/2)^2-($U$6/2)^2*'(OLD) bottom seam length'!AC3769^2/($U$7/2)^2)</f>
        <v>#VALUE!</v>
      </c>
    </row>
    <row r="3770" spans="2:30">
      <c r="B3770" s="136">
        <f t="shared" si="580"/>
        <v>75180</v>
      </c>
      <c r="C3770" t="e">
        <f>SQRT(($C$5/2)^2-($C$5/2)^2*'(OLD) bottom seam length'!B3770^2/($C$6/2)^2)</f>
        <v>#DIV/0!</v>
      </c>
      <c r="E3770" s="136">
        <f t="shared" si="581"/>
        <v>75180</v>
      </c>
      <c r="F3770" t="e">
        <f>SQRT(($C$5/2)^2-($C$5/2)^2*'(OLD) bottom seam length'!E3770^2/($C$6/2)^2)</f>
        <v>#DIV/0!</v>
      </c>
      <c r="H3770" s="136">
        <f t="shared" si="582"/>
        <v>75180</v>
      </c>
      <c r="I3770" t="e">
        <f>SQRT(($C$5/2)^2-($C$5/2)^2*'(OLD) bottom seam length'!H3770^2/($C$6/2)^2)</f>
        <v>#DIV/0!</v>
      </c>
      <c r="K3770" s="136">
        <f t="shared" si="583"/>
        <v>75180</v>
      </c>
      <c r="L3770" t="e">
        <f>SQRT(($C$5/2)^2-($C$5/2)^2*'(OLD) bottom seam length'!K3770^2/($C$6/2)^2)</f>
        <v>#DIV/0!</v>
      </c>
      <c r="O3770" s="136">
        <f t="shared" si="584"/>
        <v>75180</v>
      </c>
      <c r="P3770" t="b">
        <f t="shared" si="585"/>
        <v>0</v>
      </c>
      <c r="T3770" s="136">
        <f t="shared" si="586"/>
        <v>75160</v>
      </c>
      <c r="U3770" t="e">
        <f>SQRT(($U$6/2)^2-($U$6/2)^2*'(OLD) bottom seam length'!T3770^2/($U$7/2)^2)</f>
        <v>#VALUE!</v>
      </c>
      <c r="W3770" s="136">
        <f t="shared" si="587"/>
        <v>75160</v>
      </c>
      <c r="X3770" t="e">
        <f>SQRT(($U$6/2)^2-($U$6/2)^2*'(OLD) bottom seam length'!W3770^2/($U$7/2)^2)</f>
        <v>#VALUE!</v>
      </c>
      <c r="Z3770" s="136">
        <f t="shared" si="588"/>
        <v>75160</v>
      </c>
      <c r="AA3770" t="e">
        <f>SQRT(($U$6/2)^2-($U$6/2)^2*'(OLD) bottom seam length'!Z3770^2/($U$7/2)^2)</f>
        <v>#VALUE!</v>
      </c>
      <c r="AC3770" s="136">
        <f t="shared" si="589"/>
        <v>75160</v>
      </c>
      <c r="AD3770" t="e">
        <f>SQRT(($U$6/2)^2-($U$6/2)^2*'(OLD) bottom seam length'!AC3770^2/($U$7/2)^2)</f>
        <v>#VALUE!</v>
      </c>
    </row>
    <row r="3771" spans="2:30">
      <c r="B3771" s="136">
        <f t="shared" si="580"/>
        <v>75200</v>
      </c>
      <c r="C3771" t="e">
        <f>SQRT(($C$5/2)^2-($C$5/2)^2*'(OLD) bottom seam length'!B3771^2/($C$6/2)^2)</f>
        <v>#DIV/0!</v>
      </c>
      <c r="E3771" s="136">
        <f t="shared" si="581"/>
        <v>75200</v>
      </c>
      <c r="F3771" t="e">
        <f>SQRT(($C$5/2)^2-($C$5/2)^2*'(OLD) bottom seam length'!E3771^2/($C$6/2)^2)</f>
        <v>#DIV/0!</v>
      </c>
      <c r="H3771" s="136">
        <f t="shared" si="582"/>
        <v>75200</v>
      </c>
      <c r="I3771" t="e">
        <f>SQRT(($C$5/2)^2-($C$5/2)^2*'(OLD) bottom seam length'!H3771^2/($C$6/2)^2)</f>
        <v>#DIV/0!</v>
      </c>
      <c r="K3771" s="136">
        <f t="shared" si="583"/>
        <v>75200</v>
      </c>
      <c r="L3771" t="e">
        <f>SQRT(($C$5/2)^2-($C$5/2)^2*'(OLD) bottom seam length'!K3771^2/($C$6/2)^2)</f>
        <v>#DIV/0!</v>
      </c>
      <c r="O3771" s="136">
        <f t="shared" si="584"/>
        <v>75200</v>
      </c>
      <c r="P3771" t="b">
        <f t="shared" si="585"/>
        <v>0</v>
      </c>
      <c r="T3771" s="136">
        <f t="shared" si="586"/>
        <v>75180</v>
      </c>
      <c r="U3771" t="e">
        <f>SQRT(($U$6/2)^2-($U$6/2)^2*'(OLD) bottom seam length'!T3771^2/($U$7/2)^2)</f>
        <v>#VALUE!</v>
      </c>
      <c r="W3771" s="136">
        <f t="shared" si="587"/>
        <v>75180</v>
      </c>
      <c r="X3771" t="e">
        <f>SQRT(($U$6/2)^2-($U$6/2)^2*'(OLD) bottom seam length'!W3771^2/($U$7/2)^2)</f>
        <v>#VALUE!</v>
      </c>
      <c r="Z3771" s="136">
        <f t="shared" si="588"/>
        <v>75180</v>
      </c>
      <c r="AA3771" t="e">
        <f>SQRT(($U$6/2)^2-($U$6/2)^2*'(OLD) bottom seam length'!Z3771^2/($U$7/2)^2)</f>
        <v>#VALUE!</v>
      </c>
      <c r="AC3771" s="136">
        <f t="shared" si="589"/>
        <v>75180</v>
      </c>
      <c r="AD3771" t="e">
        <f>SQRT(($U$6/2)^2-($U$6/2)^2*'(OLD) bottom seam length'!AC3771^2/($U$7/2)^2)</f>
        <v>#VALUE!</v>
      </c>
    </row>
    <row r="3772" spans="2:30">
      <c r="B3772" s="136">
        <f t="shared" si="580"/>
        <v>75220</v>
      </c>
      <c r="C3772" t="e">
        <f>SQRT(($C$5/2)^2-($C$5/2)^2*'(OLD) bottom seam length'!B3772^2/($C$6/2)^2)</f>
        <v>#DIV/0!</v>
      </c>
      <c r="E3772" s="136">
        <f t="shared" si="581"/>
        <v>75220</v>
      </c>
      <c r="F3772" t="e">
        <f>SQRT(($C$5/2)^2-($C$5/2)^2*'(OLD) bottom seam length'!E3772^2/($C$6/2)^2)</f>
        <v>#DIV/0!</v>
      </c>
      <c r="H3772" s="136">
        <f t="shared" si="582"/>
        <v>75220</v>
      </c>
      <c r="I3772" t="e">
        <f>SQRT(($C$5/2)^2-($C$5/2)^2*'(OLD) bottom seam length'!H3772^2/($C$6/2)^2)</f>
        <v>#DIV/0!</v>
      </c>
      <c r="K3772" s="136">
        <f t="shared" si="583"/>
        <v>75220</v>
      </c>
      <c r="L3772" t="e">
        <f>SQRT(($C$5/2)^2-($C$5/2)^2*'(OLD) bottom seam length'!K3772^2/($C$6/2)^2)</f>
        <v>#DIV/0!</v>
      </c>
      <c r="O3772" s="136">
        <f t="shared" si="584"/>
        <v>75220</v>
      </c>
      <c r="P3772" t="b">
        <f t="shared" si="585"/>
        <v>0</v>
      </c>
      <c r="T3772" s="136">
        <f t="shared" si="586"/>
        <v>75200</v>
      </c>
      <c r="U3772" t="e">
        <f>SQRT(($U$6/2)^2-($U$6/2)^2*'(OLD) bottom seam length'!T3772^2/($U$7/2)^2)</f>
        <v>#VALUE!</v>
      </c>
      <c r="W3772" s="136">
        <f t="shared" si="587"/>
        <v>75200</v>
      </c>
      <c r="X3772" t="e">
        <f>SQRT(($U$6/2)^2-($U$6/2)^2*'(OLD) bottom seam length'!W3772^2/($U$7/2)^2)</f>
        <v>#VALUE!</v>
      </c>
      <c r="Z3772" s="136">
        <f t="shared" si="588"/>
        <v>75200</v>
      </c>
      <c r="AA3772" t="e">
        <f>SQRT(($U$6/2)^2-($U$6/2)^2*'(OLD) bottom seam length'!Z3772^2/($U$7/2)^2)</f>
        <v>#VALUE!</v>
      </c>
      <c r="AC3772" s="136">
        <f t="shared" si="589"/>
        <v>75200</v>
      </c>
      <c r="AD3772" t="e">
        <f>SQRT(($U$6/2)^2-($U$6/2)^2*'(OLD) bottom seam length'!AC3772^2/($U$7/2)^2)</f>
        <v>#VALUE!</v>
      </c>
    </row>
    <row r="3773" spans="2:30">
      <c r="B3773" s="136">
        <f t="shared" si="580"/>
        <v>75240</v>
      </c>
      <c r="C3773" t="e">
        <f>SQRT(($C$5/2)^2-($C$5/2)^2*'(OLD) bottom seam length'!B3773^2/($C$6/2)^2)</f>
        <v>#DIV/0!</v>
      </c>
      <c r="E3773" s="136">
        <f t="shared" si="581"/>
        <v>75240</v>
      </c>
      <c r="F3773" t="e">
        <f>SQRT(($C$5/2)^2-($C$5/2)^2*'(OLD) bottom seam length'!E3773^2/($C$6/2)^2)</f>
        <v>#DIV/0!</v>
      </c>
      <c r="H3773" s="136">
        <f t="shared" si="582"/>
        <v>75240</v>
      </c>
      <c r="I3773" t="e">
        <f>SQRT(($C$5/2)^2-($C$5/2)^2*'(OLD) bottom seam length'!H3773^2/($C$6/2)^2)</f>
        <v>#DIV/0!</v>
      </c>
      <c r="K3773" s="136">
        <f t="shared" si="583"/>
        <v>75240</v>
      </c>
      <c r="L3773" t="e">
        <f>SQRT(($C$5/2)^2-($C$5/2)^2*'(OLD) bottom seam length'!K3773^2/($C$6/2)^2)</f>
        <v>#DIV/0!</v>
      </c>
      <c r="O3773" s="136">
        <f t="shared" si="584"/>
        <v>75240</v>
      </c>
      <c r="P3773" t="b">
        <f t="shared" si="585"/>
        <v>0</v>
      </c>
      <c r="T3773" s="136">
        <f t="shared" si="586"/>
        <v>75220</v>
      </c>
      <c r="U3773" t="e">
        <f>SQRT(($U$6/2)^2-($U$6/2)^2*'(OLD) bottom seam length'!T3773^2/($U$7/2)^2)</f>
        <v>#VALUE!</v>
      </c>
      <c r="W3773" s="136">
        <f t="shared" si="587"/>
        <v>75220</v>
      </c>
      <c r="X3773" t="e">
        <f>SQRT(($U$6/2)^2-($U$6/2)^2*'(OLD) bottom seam length'!W3773^2/($U$7/2)^2)</f>
        <v>#VALUE!</v>
      </c>
      <c r="Z3773" s="136">
        <f t="shared" si="588"/>
        <v>75220</v>
      </c>
      <c r="AA3773" t="e">
        <f>SQRT(($U$6/2)^2-($U$6/2)^2*'(OLD) bottom seam length'!Z3773^2/($U$7/2)^2)</f>
        <v>#VALUE!</v>
      </c>
      <c r="AC3773" s="136">
        <f t="shared" si="589"/>
        <v>75220</v>
      </c>
      <c r="AD3773" t="e">
        <f>SQRT(($U$6/2)^2-($U$6/2)^2*'(OLD) bottom seam length'!AC3773^2/($U$7/2)^2)</f>
        <v>#VALUE!</v>
      </c>
    </row>
    <row r="3774" spans="2:30">
      <c r="B3774" s="136">
        <f t="shared" si="580"/>
        <v>75260</v>
      </c>
      <c r="C3774" t="e">
        <f>SQRT(($C$5/2)^2-($C$5/2)^2*'(OLD) bottom seam length'!B3774^2/($C$6/2)^2)</f>
        <v>#DIV/0!</v>
      </c>
      <c r="E3774" s="136">
        <f t="shared" si="581"/>
        <v>75260</v>
      </c>
      <c r="F3774" t="e">
        <f>SQRT(($C$5/2)^2-($C$5/2)^2*'(OLD) bottom seam length'!E3774^2/($C$6/2)^2)</f>
        <v>#DIV/0!</v>
      </c>
      <c r="H3774" s="136">
        <f t="shared" si="582"/>
        <v>75260</v>
      </c>
      <c r="I3774" t="e">
        <f>SQRT(($C$5/2)^2-($C$5/2)^2*'(OLD) bottom seam length'!H3774^2/($C$6/2)^2)</f>
        <v>#DIV/0!</v>
      </c>
      <c r="K3774" s="136">
        <f t="shared" si="583"/>
        <v>75260</v>
      </c>
      <c r="L3774" t="e">
        <f>SQRT(($C$5/2)^2-($C$5/2)^2*'(OLD) bottom seam length'!K3774^2/($C$6/2)^2)</f>
        <v>#DIV/0!</v>
      </c>
      <c r="O3774" s="136">
        <f t="shared" si="584"/>
        <v>75260</v>
      </c>
      <c r="P3774" t="b">
        <f t="shared" si="585"/>
        <v>0</v>
      </c>
      <c r="T3774" s="136">
        <f t="shared" si="586"/>
        <v>75240</v>
      </c>
      <c r="U3774" t="e">
        <f>SQRT(($U$6/2)^2-($U$6/2)^2*'(OLD) bottom seam length'!T3774^2/($U$7/2)^2)</f>
        <v>#VALUE!</v>
      </c>
      <c r="W3774" s="136">
        <f t="shared" si="587"/>
        <v>75240</v>
      </c>
      <c r="X3774" t="e">
        <f>SQRT(($U$6/2)^2-($U$6/2)^2*'(OLD) bottom seam length'!W3774^2/($U$7/2)^2)</f>
        <v>#VALUE!</v>
      </c>
      <c r="Z3774" s="136">
        <f t="shared" si="588"/>
        <v>75240</v>
      </c>
      <c r="AA3774" t="e">
        <f>SQRT(($U$6/2)^2-($U$6/2)^2*'(OLD) bottom seam length'!Z3774^2/($U$7/2)^2)</f>
        <v>#VALUE!</v>
      </c>
      <c r="AC3774" s="136">
        <f t="shared" si="589"/>
        <v>75240</v>
      </c>
      <c r="AD3774" t="e">
        <f>SQRT(($U$6/2)^2-($U$6/2)^2*'(OLD) bottom seam length'!AC3774^2/($U$7/2)^2)</f>
        <v>#VALUE!</v>
      </c>
    </row>
    <row r="3775" spans="2:30">
      <c r="B3775" s="136">
        <f t="shared" si="580"/>
        <v>75280</v>
      </c>
      <c r="C3775" t="e">
        <f>SQRT(($C$5/2)^2-($C$5/2)^2*'(OLD) bottom seam length'!B3775^2/($C$6/2)^2)</f>
        <v>#DIV/0!</v>
      </c>
      <c r="E3775" s="136">
        <f t="shared" si="581"/>
        <v>75280</v>
      </c>
      <c r="F3775" t="e">
        <f>SQRT(($C$5/2)^2-($C$5/2)^2*'(OLD) bottom seam length'!E3775^2/($C$6/2)^2)</f>
        <v>#DIV/0!</v>
      </c>
      <c r="H3775" s="136">
        <f t="shared" si="582"/>
        <v>75280</v>
      </c>
      <c r="I3775" t="e">
        <f>SQRT(($C$5/2)^2-($C$5/2)^2*'(OLD) bottom seam length'!H3775^2/($C$6/2)^2)</f>
        <v>#DIV/0!</v>
      </c>
      <c r="K3775" s="136">
        <f t="shared" si="583"/>
        <v>75280</v>
      </c>
      <c r="L3775" t="e">
        <f>SQRT(($C$5/2)^2-($C$5/2)^2*'(OLD) bottom seam length'!K3775^2/($C$6/2)^2)</f>
        <v>#DIV/0!</v>
      </c>
      <c r="O3775" s="136">
        <f t="shared" si="584"/>
        <v>75280</v>
      </c>
      <c r="P3775" t="b">
        <f t="shared" si="585"/>
        <v>0</v>
      </c>
      <c r="T3775" s="136">
        <f t="shared" si="586"/>
        <v>75260</v>
      </c>
      <c r="U3775" t="e">
        <f>SQRT(($U$6/2)^2-($U$6/2)^2*'(OLD) bottom seam length'!T3775^2/($U$7/2)^2)</f>
        <v>#VALUE!</v>
      </c>
      <c r="W3775" s="136">
        <f t="shared" si="587"/>
        <v>75260</v>
      </c>
      <c r="X3775" t="e">
        <f>SQRT(($U$6/2)^2-($U$6/2)^2*'(OLD) bottom seam length'!W3775^2/($U$7/2)^2)</f>
        <v>#VALUE!</v>
      </c>
      <c r="Z3775" s="136">
        <f t="shared" si="588"/>
        <v>75260</v>
      </c>
      <c r="AA3775" t="e">
        <f>SQRT(($U$6/2)^2-($U$6/2)^2*'(OLD) bottom seam length'!Z3775^2/($U$7/2)^2)</f>
        <v>#VALUE!</v>
      </c>
      <c r="AC3775" s="136">
        <f t="shared" si="589"/>
        <v>75260</v>
      </c>
      <c r="AD3775" t="e">
        <f>SQRT(($U$6/2)^2-($U$6/2)^2*'(OLD) bottom seam length'!AC3775^2/($U$7/2)^2)</f>
        <v>#VALUE!</v>
      </c>
    </row>
    <row r="3776" spans="2:30">
      <c r="B3776" s="136">
        <f t="shared" si="580"/>
        <v>75300</v>
      </c>
      <c r="C3776" t="e">
        <f>SQRT(($C$5/2)^2-($C$5/2)^2*'(OLD) bottom seam length'!B3776^2/($C$6/2)^2)</f>
        <v>#DIV/0!</v>
      </c>
      <c r="E3776" s="136">
        <f t="shared" si="581"/>
        <v>75300</v>
      </c>
      <c r="F3776" t="e">
        <f>SQRT(($C$5/2)^2-($C$5/2)^2*'(OLD) bottom seam length'!E3776^2/($C$6/2)^2)</f>
        <v>#DIV/0!</v>
      </c>
      <c r="H3776" s="136">
        <f t="shared" si="582"/>
        <v>75300</v>
      </c>
      <c r="I3776" t="e">
        <f>SQRT(($C$5/2)^2-($C$5/2)^2*'(OLD) bottom seam length'!H3776^2/($C$6/2)^2)</f>
        <v>#DIV/0!</v>
      </c>
      <c r="K3776" s="136">
        <f t="shared" si="583"/>
        <v>75300</v>
      </c>
      <c r="L3776" t="e">
        <f>SQRT(($C$5/2)^2-($C$5/2)^2*'(OLD) bottom seam length'!K3776^2/($C$6/2)^2)</f>
        <v>#DIV/0!</v>
      </c>
      <c r="O3776" s="136">
        <f t="shared" si="584"/>
        <v>75300</v>
      </c>
      <c r="P3776" t="b">
        <f t="shared" si="585"/>
        <v>0</v>
      </c>
      <c r="T3776" s="136">
        <f t="shared" si="586"/>
        <v>75280</v>
      </c>
      <c r="U3776" t="e">
        <f>SQRT(($U$6/2)^2-($U$6/2)^2*'(OLD) bottom seam length'!T3776^2/($U$7/2)^2)</f>
        <v>#VALUE!</v>
      </c>
      <c r="W3776" s="136">
        <f t="shared" si="587"/>
        <v>75280</v>
      </c>
      <c r="X3776" t="e">
        <f>SQRT(($U$6/2)^2-($U$6/2)^2*'(OLD) bottom seam length'!W3776^2/($U$7/2)^2)</f>
        <v>#VALUE!</v>
      </c>
      <c r="Z3776" s="136">
        <f t="shared" si="588"/>
        <v>75280</v>
      </c>
      <c r="AA3776" t="e">
        <f>SQRT(($U$6/2)^2-($U$6/2)^2*'(OLD) bottom seam length'!Z3776^2/($U$7/2)^2)</f>
        <v>#VALUE!</v>
      </c>
      <c r="AC3776" s="136">
        <f t="shared" si="589"/>
        <v>75280</v>
      </c>
      <c r="AD3776" t="e">
        <f>SQRT(($U$6/2)^2-($U$6/2)^2*'(OLD) bottom seam length'!AC3776^2/($U$7/2)^2)</f>
        <v>#VALUE!</v>
      </c>
    </row>
    <row r="3777" spans="2:30">
      <c r="B3777" s="136">
        <f t="shared" si="580"/>
        <v>75320</v>
      </c>
      <c r="C3777" t="e">
        <f>SQRT(($C$5/2)^2-($C$5/2)^2*'(OLD) bottom seam length'!B3777^2/($C$6/2)^2)</f>
        <v>#DIV/0!</v>
      </c>
      <c r="E3777" s="136">
        <f t="shared" si="581"/>
        <v>75320</v>
      </c>
      <c r="F3777" t="e">
        <f>SQRT(($C$5/2)^2-($C$5/2)^2*'(OLD) bottom seam length'!E3777^2/($C$6/2)^2)</f>
        <v>#DIV/0!</v>
      </c>
      <c r="H3777" s="136">
        <f t="shared" si="582"/>
        <v>75320</v>
      </c>
      <c r="I3777" t="e">
        <f>SQRT(($C$5/2)^2-($C$5/2)^2*'(OLD) bottom seam length'!H3777^2/($C$6/2)^2)</f>
        <v>#DIV/0!</v>
      </c>
      <c r="K3777" s="136">
        <f t="shared" si="583"/>
        <v>75320</v>
      </c>
      <c r="L3777" t="e">
        <f>SQRT(($C$5/2)^2-($C$5/2)^2*'(OLD) bottom seam length'!K3777^2/($C$6/2)^2)</f>
        <v>#DIV/0!</v>
      </c>
      <c r="O3777" s="136">
        <f t="shared" si="584"/>
        <v>75320</v>
      </c>
      <c r="P3777" t="b">
        <f t="shared" si="585"/>
        <v>0</v>
      </c>
      <c r="T3777" s="136">
        <f t="shared" si="586"/>
        <v>75300</v>
      </c>
      <c r="U3777" t="e">
        <f>SQRT(($U$6/2)^2-($U$6/2)^2*'(OLD) bottom seam length'!T3777^2/($U$7/2)^2)</f>
        <v>#VALUE!</v>
      </c>
      <c r="W3777" s="136">
        <f t="shared" si="587"/>
        <v>75300</v>
      </c>
      <c r="X3777" t="e">
        <f>SQRT(($U$6/2)^2-($U$6/2)^2*'(OLD) bottom seam length'!W3777^2/($U$7/2)^2)</f>
        <v>#VALUE!</v>
      </c>
      <c r="Z3777" s="136">
        <f t="shared" si="588"/>
        <v>75300</v>
      </c>
      <c r="AA3777" t="e">
        <f>SQRT(($U$6/2)^2-($U$6/2)^2*'(OLD) bottom seam length'!Z3777^2/($U$7/2)^2)</f>
        <v>#VALUE!</v>
      </c>
      <c r="AC3777" s="136">
        <f t="shared" si="589"/>
        <v>75300</v>
      </c>
      <c r="AD3777" t="e">
        <f>SQRT(($U$6/2)^2-($U$6/2)^2*'(OLD) bottom seam length'!AC3777^2/($U$7/2)^2)</f>
        <v>#VALUE!</v>
      </c>
    </row>
    <row r="3778" spans="2:30">
      <c r="B3778" s="136">
        <f t="shared" si="580"/>
        <v>75340</v>
      </c>
      <c r="C3778" t="e">
        <f>SQRT(($C$5/2)^2-($C$5/2)^2*'(OLD) bottom seam length'!B3778^2/($C$6/2)^2)</f>
        <v>#DIV/0!</v>
      </c>
      <c r="E3778" s="136">
        <f t="shared" si="581"/>
        <v>75340</v>
      </c>
      <c r="F3778" t="e">
        <f>SQRT(($C$5/2)^2-($C$5/2)^2*'(OLD) bottom seam length'!E3778^2/($C$6/2)^2)</f>
        <v>#DIV/0!</v>
      </c>
      <c r="H3778" s="136">
        <f t="shared" si="582"/>
        <v>75340</v>
      </c>
      <c r="I3778" t="e">
        <f>SQRT(($C$5/2)^2-($C$5/2)^2*'(OLD) bottom seam length'!H3778^2/($C$6/2)^2)</f>
        <v>#DIV/0!</v>
      </c>
      <c r="K3778" s="136">
        <f t="shared" si="583"/>
        <v>75340</v>
      </c>
      <c r="L3778" t="e">
        <f>SQRT(($C$5/2)^2-($C$5/2)^2*'(OLD) bottom seam length'!K3778^2/($C$6/2)^2)</f>
        <v>#DIV/0!</v>
      </c>
      <c r="O3778" s="136">
        <f t="shared" si="584"/>
        <v>75340</v>
      </c>
      <c r="P3778" t="b">
        <f t="shared" si="585"/>
        <v>0</v>
      </c>
      <c r="T3778" s="136">
        <f t="shared" si="586"/>
        <v>75320</v>
      </c>
      <c r="U3778" t="e">
        <f>SQRT(($U$6/2)^2-($U$6/2)^2*'(OLD) bottom seam length'!T3778^2/($U$7/2)^2)</f>
        <v>#VALUE!</v>
      </c>
      <c r="W3778" s="136">
        <f t="shared" si="587"/>
        <v>75320</v>
      </c>
      <c r="X3778" t="e">
        <f>SQRT(($U$6/2)^2-($U$6/2)^2*'(OLD) bottom seam length'!W3778^2/($U$7/2)^2)</f>
        <v>#VALUE!</v>
      </c>
      <c r="Z3778" s="136">
        <f t="shared" si="588"/>
        <v>75320</v>
      </c>
      <c r="AA3778" t="e">
        <f>SQRT(($U$6/2)^2-($U$6/2)^2*'(OLD) bottom seam length'!Z3778^2/($U$7/2)^2)</f>
        <v>#VALUE!</v>
      </c>
      <c r="AC3778" s="136">
        <f t="shared" si="589"/>
        <v>75320</v>
      </c>
      <c r="AD3778" t="e">
        <f>SQRT(($U$6/2)^2-($U$6/2)^2*'(OLD) bottom seam length'!AC3778^2/($U$7/2)^2)</f>
        <v>#VALUE!</v>
      </c>
    </row>
    <row r="3779" spans="2:30">
      <c r="B3779" s="136">
        <f t="shared" si="580"/>
        <v>75360</v>
      </c>
      <c r="C3779" t="e">
        <f>SQRT(($C$5/2)^2-($C$5/2)^2*'(OLD) bottom seam length'!B3779^2/($C$6/2)^2)</f>
        <v>#DIV/0!</v>
      </c>
      <c r="E3779" s="136">
        <f t="shared" si="581"/>
        <v>75360</v>
      </c>
      <c r="F3779" t="e">
        <f>SQRT(($C$5/2)^2-($C$5/2)^2*'(OLD) bottom seam length'!E3779^2/($C$6/2)^2)</f>
        <v>#DIV/0!</v>
      </c>
      <c r="H3779" s="136">
        <f t="shared" si="582"/>
        <v>75360</v>
      </c>
      <c r="I3779" t="e">
        <f>SQRT(($C$5/2)^2-($C$5/2)^2*'(OLD) bottom seam length'!H3779^2/($C$6/2)^2)</f>
        <v>#DIV/0!</v>
      </c>
      <c r="K3779" s="136">
        <f t="shared" si="583"/>
        <v>75360</v>
      </c>
      <c r="L3779" t="e">
        <f>SQRT(($C$5/2)^2-($C$5/2)^2*'(OLD) bottom seam length'!K3779^2/($C$6/2)^2)</f>
        <v>#DIV/0!</v>
      </c>
      <c r="O3779" s="136">
        <f t="shared" si="584"/>
        <v>75360</v>
      </c>
      <c r="P3779" t="b">
        <f t="shared" si="585"/>
        <v>0</v>
      </c>
      <c r="T3779" s="136">
        <f t="shared" si="586"/>
        <v>75340</v>
      </c>
      <c r="U3779" t="e">
        <f>SQRT(($U$6/2)^2-($U$6/2)^2*'(OLD) bottom seam length'!T3779^2/($U$7/2)^2)</f>
        <v>#VALUE!</v>
      </c>
      <c r="W3779" s="136">
        <f t="shared" si="587"/>
        <v>75340</v>
      </c>
      <c r="X3779" t="e">
        <f>SQRT(($U$6/2)^2-($U$6/2)^2*'(OLD) bottom seam length'!W3779^2/($U$7/2)^2)</f>
        <v>#VALUE!</v>
      </c>
      <c r="Z3779" s="136">
        <f t="shared" si="588"/>
        <v>75340</v>
      </c>
      <c r="AA3779" t="e">
        <f>SQRT(($U$6/2)^2-($U$6/2)^2*'(OLD) bottom seam length'!Z3779^2/($U$7/2)^2)</f>
        <v>#VALUE!</v>
      </c>
      <c r="AC3779" s="136">
        <f t="shared" si="589"/>
        <v>75340</v>
      </c>
      <c r="AD3779" t="e">
        <f>SQRT(($U$6/2)^2-($U$6/2)^2*'(OLD) bottom seam length'!AC3779^2/($U$7/2)^2)</f>
        <v>#VALUE!</v>
      </c>
    </row>
    <row r="3780" spans="2:30">
      <c r="B3780" s="136">
        <f t="shared" si="580"/>
        <v>75380</v>
      </c>
      <c r="C3780" t="e">
        <f>SQRT(($C$5/2)^2-($C$5/2)^2*'(OLD) bottom seam length'!B3780^2/($C$6/2)^2)</f>
        <v>#DIV/0!</v>
      </c>
      <c r="E3780" s="136">
        <f t="shared" si="581"/>
        <v>75380</v>
      </c>
      <c r="F3780" t="e">
        <f>SQRT(($C$5/2)^2-($C$5/2)^2*'(OLD) bottom seam length'!E3780^2/($C$6/2)^2)</f>
        <v>#DIV/0!</v>
      </c>
      <c r="H3780" s="136">
        <f t="shared" si="582"/>
        <v>75380</v>
      </c>
      <c r="I3780" t="e">
        <f>SQRT(($C$5/2)^2-($C$5/2)^2*'(OLD) bottom seam length'!H3780^2/($C$6/2)^2)</f>
        <v>#DIV/0!</v>
      </c>
      <c r="K3780" s="136">
        <f t="shared" si="583"/>
        <v>75380</v>
      </c>
      <c r="L3780" t="e">
        <f>SQRT(($C$5/2)^2-($C$5/2)^2*'(OLD) bottom seam length'!K3780^2/($C$6/2)^2)</f>
        <v>#DIV/0!</v>
      </c>
      <c r="O3780" s="136">
        <f t="shared" si="584"/>
        <v>75380</v>
      </c>
      <c r="P3780" t="b">
        <f t="shared" si="585"/>
        <v>0</v>
      </c>
      <c r="T3780" s="136">
        <f t="shared" si="586"/>
        <v>75360</v>
      </c>
      <c r="U3780" t="e">
        <f>SQRT(($U$6/2)^2-($U$6/2)^2*'(OLD) bottom seam length'!T3780^2/($U$7/2)^2)</f>
        <v>#VALUE!</v>
      </c>
      <c r="W3780" s="136">
        <f t="shared" si="587"/>
        <v>75360</v>
      </c>
      <c r="X3780" t="e">
        <f>SQRT(($U$6/2)^2-($U$6/2)^2*'(OLD) bottom seam length'!W3780^2/($U$7/2)^2)</f>
        <v>#VALUE!</v>
      </c>
      <c r="Z3780" s="136">
        <f t="shared" si="588"/>
        <v>75360</v>
      </c>
      <c r="AA3780" t="e">
        <f>SQRT(($U$6/2)^2-($U$6/2)^2*'(OLD) bottom seam length'!Z3780^2/($U$7/2)^2)</f>
        <v>#VALUE!</v>
      </c>
      <c r="AC3780" s="136">
        <f t="shared" si="589"/>
        <v>75360</v>
      </c>
      <c r="AD3780" t="e">
        <f>SQRT(($U$6/2)^2-($U$6/2)^2*'(OLD) bottom seam length'!AC3780^2/($U$7/2)^2)</f>
        <v>#VALUE!</v>
      </c>
    </row>
    <row r="3781" spans="2:30">
      <c r="B3781" s="136">
        <f t="shared" si="580"/>
        <v>75400</v>
      </c>
      <c r="C3781" t="e">
        <f>SQRT(($C$5/2)^2-($C$5/2)^2*'(OLD) bottom seam length'!B3781^2/($C$6/2)^2)</f>
        <v>#DIV/0!</v>
      </c>
      <c r="E3781" s="136">
        <f t="shared" si="581"/>
        <v>75400</v>
      </c>
      <c r="F3781" t="e">
        <f>SQRT(($C$5/2)^2-($C$5/2)^2*'(OLD) bottom seam length'!E3781^2/($C$6/2)^2)</f>
        <v>#DIV/0!</v>
      </c>
      <c r="H3781" s="136">
        <f t="shared" si="582"/>
        <v>75400</v>
      </c>
      <c r="I3781" t="e">
        <f>SQRT(($C$5/2)^2-($C$5/2)^2*'(OLD) bottom seam length'!H3781^2/($C$6/2)^2)</f>
        <v>#DIV/0!</v>
      </c>
      <c r="K3781" s="136">
        <f t="shared" si="583"/>
        <v>75400</v>
      </c>
      <c r="L3781" t="e">
        <f>SQRT(($C$5/2)^2-($C$5/2)^2*'(OLD) bottom seam length'!K3781^2/($C$6/2)^2)</f>
        <v>#DIV/0!</v>
      </c>
      <c r="O3781" s="136">
        <f t="shared" si="584"/>
        <v>75400</v>
      </c>
      <c r="P3781" t="b">
        <f t="shared" si="585"/>
        <v>0</v>
      </c>
      <c r="T3781" s="136">
        <f t="shared" si="586"/>
        <v>75380</v>
      </c>
      <c r="U3781" t="e">
        <f>SQRT(($U$6/2)^2-($U$6/2)^2*'(OLD) bottom seam length'!T3781^2/($U$7/2)^2)</f>
        <v>#VALUE!</v>
      </c>
      <c r="W3781" s="136">
        <f t="shared" si="587"/>
        <v>75380</v>
      </c>
      <c r="X3781" t="e">
        <f>SQRT(($U$6/2)^2-($U$6/2)^2*'(OLD) bottom seam length'!W3781^2/($U$7/2)^2)</f>
        <v>#VALUE!</v>
      </c>
      <c r="Z3781" s="136">
        <f t="shared" si="588"/>
        <v>75380</v>
      </c>
      <c r="AA3781" t="e">
        <f>SQRT(($U$6/2)^2-($U$6/2)^2*'(OLD) bottom seam length'!Z3781^2/($U$7/2)^2)</f>
        <v>#VALUE!</v>
      </c>
      <c r="AC3781" s="136">
        <f t="shared" si="589"/>
        <v>75380</v>
      </c>
      <c r="AD3781" t="e">
        <f>SQRT(($U$6/2)^2-($U$6/2)^2*'(OLD) bottom seam length'!AC3781^2/($U$7/2)^2)</f>
        <v>#VALUE!</v>
      </c>
    </row>
    <row r="3782" spans="2:30">
      <c r="B3782" s="136">
        <f t="shared" si="580"/>
        <v>75420</v>
      </c>
      <c r="C3782" t="e">
        <f>SQRT(($C$5/2)^2-($C$5/2)^2*'(OLD) bottom seam length'!B3782^2/($C$6/2)^2)</f>
        <v>#DIV/0!</v>
      </c>
      <c r="E3782" s="136">
        <f t="shared" si="581"/>
        <v>75420</v>
      </c>
      <c r="F3782" t="e">
        <f>SQRT(($C$5/2)^2-($C$5/2)^2*'(OLD) bottom seam length'!E3782^2/($C$6/2)^2)</f>
        <v>#DIV/0!</v>
      </c>
      <c r="H3782" s="136">
        <f t="shared" si="582"/>
        <v>75420</v>
      </c>
      <c r="I3782" t="e">
        <f>SQRT(($C$5/2)^2-($C$5/2)^2*'(OLD) bottom seam length'!H3782^2/($C$6/2)^2)</f>
        <v>#DIV/0!</v>
      </c>
      <c r="K3782" s="136">
        <f t="shared" si="583"/>
        <v>75420</v>
      </c>
      <c r="L3782" t="e">
        <f>SQRT(($C$5/2)^2-($C$5/2)^2*'(OLD) bottom seam length'!K3782^2/($C$6/2)^2)</f>
        <v>#DIV/0!</v>
      </c>
      <c r="O3782" s="136">
        <f t="shared" si="584"/>
        <v>75420</v>
      </c>
      <c r="P3782" t="b">
        <f t="shared" si="585"/>
        <v>0</v>
      </c>
      <c r="T3782" s="136">
        <f t="shared" si="586"/>
        <v>75400</v>
      </c>
      <c r="U3782" t="e">
        <f>SQRT(($U$6/2)^2-($U$6/2)^2*'(OLD) bottom seam length'!T3782^2/($U$7/2)^2)</f>
        <v>#VALUE!</v>
      </c>
      <c r="W3782" s="136">
        <f t="shared" si="587"/>
        <v>75400</v>
      </c>
      <c r="X3782" t="e">
        <f>SQRT(($U$6/2)^2-($U$6/2)^2*'(OLD) bottom seam length'!W3782^2/($U$7/2)^2)</f>
        <v>#VALUE!</v>
      </c>
      <c r="Z3782" s="136">
        <f t="shared" si="588"/>
        <v>75400</v>
      </c>
      <c r="AA3782" t="e">
        <f>SQRT(($U$6/2)^2-($U$6/2)^2*'(OLD) bottom seam length'!Z3782^2/($U$7/2)^2)</f>
        <v>#VALUE!</v>
      </c>
      <c r="AC3782" s="136">
        <f t="shared" si="589"/>
        <v>75400</v>
      </c>
      <c r="AD3782" t="e">
        <f>SQRT(($U$6/2)^2-($U$6/2)^2*'(OLD) bottom seam length'!AC3782^2/($U$7/2)^2)</f>
        <v>#VALUE!</v>
      </c>
    </row>
    <row r="3783" spans="2:30">
      <c r="B3783" s="136">
        <f t="shared" si="580"/>
        <v>75440</v>
      </c>
      <c r="C3783" t="e">
        <f>SQRT(($C$5/2)^2-($C$5/2)^2*'(OLD) bottom seam length'!B3783^2/($C$6/2)^2)</f>
        <v>#DIV/0!</v>
      </c>
      <c r="E3783" s="136">
        <f t="shared" si="581"/>
        <v>75440</v>
      </c>
      <c r="F3783" t="e">
        <f>SQRT(($C$5/2)^2-($C$5/2)^2*'(OLD) bottom seam length'!E3783^2/($C$6/2)^2)</f>
        <v>#DIV/0!</v>
      </c>
      <c r="H3783" s="136">
        <f t="shared" si="582"/>
        <v>75440</v>
      </c>
      <c r="I3783" t="e">
        <f>SQRT(($C$5/2)^2-($C$5/2)^2*'(OLD) bottom seam length'!H3783^2/($C$6/2)^2)</f>
        <v>#DIV/0!</v>
      </c>
      <c r="K3783" s="136">
        <f t="shared" si="583"/>
        <v>75440</v>
      </c>
      <c r="L3783" t="e">
        <f>SQRT(($C$5/2)^2-($C$5/2)^2*'(OLD) bottom seam length'!K3783^2/($C$6/2)^2)</f>
        <v>#DIV/0!</v>
      </c>
      <c r="O3783" s="136">
        <f t="shared" si="584"/>
        <v>75440</v>
      </c>
      <c r="P3783" t="b">
        <f t="shared" si="585"/>
        <v>0</v>
      </c>
      <c r="T3783" s="136">
        <f t="shared" si="586"/>
        <v>75420</v>
      </c>
      <c r="U3783" t="e">
        <f>SQRT(($U$6/2)^2-($U$6/2)^2*'(OLD) bottom seam length'!T3783^2/($U$7/2)^2)</f>
        <v>#VALUE!</v>
      </c>
      <c r="W3783" s="136">
        <f t="shared" si="587"/>
        <v>75420</v>
      </c>
      <c r="X3783" t="e">
        <f>SQRT(($U$6/2)^2-($U$6/2)^2*'(OLD) bottom seam length'!W3783^2/($U$7/2)^2)</f>
        <v>#VALUE!</v>
      </c>
      <c r="Z3783" s="136">
        <f t="shared" si="588"/>
        <v>75420</v>
      </c>
      <c r="AA3783" t="e">
        <f>SQRT(($U$6/2)^2-($U$6/2)^2*'(OLD) bottom seam length'!Z3783^2/($U$7/2)^2)</f>
        <v>#VALUE!</v>
      </c>
      <c r="AC3783" s="136">
        <f t="shared" si="589"/>
        <v>75420</v>
      </c>
      <c r="AD3783" t="e">
        <f>SQRT(($U$6/2)^2-($U$6/2)^2*'(OLD) bottom seam length'!AC3783^2/($U$7/2)^2)</f>
        <v>#VALUE!</v>
      </c>
    </row>
    <row r="3784" spans="2:30">
      <c r="B3784" s="136">
        <f t="shared" si="580"/>
        <v>75460</v>
      </c>
      <c r="C3784" t="e">
        <f>SQRT(($C$5/2)^2-($C$5/2)^2*'(OLD) bottom seam length'!B3784^2/($C$6/2)^2)</f>
        <v>#DIV/0!</v>
      </c>
      <c r="E3784" s="136">
        <f t="shared" si="581"/>
        <v>75460</v>
      </c>
      <c r="F3784" t="e">
        <f>SQRT(($C$5/2)^2-($C$5/2)^2*'(OLD) bottom seam length'!E3784^2/($C$6/2)^2)</f>
        <v>#DIV/0!</v>
      </c>
      <c r="H3784" s="136">
        <f t="shared" si="582"/>
        <v>75460</v>
      </c>
      <c r="I3784" t="e">
        <f>SQRT(($C$5/2)^2-($C$5/2)^2*'(OLD) bottom seam length'!H3784^2/($C$6/2)^2)</f>
        <v>#DIV/0!</v>
      </c>
      <c r="K3784" s="136">
        <f t="shared" si="583"/>
        <v>75460</v>
      </c>
      <c r="L3784" t="e">
        <f>SQRT(($C$5/2)^2-($C$5/2)^2*'(OLD) bottom seam length'!K3784^2/($C$6/2)^2)</f>
        <v>#DIV/0!</v>
      </c>
      <c r="O3784" s="136">
        <f t="shared" si="584"/>
        <v>75460</v>
      </c>
      <c r="P3784" t="b">
        <f t="shared" si="585"/>
        <v>0</v>
      </c>
      <c r="T3784" s="136">
        <f t="shared" si="586"/>
        <v>75440</v>
      </c>
      <c r="U3784" t="e">
        <f>SQRT(($U$6/2)^2-($U$6/2)^2*'(OLD) bottom seam length'!T3784^2/($U$7/2)^2)</f>
        <v>#VALUE!</v>
      </c>
      <c r="W3784" s="136">
        <f t="shared" si="587"/>
        <v>75440</v>
      </c>
      <c r="X3784" t="e">
        <f>SQRT(($U$6/2)^2-($U$6/2)^2*'(OLD) bottom seam length'!W3784^2/($U$7/2)^2)</f>
        <v>#VALUE!</v>
      </c>
      <c r="Z3784" s="136">
        <f t="shared" si="588"/>
        <v>75440</v>
      </c>
      <c r="AA3784" t="e">
        <f>SQRT(($U$6/2)^2-($U$6/2)^2*'(OLD) bottom seam length'!Z3784^2/($U$7/2)^2)</f>
        <v>#VALUE!</v>
      </c>
      <c r="AC3784" s="136">
        <f t="shared" si="589"/>
        <v>75440</v>
      </c>
      <c r="AD3784" t="e">
        <f>SQRT(($U$6/2)^2-($U$6/2)^2*'(OLD) bottom seam length'!AC3784^2/($U$7/2)^2)</f>
        <v>#VALUE!</v>
      </c>
    </row>
    <row r="3785" spans="2:30">
      <c r="B3785" s="136">
        <f t="shared" si="580"/>
        <v>75480</v>
      </c>
      <c r="C3785" t="e">
        <f>SQRT(($C$5/2)^2-($C$5/2)^2*'(OLD) bottom seam length'!B3785^2/($C$6/2)^2)</f>
        <v>#DIV/0!</v>
      </c>
      <c r="E3785" s="136">
        <f t="shared" si="581"/>
        <v>75480</v>
      </c>
      <c r="F3785" t="e">
        <f>SQRT(($C$5/2)^2-($C$5/2)^2*'(OLD) bottom seam length'!E3785^2/($C$6/2)^2)</f>
        <v>#DIV/0!</v>
      </c>
      <c r="H3785" s="136">
        <f t="shared" si="582"/>
        <v>75480</v>
      </c>
      <c r="I3785" t="e">
        <f>SQRT(($C$5/2)^2-($C$5/2)^2*'(OLD) bottom seam length'!H3785^2/($C$6/2)^2)</f>
        <v>#DIV/0!</v>
      </c>
      <c r="K3785" s="136">
        <f t="shared" si="583"/>
        <v>75480</v>
      </c>
      <c r="L3785" t="e">
        <f>SQRT(($C$5/2)^2-($C$5/2)^2*'(OLD) bottom seam length'!K3785^2/($C$6/2)^2)</f>
        <v>#DIV/0!</v>
      </c>
      <c r="O3785" s="136">
        <f t="shared" si="584"/>
        <v>75480</v>
      </c>
      <c r="P3785" t="b">
        <f t="shared" si="585"/>
        <v>0</v>
      </c>
      <c r="T3785" s="136">
        <f t="shared" si="586"/>
        <v>75460</v>
      </c>
      <c r="U3785" t="e">
        <f>SQRT(($U$6/2)^2-($U$6/2)^2*'(OLD) bottom seam length'!T3785^2/($U$7/2)^2)</f>
        <v>#VALUE!</v>
      </c>
      <c r="W3785" s="136">
        <f t="shared" si="587"/>
        <v>75460</v>
      </c>
      <c r="X3785" t="e">
        <f>SQRT(($U$6/2)^2-($U$6/2)^2*'(OLD) bottom seam length'!W3785^2/($U$7/2)^2)</f>
        <v>#VALUE!</v>
      </c>
      <c r="Z3785" s="136">
        <f t="shared" si="588"/>
        <v>75460</v>
      </c>
      <c r="AA3785" t="e">
        <f>SQRT(($U$6/2)^2-($U$6/2)^2*'(OLD) bottom seam length'!Z3785^2/($U$7/2)^2)</f>
        <v>#VALUE!</v>
      </c>
      <c r="AC3785" s="136">
        <f t="shared" si="589"/>
        <v>75460</v>
      </c>
      <c r="AD3785" t="e">
        <f>SQRT(($U$6/2)^2-($U$6/2)^2*'(OLD) bottom seam length'!AC3785^2/($U$7/2)^2)</f>
        <v>#VALUE!</v>
      </c>
    </row>
    <row r="3786" spans="2:30">
      <c r="B3786" s="136">
        <f t="shared" si="580"/>
        <v>75500</v>
      </c>
      <c r="C3786" t="e">
        <f>SQRT(($C$5/2)^2-($C$5/2)^2*'(OLD) bottom seam length'!B3786^2/($C$6/2)^2)</f>
        <v>#DIV/0!</v>
      </c>
      <c r="E3786" s="136">
        <f t="shared" si="581"/>
        <v>75500</v>
      </c>
      <c r="F3786" t="e">
        <f>SQRT(($C$5/2)^2-($C$5/2)^2*'(OLD) bottom seam length'!E3786^2/($C$6/2)^2)</f>
        <v>#DIV/0!</v>
      </c>
      <c r="H3786" s="136">
        <f t="shared" si="582"/>
        <v>75500</v>
      </c>
      <c r="I3786" t="e">
        <f>SQRT(($C$5/2)^2-($C$5/2)^2*'(OLD) bottom seam length'!H3786^2/($C$6/2)^2)</f>
        <v>#DIV/0!</v>
      </c>
      <c r="K3786" s="136">
        <f t="shared" si="583"/>
        <v>75500</v>
      </c>
      <c r="L3786" t="e">
        <f>SQRT(($C$5/2)^2-($C$5/2)^2*'(OLD) bottom seam length'!K3786^2/($C$6/2)^2)</f>
        <v>#DIV/0!</v>
      </c>
      <c r="O3786" s="136">
        <f t="shared" si="584"/>
        <v>75500</v>
      </c>
      <c r="P3786" t="b">
        <f t="shared" si="585"/>
        <v>0</v>
      </c>
      <c r="T3786" s="136">
        <f t="shared" si="586"/>
        <v>75480</v>
      </c>
      <c r="U3786" t="e">
        <f>SQRT(($U$6/2)^2-($U$6/2)^2*'(OLD) bottom seam length'!T3786^2/($U$7/2)^2)</f>
        <v>#VALUE!</v>
      </c>
      <c r="W3786" s="136">
        <f t="shared" si="587"/>
        <v>75480</v>
      </c>
      <c r="X3786" t="e">
        <f>SQRT(($U$6/2)^2-($U$6/2)^2*'(OLD) bottom seam length'!W3786^2/($U$7/2)^2)</f>
        <v>#VALUE!</v>
      </c>
      <c r="Z3786" s="136">
        <f t="shared" si="588"/>
        <v>75480</v>
      </c>
      <c r="AA3786" t="e">
        <f>SQRT(($U$6/2)^2-($U$6/2)^2*'(OLD) bottom seam length'!Z3786^2/($U$7/2)^2)</f>
        <v>#VALUE!</v>
      </c>
      <c r="AC3786" s="136">
        <f t="shared" si="589"/>
        <v>75480</v>
      </c>
      <c r="AD3786" t="e">
        <f>SQRT(($U$6/2)^2-($U$6/2)^2*'(OLD) bottom seam length'!AC3786^2/($U$7/2)^2)</f>
        <v>#VALUE!</v>
      </c>
    </row>
    <row r="3787" spans="2:30">
      <c r="B3787" s="136">
        <f t="shared" si="580"/>
        <v>75520</v>
      </c>
      <c r="C3787" t="e">
        <f>SQRT(($C$5/2)^2-($C$5/2)^2*'(OLD) bottom seam length'!B3787^2/($C$6/2)^2)</f>
        <v>#DIV/0!</v>
      </c>
      <c r="E3787" s="136">
        <f t="shared" si="581"/>
        <v>75520</v>
      </c>
      <c r="F3787" t="e">
        <f>SQRT(($C$5/2)^2-($C$5/2)^2*'(OLD) bottom seam length'!E3787^2/($C$6/2)^2)</f>
        <v>#DIV/0!</v>
      </c>
      <c r="H3787" s="136">
        <f t="shared" si="582"/>
        <v>75520</v>
      </c>
      <c r="I3787" t="e">
        <f>SQRT(($C$5/2)^2-($C$5/2)^2*'(OLD) bottom seam length'!H3787^2/($C$6/2)^2)</f>
        <v>#DIV/0!</v>
      </c>
      <c r="K3787" s="136">
        <f t="shared" si="583"/>
        <v>75520</v>
      </c>
      <c r="L3787" t="e">
        <f>SQRT(($C$5/2)^2-($C$5/2)^2*'(OLD) bottom seam length'!K3787^2/($C$6/2)^2)</f>
        <v>#DIV/0!</v>
      </c>
      <c r="O3787" s="136">
        <f t="shared" si="584"/>
        <v>75520</v>
      </c>
      <c r="P3787" t="b">
        <f t="shared" si="585"/>
        <v>0</v>
      </c>
      <c r="T3787" s="136">
        <f t="shared" si="586"/>
        <v>75500</v>
      </c>
      <c r="U3787" t="e">
        <f>SQRT(($U$6/2)^2-($U$6/2)^2*'(OLD) bottom seam length'!T3787^2/($U$7/2)^2)</f>
        <v>#VALUE!</v>
      </c>
      <c r="W3787" s="136">
        <f t="shared" si="587"/>
        <v>75500</v>
      </c>
      <c r="X3787" t="e">
        <f>SQRT(($U$6/2)^2-($U$6/2)^2*'(OLD) bottom seam length'!W3787^2/($U$7/2)^2)</f>
        <v>#VALUE!</v>
      </c>
      <c r="Z3787" s="136">
        <f t="shared" si="588"/>
        <v>75500</v>
      </c>
      <c r="AA3787" t="e">
        <f>SQRT(($U$6/2)^2-($U$6/2)^2*'(OLD) bottom seam length'!Z3787^2/($U$7/2)^2)</f>
        <v>#VALUE!</v>
      </c>
      <c r="AC3787" s="136">
        <f t="shared" si="589"/>
        <v>75500</v>
      </c>
      <c r="AD3787" t="e">
        <f>SQRT(($U$6/2)^2-($U$6/2)^2*'(OLD) bottom seam length'!AC3787^2/($U$7/2)^2)</f>
        <v>#VALUE!</v>
      </c>
    </row>
    <row r="3788" spans="2:30">
      <c r="B3788" s="136">
        <f t="shared" ref="B3788:B3851" si="590">B3787+$C$7</f>
        <v>75540</v>
      </c>
      <c r="C3788" t="e">
        <f>SQRT(($C$5/2)^2-($C$5/2)^2*'(OLD) bottom seam length'!B3788^2/($C$6/2)^2)</f>
        <v>#DIV/0!</v>
      </c>
      <c r="E3788" s="136">
        <f t="shared" ref="E3788:E3851" si="591">E3787+$C$7</f>
        <v>75540</v>
      </c>
      <c r="F3788" t="e">
        <f>SQRT(($C$5/2)^2-($C$5/2)^2*'(OLD) bottom seam length'!E3788^2/($C$6/2)^2)</f>
        <v>#DIV/0!</v>
      </c>
      <c r="H3788" s="136">
        <f t="shared" ref="H3788:H3851" si="592">H3787+$C$7</f>
        <v>75540</v>
      </c>
      <c r="I3788" t="e">
        <f>SQRT(($C$5/2)^2-($C$5/2)^2*'(OLD) bottom seam length'!H3788^2/($C$6/2)^2)</f>
        <v>#DIV/0!</v>
      </c>
      <c r="K3788" s="136">
        <f t="shared" ref="K3788:K3851" si="593">K3787+$C$7</f>
        <v>75540</v>
      </c>
      <c r="L3788" t="e">
        <f>SQRT(($C$5/2)^2-($C$5/2)^2*'(OLD) bottom seam length'!K3788^2/($C$6/2)^2)</f>
        <v>#DIV/0!</v>
      </c>
      <c r="O3788" s="136">
        <f t="shared" ref="O3788:O3851" si="594">O3787+$C$7</f>
        <v>75540</v>
      </c>
      <c r="P3788" t="b">
        <f t="shared" ref="P3788:P3851" si="595">IF(O3788&lt;=$P$6,$P$5)</f>
        <v>0</v>
      </c>
      <c r="T3788" s="136">
        <f t="shared" si="586"/>
        <v>75520</v>
      </c>
      <c r="U3788" t="e">
        <f>SQRT(($U$6/2)^2-($U$6/2)^2*'(OLD) bottom seam length'!T3788^2/($U$7/2)^2)</f>
        <v>#VALUE!</v>
      </c>
      <c r="W3788" s="136">
        <f t="shared" si="587"/>
        <v>75520</v>
      </c>
      <c r="X3788" t="e">
        <f>SQRT(($U$6/2)^2-($U$6/2)^2*'(OLD) bottom seam length'!W3788^2/($U$7/2)^2)</f>
        <v>#VALUE!</v>
      </c>
      <c r="Z3788" s="136">
        <f t="shared" si="588"/>
        <v>75520</v>
      </c>
      <c r="AA3788" t="e">
        <f>SQRT(($U$6/2)^2-($U$6/2)^2*'(OLD) bottom seam length'!Z3788^2/($U$7/2)^2)</f>
        <v>#VALUE!</v>
      </c>
      <c r="AC3788" s="136">
        <f t="shared" si="589"/>
        <v>75520</v>
      </c>
      <c r="AD3788" t="e">
        <f>SQRT(($U$6/2)^2-($U$6/2)^2*'(OLD) bottom seam length'!AC3788^2/($U$7/2)^2)</f>
        <v>#VALUE!</v>
      </c>
    </row>
    <row r="3789" spans="2:30">
      <c r="B3789" s="136">
        <f t="shared" si="590"/>
        <v>75560</v>
      </c>
      <c r="C3789" t="e">
        <f>SQRT(($C$5/2)^2-($C$5/2)^2*'(OLD) bottom seam length'!B3789^2/($C$6/2)^2)</f>
        <v>#DIV/0!</v>
      </c>
      <c r="E3789" s="136">
        <f t="shared" si="591"/>
        <v>75560</v>
      </c>
      <c r="F3789" t="e">
        <f>SQRT(($C$5/2)^2-($C$5/2)^2*'(OLD) bottom seam length'!E3789^2/($C$6/2)^2)</f>
        <v>#DIV/0!</v>
      </c>
      <c r="H3789" s="136">
        <f t="shared" si="592"/>
        <v>75560</v>
      </c>
      <c r="I3789" t="e">
        <f>SQRT(($C$5/2)^2-($C$5/2)^2*'(OLD) bottom seam length'!H3789^2/($C$6/2)^2)</f>
        <v>#DIV/0!</v>
      </c>
      <c r="K3789" s="136">
        <f t="shared" si="593"/>
        <v>75560</v>
      </c>
      <c r="L3789" t="e">
        <f>SQRT(($C$5/2)^2-($C$5/2)^2*'(OLD) bottom seam length'!K3789^2/($C$6/2)^2)</f>
        <v>#DIV/0!</v>
      </c>
      <c r="O3789" s="136">
        <f t="shared" si="594"/>
        <v>75560</v>
      </c>
      <c r="P3789" t="b">
        <f t="shared" si="595"/>
        <v>0</v>
      </c>
      <c r="T3789" s="136">
        <f t="shared" ref="T3789:T3852" si="596">T3788+$C$7</f>
        <v>75540</v>
      </c>
      <c r="U3789" t="e">
        <f>SQRT(($U$6/2)^2-($U$6/2)^2*'(OLD) bottom seam length'!T3789^2/($U$7/2)^2)</f>
        <v>#VALUE!</v>
      </c>
      <c r="W3789" s="136">
        <f t="shared" ref="W3789:W3852" si="597">W3788+$C$7</f>
        <v>75540</v>
      </c>
      <c r="X3789" t="e">
        <f>SQRT(($U$6/2)^2-($U$6/2)^2*'(OLD) bottom seam length'!W3789^2/($U$7/2)^2)</f>
        <v>#VALUE!</v>
      </c>
      <c r="Z3789" s="136">
        <f t="shared" ref="Z3789:Z3852" si="598">Z3788+$C$7</f>
        <v>75540</v>
      </c>
      <c r="AA3789" t="e">
        <f>SQRT(($U$6/2)^2-($U$6/2)^2*'(OLD) bottom seam length'!Z3789^2/($U$7/2)^2)</f>
        <v>#VALUE!</v>
      </c>
      <c r="AC3789" s="136">
        <f t="shared" ref="AC3789:AC3852" si="599">AC3788+$C$7</f>
        <v>75540</v>
      </c>
      <c r="AD3789" t="e">
        <f>SQRT(($U$6/2)^2-($U$6/2)^2*'(OLD) bottom seam length'!AC3789^2/($U$7/2)^2)</f>
        <v>#VALUE!</v>
      </c>
    </row>
    <row r="3790" spans="2:30">
      <c r="B3790" s="136">
        <f t="shared" si="590"/>
        <v>75580</v>
      </c>
      <c r="C3790" t="e">
        <f>SQRT(($C$5/2)^2-($C$5/2)^2*'(OLD) bottom seam length'!B3790^2/($C$6/2)^2)</f>
        <v>#DIV/0!</v>
      </c>
      <c r="E3790" s="136">
        <f t="shared" si="591"/>
        <v>75580</v>
      </c>
      <c r="F3790" t="e">
        <f>SQRT(($C$5/2)^2-($C$5/2)^2*'(OLD) bottom seam length'!E3790^2/($C$6/2)^2)</f>
        <v>#DIV/0!</v>
      </c>
      <c r="H3790" s="136">
        <f t="shared" si="592"/>
        <v>75580</v>
      </c>
      <c r="I3790" t="e">
        <f>SQRT(($C$5/2)^2-($C$5/2)^2*'(OLD) bottom seam length'!H3790^2/($C$6/2)^2)</f>
        <v>#DIV/0!</v>
      </c>
      <c r="K3790" s="136">
        <f t="shared" si="593"/>
        <v>75580</v>
      </c>
      <c r="L3790" t="e">
        <f>SQRT(($C$5/2)^2-($C$5/2)^2*'(OLD) bottom seam length'!K3790^2/($C$6/2)^2)</f>
        <v>#DIV/0!</v>
      </c>
      <c r="O3790" s="136">
        <f t="shared" si="594"/>
        <v>75580</v>
      </c>
      <c r="P3790" t="b">
        <f t="shared" si="595"/>
        <v>0</v>
      </c>
      <c r="T3790" s="136">
        <f t="shared" si="596"/>
        <v>75560</v>
      </c>
      <c r="U3790" t="e">
        <f>SQRT(($U$6/2)^2-($U$6/2)^2*'(OLD) bottom seam length'!T3790^2/($U$7/2)^2)</f>
        <v>#VALUE!</v>
      </c>
      <c r="W3790" s="136">
        <f t="shared" si="597"/>
        <v>75560</v>
      </c>
      <c r="X3790" t="e">
        <f>SQRT(($U$6/2)^2-($U$6/2)^2*'(OLD) bottom seam length'!W3790^2/($U$7/2)^2)</f>
        <v>#VALUE!</v>
      </c>
      <c r="Z3790" s="136">
        <f t="shared" si="598"/>
        <v>75560</v>
      </c>
      <c r="AA3790" t="e">
        <f>SQRT(($U$6/2)^2-($U$6/2)^2*'(OLD) bottom seam length'!Z3790^2/($U$7/2)^2)</f>
        <v>#VALUE!</v>
      </c>
      <c r="AC3790" s="136">
        <f t="shared" si="599"/>
        <v>75560</v>
      </c>
      <c r="AD3790" t="e">
        <f>SQRT(($U$6/2)^2-($U$6/2)^2*'(OLD) bottom seam length'!AC3790^2/($U$7/2)^2)</f>
        <v>#VALUE!</v>
      </c>
    </row>
    <row r="3791" spans="2:30">
      <c r="B3791" s="136">
        <f t="shared" si="590"/>
        <v>75600</v>
      </c>
      <c r="C3791" t="e">
        <f>SQRT(($C$5/2)^2-($C$5/2)^2*'(OLD) bottom seam length'!B3791^2/($C$6/2)^2)</f>
        <v>#DIV/0!</v>
      </c>
      <c r="E3791" s="136">
        <f t="shared" si="591"/>
        <v>75600</v>
      </c>
      <c r="F3791" t="e">
        <f>SQRT(($C$5/2)^2-($C$5/2)^2*'(OLD) bottom seam length'!E3791^2/($C$6/2)^2)</f>
        <v>#DIV/0!</v>
      </c>
      <c r="H3791" s="136">
        <f t="shared" si="592"/>
        <v>75600</v>
      </c>
      <c r="I3791" t="e">
        <f>SQRT(($C$5/2)^2-($C$5/2)^2*'(OLD) bottom seam length'!H3791^2/($C$6/2)^2)</f>
        <v>#DIV/0!</v>
      </c>
      <c r="K3791" s="136">
        <f t="shared" si="593"/>
        <v>75600</v>
      </c>
      <c r="L3791" t="e">
        <f>SQRT(($C$5/2)^2-($C$5/2)^2*'(OLD) bottom seam length'!K3791^2/($C$6/2)^2)</f>
        <v>#DIV/0!</v>
      </c>
      <c r="O3791" s="136">
        <f t="shared" si="594"/>
        <v>75600</v>
      </c>
      <c r="P3791" t="b">
        <f t="shared" si="595"/>
        <v>0</v>
      </c>
      <c r="T3791" s="136">
        <f t="shared" si="596"/>
        <v>75580</v>
      </c>
      <c r="U3791" t="e">
        <f>SQRT(($U$6/2)^2-($U$6/2)^2*'(OLD) bottom seam length'!T3791^2/($U$7/2)^2)</f>
        <v>#VALUE!</v>
      </c>
      <c r="W3791" s="136">
        <f t="shared" si="597"/>
        <v>75580</v>
      </c>
      <c r="X3791" t="e">
        <f>SQRT(($U$6/2)^2-($U$6/2)^2*'(OLD) bottom seam length'!W3791^2/($U$7/2)^2)</f>
        <v>#VALUE!</v>
      </c>
      <c r="Z3791" s="136">
        <f t="shared" si="598"/>
        <v>75580</v>
      </c>
      <c r="AA3791" t="e">
        <f>SQRT(($U$6/2)^2-($U$6/2)^2*'(OLD) bottom seam length'!Z3791^2/($U$7/2)^2)</f>
        <v>#VALUE!</v>
      </c>
      <c r="AC3791" s="136">
        <f t="shared" si="599"/>
        <v>75580</v>
      </c>
      <c r="AD3791" t="e">
        <f>SQRT(($U$6/2)^2-($U$6/2)^2*'(OLD) bottom seam length'!AC3791^2/($U$7/2)^2)</f>
        <v>#VALUE!</v>
      </c>
    </row>
    <row r="3792" spans="2:30">
      <c r="B3792" s="136">
        <f t="shared" si="590"/>
        <v>75620</v>
      </c>
      <c r="C3792" t="e">
        <f>SQRT(($C$5/2)^2-($C$5/2)^2*'(OLD) bottom seam length'!B3792^2/($C$6/2)^2)</f>
        <v>#DIV/0!</v>
      </c>
      <c r="E3792" s="136">
        <f t="shared" si="591"/>
        <v>75620</v>
      </c>
      <c r="F3792" t="e">
        <f>SQRT(($C$5/2)^2-($C$5/2)^2*'(OLD) bottom seam length'!E3792^2/($C$6/2)^2)</f>
        <v>#DIV/0!</v>
      </c>
      <c r="H3792" s="136">
        <f t="shared" si="592"/>
        <v>75620</v>
      </c>
      <c r="I3792" t="e">
        <f>SQRT(($C$5/2)^2-($C$5/2)^2*'(OLD) bottom seam length'!H3792^2/($C$6/2)^2)</f>
        <v>#DIV/0!</v>
      </c>
      <c r="K3792" s="136">
        <f t="shared" si="593"/>
        <v>75620</v>
      </c>
      <c r="L3792" t="e">
        <f>SQRT(($C$5/2)^2-($C$5/2)^2*'(OLD) bottom seam length'!K3792^2/($C$6/2)^2)</f>
        <v>#DIV/0!</v>
      </c>
      <c r="O3792" s="136">
        <f t="shared" si="594"/>
        <v>75620</v>
      </c>
      <c r="P3792" t="b">
        <f t="shared" si="595"/>
        <v>0</v>
      </c>
      <c r="T3792" s="136">
        <f t="shared" si="596"/>
        <v>75600</v>
      </c>
      <c r="U3792" t="e">
        <f>SQRT(($U$6/2)^2-($U$6/2)^2*'(OLD) bottom seam length'!T3792^2/($U$7/2)^2)</f>
        <v>#VALUE!</v>
      </c>
      <c r="W3792" s="136">
        <f t="shared" si="597"/>
        <v>75600</v>
      </c>
      <c r="X3792" t="e">
        <f>SQRT(($U$6/2)^2-($U$6/2)^2*'(OLD) bottom seam length'!W3792^2/($U$7/2)^2)</f>
        <v>#VALUE!</v>
      </c>
      <c r="Z3792" s="136">
        <f t="shared" si="598"/>
        <v>75600</v>
      </c>
      <c r="AA3792" t="e">
        <f>SQRT(($U$6/2)^2-($U$6/2)^2*'(OLD) bottom seam length'!Z3792^2/($U$7/2)^2)</f>
        <v>#VALUE!</v>
      </c>
      <c r="AC3792" s="136">
        <f t="shared" si="599"/>
        <v>75600</v>
      </c>
      <c r="AD3792" t="e">
        <f>SQRT(($U$6/2)^2-($U$6/2)^2*'(OLD) bottom seam length'!AC3792^2/($U$7/2)^2)</f>
        <v>#VALUE!</v>
      </c>
    </row>
    <row r="3793" spans="2:30">
      <c r="B3793" s="136">
        <f t="shared" si="590"/>
        <v>75640</v>
      </c>
      <c r="C3793" t="e">
        <f>SQRT(($C$5/2)^2-($C$5/2)^2*'(OLD) bottom seam length'!B3793^2/($C$6/2)^2)</f>
        <v>#DIV/0!</v>
      </c>
      <c r="E3793" s="136">
        <f t="shared" si="591"/>
        <v>75640</v>
      </c>
      <c r="F3793" t="e">
        <f>SQRT(($C$5/2)^2-($C$5/2)^2*'(OLD) bottom seam length'!E3793^2/($C$6/2)^2)</f>
        <v>#DIV/0!</v>
      </c>
      <c r="H3793" s="136">
        <f t="shared" si="592"/>
        <v>75640</v>
      </c>
      <c r="I3793" t="e">
        <f>SQRT(($C$5/2)^2-($C$5/2)^2*'(OLD) bottom seam length'!H3793^2/($C$6/2)^2)</f>
        <v>#DIV/0!</v>
      </c>
      <c r="K3793" s="136">
        <f t="shared" si="593"/>
        <v>75640</v>
      </c>
      <c r="L3793" t="e">
        <f>SQRT(($C$5/2)^2-($C$5/2)^2*'(OLD) bottom seam length'!K3793^2/($C$6/2)^2)</f>
        <v>#DIV/0!</v>
      </c>
      <c r="O3793" s="136">
        <f t="shared" si="594"/>
        <v>75640</v>
      </c>
      <c r="P3793" t="b">
        <f t="shared" si="595"/>
        <v>0</v>
      </c>
      <c r="T3793" s="136">
        <f t="shared" si="596"/>
        <v>75620</v>
      </c>
      <c r="U3793" t="e">
        <f>SQRT(($U$6/2)^2-($U$6/2)^2*'(OLD) bottom seam length'!T3793^2/($U$7/2)^2)</f>
        <v>#VALUE!</v>
      </c>
      <c r="W3793" s="136">
        <f t="shared" si="597"/>
        <v>75620</v>
      </c>
      <c r="X3793" t="e">
        <f>SQRT(($U$6/2)^2-($U$6/2)^2*'(OLD) bottom seam length'!W3793^2/($U$7/2)^2)</f>
        <v>#VALUE!</v>
      </c>
      <c r="Z3793" s="136">
        <f t="shared" si="598"/>
        <v>75620</v>
      </c>
      <c r="AA3793" t="e">
        <f>SQRT(($U$6/2)^2-($U$6/2)^2*'(OLD) bottom seam length'!Z3793^2/($U$7/2)^2)</f>
        <v>#VALUE!</v>
      </c>
      <c r="AC3793" s="136">
        <f t="shared" si="599"/>
        <v>75620</v>
      </c>
      <c r="AD3793" t="e">
        <f>SQRT(($U$6/2)^2-($U$6/2)^2*'(OLD) bottom seam length'!AC3793^2/($U$7/2)^2)</f>
        <v>#VALUE!</v>
      </c>
    </row>
    <row r="3794" spans="2:30">
      <c r="B3794" s="136">
        <f t="shared" si="590"/>
        <v>75660</v>
      </c>
      <c r="C3794" t="e">
        <f>SQRT(($C$5/2)^2-($C$5/2)^2*'(OLD) bottom seam length'!B3794^2/($C$6/2)^2)</f>
        <v>#DIV/0!</v>
      </c>
      <c r="E3794" s="136">
        <f t="shared" si="591"/>
        <v>75660</v>
      </c>
      <c r="F3794" t="e">
        <f>SQRT(($C$5/2)^2-($C$5/2)^2*'(OLD) bottom seam length'!E3794^2/($C$6/2)^2)</f>
        <v>#DIV/0!</v>
      </c>
      <c r="H3794" s="136">
        <f t="shared" si="592"/>
        <v>75660</v>
      </c>
      <c r="I3794" t="e">
        <f>SQRT(($C$5/2)^2-($C$5/2)^2*'(OLD) bottom seam length'!H3794^2/($C$6/2)^2)</f>
        <v>#DIV/0!</v>
      </c>
      <c r="K3794" s="136">
        <f t="shared" si="593"/>
        <v>75660</v>
      </c>
      <c r="L3794" t="e">
        <f>SQRT(($C$5/2)^2-($C$5/2)^2*'(OLD) bottom seam length'!K3794^2/($C$6/2)^2)</f>
        <v>#DIV/0!</v>
      </c>
      <c r="O3794" s="136">
        <f t="shared" si="594"/>
        <v>75660</v>
      </c>
      <c r="P3794" t="b">
        <f t="shared" si="595"/>
        <v>0</v>
      </c>
      <c r="T3794" s="136">
        <f t="shared" si="596"/>
        <v>75640</v>
      </c>
      <c r="U3794" t="e">
        <f>SQRT(($U$6/2)^2-($U$6/2)^2*'(OLD) bottom seam length'!T3794^2/($U$7/2)^2)</f>
        <v>#VALUE!</v>
      </c>
      <c r="W3794" s="136">
        <f t="shared" si="597"/>
        <v>75640</v>
      </c>
      <c r="X3794" t="e">
        <f>SQRT(($U$6/2)^2-($U$6/2)^2*'(OLD) bottom seam length'!W3794^2/($U$7/2)^2)</f>
        <v>#VALUE!</v>
      </c>
      <c r="Z3794" s="136">
        <f t="shared" si="598"/>
        <v>75640</v>
      </c>
      <c r="AA3794" t="e">
        <f>SQRT(($U$6/2)^2-($U$6/2)^2*'(OLD) bottom seam length'!Z3794^2/($U$7/2)^2)</f>
        <v>#VALUE!</v>
      </c>
      <c r="AC3794" s="136">
        <f t="shared" si="599"/>
        <v>75640</v>
      </c>
      <c r="AD3794" t="e">
        <f>SQRT(($U$6/2)^2-($U$6/2)^2*'(OLD) bottom seam length'!AC3794^2/($U$7/2)^2)</f>
        <v>#VALUE!</v>
      </c>
    </row>
    <row r="3795" spans="2:30">
      <c r="B3795" s="136">
        <f t="shared" si="590"/>
        <v>75680</v>
      </c>
      <c r="C3795" t="e">
        <f>SQRT(($C$5/2)^2-($C$5/2)^2*'(OLD) bottom seam length'!B3795^2/($C$6/2)^2)</f>
        <v>#DIV/0!</v>
      </c>
      <c r="E3795" s="136">
        <f t="shared" si="591"/>
        <v>75680</v>
      </c>
      <c r="F3795" t="e">
        <f>SQRT(($C$5/2)^2-($C$5/2)^2*'(OLD) bottom seam length'!E3795^2/($C$6/2)^2)</f>
        <v>#DIV/0!</v>
      </c>
      <c r="H3795" s="136">
        <f t="shared" si="592"/>
        <v>75680</v>
      </c>
      <c r="I3795" t="e">
        <f>SQRT(($C$5/2)^2-($C$5/2)^2*'(OLD) bottom seam length'!H3795^2/($C$6/2)^2)</f>
        <v>#DIV/0!</v>
      </c>
      <c r="K3795" s="136">
        <f t="shared" si="593"/>
        <v>75680</v>
      </c>
      <c r="L3795" t="e">
        <f>SQRT(($C$5/2)^2-($C$5/2)^2*'(OLD) bottom seam length'!K3795^2/($C$6/2)^2)</f>
        <v>#DIV/0!</v>
      </c>
      <c r="O3795" s="136">
        <f t="shared" si="594"/>
        <v>75680</v>
      </c>
      <c r="P3795" t="b">
        <f t="shared" si="595"/>
        <v>0</v>
      </c>
      <c r="T3795" s="136">
        <f t="shared" si="596"/>
        <v>75660</v>
      </c>
      <c r="U3795" t="e">
        <f>SQRT(($U$6/2)^2-($U$6/2)^2*'(OLD) bottom seam length'!T3795^2/($U$7/2)^2)</f>
        <v>#VALUE!</v>
      </c>
      <c r="W3795" s="136">
        <f t="shared" si="597"/>
        <v>75660</v>
      </c>
      <c r="X3795" t="e">
        <f>SQRT(($U$6/2)^2-($U$6/2)^2*'(OLD) bottom seam length'!W3795^2/($U$7/2)^2)</f>
        <v>#VALUE!</v>
      </c>
      <c r="Z3795" s="136">
        <f t="shared" si="598"/>
        <v>75660</v>
      </c>
      <c r="AA3795" t="e">
        <f>SQRT(($U$6/2)^2-($U$6/2)^2*'(OLD) bottom seam length'!Z3795^2/($U$7/2)^2)</f>
        <v>#VALUE!</v>
      </c>
      <c r="AC3795" s="136">
        <f t="shared" si="599"/>
        <v>75660</v>
      </c>
      <c r="AD3795" t="e">
        <f>SQRT(($U$6/2)^2-($U$6/2)^2*'(OLD) bottom seam length'!AC3795^2/($U$7/2)^2)</f>
        <v>#VALUE!</v>
      </c>
    </row>
    <row r="3796" spans="2:30">
      <c r="B3796" s="136">
        <f t="shared" si="590"/>
        <v>75700</v>
      </c>
      <c r="C3796" t="e">
        <f>SQRT(($C$5/2)^2-($C$5/2)^2*'(OLD) bottom seam length'!B3796^2/($C$6/2)^2)</f>
        <v>#DIV/0!</v>
      </c>
      <c r="E3796" s="136">
        <f t="shared" si="591"/>
        <v>75700</v>
      </c>
      <c r="F3796" t="e">
        <f>SQRT(($C$5/2)^2-($C$5/2)^2*'(OLD) bottom seam length'!E3796^2/($C$6/2)^2)</f>
        <v>#DIV/0!</v>
      </c>
      <c r="H3796" s="136">
        <f t="shared" si="592"/>
        <v>75700</v>
      </c>
      <c r="I3796" t="e">
        <f>SQRT(($C$5/2)^2-($C$5/2)^2*'(OLD) bottom seam length'!H3796^2/($C$6/2)^2)</f>
        <v>#DIV/0!</v>
      </c>
      <c r="K3796" s="136">
        <f t="shared" si="593"/>
        <v>75700</v>
      </c>
      <c r="L3796" t="e">
        <f>SQRT(($C$5/2)^2-($C$5/2)^2*'(OLD) bottom seam length'!K3796^2/($C$6/2)^2)</f>
        <v>#DIV/0!</v>
      </c>
      <c r="O3796" s="136">
        <f t="shared" si="594"/>
        <v>75700</v>
      </c>
      <c r="P3796" t="b">
        <f t="shared" si="595"/>
        <v>0</v>
      </c>
      <c r="T3796" s="136">
        <f t="shared" si="596"/>
        <v>75680</v>
      </c>
      <c r="U3796" t="e">
        <f>SQRT(($U$6/2)^2-($U$6/2)^2*'(OLD) bottom seam length'!T3796^2/($U$7/2)^2)</f>
        <v>#VALUE!</v>
      </c>
      <c r="W3796" s="136">
        <f t="shared" si="597"/>
        <v>75680</v>
      </c>
      <c r="X3796" t="e">
        <f>SQRT(($U$6/2)^2-($U$6/2)^2*'(OLD) bottom seam length'!W3796^2/($U$7/2)^2)</f>
        <v>#VALUE!</v>
      </c>
      <c r="Z3796" s="136">
        <f t="shared" si="598"/>
        <v>75680</v>
      </c>
      <c r="AA3796" t="e">
        <f>SQRT(($U$6/2)^2-($U$6/2)^2*'(OLD) bottom seam length'!Z3796^2/($U$7/2)^2)</f>
        <v>#VALUE!</v>
      </c>
      <c r="AC3796" s="136">
        <f t="shared" si="599"/>
        <v>75680</v>
      </c>
      <c r="AD3796" t="e">
        <f>SQRT(($U$6/2)^2-($U$6/2)^2*'(OLD) bottom seam length'!AC3796^2/($U$7/2)^2)</f>
        <v>#VALUE!</v>
      </c>
    </row>
    <row r="3797" spans="2:30">
      <c r="B3797" s="136">
        <f t="shared" si="590"/>
        <v>75720</v>
      </c>
      <c r="C3797" t="e">
        <f>SQRT(($C$5/2)^2-($C$5/2)^2*'(OLD) bottom seam length'!B3797^2/($C$6/2)^2)</f>
        <v>#DIV/0!</v>
      </c>
      <c r="E3797" s="136">
        <f t="shared" si="591"/>
        <v>75720</v>
      </c>
      <c r="F3797" t="e">
        <f>SQRT(($C$5/2)^2-($C$5/2)^2*'(OLD) bottom seam length'!E3797^2/($C$6/2)^2)</f>
        <v>#DIV/0!</v>
      </c>
      <c r="H3797" s="136">
        <f t="shared" si="592"/>
        <v>75720</v>
      </c>
      <c r="I3797" t="e">
        <f>SQRT(($C$5/2)^2-($C$5/2)^2*'(OLD) bottom seam length'!H3797^2/($C$6/2)^2)</f>
        <v>#DIV/0!</v>
      </c>
      <c r="K3797" s="136">
        <f t="shared" si="593"/>
        <v>75720</v>
      </c>
      <c r="L3797" t="e">
        <f>SQRT(($C$5/2)^2-($C$5/2)^2*'(OLD) bottom seam length'!K3797^2/($C$6/2)^2)</f>
        <v>#DIV/0!</v>
      </c>
      <c r="O3797" s="136">
        <f t="shared" si="594"/>
        <v>75720</v>
      </c>
      <c r="P3797" t="b">
        <f t="shared" si="595"/>
        <v>0</v>
      </c>
      <c r="T3797" s="136">
        <f t="shared" si="596"/>
        <v>75700</v>
      </c>
      <c r="U3797" t="e">
        <f>SQRT(($U$6/2)^2-($U$6/2)^2*'(OLD) bottom seam length'!T3797^2/($U$7/2)^2)</f>
        <v>#VALUE!</v>
      </c>
      <c r="W3797" s="136">
        <f t="shared" si="597"/>
        <v>75700</v>
      </c>
      <c r="X3797" t="e">
        <f>SQRT(($U$6/2)^2-($U$6/2)^2*'(OLD) bottom seam length'!W3797^2/($U$7/2)^2)</f>
        <v>#VALUE!</v>
      </c>
      <c r="Z3797" s="136">
        <f t="shared" si="598"/>
        <v>75700</v>
      </c>
      <c r="AA3797" t="e">
        <f>SQRT(($U$6/2)^2-($U$6/2)^2*'(OLD) bottom seam length'!Z3797^2/($U$7/2)^2)</f>
        <v>#VALUE!</v>
      </c>
      <c r="AC3797" s="136">
        <f t="shared" si="599"/>
        <v>75700</v>
      </c>
      <c r="AD3797" t="e">
        <f>SQRT(($U$6/2)^2-($U$6/2)^2*'(OLD) bottom seam length'!AC3797^2/($U$7/2)^2)</f>
        <v>#VALUE!</v>
      </c>
    </row>
    <row r="3798" spans="2:30">
      <c r="B3798" s="136">
        <f t="shared" si="590"/>
        <v>75740</v>
      </c>
      <c r="C3798" t="e">
        <f>SQRT(($C$5/2)^2-($C$5/2)^2*'(OLD) bottom seam length'!B3798^2/($C$6/2)^2)</f>
        <v>#DIV/0!</v>
      </c>
      <c r="E3798" s="136">
        <f t="shared" si="591"/>
        <v>75740</v>
      </c>
      <c r="F3798" t="e">
        <f>SQRT(($C$5/2)^2-($C$5/2)^2*'(OLD) bottom seam length'!E3798^2/($C$6/2)^2)</f>
        <v>#DIV/0!</v>
      </c>
      <c r="H3798" s="136">
        <f t="shared" si="592"/>
        <v>75740</v>
      </c>
      <c r="I3798" t="e">
        <f>SQRT(($C$5/2)^2-($C$5/2)^2*'(OLD) bottom seam length'!H3798^2/($C$6/2)^2)</f>
        <v>#DIV/0!</v>
      </c>
      <c r="K3798" s="136">
        <f t="shared" si="593"/>
        <v>75740</v>
      </c>
      <c r="L3798" t="e">
        <f>SQRT(($C$5/2)^2-($C$5/2)^2*'(OLD) bottom seam length'!K3798^2/($C$6/2)^2)</f>
        <v>#DIV/0!</v>
      </c>
      <c r="O3798" s="136">
        <f t="shared" si="594"/>
        <v>75740</v>
      </c>
      <c r="P3798" t="b">
        <f t="shared" si="595"/>
        <v>0</v>
      </c>
      <c r="T3798" s="136">
        <f t="shared" si="596"/>
        <v>75720</v>
      </c>
      <c r="U3798" t="e">
        <f>SQRT(($U$6/2)^2-($U$6/2)^2*'(OLD) bottom seam length'!T3798^2/($U$7/2)^2)</f>
        <v>#VALUE!</v>
      </c>
      <c r="W3798" s="136">
        <f t="shared" si="597"/>
        <v>75720</v>
      </c>
      <c r="X3798" t="e">
        <f>SQRT(($U$6/2)^2-($U$6/2)^2*'(OLD) bottom seam length'!W3798^2/($U$7/2)^2)</f>
        <v>#VALUE!</v>
      </c>
      <c r="Z3798" s="136">
        <f t="shared" si="598"/>
        <v>75720</v>
      </c>
      <c r="AA3798" t="e">
        <f>SQRT(($U$6/2)^2-($U$6/2)^2*'(OLD) bottom seam length'!Z3798^2/($U$7/2)^2)</f>
        <v>#VALUE!</v>
      </c>
      <c r="AC3798" s="136">
        <f t="shared" si="599"/>
        <v>75720</v>
      </c>
      <c r="AD3798" t="e">
        <f>SQRT(($U$6/2)^2-($U$6/2)^2*'(OLD) bottom seam length'!AC3798^2/($U$7/2)^2)</f>
        <v>#VALUE!</v>
      </c>
    </row>
    <row r="3799" spans="2:30">
      <c r="B3799" s="136">
        <f t="shared" si="590"/>
        <v>75760</v>
      </c>
      <c r="C3799" t="e">
        <f>SQRT(($C$5/2)^2-($C$5/2)^2*'(OLD) bottom seam length'!B3799^2/($C$6/2)^2)</f>
        <v>#DIV/0!</v>
      </c>
      <c r="E3799" s="136">
        <f t="shared" si="591"/>
        <v>75760</v>
      </c>
      <c r="F3799" t="e">
        <f>SQRT(($C$5/2)^2-($C$5/2)^2*'(OLD) bottom seam length'!E3799^2/($C$6/2)^2)</f>
        <v>#DIV/0!</v>
      </c>
      <c r="H3799" s="136">
        <f t="shared" si="592"/>
        <v>75760</v>
      </c>
      <c r="I3799" t="e">
        <f>SQRT(($C$5/2)^2-($C$5/2)^2*'(OLD) bottom seam length'!H3799^2/($C$6/2)^2)</f>
        <v>#DIV/0!</v>
      </c>
      <c r="K3799" s="136">
        <f t="shared" si="593"/>
        <v>75760</v>
      </c>
      <c r="L3799" t="e">
        <f>SQRT(($C$5/2)^2-($C$5/2)^2*'(OLD) bottom seam length'!K3799^2/($C$6/2)^2)</f>
        <v>#DIV/0!</v>
      </c>
      <c r="O3799" s="136">
        <f t="shared" si="594"/>
        <v>75760</v>
      </c>
      <c r="P3799" t="b">
        <f t="shared" si="595"/>
        <v>0</v>
      </c>
      <c r="T3799" s="136">
        <f t="shared" si="596"/>
        <v>75740</v>
      </c>
      <c r="U3799" t="e">
        <f>SQRT(($U$6/2)^2-($U$6/2)^2*'(OLD) bottom seam length'!T3799^2/($U$7/2)^2)</f>
        <v>#VALUE!</v>
      </c>
      <c r="W3799" s="136">
        <f t="shared" si="597"/>
        <v>75740</v>
      </c>
      <c r="X3799" t="e">
        <f>SQRT(($U$6/2)^2-($U$6/2)^2*'(OLD) bottom seam length'!W3799^2/($U$7/2)^2)</f>
        <v>#VALUE!</v>
      </c>
      <c r="Z3799" s="136">
        <f t="shared" si="598"/>
        <v>75740</v>
      </c>
      <c r="AA3799" t="e">
        <f>SQRT(($U$6/2)^2-($U$6/2)^2*'(OLD) bottom seam length'!Z3799^2/($U$7/2)^2)</f>
        <v>#VALUE!</v>
      </c>
      <c r="AC3799" s="136">
        <f t="shared" si="599"/>
        <v>75740</v>
      </c>
      <c r="AD3799" t="e">
        <f>SQRT(($U$6/2)^2-($U$6/2)^2*'(OLD) bottom seam length'!AC3799^2/($U$7/2)^2)</f>
        <v>#VALUE!</v>
      </c>
    </row>
    <row r="3800" spans="2:30">
      <c r="B3800" s="136">
        <f t="shared" si="590"/>
        <v>75780</v>
      </c>
      <c r="C3800" t="e">
        <f>SQRT(($C$5/2)^2-($C$5/2)^2*'(OLD) bottom seam length'!B3800^2/($C$6/2)^2)</f>
        <v>#DIV/0!</v>
      </c>
      <c r="E3800" s="136">
        <f t="shared" si="591"/>
        <v>75780</v>
      </c>
      <c r="F3800" t="e">
        <f>SQRT(($C$5/2)^2-($C$5/2)^2*'(OLD) bottom seam length'!E3800^2/($C$6/2)^2)</f>
        <v>#DIV/0!</v>
      </c>
      <c r="H3800" s="136">
        <f t="shared" si="592"/>
        <v>75780</v>
      </c>
      <c r="I3800" t="e">
        <f>SQRT(($C$5/2)^2-($C$5/2)^2*'(OLD) bottom seam length'!H3800^2/($C$6/2)^2)</f>
        <v>#DIV/0!</v>
      </c>
      <c r="K3800" s="136">
        <f t="shared" si="593"/>
        <v>75780</v>
      </c>
      <c r="L3800" t="e">
        <f>SQRT(($C$5/2)^2-($C$5/2)^2*'(OLD) bottom seam length'!K3800^2/($C$6/2)^2)</f>
        <v>#DIV/0!</v>
      </c>
      <c r="O3800" s="136">
        <f t="shared" si="594"/>
        <v>75780</v>
      </c>
      <c r="P3800" t="b">
        <f t="shared" si="595"/>
        <v>0</v>
      </c>
      <c r="T3800" s="136">
        <f t="shared" si="596"/>
        <v>75760</v>
      </c>
      <c r="U3800" t="e">
        <f>SQRT(($U$6/2)^2-($U$6/2)^2*'(OLD) bottom seam length'!T3800^2/($U$7/2)^2)</f>
        <v>#VALUE!</v>
      </c>
      <c r="W3800" s="136">
        <f t="shared" si="597"/>
        <v>75760</v>
      </c>
      <c r="X3800" t="e">
        <f>SQRT(($U$6/2)^2-($U$6/2)^2*'(OLD) bottom seam length'!W3800^2/($U$7/2)^2)</f>
        <v>#VALUE!</v>
      </c>
      <c r="Z3800" s="136">
        <f t="shared" si="598"/>
        <v>75760</v>
      </c>
      <c r="AA3800" t="e">
        <f>SQRT(($U$6/2)^2-($U$6/2)^2*'(OLD) bottom seam length'!Z3800^2/($U$7/2)^2)</f>
        <v>#VALUE!</v>
      </c>
      <c r="AC3800" s="136">
        <f t="shared" si="599"/>
        <v>75760</v>
      </c>
      <c r="AD3800" t="e">
        <f>SQRT(($U$6/2)^2-($U$6/2)^2*'(OLD) bottom seam length'!AC3800^2/($U$7/2)^2)</f>
        <v>#VALUE!</v>
      </c>
    </row>
    <row r="3801" spans="2:30">
      <c r="B3801" s="136">
        <f t="shared" si="590"/>
        <v>75800</v>
      </c>
      <c r="C3801" t="e">
        <f>SQRT(($C$5/2)^2-($C$5/2)^2*'(OLD) bottom seam length'!B3801^2/($C$6/2)^2)</f>
        <v>#DIV/0!</v>
      </c>
      <c r="E3801" s="136">
        <f t="shared" si="591"/>
        <v>75800</v>
      </c>
      <c r="F3801" t="e">
        <f>SQRT(($C$5/2)^2-($C$5/2)^2*'(OLD) bottom seam length'!E3801^2/($C$6/2)^2)</f>
        <v>#DIV/0!</v>
      </c>
      <c r="H3801" s="136">
        <f t="shared" si="592"/>
        <v>75800</v>
      </c>
      <c r="I3801" t="e">
        <f>SQRT(($C$5/2)^2-($C$5/2)^2*'(OLD) bottom seam length'!H3801^2/($C$6/2)^2)</f>
        <v>#DIV/0!</v>
      </c>
      <c r="K3801" s="136">
        <f t="shared" si="593"/>
        <v>75800</v>
      </c>
      <c r="L3801" t="e">
        <f>SQRT(($C$5/2)^2-($C$5/2)^2*'(OLD) bottom seam length'!K3801^2/($C$6/2)^2)</f>
        <v>#DIV/0!</v>
      </c>
      <c r="O3801" s="136">
        <f t="shared" si="594"/>
        <v>75800</v>
      </c>
      <c r="P3801" t="b">
        <f t="shared" si="595"/>
        <v>0</v>
      </c>
      <c r="T3801" s="136">
        <f t="shared" si="596"/>
        <v>75780</v>
      </c>
      <c r="U3801" t="e">
        <f>SQRT(($U$6/2)^2-($U$6/2)^2*'(OLD) bottom seam length'!T3801^2/($U$7/2)^2)</f>
        <v>#VALUE!</v>
      </c>
      <c r="W3801" s="136">
        <f t="shared" si="597"/>
        <v>75780</v>
      </c>
      <c r="X3801" t="e">
        <f>SQRT(($U$6/2)^2-($U$6/2)^2*'(OLD) bottom seam length'!W3801^2/($U$7/2)^2)</f>
        <v>#VALUE!</v>
      </c>
      <c r="Z3801" s="136">
        <f t="shared" si="598"/>
        <v>75780</v>
      </c>
      <c r="AA3801" t="e">
        <f>SQRT(($U$6/2)^2-($U$6/2)^2*'(OLD) bottom seam length'!Z3801^2/($U$7/2)^2)</f>
        <v>#VALUE!</v>
      </c>
      <c r="AC3801" s="136">
        <f t="shared" si="599"/>
        <v>75780</v>
      </c>
      <c r="AD3801" t="e">
        <f>SQRT(($U$6/2)^2-($U$6/2)^2*'(OLD) bottom seam length'!AC3801^2/($U$7/2)^2)</f>
        <v>#VALUE!</v>
      </c>
    </row>
    <row r="3802" spans="2:30">
      <c r="B3802" s="136">
        <f t="shared" si="590"/>
        <v>75820</v>
      </c>
      <c r="C3802" t="e">
        <f>SQRT(($C$5/2)^2-($C$5/2)^2*'(OLD) bottom seam length'!B3802^2/($C$6/2)^2)</f>
        <v>#DIV/0!</v>
      </c>
      <c r="E3802" s="136">
        <f t="shared" si="591"/>
        <v>75820</v>
      </c>
      <c r="F3802" t="e">
        <f>SQRT(($C$5/2)^2-($C$5/2)^2*'(OLD) bottom seam length'!E3802^2/($C$6/2)^2)</f>
        <v>#DIV/0!</v>
      </c>
      <c r="H3802" s="136">
        <f t="shared" si="592"/>
        <v>75820</v>
      </c>
      <c r="I3802" t="e">
        <f>SQRT(($C$5/2)^2-($C$5/2)^2*'(OLD) bottom seam length'!H3802^2/($C$6/2)^2)</f>
        <v>#DIV/0!</v>
      </c>
      <c r="K3802" s="136">
        <f t="shared" si="593"/>
        <v>75820</v>
      </c>
      <c r="L3802" t="e">
        <f>SQRT(($C$5/2)^2-($C$5/2)^2*'(OLD) bottom seam length'!K3802^2/($C$6/2)^2)</f>
        <v>#DIV/0!</v>
      </c>
      <c r="O3802" s="136">
        <f t="shared" si="594"/>
        <v>75820</v>
      </c>
      <c r="P3802" t="b">
        <f t="shared" si="595"/>
        <v>0</v>
      </c>
      <c r="T3802" s="136">
        <f t="shared" si="596"/>
        <v>75800</v>
      </c>
      <c r="U3802" t="e">
        <f>SQRT(($U$6/2)^2-($U$6/2)^2*'(OLD) bottom seam length'!T3802^2/($U$7/2)^2)</f>
        <v>#VALUE!</v>
      </c>
      <c r="W3802" s="136">
        <f t="shared" si="597"/>
        <v>75800</v>
      </c>
      <c r="X3802" t="e">
        <f>SQRT(($U$6/2)^2-($U$6/2)^2*'(OLD) bottom seam length'!W3802^2/($U$7/2)^2)</f>
        <v>#VALUE!</v>
      </c>
      <c r="Z3802" s="136">
        <f t="shared" si="598"/>
        <v>75800</v>
      </c>
      <c r="AA3802" t="e">
        <f>SQRT(($U$6/2)^2-($U$6/2)^2*'(OLD) bottom seam length'!Z3802^2/($U$7/2)^2)</f>
        <v>#VALUE!</v>
      </c>
      <c r="AC3802" s="136">
        <f t="shared" si="599"/>
        <v>75800</v>
      </c>
      <c r="AD3802" t="e">
        <f>SQRT(($U$6/2)^2-($U$6/2)^2*'(OLD) bottom seam length'!AC3802^2/($U$7/2)^2)</f>
        <v>#VALUE!</v>
      </c>
    </row>
    <row r="3803" spans="2:30">
      <c r="B3803" s="136">
        <f t="shared" si="590"/>
        <v>75840</v>
      </c>
      <c r="C3803" t="e">
        <f>SQRT(($C$5/2)^2-($C$5/2)^2*'(OLD) bottom seam length'!B3803^2/($C$6/2)^2)</f>
        <v>#DIV/0!</v>
      </c>
      <c r="E3803" s="136">
        <f t="shared" si="591"/>
        <v>75840</v>
      </c>
      <c r="F3803" t="e">
        <f>SQRT(($C$5/2)^2-($C$5/2)^2*'(OLD) bottom seam length'!E3803^2/($C$6/2)^2)</f>
        <v>#DIV/0!</v>
      </c>
      <c r="H3803" s="136">
        <f t="shared" si="592"/>
        <v>75840</v>
      </c>
      <c r="I3803" t="e">
        <f>SQRT(($C$5/2)^2-($C$5/2)^2*'(OLD) bottom seam length'!H3803^2/($C$6/2)^2)</f>
        <v>#DIV/0!</v>
      </c>
      <c r="K3803" s="136">
        <f t="shared" si="593"/>
        <v>75840</v>
      </c>
      <c r="L3803" t="e">
        <f>SQRT(($C$5/2)^2-($C$5/2)^2*'(OLD) bottom seam length'!K3803^2/($C$6/2)^2)</f>
        <v>#DIV/0!</v>
      </c>
      <c r="O3803" s="136">
        <f t="shared" si="594"/>
        <v>75840</v>
      </c>
      <c r="P3803" t="b">
        <f t="shared" si="595"/>
        <v>0</v>
      </c>
      <c r="T3803" s="136">
        <f t="shared" si="596"/>
        <v>75820</v>
      </c>
      <c r="U3803" t="e">
        <f>SQRT(($U$6/2)^2-($U$6/2)^2*'(OLD) bottom seam length'!T3803^2/($U$7/2)^2)</f>
        <v>#VALUE!</v>
      </c>
      <c r="W3803" s="136">
        <f t="shared" si="597"/>
        <v>75820</v>
      </c>
      <c r="X3803" t="e">
        <f>SQRT(($U$6/2)^2-($U$6/2)^2*'(OLD) bottom seam length'!W3803^2/($U$7/2)^2)</f>
        <v>#VALUE!</v>
      </c>
      <c r="Z3803" s="136">
        <f t="shared" si="598"/>
        <v>75820</v>
      </c>
      <c r="AA3803" t="e">
        <f>SQRT(($U$6/2)^2-($U$6/2)^2*'(OLD) bottom seam length'!Z3803^2/($U$7/2)^2)</f>
        <v>#VALUE!</v>
      </c>
      <c r="AC3803" s="136">
        <f t="shared" si="599"/>
        <v>75820</v>
      </c>
      <c r="AD3803" t="e">
        <f>SQRT(($U$6/2)^2-($U$6/2)^2*'(OLD) bottom seam length'!AC3803^2/($U$7/2)^2)</f>
        <v>#VALUE!</v>
      </c>
    </row>
    <row r="3804" spans="2:30">
      <c r="B3804" s="136">
        <f t="shared" si="590"/>
        <v>75860</v>
      </c>
      <c r="C3804" t="e">
        <f>SQRT(($C$5/2)^2-($C$5/2)^2*'(OLD) bottom seam length'!B3804^2/($C$6/2)^2)</f>
        <v>#DIV/0!</v>
      </c>
      <c r="E3804" s="136">
        <f t="shared" si="591"/>
        <v>75860</v>
      </c>
      <c r="F3804" t="e">
        <f>SQRT(($C$5/2)^2-($C$5/2)^2*'(OLD) bottom seam length'!E3804^2/($C$6/2)^2)</f>
        <v>#DIV/0!</v>
      </c>
      <c r="H3804" s="136">
        <f t="shared" si="592"/>
        <v>75860</v>
      </c>
      <c r="I3804" t="e">
        <f>SQRT(($C$5/2)^2-($C$5/2)^2*'(OLD) bottom seam length'!H3804^2/($C$6/2)^2)</f>
        <v>#DIV/0!</v>
      </c>
      <c r="K3804" s="136">
        <f t="shared" si="593"/>
        <v>75860</v>
      </c>
      <c r="L3804" t="e">
        <f>SQRT(($C$5/2)^2-($C$5/2)^2*'(OLD) bottom seam length'!K3804^2/($C$6/2)^2)</f>
        <v>#DIV/0!</v>
      </c>
      <c r="O3804" s="136">
        <f t="shared" si="594"/>
        <v>75860</v>
      </c>
      <c r="P3804" t="b">
        <f t="shared" si="595"/>
        <v>0</v>
      </c>
      <c r="T3804" s="136">
        <f t="shared" si="596"/>
        <v>75840</v>
      </c>
      <c r="U3804" t="e">
        <f>SQRT(($U$6/2)^2-($U$6/2)^2*'(OLD) bottom seam length'!T3804^2/($U$7/2)^2)</f>
        <v>#VALUE!</v>
      </c>
      <c r="W3804" s="136">
        <f t="shared" si="597"/>
        <v>75840</v>
      </c>
      <c r="X3804" t="e">
        <f>SQRT(($U$6/2)^2-($U$6/2)^2*'(OLD) bottom seam length'!W3804^2/($U$7/2)^2)</f>
        <v>#VALUE!</v>
      </c>
      <c r="Z3804" s="136">
        <f t="shared" si="598"/>
        <v>75840</v>
      </c>
      <c r="AA3804" t="e">
        <f>SQRT(($U$6/2)^2-($U$6/2)^2*'(OLD) bottom seam length'!Z3804^2/($U$7/2)^2)</f>
        <v>#VALUE!</v>
      </c>
      <c r="AC3804" s="136">
        <f t="shared" si="599"/>
        <v>75840</v>
      </c>
      <c r="AD3804" t="e">
        <f>SQRT(($U$6/2)^2-($U$6/2)^2*'(OLD) bottom seam length'!AC3804^2/($U$7/2)^2)</f>
        <v>#VALUE!</v>
      </c>
    </row>
    <row r="3805" spans="2:30">
      <c r="B3805" s="136">
        <f t="shared" si="590"/>
        <v>75880</v>
      </c>
      <c r="C3805" t="e">
        <f>SQRT(($C$5/2)^2-($C$5/2)^2*'(OLD) bottom seam length'!B3805^2/($C$6/2)^2)</f>
        <v>#DIV/0!</v>
      </c>
      <c r="E3805" s="136">
        <f t="shared" si="591"/>
        <v>75880</v>
      </c>
      <c r="F3805" t="e">
        <f>SQRT(($C$5/2)^2-($C$5/2)^2*'(OLD) bottom seam length'!E3805^2/($C$6/2)^2)</f>
        <v>#DIV/0!</v>
      </c>
      <c r="H3805" s="136">
        <f t="shared" si="592"/>
        <v>75880</v>
      </c>
      <c r="I3805" t="e">
        <f>SQRT(($C$5/2)^2-($C$5/2)^2*'(OLD) bottom seam length'!H3805^2/($C$6/2)^2)</f>
        <v>#DIV/0!</v>
      </c>
      <c r="K3805" s="136">
        <f t="shared" si="593"/>
        <v>75880</v>
      </c>
      <c r="L3805" t="e">
        <f>SQRT(($C$5/2)^2-($C$5/2)^2*'(OLD) bottom seam length'!K3805^2/($C$6/2)^2)</f>
        <v>#DIV/0!</v>
      </c>
      <c r="O3805" s="136">
        <f t="shared" si="594"/>
        <v>75880</v>
      </c>
      <c r="P3805" t="b">
        <f t="shared" si="595"/>
        <v>0</v>
      </c>
      <c r="T3805" s="136">
        <f t="shared" si="596"/>
        <v>75860</v>
      </c>
      <c r="U3805" t="e">
        <f>SQRT(($U$6/2)^2-($U$6/2)^2*'(OLD) bottom seam length'!T3805^2/($U$7/2)^2)</f>
        <v>#VALUE!</v>
      </c>
      <c r="W3805" s="136">
        <f t="shared" si="597"/>
        <v>75860</v>
      </c>
      <c r="X3805" t="e">
        <f>SQRT(($U$6/2)^2-($U$6/2)^2*'(OLD) bottom seam length'!W3805^2/($U$7/2)^2)</f>
        <v>#VALUE!</v>
      </c>
      <c r="Z3805" s="136">
        <f t="shared" si="598"/>
        <v>75860</v>
      </c>
      <c r="AA3805" t="e">
        <f>SQRT(($U$6/2)^2-($U$6/2)^2*'(OLD) bottom seam length'!Z3805^2/($U$7/2)^2)</f>
        <v>#VALUE!</v>
      </c>
      <c r="AC3805" s="136">
        <f t="shared" si="599"/>
        <v>75860</v>
      </c>
      <c r="AD3805" t="e">
        <f>SQRT(($U$6/2)^2-($U$6/2)^2*'(OLD) bottom seam length'!AC3805^2/($U$7/2)^2)</f>
        <v>#VALUE!</v>
      </c>
    </row>
    <row r="3806" spans="2:30">
      <c r="B3806" s="136">
        <f t="shared" si="590"/>
        <v>75900</v>
      </c>
      <c r="C3806" t="e">
        <f>SQRT(($C$5/2)^2-($C$5/2)^2*'(OLD) bottom seam length'!B3806^2/($C$6/2)^2)</f>
        <v>#DIV/0!</v>
      </c>
      <c r="E3806" s="136">
        <f t="shared" si="591"/>
        <v>75900</v>
      </c>
      <c r="F3806" t="e">
        <f>SQRT(($C$5/2)^2-($C$5/2)^2*'(OLD) bottom seam length'!E3806^2/($C$6/2)^2)</f>
        <v>#DIV/0!</v>
      </c>
      <c r="H3806" s="136">
        <f t="shared" si="592"/>
        <v>75900</v>
      </c>
      <c r="I3806" t="e">
        <f>SQRT(($C$5/2)^2-($C$5/2)^2*'(OLD) bottom seam length'!H3806^2/($C$6/2)^2)</f>
        <v>#DIV/0!</v>
      </c>
      <c r="K3806" s="136">
        <f t="shared" si="593"/>
        <v>75900</v>
      </c>
      <c r="L3806" t="e">
        <f>SQRT(($C$5/2)^2-($C$5/2)^2*'(OLD) bottom seam length'!K3806^2/($C$6/2)^2)</f>
        <v>#DIV/0!</v>
      </c>
      <c r="O3806" s="136">
        <f t="shared" si="594"/>
        <v>75900</v>
      </c>
      <c r="P3806" t="b">
        <f t="shared" si="595"/>
        <v>0</v>
      </c>
      <c r="T3806" s="136">
        <f t="shared" si="596"/>
        <v>75880</v>
      </c>
      <c r="U3806" t="e">
        <f>SQRT(($U$6/2)^2-($U$6/2)^2*'(OLD) bottom seam length'!T3806^2/($U$7/2)^2)</f>
        <v>#VALUE!</v>
      </c>
      <c r="W3806" s="136">
        <f t="shared" si="597"/>
        <v>75880</v>
      </c>
      <c r="X3806" t="e">
        <f>SQRT(($U$6/2)^2-($U$6/2)^2*'(OLD) bottom seam length'!W3806^2/($U$7/2)^2)</f>
        <v>#VALUE!</v>
      </c>
      <c r="Z3806" s="136">
        <f t="shared" si="598"/>
        <v>75880</v>
      </c>
      <c r="AA3806" t="e">
        <f>SQRT(($U$6/2)^2-($U$6/2)^2*'(OLD) bottom seam length'!Z3806^2/($U$7/2)^2)</f>
        <v>#VALUE!</v>
      </c>
      <c r="AC3806" s="136">
        <f t="shared" si="599"/>
        <v>75880</v>
      </c>
      <c r="AD3806" t="e">
        <f>SQRT(($U$6/2)^2-($U$6/2)^2*'(OLD) bottom seam length'!AC3806^2/($U$7/2)^2)</f>
        <v>#VALUE!</v>
      </c>
    </row>
    <row r="3807" spans="2:30">
      <c r="B3807" s="136">
        <f t="shared" si="590"/>
        <v>75920</v>
      </c>
      <c r="C3807" t="e">
        <f>SQRT(($C$5/2)^2-($C$5/2)^2*'(OLD) bottom seam length'!B3807^2/($C$6/2)^2)</f>
        <v>#DIV/0!</v>
      </c>
      <c r="E3807" s="136">
        <f t="shared" si="591"/>
        <v>75920</v>
      </c>
      <c r="F3807" t="e">
        <f>SQRT(($C$5/2)^2-($C$5/2)^2*'(OLD) bottom seam length'!E3807^2/($C$6/2)^2)</f>
        <v>#DIV/0!</v>
      </c>
      <c r="H3807" s="136">
        <f t="shared" si="592"/>
        <v>75920</v>
      </c>
      <c r="I3807" t="e">
        <f>SQRT(($C$5/2)^2-($C$5/2)^2*'(OLD) bottom seam length'!H3807^2/($C$6/2)^2)</f>
        <v>#DIV/0!</v>
      </c>
      <c r="K3807" s="136">
        <f t="shared" si="593"/>
        <v>75920</v>
      </c>
      <c r="L3807" t="e">
        <f>SQRT(($C$5/2)^2-($C$5/2)^2*'(OLD) bottom seam length'!K3807^2/($C$6/2)^2)</f>
        <v>#DIV/0!</v>
      </c>
      <c r="O3807" s="136">
        <f t="shared" si="594"/>
        <v>75920</v>
      </c>
      <c r="P3807" t="b">
        <f t="shared" si="595"/>
        <v>0</v>
      </c>
      <c r="T3807" s="136">
        <f t="shared" si="596"/>
        <v>75900</v>
      </c>
      <c r="U3807" t="e">
        <f>SQRT(($U$6/2)^2-($U$6/2)^2*'(OLD) bottom seam length'!T3807^2/($U$7/2)^2)</f>
        <v>#VALUE!</v>
      </c>
      <c r="W3807" s="136">
        <f t="shared" si="597"/>
        <v>75900</v>
      </c>
      <c r="X3807" t="e">
        <f>SQRT(($U$6/2)^2-($U$6/2)^2*'(OLD) bottom seam length'!W3807^2/($U$7/2)^2)</f>
        <v>#VALUE!</v>
      </c>
      <c r="Z3807" s="136">
        <f t="shared" si="598"/>
        <v>75900</v>
      </c>
      <c r="AA3807" t="e">
        <f>SQRT(($U$6/2)^2-($U$6/2)^2*'(OLD) bottom seam length'!Z3807^2/($U$7/2)^2)</f>
        <v>#VALUE!</v>
      </c>
      <c r="AC3807" s="136">
        <f t="shared" si="599"/>
        <v>75900</v>
      </c>
      <c r="AD3807" t="e">
        <f>SQRT(($U$6/2)^2-($U$6/2)^2*'(OLD) bottom seam length'!AC3807^2/($U$7/2)^2)</f>
        <v>#VALUE!</v>
      </c>
    </row>
    <row r="3808" spans="2:30">
      <c r="B3808" s="136">
        <f t="shared" si="590"/>
        <v>75940</v>
      </c>
      <c r="C3808" t="e">
        <f>SQRT(($C$5/2)^2-($C$5/2)^2*'(OLD) bottom seam length'!B3808^2/($C$6/2)^2)</f>
        <v>#DIV/0!</v>
      </c>
      <c r="E3808" s="136">
        <f t="shared" si="591"/>
        <v>75940</v>
      </c>
      <c r="F3808" t="e">
        <f>SQRT(($C$5/2)^2-($C$5/2)^2*'(OLD) bottom seam length'!E3808^2/($C$6/2)^2)</f>
        <v>#DIV/0!</v>
      </c>
      <c r="H3808" s="136">
        <f t="shared" si="592"/>
        <v>75940</v>
      </c>
      <c r="I3808" t="e">
        <f>SQRT(($C$5/2)^2-($C$5/2)^2*'(OLD) bottom seam length'!H3808^2/($C$6/2)^2)</f>
        <v>#DIV/0!</v>
      </c>
      <c r="K3808" s="136">
        <f t="shared" si="593"/>
        <v>75940</v>
      </c>
      <c r="L3808" t="e">
        <f>SQRT(($C$5/2)^2-($C$5/2)^2*'(OLD) bottom seam length'!K3808^2/($C$6/2)^2)</f>
        <v>#DIV/0!</v>
      </c>
      <c r="O3808" s="136">
        <f t="shared" si="594"/>
        <v>75940</v>
      </c>
      <c r="P3808" t="b">
        <f t="shared" si="595"/>
        <v>0</v>
      </c>
      <c r="T3808" s="136">
        <f t="shared" si="596"/>
        <v>75920</v>
      </c>
      <c r="U3808" t="e">
        <f>SQRT(($U$6/2)^2-($U$6/2)^2*'(OLD) bottom seam length'!T3808^2/($U$7/2)^2)</f>
        <v>#VALUE!</v>
      </c>
      <c r="W3808" s="136">
        <f t="shared" si="597"/>
        <v>75920</v>
      </c>
      <c r="X3808" t="e">
        <f>SQRT(($U$6/2)^2-($U$6/2)^2*'(OLD) bottom seam length'!W3808^2/($U$7/2)^2)</f>
        <v>#VALUE!</v>
      </c>
      <c r="Z3808" s="136">
        <f t="shared" si="598"/>
        <v>75920</v>
      </c>
      <c r="AA3808" t="e">
        <f>SQRT(($U$6/2)^2-($U$6/2)^2*'(OLD) bottom seam length'!Z3808^2/($U$7/2)^2)</f>
        <v>#VALUE!</v>
      </c>
      <c r="AC3808" s="136">
        <f t="shared" si="599"/>
        <v>75920</v>
      </c>
      <c r="AD3808" t="e">
        <f>SQRT(($U$6/2)^2-($U$6/2)^2*'(OLD) bottom seam length'!AC3808^2/($U$7/2)^2)</f>
        <v>#VALUE!</v>
      </c>
    </row>
    <row r="3809" spans="2:30">
      <c r="B3809" s="136">
        <f t="shared" si="590"/>
        <v>75960</v>
      </c>
      <c r="C3809" t="e">
        <f>SQRT(($C$5/2)^2-($C$5/2)^2*'(OLD) bottom seam length'!B3809^2/($C$6/2)^2)</f>
        <v>#DIV/0!</v>
      </c>
      <c r="E3809" s="136">
        <f t="shared" si="591"/>
        <v>75960</v>
      </c>
      <c r="F3809" t="e">
        <f>SQRT(($C$5/2)^2-($C$5/2)^2*'(OLD) bottom seam length'!E3809^2/($C$6/2)^2)</f>
        <v>#DIV/0!</v>
      </c>
      <c r="H3809" s="136">
        <f t="shared" si="592"/>
        <v>75960</v>
      </c>
      <c r="I3809" t="e">
        <f>SQRT(($C$5/2)^2-($C$5/2)^2*'(OLD) bottom seam length'!H3809^2/($C$6/2)^2)</f>
        <v>#DIV/0!</v>
      </c>
      <c r="K3809" s="136">
        <f t="shared" si="593"/>
        <v>75960</v>
      </c>
      <c r="L3809" t="e">
        <f>SQRT(($C$5/2)^2-($C$5/2)^2*'(OLD) bottom seam length'!K3809^2/($C$6/2)^2)</f>
        <v>#DIV/0!</v>
      </c>
      <c r="O3809" s="136">
        <f t="shared" si="594"/>
        <v>75960</v>
      </c>
      <c r="P3809" t="b">
        <f t="shared" si="595"/>
        <v>0</v>
      </c>
      <c r="T3809" s="136">
        <f t="shared" si="596"/>
        <v>75940</v>
      </c>
      <c r="U3809" t="e">
        <f>SQRT(($U$6/2)^2-($U$6/2)^2*'(OLD) bottom seam length'!T3809^2/($U$7/2)^2)</f>
        <v>#VALUE!</v>
      </c>
      <c r="W3809" s="136">
        <f t="shared" si="597"/>
        <v>75940</v>
      </c>
      <c r="X3809" t="e">
        <f>SQRT(($U$6/2)^2-($U$6/2)^2*'(OLD) bottom seam length'!W3809^2/($U$7/2)^2)</f>
        <v>#VALUE!</v>
      </c>
      <c r="Z3809" s="136">
        <f t="shared" si="598"/>
        <v>75940</v>
      </c>
      <c r="AA3809" t="e">
        <f>SQRT(($U$6/2)^2-($U$6/2)^2*'(OLD) bottom seam length'!Z3809^2/($U$7/2)^2)</f>
        <v>#VALUE!</v>
      </c>
      <c r="AC3809" s="136">
        <f t="shared" si="599"/>
        <v>75940</v>
      </c>
      <c r="AD3809" t="e">
        <f>SQRT(($U$6/2)^2-($U$6/2)^2*'(OLD) bottom seam length'!AC3809^2/($U$7/2)^2)</f>
        <v>#VALUE!</v>
      </c>
    </row>
    <row r="3810" spans="2:30">
      <c r="B3810" s="136">
        <f t="shared" si="590"/>
        <v>75980</v>
      </c>
      <c r="C3810" t="e">
        <f>SQRT(($C$5/2)^2-($C$5/2)^2*'(OLD) bottom seam length'!B3810^2/($C$6/2)^2)</f>
        <v>#DIV/0!</v>
      </c>
      <c r="E3810" s="136">
        <f t="shared" si="591"/>
        <v>75980</v>
      </c>
      <c r="F3810" t="e">
        <f>SQRT(($C$5/2)^2-($C$5/2)^2*'(OLD) bottom seam length'!E3810^2/($C$6/2)^2)</f>
        <v>#DIV/0!</v>
      </c>
      <c r="H3810" s="136">
        <f t="shared" si="592"/>
        <v>75980</v>
      </c>
      <c r="I3810" t="e">
        <f>SQRT(($C$5/2)^2-($C$5/2)^2*'(OLD) bottom seam length'!H3810^2/($C$6/2)^2)</f>
        <v>#DIV/0!</v>
      </c>
      <c r="K3810" s="136">
        <f t="shared" si="593"/>
        <v>75980</v>
      </c>
      <c r="L3810" t="e">
        <f>SQRT(($C$5/2)^2-($C$5/2)^2*'(OLD) bottom seam length'!K3810^2/($C$6/2)^2)</f>
        <v>#DIV/0!</v>
      </c>
      <c r="O3810" s="136">
        <f t="shared" si="594"/>
        <v>75980</v>
      </c>
      <c r="P3810" t="b">
        <f t="shared" si="595"/>
        <v>0</v>
      </c>
      <c r="T3810" s="136">
        <f t="shared" si="596"/>
        <v>75960</v>
      </c>
      <c r="U3810" t="e">
        <f>SQRT(($U$6/2)^2-($U$6/2)^2*'(OLD) bottom seam length'!T3810^2/($U$7/2)^2)</f>
        <v>#VALUE!</v>
      </c>
      <c r="W3810" s="136">
        <f t="shared" si="597"/>
        <v>75960</v>
      </c>
      <c r="X3810" t="e">
        <f>SQRT(($U$6/2)^2-($U$6/2)^2*'(OLD) bottom seam length'!W3810^2/($U$7/2)^2)</f>
        <v>#VALUE!</v>
      </c>
      <c r="Z3810" s="136">
        <f t="shared" si="598"/>
        <v>75960</v>
      </c>
      <c r="AA3810" t="e">
        <f>SQRT(($U$6/2)^2-($U$6/2)^2*'(OLD) bottom seam length'!Z3810^2/($U$7/2)^2)</f>
        <v>#VALUE!</v>
      </c>
      <c r="AC3810" s="136">
        <f t="shared" si="599"/>
        <v>75960</v>
      </c>
      <c r="AD3810" t="e">
        <f>SQRT(($U$6/2)^2-($U$6/2)^2*'(OLD) bottom seam length'!AC3810^2/($U$7/2)^2)</f>
        <v>#VALUE!</v>
      </c>
    </row>
    <row r="3811" spans="2:30">
      <c r="B3811" s="136">
        <f t="shared" si="590"/>
        <v>76000</v>
      </c>
      <c r="C3811" t="e">
        <f>SQRT(($C$5/2)^2-($C$5/2)^2*'(OLD) bottom seam length'!B3811^2/($C$6/2)^2)</f>
        <v>#DIV/0!</v>
      </c>
      <c r="E3811" s="136">
        <f t="shared" si="591"/>
        <v>76000</v>
      </c>
      <c r="F3811" t="e">
        <f>SQRT(($C$5/2)^2-($C$5/2)^2*'(OLD) bottom seam length'!E3811^2/($C$6/2)^2)</f>
        <v>#DIV/0!</v>
      </c>
      <c r="H3811" s="136">
        <f t="shared" si="592"/>
        <v>76000</v>
      </c>
      <c r="I3811" t="e">
        <f>SQRT(($C$5/2)^2-($C$5/2)^2*'(OLD) bottom seam length'!H3811^2/($C$6/2)^2)</f>
        <v>#DIV/0!</v>
      </c>
      <c r="K3811" s="136">
        <f t="shared" si="593"/>
        <v>76000</v>
      </c>
      <c r="L3811" t="e">
        <f>SQRT(($C$5/2)^2-($C$5/2)^2*'(OLD) bottom seam length'!K3811^2/($C$6/2)^2)</f>
        <v>#DIV/0!</v>
      </c>
      <c r="O3811" s="136">
        <f t="shared" si="594"/>
        <v>76000</v>
      </c>
      <c r="P3811" t="b">
        <f t="shared" si="595"/>
        <v>0</v>
      </c>
      <c r="T3811" s="136">
        <f t="shared" si="596"/>
        <v>75980</v>
      </c>
      <c r="U3811" t="e">
        <f>SQRT(($U$6/2)^2-($U$6/2)^2*'(OLD) bottom seam length'!T3811^2/($U$7/2)^2)</f>
        <v>#VALUE!</v>
      </c>
      <c r="W3811" s="136">
        <f t="shared" si="597"/>
        <v>75980</v>
      </c>
      <c r="X3811" t="e">
        <f>SQRT(($U$6/2)^2-($U$6/2)^2*'(OLD) bottom seam length'!W3811^2/($U$7/2)^2)</f>
        <v>#VALUE!</v>
      </c>
      <c r="Z3811" s="136">
        <f t="shared" si="598"/>
        <v>75980</v>
      </c>
      <c r="AA3811" t="e">
        <f>SQRT(($U$6/2)^2-($U$6/2)^2*'(OLD) bottom seam length'!Z3811^2/($U$7/2)^2)</f>
        <v>#VALUE!</v>
      </c>
      <c r="AC3811" s="136">
        <f t="shared" si="599"/>
        <v>75980</v>
      </c>
      <c r="AD3811" t="e">
        <f>SQRT(($U$6/2)^2-($U$6/2)^2*'(OLD) bottom seam length'!AC3811^2/($U$7/2)^2)</f>
        <v>#VALUE!</v>
      </c>
    </row>
    <row r="3812" spans="2:30">
      <c r="B3812" s="136">
        <f t="shared" si="590"/>
        <v>76020</v>
      </c>
      <c r="C3812" t="e">
        <f>SQRT(($C$5/2)^2-($C$5/2)^2*'(OLD) bottom seam length'!B3812^2/($C$6/2)^2)</f>
        <v>#DIV/0!</v>
      </c>
      <c r="E3812" s="136">
        <f t="shared" si="591"/>
        <v>76020</v>
      </c>
      <c r="F3812" t="e">
        <f>SQRT(($C$5/2)^2-($C$5/2)^2*'(OLD) bottom seam length'!E3812^2/($C$6/2)^2)</f>
        <v>#DIV/0!</v>
      </c>
      <c r="H3812" s="136">
        <f t="shared" si="592"/>
        <v>76020</v>
      </c>
      <c r="I3812" t="e">
        <f>SQRT(($C$5/2)^2-($C$5/2)^2*'(OLD) bottom seam length'!H3812^2/($C$6/2)^2)</f>
        <v>#DIV/0!</v>
      </c>
      <c r="K3812" s="136">
        <f t="shared" si="593"/>
        <v>76020</v>
      </c>
      <c r="L3812" t="e">
        <f>SQRT(($C$5/2)^2-($C$5/2)^2*'(OLD) bottom seam length'!K3812^2/($C$6/2)^2)</f>
        <v>#DIV/0!</v>
      </c>
      <c r="O3812" s="136">
        <f t="shared" si="594"/>
        <v>76020</v>
      </c>
      <c r="P3812" t="b">
        <f t="shared" si="595"/>
        <v>0</v>
      </c>
      <c r="T3812" s="136">
        <f t="shared" si="596"/>
        <v>76000</v>
      </c>
      <c r="U3812" t="e">
        <f>SQRT(($U$6/2)^2-($U$6/2)^2*'(OLD) bottom seam length'!T3812^2/($U$7/2)^2)</f>
        <v>#VALUE!</v>
      </c>
      <c r="W3812" s="136">
        <f t="shared" si="597"/>
        <v>76000</v>
      </c>
      <c r="X3812" t="e">
        <f>SQRT(($U$6/2)^2-($U$6/2)^2*'(OLD) bottom seam length'!W3812^2/($U$7/2)^2)</f>
        <v>#VALUE!</v>
      </c>
      <c r="Z3812" s="136">
        <f t="shared" si="598"/>
        <v>76000</v>
      </c>
      <c r="AA3812" t="e">
        <f>SQRT(($U$6/2)^2-($U$6/2)^2*'(OLD) bottom seam length'!Z3812^2/($U$7/2)^2)</f>
        <v>#VALUE!</v>
      </c>
      <c r="AC3812" s="136">
        <f t="shared" si="599"/>
        <v>76000</v>
      </c>
      <c r="AD3812" t="e">
        <f>SQRT(($U$6/2)^2-($U$6/2)^2*'(OLD) bottom seam length'!AC3812^2/($U$7/2)^2)</f>
        <v>#VALUE!</v>
      </c>
    </row>
    <row r="3813" spans="2:30">
      <c r="B3813" s="136">
        <f t="shared" si="590"/>
        <v>76040</v>
      </c>
      <c r="C3813" t="e">
        <f>SQRT(($C$5/2)^2-($C$5/2)^2*'(OLD) bottom seam length'!B3813^2/($C$6/2)^2)</f>
        <v>#DIV/0!</v>
      </c>
      <c r="E3813" s="136">
        <f t="shared" si="591"/>
        <v>76040</v>
      </c>
      <c r="F3813" t="e">
        <f>SQRT(($C$5/2)^2-($C$5/2)^2*'(OLD) bottom seam length'!E3813^2/($C$6/2)^2)</f>
        <v>#DIV/0!</v>
      </c>
      <c r="H3813" s="136">
        <f t="shared" si="592"/>
        <v>76040</v>
      </c>
      <c r="I3813" t="e">
        <f>SQRT(($C$5/2)^2-($C$5/2)^2*'(OLD) bottom seam length'!H3813^2/($C$6/2)^2)</f>
        <v>#DIV/0!</v>
      </c>
      <c r="K3813" s="136">
        <f t="shared" si="593"/>
        <v>76040</v>
      </c>
      <c r="L3813" t="e">
        <f>SQRT(($C$5/2)^2-($C$5/2)^2*'(OLD) bottom seam length'!K3813^2/($C$6/2)^2)</f>
        <v>#DIV/0!</v>
      </c>
      <c r="O3813" s="136">
        <f t="shared" si="594"/>
        <v>76040</v>
      </c>
      <c r="P3813" t="b">
        <f t="shared" si="595"/>
        <v>0</v>
      </c>
      <c r="T3813" s="136">
        <f t="shared" si="596"/>
        <v>76020</v>
      </c>
      <c r="U3813" t="e">
        <f>SQRT(($U$6/2)^2-($U$6/2)^2*'(OLD) bottom seam length'!T3813^2/($U$7/2)^2)</f>
        <v>#VALUE!</v>
      </c>
      <c r="W3813" s="136">
        <f t="shared" si="597"/>
        <v>76020</v>
      </c>
      <c r="X3813" t="e">
        <f>SQRT(($U$6/2)^2-($U$6/2)^2*'(OLD) bottom seam length'!W3813^2/($U$7/2)^2)</f>
        <v>#VALUE!</v>
      </c>
      <c r="Z3813" s="136">
        <f t="shared" si="598"/>
        <v>76020</v>
      </c>
      <c r="AA3813" t="e">
        <f>SQRT(($U$6/2)^2-($U$6/2)^2*'(OLD) bottom seam length'!Z3813^2/($U$7/2)^2)</f>
        <v>#VALUE!</v>
      </c>
      <c r="AC3813" s="136">
        <f t="shared" si="599"/>
        <v>76020</v>
      </c>
      <c r="AD3813" t="e">
        <f>SQRT(($U$6/2)^2-($U$6/2)^2*'(OLD) bottom seam length'!AC3813^2/($U$7/2)^2)</f>
        <v>#VALUE!</v>
      </c>
    </row>
    <row r="3814" spans="2:30">
      <c r="B3814" s="136">
        <f t="shared" si="590"/>
        <v>76060</v>
      </c>
      <c r="C3814" t="e">
        <f>SQRT(($C$5/2)^2-($C$5/2)^2*'(OLD) bottom seam length'!B3814^2/($C$6/2)^2)</f>
        <v>#DIV/0!</v>
      </c>
      <c r="E3814" s="136">
        <f t="shared" si="591"/>
        <v>76060</v>
      </c>
      <c r="F3814" t="e">
        <f>SQRT(($C$5/2)^2-($C$5/2)^2*'(OLD) bottom seam length'!E3814^2/($C$6/2)^2)</f>
        <v>#DIV/0!</v>
      </c>
      <c r="H3814" s="136">
        <f t="shared" si="592"/>
        <v>76060</v>
      </c>
      <c r="I3814" t="e">
        <f>SQRT(($C$5/2)^2-($C$5/2)^2*'(OLD) bottom seam length'!H3814^2/($C$6/2)^2)</f>
        <v>#DIV/0!</v>
      </c>
      <c r="K3814" s="136">
        <f t="shared" si="593"/>
        <v>76060</v>
      </c>
      <c r="L3814" t="e">
        <f>SQRT(($C$5/2)^2-($C$5/2)^2*'(OLD) bottom seam length'!K3814^2/($C$6/2)^2)</f>
        <v>#DIV/0!</v>
      </c>
      <c r="O3814" s="136">
        <f t="shared" si="594"/>
        <v>76060</v>
      </c>
      <c r="P3814" t="b">
        <f t="shared" si="595"/>
        <v>0</v>
      </c>
      <c r="T3814" s="136">
        <f t="shared" si="596"/>
        <v>76040</v>
      </c>
      <c r="U3814" t="e">
        <f>SQRT(($U$6/2)^2-($U$6/2)^2*'(OLD) bottom seam length'!T3814^2/($U$7/2)^2)</f>
        <v>#VALUE!</v>
      </c>
      <c r="W3814" s="136">
        <f t="shared" si="597"/>
        <v>76040</v>
      </c>
      <c r="X3814" t="e">
        <f>SQRT(($U$6/2)^2-($U$6/2)^2*'(OLD) bottom seam length'!W3814^2/($U$7/2)^2)</f>
        <v>#VALUE!</v>
      </c>
      <c r="Z3814" s="136">
        <f t="shared" si="598"/>
        <v>76040</v>
      </c>
      <c r="AA3814" t="e">
        <f>SQRT(($U$6/2)^2-($U$6/2)^2*'(OLD) bottom seam length'!Z3814^2/($U$7/2)^2)</f>
        <v>#VALUE!</v>
      </c>
      <c r="AC3814" s="136">
        <f t="shared" si="599"/>
        <v>76040</v>
      </c>
      <c r="AD3814" t="e">
        <f>SQRT(($U$6/2)^2-($U$6/2)^2*'(OLD) bottom seam length'!AC3814^2/($U$7/2)^2)</f>
        <v>#VALUE!</v>
      </c>
    </row>
    <row r="3815" spans="2:30">
      <c r="B3815" s="136">
        <f t="shared" si="590"/>
        <v>76080</v>
      </c>
      <c r="C3815" t="e">
        <f>SQRT(($C$5/2)^2-($C$5/2)^2*'(OLD) bottom seam length'!B3815^2/($C$6/2)^2)</f>
        <v>#DIV/0!</v>
      </c>
      <c r="E3815" s="136">
        <f t="shared" si="591"/>
        <v>76080</v>
      </c>
      <c r="F3815" t="e">
        <f>SQRT(($C$5/2)^2-($C$5/2)^2*'(OLD) bottom seam length'!E3815^2/($C$6/2)^2)</f>
        <v>#DIV/0!</v>
      </c>
      <c r="H3815" s="136">
        <f t="shared" si="592"/>
        <v>76080</v>
      </c>
      <c r="I3815" t="e">
        <f>SQRT(($C$5/2)^2-($C$5/2)^2*'(OLD) bottom seam length'!H3815^2/($C$6/2)^2)</f>
        <v>#DIV/0!</v>
      </c>
      <c r="K3815" s="136">
        <f t="shared" si="593"/>
        <v>76080</v>
      </c>
      <c r="L3815" t="e">
        <f>SQRT(($C$5/2)^2-($C$5/2)^2*'(OLD) bottom seam length'!K3815^2/($C$6/2)^2)</f>
        <v>#DIV/0!</v>
      </c>
      <c r="O3815" s="136">
        <f t="shared" si="594"/>
        <v>76080</v>
      </c>
      <c r="P3815" t="b">
        <f t="shared" si="595"/>
        <v>0</v>
      </c>
      <c r="T3815" s="136">
        <f t="shared" si="596"/>
        <v>76060</v>
      </c>
      <c r="U3815" t="e">
        <f>SQRT(($U$6/2)^2-($U$6/2)^2*'(OLD) bottom seam length'!T3815^2/($U$7/2)^2)</f>
        <v>#VALUE!</v>
      </c>
      <c r="W3815" s="136">
        <f t="shared" si="597"/>
        <v>76060</v>
      </c>
      <c r="X3815" t="e">
        <f>SQRT(($U$6/2)^2-($U$6/2)^2*'(OLD) bottom seam length'!W3815^2/($U$7/2)^2)</f>
        <v>#VALUE!</v>
      </c>
      <c r="Z3815" s="136">
        <f t="shared" si="598"/>
        <v>76060</v>
      </c>
      <c r="AA3815" t="e">
        <f>SQRT(($U$6/2)^2-($U$6/2)^2*'(OLD) bottom seam length'!Z3815^2/($U$7/2)^2)</f>
        <v>#VALUE!</v>
      </c>
      <c r="AC3815" s="136">
        <f t="shared" si="599"/>
        <v>76060</v>
      </c>
      <c r="AD3815" t="e">
        <f>SQRT(($U$6/2)^2-($U$6/2)^2*'(OLD) bottom seam length'!AC3815^2/($U$7/2)^2)</f>
        <v>#VALUE!</v>
      </c>
    </row>
    <row r="3816" spans="2:30">
      <c r="B3816" s="136">
        <f t="shared" si="590"/>
        <v>76100</v>
      </c>
      <c r="C3816" t="e">
        <f>SQRT(($C$5/2)^2-($C$5/2)^2*'(OLD) bottom seam length'!B3816^2/($C$6/2)^2)</f>
        <v>#DIV/0!</v>
      </c>
      <c r="E3816" s="136">
        <f t="shared" si="591"/>
        <v>76100</v>
      </c>
      <c r="F3816" t="e">
        <f>SQRT(($C$5/2)^2-($C$5/2)^2*'(OLD) bottom seam length'!E3816^2/($C$6/2)^2)</f>
        <v>#DIV/0!</v>
      </c>
      <c r="H3816" s="136">
        <f t="shared" si="592"/>
        <v>76100</v>
      </c>
      <c r="I3816" t="e">
        <f>SQRT(($C$5/2)^2-($C$5/2)^2*'(OLD) bottom seam length'!H3816^2/($C$6/2)^2)</f>
        <v>#DIV/0!</v>
      </c>
      <c r="K3816" s="136">
        <f t="shared" si="593"/>
        <v>76100</v>
      </c>
      <c r="L3816" t="e">
        <f>SQRT(($C$5/2)^2-($C$5/2)^2*'(OLD) bottom seam length'!K3816^2/($C$6/2)^2)</f>
        <v>#DIV/0!</v>
      </c>
      <c r="O3816" s="136">
        <f t="shared" si="594"/>
        <v>76100</v>
      </c>
      <c r="P3816" t="b">
        <f t="shared" si="595"/>
        <v>0</v>
      </c>
      <c r="T3816" s="136">
        <f t="shared" si="596"/>
        <v>76080</v>
      </c>
      <c r="U3816" t="e">
        <f>SQRT(($U$6/2)^2-($U$6/2)^2*'(OLD) bottom seam length'!T3816^2/($U$7/2)^2)</f>
        <v>#VALUE!</v>
      </c>
      <c r="W3816" s="136">
        <f t="shared" si="597"/>
        <v>76080</v>
      </c>
      <c r="X3816" t="e">
        <f>SQRT(($U$6/2)^2-($U$6/2)^2*'(OLD) bottom seam length'!W3816^2/($U$7/2)^2)</f>
        <v>#VALUE!</v>
      </c>
      <c r="Z3816" s="136">
        <f t="shared" si="598"/>
        <v>76080</v>
      </c>
      <c r="AA3816" t="e">
        <f>SQRT(($U$6/2)^2-($U$6/2)^2*'(OLD) bottom seam length'!Z3816^2/($U$7/2)^2)</f>
        <v>#VALUE!</v>
      </c>
      <c r="AC3816" s="136">
        <f t="shared" si="599"/>
        <v>76080</v>
      </c>
      <c r="AD3816" t="e">
        <f>SQRT(($U$6/2)^2-($U$6/2)^2*'(OLD) bottom seam length'!AC3816^2/($U$7/2)^2)</f>
        <v>#VALUE!</v>
      </c>
    </row>
    <row r="3817" spans="2:30">
      <c r="B3817" s="136">
        <f t="shared" si="590"/>
        <v>76120</v>
      </c>
      <c r="C3817" t="e">
        <f>SQRT(($C$5/2)^2-($C$5/2)^2*'(OLD) bottom seam length'!B3817^2/($C$6/2)^2)</f>
        <v>#DIV/0!</v>
      </c>
      <c r="E3817" s="136">
        <f t="shared" si="591"/>
        <v>76120</v>
      </c>
      <c r="F3817" t="e">
        <f>SQRT(($C$5/2)^2-($C$5/2)^2*'(OLD) bottom seam length'!E3817^2/($C$6/2)^2)</f>
        <v>#DIV/0!</v>
      </c>
      <c r="H3817" s="136">
        <f t="shared" si="592"/>
        <v>76120</v>
      </c>
      <c r="I3817" t="e">
        <f>SQRT(($C$5/2)^2-($C$5/2)^2*'(OLD) bottom seam length'!H3817^2/($C$6/2)^2)</f>
        <v>#DIV/0!</v>
      </c>
      <c r="K3817" s="136">
        <f t="shared" si="593"/>
        <v>76120</v>
      </c>
      <c r="L3817" t="e">
        <f>SQRT(($C$5/2)^2-($C$5/2)^2*'(OLD) bottom seam length'!K3817^2/($C$6/2)^2)</f>
        <v>#DIV/0!</v>
      </c>
      <c r="O3817" s="136">
        <f t="shared" si="594"/>
        <v>76120</v>
      </c>
      <c r="P3817" t="b">
        <f t="shared" si="595"/>
        <v>0</v>
      </c>
      <c r="T3817" s="136">
        <f t="shared" si="596"/>
        <v>76100</v>
      </c>
      <c r="U3817" t="e">
        <f>SQRT(($U$6/2)^2-($U$6/2)^2*'(OLD) bottom seam length'!T3817^2/($U$7/2)^2)</f>
        <v>#VALUE!</v>
      </c>
      <c r="W3817" s="136">
        <f t="shared" si="597"/>
        <v>76100</v>
      </c>
      <c r="X3817" t="e">
        <f>SQRT(($U$6/2)^2-($U$6/2)^2*'(OLD) bottom seam length'!W3817^2/($U$7/2)^2)</f>
        <v>#VALUE!</v>
      </c>
      <c r="Z3817" s="136">
        <f t="shared" si="598"/>
        <v>76100</v>
      </c>
      <c r="AA3817" t="e">
        <f>SQRT(($U$6/2)^2-($U$6/2)^2*'(OLD) bottom seam length'!Z3817^2/($U$7/2)^2)</f>
        <v>#VALUE!</v>
      </c>
      <c r="AC3817" s="136">
        <f t="shared" si="599"/>
        <v>76100</v>
      </c>
      <c r="AD3817" t="e">
        <f>SQRT(($U$6/2)^2-($U$6/2)^2*'(OLD) bottom seam length'!AC3817^2/($U$7/2)^2)</f>
        <v>#VALUE!</v>
      </c>
    </row>
    <row r="3818" spans="2:30">
      <c r="B3818" s="136">
        <f t="shared" si="590"/>
        <v>76140</v>
      </c>
      <c r="C3818" t="e">
        <f>SQRT(($C$5/2)^2-($C$5/2)^2*'(OLD) bottom seam length'!B3818^2/($C$6/2)^2)</f>
        <v>#DIV/0!</v>
      </c>
      <c r="E3818" s="136">
        <f t="shared" si="591"/>
        <v>76140</v>
      </c>
      <c r="F3818" t="e">
        <f>SQRT(($C$5/2)^2-($C$5/2)^2*'(OLD) bottom seam length'!E3818^2/($C$6/2)^2)</f>
        <v>#DIV/0!</v>
      </c>
      <c r="H3818" s="136">
        <f t="shared" si="592"/>
        <v>76140</v>
      </c>
      <c r="I3818" t="e">
        <f>SQRT(($C$5/2)^2-($C$5/2)^2*'(OLD) bottom seam length'!H3818^2/($C$6/2)^2)</f>
        <v>#DIV/0!</v>
      </c>
      <c r="K3818" s="136">
        <f t="shared" si="593"/>
        <v>76140</v>
      </c>
      <c r="L3818" t="e">
        <f>SQRT(($C$5/2)^2-($C$5/2)^2*'(OLD) bottom seam length'!K3818^2/($C$6/2)^2)</f>
        <v>#DIV/0!</v>
      </c>
      <c r="O3818" s="136">
        <f t="shared" si="594"/>
        <v>76140</v>
      </c>
      <c r="P3818" t="b">
        <f t="shared" si="595"/>
        <v>0</v>
      </c>
      <c r="T3818" s="136">
        <f t="shared" si="596"/>
        <v>76120</v>
      </c>
      <c r="U3818" t="e">
        <f>SQRT(($U$6/2)^2-($U$6/2)^2*'(OLD) bottom seam length'!T3818^2/($U$7/2)^2)</f>
        <v>#VALUE!</v>
      </c>
      <c r="W3818" s="136">
        <f t="shared" si="597"/>
        <v>76120</v>
      </c>
      <c r="X3818" t="e">
        <f>SQRT(($U$6/2)^2-($U$6/2)^2*'(OLD) bottom seam length'!W3818^2/($U$7/2)^2)</f>
        <v>#VALUE!</v>
      </c>
      <c r="Z3818" s="136">
        <f t="shared" si="598"/>
        <v>76120</v>
      </c>
      <c r="AA3818" t="e">
        <f>SQRT(($U$6/2)^2-($U$6/2)^2*'(OLD) bottom seam length'!Z3818^2/($U$7/2)^2)</f>
        <v>#VALUE!</v>
      </c>
      <c r="AC3818" s="136">
        <f t="shared" si="599"/>
        <v>76120</v>
      </c>
      <c r="AD3818" t="e">
        <f>SQRT(($U$6/2)^2-($U$6/2)^2*'(OLD) bottom seam length'!AC3818^2/($U$7/2)^2)</f>
        <v>#VALUE!</v>
      </c>
    </row>
    <row r="3819" spans="2:30">
      <c r="B3819" s="136">
        <f t="shared" si="590"/>
        <v>76160</v>
      </c>
      <c r="C3819" t="e">
        <f>SQRT(($C$5/2)^2-($C$5/2)^2*'(OLD) bottom seam length'!B3819^2/($C$6/2)^2)</f>
        <v>#DIV/0!</v>
      </c>
      <c r="E3819" s="136">
        <f t="shared" si="591"/>
        <v>76160</v>
      </c>
      <c r="F3819" t="e">
        <f>SQRT(($C$5/2)^2-($C$5/2)^2*'(OLD) bottom seam length'!E3819^2/($C$6/2)^2)</f>
        <v>#DIV/0!</v>
      </c>
      <c r="H3819" s="136">
        <f t="shared" si="592"/>
        <v>76160</v>
      </c>
      <c r="I3819" t="e">
        <f>SQRT(($C$5/2)^2-($C$5/2)^2*'(OLD) bottom seam length'!H3819^2/($C$6/2)^2)</f>
        <v>#DIV/0!</v>
      </c>
      <c r="K3819" s="136">
        <f t="shared" si="593"/>
        <v>76160</v>
      </c>
      <c r="L3819" t="e">
        <f>SQRT(($C$5/2)^2-($C$5/2)^2*'(OLD) bottom seam length'!K3819^2/($C$6/2)^2)</f>
        <v>#DIV/0!</v>
      </c>
      <c r="O3819" s="136">
        <f t="shared" si="594"/>
        <v>76160</v>
      </c>
      <c r="P3819" t="b">
        <f t="shared" si="595"/>
        <v>0</v>
      </c>
      <c r="T3819" s="136">
        <f t="shared" si="596"/>
        <v>76140</v>
      </c>
      <c r="U3819" t="e">
        <f>SQRT(($U$6/2)^2-($U$6/2)^2*'(OLD) bottom seam length'!T3819^2/($U$7/2)^2)</f>
        <v>#VALUE!</v>
      </c>
      <c r="W3819" s="136">
        <f t="shared" si="597"/>
        <v>76140</v>
      </c>
      <c r="X3819" t="e">
        <f>SQRT(($U$6/2)^2-($U$6/2)^2*'(OLD) bottom seam length'!W3819^2/($U$7/2)^2)</f>
        <v>#VALUE!</v>
      </c>
      <c r="Z3819" s="136">
        <f t="shared" si="598"/>
        <v>76140</v>
      </c>
      <c r="AA3819" t="e">
        <f>SQRT(($U$6/2)^2-($U$6/2)^2*'(OLD) bottom seam length'!Z3819^2/($U$7/2)^2)</f>
        <v>#VALUE!</v>
      </c>
      <c r="AC3819" s="136">
        <f t="shared" si="599"/>
        <v>76140</v>
      </c>
      <c r="AD3819" t="e">
        <f>SQRT(($U$6/2)^2-($U$6/2)^2*'(OLD) bottom seam length'!AC3819^2/($U$7/2)^2)</f>
        <v>#VALUE!</v>
      </c>
    </row>
    <row r="3820" spans="2:30">
      <c r="B3820" s="136">
        <f t="shared" si="590"/>
        <v>76180</v>
      </c>
      <c r="C3820" t="e">
        <f>SQRT(($C$5/2)^2-($C$5/2)^2*'(OLD) bottom seam length'!B3820^2/($C$6/2)^2)</f>
        <v>#DIV/0!</v>
      </c>
      <c r="E3820" s="136">
        <f t="shared" si="591"/>
        <v>76180</v>
      </c>
      <c r="F3820" t="e">
        <f>SQRT(($C$5/2)^2-($C$5/2)^2*'(OLD) bottom seam length'!E3820^2/($C$6/2)^2)</f>
        <v>#DIV/0!</v>
      </c>
      <c r="H3820" s="136">
        <f t="shared" si="592"/>
        <v>76180</v>
      </c>
      <c r="I3820" t="e">
        <f>SQRT(($C$5/2)^2-($C$5/2)^2*'(OLD) bottom seam length'!H3820^2/($C$6/2)^2)</f>
        <v>#DIV/0!</v>
      </c>
      <c r="K3820" s="136">
        <f t="shared" si="593"/>
        <v>76180</v>
      </c>
      <c r="L3820" t="e">
        <f>SQRT(($C$5/2)^2-($C$5/2)^2*'(OLD) bottom seam length'!K3820^2/($C$6/2)^2)</f>
        <v>#DIV/0!</v>
      </c>
      <c r="O3820" s="136">
        <f t="shared" si="594"/>
        <v>76180</v>
      </c>
      <c r="P3820" t="b">
        <f t="shared" si="595"/>
        <v>0</v>
      </c>
      <c r="T3820" s="136">
        <f t="shared" si="596"/>
        <v>76160</v>
      </c>
      <c r="U3820" t="e">
        <f>SQRT(($U$6/2)^2-($U$6/2)^2*'(OLD) bottom seam length'!T3820^2/($U$7/2)^2)</f>
        <v>#VALUE!</v>
      </c>
      <c r="W3820" s="136">
        <f t="shared" si="597"/>
        <v>76160</v>
      </c>
      <c r="X3820" t="e">
        <f>SQRT(($U$6/2)^2-($U$6/2)^2*'(OLD) bottom seam length'!W3820^2/($U$7/2)^2)</f>
        <v>#VALUE!</v>
      </c>
      <c r="Z3820" s="136">
        <f t="shared" si="598"/>
        <v>76160</v>
      </c>
      <c r="AA3820" t="e">
        <f>SQRT(($U$6/2)^2-($U$6/2)^2*'(OLD) bottom seam length'!Z3820^2/($U$7/2)^2)</f>
        <v>#VALUE!</v>
      </c>
      <c r="AC3820" s="136">
        <f t="shared" si="599"/>
        <v>76160</v>
      </c>
      <c r="AD3820" t="e">
        <f>SQRT(($U$6/2)^2-($U$6/2)^2*'(OLD) bottom seam length'!AC3820^2/($U$7/2)^2)</f>
        <v>#VALUE!</v>
      </c>
    </row>
    <row r="3821" spans="2:30">
      <c r="B3821" s="136">
        <f t="shared" si="590"/>
        <v>76200</v>
      </c>
      <c r="C3821" t="e">
        <f>SQRT(($C$5/2)^2-($C$5/2)^2*'(OLD) bottom seam length'!B3821^2/($C$6/2)^2)</f>
        <v>#DIV/0!</v>
      </c>
      <c r="E3821" s="136">
        <f t="shared" si="591"/>
        <v>76200</v>
      </c>
      <c r="F3821" t="e">
        <f>SQRT(($C$5/2)^2-($C$5/2)^2*'(OLD) bottom seam length'!E3821^2/($C$6/2)^2)</f>
        <v>#DIV/0!</v>
      </c>
      <c r="H3821" s="136">
        <f t="shared" si="592"/>
        <v>76200</v>
      </c>
      <c r="I3821" t="e">
        <f>SQRT(($C$5/2)^2-($C$5/2)^2*'(OLD) bottom seam length'!H3821^2/($C$6/2)^2)</f>
        <v>#DIV/0!</v>
      </c>
      <c r="K3821" s="136">
        <f t="shared" si="593"/>
        <v>76200</v>
      </c>
      <c r="L3821" t="e">
        <f>SQRT(($C$5/2)^2-($C$5/2)^2*'(OLD) bottom seam length'!K3821^2/($C$6/2)^2)</f>
        <v>#DIV/0!</v>
      </c>
      <c r="O3821" s="136">
        <f t="shared" si="594"/>
        <v>76200</v>
      </c>
      <c r="P3821" t="b">
        <f t="shared" si="595"/>
        <v>0</v>
      </c>
      <c r="T3821" s="136">
        <f t="shared" si="596"/>
        <v>76180</v>
      </c>
      <c r="U3821" t="e">
        <f>SQRT(($U$6/2)^2-($U$6/2)^2*'(OLD) bottom seam length'!T3821^2/($U$7/2)^2)</f>
        <v>#VALUE!</v>
      </c>
      <c r="W3821" s="136">
        <f t="shared" si="597"/>
        <v>76180</v>
      </c>
      <c r="X3821" t="e">
        <f>SQRT(($U$6/2)^2-($U$6/2)^2*'(OLD) bottom seam length'!W3821^2/($U$7/2)^2)</f>
        <v>#VALUE!</v>
      </c>
      <c r="Z3821" s="136">
        <f t="shared" si="598"/>
        <v>76180</v>
      </c>
      <c r="AA3821" t="e">
        <f>SQRT(($U$6/2)^2-($U$6/2)^2*'(OLD) bottom seam length'!Z3821^2/($U$7/2)^2)</f>
        <v>#VALUE!</v>
      </c>
      <c r="AC3821" s="136">
        <f t="shared" si="599"/>
        <v>76180</v>
      </c>
      <c r="AD3821" t="e">
        <f>SQRT(($U$6/2)^2-($U$6/2)^2*'(OLD) bottom seam length'!AC3821^2/($U$7/2)^2)</f>
        <v>#VALUE!</v>
      </c>
    </row>
    <row r="3822" spans="2:30">
      <c r="B3822" s="136">
        <f t="shared" si="590"/>
        <v>76220</v>
      </c>
      <c r="C3822" t="e">
        <f>SQRT(($C$5/2)^2-($C$5/2)^2*'(OLD) bottom seam length'!B3822^2/($C$6/2)^2)</f>
        <v>#DIV/0!</v>
      </c>
      <c r="E3822" s="136">
        <f t="shared" si="591"/>
        <v>76220</v>
      </c>
      <c r="F3822" t="e">
        <f>SQRT(($C$5/2)^2-($C$5/2)^2*'(OLD) bottom seam length'!E3822^2/($C$6/2)^2)</f>
        <v>#DIV/0!</v>
      </c>
      <c r="H3822" s="136">
        <f t="shared" si="592"/>
        <v>76220</v>
      </c>
      <c r="I3822" t="e">
        <f>SQRT(($C$5/2)^2-($C$5/2)^2*'(OLD) bottom seam length'!H3822^2/($C$6/2)^2)</f>
        <v>#DIV/0!</v>
      </c>
      <c r="K3822" s="136">
        <f t="shared" si="593"/>
        <v>76220</v>
      </c>
      <c r="L3822" t="e">
        <f>SQRT(($C$5/2)^2-($C$5/2)^2*'(OLD) bottom seam length'!K3822^2/($C$6/2)^2)</f>
        <v>#DIV/0!</v>
      </c>
      <c r="O3822" s="136">
        <f t="shared" si="594"/>
        <v>76220</v>
      </c>
      <c r="P3822" t="b">
        <f t="shared" si="595"/>
        <v>0</v>
      </c>
      <c r="T3822" s="136">
        <f t="shared" si="596"/>
        <v>76200</v>
      </c>
      <c r="U3822" t="e">
        <f>SQRT(($U$6/2)^2-($U$6/2)^2*'(OLD) bottom seam length'!T3822^2/($U$7/2)^2)</f>
        <v>#VALUE!</v>
      </c>
      <c r="W3822" s="136">
        <f t="shared" si="597"/>
        <v>76200</v>
      </c>
      <c r="X3822" t="e">
        <f>SQRT(($U$6/2)^2-($U$6/2)^2*'(OLD) bottom seam length'!W3822^2/($U$7/2)^2)</f>
        <v>#VALUE!</v>
      </c>
      <c r="Z3822" s="136">
        <f t="shared" si="598"/>
        <v>76200</v>
      </c>
      <c r="AA3822" t="e">
        <f>SQRT(($U$6/2)^2-($U$6/2)^2*'(OLD) bottom seam length'!Z3822^2/($U$7/2)^2)</f>
        <v>#VALUE!</v>
      </c>
      <c r="AC3822" s="136">
        <f t="shared" si="599"/>
        <v>76200</v>
      </c>
      <c r="AD3822" t="e">
        <f>SQRT(($U$6/2)^2-($U$6/2)^2*'(OLD) bottom seam length'!AC3822^2/($U$7/2)^2)</f>
        <v>#VALUE!</v>
      </c>
    </row>
    <row r="3823" spans="2:30">
      <c r="B3823" s="136">
        <f t="shared" si="590"/>
        <v>76240</v>
      </c>
      <c r="C3823" t="e">
        <f>SQRT(($C$5/2)^2-($C$5/2)^2*'(OLD) bottom seam length'!B3823^2/($C$6/2)^2)</f>
        <v>#DIV/0!</v>
      </c>
      <c r="E3823" s="136">
        <f t="shared" si="591"/>
        <v>76240</v>
      </c>
      <c r="F3823" t="e">
        <f>SQRT(($C$5/2)^2-($C$5/2)^2*'(OLD) bottom seam length'!E3823^2/($C$6/2)^2)</f>
        <v>#DIV/0!</v>
      </c>
      <c r="H3823" s="136">
        <f t="shared" si="592"/>
        <v>76240</v>
      </c>
      <c r="I3823" t="e">
        <f>SQRT(($C$5/2)^2-($C$5/2)^2*'(OLD) bottom seam length'!H3823^2/($C$6/2)^2)</f>
        <v>#DIV/0!</v>
      </c>
      <c r="K3823" s="136">
        <f t="shared" si="593"/>
        <v>76240</v>
      </c>
      <c r="L3823" t="e">
        <f>SQRT(($C$5/2)^2-($C$5/2)^2*'(OLD) bottom seam length'!K3823^2/($C$6/2)^2)</f>
        <v>#DIV/0!</v>
      </c>
      <c r="O3823" s="136">
        <f t="shared" si="594"/>
        <v>76240</v>
      </c>
      <c r="P3823" t="b">
        <f t="shared" si="595"/>
        <v>0</v>
      </c>
      <c r="T3823" s="136">
        <f t="shared" si="596"/>
        <v>76220</v>
      </c>
      <c r="U3823" t="e">
        <f>SQRT(($U$6/2)^2-($U$6/2)^2*'(OLD) bottom seam length'!T3823^2/($U$7/2)^2)</f>
        <v>#VALUE!</v>
      </c>
      <c r="W3823" s="136">
        <f t="shared" si="597"/>
        <v>76220</v>
      </c>
      <c r="X3823" t="e">
        <f>SQRT(($U$6/2)^2-($U$6/2)^2*'(OLD) bottom seam length'!W3823^2/($U$7/2)^2)</f>
        <v>#VALUE!</v>
      </c>
      <c r="Z3823" s="136">
        <f t="shared" si="598"/>
        <v>76220</v>
      </c>
      <c r="AA3823" t="e">
        <f>SQRT(($U$6/2)^2-($U$6/2)^2*'(OLD) bottom seam length'!Z3823^2/($U$7/2)^2)</f>
        <v>#VALUE!</v>
      </c>
      <c r="AC3823" s="136">
        <f t="shared" si="599"/>
        <v>76220</v>
      </c>
      <c r="AD3823" t="e">
        <f>SQRT(($U$6/2)^2-($U$6/2)^2*'(OLD) bottom seam length'!AC3823^2/($U$7/2)^2)</f>
        <v>#VALUE!</v>
      </c>
    </row>
    <row r="3824" spans="2:30">
      <c r="B3824" s="136">
        <f t="shared" si="590"/>
        <v>76260</v>
      </c>
      <c r="C3824" t="e">
        <f>SQRT(($C$5/2)^2-($C$5/2)^2*'(OLD) bottom seam length'!B3824^2/($C$6/2)^2)</f>
        <v>#DIV/0!</v>
      </c>
      <c r="E3824" s="136">
        <f t="shared" si="591"/>
        <v>76260</v>
      </c>
      <c r="F3824" t="e">
        <f>SQRT(($C$5/2)^2-($C$5/2)^2*'(OLD) bottom seam length'!E3824^2/($C$6/2)^2)</f>
        <v>#DIV/0!</v>
      </c>
      <c r="H3824" s="136">
        <f t="shared" si="592"/>
        <v>76260</v>
      </c>
      <c r="I3824" t="e">
        <f>SQRT(($C$5/2)^2-($C$5/2)^2*'(OLD) bottom seam length'!H3824^2/($C$6/2)^2)</f>
        <v>#DIV/0!</v>
      </c>
      <c r="K3824" s="136">
        <f t="shared" si="593"/>
        <v>76260</v>
      </c>
      <c r="L3824" t="e">
        <f>SQRT(($C$5/2)^2-($C$5/2)^2*'(OLD) bottom seam length'!K3824^2/($C$6/2)^2)</f>
        <v>#DIV/0!</v>
      </c>
      <c r="O3824" s="136">
        <f t="shared" si="594"/>
        <v>76260</v>
      </c>
      <c r="P3824" t="b">
        <f t="shared" si="595"/>
        <v>0</v>
      </c>
      <c r="T3824" s="136">
        <f t="shared" si="596"/>
        <v>76240</v>
      </c>
      <c r="U3824" t="e">
        <f>SQRT(($U$6/2)^2-($U$6/2)^2*'(OLD) bottom seam length'!T3824^2/($U$7/2)^2)</f>
        <v>#VALUE!</v>
      </c>
      <c r="W3824" s="136">
        <f t="shared" si="597"/>
        <v>76240</v>
      </c>
      <c r="X3824" t="e">
        <f>SQRT(($U$6/2)^2-($U$6/2)^2*'(OLD) bottom seam length'!W3824^2/($U$7/2)^2)</f>
        <v>#VALUE!</v>
      </c>
      <c r="Z3824" s="136">
        <f t="shared" si="598"/>
        <v>76240</v>
      </c>
      <c r="AA3824" t="e">
        <f>SQRT(($U$6/2)^2-($U$6/2)^2*'(OLD) bottom seam length'!Z3824^2/($U$7/2)^2)</f>
        <v>#VALUE!</v>
      </c>
      <c r="AC3824" s="136">
        <f t="shared" si="599"/>
        <v>76240</v>
      </c>
      <c r="AD3824" t="e">
        <f>SQRT(($U$6/2)^2-($U$6/2)^2*'(OLD) bottom seam length'!AC3824^2/($U$7/2)^2)</f>
        <v>#VALUE!</v>
      </c>
    </row>
    <row r="3825" spans="2:30">
      <c r="B3825" s="136">
        <f t="shared" si="590"/>
        <v>76280</v>
      </c>
      <c r="C3825" t="e">
        <f>SQRT(($C$5/2)^2-($C$5/2)^2*'(OLD) bottom seam length'!B3825^2/($C$6/2)^2)</f>
        <v>#DIV/0!</v>
      </c>
      <c r="E3825" s="136">
        <f t="shared" si="591"/>
        <v>76280</v>
      </c>
      <c r="F3825" t="e">
        <f>SQRT(($C$5/2)^2-($C$5/2)^2*'(OLD) bottom seam length'!E3825^2/($C$6/2)^2)</f>
        <v>#DIV/0!</v>
      </c>
      <c r="H3825" s="136">
        <f t="shared" si="592"/>
        <v>76280</v>
      </c>
      <c r="I3825" t="e">
        <f>SQRT(($C$5/2)^2-($C$5/2)^2*'(OLD) bottom seam length'!H3825^2/($C$6/2)^2)</f>
        <v>#DIV/0!</v>
      </c>
      <c r="K3825" s="136">
        <f t="shared" si="593"/>
        <v>76280</v>
      </c>
      <c r="L3825" t="e">
        <f>SQRT(($C$5/2)^2-($C$5/2)^2*'(OLD) bottom seam length'!K3825^2/($C$6/2)^2)</f>
        <v>#DIV/0!</v>
      </c>
      <c r="O3825" s="136">
        <f t="shared" si="594"/>
        <v>76280</v>
      </c>
      <c r="P3825" t="b">
        <f t="shared" si="595"/>
        <v>0</v>
      </c>
      <c r="T3825" s="136">
        <f t="shared" si="596"/>
        <v>76260</v>
      </c>
      <c r="U3825" t="e">
        <f>SQRT(($U$6/2)^2-($U$6/2)^2*'(OLD) bottom seam length'!T3825^2/($U$7/2)^2)</f>
        <v>#VALUE!</v>
      </c>
      <c r="W3825" s="136">
        <f t="shared" si="597"/>
        <v>76260</v>
      </c>
      <c r="X3825" t="e">
        <f>SQRT(($U$6/2)^2-($U$6/2)^2*'(OLD) bottom seam length'!W3825^2/($U$7/2)^2)</f>
        <v>#VALUE!</v>
      </c>
      <c r="Z3825" s="136">
        <f t="shared" si="598"/>
        <v>76260</v>
      </c>
      <c r="AA3825" t="e">
        <f>SQRT(($U$6/2)^2-($U$6/2)^2*'(OLD) bottom seam length'!Z3825^2/($U$7/2)^2)</f>
        <v>#VALUE!</v>
      </c>
      <c r="AC3825" s="136">
        <f t="shared" si="599"/>
        <v>76260</v>
      </c>
      <c r="AD3825" t="e">
        <f>SQRT(($U$6/2)^2-($U$6/2)^2*'(OLD) bottom seam length'!AC3825^2/($U$7/2)^2)</f>
        <v>#VALUE!</v>
      </c>
    </row>
    <row r="3826" spans="2:30">
      <c r="B3826" s="136">
        <f t="shared" si="590"/>
        <v>76300</v>
      </c>
      <c r="C3826" t="e">
        <f>SQRT(($C$5/2)^2-($C$5/2)^2*'(OLD) bottom seam length'!B3826^2/($C$6/2)^2)</f>
        <v>#DIV/0!</v>
      </c>
      <c r="E3826" s="136">
        <f t="shared" si="591"/>
        <v>76300</v>
      </c>
      <c r="F3826" t="e">
        <f>SQRT(($C$5/2)^2-($C$5/2)^2*'(OLD) bottom seam length'!E3826^2/($C$6/2)^2)</f>
        <v>#DIV/0!</v>
      </c>
      <c r="H3826" s="136">
        <f t="shared" si="592"/>
        <v>76300</v>
      </c>
      <c r="I3826" t="e">
        <f>SQRT(($C$5/2)^2-($C$5/2)^2*'(OLD) bottom seam length'!H3826^2/($C$6/2)^2)</f>
        <v>#DIV/0!</v>
      </c>
      <c r="K3826" s="136">
        <f t="shared" si="593"/>
        <v>76300</v>
      </c>
      <c r="L3826" t="e">
        <f>SQRT(($C$5/2)^2-($C$5/2)^2*'(OLD) bottom seam length'!K3826^2/($C$6/2)^2)</f>
        <v>#DIV/0!</v>
      </c>
      <c r="O3826" s="136">
        <f t="shared" si="594"/>
        <v>76300</v>
      </c>
      <c r="P3826" t="b">
        <f t="shared" si="595"/>
        <v>0</v>
      </c>
      <c r="T3826" s="136">
        <f t="shared" si="596"/>
        <v>76280</v>
      </c>
      <c r="U3826" t="e">
        <f>SQRT(($U$6/2)^2-($U$6/2)^2*'(OLD) bottom seam length'!T3826^2/($U$7/2)^2)</f>
        <v>#VALUE!</v>
      </c>
      <c r="W3826" s="136">
        <f t="shared" si="597"/>
        <v>76280</v>
      </c>
      <c r="X3826" t="e">
        <f>SQRT(($U$6/2)^2-($U$6/2)^2*'(OLD) bottom seam length'!W3826^2/($U$7/2)^2)</f>
        <v>#VALUE!</v>
      </c>
      <c r="Z3826" s="136">
        <f t="shared" si="598"/>
        <v>76280</v>
      </c>
      <c r="AA3826" t="e">
        <f>SQRT(($U$6/2)^2-($U$6/2)^2*'(OLD) bottom seam length'!Z3826^2/($U$7/2)^2)</f>
        <v>#VALUE!</v>
      </c>
      <c r="AC3826" s="136">
        <f t="shared" si="599"/>
        <v>76280</v>
      </c>
      <c r="AD3826" t="e">
        <f>SQRT(($U$6/2)^2-($U$6/2)^2*'(OLD) bottom seam length'!AC3826^2/($U$7/2)^2)</f>
        <v>#VALUE!</v>
      </c>
    </row>
    <row r="3827" spans="2:30">
      <c r="B3827" s="136">
        <f t="shared" si="590"/>
        <v>76320</v>
      </c>
      <c r="C3827" t="e">
        <f>SQRT(($C$5/2)^2-($C$5/2)^2*'(OLD) bottom seam length'!B3827^2/($C$6/2)^2)</f>
        <v>#DIV/0!</v>
      </c>
      <c r="E3827" s="136">
        <f t="shared" si="591"/>
        <v>76320</v>
      </c>
      <c r="F3827" t="e">
        <f>SQRT(($C$5/2)^2-($C$5/2)^2*'(OLD) bottom seam length'!E3827^2/($C$6/2)^2)</f>
        <v>#DIV/0!</v>
      </c>
      <c r="H3827" s="136">
        <f t="shared" si="592"/>
        <v>76320</v>
      </c>
      <c r="I3827" t="e">
        <f>SQRT(($C$5/2)^2-($C$5/2)^2*'(OLD) bottom seam length'!H3827^2/($C$6/2)^2)</f>
        <v>#DIV/0!</v>
      </c>
      <c r="K3827" s="136">
        <f t="shared" si="593"/>
        <v>76320</v>
      </c>
      <c r="L3827" t="e">
        <f>SQRT(($C$5/2)^2-($C$5/2)^2*'(OLD) bottom seam length'!K3827^2/($C$6/2)^2)</f>
        <v>#DIV/0!</v>
      </c>
      <c r="O3827" s="136">
        <f t="shared" si="594"/>
        <v>76320</v>
      </c>
      <c r="P3827" t="b">
        <f t="shared" si="595"/>
        <v>0</v>
      </c>
      <c r="T3827" s="136">
        <f t="shared" si="596"/>
        <v>76300</v>
      </c>
      <c r="U3827" t="e">
        <f>SQRT(($U$6/2)^2-($U$6/2)^2*'(OLD) bottom seam length'!T3827^2/($U$7/2)^2)</f>
        <v>#VALUE!</v>
      </c>
      <c r="W3827" s="136">
        <f t="shared" si="597"/>
        <v>76300</v>
      </c>
      <c r="X3827" t="e">
        <f>SQRT(($U$6/2)^2-($U$6/2)^2*'(OLD) bottom seam length'!W3827^2/($U$7/2)^2)</f>
        <v>#VALUE!</v>
      </c>
      <c r="Z3827" s="136">
        <f t="shared" si="598"/>
        <v>76300</v>
      </c>
      <c r="AA3827" t="e">
        <f>SQRT(($U$6/2)^2-($U$6/2)^2*'(OLD) bottom seam length'!Z3827^2/($U$7/2)^2)</f>
        <v>#VALUE!</v>
      </c>
      <c r="AC3827" s="136">
        <f t="shared" si="599"/>
        <v>76300</v>
      </c>
      <c r="AD3827" t="e">
        <f>SQRT(($U$6/2)^2-($U$6/2)^2*'(OLD) bottom seam length'!AC3827^2/($U$7/2)^2)</f>
        <v>#VALUE!</v>
      </c>
    </row>
    <row r="3828" spans="2:30">
      <c r="B3828" s="136">
        <f t="shared" si="590"/>
        <v>76340</v>
      </c>
      <c r="C3828" t="e">
        <f>SQRT(($C$5/2)^2-($C$5/2)^2*'(OLD) bottom seam length'!B3828^2/($C$6/2)^2)</f>
        <v>#DIV/0!</v>
      </c>
      <c r="E3828" s="136">
        <f t="shared" si="591"/>
        <v>76340</v>
      </c>
      <c r="F3828" t="e">
        <f>SQRT(($C$5/2)^2-($C$5/2)^2*'(OLD) bottom seam length'!E3828^2/($C$6/2)^2)</f>
        <v>#DIV/0!</v>
      </c>
      <c r="H3828" s="136">
        <f t="shared" si="592"/>
        <v>76340</v>
      </c>
      <c r="I3828" t="e">
        <f>SQRT(($C$5/2)^2-($C$5/2)^2*'(OLD) bottom seam length'!H3828^2/($C$6/2)^2)</f>
        <v>#DIV/0!</v>
      </c>
      <c r="K3828" s="136">
        <f t="shared" si="593"/>
        <v>76340</v>
      </c>
      <c r="L3828" t="e">
        <f>SQRT(($C$5/2)^2-($C$5/2)^2*'(OLD) bottom seam length'!K3828^2/($C$6/2)^2)</f>
        <v>#DIV/0!</v>
      </c>
      <c r="O3828" s="136">
        <f t="shared" si="594"/>
        <v>76340</v>
      </c>
      <c r="P3828" t="b">
        <f t="shared" si="595"/>
        <v>0</v>
      </c>
      <c r="T3828" s="136">
        <f t="shared" si="596"/>
        <v>76320</v>
      </c>
      <c r="U3828" t="e">
        <f>SQRT(($U$6/2)^2-($U$6/2)^2*'(OLD) bottom seam length'!T3828^2/($U$7/2)^2)</f>
        <v>#VALUE!</v>
      </c>
      <c r="W3828" s="136">
        <f t="shared" si="597"/>
        <v>76320</v>
      </c>
      <c r="X3828" t="e">
        <f>SQRT(($U$6/2)^2-($U$6/2)^2*'(OLD) bottom seam length'!W3828^2/($U$7/2)^2)</f>
        <v>#VALUE!</v>
      </c>
      <c r="Z3828" s="136">
        <f t="shared" si="598"/>
        <v>76320</v>
      </c>
      <c r="AA3828" t="e">
        <f>SQRT(($U$6/2)^2-($U$6/2)^2*'(OLD) bottom seam length'!Z3828^2/($U$7/2)^2)</f>
        <v>#VALUE!</v>
      </c>
      <c r="AC3828" s="136">
        <f t="shared" si="599"/>
        <v>76320</v>
      </c>
      <c r="AD3828" t="e">
        <f>SQRT(($U$6/2)^2-($U$6/2)^2*'(OLD) bottom seam length'!AC3828^2/($U$7/2)^2)</f>
        <v>#VALUE!</v>
      </c>
    </row>
    <row r="3829" spans="2:30">
      <c r="B3829" s="136">
        <f t="shared" si="590"/>
        <v>76360</v>
      </c>
      <c r="C3829" t="e">
        <f>SQRT(($C$5/2)^2-($C$5/2)^2*'(OLD) bottom seam length'!B3829^2/($C$6/2)^2)</f>
        <v>#DIV/0!</v>
      </c>
      <c r="E3829" s="136">
        <f t="shared" si="591"/>
        <v>76360</v>
      </c>
      <c r="F3829" t="e">
        <f>SQRT(($C$5/2)^2-($C$5/2)^2*'(OLD) bottom seam length'!E3829^2/($C$6/2)^2)</f>
        <v>#DIV/0!</v>
      </c>
      <c r="H3829" s="136">
        <f t="shared" si="592"/>
        <v>76360</v>
      </c>
      <c r="I3829" t="e">
        <f>SQRT(($C$5/2)^2-($C$5/2)^2*'(OLD) bottom seam length'!H3829^2/($C$6/2)^2)</f>
        <v>#DIV/0!</v>
      </c>
      <c r="K3829" s="136">
        <f t="shared" si="593"/>
        <v>76360</v>
      </c>
      <c r="L3829" t="e">
        <f>SQRT(($C$5/2)^2-($C$5/2)^2*'(OLD) bottom seam length'!K3829^2/($C$6/2)^2)</f>
        <v>#DIV/0!</v>
      </c>
      <c r="O3829" s="136">
        <f t="shared" si="594"/>
        <v>76360</v>
      </c>
      <c r="P3829" t="b">
        <f t="shared" si="595"/>
        <v>0</v>
      </c>
      <c r="T3829" s="136">
        <f t="shared" si="596"/>
        <v>76340</v>
      </c>
      <c r="U3829" t="e">
        <f>SQRT(($U$6/2)^2-($U$6/2)^2*'(OLD) bottom seam length'!T3829^2/($U$7/2)^2)</f>
        <v>#VALUE!</v>
      </c>
      <c r="W3829" s="136">
        <f t="shared" si="597"/>
        <v>76340</v>
      </c>
      <c r="X3829" t="e">
        <f>SQRT(($U$6/2)^2-($U$6/2)^2*'(OLD) bottom seam length'!W3829^2/($U$7/2)^2)</f>
        <v>#VALUE!</v>
      </c>
      <c r="Z3829" s="136">
        <f t="shared" si="598"/>
        <v>76340</v>
      </c>
      <c r="AA3829" t="e">
        <f>SQRT(($U$6/2)^2-($U$6/2)^2*'(OLD) bottom seam length'!Z3829^2/($U$7/2)^2)</f>
        <v>#VALUE!</v>
      </c>
      <c r="AC3829" s="136">
        <f t="shared" si="599"/>
        <v>76340</v>
      </c>
      <c r="AD3829" t="e">
        <f>SQRT(($U$6/2)^2-($U$6/2)^2*'(OLD) bottom seam length'!AC3829^2/($U$7/2)^2)</f>
        <v>#VALUE!</v>
      </c>
    </row>
    <row r="3830" spans="2:30">
      <c r="B3830" s="136">
        <f t="shared" si="590"/>
        <v>76380</v>
      </c>
      <c r="C3830" t="e">
        <f>SQRT(($C$5/2)^2-($C$5/2)^2*'(OLD) bottom seam length'!B3830^2/($C$6/2)^2)</f>
        <v>#DIV/0!</v>
      </c>
      <c r="E3830" s="136">
        <f t="shared" si="591"/>
        <v>76380</v>
      </c>
      <c r="F3830" t="e">
        <f>SQRT(($C$5/2)^2-($C$5/2)^2*'(OLD) bottom seam length'!E3830^2/($C$6/2)^2)</f>
        <v>#DIV/0!</v>
      </c>
      <c r="H3830" s="136">
        <f t="shared" si="592"/>
        <v>76380</v>
      </c>
      <c r="I3830" t="e">
        <f>SQRT(($C$5/2)^2-($C$5/2)^2*'(OLD) bottom seam length'!H3830^2/($C$6/2)^2)</f>
        <v>#DIV/0!</v>
      </c>
      <c r="K3830" s="136">
        <f t="shared" si="593"/>
        <v>76380</v>
      </c>
      <c r="L3830" t="e">
        <f>SQRT(($C$5/2)^2-($C$5/2)^2*'(OLD) bottom seam length'!K3830^2/($C$6/2)^2)</f>
        <v>#DIV/0!</v>
      </c>
      <c r="O3830" s="136">
        <f t="shared" si="594"/>
        <v>76380</v>
      </c>
      <c r="P3830" t="b">
        <f t="shared" si="595"/>
        <v>0</v>
      </c>
      <c r="T3830" s="136">
        <f t="shared" si="596"/>
        <v>76360</v>
      </c>
      <c r="U3830" t="e">
        <f>SQRT(($U$6/2)^2-($U$6/2)^2*'(OLD) bottom seam length'!T3830^2/($U$7/2)^2)</f>
        <v>#VALUE!</v>
      </c>
      <c r="W3830" s="136">
        <f t="shared" si="597"/>
        <v>76360</v>
      </c>
      <c r="X3830" t="e">
        <f>SQRT(($U$6/2)^2-($U$6/2)^2*'(OLD) bottom seam length'!W3830^2/($U$7/2)^2)</f>
        <v>#VALUE!</v>
      </c>
      <c r="Z3830" s="136">
        <f t="shared" si="598"/>
        <v>76360</v>
      </c>
      <c r="AA3830" t="e">
        <f>SQRT(($U$6/2)^2-($U$6/2)^2*'(OLD) bottom seam length'!Z3830^2/($U$7/2)^2)</f>
        <v>#VALUE!</v>
      </c>
      <c r="AC3830" s="136">
        <f t="shared" si="599"/>
        <v>76360</v>
      </c>
      <c r="AD3830" t="e">
        <f>SQRT(($U$6/2)^2-($U$6/2)^2*'(OLD) bottom seam length'!AC3830^2/($U$7/2)^2)</f>
        <v>#VALUE!</v>
      </c>
    </row>
    <row r="3831" spans="2:30">
      <c r="B3831" s="136">
        <f t="shared" si="590"/>
        <v>76400</v>
      </c>
      <c r="C3831" t="e">
        <f>SQRT(($C$5/2)^2-($C$5/2)^2*'(OLD) bottom seam length'!B3831^2/($C$6/2)^2)</f>
        <v>#DIV/0!</v>
      </c>
      <c r="E3831" s="136">
        <f t="shared" si="591"/>
        <v>76400</v>
      </c>
      <c r="F3831" t="e">
        <f>SQRT(($C$5/2)^2-($C$5/2)^2*'(OLD) bottom seam length'!E3831^2/($C$6/2)^2)</f>
        <v>#DIV/0!</v>
      </c>
      <c r="H3831" s="136">
        <f t="shared" si="592"/>
        <v>76400</v>
      </c>
      <c r="I3831" t="e">
        <f>SQRT(($C$5/2)^2-($C$5/2)^2*'(OLD) bottom seam length'!H3831^2/($C$6/2)^2)</f>
        <v>#DIV/0!</v>
      </c>
      <c r="K3831" s="136">
        <f t="shared" si="593"/>
        <v>76400</v>
      </c>
      <c r="L3831" t="e">
        <f>SQRT(($C$5/2)^2-($C$5/2)^2*'(OLD) bottom seam length'!K3831^2/($C$6/2)^2)</f>
        <v>#DIV/0!</v>
      </c>
      <c r="O3831" s="136">
        <f t="shared" si="594"/>
        <v>76400</v>
      </c>
      <c r="P3831" t="b">
        <f t="shared" si="595"/>
        <v>0</v>
      </c>
      <c r="T3831" s="136">
        <f t="shared" si="596"/>
        <v>76380</v>
      </c>
      <c r="U3831" t="e">
        <f>SQRT(($U$6/2)^2-($U$6/2)^2*'(OLD) bottom seam length'!T3831^2/($U$7/2)^2)</f>
        <v>#VALUE!</v>
      </c>
      <c r="W3831" s="136">
        <f t="shared" si="597"/>
        <v>76380</v>
      </c>
      <c r="X3831" t="e">
        <f>SQRT(($U$6/2)^2-($U$6/2)^2*'(OLD) bottom seam length'!W3831^2/($U$7/2)^2)</f>
        <v>#VALUE!</v>
      </c>
      <c r="Z3831" s="136">
        <f t="shared" si="598"/>
        <v>76380</v>
      </c>
      <c r="AA3831" t="e">
        <f>SQRT(($U$6/2)^2-($U$6/2)^2*'(OLD) bottom seam length'!Z3831^2/($U$7/2)^2)</f>
        <v>#VALUE!</v>
      </c>
      <c r="AC3831" s="136">
        <f t="shared" si="599"/>
        <v>76380</v>
      </c>
      <c r="AD3831" t="e">
        <f>SQRT(($U$6/2)^2-($U$6/2)^2*'(OLD) bottom seam length'!AC3831^2/($U$7/2)^2)</f>
        <v>#VALUE!</v>
      </c>
    </row>
    <row r="3832" spans="2:30">
      <c r="B3832" s="136">
        <f t="shared" si="590"/>
        <v>76420</v>
      </c>
      <c r="C3832" t="e">
        <f>SQRT(($C$5/2)^2-($C$5/2)^2*'(OLD) bottom seam length'!B3832^2/($C$6/2)^2)</f>
        <v>#DIV/0!</v>
      </c>
      <c r="E3832" s="136">
        <f t="shared" si="591"/>
        <v>76420</v>
      </c>
      <c r="F3832" t="e">
        <f>SQRT(($C$5/2)^2-($C$5/2)^2*'(OLD) bottom seam length'!E3832^2/($C$6/2)^2)</f>
        <v>#DIV/0!</v>
      </c>
      <c r="H3832" s="136">
        <f t="shared" si="592"/>
        <v>76420</v>
      </c>
      <c r="I3832" t="e">
        <f>SQRT(($C$5/2)^2-($C$5/2)^2*'(OLD) bottom seam length'!H3832^2/($C$6/2)^2)</f>
        <v>#DIV/0!</v>
      </c>
      <c r="K3832" s="136">
        <f t="shared" si="593"/>
        <v>76420</v>
      </c>
      <c r="L3832" t="e">
        <f>SQRT(($C$5/2)^2-($C$5/2)^2*'(OLD) bottom seam length'!K3832^2/($C$6/2)^2)</f>
        <v>#DIV/0!</v>
      </c>
      <c r="O3832" s="136">
        <f t="shared" si="594"/>
        <v>76420</v>
      </c>
      <c r="P3832" t="b">
        <f t="shared" si="595"/>
        <v>0</v>
      </c>
      <c r="T3832" s="136">
        <f t="shared" si="596"/>
        <v>76400</v>
      </c>
      <c r="U3832" t="e">
        <f>SQRT(($U$6/2)^2-($U$6/2)^2*'(OLD) bottom seam length'!T3832^2/($U$7/2)^2)</f>
        <v>#VALUE!</v>
      </c>
      <c r="W3832" s="136">
        <f t="shared" si="597"/>
        <v>76400</v>
      </c>
      <c r="X3832" t="e">
        <f>SQRT(($U$6/2)^2-($U$6/2)^2*'(OLD) bottom seam length'!W3832^2/($U$7/2)^2)</f>
        <v>#VALUE!</v>
      </c>
      <c r="Z3832" s="136">
        <f t="shared" si="598"/>
        <v>76400</v>
      </c>
      <c r="AA3832" t="e">
        <f>SQRT(($U$6/2)^2-($U$6/2)^2*'(OLD) bottom seam length'!Z3832^2/($U$7/2)^2)</f>
        <v>#VALUE!</v>
      </c>
      <c r="AC3832" s="136">
        <f t="shared" si="599"/>
        <v>76400</v>
      </c>
      <c r="AD3832" t="e">
        <f>SQRT(($U$6/2)^2-($U$6/2)^2*'(OLD) bottom seam length'!AC3832^2/($U$7/2)^2)</f>
        <v>#VALUE!</v>
      </c>
    </row>
    <row r="3833" spans="2:30">
      <c r="B3833" s="136">
        <f t="shared" si="590"/>
        <v>76440</v>
      </c>
      <c r="C3833" t="e">
        <f>SQRT(($C$5/2)^2-($C$5/2)^2*'(OLD) bottom seam length'!B3833^2/($C$6/2)^2)</f>
        <v>#DIV/0!</v>
      </c>
      <c r="E3833" s="136">
        <f t="shared" si="591"/>
        <v>76440</v>
      </c>
      <c r="F3833" t="e">
        <f>SQRT(($C$5/2)^2-($C$5/2)^2*'(OLD) bottom seam length'!E3833^2/($C$6/2)^2)</f>
        <v>#DIV/0!</v>
      </c>
      <c r="H3833" s="136">
        <f t="shared" si="592"/>
        <v>76440</v>
      </c>
      <c r="I3833" t="e">
        <f>SQRT(($C$5/2)^2-($C$5/2)^2*'(OLD) bottom seam length'!H3833^2/($C$6/2)^2)</f>
        <v>#DIV/0!</v>
      </c>
      <c r="K3833" s="136">
        <f t="shared" si="593"/>
        <v>76440</v>
      </c>
      <c r="L3833" t="e">
        <f>SQRT(($C$5/2)^2-($C$5/2)^2*'(OLD) bottom seam length'!K3833^2/($C$6/2)^2)</f>
        <v>#DIV/0!</v>
      </c>
      <c r="O3833" s="136">
        <f t="shared" si="594"/>
        <v>76440</v>
      </c>
      <c r="P3833" t="b">
        <f t="shared" si="595"/>
        <v>0</v>
      </c>
      <c r="T3833" s="136">
        <f t="shared" si="596"/>
        <v>76420</v>
      </c>
      <c r="U3833" t="e">
        <f>SQRT(($U$6/2)^2-($U$6/2)^2*'(OLD) bottom seam length'!T3833^2/($U$7/2)^2)</f>
        <v>#VALUE!</v>
      </c>
      <c r="W3833" s="136">
        <f t="shared" si="597"/>
        <v>76420</v>
      </c>
      <c r="X3833" t="e">
        <f>SQRT(($U$6/2)^2-($U$6/2)^2*'(OLD) bottom seam length'!W3833^2/($U$7/2)^2)</f>
        <v>#VALUE!</v>
      </c>
      <c r="Z3833" s="136">
        <f t="shared" si="598"/>
        <v>76420</v>
      </c>
      <c r="AA3833" t="e">
        <f>SQRT(($U$6/2)^2-($U$6/2)^2*'(OLD) bottom seam length'!Z3833^2/($U$7/2)^2)</f>
        <v>#VALUE!</v>
      </c>
      <c r="AC3833" s="136">
        <f t="shared" si="599"/>
        <v>76420</v>
      </c>
      <c r="AD3833" t="e">
        <f>SQRT(($U$6/2)^2-($U$6/2)^2*'(OLD) bottom seam length'!AC3833^2/($U$7/2)^2)</f>
        <v>#VALUE!</v>
      </c>
    </row>
    <row r="3834" spans="2:30">
      <c r="B3834" s="136">
        <f t="shared" si="590"/>
        <v>76460</v>
      </c>
      <c r="C3834" t="e">
        <f>SQRT(($C$5/2)^2-($C$5/2)^2*'(OLD) bottom seam length'!B3834^2/($C$6/2)^2)</f>
        <v>#DIV/0!</v>
      </c>
      <c r="E3834" s="136">
        <f t="shared" si="591"/>
        <v>76460</v>
      </c>
      <c r="F3834" t="e">
        <f>SQRT(($C$5/2)^2-($C$5/2)^2*'(OLD) bottom seam length'!E3834^2/($C$6/2)^2)</f>
        <v>#DIV/0!</v>
      </c>
      <c r="H3834" s="136">
        <f t="shared" si="592"/>
        <v>76460</v>
      </c>
      <c r="I3834" t="e">
        <f>SQRT(($C$5/2)^2-($C$5/2)^2*'(OLD) bottom seam length'!H3834^2/($C$6/2)^2)</f>
        <v>#DIV/0!</v>
      </c>
      <c r="K3834" s="136">
        <f t="shared" si="593"/>
        <v>76460</v>
      </c>
      <c r="L3834" t="e">
        <f>SQRT(($C$5/2)^2-($C$5/2)^2*'(OLD) bottom seam length'!K3834^2/($C$6/2)^2)</f>
        <v>#DIV/0!</v>
      </c>
      <c r="O3834" s="136">
        <f t="shared" si="594"/>
        <v>76460</v>
      </c>
      <c r="P3834" t="b">
        <f t="shared" si="595"/>
        <v>0</v>
      </c>
      <c r="T3834" s="136">
        <f t="shared" si="596"/>
        <v>76440</v>
      </c>
      <c r="U3834" t="e">
        <f>SQRT(($U$6/2)^2-($U$6/2)^2*'(OLD) bottom seam length'!T3834^2/($U$7/2)^2)</f>
        <v>#VALUE!</v>
      </c>
      <c r="W3834" s="136">
        <f t="shared" si="597"/>
        <v>76440</v>
      </c>
      <c r="X3834" t="e">
        <f>SQRT(($U$6/2)^2-($U$6/2)^2*'(OLD) bottom seam length'!W3834^2/($U$7/2)^2)</f>
        <v>#VALUE!</v>
      </c>
      <c r="Z3834" s="136">
        <f t="shared" si="598"/>
        <v>76440</v>
      </c>
      <c r="AA3834" t="e">
        <f>SQRT(($U$6/2)^2-($U$6/2)^2*'(OLD) bottom seam length'!Z3834^2/($U$7/2)^2)</f>
        <v>#VALUE!</v>
      </c>
      <c r="AC3834" s="136">
        <f t="shared" si="599"/>
        <v>76440</v>
      </c>
      <c r="AD3834" t="e">
        <f>SQRT(($U$6/2)^2-($U$6/2)^2*'(OLD) bottom seam length'!AC3834^2/($U$7/2)^2)</f>
        <v>#VALUE!</v>
      </c>
    </row>
    <row r="3835" spans="2:30">
      <c r="B3835" s="136">
        <f t="shared" si="590"/>
        <v>76480</v>
      </c>
      <c r="C3835" t="e">
        <f>SQRT(($C$5/2)^2-($C$5/2)^2*'(OLD) bottom seam length'!B3835^2/($C$6/2)^2)</f>
        <v>#DIV/0!</v>
      </c>
      <c r="E3835" s="136">
        <f t="shared" si="591"/>
        <v>76480</v>
      </c>
      <c r="F3835" t="e">
        <f>SQRT(($C$5/2)^2-($C$5/2)^2*'(OLD) bottom seam length'!E3835^2/($C$6/2)^2)</f>
        <v>#DIV/0!</v>
      </c>
      <c r="H3835" s="136">
        <f t="shared" si="592"/>
        <v>76480</v>
      </c>
      <c r="I3835" t="e">
        <f>SQRT(($C$5/2)^2-($C$5/2)^2*'(OLD) bottom seam length'!H3835^2/($C$6/2)^2)</f>
        <v>#DIV/0!</v>
      </c>
      <c r="K3835" s="136">
        <f t="shared" si="593"/>
        <v>76480</v>
      </c>
      <c r="L3835" t="e">
        <f>SQRT(($C$5/2)^2-($C$5/2)^2*'(OLD) bottom seam length'!K3835^2/($C$6/2)^2)</f>
        <v>#DIV/0!</v>
      </c>
      <c r="O3835" s="136">
        <f t="shared" si="594"/>
        <v>76480</v>
      </c>
      <c r="P3835" t="b">
        <f t="shared" si="595"/>
        <v>0</v>
      </c>
      <c r="T3835" s="136">
        <f t="shared" si="596"/>
        <v>76460</v>
      </c>
      <c r="U3835" t="e">
        <f>SQRT(($U$6/2)^2-($U$6/2)^2*'(OLD) bottom seam length'!T3835^2/($U$7/2)^2)</f>
        <v>#VALUE!</v>
      </c>
      <c r="W3835" s="136">
        <f t="shared" si="597"/>
        <v>76460</v>
      </c>
      <c r="X3835" t="e">
        <f>SQRT(($U$6/2)^2-($U$6/2)^2*'(OLD) bottom seam length'!W3835^2/($U$7/2)^2)</f>
        <v>#VALUE!</v>
      </c>
      <c r="Z3835" s="136">
        <f t="shared" si="598"/>
        <v>76460</v>
      </c>
      <c r="AA3835" t="e">
        <f>SQRT(($U$6/2)^2-($U$6/2)^2*'(OLD) bottom seam length'!Z3835^2/($U$7/2)^2)</f>
        <v>#VALUE!</v>
      </c>
      <c r="AC3835" s="136">
        <f t="shared" si="599"/>
        <v>76460</v>
      </c>
      <c r="AD3835" t="e">
        <f>SQRT(($U$6/2)^2-($U$6/2)^2*'(OLD) bottom seam length'!AC3835^2/($U$7/2)^2)</f>
        <v>#VALUE!</v>
      </c>
    </row>
    <row r="3836" spans="2:30">
      <c r="B3836" s="136">
        <f t="shared" si="590"/>
        <v>76500</v>
      </c>
      <c r="C3836" t="e">
        <f>SQRT(($C$5/2)^2-($C$5/2)^2*'(OLD) bottom seam length'!B3836^2/($C$6/2)^2)</f>
        <v>#DIV/0!</v>
      </c>
      <c r="E3836" s="136">
        <f t="shared" si="591"/>
        <v>76500</v>
      </c>
      <c r="F3836" t="e">
        <f>SQRT(($C$5/2)^2-($C$5/2)^2*'(OLD) bottom seam length'!E3836^2/($C$6/2)^2)</f>
        <v>#DIV/0!</v>
      </c>
      <c r="H3836" s="136">
        <f t="shared" si="592"/>
        <v>76500</v>
      </c>
      <c r="I3836" t="e">
        <f>SQRT(($C$5/2)^2-($C$5/2)^2*'(OLD) bottom seam length'!H3836^2/($C$6/2)^2)</f>
        <v>#DIV/0!</v>
      </c>
      <c r="K3836" s="136">
        <f t="shared" si="593"/>
        <v>76500</v>
      </c>
      <c r="L3836" t="e">
        <f>SQRT(($C$5/2)^2-($C$5/2)^2*'(OLD) bottom seam length'!K3836^2/($C$6/2)^2)</f>
        <v>#DIV/0!</v>
      </c>
      <c r="O3836" s="136">
        <f t="shared" si="594"/>
        <v>76500</v>
      </c>
      <c r="P3836" t="b">
        <f t="shared" si="595"/>
        <v>0</v>
      </c>
      <c r="T3836" s="136">
        <f t="shared" si="596"/>
        <v>76480</v>
      </c>
      <c r="U3836" t="e">
        <f>SQRT(($U$6/2)^2-($U$6/2)^2*'(OLD) bottom seam length'!T3836^2/($U$7/2)^2)</f>
        <v>#VALUE!</v>
      </c>
      <c r="W3836" s="136">
        <f t="shared" si="597"/>
        <v>76480</v>
      </c>
      <c r="X3836" t="e">
        <f>SQRT(($U$6/2)^2-($U$6/2)^2*'(OLD) bottom seam length'!W3836^2/($U$7/2)^2)</f>
        <v>#VALUE!</v>
      </c>
      <c r="Z3836" s="136">
        <f t="shared" si="598"/>
        <v>76480</v>
      </c>
      <c r="AA3836" t="e">
        <f>SQRT(($U$6/2)^2-($U$6/2)^2*'(OLD) bottom seam length'!Z3836^2/($U$7/2)^2)</f>
        <v>#VALUE!</v>
      </c>
      <c r="AC3836" s="136">
        <f t="shared" si="599"/>
        <v>76480</v>
      </c>
      <c r="AD3836" t="e">
        <f>SQRT(($U$6/2)^2-($U$6/2)^2*'(OLD) bottom seam length'!AC3836^2/($U$7/2)^2)</f>
        <v>#VALUE!</v>
      </c>
    </row>
    <row r="3837" spans="2:30">
      <c r="B3837" s="136">
        <f t="shared" si="590"/>
        <v>76520</v>
      </c>
      <c r="C3837" t="e">
        <f>SQRT(($C$5/2)^2-($C$5/2)^2*'(OLD) bottom seam length'!B3837^2/($C$6/2)^2)</f>
        <v>#DIV/0!</v>
      </c>
      <c r="E3837" s="136">
        <f t="shared" si="591"/>
        <v>76520</v>
      </c>
      <c r="F3837" t="e">
        <f>SQRT(($C$5/2)^2-($C$5/2)^2*'(OLD) bottom seam length'!E3837^2/($C$6/2)^2)</f>
        <v>#DIV/0!</v>
      </c>
      <c r="H3837" s="136">
        <f t="shared" si="592"/>
        <v>76520</v>
      </c>
      <c r="I3837" t="e">
        <f>SQRT(($C$5/2)^2-($C$5/2)^2*'(OLD) bottom seam length'!H3837^2/($C$6/2)^2)</f>
        <v>#DIV/0!</v>
      </c>
      <c r="K3837" s="136">
        <f t="shared" si="593"/>
        <v>76520</v>
      </c>
      <c r="L3837" t="e">
        <f>SQRT(($C$5/2)^2-($C$5/2)^2*'(OLD) bottom seam length'!K3837^2/($C$6/2)^2)</f>
        <v>#DIV/0!</v>
      </c>
      <c r="O3837" s="136">
        <f t="shared" si="594"/>
        <v>76520</v>
      </c>
      <c r="P3837" t="b">
        <f t="shared" si="595"/>
        <v>0</v>
      </c>
      <c r="T3837" s="136">
        <f t="shared" si="596"/>
        <v>76500</v>
      </c>
      <c r="U3837" t="e">
        <f>SQRT(($U$6/2)^2-($U$6/2)^2*'(OLD) bottom seam length'!T3837^2/($U$7/2)^2)</f>
        <v>#VALUE!</v>
      </c>
      <c r="W3837" s="136">
        <f t="shared" si="597"/>
        <v>76500</v>
      </c>
      <c r="X3837" t="e">
        <f>SQRT(($U$6/2)^2-($U$6/2)^2*'(OLD) bottom seam length'!W3837^2/($U$7/2)^2)</f>
        <v>#VALUE!</v>
      </c>
      <c r="Z3837" s="136">
        <f t="shared" si="598"/>
        <v>76500</v>
      </c>
      <c r="AA3837" t="e">
        <f>SQRT(($U$6/2)^2-($U$6/2)^2*'(OLD) bottom seam length'!Z3837^2/($U$7/2)^2)</f>
        <v>#VALUE!</v>
      </c>
      <c r="AC3837" s="136">
        <f t="shared" si="599"/>
        <v>76500</v>
      </c>
      <c r="AD3837" t="e">
        <f>SQRT(($U$6/2)^2-($U$6/2)^2*'(OLD) bottom seam length'!AC3837^2/($U$7/2)^2)</f>
        <v>#VALUE!</v>
      </c>
    </row>
    <row r="3838" spans="2:30">
      <c r="B3838" s="136">
        <f t="shared" si="590"/>
        <v>76540</v>
      </c>
      <c r="C3838" t="e">
        <f>SQRT(($C$5/2)^2-($C$5/2)^2*'(OLD) bottom seam length'!B3838^2/($C$6/2)^2)</f>
        <v>#DIV/0!</v>
      </c>
      <c r="E3838" s="136">
        <f t="shared" si="591"/>
        <v>76540</v>
      </c>
      <c r="F3838" t="e">
        <f>SQRT(($C$5/2)^2-($C$5/2)^2*'(OLD) bottom seam length'!E3838^2/($C$6/2)^2)</f>
        <v>#DIV/0!</v>
      </c>
      <c r="H3838" s="136">
        <f t="shared" si="592"/>
        <v>76540</v>
      </c>
      <c r="I3838" t="e">
        <f>SQRT(($C$5/2)^2-($C$5/2)^2*'(OLD) bottom seam length'!H3838^2/($C$6/2)^2)</f>
        <v>#DIV/0!</v>
      </c>
      <c r="K3838" s="136">
        <f t="shared" si="593"/>
        <v>76540</v>
      </c>
      <c r="L3838" t="e">
        <f>SQRT(($C$5/2)^2-($C$5/2)^2*'(OLD) bottom seam length'!K3838^2/($C$6/2)^2)</f>
        <v>#DIV/0!</v>
      </c>
      <c r="O3838" s="136">
        <f t="shared" si="594"/>
        <v>76540</v>
      </c>
      <c r="P3838" t="b">
        <f t="shared" si="595"/>
        <v>0</v>
      </c>
      <c r="T3838" s="136">
        <f t="shared" si="596"/>
        <v>76520</v>
      </c>
      <c r="U3838" t="e">
        <f>SQRT(($U$6/2)^2-($U$6/2)^2*'(OLD) bottom seam length'!T3838^2/($U$7/2)^2)</f>
        <v>#VALUE!</v>
      </c>
      <c r="W3838" s="136">
        <f t="shared" si="597"/>
        <v>76520</v>
      </c>
      <c r="X3838" t="e">
        <f>SQRT(($U$6/2)^2-($U$6/2)^2*'(OLD) bottom seam length'!W3838^2/($U$7/2)^2)</f>
        <v>#VALUE!</v>
      </c>
      <c r="Z3838" s="136">
        <f t="shared" si="598"/>
        <v>76520</v>
      </c>
      <c r="AA3838" t="e">
        <f>SQRT(($U$6/2)^2-($U$6/2)^2*'(OLD) bottom seam length'!Z3838^2/($U$7/2)^2)</f>
        <v>#VALUE!</v>
      </c>
      <c r="AC3838" s="136">
        <f t="shared" si="599"/>
        <v>76520</v>
      </c>
      <c r="AD3838" t="e">
        <f>SQRT(($U$6/2)^2-($U$6/2)^2*'(OLD) bottom seam length'!AC3838^2/($U$7/2)^2)</f>
        <v>#VALUE!</v>
      </c>
    </row>
    <row r="3839" spans="2:30">
      <c r="B3839" s="136">
        <f t="shared" si="590"/>
        <v>76560</v>
      </c>
      <c r="C3839" t="e">
        <f>SQRT(($C$5/2)^2-($C$5/2)^2*'(OLD) bottom seam length'!B3839^2/($C$6/2)^2)</f>
        <v>#DIV/0!</v>
      </c>
      <c r="E3839" s="136">
        <f t="shared" si="591"/>
        <v>76560</v>
      </c>
      <c r="F3839" t="e">
        <f>SQRT(($C$5/2)^2-($C$5/2)^2*'(OLD) bottom seam length'!E3839^2/($C$6/2)^2)</f>
        <v>#DIV/0!</v>
      </c>
      <c r="H3839" s="136">
        <f t="shared" si="592"/>
        <v>76560</v>
      </c>
      <c r="I3839" t="e">
        <f>SQRT(($C$5/2)^2-($C$5/2)^2*'(OLD) bottom seam length'!H3839^2/($C$6/2)^2)</f>
        <v>#DIV/0!</v>
      </c>
      <c r="K3839" s="136">
        <f t="shared" si="593"/>
        <v>76560</v>
      </c>
      <c r="L3839" t="e">
        <f>SQRT(($C$5/2)^2-($C$5/2)^2*'(OLD) bottom seam length'!K3839^2/($C$6/2)^2)</f>
        <v>#DIV/0!</v>
      </c>
      <c r="O3839" s="136">
        <f t="shared" si="594"/>
        <v>76560</v>
      </c>
      <c r="P3839" t="b">
        <f t="shared" si="595"/>
        <v>0</v>
      </c>
      <c r="T3839" s="136">
        <f t="shared" si="596"/>
        <v>76540</v>
      </c>
      <c r="U3839" t="e">
        <f>SQRT(($U$6/2)^2-($U$6/2)^2*'(OLD) bottom seam length'!T3839^2/($U$7/2)^2)</f>
        <v>#VALUE!</v>
      </c>
      <c r="W3839" s="136">
        <f t="shared" si="597"/>
        <v>76540</v>
      </c>
      <c r="X3839" t="e">
        <f>SQRT(($U$6/2)^2-($U$6/2)^2*'(OLD) bottom seam length'!W3839^2/($U$7/2)^2)</f>
        <v>#VALUE!</v>
      </c>
      <c r="Z3839" s="136">
        <f t="shared" si="598"/>
        <v>76540</v>
      </c>
      <c r="AA3839" t="e">
        <f>SQRT(($U$6/2)^2-($U$6/2)^2*'(OLD) bottom seam length'!Z3839^2/($U$7/2)^2)</f>
        <v>#VALUE!</v>
      </c>
      <c r="AC3839" s="136">
        <f t="shared" si="599"/>
        <v>76540</v>
      </c>
      <c r="AD3839" t="e">
        <f>SQRT(($U$6/2)^2-($U$6/2)^2*'(OLD) bottom seam length'!AC3839^2/($U$7/2)^2)</f>
        <v>#VALUE!</v>
      </c>
    </row>
    <row r="3840" spans="2:30">
      <c r="B3840" s="136">
        <f t="shared" si="590"/>
        <v>76580</v>
      </c>
      <c r="C3840" t="e">
        <f>SQRT(($C$5/2)^2-($C$5/2)^2*'(OLD) bottom seam length'!B3840^2/($C$6/2)^2)</f>
        <v>#DIV/0!</v>
      </c>
      <c r="E3840" s="136">
        <f t="shared" si="591"/>
        <v>76580</v>
      </c>
      <c r="F3840" t="e">
        <f>SQRT(($C$5/2)^2-($C$5/2)^2*'(OLD) bottom seam length'!E3840^2/($C$6/2)^2)</f>
        <v>#DIV/0!</v>
      </c>
      <c r="H3840" s="136">
        <f t="shared" si="592"/>
        <v>76580</v>
      </c>
      <c r="I3840" t="e">
        <f>SQRT(($C$5/2)^2-($C$5/2)^2*'(OLD) bottom seam length'!H3840^2/($C$6/2)^2)</f>
        <v>#DIV/0!</v>
      </c>
      <c r="K3840" s="136">
        <f t="shared" si="593"/>
        <v>76580</v>
      </c>
      <c r="L3840" t="e">
        <f>SQRT(($C$5/2)^2-($C$5/2)^2*'(OLD) bottom seam length'!K3840^2/($C$6/2)^2)</f>
        <v>#DIV/0!</v>
      </c>
      <c r="O3840" s="136">
        <f t="shared" si="594"/>
        <v>76580</v>
      </c>
      <c r="P3840" t="b">
        <f t="shared" si="595"/>
        <v>0</v>
      </c>
      <c r="T3840" s="136">
        <f t="shared" si="596"/>
        <v>76560</v>
      </c>
      <c r="U3840" t="e">
        <f>SQRT(($U$6/2)^2-($U$6/2)^2*'(OLD) bottom seam length'!T3840^2/($U$7/2)^2)</f>
        <v>#VALUE!</v>
      </c>
      <c r="W3840" s="136">
        <f t="shared" si="597"/>
        <v>76560</v>
      </c>
      <c r="X3840" t="e">
        <f>SQRT(($U$6/2)^2-($U$6/2)^2*'(OLD) bottom seam length'!W3840^2/($U$7/2)^2)</f>
        <v>#VALUE!</v>
      </c>
      <c r="Z3840" s="136">
        <f t="shared" si="598"/>
        <v>76560</v>
      </c>
      <c r="AA3840" t="e">
        <f>SQRT(($U$6/2)^2-($U$6/2)^2*'(OLD) bottom seam length'!Z3840^2/($U$7/2)^2)</f>
        <v>#VALUE!</v>
      </c>
      <c r="AC3840" s="136">
        <f t="shared" si="599"/>
        <v>76560</v>
      </c>
      <c r="AD3840" t="e">
        <f>SQRT(($U$6/2)^2-($U$6/2)^2*'(OLD) bottom seam length'!AC3840^2/($U$7/2)^2)</f>
        <v>#VALUE!</v>
      </c>
    </row>
    <row r="3841" spans="2:30">
      <c r="B3841" s="136">
        <f t="shared" si="590"/>
        <v>76600</v>
      </c>
      <c r="C3841" t="e">
        <f>SQRT(($C$5/2)^2-($C$5/2)^2*'(OLD) bottom seam length'!B3841^2/($C$6/2)^2)</f>
        <v>#DIV/0!</v>
      </c>
      <c r="E3841" s="136">
        <f t="shared" si="591"/>
        <v>76600</v>
      </c>
      <c r="F3841" t="e">
        <f>SQRT(($C$5/2)^2-($C$5/2)^2*'(OLD) bottom seam length'!E3841^2/($C$6/2)^2)</f>
        <v>#DIV/0!</v>
      </c>
      <c r="H3841" s="136">
        <f t="shared" si="592"/>
        <v>76600</v>
      </c>
      <c r="I3841" t="e">
        <f>SQRT(($C$5/2)^2-($C$5/2)^2*'(OLD) bottom seam length'!H3841^2/($C$6/2)^2)</f>
        <v>#DIV/0!</v>
      </c>
      <c r="K3841" s="136">
        <f t="shared" si="593"/>
        <v>76600</v>
      </c>
      <c r="L3841" t="e">
        <f>SQRT(($C$5/2)^2-($C$5/2)^2*'(OLD) bottom seam length'!K3841^2/($C$6/2)^2)</f>
        <v>#DIV/0!</v>
      </c>
      <c r="O3841" s="136">
        <f t="shared" si="594"/>
        <v>76600</v>
      </c>
      <c r="P3841" t="b">
        <f t="shared" si="595"/>
        <v>0</v>
      </c>
      <c r="T3841" s="136">
        <f t="shared" si="596"/>
        <v>76580</v>
      </c>
      <c r="U3841" t="e">
        <f>SQRT(($U$6/2)^2-($U$6/2)^2*'(OLD) bottom seam length'!T3841^2/($U$7/2)^2)</f>
        <v>#VALUE!</v>
      </c>
      <c r="W3841" s="136">
        <f t="shared" si="597"/>
        <v>76580</v>
      </c>
      <c r="X3841" t="e">
        <f>SQRT(($U$6/2)^2-($U$6/2)^2*'(OLD) bottom seam length'!W3841^2/($U$7/2)^2)</f>
        <v>#VALUE!</v>
      </c>
      <c r="Z3841" s="136">
        <f t="shared" si="598"/>
        <v>76580</v>
      </c>
      <c r="AA3841" t="e">
        <f>SQRT(($U$6/2)^2-($U$6/2)^2*'(OLD) bottom seam length'!Z3841^2/($U$7/2)^2)</f>
        <v>#VALUE!</v>
      </c>
      <c r="AC3841" s="136">
        <f t="shared" si="599"/>
        <v>76580</v>
      </c>
      <c r="AD3841" t="e">
        <f>SQRT(($U$6/2)^2-($U$6/2)^2*'(OLD) bottom seam length'!AC3841^2/($U$7/2)^2)</f>
        <v>#VALUE!</v>
      </c>
    </row>
    <row r="3842" spans="2:30">
      <c r="B3842" s="136">
        <f t="shared" si="590"/>
        <v>76620</v>
      </c>
      <c r="C3842" t="e">
        <f>SQRT(($C$5/2)^2-($C$5/2)^2*'(OLD) bottom seam length'!B3842^2/($C$6/2)^2)</f>
        <v>#DIV/0!</v>
      </c>
      <c r="E3842" s="136">
        <f t="shared" si="591"/>
        <v>76620</v>
      </c>
      <c r="F3842" t="e">
        <f>SQRT(($C$5/2)^2-($C$5/2)^2*'(OLD) bottom seam length'!E3842^2/($C$6/2)^2)</f>
        <v>#DIV/0!</v>
      </c>
      <c r="H3842" s="136">
        <f t="shared" si="592"/>
        <v>76620</v>
      </c>
      <c r="I3842" t="e">
        <f>SQRT(($C$5/2)^2-($C$5/2)^2*'(OLD) bottom seam length'!H3842^2/($C$6/2)^2)</f>
        <v>#DIV/0!</v>
      </c>
      <c r="K3842" s="136">
        <f t="shared" si="593"/>
        <v>76620</v>
      </c>
      <c r="L3842" t="e">
        <f>SQRT(($C$5/2)^2-($C$5/2)^2*'(OLD) bottom seam length'!K3842^2/($C$6/2)^2)</f>
        <v>#DIV/0!</v>
      </c>
      <c r="O3842" s="136">
        <f t="shared" si="594"/>
        <v>76620</v>
      </c>
      <c r="P3842" t="b">
        <f t="shared" si="595"/>
        <v>0</v>
      </c>
      <c r="T3842" s="136">
        <f t="shared" si="596"/>
        <v>76600</v>
      </c>
      <c r="U3842" t="e">
        <f>SQRT(($U$6/2)^2-($U$6/2)^2*'(OLD) bottom seam length'!T3842^2/($U$7/2)^2)</f>
        <v>#VALUE!</v>
      </c>
      <c r="W3842" s="136">
        <f t="shared" si="597"/>
        <v>76600</v>
      </c>
      <c r="X3842" t="e">
        <f>SQRT(($U$6/2)^2-($U$6/2)^2*'(OLD) bottom seam length'!W3842^2/($U$7/2)^2)</f>
        <v>#VALUE!</v>
      </c>
      <c r="Z3842" s="136">
        <f t="shared" si="598"/>
        <v>76600</v>
      </c>
      <c r="AA3842" t="e">
        <f>SQRT(($U$6/2)^2-($U$6/2)^2*'(OLD) bottom seam length'!Z3842^2/($U$7/2)^2)</f>
        <v>#VALUE!</v>
      </c>
      <c r="AC3842" s="136">
        <f t="shared" si="599"/>
        <v>76600</v>
      </c>
      <c r="AD3842" t="e">
        <f>SQRT(($U$6/2)^2-($U$6/2)^2*'(OLD) bottom seam length'!AC3842^2/($U$7/2)^2)</f>
        <v>#VALUE!</v>
      </c>
    </row>
    <row r="3843" spans="2:30">
      <c r="B3843" s="136">
        <f t="shared" si="590"/>
        <v>76640</v>
      </c>
      <c r="C3843" t="e">
        <f>SQRT(($C$5/2)^2-($C$5/2)^2*'(OLD) bottom seam length'!B3843^2/($C$6/2)^2)</f>
        <v>#DIV/0!</v>
      </c>
      <c r="E3843" s="136">
        <f t="shared" si="591"/>
        <v>76640</v>
      </c>
      <c r="F3843" t="e">
        <f>SQRT(($C$5/2)^2-($C$5/2)^2*'(OLD) bottom seam length'!E3843^2/($C$6/2)^2)</f>
        <v>#DIV/0!</v>
      </c>
      <c r="H3843" s="136">
        <f t="shared" si="592"/>
        <v>76640</v>
      </c>
      <c r="I3843" t="e">
        <f>SQRT(($C$5/2)^2-($C$5/2)^2*'(OLD) bottom seam length'!H3843^2/($C$6/2)^2)</f>
        <v>#DIV/0!</v>
      </c>
      <c r="K3843" s="136">
        <f t="shared" si="593"/>
        <v>76640</v>
      </c>
      <c r="L3843" t="e">
        <f>SQRT(($C$5/2)^2-($C$5/2)^2*'(OLD) bottom seam length'!K3843^2/($C$6/2)^2)</f>
        <v>#DIV/0!</v>
      </c>
      <c r="O3843" s="136">
        <f t="shared" si="594"/>
        <v>76640</v>
      </c>
      <c r="P3843" t="b">
        <f t="shared" si="595"/>
        <v>0</v>
      </c>
      <c r="T3843" s="136">
        <f t="shared" si="596"/>
        <v>76620</v>
      </c>
      <c r="U3843" t="e">
        <f>SQRT(($U$6/2)^2-($U$6/2)^2*'(OLD) bottom seam length'!T3843^2/($U$7/2)^2)</f>
        <v>#VALUE!</v>
      </c>
      <c r="W3843" s="136">
        <f t="shared" si="597"/>
        <v>76620</v>
      </c>
      <c r="X3843" t="e">
        <f>SQRT(($U$6/2)^2-($U$6/2)^2*'(OLD) bottom seam length'!W3843^2/($U$7/2)^2)</f>
        <v>#VALUE!</v>
      </c>
      <c r="Z3843" s="136">
        <f t="shared" si="598"/>
        <v>76620</v>
      </c>
      <c r="AA3843" t="e">
        <f>SQRT(($U$6/2)^2-($U$6/2)^2*'(OLD) bottom seam length'!Z3843^2/($U$7/2)^2)</f>
        <v>#VALUE!</v>
      </c>
      <c r="AC3843" s="136">
        <f t="shared" si="599"/>
        <v>76620</v>
      </c>
      <c r="AD3843" t="e">
        <f>SQRT(($U$6/2)^2-($U$6/2)^2*'(OLD) bottom seam length'!AC3843^2/($U$7/2)^2)</f>
        <v>#VALUE!</v>
      </c>
    </row>
    <row r="3844" spans="2:30">
      <c r="B3844" s="136">
        <f t="shared" si="590"/>
        <v>76660</v>
      </c>
      <c r="C3844" t="e">
        <f>SQRT(($C$5/2)^2-($C$5/2)^2*'(OLD) bottom seam length'!B3844^2/($C$6/2)^2)</f>
        <v>#DIV/0!</v>
      </c>
      <c r="E3844" s="136">
        <f t="shared" si="591"/>
        <v>76660</v>
      </c>
      <c r="F3844" t="e">
        <f>SQRT(($C$5/2)^2-($C$5/2)^2*'(OLD) bottom seam length'!E3844^2/($C$6/2)^2)</f>
        <v>#DIV/0!</v>
      </c>
      <c r="H3844" s="136">
        <f t="shared" si="592"/>
        <v>76660</v>
      </c>
      <c r="I3844" t="e">
        <f>SQRT(($C$5/2)^2-($C$5/2)^2*'(OLD) bottom seam length'!H3844^2/($C$6/2)^2)</f>
        <v>#DIV/0!</v>
      </c>
      <c r="K3844" s="136">
        <f t="shared" si="593"/>
        <v>76660</v>
      </c>
      <c r="L3844" t="e">
        <f>SQRT(($C$5/2)^2-($C$5/2)^2*'(OLD) bottom seam length'!K3844^2/($C$6/2)^2)</f>
        <v>#DIV/0!</v>
      </c>
      <c r="O3844" s="136">
        <f t="shared" si="594"/>
        <v>76660</v>
      </c>
      <c r="P3844" t="b">
        <f t="shared" si="595"/>
        <v>0</v>
      </c>
      <c r="T3844" s="136">
        <f t="shared" si="596"/>
        <v>76640</v>
      </c>
      <c r="U3844" t="e">
        <f>SQRT(($U$6/2)^2-($U$6/2)^2*'(OLD) bottom seam length'!T3844^2/($U$7/2)^2)</f>
        <v>#VALUE!</v>
      </c>
      <c r="W3844" s="136">
        <f t="shared" si="597"/>
        <v>76640</v>
      </c>
      <c r="X3844" t="e">
        <f>SQRT(($U$6/2)^2-($U$6/2)^2*'(OLD) bottom seam length'!W3844^2/($U$7/2)^2)</f>
        <v>#VALUE!</v>
      </c>
      <c r="Z3844" s="136">
        <f t="shared" si="598"/>
        <v>76640</v>
      </c>
      <c r="AA3844" t="e">
        <f>SQRT(($U$6/2)^2-($U$6/2)^2*'(OLD) bottom seam length'!Z3844^2/($U$7/2)^2)</f>
        <v>#VALUE!</v>
      </c>
      <c r="AC3844" s="136">
        <f t="shared" si="599"/>
        <v>76640</v>
      </c>
      <c r="AD3844" t="e">
        <f>SQRT(($U$6/2)^2-($U$6/2)^2*'(OLD) bottom seam length'!AC3844^2/($U$7/2)^2)</f>
        <v>#VALUE!</v>
      </c>
    </row>
    <row r="3845" spans="2:30">
      <c r="B3845" s="136">
        <f t="shared" si="590"/>
        <v>76680</v>
      </c>
      <c r="C3845" t="e">
        <f>SQRT(($C$5/2)^2-($C$5/2)^2*'(OLD) bottom seam length'!B3845^2/($C$6/2)^2)</f>
        <v>#DIV/0!</v>
      </c>
      <c r="E3845" s="136">
        <f t="shared" si="591"/>
        <v>76680</v>
      </c>
      <c r="F3845" t="e">
        <f>SQRT(($C$5/2)^2-($C$5/2)^2*'(OLD) bottom seam length'!E3845^2/($C$6/2)^2)</f>
        <v>#DIV/0!</v>
      </c>
      <c r="H3845" s="136">
        <f t="shared" si="592"/>
        <v>76680</v>
      </c>
      <c r="I3845" t="e">
        <f>SQRT(($C$5/2)^2-($C$5/2)^2*'(OLD) bottom seam length'!H3845^2/($C$6/2)^2)</f>
        <v>#DIV/0!</v>
      </c>
      <c r="K3845" s="136">
        <f t="shared" si="593"/>
        <v>76680</v>
      </c>
      <c r="L3845" t="e">
        <f>SQRT(($C$5/2)^2-($C$5/2)^2*'(OLD) bottom seam length'!K3845^2/($C$6/2)^2)</f>
        <v>#DIV/0!</v>
      </c>
      <c r="O3845" s="136">
        <f t="shared" si="594"/>
        <v>76680</v>
      </c>
      <c r="P3845" t="b">
        <f t="shared" si="595"/>
        <v>0</v>
      </c>
      <c r="T3845" s="136">
        <f t="shared" si="596"/>
        <v>76660</v>
      </c>
      <c r="U3845" t="e">
        <f>SQRT(($U$6/2)^2-($U$6/2)^2*'(OLD) bottom seam length'!T3845^2/($U$7/2)^2)</f>
        <v>#VALUE!</v>
      </c>
      <c r="W3845" s="136">
        <f t="shared" si="597"/>
        <v>76660</v>
      </c>
      <c r="X3845" t="e">
        <f>SQRT(($U$6/2)^2-($U$6/2)^2*'(OLD) bottom seam length'!W3845^2/($U$7/2)^2)</f>
        <v>#VALUE!</v>
      </c>
      <c r="Z3845" s="136">
        <f t="shared" si="598"/>
        <v>76660</v>
      </c>
      <c r="AA3845" t="e">
        <f>SQRT(($U$6/2)^2-($U$6/2)^2*'(OLD) bottom seam length'!Z3845^2/($U$7/2)^2)</f>
        <v>#VALUE!</v>
      </c>
      <c r="AC3845" s="136">
        <f t="shared" si="599"/>
        <v>76660</v>
      </c>
      <c r="AD3845" t="e">
        <f>SQRT(($U$6/2)^2-($U$6/2)^2*'(OLD) bottom seam length'!AC3845^2/($U$7/2)^2)</f>
        <v>#VALUE!</v>
      </c>
    </row>
    <row r="3846" spans="2:30">
      <c r="B3846" s="136">
        <f t="shared" si="590"/>
        <v>76700</v>
      </c>
      <c r="C3846" t="e">
        <f>SQRT(($C$5/2)^2-($C$5/2)^2*'(OLD) bottom seam length'!B3846^2/($C$6/2)^2)</f>
        <v>#DIV/0!</v>
      </c>
      <c r="E3846" s="136">
        <f t="shared" si="591"/>
        <v>76700</v>
      </c>
      <c r="F3846" t="e">
        <f>SQRT(($C$5/2)^2-($C$5/2)^2*'(OLD) bottom seam length'!E3846^2/($C$6/2)^2)</f>
        <v>#DIV/0!</v>
      </c>
      <c r="H3846" s="136">
        <f t="shared" si="592"/>
        <v>76700</v>
      </c>
      <c r="I3846" t="e">
        <f>SQRT(($C$5/2)^2-($C$5/2)^2*'(OLD) bottom seam length'!H3846^2/($C$6/2)^2)</f>
        <v>#DIV/0!</v>
      </c>
      <c r="K3846" s="136">
        <f t="shared" si="593"/>
        <v>76700</v>
      </c>
      <c r="L3846" t="e">
        <f>SQRT(($C$5/2)^2-($C$5/2)^2*'(OLD) bottom seam length'!K3846^2/($C$6/2)^2)</f>
        <v>#DIV/0!</v>
      </c>
      <c r="O3846" s="136">
        <f t="shared" si="594"/>
        <v>76700</v>
      </c>
      <c r="P3846" t="b">
        <f t="shared" si="595"/>
        <v>0</v>
      </c>
      <c r="T3846" s="136">
        <f t="shared" si="596"/>
        <v>76680</v>
      </c>
      <c r="U3846" t="e">
        <f>SQRT(($U$6/2)^2-($U$6/2)^2*'(OLD) bottom seam length'!T3846^2/($U$7/2)^2)</f>
        <v>#VALUE!</v>
      </c>
      <c r="W3846" s="136">
        <f t="shared" si="597"/>
        <v>76680</v>
      </c>
      <c r="X3846" t="e">
        <f>SQRT(($U$6/2)^2-($U$6/2)^2*'(OLD) bottom seam length'!W3846^2/($U$7/2)^2)</f>
        <v>#VALUE!</v>
      </c>
      <c r="Z3846" s="136">
        <f t="shared" si="598"/>
        <v>76680</v>
      </c>
      <c r="AA3846" t="e">
        <f>SQRT(($U$6/2)^2-($U$6/2)^2*'(OLD) bottom seam length'!Z3846^2/($U$7/2)^2)</f>
        <v>#VALUE!</v>
      </c>
      <c r="AC3846" s="136">
        <f t="shared" si="599"/>
        <v>76680</v>
      </c>
      <c r="AD3846" t="e">
        <f>SQRT(($U$6/2)^2-($U$6/2)^2*'(OLD) bottom seam length'!AC3846^2/($U$7/2)^2)</f>
        <v>#VALUE!</v>
      </c>
    </row>
    <row r="3847" spans="2:30">
      <c r="B3847" s="136">
        <f t="shared" si="590"/>
        <v>76720</v>
      </c>
      <c r="C3847" t="e">
        <f>SQRT(($C$5/2)^2-($C$5/2)^2*'(OLD) bottom seam length'!B3847^2/($C$6/2)^2)</f>
        <v>#DIV/0!</v>
      </c>
      <c r="E3847" s="136">
        <f t="shared" si="591"/>
        <v>76720</v>
      </c>
      <c r="F3847" t="e">
        <f>SQRT(($C$5/2)^2-($C$5/2)^2*'(OLD) bottom seam length'!E3847^2/($C$6/2)^2)</f>
        <v>#DIV/0!</v>
      </c>
      <c r="H3847" s="136">
        <f t="shared" si="592"/>
        <v>76720</v>
      </c>
      <c r="I3847" t="e">
        <f>SQRT(($C$5/2)^2-($C$5/2)^2*'(OLD) bottom seam length'!H3847^2/($C$6/2)^2)</f>
        <v>#DIV/0!</v>
      </c>
      <c r="K3847" s="136">
        <f t="shared" si="593"/>
        <v>76720</v>
      </c>
      <c r="L3847" t="e">
        <f>SQRT(($C$5/2)^2-($C$5/2)^2*'(OLD) bottom seam length'!K3847^2/($C$6/2)^2)</f>
        <v>#DIV/0!</v>
      </c>
      <c r="O3847" s="136">
        <f t="shared" si="594"/>
        <v>76720</v>
      </c>
      <c r="P3847" t="b">
        <f t="shared" si="595"/>
        <v>0</v>
      </c>
      <c r="T3847" s="136">
        <f t="shared" si="596"/>
        <v>76700</v>
      </c>
      <c r="U3847" t="e">
        <f>SQRT(($U$6/2)^2-($U$6/2)^2*'(OLD) bottom seam length'!T3847^2/($U$7/2)^2)</f>
        <v>#VALUE!</v>
      </c>
      <c r="W3847" s="136">
        <f t="shared" si="597"/>
        <v>76700</v>
      </c>
      <c r="X3847" t="e">
        <f>SQRT(($U$6/2)^2-($U$6/2)^2*'(OLD) bottom seam length'!W3847^2/($U$7/2)^2)</f>
        <v>#VALUE!</v>
      </c>
      <c r="Z3847" s="136">
        <f t="shared" si="598"/>
        <v>76700</v>
      </c>
      <c r="AA3847" t="e">
        <f>SQRT(($U$6/2)^2-($U$6/2)^2*'(OLD) bottom seam length'!Z3847^2/($U$7/2)^2)</f>
        <v>#VALUE!</v>
      </c>
      <c r="AC3847" s="136">
        <f t="shared" si="599"/>
        <v>76700</v>
      </c>
      <c r="AD3847" t="e">
        <f>SQRT(($U$6/2)^2-($U$6/2)^2*'(OLD) bottom seam length'!AC3847^2/($U$7/2)^2)</f>
        <v>#VALUE!</v>
      </c>
    </row>
    <row r="3848" spans="2:30">
      <c r="B3848" s="136">
        <f t="shared" si="590"/>
        <v>76740</v>
      </c>
      <c r="C3848" t="e">
        <f>SQRT(($C$5/2)^2-($C$5/2)^2*'(OLD) bottom seam length'!B3848^2/($C$6/2)^2)</f>
        <v>#DIV/0!</v>
      </c>
      <c r="E3848" s="136">
        <f t="shared" si="591"/>
        <v>76740</v>
      </c>
      <c r="F3848" t="e">
        <f>SQRT(($C$5/2)^2-($C$5/2)^2*'(OLD) bottom seam length'!E3848^2/($C$6/2)^2)</f>
        <v>#DIV/0!</v>
      </c>
      <c r="H3848" s="136">
        <f t="shared" si="592"/>
        <v>76740</v>
      </c>
      <c r="I3848" t="e">
        <f>SQRT(($C$5/2)^2-($C$5/2)^2*'(OLD) bottom seam length'!H3848^2/($C$6/2)^2)</f>
        <v>#DIV/0!</v>
      </c>
      <c r="K3848" s="136">
        <f t="shared" si="593"/>
        <v>76740</v>
      </c>
      <c r="L3848" t="e">
        <f>SQRT(($C$5/2)^2-($C$5/2)^2*'(OLD) bottom seam length'!K3848^2/($C$6/2)^2)</f>
        <v>#DIV/0!</v>
      </c>
      <c r="O3848" s="136">
        <f t="shared" si="594"/>
        <v>76740</v>
      </c>
      <c r="P3848" t="b">
        <f t="shared" si="595"/>
        <v>0</v>
      </c>
      <c r="T3848" s="136">
        <f t="shared" si="596"/>
        <v>76720</v>
      </c>
      <c r="U3848" t="e">
        <f>SQRT(($U$6/2)^2-($U$6/2)^2*'(OLD) bottom seam length'!T3848^2/($U$7/2)^2)</f>
        <v>#VALUE!</v>
      </c>
      <c r="W3848" s="136">
        <f t="shared" si="597"/>
        <v>76720</v>
      </c>
      <c r="X3848" t="e">
        <f>SQRT(($U$6/2)^2-($U$6/2)^2*'(OLD) bottom seam length'!W3848^2/($U$7/2)^2)</f>
        <v>#VALUE!</v>
      </c>
      <c r="Z3848" s="136">
        <f t="shared" si="598"/>
        <v>76720</v>
      </c>
      <c r="AA3848" t="e">
        <f>SQRT(($U$6/2)^2-($U$6/2)^2*'(OLD) bottom seam length'!Z3848^2/($U$7/2)^2)</f>
        <v>#VALUE!</v>
      </c>
      <c r="AC3848" s="136">
        <f t="shared" si="599"/>
        <v>76720</v>
      </c>
      <c r="AD3848" t="e">
        <f>SQRT(($U$6/2)^2-($U$6/2)^2*'(OLD) bottom seam length'!AC3848^2/($U$7/2)^2)</f>
        <v>#VALUE!</v>
      </c>
    </row>
    <row r="3849" spans="2:30">
      <c r="B3849" s="136">
        <f t="shared" si="590"/>
        <v>76760</v>
      </c>
      <c r="C3849" t="e">
        <f>SQRT(($C$5/2)^2-($C$5/2)^2*'(OLD) bottom seam length'!B3849^2/($C$6/2)^2)</f>
        <v>#DIV/0!</v>
      </c>
      <c r="E3849" s="136">
        <f t="shared" si="591"/>
        <v>76760</v>
      </c>
      <c r="F3849" t="e">
        <f>SQRT(($C$5/2)^2-($C$5/2)^2*'(OLD) bottom seam length'!E3849^2/($C$6/2)^2)</f>
        <v>#DIV/0!</v>
      </c>
      <c r="H3849" s="136">
        <f t="shared" si="592"/>
        <v>76760</v>
      </c>
      <c r="I3849" t="e">
        <f>SQRT(($C$5/2)^2-($C$5/2)^2*'(OLD) bottom seam length'!H3849^2/($C$6/2)^2)</f>
        <v>#DIV/0!</v>
      </c>
      <c r="K3849" s="136">
        <f t="shared" si="593"/>
        <v>76760</v>
      </c>
      <c r="L3849" t="e">
        <f>SQRT(($C$5/2)^2-($C$5/2)^2*'(OLD) bottom seam length'!K3849^2/($C$6/2)^2)</f>
        <v>#DIV/0!</v>
      </c>
      <c r="O3849" s="136">
        <f t="shared" si="594"/>
        <v>76760</v>
      </c>
      <c r="P3849" t="b">
        <f t="shared" si="595"/>
        <v>0</v>
      </c>
      <c r="T3849" s="136">
        <f t="shared" si="596"/>
        <v>76740</v>
      </c>
      <c r="U3849" t="e">
        <f>SQRT(($U$6/2)^2-($U$6/2)^2*'(OLD) bottom seam length'!T3849^2/($U$7/2)^2)</f>
        <v>#VALUE!</v>
      </c>
      <c r="W3849" s="136">
        <f t="shared" si="597"/>
        <v>76740</v>
      </c>
      <c r="X3849" t="e">
        <f>SQRT(($U$6/2)^2-($U$6/2)^2*'(OLD) bottom seam length'!W3849^2/($U$7/2)^2)</f>
        <v>#VALUE!</v>
      </c>
      <c r="Z3849" s="136">
        <f t="shared" si="598"/>
        <v>76740</v>
      </c>
      <c r="AA3849" t="e">
        <f>SQRT(($U$6/2)^2-($U$6/2)^2*'(OLD) bottom seam length'!Z3849^2/($U$7/2)^2)</f>
        <v>#VALUE!</v>
      </c>
      <c r="AC3849" s="136">
        <f t="shared" si="599"/>
        <v>76740</v>
      </c>
      <c r="AD3849" t="e">
        <f>SQRT(($U$6/2)^2-($U$6/2)^2*'(OLD) bottom seam length'!AC3849^2/($U$7/2)^2)</f>
        <v>#VALUE!</v>
      </c>
    </row>
    <row r="3850" spans="2:30">
      <c r="B3850" s="136">
        <f t="shared" si="590"/>
        <v>76780</v>
      </c>
      <c r="C3850" t="e">
        <f>SQRT(($C$5/2)^2-($C$5/2)^2*'(OLD) bottom seam length'!B3850^2/($C$6/2)^2)</f>
        <v>#DIV/0!</v>
      </c>
      <c r="E3850" s="136">
        <f t="shared" si="591"/>
        <v>76780</v>
      </c>
      <c r="F3850" t="e">
        <f>SQRT(($C$5/2)^2-($C$5/2)^2*'(OLD) bottom seam length'!E3850^2/($C$6/2)^2)</f>
        <v>#DIV/0!</v>
      </c>
      <c r="H3850" s="136">
        <f t="shared" si="592"/>
        <v>76780</v>
      </c>
      <c r="I3850" t="e">
        <f>SQRT(($C$5/2)^2-($C$5/2)^2*'(OLD) bottom seam length'!H3850^2/($C$6/2)^2)</f>
        <v>#DIV/0!</v>
      </c>
      <c r="K3850" s="136">
        <f t="shared" si="593"/>
        <v>76780</v>
      </c>
      <c r="L3850" t="e">
        <f>SQRT(($C$5/2)^2-($C$5/2)^2*'(OLD) bottom seam length'!K3850^2/($C$6/2)^2)</f>
        <v>#DIV/0!</v>
      </c>
      <c r="O3850" s="136">
        <f t="shared" si="594"/>
        <v>76780</v>
      </c>
      <c r="P3850" t="b">
        <f t="shared" si="595"/>
        <v>0</v>
      </c>
      <c r="T3850" s="136">
        <f t="shared" si="596"/>
        <v>76760</v>
      </c>
      <c r="U3850" t="e">
        <f>SQRT(($U$6/2)^2-($U$6/2)^2*'(OLD) bottom seam length'!T3850^2/($U$7/2)^2)</f>
        <v>#VALUE!</v>
      </c>
      <c r="W3850" s="136">
        <f t="shared" si="597"/>
        <v>76760</v>
      </c>
      <c r="X3850" t="e">
        <f>SQRT(($U$6/2)^2-($U$6/2)^2*'(OLD) bottom seam length'!W3850^2/($U$7/2)^2)</f>
        <v>#VALUE!</v>
      </c>
      <c r="Z3850" s="136">
        <f t="shared" si="598"/>
        <v>76760</v>
      </c>
      <c r="AA3850" t="e">
        <f>SQRT(($U$6/2)^2-($U$6/2)^2*'(OLD) bottom seam length'!Z3850^2/($U$7/2)^2)</f>
        <v>#VALUE!</v>
      </c>
      <c r="AC3850" s="136">
        <f t="shared" si="599"/>
        <v>76760</v>
      </c>
      <c r="AD3850" t="e">
        <f>SQRT(($U$6/2)^2-($U$6/2)^2*'(OLD) bottom seam length'!AC3850^2/($U$7/2)^2)</f>
        <v>#VALUE!</v>
      </c>
    </row>
    <row r="3851" spans="2:30">
      <c r="B3851" s="136">
        <f t="shared" si="590"/>
        <v>76800</v>
      </c>
      <c r="C3851" t="e">
        <f>SQRT(($C$5/2)^2-($C$5/2)^2*'(OLD) bottom seam length'!B3851^2/($C$6/2)^2)</f>
        <v>#DIV/0!</v>
      </c>
      <c r="E3851" s="136">
        <f t="shared" si="591"/>
        <v>76800</v>
      </c>
      <c r="F3851" t="e">
        <f>SQRT(($C$5/2)^2-($C$5/2)^2*'(OLD) bottom seam length'!E3851^2/($C$6/2)^2)</f>
        <v>#DIV/0!</v>
      </c>
      <c r="H3851" s="136">
        <f t="shared" si="592"/>
        <v>76800</v>
      </c>
      <c r="I3851" t="e">
        <f>SQRT(($C$5/2)^2-($C$5/2)^2*'(OLD) bottom seam length'!H3851^2/($C$6/2)^2)</f>
        <v>#DIV/0!</v>
      </c>
      <c r="K3851" s="136">
        <f t="shared" si="593"/>
        <v>76800</v>
      </c>
      <c r="L3851" t="e">
        <f>SQRT(($C$5/2)^2-($C$5/2)^2*'(OLD) bottom seam length'!K3851^2/($C$6/2)^2)</f>
        <v>#DIV/0!</v>
      </c>
      <c r="O3851" s="136">
        <f t="shared" si="594"/>
        <v>76800</v>
      </c>
      <c r="P3851" t="b">
        <f t="shared" si="595"/>
        <v>0</v>
      </c>
      <c r="T3851" s="136">
        <f t="shared" si="596"/>
        <v>76780</v>
      </c>
      <c r="U3851" t="e">
        <f>SQRT(($U$6/2)^2-($U$6/2)^2*'(OLD) bottom seam length'!T3851^2/($U$7/2)^2)</f>
        <v>#VALUE!</v>
      </c>
      <c r="W3851" s="136">
        <f t="shared" si="597"/>
        <v>76780</v>
      </c>
      <c r="X3851" t="e">
        <f>SQRT(($U$6/2)^2-($U$6/2)^2*'(OLD) bottom seam length'!W3851^2/($U$7/2)^2)</f>
        <v>#VALUE!</v>
      </c>
      <c r="Z3851" s="136">
        <f t="shared" si="598"/>
        <v>76780</v>
      </c>
      <c r="AA3851" t="e">
        <f>SQRT(($U$6/2)^2-($U$6/2)^2*'(OLD) bottom seam length'!Z3851^2/($U$7/2)^2)</f>
        <v>#VALUE!</v>
      </c>
      <c r="AC3851" s="136">
        <f t="shared" si="599"/>
        <v>76780</v>
      </c>
      <c r="AD3851" t="e">
        <f>SQRT(($U$6/2)^2-($U$6/2)^2*'(OLD) bottom seam length'!AC3851^2/($U$7/2)^2)</f>
        <v>#VALUE!</v>
      </c>
    </row>
    <row r="3852" spans="2:30">
      <c r="B3852" s="136">
        <f t="shared" ref="B3852:B3915" si="600">B3851+$C$7</f>
        <v>76820</v>
      </c>
      <c r="C3852" t="e">
        <f>SQRT(($C$5/2)^2-($C$5/2)^2*'(OLD) bottom seam length'!B3852^2/($C$6/2)^2)</f>
        <v>#DIV/0!</v>
      </c>
      <c r="E3852" s="136">
        <f t="shared" ref="E3852:E3915" si="601">E3851+$C$7</f>
        <v>76820</v>
      </c>
      <c r="F3852" t="e">
        <f>SQRT(($C$5/2)^2-($C$5/2)^2*'(OLD) bottom seam length'!E3852^2/($C$6/2)^2)</f>
        <v>#DIV/0!</v>
      </c>
      <c r="H3852" s="136">
        <f t="shared" ref="H3852:H3915" si="602">H3851+$C$7</f>
        <v>76820</v>
      </c>
      <c r="I3852" t="e">
        <f>SQRT(($C$5/2)^2-($C$5/2)^2*'(OLD) bottom seam length'!H3852^2/($C$6/2)^2)</f>
        <v>#DIV/0!</v>
      </c>
      <c r="K3852" s="136">
        <f t="shared" ref="K3852:K3915" si="603">K3851+$C$7</f>
        <v>76820</v>
      </c>
      <c r="L3852" t="e">
        <f>SQRT(($C$5/2)^2-($C$5/2)^2*'(OLD) bottom seam length'!K3852^2/($C$6/2)^2)</f>
        <v>#DIV/0!</v>
      </c>
      <c r="O3852" s="136">
        <f t="shared" ref="O3852:O3915" si="604">O3851+$C$7</f>
        <v>76820</v>
      </c>
      <c r="P3852" t="b">
        <f t="shared" ref="P3852:P3915" si="605">IF(O3852&lt;=$P$6,$P$5)</f>
        <v>0</v>
      </c>
      <c r="T3852" s="136">
        <f t="shared" si="596"/>
        <v>76800</v>
      </c>
      <c r="U3852" t="e">
        <f>SQRT(($U$6/2)^2-($U$6/2)^2*'(OLD) bottom seam length'!T3852^2/($U$7/2)^2)</f>
        <v>#VALUE!</v>
      </c>
      <c r="W3852" s="136">
        <f t="shared" si="597"/>
        <v>76800</v>
      </c>
      <c r="X3852" t="e">
        <f>SQRT(($U$6/2)^2-($U$6/2)^2*'(OLD) bottom seam length'!W3852^2/($U$7/2)^2)</f>
        <v>#VALUE!</v>
      </c>
      <c r="Z3852" s="136">
        <f t="shared" si="598"/>
        <v>76800</v>
      </c>
      <c r="AA3852" t="e">
        <f>SQRT(($U$6/2)^2-($U$6/2)^2*'(OLD) bottom seam length'!Z3852^2/($U$7/2)^2)</f>
        <v>#VALUE!</v>
      </c>
      <c r="AC3852" s="136">
        <f t="shared" si="599"/>
        <v>76800</v>
      </c>
      <c r="AD3852" t="e">
        <f>SQRT(($U$6/2)^2-($U$6/2)^2*'(OLD) bottom seam length'!AC3852^2/($U$7/2)^2)</f>
        <v>#VALUE!</v>
      </c>
    </row>
    <row r="3853" spans="2:30">
      <c r="B3853" s="136">
        <f t="shared" si="600"/>
        <v>76840</v>
      </c>
      <c r="C3853" t="e">
        <f>SQRT(($C$5/2)^2-($C$5/2)^2*'(OLD) bottom seam length'!B3853^2/($C$6/2)^2)</f>
        <v>#DIV/0!</v>
      </c>
      <c r="E3853" s="136">
        <f t="shared" si="601"/>
        <v>76840</v>
      </c>
      <c r="F3853" t="e">
        <f>SQRT(($C$5/2)^2-($C$5/2)^2*'(OLD) bottom seam length'!E3853^2/($C$6/2)^2)</f>
        <v>#DIV/0!</v>
      </c>
      <c r="H3853" s="136">
        <f t="shared" si="602"/>
        <v>76840</v>
      </c>
      <c r="I3853" t="e">
        <f>SQRT(($C$5/2)^2-($C$5/2)^2*'(OLD) bottom seam length'!H3853^2/($C$6/2)^2)</f>
        <v>#DIV/0!</v>
      </c>
      <c r="K3853" s="136">
        <f t="shared" si="603"/>
        <v>76840</v>
      </c>
      <c r="L3853" t="e">
        <f>SQRT(($C$5/2)^2-($C$5/2)^2*'(OLD) bottom seam length'!K3853^2/($C$6/2)^2)</f>
        <v>#DIV/0!</v>
      </c>
      <c r="O3853" s="136">
        <f t="shared" si="604"/>
        <v>76840</v>
      </c>
      <c r="P3853" t="b">
        <f t="shared" si="605"/>
        <v>0</v>
      </c>
      <c r="T3853" s="136">
        <f t="shared" ref="T3853:T3916" si="606">T3852+$C$7</f>
        <v>76820</v>
      </c>
      <c r="U3853" t="e">
        <f>SQRT(($U$6/2)^2-($U$6/2)^2*'(OLD) bottom seam length'!T3853^2/($U$7/2)^2)</f>
        <v>#VALUE!</v>
      </c>
      <c r="W3853" s="136">
        <f t="shared" ref="W3853:W3916" si="607">W3852+$C$7</f>
        <v>76820</v>
      </c>
      <c r="X3853" t="e">
        <f>SQRT(($U$6/2)^2-($U$6/2)^2*'(OLD) bottom seam length'!W3853^2/($U$7/2)^2)</f>
        <v>#VALUE!</v>
      </c>
      <c r="Z3853" s="136">
        <f t="shared" ref="Z3853:Z3916" si="608">Z3852+$C$7</f>
        <v>76820</v>
      </c>
      <c r="AA3853" t="e">
        <f>SQRT(($U$6/2)^2-($U$6/2)^2*'(OLD) bottom seam length'!Z3853^2/($U$7/2)^2)</f>
        <v>#VALUE!</v>
      </c>
      <c r="AC3853" s="136">
        <f t="shared" ref="AC3853:AC3916" si="609">AC3852+$C$7</f>
        <v>76820</v>
      </c>
      <c r="AD3853" t="e">
        <f>SQRT(($U$6/2)^2-($U$6/2)^2*'(OLD) bottom seam length'!AC3853^2/($U$7/2)^2)</f>
        <v>#VALUE!</v>
      </c>
    </row>
    <row r="3854" spans="2:30">
      <c r="B3854" s="136">
        <f t="shared" si="600"/>
        <v>76860</v>
      </c>
      <c r="C3854" t="e">
        <f>SQRT(($C$5/2)^2-($C$5/2)^2*'(OLD) bottom seam length'!B3854^2/($C$6/2)^2)</f>
        <v>#DIV/0!</v>
      </c>
      <c r="E3854" s="136">
        <f t="shared" si="601"/>
        <v>76860</v>
      </c>
      <c r="F3854" t="e">
        <f>SQRT(($C$5/2)^2-($C$5/2)^2*'(OLD) bottom seam length'!E3854^2/($C$6/2)^2)</f>
        <v>#DIV/0!</v>
      </c>
      <c r="H3854" s="136">
        <f t="shared" si="602"/>
        <v>76860</v>
      </c>
      <c r="I3854" t="e">
        <f>SQRT(($C$5/2)^2-($C$5/2)^2*'(OLD) bottom seam length'!H3854^2/($C$6/2)^2)</f>
        <v>#DIV/0!</v>
      </c>
      <c r="K3854" s="136">
        <f t="shared" si="603"/>
        <v>76860</v>
      </c>
      <c r="L3854" t="e">
        <f>SQRT(($C$5/2)^2-($C$5/2)^2*'(OLD) bottom seam length'!K3854^2/($C$6/2)^2)</f>
        <v>#DIV/0!</v>
      </c>
      <c r="O3854" s="136">
        <f t="shared" si="604"/>
        <v>76860</v>
      </c>
      <c r="P3854" t="b">
        <f t="shared" si="605"/>
        <v>0</v>
      </c>
      <c r="T3854" s="136">
        <f t="shared" si="606"/>
        <v>76840</v>
      </c>
      <c r="U3854" t="e">
        <f>SQRT(($U$6/2)^2-($U$6/2)^2*'(OLD) bottom seam length'!T3854^2/($U$7/2)^2)</f>
        <v>#VALUE!</v>
      </c>
      <c r="W3854" s="136">
        <f t="shared" si="607"/>
        <v>76840</v>
      </c>
      <c r="X3854" t="e">
        <f>SQRT(($U$6/2)^2-($U$6/2)^2*'(OLD) bottom seam length'!W3854^2/($U$7/2)^2)</f>
        <v>#VALUE!</v>
      </c>
      <c r="Z3854" s="136">
        <f t="shared" si="608"/>
        <v>76840</v>
      </c>
      <c r="AA3854" t="e">
        <f>SQRT(($U$6/2)^2-($U$6/2)^2*'(OLD) bottom seam length'!Z3854^2/($U$7/2)^2)</f>
        <v>#VALUE!</v>
      </c>
      <c r="AC3854" s="136">
        <f t="shared" si="609"/>
        <v>76840</v>
      </c>
      <c r="AD3854" t="e">
        <f>SQRT(($U$6/2)^2-($U$6/2)^2*'(OLD) bottom seam length'!AC3854^2/($U$7/2)^2)</f>
        <v>#VALUE!</v>
      </c>
    </row>
    <row r="3855" spans="2:30">
      <c r="B3855" s="136">
        <f t="shared" si="600"/>
        <v>76880</v>
      </c>
      <c r="C3855" t="e">
        <f>SQRT(($C$5/2)^2-($C$5/2)^2*'(OLD) bottom seam length'!B3855^2/($C$6/2)^2)</f>
        <v>#DIV/0!</v>
      </c>
      <c r="E3855" s="136">
        <f t="shared" si="601"/>
        <v>76880</v>
      </c>
      <c r="F3855" t="e">
        <f>SQRT(($C$5/2)^2-($C$5/2)^2*'(OLD) bottom seam length'!E3855^2/($C$6/2)^2)</f>
        <v>#DIV/0!</v>
      </c>
      <c r="H3855" s="136">
        <f t="shared" si="602"/>
        <v>76880</v>
      </c>
      <c r="I3855" t="e">
        <f>SQRT(($C$5/2)^2-($C$5/2)^2*'(OLD) bottom seam length'!H3855^2/($C$6/2)^2)</f>
        <v>#DIV/0!</v>
      </c>
      <c r="K3855" s="136">
        <f t="shared" si="603"/>
        <v>76880</v>
      </c>
      <c r="L3855" t="e">
        <f>SQRT(($C$5/2)^2-($C$5/2)^2*'(OLD) bottom seam length'!K3855^2/($C$6/2)^2)</f>
        <v>#DIV/0!</v>
      </c>
      <c r="O3855" s="136">
        <f t="shared" si="604"/>
        <v>76880</v>
      </c>
      <c r="P3855" t="b">
        <f t="shared" si="605"/>
        <v>0</v>
      </c>
      <c r="T3855" s="136">
        <f t="shared" si="606"/>
        <v>76860</v>
      </c>
      <c r="U3855" t="e">
        <f>SQRT(($U$6/2)^2-($U$6/2)^2*'(OLD) bottom seam length'!T3855^2/($U$7/2)^2)</f>
        <v>#VALUE!</v>
      </c>
      <c r="W3855" s="136">
        <f t="shared" si="607"/>
        <v>76860</v>
      </c>
      <c r="X3855" t="e">
        <f>SQRT(($U$6/2)^2-($U$6/2)^2*'(OLD) bottom seam length'!W3855^2/($U$7/2)^2)</f>
        <v>#VALUE!</v>
      </c>
      <c r="Z3855" s="136">
        <f t="shared" si="608"/>
        <v>76860</v>
      </c>
      <c r="AA3855" t="e">
        <f>SQRT(($U$6/2)^2-($U$6/2)^2*'(OLD) bottom seam length'!Z3855^2/($U$7/2)^2)</f>
        <v>#VALUE!</v>
      </c>
      <c r="AC3855" s="136">
        <f t="shared" si="609"/>
        <v>76860</v>
      </c>
      <c r="AD3855" t="e">
        <f>SQRT(($U$6/2)^2-($U$6/2)^2*'(OLD) bottom seam length'!AC3855^2/($U$7/2)^2)</f>
        <v>#VALUE!</v>
      </c>
    </row>
    <row r="3856" spans="2:30">
      <c r="B3856" s="136">
        <f t="shared" si="600"/>
        <v>76900</v>
      </c>
      <c r="C3856" t="e">
        <f>SQRT(($C$5/2)^2-($C$5/2)^2*'(OLD) bottom seam length'!B3856^2/($C$6/2)^2)</f>
        <v>#DIV/0!</v>
      </c>
      <c r="E3856" s="136">
        <f t="shared" si="601"/>
        <v>76900</v>
      </c>
      <c r="F3856" t="e">
        <f>SQRT(($C$5/2)^2-($C$5/2)^2*'(OLD) bottom seam length'!E3856^2/($C$6/2)^2)</f>
        <v>#DIV/0!</v>
      </c>
      <c r="H3856" s="136">
        <f t="shared" si="602"/>
        <v>76900</v>
      </c>
      <c r="I3856" t="e">
        <f>SQRT(($C$5/2)^2-($C$5/2)^2*'(OLD) bottom seam length'!H3856^2/($C$6/2)^2)</f>
        <v>#DIV/0!</v>
      </c>
      <c r="K3856" s="136">
        <f t="shared" si="603"/>
        <v>76900</v>
      </c>
      <c r="L3856" t="e">
        <f>SQRT(($C$5/2)^2-($C$5/2)^2*'(OLD) bottom seam length'!K3856^2/($C$6/2)^2)</f>
        <v>#DIV/0!</v>
      </c>
      <c r="O3856" s="136">
        <f t="shared" si="604"/>
        <v>76900</v>
      </c>
      <c r="P3856" t="b">
        <f t="shared" si="605"/>
        <v>0</v>
      </c>
      <c r="T3856" s="136">
        <f t="shared" si="606"/>
        <v>76880</v>
      </c>
      <c r="U3856" t="e">
        <f>SQRT(($U$6/2)^2-($U$6/2)^2*'(OLD) bottom seam length'!T3856^2/($U$7/2)^2)</f>
        <v>#VALUE!</v>
      </c>
      <c r="W3856" s="136">
        <f t="shared" si="607"/>
        <v>76880</v>
      </c>
      <c r="X3856" t="e">
        <f>SQRT(($U$6/2)^2-($U$6/2)^2*'(OLD) bottom seam length'!W3856^2/($U$7/2)^2)</f>
        <v>#VALUE!</v>
      </c>
      <c r="Z3856" s="136">
        <f t="shared" si="608"/>
        <v>76880</v>
      </c>
      <c r="AA3856" t="e">
        <f>SQRT(($U$6/2)^2-($U$6/2)^2*'(OLD) bottom seam length'!Z3856^2/($U$7/2)^2)</f>
        <v>#VALUE!</v>
      </c>
      <c r="AC3856" s="136">
        <f t="shared" si="609"/>
        <v>76880</v>
      </c>
      <c r="AD3856" t="e">
        <f>SQRT(($U$6/2)^2-($U$6/2)^2*'(OLD) bottom seam length'!AC3856^2/($U$7/2)^2)</f>
        <v>#VALUE!</v>
      </c>
    </row>
    <row r="3857" spans="2:30">
      <c r="B3857" s="136">
        <f t="shared" si="600"/>
        <v>76920</v>
      </c>
      <c r="C3857" t="e">
        <f>SQRT(($C$5/2)^2-($C$5/2)^2*'(OLD) bottom seam length'!B3857^2/($C$6/2)^2)</f>
        <v>#DIV/0!</v>
      </c>
      <c r="E3857" s="136">
        <f t="shared" si="601"/>
        <v>76920</v>
      </c>
      <c r="F3857" t="e">
        <f>SQRT(($C$5/2)^2-($C$5/2)^2*'(OLD) bottom seam length'!E3857^2/($C$6/2)^2)</f>
        <v>#DIV/0!</v>
      </c>
      <c r="H3857" s="136">
        <f t="shared" si="602"/>
        <v>76920</v>
      </c>
      <c r="I3857" t="e">
        <f>SQRT(($C$5/2)^2-($C$5/2)^2*'(OLD) bottom seam length'!H3857^2/($C$6/2)^2)</f>
        <v>#DIV/0!</v>
      </c>
      <c r="K3857" s="136">
        <f t="shared" si="603"/>
        <v>76920</v>
      </c>
      <c r="L3857" t="e">
        <f>SQRT(($C$5/2)^2-($C$5/2)^2*'(OLD) bottom seam length'!K3857^2/($C$6/2)^2)</f>
        <v>#DIV/0!</v>
      </c>
      <c r="O3857" s="136">
        <f t="shared" si="604"/>
        <v>76920</v>
      </c>
      <c r="P3857" t="b">
        <f t="shared" si="605"/>
        <v>0</v>
      </c>
      <c r="T3857" s="136">
        <f t="shared" si="606"/>
        <v>76900</v>
      </c>
      <c r="U3857" t="e">
        <f>SQRT(($U$6/2)^2-($U$6/2)^2*'(OLD) bottom seam length'!T3857^2/($U$7/2)^2)</f>
        <v>#VALUE!</v>
      </c>
      <c r="W3857" s="136">
        <f t="shared" si="607"/>
        <v>76900</v>
      </c>
      <c r="X3857" t="e">
        <f>SQRT(($U$6/2)^2-($U$6/2)^2*'(OLD) bottom seam length'!W3857^2/($U$7/2)^2)</f>
        <v>#VALUE!</v>
      </c>
      <c r="Z3857" s="136">
        <f t="shared" si="608"/>
        <v>76900</v>
      </c>
      <c r="AA3857" t="e">
        <f>SQRT(($U$6/2)^2-($U$6/2)^2*'(OLD) bottom seam length'!Z3857^2/($U$7/2)^2)</f>
        <v>#VALUE!</v>
      </c>
      <c r="AC3857" s="136">
        <f t="shared" si="609"/>
        <v>76900</v>
      </c>
      <c r="AD3857" t="e">
        <f>SQRT(($U$6/2)^2-($U$6/2)^2*'(OLD) bottom seam length'!AC3857^2/($U$7/2)^2)</f>
        <v>#VALUE!</v>
      </c>
    </row>
    <row r="3858" spans="2:30">
      <c r="B3858" s="136">
        <f t="shared" si="600"/>
        <v>76940</v>
      </c>
      <c r="C3858" t="e">
        <f>SQRT(($C$5/2)^2-($C$5/2)^2*'(OLD) bottom seam length'!B3858^2/($C$6/2)^2)</f>
        <v>#DIV/0!</v>
      </c>
      <c r="E3858" s="136">
        <f t="shared" si="601"/>
        <v>76940</v>
      </c>
      <c r="F3858" t="e">
        <f>SQRT(($C$5/2)^2-($C$5/2)^2*'(OLD) bottom seam length'!E3858^2/($C$6/2)^2)</f>
        <v>#DIV/0!</v>
      </c>
      <c r="H3858" s="136">
        <f t="shared" si="602"/>
        <v>76940</v>
      </c>
      <c r="I3858" t="e">
        <f>SQRT(($C$5/2)^2-($C$5/2)^2*'(OLD) bottom seam length'!H3858^2/($C$6/2)^2)</f>
        <v>#DIV/0!</v>
      </c>
      <c r="K3858" s="136">
        <f t="shared" si="603"/>
        <v>76940</v>
      </c>
      <c r="L3858" t="e">
        <f>SQRT(($C$5/2)^2-($C$5/2)^2*'(OLD) bottom seam length'!K3858^2/($C$6/2)^2)</f>
        <v>#DIV/0!</v>
      </c>
      <c r="O3858" s="136">
        <f t="shared" si="604"/>
        <v>76940</v>
      </c>
      <c r="P3858" t="b">
        <f t="shared" si="605"/>
        <v>0</v>
      </c>
      <c r="T3858" s="136">
        <f t="shared" si="606"/>
        <v>76920</v>
      </c>
      <c r="U3858" t="e">
        <f>SQRT(($U$6/2)^2-($U$6/2)^2*'(OLD) bottom seam length'!T3858^2/($U$7/2)^2)</f>
        <v>#VALUE!</v>
      </c>
      <c r="W3858" s="136">
        <f t="shared" si="607"/>
        <v>76920</v>
      </c>
      <c r="X3858" t="e">
        <f>SQRT(($U$6/2)^2-($U$6/2)^2*'(OLD) bottom seam length'!W3858^2/($U$7/2)^2)</f>
        <v>#VALUE!</v>
      </c>
      <c r="Z3858" s="136">
        <f t="shared" si="608"/>
        <v>76920</v>
      </c>
      <c r="AA3858" t="e">
        <f>SQRT(($U$6/2)^2-($U$6/2)^2*'(OLD) bottom seam length'!Z3858^2/($U$7/2)^2)</f>
        <v>#VALUE!</v>
      </c>
      <c r="AC3858" s="136">
        <f t="shared" si="609"/>
        <v>76920</v>
      </c>
      <c r="AD3858" t="e">
        <f>SQRT(($U$6/2)^2-($U$6/2)^2*'(OLD) bottom seam length'!AC3858^2/($U$7/2)^2)</f>
        <v>#VALUE!</v>
      </c>
    </row>
    <row r="3859" spans="2:30">
      <c r="B3859" s="136">
        <f t="shared" si="600"/>
        <v>76960</v>
      </c>
      <c r="C3859" t="e">
        <f>SQRT(($C$5/2)^2-($C$5/2)^2*'(OLD) bottom seam length'!B3859^2/($C$6/2)^2)</f>
        <v>#DIV/0!</v>
      </c>
      <c r="E3859" s="136">
        <f t="shared" si="601"/>
        <v>76960</v>
      </c>
      <c r="F3859" t="e">
        <f>SQRT(($C$5/2)^2-($C$5/2)^2*'(OLD) bottom seam length'!E3859^2/($C$6/2)^2)</f>
        <v>#DIV/0!</v>
      </c>
      <c r="H3859" s="136">
        <f t="shared" si="602"/>
        <v>76960</v>
      </c>
      <c r="I3859" t="e">
        <f>SQRT(($C$5/2)^2-($C$5/2)^2*'(OLD) bottom seam length'!H3859^2/($C$6/2)^2)</f>
        <v>#DIV/0!</v>
      </c>
      <c r="K3859" s="136">
        <f t="shared" si="603"/>
        <v>76960</v>
      </c>
      <c r="L3859" t="e">
        <f>SQRT(($C$5/2)^2-($C$5/2)^2*'(OLD) bottom seam length'!K3859^2/($C$6/2)^2)</f>
        <v>#DIV/0!</v>
      </c>
      <c r="O3859" s="136">
        <f t="shared" si="604"/>
        <v>76960</v>
      </c>
      <c r="P3859" t="b">
        <f t="shared" si="605"/>
        <v>0</v>
      </c>
      <c r="T3859" s="136">
        <f t="shared" si="606"/>
        <v>76940</v>
      </c>
      <c r="U3859" t="e">
        <f>SQRT(($U$6/2)^2-($U$6/2)^2*'(OLD) bottom seam length'!T3859^2/($U$7/2)^2)</f>
        <v>#VALUE!</v>
      </c>
      <c r="W3859" s="136">
        <f t="shared" si="607"/>
        <v>76940</v>
      </c>
      <c r="X3859" t="e">
        <f>SQRT(($U$6/2)^2-($U$6/2)^2*'(OLD) bottom seam length'!W3859^2/($U$7/2)^2)</f>
        <v>#VALUE!</v>
      </c>
      <c r="Z3859" s="136">
        <f t="shared" si="608"/>
        <v>76940</v>
      </c>
      <c r="AA3859" t="e">
        <f>SQRT(($U$6/2)^2-($U$6/2)^2*'(OLD) bottom seam length'!Z3859^2/($U$7/2)^2)</f>
        <v>#VALUE!</v>
      </c>
      <c r="AC3859" s="136">
        <f t="shared" si="609"/>
        <v>76940</v>
      </c>
      <c r="AD3859" t="e">
        <f>SQRT(($U$6/2)^2-($U$6/2)^2*'(OLD) bottom seam length'!AC3859^2/($U$7/2)^2)</f>
        <v>#VALUE!</v>
      </c>
    </row>
    <row r="3860" spans="2:30">
      <c r="B3860" s="136">
        <f t="shared" si="600"/>
        <v>76980</v>
      </c>
      <c r="C3860" t="e">
        <f>SQRT(($C$5/2)^2-($C$5/2)^2*'(OLD) bottom seam length'!B3860^2/($C$6/2)^2)</f>
        <v>#DIV/0!</v>
      </c>
      <c r="E3860" s="136">
        <f t="shared" si="601"/>
        <v>76980</v>
      </c>
      <c r="F3860" t="e">
        <f>SQRT(($C$5/2)^2-($C$5/2)^2*'(OLD) bottom seam length'!E3860^2/($C$6/2)^2)</f>
        <v>#DIV/0!</v>
      </c>
      <c r="H3860" s="136">
        <f t="shared" si="602"/>
        <v>76980</v>
      </c>
      <c r="I3860" t="e">
        <f>SQRT(($C$5/2)^2-($C$5/2)^2*'(OLD) bottom seam length'!H3860^2/($C$6/2)^2)</f>
        <v>#DIV/0!</v>
      </c>
      <c r="K3860" s="136">
        <f t="shared" si="603"/>
        <v>76980</v>
      </c>
      <c r="L3860" t="e">
        <f>SQRT(($C$5/2)^2-($C$5/2)^2*'(OLD) bottom seam length'!K3860^2/($C$6/2)^2)</f>
        <v>#DIV/0!</v>
      </c>
      <c r="O3860" s="136">
        <f t="shared" si="604"/>
        <v>76980</v>
      </c>
      <c r="P3860" t="b">
        <f t="shared" si="605"/>
        <v>0</v>
      </c>
      <c r="T3860" s="136">
        <f t="shared" si="606"/>
        <v>76960</v>
      </c>
      <c r="U3860" t="e">
        <f>SQRT(($U$6/2)^2-($U$6/2)^2*'(OLD) bottom seam length'!T3860^2/($U$7/2)^2)</f>
        <v>#VALUE!</v>
      </c>
      <c r="W3860" s="136">
        <f t="shared" si="607"/>
        <v>76960</v>
      </c>
      <c r="X3860" t="e">
        <f>SQRT(($U$6/2)^2-($U$6/2)^2*'(OLD) bottom seam length'!W3860^2/($U$7/2)^2)</f>
        <v>#VALUE!</v>
      </c>
      <c r="Z3860" s="136">
        <f t="shared" si="608"/>
        <v>76960</v>
      </c>
      <c r="AA3860" t="e">
        <f>SQRT(($U$6/2)^2-($U$6/2)^2*'(OLD) bottom seam length'!Z3860^2/($U$7/2)^2)</f>
        <v>#VALUE!</v>
      </c>
      <c r="AC3860" s="136">
        <f t="shared" si="609"/>
        <v>76960</v>
      </c>
      <c r="AD3860" t="e">
        <f>SQRT(($U$6/2)^2-($U$6/2)^2*'(OLD) bottom seam length'!AC3860^2/($U$7/2)^2)</f>
        <v>#VALUE!</v>
      </c>
    </row>
    <row r="3861" spans="2:30">
      <c r="B3861" s="136">
        <f t="shared" si="600"/>
        <v>77000</v>
      </c>
      <c r="C3861" t="e">
        <f>SQRT(($C$5/2)^2-($C$5/2)^2*'(OLD) bottom seam length'!B3861^2/($C$6/2)^2)</f>
        <v>#DIV/0!</v>
      </c>
      <c r="E3861" s="136">
        <f t="shared" si="601"/>
        <v>77000</v>
      </c>
      <c r="F3861" t="e">
        <f>SQRT(($C$5/2)^2-($C$5/2)^2*'(OLD) bottom seam length'!E3861^2/($C$6/2)^2)</f>
        <v>#DIV/0!</v>
      </c>
      <c r="H3861" s="136">
        <f t="shared" si="602"/>
        <v>77000</v>
      </c>
      <c r="I3861" t="e">
        <f>SQRT(($C$5/2)^2-($C$5/2)^2*'(OLD) bottom seam length'!H3861^2/($C$6/2)^2)</f>
        <v>#DIV/0!</v>
      </c>
      <c r="K3861" s="136">
        <f t="shared" si="603"/>
        <v>77000</v>
      </c>
      <c r="L3861" t="e">
        <f>SQRT(($C$5/2)^2-($C$5/2)^2*'(OLD) bottom seam length'!K3861^2/($C$6/2)^2)</f>
        <v>#DIV/0!</v>
      </c>
      <c r="O3861" s="136">
        <f t="shared" si="604"/>
        <v>77000</v>
      </c>
      <c r="P3861" t="b">
        <f t="shared" si="605"/>
        <v>0</v>
      </c>
      <c r="T3861" s="136">
        <f t="shared" si="606"/>
        <v>76980</v>
      </c>
      <c r="U3861" t="e">
        <f>SQRT(($U$6/2)^2-($U$6/2)^2*'(OLD) bottom seam length'!T3861^2/($U$7/2)^2)</f>
        <v>#VALUE!</v>
      </c>
      <c r="W3861" s="136">
        <f t="shared" si="607"/>
        <v>76980</v>
      </c>
      <c r="X3861" t="e">
        <f>SQRT(($U$6/2)^2-($U$6/2)^2*'(OLD) bottom seam length'!W3861^2/($U$7/2)^2)</f>
        <v>#VALUE!</v>
      </c>
      <c r="Z3861" s="136">
        <f t="shared" si="608"/>
        <v>76980</v>
      </c>
      <c r="AA3861" t="e">
        <f>SQRT(($U$6/2)^2-($U$6/2)^2*'(OLD) bottom seam length'!Z3861^2/($U$7/2)^2)</f>
        <v>#VALUE!</v>
      </c>
      <c r="AC3861" s="136">
        <f t="shared" si="609"/>
        <v>76980</v>
      </c>
      <c r="AD3861" t="e">
        <f>SQRT(($U$6/2)^2-($U$6/2)^2*'(OLD) bottom seam length'!AC3861^2/($U$7/2)^2)</f>
        <v>#VALUE!</v>
      </c>
    </row>
    <row r="3862" spans="2:30">
      <c r="B3862" s="136">
        <f t="shared" si="600"/>
        <v>77020</v>
      </c>
      <c r="C3862" t="e">
        <f>SQRT(($C$5/2)^2-($C$5/2)^2*'(OLD) bottom seam length'!B3862^2/($C$6/2)^2)</f>
        <v>#DIV/0!</v>
      </c>
      <c r="E3862" s="136">
        <f t="shared" si="601"/>
        <v>77020</v>
      </c>
      <c r="F3862" t="e">
        <f>SQRT(($C$5/2)^2-($C$5/2)^2*'(OLD) bottom seam length'!E3862^2/($C$6/2)^2)</f>
        <v>#DIV/0!</v>
      </c>
      <c r="H3862" s="136">
        <f t="shared" si="602"/>
        <v>77020</v>
      </c>
      <c r="I3862" t="e">
        <f>SQRT(($C$5/2)^2-($C$5/2)^2*'(OLD) bottom seam length'!H3862^2/($C$6/2)^2)</f>
        <v>#DIV/0!</v>
      </c>
      <c r="K3862" s="136">
        <f t="shared" si="603"/>
        <v>77020</v>
      </c>
      <c r="L3862" t="e">
        <f>SQRT(($C$5/2)^2-($C$5/2)^2*'(OLD) bottom seam length'!K3862^2/($C$6/2)^2)</f>
        <v>#DIV/0!</v>
      </c>
      <c r="O3862" s="136">
        <f t="shared" si="604"/>
        <v>77020</v>
      </c>
      <c r="P3862" t="b">
        <f t="shared" si="605"/>
        <v>0</v>
      </c>
      <c r="T3862" s="136">
        <f t="shared" si="606"/>
        <v>77000</v>
      </c>
      <c r="U3862" t="e">
        <f>SQRT(($U$6/2)^2-($U$6/2)^2*'(OLD) bottom seam length'!T3862^2/($U$7/2)^2)</f>
        <v>#VALUE!</v>
      </c>
      <c r="W3862" s="136">
        <f t="shared" si="607"/>
        <v>77000</v>
      </c>
      <c r="X3862" t="e">
        <f>SQRT(($U$6/2)^2-($U$6/2)^2*'(OLD) bottom seam length'!W3862^2/($U$7/2)^2)</f>
        <v>#VALUE!</v>
      </c>
      <c r="Z3862" s="136">
        <f t="shared" si="608"/>
        <v>77000</v>
      </c>
      <c r="AA3862" t="e">
        <f>SQRT(($U$6/2)^2-($U$6/2)^2*'(OLD) bottom seam length'!Z3862^2/($U$7/2)^2)</f>
        <v>#VALUE!</v>
      </c>
      <c r="AC3862" s="136">
        <f t="shared" si="609"/>
        <v>77000</v>
      </c>
      <c r="AD3862" t="e">
        <f>SQRT(($U$6/2)^2-($U$6/2)^2*'(OLD) bottom seam length'!AC3862^2/($U$7/2)^2)</f>
        <v>#VALUE!</v>
      </c>
    </row>
    <row r="3863" spans="2:30">
      <c r="B3863" s="136">
        <f t="shared" si="600"/>
        <v>77040</v>
      </c>
      <c r="C3863" t="e">
        <f>SQRT(($C$5/2)^2-($C$5/2)^2*'(OLD) bottom seam length'!B3863^2/($C$6/2)^2)</f>
        <v>#DIV/0!</v>
      </c>
      <c r="E3863" s="136">
        <f t="shared" si="601"/>
        <v>77040</v>
      </c>
      <c r="F3863" t="e">
        <f>SQRT(($C$5/2)^2-($C$5/2)^2*'(OLD) bottom seam length'!E3863^2/($C$6/2)^2)</f>
        <v>#DIV/0!</v>
      </c>
      <c r="H3863" s="136">
        <f t="shared" si="602"/>
        <v>77040</v>
      </c>
      <c r="I3863" t="e">
        <f>SQRT(($C$5/2)^2-($C$5/2)^2*'(OLD) bottom seam length'!H3863^2/($C$6/2)^2)</f>
        <v>#DIV/0!</v>
      </c>
      <c r="K3863" s="136">
        <f t="shared" si="603"/>
        <v>77040</v>
      </c>
      <c r="L3863" t="e">
        <f>SQRT(($C$5/2)^2-($C$5/2)^2*'(OLD) bottom seam length'!K3863^2/($C$6/2)^2)</f>
        <v>#DIV/0!</v>
      </c>
      <c r="O3863" s="136">
        <f t="shared" si="604"/>
        <v>77040</v>
      </c>
      <c r="P3863" t="b">
        <f t="shared" si="605"/>
        <v>0</v>
      </c>
      <c r="T3863" s="136">
        <f t="shared" si="606"/>
        <v>77020</v>
      </c>
      <c r="U3863" t="e">
        <f>SQRT(($U$6/2)^2-($U$6/2)^2*'(OLD) bottom seam length'!T3863^2/($U$7/2)^2)</f>
        <v>#VALUE!</v>
      </c>
      <c r="W3863" s="136">
        <f t="shared" si="607"/>
        <v>77020</v>
      </c>
      <c r="X3863" t="e">
        <f>SQRT(($U$6/2)^2-($U$6/2)^2*'(OLD) bottom seam length'!W3863^2/($U$7/2)^2)</f>
        <v>#VALUE!</v>
      </c>
      <c r="Z3863" s="136">
        <f t="shared" si="608"/>
        <v>77020</v>
      </c>
      <c r="AA3863" t="e">
        <f>SQRT(($U$6/2)^2-($U$6/2)^2*'(OLD) bottom seam length'!Z3863^2/($U$7/2)^2)</f>
        <v>#VALUE!</v>
      </c>
      <c r="AC3863" s="136">
        <f t="shared" si="609"/>
        <v>77020</v>
      </c>
      <c r="AD3863" t="e">
        <f>SQRT(($U$6/2)^2-($U$6/2)^2*'(OLD) bottom seam length'!AC3863^2/($U$7/2)^2)</f>
        <v>#VALUE!</v>
      </c>
    </row>
    <row r="3864" spans="2:30">
      <c r="B3864" s="136">
        <f t="shared" si="600"/>
        <v>77060</v>
      </c>
      <c r="C3864" t="e">
        <f>SQRT(($C$5/2)^2-($C$5/2)^2*'(OLD) bottom seam length'!B3864^2/($C$6/2)^2)</f>
        <v>#DIV/0!</v>
      </c>
      <c r="E3864" s="136">
        <f t="shared" si="601"/>
        <v>77060</v>
      </c>
      <c r="F3864" t="e">
        <f>SQRT(($C$5/2)^2-($C$5/2)^2*'(OLD) bottom seam length'!E3864^2/($C$6/2)^2)</f>
        <v>#DIV/0!</v>
      </c>
      <c r="H3864" s="136">
        <f t="shared" si="602"/>
        <v>77060</v>
      </c>
      <c r="I3864" t="e">
        <f>SQRT(($C$5/2)^2-($C$5/2)^2*'(OLD) bottom seam length'!H3864^2/($C$6/2)^2)</f>
        <v>#DIV/0!</v>
      </c>
      <c r="K3864" s="136">
        <f t="shared" si="603"/>
        <v>77060</v>
      </c>
      <c r="L3864" t="e">
        <f>SQRT(($C$5/2)^2-($C$5/2)^2*'(OLD) bottom seam length'!K3864^2/($C$6/2)^2)</f>
        <v>#DIV/0!</v>
      </c>
      <c r="O3864" s="136">
        <f t="shared" si="604"/>
        <v>77060</v>
      </c>
      <c r="P3864" t="b">
        <f t="shared" si="605"/>
        <v>0</v>
      </c>
      <c r="T3864" s="136">
        <f t="shared" si="606"/>
        <v>77040</v>
      </c>
      <c r="U3864" t="e">
        <f>SQRT(($U$6/2)^2-($U$6/2)^2*'(OLD) bottom seam length'!T3864^2/($U$7/2)^2)</f>
        <v>#VALUE!</v>
      </c>
      <c r="W3864" s="136">
        <f t="shared" si="607"/>
        <v>77040</v>
      </c>
      <c r="X3864" t="e">
        <f>SQRT(($U$6/2)^2-($U$6/2)^2*'(OLD) bottom seam length'!W3864^2/($U$7/2)^2)</f>
        <v>#VALUE!</v>
      </c>
      <c r="Z3864" s="136">
        <f t="shared" si="608"/>
        <v>77040</v>
      </c>
      <c r="AA3864" t="e">
        <f>SQRT(($U$6/2)^2-($U$6/2)^2*'(OLD) bottom seam length'!Z3864^2/($U$7/2)^2)</f>
        <v>#VALUE!</v>
      </c>
      <c r="AC3864" s="136">
        <f t="shared" si="609"/>
        <v>77040</v>
      </c>
      <c r="AD3864" t="e">
        <f>SQRT(($U$6/2)^2-($U$6/2)^2*'(OLD) bottom seam length'!AC3864^2/($U$7/2)^2)</f>
        <v>#VALUE!</v>
      </c>
    </row>
    <row r="3865" spans="2:30">
      <c r="B3865" s="136">
        <f t="shared" si="600"/>
        <v>77080</v>
      </c>
      <c r="C3865" t="e">
        <f>SQRT(($C$5/2)^2-($C$5/2)^2*'(OLD) bottom seam length'!B3865^2/($C$6/2)^2)</f>
        <v>#DIV/0!</v>
      </c>
      <c r="E3865" s="136">
        <f t="shared" si="601"/>
        <v>77080</v>
      </c>
      <c r="F3865" t="e">
        <f>SQRT(($C$5/2)^2-($C$5/2)^2*'(OLD) bottom seam length'!E3865^2/($C$6/2)^2)</f>
        <v>#DIV/0!</v>
      </c>
      <c r="H3865" s="136">
        <f t="shared" si="602"/>
        <v>77080</v>
      </c>
      <c r="I3865" t="e">
        <f>SQRT(($C$5/2)^2-($C$5/2)^2*'(OLD) bottom seam length'!H3865^2/($C$6/2)^2)</f>
        <v>#DIV/0!</v>
      </c>
      <c r="K3865" s="136">
        <f t="shared" si="603"/>
        <v>77080</v>
      </c>
      <c r="L3865" t="e">
        <f>SQRT(($C$5/2)^2-($C$5/2)^2*'(OLD) bottom seam length'!K3865^2/($C$6/2)^2)</f>
        <v>#DIV/0!</v>
      </c>
      <c r="O3865" s="136">
        <f t="shared" si="604"/>
        <v>77080</v>
      </c>
      <c r="P3865" t="b">
        <f t="shared" si="605"/>
        <v>0</v>
      </c>
      <c r="T3865" s="136">
        <f t="shared" si="606"/>
        <v>77060</v>
      </c>
      <c r="U3865" t="e">
        <f>SQRT(($U$6/2)^2-($U$6/2)^2*'(OLD) bottom seam length'!T3865^2/($U$7/2)^2)</f>
        <v>#VALUE!</v>
      </c>
      <c r="W3865" s="136">
        <f t="shared" si="607"/>
        <v>77060</v>
      </c>
      <c r="X3865" t="e">
        <f>SQRT(($U$6/2)^2-($U$6/2)^2*'(OLD) bottom seam length'!W3865^2/($U$7/2)^2)</f>
        <v>#VALUE!</v>
      </c>
      <c r="Z3865" s="136">
        <f t="shared" si="608"/>
        <v>77060</v>
      </c>
      <c r="AA3865" t="e">
        <f>SQRT(($U$6/2)^2-($U$6/2)^2*'(OLD) bottom seam length'!Z3865^2/($U$7/2)^2)</f>
        <v>#VALUE!</v>
      </c>
      <c r="AC3865" s="136">
        <f t="shared" si="609"/>
        <v>77060</v>
      </c>
      <c r="AD3865" t="e">
        <f>SQRT(($U$6/2)^2-($U$6/2)^2*'(OLD) bottom seam length'!AC3865^2/($U$7/2)^2)</f>
        <v>#VALUE!</v>
      </c>
    </row>
    <row r="3866" spans="2:30">
      <c r="B3866" s="136">
        <f t="shared" si="600"/>
        <v>77100</v>
      </c>
      <c r="C3866" t="e">
        <f>SQRT(($C$5/2)^2-($C$5/2)^2*'(OLD) bottom seam length'!B3866^2/($C$6/2)^2)</f>
        <v>#DIV/0!</v>
      </c>
      <c r="E3866" s="136">
        <f t="shared" si="601"/>
        <v>77100</v>
      </c>
      <c r="F3866" t="e">
        <f>SQRT(($C$5/2)^2-($C$5/2)^2*'(OLD) bottom seam length'!E3866^2/($C$6/2)^2)</f>
        <v>#DIV/0!</v>
      </c>
      <c r="H3866" s="136">
        <f t="shared" si="602"/>
        <v>77100</v>
      </c>
      <c r="I3866" t="e">
        <f>SQRT(($C$5/2)^2-($C$5/2)^2*'(OLD) bottom seam length'!H3866^2/($C$6/2)^2)</f>
        <v>#DIV/0!</v>
      </c>
      <c r="K3866" s="136">
        <f t="shared" si="603"/>
        <v>77100</v>
      </c>
      <c r="L3866" t="e">
        <f>SQRT(($C$5/2)^2-($C$5/2)^2*'(OLD) bottom seam length'!K3866^2/($C$6/2)^2)</f>
        <v>#DIV/0!</v>
      </c>
      <c r="O3866" s="136">
        <f t="shared" si="604"/>
        <v>77100</v>
      </c>
      <c r="P3866" t="b">
        <f t="shared" si="605"/>
        <v>0</v>
      </c>
      <c r="T3866" s="136">
        <f t="shared" si="606"/>
        <v>77080</v>
      </c>
      <c r="U3866" t="e">
        <f>SQRT(($U$6/2)^2-($U$6/2)^2*'(OLD) bottom seam length'!T3866^2/($U$7/2)^2)</f>
        <v>#VALUE!</v>
      </c>
      <c r="W3866" s="136">
        <f t="shared" si="607"/>
        <v>77080</v>
      </c>
      <c r="X3866" t="e">
        <f>SQRT(($U$6/2)^2-($U$6/2)^2*'(OLD) bottom seam length'!W3866^2/($U$7/2)^2)</f>
        <v>#VALUE!</v>
      </c>
      <c r="Z3866" s="136">
        <f t="shared" si="608"/>
        <v>77080</v>
      </c>
      <c r="AA3866" t="e">
        <f>SQRT(($U$6/2)^2-($U$6/2)^2*'(OLD) bottom seam length'!Z3866^2/($U$7/2)^2)</f>
        <v>#VALUE!</v>
      </c>
      <c r="AC3866" s="136">
        <f t="shared" si="609"/>
        <v>77080</v>
      </c>
      <c r="AD3866" t="e">
        <f>SQRT(($U$6/2)^2-($U$6/2)^2*'(OLD) bottom seam length'!AC3866^2/($U$7/2)^2)</f>
        <v>#VALUE!</v>
      </c>
    </row>
    <row r="3867" spans="2:30">
      <c r="B3867" s="136">
        <f t="shared" si="600"/>
        <v>77120</v>
      </c>
      <c r="C3867" t="e">
        <f>SQRT(($C$5/2)^2-($C$5/2)^2*'(OLD) bottom seam length'!B3867^2/($C$6/2)^2)</f>
        <v>#DIV/0!</v>
      </c>
      <c r="E3867" s="136">
        <f t="shared" si="601"/>
        <v>77120</v>
      </c>
      <c r="F3867" t="e">
        <f>SQRT(($C$5/2)^2-($C$5/2)^2*'(OLD) bottom seam length'!E3867^2/($C$6/2)^2)</f>
        <v>#DIV/0!</v>
      </c>
      <c r="H3867" s="136">
        <f t="shared" si="602"/>
        <v>77120</v>
      </c>
      <c r="I3867" t="e">
        <f>SQRT(($C$5/2)^2-($C$5/2)^2*'(OLD) bottom seam length'!H3867^2/($C$6/2)^2)</f>
        <v>#DIV/0!</v>
      </c>
      <c r="K3867" s="136">
        <f t="shared" si="603"/>
        <v>77120</v>
      </c>
      <c r="L3867" t="e">
        <f>SQRT(($C$5/2)^2-($C$5/2)^2*'(OLD) bottom seam length'!K3867^2/($C$6/2)^2)</f>
        <v>#DIV/0!</v>
      </c>
      <c r="O3867" s="136">
        <f t="shared" si="604"/>
        <v>77120</v>
      </c>
      <c r="P3867" t="b">
        <f t="shared" si="605"/>
        <v>0</v>
      </c>
      <c r="T3867" s="136">
        <f t="shared" si="606"/>
        <v>77100</v>
      </c>
      <c r="U3867" t="e">
        <f>SQRT(($U$6/2)^2-($U$6/2)^2*'(OLD) bottom seam length'!T3867^2/($U$7/2)^2)</f>
        <v>#VALUE!</v>
      </c>
      <c r="W3867" s="136">
        <f t="shared" si="607"/>
        <v>77100</v>
      </c>
      <c r="X3867" t="e">
        <f>SQRT(($U$6/2)^2-($U$6/2)^2*'(OLD) bottom seam length'!W3867^2/($U$7/2)^2)</f>
        <v>#VALUE!</v>
      </c>
      <c r="Z3867" s="136">
        <f t="shared" si="608"/>
        <v>77100</v>
      </c>
      <c r="AA3867" t="e">
        <f>SQRT(($U$6/2)^2-($U$6/2)^2*'(OLD) bottom seam length'!Z3867^2/($U$7/2)^2)</f>
        <v>#VALUE!</v>
      </c>
      <c r="AC3867" s="136">
        <f t="shared" si="609"/>
        <v>77100</v>
      </c>
      <c r="AD3867" t="e">
        <f>SQRT(($U$6/2)^2-($U$6/2)^2*'(OLD) bottom seam length'!AC3867^2/($U$7/2)^2)</f>
        <v>#VALUE!</v>
      </c>
    </row>
    <row r="3868" spans="2:30">
      <c r="B3868" s="136">
        <f t="shared" si="600"/>
        <v>77140</v>
      </c>
      <c r="C3868" t="e">
        <f>SQRT(($C$5/2)^2-($C$5/2)^2*'(OLD) bottom seam length'!B3868^2/($C$6/2)^2)</f>
        <v>#DIV/0!</v>
      </c>
      <c r="E3868" s="136">
        <f t="shared" si="601"/>
        <v>77140</v>
      </c>
      <c r="F3868" t="e">
        <f>SQRT(($C$5/2)^2-($C$5/2)^2*'(OLD) bottom seam length'!E3868^2/($C$6/2)^2)</f>
        <v>#DIV/0!</v>
      </c>
      <c r="H3868" s="136">
        <f t="shared" si="602"/>
        <v>77140</v>
      </c>
      <c r="I3868" t="e">
        <f>SQRT(($C$5/2)^2-($C$5/2)^2*'(OLD) bottom seam length'!H3868^2/($C$6/2)^2)</f>
        <v>#DIV/0!</v>
      </c>
      <c r="K3868" s="136">
        <f t="shared" si="603"/>
        <v>77140</v>
      </c>
      <c r="L3868" t="e">
        <f>SQRT(($C$5/2)^2-($C$5/2)^2*'(OLD) bottom seam length'!K3868^2/($C$6/2)^2)</f>
        <v>#DIV/0!</v>
      </c>
      <c r="O3868" s="136">
        <f t="shared" si="604"/>
        <v>77140</v>
      </c>
      <c r="P3868" t="b">
        <f t="shared" si="605"/>
        <v>0</v>
      </c>
      <c r="T3868" s="136">
        <f t="shared" si="606"/>
        <v>77120</v>
      </c>
      <c r="U3868" t="e">
        <f>SQRT(($U$6/2)^2-($U$6/2)^2*'(OLD) bottom seam length'!T3868^2/($U$7/2)^2)</f>
        <v>#VALUE!</v>
      </c>
      <c r="W3868" s="136">
        <f t="shared" si="607"/>
        <v>77120</v>
      </c>
      <c r="X3868" t="e">
        <f>SQRT(($U$6/2)^2-($U$6/2)^2*'(OLD) bottom seam length'!W3868^2/($U$7/2)^2)</f>
        <v>#VALUE!</v>
      </c>
      <c r="Z3868" s="136">
        <f t="shared" si="608"/>
        <v>77120</v>
      </c>
      <c r="AA3868" t="e">
        <f>SQRT(($U$6/2)^2-($U$6/2)^2*'(OLD) bottom seam length'!Z3868^2/($U$7/2)^2)</f>
        <v>#VALUE!</v>
      </c>
      <c r="AC3868" s="136">
        <f t="shared" si="609"/>
        <v>77120</v>
      </c>
      <c r="AD3868" t="e">
        <f>SQRT(($U$6/2)^2-($U$6/2)^2*'(OLD) bottom seam length'!AC3868^2/($U$7/2)^2)</f>
        <v>#VALUE!</v>
      </c>
    </row>
    <row r="3869" spans="2:30">
      <c r="B3869" s="136">
        <f t="shared" si="600"/>
        <v>77160</v>
      </c>
      <c r="C3869" t="e">
        <f>SQRT(($C$5/2)^2-($C$5/2)^2*'(OLD) bottom seam length'!B3869^2/($C$6/2)^2)</f>
        <v>#DIV/0!</v>
      </c>
      <c r="E3869" s="136">
        <f t="shared" si="601"/>
        <v>77160</v>
      </c>
      <c r="F3869" t="e">
        <f>SQRT(($C$5/2)^2-($C$5/2)^2*'(OLD) bottom seam length'!E3869^2/($C$6/2)^2)</f>
        <v>#DIV/0!</v>
      </c>
      <c r="H3869" s="136">
        <f t="shared" si="602"/>
        <v>77160</v>
      </c>
      <c r="I3869" t="e">
        <f>SQRT(($C$5/2)^2-($C$5/2)^2*'(OLD) bottom seam length'!H3869^2/($C$6/2)^2)</f>
        <v>#DIV/0!</v>
      </c>
      <c r="K3869" s="136">
        <f t="shared" si="603"/>
        <v>77160</v>
      </c>
      <c r="L3869" t="e">
        <f>SQRT(($C$5/2)^2-($C$5/2)^2*'(OLD) bottom seam length'!K3869^2/($C$6/2)^2)</f>
        <v>#DIV/0!</v>
      </c>
      <c r="O3869" s="136">
        <f t="shared" si="604"/>
        <v>77160</v>
      </c>
      <c r="P3869" t="b">
        <f t="shared" si="605"/>
        <v>0</v>
      </c>
      <c r="T3869" s="136">
        <f t="shared" si="606"/>
        <v>77140</v>
      </c>
      <c r="U3869" t="e">
        <f>SQRT(($U$6/2)^2-($U$6/2)^2*'(OLD) bottom seam length'!T3869^2/($U$7/2)^2)</f>
        <v>#VALUE!</v>
      </c>
      <c r="W3869" s="136">
        <f t="shared" si="607"/>
        <v>77140</v>
      </c>
      <c r="X3869" t="e">
        <f>SQRT(($U$6/2)^2-($U$6/2)^2*'(OLD) bottom seam length'!W3869^2/($U$7/2)^2)</f>
        <v>#VALUE!</v>
      </c>
      <c r="Z3869" s="136">
        <f t="shared" si="608"/>
        <v>77140</v>
      </c>
      <c r="AA3869" t="e">
        <f>SQRT(($U$6/2)^2-($U$6/2)^2*'(OLD) bottom seam length'!Z3869^2/($U$7/2)^2)</f>
        <v>#VALUE!</v>
      </c>
      <c r="AC3869" s="136">
        <f t="shared" si="609"/>
        <v>77140</v>
      </c>
      <c r="AD3869" t="e">
        <f>SQRT(($U$6/2)^2-($U$6/2)^2*'(OLD) bottom seam length'!AC3869^2/($U$7/2)^2)</f>
        <v>#VALUE!</v>
      </c>
    </row>
    <row r="3870" spans="2:30">
      <c r="B3870" s="136">
        <f t="shared" si="600"/>
        <v>77180</v>
      </c>
      <c r="C3870" t="e">
        <f>SQRT(($C$5/2)^2-($C$5/2)^2*'(OLD) bottom seam length'!B3870^2/($C$6/2)^2)</f>
        <v>#DIV/0!</v>
      </c>
      <c r="E3870" s="136">
        <f t="shared" si="601"/>
        <v>77180</v>
      </c>
      <c r="F3870" t="e">
        <f>SQRT(($C$5/2)^2-($C$5/2)^2*'(OLD) bottom seam length'!E3870^2/($C$6/2)^2)</f>
        <v>#DIV/0!</v>
      </c>
      <c r="H3870" s="136">
        <f t="shared" si="602"/>
        <v>77180</v>
      </c>
      <c r="I3870" t="e">
        <f>SQRT(($C$5/2)^2-($C$5/2)^2*'(OLD) bottom seam length'!H3870^2/($C$6/2)^2)</f>
        <v>#DIV/0!</v>
      </c>
      <c r="K3870" s="136">
        <f t="shared" si="603"/>
        <v>77180</v>
      </c>
      <c r="L3870" t="e">
        <f>SQRT(($C$5/2)^2-($C$5/2)^2*'(OLD) bottom seam length'!K3870^2/($C$6/2)^2)</f>
        <v>#DIV/0!</v>
      </c>
      <c r="O3870" s="136">
        <f t="shared" si="604"/>
        <v>77180</v>
      </c>
      <c r="P3870" t="b">
        <f t="shared" si="605"/>
        <v>0</v>
      </c>
      <c r="T3870" s="136">
        <f t="shared" si="606"/>
        <v>77160</v>
      </c>
      <c r="U3870" t="e">
        <f>SQRT(($U$6/2)^2-($U$6/2)^2*'(OLD) bottom seam length'!T3870^2/($U$7/2)^2)</f>
        <v>#VALUE!</v>
      </c>
      <c r="W3870" s="136">
        <f t="shared" si="607"/>
        <v>77160</v>
      </c>
      <c r="X3870" t="e">
        <f>SQRT(($U$6/2)^2-($U$6/2)^2*'(OLD) bottom seam length'!W3870^2/($U$7/2)^2)</f>
        <v>#VALUE!</v>
      </c>
      <c r="Z3870" s="136">
        <f t="shared" si="608"/>
        <v>77160</v>
      </c>
      <c r="AA3870" t="e">
        <f>SQRT(($U$6/2)^2-($U$6/2)^2*'(OLD) bottom seam length'!Z3870^2/($U$7/2)^2)</f>
        <v>#VALUE!</v>
      </c>
      <c r="AC3870" s="136">
        <f t="shared" si="609"/>
        <v>77160</v>
      </c>
      <c r="AD3870" t="e">
        <f>SQRT(($U$6/2)^2-($U$6/2)^2*'(OLD) bottom seam length'!AC3870^2/($U$7/2)^2)</f>
        <v>#VALUE!</v>
      </c>
    </row>
    <row r="3871" spans="2:30">
      <c r="B3871" s="136">
        <f t="shared" si="600"/>
        <v>77200</v>
      </c>
      <c r="C3871" t="e">
        <f>SQRT(($C$5/2)^2-($C$5/2)^2*'(OLD) bottom seam length'!B3871^2/($C$6/2)^2)</f>
        <v>#DIV/0!</v>
      </c>
      <c r="E3871" s="136">
        <f t="shared" si="601"/>
        <v>77200</v>
      </c>
      <c r="F3871" t="e">
        <f>SQRT(($C$5/2)^2-($C$5/2)^2*'(OLD) bottom seam length'!E3871^2/($C$6/2)^2)</f>
        <v>#DIV/0!</v>
      </c>
      <c r="H3871" s="136">
        <f t="shared" si="602"/>
        <v>77200</v>
      </c>
      <c r="I3871" t="e">
        <f>SQRT(($C$5/2)^2-($C$5/2)^2*'(OLD) bottom seam length'!H3871^2/($C$6/2)^2)</f>
        <v>#DIV/0!</v>
      </c>
      <c r="K3871" s="136">
        <f t="shared" si="603"/>
        <v>77200</v>
      </c>
      <c r="L3871" t="e">
        <f>SQRT(($C$5/2)^2-($C$5/2)^2*'(OLD) bottom seam length'!K3871^2/($C$6/2)^2)</f>
        <v>#DIV/0!</v>
      </c>
      <c r="O3871" s="136">
        <f t="shared" si="604"/>
        <v>77200</v>
      </c>
      <c r="P3871" t="b">
        <f t="shared" si="605"/>
        <v>0</v>
      </c>
      <c r="T3871" s="136">
        <f t="shared" si="606"/>
        <v>77180</v>
      </c>
      <c r="U3871" t="e">
        <f>SQRT(($U$6/2)^2-($U$6/2)^2*'(OLD) bottom seam length'!T3871^2/($U$7/2)^2)</f>
        <v>#VALUE!</v>
      </c>
      <c r="W3871" s="136">
        <f t="shared" si="607"/>
        <v>77180</v>
      </c>
      <c r="X3871" t="e">
        <f>SQRT(($U$6/2)^2-($U$6/2)^2*'(OLD) bottom seam length'!W3871^2/($U$7/2)^2)</f>
        <v>#VALUE!</v>
      </c>
      <c r="Z3871" s="136">
        <f t="shared" si="608"/>
        <v>77180</v>
      </c>
      <c r="AA3871" t="e">
        <f>SQRT(($U$6/2)^2-($U$6/2)^2*'(OLD) bottom seam length'!Z3871^2/($U$7/2)^2)</f>
        <v>#VALUE!</v>
      </c>
      <c r="AC3871" s="136">
        <f t="shared" si="609"/>
        <v>77180</v>
      </c>
      <c r="AD3871" t="e">
        <f>SQRT(($U$6/2)^2-($U$6/2)^2*'(OLD) bottom seam length'!AC3871^2/($U$7/2)^2)</f>
        <v>#VALUE!</v>
      </c>
    </row>
    <row r="3872" spans="2:30">
      <c r="B3872" s="136">
        <f t="shared" si="600"/>
        <v>77220</v>
      </c>
      <c r="C3872" t="e">
        <f>SQRT(($C$5/2)^2-($C$5/2)^2*'(OLD) bottom seam length'!B3872^2/($C$6/2)^2)</f>
        <v>#DIV/0!</v>
      </c>
      <c r="E3872" s="136">
        <f t="shared" si="601"/>
        <v>77220</v>
      </c>
      <c r="F3872" t="e">
        <f>SQRT(($C$5/2)^2-($C$5/2)^2*'(OLD) bottom seam length'!E3872^2/($C$6/2)^2)</f>
        <v>#DIV/0!</v>
      </c>
      <c r="H3872" s="136">
        <f t="shared" si="602"/>
        <v>77220</v>
      </c>
      <c r="I3872" t="e">
        <f>SQRT(($C$5/2)^2-($C$5/2)^2*'(OLD) bottom seam length'!H3872^2/($C$6/2)^2)</f>
        <v>#DIV/0!</v>
      </c>
      <c r="K3872" s="136">
        <f t="shared" si="603"/>
        <v>77220</v>
      </c>
      <c r="L3872" t="e">
        <f>SQRT(($C$5/2)^2-($C$5/2)^2*'(OLD) bottom seam length'!K3872^2/($C$6/2)^2)</f>
        <v>#DIV/0!</v>
      </c>
      <c r="O3872" s="136">
        <f t="shared" si="604"/>
        <v>77220</v>
      </c>
      <c r="P3872" t="b">
        <f t="shared" si="605"/>
        <v>0</v>
      </c>
      <c r="T3872" s="136">
        <f t="shared" si="606"/>
        <v>77200</v>
      </c>
      <c r="U3872" t="e">
        <f>SQRT(($U$6/2)^2-($U$6/2)^2*'(OLD) bottom seam length'!T3872^2/($U$7/2)^2)</f>
        <v>#VALUE!</v>
      </c>
      <c r="W3872" s="136">
        <f t="shared" si="607"/>
        <v>77200</v>
      </c>
      <c r="X3872" t="e">
        <f>SQRT(($U$6/2)^2-($U$6/2)^2*'(OLD) bottom seam length'!W3872^2/($U$7/2)^2)</f>
        <v>#VALUE!</v>
      </c>
      <c r="Z3872" s="136">
        <f t="shared" si="608"/>
        <v>77200</v>
      </c>
      <c r="AA3872" t="e">
        <f>SQRT(($U$6/2)^2-($U$6/2)^2*'(OLD) bottom seam length'!Z3872^2/($U$7/2)^2)</f>
        <v>#VALUE!</v>
      </c>
      <c r="AC3872" s="136">
        <f t="shared" si="609"/>
        <v>77200</v>
      </c>
      <c r="AD3872" t="e">
        <f>SQRT(($U$6/2)^2-($U$6/2)^2*'(OLD) bottom seam length'!AC3872^2/($U$7/2)^2)</f>
        <v>#VALUE!</v>
      </c>
    </row>
    <row r="3873" spans="2:30">
      <c r="B3873" s="136">
        <f t="shared" si="600"/>
        <v>77240</v>
      </c>
      <c r="C3873" t="e">
        <f>SQRT(($C$5/2)^2-($C$5/2)^2*'(OLD) bottom seam length'!B3873^2/($C$6/2)^2)</f>
        <v>#DIV/0!</v>
      </c>
      <c r="E3873" s="136">
        <f t="shared" si="601"/>
        <v>77240</v>
      </c>
      <c r="F3873" t="e">
        <f>SQRT(($C$5/2)^2-($C$5/2)^2*'(OLD) bottom seam length'!E3873^2/($C$6/2)^2)</f>
        <v>#DIV/0!</v>
      </c>
      <c r="H3873" s="136">
        <f t="shared" si="602"/>
        <v>77240</v>
      </c>
      <c r="I3873" t="e">
        <f>SQRT(($C$5/2)^2-($C$5/2)^2*'(OLD) bottom seam length'!H3873^2/($C$6/2)^2)</f>
        <v>#DIV/0!</v>
      </c>
      <c r="K3873" s="136">
        <f t="shared" si="603"/>
        <v>77240</v>
      </c>
      <c r="L3873" t="e">
        <f>SQRT(($C$5/2)^2-($C$5/2)^2*'(OLD) bottom seam length'!K3873^2/($C$6/2)^2)</f>
        <v>#DIV/0!</v>
      </c>
      <c r="O3873" s="136">
        <f t="shared" si="604"/>
        <v>77240</v>
      </c>
      <c r="P3873" t="b">
        <f t="shared" si="605"/>
        <v>0</v>
      </c>
      <c r="T3873" s="136">
        <f t="shared" si="606"/>
        <v>77220</v>
      </c>
      <c r="U3873" t="e">
        <f>SQRT(($U$6/2)^2-($U$6/2)^2*'(OLD) bottom seam length'!T3873^2/($U$7/2)^2)</f>
        <v>#VALUE!</v>
      </c>
      <c r="W3873" s="136">
        <f t="shared" si="607"/>
        <v>77220</v>
      </c>
      <c r="X3873" t="e">
        <f>SQRT(($U$6/2)^2-($U$6/2)^2*'(OLD) bottom seam length'!W3873^2/($U$7/2)^2)</f>
        <v>#VALUE!</v>
      </c>
      <c r="Z3873" s="136">
        <f t="shared" si="608"/>
        <v>77220</v>
      </c>
      <c r="AA3873" t="e">
        <f>SQRT(($U$6/2)^2-($U$6/2)^2*'(OLD) bottom seam length'!Z3873^2/($U$7/2)^2)</f>
        <v>#VALUE!</v>
      </c>
      <c r="AC3873" s="136">
        <f t="shared" si="609"/>
        <v>77220</v>
      </c>
      <c r="AD3873" t="e">
        <f>SQRT(($U$6/2)^2-($U$6/2)^2*'(OLD) bottom seam length'!AC3873^2/($U$7/2)^2)</f>
        <v>#VALUE!</v>
      </c>
    </row>
    <row r="3874" spans="2:30">
      <c r="B3874" s="136">
        <f t="shared" si="600"/>
        <v>77260</v>
      </c>
      <c r="C3874" t="e">
        <f>SQRT(($C$5/2)^2-($C$5/2)^2*'(OLD) bottom seam length'!B3874^2/($C$6/2)^2)</f>
        <v>#DIV/0!</v>
      </c>
      <c r="E3874" s="136">
        <f t="shared" si="601"/>
        <v>77260</v>
      </c>
      <c r="F3874" t="e">
        <f>SQRT(($C$5/2)^2-($C$5/2)^2*'(OLD) bottom seam length'!E3874^2/($C$6/2)^2)</f>
        <v>#DIV/0!</v>
      </c>
      <c r="H3874" s="136">
        <f t="shared" si="602"/>
        <v>77260</v>
      </c>
      <c r="I3874" t="e">
        <f>SQRT(($C$5/2)^2-($C$5/2)^2*'(OLD) bottom seam length'!H3874^2/($C$6/2)^2)</f>
        <v>#DIV/0!</v>
      </c>
      <c r="K3874" s="136">
        <f t="shared" si="603"/>
        <v>77260</v>
      </c>
      <c r="L3874" t="e">
        <f>SQRT(($C$5/2)^2-($C$5/2)^2*'(OLD) bottom seam length'!K3874^2/($C$6/2)^2)</f>
        <v>#DIV/0!</v>
      </c>
      <c r="O3874" s="136">
        <f t="shared" si="604"/>
        <v>77260</v>
      </c>
      <c r="P3874" t="b">
        <f t="shared" si="605"/>
        <v>0</v>
      </c>
      <c r="T3874" s="136">
        <f t="shared" si="606"/>
        <v>77240</v>
      </c>
      <c r="U3874" t="e">
        <f>SQRT(($U$6/2)^2-($U$6/2)^2*'(OLD) bottom seam length'!T3874^2/($U$7/2)^2)</f>
        <v>#VALUE!</v>
      </c>
      <c r="W3874" s="136">
        <f t="shared" si="607"/>
        <v>77240</v>
      </c>
      <c r="X3874" t="e">
        <f>SQRT(($U$6/2)^2-($U$6/2)^2*'(OLD) bottom seam length'!W3874^2/($U$7/2)^2)</f>
        <v>#VALUE!</v>
      </c>
      <c r="Z3874" s="136">
        <f t="shared" si="608"/>
        <v>77240</v>
      </c>
      <c r="AA3874" t="e">
        <f>SQRT(($U$6/2)^2-($U$6/2)^2*'(OLD) bottom seam length'!Z3874^2/($U$7/2)^2)</f>
        <v>#VALUE!</v>
      </c>
      <c r="AC3874" s="136">
        <f t="shared" si="609"/>
        <v>77240</v>
      </c>
      <c r="AD3874" t="e">
        <f>SQRT(($U$6/2)^2-($U$6/2)^2*'(OLD) bottom seam length'!AC3874^2/($U$7/2)^2)</f>
        <v>#VALUE!</v>
      </c>
    </row>
    <row r="3875" spans="2:30">
      <c r="B3875" s="136">
        <f t="shared" si="600"/>
        <v>77280</v>
      </c>
      <c r="C3875" t="e">
        <f>SQRT(($C$5/2)^2-($C$5/2)^2*'(OLD) bottom seam length'!B3875^2/($C$6/2)^2)</f>
        <v>#DIV/0!</v>
      </c>
      <c r="E3875" s="136">
        <f t="shared" si="601"/>
        <v>77280</v>
      </c>
      <c r="F3875" t="e">
        <f>SQRT(($C$5/2)^2-($C$5/2)^2*'(OLD) bottom seam length'!E3875^2/($C$6/2)^2)</f>
        <v>#DIV/0!</v>
      </c>
      <c r="H3875" s="136">
        <f t="shared" si="602"/>
        <v>77280</v>
      </c>
      <c r="I3875" t="e">
        <f>SQRT(($C$5/2)^2-($C$5/2)^2*'(OLD) bottom seam length'!H3875^2/($C$6/2)^2)</f>
        <v>#DIV/0!</v>
      </c>
      <c r="K3875" s="136">
        <f t="shared" si="603"/>
        <v>77280</v>
      </c>
      <c r="L3875" t="e">
        <f>SQRT(($C$5/2)^2-($C$5/2)^2*'(OLD) bottom seam length'!K3875^2/($C$6/2)^2)</f>
        <v>#DIV/0!</v>
      </c>
      <c r="O3875" s="136">
        <f t="shared" si="604"/>
        <v>77280</v>
      </c>
      <c r="P3875" t="b">
        <f t="shared" si="605"/>
        <v>0</v>
      </c>
      <c r="T3875" s="136">
        <f t="shared" si="606"/>
        <v>77260</v>
      </c>
      <c r="U3875" t="e">
        <f>SQRT(($U$6/2)^2-($U$6/2)^2*'(OLD) bottom seam length'!T3875^2/($U$7/2)^2)</f>
        <v>#VALUE!</v>
      </c>
      <c r="W3875" s="136">
        <f t="shared" si="607"/>
        <v>77260</v>
      </c>
      <c r="X3875" t="e">
        <f>SQRT(($U$6/2)^2-($U$6/2)^2*'(OLD) bottom seam length'!W3875^2/($U$7/2)^2)</f>
        <v>#VALUE!</v>
      </c>
      <c r="Z3875" s="136">
        <f t="shared" si="608"/>
        <v>77260</v>
      </c>
      <c r="AA3875" t="e">
        <f>SQRT(($U$6/2)^2-($U$6/2)^2*'(OLD) bottom seam length'!Z3875^2/($U$7/2)^2)</f>
        <v>#VALUE!</v>
      </c>
      <c r="AC3875" s="136">
        <f t="shared" si="609"/>
        <v>77260</v>
      </c>
      <c r="AD3875" t="e">
        <f>SQRT(($U$6/2)^2-($U$6/2)^2*'(OLD) bottom seam length'!AC3875^2/($U$7/2)^2)</f>
        <v>#VALUE!</v>
      </c>
    </row>
    <row r="3876" spans="2:30">
      <c r="B3876" s="136">
        <f t="shared" si="600"/>
        <v>77300</v>
      </c>
      <c r="C3876" t="e">
        <f>SQRT(($C$5/2)^2-($C$5/2)^2*'(OLD) bottom seam length'!B3876^2/($C$6/2)^2)</f>
        <v>#DIV/0!</v>
      </c>
      <c r="E3876" s="136">
        <f t="shared" si="601"/>
        <v>77300</v>
      </c>
      <c r="F3876" t="e">
        <f>SQRT(($C$5/2)^2-($C$5/2)^2*'(OLD) bottom seam length'!E3876^2/($C$6/2)^2)</f>
        <v>#DIV/0!</v>
      </c>
      <c r="H3876" s="136">
        <f t="shared" si="602"/>
        <v>77300</v>
      </c>
      <c r="I3876" t="e">
        <f>SQRT(($C$5/2)^2-($C$5/2)^2*'(OLD) bottom seam length'!H3876^2/($C$6/2)^2)</f>
        <v>#DIV/0!</v>
      </c>
      <c r="K3876" s="136">
        <f t="shared" si="603"/>
        <v>77300</v>
      </c>
      <c r="L3876" t="e">
        <f>SQRT(($C$5/2)^2-($C$5/2)^2*'(OLD) bottom seam length'!K3876^2/($C$6/2)^2)</f>
        <v>#DIV/0!</v>
      </c>
      <c r="O3876" s="136">
        <f t="shared" si="604"/>
        <v>77300</v>
      </c>
      <c r="P3876" t="b">
        <f t="shared" si="605"/>
        <v>0</v>
      </c>
      <c r="T3876" s="136">
        <f t="shared" si="606"/>
        <v>77280</v>
      </c>
      <c r="U3876" t="e">
        <f>SQRT(($U$6/2)^2-($U$6/2)^2*'(OLD) bottom seam length'!T3876^2/($U$7/2)^2)</f>
        <v>#VALUE!</v>
      </c>
      <c r="W3876" s="136">
        <f t="shared" si="607"/>
        <v>77280</v>
      </c>
      <c r="X3876" t="e">
        <f>SQRT(($U$6/2)^2-($U$6/2)^2*'(OLD) bottom seam length'!W3876^2/($U$7/2)^2)</f>
        <v>#VALUE!</v>
      </c>
      <c r="Z3876" s="136">
        <f t="shared" si="608"/>
        <v>77280</v>
      </c>
      <c r="AA3876" t="e">
        <f>SQRT(($U$6/2)^2-($U$6/2)^2*'(OLD) bottom seam length'!Z3876^2/($U$7/2)^2)</f>
        <v>#VALUE!</v>
      </c>
      <c r="AC3876" s="136">
        <f t="shared" si="609"/>
        <v>77280</v>
      </c>
      <c r="AD3876" t="e">
        <f>SQRT(($U$6/2)^2-($U$6/2)^2*'(OLD) bottom seam length'!AC3876^2/($U$7/2)^2)</f>
        <v>#VALUE!</v>
      </c>
    </row>
    <row r="3877" spans="2:30">
      <c r="B3877" s="136">
        <f t="shared" si="600"/>
        <v>77320</v>
      </c>
      <c r="C3877" t="e">
        <f>SQRT(($C$5/2)^2-($C$5/2)^2*'(OLD) bottom seam length'!B3877^2/($C$6/2)^2)</f>
        <v>#DIV/0!</v>
      </c>
      <c r="E3877" s="136">
        <f t="shared" si="601"/>
        <v>77320</v>
      </c>
      <c r="F3877" t="e">
        <f>SQRT(($C$5/2)^2-($C$5/2)^2*'(OLD) bottom seam length'!E3877^2/($C$6/2)^2)</f>
        <v>#DIV/0!</v>
      </c>
      <c r="H3877" s="136">
        <f t="shared" si="602"/>
        <v>77320</v>
      </c>
      <c r="I3877" t="e">
        <f>SQRT(($C$5/2)^2-($C$5/2)^2*'(OLD) bottom seam length'!H3877^2/($C$6/2)^2)</f>
        <v>#DIV/0!</v>
      </c>
      <c r="K3877" s="136">
        <f t="shared" si="603"/>
        <v>77320</v>
      </c>
      <c r="L3877" t="e">
        <f>SQRT(($C$5/2)^2-($C$5/2)^2*'(OLD) bottom seam length'!K3877^2/($C$6/2)^2)</f>
        <v>#DIV/0!</v>
      </c>
      <c r="O3877" s="136">
        <f t="shared" si="604"/>
        <v>77320</v>
      </c>
      <c r="P3877" t="b">
        <f t="shared" si="605"/>
        <v>0</v>
      </c>
      <c r="T3877" s="136">
        <f t="shared" si="606"/>
        <v>77300</v>
      </c>
      <c r="U3877" t="e">
        <f>SQRT(($U$6/2)^2-($U$6/2)^2*'(OLD) bottom seam length'!T3877^2/($U$7/2)^2)</f>
        <v>#VALUE!</v>
      </c>
      <c r="W3877" s="136">
        <f t="shared" si="607"/>
        <v>77300</v>
      </c>
      <c r="X3877" t="e">
        <f>SQRT(($U$6/2)^2-($U$6/2)^2*'(OLD) bottom seam length'!W3877^2/($U$7/2)^2)</f>
        <v>#VALUE!</v>
      </c>
      <c r="Z3877" s="136">
        <f t="shared" si="608"/>
        <v>77300</v>
      </c>
      <c r="AA3877" t="e">
        <f>SQRT(($U$6/2)^2-($U$6/2)^2*'(OLD) bottom seam length'!Z3877^2/($U$7/2)^2)</f>
        <v>#VALUE!</v>
      </c>
      <c r="AC3877" s="136">
        <f t="shared" si="609"/>
        <v>77300</v>
      </c>
      <c r="AD3877" t="e">
        <f>SQRT(($U$6/2)^2-($U$6/2)^2*'(OLD) bottom seam length'!AC3877^2/($U$7/2)^2)</f>
        <v>#VALUE!</v>
      </c>
    </row>
    <row r="3878" spans="2:30">
      <c r="B3878" s="136">
        <f t="shared" si="600"/>
        <v>77340</v>
      </c>
      <c r="C3878" t="e">
        <f>SQRT(($C$5/2)^2-($C$5/2)^2*'(OLD) bottom seam length'!B3878^2/($C$6/2)^2)</f>
        <v>#DIV/0!</v>
      </c>
      <c r="E3878" s="136">
        <f t="shared" si="601"/>
        <v>77340</v>
      </c>
      <c r="F3878" t="e">
        <f>SQRT(($C$5/2)^2-($C$5/2)^2*'(OLD) bottom seam length'!E3878^2/($C$6/2)^2)</f>
        <v>#DIV/0!</v>
      </c>
      <c r="H3878" s="136">
        <f t="shared" si="602"/>
        <v>77340</v>
      </c>
      <c r="I3878" t="e">
        <f>SQRT(($C$5/2)^2-($C$5/2)^2*'(OLD) bottom seam length'!H3878^2/($C$6/2)^2)</f>
        <v>#DIV/0!</v>
      </c>
      <c r="K3878" s="136">
        <f t="shared" si="603"/>
        <v>77340</v>
      </c>
      <c r="L3878" t="e">
        <f>SQRT(($C$5/2)^2-($C$5/2)^2*'(OLD) bottom seam length'!K3878^2/($C$6/2)^2)</f>
        <v>#DIV/0!</v>
      </c>
      <c r="O3878" s="136">
        <f t="shared" si="604"/>
        <v>77340</v>
      </c>
      <c r="P3878" t="b">
        <f t="shared" si="605"/>
        <v>0</v>
      </c>
      <c r="T3878" s="136">
        <f t="shared" si="606"/>
        <v>77320</v>
      </c>
      <c r="U3878" t="e">
        <f>SQRT(($U$6/2)^2-($U$6/2)^2*'(OLD) bottom seam length'!T3878^2/($U$7/2)^2)</f>
        <v>#VALUE!</v>
      </c>
      <c r="W3878" s="136">
        <f t="shared" si="607"/>
        <v>77320</v>
      </c>
      <c r="X3878" t="e">
        <f>SQRT(($U$6/2)^2-($U$6/2)^2*'(OLD) bottom seam length'!W3878^2/($U$7/2)^2)</f>
        <v>#VALUE!</v>
      </c>
      <c r="Z3878" s="136">
        <f t="shared" si="608"/>
        <v>77320</v>
      </c>
      <c r="AA3878" t="e">
        <f>SQRT(($U$6/2)^2-($U$6/2)^2*'(OLD) bottom seam length'!Z3878^2/($U$7/2)^2)</f>
        <v>#VALUE!</v>
      </c>
      <c r="AC3878" s="136">
        <f t="shared" si="609"/>
        <v>77320</v>
      </c>
      <c r="AD3878" t="e">
        <f>SQRT(($U$6/2)^2-($U$6/2)^2*'(OLD) bottom seam length'!AC3878^2/($U$7/2)^2)</f>
        <v>#VALUE!</v>
      </c>
    </row>
    <row r="3879" spans="2:30">
      <c r="B3879" s="136">
        <f t="shared" si="600"/>
        <v>77360</v>
      </c>
      <c r="C3879" t="e">
        <f>SQRT(($C$5/2)^2-($C$5/2)^2*'(OLD) bottom seam length'!B3879^2/($C$6/2)^2)</f>
        <v>#DIV/0!</v>
      </c>
      <c r="E3879" s="136">
        <f t="shared" si="601"/>
        <v>77360</v>
      </c>
      <c r="F3879" t="e">
        <f>SQRT(($C$5/2)^2-($C$5/2)^2*'(OLD) bottom seam length'!E3879^2/($C$6/2)^2)</f>
        <v>#DIV/0!</v>
      </c>
      <c r="H3879" s="136">
        <f t="shared" si="602"/>
        <v>77360</v>
      </c>
      <c r="I3879" t="e">
        <f>SQRT(($C$5/2)^2-($C$5/2)^2*'(OLD) bottom seam length'!H3879^2/($C$6/2)^2)</f>
        <v>#DIV/0!</v>
      </c>
      <c r="K3879" s="136">
        <f t="shared" si="603"/>
        <v>77360</v>
      </c>
      <c r="L3879" t="e">
        <f>SQRT(($C$5/2)^2-($C$5/2)^2*'(OLD) bottom seam length'!K3879^2/($C$6/2)^2)</f>
        <v>#DIV/0!</v>
      </c>
      <c r="O3879" s="136">
        <f t="shared" si="604"/>
        <v>77360</v>
      </c>
      <c r="P3879" t="b">
        <f t="shared" si="605"/>
        <v>0</v>
      </c>
      <c r="T3879" s="136">
        <f t="shared" si="606"/>
        <v>77340</v>
      </c>
      <c r="U3879" t="e">
        <f>SQRT(($U$6/2)^2-($U$6/2)^2*'(OLD) bottom seam length'!T3879^2/($U$7/2)^2)</f>
        <v>#VALUE!</v>
      </c>
      <c r="W3879" s="136">
        <f t="shared" si="607"/>
        <v>77340</v>
      </c>
      <c r="X3879" t="e">
        <f>SQRT(($U$6/2)^2-($U$6/2)^2*'(OLD) bottom seam length'!W3879^2/($U$7/2)^2)</f>
        <v>#VALUE!</v>
      </c>
      <c r="Z3879" s="136">
        <f t="shared" si="608"/>
        <v>77340</v>
      </c>
      <c r="AA3879" t="e">
        <f>SQRT(($U$6/2)^2-($U$6/2)^2*'(OLD) bottom seam length'!Z3879^2/($U$7/2)^2)</f>
        <v>#VALUE!</v>
      </c>
      <c r="AC3879" s="136">
        <f t="shared" si="609"/>
        <v>77340</v>
      </c>
      <c r="AD3879" t="e">
        <f>SQRT(($U$6/2)^2-($U$6/2)^2*'(OLD) bottom seam length'!AC3879^2/($U$7/2)^2)</f>
        <v>#VALUE!</v>
      </c>
    </row>
    <row r="3880" spans="2:30">
      <c r="B3880" s="136">
        <f t="shared" si="600"/>
        <v>77380</v>
      </c>
      <c r="C3880" t="e">
        <f>SQRT(($C$5/2)^2-($C$5/2)^2*'(OLD) bottom seam length'!B3880^2/($C$6/2)^2)</f>
        <v>#DIV/0!</v>
      </c>
      <c r="E3880" s="136">
        <f t="shared" si="601"/>
        <v>77380</v>
      </c>
      <c r="F3880" t="e">
        <f>SQRT(($C$5/2)^2-($C$5/2)^2*'(OLD) bottom seam length'!E3880^2/($C$6/2)^2)</f>
        <v>#DIV/0!</v>
      </c>
      <c r="H3880" s="136">
        <f t="shared" si="602"/>
        <v>77380</v>
      </c>
      <c r="I3880" t="e">
        <f>SQRT(($C$5/2)^2-($C$5/2)^2*'(OLD) bottom seam length'!H3880^2/($C$6/2)^2)</f>
        <v>#DIV/0!</v>
      </c>
      <c r="K3880" s="136">
        <f t="shared" si="603"/>
        <v>77380</v>
      </c>
      <c r="L3880" t="e">
        <f>SQRT(($C$5/2)^2-($C$5/2)^2*'(OLD) bottom seam length'!K3880^2/($C$6/2)^2)</f>
        <v>#DIV/0!</v>
      </c>
      <c r="O3880" s="136">
        <f t="shared" si="604"/>
        <v>77380</v>
      </c>
      <c r="P3880" t="b">
        <f t="shared" si="605"/>
        <v>0</v>
      </c>
      <c r="T3880" s="136">
        <f t="shared" si="606"/>
        <v>77360</v>
      </c>
      <c r="U3880" t="e">
        <f>SQRT(($U$6/2)^2-($U$6/2)^2*'(OLD) bottom seam length'!T3880^2/($U$7/2)^2)</f>
        <v>#VALUE!</v>
      </c>
      <c r="W3880" s="136">
        <f t="shared" si="607"/>
        <v>77360</v>
      </c>
      <c r="X3880" t="e">
        <f>SQRT(($U$6/2)^2-($U$6/2)^2*'(OLD) bottom seam length'!W3880^2/($U$7/2)^2)</f>
        <v>#VALUE!</v>
      </c>
      <c r="Z3880" s="136">
        <f t="shared" si="608"/>
        <v>77360</v>
      </c>
      <c r="AA3880" t="e">
        <f>SQRT(($U$6/2)^2-($U$6/2)^2*'(OLD) bottom seam length'!Z3880^2/($U$7/2)^2)</f>
        <v>#VALUE!</v>
      </c>
      <c r="AC3880" s="136">
        <f t="shared" si="609"/>
        <v>77360</v>
      </c>
      <c r="AD3880" t="e">
        <f>SQRT(($U$6/2)^2-($U$6/2)^2*'(OLD) bottom seam length'!AC3880^2/($U$7/2)^2)</f>
        <v>#VALUE!</v>
      </c>
    </row>
    <row r="3881" spans="2:30">
      <c r="B3881" s="136">
        <f t="shared" si="600"/>
        <v>77400</v>
      </c>
      <c r="C3881" t="e">
        <f>SQRT(($C$5/2)^2-($C$5/2)^2*'(OLD) bottom seam length'!B3881^2/($C$6/2)^2)</f>
        <v>#DIV/0!</v>
      </c>
      <c r="E3881" s="136">
        <f t="shared" si="601"/>
        <v>77400</v>
      </c>
      <c r="F3881" t="e">
        <f>SQRT(($C$5/2)^2-($C$5/2)^2*'(OLD) bottom seam length'!E3881^2/($C$6/2)^2)</f>
        <v>#DIV/0!</v>
      </c>
      <c r="H3881" s="136">
        <f t="shared" si="602"/>
        <v>77400</v>
      </c>
      <c r="I3881" t="e">
        <f>SQRT(($C$5/2)^2-($C$5/2)^2*'(OLD) bottom seam length'!H3881^2/($C$6/2)^2)</f>
        <v>#DIV/0!</v>
      </c>
      <c r="K3881" s="136">
        <f t="shared" si="603"/>
        <v>77400</v>
      </c>
      <c r="L3881" t="e">
        <f>SQRT(($C$5/2)^2-($C$5/2)^2*'(OLD) bottom seam length'!K3881^2/($C$6/2)^2)</f>
        <v>#DIV/0!</v>
      </c>
      <c r="O3881" s="136">
        <f t="shared" si="604"/>
        <v>77400</v>
      </c>
      <c r="P3881" t="b">
        <f t="shared" si="605"/>
        <v>0</v>
      </c>
      <c r="T3881" s="136">
        <f t="shared" si="606"/>
        <v>77380</v>
      </c>
      <c r="U3881" t="e">
        <f>SQRT(($U$6/2)^2-($U$6/2)^2*'(OLD) bottom seam length'!T3881^2/($U$7/2)^2)</f>
        <v>#VALUE!</v>
      </c>
      <c r="W3881" s="136">
        <f t="shared" si="607"/>
        <v>77380</v>
      </c>
      <c r="X3881" t="e">
        <f>SQRT(($U$6/2)^2-($U$6/2)^2*'(OLD) bottom seam length'!W3881^2/($U$7/2)^2)</f>
        <v>#VALUE!</v>
      </c>
      <c r="Z3881" s="136">
        <f t="shared" si="608"/>
        <v>77380</v>
      </c>
      <c r="AA3881" t="e">
        <f>SQRT(($U$6/2)^2-($U$6/2)^2*'(OLD) bottom seam length'!Z3881^2/($U$7/2)^2)</f>
        <v>#VALUE!</v>
      </c>
      <c r="AC3881" s="136">
        <f t="shared" si="609"/>
        <v>77380</v>
      </c>
      <c r="AD3881" t="e">
        <f>SQRT(($U$6/2)^2-($U$6/2)^2*'(OLD) bottom seam length'!AC3881^2/($U$7/2)^2)</f>
        <v>#VALUE!</v>
      </c>
    </row>
    <row r="3882" spans="2:30">
      <c r="B3882" s="136">
        <f t="shared" si="600"/>
        <v>77420</v>
      </c>
      <c r="C3882" t="e">
        <f>SQRT(($C$5/2)^2-($C$5/2)^2*'(OLD) bottom seam length'!B3882^2/($C$6/2)^2)</f>
        <v>#DIV/0!</v>
      </c>
      <c r="E3882" s="136">
        <f t="shared" si="601"/>
        <v>77420</v>
      </c>
      <c r="F3882" t="e">
        <f>SQRT(($C$5/2)^2-($C$5/2)^2*'(OLD) bottom seam length'!E3882^2/($C$6/2)^2)</f>
        <v>#DIV/0!</v>
      </c>
      <c r="H3882" s="136">
        <f t="shared" si="602"/>
        <v>77420</v>
      </c>
      <c r="I3882" t="e">
        <f>SQRT(($C$5/2)^2-($C$5/2)^2*'(OLD) bottom seam length'!H3882^2/($C$6/2)^2)</f>
        <v>#DIV/0!</v>
      </c>
      <c r="K3882" s="136">
        <f t="shared" si="603"/>
        <v>77420</v>
      </c>
      <c r="L3882" t="e">
        <f>SQRT(($C$5/2)^2-($C$5/2)^2*'(OLD) bottom seam length'!K3882^2/($C$6/2)^2)</f>
        <v>#DIV/0!</v>
      </c>
      <c r="O3882" s="136">
        <f t="shared" si="604"/>
        <v>77420</v>
      </c>
      <c r="P3882" t="b">
        <f t="shared" si="605"/>
        <v>0</v>
      </c>
      <c r="T3882" s="136">
        <f t="shared" si="606"/>
        <v>77400</v>
      </c>
      <c r="U3882" t="e">
        <f>SQRT(($U$6/2)^2-($U$6/2)^2*'(OLD) bottom seam length'!T3882^2/($U$7/2)^2)</f>
        <v>#VALUE!</v>
      </c>
      <c r="W3882" s="136">
        <f t="shared" si="607"/>
        <v>77400</v>
      </c>
      <c r="X3882" t="e">
        <f>SQRT(($U$6/2)^2-($U$6/2)^2*'(OLD) bottom seam length'!W3882^2/($U$7/2)^2)</f>
        <v>#VALUE!</v>
      </c>
      <c r="Z3882" s="136">
        <f t="shared" si="608"/>
        <v>77400</v>
      </c>
      <c r="AA3882" t="e">
        <f>SQRT(($U$6/2)^2-($U$6/2)^2*'(OLD) bottom seam length'!Z3882^2/($U$7/2)^2)</f>
        <v>#VALUE!</v>
      </c>
      <c r="AC3882" s="136">
        <f t="shared" si="609"/>
        <v>77400</v>
      </c>
      <c r="AD3882" t="e">
        <f>SQRT(($U$6/2)^2-($U$6/2)^2*'(OLD) bottom seam length'!AC3882^2/($U$7/2)^2)</f>
        <v>#VALUE!</v>
      </c>
    </row>
    <row r="3883" spans="2:30">
      <c r="B3883" s="136">
        <f t="shared" si="600"/>
        <v>77440</v>
      </c>
      <c r="C3883" t="e">
        <f>SQRT(($C$5/2)^2-($C$5/2)^2*'(OLD) bottom seam length'!B3883^2/($C$6/2)^2)</f>
        <v>#DIV/0!</v>
      </c>
      <c r="E3883" s="136">
        <f t="shared" si="601"/>
        <v>77440</v>
      </c>
      <c r="F3883" t="e">
        <f>SQRT(($C$5/2)^2-($C$5/2)^2*'(OLD) bottom seam length'!E3883^2/($C$6/2)^2)</f>
        <v>#DIV/0!</v>
      </c>
      <c r="H3883" s="136">
        <f t="shared" si="602"/>
        <v>77440</v>
      </c>
      <c r="I3883" t="e">
        <f>SQRT(($C$5/2)^2-($C$5/2)^2*'(OLD) bottom seam length'!H3883^2/($C$6/2)^2)</f>
        <v>#DIV/0!</v>
      </c>
      <c r="K3883" s="136">
        <f t="shared" si="603"/>
        <v>77440</v>
      </c>
      <c r="L3883" t="e">
        <f>SQRT(($C$5/2)^2-($C$5/2)^2*'(OLD) bottom seam length'!K3883^2/($C$6/2)^2)</f>
        <v>#DIV/0!</v>
      </c>
      <c r="O3883" s="136">
        <f t="shared" si="604"/>
        <v>77440</v>
      </c>
      <c r="P3883" t="b">
        <f t="shared" si="605"/>
        <v>0</v>
      </c>
      <c r="T3883" s="136">
        <f t="shared" si="606"/>
        <v>77420</v>
      </c>
      <c r="U3883" t="e">
        <f>SQRT(($U$6/2)^2-($U$6/2)^2*'(OLD) bottom seam length'!T3883^2/($U$7/2)^2)</f>
        <v>#VALUE!</v>
      </c>
      <c r="W3883" s="136">
        <f t="shared" si="607"/>
        <v>77420</v>
      </c>
      <c r="X3883" t="e">
        <f>SQRT(($U$6/2)^2-($U$6/2)^2*'(OLD) bottom seam length'!W3883^2/($U$7/2)^2)</f>
        <v>#VALUE!</v>
      </c>
      <c r="Z3883" s="136">
        <f t="shared" si="608"/>
        <v>77420</v>
      </c>
      <c r="AA3883" t="e">
        <f>SQRT(($U$6/2)^2-($U$6/2)^2*'(OLD) bottom seam length'!Z3883^2/($U$7/2)^2)</f>
        <v>#VALUE!</v>
      </c>
      <c r="AC3883" s="136">
        <f t="shared" si="609"/>
        <v>77420</v>
      </c>
      <c r="AD3883" t="e">
        <f>SQRT(($U$6/2)^2-($U$6/2)^2*'(OLD) bottom seam length'!AC3883^2/($U$7/2)^2)</f>
        <v>#VALUE!</v>
      </c>
    </row>
    <row r="3884" spans="2:30">
      <c r="B3884" s="136">
        <f t="shared" si="600"/>
        <v>77460</v>
      </c>
      <c r="C3884" t="e">
        <f>SQRT(($C$5/2)^2-($C$5/2)^2*'(OLD) bottom seam length'!B3884^2/($C$6/2)^2)</f>
        <v>#DIV/0!</v>
      </c>
      <c r="E3884" s="136">
        <f t="shared" si="601"/>
        <v>77460</v>
      </c>
      <c r="F3884" t="e">
        <f>SQRT(($C$5/2)^2-($C$5/2)^2*'(OLD) bottom seam length'!E3884^2/($C$6/2)^2)</f>
        <v>#DIV/0!</v>
      </c>
      <c r="H3884" s="136">
        <f t="shared" si="602"/>
        <v>77460</v>
      </c>
      <c r="I3884" t="e">
        <f>SQRT(($C$5/2)^2-($C$5/2)^2*'(OLD) bottom seam length'!H3884^2/($C$6/2)^2)</f>
        <v>#DIV/0!</v>
      </c>
      <c r="K3884" s="136">
        <f t="shared" si="603"/>
        <v>77460</v>
      </c>
      <c r="L3884" t="e">
        <f>SQRT(($C$5/2)^2-($C$5/2)^2*'(OLD) bottom seam length'!K3884^2/($C$6/2)^2)</f>
        <v>#DIV/0!</v>
      </c>
      <c r="O3884" s="136">
        <f t="shared" si="604"/>
        <v>77460</v>
      </c>
      <c r="P3884" t="b">
        <f t="shared" si="605"/>
        <v>0</v>
      </c>
      <c r="T3884" s="136">
        <f t="shared" si="606"/>
        <v>77440</v>
      </c>
      <c r="U3884" t="e">
        <f>SQRT(($U$6/2)^2-($U$6/2)^2*'(OLD) bottom seam length'!T3884^2/($U$7/2)^2)</f>
        <v>#VALUE!</v>
      </c>
      <c r="W3884" s="136">
        <f t="shared" si="607"/>
        <v>77440</v>
      </c>
      <c r="X3884" t="e">
        <f>SQRT(($U$6/2)^2-($U$6/2)^2*'(OLD) bottom seam length'!W3884^2/($U$7/2)^2)</f>
        <v>#VALUE!</v>
      </c>
      <c r="Z3884" s="136">
        <f t="shared" si="608"/>
        <v>77440</v>
      </c>
      <c r="AA3884" t="e">
        <f>SQRT(($U$6/2)^2-($U$6/2)^2*'(OLD) bottom seam length'!Z3884^2/($U$7/2)^2)</f>
        <v>#VALUE!</v>
      </c>
      <c r="AC3884" s="136">
        <f t="shared" si="609"/>
        <v>77440</v>
      </c>
      <c r="AD3884" t="e">
        <f>SQRT(($U$6/2)^2-($U$6/2)^2*'(OLD) bottom seam length'!AC3884^2/($U$7/2)^2)</f>
        <v>#VALUE!</v>
      </c>
    </row>
    <row r="3885" spans="2:30">
      <c r="B3885" s="136">
        <f t="shared" si="600"/>
        <v>77480</v>
      </c>
      <c r="C3885" t="e">
        <f>SQRT(($C$5/2)^2-($C$5/2)^2*'(OLD) bottom seam length'!B3885^2/($C$6/2)^2)</f>
        <v>#DIV/0!</v>
      </c>
      <c r="E3885" s="136">
        <f t="shared" si="601"/>
        <v>77480</v>
      </c>
      <c r="F3885" t="e">
        <f>SQRT(($C$5/2)^2-($C$5/2)^2*'(OLD) bottom seam length'!E3885^2/($C$6/2)^2)</f>
        <v>#DIV/0!</v>
      </c>
      <c r="H3885" s="136">
        <f t="shared" si="602"/>
        <v>77480</v>
      </c>
      <c r="I3885" t="e">
        <f>SQRT(($C$5/2)^2-($C$5/2)^2*'(OLD) bottom seam length'!H3885^2/($C$6/2)^2)</f>
        <v>#DIV/0!</v>
      </c>
      <c r="K3885" s="136">
        <f t="shared" si="603"/>
        <v>77480</v>
      </c>
      <c r="L3885" t="e">
        <f>SQRT(($C$5/2)^2-($C$5/2)^2*'(OLD) bottom seam length'!K3885^2/($C$6/2)^2)</f>
        <v>#DIV/0!</v>
      </c>
      <c r="O3885" s="136">
        <f t="shared" si="604"/>
        <v>77480</v>
      </c>
      <c r="P3885" t="b">
        <f t="shared" si="605"/>
        <v>0</v>
      </c>
      <c r="T3885" s="136">
        <f t="shared" si="606"/>
        <v>77460</v>
      </c>
      <c r="U3885" t="e">
        <f>SQRT(($U$6/2)^2-($U$6/2)^2*'(OLD) bottom seam length'!T3885^2/($U$7/2)^2)</f>
        <v>#VALUE!</v>
      </c>
      <c r="W3885" s="136">
        <f t="shared" si="607"/>
        <v>77460</v>
      </c>
      <c r="X3885" t="e">
        <f>SQRT(($U$6/2)^2-($U$6/2)^2*'(OLD) bottom seam length'!W3885^2/($U$7/2)^2)</f>
        <v>#VALUE!</v>
      </c>
      <c r="Z3885" s="136">
        <f t="shared" si="608"/>
        <v>77460</v>
      </c>
      <c r="AA3885" t="e">
        <f>SQRT(($U$6/2)^2-($U$6/2)^2*'(OLD) bottom seam length'!Z3885^2/($U$7/2)^2)</f>
        <v>#VALUE!</v>
      </c>
      <c r="AC3885" s="136">
        <f t="shared" si="609"/>
        <v>77460</v>
      </c>
      <c r="AD3885" t="e">
        <f>SQRT(($U$6/2)^2-($U$6/2)^2*'(OLD) bottom seam length'!AC3885^2/($U$7/2)^2)</f>
        <v>#VALUE!</v>
      </c>
    </row>
    <row r="3886" spans="2:30">
      <c r="B3886" s="136">
        <f t="shared" si="600"/>
        <v>77500</v>
      </c>
      <c r="C3886" t="e">
        <f>SQRT(($C$5/2)^2-($C$5/2)^2*'(OLD) bottom seam length'!B3886^2/($C$6/2)^2)</f>
        <v>#DIV/0!</v>
      </c>
      <c r="E3886" s="136">
        <f t="shared" si="601"/>
        <v>77500</v>
      </c>
      <c r="F3886" t="e">
        <f>SQRT(($C$5/2)^2-($C$5/2)^2*'(OLD) bottom seam length'!E3886^2/($C$6/2)^2)</f>
        <v>#DIV/0!</v>
      </c>
      <c r="H3886" s="136">
        <f t="shared" si="602"/>
        <v>77500</v>
      </c>
      <c r="I3886" t="e">
        <f>SQRT(($C$5/2)^2-($C$5/2)^2*'(OLD) bottom seam length'!H3886^2/($C$6/2)^2)</f>
        <v>#DIV/0!</v>
      </c>
      <c r="K3886" s="136">
        <f t="shared" si="603"/>
        <v>77500</v>
      </c>
      <c r="L3886" t="e">
        <f>SQRT(($C$5/2)^2-($C$5/2)^2*'(OLD) bottom seam length'!K3886^2/($C$6/2)^2)</f>
        <v>#DIV/0!</v>
      </c>
      <c r="O3886" s="136">
        <f t="shared" si="604"/>
        <v>77500</v>
      </c>
      <c r="P3886" t="b">
        <f t="shared" si="605"/>
        <v>0</v>
      </c>
      <c r="T3886" s="136">
        <f t="shared" si="606"/>
        <v>77480</v>
      </c>
      <c r="U3886" t="e">
        <f>SQRT(($U$6/2)^2-($U$6/2)^2*'(OLD) bottom seam length'!T3886^2/($U$7/2)^2)</f>
        <v>#VALUE!</v>
      </c>
      <c r="W3886" s="136">
        <f t="shared" si="607"/>
        <v>77480</v>
      </c>
      <c r="X3886" t="e">
        <f>SQRT(($U$6/2)^2-($U$6/2)^2*'(OLD) bottom seam length'!W3886^2/($U$7/2)^2)</f>
        <v>#VALUE!</v>
      </c>
      <c r="Z3886" s="136">
        <f t="shared" si="608"/>
        <v>77480</v>
      </c>
      <c r="AA3886" t="e">
        <f>SQRT(($U$6/2)^2-($U$6/2)^2*'(OLD) bottom seam length'!Z3886^2/($U$7/2)^2)</f>
        <v>#VALUE!</v>
      </c>
      <c r="AC3886" s="136">
        <f t="shared" si="609"/>
        <v>77480</v>
      </c>
      <c r="AD3886" t="e">
        <f>SQRT(($U$6/2)^2-($U$6/2)^2*'(OLD) bottom seam length'!AC3886^2/($U$7/2)^2)</f>
        <v>#VALUE!</v>
      </c>
    </row>
    <row r="3887" spans="2:30">
      <c r="B3887" s="136">
        <f t="shared" si="600"/>
        <v>77520</v>
      </c>
      <c r="C3887" t="e">
        <f>SQRT(($C$5/2)^2-($C$5/2)^2*'(OLD) bottom seam length'!B3887^2/($C$6/2)^2)</f>
        <v>#DIV/0!</v>
      </c>
      <c r="E3887" s="136">
        <f t="shared" si="601"/>
        <v>77520</v>
      </c>
      <c r="F3887" t="e">
        <f>SQRT(($C$5/2)^2-($C$5/2)^2*'(OLD) bottom seam length'!E3887^2/($C$6/2)^2)</f>
        <v>#DIV/0!</v>
      </c>
      <c r="H3887" s="136">
        <f t="shared" si="602"/>
        <v>77520</v>
      </c>
      <c r="I3887" t="e">
        <f>SQRT(($C$5/2)^2-($C$5/2)^2*'(OLD) bottom seam length'!H3887^2/($C$6/2)^2)</f>
        <v>#DIV/0!</v>
      </c>
      <c r="K3887" s="136">
        <f t="shared" si="603"/>
        <v>77520</v>
      </c>
      <c r="L3887" t="e">
        <f>SQRT(($C$5/2)^2-($C$5/2)^2*'(OLD) bottom seam length'!K3887^2/($C$6/2)^2)</f>
        <v>#DIV/0!</v>
      </c>
      <c r="O3887" s="136">
        <f t="shared" si="604"/>
        <v>77520</v>
      </c>
      <c r="P3887" t="b">
        <f t="shared" si="605"/>
        <v>0</v>
      </c>
      <c r="T3887" s="136">
        <f t="shared" si="606"/>
        <v>77500</v>
      </c>
      <c r="U3887" t="e">
        <f>SQRT(($U$6/2)^2-($U$6/2)^2*'(OLD) bottom seam length'!T3887^2/($U$7/2)^2)</f>
        <v>#VALUE!</v>
      </c>
      <c r="W3887" s="136">
        <f t="shared" si="607"/>
        <v>77500</v>
      </c>
      <c r="X3887" t="e">
        <f>SQRT(($U$6/2)^2-($U$6/2)^2*'(OLD) bottom seam length'!W3887^2/($U$7/2)^2)</f>
        <v>#VALUE!</v>
      </c>
      <c r="Z3887" s="136">
        <f t="shared" si="608"/>
        <v>77500</v>
      </c>
      <c r="AA3887" t="e">
        <f>SQRT(($U$6/2)^2-($U$6/2)^2*'(OLD) bottom seam length'!Z3887^2/($U$7/2)^2)</f>
        <v>#VALUE!</v>
      </c>
      <c r="AC3887" s="136">
        <f t="shared" si="609"/>
        <v>77500</v>
      </c>
      <c r="AD3887" t="e">
        <f>SQRT(($U$6/2)^2-($U$6/2)^2*'(OLD) bottom seam length'!AC3887^2/($U$7/2)^2)</f>
        <v>#VALUE!</v>
      </c>
    </row>
    <row r="3888" spans="2:30">
      <c r="B3888" s="136">
        <f t="shared" si="600"/>
        <v>77540</v>
      </c>
      <c r="C3888" t="e">
        <f>SQRT(($C$5/2)^2-($C$5/2)^2*'(OLD) bottom seam length'!B3888^2/($C$6/2)^2)</f>
        <v>#DIV/0!</v>
      </c>
      <c r="E3888" s="136">
        <f t="shared" si="601"/>
        <v>77540</v>
      </c>
      <c r="F3888" t="e">
        <f>SQRT(($C$5/2)^2-($C$5/2)^2*'(OLD) bottom seam length'!E3888^2/($C$6/2)^2)</f>
        <v>#DIV/0!</v>
      </c>
      <c r="H3888" s="136">
        <f t="shared" si="602"/>
        <v>77540</v>
      </c>
      <c r="I3888" t="e">
        <f>SQRT(($C$5/2)^2-($C$5/2)^2*'(OLD) bottom seam length'!H3888^2/($C$6/2)^2)</f>
        <v>#DIV/0!</v>
      </c>
      <c r="K3888" s="136">
        <f t="shared" si="603"/>
        <v>77540</v>
      </c>
      <c r="L3888" t="e">
        <f>SQRT(($C$5/2)^2-($C$5/2)^2*'(OLD) bottom seam length'!K3888^2/($C$6/2)^2)</f>
        <v>#DIV/0!</v>
      </c>
      <c r="O3888" s="136">
        <f t="shared" si="604"/>
        <v>77540</v>
      </c>
      <c r="P3888" t="b">
        <f t="shared" si="605"/>
        <v>0</v>
      </c>
      <c r="T3888" s="136">
        <f t="shared" si="606"/>
        <v>77520</v>
      </c>
      <c r="U3888" t="e">
        <f>SQRT(($U$6/2)^2-($U$6/2)^2*'(OLD) bottom seam length'!T3888^2/($U$7/2)^2)</f>
        <v>#VALUE!</v>
      </c>
      <c r="W3888" s="136">
        <f t="shared" si="607"/>
        <v>77520</v>
      </c>
      <c r="X3888" t="e">
        <f>SQRT(($U$6/2)^2-($U$6/2)^2*'(OLD) bottom seam length'!W3888^2/($U$7/2)^2)</f>
        <v>#VALUE!</v>
      </c>
      <c r="Z3888" s="136">
        <f t="shared" si="608"/>
        <v>77520</v>
      </c>
      <c r="AA3888" t="e">
        <f>SQRT(($U$6/2)^2-($U$6/2)^2*'(OLD) bottom seam length'!Z3888^2/($U$7/2)^2)</f>
        <v>#VALUE!</v>
      </c>
      <c r="AC3888" s="136">
        <f t="shared" si="609"/>
        <v>77520</v>
      </c>
      <c r="AD3888" t="e">
        <f>SQRT(($U$6/2)^2-($U$6/2)^2*'(OLD) bottom seam length'!AC3888^2/($U$7/2)^2)</f>
        <v>#VALUE!</v>
      </c>
    </row>
    <row r="3889" spans="2:30">
      <c r="B3889" s="136">
        <f t="shared" si="600"/>
        <v>77560</v>
      </c>
      <c r="C3889" t="e">
        <f>SQRT(($C$5/2)^2-($C$5/2)^2*'(OLD) bottom seam length'!B3889^2/($C$6/2)^2)</f>
        <v>#DIV/0!</v>
      </c>
      <c r="E3889" s="136">
        <f t="shared" si="601"/>
        <v>77560</v>
      </c>
      <c r="F3889" t="e">
        <f>SQRT(($C$5/2)^2-($C$5/2)^2*'(OLD) bottom seam length'!E3889^2/($C$6/2)^2)</f>
        <v>#DIV/0!</v>
      </c>
      <c r="H3889" s="136">
        <f t="shared" si="602"/>
        <v>77560</v>
      </c>
      <c r="I3889" t="e">
        <f>SQRT(($C$5/2)^2-($C$5/2)^2*'(OLD) bottom seam length'!H3889^2/($C$6/2)^2)</f>
        <v>#DIV/0!</v>
      </c>
      <c r="K3889" s="136">
        <f t="shared" si="603"/>
        <v>77560</v>
      </c>
      <c r="L3889" t="e">
        <f>SQRT(($C$5/2)^2-($C$5/2)^2*'(OLD) bottom seam length'!K3889^2/($C$6/2)^2)</f>
        <v>#DIV/0!</v>
      </c>
      <c r="O3889" s="136">
        <f t="shared" si="604"/>
        <v>77560</v>
      </c>
      <c r="P3889" t="b">
        <f t="shared" si="605"/>
        <v>0</v>
      </c>
      <c r="T3889" s="136">
        <f t="shared" si="606"/>
        <v>77540</v>
      </c>
      <c r="U3889" t="e">
        <f>SQRT(($U$6/2)^2-($U$6/2)^2*'(OLD) bottom seam length'!T3889^2/($U$7/2)^2)</f>
        <v>#VALUE!</v>
      </c>
      <c r="W3889" s="136">
        <f t="shared" si="607"/>
        <v>77540</v>
      </c>
      <c r="X3889" t="e">
        <f>SQRT(($U$6/2)^2-($U$6/2)^2*'(OLD) bottom seam length'!W3889^2/($U$7/2)^2)</f>
        <v>#VALUE!</v>
      </c>
      <c r="Z3889" s="136">
        <f t="shared" si="608"/>
        <v>77540</v>
      </c>
      <c r="AA3889" t="e">
        <f>SQRT(($U$6/2)^2-($U$6/2)^2*'(OLD) bottom seam length'!Z3889^2/($U$7/2)^2)</f>
        <v>#VALUE!</v>
      </c>
      <c r="AC3889" s="136">
        <f t="shared" si="609"/>
        <v>77540</v>
      </c>
      <c r="AD3889" t="e">
        <f>SQRT(($U$6/2)^2-($U$6/2)^2*'(OLD) bottom seam length'!AC3889^2/($U$7/2)^2)</f>
        <v>#VALUE!</v>
      </c>
    </row>
    <row r="3890" spans="2:30">
      <c r="B3890" s="136">
        <f t="shared" si="600"/>
        <v>77580</v>
      </c>
      <c r="C3890" t="e">
        <f>SQRT(($C$5/2)^2-($C$5/2)^2*'(OLD) bottom seam length'!B3890^2/($C$6/2)^2)</f>
        <v>#DIV/0!</v>
      </c>
      <c r="E3890" s="136">
        <f t="shared" si="601"/>
        <v>77580</v>
      </c>
      <c r="F3890" t="e">
        <f>SQRT(($C$5/2)^2-($C$5/2)^2*'(OLD) bottom seam length'!E3890^2/($C$6/2)^2)</f>
        <v>#DIV/0!</v>
      </c>
      <c r="H3890" s="136">
        <f t="shared" si="602"/>
        <v>77580</v>
      </c>
      <c r="I3890" t="e">
        <f>SQRT(($C$5/2)^2-($C$5/2)^2*'(OLD) bottom seam length'!H3890^2/($C$6/2)^2)</f>
        <v>#DIV/0!</v>
      </c>
      <c r="K3890" s="136">
        <f t="shared" si="603"/>
        <v>77580</v>
      </c>
      <c r="L3890" t="e">
        <f>SQRT(($C$5/2)^2-($C$5/2)^2*'(OLD) bottom seam length'!K3890^2/($C$6/2)^2)</f>
        <v>#DIV/0!</v>
      </c>
      <c r="O3890" s="136">
        <f t="shared" si="604"/>
        <v>77580</v>
      </c>
      <c r="P3890" t="b">
        <f t="shared" si="605"/>
        <v>0</v>
      </c>
      <c r="T3890" s="136">
        <f t="shared" si="606"/>
        <v>77560</v>
      </c>
      <c r="U3890" t="e">
        <f>SQRT(($U$6/2)^2-($U$6/2)^2*'(OLD) bottom seam length'!T3890^2/($U$7/2)^2)</f>
        <v>#VALUE!</v>
      </c>
      <c r="W3890" s="136">
        <f t="shared" si="607"/>
        <v>77560</v>
      </c>
      <c r="X3890" t="e">
        <f>SQRT(($U$6/2)^2-($U$6/2)^2*'(OLD) bottom seam length'!W3890^2/($U$7/2)^2)</f>
        <v>#VALUE!</v>
      </c>
      <c r="Z3890" s="136">
        <f t="shared" si="608"/>
        <v>77560</v>
      </c>
      <c r="AA3890" t="e">
        <f>SQRT(($U$6/2)^2-($U$6/2)^2*'(OLD) bottom seam length'!Z3890^2/($U$7/2)^2)</f>
        <v>#VALUE!</v>
      </c>
      <c r="AC3890" s="136">
        <f t="shared" si="609"/>
        <v>77560</v>
      </c>
      <c r="AD3890" t="e">
        <f>SQRT(($U$6/2)^2-($U$6/2)^2*'(OLD) bottom seam length'!AC3890^2/($U$7/2)^2)</f>
        <v>#VALUE!</v>
      </c>
    </row>
    <row r="3891" spans="2:30">
      <c r="B3891" s="136">
        <f t="shared" si="600"/>
        <v>77600</v>
      </c>
      <c r="C3891" t="e">
        <f>SQRT(($C$5/2)^2-($C$5/2)^2*'(OLD) bottom seam length'!B3891^2/($C$6/2)^2)</f>
        <v>#DIV/0!</v>
      </c>
      <c r="E3891" s="136">
        <f t="shared" si="601"/>
        <v>77600</v>
      </c>
      <c r="F3891" t="e">
        <f>SQRT(($C$5/2)^2-($C$5/2)^2*'(OLD) bottom seam length'!E3891^2/($C$6/2)^2)</f>
        <v>#DIV/0!</v>
      </c>
      <c r="H3891" s="136">
        <f t="shared" si="602"/>
        <v>77600</v>
      </c>
      <c r="I3891" t="e">
        <f>SQRT(($C$5/2)^2-($C$5/2)^2*'(OLD) bottom seam length'!H3891^2/($C$6/2)^2)</f>
        <v>#DIV/0!</v>
      </c>
      <c r="K3891" s="136">
        <f t="shared" si="603"/>
        <v>77600</v>
      </c>
      <c r="L3891" t="e">
        <f>SQRT(($C$5/2)^2-($C$5/2)^2*'(OLD) bottom seam length'!K3891^2/($C$6/2)^2)</f>
        <v>#DIV/0!</v>
      </c>
      <c r="O3891" s="136">
        <f t="shared" si="604"/>
        <v>77600</v>
      </c>
      <c r="P3891" t="b">
        <f t="shared" si="605"/>
        <v>0</v>
      </c>
      <c r="T3891" s="136">
        <f t="shared" si="606"/>
        <v>77580</v>
      </c>
      <c r="U3891" t="e">
        <f>SQRT(($U$6/2)^2-($U$6/2)^2*'(OLD) bottom seam length'!T3891^2/($U$7/2)^2)</f>
        <v>#VALUE!</v>
      </c>
      <c r="W3891" s="136">
        <f t="shared" si="607"/>
        <v>77580</v>
      </c>
      <c r="X3891" t="e">
        <f>SQRT(($U$6/2)^2-($U$6/2)^2*'(OLD) bottom seam length'!W3891^2/($U$7/2)^2)</f>
        <v>#VALUE!</v>
      </c>
      <c r="Z3891" s="136">
        <f t="shared" si="608"/>
        <v>77580</v>
      </c>
      <c r="AA3891" t="e">
        <f>SQRT(($U$6/2)^2-($U$6/2)^2*'(OLD) bottom seam length'!Z3891^2/($U$7/2)^2)</f>
        <v>#VALUE!</v>
      </c>
      <c r="AC3891" s="136">
        <f t="shared" si="609"/>
        <v>77580</v>
      </c>
      <c r="AD3891" t="e">
        <f>SQRT(($U$6/2)^2-($U$6/2)^2*'(OLD) bottom seam length'!AC3891^2/($U$7/2)^2)</f>
        <v>#VALUE!</v>
      </c>
    </row>
    <row r="3892" spans="2:30">
      <c r="B3892" s="136">
        <f t="shared" si="600"/>
        <v>77620</v>
      </c>
      <c r="C3892" t="e">
        <f>SQRT(($C$5/2)^2-($C$5/2)^2*'(OLD) bottom seam length'!B3892^2/($C$6/2)^2)</f>
        <v>#DIV/0!</v>
      </c>
      <c r="E3892" s="136">
        <f t="shared" si="601"/>
        <v>77620</v>
      </c>
      <c r="F3892" t="e">
        <f>SQRT(($C$5/2)^2-($C$5/2)^2*'(OLD) bottom seam length'!E3892^2/($C$6/2)^2)</f>
        <v>#DIV/0!</v>
      </c>
      <c r="H3892" s="136">
        <f t="shared" si="602"/>
        <v>77620</v>
      </c>
      <c r="I3892" t="e">
        <f>SQRT(($C$5/2)^2-($C$5/2)^2*'(OLD) bottom seam length'!H3892^2/($C$6/2)^2)</f>
        <v>#DIV/0!</v>
      </c>
      <c r="K3892" s="136">
        <f t="shared" si="603"/>
        <v>77620</v>
      </c>
      <c r="L3892" t="e">
        <f>SQRT(($C$5/2)^2-($C$5/2)^2*'(OLD) bottom seam length'!K3892^2/($C$6/2)^2)</f>
        <v>#DIV/0!</v>
      </c>
      <c r="O3892" s="136">
        <f t="shared" si="604"/>
        <v>77620</v>
      </c>
      <c r="P3892" t="b">
        <f t="shared" si="605"/>
        <v>0</v>
      </c>
      <c r="T3892" s="136">
        <f t="shared" si="606"/>
        <v>77600</v>
      </c>
      <c r="U3892" t="e">
        <f>SQRT(($U$6/2)^2-($U$6/2)^2*'(OLD) bottom seam length'!T3892^2/($U$7/2)^2)</f>
        <v>#VALUE!</v>
      </c>
      <c r="W3892" s="136">
        <f t="shared" si="607"/>
        <v>77600</v>
      </c>
      <c r="X3892" t="e">
        <f>SQRT(($U$6/2)^2-($U$6/2)^2*'(OLD) bottom seam length'!W3892^2/($U$7/2)^2)</f>
        <v>#VALUE!</v>
      </c>
      <c r="Z3892" s="136">
        <f t="shared" si="608"/>
        <v>77600</v>
      </c>
      <c r="AA3892" t="e">
        <f>SQRT(($U$6/2)^2-($U$6/2)^2*'(OLD) bottom seam length'!Z3892^2/($U$7/2)^2)</f>
        <v>#VALUE!</v>
      </c>
      <c r="AC3892" s="136">
        <f t="shared" si="609"/>
        <v>77600</v>
      </c>
      <c r="AD3892" t="e">
        <f>SQRT(($U$6/2)^2-($U$6/2)^2*'(OLD) bottom seam length'!AC3892^2/($U$7/2)^2)</f>
        <v>#VALUE!</v>
      </c>
    </row>
    <row r="3893" spans="2:30">
      <c r="B3893" s="136">
        <f t="shared" si="600"/>
        <v>77640</v>
      </c>
      <c r="C3893" t="e">
        <f>SQRT(($C$5/2)^2-($C$5/2)^2*'(OLD) bottom seam length'!B3893^2/($C$6/2)^2)</f>
        <v>#DIV/0!</v>
      </c>
      <c r="E3893" s="136">
        <f t="shared" si="601"/>
        <v>77640</v>
      </c>
      <c r="F3893" t="e">
        <f>SQRT(($C$5/2)^2-($C$5/2)^2*'(OLD) bottom seam length'!E3893^2/($C$6/2)^2)</f>
        <v>#DIV/0!</v>
      </c>
      <c r="H3893" s="136">
        <f t="shared" si="602"/>
        <v>77640</v>
      </c>
      <c r="I3893" t="e">
        <f>SQRT(($C$5/2)^2-($C$5/2)^2*'(OLD) bottom seam length'!H3893^2/($C$6/2)^2)</f>
        <v>#DIV/0!</v>
      </c>
      <c r="K3893" s="136">
        <f t="shared" si="603"/>
        <v>77640</v>
      </c>
      <c r="L3893" t="e">
        <f>SQRT(($C$5/2)^2-($C$5/2)^2*'(OLD) bottom seam length'!K3893^2/($C$6/2)^2)</f>
        <v>#DIV/0!</v>
      </c>
      <c r="O3893" s="136">
        <f t="shared" si="604"/>
        <v>77640</v>
      </c>
      <c r="P3893" t="b">
        <f t="shared" si="605"/>
        <v>0</v>
      </c>
      <c r="T3893" s="136">
        <f t="shared" si="606"/>
        <v>77620</v>
      </c>
      <c r="U3893" t="e">
        <f>SQRT(($U$6/2)^2-($U$6/2)^2*'(OLD) bottom seam length'!T3893^2/($U$7/2)^2)</f>
        <v>#VALUE!</v>
      </c>
      <c r="W3893" s="136">
        <f t="shared" si="607"/>
        <v>77620</v>
      </c>
      <c r="X3893" t="e">
        <f>SQRT(($U$6/2)^2-($U$6/2)^2*'(OLD) bottom seam length'!W3893^2/($U$7/2)^2)</f>
        <v>#VALUE!</v>
      </c>
      <c r="Z3893" s="136">
        <f t="shared" si="608"/>
        <v>77620</v>
      </c>
      <c r="AA3893" t="e">
        <f>SQRT(($U$6/2)^2-($U$6/2)^2*'(OLD) bottom seam length'!Z3893^2/($U$7/2)^2)</f>
        <v>#VALUE!</v>
      </c>
      <c r="AC3893" s="136">
        <f t="shared" si="609"/>
        <v>77620</v>
      </c>
      <c r="AD3893" t="e">
        <f>SQRT(($U$6/2)^2-($U$6/2)^2*'(OLD) bottom seam length'!AC3893^2/($U$7/2)^2)</f>
        <v>#VALUE!</v>
      </c>
    </row>
    <row r="3894" spans="2:30">
      <c r="B3894" s="136">
        <f t="shared" si="600"/>
        <v>77660</v>
      </c>
      <c r="C3894" t="e">
        <f>SQRT(($C$5/2)^2-($C$5/2)^2*'(OLD) bottom seam length'!B3894^2/($C$6/2)^2)</f>
        <v>#DIV/0!</v>
      </c>
      <c r="E3894" s="136">
        <f t="shared" si="601"/>
        <v>77660</v>
      </c>
      <c r="F3894" t="e">
        <f>SQRT(($C$5/2)^2-($C$5/2)^2*'(OLD) bottom seam length'!E3894^2/($C$6/2)^2)</f>
        <v>#DIV/0!</v>
      </c>
      <c r="H3894" s="136">
        <f t="shared" si="602"/>
        <v>77660</v>
      </c>
      <c r="I3894" t="e">
        <f>SQRT(($C$5/2)^2-($C$5/2)^2*'(OLD) bottom seam length'!H3894^2/($C$6/2)^2)</f>
        <v>#DIV/0!</v>
      </c>
      <c r="K3894" s="136">
        <f t="shared" si="603"/>
        <v>77660</v>
      </c>
      <c r="L3894" t="e">
        <f>SQRT(($C$5/2)^2-($C$5/2)^2*'(OLD) bottom seam length'!K3894^2/($C$6/2)^2)</f>
        <v>#DIV/0!</v>
      </c>
      <c r="O3894" s="136">
        <f t="shared" si="604"/>
        <v>77660</v>
      </c>
      <c r="P3894" t="b">
        <f t="shared" si="605"/>
        <v>0</v>
      </c>
      <c r="T3894" s="136">
        <f t="shared" si="606"/>
        <v>77640</v>
      </c>
      <c r="U3894" t="e">
        <f>SQRT(($U$6/2)^2-($U$6/2)^2*'(OLD) bottom seam length'!T3894^2/($U$7/2)^2)</f>
        <v>#VALUE!</v>
      </c>
      <c r="W3894" s="136">
        <f t="shared" si="607"/>
        <v>77640</v>
      </c>
      <c r="X3894" t="e">
        <f>SQRT(($U$6/2)^2-($U$6/2)^2*'(OLD) bottom seam length'!W3894^2/($U$7/2)^2)</f>
        <v>#VALUE!</v>
      </c>
      <c r="Z3894" s="136">
        <f t="shared" si="608"/>
        <v>77640</v>
      </c>
      <c r="AA3894" t="e">
        <f>SQRT(($U$6/2)^2-($U$6/2)^2*'(OLD) bottom seam length'!Z3894^2/($U$7/2)^2)</f>
        <v>#VALUE!</v>
      </c>
      <c r="AC3894" s="136">
        <f t="shared" si="609"/>
        <v>77640</v>
      </c>
      <c r="AD3894" t="e">
        <f>SQRT(($U$6/2)^2-($U$6/2)^2*'(OLD) bottom seam length'!AC3894^2/($U$7/2)^2)</f>
        <v>#VALUE!</v>
      </c>
    </row>
    <row r="3895" spans="2:30">
      <c r="B3895" s="136">
        <f t="shared" si="600"/>
        <v>77680</v>
      </c>
      <c r="C3895" t="e">
        <f>SQRT(($C$5/2)^2-($C$5/2)^2*'(OLD) bottom seam length'!B3895^2/($C$6/2)^2)</f>
        <v>#DIV/0!</v>
      </c>
      <c r="E3895" s="136">
        <f t="shared" si="601"/>
        <v>77680</v>
      </c>
      <c r="F3895" t="e">
        <f>SQRT(($C$5/2)^2-($C$5/2)^2*'(OLD) bottom seam length'!E3895^2/($C$6/2)^2)</f>
        <v>#DIV/0!</v>
      </c>
      <c r="H3895" s="136">
        <f t="shared" si="602"/>
        <v>77680</v>
      </c>
      <c r="I3895" t="e">
        <f>SQRT(($C$5/2)^2-($C$5/2)^2*'(OLD) bottom seam length'!H3895^2/($C$6/2)^2)</f>
        <v>#DIV/0!</v>
      </c>
      <c r="K3895" s="136">
        <f t="shared" si="603"/>
        <v>77680</v>
      </c>
      <c r="L3895" t="e">
        <f>SQRT(($C$5/2)^2-($C$5/2)^2*'(OLD) bottom seam length'!K3895^2/($C$6/2)^2)</f>
        <v>#DIV/0!</v>
      </c>
      <c r="O3895" s="136">
        <f t="shared" si="604"/>
        <v>77680</v>
      </c>
      <c r="P3895" t="b">
        <f t="shared" si="605"/>
        <v>0</v>
      </c>
      <c r="T3895" s="136">
        <f t="shared" si="606"/>
        <v>77660</v>
      </c>
      <c r="U3895" t="e">
        <f>SQRT(($U$6/2)^2-($U$6/2)^2*'(OLD) bottom seam length'!T3895^2/($U$7/2)^2)</f>
        <v>#VALUE!</v>
      </c>
      <c r="W3895" s="136">
        <f t="shared" si="607"/>
        <v>77660</v>
      </c>
      <c r="X3895" t="e">
        <f>SQRT(($U$6/2)^2-($U$6/2)^2*'(OLD) bottom seam length'!W3895^2/($U$7/2)^2)</f>
        <v>#VALUE!</v>
      </c>
      <c r="Z3895" s="136">
        <f t="shared" si="608"/>
        <v>77660</v>
      </c>
      <c r="AA3895" t="e">
        <f>SQRT(($U$6/2)^2-($U$6/2)^2*'(OLD) bottom seam length'!Z3895^2/($U$7/2)^2)</f>
        <v>#VALUE!</v>
      </c>
      <c r="AC3895" s="136">
        <f t="shared" si="609"/>
        <v>77660</v>
      </c>
      <c r="AD3895" t="e">
        <f>SQRT(($U$6/2)^2-($U$6/2)^2*'(OLD) bottom seam length'!AC3895^2/($U$7/2)^2)</f>
        <v>#VALUE!</v>
      </c>
    </row>
    <row r="3896" spans="2:30">
      <c r="B3896" s="136">
        <f t="shared" si="600"/>
        <v>77700</v>
      </c>
      <c r="C3896" t="e">
        <f>SQRT(($C$5/2)^2-($C$5/2)^2*'(OLD) bottom seam length'!B3896^2/($C$6/2)^2)</f>
        <v>#DIV/0!</v>
      </c>
      <c r="E3896" s="136">
        <f t="shared" si="601"/>
        <v>77700</v>
      </c>
      <c r="F3896" t="e">
        <f>SQRT(($C$5/2)^2-($C$5/2)^2*'(OLD) bottom seam length'!E3896^2/($C$6/2)^2)</f>
        <v>#DIV/0!</v>
      </c>
      <c r="H3896" s="136">
        <f t="shared" si="602"/>
        <v>77700</v>
      </c>
      <c r="I3896" t="e">
        <f>SQRT(($C$5/2)^2-($C$5/2)^2*'(OLD) bottom seam length'!H3896^2/($C$6/2)^2)</f>
        <v>#DIV/0!</v>
      </c>
      <c r="K3896" s="136">
        <f t="shared" si="603"/>
        <v>77700</v>
      </c>
      <c r="L3896" t="e">
        <f>SQRT(($C$5/2)^2-($C$5/2)^2*'(OLD) bottom seam length'!K3896^2/($C$6/2)^2)</f>
        <v>#DIV/0!</v>
      </c>
      <c r="O3896" s="136">
        <f t="shared" si="604"/>
        <v>77700</v>
      </c>
      <c r="P3896" t="b">
        <f t="shared" si="605"/>
        <v>0</v>
      </c>
      <c r="T3896" s="136">
        <f t="shared" si="606"/>
        <v>77680</v>
      </c>
      <c r="U3896" t="e">
        <f>SQRT(($U$6/2)^2-($U$6/2)^2*'(OLD) bottom seam length'!T3896^2/($U$7/2)^2)</f>
        <v>#VALUE!</v>
      </c>
      <c r="W3896" s="136">
        <f t="shared" si="607"/>
        <v>77680</v>
      </c>
      <c r="X3896" t="e">
        <f>SQRT(($U$6/2)^2-($U$6/2)^2*'(OLD) bottom seam length'!W3896^2/($U$7/2)^2)</f>
        <v>#VALUE!</v>
      </c>
      <c r="Z3896" s="136">
        <f t="shared" si="608"/>
        <v>77680</v>
      </c>
      <c r="AA3896" t="e">
        <f>SQRT(($U$6/2)^2-($U$6/2)^2*'(OLD) bottom seam length'!Z3896^2/($U$7/2)^2)</f>
        <v>#VALUE!</v>
      </c>
      <c r="AC3896" s="136">
        <f t="shared" si="609"/>
        <v>77680</v>
      </c>
      <c r="AD3896" t="e">
        <f>SQRT(($U$6/2)^2-($U$6/2)^2*'(OLD) bottom seam length'!AC3896^2/($U$7/2)^2)</f>
        <v>#VALUE!</v>
      </c>
    </row>
    <row r="3897" spans="2:30">
      <c r="B3897" s="136">
        <f t="shared" si="600"/>
        <v>77720</v>
      </c>
      <c r="C3897" t="e">
        <f>SQRT(($C$5/2)^2-($C$5/2)^2*'(OLD) bottom seam length'!B3897^2/($C$6/2)^2)</f>
        <v>#DIV/0!</v>
      </c>
      <c r="E3897" s="136">
        <f t="shared" si="601"/>
        <v>77720</v>
      </c>
      <c r="F3897" t="e">
        <f>SQRT(($C$5/2)^2-($C$5/2)^2*'(OLD) bottom seam length'!E3897^2/($C$6/2)^2)</f>
        <v>#DIV/0!</v>
      </c>
      <c r="H3897" s="136">
        <f t="shared" si="602"/>
        <v>77720</v>
      </c>
      <c r="I3897" t="e">
        <f>SQRT(($C$5/2)^2-($C$5/2)^2*'(OLD) bottom seam length'!H3897^2/($C$6/2)^2)</f>
        <v>#DIV/0!</v>
      </c>
      <c r="K3897" s="136">
        <f t="shared" si="603"/>
        <v>77720</v>
      </c>
      <c r="L3897" t="e">
        <f>SQRT(($C$5/2)^2-($C$5/2)^2*'(OLD) bottom seam length'!K3897^2/($C$6/2)^2)</f>
        <v>#DIV/0!</v>
      </c>
      <c r="O3897" s="136">
        <f t="shared" si="604"/>
        <v>77720</v>
      </c>
      <c r="P3897" t="b">
        <f t="shared" si="605"/>
        <v>0</v>
      </c>
      <c r="T3897" s="136">
        <f t="shared" si="606"/>
        <v>77700</v>
      </c>
      <c r="U3897" t="e">
        <f>SQRT(($U$6/2)^2-($U$6/2)^2*'(OLD) bottom seam length'!T3897^2/($U$7/2)^2)</f>
        <v>#VALUE!</v>
      </c>
      <c r="W3897" s="136">
        <f t="shared" si="607"/>
        <v>77700</v>
      </c>
      <c r="X3897" t="e">
        <f>SQRT(($U$6/2)^2-($U$6/2)^2*'(OLD) bottom seam length'!W3897^2/($U$7/2)^2)</f>
        <v>#VALUE!</v>
      </c>
      <c r="Z3897" s="136">
        <f t="shared" si="608"/>
        <v>77700</v>
      </c>
      <c r="AA3897" t="e">
        <f>SQRT(($U$6/2)^2-($U$6/2)^2*'(OLD) bottom seam length'!Z3897^2/($U$7/2)^2)</f>
        <v>#VALUE!</v>
      </c>
      <c r="AC3897" s="136">
        <f t="shared" si="609"/>
        <v>77700</v>
      </c>
      <c r="AD3897" t="e">
        <f>SQRT(($U$6/2)^2-($U$6/2)^2*'(OLD) bottom seam length'!AC3897^2/($U$7/2)^2)</f>
        <v>#VALUE!</v>
      </c>
    </row>
    <row r="3898" spans="2:30">
      <c r="B3898" s="136">
        <f t="shared" si="600"/>
        <v>77740</v>
      </c>
      <c r="C3898" t="e">
        <f>SQRT(($C$5/2)^2-($C$5/2)^2*'(OLD) bottom seam length'!B3898^2/($C$6/2)^2)</f>
        <v>#DIV/0!</v>
      </c>
      <c r="E3898" s="136">
        <f t="shared" si="601"/>
        <v>77740</v>
      </c>
      <c r="F3898" t="e">
        <f>SQRT(($C$5/2)^2-($C$5/2)^2*'(OLD) bottom seam length'!E3898^2/($C$6/2)^2)</f>
        <v>#DIV/0!</v>
      </c>
      <c r="H3898" s="136">
        <f t="shared" si="602"/>
        <v>77740</v>
      </c>
      <c r="I3898" t="e">
        <f>SQRT(($C$5/2)^2-($C$5/2)^2*'(OLD) bottom seam length'!H3898^2/($C$6/2)^2)</f>
        <v>#DIV/0!</v>
      </c>
      <c r="K3898" s="136">
        <f t="shared" si="603"/>
        <v>77740</v>
      </c>
      <c r="L3898" t="e">
        <f>SQRT(($C$5/2)^2-($C$5/2)^2*'(OLD) bottom seam length'!K3898^2/($C$6/2)^2)</f>
        <v>#DIV/0!</v>
      </c>
      <c r="O3898" s="136">
        <f t="shared" si="604"/>
        <v>77740</v>
      </c>
      <c r="P3898" t="b">
        <f t="shared" si="605"/>
        <v>0</v>
      </c>
      <c r="T3898" s="136">
        <f t="shared" si="606"/>
        <v>77720</v>
      </c>
      <c r="U3898" t="e">
        <f>SQRT(($U$6/2)^2-($U$6/2)^2*'(OLD) bottom seam length'!T3898^2/($U$7/2)^2)</f>
        <v>#VALUE!</v>
      </c>
      <c r="W3898" s="136">
        <f t="shared" si="607"/>
        <v>77720</v>
      </c>
      <c r="X3898" t="e">
        <f>SQRT(($U$6/2)^2-($U$6/2)^2*'(OLD) bottom seam length'!W3898^2/($U$7/2)^2)</f>
        <v>#VALUE!</v>
      </c>
      <c r="Z3898" s="136">
        <f t="shared" si="608"/>
        <v>77720</v>
      </c>
      <c r="AA3898" t="e">
        <f>SQRT(($U$6/2)^2-($U$6/2)^2*'(OLD) bottom seam length'!Z3898^2/($U$7/2)^2)</f>
        <v>#VALUE!</v>
      </c>
      <c r="AC3898" s="136">
        <f t="shared" si="609"/>
        <v>77720</v>
      </c>
      <c r="AD3898" t="e">
        <f>SQRT(($U$6/2)^2-($U$6/2)^2*'(OLD) bottom seam length'!AC3898^2/($U$7/2)^2)</f>
        <v>#VALUE!</v>
      </c>
    </row>
    <row r="3899" spans="2:30">
      <c r="B3899" s="136">
        <f t="shared" si="600"/>
        <v>77760</v>
      </c>
      <c r="C3899" t="e">
        <f>SQRT(($C$5/2)^2-($C$5/2)^2*'(OLD) bottom seam length'!B3899^2/($C$6/2)^2)</f>
        <v>#DIV/0!</v>
      </c>
      <c r="E3899" s="136">
        <f t="shared" si="601"/>
        <v>77760</v>
      </c>
      <c r="F3899" t="e">
        <f>SQRT(($C$5/2)^2-($C$5/2)^2*'(OLD) bottom seam length'!E3899^2/($C$6/2)^2)</f>
        <v>#DIV/0!</v>
      </c>
      <c r="H3899" s="136">
        <f t="shared" si="602"/>
        <v>77760</v>
      </c>
      <c r="I3899" t="e">
        <f>SQRT(($C$5/2)^2-($C$5/2)^2*'(OLD) bottom seam length'!H3899^2/($C$6/2)^2)</f>
        <v>#DIV/0!</v>
      </c>
      <c r="K3899" s="136">
        <f t="shared" si="603"/>
        <v>77760</v>
      </c>
      <c r="L3899" t="e">
        <f>SQRT(($C$5/2)^2-($C$5/2)^2*'(OLD) bottom seam length'!K3899^2/($C$6/2)^2)</f>
        <v>#DIV/0!</v>
      </c>
      <c r="O3899" s="136">
        <f t="shared" si="604"/>
        <v>77760</v>
      </c>
      <c r="P3899" t="b">
        <f t="shared" si="605"/>
        <v>0</v>
      </c>
      <c r="T3899" s="136">
        <f t="shared" si="606"/>
        <v>77740</v>
      </c>
      <c r="U3899" t="e">
        <f>SQRT(($U$6/2)^2-($U$6/2)^2*'(OLD) bottom seam length'!T3899^2/($U$7/2)^2)</f>
        <v>#VALUE!</v>
      </c>
      <c r="W3899" s="136">
        <f t="shared" si="607"/>
        <v>77740</v>
      </c>
      <c r="X3899" t="e">
        <f>SQRT(($U$6/2)^2-($U$6/2)^2*'(OLD) bottom seam length'!W3899^2/($U$7/2)^2)</f>
        <v>#VALUE!</v>
      </c>
      <c r="Z3899" s="136">
        <f t="shared" si="608"/>
        <v>77740</v>
      </c>
      <c r="AA3899" t="e">
        <f>SQRT(($U$6/2)^2-($U$6/2)^2*'(OLD) bottom seam length'!Z3899^2/($U$7/2)^2)</f>
        <v>#VALUE!</v>
      </c>
      <c r="AC3899" s="136">
        <f t="shared" si="609"/>
        <v>77740</v>
      </c>
      <c r="AD3899" t="e">
        <f>SQRT(($U$6/2)^2-($U$6/2)^2*'(OLD) bottom seam length'!AC3899^2/($U$7/2)^2)</f>
        <v>#VALUE!</v>
      </c>
    </row>
    <row r="3900" spans="2:30">
      <c r="B3900" s="136">
        <f t="shared" si="600"/>
        <v>77780</v>
      </c>
      <c r="C3900" t="e">
        <f>SQRT(($C$5/2)^2-($C$5/2)^2*'(OLD) bottom seam length'!B3900^2/($C$6/2)^2)</f>
        <v>#DIV/0!</v>
      </c>
      <c r="E3900" s="136">
        <f t="shared" si="601"/>
        <v>77780</v>
      </c>
      <c r="F3900" t="e">
        <f>SQRT(($C$5/2)^2-($C$5/2)^2*'(OLD) bottom seam length'!E3900^2/($C$6/2)^2)</f>
        <v>#DIV/0!</v>
      </c>
      <c r="H3900" s="136">
        <f t="shared" si="602"/>
        <v>77780</v>
      </c>
      <c r="I3900" t="e">
        <f>SQRT(($C$5/2)^2-($C$5/2)^2*'(OLD) bottom seam length'!H3900^2/($C$6/2)^2)</f>
        <v>#DIV/0!</v>
      </c>
      <c r="K3900" s="136">
        <f t="shared" si="603"/>
        <v>77780</v>
      </c>
      <c r="L3900" t="e">
        <f>SQRT(($C$5/2)^2-($C$5/2)^2*'(OLD) bottom seam length'!K3900^2/($C$6/2)^2)</f>
        <v>#DIV/0!</v>
      </c>
      <c r="O3900" s="136">
        <f t="shared" si="604"/>
        <v>77780</v>
      </c>
      <c r="P3900" t="b">
        <f t="shared" si="605"/>
        <v>0</v>
      </c>
      <c r="T3900" s="136">
        <f t="shared" si="606"/>
        <v>77760</v>
      </c>
      <c r="U3900" t="e">
        <f>SQRT(($U$6/2)^2-($U$6/2)^2*'(OLD) bottom seam length'!T3900^2/($U$7/2)^2)</f>
        <v>#VALUE!</v>
      </c>
      <c r="W3900" s="136">
        <f t="shared" si="607"/>
        <v>77760</v>
      </c>
      <c r="X3900" t="e">
        <f>SQRT(($U$6/2)^2-($U$6/2)^2*'(OLD) bottom seam length'!W3900^2/($U$7/2)^2)</f>
        <v>#VALUE!</v>
      </c>
      <c r="Z3900" s="136">
        <f t="shared" si="608"/>
        <v>77760</v>
      </c>
      <c r="AA3900" t="e">
        <f>SQRT(($U$6/2)^2-($U$6/2)^2*'(OLD) bottom seam length'!Z3900^2/($U$7/2)^2)</f>
        <v>#VALUE!</v>
      </c>
      <c r="AC3900" s="136">
        <f t="shared" si="609"/>
        <v>77760</v>
      </c>
      <c r="AD3900" t="e">
        <f>SQRT(($U$6/2)^2-($U$6/2)^2*'(OLD) bottom seam length'!AC3900^2/($U$7/2)^2)</f>
        <v>#VALUE!</v>
      </c>
    </row>
    <row r="3901" spans="2:30">
      <c r="B3901" s="136">
        <f t="shared" si="600"/>
        <v>77800</v>
      </c>
      <c r="C3901" t="e">
        <f>SQRT(($C$5/2)^2-($C$5/2)^2*'(OLD) bottom seam length'!B3901^2/($C$6/2)^2)</f>
        <v>#DIV/0!</v>
      </c>
      <c r="E3901" s="136">
        <f t="shared" si="601"/>
        <v>77800</v>
      </c>
      <c r="F3901" t="e">
        <f>SQRT(($C$5/2)^2-($C$5/2)^2*'(OLD) bottom seam length'!E3901^2/($C$6/2)^2)</f>
        <v>#DIV/0!</v>
      </c>
      <c r="H3901" s="136">
        <f t="shared" si="602"/>
        <v>77800</v>
      </c>
      <c r="I3901" t="e">
        <f>SQRT(($C$5/2)^2-($C$5/2)^2*'(OLD) bottom seam length'!H3901^2/($C$6/2)^2)</f>
        <v>#DIV/0!</v>
      </c>
      <c r="K3901" s="136">
        <f t="shared" si="603"/>
        <v>77800</v>
      </c>
      <c r="L3901" t="e">
        <f>SQRT(($C$5/2)^2-($C$5/2)^2*'(OLD) bottom seam length'!K3901^2/($C$6/2)^2)</f>
        <v>#DIV/0!</v>
      </c>
      <c r="O3901" s="136">
        <f t="shared" si="604"/>
        <v>77800</v>
      </c>
      <c r="P3901" t="b">
        <f t="shared" si="605"/>
        <v>0</v>
      </c>
      <c r="T3901" s="136">
        <f t="shared" si="606"/>
        <v>77780</v>
      </c>
      <c r="U3901" t="e">
        <f>SQRT(($U$6/2)^2-($U$6/2)^2*'(OLD) bottom seam length'!T3901^2/($U$7/2)^2)</f>
        <v>#VALUE!</v>
      </c>
      <c r="W3901" s="136">
        <f t="shared" si="607"/>
        <v>77780</v>
      </c>
      <c r="X3901" t="e">
        <f>SQRT(($U$6/2)^2-($U$6/2)^2*'(OLD) bottom seam length'!W3901^2/($U$7/2)^2)</f>
        <v>#VALUE!</v>
      </c>
      <c r="Z3901" s="136">
        <f t="shared" si="608"/>
        <v>77780</v>
      </c>
      <c r="AA3901" t="e">
        <f>SQRT(($U$6/2)^2-($U$6/2)^2*'(OLD) bottom seam length'!Z3901^2/($U$7/2)^2)</f>
        <v>#VALUE!</v>
      </c>
      <c r="AC3901" s="136">
        <f t="shared" si="609"/>
        <v>77780</v>
      </c>
      <c r="AD3901" t="e">
        <f>SQRT(($U$6/2)^2-($U$6/2)^2*'(OLD) bottom seam length'!AC3901^2/($U$7/2)^2)</f>
        <v>#VALUE!</v>
      </c>
    </row>
    <row r="3902" spans="2:30">
      <c r="B3902" s="136">
        <f t="shared" si="600"/>
        <v>77820</v>
      </c>
      <c r="C3902" t="e">
        <f>SQRT(($C$5/2)^2-($C$5/2)^2*'(OLD) bottom seam length'!B3902^2/($C$6/2)^2)</f>
        <v>#DIV/0!</v>
      </c>
      <c r="E3902" s="136">
        <f t="shared" si="601"/>
        <v>77820</v>
      </c>
      <c r="F3902" t="e">
        <f>SQRT(($C$5/2)^2-($C$5/2)^2*'(OLD) bottom seam length'!E3902^2/($C$6/2)^2)</f>
        <v>#DIV/0!</v>
      </c>
      <c r="H3902" s="136">
        <f t="shared" si="602"/>
        <v>77820</v>
      </c>
      <c r="I3902" t="e">
        <f>SQRT(($C$5/2)^2-($C$5/2)^2*'(OLD) bottom seam length'!H3902^2/($C$6/2)^2)</f>
        <v>#DIV/0!</v>
      </c>
      <c r="K3902" s="136">
        <f t="shared" si="603"/>
        <v>77820</v>
      </c>
      <c r="L3902" t="e">
        <f>SQRT(($C$5/2)^2-($C$5/2)^2*'(OLD) bottom seam length'!K3902^2/($C$6/2)^2)</f>
        <v>#DIV/0!</v>
      </c>
      <c r="O3902" s="136">
        <f t="shared" si="604"/>
        <v>77820</v>
      </c>
      <c r="P3902" t="b">
        <f t="shared" si="605"/>
        <v>0</v>
      </c>
      <c r="T3902" s="136">
        <f t="shared" si="606"/>
        <v>77800</v>
      </c>
      <c r="U3902" t="e">
        <f>SQRT(($U$6/2)^2-($U$6/2)^2*'(OLD) bottom seam length'!T3902^2/($U$7/2)^2)</f>
        <v>#VALUE!</v>
      </c>
      <c r="W3902" s="136">
        <f t="shared" si="607"/>
        <v>77800</v>
      </c>
      <c r="X3902" t="e">
        <f>SQRT(($U$6/2)^2-($U$6/2)^2*'(OLD) bottom seam length'!W3902^2/($U$7/2)^2)</f>
        <v>#VALUE!</v>
      </c>
      <c r="Z3902" s="136">
        <f t="shared" si="608"/>
        <v>77800</v>
      </c>
      <c r="AA3902" t="e">
        <f>SQRT(($U$6/2)^2-($U$6/2)^2*'(OLD) bottom seam length'!Z3902^2/($U$7/2)^2)</f>
        <v>#VALUE!</v>
      </c>
      <c r="AC3902" s="136">
        <f t="shared" si="609"/>
        <v>77800</v>
      </c>
      <c r="AD3902" t="e">
        <f>SQRT(($U$6/2)^2-($U$6/2)^2*'(OLD) bottom seam length'!AC3902^2/($U$7/2)^2)</f>
        <v>#VALUE!</v>
      </c>
    </row>
    <row r="3903" spans="2:30">
      <c r="B3903" s="136">
        <f t="shared" si="600"/>
        <v>77840</v>
      </c>
      <c r="C3903" t="e">
        <f>SQRT(($C$5/2)^2-($C$5/2)^2*'(OLD) bottom seam length'!B3903^2/($C$6/2)^2)</f>
        <v>#DIV/0!</v>
      </c>
      <c r="E3903" s="136">
        <f t="shared" si="601"/>
        <v>77840</v>
      </c>
      <c r="F3903" t="e">
        <f>SQRT(($C$5/2)^2-($C$5/2)^2*'(OLD) bottom seam length'!E3903^2/($C$6/2)^2)</f>
        <v>#DIV/0!</v>
      </c>
      <c r="H3903" s="136">
        <f t="shared" si="602"/>
        <v>77840</v>
      </c>
      <c r="I3903" t="e">
        <f>SQRT(($C$5/2)^2-($C$5/2)^2*'(OLD) bottom seam length'!H3903^2/($C$6/2)^2)</f>
        <v>#DIV/0!</v>
      </c>
      <c r="K3903" s="136">
        <f t="shared" si="603"/>
        <v>77840</v>
      </c>
      <c r="L3903" t="e">
        <f>SQRT(($C$5/2)^2-($C$5/2)^2*'(OLD) bottom seam length'!K3903^2/($C$6/2)^2)</f>
        <v>#DIV/0!</v>
      </c>
      <c r="O3903" s="136">
        <f t="shared" si="604"/>
        <v>77840</v>
      </c>
      <c r="P3903" t="b">
        <f t="shared" si="605"/>
        <v>0</v>
      </c>
      <c r="T3903" s="136">
        <f t="shared" si="606"/>
        <v>77820</v>
      </c>
      <c r="U3903" t="e">
        <f>SQRT(($U$6/2)^2-($U$6/2)^2*'(OLD) bottom seam length'!T3903^2/($U$7/2)^2)</f>
        <v>#VALUE!</v>
      </c>
      <c r="W3903" s="136">
        <f t="shared" si="607"/>
        <v>77820</v>
      </c>
      <c r="X3903" t="e">
        <f>SQRT(($U$6/2)^2-($U$6/2)^2*'(OLD) bottom seam length'!W3903^2/($U$7/2)^2)</f>
        <v>#VALUE!</v>
      </c>
      <c r="Z3903" s="136">
        <f t="shared" si="608"/>
        <v>77820</v>
      </c>
      <c r="AA3903" t="e">
        <f>SQRT(($U$6/2)^2-($U$6/2)^2*'(OLD) bottom seam length'!Z3903^2/($U$7/2)^2)</f>
        <v>#VALUE!</v>
      </c>
      <c r="AC3903" s="136">
        <f t="shared" si="609"/>
        <v>77820</v>
      </c>
      <c r="AD3903" t="e">
        <f>SQRT(($U$6/2)^2-($U$6/2)^2*'(OLD) bottom seam length'!AC3903^2/($U$7/2)^2)</f>
        <v>#VALUE!</v>
      </c>
    </row>
    <row r="3904" spans="2:30">
      <c r="B3904" s="136">
        <f t="shared" si="600"/>
        <v>77860</v>
      </c>
      <c r="C3904" t="e">
        <f>SQRT(($C$5/2)^2-($C$5/2)^2*'(OLD) bottom seam length'!B3904^2/($C$6/2)^2)</f>
        <v>#DIV/0!</v>
      </c>
      <c r="E3904" s="136">
        <f t="shared" si="601"/>
        <v>77860</v>
      </c>
      <c r="F3904" t="e">
        <f>SQRT(($C$5/2)^2-($C$5/2)^2*'(OLD) bottom seam length'!E3904^2/($C$6/2)^2)</f>
        <v>#DIV/0!</v>
      </c>
      <c r="H3904" s="136">
        <f t="shared" si="602"/>
        <v>77860</v>
      </c>
      <c r="I3904" t="e">
        <f>SQRT(($C$5/2)^2-($C$5/2)^2*'(OLD) bottom seam length'!H3904^2/($C$6/2)^2)</f>
        <v>#DIV/0!</v>
      </c>
      <c r="K3904" s="136">
        <f t="shared" si="603"/>
        <v>77860</v>
      </c>
      <c r="L3904" t="e">
        <f>SQRT(($C$5/2)^2-($C$5/2)^2*'(OLD) bottom seam length'!K3904^2/($C$6/2)^2)</f>
        <v>#DIV/0!</v>
      </c>
      <c r="O3904" s="136">
        <f t="shared" si="604"/>
        <v>77860</v>
      </c>
      <c r="P3904" t="b">
        <f t="shared" si="605"/>
        <v>0</v>
      </c>
      <c r="T3904" s="136">
        <f t="shared" si="606"/>
        <v>77840</v>
      </c>
      <c r="U3904" t="e">
        <f>SQRT(($U$6/2)^2-($U$6/2)^2*'(OLD) bottom seam length'!T3904^2/($U$7/2)^2)</f>
        <v>#VALUE!</v>
      </c>
      <c r="W3904" s="136">
        <f t="shared" si="607"/>
        <v>77840</v>
      </c>
      <c r="X3904" t="e">
        <f>SQRT(($U$6/2)^2-($U$6/2)^2*'(OLD) bottom seam length'!W3904^2/($U$7/2)^2)</f>
        <v>#VALUE!</v>
      </c>
      <c r="Z3904" s="136">
        <f t="shared" si="608"/>
        <v>77840</v>
      </c>
      <c r="AA3904" t="e">
        <f>SQRT(($U$6/2)^2-($U$6/2)^2*'(OLD) bottom seam length'!Z3904^2/($U$7/2)^2)</f>
        <v>#VALUE!</v>
      </c>
      <c r="AC3904" s="136">
        <f t="shared" si="609"/>
        <v>77840</v>
      </c>
      <c r="AD3904" t="e">
        <f>SQRT(($U$6/2)^2-($U$6/2)^2*'(OLD) bottom seam length'!AC3904^2/($U$7/2)^2)</f>
        <v>#VALUE!</v>
      </c>
    </row>
    <row r="3905" spans="2:30">
      <c r="B3905" s="136">
        <f t="shared" si="600"/>
        <v>77880</v>
      </c>
      <c r="C3905" t="e">
        <f>SQRT(($C$5/2)^2-($C$5/2)^2*'(OLD) bottom seam length'!B3905^2/($C$6/2)^2)</f>
        <v>#DIV/0!</v>
      </c>
      <c r="E3905" s="136">
        <f t="shared" si="601"/>
        <v>77880</v>
      </c>
      <c r="F3905" t="e">
        <f>SQRT(($C$5/2)^2-($C$5/2)^2*'(OLD) bottom seam length'!E3905^2/($C$6/2)^2)</f>
        <v>#DIV/0!</v>
      </c>
      <c r="H3905" s="136">
        <f t="shared" si="602"/>
        <v>77880</v>
      </c>
      <c r="I3905" t="e">
        <f>SQRT(($C$5/2)^2-($C$5/2)^2*'(OLD) bottom seam length'!H3905^2/($C$6/2)^2)</f>
        <v>#DIV/0!</v>
      </c>
      <c r="K3905" s="136">
        <f t="shared" si="603"/>
        <v>77880</v>
      </c>
      <c r="L3905" t="e">
        <f>SQRT(($C$5/2)^2-($C$5/2)^2*'(OLD) bottom seam length'!K3905^2/($C$6/2)^2)</f>
        <v>#DIV/0!</v>
      </c>
      <c r="O3905" s="136">
        <f t="shared" si="604"/>
        <v>77880</v>
      </c>
      <c r="P3905" t="b">
        <f t="shared" si="605"/>
        <v>0</v>
      </c>
      <c r="T3905" s="136">
        <f t="shared" si="606"/>
        <v>77860</v>
      </c>
      <c r="U3905" t="e">
        <f>SQRT(($U$6/2)^2-($U$6/2)^2*'(OLD) bottom seam length'!T3905^2/($U$7/2)^2)</f>
        <v>#VALUE!</v>
      </c>
      <c r="W3905" s="136">
        <f t="shared" si="607"/>
        <v>77860</v>
      </c>
      <c r="X3905" t="e">
        <f>SQRT(($U$6/2)^2-($U$6/2)^2*'(OLD) bottom seam length'!W3905^2/($U$7/2)^2)</f>
        <v>#VALUE!</v>
      </c>
      <c r="Z3905" s="136">
        <f t="shared" si="608"/>
        <v>77860</v>
      </c>
      <c r="AA3905" t="e">
        <f>SQRT(($U$6/2)^2-($U$6/2)^2*'(OLD) bottom seam length'!Z3905^2/($U$7/2)^2)</f>
        <v>#VALUE!</v>
      </c>
      <c r="AC3905" s="136">
        <f t="shared" si="609"/>
        <v>77860</v>
      </c>
      <c r="AD3905" t="e">
        <f>SQRT(($U$6/2)^2-($U$6/2)^2*'(OLD) bottom seam length'!AC3905^2/($U$7/2)^2)</f>
        <v>#VALUE!</v>
      </c>
    </row>
    <row r="3906" spans="2:30">
      <c r="B3906" s="136">
        <f t="shared" si="600"/>
        <v>77900</v>
      </c>
      <c r="C3906" t="e">
        <f>SQRT(($C$5/2)^2-($C$5/2)^2*'(OLD) bottom seam length'!B3906^2/($C$6/2)^2)</f>
        <v>#DIV/0!</v>
      </c>
      <c r="E3906" s="136">
        <f t="shared" si="601"/>
        <v>77900</v>
      </c>
      <c r="F3906" t="e">
        <f>SQRT(($C$5/2)^2-($C$5/2)^2*'(OLD) bottom seam length'!E3906^2/($C$6/2)^2)</f>
        <v>#DIV/0!</v>
      </c>
      <c r="H3906" s="136">
        <f t="shared" si="602"/>
        <v>77900</v>
      </c>
      <c r="I3906" t="e">
        <f>SQRT(($C$5/2)^2-($C$5/2)^2*'(OLD) bottom seam length'!H3906^2/($C$6/2)^2)</f>
        <v>#DIV/0!</v>
      </c>
      <c r="K3906" s="136">
        <f t="shared" si="603"/>
        <v>77900</v>
      </c>
      <c r="L3906" t="e">
        <f>SQRT(($C$5/2)^2-($C$5/2)^2*'(OLD) bottom seam length'!K3906^2/($C$6/2)^2)</f>
        <v>#DIV/0!</v>
      </c>
      <c r="O3906" s="136">
        <f t="shared" si="604"/>
        <v>77900</v>
      </c>
      <c r="P3906" t="b">
        <f t="shared" si="605"/>
        <v>0</v>
      </c>
      <c r="T3906" s="136">
        <f t="shared" si="606"/>
        <v>77880</v>
      </c>
      <c r="U3906" t="e">
        <f>SQRT(($U$6/2)^2-($U$6/2)^2*'(OLD) bottom seam length'!T3906^2/($U$7/2)^2)</f>
        <v>#VALUE!</v>
      </c>
      <c r="W3906" s="136">
        <f t="shared" si="607"/>
        <v>77880</v>
      </c>
      <c r="X3906" t="e">
        <f>SQRT(($U$6/2)^2-($U$6/2)^2*'(OLD) bottom seam length'!W3906^2/($U$7/2)^2)</f>
        <v>#VALUE!</v>
      </c>
      <c r="Z3906" s="136">
        <f t="shared" si="608"/>
        <v>77880</v>
      </c>
      <c r="AA3906" t="e">
        <f>SQRT(($U$6/2)^2-($U$6/2)^2*'(OLD) bottom seam length'!Z3906^2/($U$7/2)^2)</f>
        <v>#VALUE!</v>
      </c>
      <c r="AC3906" s="136">
        <f t="shared" si="609"/>
        <v>77880</v>
      </c>
      <c r="AD3906" t="e">
        <f>SQRT(($U$6/2)^2-($U$6/2)^2*'(OLD) bottom seam length'!AC3906^2/($U$7/2)^2)</f>
        <v>#VALUE!</v>
      </c>
    </row>
    <row r="3907" spans="2:30">
      <c r="B3907" s="136">
        <f t="shared" si="600"/>
        <v>77920</v>
      </c>
      <c r="C3907" t="e">
        <f>SQRT(($C$5/2)^2-($C$5/2)^2*'(OLD) bottom seam length'!B3907^2/($C$6/2)^2)</f>
        <v>#DIV/0!</v>
      </c>
      <c r="E3907" s="136">
        <f t="shared" si="601"/>
        <v>77920</v>
      </c>
      <c r="F3907" t="e">
        <f>SQRT(($C$5/2)^2-($C$5/2)^2*'(OLD) bottom seam length'!E3907^2/($C$6/2)^2)</f>
        <v>#DIV/0!</v>
      </c>
      <c r="H3907" s="136">
        <f t="shared" si="602"/>
        <v>77920</v>
      </c>
      <c r="I3907" t="e">
        <f>SQRT(($C$5/2)^2-($C$5/2)^2*'(OLD) bottom seam length'!H3907^2/($C$6/2)^2)</f>
        <v>#DIV/0!</v>
      </c>
      <c r="K3907" s="136">
        <f t="shared" si="603"/>
        <v>77920</v>
      </c>
      <c r="L3907" t="e">
        <f>SQRT(($C$5/2)^2-($C$5/2)^2*'(OLD) bottom seam length'!K3907^2/($C$6/2)^2)</f>
        <v>#DIV/0!</v>
      </c>
      <c r="O3907" s="136">
        <f t="shared" si="604"/>
        <v>77920</v>
      </c>
      <c r="P3907" t="b">
        <f t="shared" si="605"/>
        <v>0</v>
      </c>
      <c r="T3907" s="136">
        <f t="shared" si="606"/>
        <v>77900</v>
      </c>
      <c r="U3907" t="e">
        <f>SQRT(($U$6/2)^2-($U$6/2)^2*'(OLD) bottom seam length'!T3907^2/($U$7/2)^2)</f>
        <v>#VALUE!</v>
      </c>
      <c r="W3907" s="136">
        <f t="shared" si="607"/>
        <v>77900</v>
      </c>
      <c r="X3907" t="e">
        <f>SQRT(($U$6/2)^2-($U$6/2)^2*'(OLD) bottom seam length'!W3907^2/($U$7/2)^2)</f>
        <v>#VALUE!</v>
      </c>
      <c r="Z3907" s="136">
        <f t="shared" si="608"/>
        <v>77900</v>
      </c>
      <c r="AA3907" t="e">
        <f>SQRT(($U$6/2)^2-($U$6/2)^2*'(OLD) bottom seam length'!Z3907^2/($U$7/2)^2)</f>
        <v>#VALUE!</v>
      </c>
      <c r="AC3907" s="136">
        <f t="shared" si="609"/>
        <v>77900</v>
      </c>
      <c r="AD3907" t="e">
        <f>SQRT(($U$6/2)^2-($U$6/2)^2*'(OLD) bottom seam length'!AC3907^2/($U$7/2)^2)</f>
        <v>#VALUE!</v>
      </c>
    </row>
    <row r="3908" spans="2:30">
      <c r="B3908" s="136">
        <f t="shared" si="600"/>
        <v>77940</v>
      </c>
      <c r="C3908" t="e">
        <f>SQRT(($C$5/2)^2-($C$5/2)^2*'(OLD) bottom seam length'!B3908^2/($C$6/2)^2)</f>
        <v>#DIV/0!</v>
      </c>
      <c r="E3908" s="136">
        <f t="shared" si="601"/>
        <v>77940</v>
      </c>
      <c r="F3908" t="e">
        <f>SQRT(($C$5/2)^2-($C$5/2)^2*'(OLD) bottom seam length'!E3908^2/($C$6/2)^2)</f>
        <v>#DIV/0!</v>
      </c>
      <c r="H3908" s="136">
        <f t="shared" si="602"/>
        <v>77940</v>
      </c>
      <c r="I3908" t="e">
        <f>SQRT(($C$5/2)^2-($C$5/2)^2*'(OLD) bottom seam length'!H3908^2/($C$6/2)^2)</f>
        <v>#DIV/0!</v>
      </c>
      <c r="K3908" s="136">
        <f t="shared" si="603"/>
        <v>77940</v>
      </c>
      <c r="L3908" t="e">
        <f>SQRT(($C$5/2)^2-($C$5/2)^2*'(OLD) bottom seam length'!K3908^2/($C$6/2)^2)</f>
        <v>#DIV/0!</v>
      </c>
      <c r="O3908" s="136">
        <f t="shared" si="604"/>
        <v>77940</v>
      </c>
      <c r="P3908" t="b">
        <f t="shared" si="605"/>
        <v>0</v>
      </c>
      <c r="T3908" s="136">
        <f t="shared" si="606"/>
        <v>77920</v>
      </c>
      <c r="U3908" t="e">
        <f>SQRT(($U$6/2)^2-($U$6/2)^2*'(OLD) bottom seam length'!T3908^2/($U$7/2)^2)</f>
        <v>#VALUE!</v>
      </c>
      <c r="W3908" s="136">
        <f t="shared" si="607"/>
        <v>77920</v>
      </c>
      <c r="X3908" t="e">
        <f>SQRT(($U$6/2)^2-($U$6/2)^2*'(OLD) bottom seam length'!W3908^2/($U$7/2)^2)</f>
        <v>#VALUE!</v>
      </c>
      <c r="Z3908" s="136">
        <f t="shared" si="608"/>
        <v>77920</v>
      </c>
      <c r="AA3908" t="e">
        <f>SQRT(($U$6/2)^2-($U$6/2)^2*'(OLD) bottom seam length'!Z3908^2/($U$7/2)^2)</f>
        <v>#VALUE!</v>
      </c>
      <c r="AC3908" s="136">
        <f t="shared" si="609"/>
        <v>77920</v>
      </c>
      <c r="AD3908" t="e">
        <f>SQRT(($U$6/2)^2-($U$6/2)^2*'(OLD) bottom seam length'!AC3908^2/($U$7/2)^2)</f>
        <v>#VALUE!</v>
      </c>
    </row>
    <row r="3909" spans="2:30">
      <c r="B3909" s="136">
        <f t="shared" si="600"/>
        <v>77960</v>
      </c>
      <c r="C3909" t="e">
        <f>SQRT(($C$5/2)^2-($C$5/2)^2*'(OLD) bottom seam length'!B3909^2/($C$6/2)^2)</f>
        <v>#DIV/0!</v>
      </c>
      <c r="E3909" s="136">
        <f t="shared" si="601"/>
        <v>77960</v>
      </c>
      <c r="F3909" t="e">
        <f>SQRT(($C$5/2)^2-($C$5/2)^2*'(OLD) bottom seam length'!E3909^2/($C$6/2)^2)</f>
        <v>#DIV/0!</v>
      </c>
      <c r="H3909" s="136">
        <f t="shared" si="602"/>
        <v>77960</v>
      </c>
      <c r="I3909" t="e">
        <f>SQRT(($C$5/2)^2-($C$5/2)^2*'(OLD) bottom seam length'!H3909^2/($C$6/2)^2)</f>
        <v>#DIV/0!</v>
      </c>
      <c r="K3909" s="136">
        <f t="shared" si="603"/>
        <v>77960</v>
      </c>
      <c r="L3909" t="e">
        <f>SQRT(($C$5/2)^2-($C$5/2)^2*'(OLD) bottom seam length'!K3909^2/($C$6/2)^2)</f>
        <v>#DIV/0!</v>
      </c>
      <c r="O3909" s="136">
        <f t="shared" si="604"/>
        <v>77960</v>
      </c>
      <c r="P3909" t="b">
        <f t="shared" si="605"/>
        <v>0</v>
      </c>
      <c r="T3909" s="136">
        <f t="shared" si="606"/>
        <v>77940</v>
      </c>
      <c r="U3909" t="e">
        <f>SQRT(($U$6/2)^2-($U$6/2)^2*'(OLD) bottom seam length'!T3909^2/($U$7/2)^2)</f>
        <v>#VALUE!</v>
      </c>
      <c r="W3909" s="136">
        <f t="shared" si="607"/>
        <v>77940</v>
      </c>
      <c r="X3909" t="e">
        <f>SQRT(($U$6/2)^2-($U$6/2)^2*'(OLD) bottom seam length'!W3909^2/($U$7/2)^2)</f>
        <v>#VALUE!</v>
      </c>
      <c r="Z3909" s="136">
        <f t="shared" si="608"/>
        <v>77940</v>
      </c>
      <c r="AA3909" t="e">
        <f>SQRT(($U$6/2)^2-($U$6/2)^2*'(OLD) bottom seam length'!Z3909^2/($U$7/2)^2)</f>
        <v>#VALUE!</v>
      </c>
      <c r="AC3909" s="136">
        <f t="shared" si="609"/>
        <v>77940</v>
      </c>
      <c r="AD3909" t="e">
        <f>SQRT(($U$6/2)^2-($U$6/2)^2*'(OLD) bottom seam length'!AC3909^2/($U$7/2)^2)</f>
        <v>#VALUE!</v>
      </c>
    </row>
    <row r="3910" spans="2:30">
      <c r="B3910" s="136">
        <f t="shared" si="600"/>
        <v>77980</v>
      </c>
      <c r="C3910" t="e">
        <f>SQRT(($C$5/2)^2-($C$5/2)^2*'(OLD) bottom seam length'!B3910^2/($C$6/2)^2)</f>
        <v>#DIV/0!</v>
      </c>
      <c r="E3910" s="136">
        <f t="shared" si="601"/>
        <v>77980</v>
      </c>
      <c r="F3910" t="e">
        <f>SQRT(($C$5/2)^2-($C$5/2)^2*'(OLD) bottom seam length'!E3910^2/($C$6/2)^2)</f>
        <v>#DIV/0!</v>
      </c>
      <c r="H3910" s="136">
        <f t="shared" si="602"/>
        <v>77980</v>
      </c>
      <c r="I3910" t="e">
        <f>SQRT(($C$5/2)^2-($C$5/2)^2*'(OLD) bottom seam length'!H3910^2/($C$6/2)^2)</f>
        <v>#DIV/0!</v>
      </c>
      <c r="K3910" s="136">
        <f t="shared" si="603"/>
        <v>77980</v>
      </c>
      <c r="L3910" t="e">
        <f>SQRT(($C$5/2)^2-($C$5/2)^2*'(OLD) bottom seam length'!K3910^2/($C$6/2)^2)</f>
        <v>#DIV/0!</v>
      </c>
      <c r="O3910" s="136">
        <f t="shared" si="604"/>
        <v>77980</v>
      </c>
      <c r="P3910" t="b">
        <f t="shared" si="605"/>
        <v>0</v>
      </c>
      <c r="T3910" s="136">
        <f t="shared" si="606"/>
        <v>77960</v>
      </c>
      <c r="U3910" t="e">
        <f>SQRT(($U$6/2)^2-($U$6/2)^2*'(OLD) bottom seam length'!T3910^2/($U$7/2)^2)</f>
        <v>#VALUE!</v>
      </c>
      <c r="W3910" s="136">
        <f t="shared" si="607"/>
        <v>77960</v>
      </c>
      <c r="X3910" t="e">
        <f>SQRT(($U$6/2)^2-($U$6/2)^2*'(OLD) bottom seam length'!W3910^2/($U$7/2)^2)</f>
        <v>#VALUE!</v>
      </c>
      <c r="Z3910" s="136">
        <f t="shared" si="608"/>
        <v>77960</v>
      </c>
      <c r="AA3910" t="e">
        <f>SQRT(($U$6/2)^2-($U$6/2)^2*'(OLD) bottom seam length'!Z3910^2/($U$7/2)^2)</f>
        <v>#VALUE!</v>
      </c>
      <c r="AC3910" s="136">
        <f t="shared" si="609"/>
        <v>77960</v>
      </c>
      <c r="AD3910" t="e">
        <f>SQRT(($U$6/2)^2-($U$6/2)^2*'(OLD) bottom seam length'!AC3910^2/($U$7/2)^2)</f>
        <v>#VALUE!</v>
      </c>
    </row>
    <row r="3911" spans="2:30">
      <c r="B3911" s="136">
        <f t="shared" si="600"/>
        <v>78000</v>
      </c>
      <c r="C3911" t="e">
        <f>SQRT(($C$5/2)^2-($C$5/2)^2*'(OLD) bottom seam length'!B3911^2/($C$6/2)^2)</f>
        <v>#DIV/0!</v>
      </c>
      <c r="E3911" s="136">
        <f t="shared" si="601"/>
        <v>78000</v>
      </c>
      <c r="F3911" t="e">
        <f>SQRT(($C$5/2)^2-($C$5/2)^2*'(OLD) bottom seam length'!E3911^2/($C$6/2)^2)</f>
        <v>#DIV/0!</v>
      </c>
      <c r="H3911" s="136">
        <f t="shared" si="602"/>
        <v>78000</v>
      </c>
      <c r="I3911" t="e">
        <f>SQRT(($C$5/2)^2-($C$5/2)^2*'(OLD) bottom seam length'!H3911^2/($C$6/2)^2)</f>
        <v>#DIV/0!</v>
      </c>
      <c r="K3911" s="136">
        <f t="shared" si="603"/>
        <v>78000</v>
      </c>
      <c r="L3911" t="e">
        <f>SQRT(($C$5/2)^2-($C$5/2)^2*'(OLD) bottom seam length'!K3911^2/($C$6/2)^2)</f>
        <v>#DIV/0!</v>
      </c>
      <c r="O3911" s="136">
        <f t="shared" si="604"/>
        <v>78000</v>
      </c>
      <c r="P3911" t="b">
        <f t="shared" si="605"/>
        <v>0</v>
      </c>
      <c r="T3911" s="136">
        <f t="shared" si="606"/>
        <v>77980</v>
      </c>
      <c r="U3911" t="e">
        <f>SQRT(($U$6/2)^2-($U$6/2)^2*'(OLD) bottom seam length'!T3911^2/($U$7/2)^2)</f>
        <v>#VALUE!</v>
      </c>
      <c r="W3911" s="136">
        <f t="shared" si="607"/>
        <v>77980</v>
      </c>
      <c r="X3911" t="e">
        <f>SQRT(($U$6/2)^2-($U$6/2)^2*'(OLD) bottom seam length'!W3911^2/($U$7/2)^2)</f>
        <v>#VALUE!</v>
      </c>
      <c r="Z3911" s="136">
        <f t="shared" si="608"/>
        <v>77980</v>
      </c>
      <c r="AA3911" t="e">
        <f>SQRT(($U$6/2)^2-($U$6/2)^2*'(OLD) bottom seam length'!Z3911^2/($U$7/2)^2)</f>
        <v>#VALUE!</v>
      </c>
      <c r="AC3911" s="136">
        <f t="shared" si="609"/>
        <v>77980</v>
      </c>
      <c r="AD3911" t="e">
        <f>SQRT(($U$6/2)^2-($U$6/2)^2*'(OLD) bottom seam length'!AC3911^2/($U$7/2)^2)</f>
        <v>#VALUE!</v>
      </c>
    </row>
    <row r="3912" spans="2:30">
      <c r="B3912" s="136">
        <f t="shared" si="600"/>
        <v>78020</v>
      </c>
      <c r="C3912" t="e">
        <f>SQRT(($C$5/2)^2-($C$5/2)^2*'(OLD) bottom seam length'!B3912^2/($C$6/2)^2)</f>
        <v>#DIV/0!</v>
      </c>
      <c r="E3912" s="136">
        <f t="shared" si="601"/>
        <v>78020</v>
      </c>
      <c r="F3912" t="e">
        <f>SQRT(($C$5/2)^2-($C$5/2)^2*'(OLD) bottom seam length'!E3912^2/($C$6/2)^2)</f>
        <v>#DIV/0!</v>
      </c>
      <c r="H3912" s="136">
        <f t="shared" si="602"/>
        <v>78020</v>
      </c>
      <c r="I3912" t="e">
        <f>SQRT(($C$5/2)^2-($C$5/2)^2*'(OLD) bottom seam length'!H3912^2/($C$6/2)^2)</f>
        <v>#DIV/0!</v>
      </c>
      <c r="K3912" s="136">
        <f t="shared" si="603"/>
        <v>78020</v>
      </c>
      <c r="L3912" t="e">
        <f>SQRT(($C$5/2)^2-($C$5/2)^2*'(OLD) bottom seam length'!K3912^2/($C$6/2)^2)</f>
        <v>#DIV/0!</v>
      </c>
      <c r="O3912" s="136">
        <f t="shared" si="604"/>
        <v>78020</v>
      </c>
      <c r="P3912" t="b">
        <f t="shared" si="605"/>
        <v>0</v>
      </c>
      <c r="T3912" s="136">
        <f t="shared" si="606"/>
        <v>78000</v>
      </c>
      <c r="U3912" t="e">
        <f>SQRT(($U$6/2)^2-($U$6/2)^2*'(OLD) bottom seam length'!T3912^2/($U$7/2)^2)</f>
        <v>#VALUE!</v>
      </c>
      <c r="W3912" s="136">
        <f t="shared" si="607"/>
        <v>78000</v>
      </c>
      <c r="X3912" t="e">
        <f>SQRT(($U$6/2)^2-($U$6/2)^2*'(OLD) bottom seam length'!W3912^2/($U$7/2)^2)</f>
        <v>#VALUE!</v>
      </c>
      <c r="Z3912" s="136">
        <f t="shared" si="608"/>
        <v>78000</v>
      </c>
      <c r="AA3912" t="e">
        <f>SQRT(($U$6/2)^2-($U$6/2)^2*'(OLD) bottom seam length'!Z3912^2/($U$7/2)^2)</f>
        <v>#VALUE!</v>
      </c>
      <c r="AC3912" s="136">
        <f t="shared" si="609"/>
        <v>78000</v>
      </c>
      <c r="AD3912" t="e">
        <f>SQRT(($U$6/2)^2-($U$6/2)^2*'(OLD) bottom seam length'!AC3912^2/($U$7/2)^2)</f>
        <v>#VALUE!</v>
      </c>
    </row>
    <row r="3913" spans="2:30">
      <c r="B3913" s="136">
        <f t="shared" si="600"/>
        <v>78040</v>
      </c>
      <c r="C3913" t="e">
        <f>SQRT(($C$5/2)^2-($C$5/2)^2*'(OLD) bottom seam length'!B3913^2/($C$6/2)^2)</f>
        <v>#DIV/0!</v>
      </c>
      <c r="E3913" s="136">
        <f t="shared" si="601"/>
        <v>78040</v>
      </c>
      <c r="F3913" t="e">
        <f>SQRT(($C$5/2)^2-($C$5/2)^2*'(OLD) bottom seam length'!E3913^2/($C$6/2)^2)</f>
        <v>#DIV/0!</v>
      </c>
      <c r="H3913" s="136">
        <f t="shared" si="602"/>
        <v>78040</v>
      </c>
      <c r="I3913" t="e">
        <f>SQRT(($C$5/2)^2-($C$5/2)^2*'(OLD) bottom seam length'!H3913^2/($C$6/2)^2)</f>
        <v>#DIV/0!</v>
      </c>
      <c r="K3913" s="136">
        <f t="shared" si="603"/>
        <v>78040</v>
      </c>
      <c r="L3913" t="e">
        <f>SQRT(($C$5/2)^2-($C$5/2)^2*'(OLD) bottom seam length'!K3913^2/($C$6/2)^2)</f>
        <v>#DIV/0!</v>
      </c>
      <c r="O3913" s="136">
        <f t="shared" si="604"/>
        <v>78040</v>
      </c>
      <c r="P3913" t="b">
        <f t="shared" si="605"/>
        <v>0</v>
      </c>
      <c r="T3913" s="136">
        <f t="shared" si="606"/>
        <v>78020</v>
      </c>
      <c r="U3913" t="e">
        <f>SQRT(($U$6/2)^2-($U$6/2)^2*'(OLD) bottom seam length'!T3913^2/($U$7/2)^2)</f>
        <v>#VALUE!</v>
      </c>
      <c r="W3913" s="136">
        <f t="shared" si="607"/>
        <v>78020</v>
      </c>
      <c r="X3913" t="e">
        <f>SQRT(($U$6/2)^2-($U$6/2)^2*'(OLD) bottom seam length'!W3913^2/($U$7/2)^2)</f>
        <v>#VALUE!</v>
      </c>
      <c r="Z3913" s="136">
        <f t="shared" si="608"/>
        <v>78020</v>
      </c>
      <c r="AA3913" t="e">
        <f>SQRT(($U$6/2)^2-($U$6/2)^2*'(OLD) bottom seam length'!Z3913^2/($U$7/2)^2)</f>
        <v>#VALUE!</v>
      </c>
      <c r="AC3913" s="136">
        <f t="shared" si="609"/>
        <v>78020</v>
      </c>
      <c r="AD3913" t="e">
        <f>SQRT(($U$6/2)^2-($U$6/2)^2*'(OLD) bottom seam length'!AC3913^2/($U$7/2)^2)</f>
        <v>#VALUE!</v>
      </c>
    </row>
    <row r="3914" spans="2:30">
      <c r="B3914" s="136">
        <f t="shared" si="600"/>
        <v>78060</v>
      </c>
      <c r="C3914" t="e">
        <f>SQRT(($C$5/2)^2-($C$5/2)^2*'(OLD) bottom seam length'!B3914^2/($C$6/2)^2)</f>
        <v>#DIV/0!</v>
      </c>
      <c r="E3914" s="136">
        <f t="shared" si="601"/>
        <v>78060</v>
      </c>
      <c r="F3914" t="e">
        <f>SQRT(($C$5/2)^2-($C$5/2)^2*'(OLD) bottom seam length'!E3914^2/($C$6/2)^2)</f>
        <v>#DIV/0!</v>
      </c>
      <c r="H3914" s="136">
        <f t="shared" si="602"/>
        <v>78060</v>
      </c>
      <c r="I3914" t="e">
        <f>SQRT(($C$5/2)^2-($C$5/2)^2*'(OLD) bottom seam length'!H3914^2/($C$6/2)^2)</f>
        <v>#DIV/0!</v>
      </c>
      <c r="K3914" s="136">
        <f t="shared" si="603"/>
        <v>78060</v>
      </c>
      <c r="L3914" t="e">
        <f>SQRT(($C$5/2)^2-($C$5/2)^2*'(OLD) bottom seam length'!K3914^2/($C$6/2)^2)</f>
        <v>#DIV/0!</v>
      </c>
      <c r="O3914" s="136">
        <f t="shared" si="604"/>
        <v>78060</v>
      </c>
      <c r="P3914" t="b">
        <f t="shared" si="605"/>
        <v>0</v>
      </c>
      <c r="T3914" s="136">
        <f t="shared" si="606"/>
        <v>78040</v>
      </c>
      <c r="U3914" t="e">
        <f>SQRT(($U$6/2)^2-($U$6/2)^2*'(OLD) bottom seam length'!T3914^2/($U$7/2)^2)</f>
        <v>#VALUE!</v>
      </c>
      <c r="W3914" s="136">
        <f t="shared" si="607"/>
        <v>78040</v>
      </c>
      <c r="X3914" t="e">
        <f>SQRT(($U$6/2)^2-($U$6/2)^2*'(OLD) bottom seam length'!W3914^2/($U$7/2)^2)</f>
        <v>#VALUE!</v>
      </c>
      <c r="Z3914" s="136">
        <f t="shared" si="608"/>
        <v>78040</v>
      </c>
      <c r="AA3914" t="e">
        <f>SQRT(($U$6/2)^2-($U$6/2)^2*'(OLD) bottom seam length'!Z3914^2/($U$7/2)^2)</f>
        <v>#VALUE!</v>
      </c>
      <c r="AC3914" s="136">
        <f t="shared" si="609"/>
        <v>78040</v>
      </c>
      <c r="AD3914" t="e">
        <f>SQRT(($U$6/2)^2-($U$6/2)^2*'(OLD) bottom seam length'!AC3914^2/($U$7/2)^2)</f>
        <v>#VALUE!</v>
      </c>
    </row>
    <row r="3915" spans="2:30">
      <c r="B3915" s="136">
        <f t="shared" si="600"/>
        <v>78080</v>
      </c>
      <c r="C3915" t="e">
        <f>SQRT(($C$5/2)^2-($C$5/2)^2*'(OLD) bottom seam length'!B3915^2/($C$6/2)^2)</f>
        <v>#DIV/0!</v>
      </c>
      <c r="E3915" s="136">
        <f t="shared" si="601"/>
        <v>78080</v>
      </c>
      <c r="F3915" t="e">
        <f>SQRT(($C$5/2)^2-($C$5/2)^2*'(OLD) bottom seam length'!E3915^2/($C$6/2)^2)</f>
        <v>#DIV/0!</v>
      </c>
      <c r="H3915" s="136">
        <f t="shared" si="602"/>
        <v>78080</v>
      </c>
      <c r="I3915" t="e">
        <f>SQRT(($C$5/2)^2-($C$5/2)^2*'(OLD) bottom seam length'!H3915^2/($C$6/2)^2)</f>
        <v>#DIV/0!</v>
      </c>
      <c r="K3915" s="136">
        <f t="shared" si="603"/>
        <v>78080</v>
      </c>
      <c r="L3915" t="e">
        <f>SQRT(($C$5/2)^2-($C$5/2)^2*'(OLD) bottom seam length'!K3915^2/($C$6/2)^2)</f>
        <v>#DIV/0!</v>
      </c>
      <c r="O3915" s="136">
        <f t="shared" si="604"/>
        <v>78080</v>
      </c>
      <c r="P3915" t="b">
        <f t="shared" si="605"/>
        <v>0</v>
      </c>
      <c r="T3915" s="136">
        <f t="shared" si="606"/>
        <v>78060</v>
      </c>
      <c r="U3915" t="e">
        <f>SQRT(($U$6/2)^2-($U$6/2)^2*'(OLD) bottom seam length'!T3915^2/($U$7/2)^2)</f>
        <v>#VALUE!</v>
      </c>
      <c r="W3915" s="136">
        <f t="shared" si="607"/>
        <v>78060</v>
      </c>
      <c r="X3915" t="e">
        <f>SQRT(($U$6/2)^2-($U$6/2)^2*'(OLD) bottom seam length'!W3915^2/($U$7/2)^2)</f>
        <v>#VALUE!</v>
      </c>
      <c r="Z3915" s="136">
        <f t="shared" si="608"/>
        <v>78060</v>
      </c>
      <c r="AA3915" t="e">
        <f>SQRT(($U$6/2)^2-($U$6/2)^2*'(OLD) bottom seam length'!Z3915^2/($U$7/2)^2)</f>
        <v>#VALUE!</v>
      </c>
      <c r="AC3915" s="136">
        <f t="shared" si="609"/>
        <v>78060</v>
      </c>
      <c r="AD3915" t="e">
        <f>SQRT(($U$6/2)^2-($U$6/2)^2*'(OLD) bottom seam length'!AC3915^2/($U$7/2)^2)</f>
        <v>#VALUE!</v>
      </c>
    </row>
    <row r="3916" spans="2:30">
      <c r="B3916" s="136">
        <f t="shared" ref="B3916:B3979" si="610">B3915+$C$7</f>
        <v>78100</v>
      </c>
      <c r="C3916" t="e">
        <f>SQRT(($C$5/2)^2-($C$5/2)^2*'(OLD) bottom seam length'!B3916^2/($C$6/2)^2)</f>
        <v>#DIV/0!</v>
      </c>
      <c r="E3916" s="136">
        <f t="shared" ref="E3916:E3979" si="611">E3915+$C$7</f>
        <v>78100</v>
      </c>
      <c r="F3916" t="e">
        <f>SQRT(($C$5/2)^2-($C$5/2)^2*'(OLD) bottom seam length'!E3916^2/($C$6/2)^2)</f>
        <v>#DIV/0!</v>
      </c>
      <c r="H3916" s="136">
        <f t="shared" ref="H3916:H3979" si="612">H3915+$C$7</f>
        <v>78100</v>
      </c>
      <c r="I3916" t="e">
        <f>SQRT(($C$5/2)^2-($C$5/2)^2*'(OLD) bottom seam length'!H3916^2/($C$6/2)^2)</f>
        <v>#DIV/0!</v>
      </c>
      <c r="K3916" s="136">
        <f t="shared" ref="K3916:K3979" si="613">K3915+$C$7</f>
        <v>78100</v>
      </c>
      <c r="L3916" t="e">
        <f>SQRT(($C$5/2)^2-($C$5/2)^2*'(OLD) bottom seam length'!K3916^2/($C$6/2)^2)</f>
        <v>#DIV/0!</v>
      </c>
      <c r="O3916" s="136">
        <f t="shared" ref="O3916:O3979" si="614">O3915+$C$7</f>
        <v>78100</v>
      </c>
      <c r="P3916" t="b">
        <f t="shared" ref="P3916:P3979" si="615">IF(O3916&lt;=$P$6,$P$5)</f>
        <v>0</v>
      </c>
      <c r="T3916" s="136">
        <f t="shared" si="606"/>
        <v>78080</v>
      </c>
      <c r="U3916" t="e">
        <f>SQRT(($U$6/2)^2-($U$6/2)^2*'(OLD) bottom seam length'!T3916^2/($U$7/2)^2)</f>
        <v>#VALUE!</v>
      </c>
      <c r="W3916" s="136">
        <f t="shared" si="607"/>
        <v>78080</v>
      </c>
      <c r="X3916" t="e">
        <f>SQRT(($U$6/2)^2-($U$6/2)^2*'(OLD) bottom seam length'!W3916^2/($U$7/2)^2)</f>
        <v>#VALUE!</v>
      </c>
      <c r="Z3916" s="136">
        <f t="shared" si="608"/>
        <v>78080</v>
      </c>
      <c r="AA3916" t="e">
        <f>SQRT(($U$6/2)^2-($U$6/2)^2*'(OLD) bottom seam length'!Z3916^2/($U$7/2)^2)</f>
        <v>#VALUE!</v>
      </c>
      <c r="AC3916" s="136">
        <f t="shared" si="609"/>
        <v>78080</v>
      </c>
      <c r="AD3916" t="e">
        <f>SQRT(($U$6/2)^2-($U$6/2)^2*'(OLD) bottom seam length'!AC3916^2/($U$7/2)^2)</f>
        <v>#VALUE!</v>
      </c>
    </row>
    <row r="3917" spans="2:30">
      <c r="B3917" s="136">
        <f t="shared" si="610"/>
        <v>78120</v>
      </c>
      <c r="C3917" t="e">
        <f>SQRT(($C$5/2)^2-($C$5/2)^2*'(OLD) bottom seam length'!B3917^2/($C$6/2)^2)</f>
        <v>#DIV/0!</v>
      </c>
      <c r="E3917" s="136">
        <f t="shared" si="611"/>
        <v>78120</v>
      </c>
      <c r="F3917" t="e">
        <f>SQRT(($C$5/2)^2-($C$5/2)^2*'(OLD) bottom seam length'!E3917^2/($C$6/2)^2)</f>
        <v>#DIV/0!</v>
      </c>
      <c r="H3917" s="136">
        <f t="shared" si="612"/>
        <v>78120</v>
      </c>
      <c r="I3917" t="e">
        <f>SQRT(($C$5/2)^2-($C$5/2)^2*'(OLD) bottom seam length'!H3917^2/($C$6/2)^2)</f>
        <v>#DIV/0!</v>
      </c>
      <c r="K3917" s="136">
        <f t="shared" si="613"/>
        <v>78120</v>
      </c>
      <c r="L3917" t="e">
        <f>SQRT(($C$5/2)^2-($C$5/2)^2*'(OLD) bottom seam length'!K3917^2/($C$6/2)^2)</f>
        <v>#DIV/0!</v>
      </c>
      <c r="O3917" s="136">
        <f t="shared" si="614"/>
        <v>78120</v>
      </c>
      <c r="P3917" t="b">
        <f t="shared" si="615"/>
        <v>0</v>
      </c>
      <c r="T3917" s="136">
        <f t="shared" ref="T3917:T3980" si="616">T3916+$C$7</f>
        <v>78100</v>
      </c>
      <c r="U3917" t="e">
        <f>SQRT(($U$6/2)^2-($U$6/2)^2*'(OLD) bottom seam length'!T3917^2/($U$7/2)^2)</f>
        <v>#VALUE!</v>
      </c>
      <c r="W3917" s="136">
        <f t="shared" ref="W3917:W3980" si="617">W3916+$C$7</f>
        <v>78100</v>
      </c>
      <c r="X3917" t="e">
        <f>SQRT(($U$6/2)^2-($U$6/2)^2*'(OLD) bottom seam length'!W3917^2/($U$7/2)^2)</f>
        <v>#VALUE!</v>
      </c>
      <c r="Z3917" s="136">
        <f t="shared" ref="Z3917:Z3980" si="618">Z3916+$C$7</f>
        <v>78100</v>
      </c>
      <c r="AA3917" t="e">
        <f>SQRT(($U$6/2)^2-($U$6/2)^2*'(OLD) bottom seam length'!Z3917^2/($U$7/2)^2)</f>
        <v>#VALUE!</v>
      </c>
      <c r="AC3917" s="136">
        <f t="shared" ref="AC3917:AC3980" si="619">AC3916+$C$7</f>
        <v>78100</v>
      </c>
      <c r="AD3917" t="e">
        <f>SQRT(($U$6/2)^2-($U$6/2)^2*'(OLD) bottom seam length'!AC3917^2/($U$7/2)^2)</f>
        <v>#VALUE!</v>
      </c>
    </row>
    <row r="3918" spans="2:30">
      <c r="B3918" s="136">
        <f t="shared" si="610"/>
        <v>78140</v>
      </c>
      <c r="C3918" t="e">
        <f>SQRT(($C$5/2)^2-($C$5/2)^2*'(OLD) bottom seam length'!B3918^2/($C$6/2)^2)</f>
        <v>#DIV/0!</v>
      </c>
      <c r="E3918" s="136">
        <f t="shared" si="611"/>
        <v>78140</v>
      </c>
      <c r="F3918" t="e">
        <f>SQRT(($C$5/2)^2-($C$5/2)^2*'(OLD) bottom seam length'!E3918^2/($C$6/2)^2)</f>
        <v>#DIV/0!</v>
      </c>
      <c r="H3918" s="136">
        <f t="shared" si="612"/>
        <v>78140</v>
      </c>
      <c r="I3918" t="e">
        <f>SQRT(($C$5/2)^2-($C$5/2)^2*'(OLD) bottom seam length'!H3918^2/($C$6/2)^2)</f>
        <v>#DIV/0!</v>
      </c>
      <c r="K3918" s="136">
        <f t="shared" si="613"/>
        <v>78140</v>
      </c>
      <c r="L3918" t="e">
        <f>SQRT(($C$5/2)^2-($C$5/2)^2*'(OLD) bottom seam length'!K3918^2/($C$6/2)^2)</f>
        <v>#DIV/0!</v>
      </c>
      <c r="O3918" s="136">
        <f t="shared" si="614"/>
        <v>78140</v>
      </c>
      <c r="P3918" t="b">
        <f t="shared" si="615"/>
        <v>0</v>
      </c>
      <c r="T3918" s="136">
        <f t="shared" si="616"/>
        <v>78120</v>
      </c>
      <c r="U3918" t="e">
        <f>SQRT(($U$6/2)^2-($U$6/2)^2*'(OLD) bottom seam length'!T3918^2/($U$7/2)^2)</f>
        <v>#VALUE!</v>
      </c>
      <c r="W3918" s="136">
        <f t="shared" si="617"/>
        <v>78120</v>
      </c>
      <c r="X3918" t="e">
        <f>SQRT(($U$6/2)^2-($U$6/2)^2*'(OLD) bottom seam length'!W3918^2/($U$7/2)^2)</f>
        <v>#VALUE!</v>
      </c>
      <c r="Z3918" s="136">
        <f t="shared" si="618"/>
        <v>78120</v>
      </c>
      <c r="AA3918" t="e">
        <f>SQRT(($U$6/2)^2-($U$6/2)^2*'(OLD) bottom seam length'!Z3918^2/($U$7/2)^2)</f>
        <v>#VALUE!</v>
      </c>
      <c r="AC3918" s="136">
        <f t="shared" si="619"/>
        <v>78120</v>
      </c>
      <c r="AD3918" t="e">
        <f>SQRT(($U$6/2)^2-($U$6/2)^2*'(OLD) bottom seam length'!AC3918^2/($U$7/2)^2)</f>
        <v>#VALUE!</v>
      </c>
    </row>
    <row r="3919" spans="2:30">
      <c r="B3919" s="136">
        <f t="shared" si="610"/>
        <v>78160</v>
      </c>
      <c r="C3919" t="e">
        <f>SQRT(($C$5/2)^2-($C$5/2)^2*'(OLD) bottom seam length'!B3919^2/($C$6/2)^2)</f>
        <v>#DIV/0!</v>
      </c>
      <c r="E3919" s="136">
        <f t="shared" si="611"/>
        <v>78160</v>
      </c>
      <c r="F3919" t="e">
        <f>SQRT(($C$5/2)^2-($C$5/2)^2*'(OLD) bottom seam length'!E3919^2/($C$6/2)^2)</f>
        <v>#DIV/0!</v>
      </c>
      <c r="H3919" s="136">
        <f t="shared" si="612"/>
        <v>78160</v>
      </c>
      <c r="I3919" t="e">
        <f>SQRT(($C$5/2)^2-($C$5/2)^2*'(OLD) bottom seam length'!H3919^2/($C$6/2)^2)</f>
        <v>#DIV/0!</v>
      </c>
      <c r="K3919" s="136">
        <f t="shared" si="613"/>
        <v>78160</v>
      </c>
      <c r="L3919" t="e">
        <f>SQRT(($C$5/2)^2-($C$5/2)^2*'(OLD) bottom seam length'!K3919^2/($C$6/2)^2)</f>
        <v>#DIV/0!</v>
      </c>
      <c r="O3919" s="136">
        <f t="shared" si="614"/>
        <v>78160</v>
      </c>
      <c r="P3919" t="b">
        <f t="shared" si="615"/>
        <v>0</v>
      </c>
      <c r="T3919" s="136">
        <f t="shared" si="616"/>
        <v>78140</v>
      </c>
      <c r="U3919" t="e">
        <f>SQRT(($U$6/2)^2-($U$6/2)^2*'(OLD) bottom seam length'!T3919^2/($U$7/2)^2)</f>
        <v>#VALUE!</v>
      </c>
      <c r="W3919" s="136">
        <f t="shared" si="617"/>
        <v>78140</v>
      </c>
      <c r="X3919" t="e">
        <f>SQRT(($U$6/2)^2-($U$6/2)^2*'(OLD) bottom seam length'!W3919^2/($U$7/2)^2)</f>
        <v>#VALUE!</v>
      </c>
      <c r="Z3919" s="136">
        <f t="shared" si="618"/>
        <v>78140</v>
      </c>
      <c r="AA3919" t="e">
        <f>SQRT(($U$6/2)^2-($U$6/2)^2*'(OLD) bottom seam length'!Z3919^2/($U$7/2)^2)</f>
        <v>#VALUE!</v>
      </c>
      <c r="AC3919" s="136">
        <f t="shared" si="619"/>
        <v>78140</v>
      </c>
      <c r="AD3919" t="e">
        <f>SQRT(($U$6/2)^2-($U$6/2)^2*'(OLD) bottom seam length'!AC3919^2/($U$7/2)^2)</f>
        <v>#VALUE!</v>
      </c>
    </row>
    <row r="3920" spans="2:30">
      <c r="B3920" s="136">
        <f t="shared" si="610"/>
        <v>78180</v>
      </c>
      <c r="C3920" t="e">
        <f>SQRT(($C$5/2)^2-($C$5/2)^2*'(OLD) bottom seam length'!B3920^2/($C$6/2)^2)</f>
        <v>#DIV/0!</v>
      </c>
      <c r="E3920" s="136">
        <f t="shared" si="611"/>
        <v>78180</v>
      </c>
      <c r="F3920" t="e">
        <f>SQRT(($C$5/2)^2-($C$5/2)^2*'(OLD) bottom seam length'!E3920^2/($C$6/2)^2)</f>
        <v>#DIV/0!</v>
      </c>
      <c r="H3920" s="136">
        <f t="shared" si="612"/>
        <v>78180</v>
      </c>
      <c r="I3920" t="e">
        <f>SQRT(($C$5/2)^2-($C$5/2)^2*'(OLD) bottom seam length'!H3920^2/($C$6/2)^2)</f>
        <v>#DIV/0!</v>
      </c>
      <c r="K3920" s="136">
        <f t="shared" si="613"/>
        <v>78180</v>
      </c>
      <c r="L3920" t="e">
        <f>SQRT(($C$5/2)^2-($C$5/2)^2*'(OLD) bottom seam length'!K3920^2/($C$6/2)^2)</f>
        <v>#DIV/0!</v>
      </c>
      <c r="O3920" s="136">
        <f t="shared" si="614"/>
        <v>78180</v>
      </c>
      <c r="P3920" t="b">
        <f t="shared" si="615"/>
        <v>0</v>
      </c>
      <c r="T3920" s="136">
        <f t="shared" si="616"/>
        <v>78160</v>
      </c>
      <c r="U3920" t="e">
        <f>SQRT(($U$6/2)^2-($U$6/2)^2*'(OLD) bottom seam length'!T3920^2/($U$7/2)^2)</f>
        <v>#VALUE!</v>
      </c>
      <c r="W3920" s="136">
        <f t="shared" si="617"/>
        <v>78160</v>
      </c>
      <c r="X3920" t="e">
        <f>SQRT(($U$6/2)^2-($U$6/2)^2*'(OLD) bottom seam length'!W3920^2/($U$7/2)^2)</f>
        <v>#VALUE!</v>
      </c>
      <c r="Z3920" s="136">
        <f t="shared" si="618"/>
        <v>78160</v>
      </c>
      <c r="AA3920" t="e">
        <f>SQRT(($U$6/2)^2-($U$6/2)^2*'(OLD) bottom seam length'!Z3920^2/($U$7/2)^2)</f>
        <v>#VALUE!</v>
      </c>
      <c r="AC3920" s="136">
        <f t="shared" si="619"/>
        <v>78160</v>
      </c>
      <c r="AD3920" t="e">
        <f>SQRT(($U$6/2)^2-($U$6/2)^2*'(OLD) bottom seam length'!AC3920^2/($U$7/2)^2)</f>
        <v>#VALUE!</v>
      </c>
    </row>
    <row r="3921" spans="2:30">
      <c r="B3921" s="136">
        <f t="shared" si="610"/>
        <v>78200</v>
      </c>
      <c r="C3921" t="e">
        <f>SQRT(($C$5/2)^2-($C$5/2)^2*'(OLD) bottom seam length'!B3921^2/($C$6/2)^2)</f>
        <v>#DIV/0!</v>
      </c>
      <c r="E3921" s="136">
        <f t="shared" si="611"/>
        <v>78200</v>
      </c>
      <c r="F3921" t="e">
        <f>SQRT(($C$5/2)^2-($C$5/2)^2*'(OLD) bottom seam length'!E3921^2/($C$6/2)^2)</f>
        <v>#DIV/0!</v>
      </c>
      <c r="H3921" s="136">
        <f t="shared" si="612"/>
        <v>78200</v>
      </c>
      <c r="I3921" t="e">
        <f>SQRT(($C$5/2)^2-($C$5/2)^2*'(OLD) bottom seam length'!H3921^2/($C$6/2)^2)</f>
        <v>#DIV/0!</v>
      </c>
      <c r="K3921" s="136">
        <f t="shared" si="613"/>
        <v>78200</v>
      </c>
      <c r="L3921" t="e">
        <f>SQRT(($C$5/2)^2-($C$5/2)^2*'(OLD) bottom seam length'!K3921^2/($C$6/2)^2)</f>
        <v>#DIV/0!</v>
      </c>
      <c r="O3921" s="136">
        <f t="shared" si="614"/>
        <v>78200</v>
      </c>
      <c r="P3921" t="b">
        <f t="shared" si="615"/>
        <v>0</v>
      </c>
      <c r="T3921" s="136">
        <f t="shared" si="616"/>
        <v>78180</v>
      </c>
      <c r="U3921" t="e">
        <f>SQRT(($U$6/2)^2-($U$6/2)^2*'(OLD) bottom seam length'!T3921^2/($U$7/2)^2)</f>
        <v>#VALUE!</v>
      </c>
      <c r="W3921" s="136">
        <f t="shared" si="617"/>
        <v>78180</v>
      </c>
      <c r="X3921" t="e">
        <f>SQRT(($U$6/2)^2-($U$6/2)^2*'(OLD) bottom seam length'!W3921^2/($U$7/2)^2)</f>
        <v>#VALUE!</v>
      </c>
      <c r="Z3921" s="136">
        <f t="shared" si="618"/>
        <v>78180</v>
      </c>
      <c r="AA3921" t="e">
        <f>SQRT(($U$6/2)^2-($U$6/2)^2*'(OLD) bottom seam length'!Z3921^2/($U$7/2)^2)</f>
        <v>#VALUE!</v>
      </c>
      <c r="AC3921" s="136">
        <f t="shared" si="619"/>
        <v>78180</v>
      </c>
      <c r="AD3921" t="e">
        <f>SQRT(($U$6/2)^2-($U$6/2)^2*'(OLD) bottom seam length'!AC3921^2/($U$7/2)^2)</f>
        <v>#VALUE!</v>
      </c>
    </row>
    <row r="3922" spans="2:30">
      <c r="B3922" s="136">
        <f t="shared" si="610"/>
        <v>78220</v>
      </c>
      <c r="C3922" t="e">
        <f>SQRT(($C$5/2)^2-($C$5/2)^2*'(OLD) bottom seam length'!B3922^2/($C$6/2)^2)</f>
        <v>#DIV/0!</v>
      </c>
      <c r="E3922" s="136">
        <f t="shared" si="611"/>
        <v>78220</v>
      </c>
      <c r="F3922" t="e">
        <f>SQRT(($C$5/2)^2-($C$5/2)^2*'(OLD) bottom seam length'!E3922^2/($C$6/2)^2)</f>
        <v>#DIV/0!</v>
      </c>
      <c r="H3922" s="136">
        <f t="shared" si="612"/>
        <v>78220</v>
      </c>
      <c r="I3922" t="e">
        <f>SQRT(($C$5/2)^2-($C$5/2)^2*'(OLD) bottom seam length'!H3922^2/($C$6/2)^2)</f>
        <v>#DIV/0!</v>
      </c>
      <c r="K3922" s="136">
        <f t="shared" si="613"/>
        <v>78220</v>
      </c>
      <c r="L3922" t="e">
        <f>SQRT(($C$5/2)^2-($C$5/2)^2*'(OLD) bottom seam length'!K3922^2/($C$6/2)^2)</f>
        <v>#DIV/0!</v>
      </c>
      <c r="O3922" s="136">
        <f t="shared" si="614"/>
        <v>78220</v>
      </c>
      <c r="P3922" t="b">
        <f t="shared" si="615"/>
        <v>0</v>
      </c>
      <c r="T3922" s="136">
        <f t="shared" si="616"/>
        <v>78200</v>
      </c>
      <c r="U3922" t="e">
        <f>SQRT(($U$6/2)^2-($U$6/2)^2*'(OLD) bottom seam length'!T3922^2/($U$7/2)^2)</f>
        <v>#VALUE!</v>
      </c>
      <c r="W3922" s="136">
        <f t="shared" si="617"/>
        <v>78200</v>
      </c>
      <c r="X3922" t="e">
        <f>SQRT(($U$6/2)^2-($U$6/2)^2*'(OLD) bottom seam length'!W3922^2/($U$7/2)^2)</f>
        <v>#VALUE!</v>
      </c>
      <c r="Z3922" s="136">
        <f t="shared" si="618"/>
        <v>78200</v>
      </c>
      <c r="AA3922" t="e">
        <f>SQRT(($U$6/2)^2-($U$6/2)^2*'(OLD) bottom seam length'!Z3922^2/($U$7/2)^2)</f>
        <v>#VALUE!</v>
      </c>
      <c r="AC3922" s="136">
        <f t="shared" si="619"/>
        <v>78200</v>
      </c>
      <c r="AD3922" t="e">
        <f>SQRT(($U$6/2)^2-($U$6/2)^2*'(OLD) bottom seam length'!AC3922^2/($U$7/2)^2)</f>
        <v>#VALUE!</v>
      </c>
    </row>
    <row r="3923" spans="2:30">
      <c r="B3923" s="136">
        <f t="shared" si="610"/>
        <v>78240</v>
      </c>
      <c r="C3923" t="e">
        <f>SQRT(($C$5/2)^2-($C$5/2)^2*'(OLD) bottom seam length'!B3923^2/($C$6/2)^2)</f>
        <v>#DIV/0!</v>
      </c>
      <c r="E3923" s="136">
        <f t="shared" si="611"/>
        <v>78240</v>
      </c>
      <c r="F3923" t="e">
        <f>SQRT(($C$5/2)^2-($C$5/2)^2*'(OLD) bottom seam length'!E3923^2/($C$6/2)^2)</f>
        <v>#DIV/0!</v>
      </c>
      <c r="H3923" s="136">
        <f t="shared" si="612"/>
        <v>78240</v>
      </c>
      <c r="I3923" t="e">
        <f>SQRT(($C$5/2)^2-($C$5/2)^2*'(OLD) bottom seam length'!H3923^2/($C$6/2)^2)</f>
        <v>#DIV/0!</v>
      </c>
      <c r="K3923" s="136">
        <f t="shared" si="613"/>
        <v>78240</v>
      </c>
      <c r="L3923" t="e">
        <f>SQRT(($C$5/2)^2-($C$5/2)^2*'(OLD) bottom seam length'!K3923^2/($C$6/2)^2)</f>
        <v>#DIV/0!</v>
      </c>
      <c r="O3923" s="136">
        <f t="shared" si="614"/>
        <v>78240</v>
      </c>
      <c r="P3923" t="b">
        <f t="shared" si="615"/>
        <v>0</v>
      </c>
      <c r="T3923" s="136">
        <f t="shared" si="616"/>
        <v>78220</v>
      </c>
      <c r="U3923" t="e">
        <f>SQRT(($U$6/2)^2-($U$6/2)^2*'(OLD) bottom seam length'!T3923^2/($U$7/2)^2)</f>
        <v>#VALUE!</v>
      </c>
      <c r="W3923" s="136">
        <f t="shared" si="617"/>
        <v>78220</v>
      </c>
      <c r="X3923" t="e">
        <f>SQRT(($U$6/2)^2-($U$6/2)^2*'(OLD) bottom seam length'!W3923^2/($U$7/2)^2)</f>
        <v>#VALUE!</v>
      </c>
      <c r="Z3923" s="136">
        <f t="shared" si="618"/>
        <v>78220</v>
      </c>
      <c r="AA3923" t="e">
        <f>SQRT(($U$6/2)^2-($U$6/2)^2*'(OLD) bottom seam length'!Z3923^2/($U$7/2)^2)</f>
        <v>#VALUE!</v>
      </c>
      <c r="AC3923" s="136">
        <f t="shared" si="619"/>
        <v>78220</v>
      </c>
      <c r="AD3923" t="e">
        <f>SQRT(($U$6/2)^2-($U$6/2)^2*'(OLD) bottom seam length'!AC3923^2/($U$7/2)^2)</f>
        <v>#VALUE!</v>
      </c>
    </row>
    <row r="3924" spans="2:30">
      <c r="B3924" s="136">
        <f t="shared" si="610"/>
        <v>78260</v>
      </c>
      <c r="C3924" t="e">
        <f>SQRT(($C$5/2)^2-($C$5/2)^2*'(OLD) bottom seam length'!B3924^2/($C$6/2)^2)</f>
        <v>#DIV/0!</v>
      </c>
      <c r="E3924" s="136">
        <f t="shared" si="611"/>
        <v>78260</v>
      </c>
      <c r="F3924" t="e">
        <f>SQRT(($C$5/2)^2-($C$5/2)^2*'(OLD) bottom seam length'!E3924^2/($C$6/2)^2)</f>
        <v>#DIV/0!</v>
      </c>
      <c r="H3924" s="136">
        <f t="shared" si="612"/>
        <v>78260</v>
      </c>
      <c r="I3924" t="e">
        <f>SQRT(($C$5/2)^2-($C$5/2)^2*'(OLD) bottom seam length'!H3924^2/($C$6/2)^2)</f>
        <v>#DIV/0!</v>
      </c>
      <c r="K3924" s="136">
        <f t="shared" si="613"/>
        <v>78260</v>
      </c>
      <c r="L3924" t="e">
        <f>SQRT(($C$5/2)^2-($C$5/2)^2*'(OLD) bottom seam length'!K3924^2/($C$6/2)^2)</f>
        <v>#DIV/0!</v>
      </c>
      <c r="O3924" s="136">
        <f t="shared" si="614"/>
        <v>78260</v>
      </c>
      <c r="P3924" t="b">
        <f t="shared" si="615"/>
        <v>0</v>
      </c>
      <c r="T3924" s="136">
        <f t="shared" si="616"/>
        <v>78240</v>
      </c>
      <c r="U3924" t="e">
        <f>SQRT(($U$6/2)^2-($U$6/2)^2*'(OLD) bottom seam length'!T3924^2/($U$7/2)^2)</f>
        <v>#VALUE!</v>
      </c>
      <c r="W3924" s="136">
        <f t="shared" si="617"/>
        <v>78240</v>
      </c>
      <c r="X3924" t="e">
        <f>SQRT(($U$6/2)^2-($U$6/2)^2*'(OLD) bottom seam length'!W3924^2/($U$7/2)^2)</f>
        <v>#VALUE!</v>
      </c>
      <c r="Z3924" s="136">
        <f t="shared" si="618"/>
        <v>78240</v>
      </c>
      <c r="AA3924" t="e">
        <f>SQRT(($U$6/2)^2-($U$6/2)^2*'(OLD) bottom seam length'!Z3924^2/($U$7/2)^2)</f>
        <v>#VALUE!</v>
      </c>
      <c r="AC3924" s="136">
        <f t="shared" si="619"/>
        <v>78240</v>
      </c>
      <c r="AD3924" t="e">
        <f>SQRT(($U$6/2)^2-($U$6/2)^2*'(OLD) bottom seam length'!AC3924^2/($U$7/2)^2)</f>
        <v>#VALUE!</v>
      </c>
    </row>
    <row r="3925" spans="2:30">
      <c r="B3925" s="136">
        <f t="shared" si="610"/>
        <v>78280</v>
      </c>
      <c r="C3925" t="e">
        <f>SQRT(($C$5/2)^2-($C$5/2)^2*'(OLD) bottom seam length'!B3925^2/($C$6/2)^2)</f>
        <v>#DIV/0!</v>
      </c>
      <c r="E3925" s="136">
        <f t="shared" si="611"/>
        <v>78280</v>
      </c>
      <c r="F3925" t="e">
        <f>SQRT(($C$5/2)^2-($C$5/2)^2*'(OLD) bottom seam length'!E3925^2/($C$6/2)^2)</f>
        <v>#DIV/0!</v>
      </c>
      <c r="H3925" s="136">
        <f t="shared" si="612"/>
        <v>78280</v>
      </c>
      <c r="I3925" t="e">
        <f>SQRT(($C$5/2)^2-($C$5/2)^2*'(OLD) bottom seam length'!H3925^2/($C$6/2)^2)</f>
        <v>#DIV/0!</v>
      </c>
      <c r="K3925" s="136">
        <f t="shared" si="613"/>
        <v>78280</v>
      </c>
      <c r="L3925" t="e">
        <f>SQRT(($C$5/2)^2-($C$5/2)^2*'(OLD) bottom seam length'!K3925^2/($C$6/2)^2)</f>
        <v>#DIV/0!</v>
      </c>
      <c r="O3925" s="136">
        <f t="shared" si="614"/>
        <v>78280</v>
      </c>
      <c r="P3925" t="b">
        <f t="shared" si="615"/>
        <v>0</v>
      </c>
      <c r="T3925" s="136">
        <f t="shared" si="616"/>
        <v>78260</v>
      </c>
      <c r="U3925" t="e">
        <f>SQRT(($U$6/2)^2-($U$6/2)^2*'(OLD) bottom seam length'!T3925^2/($U$7/2)^2)</f>
        <v>#VALUE!</v>
      </c>
      <c r="W3925" s="136">
        <f t="shared" si="617"/>
        <v>78260</v>
      </c>
      <c r="X3925" t="e">
        <f>SQRT(($U$6/2)^2-($U$6/2)^2*'(OLD) bottom seam length'!W3925^2/($U$7/2)^2)</f>
        <v>#VALUE!</v>
      </c>
      <c r="Z3925" s="136">
        <f t="shared" si="618"/>
        <v>78260</v>
      </c>
      <c r="AA3925" t="e">
        <f>SQRT(($U$6/2)^2-($U$6/2)^2*'(OLD) bottom seam length'!Z3925^2/($U$7/2)^2)</f>
        <v>#VALUE!</v>
      </c>
      <c r="AC3925" s="136">
        <f t="shared" si="619"/>
        <v>78260</v>
      </c>
      <c r="AD3925" t="e">
        <f>SQRT(($U$6/2)^2-($U$6/2)^2*'(OLD) bottom seam length'!AC3925^2/($U$7/2)^2)</f>
        <v>#VALUE!</v>
      </c>
    </row>
    <row r="3926" spans="2:30">
      <c r="B3926" s="136">
        <f t="shared" si="610"/>
        <v>78300</v>
      </c>
      <c r="C3926" t="e">
        <f>SQRT(($C$5/2)^2-($C$5/2)^2*'(OLD) bottom seam length'!B3926^2/($C$6/2)^2)</f>
        <v>#DIV/0!</v>
      </c>
      <c r="E3926" s="136">
        <f t="shared" si="611"/>
        <v>78300</v>
      </c>
      <c r="F3926" t="e">
        <f>SQRT(($C$5/2)^2-($C$5/2)^2*'(OLD) bottom seam length'!E3926^2/($C$6/2)^2)</f>
        <v>#DIV/0!</v>
      </c>
      <c r="H3926" s="136">
        <f t="shared" si="612"/>
        <v>78300</v>
      </c>
      <c r="I3926" t="e">
        <f>SQRT(($C$5/2)^2-($C$5/2)^2*'(OLD) bottom seam length'!H3926^2/($C$6/2)^2)</f>
        <v>#DIV/0!</v>
      </c>
      <c r="K3926" s="136">
        <f t="shared" si="613"/>
        <v>78300</v>
      </c>
      <c r="L3926" t="e">
        <f>SQRT(($C$5/2)^2-($C$5/2)^2*'(OLD) bottom seam length'!K3926^2/($C$6/2)^2)</f>
        <v>#DIV/0!</v>
      </c>
      <c r="O3926" s="136">
        <f t="shared" si="614"/>
        <v>78300</v>
      </c>
      <c r="P3926" t="b">
        <f t="shared" si="615"/>
        <v>0</v>
      </c>
      <c r="T3926" s="136">
        <f t="shared" si="616"/>
        <v>78280</v>
      </c>
      <c r="U3926" t="e">
        <f>SQRT(($U$6/2)^2-($U$6/2)^2*'(OLD) bottom seam length'!T3926^2/($U$7/2)^2)</f>
        <v>#VALUE!</v>
      </c>
      <c r="W3926" s="136">
        <f t="shared" si="617"/>
        <v>78280</v>
      </c>
      <c r="X3926" t="e">
        <f>SQRT(($U$6/2)^2-($U$6/2)^2*'(OLD) bottom seam length'!W3926^2/($U$7/2)^2)</f>
        <v>#VALUE!</v>
      </c>
      <c r="Z3926" s="136">
        <f t="shared" si="618"/>
        <v>78280</v>
      </c>
      <c r="AA3926" t="e">
        <f>SQRT(($U$6/2)^2-($U$6/2)^2*'(OLD) bottom seam length'!Z3926^2/($U$7/2)^2)</f>
        <v>#VALUE!</v>
      </c>
      <c r="AC3926" s="136">
        <f t="shared" si="619"/>
        <v>78280</v>
      </c>
      <c r="AD3926" t="e">
        <f>SQRT(($U$6/2)^2-($U$6/2)^2*'(OLD) bottom seam length'!AC3926^2/($U$7/2)^2)</f>
        <v>#VALUE!</v>
      </c>
    </row>
    <row r="3927" spans="2:30">
      <c r="B3927" s="136">
        <f t="shared" si="610"/>
        <v>78320</v>
      </c>
      <c r="C3927" t="e">
        <f>SQRT(($C$5/2)^2-($C$5/2)^2*'(OLD) bottom seam length'!B3927^2/($C$6/2)^2)</f>
        <v>#DIV/0!</v>
      </c>
      <c r="E3927" s="136">
        <f t="shared" si="611"/>
        <v>78320</v>
      </c>
      <c r="F3927" t="e">
        <f>SQRT(($C$5/2)^2-($C$5/2)^2*'(OLD) bottom seam length'!E3927^2/($C$6/2)^2)</f>
        <v>#DIV/0!</v>
      </c>
      <c r="H3927" s="136">
        <f t="shared" si="612"/>
        <v>78320</v>
      </c>
      <c r="I3927" t="e">
        <f>SQRT(($C$5/2)^2-($C$5/2)^2*'(OLD) bottom seam length'!H3927^2/($C$6/2)^2)</f>
        <v>#DIV/0!</v>
      </c>
      <c r="K3927" s="136">
        <f t="shared" si="613"/>
        <v>78320</v>
      </c>
      <c r="L3927" t="e">
        <f>SQRT(($C$5/2)^2-($C$5/2)^2*'(OLD) bottom seam length'!K3927^2/($C$6/2)^2)</f>
        <v>#DIV/0!</v>
      </c>
      <c r="O3927" s="136">
        <f t="shared" si="614"/>
        <v>78320</v>
      </c>
      <c r="P3927" t="b">
        <f t="shared" si="615"/>
        <v>0</v>
      </c>
      <c r="T3927" s="136">
        <f t="shared" si="616"/>
        <v>78300</v>
      </c>
      <c r="U3927" t="e">
        <f>SQRT(($U$6/2)^2-($U$6/2)^2*'(OLD) bottom seam length'!T3927^2/($U$7/2)^2)</f>
        <v>#VALUE!</v>
      </c>
      <c r="W3927" s="136">
        <f t="shared" si="617"/>
        <v>78300</v>
      </c>
      <c r="X3927" t="e">
        <f>SQRT(($U$6/2)^2-($U$6/2)^2*'(OLD) bottom seam length'!W3927^2/($U$7/2)^2)</f>
        <v>#VALUE!</v>
      </c>
      <c r="Z3927" s="136">
        <f t="shared" si="618"/>
        <v>78300</v>
      </c>
      <c r="AA3927" t="e">
        <f>SQRT(($U$6/2)^2-($U$6/2)^2*'(OLD) bottom seam length'!Z3927^2/($U$7/2)^2)</f>
        <v>#VALUE!</v>
      </c>
      <c r="AC3927" s="136">
        <f t="shared" si="619"/>
        <v>78300</v>
      </c>
      <c r="AD3927" t="e">
        <f>SQRT(($U$6/2)^2-($U$6/2)^2*'(OLD) bottom seam length'!AC3927^2/($U$7/2)^2)</f>
        <v>#VALUE!</v>
      </c>
    </row>
    <row r="3928" spans="2:30">
      <c r="B3928" s="136">
        <f t="shared" si="610"/>
        <v>78340</v>
      </c>
      <c r="C3928" t="e">
        <f>SQRT(($C$5/2)^2-($C$5/2)^2*'(OLD) bottom seam length'!B3928^2/($C$6/2)^2)</f>
        <v>#DIV/0!</v>
      </c>
      <c r="E3928" s="136">
        <f t="shared" si="611"/>
        <v>78340</v>
      </c>
      <c r="F3928" t="e">
        <f>SQRT(($C$5/2)^2-($C$5/2)^2*'(OLD) bottom seam length'!E3928^2/($C$6/2)^2)</f>
        <v>#DIV/0!</v>
      </c>
      <c r="H3928" s="136">
        <f t="shared" si="612"/>
        <v>78340</v>
      </c>
      <c r="I3928" t="e">
        <f>SQRT(($C$5/2)^2-($C$5/2)^2*'(OLD) bottom seam length'!H3928^2/($C$6/2)^2)</f>
        <v>#DIV/0!</v>
      </c>
      <c r="K3928" s="136">
        <f t="shared" si="613"/>
        <v>78340</v>
      </c>
      <c r="L3928" t="e">
        <f>SQRT(($C$5/2)^2-($C$5/2)^2*'(OLD) bottom seam length'!K3928^2/($C$6/2)^2)</f>
        <v>#DIV/0!</v>
      </c>
      <c r="O3928" s="136">
        <f t="shared" si="614"/>
        <v>78340</v>
      </c>
      <c r="P3928" t="b">
        <f t="shared" si="615"/>
        <v>0</v>
      </c>
      <c r="T3928" s="136">
        <f t="shared" si="616"/>
        <v>78320</v>
      </c>
      <c r="U3928" t="e">
        <f>SQRT(($U$6/2)^2-($U$6/2)^2*'(OLD) bottom seam length'!T3928^2/($U$7/2)^2)</f>
        <v>#VALUE!</v>
      </c>
      <c r="W3928" s="136">
        <f t="shared" si="617"/>
        <v>78320</v>
      </c>
      <c r="X3928" t="e">
        <f>SQRT(($U$6/2)^2-($U$6/2)^2*'(OLD) bottom seam length'!W3928^2/($U$7/2)^2)</f>
        <v>#VALUE!</v>
      </c>
      <c r="Z3928" s="136">
        <f t="shared" si="618"/>
        <v>78320</v>
      </c>
      <c r="AA3928" t="e">
        <f>SQRT(($U$6/2)^2-($U$6/2)^2*'(OLD) bottom seam length'!Z3928^2/($U$7/2)^2)</f>
        <v>#VALUE!</v>
      </c>
      <c r="AC3928" s="136">
        <f t="shared" si="619"/>
        <v>78320</v>
      </c>
      <c r="AD3928" t="e">
        <f>SQRT(($U$6/2)^2-($U$6/2)^2*'(OLD) bottom seam length'!AC3928^2/($U$7/2)^2)</f>
        <v>#VALUE!</v>
      </c>
    </row>
    <row r="3929" spans="2:30">
      <c r="B3929" s="136">
        <f t="shared" si="610"/>
        <v>78360</v>
      </c>
      <c r="C3929" t="e">
        <f>SQRT(($C$5/2)^2-($C$5/2)^2*'(OLD) bottom seam length'!B3929^2/($C$6/2)^2)</f>
        <v>#DIV/0!</v>
      </c>
      <c r="E3929" s="136">
        <f t="shared" si="611"/>
        <v>78360</v>
      </c>
      <c r="F3929" t="e">
        <f>SQRT(($C$5/2)^2-($C$5/2)^2*'(OLD) bottom seam length'!E3929^2/($C$6/2)^2)</f>
        <v>#DIV/0!</v>
      </c>
      <c r="H3929" s="136">
        <f t="shared" si="612"/>
        <v>78360</v>
      </c>
      <c r="I3929" t="e">
        <f>SQRT(($C$5/2)^2-($C$5/2)^2*'(OLD) bottom seam length'!H3929^2/($C$6/2)^2)</f>
        <v>#DIV/0!</v>
      </c>
      <c r="K3929" s="136">
        <f t="shared" si="613"/>
        <v>78360</v>
      </c>
      <c r="L3929" t="e">
        <f>SQRT(($C$5/2)^2-($C$5/2)^2*'(OLD) bottom seam length'!K3929^2/($C$6/2)^2)</f>
        <v>#DIV/0!</v>
      </c>
      <c r="O3929" s="136">
        <f t="shared" si="614"/>
        <v>78360</v>
      </c>
      <c r="P3929" t="b">
        <f t="shared" si="615"/>
        <v>0</v>
      </c>
      <c r="T3929" s="136">
        <f t="shared" si="616"/>
        <v>78340</v>
      </c>
      <c r="U3929" t="e">
        <f>SQRT(($U$6/2)^2-($U$6/2)^2*'(OLD) bottom seam length'!T3929^2/($U$7/2)^2)</f>
        <v>#VALUE!</v>
      </c>
      <c r="W3929" s="136">
        <f t="shared" si="617"/>
        <v>78340</v>
      </c>
      <c r="X3929" t="e">
        <f>SQRT(($U$6/2)^2-($U$6/2)^2*'(OLD) bottom seam length'!W3929^2/($U$7/2)^2)</f>
        <v>#VALUE!</v>
      </c>
      <c r="Z3929" s="136">
        <f t="shared" si="618"/>
        <v>78340</v>
      </c>
      <c r="AA3929" t="e">
        <f>SQRT(($U$6/2)^2-($U$6/2)^2*'(OLD) bottom seam length'!Z3929^2/($U$7/2)^2)</f>
        <v>#VALUE!</v>
      </c>
      <c r="AC3929" s="136">
        <f t="shared" si="619"/>
        <v>78340</v>
      </c>
      <c r="AD3929" t="e">
        <f>SQRT(($U$6/2)^2-($U$6/2)^2*'(OLD) bottom seam length'!AC3929^2/($U$7/2)^2)</f>
        <v>#VALUE!</v>
      </c>
    </row>
    <row r="3930" spans="2:30">
      <c r="B3930" s="136">
        <f t="shared" si="610"/>
        <v>78380</v>
      </c>
      <c r="C3930" t="e">
        <f>SQRT(($C$5/2)^2-($C$5/2)^2*'(OLD) bottom seam length'!B3930^2/($C$6/2)^2)</f>
        <v>#DIV/0!</v>
      </c>
      <c r="E3930" s="136">
        <f t="shared" si="611"/>
        <v>78380</v>
      </c>
      <c r="F3930" t="e">
        <f>SQRT(($C$5/2)^2-($C$5/2)^2*'(OLD) bottom seam length'!E3930^2/($C$6/2)^2)</f>
        <v>#DIV/0!</v>
      </c>
      <c r="H3930" s="136">
        <f t="shared" si="612"/>
        <v>78380</v>
      </c>
      <c r="I3930" t="e">
        <f>SQRT(($C$5/2)^2-($C$5/2)^2*'(OLD) bottom seam length'!H3930^2/($C$6/2)^2)</f>
        <v>#DIV/0!</v>
      </c>
      <c r="K3930" s="136">
        <f t="shared" si="613"/>
        <v>78380</v>
      </c>
      <c r="L3930" t="e">
        <f>SQRT(($C$5/2)^2-($C$5/2)^2*'(OLD) bottom seam length'!K3930^2/($C$6/2)^2)</f>
        <v>#DIV/0!</v>
      </c>
      <c r="O3930" s="136">
        <f t="shared" si="614"/>
        <v>78380</v>
      </c>
      <c r="P3930" t="b">
        <f t="shared" si="615"/>
        <v>0</v>
      </c>
      <c r="T3930" s="136">
        <f t="shared" si="616"/>
        <v>78360</v>
      </c>
      <c r="U3930" t="e">
        <f>SQRT(($U$6/2)^2-($U$6/2)^2*'(OLD) bottom seam length'!T3930^2/($U$7/2)^2)</f>
        <v>#VALUE!</v>
      </c>
      <c r="W3930" s="136">
        <f t="shared" si="617"/>
        <v>78360</v>
      </c>
      <c r="X3930" t="e">
        <f>SQRT(($U$6/2)^2-($U$6/2)^2*'(OLD) bottom seam length'!W3930^2/($U$7/2)^2)</f>
        <v>#VALUE!</v>
      </c>
      <c r="Z3930" s="136">
        <f t="shared" si="618"/>
        <v>78360</v>
      </c>
      <c r="AA3930" t="e">
        <f>SQRT(($U$6/2)^2-($U$6/2)^2*'(OLD) bottom seam length'!Z3930^2/($U$7/2)^2)</f>
        <v>#VALUE!</v>
      </c>
      <c r="AC3930" s="136">
        <f t="shared" si="619"/>
        <v>78360</v>
      </c>
      <c r="AD3930" t="e">
        <f>SQRT(($U$6/2)^2-($U$6/2)^2*'(OLD) bottom seam length'!AC3930^2/($U$7/2)^2)</f>
        <v>#VALUE!</v>
      </c>
    </row>
    <row r="3931" spans="2:30">
      <c r="B3931" s="136">
        <f t="shared" si="610"/>
        <v>78400</v>
      </c>
      <c r="C3931" t="e">
        <f>SQRT(($C$5/2)^2-($C$5/2)^2*'(OLD) bottom seam length'!B3931^2/($C$6/2)^2)</f>
        <v>#DIV/0!</v>
      </c>
      <c r="E3931" s="136">
        <f t="shared" si="611"/>
        <v>78400</v>
      </c>
      <c r="F3931" t="e">
        <f>SQRT(($C$5/2)^2-($C$5/2)^2*'(OLD) bottom seam length'!E3931^2/($C$6/2)^2)</f>
        <v>#DIV/0!</v>
      </c>
      <c r="H3931" s="136">
        <f t="shared" si="612"/>
        <v>78400</v>
      </c>
      <c r="I3931" t="e">
        <f>SQRT(($C$5/2)^2-($C$5/2)^2*'(OLD) bottom seam length'!H3931^2/($C$6/2)^2)</f>
        <v>#DIV/0!</v>
      </c>
      <c r="K3931" s="136">
        <f t="shared" si="613"/>
        <v>78400</v>
      </c>
      <c r="L3931" t="e">
        <f>SQRT(($C$5/2)^2-($C$5/2)^2*'(OLD) bottom seam length'!K3931^2/($C$6/2)^2)</f>
        <v>#DIV/0!</v>
      </c>
      <c r="O3931" s="136">
        <f t="shared" si="614"/>
        <v>78400</v>
      </c>
      <c r="P3931" t="b">
        <f t="shared" si="615"/>
        <v>0</v>
      </c>
      <c r="T3931" s="136">
        <f t="shared" si="616"/>
        <v>78380</v>
      </c>
      <c r="U3931" t="e">
        <f>SQRT(($U$6/2)^2-($U$6/2)^2*'(OLD) bottom seam length'!T3931^2/($U$7/2)^2)</f>
        <v>#VALUE!</v>
      </c>
      <c r="W3931" s="136">
        <f t="shared" si="617"/>
        <v>78380</v>
      </c>
      <c r="X3931" t="e">
        <f>SQRT(($U$6/2)^2-($U$6/2)^2*'(OLD) bottom seam length'!W3931^2/($U$7/2)^2)</f>
        <v>#VALUE!</v>
      </c>
      <c r="Z3931" s="136">
        <f t="shared" si="618"/>
        <v>78380</v>
      </c>
      <c r="AA3931" t="e">
        <f>SQRT(($U$6/2)^2-($U$6/2)^2*'(OLD) bottom seam length'!Z3931^2/($U$7/2)^2)</f>
        <v>#VALUE!</v>
      </c>
      <c r="AC3931" s="136">
        <f t="shared" si="619"/>
        <v>78380</v>
      </c>
      <c r="AD3931" t="e">
        <f>SQRT(($U$6/2)^2-($U$6/2)^2*'(OLD) bottom seam length'!AC3931^2/($U$7/2)^2)</f>
        <v>#VALUE!</v>
      </c>
    </row>
    <row r="3932" spans="2:30">
      <c r="B3932" s="136">
        <f t="shared" si="610"/>
        <v>78420</v>
      </c>
      <c r="C3932" t="e">
        <f>SQRT(($C$5/2)^2-($C$5/2)^2*'(OLD) bottom seam length'!B3932^2/($C$6/2)^2)</f>
        <v>#DIV/0!</v>
      </c>
      <c r="E3932" s="136">
        <f t="shared" si="611"/>
        <v>78420</v>
      </c>
      <c r="F3932" t="e">
        <f>SQRT(($C$5/2)^2-($C$5/2)^2*'(OLD) bottom seam length'!E3932^2/($C$6/2)^2)</f>
        <v>#DIV/0!</v>
      </c>
      <c r="H3932" s="136">
        <f t="shared" si="612"/>
        <v>78420</v>
      </c>
      <c r="I3932" t="e">
        <f>SQRT(($C$5/2)^2-($C$5/2)^2*'(OLD) bottom seam length'!H3932^2/($C$6/2)^2)</f>
        <v>#DIV/0!</v>
      </c>
      <c r="K3932" s="136">
        <f t="shared" si="613"/>
        <v>78420</v>
      </c>
      <c r="L3932" t="e">
        <f>SQRT(($C$5/2)^2-($C$5/2)^2*'(OLD) bottom seam length'!K3932^2/($C$6/2)^2)</f>
        <v>#DIV/0!</v>
      </c>
      <c r="O3932" s="136">
        <f t="shared" si="614"/>
        <v>78420</v>
      </c>
      <c r="P3932" t="b">
        <f t="shared" si="615"/>
        <v>0</v>
      </c>
      <c r="T3932" s="136">
        <f t="shared" si="616"/>
        <v>78400</v>
      </c>
      <c r="U3932" t="e">
        <f>SQRT(($U$6/2)^2-($U$6/2)^2*'(OLD) bottom seam length'!T3932^2/($U$7/2)^2)</f>
        <v>#VALUE!</v>
      </c>
      <c r="W3932" s="136">
        <f t="shared" si="617"/>
        <v>78400</v>
      </c>
      <c r="X3932" t="e">
        <f>SQRT(($U$6/2)^2-($U$6/2)^2*'(OLD) bottom seam length'!W3932^2/($U$7/2)^2)</f>
        <v>#VALUE!</v>
      </c>
      <c r="Z3932" s="136">
        <f t="shared" si="618"/>
        <v>78400</v>
      </c>
      <c r="AA3932" t="e">
        <f>SQRT(($U$6/2)^2-($U$6/2)^2*'(OLD) bottom seam length'!Z3932^2/($U$7/2)^2)</f>
        <v>#VALUE!</v>
      </c>
      <c r="AC3932" s="136">
        <f t="shared" si="619"/>
        <v>78400</v>
      </c>
      <c r="AD3932" t="e">
        <f>SQRT(($U$6/2)^2-($U$6/2)^2*'(OLD) bottom seam length'!AC3932^2/($U$7/2)^2)</f>
        <v>#VALUE!</v>
      </c>
    </row>
    <row r="3933" spans="2:30">
      <c r="B3933" s="136">
        <f t="shared" si="610"/>
        <v>78440</v>
      </c>
      <c r="C3933" t="e">
        <f>SQRT(($C$5/2)^2-($C$5/2)^2*'(OLD) bottom seam length'!B3933^2/($C$6/2)^2)</f>
        <v>#DIV/0!</v>
      </c>
      <c r="E3933" s="136">
        <f t="shared" si="611"/>
        <v>78440</v>
      </c>
      <c r="F3933" t="e">
        <f>SQRT(($C$5/2)^2-($C$5/2)^2*'(OLD) bottom seam length'!E3933^2/($C$6/2)^2)</f>
        <v>#DIV/0!</v>
      </c>
      <c r="H3933" s="136">
        <f t="shared" si="612"/>
        <v>78440</v>
      </c>
      <c r="I3933" t="e">
        <f>SQRT(($C$5/2)^2-($C$5/2)^2*'(OLD) bottom seam length'!H3933^2/($C$6/2)^2)</f>
        <v>#DIV/0!</v>
      </c>
      <c r="K3933" s="136">
        <f t="shared" si="613"/>
        <v>78440</v>
      </c>
      <c r="L3933" t="e">
        <f>SQRT(($C$5/2)^2-($C$5/2)^2*'(OLD) bottom seam length'!K3933^2/($C$6/2)^2)</f>
        <v>#DIV/0!</v>
      </c>
      <c r="O3933" s="136">
        <f t="shared" si="614"/>
        <v>78440</v>
      </c>
      <c r="P3933" t="b">
        <f t="shared" si="615"/>
        <v>0</v>
      </c>
      <c r="T3933" s="136">
        <f t="shared" si="616"/>
        <v>78420</v>
      </c>
      <c r="U3933" t="e">
        <f>SQRT(($U$6/2)^2-($U$6/2)^2*'(OLD) bottom seam length'!T3933^2/($U$7/2)^2)</f>
        <v>#VALUE!</v>
      </c>
      <c r="W3933" s="136">
        <f t="shared" si="617"/>
        <v>78420</v>
      </c>
      <c r="X3933" t="e">
        <f>SQRT(($U$6/2)^2-($U$6/2)^2*'(OLD) bottom seam length'!W3933^2/($U$7/2)^2)</f>
        <v>#VALUE!</v>
      </c>
      <c r="Z3933" s="136">
        <f t="shared" si="618"/>
        <v>78420</v>
      </c>
      <c r="AA3933" t="e">
        <f>SQRT(($U$6/2)^2-($U$6/2)^2*'(OLD) bottom seam length'!Z3933^2/($U$7/2)^2)</f>
        <v>#VALUE!</v>
      </c>
      <c r="AC3933" s="136">
        <f t="shared" si="619"/>
        <v>78420</v>
      </c>
      <c r="AD3933" t="e">
        <f>SQRT(($U$6/2)^2-($U$6/2)^2*'(OLD) bottom seam length'!AC3933^2/($U$7/2)^2)</f>
        <v>#VALUE!</v>
      </c>
    </row>
    <row r="3934" spans="2:30">
      <c r="B3934" s="136">
        <f t="shared" si="610"/>
        <v>78460</v>
      </c>
      <c r="C3934" t="e">
        <f>SQRT(($C$5/2)^2-($C$5/2)^2*'(OLD) bottom seam length'!B3934^2/($C$6/2)^2)</f>
        <v>#DIV/0!</v>
      </c>
      <c r="E3934" s="136">
        <f t="shared" si="611"/>
        <v>78460</v>
      </c>
      <c r="F3934" t="e">
        <f>SQRT(($C$5/2)^2-($C$5/2)^2*'(OLD) bottom seam length'!E3934^2/($C$6/2)^2)</f>
        <v>#DIV/0!</v>
      </c>
      <c r="H3934" s="136">
        <f t="shared" si="612"/>
        <v>78460</v>
      </c>
      <c r="I3934" t="e">
        <f>SQRT(($C$5/2)^2-($C$5/2)^2*'(OLD) bottom seam length'!H3934^2/($C$6/2)^2)</f>
        <v>#DIV/0!</v>
      </c>
      <c r="K3934" s="136">
        <f t="shared" si="613"/>
        <v>78460</v>
      </c>
      <c r="L3934" t="e">
        <f>SQRT(($C$5/2)^2-($C$5/2)^2*'(OLD) bottom seam length'!K3934^2/($C$6/2)^2)</f>
        <v>#DIV/0!</v>
      </c>
      <c r="O3934" s="136">
        <f t="shared" si="614"/>
        <v>78460</v>
      </c>
      <c r="P3934" t="b">
        <f t="shared" si="615"/>
        <v>0</v>
      </c>
      <c r="T3934" s="136">
        <f t="shared" si="616"/>
        <v>78440</v>
      </c>
      <c r="U3934" t="e">
        <f>SQRT(($U$6/2)^2-($U$6/2)^2*'(OLD) bottom seam length'!T3934^2/($U$7/2)^2)</f>
        <v>#VALUE!</v>
      </c>
      <c r="W3934" s="136">
        <f t="shared" si="617"/>
        <v>78440</v>
      </c>
      <c r="X3934" t="e">
        <f>SQRT(($U$6/2)^2-($U$6/2)^2*'(OLD) bottom seam length'!W3934^2/($U$7/2)^2)</f>
        <v>#VALUE!</v>
      </c>
      <c r="Z3934" s="136">
        <f t="shared" si="618"/>
        <v>78440</v>
      </c>
      <c r="AA3934" t="e">
        <f>SQRT(($U$6/2)^2-($U$6/2)^2*'(OLD) bottom seam length'!Z3934^2/($U$7/2)^2)</f>
        <v>#VALUE!</v>
      </c>
      <c r="AC3934" s="136">
        <f t="shared" si="619"/>
        <v>78440</v>
      </c>
      <c r="AD3934" t="e">
        <f>SQRT(($U$6/2)^2-($U$6/2)^2*'(OLD) bottom seam length'!AC3934^2/($U$7/2)^2)</f>
        <v>#VALUE!</v>
      </c>
    </row>
    <row r="3935" spans="2:30">
      <c r="B3935" s="136">
        <f t="shared" si="610"/>
        <v>78480</v>
      </c>
      <c r="C3935" t="e">
        <f>SQRT(($C$5/2)^2-($C$5/2)^2*'(OLD) bottom seam length'!B3935^2/($C$6/2)^2)</f>
        <v>#DIV/0!</v>
      </c>
      <c r="E3935" s="136">
        <f t="shared" si="611"/>
        <v>78480</v>
      </c>
      <c r="F3935" t="e">
        <f>SQRT(($C$5/2)^2-($C$5/2)^2*'(OLD) bottom seam length'!E3935^2/($C$6/2)^2)</f>
        <v>#DIV/0!</v>
      </c>
      <c r="H3935" s="136">
        <f t="shared" si="612"/>
        <v>78480</v>
      </c>
      <c r="I3935" t="e">
        <f>SQRT(($C$5/2)^2-($C$5/2)^2*'(OLD) bottom seam length'!H3935^2/($C$6/2)^2)</f>
        <v>#DIV/0!</v>
      </c>
      <c r="K3935" s="136">
        <f t="shared" si="613"/>
        <v>78480</v>
      </c>
      <c r="L3935" t="e">
        <f>SQRT(($C$5/2)^2-($C$5/2)^2*'(OLD) bottom seam length'!K3935^2/($C$6/2)^2)</f>
        <v>#DIV/0!</v>
      </c>
      <c r="O3935" s="136">
        <f t="shared" si="614"/>
        <v>78480</v>
      </c>
      <c r="P3935" t="b">
        <f t="shared" si="615"/>
        <v>0</v>
      </c>
      <c r="T3935" s="136">
        <f t="shared" si="616"/>
        <v>78460</v>
      </c>
      <c r="U3935" t="e">
        <f>SQRT(($U$6/2)^2-($U$6/2)^2*'(OLD) bottom seam length'!T3935^2/($U$7/2)^2)</f>
        <v>#VALUE!</v>
      </c>
      <c r="W3935" s="136">
        <f t="shared" si="617"/>
        <v>78460</v>
      </c>
      <c r="X3935" t="e">
        <f>SQRT(($U$6/2)^2-($U$6/2)^2*'(OLD) bottom seam length'!W3935^2/($U$7/2)^2)</f>
        <v>#VALUE!</v>
      </c>
      <c r="Z3935" s="136">
        <f t="shared" si="618"/>
        <v>78460</v>
      </c>
      <c r="AA3935" t="e">
        <f>SQRT(($U$6/2)^2-($U$6/2)^2*'(OLD) bottom seam length'!Z3935^2/($U$7/2)^2)</f>
        <v>#VALUE!</v>
      </c>
      <c r="AC3935" s="136">
        <f t="shared" si="619"/>
        <v>78460</v>
      </c>
      <c r="AD3935" t="e">
        <f>SQRT(($U$6/2)^2-($U$6/2)^2*'(OLD) bottom seam length'!AC3935^2/($U$7/2)^2)</f>
        <v>#VALUE!</v>
      </c>
    </row>
    <row r="3936" spans="2:30">
      <c r="B3936" s="136">
        <f t="shared" si="610"/>
        <v>78500</v>
      </c>
      <c r="C3936" t="e">
        <f>SQRT(($C$5/2)^2-($C$5/2)^2*'(OLD) bottom seam length'!B3936^2/($C$6/2)^2)</f>
        <v>#DIV/0!</v>
      </c>
      <c r="E3936" s="136">
        <f t="shared" si="611"/>
        <v>78500</v>
      </c>
      <c r="F3936" t="e">
        <f>SQRT(($C$5/2)^2-($C$5/2)^2*'(OLD) bottom seam length'!E3936^2/($C$6/2)^2)</f>
        <v>#DIV/0!</v>
      </c>
      <c r="H3936" s="136">
        <f t="shared" si="612"/>
        <v>78500</v>
      </c>
      <c r="I3936" t="e">
        <f>SQRT(($C$5/2)^2-($C$5/2)^2*'(OLD) bottom seam length'!H3936^2/($C$6/2)^2)</f>
        <v>#DIV/0!</v>
      </c>
      <c r="K3936" s="136">
        <f t="shared" si="613"/>
        <v>78500</v>
      </c>
      <c r="L3936" t="e">
        <f>SQRT(($C$5/2)^2-($C$5/2)^2*'(OLD) bottom seam length'!K3936^2/($C$6/2)^2)</f>
        <v>#DIV/0!</v>
      </c>
      <c r="O3936" s="136">
        <f t="shared" si="614"/>
        <v>78500</v>
      </c>
      <c r="P3936" t="b">
        <f t="shared" si="615"/>
        <v>0</v>
      </c>
      <c r="T3936" s="136">
        <f t="shared" si="616"/>
        <v>78480</v>
      </c>
      <c r="U3936" t="e">
        <f>SQRT(($U$6/2)^2-($U$6/2)^2*'(OLD) bottom seam length'!T3936^2/($U$7/2)^2)</f>
        <v>#VALUE!</v>
      </c>
      <c r="W3936" s="136">
        <f t="shared" si="617"/>
        <v>78480</v>
      </c>
      <c r="X3936" t="e">
        <f>SQRT(($U$6/2)^2-($U$6/2)^2*'(OLD) bottom seam length'!W3936^2/($U$7/2)^2)</f>
        <v>#VALUE!</v>
      </c>
      <c r="Z3936" s="136">
        <f t="shared" si="618"/>
        <v>78480</v>
      </c>
      <c r="AA3936" t="e">
        <f>SQRT(($U$6/2)^2-($U$6/2)^2*'(OLD) bottom seam length'!Z3936^2/($U$7/2)^2)</f>
        <v>#VALUE!</v>
      </c>
      <c r="AC3936" s="136">
        <f t="shared" si="619"/>
        <v>78480</v>
      </c>
      <c r="AD3936" t="e">
        <f>SQRT(($U$6/2)^2-($U$6/2)^2*'(OLD) bottom seam length'!AC3936^2/($U$7/2)^2)</f>
        <v>#VALUE!</v>
      </c>
    </row>
    <row r="3937" spans="2:30">
      <c r="B3937" s="136">
        <f t="shared" si="610"/>
        <v>78520</v>
      </c>
      <c r="C3937" t="e">
        <f>SQRT(($C$5/2)^2-($C$5/2)^2*'(OLD) bottom seam length'!B3937^2/($C$6/2)^2)</f>
        <v>#DIV/0!</v>
      </c>
      <c r="E3937" s="136">
        <f t="shared" si="611"/>
        <v>78520</v>
      </c>
      <c r="F3937" t="e">
        <f>SQRT(($C$5/2)^2-($C$5/2)^2*'(OLD) bottom seam length'!E3937^2/($C$6/2)^2)</f>
        <v>#DIV/0!</v>
      </c>
      <c r="H3937" s="136">
        <f t="shared" si="612"/>
        <v>78520</v>
      </c>
      <c r="I3937" t="e">
        <f>SQRT(($C$5/2)^2-($C$5/2)^2*'(OLD) bottom seam length'!H3937^2/($C$6/2)^2)</f>
        <v>#DIV/0!</v>
      </c>
      <c r="K3937" s="136">
        <f t="shared" si="613"/>
        <v>78520</v>
      </c>
      <c r="L3937" t="e">
        <f>SQRT(($C$5/2)^2-($C$5/2)^2*'(OLD) bottom seam length'!K3937^2/($C$6/2)^2)</f>
        <v>#DIV/0!</v>
      </c>
      <c r="O3937" s="136">
        <f t="shared" si="614"/>
        <v>78520</v>
      </c>
      <c r="P3937" t="b">
        <f t="shared" si="615"/>
        <v>0</v>
      </c>
      <c r="T3937" s="136">
        <f t="shared" si="616"/>
        <v>78500</v>
      </c>
      <c r="U3937" t="e">
        <f>SQRT(($U$6/2)^2-($U$6/2)^2*'(OLD) bottom seam length'!T3937^2/($U$7/2)^2)</f>
        <v>#VALUE!</v>
      </c>
      <c r="W3937" s="136">
        <f t="shared" si="617"/>
        <v>78500</v>
      </c>
      <c r="X3937" t="e">
        <f>SQRT(($U$6/2)^2-($U$6/2)^2*'(OLD) bottom seam length'!W3937^2/($U$7/2)^2)</f>
        <v>#VALUE!</v>
      </c>
      <c r="Z3937" s="136">
        <f t="shared" si="618"/>
        <v>78500</v>
      </c>
      <c r="AA3937" t="e">
        <f>SQRT(($U$6/2)^2-($U$6/2)^2*'(OLD) bottom seam length'!Z3937^2/($U$7/2)^2)</f>
        <v>#VALUE!</v>
      </c>
      <c r="AC3937" s="136">
        <f t="shared" si="619"/>
        <v>78500</v>
      </c>
      <c r="AD3937" t="e">
        <f>SQRT(($U$6/2)^2-($U$6/2)^2*'(OLD) bottom seam length'!AC3937^2/($U$7/2)^2)</f>
        <v>#VALUE!</v>
      </c>
    </row>
    <row r="3938" spans="2:30">
      <c r="B3938" s="136">
        <f t="shared" si="610"/>
        <v>78540</v>
      </c>
      <c r="C3938" t="e">
        <f>SQRT(($C$5/2)^2-($C$5/2)^2*'(OLD) bottom seam length'!B3938^2/($C$6/2)^2)</f>
        <v>#DIV/0!</v>
      </c>
      <c r="E3938" s="136">
        <f t="shared" si="611"/>
        <v>78540</v>
      </c>
      <c r="F3938" t="e">
        <f>SQRT(($C$5/2)^2-($C$5/2)^2*'(OLD) bottom seam length'!E3938^2/($C$6/2)^2)</f>
        <v>#DIV/0!</v>
      </c>
      <c r="H3938" s="136">
        <f t="shared" si="612"/>
        <v>78540</v>
      </c>
      <c r="I3938" t="e">
        <f>SQRT(($C$5/2)^2-($C$5/2)^2*'(OLD) bottom seam length'!H3938^2/($C$6/2)^2)</f>
        <v>#DIV/0!</v>
      </c>
      <c r="K3938" s="136">
        <f t="shared" si="613"/>
        <v>78540</v>
      </c>
      <c r="L3938" t="e">
        <f>SQRT(($C$5/2)^2-($C$5/2)^2*'(OLD) bottom seam length'!K3938^2/($C$6/2)^2)</f>
        <v>#DIV/0!</v>
      </c>
      <c r="O3938" s="136">
        <f t="shared" si="614"/>
        <v>78540</v>
      </c>
      <c r="P3938" t="b">
        <f t="shared" si="615"/>
        <v>0</v>
      </c>
      <c r="T3938" s="136">
        <f t="shared" si="616"/>
        <v>78520</v>
      </c>
      <c r="U3938" t="e">
        <f>SQRT(($U$6/2)^2-($U$6/2)^2*'(OLD) bottom seam length'!T3938^2/($U$7/2)^2)</f>
        <v>#VALUE!</v>
      </c>
      <c r="W3938" s="136">
        <f t="shared" si="617"/>
        <v>78520</v>
      </c>
      <c r="X3938" t="e">
        <f>SQRT(($U$6/2)^2-($U$6/2)^2*'(OLD) bottom seam length'!W3938^2/($U$7/2)^2)</f>
        <v>#VALUE!</v>
      </c>
      <c r="Z3938" s="136">
        <f t="shared" si="618"/>
        <v>78520</v>
      </c>
      <c r="AA3938" t="e">
        <f>SQRT(($U$6/2)^2-($U$6/2)^2*'(OLD) bottom seam length'!Z3938^2/($U$7/2)^2)</f>
        <v>#VALUE!</v>
      </c>
      <c r="AC3938" s="136">
        <f t="shared" si="619"/>
        <v>78520</v>
      </c>
      <c r="AD3938" t="e">
        <f>SQRT(($U$6/2)^2-($U$6/2)^2*'(OLD) bottom seam length'!AC3938^2/($U$7/2)^2)</f>
        <v>#VALUE!</v>
      </c>
    </row>
    <row r="3939" spans="2:30">
      <c r="B3939" s="136">
        <f t="shared" si="610"/>
        <v>78560</v>
      </c>
      <c r="C3939" t="e">
        <f>SQRT(($C$5/2)^2-($C$5/2)^2*'(OLD) bottom seam length'!B3939^2/($C$6/2)^2)</f>
        <v>#DIV/0!</v>
      </c>
      <c r="E3939" s="136">
        <f t="shared" si="611"/>
        <v>78560</v>
      </c>
      <c r="F3939" t="e">
        <f>SQRT(($C$5/2)^2-($C$5/2)^2*'(OLD) bottom seam length'!E3939^2/($C$6/2)^2)</f>
        <v>#DIV/0!</v>
      </c>
      <c r="H3939" s="136">
        <f t="shared" si="612"/>
        <v>78560</v>
      </c>
      <c r="I3939" t="e">
        <f>SQRT(($C$5/2)^2-($C$5/2)^2*'(OLD) bottom seam length'!H3939^2/($C$6/2)^2)</f>
        <v>#DIV/0!</v>
      </c>
      <c r="K3939" s="136">
        <f t="shared" si="613"/>
        <v>78560</v>
      </c>
      <c r="L3939" t="e">
        <f>SQRT(($C$5/2)^2-($C$5/2)^2*'(OLD) bottom seam length'!K3939^2/($C$6/2)^2)</f>
        <v>#DIV/0!</v>
      </c>
      <c r="O3939" s="136">
        <f t="shared" si="614"/>
        <v>78560</v>
      </c>
      <c r="P3939" t="b">
        <f t="shared" si="615"/>
        <v>0</v>
      </c>
      <c r="T3939" s="136">
        <f t="shared" si="616"/>
        <v>78540</v>
      </c>
      <c r="U3939" t="e">
        <f>SQRT(($U$6/2)^2-($U$6/2)^2*'(OLD) bottom seam length'!T3939^2/($U$7/2)^2)</f>
        <v>#VALUE!</v>
      </c>
      <c r="W3939" s="136">
        <f t="shared" si="617"/>
        <v>78540</v>
      </c>
      <c r="X3939" t="e">
        <f>SQRT(($U$6/2)^2-($U$6/2)^2*'(OLD) bottom seam length'!W3939^2/($U$7/2)^2)</f>
        <v>#VALUE!</v>
      </c>
      <c r="Z3939" s="136">
        <f t="shared" si="618"/>
        <v>78540</v>
      </c>
      <c r="AA3939" t="e">
        <f>SQRT(($U$6/2)^2-($U$6/2)^2*'(OLD) bottom seam length'!Z3939^2/($U$7/2)^2)</f>
        <v>#VALUE!</v>
      </c>
      <c r="AC3939" s="136">
        <f t="shared" si="619"/>
        <v>78540</v>
      </c>
      <c r="AD3939" t="e">
        <f>SQRT(($U$6/2)^2-($U$6/2)^2*'(OLD) bottom seam length'!AC3939^2/($U$7/2)^2)</f>
        <v>#VALUE!</v>
      </c>
    </row>
    <row r="3940" spans="2:30">
      <c r="B3940" s="136">
        <f t="shared" si="610"/>
        <v>78580</v>
      </c>
      <c r="C3940" t="e">
        <f>SQRT(($C$5/2)^2-($C$5/2)^2*'(OLD) bottom seam length'!B3940^2/($C$6/2)^2)</f>
        <v>#DIV/0!</v>
      </c>
      <c r="E3940" s="136">
        <f t="shared" si="611"/>
        <v>78580</v>
      </c>
      <c r="F3940" t="e">
        <f>SQRT(($C$5/2)^2-($C$5/2)^2*'(OLD) bottom seam length'!E3940^2/($C$6/2)^2)</f>
        <v>#DIV/0!</v>
      </c>
      <c r="H3940" s="136">
        <f t="shared" si="612"/>
        <v>78580</v>
      </c>
      <c r="I3940" t="e">
        <f>SQRT(($C$5/2)^2-($C$5/2)^2*'(OLD) bottom seam length'!H3940^2/($C$6/2)^2)</f>
        <v>#DIV/0!</v>
      </c>
      <c r="K3940" s="136">
        <f t="shared" si="613"/>
        <v>78580</v>
      </c>
      <c r="L3940" t="e">
        <f>SQRT(($C$5/2)^2-($C$5/2)^2*'(OLD) bottom seam length'!K3940^2/($C$6/2)^2)</f>
        <v>#DIV/0!</v>
      </c>
      <c r="O3940" s="136">
        <f t="shared" si="614"/>
        <v>78580</v>
      </c>
      <c r="P3940" t="b">
        <f t="shared" si="615"/>
        <v>0</v>
      </c>
      <c r="T3940" s="136">
        <f t="shared" si="616"/>
        <v>78560</v>
      </c>
      <c r="U3940" t="e">
        <f>SQRT(($U$6/2)^2-($U$6/2)^2*'(OLD) bottom seam length'!T3940^2/($U$7/2)^2)</f>
        <v>#VALUE!</v>
      </c>
      <c r="W3940" s="136">
        <f t="shared" si="617"/>
        <v>78560</v>
      </c>
      <c r="X3940" t="e">
        <f>SQRT(($U$6/2)^2-($U$6/2)^2*'(OLD) bottom seam length'!W3940^2/($U$7/2)^2)</f>
        <v>#VALUE!</v>
      </c>
      <c r="Z3940" s="136">
        <f t="shared" si="618"/>
        <v>78560</v>
      </c>
      <c r="AA3940" t="e">
        <f>SQRT(($U$6/2)^2-($U$6/2)^2*'(OLD) bottom seam length'!Z3940^2/($U$7/2)^2)</f>
        <v>#VALUE!</v>
      </c>
      <c r="AC3940" s="136">
        <f t="shared" si="619"/>
        <v>78560</v>
      </c>
      <c r="AD3940" t="e">
        <f>SQRT(($U$6/2)^2-($U$6/2)^2*'(OLD) bottom seam length'!AC3940^2/($U$7/2)^2)</f>
        <v>#VALUE!</v>
      </c>
    </row>
    <row r="3941" spans="2:30">
      <c r="B3941" s="136">
        <f t="shared" si="610"/>
        <v>78600</v>
      </c>
      <c r="C3941" t="e">
        <f>SQRT(($C$5/2)^2-($C$5/2)^2*'(OLD) bottom seam length'!B3941^2/($C$6/2)^2)</f>
        <v>#DIV/0!</v>
      </c>
      <c r="E3941" s="136">
        <f t="shared" si="611"/>
        <v>78600</v>
      </c>
      <c r="F3941" t="e">
        <f>SQRT(($C$5/2)^2-($C$5/2)^2*'(OLD) bottom seam length'!E3941^2/($C$6/2)^2)</f>
        <v>#DIV/0!</v>
      </c>
      <c r="H3941" s="136">
        <f t="shared" si="612"/>
        <v>78600</v>
      </c>
      <c r="I3941" t="e">
        <f>SQRT(($C$5/2)^2-($C$5/2)^2*'(OLD) bottom seam length'!H3941^2/($C$6/2)^2)</f>
        <v>#DIV/0!</v>
      </c>
      <c r="K3941" s="136">
        <f t="shared" si="613"/>
        <v>78600</v>
      </c>
      <c r="L3941" t="e">
        <f>SQRT(($C$5/2)^2-($C$5/2)^2*'(OLD) bottom seam length'!K3941^2/($C$6/2)^2)</f>
        <v>#DIV/0!</v>
      </c>
      <c r="O3941" s="136">
        <f t="shared" si="614"/>
        <v>78600</v>
      </c>
      <c r="P3941" t="b">
        <f t="shared" si="615"/>
        <v>0</v>
      </c>
      <c r="T3941" s="136">
        <f t="shared" si="616"/>
        <v>78580</v>
      </c>
      <c r="U3941" t="e">
        <f>SQRT(($U$6/2)^2-($U$6/2)^2*'(OLD) bottom seam length'!T3941^2/($U$7/2)^2)</f>
        <v>#VALUE!</v>
      </c>
      <c r="W3941" s="136">
        <f t="shared" si="617"/>
        <v>78580</v>
      </c>
      <c r="X3941" t="e">
        <f>SQRT(($U$6/2)^2-($U$6/2)^2*'(OLD) bottom seam length'!W3941^2/($U$7/2)^2)</f>
        <v>#VALUE!</v>
      </c>
      <c r="Z3941" s="136">
        <f t="shared" si="618"/>
        <v>78580</v>
      </c>
      <c r="AA3941" t="e">
        <f>SQRT(($U$6/2)^2-($U$6/2)^2*'(OLD) bottom seam length'!Z3941^2/($U$7/2)^2)</f>
        <v>#VALUE!</v>
      </c>
      <c r="AC3941" s="136">
        <f t="shared" si="619"/>
        <v>78580</v>
      </c>
      <c r="AD3941" t="e">
        <f>SQRT(($U$6/2)^2-($U$6/2)^2*'(OLD) bottom seam length'!AC3941^2/($U$7/2)^2)</f>
        <v>#VALUE!</v>
      </c>
    </row>
    <row r="3942" spans="2:30">
      <c r="B3942" s="136">
        <f t="shared" si="610"/>
        <v>78620</v>
      </c>
      <c r="C3942" t="e">
        <f>SQRT(($C$5/2)^2-($C$5/2)^2*'(OLD) bottom seam length'!B3942^2/($C$6/2)^2)</f>
        <v>#DIV/0!</v>
      </c>
      <c r="E3942" s="136">
        <f t="shared" si="611"/>
        <v>78620</v>
      </c>
      <c r="F3942" t="e">
        <f>SQRT(($C$5/2)^2-($C$5/2)^2*'(OLD) bottom seam length'!E3942^2/($C$6/2)^2)</f>
        <v>#DIV/0!</v>
      </c>
      <c r="H3942" s="136">
        <f t="shared" si="612"/>
        <v>78620</v>
      </c>
      <c r="I3942" t="e">
        <f>SQRT(($C$5/2)^2-($C$5/2)^2*'(OLD) bottom seam length'!H3942^2/($C$6/2)^2)</f>
        <v>#DIV/0!</v>
      </c>
      <c r="K3942" s="136">
        <f t="shared" si="613"/>
        <v>78620</v>
      </c>
      <c r="L3942" t="e">
        <f>SQRT(($C$5/2)^2-($C$5/2)^2*'(OLD) bottom seam length'!K3942^2/($C$6/2)^2)</f>
        <v>#DIV/0!</v>
      </c>
      <c r="O3942" s="136">
        <f t="shared" si="614"/>
        <v>78620</v>
      </c>
      <c r="P3942" t="b">
        <f t="shared" si="615"/>
        <v>0</v>
      </c>
      <c r="T3942" s="136">
        <f t="shared" si="616"/>
        <v>78600</v>
      </c>
      <c r="U3942" t="e">
        <f>SQRT(($U$6/2)^2-($U$6/2)^2*'(OLD) bottom seam length'!T3942^2/($U$7/2)^2)</f>
        <v>#VALUE!</v>
      </c>
      <c r="W3942" s="136">
        <f t="shared" si="617"/>
        <v>78600</v>
      </c>
      <c r="X3942" t="e">
        <f>SQRT(($U$6/2)^2-($U$6/2)^2*'(OLD) bottom seam length'!W3942^2/($U$7/2)^2)</f>
        <v>#VALUE!</v>
      </c>
      <c r="Z3942" s="136">
        <f t="shared" si="618"/>
        <v>78600</v>
      </c>
      <c r="AA3942" t="e">
        <f>SQRT(($U$6/2)^2-($U$6/2)^2*'(OLD) bottom seam length'!Z3942^2/($U$7/2)^2)</f>
        <v>#VALUE!</v>
      </c>
      <c r="AC3942" s="136">
        <f t="shared" si="619"/>
        <v>78600</v>
      </c>
      <c r="AD3942" t="e">
        <f>SQRT(($U$6/2)^2-($U$6/2)^2*'(OLD) bottom seam length'!AC3942^2/($U$7/2)^2)</f>
        <v>#VALUE!</v>
      </c>
    </row>
    <row r="3943" spans="2:30">
      <c r="B3943" s="136">
        <f t="shared" si="610"/>
        <v>78640</v>
      </c>
      <c r="C3943" t="e">
        <f>SQRT(($C$5/2)^2-($C$5/2)^2*'(OLD) bottom seam length'!B3943^2/($C$6/2)^2)</f>
        <v>#DIV/0!</v>
      </c>
      <c r="E3943" s="136">
        <f t="shared" si="611"/>
        <v>78640</v>
      </c>
      <c r="F3943" t="e">
        <f>SQRT(($C$5/2)^2-($C$5/2)^2*'(OLD) bottom seam length'!E3943^2/($C$6/2)^2)</f>
        <v>#DIV/0!</v>
      </c>
      <c r="H3943" s="136">
        <f t="shared" si="612"/>
        <v>78640</v>
      </c>
      <c r="I3943" t="e">
        <f>SQRT(($C$5/2)^2-($C$5/2)^2*'(OLD) bottom seam length'!H3943^2/($C$6/2)^2)</f>
        <v>#DIV/0!</v>
      </c>
      <c r="K3943" s="136">
        <f t="shared" si="613"/>
        <v>78640</v>
      </c>
      <c r="L3943" t="e">
        <f>SQRT(($C$5/2)^2-($C$5/2)^2*'(OLD) bottom seam length'!K3943^2/($C$6/2)^2)</f>
        <v>#DIV/0!</v>
      </c>
      <c r="O3943" s="136">
        <f t="shared" si="614"/>
        <v>78640</v>
      </c>
      <c r="P3943" t="b">
        <f t="shared" si="615"/>
        <v>0</v>
      </c>
      <c r="T3943" s="136">
        <f t="shared" si="616"/>
        <v>78620</v>
      </c>
      <c r="U3943" t="e">
        <f>SQRT(($U$6/2)^2-($U$6/2)^2*'(OLD) bottom seam length'!T3943^2/($U$7/2)^2)</f>
        <v>#VALUE!</v>
      </c>
      <c r="W3943" s="136">
        <f t="shared" si="617"/>
        <v>78620</v>
      </c>
      <c r="X3943" t="e">
        <f>SQRT(($U$6/2)^2-($U$6/2)^2*'(OLD) bottom seam length'!W3943^2/($U$7/2)^2)</f>
        <v>#VALUE!</v>
      </c>
      <c r="Z3943" s="136">
        <f t="shared" si="618"/>
        <v>78620</v>
      </c>
      <c r="AA3943" t="e">
        <f>SQRT(($U$6/2)^2-($U$6/2)^2*'(OLD) bottom seam length'!Z3943^2/($U$7/2)^2)</f>
        <v>#VALUE!</v>
      </c>
      <c r="AC3943" s="136">
        <f t="shared" si="619"/>
        <v>78620</v>
      </c>
      <c r="AD3943" t="e">
        <f>SQRT(($U$6/2)^2-($U$6/2)^2*'(OLD) bottom seam length'!AC3943^2/($U$7/2)^2)</f>
        <v>#VALUE!</v>
      </c>
    </row>
    <row r="3944" spans="2:30">
      <c r="B3944" s="136">
        <f t="shared" si="610"/>
        <v>78660</v>
      </c>
      <c r="C3944" t="e">
        <f>SQRT(($C$5/2)^2-($C$5/2)^2*'(OLD) bottom seam length'!B3944^2/($C$6/2)^2)</f>
        <v>#DIV/0!</v>
      </c>
      <c r="E3944" s="136">
        <f t="shared" si="611"/>
        <v>78660</v>
      </c>
      <c r="F3944" t="e">
        <f>SQRT(($C$5/2)^2-($C$5/2)^2*'(OLD) bottom seam length'!E3944^2/($C$6/2)^2)</f>
        <v>#DIV/0!</v>
      </c>
      <c r="H3944" s="136">
        <f t="shared" si="612"/>
        <v>78660</v>
      </c>
      <c r="I3944" t="e">
        <f>SQRT(($C$5/2)^2-($C$5/2)^2*'(OLD) bottom seam length'!H3944^2/($C$6/2)^2)</f>
        <v>#DIV/0!</v>
      </c>
      <c r="K3944" s="136">
        <f t="shared" si="613"/>
        <v>78660</v>
      </c>
      <c r="L3944" t="e">
        <f>SQRT(($C$5/2)^2-($C$5/2)^2*'(OLD) bottom seam length'!K3944^2/($C$6/2)^2)</f>
        <v>#DIV/0!</v>
      </c>
      <c r="O3944" s="136">
        <f t="shared" si="614"/>
        <v>78660</v>
      </c>
      <c r="P3944" t="b">
        <f t="shared" si="615"/>
        <v>0</v>
      </c>
      <c r="T3944" s="136">
        <f t="shared" si="616"/>
        <v>78640</v>
      </c>
      <c r="U3944" t="e">
        <f>SQRT(($U$6/2)^2-($U$6/2)^2*'(OLD) bottom seam length'!T3944^2/($U$7/2)^2)</f>
        <v>#VALUE!</v>
      </c>
      <c r="W3944" s="136">
        <f t="shared" si="617"/>
        <v>78640</v>
      </c>
      <c r="X3944" t="e">
        <f>SQRT(($U$6/2)^2-($U$6/2)^2*'(OLD) bottom seam length'!W3944^2/($U$7/2)^2)</f>
        <v>#VALUE!</v>
      </c>
      <c r="Z3944" s="136">
        <f t="shared" si="618"/>
        <v>78640</v>
      </c>
      <c r="AA3944" t="e">
        <f>SQRT(($U$6/2)^2-($U$6/2)^2*'(OLD) bottom seam length'!Z3944^2/($U$7/2)^2)</f>
        <v>#VALUE!</v>
      </c>
      <c r="AC3944" s="136">
        <f t="shared" si="619"/>
        <v>78640</v>
      </c>
      <c r="AD3944" t="e">
        <f>SQRT(($U$6/2)^2-($U$6/2)^2*'(OLD) bottom seam length'!AC3944^2/($U$7/2)^2)</f>
        <v>#VALUE!</v>
      </c>
    </row>
    <row r="3945" spans="2:30">
      <c r="B3945" s="136">
        <f t="shared" si="610"/>
        <v>78680</v>
      </c>
      <c r="C3945" t="e">
        <f>SQRT(($C$5/2)^2-($C$5/2)^2*'(OLD) bottom seam length'!B3945^2/($C$6/2)^2)</f>
        <v>#DIV/0!</v>
      </c>
      <c r="E3945" s="136">
        <f t="shared" si="611"/>
        <v>78680</v>
      </c>
      <c r="F3945" t="e">
        <f>SQRT(($C$5/2)^2-($C$5/2)^2*'(OLD) bottom seam length'!E3945^2/($C$6/2)^2)</f>
        <v>#DIV/0!</v>
      </c>
      <c r="H3945" s="136">
        <f t="shared" si="612"/>
        <v>78680</v>
      </c>
      <c r="I3945" t="e">
        <f>SQRT(($C$5/2)^2-($C$5/2)^2*'(OLD) bottom seam length'!H3945^2/($C$6/2)^2)</f>
        <v>#DIV/0!</v>
      </c>
      <c r="K3945" s="136">
        <f t="shared" si="613"/>
        <v>78680</v>
      </c>
      <c r="L3945" t="e">
        <f>SQRT(($C$5/2)^2-($C$5/2)^2*'(OLD) bottom seam length'!K3945^2/($C$6/2)^2)</f>
        <v>#DIV/0!</v>
      </c>
      <c r="O3945" s="136">
        <f t="shared" si="614"/>
        <v>78680</v>
      </c>
      <c r="P3945" t="b">
        <f t="shared" si="615"/>
        <v>0</v>
      </c>
      <c r="T3945" s="136">
        <f t="shared" si="616"/>
        <v>78660</v>
      </c>
      <c r="U3945" t="e">
        <f>SQRT(($U$6/2)^2-($U$6/2)^2*'(OLD) bottom seam length'!T3945^2/($U$7/2)^2)</f>
        <v>#VALUE!</v>
      </c>
      <c r="W3945" s="136">
        <f t="shared" si="617"/>
        <v>78660</v>
      </c>
      <c r="X3945" t="e">
        <f>SQRT(($U$6/2)^2-($U$6/2)^2*'(OLD) bottom seam length'!W3945^2/($U$7/2)^2)</f>
        <v>#VALUE!</v>
      </c>
      <c r="Z3945" s="136">
        <f t="shared" si="618"/>
        <v>78660</v>
      </c>
      <c r="AA3945" t="e">
        <f>SQRT(($U$6/2)^2-($U$6/2)^2*'(OLD) bottom seam length'!Z3945^2/($U$7/2)^2)</f>
        <v>#VALUE!</v>
      </c>
      <c r="AC3945" s="136">
        <f t="shared" si="619"/>
        <v>78660</v>
      </c>
      <c r="AD3945" t="e">
        <f>SQRT(($U$6/2)^2-($U$6/2)^2*'(OLD) bottom seam length'!AC3945^2/($U$7/2)^2)</f>
        <v>#VALUE!</v>
      </c>
    </row>
    <row r="3946" spans="2:30">
      <c r="B3946" s="136">
        <f t="shared" si="610"/>
        <v>78700</v>
      </c>
      <c r="C3946" t="e">
        <f>SQRT(($C$5/2)^2-($C$5/2)^2*'(OLD) bottom seam length'!B3946^2/($C$6/2)^2)</f>
        <v>#DIV/0!</v>
      </c>
      <c r="E3946" s="136">
        <f t="shared" si="611"/>
        <v>78700</v>
      </c>
      <c r="F3946" t="e">
        <f>SQRT(($C$5/2)^2-($C$5/2)^2*'(OLD) bottom seam length'!E3946^2/($C$6/2)^2)</f>
        <v>#DIV/0!</v>
      </c>
      <c r="H3946" s="136">
        <f t="shared" si="612"/>
        <v>78700</v>
      </c>
      <c r="I3946" t="e">
        <f>SQRT(($C$5/2)^2-($C$5/2)^2*'(OLD) bottom seam length'!H3946^2/($C$6/2)^2)</f>
        <v>#DIV/0!</v>
      </c>
      <c r="K3946" s="136">
        <f t="shared" si="613"/>
        <v>78700</v>
      </c>
      <c r="L3946" t="e">
        <f>SQRT(($C$5/2)^2-($C$5/2)^2*'(OLD) bottom seam length'!K3946^2/($C$6/2)^2)</f>
        <v>#DIV/0!</v>
      </c>
      <c r="O3946" s="136">
        <f t="shared" si="614"/>
        <v>78700</v>
      </c>
      <c r="P3946" t="b">
        <f t="shared" si="615"/>
        <v>0</v>
      </c>
      <c r="T3946" s="136">
        <f t="shared" si="616"/>
        <v>78680</v>
      </c>
      <c r="U3946" t="e">
        <f>SQRT(($U$6/2)^2-($U$6/2)^2*'(OLD) bottom seam length'!T3946^2/($U$7/2)^2)</f>
        <v>#VALUE!</v>
      </c>
      <c r="W3946" s="136">
        <f t="shared" si="617"/>
        <v>78680</v>
      </c>
      <c r="X3946" t="e">
        <f>SQRT(($U$6/2)^2-($U$6/2)^2*'(OLD) bottom seam length'!W3946^2/($U$7/2)^2)</f>
        <v>#VALUE!</v>
      </c>
      <c r="Z3946" s="136">
        <f t="shared" si="618"/>
        <v>78680</v>
      </c>
      <c r="AA3946" t="e">
        <f>SQRT(($U$6/2)^2-($U$6/2)^2*'(OLD) bottom seam length'!Z3946^2/($U$7/2)^2)</f>
        <v>#VALUE!</v>
      </c>
      <c r="AC3946" s="136">
        <f t="shared" si="619"/>
        <v>78680</v>
      </c>
      <c r="AD3946" t="e">
        <f>SQRT(($U$6/2)^2-($U$6/2)^2*'(OLD) bottom seam length'!AC3946^2/($U$7/2)^2)</f>
        <v>#VALUE!</v>
      </c>
    </row>
    <row r="3947" spans="2:30">
      <c r="B3947" s="136">
        <f t="shared" si="610"/>
        <v>78720</v>
      </c>
      <c r="C3947" t="e">
        <f>SQRT(($C$5/2)^2-($C$5/2)^2*'(OLD) bottom seam length'!B3947^2/($C$6/2)^2)</f>
        <v>#DIV/0!</v>
      </c>
      <c r="E3947" s="136">
        <f t="shared" si="611"/>
        <v>78720</v>
      </c>
      <c r="F3947" t="e">
        <f>SQRT(($C$5/2)^2-($C$5/2)^2*'(OLD) bottom seam length'!E3947^2/($C$6/2)^2)</f>
        <v>#DIV/0!</v>
      </c>
      <c r="H3947" s="136">
        <f t="shared" si="612"/>
        <v>78720</v>
      </c>
      <c r="I3947" t="e">
        <f>SQRT(($C$5/2)^2-($C$5/2)^2*'(OLD) bottom seam length'!H3947^2/($C$6/2)^2)</f>
        <v>#DIV/0!</v>
      </c>
      <c r="K3947" s="136">
        <f t="shared" si="613"/>
        <v>78720</v>
      </c>
      <c r="L3947" t="e">
        <f>SQRT(($C$5/2)^2-($C$5/2)^2*'(OLD) bottom seam length'!K3947^2/($C$6/2)^2)</f>
        <v>#DIV/0!</v>
      </c>
      <c r="O3947" s="136">
        <f t="shared" si="614"/>
        <v>78720</v>
      </c>
      <c r="P3947" t="b">
        <f t="shared" si="615"/>
        <v>0</v>
      </c>
      <c r="T3947" s="136">
        <f t="shared" si="616"/>
        <v>78700</v>
      </c>
      <c r="U3947" t="e">
        <f>SQRT(($U$6/2)^2-($U$6/2)^2*'(OLD) bottom seam length'!T3947^2/($U$7/2)^2)</f>
        <v>#VALUE!</v>
      </c>
      <c r="W3947" s="136">
        <f t="shared" si="617"/>
        <v>78700</v>
      </c>
      <c r="X3947" t="e">
        <f>SQRT(($U$6/2)^2-($U$6/2)^2*'(OLD) bottom seam length'!W3947^2/($U$7/2)^2)</f>
        <v>#VALUE!</v>
      </c>
      <c r="Z3947" s="136">
        <f t="shared" si="618"/>
        <v>78700</v>
      </c>
      <c r="AA3947" t="e">
        <f>SQRT(($U$6/2)^2-($U$6/2)^2*'(OLD) bottom seam length'!Z3947^2/($U$7/2)^2)</f>
        <v>#VALUE!</v>
      </c>
      <c r="AC3947" s="136">
        <f t="shared" si="619"/>
        <v>78700</v>
      </c>
      <c r="AD3947" t="e">
        <f>SQRT(($U$6/2)^2-($U$6/2)^2*'(OLD) bottom seam length'!AC3947^2/($U$7/2)^2)</f>
        <v>#VALUE!</v>
      </c>
    </row>
    <row r="3948" spans="2:30">
      <c r="B3948" s="136">
        <f t="shared" si="610"/>
        <v>78740</v>
      </c>
      <c r="C3948" t="e">
        <f>SQRT(($C$5/2)^2-($C$5/2)^2*'(OLD) bottom seam length'!B3948^2/($C$6/2)^2)</f>
        <v>#DIV/0!</v>
      </c>
      <c r="E3948" s="136">
        <f t="shared" si="611"/>
        <v>78740</v>
      </c>
      <c r="F3948" t="e">
        <f>SQRT(($C$5/2)^2-($C$5/2)^2*'(OLD) bottom seam length'!E3948^2/($C$6/2)^2)</f>
        <v>#DIV/0!</v>
      </c>
      <c r="H3948" s="136">
        <f t="shared" si="612"/>
        <v>78740</v>
      </c>
      <c r="I3948" t="e">
        <f>SQRT(($C$5/2)^2-($C$5/2)^2*'(OLD) bottom seam length'!H3948^2/($C$6/2)^2)</f>
        <v>#DIV/0!</v>
      </c>
      <c r="K3948" s="136">
        <f t="shared" si="613"/>
        <v>78740</v>
      </c>
      <c r="L3948" t="e">
        <f>SQRT(($C$5/2)^2-($C$5/2)^2*'(OLD) bottom seam length'!K3948^2/($C$6/2)^2)</f>
        <v>#DIV/0!</v>
      </c>
      <c r="O3948" s="136">
        <f t="shared" si="614"/>
        <v>78740</v>
      </c>
      <c r="P3948" t="b">
        <f t="shared" si="615"/>
        <v>0</v>
      </c>
      <c r="T3948" s="136">
        <f t="shared" si="616"/>
        <v>78720</v>
      </c>
      <c r="U3948" t="e">
        <f>SQRT(($U$6/2)^2-($U$6/2)^2*'(OLD) bottom seam length'!T3948^2/($U$7/2)^2)</f>
        <v>#VALUE!</v>
      </c>
      <c r="W3948" s="136">
        <f t="shared" si="617"/>
        <v>78720</v>
      </c>
      <c r="X3948" t="e">
        <f>SQRT(($U$6/2)^2-($U$6/2)^2*'(OLD) bottom seam length'!W3948^2/($U$7/2)^2)</f>
        <v>#VALUE!</v>
      </c>
      <c r="Z3948" s="136">
        <f t="shared" si="618"/>
        <v>78720</v>
      </c>
      <c r="AA3948" t="e">
        <f>SQRT(($U$6/2)^2-($U$6/2)^2*'(OLD) bottom seam length'!Z3948^2/($U$7/2)^2)</f>
        <v>#VALUE!</v>
      </c>
      <c r="AC3948" s="136">
        <f t="shared" si="619"/>
        <v>78720</v>
      </c>
      <c r="AD3948" t="e">
        <f>SQRT(($U$6/2)^2-($U$6/2)^2*'(OLD) bottom seam length'!AC3948^2/($U$7/2)^2)</f>
        <v>#VALUE!</v>
      </c>
    </row>
    <row r="3949" spans="2:30">
      <c r="B3949" s="136">
        <f t="shared" si="610"/>
        <v>78760</v>
      </c>
      <c r="C3949" t="e">
        <f>SQRT(($C$5/2)^2-($C$5/2)^2*'(OLD) bottom seam length'!B3949^2/($C$6/2)^2)</f>
        <v>#DIV/0!</v>
      </c>
      <c r="E3949" s="136">
        <f t="shared" si="611"/>
        <v>78760</v>
      </c>
      <c r="F3949" t="e">
        <f>SQRT(($C$5/2)^2-($C$5/2)^2*'(OLD) bottom seam length'!E3949^2/($C$6/2)^2)</f>
        <v>#DIV/0!</v>
      </c>
      <c r="H3949" s="136">
        <f t="shared" si="612"/>
        <v>78760</v>
      </c>
      <c r="I3949" t="e">
        <f>SQRT(($C$5/2)^2-($C$5/2)^2*'(OLD) bottom seam length'!H3949^2/($C$6/2)^2)</f>
        <v>#DIV/0!</v>
      </c>
      <c r="K3949" s="136">
        <f t="shared" si="613"/>
        <v>78760</v>
      </c>
      <c r="L3949" t="e">
        <f>SQRT(($C$5/2)^2-($C$5/2)^2*'(OLD) bottom seam length'!K3949^2/($C$6/2)^2)</f>
        <v>#DIV/0!</v>
      </c>
      <c r="O3949" s="136">
        <f t="shared" si="614"/>
        <v>78760</v>
      </c>
      <c r="P3949" t="b">
        <f t="shared" si="615"/>
        <v>0</v>
      </c>
      <c r="T3949" s="136">
        <f t="shared" si="616"/>
        <v>78740</v>
      </c>
      <c r="U3949" t="e">
        <f>SQRT(($U$6/2)^2-($U$6/2)^2*'(OLD) bottom seam length'!T3949^2/($U$7/2)^2)</f>
        <v>#VALUE!</v>
      </c>
      <c r="W3949" s="136">
        <f t="shared" si="617"/>
        <v>78740</v>
      </c>
      <c r="X3949" t="e">
        <f>SQRT(($U$6/2)^2-($U$6/2)^2*'(OLD) bottom seam length'!W3949^2/($U$7/2)^2)</f>
        <v>#VALUE!</v>
      </c>
      <c r="Z3949" s="136">
        <f t="shared" si="618"/>
        <v>78740</v>
      </c>
      <c r="AA3949" t="e">
        <f>SQRT(($U$6/2)^2-($U$6/2)^2*'(OLD) bottom seam length'!Z3949^2/($U$7/2)^2)</f>
        <v>#VALUE!</v>
      </c>
      <c r="AC3949" s="136">
        <f t="shared" si="619"/>
        <v>78740</v>
      </c>
      <c r="AD3949" t="e">
        <f>SQRT(($U$6/2)^2-($U$6/2)^2*'(OLD) bottom seam length'!AC3949^2/($U$7/2)^2)</f>
        <v>#VALUE!</v>
      </c>
    </row>
    <row r="3950" spans="2:30">
      <c r="B3950" s="136">
        <f t="shared" si="610"/>
        <v>78780</v>
      </c>
      <c r="C3950" t="e">
        <f>SQRT(($C$5/2)^2-($C$5/2)^2*'(OLD) bottom seam length'!B3950^2/($C$6/2)^2)</f>
        <v>#DIV/0!</v>
      </c>
      <c r="E3950" s="136">
        <f t="shared" si="611"/>
        <v>78780</v>
      </c>
      <c r="F3950" t="e">
        <f>SQRT(($C$5/2)^2-($C$5/2)^2*'(OLD) bottom seam length'!E3950^2/($C$6/2)^2)</f>
        <v>#DIV/0!</v>
      </c>
      <c r="H3950" s="136">
        <f t="shared" si="612"/>
        <v>78780</v>
      </c>
      <c r="I3950" t="e">
        <f>SQRT(($C$5/2)^2-($C$5/2)^2*'(OLD) bottom seam length'!H3950^2/($C$6/2)^2)</f>
        <v>#DIV/0!</v>
      </c>
      <c r="K3950" s="136">
        <f t="shared" si="613"/>
        <v>78780</v>
      </c>
      <c r="L3950" t="e">
        <f>SQRT(($C$5/2)^2-($C$5/2)^2*'(OLD) bottom seam length'!K3950^2/($C$6/2)^2)</f>
        <v>#DIV/0!</v>
      </c>
      <c r="O3950" s="136">
        <f t="shared" si="614"/>
        <v>78780</v>
      </c>
      <c r="P3950" t="b">
        <f t="shared" si="615"/>
        <v>0</v>
      </c>
      <c r="T3950" s="136">
        <f t="shared" si="616"/>
        <v>78760</v>
      </c>
      <c r="U3950" t="e">
        <f>SQRT(($U$6/2)^2-($U$6/2)^2*'(OLD) bottom seam length'!T3950^2/($U$7/2)^2)</f>
        <v>#VALUE!</v>
      </c>
      <c r="W3950" s="136">
        <f t="shared" si="617"/>
        <v>78760</v>
      </c>
      <c r="X3950" t="e">
        <f>SQRT(($U$6/2)^2-($U$6/2)^2*'(OLD) bottom seam length'!W3950^2/($U$7/2)^2)</f>
        <v>#VALUE!</v>
      </c>
      <c r="Z3950" s="136">
        <f t="shared" si="618"/>
        <v>78760</v>
      </c>
      <c r="AA3950" t="e">
        <f>SQRT(($U$6/2)^2-($U$6/2)^2*'(OLD) bottom seam length'!Z3950^2/($U$7/2)^2)</f>
        <v>#VALUE!</v>
      </c>
      <c r="AC3950" s="136">
        <f t="shared" si="619"/>
        <v>78760</v>
      </c>
      <c r="AD3950" t="e">
        <f>SQRT(($U$6/2)^2-($U$6/2)^2*'(OLD) bottom seam length'!AC3950^2/($U$7/2)^2)</f>
        <v>#VALUE!</v>
      </c>
    </row>
    <row r="3951" spans="2:30">
      <c r="B3951" s="136">
        <f t="shared" si="610"/>
        <v>78800</v>
      </c>
      <c r="C3951" t="e">
        <f>SQRT(($C$5/2)^2-($C$5/2)^2*'(OLD) bottom seam length'!B3951^2/($C$6/2)^2)</f>
        <v>#DIV/0!</v>
      </c>
      <c r="E3951" s="136">
        <f t="shared" si="611"/>
        <v>78800</v>
      </c>
      <c r="F3951" t="e">
        <f>SQRT(($C$5/2)^2-($C$5/2)^2*'(OLD) bottom seam length'!E3951^2/($C$6/2)^2)</f>
        <v>#DIV/0!</v>
      </c>
      <c r="H3951" s="136">
        <f t="shared" si="612"/>
        <v>78800</v>
      </c>
      <c r="I3951" t="e">
        <f>SQRT(($C$5/2)^2-($C$5/2)^2*'(OLD) bottom seam length'!H3951^2/($C$6/2)^2)</f>
        <v>#DIV/0!</v>
      </c>
      <c r="K3951" s="136">
        <f t="shared" si="613"/>
        <v>78800</v>
      </c>
      <c r="L3951" t="e">
        <f>SQRT(($C$5/2)^2-($C$5/2)^2*'(OLD) bottom seam length'!K3951^2/($C$6/2)^2)</f>
        <v>#DIV/0!</v>
      </c>
      <c r="O3951" s="136">
        <f t="shared" si="614"/>
        <v>78800</v>
      </c>
      <c r="P3951" t="b">
        <f t="shared" si="615"/>
        <v>0</v>
      </c>
      <c r="T3951" s="136">
        <f t="shared" si="616"/>
        <v>78780</v>
      </c>
      <c r="U3951" t="e">
        <f>SQRT(($U$6/2)^2-($U$6/2)^2*'(OLD) bottom seam length'!T3951^2/($U$7/2)^2)</f>
        <v>#VALUE!</v>
      </c>
      <c r="W3951" s="136">
        <f t="shared" si="617"/>
        <v>78780</v>
      </c>
      <c r="X3951" t="e">
        <f>SQRT(($U$6/2)^2-($U$6/2)^2*'(OLD) bottom seam length'!W3951^2/($U$7/2)^2)</f>
        <v>#VALUE!</v>
      </c>
      <c r="Z3951" s="136">
        <f t="shared" si="618"/>
        <v>78780</v>
      </c>
      <c r="AA3951" t="e">
        <f>SQRT(($U$6/2)^2-($U$6/2)^2*'(OLD) bottom seam length'!Z3951^2/($U$7/2)^2)</f>
        <v>#VALUE!</v>
      </c>
      <c r="AC3951" s="136">
        <f t="shared" si="619"/>
        <v>78780</v>
      </c>
      <c r="AD3951" t="e">
        <f>SQRT(($U$6/2)^2-($U$6/2)^2*'(OLD) bottom seam length'!AC3951^2/($U$7/2)^2)</f>
        <v>#VALUE!</v>
      </c>
    </row>
    <row r="3952" spans="2:30">
      <c r="B3952" s="136">
        <f t="shared" si="610"/>
        <v>78820</v>
      </c>
      <c r="C3952" t="e">
        <f>SQRT(($C$5/2)^2-($C$5/2)^2*'(OLD) bottom seam length'!B3952^2/($C$6/2)^2)</f>
        <v>#DIV/0!</v>
      </c>
      <c r="E3952" s="136">
        <f t="shared" si="611"/>
        <v>78820</v>
      </c>
      <c r="F3952" t="e">
        <f>SQRT(($C$5/2)^2-($C$5/2)^2*'(OLD) bottom seam length'!E3952^2/($C$6/2)^2)</f>
        <v>#DIV/0!</v>
      </c>
      <c r="H3952" s="136">
        <f t="shared" si="612"/>
        <v>78820</v>
      </c>
      <c r="I3952" t="e">
        <f>SQRT(($C$5/2)^2-($C$5/2)^2*'(OLD) bottom seam length'!H3952^2/($C$6/2)^2)</f>
        <v>#DIV/0!</v>
      </c>
      <c r="K3952" s="136">
        <f t="shared" si="613"/>
        <v>78820</v>
      </c>
      <c r="L3952" t="e">
        <f>SQRT(($C$5/2)^2-($C$5/2)^2*'(OLD) bottom seam length'!K3952^2/($C$6/2)^2)</f>
        <v>#DIV/0!</v>
      </c>
      <c r="O3952" s="136">
        <f t="shared" si="614"/>
        <v>78820</v>
      </c>
      <c r="P3952" t="b">
        <f t="shared" si="615"/>
        <v>0</v>
      </c>
      <c r="T3952" s="136">
        <f t="shared" si="616"/>
        <v>78800</v>
      </c>
      <c r="U3952" t="e">
        <f>SQRT(($U$6/2)^2-($U$6/2)^2*'(OLD) bottom seam length'!T3952^2/($U$7/2)^2)</f>
        <v>#VALUE!</v>
      </c>
      <c r="W3952" s="136">
        <f t="shared" si="617"/>
        <v>78800</v>
      </c>
      <c r="X3952" t="e">
        <f>SQRT(($U$6/2)^2-($U$6/2)^2*'(OLD) bottom seam length'!W3952^2/($U$7/2)^2)</f>
        <v>#VALUE!</v>
      </c>
      <c r="Z3952" s="136">
        <f t="shared" si="618"/>
        <v>78800</v>
      </c>
      <c r="AA3952" t="e">
        <f>SQRT(($U$6/2)^2-($U$6/2)^2*'(OLD) bottom seam length'!Z3952^2/($U$7/2)^2)</f>
        <v>#VALUE!</v>
      </c>
      <c r="AC3952" s="136">
        <f t="shared" si="619"/>
        <v>78800</v>
      </c>
      <c r="AD3952" t="e">
        <f>SQRT(($U$6/2)^2-($U$6/2)^2*'(OLD) bottom seam length'!AC3952^2/($U$7/2)^2)</f>
        <v>#VALUE!</v>
      </c>
    </row>
    <row r="3953" spans="2:30">
      <c r="B3953" s="136">
        <f t="shared" si="610"/>
        <v>78840</v>
      </c>
      <c r="C3953" t="e">
        <f>SQRT(($C$5/2)^2-($C$5/2)^2*'(OLD) bottom seam length'!B3953^2/($C$6/2)^2)</f>
        <v>#DIV/0!</v>
      </c>
      <c r="E3953" s="136">
        <f t="shared" si="611"/>
        <v>78840</v>
      </c>
      <c r="F3953" t="e">
        <f>SQRT(($C$5/2)^2-($C$5/2)^2*'(OLD) bottom seam length'!E3953^2/($C$6/2)^2)</f>
        <v>#DIV/0!</v>
      </c>
      <c r="H3953" s="136">
        <f t="shared" si="612"/>
        <v>78840</v>
      </c>
      <c r="I3953" t="e">
        <f>SQRT(($C$5/2)^2-($C$5/2)^2*'(OLD) bottom seam length'!H3953^2/($C$6/2)^2)</f>
        <v>#DIV/0!</v>
      </c>
      <c r="K3953" s="136">
        <f t="shared" si="613"/>
        <v>78840</v>
      </c>
      <c r="L3953" t="e">
        <f>SQRT(($C$5/2)^2-($C$5/2)^2*'(OLD) bottom seam length'!K3953^2/($C$6/2)^2)</f>
        <v>#DIV/0!</v>
      </c>
      <c r="O3953" s="136">
        <f t="shared" si="614"/>
        <v>78840</v>
      </c>
      <c r="P3953" t="b">
        <f t="shared" si="615"/>
        <v>0</v>
      </c>
      <c r="T3953" s="136">
        <f t="shared" si="616"/>
        <v>78820</v>
      </c>
      <c r="U3953" t="e">
        <f>SQRT(($U$6/2)^2-($U$6/2)^2*'(OLD) bottom seam length'!T3953^2/($U$7/2)^2)</f>
        <v>#VALUE!</v>
      </c>
      <c r="W3953" s="136">
        <f t="shared" si="617"/>
        <v>78820</v>
      </c>
      <c r="X3953" t="e">
        <f>SQRT(($U$6/2)^2-($U$6/2)^2*'(OLD) bottom seam length'!W3953^2/($U$7/2)^2)</f>
        <v>#VALUE!</v>
      </c>
      <c r="Z3953" s="136">
        <f t="shared" si="618"/>
        <v>78820</v>
      </c>
      <c r="AA3953" t="e">
        <f>SQRT(($U$6/2)^2-($U$6/2)^2*'(OLD) bottom seam length'!Z3953^2/($U$7/2)^2)</f>
        <v>#VALUE!</v>
      </c>
      <c r="AC3953" s="136">
        <f t="shared" si="619"/>
        <v>78820</v>
      </c>
      <c r="AD3953" t="e">
        <f>SQRT(($U$6/2)^2-($U$6/2)^2*'(OLD) bottom seam length'!AC3953^2/($U$7/2)^2)</f>
        <v>#VALUE!</v>
      </c>
    </row>
    <row r="3954" spans="2:30">
      <c r="B3954" s="136">
        <f t="shared" si="610"/>
        <v>78860</v>
      </c>
      <c r="C3954" t="e">
        <f>SQRT(($C$5/2)^2-($C$5/2)^2*'(OLD) bottom seam length'!B3954^2/($C$6/2)^2)</f>
        <v>#DIV/0!</v>
      </c>
      <c r="E3954" s="136">
        <f t="shared" si="611"/>
        <v>78860</v>
      </c>
      <c r="F3954" t="e">
        <f>SQRT(($C$5/2)^2-($C$5/2)^2*'(OLD) bottom seam length'!E3954^2/($C$6/2)^2)</f>
        <v>#DIV/0!</v>
      </c>
      <c r="H3954" s="136">
        <f t="shared" si="612"/>
        <v>78860</v>
      </c>
      <c r="I3954" t="e">
        <f>SQRT(($C$5/2)^2-($C$5/2)^2*'(OLD) bottom seam length'!H3954^2/($C$6/2)^2)</f>
        <v>#DIV/0!</v>
      </c>
      <c r="K3954" s="136">
        <f t="shared" si="613"/>
        <v>78860</v>
      </c>
      <c r="L3954" t="e">
        <f>SQRT(($C$5/2)^2-($C$5/2)^2*'(OLD) bottom seam length'!K3954^2/($C$6/2)^2)</f>
        <v>#DIV/0!</v>
      </c>
      <c r="O3954" s="136">
        <f t="shared" si="614"/>
        <v>78860</v>
      </c>
      <c r="P3954" t="b">
        <f t="shared" si="615"/>
        <v>0</v>
      </c>
      <c r="T3954" s="136">
        <f t="shared" si="616"/>
        <v>78840</v>
      </c>
      <c r="U3954" t="e">
        <f>SQRT(($U$6/2)^2-($U$6/2)^2*'(OLD) bottom seam length'!T3954^2/($U$7/2)^2)</f>
        <v>#VALUE!</v>
      </c>
      <c r="W3954" s="136">
        <f t="shared" si="617"/>
        <v>78840</v>
      </c>
      <c r="X3954" t="e">
        <f>SQRT(($U$6/2)^2-($U$6/2)^2*'(OLD) bottom seam length'!W3954^2/($U$7/2)^2)</f>
        <v>#VALUE!</v>
      </c>
      <c r="Z3954" s="136">
        <f t="shared" si="618"/>
        <v>78840</v>
      </c>
      <c r="AA3954" t="e">
        <f>SQRT(($U$6/2)^2-($U$6/2)^2*'(OLD) bottom seam length'!Z3954^2/($U$7/2)^2)</f>
        <v>#VALUE!</v>
      </c>
      <c r="AC3954" s="136">
        <f t="shared" si="619"/>
        <v>78840</v>
      </c>
      <c r="AD3954" t="e">
        <f>SQRT(($U$6/2)^2-($U$6/2)^2*'(OLD) bottom seam length'!AC3954^2/($U$7/2)^2)</f>
        <v>#VALUE!</v>
      </c>
    </row>
    <row r="3955" spans="2:30">
      <c r="B3955" s="136">
        <f t="shared" si="610"/>
        <v>78880</v>
      </c>
      <c r="C3955" t="e">
        <f>SQRT(($C$5/2)^2-($C$5/2)^2*'(OLD) bottom seam length'!B3955^2/($C$6/2)^2)</f>
        <v>#DIV/0!</v>
      </c>
      <c r="E3955" s="136">
        <f t="shared" si="611"/>
        <v>78880</v>
      </c>
      <c r="F3955" t="e">
        <f>SQRT(($C$5/2)^2-($C$5/2)^2*'(OLD) bottom seam length'!E3955^2/($C$6/2)^2)</f>
        <v>#DIV/0!</v>
      </c>
      <c r="H3955" s="136">
        <f t="shared" si="612"/>
        <v>78880</v>
      </c>
      <c r="I3955" t="e">
        <f>SQRT(($C$5/2)^2-($C$5/2)^2*'(OLD) bottom seam length'!H3955^2/($C$6/2)^2)</f>
        <v>#DIV/0!</v>
      </c>
      <c r="K3955" s="136">
        <f t="shared" si="613"/>
        <v>78880</v>
      </c>
      <c r="L3955" t="e">
        <f>SQRT(($C$5/2)^2-($C$5/2)^2*'(OLD) bottom seam length'!K3955^2/($C$6/2)^2)</f>
        <v>#DIV/0!</v>
      </c>
      <c r="O3955" s="136">
        <f t="shared" si="614"/>
        <v>78880</v>
      </c>
      <c r="P3955" t="b">
        <f t="shared" si="615"/>
        <v>0</v>
      </c>
      <c r="T3955" s="136">
        <f t="shared" si="616"/>
        <v>78860</v>
      </c>
      <c r="U3955" t="e">
        <f>SQRT(($U$6/2)^2-($U$6/2)^2*'(OLD) bottom seam length'!T3955^2/($U$7/2)^2)</f>
        <v>#VALUE!</v>
      </c>
      <c r="W3955" s="136">
        <f t="shared" si="617"/>
        <v>78860</v>
      </c>
      <c r="X3955" t="e">
        <f>SQRT(($U$6/2)^2-($U$6/2)^2*'(OLD) bottom seam length'!W3955^2/($U$7/2)^2)</f>
        <v>#VALUE!</v>
      </c>
      <c r="Z3955" s="136">
        <f t="shared" si="618"/>
        <v>78860</v>
      </c>
      <c r="AA3955" t="e">
        <f>SQRT(($U$6/2)^2-($U$6/2)^2*'(OLD) bottom seam length'!Z3955^2/($U$7/2)^2)</f>
        <v>#VALUE!</v>
      </c>
      <c r="AC3955" s="136">
        <f t="shared" si="619"/>
        <v>78860</v>
      </c>
      <c r="AD3955" t="e">
        <f>SQRT(($U$6/2)^2-($U$6/2)^2*'(OLD) bottom seam length'!AC3955^2/($U$7/2)^2)</f>
        <v>#VALUE!</v>
      </c>
    </row>
    <row r="3956" spans="2:30">
      <c r="B3956" s="136">
        <f t="shared" si="610"/>
        <v>78900</v>
      </c>
      <c r="C3956" t="e">
        <f>SQRT(($C$5/2)^2-($C$5/2)^2*'(OLD) bottom seam length'!B3956^2/($C$6/2)^2)</f>
        <v>#DIV/0!</v>
      </c>
      <c r="E3956" s="136">
        <f t="shared" si="611"/>
        <v>78900</v>
      </c>
      <c r="F3956" t="e">
        <f>SQRT(($C$5/2)^2-($C$5/2)^2*'(OLD) bottom seam length'!E3956^2/($C$6/2)^2)</f>
        <v>#DIV/0!</v>
      </c>
      <c r="H3956" s="136">
        <f t="shared" si="612"/>
        <v>78900</v>
      </c>
      <c r="I3956" t="e">
        <f>SQRT(($C$5/2)^2-($C$5/2)^2*'(OLD) bottom seam length'!H3956^2/($C$6/2)^2)</f>
        <v>#DIV/0!</v>
      </c>
      <c r="K3956" s="136">
        <f t="shared" si="613"/>
        <v>78900</v>
      </c>
      <c r="L3956" t="e">
        <f>SQRT(($C$5/2)^2-($C$5/2)^2*'(OLD) bottom seam length'!K3956^2/($C$6/2)^2)</f>
        <v>#DIV/0!</v>
      </c>
      <c r="O3956" s="136">
        <f t="shared" si="614"/>
        <v>78900</v>
      </c>
      <c r="P3956" t="b">
        <f t="shared" si="615"/>
        <v>0</v>
      </c>
      <c r="T3956" s="136">
        <f t="shared" si="616"/>
        <v>78880</v>
      </c>
      <c r="U3956" t="e">
        <f>SQRT(($U$6/2)^2-($U$6/2)^2*'(OLD) bottom seam length'!T3956^2/($U$7/2)^2)</f>
        <v>#VALUE!</v>
      </c>
      <c r="W3956" s="136">
        <f t="shared" si="617"/>
        <v>78880</v>
      </c>
      <c r="X3956" t="e">
        <f>SQRT(($U$6/2)^2-($U$6/2)^2*'(OLD) bottom seam length'!W3956^2/($U$7/2)^2)</f>
        <v>#VALUE!</v>
      </c>
      <c r="Z3956" s="136">
        <f t="shared" si="618"/>
        <v>78880</v>
      </c>
      <c r="AA3956" t="e">
        <f>SQRT(($U$6/2)^2-($U$6/2)^2*'(OLD) bottom seam length'!Z3956^2/($U$7/2)^2)</f>
        <v>#VALUE!</v>
      </c>
      <c r="AC3956" s="136">
        <f t="shared" si="619"/>
        <v>78880</v>
      </c>
      <c r="AD3956" t="e">
        <f>SQRT(($U$6/2)^2-($U$6/2)^2*'(OLD) bottom seam length'!AC3956^2/($U$7/2)^2)</f>
        <v>#VALUE!</v>
      </c>
    </row>
    <row r="3957" spans="2:30">
      <c r="B3957" s="136">
        <f t="shared" si="610"/>
        <v>78920</v>
      </c>
      <c r="C3957" t="e">
        <f>SQRT(($C$5/2)^2-($C$5/2)^2*'(OLD) bottom seam length'!B3957^2/($C$6/2)^2)</f>
        <v>#DIV/0!</v>
      </c>
      <c r="E3957" s="136">
        <f t="shared" si="611"/>
        <v>78920</v>
      </c>
      <c r="F3957" t="e">
        <f>SQRT(($C$5/2)^2-($C$5/2)^2*'(OLD) bottom seam length'!E3957^2/($C$6/2)^2)</f>
        <v>#DIV/0!</v>
      </c>
      <c r="H3957" s="136">
        <f t="shared" si="612"/>
        <v>78920</v>
      </c>
      <c r="I3957" t="e">
        <f>SQRT(($C$5/2)^2-($C$5/2)^2*'(OLD) bottom seam length'!H3957^2/($C$6/2)^2)</f>
        <v>#DIV/0!</v>
      </c>
      <c r="K3957" s="136">
        <f t="shared" si="613"/>
        <v>78920</v>
      </c>
      <c r="L3957" t="e">
        <f>SQRT(($C$5/2)^2-($C$5/2)^2*'(OLD) bottom seam length'!K3957^2/($C$6/2)^2)</f>
        <v>#DIV/0!</v>
      </c>
      <c r="O3957" s="136">
        <f t="shared" si="614"/>
        <v>78920</v>
      </c>
      <c r="P3957" t="b">
        <f t="shared" si="615"/>
        <v>0</v>
      </c>
      <c r="T3957" s="136">
        <f t="shared" si="616"/>
        <v>78900</v>
      </c>
      <c r="U3957" t="e">
        <f>SQRT(($U$6/2)^2-($U$6/2)^2*'(OLD) bottom seam length'!T3957^2/($U$7/2)^2)</f>
        <v>#VALUE!</v>
      </c>
      <c r="W3957" s="136">
        <f t="shared" si="617"/>
        <v>78900</v>
      </c>
      <c r="X3957" t="e">
        <f>SQRT(($U$6/2)^2-($U$6/2)^2*'(OLD) bottom seam length'!W3957^2/($U$7/2)^2)</f>
        <v>#VALUE!</v>
      </c>
      <c r="Z3957" s="136">
        <f t="shared" si="618"/>
        <v>78900</v>
      </c>
      <c r="AA3957" t="e">
        <f>SQRT(($U$6/2)^2-($U$6/2)^2*'(OLD) bottom seam length'!Z3957^2/($U$7/2)^2)</f>
        <v>#VALUE!</v>
      </c>
      <c r="AC3957" s="136">
        <f t="shared" si="619"/>
        <v>78900</v>
      </c>
      <c r="AD3957" t="e">
        <f>SQRT(($U$6/2)^2-($U$6/2)^2*'(OLD) bottom seam length'!AC3957^2/($U$7/2)^2)</f>
        <v>#VALUE!</v>
      </c>
    </row>
    <row r="3958" spans="2:30">
      <c r="B3958" s="136">
        <f t="shared" si="610"/>
        <v>78940</v>
      </c>
      <c r="C3958" t="e">
        <f>SQRT(($C$5/2)^2-($C$5/2)^2*'(OLD) bottom seam length'!B3958^2/($C$6/2)^2)</f>
        <v>#DIV/0!</v>
      </c>
      <c r="E3958" s="136">
        <f t="shared" si="611"/>
        <v>78940</v>
      </c>
      <c r="F3958" t="e">
        <f>SQRT(($C$5/2)^2-($C$5/2)^2*'(OLD) bottom seam length'!E3958^2/($C$6/2)^2)</f>
        <v>#DIV/0!</v>
      </c>
      <c r="H3958" s="136">
        <f t="shared" si="612"/>
        <v>78940</v>
      </c>
      <c r="I3958" t="e">
        <f>SQRT(($C$5/2)^2-($C$5/2)^2*'(OLD) bottom seam length'!H3958^2/($C$6/2)^2)</f>
        <v>#DIV/0!</v>
      </c>
      <c r="K3958" s="136">
        <f t="shared" si="613"/>
        <v>78940</v>
      </c>
      <c r="L3958" t="e">
        <f>SQRT(($C$5/2)^2-($C$5/2)^2*'(OLD) bottom seam length'!K3958^2/($C$6/2)^2)</f>
        <v>#DIV/0!</v>
      </c>
      <c r="O3958" s="136">
        <f t="shared" si="614"/>
        <v>78940</v>
      </c>
      <c r="P3958" t="b">
        <f t="shared" si="615"/>
        <v>0</v>
      </c>
      <c r="T3958" s="136">
        <f t="shared" si="616"/>
        <v>78920</v>
      </c>
      <c r="U3958" t="e">
        <f>SQRT(($U$6/2)^2-($U$6/2)^2*'(OLD) bottom seam length'!T3958^2/($U$7/2)^2)</f>
        <v>#VALUE!</v>
      </c>
      <c r="W3958" s="136">
        <f t="shared" si="617"/>
        <v>78920</v>
      </c>
      <c r="X3958" t="e">
        <f>SQRT(($U$6/2)^2-($U$6/2)^2*'(OLD) bottom seam length'!W3958^2/($U$7/2)^2)</f>
        <v>#VALUE!</v>
      </c>
      <c r="Z3958" s="136">
        <f t="shared" si="618"/>
        <v>78920</v>
      </c>
      <c r="AA3958" t="e">
        <f>SQRT(($U$6/2)^2-($U$6/2)^2*'(OLD) bottom seam length'!Z3958^2/($U$7/2)^2)</f>
        <v>#VALUE!</v>
      </c>
      <c r="AC3958" s="136">
        <f t="shared" si="619"/>
        <v>78920</v>
      </c>
      <c r="AD3958" t="e">
        <f>SQRT(($U$6/2)^2-($U$6/2)^2*'(OLD) bottom seam length'!AC3958^2/($U$7/2)^2)</f>
        <v>#VALUE!</v>
      </c>
    </row>
    <row r="3959" spans="2:30">
      <c r="B3959" s="136">
        <f t="shared" si="610"/>
        <v>78960</v>
      </c>
      <c r="C3959" t="e">
        <f>SQRT(($C$5/2)^2-($C$5/2)^2*'(OLD) bottom seam length'!B3959^2/($C$6/2)^2)</f>
        <v>#DIV/0!</v>
      </c>
      <c r="E3959" s="136">
        <f t="shared" si="611"/>
        <v>78960</v>
      </c>
      <c r="F3959" t="e">
        <f>SQRT(($C$5/2)^2-($C$5/2)^2*'(OLD) bottom seam length'!E3959^2/($C$6/2)^2)</f>
        <v>#DIV/0!</v>
      </c>
      <c r="H3959" s="136">
        <f t="shared" si="612"/>
        <v>78960</v>
      </c>
      <c r="I3959" t="e">
        <f>SQRT(($C$5/2)^2-($C$5/2)^2*'(OLD) bottom seam length'!H3959^2/($C$6/2)^2)</f>
        <v>#DIV/0!</v>
      </c>
      <c r="K3959" s="136">
        <f t="shared" si="613"/>
        <v>78960</v>
      </c>
      <c r="L3959" t="e">
        <f>SQRT(($C$5/2)^2-($C$5/2)^2*'(OLD) bottom seam length'!K3959^2/($C$6/2)^2)</f>
        <v>#DIV/0!</v>
      </c>
      <c r="O3959" s="136">
        <f t="shared" si="614"/>
        <v>78960</v>
      </c>
      <c r="P3959" t="b">
        <f t="shared" si="615"/>
        <v>0</v>
      </c>
      <c r="T3959" s="136">
        <f t="shared" si="616"/>
        <v>78940</v>
      </c>
      <c r="U3959" t="e">
        <f>SQRT(($U$6/2)^2-($U$6/2)^2*'(OLD) bottom seam length'!T3959^2/($U$7/2)^2)</f>
        <v>#VALUE!</v>
      </c>
      <c r="W3959" s="136">
        <f t="shared" si="617"/>
        <v>78940</v>
      </c>
      <c r="X3959" t="e">
        <f>SQRT(($U$6/2)^2-($U$6/2)^2*'(OLD) bottom seam length'!W3959^2/($U$7/2)^2)</f>
        <v>#VALUE!</v>
      </c>
      <c r="Z3959" s="136">
        <f t="shared" si="618"/>
        <v>78940</v>
      </c>
      <c r="AA3959" t="e">
        <f>SQRT(($U$6/2)^2-($U$6/2)^2*'(OLD) bottom seam length'!Z3959^2/($U$7/2)^2)</f>
        <v>#VALUE!</v>
      </c>
      <c r="AC3959" s="136">
        <f t="shared" si="619"/>
        <v>78940</v>
      </c>
      <c r="AD3959" t="e">
        <f>SQRT(($U$6/2)^2-($U$6/2)^2*'(OLD) bottom seam length'!AC3959^2/($U$7/2)^2)</f>
        <v>#VALUE!</v>
      </c>
    </row>
    <row r="3960" spans="2:30">
      <c r="B3960" s="136">
        <f t="shared" si="610"/>
        <v>78980</v>
      </c>
      <c r="C3960" t="e">
        <f>SQRT(($C$5/2)^2-($C$5/2)^2*'(OLD) bottom seam length'!B3960^2/($C$6/2)^2)</f>
        <v>#DIV/0!</v>
      </c>
      <c r="E3960" s="136">
        <f t="shared" si="611"/>
        <v>78980</v>
      </c>
      <c r="F3960" t="e">
        <f>SQRT(($C$5/2)^2-($C$5/2)^2*'(OLD) bottom seam length'!E3960^2/($C$6/2)^2)</f>
        <v>#DIV/0!</v>
      </c>
      <c r="H3960" s="136">
        <f t="shared" si="612"/>
        <v>78980</v>
      </c>
      <c r="I3960" t="e">
        <f>SQRT(($C$5/2)^2-($C$5/2)^2*'(OLD) bottom seam length'!H3960^2/($C$6/2)^2)</f>
        <v>#DIV/0!</v>
      </c>
      <c r="K3960" s="136">
        <f t="shared" si="613"/>
        <v>78980</v>
      </c>
      <c r="L3960" t="e">
        <f>SQRT(($C$5/2)^2-($C$5/2)^2*'(OLD) bottom seam length'!K3960^2/($C$6/2)^2)</f>
        <v>#DIV/0!</v>
      </c>
      <c r="O3960" s="136">
        <f t="shared" si="614"/>
        <v>78980</v>
      </c>
      <c r="P3960" t="b">
        <f t="shared" si="615"/>
        <v>0</v>
      </c>
      <c r="T3960" s="136">
        <f t="shared" si="616"/>
        <v>78960</v>
      </c>
      <c r="U3960" t="e">
        <f>SQRT(($U$6/2)^2-($U$6/2)^2*'(OLD) bottom seam length'!T3960^2/($U$7/2)^2)</f>
        <v>#VALUE!</v>
      </c>
      <c r="W3960" s="136">
        <f t="shared" si="617"/>
        <v>78960</v>
      </c>
      <c r="X3960" t="e">
        <f>SQRT(($U$6/2)^2-($U$6/2)^2*'(OLD) bottom seam length'!W3960^2/($U$7/2)^2)</f>
        <v>#VALUE!</v>
      </c>
      <c r="Z3960" s="136">
        <f t="shared" si="618"/>
        <v>78960</v>
      </c>
      <c r="AA3960" t="e">
        <f>SQRT(($U$6/2)^2-($U$6/2)^2*'(OLD) bottom seam length'!Z3960^2/($U$7/2)^2)</f>
        <v>#VALUE!</v>
      </c>
      <c r="AC3960" s="136">
        <f t="shared" si="619"/>
        <v>78960</v>
      </c>
      <c r="AD3960" t="e">
        <f>SQRT(($U$6/2)^2-($U$6/2)^2*'(OLD) bottom seam length'!AC3960^2/($U$7/2)^2)</f>
        <v>#VALUE!</v>
      </c>
    </row>
    <row r="3961" spans="2:30">
      <c r="B3961" s="136">
        <f t="shared" si="610"/>
        <v>79000</v>
      </c>
      <c r="C3961" t="e">
        <f>SQRT(($C$5/2)^2-($C$5/2)^2*'(OLD) bottom seam length'!B3961^2/($C$6/2)^2)</f>
        <v>#DIV/0!</v>
      </c>
      <c r="E3961" s="136">
        <f t="shared" si="611"/>
        <v>79000</v>
      </c>
      <c r="F3961" t="e">
        <f>SQRT(($C$5/2)^2-($C$5/2)^2*'(OLD) bottom seam length'!E3961^2/($C$6/2)^2)</f>
        <v>#DIV/0!</v>
      </c>
      <c r="H3961" s="136">
        <f t="shared" si="612"/>
        <v>79000</v>
      </c>
      <c r="I3961" t="e">
        <f>SQRT(($C$5/2)^2-($C$5/2)^2*'(OLD) bottom seam length'!H3961^2/($C$6/2)^2)</f>
        <v>#DIV/0!</v>
      </c>
      <c r="K3961" s="136">
        <f t="shared" si="613"/>
        <v>79000</v>
      </c>
      <c r="L3961" t="e">
        <f>SQRT(($C$5/2)^2-($C$5/2)^2*'(OLD) bottom seam length'!K3961^2/($C$6/2)^2)</f>
        <v>#DIV/0!</v>
      </c>
      <c r="O3961" s="136">
        <f t="shared" si="614"/>
        <v>79000</v>
      </c>
      <c r="P3961" t="b">
        <f t="shared" si="615"/>
        <v>0</v>
      </c>
      <c r="T3961" s="136">
        <f t="shared" si="616"/>
        <v>78980</v>
      </c>
      <c r="U3961" t="e">
        <f>SQRT(($U$6/2)^2-($U$6/2)^2*'(OLD) bottom seam length'!T3961^2/($U$7/2)^2)</f>
        <v>#VALUE!</v>
      </c>
      <c r="W3961" s="136">
        <f t="shared" si="617"/>
        <v>78980</v>
      </c>
      <c r="X3961" t="e">
        <f>SQRT(($U$6/2)^2-($U$6/2)^2*'(OLD) bottom seam length'!W3961^2/($U$7/2)^2)</f>
        <v>#VALUE!</v>
      </c>
      <c r="Z3961" s="136">
        <f t="shared" si="618"/>
        <v>78980</v>
      </c>
      <c r="AA3961" t="e">
        <f>SQRT(($U$6/2)^2-($U$6/2)^2*'(OLD) bottom seam length'!Z3961^2/($U$7/2)^2)</f>
        <v>#VALUE!</v>
      </c>
      <c r="AC3961" s="136">
        <f t="shared" si="619"/>
        <v>78980</v>
      </c>
      <c r="AD3961" t="e">
        <f>SQRT(($U$6/2)^2-($U$6/2)^2*'(OLD) bottom seam length'!AC3961^2/($U$7/2)^2)</f>
        <v>#VALUE!</v>
      </c>
    </row>
    <row r="3962" spans="2:30">
      <c r="B3962" s="136">
        <f t="shared" si="610"/>
        <v>79020</v>
      </c>
      <c r="C3962" t="e">
        <f>SQRT(($C$5/2)^2-($C$5/2)^2*'(OLD) bottom seam length'!B3962^2/($C$6/2)^2)</f>
        <v>#DIV/0!</v>
      </c>
      <c r="E3962" s="136">
        <f t="shared" si="611"/>
        <v>79020</v>
      </c>
      <c r="F3962" t="e">
        <f>SQRT(($C$5/2)^2-($C$5/2)^2*'(OLD) bottom seam length'!E3962^2/($C$6/2)^2)</f>
        <v>#DIV/0!</v>
      </c>
      <c r="H3962" s="136">
        <f t="shared" si="612"/>
        <v>79020</v>
      </c>
      <c r="I3962" t="e">
        <f>SQRT(($C$5/2)^2-($C$5/2)^2*'(OLD) bottom seam length'!H3962^2/($C$6/2)^2)</f>
        <v>#DIV/0!</v>
      </c>
      <c r="K3962" s="136">
        <f t="shared" si="613"/>
        <v>79020</v>
      </c>
      <c r="L3962" t="e">
        <f>SQRT(($C$5/2)^2-($C$5/2)^2*'(OLD) bottom seam length'!K3962^2/($C$6/2)^2)</f>
        <v>#DIV/0!</v>
      </c>
      <c r="O3962" s="136">
        <f t="shared" si="614"/>
        <v>79020</v>
      </c>
      <c r="P3962" t="b">
        <f t="shared" si="615"/>
        <v>0</v>
      </c>
      <c r="T3962" s="136">
        <f t="shared" si="616"/>
        <v>79000</v>
      </c>
      <c r="U3962" t="e">
        <f>SQRT(($U$6/2)^2-($U$6/2)^2*'(OLD) bottom seam length'!T3962^2/($U$7/2)^2)</f>
        <v>#VALUE!</v>
      </c>
      <c r="W3962" s="136">
        <f t="shared" si="617"/>
        <v>79000</v>
      </c>
      <c r="X3962" t="e">
        <f>SQRT(($U$6/2)^2-($U$6/2)^2*'(OLD) bottom seam length'!W3962^2/($U$7/2)^2)</f>
        <v>#VALUE!</v>
      </c>
      <c r="Z3962" s="136">
        <f t="shared" si="618"/>
        <v>79000</v>
      </c>
      <c r="AA3962" t="e">
        <f>SQRT(($U$6/2)^2-($U$6/2)^2*'(OLD) bottom seam length'!Z3962^2/($U$7/2)^2)</f>
        <v>#VALUE!</v>
      </c>
      <c r="AC3962" s="136">
        <f t="shared" si="619"/>
        <v>79000</v>
      </c>
      <c r="AD3962" t="e">
        <f>SQRT(($U$6/2)^2-($U$6/2)^2*'(OLD) bottom seam length'!AC3962^2/($U$7/2)^2)</f>
        <v>#VALUE!</v>
      </c>
    </row>
    <row r="3963" spans="2:30">
      <c r="B3963" s="136">
        <f t="shared" si="610"/>
        <v>79040</v>
      </c>
      <c r="C3963" t="e">
        <f>SQRT(($C$5/2)^2-($C$5/2)^2*'(OLD) bottom seam length'!B3963^2/($C$6/2)^2)</f>
        <v>#DIV/0!</v>
      </c>
      <c r="E3963" s="136">
        <f t="shared" si="611"/>
        <v>79040</v>
      </c>
      <c r="F3963" t="e">
        <f>SQRT(($C$5/2)^2-($C$5/2)^2*'(OLD) bottom seam length'!E3963^2/($C$6/2)^2)</f>
        <v>#DIV/0!</v>
      </c>
      <c r="H3963" s="136">
        <f t="shared" si="612"/>
        <v>79040</v>
      </c>
      <c r="I3963" t="e">
        <f>SQRT(($C$5/2)^2-($C$5/2)^2*'(OLD) bottom seam length'!H3963^2/($C$6/2)^2)</f>
        <v>#DIV/0!</v>
      </c>
      <c r="K3963" s="136">
        <f t="shared" si="613"/>
        <v>79040</v>
      </c>
      <c r="L3963" t="e">
        <f>SQRT(($C$5/2)^2-($C$5/2)^2*'(OLD) bottom seam length'!K3963^2/($C$6/2)^2)</f>
        <v>#DIV/0!</v>
      </c>
      <c r="O3963" s="136">
        <f t="shared" si="614"/>
        <v>79040</v>
      </c>
      <c r="P3963" t="b">
        <f t="shared" si="615"/>
        <v>0</v>
      </c>
      <c r="T3963" s="136">
        <f t="shared" si="616"/>
        <v>79020</v>
      </c>
      <c r="U3963" t="e">
        <f>SQRT(($U$6/2)^2-($U$6/2)^2*'(OLD) bottom seam length'!T3963^2/($U$7/2)^2)</f>
        <v>#VALUE!</v>
      </c>
      <c r="W3963" s="136">
        <f t="shared" si="617"/>
        <v>79020</v>
      </c>
      <c r="X3963" t="e">
        <f>SQRT(($U$6/2)^2-($U$6/2)^2*'(OLD) bottom seam length'!W3963^2/($U$7/2)^2)</f>
        <v>#VALUE!</v>
      </c>
      <c r="Z3963" s="136">
        <f t="shared" si="618"/>
        <v>79020</v>
      </c>
      <c r="AA3963" t="e">
        <f>SQRT(($U$6/2)^2-($U$6/2)^2*'(OLD) bottom seam length'!Z3963^2/($U$7/2)^2)</f>
        <v>#VALUE!</v>
      </c>
      <c r="AC3963" s="136">
        <f t="shared" si="619"/>
        <v>79020</v>
      </c>
      <c r="AD3963" t="e">
        <f>SQRT(($U$6/2)^2-($U$6/2)^2*'(OLD) bottom seam length'!AC3963^2/($U$7/2)^2)</f>
        <v>#VALUE!</v>
      </c>
    </row>
    <row r="3964" spans="2:30">
      <c r="B3964" s="136">
        <f t="shared" si="610"/>
        <v>79060</v>
      </c>
      <c r="C3964" t="e">
        <f>SQRT(($C$5/2)^2-($C$5/2)^2*'(OLD) bottom seam length'!B3964^2/($C$6/2)^2)</f>
        <v>#DIV/0!</v>
      </c>
      <c r="E3964" s="136">
        <f t="shared" si="611"/>
        <v>79060</v>
      </c>
      <c r="F3964" t="e">
        <f>SQRT(($C$5/2)^2-($C$5/2)^2*'(OLD) bottom seam length'!E3964^2/($C$6/2)^2)</f>
        <v>#DIV/0!</v>
      </c>
      <c r="H3964" s="136">
        <f t="shared" si="612"/>
        <v>79060</v>
      </c>
      <c r="I3964" t="e">
        <f>SQRT(($C$5/2)^2-($C$5/2)^2*'(OLD) bottom seam length'!H3964^2/($C$6/2)^2)</f>
        <v>#DIV/0!</v>
      </c>
      <c r="K3964" s="136">
        <f t="shared" si="613"/>
        <v>79060</v>
      </c>
      <c r="L3964" t="e">
        <f>SQRT(($C$5/2)^2-($C$5/2)^2*'(OLD) bottom seam length'!K3964^2/($C$6/2)^2)</f>
        <v>#DIV/0!</v>
      </c>
      <c r="O3964" s="136">
        <f t="shared" si="614"/>
        <v>79060</v>
      </c>
      <c r="P3964" t="b">
        <f t="shared" si="615"/>
        <v>0</v>
      </c>
      <c r="T3964" s="136">
        <f t="shared" si="616"/>
        <v>79040</v>
      </c>
      <c r="U3964" t="e">
        <f>SQRT(($U$6/2)^2-($U$6/2)^2*'(OLD) bottom seam length'!T3964^2/($U$7/2)^2)</f>
        <v>#VALUE!</v>
      </c>
      <c r="W3964" s="136">
        <f t="shared" si="617"/>
        <v>79040</v>
      </c>
      <c r="X3964" t="e">
        <f>SQRT(($U$6/2)^2-($U$6/2)^2*'(OLD) bottom seam length'!W3964^2/($U$7/2)^2)</f>
        <v>#VALUE!</v>
      </c>
      <c r="Z3964" s="136">
        <f t="shared" si="618"/>
        <v>79040</v>
      </c>
      <c r="AA3964" t="e">
        <f>SQRT(($U$6/2)^2-($U$6/2)^2*'(OLD) bottom seam length'!Z3964^2/($U$7/2)^2)</f>
        <v>#VALUE!</v>
      </c>
      <c r="AC3964" s="136">
        <f t="shared" si="619"/>
        <v>79040</v>
      </c>
      <c r="AD3964" t="e">
        <f>SQRT(($U$6/2)^2-($U$6/2)^2*'(OLD) bottom seam length'!AC3964^2/($U$7/2)^2)</f>
        <v>#VALUE!</v>
      </c>
    </row>
    <row r="3965" spans="2:30">
      <c r="B3965" s="136">
        <f t="shared" si="610"/>
        <v>79080</v>
      </c>
      <c r="C3965" t="e">
        <f>SQRT(($C$5/2)^2-($C$5/2)^2*'(OLD) bottom seam length'!B3965^2/($C$6/2)^2)</f>
        <v>#DIV/0!</v>
      </c>
      <c r="E3965" s="136">
        <f t="shared" si="611"/>
        <v>79080</v>
      </c>
      <c r="F3965" t="e">
        <f>SQRT(($C$5/2)^2-($C$5/2)^2*'(OLD) bottom seam length'!E3965^2/($C$6/2)^2)</f>
        <v>#DIV/0!</v>
      </c>
      <c r="H3965" s="136">
        <f t="shared" si="612"/>
        <v>79080</v>
      </c>
      <c r="I3965" t="e">
        <f>SQRT(($C$5/2)^2-($C$5/2)^2*'(OLD) bottom seam length'!H3965^2/($C$6/2)^2)</f>
        <v>#DIV/0!</v>
      </c>
      <c r="K3965" s="136">
        <f t="shared" si="613"/>
        <v>79080</v>
      </c>
      <c r="L3965" t="e">
        <f>SQRT(($C$5/2)^2-($C$5/2)^2*'(OLD) bottom seam length'!K3965^2/($C$6/2)^2)</f>
        <v>#DIV/0!</v>
      </c>
      <c r="O3965" s="136">
        <f t="shared" si="614"/>
        <v>79080</v>
      </c>
      <c r="P3965" t="b">
        <f t="shared" si="615"/>
        <v>0</v>
      </c>
      <c r="T3965" s="136">
        <f t="shared" si="616"/>
        <v>79060</v>
      </c>
      <c r="U3965" t="e">
        <f>SQRT(($U$6/2)^2-($U$6/2)^2*'(OLD) bottom seam length'!T3965^2/($U$7/2)^2)</f>
        <v>#VALUE!</v>
      </c>
      <c r="W3965" s="136">
        <f t="shared" si="617"/>
        <v>79060</v>
      </c>
      <c r="X3965" t="e">
        <f>SQRT(($U$6/2)^2-($U$6/2)^2*'(OLD) bottom seam length'!W3965^2/($U$7/2)^2)</f>
        <v>#VALUE!</v>
      </c>
      <c r="Z3965" s="136">
        <f t="shared" si="618"/>
        <v>79060</v>
      </c>
      <c r="AA3965" t="e">
        <f>SQRT(($U$6/2)^2-($U$6/2)^2*'(OLD) bottom seam length'!Z3965^2/($U$7/2)^2)</f>
        <v>#VALUE!</v>
      </c>
      <c r="AC3965" s="136">
        <f t="shared" si="619"/>
        <v>79060</v>
      </c>
      <c r="AD3965" t="e">
        <f>SQRT(($U$6/2)^2-($U$6/2)^2*'(OLD) bottom seam length'!AC3965^2/($U$7/2)^2)</f>
        <v>#VALUE!</v>
      </c>
    </row>
    <row r="3966" spans="2:30">
      <c r="B3966" s="136">
        <f t="shared" si="610"/>
        <v>79100</v>
      </c>
      <c r="C3966" t="e">
        <f>SQRT(($C$5/2)^2-($C$5/2)^2*'(OLD) bottom seam length'!B3966^2/($C$6/2)^2)</f>
        <v>#DIV/0!</v>
      </c>
      <c r="E3966" s="136">
        <f t="shared" si="611"/>
        <v>79100</v>
      </c>
      <c r="F3966" t="e">
        <f>SQRT(($C$5/2)^2-($C$5/2)^2*'(OLD) bottom seam length'!E3966^2/($C$6/2)^2)</f>
        <v>#DIV/0!</v>
      </c>
      <c r="H3966" s="136">
        <f t="shared" si="612"/>
        <v>79100</v>
      </c>
      <c r="I3966" t="e">
        <f>SQRT(($C$5/2)^2-($C$5/2)^2*'(OLD) bottom seam length'!H3966^2/($C$6/2)^2)</f>
        <v>#DIV/0!</v>
      </c>
      <c r="K3966" s="136">
        <f t="shared" si="613"/>
        <v>79100</v>
      </c>
      <c r="L3966" t="e">
        <f>SQRT(($C$5/2)^2-($C$5/2)^2*'(OLD) bottom seam length'!K3966^2/($C$6/2)^2)</f>
        <v>#DIV/0!</v>
      </c>
      <c r="O3966" s="136">
        <f t="shared" si="614"/>
        <v>79100</v>
      </c>
      <c r="P3966" t="b">
        <f t="shared" si="615"/>
        <v>0</v>
      </c>
      <c r="T3966" s="136">
        <f t="shared" si="616"/>
        <v>79080</v>
      </c>
      <c r="U3966" t="e">
        <f>SQRT(($U$6/2)^2-($U$6/2)^2*'(OLD) bottom seam length'!T3966^2/($U$7/2)^2)</f>
        <v>#VALUE!</v>
      </c>
      <c r="W3966" s="136">
        <f t="shared" si="617"/>
        <v>79080</v>
      </c>
      <c r="X3966" t="e">
        <f>SQRT(($U$6/2)^2-($U$6/2)^2*'(OLD) bottom seam length'!W3966^2/($U$7/2)^2)</f>
        <v>#VALUE!</v>
      </c>
      <c r="Z3966" s="136">
        <f t="shared" si="618"/>
        <v>79080</v>
      </c>
      <c r="AA3966" t="e">
        <f>SQRT(($U$6/2)^2-($U$6/2)^2*'(OLD) bottom seam length'!Z3966^2/($U$7/2)^2)</f>
        <v>#VALUE!</v>
      </c>
      <c r="AC3966" s="136">
        <f t="shared" si="619"/>
        <v>79080</v>
      </c>
      <c r="AD3966" t="e">
        <f>SQRT(($U$6/2)^2-($U$6/2)^2*'(OLD) bottom seam length'!AC3966^2/($U$7/2)^2)</f>
        <v>#VALUE!</v>
      </c>
    </row>
    <row r="3967" spans="2:30">
      <c r="B3967" s="136">
        <f t="shared" si="610"/>
        <v>79120</v>
      </c>
      <c r="C3967" t="e">
        <f>SQRT(($C$5/2)^2-($C$5/2)^2*'(OLD) bottom seam length'!B3967^2/($C$6/2)^2)</f>
        <v>#DIV/0!</v>
      </c>
      <c r="E3967" s="136">
        <f t="shared" si="611"/>
        <v>79120</v>
      </c>
      <c r="F3967" t="e">
        <f>SQRT(($C$5/2)^2-($C$5/2)^2*'(OLD) bottom seam length'!E3967^2/($C$6/2)^2)</f>
        <v>#DIV/0!</v>
      </c>
      <c r="H3967" s="136">
        <f t="shared" si="612"/>
        <v>79120</v>
      </c>
      <c r="I3967" t="e">
        <f>SQRT(($C$5/2)^2-($C$5/2)^2*'(OLD) bottom seam length'!H3967^2/($C$6/2)^2)</f>
        <v>#DIV/0!</v>
      </c>
      <c r="K3967" s="136">
        <f t="shared" si="613"/>
        <v>79120</v>
      </c>
      <c r="L3967" t="e">
        <f>SQRT(($C$5/2)^2-($C$5/2)^2*'(OLD) bottom seam length'!K3967^2/($C$6/2)^2)</f>
        <v>#DIV/0!</v>
      </c>
      <c r="O3967" s="136">
        <f t="shared" si="614"/>
        <v>79120</v>
      </c>
      <c r="P3967" t="b">
        <f t="shared" si="615"/>
        <v>0</v>
      </c>
      <c r="T3967" s="136">
        <f t="shared" si="616"/>
        <v>79100</v>
      </c>
      <c r="U3967" t="e">
        <f>SQRT(($U$6/2)^2-($U$6/2)^2*'(OLD) bottom seam length'!T3967^2/($U$7/2)^2)</f>
        <v>#VALUE!</v>
      </c>
      <c r="W3967" s="136">
        <f t="shared" si="617"/>
        <v>79100</v>
      </c>
      <c r="X3967" t="e">
        <f>SQRT(($U$6/2)^2-($U$6/2)^2*'(OLD) bottom seam length'!W3967^2/($U$7/2)^2)</f>
        <v>#VALUE!</v>
      </c>
      <c r="Z3967" s="136">
        <f t="shared" si="618"/>
        <v>79100</v>
      </c>
      <c r="AA3967" t="e">
        <f>SQRT(($U$6/2)^2-($U$6/2)^2*'(OLD) bottom seam length'!Z3967^2/($U$7/2)^2)</f>
        <v>#VALUE!</v>
      </c>
      <c r="AC3967" s="136">
        <f t="shared" si="619"/>
        <v>79100</v>
      </c>
      <c r="AD3967" t="e">
        <f>SQRT(($U$6/2)^2-($U$6/2)^2*'(OLD) bottom seam length'!AC3967^2/($U$7/2)^2)</f>
        <v>#VALUE!</v>
      </c>
    </row>
    <row r="3968" spans="2:30">
      <c r="B3968" s="136">
        <f t="shared" si="610"/>
        <v>79140</v>
      </c>
      <c r="C3968" t="e">
        <f>SQRT(($C$5/2)^2-($C$5/2)^2*'(OLD) bottom seam length'!B3968^2/($C$6/2)^2)</f>
        <v>#DIV/0!</v>
      </c>
      <c r="E3968" s="136">
        <f t="shared" si="611"/>
        <v>79140</v>
      </c>
      <c r="F3968" t="e">
        <f>SQRT(($C$5/2)^2-($C$5/2)^2*'(OLD) bottom seam length'!E3968^2/($C$6/2)^2)</f>
        <v>#DIV/0!</v>
      </c>
      <c r="H3968" s="136">
        <f t="shared" si="612"/>
        <v>79140</v>
      </c>
      <c r="I3968" t="e">
        <f>SQRT(($C$5/2)^2-($C$5/2)^2*'(OLD) bottom seam length'!H3968^2/($C$6/2)^2)</f>
        <v>#DIV/0!</v>
      </c>
      <c r="K3968" s="136">
        <f t="shared" si="613"/>
        <v>79140</v>
      </c>
      <c r="L3968" t="e">
        <f>SQRT(($C$5/2)^2-($C$5/2)^2*'(OLD) bottom seam length'!K3968^2/($C$6/2)^2)</f>
        <v>#DIV/0!</v>
      </c>
      <c r="O3968" s="136">
        <f t="shared" si="614"/>
        <v>79140</v>
      </c>
      <c r="P3968" t="b">
        <f t="shared" si="615"/>
        <v>0</v>
      </c>
      <c r="T3968" s="136">
        <f t="shared" si="616"/>
        <v>79120</v>
      </c>
      <c r="U3968" t="e">
        <f>SQRT(($U$6/2)^2-($U$6/2)^2*'(OLD) bottom seam length'!T3968^2/($U$7/2)^2)</f>
        <v>#VALUE!</v>
      </c>
      <c r="W3968" s="136">
        <f t="shared" si="617"/>
        <v>79120</v>
      </c>
      <c r="X3968" t="e">
        <f>SQRT(($U$6/2)^2-($U$6/2)^2*'(OLD) bottom seam length'!W3968^2/($U$7/2)^2)</f>
        <v>#VALUE!</v>
      </c>
      <c r="Z3968" s="136">
        <f t="shared" si="618"/>
        <v>79120</v>
      </c>
      <c r="AA3968" t="e">
        <f>SQRT(($U$6/2)^2-($U$6/2)^2*'(OLD) bottom seam length'!Z3968^2/($U$7/2)^2)</f>
        <v>#VALUE!</v>
      </c>
      <c r="AC3968" s="136">
        <f t="shared" si="619"/>
        <v>79120</v>
      </c>
      <c r="AD3968" t="e">
        <f>SQRT(($U$6/2)^2-($U$6/2)^2*'(OLD) bottom seam length'!AC3968^2/($U$7/2)^2)</f>
        <v>#VALUE!</v>
      </c>
    </row>
    <row r="3969" spans="2:30">
      <c r="B3969" s="136">
        <f t="shared" si="610"/>
        <v>79160</v>
      </c>
      <c r="C3969" t="e">
        <f>SQRT(($C$5/2)^2-($C$5/2)^2*'(OLD) bottom seam length'!B3969^2/($C$6/2)^2)</f>
        <v>#DIV/0!</v>
      </c>
      <c r="E3969" s="136">
        <f t="shared" si="611"/>
        <v>79160</v>
      </c>
      <c r="F3969" t="e">
        <f>SQRT(($C$5/2)^2-($C$5/2)^2*'(OLD) bottom seam length'!E3969^2/($C$6/2)^2)</f>
        <v>#DIV/0!</v>
      </c>
      <c r="H3969" s="136">
        <f t="shared" si="612"/>
        <v>79160</v>
      </c>
      <c r="I3969" t="e">
        <f>SQRT(($C$5/2)^2-($C$5/2)^2*'(OLD) bottom seam length'!H3969^2/($C$6/2)^2)</f>
        <v>#DIV/0!</v>
      </c>
      <c r="K3969" s="136">
        <f t="shared" si="613"/>
        <v>79160</v>
      </c>
      <c r="L3969" t="e">
        <f>SQRT(($C$5/2)^2-($C$5/2)^2*'(OLD) bottom seam length'!K3969^2/($C$6/2)^2)</f>
        <v>#DIV/0!</v>
      </c>
      <c r="O3969" s="136">
        <f t="shared" si="614"/>
        <v>79160</v>
      </c>
      <c r="P3969" t="b">
        <f t="shared" si="615"/>
        <v>0</v>
      </c>
      <c r="T3969" s="136">
        <f t="shared" si="616"/>
        <v>79140</v>
      </c>
      <c r="U3969" t="e">
        <f>SQRT(($U$6/2)^2-($U$6/2)^2*'(OLD) bottom seam length'!T3969^2/($U$7/2)^2)</f>
        <v>#VALUE!</v>
      </c>
      <c r="W3969" s="136">
        <f t="shared" si="617"/>
        <v>79140</v>
      </c>
      <c r="X3969" t="e">
        <f>SQRT(($U$6/2)^2-($U$6/2)^2*'(OLD) bottom seam length'!W3969^2/($U$7/2)^2)</f>
        <v>#VALUE!</v>
      </c>
      <c r="Z3969" s="136">
        <f t="shared" si="618"/>
        <v>79140</v>
      </c>
      <c r="AA3969" t="e">
        <f>SQRT(($U$6/2)^2-($U$6/2)^2*'(OLD) bottom seam length'!Z3969^2/($U$7/2)^2)</f>
        <v>#VALUE!</v>
      </c>
      <c r="AC3969" s="136">
        <f t="shared" si="619"/>
        <v>79140</v>
      </c>
      <c r="AD3969" t="e">
        <f>SQRT(($U$6/2)^2-($U$6/2)^2*'(OLD) bottom seam length'!AC3969^2/($U$7/2)^2)</f>
        <v>#VALUE!</v>
      </c>
    </row>
    <row r="3970" spans="2:30">
      <c r="B3970" s="136">
        <f t="shared" si="610"/>
        <v>79180</v>
      </c>
      <c r="C3970" t="e">
        <f>SQRT(($C$5/2)^2-($C$5/2)^2*'(OLD) bottom seam length'!B3970^2/($C$6/2)^2)</f>
        <v>#DIV/0!</v>
      </c>
      <c r="E3970" s="136">
        <f t="shared" si="611"/>
        <v>79180</v>
      </c>
      <c r="F3970" t="e">
        <f>SQRT(($C$5/2)^2-($C$5/2)^2*'(OLD) bottom seam length'!E3970^2/($C$6/2)^2)</f>
        <v>#DIV/0!</v>
      </c>
      <c r="H3970" s="136">
        <f t="shared" si="612"/>
        <v>79180</v>
      </c>
      <c r="I3970" t="e">
        <f>SQRT(($C$5/2)^2-($C$5/2)^2*'(OLD) bottom seam length'!H3970^2/($C$6/2)^2)</f>
        <v>#DIV/0!</v>
      </c>
      <c r="K3970" s="136">
        <f t="shared" si="613"/>
        <v>79180</v>
      </c>
      <c r="L3970" t="e">
        <f>SQRT(($C$5/2)^2-($C$5/2)^2*'(OLD) bottom seam length'!K3970^2/($C$6/2)^2)</f>
        <v>#DIV/0!</v>
      </c>
      <c r="O3970" s="136">
        <f t="shared" si="614"/>
        <v>79180</v>
      </c>
      <c r="P3970" t="b">
        <f t="shared" si="615"/>
        <v>0</v>
      </c>
      <c r="T3970" s="136">
        <f t="shared" si="616"/>
        <v>79160</v>
      </c>
      <c r="U3970" t="e">
        <f>SQRT(($U$6/2)^2-($U$6/2)^2*'(OLD) bottom seam length'!T3970^2/($U$7/2)^2)</f>
        <v>#VALUE!</v>
      </c>
      <c r="W3970" s="136">
        <f t="shared" si="617"/>
        <v>79160</v>
      </c>
      <c r="X3970" t="e">
        <f>SQRT(($U$6/2)^2-($U$6/2)^2*'(OLD) bottom seam length'!W3970^2/($U$7/2)^2)</f>
        <v>#VALUE!</v>
      </c>
      <c r="Z3970" s="136">
        <f t="shared" si="618"/>
        <v>79160</v>
      </c>
      <c r="AA3970" t="e">
        <f>SQRT(($U$6/2)^2-($U$6/2)^2*'(OLD) bottom seam length'!Z3970^2/($U$7/2)^2)</f>
        <v>#VALUE!</v>
      </c>
      <c r="AC3970" s="136">
        <f t="shared" si="619"/>
        <v>79160</v>
      </c>
      <c r="AD3970" t="e">
        <f>SQRT(($U$6/2)^2-($U$6/2)^2*'(OLD) bottom seam length'!AC3970^2/($U$7/2)^2)</f>
        <v>#VALUE!</v>
      </c>
    </row>
    <row r="3971" spans="2:30">
      <c r="B3971" s="136">
        <f t="shared" si="610"/>
        <v>79200</v>
      </c>
      <c r="C3971" t="e">
        <f>SQRT(($C$5/2)^2-($C$5/2)^2*'(OLD) bottom seam length'!B3971^2/($C$6/2)^2)</f>
        <v>#DIV/0!</v>
      </c>
      <c r="E3971" s="136">
        <f t="shared" si="611"/>
        <v>79200</v>
      </c>
      <c r="F3971" t="e">
        <f>SQRT(($C$5/2)^2-($C$5/2)^2*'(OLD) bottom seam length'!E3971^2/($C$6/2)^2)</f>
        <v>#DIV/0!</v>
      </c>
      <c r="H3971" s="136">
        <f t="shared" si="612"/>
        <v>79200</v>
      </c>
      <c r="I3971" t="e">
        <f>SQRT(($C$5/2)^2-($C$5/2)^2*'(OLD) bottom seam length'!H3971^2/($C$6/2)^2)</f>
        <v>#DIV/0!</v>
      </c>
      <c r="K3971" s="136">
        <f t="shared" si="613"/>
        <v>79200</v>
      </c>
      <c r="L3971" t="e">
        <f>SQRT(($C$5/2)^2-($C$5/2)^2*'(OLD) bottom seam length'!K3971^2/($C$6/2)^2)</f>
        <v>#DIV/0!</v>
      </c>
      <c r="O3971" s="136">
        <f t="shared" si="614"/>
        <v>79200</v>
      </c>
      <c r="P3971" t="b">
        <f t="shared" si="615"/>
        <v>0</v>
      </c>
      <c r="T3971" s="136">
        <f t="shared" si="616"/>
        <v>79180</v>
      </c>
      <c r="U3971" t="e">
        <f>SQRT(($U$6/2)^2-($U$6/2)^2*'(OLD) bottom seam length'!T3971^2/($U$7/2)^2)</f>
        <v>#VALUE!</v>
      </c>
      <c r="W3971" s="136">
        <f t="shared" si="617"/>
        <v>79180</v>
      </c>
      <c r="X3971" t="e">
        <f>SQRT(($U$6/2)^2-($U$6/2)^2*'(OLD) bottom seam length'!W3971^2/($U$7/2)^2)</f>
        <v>#VALUE!</v>
      </c>
      <c r="Z3971" s="136">
        <f t="shared" si="618"/>
        <v>79180</v>
      </c>
      <c r="AA3971" t="e">
        <f>SQRT(($U$6/2)^2-($U$6/2)^2*'(OLD) bottom seam length'!Z3971^2/($U$7/2)^2)</f>
        <v>#VALUE!</v>
      </c>
      <c r="AC3971" s="136">
        <f t="shared" si="619"/>
        <v>79180</v>
      </c>
      <c r="AD3971" t="e">
        <f>SQRT(($U$6/2)^2-($U$6/2)^2*'(OLD) bottom seam length'!AC3971^2/($U$7/2)^2)</f>
        <v>#VALUE!</v>
      </c>
    </row>
    <row r="3972" spans="2:30">
      <c r="B3972" s="136">
        <f t="shared" si="610"/>
        <v>79220</v>
      </c>
      <c r="C3972" t="e">
        <f>SQRT(($C$5/2)^2-($C$5/2)^2*'(OLD) bottom seam length'!B3972^2/($C$6/2)^2)</f>
        <v>#DIV/0!</v>
      </c>
      <c r="E3972" s="136">
        <f t="shared" si="611"/>
        <v>79220</v>
      </c>
      <c r="F3972" t="e">
        <f>SQRT(($C$5/2)^2-($C$5/2)^2*'(OLD) bottom seam length'!E3972^2/($C$6/2)^2)</f>
        <v>#DIV/0!</v>
      </c>
      <c r="H3972" s="136">
        <f t="shared" si="612"/>
        <v>79220</v>
      </c>
      <c r="I3972" t="e">
        <f>SQRT(($C$5/2)^2-($C$5/2)^2*'(OLD) bottom seam length'!H3972^2/($C$6/2)^2)</f>
        <v>#DIV/0!</v>
      </c>
      <c r="K3972" s="136">
        <f t="shared" si="613"/>
        <v>79220</v>
      </c>
      <c r="L3972" t="e">
        <f>SQRT(($C$5/2)^2-($C$5/2)^2*'(OLD) bottom seam length'!K3972^2/($C$6/2)^2)</f>
        <v>#DIV/0!</v>
      </c>
      <c r="O3972" s="136">
        <f t="shared" si="614"/>
        <v>79220</v>
      </c>
      <c r="P3972" t="b">
        <f t="shared" si="615"/>
        <v>0</v>
      </c>
      <c r="T3972" s="136">
        <f t="shared" si="616"/>
        <v>79200</v>
      </c>
      <c r="U3972" t="e">
        <f>SQRT(($U$6/2)^2-($U$6/2)^2*'(OLD) bottom seam length'!T3972^2/($U$7/2)^2)</f>
        <v>#VALUE!</v>
      </c>
      <c r="W3972" s="136">
        <f t="shared" si="617"/>
        <v>79200</v>
      </c>
      <c r="X3972" t="e">
        <f>SQRT(($U$6/2)^2-($U$6/2)^2*'(OLD) bottom seam length'!W3972^2/($U$7/2)^2)</f>
        <v>#VALUE!</v>
      </c>
      <c r="Z3972" s="136">
        <f t="shared" si="618"/>
        <v>79200</v>
      </c>
      <c r="AA3972" t="e">
        <f>SQRT(($U$6/2)^2-($U$6/2)^2*'(OLD) bottom seam length'!Z3972^2/($U$7/2)^2)</f>
        <v>#VALUE!</v>
      </c>
      <c r="AC3972" s="136">
        <f t="shared" si="619"/>
        <v>79200</v>
      </c>
      <c r="AD3972" t="e">
        <f>SQRT(($U$6/2)^2-($U$6/2)^2*'(OLD) bottom seam length'!AC3972^2/($U$7/2)^2)</f>
        <v>#VALUE!</v>
      </c>
    </row>
    <row r="3973" spans="2:30">
      <c r="B3973" s="136">
        <f t="shared" si="610"/>
        <v>79240</v>
      </c>
      <c r="C3973" t="e">
        <f>SQRT(($C$5/2)^2-($C$5/2)^2*'(OLD) bottom seam length'!B3973^2/($C$6/2)^2)</f>
        <v>#DIV/0!</v>
      </c>
      <c r="E3973" s="136">
        <f t="shared" si="611"/>
        <v>79240</v>
      </c>
      <c r="F3973" t="e">
        <f>SQRT(($C$5/2)^2-($C$5/2)^2*'(OLD) bottom seam length'!E3973^2/($C$6/2)^2)</f>
        <v>#DIV/0!</v>
      </c>
      <c r="H3973" s="136">
        <f t="shared" si="612"/>
        <v>79240</v>
      </c>
      <c r="I3973" t="e">
        <f>SQRT(($C$5/2)^2-($C$5/2)^2*'(OLD) bottom seam length'!H3973^2/($C$6/2)^2)</f>
        <v>#DIV/0!</v>
      </c>
      <c r="K3973" s="136">
        <f t="shared" si="613"/>
        <v>79240</v>
      </c>
      <c r="L3973" t="e">
        <f>SQRT(($C$5/2)^2-($C$5/2)^2*'(OLD) bottom seam length'!K3973^2/($C$6/2)^2)</f>
        <v>#DIV/0!</v>
      </c>
      <c r="O3973" s="136">
        <f t="shared" si="614"/>
        <v>79240</v>
      </c>
      <c r="P3973" t="b">
        <f t="shared" si="615"/>
        <v>0</v>
      </c>
      <c r="T3973" s="136">
        <f t="shared" si="616"/>
        <v>79220</v>
      </c>
      <c r="U3973" t="e">
        <f>SQRT(($U$6/2)^2-($U$6/2)^2*'(OLD) bottom seam length'!T3973^2/($U$7/2)^2)</f>
        <v>#VALUE!</v>
      </c>
      <c r="W3973" s="136">
        <f t="shared" si="617"/>
        <v>79220</v>
      </c>
      <c r="X3973" t="e">
        <f>SQRT(($U$6/2)^2-($U$6/2)^2*'(OLD) bottom seam length'!W3973^2/($U$7/2)^2)</f>
        <v>#VALUE!</v>
      </c>
      <c r="Z3973" s="136">
        <f t="shared" si="618"/>
        <v>79220</v>
      </c>
      <c r="AA3973" t="e">
        <f>SQRT(($U$6/2)^2-($U$6/2)^2*'(OLD) bottom seam length'!Z3973^2/($U$7/2)^2)</f>
        <v>#VALUE!</v>
      </c>
      <c r="AC3973" s="136">
        <f t="shared" si="619"/>
        <v>79220</v>
      </c>
      <c r="AD3973" t="e">
        <f>SQRT(($U$6/2)^2-($U$6/2)^2*'(OLD) bottom seam length'!AC3973^2/($U$7/2)^2)</f>
        <v>#VALUE!</v>
      </c>
    </row>
    <row r="3974" spans="2:30">
      <c r="B3974" s="136">
        <f t="shared" si="610"/>
        <v>79260</v>
      </c>
      <c r="C3974" t="e">
        <f>SQRT(($C$5/2)^2-($C$5/2)^2*'(OLD) bottom seam length'!B3974^2/($C$6/2)^2)</f>
        <v>#DIV/0!</v>
      </c>
      <c r="E3974" s="136">
        <f t="shared" si="611"/>
        <v>79260</v>
      </c>
      <c r="F3974" t="e">
        <f>SQRT(($C$5/2)^2-($C$5/2)^2*'(OLD) bottom seam length'!E3974^2/($C$6/2)^2)</f>
        <v>#DIV/0!</v>
      </c>
      <c r="H3974" s="136">
        <f t="shared" si="612"/>
        <v>79260</v>
      </c>
      <c r="I3974" t="e">
        <f>SQRT(($C$5/2)^2-($C$5/2)^2*'(OLD) bottom seam length'!H3974^2/($C$6/2)^2)</f>
        <v>#DIV/0!</v>
      </c>
      <c r="K3974" s="136">
        <f t="shared" si="613"/>
        <v>79260</v>
      </c>
      <c r="L3974" t="e">
        <f>SQRT(($C$5/2)^2-($C$5/2)^2*'(OLD) bottom seam length'!K3974^2/($C$6/2)^2)</f>
        <v>#DIV/0!</v>
      </c>
      <c r="O3974" s="136">
        <f t="shared" si="614"/>
        <v>79260</v>
      </c>
      <c r="P3974" t="b">
        <f t="shared" si="615"/>
        <v>0</v>
      </c>
      <c r="T3974" s="136">
        <f t="shared" si="616"/>
        <v>79240</v>
      </c>
      <c r="U3974" t="e">
        <f>SQRT(($U$6/2)^2-($U$6/2)^2*'(OLD) bottom seam length'!T3974^2/($U$7/2)^2)</f>
        <v>#VALUE!</v>
      </c>
      <c r="W3974" s="136">
        <f t="shared" si="617"/>
        <v>79240</v>
      </c>
      <c r="X3974" t="e">
        <f>SQRT(($U$6/2)^2-($U$6/2)^2*'(OLD) bottom seam length'!W3974^2/($U$7/2)^2)</f>
        <v>#VALUE!</v>
      </c>
      <c r="Z3974" s="136">
        <f t="shared" si="618"/>
        <v>79240</v>
      </c>
      <c r="AA3974" t="e">
        <f>SQRT(($U$6/2)^2-($U$6/2)^2*'(OLD) bottom seam length'!Z3974^2/($U$7/2)^2)</f>
        <v>#VALUE!</v>
      </c>
      <c r="AC3974" s="136">
        <f t="shared" si="619"/>
        <v>79240</v>
      </c>
      <c r="AD3974" t="e">
        <f>SQRT(($U$6/2)^2-($U$6/2)^2*'(OLD) bottom seam length'!AC3974^2/($U$7/2)^2)</f>
        <v>#VALUE!</v>
      </c>
    </row>
    <row r="3975" spans="2:30">
      <c r="B3975" s="136">
        <f t="shared" si="610"/>
        <v>79280</v>
      </c>
      <c r="C3975" t="e">
        <f>SQRT(($C$5/2)^2-($C$5/2)^2*'(OLD) bottom seam length'!B3975^2/($C$6/2)^2)</f>
        <v>#DIV/0!</v>
      </c>
      <c r="E3975" s="136">
        <f t="shared" si="611"/>
        <v>79280</v>
      </c>
      <c r="F3975" t="e">
        <f>SQRT(($C$5/2)^2-($C$5/2)^2*'(OLD) bottom seam length'!E3975^2/($C$6/2)^2)</f>
        <v>#DIV/0!</v>
      </c>
      <c r="H3975" s="136">
        <f t="shared" si="612"/>
        <v>79280</v>
      </c>
      <c r="I3975" t="e">
        <f>SQRT(($C$5/2)^2-($C$5/2)^2*'(OLD) bottom seam length'!H3975^2/($C$6/2)^2)</f>
        <v>#DIV/0!</v>
      </c>
      <c r="K3975" s="136">
        <f t="shared" si="613"/>
        <v>79280</v>
      </c>
      <c r="L3975" t="e">
        <f>SQRT(($C$5/2)^2-($C$5/2)^2*'(OLD) bottom seam length'!K3975^2/($C$6/2)^2)</f>
        <v>#DIV/0!</v>
      </c>
      <c r="O3975" s="136">
        <f t="shared" si="614"/>
        <v>79280</v>
      </c>
      <c r="P3975" t="b">
        <f t="shared" si="615"/>
        <v>0</v>
      </c>
      <c r="T3975" s="136">
        <f t="shared" si="616"/>
        <v>79260</v>
      </c>
      <c r="U3975" t="e">
        <f>SQRT(($U$6/2)^2-($U$6/2)^2*'(OLD) bottom seam length'!T3975^2/($U$7/2)^2)</f>
        <v>#VALUE!</v>
      </c>
      <c r="W3975" s="136">
        <f t="shared" si="617"/>
        <v>79260</v>
      </c>
      <c r="X3975" t="e">
        <f>SQRT(($U$6/2)^2-($U$6/2)^2*'(OLD) bottom seam length'!W3975^2/($U$7/2)^2)</f>
        <v>#VALUE!</v>
      </c>
      <c r="Z3975" s="136">
        <f t="shared" si="618"/>
        <v>79260</v>
      </c>
      <c r="AA3975" t="e">
        <f>SQRT(($U$6/2)^2-($U$6/2)^2*'(OLD) bottom seam length'!Z3975^2/($U$7/2)^2)</f>
        <v>#VALUE!</v>
      </c>
      <c r="AC3975" s="136">
        <f t="shared" si="619"/>
        <v>79260</v>
      </c>
      <c r="AD3975" t="e">
        <f>SQRT(($U$6/2)^2-($U$6/2)^2*'(OLD) bottom seam length'!AC3975^2/($U$7/2)^2)</f>
        <v>#VALUE!</v>
      </c>
    </row>
    <row r="3976" spans="2:30">
      <c r="B3976" s="136">
        <f t="shared" si="610"/>
        <v>79300</v>
      </c>
      <c r="C3976" t="e">
        <f>SQRT(($C$5/2)^2-($C$5/2)^2*'(OLD) bottom seam length'!B3976^2/($C$6/2)^2)</f>
        <v>#DIV/0!</v>
      </c>
      <c r="E3976" s="136">
        <f t="shared" si="611"/>
        <v>79300</v>
      </c>
      <c r="F3976" t="e">
        <f>SQRT(($C$5/2)^2-($C$5/2)^2*'(OLD) bottom seam length'!E3976^2/($C$6/2)^2)</f>
        <v>#DIV/0!</v>
      </c>
      <c r="H3976" s="136">
        <f t="shared" si="612"/>
        <v>79300</v>
      </c>
      <c r="I3976" t="e">
        <f>SQRT(($C$5/2)^2-($C$5/2)^2*'(OLD) bottom seam length'!H3976^2/($C$6/2)^2)</f>
        <v>#DIV/0!</v>
      </c>
      <c r="K3976" s="136">
        <f t="shared" si="613"/>
        <v>79300</v>
      </c>
      <c r="L3976" t="e">
        <f>SQRT(($C$5/2)^2-($C$5/2)^2*'(OLD) bottom seam length'!K3976^2/($C$6/2)^2)</f>
        <v>#DIV/0!</v>
      </c>
      <c r="O3976" s="136">
        <f t="shared" si="614"/>
        <v>79300</v>
      </c>
      <c r="P3976" t="b">
        <f t="shared" si="615"/>
        <v>0</v>
      </c>
      <c r="T3976" s="136">
        <f t="shared" si="616"/>
        <v>79280</v>
      </c>
      <c r="U3976" t="e">
        <f>SQRT(($U$6/2)^2-($U$6/2)^2*'(OLD) bottom seam length'!T3976^2/($U$7/2)^2)</f>
        <v>#VALUE!</v>
      </c>
      <c r="W3976" s="136">
        <f t="shared" si="617"/>
        <v>79280</v>
      </c>
      <c r="X3976" t="e">
        <f>SQRT(($U$6/2)^2-($U$6/2)^2*'(OLD) bottom seam length'!W3976^2/($U$7/2)^2)</f>
        <v>#VALUE!</v>
      </c>
      <c r="Z3976" s="136">
        <f t="shared" si="618"/>
        <v>79280</v>
      </c>
      <c r="AA3976" t="e">
        <f>SQRT(($U$6/2)^2-($U$6/2)^2*'(OLD) bottom seam length'!Z3976^2/($U$7/2)^2)</f>
        <v>#VALUE!</v>
      </c>
      <c r="AC3976" s="136">
        <f t="shared" si="619"/>
        <v>79280</v>
      </c>
      <c r="AD3976" t="e">
        <f>SQRT(($U$6/2)^2-($U$6/2)^2*'(OLD) bottom seam length'!AC3976^2/($U$7/2)^2)</f>
        <v>#VALUE!</v>
      </c>
    </row>
    <row r="3977" spans="2:30">
      <c r="B3977" s="136">
        <f t="shared" si="610"/>
        <v>79320</v>
      </c>
      <c r="C3977" t="e">
        <f>SQRT(($C$5/2)^2-($C$5/2)^2*'(OLD) bottom seam length'!B3977^2/($C$6/2)^2)</f>
        <v>#DIV/0!</v>
      </c>
      <c r="E3977" s="136">
        <f t="shared" si="611"/>
        <v>79320</v>
      </c>
      <c r="F3977" t="e">
        <f>SQRT(($C$5/2)^2-($C$5/2)^2*'(OLD) bottom seam length'!E3977^2/($C$6/2)^2)</f>
        <v>#DIV/0!</v>
      </c>
      <c r="H3977" s="136">
        <f t="shared" si="612"/>
        <v>79320</v>
      </c>
      <c r="I3977" t="e">
        <f>SQRT(($C$5/2)^2-($C$5/2)^2*'(OLD) bottom seam length'!H3977^2/($C$6/2)^2)</f>
        <v>#DIV/0!</v>
      </c>
      <c r="K3977" s="136">
        <f t="shared" si="613"/>
        <v>79320</v>
      </c>
      <c r="L3977" t="e">
        <f>SQRT(($C$5/2)^2-($C$5/2)^2*'(OLD) bottom seam length'!K3977^2/($C$6/2)^2)</f>
        <v>#DIV/0!</v>
      </c>
      <c r="O3977" s="136">
        <f t="shared" si="614"/>
        <v>79320</v>
      </c>
      <c r="P3977" t="b">
        <f t="shared" si="615"/>
        <v>0</v>
      </c>
      <c r="T3977" s="136">
        <f t="shared" si="616"/>
        <v>79300</v>
      </c>
      <c r="U3977" t="e">
        <f>SQRT(($U$6/2)^2-($U$6/2)^2*'(OLD) bottom seam length'!T3977^2/($U$7/2)^2)</f>
        <v>#VALUE!</v>
      </c>
      <c r="W3977" s="136">
        <f t="shared" si="617"/>
        <v>79300</v>
      </c>
      <c r="X3977" t="e">
        <f>SQRT(($U$6/2)^2-($U$6/2)^2*'(OLD) bottom seam length'!W3977^2/($U$7/2)^2)</f>
        <v>#VALUE!</v>
      </c>
      <c r="Z3977" s="136">
        <f t="shared" si="618"/>
        <v>79300</v>
      </c>
      <c r="AA3977" t="e">
        <f>SQRT(($U$6/2)^2-($U$6/2)^2*'(OLD) bottom seam length'!Z3977^2/($U$7/2)^2)</f>
        <v>#VALUE!</v>
      </c>
      <c r="AC3977" s="136">
        <f t="shared" si="619"/>
        <v>79300</v>
      </c>
      <c r="AD3977" t="e">
        <f>SQRT(($U$6/2)^2-($U$6/2)^2*'(OLD) bottom seam length'!AC3977^2/($U$7/2)^2)</f>
        <v>#VALUE!</v>
      </c>
    </row>
    <row r="3978" spans="2:30">
      <c r="B3978" s="136">
        <f t="shared" si="610"/>
        <v>79340</v>
      </c>
      <c r="C3978" t="e">
        <f>SQRT(($C$5/2)^2-($C$5/2)^2*'(OLD) bottom seam length'!B3978^2/($C$6/2)^2)</f>
        <v>#DIV/0!</v>
      </c>
      <c r="E3978" s="136">
        <f t="shared" si="611"/>
        <v>79340</v>
      </c>
      <c r="F3978" t="e">
        <f>SQRT(($C$5/2)^2-($C$5/2)^2*'(OLD) bottom seam length'!E3978^2/($C$6/2)^2)</f>
        <v>#DIV/0!</v>
      </c>
      <c r="H3978" s="136">
        <f t="shared" si="612"/>
        <v>79340</v>
      </c>
      <c r="I3978" t="e">
        <f>SQRT(($C$5/2)^2-($C$5/2)^2*'(OLD) bottom seam length'!H3978^2/($C$6/2)^2)</f>
        <v>#DIV/0!</v>
      </c>
      <c r="K3978" s="136">
        <f t="shared" si="613"/>
        <v>79340</v>
      </c>
      <c r="L3978" t="e">
        <f>SQRT(($C$5/2)^2-($C$5/2)^2*'(OLD) bottom seam length'!K3978^2/($C$6/2)^2)</f>
        <v>#DIV/0!</v>
      </c>
      <c r="O3978" s="136">
        <f t="shared" si="614"/>
        <v>79340</v>
      </c>
      <c r="P3978" t="b">
        <f t="shared" si="615"/>
        <v>0</v>
      </c>
      <c r="T3978" s="136">
        <f t="shared" si="616"/>
        <v>79320</v>
      </c>
      <c r="U3978" t="e">
        <f>SQRT(($U$6/2)^2-($U$6/2)^2*'(OLD) bottom seam length'!T3978^2/($U$7/2)^2)</f>
        <v>#VALUE!</v>
      </c>
      <c r="W3978" s="136">
        <f t="shared" si="617"/>
        <v>79320</v>
      </c>
      <c r="X3978" t="e">
        <f>SQRT(($U$6/2)^2-($U$6/2)^2*'(OLD) bottom seam length'!W3978^2/($U$7/2)^2)</f>
        <v>#VALUE!</v>
      </c>
      <c r="Z3978" s="136">
        <f t="shared" si="618"/>
        <v>79320</v>
      </c>
      <c r="AA3978" t="e">
        <f>SQRT(($U$6/2)^2-($U$6/2)^2*'(OLD) bottom seam length'!Z3978^2/($U$7/2)^2)</f>
        <v>#VALUE!</v>
      </c>
      <c r="AC3978" s="136">
        <f t="shared" si="619"/>
        <v>79320</v>
      </c>
      <c r="AD3978" t="e">
        <f>SQRT(($U$6/2)^2-($U$6/2)^2*'(OLD) bottom seam length'!AC3978^2/($U$7/2)^2)</f>
        <v>#VALUE!</v>
      </c>
    </row>
    <row r="3979" spans="2:30">
      <c r="B3979" s="136">
        <f t="shared" si="610"/>
        <v>79360</v>
      </c>
      <c r="C3979" t="e">
        <f>SQRT(($C$5/2)^2-($C$5/2)^2*'(OLD) bottom seam length'!B3979^2/($C$6/2)^2)</f>
        <v>#DIV/0!</v>
      </c>
      <c r="E3979" s="136">
        <f t="shared" si="611"/>
        <v>79360</v>
      </c>
      <c r="F3979" t="e">
        <f>SQRT(($C$5/2)^2-($C$5/2)^2*'(OLD) bottom seam length'!E3979^2/($C$6/2)^2)</f>
        <v>#DIV/0!</v>
      </c>
      <c r="H3979" s="136">
        <f t="shared" si="612"/>
        <v>79360</v>
      </c>
      <c r="I3979" t="e">
        <f>SQRT(($C$5/2)^2-($C$5/2)^2*'(OLD) bottom seam length'!H3979^2/($C$6/2)^2)</f>
        <v>#DIV/0!</v>
      </c>
      <c r="K3979" s="136">
        <f t="shared" si="613"/>
        <v>79360</v>
      </c>
      <c r="L3979" t="e">
        <f>SQRT(($C$5/2)^2-($C$5/2)^2*'(OLD) bottom seam length'!K3979^2/($C$6/2)^2)</f>
        <v>#DIV/0!</v>
      </c>
      <c r="O3979" s="136">
        <f t="shared" si="614"/>
        <v>79360</v>
      </c>
      <c r="P3979" t="b">
        <f t="shared" si="615"/>
        <v>0</v>
      </c>
      <c r="T3979" s="136">
        <f t="shared" si="616"/>
        <v>79340</v>
      </c>
      <c r="U3979" t="e">
        <f>SQRT(($U$6/2)^2-($U$6/2)^2*'(OLD) bottom seam length'!T3979^2/($U$7/2)^2)</f>
        <v>#VALUE!</v>
      </c>
      <c r="W3979" s="136">
        <f t="shared" si="617"/>
        <v>79340</v>
      </c>
      <c r="X3979" t="e">
        <f>SQRT(($U$6/2)^2-($U$6/2)^2*'(OLD) bottom seam length'!W3979^2/($U$7/2)^2)</f>
        <v>#VALUE!</v>
      </c>
      <c r="Z3979" s="136">
        <f t="shared" si="618"/>
        <v>79340</v>
      </c>
      <c r="AA3979" t="e">
        <f>SQRT(($U$6/2)^2-($U$6/2)^2*'(OLD) bottom seam length'!Z3979^2/($U$7/2)^2)</f>
        <v>#VALUE!</v>
      </c>
      <c r="AC3979" s="136">
        <f t="shared" si="619"/>
        <v>79340</v>
      </c>
      <c r="AD3979" t="e">
        <f>SQRT(($U$6/2)^2-($U$6/2)^2*'(OLD) bottom seam length'!AC3979^2/($U$7/2)^2)</f>
        <v>#VALUE!</v>
      </c>
    </row>
    <row r="3980" spans="2:30">
      <c r="B3980" s="136">
        <f t="shared" ref="B3980:B4043" si="620">B3979+$C$7</f>
        <v>79380</v>
      </c>
      <c r="C3980" t="e">
        <f>SQRT(($C$5/2)^2-($C$5/2)^2*'(OLD) bottom seam length'!B3980^2/($C$6/2)^2)</f>
        <v>#DIV/0!</v>
      </c>
      <c r="E3980" s="136">
        <f t="shared" ref="E3980:E4043" si="621">E3979+$C$7</f>
        <v>79380</v>
      </c>
      <c r="F3980" t="e">
        <f>SQRT(($C$5/2)^2-($C$5/2)^2*'(OLD) bottom seam length'!E3980^2/($C$6/2)^2)</f>
        <v>#DIV/0!</v>
      </c>
      <c r="H3980" s="136">
        <f t="shared" ref="H3980:H4043" si="622">H3979+$C$7</f>
        <v>79380</v>
      </c>
      <c r="I3980" t="e">
        <f>SQRT(($C$5/2)^2-($C$5/2)^2*'(OLD) bottom seam length'!H3980^2/($C$6/2)^2)</f>
        <v>#DIV/0!</v>
      </c>
      <c r="K3980" s="136">
        <f t="shared" ref="K3980:K4043" si="623">K3979+$C$7</f>
        <v>79380</v>
      </c>
      <c r="L3980" t="e">
        <f>SQRT(($C$5/2)^2-($C$5/2)^2*'(OLD) bottom seam length'!K3980^2/($C$6/2)^2)</f>
        <v>#DIV/0!</v>
      </c>
      <c r="O3980" s="136">
        <f t="shared" ref="O3980:O4043" si="624">O3979+$C$7</f>
        <v>79380</v>
      </c>
      <c r="P3980" t="b">
        <f t="shared" ref="P3980:P4043" si="625">IF(O3980&lt;=$P$6,$P$5)</f>
        <v>0</v>
      </c>
      <c r="T3980" s="136">
        <f t="shared" si="616"/>
        <v>79360</v>
      </c>
      <c r="U3980" t="e">
        <f>SQRT(($U$6/2)^2-($U$6/2)^2*'(OLD) bottom seam length'!T3980^2/($U$7/2)^2)</f>
        <v>#VALUE!</v>
      </c>
      <c r="W3980" s="136">
        <f t="shared" si="617"/>
        <v>79360</v>
      </c>
      <c r="X3980" t="e">
        <f>SQRT(($U$6/2)^2-($U$6/2)^2*'(OLD) bottom seam length'!W3980^2/($U$7/2)^2)</f>
        <v>#VALUE!</v>
      </c>
      <c r="Z3980" s="136">
        <f t="shared" si="618"/>
        <v>79360</v>
      </c>
      <c r="AA3980" t="e">
        <f>SQRT(($U$6/2)^2-($U$6/2)^2*'(OLD) bottom seam length'!Z3980^2/($U$7/2)^2)</f>
        <v>#VALUE!</v>
      </c>
      <c r="AC3980" s="136">
        <f t="shared" si="619"/>
        <v>79360</v>
      </c>
      <c r="AD3980" t="e">
        <f>SQRT(($U$6/2)^2-($U$6/2)^2*'(OLD) bottom seam length'!AC3980^2/($U$7/2)^2)</f>
        <v>#VALUE!</v>
      </c>
    </row>
    <row r="3981" spans="2:30">
      <c r="B3981" s="136">
        <f t="shared" si="620"/>
        <v>79400</v>
      </c>
      <c r="C3981" t="e">
        <f>SQRT(($C$5/2)^2-($C$5/2)^2*'(OLD) bottom seam length'!B3981^2/($C$6/2)^2)</f>
        <v>#DIV/0!</v>
      </c>
      <c r="E3981" s="136">
        <f t="shared" si="621"/>
        <v>79400</v>
      </c>
      <c r="F3981" t="e">
        <f>SQRT(($C$5/2)^2-($C$5/2)^2*'(OLD) bottom seam length'!E3981^2/($C$6/2)^2)</f>
        <v>#DIV/0!</v>
      </c>
      <c r="H3981" s="136">
        <f t="shared" si="622"/>
        <v>79400</v>
      </c>
      <c r="I3981" t="e">
        <f>SQRT(($C$5/2)^2-($C$5/2)^2*'(OLD) bottom seam length'!H3981^2/($C$6/2)^2)</f>
        <v>#DIV/0!</v>
      </c>
      <c r="K3981" s="136">
        <f t="shared" si="623"/>
        <v>79400</v>
      </c>
      <c r="L3981" t="e">
        <f>SQRT(($C$5/2)^2-($C$5/2)^2*'(OLD) bottom seam length'!K3981^2/($C$6/2)^2)</f>
        <v>#DIV/0!</v>
      </c>
      <c r="O3981" s="136">
        <f t="shared" si="624"/>
        <v>79400</v>
      </c>
      <c r="P3981" t="b">
        <f t="shared" si="625"/>
        <v>0</v>
      </c>
      <c r="T3981" s="136">
        <f t="shared" ref="T3981:T4044" si="626">T3980+$C$7</f>
        <v>79380</v>
      </c>
      <c r="U3981" t="e">
        <f>SQRT(($U$6/2)^2-($U$6/2)^2*'(OLD) bottom seam length'!T3981^2/($U$7/2)^2)</f>
        <v>#VALUE!</v>
      </c>
      <c r="W3981" s="136">
        <f t="shared" ref="W3981:W4044" si="627">W3980+$C$7</f>
        <v>79380</v>
      </c>
      <c r="X3981" t="e">
        <f>SQRT(($U$6/2)^2-($U$6/2)^2*'(OLD) bottom seam length'!W3981^2/($U$7/2)^2)</f>
        <v>#VALUE!</v>
      </c>
      <c r="Z3981" s="136">
        <f t="shared" ref="Z3981:Z4044" si="628">Z3980+$C$7</f>
        <v>79380</v>
      </c>
      <c r="AA3981" t="e">
        <f>SQRT(($U$6/2)^2-($U$6/2)^2*'(OLD) bottom seam length'!Z3981^2/($U$7/2)^2)</f>
        <v>#VALUE!</v>
      </c>
      <c r="AC3981" s="136">
        <f t="shared" ref="AC3981:AC4044" si="629">AC3980+$C$7</f>
        <v>79380</v>
      </c>
      <c r="AD3981" t="e">
        <f>SQRT(($U$6/2)^2-($U$6/2)^2*'(OLD) bottom seam length'!AC3981^2/($U$7/2)^2)</f>
        <v>#VALUE!</v>
      </c>
    </row>
    <row r="3982" spans="2:30">
      <c r="B3982" s="136">
        <f t="shared" si="620"/>
        <v>79420</v>
      </c>
      <c r="C3982" t="e">
        <f>SQRT(($C$5/2)^2-($C$5/2)^2*'(OLD) bottom seam length'!B3982^2/($C$6/2)^2)</f>
        <v>#DIV/0!</v>
      </c>
      <c r="E3982" s="136">
        <f t="shared" si="621"/>
        <v>79420</v>
      </c>
      <c r="F3982" t="e">
        <f>SQRT(($C$5/2)^2-($C$5/2)^2*'(OLD) bottom seam length'!E3982^2/($C$6/2)^2)</f>
        <v>#DIV/0!</v>
      </c>
      <c r="H3982" s="136">
        <f t="shared" si="622"/>
        <v>79420</v>
      </c>
      <c r="I3982" t="e">
        <f>SQRT(($C$5/2)^2-($C$5/2)^2*'(OLD) bottom seam length'!H3982^2/($C$6/2)^2)</f>
        <v>#DIV/0!</v>
      </c>
      <c r="K3982" s="136">
        <f t="shared" si="623"/>
        <v>79420</v>
      </c>
      <c r="L3982" t="e">
        <f>SQRT(($C$5/2)^2-($C$5/2)^2*'(OLD) bottom seam length'!K3982^2/($C$6/2)^2)</f>
        <v>#DIV/0!</v>
      </c>
      <c r="O3982" s="136">
        <f t="shared" si="624"/>
        <v>79420</v>
      </c>
      <c r="P3982" t="b">
        <f t="shared" si="625"/>
        <v>0</v>
      </c>
      <c r="T3982" s="136">
        <f t="shared" si="626"/>
        <v>79400</v>
      </c>
      <c r="U3982" t="e">
        <f>SQRT(($U$6/2)^2-($U$6/2)^2*'(OLD) bottom seam length'!T3982^2/($U$7/2)^2)</f>
        <v>#VALUE!</v>
      </c>
      <c r="W3982" s="136">
        <f t="shared" si="627"/>
        <v>79400</v>
      </c>
      <c r="X3982" t="e">
        <f>SQRT(($U$6/2)^2-($U$6/2)^2*'(OLD) bottom seam length'!W3982^2/($U$7/2)^2)</f>
        <v>#VALUE!</v>
      </c>
      <c r="Z3982" s="136">
        <f t="shared" si="628"/>
        <v>79400</v>
      </c>
      <c r="AA3982" t="e">
        <f>SQRT(($U$6/2)^2-($U$6/2)^2*'(OLD) bottom seam length'!Z3982^2/($U$7/2)^2)</f>
        <v>#VALUE!</v>
      </c>
      <c r="AC3982" s="136">
        <f t="shared" si="629"/>
        <v>79400</v>
      </c>
      <c r="AD3982" t="e">
        <f>SQRT(($U$6/2)^2-($U$6/2)^2*'(OLD) bottom seam length'!AC3982^2/($U$7/2)^2)</f>
        <v>#VALUE!</v>
      </c>
    </row>
    <row r="3983" spans="2:30">
      <c r="B3983" s="136">
        <f t="shared" si="620"/>
        <v>79440</v>
      </c>
      <c r="C3983" t="e">
        <f>SQRT(($C$5/2)^2-($C$5/2)^2*'(OLD) bottom seam length'!B3983^2/($C$6/2)^2)</f>
        <v>#DIV/0!</v>
      </c>
      <c r="E3983" s="136">
        <f t="shared" si="621"/>
        <v>79440</v>
      </c>
      <c r="F3983" t="e">
        <f>SQRT(($C$5/2)^2-($C$5/2)^2*'(OLD) bottom seam length'!E3983^2/($C$6/2)^2)</f>
        <v>#DIV/0!</v>
      </c>
      <c r="H3983" s="136">
        <f t="shared" si="622"/>
        <v>79440</v>
      </c>
      <c r="I3983" t="e">
        <f>SQRT(($C$5/2)^2-($C$5/2)^2*'(OLD) bottom seam length'!H3983^2/($C$6/2)^2)</f>
        <v>#DIV/0!</v>
      </c>
      <c r="K3983" s="136">
        <f t="shared" si="623"/>
        <v>79440</v>
      </c>
      <c r="L3983" t="e">
        <f>SQRT(($C$5/2)^2-($C$5/2)^2*'(OLD) bottom seam length'!K3983^2/($C$6/2)^2)</f>
        <v>#DIV/0!</v>
      </c>
      <c r="O3983" s="136">
        <f t="shared" si="624"/>
        <v>79440</v>
      </c>
      <c r="P3983" t="b">
        <f t="shared" si="625"/>
        <v>0</v>
      </c>
      <c r="T3983" s="136">
        <f t="shared" si="626"/>
        <v>79420</v>
      </c>
      <c r="U3983" t="e">
        <f>SQRT(($U$6/2)^2-($U$6/2)^2*'(OLD) bottom seam length'!T3983^2/($U$7/2)^2)</f>
        <v>#VALUE!</v>
      </c>
      <c r="W3983" s="136">
        <f t="shared" si="627"/>
        <v>79420</v>
      </c>
      <c r="X3983" t="e">
        <f>SQRT(($U$6/2)^2-($U$6/2)^2*'(OLD) bottom seam length'!W3983^2/($U$7/2)^2)</f>
        <v>#VALUE!</v>
      </c>
      <c r="Z3983" s="136">
        <f t="shared" si="628"/>
        <v>79420</v>
      </c>
      <c r="AA3983" t="e">
        <f>SQRT(($U$6/2)^2-($U$6/2)^2*'(OLD) bottom seam length'!Z3983^2/($U$7/2)^2)</f>
        <v>#VALUE!</v>
      </c>
      <c r="AC3983" s="136">
        <f t="shared" si="629"/>
        <v>79420</v>
      </c>
      <c r="AD3983" t="e">
        <f>SQRT(($U$6/2)^2-($U$6/2)^2*'(OLD) bottom seam length'!AC3983^2/($U$7/2)^2)</f>
        <v>#VALUE!</v>
      </c>
    </row>
    <row r="3984" spans="2:30">
      <c r="B3984" s="136">
        <f t="shared" si="620"/>
        <v>79460</v>
      </c>
      <c r="C3984" t="e">
        <f>SQRT(($C$5/2)^2-($C$5/2)^2*'(OLD) bottom seam length'!B3984^2/($C$6/2)^2)</f>
        <v>#DIV/0!</v>
      </c>
      <c r="E3984" s="136">
        <f t="shared" si="621"/>
        <v>79460</v>
      </c>
      <c r="F3984" t="e">
        <f>SQRT(($C$5/2)^2-($C$5/2)^2*'(OLD) bottom seam length'!E3984^2/($C$6/2)^2)</f>
        <v>#DIV/0!</v>
      </c>
      <c r="H3984" s="136">
        <f t="shared" si="622"/>
        <v>79460</v>
      </c>
      <c r="I3984" t="e">
        <f>SQRT(($C$5/2)^2-($C$5/2)^2*'(OLD) bottom seam length'!H3984^2/($C$6/2)^2)</f>
        <v>#DIV/0!</v>
      </c>
      <c r="K3984" s="136">
        <f t="shared" si="623"/>
        <v>79460</v>
      </c>
      <c r="L3984" t="e">
        <f>SQRT(($C$5/2)^2-($C$5/2)^2*'(OLD) bottom seam length'!K3984^2/($C$6/2)^2)</f>
        <v>#DIV/0!</v>
      </c>
      <c r="O3984" s="136">
        <f t="shared" si="624"/>
        <v>79460</v>
      </c>
      <c r="P3984" t="b">
        <f t="shared" si="625"/>
        <v>0</v>
      </c>
      <c r="T3984" s="136">
        <f t="shared" si="626"/>
        <v>79440</v>
      </c>
      <c r="U3984" t="e">
        <f>SQRT(($U$6/2)^2-($U$6/2)^2*'(OLD) bottom seam length'!T3984^2/($U$7/2)^2)</f>
        <v>#VALUE!</v>
      </c>
      <c r="W3984" s="136">
        <f t="shared" si="627"/>
        <v>79440</v>
      </c>
      <c r="X3984" t="e">
        <f>SQRT(($U$6/2)^2-($U$6/2)^2*'(OLD) bottom seam length'!W3984^2/($U$7/2)^2)</f>
        <v>#VALUE!</v>
      </c>
      <c r="Z3984" s="136">
        <f t="shared" si="628"/>
        <v>79440</v>
      </c>
      <c r="AA3984" t="e">
        <f>SQRT(($U$6/2)^2-($U$6/2)^2*'(OLD) bottom seam length'!Z3984^2/($U$7/2)^2)</f>
        <v>#VALUE!</v>
      </c>
      <c r="AC3984" s="136">
        <f t="shared" si="629"/>
        <v>79440</v>
      </c>
      <c r="AD3984" t="e">
        <f>SQRT(($U$6/2)^2-($U$6/2)^2*'(OLD) bottom seam length'!AC3984^2/($U$7/2)^2)</f>
        <v>#VALUE!</v>
      </c>
    </row>
    <row r="3985" spans="2:30">
      <c r="B3985" s="136">
        <f t="shared" si="620"/>
        <v>79480</v>
      </c>
      <c r="C3985" t="e">
        <f>SQRT(($C$5/2)^2-($C$5/2)^2*'(OLD) bottom seam length'!B3985^2/($C$6/2)^2)</f>
        <v>#DIV/0!</v>
      </c>
      <c r="E3985" s="136">
        <f t="shared" si="621"/>
        <v>79480</v>
      </c>
      <c r="F3985" t="e">
        <f>SQRT(($C$5/2)^2-($C$5/2)^2*'(OLD) bottom seam length'!E3985^2/($C$6/2)^2)</f>
        <v>#DIV/0!</v>
      </c>
      <c r="H3985" s="136">
        <f t="shared" si="622"/>
        <v>79480</v>
      </c>
      <c r="I3985" t="e">
        <f>SQRT(($C$5/2)^2-($C$5/2)^2*'(OLD) bottom seam length'!H3985^2/($C$6/2)^2)</f>
        <v>#DIV/0!</v>
      </c>
      <c r="K3985" s="136">
        <f t="shared" si="623"/>
        <v>79480</v>
      </c>
      <c r="L3985" t="e">
        <f>SQRT(($C$5/2)^2-($C$5/2)^2*'(OLD) bottom seam length'!K3985^2/($C$6/2)^2)</f>
        <v>#DIV/0!</v>
      </c>
      <c r="O3985" s="136">
        <f t="shared" si="624"/>
        <v>79480</v>
      </c>
      <c r="P3985" t="b">
        <f t="shared" si="625"/>
        <v>0</v>
      </c>
      <c r="T3985" s="136">
        <f t="shared" si="626"/>
        <v>79460</v>
      </c>
      <c r="U3985" t="e">
        <f>SQRT(($U$6/2)^2-($U$6/2)^2*'(OLD) bottom seam length'!T3985^2/($U$7/2)^2)</f>
        <v>#VALUE!</v>
      </c>
      <c r="W3985" s="136">
        <f t="shared" si="627"/>
        <v>79460</v>
      </c>
      <c r="X3985" t="e">
        <f>SQRT(($U$6/2)^2-($U$6/2)^2*'(OLD) bottom seam length'!W3985^2/($U$7/2)^2)</f>
        <v>#VALUE!</v>
      </c>
      <c r="Z3985" s="136">
        <f t="shared" si="628"/>
        <v>79460</v>
      </c>
      <c r="AA3985" t="e">
        <f>SQRT(($U$6/2)^2-($U$6/2)^2*'(OLD) bottom seam length'!Z3985^2/($U$7/2)^2)</f>
        <v>#VALUE!</v>
      </c>
      <c r="AC3985" s="136">
        <f t="shared" si="629"/>
        <v>79460</v>
      </c>
      <c r="AD3985" t="e">
        <f>SQRT(($U$6/2)^2-($U$6/2)^2*'(OLD) bottom seam length'!AC3985^2/($U$7/2)^2)</f>
        <v>#VALUE!</v>
      </c>
    </row>
    <row r="3986" spans="2:30">
      <c r="B3986" s="136">
        <f t="shared" si="620"/>
        <v>79500</v>
      </c>
      <c r="C3986" t="e">
        <f>SQRT(($C$5/2)^2-($C$5/2)^2*'(OLD) bottom seam length'!B3986^2/($C$6/2)^2)</f>
        <v>#DIV/0!</v>
      </c>
      <c r="E3986" s="136">
        <f t="shared" si="621"/>
        <v>79500</v>
      </c>
      <c r="F3986" t="e">
        <f>SQRT(($C$5/2)^2-($C$5/2)^2*'(OLD) bottom seam length'!E3986^2/($C$6/2)^2)</f>
        <v>#DIV/0!</v>
      </c>
      <c r="H3986" s="136">
        <f t="shared" si="622"/>
        <v>79500</v>
      </c>
      <c r="I3986" t="e">
        <f>SQRT(($C$5/2)^2-($C$5/2)^2*'(OLD) bottom seam length'!H3986^2/($C$6/2)^2)</f>
        <v>#DIV/0!</v>
      </c>
      <c r="K3986" s="136">
        <f t="shared" si="623"/>
        <v>79500</v>
      </c>
      <c r="L3986" t="e">
        <f>SQRT(($C$5/2)^2-($C$5/2)^2*'(OLD) bottom seam length'!K3986^2/($C$6/2)^2)</f>
        <v>#DIV/0!</v>
      </c>
      <c r="O3986" s="136">
        <f t="shared" si="624"/>
        <v>79500</v>
      </c>
      <c r="P3986" t="b">
        <f t="shared" si="625"/>
        <v>0</v>
      </c>
      <c r="T3986" s="136">
        <f t="shared" si="626"/>
        <v>79480</v>
      </c>
      <c r="U3986" t="e">
        <f>SQRT(($U$6/2)^2-($U$6/2)^2*'(OLD) bottom seam length'!T3986^2/($U$7/2)^2)</f>
        <v>#VALUE!</v>
      </c>
      <c r="W3986" s="136">
        <f t="shared" si="627"/>
        <v>79480</v>
      </c>
      <c r="X3986" t="e">
        <f>SQRT(($U$6/2)^2-($U$6/2)^2*'(OLD) bottom seam length'!W3986^2/($U$7/2)^2)</f>
        <v>#VALUE!</v>
      </c>
      <c r="Z3986" s="136">
        <f t="shared" si="628"/>
        <v>79480</v>
      </c>
      <c r="AA3986" t="e">
        <f>SQRT(($U$6/2)^2-($U$6/2)^2*'(OLD) bottom seam length'!Z3986^2/($U$7/2)^2)</f>
        <v>#VALUE!</v>
      </c>
      <c r="AC3986" s="136">
        <f t="shared" si="629"/>
        <v>79480</v>
      </c>
      <c r="AD3986" t="e">
        <f>SQRT(($U$6/2)^2-($U$6/2)^2*'(OLD) bottom seam length'!AC3986^2/($U$7/2)^2)</f>
        <v>#VALUE!</v>
      </c>
    </row>
    <row r="3987" spans="2:30">
      <c r="B3987" s="136">
        <f t="shared" si="620"/>
        <v>79520</v>
      </c>
      <c r="C3987" t="e">
        <f>SQRT(($C$5/2)^2-($C$5/2)^2*'(OLD) bottom seam length'!B3987^2/($C$6/2)^2)</f>
        <v>#DIV/0!</v>
      </c>
      <c r="E3987" s="136">
        <f t="shared" si="621"/>
        <v>79520</v>
      </c>
      <c r="F3987" t="e">
        <f>SQRT(($C$5/2)^2-($C$5/2)^2*'(OLD) bottom seam length'!E3987^2/($C$6/2)^2)</f>
        <v>#DIV/0!</v>
      </c>
      <c r="H3987" s="136">
        <f t="shared" si="622"/>
        <v>79520</v>
      </c>
      <c r="I3987" t="e">
        <f>SQRT(($C$5/2)^2-($C$5/2)^2*'(OLD) bottom seam length'!H3987^2/($C$6/2)^2)</f>
        <v>#DIV/0!</v>
      </c>
      <c r="K3987" s="136">
        <f t="shared" si="623"/>
        <v>79520</v>
      </c>
      <c r="L3987" t="e">
        <f>SQRT(($C$5/2)^2-($C$5/2)^2*'(OLD) bottom seam length'!K3987^2/($C$6/2)^2)</f>
        <v>#DIV/0!</v>
      </c>
      <c r="O3987" s="136">
        <f t="shared" si="624"/>
        <v>79520</v>
      </c>
      <c r="P3987" t="b">
        <f t="shared" si="625"/>
        <v>0</v>
      </c>
      <c r="T3987" s="136">
        <f t="shared" si="626"/>
        <v>79500</v>
      </c>
      <c r="U3987" t="e">
        <f>SQRT(($U$6/2)^2-($U$6/2)^2*'(OLD) bottom seam length'!T3987^2/($U$7/2)^2)</f>
        <v>#VALUE!</v>
      </c>
      <c r="W3987" s="136">
        <f t="shared" si="627"/>
        <v>79500</v>
      </c>
      <c r="X3987" t="e">
        <f>SQRT(($U$6/2)^2-($U$6/2)^2*'(OLD) bottom seam length'!W3987^2/($U$7/2)^2)</f>
        <v>#VALUE!</v>
      </c>
      <c r="Z3987" s="136">
        <f t="shared" si="628"/>
        <v>79500</v>
      </c>
      <c r="AA3987" t="e">
        <f>SQRT(($U$6/2)^2-($U$6/2)^2*'(OLD) bottom seam length'!Z3987^2/($U$7/2)^2)</f>
        <v>#VALUE!</v>
      </c>
      <c r="AC3987" s="136">
        <f t="shared" si="629"/>
        <v>79500</v>
      </c>
      <c r="AD3987" t="e">
        <f>SQRT(($U$6/2)^2-($U$6/2)^2*'(OLD) bottom seam length'!AC3987^2/($U$7/2)^2)</f>
        <v>#VALUE!</v>
      </c>
    </row>
    <row r="3988" spans="2:30">
      <c r="B3988" s="136">
        <f t="shared" si="620"/>
        <v>79540</v>
      </c>
      <c r="C3988" t="e">
        <f>SQRT(($C$5/2)^2-($C$5/2)^2*'(OLD) bottom seam length'!B3988^2/($C$6/2)^2)</f>
        <v>#DIV/0!</v>
      </c>
      <c r="E3988" s="136">
        <f t="shared" si="621"/>
        <v>79540</v>
      </c>
      <c r="F3988" t="e">
        <f>SQRT(($C$5/2)^2-($C$5/2)^2*'(OLD) bottom seam length'!E3988^2/($C$6/2)^2)</f>
        <v>#DIV/0!</v>
      </c>
      <c r="H3988" s="136">
        <f t="shared" si="622"/>
        <v>79540</v>
      </c>
      <c r="I3988" t="e">
        <f>SQRT(($C$5/2)^2-($C$5/2)^2*'(OLD) bottom seam length'!H3988^2/($C$6/2)^2)</f>
        <v>#DIV/0!</v>
      </c>
      <c r="K3988" s="136">
        <f t="shared" si="623"/>
        <v>79540</v>
      </c>
      <c r="L3988" t="e">
        <f>SQRT(($C$5/2)^2-($C$5/2)^2*'(OLD) bottom seam length'!K3988^2/($C$6/2)^2)</f>
        <v>#DIV/0!</v>
      </c>
      <c r="O3988" s="136">
        <f t="shared" si="624"/>
        <v>79540</v>
      </c>
      <c r="P3988" t="b">
        <f t="shared" si="625"/>
        <v>0</v>
      </c>
      <c r="T3988" s="136">
        <f t="shared" si="626"/>
        <v>79520</v>
      </c>
      <c r="U3988" t="e">
        <f>SQRT(($U$6/2)^2-($U$6/2)^2*'(OLD) bottom seam length'!T3988^2/($U$7/2)^2)</f>
        <v>#VALUE!</v>
      </c>
      <c r="W3988" s="136">
        <f t="shared" si="627"/>
        <v>79520</v>
      </c>
      <c r="X3988" t="e">
        <f>SQRT(($U$6/2)^2-($U$6/2)^2*'(OLD) bottom seam length'!W3988^2/($U$7/2)^2)</f>
        <v>#VALUE!</v>
      </c>
      <c r="Z3988" s="136">
        <f t="shared" si="628"/>
        <v>79520</v>
      </c>
      <c r="AA3988" t="e">
        <f>SQRT(($U$6/2)^2-($U$6/2)^2*'(OLD) bottom seam length'!Z3988^2/($U$7/2)^2)</f>
        <v>#VALUE!</v>
      </c>
      <c r="AC3988" s="136">
        <f t="shared" si="629"/>
        <v>79520</v>
      </c>
      <c r="AD3988" t="e">
        <f>SQRT(($U$6/2)^2-($U$6/2)^2*'(OLD) bottom seam length'!AC3988^2/($U$7/2)^2)</f>
        <v>#VALUE!</v>
      </c>
    </row>
    <row r="3989" spans="2:30">
      <c r="B3989" s="136">
        <f t="shared" si="620"/>
        <v>79560</v>
      </c>
      <c r="C3989" t="e">
        <f>SQRT(($C$5/2)^2-($C$5/2)^2*'(OLD) bottom seam length'!B3989^2/($C$6/2)^2)</f>
        <v>#DIV/0!</v>
      </c>
      <c r="E3989" s="136">
        <f t="shared" si="621"/>
        <v>79560</v>
      </c>
      <c r="F3989" t="e">
        <f>SQRT(($C$5/2)^2-($C$5/2)^2*'(OLD) bottom seam length'!E3989^2/($C$6/2)^2)</f>
        <v>#DIV/0!</v>
      </c>
      <c r="H3989" s="136">
        <f t="shared" si="622"/>
        <v>79560</v>
      </c>
      <c r="I3989" t="e">
        <f>SQRT(($C$5/2)^2-($C$5/2)^2*'(OLD) bottom seam length'!H3989^2/($C$6/2)^2)</f>
        <v>#DIV/0!</v>
      </c>
      <c r="K3989" s="136">
        <f t="shared" si="623"/>
        <v>79560</v>
      </c>
      <c r="L3989" t="e">
        <f>SQRT(($C$5/2)^2-($C$5/2)^2*'(OLD) bottom seam length'!K3989^2/($C$6/2)^2)</f>
        <v>#DIV/0!</v>
      </c>
      <c r="O3989" s="136">
        <f t="shared" si="624"/>
        <v>79560</v>
      </c>
      <c r="P3989" t="b">
        <f t="shared" si="625"/>
        <v>0</v>
      </c>
      <c r="T3989" s="136">
        <f t="shared" si="626"/>
        <v>79540</v>
      </c>
      <c r="U3989" t="e">
        <f>SQRT(($U$6/2)^2-($U$6/2)^2*'(OLD) bottom seam length'!T3989^2/($U$7/2)^2)</f>
        <v>#VALUE!</v>
      </c>
      <c r="W3989" s="136">
        <f t="shared" si="627"/>
        <v>79540</v>
      </c>
      <c r="X3989" t="e">
        <f>SQRT(($U$6/2)^2-($U$6/2)^2*'(OLD) bottom seam length'!W3989^2/($U$7/2)^2)</f>
        <v>#VALUE!</v>
      </c>
      <c r="Z3989" s="136">
        <f t="shared" si="628"/>
        <v>79540</v>
      </c>
      <c r="AA3989" t="e">
        <f>SQRT(($U$6/2)^2-($U$6/2)^2*'(OLD) bottom seam length'!Z3989^2/($U$7/2)^2)</f>
        <v>#VALUE!</v>
      </c>
      <c r="AC3989" s="136">
        <f t="shared" si="629"/>
        <v>79540</v>
      </c>
      <c r="AD3989" t="e">
        <f>SQRT(($U$6/2)^2-($U$6/2)^2*'(OLD) bottom seam length'!AC3989^2/($U$7/2)^2)</f>
        <v>#VALUE!</v>
      </c>
    </row>
    <row r="3990" spans="2:30">
      <c r="B3990" s="136">
        <f t="shared" si="620"/>
        <v>79580</v>
      </c>
      <c r="C3990" t="e">
        <f>SQRT(($C$5/2)^2-($C$5/2)^2*'(OLD) bottom seam length'!B3990^2/($C$6/2)^2)</f>
        <v>#DIV/0!</v>
      </c>
      <c r="E3990" s="136">
        <f t="shared" si="621"/>
        <v>79580</v>
      </c>
      <c r="F3990" t="e">
        <f>SQRT(($C$5/2)^2-($C$5/2)^2*'(OLD) bottom seam length'!E3990^2/($C$6/2)^2)</f>
        <v>#DIV/0!</v>
      </c>
      <c r="H3990" s="136">
        <f t="shared" si="622"/>
        <v>79580</v>
      </c>
      <c r="I3990" t="e">
        <f>SQRT(($C$5/2)^2-($C$5/2)^2*'(OLD) bottom seam length'!H3990^2/($C$6/2)^2)</f>
        <v>#DIV/0!</v>
      </c>
      <c r="K3990" s="136">
        <f t="shared" si="623"/>
        <v>79580</v>
      </c>
      <c r="L3990" t="e">
        <f>SQRT(($C$5/2)^2-($C$5/2)^2*'(OLD) bottom seam length'!K3990^2/($C$6/2)^2)</f>
        <v>#DIV/0!</v>
      </c>
      <c r="O3990" s="136">
        <f t="shared" si="624"/>
        <v>79580</v>
      </c>
      <c r="P3990" t="b">
        <f t="shared" si="625"/>
        <v>0</v>
      </c>
      <c r="T3990" s="136">
        <f t="shared" si="626"/>
        <v>79560</v>
      </c>
      <c r="U3990" t="e">
        <f>SQRT(($U$6/2)^2-($U$6/2)^2*'(OLD) bottom seam length'!T3990^2/($U$7/2)^2)</f>
        <v>#VALUE!</v>
      </c>
      <c r="W3990" s="136">
        <f t="shared" si="627"/>
        <v>79560</v>
      </c>
      <c r="X3990" t="e">
        <f>SQRT(($U$6/2)^2-($U$6/2)^2*'(OLD) bottom seam length'!W3990^2/($U$7/2)^2)</f>
        <v>#VALUE!</v>
      </c>
      <c r="Z3990" s="136">
        <f t="shared" si="628"/>
        <v>79560</v>
      </c>
      <c r="AA3990" t="e">
        <f>SQRT(($U$6/2)^2-($U$6/2)^2*'(OLD) bottom seam length'!Z3990^2/($U$7/2)^2)</f>
        <v>#VALUE!</v>
      </c>
      <c r="AC3990" s="136">
        <f t="shared" si="629"/>
        <v>79560</v>
      </c>
      <c r="AD3990" t="e">
        <f>SQRT(($U$6/2)^2-($U$6/2)^2*'(OLD) bottom seam length'!AC3990^2/($U$7/2)^2)</f>
        <v>#VALUE!</v>
      </c>
    </row>
    <row r="3991" spans="2:30">
      <c r="B3991" s="136">
        <f t="shared" si="620"/>
        <v>79600</v>
      </c>
      <c r="C3991" t="e">
        <f>SQRT(($C$5/2)^2-($C$5/2)^2*'(OLD) bottom seam length'!B3991^2/($C$6/2)^2)</f>
        <v>#DIV/0!</v>
      </c>
      <c r="E3991" s="136">
        <f t="shared" si="621"/>
        <v>79600</v>
      </c>
      <c r="F3991" t="e">
        <f>SQRT(($C$5/2)^2-($C$5/2)^2*'(OLD) bottom seam length'!E3991^2/($C$6/2)^2)</f>
        <v>#DIV/0!</v>
      </c>
      <c r="H3991" s="136">
        <f t="shared" si="622"/>
        <v>79600</v>
      </c>
      <c r="I3991" t="e">
        <f>SQRT(($C$5/2)^2-($C$5/2)^2*'(OLD) bottom seam length'!H3991^2/($C$6/2)^2)</f>
        <v>#DIV/0!</v>
      </c>
      <c r="K3991" s="136">
        <f t="shared" si="623"/>
        <v>79600</v>
      </c>
      <c r="L3991" t="e">
        <f>SQRT(($C$5/2)^2-($C$5/2)^2*'(OLD) bottom seam length'!K3991^2/($C$6/2)^2)</f>
        <v>#DIV/0!</v>
      </c>
      <c r="O3991" s="136">
        <f t="shared" si="624"/>
        <v>79600</v>
      </c>
      <c r="P3991" t="b">
        <f t="shared" si="625"/>
        <v>0</v>
      </c>
      <c r="T3991" s="136">
        <f t="shared" si="626"/>
        <v>79580</v>
      </c>
      <c r="U3991" t="e">
        <f>SQRT(($U$6/2)^2-($U$6/2)^2*'(OLD) bottom seam length'!T3991^2/($U$7/2)^2)</f>
        <v>#VALUE!</v>
      </c>
      <c r="W3991" s="136">
        <f t="shared" si="627"/>
        <v>79580</v>
      </c>
      <c r="X3991" t="e">
        <f>SQRT(($U$6/2)^2-($U$6/2)^2*'(OLD) bottom seam length'!W3991^2/($U$7/2)^2)</f>
        <v>#VALUE!</v>
      </c>
      <c r="Z3991" s="136">
        <f t="shared" si="628"/>
        <v>79580</v>
      </c>
      <c r="AA3991" t="e">
        <f>SQRT(($U$6/2)^2-($U$6/2)^2*'(OLD) bottom seam length'!Z3991^2/($U$7/2)^2)</f>
        <v>#VALUE!</v>
      </c>
      <c r="AC3991" s="136">
        <f t="shared" si="629"/>
        <v>79580</v>
      </c>
      <c r="AD3991" t="e">
        <f>SQRT(($U$6/2)^2-($U$6/2)^2*'(OLD) bottom seam length'!AC3991^2/($U$7/2)^2)</f>
        <v>#VALUE!</v>
      </c>
    </row>
    <row r="3992" spans="2:30">
      <c r="B3992" s="136">
        <f t="shared" si="620"/>
        <v>79620</v>
      </c>
      <c r="C3992" t="e">
        <f>SQRT(($C$5/2)^2-($C$5/2)^2*'(OLD) bottom seam length'!B3992^2/($C$6/2)^2)</f>
        <v>#DIV/0!</v>
      </c>
      <c r="E3992" s="136">
        <f t="shared" si="621"/>
        <v>79620</v>
      </c>
      <c r="F3992" t="e">
        <f>SQRT(($C$5/2)^2-($C$5/2)^2*'(OLD) bottom seam length'!E3992^2/($C$6/2)^2)</f>
        <v>#DIV/0!</v>
      </c>
      <c r="H3992" s="136">
        <f t="shared" si="622"/>
        <v>79620</v>
      </c>
      <c r="I3992" t="e">
        <f>SQRT(($C$5/2)^2-($C$5/2)^2*'(OLD) bottom seam length'!H3992^2/($C$6/2)^2)</f>
        <v>#DIV/0!</v>
      </c>
      <c r="K3992" s="136">
        <f t="shared" si="623"/>
        <v>79620</v>
      </c>
      <c r="L3992" t="e">
        <f>SQRT(($C$5/2)^2-($C$5/2)^2*'(OLD) bottom seam length'!K3992^2/($C$6/2)^2)</f>
        <v>#DIV/0!</v>
      </c>
      <c r="O3992" s="136">
        <f t="shared" si="624"/>
        <v>79620</v>
      </c>
      <c r="P3992" t="b">
        <f t="shared" si="625"/>
        <v>0</v>
      </c>
      <c r="T3992" s="136">
        <f t="shared" si="626"/>
        <v>79600</v>
      </c>
      <c r="U3992" t="e">
        <f>SQRT(($U$6/2)^2-($U$6/2)^2*'(OLD) bottom seam length'!T3992^2/($U$7/2)^2)</f>
        <v>#VALUE!</v>
      </c>
      <c r="W3992" s="136">
        <f t="shared" si="627"/>
        <v>79600</v>
      </c>
      <c r="X3992" t="e">
        <f>SQRT(($U$6/2)^2-($U$6/2)^2*'(OLD) bottom seam length'!W3992^2/($U$7/2)^2)</f>
        <v>#VALUE!</v>
      </c>
      <c r="Z3992" s="136">
        <f t="shared" si="628"/>
        <v>79600</v>
      </c>
      <c r="AA3992" t="e">
        <f>SQRT(($U$6/2)^2-($U$6/2)^2*'(OLD) bottom seam length'!Z3992^2/($U$7/2)^2)</f>
        <v>#VALUE!</v>
      </c>
      <c r="AC3992" s="136">
        <f t="shared" si="629"/>
        <v>79600</v>
      </c>
      <c r="AD3992" t="e">
        <f>SQRT(($U$6/2)^2-($U$6/2)^2*'(OLD) bottom seam length'!AC3992^2/($U$7/2)^2)</f>
        <v>#VALUE!</v>
      </c>
    </row>
    <row r="3993" spans="2:30">
      <c r="B3993" s="136">
        <f t="shared" si="620"/>
        <v>79640</v>
      </c>
      <c r="C3993" t="e">
        <f>SQRT(($C$5/2)^2-($C$5/2)^2*'(OLD) bottom seam length'!B3993^2/($C$6/2)^2)</f>
        <v>#DIV/0!</v>
      </c>
      <c r="E3993" s="136">
        <f t="shared" si="621"/>
        <v>79640</v>
      </c>
      <c r="F3993" t="e">
        <f>SQRT(($C$5/2)^2-($C$5/2)^2*'(OLD) bottom seam length'!E3993^2/($C$6/2)^2)</f>
        <v>#DIV/0!</v>
      </c>
      <c r="H3993" s="136">
        <f t="shared" si="622"/>
        <v>79640</v>
      </c>
      <c r="I3993" t="e">
        <f>SQRT(($C$5/2)^2-($C$5/2)^2*'(OLD) bottom seam length'!H3993^2/($C$6/2)^2)</f>
        <v>#DIV/0!</v>
      </c>
      <c r="K3993" s="136">
        <f t="shared" si="623"/>
        <v>79640</v>
      </c>
      <c r="L3993" t="e">
        <f>SQRT(($C$5/2)^2-($C$5/2)^2*'(OLD) bottom seam length'!K3993^2/($C$6/2)^2)</f>
        <v>#DIV/0!</v>
      </c>
      <c r="O3993" s="136">
        <f t="shared" si="624"/>
        <v>79640</v>
      </c>
      <c r="P3993" t="b">
        <f t="shared" si="625"/>
        <v>0</v>
      </c>
      <c r="T3993" s="136">
        <f t="shared" si="626"/>
        <v>79620</v>
      </c>
      <c r="U3993" t="e">
        <f>SQRT(($U$6/2)^2-($U$6/2)^2*'(OLD) bottom seam length'!T3993^2/($U$7/2)^2)</f>
        <v>#VALUE!</v>
      </c>
      <c r="W3993" s="136">
        <f t="shared" si="627"/>
        <v>79620</v>
      </c>
      <c r="X3993" t="e">
        <f>SQRT(($U$6/2)^2-($U$6/2)^2*'(OLD) bottom seam length'!W3993^2/($U$7/2)^2)</f>
        <v>#VALUE!</v>
      </c>
      <c r="Z3993" s="136">
        <f t="shared" si="628"/>
        <v>79620</v>
      </c>
      <c r="AA3993" t="e">
        <f>SQRT(($U$6/2)^2-($U$6/2)^2*'(OLD) bottom seam length'!Z3993^2/($U$7/2)^2)</f>
        <v>#VALUE!</v>
      </c>
      <c r="AC3993" s="136">
        <f t="shared" si="629"/>
        <v>79620</v>
      </c>
      <c r="AD3993" t="e">
        <f>SQRT(($U$6/2)^2-($U$6/2)^2*'(OLD) bottom seam length'!AC3993^2/($U$7/2)^2)</f>
        <v>#VALUE!</v>
      </c>
    </row>
    <row r="3994" spans="2:30">
      <c r="B3994" s="136">
        <f t="shared" si="620"/>
        <v>79660</v>
      </c>
      <c r="C3994" t="e">
        <f>SQRT(($C$5/2)^2-($C$5/2)^2*'(OLD) bottom seam length'!B3994^2/($C$6/2)^2)</f>
        <v>#DIV/0!</v>
      </c>
      <c r="E3994" s="136">
        <f t="shared" si="621"/>
        <v>79660</v>
      </c>
      <c r="F3994" t="e">
        <f>SQRT(($C$5/2)^2-($C$5/2)^2*'(OLD) bottom seam length'!E3994^2/($C$6/2)^2)</f>
        <v>#DIV/0!</v>
      </c>
      <c r="H3994" s="136">
        <f t="shared" si="622"/>
        <v>79660</v>
      </c>
      <c r="I3994" t="e">
        <f>SQRT(($C$5/2)^2-($C$5/2)^2*'(OLD) bottom seam length'!H3994^2/($C$6/2)^2)</f>
        <v>#DIV/0!</v>
      </c>
      <c r="K3994" s="136">
        <f t="shared" si="623"/>
        <v>79660</v>
      </c>
      <c r="L3994" t="e">
        <f>SQRT(($C$5/2)^2-($C$5/2)^2*'(OLD) bottom seam length'!K3994^2/($C$6/2)^2)</f>
        <v>#DIV/0!</v>
      </c>
      <c r="O3994" s="136">
        <f t="shared" si="624"/>
        <v>79660</v>
      </c>
      <c r="P3994" t="b">
        <f t="shared" si="625"/>
        <v>0</v>
      </c>
      <c r="T3994" s="136">
        <f t="shared" si="626"/>
        <v>79640</v>
      </c>
      <c r="U3994" t="e">
        <f>SQRT(($U$6/2)^2-($U$6/2)^2*'(OLD) bottom seam length'!T3994^2/($U$7/2)^2)</f>
        <v>#VALUE!</v>
      </c>
      <c r="W3994" s="136">
        <f t="shared" si="627"/>
        <v>79640</v>
      </c>
      <c r="X3994" t="e">
        <f>SQRT(($U$6/2)^2-($U$6/2)^2*'(OLD) bottom seam length'!W3994^2/($U$7/2)^2)</f>
        <v>#VALUE!</v>
      </c>
      <c r="Z3994" s="136">
        <f t="shared" si="628"/>
        <v>79640</v>
      </c>
      <c r="AA3994" t="e">
        <f>SQRT(($U$6/2)^2-($U$6/2)^2*'(OLD) bottom seam length'!Z3994^2/($U$7/2)^2)</f>
        <v>#VALUE!</v>
      </c>
      <c r="AC3994" s="136">
        <f t="shared" si="629"/>
        <v>79640</v>
      </c>
      <c r="AD3994" t="e">
        <f>SQRT(($U$6/2)^2-($U$6/2)^2*'(OLD) bottom seam length'!AC3994^2/($U$7/2)^2)</f>
        <v>#VALUE!</v>
      </c>
    </row>
    <row r="3995" spans="2:30">
      <c r="B3995" s="136">
        <f t="shared" si="620"/>
        <v>79680</v>
      </c>
      <c r="C3995" t="e">
        <f>SQRT(($C$5/2)^2-($C$5/2)^2*'(OLD) bottom seam length'!B3995^2/($C$6/2)^2)</f>
        <v>#DIV/0!</v>
      </c>
      <c r="E3995" s="136">
        <f t="shared" si="621"/>
        <v>79680</v>
      </c>
      <c r="F3995" t="e">
        <f>SQRT(($C$5/2)^2-($C$5/2)^2*'(OLD) bottom seam length'!E3995^2/($C$6/2)^2)</f>
        <v>#DIV/0!</v>
      </c>
      <c r="H3995" s="136">
        <f t="shared" si="622"/>
        <v>79680</v>
      </c>
      <c r="I3995" t="e">
        <f>SQRT(($C$5/2)^2-($C$5/2)^2*'(OLD) bottom seam length'!H3995^2/($C$6/2)^2)</f>
        <v>#DIV/0!</v>
      </c>
      <c r="K3995" s="136">
        <f t="shared" si="623"/>
        <v>79680</v>
      </c>
      <c r="L3995" t="e">
        <f>SQRT(($C$5/2)^2-($C$5/2)^2*'(OLD) bottom seam length'!K3995^2/($C$6/2)^2)</f>
        <v>#DIV/0!</v>
      </c>
      <c r="O3995" s="136">
        <f t="shared" si="624"/>
        <v>79680</v>
      </c>
      <c r="P3995" t="b">
        <f t="shared" si="625"/>
        <v>0</v>
      </c>
      <c r="T3995" s="136">
        <f t="shared" si="626"/>
        <v>79660</v>
      </c>
      <c r="U3995" t="e">
        <f>SQRT(($U$6/2)^2-($U$6/2)^2*'(OLD) bottom seam length'!T3995^2/($U$7/2)^2)</f>
        <v>#VALUE!</v>
      </c>
      <c r="W3995" s="136">
        <f t="shared" si="627"/>
        <v>79660</v>
      </c>
      <c r="X3995" t="e">
        <f>SQRT(($U$6/2)^2-($U$6/2)^2*'(OLD) bottom seam length'!W3995^2/($U$7/2)^2)</f>
        <v>#VALUE!</v>
      </c>
      <c r="Z3995" s="136">
        <f t="shared" si="628"/>
        <v>79660</v>
      </c>
      <c r="AA3995" t="e">
        <f>SQRT(($U$6/2)^2-($U$6/2)^2*'(OLD) bottom seam length'!Z3995^2/($U$7/2)^2)</f>
        <v>#VALUE!</v>
      </c>
      <c r="AC3995" s="136">
        <f t="shared" si="629"/>
        <v>79660</v>
      </c>
      <c r="AD3995" t="e">
        <f>SQRT(($U$6/2)^2-($U$6/2)^2*'(OLD) bottom seam length'!AC3995^2/($U$7/2)^2)</f>
        <v>#VALUE!</v>
      </c>
    </row>
    <row r="3996" spans="2:30">
      <c r="B3996" s="136">
        <f t="shared" si="620"/>
        <v>79700</v>
      </c>
      <c r="C3996" t="e">
        <f>SQRT(($C$5/2)^2-($C$5/2)^2*'(OLD) bottom seam length'!B3996^2/($C$6/2)^2)</f>
        <v>#DIV/0!</v>
      </c>
      <c r="E3996" s="136">
        <f t="shared" si="621"/>
        <v>79700</v>
      </c>
      <c r="F3996" t="e">
        <f>SQRT(($C$5/2)^2-($C$5/2)^2*'(OLD) bottom seam length'!E3996^2/($C$6/2)^2)</f>
        <v>#DIV/0!</v>
      </c>
      <c r="H3996" s="136">
        <f t="shared" si="622"/>
        <v>79700</v>
      </c>
      <c r="I3996" t="e">
        <f>SQRT(($C$5/2)^2-($C$5/2)^2*'(OLD) bottom seam length'!H3996^2/($C$6/2)^2)</f>
        <v>#DIV/0!</v>
      </c>
      <c r="K3996" s="136">
        <f t="shared" si="623"/>
        <v>79700</v>
      </c>
      <c r="L3996" t="e">
        <f>SQRT(($C$5/2)^2-($C$5/2)^2*'(OLD) bottom seam length'!K3996^2/($C$6/2)^2)</f>
        <v>#DIV/0!</v>
      </c>
      <c r="O3996" s="136">
        <f t="shared" si="624"/>
        <v>79700</v>
      </c>
      <c r="P3996" t="b">
        <f t="shared" si="625"/>
        <v>0</v>
      </c>
      <c r="T3996" s="136">
        <f t="shared" si="626"/>
        <v>79680</v>
      </c>
      <c r="U3996" t="e">
        <f>SQRT(($U$6/2)^2-($U$6/2)^2*'(OLD) bottom seam length'!T3996^2/($U$7/2)^2)</f>
        <v>#VALUE!</v>
      </c>
      <c r="W3996" s="136">
        <f t="shared" si="627"/>
        <v>79680</v>
      </c>
      <c r="X3996" t="e">
        <f>SQRT(($U$6/2)^2-($U$6/2)^2*'(OLD) bottom seam length'!W3996^2/($U$7/2)^2)</f>
        <v>#VALUE!</v>
      </c>
      <c r="Z3996" s="136">
        <f t="shared" si="628"/>
        <v>79680</v>
      </c>
      <c r="AA3996" t="e">
        <f>SQRT(($U$6/2)^2-($U$6/2)^2*'(OLD) bottom seam length'!Z3996^2/($U$7/2)^2)</f>
        <v>#VALUE!</v>
      </c>
      <c r="AC3996" s="136">
        <f t="shared" si="629"/>
        <v>79680</v>
      </c>
      <c r="AD3996" t="e">
        <f>SQRT(($U$6/2)^2-($U$6/2)^2*'(OLD) bottom seam length'!AC3996^2/($U$7/2)^2)</f>
        <v>#VALUE!</v>
      </c>
    </row>
    <row r="3997" spans="2:30">
      <c r="B3997" s="136">
        <f t="shared" si="620"/>
        <v>79720</v>
      </c>
      <c r="C3997" t="e">
        <f>SQRT(($C$5/2)^2-($C$5/2)^2*'(OLD) bottom seam length'!B3997^2/($C$6/2)^2)</f>
        <v>#DIV/0!</v>
      </c>
      <c r="E3997" s="136">
        <f t="shared" si="621"/>
        <v>79720</v>
      </c>
      <c r="F3997" t="e">
        <f>SQRT(($C$5/2)^2-($C$5/2)^2*'(OLD) bottom seam length'!E3997^2/($C$6/2)^2)</f>
        <v>#DIV/0!</v>
      </c>
      <c r="H3997" s="136">
        <f t="shared" si="622"/>
        <v>79720</v>
      </c>
      <c r="I3997" t="e">
        <f>SQRT(($C$5/2)^2-($C$5/2)^2*'(OLD) bottom seam length'!H3997^2/($C$6/2)^2)</f>
        <v>#DIV/0!</v>
      </c>
      <c r="K3997" s="136">
        <f t="shared" si="623"/>
        <v>79720</v>
      </c>
      <c r="L3997" t="e">
        <f>SQRT(($C$5/2)^2-($C$5/2)^2*'(OLD) bottom seam length'!K3997^2/($C$6/2)^2)</f>
        <v>#DIV/0!</v>
      </c>
      <c r="O3997" s="136">
        <f t="shared" si="624"/>
        <v>79720</v>
      </c>
      <c r="P3997" t="b">
        <f t="shared" si="625"/>
        <v>0</v>
      </c>
      <c r="T3997" s="136">
        <f t="shared" si="626"/>
        <v>79700</v>
      </c>
      <c r="U3997" t="e">
        <f>SQRT(($U$6/2)^2-($U$6/2)^2*'(OLD) bottom seam length'!T3997^2/($U$7/2)^2)</f>
        <v>#VALUE!</v>
      </c>
      <c r="W3997" s="136">
        <f t="shared" si="627"/>
        <v>79700</v>
      </c>
      <c r="X3997" t="e">
        <f>SQRT(($U$6/2)^2-($U$6/2)^2*'(OLD) bottom seam length'!W3997^2/($U$7/2)^2)</f>
        <v>#VALUE!</v>
      </c>
      <c r="Z3997" s="136">
        <f t="shared" si="628"/>
        <v>79700</v>
      </c>
      <c r="AA3997" t="e">
        <f>SQRT(($U$6/2)^2-($U$6/2)^2*'(OLD) bottom seam length'!Z3997^2/($U$7/2)^2)</f>
        <v>#VALUE!</v>
      </c>
      <c r="AC3997" s="136">
        <f t="shared" si="629"/>
        <v>79700</v>
      </c>
      <c r="AD3997" t="e">
        <f>SQRT(($U$6/2)^2-($U$6/2)^2*'(OLD) bottom seam length'!AC3997^2/($U$7/2)^2)</f>
        <v>#VALUE!</v>
      </c>
    </row>
    <row r="3998" spans="2:30">
      <c r="B3998" s="136">
        <f t="shared" si="620"/>
        <v>79740</v>
      </c>
      <c r="C3998" t="e">
        <f>SQRT(($C$5/2)^2-($C$5/2)^2*'(OLD) bottom seam length'!B3998^2/($C$6/2)^2)</f>
        <v>#DIV/0!</v>
      </c>
      <c r="E3998" s="136">
        <f t="shared" si="621"/>
        <v>79740</v>
      </c>
      <c r="F3998" t="e">
        <f>SQRT(($C$5/2)^2-($C$5/2)^2*'(OLD) bottom seam length'!E3998^2/($C$6/2)^2)</f>
        <v>#DIV/0!</v>
      </c>
      <c r="H3998" s="136">
        <f t="shared" si="622"/>
        <v>79740</v>
      </c>
      <c r="I3998" t="e">
        <f>SQRT(($C$5/2)^2-($C$5/2)^2*'(OLD) bottom seam length'!H3998^2/($C$6/2)^2)</f>
        <v>#DIV/0!</v>
      </c>
      <c r="K3998" s="136">
        <f t="shared" si="623"/>
        <v>79740</v>
      </c>
      <c r="L3998" t="e">
        <f>SQRT(($C$5/2)^2-($C$5/2)^2*'(OLD) bottom seam length'!K3998^2/($C$6/2)^2)</f>
        <v>#DIV/0!</v>
      </c>
      <c r="O3998" s="136">
        <f t="shared" si="624"/>
        <v>79740</v>
      </c>
      <c r="P3998" t="b">
        <f t="shared" si="625"/>
        <v>0</v>
      </c>
      <c r="T3998" s="136">
        <f t="shared" si="626"/>
        <v>79720</v>
      </c>
      <c r="U3998" t="e">
        <f>SQRT(($U$6/2)^2-($U$6/2)^2*'(OLD) bottom seam length'!T3998^2/($U$7/2)^2)</f>
        <v>#VALUE!</v>
      </c>
      <c r="W3998" s="136">
        <f t="shared" si="627"/>
        <v>79720</v>
      </c>
      <c r="X3998" t="e">
        <f>SQRT(($U$6/2)^2-($U$6/2)^2*'(OLD) bottom seam length'!W3998^2/($U$7/2)^2)</f>
        <v>#VALUE!</v>
      </c>
      <c r="Z3998" s="136">
        <f t="shared" si="628"/>
        <v>79720</v>
      </c>
      <c r="AA3998" t="e">
        <f>SQRT(($U$6/2)^2-($U$6/2)^2*'(OLD) bottom seam length'!Z3998^2/($U$7/2)^2)</f>
        <v>#VALUE!</v>
      </c>
      <c r="AC3998" s="136">
        <f t="shared" si="629"/>
        <v>79720</v>
      </c>
      <c r="AD3998" t="e">
        <f>SQRT(($U$6/2)^2-($U$6/2)^2*'(OLD) bottom seam length'!AC3998^2/($U$7/2)^2)</f>
        <v>#VALUE!</v>
      </c>
    </row>
    <row r="3999" spans="2:30">
      <c r="B3999" s="136">
        <f t="shared" si="620"/>
        <v>79760</v>
      </c>
      <c r="C3999" t="e">
        <f>SQRT(($C$5/2)^2-($C$5/2)^2*'(OLD) bottom seam length'!B3999^2/($C$6/2)^2)</f>
        <v>#DIV/0!</v>
      </c>
      <c r="E3999" s="136">
        <f t="shared" si="621"/>
        <v>79760</v>
      </c>
      <c r="F3999" t="e">
        <f>SQRT(($C$5/2)^2-($C$5/2)^2*'(OLD) bottom seam length'!E3999^2/($C$6/2)^2)</f>
        <v>#DIV/0!</v>
      </c>
      <c r="H3999" s="136">
        <f t="shared" si="622"/>
        <v>79760</v>
      </c>
      <c r="I3999" t="e">
        <f>SQRT(($C$5/2)^2-($C$5/2)^2*'(OLD) bottom seam length'!H3999^2/($C$6/2)^2)</f>
        <v>#DIV/0!</v>
      </c>
      <c r="K3999" s="136">
        <f t="shared" si="623"/>
        <v>79760</v>
      </c>
      <c r="L3999" t="e">
        <f>SQRT(($C$5/2)^2-($C$5/2)^2*'(OLD) bottom seam length'!K3999^2/($C$6/2)^2)</f>
        <v>#DIV/0!</v>
      </c>
      <c r="O3999" s="136">
        <f t="shared" si="624"/>
        <v>79760</v>
      </c>
      <c r="P3999" t="b">
        <f t="shared" si="625"/>
        <v>0</v>
      </c>
      <c r="T3999" s="136">
        <f t="shared" si="626"/>
        <v>79740</v>
      </c>
      <c r="U3999" t="e">
        <f>SQRT(($U$6/2)^2-($U$6/2)^2*'(OLD) bottom seam length'!T3999^2/($U$7/2)^2)</f>
        <v>#VALUE!</v>
      </c>
      <c r="W3999" s="136">
        <f t="shared" si="627"/>
        <v>79740</v>
      </c>
      <c r="X3999" t="e">
        <f>SQRT(($U$6/2)^2-($U$6/2)^2*'(OLD) bottom seam length'!W3999^2/($U$7/2)^2)</f>
        <v>#VALUE!</v>
      </c>
      <c r="Z3999" s="136">
        <f t="shared" si="628"/>
        <v>79740</v>
      </c>
      <c r="AA3999" t="e">
        <f>SQRT(($U$6/2)^2-($U$6/2)^2*'(OLD) bottom seam length'!Z3999^2/($U$7/2)^2)</f>
        <v>#VALUE!</v>
      </c>
      <c r="AC3999" s="136">
        <f t="shared" si="629"/>
        <v>79740</v>
      </c>
      <c r="AD3999" t="e">
        <f>SQRT(($U$6/2)^2-($U$6/2)^2*'(OLD) bottom seam length'!AC3999^2/($U$7/2)^2)</f>
        <v>#VALUE!</v>
      </c>
    </row>
    <row r="4000" spans="2:30">
      <c r="B4000" s="136">
        <f t="shared" si="620"/>
        <v>79780</v>
      </c>
      <c r="C4000" t="e">
        <f>SQRT(($C$5/2)^2-($C$5/2)^2*'(OLD) bottom seam length'!B4000^2/($C$6/2)^2)</f>
        <v>#DIV/0!</v>
      </c>
      <c r="E4000" s="136">
        <f t="shared" si="621"/>
        <v>79780</v>
      </c>
      <c r="F4000" t="e">
        <f>SQRT(($C$5/2)^2-($C$5/2)^2*'(OLD) bottom seam length'!E4000^2/($C$6/2)^2)</f>
        <v>#DIV/0!</v>
      </c>
      <c r="H4000" s="136">
        <f t="shared" si="622"/>
        <v>79780</v>
      </c>
      <c r="I4000" t="e">
        <f>SQRT(($C$5/2)^2-($C$5/2)^2*'(OLD) bottom seam length'!H4000^2/($C$6/2)^2)</f>
        <v>#DIV/0!</v>
      </c>
      <c r="K4000" s="136">
        <f t="shared" si="623"/>
        <v>79780</v>
      </c>
      <c r="L4000" t="e">
        <f>SQRT(($C$5/2)^2-($C$5/2)^2*'(OLD) bottom seam length'!K4000^2/($C$6/2)^2)</f>
        <v>#DIV/0!</v>
      </c>
      <c r="O4000" s="136">
        <f t="shared" si="624"/>
        <v>79780</v>
      </c>
      <c r="P4000" t="b">
        <f t="shared" si="625"/>
        <v>0</v>
      </c>
      <c r="T4000" s="136">
        <f t="shared" si="626"/>
        <v>79760</v>
      </c>
      <c r="U4000" t="e">
        <f>SQRT(($U$6/2)^2-($U$6/2)^2*'(OLD) bottom seam length'!T4000^2/($U$7/2)^2)</f>
        <v>#VALUE!</v>
      </c>
      <c r="W4000" s="136">
        <f t="shared" si="627"/>
        <v>79760</v>
      </c>
      <c r="X4000" t="e">
        <f>SQRT(($U$6/2)^2-($U$6/2)^2*'(OLD) bottom seam length'!W4000^2/($U$7/2)^2)</f>
        <v>#VALUE!</v>
      </c>
      <c r="Z4000" s="136">
        <f t="shared" si="628"/>
        <v>79760</v>
      </c>
      <c r="AA4000" t="e">
        <f>SQRT(($U$6/2)^2-($U$6/2)^2*'(OLD) bottom seam length'!Z4000^2/($U$7/2)^2)</f>
        <v>#VALUE!</v>
      </c>
      <c r="AC4000" s="136">
        <f t="shared" si="629"/>
        <v>79760</v>
      </c>
      <c r="AD4000" t="e">
        <f>SQRT(($U$6/2)^2-($U$6/2)^2*'(OLD) bottom seam length'!AC4000^2/($U$7/2)^2)</f>
        <v>#VALUE!</v>
      </c>
    </row>
    <row r="4001" spans="2:30">
      <c r="B4001" s="136">
        <f t="shared" si="620"/>
        <v>79800</v>
      </c>
      <c r="C4001" t="e">
        <f>SQRT(($C$5/2)^2-($C$5/2)^2*'(OLD) bottom seam length'!B4001^2/($C$6/2)^2)</f>
        <v>#DIV/0!</v>
      </c>
      <c r="E4001" s="136">
        <f t="shared" si="621"/>
        <v>79800</v>
      </c>
      <c r="F4001" t="e">
        <f>SQRT(($C$5/2)^2-($C$5/2)^2*'(OLD) bottom seam length'!E4001^2/($C$6/2)^2)</f>
        <v>#DIV/0!</v>
      </c>
      <c r="H4001" s="136">
        <f t="shared" si="622"/>
        <v>79800</v>
      </c>
      <c r="I4001" t="e">
        <f>SQRT(($C$5/2)^2-($C$5/2)^2*'(OLD) bottom seam length'!H4001^2/($C$6/2)^2)</f>
        <v>#DIV/0!</v>
      </c>
      <c r="K4001" s="136">
        <f t="shared" si="623"/>
        <v>79800</v>
      </c>
      <c r="L4001" t="e">
        <f>SQRT(($C$5/2)^2-($C$5/2)^2*'(OLD) bottom seam length'!K4001^2/($C$6/2)^2)</f>
        <v>#DIV/0!</v>
      </c>
      <c r="O4001" s="136">
        <f t="shared" si="624"/>
        <v>79800</v>
      </c>
      <c r="P4001" t="b">
        <f t="shared" si="625"/>
        <v>0</v>
      </c>
      <c r="T4001" s="136">
        <f t="shared" si="626"/>
        <v>79780</v>
      </c>
      <c r="U4001" t="e">
        <f>SQRT(($U$6/2)^2-($U$6/2)^2*'(OLD) bottom seam length'!T4001^2/($U$7/2)^2)</f>
        <v>#VALUE!</v>
      </c>
      <c r="W4001" s="136">
        <f t="shared" si="627"/>
        <v>79780</v>
      </c>
      <c r="X4001" t="e">
        <f>SQRT(($U$6/2)^2-($U$6/2)^2*'(OLD) bottom seam length'!W4001^2/($U$7/2)^2)</f>
        <v>#VALUE!</v>
      </c>
      <c r="Z4001" s="136">
        <f t="shared" si="628"/>
        <v>79780</v>
      </c>
      <c r="AA4001" t="e">
        <f>SQRT(($U$6/2)^2-($U$6/2)^2*'(OLD) bottom seam length'!Z4001^2/($U$7/2)^2)</f>
        <v>#VALUE!</v>
      </c>
      <c r="AC4001" s="136">
        <f t="shared" si="629"/>
        <v>79780</v>
      </c>
      <c r="AD4001" t="e">
        <f>SQRT(($U$6/2)^2-($U$6/2)^2*'(OLD) bottom seam length'!AC4001^2/($U$7/2)^2)</f>
        <v>#VALUE!</v>
      </c>
    </row>
    <row r="4002" spans="2:30">
      <c r="B4002" s="136">
        <f t="shared" si="620"/>
        <v>79820</v>
      </c>
      <c r="C4002" t="e">
        <f>SQRT(($C$5/2)^2-($C$5/2)^2*'(OLD) bottom seam length'!B4002^2/($C$6/2)^2)</f>
        <v>#DIV/0!</v>
      </c>
      <c r="E4002" s="136">
        <f t="shared" si="621"/>
        <v>79820</v>
      </c>
      <c r="F4002" t="e">
        <f>SQRT(($C$5/2)^2-($C$5/2)^2*'(OLD) bottom seam length'!E4002^2/($C$6/2)^2)</f>
        <v>#DIV/0!</v>
      </c>
      <c r="H4002" s="136">
        <f t="shared" si="622"/>
        <v>79820</v>
      </c>
      <c r="I4002" t="e">
        <f>SQRT(($C$5/2)^2-($C$5/2)^2*'(OLD) bottom seam length'!H4002^2/($C$6/2)^2)</f>
        <v>#DIV/0!</v>
      </c>
      <c r="K4002" s="136">
        <f t="shared" si="623"/>
        <v>79820</v>
      </c>
      <c r="L4002" t="e">
        <f>SQRT(($C$5/2)^2-($C$5/2)^2*'(OLD) bottom seam length'!K4002^2/($C$6/2)^2)</f>
        <v>#DIV/0!</v>
      </c>
      <c r="O4002" s="136">
        <f t="shared" si="624"/>
        <v>79820</v>
      </c>
      <c r="P4002" t="b">
        <f t="shared" si="625"/>
        <v>0</v>
      </c>
      <c r="T4002" s="136">
        <f t="shared" si="626"/>
        <v>79800</v>
      </c>
      <c r="U4002" t="e">
        <f>SQRT(($U$6/2)^2-($U$6/2)^2*'(OLD) bottom seam length'!T4002^2/($U$7/2)^2)</f>
        <v>#VALUE!</v>
      </c>
      <c r="W4002" s="136">
        <f t="shared" si="627"/>
        <v>79800</v>
      </c>
      <c r="X4002" t="e">
        <f>SQRT(($U$6/2)^2-($U$6/2)^2*'(OLD) bottom seam length'!W4002^2/($U$7/2)^2)</f>
        <v>#VALUE!</v>
      </c>
      <c r="Z4002" s="136">
        <f t="shared" si="628"/>
        <v>79800</v>
      </c>
      <c r="AA4002" t="e">
        <f>SQRT(($U$6/2)^2-($U$6/2)^2*'(OLD) bottom seam length'!Z4002^2/($U$7/2)^2)</f>
        <v>#VALUE!</v>
      </c>
      <c r="AC4002" s="136">
        <f t="shared" si="629"/>
        <v>79800</v>
      </c>
      <c r="AD4002" t="e">
        <f>SQRT(($U$6/2)^2-($U$6/2)^2*'(OLD) bottom seam length'!AC4002^2/($U$7/2)^2)</f>
        <v>#VALUE!</v>
      </c>
    </row>
    <row r="4003" spans="2:30">
      <c r="B4003" s="136">
        <f t="shared" si="620"/>
        <v>79840</v>
      </c>
      <c r="C4003" t="e">
        <f>SQRT(($C$5/2)^2-($C$5/2)^2*'(OLD) bottom seam length'!B4003^2/($C$6/2)^2)</f>
        <v>#DIV/0!</v>
      </c>
      <c r="E4003" s="136">
        <f t="shared" si="621"/>
        <v>79840</v>
      </c>
      <c r="F4003" t="e">
        <f>SQRT(($C$5/2)^2-($C$5/2)^2*'(OLD) bottom seam length'!E4003^2/($C$6/2)^2)</f>
        <v>#DIV/0!</v>
      </c>
      <c r="H4003" s="136">
        <f t="shared" si="622"/>
        <v>79840</v>
      </c>
      <c r="I4003" t="e">
        <f>SQRT(($C$5/2)^2-($C$5/2)^2*'(OLD) bottom seam length'!H4003^2/($C$6/2)^2)</f>
        <v>#DIV/0!</v>
      </c>
      <c r="K4003" s="136">
        <f t="shared" si="623"/>
        <v>79840</v>
      </c>
      <c r="L4003" t="e">
        <f>SQRT(($C$5/2)^2-($C$5/2)^2*'(OLD) bottom seam length'!K4003^2/($C$6/2)^2)</f>
        <v>#DIV/0!</v>
      </c>
      <c r="O4003" s="136">
        <f t="shared" si="624"/>
        <v>79840</v>
      </c>
      <c r="P4003" t="b">
        <f t="shared" si="625"/>
        <v>0</v>
      </c>
      <c r="T4003" s="136">
        <f t="shared" si="626"/>
        <v>79820</v>
      </c>
      <c r="U4003" t="e">
        <f>SQRT(($U$6/2)^2-($U$6/2)^2*'(OLD) bottom seam length'!T4003^2/($U$7/2)^2)</f>
        <v>#VALUE!</v>
      </c>
      <c r="W4003" s="136">
        <f t="shared" si="627"/>
        <v>79820</v>
      </c>
      <c r="X4003" t="e">
        <f>SQRT(($U$6/2)^2-($U$6/2)^2*'(OLD) bottom seam length'!W4003^2/($U$7/2)^2)</f>
        <v>#VALUE!</v>
      </c>
      <c r="Z4003" s="136">
        <f t="shared" si="628"/>
        <v>79820</v>
      </c>
      <c r="AA4003" t="e">
        <f>SQRT(($U$6/2)^2-($U$6/2)^2*'(OLD) bottom seam length'!Z4003^2/($U$7/2)^2)</f>
        <v>#VALUE!</v>
      </c>
      <c r="AC4003" s="136">
        <f t="shared" si="629"/>
        <v>79820</v>
      </c>
      <c r="AD4003" t="e">
        <f>SQRT(($U$6/2)^2-($U$6/2)^2*'(OLD) bottom seam length'!AC4003^2/($U$7/2)^2)</f>
        <v>#VALUE!</v>
      </c>
    </row>
    <row r="4004" spans="2:30">
      <c r="B4004" s="136">
        <f t="shared" si="620"/>
        <v>79860</v>
      </c>
      <c r="C4004" t="e">
        <f>SQRT(($C$5/2)^2-($C$5/2)^2*'(OLD) bottom seam length'!B4004^2/($C$6/2)^2)</f>
        <v>#DIV/0!</v>
      </c>
      <c r="E4004" s="136">
        <f t="shared" si="621"/>
        <v>79860</v>
      </c>
      <c r="F4004" t="e">
        <f>SQRT(($C$5/2)^2-($C$5/2)^2*'(OLD) bottom seam length'!E4004^2/($C$6/2)^2)</f>
        <v>#DIV/0!</v>
      </c>
      <c r="H4004" s="136">
        <f t="shared" si="622"/>
        <v>79860</v>
      </c>
      <c r="I4004" t="e">
        <f>SQRT(($C$5/2)^2-($C$5/2)^2*'(OLD) bottom seam length'!H4004^2/($C$6/2)^2)</f>
        <v>#DIV/0!</v>
      </c>
      <c r="K4004" s="136">
        <f t="shared" si="623"/>
        <v>79860</v>
      </c>
      <c r="L4004" t="e">
        <f>SQRT(($C$5/2)^2-($C$5/2)^2*'(OLD) bottom seam length'!K4004^2/($C$6/2)^2)</f>
        <v>#DIV/0!</v>
      </c>
      <c r="O4004" s="136">
        <f t="shared" si="624"/>
        <v>79860</v>
      </c>
      <c r="P4004" t="b">
        <f t="shared" si="625"/>
        <v>0</v>
      </c>
      <c r="T4004" s="136">
        <f t="shared" si="626"/>
        <v>79840</v>
      </c>
      <c r="U4004" t="e">
        <f>SQRT(($U$6/2)^2-($U$6/2)^2*'(OLD) bottom seam length'!T4004^2/($U$7/2)^2)</f>
        <v>#VALUE!</v>
      </c>
      <c r="W4004" s="136">
        <f t="shared" si="627"/>
        <v>79840</v>
      </c>
      <c r="X4004" t="e">
        <f>SQRT(($U$6/2)^2-($U$6/2)^2*'(OLD) bottom seam length'!W4004^2/($U$7/2)^2)</f>
        <v>#VALUE!</v>
      </c>
      <c r="Z4004" s="136">
        <f t="shared" si="628"/>
        <v>79840</v>
      </c>
      <c r="AA4004" t="e">
        <f>SQRT(($U$6/2)^2-($U$6/2)^2*'(OLD) bottom seam length'!Z4004^2/($U$7/2)^2)</f>
        <v>#VALUE!</v>
      </c>
      <c r="AC4004" s="136">
        <f t="shared" si="629"/>
        <v>79840</v>
      </c>
      <c r="AD4004" t="e">
        <f>SQRT(($U$6/2)^2-($U$6/2)^2*'(OLD) bottom seam length'!AC4004^2/($U$7/2)^2)</f>
        <v>#VALUE!</v>
      </c>
    </row>
    <row r="4005" spans="2:30">
      <c r="B4005" s="136">
        <f t="shared" si="620"/>
        <v>79880</v>
      </c>
      <c r="C4005" t="e">
        <f>SQRT(($C$5/2)^2-($C$5/2)^2*'(OLD) bottom seam length'!B4005^2/($C$6/2)^2)</f>
        <v>#DIV/0!</v>
      </c>
      <c r="E4005" s="136">
        <f t="shared" si="621"/>
        <v>79880</v>
      </c>
      <c r="F4005" t="e">
        <f>SQRT(($C$5/2)^2-($C$5/2)^2*'(OLD) bottom seam length'!E4005^2/($C$6/2)^2)</f>
        <v>#DIV/0!</v>
      </c>
      <c r="H4005" s="136">
        <f t="shared" si="622"/>
        <v>79880</v>
      </c>
      <c r="I4005" t="e">
        <f>SQRT(($C$5/2)^2-($C$5/2)^2*'(OLD) bottom seam length'!H4005^2/($C$6/2)^2)</f>
        <v>#DIV/0!</v>
      </c>
      <c r="K4005" s="136">
        <f t="shared" si="623"/>
        <v>79880</v>
      </c>
      <c r="L4005" t="e">
        <f>SQRT(($C$5/2)^2-($C$5/2)^2*'(OLD) bottom seam length'!K4005^2/($C$6/2)^2)</f>
        <v>#DIV/0!</v>
      </c>
      <c r="O4005" s="136">
        <f t="shared" si="624"/>
        <v>79880</v>
      </c>
      <c r="P4005" t="b">
        <f t="shared" si="625"/>
        <v>0</v>
      </c>
      <c r="T4005" s="136">
        <f t="shared" si="626"/>
        <v>79860</v>
      </c>
      <c r="U4005" t="e">
        <f>SQRT(($U$6/2)^2-($U$6/2)^2*'(OLD) bottom seam length'!T4005^2/($U$7/2)^2)</f>
        <v>#VALUE!</v>
      </c>
      <c r="W4005" s="136">
        <f t="shared" si="627"/>
        <v>79860</v>
      </c>
      <c r="X4005" t="e">
        <f>SQRT(($U$6/2)^2-($U$6/2)^2*'(OLD) bottom seam length'!W4005^2/($U$7/2)^2)</f>
        <v>#VALUE!</v>
      </c>
      <c r="Z4005" s="136">
        <f t="shared" si="628"/>
        <v>79860</v>
      </c>
      <c r="AA4005" t="e">
        <f>SQRT(($U$6/2)^2-($U$6/2)^2*'(OLD) bottom seam length'!Z4005^2/($U$7/2)^2)</f>
        <v>#VALUE!</v>
      </c>
      <c r="AC4005" s="136">
        <f t="shared" si="629"/>
        <v>79860</v>
      </c>
      <c r="AD4005" t="e">
        <f>SQRT(($U$6/2)^2-($U$6/2)^2*'(OLD) bottom seam length'!AC4005^2/($U$7/2)^2)</f>
        <v>#VALUE!</v>
      </c>
    </row>
    <row r="4006" spans="2:30">
      <c r="B4006" s="136">
        <f t="shared" si="620"/>
        <v>79900</v>
      </c>
      <c r="C4006" t="e">
        <f>SQRT(($C$5/2)^2-($C$5/2)^2*'(OLD) bottom seam length'!B4006^2/($C$6/2)^2)</f>
        <v>#DIV/0!</v>
      </c>
      <c r="E4006" s="136">
        <f t="shared" si="621"/>
        <v>79900</v>
      </c>
      <c r="F4006" t="e">
        <f>SQRT(($C$5/2)^2-($C$5/2)^2*'(OLD) bottom seam length'!E4006^2/($C$6/2)^2)</f>
        <v>#DIV/0!</v>
      </c>
      <c r="H4006" s="136">
        <f t="shared" si="622"/>
        <v>79900</v>
      </c>
      <c r="I4006" t="e">
        <f>SQRT(($C$5/2)^2-($C$5/2)^2*'(OLD) bottom seam length'!H4006^2/($C$6/2)^2)</f>
        <v>#DIV/0!</v>
      </c>
      <c r="K4006" s="136">
        <f t="shared" si="623"/>
        <v>79900</v>
      </c>
      <c r="L4006" t="e">
        <f>SQRT(($C$5/2)^2-($C$5/2)^2*'(OLD) bottom seam length'!K4006^2/($C$6/2)^2)</f>
        <v>#DIV/0!</v>
      </c>
      <c r="O4006" s="136">
        <f t="shared" si="624"/>
        <v>79900</v>
      </c>
      <c r="P4006" t="b">
        <f t="shared" si="625"/>
        <v>0</v>
      </c>
      <c r="T4006" s="136">
        <f t="shared" si="626"/>
        <v>79880</v>
      </c>
      <c r="U4006" t="e">
        <f>SQRT(($U$6/2)^2-($U$6/2)^2*'(OLD) bottom seam length'!T4006^2/($U$7/2)^2)</f>
        <v>#VALUE!</v>
      </c>
      <c r="W4006" s="136">
        <f t="shared" si="627"/>
        <v>79880</v>
      </c>
      <c r="X4006" t="e">
        <f>SQRT(($U$6/2)^2-($U$6/2)^2*'(OLD) bottom seam length'!W4006^2/($U$7/2)^2)</f>
        <v>#VALUE!</v>
      </c>
      <c r="Z4006" s="136">
        <f t="shared" si="628"/>
        <v>79880</v>
      </c>
      <c r="AA4006" t="e">
        <f>SQRT(($U$6/2)^2-($U$6/2)^2*'(OLD) bottom seam length'!Z4006^2/($U$7/2)^2)</f>
        <v>#VALUE!</v>
      </c>
      <c r="AC4006" s="136">
        <f t="shared" si="629"/>
        <v>79880</v>
      </c>
      <c r="AD4006" t="e">
        <f>SQRT(($U$6/2)^2-($U$6/2)^2*'(OLD) bottom seam length'!AC4006^2/($U$7/2)^2)</f>
        <v>#VALUE!</v>
      </c>
    </row>
    <row r="4007" spans="2:30">
      <c r="B4007" s="136">
        <f t="shared" si="620"/>
        <v>79920</v>
      </c>
      <c r="C4007" t="e">
        <f>SQRT(($C$5/2)^2-($C$5/2)^2*'(OLD) bottom seam length'!B4007^2/($C$6/2)^2)</f>
        <v>#DIV/0!</v>
      </c>
      <c r="E4007" s="136">
        <f t="shared" si="621"/>
        <v>79920</v>
      </c>
      <c r="F4007" t="e">
        <f>SQRT(($C$5/2)^2-($C$5/2)^2*'(OLD) bottom seam length'!E4007^2/($C$6/2)^2)</f>
        <v>#DIV/0!</v>
      </c>
      <c r="H4007" s="136">
        <f t="shared" si="622"/>
        <v>79920</v>
      </c>
      <c r="I4007" t="e">
        <f>SQRT(($C$5/2)^2-($C$5/2)^2*'(OLD) bottom seam length'!H4007^2/($C$6/2)^2)</f>
        <v>#DIV/0!</v>
      </c>
      <c r="K4007" s="136">
        <f t="shared" si="623"/>
        <v>79920</v>
      </c>
      <c r="L4007" t="e">
        <f>SQRT(($C$5/2)^2-($C$5/2)^2*'(OLD) bottom seam length'!K4007^2/($C$6/2)^2)</f>
        <v>#DIV/0!</v>
      </c>
      <c r="O4007" s="136">
        <f t="shared" si="624"/>
        <v>79920</v>
      </c>
      <c r="P4007" t="b">
        <f t="shared" si="625"/>
        <v>0</v>
      </c>
      <c r="T4007" s="136">
        <f t="shared" si="626"/>
        <v>79900</v>
      </c>
      <c r="U4007" t="e">
        <f>SQRT(($U$6/2)^2-($U$6/2)^2*'(OLD) bottom seam length'!T4007^2/($U$7/2)^2)</f>
        <v>#VALUE!</v>
      </c>
      <c r="W4007" s="136">
        <f t="shared" si="627"/>
        <v>79900</v>
      </c>
      <c r="X4007" t="e">
        <f>SQRT(($U$6/2)^2-($U$6/2)^2*'(OLD) bottom seam length'!W4007^2/($U$7/2)^2)</f>
        <v>#VALUE!</v>
      </c>
      <c r="Z4007" s="136">
        <f t="shared" si="628"/>
        <v>79900</v>
      </c>
      <c r="AA4007" t="e">
        <f>SQRT(($U$6/2)^2-($U$6/2)^2*'(OLD) bottom seam length'!Z4007^2/($U$7/2)^2)</f>
        <v>#VALUE!</v>
      </c>
      <c r="AC4007" s="136">
        <f t="shared" si="629"/>
        <v>79900</v>
      </c>
      <c r="AD4007" t="e">
        <f>SQRT(($U$6/2)^2-($U$6/2)^2*'(OLD) bottom seam length'!AC4007^2/($U$7/2)^2)</f>
        <v>#VALUE!</v>
      </c>
    </row>
    <row r="4008" spans="2:30">
      <c r="B4008" s="136">
        <f t="shared" si="620"/>
        <v>79940</v>
      </c>
      <c r="C4008" t="e">
        <f>SQRT(($C$5/2)^2-($C$5/2)^2*'(OLD) bottom seam length'!B4008^2/($C$6/2)^2)</f>
        <v>#DIV/0!</v>
      </c>
      <c r="E4008" s="136">
        <f t="shared" si="621"/>
        <v>79940</v>
      </c>
      <c r="F4008" t="e">
        <f>SQRT(($C$5/2)^2-($C$5/2)^2*'(OLD) bottom seam length'!E4008^2/($C$6/2)^2)</f>
        <v>#DIV/0!</v>
      </c>
      <c r="H4008" s="136">
        <f t="shared" si="622"/>
        <v>79940</v>
      </c>
      <c r="I4008" t="e">
        <f>SQRT(($C$5/2)^2-($C$5/2)^2*'(OLD) bottom seam length'!H4008^2/($C$6/2)^2)</f>
        <v>#DIV/0!</v>
      </c>
      <c r="K4008" s="136">
        <f t="shared" si="623"/>
        <v>79940</v>
      </c>
      <c r="L4008" t="e">
        <f>SQRT(($C$5/2)^2-($C$5/2)^2*'(OLD) bottom seam length'!K4008^2/($C$6/2)^2)</f>
        <v>#DIV/0!</v>
      </c>
      <c r="O4008" s="136">
        <f t="shared" si="624"/>
        <v>79940</v>
      </c>
      <c r="P4008" t="b">
        <f t="shared" si="625"/>
        <v>0</v>
      </c>
      <c r="T4008" s="136">
        <f t="shared" si="626"/>
        <v>79920</v>
      </c>
      <c r="U4008" t="e">
        <f>SQRT(($U$6/2)^2-($U$6/2)^2*'(OLD) bottom seam length'!T4008^2/($U$7/2)^2)</f>
        <v>#VALUE!</v>
      </c>
      <c r="W4008" s="136">
        <f t="shared" si="627"/>
        <v>79920</v>
      </c>
      <c r="X4008" t="e">
        <f>SQRT(($U$6/2)^2-($U$6/2)^2*'(OLD) bottom seam length'!W4008^2/($U$7/2)^2)</f>
        <v>#VALUE!</v>
      </c>
      <c r="Z4008" s="136">
        <f t="shared" si="628"/>
        <v>79920</v>
      </c>
      <c r="AA4008" t="e">
        <f>SQRT(($U$6/2)^2-($U$6/2)^2*'(OLD) bottom seam length'!Z4008^2/($U$7/2)^2)</f>
        <v>#VALUE!</v>
      </c>
      <c r="AC4008" s="136">
        <f t="shared" si="629"/>
        <v>79920</v>
      </c>
      <c r="AD4008" t="e">
        <f>SQRT(($U$6/2)^2-($U$6/2)^2*'(OLD) bottom seam length'!AC4008^2/($U$7/2)^2)</f>
        <v>#VALUE!</v>
      </c>
    </row>
    <row r="4009" spans="2:30">
      <c r="B4009" s="136">
        <f t="shared" si="620"/>
        <v>79960</v>
      </c>
      <c r="C4009" t="e">
        <f>SQRT(($C$5/2)^2-($C$5/2)^2*'(OLD) bottom seam length'!B4009^2/($C$6/2)^2)</f>
        <v>#DIV/0!</v>
      </c>
      <c r="E4009" s="136">
        <f t="shared" si="621"/>
        <v>79960</v>
      </c>
      <c r="F4009" t="e">
        <f>SQRT(($C$5/2)^2-($C$5/2)^2*'(OLD) bottom seam length'!E4009^2/($C$6/2)^2)</f>
        <v>#DIV/0!</v>
      </c>
      <c r="H4009" s="136">
        <f t="shared" si="622"/>
        <v>79960</v>
      </c>
      <c r="I4009" t="e">
        <f>SQRT(($C$5/2)^2-($C$5/2)^2*'(OLD) bottom seam length'!H4009^2/($C$6/2)^2)</f>
        <v>#DIV/0!</v>
      </c>
      <c r="K4009" s="136">
        <f t="shared" si="623"/>
        <v>79960</v>
      </c>
      <c r="L4009" t="e">
        <f>SQRT(($C$5/2)^2-($C$5/2)^2*'(OLD) bottom seam length'!K4009^2/($C$6/2)^2)</f>
        <v>#DIV/0!</v>
      </c>
      <c r="O4009" s="136">
        <f t="shared" si="624"/>
        <v>79960</v>
      </c>
      <c r="P4009" t="b">
        <f t="shared" si="625"/>
        <v>0</v>
      </c>
      <c r="T4009" s="136">
        <f t="shared" si="626"/>
        <v>79940</v>
      </c>
      <c r="U4009" t="e">
        <f>SQRT(($U$6/2)^2-($U$6/2)^2*'(OLD) bottom seam length'!T4009^2/($U$7/2)^2)</f>
        <v>#VALUE!</v>
      </c>
      <c r="W4009" s="136">
        <f t="shared" si="627"/>
        <v>79940</v>
      </c>
      <c r="X4009" t="e">
        <f>SQRT(($U$6/2)^2-($U$6/2)^2*'(OLD) bottom seam length'!W4009^2/($U$7/2)^2)</f>
        <v>#VALUE!</v>
      </c>
      <c r="Z4009" s="136">
        <f t="shared" si="628"/>
        <v>79940</v>
      </c>
      <c r="AA4009" t="e">
        <f>SQRT(($U$6/2)^2-($U$6/2)^2*'(OLD) bottom seam length'!Z4009^2/($U$7/2)^2)</f>
        <v>#VALUE!</v>
      </c>
      <c r="AC4009" s="136">
        <f t="shared" si="629"/>
        <v>79940</v>
      </c>
      <c r="AD4009" t="e">
        <f>SQRT(($U$6/2)^2-($U$6/2)^2*'(OLD) bottom seam length'!AC4009^2/($U$7/2)^2)</f>
        <v>#VALUE!</v>
      </c>
    </row>
    <row r="4010" spans="2:30">
      <c r="B4010" s="136">
        <f t="shared" si="620"/>
        <v>79980</v>
      </c>
      <c r="C4010" t="e">
        <f>SQRT(($C$5/2)^2-($C$5/2)^2*'(OLD) bottom seam length'!B4010^2/($C$6/2)^2)</f>
        <v>#DIV/0!</v>
      </c>
      <c r="E4010" s="136">
        <f t="shared" si="621"/>
        <v>79980</v>
      </c>
      <c r="F4010" t="e">
        <f>SQRT(($C$5/2)^2-($C$5/2)^2*'(OLD) bottom seam length'!E4010^2/($C$6/2)^2)</f>
        <v>#DIV/0!</v>
      </c>
      <c r="H4010" s="136">
        <f t="shared" si="622"/>
        <v>79980</v>
      </c>
      <c r="I4010" t="e">
        <f>SQRT(($C$5/2)^2-($C$5/2)^2*'(OLD) bottom seam length'!H4010^2/($C$6/2)^2)</f>
        <v>#DIV/0!</v>
      </c>
      <c r="K4010" s="136">
        <f t="shared" si="623"/>
        <v>79980</v>
      </c>
      <c r="L4010" t="e">
        <f>SQRT(($C$5/2)^2-($C$5/2)^2*'(OLD) bottom seam length'!K4010^2/($C$6/2)^2)</f>
        <v>#DIV/0!</v>
      </c>
      <c r="O4010" s="136">
        <f t="shared" si="624"/>
        <v>79980</v>
      </c>
      <c r="P4010" t="b">
        <f t="shared" si="625"/>
        <v>0</v>
      </c>
      <c r="T4010" s="136">
        <f t="shared" si="626"/>
        <v>79960</v>
      </c>
      <c r="U4010" t="e">
        <f>SQRT(($U$6/2)^2-($U$6/2)^2*'(OLD) bottom seam length'!T4010^2/($U$7/2)^2)</f>
        <v>#VALUE!</v>
      </c>
      <c r="W4010" s="136">
        <f t="shared" si="627"/>
        <v>79960</v>
      </c>
      <c r="X4010" t="e">
        <f>SQRT(($U$6/2)^2-($U$6/2)^2*'(OLD) bottom seam length'!W4010^2/($U$7/2)^2)</f>
        <v>#VALUE!</v>
      </c>
      <c r="Z4010" s="136">
        <f t="shared" si="628"/>
        <v>79960</v>
      </c>
      <c r="AA4010" t="e">
        <f>SQRT(($U$6/2)^2-($U$6/2)^2*'(OLD) bottom seam length'!Z4010^2/($U$7/2)^2)</f>
        <v>#VALUE!</v>
      </c>
      <c r="AC4010" s="136">
        <f t="shared" si="629"/>
        <v>79960</v>
      </c>
      <c r="AD4010" t="e">
        <f>SQRT(($U$6/2)^2-($U$6/2)^2*'(OLD) bottom seam length'!AC4010^2/($U$7/2)^2)</f>
        <v>#VALUE!</v>
      </c>
    </row>
    <row r="4011" spans="2:30">
      <c r="B4011" s="136">
        <f t="shared" si="620"/>
        <v>80000</v>
      </c>
      <c r="C4011" t="e">
        <f>SQRT(($C$5/2)^2-($C$5/2)^2*'(OLD) bottom seam length'!B4011^2/($C$6/2)^2)</f>
        <v>#DIV/0!</v>
      </c>
      <c r="E4011" s="136">
        <f t="shared" si="621"/>
        <v>80000</v>
      </c>
      <c r="F4011" t="e">
        <f>SQRT(($C$5/2)^2-($C$5/2)^2*'(OLD) bottom seam length'!E4011^2/($C$6/2)^2)</f>
        <v>#DIV/0!</v>
      </c>
      <c r="H4011" s="136">
        <f t="shared" si="622"/>
        <v>80000</v>
      </c>
      <c r="I4011" t="e">
        <f>SQRT(($C$5/2)^2-($C$5/2)^2*'(OLD) bottom seam length'!H4011^2/($C$6/2)^2)</f>
        <v>#DIV/0!</v>
      </c>
      <c r="K4011" s="136">
        <f t="shared" si="623"/>
        <v>80000</v>
      </c>
      <c r="L4011" t="e">
        <f>SQRT(($C$5/2)^2-($C$5/2)^2*'(OLD) bottom seam length'!K4011^2/($C$6/2)^2)</f>
        <v>#DIV/0!</v>
      </c>
      <c r="O4011" s="136">
        <f t="shared" si="624"/>
        <v>80000</v>
      </c>
      <c r="P4011" t="b">
        <f t="shared" si="625"/>
        <v>0</v>
      </c>
      <c r="T4011" s="136">
        <f t="shared" si="626"/>
        <v>79980</v>
      </c>
      <c r="U4011" t="e">
        <f>SQRT(($U$6/2)^2-($U$6/2)^2*'(OLD) bottom seam length'!T4011^2/($U$7/2)^2)</f>
        <v>#VALUE!</v>
      </c>
      <c r="W4011" s="136">
        <f t="shared" si="627"/>
        <v>79980</v>
      </c>
      <c r="X4011" t="e">
        <f>SQRT(($U$6/2)^2-($U$6/2)^2*'(OLD) bottom seam length'!W4011^2/($U$7/2)^2)</f>
        <v>#VALUE!</v>
      </c>
      <c r="Z4011" s="136">
        <f t="shared" si="628"/>
        <v>79980</v>
      </c>
      <c r="AA4011" t="e">
        <f>SQRT(($U$6/2)^2-($U$6/2)^2*'(OLD) bottom seam length'!Z4011^2/($U$7/2)^2)</f>
        <v>#VALUE!</v>
      </c>
      <c r="AC4011" s="136">
        <f t="shared" si="629"/>
        <v>79980</v>
      </c>
      <c r="AD4011" t="e">
        <f>SQRT(($U$6/2)^2-($U$6/2)^2*'(OLD) bottom seam length'!AC4011^2/($U$7/2)^2)</f>
        <v>#VALUE!</v>
      </c>
    </row>
    <row r="4012" spans="2:30">
      <c r="B4012" s="136">
        <f t="shared" si="620"/>
        <v>80020</v>
      </c>
      <c r="C4012" t="e">
        <f>SQRT(($C$5/2)^2-($C$5/2)^2*'(OLD) bottom seam length'!B4012^2/($C$6/2)^2)</f>
        <v>#DIV/0!</v>
      </c>
      <c r="E4012" s="136">
        <f t="shared" si="621"/>
        <v>80020</v>
      </c>
      <c r="F4012" t="e">
        <f>SQRT(($C$5/2)^2-($C$5/2)^2*'(OLD) bottom seam length'!E4012^2/($C$6/2)^2)</f>
        <v>#DIV/0!</v>
      </c>
      <c r="H4012" s="136">
        <f t="shared" si="622"/>
        <v>80020</v>
      </c>
      <c r="I4012" t="e">
        <f>SQRT(($C$5/2)^2-($C$5/2)^2*'(OLD) bottom seam length'!H4012^2/($C$6/2)^2)</f>
        <v>#DIV/0!</v>
      </c>
      <c r="K4012" s="136">
        <f t="shared" si="623"/>
        <v>80020</v>
      </c>
      <c r="L4012" t="e">
        <f>SQRT(($C$5/2)^2-($C$5/2)^2*'(OLD) bottom seam length'!K4012^2/($C$6/2)^2)</f>
        <v>#DIV/0!</v>
      </c>
      <c r="O4012" s="136">
        <f t="shared" si="624"/>
        <v>80020</v>
      </c>
      <c r="P4012" t="b">
        <f t="shared" si="625"/>
        <v>0</v>
      </c>
      <c r="T4012" s="136">
        <f t="shared" si="626"/>
        <v>80000</v>
      </c>
      <c r="U4012" t="e">
        <f>SQRT(($U$6/2)^2-($U$6/2)^2*'(OLD) bottom seam length'!T4012^2/($U$7/2)^2)</f>
        <v>#VALUE!</v>
      </c>
      <c r="W4012" s="136">
        <f t="shared" si="627"/>
        <v>80000</v>
      </c>
      <c r="X4012" t="e">
        <f>SQRT(($U$6/2)^2-($U$6/2)^2*'(OLD) bottom seam length'!W4012^2/($U$7/2)^2)</f>
        <v>#VALUE!</v>
      </c>
      <c r="Z4012" s="136">
        <f t="shared" si="628"/>
        <v>80000</v>
      </c>
      <c r="AA4012" t="e">
        <f>SQRT(($U$6/2)^2-($U$6/2)^2*'(OLD) bottom seam length'!Z4012^2/($U$7/2)^2)</f>
        <v>#VALUE!</v>
      </c>
      <c r="AC4012" s="136">
        <f t="shared" si="629"/>
        <v>80000</v>
      </c>
      <c r="AD4012" t="e">
        <f>SQRT(($U$6/2)^2-($U$6/2)^2*'(OLD) bottom seam length'!AC4012^2/($U$7/2)^2)</f>
        <v>#VALUE!</v>
      </c>
    </row>
    <row r="4013" spans="2:30">
      <c r="B4013" s="136">
        <f t="shared" si="620"/>
        <v>80040</v>
      </c>
      <c r="C4013" t="e">
        <f>SQRT(($C$5/2)^2-($C$5/2)^2*'(OLD) bottom seam length'!B4013^2/($C$6/2)^2)</f>
        <v>#DIV/0!</v>
      </c>
      <c r="E4013" s="136">
        <f t="shared" si="621"/>
        <v>80040</v>
      </c>
      <c r="F4013" t="e">
        <f>SQRT(($C$5/2)^2-($C$5/2)^2*'(OLD) bottom seam length'!E4013^2/($C$6/2)^2)</f>
        <v>#DIV/0!</v>
      </c>
      <c r="H4013" s="136">
        <f t="shared" si="622"/>
        <v>80040</v>
      </c>
      <c r="I4013" t="e">
        <f>SQRT(($C$5/2)^2-($C$5/2)^2*'(OLD) bottom seam length'!H4013^2/($C$6/2)^2)</f>
        <v>#DIV/0!</v>
      </c>
      <c r="K4013" s="136">
        <f t="shared" si="623"/>
        <v>80040</v>
      </c>
      <c r="L4013" t="e">
        <f>SQRT(($C$5/2)^2-($C$5/2)^2*'(OLD) bottom seam length'!K4013^2/($C$6/2)^2)</f>
        <v>#DIV/0!</v>
      </c>
      <c r="O4013" s="136">
        <f t="shared" si="624"/>
        <v>80040</v>
      </c>
      <c r="P4013" t="b">
        <f t="shared" si="625"/>
        <v>0</v>
      </c>
      <c r="T4013" s="136">
        <f t="shared" si="626"/>
        <v>80020</v>
      </c>
      <c r="U4013" t="e">
        <f>SQRT(($U$6/2)^2-($U$6/2)^2*'(OLD) bottom seam length'!T4013^2/($U$7/2)^2)</f>
        <v>#VALUE!</v>
      </c>
      <c r="W4013" s="136">
        <f t="shared" si="627"/>
        <v>80020</v>
      </c>
      <c r="X4013" t="e">
        <f>SQRT(($U$6/2)^2-($U$6/2)^2*'(OLD) bottom seam length'!W4013^2/($U$7/2)^2)</f>
        <v>#VALUE!</v>
      </c>
      <c r="Z4013" s="136">
        <f t="shared" si="628"/>
        <v>80020</v>
      </c>
      <c r="AA4013" t="e">
        <f>SQRT(($U$6/2)^2-($U$6/2)^2*'(OLD) bottom seam length'!Z4013^2/($U$7/2)^2)</f>
        <v>#VALUE!</v>
      </c>
      <c r="AC4013" s="136">
        <f t="shared" si="629"/>
        <v>80020</v>
      </c>
      <c r="AD4013" t="e">
        <f>SQRT(($U$6/2)^2-($U$6/2)^2*'(OLD) bottom seam length'!AC4013^2/($U$7/2)^2)</f>
        <v>#VALUE!</v>
      </c>
    </row>
    <row r="4014" spans="2:30">
      <c r="B4014" s="136">
        <f t="shared" si="620"/>
        <v>80060</v>
      </c>
      <c r="C4014" t="e">
        <f>SQRT(($C$5/2)^2-($C$5/2)^2*'(OLD) bottom seam length'!B4014^2/($C$6/2)^2)</f>
        <v>#DIV/0!</v>
      </c>
      <c r="E4014" s="136">
        <f t="shared" si="621"/>
        <v>80060</v>
      </c>
      <c r="F4014" t="e">
        <f>SQRT(($C$5/2)^2-($C$5/2)^2*'(OLD) bottom seam length'!E4014^2/($C$6/2)^2)</f>
        <v>#DIV/0!</v>
      </c>
      <c r="H4014" s="136">
        <f t="shared" si="622"/>
        <v>80060</v>
      </c>
      <c r="I4014" t="e">
        <f>SQRT(($C$5/2)^2-($C$5/2)^2*'(OLD) bottom seam length'!H4014^2/($C$6/2)^2)</f>
        <v>#DIV/0!</v>
      </c>
      <c r="K4014" s="136">
        <f t="shared" si="623"/>
        <v>80060</v>
      </c>
      <c r="L4014" t="e">
        <f>SQRT(($C$5/2)^2-($C$5/2)^2*'(OLD) bottom seam length'!K4014^2/($C$6/2)^2)</f>
        <v>#DIV/0!</v>
      </c>
      <c r="O4014" s="136">
        <f t="shared" si="624"/>
        <v>80060</v>
      </c>
      <c r="P4014" t="b">
        <f t="shared" si="625"/>
        <v>0</v>
      </c>
      <c r="T4014" s="136">
        <f t="shared" si="626"/>
        <v>80040</v>
      </c>
      <c r="U4014" t="e">
        <f>SQRT(($U$6/2)^2-($U$6/2)^2*'(OLD) bottom seam length'!T4014^2/($U$7/2)^2)</f>
        <v>#VALUE!</v>
      </c>
      <c r="W4014" s="136">
        <f t="shared" si="627"/>
        <v>80040</v>
      </c>
      <c r="X4014" t="e">
        <f>SQRT(($U$6/2)^2-($U$6/2)^2*'(OLD) bottom seam length'!W4014^2/($U$7/2)^2)</f>
        <v>#VALUE!</v>
      </c>
      <c r="Z4014" s="136">
        <f t="shared" si="628"/>
        <v>80040</v>
      </c>
      <c r="AA4014" t="e">
        <f>SQRT(($U$6/2)^2-($U$6/2)^2*'(OLD) bottom seam length'!Z4014^2/($U$7/2)^2)</f>
        <v>#VALUE!</v>
      </c>
      <c r="AC4014" s="136">
        <f t="shared" si="629"/>
        <v>80040</v>
      </c>
      <c r="AD4014" t="e">
        <f>SQRT(($U$6/2)^2-($U$6/2)^2*'(OLD) bottom seam length'!AC4014^2/($U$7/2)^2)</f>
        <v>#VALUE!</v>
      </c>
    </row>
    <row r="4015" spans="2:30">
      <c r="B4015" s="136">
        <f t="shared" si="620"/>
        <v>80080</v>
      </c>
      <c r="C4015" t="e">
        <f>SQRT(($C$5/2)^2-($C$5/2)^2*'(OLD) bottom seam length'!B4015^2/($C$6/2)^2)</f>
        <v>#DIV/0!</v>
      </c>
      <c r="E4015" s="136">
        <f t="shared" si="621"/>
        <v>80080</v>
      </c>
      <c r="F4015" t="e">
        <f>SQRT(($C$5/2)^2-($C$5/2)^2*'(OLD) bottom seam length'!E4015^2/($C$6/2)^2)</f>
        <v>#DIV/0!</v>
      </c>
      <c r="H4015" s="136">
        <f t="shared" si="622"/>
        <v>80080</v>
      </c>
      <c r="I4015" t="e">
        <f>SQRT(($C$5/2)^2-($C$5/2)^2*'(OLD) bottom seam length'!H4015^2/($C$6/2)^2)</f>
        <v>#DIV/0!</v>
      </c>
      <c r="K4015" s="136">
        <f t="shared" si="623"/>
        <v>80080</v>
      </c>
      <c r="L4015" t="e">
        <f>SQRT(($C$5/2)^2-($C$5/2)^2*'(OLD) bottom seam length'!K4015^2/($C$6/2)^2)</f>
        <v>#DIV/0!</v>
      </c>
      <c r="O4015" s="136">
        <f t="shared" si="624"/>
        <v>80080</v>
      </c>
      <c r="P4015" t="b">
        <f t="shared" si="625"/>
        <v>0</v>
      </c>
      <c r="T4015" s="136">
        <f t="shared" si="626"/>
        <v>80060</v>
      </c>
      <c r="U4015" t="e">
        <f>SQRT(($U$6/2)^2-($U$6/2)^2*'(OLD) bottom seam length'!T4015^2/($U$7/2)^2)</f>
        <v>#VALUE!</v>
      </c>
      <c r="W4015" s="136">
        <f t="shared" si="627"/>
        <v>80060</v>
      </c>
      <c r="X4015" t="e">
        <f>SQRT(($U$6/2)^2-($U$6/2)^2*'(OLD) bottom seam length'!W4015^2/($U$7/2)^2)</f>
        <v>#VALUE!</v>
      </c>
      <c r="Z4015" s="136">
        <f t="shared" si="628"/>
        <v>80060</v>
      </c>
      <c r="AA4015" t="e">
        <f>SQRT(($U$6/2)^2-($U$6/2)^2*'(OLD) bottom seam length'!Z4015^2/($U$7/2)^2)</f>
        <v>#VALUE!</v>
      </c>
      <c r="AC4015" s="136">
        <f t="shared" si="629"/>
        <v>80060</v>
      </c>
      <c r="AD4015" t="e">
        <f>SQRT(($U$6/2)^2-($U$6/2)^2*'(OLD) bottom seam length'!AC4015^2/($U$7/2)^2)</f>
        <v>#VALUE!</v>
      </c>
    </row>
    <row r="4016" spans="2:30">
      <c r="B4016" s="136">
        <f t="shared" si="620"/>
        <v>80100</v>
      </c>
      <c r="C4016" t="e">
        <f>SQRT(($C$5/2)^2-($C$5/2)^2*'(OLD) bottom seam length'!B4016^2/($C$6/2)^2)</f>
        <v>#DIV/0!</v>
      </c>
      <c r="E4016" s="136">
        <f t="shared" si="621"/>
        <v>80100</v>
      </c>
      <c r="F4016" t="e">
        <f>SQRT(($C$5/2)^2-($C$5/2)^2*'(OLD) bottom seam length'!E4016^2/($C$6/2)^2)</f>
        <v>#DIV/0!</v>
      </c>
      <c r="H4016" s="136">
        <f t="shared" si="622"/>
        <v>80100</v>
      </c>
      <c r="I4016" t="e">
        <f>SQRT(($C$5/2)^2-($C$5/2)^2*'(OLD) bottom seam length'!H4016^2/($C$6/2)^2)</f>
        <v>#DIV/0!</v>
      </c>
      <c r="K4016" s="136">
        <f t="shared" si="623"/>
        <v>80100</v>
      </c>
      <c r="L4016" t="e">
        <f>SQRT(($C$5/2)^2-($C$5/2)^2*'(OLD) bottom seam length'!K4016^2/($C$6/2)^2)</f>
        <v>#DIV/0!</v>
      </c>
      <c r="O4016" s="136">
        <f t="shared" si="624"/>
        <v>80100</v>
      </c>
      <c r="P4016" t="b">
        <f t="shared" si="625"/>
        <v>0</v>
      </c>
      <c r="T4016" s="136">
        <f t="shared" si="626"/>
        <v>80080</v>
      </c>
      <c r="U4016" t="e">
        <f>SQRT(($U$6/2)^2-($U$6/2)^2*'(OLD) bottom seam length'!T4016^2/($U$7/2)^2)</f>
        <v>#VALUE!</v>
      </c>
      <c r="W4016" s="136">
        <f t="shared" si="627"/>
        <v>80080</v>
      </c>
      <c r="X4016" t="e">
        <f>SQRT(($U$6/2)^2-($U$6/2)^2*'(OLD) bottom seam length'!W4016^2/($U$7/2)^2)</f>
        <v>#VALUE!</v>
      </c>
      <c r="Z4016" s="136">
        <f t="shared" si="628"/>
        <v>80080</v>
      </c>
      <c r="AA4016" t="e">
        <f>SQRT(($U$6/2)^2-($U$6/2)^2*'(OLD) bottom seam length'!Z4016^2/($U$7/2)^2)</f>
        <v>#VALUE!</v>
      </c>
      <c r="AC4016" s="136">
        <f t="shared" si="629"/>
        <v>80080</v>
      </c>
      <c r="AD4016" t="e">
        <f>SQRT(($U$6/2)^2-($U$6/2)^2*'(OLD) bottom seam length'!AC4016^2/($U$7/2)^2)</f>
        <v>#VALUE!</v>
      </c>
    </row>
    <row r="4017" spans="2:30">
      <c r="B4017" s="136">
        <f t="shared" si="620"/>
        <v>80120</v>
      </c>
      <c r="C4017" t="e">
        <f>SQRT(($C$5/2)^2-($C$5/2)^2*'(OLD) bottom seam length'!B4017^2/($C$6/2)^2)</f>
        <v>#DIV/0!</v>
      </c>
      <c r="E4017" s="136">
        <f t="shared" si="621"/>
        <v>80120</v>
      </c>
      <c r="F4017" t="e">
        <f>SQRT(($C$5/2)^2-($C$5/2)^2*'(OLD) bottom seam length'!E4017^2/($C$6/2)^2)</f>
        <v>#DIV/0!</v>
      </c>
      <c r="H4017" s="136">
        <f t="shared" si="622"/>
        <v>80120</v>
      </c>
      <c r="I4017" t="e">
        <f>SQRT(($C$5/2)^2-($C$5/2)^2*'(OLD) bottom seam length'!H4017^2/($C$6/2)^2)</f>
        <v>#DIV/0!</v>
      </c>
      <c r="K4017" s="136">
        <f t="shared" si="623"/>
        <v>80120</v>
      </c>
      <c r="L4017" t="e">
        <f>SQRT(($C$5/2)^2-($C$5/2)^2*'(OLD) bottom seam length'!K4017^2/($C$6/2)^2)</f>
        <v>#DIV/0!</v>
      </c>
      <c r="O4017" s="136">
        <f t="shared" si="624"/>
        <v>80120</v>
      </c>
      <c r="P4017" t="b">
        <f t="shared" si="625"/>
        <v>0</v>
      </c>
      <c r="T4017" s="136">
        <f t="shared" si="626"/>
        <v>80100</v>
      </c>
      <c r="U4017" t="e">
        <f>SQRT(($U$6/2)^2-($U$6/2)^2*'(OLD) bottom seam length'!T4017^2/($U$7/2)^2)</f>
        <v>#VALUE!</v>
      </c>
      <c r="W4017" s="136">
        <f t="shared" si="627"/>
        <v>80100</v>
      </c>
      <c r="X4017" t="e">
        <f>SQRT(($U$6/2)^2-($U$6/2)^2*'(OLD) bottom seam length'!W4017^2/($U$7/2)^2)</f>
        <v>#VALUE!</v>
      </c>
      <c r="Z4017" s="136">
        <f t="shared" si="628"/>
        <v>80100</v>
      </c>
      <c r="AA4017" t="e">
        <f>SQRT(($U$6/2)^2-($U$6/2)^2*'(OLD) bottom seam length'!Z4017^2/($U$7/2)^2)</f>
        <v>#VALUE!</v>
      </c>
      <c r="AC4017" s="136">
        <f t="shared" si="629"/>
        <v>80100</v>
      </c>
      <c r="AD4017" t="e">
        <f>SQRT(($U$6/2)^2-($U$6/2)^2*'(OLD) bottom seam length'!AC4017^2/($U$7/2)^2)</f>
        <v>#VALUE!</v>
      </c>
    </row>
    <row r="4018" spans="2:30">
      <c r="B4018" s="136">
        <f t="shared" si="620"/>
        <v>80140</v>
      </c>
      <c r="C4018" t="e">
        <f>SQRT(($C$5/2)^2-($C$5/2)^2*'(OLD) bottom seam length'!B4018^2/($C$6/2)^2)</f>
        <v>#DIV/0!</v>
      </c>
      <c r="E4018" s="136">
        <f t="shared" si="621"/>
        <v>80140</v>
      </c>
      <c r="F4018" t="e">
        <f>SQRT(($C$5/2)^2-($C$5/2)^2*'(OLD) bottom seam length'!E4018^2/($C$6/2)^2)</f>
        <v>#DIV/0!</v>
      </c>
      <c r="H4018" s="136">
        <f t="shared" si="622"/>
        <v>80140</v>
      </c>
      <c r="I4018" t="e">
        <f>SQRT(($C$5/2)^2-($C$5/2)^2*'(OLD) bottom seam length'!H4018^2/($C$6/2)^2)</f>
        <v>#DIV/0!</v>
      </c>
      <c r="K4018" s="136">
        <f t="shared" si="623"/>
        <v>80140</v>
      </c>
      <c r="L4018" t="e">
        <f>SQRT(($C$5/2)^2-($C$5/2)^2*'(OLD) bottom seam length'!K4018^2/($C$6/2)^2)</f>
        <v>#DIV/0!</v>
      </c>
      <c r="O4018" s="136">
        <f t="shared" si="624"/>
        <v>80140</v>
      </c>
      <c r="P4018" t="b">
        <f t="shared" si="625"/>
        <v>0</v>
      </c>
      <c r="T4018" s="136">
        <f t="shared" si="626"/>
        <v>80120</v>
      </c>
      <c r="U4018" t="e">
        <f>SQRT(($U$6/2)^2-($U$6/2)^2*'(OLD) bottom seam length'!T4018^2/($U$7/2)^2)</f>
        <v>#VALUE!</v>
      </c>
      <c r="W4018" s="136">
        <f t="shared" si="627"/>
        <v>80120</v>
      </c>
      <c r="X4018" t="e">
        <f>SQRT(($U$6/2)^2-($U$6/2)^2*'(OLD) bottom seam length'!W4018^2/($U$7/2)^2)</f>
        <v>#VALUE!</v>
      </c>
      <c r="Z4018" s="136">
        <f t="shared" si="628"/>
        <v>80120</v>
      </c>
      <c r="AA4018" t="e">
        <f>SQRT(($U$6/2)^2-($U$6/2)^2*'(OLD) bottom seam length'!Z4018^2/($U$7/2)^2)</f>
        <v>#VALUE!</v>
      </c>
      <c r="AC4018" s="136">
        <f t="shared" si="629"/>
        <v>80120</v>
      </c>
      <c r="AD4018" t="e">
        <f>SQRT(($U$6/2)^2-($U$6/2)^2*'(OLD) bottom seam length'!AC4018^2/($U$7/2)^2)</f>
        <v>#VALUE!</v>
      </c>
    </row>
    <row r="4019" spans="2:30">
      <c r="B4019" s="136">
        <f t="shared" si="620"/>
        <v>80160</v>
      </c>
      <c r="C4019" t="e">
        <f>SQRT(($C$5/2)^2-($C$5/2)^2*'(OLD) bottom seam length'!B4019^2/($C$6/2)^2)</f>
        <v>#DIV/0!</v>
      </c>
      <c r="E4019" s="136">
        <f t="shared" si="621"/>
        <v>80160</v>
      </c>
      <c r="F4019" t="e">
        <f>SQRT(($C$5/2)^2-($C$5/2)^2*'(OLD) bottom seam length'!E4019^2/($C$6/2)^2)</f>
        <v>#DIV/0!</v>
      </c>
      <c r="H4019" s="136">
        <f t="shared" si="622"/>
        <v>80160</v>
      </c>
      <c r="I4019" t="e">
        <f>SQRT(($C$5/2)^2-($C$5/2)^2*'(OLD) bottom seam length'!H4019^2/($C$6/2)^2)</f>
        <v>#DIV/0!</v>
      </c>
      <c r="K4019" s="136">
        <f t="shared" si="623"/>
        <v>80160</v>
      </c>
      <c r="L4019" t="e">
        <f>SQRT(($C$5/2)^2-($C$5/2)^2*'(OLD) bottom seam length'!K4019^2/($C$6/2)^2)</f>
        <v>#DIV/0!</v>
      </c>
      <c r="O4019" s="136">
        <f t="shared" si="624"/>
        <v>80160</v>
      </c>
      <c r="P4019" t="b">
        <f t="shared" si="625"/>
        <v>0</v>
      </c>
      <c r="T4019" s="136">
        <f t="shared" si="626"/>
        <v>80140</v>
      </c>
      <c r="U4019" t="e">
        <f>SQRT(($U$6/2)^2-($U$6/2)^2*'(OLD) bottom seam length'!T4019^2/($U$7/2)^2)</f>
        <v>#VALUE!</v>
      </c>
      <c r="W4019" s="136">
        <f t="shared" si="627"/>
        <v>80140</v>
      </c>
      <c r="X4019" t="e">
        <f>SQRT(($U$6/2)^2-($U$6/2)^2*'(OLD) bottom seam length'!W4019^2/($U$7/2)^2)</f>
        <v>#VALUE!</v>
      </c>
      <c r="Z4019" s="136">
        <f t="shared" si="628"/>
        <v>80140</v>
      </c>
      <c r="AA4019" t="e">
        <f>SQRT(($U$6/2)^2-($U$6/2)^2*'(OLD) bottom seam length'!Z4019^2/($U$7/2)^2)</f>
        <v>#VALUE!</v>
      </c>
      <c r="AC4019" s="136">
        <f t="shared" si="629"/>
        <v>80140</v>
      </c>
      <c r="AD4019" t="e">
        <f>SQRT(($U$6/2)^2-($U$6/2)^2*'(OLD) bottom seam length'!AC4019^2/($U$7/2)^2)</f>
        <v>#VALUE!</v>
      </c>
    </row>
    <row r="4020" spans="2:30">
      <c r="B4020" s="136">
        <f t="shared" si="620"/>
        <v>80180</v>
      </c>
      <c r="C4020" t="e">
        <f>SQRT(($C$5/2)^2-($C$5/2)^2*'(OLD) bottom seam length'!B4020^2/($C$6/2)^2)</f>
        <v>#DIV/0!</v>
      </c>
      <c r="E4020" s="136">
        <f t="shared" si="621"/>
        <v>80180</v>
      </c>
      <c r="F4020" t="e">
        <f>SQRT(($C$5/2)^2-($C$5/2)^2*'(OLD) bottom seam length'!E4020^2/($C$6/2)^2)</f>
        <v>#DIV/0!</v>
      </c>
      <c r="H4020" s="136">
        <f t="shared" si="622"/>
        <v>80180</v>
      </c>
      <c r="I4020" t="e">
        <f>SQRT(($C$5/2)^2-($C$5/2)^2*'(OLD) bottom seam length'!H4020^2/($C$6/2)^2)</f>
        <v>#DIV/0!</v>
      </c>
      <c r="K4020" s="136">
        <f t="shared" si="623"/>
        <v>80180</v>
      </c>
      <c r="L4020" t="e">
        <f>SQRT(($C$5/2)^2-($C$5/2)^2*'(OLD) bottom seam length'!K4020^2/($C$6/2)^2)</f>
        <v>#DIV/0!</v>
      </c>
      <c r="O4020" s="136">
        <f t="shared" si="624"/>
        <v>80180</v>
      </c>
      <c r="P4020" t="b">
        <f t="shared" si="625"/>
        <v>0</v>
      </c>
      <c r="T4020" s="136">
        <f t="shared" si="626"/>
        <v>80160</v>
      </c>
      <c r="U4020" t="e">
        <f>SQRT(($U$6/2)^2-($U$6/2)^2*'(OLD) bottom seam length'!T4020^2/($U$7/2)^2)</f>
        <v>#VALUE!</v>
      </c>
      <c r="W4020" s="136">
        <f t="shared" si="627"/>
        <v>80160</v>
      </c>
      <c r="X4020" t="e">
        <f>SQRT(($U$6/2)^2-($U$6/2)^2*'(OLD) bottom seam length'!W4020^2/($U$7/2)^2)</f>
        <v>#VALUE!</v>
      </c>
      <c r="Z4020" s="136">
        <f t="shared" si="628"/>
        <v>80160</v>
      </c>
      <c r="AA4020" t="e">
        <f>SQRT(($U$6/2)^2-($U$6/2)^2*'(OLD) bottom seam length'!Z4020^2/($U$7/2)^2)</f>
        <v>#VALUE!</v>
      </c>
      <c r="AC4020" s="136">
        <f t="shared" si="629"/>
        <v>80160</v>
      </c>
      <c r="AD4020" t="e">
        <f>SQRT(($U$6/2)^2-($U$6/2)^2*'(OLD) bottom seam length'!AC4020^2/($U$7/2)^2)</f>
        <v>#VALUE!</v>
      </c>
    </row>
    <row r="4021" spans="2:30">
      <c r="B4021" s="136">
        <f t="shared" si="620"/>
        <v>80200</v>
      </c>
      <c r="C4021" t="e">
        <f>SQRT(($C$5/2)^2-($C$5/2)^2*'(OLD) bottom seam length'!B4021^2/($C$6/2)^2)</f>
        <v>#DIV/0!</v>
      </c>
      <c r="E4021" s="136">
        <f t="shared" si="621"/>
        <v>80200</v>
      </c>
      <c r="F4021" t="e">
        <f>SQRT(($C$5/2)^2-($C$5/2)^2*'(OLD) bottom seam length'!E4021^2/($C$6/2)^2)</f>
        <v>#DIV/0!</v>
      </c>
      <c r="H4021" s="136">
        <f t="shared" si="622"/>
        <v>80200</v>
      </c>
      <c r="I4021" t="e">
        <f>SQRT(($C$5/2)^2-($C$5/2)^2*'(OLD) bottom seam length'!H4021^2/($C$6/2)^2)</f>
        <v>#DIV/0!</v>
      </c>
      <c r="K4021" s="136">
        <f t="shared" si="623"/>
        <v>80200</v>
      </c>
      <c r="L4021" t="e">
        <f>SQRT(($C$5/2)^2-($C$5/2)^2*'(OLD) bottom seam length'!K4021^2/($C$6/2)^2)</f>
        <v>#DIV/0!</v>
      </c>
      <c r="O4021" s="136">
        <f t="shared" si="624"/>
        <v>80200</v>
      </c>
      <c r="P4021" t="b">
        <f t="shared" si="625"/>
        <v>0</v>
      </c>
      <c r="T4021" s="136">
        <f t="shared" si="626"/>
        <v>80180</v>
      </c>
      <c r="U4021" t="e">
        <f>SQRT(($U$6/2)^2-($U$6/2)^2*'(OLD) bottom seam length'!T4021^2/($U$7/2)^2)</f>
        <v>#VALUE!</v>
      </c>
      <c r="W4021" s="136">
        <f t="shared" si="627"/>
        <v>80180</v>
      </c>
      <c r="X4021" t="e">
        <f>SQRT(($U$6/2)^2-($U$6/2)^2*'(OLD) bottom seam length'!W4021^2/($U$7/2)^2)</f>
        <v>#VALUE!</v>
      </c>
      <c r="Z4021" s="136">
        <f t="shared" si="628"/>
        <v>80180</v>
      </c>
      <c r="AA4021" t="e">
        <f>SQRT(($U$6/2)^2-($U$6/2)^2*'(OLD) bottom seam length'!Z4021^2/($U$7/2)^2)</f>
        <v>#VALUE!</v>
      </c>
      <c r="AC4021" s="136">
        <f t="shared" si="629"/>
        <v>80180</v>
      </c>
      <c r="AD4021" t="e">
        <f>SQRT(($U$6/2)^2-($U$6/2)^2*'(OLD) bottom seam length'!AC4021^2/($U$7/2)^2)</f>
        <v>#VALUE!</v>
      </c>
    </row>
    <row r="4022" spans="2:30">
      <c r="B4022" s="136">
        <f t="shared" si="620"/>
        <v>80220</v>
      </c>
      <c r="C4022" t="e">
        <f>SQRT(($C$5/2)^2-($C$5/2)^2*'(OLD) bottom seam length'!B4022^2/($C$6/2)^2)</f>
        <v>#DIV/0!</v>
      </c>
      <c r="E4022" s="136">
        <f t="shared" si="621"/>
        <v>80220</v>
      </c>
      <c r="F4022" t="e">
        <f>SQRT(($C$5/2)^2-($C$5/2)^2*'(OLD) bottom seam length'!E4022^2/($C$6/2)^2)</f>
        <v>#DIV/0!</v>
      </c>
      <c r="H4022" s="136">
        <f t="shared" si="622"/>
        <v>80220</v>
      </c>
      <c r="I4022" t="e">
        <f>SQRT(($C$5/2)^2-($C$5/2)^2*'(OLD) bottom seam length'!H4022^2/($C$6/2)^2)</f>
        <v>#DIV/0!</v>
      </c>
      <c r="K4022" s="136">
        <f t="shared" si="623"/>
        <v>80220</v>
      </c>
      <c r="L4022" t="e">
        <f>SQRT(($C$5/2)^2-($C$5/2)^2*'(OLD) bottom seam length'!K4022^2/($C$6/2)^2)</f>
        <v>#DIV/0!</v>
      </c>
      <c r="O4022" s="136">
        <f t="shared" si="624"/>
        <v>80220</v>
      </c>
      <c r="P4022" t="b">
        <f t="shared" si="625"/>
        <v>0</v>
      </c>
      <c r="T4022" s="136">
        <f t="shared" si="626"/>
        <v>80200</v>
      </c>
      <c r="U4022" t="e">
        <f>SQRT(($U$6/2)^2-($U$6/2)^2*'(OLD) bottom seam length'!T4022^2/($U$7/2)^2)</f>
        <v>#VALUE!</v>
      </c>
      <c r="W4022" s="136">
        <f t="shared" si="627"/>
        <v>80200</v>
      </c>
      <c r="X4022" t="e">
        <f>SQRT(($U$6/2)^2-($U$6/2)^2*'(OLD) bottom seam length'!W4022^2/($U$7/2)^2)</f>
        <v>#VALUE!</v>
      </c>
      <c r="Z4022" s="136">
        <f t="shared" si="628"/>
        <v>80200</v>
      </c>
      <c r="AA4022" t="e">
        <f>SQRT(($U$6/2)^2-($U$6/2)^2*'(OLD) bottom seam length'!Z4022^2/($U$7/2)^2)</f>
        <v>#VALUE!</v>
      </c>
      <c r="AC4022" s="136">
        <f t="shared" si="629"/>
        <v>80200</v>
      </c>
      <c r="AD4022" t="e">
        <f>SQRT(($U$6/2)^2-($U$6/2)^2*'(OLD) bottom seam length'!AC4022^2/($U$7/2)^2)</f>
        <v>#VALUE!</v>
      </c>
    </row>
    <row r="4023" spans="2:30">
      <c r="B4023" s="136">
        <f t="shared" si="620"/>
        <v>80240</v>
      </c>
      <c r="C4023" t="e">
        <f>SQRT(($C$5/2)^2-($C$5/2)^2*'(OLD) bottom seam length'!B4023^2/($C$6/2)^2)</f>
        <v>#DIV/0!</v>
      </c>
      <c r="E4023" s="136">
        <f t="shared" si="621"/>
        <v>80240</v>
      </c>
      <c r="F4023" t="e">
        <f>SQRT(($C$5/2)^2-($C$5/2)^2*'(OLD) bottom seam length'!E4023^2/($C$6/2)^2)</f>
        <v>#DIV/0!</v>
      </c>
      <c r="H4023" s="136">
        <f t="shared" si="622"/>
        <v>80240</v>
      </c>
      <c r="I4023" t="e">
        <f>SQRT(($C$5/2)^2-($C$5/2)^2*'(OLD) bottom seam length'!H4023^2/($C$6/2)^2)</f>
        <v>#DIV/0!</v>
      </c>
      <c r="K4023" s="136">
        <f t="shared" si="623"/>
        <v>80240</v>
      </c>
      <c r="L4023" t="e">
        <f>SQRT(($C$5/2)^2-($C$5/2)^2*'(OLD) bottom seam length'!K4023^2/($C$6/2)^2)</f>
        <v>#DIV/0!</v>
      </c>
      <c r="O4023" s="136">
        <f t="shared" si="624"/>
        <v>80240</v>
      </c>
      <c r="P4023" t="b">
        <f t="shared" si="625"/>
        <v>0</v>
      </c>
      <c r="T4023" s="136">
        <f t="shared" si="626"/>
        <v>80220</v>
      </c>
      <c r="U4023" t="e">
        <f>SQRT(($U$6/2)^2-($U$6/2)^2*'(OLD) bottom seam length'!T4023^2/($U$7/2)^2)</f>
        <v>#VALUE!</v>
      </c>
      <c r="W4023" s="136">
        <f t="shared" si="627"/>
        <v>80220</v>
      </c>
      <c r="X4023" t="e">
        <f>SQRT(($U$6/2)^2-($U$6/2)^2*'(OLD) bottom seam length'!W4023^2/($U$7/2)^2)</f>
        <v>#VALUE!</v>
      </c>
      <c r="Z4023" s="136">
        <f t="shared" si="628"/>
        <v>80220</v>
      </c>
      <c r="AA4023" t="e">
        <f>SQRT(($U$6/2)^2-($U$6/2)^2*'(OLD) bottom seam length'!Z4023^2/($U$7/2)^2)</f>
        <v>#VALUE!</v>
      </c>
      <c r="AC4023" s="136">
        <f t="shared" si="629"/>
        <v>80220</v>
      </c>
      <c r="AD4023" t="e">
        <f>SQRT(($U$6/2)^2-($U$6/2)^2*'(OLD) bottom seam length'!AC4023^2/($U$7/2)^2)</f>
        <v>#VALUE!</v>
      </c>
    </row>
    <row r="4024" spans="2:30">
      <c r="B4024" s="136">
        <f t="shared" si="620"/>
        <v>80260</v>
      </c>
      <c r="C4024" t="e">
        <f>SQRT(($C$5/2)^2-($C$5/2)^2*'(OLD) bottom seam length'!B4024^2/($C$6/2)^2)</f>
        <v>#DIV/0!</v>
      </c>
      <c r="E4024" s="136">
        <f t="shared" si="621"/>
        <v>80260</v>
      </c>
      <c r="F4024" t="e">
        <f>SQRT(($C$5/2)^2-($C$5/2)^2*'(OLD) bottom seam length'!E4024^2/($C$6/2)^2)</f>
        <v>#DIV/0!</v>
      </c>
      <c r="H4024" s="136">
        <f t="shared" si="622"/>
        <v>80260</v>
      </c>
      <c r="I4024" t="e">
        <f>SQRT(($C$5/2)^2-($C$5/2)^2*'(OLD) bottom seam length'!H4024^2/($C$6/2)^2)</f>
        <v>#DIV/0!</v>
      </c>
      <c r="K4024" s="136">
        <f t="shared" si="623"/>
        <v>80260</v>
      </c>
      <c r="L4024" t="e">
        <f>SQRT(($C$5/2)^2-($C$5/2)^2*'(OLD) bottom seam length'!K4024^2/($C$6/2)^2)</f>
        <v>#DIV/0!</v>
      </c>
      <c r="O4024" s="136">
        <f t="shared" si="624"/>
        <v>80260</v>
      </c>
      <c r="P4024" t="b">
        <f t="shared" si="625"/>
        <v>0</v>
      </c>
      <c r="T4024" s="136">
        <f t="shared" si="626"/>
        <v>80240</v>
      </c>
      <c r="U4024" t="e">
        <f>SQRT(($U$6/2)^2-($U$6/2)^2*'(OLD) bottom seam length'!T4024^2/($U$7/2)^2)</f>
        <v>#VALUE!</v>
      </c>
      <c r="W4024" s="136">
        <f t="shared" si="627"/>
        <v>80240</v>
      </c>
      <c r="X4024" t="e">
        <f>SQRT(($U$6/2)^2-($U$6/2)^2*'(OLD) bottom seam length'!W4024^2/($U$7/2)^2)</f>
        <v>#VALUE!</v>
      </c>
      <c r="Z4024" s="136">
        <f t="shared" si="628"/>
        <v>80240</v>
      </c>
      <c r="AA4024" t="e">
        <f>SQRT(($U$6/2)^2-($U$6/2)^2*'(OLD) bottom seam length'!Z4024^2/($U$7/2)^2)</f>
        <v>#VALUE!</v>
      </c>
      <c r="AC4024" s="136">
        <f t="shared" si="629"/>
        <v>80240</v>
      </c>
      <c r="AD4024" t="e">
        <f>SQRT(($U$6/2)^2-($U$6/2)^2*'(OLD) bottom seam length'!AC4024^2/($U$7/2)^2)</f>
        <v>#VALUE!</v>
      </c>
    </row>
    <row r="4025" spans="2:30">
      <c r="B4025" s="136">
        <f t="shared" si="620"/>
        <v>80280</v>
      </c>
      <c r="C4025" t="e">
        <f>SQRT(($C$5/2)^2-($C$5/2)^2*'(OLD) bottom seam length'!B4025^2/($C$6/2)^2)</f>
        <v>#DIV/0!</v>
      </c>
      <c r="E4025" s="136">
        <f t="shared" si="621"/>
        <v>80280</v>
      </c>
      <c r="F4025" t="e">
        <f>SQRT(($C$5/2)^2-($C$5/2)^2*'(OLD) bottom seam length'!E4025^2/($C$6/2)^2)</f>
        <v>#DIV/0!</v>
      </c>
      <c r="H4025" s="136">
        <f t="shared" si="622"/>
        <v>80280</v>
      </c>
      <c r="I4025" t="e">
        <f>SQRT(($C$5/2)^2-($C$5/2)^2*'(OLD) bottom seam length'!H4025^2/($C$6/2)^2)</f>
        <v>#DIV/0!</v>
      </c>
      <c r="K4025" s="136">
        <f t="shared" si="623"/>
        <v>80280</v>
      </c>
      <c r="L4025" t="e">
        <f>SQRT(($C$5/2)^2-($C$5/2)^2*'(OLD) bottom seam length'!K4025^2/($C$6/2)^2)</f>
        <v>#DIV/0!</v>
      </c>
      <c r="O4025" s="136">
        <f t="shared" si="624"/>
        <v>80280</v>
      </c>
      <c r="P4025" t="b">
        <f t="shared" si="625"/>
        <v>0</v>
      </c>
      <c r="T4025" s="136">
        <f t="shared" si="626"/>
        <v>80260</v>
      </c>
      <c r="U4025" t="e">
        <f>SQRT(($U$6/2)^2-($U$6/2)^2*'(OLD) bottom seam length'!T4025^2/($U$7/2)^2)</f>
        <v>#VALUE!</v>
      </c>
      <c r="W4025" s="136">
        <f t="shared" si="627"/>
        <v>80260</v>
      </c>
      <c r="X4025" t="e">
        <f>SQRT(($U$6/2)^2-($U$6/2)^2*'(OLD) bottom seam length'!W4025^2/($U$7/2)^2)</f>
        <v>#VALUE!</v>
      </c>
      <c r="Z4025" s="136">
        <f t="shared" si="628"/>
        <v>80260</v>
      </c>
      <c r="AA4025" t="e">
        <f>SQRT(($U$6/2)^2-($U$6/2)^2*'(OLD) bottom seam length'!Z4025^2/($U$7/2)^2)</f>
        <v>#VALUE!</v>
      </c>
      <c r="AC4025" s="136">
        <f t="shared" si="629"/>
        <v>80260</v>
      </c>
      <c r="AD4025" t="e">
        <f>SQRT(($U$6/2)^2-($U$6/2)^2*'(OLD) bottom seam length'!AC4025^2/($U$7/2)^2)</f>
        <v>#VALUE!</v>
      </c>
    </row>
    <row r="4026" spans="2:30">
      <c r="B4026" s="136">
        <f t="shared" si="620"/>
        <v>80300</v>
      </c>
      <c r="C4026" t="e">
        <f>SQRT(($C$5/2)^2-($C$5/2)^2*'(OLD) bottom seam length'!B4026^2/($C$6/2)^2)</f>
        <v>#DIV/0!</v>
      </c>
      <c r="E4026" s="136">
        <f t="shared" si="621"/>
        <v>80300</v>
      </c>
      <c r="F4026" t="e">
        <f>SQRT(($C$5/2)^2-($C$5/2)^2*'(OLD) bottom seam length'!E4026^2/($C$6/2)^2)</f>
        <v>#DIV/0!</v>
      </c>
      <c r="H4026" s="136">
        <f t="shared" si="622"/>
        <v>80300</v>
      </c>
      <c r="I4026" t="e">
        <f>SQRT(($C$5/2)^2-($C$5/2)^2*'(OLD) bottom seam length'!H4026^2/($C$6/2)^2)</f>
        <v>#DIV/0!</v>
      </c>
      <c r="K4026" s="136">
        <f t="shared" si="623"/>
        <v>80300</v>
      </c>
      <c r="L4026" t="e">
        <f>SQRT(($C$5/2)^2-($C$5/2)^2*'(OLD) bottom seam length'!K4026^2/($C$6/2)^2)</f>
        <v>#DIV/0!</v>
      </c>
      <c r="O4026" s="136">
        <f t="shared" si="624"/>
        <v>80300</v>
      </c>
      <c r="P4026" t="b">
        <f t="shared" si="625"/>
        <v>0</v>
      </c>
      <c r="T4026" s="136">
        <f t="shared" si="626"/>
        <v>80280</v>
      </c>
      <c r="U4026" t="e">
        <f>SQRT(($U$6/2)^2-($U$6/2)^2*'(OLD) bottom seam length'!T4026^2/($U$7/2)^2)</f>
        <v>#VALUE!</v>
      </c>
      <c r="W4026" s="136">
        <f t="shared" si="627"/>
        <v>80280</v>
      </c>
      <c r="X4026" t="e">
        <f>SQRT(($U$6/2)^2-($U$6/2)^2*'(OLD) bottom seam length'!W4026^2/($U$7/2)^2)</f>
        <v>#VALUE!</v>
      </c>
      <c r="Z4026" s="136">
        <f t="shared" si="628"/>
        <v>80280</v>
      </c>
      <c r="AA4026" t="e">
        <f>SQRT(($U$6/2)^2-($U$6/2)^2*'(OLD) bottom seam length'!Z4026^2/($U$7/2)^2)</f>
        <v>#VALUE!</v>
      </c>
      <c r="AC4026" s="136">
        <f t="shared" si="629"/>
        <v>80280</v>
      </c>
      <c r="AD4026" t="e">
        <f>SQRT(($U$6/2)^2-($U$6/2)^2*'(OLD) bottom seam length'!AC4026^2/($U$7/2)^2)</f>
        <v>#VALUE!</v>
      </c>
    </row>
    <row r="4027" spans="2:30">
      <c r="B4027" s="136">
        <f t="shared" si="620"/>
        <v>80320</v>
      </c>
      <c r="C4027" t="e">
        <f>SQRT(($C$5/2)^2-($C$5/2)^2*'(OLD) bottom seam length'!B4027^2/($C$6/2)^2)</f>
        <v>#DIV/0!</v>
      </c>
      <c r="E4027" s="136">
        <f t="shared" si="621"/>
        <v>80320</v>
      </c>
      <c r="F4027" t="e">
        <f>SQRT(($C$5/2)^2-($C$5/2)^2*'(OLD) bottom seam length'!E4027^2/($C$6/2)^2)</f>
        <v>#DIV/0!</v>
      </c>
      <c r="H4027" s="136">
        <f t="shared" si="622"/>
        <v>80320</v>
      </c>
      <c r="I4027" t="e">
        <f>SQRT(($C$5/2)^2-($C$5/2)^2*'(OLD) bottom seam length'!H4027^2/($C$6/2)^2)</f>
        <v>#DIV/0!</v>
      </c>
      <c r="K4027" s="136">
        <f t="shared" si="623"/>
        <v>80320</v>
      </c>
      <c r="L4027" t="e">
        <f>SQRT(($C$5/2)^2-($C$5/2)^2*'(OLD) bottom seam length'!K4027^2/($C$6/2)^2)</f>
        <v>#DIV/0!</v>
      </c>
      <c r="O4027" s="136">
        <f t="shared" si="624"/>
        <v>80320</v>
      </c>
      <c r="P4027" t="b">
        <f t="shared" si="625"/>
        <v>0</v>
      </c>
      <c r="T4027" s="136">
        <f t="shared" si="626"/>
        <v>80300</v>
      </c>
      <c r="U4027" t="e">
        <f>SQRT(($U$6/2)^2-($U$6/2)^2*'(OLD) bottom seam length'!T4027^2/($U$7/2)^2)</f>
        <v>#VALUE!</v>
      </c>
      <c r="W4027" s="136">
        <f t="shared" si="627"/>
        <v>80300</v>
      </c>
      <c r="X4027" t="e">
        <f>SQRT(($U$6/2)^2-($U$6/2)^2*'(OLD) bottom seam length'!W4027^2/($U$7/2)^2)</f>
        <v>#VALUE!</v>
      </c>
      <c r="Z4027" s="136">
        <f t="shared" si="628"/>
        <v>80300</v>
      </c>
      <c r="AA4027" t="e">
        <f>SQRT(($U$6/2)^2-($U$6/2)^2*'(OLD) bottom seam length'!Z4027^2/($U$7/2)^2)</f>
        <v>#VALUE!</v>
      </c>
      <c r="AC4027" s="136">
        <f t="shared" si="629"/>
        <v>80300</v>
      </c>
      <c r="AD4027" t="e">
        <f>SQRT(($U$6/2)^2-($U$6/2)^2*'(OLD) bottom seam length'!AC4027^2/($U$7/2)^2)</f>
        <v>#VALUE!</v>
      </c>
    </row>
    <row r="4028" spans="2:30">
      <c r="B4028" s="136">
        <f t="shared" si="620"/>
        <v>80340</v>
      </c>
      <c r="C4028" t="e">
        <f>SQRT(($C$5/2)^2-($C$5/2)^2*'(OLD) bottom seam length'!B4028^2/($C$6/2)^2)</f>
        <v>#DIV/0!</v>
      </c>
      <c r="E4028" s="136">
        <f t="shared" si="621"/>
        <v>80340</v>
      </c>
      <c r="F4028" t="e">
        <f>SQRT(($C$5/2)^2-($C$5/2)^2*'(OLD) bottom seam length'!E4028^2/($C$6/2)^2)</f>
        <v>#DIV/0!</v>
      </c>
      <c r="H4028" s="136">
        <f t="shared" si="622"/>
        <v>80340</v>
      </c>
      <c r="I4028" t="e">
        <f>SQRT(($C$5/2)^2-($C$5/2)^2*'(OLD) bottom seam length'!H4028^2/($C$6/2)^2)</f>
        <v>#DIV/0!</v>
      </c>
      <c r="K4028" s="136">
        <f t="shared" si="623"/>
        <v>80340</v>
      </c>
      <c r="L4028" t="e">
        <f>SQRT(($C$5/2)^2-($C$5/2)^2*'(OLD) bottom seam length'!K4028^2/($C$6/2)^2)</f>
        <v>#DIV/0!</v>
      </c>
      <c r="O4028" s="136">
        <f t="shared" si="624"/>
        <v>80340</v>
      </c>
      <c r="P4028" t="b">
        <f t="shared" si="625"/>
        <v>0</v>
      </c>
      <c r="T4028" s="136">
        <f t="shared" si="626"/>
        <v>80320</v>
      </c>
      <c r="U4028" t="e">
        <f>SQRT(($U$6/2)^2-($U$6/2)^2*'(OLD) bottom seam length'!T4028^2/($U$7/2)^2)</f>
        <v>#VALUE!</v>
      </c>
      <c r="W4028" s="136">
        <f t="shared" si="627"/>
        <v>80320</v>
      </c>
      <c r="X4028" t="e">
        <f>SQRT(($U$6/2)^2-($U$6/2)^2*'(OLD) bottom seam length'!W4028^2/($U$7/2)^2)</f>
        <v>#VALUE!</v>
      </c>
      <c r="Z4028" s="136">
        <f t="shared" si="628"/>
        <v>80320</v>
      </c>
      <c r="AA4028" t="e">
        <f>SQRT(($U$6/2)^2-($U$6/2)^2*'(OLD) bottom seam length'!Z4028^2/($U$7/2)^2)</f>
        <v>#VALUE!</v>
      </c>
      <c r="AC4028" s="136">
        <f t="shared" si="629"/>
        <v>80320</v>
      </c>
      <c r="AD4028" t="e">
        <f>SQRT(($U$6/2)^2-($U$6/2)^2*'(OLD) bottom seam length'!AC4028^2/($U$7/2)^2)</f>
        <v>#VALUE!</v>
      </c>
    </row>
    <row r="4029" spans="2:30">
      <c r="B4029" s="136">
        <f t="shared" si="620"/>
        <v>80360</v>
      </c>
      <c r="C4029" t="e">
        <f>SQRT(($C$5/2)^2-($C$5/2)^2*'(OLD) bottom seam length'!B4029^2/($C$6/2)^2)</f>
        <v>#DIV/0!</v>
      </c>
      <c r="E4029" s="136">
        <f t="shared" si="621"/>
        <v>80360</v>
      </c>
      <c r="F4029" t="e">
        <f>SQRT(($C$5/2)^2-($C$5/2)^2*'(OLD) bottom seam length'!E4029^2/($C$6/2)^2)</f>
        <v>#DIV/0!</v>
      </c>
      <c r="H4029" s="136">
        <f t="shared" si="622"/>
        <v>80360</v>
      </c>
      <c r="I4029" t="e">
        <f>SQRT(($C$5/2)^2-($C$5/2)^2*'(OLD) bottom seam length'!H4029^2/($C$6/2)^2)</f>
        <v>#DIV/0!</v>
      </c>
      <c r="K4029" s="136">
        <f t="shared" si="623"/>
        <v>80360</v>
      </c>
      <c r="L4029" t="e">
        <f>SQRT(($C$5/2)^2-($C$5/2)^2*'(OLD) bottom seam length'!K4029^2/($C$6/2)^2)</f>
        <v>#DIV/0!</v>
      </c>
      <c r="O4029" s="136">
        <f t="shared" si="624"/>
        <v>80360</v>
      </c>
      <c r="P4029" t="b">
        <f t="shared" si="625"/>
        <v>0</v>
      </c>
      <c r="T4029" s="136">
        <f t="shared" si="626"/>
        <v>80340</v>
      </c>
      <c r="U4029" t="e">
        <f>SQRT(($U$6/2)^2-($U$6/2)^2*'(OLD) bottom seam length'!T4029^2/($U$7/2)^2)</f>
        <v>#VALUE!</v>
      </c>
      <c r="W4029" s="136">
        <f t="shared" si="627"/>
        <v>80340</v>
      </c>
      <c r="X4029" t="e">
        <f>SQRT(($U$6/2)^2-($U$6/2)^2*'(OLD) bottom seam length'!W4029^2/($U$7/2)^2)</f>
        <v>#VALUE!</v>
      </c>
      <c r="Z4029" s="136">
        <f t="shared" si="628"/>
        <v>80340</v>
      </c>
      <c r="AA4029" t="e">
        <f>SQRT(($U$6/2)^2-($U$6/2)^2*'(OLD) bottom seam length'!Z4029^2/($U$7/2)^2)</f>
        <v>#VALUE!</v>
      </c>
      <c r="AC4029" s="136">
        <f t="shared" si="629"/>
        <v>80340</v>
      </c>
      <c r="AD4029" t="e">
        <f>SQRT(($U$6/2)^2-($U$6/2)^2*'(OLD) bottom seam length'!AC4029^2/($U$7/2)^2)</f>
        <v>#VALUE!</v>
      </c>
    </row>
    <row r="4030" spans="2:30">
      <c r="B4030" s="136">
        <f t="shared" si="620"/>
        <v>80380</v>
      </c>
      <c r="C4030" t="e">
        <f>SQRT(($C$5/2)^2-($C$5/2)^2*'(OLD) bottom seam length'!B4030^2/($C$6/2)^2)</f>
        <v>#DIV/0!</v>
      </c>
      <c r="E4030" s="136">
        <f t="shared" si="621"/>
        <v>80380</v>
      </c>
      <c r="F4030" t="e">
        <f>SQRT(($C$5/2)^2-($C$5/2)^2*'(OLD) bottom seam length'!E4030^2/($C$6/2)^2)</f>
        <v>#DIV/0!</v>
      </c>
      <c r="H4030" s="136">
        <f t="shared" si="622"/>
        <v>80380</v>
      </c>
      <c r="I4030" t="e">
        <f>SQRT(($C$5/2)^2-($C$5/2)^2*'(OLD) bottom seam length'!H4030^2/($C$6/2)^2)</f>
        <v>#DIV/0!</v>
      </c>
      <c r="K4030" s="136">
        <f t="shared" si="623"/>
        <v>80380</v>
      </c>
      <c r="L4030" t="e">
        <f>SQRT(($C$5/2)^2-($C$5/2)^2*'(OLD) bottom seam length'!K4030^2/($C$6/2)^2)</f>
        <v>#DIV/0!</v>
      </c>
      <c r="O4030" s="136">
        <f t="shared" si="624"/>
        <v>80380</v>
      </c>
      <c r="P4030" t="b">
        <f t="shared" si="625"/>
        <v>0</v>
      </c>
      <c r="T4030" s="136">
        <f t="shared" si="626"/>
        <v>80360</v>
      </c>
      <c r="U4030" t="e">
        <f>SQRT(($U$6/2)^2-($U$6/2)^2*'(OLD) bottom seam length'!T4030^2/($U$7/2)^2)</f>
        <v>#VALUE!</v>
      </c>
      <c r="W4030" s="136">
        <f t="shared" si="627"/>
        <v>80360</v>
      </c>
      <c r="X4030" t="e">
        <f>SQRT(($U$6/2)^2-($U$6/2)^2*'(OLD) bottom seam length'!W4030^2/($U$7/2)^2)</f>
        <v>#VALUE!</v>
      </c>
      <c r="Z4030" s="136">
        <f t="shared" si="628"/>
        <v>80360</v>
      </c>
      <c r="AA4030" t="e">
        <f>SQRT(($U$6/2)^2-($U$6/2)^2*'(OLD) bottom seam length'!Z4030^2/($U$7/2)^2)</f>
        <v>#VALUE!</v>
      </c>
      <c r="AC4030" s="136">
        <f t="shared" si="629"/>
        <v>80360</v>
      </c>
      <c r="AD4030" t="e">
        <f>SQRT(($U$6/2)^2-($U$6/2)^2*'(OLD) bottom seam length'!AC4030^2/($U$7/2)^2)</f>
        <v>#VALUE!</v>
      </c>
    </row>
    <row r="4031" spans="2:30">
      <c r="B4031" s="136">
        <f t="shared" si="620"/>
        <v>80400</v>
      </c>
      <c r="C4031" t="e">
        <f>SQRT(($C$5/2)^2-($C$5/2)^2*'(OLD) bottom seam length'!B4031^2/($C$6/2)^2)</f>
        <v>#DIV/0!</v>
      </c>
      <c r="E4031" s="136">
        <f t="shared" si="621"/>
        <v>80400</v>
      </c>
      <c r="F4031" t="e">
        <f>SQRT(($C$5/2)^2-($C$5/2)^2*'(OLD) bottom seam length'!E4031^2/($C$6/2)^2)</f>
        <v>#DIV/0!</v>
      </c>
      <c r="H4031" s="136">
        <f t="shared" si="622"/>
        <v>80400</v>
      </c>
      <c r="I4031" t="e">
        <f>SQRT(($C$5/2)^2-($C$5/2)^2*'(OLD) bottom seam length'!H4031^2/($C$6/2)^2)</f>
        <v>#DIV/0!</v>
      </c>
      <c r="K4031" s="136">
        <f t="shared" si="623"/>
        <v>80400</v>
      </c>
      <c r="L4031" t="e">
        <f>SQRT(($C$5/2)^2-($C$5/2)^2*'(OLD) bottom seam length'!K4031^2/($C$6/2)^2)</f>
        <v>#DIV/0!</v>
      </c>
      <c r="O4031" s="136">
        <f t="shared" si="624"/>
        <v>80400</v>
      </c>
      <c r="P4031" t="b">
        <f t="shared" si="625"/>
        <v>0</v>
      </c>
      <c r="T4031" s="136">
        <f t="shared" si="626"/>
        <v>80380</v>
      </c>
      <c r="U4031" t="e">
        <f>SQRT(($U$6/2)^2-($U$6/2)^2*'(OLD) bottom seam length'!T4031^2/($U$7/2)^2)</f>
        <v>#VALUE!</v>
      </c>
      <c r="W4031" s="136">
        <f t="shared" si="627"/>
        <v>80380</v>
      </c>
      <c r="X4031" t="e">
        <f>SQRT(($U$6/2)^2-($U$6/2)^2*'(OLD) bottom seam length'!W4031^2/($U$7/2)^2)</f>
        <v>#VALUE!</v>
      </c>
      <c r="Z4031" s="136">
        <f t="shared" si="628"/>
        <v>80380</v>
      </c>
      <c r="AA4031" t="e">
        <f>SQRT(($U$6/2)^2-($U$6/2)^2*'(OLD) bottom seam length'!Z4031^2/($U$7/2)^2)</f>
        <v>#VALUE!</v>
      </c>
      <c r="AC4031" s="136">
        <f t="shared" si="629"/>
        <v>80380</v>
      </c>
      <c r="AD4031" t="e">
        <f>SQRT(($U$6/2)^2-($U$6/2)^2*'(OLD) bottom seam length'!AC4031^2/($U$7/2)^2)</f>
        <v>#VALUE!</v>
      </c>
    </row>
    <row r="4032" spans="2:30">
      <c r="B4032" s="136">
        <f t="shared" si="620"/>
        <v>80420</v>
      </c>
      <c r="C4032" t="e">
        <f>SQRT(($C$5/2)^2-($C$5/2)^2*'(OLD) bottom seam length'!B4032^2/($C$6/2)^2)</f>
        <v>#DIV/0!</v>
      </c>
      <c r="E4032" s="136">
        <f t="shared" si="621"/>
        <v>80420</v>
      </c>
      <c r="F4032" t="e">
        <f>SQRT(($C$5/2)^2-($C$5/2)^2*'(OLD) bottom seam length'!E4032^2/($C$6/2)^2)</f>
        <v>#DIV/0!</v>
      </c>
      <c r="H4032" s="136">
        <f t="shared" si="622"/>
        <v>80420</v>
      </c>
      <c r="I4032" t="e">
        <f>SQRT(($C$5/2)^2-($C$5/2)^2*'(OLD) bottom seam length'!H4032^2/($C$6/2)^2)</f>
        <v>#DIV/0!</v>
      </c>
      <c r="K4032" s="136">
        <f t="shared" si="623"/>
        <v>80420</v>
      </c>
      <c r="L4032" t="e">
        <f>SQRT(($C$5/2)^2-($C$5/2)^2*'(OLD) bottom seam length'!K4032^2/($C$6/2)^2)</f>
        <v>#DIV/0!</v>
      </c>
      <c r="O4032" s="136">
        <f t="shared" si="624"/>
        <v>80420</v>
      </c>
      <c r="P4032" t="b">
        <f t="shared" si="625"/>
        <v>0</v>
      </c>
      <c r="T4032" s="136">
        <f t="shared" si="626"/>
        <v>80400</v>
      </c>
      <c r="U4032" t="e">
        <f>SQRT(($U$6/2)^2-($U$6/2)^2*'(OLD) bottom seam length'!T4032^2/($U$7/2)^2)</f>
        <v>#VALUE!</v>
      </c>
      <c r="W4032" s="136">
        <f t="shared" si="627"/>
        <v>80400</v>
      </c>
      <c r="X4032" t="e">
        <f>SQRT(($U$6/2)^2-($U$6/2)^2*'(OLD) bottom seam length'!W4032^2/($U$7/2)^2)</f>
        <v>#VALUE!</v>
      </c>
      <c r="Z4032" s="136">
        <f t="shared" si="628"/>
        <v>80400</v>
      </c>
      <c r="AA4032" t="e">
        <f>SQRT(($U$6/2)^2-($U$6/2)^2*'(OLD) bottom seam length'!Z4032^2/($U$7/2)^2)</f>
        <v>#VALUE!</v>
      </c>
      <c r="AC4032" s="136">
        <f t="shared" si="629"/>
        <v>80400</v>
      </c>
      <c r="AD4032" t="e">
        <f>SQRT(($U$6/2)^2-($U$6/2)^2*'(OLD) bottom seam length'!AC4032^2/($U$7/2)^2)</f>
        <v>#VALUE!</v>
      </c>
    </row>
    <row r="4033" spans="2:30">
      <c r="B4033" s="136">
        <f t="shared" si="620"/>
        <v>80440</v>
      </c>
      <c r="C4033" t="e">
        <f>SQRT(($C$5/2)^2-($C$5/2)^2*'(OLD) bottom seam length'!B4033^2/($C$6/2)^2)</f>
        <v>#DIV/0!</v>
      </c>
      <c r="E4033" s="136">
        <f t="shared" si="621"/>
        <v>80440</v>
      </c>
      <c r="F4033" t="e">
        <f>SQRT(($C$5/2)^2-($C$5/2)^2*'(OLD) bottom seam length'!E4033^2/($C$6/2)^2)</f>
        <v>#DIV/0!</v>
      </c>
      <c r="H4033" s="136">
        <f t="shared" si="622"/>
        <v>80440</v>
      </c>
      <c r="I4033" t="e">
        <f>SQRT(($C$5/2)^2-($C$5/2)^2*'(OLD) bottom seam length'!H4033^2/($C$6/2)^2)</f>
        <v>#DIV/0!</v>
      </c>
      <c r="K4033" s="136">
        <f t="shared" si="623"/>
        <v>80440</v>
      </c>
      <c r="L4033" t="e">
        <f>SQRT(($C$5/2)^2-($C$5/2)^2*'(OLD) bottom seam length'!K4033^2/($C$6/2)^2)</f>
        <v>#DIV/0!</v>
      </c>
      <c r="O4033" s="136">
        <f t="shared" si="624"/>
        <v>80440</v>
      </c>
      <c r="P4033" t="b">
        <f t="shared" si="625"/>
        <v>0</v>
      </c>
      <c r="T4033" s="136">
        <f t="shared" si="626"/>
        <v>80420</v>
      </c>
      <c r="U4033" t="e">
        <f>SQRT(($U$6/2)^2-($U$6/2)^2*'(OLD) bottom seam length'!T4033^2/($U$7/2)^2)</f>
        <v>#VALUE!</v>
      </c>
      <c r="W4033" s="136">
        <f t="shared" si="627"/>
        <v>80420</v>
      </c>
      <c r="X4033" t="e">
        <f>SQRT(($U$6/2)^2-($U$6/2)^2*'(OLD) bottom seam length'!W4033^2/($U$7/2)^2)</f>
        <v>#VALUE!</v>
      </c>
      <c r="Z4033" s="136">
        <f t="shared" si="628"/>
        <v>80420</v>
      </c>
      <c r="AA4033" t="e">
        <f>SQRT(($U$6/2)^2-($U$6/2)^2*'(OLD) bottom seam length'!Z4033^2/($U$7/2)^2)</f>
        <v>#VALUE!</v>
      </c>
      <c r="AC4033" s="136">
        <f t="shared" si="629"/>
        <v>80420</v>
      </c>
      <c r="AD4033" t="e">
        <f>SQRT(($U$6/2)^2-($U$6/2)^2*'(OLD) bottom seam length'!AC4033^2/($U$7/2)^2)</f>
        <v>#VALUE!</v>
      </c>
    </row>
    <row r="4034" spans="2:30">
      <c r="B4034" s="136">
        <f t="shared" si="620"/>
        <v>80460</v>
      </c>
      <c r="C4034" t="e">
        <f>SQRT(($C$5/2)^2-($C$5/2)^2*'(OLD) bottom seam length'!B4034^2/($C$6/2)^2)</f>
        <v>#DIV/0!</v>
      </c>
      <c r="E4034" s="136">
        <f t="shared" si="621"/>
        <v>80460</v>
      </c>
      <c r="F4034" t="e">
        <f>SQRT(($C$5/2)^2-($C$5/2)^2*'(OLD) bottom seam length'!E4034^2/($C$6/2)^2)</f>
        <v>#DIV/0!</v>
      </c>
      <c r="H4034" s="136">
        <f t="shared" si="622"/>
        <v>80460</v>
      </c>
      <c r="I4034" t="e">
        <f>SQRT(($C$5/2)^2-($C$5/2)^2*'(OLD) bottom seam length'!H4034^2/($C$6/2)^2)</f>
        <v>#DIV/0!</v>
      </c>
      <c r="K4034" s="136">
        <f t="shared" si="623"/>
        <v>80460</v>
      </c>
      <c r="L4034" t="e">
        <f>SQRT(($C$5/2)^2-($C$5/2)^2*'(OLD) bottom seam length'!K4034^2/($C$6/2)^2)</f>
        <v>#DIV/0!</v>
      </c>
      <c r="O4034" s="136">
        <f t="shared" si="624"/>
        <v>80460</v>
      </c>
      <c r="P4034" t="b">
        <f t="shared" si="625"/>
        <v>0</v>
      </c>
      <c r="T4034" s="136">
        <f t="shared" si="626"/>
        <v>80440</v>
      </c>
      <c r="U4034" t="e">
        <f>SQRT(($U$6/2)^2-($U$6/2)^2*'(OLD) bottom seam length'!T4034^2/($U$7/2)^2)</f>
        <v>#VALUE!</v>
      </c>
      <c r="W4034" s="136">
        <f t="shared" si="627"/>
        <v>80440</v>
      </c>
      <c r="X4034" t="e">
        <f>SQRT(($U$6/2)^2-($U$6/2)^2*'(OLD) bottom seam length'!W4034^2/($U$7/2)^2)</f>
        <v>#VALUE!</v>
      </c>
      <c r="Z4034" s="136">
        <f t="shared" si="628"/>
        <v>80440</v>
      </c>
      <c r="AA4034" t="e">
        <f>SQRT(($U$6/2)^2-($U$6/2)^2*'(OLD) bottom seam length'!Z4034^2/($U$7/2)^2)</f>
        <v>#VALUE!</v>
      </c>
      <c r="AC4034" s="136">
        <f t="shared" si="629"/>
        <v>80440</v>
      </c>
      <c r="AD4034" t="e">
        <f>SQRT(($U$6/2)^2-($U$6/2)^2*'(OLD) bottom seam length'!AC4034^2/($U$7/2)^2)</f>
        <v>#VALUE!</v>
      </c>
    </row>
    <row r="4035" spans="2:30">
      <c r="B4035" s="136">
        <f t="shared" si="620"/>
        <v>80480</v>
      </c>
      <c r="C4035" t="e">
        <f>SQRT(($C$5/2)^2-($C$5/2)^2*'(OLD) bottom seam length'!B4035^2/($C$6/2)^2)</f>
        <v>#DIV/0!</v>
      </c>
      <c r="E4035" s="136">
        <f t="shared" si="621"/>
        <v>80480</v>
      </c>
      <c r="F4035" t="e">
        <f>SQRT(($C$5/2)^2-($C$5/2)^2*'(OLD) bottom seam length'!E4035^2/($C$6/2)^2)</f>
        <v>#DIV/0!</v>
      </c>
      <c r="H4035" s="136">
        <f t="shared" si="622"/>
        <v>80480</v>
      </c>
      <c r="I4035" t="e">
        <f>SQRT(($C$5/2)^2-($C$5/2)^2*'(OLD) bottom seam length'!H4035^2/($C$6/2)^2)</f>
        <v>#DIV/0!</v>
      </c>
      <c r="K4035" s="136">
        <f t="shared" si="623"/>
        <v>80480</v>
      </c>
      <c r="L4035" t="e">
        <f>SQRT(($C$5/2)^2-($C$5/2)^2*'(OLD) bottom seam length'!K4035^2/($C$6/2)^2)</f>
        <v>#DIV/0!</v>
      </c>
      <c r="O4035" s="136">
        <f t="shared" si="624"/>
        <v>80480</v>
      </c>
      <c r="P4035" t="b">
        <f t="shared" si="625"/>
        <v>0</v>
      </c>
      <c r="T4035" s="136">
        <f t="shared" si="626"/>
        <v>80460</v>
      </c>
      <c r="U4035" t="e">
        <f>SQRT(($U$6/2)^2-($U$6/2)^2*'(OLD) bottom seam length'!T4035^2/($U$7/2)^2)</f>
        <v>#VALUE!</v>
      </c>
      <c r="W4035" s="136">
        <f t="shared" si="627"/>
        <v>80460</v>
      </c>
      <c r="X4035" t="e">
        <f>SQRT(($U$6/2)^2-($U$6/2)^2*'(OLD) bottom seam length'!W4035^2/($U$7/2)^2)</f>
        <v>#VALUE!</v>
      </c>
      <c r="Z4035" s="136">
        <f t="shared" si="628"/>
        <v>80460</v>
      </c>
      <c r="AA4035" t="e">
        <f>SQRT(($U$6/2)^2-($U$6/2)^2*'(OLD) bottom seam length'!Z4035^2/($U$7/2)^2)</f>
        <v>#VALUE!</v>
      </c>
      <c r="AC4035" s="136">
        <f t="shared" si="629"/>
        <v>80460</v>
      </c>
      <c r="AD4035" t="e">
        <f>SQRT(($U$6/2)^2-($U$6/2)^2*'(OLD) bottom seam length'!AC4035^2/($U$7/2)^2)</f>
        <v>#VALUE!</v>
      </c>
    </row>
    <row r="4036" spans="2:30">
      <c r="B4036" s="136">
        <f t="shared" si="620"/>
        <v>80500</v>
      </c>
      <c r="C4036" t="e">
        <f>SQRT(($C$5/2)^2-($C$5/2)^2*'(OLD) bottom seam length'!B4036^2/($C$6/2)^2)</f>
        <v>#DIV/0!</v>
      </c>
      <c r="E4036" s="136">
        <f t="shared" si="621"/>
        <v>80500</v>
      </c>
      <c r="F4036" t="e">
        <f>SQRT(($C$5/2)^2-($C$5/2)^2*'(OLD) bottom seam length'!E4036^2/($C$6/2)^2)</f>
        <v>#DIV/0!</v>
      </c>
      <c r="H4036" s="136">
        <f t="shared" si="622"/>
        <v>80500</v>
      </c>
      <c r="I4036" t="e">
        <f>SQRT(($C$5/2)^2-($C$5/2)^2*'(OLD) bottom seam length'!H4036^2/($C$6/2)^2)</f>
        <v>#DIV/0!</v>
      </c>
      <c r="K4036" s="136">
        <f t="shared" si="623"/>
        <v>80500</v>
      </c>
      <c r="L4036" t="e">
        <f>SQRT(($C$5/2)^2-($C$5/2)^2*'(OLD) bottom seam length'!K4036^2/($C$6/2)^2)</f>
        <v>#DIV/0!</v>
      </c>
      <c r="O4036" s="136">
        <f t="shared" si="624"/>
        <v>80500</v>
      </c>
      <c r="P4036" t="b">
        <f t="shared" si="625"/>
        <v>0</v>
      </c>
      <c r="T4036" s="136">
        <f t="shared" si="626"/>
        <v>80480</v>
      </c>
      <c r="U4036" t="e">
        <f>SQRT(($U$6/2)^2-($U$6/2)^2*'(OLD) bottom seam length'!T4036^2/($U$7/2)^2)</f>
        <v>#VALUE!</v>
      </c>
      <c r="W4036" s="136">
        <f t="shared" si="627"/>
        <v>80480</v>
      </c>
      <c r="X4036" t="e">
        <f>SQRT(($U$6/2)^2-($U$6/2)^2*'(OLD) bottom seam length'!W4036^2/($U$7/2)^2)</f>
        <v>#VALUE!</v>
      </c>
      <c r="Z4036" s="136">
        <f t="shared" si="628"/>
        <v>80480</v>
      </c>
      <c r="AA4036" t="e">
        <f>SQRT(($U$6/2)^2-($U$6/2)^2*'(OLD) bottom seam length'!Z4036^2/($U$7/2)^2)</f>
        <v>#VALUE!</v>
      </c>
      <c r="AC4036" s="136">
        <f t="shared" si="629"/>
        <v>80480</v>
      </c>
      <c r="AD4036" t="e">
        <f>SQRT(($U$6/2)^2-($U$6/2)^2*'(OLD) bottom seam length'!AC4036^2/($U$7/2)^2)</f>
        <v>#VALUE!</v>
      </c>
    </row>
    <row r="4037" spans="2:30">
      <c r="B4037" s="136">
        <f t="shared" si="620"/>
        <v>80520</v>
      </c>
      <c r="C4037" t="e">
        <f>SQRT(($C$5/2)^2-($C$5/2)^2*'(OLD) bottom seam length'!B4037^2/($C$6/2)^2)</f>
        <v>#DIV/0!</v>
      </c>
      <c r="E4037" s="136">
        <f t="shared" si="621"/>
        <v>80520</v>
      </c>
      <c r="F4037" t="e">
        <f>SQRT(($C$5/2)^2-($C$5/2)^2*'(OLD) bottom seam length'!E4037^2/($C$6/2)^2)</f>
        <v>#DIV/0!</v>
      </c>
      <c r="H4037" s="136">
        <f t="shared" si="622"/>
        <v>80520</v>
      </c>
      <c r="I4037" t="e">
        <f>SQRT(($C$5/2)^2-($C$5/2)^2*'(OLD) bottom seam length'!H4037^2/($C$6/2)^2)</f>
        <v>#DIV/0!</v>
      </c>
      <c r="K4037" s="136">
        <f t="shared" si="623"/>
        <v>80520</v>
      </c>
      <c r="L4037" t="e">
        <f>SQRT(($C$5/2)^2-($C$5/2)^2*'(OLD) bottom seam length'!K4037^2/($C$6/2)^2)</f>
        <v>#DIV/0!</v>
      </c>
      <c r="O4037" s="136">
        <f t="shared" si="624"/>
        <v>80520</v>
      </c>
      <c r="P4037" t="b">
        <f t="shared" si="625"/>
        <v>0</v>
      </c>
      <c r="T4037" s="136">
        <f t="shared" si="626"/>
        <v>80500</v>
      </c>
      <c r="U4037" t="e">
        <f>SQRT(($U$6/2)^2-($U$6/2)^2*'(OLD) bottom seam length'!T4037^2/($U$7/2)^2)</f>
        <v>#VALUE!</v>
      </c>
      <c r="W4037" s="136">
        <f t="shared" si="627"/>
        <v>80500</v>
      </c>
      <c r="X4037" t="e">
        <f>SQRT(($U$6/2)^2-($U$6/2)^2*'(OLD) bottom seam length'!W4037^2/($U$7/2)^2)</f>
        <v>#VALUE!</v>
      </c>
      <c r="Z4037" s="136">
        <f t="shared" si="628"/>
        <v>80500</v>
      </c>
      <c r="AA4037" t="e">
        <f>SQRT(($U$6/2)^2-($U$6/2)^2*'(OLD) bottom seam length'!Z4037^2/($U$7/2)^2)</f>
        <v>#VALUE!</v>
      </c>
      <c r="AC4037" s="136">
        <f t="shared" si="629"/>
        <v>80500</v>
      </c>
      <c r="AD4037" t="e">
        <f>SQRT(($U$6/2)^2-($U$6/2)^2*'(OLD) bottom seam length'!AC4037^2/($U$7/2)^2)</f>
        <v>#VALUE!</v>
      </c>
    </row>
    <row r="4038" spans="2:30">
      <c r="B4038" s="136">
        <f t="shared" si="620"/>
        <v>80540</v>
      </c>
      <c r="C4038" t="e">
        <f>SQRT(($C$5/2)^2-($C$5/2)^2*'(OLD) bottom seam length'!B4038^2/($C$6/2)^2)</f>
        <v>#DIV/0!</v>
      </c>
      <c r="E4038" s="136">
        <f t="shared" si="621"/>
        <v>80540</v>
      </c>
      <c r="F4038" t="e">
        <f>SQRT(($C$5/2)^2-($C$5/2)^2*'(OLD) bottom seam length'!E4038^2/($C$6/2)^2)</f>
        <v>#DIV/0!</v>
      </c>
      <c r="H4038" s="136">
        <f t="shared" si="622"/>
        <v>80540</v>
      </c>
      <c r="I4038" t="e">
        <f>SQRT(($C$5/2)^2-($C$5/2)^2*'(OLD) bottom seam length'!H4038^2/($C$6/2)^2)</f>
        <v>#DIV/0!</v>
      </c>
      <c r="K4038" s="136">
        <f t="shared" si="623"/>
        <v>80540</v>
      </c>
      <c r="L4038" t="e">
        <f>SQRT(($C$5/2)^2-($C$5/2)^2*'(OLD) bottom seam length'!K4038^2/($C$6/2)^2)</f>
        <v>#DIV/0!</v>
      </c>
      <c r="O4038" s="136">
        <f t="shared" si="624"/>
        <v>80540</v>
      </c>
      <c r="P4038" t="b">
        <f t="shared" si="625"/>
        <v>0</v>
      </c>
      <c r="T4038" s="136">
        <f t="shared" si="626"/>
        <v>80520</v>
      </c>
      <c r="U4038" t="e">
        <f>SQRT(($U$6/2)^2-($U$6/2)^2*'(OLD) bottom seam length'!T4038^2/($U$7/2)^2)</f>
        <v>#VALUE!</v>
      </c>
      <c r="W4038" s="136">
        <f t="shared" si="627"/>
        <v>80520</v>
      </c>
      <c r="X4038" t="e">
        <f>SQRT(($U$6/2)^2-($U$6/2)^2*'(OLD) bottom seam length'!W4038^2/($U$7/2)^2)</f>
        <v>#VALUE!</v>
      </c>
      <c r="Z4038" s="136">
        <f t="shared" si="628"/>
        <v>80520</v>
      </c>
      <c r="AA4038" t="e">
        <f>SQRT(($U$6/2)^2-($U$6/2)^2*'(OLD) bottom seam length'!Z4038^2/($U$7/2)^2)</f>
        <v>#VALUE!</v>
      </c>
      <c r="AC4038" s="136">
        <f t="shared" si="629"/>
        <v>80520</v>
      </c>
      <c r="AD4038" t="e">
        <f>SQRT(($U$6/2)^2-($U$6/2)^2*'(OLD) bottom seam length'!AC4038^2/($U$7/2)^2)</f>
        <v>#VALUE!</v>
      </c>
    </row>
    <row r="4039" spans="2:30">
      <c r="B4039" s="136">
        <f t="shared" si="620"/>
        <v>80560</v>
      </c>
      <c r="C4039" t="e">
        <f>SQRT(($C$5/2)^2-($C$5/2)^2*'(OLD) bottom seam length'!B4039^2/($C$6/2)^2)</f>
        <v>#DIV/0!</v>
      </c>
      <c r="E4039" s="136">
        <f t="shared" si="621"/>
        <v>80560</v>
      </c>
      <c r="F4039" t="e">
        <f>SQRT(($C$5/2)^2-($C$5/2)^2*'(OLD) bottom seam length'!E4039^2/($C$6/2)^2)</f>
        <v>#DIV/0!</v>
      </c>
      <c r="H4039" s="136">
        <f t="shared" si="622"/>
        <v>80560</v>
      </c>
      <c r="I4039" t="e">
        <f>SQRT(($C$5/2)^2-($C$5/2)^2*'(OLD) bottom seam length'!H4039^2/($C$6/2)^2)</f>
        <v>#DIV/0!</v>
      </c>
      <c r="K4039" s="136">
        <f t="shared" si="623"/>
        <v>80560</v>
      </c>
      <c r="L4039" t="e">
        <f>SQRT(($C$5/2)^2-($C$5/2)^2*'(OLD) bottom seam length'!K4039^2/($C$6/2)^2)</f>
        <v>#DIV/0!</v>
      </c>
      <c r="O4039" s="136">
        <f t="shared" si="624"/>
        <v>80560</v>
      </c>
      <c r="P4039" t="b">
        <f t="shared" si="625"/>
        <v>0</v>
      </c>
      <c r="T4039" s="136">
        <f t="shared" si="626"/>
        <v>80540</v>
      </c>
      <c r="U4039" t="e">
        <f>SQRT(($U$6/2)^2-($U$6/2)^2*'(OLD) bottom seam length'!T4039^2/($U$7/2)^2)</f>
        <v>#VALUE!</v>
      </c>
      <c r="W4039" s="136">
        <f t="shared" si="627"/>
        <v>80540</v>
      </c>
      <c r="X4039" t="e">
        <f>SQRT(($U$6/2)^2-($U$6/2)^2*'(OLD) bottom seam length'!W4039^2/($U$7/2)^2)</f>
        <v>#VALUE!</v>
      </c>
      <c r="Z4039" s="136">
        <f t="shared" si="628"/>
        <v>80540</v>
      </c>
      <c r="AA4039" t="e">
        <f>SQRT(($U$6/2)^2-($U$6/2)^2*'(OLD) bottom seam length'!Z4039^2/($U$7/2)^2)</f>
        <v>#VALUE!</v>
      </c>
      <c r="AC4039" s="136">
        <f t="shared" si="629"/>
        <v>80540</v>
      </c>
      <c r="AD4039" t="e">
        <f>SQRT(($U$6/2)^2-($U$6/2)^2*'(OLD) bottom seam length'!AC4039^2/($U$7/2)^2)</f>
        <v>#VALUE!</v>
      </c>
    </row>
    <row r="4040" spans="2:30">
      <c r="B4040" s="136">
        <f t="shared" si="620"/>
        <v>80580</v>
      </c>
      <c r="C4040" t="e">
        <f>SQRT(($C$5/2)^2-($C$5/2)^2*'(OLD) bottom seam length'!B4040^2/($C$6/2)^2)</f>
        <v>#DIV/0!</v>
      </c>
      <c r="E4040" s="136">
        <f t="shared" si="621"/>
        <v>80580</v>
      </c>
      <c r="F4040" t="e">
        <f>SQRT(($C$5/2)^2-($C$5/2)^2*'(OLD) bottom seam length'!E4040^2/($C$6/2)^2)</f>
        <v>#DIV/0!</v>
      </c>
      <c r="H4040" s="136">
        <f t="shared" si="622"/>
        <v>80580</v>
      </c>
      <c r="I4040" t="e">
        <f>SQRT(($C$5/2)^2-($C$5/2)^2*'(OLD) bottom seam length'!H4040^2/($C$6/2)^2)</f>
        <v>#DIV/0!</v>
      </c>
      <c r="K4040" s="136">
        <f t="shared" si="623"/>
        <v>80580</v>
      </c>
      <c r="L4040" t="e">
        <f>SQRT(($C$5/2)^2-($C$5/2)^2*'(OLD) bottom seam length'!K4040^2/($C$6/2)^2)</f>
        <v>#DIV/0!</v>
      </c>
      <c r="O4040" s="136">
        <f t="shared" si="624"/>
        <v>80580</v>
      </c>
      <c r="P4040" t="b">
        <f t="shared" si="625"/>
        <v>0</v>
      </c>
      <c r="T4040" s="136">
        <f t="shared" si="626"/>
        <v>80560</v>
      </c>
      <c r="U4040" t="e">
        <f>SQRT(($U$6/2)^2-($U$6/2)^2*'(OLD) bottom seam length'!T4040^2/($U$7/2)^2)</f>
        <v>#VALUE!</v>
      </c>
      <c r="W4040" s="136">
        <f t="shared" si="627"/>
        <v>80560</v>
      </c>
      <c r="X4040" t="e">
        <f>SQRT(($U$6/2)^2-($U$6/2)^2*'(OLD) bottom seam length'!W4040^2/($U$7/2)^2)</f>
        <v>#VALUE!</v>
      </c>
      <c r="Z4040" s="136">
        <f t="shared" si="628"/>
        <v>80560</v>
      </c>
      <c r="AA4040" t="e">
        <f>SQRT(($U$6/2)^2-($U$6/2)^2*'(OLD) bottom seam length'!Z4040^2/($U$7/2)^2)</f>
        <v>#VALUE!</v>
      </c>
      <c r="AC4040" s="136">
        <f t="shared" si="629"/>
        <v>80560</v>
      </c>
      <c r="AD4040" t="e">
        <f>SQRT(($U$6/2)^2-($U$6/2)^2*'(OLD) bottom seam length'!AC4040^2/($U$7/2)^2)</f>
        <v>#VALUE!</v>
      </c>
    </row>
    <row r="4041" spans="2:30">
      <c r="B4041" s="136">
        <f t="shared" si="620"/>
        <v>80600</v>
      </c>
      <c r="C4041" t="e">
        <f>SQRT(($C$5/2)^2-($C$5/2)^2*'(OLD) bottom seam length'!B4041^2/($C$6/2)^2)</f>
        <v>#DIV/0!</v>
      </c>
      <c r="E4041" s="136">
        <f t="shared" si="621"/>
        <v>80600</v>
      </c>
      <c r="F4041" t="e">
        <f>SQRT(($C$5/2)^2-($C$5/2)^2*'(OLD) bottom seam length'!E4041^2/($C$6/2)^2)</f>
        <v>#DIV/0!</v>
      </c>
      <c r="H4041" s="136">
        <f t="shared" si="622"/>
        <v>80600</v>
      </c>
      <c r="I4041" t="e">
        <f>SQRT(($C$5/2)^2-($C$5/2)^2*'(OLD) bottom seam length'!H4041^2/($C$6/2)^2)</f>
        <v>#DIV/0!</v>
      </c>
      <c r="K4041" s="136">
        <f t="shared" si="623"/>
        <v>80600</v>
      </c>
      <c r="L4041" t="e">
        <f>SQRT(($C$5/2)^2-($C$5/2)^2*'(OLD) bottom seam length'!K4041^2/($C$6/2)^2)</f>
        <v>#DIV/0!</v>
      </c>
      <c r="O4041" s="136">
        <f t="shared" si="624"/>
        <v>80600</v>
      </c>
      <c r="P4041" t="b">
        <f t="shared" si="625"/>
        <v>0</v>
      </c>
      <c r="T4041" s="136">
        <f t="shared" si="626"/>
        <v>80580</v>
      </c>
      <c r="U4041" t="e">
        <f>SQRT(($U$6/2)^2-($U$6/2)^2*'(OLD) bottom seam length'!T4041^2/($U$7/2)^2)</f>
        <v>#VALUE!</v>
      </c>
      <c r="W4041" s="136">
        <f t="shared" si="627"/>
        <v>80580</v>
      </c>
      <c r="X4041" t="e">
        <f>SQRT(($U$6/2)^2-($U$6/2)^2*'(OLD) bottom seam length'!W4041^2/($U$7/2)^2)</f>
        <v>#VALUE!</v>
      </c>
      <c r="Z4041" s="136">
        <f t="shared" si="628"/>
        <v>80580</v>
      </c>
      <c r="AA4041" t="e">
        <f>SQRT(($U$6/2)^2-($U$6/2)^2*'(OLD) bottom seam length'!Z4041^2/($U$7/2)^2)</f>
        <v>#VALUE!</v>
      </c>
      <c r="AC4041" s="136">
        <f t="shared" si="629"/>
        <v>80580</v>
      </c>
      <c r="AD4041" t="e">
        <f>SQRT(($U$6/2)^2-($U$6/2)^2*'(OLD) bottom seam length'!AC4041^2/($U$7/2)^2)</f>
        <v>#VALUE!</v>
      </c>
    </row>
    <row r="4042" spans="2:30">
      <c r="B4042" s="136">
        <f t="shared" si="620"/>
        <v>80620</v>
      </c>
      <c r="C4042" t="e">
        <f>SQRT(($C$5/2)^2-($C$5/2)^2*'(OLD) bottom seam length'!B4042^2/($C$6/2)^2)</f>
        <v>#DIV/0!</v>
      </c>
      <c r="E4042" s="136">
        <f t="shared" si="621"/>
        <v>80620</v>
      </c>
      <c r="F4042" t="e">
        <f>SQRT(($C$5/2)^2-($C$5/2)^2*'(OLD) bottom seam length'!E4042^2/($C$6/2)^2)</f>
        <v>#DIV/0!</v>
      </c>
      <c r="H4042" s="136">
        <f t="shared" si="622"/>
        <v>80620</v>
      </c>
      <c r="I4042" t="e">
        <f>SQRT(($C$5/2)^2-($C$5/2)^2*'(OLD) bottom seam length'!H4042^2/($C$6/2)^2)</f>
        <v>#DIV/0!</v>
      </c>
      <c r="K4042" s="136">
        <f t="shared" si="623"/>
        <v>80620</v>
      </c>
      <c r="L4042" t="e">
        <f>SQRT(($C$5/2)^2-($C$5/2)^2*'(OLD) bottom seam length'!K4042^2/($C$6/2)^2)</f>
        <v>#DIV/0!</v>
      </c>
      <c r="O4042" s="136">
        <f t="shared" si="624"/>
        <v>80620</v>
      </c>
      <c r="P4042" t="b">
        <f t="shared" si="625"/>
        <v>0</v>
      </c>
      <c r="T4042" s="136">
        <f t="shared" si="626"/>
        <v>80600</v>
      </c>
      <c r="U4042" t="e">
        <f>SQRT(($U$6/2)^2-($U$6/2)^2*'(OLD) bottom seam length'!T4042^2/($U$7/2)^2)</f>
        <v>#VALUE!</v>
      </c>
      <c r="W4042" s="136">
        <f t="shared" si="627"/>
        <v>80600</v>
      </c>
      <c r="X4042" t="e">
        <f>SQRT(($U$6/2)^2-($U$6/2)^2*'(OLD) bottom seam length'!W4042^2/($U$7/2)^2)</f>
        <v>#VALUE!</v>
      </c>
      <c r="Z4042" s="136">
        <f t="shared" si="628"/>
        <v>80600</v>
      </c>
      <c r="AA4042" t="e">
        <f>SQRT(($U$6/2)^2-($U$6/2)^2*'(OLD) bottom seam length'!Z4042^2/($U$7/2)^2)</f>
        <v>#VALUE!</v>
      </c>
      <c r="AC4042" s="136">
        <f t="shared" si="629"/>
        <v>80600</v>
      </c>
      <c r="AD4042" t="e">
        <f>SQRT(($U$6/2)^2-($U$6/2)^2*'(OLD) bottom seam length'!AC4042^2/($U$7/2)^2)</f>
        <v>#VALUE!</v>
      </c>
    </row>
    <row r="4043" spans="2:30">
      <c r="B4043" s="136">
        <f t="shared" si="620"/>
        <v>80640</v>
      </c>
      <c r="C4043" t="e">
        <f>SQRT(($C$5/2)^2-($C$5/2)^2*'(OLD) bottom seam length'!B4043^2/($C$6/2)^2)</f>
        <v>#DIV/0!</v>
      </c>
      <c r="E4043" s="136">
        <f t="shared" si="621"/>
        <v>80640</v>
      </c>
      <c r="F4043" t="e">
        <f>SQRT(($C$5/2)^2-($C$5/2)^2*'(OLD) bottom seam length'!E4043^2/($C$6/2)^2)</f>
        <v>#DIV/0!</v>
      </c>
      <c r="H4043" s="136">
        <f t="shared" si="622"/>
        <v>80640</v>
      </c>
      <c r="I4043" t="e">
        <f>SQRT(($C$5/2)^2-($C$5/2)^2*'(OLD) bottom seam length'!H4043^2/($C$6/2)^2)</f>
        <v>#DIV/0!</v>
      </c>
      <c r="K4043" s="136">
        <f t="shared" si="623"/>
        <v>80640</v>
      </c>
      <c r="L4043" t="e">
        <f>SQRT(($C$5/2)^2-($C$5/2)^2*'(OLD) bottom seam length'!K4043^2/($C$6/2)^2)</f>
        <v>#DIV/0!</v>
      </c>
      <c r="O4043" s="136">
        <f t="shared" si="624"/>
        <v>80640</v>
      </c>
      <c r="P4043" t="b">
        <f t="shared" si="625"/>
        <v>0</v>
      </c>
      <c r="T4043" s="136">
        <f t="shared" si="626"/>
        <v>80620</v>
      </c>
      <c r="U4043" t="e">
        <f>SQRT(($U$6/2)^2-($U$6/2)^2*'(OLD) bottom seam length'!T4043^2/($U$7/2)^2)</f>
        <v>#VALUE!</v>
      </c>
      <c r="W4043" s="136">
        <f t="shared" si="627"/>
        <v>80620</v>
      </c>
      <c r="X4043" t="e">
        <f>SQRT(($U$6/2)^2-($U$6/2)^2*'(OLD) bottom seam length'!W4043^2/($U$7/2)^2)</f>
        <v>#VALUE!</v>
      </c>
      <c r="Z4043" s="136">
        <f t="shared" si="628"/>
        <v>80620</v>
      </c>
      <c r="AA4043" t="e">
        <f>SQRT(($U$6/2)^2-($U$6/2)^2*'(OLD) bottom seam length'!Z4043^2/($U$7/2)^2)</f>
        <v>#VALUE!</v>
      </c>
      <c r="AC4043" s="136">
        <f t="shared" si="629"/>
        <v>80620</v>
      </c>
      <c r="AD4043" t="e">
        <f>SQRT(($U$6/2)^2-($U$6/2)^2*'(OLD) bottom seam length'!AC4043^2/($U$7/2)^2)</f>
        <v>#VALUE!</v>
      </c>
    </row>
    <row r="4044" spans="2:30">
      <c r="B4044" s="136">
        <f t="shared" ref="B4044:B4107" si="630">B4043+$C$7</f>
        <v>80660</v>
      </c>
      <c r="C4044" t="e">
        <f>SQRT(($C$5/2)^2-($C$5/2)^2*'(OLD) bottom seam length'!B4044^2/($C$6/2)^2)</f>
        <v>#DIV/0!</v>
      </c>
      <c r="E4044" s="136">
        <f t="shared" ref="E4044:E4107" si="631">E4043+$C$7</f>
        <v>80660</v>
      </c>
      <c r="F4044" t="e">
        <f>SQRT(($C$5/2)^2-($C$5/2)^2*'(OLD) bottom seam length'!E4044^2/($C$6/2)^2)</f>
        <v>#DIV/0!</v>
      </c>
      <c r="H4044" s="136">
        <f t="shared" ref="H4044:H4107" si="632">H4043+$C$7</f>
        <v>80660</v>
      </c>
      <c r="I4044" t="e">
        <f>SQRT(($C$5/2)^2-($C$5/2)^2*'(OLD) bottom seam length'!H4044^2/($C$6/2)^2)</f>
        <v>#DIV/0!</v>
      </c>
      <c r="K4044" s="136">
        <f t="shared" ref="K4044:K4107" si="633">K4043+$C$7</f>
        <v>80660</v>
      </c>
      <c r="L4044" t="e">
        <f>SQRT(($C$5/2)^2-($C$5/2)^2*'(OLD) bottom seam length'!K4044^2/($C$6/2)^2)</f>
        <v>#DIV/0!</v>
      </c>
      <c r="O4044" s="136">
        <f t="shared" ref="O4044:O4107" si="634">O4043+$C$7</f>
        <v>80660</v>
      </c>
      <c r="P4044" t="b">
        <f t="shared" ref="P4044:P4107" si="635">IF(O4044&lt;=$P$6,$P$5)</f>
        <v>0</v>
      </c>
      <c r="T4044" s="136">
        <f t="shared" si="626"/>
        <v>80640</v>
      </c>
      <c r="U4044" t="e">
        <f>SQRT(($U$6/2)^2-($U$6/2)^2*'(OLD) bottom seam length'!T4044^2/($U$7/2)^2)</f>
        <v>#VALUE!</v>
      </c>
      <c r="W4044" s="136">
        <f t="shared" si="627"/>
        <v>80640</v>
      </c>
      <c r="X4044" t="e">
        <f>SQRT(($U$6/2)^2-($U$6/2)^2*'(OLD) bottom seam length'!W4044^2/($U$7/2)^2)</f>
        <v>#VALUE!</v>
      </c>
      <c r="Z4044" s="136">
        <f t="shared" si="628"/>
        <v>80640</v>
      </c>
      <c r="AA4044" t="e">
        <f>SQRT(($U$6/2)^2-($U$6/2)^2*'(OLD) bottom seam length'!Z4044^2/($U$7/2)^2)</f>
        <v>#VALUE!</v>
      </c>
      <c r="AC4044" s="136">
        <f t="shared" si="629"/>
        <v>80640</v>
      </c>
      <c r="AD4044" t="e">
        <f>SQRT(($U$6/2)^2-($U$6/2)^2*'(OLD) bottom seam length'!AC4044^2/($U$7/2)^2)</f>
        <v>#VALUE!</v>
      </c>
    </row>
    <row r="4045" spans="2:30">
      <c r="B4045" s="136">
        <f t="shared" si="630"/>
        <v>80680</v>
      </c>
      <c r="C4045" t="e">
        <f>SQRT(($C$5/2)^2-($C$5/2)^2*'(OLD) bottom seam length'!B4045^2/($C$6/2)^2)</f>
        <v>#DIV/0!</v>
      </c>
      <c r="E4045" s="136">
        <f t="shared" si="631"/>
        <v>80680</v>
      </c>
      <c r="F4045" t="e">
        <f>SQRT(($C$5/2)^2-($C$5/2)^2*'(OLD) bottom seam length'!E4045^2/($C$6/2)^2)</f>
        <v>#DIV/0!</v>
      </c>
      <c r="H4045" s="136">
        <f t="shared" si="632"/>
        <v>80680</v>
      </c>
      <c r="I4045" t="e">
        <f>SQRT(($C$5/2)^2-($C$5/2)^2*'(OLD) bottom seam length'!H4045^2/($C$6/2)^2)</f>
        <v>#DIV/0!</v>
      </c>
      <c r="K4045" s="136">
        <f t="shared" si="633"/>
        <v>80680</v>
      </c>
      <c r="L4045" t="e">
        <f>SQRT(($C$5/2)^2-($C$5/2)^2*'(OLD) bottom seam length'!K4045^2/($C$6/2)^2)</f>
        <v>#DIV/0!</v>
      </c>
      <c r="O4045" s="136">
        <f t="shared" si="634"/>
        <v>80680</v>
      </c>
      <c r="P4045" t="b">
        <f t="shared" si="635"/>
        <v>0</v>
      </c>
      <c r="T4045" s="136">
        <f t="shared" ref="T4045:T4108" si="636">T4044+$C$7</f>
        <v>80660</v>
      </c>
      <c r="U4045" t="e">
        <f>SQRT(($U$6/2)^2-($U$6/2)^2*'(OLD) bottom seam length'!T4045^2/($U$7/2)^2)</f>
        <v>#VALUE!</v>
      </c>
      <c r="W4045" s="136">
        <f t="shared" ref="W4045:W4108" si="637">W4044+$C$7</f>
        <v>80660</v>
      </c>
      <c r="X4045" t="e">
        <f>SQRT(($U$6/2)^2-($U$6/2)^2*'(OLD) bottom seam length'!W4045^2/($U$7/2)^2)</f>
        <v>#VALUE!</v>
      </c>
      <c r="Z4045" s="136">
        <f t="shared" ref="Z4045:Z4108" si="638">Z4044+$C$7</f>
        <v>80660</v>
      </c>
      <c r="AA4045" t="e">
        <f>SQRT(($U$6/2)^2-($U$6/2)^2*'(OLD) bottom seam length'!Z4045^2/($U$7/2)^2)</f>
        <v>#VALUE!</v>
      </c>
      <c r="AC4045" s="136">
        <f t="shared" ref="AC4045:AC4108" si="639">AC4044+$C$7</f>
        <v>80660</v>
      </c>
      <c r="AD4045" t="e">
        <f>SQRT(($U$6/2)^2-($U$6/2)^2*'(OLD) bottom seam length'!AC4045^2/($U$7/2)^2)</f>
        <v>#VALUE!</v>
      </c>
    </row>
    <row r="4046" spans="2:30">
      <c r="B4046" s="136">
        <f t="shared" si="630"/>
        <v>80700</v>
      </c>
      <c r="C4046" t="e">
        <f>SQRT(($C$5/2)^2-($C$5/2)^2*'(OLD) bottom seam length'!B4046^2/($C$6/2)^2)</f>
        <v>#DIV/0!</v>
      </c>
      <c r="E4046" s="136">
        <f t="shared" si="631"/>
        <v>80700</v>
      </c>
      <c r="F4046" t="e">
        <f>SQRT(($C$5/2)^2-($C$5/2)^2*'(OLD) bottom seam length'!E4046^2/($C$6/2)^2)</f>
        <v>#DIV/0!</v>
      </c>
      <c r="H4046" s="136">
        <f t="shared" si="632"/>
        <v>80700</v>
      </c>
      <c r="I4046" t="e">
        <f>SQRT(($C$5/2)^2-($C$5/2)^2*'(OLD) bottom seam length'!H4046^2/($C$6/2)^2)</f>
        <v>#DIV/0!</v>
      </c>
      <c r="K4046" s="136">
        <f t="shared" si="633"/>
        <v>80700</v>
      </c>
      <c r="L4046" t="e">
        <f>SQRT(($C$5/2)^2-($C$5/2)^2*'(OLD) bottom seam length'!K4046^2/($C$6/2)^2)</f>
        <v>#DIV/0!</v>
      </c>
      <c r="O4046" s="136">
        <f t="shared" si="634"/>
        <v>80700</v>
      </c>
      <c r="P4046" t="b">
        <f t="shared" si="635"/>
        <v>0</v>
      </c>
      <c r="T4046" s="136">
        <f t="shared" si="636"/>
        <v>80680</v>
      </c>
      <c r="U4046" t="e">
        <f>SQRT(($U$6/2)^2-($U$6/2)^2*'(OLD) bottom seam length'!T4046^2/($U$7/2)^2)</f>
        <v>#VALUE!</v>
      </c>
      <c r="W4046" s="136">
        <f t="shared" si="637"/>
        <v>80680</v>
      </c>
      <c r="X4046" t="e">
        <f>SQRT(($U$6/2)^2-($U$6/2)^2*'(OLD) bottom seam length'!W4046^2/($U$7/2)^2)</f>
        <v>#VALUE!</v>
      </c>
      <c r="Z4046" s="136">
        <f t="shared" si="638"/>
        <v>80680</v>
      </c>
      <c r="AA4046" t="e">
        <f>SQRT(($U$6/2)^2-($U$6/2)^2*'(OLD) bottom seam length'!Z4046^2/($U$7/2)^2)</f>
        <v>#VALUE!</v>
      </c>
      <c r="AC4046" s="136">
        <f t="shared" si="639"/>
        <v>80680</v>
      </c>
      <c r="AD4046" t="e">
        <f>SQRT(($U$6/2)^2-($U$6/2)^2*'(OLD) bottom seam length'!AC4046^2/($U$7/2)^2)</f>
        <v>#VALUE!</v>
      </c>
    </row>
    <row r="4047" spans="2:30">
      <c r="B4047" s="136">
        <f t="shared" si="630"/>
        <v>80720</v>
      </c>
      <c r="C4047" t="e">
        <f>SQRT(($C$5/2)^2-($C$5/2)^2*'(OLD) bottom seam length'!B4047^2/($C$6/2)^2)</f>
        <v>#DIV/0!</v>
      </c>
      <c r="E4047" s="136">
        <f t="shared" si="631"/>
        <v>80720</v>
      </c>
      <c r="F4047" t="e">
        <f>SQRT(($C$5/2)^2-($C$5/2)^2*'(OLD) bottom seam length'!E4047^2/($C$6/2)^2)</f>
        <v>#DIV/0!</v>
      </c>
      <c r="H4047" s="136">
        <f t="shared" si="632"/>
        <v>80720</v>
      </c>
      <c r="I4047" t="e">
        <f>SQRT(($C$5/2)^2-($C$5/2)^2*'(OLD) bottom seam length'!H4047^2/($C$6/2)^2)</f>
        <v>#DIV/0!</v>
      </c>
      <c r="K4047" s="136">
        <f t="shared" si="633"/>
        <v>80720</v>
      </c>
      <c r="L4047" t="e">
        <f>SQRT(($C$5/2)^2-($C$5/2)^2*'(OLD) bottom seam length'!K4047^2/($C$6/2)^2)</f>
        <v>#DIV/0!</v>
      </c>
      <c r="O4047" s="136">
        <f t="shared" si="634"/>
        <v>80720</v>
      </c>
      <c r="P4047" t="b">
        <f t="shared" si="635"/>
        <v>0</v>
      </c>
      <c r="T4047" s="136">
        <f t="shared" si="636"/>
        <v>80700</v>
      </c>
      <c r="U4047" t="e">
        <f>SQRT(($U$6/2)^2-($U$6/2)^2*'(OLD) bottom seam length'!T4047^2/($U$7/2)^2)</f>
        <v>#VALUE!</v>
      </c>
      <c r="W4047" s="136">
        <f t="shared" si="637"/>
        <v>80700</v>
      </c>
      <c r="X4047" t="e">
        <f>SQRT(($U$6/2)^2-($U$6/2)^2*'(OLD) bottom seam length'!W4047^2/($U$7/2)^2)</f>
        <v>#VALUE!</v>
      </c>
      <c r="Z4047" s="136">
        <f t="shared" si="638"/>
        <v>80700</v>
      </c>
      <c r="AA4047" t="e">
        <f>SQRT(($U$6/2)^2-($U$6/2)^2*'(OLD) bottom seam length'!Z4047^2/($U$7/2)^2)</f>
        <v>#VALUE!</v>
      </c>
      <c r="AC4047" s="136">
        <f t="shared" si="639"/>
        <v>80700</v>
      </c>
      <c r="AD4047" t="e">
        <f>SQRT(($U$6/2)^2-($U$6/2)^2*'(OLD) bottom seam length'!AC4047^2/($U$7/2)^2)</f>
        <v>#VALUE!</v>
      </c>
    </row>
    <row r="4048" spans="2:30">
      <c r="B4048" s="136">
        <f t="shared" si="630"/>
        <v>80740</v>
      </c>
      <c r="C4048" t="e">
        <f>SQRT(($C$5/2)^2-($C$5/2)^2*'(OLD) bottom seam length'!B4048^2/($C$6/2)^2)</f>
        <v>#DIV/0!</v>
      </c>
      <c r="E4048" s="136">
        <f t="shared" si="631"/>
        <v>80740</v>
      </c>
      <c r="F4048" t="e">
        <f>SQRT(($C$5/2)^2-($C$5/2)^2*'(OLD) bottom seam length'!E4048^2/($C$6/2)^2)</f>
        <v>#DIV/0!</v>
      </c>
      <c r="H4048" s="136">
        <f t="shared" si="632"/>
        <v>80740</v>
      </c>
      <c r="I4048" t="e">
        <f>SQRT(($C$5/2)^2-($C$5/2)^2*'(OLD) bottom seam length'!H4048^2/($C$6/2)^2)</f>
        <v>#DIV/0!</v>
      </c>
      <c r="K4048" s="136">
        <f t="shared" si="633"/>
        <v>80740</v>
      </c>
      <c r="L4048" t="e">
        <f>SQRT(($C$5/2)^2-($C$5/2)^2*'(OLD) bottom seam length'!K4048^2/($C$6/2)^2)</f>
        <v>#DIV/0!</v>
      </c>
      <c r="O4048" s="136">
        <f t="shared" si="634"/>
        <v>80740</v>
      </c>
      <c r="P4048" t="b">
        <f t="shared" si="635"/>
        <v>0</v>
      </c>
      <c r="T4048" s="136">
        <f t="shared" si="636"/>
        <v>80720</v>
      </c>
      <c r="U4048" t="e">
        <f>SQRT(($U$6/2)^2-($U$6/2)^2*'(OLD) bottom seam length'!T4048^2/($U$7/2)^2)</f>
        <v>#VALUE!</v>
      </c>
      <c r="W4048" s="136">
        <f t="shared" si="637"/>
        <v>80720</v>
      </c>
      <c r="X4048" t="e">
        <f>SQRT(($U$6/2)^2-($U$6/2)^2*'(OLD) bottom seam length'!W4048^2/($U$7/2)^2)</f>
        <v>#VALUE!</v>
      </c>
      <c r="Z4048" s="136">
        <f t="shared" si="638"/>
        <v>80720</v>
      </c>
      <c r="AA4048" t="e">
        <f>SQRT(($U$6/2)^2-($U$6/2)^2*'(OLD) bottom seam length'!Z4048^2/($U$7/2)^2)</f>
        <v>#VALUE!</v>
      </c>
      <c r="AC4048" s="136">
        <f t="shared" si="639"/>
        <v>80720</v>
      </c>
      <c r="AD4048" t="e">
        <f>SQRT(($U$6/2)^2-($U$6/2)^2*'(OLD) bottom seam length'!AC4048^2/($U$7/2)^2)</f>
        <v>#VALUE!</v>
      </c>
    </row>
    <row r="4049" spans="2:30">
      <c r="B4049" s="136">
        <f t="shared" si="630"/>
        <v>80760</v>
      </c>
      <c r="C4049" t="e">
        <f>SQRT(($C$5/2)^2-($C$5/2)^2*'(OLD) bottom seam length'!B4049^2/($C$6/2)^2)</f>
        <v>#DIV/0!</v>
      </c>
      <c r="E4049" s="136">
        <f t="shared" si="631"/>
        <v>80760</v>
      </c>
      <c r="F4049" t="e">
        <f>SQRT(($C$5/2)^2-($C$5/2)^2*'(OLD) bottom seam length'!E4049^2/($C$6/2)^2)</f>
        <v>#DIV/0!</v>
      </c>
      <c r="H4049" s="136">
        <f t="shared" si="632"/>
        <v>80760</v>
      </c>
      <c r="I4049" t="e">
        <f>SQRT(($C$5/2)^2-($C$5/2)^2*'(OLD) bottom seam length'!H4049^2/($C$6/2)^2)</f>
        <v>#DIV/0!</v>
      </c>
      <c r="K4049" s="136">
        <f t="shared" si="633"/>
        <v>80760</v>
      </c>
      <c r="L4049" t="e">
        <f>SQRT(($C$5/2)^2-($C$5/2)^2*'(OLD) bottom seam length'!K4049^2/($C$6/2)^2)</f>
        <v>#DIV/0!</v>
      </c>
      <c r="O4049" s="136">
        <f t="shared" si="634"/>
        <v>80760</v>
      </c>
      <c r="P4049" t="b">
        <f t="shared" si="635"/>
        <v>0</v>
      </c>
      <c r="T4049" s="136">
        <f t="shared" si="636"/>
        <v>80740</v>
      </c>
      <c r="U4049" t="e">
        <f>SQRT(($U$6/2)^2-($U$6/2)^2*'(OLD) bottom seam length'!T4049^2/($U$7/2)^2)</f>
        <v>#VALUE!</v>
      </c>
      <c r="W4049" s="136">
        <f t="shared" si="637"/>
        <v>80740</v>
      </c>
      <c r="X4049" t="e">
        <f>SQRT(($U$6/2)^2-($U$6/2)^2*'(OLD) bottom seam length'!W4049^2/($U$7/2)^2)</f>
        <v>#VALUE!</v>
      </c>
      <c r="Z4049" s="136">
        <f t="shared" si="638"/>
        <v>80740</v>
      </c>
      <c r="AA4049" t="e">
        <f>SQRT(($U$6/2)^2-($U$6/2)^2*'(OLD) bottom seam length'!Z4049^2/($U$7/2)^2)</f>
        <v>#VALUE!</v>
      </c>
      <c r="AC4049" s="136">
        <f t="shared" si="639"/>
        <v>80740</v>
      </c>
      <c r="AD4049" t="e">
        <f>SQRT(($U$6/2)^2-($U$6/2)^2*'(OLD) bottom seam length'!AC4049^2/($U$7/2)^2)</f>
        <v>#VALUE!</v>
      </c>
    </row>
    <row r="4050" spans="2:30">
      <c r="B4050" s="136">
        <f t="shared" si="630"/>
        <v>80780</v>
      </c>
      <c r="C4050" t="e">
        <f>SQRT(($C$5/2)^2-($C$5/2)^2*'(OLD) bottom seam length'!B4050^2/($C$6/2)^2)</f>
        <v>#DIV/0!</v>
      </c>
      <c r="E4050" s="136">
        <f t="shared" si="631"/>
        <v>80780</v>
      </c>
      <c r="F4050" t="e">
        <f>SQRT(($C$5/2)^2-($C$5/2)^2*'(OLD) bottom seam length'!E4050^2/($C$6/2)^2)</f>
        <v>#DIV/0!</v>
      </c>
      <c r="H4050" s="136">
        <f t="shared" si="632"/>
        <v>80780</v>
      </c>
      <c r="I4050" t="e">
        <f>SQRT(($C$5/2)^2-($C$5/2)^2*'(OLD) bottom seam length'!H4050^2/($C$6/2)^2)</f>
        <v>#DIV/0!</v>
      </c>
      <c r="K4050" s="136">
        <f t="shared" si="633"/>
        <v>80780</v>
      </c>
      <c r="L4050" t="e">
        <f>SQRT(($C$5/2)^2-($C$5/2)^2*'(OLD) bottom seam length'!K4050^2/($C$6/2)^2)</f>
        <v>#DIV/0!</v>
      </c>
      <c r="O4050" s="136">
        <f t="shared" si="634"/>
        <v>80780</v>
      </c>
      <c r="P4050" t="b">
        <f t="shared" si="635"/>
        <v>0</v>
      </c>
      <c r="T4050" s="136">
        <f t="shared" si="636"/>
        <v>80760</v>
      </c>
      <c r="U4050" t="e">
        <f>SQRT(($U$6/2)^2-($U$6/2)^2*'(OLD) bottom seam length'!T4050^2/($U$7/2)^2)</f>
        <v>#VALUE!</v>
      </c>
      <c r="W4050" s="136">
        <f t="shared" si="637"/>
        <v>80760</v>
      </c>
      <c r="X4050" t="e">
        <f>SQRT(($U$6/2)^2-($U$6/2)^2*'(OLD) bottom seam length'!W4050^2/($U$7/2)^2)</f>
        <v>#VALUE!</v>
      </c>
      <c r="Z4050" s="136">
        <f t="shared" si="638"/>
        <v>80760</v>
      </c>
      <c r="AA4050" t="e">
        <f>SQRT(($U$6/2)^2-($U$6/2)^2*'(OLD) bottom seam length'!Z4050^2/($U$7/2)^2)</f>
        <v>#VALUE!</v>
      </c>
      <c r="AC4050" s="136">
        <f t="shared" si="639"/>
        <v>80760</v>
      </c>
      <c r="AD4050" t="e">
        <f>SQRT(($U$6/2)^2-($U$6/2)^2*'(OLD) bottom seam length'!AC4050^2/($U$7/2)^2)</f>
        <v>#VALUE!</v>
      </c>
    </row>
    <row r="4051" spans="2:30">
      <c r="B4051" s="136">
        <f t="shared" si="630"/>
        <v>80800</v>
      </c>
      <c r="C4051" t="e">
        <f>SQRT(($C$5/2)^2-($C$5/2)^2*'(OLD) bottom seam length'!B4051^2/($C$6/2)^2)</f>
        <v>#DIV/0!</v>
      </c>
      <c r="E4051" s="136">
        <f t="shared" si="631"/>
        <v>80800</v>
      </c>
      <c r="F4051" t="e">
        <f>SQRT(($C$5/2)^2-($C$5/2)^2*'(OLD) bottom seam length'!E4051^2/($C$6/2)^2)</f>
        <v>#DIV/0!</v>
      </c>
      <c r="H4051" s="136">
        <f t="shared" si="632"/>
        <v>80800</v>
      </c>
      <c r="I4051" t="e">
        <f>SQRT(($C$5/2)^2-($C$5/2)^2*'(OLD) bottom seam length'!H4051^2/($C$6/2)^2)</f>
        <v>#DIV/0!</v>
      </c>
      <c r="K4051" s="136">
        <f t="shared" si="633"/>
        <v>80800</v>
      </c>
      <c r="L4051" t="e">
        <f>SQRT(($C$5/2)^2-($C$5/2)^2*'(OLD) bottom seam length'!K4051^2/($C$6/2)^2)</f>
        <v>#DIV/0!</v>
      </c>
      <c r="O4051" s="136">
        <f t="shared" si="634"/>
        <v>80800</v>
      </c>
      <c r="P4051" t="b">
        <f t="shared" si="635"/>
        <v>0</v>
      </c>
      <c r="T4051" s="136">
        <f t="shared" si="636"/>
        <v>80780</v>
      </c>
      <c r="U4051" t="e">
        <f>SQRT(($U$6/2)^2-($U$6/2)^2*'(OLD) bottom seam length'!T4051^2/($U$7/2)^2)</f>
        <v>#VALUE!</v>
      </c>
      <c r="W4051" s="136">
        <f t="shared" si="637"/>
        <v>80780</v>
      </c>
      <c r="X4051" t="e">
        <f>SQRT(($U$6/2)^2-($U$6/2)^2*'(OLD) bottom seam length'!W4051^2/($U$7/2)^2)</f>
        <v>#VALUE!</v>
      </c>
      <c r="Z4051" s="136">
        <f t="shared" si="638"/>
        <v>80780</v>
      </c>
      <c r="AA4051" t="e">
        <f>SQRT(($U$6/2)^2-($U$6/2)^2*'(OLD) bottom seam length'!Z4051^2/($U$7/2)^2)</f>
        <v>#VALUE!</v>
      </c>
      <c r="AC4051" s="136">
        <f t="shared" si="639"/>
        <v>80780</v>
      </c>
      <c r="AD4051" t="e">
        <f>SQRT(($U$6/2)^2-($U$6/2)^2*'(OLD) bottom seam length'!AC4051^2/($U$7/2)^2)</f>
        <v>#VALUE!</v>
      </c>
    </row>
    <row r="4052" spans="2:30">
      <c r="B4052" s="136">
        <f t="shared" si="630"/>
        <v>80820</v>
      </c>
      <c r="C4052" t="e">
        <f>SQRT(($C$5/2)^2-($C$5/2)^2*'(OLD) bottom seam length'!B4052^2/($C$6/2)^2)</f>
        <v>#DIV/0!</v>
      </c>
      <c r="E4052" s="136">
        <f t="shared" si="631"/>
        <v>80820</v>
      </c>
      <c r="F4052" t="e">
        <f>SQRT(($C$5/2)^2-($C$5/2)^2*'(OLD) bottom seam length'!E4052^2/($C$6/2)^2)</f>
        <v>#DIV/0!</v>
      </c>
      <c r="H4052" s="136">
        <f t="shared" si="632"/>
        <v>80820</v>
      </c>
      <c r="I4052" t="e">
        <f>SQRT(($C$5/2)^2-($C$5/2)^2*'(OLD) bottom seam length'!H4052^2/($C$6/2)^2)</f>
        <v>#DIV/0!</v>
      </c>
      <c r="K4052" s="136">
        <f t="shared" si="633"/>
        <v>80820</v>
      </c>
      <c r="L4052" t="e">
        <f>SQRT(($C$5/2)^2-($C$5/2)^2*'(OLD) bottom seam length'!K4052^2/($C$6/2)^2)</f>
        <v>#DIV/0!</v>
      </c>
      <c r="O4052" s="136">
        <f t="shared" si="634"/>
        <v>80820</v>
      </c>
      <c r="P4052" t="b">
        <f t="shared" si="635"/>
        <v>0</v>
      </c>
      <c r="T4052" s="136">
        <f t="shared" si="636"/>
        <v>80800</v>
      </c>
      <c r="U4052" t="e">
        <f>SQRT(($U$6/2)^2-($U$6/2)^2*'(OLD) bottom seam length'!T4052^2/($U$7/2)^2)</f>
        <v>#VALUE!</v>
      </c>
      <c r="W4052" s="136">
        <f t="shared" si="637"/>
        <v>80800</v>
      </c>
      <c r="X4052" t="e">
        <f>SQRT(($U$6/2)^2-($U$6/2)^2*'(OLD) bottom seam length'!W4052^2/($U$7/2)^2)</f>
        <v>#VALUE!</v>
      </c>
      <c r="Z4052" s="136">
        <f t="shared" si="638"/>
        <v>80800</v>
      </c>
      <c r="AA4052" t="e">
        <f>SQRT(($U$6/2)^2-($U$6/2)^2*'(OLD) bottom seam length'!Z4052^2/($U$7/2)^2)</f>
        <v>#VALUE!</v>
      </c>
      <c r="AC4052" s="136">
        <f t="shared" si="639"/>
        <v>80800</v>
      </c>
      <c r="AD4052" t="e">
        <f>SQRT(($U$6/2)^2-($U$6/2)^2*'(OLD) bottom seam length'!AC4052^2/($U$7/2)^2)</f>
        <v>#VALUE!</v>
      </c>
    </row>
    <row r="4053" spans="2:30">
      <c r="B4053" s="136">
        <f t="shared" si="630"/>
        <v>80840</v>
      </c>
      <c r="C4053" t="e">
        <f>SQRT(($C$5/2)^2-($C$5/2)^2*'(OLD) bottom seam length'!B4053^2/($C$6/2)^2)</f>
        <v>#DIV/0!</v>
      </c>
      <c r="E4053" s="136">
        <f t="shared" si="631"/>
        <v>80840</v>
      </c>
      <c r="F4053" t="e">
        <f>SQRT(($C$5/2)^2-($C$5/2)^2*'(OLD) bottom seam length'!E4053^2/($C$6/2)^2)</f>
        <v>#DIV/0!</v>
      </c>
      <c r="H4053" s="136">
        <f t="shared" si="632"/>
        <v>80840</v>
      </c>
      <c r="I4053" t="e">
        <f>SQRT(($C$5/2)^2-($C$5/2)^2*'(OLD) bottom seam length'!H4053^2/($C$6/2)^2)</f>
        <v>#DIV/0!</v>
      </c>
      <c r="K4053" s="136">
        <f t="shared" si="633"/>
        <v>80840</v>
      </c>
      <c r="L4053" t="e">
        <f>SQRT(($C$5/2)^2-($C$5/2)^2*'(OLD) bottom seam length'!K4053^2/($C$6/2)^2)</f>
        <v>#DIV/0!</v>
      </c>
      <c r="O4053" s="136">
        <f t="shared" si="634"/>
        <v>80840</v>
      </c>
      <c r="P4053" t="b">
        <f t="shared" si="635"/>
        <v>0</v>
      </c>
      <c r="T4053" s="136">
        <f t="shared" si="636"/>
        <v>80820</v>
      </c>
      <c r="U4053" t="e">
        <f>SQRT(($U$6/2)^2-($U$6/2)^2*'(OLD) bottom seam length'!T4053^2/($U$7/2)^2)</f>
        <v>#VALUE!</v>
      </c>
      <c r="W4053" s="136">
        <f t="shared" si="637"/>
        <v>80820</v>
      </c>
      <c r="X4053" t="e">
        <f>SQRT(($U$6/2)^2-($U$6/2)^2*'(OLD) bottom seam length'!W4053^2/($U$7/2)^2)</f>
        <v>#VALUE!</v>
      </c>
      <c r="Z4053" s="136">
        <f t="shared" si="638"/>
        <v>80820</v>
      </c>
      <c r="AA4053" t="e">
        <f>SQRT(($U$6/2)^2-($U$6/2)^2*'(OLD) bottom seam length'!Z4053^2/($U$7/2)^2)</f>
        <v>#VALUE!</v>
      </c>
      <c r="AC4053" s="136">
        <f t="shared" si="639"/>
        <v>80820</v>
      </c>
      <c r="AD4053" t="e">
        <f>SQRT(($U$6/2)^2-($U$6/2)^2*'(OLD) bottom seam length'!AC4053^2/($U$7/2)^2)</f>
        <v>#VALUE!</v>
      </c>
    </row>
    <row r="4054" spans="2:30">
      <c r="B4054" s="136">
        <f t="shared" si="630"/>
        <v>80860</v>
      </c>
      <c r="C4054" t="e">
        <f>SQRT(($C$5/2)^2-($C$5/2)^2*'(OLD) bottom seam length'!B4054^2/($C$6/2)^2)</f>
        <v>#DIV/0!</v>
      </c>
      <c r="E4054" s="136">
        <f t="shared" si="631"/>
        <v>80860</v>
      </c>
      <c r="F4054" t="e">
        <f>SQRT(($C$5/2)^2-($C$5/2)^2*'(OLD) bottom seam length'!E4054^2/($C$6/2)^2)</f>
        <v>#DIV/0!</v>
      </c>
      <c r="H4054" s="136">
        <f t="shared" si="632"/>
        <v>80860</v>
      </c>
      <c r="I4054" t="e">
        <f>SQRT(($C$5/2)^2-($C$5/2)^2*'(OLD) bottom seam length'!H4054^2/($C$6/2)^2)</f>
        <v>#DIV/0!</v>
      </c>
      <c r="K4054" s="136">
        <f t="shared" si="633"/>
        <v>80860</v>
      </c>
      <c r="L4054" t="e">
        <f>SQRT(($C$5/2)^2-($C$5/2)^2*'(OLD) bottom seam length'!K4054^2/($C$6/2)^2)</f>
        <v>#DIV/0!</v>
      </c>
      <c r="O4054" s="136">
        <f t="shared" si="634"/>
        <v>80860</v>
      </c>
      <c r="P4054" t="b">
        <f t="shared" si="635"/>
        <v>0</v>
      </c>
      <c r="T4054" s="136">
        <f t="shared" si="636"/>
        <v>80840</v>
      </c>
      <c r="U4054" t="e">
        <f>SQRT(($U$6/2)^2-($U$6/2)^2*'(OLD) bottom seam length'!T4054^2/($U$7/2)^2)</f>
        <v>#VALUE!</v>
      </c>
      <c r="W4054" s="136">
        <f t="shared" si="637"/>
        <v>80840</v>
      </c>
      <c r="X4054" t="e">
        <f>SQRT(($U$6/2)^2-($U$6/2)^2*'(OLD) bottom seam length'!W4054^2/($U$7/2)^2)</f>
        <v>#VALUE!</v>
      </c>
      <c r="Z4054" s="136">
        <f t="shared" si="638"/>
        <v>80840</v>
      </c>
      <c r="AA4054" t="e">
        <f>SQRT(($U$6/2)^2-($U$6/2)^2*'(OLD) bottom seam length'!Z4054^2/($U$7/2)^2)</f>
        <v>#VALUE!</v>
      </c>
      <c r="AC4054" s="136">
        <f t="shared" si="639"/>
        <v>80840</v>
      </c>
      <c r="AD4054" t="e">
        <f>SQRT(($U$6/2)^2-($U$6/2)^2*'(OLD) bottom seam length'!AC4054^2/($U$7/2)^2)</f>
        <v>#VALUE!</v>
      </c>
    </row>
    <row r="4055" spans="2:30">
      <c r="B4055" s="136">
        <f t="shared" si="630"/>
        <v>80880</v>
      </c>
      <c r="C4055" t="e">
        <f>SQRT(($C$5/2)^2-($C$5/2)^2*'(OLD) bottom seam length'!B4055^2/($C$6/2)^2)</f>
        <v>#DIV/0!</v>
      </c>
      <c r="E4055" s="136">
        <f t="shared" si="631"/>
        <v>80880</v>
      </c>
      <c r="F4055" t="e">
        <f>SQRT(($C$5/2)^2-($C$5/2)^2*'(OLD) bottom seam length'!E4055^2/($C$6/2)^2)</f>
        <v>#DIV/0!</v>
      </c>
      <c r="H4055" s="136">
        <f t="shared" si="632"/>
        <v>80880</v>
      </c>
      <c r="I4055" t="e">
        <f>SQRT(($C$5/2)^2-($C$5/2)^2*'(OLD) bottom seam length'!H4055^2/($C$6/2)^2)</f>
        <v>#DIV/0!</v>
      </c>
      <c r="K4055" s="136">
        <f t="shared" si="633"/>
        <v>80880</v>
      </c>
      <c r="L4055" t="e">
        <f>SQRT(($C$5/2)^2-($C$5/2)^2*'(OLD) bottom seam length'!K4055^2/($C$6/2)^2)</f>
        <v>#DIV/0!</v>
      </c>
      <c r="O4055" s="136">
        <f t="shared" si="634"/>
        <v>80880</v>
      </c>
      <c r="P4055" t="b">
        <f t="shared" si="635"/>
        <v>0</v>
      </c>
      <c r="T4055" s="136">
        <f t="shared" si="636"/>
        <v>80860</v>
      </c>
      <c r="U4055" t="e">
        <f>SQRT(($U$6/2)^2-($U$6/2)^2*'(OLD) bottom seam length'!T4055^2/($U$7/2)^2)</f>
        <v>#VALUE!</v>
      </c>
      <c r="W4055" s="136">
        <f t="shared" si="637"/>
        <v>80860</v>
      </c>
      <c r="X4055" t="e">
        <f>SQRT(($U$6/2)^2-($U$6/2)^2*'(OLD) bottom seam length'!W4055^2/($U$7/2)^2)</f>
        <v>#VALUE!</v>
      </c>
      <c r="Z4055" s="136">
        <f t="shared" si="638"/>
        <v>80860</v>
      </c>
      <c r="AA4055" t="e">
        <f>SQRT(($U$6/2)^2-($U$6/2)^2*'(OLD) bottom seam length'!Z4055^2/($U$7/2)^2)</f>
        <v>#VALUE!</v>
      </c>
      <c r="AC4055" s="136">
        <f t="shared" si="639"/>
        <v>80860</v>
      </c>
      <c r="AD4055" t="e">
        <f>SQRT(($U$6/2)^2-($U$6/2)^2*'(OLD) bottom seam length'!AC4055^2/($U$7/2)^2)</f>
        <v>#VALUE!</v>
      </c>
    </row>
    <row r="4056" spans="2:30">
      <c r="B4056" s="136">
        <f t="shared" si="630"/>
        <v>80900</v>
      </c>
      <c r="C4056" t="e">
        <f>SQRT(($C$5/2)^2-($C$5/2)^2*'(OLD) bottom seam length'!B4056^2/($C$6/2)^2)</f>
        <v>#DIV/0!</v>
      </c>
      <c r="E4056" s="136">
        <f t="shared" si="631"/>
        <v>80900</v>
      </c>
      <c r="F4056" t="e">
        <f>SQRT(($C$5/2)^2-($C$5/2)^2*'(OLD) bottom seam length'!E4056^2/($C$6/2)^2)</f>
        <v>#DIV/0!</v>
      </c>
      <c r="H4056" s="136">
        <f t="shared" si="632"/>
        <v>80900</v>
      </c>
      <c r="I4056" t="e">
        <f>SQRT(($C$5/2)^2-($C$5/2)^2*'(OLD) bottom seam length'!H4056^2/($C$6/2)^2)</f>
        <v>#DIV/0!</v>
      </c>
      <c r="K4056" s="136">
        <f t="shared" si="633"/>
        <v>80900</v>
      </c>
      <c r="L4056" t="e">
        <f>SQRT(($C$5/2)^2-($C$5/2)^2*'(OLD) bottom seam length'!K4056^2/($C$6/2)^2)</f>
        <v>#DIV/0!</v>
      </c>
      <c r="O4056" s="136">
        <f t="shared" si="634"/>
        <v>80900</v>
      </c>
      <c r="P4056" t="b">
        <f t="shared" si="635"/>
        <v>0</v>
      </c>
      <c r="T4056" s="136">
        <f t="shared" si="636"/>
        <v>80880</v>
      </c>
      <c r="U4056" t="e">
        <f>SQRT(($U$6/2)^2-($U$6/2)^2*'(OLD) bottom seam length'!T4056^2/($U$7/2)^2)</f>
        <v>#VALUE!</v>
      </c>
      <c r="W4056" s="136">
        <f t="shared" si="637"/>
        <v>80880</v>
      </c>
      <c r="X4056" t="e">
        <f>SQRT(($U$6/2)^2-($U$6/2)^2*'(OLD) bottom seam length'!W4056^2/($U$7/2)^2)</f>
        <v>#VALUE!</v>
      </c>
      <c r="Z4056" s="136">
        <f t="shared" si="638"/>
        <v>80880</v>
      </c>
      <c r="AA4056" t="e">
        <f>SQRT(($U$6/2)^2-($U$6/2)^2*'(OLD) bottom seam length'!Z4056^2/($U$7/2)^2)</f>
        <v>#VALUE!</v>
      </c>
      <c r="AC4056" s="136">
        <f t="shared" si="639"/>
        <v>80880</v>
      </c>
      <c r="AD4056" t="e">
        <f>SQRT(($U$6/2)^2-($U$6/2)^2*'(OLD) bottom seam length'!AC4056^2/($U$7/2)^2)</f>
        <v>#VALUE!</v>
      </c>
    </row>
    <row r="4057" spans="2:30">
      <c r="B4057" s="136">
        <f t="shared" si="630"/>
        <v>80920</v>
      </c>
      <c r="C4057" t="e">
        <f>SQRT(($C$5/2)^2-($C$5/2)^2*'(OLD) bottom seam length'!B4057^2/($C$6/2)^2)</f>
        <v>#DIV/0!</v>
      </c>
      <c r="E4057" s="136">
        <f t="shared" si="631"/>
        <v>80920</v>
      </c>
      <c r="F4057" t="e">
        <f>SQRT(($C$5/2)^2-($C$5/2)^2*'(OLD) bottom seam length'!E4057^2/($C$6/2)^2)</f>
        <v>#DIV/0!</v>
      </c>
      <c r="H4057" s="136">
        <f t="shared" si="632"/>
        <v>80920</v>
      </c>
      <c r="I4057" t="e">
        <f>SQRT(($C$5/2)^2-($C$5/2)^2*'(OLD) bottom seam length'!H4057^2/($C$6/2)^2)</f>
        <v>#DIV/0!</v>
      </c>
      <c r="K4057" s="136">
        <f t="shared" si="633"/>
        <v>80920</v>
      </c>
      <c r="L4057" t="e">
        <f>SQRT(($C$5/2)^2-($C$5/2)^2*'(OLD) bottom seam length'!K4057^2/($C$6/2)^2)</f>
        <v>#DIV/0!</v>
      </c>
      <c r="O4057" s="136">
        <f t="shared" si="634"/>
        <v>80920</v>
      </c>
      <c r="P4057" t="b">
        <f t="shared" si="635"/>
        <v>0</v>
      </c>
      <c r="T4057" s="136">
        <f t="shared" si="636"/>
        <v>80900</v>
      </c>
      <c r="U4057" t="e">
        <f>SQRT(($U$6/2)^2-($U$6/2)^2*'(OLD) bottom seam length'!T4057^2/($U$7/2)^2)</f>
        <v>#VALUE!</v>
      </c>
      <c r="W4057" s="136">
        <f t="shared" si="637"/>
        <v>80900</v>
      </c>
      <c r="X4057" t="e">
        <f>SQRT(($U$6/2)^2-($U$6/2)^2*'(OLD) bottom seam length'!W4057^2/($U$7/2)^2)</f>
        <v>#VALUE!</v>
      </c>
      <c r="Z4057" s="136">
        <f t="shared" si="638"/>
        <v>80900</v>
      </c>
      <c r="AA4057" t="e">
        <f>SQRT(($U$6/2)^2-($U$6/2)^2*'(OLD) bottom seam length'!Z4057^2/($U$7/2)^2)</f>
        <v>#VALUE!</v>
      </c>
      <c r="AC4057" s="136">
        <f t="shared" si="639"/>
        <v>80900</v>
      </c>
      <c r="AD4057" t="e">
        <f>SQRT(($U$6/2)^2-($U$6/2)^2*'(OLD) bottom seam length'!AC4057^2/($U$7/2)^2)</f>
        <v>#VALUE!</v>
      </c>
    </row>
    <row r="4058" spans="2:30">
      <c r="B4058" s="136">
        <f t="shared" si="630"/>
        <v>80940</v>
      </c>
      <c r="C4058" t="e">
        <f>SQRT(($C$5/2)^2-($C$5/2)^2*'(OLD) bottom seam length'!B4058^2/($C$6/2)^2)</f>
        <v>#DIV/0!</v>
      </c>
      <c r="E4058" s="136">
        <f t="shared" si="631"/>
        <v>80940</v>
      </c>
      <c r="F4058" t="e">
        <f>SQRT(($C$5/2)^2-($C$5/2)^2*'(OLD) bottom seam length'!E4058^2/($C$6/2)^2)</f>
        <v>#DIV/0!</v>
      </c>
      <c r="H4058" s="136">
        <f t="shared" si="632"/>
        <v>80940</v>
      </c>
      <c r="I4058" t="e">
        <f>SQRT(($C$5/2)^2-($C$5/2)^2*'(OLD) bottom seam length'!H4058^2/($C$6/2)^2)</f>
        <v>#DIV/0!</v>
      </c>
      <c r="K4058" s="136">
        <f t="shared" si="633"/>
        <v>80940</v>
      </c>
      <c r="L4058" t="e">
        <f>SQRT(($C$5/2)^2-($C$5/2)^2*'(OLD) bottom seam length'!K4058^2/($C$6/2)^2)</f>
        <v>#DIV/0!</v>
      </c>
      <c r="O4058" s="136">
        <f t="shared" si="634"/>
        <v>80940</v>
      </c>
      <c r="P4058" t="b">
        <f t="shared" si="635"/>
        <v>0</v>
      </c>
      <c r="T4058" s="136">
        <f t="shared" si="636"/>
        <v>80920</v>
      </c>
      <c r="U4058" t="e">
        <f>SQRT(($U$6/2)^2-($U$6/2)^2*'(OLD) bottom seam length'!T4058^2/($U$7/2)^2)</f>
        <v>#VALUE!</v>
      </c>
      <c r="W4058" s="136">
        <f t="shared" si="637"/>
        <v>80920</v>
      </c>
      <c r="X4058" t="e">
        <f>SQRT(($U$6/2)^2-($U$6/2)^2*'(OLD) bottom seam length'!W4058^2/($U$7/2)^2)</f>
        <v>#VALUE!</v>
      </c>
      <c r="Z4058" s="136">
        <f t="shared" si="638"/>
        <v>80920</v>
      </c>
      <c r="AA4058" t="e">
        <f>SQRT(($U$6/2)^2-($U$6/2)^2*'(OLD) bottom seam length'!Z4058^2/($U$7/2)^2)</f>
        <v>#VALUE!</v>
      </c>
      <c r="AC4058" s="136">
        <f t="shared" si="639"/>
        <v>80920</v>
      </c>
      <c r="AD4058" t="e">
        <f>SQRT(($U$6/2)^2-($U$6/2)^2*'(OLD) bottom seam length'!AC4058^2/($U$7/2)^2)</f>
        <v>#VALUE!</v>
      </c>
    </row>
    <row r="4059" spans="2:30">
      <c r="B4059" s="136">
        <f t="shared" si="630"/>
        <v>80960</v>
      </c>
      <c r="C4059" t="e">
        <f>SQRT(($C$5/2)^2-($C$5/2)^2*'(OLD) bottom seam length'!B4059^2/($C$6/2)^2)</f>
        <v>#DIV/0!</v>
      </c>
      <c r="E4059" s="136">
        <f t="shared" si="631"/>
        <v>80960</v>
      </c>
      <c r="F4059" t="e">
        <f>SQRT(($C$5/2)^2-($C$5/2)^2*'(OLD) bottom seam length'!E4059^2/($C$6/2)^2)</f>
        <v>#DIV/0!</v>
      </c>
      <c r="H4059" s="136">
        <f t="shared" si="632"/>
        <v>80960</v>
      </c>
      <c r="I4059" t="e">
        <f>SQRT(($C$5/2)^2-($C$5/2)^2*'(OLD) bottom seam length'!H4059^2/($C$6/2)^2)</f>
        <v>#DIV/0!</v>
      </c>
      <c r="K4059" s="136">
        <f t="shared" si="633"/>
        <v>80960</v>
      </c>
      <c r="L4059" t="e">
        <f>SQRT(($C$5/2)^2-($C$5/2)^2*'(OLD) bottom seam length'!K4059^2/($C$6/2)^2)</f>
        <v>#DIV/0!</v>
      </c>
      <c r="O4059" s="136">
        <f t="shared" si="634"/>
        <v>80960</v>
      </c>
      <c r="P4059" t="b">
        <f t="shared" si="635"/>
        <v>0</v>
      </c>
      <c r="T4059" s="136">
        <f t="shared" si="636"/>
        <v>80940</v>
      </c>
      <c r="U4059" t="e">
        <f>SQRT(($U$6/2)^2-($U$6/2)^2*'(OLD) bottom seam length'!T4059^2/($U$7/2)^2)</f>
        <v>#VALUE!</v>
      </c>
      <c r="W4059" s="136">
        <f t="shared" si="637"/>
        <v>80940</v>
      </c>
      <c r="X4059" t="e">
        <f>SQRT(($U$6/2)^2-($U$6/2)^2*'(OLD) bottom seam length'!W4059^2/($U$7/2)^2)</f>
        <v>#VALUE!</v>
      </c>
      <c r="Z4059" s="136">
        <f t="shared" si="638"/>
        <v>80940</v>
      </c>
      <c r="AA4059" t="e">
        <f>SQRT(($U$6/2)^2-($U$6/2)^2*'(OLD) bottom seam length'!Z4059^2/($U$7/2)^2)</f>
        <v>#VALUE!</v>
      </c>
      <c r="AC4059" s="136">
        <f t="shared" si="639"/>
        <v>80940</v>
      </c>
      <c r="AD4059" t="e">
        <f>SQRT(($U$6/2)^2-($U$6/2)^2*'(OLD) bottom seam length'!AC4059^2/($U$7/2)^2)</f>
        <v>#VALUE!</v>
      </c>
    </row>
    <row r="4060" spans="2:30">
      <c r="B4060" s="136">
        <f t="shared" si="630"/>
        <v>80980</v>
      </c>
      <c r="C4060" t="e">
        <f>SQRT(($C$5/2)^2-($C$5/2)^2*'(OLD) bottom seam length'!B4060^2/($C$6/2)^2)</f>
        <v>#DIV/0!</v>
      </c>
      <c r="E4060" s="136">
        <f t="shared" si="631"/>
        <v>80980</v>
      </c>
      <c r="F4060" t="e">
        <f>SQRT(($C$5/2)^2-($C$5/2)^2*'(OLD) bottom seam length'!E4060^2/($C$6/2)^2)</f>
        <v>#DIV/0!</v>
      </c>
      <c r="H4060" s="136">
        <f t="shared" si="632"/>
        <v>80980</v>
      </c>
      <c r="I4060" t="e">
        <f>SQRT(($C$5/2)^2-($C$5/2)^2*'(OLD) bottom seam length'!H4060^2/($C$6/2)^2)</f>
        <v>#DIV/0!</v>
      </c>
      <c r="K4060" s="136">
        <f t="shared" si="633"/>
        <v>80980</v>
      </c>
      <c r="L4060" t="e">
        <f>SQRT(($C$5/2)^2-($C$5/2)^2*'(OLD) bottom seam length'!K4060^2/($C$6/2)^2)</f>
        <v>#DIV/0!</v>
      </c>
      <c r="O4060" s="136">
        <f t="shared" si="634"/>
        <v>80980</v>
      </c>
      <c r="P4060" t="b">
        <f t="shared" si="635"/>
        <v>0</v>
      </c>
      <c r="T4060" s="136">
        <f t="shared" si="636"/>
        <v>80960</v>
      </c>
      <c r="U4060" t="e">
        <f>SQRT(($U$6/2)^2-($U$6/2)^2*'(OLD) bottom seam length'!T4060^2/($U$7/2)^2)</f>
        <v>#VALUE!</v>
      </c>
      <c r="W4060" s="136">
        <f t="shared" si="637"/>
        <v>80960</v>
      </c>
      <c r="X4060" t="e">
        <f>SQRT(($U$6/2)^2-($U$6/2)^2*'(OLD) bottom seam length'!W4060^2/($U$7/2)^2)</f>
        <v>#VALUE!</v>
      </c>
      <c r="Z4060" s="136">
        <f t="shared" si="638"/>
        <v>80960</v>
      </c>
      <c r="AA4060" t="e">
        <f>SQRT(($U$6/2)^2-($U$6/2)^2*'(OLD) bottom seam length'!Z4060^2/($U$7/2)^2)</f>
        <v>#VALUE!</v>
      </c>
      <c r="AC4060" s="136">
        <f t="shared" si="639"/>
        <v>80960</v>
      </c>
      <c r="AD4060" t="e">
        <f>SQRT(($U$6/2)^2-($U$6/2)^2*'(OLD) bottom seam length'!AC4060^2/($U$7/2)^2)</f>
        <v>#VALUE!</v>
      </c>
    </row>
    <row r="4061" spans="2:30">
      <c r="B4061" s="136">
        <f t="shared" si="630"/>
        <v>81000</v>
      </c>
      <c r="C4061" t="e">
        <f>SQRT(($C$5/2)^2-($C$5/2)^2*'(OLD) bottom seam length'!B4061^2/($C$6/2)^2)</f>
        <v>#DIV/0!</v>
      </c>
      <c r="E4061" s="136">
        <f t="shared" si="631"/>
        <v>81000</v>
      </c>
      <c r="F4061" t="e">
        <f>SQRT(($C$5/2)^2-($C$5/2)^2*'(OLD) bottom seam length'!E4061^2/($C$6/2)^2)</f>
        <v>#DIV/0!</v>
      </c>
      <c r="H4061" s="136">
        <f t="shared" si="632"/>
        <v>81000</v>
      </c>
      <c r="I4061" t="e">
        <f>SQRT(($C$5/2)^2-($C$5/2)^2*'(OLD) bottom seam length'!H4061^2/($C$6/2)^2)</f>
        <v>#DIV/0!</v>
      </c>
      <c r="K4061" s="136">
        <f t="shared" si="633"/>
        <v>81000</v>
      </c>
      <c r="L4061" t="e">
        <f>SQRT(($C$5/2)^2-($C$5/2)^2*'(OLD) bottom seam length'!K4061^2/($C$6/2)^2)</f>
        <v>#DIV/0!</v>
      </c>
      <c r="O4061" s="136">
        <f t="shared" si="634"/>
        <v>81000</v>
      </c>
      <c r="P4061" t="b">
        <f t="shared" si="635"/>
        <v>0</v>
      </c>
      <c r="T4061" s="136">
        <f t="shared" si="636"/>
        <v>80980</v>
      </c>
      <c r="U4061" t="e">
        <f>SQRT(($U$6/2)^2-($U$6/2)^2*'(OLD) bottom seam length'!T4061^2/($U$7/2)^2)</f>
        <v>#VALUE!</v>
      </c>
      <c r="W4061" s="136">
        <f t="shared" si="637"/>
        <v>80980</v>
      </c>
      <c r="X4061" t="e">
        <f>SQRT(($U$6/2)^2-($U$6/2)^2*'(OLD) bottom seam length'!W4061^2/($U$7/2)^2)</f>
        <v>#VALUE!</v>
      </c>
      <c r="Z4061" s="136">
        <f t="shared" si="638"/>
        <v>80980</v>
      </c>
      <c r="AA4061" t="e">
        <f>SQRT(($U$6/2)^2-($U$6/2)^2*'(OLD) bottom seam length'!Z4061^2/($U$7/2)^2)</f>
        <v>#VALUE!</v>
      </c>
      <c r="AC4061" s="136">
        <f t="shared" si="639"/>
        <v>80980</v>
      </c>
      <c r="AD4061" t="e">
        <f>SQRT(($U$6/2)^2-($U$6/2)^2*'(OLD) bottom seam length'!AC4061^2/($U$7/2)^2)</f>
        <v>#VALUE!</v>
      </c>
    </row>
    <row r="4062" spans="2:30">
      <c r="B4062" s="136">
        <f t="shared" si="630"/>
        <v>81020</v>
      </c>
      <c r="C4062" t="e">
        <f>SQRT(($C$5/2)^2-($C$5/2)^2*'(OLD) bottom seam length'!B4062^2/($C$6/2)^2)</f>
        <v>#DIV/0!</v>
      </c>
      <c r="E4062" s="136">
        <f t="shared" si="631"/>
        <v>81020</v>
      </c>
      <c r="F4062" t="e">
        <f>SQRT(($C$5/2)^2-($C$5/2)^2*'(OLD) bottom seam length'!E4062^2/($C$6/2)^2)</f>
        <v>#DIV/0!</v>
      </c>
      <c r="H4062" s="136">
        <f t="shared" si="632"/>
        <v>81020</v>
      </c>
      <c r="I4062" t="e">
        <f>SQRT(($C$5/2)^2-($C$5/2)^2*'(OLD) bottom seam length'!H4062^2/($C$6/2)^2)</f>
        <v>#DIV/0!</v>
      </c>
      <c r="K4062" s="136">
        <f t="shared" si="633"/>
        <v>81020</v>
      </c>
      <c r="L4062" t="e">
        <f>SQRT(($C$5/2)^2-($C$5/2)^2*'(OLD) bottom seam length'!K4062^2/($C$6/2)^2)</f>
        <v>#DIV/0!</v>
      </c>
      <c r="O4062" s="136">
        <f t="shared" si="634"/>
        <v>81020</v>
      </c>
      <c r="P4062" t="b">
        <f t="shared" si="635"/>
        <v>0</v>
      </c>
      <c r="T4062" s="136">
        <f t="shared" si="636"/>
        <v>81000</v>
      </c>
      <c r="U4062" t="e">
        <f>SQRT(($U$6/2)^2-($U$6/2)^2*'(OLD) bottom seam length'!T4062^2/($U$7/2)^2)</f>
        <v>#VALUE!</v>
      </c>
      <c r="W4062" s="136">
        <f t="shared" si="637"/>
        <v>81000</v>
      </c>
      <c r="X4062" t="e">
        <f>SQRT(($U$6/2)^2-($U$6/2)^2*'(OLD) bottom seam length'!W4062^2/($U$7/2)^2)</f>
        <v>#VALUE!</v>
      </c>
      <c r="Z4062" s="136">
        <f t="shared" si="638"/>
        <v>81000</v>
      </c>
      <c r="AA4062" t="e">
        <f>SQRT(($U$6/2)^2-($U$6/2)^2*'(OLD) bottom seam length'!Z4062^2/($U$7/2)^2)</f>
        <v>#VALUE!</v>
      </c>
      <c r="AC4062" s="136">
        <f t="shared" si="639"/>
        <v>81000</v>
      </c>
      <c r="AD4062" t="e">
        <f>SQRT(($U$6/2)^2-($U$6/2)^2*'(OLD) bottom seam length'!AC4062^2/($U$7/2)^2)</f>
        <v>#VALUE!</v>
      </c>
    </row>
    <row r="4063" spans="2:30">
      <c r="B4063" s="136">
        <f t="shared" si="630"/>
        <v>81040</v>
      </c>
      <c r="C4063" t="e">
        <f>SQRT(($C$5/2)^2-($C$5/2)^2*'(OLD) bottom seam length'!B4063^2/($C$6/2)^2)</f>
        <v>#DIV/0!</v>
      </c>
      <c r="E4063" s="136">
        <f t="shared" si="631"/>
        <v>81040</v>
      </c>
      <c r="F4063" t="e">
        <f>SQRT(($C$5/2)^2-($C$5/2)^2*'(OLD) bottom seam length'!E4063^2/($C$6/2)^2)</f>
        <v>#DIV/0!</v>
      </c>
      <c r="H4063" s="136">
        <f t="shared" si="632"/>
        <v>81040</v>
      </c>
      <c r="I4063" t="e">
        <f>SQRT(($C$5/2)^2-($C$5/2)^2*'(OLD) bottom seam length'!H4063^2/($C$6/2)^2)</f>
        <v>#DIV/0!</v>
      </c>
      <c r="K4063" s="136">
        <f t="shared" si="633"/>
        <v>81040</v>
      </c>
      <c r="L4063" t="e">
        <f>SQRT(($C$5/2)^2-($C$5/2)^2*'(OLD) bottom seam length'!K4063^2/($C$6/2)^2)</f>
        <v>#DIV/0!</v>
      </c>
      <c r="O4063" s="136">
        <f t="shared" si="634"/>
        <v>81040</v>
      </c>
      <c r="P4063" t="b">
        <f t="shared" si="635"/>
        <v>0</v>
      </c>
      <c r="T4063" s="136">
        <f t="shared" si="636"/>
        <v>81020</v>
      </c>
      <c r="U4063" t="e">
        <f>SQRT(($U$6/2)^2-($U$6/2)^2*'(OLD) bottom seam length'!T4063^2/($U$7/2)^2)</f>
        <v>#VALUE!</v>
      </c>
      <c r="W4063" s="136">
        <f t="shared" si="637"/>
        <v>81020</v>
      </c>
      <c r="X4063" t="e">
        <f>SQRT(($U$6/2)^2-($U$6/2)^2*'(OLD) bottom seam length'!W4063^2/($U$7/2)^2)</f>
        <v>#VALUE!</v>
      </c>
      <c r="Z4063" s="136">
        <f t="shared" si="638"/>
        <v>81020</v>
      </c>
      <c r="AA4063" t="e">
        <f>SQRT(($U$6/2)^2-($U$6/2)^2*'(OLD) bottom seam length'!Z4063^2/($U$7/2)^2)</f>
        <v>#VALUE!</v>
      </c>
      <c r="AC4063" s="136">
        <f t="shared" si="639"/>
        <v>81020</v>
      </c>
      <c r="AD4063" t="e">
        <f>SQRT(($U$6/2)^2-($U$6/2)^2*'(OLD) bottom seam length'!AC4063^2/($U$7/2)^2)</f>
        <v>#VALUE!</v>
      </c>
    </row>
    <row r="4064" spans="2:30">
      <c r="B4064" s="136">
        <f t="shared" si="630"/>
        <v>81060</v>
      </c>
      <c r="C4064" t="e">
        <f>SQRT(($C$5/2)^2-($C$5/2)^2*'(OLD) bottom seam length'!B4064^2/($C$6/2)^2)</f>
        <v>#DIV/0!</v>
      </c>
      <c r="E4064" s="136">
        <f t="shared" si="631"/>
        <v>81060</v>
      </c>
      <c r="F4064" t="e">
        <f>SQRT(($C$5/2)^2-($C$5/2)^2*'(OLD) bottom seam length'!E4064^2/($C$6/2)^2)</f>
        <v>#DIV/0!</v>
      </c>
      <c r="H4064" s="136">
        <f t="shared" si="632"/>
        <v>81060</v>
      </c>
      <c r="I4064" t="e">
        <f>SQRT(($C$5/2)^2-($C$5/2)^2*'(OLD) bottom seam length'!H4064^2/($C$6/2)^2)</f>
        <v>#DIV/0!</v>
      </c>
      <c r="K4064" s="136">
        <f t="shared" si="633"/>
        <v>81060</v>
      </c>
      <c r="L4064" t="e">
        <f>SQRT(($C$5/2)^2-($C$5/2)^2*'(OLD) bottom seam length'!K4064^2/($C$6/2)^2)</f>
        <v>#DIV/0!</v>
      </c>
      <c r="O4064" s="136">
        <f t="shared" si="634"/>
        <v>81060</v>
      </c>
      <c r="P4064" t="b">
        <f t="shared" si="635"/>
        <v>0</v>
      </c>
      <c r="T4064" s="136">
        <f t="shared" si="636"/>
        <v>81040</v>
      </c>
      <c r="U4064" t="e">
        <f>SQRT(($U$6/2)^2-($U$6/2)^2*'(OLD) bottom seam length'!T4064^2/($U$7/2)^2)</f>
        <v>#VALUE!</v>
      </c>
      <c r="W4064" s="136">
        <f t="shared" si="637"/>
        <v>81040</v>
      </c>
      <c r="X4064" t="e">
        <f>SQRT(($U$6/2)^2-($U$6/2)^2*'(OLD) bottom seam length'!W4064^2/($U$7/2)^2)</f>
        <v>#VALUE!</v>
      </c>
      <c r="Z4064" s="136">
        <f t="shared" si="638"/>
        <v>81040</v>
      </c>
      <c r="AA4064" t="e">
        <f>SQRT(($U$6/2)^2-($U$6/2)^2*'(OLD) bottom seam length'!Z4064^2/($U$7/2)^2)</f>
        <v>#VALUE!</v>
      </c>
      <c r="AC4064" s="136">
        <f t="shared" si="639"/>
        <v>81040</v>
      </c>
      <c r="AD4064" t="e">
        <f>SQRT(($U$6/2)^2-($U$6/2)^2*'(OLD) bottom seam length'!AC4064^2/($U$7/2)^2)</f>
        <v>#VALUE!</v>
      </c>
    </row>
    <row r="4065" spans="2:30">
      <c r="B4065" s="136">
        <f t="shared" si="630"/>
        <v>81080</v>
      </c>
      <c r="C4065" t="e">
        <f>SQRT(($C$5/2)^2-($C$5/2)^2*'(OLD) bottom seam length'!B4065^2/($C$6/2)^2)</f>
        <v>#DIV/0!</v>
      </c>
      <c r="E4065" s="136">
        <f t="shared" si="631"/>
        <v>81080</v>
      </c>
      <c r="F4065" t="e">
        <f>SQRT(($C$5/2)^2-($C$5/2)^2*'(OLD) bottom seam length'!E4065^2/($C$6/2)^2)</f>
        <v>#DIV/0!</v>
      </c>
      <c r="H4065" s="136">
        <f t="shared" si="632"/>
        <v>81080</v>
      </c>
      <c r="I4065" t="e">
        <f>SQRT(($C$5/2)^2-($C$5/2)^2*'(OLD) bottom seam length'!H4065^2/($C$6/2)^2)</f>
        <v>#DIV/0!</v>
      </c>
      <c r="K4065" s="136">
        <f t="shared" si="633"/>
        <v>81080</v>
      </c>
      <c r="L4065" t="e">
        <f>SQRT(($C$5/2)^2-($C$5/2)^2*'(OLD) bottom seam length'!K4065^2/($C$6/2)^2)</f>
        <v>#DIV/0!</v>
      </c>
      <c r="O4065" s="136">
        <f t="shared" si="634"/>
        <v>81080</v>
      </c>
      <c r="P4065" t="b">
        <f t="shared" si="635"/>
        <v>0</v>
      </c>
      <c r="T4065" s="136">
        <f t="shared" si="636"/>
        <v>81060</v>
      </c>
      <c r="U4065" t="e">
        <f>SQRT(($U$6/2)^2-($U$6/2)^2*'(OLD) bottom seam length'!T4065^2/($U$7/2)^2)</f>
        <v>#VALUE!</v>
      </c>
      <c r="W4065" s="136">
        <f t="shared" si="637"/>
        <v>81060</v>
      </c>
      <c r="X4065" t="e">
        <f>SQRT(($U$6/2)^2-($U$6/2)^2*'(OLD) bottom seam length'!W4065^2/($U$7/2)^2)</f>
        <v>#VALUE!</v>
      </c>
      <c r="Z4065" s="136">
        <f t="shared" si="638"/>
        <v>81060</v>
      </c>
      <c r="AA4065" t="e">
        <f>SQRT(($U$6/2)^2-($U$6/2)^2*'(OLD) bottom seam length'!Z4065^2/($U$7/2)^2)</f>
        <v>#VALUE!</v>
      </c>
      <c r="AC4065" s="136">
        <f t="shared" si="639"/>
        <v>81060</v>
      </c>
      <c r="AD4065" t="e">
        <f>SQRT(($U$6/2)^2-($U$6/2)^2*'(OLD) bottom seam length'!AC4065^2/($U$7/2)^2)</f>
        <v>#VALUE!</v>
      </c>
    </row>
    <row r="4066" spans="2:30">
      <c r="B4066" s="136">
        <f t="shared" si="630"/>
        <v>81100</v>
      </c>
      <c r="C4066" t="e">
        <f>SQRT(($C$5/2)^2-($C$5/2)^2*'(OLD) bottom seam length'!B4066^2/($C$6/2)^2)</f>
        <v>#DIV/0!</v>
      </c>
      <c r="E4066" s="136">
        <f t="shared" si="631"/>
        <v>81100</v>
      </c>
      <c r="F4066" t="e">
        <f>SQRT(($C$5/2)^2-($C$5/2)^2*'(OLD) bottom seam length'!E4066^2/($C$6/2)^2)</f>
        <v>#DIV/0!</v>
      </c>
      <c r="H4066" s="136">
        <f t="shared" si="632"/>
        <v>81100</v>
      </c>
      <c r="I4066" t="e">
        <f>SQRT(($C$5/2)^2-($C$5/2)^2*'(OLD) bottom seam length'!H4066^2/($C$6/2)^2)</f>
        <v>#DIV/0!</v>
      </c>
      <c r="K4066" s="136">
        <f t="shared" si="633"/>
        <v>81100</v>
      </c>
      <c r="L4066" t="e">
        <f>SQRT(($C$5/2)^2-($C$5/2)^2*'(OLD) bottom seam length'!K4066^2/($C$6/2)^2)</f>
        <v>#DIV/0!</v>
      </c>
      <c r="O4066" s="136">
        <f t="shared" si="634"/>
        <v>81100</v>
      </c>
      <c r="P4066" t="b">
        <f t="shared" si="635"/>
        <v>0</v>
      </c>
      <c r="T4066" s="136">
        <f t="shared" si="636"/>
        <v>81080</v>
      </c>
      <c r="U4066" t="e">
        <f>SQRT(($U$6/2)^2-($U$6/2)^2*'(OLD) bottom seam length'!T4066^2/($U$7/2)^2)</f>
        <v>#VALUE!</v>
      </c>
      <c r="W4066" s="136">
        <f t="shared" si="637"/>
        <v>81080</v>
      </c>
      <c r="X4066" t="e">
        <f>SQRT(($U$6/2)^2-($U$6/2)^2*'(OLD) bottom seam length'!W4066^2/($U$7/2)^2)</f>
        <v>#VALUE!</v>
      </c>
      <c r="Z4066" s="136">
        <f t="shared" si="638"/>
        <v>81080</v>
      </c>
      <c r="AA4066" t="e">
        <f>SQRT(($U$6/2)^2-($U$6/2)^2*'(OLD) bottom seam length'!Z4066^2/($U$7/2)^2)</f>
        <v>#VALUE!</v>
      </c>
      <c r="AC4066" s="136">
        <f t="shared" si="639"/>
        <v>81080</v>
      </c>
      <c r="AD4066" t="e">
        <f>SQRT(($U$6/2)^2-($U$6/2)^2*'(OLD) bottom seam length'!AC4066^2/($U$7/2)^2)</f>
        <v>#VALUE!</v>
      </c>
    </row>
    <row r="4067" spans="2:30">
      <c r="B4067" s="136">
        <f t="shared" si="630"/>
        <v>81120</v>
      </c>
      <c r="C4067" t="e">
        <f>SQRT(($C$5/2)^2-($C$5/2)^2*'(OLD) bottom seam length'!B4067^2/($C$6/2)^2)</f>
        <v>#DIV/0!</v>
      </c>
      <c r="E4067" s="136">
        <f t="shared" si="631"/>
        <v>81120</v>
      </c>
      <c r="F4067" t="e">
        <f>SQRT(($C$5/2)^2-($C$5/2)^2*'(OLD) bottom seam length'!E4067^2/($C$6/2)^2)</f>
        <v>#DIV/0!</v>
      </c>
      <c r="H4067" s="136">
        <f t="shared" si="632"/>
        <v>81120</v>
      </c>
      <c r="I4067" t="e">
        <f>SQRT(($C$5/2)^2-($C$5/2)^2*'(OLD) bottom seam length'!H4067^2/($C$6/2)^2)</f>
        <v>#DIV/0!</v>
      </c>
      <c r="K4067" s="136">
        <f t="shared" si="633"/>
        <v>81120</v>
      </c>
      <c r="L4067" t="e">
        <f>SQRT(($C$5/2)^2-($C$5/2)^2*'(OLD) bottom seam length'!K4067^2/($C$6/2)^2)</f>
        <v>#DIV/0!</v>
      </c>
      <c r="O4067" s="136">
        <f t="shared" si="634"/>
        <v>81120</v>
      </c>
      <c r="P4067" t="b">
        <f t="shared" si="635"/>
        <v>0</v>
      </c>
      <c r="T4067" s="136">
        <f t="shared" si="636"/>
        <v>81100</v>
      </c>
      <c r="U4067" t="e">
        <f>SQRT(($U$6/2)^2-($U$6/2)^2*'(OLD) bottom seam length'!T4067^2/($U$7/2)^2)</f>
        <v>#VALUE!</v>
      </c>
      <c r="W4067" s="136">
        <f t="shared" si="637"/>
        <v>81100</v>
      </c>
      <c r="X4067" t="e">
        <f>SQRT(($U$6/2)^2-($U$6/2)^2*'(OLD) bottom seam length'!W4067^2/($U$7/2)^2)</f>
        <v>#VALUE!</v>
      </c>
      <c r="Z4067" s="136">
        <f t="shared" si="638"/>
        <v>81100</v>
      </c>
      <c r="AA4067" t="e">
        <f>SQRT(($U$6/2)^2-($U$6/2)^2*'(OLD) bottom seam length'!Z4067^2/($U$7/2)^2)</f>
        <v>#VALUE!</v>
      </c>
      <c r="AC4067" s="136">
        <f t="shared" si="639"/>
        <v>81100</v>
      </c>
      <c r="AD4067" t="e">
        <f>SQRT(($U$6/2)^2-($U$6/2)^2*'(OLD) bottom seam length'!AC4067^2/($U$7/2)^2)</f>
        <v>#VALUE!</v>
      </c>
    </row>
    <row r="4068" spans="2:30">
      <c r="B4068" s="136">
        <f t="shared" si="630"/>
        <v>81140</v>
      </c>
      <c r="C4068" t="e">
        <f>SQRT(($C$5/2)^2-($C$5/2)^2*'(OLD) bottom seam length'!B4068^2/($C$6/2)^2)</f>
        <v>#DIV/0!</v>
      </c>
      <c r="E4068" s="136">
        <f t="shared" si="631"/>
        <v>81140</v>
      </c>
      <c r="F4068" t="e">
        <f>SQRT(($C$5/2)^2-($C$5/2)^2*'(OLD) bottom seam length'!E4068^2/($C$6/2)^2)</f>
        <v>#DIV/0!</v>
      </c>
      <c r="H4068" s="136">
        <f t="shared" si="632"/>
        <v>81140</v>
      </c>
      <c r="I4068" t="e">
        <f>SQRT(($C$5/2)^2-($C$5/2)^2*'(OLD) bottom seam length'!H4068^2/($C$6/2)^2)</f>
        <v>#DIV/0!</v>
      </c>
      <c r="K4068" s="136">
        <f t="shared" si="633"/>
        <v>81140</v>
      </c>
      <c r="L4068" t="e">
        <f>SQRT(($C$5/2)^2-($C$5/2)^2*'(OLD) bottom seam length'!K4068^2/($C$6/2)^2)</f>
        <v>#DIV/0!</v>
      </c>
      <c r="O4068" s="136">
        <f t="shared" si="634"/>
        <v>81140</v>
      </c>
      <c r="P4068" t="b">
        <f t="shared" si="635"/>
        <v>0</v>
      </c>
      <c r="T4068" s="136">
        <f t="shared" si="636"/>
        <v>81120</v>
      </c>
      <c r="U4068" t="e">
        <f>SQRT(($U$6/2)^2-($U$6/2)^2*'(OLD) bottom seam length'!T4068^2/($U$7/2)^2)</f>
        <v>#VALUE!</v>
      </c>
      <c r="W4068" s="136">
        <f t="shared" si="637"/>
        <v>81120</v>
      </c>
      <c r="X4068" t="e">
        <f>SQRT(($U$6/2)^2-($U$6/2)^2*'(OLD) bottom seam length'!W4068^2/($U$7/2)^2)</f>
        <v>#VALUE!</v>
      </c>
      <c r="Z4068" s="136">
        <f t="shared" si="638"/>
        <v>81120</v>
      </c>
      <c r="AA4068" t="e">
        <f>SQRT(($U$6/2)^2-($U$6/2)^2*'(OLD) bottom seam length'!Z4068^2/($U$7/2)^2)</f>
        <v>#VALUE!</v>
      </c>
      <c r="AC4068" s="136">
        <f t="shared" si="639"/>
        <v>81120</v>
      </c>
      <c r="AD4068" t="e">
        <f>SQRT(($U$6/2)^2-($U$6/2)^2*'(OLD) bottom seam length'!AC4068^2/($U$7/2)^2)</f>
        <v>#VALUE!</v>
      </c>
    </row>
    <row r="4069" spans="2:30">
      <c r="B4069" s="136">
        <f t="shared" si="630"/>
        <v>81160</v>
      </c>
      <c r="C4069" t="e">
        <f>SQRT(($C$5/2)^2-($C$5/2)^2*'(OLD) bottom seam length'!B4069^2/($C$6/2)^2)</f>
        <v>#DIV/0!</v>
      </c>
      <c r="E4069" s="136">
        <f t="shared" si="631"/>
        <v>81160</v>
      </c>
      <c r="F4069" t="e">
        <f>SQRT(($C$5/2)^2-($C$5/2)^2*'(OLD) bottom seam length'!E4069^2/($C$6/2)^2)</f>
        <v>#DIV/0!</v>
      </c>
      <c r="H4069" s="136">
        <f t="shared" si="632"/>
        <v>81160</v>
      </c>
      <c r="I4069" t="e">
        <f>SQRT(($C$5/2)^2-($C$5/2)^2*'(OLD) bottom seam length'!H4069^2/($C$6/2)^2)</f>
        <v>#DIV/0!</v>
      </c>
      <c r="K4069" s="136">
        <f t="shared" si="633"/>
        <v>81160</v>
      </c>
      <c r="L4069" t="e">
        <f>SQRT(($C$5/2)^2-($C$5/2)^2*'(OLD) bottom seam length'!K4069^2/($C$6/2)^2)</f>
        <v>#DIV/0!</v>
      </c>
      <c r="O4069" s="136">
        <f t="shared" si="634"/>
        <v>81160</v>
      </c>
      <c r="P4069" t="b">
        <f t="shared" si="635"/>
        <v>0</v>
      </c>
      <c r="T4069" s="136">
        <f t="shared" si="636"/>
        <v>81140</v>
      </c>
      <c r="U4069" t="e">
        <f>SQRT(($U$6/2)^2-($U$6/2)^2*'(OLD) bottom seam length'!T4069^2/($U$7/2)^2)</f>
        <v>#VALUE!</v>
      </c>
      <c r="W4069" s="136">
        <f t="shared" si="637"/>
        <v>81140</v>
      </c>
      <c r="X4069" t="e">
        <f>SQRT(($U$6/2)^2-($U$6/2)^2*'(OLD) bottom seam length'!W4069^2/($U$7/2)^2)</f>
        <v>#VALUE!</v>
      </c>
      <c r="Z4069" s="136">
        <f t="shared" si="638"/>
        <v>81140</v>
      </c>
      <c r="AA4069" t="e">
        <f>SQRT(($U$6/2)^2-($U$6/2)^2*'(OLD) bottom seam length'!Z4069^2/($U$7/2)^2)</f>
        <v>#VALUE!</v>
      </c>
      <c r="AC4069" s="136">
        <f t="shared" si="639"/>
        <v>81140</v>
      </c>
      <c r="AD4069" t="e">
        <f>SQRT(($U$6/2)^2-($U$6/2)^2*'(OLD) bottom seam length'!AC4069^2/($U$7/2)^2)</f>
        <v>#VALUE!</v>
      </c>
    </row>
    <row r="4070" spans="2:30">
      <c r="B4070" s="136">
        <f t="shared" si="630"/>
        <v>81180</v>
      </c>
      <c r="C4070" t="e">
        <f>SQRT(($C$5/2)^2-($C$5/2)^2*'(OLD) bottom seam length'!B4070^2/($C$6/2)^2)</f>
        <v>#DIV/0!</v>
      </c>
      <c r="E4070" s="136">
        <f t="shared" si="631"/>
        <v>81180</v>
      </c>
      <c r="F4070" t="e">
        <f>SQRT(($C$5/2)^2-($C$5/2)^2*'(OLD) bottom seam length'!E4070^2/($C$6/2)^2)</f>
        <v>#DIV/0!</v>
      </c>
      <c r="H4070" s="136">
        <f t="shared" si="632"/>
        <v>81180</v>
      </c>
      <c r="I4070" t="e">
        <f>SQRT(($C$5/2)^2-($C$5/2)^2*'(OLD) bottom seam length'!H4070^2/($C$6/2)^2)</f>
        <v>#DIV/0!</v>
      </c>
      <c r="K4070" s="136">
        <f t="shared" si="633"/>
        <v>81180</v>
      </c>
      <c r="L4070" t="e">
        <f>SQRT(($C$5/2)^2-($C$5/2)^2*'(OLD) bottom seam length'!K4070^2/($C$6/2)^2)</f>
        <v>#DIV/0!</v>
      </c>
      <c r="O4070" s="136">
        <f t="shared" si="634"/>
        <v>81180</v>
      </c>
      <c r="P4070" t="b">
        <f t="shared" si="635"/>
        <v>0</v>
      </c>
      <c r="T4070" s="136">
        <f t="shared" si="636"/>
        <v>81160</v>
      </c>
      <c r="U4070" t="e">
        <f>SQRT(($U$6/2)^2-($U$6/2)^2*'(OLD) bottom seam length'!T4070^2/($U$7/2)^2)</f>
        <v>#VALUE!</v>
      </c>
      <c r="W4070" s="136">
        <f t="shared" si="637"/>
        <v>81160</v>
      </c>
      <c r="X4070" t="e">
        <f>SQRT(($U$6/2)^2-($U$6/2)^2*'(OLD) bottom seam length'!W4070^2/($U$7/2)^2)</f>
        <v>#VALUE!</v>
      </c>
      <c r="Z4070" s="136">
        <f t="shared" si="638"/>
        <v>81160</v>
      </c>
      <c r="AA4070" t="e">
        <f>SQRT(($U$6/2)^2-($U$6/2)^2*'(OLD) bottom seam length'!Z4070^2/($U$7/2)^2)</f>
        <v>#VALUE!</v>
      </c>
      <c r="AC4070" s="136">
        <f t="shared" si="639"/>
        <v>81160</v>
      </c>
      <c r="AD4070" t="e">
        <f>SQRT(($U$6/2)^2-($U$6/2)^2*'(OLD) bottom seam length'!AC4070^2/($U$7/2)^2)</f>
        <v>#VALUE!</v>
      </c>
    </row>
    <row r="4071" spans="2:30">
      <c r="B4071" s="136">
        <f t="shared" si="630"/>
        <v>81200</v>
      </c>
      <c r="C4071" t="e">
        <f>SQRT(($C$5/2)^2-($C$5/2)^2*'(OLD) bottom seam length'!B4071^2/($C$6/2)^2)</f>
        <v>#DIV/0!</v>
      </c>
      <c r="E4071" s="136">
        <f t="shared" si="631"/>
        <v>81200</v>
      </c>
      <c r="F4071" t="e">
        <f>SQRT(($C$5/2)^2-($C$5/2)^2*'(OLD) bottom seam length'!E4071^2/($C$6/2)^2)</f>
        <v>#DIV/0!</v>
      </c>
      <c r="H4071" s="136">
        <f t="shared" si="632"/>
        <v>81200</v>
      </c>
      <c r="I4071" t="e">
        <f>SQRT(($C$5/2)^2-($C$5/2)^2*'(OLD) bottom seam length'!H4071^2/($C$6/2)^2)</f>
        <v>#DIV/0!</v>
      </c>
      <c r="K4071" s="136">
        <f t="shared" si="633"/>
        <v>81200</v>
      </c>
      <c r="L4071" t="e">
        <f>SQRT(($C$5/2)^2-($C$5/2)^2*'(OLD) bottom seam length'!K4071^2/($C$6/2)^2)</f>
        <v>#DIV/0!</v>
      </c>
      <c r="O4071" s="136">
        <f t="shared" si="634"/>
        <v>81200</v>
      </c>
      <c r="P4071" t="b">
        <f t="shared" si="635"/>
        <v>0</v>
      </c>
      <c r="T4071" s="136">
        <f t="shared" si="636"/>
        <v>81180</v>
      </c>
      <c r="U4071" t="e">
        <f>SQRT(($U$6/2)^2-($U$6/2)^2*'(OLD) bottom seam length'!T4071^2/($U$7/2)^2)</f>
        <v>#VALUE!</v>
      </c>
      <c r="W4071" s="136">
        <f t="shared" si="637"/>
        <v>81180</v>
      </c>
      <c r="X4071" t="e">
        <f>SQRT(($U$6/2)^2-($U$6/2)^2*'(OLD) bottom seam length'!W4071^2/($U$7/2)^2)</f>
        <v>#VALUE!</v>
      </c>
      <c r="Z4071" s="136">
        <f t="shared" si="638"/>
        <v>81180</v>
      </c>
      <c r="AA4071" t="e">
        <f>SQRT(($U$6/2)^2-($U$6/2)^2*'(OLD) bottom seam length'!Z4071^2/($U$7/2)^2)</f>
        <v>#VALUE!</v>
      </c>
      <c r="AC4071" s="136">
        <f t="shared" si="639"/>
        <v>81180</v>
      </c>
      <c r="AD4071" t="e">
        <f>SQRT(($U$6/2)^2-($U$6/2)^2*'(OLD) bottom seam length'!AC4071^2/($U$7/2)^2)</f>
        <v>#VALUE!</v>
      </c>
    </row>
    <row r="4072" spans="2:30">
      <c r="B4072" s="136">
        <f t="shared" si="630"/>
        <v>81220</v>
      </c>
      <c r="C4072" t="e">
        <f>SQRT(($C$5/2)^2-($C$5/2)^2*'(OLD) bottom seam length'!B4072^2/($C$6/2)^2)</f>
        <v>#DIV/0!</v>
      </c>
      <c r="E4072" s="136">
        <f t="shared" si="631"/>
        <v>81220</v>
      </c>
      <c r="F4072" t="e">
        <f>SQRT(($C$5/2)^2-($C$5/2)^2*'(OLD) bottom seam length'!E4072^2/($C$6/2)^2)</f>
        <v>#DIV/0!</v>
      </c>
      <c r="H4072" s="136">
        <f t="shared" si="632"/>
        <v>81220</v>
      </c>
      <c r="I4072" t="e">
        <f>SQRT(($C$5/2)^2-($C$5/2)^2*'(OLD) bottom seam length'!H4072^2/($C$6/2)^2)</f>
        <v>#DIV/0!</v>
      </c>
      <c r="K4072" s="136">
        <f t="shared" si="633"/>
        <v>81220</v>
      </c>
      <c r="L4072" t="e">
        <f>SQRT(($C$5/2)^2-($C$5/2)^2*'(OLD) bottom seam length'!K4072^2/($C$6/2)^2)</f>
        <v>#DIV/0!</v>
      </c>
      <c r="O4072" s="136">
        <f t="shared" si="634"/>
        <v>81220</v>
      </c>
      <c r="P4072" t="b">
        <f t="shared" si="635"/>
        <v>0</v>
      </c>
      <c r="T4072" s="136">
        <f t="shared" si="636"/>
        <v>81200</v>
      </c>
      <c r="U4072" t="e">
        <f>SQRT(($U$6/2)^2-($U$6/2)^2*'(OLD) bottom seam length'!T4072^2/($U$7/2)^2)</f>
        <v>#VALUE!</v>
      </c>
      <c r="W4072" s="136">
        <f t="shared" si="637"/>
        <v>81200</v>
      </c>
      <c r="X4072" t="e">
        <f>SQRT(($U$6/2)^2-($U$6/2)^2*'(OLD) bottom seam length'!W4072^2/($U$7/2)^2)</f>
        <v>#VALUE!</v>
      </c>
      <c r="Z4072" s="136">
        <f t="shared" si="638"/>
        <v>81200</v>
      </c>
      <c r="AA4072" t="e">
        <f>SQRT(($U$6/2)^2-($U$6/2)^2*'(OLD) bottom seam length'!Z4072^2/($U$7/2)^2)</f>
        <v>#VALUE!</v>
      </c>
      <c r="AC4072" s="136">
        <f t="shared" si="639"/>
        <v>81200</v>
      </c>
      <c r="AD4072" t="e">
        <f>SQRT(($U$6/2)^2-($U$6/2)^2*'(OLD) bottom seam length'!AC4072^2/($U$7/2)^2)</f>
        <v>#VALUE!</v>
      </c>
    </row>
    <row r="4073" spans="2:30">
      <c r="B4073" s="136">
        <f t="shared" si="630"/>
        <v>81240</v>
      </c>
      <c r="C4073" t="e">
        <f>SQRT(($C$5/2)^2-($C$5/2)^2*'(OLD) bottom seam length'!B4073^2/($C$6/2)^2)</f>
        <v>#DIV/0!</v>
      </c>
      <c r="E4073" s="136">
        <f t="shared" si="631"/>
        <v>81240</v>
      </c>
      <c r="F4073" t="e">
        <f>SQRT(($C$5/2)^2-($C$5/2)^2*'(OLD) bottom seam length'!E4073^2/($C$6/2)^2)</f>
        <v>#DIV/0!</v>
      </c>
      <c r="H4073" s="136">
        <f t="shared" si="632"/>
        <v>81240</v>
      </c>
      <c r="I4073" t="e">
        <f>SQRT(($C$5/2)^2-($C$5/2)^2*'(OLD) bottom seam length'!H4073^2/($C$6/2)^2)</f>
        <v>#DIV/0!</v>
      </c>
      <c r="K4073" s="136">
        <f t="shared" si="633"/>
        <v>81240</v>
      </c>
      <c r="L4073" t="e">
        <f>SQRT(($C$5/2)^2-($C$5/2)^2*'(OLD) bottom seam length'!K4073^2/($C$6/2)^2)</f>
        <v>#DIV/0!</v>
      </c>
      <c r="O4073" s="136">
        <f t="shared" si="634"/>
        <v>81240</v>
      </c>
      <c r="P4073" t="b">
        <f t="shared" si="635"/>
        <v>0</v>
      </c>
      <c r="T4073" s="136">
        <f t="shared" si="636"/>
        <v>81220</v>
      </c>
      <c r="U4073" t="e">
        <f>SQRT(($U$6/2)^2-($U$6/2)^2*'(OLD) bottom seam length'!T4073^2/($U$7/2)^2)</f>
        <v>#VALUE!</v>
      </c>
      <c r="W4073" s="136">
        <f t="shared" si="637"/>
        <v>81220</v>
      </c>
      <c r="X4073" t="e">
        <f>SQRT(($U$6/2)^2-($U$6/2)^2*'(OLD) bottom seam length'!W4073^2/($U$7/2)^2)</f>
        <v>#VALUE!</v>
      </c>
      <c r="Z4073" s="136">
        <f t="shared" si="638"/>
        <v>81220</v>
      </c>
      <c r="AA4073" t="e">
        <f>SQRT(($U$6/2)^2-($U$6/2)^2*'(OLD) bottom seam length'!Z4073^2/($U$7/2)^2)</f>
        <v>#VALUE!</v>
      </c>
      <c r="AC4073" s="136">
        <f t="shared" si="639"/>
        <v>81220</v>
      </c>
      <c r="AD4073" t="e">
        <f>SQRT(($U$6/2)^2-($U$6/2)^2*'(OLD) bottom seam length'!AC4073^2/($U$7/2)^2)</f>
        <v>#VALUE!</v>
      </c>
    </row>
    <row r="4074" spans="2:30">
      <c r="B4074" s="136">
        <f t="shared" si="630"/>
        <v>81260</v>
      </c>
      <c r="C4074" t="e">
        <f>SQRT(($C$5/2)^2-($C$5/2)^2*'(OLD) bottom seam length'!B4074^2/($C$6/2)^2)</f>
        <v>#DIV/0!</v>
      </c>
      <c r="E4074" s="136">
        <f t="shared" si="631"/>
        <v>81260</v>
      </c>
      <c r="F4074" t="e">
        <f>SQRT(($C$5/2)^2-($C$5/2)^2*'(OLD) bottom seam length'!E4074^2/($C$6/2)^2)</f>
        <v>#DIV/0!</v>
      </c>
      <c r="H4074" s="136">
        <f t="shared" si="632"/>
        <v>81260</v>
      </c>
      <c r="I4074" t="e">
        <f>SQRT(($C$5/2)^2-($C$5/2)^2*'(OLD) bottom seam length'!H4074^2/($C$6/2)^2)</f>
        <v>#DIV/0!</v>
      </c>
      <c r="K4074" s="136">
        <f t="shared" si="633"/>
        <v>81260</v>
      </c>
      <c r="L4074" t="e">
        <f>SQRT(($C$5/2)^2-($C$5/2)^2*'(OLD) bottom seam length'!K4074^2/($C$6/2)^2)</f>
        <v>#DIV/0!</v>
      </c>
      <c r="O4074" s="136">
        <f t="shared" si="634"/>
        <v>81260</v>
      </c>
      <c r="P4074" t="b">
        <f t="shared" si="635"/>
        <v>0</v>
      </c>
      <c r="T4074" s="136">
        <f t="shared" si="636"/>
        <v>81240</v>
      </c>
      <c r="U4074" t="e">
        <f>SQRT(($U$6/2)^2-($U$6/2)^2*'(OLD) bottom seam length'!T4074^2/($U$7/2)^2)</f>
        <v>#VALUE!</v>
      </c>
      <c r="W4074" s="136">
        <f t="shared" si="637"/>
        <v>81240</v>
      </c>
      <c r="X4074" t="e">
        <f>SQRT(($U$6/2)^2-($U$6/2)^2*'(OLD) bottom seam length'!W4074^2/($U$7/2)^2)</f>
        <v>#VALUE!</v>
      </c>
      <c r="Z4074" s="136">
        <f t="shared" si="638"/>
        <v>81240</v>
      </c>
      <c r="AA4074" t="e">
        <f>SQRT(($U$6/2)^2-($U$6/2)^2*'(OLD) bottom seam length'!Z4074^2/($U$7/2)^2)</f>
        <v>#VALUE!</v>
      </c>
      <c r="AC4074" s="136">
        <f t="shared" si="639"/>
        <v>81240</v>
      </c>
      <c r="AD4074" t="e">
        <f>SQRT(($U$6/2)^2-($U$6/2)^2*'(OLD) bottom seam length'!AC4074^2/($U$7/2)^2)</f>
        <v>#VALUE!</v>
      </c>
    </row>
    <row r="4075" spans="2:30">
      <c r="B4075" s="136">
        <f t="shared" si="630"/>
        <v>81280</v>
      </c>
      <c r="C4075" t="e">
        <f>SQRT(($C$5/2)^2-($C$5/2)^2*'(OLD) bottom seam length'!B4075^2/($C$6/2)^2)</f>
        <v>#DIV/0!</v>
      </c>
      <c r="E4075" s="136">
        <f t="shared" si="631"/>
        <v>81280</v>
      </c>
      <c r="F4075" t="e">
        <f>SQRT(($C$5/2)^2-($C$5/2)^2*'(OLD) bottom seam length'!E4075^2/($C$6/2)^2)</f>
        <v>#DIV/0!</v>
      </c>
      <c r="H4075" s="136">
        <f t="shared" si="632"/>
        <v>81280</v>
      </c>
      <c r="I4075" t="e">
        <f>SQRT(($C$5/2)^2-($C$5/2)^2*'(OLD) bottom seam length'!H4075^2/($C$6/2)^2)</f>
        <v>#DIV/0!</v>
      </c>
      <c r="K4075" s="136">
        <f t="shared" si="633"/>
        <v>81280</v>
      </c>
      <c r="L4075" t="e">
        <f>SQRT(($C$5/2)^2-($C$5/2)^2*'(OLD) bottom seam length'!K4075^2/($C$6/2)^2)</f>
        <v>#DIV/0!</v>
      </c>
      <c r="O4075" s="136">
        <f t="shared" si="634"/>
        <v>81280</v>
      </c>
      <c r="P4075" t="b">
        <f t="shared" si="635"/>
        <v>0</v>
      </c>
      <c r="T4075" s="136">
        <f t="shared" si="636"/>
        <v>81260</v>
      </c>
      <c r="U4075" t="e">
        <f>SQRT(($U$6/2)^2-($U$6/2)^2*'(OLD) bottom seam length'!T4075^2/($U$7/2)^2)</f>
        <v>#VALUE!</v>
      </c>
      <c r="W4075" s="136">
        <f t="shared" si="637"/>
        <v>81260</v>
      </c>
      <c r="X4075" t="e">
        <f>SQRT(($U$6/2)^2-($U$6/2)^2*'(OLD) bottom seam length'!W4075^2/($U$7/2)^2)</f>
        <v>#VALUE!</v>
      </c>
      <c r="Z4075" s="136">
        <f t="shared" si="638"/>
        <v>81260</v>
      </c>
      <c r="AA4075" t="e">
        <f>SQRT(($U$6/2)^2-($U$6/2)^2*'(OLD) bottom seam length'!Z4075^2/($U$7/2)^2)</f>
        <v>#VALUE!</v>
      </c>
      <c r="AC4075" s="136">
        <f t="shared" si="639"/>
        <v>81260</v>
      </c>
      <c r="AD4075" t="e">
        <f>SQRT(($U$6/2)^2-($U$6/2)^2*'(OLD) bottom seam length'!AC4075^2/($U$7/2)^2)</f>
        <v>#VALUE!</v>
      </c>
    </row>
    <row r="4076" spans="2:30">
      <c r="B4076" s="136">
        <f t="shared" si="630"/>
        <v>81300</v>
      </c>
      <c r="C4076" t="e">
        <f>SQRT(($C$5/2)^2-($C$5/2)^2*'(OLD) bottom seam length'!B4076^2/($C$6/2)^2)</f>
        <v>#DIV/0!</v>
      </c>
      <c r="E4076" s="136">
        <f t="shared" si="631"/>
        <v>81300</v>
      </c>
      <c r="F4076" t="e">
        <f>SQRT(($C$5/2)^2-($C$5/2)^2*'(OLD) bottom seam length'!E4076^2/($C$6/2)^2)</f>
        <v>#DIV/0!</v>
      </c>
      <c r="H4076" s="136">
        <f t="shared" si="632"/>
        <v>81300</v>
      </c>
      <c r="I4076" t="e">
        <f>SQRT(($C$5/2)^2-($C$5/2)^2*'(OLD) bottom seam length'!H4076^2/($C$6/2)^2)</f>
        <v>#DIV/0!</v>
      </c>
      <c r="K4076" s="136">
        <f t="shared" si="633"/>
        <v>81300</v>
      </c>
      <c r="L4076" t="e">
        <f>SQRT(($C$5/2)^2-($C$5/2)^2*'(OLD) bottom seam length'!K4076^2/($C$6/2)^2)</f>
        <v>#DIV/0!</v>
      </c>
      <c r="O4076" s="136">
        <f t="shared" si="634"/>
        <v>81300</v>
      </c>
      <c r="P4076" t="b">
        <f t="shared" si="635"/>
        <v>0</v>
      </c>
      <c r="T4076" s="136">
        <f t="shared" si="636"/>
        <v>81280</v>
      </c>
      <c r="U4076" t="e">
        <f>SQRT(($U$6/2)^2-($U$6/2)^2*'(OLD) bottom seam length'!T4076^2/($U$7/2)^2)</f>
        <v>#VALUE!</v>
      </c>
      <c r="W4076" s="136">
        <f t="shared" si="637"/>
        <v>81280</v>
      </c>
      <c r="X4076" t="e">
        <f>SQRT(($U$6/2)^2-($U$6/2)^2*'(OLD) bottom seam length'!W4076^2/($U$7/2)^2)</f>
        <v>#VALUE!</v>
      </c>
      <c r="Z4076" s="136">
        <f t="shared" si="638"/>
        <v>81280</v>
      </c>
      <c r="AA4076" t="e">
        <f>SQRT(($U$6/2)^2-($U$6/2)^2*'(OLD) bottom seam length'!Z4076^2/($U$7/2)^2)</f>
        <v>#VALUE!</v>
      </c>
      <c r="AC4076" s="136">
        <f t="shared" si="639"/>
        <v>81280</v>
      </c>
      <c r="AD4076" t="e">
        <f>SQRT(($U$6/2)^2-($U$6/2)^2*'(OLD) bottom seam length'!AC4076^2/($U$7/2)^2)</f>
        <v>#VALUE!</v>
      </c>
    </row>
    <row r="4077" spans="2:30">
      <c r="B4077" s="136">
        <f t="shared" si="630"/>
        <v>81320</v>
      </c>
      <c r="C4077" t="e">
        <f>SQRT(($C$5/2)^2-($C$5/2)^2*'(OLD) bottom seam length'!B4077^2/($C$6/2)^2)</f>
        <v>#DIV/0!</v>
      </c>
      <c r="E4077" s="136">
        <f t="shared" si="631"/>
        <v>81320</v>
      </c>
      <c r="F4077" t="e">
        <f>SQRT(($C$5/2)^2-($C$5/2)^2*'(OLD) bottom seam length'!E4077^2/($C$6/2)^2)</f>
        <v>#DIV/0!</v>
      </c>
      <c r="H4077" s="136">
        <f t="shared" si="632"/>
        <v>81320</v>
      </c>
      <c r="I4077" t="e">
        <f>SQRT(($C$5/2)^2-($C$5/2)^2*'(OLD) bottom seam length'!H4077^2/($C$6/2)^2)</f>
        <v>#DIV/0!</v>
      </c>
      <c r="K4077" s="136">
        <f t="shared" si="633"/>
        <v>81320</v>
      </c>
      <c r="L4077" t="e">
        <f>SQRT(($C$5/2)^2-($C$5/2)^2*'(OLD) bottom seam length'!K4077^2/($C$6/2)^2)</f>
        <v>#DIV/0!</v>
      </c>
      <c r="O4077" s="136">
        <f t="shared" si="634"/>
        <v>81320</v>
      </c>
      <c r="P4077" t="b">
        <f t="shared" si="635"/>
        <v>0</v>
      </c>
      <c r="T4077" s="136">
        <f t="shared" si="636"/>
        <v>81300</v>
      </c>
      <c r="U4077" t="e">
        <f>SQRT(($U$6/2)^2-($U$6/2)^2*'(OLD) bottom seam length'!T4077^2/($U$7/2)^2)</f>
        <v>#VALUE!</v>
      </c>
      <c r="W4077" s="136">
        <f t="shared" si="637"/>
        <v>81300</v>
      </c>
      <c r="X4077" t="e">
        <f>SQRT(($U$6/2)^2-($U$6/2)^2*'(OLD) bottom seam length'!W4077^2/($U$7/2)^2)</f>
        <v>#VALUE!</v>
      </c>
      <c r="Z4077" s="136">
        <f t="shared" si="638"/>
        <v>81300</v>
      </c>
      <c r="AA4077" t="e">
        <f>SQRT(($U$6/2)^2-($U$6/2)^2*'(OLD) bottom seam length'!Z4077^2/($U$7/2)^2)</f>
        <v>#VALUE!</v>
      </c>
      <c r="AC4077" s="136">
        <f t="shared" si="639"/>
        <v>81300</v>
      </c>
      <c r="AD4077" t="e">
        <f>SQRT(($U$6/2)^2-($U$6/2)^2*'(OLD) bottom seam length'!AC4077^2/($U$7/2)^2)</f>
        <v>#VALUE!</v>
      </c>
    </row>
    <row r="4078" spans="2:30">
      <c r="B4078" s="136">
        <f t="shared" si="630"/>
        <v>81340</v>
      </c>
      <c r="C4078" t="e">
        <f>SQRT(($C$5/2)^2-($C$5/2)^2*'(OLD) bottom seam length'!B4078^2/($C$6/2)^2)</f>
        <v>#DIV/0!</v>
      </c>
      <c r="E4078" s="136">
        <f t="shared" si="631"/>
        <v>81340</v>
      </c>
      <c r="F4078" t="e">
        <f>SQRT(($C$5/2)^2-($C$5/2)^2*'(OLD) bottom seam length'!E4078^2/($C$6/2)^2)</f>
        <v>#DIV/0!</v>
      </c>
      <c r="H4078" s="136">
        <f t="shared" si="632"/>
        <v>81340</v>
      </c>
      <c r="I4078" t="e">
        <f>SQRT(($C$5/2)^2-($C$5/2)^2*'(OLD) bottom seam length'!H4078^2/($C$6/2)^2)</f>
        <v>#DIV/0!</v>
      </c>
      <c r="K4078" s="136">
        <f t="shared" si="633"/>
        <v>81340</v>
      </c>
      <c r="L4078" t="e">
        <f>SQRT(($C$5/2)^2-($C$5/2)^2*'(OLD) bottom seam length'!K4078^2/($C$6/2)^2)</f>
        <v>#DIV/0!</v>
      </c>
      <c r="O4078" s="136">
        <f t="shared" si="634"/>
        <v>81340</v>
      </c>
      <c r="P4078" t="b">
        <f t="shared" si="635"/>
        <v>0</v>
      </c>
      <c r="T4078" s="136">
        <f t="shared" si="636"/>
        <v>81320</v>
      </c>
      <c r="U4078" t="e">
        <f>SQRT(($U$6/2)^2-($U$6/2)^2*'(OLD) bottom seam length'!T4078^2/($U$7/2)^2)</f>
        <v>#VALUE!</v>
      </c>
      <c r="W4078" s="136">
        <f t="shared" si="637"/>
        <v>81320</v>
      </c>
      <c r="X4078" t="e">
        <f>SQRT(($U$6/2)^2-($U$6/2)^2*'(OLD) bottom seam length'!W4078^2/($U$7/2)^2)</f>
        <v>#VALUE!</v>
      </c>
      <c r="Z4078" s="136">
        <f t="shared" si="638"/>
        <v>81320</v>
      </c>
      <c r="AA4078" t="e">
        <f>SQRT(($U$6/2)^2-($U$6/2)^2*'(OLD) bottom seam length'!Z4078^2/($U$7/2)^2)</f>
        <v>#VALUE!</v>
      </c>
      <c r="AC4078" s="136">
        <f t="shared" si="639"/>
        <v>81320</v>
      </c>
      <c r="AD4078" t="e">
        <f>SQRT(($U$6/2)^2-($U$6/2)^2*'(OLD) bottom seam length'!AC4078^2/($U$7/2)^2)</f>
        <v>#VALUE!</v>
      </c>
    </row>
    <row r="4079" spans="2:30">
      <c r="B4079" s="136">
        <f t="shared" si="630"/>
        <v>81360</v>
      </c>
      <c r="C4079" t="e">
        <f>SQRT(($C$5/2)^2-($C$5/2)^2*'(OLD) bottom seam length'!B4079^2/($C$6/2)^2)</f>
        <v>#DIV/0!</v>
      </c>
      <c r="E4079" s="136">
        <f t="shared" si="631"/>
        <v>81360</v>
      </c>
      <c r="F4079" t="e">
        <f>SQRT(($C$5/2)^2-($C$5/2)^2*'(OLD) bottom seam length'!E4079^2/($C$6/2)^2)</f>
        <v>#DIV/0!</v>
      </c>
      <c r="H4079" s="136">
        <f t="shared" si="632"/>
        <v>81360</v>
      </c>
      <c r="I4079" t="e">
        <f>SQRT(($C$5/2)^2-($C$5/2)^2*'(OLD) bottom seam length'!H4079^2/($C$6/2)^2)</f>
        <v>#DIV/0!</v>
      </c>
      <c r="K4079" s="136">
        <f t="shared" si="633"/>
        <v>81360</v>
      </c>
      <c r="L4079" t="e">
        <f>SQRT(($C$5/2)^2-($C$5/2)^2*'(OLD) bottom seam length'!K4079^2/($C$6/2)^2)</f>
        <v>#DIV/0!</v>
      </c>
      <c r="O4079" s="136">
        <f t="shared" si="634"/>
        <v>81360</v>
      </c>
      <c r="P4079" t="b">
        <f t="shared" si="635"/>
        <v>0</v>
      </c>
      <c r="T4079" s="136">
        <f t="shared" si="636"/>
        <v>81340</v>
      </c>
      <c r="U4079" t="e">
        <f>SQRT(($U$6/2)^2-($U$6/2)^2*'(OLD) bottom seam length'!T4079^2/($U$7/2)^2)</f>
        <v>#VALUE!</v>
      </c>
      <c r="W4079" s="136">
        <f t="shared" si="637"/>
        <v>81340</v>
      </c>
      <c r="X4079" t="e">
        <f>SQRT(($U$6/2)^2-($U$6/2)^2*'(OLD) bottom seam length'!W4079^2/($U$7/2)^2)</f>
        <v>#VALUE!</v>
      </c>
      <c r="Z4079" s="136">
        <f t="shared" si="638"/>
        <v>81340</v>
      </c>
      <c r="AA4079" t="e">
        <f>SQRT(($U$6/2)^2-($U$6/2)^2*'(OLD) bottom seam length'!Z4079^2/($U$7/2)^2)</f>
        <v>#VALUE!</v>
      </c>
      <c r="AC4079" s="136">
        <f t="shared" si="639"/>
        <v>81340</v>
      </c>
      <c r="AD4079" t="e">
        <f>SQRT(($U$6/2)^2-($U$6/2)^2*'(OLD) bottom seam length'!AC4079^2/($U$7/2)^2)</f>
        <v>#VALUE!</v>
      </c>
    </row>
    <row r="4080" spans="2:30">
      <c r="B4080" s="136">
        <f t="shared" si="630"/>
        <v>81380</v>
      </c>
      <c r="C4080" t="e">
        <f>SQRT(($C$5/2)^2-($C$5/2)^2*'(OLD) bottom seam length'!B4080^2/($C$6/2)^2)</f>
        <v>#DIV/0!</v>
      </c>
      <c r="E4080" s="136">
        <f t="shared" si="631"/>
        <v>81380</v>
      </c>
      <c r="F4080" t="e">
        <f>SQRT(($C$5/2)^2-($C$5/2)^2*'(OLD) bottom seam length'!E4080^2/($C$6/2)^2)</f>
        <v>#DIV/0!</v>
      </c>
      <c r="H4080" s="136">
        <f t="shared" si="632"/>
        <v>81380</v>
      </c>
      <c r="I4080" t="e">
        <f>SQRT(($C$5/2)^2-($C$5/2)^2*'(OLD) bottom seam length'!H4080^2/($C$6/2)^2)</f>
        <v>#DIV/0!</v>
      </c>
      <c r="K4080" s="136">
        <f t="shared" si="633"/>
        <v>81380</v>
      </c>
      <c r="L4080" t="e">
        <f>SQRT(($C$5/2)^2-($C$5/2)^2*'(OLD) bottom seam length'!K4080^2/($C$6/2)^2)</f>
        <v>#DIV/0!</v>
      </c>
      <c r="O4080" s="136">
        <f t="shared" si="634"/>
        <v>81380</v>
      </c>
      <c r="P4080" t="b">
        <f t="shared" si="635"/>
        <v>0</v>
      </c>
      <c r="T4080" s="136">
        <f t="shared" si="636"/>
        <v>81360</v>
      </c>
      <c r="U4080" t="e">
        <f>SQRT(($U$6/2)^2-($U$6/2)^2*'(OLD) bottom seam length'!T4080^2/($U$7/2)^2)</f>
        <v>#VALUE!</v>
      </c>
      <c r="W4080" s="136">
        <f t="shared" si="637"/>
        <v>81360</v>
      </c>
      <c r="X4080" t="e">
        <f>SQRT(($U$6/2)^2-($U$6/2)^2*'(OLD) bottom seam length'!W4080^2/($U$7/2)^2)</f>
        <v>#VALUE!</v>
      </c>
      <c r="Z4080" s="136">
        <f t="shared" si="638"/>
        <v>81360</v>
      </c>
      <c r="AA4080" t="e">
        <f>SQRT(($U$6/2)^2-($U$6/2)^2*'(OLD) bottom seam length'!Z4080^2/($U$7/2)^2)</f>
        <v>#VALUE!</v>
      </c>
      <c r="AC4080" s="136">
        <f t="shared" si="639"/>
        <v>81360</v>
      </c>
      <c r="AD4080" t="e">
        <f>SQRT(($U$6/2)^2-($U$6/2)^2*'(OLD) bottom seam length'!AC4080^2/($U$7/2)^2)</f>
        <v>#VALUE!</v>
      </c>
    </row>
    <row r="4081" spans="2:30">
      <c r="B4081" s="136">
        <f t="shared" si="630"/>
        <v>81400</v>
      </c>
      <c r="C4081" t="e">
        <f>SQRT(($C$5/2)^2-($C$5/2)^2*'(OLD) bottom seam length'!B4081^2/($C$6/2)^2)</f>
        <v>#DIV/0!</v>
      </c>
      <c r="E4081" s="136">
        <f t="shared" si="631"/>
        <v>81400</v>
      </c>
      <c r="F4081" t="e">
        <f>SQRT(($C$5/2)^2-($C$5/2)^2*'(OLD) bottom seam length'!E4081^2/($C$6/2)^2)</f>
        <v>#DIV/0!</v>
      </c>
      <c r="H4081" s="136">
        <f t="shared" si="632"/>
        <v>81400</v>
      </c>
      <c r="I4081" t="e">
        <f>SQRT(($C$5/2)^2-($C$5/2)^2*'(OLD) bottom seam length'!H4081^2/($C$6/2)^2)</f>
        <v>#DIV/0!</v>
      </c>
      <c r="K4081" s="136">
        <f t="shared" si="633"/>
        <v>81400</v>
      </c>
      <c r="L4081" t="e">
        <f>SQRT(($C$5/2)^2-($C$5/2)^2*'(OLD) bottom seam length'!K4081^2/($C$6/2)^2)</f>
        <v>#DIV/0!</v>
      </c>
      <c r="O4081" s="136">
        <f t="shared" si="634"/>
        <v>81400</v>
      </c>
      <c r="P4081" t="b">
        <f t="shared" si="635"/>
        <v>0</v>
      </c>
      <c r="T4081" s="136">
        <f t="shared" si="636"/>
        <v>81380</v>
      </c>
      <c r="U4081" t="e">
        <f>SQRT(($U$6/2)^2-($U$6/2)^2*'(OLD) bottom seam length'!T4081^2/($U$7/2)^2)</f>
        <v>#VALUE!</v>
      </c>
      <c r="W4081" s="136">
        <f t="shared" si="637"/>
        <v>81380</v>
      </c>
      <c r="X4081" t="e">
        <f>SQRT(($U$6/2)^2-($U$6/2)^2*'(OLD) bottom seam length'!W4081^2/($U$7/2)^2)</f>
        <v>#VALUE!</v>
      </c>
      <c r="Z4081" s="136">
        <f t="shared" si="638"/>
        <v>81380</v>
      </c>
      <c r="AA4081" t="e">
        <f>SQRT(($U$6/2)^2-($U$6/2)^2*'(OLD) bottom seam length'!Z4081^2/($U$7/2)^2)</f>
        <v>#VALUE!</v>
      </c>
      <c r="AC4081" s="136">
        <f t="shared" si="639"/>
        <v>81380</v>
      </c>
      <c r="AD4081" t="e">
        <f>SQRT(($U$6/2)^2-($U$6/2)^2*'(OLD) bottom seam length'!AC4081^2/($U$7/2)^2)</f>
        <v>#VALUE!</v>
      </c>
    </row>
    <row r="4082" spans="2:30">
      <c r="B4082" s="136">
        <f t="shared" si="630"/>
        <v>81420</v>
      </c>
      <c r="C4082" t="e">
        <f>SQRT(($C$5/2)^2-($C$5/2)^2*'(OLD) bottom seam length'!B4082^2/($C$6/2)^2)</f>
        <v>#DIV/0!</v>
      </c>
      <c r="E4082" s="136">
        <f t="shared" si="631"/>
        <v>81420</v>
      </c>
      <c r="F4082" t="e">
        <f>SQRT(($C$5/2)^2-($C$5/2)^2*'(OLD) bottom seam length'!E4082^2/($C$6/2)^2)</f>
        <v>#DIV/0!</v>
      </c>
      <c r="H4082" s="136">
        <f t="shared" si="632"/>
        <v>81420</v>
      </c>
      <c r="I4082" t="e">
        <f>SQRT(($C$5/2)^2-($C$5/2)^2*'(OLD) bottom seam length'!H4082^2/($C$6/2)^2)</f>
        <v>#DIV/0!</v>
      </c>
      <c r="K4082" s="136">
        <f t="shared" si="633"/>
        <v>81420</v>
      </c>
      <c r="L4082" t="e">
        <f>SQRT(($C$5/2)^2-($C$5/2)^2*'(OLD) bottom seam length'!K4082^2/($C$6/2)^2)</f>
        <v>#DIV/0!</v>
      </c>
      <c r="O4082" s="136">
        <f t="shared" si="634"/>
        <v>81420</v>
      </c>
      <c r="P4082" t="b">
        <f t="shared" si="635"/>
        <v>0</v>
      </c>
      <c r="T4082" s="136">
        <f t="shared" si="636"/>
        <v>81400</v>
      </c>
      <c r="U4082" t="e">
        <f>SQRT(($U$6/2)^2-($U$6/2)^2*'(OLD) bottom seam length'!T4082^2/($U$7/2)^2)</f>
        <v>#VALUE!</v>
      </c>
      <c r="W4082" s="136">
        <f t="shared" si="637"/>
        <v>81400</v>
      </c>
      <c r="X4082" t="e">
        <f>SQRT(($U$6/2)^2-($U$6/2)^2*'(OLD) bottom seam length'!W4082^2/($U$7/2)^2)</f>
        <v>#VALUE!</v>
      </c>
      <c r="Z4082" s="136">
        <f t="shared" si="638"/>
        <v>81400</v>
      </c>
      <c r="AA4082" t="e">
        <f>SQRT(($U$6/2)^2-($U$6/2)^2*'(OLD) bottom seam length'!Z4082^2/($U$7/2)^2)</f>
        <v>#VALUE!</v>
      </c>
      <c r="AC4082" s="136">
        <f t="shared" si="639"/>
        <v>81400</v>
      </c>
      <c r="AD4082" t="e">
        <f>SQRT(($U$6/2)^2-($U$6/2)^2*'(OLD) bottom seam length'!AC4082^2/($U$7/2)^2)</f>
        <v>#VALUE!</v>
      </c>
    </row>
    <row r="4083" spans="2:30">
      <c r="B4083" s="136">
        <f t="shared" si="630"/>
        <v>81440</v>
      </c>
      <c r="C4083" t="e">
        <f>SQRT(($C$5/2)^2-($C$5/2)^2*'(OLD) bottom seam length'!B4083^2/($C$6/2)^2)</f>
        <v>#DIV/0!</v>
      </c>
      <c r="E4083" s="136">
        <f t="shared" si="631"/>
        <v>81440</v>
      </c>
      <c r="F4083" t="e">
        <f>SQRT(($C$5/2)^2-($C$5/2)^2*'(OLD) bottom seam length'!E4083^2/($C$6/2)^2)</f>
        <v>#DIV/0!</v>
      </c>
      <c r="H4083" s="136">
        <f t="shared" si="632"/>
        <v>81440</v>
      </c>
      <c r="I4083" t="e">
        <f>SQRT(($C$5/2)^2-($C$5/2)^2*'(OLD) bottom seam length'!H4083^2/($C$6/2)^2)</f>
        <v>#DIV/0!</v>
      </c>
      <c r="K4083" s="136">
        <f t="shared" si="633"/>
        <v>81440</v>
      </c>
      <c r="L4083" t="e">
        <f>SQRT(($C$5/2)^2-($C$5/2)^2*'(OLD) bottom seam length'!K4083^2/($C$6/2)^2)</f>
        <v>#DIV/0!</v>
      </c>
      <c r="O4083" s="136">
        <f t="shared" si="634"/>
        <v>81440</v>
      </c>
      <c r="P4083" t="b">
        <f t="shared" si="635"/>
        <v>0</v>
      </c>
      <c r="T4083" s="136">
        <f t="shared" si="636"/>
        <v>81420</v>
      </c>
      <c r="U4083" t="e">
        <f>SQRT(($U$6/2)^2-($U$6/2)^2*'(OLD) bottom seam length'!T4083^2/($U$7/2)^2)</f>
        <v>#VALUE!</v>
      </c>
      <c r="W4083" s="136">
        <f t="shared" si="637"/>
        <v>81420</v>
      </c>
      <c r="X4083" t="e">
        <f>SQRT(($U$6/2)^2-($U$6/2)^2*'(OLD) bottom seam length'!W4083^2/($U$7/2)^2)</f>
        <v>#VALUE!</v>
      </c>
      <c r="Z4083" s="136">
        <f t="shared" si="638"/>
        <v>81420</v>
      </c>
      <c r="AA4083" t="e">
        <f>SQRT(($U$6/2)^2-($U$6/2)^2*'(OLD) bottom seam length'!Z4083^2/($U$7/2)^2)</f>
        <v>#VALUE!</v>
      </c>
      <c r="AC4083" s="136">
        <f t="shared" si="639"/>
        <v>81420</v>
      </c>
      <c r="AD4083" t="e">
        <f>SQRT(($U$6/2)^2-($U$6/2)^2*'(OLD) bottom seam length'!AC4083^2/($U$7/2)^2)</f>
        <v>#VALUE!</v>
      </c>
    </row>
    <row r="4084" spans="2:30">
      <c r="B4084" s="136">
        <f t="shared" si="630"/>
        <v>81460</v>
      </c>
      <c r="C4084" t="e">
        <f>SQRT(($C$5/2)^2-($C$5/2)^2*'(OLD) bottom seam length'!B4084^2/($C$6/2)^2)</f>
        <v>#DIV/0!</v>
      </c>
      <c r="E4084" s="136">
        <f t="shared" si="631"/>
        <v>81460</v>
      </c>
      <c r="F4084" t="e">
        <f>SQRT(($C$5/2)^2-($C$5/2)^2*'(OLD) bottom seam length'!E4084^2/($C$6/2)^2)</f>
        <v>#DIV/0!</v>
      </c>
      <c r="H4084" s="136">
        <f t="shared" si="632"/>
        <v>81460</v>
      </c>
      <c r="I4084" t="e">
        <f>SQRT(($C$5/2)^2-($C$5/2)^2*'(OLD) bottom seam length'!H4084^2/($C$6/2)^2)</f>
        <v>#DIV/0!</v>
      </c>
      <c r="K4084" s="136">
        <f t="shared" si="633"/>
        <v>81460</v>
      </c>
      <c r="L4084" t="e">
        <f>SQRT(($C$5/2)^2-($C$5/2)^2*'(OLD) bottom seam length'!K4084^2/($C$6/2)^2)</f>
        <v>#DIV/0!</v>
      </c>
      <c r="O4084" s="136">
        <f t="shared" si="634"/>
        <v>81460</v>
      </c>
      <c r="P4084" t="b">
        <f t="shared" si="635"/>
        <v>0</v>
      </c>
      <c r="T4084" s="136">
        <f t="shared" si="636"/>
        <v>81440</v>
      </c>
      <c r="U4084" t="e">
        <f>SQRT(($U$6/2)^2-($U$6/2)^2*'(OLD) bottom seam length'!T4084^2/($U$7/2)^2)</f>
        <v>#VALUE!</v>
      </c>
      <c r="W4084" s="136">
        <f t="shared" si="637"/>
        <v>81440</v>
      </c>
      <c r="X4084" t="e">
        <f>SQRT(($U$6/2)^2-($U$6/2)^2*'(OLD) bottom seam length'!W4084^2/($U$7/2)^2)</f>
        <v>#VALUE!</v>
      </c>
      <c r="Z4084" s="136">
        <f t="shared" si="638"/>
        <v>81440</v>
      </c>
      <c r="AA4084" t="e">
        <f>SQRT(($U$6/2)^2-($U$6/2)^2*'(OLD) bottom seam length'!Z4084^2/($U$7/2)^2)</f>
        <v>#VALUE!</v>
      </c>
      <c r="AC4084" s="136">
        <f t="shared" si="639"/>
        <v>81440</v>
      </c>
      <c r="AD4084" t="e">
        <f>SQRT(($U$6/2)^2-($U$6/2)^2*'(OLD) bottom seam length'!AC4084^2/($U$7/2)^2)</f>
        <v>#VALUE!</v>
      </c>
    </row>
    <row r="4085" spans="2:30">
      <c r="B4085" s="136">
        <f t="shared" si="630"/>
        <v>81480</v>
      </c>
      <c r="C4085" t="e">
        <f>SQRT(($C$5/2)^2-($C$5/2)^2*'(OLD) bottom seam length'!B4085^2/($C$6/2)^2)</f>
        <v>#DIV/0!</v>
      </c>
      <c r="E4085" s="136">
        <f t="shared" si="631"/>
        <v>81480</v>
      </c>
      <c r="F4085" t="e">
        <f>SQRT(($C$5/2)^2-($C$5/2)^2*'(OLD) bottom seam length'!E4085^2/($C$6/2)^2)</f>
        <v>#DIV/0!</v>
      </c>
      <c r="H4085" s="136">
        <f t="shared" si="632"/>
        <v>81480</v>
      </c>
      <c r="I4085" t="e">
        <f>SQRT(($C$5/2)^2-($C$5/2)^2*'(OLD) bottom seam length'!H4085^2/($C$6/2)^2)</f>
        <v>#DIV/0!</v>
      </c>
      <c r="K4085" s="136">
        <f t="shared" si="633"/>
        <v>81480</v>
      </c>
      <c r="L4085" t="e">
        <f>SQRT(($C$5/2)^2-($C$5/2)^2*'(OLD) bottom seam length'!K4085^2/($C$6/2)^2)</f>
        <v>#DIV/0!</v>
      </c>
      <c r="O4085" s="136">
        <f t="shared" si="634"/>
        <v>81480</v>
      </c>
      <c r="P4085" t="b">
        <f t="shared" si="635"/>
        <v>0</v>
      </c>
      <c r="T4085" s="136">
        <f t="shared" si="636"/>
        <v>81460</v>
      </c>
      <c r="U4085" t="e">
        <f>SQRT(($U$6/2)^2-($U$6/2)^2*'(OLD) bottom seam length'!T4085^2/($U$7/2)^2)</f>
        <v>#VALUE!</v>
      </c>
      <c r="W4085" s="136">
        <f t="shared" si="637"/>
        <v>81460</v>
      </c>
      <c r="X4085" t="e">
        <f>SQRT(($U$6/2)^2-($U$6/2)^2*'(OLD) bottom seam length'!W4085^2/($U$7/2)^2)</f>
        <v>#VALUE!</v>
      </c>
      <c r="Z4085" s="136">
        <f t="shared" si="638"/>
        <v>81460</v>
      </c>
      <c r="AA4085" t="e">
        <f>SQRT(($U$6/2)^2-($U$6/2)^2*'(OLD) bottom seam length'!Z4085^2/($U$7/2)^2)</f>
        <v>#VALUE!</v>
      </c>
      <c r="AC4085" s="136">
        <f t="shared" si="639"/>
        <v>81460</v>
      </c>
      <c r="AD4085" t="e">
        <f>SQRT(($U$6/2)^2-($U$6/2)^2*'(OLD) bottom seam length'!AC4085^2/($U$7/2)^2)</f>
        <v>#VALUE!</v>
      </c>
    </row>
    <row r="4086" spans="2:30">
      <c r="B4086" s="136">
        <f t="shared" si="630"/>
        <v>81500</v>
      </c>
      <c r="C4086" t="e">
        <f>SQRT(($C$5/2)^2-($C$5/2)^2*'(OLD) bottom seam length'!B4086^2/($C$6/2)^2)</f>
        <v>#DIV/0!</v>
      </c>
      <c r="E4086" s="136">
        <f t="shared" si="631"/>
        <v>81500</v>
      </c>
      <c r="F4086" t="e">
        <f>SQRT(($C$5/2)^2-($C$5/2)^2*'(OLD) bottom seam length'!E4086^2/($C$6/2)^2)</f>
        <v>#DIV/0!</v>
      </c>
      <c r="H4086" s="136">
        <f t="shared" si="632"/>
        <v>81500</v>
      </c>
      <c r="I4086" t="e">
        <f>SQRT(($C$5/2)^2-($C$5/2)^2*'(OLD) bottom seam length'!H4086^2/($C$6/2)^2)</f>
        <v>#DIV/0!</v>
      </c>
      <c r="K4086" s="136">
        <f t="shared" si="633"/>
        <v>81500</v>
      </c>
      <c r="L4086" t="e">
        <f>SQRT(($C$5/2)^2-($C$5/2)^2*'(OLD) bottom seam length'!K4086^2/($C$6/2)^2)</f>
        <v>#DIV/0!</v>
      </c>
      <c r="O4086" s="136">
        <f t="shared" si="634"/>
        <v>81500</v>
      </c>
      <c r="P4086" t="b">
        <f t="shared" si="635"/>
        <v>0</v>
      </c>
      <c r="T4086" s="136">
        <f t="shared" si="636"/>
        <v>81480</v>
      </c>
      <c r="U4086" t="e">
        <f>SQRT(($U$6/2)^2-($U$6/2)^2*'(OLD) bottom seam length'!T4086^2/($U$7/2)^2)</f>
        <v>#VALUE!</v>
      </c>
      <c r="W4086" s="136">
        <f t="shared" si="637"/>
        <v>81480</v>
      </c>
      <c r="X4086" t="e">
        <f>SQRT(($U$6/2)^2-($U$6/2)^2*'(OLD) bottom seam length'!W4086^2/($U$7/2)^2)</f>
        <v>#VALUE!</v>
      </c>
      <c r="Z4086" s="136">
        <f t="shared" si="638"/>
        <v>81480</v>
      </c>
      <c r="AA4086" t="e">
        <f>SQRT(($U$6/2)^2-($U$6/2)^2*'(OLD) bottom seam length'!Z4086^2/($U$7/2)^2)</f>
        <v>#VALUE!</v>
      </c>
      <c r="AC4086" s="136">
        <f t="shared" si="639"/>
        <v>81480</v>
      </c>
      <c r="AD4086" t="e">
        <f>SQRT(($U$6/2)^2-($U$6/2)^2*'(OLD) bottom seam length'!AC4086^2/($U$7/2)^2)</f>
        <v>#VALUE!</v>
      </c>
    </row>
    <row r="4087" spans="2:30">
      <c r="B4087" s="136">
        <f t="shared" si="630"/>
        <v>81520</v>
      </c>
      <c r="C4087" t="e">
        <f>SQRT(($C$5/2)^2-($C$5/2)^2*'(OLD) bottom seam length'!B4087^2/($C$6/2)^2)</f>
        <v>#DIV/0!</v>
      </c>
      <c r="E4087" s="136">
        <f t="shared" si="631"/>
        <v>81520</v>
      </c>
      <c r="F4087" t="e">
        <f>SQRT(($C$5/2)^2-($C$5/2)^2*'(OLD) bottom seam length'!E4087^2/($C$6/2)^2)</f>
        <v>#DIV/0!</v>
      </c>
      <c r="H4087" s="136">
        <f t="shared" si="632"/>
        <v>81520</v>
      </c>
      <c r="I4087" t="e">
        <f>SQRT(($C$5/2)^2-($C$5/2)^2*'(OLD) bottom seam length'!H4087^2/($C$6/2)^2)</f>
        <v>#DIV/0!</v>
      </c>
      <c r="K4087" s="136">
        <f t="shared" si="633"/>
        <v>81520</v>
      </c>
      <c r="L4087" t="e">
        <f>SQRT(($C$5/2)^2-($C$5/2)^2*'(OLD) bottom seam length'!K4087^2/($C$6/2)^2)</f>
        <v>#DIV/0!</v>
      </c>
      <c r="O4087" s="136">
        <f t="shared" si="634"/>
        <v>81520</v>
      </c>
      <c r="P4087" t="b">
        <f t="shared" si="635"/>
        <v>0</v>
      </c>
      <c r="T4087" s="136">
        <f t="shared" si="636"/>
        <v>81500</v>
      </c>
      <c r="U4087" t="e">
        <f>SQRT(($U$6/2)^2-($U$6/2)^2*'(OLD) bottom seam length'!T4087^2/($U$7/2)^2)</f>
        <v>#VALUE!</v>
      </c>
      <c r="W4087" s="136">
        <f t="shared" si="637"/>
        <v>81500</v>
      </c>
      <c r="X4087" t="e">
        <f>SQRT(($U$6/2)^2-($U$6/2)^2*'(OLD) bottom seam length'!W4087^2/($U$7/2)^2)</f>
        <v>#VALUE!</v>
      </c>
      <c r="Z4087" s="136">
        <f t="shared" si="638"/>
        <v>81500</v>
      </c>
      <c r="AA4087" t="e">
        <f>SQRT(($U$6/2)^2-($U$6/2)^2*'(OLD) bottom seam length'!Z4087^2/($U$7/2)^2)</f>
        <v>#VALUE!</v>
      </c>
      <c r="AC4087" s="136">
        <f t="shared" si="639"/>
        <v>81500</v>
      </c>
      <c r="AD4087" t="e">
        <f>SQRT(($U$6/2)^2-($U$6/2)^2*'(OLD) bottom seam length'!AC4087^2/($U$7/2)^2)</f>
        <v>#VALUE!</v>
      </c>
    </row>
    <row r="4088" spans="2:30">
      <c r="B4088" s="136">
        <f t="shared" si="630"/>
        <v>81540</v>
      </c>
      <c r="C4088" t="e">
        <f>SQRT(($C$5/2)^2-($C$5/2)^2*'(OLD) bottom seam length'!B4088^2/($C$6/2)^2)</f>
        <v>#DIV/0!</v>
      </c>
      <c r="E4088" s="136">
        <f t="shared" si="631"/>
        <v>81540</v>
      </c>
      <c r="F4088" t="e">
        <f>SQRT(($C$5/2)^2-($C$5/2)^2*'(OLD) bottom seam length'!E4088^2/($C$6/2)^2)</f>
        <v>#DIV/0!</v>
      </c>
      <c r="H4088" s="136">
        <f t="shared" si="632"/>
        <v>81540</v>
      </c>
      <c r="I4088" t="e">
        <f>SQRT(($C$5/2)^2-($C$5/2)^2*'(OLD) bottom seam length'!H4088^2/($C$6/2)^2)</f>
        <v>#DIV/0!</v>
      </c>
      <c r="K4088" s="136">
        <f t="shared" si="633"/>
        <v>81540</v>
      </c>
      <c r="L4088" t="e">
        <f>SQRT(($C$5/2)^2-($C$5/2)^2*'(OLD) bottom seam length'!K4088^2/($C$6/2)^2)</f>
        <v>#DIV/0!</v>
      </c>
      <c r="O4088" s="136">
        <f t="shared" si="634"/>
        <v>81540</v>
      </c>
      <c r="P4088" t="b">
        <f t="shared" si="635"/>
        <v>0</v>
      </c>
      <c r="T4088" s="136">
        <f t="shared" si="636"/>
        <v>81520</v>
      </c>
      <c r="U4088" t="e">
        <f>SQRT(($U$6/2)^2-($U$6/2)^2*'(OLD) bottom seam length'!T4088^2/($U$7/2)^2)</f>
        <v>#VALUE!</v>
      </c>
      <c r="W4088" s="136">
        <f t="shared" si="637"/>
        <v>81520</v>
      </c>
      <c r="X4088" t="e">
        <f>SQRT(($U$6/2)^2-($U$6/2)^2*'(OLD) bottom seam length'!W4088^2/($U$7/2)^2)</f>
        <v>#VALUE!</v>
      </c>
      <c r="Z4088" s="136">
        <f t="shared" si="638"/>
        <v>81520</v>
      </c>
      <c r="AA4088" t="e">
        <f>SQRT(($U$6/2)^2-($U$6/2)^2*'(OLD) bottom seam length'!Z4088^2/($U$7/2)^2)</f>
        <v>#VALUE!</v>
      </c>
      <c r="AC4088" s="136">
        <f t="shared" si="639"/>
        <v>81520</v>
      </c>
      <c r="AD4088" t="e">
        <f>SQRT(($U$6/2)^2-($U$6/2)^2*'(OLD) bottom seam length'!AC4088^2/($U$7/2)^2)</f>
        <v>#VALUE!</v>
      </c>
    </row>
    <row r="4089" spans="2:30">
      <c r="B4089" s="136">
        <f t="shared" si="630"/>
        <v>81560</v>
      </c>
      <c r="C4089" t="e">
        <f>SQRT(($C$5/2)^2-($C$5/2)^2*'(OLD) bottom seam length'!B4089^2/($C$6/2)^2)</f>
        <v>#DIV/0!</v>
      </c>
      <c r="E4089" s="136">
        <f t="shared" si="631"/>
        <v>81560</v>
      </c>
      <c r="F4089" t="e">
        <f>SQRT(($C$5/2)^2-($C$5/2)^2*'(OLD) bottom seam length'!E4089^2/($C$6/2)^2)</f>
        <v>#DIV/0!</v>
      </c>
      <c r="H4089" s="136">
        <f t="shared" si="632"/>
        <v>81560</v>
      </c>
      <c r="I4089" t="e">
        <f>SQRT(($C$5/2)^2-($C$5/2)^2*'(OLD) bottom seam length'!H4089^2/($C$6/2)^2)</f>
        <v>#DIV/0!</v>
      </c>
      <c r="K4089" s="136">
        <f t="shared" si="633"/>
        <v>81560</v>
      </c>
      <c r="L4089" t="e">
        <f>SQRT(($C$5/2)^2-($C$5/2)^2*'(OLD) bottom seam length'!K4089^2/($C$6/2)^2)</f>
        <v>#DIV/0!</v>
      </c>
      <c r="O4089" s="136">
        <f t="shared" si="634"/>
        <v>81560</v>
      </c>
      <c r="P4089" t="b">
        <f t="shared" si="635"/>
        <v>0</v>
      </c>
      <c r="T4089" s="136">
        <f t="shared" si="636"/>
        <v>81540</v>
      </c>
      <c r="U4089" t="e">
        <f>SQRT(($U$6/2)^2-($U$6/2)^2*'(OLD) bottom seam length'!T4089^2/($U$7/2)^2)</f>
        <v>#VALUE!</v>
      </c>
      <c r="W4089" s="136">
        <f t="shared" si="637"/>
        <v>81540</v>
      </c>
      <c r="X4089" t="e">
        <f>SQRT(($U$6/2)^2-($U$6/2)^2*'(OLD) bottom seam length'!W4089^2/($U$7/2)^2)</f>
        <v>#VALUE!</v>
      </c>
      <c r="Z4089" s="136">
        <f t="shared" si="638"/>
        <v>81540</v>
      </c>
      <c r="AA4089" t="e">
        <f>SQRT(($U$6/2)^2-($U$6/2)^2*'(OLD) bottom seam length'!Z4089^2/($U$7/2)^2)</f>
        <v>#VALUE!</v>
      </c>
      <c r="AC4089" s="136">
        <f t="shared" si="639"/>
        <v>81540</v>
      </c>
      <c r="AD4089" t="e">
        <f>SQRT(($U$6/2)^2-($U$6/2)^2*'(OLD) bottom seam length'!AC4089^2/($U$7/2)^2)</f>
        <v>#VALUE!</v>
      </c>
    </row>
    <row r="4090" spans="2:30">
      <c r="B4090" s="136">
        <f t="shared" si="630"/>
        <v>81580</v>
      </c>
      <c r="C4090" t="e">
        <f>SQRT(($C$5/2)^2-($C$5/2)^2*'(OLD) bottom seam length'!B4090^2/($C$6/2)^2)</f>
        <v>#DIV/0!</v>
      </c>
      <c r="E4090" s="136">
        <f t="shared" si="631"/>
        <v>81580</v>
      </c>
      <c r="F4090" t="e">
        <f>SQRT(($C$5/2)^2-($C$5/2)^2*'(OLD) bottom seam length'!E4090^2/($C$6/2)^2)</f>
        <v>#DIV/0!</v>
      </c>
      <c r="H4090" s="136">
        <f t="shared" si="632"/>
        <v>81580</v>
      </c>
      <c r="I4090" t="e">
        <f>SQRT(($C$5/2)^2-($C$5/2)^2*'(OLD) bottom seam length'!H4090^2/($C$6/2)^2)</f>
        <v>#DIV/0!</v>
      </c>
      <c r="K4090" s="136">
        <f t="shared" si="633"/>
        <v>81580</v>
      </c>
      <c r="L4090" t="e">
        <f>SQRT(($C$5/2)^2-($C$5/2)^2*'(OLD) bottom seam length'!K4090^2/($C$6/2)^2)</f>
        <v>#DIV/0!</v>
      </c>
      <c r="O4090" s="136">
        <f t="shared" si="634"/>
        <v>81580</v>
      </c>
      <c r="P4090" t="b">
        <f t="shared" si="635"/>
        <v>0</v>
      </c>
      <c r="T4090" s="136">
        <f t="shared" si="636"/>
        <v>81560</v>
      </c>
      <c r="U4090" t="e">
        <f>SQRT(($U$6/2)^2-($U$6/2)^2*'(OLD) bottom seam length'!T4090^2/($U$7/2)^2)</f>
        <v>#VALUE!</v>
      </c>
      <c r="W4090" s="136">
        <f t="shared" si="637"/>
        <v>81560</v>
      </c>
      <c r="X4090" t="e">
        <f>SQRT(($U$6/2)^2-($U$6/2)^2*'(OLD) bottom seam length'!W4090^2/($U$7/2)^2)</f>
        <v>#VALUE!</v>
      </c>
      <c r="Z4090" s="136">
        <f t="shared" si="638"/>
        <v>81560</v>
      </c>
      <c r="AA4090" t="e">
        <f>SQRT(($U$6/2)^2-($U$6/2)^2*'(OLD) bottom seam length'!Z4090^2/($U$7/2)^2)</f>
        <v>#VALUE!</v>
      </c>
      <c r="AC4090" s="136">
        <f t="shared" si="639"/>
        <v>81560</v>
      </c>
      <c r="AD4090" t="e">
        <f>SQRT(($U$6/2)^2-($U$6/2)^2*'(OLD) bottom seam length'!AC4090^2/($U$7/2)^2)</f>
        <v>#VALUE!</v>
      </c>
    </row>
    <row r="4091" spans="2:30">
      <c r="B4091" s="136">
        <f t="shared" si="630"/>
        <v>81600</v>
      </c>
      <c r="C4091" t="e">
        <f>SQRT(($C$5/2)^2-($C$5/2)^2*'(OLD) bottom seam length'!B4091^2/($C$6/2)^2)</f>
        <v>#DIV/0!</v>
      </c>
      <c r="E4091" s="136">
        <f t="shared" si="631"/>
        <v>81600</v>
      </c>
      <c r="F4091" t="e">
        <f>SQRT(($C$5/2)^2-($C$5/2)^2*'(OLD) bottom seam length'!E4091^2/($C$6/2)^2)</f>
        <v>#DIV/0!</v>
      </c>
      <c r="H4091" s="136">
        <f t="shared" si="632"/>
        <v>81600</v>
      </c>
      <c r="I4091" t="e">
        <f>SQRT(($C$5/2)^2-($C$5/2)^2*'(OLD) bottom seam length'!H4091^2/($C$6/2)^2)</f>
        <v>#DIV/0!</v>
      </c>
      <c r="K4091" s="136">
        <f t="shared" si="633"/>
        <v>81600</v>
      </c>
      <c r="L4091" t="e">
        <f>SQRT(($C$5/2)^2-($C$5/2)^2*'(OLD) bottom seam length'!K4091^2/($C$6/2)^2)</f>
        <v>#DIV/0!</v>
      </c>
      <c r="O4091" s="136">
        <f t="shared" si="634"/>
        <v>81600</v>
      </c>
      <c r="P4091" t="b">
        <f t="shared" si="635"/>
        <v>0</v>
      </c>
      <c r="T4091" s="136">
        <f t="shared" si="636"/>
        <v>81580</v>
      </c>
      <c r="U4091" t="e">
        <f>SQRT(($U$6/2)^2-($U$6/2)^2*'(OLD) bottom seam length'!T4091^2/($U$7/2)^2)</f>
        <v>#VALUE!</v>
      </c>
      <c r="W4091" s="136">
        <f t="shared" si="637"/>
        <v>81580</v>
      </c>
      <c r="X4091" t="e">
        <f>SQRT(($U$6/2)^2-($U$6/2)^2*'(OLD) bottom seam length'!W4091^2/($U$7/2)^2)</f>
        <v>#VALUE!</v>
      </c>
      <c r="Z4091" s="136">
        <f t="shared" si="638"/>
        <v>81580</v>
      </c>
      <c r="AA4091" t="e">
        <f>SQRT(($U$6/2)^2-($U$6/2)^2*'(OLD) bottom seam length'!Z4091^2/($U$7/2)^2)</f>
        <v>#VALUE!</v>
      </c>
      <c r="AC4091" s="136">
        <f t="shared" si="639"/>
        <v>81580</v>
      </c>
      <c r="AD4091" t="e">
        <f>SQRT(($U$6/2)^2-($U$6/2)^2*'(OLD) bottom seam length'!AC4091^2/($U$7/2)^2)</f>
        <v>#VALUE!</v>
      </c>
    </row>
    <row r="4092" spans="2:30">
      <c r="B4092" s="136">
        <f t="shared" si="630"/>
        <v>81620</v>
      </c>
      <c r="C4092" t="e">
        <f>SQRT(($C$5/2)^2-($C$5/2)^2*'(OLD) bottom seam length'!B4092^2/($C$6/2)^2)</f>
        <v>#DIV/0!</v>
      </c>
      <c r="E4092" s="136">
        <f t="shared" si="631"/>
        <v>81620</v>
      </c>
      <c r="F4092" t="e">
        <f>SQRT(($C$5/2)^2-($C$5/2)^2*'(OLD) bottom seam length'!E4092^2/($C$6/2)^2)</f>
        <v>#DIV/0!</v>
      </c>
      <c r="H4092" s="136">
        <f t="shared" si="632"/>
        <v>81620</v>
      </c>
      <c r="I4092" t="e">
        <f>SQRT(($C$5/2)^2-($C$5/2)^2*'(OLD) bottom seam length'!H4092^2/($C$6/2)^2)</f>
        <v>#DIV/0!</v>
      </c>
      <c r="K4092" s="136">
        <f t="shared" si="633"/>
        <v>81620</v>
      </c>
      <c r="L4092" t="e">
        <f>SQRT(($C$5/2)^2-($C$5/2)^2*'(OLD) bottom seam length'!K4092^2/($C$6/2)^2)</f>
        <v>#DIV/0!</v>
      </c>
      <c r="O4092" s="136">
        <f t="shared" si="634"/>
        <v>81620</v>
      </c>
      <c r="P4092" t="b">
        <f t="shared" si="635"/>
        <v>0</v>
      </c>
      <c r="T4092" s="136">
        <f t="shared" si="636"/>
        <v>81600</v>
      </c>
      <c r="U4092" t="e">
        <f>SQRT(($U$6/2)^2-($U$6/2)^2*'(OLD) bottom seam length'!T4092^2/($U$7/2)^2)</f>
        <v>#VALUE!</v>
      </c>
      <c r="W4092" s="136">
        <f t="shared" si="637"/>
        <v>81600</v>
      </c>
      <c r="X4092" t="e">
        <f>SQRT(($U$6/2)^2-($U$6/2)^2*'(OLD) bottom seam length'!W4092^2/($U$7/2)^2)</f>
        <v>#VALUE!</v>
      </c>
      <c r="Z4092" s="136">
        <f t="shared" si="638"/>
        <v>81600</v>
      </c>
      <c r="AA4092" t="e">
        <f>SQRT(($U$6/2)^2-($U$6/2)^2*'(OLD) bottom seam length'!Z4092^2/($U$7/2)^2)</f>
        <v>#VALUE!</v>
      </c>
      <c r="AC4092" s="136">
        <f t="shared" si="639"/>
        <v>81600</v>
      </c>
      <c r="AD4092" t="e">
        <f>SQRT(($U$6/2)^2-($U$6/2)^2*'(OLD) bottom seam length'!AC4092^2/($U$7/2)^2)</f>
        <v>#VALUE!</v>
      </c>
    </row>
    <row r="4093" spans="2:30">
      <c r="B4093" s="136">
        <f t="shared" si="630"/>
        <v>81640</v>
      </c>
      <c r="C4093" t="e">
        <f>SQRT(($C$5/2)^2-($C$5/2)^2*'(OLD) bottom seam length'!B4093^2/($C$6/2)^2)</f>
        <v>#DIV/0!</v>
      </c>
      <c r="E4093" s="136">
        <f t="shared" si="631"/>
        <v>81640</v>
      </c>
      <c r="F4093" t="e">
        <f>SQRT(($C$5/2)^2-($C$5/2)^2*'(OLD) bottom seam length'!E4093^2/($C$6/2)^2)</f>
        <v>#DIV/0!</v>
      </c>
      <c r="H4093" s="136">
        <f t="shared" si="632"/>
        <v>81640</v>
      </c>
      <c r="I4093" t="e">
        <f>SQRT(($C$5/2)^2-($C$5/2)^2*'(OLD) bottom seam length'!H4093^2/($C$6/2)^2)</f>
        <v>#DIV/0!</v>
      </c>
      <c r="K4093" s="136">
        <f t="shared" si="633"/>
        <v>81640</v>
      </c>
      <c r="L4093" t="e">
        <f>SQRT(($C$5/2)^2-($C$5/2)^2*'(OLD) bottom seam length'!K4093^2/($C$6/2)^2)</f>
        <v>#DIV/0!</v>
      </c>
      <c r="O4093" s="136">
        <f t="shared" si="634"/>
        <v>81640</v>
      </c>
      <c r="P4093" t="b">
        <f t="shared" si="635"/>
        <v>0</v>
      </c>
      <c r="T4093" s="136">
        <f t="shared" si="636"/>
        <v>81620</v>
      </c>
      <c r="U4093" t="e">
        <f>SQRT(($U$6/2)^2-($U$6/2)^2*'(OLD) bottom seam length'!T4093^2/($U$7/2)^2)</f>
        <v>#VALUE!</v>
      </c>
      <c r="W4093" s="136">
        <f t="shared" si="637"/>
        <v>81620</v>
      </c>
      <c r="X4093" t="e">
        <f>SQRT(($U$6/2)^2-($U$6/2)^2*'(OLD) bottom seam length'!W4093^2/($U$7/2)^2)</f>
        <v>#VALUE!</v>
      </c>
      <c r="Z4093" s="136">
        <f t="shared" si="638"/>
        <v>81620</v>
      </c>
      <c r="AA4093" t="e">
        <f>SQRT(($U$6/2)^2-($U$6/2)^2*'(OLD) bottom seam length'!Z4093^2/($U$7/2)^2)</f>
        <v>#VALUE!</v>
      </c>
      <c r="AC4093" s="136">
        <f t="shared" si="639"/>
        <v>81620</v>
      </c>
      <c r="AD4093" t="e">
        <f>SQRT(($U$6/2)^2-($U$6/2)^2*'(OLD) bottom seam length'!AC4093^2/($U$7/2)^2)</f>
        <v>#VALUE!</v>
      </c>
    </row>
    <row r="4094" spans="2:30">
      <c r="B4094" s="136">
        <f t="shared" si="630"/>
        <v>81660</v>
      </c>
      <c r="C4094" t="e">
        <f>SQRT(($C$5/2)^2-($C$5/2)^2*'(OLD) bottom seam length'!B4094^2/($C$6/2)^2)</f>
        <v>#DIV/0!</v>
      </c>
      <c r="E4094" s="136">
        <f t="shared" si="631"/>
        <v>81660</v>
      </c>
      <c r="F4094" t="e">
        <f>SQRT(($C$5/2)^2-($C$5/2)^2*'(OLD) bottom seam length'!E4094^2/($C$6/2)^2)</f>
        <v>#DIV/0!</v>
      </c>
      <c r="H4094" s="136">
        <f t="shared" si="632"/>
        <v>81660</v>
      </c>
      <c r="I4094" t="e">
        <f>SQRT(($C$5/2)^2-($C$5/2)^2*'(OLD) bottom seam length'!H4094^2/($C$6/2)^2)</f>
        <v>#DIV/0!</v>
      </c>
      <c r="K4094" s="136">
        <f t="shared" si="633"/>
        <v>81660</v>
      </c>
      <c r="L4094" t="e">
        <f>SQRT(($C$5/2)^2-($C$5/2)^2*'(OLD) bottom seam length'!K4094^2/($C$6/2)^2)</f>
        <v>#DIV/0!</v>
      </c>
      <c r="O4094" s="136">
        <f t="shared" si="634"/>
        <v>81660</v>
      </c>
      <c r="P4094" t="b">
        <f t="shared" si="635"/>
        <v>0</v>
      </c>
      <c r="T4094" s="136">
        <f t="shared" si="636"/>
        <v>81640</v>
      </c>
      <c r="U4094" t="e">
        <f>SQRT(($U$6/2)^2-($U$6/2)^2*'(OLD) bottom seam length'!T4094^2/($U$7/2)^2)</f>
        <v>#VALUE!</v>
      </c>
      <c r="W4094" s="136">
        <f t="shared" si="637"/>
        <v>81640</v>
      </c>
      <c r="X4094" t="e">
        <f>SQRT(($U$6/2)^2-($U$6/2)^2*'(OLD) bottom seam length'!W4094^2/($U$7/2)^2)</f>
        <v>#VALUE!</v>
      </c>
      <c r="Z4094" s="136">
        <f t="shared" si="638"/>
        <v>81640</v>
      </c>
      <c r="AA4094" t="e">
        <f>SQRT(($U$6/2)^2-($U$6/2)^2*'(OLD) bottom seam length'!Z4094^2/($U$7/2)^2)</f>
        <v>#VALUE!</v>
      </c>
      <c r="AC4094" s="136">
        <f t="shared" si="639"/>
        <v>81640</v>
      </c>
      <c r="AD4094" t="e">
        <f>SQRT(($U$6/2)^2-($U$6/2)^2*'(OLD) bottom seam length'!AC4094^2/($U$7/2)^2)</f>
        <v>#VALUE!</v>
      </c>
    </row>
    <row r="4095" spans="2:30">
      <c r="B4095" s="136">
        <f t="shared" si="630"/>
        <v>81680</v>
      </c>
      <c r="C4095" t="e">
        <f>SQRT(($C$5/2)^2-($C$5/2)^2*'(OLD) bottom seam length'!B4095^2/($C$6/2)^2)</f>
        <v>#DIV/0!</v>
      </c>
      <c r="E4095" s="136">
        <f t="shared" si="631"/>
        <v>81680</v>
      </c>
      <c r="F4095" t="e">
        <f>SQRT(($C$5/2)^2-($C$5/2)^2*'(OLD) bottom seam length'!E4095^2/($C$6/2)^2)</f>
        <v>#DIV/0!</v>
      </c>
      <c r="H4095" s="136">
        <f t="shared" si="632"/>
        <v>81680</v>
      </c>
      <c r="I4095" t="e">
        <f>SQRT(($C$5/2)^2-($C$5/2)^2*'(OLD) bottom seam length'!H4095^2/($C$6/2)^2)</f>
        <v>#DIV/0!</v>
      </c>
      <c r="K4095" s="136">
        <f t="shared" si="633"/>
        <v>81680</v>
      </c>
      <c r="L4095" t="e">
        <f>SQRT(($C$5/2)^2-($C$5/2)^2*'(OLD) bottom seam length'!K4095^2/($C$6/2)^2)</f>
        <v>#DIV/0!</v>
      </c>
      <c r="O4095" s="136">
        <f t="shared" si="634"/>
        <v>81680</v>
      </c>
      <c r="P4095" t="b">
        <f t="shared" si="635"/>
        <v>0</v>
      </c>
      <c r="T4095" s="136">
        <f t="shared" si="636"/>
        <v>81660</v>
      </c>
      <c r="U4095" t="e">
        <f>SQRT(($U$6/2)^2-($U$6/2)^2*'(OLD) bottom seam length'!T4095^2/($U$7/2)^2)</f>
        <v>#VALUE!</v>
      </c>
      <c r="W4095" s="136">
        <f t="shared" si="637"/>
        <v>81660</v>
      </c>
      <c r="X4095" t="e">
        <f>SQRT(($U$6/2)^2-($U$6/2)^2*'(OLD) bottom seam length'!W4095^2/($U$7/2)^2)</f>
        <v>#VALUE!</v>
      </c>
      <c r="Z4095" s="136">
        <f t="shared" si="638"/>
        <v>81660</v>
      </c>
      <c r="AA4095" t="e">
        <f>SQRT(($U$6/2)^2-($U$6/2)^2*'(OLD) bottom seam length'!Z4095^2/($U$7/2)^2)</f>
        <v>#VALUE!</v>
      </c>
      <c r="AC4095" s="136">
        <f t="shared" si="639"/>
        <v>81660</v>
      </c>
      <c r="AD4095" t="e">
        <f>SQRT(($U$6/2)^2-($U$6/2)^2*'(OLD) bottom seam length'!AC4095^2/($U$7/2)^2)</f>
        <v>#VALUE!</v>
      </c>
    </row>
    <row r="4096" spans="2:30">
      <c r="B4096" s="136">
        <f t="shared" si="630"/>
        <v>81700</v>
      </c>
      <c r="C4096" t="e">
        <f>SQRT(($C$5/2)^2-($C$5/2)^2*'(OLD) bottom seam length'!B4096^2/($C$6/2)^2)</f>
        <v>#DIV/0!</v>
      </c>
      <c r="E4096" s="136">
        <f t="shared" si="631"/>
        <v>81700</v>
      </c>
      <c r="F4096" t="e">
        <f>SQRT(($C$5/2)^2-($C$5/2)^2*'(OLD) bottom seam length'!E4096^2/($C$6/2)^2)</f>
        <v>#DIV/0!</v>
      </c>
      <c r="H4096" s="136">
        <f t="shared" si="632"/>
        <v>81700</v>
      </c>
      <c r="I4096" t="e">
        <f>SQRT(($C$5/2)^2-($C$5/2)^2*'(OLD) bottom seam length'!H4096^2/($C$6/2)^2)</f>
        <v>#DIV/0!</v>
      </c>
      <c r="K4096" s="136">
        <f t="shared" si="633"/>
        <v>81700</v>
      </c>
      <c r="L4096" t="e">
        <f>SQRT(($C$5/2)^2-($C$5/2)^2*'(OLD) bottom seam length'!K4096^2/($C$6/2)^2)</f>
        <v>#DIV/0!</v>
      </c>
      <c r="O4096" s="136">
        <f t="shared" si="634"/>
        <v>81700</v>
      </c>
      <c r="P4096" t="b">
        <f t="shared" si="635"/>
        <v>0</v>
      </c>
      <c r="T4096" s="136">
        <f t="shared" si="636"/>
        <v>81680</v>
      </c>
      <c r="U4096" t="e">
        <f>SQRT(($U$6/2)^2-($U$6/2)^2*'(OLD) bottom seam length'!T4096^2/($U$7/2)^2)</f>
        <v>#VALUE!</v>
      </c>
      <c r="W4096" s="136">
        <f t="shared" si="637"/>
        <v>81680</v>
      </c>
      <c r="X4096" t="e">
        <f>SQRT(($U$6/2)^2-($U$6/2)^2*'(OLD) bottom seam length'!W4096^2/($U$7/2)^2)</f>
        <v>#VALUE!</v>
      </c>
      <c r="Z4096" s="136">
        <f t="shared" si="638"/>
        <v>81680</v>
      </c>
      <c r="AA4096" t="e">
        <f>SQRT(($U$6/2)^2-($U$6/2)^2*'(OLD) bottom seam length'!Z4096^2/($U$7/2)^2)</f>
        <v>#VALUE!</v>
      </c>
      <c r="AC4096" s="136">
        <f t="shared" si="639"/>
        <v>81680</v>
      </c>
      <c r="AD4096" t="e">
        <f>SQRT(($U$6/2)^2-($U$6/2)^2*'(OLD) bottom seam length'!AC4096^2/($U$7/2)^2)</f>
        <v>#VALUE!</v>
      </c>
    </row>
    <row r="4097" spans="2:30">
      <c r="B4097" s="136">
        <f t="shared" si="630"/>
        <v>81720</v>
      </c>
      <c r="C4097" t="e">
        <f>SQRT(($C$5/2)^2-($C$5/2)^2*'(OLD) bottom seam length'!B4097^2/($C$6/2)^2)</f>
        <v>#DIV/0!</v>
      </c>
      <c r="E4097" s="136">
        <f t="shared" si="631"/>
        <v>81720</v>
      </c>
      <c r="F4097" t="e">
        <f>SQRT(($C$5/2)^2-($C$5/2)^2*'(OLD) bottom seam length'!E4097^2/($C$6/2)^2)</f>
        <v>#DIV/0!</v>
      </c>
      <c r="H4097" s="136">
        <f t="shared" si="632"/>
        <v>81720</v>
      </c>
      <c r="I4097" t="e">
        <f>SQRT(($C$5/2)^2-($C$5/2)^2*'(OLD) bottom seam length'!H4097^2/($C$6/2)^2)</f>
        <v>#DIV/0!</v>
      </c>
      <c r="K4097" s="136">
        <f t="shared" si="633"/>
        <v>81720</v>
      </c>
      <c r="L4097" t="e">
        <f>SQRT(($C$5/2)^2-($C$5/2)^2*'(OLD) bottom seam length'!K4097^2/($C$6/2)^2)</f>
        <v>#DIV/0!</v>
      </c>
      <c r="O4097" s="136">
        <f t="shared" si="634"/>
        <v>81720</v>
      </c>
      <c r="P4097" t="b">
        <f t="shared" si="635"/>
        <v>0</v>
      </c>
      <c r="T4097" s="136">
        <f t="shared" si="636"/>
        <v>81700</v>
      </c>
      <c r="U4097" t="e">
        <f>SQRT(($U$6/2)^2-($U$6/2)^2*'(OLD) bottom seam length'!T4097^2/($U$7/2)^2)</f>
        <v>#VALUE!</v>
      </c>
      <c r="W4097" s="136">
        <f t="shared" si="637"/>
        <v>81700</v>
      </c>
      <c r="X4097" t="e">
        <f>SQRT(($U$6/2)^2-($U$6/2)^2*'(OLD) bottom seam length'!W4097^2/($U$7/2)^2)</f>
        <v>#VALUE!</v>
      </c>
      <c r="Z4097" s="136">
        <f t="shared" si="638"/>
        <v>81700</v>
      </c>
      <c r="AA4097" t="e">
        <f>SQRT(($U$6/2)^2-($U$6/2)^2*'(OLD) bottom seam length'!Z4097^2/($U$7/2)^2)</f>
        <v>#VALUE!</v>
      </c>
      <c r="AC4097" s="136">
        <f t="shared" si="639"/>
        <v>81700</v>
      </c>
      <c r="AD4097" t="e">
        <f>SQRT(($U$6/2)^2-($U$6/2)^2*'(OLD) bottom seam length'!AC4097^2/($U$7/2)^2)</f>
        <v>#VALUE!</v>
      </c>
    </row>
    <row r="4098" spans="2:30">
      <c r="B4098" s="136">
        <f t="shared" si="630"/>
        <v>81740</v>
      </c>
      <c r="C4098" t="e">
        <f>SQRT(($C$5/2)^2-($C$5/2)^2*'(OLD) bottom seam length'!B4098^2/($C$6/2)^2)</f>
        <v>#DIV/0!</v>
      </c>
      <c r="E4098" s="136">
        <f t="shared" si="631"/>
        <v>81740</v>
      </c>
      <c r="F4098" t="e">
        <f>SQRT(($C$5/2)^2-($C$5/2)^2*'(OLD) bottom seam length'!E4098^2/($C$6/2)^2)</f>
        <v>#DIV/0!</v>
      </c>
      <c r="H4098" s="136">
        <f t="shared" si="632"/>
        <v>81740</v>
      </c>
      <c r="I4098" t="e">
        <f>SQRT(($C$5/2)^2-($C$5/2)^2*'(OLD) bottom seam length'!H4098^2/($C$6/2)^2)</f>
        <v>#DIV/0!</v>
      </c>
      <c r="K4098" s="136">
        <f t="shared" si="633"/>
        <v>81740</v>
      </c>
      <c r="L4098" t="e">
        <f>SQRT(($C$5/2)^2-($C$5/2)^2*'(OLD) bottom seam length'!K4098^2/($C$6/2)^2)</f>
        <v>#DIV/0!</v>
      </c>
      <c r="O4098" s="136">
        <f t="shared" si="634"/>
        <v>81740</v>
      </c>
      <c r="P4098" t="b">
        <f t="shared" si="635"/>
        <v>0</v>
      </c>
      <c r="T4098" s="136">
        <f t="shared" si="636"/>
        <v>81720</v>
      </c>
      <c r="U4098" t="e">
        <f>SQRT(($U$6/2)^2-($U$6/2)^2*'(OLD) bottom seam length'!T4098^2/($U$7/2)^2)</f>
        <v>#VALUE!</v>
      </c>
      <c r="W4098" s="136">
        <f t="shared" si="637"/>
        <v>81720</v>
      </c>
      <c r="X4098" t="e">
        <f>SQRT(($U$6/2)^2-($U$6/2)^2*'(OLD) bottom seam length'!W4098^2/($U$7/2)^2)</f>
        <v>#VALUE!</v>
      </c>
      <c r="Z4098" s="136">
        <f t="shared" si="638"/>
        <v>81720</v>
      </c>
      <c r="AA4098" t="e">
        <f>SQRT(($U$6/2)^2-($U$6/2)^2*'(OLD) bottom seam length'!Z4098^2/($U$7/2)^2)</f>
        <v>#VALUE!</v>
      </c>
      <c r="AC4098" s="136">
        <f t="shared" si="639"/>
        <v>81720</v>
      </c>
      <c r="AD4098" t="e">
        <f>SQRT(($U$6/2)^2-($U$6/2)^2*'(OLD) bottom seam length'!AC4098^2/($U$7/2)^2)</f>
        <v>#VALUE!</v>
      </c>
    </row>
    <row r="4099" spans="2:30">
      <c r="B4099" s="136">
        <f t="shared" si="630"/>
        <v>81760</v>
      </c>
      <c r="C4099" t="e">
        <f>SQRT(($C$5/2)^2-($C$5/2)^2*'(OLD) bottom seam length'!B4099^2/($C$6/2)^2)</f>
        <v>#DIV/0!</v>
      </c>
      <c r="E4099" s="136">
        <f t="shared" si="631"/>
        <v>81760</v>
      </c>
      <c r="F4099" t="e">
        <f>SQRT(($C$5/2)^2-($C$5/2)^2*'(OLD) bottom seam length'!E4099^2/($C$6/2)^2)</f>
        <v>#DIV/0!</v>
      </c>
      <c r="H4099" s="136">
        <f t="shared" si="632"/>
        <v>81760</v>
      </c>
      <c r="I4099" t="e">
        <f>SQRT(($C$5/2)^2-($C$5/2)^2*'(OLD) bottom seam length'!H4099^2/($C$6/2)^2)</f>
        <v>#DIV/0!</v>
      </c>
      <c r="K4099" s="136">
        <f t="shared" si="633"/>
        <v>81760</v>
      </c>
      <c r="L4099" t="e">
        <f>SQRT(($C$5/2)^2-($C$5/2)^2*'(OLD) bottom seam length'!K4099^2/($C$6/2)^2)</f>
        <v>#DIV/0!</v>
      </c>
      <c r="O4099" s="136">
        <f t="shared" si="634"/>
        <v>81760</v>
      </c>
      <c r="P4099" t="b">
        <f t="shared" si="635"/>
        <v>0</v>
      </c>
      <c r="T4099" s="136">
        <f t="shared" si="636"/>
        <v>81740</v>
      </c>
      <c r="U4099" t="e">
        <f>SQRT(($U$6/2)^2-($U$6/2)^2*'(OLD) bottom seam length'!T4099^2/($U$7/2)^2)</f>
        <v>#VALUE!</v>
      </c>
      <c r="W4099" s="136">
        <f t="shared" si="637"/>
        <v>81740</v>
      </c>
      <c r="X4099" t="e">
        <f>SQRT(($U$6/2)^2-($U$6/2)^2*'(OLD) bottom seam length'!W4099^2/($U$7/2)^2)</f>
        <v>#VALUE!</v>
      </c>
      <c r="Z4099" s="136">
        <f t="shared" si="638"/>
        <v>81740</v>
      </c>
      <c r="AA4099" t="e">
        <f>SQRT(($U$6/2)^2-($U$6/2)^2*'(OLD) bottom seam length'!Z4099^2/($U$7/2)^2)</f>
        <v>#VALUE!</v>
      </c>
      <c r="AC4099" s="136">
        <f t="shared" si="639"/>
        <v>81740</v>
      </c>
      <c r="AD4099" t="e">
        <f>SQRT(($U$6/2)^2-($U$6/2)^2*'(OLD) bottom seam length'!AC4099^2/($U$7/2)^2)</f>
        <v>#VALUE!</v>
      </c>
    </row>
    <row r="4100" spans="2:30">
      <c r="B4100" s="136">
        <f t="shared" si="630"/>
        <v>81780</v>
      </c>
      <c r="C4100" t="e">
        <f>SQRT(($C$5/2)^2-($C$5/2)^2*'(OLD) bottom seam length'!B4100^2/($C$6/2)^2)</f>
        <v>#DIV/0!</v>
      </c>
      <c r="E4100" s="136">
        <f t="shared" si="631"/>
        <v>81780</v>
      </c>
      <c r="F4100" t="e">
        <f>SQRT(($C$5/2)^2-($C$5/2)^2*'(OLD) bottom seam length'!E4100^2/($C$6/2)^2)</f>
        <v>#DIV/0!</v>
      </c>
      <c r="H4100" s="136">
        <f t="shared" si="632"/>
        <v>81780</v>
      </c>
      <c r="I4100" t="e">
        <f>SQRT(($C$5/2)^2-($C$5/2)^2*'(OLD) bottom seam length'!H4100^2/($C$6/2)^2)</f>
        <v>#DIV/0!</v>
      </c>
      <c r="K4100" s="136">
        <f t="shared" si="633"/>
        <v>81780</v>
      </c>
      <c r="L4100" t="e">
        <f>SQRT(($C$5/2)^2-($C$5/2)^2*'(OLD) bottom seam length'!K4100^2/($C$6/2)^2)</f>
        <v>#DIV/0!</v>
      </c>
      <c r="O4100" s="136">
        <f t="shared" si="634"/>
        <v>81780</v>
      </c>
      <c r="P4100" t="b">
        <f t="shared" si="635"/>
        <v>0</v>
      </c>
      <c r="T4100" s="136">
        <f t="shared" si="636"/>
        <v>81760</v>
      </c>
      <c r="U4100" t="e">
        <f>SQRT(($U$6/2)^2-($U$6/2)^2*'(OLD) bottom seam length'!T4100^2/($U$7/2)^2)</f>
        <v>#VALUE!</v>
      </c>
      <c r="W4100" s="136">
        <f t="shared" si="637"/>
        <v>81760</v>
      </c>
      <c r="X4100" t="e">
        <f>SQRT(($U$6/2)^2-($U$6/2)^2*'(OLD) bottom seam length'!W4100^2/($U$7/2)^2)</f>
        <v>#VALUE!</v>
      </c>
      <c r="Z4100" s="136">
        <f t="shared" si="638"/>
        <v>81760</v>
      </c>
      <c r="AA4100" t="e">
        <f>SQRT(($U$6/2)^2-($U$6/2)^2*'(OLD) bottom seam length'!Z4100^2/($U$7/2)^2)</f>
        <v>#VALUE!</v>
      </c>
      <c r="AC4100" s="136">
        <f t="shared" si="639"/>
        <v>81760</v>
      </c>
      <c r="AD4100" t="e">
        <f>SQRT(($U$6/2)^2-($U$6/2)^2*'(OLD) bottom seam length'!AC4100^2/($U$7/2)^2)</f>
        <v>#VALUE!</v>
      </c>
    </row>
    <row r="4101" spans="2:30">
      <c r="B4101" s="136">
        <f t="shared" si="630"/>
        <v>81800</v>
      </c>
      <c r="C4101" t="e">
        <f>SQRT(($C$5/2)^2-($C$5/2)^2*'(OLD) bottom seam length'!B4101^2/($C$6/2)^2)</f>
        <v>#DIV/0!</v>
      </c>
      <c r="E4101" s="136">
        <f t="shared" si="631"/>
        <v>81800</v>
      </c>
      <c r="F4101" t="e">
        <f>SQRT(($C$5/2)^2-($C$5/2)^2*'(OLD) bottom seam length'!E4101^2/($C$6/2)^2)</f>
        <v>#DIV/0!</v>
      </c>
      <c r="H4101" s="136">
        <f t="shared" si="632"/>
        <v>81800</v>
      </c>
      <c r="I4101" t="e">
        <f>SQRT(($C$5/2)^2-($C$5/2)^2*'(OLD) bottom seam length'!H4101^2/($C$6/2)^2)</f>
        <v>#DIV/0!</v>
      </c>
      <c r="K4101" s="136">
        <f t="shared" si="633"/>
        <v>81800</v>
      </c>
      <c r="L4101" t="e">
        <f>SQRT(($C$5/2)^2-($C$5/2)^2*'(OLD) bottom seam length'!K4101^2/($C$6/2)^2)</f>
        <v>#DIV/0!</v>
      </c>
      <c r="O4101" s="136">
        <f t="shared" si="634"/>
        <v>81800</v>
      </c>
      <c r="P4101" t="b">
        <f t="shared" si="635"/>
        <v>0</v>
      </c>
      <c r="T4101" s="136">
        <f t="shared" si="636"/>
        <v>81780</v>
      </c>
      <c r="U4101" t="e">
        <f>SQRT(($U$6/2)^2-($U$6/2)^2*'(OLD) bottom seam length'!T4101^2/($U$7/2)^2)</f>
        <v>#VALUE!</v>
      </c>
      <c r="W4101" s="136">
        <f t="shared" si="637"/>
        <v>81780</v>
      </c>
      <c r="X4101" t="e">
        <f>SQRT(($U$6/2)^2-($U$6/2)^2*'(OLD) bottom seam length'!W4101^2/($U$7/2)^2)</f>
        <v>#VALUE!</v>
      </c>
      <c r="Z4101" s="136">
        <f t="shared" si="638"/>
        <v>81780</v>
      </c>
      <c r="AA4101" t="e">
        <f>SQRT(($U$6/2)^2-($U$6/2)^2*'(OLD) bottom seam length'!Z4101^2/($U$7/2)^2)</f>
        <v>#VALUE!</v>
      </c>
      <c r="AC4101" s="136">
        <f t="shared" si="639"/>
        <v>81780</v>
      </c>
      <c r="AD4101" t="e">
        <f>SQRT(($U$6/2)^2-($U$6/2)^2*'(OLD) bottom seam length'!AC4101^2/($U$7/2)^2)</f>
        <v>#VALUE!</v>
      </c>
    </row>
    <row r="4102" spans="2:30">
      <c r="B4102" s="136">
        <f t="shared" si="630"/>
        <v>81820</v>
      </c>
      <c r="C4102" t="e">
        <f>SQRT(($C$5/2)^2-($C$5/2)^2*'(OLD) bottom seam length'!B4102^2/($C$6/2)^2)</f>
        <v>#DIV/0!</v>
      </c>
      <c r="E4102" s="136">
        <f t="shared" si="631"/>
        <v>81820</v>
      </c>
      <c r="F4102" t="e">
        <f>SQRT(($C$5/2)^2-($C$5/2)^2*'(OLD) bottom seam length'!E4102^2/($C$6/2)^2)</f>
        <v>#DIV/0!</v>
      </c>
      <c r="H4102" s="136">
        <f t="shared" si="632"/>
        <v>81820</v>
      </c>
      <c r="I4102" t="e">
        <f>SQRT(($C$5/2)^2-($C$5/2)^2*'(OLD) bottom seam length'!H4102^2/($C$6/2)^2)</f>
        <v>#DIV/0!</v>
      </c>
      <c r="K4102" s="136">
        <f t="shared" si="633"/>
        <v>81820</v>
      </c>
      <c r="L4102" t="e">
        <f>SQRT(($C$5/2)^2-($C$5/2)^2*'(OLD) bottom seam length'!K4102^2/($C$6/2)^2)</f>
        <v>#DIV/0!</v>
      </c>
      <c r="O4102" s="136">
        <f t="shared" si="634"/>
        <v>81820</v>
      </c>
      <c r="P4102" t="b">
        <f t="shared" si="635"/>
        <v>0</v>
      </c>
      <c r="T4102" s="136">
        <f t="shared" si="636"/>
        <v>81800</v>
      </c>
      <c r="U4102" t="e">
        <f>SQRT(($U$6/2)^2-($U$6/2)^2*'(OLD) bottom seam length'!T4102^2/($U$7/2)^2)</f>
        <v>#VALUE!</v>
      </c>
      <c r="W4102" s="136">
        <f t="shared" si="637"/>
        <v>81800</v>
      </c>
      <c r="X4102" t="e">
        <f>SQRT(($U$6/2)^2-($U$6/2)^2*'(OLD) bottom seam length'!W4102^2/($U$7/2)^2)</f>
        <v>#VALUE!</v>
      </c>
      <c r="Z4102" s="136">
        <f t="shared" si="638"/>
        <v>81800</v>
      </c>
      <c r="AA4102" t="e">
        <f>SQRT(($U$6/2)^2-($U$6/2)^2*'(OLD) bottom seam length'!Z4102^2/($U$7/2)^2)</f>
        <v>#VALUE!</v>
      </c>
      <c r="AC4102" s="136">
        <f t="shared" si="639"/>
        <v>81800</v>
      </c>
      <c r="AD4102" t="e">
        <f>SQRT(($U$6/2)^2-($U$6/2)^2*'(OLD) bottom seam length'!AC4102^2/($U$7/2)^2)</f>
        <v>#VALUE!</v>
      </c>
    </row>
    <row r="4103" spans="2:30">
      <c r="B4103" s="136">
        <f t="shared" si="630"/>
        <v>81840</v>
      </c>
      <c r="C4103" t="e">
        <f>SQRT(($C$5/2)^2-($C$5/2)^2*'(OLD) bottom seam length'!B4103^2/($C$6/2)^2)</f>
        <v>#DIV/0!</v>
      </c>
      <c r="E4103" s="136">
        <f t="shared" si="631"/>
        <v>81840</v>
      </c>
      <c r="F4103" t="e">
        <f>SQRT(($C$5/2)^2-($C$5/2)^2*'(OLD) bottom seam length'!E4103^2/($C$6/2)^2)</f>
        <v>#DIV/0!</v>
      </c>
      <c r="H4103" s="136">
        <f t="shared" si="632"/>
        <v>81840</v>
      </c>
      <c r="I4103" t="e">
        <f>SQRT(($C$5/2)^2-($C$5/2)^2*'(OLD) bottom seam length'!H4103^2/($C$6/2)^2)</f>
        <v>#DIV/0!</v>
      </c>
      <c r="K4103" s="136">
        <f t="shared" si="633"/>
        <v>81840</v>
      </c>
      <c r="L4103" t="e">
        <f>SQRT(($C$5/2)^2-($C$5/2)^2*'(OLD) bottom seam length'!K4103^2/($C$6/2)^2)</f>
        <v>#DIV/0!</v>
      </c>
      <c r="O4103" s="136">
        <f t="shared" si="634"/>
        <v>81840</v>
      </c>
      <c r="P4103" t="b">
        <f t="shared" si="635"/>
        <v>0</v>
      </c>
      <c r="T4103" s="136">
        <f t="shared" si="636"/>
        <v>81820</v>
      </c>
      <c r="U4103" t="e">
        <f>SQRT(($U$6/2)^2-($U$6/2)^2*'(OLD) bottom seam length'!T4103^2/($U$7/2)^2)</f>
        <v>#VALUE!</v>
      </c>
      <c r="W4103" s="136">
        <f t="shared" si="637"/>
        <v>81820</v>
      </c>
      <c r="X4103" t="e">
        <f>SQRT(($U$6/2)^2-($U$6/2)^2*'(OLD) bottom seam length'!W4103^2/($U$7/2)^2)</f>
        <v>#VALUE!</v>
      </c>
      <c r="Z4103" s="136">
        <f t="shared" si="638"/>
        <v>81820</v>
      </c>
      <c r="AA4103" t="e">
        <f>SQRT(($U$6/2)^2-($U$6/2)^2*'(OLD) bottom seam length'!Z4103^2/($U$7/2)^2)</f>
        <v>#VALUE!</v>
      </c>
      <c r="AC4103" s="136">
        <f t="shared" si="639"/>
        <v>81820</v>
      </c>
      <c r="AD4103" t="e">
        <f>SQRT(($U$6/2)^2-($U$6/2)^2*'(OLD) bottom seam length'!AC4103^2/($U$7/2)^2)</f>
        <v>#VALUE!</v>
      </c>
    </row>
    <row r="4104" spans="2:30">
      <c r="B4104" s="136">
        <f t="shared" si="630"/>
        <v>81860</v>
      </c>
      <c r="C4104" t="e">
        <f>SQRT(($C$5/2)^2-($C$5/2)^2*'(OLD) bottom seam length'!B4104^2/($C$6/2)^2)</f>
        <v>#DIV/0!</v>
      </c>
      <c r="E4104" s="136">
        <f t="shared" si="631"/>
        <v>81860</v>
      </c>
      <c r="F4104" t="e">
        <f>SQRT(($C$5/2)^2-($C$5/2)^2*'(OLD) bottom seam length'!E4104^2/($C$6/2)^2)</f>
        <v>#DIV/0!</v>
      </c>
      <c r="H4104" s="136">
        <f t="shared" si="632"/>
        <v>81860</v>
      </c>
      <c r="I4104" t="e">
        <f>SQRT(($C$5/2)^2-($C$5/2)^2*'(OLD) bottom seam length'!H4104^2/($C$6/2)^2)</f>
        <v>#DIV/0!</v>
      </c>
      <c r="K4104" s="136">
        <f t="shared" si="633"/>
        <v>81860</v>
      </c>
      <c r="L4104" t="e">
        <f>SQRT(($C$5/2)^2-($C$5/2)^2*'(OLD) bottom seam length'!K4104^2/($C$6/2)^2)</f>
        <v>#DIV/0!</v>
      </c>
      <c r="O4104" s="136">
        <f t="shared" si="634"/>
        <v>81860</v>
      </c>
      <c r="P4104" t="b">
        <f t="shared" si="635"/>
        <v>0</v>
      </c>
      <c r="T4104" s="136">
        <f t="shared" si="636"/>
        <v>81840</v>
      </c>
      <c r="U4104" t="e">
        <f>SQRT(($U$6/2)^2-($U$6/2)^2*'(OLD) bottom seam length'!T4104^2/($U$7/2)^2)</f>
        <v>#VALUE!</v>
      </c>
      <c r="W4104" s="136">
        <f t="shared" si="637"/>
        <v>81840</v>
      </c>
      <c r="X4104" t="e">
        <f>SQRT(($U$6/2)^2-($U$6/2)^2*'(OLD) bottom seam length'!W4104^2/($U$7/2)^2)</f>
        <v>#VALUE!</v>
      </c>
      <c r="Z4104" s="136">
        <f t="shared" si="638"/>
        <v>81840</v>
      </c>
      <c r="AA4104" t="e">
        <f>SQRT(($U$6/2)^2-($U$6/2)^2*'(OLD) bottom seam length'!Z4104^2/($U$7/2)^2)</f>
        <v>#VALUE!</v>
      </c>
      <c r="AC4104" s="136">
        <f t="shared" si="639"/>
        <v>81840</v>
      </c>
      <c r="AD4104" t="e">
        <f>SQRT(($U$6/2)^2-($U$6/2)^2*'(OLD) bottom seam length'!AC4104^2/($U$7/2)^2)</f>
        <v>#VALUE!</v>
      </c>
    </row>
    <row r="4105" spans="2:30">
      <c r="B4105" s="136">
        <f t="shared" si="630"/>
        <v>81880</v>
      </c>
      <c r="C4105" t="e">
        <f>SQRT(($C$5/2)^2-($C$5/2)^2*'(OLD) bottom seam length'!B4105^2/($C$6/2)^2)</f>
        <v>#DIV/0!</v>
      </c>
      <c r="E4105" s="136">
        <f t="shared" si="631"/>
        <v>81880</v>
      </c>
      <c r="F4105" t="e">
        <f>SQRT(($C$5/2)^2-($C$5/2)^2*'(OLD) bottom seam length'!E4105^2/($C$6/2)^2)</f>
        <v>#DIV/0!</v>
      </c>
      <c r="H4105" s="136">
        <f t="shared" si="632"/>
        <v>81880</v>
      </c>
      <c r="I4105" t="e">
        <f>SQRT(($C$5/2)^2-($C$5/2)^2*'(OLD) bottom seam length'!H4105^2/($C$6/2)^2)</f>
        <v>#DIV/0!</v>
      </c>
      <c r="K4105" s="136">
        <f t="shared" si="633"/>
        <v>81880</v>
      </c>
      <c r="L4105" t="e">
        <f>SQRT(($C$5/2)^2-($C$5/2)^2*'(OLD) bottom seam length'!K4105^2/($C$6/2)^2)</f>
        <v>#DIV/0!</v>
      </c>
      <c r="O4105" s="136">
        <f t="shared" si="634"/>
        <v>81880</v>
      </c>
      <c r="P4105" t="b">
        <f t="shared" si="635"/>
        <v>0</v>
      </c>
      <c r="T4105" s="136">
        <f t="shared" si="636"/>
        <v>81860</v>
      </c>
      <c r="U4105" t="e">
        <f>SQRT(($U$6/2)^2-($U$6/2)^2*'(OLD) bottom seam length'!T4105^2/($U$7/2)^2)</f>
        <v>#VALUE!</v>
      </c>
      <c r="W4105" s="136">
        <f t="shared" si="637"/>
        <v>81860</v>
      </c>
      <c r="X4105" t="e">
        <f>SQRT(($U$6/2)^2-($U$6/2)^2*'(OLD) bottom seam length'!W4105^2/($U$7/2)^2)</f>
        <v>#VALUE!</v>
      </c>
      <c r="Z4105" s="136">
        <f t="shared" si="638"/>
        <v>81860</v>
      </c>
      <c r="AA4105" t="e">
        <f>SQRT(($U$6/2)^2-($U$6/2)^2*'(OLD) bottom seam length'!Z4105^2/($U$7/2)^2)</f>
        <v>#VALUE!</v>
      </c>
      <c r="AC4105" s="136">
        <f t="shared" si="639"/>
        <v>81860</v>
      </c>
      <c r="AD4105" t="e">
        <f>SQRT(($U$6/2)^2-($U$6/2)^2*'(OLD) bottom seam length'!AC4105^2/($U$7/2)^2)</f>
        <v>#VALUE!</v>
      </c>
    </row>
    <row r="4106" spans="2:30">
      <c r="B4106" s="136">
        <f t="shared" si="630"/>
        <v>81900</v>
      </c>
      <c r="C4106" t="e">
        <f>SQRT(($C$5/2)^2-($C$5/2)^2*'(OLD) bottom seam length'!B4106^2/($C$6/2)^2)</f>
        <v>#DIV/0!</v>
      </c>
      <c r="E4106" s="136">
        <f t="shared" si="631"/>
        <v>81900</v>
      </c>
      <c r="F4106" t="e">
        <f>SQRT(($C$5/2)^2-($C$5/2)^2*'(OLD) bottom seam length'!E4106^2/($C$6/2)^2)</f>
        <v>#DIV/0!</v>
      </c>
      <c r="H4106" s="136">
        <f t="shared" si="632"/>
        <v>81900</v>
      </c>
      <c r="I4106" t="e">
        <f>SQRT(($C$5/2)^2-($C$5/2)^2*'(OLD) bottom seam length'!H4106^2/($C$6/2)^2)</f>
        <v>#DIV/0!</v>
      </c>
      <c r="K4106" s="136">
        <f t="shared" si="633"/>
        <v>81900</v>
      </c>
      <c r="L4106" t="e">
        <f>SQRT(($C$5/2)^2-($C$5/2)^2*'(OLD) bottom seam length'!K4106^2/($C$6/2)^2)</f>
        <v>#DIV/0!</v>
      </c>
      <c r="O4106" s="136">
        <f t="shared" si="634"/>
        <v>81900</v>
      </c>
      <c r="P4106" t="b">
        <f t="shared" si="635"/>
        <v>0</v>
      </c>
      <c r="T4106" s="136">
        <f t="shared" si="636"/>
        <v>81880</v>
      </c>
      <c r="U4106" t="e">
        <f>SQRT(($U$6/2)^2-($U$6/2)^2*'(OLD) bottom seam length'!T4106^2/($U$7/2)^2)</f>
        <v>#VALUE!</v>
      </c>
      <c r="W4106" s="136">
        <f t="shared" si="637"/>
        <v>81880</v>
      </c>
      <c r="X4106" t="e">
        <f>SQRT(($U$6/2)^2-($U$6/2)^2*'(OLD) bottom seam length'!W4106^2/($U$7/2)^2)</f>
        <v>#VALUE!</v>
      </c>
      <c r="Z4106" s="136">
        <f t="shared" si="638"/>
        <v>81880</v>
      </c>
      <c r="AA4106" t="e">
        <f>SQRT(($U$6/2)^2-($U$6/2)^2*'(OLD) bottom seam length'!Z4106^2/($U$7/2)^2)</f>
        <v>#VALUE!</v>
      </c>
      <c r="AC4106" s="136">
        <f t="shared" si="639"/>
        <v>81880</v>
      </c>
      <c r="AD4106" t="e">
        <f>SQRT(($U$6/2)^2-($U$6/2)^2*'(OLD) bottom seam length'!AC4106^2/($U$7/2)^2)</f>
        <v>#VALUE!</v>
      </c>
    </row>
    <row r="4107" spans="2:30">
      <c r="B4107" s="136">
        <f t="shared" si="630"/>
        <v>81920</v>
      </c>
      <c r="C4107" t="e">
        <f>SQRT(($C$5/2)^2-($C$5/2)^2*'(OLD) bottom seam length'!B4107^2/($C$6/2)^2)</f>
        <v>#DIV/0!</v>
      </c>
      <c r="E4107" s="136">
        <f t="shared" si="631"/>
        <v>81920</v>
      </c>
      <c r="F4107" t="e">
        <f>SQRT(($C$5/2)^2-($C$5/2)^2*'(OLD) bottom seam length'!E4107^2/($C$6/2)^2)</f>
        <v>#DIV/0!</v>
      </c>
      <c r="H4107" s="136">
        <f t="shared" si="632"/>
        <v>81920</v>
      </c>
      <c r="I4107" t="e">
        <f>SQRT(($C$5/2)^2-($C$5/2)^2*'(OLD) bottom seam length'!H4107^2/($C$6/2)^2)</f>
        <v>#DIV/0!</v>
      </c>
      <c r="K4107" s="136">
        <f t="shared" si="633"/>
        <v>81920</v>
      </c>
      <c r="L4107" t="e">
        <f>SQRT(($C$5/2)^2-($C$5/2)^2*'(OLD) bottom seam length'!K4107^2/($C$6/2)^2)</f>
        <v>#DIV/0!</v>
      </c>
      <c r="O4107" s="136">
        <f t="shared" si="634"/>
        <v>81920</v>
      </c>
      <c r="P4107" t="b">
        <f t="shared" si="635"/>
        <v>0</v>
      </c>
      <c r="T4107" s="136">
        <f t="shared" si="636"/>
        <v>81900</v>
      </c>
      <c r="U4107" t="e">
        <f>SQRT(($U$6/2)^2-($U$6/2)^2*'(OLD) bottom seam length'!T4107^2/($U$7/2)^2)</f>
        <v>#VALUE!</v>
      </c>
      <c r="W4107" s="136">
        <f t="shared" si="637"/>
        <v>81900</v>
      </c>
      <c r="X4107" t="e">
        <f>SQRT(($U$6/2)^2-($U$6/2)^2*'(OLD) bottom seam length'!W4107^2/($U$7/2)^2)</f>
        <v>#VALUE!</v>
      </c>
      <c r="Z4107" s="136">
        <f t="shared" si="638"/>
        <v>81900</v>
      </c>
      <c r="AA4107" t="e">
        <f>SQRT(($U$6/2)^2-($U$6/2)^2*'(OLD) bottom seam length'!Z4107^2/($U$7/2)^2)</f>
        <v>#VALUE!</v>
      </c>
      <c r="AC4107" s="136">
        <f t="shared" si="639"/>
        <v>81900</v>
      </c>
      <c r="AD4107" t="e">
        <f>SQRT(($U$6/2)^2-($U$6/2)^2*'(OLD) bottom seam length'!AC4107^2/($U$7/2)^2)</f>
        <v>#VALUE!</v>
      </c>
    </row>
    <row r="4108" spans="2:30">
      <c r="B4108" s="136">
        <f t="shared" ref="B4108:B4171" si="640">B4107+$C$7</f>
        <v>81940</v>
      </c>
      <c r="C4108" t="e">
        <f>SQRT(($C$5/2)^2-($C$5/2)^2*'(OLD) bottom seam length'!B4108^2/($C$6/2)^2)</f>
        <v>#DIV/0!</v>
      </c>
      <c r="E4108" s="136">
        <f t="shared" ref="E4108:E4171" si="641">E4107+$C$7</f>
        <v>81940</v>
      </c>
      <c r="F4108" t="e">
        <f>SQRT(($C$5/2)^2-($C$5/2)^2*'(OLD) bottom seam length'!E4108^2/($C$6/2)^2)</f>
        <v>#DIV/0!</v>
      </c>
      <c r="H4108" s="136">
        <f t="shared" ref="H4108:H4171" si="642">H4107+$C$7</f>
        <v>81940</v>
      </c>
      <c r="I4108" t="e">
        <f>SQRT(($C$5/2)^2-($C$5/2)^2*'(OLD) bottom seam length'!H4108^2/($C$6/2)^2)</f>
        <v>#DIV/0!</v>
      </c>
      <c r="K4108" s="136">
        <f t="shared" ref="K4108:K4171" si="643">K4107+$C$7</f>
        <v>81940</v>
      </c>
      <c r="L4108" t="e">
        <f>SQRT(($C$5/2)^2-($C$5/2)^2*'(OLD) bottom seam length'!K4108^2/($C$6/2)^2)</f>
        <v>#DIV/0!</v>
      </c>
      <c r="O4108" s="136">
        <f t="shared" ref="O4108:O4171" si="644">O4107+$C$7</f>
        <v>81940</v>
      </c>
      <c r="P4108" t="b">
        <f t="shared" ref="P4108:P4171" si="645">IF(O4108&lt;=$P$6,$P$5)</f>
        <v>0</v>
      </c>
      <c r="T4108" s="136">
        <f t="shared" si="636"/>
        <v>81920</v>
      </c>
      <c r="U4108" t="e">
        <f>SQRT(($U$6/2)^2-($U$6/2)^2*'(OLD) bottom seam length'!T4108^2/($U$7/2)^2)</f>
        <v>#VALUE!</v>
      </c>
      <c r="W4108" s="136">
        <f t="shared" si="637"/>
        <v>81920</v>
      </c>
      <c r="X4108" t="e">
        <f>SQRT(($U$6/2)^2-($U$6/2)^2*'(OLD) bottom seam length'!W4108^2/($U$7/2)^2)</f>
        <v>#VALUE!</v>
      </c>
      <c r="Z4108" s="136">
        <f t="shared" si="638"/>
        <v>81920</v>
      </c>
      <c r="AA4108" t="e">
        <f>SQRT(($U$6/2)^2-($U$6/2)^2*'(OLD) bottom seam length'!Z4108^2/($U$7/2)^2)</f>
        <v>#VALUE!</v>
      </c>
      <c r="AC4108" s="136">
        <f t="shared" si="639"/>
        <v>81920</v>
      </c>
      <c r="AD4108" t="e">
        <f>SQRT(($U$6/2)^2-($U$6/2)^2*'(OLD) bottom seam length'!AC4108^2/($U$7/2)^2)</f>
        <v>#VALUE!</v>
      </c>
    </row>
    <row r="4109" spans="2:30">
      <c r="B4109" s="136">
        <f t="shared" si="640"/>
        <v>81960</v>
      </c>
      <c r="C4109" t="e">
        <f>SQRT(($C$5/2)^2-($C$5/2)^2*'(OLD) bottom seam length'!B4109^2/($C$6/2)^2)</f>
        <v>#DIV/0!</v>
      </c>
      <c r="E4109" s="136">
        <f t="shared" si="641"/>
        <v>81960</v>
      </c>
      <c r="F4109" t="e">
        <f>SQRT(($C$5/2)^2-($C$5/2)^2*'(OLD) bottom seam length'!E4109^2/($C$6/2)^2)</f>
        <v>#DIV/0!</v>
      </c>
      <c r="H4109" s="136">
        <f t="shared" si="642"/>
        <v>81960</v>
      </c>
      <c r="I4109" t="e">
        <f>SQRT(($C$5/2)^2-($C$5/2)^2*'(OLD) bottom seam length'!H4109^2/($C$6/2)^2)</f>
        <v>#DIV/0!</v>
      </c>
      <c r="K4109" s="136">
        <f t="shared" si="643"/>
        <v>81960</v>
      </c>
      <c r="L4109" t="e">
        <f>SQRT(($C$5/2)^2-($C$5/2)^2*'(OLD) bottom seam length'!K4109^2/($C$6/2)^2)</f>
        <v>#DIV/0!</v>
      </c>
      <c r="O4109" s="136">
        <f t="shared" si="644"/>
        <v>81960</v>
      </c>
      <c r="P4109" t="b">
        <f t="shared" si="645"/>
        <v>0</v>
      </c>
      <c r="T4109" s="136">
        <f t="shared" ref="T4109:T4172" si="646">T4108+$C$7</f>
        <v>81940</v>
      </c>
      <c r="U4109" t="e">
        <f>SQRT(($U$6/2)^2-($U$6/2)^2*'(OLD) bottom seam length'!T4109^2/($U$7/2)^2)</f>
        <v>#VALUE!</v>
      </c>
      <c r="W4109" s="136">
        <f t="shared" ref="W4109:W4172" si="647">W4108+$C$7</f>
        <v>81940</v>
      </c>
      <c r="X4109" t="e">
        <f>SQRT(($U$6/2)^2-($U$6/2)^2*'(OLD) bottom seam length'!W4109^2/($U$7/2)^2)</f>
        <v>#VALUE!</v>
      </c>
      <c r="Z4109" s="136">
        <f t="shared" ref="Z4109:Z4172" si="648">Z4108+$C$7</f>
        <v>81940</v>
      </c>
      <c r="AA4109" t="e">
        <f>SQRT(($U$6/2)^2-($U$6/2)^2*'(OLD) bottom seam length'!Z4109^2/($U$7/2)^2)</f>
        <v>#VALUE!</v>
      </c>
      <c r="AC4109" s="136">
        <f t="shared" ref="AC4109:AC4172" si="649">AC4108+$C$7</f>
        <v>81940</v>
      </c>
      <c r="AD4109" t="e">
        <f>SQRT(($U$6/2)^2-($U$6/2)^2*'(OLD) bottom seam length'!AC4109^2/($U$7/2)^2)</f>
        <v>#VALUE!</v>
      </c>
    </row>
    <row r="4110" spans="2:30">
      <c r="B4110" s="136">
        <f t="shared" si="640"/>
        <v>81980</v>
      </c>
      <c r="C4110" t="e">
        <f>SQRT(($C$5/2)^2-($C$5/2)^2*'(OLD) bottom seam length'!B4110^2/($C$6/2)^2)</f>
        <v>#DIV/0!</v>
      </c>
      <c r="E4110" s="136">
        <f t="shared" si="641"/>
        <v>81980</v>
      </c>
      <c r="F4110" t="e">
        <f>SQRT(($C$5/2)^2-($C$5/2)^2*'(OLD) bottom seam length'!E4110^2/($C$6/2)^2)</f>
        <v>#DIV/0!</v>
      </c>
      <c r="H4110" s="136">
        <f t="shared" si="642"/>
        <v>81980</v>
      </c>
      <c r="I4110" t="e">
        <f>SQRT(($C$5/2)^2-($C$5/2)^2*'(OLD) bottom seam length'!H4110^2/($C$6/2)^2)</f>
        <v>#DIV/0!</v>
      </c>
      <c r="K4110" s="136">
        <f t="shared" si="643"/>
        <v>81980</v>
      </c>
      <c r="L4110" t="e">
        <f>SQRT(($C$5/2)^2-($C$5/2)^2*'(OLD) bottom seam length'!K4110^2/($C$6/2)^2)</f>
        <v>#DIV/0!</v>
      </c>
      <c r="O4110" s="136">
        <f t="shared" si="644"/>
        <v>81980</v>
      </c>
      <c r="P4110" t="b">
        <f t="shared" si="645"/>
        <v>0</v>
      </c>
      <c r="T4110" s="136">
        <f t="shared" si="646"/>
        <v>81960</v>
      </c>
      <c r="U4110" t="e">
        <f>SQRT(($U$6/2)^2-($U$6/2)^2*'(OLD) bottom seam length'!T4110^2/($U$7/2)^2)</f>
        <v>#VALUE!</v>
      </c>
      <c r="W4110" s="136">
        <f t="shared" si="647"/>
        <v>81960</v>
      </c>
      <c r="X4110" t="e">
        <f>SQRT(($U$6/2)^2-($U$6/2)^2*'(OLD) bottom seam length'!W4110^2/($U$7/2)^2)</f>
        <v>#VALUE!</v>
      </c>
      <c r="Z4110" s="136">
        <f t="shared" si="648"/>
        <v>81960</v>
      </c>
      <c r="AA4110" t="e">
        <f>SQRT(($U$6/2)^2-($U$6/2)^2*'(OLD) bottom seam length'!Z4110^2/($U$7/2)^2)</f>
        <v>#VALUE!</v>
      </c>
      <c r="AC4110" s="136">
        <f t="shared" si="649"/>
        <v>81960</v>
      </c>
      <c r="AD4110" t="e">
        <f>SQRT(($U$6/2)^2-($U$6/2)^2*'(OLD) bottom seam length'!AC4110^2/($U$7/2)^2)</f>
        <v>#VALUE!</v>
      </c>
    </row>
    <row r="4111" spans="2:30">
      <c r="B4111" s="136">
        <f t="shared" si="640"/>
        <v>82000</v>
      </c>
      <c r="C4111" t="e">
        <f>SQRT(($C$5/2)^2-($C$5/2)^2*'(OLD) bottom seam length'!B4111^2/($C$6/2)^2)</f>
        <v>#DIV/0!</v>
      </c>
      <c r="E4111" s="136">
        <f t="shared" si="641"/>
        <v>82000</v>
      </c>
      <c r="F4111" t="e">
        <f>SQRT(($C$5/2)^2-($C$5/2)^2*'(OLD) bottom seam length'!E4111^2/($C$6/2)^2)</f>
        <v>#DIV/0!</v>
      </c>
      <c r="H4111" s="136">
        <f t="shared" si="642"/>
        <v>82000</v>
      </c>
      <c r="I4111" t="e">
        <f>SQRT(($C$5/2)^2-($C$5/2)^2*'(OLD) bottom seam length'!H4111^2/($C$6/2)^2)</f>
        <v>#DIV/0!</v>
      </c>
      <c r="K4111" s="136">
        <f t="shared" si="643"/>
        <v>82000</v>
      </c>
      <c r="L4111" t="e">
        <f>SQRT(($C$5/2)^2-($C$5/2)^2*'(OLD) bottom seam length'!K4111^2/($C$6/2)^2)</f>
        <v>#DIV/0!</v>
      </c>
      <c r="O4111" s="136">
        <f t="shared" si="644"/>
        <v>82000</v>
      </c>
      <c r="P4111" t="b">
        <f t="shared" si="645"/>
        <v>0</v>
      </c>
      <c r="T4111" s="136">
        <f t="shared" si="646"/>
        <v>81980</v>
      </c>
      <c r="U4111" t="e">
        <f>SQRT(($U$6/2)^2-($U$6/2)^2*'(OLD) bottom seam length'!T4111^2/($U$7/2)^2)</f>
        <v>#VALUE!</v>
      </c>
      <c r="W4111" s="136">
        <f t="shared" si="647"/>
        <v>81980</v>
      </c>
      <c r="X4111" t="e">
        <f>SQRT(($U$6/2)^2-($U$6/2)^2*'(OLD) bottom seam length'!W4111^2/($U$7/2)^2)</f>
        <v>#VALUE!</v>
      </c>
      <c r="Z4111" s="136">
        <f t="shared" si="648"/>
        <v>81980</v>
      </c>
      <c r="AA4111" t="e">
        <f>SQRT(($U$6/2)^2-($U$6/2)^2*'(OLD) bottom seam length'!Z4111^2/($U$7/2)^2)</f>
        <v>#VALUE!</v>
      </c>
      <c r="AC4111" s="136">
        <f t="shared" si="649"/>
        <v>81980</v>
      </c>
      <c r="AD4111" t="e">
        <f>SQRT(($U$6/2)^2-($U$6/2)^2*'(OLD) bottom seam length'!AC4111^2/($U$7/2)^2)</f>
        <v>#VALUE!</v>
      </c>
    </row>
    <row r="4112" spans="2:30">
      <c r="B4112" s="136">
        <f t="shared" si="640"/>
        <v>82020</v>
      </c>
      <c r="C4112" t="e">
        <f>SQRT(($C$5/2)^2-($C$5/2)^2*'(OLD) bottom seam length'!B4112^2/($C$6/2)^2)</f>
        <v>#DIV/0!</v>
      </c>
      <c r="E4112" s="136">
        <f t="shared" si="641"/>
        <v>82020</v>
      </c>
      <c r="F4112" t="e">
        <f>SQRT(($C$5/2)^2-($C$5/2)^2*'(OLD) bottom seam length'!E4112^2/($C$6/2)^2)</f>
        <v>#DIV/0!</v>
      </c>
      <c r="H4112" s="136">
        <f t="shared" si="642"/>
        <v>82020</v>
      </c>
      <c r="I4112" t="e">
        <f>SQRT(($C$5/2)^2-($C$5/2)^2*'(OLD) bottom seam length'!H4112^2/($C$6/2)^2)</f>
        <v>#DIV/0!</v>
      </c>
      <c r="K4112" s="136">
        <f t="shared" si="643"/>
        <v>82020</v>
      </c>
      <c r="L4112" t="e">
        <f>SQRT(($C$5/2)^2-($C$5/2)^2*'(OLD) bottom seam length'!K4112^2/($C$6/2)^2)</f>
        <v>#DIV/0!</v>
      </c>
      <c r="O4112" s="136">
        <f t="shared" si="644"/>
        <v>82020</v>
      </c>
      <c r="P4112" t="b">
        <f t="shared" si="645"/>
        <v>0</v>
      </c>
      <c r="T4112" s="136">
        <f t="shared" si="646"/>
        <v>82000</v>
      </c>
      <c r="U4112" t="e">
        <f>SQRT(($U$6/2)^2-($U$6/2)^2*'(OLD) bottom seam length'!T4112^2/($U$7/2)^2)</f>
        <v>#VALUE!</v>
      </c>
      <c r="W4112" s="136">
        <f t="shared" si="647"/>
        <v>82000</v>
      </c>
      <c r="X4112" t="e">
        <f>SQRT(($U$6/2)^2-($U$6/2)^2*'(OLD) bottom seam length'!W4112^2/($U$7/2)^2)</f>
        <v>#VALUE!</v>
      </c>
      <c r="Z4112" s="136">
        <f t="shared" si="648"/>
        <v>82000</v>
      </c>
      <c r="AA4112" t="e">
        <f>SQRT(($U$6/2)^2-($U$6/2)^2*'(OLD) bottom seam length'!Z4112^2/($U$7/2)^2)</f>
        <v>#VALUE!</v>
      </c>
      <c r="AC4112" s="136">
        <f t="shared" si="649"/>
        <v>82000</v>
      </c>
      <c r="AD4112" t="e">
        <f>SQRT(($U$6/2)^2-($U$6/2)^2*'(OLD) bottom seam length'!AC4112^2/($U$7/2)^2)</f>
        <v>#VALUE!</v>
      </c>
    </row>
    <row r="4113" spans="2:30">
      <c r="B4113" s="136">
        <f t="shared" si="640"/>
        <v>82040</v>
      </c>
      <c r="C4113" t="e">
        <f>SQRT(($C$5/2)^2-($C$5/2)^2*'(OLD) bottom seam length'!B4113^2/($C$6/2)^2)</f>
        <v>#DIV/0!</v>
      </c>
      <c r="E4113" s="136">
        <f t="shared" si="641"/>
        <v>82040</v>
      </c>
      <c r="F4113" t="e">
        <f>SQRT(($C$5/2)^2-($C$5/2)^2*'(OLD) bottom seam length'!E4113^2/($C$6/2)^2)</f>
        <v>#DIV/0!</v>
      </c>
      <c r="H4113" s="136">
        <f t="shared" si="642"/>
        <v>82040</v>
      </c>
      <c r="I4113" t="e">
        <f>SQRT(($C$5/2)^2-($C$5/2)^2*'(OLD) bottom seam length'!H4113^2/($C$6/2)^2)</f>
        <v>#DIV/0!</v>
      </c>
      <c r="K4113" s="136">
        <f t="shared" si="643"/>
        <v>82040</v>
      </c>
      <c r="L4113" t="e">
        <f>SQRT(($C$5/2)^2-($C$5/2)^2*'(OLD) bottom seam length'!K4113^2/($C$6/2)^2)</f>
        <v>#DIV/0!</v>
      </c>
      <c r="O4113" s="136">
        <f t="shared" si="644"/>
        <v>82040</v>
      </c>
      <c r="P4113" t="b">
        <f t="shared" si="645"/>
        <v>0</v>
      </c>
      <c r="T4113" s="136">
        <f t="shared" si="646"/>
        <v>82020</v>
      </c>
      <c r="U4113" t="e">
        <f>SQRT(($U$6/2)^2-($U$6/2)^2*'(OLD) bottom seam length'!T4113^2/($U$7/2)^2)</f>
        <v>#VALUE!</v>
      </c>
      <c r="W4113" s="136">
        <f t="shared" si="647"/>
        <v>82020</v>
      </c>
      <c r="X4113" t="e">
        <f>SQRT(($U$6/2)^2-($U$6/2)^2*'(OLD) bottom seam length'!W4113^2/($U$7/2)^2)</f>
        <v>#VALUE!</v>
      </c>
      <c r="Z4113" s="136">
        <f t="shared" si="648"/>
        <v>82020</v>
      </c>
      <c r="AA4113" t="e">
        <f>SQRT(($U$6/2)^2-($U$6/2)^2*'(OLD) bottom seam length'!Z4113^2/($U$7/2)^2)</f>
        <v>#VALUE!</v>
      </c>
      <c r="AC4113" s="136">
        <f t="shared" si="649"/>
        <v>82020</v>
      </c>
      <c r="AD4113" t="e">
        <f>SQRT(($U$6/2)^2-($U$6/2)^2*'(OLD) bottom seam length'!AC4113^2/($U$7/2)^2)</f>
        <v>#VALUE!</v>
      </c>
    </row>
    <row r="4114" spans="2:30">
      <c r="B4114" s="136">
        <f t="shared" si="640"/>
        <v>82060</v>
      </c>
      <c r="C4114" t="e">
        <f>SQRT(($C$5/2)^2-($C$5/2)^2*'(OLD) bottom seam length'!B4114^2/($C$6/2)^2)</f>
        <v>#DIV/0!</v>
      </c>
      <c r="E4114" s="136">
        <f t="shared" si="641"/>
        <v>82060</v>
      </c>
      <c r="F4114" t="e">
        <f>SQRT(($C$5/2)^2-($C$5/2)^2*'(OLD) bottom seam length'!E4114^2/($C$6/2)^2)</f>
        <v>#DIV/0!</v>
      </c>
      <c r="H4114" s="136">
        <f t="shared" si="642"/>
        <v>82060</v>
      </c>
      <c r="I4114" t="e">
        <f>SQRT(($C$5/2)^2-($C$5/2)^2*'(OLD) bottom seam length'!H4114^2/($C$6/2)^2)</f>
        <v>#DIV/0!</v>
      </c>
      <c r="K4114" s="136">
        <f t="shared" si="643"/>
        <v>82060</v>
      </c>
      <c r="L4114" t="e">
        <f>SQRT(($C$5/2)^2-($C$5/2)^2*'(OLD) bottom seam length'!K4114^2/($C$6/2)^2)</f>
        <v>#DIV/0!</v>
      </c>
      <c r="O4114" s="136">
        <f t="shared" si="644"/>
        <v>82060</v>
      </c>
      <c r="P4114" t="b">
        <f t="shared" si="645"/>
        <v>0</v>
      </c>
      <c r="T4114" s="136">
        <f t="shared" si="646"/>
        <v>82040</v>
      </c>
      <c r="U4114" t="e">
        <f>SQRT(($U$6/2)^2-($U$6/2)^2*'(OLD) bottom seam length'!T4114^2/($U$7/2)^2)</f>
        <v>#VALUE!</v>
      </c>
      <c r="W4114" s="136">
        <f t="shared" si="647"/>
        <v>82040</v>
      </c>
      <c r="X4114" t="e">
        <f>SQRT(($U$6/2)^2-($U$6/2)^2*'(OLD) bottom seam length'!W4114^2/($U$7/2)^2)</f>
        <v>#VALUE!</v>
      </c>
      <c r="Z4114" s="136">
        <f t="shared" si="648"/>
        <v>82040</v>
      </c>
      <c r="AA4114" t="e">
        <f>SQRT(($U$6/2)^2-($U$6/2)^2*'(OLD) bottom seam length'!Z4114^2/($U$7/2)^2)</f>
        <v>#VALUE!</v>
      </c>
      <c r="AC4114" s="136">
        <f t="shared" si="649"/>
        <v>82040</v>
      </c>
      <c r="AD4114" t="e">
        <f>SQRT(($U$6/2)^2-($U$6/2)^2*'(OLD) bottom seam length'!AC4114^2/($U$7/2)^2)</f>
        <v>#VALUE!</v>
      </c>
    </row>
    <row r="4115" spans="2:30">
      <c r="B4115" s="136">
        <f t="shared" si="640"/>
        <v>82080</v>
      </c>
      <c r="C4115" t="e">
        <f>SQRT(($C$5/2)^2-($C$5/2)^2*'(OLD) bottom seam length'!B4115^2/($C$6/2)^2)</f>
        <v>#DIV/0!</v>
      </c>
      <c r="E4115" s="136">
        <f t="shared" si="641"/>
        <v>82080</v>
      </c>
      <c r="F4115" t="e">
        <f>SQRT(($C$5/2)^2-($C$5/2)^2*'(OLD) bottom seam length'!E4115^2/($C$6/2)^2)</f>
        <v>#DIV/0!</v>
      </c>
      <c r="H4115" s="136">
        <f t="shared" si="642"/>
        <v>82080</v>
      </c>
      <c r="I4115" t="e">
        <f>SQRT(($C$5/2)^2-($C$5/2)^2*'(OLD) bottom seam length'!H4115^2/($C$6/2)^2)</f>
        <v>#DIV/0!</v>
      </c>
      <c r="K4115" s="136">
        <f t="shared" si="643"/>
        <v>82080</v>
      </c>
      <c r="L4115" t="e">
        <f>SQRT(($C$5/2)^2-($C$5/2)^2*'(OLD) bottom seam length'!K4115^2/($C$6/2)^2)</f>
        <v>#DIV/0!</v>
      </c>
      <c r="O4115" s="136">
        <f t="shared" si="644"/>
        <v>82080</v>
      </c>
      <c r="P4115" t="b">
        <f t="shared" si="645"/>
        <v>0</v>
      </c>
      <c r="T4115" s="136">
        <f t="shared" si="646"/>
        <v>82060</v>
      </c>
      <c r="U4115" t="e">
        <f>SQRT(($U$6/2)^2-($U$6/2)^2*'(OLD) bottom seam length'!T4115^2/($U$7/2)^2)</f>
        <v>#VALUE!</v>
      </c>
      <c r="W4115" s="136">
        <f t="shared" si="647"/>
        <v>82060</v>
      </c>
      <c r="X4115" t="e">
        <f>SQRT(($U$6/2)^2-($U$6/2)^2*'(OLD) bottom seam length'!W4115^2/($U$7/2)^2)</f>
        <v>#VALUE!</v>
      </c>
      <c r="Z4115" s="136">
        <f t="shared" si="648"/>
        <v>82060</v>
      </c>
      <c r="AA4115" t="e">
        <f>SQRT(($U$6/2)^2-($U$6/2)^2*'(OLD) bottom seam length'!Z4115^2/($U$7/2)^2)</f>
        <v>#VALUE!</v>
      </c>
      <c r="AC4115" s="136">
        <f t="shared" si="649"/>
        <v>82060</v>
      </c>
      <c r="AD4115" t="e">
        <f>SQRT(($U$6/2)^2-($U$6/2)^2*'(OLD) bottom seam length'!AC4115^2/($U$7/2)^2)</f>
        <v>#VALUE!</v>
      </c>
    </row>
    <row r="4116" spans="2:30">
      <c r="B4116" s="136">
        <f t="shared" si="640"/>
        <v>82100</v>
      </c>
      <c r="C4116" t="e">
        <f>SQRT(($C$5/2)^2-($C$5/2)^2*'(OLD) bottom seam length'!B4116^2/($C$6/2)^2)</f>
        <v>#DIV/0!</v>
      </c>
      <c r="E4116" s="136">
        <f t="shared" si="641"/>
        <v>82100</v>
      </c>
      <c r="F4116" t="e">
        <f>SQRT(($C$5/2)^2-($C$5/2)^2*'(OLD) bottom seam length'!E4116^2/($C$6/2)^2)</f>
        <v>#DIV/0!</v>
      </c>
      <c r="H4116" s="136">
        <f t="shared" si="642"/>
        <v>82100</v>
      </c>
      <c r="I4116" t="e">
        <f>SQRT(($C$5/2)^2-($C$5/2)^2*'(OLD) bottom seam length'!H4116^2/($C$6/2)^2)</f>
        <v>#DIV/0!</v>
      </c>
      <c r="K4116" s="136">
        <f t="shared" si="643"/>
        <v>82100</v>
      </c>
      <c r="L4116" t="e">
        <f>SQRT(($C$5/2)^2-($C$5/2)^2*'(OLD) bottom seam length'!K4116^2/($C$6/2)^2)</f>
        <v>#DIV/0!</v>
      </c>
      <c r="O4116" s="136">
        <f t="shared" si="644"/>
        <v>82100</v>
      </c>
      <c r="P4116" t="b">
        <f t="shared" si="645"/>
        <v>0</v>
      </c>
      <c r="T4116" s="136">
        <f t="shared" si="646"/>
        <v>82080</v>
      </c>
      <c r="U4116" t="e">
        <f>SQRT(($U$6/2)^2-($U$6/2)^2*'(OLD) bottom seam length'!T4116^2/($U$7/2)^2)</f>
        <v>#VALUE!</v>
      </c>
      <c r="W4116" s="136">
        <f t="shared" si="647"/>
        <v>82080</v>
      </c>
      <c r="X4116" t="e">
        <f>SQRT(($U$6/2)^2-($U$6/2)^2*'(OLD) bottom seam length'!W4116^2/($U$7/2)^2)</f>
        <v>#VALUE!</v>
      </c>
      <c r="Z4116" s="136">
        <f t="shared" si="648"/>
        <v>82080</v>
      </c>
      <c r="AA4116" t="e">
        <f>SQRT(($U$6/2)^2-($U$6/2)^2*'(OLD) bottom seam length'!Z4116^2/($U$7/2)^2)</f>
        <v>#VALUE!</v>
      </c>
      <c r="AC4116" s="136">
        <f t="shared" si="649"/>
        <v>82080</v>
      </c>
      <c r="AD4116" t="e">
        <f>SQRT(($U$6/2)^2-($U$6/2)^2*'(OLD) bottom seam length'!AC4116^2/($U$7/2)^2)</f>
        <v>#VALUE!</v>
      </c>
    </row>
    <row r="4117" spans="2:30">
      <c r="B4117" s="136">
        <f t="shared" si="640"/>
        <v>82120</v>
      </c>
      <c r="C4117" t="e">
        <f>SQRT(($C$5/2)^2-($C$5/2)^2*'(OLD) bottom seam length'!B4117^2/($C$6/2)^2)</f>
        <v>#DIV/0!</v>
      </c>
      <c r="E4117" s="136">
        <f t="shared" si="641"/>
        <v>82120</v>
      </c>
      <c r="F4117" t="e">
        <f>SQRT(($C$5/2)^2-($C$5/2)^2*'(OLD) bottom seam length'!E4117^2/($C$6/2)^2)</f>
        <v>#DIV/0!</v>
      </c>
      <c r="H4117" s="136">
        <f t="shared" si="642"/>
        <v>82120</v>
      </c>
      <c r="I4117" t="e">
        <f>SQRT(($C$5/2)^2-($C$5/2)^2*'(OLD) bottom seam length'!H4117^2/($C$6/2)^2)</f>
        <v>#DIV/0!</v>
      </c>
      <c r="K4117" s="136">
        <f t="shared" si="643"/>
        <v>82120</v>
      </c>
      <c r="L4117" t="e">
        <f>SQRT(($C$5/2)^2-($C$5/2)^2*'(OLD) bottom seam length'!K4117^2/($C$6/2)^2)</f>
        <v>#DIV/0!</v>
      </c>
      <c r="O4117" s="136">
        <f t="shared" si="644"/>
        <v>82120</v>
      </c>
      <c r="P4117" t="b">
        <f t="shared" si="645"/>
        <v>0</v>
      </c>
      <c r="T4117" s="136">
        <f t="shared" si="646"/>
        <v>82100</v>
      </c>
      <c r="U4117" t="e">
        <f>SQRT(($U$6/2)^2-($U$6/2)^2*'(OLD) bottom seam length'!T4117^2/($U$7/2)^2)</f>
        <v>#VALUE!</v>
      </c>
      <c r="W4117" s="136">
        <f t="shared" si="647"/>
        <v>82100</v>
      </c>
      <c r="X4117" t="e">
        <f>SQRT(($U$6/2)^2-($U$6/2)^2*'(OLD) bottom seam length'!W4117^2/($U$7/2)^2)</f>
        <v>#VALUE!</v>
      </c>
      <c r="Z4117" s="136">
        <f t="shared" si="648"/>
        <v>82100</v>
      </c>
      <c r="AA4117" t="e">
        <f>SQRT(($U$6/2)^2-($U$6/2)^2*'(OLD) bottom seam length'!Z4117^2/($U$7/2)^2)</f>
        <v>#VALUE!</v>
      </c>
      <c r="AC4117" s="136">
        <f t="shared" si="649"/>
        <v>82100</v>
      </c>
      <c r="AD4117" t="e">
        <f>SQRT(($U$6/2)^2-($U$6/2)^2*'(OLD) bottom seam length'!AC4117^2/($U$7/2)^2)</f>
        <v>#VALUE!</v>
      </c>
    </row>
    <row r="4118" spans="2:30">
      <c r="B4118" s="136">
        <f t="shared" si="640"/>
        <v>82140</v>
      </c>
      <c r="C4118" t="e">
        <f>SQRT(($C$5/2)^2-($C$5/2)^2*'(OLD) bottom seam length'!B4118^2/($C$6/2)^2)</f>
        <v>#DIV/0!</v>
      </c>
      <c r="E4118" s="136">
        <f t="shared" si="641"/>
        <v>82140</v>
      </c>
      <c r="F4118" t="e">
        <f>SQRT(($C$5/2)^2-($C$5/2)^2*'(OLD) bottom seam length'!E4118^2/($C$6/2)^2)</f>
        <v>#DIV/0!</v>
      </c>
      <c r="H4118" s="136">
        <f t="shared" si="642"/>
        <v>82140</v>
      </c>
      <c r="I4118" t="e">
        <f>SQRT(($C$5/2)^2-($C$5/2)^2*'(OLD) bottom seam length'!H4118^2/($C$6/2)^2)</f>
        <v>#DIV/0!</v>
      </c>
      <c r="K4118" s="136">
        <f t="shared" si="643"/>
        <v>82140</v>
      </c>
      <c r="L4118" t="e">
        <f>SQRT(($C$5/2)^2-($C$5/2)^2*'(OLD) bottom seam length'!K4118^2/($C$6/2)^2)</f>
        <v>#DIV/0!</v>
      </c>
      <c r="O4118" s="136">
        <f t="shared" si="644"/>
        <v>82140</v>
      </c>
      <c r="P4118" t="b">
        <f t="shared" si="645"/>
        <v>0</v>
      </c>
      <c r="T4118" s="136">
        <f t="shared" si="646"/>
        <v>82120</v>
      </c>
      <c r="U4118" t="e">
        <f>SQRT(($U$6/2)^2-($U$6/2)^2*'(OLD) bottom seam length'!T4118^2/($U$7/2)^2)</f>
        <v>#VALUE!</v>
      </c>
      <c r="W4118" s="136">
        <f t="shared" si="647"/>
        <v>82120</v>
      </c>
      <c r="X4118" t="e">
        <f>SQRT(($U$6/2)^2-($U$6/2)^2*'(OLD) bottom seam length'!W4118^2/($U$7/2)^2)</f>
        <v>#VALUE!</v>
      </c>
      <c r="Z4118" s="136">
        <f t="shared" si="648"/>
        <v>82120</v>
      </c>
      <c r="AA4118" t="e">
        <f>SQRT(($U$6/2)^2-($U$6/2)^2*'(OLD) bottom seam length'!Z4118^2/($U$7/2)^2)</f>
        <v>#VALUE!</v>
      </c>
      <c r="AC4118" s="136">
        <f t="shared" si="649"/>
        <v>82120</v>
      </c>
      <c r="AD4118" t="e">
        <f>SQRT(($U$6/2)^2-($U$6/2)^2*'(OLD) bottom seam length'!AC4118^2/($U$7/2)^2)</f>
        <v>#VALUE!</v>
      </c>
    </row>
    <row r="4119" spans="2:30">
      <c r="B4119" s="136">
        <f t="shared" si="640"/>
        <v>82160</v>
      </c>
      <c r="C4119" t="e">
        <f>SQRT(($C$5/2)^2-($C$5/2)^2*'(OLD) bottom seam length'!B4119^2/($C$6/2)^2)</f>
        <v>#DIV/0!</v>
      </c>
      <c r="E4119" s="136">
        <f t="shared" si="641"/>
        <v>82160</v>
      </c>
      <c r="F4119" t="e">
        <f>SQRT(($C$5/2)^2-($C$5/2)^2*'(OLD) bottom seam length'!E4119^2/($C$6/2)^2)</f>
        <v>#DIV/0!</v>
      </c>
      <c r="H4119" s="136">
        <f t="shared" si="642"/>
        <v>82160</v>
      </c>
      <c r="I4119" t="e">
        <f>SQRT(($C$5/2)^2-($C$5/2)^2*'(OLD) bottom seam length'!H4119^2/($C$6/2)^2)</f>
        <v>#DIV/0!</v>
      </c>
      <c r="K4119" s="136">
        <f t="shared" si="643"/>
        <v>82160</v>
      </c>
      <c r="L4119" t="e">
        <f>SQRT(($C$5/2)^2-($C$5/2)^2*'(OLD) bottom seam length'!K4119^2/($C$6/2)^2)</f>
        <v>#DIV/0!</v>
      </c>
      <c r="O4119" s="136">
        <f t="shared" si="644"/>
        <v>82160</v>
      </c>
      <c r="P4119" t="b">
        <f t="shared" si="645"/>
        <v>0</v>
      </c>
      <c r="T4119" s="136">
        <f t="shared" si="646"/>
        <v>82140</v>
      </c>
      <c r="U4119" t="e">
        <f>SQRT(($U$6/2)^2-($U$6/2)^2*'(OLD) bottom seam length'!T4119^2/($U$7/2)^2)</f>
        <v>#VALUE!</v>
      </c>
      <c r="W4119" s="136">
        <f t="shared" si="647"/>
        <v>82140</v>
      </c>
      <c r="X4119" t="e">
        <f>SQRT(($U$6/2)^2-($U$6/2)^2*'(OLD) bottom seam length'!W4119^2/($U$7/2)^2)</f>
        <v>#VALUE!</v>
      </c>
      <c r="Z4119" s="136">
        <f t="shared" si="648"/>
        <v>82140</v>
      </c>
      <c r="AA4119" t="e">
        <f>SQRT(($U$6/2)^2-($U$6/2)^2*'(OLD) bottom seam length'!Z4119^2/($U$7/2)^2)</f>
        <v>#VALUE!</v>
      </c>
      <c r="AC4119" s="136">
        <f t="shared" si="649"/>
        <v>82140</v>
      </c>
      <c r="AD4119" t="e">
        <f>SQRT(($U$6/2)^2-($U$6/2)^2*'(OLD) bottom seam length'!AC4119^2/($U$7/2)^2)</f>
        <v>#VALUE!</v>
      </c>
    </row>
    <row r="4120" spans="2:30">
      <c r="B4120" s="136">
        <f t="shared" si="640"/>
        <v>82180</v>
      </c>
      <c r="C4120" t="e">
        <f>SQRT(($C$5/2)^2-($C$5/2)^2*'(OLD) bottom seam length'!B4120^2/($C$6/2)^2)</f>
        <v>#DIV/0!</v>
      </c>
      <c r="E4120" s="136">
        <f t="shared" si="641"/>
        <v>82180</v>
      </c>
      <c r="F4120" t="e">
        <f>SQRT(($C$5/2)^2-($C$5/2)^2*'(OLD) bottom seam length'!E4120^2/($C$6/2)^2)</f>
        <v>#DIV/0!</v>
      </c>
      <c r="H4120" s="136">
        <f t="shared" si="642"/>
        <v>82180</v>
      </c>
      <c r="I4120" t="e">
        <f>SQRT(($C$5/2)^2-($C$5/2)^2*'(OLD) bottom seam length'!H4120^2/($C$6/2)^2)</f>
        <v>#DIV/0!</v>
      </c>
      <c r="K4120" s="136">
        <f t="shared" si="643"/>
        <v>82180</v>
      </c>
      <c r="L4120" t="e">
        <f>SQRT(($C$5/2)^2-($C$5/2)^2*'(OLD) bottom seam length'!K4120^2/($C$6/2)^2)</f>
        <v>#DIV/0!</v>
      </c>
      <c r="O4120" s="136">
        <f t="shared" si="644"/>
        <v>82180</v>
      </c>
      <c r="P4120" t="b">
        <f t="shared" si="645"/>
        <v>0</v>
      </c>
      <c r="T4120" s="136">
        <f t="shared" si="646"/>
        <v>82160</v>
      </c>
      <c r="U4120" t="e">
        <f>SQRT(($U$6/2)^2-($U$6/2)^2*'(OLD) bottom seam length'!T4120^2/($U$7/2)^2)</f>
        <v>#VALUE!</v>
      </c>
      <c r="W4120" s="136">
        <f t="shared" si="647"/>
        <v>82160</v>
      </c>
      <c r="X4120" t="e">
        <f>SQRT(($U$6/2)^2-($U$6/2)^2*'(OLD) bottom seam length'!W4120^2/($U$7/2)^2)</f>
        <v>#VALUE!</v>
      </c>
      <c r="Z4120" s="136">
        <f t="shared" si="648"/>
        <v>82160</v>
      </c>
      <c r="AA4120" t="e">
        <f>SQRT(($U$6/2)^2-($U$6/2)^2*'(OLD) bottom seam length'!Z4120^2/($U$7/2)^2)</f>
        <v>#VALUE!</v>
      </c>
      <c r="AC4120" s="136">
        <f t="shared" si="649"/>
        <v>82160</v>
      </c>
      <c r="AD4120" t="e">
        <f>SQRT(($U$6/2)^2-($U$6/2)^2*'(OLD) bottom seam length'!AC4120^2/($U$7/2)^2)</f>
        <v>#VALUE!</v>
      </c>
    </row>
    <row r="4121" spans="2:30">
      <c r="B4121" s="136">
        <f t="shared" si="640"/>
        <v>82200</v>
      </c>
      <c r="C4121" t="e">
        <f>SQRT(($C$5/2)^2-($C$5/2)^2*'(OLD) bottom seam length'!B4121^2/($C$6/2)^2)</f>
        <v>#DIV/0!</v>
      </c>
      <c r="E4121" s="136">
        <f t="shared" si="641"/>
        <v>82200</v>
      </c>
      <c r="F4121" t="e">
        <f>SQRT(($C$5/2)^2-($C$5/2)^2*'(OLD) bottom seam length'!E4121^2/($C$6/2)^2)</f>
        <v>#DIV/0!</v>
      </c>
      <c r="H4121" s="136">
        <f t="shared" si="642"/>
        <v>82200</v>
      </c>
      <c r="I4121" t="e">
        <f>SQRT(($C$5/2)^2-($C$5/2)^2*'(OLD) bottom seam length'!H4121^2/($C$6/2)^2)</f>
        <v>#DIV/0!</v>
      </c>
      <c r="K4121" s="136">
        <f t="shared" si="643"/>
        <v>82200</v>
      </c>
      <c r="L4121" t="e">
        <f>SQRT(($C$5/2)^2-($C$5/2)^2*'(OLD) bottom seam length'!K4121^2/($C$6/2)^2)</f>
        <v>#DIV/0!</v>
      </c>
      <c r="O4121" s="136">
        <f t="shared" si="644"/>
        <v>82200</v>
      </c>
      <c r="P4121" t="b">
        <f t="shared" si="645"/>
        <v>0</v>
      </c>
      <c r="T4121" s="136">
        <f t="shared" si="646"/>
        <v>82180</v>
      </c>
      <c r="U4121" t="e">
        <f>SQRT(($U$6/2)^2-($U$6/2)^2*'(OLD) bottom seam length'!T4121^2/($U$7/2)^2)</f>
        <v>#VALUE!</v>
      </c>
      <c r="W4121" s="136">
        <f t="shared" si="647"/>
        <v>82180</v>
      </c>
      <c r="X4121" t="e">
        <f>SQRT(($U$6/2)^2-($U$6/2)^2*'(OLD) bottom seam length'!W4121^2/($U$7/2)^2)</f>
        <v>#VALUE!</v>
      </c>
      <c r="Z4121" s="136">
        <f t="shared" si="648"/>
        <v>82180</v>
      </c>
      <c r="AA4121" t="e">
        <f>SQRT(($U$6/2)^2-($U$6/2)^2*'(OLD) bottom seam length'!Z4121^2/($U$7/2)^2)</f>
        <v>#VALUE!</v>
      </c>
      <c r="AC4121" s="136">
        <f t="shared" si="649"/>
        <v>82180</v>
      </c>
      <c r="AD4121" t="e">
        <f>SQRT(($U$6/2)^2-($U$6/2)^2*'(OLD) bottom seam length'!AC4121^2/($U$7/2)^2)</f>
        <v>#VALUE!</v>
      </c>
    </row>
    <row r="4122" spans="2:30">
      <c r="B4122" s="136">
        <f t="shared" si="640"/>
        <v>82220</v>
      </c>
      <c r="C4122" t="e">
        <f>SQRT(($C$5/2)^2-($C$5/2)^2*'(OLD) bottom seam length'!B4122^2/($C$6/2)^2)</f>
        <v>#DIV/0!</v>
      </c>
      <c r="E4122" s="136">
        <f t="shared" si="641"/>
        <v>82220</v>
      </c>
      <c r="F4122" t="e">
        <f>SQRT(($C$5/2)^2-($C$5/2)^2*'(OLD) bottom seam length'!E4122^2/($C$6/2)^2)</f>
        <v>#DIV/0!</v>
      </c>
      <c r="H4122" s="136">
        <f t="shared" si="642"/>
        <v>82220</v>
      </c>
      <c r="I4122" t="e">
        <f>SQRT(($C$5/2)^2-($C$5/2)^2*'(OLD) bottom seam length'!H4122^2/($C$6/2)^2)</f>
        <v>#DIV/0!</v>
      </c>
      <c r="K4122" s="136">
        <f t="shared" si="643"/>
        <v>82220</v>
      </c>
      <c r="L4122" t="e">
        <f>SQRT(($C$5/2)^2-($C$5/2)^2*'(OLD) bottom seam length'!K4122^2/($C$6/2)^2)</f>
        <v>#DIV/0!</v>
      </c>
      <c r="O4122" s="136">
        <f t="shared" si="644"/>
        <v>82220</v>
      </c>
      <c r="P4122" t="b">
        <f t="shared" si="645"/>
        <v>0</v>
      </c>
      <c r="T4122" s="136">
        <f t="shared" si="646"/>
        <v>82200</v>
      </c>
      <c r="U4122" t="e">
        <f>SQRT(($U$6/2)^2-($U$6/2)^2*'(OLD) bottom seam length'!T4122^2/($U$7/2)^2)</f>
        <v>#VALUE!</v>
      </c>
      <c r="W4122" s="136">
        <f t="shared" si="647"/>
        <v>82200</v>
      </c>
      <c r="X4122" t="e">
        <f>SQRT(($U$6/2)^2-($U$6/2)^2*'(OLD) bottom seam length'!W4122^2/($U$7/2)^2)</f>
        <v>#VALUE!</v>
      </c>
      <c r="Z4122" s="136">
        <f t="shared" si="648"/>
        <v>82200</v>
      </c>
      <c r="AA4122" t="e">
        <f>SQRT(($U$6/2)^2-($U$6/2)^2*'(OLD) bottom seam length'!Z4122^2/($U$7/2)^2)</f>
        <v>#VALUE!</v>
      </c>
      <c r="AC4122" s="136">
        <f t="shared" si="649"/>
        <v>82200</v>
      </c>
      <c r="AD4122" t="e">
        <f>SQRT(($U$6/2)^2-($U$6/2)^2*'(OLD) bottom seam length'!AC4122^2/($U$7/2)^2)</f>
        <v>#VALUE!</v>
      </c>
    </row>
    <row r="4123" spans="2:30">
      <c r="B4123" s="136">
        <f t="shared" si="640"/>
        <v>82240</v>
      </c>
      <c r="C4123" t="e">
        <f>SQRT(($C$5/2)^2-($C$5/2)^2*'(OLD) bottom seam length'!B4123^2/($C$6/2)^2)</f>
        <v>#DIV/0!</v>
      </c>
      <c r="E4123" s="136">
        <f t="shared" si="641"/>
        <v>82240</v>
      </c>
      <c r="F4123" t="e">
        <f>SQRT(($C$5/2)^2-($C$5/2)^2*'(OLD) bottom seam length'!E4123^2/($C$6/2)^2)</f>
        <v>#DIV/0!</v>
      </c>
      <c r="H4123" s="136">
        <f t="shared" si="642"/>
        <v>82240</v>
      </c>
      <c r="I4123" t="e">
        <f>SQRT(($C$5/2)^2-($C$5/2)^2*'(OLD) bottom seam length'!H4123^2/($C$6/2)^2)</f>
        <v>#DIV/0!</v>
      </c>
      <c r="K4123" s="136">
        <f t="shared" si="643"/>
        <v>82240</v>
      </c>
      <c r="L4123" t="e">
        <f>SQRT(($C$5/2)^2-($C$5/2)^2*'(OLD) bottom seam length'!K4123^2/($C$6/2)^2)</f>
        <v>#DIV/0!</v>
      </c>
      <c r="O4123" s="136">
        <f t="shared" si="644"/>
        <v>82240</v>
      </c>
      <c r="P4123" t="b">
        <f t="shared" si="645"/>
        <v>0</v>
      </c>
      <c r="T4123" s="136">
        <f t="shared" si="646"/>
        <v>82220</v>
      </c>
      <c r="U4123" t="e">
        <f>SQRT(($U$6/2)^2-($U$6/2)^2*'(OLD) bottom seam length'!T4123^2/($U$7/2)^2)</f>
        <v>#VALUE!</v>
      </c>
      <c r="W4123" s="136">
        <f t="shared" si="647"/>
        <v>82220</v>
      </c>
      <c r="X4123" t="e">
        <f>SQRT(($U$6/2)^2-($U$6/2)^2*'(OLD) bottom seam length'!W4123^2/($U$7/2)^2)</f>
        <v>#VALUE!</v>
      </c>
      <c r="Z4123" s="136">
        <f t="shared" si="648"/>
        <v>82220</v>
      </c>
      <c r="AA4123" t="e">
        <f>SQRT(($U$6/2)^2-($U$6/2)^2*'(OLD) bottom seam length'!Z4123^2/($U$7/2)^2)</f>
        <v>#VALUE!</v>
      </c>
      <c r="AC4123" s="136">
        <f t="shared" si="649"/>
        <v>82220</v>
      </c>
      <c r="AD4123" t="e">
        <f>SQRT(($U$6/2)^2-($U$6/2)^2*'(OLD) bottom seam length'!AC4123^2/($U$7/2)^2)</f>
        <v>#VALUE!</v>
      </c>
    </row>
    <row r="4124" spans="2:30">
      <c r="B4124" s="136">
        <f t="shared" si="640"/>
        <v>82260</v>
      </c>
      <c r="C4124" t="e">
        <f>SQRT(($C$5/2)^2-($C$5/2)^2*'(OLD) bottom seam length'!B4124^2/($C$6/2)^2)</f>
        <v>#DIV/0!</v>
      </c>
      <c r="E4124" s="136">
        <f t="shared" si="641"/>
        <v>82260</v>
      </c>
      <c r="F4124" t="e">
        <f>SQRT(($C$5/2)^2-($C$5/2)^2*'(OLD) bottom seam length'!E4124^2/($C$6/2)^2)</f>
        <v>#DIV/0!</v>
      </c>
      <c r="H4124" s="136">
        <f t="shared" si="642"/>
        <v>82260</v>
      </c>
      <c r="I4124" t="e">
        <f>SQRT(($C$5/2)^2-($C$5/2)^2*'(OLD) bottom seam length'!H4124^2/($C$6/2)^2)</f>
        <v>#DIV/0!</v>
      </c>
      <c r="K4124" s="136">
        <f t="shared" si="643"/>
        <v>82260</v>
      </c>
      <c r="L4124" t="e">
        <f>SQRT(($C$5/2)^2-($C$5/2)^2*'(OLD) bottom seam length'!K4124^2/($C$6/2)^2)</f>
        <v>#DIV/0!</v>
      </c>
      <c r="O4124" s="136">
        <f t="shared" si="644"/>
        <v>82260</v>
      </c>
      <c r="P4124" t="b">
        <f t="shared" si="645"/>
        <v>0</v>
      </c>
      <c r="T4124" s="136">
        <f t="shared" si="646"/>
        <v>82240</v>
      </c>
      <c r="U4124" t="e">
        <f>SQRT(($U$6/2)^2-($U$6/2)^2*'(OLD) bottom seam length'!T4124^2/($U$7/2)^2)</f>
        <v>#VALUE!</v>
      </c>
      <c r="W4124" s="136">
        <f t="shared" si="647"/>
        <v>82240</v>
      </c>
      <c r="X4124" t="e">
        <f>SQRT(($U$6/2)^2-($U$6/2)^2*'(OLD) bottom seam length'!W4124^2/($U$7/2)^2)</f>
        <v>#VALUE!</v>
      </c>
      <c r="Z4124" s="136">
        <f t="shared" si="648"/>
        <v>82240</v>
      </c>
      <c r="AA4124" t="e">
        <f>SQRT(($U$6/2)^2-($U$6/2)^2*'(OLD) bottom seam length'!Z4124^2/($U$7/2)^2)</f>
        <v>#VALUE!</v>
      </c>
      <c r="AC4124" s="136">
        <f t="shared" si="649"/>
        <v>82240</v>
      </c>
      <c r="AD4124" t="e">
        <f>SQRT(($U$6/2)^2-($U$6/2)^2*'(OLD) bottom seam length'!AC4124^2/($U$7/2)^2)</f>
        <v>#VALUE!</v>
      </c>
    </row>
    <row r="4125" spans="2:30">
      <c r="B4125" s="136">
        <f t="shared" si="640"/>
        <v>82280</v>
      </c>
      <c r="C4125" t="e">
        <f>SQRT(($C$5/2)^2-($C$5/2)^2*'(OLD) bottom seam length'!B4125^2/($C$6/2)^2)</f>
        <v>#DIV/0!</v>
      </c>
      <c r="E4125" s="136">
        <f t="shared" si="641"/>
        <v>82280</v>
      </c>
      <c r="F4125" t="e">
        <f>SQRT(($C$5/2)^2-($C$5/2)^2*'(OLD) bottom seam length'!E4125^2/($C$6/2)^2)</f>
        <v>#DIV/0!</v>
      </c>
      <c r="H4125" s="136">
        <f t="shared" si="642"/>
        <v>82280</v>
      </c>
      <c r="I4125" t="e">
        <f>SQRT(($C$5/2)^2-($C$5/2)^2*'(OLD) bottom seam length'!H4125^2/($C$6/2)^2)</f>
        <v>#DIV/0!</v>
      </c>
      <c r="K4125" s="136">
        <f t="shared" si="643"/>
        <v>82280</v>
      </c>
      <c r="L4125" t="e">
        <f>SQRT(($C$5/2)^2-($C$5/2)^2*'(OLD) bottom seam length'!K4125^2/($C$6/2)^2)</f>
        <v>#DIV/0!</v>
      </c>
      <c r="O4125" s="136">
        <f t="shared" si="644"/>
        <v>82280</v>
      </c>
      <c r="P4125" t="b">
        <f t="shared" si="645"/>
        <v>0</v>
      </c>
      <c r="T4125" s="136">
        <f t="shared" si="646"/>
        <v>82260</v>
      </c>
      <c r="U4125" t="e">
        <f>SQRT(($U$6/2)^2-($U$6/2)^2*'(OLD) bottom seam length'!T4125^2/($U$7/2)^2)</f>
        <v>#VALUE!</v>
      </c>
      <c r="W4125" s="136">
        <f t="shared" si="647"/>
        <v>82260</v>
      </c>
      <c r="X4125" t="e">
        <f>SQRT(($U$6/2)^2-($U$6/2)^2*'(OLD) bottom seam length'!W4125^2/($U$7/2)^2)</f>
        <v>#VALUE!</v>
      </c>
      <c r="Z4125" s="136">
        <f t="shared" si="648"/>
        <v>82260</v>
      </c>
      <c r="AA4125" t="e">
        <f>SQRT(($U$6/2)^2-($U$6/2)^2*'(OLD) bottom seam length'!Z4125^2/($U$7/2)^2)</f>
        <v>#VALUE!</v>
      </c>
      <c r="AC4125" s="136">
        <f t="shared" si="649"/>
        <v>82260</v>
      </c>
      <c r="AD4125" t="e">
        <f>SQRT(($U$6/2)^2-($U$6/2)^2*'(OLD) bottom seam length'!AC4125^2/($U$7/2)^2)</f>
        <v>#VALUE!</v>
      </c>
    </row>
    <row r="4126" spans="2:30">
      <c r="B4126" s="136">
        <f t="shared" si="640"/>
        <v>82300</v>
      </c>
      <c r="C4126" t="e">
        <f>SQRT(($C$5/2)^2-($C$5/2)^2*'(OLD) bottom seam length'!B4126^2/($C$6/2)^2)</f>
        <v>#DIV/0!</v>
      </c>
      <c r="E4126" s="136">
        <f t="shared" si="641"/>
        <v>82300</v>
      </c>
      <c r="F4126" t="e">
        <f>SQRT(($C$5/2)^2-($C$5/2)^2*'(OLD) bottom seam length'!E4126^2/($C$6/2)^2)</f>
        <v>#DIV/0!</v>
      </c>
      <c r="H4126" s="136">
        <f t="shared" si="642"/>
        <v>82300</v>
      </c>
      <c r="I4126" t="e">
        <f>SQRT(($C$5/2)^2-($C$5/2)^2*'(OLD) bottom seam length'!H4126^2/($C$6/2)^2)</f>
        <v>#DIV/0!</v>
      </c>
      <c r="K4126" s="136">
        <f t="shared" si="643"/>
        <v>82300</v>
      </c>
      <c r="L4126" t="e">
        <f>SQRT(($C$5/2)^2-($C$5/2)^2*'(OLD) bottom seam length'!K4126^2/($C$6/2)^2)</f>
        <v>#DIV/0!</v>
      </c>
      <c r="O4126" s="136">
        <f t="shared" si="644"/>
        <v>82300</v>
      </c>
      <c r="P4126" t="b">
        <f t="shared" si="645"/>
        <v>0</v>
      </c>
      <c r="T4126" s="136">
        <f t="shared" si="646"/>
        <v>82280</v>
      </c>
      <c r="U4126" t="e">
        <f>SQRT(($U$6/2)^2-($U$6/2)^2*'(OLD) bottom seam length'!T4126^2/($U$7/2)^2)</f>
        <v>#VALUE!</v>
      </c>
      <c r="W4126" s="136">
        <f t="shared" si="647"/>
        <v>82280</v>
      </c>
      <c r="X4126" t="e">
        <f>SQRT(($U$6/2)^2-($U$6/2)^2*'(OLD) bottom seam length'!W4126^2/($U$7/2)^2)</f>
        <v>#VALUE!</v>
      </c>
      <c r="Z4126" s="136">
        <f t="shared" si="648"/>
        <v>82280</v>
      </c>
      <c r="AA4126" t="e">
        <f>SQRT(($U$6/2)^2-($U$6/2)^2*'(OLD) bottom seam length'!Z4126^2/($U$7/2)^2)</f>
        <v>#VALUE!</v>
      </c>
      <c r="AC4126" s="136">
        <f t="shared" si="649"/>
        <v>82280</v>
      </c>
      <c r="AD4126" t="e">
        <f>SQRT(($U$6/2)^2-($U$6/2)^2*'(OLD) bottom seam length'!AC4126^2/($U$7/2)^2)</f>
        <v>#VALUE!</v>
      </c>
    </row>
    <row r="4127" spans="2:30">
      <c r="B4127" s="136">
        <f t="shared" si="640"/>
        <v>82320</v>
      </c>
      <c r="C4127" t="e">
        <f>SQRT(($C$5/2)^2-($C$5/2)^2*'(OLD) bottom seam length'!B4127^2/($C$6/2)^2)</f>
        <v>#DIV/0!</v>
      </c>
      <c r="E4127" s="136">
        <f t="shared" si="641"/>
        <v>82320</v>
      </c>
      <c r="F4127" t="e">
        <f>SQRT(($C$5/2)^2-($C$5/2)^2*'(OLD) bottom seam length'!E4127^2/($C$6/2)^2)</f>
        <v>#DIV/0!</v>
      </c>
      <c r="H4127" s="136">
        <f t="shared" si="642"/>
        <v>82320</v>
      </c>
      <c r="I4127" t="e">
        <f>SQRT(($C$5/2)^2-($C$5/2)^2*'(OLD) bottom seam length'!H4127^2/($C$6/2)^2)</f>
        <v>#DIV/0!</v>
      </c>
      <c r="K4127" s="136">
        <f t="shared" si="643"/>
        <v>82320</v>
      </c>
      <c r="L4127" t="e">
        <f>SQRT(($C$5/2)^2-($C$5/2)^2*'(OLD) bottom seam length'!K4127^2/($C$6/2)^2)</f>
        <v>#DIV/0!</v>
      </c>
      <c r="O4127" s="136">
        <f t="shared" si="644"/>
        <v>82320</v>
      </c>
      <c r="P4127" t="b">
        <f t="shared" si="645"/>
        <v>0</v>
      </c>
      <c r="T4127" s="136">
        <f t="shared" si="646"/>
        <v>82300</v>
      </c>
      <c r="U4127" t="e">
        <f>SQRT(($U$6/2)^2-($U$6/2)^2*'(OLD) bottom seam length'!T4127^2/($U$7/2)^2)</f>
        <v>#VALUE!</v>
      </c>
      <c r="W4127" s="136">
        <f t="shared" si="647"/>
        <v>82300</v>
      </c>
      <c r="X4127" t="e">
        <f>SQRT(($U$6/2)^2-($U$6/2)^2*'(OLD) bottom seam length'!W4127^2/($U$7/2)^2)</f>
        <v>#VALUE!</v>
      </c>
      <c r="Z4127" s="136">
        <f t="shared" si="648"/>
        <v>82300</v>
      </c>
      <c r="AA4127" t="e">
        <f>SQRT(($U$6/2)^2-($U$6/2)^2*'(OLD) bottom seam length'!Z4127^2/($U$7/2)^2)</f>
        <v>#VALUE!</v>
      </c>
      <c r="AC4127" s="136">
        <f t="shared" si="649"/>
        <v>82300</v>
      </c>
      <c r="AD4127" t="e">
        <f>SQRT(($U$6/2)^2-($U$6/2)^2*'(OLD) bottom seam length'!AC4127^2/($U$7/2)^2)</f>
        <v>#VALUE!</v>
      </c>
    </row>
    <row r="4128" spans="2:30">
      <c r="B4128" s="136">
        <f t="shared" si="640"/>
        <v>82340</v>
      </c>
      <c r="C4128" t="e">
        <f>SQRT(($C$5/2)^2-($C$5/2)^2*'(OLD) bottom seam length'!B4128^2/($C$6/2)^2)</f>
        <v>#DIV/0!</v>
      </c>
      <c r="E4128" s="136">
        <f t="shared" si="641"/>
        <v>82340</v>
      </c>
      <c r="F4128" t="e">
        <f>SQRT(($C$5/2)^2-($C$5/2)^2*'(OLD) bottom seam length'!E4128^2/($C$6/2)^2)</f>
        <v>#DIV/0!</v>
      </c>
      <c r="H4128" s="136">
        <f t="shared" si="642"/>
        <v>82340</v>
      </c>
      <c r="I4128" t="e">
        <f>SQRT(($C$5/2)^2-($C$5/2)^2*'(OLD) bottom seam length'!H4128^2/($C$6/2)^2)</f>
        <v>#DIV/0!</v>
      </c>
      <c r="K4128" s="136">
        <f t="shared" si="643"/>
        <v>82340</v>
      </c>
      <c r="L4128" t="e">
        <f>SQRT(($C$5/2)^2-($C$5/2)^2*'(OLD) bottom seam length'!K4128^2/($C$6/2)^2)</f>
        <v>#DIV/0!</v>
      </c>
      <c r="O4128" s="136">
        <f t="shared" si="644"/>
        <v>82340</v>
      </c>
      <c r="P4128" t="b">
        <f t="shared" si="645"/>
        <v>0</v>
      </c>
      <c r="T4128" s="136">
        <f t="shared" si="646"/>
        <v>82320</v>
      </c>
      <c r="U4128" t="e">
        <f>SQRT(($U$6/2)^2-($U$6/2)^2*'(OLD) bottom seam length'!T4128^2/($U$7/2)^2)</f>
        <v>#VALUE!</v>
      </c>
      <c r="W4128" s="136">
        <f t="shared" si="647"/>
        <v>82320</v>
      </c>
      <c r="X4128" t="e">
        <f>SQRT(($U$6/2)^2-($U$6/2)^2*'(OLD) bottom seam length'!W4128^2/($U$7/2)^2)</f>
        <v>#VALUE!</v>
      </c>
      <c r="Z4128" s="136">
        <f t="shared" si="648"/>
        <v>82320</v>
      </c>
      <c r="AA4128" t="e">
        <f>SQRT(($U$6/2)^2-($U$6/2)^2*'(OLD) bottom seam length'!Z4128^2/($U$7/2)^2)</f>
        <v>#VALUE!</v>
      </c>
      <c r="AC4128" s="136">
        <f t="shared" si="649"/>
        <v>82320</v>
      </c>
      <c r="AD4128" t="e">
        <f>SQRT(($U$6/2)^2-($U$6/2)^2*'(OLD) bottom seam length'!AC4128^2/($U$7/2)^2)</f>
        <v>#VALUE!</v>
      </c>
    </row>
    <row r="4129" spans="2:30">
      <c r="B4129" s="136">
        <f t="shared" si="640"/>
        <v>82360</v>
      </c>
      <c r="C4129" t="e">
        <f>SQRT(($C$5/2)^2-($C$5/2)^2*'(OLD) bottom seam length'!B4129^2/($C$6/2)^2)</f>
        <v>#DIV/0!</v>
      </c>
      <c r="E4129" s="136">
        <f t="shared" si="641"/>
        <v>82360</v>
      </c>
      <c r="F4129" t="e">
        <f>SQRT(($C$5/2)^2-($C$5/2)^2*'(OLD) bottom seam length'!E4129^2/($C$6/2)^2)</f>
        <v>#DIV/0!</v>
      </c>
      <c r="H4129" s="136">
        <f t="shared" si="642"/>
        <v>82360</v>
      </c>
      <c r="I4129" t="e">
        <f>SQRT(($C$5/2)^2-($C$5/2)^2*'(OLD) bottom seam length'!H4129^2/($C$6/2)^2)</f>
        <v>#DIV/0!</v>
      </c>
      <c r="K4129" s="136">
        <f t="shared" si="643"/>
        <v>82360</v>
      </c>
      <c r="L4129" t="e">
        <f>SQRT(($C$5/2)^2-($C$5/2)^2*'(OLD) bottom seam length'!K4129^2/($C$6/2)^2)</f>
        <v>#DIV/0!</v>
      </c>
      <c r="O4129" s="136">
        <f t="shared" si="644"/>
        <v>82360</v>
      </c>
      <c r="P4129" t="b">
        <f t="shared" si="645"/>
        <v>0</v>
      </c>
      <c r="T4129" s="136">
        <f t="shared" si="646"/>
        <v>82340</v>
      </c>
      <c r="U4129" t="e">
        <f>SQRT(($U$6/2)^2-($U$6/2)^2*'(OLD) bottom seam length'!T4129^2/($U$7/2)^2)</f>
        <v>#VALUE!</v>
      </c>
      <c r="W4129" s="136">
        <f t="shared" si="647"/>
        <v>82340</v>
      </c>
      <c r="X4129" t="e">
        <f>SQRT(($U$6/2)^2-($U$6/2)^2*'(OLD) bottom seam length'!W4129^2/($U$7/2)^2)</f>
        <v>#VALUE!</v>
      </c>
      <c r="Z4129" s="136">
        <f t="shared" si="648"/>
        <v>82340</v>
      </c>
      <c r="AA4129" t="e">
        <f>SQRT(($U$6/2)^2-($U$6/2)^2*'(OLD) bottom seam length'!Z4129^2/($U$7/2)^2)</f>
        <v>#VALUE!</v>
      </c>
      <c r="AC4129" s="136">
        <f t="shared" si="649"/>
        <v>82340</v>
      </c>
      <c r="AD4129" t="e">
        <f>SQRT(($U$6/2)^2-($U$6/2)^2*'(OLD) bottom seam length'!AC4129^2/($U$7/2)^2)</f>
        <v>#VALUE!</v>
      </c>
    </row>
    <row r="4130" spans="2:30">
      <c r="B4130" s="136">
        <f t="shared" si="640"/>
        <v>82380</v>
      </c>
      <c r="C4130" t="e">
        <f>SQRT(($C$5/2)^2-($C$5/2)^2*'(OLD) bottom seam length'!B4130^2/($C$6/2)^2)</f>
        <v>#DIV/0!</v>
      </c>
      <c r="E4130" s="136">
        <f t="shared" si="641"/>
        <v>82380</v>
      </c>
      <c r="F4130" t="e">
        <f>SQRT(($C$5/2)^2-($C$5/2)^2*'(OLD) bottom seam length'!E4130^2/($C$6/2)^2)</f>
        <v>#DIV/0!</v>
      </c>
      <c r="H4130" s="136">
        <f t="shared" si="642"/>
        <v>82380</v>
      </c>
      <c r="I4130" t="e">
        <f>SQRT(($C$5/2)^2-($C$5/2)^2*'(OLD) bottom seam length'!H4130^2/($C$6/2)^2)</f>
        <v>#DIV/0!</v>
      </c>
      <c r="K4130" s="136">
        <f t="shared" si="643"/>
        <v>82380</v>
      </c>
      <c r="L4130" t="e">
        <f>SQRT(($C$5/2)^2-($C$5/2)^2*'(OLD) bottom seam length'!K4130^2/($C$6/2)^2)</f>
        <v>#DIV/0!</v>
      </c>
      <c r="O4130" s="136">
        <f t="shared" si="644"/>
        <v>82380</v>
      </c>
      <c r="P4130" t="b">
        <f t="shared" si="645"/>
        <v>0</v>
      </c>
      <c r="T4130" s="136">
        <f t="shared" si="646"/>
        <v>82360</v>
      </c>
      <c r="U4130" t="e">
        <f>SQRT(($U$6/2)^2-($U$6/2)^2*'(OLD) bottom seam length'!T4130^2/($U$7/2)^2)</f>
        <v>#VALUE!</v>
      </c>
      <c r="W4130" s="136">
        <f t="shared" si="647"/>
        <v>82360</v>
      </c>
      <c r="X4130" t="e">
        <f>SQRT(($U$6/2)^2-($U$6/2)^2*'(OLD) bottom seam length'!W4130^2/($U$7/2)^2)</f>
        <v>#VALUE!</v>
      </c>
      <c r="Z4130" s="136">
        <f t="shared" si="648"/>
        <v>82360</v>
      </c>
      <c r="AA4130" t="e">
        <f>SQRT(($U$6/2)^2-($U$6/2)^2*'(OLD) bottom seam length'!Z4130^2/($U$7/2)^2)</f>
        <v>#VALUE!</v>
      </c>
      <c r="AC4130" s="136">
        <f t="shared" si="649"/>
        <v>82360</v>
      </c>
      <c r="AD4130" t="e">
        <f>SQRT(($U$6/2)^2-($U$6/2)^2*'(OLD) bottom seam length'!AC4130^2/($U$7/2)^2)</f>
        <v>#VALUE!</v>
      </c>
    </row>
    <row r="4131" spans="2:30">
      <c r="B4131" s="136">
        <f t="shared" si="640"/>
        <v>82400</v>
      </c>
      <c r="C4131" t="e">
        <f>SQRT(($C$5/2)^2-($C$5/2)^2*'(OLD) bottom seam length'!B4131^2/($C$6/2)^2)</f>
        <v>#DIV/0!</v>
      </c>
      <c r="E4131" s="136">
        <f t="shared" si="641"/>
        <v>82400</v>
      </c>
      <c r="F4131" t="e">
        <f>SQRT(($C$5/2)^2-($C$5/2)^2*'(OLD) bottom seam length'!E4131^2/($C$6/2)^2)</f>
        <v>#DIV/0!</v>
      </c>
      <c r="H4131" s="136">
        <f t="shared" si="642"/>
        <v>82400</v>
      </c>
      <c r="I4131" t="e">
        <f>SQRT(($C$5/2)^2-($C$5/2)^2*'(OLD) bottom seam length'!H4131^2/($C$6/2)^2)</f>
        <v>#DIV/0!</v>
      </c>
      <c r="K4131" s="136">
        <f t="shared" si="643"/>
        <v>82400</v>
      </c>
      <c r="L4131" t="e">
        <f>SQRT(($C$5/2)^2-($C$5/2)^2*'(OLD) bottom seam length'!K4131^2/($C$6/2)^2)</f>
        <v>#DIV/0!</v>
      </c>
      <c r="O4131" s="136">
        <f t="shared" si="644"/>
        <v>82400</v>
      </c>
      <c r="P4131" t="b">
        <f t="shared" si="645"/>
        <v>0</v>
      </c>
      <c r="T4131" s="136">
        <f t="shared" si="646"/>
        <v>82380</v>
      </c>
      <c r="U4131" t="e">
        <f>SQRT(($U$6/2)^2-($U$6/2)^2*'(OLD) bottom seam length'!T4131^2/($U$7/2)^2)</f>
        <v>#VALUE!</v>
      </c>
      <c r="W4131" s="136">
        <f t="shared" si="647"/>
        <v>82380</v>
      </c>
      <c r="X4131" t="e">
        <f>SQRT(($U$6/2)^2-($U$6/2)^2*'(OLD) bottom seam length'!W4131^2/($U$7/2)^2)</f>
        <v>#VALUE!</v>
      </c>
      <c r="Z4131" s="136">
        <f t="shared" si="648"/>
        <v>82380</v>
      </c>
      <c r="AA4131" t="e">
        <f>SQRT(($U$6/2)^2-($U$6/2)^2*'(OLD) bottom seam length'!Z4131^2/($U$7/2)^2)</f>
        <v>#VALUE!</v>
      </c>
      <c r="AC4131" s="136">
        <f t="shared" si="649"/>
        <v>82380</v>
      </c>
      <c r="AD4131" t="e">
        <f>SQRT(($U$6/2)^2-($U$6/2)^2*'(OLD) bottom seam length'!AC4131^2/($U$7/2)^2)</f>
        <v>#VALUE!</v>
      </c>
    </row>
    <row r="4132" spans="2:30">
      <c r="B4132" s="136">
        <f t="shared" si="640"/>
        <v>82420</v>
      </c>
      <c r="C4132" t="e">
        <f>SQRT(($C$5/2)^2-($C$5/2)^2*'(OLD) bottom seam length'!B4132^2/($C$6/2)^2)</f>
        <v>#DIV/0!</v>
      </c>
      <c r="E4132" s="136">
        <f t="shared" si="641"/>
        <v>82420</v>
      </c>
      <c r="F4132" t="e">
        <f>SQRT(($C$5/2)^2-($C$5/2)^2*'(OLD) bottom seam length'!E4132^2/($C$6/2)^2)</f>
        <v>#DIV/0!</v>
      </c>
      <c r="H4132" s="136">
        <f t="shared" si="642"/>
        <v>82420</v>
      </c>
      <c r="I4132" t="e">
        <f>SQRT(($C$5/2)^2-($C$5/2)^2*'(OLD) bottom seam length'!H4132^2/($C$6/2)^2)</f>
        <v>#DIV/0!</v>
      </c>
      <c r="K4132" s="136">
        <f t="shared" si="643"/>
        <v>82420</v>
      </c>
      <c r="L4132" t="e">
        <f>SQRT(($C$5/2)^2-($C$5/2)^2*'(OLD) bottom seam length'!K4132^2/($C$6/2)^2)</f>
        <v>#DIV/0!</v>
      </c>
      <c r="O4132" s="136">
        <f t="shared" si="644"/>
        <v>82420</v>
      </c>
      <c r="P4132" t="b">
        <f t="shared" si="645"/>
        <v>0</v>
      </c>
      <c r="T4132" s="136">
        <f t="shared" si="646"/>
        <v>82400</v>
      </c>
      <c r="U4132" t="e">
        <f>SQRT(($U$6/2)^2-($U$6/2)^2*'(OLD) bottom seam length'!T4132^2/($U$7/2)^2)</f>
        <v>#VALUE!</v>
      </c>
      <c r="W4132" s="136">
        <f t="shared" si="647"/>
        <v>82400</v>
      </c>
      <c r="X4132" t="e">
        <f>SQRT(($U$6/2)^2-($U$6/2)^2*'(OLD) bottom seam length'!W4132^2/($U$7/2)^2)</f>
        <v>#VALUE!</v>
      </c>
      <c r="Z4132" s="136">
        <f t="shared" si="648"/>
        <v>82400</v>
      </c>
      <c r="AA4132" t="e">
        <f>SQRT(($U$6/2)^2-($U$6/2)^2*'(OLD) bottom seam length'!Z4132^2/($U$7/2)^2)</f>
        <v>#VALUE!</v>
      </c>
      <c r="AC4132" s="136">
        <f t="shared" si="649"/>
        <v>82400</v>
      </c>
      <c r="AD4132" t="e">
        <f>SQRT(($U$6/2)^2-($U$6/2)^2*'(OLD) bottom seam length'!AC4132^2/($U$7/2)^2)</f>
        <v>#VALUE!</v>
      </c>
    </row>
    <row r="4133" spans="2:30">
      <c r="B4133" s="136">
        <f t="shared" si="640"/>
        <v>82440</v>
      </c>
      <c r="C4133" t="e">
        <f>SQRT(($C$5/2)^2-($C$5/2)^2*'(OLD) bottom seam length'!B4133^2/($C$6/2)^2)</f>
        <v>#DIV/0!</v>
      </c>
      <c r="E4133" s="136">
        <f t="shared" si="641"/>
        <v>82440</v>
      </c>
      <c r="F4133" t="e">
        <f>SQRT(($C$5/2)^2-($C$5/2)^2*'(OLD) bottom seam length'!E4133^2/($C$6/2)^2)</f>
        <v>#DIV/0!</v>
      </c>
      <c r="H4133" s="136">
        <f t="shared" si="642"/>
        <v>82440</v>
      </c>
      <c r="I4133" t="e">
        <f>SQRT(($C$5/2)^2-($C$5/2)^2*'(OLD) bottom seam length'!H4133^2/($C$6/2)^2)</f>
        <v>#DIV/0!</v>
      </c>
      <c r="K4133" s="136">
        <f t="shared" si="643"/>
        <v>82440</v>
      </c>
      <c r="L4133" t="e">
        <f>SQRT(($C$5/2)^2-($C$5/2)^2*'(OLD) bottom seam length'!K4133^2/($C$6/2)^2)</f>
        <v>#DIV/0!</v>
      </c>
      <c r="O4133" s="136">
        <f t="shared" si="644"/>
        <v>82440</v>
      </c>
      <c r="P4133" t="b">
        <f t="shared" si="645"/>
        <v>0</v>
      </c>
      <c r="T4133" s="136">
        <f t="shared" si="646"/>
        <v>82420</v>
      </c>
      <c r="U4133" t="e">
        <f>SQRT(($U$6/2)^2-($U$6/2)^2*'(OLD) bottom seam length'!T4133^2/($U$7/2)^2)</f>
        <v>#VALUE!</v>
      </c>
      <c r="W4133" s="136">
        <f t="shared" si="647"/>
        <v>82420</v>
      </c>
      <c r="X4133" t="e">
        <f>SQRT(($U$6/2)^2-($U$6/2)^2*'(OLD) bottom seam length'!W4133^2/($U$7/2)^2)</f>
        <v>#VALUE!</v>
      </c>
      <c r="Z4133" s="136">
        <f t="shared" si="648"/>
        <v>82420</v>
      </c>
      <c r="AA4133" t="e">
        <f>SQRT(($U$6/2)^2-($U$6/2)^2*'(OLD) bottom seam length'!Z4133^2/($U$7/2)^2)</f>
        <v>#VALUE!</v>
      </c>
      <c r="AC4133" s="136">
        <f t="shared" si="649"/>
        <v>82420</v>
      </c>
      <c r="AD4133" t="e">
        <f>SQRT(($U$6/2)^2-($U$6/2)^2*'(OLD) bottom seam length'!AC4133^2/($U$7/2)^2)</f>
        <v>#VALUE!</v>
      </c>
    </row>
    <row r="4134" spans="2:30">
      <c r="B4134" s="136">
        <f t="shared" si="640"/>
        <v>82460</v>
      </c>
      <c r="C4134" t="e">
        <f>SQRT(($C$5/2)^2-($C$5/2)^2*'(OLD) bottom seam length'!B4134^2/($C$6/2)^2)</f>
        <v>#DIV/0!</v>
      </c>
      <c r="E4134" s="136">
        <f t="shared" si="641"/>
        <v>82460</v>
      </c>
      <c r="F4134" t="e">
        <f>SQRT(($C$5/2)^2-($C$5/2)^2*'(OLD) bottom seam length'!E4134^2/($C$6/2)^2)</f>
        <v>#DIV/0!</v>
      </c>
      <c r="H4134" s="136">
        <f t="shared" si="642"/>
        <v>82460</v>
      </c>
      <c r="I4134" t="e">
        <f>SQRT(($C$5/2)^2-($C$5/2)^2*'(OLD) bottom seam length'!H4134^2/($C$6/2)^2)</f>
        <v>#DIV/0!</v>
      </c>
      <c r="K4134" s="136">
        <f t="shared" si="643"/>
        <v>82460</v>
      </c>
      <c r="L4134" t="e">
        <f>SQRT(($C$5/2)^2-($C$5/2)^2*'(OLD) bottom seam length'!K4134^2/($C$6/2)^2)</f>
        <v>#DIV/0!</v>
      </c>
      <c r="O4134" s="136">
        <f t="shared" si="644"/>
        <v>82460</v>
      </c>
      <c r="P4134" t="b">
        <f t="shared" si="645"/>
        <v>0</v>
      </c>
      <c r="T4134" s="136">
        <f t="shared" si="646"/>
        <v>82440</v>
      </c>
      <c r="U4134" t="e">
        <f>SQRT(($U$6/2)^2-($U$6/2)^2*'(OLD) bottom seam length'!T4134^2/($U$7/2)^2)</f>
        <v>#VALUE!</v>
      </c>
      <c r="W4134" s="136">
        <f t="shared" si="647"/>
        <v>82440</v>
      </c>
      <c r="X4134" t="e">
        <f>SQRT(($U$6/2)^2-($U$6/2)^2*'(OLD) bottom seam length'!W4134^2/($U$7/2)^2)</f>
        <v>#VALUE!</v>
      </c>
      <c r="Z4134" s="136">
        <f t="shared" si="648"/>
        <v>82440</v>
      </c>
      <c r="AA4134" t="e">
        <f>SQRT(($U$6/2)^2-($U$6/2)^2*'(OLD) bottom seam length'!Z4134^2/($U$7/2)^2)</f>
        <v>#VALUE!</v>
      </c>
      <c r="AC4134" s="136">
        <f t="shared" si="649"/>
        <v>82440</v>
      </c>
      <c r="AD4134" t="e">
        <f>SQRT(($U$6/2)^2-($U$6/2)^2*'(OLD) bottom seam length'!AC4134^2/($U$7/2)^2)</f>
        <v>#VALUE!</v>
      </c>
    </row>
    <row r="4135" spans="2:30">
      <c r="B4135" s="136">
        <f t="shared" si="640"/>
        <v>82480</v>
      </c>
      <c r="C4135" t="e">
        <f>SQRT(($C$5/2)^2-($C$5/2)^2*'(OLD) bottom seam length'!B4135^2/($C$6/2)^2)</f>
        <v>#DIV/0!</v>
      </c>
      <c r="E4135" s="136">
        <f t="shared" si="641"/>
        <v>82480</v>
      </c>
      <c r="F4135" t="e">
        <f>SQRT(($C$5/2)^2-($C$5/2)^2*'(OLD) bottom seam length'!E4135^2/($C$6/2)^2)</f>
        <v>#DIV/0!</v>
      </c>
      <c r="H4135" s="136">
        <f t="shared" si="642"/>
        <v>82480</v>
      </c>
      <c r="I4135" t="e">
        <f>SQRT(($C$5/2)^2-($C$5/2)^2*'(OLD) bottom seam length'!H4135^2/($C$6/2)^2)</f>
        <v>#DIV/0!</v>
      </c>
      <c r="K4135" s="136">
        <f t="shared" si="643"/>
        <v>82480</v>
      </c>
      <c r="L4135" t="e">
        <f>SQRT(($C$5/2)^2-($C$5/2)^2*'(OLD) bottom seam length'!K4135^2/($C$6/2)^2)</f>
        <v>#DIV/0!</v>
      </c>
      <c r="O4135" s="136">
        <f t="shared" si="644"/>
        <v>82480</v>
      </c>
      <c r="P4135" t="b">
        <f t="shared" si="645"/>
        <v>0</v>
      </c>
      <c r="T4135" s="136">
        <f t="shared" si="646"/>
        <v>82460</v>
      </c>
      <c r="U4135" t="e">
        <f>SQRT(($U$6/2)^2-($U$6/2)^2*'(OLD) bottom seam length'!T4135^2/($U$7/2)^2)</f>
        <v>#VALUE!</v>
      </c>
      <c r="W4135" s="136">
        <f t="shared" si="647"/>
        <v>82460</v>
      </c>
      <c r="X4135" t="e">
        <f>SQRT(($U$6/2)^2-($U$6/2)^2*'(OLD) bottom seam length'!W4135^2/($U$7/2)^2)</f>
        <v>#VALUE!</v>
      </c>
      <c r="Z4135" s="136">
        <f t="shared" si="648"/>
        <v>82460</v>
      </c>
      <c r="AA4135" t="e">
        <f>SQRT(($U$6/2)^2-($U$6/2)^2*'(OLD) bottom seam length'!Z4135^2/($U$7/2)^2)</f>
        <v>#VALUE!</v>
      </c>
      <c r="AC4135" s="136">
        <f t="shared" si="649"/>
        <v>82460</v>
      </c>
      <c r="AD4135" t="e">
        <f>SQRT(($U$6/2)^2-($U$6/2)^2*'(OLD) bottom seam length'!AC4135^2/($U$7/2)^2)</f>
        <v>#VALUE!</v>
      </c>
    </row>
    <row r="4136" spans="2:30">
      <c r="B4136" s="136">
        <f t="shared" si="640"/>
        <v>82500</v>
      </c>
      <c r="C4136" t="e">
        <f>SQRT(($C$5/2)^2-($C$5/2)^2*'(OLD) bottom seam length'!B4136^2/($C$6/2)^2)</f>
        <v>#DIV/0!</v>
      </c>
      <c r="E4136" s="136">
        <f t="shared" si="641"/>
        <v>82500</v>
      </c>
      <c r="F4136" t="e">
        <f>SQRT(($C$5/2)^2-($C$5/2)^2*'(OLD) bottom seam length'!E4136^2/($C$6/2)^2)</f>
        <v>#DIV/0!</v>
      </c>
      <c r="H4136" s="136">
        <f t="shared" si="642"/>
        <v>82500</v>
      </c>
      <c r="I4136" t="e">
        <f>SQRT(($C$5/2)^2-($C$5/2)^2*'(OLD) bottom seam length'!H4136^2/($C$6/2)^2)</f>
        <v>#DIV/0!</v>
      </c>
      <c r="K4136" s="136">
        <f t="shared" si="643"/>
        <v>82500</v>
      </c>
      <c r="L4136" t="e">
        <f>SQRT(($C$5/2)^2-($C$5/2)^2*'(OLD) bottom seam length'!K4136^2/($C$6/2)^2)</f>
        <v>#DIV/0!</v>
      </c>
      <c r="O4136" s="136">
        <f t="shared" si="644"/>
        <v>82500</v>
      </c>
      <c r="P4136" t="b">
        <f t="shared" si="645"/>
        <v>0</v>
      </c>
      <c r="T4136" s="136">
        <f t="shared" si="646"/>
        <v>82480</v>
      </c>
      <c r="U4136" t="e">
        <f>SQRT(($U$6/2)^2-($U$6/2)^2*'(OLD) bottom seam length'!T4136^2/($U$7/2)^2)</f>
        <v>#VALUE!</v>
      </c>
      <c r="W4136" s="136">
        <f t="shared" si="647"/>
        <v>82480</v>
      </c>
      <c r="X4136" t="e">
        <f>SQRT(($U$6/2)^2-($U$6/2)^2*'(OLD) bottom seam length'!W4136^2/($U$7/2)^2)</f>
        <v>#VALUE!</v>
      </c>
      <c r="Z4136" s="136">
        <f t="shared" si="648"/>
        <v>82480</v>
      </c>
      <c r="AA4136" t="e">
        <f>SQRT(($U$6/2)^2-($U$6/2)^2*'(OLD) bottom seam length'!Z4136^2/($U$7/2)^2)</f>
        <v>#VALUE!</v>
      </c>
      <c r="AC4136" s="136">
        <f t="shared" si="649"/>
        <v>82480</v>
      </c>
      <c r="AD4136" t="e">
        <f>SQRT(($U$6/2)^2-($U$6/2)^2*'(OLD) bottom seam length'!AC4136^2/($U$7/2)^2)</f>
        <v>#VALUE!</v>
      </c>
    </row>
    <row r="4137" spans="2:30">
      <c r="B4137" s="136">
        <f t="shared" si="640"/>
        <v>82520</v>
      </c>
      <c r="C4137" t="e">
        <f>SQRT(($C$5/2)^2-($C$5/2)^2*'(OLD) bottom seam length'!B4137^2/($C$6/2)^2)</f>
        <v>#DIV/0!</v>
      </c>
      <c r="E4137" s="136">
        <f t="shared" si="641"/>
        <v>82520</v>
      </c>
      <c r="F4137" t="e">
        <f>SQRT(($C$5/2)^2-($C$5/2)^2*'(OLD) bottom seam length'!E4137^2/($C$6/2)^2)</f>
        <v>#DIV/0!</v>
      </c>
      <c r="H4137" s="136">
        <f t="shared" si="642"/>
        <v>82520</v>
      </c>
      <c r="I4137" t="e">
        <f>SQRT(($C$5/2)^2-($C$5/2)^2*'(OLD) bottom seam length'!H4137^2/($C$6/2)^2)</f>
        <v>#DIV/0!</v>
      </c>
      <c r="K4137" s="136">
        <f t="shared" si="643"/>
        <v>82520</v>
      </c>
      <c r="L4137" t="e">
        <f>SQRT(($C$5/2)^2-($C$5/2)^2*'(OLD) bottom seam length'!K4137^2/($C$6/2)^2)</f>
        <v>#DIV/0!</v>
      </c>
      <c r="O4137" s="136">
        <f t="shared" si="644"/>
        <v>82520</v>
      </c>
      <c r="P4137" t="b">
        <f t="shared" si="645"/>
        <v>0</v>
      </c>
      <c r="T4137" s="136">
        <f t="shared" si="646"/>
        <v>82500</v>
      </c>
      <c r="U4137" t="e">
        <f>SQRT(($U$6/2)^2-($U$6/2)^2*'(OLD) bottom seam length'!T4137^2/($U$7/2)^2)</f>
        <v>#VALUE!</v>
      </c>
      <c r="W4137" s="136">
        <f t="shared" si="647"/>
        <v>82500</v>
      </c>
      <c r="X4137" t="e">
        <f>SQRT(($U$6/2)^2-($U$6/2)^2*'(OLD) bottom seam length'!W4137^2/($U$7/2)^2)</f>
        <v>#VALUE!</v>
      </c>
      <c r="Z4137" s="136">
        <f t="shared" si="648"/>
        <v>82500</v>
      </c>
      <c r="AA4137" t="e">
        <f>SQRT(($U$6/2)^2-($U$6/2)^2*'(OLD) bottom seam length'!Z4137^2/($U$7/2)^2)</f>
        <v>#VALUE!</v>
      </c>
      <c r="AC4137" s="136">
        <f t="shared" si="649"/>
        <v>82500</v>
      </c>
      <c r="AD4137" t="e">
        <f>SQRT(($U$6/2)^2-($U$6/2)^2*'(OLD) bottom seam length'!AC4137^2/($U$7/2)^2)</f>
        <v>#VALUE!</v>
      </c>
    </row>
    <row r="4138" spans="2:30">
      <c r="B4138" s="136">
        <f t="shared" si="640"/>
        <v>82540</v>
      </c>
      <c r="C4138" t="e">
        <f>SQRT(($C$5/2)^2-($C$5/2)^2*'(OLD) bottom seam length'!B4138^2/($C$6/2)^2)</f>
        <v>#DIV/0!</v>
      </c>
      <c r="E4138" s="136">
        <f t="shared" si="641"/>
        <v>82540</v>
      </c>
      <c r="F4138" t="e">
        <f>SQRT(($C$5/2)^2-($C$5/2)^2*'(OLD) bottom seam length'!E4138^2/($C$6/2)^2)</f>
        <v>#DIV/0!</v>
      </c>
      <c r="H4138" s="136">
        <f t="shared" si="642"/>
        <v>82540</v>
      </c>
      <c r="I4138" t="e">
        <f>SQRT(($C$5/2)^2-($C$5/2)^2*'(OLD) bottom seam length'!H4138^2/($C$6/2)^2)</f>
        <v>#DIV/0!</v>
      </c>
      <c r="K4138" s="136">
        <f t="shared" si="643"/>
        <v>82540</v>
      </c>
      <c r="L4138" t="e">
        <f>SQRT(($C$5/2)^2-($C$5/2)^2*'(OLD) bottom seam length'!K4138^2/($C$6/2)^2)</f>
        <v>#DIV/0!</v>
      </c>
      <c r="O4138" s="136">
        <f t="shared" si="644"/>
        <v>82540</v>
      </c>
      <c r="P4138" t="b">
        <f t="shared" si="645"/>
        <v>0</v>
      </c>
      <c r="T4138" s="136">
        <f t="shared" si="646"/>
        <v>82520</v>
      </c>
      <c r="U4138" t="e">
        <f>SQRT(($U$6/2)^2-($U$6/2)^2*'(OLD) bottom seam length'!T4138^2/($U$7/2)^2)</f>
        <v>#VALUE!</v>
      </c>
      <c r="W4138" s="136">
        <f t="shared" si="647"/>
        <v>82520</v>
      </c>
      <c r="X4138" t="e">
        <f>SQRT(($U$6/2)^2-($U$6/2)^2*'(OLD) bottom seam length'!W4138^2/($U$7/2)^2)</f>
        <v>#VALUE!</v>
      </c>
      <c r="Z4138" s="136">
        <f t="shared" si="648"/>
        <v>82520</v>
      </c>
      <c r="AA4138" t="e">
        <f>SQRT(($U$6/2)^2-($U$6/2)^2*'(OLD) bottom seam length'!Z4138^2/($U$7/2)^2)</f>
        <v>#VALUE!</v>
      </c>
      <c r="AC4138" s="136">
        <f t="shared" si="649"/>
        <v>82520</v>
      </c>
      <c r="AD4138" t="e">
        <f>SQRT(($U$6/2)^2-($U$6/2)^2*'(OLD) bottom seam length'!AC4138^2/($U$7/2)^2)</f>
        <v>#VALUE!</v>
      </c>
    </row>
    <row r="4139" spans="2:30">
      <c r="B4139" s="136">
        <f t="shared" si="640"/>
        <v>82560</v>
      </c>
      <c r="C4139" t="e">
        <f>SQRT(($C$5/2)^2-($C$5/2)^2*'(OLD) bottom seam length'!B4139^2/($C$6/2)^2)</f>
        <v>#DIV/0!</v>
      </c>
      <c r="E4139" s="136">
        <f t="shared" si="641"/>
        <v>82560</v>
      </c>
      <c r="F4139" t="e">
        <f>SQRT(($C$5/2)^2-($C$5/2)^2*'(OLD) bottom seam length'!E4139^2/($C$6/2)^2)</f>
        <v>#DIV/0!</v>
      </c>
      <c r="H4139" s="136">
        <f t="shared" si="642"/>
        <v>82560</v>
      </c>
      <c r="I4139" t="e">
        <f>SQRT(($C$5/2)^2-($C$5/2)^2*'(OLD) bottom seam length'!H4139^2/($C$6/2)^2)</f>
        <v>#DIV/0!</v>
      </c>
      <c r="K4139" s="136">
        <f t="shared" si="643"/>
        <v>82560</v>
      </c>
      <c r="L4139" t="e">
        <f>SQRT(($C$5/2)^2-($C$5/2)^2*'(OLD) bottom seam length'!K4139^2/($C$6/2)^2)</f>
        <v>#DIV/0!</v>
      </c>
      <c r="O4139" s="136">
        <f t="shared" si="644"/>
        <v>82560</v>
      </c>
      <c r="P4139" t="b">
        <f t="shared" si="645"/>
        <v>0</v>
      </c>
      <c r="T4139" s="136">
        <f t="shared" si="646"/>
        <v>82540</v>
      </c>
      <c r="U4139" t="e">
        <f>SQRT(($U$6/2)^2-($U$6/2)^2*'(OLD) bottom seam length'!T4139^2/($U$7/2)^2)</f>
        <v>#VALUE!</v>
      </c>
      <c r="W4139" s="136">
        <f t="shared" si="647"/>
        <v>82540</v>
      </c>
      <c r="X4139" t="e">
        <f>SQRT(($U$6/2)^2-($U$6/2)^2*'(OLD) bottom seam length'!W4139^2/($U$7/2)^2)</f>
        <v>#VALUE!</v>
      </c>
      <c r="Z4139" s="136">
        <f t="shared" si="648"/>
        <v>82540</v>
      </c>
      <c r="AA4139" t="e">
        <f>SQRT(($U$6/2)^2-($U$6/2)^2*'(OLD) bottom seam length'!Z4139^2/($U$7/2)^2)</f>
        <v>#VALUE!</v>
      </c>
      <c r="AC4139" s="136">
        <f t="shared" si="649"/>
        <v>82540</v>
      </c>
      <c r="AD4139" t="e">
        <f>SQRT(($U$6/2)^2-($U$6/2)^2*'(OLD) bottom seam length'!AC4139^2/($U$7/2)^2)</f>
        <v>#VALUE!</v>
      </c>
    </row>
    <row r="4140" spans="2:30">
      <c r="B4140" s="136">
        <f t="shared" si="640"/>
        <v>82580</v>
      </c>
      <c r="C4140" t="e">
        <f>SQRT(($C$5/2)^2-($C$5/2)^2*'(OLD) bottom seam length'!B4140^2/($C$6/2)^2)</f>
        <v>#DIV/0!</v>
      </c>
      <c r="E4140" s="136">
        <f t="shared" si="641"/>
        <v>82580</v>
      </c>
      <c r="F4140" t="e">
        <f>SQRT(($C$5/2)^2-($C$5/2)^2*'(OLD) bottom seam length'!E4140^2/($C$6/2)^2)</f>
        <v>#DIV/0!</v>
      </c>
      <c r="H4140" s="136">
        <f t="shared" si="642"/>
        <v>82580</v>
      </c>
      <c r="I4140" t="e">
        <f>SQRT(($C$5/2)^2-($C$5/2)^2*'(OLD) bottom seam length'!H4140^2/($C$6/2)^2)</f>
        <v>#DIV/0!</v>
      </c>
      <c r="K4140" s="136">
        <f t="shared" si="643"/>
        <v>82580</v>
      </c>
      <c r="L4140" t="e">
        <f>SQRT(($C$5/2)^2-($C$5/2)^2*'(OLD) bottom seam length'!K4140^2/($C$6/2)^2)</f>
        <v>#DIV/0!</v>
      </c>
      <c r="O4140" s="136">
        <f t="shared" si="644"/>
        <v>82580</v>
      </c>
      <c r="P4140" t="b">
        <f t="shared" si="645"/>
        <v>0</v>
      </c>
      <c r="T4140" s="136">
        <f t="shared" si="646"/>
        <v>82560</v>
      </c>
      <c r="U4140" t="e">
        <f>SQRT(($U$6/2)^2-($U$6/2)^2*'(OLD) bottom seam length'!T4140^2/($U$7/2)^2)</f>
        <v>#VALUE!</v>
      </c>
      <c r="W4140" s="136">
        <f t="shared" si="647"/>
        <v>82560</v>
      </c>
      <c r="X4140" t="e">
        <f>SQRT(($U$6/2)^2-($U$6/2)^2*'(OLD) bottom seam length'!W4140^2/($U$7/2)^2)</f>
        <v>#VALUE!</v>
      </c>
      <c r="Z4140" s="136">
        <f t="shared" si="648"/>
        <v>82560</v>
      </c>
      <c r="AA4140" t="e">
        <f>SQRT(($U$6/2)^2-($U$6/2)^2*'(OLD) bottom seam length'!Z4140^2/($U$7/2)^2)</f>
        <v>#VALUE!</v>
      </c>
      <c r="AC4140" s="136">
        <f t="shared" si="649"/>
        <v>82560</v>
      </c>
      <c r="AD4140" t="e">
        <f>SQRT(($U$6/2)^2-($U$6/2)^2*'(OLD) bottom seam length'!AC4140^2/($U$7/2)^2)</f>
        <v>#VALUE!</v>
      </c>
    </row>
    <row r="4141" spans="2:30">
      <c r="B4141" s="136">
        <f t="shared" si="640"/>
        <v>82600</v>
      </c>
      <c r="C4141" t="e">
        <f>SQRT(($C$5/2)^2-($C$5/2)^2*'(OLD) bottom seam length'!B4141^2/($C$6/2)^2)</f>
        <v>#DIV/0!</v>
      </c>
      <c r="E4141" s="136">
        <f t="shared" si="641"/>
        <v>82600</v>
      </c>
      <c r="F4141" t="e">
        <f>SQRT(($C$5/2)^2-($C$5/2)^2*'(OLD) bottom seam length'!E4141^2/($C$6/2)^2)</f>
        <v>#DIV/0!</v>
      </c>
      <c r="H4141" s="136">
        <f t="shared" si="642"/>
        <v>82600</v>
      </c>
      <c r="I4141" t="e">
        <f>SQRT(($C$5/2)^2-($C$5/2)^2*'(OLD) bottom seam length'!H4141^2/($C$6/2)^2)</f>
        <v>#DIV/0!</v>
      </c>
      <c r="K4141" s="136">
        <f t="shared" si="643"/>
        <v>82600</v>
      </c>
      <c r="L4141" t="e">
        <f>SQRT(($C$5/2)^2-($C$5/2)^2*'(OLD) bottom seam length'!K4141^2/($C$6/2)^2)</f>
        <v>#DIV/0!</v>
      </c>
      <c r="O4141" s="136">
        <f t="shared" si="644"/>
        <v>82600</v>
      </c>
      <c r="P4141" t="b">
        <f t="shared" si="645"/>
        <v>0</v>
      </c>
      <c r="T4141" s="136">
        <f t="shared" si="646"/>
        <v>82580</v>
      </c>
      <c r="U4141" t="e">
        <f>SQRT(($U$6/2)^2-($U$6/2)^2*'(OLD) bottom seam length'!T4141^2/($U$7/2)^2)</f>
        <v>#VALUE!</v>
      </c>
      <c r="W4141" s="136">
        <f t="shared" si="647"/>
        <v>82580</v>
      </c>
      <c r="X4141" t="e">
        <f>SQRT(($U$6/2)^2-($U$6/2)^2*'(OLD) bottom seam length'!W4141^2/($U$7/2)^2)</f>
        <v>#VALUE!</v>
      </c>
      <c r="Z4141" s="136">
        <f t="shared" si="648"/>
        <v>82580</v>
      </c>
      <c r="AA4141" t="e">
        <f>SQRT(($U$6/2)^2-($U$6/2)^2*'(OLD) bottom seam length'!Z4141^2/($U$7/2)^2)</f>
        <v>#VALUE!</v>
      </c>
      <c r="AC4141" s="136">
        <f t="shared" si="649"/>
        <v>82580</v>
      </c>
      <c r="AD4141" t="e">
        <f>SQRT(($U$6/2)^2-($U$6/2)^2*'(OLD) bottom seam length'!AC4141^2/($U$7/2)^2)</f>
        <v>#VALUE!</v>
      </c>
    </row>
    <row r="4142" spans="2:30">
      <c r="B4142" s="136">
        <f t="shared" si="640"/>
        <v>82620</v>
      </c>
      <c r="C4142" t="e">
        <f>SQRT(($C$5/2)^2-($C$5/2)^2*'(OLD) bottom seam length'!B4142^2/($C$6/2)^2)</f>
        <v>#DIV/0!</v>
      </c>
      <c r="E4142" s="136">
        <f t="shared" si="641"/>
        <v>82620</v>
      </c>
      <c r="F4142" t="e">
        <f>SQRT(($C$5/2)^2-($C$5/2)^2*'(OLD) bottom seam length'!E4142^2/($C$6/2)^2)</f>
        <v>#DIV/0!</v>
      </c>
      <c r="H4142" s="136">
        <f t="shared" si="642"/>
        <v>82620</v>
      </c>
      <c r="I4142" t="e">
        <f>SQRT(($C$5/2)^2-($C$5/2)^2*'(OLD) bottom seam length'!H4142^2/($C$6/2)^2)</f>
        <v>#DIV/0!</v>
      </c>
      <c r="K4142" s="136">
        <f t="shared" si="643"/>
        <v>82620</v>
      </c>
      <c r="L4142" t="e">
        <f>SQRT(($C$5/2)^2-($C$5/2)^2*'(OLD) bottom seam length'!K4142^2/($C$6/2)^2)</f>
        <v>#DIV/0!</v>
      </c>
      <c r="O4142" s="136">
        <f t="shared" si="644"/>
        <v>82620</v>
      </c>
      <c r="P4142" t="b">
        <f t="shared" si="645"/>
        <v>0</v>
      </c>
      <c r="T4142" s="136">
        <f t="shared" si="646"/>
        <v>82600</v>
      </c>
      <c r="U4142" t="e">
        <f>SQRT(($U$6/2)^2-($U$6/2)^2*'(OLD) bottom seam length'!T4142^2/($U$7/2)^2)</f>
        <v>#VALUE!</v>
      </c>
      <c r="W4142" s="136">
        <f t="shared" si="647"/>
        <v>82600</v>
      </c>
      <c r="X4142" t="e">
        <f>SQRT(($U$6/2)^2-($U$6/2)^2*'(OLD) bottom seam length'!W4142^2/($U$7/2)^2)</f>
        <v>#VALUE!</v>
      </c>
      <c r="Z4142" s="136">
        <f t="shared" si="648"/>
        <v>82600</v>
      </c>
      <c r="AA4142" t="e">
        <f>SQRT(($U$6/2)^2-($U$6/2)^2*'(OLD) bottom seam length'!Z4142^2/($U$7/2)^2)</f>
        <v>#VALUE!</v>
      </c>
      <c r="AC4142" s="136">
        <f t="shared" si="649"/>
        <v>82600</v>
      </c>
      <c r="AD4142" t="e">
        <f>SQRT(($U$6/2)^2-($U$6/2)^2*'(OLD) bottom seam length'!AC4142^2/($U$7/2)^2)</f>
        <v>#VALUE!</v>
      </c>
    </row>
    <row r="4143" spans="2:30">
      <c r="B4143" s="136">
        <f t="shared" si="640"/>
        <v>82640</v>
      </c>
      <c r="C4143" t="e">
        <f>SQRT(($C$5/2)^2-($C$5/2)^2*'(OLD) bottom seam length'!B4143^2/($C$6/2)^2)</f>
        <v>#DIV/0!</v>
      </c>
      <c r="E4143" s="136">
        <f t="shared" si="641"/>
        <v>82640</v>
      </c>
      <c r="F4143" t="e">
        <f>SQRT(($C$5/2)^2-($C$5/2)^2*'(OLD) bottom seam length'!E4143^2/($C$6/2)^2)</f>
        <v>#DIV/0!</v>
      </c>
      <c r="H4143" s="136">
        <f t="shared" si="642"/>
        <v>82640</v>
      </c>
      <c r="I4143" t="e">
        <f>SQRT(($C$5/2)^2-($C$5/2)^2*'(OLD) bottom seam length'!H4143^2/($C$6/2)^2)</f>
        <v>#DIV/0!</v>
      </c>
      <c r="K4143" s="136">
        <f t="shared" si="643"/>
        <v>82640</v>
      </c>
      <c r="L4143" t="e">
        <f>SQRT(($C$5/2)^2-($C$5/2)^2*'(OLD) bottom seam length'!K4143^2/($C$6/2)^2)</f>
        <v>#DIV/0!</v>
      </c>
      <c r="O4143" s="136">
        <f t="shared" si="644"/>
        <v>82640</v>
      </c>
      <c r="P4143" t="b">
        <f t="shared" si="645"/>
        <v>0</v>
      </c>
      <c r="T4143" s="136">
        <f t="shared" si="646"/>
        <v>82620</v>
      </c>
      <c r="U4143" t="e">
        <f>SQRT(($U$6/2)^2-($U$6/2)^2*'(OLD) bottom seam length'!T4143^2/($U$7/2)^2)</f>
        <v>#VALUE!</v>
      </c>
      <c r="W4143" s="136">
        <f t="shared" si="647"/>
        <v>82620</v>
      </c>
      <c r="X4143" t="e">
        <f>SQRT(($U$6/2)^2-($U$6/2)^2*'(OLD) bottom seam length'!W4143^2/($U$7/2)^2)</f>
        <v>#VALUE!</v>
      </c>
      <c r="Z4143" s="136">
        <f t="shared" si="648"/>
        <v>82620</v>
      </c>
      <c r="AA4143" t="e">
        <f>SQRT(($U$6/2)^2-($U$6/2)^2*'(OLD) bottom seam length'!Z4143^2/($U$7/2)^2)</f>
        <v>#VALUE!</v>
      </c>
      <c r="AC4143" s="136">
        <f t="shared" si="649"/>
        <v>82620</v>
      </c>
      <c r="AD4143" t="e">
        <f>SQRT(($U$6/2)^2-($U$6/2)^2*'(OLD) bottom seam length'!AC4143^2/($U$7/2)^2)</f>
        <v>#VALUE!</v>
      </c>
    </row>
    <row r="4144" spans="2:30">
      <c r="B4144" s="136">
        <f t="shared" si="640"/>
        <v>82660</v>
      </c>
      <c r="C4144" t="e">
        <f>SQRT(($C$5/2)^2-($C$5/2)^2*'(OLD) bottom seam length'!B4144^2/($C$6/2)^2)</f>
        <v>#DIV/0!</v>
      </c>
      <c r="E4144" s="136">
        <f t="shared" si="641"/>
        <v>82660</v>
      </c>
      <c r="F4144" t="e">
        <f>SQRT(($C$5/2)^2-($C$5/2)^2*'(OLD) bottom seam length'!E4144^2/($C$6/2)^2)</f>
        <v>#DIV/0!</v>
      </c>
      <c r="H4144" s="136">
        <f t="shared" si="642"/>
        <v>82660</v>
      </c>
      <c r="I4144" t="e">
        <f>SQRT(($C$5/2)^2-($C$5/2)^2*'(OLD) bottom seam length'!H4144^2/($C$6/2)^2)</f>
        <v>#DIV/0!</v>
      </c>
      <c r="K4144" s="136">
        <f t="shared" si="643"/>
        <v>82660</v>
      </c>
      <c r="L4144" t="e">
        <f>SQRT(($C$5/2)^2-($C$5/2)^2*'(OLD) bottom seam length'!K4144^2/($C$6/2)^2)</f>
        <v>#DIV/0!</v>
      </c>
      <c r="O4144" s="136">
        <f t="shared" si="644"/>
        <v>82660</v>
      </c>
      <c r="P4144" t="b">
        <f t="shared" si="645"/>
        <v>0</v>
      </c>
      <c r="T4144" s="136">
        <f t="shared" si="646"/>
        <v>82640</v>
      </c>
      <c r="U4144" t="e">
        <f>SQRT(($U$6/2)^2-($U$6/2)^2*'(OLD) bottom seam length'!T4144^2/($U$7/2)^2)</f>
        <v>#VALUE!</v>
      </c>
      <c r="W4144" s="136">
        <f t="shared" si="647"/>
        <v>82640</v>
      </c>
      <c r="X4144" t="e">
        <f>SQRT(($U$6/2)^2-($U$6/2)^2*'(OLD) bottom seam length'!W4144^2/($U$7/2)^2)</f>
        <v>#VALUE!</v>
      </c>
      <c r="Z4144" s="136">
        <f t="shared" si="648"/>
        <v>82640</v>
      </c>
      <c r="AA4144" t="e">
        <f>SQRT(($U$6/2)^2-($U$6/2)^2*'(OLD) bottom seam length'!Z4144^2/($U$7/2)^2)</f>
        <v>#VALUE!</v>
      </c>
      <c r="AC4144" s="136">
        <f t="shared" si="649"/>
        <v>82640</v>
      </c>
      <c r="AD4144" t="e">
        <f>SQRT(($U$6/2)^2-($U$6/2)^2*'(OLD) bottom seam length'!AC4144^2/($U$7/2)^2)</f>
        <v>#VALUE!</v>
      </c>
    </row>
    <row r="4145" spans="2:30">
      <c r="B4145" s="136">
        <f t="shared" si="640"/>
        <v>82680</v>
      </c>
      <c r="C4145" t="e">
        <f>SQRT(($C$5/2)^2-($C$5/2)^2*'(OLD) bottom seam length'!B4145^2/($C$6/2)^2)</f>
        <v>#DIV/0!</v>
      </c>
      <c r="E4145" s="136">
        <f t="shared" si="641"/>
        <v>82680</v>
      </c>
      <c r="F4145" t="e">
        <f>SQRT(($C$5/2)^2-($C$5/2)^2*'(OLD) bottom seam length'!E4145^2/($C$6/2)^2)</f>
        <v>#DIV/0!</v>
      </c>
      <c r="H4145" s="136">
        <f t="shared" si="642"/>
        <v>82680</v>
      </c>
      <c r="I4145" t="e">
        <f>SQRT(($C$5/2)^2-($C$5/2)^2*'(OLD) bottom seam length'!H4145^2/($C$6/2)^2)</f>
        <v>#DIV/0!</v>
      </c>
      <c r="K4145" s="136">
        <f t="shared" si="643"/>
        <v>82680</v>
      </c>
      <c r="L4145" t="e">
        <f>SQRT(($C$5/2)^2-($C$5/2)^2*'(OLD) bottom seam length'!K4145^2/($C$6/2)^2)</f>
        <v>#DIV/0!</v>
      </c>
      <c r="O4145" s="136">
        <f t="shared" si="644"/>
        <v>82680</v>
      </c>
      <c r="P4145" t="b">
        <f t="shared" si="645"/>
        <v>0</v>
      </c>
      <c r="T4145" s="136">
        <f t="shared" si="646"/>
        <v>82660</v>
      </c>
      <c r="U4145" t="e">
        <f>SQRT(($U$6/2)^2-($U$6/2)^2*'(OLD) bottom seam length'!T4145^2/($U$7/2)^2)</f>
        <v>#VALUE!</v>
      </c>
      <c r="W4145" s="136">
        <f t="shared" si="647"/>
        <v>82660</v>
      </c>
      <c r="X4145" t="e">
        <f>SQRT(($U$6/2)^2-($U$6/2)^2*'(OLD) bottom seam length'!W4145^2/($U$7/2)^2)</f>
        <v>#VALUE!</v>
      </c>
      <c r="Z4145" s="136">
        <f t="shared" si="648"/>
        <v>82660</v>
      </c>
      <c r="AA4145" t="e">
        <f>SQRT(($U$6/2)^2-($U$6/2)^2*'(OLD) bottom seam length'!Z4145^2/($U$7/2)^2)</f>
        <v>#VALUE!</v>
      </c>
      <c r="AC4145" s="136">
        <f t="shared" si="649"/>
        <v>82660</v>
      </c>
      <c r="AD4145" t="e">
        <f>SQRT(($U$6/2)^2-($U$6/2)^2*'(OLD) bottom seam length'!AC4145^2/($U$7/2)^2)</f>
        <v>#VALUE!</v>
      </c>
    </row>
    <row r="4146" spans="2:30">
      <c r="B4146" s="136">
        <f t="shared" si="640"/>
        <v>82700</v>
      </c>
      <c r="C4146" t="e">
        <f>SQRT(($C$5/2)^2-($C$5/2)^2*'(OLD) bottom seam length'!B4146^2/($C$6/2)^2)</f>
        <v>#DIV/0!</v>
      </c>
      <c r="E4146" s="136">
        <f t="shared" si="641"/>
        <v>82700</v>
      </c>
      <c r="F4146" t="e">
        <f>SQRT(($C$5/2)^2-($C$5/2)^2*'(OLD) bottom seam length'!E4146^2/($C$6/2)^2)</f>
        <v>#DIV/0!</v>
      </c>
      <c r="H4146" s="136">
        <f t="shared" si="642"/>
        <v>82700</v>
      </c>
      <c r="I4146" t="e">
        <f>SQRT(($C$5/2)^2-($C$5/2)^2*'(OLD) bottom seam length'!H4146^2/($C$6/2)^2)</f>
        <v>#DIV/0!</v>
      </c>
      <c r="K4146" s="136">
        <f t="shared" si="643"/>
        <v>82700</v>
      </c>
      <c r="L4146" t="e">
        <f>SQRT(($C$5/2)^2-($C$5/2)^2*'(OLD) bottom seam length'!K4146^2/($C$6/2)^2)</f>
        <v>#DIV/0!</v>
      </c>
      <c r="O4146" s="136">
        <f t="shared" si="644"/>
        <v>82700</v>
      </c>
      <c r="P4146" t="b">
        <f t="shared" si="645"/>
        <v>0</v>
      </c>
      <c r="T4146" s="136">
        <f t="shared" si="646"/>
        <v>82680</v>
      </c>
      <c r="U4146" t="e">
        <f>SQRT(($U$6/2)^2-($U$6/2)^2*'(OLD) bottom seam length'!T4146^2/($U$7/2)^2)</f>
        <v>#VALUE!</v>
      </c>
      <c r="W4146" s="136">
        <f t="shared" si="647"/>
        <v>82680</v>
      </c>
      <c r="X4146" t="e">
        <f>SQRT(($U$6/2)^2-($U$6/2)^2*'(OLD) bottom seam length'!W4146^2/($U$7/2)^2)</f>
        <v>#VALUE!</v>
      </c>
      <c r="Z4146" s="136">
        <f t="shared" si="648"/>
        <v>82680</v>
      </c>
      <c r="AA4146" t="e">
        <f>SQRT(($U$6/2)^2-($U$6/2)^2*'(OLD) bottom seam length'!Z4146^2/($U$7/2)^2)</f>
        <v>#VALUE!</v>
      </c>
      <c r="AC4146" s="136">
        <f t="shared" si="649"/>
        <v>82680</v>
      </c>
      <c r="AD4146" t="e">
        <f>SQRT(($U$6/2)^2-($U$6/2)^2*'(OLD) bottom seam length'!AC4146^2/($U$7/2)^2)</f>
        <v>#VALUE!</v>
      </c>
    </row>
    <row r="4147" spans="2:30">
      <c r="B4147" s="136">
        <f t="shared" si="640"/>
        <v>82720</v>
      </c>
      <c r="C4147" t="e">
        <f>SQRT(($C$5/2)^2-($C$5/2)^2*'(OLD) bottom seam length'!B4147^2/($C$6/2)^2)</f>
        <v>#DIV/0!</v>
      </c>
      <c r="E4147" s="136">
        <f t="shared" si="641"/>
        <v>82720</v>
      </c>
      <c r="F4147" t="e">
        <f>SQRT(($C$5/2)^2-($C$5/2)^2*'(OLD) bottom seam length'!E4147^2/($C$6/2)^2)</f>
        <v>#DIV/0!</v>
      </c>
      <c r="H4147" s="136">
        <f t="shared" si="642"/>
        <v>82720</v>
      </c>
      <c r="I4147" t="e">
        <f>SQRT(($C$5/2)^2-($C$5/2)^2*'(OLD) bottom seam length'!H4147^2/($C$6/2)^2)</f>
        <v>#DIV/0!</v>
      </c>
      <c r="K4147" s="136">
        <f t="shared" si="643"/>
        <v>82720</v>
      </c>
      <c r="L4147" t="e">
        <f>SQRT(($C$5/2)^2-($C$5/2)^2*'(OLD) bottom seam length'!K4147^2/($C$6/2)^2)</f>
        <v>#DIV/0!</v>
      </c>
      <c r="O4147" s="136">
        <f t="shared" si="644"/>
        <v>82720</v>
      </c>
      <c r="P4147" t="b">
        <f t="shared" si="645"/>
        <v>0</v>
      </c>
      <c r="T4147" s="136">
        <f t="shared" si="646"/>
        <v>82700</v>
      </c>
      <c r="U4147" t="e">
        <f>SQRT(($U$6/2)^2-($U$6/2)^2*'(OLD) bottom seam length'!T4147^2/($U$7/2)^2)</f>
        <v>#VALUE!</v>
      </c>
      <c r="W4147" s="136">
        <f t="shared" si="647"/>
        <v>82700</v>
      </c>
      <c r="X4147" t="e">
        <f>SQRT(($U$6/2)^2-($U$6/2)^2*'(OLD) bottom seam length'!W4147^2/($U$7/2)^2)</f>
        <v>#VALUE!</v>
      </c>
      <c r="Z4147" s="136">
        <f t="shared" si="648"/>
        <v>82700</v>
      </c>
      <c r="AA4147" t="e">
        <f>SQRT(($U$6/2)^2-($U$6/2)^2*'(OLD) bottom seam length'!Z4147^2/($U$7/2)^2)</f>
        <v>#VALUE!</v>
      </c>
      <c r="AC4147" s="136">
        <f t="shared" si="649"/>
        <v>82700</v>
      </c>
      <c r="AD4147" t="e">
        <f>SQRT(($U$6/2)^2-($U$6/2)^2*'(OLD) bottom seam length'!AC4147^2/($U$7/2)^2)</f>
        <v>#VALUE!</v>
      </c>
    </row>
    <row r="4148" spans="2:30">
      <c r="B4148" s="136">
        <f t="shared" si="640"/>
        <v>82740</v>
      </c>
      <c r="C4148" t="e">
        <f>SQRT(($C$5/2)^2-($C$5/2)^2*'(OLD) bottom seam length'!B4148^2/($C$6/2)^2)</f>
        <v>#DIV/0!</v>
      </c>
      <c r="E4148" s="136">
        <f t="shared" si="641"/>
        <v>82740</v>
      </c>
      <c r="F4148" t="e">
        <f>SQRT(($C$5/2)^2-($C$5/2)^2*'(OLD) bottom seam length'!E4148^2/($C$6/2)^2)</f>
        <v>#DIV/0!</v>
      </c>
      <c r="H4148" s="136">
        <f t="shared" si="642"/>
        <v>82740</v>
      </c>
      <c r="I4148" t="e">
        <f>SQRT(($C$5/2)^2-($C$5/2)^2*'(OLD) bottom seam length'!H4148^2/($C$6/2)^2)</f>
        <v>#DIV/0!</v>
      </c>
      <c r="K4148" s="136">
        <f t="shared" si="643"/>
        <v>82740</v>
      </c>
      <c r="L4148" t="e">
        <f>SQRT(($C$5/2)^2-($C$5/2)^2*'(OLD) bottom seam length'!K4148^2/($C$6/2)^2)</f>
        <v>#DIV/0!</v>
      </c>
      <c r="O4148" s="136">
        <f t="shared" si="644"/>
        <v>82740</v>
      </c>
      <c r="P4148" t="b">
        <f t="shared" si="645"/>
        <v>0</v>
      </c>
      <c r="T4148" s="136">
        <f t="shared" si="646"/>
        <v>82720</v>
      </c>
      <c r="U4148" t="e">
        <f>SQRT(($U$6/2)^2-($U$6/2)^2*'(OLD) bottom seam length'!T4148^2/($U$7/2)^2)</f>
        <v>#VALUE!</v>
      </c>
      <c r="W4148" s="136">
        <f t="shared" si="647"/>
        <v>82720</v>
      </c>
      <c r="X4148" t="e">
        <f>SQRT(($U$6/2)^2-($U$6/2)^2*'(OLD) bottom seam length'!W4148^2/($U$7/2)^2)</f>
        <v>#VALUE!</v>
      </c>
      <c r="Z4148" s="136">
        <f t="shared" si="648"/>
        <v>82720</v>
      </c>
      <c r="AA4148" t="e">
        <f>SQRT(($U$6/2)^2-($U$6/2)^2*'(OLD) bottom seam length'!Z4148^2/($U$7/2)^2)</f>
        <v>#VALUE!</v>
      </c>
      <c r="AC4148" s="136">
        <f t="shared" si="649"/>
        <v>82720</v>
      </c>
      <c r="AD4148" t="e">
        <f>SQRT(($U$6/2)^2-($U$6/2)^2*'(OLD) bottom seam length'!AC4148^2/($U$7/2)^2)</f>
        <v>#VALUE!</v>
      </c>
    </row>
    <row r="4149" spans="2:30">
      <c r="B4149" s="136">
        <f t="shared" si="640"/>
        <v>82760</v>
      </c>
      <c r="C4149" t="e">
        <f>SQRT(($C$5/2)^2-($C$5/2)^2*'(OLD) bottom seam length'!B4149^2/($C$6/2)^2)</f>
        <v>#DIV/0!</v>
      </c>
      <c r="E4149" s="136">
        <f t="shared" si="641"/>
        <v>82760</v>
      </c>
      <c r="F4149" t="e">
        <f>SQRT(($C$5/2)^2-($C$5/2)^2*'(OLD) bottom seam length'!E4149^2/($C$6/2)^2)</f>
        <v>#DIV/0!</v>
      </c>
      <c r="H4149" s="136">
        <f t="shared" si="642"/>
        <v>82760</v>
      </c>
      <c r="I4149" t="e">
        <f>SQRT(($C$5/2)^2-($C$5/2)^2*'(OLD) bottom seam length'!H4149^2/($C$6/2)^2)</f>
        <v>#DIV/0!</v>
      </c>
      <c r="K4149" s="136">
        <f t="shared" si="643"/>
        <v>82760</v>
      </c>
      <c r="L4149" t="e">
        <f>SQRT(($C$5/2)^2-($C$5/2)^2*'(OLD) bottom seam length'!K4149^2/($C$6/2)^2)</f>
        <v>#DIV/0!</v>
      </c>
      <c r="O4149" s="136">
        <f t="shared" si="644"/>
        <v>82760</v>
      </c>
      <c r="P4149" t="b">
        <f t="shared" si="645"/>
        <v>0</v>
      </c>
      <c r="T4149" s="136">
        <f t="shared" si="646"/>
        <v>82740</v>
      </c>
      <c r="U4149" t="e">
        <f>SQRT(($U$6/2)^2-($U$6/2)^2*'(OLD) bottom seam length'!T4149^2/($U$7/2)^2)</f>
        <v>#VALUE!</v>
      </c>
      <c r="W4149" s="136">
        <f t="shared" si="647"/>
        <v>82740</v>
      </c>
      <c r="X4149" t="e">
        <f>SQRT(($U$6/2)^2-($U$6/2)^2*'(OLD) bottom seam length'!W4149^2/($U$7/2)^2)</f>
        <v>#VALUE!</v>
      </c>
      <c r="Z4149" s="136">
        <f t="shared" si="648"/>
        <v>82740</v>
      </c>
      <c r="AA4149" t="e">
        <f>SQRT(($U$6/2)^2-($U$6/2)^2*'(OLD) bottom seam length'!Z4149^2/($U$7/2)^2)</f>
        <v>#VALUE!</v>
      </c>
      <c r="AC4149" s="136">
        <f t="shared" si="649"/>
        <v>82740</v>
      </c>
      <c r="AD4149" t="e">
        <f>SQRT(($U$6/2)^2-($U$6/2)^2*'(OLD) bottom seam length'!AC4149^2/($U$7/2)^2)</f>
        <v>#VALUE!</v>
      </c>
    </row>
    <row r="4150" spans="2:30">
      <c r="B4150" s="136">
        <f t="shared" si="640"/>
        <v>82780</v>
      </c>
      <c r="C4150" t="e">
        <f>SQRT(($C$5/2)^2-($C$5/2)^2*'(OLD) bottom seam length'!B4150^2/($C$6/2)^2)</f>
        <v>#DIV/0!</v>
      </c>
      <c r="E4150" s="136">
        <f t="shared" si="641"/>
        <v>82780</v>
      </c>
      <c r="F4150" t="e">
        <f>SQRT(($C$5/2)^2-($C$5/2)^2*'(OLD) bottom seam length'!E4150^2/($C$6/2)^2)</f>
        <v>#DIV/0!</v>
      </c>
      <c r="H4150" s="136">
        <f t="shared" si="642"/>
        <v>82780</v>
      </c>
      <c r="I4150" t="e">
        <f>SQRT(($C$5/2)^2-($C$5/2)^2*'(OLD) bottom seam length'!H4150^2/($C$6/2)^2)</f>
        <v>#DIV/0!</v>
      </c>
      <c r="K4150" s="136">
        <f t="shared" si="643"/>
        <v>82780</v>
      </c>
      <c r="L4150" t="e">
        <f>SQRT(($C$5/2)^2-($C$5/2)^2*'(OLD) bottom seam length'!K4150^2/($C$6/2)^2)</f>
        <v>#DIV/0!</v>
      </c>
      <c r="O4150" s="136">
        <f t="shared" si="644"/>
        <v>82780</v>
      </c>
      <c r="P4150" t="b">
        <f t="shared" si="645"/>
        <v>0</v>
      </c>
      <c r="T4150" s="136">
        <f t="shared" si="646"/>
        <v>82760</v>
      </c>
      <c r="U4150" t="e">
        <f>SQRT(($U$6/2)^2-($U$6/2)^2*'(OLD) bottom seam length'!T4150^2/($U$7/2)^2)</f>
        <v>#VALUE!</v>
      </c>
      <c r="W4150" s="136">
        <f t="shared" si="647"/>
        <v>82760</v>
      </c>
      <c r="X4150" t="e">
        <f>SQRT(($U$6/2)^2-($U$6/2)^2*'(OLD) bottom seam length'!W4150^2/($U$7/2)^2)</f>
        <v>#VALUE!</v>
      </c>
      <c r="Z4150" s="136">
        <f t="shared" si="648"/>
        <v>82760</v>
      </c>
      <c r="AA4150" t="e">
        <f>SQRT(($U$6/2)^2-($U$6/2)^2*'(OLD) bottom seam length'!Z4150^2/($U$7/2)^2)</f>
        <v>#VALUE!</v>
      </c>
      <c r="AC4150" s="136">
        <f t="shared" si="649"/>
        <v>82760</v>
      </c>
      <c r="AD4150" t="e">
        <f>SQRT(($U$6/2)^2-($U$6/2)^2*'(OLD) bottom seam length'!AC4150^2/($U$7/2)^2)</f>
        <v>#VALUE!</v>
      </c>
    </row>
    <row r="4151" spans="2:30">
      <c r="B4151" s="136">
        <f t="shared" si="640"/>
        <v>82800</v>
      </c>
      <c r="C4151" t="e">
        <f>SQRT(($C$5/2)^2-($C$5/2)^2*'(OLD) bottom seam length'!B4151^2/($C$6/2)^2)</f>
        <v>#DIV/0!</v>
      </c>
      <c r="E4151" s="136">
        <f t="shared" si="641"/>
        <v>82800</v>
      </c>
      <c r="F4151" t="e">
        <f>SQRT(($C$5/2)^2-($C$5/2)^2*'(OLD) bottom seam length'!E4151^2/($C$6/2)^2)</f>
        <v>#DIV/0!</v>
      </c>
      <c r="H4151" s="136">
        <f t="shared" si="642"/>
        <v>82800</v>
      </c>
      <c r="I4151" t="e">
        <f>SQRT(($C$5/2)^2-($C$5/2)^2*'(OLD) bottom seam length'!H4151^2/($C$6/2)^2)</f>
        <v>#DIV/0!</v>
      </c>
      <c r="K4151" s="136">
        <f t="shared" si="643"/>
        <v>82800</v>
      </c>
      <c r="L4151" t="e">
        <f>SQRT(($C$5/2)^2-($C$5/2)^2*'(OLD) bottom seam length'!K4151^2/($C$6/2)^2)</f>
        <v>#DIV/0!</v>
      </c>
      <c r="O4151" s="136">
        <f t="shared" si="644"/>
        <v>82800</v>
      </c>
      <c r="P4151" t="b">
        <f t="shared" si="645"/>
        <v>0</v>
      </c>
      <c r="T4151" s="136">
        <f t="shared" si="646"/>
        <v>82780</v>
      </c>
      <c r="U4151" t="e">
        <f>SQRT(($U$6/2)^2-($U$6/2)^2*'(OLD) bottom seam length'!T4151^2/($U$7/2)^2)</f>
        <v>#VALUE!</v>
      </c>
      <c r="W4151" s="136">
        <f t="shared" si="647"/>
        <v>82780</v>
      </c>
      <c r="X4151" t="e">
        <f>SQRT(($U$6/2)^2-($U$6/2)^2*'(OLD) bottom seam length'!W4151^2/($U$7/2)^2)</f>
        <v>#VALUE!</v>
      </c>
      <c r="Z4151" s="136">
        <f t="shared" si="648"/>
        <v>82780</v>
      </c>
      <c r="AA4151" t="e">
        <f>SQRT(($U$6/2)^2-($U$6/2)^2*'(OLD) bottom seam length'!Z4151^2/($U$7/2)^2)</f>
        <v>#VALUE!</v>
      </c>
      <c r="AC4151" s="136">
        <f t="shared" si="649"/>
        <v>82780</v>
      </c>
      <c r="AD4151" t="e">
        <f>SQRT(($U$6/2)^2-($U$6/2)^2*'(OLD) bottom seam length'!AC4151^2/($U$7/2)^2)</f>
        <v>#VALUE!</v>
      </c>
    </row>
    <row r="4152" spans="2:30">
      <c r="B4152" s="136">
        <f t="shared" si="640"/>
        <v>82820</v>
      </c>
      <c r="C4152" t="e">
        <f>SQRT(($C$5/2)^2-($C$5/2)^2*'(OLD) bottom seam length'!B4152^2/($C$6/2)^2)</f>
        <v>#DIV/0!</v>
      </c>
      <c r="E4152" s="136">
        <f t="shared" si="641"/>
        <v>82820</v>
      </c>
      <c r="F4152" t="e">
        <f>SQRT(($C$5/2)^2-($C$5/2)^2*'(OLD) bottom seam length'!E4152^2/($C$6/2)^2)</f>
        <v>#DIV/0!</v>
      </c>
      <c r="H4152" s="136">
        <f t="shared" si="642"/>
        <v>82820</v>
      </c>
      <c r="I4152" t="e">
        <f>SQRT(($C$5/2)^2-($C$5/2)^2*'(OLD) bottom seam length'!H4152^2/($C$6/2)^2)</f>
        <v>#DIV/0!</v>
      </c>
      <c r="K4152" s="136">
        <f t="shared" si="643"/>
        <v>82820</v>
      </c>
      <c r="L4152" t="e">
        <f>SQRT(($C$5/2)^2-($C$5/2)^2*'(OLD) bottom seam length'!K4152^2/($C$6/2)^2)</f>
        <v>#DIV/0!</v>
      </c>
      <c r="O4152" s="136">
        <f t="shared" si="644"/>
        <v>82820</v>
      </c>
      <c r="P4152" t="b">
        <f t="shared" si="645"/>
        <v>0</v>
      </c>
      <c r="T4152" s="136">
        <f t="shared" si="646"/>
        <v>82800</v>
      </c>
      <c r="U4152" t="e">
        <f>SQRT(($U$6/2)^2-($U$6/2)^2*'(OLD) bottom seam length'!T4152^2/($U$7/2)^2)</f>
        <v>#VALUE!</v>
      </c>
      <c r="W4152" s="136">
        <f t="shared" si="647"/>
        <v>82800</v>
      </c>
      <c r="X4152" t="e">
        <f>SQRT(($U$6/2)^2-($U$6/2)^2*'(OLD) bottom seam length'!W4152^2/($U$7/2)^2)</f>
        <v>#VALUE!</v>
      </c>
      <c r="Z4152" s="136">
        <f t="shared" si="648"/>
        <v>82800</v>
      </c>
      <c r="AA4152" t="e">
        <f>SQRT(($U$6/2)^2-($U$6/2)^2*'(OLD) bottom seam length'!Z4152^2/($U$7/2)^2)</f>
        <v>#VALUE!</v>
      </c>
      <c r="AC4152" s="136">
        <f t="shared" si="649"/>
        <v>82800</v>
      </c>
      <c r="AD4152" t="e">
        <f>SQRT(($U$6/2)^2-($U$6/2)^2*'(OLD) bottom seam length'!AC4152^2/($U$7/2)^2)</f>
        <v>#VALUE!</v>
      </c>
    </row>
    <row r="4153" spans="2:30">
      <c r="B4153" s="136">
        <f t="shared" si="640"/>
        <v>82840</v>
      </c>
      <c r="C4153" t="e">
        <f>SQRT(($C$5/2)^2-($C$5/2)^2*'(OLD) bottom seam length'!B4153^2/($C$6/2)^2)</f>
        <v>#DIV/0!</v>
      </c>
      <c r="E4153" s="136">
        <f t="shared" si="641"/>
        <v>82840</v>
      </c>
      <c r="F4153" t="e">
        <f>SQRT(($C$5/2)^2-($C$5/2)^2*'(OLD) bottom seam length'!E4153^2/($C$6/2)^2)</f>
        <v>#DIV/0!</v>
      </c>
      <c r="H4153" s="136">
        <f t="shared" si="642"/>
        <v>82840</v>
      </c>
      <c r="I4153" t="e">
        <f>SQRT(($C$5/2)^2-($C$5/2)^2*'(OLD) bottom seam length'!H4153^2/($C$6/2)^2)</f>
        <v>#DIV/0!</v>
      </c>
      <c r="K4153" s="136">
        <f t="shared" si="643"/>
        <v>82840</v>
      </c>
      <c r="L4153" t="e">
        <f>SQRT(($C$5/2)^2-($C$5/2)^2*'(OLD) bottom seam length'!K4153^2/($C$6/2)^2)</f>
        <v>#DIV/0!</v>
      </c>
      <c r="O4153" s="136">
        <f t="shared" si="644"/>
        <v>82840</v>
      </c>
      <c r="P4153" t="b">
        <f t="shared" si="645"/>
        <v>0</v>
      </c>
      <c r="T4153" s="136">
        <f t="shared" si="646"/>
        <v>82820</v>
      </c>
      <c r="U4153" t="e">
        <f>SQRT(($U$6/2)^2-($U$6/2)^2*'(OLD) bottom seam length'!T4153^2/($U$7/2)^2)</f>
        <v>#VALUE!</v>
      </c>
      <c r="W4153" s="136">
        <f t="shared" si="647"/>
        <v>82820</v>
      </c>
      <c r="X4153" t="e">
        <f>SQRT(($U$6/2)^2-($U$6/2)^2*'(OLD) bottom seam length'!W4153^2/($U$7/2)^2)</f>
        <v>#VALUE!</v>
      </c>
      <c r="Z4153" s="136">
        <f t="shared" si="648"/>
        <v>82820</v>
      </c>
      <c r="AA4153" t="e">
        <f>SQRT(($U$6/2)^2-($U$6/2)^2*'(OLD) bottom seam length'!Z4153^2/($U$7/2)^2)</f>
        <v>#VALUE!</v>
      </c>
      <c r="AC4153" s="136">
        <f t="shared" si="649"/>
        <v>82820</v>
      </c>
      <c r="AD4153" t="e">
        <f>SQRT(($U$6/2)^2-($U$6/2)^2*'(OLD) bottom seam length'!AC4153^2/($U$7/2)^2)</f>
        <v>#VALUE!</v>
      </c>
    </row>
    <row r="4154" spans="2:30">
      <c r="B4154" s="136">
        <f t="shared" si="640"/>
        <v>82860</v>
      </c>
      <c r="C4154" t="e">
        <f>SQRT(($C$5/2)^2-($C$5/2)^2*'(OLD) bottom seam length'!B4154^2/($C$6/2)^2)</f>
        <v>#DIV/0!</v>
      </c>
      <c r="E4154" s="136">
        <f t="shared" si="641"/>
        <v>82860</v>
      </c>
      <c r="F4154" t="e">
        <f>SQRT(($C$5/2)^2-($C$5/2)^2*'(OLD) bottom seam length'!E4154^2/($C$6/2)^2)</f>
        <v>#DIV/0!</v>
      </c>
      <c r="H4154" s="136">
        <f t="shared" si="642"/>
        <v>82860</v>
      </c>
      <c r="I4154" t="e">
        <f>SQRT(($C$5/2)^2-($C$5/2)^2*'(OLD) bottom seam length'!H4154^2/($C$6/2)^2)</f>
        <v>#DIV/0!</v>
      </c>
      <c r="K4154" s="136">
        <f t="shared" si="643"/>
        <v>82860</v>
      </c>
      <c r="L4154" t="e">
        <f>SQRT(($C$5/2)^2-($C$5/2)^2*'(OLD) bottom seam length'!K4154^2/($C$6/2)^2)</f>
        <v>#DIV/0!</v>
      </c>
      <c r="O4154" s="136">
        <f t="shared" si="644"/>
        <v>82860</v>
      </c>
      <c r="P4154" t="b">
        <f t="shared" si="645"/>
        <v>0</v>
      </c>
      <c r="T4154" s="136">
        <f t="shared" si="646"/>
        <v>82840</v>
      </c>
      <c r="U4154" t="e">
        <f>SQRT(($U$6/2)^2-($U$6/2)^2*'(OLD) bottom seam length'!T4154^2/($U$7/2)^2)</f>
        <v>#VALUE!</v>
      </c>
      <c r="W4154" s="136">
        <f t="shared" si="647"/>
        <v>82840</v>
      </c>
      <c r="X4154" t="e">
        <f>SQRT(($U$6/2)^2-($U$6/2)^2*'(OLD) bottom seam length'!W4154^2/($U$7/2)^2)</f>
        <v>#VALUE!</v>
      </c>
      <c r="Z4154" s="136">
        <f t="shared" si="648"/>
        <v>82840</v>
      </c>
      <c r="AA4154" t="e">
        <f>SQRT(($U$6/2)^2-($U$6/2)^2*'(OLD) bottom seam length'!Z4154^2/($U$7/2)^2)</f>
        <v>#VALUE!</v>
      </c>
      <c r="AC4154" s="136">
        <f t="shared" si="649"/>
        <v>82840</v>
      </c>
      <c r="AD4154" t="e">
        <f>SQRT(($U$6/2)^2-($U$6/2)^2*'(OLD) bottom seam length'!AC4154^2/($U$7/2)^2)</f>
        <v>#VALUE!</v>
      </c>
    </row>
    <row r="4155" spans="2:30">
      <c r="B4155" s="136">
        <f t="shared" si="640"/>
        <v>82880</v>
      </c>
      <c r="C4155" t="e">
        <f>SQRT(($C$5/2)^2-($C$5/2)^2*'(OLD) bottom seam length'!B4155^2/($C$6/2)^2)</f>
        <v>#DIV/0!</v>
      </c>
      <c r="E4155" s="136">
        <f t="shared" si="641"/>
        <v>82880</v>
      </c>
      <c r="F4155" t="e">
        <f>SQRT(($C$5/2)^2-($C$5/2)^2*'(OLD) bottom seam length'!E4155^2/($C$6/2)^2)</f>
        <v>#DIV/0!</v>
      </c>
      <c r="H4155" s="136">
        <f t="shared" si="642"/>
        <v>82880</v>
      </c>
      <c r="I4155" t="e">
        <f>SQRT(($C$5/2)^2-($C$5/2)^2*'(OLD) bottom seam length'!H4155^2/($C$6/2)^2)</f>
        <v>#DIV/0!</v>
      </c>
      <c r="K4155" s="136">
        <f t="shared" si="643"/>
        <v>82880</v>
      </c>
      <c r="L4155" t="e">
        <f>SQRT(($C$5/2)^2-($C$5/2)^2*'(OLD) bottom seam length'!K4155^2/($C$6/2)^2)</f>
        <v>#DIV/0!</v>
      </c>
      <c r="O4155" s="136">
        <f t="shared" si="644"/>
        <v>82880</v>
      </c>
      <c r="P4155" t="b">
        <f t="shared" si="645"/>
        <v>0</v>
      </c>
      <c r="T4155" s="136">
        <f t="shared" si="646"/>
        <v>82860</v>
      </c>
      <c r="U4155" t="e">
        <f>SQRT(($U$6/2)^2-($U$6/2)^2*'(OLD) bottom seam length'!T4155^2/($U$7/2)^2)</f>
        <v>#VALUE!</v>
      </c>
      <c r="W4155" s="136">
        <f t="shared" si="647"/>
        <v>82860</v>
      </c>
      <c r="X4155" t="e">
        <f>SQRT(($U$6/2)^2-($U$6/2)^2*'(OLD) bottom seam length'!W4155^2/($U$7/2)^2)</f>
        <v>#VALUE!</v>
      </c>
      <c r="Z4155" s="136">
        <f t="shared" si="648"/>
        <v>82860</v>
      </c>
      <c r="AA4155" t="e">
        <f>SQRT(($U$6/2)^2-($U$6/2)^2*'(OLD) bottom seam length'!Z4155^2/($U$7/2)^2)</f>
        <v>#VALUE!</v>
      </c>
      <c r="AC4155" s="136">
        <f t="shared" si="649"/>
        <v>82860</v>
      </c>
      <c r="AD4155" t="e">
        <f>SQRT(($U$6/2)^2-($U$6/2)^2*'(OLD) bottom seam length'!AC4155^2/($U$7/2)^2)</f>
        <v>#VALUE!</v>
      </c>
    </row>
    <row r="4156" spans="2:30">
      <c r="B4156" s="136">
        <f t="shared" si="640"/>
        <v>82900</v>
      </c>
      <c r="C4156" t="e">
        <f>SQRT(($C$5/2)^2-($C$5/2)^2*'(OLD) bottom seam length'!B4156^2/($C$6/2)^2)</f>
        <v>#DIV/0!</v>
      </c>
      <c r="E4156" s="136">
        <f t="shared" si="641"/>
        <v>82900</v>
      </c>
      <c r="F4156" t="e">
        <f>SQRT(($C$5/2)^2-($C$5/2)^2*'(OLD) bottom seam length'!E4156^2/($C$6/2)^2)</f>
        <v>#DIV/0!</v>
      </c>
      <c r="H4156" s="136">
        <f t="shared" si="642"/>
        <v>82900</v>
      </c>
      <c r="I4156" t="e">
        <f>SQRT(($C$5/2)^2-($C$5/2)^2*'(OLD) bottom seam length'!H4156^2/($C$6/2)^2)</f>
        <v>#DIV/0!</v>
      </c>
      <c r="K4156" s="136">
        <f t="shared" si="643"/>
        <v>82900</v>
      </c>
      <c r="L4156" t="e">
        <f>SQRT(($C$5/2)^2-($C$5/2)^2*'(OLD) bottom seam length'!K4156^2/($C$6/2)^2)</f>
        <v>#DIV/0!</v>
      </c>
      <c r="O4156" s="136">
        <f t="shared" si="644"/>
        <v>82900</v>
      </c>
      <c r="P4156" t="b">
        <f t="shared" si="645"/>
        <v>0</v>
      </c>
      <c r="T4156" s="136">
        <f t="shared" si="646"/>
        <v>82880</v>
      </c>
      <c r="U4156" t="e">
        <f>SQRT(($U$6/2)^2-($U$6/2)^2*'(OLD) bottom seam length'!T4156^2/($U$7/2)^2)</f>
        <v>#VALUE!</v>
      </c>
      <c r="W4156" s="136">
        <f t="shared" si="647"/>
        <v>82880</v>
      </c>
      <c r="X4156" t="e">
        <f>SQRT(($U$6/2)^2-($U$6/2)^2*'(OLD) bottom seam length'!W4156^2/($U$7/2)^2)</f>
        <v>#VALUE!</v>
      </c>
      <c r="Z4156" s="136">
        <f t="shared" si="648"/>
        <v>82880</v>
      </c>
      <c r="AA4156" t="e">
        <f>SQRT(($U$6/2)^2-($U$6/2)^2*'(OLD) bottom seam length'!Z4156^2/($U$7/2)^2)</f>
        <v>#VALUE!</v>
      </c>
      <c r="AC4156" s="136">
        <f t="shared" si="649"/>
        <v>82880</v>
      </c>
      <c r="AD4156" t="e">
        <f>SQRT(($U$6/2)^2-($U$6/2)^2*'(OLD) bottom seam length'!AC4156^2/($U$7/2)^2)</f>
        <v>#VALUE!</v>
      </c>
    </row>
    <row r="4157" spans="2:30">
      <c r="B4157" s="136">
        <f t="shared" si="640"/>
        <v>82920</v>
      </c>
      <c r="C4157" t="e">
        <f>SQRT(($C$5/2)^2-($C$5/2)^2*'(OLD) bottom seam length'!B4157^2/($C$6/2)^2)</f>
        <v>#DIV/0!</v>
      </c>
      <c r="E4157" s="136">
        <f t="shared" si="641"/>
        <v>82920</v>
      </c>
      <c r="F4157" t="e">
        <f>SQRT(($C$5/2)^2-($C$5/2)^2*'(OLD) bottom seam length'!E4157^2/($C$6/2)^2)</f>
        <v>#DIV/0!</v>
      </c>
      <c r="H4157" s="136">
        <f t="shared" si="642"/>
        <v>82920</v>
      </c>
      <c r="I4157" t="e">
        <f>SQRT(($C$5/2)^2-($C$5/2)^2*'(OLD) bottom seam length'!H4157^2/($C$6/2)^2)</f>
        <v>#DIV/0!</v>
      </c>
      <c r="K4157" s="136">
        <f t="shared" si="643"/>
        <v>82920</v>
      </c>
      <c r="L4157" t="e">
        <f>SQRT(($C$5/2)^2-($C$5/2)^2*'(OLD) bottom seam length'!K4157^2/($C$6/2)^2)</f>
        <v>#DIV/0!</v>
      </c>
      <c r="O4157" s="136">
        <f t="shared" si="644"/>
        <v>82920</v>
      </c>
      <c r="P4157" t="b">
        <f t="shared" si="645"/>
        <v>0</v>
      </c>
      <c r="T4157" s="136">
        <f t="shared" si="646"/>
        <v>82900</v>
      </c>
      <c r="U4157" t="e">
        <f>SQRT(($U$6/2)^2-($U$6/2)^2*'(OLD) bottom seam length'!T4157^2/($U$7/2)^2)</f>
        <v>#VALUE!</v>
      </c>
      <c r="W4157" s="136">
        <f t="shared" si="647"/>
        <v>82900</v>
      </c>
      <c r="X4157" t="e">
        <f>SQRT(($U$6/2)^2-($U$6/2)^2*'(OLD) bottom seam length'!W4157^2/($U$7/2)^2)</f>
        <v>#VALUE!</v>
      </c>
      <c r="Z4157" s="136">
        <f t="shared" si="648"/>
        <v>82900</v>
      </c>
      <c r="AA4157" t="e">
        <f>SQRT(($U$6/2)^2-($U$6/2)^2*'(OLD) bottom seam length'!Z4157^2/($U$7/2)^2)</f>
        <v>#VALUE!</v>
      </c>
      <c r="AC4157" s="136">
        <f t="shared" si="649"/>
        <v>82900</v>
      </c>
      <c r="AD4157" t="e">
        <f>SQRT(($U$6/2)^2-($U$6/2)^2*'(OLD) bottom seam length'!AC4157^2/($U$7/2)^2)</f>
        <v>#VALUE!</v>
      </c>
    </row>
    <row r="4158" spans="2:30">
      <c r="B4158" s="136">
        <f t="shared" si="640"/>
        <v>82940</v>
      </c>
      <c r="C4158" t="e">
        <f>SQRT(($C$5/2)^2-($C$5/2)^2*'(OLD) bottom seam length'!B4158^2/($C$6/2)^2)</f>
        <v>#DIV/0!</v>
      </c>
      <c r="E4158" s="136">
        <f t="shared" si="641"/>
        <v>82940</v>
      </c>
      <c r="F4158" t="e">
        <f>SQRT(($C$5/2)^2-($C$5/2)^2*'(OLD) bottom seam length'!E4158^2/($C$6/2)^2)</f>
        <v>#DIV/0!</v>
      </c>
      <c r="H4158" s="136">
        <f t="shared" si="642"/>
        <v>82940</v>
      </c>
      <c r="I4158" t="e">
        <f>SQRT(($C$5/2)^2-($C$5/2)^2*'(OLD) bottom seam length'!H4158^2/($C$6/2)^2)</f>
        <v>#DIV/0!</v>
      </c>
      <c r="K4158" s="136">
        <f t="shared" si="643"/>
        <v>82940</v>
      </c>
      <c r="L4158" t="e">
        <f>SQRT(($C$5/2)^2-($C$5/2)^2*'(OLD) bottom seam length'!K4158^2/($C$6/2)^2)</f>
        <v>#DIV/0!</v>
      </c>
      <c r="O4158" s="136">
        <f t="shared" si="644"/>
        <v>82940</v>
      </c>
      <c r="P4158" t="b">
        <f t="shared" si="645"/>
        <v>0</v>
      </c>
      <c r="T4158" s="136">
        <f t="shared" si="646"/>
        <v>82920</v>
      </c>
      <c r="U4158" t="e">
        <f>SQRT(($U$6/2)^2-($U$6/2)^2*'(OLD) bottom seam length'!T4158^2/($U$7/2)^2)</f>
        <v>#VALUE!</v>
      </c>
      <c r="W4158" s="136">
        <f t="shared" si="647"/>
        <v>82920</v>
      </c>
      <c r="X4158" t="e">
        <f>SQRT(($U$6/2)^2-($U$6/2)^2*'(OLD) bottom seam length'!W4158^2/($U$7/2)^2)</f>
        <v>#VALUE!</v>
      </c>
      <c r="Z4158" s="136">
        <f t="shared" si="648"/>
        <v>82920</v>
      </c>
      <c r="AA4158" t="e">
        <f>SQRT(($U$6/2)^2-($U$6/2)^2*'(OLD) bottom seam length'!Z4158^2/($U$7/2)^2)</f>
        <v>#VALUE!</v>
      </c>
      <c r="AC4158" s="136">
        <f t="shared" si="649"/>
        <v>82920</v>
      </c>
      <c r="AD4158" t="e">
        <f>SQRT(($U$6/2)^2-($U$6/2)^2*'(OLD) bottom seam length'!AC4158^2/($U$7/2)^2)</f>
        <v>#VALUE!</v>
      </c>
    </row>
    <row r="4159" spans="2:30">
      <c r="B4159" s="136">
        <f t="shared" si="640"/>
        <v>82960</v>
      </c>
      <c r="C4159" t="e">
        <f>SQRT(($C$5/2)^2-($C$5/2)^2*'(OLD) bottom seam length'!B4159^2/($C$6/2)^2)</f>
        <v>#DIV/0!</v>
      </c>
      <c r="E4159" s="136">
        <f t="shared" si="641"/>
        <v>82960</v>
      </c>
      <c r="F4159" t="e">
        <f>SQRT(($C$5/2)^2-($C$5/2)^2*'(OLD) bottom seam length'!E4159^2/($C$6/2)^2)</f>
        <v>#DIV/0!</v>
      </c>
      <c r="H4159" s="136">
        <f t="shared" si="642"/>
        <v>82960</v>
      </c>
      <c r="I4159" t="e">
        <f>SQRT(($C$5/2)^2-($C$5/2)^2*'(OLD) bottom seam length'!H4159^2/($C$6/2)^2)</f>
        <v>#DIV/0!</v>
      </c>
      <c r="K4159" s="136">
        <f t="shared" si="643"/>
        <v>82960</v>
      </c>
      <c r="L4159" t="e">
        <f>SQRT(($C$5/2)^2-($C$5/2)^2*'(OLD) bottom seam length'!K4159^2/($C$6/2)^2)</f>
        <v>#DIV/0!</v>
      </c>
      <c r="O4159" s="136">
        <f t="shared" si="644"/>
        <v>82960</v>
      </c>
      <c r="P4159" t="b">
        <f t="shared" si="645"/>
        <v>0</v>
      </c>
      <c r="T4159" s="136">
        <f t="shared" si="646"/>
        <v>82940</v>
      </c>
      <c r="U4159" t="e">
        <f>SQRT(($U$6/2)^2-($U$6/2)^2*'(OLD) bottom seam length'!T4159^2/($U$7/2)^2)</f>
        <v>#VALUE!</v>
      </c>
      <c r="W4159" s="136">
        <f t="shared" si="647"/>
        <v>82940</v>
      </c>
      <c r="X4159" t="e">
        <f>SQRT(($U$6/2)^2-($U$6/2)^2*'(OLD) bottom seam length'!W4159^2/($U$7/2)^2)</f>
        <v>#VALUE!</v>
      </c>
      <c r="Z4159" s="136">
        <f t="shared" si="648"/>
        <v>82940</v>
      </c>
      <c r="AA4159" t="e">
        <f>SQRT(($U$6/2)^2-($U$6/2)^2*'(OLD) bottom seam length'!Z4159^2/($U$7/2)^2)</f>
        <v>#VALUE!</v>
      </c>
      <c r="AC4159" s="136">
        <f t="shared" si="649"/>
        <v>82940</v>
      </c>
      <c r="AD4159" t="e">
        <f>SQRT(($U$6/2)^2-($U$6/2)^2*'(OLD) bottom seam length'!AC4159^2/($U$7/2)^2)</f>
        <v>#VALUE!</v>
      </c>
    </row>
    <row r="4160" spans="2:30">
      <c r="B4160" s="136">
        <f t="shared" si="640"/>
        <v>82980</v>
      </c>
      <c r="C4160" t="e">
        <f>SQRT(($C$5/2)^2-($C$5/2)^2*'(OLD) bottom seam length'!B4160^2/($C$6/2)^2)</f>
        <v>#DIV/0!</v>
      </c>
      <c r="E4160" s="136">
        <f t="shared" si="641"/>
        <v>82980</v>
      </c>
      <c r="F4160" t="e">
        <f>SQRT(($C$5/2)^2-($C$5/2)^2*'(OLD) bottom seam length'!E4160^2/($C$6/2)^2)</f>
        <v>#DIV/0!</v>
      </c>
      <c r="H4160" s="136">
        <f t="shared" si="642"/>
        <v>82980</v>
      </c>
      <c r="I4160" t="e">
        <f>SQRT(($C$5/2)^2-($C$5/2)^2*'(OLD) bottom seam length'!H4160^2/($C$6/2)^2)</f>
        <v>#DIV/0!</v>
      </c>
      <c r="K4160" s="136">
        <f t="shared" si="643"/>
        <v>82980</v>
      </c>
      <c r="L4160" t="e">
        <f>SQRT(($C$5/2)^2-($C$5/2)^2*'(OLD) bottom seam length'!K4160^2/($C$6/2)^2)</f>
        <v>#DIV/0!</v>
      </c>
      <c r="O4160" s="136">
        <f t="shared" si="644"/>
        <v>82980</v>
      </c>
      <c r="P4160" t="b">
        <f t="shared" si="645"/>
        <v>0</v>
      </c>
      <c r="T4160" s="136">
        <f t="shared" si="646"/>
        <v>82960</v>
      </c>
      <c r="U4160" t="e">
        <f>SQRT(($U$6/2)^2-($U$6/2)^2*'(OLD) bottom seam length'!T4160^2/($U$7/2)^2)</f>
        <v>#VALUE!</v>
      </c>
      <c r="W4160" s="136">
        <f t="shared" si="647"/>
        <v>82960</v>
      </c>
      <c r="X4160" t="e">
        <f>SQRT(($U$6/2)^2-($U$6/2)^2*'(OLD) bottom seam length'!W4160^2/($U$7/2)^2)</f>
        <v>#VALUE!</v>
      </c>
      <c r="Z4160" s="136">
        <f t="shared" si="648"/>
        <v>82960</v>
      </c>
      <c r="AA4160" t="e">
        <f>SQRT(($U$6/2)^2-($U$6/2)^2*'(OLD) bottom seam length'!Z4160^2/($U$7/2)^2)</f>
        <v>#VALUE!</v>
      </c>
      <c r="AC4160" s="136">
        <f t="shared" si="649"/>
        <v>82960</v>
      </c>
      <c r="AD4160" t="e">
        <f>SQRT(($U$6/2)^2-($U$6/2)^2*'(OLD) bottom seam length'!AC4160^2/($U$7/2)^2)</f>
        <v>#VALUE!</v>
      </c>
    </row>
    <row r="4161" spans="2:30">
      <c r="B4161" s="136">
        <f t="shared" si="640"/>
        <v>83000</v>
      </c>
      <c r="C4161" t="e">
        <f>SQRT(($C$5/2)^2-($C$5/2)^2*'(OLD) bottom seam length'!B4161^2/($C$6/2)^2)</f>
        <v>#DIV/0!</v>
      </c>
      <c r="E4161" s="136">
        <f t="shared" si="641"/>
        <v>83000</v>
      </c>
      <c r="F4161" t="e">
        <f>SQRT(($C$5/2)^2-($C$5/2)^2*'(OLD) bottom seam length'!E4161^2/($C$6/2)^2)</f>
        <v>#DIV/0!</v>
      </c>
      <c r="H4161" s="136">
        <f t="shared" si="642"/>
        <v>83000</v>
      </c>
      <c r="I4161" t="e">
        <f>SQRT(($C$5/2)^2-($C$5/2)^2*'(OLD) bottom seam length'!H4161^2/($C$6/2)^2)</f>
        <v>#DIV/0!</v>
      </c>
      <c r="K4161" s="136">
        <f t="shared" si="643"/>
        <v>83000</v>
      </c>
      <c r="L4161" t="e">
        <f>SQRT(($C$5/2)^2-($C$5/2)^2*'(OLD) bottom seam length'!K4161^2/($C$6/2)^2)</f>
        <v>#DIV/0!</v>
      </c>
      <c r="O4161" s="136">
        <f t="shared" si="644"/>
        <v>83000</v>
      </c>
      <c r="P4161" t="b">
        <f t="shared" si="645"/>
        <v>0</v>
      </c>
      <c r="T4161" s="136">
        <f t="shared" si="646"/>
        <v>82980</v>
      </c>
      <c r="U4161" t="e">
        <f>SQRT(($U$6/2)^2-($U$6/2)^2*'(OLD) bottom seam length'!T4161^2/($U$7/2)^2)</f>
        <v>#VALUE!</v>
      </c>
      <c r="W4161" s="136">
        <f t="shared" si="647"/>
        <v>82980</v>
      </c>
      <c r="X4161" t="e">
        <f>SQRT(($U$6/2)^2-($U$6/2)^2*'(OLD) bottom seam length'!W4161^2/($U$7/2)^2)</f>
        <v>#VALUE!</v>
      </c>
      <c r="Z4161" s="136">
        <f t="shared" si="648"/>
        <v>82980</v>
      </c>
      <c r="AA4161" t="e">
        <f>SQRT(($U$6/2)^2-($U$6/2)^2*'(OLD) bottom seam length'!Z4161^2/($U$7/2)^2)</f>
        <v>#VALUE!</v>
      </c>
      <c r="AC4161" s="136">
        <f t="shared" si="649"/>
        <v>82980</v>
      </c>
      <c r="AD4161" t="e">
        <f>SQRT(($U$6/2)^2-($U$6/2)^2*'(OLD) bottom seam length'!AC4161^2/($U$7/2)^2)</f>
        <v>#VALUE!</v>
      </c>
    </row>
    <row r="4162" spans="2:30">
      <c r="B4162" s="136">
        <f t="shared" si="640"/>
        <v>83020</v>
      </c>
      <c r="C4162" t="e">
        <f>SQRT(($C$5/2)^2-($C$5/2)^2*'(OLD) bottom seam length'!B4162^2/($C$6/2)^2)</f>
        <v>#DIV/0!</v>
      </c>
      <c r="E4162" s="136">
        <f t="shared" si="641"/>
        <v>83020</v>
      </c>
      <c r="F4162" t="e">
        <f>SQRT(($C$5/2)^2-($C$5/2)^2*'(OLD) bottom seam length'!E4162^2/($C$6/2)^2)</f>
        <v>#DIV/0!</v>
      </c>
      <c r="H4162" s="136">
        <f t="shared" si="642"/>
        <v>83020</v>
      </c>
      <c r="I4162" t="e">
        <f>SQRT(($C$5/2)^2-($C$5/2)^2*'(OLD) bottom seam length'!H4162^2/($C$6/2)^2)</f>
        <v>#DIV/0!</v>
      </c>
      <c r="K4162" s="136">
        <f t="shared" si="643"/>
        <v>83020</v>
      </c>
      <c r="L4162" t="e">
        <f>SQRT(($C$5/2)^2-($C$5/2)^2*'(OLD) bottom seam length'!K4162^2/($C$6/2)^2)</f>
        <v>#DIV/0!</v>
      </c>
      <c r="O4162" s="136">
        <f t="shared" si="644"/>
        <v>83020</v>
      </c>
      <c r="P4162" t="b">
        <f t="shared" si="645"/>
        <v>0</v>
      </c>
      <c r="T4162" s="136">
        <f t="shared" si="646"/>
        <v>83000</v>
      </c>
      <c r="U4162" t="e">
        <f>SQRT(($U$6/2)^2-($U$6/2)^2*'(OLD) bottom seam length'!T4162^2/($U$7/2)^2)</f>
        <v>#VALUE!</v>
      </c>
      <c r="W4162" s="136">
        <f t="shared" si="647"/>
        <v>83000</v>
      </c>
      <c r="X4162" t="e">
        <f>SQRT(($U$6/2)^2-($U$6/2)^2*'(OLD) bottom seam length'!W4162^2/($U$7/2)^2)</f>
        <v>#VALUE!</v>
      </c>
      <c r="Z4162" s="136">
        <f t="shared" si="648"/>
        <v>83000</v>
      </c>
      <c r="AA4162" t="e">
        <f>SQRT(($U$6/2)^2-($U$6/2)^2*'(OLD) bottom seam length'!Z4162^2/($U$7/2)^2)</f>
        <v>#VALUE!</v>
      </c>
      <c r="AC4162" s="136">
        <f t="shared" si="649"/>
        <v>83000</v>
      </c>
      <c r="AD4162" t="e">
        <f>SQRT(($U$6/2)^2-($U$6/2)^2*'(OLD) bottom seam length'!AC4162^2/($U$7/2)^2)</f>
        <v>#VALUE!</v>
      </c>
    </row>
    <row r="4163" spans="2:30">
      <c r="B4163" s="136">
        <f t="shared" si="640"/>
        <v>83040</v>
      </c>
      <c r="C4163" t="e">
        <f>SQRT(($C$5/2)^2-($C$5/2)^2*'(OLD) bottom seam length'!B4163^2/($C$6/2)^2)</f>
        <v>#DIV/0!</v>
      </c>
      <c r="E4163" s="136">
        <f t="shared" si="641"/>
        <v>83040</v>
      </c>
      <c r="F4163" t="e">
        <f>SQRT(($C$5/2)^2-($C$5/2)^2*'(OLD) bottom seam length'!E4163^2/($C$6/2)^2)</f>
        <v>#DIV/0!</v>
      </c>
      <c r="H4163" s="136">
        <f t="shared" si="642"/>
        <v>83040</v>
      </c>
      <c r="I4163" t="e">
        <f>SQRT(($C$5/2)^2-($C$5/2)^2*'(OLD) bottom seam length'!H4163^2/($C$6/2)^2)</f>
        <v>#DIV/0!</v>
      </c>
      <c r="K4163" s="136">
        <f t="shared" si="643"/>
        <v>83040</v>
      </c>
      <c r="L4163" t="e">
        <f>SQRT(($C$5/2)^2-($C$5/2)^2*'(OLD) bottom seam length'!K4163^2/($C$6/2)^2)</f>
        <v>#DIV/0!</v>
      </c>
      <c r="O4163" s="136">
        <f t="shared" si="644"/>
        <v>83040</v>
      </c>
      <c r="P4163" t="b">
        <f t="shared" si="645"/>
        <v>0</v>
      </c>
      <c r="T4163" s="136">
        <f t="shared" si="646"/>
        <v>83020</v>
      </c>
      <c r="U4163" t="e">
        <f>SQRT(($U$6/2)^2-($U$6/2)^2*'(OLD) bottom seam length'!T4163^2/($U$7/2)^2)</f>
        <v>#VALUE!</v>
      </c>
      <c r="W4163" s="136">
        <f t="shared" si="647"/>
        <v>83020</v>
      </c>
      <c r="X4163" t="e">
        <f>SQRT(($U$6/2)^2-($U$6/2)^2*'(OLD) bottom seam length'!W4163^2/($U$7/2)^2)</f>
        <v>#VALUE!</v>
      </c>
      <c r="Z4163" s="136">
        <f t="shared" si="648"/>
        <v>83020</v>
      </c>
      <c r="AA4163" t="e">
        <f>SQRT(($U$6/2)^2-($U$6/2)^2*'(OLD) bottom seam length'!Z4163^2/($U$7/2)^2)</f>
        <v>#VALUE!</v>
      </c>
      <c r="AC4163" s="136">
        <f t="shared" si="649"/>
        <v>83020</v>
      </c>
      <c r="AD4163" t="e">
        <f>SQRT(($U$6/2)^2-($U$6/2)^2*'(OLD) bottom seam length'!AC4163^2/($U$7/2)^2)</f>
        <v>#VALUE!</v>
      </c>
    </row>
    <row r="4164" spans="2:30">
      <c r="B4164" s="136">
        <f t="shared" si="640"/>
        <v>83060</v>
      </c>
      <c r="C4164" t="e">
        <f>SQRT(($C$5/2)^2-($C$5/2)^2*'(OLD) bottom seam length'!B4164^2/($C$6/2)^2)</f>
        <v>#DIV/0!</v>
      </c>
      <c r="E4164" s="136">
        <f t="shared" si="641"/>
        <v>83060</v>
      </c>
      <c r="F4164" t="e">
        <f>SQRT(($C$5/2)^2-($C$5/2)^2*'(OLD) bottom seam length'!E4164^2/($C$6/2)^2)</f>
        <v>#DIV/0!</v>
      </c>
      <c r="H4164" s="136">
        <f t="shared" si="642"/>
        <v>83060</v>
      </c>
      <c r="I4164" t="e">
        <f>SQRT(($C$5/2)^2-($C$5/2)^2*'(OLD) bottom seam length'!H4164^2/($C$6/2)^2)</f>
        <v>#DIV/0!</v>
      </c>
      <c r="K4164" s="136">
        <f t="shared" si="643"/>
        <v>83060</v>
      </c>
      <c r="L4164" t="e">
        <f>SQRT(($C$5/2)^2-($C$5/2)^2*'(OLD) bottom seam length'!K4164^2/($C$6/2)^2)</f>
        <v>#DIV/0!</v>
      </c>
      <c r="O4164" s="136">
        <f t="shared" si="644"/>
        <v>83060</v>
      </c>
      <c r="P4164" t="b">
        <f t="shared" si="645"/>
        <v>0</v>
      </c>
      <c r="T4164" s="136">
        <f t="shared" si="646"/>
        <v>83040</v>
      </c>
      <c r="U4164" t="e">
        <f>SQRT(($U$6/2)^2-($U$6/2)^2*'(OLD) bottom seam length'!T4164^2/($U$7/2)^2)</f>
        <v>#VALUE!</v>
      </c>
      <c r="W4164" s="136">
        <f t="shared" si="647"/>
        <v>83040</v>
      </c>
      <c r="X4164" t="e">
        <f>SQRT(($U$6/2)^2-($U$6/2)^2*'(OLD) bottom seam length'!W4164^2/($U$7/2)^2)</f>
        <v>#VALUE!</v>
      </c>
      <c r="Z4164" s="136">
        <f t="shared" si="648"/>
        <v>83040</v>
      </c>
      <c r="AA4164" t="e">
        <f>SQRT(($U$6/2)^2-($U$6/2)^2*'(OLD) bottom seam length'!Z4164^2/($U$7/2)^2)</f>
        <v>#VALUE!</v>
      </c>
      <c r="AC4164" s="136">
        <f t="shared" si="649"/>
        <v>83040</v>
      </c>
      <c r="AD4164" t="e">
        <f>SQRT(($U$6/2)^2-($U$6/2)^2*'(OLD) bottom seam length'!AC4164^2/($U$7/2)^2)</f>
        <v>#VALUE!</v>
      </c>
    </row>
    <row r="4165" spans="2:30">
      <c r="B4165" s="136">
        <f t="shared" si="640"/>
        <v>83080</v>
      </c>
      <c r="C4165" t="e">
        <f>SQRT(($C$5/2)^2-($C$5/2)^2*'(OLD) bottom seam length'!B4165^2/($C$6/2)^2)</f>
        <v>#DIV/0!</v>
      </c>
      <c r="E4165" s="136">
        <f t="shared" si="641"/>
        <v>83080</v>
      </c>
      <c r="F4165" t="e">
        <f>SQRT(($C$5/2)^2-($C$5/2)^2*'(OLD) bottom seam length'!E4165^2/($C$6/2)^2)</f>
        <v>#DIV/0!</v>
      </c>
      <c r="H4165" s="136">
        <f t="shared" si="642"/>
        <v>83080</v>
      </c>
      <c r="I4165" t="e">
        <f>SQRT(($C$5/2)^2-($C$5/2)^2*'(OLD) bottom seam length'!H4165^2/($C$6/2)^2)</f>
        <v>#DIV/0!</v>
      </c>
      <c r="K4165" s="136">
        <f t="shared" si="643"/>
        <v>83080</v>
      </c>
      <c r="L4165" t="e">
        <f>SQRT(($C$5/2)^2-($C$5/2)^2*'(OLD) bottom seam length'!K4165^2/($C$6/2)^2)</f>
        <v>#DIV/0!</v>
      </c>
      <c r="O4165" s="136">
        <f t="shared" si="644"/>
        <v>83080</v>
      </c>
      <c r="P4165" t="b">
        <f t="shared" si="645"/>
        <v>0</v>
      </c>
      <c r="T4165" s="136">
        <f t="shared" si="646"/>
        <v>83060</v>
      </c>
      <c r="U4165" t="e">
        <f>SQRT(($U$6/2)^2-($U$6/2)^2*'(OLD) bottom seam length'!T4165^2/($U$7/2)^2)</f>
        <v>#VALUE!</v>
      </c>
      <c r="W4165" s="136">
        <f t="shared" si="647"/>
        <v>83060</v>
      </c>
      <c r="X4165" t="e">
        <f>SQRT(($U$6/2)^2-($U$6/2)^2*'(OLD) bottom seam length'!W4165^2/($U$7/2)^2)</f>
        <v>#VALUE!</v>
      </c>
      <c r="Z4165" s="136">
        <f t="shared" si="648"/>
        <v>83060</v>
      </c>
      <c r="AA4165" t="e">
        <f>SQRT(($U$6/2)^2-($U$6/2)^2*'(OLD) bottom seam length'!Z4165^2/($U$7/2)^2)</f>
        <v>#VALUE!</v>
      </c>
      <c r="AC4165" s="136">
        <f t="shared" si="649"/>
        <v>83060</v>
      </c>
      <c r="AD4165" t="e">
        <f>SQRT(($U$6/2)^2-($U$6/2)^2*'(OLD) bottom seam length'!AC4165^2/($U$7/2)^2)</f>
        <v>#VALUE!</v>
      </c>
    </row>
    <row r="4166" spans="2:30">
      <c r="B4166" s="136">
        <f t="shared" si="640"/>
        <v>83100</v>
      </c>
      <c r="C4166" t="e">
        <f>SQRT(($C$5/2)^2-($C$5/2)^2*'(OLD) bottom seam length'!B4166^2/($C$6/2)^2)</f>
        <v>#DIV/0!</v>
      </c>
      <c r="E4166" s="136">
        <f t="shared" si="641"/>
        <v>83100</v>
      </c>
      <c r="F4166" t="e">
        <f>SQRT(($C$5/2)^2-($C$5/2)^2*'(OLD) bottom seam length'!E4166^2/($C$6/2)^2)</f>
        <v>#DIV/0!</v>
      </c>
      <c r="H4166" s="136">
        <f t="shared" si="642"/>
        <v>83100</v>
      </c>
      <c r="I4166" t="e">
        <f>SQRT(($C$5/2)^2-($C$5/2)^2*'(OLD) bottom seam length'!H4166^2/($C$6/2)^2)</f>
        <v>#DIV/0!</v>
      </c>
      <c r="K4166" s="136">
        <f t="shared" si="643"/>
        <v>83100</v>
      </c>
      <c r="L4166" t="e">
        <f>SQRT(($C$5/2)^2-($C$5/2)^2*'(OLD) bottom seam length'!K4166^2/($C$6/2)^2)</f>
        <v>#DIV/0!</v>
      </c>
      <c r="O4166" s="136">
        <f t="shared" si="644"/>
        <v>83100</v>
      </c>
      <c r="P4166" t="b">
        <f t="shared" si="645"/>
        <v>0</v>
      </c>
      <c r="T4166" s="136">
        <f t="shared" si="646"/>
        <v>83080</v>
      </c>
      <c r="U4166" t="e">
        <f>SQRT(($U$6/2)^2-($U$6/2)^2*'(OLD) bottom seam length'!T4166^2/($U$7/2)^2)</f>
        <v>#VALUE!</v>
      </c>
      <c r="W4166" s="136">
        <f t="shared" si="647"/>
        <v>83080</v>
      </c>
      <c r="X4166" t="e">
        <f>SQRT(($U$6/2)^2-($U$6/2)^2*'(OLD) bottom seam length'!W4166^2/($U$7/2)^2)</f>
        <v>#VALUE!</v>
      </c>
      <c r="Z4166" s="136">
        <f t="shared" si="648"/>
        <v>83080</v>
      </c>
      <c r="AA4166" t="e">
        <f>SQRT(($U$6/2)^2-($U$6/2)^2*'(OLD) bottom seam length'!Z4166^2/($U$7/2)^2)</f>
        <v>#VALUE!</v>
      </c>
      <c r="AC4166" s="136">
        <f t="shared" si="649"/>
        <v>83080</v>
      </c>
      <c r="AD4166" t="e">
        <f>SQRT(($U$6/2)^2-($U$6/2)^2*'(OLD) bottom seam length'!AC4166^2/($U$7/2)^2)</f>
        <v>#VALUE!</v>
      </c>
    </row>
    <row r="4167" spans="2:30">
      <c r="B4167" s="136">
        <f t="shared" si="640"/>
        <v>83120</v>
      </c>
      <c r="C4167" t="e">
        <f>SQRT(($C$5/2)^2-($C$5/2)^2*'(OLD) bottom seam length'!B4167^2/($C$6/2)^2)</f>
        <v>#DIV/0!</v>
      </c>
      <c r="E4167" s="136">
        <f t="shared" si="641"/>
        <v>83120</v>
      </c>
      <c r="F4167" t="e">
        <f>SQRT(($C$5/2)^2-($C$5/2)^2*'(OLD) bottom seam length'!E4167^2/($C$6/2)^2)</f>
        <v>#DIV/0!</v>
      </c>
      <c r="H4167" s="136">
        <f t="shared" si="642"/>
        <v>83120</v>
      </c>
      <c r="I4167" t="e">
        <f>SQRT(($C$5/2)^2-($C$5/2)^2*'(OLD) bottom seam length'!H4167^2/($C$6/2)^2)</f>
        <v>#DIV/0!</v>
      </c>
      <c r="K4167" s="136">
        <f t="shared" si="643"/>
        <v>83120</v>
      </c>
      <c r="L4167" t="e">
        <f>SQRT(($C$5/2)^2-($C$5/2)^2*'(OLD) bottom seam length'!K4167^2/($C$6/2)^2)</f>
        <v>#DIV/0!</v>
      </c>
      <c r="O4167" s="136">
        <f t="shared" si="644"/>
        <v>83120</v>
      </c>
      <c r="P4167" t="b">
        <f t="shared" si="645"/>
        <v>0</v>
      </c>
      <c r="T4167" s="136">
        <f t="shared" si="646"/>
        <v>83100</v>
      </c>
      <c r="U4167" t="e">
        <f>SQRT(($U$6/2)^2-($U$6/2)^2*'(OLD) bottom seam length'!T4167^2/($U$7/2)^2)</f>
        <v>#VALUE!</v>
      </c>
      <c r="W4167" s="136">
        <f t="shared" si="647"/>
        <v>83100</v>
      </c>
      <c r="X4167" t="e">
        <f>SQRT(($U$6/2)^2-($U$6/2)^2*'(OLD) bottom seam length'!W4167^2/($U$7/2)^2)</f>
        <v>#VALUE!</v>
      </c>
      <c r="Z4167" s="136">
        <f t="shared" si="648"/>
        <v>83100</v>
      </c>
      <c r="AA4167" t="e">
        <f>SQRT(($U$6/2)^2-($U$6/2)^2*'(OLD) bottom seam length'!Z4167^2/($U$7/2)^2)</f>
        <v>#VALUE!</v>
      </c>
      <c r="AC4167" s="136">
        <f t="shared" si="649"/>
        <v>83100</v>
      </c>
      <c r="AD4167" t="e">
        <f>SQRT(($U$6/2)^2-($U$6/2)^2*'(OLD) bottom seam length'!AC4167^2/($U$7/2)^2)</f>
        <v>#VALUE!</v>
      </c>
    </row>
    <row r="4168" spans="2:30">
      <c r="B4168" s="136">
        <f t="shared" si="640"/>
        <v>83140</v>
      </c>
      <c r="C4168" t="e">
        <f>SQRT(($C$5/2)^2-($C$5/2)^2*'(OLD) bottom seam length'!B4168^2/($C$6/2)^2)</f>
        <v>#DIV/0!</v>
      </c>
      <c r="E4168" s="136">
        <f t="shared" si="641"/>
        <v>83140</v>
      </c>
      <c r="F4168" t="e">
        <f>SQRT(($C$5/2)^2-($C$5/2)^2*'(OLD) bottom seam length'!E4168^2/($C$6/2)^2)</f>
        <v>#DIV/0!</v>
      </c>
      <c r="H4168" s="136">
        <f t="shared" si="642"/>
        <v>83140</v>
      </c>
      <c r="I4168" t="e">
        <f>SQRT(($C$5/2)^2-($C$5/2)^2*'(OLD) bottom seam length'!H4168^2/($C$6/2)^2)</f>
        <v>#DIV/0!</v>
      </c>
      <c r="K4168" s="136">
        <f t="shared" si="643"/>
        <v>83140</v>
      </c>
      <c r="L4168" t="e">
        <f>SQRT(($C$5/2)^2-($C$5/2)^2*'(OLD) bottom seam length'!K4168^2/($C$6/2)^2)</f>
        <v>#DIV/0!</v>
      </c>
      <c r="O4168" s="136">
        <f t="shared" si="644"/>
        <v>83140</v>
      </c>
      <c r="P4168" t="b">
        <f t="shared" si="645"/>
        <v>0</v>
      </c>
      <c r="T4168" s="136">
        <f t="shared" si="646"/>
        <v>83120</v>
      </c>
      <c r="U4168" t="e">
        <f>SQRT(($U$6/2)^2-($U$6/2)^2*'(OLD) bottom seam length'!T4168^2/($U$7/2)^2)</f>
        <v>#VALUE!</v>
      </c>
      <c r="W4168" s="136">
        <f t="shared" si="647"/>
        <v>83120</v>
      </c>
      <c r="X4168" t="e">
        <f>SQRT(($U$6/2)^2-($U$6/2)^2*'(OLD) bottom seam length'!W4168^2/($U$7/2)^2)</f>
        <v>#VALUE!</v>
      </c>
      <c r="Z4168" s="136">
        <f t="shared" si="648"/>
        <v>83120</v>
      </c>
      <c r="AA4168" t="e">
        <f>SQRT(($U$6/2)^2-($U$6/2)^2*'(OLD) bottom seam length'!Z4168^2/($U$7/2)^2)</f>
        <v>#VALUE!</v>
      </c>
      <c r="AC4168" s="136">
        <f t="shared" si="649"/>
        <v>83120</v>
      </c>
      <c r="AD4168" t="e">
        <f>SQRT(($U$6/2)^2-($U$6/2)^2*'(OLD) bottom seam length'!AC4168^2/($U$7/2)^2)</f>
        <v>#VALUE!</v>
      </c>
    </row>
    <row r="4169" spans="2:30">
      <c r="B4169" s="136">
        <f t="shared" si="640"/>
        <v>83160</v>
      </c>
      <c r="C4169" t="e">
        <f>SQRT(($C$5/2)^2-($C$5/2)^2*'(OLD) bottom seam length'!B4169^2/($C$6/2)^2)</f>
        <v>#DIV/0!</v>
      </c>
      <c r="E4169" s="136">
        <f t="shared" si="641"/>
        <v>83160</v>
      </c>
      <c r="F4169" t="e">
        <f>SQRT(($C$5/2)^2-($C$5/2)^2*'(OLD) bottom seam length'!E4169^2/($C$6/2)^2)</f>
        <v>#DIV/0!</v>
      </c>
      <c r="H4169" s="136">
        <f t="shared" si="642"/>
        <v>83160</v>
      </c>
      <c r="I4169" t="e">
        <f>SQRT(($C$5/2)^2-($C$5/2)^2*'(OLD) bottom seam length'!H4169^2/($C$6/2)^2)</f>
        <v>#DIV/0!</v>
      </c>
      <c r="K4169" s="136">
        <f t="shared" si="643"/>
        <v>83160</v>
      </c>
      <c r="L4169" t="e">
        <f>SQRT(($C$5/2)^2-($C$5/2)^2*'(OLD) bottom seam length'!K4169^2/($C$6/2)^2)</f>
        <v>#DIV/0!</v>
      </c>
      <c r="O4169" s="136">
        <f t="shared" si="644"/>
        <v>83160</v>
      </c>
      <c r="P4169" t="b">
        <f t="shared" si="645"/>
        <v>0</v>
      </c>
      <c r="T4169" s="136">
        <f t="shared" si="646"/>
        <v>83140</v>
      </c>
      <c r="U4169" t="e">
        <f>SQRT(($U$6/2)^2-($U$6/2)^2*'(OLD) bottom seam length'!T4169^2/($U$7/2)^2)</f>
        <v>#VALUE!</v>
      </c>
      <c r="W4169" s="136">
        <f t="shared" si="647"/>
        <v>83140</v>
      </c>
      <c r="X4169" t="e">
        <f>SQRT(($U$6/2)^2-($U$6/2)^2*'(OLD) bottom seam length'!W4169^2/($U$7/2)^2)</f>
        <v>#VALUE!</v>
      </c>
      <c r="Z4169" s="136">
        <f t="shared" si="648"/>
        <v>83140</v>
      </c>
      <c r="AA4169" t="e">
        <f>SQRT(($U$6/2)^2-($U$6/2)^2*'(OLD) bottom seam length'!Z4169^2/($U$7/2)^2)</f>
        <v>#VALUE!</v>
      </c>
      <c r="AC4169" s="136">
        <f t="shared" si="649"/>
        <v>83140</v>
      </c>
      <c r="AD4169" t="e">
        <f>SQRT(($U$6/2)^2-($U$6/2)^2*'(OLD) bottom seam length'!AC4169^2/($U$7/2)^2)</f>
        <v>#VALUE!</v>
      </c>
    </row>
    <row r="4170" spans="2:30">
      <c r="B4170" s="136">
        <f t="shared" si="640"/>
        <v>83180</v>
      </c>
      <c r="C4170" t="e">
        <f>SQRT(($C$5/2)^2-($C$5/2)^2*'(OLD) bottom seam length'!B4170^2/($C$6/2)^2)</f>
        <v>#DIV/0!</v>
      </c>
      <c r="E4170" s="136">
        <f t="shared" si="641"/>
        <v>83180</v>
      </c>
      <c r="F4170" t="e">
        <f>SQRT(($C$5/2)^2-($C$5/2)^2*'(OLD) bottom seam length'!E4170^2/($C$6/2)^2)</f>
        <v>#DIV/0!</v>
      </c>
      <c r="H4170" s="136">
        <f t="shared" si="642"/>
        <v>83180</v>
      </c>
      <c r="I4170" t="e">
        <f>SQRT(($C$5/2)^2-($C$5/2)^2*'(OLD) bottom seam length'!H4170^2/($C$6/2)^2)</f>
        <v>#DIV/0!</v>
      </c>
      <c r="K4170" s="136">
        <f t="shared" si="643"/>
        <v>83180</v>
      </c>
      <c r="L4170" t="e">
        <f>SQRT(($C$5/2)^2-($C$5/2)^2*'(OLD) bottom seam length'!K4170^2/($C$6/2)^2)</f>
        <v>#DIV/0!</v>
      </c>
      <c r="O4170" s="136">
        <f t="shared" si="644"/>
        <v>83180</v>
      </c>
      <c r="P4170" t="b">
        <f t="shared" si="645"/>
        <v>0</v>
      </c>
      <c r="T4170" s="136">
        <f t="shared" si="646"/>
        <v>83160</v>
      </c>
      <c r="U4170" t="e">
        <f>SQRT(($U$6/2)^2-($U$6/2)^2*'(OLD) bottom seam length'!T4170^2/($U$7/2)^2)</f>
        <v>#VALUE!</v>
      </c>
      <c r="W4170" s="136">
        <f t="shared" si="647"/>
        <v>83160</v>
      </c>
      <c r="X4170" t="e">
        <f>SQRT(($U$6/2)^2-($U$6/2)^2*'(OLD) bottom seam length'!W4170^2/($U$7/2)^2)</f>
        <v>#VALUE!</v>
      </c>
      <c r="Z4170" s="136">
        <f t="shared" si="648"/>
        <v>83160</v>
      </c>
      <c r="AA4170" t="e">
        <f>SQRT(($U$6/2)^2-($U$6/2)^2*'(OLD) bottom seam length'!Z4170^2/($U$7/2)^2)</f>
        <v>#VALUE!</v>
      </c>
      <c r="AC4170" s="136">
        <f t="shared" si="649"/>
        <v>83160</v>
      </c>
      <c r="AD4170" t="e">
        <f>SQRT(($U$6/2)^2-($U$6/2)^2*'(OLD) bottom seam length'!AC4170^2/($U$7/2)^2)</f>
        <v>#VALUE!</v>
      </c>
    </row>
    <row r="4171" spans="2:30">
      <c r="B4171" s="136">
        <f t="shared" si="640"/>
        <v>83200</v>
      </c>
      <c r="C4171" t="e">
        <f>SQRT(($C$5/2)^2-($C$5/2)^2*'(OLD) bottom seam length'!B4171^2/($C$6/2)^2)</f>
        <v>#DIV/0!</v>
      </c>
      <c r="E4171" s="136">
        <f t="shared" si="641"/>
        <v>83200</v>
      </c>
      <c r="F4171" t="e">
        <f>SQRT(($C$5/2)^2-($C$5/2)^2*'(OLD) bottom seam length'!E4171^2/($C$6/2)^2)</f>
        <v>#DIV/0!</v>
      </c>
      <c r="H4171" s="136">
        <f t="shared" si="642"/>
        <v>83200</v>
      </c>
      <c r="I4171" t="e">
        <f>SQRT(($C$5/2)^2-($C$5/2)^2*'(OLD) bottom seam length'!H4171^2/($C$6/2)^2)</f>
        <v>#DIV/0!</v>
      </c>
      <c r="K4171" s="136">
        <f t="shared" si="643"/>
        <v>83200</v>
      </c>
      <c r="L4171" t="e">
        <f>SQRT(($C$5/2)^2-($C$5/2)^2*'(OLD) bottom seam length'!K4171^2/($C$6/2)^2)</f>
        <v>#DIV/0!</v>
      </c>
      <c r="O4171" s="136">
        <f t="shared" si="644"/>
        <v>83200</v>
      </c>
      <c r="P4171" t="b">
        <f t="shared" si="645"/>
        <v>0</v>
      </c>
      <c r="T4171" s="136">
        <f t="shared" si="646"/>
        <v>83180</v>
      </c>
      <c r="U4171" t="e">
        <f>SQRT(($U$6/2)^2-($U$6/2)^2*'(OLD) bottom seam length'!T4171^2/($U$7/2)^2)</f>
        <v>#VALUE!</v>
      </c>
      <c r="W4171" s="136">
        <f t="shared" si="647"/>
        <v>83180</v>
      </c>
      <c r="X4171" t="e">
        <f>SQRT(($U$6/2)^2-($U$6/2)^2*'(OLD) bottom seam length'!W4171^2/($U$7/2)^2)</f>
        <v>#VALUE!</v>
      </c>
      <c r="Z4171" s="136">
        <f t="shared" si="648"/>
        <v>83180</v>
      </c>
      <c r="AA4171" t="e">
        <f>SQRT(($U$6/2)^2-($U$6/2)^2*'(OLD) bottom seam length'!Z4171^2/($U$7/2)^2)</f>
        <v>#VALUE!</v>
      </c>
      <c r="AC4171" s="136">
        <f t="shared" si="649"/>
        <v>83180</v>
      </c>
      <c r="AD4171" t="e">
        <f>SQRT(($U$6/2)^2-($U$6/2)^2*'(OLD) bottom seam length'!AC4171^2/($U$7/2)^2)</f>
        <v>#VALUE!</v>
      </c>
    </row>
    <row r="4172" spans="2:30">
      <c r="B4172" s="136">
        <f t="shared" ref="B4172:B4235" si="650">B4171+$C$7</f>
        <v>83220</v>
      </c>
      <c r="C4172" t="e">
        <f>SQRT(($C$5/2)^2-($C$5/2)^2*'(OLD) bottom seam length'!B4172^2/($C$6/2)^2)</f>
        <v>#DIV/0!</v>
      </c>
      <c r="E4172" s="136">
        <f t="shared" ref="E4172:E4235" si="651">E4171+$C$7</f>
        <v>83220</v>
      </c>
      <c r="F4172" t="e">
        <f>SQRT(($C$5/2)^2-($C$5/2)^2*'(OLD) bottom seam length'!E4172^2/($C$6/2)^2)</f>
        <v>#DIV/0!</v>
      </c>
      <c r="H4172" s="136">
        <f t="shared" ref="H4172:H4235" si="652">H4171+$C$7</f>
        <v>83220</v>
      </c>
      <c r="I4172" t="e">
        <f>SQRT(($C$5/2)^2-($C$5/2)^2*'(OLD) bottom seam length'!H4172^2/($C$6/2)^2)</f>
        <v>#DIV/0!</v>
      </c>
      <c r="K4172" s="136">
        <f t="shared" ref="K4172:K4235" si="653">K4171+$C$7</f>
        <v>83220</v>
      </c>
      <c r="L4172" t="e">
        <f>SQRT(($C$5/2)^2-($C$5/2)^2*'(OLD) bottom seam length'!K4172^2/($C$6/2)^2)</f>
        <v>#DIV/0!</v>
      </c>
      <c r="O4172" s="136">
        <f t="shared" ref="O4172:O4235" si="654">O4171+$C$7</f>
        <v>83220</v>
      </c>
      <c r="P4172" t="b">
        <f t="shared" ref="P4172:P4235" si="655">IF(O4172&lt;=$P$6,$P$5)</f>
        <v>0</v>
      </c>
      <c r="T4172" s="136">
        <f t="shared" si="646"/>
        <v>83200</v>
      </c>
      <c r="U4172" t="e">
        <f>SQRT(($U$6/2)^2-($U$6/2)^2*'(OLD) bottom seam length'!T4172^2/($U$7/2)^2)</f>
        <v>#VALUE!</v>
      </c>
      <c r="W4172" s="136">
        <f t="shared" si="647"/>
        <v>83200</v>
      </c>
      <c r="X4172" t="e">
        <f>SQRT(($U$6/2)^2-($U$6/2)^2*'(OLD) bottom seam length'!W4172^2/($U$7/2)^2)</f>
        <v>#VALUE!</v>
      </c>
      <c r="Z4172" s="136">
        <f t="shared" si="648"/>
        <v>83200</v>
      </c>
      <c r="AA4172" t="e">
        <f>SQRT(($U$6/2)^2-($U$6/2)^2*'(OLD) bottom seam length'!Z4172^2/($U$7/2)^2)</f>
        <v>#VALUE!</v>
      </c>
      <c r="AC4172" s="136">
        <f t="shared" si="649"/>
        <v>83200</v>
      </c>
      <c r="AD4172" t="e">
        <f>SQRT(($U$6/2)^2-($U$6/2)^2*'(OLD) bottom seam length'!AC4172^2/($U$7/2)^2)</f>
        <v>#VALUE!</v>
      </c>
    </row>
    <row r="4173" spans="2:30">
      <c r="B4173" s="136">
        <f t="shared" si="650"/>
        <v>83240</v>
      </c>
      <c r="C4173" t="e">
        <f>SQRT(($C$5/2)^2-($C$5/2)^2*'(OLD) bottom seam length'!B4173^2/($C$6/2)^2)</f>
        <v>#DIV/0!</v>
      </c>
      <c r="E4173" s="136">
        <f t="shared" si="651"/>
        <v>83240</v>
      </c>
      <c r="F4173" t="e">
        <f>SQRT(($C$5/2)^2-($C$5/2)^2*'(OLD) bottom seam length'!E4173^2/($C$6/2)^2)</f>
        <v>#DIV/0!</v>
      </c>
      <c r="H4173" s="136">
        <f t="shared" si="652"/>
        <v>83240</v>
      </c>
      <c r="I4173" t="e">
        <f>SQRT(($C$5/2)^2-($C$5/2)^2*'(OLD) bottom seam length'!H4173^2/($C$6/2)^2)</f>
        <v>#DIV/0!</v>
      </c>
      <c r="K4173" s="136">
        <f t="shared" si="653"/>
        <v>83240</v>
      </c>
      <c r="L4173" t="e">
        <f>SQRT(($C$5/2)^2-($C$5/2)^2*'(OLD) bottom seam length'!K4173^2/($C$6/2)^2)</f>
        <v>#DIV/0!</v>
      </c>
      <c r="O4173" s="136">
        <f t="shared" si="654"/>
        <v>83240</v>
      </c>
      <c r="P4173" t="b">
        <f t="shared" si="655"/>
        <v>0</v>
      </c>
      <c r="T4173" s="136">
        <f t="shared" ref="T4173:T4236" si="656">T4172+$C$7</f>
        <v>83220</v>
      </c>
      <c r="U4173" t="e">
        <f>SQRT(($U$6/2)^2-($U$6/2)^2*'(OLD) bottom seam length'!T4173^2/($U$7/2)^2)</f>
        <v>#VALUE!</v>
      </c>
      <c r="W4173" s="136">
        <f t="shared" ref="W4173:W4236" si="657">W4172+$C$7</f>
        <v>83220</v>
      </c>
      <c r="X4173" t="e">
        <f>SQRT(($U$6/2)^2-($U$6/2)^2*'(OLD) bottom seam length'!W4173^2/($U$7/2)^2)</f>
        <v>#VALUE!</v>
      </c>
      <c r="Z4173" s="136">
        <f t="shared" ref="Z4173:Z4236" si="658">Z4172+$C$7</f>
        <v>83220</v>
      </c>
      <c r="AA4173" t="e">
        <f>SQRT(($U$6/2)^2-($U$6/2)^2*'(OLD) bottom seam length'!Z4173^2/($U$7/2)^2)</f>
        <v>#VALUE!</v>
      </c>
      <c r="AC4173" s="136">
        <f t="shared" ref="AC4173:AC4236" si="659">AC4172+$C$7</f>
        <v>83220</v>
      </c>
      <c r="AD4173" t="e">
        <f>SQRT(($U$6/2)^2-($U$6/2)^2*'(OLD) bottom seam length'!AC4173^2/($U$7/2)^2)</f>
        <v>#VALUE!</v>
      </c>
    </row>
    <row r="4174" spans="2:30">
      <c r="B4174" s="136">
        <f t="shared" si="650"/>
        <v>83260</v>
      </c>
      <c r="C4174" t="e">
        <f>SQRT(($C$5/2)^2-($C$5/2)^2*'(OLD) bottom seam length'!B4174^2/($C$6/2)^2)</f>
        <v>#DIV/0!</v>
      </c>
      <c r="E4174" s="136">
        <f t="shared" si="651"/>
        <v>83260</v>
      </c>
      <c r="F4174" t="e">
        <f>SQRT(($C$5/2)^2-($C$5/2)^2*'(OLD) bottom seam length'!E4174^2/($C$6/2)^2)</f>
        <v>#DIV/0!</v>
      </c>
      <c r="H4174" s="136">
        <f t="shared" si="652"/>
        <v>83260</v>
      </c>
      <c r="I4174" t="e">
        <f>SQRT(($C$5/2)^2-($C$5/2)^2*'(OLD) bottom seam length'!H4174^2/($C$6/2)^2)</f>
        <v>#DIV/0!</v>
      </c>
      <c r="K4174" s="136">
        <f t="shared" si="653"/>
        <v>83260</v>
      </c>
      <c r="L4174" t="e">
        <f>SQRT(($C$5/2)^2-($C$5/2)^2*'(OLD) bottom seam length'!K4174^2/($C$6/2)^2)</f>
        <v>#DIV/0!</v>
      </c>
      <c r="O4174" s="136">
        <f t="shared" si="654"/>
        <v>83260</v>
      </c>
      <c r="P4174" t="b">
        <f t="shared" si="655"/>
        <v>0</v>
      </c>
      <c r="T4174" s="136">
        <f t="shared" si="656"/>
        <v>83240</v>
      </c>
      <c r="U4174" t="e">
        <f>SQRT(($U$6/2)^2-($U$6/2)^2*'(OLD) bottom seam length'!T4174^2/($U$7/2)^2)</f>
        <v>#VALUE!</v>
      </c>
      <c r="W4174" s="136">
        <f t="shared" si="657"/>
        <v>83240</v>
      </c>
      <c r="X4174" t="e">
        <f>SQRT(($U$6/2)^2-($U$6/2)^2*'(OLD) bottom seam length'!W4174^2/($U$7/2)^2)</f>
        <v>#VALUE!</v>
      </c>
      <c r="Z4174" s="136">
        <f t="shared" si="658"/>
        <v>83240</v>
      </c>
      <c r="AA4174" t="e">
        <f>SQRT(($U$6/2)^2-($U$6/2)^2*'(OLD) bottom seam length'!Z4174^2/($U$7/2)^2)</f>
        <v>#VALUE!</v>
      </c>
      <c r="AC4174" s="136">
        <f t="shared" si="659"/>
        <v>83240</v>
      </c>
      <c r="AD4174" t="e">
        <f>SQRT(($U$6/2)^2-($U$6/2)^2*'(OLD) bottom seam length'!AC4174^2/($U$7/2)^2)</f>
        <v>#VALUE!</v>
      </c>
    </row>
    <row r="4175" spans="2:30">
      <c r="B4175" s="136">
        <f t="shared" si="650"/>
        <v>83280</v>
      </c>
      <c r="C4175" t="e">
        <f>SQRT(($C$5/2)^2-($C$5/2)^2*'(OLD) bottom seam length'!B4175^2/($C$6/2)^2)</f>
        <v>#DIV/0!</v>
      </c>
      <c r="E4175" s="136">
        <f t="shared" si="651"/>
        <v>83280</v>
      </c>
      <c r="F4175" t="e">
        <f>SQRT(($C$5/2)^2-($C$5/2)^2*'(OLD) bottom seam length'!E4175^2/($C$6/2)^2)</f>
        <v>#DIV/0!</v>
      </c>
      <c r="H4175" s="136">
        <f t="shared" si="652"/>
        <v>83280</v>
      </c>
      <c r="I4175" t="e">
        <f>SQRT(($C$5/2)^2-($C$5/2)^2*'(OLD) bottom seam length'!H4175^2/($C$6/2)^2)</f>
        <v>#DIV/0!</v>
      </c>
      <c r="K4175" s="136">
        <f t="shared" si="653"/>
        <v>83280</v>
      </c>
      <c r="L4175" t="e">
        <f>SQRT(($C$5/2)^2-($C$5/2)^2*'(OLD) bottom seam length'!K4175^2/($C$6/2)^2)</f>
        <v>#DIV/0!</v>
      </c>
      <c r="O4175" s="136">
        <f t="shared" si="654"/>
        <v>83280</v>
      </c>
      <c r="P4175" t="b">
        <f t="shared" si="655"/>
        <v>0</v>
      </c>
      <c r="T4175" s="136">
        <f t="shared" si="656"/>
        <v>83260</v>
      </c>
      <c r="U4175" t="e">
        <f>SQRT(($U$6/2)^2-($U$6/2)^2*'(OLD) bottom seam length'!T4175^2/($U$7/2)^2)</f>
        <v>#VALUE!</v>
      </c>
      <c r="W4175" s="136">
        <f t="shared" si="657"/>
        <v>83260</v>
      </c>
      <c r="X4175" t="e">
        <f>SQRT(($U$6/2)^2-($U$6/2)^2*'(OLD) bottom seam length'!W4175^2/($U$7/2)^2)</f>
        <v>#VALUE!</v>
      </c>
      <c r="Z4175" s="136">
        <f t="shared" si="658"/>
        <v>83260</v>
      </c>
      <c r="AA4175" t="e">
        <f>SQRT(($U$6/2)^2-($U$6/2)^2*'(OLD) bottom seam length'!Z4175^2/($U$7/2)^2)</f>
        <v>#VALUE!</v>
      </c>
      <c r="AC4175" s="136">
        <f t="shared" si="659"/>
        <v>83260</v>
      </c>
      <c r="AD4175" t="e">
        <f>SQRT(($U$6/2)^2-($U$6/2)^2*'(OLD) bottom seam length'!AC4175^2/($U$7/2)^2)</f>
        <v>#VALUE!</v>
      </c>
    </row>
    <row r="4176" spans="2:30">
      <c r="B4176" s="136">
        <f t="shared" si="650"/>
        <v>83300</v>
      </c>
      <c r="C4176" t="e">
        <f>SQRT(($C$5/2)^2-($C$5/2)^2*'(OLD) bottom seam length'!B4176^2/($C$6/2)^2)</f>
        <v>#DIV/0!</v>
      </c>
      <c r="E4176" s="136">
        <f t="shared" si="651"/>
        <v>83300</v>
      </c>
      <c r="F4176" t="e">
        <f>SQRT(($C$5/2)^2-($C$5/2)^2*'(OLD) bottom seam length'!E4176^2/($C$6/2)^2)</f>
        <v>#DIV/0!</v>
      </c>
      <c r="H4176" s="136">
        <f t="shared" si="652"/>
        <v>83300</v>
      </c>
      <c r="I4176" t="e">
        <f>SQRT(($C$5/2)^2-($C$5/2)^2*'(OLD) bottom seam length'!H4176^2/($C$6/2)^2)</f>
        <v>#DIV/0!</v>
      </c>
      <c r="K4176" s="136">
        <f t="shared" si="653"/>
        <v>83300</v>
      </c>
      <c r="L4176" t="e">
        <f>SQRT(($C$5/2)^2-($C$5/2)^2*'(OLD) bottom seam length'!K4176^2/($C$6/2)^2)</f>
        <v>#DIV/0!</v>
      </c>
      <c r="O4176" s="136">
        <f t="shared" si="654"/>
        <v>83300</v>
      </c>
      <c r="P4176" t="b">
        <f t="shared" si="655"/>
        <v>0</v>
      </c>
      <c r="T4176" s="136">
        <f t="shared" si="656"/>
        <v>83280</v>
      </c>
      <c r="U4176" t="e">
        <f>SQRT(($U$6/2)^2-($U$6/2)^2*'(OLD) bottom seam length'!T4176^2/($U$7/2)^2)</f>
        <v>#VALUE!</v>
      </c>
      <c r="W4176" s="136">
        <f t="shared" si="657"/>
        <v>83280</v>
      </c>
      <c r="X4176" t="e">
        <f>SQRT(($U$6/2)^2-($U$6/2)^2*'(OLD) bottom seam length'!W4176^2/($U$7/2)^2)</f>
        <v>#VALUE!</v>
      </c>
      <c r="Z4176" s="136">
        <f t="shared" si="658"/>
        <v>83280</v>
      </c>
      <c r="AA4176" t="e">
        <f>SQRT(($U$6/2)^2-($U$6/2)^2*'(OLD) bottom seam length'!Z4176^2/($U$7/2)^2)</f>
        <v>#VALUE!</v>
      </c>
      <c r="AC4176" s="136">
        <f t="shared" si="659"/>
        <v>83280</v>
      </c>
      <c r="AD4176" t="e">
        <f>SQRT(($U$6/2)^2-($U$6/2)^2*'(OLD) bottom seam length'!AC4176^2/($U$7/2)^2)</f>
        <v>#VALUE!</v>
      </c>
    </row>
    <row r="4177" spans="2:30">
      <c r="B4177" s="136">
        <f t="shared" si="650"/>
        <v>83320</v>
      </c>
      <c r="C4177" t="e">
        <f>SQRT(($C$5/2)^2-($C$5/2)^2*'(OLD) bottom seam length'!B4177^2/($C$6/2)^2)</f>
        <v>#DIV/0!</v>
      </c>
      <c r="E4177" s="136">
        <f t="shared" si="651"/>
        <v>83320</v>
      </c>
      <c r="F4177" t="e">
        <f>SQRT(($C$5/2)^2-($C$5/2)^2*'(OLD) bottom seam length'!E4177^2/($C$6/2)^2)</f>
        <v>#DIV/0!</v>
      </c>
      <c r="H4177" s="136">
        <f t="shared" si="652"/>
        <v>83320</v>
      </c>
      <c r="I4177" t="e">
        <f>SQRT(($C$5/2)^2-($C$5/2)^2*'(OLD) bottom seam length'!H4177^2/($C$6/2)^2)</f>
        <v>#DIV/0!</v>
      </c>
      <c r="K4177" s="136">
        <f t="shared" si="653"/>
        <v>83320</v>
      </c>
      <c r="L4177" t="e">
        <f>SQRT(($C$5/2)^2-($C$5/2)^2*'(OLD) bottom seam length'!K4177^2/($C$6/2)^2)</f>
        <v>#DIV/0!</v>
      </c>
      <c r="O4177" s="136">
        <f t="shared" si="654"/>
        <v>83320</v>
      </c>
      <c r="P4177" t="b">
        <f t="shared" si="655"/>
        <v>0</v>
      </c>
      <c r="T4177" s="136">
        <f t="shared" si="656"/>
        <v>83300</v>
      </c>
      <c r="U4177" t="e">
        <f>SQRT(($U$6/2)^2-($U$6/2)^2*'(OLD) bottom seam length'!T4177^2/($U$7/2)^2)</f>
        <v>#VALUE!</v>
      </c>
      <c r="W4177" s="136">
        <f t="shared" si="657"/>
        <v>83300</v>
      </c>
      <c r="X4177" t="e">
        <f>SQRT(($U$6/2)^2-($U$6/2)^2*'(OLD) bottom seam length'!W4177^2/($U$7/2)^2)</f>
        <v>#VALUE!</v>
      </c>
      <c r="Z4177" s="136">
        <f t="shared" si="658"/>
        <v>83300</v>
      </c>
      <c r="AA4177" t="e">
        <f>SQRT(($U$6/2)^2-($U$6/2)^2*'(OLD) bottom seam length'!Z4177^2/($U$7/2)^2)</f>
        <v>#VALUE!</v>
      </c>
      <c r="AC4177" s="136">
        <f t="shared" si="659"/>
        <v>83300</v>
      </c>
      <c r="AD4177" t="e">
        <f>SQRT(($U$6/2)^2-($U$6/2)^2*'(OLD) bottom seam length'!AC4177^2/($U$7/2)^2)</f>
        <v>#VALUE!</v>
      </c>
    </row>
    <row r="4178" spans="2:30">
      <c r="B4178" s="136">
        <f t="shared" si="650"/>
        <v>83340</v>
      </c>
      <c r="C4178" t="e">
        <f>SQRT(($C$5/2)^2-($C$5/2)^2*'(OLD) bottom seam length'!B4178^2/($C$6/2)^2)</f>
        <v>#DIV/0!</v>
      </c>
      <c r="E4178" s="136">
        <f t="shared" si="651"/>
        <v>83340</v>
      </c>
      <c r="F4178" t="e">
        <f>SQRT(($C$5/2)^2-($C$5/2)^2*'(OLD) bottom seam length'!E4178^2/($C$6/2)^2)</f>
        <v>#DIV/0!</v>
      </c>
      <c r="H4178" s="136">
        <f t="shared" si="652"/>
        <v>83340</v>
      </c>
      <c r="I4178" t="e">
        <f>SQRT(($C$5/2)^2-($C$5/2)^2*'(OLD) bottom seam length'!H4178^2/($C$6/2)^2)</f>
        <v>#DIV/0!</v>
      </c>
      <c r="K4178" s="136">
        <f t="shared" si="653"/>
        <v>83340</v>
      </c>
      <c r="L4178" t="e">
        <f>SQRT(($C$5/2)^2-($C$5/2)^2*'(OLD) bottom seam length'!K4178^2/($C$6/2)^2)</f>
        <v>#DIV/0!</v>
      </c>
      <c r="O4178" s="136">
        <f t="shared" si="654"/>
        <v>83340</v>
      </c>
      <c r="P4178" t="b">
        <f t="shared" si="655"/>
        <v>0</v>
      </c>
      <c r="T4178" s="136">
        <f t="shared" si="656"/>
        <v>83320</v>
      </c>
      <c r="U4178" t="e">
        <f>SQRT(($U$6/2)^2-($U$6/2)^2*'(OLD) bottom seam length'!T4178^2/($U$7/2)^2)</f>
        <v>#VALUE!</v>
      </c>
      <c r="W4178" s="136">
        <f t="shared" si="657"/>
        <v>83320</v>
      </c>
      <c r="X4178" t="e">
        <f>SQRT(($U$6/2)^2-($U$6/2)^2*'(OLD) bottom seam length'!W4178^2/($U$7/2)^2)</f>
        <v>#VALUE!</v>
      </c>
      <c r="Z4178" s="136">
        <f t="shared" si="658"/>
        <v>83320</v>
      </c>
      <c r="AA4178" t="e">
        <f>SQRT(($U$6/2)^2-($U$6/2)^2*'(OLD) bottom seam length'!Z4178^2/($U$7/2)^2)</f>
        <v>#VALUE!</v>
      </c>
      <c r="AC4178" s="136">
        <f t="shared" si="659"/>
        <v>83320</v>
      </c>
      <c r="AD4178" t="e">
        <f>SQRT(($U$6/2)^2-($U$6/2)^2*'(OLD) bottom seam length'!AC4178^2/($U$7/2)^2)</f>
        <v>#VALUE!</v>
      </c>
    </row>
    <row r="4179" spans="2:30">
      <c r="B4179" s="136">
        <f t="shared" si="650"/>
        <v>83360</v>
      </c>
      <c r="C4179" t="e">
        <f>SQRT(($C$5/2)^2-($C$5/2)^2*'(OLD) bottom seam length'!B4179^2/($C$6/2)^2)</f>
        <v>#DIV/0!</v>
      </c>
      <c r="E4179" s="136">
        <f t="shared" si="651"/>
        <v>83360</v>
      </c>
      <c r="F4179" t="e">
        <f>SQRT(($C$5/2)^2-($C$5/2)^2*'(OLD) bottom seam length'!E4179^2/($C$6/2)^2)</f>
        <v>#DIV/0!</v>
      </c>
      <c r="H4179" s="136">
        <f t="shared" si="652"/>
        <v>83360</v>
      </c>
      <c r="I4179" t="e">
        <f>SQRT(($C$5/2)^2-($C$5/2)^2*'(OLD) bottom seam length'!H4179^2/($C$6/2)^2)</f>
        <v>#DIV/0!</v>
      </c>
      <c r="K4179" s="136">
        <f t="shared" si="653"/>
        <v>83360</v>
      </c>
      <c r="L4179" t="e">
        <f>SQRT(($C$5/2)^2-($C$5/2)^2*'(OLD) bottom seam length'!K4179^2/($C$6/2)^2)</f>
        <v>#DIV/0!</v>
      </c>
      <c r="O4179" s="136">
        <f t="shared" si="654"/>
        <v>83360</v>
      </c>
      <c r="P4179" t="b">
        <f t="shared" si="655"/>
        <v>0</v>
      </c>
      <c r="T4179" s="136">
        <f t="shared" si="656"/>
        <v>83340</v>
      </c>
      <c r="U4179" t="e">
        <f>SQRT(($U$6/2)^2-($U$6/2)^2*'(OLD) bottom seam length'!T4179^2/($U$7/2)^2)</f>
        <v>#VALUE!</v>
      </c>
      <c r="W4179" s="136">
        <f t="shared" si="657"/>
        <v>83340</v>
      </c>
      <c r="X4179" t="e">
        <f>SQRT(($U$6/2)^2-($U$6/2)^2*'(OLD) bottom seam length'!W4179^2/($U$7/2)^2)</f>
        <v>#VALUE!</v>
      </c>
      <c r="Z4179" s="136">
        <f t="shared" si="658"/>
        <v>83340</v>
      </c>
      <c r="AA4179" t="e">
        <f>SQRT(($U$6/2)^2-($U$6/2)^2*'(OLD) bottom seam length'!Z4179^2/($U$7/2)^2)</f>
        <v>#VALUE!</v>
      </c>
      <c r="AC4179" s="136">
        <f t="shared" si="659"/>
        <v>83340</v>
      </c>
      <c r="AD4179" t="e">
        <f>SQRT(($U$6/2)^2-($U$6/2)^2*'(OLD) bottom seam length'!AC4179^2/($U$7/2)^2)</f>
        <v>#VALUE!</v>
      </c>
    </row>
    <row r="4180" spans="2:30">
      <c r="B4180" s="136">
        <f t="shared" si="650"/>
        <v>83380</v>
      </c>
      <c r="C4180" t="e">
        <f>SQRT(($C$5/2)^2-($C$5/2)^2*'(OLD) bottom seam length'!B4180^2/($C$6/2)^2)</f>
        <v>#DIV/0!</v>
      </c>
      <c r="E4180" s="136">
        <f t="shared" si="651"/>
        <v>83380</v>
      </c>
      <c r="F4180" t="e">
        <f>SQRT(($C$5/2)^2-($C$5/2)^2*'(OLD) bottom seam length'!E4180^2/($C$6/2)^2)</f>
        <v>#DIV/0!</v>
      </c>
      <c r="H4180" s="136">
        <f t="shared" si="652"/>
        <v>83380</v>
      </c>
      <c r="I4180" t="e">
        <f>SQRT(($C$5/2)^2-($C$5/2)^2*'(OLD) bottom seam length'!H4180^2/($C$6/2)^2)</f>
        <v>#DIV/0!</v>
      </c>
      <c r="K4180" s="136">
        <f t="shared" si="653"/>
        <v>83380</v>
      </c>
      <c r="L4180" t="e">
        <f>SQRT(($C$5/2)^2-($C$5/2)^2*'(OLD) bottom seam length'!K4180^2/($C$6/2)^2)</f>
        <v>#DIV/0!</v>
      </c>
      <c r="O4180" s="136">
        <f t="shared" si="654"/>
        <v>83380</v>
      </c>
      <c r="P4180" t="b">
        <f t="shared" si="655"/>
        <v>0</v>
      </c>
      <c r="T4180" s="136">
        <f t="shared" si="656"/>
        <v>83360</v>
      </c>
      <c r="U4180" t="e">
        <f>SQRT(($U$6/2)^2-($U$6/2)^2*'(OLD) bottom seam length'!T4180^2/($U$7/2)^2)</f>
        <v>#VALUE!</v>
      </c>
      <c r="W4180" s="136">
        <f t="shared" si="657"/>
        <v>83360</v>
      </c>
      <c r="X4180" t="e">
        <f>SQRT(($U$6/2)^2-($U$6/2)^2*'(OLD) bottom seam length'!W4180^2/($U$7/2)^2)</f>
        <v>#VALUE!</v>
      </c>
      <c r="Z4180" s="136">
        <f t="shared" si="658"/>
        <v>83360</v>
      </c>
      <c r="AA4180" t="e">
        <f>SQRT(($U$6/2)^2-($U$6/2)^2*'(OLD) bottom seam length'!Z4180^2/($U$7/2)^2)</f>
        <v>#VALUE!</v>
      </c>
      <c r="AC4180" s="136">
        <f t="shared" si="659"/>
        <v>83360</v>
      </c>
      <c r="AD4180" t="e">
        <f>SQRT(($U$6/2)^2-($U$6/2)^2*'(OLD) bottom seam length'!AC4180^2/($U$7/2)^2)</f>
        <v>#VALUE!</v>
      </c>
    </row>
    <row r="4181" spans="2:30">
      <c r="B4181" s="136">
        <f t="shared" si="650"/>
        <v>83400</v>
      </c>
      <c r="C4181" t="e">
        <f>SQRT(($C$5/2)^2-($C$5/2)^2*'(OLD) bottom seam length'!B4181^2/($C$6/2)^2)</f>
        <v>#DIV/0!</v>
      </c>
      <c r="E4181" s="136">
        <f t="shared" si="651"/>
        <v>83400</v>
      </c>
      <c r="F4181" t="e">
        <f>SQRT(($C$5/2)^2-($C$5/2)^2*'(OLD) bottom seam length'!E4181^2/($C$6/2)^2)</f>
        <v>#DIV/0!</v>
      </c>
      <c r="H4181" s="136">
        <f t="shared" si="652"/>
        <v>83400</v>
      </c>
      <c r="I4181" t="e">
        <f>SQRT(($C$5/2)^2-($C$5/2)^2*'(OLD) bottom seam length'!H4181^2/($C$6/2)^2)</f>
        <v>#DIV/0!</v>
      </c>
      <c r="K4181" s="136">
        <f t="shared" si="653"/>
        <v>83400</v>
      </c>
      <c r="L4181" t="e">
        <f>SQRT(($C$5/2)^2-($C$5/2)^2*'(OLD) bottom seam length'!K4181^2/($C$6/2)^2)</f>
        <v>#DIV/0!</v>
      </c>
      <c r="O4181" s="136">
        <f t="shared" si="654"/>
        <v>83400</v>
      </c>
      <c r="P4181" t="b">
        <f t="shared" si="655"/>
        <v>0</v>
      </c>
      <c r="T4181" s="136">
        <f t="shared" si="656"/>
        <v>83380</v>
      </c>
      <c r="U4181" t="e">
        <f>SQRT(($U$6/2)^2-($U$6/2)^2*'(OLD) bottom seam length'!T4181^2/($U$7/2)^2)</f>
        <v>#VALUE!</v>
      </c>
      <c r="W4181" s="136">
        <f t="shared" si="657"/>
        <v>83380</v>
      </c>
      <c r="X4181" t="e">
        <f>SQRT(($U$6/2)^2-($U$6/2)^2*'(OLD) bottom seam length'!W4181^2/($U$7/2)^2)</f>
        <v>#VALUE!</v>
      </c>
      <c r="Z4181" s="136">
        <f t="shared" si="658"/>
        <v>83380</v>
      </c>
      <c r="AA4181" t="e">
        <f>SQRT(($U$6/2)^2-($U$6/2)^2*'(OLD) bottom seam length'!Z4181^2/($U$7/2)^2)</f>
        <v>#VALUE!</v>
      </c>
      <c r="AC4181" s="136">
        <f t="shared" si="659"/>
        <v>83380</v>
      </c>
      <c r="AD4181" t="e">
        <f>SQRT(($U$6/2)^2-($U$6/2)^2*'(OLD) bottom seam length'!AC4181^2/($U$7/2)^2)</f>
        <v>#VALUE!</v>
      </c>
    </row>
    <row r="4182" spans="2:30">
      <c r="B4182" s="136">
        <f t="shared" si="650"/>
        <v>83420</v>
      </c>
      <c r="C4182" t="e">
        <f>SQRT(($C$5/2)^2-($C$5/2)^2*'(OLD) bottom seam length'!B4182^2/($C$6/2)^2)</f>
        <v>#DIV/0!</v>
      </c>
      <c r="E4182" s="136">
        <f t="shared" si="651"/>
        <v>83420</v>
      </c>
      <c r="F4182" t="e">
        <f>SQRT(($C$5/2)^2-($C$5/2)^2*'(OLD) bottom seam length'!E4182^2/($C$6/2)^2)</f>
        <v>#DIV/0!</v>
      </c>
      <c r="H4182" s="136">
        <f t="shared" si="652"/>
        <v>83420</v>
      </c>
      <c r="I4182" t="e">
        <f>SQRT(($C$5/2)^2-($C$5/2)^2*'(OLD) bottom seam length'!H4182^2/($C$6/2)^2)</f>
        <v>#DIV/0!</v>
      </c>
      <c r="K4182" s="136">
        <f t="shared" si="653"/>
        <v>83420</v>
      </c>
      <c r="L4182" t="e">
        <f>SQRT(($C$5/2)^2-($C$5/2)^2*'(OLD) bottom seam length'!K4182^2/($C$6/2)^2)</f>
        <v>#DIV/0!</v>
      </c>
      <c r="O4182" s="136">
        <f t="shared" si="654"/>
        <v>83420</v>
      </c>
      <c r="P4182" t="b">
        <f t="shared" si="655"/>
        <v>0</v>
      </c>
      <c r="T4182" s="136">
        <f t="shared" si="656"/>
        <v>83400</v>
      </c>
      <c r="U4182" t="e">
        <f>SQRT(($U$6/2)^2-($U$6/2)^2*'(OLD) bottom seam length'!T4182^2/($U$7/2)^2)</f>
        <v>#VALUE!</v>
      </c>
      <c r="W4182" s="136">
        <f t="shared" si="657"/>
        <v>83400</v>
      </c>
      <c r="X4182" t="e">
        <f>SQRT(($U$6/2)^2-($U$6/2)^2*'(OLD) bottom seam length'!W4182^2/($U$7/2)^2)</f>
        <v>#VALUE!</v>
      </c>
      <c r="Z4182" s="136">
        <f t="shared" si="658"/>
        <v>83400</v>
      </c>
      <c r="AA4182" t="e">
        <f>SQRT(($U$6/2)^2-($U$6/2)^2*'(OLD) bottom seam length'!Z4182^2/($U$7/2)^2)</f>
        <v>#VALUE!</v>
      </c>
      <c r="AC4182" s="136">
        <f t="shared" si="659"/>
        <v>83400</v>
      </c>
      <c r="AD4182" t="e">
        <f>SQRT(($U$6/2)^2-($U$6/2)^2*'(OLD) bottom seam length'!AC4182^2/($U$7/2)^2)</f>
        <v>#VALUE!</v>
      </c>
    </row>
    <row r="4183" spans="2:30">
      <c r="B4183" s="136">
        <f t="shared" si="650"/>
        <v>83440</v>
      </c>
      <c r="C4183" t="e">
        <f>SQRT(($C$5/2)^2-($C$5/2)^2*'(OLD) bottom seam length'!B4183^2/($C$6/2)^2)</f>
        <v>#DIV/0!</v>
      </c>
      <c r="E4183" s="136">
        <f t="shared" si="651"/>
        <v>83440</v>
      </c>
      <c r="F4183" t="e">
        <f>SQRT(($C$5/2)^2-($C$5/2)^2*'(OLD) bottom seam length'!E4183^2/($C$6/2)^2)</f>
        <v>#DIV/0!</v>
      </c>
      <c r="H4183" s="136">
        <f t="shared" si="652"/>
        <v>83440</v>
      </c>
      <c r="I4183" t="e">
        <f>SQRT(($C$5/2)^2-($C$5/2)^2*'(OLD) bottom seam length'!H4183^2/($C$6/2)^2)</f>
        <v>#DIV/0!</v>
      </c>
      <c r="K4183" s="136">
        <f t="shared" si="653"/>
        <v>83440</v>
      </c>
      <c r="L4183" t="e">
        <f>SQRT(($C$5/2)^2-($C$5/2)^2*'(OLD) bottom seam length'!K4183^2/($C$6/2)^2)</f>
        <v>#DIV/0!</v>
      </c>
      <c r="O4183" s="136">
        <f t="shared" si="654"/>
        <v>83440</v>
      </c>
      <c r="P4183" t="b">
        <f t="shared" si="655"/>
        <v>0</v>
      </c>
      <c r="T4183" s="136">
        <f t="shared" si="656"/>
        <v>83420</v>
      </c>
      <c r="U4183" t="e">
        <f>SQRT(($U$6/2)^2-($U$6/2)^2*'(OLD) bottom seam length'!T4183^2/($U$7/2)^2)</f>
        <v>#VALUE!</v>
      </c>
      <c r="W4183" s="136">
        <f t="shared" si="657"/>
        <v>83420</v>
      </c>
      <c r="X4183" t="e">
        <f>SQRT(($U$6/2)^2-($U$6/2)^2*'(OLD) bottom seam length'!W4183^2/($U$7/2)^2)</f>
        <v>#VALUE!</v>
      </c>
      <c r="Z4183" s="136">
        <f t="shared" si="658"/>
        <v>83420</v>
      </c>
      <c r="AA4183" t="e">
        <f>SQRT(($U$6/2)^2-($U$6/2)^2*'(OLD) bottom seam length'!Z4183^2/($U$7/2)^2)</f>
        <v>#VALUE!</v>
      </c>
      <c r="AC4183" s="136">
        <f t="shared" si="659"/>
        <v>83420</v>
      </c>
      <c r="AD4183" t="e">
        <f>SQRT(($U$6/2)^2-($U$6/2)^2*'(OLD) bottom seam length'!AC4183^2/($U$7/2)^2)</f>
        <v>#VALUE!</v>
      </c>
    </row>
    <row r="4184" spans="2:30">
      <c r="B4184" s="136">
        <f t="shared" si="650"/>
        <v>83460</v>
      </c>
      <c r="C4184" t="e">
        <f>SQRT(($C$5/2)^2-($C$5/2)^2*'(OLD) bottom seam length'!B4184^2/($C$6/2)^2)</f>
        <v>#DIV/0!</v>
      </c>
      <c r="E4184" s="136">
        <f t="shared" si="651"/>
        <v>83460</v>
      </c>
      <c r="F4184" t="e">
        <f>SQRT(($C$5/2)^2-($C$5/2)^2*'(OLD) bottom seam length'!E4184^2/($C$6/2)^2)</f>
        <v>#DIV/0!</v>
      </c>
      <c r="H4184" s="136">
        <f t="shared" si="652"/>
        <v>83460</v>
      </c>
      <c r="I4184" t="e">
        <f>SQRT(($C$5/2)^2-($C$5/2)^2*'(OLD) bottom seam length'!H4184^2/($C$6/2)^2)</f>
        <v>#DIV/0!</v>
      </c>
      <c r="K4184" s="136">
        <f t="shared" si="653"/>
        <v>83460</v>
      </c>
      <c r="L4184" t="e">
        <f>SQRT(($C$5/2)^2-($C$5/2)^2*'(OLD) bottom seam length'!K4184^2/($C$6/2)^2)</f>
        <v>#DIV/0!</v>
      </c>
      <c r="O4184" s="136">
        <f t="shared" si="654"/>
        <v>83460</v>
      </c>
      <c r="P4184" t="b">
        <f t="shared" si="655"/>
        <v>0</v>
      </c>
      <c r="T4184" s="136">
        <f t="shared" si="656"/>
        <v>83440</v>
      </c>
      <c r="U4184" t="e">
        <f>SQRT(($U$6/2)^2-($U$6/2)^2*'(OLD) bottom seam length'!T4184^2/($U$7/2)^2)</f>
        <v>#VALUE!</v>
      </c>
      <c r="W4184" s="136">
        <f t="shared" si="657"/>
        <v>83440</v>
      </c>
      <c r="X4184" t="e">
        <f>SQRT(($U$6/2)^2-($U$6/2)^2*'(OLD) bottom seam length'!W4184^2/($U$7/2)^2)</f>
        <v>#VALUE!</v>
      </c>
      <c r="Z4184" s="136">
        <f t="shared" si="658"/>
        <v>83440</v>
      </c>
      <c r="AA4184" t="e">
        <f>SQRT(($U$6/2)^2-($U$6/2)^2*'(OLD) bottom seam length'!Z4184^2/($U$7/2)^2)</f>
        <v>#VALUE!</v>
      </c>
      <c r="AC4184" s="136">
        <f t="shared" si="659"/>
        <v>83440</v>
      </c>
      <c r="AD4184" t="e">
        <f>SQRT(($U$6/2)^2-($U$6/2)^2*'(OLD) bottom seam length'!AC4184^2/($U$7/2)^2)</f>
        <v>#VALUE!</v>
      </c>
    </row>
    <row r="4185" spans="2:30">
      <c r="B4185" s="136">
        <f t="shared" si="650"/>
        <v>83480</v>
      </c>
      <c r="C4185" t="e">
        <f>SQRT(($C$5/2)^2-($C$5/2)^2*'(OLD) bottom seam length'!B4185^2/($C$6/2)^2)</f>
        <v>#DIV/0!</v>
      </c>
      <c r="E4185" s="136">
        <f t="shared" si="651"/>
        <v>83480</v>
      </c>
      <c r="F4185" t="e">
        <f>SQRT(($C$5/2)^2-($C$5/2)^2*'(OLD) bottom seam length'!E4185^2/($C$6/2)^2)</f>
        <v>#DIV/0!</v>
      </c>
      <c r="H4185" s="136">
        <f t="shared" si="652"/>
        <v>83480</v>
      </c>
      <c r="I4185" t="e">
        <f>SQRT(($C$5/2)^2-($C$5/2)^2*'(OLD) bottom seam length'!H4185^2/($C$6/2)^2)</f>
        <v>#DIV/0!</v>
      </c>
      <c r="K4185" s="136">
        <f t="shared" si="653"/>
        <v>83480</v>
      </c>
      <c r="L4185" t="e">
        <f>SQRT(($C$5/2)^2-($C$5/2)^2*'(OLD) bottom seam length'!K4185^2/($C$6/2)^2)</f>
        <v>#DIV/0!</v>
      </c>
      <c r="O4185" s="136">
        <f t="shared" si="654"/>
        <v>83480</v>
      </c>
      <c r="P4185" t="b">
        <f t="shared" si="655"/>
        <v>0</v>
      </c>
      <c r="T4185" s="136">
        <f t="shared" si="656"/>
        <v>83460</v>
      </c>
      <c r="U4185" t="e">
        <f>SQRT(($U$6/2)^2-($U$6/2)^2*'(OLD) bottom seam length'!T4185^2/($U$7/2)^2)</f>
        <v>#VALUE!</v>
      </c>
      <c r="W4185" s="136">
        <f t="shared" si="657"/>
        <v>83460</v>
      </c>
      <c r="X4185" t="e">
        <f>SQRT(($U$6/2)^2-($U$6/2)^2*'(OLD) bottom seam length'!W4185^2/($U$7/2)^2)</f>
        <v>#VALUE!</v>
      </c>
      <c r="Z4185" s="136">
        <f t="shared" si="658"/>
        <v>83460</v>
      </c>
      <c r="AA4185" t="e">
        <f>SQRT(($U$6/2)^2-($U$6/2)^2*'(OLD) bottom seam length'!Z4185^2/($U$7/2)^2)</f>
        <v>#VALUE!</v>
      </c>
      <c r="AC4185" s="136">
        <f t="shared" si="659"/>
        <v>83460</v>
      </c>
      <c r="AD4185" t="e">
        <f>SQRT(($U$6/2)^2-($U$6/2)^2*'(OLD) bottom seam length'!AC4185^2/($U$7/2)^2)</f>
        <v>#VALUE!</v>
      </c>
    </row>
    <row r="4186" spans="2:30">
      <c r="B4186" s="136">
        <f t="shared" si="650"/>
        <v>83500</v>
      </c>
      <c r="C4186" t="e">
        <f>SQRT(($C$5/2)^2-($C$5/2)^2*'(OLD) bottom seam length'!B4186^2/($C$6/2)^2)</f>
        <v>#DIV/0!</v>
      </c>
      <c r="E4186" s="136">
        <f t="shared" si="651"/>
        <v>83500</v>
      </c>
      <c r="F4186" t="e">
        <f>SQRT(($C$5/2)^2-($C$5/2)^2*'(OLD) bottom seam length'!E4186^2/($C$6/2)^2)</f>
        <v>#DIV/0!</v>
      </c>
      <c r="H4186" s="136">
        <f t="shared" si="652"/>
        <v>83500</v>
      </c>
      <c r="I4186" t="e">
        <f>SQRT(($C$5/2)^2-($C$5/2)^2*'(OLD) bottom seam length'!H4186^2/($C$6/2)^2)</f>
        <v>#DIV/0!</v>
      </c>
      <c r="K4186" s="136">
        <f t="shared" si="653"/>
        <v>83500</v>
      </c>
      <c r="L4186" t="e">
        <f>SQRT(($C$5/2)^2-($C$5/2)^2*'(OLD) bottom seam length'!K4186^2/($C$6/2)^2)</f>
        <v>#DIV/0!</v>
      </c>
      <c r="O4186" s="136">
        <f t="shared" si="654"/>
        <v>83500</v>
      </c>
      <c r="P4186" t="b">
        <f t="shared" si="655"/>
        <v>0</v>
      </c>
      <c r="T4186" s="136">
        <f t="shared" si="656"/>
        <v>83480</v>
      </c>
      <c r="U4186" t="e">
        <f>SQRT(($U$6/2)^2-($U$6/2)^2*'(OLD) bottom seam length'!T4186^2/($U$7/2)^2)</f>
        <v>#VALUE!</v>
      </c>
      <c r="W4186" s="136">
        <f t="shared" si="657"/>
        <v>83480</v>
      </c>
      <c r="X4186" t="e">
        <f>SQRT(($U$6/2)^2-($U$6/2)^2*'(OLD) bottom seam length'!W4186^2/($U$7/2)^2)</f>
        <v>#VALUE!</v>
      </c>
      <c r="Z4186" s="136">
        <f t="shared" si="658"/>
        <v>83480</v>
      </c>
      <c r="AA4186" t="e">
        <f>SQRT(($U$6/2)^2-($U$6/2)^2*'(OLD) bottom seam length'!Z4186^2/($U$7/2)^2)</f>
        <v>#VALUE!</v>
      </c>
      <c r="AC4186" s="136">
        <f t="shared" si="659"/>
        <v>83480</v>
      </c>
      <c r="AD4186" t="e">
        <f>SQRT(($U$6/2)^2-($U$6/2)^2*'(OLD) bottom seam length'!AC4186^2/($U$7/2)^2)</f>
        <v>#VALUE!</v>
      </c>
    </row>
    <row r="4187" spans="2:30">
      <c r="B4187" s="136">
        <f t="shared" si="650"/>
        <v>83520</v>
      </c>
      <c r="C4187" t="e">
        <f>SQRT(($C$5/2)^2-($C$5/2)^2*'(OLD) bottom seam length'!B4187^2/($C$6/2)^2)</f>
        <v>#DIV/0!</v>
      </c>
      <c r="E4187" s="136">
        <f t="shared" si="651"/>
        <v>83520</v>
      </c>
      <c r="F4187" t="e">
        <f>SQRT(($C$5/2)^2-($C$5/2)^2*'(OLD) bottom seam length'!E4187^2/($C$6/2)^2)</f>
        <v>#DIV/0!</v>
      </c>
      <c r="H4187" s="136">
        <f t="shared" si="652"/>
        <v>83520</v>
      </c>
      <c r="I4187" t="e">
        <f>SQRT(($C$5/2)^2-($C$5/2)^2*'(OLD) bottom seam length'!H4187^2/($C$6/2)^2)</f>
        <v>#DIV/0!</v>
      </c>
      <c r="K4187" s="136">
        <f t="shared" si="653"/>
        <v>83520</v>
      </c>
      <c r="L4187" t="e">
        <f>SQRT(($C$5/2)^2-($C$5/2)^2*'(OLD) bottom seam length'!K4187^2/($C$6/2)^2)</f>
        <v>#DIV/0!</v>
      </c>
      <c r="O4187" s="136">
        <f t="shared" si="654"/>
        <v>83520</v>
      </c>
      <c r="P4187" t="b">
        <f t="shared" si="655"/>
        <v>0</v>
      </c>
      <c r="T4187" s="136">
        <f t="shared" si="656"/>
        <v>83500</v>
      </c>
      <c r="U4187" t="e">
        <f>SQRT(($U$6/2)^2-($U$6/2)^2*'(OLD) bottom seam length'!T4187^2/($U$7/2)^2)</f>
        <v>#VALUE!</v>
      </c>
      <c r="W4187" s="136">
        <f t="shared" si="657"/>
        <v>83500</v>
      </c>
      <c r="X4187" t="e">
        <f>SQRT(($U$6/2)^2-($U$6/2)^2*'(OLD) bottom seam length'!W4187^2/($U$7/2)^2)</f>
        <v>#VALUE!</v>
      </c>
      <c r="Z4187" s="136">
        <f t="shared" si="658"/>
        <v>83500</v>
      </c>
      <c r="AA4187" t="e">
        <f>SQRT(($U$6/2)^2-($U$6/2)^2*'(OLD) bottom seam length'!Z4187^2/($U$7/2)^2)</f>
        <v>#VALUE!</v>
      </c>
      <c r="AC4187" s="136">
        <f t="shared" si="659"/>
        <v>83500</v>
      </c>
      <c r="AD4187" t="e">
        <f>SQRT(($U$6/2)^2-($U$6/2)^2*'(OLD) bottom seam length'!AC4187^2/($U$7/2)^2)</f>
        <v>#VALUE!</v>
      </c>
    </row>
    <row r="4188" spans="2:30">
      <c r="B4188" s="136">
        <f t="shared" si="650"/>
        <v>83540</v>
      </c>
      <c r="C4188" t="e">
        <f>SQRT(($C$5/2)^2-($C$5/2)^2*'(OLD) bottom seam length'!B4188^2/($C$6/2)^2)</f>
        <v>#DIV/0!</v>
      </c>
      <c r="E4188" s="136">
        <f t="shared" si="651"/>
        <v>83540</v>
      </c>
      <c r="F4188" t="e">
        <f>SQRT(($C$5/2)^2-($C$5/2)^2*'(OLD) bottom seam length'!E4188^2/($C$6/2)^2)</f>
        <v>#DIV/0!</v>
      </c>
      <c r="H4188" s="136">
        <f t="shared" si="652"/>
        <v>83540</v>
      </c>
      <c r="I4188" t="e">
        <f>SQRT(($C$5/2)^2-($C$5/2)^2*'(OLD) bottom seam length'!H4188^2/($C$6/2)^2)</f>
        <v>#DIV/0!</v>
      </c>
      <c r="K4188" s="136">
        <f t="shared" si="653"/>
        <v>83540</v>
      </c>
      <c r="L4188" t="e">
        <f>SQRT(($C$5/2)^2-($C$5/2)^2*'(OLD) bottom seam length'!K4188^2/($C$6/2)^2)</f>
        <v>#DIV/0!</v>
      </c>
      <c r="O4188" s="136">
        <f t="shared" si="654"/>
        <v>83540</v>
      </c>
      <c r="P4188" t="b">
        <f t="shared" si="655"/>
        <v>0</v>
      </c>
      <c r="T4188" s="136">
        <f t="shared" si="656"/>
        <v>83520</v>
      </c>
      <c r="U4188" t="e">
        <f>SQRT(($U$6/2)^2-($U$6/2)^2*'(OLD) bottom seam length'!T4188^2/($U$7/2)^2)</f>
        <v>#VALUE!</v>
      </c>
      <c r="W4188" s="136">
        <f t="shared" si="657"/>
        <v>83520</v>
      </c>
      <c r="X4188" t="e">
        <f>SQRT(($U$6/2)^2-($U$6/2)^2*'(OLD) bottom seam length'!W4188^2/($U$7/2)^2)</f>
        <v>#VALUE!</v>
      </c>
      <c r="Z4188" s="136">
        <f t="shared" si="658"/>
        <v>83520</v>
      </c>
      <c r="AA4188" t="e">
        <f>SQRT(($U$6/2)^2-($U$6/2)^2*'(OLD) bottom seam length'!Z4188^2/($U$7/2)^2)</f>
        <v>#VALUE!</v>
      </c>
      <c r="AC4188" s="136">
        <f t="shared" si="659"/>
        <v>83520</v>
      </c>
      <c r="AD4188" t="e">
        <f>SQRT(($U$6/2)^2-($U$6/2)^2*'(OLD) bottom seam length'!AC4188^2/($U$7/2)^2)</f>
        <v>#VALUE!</v>
      </c>
    </row>
    <row r="4189" spans="2:30">
      <c r="B4189" s="136">
        <f t="shared" si="650"/>
        <v>83560</v>
      </c>
      <c r="C4189" t="e">
        <f>SQRT(($C$5/2)^2-($C$5/2)^2*'(OLD) bottom seam length'!B4189^2/($C$6/2)^2)</f>
        <v>#DIV/0!</v>
      </c>
      <c r="E4189" s="136">
        <f t="shared" si="651"/>
        <v>83560</v>
      </c>
      <c r="F4189" t="e">
        <f>SQRT(($C$5/2)^2-($C$5/2)^2*'(OLD) bottom seam length'!E4189^2/($C$6/2)^2)</f>
        <v>#DIV/0!</v>
      </c>
      <c r="H4189" s="136">
        <f t="shared" si="652"/>
        <v>83560</v>
      </c>
      <c r="I4189" t="e">
        <f>SQRT(($C$5/2)^2-($C$5/2)^2*'(OLD) bottom seam length'!H4189^2/($C$6/2)^2)</f>
        <v>#DIV/0!</v>
      </c>
      <c r="K4189" s="136">
        <f t="shared" si="653"/>
        <v>83560</v>
      </c>
      <c r="L4189" t="e">
        <f>SQRT(($C$5/2)^2-($C$5/2)^2*'(OLD) bottom seam length'!K4189^2/($C$6/2)^2)</f>
        <v>#DIV/0!</v>
      </c>
      <c r="O4189" s="136">
        <f t="shared" si="654"/>
        <v>83560</v>
      </c>
      <c r="P4189" t="b">
        <f t="shared" si="655"/>
        <v>0</v>
      </c>
      <c r="T4189" s="136">
        <f t="shared" si="656"/>
        <v>83540</v>
      </c>
      <c r="U4189" t="e">
        <f>SQRT(($U$6/2)^2-($U$6/2)^2*'(OLD) bottom seam length'!T4189^2/($U$7/2)^2)</f>
        <v>#VALUE!</v>
      </c>
      <c r="W4189" s="136">
        <f t="shared" si="657"/>
        <v>83540</v>
      </c>
      <c r="X4189" t="e">
        <f>SQRT(($U$6/2)^2-($U$6/2)^2*'(OLD) bottom seam length'!W4189^2/($U$7/2)^2)</f>
        <v>#VALUE!</v>
      </c>
      <c r="Z4189" s="136">
        <f t="shared" si="658"/>
        <v>83540</v>
      </c>
      <c r="AA4189" t="e">
        <f>SQRT(($U$6/2)^2-($U$6/2)^2*'(OLD) bottom seam length'!Z4189^2/($U$7/2)^2)</f>
        <v>#VALUE!</v>
      </c>
      <c r="AC4189" s="136">
        <f t="shared" si="659"/>
        <v>83540</v>
      </c>
      <c r="AD4189" t="e">
        <f>SQRT(($U$6/2)^2-($U$6/2)^2*'(OLD) bottom seam length'!AC4189^2/($U$7/2)^2)</f>
        <v>#VALUE!</v>
      </c>
    </row>
    <row r="4190" spans="2:30">
      <c r="B4190" s="136">
        <f t="shared" si="650"/>
        <v>83580</v>
      </c>
      <c r="C4190" t="e">
        <f>SQRT(($C$5/2)^2-($C$5/2)^2*'(OLD) bottom seam length'!B4190^2/($C$6/2)^2)</f>
        <v>#DIV/0!</v>
      </c>
      <c r="E4190" s="136">
        <f t="shared" si="651"/>
        <v>83580</v>
      </c>
      <c r="F4190" t="e">
        <f>SQRT(($C$5/2)^2-($C$5/2)^2*'(OLD) bottom seam length'!E4190^2/($C$6/2)^2)</f>
        <v>#DIV/0!</v>
      </c>
      <c r="H4190" s="136">
        <f t="shared" si="652"/>
        <v>83580</v>
      </c>
      <c r="I4190" t="e">
        <f>SQRT(($C$5/2)^2-($C$5/2)^2*'(OLD) bottom seam length'!H4190^2/($C$6/2)^2)</f>
        <v>#DIV/0!</v>
      </c>
      <c r="K4190" s="136">
        <f t="shared" si="653"/>
        <v>83580</v>
      </c>
      <c r="L4190" t="e">
        <f>SQRT(($C$5/2)^2-($C$5/2)^2*'(OLD) bottom seam length'!K4190^2/($C$6/2)^2)</f>
        <v>#DIV/0!</v>
      </c>
      <c r="O4190" s="136">
        <f t="shared" si="654"/>
        <v>83580</v>
      </c>
      <c r="P4190" t="b">
        <f t="shared" si="655"/>
        <v>0</v>
      </c>
      <c r="T4190" s="136">
        <f t="shared" si="656"/>
        <v>83560</v>
      </c>
      <c r="U4190" t="e">
        <f>SQRT(($U$6/2)^2-($U$6/2)^2*'(OLD) bottom seam length'!T4190^2/($U$7/2)^2)</f>
        <v>#VALUE!</v>
      </c>
      <c r="W4190" s="136">
        <f t="shared" si="657"/>
        <v>83560</v>
      </c>
      <c r="X4190" t="e">
        <f>SQRT(($U$6/2)^2-($U$6/2)^2*'(OLD) bottom seam length'!W4190^2/($U$7/2)^2)</f>
        <v>#VALUE!</v>
      </c>
      <c r="Z4190" s="136">
        <f t="shared" si="658"/>
        <v>83560</v>
      </c>
      <c r="AA4190" t="e">
        <f>SQRT(($U$6/2)^2-($U$6/2)^2*'(OLD) bottom seam length'!Z4190^2/($U$7/2)^2)</f>
        <v>#VALUE!</v>
      </c>
      <c r="AC4190" s="136">
        <f t="shared" si="659"/>
        <v>83560</v>
      </c>
      <c r="AD4190" t="e">
        <f>SQRT(($U$6/2)^2-($U$6/2)^2*'(OLD) bottom seam length'!AC4190^2/($U$7/2)^2)</f>
        <v>#VALUE!</v>
      </c>
    </row>
    <row r="4191" spans="2:30">
      <c r="B4191" s="136">
        <f t="shared" si="650"/>
        <v>83600</v>
      </c>
      <c r="C4191" t="e">
        <f>SQRT(($C$5/2)^2-($C$5/2)^2*'(OLD) bottom seam length'!B4191^2/($C$6/2)^2)</f>
        <v>#DIV/0!</v>
      </c>
      <c r="E4191" s="136">
        <f t="shared" si="651"/>
        <v>83600</v>
      </c>
      <c r="F4191" t="e">
        <f>SQRT(($C$5/2)^2-($C$5/2)^2*'(OLD) bottom seam length'!E4191^2/($C$6/2)^2)</f>
        <v>#DIV/0!</v>
      </c>
      <c r="H4191" s="136">
        <f t="shared" si="652"/>
        <v>83600</v>
      </c>
      <c r="I4191" t="e">
        <f>SQRT(($C$5/2)^2-($C$5/2)^2*'(OLD) bottom seam length'!H4191^2/($C$6/2)^2)</f>
        <v>#DIV/0!</v>
      </c>
      <c r="K4191" s="136">
        <f t="shared" si="653"/>
        <v>83600</v>
      </c>
      <c r="L4191" t="e">
        <f>SQRT(($C$5/2)^2-($C$5/2)^2*'(OLD) bottom seam length'!K4191^2/($C$6/2)^2)</f>
        <v>#DIV/0!</v>
      </c>
      <c r="O4191" s="136">
        <f t="shared" si="654"/>
        <v>83600</v>
      </c>
      <c r="P4191" t="b">
        <f t="shared" si="655"/>
        <v>0</v>
      </c>
      <c r="T4191" s="136">
        <f t="shared" si="656"/>
        <v>83580</v>
      </c>
      <c r="U4191" t="e">
        <f>SQRT(($U$6/2)^2-($U$6/2)^2*'(OLD) bottom seam length'!T4191^2/($U$7/2)^2)</f>
        <v>#VALUE!</v>
      </c>
      <c r="W4191" s="136">
        <f t="shared" si="657"/>
        <v>83580</v>
      </c>
      <c r="X4191" t="e">
        <f>SQRT(($U$6/2)^2-($U$6/2)^2*'(OLD) bottom seam length'!W4191^2/($U$7/2)^2)</f>
        <v>#VALUE!</v>
      </c>
      <c r="Z4191" s="136">
        <f t="shared" si="658"/>
        <v>83580</v>
      </c>
      <c r="AA4191" t="e">
        <f>SQRT(($U$6/2)^2-($U$6/2)^2*'(OLD) bottom seam length'!Z4191^2/($U$7/2)^2)</f>
        <v>#VALUE!</v>
      </c>
      <c r="AC4191" s="136">
        <f t="shared" si="659"/>
        <v>83580</v>
      </c>
      <c r="AD4191" t="e">
        <f>SQRT(($U$6/2)^2-($U$6/2)^2*'(OLD) bottom seam length'!AC4191^2/($U$7/2)^2)</f>
        <v>#VALUE!</v>
      </c>
    </row>
    <row r="4192" spans="2:30">
      <c r="B4192" s="136">
        <f t="shared" si="650"/>
        <v>83620</v>
      </c>
      <c r="C4192" t="e">
        <f>SQRT(($C$5/2)^2-($C$5/2)^2*'(OLD) bottom seam length'!B4192^2/($C$6/2)^2)</f>
        <v>#DIV/0!</v>
      </c>
      <c r="E4192" s="136">
        <f t="shared" si="651"/>
        <v>83620</v>
      </c>
      <c r="F4192" t="e">
        <f>SQRT(($C$5/2)^2-($C$5/2)^2*'(OLD) bottom seam length'!E4192^2/($C$6/2)^2)</f>
        <v>#DIV/0!</v>
      </c>
      <c r="H4192" s="136">
        <f t="shared" si="652"/>
        <v>83620</v>
      </c>
      <c r="I4192" t="e">
        <f>SQRT(($C$5/2)^2-($C$5/2)^2*'(OLD) bottom seam length'!H4192^2/($C$6/2)^2)</f>
        <v>#DIV/0!</v>
      </c>
      <c r="K4192" s="136">
        <f t="shared" si="653"/>
        <v>83620</v>
      </c>
      <c r="L4192" t="e">
        <f>SQRT(($C$5/2)^2-($C$5/2)^2*'(OLD) bottom seam length'!K4192^2/($C$6/2)^2)</f>
        <v>#DIV/0!</v>
      </c>
      <c r="O4192" s="136">
        <f t="shared" si="654"/>
        <v>83620</v>
      </c>
      <c r="P4192" t="b">
        <f t="shared" si="655"/>
        <v>0</v>
      </c>
      <c r="T4192" s="136">
        <f t="shared" si="656"/>
        <v>83600</v>
      </c>
      <c r="U4192" t="e">
        <f>SQRT(($U$6/2)^2-($U$6/2)^2*'(OLD) bottom seam length'!T4192^2/($U$7/2)^2)</f>
        <v>#VALUE!</v>
      </c>
      <c r="W4192" s="136">
        <f t="shared" si="657"/>
        <v>83600</v>
      </c>
      <c r="X4192" t="e">
        <f>SQRT(($U$6/2)^2-($U$6/2)^2*'(OLD) bottom seam length'!W4192^2/($U$7/2)^2)</f>
        <v>#VALUE!</v>
      </c>
      <c r="Z4192" s="136">
        <f t="shared" si="658"/>
        <v>83600</v>
      </c>
      <c r="AA4192" t="e">
        <f>SQRT(($U$6/2)^2-($U$6/2)^2*'(OLD) bottom seam length'!Z4192^2/($U$7/2)^2)</f>
        <v>#VALUE!</v>
      </c>
      <c r="AC4192" s="136">
        <f t="shared" si="659"/>
        <v>83600</v>
      </c>
      <c r="AD4192" t="e">
        <f>SQRT(($U$6/2)^2-($U$6/2)^2*'(OLD) bottom seam length'!AC4192^2/($U$7/2)^2)</f>
        <v>#VALUE!</v>
      </c>
    </row>
    <row r="4193" spans="2:30">
      <c r="B4193" s="136">
        <f t="shared" si="650"/>
        <v>83640</v>
      </c>
      <c r="C4193" t="e">
        <f>SQRT(($C$5/2)^2-($C$5/2)^2*'(OLD) bottom seam length'!B4193^2/($C$6/2)^2)</f>
        <v>#DIV/0!</v>
      </c>
      <c r="E4193" s="136">
        <f t="shared" si="651"/>
        <v>83640</v>
      </c>
      <c r="F4193" t="e">
        <f>SQRT(($C$5/2)^2-($C$5/2)^2*'(OLD) bottom seam length'!E4193^2/($C$6/2)^2)</f>
        <v>#DIV/0!</v>
      </c>
      <c r="H4193" s="136">
        <f t="shared" si="652"/>
        <v>83640</v>
      </c>
      <c r="I4193" t="e">
        <f>SQRT(($C$5/2)^2-($C$5/2)^2*'(OLD) bottom seam length'!H4193^2/($C$6/2)^2)</f>
        <v>#DIV/0!</v>
      </c>
      <c r="K4193" s="136">
        <f t="shared" si="653"/>
        <v>83640</v>
      </c>
      <c r="L4193" t="e">
        <f>SQRT(($C$5/2)^2-($C$5/2)^2*'(OLD) bottom seam length'!K4193^2/($C$6/2)^2)</f>
        <v>#DIV/0!</v>
      </c>
      <c r="O4193" s="136">
        <f t="shared" si="654"/>
        <v>83640</v>
      </c>
      <c r="P4193" t="b">
        <f t="shared" si="655"/>
        <v>0</v>
      </c>
      <c r="T4193" s="136">
        <f t="shared" si="656"/>
        <v>83620</v>
      </c>
      <c r="U4193" t="e">
        <f>SQRT(($U$6/2)^2-($U$6/2)^2*'(OLD) bottom seam length'!T4193^2/($U$7/2)^2)</f>
        <v>#VALUE!</v>
      </c>
      <c r="W4193" s="136">
        <f t="shared" si="657"/>
        <v>83620</v>
      </c>
      <c r="X4193" t="e">
        <f>SQRT(($U$6/2)^2-($U$6/2)^2*'(OLD) bottom seam length'!W4193^2/($U$7/2)^2)</f>
        <v>#VALUE!</v>
      </c>
      <c r="Z4193" s="136">
        <f t="shared" si="658"/>
        <v>83620</v>
      </c>
      <c r="AA4193" t="e">
        <f>SQRT(($U$6/2)^2-($U$6/2)^2*'(OLD) bottom seam length'!Z4193^2/($U$7/2)^2)</f>
        <v>#VALUE!</v>
      </c>
      <c r="AC4193" s="136">
        <f t="shared" si="659"/>
        <v>83620</v>
      </c>
      <c r="AD4193" t="e">
        <f>SQRT(($U$6/2)^2-($U$6/2)^2*'(OLD) bottom seam length'!AC4193^2/($U$7/2)^2)</f>
        <v>#VALUE!</v>
      </c>
    </row>
    <row r="4194" spans="2:30">
      <c r="B4194" s="136">
        <f t="shared" si="650"/>
        <v>83660</v>
      </c>
      <c r="C4194" t="e">
        <f>SQRT(($C$5/2)^2-($C$5/2)^2*'(OLD) bottom seam length'!B4194^2/($C$6/2)^2)</f>
        <v>#DIV/0!</v>
      </c>
      <c r="E4194" s="136">
        <f t="shared" si="651"/>
        <v>83660</v>
      </c>
      <c r="F4194" t="e">
        <f>SQRT(($C$5/2)^2-($C$5/2)^2*'(OLD) bottom seam length'!E4194^2/($C$6/2)^2)</f>
        <v>#DIV/0!</v>
      </c>
      <c r="H4194" s="136">
        <f t="shared" si="652"/>
        <v>83660</v>
      </c>
      <c r="I4194" t="e">
        <f>SQRT(($C$5/2)^2-($C$5/2)^2*'(OLD) bottom seam length'!H4194^2/($C$6/2)^2)</f>
        <v>#DIV/0!</v>
      </c>
      <c r="K4194" s="136">
        <f t="shared" si="653"/>
        <v>83660</v>
      </c>
      <c r="L4194" t="e">
        <f>SQRT(($C$5/2)^2-($C$5/2)^2*'(OLD) bottom seam length'!K4194^2/($C$6/2)^2)</f>
        <v>#DIV/0!</v>
      </c>
      <c r="O4194" s="136">
        <f t="shared" si="654"/>
        <v>83660</v>
      </c>
      <c r="P4194" t="b">
        <f t="shared" si="655"/>
        <v>0</v>
      </c>
      <c r="T4194" s="136">
        <f t="shared" si="656"/>
        <v>83640</v>
      </c>
      <c r="U4194" t="e">
        <f>SQRT(($U$6/2)^2-($U$6/2)^2*'(OLD) bottom seam length'!T4194^2/($U$7/2)^2)</f>
        <v>#VALUE!</v>
      </c>
      <c r="W4194" s="136">
        <f t="shared" si="657"/>
        <v>83640</v>
      </c>
      <c r="X4194" t="e">
        <f>SQRT(($U$6/2)^2-($U$6/2)^2*'(OLD) bottom seam length'!W4194^2/($U$7/2)^2)</f>
        <v>#VALUE!</v>
      </c>
      <c r="Z4194" s="136">
        <f t="shared" si="658"/>
        <v>83640</v>
      </c>
      <c r="AA4194" t="e">
        <f>SQRT(($U$6/2)^2-($U$6/2)^2*'(OLD) bottom seam length'!Z4194^2/($U$7/2)^2)</f>
        <v>#VALUE!</v>
      </c>
      <c r="AC4194" s="136">
        <f t="shared" si="659"/>
        <v>83640</v>
      </c>
      <c r="AD4194" t="e">
        <f>SQRT(($U$6/2)^2-($U$6/2)^2*'(OLD) bottom seam length'!AC4194^2/($U$7/2)^2)</f>
        <v>#VALUE!</v>
      </c>
    </row>
    <row r="4195" spans="2:30">
      <c r="B4195" s="136">
        <f t="shared" si="650"/>
        <v>83680</v>
      </c>
      <c r="C4195" t="e">
        <f>SQRT(($C$5/2)^2-($C$5/2)^2*'(OLD) bottom seam length'!B4195^2/($C$6/2)^2)</f>
        <v>#DIV/0!</v>
      </c>
      <c r="E4195" s="136">
        <f t="shared" si="651"/>
        <v>83680</v>
      </c>
      <c r="F4195" t="e">
        <f>SQRT(($C$5/2)^2-($C$5/2)^2*'(OLD) bottom seam length'!E4195^2/($C$6/2)^2)</f>
        <v>#DIV/0!</v>
      </c>
      <c r="H4195" s="136">
        <f t="shared" si="652"/>
        <v>83680</v>
      </c>
      <c r="I4195" t="e">
        <f>SQRT(($C$5/2)^2-($C$5/2)^2*'(OLD) bottom seam length'!H4195^2/($C$6/2)^2)</f>
        <v>#DIV/0!</v>
      </c>
      <c r="K4195" s="136">
        <f t="shared" si="653"/>
        <v>83680</v>
      </c>
      <c r="L4195" t="e">
        <f>SQRT(($C$5/2)^2-($C$5/2)^2*'(OLD) bottom seam length'!K4195^2/($C$6/2)^2)</f>
        <v>#DIV/0!</v>
      </c>
      <c r="O4195" s="136">
        <f t="shared" si="654"/>
        <v>83680</v>
      </c>
      <c r="P4195" t="b">
        <f t="shared" si="655"/>
        <v>0</v>
      </c>
      <c r="T4195" s="136">
        <f t="shared" si="656"/>
        <v>83660</v>
      </c>
      <c r="U4195" t="e">
        <f>SQRT(($U$6/2)^2-($U$6/2)^2*'(OLD) bottom seam length'!T4195^2/($U$7/2)^2)</f>
        <v>#VALUE!</v>
      </c>
      <c r="W4195" s="136">
        <f t="shared" si="657"/>
        <v>83660</v>
      </c>
      <c r="X4195" t="e">
        <f>SQRT(($U$6/2)^2-($U$6/2)^2*'(OLD) bottom seam length'!W4195^2/($U$7/2)^2)</f>
        <v>#VALUE!</v>
      </c>
      <c r="Z4195" s="136">
        <f t="shared" si="658"/>
        <v>83660</v>
      </c>
      <c r="AA4195" t="e">
        <f>SQRT(($U$6/2)^2-($U$6/2)^2*'(OLD) bottom seam length'!Z4195^2/($U$7/2)^2)</f>
        <v>#VALUE!</v>
      </c>
      <c r="AC4195" s="136">
        <f t="shared" si="659"/>
        <v>83660</v>
      </c>
      <c r="AD4195" t="e">
        <f>SQRT(($U$6/2)^2-($U$6/2)^2*'(OLD) bottom seam length'!AC4195^2/($U$7/2)^2)</f>
        <v>#VALUE!</v>
      </c>
    </row>
    <row r="4196" spans="2:30">
      <c r="B4196" s="136">
        <f t="shared" si="650"/>
        <v>83700</v>
      </c>
      <c r="C4196" t="e">
        <f>SQRT(($C$5/2)^2-($C$5/2)^2*'(OLD) bottom seam length'!B4196^2/($C$6/2)^2)</f>
        <v>#DIV/0!</v>
      </c>
      <c r="E4196" s="136">
        <f t="shared" si="651"/>
        <v>83700</v>
      </c>
      <c r="F4196" t="e">
        <f>SQRT(($C$5/2)^2-($C$5/2)^2*'(OLD) bottom seam length'!E4196^2/($C$6/2)^2)</f>
        <v>#DIV/0!</v>
      </c>
      <c r="H4196" s="136">
        <f t="shared" si="652"/>
        <v>83700</v>
      </c>
      <c r="I4196" t="e">
        <f>SQRT(($C$5/2)^2-($C$5/2)^2*'(OLD) bottom seam length'!H4196^2/($C$6/2)^2)</f>
        <v>#DIV/0!</v>
      </c>
      <c r="K4196" s="136">
        <f t="shared" si="653"/>
        <v>83700</v>
      </c>
      <c r="L4196" t="e">
        <f>SQRT(($C$5/2)^2-($C$5/2)^2*'(OLD) bottom seam length'!K4196^2/($C$6/2)^2)</f>
        <v>#DIV/0!</v>
      </c>
      <c r="O4196" s="136">
        <f t="shared" si="654"/>
        <v>83700</v>
      </c>
      <c r="P4196" t="b">
        <f t="shared" si="655"/>
        <v>0</v>
      </c>
      <c r="T4196" s="136">
        <f t="shared" si="656"/>
        <v>83680</v>
      </c>
      <c r="U4196" t="e">
        <f>SQRT(($U$6/2)^2-($U$6/2)^2*'(OLD) bottom seam length'!T4196^2/($U$7/2)^2)</f>
        <v>#VALUE!</v>
      </c>
      <c r="W4196" s="136">
        <f t="shared" si="657"/>
        <v>83680</v>
      </c>
      <c r="X4196" t="e">
        <f>SQRT(($U$6/2)^2-($U$6/2)^2*'(OLD) bottom seam length'!W4196^2/($U$7/2)^2)</f>
        <v>#VALUE!</v>
      </c>
      <c r="Z4196" s="136">
        <f t="shared" si="658"/>
        <v>83680</v>
      </c>
      <c r="AA4196" t="e">
        <f>SQRT(($U$6/2)^2-($U$6/2)^2*'(OLD) bottom seam length'!Z4196^2/($U$7/2)^2)</f>
        <v>#VALUE!</v>
      </c>
      <c r="AC4196" s="136">
        <f t="shared" si="659"/>
        <v>83680</v>
      </c>
      <c r="AD4196" t="e">
        <f>SQRT(($U$6/2)^2-($U$6/2)^2*'(OLD) bottom seam length'!AC4196^2/($U$7/2)^2)</f>
        <v>#VALUE!</v>
      </c>
    </row>
    <row r="4197" spans="2:30">
      <c r="B4197" s="136">
        <f t="shared" si="650"/>
        <v>83720</v>
      </c>
      <c r="C4197" t="e">
        <f>SQRT(($C$5/2)^2-($C$5/2)^2*'(OLD) bottom seam length'!B4197^2/($C$6/2)^2)</f>
        <v>#DIV/0!</v>
      </c>
      <c r="E4197" s="136">
        <f t="shared" si="651"/>
        <v>83720</v>
      </c>
      <c r="F4197" t="e">
        <f>SQRT(($C$5/2)^2-($C$5/2)^2*'(OLD) bottom seam length'!E4197^2/($C$6/2)^2)</f>
        <v>#DIV/0!</v>
      </c>
      <c r="H4197" s="136">
        <f t="shared" si="652"/>
        <v>83720</v>
      </c>
      <c r="I4197" t="e">
        <f>SQRT(($C$5/2)^2-($C$5/2)^2*'(OLD) bottom seam length'!H4197^2/($C$6/2)^2)</f>
        <v>#DIV/0!</v>
      </c>
      <c r="K4197" s="136">
        <f t="shared" si="653"/>
        <v>83720</v>
      </c>
      <c r="L4197" t="e">
        <f>SQRT(($C$5/2)^2-($C$5/2)^2*'(OLD) bottom seam length'!K4197^2/($C$6/2)^2)</f>
        <v>#DIV/0!</v>
      </c>
      <c r="O4197" s="136">
        <f t="shared" si="654"/>
        <v>83720</v>
      </c>
      <c r="P4197" t="b">
        <f t="shared" si="655"/>
        <v>0</v>
      </c>
      <c r="T4197" s="136">
        <f t="shared" si="656"/>
        <v>83700</v>
      </c>
      <c r="U4197" t="e">
        <f>SQRT(($U$6/2)^2-($U$6/2)^2*'(OLD) bottom seam length'!T4197^2/($U$7/2)^2)</f>
        <v>#VALUE!</v>
      </c>
      <c r="W4197" s="136">
        <f t="shared" si="657"/>
        <v>83700</v>
      </c>
      <c r="X4197" t="e">
        <f>SQRT(($U$6/2)^2-($U$6/2)^2*'(OLD) bottom seam length'!W4197^2/($U$7/2)^2)</f>
        <v>#VALUE!</v>
      </c>
      <c r="Z4197" s="136">
        <f t="shared" si="658"/>
        <v>83700</v>
      </c>
      <c r="AA4197" t="e">
        <f>SQRT(($U$6/2)^2-($U$6/2)^2*'(OLD) bottom seam length'!Z4197^2/($U$7/2)^2)</f>
        <v>#VALUE!</v>
      </c>
      <c r="AC4197" s="136">
        <f t="shared" si="659"/>
        <v>83700</v>
      </c>
      <c r="AD4197" t="e">
        <f>SQRT(($U$6/2)^2-($U$6/2)^2*'(OLD) bottom seam length'!AC4197^2/($U$7/2)^2)</f>
        <v>#VALUE!</v>
      </c>
    </row>
    <row r="4198" spans="2:30">
      <c r="B4198" s="136">
        <f t="shared" si="650"/>
        <v>83740</v>
      </c>
      <c r="C4198" t="e">
        <f>SQRT(($C$5/2)^2-($C$5/2)^2*'(OLD) bottom seam length'!B4198^2/($C$6/2)^2)</f>
        <v>#DIV/0!</v>
      </c>
      <c r="E4198" s="136">
        <f t="shared" si="651"/>
        <v>83740</v>
      </c>
      <c r="F4198" t="e">
        <f>SQRT(($C$5/2)^2-($C$5/2)^2*'(OLD) bottom seam length'!E4198^2/($C$6/2)^2)</f>
        <v>#DIV/0!</v>
      </c>
      <c r="H4198" s="136">
        <f t="shared" si="652"/>
        <v>83740</v>
      </c>
      <c r="I4198" t="e">
        <f>SQRT(($C$5/2)^2-($C$5/2)^2*'(OLD) bottom seam length'!H4198^2/($C$6/2)^2)</f>
        <v>#DIV/0!</v>
      </c>
      <c r="K4198" s="136">
        <f t="shared" si="653"/>
        <v>83740</v>
      </c>
      <c r="L4198" t="e">
        <f>SQRT(($C$5/2)^2-($C$5/2)^2*'(OLD) bottom seam length'!K4198^2/($C$6/2)^2)</f>
        <v>#DIV/0!</v>
      </c>
      <c r="O4198" s="136">
        <f t="shared" si="654"/>
        <v>83740</v>
      </c>
      <c r="P4198" t="b">
        <f t="shared" si="655"/>
        <v>0</v>
      </c>
      <c r="T4198" s="136">
        <f t="shared" si="656"/>
        <v>83720</v>
      </c>
      <c r="U4198" t="e">
        <f>SQRT(($U$6/2)^2-($U$6/2)^2*'(OLD) bottom seam length'!T4198^2/($U$7/2)^2)</f>
        <v>#VALUE!</v>
      </c>
      <c r="W4198" s="136">
        <f t="shared" si="657"/>
        <v>83720</v>
      </c>
      <c r="X4198" t="e">
        <f>SQRT(($U$6/2)^2-($U$6/2)^2*'(OLD) bottom seam length'!W4198^2/($U$7/2)^2)</f>
        <v>#VALUE!</v>
      </c>
      <c r="Z4198" s="136">
        <f t="shared" si="658"/>
        <v>83720</v>
      </c>
      <c r="AA4198" t="e">
        <f>SQRT(($U$6/2)^2-($U$6/2)^2*'(OLD) bottom seam length'!Z4198^2/($U$7/2)^2)</f>
        <v>#VALUE!</v>
      </c>
      <c r="AC4198" s="136">
        <f t="shared" si="659"/>
        <v>83720</v>
      </c>
      <c r="AD4198" t="e">
        <f>SQRT(($U$6/2)^2-($U$6/2)^2*'(OLD) bottom seam length'!AC4198^2/($U$7/2)^2)</f>
        <v>#VALUE!</v>
      </c>
    </row>
    <row r="4199" spans="2:30">
      <c r="B4199" s="136">
        <f t="shared" si="650"/>
        <v>83760</v>
      </c>
      <c r="C4199" t="e">
        <f>SQRT(($C$5/2)^2-($C$5/2)^2*'(OLD) bottom seam length'!B4199^2/($C$6/2)^2)</f>
        <v>#DIV/0!</v>
      </c>
      <c r="E4199" s="136">
        <f t="shared" si="651"/>
        <v>83760</v>
      </c>
      <c r="F4199" t="e">
        <f>SQRT(($C$5/2)^2-($C$5/2)^2*'(OLD) bottom seam length'!E4199^2/($C$6/2)^2)</f>
        <v>#DIV/0!</v>
      </c>
      <c r="H4199" s="136">
        <f t="shared" si="652"/>
        <v>83760</v>
      </c>
      <c r="I4199" t="e">
        <f>SQRT(($C$5/2)^2-($C$5/2)^2*'(OLD) bottom seam length'!H4199^2/($C$6/2)^2)</f>
        <v>#DIV/0!</v>
      </c>
      <c r="K4199" s="136">
        <f t="shared" si="653"/>
        <v>83760</v>
      </c>
      <c r="L4199" t="e">
        <f>SQRT(($C$5/2)^2-($C$5/2)^2*'(OLD) bottom seam length'!K4199^2/($C$6/2)^2)</f>
        <v>#DIV/0!</v>
      </c>
      <c r="O4199" s="136">
        <f t="shared" si="654"/>
        <v>83760</v>
      </c>
      <c r="P4199" t="b">
        <f t="shared" si="655"/>
        <v>0</v>
      </c>
      <c r="T4199" s="136">
        <f t="shared" si="656"/>
        <v>83740</v>
      </c>
      <c r="U4199" t="e">
        <f>SQRT(($U$6/2)^2-($U$6/2)^2*'(OLD) bottom seam length'!T4199^2/($U$7/2)^2)</f>
        <v>#VALUE!</v>
      </c>
      <c r="W4199" s="136">
        <f t="shared" si="657"/>
        <v>83740</v>
      </c>
      <c r="X4199" t="e">
        <f>SQRT(($U$6/2)^2-($U$6/2)^2*'(OLD) bottom seam length'!W4199^2/($U$7/2)^2)</f>
        <v>#VALUE!</v>
      </c>
      <c r="Z4199" s="136">
        <f t="shared" si="658"/>
        <v>83740</v>
      </c>
      <c r="AA4199" t="e">
        <f>SQRT(($U$6/2)^2-($U$6/2)^2*'(OLD) bottom seam length'!Z4199^2/($U$7/2)^2)</f>
        <v>#VALUE!</v>
      </c>
      <c r="AC4199" s="136">
        <f t="shared" si="659"/>
        <v>83740</v>
      </c>
      <c r="AD4199" t="e">
        <f>SQRT(($U$6/2)^2-($U$6/2)^2*'(OLD) bottom seam length'!AC4199^2/($U$7/2)^2)</f>
        <v>#VALUE!</v>
      </c>
    </row>
    <row r="4200" spans="2:30">
      <c r="B4200" s="136">
        <f t="shared" si="650"/>
        <v>83780</v>
      </c>
      <c r="C4200" t="e">
        <f>SQRT(($C$5/2)^2-($C$5/2)^2*'(OLD) bottom seam length'!B4200^2/($C$6/2)^2)</f>
        <v>#DIV/0!</v>
      </c>
      <c r="E4200" s="136">
        <f t="shared" si="651"/>
        <v>83780</v>
      </c>
      <c r="F4200" t="e">
        <f>SQRT(($C$5/2)^2-($C$5/2)^2*'(OLD) bottom seam length'!E4200^2/($C$6/2)^2)</f>
        <v>#DIV/0!</v>
      </c>
      <c r="H4200" s="136">
        <f t="shared" si="652"/>
        <v>83780</v>
      </c>
      <c r="I4200" t="e">
        <f>SQRT(($C$5/2)^2-($C$5/2)^2*'(OLD) bottom seam length'!H4200^2/($C$6/2)^2)</f>
        <v>#DIV/0!</v>
      </c>
      <c r="K4200" s="136">
        <f t="shared" si="653"/>
        <v>83780</v>
      </c>
      <c r="L4200" t="e">
        <f>SQRT(($C$5/2)^2-($C$5/2)^2*'(OLD) bottom seam length'!K4200^2/($C$6/2)^2)</f>
        <v>#DIV/0!</v>
      </c>
      <c r="O4200" s="136">
        <f t="shared" si="654"/>
        <v>83780</v>
      </c>
      <c r="P4200" t="b">
        <f t="shared" si="655"/>
        <v>0</v>
      </c>
      <c r="T4200" s="136">
        <f t="shared" si="656"/>
        <v>83760</v>
      </c>
      <c r="U4200" t="e">
        <f>SQRT(($U$6/2)^2-($U$6/2)^2*'(OLD) bottom seam length'!T4200^2/($U$7/2)^2)</f>
        <v>#VALUE!</v>
      </c>
      <c r="W4200" s="136">
        <f t="shared" si="657"/>
        <v>83760</v>
      </c>
      <c r="X4200" t="e">
        <f>SQRT(($U$6/2)^2-($U$6/2)^2*'(OLD) bottom seam length'!W4200^2/($U$7/2)^2)</f>
        <v>#VALUE!</v>
      </c>
      <c r="Z4200" s="136">
        <f t="shared" si="658"/>
        <v>83760</v>
      </c>
      <c r="AA4200" t="e">
        <f>SQRT(($U$6/2)^2-($U$6/2)^2*'(OLD) bottom seam length'!Z4200^2/($U$7/2)^2)</f>
        <v>#VALUE!</v>
      </c>
      <c r="AC4200" s="136">
        <f t="shared" si="659"/>
        <v>83760</v>
      </c>
      <c r="AD4200" t="e">
        <f>SQRT(($U$6/2)^2-($U$6/2)^2*'(OLD) bottom seam length'!AC4200^2/($U$7/2)^2)</f>
        <v>#VALUE!</v>
      </c>
    </row>
    <row r="4201" spans="2:30">
      <c r="B4201" s="136">
        <f t="shared" si="650"/>
        <v>83800</v>
      </c>
      <c r="C4201" t="e">
        <f>SQRT(($C$5/2)^2-($C$5/2)^2*'(OLD) bottom seam length'!B4201^2/($C$6/2)^2)</f>
        <v>#DIV/0!</v>
      </c>
      <c r="E4201" s="136">
        <f t="shared" si="651"/>
        <v>83800</v>
      </c>
      <c r="F4201" t="e">
        <f>SQRT(($C$5/2)^2-($C$5/2)^2*'(OLD) bottom seam length'!E4201^2/($C$6/2)^2)</f>
        <v>#DIV/0!</v>
      </c>
      <c r="H4201" s="136">
        <f t="shared" si="652"/>
        <v>83800</v>
      </c>
      <c r="I4201" t="e">
        <f>SQRT(($C$5/2)^2-($C$5/2)^2*'(OLD) bottom seam length'!H4201^2/($C$6/2)^2)</f>
        <v>#DIV/0!</v>
      </c>
      <c r="K4201" s="136">
        <f t="shared" si="653"/>
        <v>83800</v>
      </c>
      <c r="L4201" t="e">
        <f>SQRT(($C$5/2)^2-($C$5/2)^2*'(OLD) bottom seam length'!K4201^2/($C$6/2)^2)</f>
        <v>#DIV/0!</v>
      </c>
      <c r="O4201" s="136">
        <f t="shared" si="654"/>
        <v>83800</v>
      </c>
      <c r="P4201" t="b">
        <f t="shared" si="655"/>
        <v>0</v>
      </c>
      <c r="T4201" s="136">
        <f t="shared" si="656"/>
        <v>83780</v>
      </c>
      <c r="U4201" t="e">
        <f>SQRT(($U$6/2)^2-($U$6/2)^2*'(OLD) bottom seam length'!T4201^2/($U$7/2)^2)</f>
        <v>#VALUE!</v>
      </c>
      <c r="W4201" s="136">
        <f t="shared" si="657"/>
        <v>83780</v>
      </c>
      <c r="X4201" t="e">
        <f>SQRT(($U$6/2)^2-($U$6/2)^2*'(OLD) bottom seam length'!W4201^2/($U$7/2)^2)</f>
        <v>#VALUE!</v>
      </c>
      <c r="Z4201" s="136">
        <f t="shared" si="658"/>
        <v>83780</v>
      </c>
      <c r="AA4201" t="e">
        <f>SQRT(($U$6/2)^2-($U$6/2)^2*'(OLD) bottom seam length'!Z4201^2/($U$7/2)^2)</f>
        <v>#VALUE!</v>
      </c>
      <c r="AC4201" s="136">
        <f t="shared" si="659"/>
        <v>83780</v>
      </c>
      <c r="AD4201" t="e">
        <f>SQRT(($U$6/2)^2-($U$6/2)^2*'(OLD) bottom seam length'!AC4201^2/($U$7/2)^2)</f>
        <v>#VALUE!</v>
      </c>
    </row>
    <row r="4202" spans="2:30">
      <c r="B4202" s="136">
        <f t="shared" si="650"/>
        <v>83820</v>
      </c>
      <c r="C4202" t="e">
        <f>SQRT(($C$5/2)^2-($C$5/2)^2*'(OLD) bottom seam length'!B4202^2/($C$6/2)^2)</f>
        <v>#DIV/0!</v>
      </c>
      <c r="E4202" s="136">
        <f t="shared" si="651"/>
        <v>83820</v>
      </c>
      <c r="F4202" t="e">
        <f>SQRT(($C$5/2)^2-($C$5/2)^2*'(OLD) bottom seam length'!E4202^2/($C$6/2)^2)</f>
        <v>#DIV/0!</v>
      </c>
      <c r="H4202" s="136">
        <f t="shared" si="652"/>
        <v>83820</v>
      </c>
      <c r="I4202" t="e">
        <f>SQRT(($C$5/2)^2-($C$5/2)^2*'(OLD) bottom seam length'!H4202^2/($C$6/2)^2)</f>
        <v>#DIV/0!</v>
      </c>
      <c r="K4202" s="136">
        <f t="shared" si="653"/>
        <v>83820</v>
      </c>
      <c r="L4202" t="e">
        <f>SQRT(($C$5/2)^2-($C$5/2)^2*'(OLD) bottom seam length'!K4202^2/($C$6/2)^2)</f>
        <v>#DIV/0!</v>
      </c>
      <c r="O4202" s="136">
        <f t="shared" si="654"/>
        <v>83820</v>
      </c>
      <c r="P4202" t="b">
        <f t="shared" si="655"/>
        <v>0</v>
      </c>
      <c r="T4202" s="136">
        <f t="shared" si="656"/>
        <v>83800</v>
      </c>
      <c r="U4202" t="e">
        <f>SQRT(($U$6/2)^2-($U$6/2)^2*'(OLD) bottom seam length'!T4202^2/($U$7/2)^2)</f>
        <v>#VALUE!</v>
      </c>
      <c r="W4202" s="136">
        <f t="shared" si="657"/>
        <v>83800</v>
      </c>
      <c r="X4202" t="e">
        <f>SQRT(($U$6/2)^2-($U$6/2)^2*'(OLD) bottom seam length'!W4202^2/($U$7/2)^2)</f>
        <v>#VALUE!</v>
      </c>
      <c r="Z4202" s="136">
        <f t="shared" si="658"/>
        <v>83800</v>
      </c>
      <c r="AA4202" t="e">
        <f>SQRT(($U$6/2)^2-($U$6/2)^2*'(OLD) bottom seam length'!Z4202^2/($U$7/2)^2)</f>
        <v>#VALUE!</v>
      </c>
      <c r="AC4202" s="136">
        <f t="shared" si="659"/>
        <v>83800</v>
      </c>
      <c r="AD4202" t="e">
        <f>SQRT(($U$6/2)^2-($U$6/2)^2*'(OLD) bottom seam length'!AC4202^2/($U$7/2)^2)</f>
        <v>#VALUE!</v>
      </c>
    </row>
    <row r="4203" spans="2:30">
      <c r="B4203" s="136">
        <f t="shared" si="650"/>
        <v>83840</v>
      </c>
      <c r="C4203" t="e">
        <f>SQRT(($C$5/2)^2-($C$5/2)^2*'(OLD) bottom seam length'!B4203^2/($C$6/2)^2)</f>
        <v>#DIV/0!</v>
      </c>
      <c r="E4203" s="136">
        <f t="shared" si="651"/>
        <v>83840</v>
      </c>
      <c r="F4203" t="e">
        <f>SQRT(($C$5/2)^2-($C$5/2)^2*'(OLD) bottom seam length'!E4203^2/($C$6/2)^2)</f>
        <v>#DIV/0!</v>
      </c>
      <c r="H4203" s="136">
        <f t="shared" si="652"/>
        <v>83840</v>
      </c>
      <c r="I4203" t="e">
        <f>SQRT(($C$5/2)^2-($C$5/2)^2*'(OLD) bottom seam length'!H4203^2/($C$6/2)^2)</f>
        <v>#DIV/0!</v>
      </c>
      <c r="K4203" s="136">
        <f t="shared" si="653"/>
        <v>83840</v>
      </c>
      <c r="L4203" t="e">
        <f>SQRT(($C$5/2)^2-($C$5/2)^2*'(OLD) bottom seam length'!K4203^2/($C$6/2)^2)</f>
        <v>#DIV/0!</v>
      </c>
      <c r="O4203" s="136">
        <f t="shared" si="654"/>
        <v>83840</v>
      </c>
      <c r="P4203" t="b">
        <f t="shared" si="655"/>
        <v>0</v>
      </c>
      <c r="T4203" s="136">
        <f t="shared" si="656"/>
        <v>83820</v>
      </c>
      <c r="U4203" t="e">
        <f>SQRT(($U$6/2)^2-($U$6/2)^2*'(OLD) bottom seam length'!T4203^2/($U$7/2)^2)</f>
        <v>#VALUE!</v>
      </c>
      <c r="W4203" s="136">
        <f t="shared" si="657"/>
        <v>83820</v>
      </c>
      <c r="X4203" t="e">
        <f>SQRT(($U$6/2)^2-($U$6/2)^2*'(OLD) bottom seam length'!W4203^2/($U$7/2)^2)</f>
        <v>#VALUE!</v>
      </c>
      <c r="Z4203" s="136">
        <f t="shared" si="658"/>
        <v>83820</v>
      </c>
      <c r="AA4203" t="e">
        <f>SQRT(($U$6/2)^2-($U$6/2)^2*'(OLD) bottom seam length'!Z4203^2/($U$7/2)^2)</f>
        <v>#VALUE!</v>
      </c>
      <c r="AC4203" s="136">
        <f t="shared" si="659"/>
        <v>83820</v>
      </c>
      <c r="AD4203" t="e">
        <f>SQRT(($U$6/2)^2-($U$6/2)^2*'(OLD) bottom seam length'!AC4203^2/($U$7/2)^2)</f>
        <v>#VALUE!</v>
      </c>
    </row>
    <row r="4204" spans="2:30">
      <c r="B4204" s="136">
        <f t="shared" si="650"/>
        <v>83860</v>
      </c>
      <c r="C4204" t="e">
        <f>SQRT(($C$5/2)^2-($C$5/2)^2*'(OLD) bottom seam length'!B4204^2/($C$6/2)^2)</f>
        <v>#DIV/0!</v>
      </c>
      <c r="E4204" s="136">
        <f t="shared" si="651"/>
        <v>83860</v>
      </c>
      <c r="F4204" t="e">
        <f>SQRT(($C$5/2)^2-($C$5/2)^2*'(OLD) bottom seam length'!E4204^2/($C$6/2)^2)</f>
        <v>#DIV/0!</v>
      </c>
      <c r="H4204" s="136">
        <f t="shared" si="652"/>
        <v>83860</v>
      </c>
      <c r="I4204" t="e">
        <f>SQRT(($C$5/2)^2-($C$5/2)^2*'(OLD) bottom seam length'!H4204^2/($C$6/2)^2)</f>
        <v>#DIV/0!</v>
      </c>
      <c r="K4204" s="136">
        <f t="shared" si="653"/>
        <v>83860</v>
      </c>
      <c r="L4204" t="e">
        <f>SQRT(($C$5/2)^2-($C$5/2)^2*'(OLD) bottom seam length'!K4204^2/($C$6/2)^2)</f>
        <v>#DIV/0!</v>
      </c>
      <c r="O4204" s="136">
        <f t="shared" si="654"/>
        <v>83860</v>
      </c>
      <c r="P4204" t="b">
        <f t="shared" si="655"/>
        <v>0</v>
      </c>
      <c r="T4204" s="136">
        <f t="shared" si="656"/>
        <v>83840</v>
      </c>
      <c r="U4204" t="e">
        <f>SQRT(($U$6/2)^2-($U$6/2)^2*'(OLD) bottom seam length'!T4204^2/($U$7/2)^2)</f>
        <v>#VALUE!</v>
      </c>
      <c r="W4204" s="136">
        <f t="shared" si="657"/>
        <v>83840</v>
      </c>
      <c r="X4204" t="e">
        <f>SQRT(($U$6/2)^2-($U$6/2)^2*'(OLD) bottom seam length'!W4204^2/($U$7/2)^2)</f>
        <v>#VALUE!</v>
      </c>
      <c r="Z4204" s="136">
        <f t="shared" si="658"/>
        <v>83840</v>
      </c>
      <c r="AA4204" t="e">
        <f>SQRT(($U$6/2)^2-($U$6/2)^2*'(OLD) bottom seam length'!Z4204^2/($U$7/2)^2)</f>
        <v>#VALUE!</v>
      </c>
      <c r="AC4204" s="136">
        <f t="shared" si="659"/>
        <v>83840</v>
      </c>
      <c r="AD4204" t="e">
        <f>SQRT(($U$6/2)^2-($U$6/2)^2*'(OLD) bottom seam length'!AC4204^2/($U$7/2)^2)</f>
        <v>#VALUE!</v>
      </c>
    </row>
    <row r="4205" spans="2:30">
      <c r="B4205" s="136">
        <f t="shared" si="650"/>
        <v>83880</v>
      </c>
      <c r="C4205" t="e">
        <f>SQRT(($C$5/2)^2-($C$5/2)^2*'(OLD) bottom seam length'!B4205^2/($C$6/2)^2)</f>
        <v>#DIV/0!</v>
      </c>
      <c r="E4205" s="136">
        <f t="shared" si="651"/>
        <v>83880</v>
      </c>
      <c r="F4205" t="e">
        <f>SQRT(($C$5/2)^2-($C$5/2)^2*'(OLD) bottom seam length'!E4205^2/($C$6/2)^2)</f>
        <v>#DIV/0!</v>
      </c>
      <c r="H4205" s="136">
        <f t="shared" si="652"/>
        <v>83880</v>
      </c>
      <c r="I4205" t="e">
        <f>SQRT(($C$5/2)^2-($C$5/2)^2*'(OLD) bottom seam length'!H4205^2/($C$6/2)^2)</f>
        <v>#DIV/0!</v>
      </c>
      <c r="K4205" s="136">
        <f t="shared" si="653"/>
        <v>83880</v>
      </c>
      <c r="L4205" t="e">
        <f>SQRT(($C$5/2)^2-($C$5/2)^2*'(OLD) bottom seam length'!K4205^2/($C$6/2)^2)</f>
        <v>#DIV/0!</v>
      </c>
      <c r="O4205" s="136">
        <f t="shared" si="654"/>
        <v>83880</v>
      </c>
      <c r="P4205" t="b">
        <f t="shared" si="655"/>
        <v>0</v>
      </c>
      <c r="T4205" s="136">
        <f t="shared" si="656"/>
        <v>83860</v>
      </c>
      <c r="U4205" t="e">
        <f>SQRT(($U$6/2)^2-($U$6/2)^2*'(OLD) bottom seam length'!T4205^2/($U$7/2)^2)</f>
        <v>#VALUE!</v>
      </c>
      <c r="W4205" s="136">
        <f t="shared" si="657"/>
        <v>83860</v>
      </c>
      <c r="X4205" t="e">
        <f>SQRT(($U$6/2)^2-($U$6/2)^2*'(OLD) bottom seam length'!W4205^2/($U$7/2)^2)</f>
        <v>#VALUE!</v>
      </c>
      <c r="Z4205" s="136">
        <f t="shared" si="658"/>
        <v>83860</v>
      </c>
      <c r="AA4205" t="e">
        <f>SQRT(($U$6/2)^2-($U$6/2)^2*'(OLD) bottom seam length'!Z4205^2/($U$7/2)^2)</f>
        <v>#VALUE!</v>
      </c>
      <c r="AC4205" s="136">
        <f t="shared" si="659"/>
        <v>83860</v>
      </c>
      <c r="AD4205" t="e">
        <f>SQRT(($U$6/2)^2-($U$6/2)^2*'(OLD) bottom seam length'!AC4205^2/($U$7/2)^2)</f>
        <v>#VALUE!</v>
      </c>
    </row>
    <row r="4206" spans="2:30">
      <c r="B4206" s="136">
        <f t="shared" si="650"/>
        <v>83900</v>
      </c>
      <c r="C4206" t="e">
        <f>SQRT(($C$5/2)^2-($C$5/2)^2*'(OLD) bottom seam length'!B4206^2/($C$6/2)^2)</f>
        <v>#DIV/0!</v>
      </c>
      <c r="E4206" s="136">
        <f t="shared" si="651"/>
        <v>83900</v>
      </c>
      <c r="F4206" t="e">
        <f>SQRT(($C$5/2)^2-($C$5/2)^2*'(OLD) bottom seam length'!E4206^2/($C$6/2)^2)</f>
        <v>#DIV/0!</v>
      </c>
      <c r="H4206" s="136">
        <f t="shared" si="652"/>
        <v>83900</v>
      </c>
      <c r="I4206" t="e">
        <f>SQRT(($C$5/2)^2-($C$5/2)^2*'(OLD) bottom seam length'!H4206^2/($C$6/2)^2)</f>
        <v>#DIV/0!</v>
      </c>
      <c r="K4206" s="136">
        <f t="shared" si="653"/>
        <v>83900</v>
      </c>
      <c r="L4206" t="e">
        <f>SQRT(($C$5/2)^2-($C$5/2)^2*'(OLD) bottom seam length'!K4206^2/($C$6/2)^2)</f>
        <v>#DIV/0!</v>
      </c>
      <c r="O4206" s="136">
        <f t="shared" si="654"/>
        <v>83900</v>
      </c>
      <c r="P4206" t="b">
        <f t="shared" si="655"/>
        <v>0</v>
      </c>
      <c r="T4206" s="136">
        <f t="shared" si="656"/>
        <v>83880</v>
      </c>
      <c r="U4206" t="e">
        <f>SQRT(($U$6/2)^2-($U$6/2)^2*'(OLD) bottom seam length'!T4206^2/($U$7/2)^2)</f>
        <v>#VALUE!</v>
      </c>
      <c r="W4206" s="136">
        <f t="shared" si="657"/>
        <v>83880</v>
      </c>
      <c r="X4206" t="e">
        <f>SQRT(($U$6/2)^2-($U$6/2)^2*'(OLD) bottom seam length'!W4206^2/($U$7/2)^2)</f>
        <v>#VALUE!</v>
      </c>
      <c r="Z4206" s="136">
        <f t="shared" si="658"/>
        <v>83880</v>
      </c>
      <c r="AA4206" t="e">
        <f>SQRT(($U$6/2)^2-($U$6/2)^2*'(OLD) bottom seam length'!Z4206^2/($U$7/2)^2)</f>
        <v>#VALUE!</v>
      </c>
      <c r="AC4206" s="136">
        <f t="shared" si="659"/>
        <v>83880</v>
      </c>
      <c r="AD4206" t="e">
        <f>SQRT(($U$6/2)^2-($U$6/2)^2*'(OLD) bottom seam length'!AC4206^2/($U$7/2)^2)</f>
        <v>#VALUE!</v>
      </c>
    </row>
    <row r="4207" spans="2:30">
      <c r="B4207" s="136">
        <f t="shared" si="650"/>
        <v>83920</v>
      </c>
      <c r="C4207" t="e">
        <f>SQRT(($C$5/2)^2-($C$5/2)^2*'(OLD) bottom seam length'!B4207^2/($C$6/2)^2)</f>
        <v>#DIV/0!</v>
      </c>
      <c r="E4207" s="136">
        <f t="shared" si="651"/>
        <v>83920</v>
      </c>
      <c r="F4207" t="e">
        <f>SQRT(($C$5/2)^2-($C$5/2)^2*'(OLD) bottom seam length'!E4207^2/($C$6/2)^2)</f>
        <v>#DIV/0!</v>
      </c>
      <c r="H4207" s="136">
        <f t="shared" si="652"/>
        <v>83920</v>
      </c>
      <c r="I4207" t="e">
        <f>SQRT(($C$5/2)^2-($C$5/2)^2*'(OLD) bottom seam length'!H4207^2/($C$6/2)^2)</f>
        <v>#DIV/0!</v>
      </c>
      <c r="K4207" s="136">
        <f t="shared" si="653"/>
        <v>83920</v>
      </c>
      <c r="L4207" t="e">
        <f>SQRT(($C$5/2)^2-($C$5/2)^2*'(OLD) bottom seam length'!K4207^2/($C$6/2)^2)</f>
        <v>#DIV/0!</v>
      </c>
      <c r="O4207" s="136">
        <f t="shared" si="654"/>
        <v>83920</v>
      </c>
      <c r="P4207" t="b">
        <f t="shared" si="655"/>
        <v>0</v>
      </c>
      <c r="T4207" s="136">
        <f t="shared" si="656"/>
        <v>83900</v>
      </c>
      <c r="U4207" t="e">
        <f>SQRT(($U$6/2)^2-($U$6/2)^2*'(OLD) bottom seam length'!T4207^2/($U$7/2)^2)</f>
        <v>#VALUE!</v>
      </c>
      <c r="W4207" s="136">
        <f t="shared" si="657"/>
        <v>83900</v>
      </c>
      <c r="X4207" t="e">
        <f>SQRT(($U$6/2)^2-($U$6/2)^2*'(OLD) bottom seam length'!W4207^2/($U$7/2)^2)</f>
        <v>#VALUE!</v>
      </c>
      <c r="Z4207" s="136">
        <f t="shared" si="658"/>
        <v>83900</v>
      </c>
      <c r="AA4207" t="e">
        <f>SQRT(($U$6/2)^2-($U$6/2)^2*'(OLD) bottom seam length'!Z4207^2/($U$7/2)^2)</f>
        <v>#VALUE!</v>
      </c>
      <c r="AC4207" s="136">
        <f t="shared" si="659"/>
        <v>83900</v>
      </c>
      <c r="AD4207" t="e">
        <f>SQRT(($U$6/2)^2-($U$6/2)^2*'(OLD) bottom seam length'!AC4207^2/($U$7/2)^2)</f>
        <v>#VALUE!</v>
      </c>
    </row>
    <row r="4208" spans="2:30">
      <c r="B4208" s="136">
        <f t="shared" si="650"/>
        <v>83940</v>
      </c>
      <c r="C4208" t="e">
        <f>SQRT(($C$5/2)^2-($C$5/2)^2*'(OLD) bottom seam length'!B4208^2/($C$6/2)^2)</f>
        <v>#DIV/0!</v>
      </c>
      <c r="E4208" s="136">
        <f t="shared" si="651"/>
        <v>83940</v>
      </c>
      <c r="F4208" t="e">
        <f>SQRT(($C$5/2)^2-($C$5/2)^2*'(OLD) bottom seam length'!E4208^2/($C$6/2)^2)</f>
        <v>#DIV/0!</v>
      </c>
      <c r="H4208" s="136">
        <f t="shared" si="652"/>
        <v>83940</v>
      </c>
      <c r="I4208" t="e">
        <f>SQRT(($C$5/2)^2-($C$5/2)^2*'(OLD) bottom seam length'!H4208^2/($C$6/2)^2)</f>
        <v>#DIV/0!</v>
      </c>
      <c r="K4208" s="136">
        <f t="shared" si="653"/>
        <v>83940</v>
      </c>
      <c r="L4208" t="e">
        <f>SQRT(($C$5/2)^2-($C$5/2)^2*'(OLD) bottom seam length'!K4208^2/($C$6/2)^2)</f>
        <v>#DIV/0!</v>
      </c>
      <c r="O4208" s="136">
        <f t="shared" si="654"/>
        <v>83940</v>
      </c>
      <c r="P4208" t="b">
        <f t="shared" si="655"/>
        <v>0</v>
      </c>
      <c r="T4208" s="136">
        <f t="shared" si="656"/>
        <v>83920</v>
      </c>
      <c r="U4208" t="e">
        <f>SQRT(($U$6/2)^2-($U$6/2)^2*'(OLD) bottom seam length'!T4208^2/($U$7/2)^2)</f>
        <v>#VALUE!</v>
      </c>
      <c r="W4208" s="136">
        <f t="shared" si="657"/>
        <v>83920</v>
      </c>
      <c r="X4208" t="e">
        <f>SQRT(($U$6/2)^2-($U$6/2)^2*'(OLD) bottom seam length'!W4208^2/($U$7/2)^2)</f>
        <v>#VALUE!</v>
      </c>
      <c r="Z4208" s="136">
        <f t="shared" si="658"/>
        <v>83920</v>
      </c>
      <c r="AA4208" t="e">
        <f>SQRT(($U$6/2)^2-($U$6/2)^2*'(OLD) bottom seam length'!Z4208^2/($U$7/2)^2)</f>
        <v>#VALUE!</v>
      </c>
      <c r="AC4208" s="136">
        <f t="shared" si="659"/>
        <v>83920</v>
      </c>
      <c r="AD4208" t="e">
        <f>SQRT(($U$6/2)^2-($U$6/2)^2*'(OLD) bottom seam length'!AC4208^2/($U$7/2)^2)</f>
        <v>#VALUE!</v>
      </c>
    </row>
    <row r="4209" spans="2:30">
      <c r="B4209" s="136">
        <f t="shared" si="650"/>
        <v>83960</v>
      </c>
      <c r="C4209" t="e">
        <f>SQRT(($C$5/2)^2-($C$5/2)^2*'(OLD) bottom seam length'!B4209^2/($C$6/2)^2)</f>
        <v>#DIV/0!</v>
      </c>
      <c r="E4209" s="136">
        <f t="shared" si="651"/>
        <v>83960</v>
      </c>
      <c r="F4209" t="e">
        <f>SQRT(($C$5/2)^2-($C$5/2)^2*'(OLD) bottom seam length'!E4209^2/($C$6/2)^2)</f>
        <v>#DIV/0!</v>
      </c>
      <c r="H4209" s="136">
        <f t="shared" si="652"/>
        <v>83960</v>
      </c>
      <c r="I4209" t="e">
        <f>SQRT(($C$5/2)^2-($C$5/2)^2*'(OLD) bottom seam length'!H4209^2/($C$6/2)^2)</f>
        <v>#DIV/0!</v>
      </c>
      <c r="K4209" s="136">
        <f t="shared" si="653"/>
        <v>83960</v>
      </c>
      <c r="L4209" t="e">
        <f>SQRT(($C$5/2)^2-($C$5/2)^2*'(OLD) bottom seam length'!K4209^2/($C$6/2)^2)</f>
        <v>#DIV/0!</v>
      </c>
      <c r="O4209" s="136">
        <f t="shared" si="654"/>
        <v>83960</v>
      </c>
      <c r="P4209" t="b">
        <f t="shared" si="655"/>
        <v>0</v>
      </c>
      <c r="T4209" s="136">
        <f t="shared" si="656"/>
        <v>83940</v>
      </c>
      <c r="U4209" t="e">
        <f>SQRT(($U$6/2)^2-($U$6/2)^2*'(OLD) bottom seam length'!T4209^2/($U$7/2)^2)</f>
        <v>#VALUE!</v>
      </c>
      <c r="W4209" s="136">
        <f t="shared" si="657"/>
        <v>83940</v>
      </c>
      <c r="X4209" t="e">
        <f>SQRT(($U$6/2)^2-($U$6/2)^2*'(OLD) bottom seam length'!W4209^2/($U$7/2)^2)</f>
        <v>#VALUE!</v>
      </c>
      <c r="Z4209" s="136">
        <f t="shared" si="658"/>
        <v>83940</v>
      </c>
      <c r="AA4209" t="e">
        <f>SQRT(($U$6/2)^2-($U$6/2)^2*'(OLD) bottom seam length'!Z4209^2/($U$7/2)^2)</f>
        <v>#VALUE!</v>
      </c>
      <c r="AC4209" s="136">
        <f t="shared" si="659"/>
        <v>83940</v>
      </c>
      <c r="AD4209" t="e">
        <f>SQRT(($U$6/2)^2-($U$6/2)^2*'(OLD) bottom seam length'!AC4209^2/($U$7/2)^2)</f>
        <v>#VALUE!</v>
      </c>
    </row>
    <row r="4210" spans="2:30">
      <c r="B4210" s="136">
        <f t="shared" si="650"/>
        <v>83980</v>
      </c>
      <c r="C4210" t="e">
        <f>SQRT(($C$5/2)^2-($C$5/2)^2*'(OLD) bottom seam length'!B4210^2/($C$6/2)^2)</f>
        <v>#DIV/0!</v>
      </c>
      <c r="E4210" s="136">
        <f t="shared" si="651"/>
        <v>83980</v>
      </c>
      <c r="F4210" t="e">
        <f>SQRT(($C$5/2)^2-($C$5/2)^2*'(OLD) bottom seam length'!E4210^2/($C$6/2)^2)</f>
        <v>#DIV/0!</v>
      </c>
      <c r="H4210" s="136">
        <f t="shared" si="652"/>
        <v>83980</v>
      </c>
      <c r="I4210" t="e">
        <f>SQRT(($C$5/2)^2-($C$5/2)^2*'(OLD) bottom seam length'!H4210^2/($C$6/2)^2)</f>
        <v>#DIV/0!</v>
      </c>
      <c r="K4210" s="136">
        <f t="shared" si="653"/>
        <v>83980</v>
      </c>
      <c r="L4210" t="e">
        <f>SQRT(($C$5/2)^2-($C$5/2)^2*'(OLD) bottom seam length'!K4210^2/($C$6/2)^2)</f>
        <v>#DIV/0!</v>
      </c>
      <c r="O4210" s="136">
        <f t="shared" si="654"/>
        <v>83980</v>
      </c>
      <c r="P4210" t="b">
        <f t="shared" si="655"/>
        <v>0</v>
      </c>
      <c r="T4210" s="136">
        <f t="shared" si="656"/>
        <v>83960</v>
      </c>
      <c r="U4210" t="e">
        <f>SQRT(($U$6/2)^2-($U$6/2)^2*'(OLD) bottom seam length'!T4210^2/($U$7/2)^2)</f>
        <v>#VALUE!</v>
      </c>
      <c r="W4210" s="136">
        <f t="shared" si="657"/>
        <v>83960</v>
      </c>
      <c r="X4210" t="e">
        <f>SQRT(($U$6/2)^2-($U$6/2)^2*'(OLD) bottom seam length'!W4210^2/($U$7/2)^2)</f>
        <v>#VALUE!</v>
      </c>
      <c r="Z4210" s="136">
        <f t="shared" si="658"/>
        <v>83960</v>
      </c>
      <c r="AA4210" t="e">
        <f>SQRT(($U$6/2)^2-($U$6/2)^2*'(OLD) bottom seam length'!Z4210^2/($U$7/2)^2)</f>
        <v>#VALUE!</v>
      </c>
      <c r="AC4210" s="136">
        <f t="shared" si="659"/>
        <v>83960</v>
      </c>
      <c r="AD4210" t="e">
        <f>SQRT(($U$6/2)^2-($U$6/2)^2*'(OLD) bottom seam length'!AC4210^2/($U$7/2)^2)</f>
        <v>#VALUE!</v>
      </c>
    </row>
    <row r="4211" spans="2:30">
      <c r="B4211" s="136">
        <f t="shared" si="650"/>
        <v>84000</v>
      </c>
      <c r="C4211" t="e">
        <f>SQRT(($C$5/2)^2-($C$5/2)^2*'(OLD) bottom seam length'!B4211^2/($C$6/2)^2)</f>
        <v>#DIV/0!</v>
      </c>
      <c r="E4211" s="136">
        <f t="shared" si="651"/>
        <v>84000</v>
      </c>
      <c r="F4211" t="e">
        <f>SQRT(($C$5/2)^2-($C$5/2)^2*'(OLD) bottom seam length'!E4211^2/($C$6/2)^2)</f>
        <v>#DIV/0!</v>
      </c>
      <c r="H4211" s="136">
        <f t="shared" si="652"/>
        <v>84000</v>
      </c>
      <c r="I4211" t="e">
        <f>SQRT(($C$5/2)^2-($C$5/2)^2*'(OLD) bottom seam length'!H4211^2/($C$6/2)^2)</f>
        <v>#DIV/0!</v>
      </c>
      <c r="K4211" s="136">
        <f t="shared" si="653"/>
        <v>84000</v>
      </c>
      <c r="L4211" t="e">
        <f>SQRT(($C$5/2)^2-($C$5/2)^2*'(OLD) bottom seam length'!K4211^2/($C$6/2)^2)</f>
        <v>#DIV/0!</v>
      </c>
      <c r="O4211" s="136">
        <f t="shared" si="654"/>
        <v>84000</v>
      </c>
      <c r="P4211" t="b">
        <f t="shared" si="655"/>
        <v>0</v>
      </c>
      <c r="T4211" s="136">
        <f t="shared" si="656"/>
        <v>83980</v>
      </c>
      <c r="U4211" t="e">
        <f>SQRT(($U$6/2)^2-($U$6/2)^2*'(OLD) bottom seam length'!T4211^2/($U$7/2)^2)</f>
        <v>#VALUE!</v>
      </c>
      <c r="W4211" s="136">
        <f t="shared" si="657"/>
        <v>83980</v>
      </c>
      <c r="X4211" t="e">
        <f>SQRT(($U$6/2)^2-($U$6/2)^2*'(OLD) bottom seam length'!W4211^2/($U$7/2)^2)</f>
        <v>#VALUE!</v>
      </c>
      <c r="Z4211" s="136">
        <f t="shared" si="658"/>
        <v>83980</v>
      </c>
      <c r="AA4211" t="e">
        <f>SQRT(($U$6/2)^2-($U$6/2)^2*'(OLD) bottom seam length'!Z4211^2/($U$7/2)^2)</f>
        <v>#VALUE!</v>
      </c>
      <c r="AC4211" s="136">
        <f t="shared" si="659"/>
        <v>83980</v>
      </c>
      <c r="AD4211" t="e">
        <f>SQRT(($U$6/2)^2-($U$6/2)^2*'(OLD) bottom seam length'!AC4211^2/($U$7/2)^2)</f>
        <v>#VALUE!</v>
      </c>
    </row>
    <row r="4212" spans="2:30">
      <c r="B4212" s="136">
        <f t="shared" si="650"/>
        <v>84020</v>
      </c>
      <c r="C4212" t="e">
        <f>SQRT(($C$5/2)^2-($C$5/2)^2*'(OLD) bottom seam length'!B4212^2/($C$6/2)^2)</f>
        <v>#DIV/0!</v>
      </c>
      <c r="E4212" s="136">
        <f t="shared" si="651"/>
        <v>84020</v>
      </c>
      <c r="F4212" t="e">
        <f>SQRT(($C$5/2)^2-($C$5/2)^2*'(OLD) bottom seam length'!E4212^2/($C$6/2)^2)</f>
        <v>#DIV/0!</v>
      </c>
      <c r="H4212" s="136">
        <f t="shared" si="652"/>
        <v>84020</v>
      </c>
      <c r="I4212" t="e">
        <f>SQRT(($C$5/2)^2-($C$5/2)^2*'(OLD) bottom seam length'!H4212^2/($C$6/2)^2)</f>
        <v>#DIV/0!</v>
      </c>
      <c r="K4212" s="136">
        <f t="shared" si="653"/>
        <v>84020</v>
      </c>
      <c r="L4212" t="e">
        <f>SQRT(($C$5/2)^2-($C$5/2)^2*'(OLD) bottom seam length'!K4212^2/($C$6/2)^2)</f>
        <v>#DIV/0!</v>
      </c>
      <c r="O4212" s="136">
        <f t="shared" si="654"/>
        <v>84020</v>
      </c>
      <c r="P4212" t="b">
        <f t="shared" si="655"/>
        <v>0</v>
      </c>
      <c r="T4212" s="136">
        <f t="shared" si="656"/>
        <v>84000</v>
      </c>
      <c r="U4212" t="e">
        <f>SQRT(($U$6/2)^2-($U$6/2)^2*'(OLD) bottom seam length'!T4212^2/($U$7/2)^2)</f>
        <v>#VALUE!</v>
      </c>
      <c r="W4212" s="136">
        <f t="shared" si="657"/>
        <v>84000</v>
      </c>
      <c r="X4212" t="e">
        <f>SQRT(($U$6/2)^2-($U$6/2)^2*'(OLD) bottom seam length'!W4212^2/($U$7/2)^2)</f>
        <v>#VALUE!</v>
      </c>
      <c r="Z4212" s="136">
        <f t="shared" si="658"/>
        <v>84000</v>
      </c>
      <c r="AA4212" t="e">
        <f>SQRT(($U$6/2)^2-($U$6/2)^2*'(OLD) bottom seam length'!Z4212^2/($U$7/2)^2)</f>
        <v>#VALUE!</v>
      </c>
      <c r="AC4212" s="136">
        <f t="shared" si="659"/>
        <v>84000</v>
      </c>
      <c r="AD4212" t="e">
        <f>SQRT(($U$6/2)^2-($U$6/2)^2*'(OLD) bottom seam length'!AC4212^2/($U$7/2)^2)</f>
        <v>#VALUE!</v>
      </c>
    </row>
    <row r="4213" spans="2:30">
      <c r="B4213" s="136">
        <f t="shared" si="650"/>
        <v>84040</v>
      </c>
      <c r="C4213" t="e">
        <f>SQRT(($C$5/2)^2-($C$5/2)^2*'(OLD) bottom seam length'!B4213^2/($C$6/2)^2)</f>
        <v>#DIV/0!</v>
      </c>
      <c r="E4213" s="136">
        <f t="shared" si="651"/>
        <v>84040</v>
      </c>
      <c r="F4213" t="e">
        <f>SQRT(($C$5/2)^2-($C$5/2)^2*'(OLD) bottom seam length'!E4213^2/($C$6/2)^2)</f>
        <v>#DIV/0!</v>
      </c>
      <c r="H4213" s="136">
        <f t="shared" si="652"/>
        <v>84040</v>
      </c>
      <c r="I4213" t="e">
        <f>SQRT(($C$5/2)^2-($C$5/2)^2*'(OLD) bottom seam length'!H4213^2/($C$6/2)^2)</f>
        <v>#DIV/0!</v>
      </c>
      <c r="K4213" s="136">
        <f t="shared" si="653"/>
        <v>84040</v>
      </c>
      <c r="L4213" t="e">
        <f>SQRT(($C$5/2)^2-($C$5/2)^2*'(OLD) bottom seam length'!K4213^2/($C$6/2)^2)</f>
        <v>#DIV/0!</v>
      </c>
      <c r="O4213" s="136">
        <f t="shared" si="654"/>
        <v>84040</v>
      </c>
      <c r="P4213" t="b">
        <f t="shared" si="655"/>
        <v>0</v>
      </c>
      <c r="T4213" s="136">
        <f t="shared" si="656"/>
        <v>84020</v>
      </c>
      <c r="U4213" t="e">
        <f>SQRT(($U$6/2)^2-($U$6/2)^2*'(OLD) bottom seam length'!T4213^2/($U$7/2)^2)</f>
        <v>#VALUE!</v>
      </c>
      <c r="W4213" s="136">
        <f t="shared" si="657"/>
        <v>84020</v>
      </c>
      <c r="X4213" t="e">
        <f>SQRT(($U$6/2)^2-($U$6/2)^2*'(OLD) bottom seam length'!W4213^2/($U$7/2)^2)</f>
        <v>#VALUE!</v>
      </c>
      <c r="Z4213" s="136">
        <f t="shared" si="658"/>
        <v>84020</v>
      </c>
      <c r="AA4213" t="e">
        <f>SQRT(($U$6/2)^2-($U$6/2)^2*'(OLD) bottom seam length'!Z4213^2/($U$7/2)^2)</f>
        <v>#VALUE!</v>
      </c>
      <c r="AC4213" s="136">
        <f t="shared" si="659"/>
        <v>84020</v>
      </c>
      <c r="AD4213" t="e">
        <f>SQRT(($U$6/2)^2-($U$6/2)^2*'(OLD) bottom seam length'!AC4213^2/($U$7/2)^2)</f>
        <v>#VALUE!</v>
      </c>
    </row>
    <row r="4214" spans="2:30">
      <c r="B4214" s="136">
        <f t="shared" si="650"/>
        <v>84060</v>
      </c>
      <c r="C4214" t="e">
        <f>SQRT(($C$5/2)^2-($C$5/2)^2*'(OLD) bottom seam length'!B4214^2/($C$6/2)^2)</f>
        <v>#DIV/0!</v>
      </c>
      <c r="E4214" s="136">
        <f t="shared" si="651"/>
        <v>84060</v>
      </c>
      <c r="F4214" t="e">
        <f>SQRT(($C$5/2)^2-($C$5/2)^2*'(OLD) bottom seam length'!E4214^2/($C$6/2)^2)</f>
        <v>#DIV/0!</v>
      </c>
      <c r="H4214" s="136">
        <f t="shared" si="652"/>
        <v>84060</v>
      </c>
      <c r="I4214" t="e">
        <f>SQRT(($C$5/2)^2-($C$5/2)^2*'(OLD) bottom seam length'!H4214^2/($C$6/2)^2)</f>
        <v>#DIV/0!</v>
      </c>
      <c r="K4214" s="136">
        <f t="shared" si="653"/>
        <v>84060</v>
      </c>
      <c r="L4214" t="e">
        <f>SQRT(($C$5/2)^2-($C$5/2)^2*'(OLD) bottom seam length'!K4214^2/($C$6/2)^2)</f>
        <v>#DIV/0!</v>
      </c>
      <c r="O4214" s="136">
        <f t="shared" si="654"/>
        <v>84060</v>
      </c>
      <c r="P4214" t="b">
        <f t="shared" si="655"/>
        <v>0</v>
      </c>
      <c r="T4214" s="136">
        <f t="shared" si="656"/>
        <v>84040</v>
      </c>
      <c r="U4214" t="e">
        <f>SQRT(($U$6/2)^2-($U$6/2)^2*'(OLD) bottom seam length'!T4214^2/($U$7/2)^2)</f>
        <v>#VALUE!</v>
      </c>
      <c r="W4214" s="136">
        <f t="shared" si="657"/>
        <v>84040</v>
      </c>
      <c r="X4214" t="e">
        <f>SQRT(($U$6/2)^2-($U$6/2)^2*'(OLD) bottom seam length'!W4214^2/($U$7/2)^2)</f>
        <v>#VALUE!</v>
      </c>
      <c r="Z4214" s="136">
        <f t="shared" si="658"/>
        <v>84040</v>
      </c>
      <c r="AA4214" t="e">
        <f>SQRT(($U$6/2)^2-($U$6/2)^2*'(OLD) bottom seam length'!Z4214^2/($U$7/2)^2)</f>
        <v>#VALUE!</v>
      </c>
      <c r="AC4214" s="136">
        <f t="shared" si="659"/>
        <v>84040</v>
      </c>
      <c r="AD4214" t="e">
        <f>SQRT(($U$6/2)^2-($U$6/2)^2*'(OLD) bottom seam length'!AC4214^2/($U$7/2)^2)</f>
        <v>#VALUE!</v>
      </c>
    </row>
    <row r="4215" spans="2:30">
      <c r="B4215" s="136">
        <f t="shared" si="650"/>
        <v>84080</v>
      </c>
      <c r="C4215" t="e">
        <f>SQRT(($C$5/2)^2-($C$5/2)^2*'(OLD) bottom seam length'!B4215^2/($C$6/2)^2)</f>
        <v>#DIV/0!</v>
      </c>
      <c r="E4215" s="136">
        <f t="shared" si="651"/>
        <v>84080</v>
      </c>
      <c r="F4215" t="e">
        <f>SQRT(($C$5/2)^2-($C$5/2)^2*'(OLD) bottom seam length'!E4215^2/($C$6/2)^2)</f>
        <v>#DIV/0!</v>
      </c>
      <c r="H4215" s="136">
        <f t="shared" si="652"/>
        <v>84080</v>
      </c>
      <c r="I4215" t="e">
        <f>SQRT(($C$5/2)^2-($C$5/2)^2*'(OLD) bottom seam length'!H4215^2/($C$6/2)^2)</f>
        <v>#DIV/0!</v>
      </c>
      <c r="K4215" s="136">
        <f t="shared" si="653"/>
        <v>84080</v>
      </c>
      <c r="L4215" t="e">
        <f>SQRT(($C$5/2)^2-($C$5/2)^2*'(OLD) bottom seam length'!K4215^2/($C$6/2)^2)</f>
        <v>#DIV/0!</v>
      </c>
      <c r="O4215" s="136">
        <f t="shared" si="654"/>
        <v>84080</v>
      </c>
      <c r="P4215" t="b">
        <f t="shared" si="655"/>
        <v>0</v>
      </c>
      <c r="T4215" s="136">
        <f t="shared" si="656"/>
        <v>84060</v>
      </c>
      <c r="U4215" t="e">
        <f>SQRT(($U$6/2)^2-($U$6/2)^2*'(OLD) bottom seam length'!T4215^2/($U$7/2)^2)</f>
        <v>#VALUE!</v>
      </c>
      <c r="W4215" s="136">
        <f t="shared" si="657"/>
        <v>84060</v>
      </c>
      <c r="X4215" t="e">
        <f>SQRT(($U$6/2)^2-($U$6/2)^2*'(OLD) bottom seam length'!W4215^2/($U$7/2)^2)</f>
        <v>#VALUE!</v>
      </c>
      <c r="Z4215" s="136">
        <f t="shared" si="658"/>
        <v>84060</v>
      </c>
      <c r="AA4215" t="e">
        <f>SQRT(($U$6/2)^2-($U$6/2)^2*'(OLD) bottom seam length'!Z4215^2/($U$7/2)^2)</f>
        <v>#VALUE!</v>
      </c>
      <c r="AC4215" s="136">
        <f t="shared" si="659"/>
        <v>84060</v>
      </c>
      <c r="AD4215" t="e">
        <f>SQRT(($U$6/2)^2-($U$6/2)^2*'(OLD) bottom seam length'!AC4215^2/($U$7/2)^2)</f>
        <v>#VALUE!</v>
      </c>
    </row>
    <row r="4216" spans="2:30">
      <c r="B4216" s="136">
        <f t="shared" si="650"/>
        <v>84100</v>
      </c>
      <c r="C4216" t="e">
        <f>SQRT(($C$5/2)^2-($C$5/2)^2*'(OLD) bottom seam length'!B4216^2/($C$6/2)^2)</f>
        <v>#DIV/0!</v>
      </c>
      <c r="E4216" s="136">
        <f t="shared" si="651"/>
        <v>84100</v>
      </c>
      <c r="F4216" t="e">
        <f>SQRT(($C$5/2)^2-($C$5/2)^2*'(OLD) bottom seam length'!E4216^2/($C$6/2)^2)</f>
        <v>#DIV/0!</v>
      </c>
      <c r="H4216" s="136">
        <f t="shared" si="652"/>
        <v>84100</v>
      </c>
      <c r="I4216" t="e">
        <f>SQRT(($C$5/2)^2-($C$5/2)^2*'(OLD) bottom seam length'!H4216^2/($C$6/2)^2)</f>
        <v>#DIV/0!</v>
      </c>
      <c r="K4216" s="136">
        <f t="shared" si="653"/>
        <v>84100</v>
      </c>
      <c r="L4216" t="e">
        <f>SQRT(($C$5/2)^2-($C$5/2)^2*'(OLD) bottom seam length'!K4216^2/($C$6/2)^2)</f>
        <v>#DIV/0!</v>
      </c>
      <c r="O4216" s="136">
        <f t="shared" si="654"/>
        <v>84100</v>
      </c>
      <c r="P4216" t="b">
        <f t="shared" si="655"/>
        <v>0</v>
      </c>
      <c r="T4216" s="136">
        <f t="shared" si="656"/>
        <v>84080</v>
      </c>
      <c r="U4216" t="e">
        <f>SQRT(($U$6/2)^2-($U$6/2)^2*'(OLD) bottom seam length'!T4216^2/($U$7/2)^2)</f>
        <v>#VALUE!</v>
      </c>
      <c r="W4216" s="136">
        <f t="shared" si="657"/>
        <v>84080</v>
      </c>
      <c r="X4216" t="e">
        <f>SQRT(($U$6/2)^2-($U$6/2)^2*'(OLD) bottom seam length'!W4216^2/($U$7/2)^2)</f>
        <v>#VALUE!</v>
      </c>
      <c r="Z4216" s="136">
        <f t="shared" si="658"/>
        <v>84080</v>
      </c>
      <c r="AA4216" t="e">
        <f>SQRT(($U$6/2)^2-($U$6/2)^2*'(OLD) bottom seam length'!Z4216^2/($U$7/2)^2)</f>
        <v>#VALUE!</v>
      </c>
      <c r="AC4216" s="136">
        <f t="shared" si="659"/>
        <v>84080</v>
      </c>
      <c r="AD4216" t="e">
        <f>SQRT(($U$6/2)^2-($U$6/2)^2*'(OLD) bottom seam length'!AC4216^2/($U$7/2)^2)</f>
        <v>#VALUE!</v>
      </c>
    </row>
    <row r="4217" spans="2:30">
      <c r="B4217" s="136">
        <f t="shared" si="650"/>
        <v>84120</v>
      </c>
      <c r="C4217" t="e">
        <f>SQRT(($C$5/2)^2-($C$5/2)^2*'(OLD) bottom seam length'!B4217^2/($C$6/2)^2)</f>
        <v>#DIV/0!</v>
      </c>
      <c r="E4217" s="136">
        <f t="shared" si="651"/>
        <v>84120</v>
      </c>
      <c r="F4217" t="e">
        <f>SQRT(($C$5/2)^2-($C$5/2)^2*'(OLD) bottom seam length'!E4217^2/($C$6/2)^2)</f>
        <v>#DIV/0!</v>
      </c>
      <c r="H4217" s="136">
        <f t="shared" si="652"/>
        <v>84120</v>
      </c>
      <c r="I4217" t="e">
        <f>SQRT(($C$5/2)^2-($C$5/2)^2*'(OLD) bottom seam length'!H4217^2/($C$6/2)^2)</f>
        <v>#DIV/0!</v>
      </c>
      <c r="K4217" s="136">
        <f t="shared" si="653"/>
        <v>84120</v>
      </c>
      <c r="L4217" t="e">
        <f>SQRT(($C$5/2)^2-($C$5/2)^2*'(OLD) bottom seam length'!K4217^2/($C$6/2)^2)</f>
        <v>#DIV/0!</v>
      </c>
      <c r="O4217" s="136">
        <f t="shared" si="654"/>
        <v>84120</v>
      </c>
      <c r="P4217" t="b">
        <f t="shared" si="655"/>
        <v>0</v>
      </c>
      <c r="T4217" s="136">
        <f t="shared" si="656"/>
        <v>84100</v>
      </c>
      <c r="U4217" t="e">
        <f>SQRT(($U$6/2)^2-($U$6/2)^2*'(OLD) bottom seam length'!T4217^2/($U$7/2)^2)</f>
        <v>#VALUE!</v>
      </c>
      <c r="W4217" s="136">
        <f t="shared" si="657"/>
        <v>84100</v>
      </c>
      <c r="X4217" t="e">
        <f>SQRT(($U$6/2)^2-($U$6/2)^2*'(OLD) bottom seam length'!W4217^2/($U$7/2)^2)</f>
        <v>#VALUE!</v>
      </c>
      <c r="Z4217" s="136">
        <f t="shared" si="658"/>
        <v>84100</v>
      </c>
      <c r="AA4217" t="e">
        <f>SQRT(($U$6/2)^2-($U$6/2)^2*'(OLD) bottom seam length'!Z4217^2/($U$7/2)^2)</f>
        <v>#VALUE!</v>
      </c>
      <c r="AC4217" s="136">
        <f t="shared" si="659"/>
        <v>84100</v>
      </c>
      <c r="AD4217" t="e">
        <f>SQRT(($U$6/2)^2-($U$6/2)^2*'(OLD) bottom seam length'!AC4217^2/($U$7/2)^2)</f>
        <v>#VALUE!</v>
      </c>
    </row>
    <row r="4218" spans="2:30">
      <c r="B4218" s="136">
        <f t="shared" si="650"/>
        <v>84140</v>
      </c>
      <c r="C4218" t="e">
        <f>SQRT(($C$5/2)^2-($C$5/2)^2*'(OLD) bottom seam length'!B4218^2/($C$6/2)^2)</f>
        <v>#DIV/0!</v>
      </c>
      <c r="E4218" s="136">
        <f t="shared" si="651"/>
        <v>84140</v>
      </c>
      <c r="F4218" t="e">
        <f>SQRT(($C$5/2)^2-($C$5/2)^2*'(OLD) bottom seam length'!E4218^2/($C$6/2)^2)</f>
        <v>#DIV/0!</v>
      </c>
      <c r="H4218" s="136">
        <f t="shared" si="652"/>
        <v>84140</v>
      </c>
      <c r="I4218" t="e">
        <f>SQRT(($C$5/2)^2-($C$5/2)^2*'(OLD) bottom seam length'!H4218^2/($C$6/2)^2)</f>
        <v>#DIV/0!</v>
      </c>
      <c r="K4218" s="136">
        <f t="shared" si="653"/>
        <v>84140</v>
      </c>
      <c r="L4218" t="e">
        <f>SQRT(($C$5/2)^2-($C$5/2)^2*'(OLD) bottom seam length'!K4218^2/($C$6/2)^2)</f>
        <v>#DIV/0!</v>
      </c>
      <c r="O4218" s="136">
        <f t="shared" si="654"/>
        <v>84140</v>
      </c>
      <c r="P4218" t="b">
        <f t="shared" si="655"/>
        <v>0</v>
      </c>
      <c r="T4218" s="136">
        <f t="shared" si="656"/>
        <v>84120</v>
      </c>
      <c r="U4218" t="e">
        <f>SQRT(($U$6/2)^2-($U$6/2)^2*'(OLD) bottom seam length'!T4218^2/($U$7/2)^2)</f>
        <v>#VALUE!</v>
      </c>
      <c r="W4218" s="136">
        <f t="shared" si="657"/>
        <v>84120</v>
      </c>
      <c r="X4218" t="e">
        <f>SQRT(($U$6/2)^2-($U$6/2)^2*'(OLD) bottom seam length'!W4218^2/($U$7/2)^2)</f>
        <v>#VALUE!</v>
      </c>
      <c r="Z4218" s="136">
        <f t="shared" si="658"/>
        <v>84120</v>
      </c>
      <c r="AA4218" t="e">
        <f>SQRT(($U$6/2)^2-($U$6/2)^2*'(OLD) bottom seam length'!Z4218^2/($U$7/2)^2)</f>
        <v>#VALUE!</v>
      </c>
      <c r="AC4218" s="136">
        <f t="shared" si="659"/>
        <v>84120</v>
      </c>
      <c r="AD4218" t="e">
        <f>SQRT(($U$6/2)^2-($U$6/2)^2*'(OLD) bottom seam length'!AC4218^2/($U$7/2)^2)</f>
        <v>#VALUE!</v>
      </c>
    </row>
    <row r="4219" spans="2:30">
      <c r="B4219" s="136">
        <f t="shared" si="650"/>
        <v>84160</v>
      </c>
      <c r="C4219" t="e">
        <f>SQRT(($C$5/2)^2-($C$5/2)^2*'(OLD) bottom seam length'!B4219^2/($C$6/2)^2)</f>
        <v>#DIV/0!</v>
      </c>
      <c r="E4219" s="136">
        <f t="shared" si="651"/>
        <v>84160</v>
      </c>
      <c r="F4219" t="e">
        <f>SQRT(($C$5/2)^2-($C$5/2)^2*'(OLD) bottom seam length'!E4219^2/($C$6/2)^2)</f>
        <v>#DIV/0!</v>
      </c>
      <c r="H4219" s="136">
        <f t="shared" si="652"/>
        <v>84160</v>
      </c>
      <c r="I4219" t="e">
        <f>SQRT(($C$5/2)^2-($C$5/2)^2*'(OLD) bottom seam length'!H4219^2/($C$6/2)^2)</f>
        <v>#DIV/0!</v>
      </c>
      <c r="K4219" s="136">
        <f t="shared" si="653"/>
        <v>84160</v>
      </c>
      <c r="L4219" t="e">
        <f>SQRT(($C$5/2)^2-($C$5/2)^2*'(OLD) bottom seam length'!K4219^2/($C$6/2)^2)</f>
        <v>#DIV/0!</v>
      </c>
      <c r="O4219" s="136">
        <f t="shared" si="654"/>
        <v>84160</v>
      </c>
      <c r="P4219" t="b">
        <f t="shared" si="655"/>
        <v>0</v>
      </c>
      <c r="T4219" s="136">
        <f t="shared" si="656"/>
        <v>84140</v>
      </c>
      <c r="U4219" t="e">
        <f>SQRT(($U$6/2)^2-($U$6/2)^2*'(OLD) bottom seam length'!T4219^2/($U$7/2)^2)</f>
        <v>#VALUE!</v>
      </c>
      <c r="W4219" s="136">
        <f t="shared" si="657"/>
        <v>84140</v>
      </c>
      <c r="X4219" t="e">
        <f>SQRT(($U$6/2)^2-($U$6/2)^2*'(OLD) bottom seam length'!W4219^2/($U$7/2)^2)</f>
        <v>#VALUE!</v>
      </c>
      <c r="Z4219" s="136">
        <f t="shared" si="658"/>
        <v>84140</v>
      </c>
      <c r="AA4219" t="e">
        <f>SQRT(($U$6/2)^2-($U$6/2)^2*'(OLD) bottom seam length'!Z4219^2/($U$7/2)^2)</f>
        <v>#VALUE!</v>
      </c>
      <c r="AC4219" s="136">
        <f t="shared" si="659"/>
        <v>84140</v>
      </c>
      <c r="AD4219" t="e">
        <f>SQRT(($U$6/2)^2-($U$6/2)^2*'(OLD) bottom seam length'!AC4219^2/($U$7/2)^2)</f>
        <v>#VALUE!</v>
      </c>
    </row>
    <row r="4220" spans="2:30">
      <c r="B4220" s="136">
        <f t="shared" si="650"/>
        <v>84180</v>
      </c>
      <c r="C4220" t="e">
        <f>SQRT(($C$5/2)^2-($C$5/2)^2*'(OLD) bottom seam length'!B4220^2/($C$6/2)^2)</f>
        <v>#DIV/0!</v>
      </c>
      <c r="E4220" s="136">
        <f t="shared" si="651"/>
        <v>84180</v>
      </c>
      <c r="F4220" t="e">
        <f>SQRT(($C$5/2)^2-($C$5/2)^2*'(OLD) bottom seam length'!E4220^2/($C$6/2)^2)</f>
        <v>#DIV/0!</v>
      </c>
      <c r="H4220" s="136">
        <f t="shared" si="652"/>
        <v>84180</v>
      </c>
      <c r="I4220" t="e">
        <f>SQRT(($C$5/2)^2-($C$5/2)^2*'(OLD) bottom seam length'!H4220^2/($C$6/2)^2)</f>
        <v>#DIV/0!</v>
      </c>
      <c r="K4220" s="136">
        <f t="shared" si="653"/>
        <v>84180</v>
      </c>
      <c r="L4220" t="e">
        <f>SQRT(($C$5/2)^2-($C$5/2)^2*'(OLD) bottom seam length'!K4220^2/($C$6/2)^2)</f>
        <v>#DIV/0!</v>
      </c>
      <c r="O4220" s="136">
        <f t="shared" si="654"/>
        <v>84180</v>
      </c>
      <c r="P4220" t="b">
        <f t="shared" si="655"/>
        <v>0</v>
      </c>
      <c r="T4220" s="136">
        <f t="shared" si="656"/>
        <v>84160</v>
      </c>
      <c r="U4220" t="e">
        <f>SQRT(($U$6/2)^2-($U$6/2)^2*'(OLD) bottom seam length'!T4220^2/($U$7/2)^2)</f>
        <v>#VALUE!</v>
      </c>
      <c r="W4220" s="136">
        <f t="shared" si="657"/>
        <v>84160</v>
      </c>
      <c r="X4220" t="e">
        <f>SQRT(($U$6/2)^2-($U$6/2)^2*'(OLD) bottom seam length'!W4220^2/($U$7/2)^2)</f>
        <v>#VALUE!</v>
      </c>
      <c r="Z4220" s="136">
        <f t="shared" si="658"/>
        <v>84160</v>
      </c>
      <c r="AA4220" t="e">
        <f>SQRT(($U$6/2)^2-($U$6/2)^2*'(OLD) bottom seam length'!Z4220^2/($U$7/2)^2)</f>
        <v>#VALUE!</v>
      </c>
      <c r="AC4220" s="136">
        <f t="shared" si="659"/>
        <v>84160</v>
      </c>
      <c r="AD4220" t="e">
        <f>SQRT(($U$6/2)^2-($U$6/2)^2*'(OLD) bottom seam length'!AC4220^2/($U$7/2)^2)</f>
        <v>#VALUE!</v>
      </c>
    </row>
    <row r="4221" spans="2:30">
      <c r="B4221" s="136">
        <f t="shared" si="650"/>
        <v>84200</v>
      </c>
      <c r="C4221" t="e">
        <f>SQRT(($C$5/2)^2-($C$5/2)^2*'(OLD) bottom seam length'!B4221^2/($C$6/2)^2)</f>
        <v>#DIV/0!</v>
      </c>
      <c r="E4221" s="136">
        <f t="shared" si="651"/>
        <v>84200</v>
      </c>
      <c r="F4221" t="e">
        <f>SQRT(($C$5/2)^2-($C$5/2)^2*'(OLD) bottom seam length'!E4221^2/($C$6/2)^2)</f>
        <v>#DIV/0!</v>
      </c>
      <c r="H4221" s="136">
        <f t="shared" si="652"/>
        <v>84200</v>
      </c>
      <c r="I4221" t="e">
        <f>SQRT(($C$5/2)^2-($C$5/2)^2*'(OLD) bottom seam length'!H4221^2/($C$6/2)^2)</f>
        <v>#DIV/0!</v>
      </c>
      <c r="K4221" s="136">
        <f t="shared" si="653"/>
        <v>84200</v>
      </c>
      <c r="L4221" t="e">
        <f>SQRT(($C$5/2)^2-($C$5/2)^2*'(OLD) bottom seam length'!K4221^2/($C$6/2)^2)</f>
        <v>#DIV/0!</v>
      </c>
      <c r="O4221" s="136">
        <f t="shared" si="654"/>
        <v>84200</v>
      </c>
      <c r="P4221" t="b">
        <f t="shared" si="655"/>
        <v>0</v>
      </c>
      <c r="T4221" s="136">
        <f t="shared" si="656"/>
        <v>84180</v>
      </c>
      <c r="U4221" t="e">
        <f>SQRT(($U$6/2)^2-($U$6/2)^2*'(OLD) bottom seam length'!T4221^2/($U$7/2)^2)</f>
        <v>#VALUE!</v>
      </c>
      <c r="W4221" s="136">
        <f t="shared" si="657"/>
        <v>84180</v>
      </c>
      <c r="X4221" t="e">
        <f>SQRT(($U$6/2)^2-($U$6/2)^2*'(OLD) bottom seam length'!W4221^2/($U$7/2)^2)</f>
        <v>#VALUE!</v>
      </c>
      <c r="Z4221" s="136">
        <f t="shared" si="658"/>
        <v>84180</v>
      </c>
      <c r="AA4221" t="e">
        <f>SQRT(($U$6/2)^2-($U$6/2)^2*'(OLD) bottom seam length'!Z4221^2/($U$7/2)^2)</f>
        <v>#VALUE!</v>
      </c>
      <c r="AC4221" s="136">
        <f t="shared" si="659"/>
        <v>84180</v>
      </c>
      <c r="AD4221" t="e">
        <f>SQRT(($U$6/2)^2-($U$6/2)^2*'(OLD) bottom seam length'!AC4221^2/($U$7/2)^2)</f>
        <v>#VALUE!</v>
      </c>
    </row>
    <row r="4222" spans="2:30">
      <c r="B4222" s="136">
        <f t="shared" si="650"/>
        <v>84220</v>
      </c>
      <c r="C4222" t="e">
        <f>SQRT(($C$5/2)^2-($C$5/2)^2*'(OLD) bottom seam length'!B4222^2/($C$6/2)^2)</f>
        <v>#DIV/0!</v>
      </c>
      <c r="E4222" s="136">
        <f t="shared" si="651"/>
        <v>84220</v>
      </c>
      <c r="F4222" t="e">
        <f>SQRT(($C$5/2)^2-($C$5/2)^2*'(OLD) bottom seam length'!E4222^2/($C$6/2)^2)</f>
        <v>#DIV/0!</v>
      </c>
      <c r="H4222" s="136">
        <f t="shared" si="652"/>
        <v>84220</v>
      </c>
      <c r="I4222" t="e">
        <f>SQRT(($C$5/2)^2-($C$5/2)^2*'(OLD) bottom seam length'!H4222^2/($C$6/2)^2)</f>
        <v>#DIV/0!</v>
      </c>
      <c r="K4222" s="136">
        <f t="shared" si="653"/>
        <v>84220</v>
      </c>
      <c r="L4222" t="e">
        <f>SQRT(($C$5/2)^2-($C$5/2)^2*'(OLD) bottom seam length'!K4222^2/($C$6/2)^2)</f>
        <v>#DIV/0!</v>
      </c>
      <c r="O4222" s="136">
        <f t="shared" si="654"/>
        <v>84220</v>
      </c>
      <c r="P4222" t="b">
        <f t="shared" si="655"/>
        <v>0</v>
      </c>
      <c r="T4222" s="136">
        <f t="shared" si="656"/>
        <v>84200</v>
      </c>
      <c r="U4222" t="e">
        <f>SQRT(($U$6/2)^2-($U$6/2)^2*'(OLD) bottom seam length'!T4222^2/($U$7/2)^2)</f>
        <v>#VALUE!</v>
      </c>
      <c r="W4222" s="136">
        <f t="shared" si="657"/>
        <v>84200</v>
      </c>
      <c r="X4222" t="e">
        <f>SQRT(($U$6/2)^2-($U$6/2)^2*'(OLD) bottom seam length'!W4222^2/($U$7/2)^2)</f>
        <v>#VALUE!</v>
      </c>
      <c r="Z4222" s="136">
        <f t="shared" si="658"/>
        <v>84200</v>
      </c>
      <c r="AA4222" t="e">
        <f>SQRT(($U$6/2)^2-($U$6/2)^2*'(OLD) bottom seam length'!Z4222^2/($U$7/2)^2)</f>
        <v>#VALUE!</v>
      </c>
      <c r="AC4222" s="136">
        <f t="shared" si="659"/>
        <v>84200</v>
      </c>
      <c r="AD4222" t="e">
        <f>SQRT(($U$6/2)^2-($U$6/2)^2*'(OLD) bottom seam length'!AC4222^2/($U$7/2)^2)</f>
        <v>#VALUE!</v>
      </c>
    </row>
    <row r="4223" spans="2:30">
      <c r="B4223" s="136">
        <f t="shared" si="650"/>
        <v>84240</v>
      </c>
      <c r="C4223" t="e">
        <f>SQRT(($C$5/2)^2-($C$5/2)^2*'(OLD) bottom seam length'!B4223^2/($C$6/2)^2)</f>
        <v>#DIV/0!</v>
      </c>
      <c r="E4223" s="136">
        <f t="shared" si="651"/>
        <v>84240</v>
      </c>
      <c r="F4223" t="e">
        <f>SQRT(($C$5/2)^2-($C$5/2)^2*'(OLD) bottom seam length'!E4223^2/($C$6/2)^2)</f>
        <v>#DIV/0!</v>
      </c>
      <c r="H4223" s="136">
        <f t="shared" si="652"/>
        <v>84240</v>
      </c>
      <c r="I4223" t="e">
        <f>SQRT(($C$5/2)^2-($C$5/2)^2*'(OLD) bottom seam length'!H4223^2/($C$6/2)^2)</f>
        <v>#DIV/0!</v>
      </c>
      <c r="K4223" s="136">
        <f t="shared" si="653"/>
        <v>84240</v>
      </c>
      <c r="L4223" t="e">
        <f>SQRT(($C$5/2)^2-($C$5/2)^2*'(OLD) bottom seam length'!K4223^2/($C$6/2)^2)</f>
        <v>#DIV/0!</v>
      </c>
      <c r="O4223" s="136">
        <f t="shared" si="654"/>
        <v>84240</v>
      </c>
      <c r="P4223" t="b">
        <f t="shared" si="655"/>
        <v>0</v>
      </c>
      <c r="T4223" s="136">
        <f t="shared" si="656"/>
        <v>84220</v>
      </c>
      <c r="U4223" t="e">
        <f>SQRT(($U$6/2)^2-($U$6/2)^2*'(OLD) bottom seam length'!T4223^2/($U$7/2)^2)</f>
        <v>#VALUE!</v>
      </c>
      <c r="W4223" s="136">
        <f t="shared" si="657"/>
        <v>84220</v>
      </c>
      <c r="X4223" t="e">
        <f>SQRT(($U$6/2)^2-($U$6/2)^2*'(OLD) bottom seam length'!W4223^2/($U$7/2)^2)</f>
        <v>#VALUE!</v>
      </c>
      <c r="Z4223" s="136">
        <f t="shared" si="658"/>
        <v>84220</v>
      </c>
      <c r="AA4223" t="e">
        <f>SQRT(($U$6/2)^2-($U$6/2)^2*'(OLD) bottom seam length'!Z4223^2/($U$7/2)^2)</f>
        <v>#VALUE!</v>
      </c>
      <c r="AC4223" s="136">
        <f t="shared" si="659"/>
        <v>84220</v>
      </c>
      <c r="AD4223" t="e">
        <f>SQRT(($U$6/2)^2-($U$6/2)^2*'(OLD) bottom seam length'!AC4223^2/($U$7/2)^2)</f>
        <v>#VALUE!</v>
      </c>
    </row>
    <row r="4224" spans="2:30">
      <c r="B4224" s="136">
        <f t="shared" si="650"/>
        <v>84260</v>
      </c>
      <c r="C4224" t="e">
        <f>SQRT(($C$5/2)^2-($C$5/2)^2*'(OLD) bottom seam length'!B4224^2/($C$6/2)^2)</f>
        <v>#DIV/0!</v>
      </c>
      <c r="E4224" s="136">
        <f t="shared" si="651"/>
        <v>84260</v>
      </c>
      <c r="F4224" t="e">
        <f>SQRT(($C$5/2)^2-($C$5/2)^2*'(OLD) bottom seam length'!E4224^2/($C$6/2)^2)</f>
        <v>#DIV/0!</v>
      </c>
      <c r="H4224" s="136">
        <f t="shared" si="652"/>
        <v>84260</v>
      </c>
      <c r="I4224" t="e">
        <f>SQRT(($C$5/2)^2-($C$5/2)^2*'(OLD) bottom seam length'!H4224^2/($C$6/2)^2)</f>
        <v>#DIV/0!</v>
      </c>
      <c r="K4224" s="136">
        <f t="shared" si="653"/>
        <v>84260</v>
      </c>
      <c r="L4224" t="e">
        <f>SQRT(($C$5/2)^2-($C$5/2)^2*'(OLD) bottom seam length'!K4224^2/($C$6/2)^2)</f>
        <v>#DIV/0!</v>
      </c>
      <c r="O4224" s="136">
        <f t="shared" si="654"/>
        <v>84260</v>
      </c>
      <c r="P4224" t="b">
        <f t="shared" si="655"/>
        <v>0</v>
      </c>
      <c r="T4224" s="136">
        <f t="shared" si="656"/>
        <v>84240</v>
      </c>
      <c r="U4224" t="e">
        <f>SQRT(($U$6/2)^2-($U$6/2)^2*'(OLD) bottom seam length'!T4224^2/($U$7/2)^2)</f>
        <v>#VALUE!</v>
      </c>
      <c r="W4224" s="136">
        <f t="shared" si="657"/>
        <v>84240</v>
      </c>
      <c r="X4224" t="e">
        <f>SQRT(($U$6/2)^2-($U$6/2)^2*'(OLD) bottom seam length'!W4224^2/($U$7/2)^2)</f>
        <v>#VALUE!</v>
      </c>
      <c r="Z4224" s="136">
        <f t="shared" si="658"/>
        <v>84240</v>
      </c>
      <c r="AA4224" t="e">
        <f>SQRT(($U$6/2)^2-($U$6/2)^2*'(OLD) bottom seam length'!Z4224^2/($U$7/2)^2)</f>
        <v>#VALUE!</v>
      </c>
      <c r="AC4224" s="136">
        <f t="shared" si="659"/>
        <v>84240</v>
      </c>
      <c r="AD4224" t="e">
        <f>SQRT(($U$6/2)^2-($U$6/2)^2*'(OLD) bottom seam length'!AC4224^2/($U$7/2)^2)</f>
        <v>#VALUE!</v>
      </c>
    </row>
    <row r="4225" spans="2:30">
      <c r="B4225" s="136">
        <f t="shared" si="650"/>
        <v>84280</v>
      </c>
      <c r="C4225" t="e">
        <f>SQRT(($C$5/2)^2-($C$5/2)^2*'(OLD) bottom seam length'!B4225^2/($C$6/2)^2)</f>
        <v>#DIV/0!</v>
      </c>
      <c r="E4225" s="136">
        <f t="shared" si="651"/>
        <v>84280</v>
      </c>
      <c r="F4225" t="e">
        <f>SQRT(($C$5/2)^2-($C$5/2)^2*'(OLD) bottom seam length'!E4225^2/($C$6/2)^2)</f>
        <v>#DIV/0!</v>
      </c>
      <c r="H4225" s="136">
        <f t="shared" si="652"/>
        <v>84280</v>
      </c>
      <c r="I4225" t="e">
        <f>SQRT(($C$5/2)^2-($C$5/2)^2*'(OLD) bottom seam length'!H4225^2/($C$6/2)^2)</f>
        <v>#DIV/0!</v>
      </c>
      <c r="K4225" s="136">
        <f t="shared" si="653"/>
        <v>84280</v>
      </c>
      <c r="L4225" t="e">
        <f>SQRT(($C$5/2)^2-($C$5/2)^2*'(OLD) bottom seam length'!K4225^2/($C$6/2)^2)</f>
        <v>#DIV/0!</v>
      </c>
      <c r="O4225" s="136">
        <f t="shared" si="654"/>
        <v>84280</v>
      </c>
      <c r="P4225" t="b">
        <f t="shared" si="655"/>
        <v>0</v>
      </c>
      <c r="T4225" s="136">
        <f t="shared" si="656"/>
        <v>84260</v>
      </c>
      <c r="U4225" t="e">
        <f>SQRT(($U$6/2)^2-($U$6/2)^2*'(OLD) bottom seam length'!T4225^2/($U$7/2)^2)</f>
        <v>#VALUE!</v>
      </c>
      <c r="W4225" s="136">
        <f t="shared" si="657"/>
        <v>84260</v>
      </c>
      <c r="X4225" t="e">
        <f>SQRT(($U$6/2)^2-($U$6/2)^2*'(OLD) bottom seam length'!W4225^2/($U$7/2)^2)</f>
        <v>#VALUE!</v>
      </c>
      <c r="Z4225" s="136">
        <f t="shared" si="658"/>
        <v>84260</v>
      </c>
      <c r="AA4225" t="e">
        <f>SQRT(($U$6/2)^2-($U$6/2)^2*'(OLD) bottom seam length'!Z4225^2/($U$7/2)^2)</f>
        <v>#VALUE!</v>
      </c>
      <c r="AC4225" s="136">
        <f t="shared" si="659"/>
        <v>84260</v>
      </c>
      <c r="AD4225" t="e">
        <f>SQRT(($U$6/2)^2-($U$6/2)^2*'(OLD) bottom seam length'!AC4225^2/($U$7/2)^2)</f>
        <v>#VALUE!</v>
      </c>
    </row>
    <row r="4226" spans="2:30">
      <c r="B4226" s="136">
        <f t="shared" si="650"/>
        <v>84300</v>
      </c>
      <c r="C4226" t="e">
        <f>SQRT(($C$5/2)^2-($C$5/2)^2*'(OLD) bottom seam length'!B4226^2/($C$6/2)^2)</f>
        <v>#DIV/0!</v>
      </c>
      <c r="E4226" s="136">
        <f t="shared" si="651"/>
        <v>84300</v>
      </c>
      <c r="F4226" t="e">
        <f>SQRT(($C$5/2)^2-($C$5/2)^2*'(OLD) bottom seam length'!E4226^2/($C$6/2)^2)</f>
        <v>#DIV/0!</v>
      </c>
      <c r="H4226" s="136">
        <f t="shared" si="652"/>
        <v>84300</v>
      </c>
      <c r="I4226" t="e">
        <f>SQRT(($C$5/2)^2-($C$5/2)^2*'(OLD) bottom seam length'!H4226^2/($C$6/2)^2)</f>
        <v>#DIV/0!</v>
      </c>
      <c r="K4226" s="136">
        <f t="shared" si="653"/>
        <v>84300</v>
      </c>
      <c r="L4226" t="e">
        <f>SQRT(($C$5/2)^2-($C$5/2)^2*'(OLD) bottom seam length'!K4226^2/($C$6/2)^2)</f>
        <v>#DIV/0!</v>
      </c>
      <c r="O4226" s="136">
        <f t="shared" si="654"/>
        <v>84300</v>
      </c>
      <c r="P4226" t="b">
        <f t="shared" si="655"/>
        <v>0</v>
      </c>
      <c r="T4226" s="136">
        <f t="shared" si="656"/>
        <v>84280</v>
      </c>
      <c r="U4226" t="e">
        <f>SQRT(($U$6/2)^2-($U$6/2)^2*'(OLD) bottom seam length'!T4226^2/($U$7/2)^2)</f>
        <v>#VALUE!</v>
      </c>
      <c r="W4226" s="136">
        <f t="shared" si="657"/>
        <v>84280</v>
      </c>
      <c r="X4226" t="e">
        <f>SQRT(($U$6/2)^2-($U$6/2)^2*'(OLD) bottom seam length'!W4226^2/($U$7/2)^2)</f>
        <v>#VALUE!</v>
      </c>
      <c r="Z4226" s="136">
        <f t="shared" si="658"/>
        <v>84280</v>
      </c>
      <c r="AA4226" t="e">
        <f>SQRT(($U$6/2)^2-($U$6/2)^2*'(OLD) bottom seam length'!Z4226^2/($U$7/2)^2)</f>
        <v>#VALUE!</v>
      </c>
      <c r="AC4226" s="136">
        <f t="shared" si="659"/>
        <v>84280</v>
      </c>
      <c r="AD4226" t="e">
        <f>SQRT(($U$6/2)^2-($U$6/2)^2*'(OLD) bottom seam length'!AC4226^2/($U$7/2)^2)</f>
        <v>#VALUE!</v>
      </c>
    </row>
    <row r="4227" spans="2:30">
      <c r="B4227" s="136">
        <f t="shared" si="650"/>
        <v>84320</v>
      </c>
      <c r="C4227" t="e">
        <f>SQRT(($C$5/2)^2-($C$5/2)^2*'(OLD) bottom seam length'!B4227^2/($C$6/2)^2)</f>
        <v>#DIV/0!</v>
      </c>
      <c r="E4227" s="136">
        <f t="shared" si="651"/>
        <v>84320</v>
      </c>
      <c r="F4227" t="e">
        <f>SQRT(($C$5/2)^2-($C$5/2)^2*'(OLD) bottom seam length'!E4227^2/($C$6/2)^2)</f>
        <v>#DIV/0!</v>
      </c>
      <c r="H4227" s="136">
        <f t="shared" si="652"/>
        <v>84320</v>
      </c>
      <c r="I4227" t="e">
        <f>SQRT(($C$5/2)^2-($C$5/2)^2*'(OLD) bottom seam length'!H4227^2/($C$6/2)^2)</f>
        <v>#DIV/0!</v>
      </c>
      <c r="K4227" s="136">
        <f t="shared" si="653"/>
        <v>84320</v>
      </c>
      <c r="L4227" t="e">
        <f>SQRT(($C$5/2)^2-($C$5/2)^2*'(OLD) bottom seam length'!K4227^2/($C$6/2)^2)</f>
        <v>#DIV/0!</v>
      </c>
      <c r="O4227" s="136">
        <f t="shared" si="654"/>
        <v>84320</v>
      </c>
      <c r="P4227" t="b">
        <f t="shared" si="655"/>
        <v>0</v>
      </c>
      <c r="T4227" s="136">
        <f t="shared" si="656"/>
        <v>84300</v>
      </c>
      <c r="U4227" t="e">
        <f>SQRT(($U$6/2)^2-($U$6/2)^2*'(OLD) bottom seam length'!T4227^2/($U$7/2)^2)</f>
        <v>#VALUE!</v>
      </c>
      <c r="W4227" s="136">
        <f t="shared" si="657"/>
        <v>84300</v>
      </c>
      <c r="X4227" t="e">
        <f>SQRT(($U$6/2)^2-($U$6/2)^2*'(OLD) bottom seam length'!W4227^2/($U$7/2)^2)</f>
        <v>#VALUE!</v>
      </c>
      <c r="Z4227" s="136">
        <f t="shared" si="658"/>
        <v>84300</v>
      </c>
      <c r="AA4227" t="e">
        <f>SQRT(($U$6/2)^2-($U$6/2)^2*'(OLD) bottom seam length'!Z4227^2/($U$7/2)^2)</f>
        <v>#VALUE!</v>
      </c>
      <c r="AC4227" s="136">
        <f t="shared" si="659"/>
        <v>84300</v>
      </c>
      <c r="AD4227" t="e">
        <f>SQRT(($U$6/2)^2-($U$6/2)^2*'(OLD) bottom seam length'!AC4227^2/($U$7/2)^2)</f>
        <v>#VALUE!</v>
      </c>
    </row>
    <row r="4228" spans="2:30">
      <c r="B4228" s="136">
        <f t="shared" si="650"/>
        <v>84340</v>
      </c>
      <c r="C4228" t="e">
        <f>SQRT(($C$5/2)^2-($C$5/2)^2*'(OLD) bottom seam length'!B4228^2/($C$6/2)^2)</f>
        <v>#DIV/0!</v>
      </c>
      <c r="E4228" s="136">
        <f t="shared" si="651"/>
        <v>84340</v>
      </c>
      <c r="F4228" t="e">
        <f>SQRT(($C$5/2)^2-($C$5/2)^2*'(OLD) bottom seam length'!E4228^2/($C$6/2)^2)</f>
        <v>#DIV/0!</v>
      </c>
      <c r="H4228" s="136">
        <f t="shared" si="652"/>
        <v>84340</v>
      </c>
      <c r="I4228" t="e">
        <f>SQRT(($C$5/2)^2-($C$5/2)^2*'(OLD) bottom seam length'!H4228^2/($C$6/2)^2)</f>
        <v>#DIV/0!</v>
      </c>
      <c r="K4228" s="136">
        <f t="shared" si="653"/>
        <v>84340</v>
      </c>
      <c r="L4228" t="e">
        <f>SQRT(($C$5/2)^2-($C$5/2)^2*'(OLD) bottom seam length'!K4228^2/($C$6/2)^2)</f>
        <v>#DIV/0!</v>
      </c>
      <c r="O4228" s="136">
        <f t="shared" si="654"/>
        <v>84340</v>
      </c>
      <c r="P4228" t="b">
        <f t="shared" si="655"/>
        <v>0</v>
      </c>
      <c r="T4228" s="136">
        <f t="shared" si="656"/>
        <v>84320</v>
      </c>
      <c r="U4228" t="e">
        <f>SQRT(($U$6/2)^2-($U$6/2)^2*'(OLD) bottom seam length'!T4228^2/($U$7/2)^2)</f>
        <v>#VALUE!</v>
      </c>
      <c r="W4228" s="136">
        <f t="shared" si="657"/>
        <v>84320</v>
      </c>
      <c r="X4228" t="e">
        <f>SQRT(($U$6/2)^2-($U$6/2)^2*'(OLD) bottom seam length'!W4228^2/($U$7/2)^2)</f>
        <v>#VALUE!</v>
      </c>
      <c r="Z4228" s="136">
        <f t="shared" si="658"/>
        <v>84320</v>
      </c>
      <c r="AA4228" t="e">
        <f>SQRT(($U$6/2)^2-($U$6/2)^2*'(OLD) bottom seam length'!Z4228^2/($U$7/2)^2)</f>
        <v>#VALUE!</v>
      </c>
      <c r="AC4228" s="136">
        <f t="shared" si="659"/>
        <v>84320</v>
      </c>
      <c r="AD4228" t="e">
        <f>SQRT(($U$6/2)^2-($U$6/2)^2*'(OLD) bottom seam length'!AC4228^2/($U$7/2)^2)</f>
        <v>#VALUE!</v>
      </c>
    </row>
    <row r="4229" spans="2:30">
      <c r="B4229" s="136">
        <f t="shared" si="650"/>
        <v>84360</v>
      </c>
      <c r="C4229" t="e">
        <f>SQRT(($C$5/2)^2-($C$5/2)^2*'(OLD) bottom seam length'!B4229^2/($C$6/2)^2)</f>
        <v>#DIV/0!</v>
      </c>
      <c r="E4229" s="136">
        <f t="shared" si="651"/>
        <v>84360</v>
      </c>
      <c r="F4229" t="e">
        <f>SQRT(($C$5/2)^2-($C$5/2)^2*'(OLD) bottom seam length'!E4229^2/($C$6/2)^2)</f>
        <v>#DIV/0!</v>
      </c>
      <c r="H4229" s="136">
        <f t="shared" si="652"/>
        <v>84360</v>
      </c>
      <c r="I4229" t="e">
        <f>SQRT(($C$5/2)^2-($C$5/2)^2*'(OLD) bottom seam length'!H4229^2/($C$6/2)^2)</f>
        <v>#DIV/0!</v>
      </c>
      <c r="K4229" s="136">
        <f t="shared" si="653"/>
        <v>84360</v>
      </c>
      <c r="L4229" t="e">
        <f>SQRT(($C$5/2)^2-($C$5/2)^2*'(OLD) bottom seam length'!K4229^2/($C$6/2)^2)</f>
        <v>#DIV/0!</v>
      </c>
      <c r="O4229" s="136">
        <f t="shared" si="654"/>
        <v>84360</v>
      </c>
      <c r="P4229" t="b">
        <f t="shared" si="655"/>
        <v>0</v>
      </c>
      <c r="T4229" s="136">
        <f t="shared" si="656"/>
        <v>84340</v>
      </c>
      <c r="U4229" t="e">
        <f>SQRT(($U$6/2)^2-($U$6/2)^2*'(OLD) bottom seam length'!T4229^2/($U$7/2)^2)</f>
        <v>#VALUE!</v>
      </c>
      <c r="W4229" s="136">
        <f t="shared" si="657"/>
        <v>84340</v>
      </c>
      <c r="X4229" t="e">
        <f>SQRT(($U$6/2)^2-($U$6/2)^2*'(OLD) bottom seam length'!W4229^2/($U$7/2)^2)</f>
        <v>#VALUE!</v>
      </c>
      <c r="Z4229" s="136">
        <f t="shared" si="658"/>
        <v>84340</v>
      </c>
      <c r="AA4229" t="e">
        <f>SQRT(($U$6/2)^2-($U$6/2)^2*'(OLD) bottom seam length'!Z4229^2/($U$7/2)^2)</f>
        <v>#VALUE!</v>
      </c>
      <c r="AC4229" s="136">
        <f t="shared" si="659"/>
        <v>84340</v>
      </c>
      <c r="AD4229" t="e">
        <f>SQRT(($U$6/2)^2-($U$6/2)^2*'(OLD) bottom seam length'!AC4229^2/($U$7/2)^2)</f>
        <v>#VALUE!</v>
      </c>
    </row>
    <row r="4230" spans="2:30">
      <c r="B4230" s="136">
        <f t="shared" si="650"/>
        <v>84380</v>
      </c>
      <c r="C4230" t="e">
        <f>SQRT(($C$5/2)^2-($C$5/2)^2*'(OLD) bottom seam length'!B4230^2/($C$6/2)^2)</f>
        <v>#DIV/0!</v>
      </c>
      <c r="E4230" s="136">
        <f t="shared" si="651"/>
        <v>84380</v>
      </c>
      <c r="F4230" t="e">
        <f>SQRT(($C$5/2)^2-($C$5/2)^2*'(OLD) bottom seam length'!E4230^2/($C$6/2)^2)</f>
        <v>#DIV/0!</v>
      </c>
      <c r="H4230" s="136">
        <f t="shared" si="652"/>
        <v>84380</v>
      </c>
      <c r="I4230" t="e">
        <f>SQRT(($C$5/2)^2-($C$5/2)^2*'(OLD) bottom seam length'!H4230^2/($C$6/2)^2)</f>
        <v>#DIV/0!</v>
      </c>
      <c r="K4230" s="136">
        <f t="shared" si="653"/>
        <v>84380</v>
      </c>
      <c r="L4230" t="e">
        <f>SQRT(($C$5/2)^2-($C$5/2)^2*'(OLD) bottom seam length'!K4230^2/($C$6/2)^2)</f>
        <v>#DIV/0!</v>
      </c>
      <c r="O4230" s="136">
        <f t="shared" si="654"/>
        <v>84380</v>
      </c>
      <c r="P4230" t="b">
        <f t="shared" si="655"/>
        <v>0</v>
      </c>
      <c r="T4230" s="136">
        <f t="shared" si="656"/>
        <v>84360</v>
      </c>
      <c r="U4230" t="e">
        <f>SQRT(($U$6/2)^2-($U$6/2)^2*'(OLD) bottom seam length'!T4230^2/($U$7/2)^2)</f>
        <v>#VALUE!</v>
      </c>
      <c r="W4230" s="136">
        <f t="shared" si="657"/>
        <v>84360</v>
      </c>
      <c r="X4230" t="e">
        <f>SQRT(($U$6/2)^2-($U$6/2)^2*'(OLD) bottom seam length'!W4230^2/($U$7/2)^2)</f>
        <v>#VALUE!</v>
      </c>
      <c r="Z4230" s="136">
        <f t="shared" si="658"/>
        <v>84360</v>
      </c>
      <c r="AA4230" t="e">
        <f>SQRT(($U$6/2)^2-($U$6/2)^2*'(OLD) bottom seam length'!Z4230^2/($U$7/2)^2)</f>
        <v>#VALUE!</v>
      </c>
      <c r="AC4230" s="136">
        <f t="shared" si="659"/>
        <v>84360</v>
      </c>
      <c r="AD4230" t="e">
        <f>SQRT(($U$6/2)^2-($U$6/2)^2*'(OLD) bottom seam length'!AC4230^2/($U$7/2)^2)</f>
        <v>#VALUE!</v>
      </c>
    </row>
    <row r="4231" spans="2:30">
      <c r="B4231" s="136">
        <f t="shared" si="650"/>
        <v>84400</v>
      </c>
      <c r="C4231" t="e">
        <f>SQRT(($C$5/2)^2-($C$5/2)^2*'(OLD) bottom seam length'!B4231^2/($C$6/2)^2)</f>
        <v>#DIV/0!</v>
      </c>
      <c r="E4231" s="136">
        <f t="shared" si="651"/>
        <v>84400</v>
      </c>
      <c r="F4231" t="e">
        <f>SQRT(($C$5/2)^2-($C$5/2)^2*'(OLD) bottom seam length'!E4231^2/($C$6/2)^2)</f>
        <v>#DIV/0!</v>
      </c>
      <c r="H4231" s="136">
        <f t="shared" si="652"/>
        <v>84400</v>
      </c>
      <c r="I4231" t="e">
        <f>SQRT(($C$5/2)^2-($C$5/2)^2*'(OLD) bottom seam length'!H4231^2/($C$6/2)^2)</f>
        <v>#DIV/0!</v>
      </c>
      <c r="K4231" s="136">
        <f t="shared" si="653"/>
        <v>84400</v>
      </c>
      <c r="L4231" t="e">
        <f>SQRT(($C$5/2)^2-($C$5/2)^2*'(OLD) bottom seam length'!K4231^2/($C$6/2)^2)</f>
        <v>#DIV/0!</v>
      </c>
      <c r="O4231" s="136">
        <f t="shared" si="654"/>
        <v>84400</v>
      </c>
      <c r="P4231" t="b">
        <f t="shared" si="655"/>
        <v>0</v>
      </c>
      <c r="T4231" s="136">
        <f t="shared" si="656"/>
        <v>84380</v>
      </c>
      <c r="U4231" t="e">
        <f>SQRT(($U$6/2)^2-($U$6/2)^2*'(OLD) bottom seam length'!T4231^2/($U$7/2)^2)</f>
        <v>#VALUE!</v>
      </c>
      <c r="W4231" s="136">
        <f t="shared" si="657"/>
        <v>84380</v>
      </c>
      <c r="X4231" t="e">
        <f>SQRT(($U$6/2)^2-($U$6/2)^2*'(OLD) bottom seam length'!W4231^2/($U$7/2)^2)</f>
        <v>#VALUE!</v>
      </c>
      <c r="Z4231" s="136">
        <f t="shared" si="658"/>
        <v>84380</v>
      </c>
      <c r="AA4231" t="e">
        <f>SQRT(($U$6/2)^2-($U$6/2)^2*'(OLD) bottom seam length'!Z4231^2/($U$7/2)^2)</f>
        <v>#VALUE!</v>
      </c>
      <c r="AC4231" s="136">
        <f t="shared" si="659"/>
        <v>84380</v>
      </c>
      <c r="AD4231" t="e">
        <f>SQRT(($U$6/2)^2-($U$6/2)^2*'(OLD) bottom seam length'!AC4231^2/($U$7/2)^2)</f>
        <v>#VALUE!</v>
      </c>
    </row>
    <row r="4232" spans="2:30">
      <c r="B4232" s="136">
        <f t="shared" si="650"/>
        <v>84420</v>
      </c>
      <c r="C4232" t="e">
        <f>SQRT(($C$5/2)^2-($C$5/2)^2*'(OLD) bottom seam length'!B4232^2/($C$6/2)^2)</f>
        <v>#DIV/0!</v>
      </c>
      <c r="E4232" s="136">
        <f t="shared" si="651"/>
        <v>84420</v>
      </c>
      <c r="F4232" t="e">
        <f>SQRT(($C$5/2)^2-($C$5/2)^2*'(OLD) bottom seam length'!E4232^2/($C$6/2)^2)</f>
        <v>#DIV/0!</v>
      </c>
      <c r="H4232" s="136">
        <f t="shared" si="652"/>
        <v>84420</v>
      </c>
      <c r="I4232" t="e">
        <f>SQRT(($C$5/2)^2-($C$5/2)^2*'(OLD) bottom seam length'!H4232^2/($C$6/2)^2)</f>
        <v>#DIV/0!</v>
      </c>
      <c r="K4232" s="136">
        <f t="shared" si="653"/>
        <v>84420</v>
      </c>
      <c r="L4232" t="e">
        <f>SQRT(($C$5/2)^2-($C$5/2)^2*'(OLD) bottom seam length'!K4232^2/($C$6/2)^2)</f>
        <v>#DIV/0!</v>
      </c>
      <c r="O4232" s="136">
        <f t="shared" si="654"/>
        <v>84420</v>
      </c>
      <c r="P4232" t="b">
        <f t="shared" si="655"/>
        <v>0</v>
      </c>
      <c r="T4232" s="136">
        <f t="shared" si="656"/>
        <v>84400</v>
      </c>
      <c r="U4232" t="e">
        <f>SQRT(($U$6/2)^2-($U$6/2)^2*'(OLD) bottom seam length'!T4232^2/($U$7/2)^2)</f>
        <v>#VALUE!</v>
      </c>
      <c r="W4232" s="136">
        <f t="shared" si="657"/>
        <v>84400</v>
      </c>
      <c r="X4232" t="e">
        <f>SQRT(($U$6/2)^2-($U$6/2)^2*'(OLD) bottom seam length'!W4232^2/($U$7/2)^2)</f>
        <v>#VALUE!</v>
      </c>
      <c r="Z4232" s="136">
        <f t="shared" si="658"/>
        <v>84400</v>
      </c>
      <c r="AA4232" t="e">
        <f>SQRT(($U$6/2)^2-($U$6/2)^2*'(OLD) bottom seam length'!Z4232^2/($U$7/2)^2)</f>
        <v>#VALUE!</v>
      </c>
      <c r="AC4232" s="136">
        <f t="shared" si="659"/>
        <v>84400</v>
      </c>
      <c r="AD4232" t="e">
        <f>SQRT(($U$6/2)^2-($U$6/2)^2*'(OLD) bottom seam length'!AC4232^2/($U$7/2)^2)</f>
        <v>#VALUE!</v>
      </c>
    </row>
    <row r="4233" spans="2:30">
      <c r="B4233" s="136">
        <f t="shared" si="650"/>
        <v>84440</v>
      </c>
      <c r="C4233" t="e">
        <f>SQRT(($C$5/2)^2-($C$5/2)^2*'(OLD) bottom seam length'!B4233^2/($C$6/2)^2)</f>
        <v>#DIV/0!</v>
      </c>
      <c r="E4233" s="136">
        <f t="shared" si="651"/>
        <v>84440</v>
      </c>
      <c r="F4233" t="e">
        <f>SQRT(($C$5/2)^2-($C$5/2)^2*'(OLD) bottom seam length'!E4233^2/($C$6/2)^2)</f>
        <v>#DIV/0!</v>
      </c>
      <c r="H4233" s="136">
        <f t="shared" si="652"/>
        <v>84440</v>
      </c>
      <c r="I4233" t="e">
        <f>SQRT(($C$5/2)^2-($C$5/2)^2*'(OLD) bottom seam length'!H4233^2/($C$6/2)^2)</f>
        <v>#DIV/0!</v>
      </c>
      <c r="K4233" s="136">
        <f t="shared" si="653"/>
        <v>84440</v>
      </c>
      <c r="L4233" t="e">
        <f>SQRT(($C$5/2)^2-($C$5/2)^2*'(OLD) bottom seam length'!K4233^2/($C$6/2)^2)</f>
        <v>#DIV/0!</v>
      </c>
      <c r="O4233" s="136">
        <f t="shared" si="654"/>
        <v>84440</v>
      </c>
      <c r="P4233" t="b">
        <f t="shared" si="655"/>
        <v>0</v>
      </c>
      <c r="T4233" s="136">
        <f t="shared" si="656"/>
        <v>84420</v>
      </c>
      <c r="U4233" t="e">
        <f>SQRT(($U$6/2)^2-($U$6/2)^2*'(OLD) bottom seam length'!T4233^2/($U$7/2)^2)</f>
        <v>#VALUE!</v>
      </c>
      <c r="W4233" s="136">
        <f t="shared" si="657"/>
        <v>84420</v>
      </c>
      <c r="X4233" t="e">
        <f>SQRT(($U$6/2)^2-($U$6/2)^2*'(OLD) bottom seam length'!W4233^2/($U$7/2)^2)</f>
        <v>#VALUE!</v>
      </c>
      <c r="Z4233" s="136">
        <f t="shared" si="658"/>
        <v>84420</v>
      </c>
      <c r="AA4233" t="e">
        <f>SQRT(($U$6/2)^2-($U$6/2)^2*'(OLD) bottom seam length'!Z4233^2/($U$7/2)^2)</f>
        <v>#VALUE!</v>
      </c>
      <c r="AC4233" s="136">
        <f t="shared" si="659"/>
        <v>84420</v>
      </c>
      <c r="AD4233" t="e">
        <f>SQRT(($U$6/2)^2-($U$6/2)^2*'(OLD) bottom seam length'!AC4233^2/($U$7/2)^2)</f>
        <v>#VALUE!</v>
      </c>
    </row>
    <row r="4234" spans="2:30">
      <c r="B4234" s="136">
        <f t="shared" si="650"/>
        <v>84460</v>
      </c>
      <c r="C4234" t="e">
        <f>SQRT(($C$5/2)^2-($C$5/2)^2*'(OLD) bottom seam length'!B4234^2/($C$6/2)^2)</f>
        <v>#DIV/0!</v>
      </c>
      <c r="E4234" s="136">
        <f t="shared" si="651"/>
        <v>84460</v>
      </c>
      <c r="F4234" t="e">
        <f>SQRT(($C$5/2)^2-($C$5/2)^2*'(OLD) bottom seam length'!E4234^2/($C$6/2)^2)</f>
        <v>#DIV/0!</v>
      </c>
      <c r="H4234" s="136">
        <f t="shared" si="652"/>
        <v>84460</v>
      </c>
      <c r="I4234" t="e">
        <f>SQRT(($C$5/2)^2-($C$5/2)^2*'(OLD) bottom seam length'!H4234^2/($C$6/2)^2)</f>
        <v>#DIV/0!</v>
      </c>
      <c r="K4234" s="136">
        <f t="shared" si="653"/>
        <v>84460</v>
      </c>
      <c r="L4234" t="e">
        <f>SQRT(($C$5/2)^2-($C$5/2)^2*'(OLD) bottom seam length'!K4234^2/($C$6/2)^2)</f>
        <v>#DIV/0!</v>
      </c>
      <c r="O4234" s="136">
        <f t="shared" si="654"/>
        <v>84460</v>
      </c>
      <c r="P4234" t="b">
        <f t="shared" si="655"/>
        <v>0</v>
      </c>
      <c r="T4234" s="136">
        <f t="shared" si="656"/>
        <v>84440</v>
      </c>
      <c r="U4234" t="e">
        <f>SQRT(($U$6/2)^2-($U$6/2)^2*'(OLD) bottom seam length'!T4234^2/($U$7/2)^2)</f>
        <v>#VALUE!</v>
      </c>
      <c r="W4234" s="136">
        <f t="shared" si="657"/>
        <v>84440</v>
      </c>
      <c r="X4234" t="e">
        <f>SQRT(($U$6/2)^2-($U$6/2)^2*'(OLD) bottom seam length'!W4234^2/($U$7/2)^2)</f>
        <v>#VALUE!</v>
      </c>
      <c r="Z4234" s="136">
        <f t="shared" si="658"/>
        <v>84440</v>
      </c>
      <c r="AA4234" t="e">
        <f>SQRT(($U$6/2)^2-($U$6/2)^2*'(OLD) bottom seam length'!Z4234^2/($U$7/2)^2)</f>
        <v>#VALUE!</v>
      </c>
      <c r="AC4234" s="136">
        <f t="shared" si="659"/>
        <v>84440</v>
      </c>
      <c r="AD4234" t="e">
        <f>SQRT(($U$6/2)^2-($U$6/2)^2*'(OLD) bottom seam length'!AC4234^2/($U$7/2)^2)</f>
        <v>#VALUE!</v>
      </c>
    </row>
    <row r="4235" spans="2:30">
      <c r="B4235" s="136">
        <f t="shared" si="650"/>
        <v>84480</v>
      </c>
      <c r="C4235" t="e">
        <f>SQRT(($C$5/2)^2-($C$5/2)^2*'(OLD) bottom seam length'!B4235^2/($C$6/2)^2)</f>
        <v>#DIV/0!</v>
      </c>
      <c r="E4235" s="136">
        <f t="shared" si="651"/>
        <v>84480</v>
      </c>
      <c r="F4235" t="e">
        <f>SQRT(($C$5/2)^2-($C$5/2)^2*'(OLD) bottom seam length'!E4235^2/($C$6/2)^2)</f>
        <v>#DIV/0!</v>
      </c>
      <c r="H4235" s="136">
        <f t="shared" si="652"/>
        <v>84480</v>
      </c>
      <c r="I4235" t="e">
        <f>SQRT(($C$5/2)^2-($C$5/2)^2*'(OLD) bottom seam length'!H4235^2/($C$6/2)^2)</f>
        <v>#DIV/0!</v>
      </c>
      <c r="K4235" s="136">
        <f t="shared" si="653"/>
        <v>84480</v>
      </c>
      <c r="L4235" t="e">
        <f>SQRT(($C$5/2)^2-($C$5/2)^2*'(OLD) bottom seam length'!K4235^2/($C$6/2)^2)</f>
        <v>#DIV/0!</v>
      </c>
      <c r="O4235" s="136">
        <f t="shared" si="654"/>
        <v>84480</v>
      </c>
      <c r="P4235" t="b">
        <f t="shared" si="655"/>
        <v>0</v>
      </c>
      <c r="T4235" s="136">
        <f t="shared" si="656"/>
        <v>84460</v>
      </c>
      <c r="U4235" t="e">
        <f>SQRT(($U$6/2)^2-($U$6/2)^2*'(OLD) bottom seam length'!T4235^2/($U$7/2)^2)</f>
        <v>#VALUE!</v>
      </c>
      <c r="W4235" s="136">
        <f t="shared" si="657"/>
        <v>84460</v>
      </c>
      <c r="X4235" t="e">
        <f>SQRT(($U$6/2)^2-($U$6/2)^2*'(OLD) bottom seam length'!W4235^2/($U$7/2)^2)</f>
        <v>#VALUE!</v>
      </c>
      <c r="Z4235" s="136">
        <f t="shared" si="658"/>
        <v>84460</v>
      </c>
      <c r="AA4235" t="e">
        <f>SQRT(($U$6/2)^2-($U$6/2)^2*'(OLD) bottom seam length'!Z4235^2/($U$7/2)^2)</f>
        <v>#VALUE!</v>
      </c>
      <c r="AC4235" s="136">
        <f t="shared" si="659"/>
        <v>84460</v>
      </c>
      <c r="AD4235" t="e">
        <f>SQRT(($U$6/2)^2-($U$6/2)^2*'(OLD) bottom seam length'!AC4235^2/($U$7/2)^2)</f>
        <v>#VALUE!</v>
      </c>
    </row>
    <row r="4236" spans="2:30">
      <c r="B4236" s="136">
        <f t="shared" ref="B4236:B4299" si="660">B4235+$C$7</f>
        <v>84500</v>
      </c>
      <c r="C4236" t="e">
        <f>SQRT(($C$5/2)^2-($C$5/2)^2*'(OLD) bottom seam length'!B4236^2/($C$6/2)^2)</f>
        <v>#DIV/0!</v>
      </c>
      <c r="E4236" s="136">
        <f t="shared" ref="E4236:E4299" si="661">E4235+$C$7</f>
        <v>84500</v>
      </c>
      <c r="F4236" t="e">
        <f>SQRT(($C$5/2)^2-($C$5/2)^2*'(OLD) bottom seam length'!E4236^2/($C$6/2)^2)</f>
        <v>#DIV/0!</v>
      </c>
      <c r="H4236" s="136">
        <f t="shared" ref="H4236:H4299" si="662">H4235+$C$7</f>
        <v>84500</v>
      </c>
      <c r="I4236" t="e">
        <f>SQRT(($C$5/2)^2-($C$5/2)^2*'(OLD) bottom seam length'!H4236^2/($C$6/2)^2)</f>
        <v>#DIV/0!</v>
      </c>
      <c r="K4236" s="136">
        <f t="shared" ref="K4236:K4299" si="663">K4235+$C$7</f>
        <v>84500</v>
      </c>
      <c r="L4236" t="e">
        <f>SQRT(($C$5/2)^2-($C$5/2)^2*'(OLD) bottom seam length'!K4236^2/($C$6/2)^2)</f>
        <v>#DIV/0!</v>
      </c>
      <c r="O4236" s="136">
        <f t="shared" ref="O4236:O4299" si="664">O4235+$C$7</f>
        <v>84500</v>
      </c>
      <c r="P4236" t="b">
        <f t="shared" ref="P4236:P4299" si="665">IF(O4236&lt;=$P$6,$P$5)</f>
        <v>0</v>
      </c>
      <c r="T4236" s="136">
        <f t="shared" si="656"/>
        <v>84480</v>
      </c>
      <c r="U4236" t="e">
        <f>SQRT(($U$6/2)^2-($U$6/2)^2*'(OLD) bottom seam length'!T4236^2/($U$7/2)^2)</f>
        <v>#VALUE!</v>
      </c>
      <c r="W4236" s="136">
        <f t="shared" si="657"/>
        <v>84480</v>
      </c>
      <c r="X4236" t="e">
        <f>SQRT(($U$6/2)^2-($U$6/2)^2*'(OLD) bottom seam length'!W4236^2/($U$7/2)^2)</f>
        <v>#VALUE!</v>
      </c>
      <c r="Z4236" s="136">
        <f t="shared" si="658"/>
        <v>84480</v>
      </c>
      <c r="AA4236" t="e">
        <f>SQRT(($U$6/2)^2-($U$6/2)^2*'(OLD) bottom seam length'!Z4236^2/($U$7/2)^2)</f>
        <v>#VALUE!</v>
      </c>
      <c r="AC4236" s="136">
        <f t="shared" si="659"/>
        <v>84480</v>
      </c>
      <c r="AD4236" t="e">
        <f>SQRT(($U$6/2)^2-($U$6/2)^2*'(OLD) bottom seam length'!AC4236^2/($U$7/2)^2)</f>
        <v>#VALUE!</v>
      </c>
    </row>
    <row r="4237" spans="2:30">
      <c r="B4237" s="136">
        <f t="shared" si="660"/>
        <v>84520</v>
      </c>
      <c r="C4237" t="e">
        <f>SQRT(($C$5/2)^2-($C$5/2)^2*'(OLD) bottom seam length'!B4237^2/($C$6/2)^2)</f>
        <v>#DIV/0!</v>
      </c>
      <c r="E4237" s="136">
        <f t="shared" si="661"/>
        <v>84520</v>
      </c>
      <c r="F4237" t="e">
        <f>SQRT(($C$5/2)^2-($C$5/2)^2*'(OLD) bottom seam length'!E4237^2/($C$6/2)^2)</f>
        <v>#DIV/0!</v>
      </c>
      <c r="H4237" s="136">
        <f t="shared" si="662"/>
        <v>84520</v>
      </c>
      <c r="I4237" t="e">
        <f>SQRT(($C$5/2)^2-($C$5/2)^2*'(OLD) bottom seam length'!H4237^2/($C$6/2)^2)</f>
        <v>#DIV/0!</v>
      </c>
      <c r="K4237" s="136">
        <f t="shared" si="663"/>
        <v>84520</v>
      </c>
      <c r="L4237" t="e">
        <f>SQRT(($C$5/2)^2-($C$5/2)^2*'(OLD) bottom seam length'!K4237^2/($C$6/2)^2)</f>
        <v>#DIV/0!</v>
      </c>
      <c r="O4237" s="136">
        <f t="shared" si="664"/>
        <v>84520</v>
      </c>
      <c r="P4237" t="b">
        <f t="shared" si="665"/>
        <v>0</v>
      </c>
      <c r="T4237" s="136">
        <f t="shared" ref="T4237:T4300" si="666">T4236+$C$7</f>
        <v>84500</v>
      </c>
      <c r="U4237" t="e">
        <f>SQRT(($U$6/2)^2-($U$6/2)^2*'(OLD) bottom seam length'!T4237^2/($U$7/2)^2)</f>
        <v>#VALUE!</v>
      </c>
      <c r="W4237" s="136">
        <f t="shared" ref="W4237:W4300" si="667">W4236+$C$7</f>
        <v>84500</v>
      </c>
      <c r="X4237" t="e">
        <f>SQRT(($U$6/2)^2-($U$6/2)^2*'(OLD) bottom seam length'!W4237^2/($U$7/2)^2)</f>
        <v>#VALUE!</v>
      </c>
      <c r="Z4237" s="136">
        <f t="shared" ref="Z4237:Z4300" si="668">Z4236+$C$7</f>
        <v>84500</v>
      </c>
      <c r="AA4237" t="e">
        <f>SQRT(($U$6/2)^2-($U$6/2)^2*'(OLD) bottom seam length'!Z4237^2/($U$7/2)^2)</f>
        <v>#VALUE!</v>
      </c>
      <c r="AC4237" s="136">
        <f t="shared" ref="AC4237:AC4300" si="669">AC4236+$C$7</f>
        <v>84500</v>
      </c>
      <c r="AD4237" t="e">
        <f>SQRT(($U$6/2)^2-($U$6/2)^2*'(OLD) bottom seam length'!AC4237^2/($U$7/2)^2)</f>
        <v>#VALUE!</v>
      </c>
    </row>
    <row r="4238" spans="2:30">
      <c r="B4238" s="136">
        <f t="shared" si="660"/>
        <v>84540</v>
      </c>
      <c r="C4238" t="e">
        <f>SQRT(($C$5/2)^2-($C$5/2)^2*'(OLD) bottom seam length'!B4238^2/($C$6/2)^2)</f>
        <v>#DIV/0!</v>
      </c>
      <c r="E4238" s="136">
        <f t="shared" si="661"/>
        <v>84540</v>
      </c>
      <c r="F4238" t="e">
        <f>SQRT(($C$5/2)^2-($C$5/2)^2*'(OLD) bottom seam length'!E4238^2/($C$6/2)^2)</f>
        <v>#DIV/0!</v>
      </c>
      <c r="H4238" s="136">
        <f t="shared" si="662"/>
        <v>84540</v>
      </c>
      <c r="I4238" t="e">
        <f>SQRT(($C$5/2)^2-($C$5/2)^2*'(OLD) bottom seam length'!H4238^2/($C$6/2)^2)</f>
        <v>#DIV/0!</v>
      </c>
      <c r="K4238" s="136">
        <f t="shared" si="663"/>
        <v>84540</v>
      </c>
      <c r="L4238" t="e">
        <f>SQRT(($C$5/2)^2-($C$5/2)^2*'(OLD) bottom seam length'!K4238^2/($C$6/2)^2)</f>
        <v>#DIV/0!</v>
      </c>
      <c r="O4238" s="136">
        <f t="shared" si="664"/>
        <v>84540</v>
      </c>
      <c r="P4238" t="b">
        <f t="shared" si="665"/>
        <v>0</v>
      </c>
      <c r="T4238" s="136">
        <f t="shared" si="666"/>
        <v>84520</v>
      </c>
      <c r="U4238" t="e">
        <f>SQRT(($U$6/2)^2-($U$6/2)^2*'(OLD) bottom seam length'!T4238^2/($U$7/2)^2)</f>
        <v>#VALUE!</v>
      </c>
      <c r="W4238" s="136">
        <f t="shared" si="667"/>
        <v>84520</v>
      </c>
      <c r="X4238" t="e">
        <f>SQRT(($U$6/2)^2-($U$6/2)^2*'(OLD) bottom seam length'!W4238^2/($U$7/2)^2)</f>
        <v>#VALUE!</v>
      </c>
      <c r="Z4238" s="136">
        <f t="shared" si="668"/>
        <v>84520</v>
      </c>
      <c r="AA4238" t="e">
        <f>SQRT(($U$6/2)^2-($U$6/2)^2*'(OLD) bottom seam length'!Z4238^2/($U$7/2)^2)</f>
        <v>#VALUE!</v>
      </c>
      <c r="AC4238" s="136">
        <f t="shared" si="669"/>
        <v>84520</v>
      </c>
      <c r="AD4238" t="e">
        <f>SQRT(($U$6/2)^2-($U$6/2)^2*'(OLD) bottom seam length'!AC4238^2/($U$7/2)^2)</f>
        <v>#VALUE!</v>
      </c>
    </row>
    <row r="4239" spans="2:30">
      <c r="B4239" s="136">
        <f t="shared" si="660"/>
        <v>84560</v>
      </c>
      <c r="C4239" t="e">
        <f>SQRT(($C$5/2)^2-($C$5/2)^2*'(OLD) bottom seam length'!B4239^2/($C$6/2)^2)</f>
        <v>#DIV/0!</v>
      </c>
      <c r="E4239" s="136">
        <f t="shared" si="661"/>
        <v>84560</v>
      </c>
      <c r="F4239" t="e">
        <f>SQRT(($C$5/2)^2-($C$5/2)^2*'(OLD) bottom seam length'!E4239^2/($C$6/2)^2)</f>
        <v>#DIV/0!</v>
      </c>
      <c r="H4239" s="136">
        <f t="shared" si="662"/>
        <v>84560</v>
      </c>
      <c r="I4239" t="e">
        <f>SQRT(($C$5/2)^2-($C$5/2)^2*'(OLD) bottom seam length'!H4239^2/($C$6/2)^2)</f>
        <v>#DIV/0!</v>
      </c>
      <c r="K4239" s="136">
        <f t="shared" si="663"/>
        <v>84560</v>
      </c>
      <c r="L4239" t="e">
        <f>SQRT(($C$5/2)^2-($C$5/2)^2*'(OLD) bottom seam length'!K4239^2/($C$6/2)^2)</f>
        <v>#DIV/0!</v>
      </c>
      <c r="O4239" s="136">
        <f t="shared" si="664"/>
        <v>84560</v>
      </c>
      <c r="P4239" t="b">
        <f t="shared" si="665"/>
        <v>0</v>
      </c>
      <c r="T4239" s="136">
        <f t="shared" si="666"/>
        <v>84540</v>
      </c>
      <c r="U4239" t="e">
        <f>SQRT(($U$6/2)^2-($U$6/2)^2*'(OLD) bottom seam length'!T4239^2/($U$7/2)^2)</f>
        <v>#VALUE!</v>
      </c>
      <c r="W4239" s="136">
        <f t="shared" si="667"/>
        <v>84540</v>
      </c>
      <c r="X4239" t="e">
        <f>SQRT(($U$6/2)^2-($U$6/2)^2*'(OLD) bottom seam length'!W4239^2/($U$7/2)^2)</f>
        <v>#VALUE!</v>
      </c>
      <c r="Z4239" s="136">
        <f t="shared" si="668"/>
        <v>84540</v>
      </c>
      <c r="AA4239" t="e">
        <f>SQRT(($U$6/2)^2-($U$6/2)^2*'(OLD) bottom seam length'!Z4239^2/($U$7/2)^2)</f>
        <v>#VALUE!</v>
      </c>
      <c r="AC4239" s="136">
        <f t="shared" si="669"/>
        <v>84540</v>
      </c>
      <c r="AD4239" t="e">
        <f>SQRT(($U$6/2)^2-($U$6/2)^2*'(OLD) bottom seam length'!AC4239^2/($U$7/2)^2)</f>
        <v>#VALUE!</v>
      </c>
    </row>
    <row r="4240" spans="2:30">
      <c r="B4240" s="136">
        <f t="shared" si="660"/>
        <v>84580</v>
      </c>
      <c r="C4240" t="e">
        <f>SQRT(($C$5/2)^2-($C$5/2)^2*'(OLD) bottom seam length'!B4240^2/($C$6/2)^2)</f>
        <v>#DIV/0!</v>
      </c>
      <c r="E4240" s="136">
        <f t="shared" si="661"/>
        <v>84580</v>
      </c>
      <c r="F4240" t="e">
        <f>SQRT(($C$5/2)^2-($C$5/2)^2*'(OLD) bottom seam length'!E4240^2/($C$6/2)^2)</f>
        <v>#DIV/0!</v>
      </c>
      <c r="H4240" s="136">
        <f t="shared" si="662"/>
        <v>84580</v>
      </c>
      <c r="I4240" t="e">
        <f>SQRT(($C$5/2)^2-($C$5/2)^2*'(OLD) bottom seam length'!H4240^2/($C$6/2)^2)</f>
        <v>#DIV/0!</v>
      </c>
      <c r="K4240" s="136">
        <f t="shared" si="663"/>
        <v>84580</v>
      </c>
      <c r="L4240" t="e">
        <f>SQRT(($C$5/2)^2-($C$5/2)^2*'(OLD) bottom seam length'!K4240^2/($C$6/2)^2)</f>
        <v>#DIV/0!</v>
      </c>
      <c r="O4240" s="136">
        <f t="shared" si="664"/>
        <v>84580</v>
      </c>
      <c r="P4240" t="b">
        <f t="shared" si="665"/>
        <v>0</v>
      </c>
      <c r="T4240" s="136">
        <f t="shared" si="666"/>
        <v>84560</v>
      </c>
      <c r="U4240" t="e">
        <f>SQRT(($U$6/2)^2-($U$6/2)^2*'(OLD) bottom seam length'!T4240^2/($U$7/2)^2)</f>
        <v>#VALUE!</v>
      </c>
      <c r="W4240" s="136">
        <f t="shared" si="667"/>
        <v>84560</v>
      </c>
      <c r="X4240" t="e">
        <f>SQRT(($U$6/2)^2-($U$6/2)^2*'(OLD) bottom seam length'!W4240^2/($U$7/2)^2)</f>
        <v>#VALUE!</v>
      </c>
      <c r="Z4240" s="136">
        <f t="shared" si="668"/>
        <v>84560</v>
      </c>
      <c r="AA4240" t="e">
        <f>SQRT(($U$6/2)^2-($U$6/2)^2*'(OLD) bottom seam length'!Z4240^2/($U$7/2)^2)</f>
        <v>#VALUE!</v>
      </c>
      <c r="AC4240" s="136">
        <f t="shared" si="669"/>
        <v>84560</v>
      </c>
      <c r="AD4240" t="e">
        <f>SQRT(($U$6/2)^2-($U$6/2)^2*'(OLD) bottom seam length'!AC4240^2/($U$7/2)^2)</f>
        <v>#VALUE!</v>
      </c>
    </row>
    <row r="4241" spans="2:30">
      <c r="B4241" s="136">
        <f t="shared" si="660"/>
        <v>84600</v>
      </c>
      <c r="C4241" t="e">
        <f>SQRT(($C$5/2)^2-($C$5/2)^2*'(OLD) bottom seam length'!B4241^2/($C$6/2)^2)</f>
        <v>#DIV/0!</v>
      </c>
      <c r="E4241" s="136">
        <f t="shared" si="661"/>
        <v>84600</v>
      </c>
      <c r="F4241" t="e">
        <f>SQRT(($C$5/2)^2-($C$5/2)^2*'(OLD) bottom seam length'!E4241^2/($C$6/2)^2)</f>
        <v>#DIV/0!</v>
      </c>
      <c r="H4241" s="136">
        <f t="shared" si="662"/>
        <v>84600</v>
      </c>
      <c r="I4241" t="e">
        <f>SQRT(($C$5/2)^2-($C$5/2)^2*'(OLD) bottom seam length'!H4241^2/($C$6/2)^2)</f>
        <v>#DIV/0!</v>
      </c>
      <c r="K4241" s="136">
        <f t="shared" si="663"/>
        <v>84600</v>
      </c>
      <c r="L4241" t="e">
        <f>SQRT(($C$5/2)^2-($C$5/2)^2*'(OLD) bottom seam length'!K4241^2/($C$6/2)^2)</f>
        <v>#DIV/0!</v>
      </c>
      <c r="O4241" s="136">
        <f t="shared" si="664"/>
        <v>84600</v>
      </c>
      <c r="P4241" t="b">
        <f t="shared" si="665"/>
        <v>0</v>
      </c>
      <c r="T4241" s="136">
        <f t="shared" si="666"/>
        <v>84580</v>
      </c>
      <c r="U4241" t="e">
        <f>SQRT(($U$6/2)^2-($U$6/2)^2*'(OLD) bottom seam length'!T4241^2/($U$7/2)^2)</f>
        <v>#VALUE!</v>
      </c>
      <c r="W4241" s="136">
        <f t="shared" si="667"/>
        <v>84580</v>
      </c>
      <c r="X4241" t="e">
        <f>SQRT(($U$6/2)^2-($U$6/2)^2*'(OLD) bottom seam length'!W4241^2/($U$7/2)^2)</f>
        <v>#VALUE!</v>
      </c>
      <c r="Z4241" s="136">
        <f t="shared" si="668"/>
        <v>84580</v>
      </c>
      <c r="AA4241" t="e">
        <f>SQRT(($U$6/2)^2-($U$6/2)^2*'(OLD) bottom seam length'!Z4241^2/($U$7/2)^2)</f>
        <v>#VALUE!</v>
      </c>
      <c r="AC4241" s="136">
        <f t="shared" si="669"/>
        <v>84580</v>
      </c>
      <c r="AD4241" t="e">
        <f>SQRT(($U$6/2)^2-($U$6/2)^2*'(OLD) bottom seam length'!AC4241^2/($U$7/2)^2)</f>
        <v>#VALUE!</v>
      </c>
    </row>
    <row r="4242" spans="2:30">
      <c r="B4242" s="136">
        <f t="shared" si="660"/>
        <v>84620</v>
      </c>
      <c r="C4242" t="e">
        <f>SQRT(($C$5/2)^2-($C$5/2)^2*'(OLD) bottom seam length'!B4242^2/($C$6/2)^2)</f>
        <v>#DIV/0!</v>
      </c>
      <c r="E4242" s="136">
        <f t="shared" si="661"/>
        <v>84620</v>
      </c>
      <c r="F4242" t="e">
        <f>SQRT(($C$5/2)^2-($C$5/2)^2*'(OLD) bottom seam length'!E4242^2/($C$6/2)^2)</f>
        <v>#DIV/0!</v>
      </c>
      <c r="H4242" s="136">
        <f t="shared" si="662"/>
        <v>84620</v>
      </c>
      <c r="I4242" t="e">
        <f>SQRT(($C$5/2)^2-($C$5/2)^2*'(OLD) bottom seam length'!H4242^2/($C$6/2)^2)</f>
        <v>#DIV/0!</v>
      </c>
      <c r="K4242" s="136">
        <f t="shared" si="663"/>
        <v>84620</v>
      </c>
      <c r="L4242" t="e">
        <f>SQRT(($C$5/2)^2-($C$5/2)^2*'(OLD) bottom seam length'!K4242^2/($C$6/2)^2)</f>
        <v>#DIV/0!</v>
      </c>
      <c r="O4242" s="136">
        <f t="shared" si="664"/>
        <v>84620</v>
      </c>
      <c r="P4242" t="b">
        <f t="shared" si="665"/>
        <v>0</v>
      </c>
      <c r="T4242" s="136">
        <f t="shared" si="666"/>
        <v>84600</v>
      </c>
      <c r="U4242" t="e">
        <f>SQRT(($U$6/2)^2-($U$6/2)^2*'(OLD) bottom seam length'!T4242^2/($U$7/2)^2)</f>
        <v>#VALUE!</v>
      </c>
      <c r="W4242" s="136">
        <f t="shared" si="667"/>
        <v>84600</v>
      </c>
      <c r="X4242" t="e">
        <f>SQRT(($U$6/2)^2-($U$6/2)^2*'(OLD) bottom seam length'!W4242^2/($U$7/2)^2)</f>
        <v>#VALUE!</v>
      </c>
      <c r="Z4242" s="136">
        <f t="shared" si="668"/>
        <v>84600</v>
      </c>
      <c r="AA4242" t="e">
        <f>SQRT(($U$6/2)^2-($U$6/2)^2*'(OLD) bottom seam length'!Z4242^2/($U$7/2)^2)</f>
        <v>#VALUE!</v>
      </c>
      <c r="AC4242" s="136">
        <f t="shared" si="669"/>
        <v>84600</v>
      </c>
      <c r="AD4242" t="e">
        <f>SQRT(($U$6/2)^2-($U$6/2)^2*'(OLD) bottom seam length'!AC4242^2/($U$7/2)^2)</f>
        <v>#VALUE!</v>
      </c>
    </row>
    <row r="4243" spans="2:30">
      <c r="B4243" s="136">
        <f t="shared" si="660"/>
        <v>84640</v>
      </c>
      <c r="C4243" t="e">
        <f>SQRT(($C$5/2)^2-($C$5/2)^2*'(OLD) bottom seam length'!B4243^2/($C$6/2)^2)</f>
        <v>#DIV/0!</v>
      </c>
      <c r="E4243" s="136">
        <f t="shared" si="661"/>
        <v>84640</v>
      </c>
      <c r="F4243" t="e">
        <f>SQRT(($C$5/2)^2-($C$5/2)^2*'(OLD) bottom seam length'!E4243^2/($C$6/2)^2)</f>
        <v>#DIV/0!</v>
      </c>
      <c r="H4243" s="136">
        <f t="shared" si="662"/>
        <v>84640</v>
      </c>
      <c r="I4243" t="e">
        <f>SQRT(($C$5/2)^2-($C$5/2)^2*'(OLD) bottom seam length'!H4243^2/($C$6/2)^2)</f>
        <v>#DIV/0!</v>
      </c>
      <c r="K4243" s="136">
        <f t="shared" si="663"/>
        <v>84640</v>
      </c>
      <c r="L4243" t="e">
        <f>SQRT(($C$5/2)^2-($C$5/2)^2*'(OLD) bottom seam length'!K4243^2/($C$6/2)^2)</f>
        <v>#DIV/0!</v>
      </c>
      <c r="O4243" s="136">
        <f t="shared" si="664"/>
        <v>84640</v>
      </c>
      <c r="P4243" t="b">
        <f t="shared" si="665"/>
        <v>0</v>
      </c>
      <c r="T4243" s="136">
        <f t="shared" si="666"/>
        <v>84620</v>
      </c>
      <c r="U4243" t="e">
        <f>SQRT(($U$6/2)^2-($U$6/2)^2*'(OLD) bottom seam length'!T4243^2/($U$7/2)^2)</f>
        <v>#VALUE!</v>
      </c>
      <c r="W4243" s="136">
        <f t="shared" si="667"/>
        <v>84620</v>
      </c>
      <c r="X4243" t="e">
        <f>SQRT(($U$6/2)^2-($U$6/2)^2*'(OLD) bottom seam length'!W4243^2/($U$7/2)^2)</f>
        <v>#VALUE!</v>
      </c>
      <c r="Z4243" s="136">
        <f t="shared" si="668"/>
        <v>84620</v>
      </c>
      <c r="AA4243" t="e">
        <f>SQRT(($U$6/2)^2-($U$6/2)^2*'(OLD) bottom seam length'!Z4243^2/($U$7/2)^2)</f>
        <v>#VALUE!</v>
      </c>
      <c r="AC4243" s="136">
        <f t="shared" si="669"/>
        <v>84620</v>
      </c>
      <c r="AD4243" t="e">
        <f>SQRT(($U$6/2)^2-($U$6/2)^2*'(OLD) bottom seam length'!AC4243^2/($U$7/2)^2)</f>
        <v>#VALUE!</v>
      </c>
    </row>
    <row r="4244" spans="2:30">
      <c r="B4244" s="136">
        <f t="shared" si="660"/>
        <v>84660</v>
      </c>
      <c r="C4244" t="e">
        <f>SQRT(($C$5/2)^2-($C$5/2)^2*'(OLD) bottom seam length'!B4244^2/($C$6/2)^2)</f>
        <v>#DIV/0!</v>
      </c>
      <c r="E4244" s="136">
        <f t="shared" si="661"/>
        <v>84660</v>
      </c>
      <c r="F4244" t="e">
        <f>SQRT(($C$5/2)^2-($C$5/2)^2*'(OLD) bottom seam length'!E4244^2/($C$6/2)^2)</f>
        <v>#DIV/0!</v>
      </c>
      <c r="H4244" s="136">
        <f t="shared" si="662"/>
        <v>84660</v>
      </c>
      <c r="I4244" t="e">
        <f>SQRT(($C$5/2)^2-($C$5/2)^2*'(OLD) bottom seam length'!H4244^2/($C$6/2)^2)</f>
        <v>#DIV/0!</v>
      </c>
      <c r="K4244" s="136">
        <f t="shared" si="663"/>
        <v>84660</v>
      </c>
      <c r="L4244" t="e">
        <f>SQRT(($C$5/2)^2-($C$5/2)^2*'(OLD) bottom seam length'!K4244^2/($C$6/2)^2)</f>
        <v>#DIV/0!</v>
      </c>
      <c r="O4244" s="136">
        <f t="shared" si="664"/>
        <v>84660</v>
      </c>
      <c r="P4244" t="b">
        <f t="shared" si="665"/>
        <v>0</v>
      </c>
      <c r="T4244" s="136">
        <f t="shared" si="666"/>
        <v>84640</v>
      </c>
      <c r="U4244" t="e">
        <f>SQRT(($U$6/2)^2-($U$6/2)^2*'(OLD) bottom seam length'!T4244^2/($U$7/2)^2)</f>
        <v>#VALUE!</v>
      </c>
      <c r="W4244" s="136">
        <f t="shared" si="667"/>
        <v>84640</v>
      </c>
      <c r="X4244" t="e">
        <f>SQRT(($U$6/2)^2-($U$6/2)^2*'(OLD) bottom seam length'!W4244^2/($U$7/2)^2)</f>
        <v>#VALUE!</v>
      </c>
      <c r="Z4244" s="136">
        <f t="shared" si="668"/>
        <v>84640</v>
      </c>
      <c r="AA4244" t="e">
        <f>SQRT(($U$6/2)^2-($U$6/2)^2*'(OLD) bottom seam length'!Z4244^2/($U$7/2)^2)</f>
        <v>#VALUE!</v>
      </c>
      <c r="AC4244" s="136">
        <f t="shared" si="669"/>
        <v>84640</v>
      </c>
      <c r="AD4244" t="e">
        <f>SQRT(($U$6/2)^2-($U$6/2)^2*'(OLD) bottom seam length'!AC4244^2/($U$7/2)^2)</f>
        <v>#VALUE!</v>
      </c>
    </row>
    <row r="4245" spans="2:30">
      <c r="B4245" s="136">
        <f t="shared" si="660"/>
        <v>84680</v>
      </c>
      <c r="C4245" t="e">
        <f>SQRT(($C$5/2)^2-($C$5/2)^2*'(OLD) bottom seam length'!B4245^2/($C$6/2)^2)</f>
        <v>#DIV/0!</v>
      </c>
      <c r="E4245" s="136">
        <f t="shared" si="661"/>
        <v>84680</v>
      </c>
      <c r="F4245" t="e">
        <f>SQRT(($C$5/2)^2-($C$5/2)^2*'(OLD) bottom seam length'!E4245^2/($C$6/2)^2)</f>
        <v>#DIV/0!</v>
      </c>
      <c r="H4245" s="136">
        <f t="shared" si="662"/>
        <v>84680</v>
      </c>
      <c r="I4245" t="e">
        <f>SQRT(($C$5/2)^2-($C$5/2)^2*'(OLD) bottom seam length'!H4245^2/($C$6/2)^2)</f>
        <v>#DIV/0!</v>
      </c>
      <c r="K4245" s="136">
        <f t="shared" si="663"/>
        <v>84680</v>
      </c>
      <c r="L4245" t="e">
        <f>SQRT(($C$5/2)^2-($C$5/2)^2*'(OLD) bottom seam length'!K4245^2/($C$6/2)^2)</f>
        <v>#DIV/0!</v>
      </c>
      <c r="O4245" s="136">
        <f t="shared" si="664"/>
        <v>84680</v>
      </c>
      <c r="P4245" t="b">
        <f t="shared" si="665"/>
        <v>0</v>
      </c>
      <c r="T4245" s="136">
        <f t="shared" si="666"/>
        <v>84660</v>
      </c>
      <c r="U4245" t="e">
        <f>SQRT(($U$6/2)^2-($U$6/2)^2*'(OLD) bottom seam length'!T4245^2/($U$7/2)^2)</f>
        <v>#VALUE!</v>
      </c>
      <c r="W4245" s="136">
        <f t="shared" si="667"/>
        <v>84660</v>
      </c>
      <c r="X4245" t="e">
        <f>SQRT(($U$6/2)^2-($U$6/2)^2*'(OLD) bottom seam length'!W4245^2/($U$7/2)^2)</f>
        <v>#VALUE!</v>
      </c>
      <c r="Z4245" s="136">
        <f t="shared" si="668"/>
        <v>84660</v>
      </c>
      <c r="AA4245" t="e">
        <f>SQRT(($U$6/2)^2-($U$6/2)^2*'(OLD) bottom seam length'!Z4245^2/($U$7/2)^2)</f>
        <v>#VALUE!</v>
      </c>
      <c r="AC4245" s="136">
        <f t="shared" si="669"/>
        <v>84660</v>
      </c>
      <c r="AD4245" t="e">
        <f>SQRT(($U$6/2)^2-($U$6/2)^2*'(OLD) bottom seam length'!AC4245^2/($U$7/2)^2)</f>
        <v>#VALUE!</v>
      </c>
    </row>
    <row r="4246" spans="2:30">
      <c r="B4246" s="136">
        <f t="shared" si="660"/>
        <v>84700</v>
      </c>
      <c r="C4246" t="e">
        <f>SQRT(($C$5/2)^2-($C$5/2)^2*'(OLD) bottom seam length'!B4246^2/($C$6/2)^2)</f>
        <v>#DIV/0!</v>
      </c>
      <c r="E4246" s="136">
        <f t="shared" si="661"/>
        <v>84700</v>
      </c>
      <c r="F4246" t="e">
        <f>SQRT(($C$5/2)^2-($C$5/2)^2*'(OLD) bottom seam length'!E4246^2/($C$6/2)^2)</f>
        <v>#DIV/0!</v>
      </c>
      <c r="H4246" s="136">
        <f t="shared" si="662"/>
        <v>84700</v>
      </c>
      <c r="I4246" t="e">
        <f>SQRT(($C$5/2)^2-($C$5/2)^2*'(OLD) bottom seam length'!H4246^2/($C$6/2)^2)</f>
        <v>#DIV/0!</v>
      </c>
      <c r="K4246" s="136">
        <f t="shared" si="663"/>
        <v>84700</v>
      </c>
      <c r="L4246" t="e">
        <f>SQRT(($C$5/2)^2-($C$5/2)^2*'(OLD) bottom seam length'!K4246^2/($C$6/2)^2)</f>
        <v>#DIV/0!</v>
      </c>
      <c r="O4246" s="136">
        <f t="shared" si="664"/>
        <v>84700</v>
      </c>
      <c r="P4246" t="b">
        <f t="shared" si="665"/>
        <v>0</v>
      </c>
      <c r="T4246" s="136">
        <f t="shared" si="666"/>
        <v>84680</v>
      </c>
      <c r="U4246" t="e">
        <f>SQRT(($U$6/2)^2-($U$6/2)^2*'(OLD) bottom seam length'!T4246^2/($U$7/2)^2)</f>
        <v>#VALUE!</v>
      </c>
      <c r="W4246" s="136">
        <f t="shared" si="667"/>
        <v>84680</v>
      </c>
      <c r="X4246" t="e">
        <f>SQRT(($U$6/2)^2-($U$6/2)^2*'(OLD) bottom seam length'!W4246^2/($U$7/2)^2)</f>
        <v>#VALUE!</v>
      </c>
      <c r="Z4246" s="136">
        <f t="shared" si="668"/>
        <v>84680</v>
      </c>
      <c r="AA4246" t="e">
        <f>SQRT(($U$6/2)^2-($U$6/2)^2*'(OLD) bottom seam length'!Z4246^2/($U$7/2)^2)</f>
        <v>#VALUE!</v>
      </c>
      <c r="AC4246" s="136">
        <f t="shared" si="669"/>
        <v>84680</v>
      </c>
      <c r="AD4246" t="e">
        <f>SQRT(($U$6/2)^2-($U$6/2)^2*'(OLD) bottom seam length'!AC4246^2/($U$7/2)^2)</f>
        <v>#VALUE!</v>
      </c>
    </row>
    <row r="4247" spans="2:30">
      <c r="B4247" s="136">
        <f t="shared" si="660"/>
        <v>84720</v>
      </c>
      <c r="C4247" t="e">
        <f>SQRT(($C$5/2)^2-($C$5/2)^2*'(OLD) bottom seam length'!B4247^2/($C$6/2)^2)</f>
        <v>#DIV/0!</v>
      </c>
      <c r="E4247" s="136">
        <f t="shared" si="661"/>
        <v>84720</v>
      </c>
      <c r="F4247" t="e">
        <f>SQRT(($C$5/2)^2-($C$5/2)^2*'(OLD) bottom seam length'!E4247^2/($C$6/2)^2)</f>
        <v>#DIV/0!</v>
      </c>
      <c r="H4247" s="136">
        <f t="shared" si="662"/>
        <v>84720</v>
      </c>
      <c r="I4247" t="e">
        <f>SQRT(($C$5/2)^2-($C$5/2)^2*'(OLD) bottom seam length'!H4247^2/($C$6/2)^2)</f>
        <v>#DIV/0!</v>
      </c>
      <c r="K4247" s="136">
        <f t="shared" si="663"/>
        <v>84720</v>
      </c>
      <c r="L4247" t="e">
        <f>SQRT(($C$5/2)^2-($C$5/2)^2*'(OLD) bottom seam length'!K4247^2/($C$6/2)^2)</f>
        <v>#DIV/0!</v>
      </c>
      <c r="O4247" s="136">
        <f t="shared" si="664"/>
        <v>84720</v>
      </c>
      <c r="P4247" t="b">
        <f t="shared" si="665"/>
        <v>0</v>
      </c>
      <c r="T4247" s="136">
        <f t="shared" si="666"/>
        <v>84700</v>
      </c>
      <c r="U4247" t="e">
        <f>SQRT(($U$6/2)^2-($U$6/2)^2*'(OLD) bottom seam length'!T4247^2/($U$7/2)^2)</f>
        <v>#VALUE!</v>
      </c>
      <c r="W4247" s="136">
        <f t="shared" si="667"/>
        <v>84700</v>
      </c>
      <c r="X4247" t="e">
        <f>SQRT(($U$6/2)^2-($U$6/2)^2*'(OLD) bottom seam length'!W4247^2/($U$7/2)^2)</f>
        <v>#VALUE!</v>
      </c>
      <c r="Z4247" s="136">
        <f t="shared" si="668"/>
        <v>84700</v>
      </c>
      <c r="AA4247" t="e">
        <f>SQRT(($U$6/2)^2-($U$6/2)^2*'(OLD) bottom seam length'!Z4247^2/($U$7/2)^2)</f>
        <v>#VALUE!</v>
      </c>
      <c r="AC4247" s="136">
        <f t="shared" si="669"/>
        <v>84700</v>
      </c>
      <c r="AD4247" t="e">
        <f>SQRT(($U$6/2)^2-($U$6/2)^2*'(OLD) bottom seam length'!AC4247^2/($U$7/2)^2)</f>
        <v>#VALUE!</v>
      </c>
    </row>
    <row r="4248" spans="2:30">
      <c r="B4248" s="136">
        <f t="shared" si="660"/>
        <v>84740</v>
      </c>
      <c r="C4248" t="e">
        <f>SQRT(($C$5/2)^2-($C$5/2)^2*'(OLD) bottom seam length'!B4248^2/($C$6/2)^2)</f>
        <v>#DIV/0!</v>
      </c>
      <c r="E4248" s="136">
        <f t="shared" si="661"/>
        <v>84740</v>
      </c>
      <c r="F4248" t="e">
        <f>SQRT(($C$5/2)^2-($C$5/2)^2*'(OLD) bottom seam length'!E4248^2/($C$6/2)^2)</f>
        <v>#DIV/0!</v>
      </c>
      <c r="H4248" s="136">
        <f t="shared" si="662"/>
        <v>84740</v>
      </c>
      <c r="I4248" t="e">
        <f>SQRT(($C$5/2)^2-($C$5/2)^2*'(OLD) bottom seam length'!H4248^2/($C$6/2)^2)</f>
        <v>#DIV/0!</v>
      </c>
      <c r="K4248" s="136">
        <f t="shared" si="663"/>
        <v>84740</v>
      </c>
      <c r="L4248" t="e">
        <f>SQRT(($C$5/2)^2-($C$5/2)^2*'(OLD) bottom seam length'!K4248^2/($C$6/2)^2)</f>
        <v>#DIV/0!</v>
      </c>
      <c r="O4248" s="136">
        <f t="shared" si="664"/>
        <v>84740</v>
      </c>
      <c r="P4248" t="b">
        <f t="shared" si="665"/>
        <v>0</v>
      </c>
      <c r="T4248" s="136">
        <f t="shared" si="666"/>
        <v>84720</v>
      </c>
      <c r="U4248" t="e">
        <f>SQRT(($U$6/2)^2-($U$6/2)^2*'(OLD) bottom seam length'!T4248^2/($U$7/2)^2)</f>
        <v>#VALUE!</v>
      </c>
      <c r="W4248" s="136">
        <f t="shared" si="667"/>
        <v>84720</v>
      </c>
      <c r="X4248" t="e">
        <f>SQRT(($U$6/2)^2-($U$6/2)^2*'(OLD) bottom seam length'!W4248^2/($U$7/2)^2)</f>
        <v>#VALUE!</v>
      </c>
      <c r="Z4248" s="136">
        <f t="shared" si="668"/>
        <v>84720</v>
      </c>
      <c r="AA4248" t="e">
        <f>SQRT(($U$6/2)^2-($U$6/2)^2*'(OLD) bottom seam length'!Z4248^2/($U$7/2)^2)</f>
        <v>#VALUE!</v>
      </c>
      <c r="AC4248" s="136">
        <f t="shared" si="669"/>
        <v>84720</v>
      </c>
      <c r="AD4248" t="e">
        <f>SQRT(($U$6/2)^2-($U$6/2)^2*'(OLD) bottom seam length'!AC4248^2/($U$7/2)^2)</f>
        <v>#VALUE!</v>
      </c>
    </row>
    <row r="4249" spans="2:30">
      <c r="B4249" s="136">
        <f t="shared" si="660"/>
        <v>84760</v>
      </c>
      <c r="C4249" t="e">
        <f>SQRT(($C$5/2)^2-($C$5/2)^2*'(OLD) bottom seam length'!B4249^2/($C$6/2)^2)</f>
        <v>#DIV/0!</v>
      </c>
      <c r="E4249" s="136">
        <f t="shared" si="661"/>
        <v>84760</v>
      </c>
      <c r="F4249" t="e">
        <f>SQRT(($C$5/2)^2-($C$5/2)^2*'(OLD) bottom seam length'!E4249^2/($C$6/2)^2)</f>
        <v>#DIV/0!</v>
      </c>
      <c r="H4249" s="136">
        <f t="shared" si="662"/>
        <v>84760</v>
      </c>
      <c r="I4249" t="e">
        <f>SQRT(($C$5/2)^2-($C$5/2)^2*'(OLD) bottom seam length'!H4249^2/($C$6/2)^2)</f>
        <v>#DIV/0!</v>
      </c>
      <c r="K4249" s="136">
        <f t="shared" si="663"/>
        <v>84760</v>
      </c>
      <c r="L4249" t="e">
        <f>SQRT(($C$5/2)^2-($C$5/2)^2*'(OLD) bottom seam length'!K4249^2/($C$6/2)^2)</f>
        <v>#DIV/0!</v>
      </c>
      <c r="O4249" s="136">
        <f t="shared" si="664"/>
        <v>84760</v>
      </c>
      <c r="P4249" t="b">
        <f t="shared" si="665"/>
        <v>0</v>
      </c>
      <c r="T4249" s="136">
        <f t="shared" si="666"/>
        <v>84740</v>
      </c>
      <c r="U4249" t="e">
        <f>SQRT(($U$6/2)^2-($U$6/2)^2*'(OLD) bottom seam length'!T4249^2/($U$7/2)^2)</f>
        <v>#VALUE!</v>
      </c>
      <c r="W4249" s="136">
        <f t="shared" si="667"/>
        <v>84740</v>
      </c>
      <c r="X4249" t="e">
        <f>SQRT(($U$6/2)^2-($U$6/2)^2*'(OLD) bottom seam length'!W4249^2/($U$7/2)^2)</f>
        <v>#VALUE!</v>
      </c>
      <c r="Z4249" s="136">
        <f t="shared" si="668"/>
        <v>84740</v>
      </c>
      <c r="AA4249" t="e">
        <f>SQRT(($U$6/2)^2-($U$6/2)^2*'(OLD) bottom seam length'!Z4249^2/($U$7/2)^2)</f>
        <v>#VALUE!</v>
      </c>
      <c r="AC4249" s="136">
        <f t="shared" si="669"/>
        <v>84740</v>
      </c>
      <c r="AD4249" t="e">
        <f>SQRT(($U$6/2)^2-($U$6/2)^2*'(OLD) bottom seam length'!AC4249^2/($U$7/2)^2)</f>
        <v>#VALUE!</v>
      </c>
    </row>
    <row r="4250" spans="2:30">
      <c r="B4250" s="136">
        <f t="shared" si="660"/>
        <v>84780</v>
      </c>
      <c r="C4250" t="e">
        <f>SQRT(($C$5/2)^2-($C$5/2)^2*'(OLD) bottom seam length'!B4250^2/($C$6/2)^2)</f>
        <v>#DIV/0!</v>
      </c>
      <c r="E4250" s="136">
        <f t="shared" si="661"/>
        <v>84780</v>
      </c>
      <c r="F4250" t="e">
        <f>SQRT(($C$5/2)^2-($C$5/2)^2*'(OLD) bottom seam length'!E4250^2/($C$6/2)^2)</f>
        <v>#DIV/0!</v>
      </c>
      <c r="H4250" s="136">
        <f t="shared" si="662"/>
        <v>84780</v>
      </c>
      <c r="I4250" t="e">
        <f>SQRT(($C$5/2)^2-($C$5/2)^2*'(OLD) bottom seam length'!H4250^2/($C$6/2)^2)</f>
        <v>#DIV/0!</v>
      </c>
      <c r="K4250" s="136">
        <f t="shared" si="663"/>
        <v>84780</v>
      </c>
      <c r="L4250" t="e">
        <f>SQRT(($C$5/2)^2-($C$5/2)^2*'(OLD) bottom seam length'!K4250^2/($C$6/2)^2)</f>
        <v>#DIV/0!</v>
      </c>
      <c r="O4250" s="136">
        <f t="shared" si="664"/>
        <v>84780</v>
      </c>
      <c r="P4250" t="b">
        <f t="shared" si="665"/>
        <v>0</v>
      </c>
      <c r="T4250" s="136">
        <f t="shared" si="666"/>
        <v>84760</v>
      </c>
      <c r="U4250" t="e">
        <f>SQRT(($U$6/2)^2-($U$6/2)^2*'(OLD) bottom seam length'!T4250^2/($U$7/2)^2)</f>
        <v>#VALUE!</v>
      </c>
      <c r="W4250" s="136">
        <f t="shared" si="667"/>
        <v>84760</v>
      </c>
      <c r="X4250" t="e">
        <f>SQRT(($U$6/2)^2-($U$6/2)^2*'(OLD) bottom seam length'!W4250^2/($U$7/2)^2)</f>
        <v>#VALUE!</v>
      </c>
      <c r="Z4250" s="136">
        <f t="shared" si="668"/>
        <v>84760</v>
      </c>
      <c r="AA4250" t="e">
        <f>SQRT(($U$6/2)^2-($U$6/2)^2*'(OLD) bottom seam length'!Z4250^2/($U$7/2)^2)</f>
        <v>#VALUE!</v>
      </c>
      <c r="AC4250" s="136">
        <f t="shared" si="669"/>
        <v>84760</v>
      </c>
      <c r="AD4250" t="e">
        <f>SQRT(($U$6/2)^2-($U$6/2)^2*'(OLD) bottom seam length'!AC4250^2/($U$7/2)^2)</f>
        <v>#VALUE!</v>
      </c>
    </row>
    <row r="4251" spans="2:30">
      <c r="B4251" s="136">
        <f t="shared" si="660"/>
        <v>84800</v>
      </c>
      <c r="C4251" t="e">
        <f>SQRT(($C$5/2)^2-($C$5/2)^2*'(OLD) bottom seam length'!B4251^2/($C$6/2)^2)</f>
        <v>#DIV/0!</v>
      </c>
      <c r="E4251" s="136">
        <f t="shared" si="661"/>
        <v>84800</v>
      </c>
      <c r="F4251" t="e">
        <f>SQRT(($C$5/2)^2-($C$5/2)^2*'(OLD) bottom seam length'!E4251^2/($C$6/2)^2)</f>
        <v>#DIV/0!</v>
      </c>
      <c r="H4251" s="136">
        <f t="shared" si="662"/>
        <v>84800</v>
      </c>
      <c r="I4251" t="e">
        <f>SQRT(($C$5/2)^2-($C$5/2)^2*'(OLD) bottom seam length'!H4251^2/($C$6/2)^2)</f>
        <v>#DIV/0!</v>
      </c>
      <c r="K4251" s="136">
        <f t="shared" si="663"/>
        <v>84800</v>
      </c>
      <c r="L4251" t="e">
        <f>SQRT(($C$5/2)^2-($C$5/2)^2*'(OLD) bottom seam length'!K4251^2/($C$6/2)^2)</f>
        <v>#DIV/0!</v>
      </c>
      <c r="O4251" s="136">
        <f t="shared" si="664"/>
        <v>84800</v>
      </c>
      <c r="P4251" t="b">
        <f t="shared" si="665"/>
        <v>0</v>
      </c>
      <c r="T4251" s="136">
        <f t="shared" si="666"/>
        <v>84780</v>
      </c>
      <c r="U4251" t="e">
        <f>SQRT(($U$6/2)^2-($U$6/2)^2*'(OLD) bottom seam length'!T4251^2/($U$7/2)^2)</f>
        <v>#VALUE!</v>
      </c>
      <c r="W4251" s="136">
        <f t="shared" si="667"/>
        <v>84780</v>
      </c>
      <c r="X4251" t="e">
        <f>SQRT(($U$6/2)^2-($U$6/2)^2*'(OLD) bottom seam length'!W4251^2/($U$7/2)^2)</f>
        <v>#VALUE!</v>
      </c>
      <c r="Z4251" s="136">
        <f t="shared" si="668"/>
        <v>84780</v>
      </c>
      <c r="AA4251" t="e">
        <f>SQRT(($U$6/2)^2-($U$6/2)^2*'(OLD) bottom seam length'!Z4251^2/($U$7/2)^2)</f>
        <v>#VALUE!</v>
      </c>
      <c r="AC4251" s="136">
        <f t="shared" si="669"/>
        <v>84780</v>
      </c>
      <c r="AD4251" t="e">
        <f>SQRT(($U$6/2)^2-($U$6/2)^2*'(OLD) bottom seam length'!AC4251^2/($U$7/2)^2)</f>
        <v>#VALUE!</v>
      </c>
    </row>
    <row r="4252" spans="2:30">
      <c r="B4252" s="136">
        <f t="shared" si="660"/>
        <v>84820</v>
      </c>
      <c r="C4252" t="e">
        <f>SQRT(($C$5/2)^2-($C$5/2)^2*'(OLD) bottom seam length'!B4252^2/($C$6/2)^2)</f>
        <v>#DIV/0!</v>
      </c>
      <c r="E4252" s="136">
        <f t="shared" si="661"/>
        <v>84820</v>
      </c>
      <c r="F4252" t="e">
        <f>SQRT(($C$5/2)^2-($C$5/2)^2*'(OLD) bottom seam length'!E4252^2/($C$6/2)^2)</f>
        <v>#DIV/0!</v>
      </c>
      <c r="H4252" s="136">
        <f t="shared" si="662"/>
        <v>84820</v>
      </c>
      <c r="I4252" t="e">
        <f>SQRT(($C$5/2)^2-($C$5/2)^2*'(OLD) bottom seam length'!H4252^2/($C$6/2)^2)</f>
        <v>#DIV/0!</v>
      </c>
      <c r="K4252" s="136">
        <f t="shared" si="663"/>
        <v>84820</v>
      </c>
      <c r="L4252" t="e">
        <f>SQRT(($C$5/2)^2-($C$5/2)^2*'(OLD) bottom seam length'!K4252^2/($C$6/2)^2)</f>
        <v>#DIV/0!</v>
      </c>
      <c r="O4252" s="136">
        <f t="shared" si="664"/>
        <v>84820</v>
      </c>
      <c r="P4252" t="b">
        <f t="shared" si="665"/>
        <v>0</v>
      </c>
      <c r="T4252" s="136">
        <f t="shared" si="666"/>
        <v>84800</v>
      </c>
      <c r="U4252" t="e">
        <f>SQRT(($U$6/2)^2-($U$6/2)^2*'(OLD) bottom seam length'!T4252^2/($U$7/2)^2)</f>
        <v>#VALUE!</v>
      </c>
      <c r="W4252" s="136">
        <f t="shared" si="667"/>
        <v>84800</v>
      </c>
      <c r="X4252" t="e">
        <f>SQRT(($U$6/2)^2-($U$6/2)^2*'(OLD) bottom seam length'!W4252^2/($U$7/2)^2)</f>
        <v>#VALUE!</v>
      </c>
      <c r="Z4252" s="136">
        <f t="shared" si="668"/>
        <v>84800</v>
      </c>
      <c r="AA4252" t="e">
        <f>SQRT(($U$6/2)^2-($U$6/2)^2*'(OLD) bottom seam length'!Z4252^2/($U$7/2)^2)</f>
        <v>#VALUE!</v>
      </c>
      <c r="AC4252" s="136">
        <f t="shared" si="669"/>
        <v>84800</v>
      </c>
      <c r="AD4252" t="e">
        <f>SQRT(($U$6/2)^2-($U$6/2)^2*'(OLD) bottom seam length'!AC4252^2/($U$7/2)^2)</f>
        <v>#VALUE!</v>
      </c>
    </row>
    <row r="4253" spans="2:30">
      <c r="B4253" s="136">
        <f t="shared" si="660"/>
        <v>84840</v>
      </c>
      <c r="C4253" t="e">
        <f>SQRT(($C$5/2)^2-($C$5/2)^2*'(OLD) bottom seam length'!B4253^2/($C$6/2)^2)</f>
        <v>#DIV/0!</v>
      </c>
      <c r="E4253" s="136">
        <f t="shared" si="661"/>
        <v>84840</v>
      </c>
      <c r="F4253" t="e">
        <f>SQRT(($C$5/2)^2-($C$5/2)^2*'(OLD) bottom seam length'!E4253^2/($C$6/2)^2)</f>
        <v>#DIV/0!</v>
      </c>
      <c r="H4253" s="136">
        <f t="shared" si="662"/>
        <v>84840</v>
      </c>
      <c r="I4253" t="e">
        <f>SQRT(($C$5/2)^2-($C$5/2)^2*'(OLD) bottom seam length'!H4253^2/($C$6/2)^2)</f>
        <v>#DIV/0!</v>
      </c>
      <c r="K4253" s="136">
        <f t="shared" si="663"/>
        <v>84840</v>
      </c>
      <c r="L4253" t="e">
        <f>SQRT(($C$5/2)^2-($C$5/2)^2*'(OLD) bottom seam length'!K4253^2/($C$6/2)^2)</f>
        <v>#DIV/0!</v>
      </c>
      <c r="O4253" s="136">
        <f t="shared" si="664"/>
        <v>84840</v>
      </c>
      <c r="P4253" t="b">
        <f t="shared" si="665"/>
        <v>0</v>
      </c>
      <c r="T4253" s="136">
        <f t="shared" si="666"/>
        <v>84820</v>
      </c>
      <c r="U4253" t="e">
        <f>SQRT(($U$6/2)^2-($U$6/2)^2*'(OLD) bottom seam length'!T4253^2/($U$7/2)^2)</f>
        <v>#VALUE!</v>
      </c>
      <c r="W4253" s="136">
        <f t="shared" si="667"/>
        <v>84820</v>
      </c>
      <c r="X4253" t="e">
        <f>SQRT(($U$6/2)^2-($U$6/2)^2*'(OLD) bottom seam length'!W4253^2/($U$7/2)^2)</f>
        <v>#VALUE!</v>
      </c>
      <c r="Z4253" s="136">
        <f t="shared" si="668"/>
        <v>84820</v>
      </c>
      <c r="AA4253" t="e">
        <f>SQRT(($U$6/2)^2-($U$6/2)^2*'(OLD) bottom seam length'!Z4253^2/($U$7/2)^2)</f>
        <v>#VALUE!</v>
      </c>
      <c r="AC4253" s="136">
        <f t="shared" si="669"/>
        <v>84820</v>
      </c>
      <c r="AD4253" t="e">
        <f>SQRT(($U$6/2)^2-($U$6/2)^2*'(OLD) bottom seam length'!AC4253^2/($U$7/2)^2)</f>
        <v>#VALUE!</v>
      </c>
    </row>
    <row r="4254" spans="2:30">
      <c r="B4254" s="136">
        <f t="shared" si="660"/>
        <v>84860</v>
      </c>
      <c r="C4254" t="e">
        <f>SQRT(($C$5/2)^2-($C$5/2)^2*'(OLD) bottom seam length'!B4254^2/($C$6/2)^2)</f>
        <v>#DIV/0!</v>
      </c>
      <c r="E4254" s="136">
        <f t="shared" si="661"/>
        <v>84860</v>
      </c>
      <c r="F4254" t="e">
        <f>SQRT(($C$5/2)^2-($C$5/2)^2*'(OLD) bottom seam length'!E4254^2/($C$6/2)^2)</f>
        <v>#DIV/0!</v>
      </c>
      <c r="H4254" s="136">
        <f t="shared" si="662"/>
        <v>84860</v>
      </c>
      <c r="I4254" t="e">
        <f>SQRT(($C$5/2)^2-($C$5/2)^2*'(OLD) bottom seam length'!H4254^2/($C$6/2)^2)</f>
        <v>#DIV/0!</v>
      </c>
      <c r="K4254" s="136">
        <f t="shared" si="663"/>
        <v>84860</v>
      </c>
      <c r="L4254" t="e">
        <f>SQRT(($C$5/2)^2-($C$5/2)^2*'(OLD) bottom seam length'!K4254^2/($C$6/2)^2)</f>
        <v>#DIV/0!</v>
      </c>
      <c r="O4254" s="136">
        <f t="shared" si="664"/>
        <v>84860</v>
      </c>
      <c r="P4254" t="b">
        <f t="shared" si="665"/>
        <v>0</v>
      </c>
      <c r="T4254" s="136">
        <f t="shared" si="666"/>
        <v>84840</v>
      </c>
      <c r="U4254" t="e">
        <f>SQRT(($U$6/2)^2-($U$6/2)^2*'(OLD) bottom seam length'!T4254^2/($U$7/2)^2)</f>
        <v>#VALUE!</v>
      </c>
      <c r="W4254" s="136">
        <f t="shared" si="667"/>
        <v>84840</v>
      </c>
      <c r="X4254" t="e">
        <f>SQRT(($U$6/2)^2-($U$6/2)^2*'(OLD) bottom seam length'!W4254^2/($U$7/2)^2)</f>
        <v>#VALUE!</v>
      </c>
      <c r="Z4254" s="136">
        <f t="shared" si="668"/>
        <v>84840</v>
      </c>
      <c r="AA4254" t="e">
        <f>SQRT(($U$6/2)^2-($U$6/2)^2*'(OLD) bottom seam length'!Z4254^2/($U$7/2)^2)</f>
        <v>#VALUE!</v>
      </c>
      <c r="AC4254" s="136">
        <f t="shared" si="669"/>
        <v>84840</v>
      </c>
      <c r="AD4254" t="e">
        <f>SQRT(($U$6/2)^2-($U$6/2)^2*'(OLD) bottom seam length'!AC4254^2/($U$7/2)^2)</f>
        <v>#VALUE!</v>
      </c>
    </row>
    <row r="4255" spans="2:30">
      <c r="B4255" s="136">
        <f t="shared" si="660"/>
        <v>84880</v>
      </c>
      <c r="C4255" t="e">
        <f>SQRT(($C$5/2)^2-($C$5/2)^2*'(OLD) bottom seam length'!B4255^2/($C$6/2)^2)</f>
        <v>#DIV/0!</v>
      </c>
      <c r="E4255" s="136">
        <f t="shared" si="661"/>
        <v>84880</v>
      </c>
      <c r="F4255" t="e">
        <f>SQRT(($C$5/2)^2-($C$5/2)^2*'(OLD) bottom seam length'!E4255^2/($C$6/2)^2)</f>
        <v>#DIV/0!</v>
      </c>
      <c r="H4255" s="136">
        <f t="shared" si="662"/>
        <v>84880</v>
      </c>
      <c r="I4255" t="e">
        <f>SQRT(($C$5/2)^2-($C$5/2)^2*'(OLD) bottom seam length'!H4255^2/($C$6/2)^2)</f>
        <v>#DIV/0!</v>
      </c>
      <c r="K4255" s="136">
        <f t="shared" si="663"/>
        <v>84880</v>
      </c>
      <c r="L4255" t="e">
        <f>SQRT(($C$5/2)^2-($C$5/2)^2*'(OLD) bottom seam length'!K4255^2/($C$6/2)^2)</f>
        <v>#DIV/0!</v>
      </c>
      <c r="O4255" s="136">
        <f t="shared" si="664"/>
        <v>84880</v>
      </c>
      <c r="P4255" t="b">
        <f t="shared" si="665"/>
        <v>0</v>
      </c>
      <c r="T4255" s="136">
        <f t="shared" si="666"/>
        <v>84860</v>
      </c>
      <c r="U4255" t="e">
        <f>SQRT(($U$6/2)^2-($U$6/2)^2*'(OLD) bottom seam length'!T4255^2/($U$7/2)^2)</f>
        <v>#VALUE!</v>
      </c>
      <c r="W4255" s="136">
        <f t="shared" si="667"/>
        <v>84860</v>
      </c>
      <c r="X4255" t="e">
        <f>SQRT(($U$6/2)^2-($U$6/2)^2*'(OLD) bottom seam length'!W4255^2/($U$7/2)^2)</f>
        <v>#VALUE!</v>
      </c>
      <c r="Z4255" s="136">
        <f t="shared" si="668"/>
        <v>84860</v>
      </c>
      <c r="AA4255" t="e">
        <f>SQRT(($U$6/2)^2-($U$6/2)^2*'(OLD) bottom seam length'!Z4255^2/($U$7/2)^2)</f>
        <v>#VALUE!</v>
      </c>
      <c r="AC4255" s="136">
        <f t="shared" si="669"/>
        <v>84860</v>
      </c>
      <c r="AD4255" t="e">
        <f>SQRT(($U$6/2)^2-($U$6/2)^2*'(OLD) bottom seam length'!AC4255^2/($U$7/2)^2)</f>
        <v>#VALUE!</v>
      </c>
    </row>
    <row r="4256" spans="2:30">
      <c r="B4256" s="136">
        <f t="shared" si="660"/>
        <v>84900</v>
      </c>
      <c r="C4256" t="e">
        <f>SQRT(($C$5/2)^2-($C$5/2)^2*'(OLD) bottom seam length'!B4256^2/($C$6/2)^2)</f>
        <v>#DIV/0!</v>
      </c>
      <c r="E4256" s="136">
        <f t="shared" si="661"/>
        <v>84900</v>
      </c>
      <c r="F4256" t="e">
        <f>SQRT(($C$5/2)^2-($C$5/2)^2*'(OLD) bottom seam length'!E4256^2/($C$6/2)^2)</f>
        <v>#DIV/0!</v>
      </c>
      <c r="H4256" s="136">
        <f t="shared" si="662"/>
        <v>84900</v>
      </c>
      <c r="I4256" t="e">
        <f>SQRT(($C$5/2)^2-($C$5/2)^2*'(OLD) bottom seam length'!H4256^2/($C$6/2)^2)</f>
        <v>#DIV/0!</v>
      </c>
      <c r="K4256" s="136">
        <f t="shared" si="663"/>
        <v>84900</v>
      </c>
      <c r="L4256" t="e">
        <f>SQRT(($C$5/2)^2-($C$5/2)^2*'(OLD) bottom seam length'!K4256^2/($C$6/2)^2)</f>
        <v>#DIV/0!</v>
      </c>
      <c r="O4256" s="136">
        <f t="shared" si="664"/>
        <v>84900</v>
      </c>
      <c r="P4256" t="b">
        <f t="shared" si="665"/>
        <v>0</v>
      </c>
      <c r="T4256" s="136">
        <f t="shared" si="666"/>
        <v>84880</v>
      </c>
      <c r="U4256" t="e">
        <f>SQRT(($U$6/2)^2-($U$6/2)^2*'(OLD) bottom seam length'!T4256^2/($U$7/2)^2)</f>
        <v>#VALUE!</v>
      </c>
      <c r="W4256" s="136">
        <f t="shared" si="667"/>
        <v>84880</v>
      </c>
      <c r="X4256" t="e">
        <f>SQRT(($U$6/2)^2-($U$6/2)^2*'(OLD) bottom seam length'!W4256^2/($U$7/2)^2)</f>
        <v>#VALUE!</v>
      </c>
      <c r="Z4256" s="136">
        <f t="shared" si="668"/>
        <v>84880</v>
      </c>
      <c r="AA4256" t="e">
        <f>SQRT(($U$6/2)^2-($U$6/2)^2*'(OLD) bottom seam length'!Z4256^2/($U$7/2)^2)</f>
        <v>#VALUE!</v>
      </c>
      <c r="AC4256" s="136">
        <f t="shared" si="669"/>
        <v>84880</v>
      </c>
      <c r="AD4256" t="e">
        <f>SQRT(($U$6/2)^2-($U$6/2)^2*'(OLD) bottom seam length'!AC4256^2/($U$7/2)^2)</f>
        <v>#VALUE!</v>
      </c>
    </row>
    <row r="4257" spans="2:30">
      <c r="B4257" s="136">
        <f t="shared" si="660"/>
        <v>84920</v>
      </c>
      <c r="C4257" t="e">
        <f>SQRT(($C$5/2)^2-($C$5/2)^2*'(OLD) bottom seam length'!B4257^2/($C$6/2)^2)</f>
        <v>#DIV/0!</v>
      </c>
      <c r="E4257" s="136">
        <f t="shared" si="661"/>
        <v>84920</v>
      </c>
      <c r="F4257" t="e">
        <f>SQRT(($C$5/2)^2-($C$5/2)^2*'(OLD) bottom seam length'!E4257^2/($C$6/2)^2)</f>
        <v>#DIV/0!</v>
      </c>
      <c r="H4257" s="136">
        <f t="shared" si="662"/>
        <v>84920</v>
      </c>
      <c r="I4257" t="e">
        <f>SQRT(($C$5/2)^2-($C$5/2)^2*'(OLD) bottom seam length'!H4257^2/($C$6/2)^2)</f>
        <v>#DIV/0!</v>
      </c>
      <c r="K4257" s="136">
        <f t="shared" si="663"/>
        <v>84920</v>
      </c>
      <c r="L4257" t="e">
        <f>SQRT(($C$5/2)^2-($C$5/2)^2*'(OLD) bottom seam length'!K4257^2/($C$6/2)^2)</f>
        <v>#DIV/0!</v>
      </c>
      <c r="O4257" s="136">
        <f t="shared" si="664"/>
        <v>84920</v>
      </c>
      <c r="P4257" t="b">
        <f t="shared" si="665"/>
        <v>0</v>
      </c>
      <c r="T4257" s="136">
        <f t="shared" si="666"/>
        <v>84900</v>
      </c>
      <c r="U4257" t="e">
        <f>SQRT(($U$6/2)^2-($U$6/2)^2*'(OLD) bottom seam length'!T4257^2/($U$7/2)^2)</f>
        <v>#VALUE!</v>
      </c>
      <c r="W4257" s="136">
        <f t="shared" si="667"/>
        <v>84900</v>
      </c>
      <c r="X4257" t="e">
        <f>SQRT(($U$6/2)^2-($U$6/2)^2*'(OLD) bottom seam length'!W4257^2/($U$7/2)^2)</f>
        <v>#VALUE!</v>
      </c>
      <c r="Z4257" s="136">
        <f t="shared" si="668"/>
        <v>84900</v>
      </c>
      <c r="AA4257" t="e">
        <f>SQRT(($U$6/2)^2-($U$6/2)^2*'(OLD) bottom seam length'!Z4257^2/($U$7/2)^2)</f>
        <v>#VALUE!</v>
      </c>
      <c r="AC4257" s="136">
        <f t="shared" si="669"/>
        <v>84900</v>
      </c>
      <c r="AD4257" t="e">
        <f>SQRT(($U$6/2)^2-($U$6/2)^2*'(OLD) bottom seam length'!AC4257^2/($U$7/2)^2)</f>
        <v>#VALUE!</v>
      </c>
    </row>
    <row r="4258" spans="2:30">
      <c r="B4258" s="136">
        <f t="shared" si="660"/>
        <v>84940</v>
      </c>
      <c r="C4258" t="e">
        <f>SQRT(($C$5/2)^2-($C$5/2)^2*'(OLD) bottom seam length'!B4258^2/($C$6/2)^2)</f>
        <v>#DIV/0!</v>
      </c>
      <c r="E4258" s="136">
        <f t="shared" si="661"/>
        <v>84940</v>
      </c>
      <c r="F4258" t="e">
        <f>SQRT(($C$5/2)^2-($C$5/2)^2*'(OLD) bottom seam length'!E4258^2/($C$6/2)^2)</f>
        <v>#DIV/0!</v>
      </c>
      <c r="H4258" s="136">
        <f t="shared" si="662"/>
        <v>84940</v>
      </c>
      <c r="I4258" t="e">
        <f>SQRT(($C$5/2)^2-($C$5/2)^2*'(OLD) bottom seam length'!H4258^2/($C$6/2)^2)</f>
        <v>#DIV/0!</v>
      </c>
      <c r="K4258" s="136">
        <f t="shared" si="663"/>
        <v>84940</v>
      </c>
      <c r="L4258" t="e">
        <f>SQRT(($C$5/2)^2-($C$5/2)^2*'(OLD) bottom seam length'!K4258^2/($C$6/2)^2)</f>
        <v>#DIV/0!</v>
      </c>
      <c r="O4258" s="136">
        <f t="shared" si="664"/>
        <v>84940</v>
      </c>
      <c r="P4258" t="b">
        <f t="shared" si="665"/>
        <v>0</v>
      </c>
      <c r="T4258" s="136">
        <f t="shared" si="666"/>
        <v>84920</v>
      </c>
      <c r="U4258" t="e">
        <f>SQRT(($U$6/2)^2-($U$6/2)^2*'(OLD) bottom seam length'!T4258^2/($U$7/2)^2)</f>
        <v>#VALUE!</v>
      </c>
      <c r="W4258" s="136">
        <f t="shared" si="667"/>
        <v>84920</v>
      </c>
      <c r="X4258" t="e">
        <f>SQRT(($U$6/2)^2-($U$6/2)^2*'(OLD) bottom seam length'!W4258^2/($U$7/2)^2)</f>
        <v>#VALUE!</v>
      </c>
      <c r="Z4258" s="136">
        <f t="shared" si="668"/>
        <v>84920</v>
      </c>
      <c r="AA4258" t="e">
        <f>SQRT(($U$6/2)^2-($U$6/2)^2*'(OLD) bottom seam length'!Z4258^2/($U$7/2)^2)</f>
        <v>#VALUE!</v>
      </c>
      <c r="AC4258" s="136">
        <f t="shared" si="669"/>
        <v>84920</v>
      </c>
      <c r="AD4258" t="e">
        <f>SQRT(($U$6/2)^2-($U$6/2)^2*'(OLD) bottom seam length'!AC4258^2/($U$7/2)^2)</f>
        <v>#VALUE!</v>
      </c>
    </row>
    <row r="4259" spans="2:30">
      <c r="B4259" s="136">
        <f t="shared" si="660"/>
        <v>84960</v>
      </c>
      <c r="C4259" t="e">
        <f>SQRT(($C$5/2)^2-($C$5/2)^2*'(OLD) bottom seam length'!B4259^2/($C$6/2)^2)</f>
        <v>#DIV/0!</v>
      </c>
      <c r="E4259" s="136">
        <f t="shared" si="661"/>
        <v>84960</v>
      </c>
      <c r="F4259" t="e">
        <f>SQRT(($C$5/2)^2-($C$5/2)^2*'(OLD) bottom seam length'!E4259^2/($C$6/2)^2)</f>
        <v>#DIV/0!</v>
      </c>
      <c r="H4259" s="136">
        <f t="shared" si="662"/>
        <v>84960</v>
      </c>
      <c r="I4259" t="e">
        <f>SQRT(($C$5/2)^2-($C$5/2)^2*'(OLD) bottom seam length'!H4259^2/($C$6/2)^2)</f>
        <v>#DIV/0!</v>
      </c>
      <c r="K4259" s="136">
        <f t="shared" si="663"/>
        <v>84960</v>
      </c>
      <c r="L4259" t="e">
        <f>SQRT(($C$5/2)^2-($C$5/2)^2*'(OLD) bottom seam length'!K4259^2/($C$6/2)^2)</f>
        <v>#DIV/0!</v>
      </c>
      <c r="O4259" s="136">
        <f t="shared" si="664"/>
        <v>84960</v>
      </c>
      <c r="P4259" t="b">
        <f t="shared" si="665"/>
        <v>0</v>
      </c>
      <c r="T4259" s="136">
        <f t="shared" si="666"/>
        <v>84940</v>
      </c>
      <c r="U4259" t="e">
        <f>SQRT(($U$6/2)^2-($U$6/2)^2*'(OLD) bottom seam length'!T4259^2/($U$7/2)^2)</f>
        <v>#VALUE!</v>
      </c>
      <c r="W4259" s="136">
        <f t="shared" si="667"/>
        <v>84940</v>
      </c>
      <c r="X4259" t="e">
        <f>SQRT(($U$6/2)^2-($U$6/2)^2*'(OLD) bottom seam length'!W4259^2/($U$7/2)^2)</f>
        <v>#VALUE!</v>
      </c>
      <c r="Z4259" s="136">
        <f t="shared" si="668"/>
        <v>84940</v>
      </c>
      <c r="AA4259" t="e">
        <f>SQRT(($U$6/2)^2-($U$6/2)^2*'(OLD) bottom seam length'!Z4259^2/($U$7/2)^2)</f>
        <v>#VALUE!</v>
      </c>
      <c r="AC4259" s="136">
        <f t="shared" si="669"/>
        <v>84940</v>
      </c>
      <c r="AD4259" t="e">
        <f>SQRT(($U$6/2)^2-($U$6/2)^2*'(OLD) bottom seam length'!AC4259^2/($U$7/2)^2)</f>
        <v>#VALUE!</v>
      </c>
    </row>
    <row r="4260" spans="2:30">
      <c r="B4260" s="136">
        <f t="shared" si="660"/>
        <v>84980</v>
      </c>
      <c r="C4260" t="e">
        <f>SQRT(($C$5/2)^2-($C$5/2)^2*'(OLD) bottom seam length'!B4260^2/($C$6/2)^2)</f>
        <v>#DIV/0!</v>
      </c>
      <c r="E4260" s="136">
        <f t="shared" si="661"/>
        <v>84980</v>
      </c>
      <c r="F4260" t="e">
        <f>SQRT(($C$5/2)^2-($C$5/2)^2*'(OLD) bottom seam length'!E4260^2/($C$6/2)^2)</f>
        <v>#DIV/0!</v>
      </c>
      <c r="H4260" s="136">
        <f t="shared" si="662"/>
        <v>84980</v>
      </c>
      <c r="I4260" t="e">
        <f>SQRT(($C$5/2)^2-($C$5/2)^2*'(OLD) bottom seam length'!H4260^2/($C$6/2)^2)</f>
        <v>#DIV/0!</v>
      </c>
      <c r="K4260" s="136">
        <f t="shared" si="663"/>
        <v>84980</v>
      </c>
      <c r="L4260" t="e">
        <f>SQRT(($C$5/2)^2-($C$5/2)^2*'(OLD) bottom seam length'!K4260^2/($C$6/2)^2)</f>
        <v>#DIV/0!</v>
      </c>
      <c r="O4260" s="136">
        <f t="shared" si="664"/>
        <v>84980</v>
      </c>
      <c r="P4260" t="b">
        <f t="shared" si="665"/>
        <v>0</v>
      </c>
      <c r="T4260" s="136">
        <f t="shared" si="666"/>
        <v>84960</v>
      </c>
      <c r="U4260" t="e">
        <f>SQRT(($U$6/2)^2-($U$6/2)^2*'(OLD) bottom seam length'!T4260^2/($U$7/2)^2)</f>
        <v>#VALUE!</v>
      </c>
      <c r="W4260" s="136">
        <f t="shared" si="667"/>
        <v>84960</v>
      </c>
      <c r="X4260" t="e">
        <f>SQRT(($U$6/2)^2-($U$6/2)^2*'(OLD) bottom seam length'!W4260^2/($U$7/2)^2)</f>
        <v>#VALUE!</v>
      </c>
      <c r="Z4260" s="136">
        <f t="shared" si="668"/>
        <v>84960</v>
      </c>
      <c r="AA4260" t="e">
        <f>SQRT(($U$6/2)^2-($U$6/2)^2*'(OLD) bottom seam length'!Z4260^2/($U$7/2)^2)</f>
        <v>#VALUE!</v>
      </c>
      <c r="AC4260" s="136">
        <f t="shared" si="669"/>
        <v>84960</v>
      </c>
      <c r="AD4260" t="e">
        <f>SQRT(($U$6/2)^2-($U$6/2)^2*'(OLD) bottom seam length'!AC4260^2/($U$7/2)^2)</f>
        <v>#VALUE!</v>
      </c>
    </row>
    <row r="4261" spans="2:30">
      <c r="B4261" s="136">
        <f t="shared" si="660"/>
        <v>85000</v>
      </c>
      <c r="C4261" t="e">
        <f>SQRT(($C$5/2)^2-($C$5/2)^2*'(OLD) bottom seam length'!B4261^2/($C$6/2)^2)</f>
        <v>#DIV/0!</v>
      </c>
      <c r="E4261" s="136">
        <f t="shared" si="661"/>
        <v>85000</v>
      </c>
      <c r="F4261" t="e">
        <f>SQRT(($C$5/2)^2-($C$5/2)^2*'(OLD) bottom seam length'!E4261^2/($C$6/2)^2)</f>
        <v>#DIV/0!</v>
      </c>
      <c r="H4261" s="136">
        <f t="shared" si="662"/>
        <v>85000</v>
      </c>
      <c r="I4261" t="e">
        <f>SQRT(($C$5/2)^2-($C$5/2)^2*'(OLD) bottom seam length'!H4261^2/($C$6/2)^2)</f>
        <v>#DIV/0!</v>
      </c>
      <c r="K4261" s="136">
        <f t="shared" si="663"/>
        <v>85000</v>
      </c>
      <c r="L4261" t="e">
        <f>SQRT(($C$5/2)^2-($C$5/2)^2*'(OLD) bottom seam length'!K4261^2/($C$6/2)^2)</f>
        <v>#DIV/0!</v>
      </c>
      <c r="O4261" s="136">
        <f t="shared" si="664"/>
        <v>85000</v>
      </c>
      <c r="P4261" t="b">
        <f t="shared" si="665"/>
        <v>0</v>
      </c>
      <c r="T4261" s="136">
        <f t="shared" si="666"/>
        <v>84980</v>
      </c>
      <c r="U4261" t="e">
        <f>SQRT(($U$6/2)^2-($U$6/2)^2*'(OLD) bottom seam length'!T4261^2/($U$7/2)^2)</f>
        <v>#VALUE!</v>
      </c>
      <c r="W4261" s="136">
        <f t="shared" si="667"/>
        <v>84980</v>
      </c>
      <c r="X4261" t="e">
        <f>SQRT(($U$6/2)^2-($U$6/2)^2*'(OLD) bottom seam length'!W4261^2/($U$7/2)^2)</f>
        <v>#VALUE!</v>
      </c>
      <c r="Z4261" s="136">
        <f t="shared" si="668"/>
        <v>84980</v>
      </c>
      <c r="AA4261" t="e">
        <f>SQRT(($U$6/2)^2-($U$6/2)^2*'(OLD) bottom seam length'!Z4261^2/($U$7/2)^2)</f>
        <v>#VALUE!</v>
      </c>
      <c r="AC4261" s="136">
        <f t="shared" si="669"/>
        <v>84980</v>
      </c>
      <c r="AD4261" t="e">
        <f>SQRT(($U$6/2)^2-($U$6/2)^2*'(OLD) bottom seam length'!AC4261^2/($U$7/2)^2)</f>
        <v>#VALUE!</v>
      </c>
    </row>
    <row r="4262" spans="2:30">
      <c r="B4262" s="136">
        <f t="shared" si="660"/>
        <v>85020</v>
      </c>
      <c r="C4262" t="e">
        <f>SQRT(($C$5/2)^2-($C$5/2)^2*'(OLD) bottom seam length'!B4262^2/($C$6/2)^2)</f>
        <v>#DIV/0!</v>
      </c>
      <c r="E4262" s="136">
        <f t="shared" si="661"/>
        <v>85020</v>
      </c>
      <c r="F4262" t="e">
        <f>SQRT(($C$5/2)^2-($C$5/2)^2*'(OLD) bottom seam length'!E4262^2/($C$6/2)^2)</f>
        <v>#DIV/0!</v>
      </c>
      <c r="H4262" s="136">
        <f t="shared" si="662"/>
        <v>85020</v>
      </c>
      <c r="I4262" t="e">
        <f>SQRT(($C$5/2)^2-($C$5/2)^2*'(OLD) bottom seam length'!H4262^2/($C$6/2)^2)</f>
        <v>#DIV/0!</v>
      </c>
      <c r="K4262" s="136">
        <f t="shared" si="663"/>
        <v>85020</v>
      </c>
      <c r="L4262" t="e">
        <f>SQRT(($C$5/2)^2-($C$5/2)^2*'(OLD) bottom seam length'!K4262^2/($C$6/2)^2)</f>
        <v>#DIV/0!</v>
      </c>
      <c r="O4262" s="136">
        <f t="shared" si="664"/>
        <v>85020</v>
      </c>
      <c r="P4262" t="b">
        <f t="shared" si="665"/>
        <v>0</v>
      </c>
      <c r="T4262" s="136">
        <f t="shared" si="666"/>
        <v>85000</v>
      </c>
      <c r="U4262" t="e">
        <f>SQRT(($U$6/2)^2-($U$6/2)^2*'(OLD) bottom seam length'!T4262^2/($U$7/2)^2)</f>
        <v>#VALUE!</v>
      </c>
      <c r="W4262" s="136">
        <f t="shared" si="667"/>
        <v>85000</v>
      </c>
      <c r="X4262" t="e">
        <f>SQRT(($U$6/2)^2-($U$6/2)^2*'(OLD) bottom seam length'!W4262^2/($U$7/2)^2)</f>
        <v>#VALUE!</v>
      </c>
      <c r="Z4262" s="136">
        <f t="shared" si="668"/>
        <v>85000</v>
      </c>
      <c r="AA4262" t="e">
        <f>SQRT(($U$6/2)^2-($U$6/2)^2*'(OLD) bottom seam length'!Z4262^2/($U$7/2)^2)</f>
        <v>#VALUE!</v>
      </c>
      <c r="AC4262" s="136">
        <f t="shared" si="669"/>
        <v>85000</v>
      </c>
      <c r="AD4262" t="e">
        <f>SQRT(($U$6/2)^2-($U$6/2)^2*'(OLD) bottom seam length'!AC4262^2/($U$7/2)^2)</f>
        <v>#VALUE!</v>
      </c>
    </row>
    <row r="4263" spans="2:30">
      <c r="B4263" s="136">
        <f t="shared" si="660"/>
        <v>85040</v>
      </c>
      <c r="C4263" t="e">
        <f>SQRT(($C$5/2)^2-($C$5/2)^2*'(OLD) bottom seam length'!B4263^2/($C$6/2)^2)</f>
        <v>#DIV/0!</v>
      </c>
      <c r="E4263" s="136">
        <f t="shared" si="661"/>
        <v>85040</v>
      </c>
      <c r="F4263" t="e">
        <f>SQRT(($C$5/2)^2-($C$5/2)^2*'(OLD) bottom seam length'!E4263^2/($C$6/2)^2)</f>
        <v>#DIV/0!</v>
      </c>
      <c r="H4263" s="136">
        <f t="shared" si="662"/>
        <v>85040</v>
      </c>
      <c r="I4263" t="e">
        <f>SQRT(($C$5/2)^2-($C$5/2)^2*'(OLD) bottom seam length'!H4263^2/($C$6/2)^2)</f>
        <v>#DIV/0!</v>
      </c>
      <c r="K4263" s="136">
        <f t="shared" si="663"/>
        <v>85040</v>
      </c>
      <c r="L4263" t="e">
        <f>SQRT(($C$5/2)^2-($C$5/2)^2*'(OLD) bottom seam length'!K4263^2/($C$6/2)^2)</f>
        <v>#DIV/0!</v>
      </c>
      <c r="O4263" s="136">
        <f t="shared" si="664"/>
        <v>85040</v>
      </c>
      <c r="P4263" t="b">
        <f t="shared" si="665"/>
        <v>0</v>
      </c>
      <c r="T4263" s="136">
        <f t="shared" si="666"/>
        <v>85020</v>
      </c>
      <c r="U4263" t="e">
        <f>SQRT(($U$6/2)^2-($U$6/2)^2*'(OLD) bottom seam length'!T4263^2/($U$7/2)^2)</f>
        <v>#VALUE!</v>
      </c>
      <c r="W4263" s="136">
        <f t="shared" si="667"/>
        <v>85020</v>
      </c>
      <c r="X4263" t="e">
        <f>SQRT(($U$6/2)^2-($U$6/2)^2*'(OLD) bottom seam length'!W4263^2/($U$7/2)^2)</f>
        <v>#VALUE!</v>
      </c>
      <c r="Z4263" s="136">
        <f t="shared" si="668"/>
        <v>85020</v>
      </c>
      <c r="AA4263" t="e">
        <f>SQRT(($U$6/2)^2-($U$6/2)^2*'(OLD) bottom seam length'!Z4263^2/($U$7/2)^2)</f>
        <v>#VALUE!</v>
      </c>
      <c r="AC4263" s="136">
        <f t="shared" si="669"/>
        <v>85020</v>
      </c>
      <c r="AD4263" t="e">
        <f>SQRT(($U$6/2)^2-($U$6/2)^2*'(OLD) bottom seam length'!AC4263^2/($U$7/2)^2)</f>
        <v>#VALUE!</v>
      </c>
    </row>
    <row r="4264" spans="2:30">
      <c r="B4264" s="136">
        <f t="shared" si="660"/>
        <v>85060</v>
      </c>
      <c r="C4264" t="e">
        <f>SQRT(($C$5/2)^2-($C$5/2)^2*'(OLD) bottom seam length'!B4264^2/($C$6/2)^2)</f>
        <v>#DIV/0!</v>
      </c>
      <c r="E4264" s="136">
        <f t="shared" si="661"/>
        <v>85060</v>
      </c>
      <c r="F4264" t="e">
        <f>SQRT(($C$5/2)^2-($C$5/2)^2*'(OLD) bottom seam length'!E4264^2/($C$6/2)^2)</f>
        <v>#DIV/0!</v>
      </c>
      <c r="H4264" s="136">
        <f t="shared" si="662"/>
        <v>85060</v>
      </c>
      <c r="I4264" t="e">
        <f>SQRT(($C$5/2)^2-($C$5/2)^2*'(OLD) bottom seam length'!H4264^2/($C$6/2)^2)</f>
        <v>#DIV/0!</v>
      </c>
      <c r="K4264" s="136">
        <f t="shared" si="663"/>
        <v>85060</v>
      </c>
      <c r="L4264" t="e">
        <f>SQRT(($C$5/2)^2-($C$5/2)^2*'(OLD) bottom seam length'!K4264^2/($C$6/2)^2)</f>
        <v>#DIV/0!</v>
      </c>
      <c r="O4264" s="136">
        <f t="shared" si="664"/>
        <v>85060</v>
      </c>
      <c r="P4264" t="b">
        <f t="shared" si="665"/>
        <v>0</v>
      </c>
      <c r="T4264" s="136">
        <f t="shared" si="666"/>
        <v>85040</v>
      </c>
      <c r="U4264" t="e">
        <f>SQRT(($U$6/2)^2-($U$6/2)^2*'(OLD) bottom seam length'!T4264^2/($U$7/2)^2)</f>
        <v>#VALUE!</v>
      </c>
      <c r="W4264" s="136">
        <f t="shared" si="667"/>
        <v>85040</v>
      </c>
      <c r="X4264" t="e">
        <f>SQRT(($U$6/2)^2-($U$6/2)^2*'(OLD) bottom seam length'!W4264^2/($U$7/2)^2)</f>
        <v>#VALUE!</v>
      </c>
      <c r="Z4264" s="136">
        <f t="shared" si="668"/>
        <v>85040</v>
      </c>
      <c r="AA4264" t="e">
        <f>SQRT(($U$6/2)^2-($U$6/2)^2*'(OLD) bottom seam length'!Z4264^2/($U$7/2)^2)</f>
        <v>#VALUE!</v>
      </c>
      <c r="AC4264" s="136">
        <f t="shared" si="669"/>
        <v>85040</v>
      </c>
      <c r="AD4264" t="e">
        <f>SQRT(($U$6/2)^2-($U$6/2)^2*'(OLD) bottom seam length'!AC4264^2/($U$7/2)^2)</f>
        <v>#VALUE!</v>
      </c>
    </row>
    <row r="4265" spans="2:30">
      <c r="B4265" s="136">
        <f t="shared" si="660"/>
        <v>85080</v>
      </c>
      <c r="C4265" t="e">
        <f>SQRT(($C$5/2)^2-($C$5/2)^2*'(OLD) bottom seam length'!B4265^2/($C$6/2)^2)</f>
        <v>#DIV/0!</v>
      </c>
      <c r="E4265" s="136">
        <f t="shared" si="661"/>
        <v>85080</v>
      </c>
      <c r="F4265" t="e">
        <f>SQRT(($C$5/2)^2-($C$5/2)^2*'(OLD) bottom seam length'!E4265^2/($C$6/2)^2)</f>
        <v>#DIV/0!</v>
      </c>
      <c r="H4265" s="136">
        <f t="shared" si="662"/>
        <v>85080</v>
      </c>
      <c r="I4265" t="e">
        <f>SQRT(($C$5/2)^2-($C$5/2)^2*'(OLD) bottom seam length'!H4265^2/($C$6/2)^2)</f>
        <v>#DIV/0!</v>
      </c>
      <c r="K4265" s="136">
        <f t="shared" si="663"/>
        <v>85080</v>
      </c>
      <c r="L4265" t="e">
        <f>SQRT(($C$5/2)^2-($C$5/2)^2*'(OLD) bottom seam length'!K4265^2/($C$6/2)^2)</f>
        <v>#DIV/0!</v>
      </c>
      <c r="O4265" s="136">
        <f t="shared" si="664"/>
        <v>85080</v>
      </c>
      <c r="P4265" t="b">
        <f t="shared" si="665"/>
        <v>0</v>
      </c>
      <c r="T4265" s="136">
        <f t="shared" si="666"/>
        <v>85060</v>
      </c>
      <c r="U4265" t="e">
        <f>SQRT(($U$6/2)^2-($U$6/2)^2*'(OLD) bottom seam length'!T4265^2/($U$7/2)^2)</f>
        <v>#VALUE!</v>
      </c>
      <c r="W4265" s="136">
        <f t="shared" si="667"/>
        <v>85060</v>
      </c>
      <c r="X4265" t="e">
        <f>SQRT(($U$6/2)^2-($U$6/2)^2*'(OLD) bottom seam length'!W4265^2/($U$7/2)^2)</f>
        <v>#VALUE!</v>
      </c>
      <c r="Z4265" s="136">
        <f t="shared" si="668"/>
        <v>85060</v>
      </c>
      <c r="AA4265" t="e">
        <f>SQRT(($U$6/2)^2-($U$6/2)^2*'(OLD) bottom seam length'!Z4265^2/($U$7/2)^2)</f>
        <v>#VALUE!</v>
      </c>
      <c r="AC4265" s="136">
        <f t="shared" si="669"/>
        <v>85060</v>
      </c>
      <c r="AD4265" t="e">
        <f>SQRT(($U$6/2)^2-($U$6/2)^2*'(OLD) bottom seam length'!AC4265^2/($U$7/2)^2)</f>
        <v>#VALUE!</v>
      </c>
    </row>
    <row r="4266" spans="2:30">
      <c r="B4266" s="136">
        <f t="shared" si="660"/>
        <v>85100</v>
      </c>
      <c r="C4266" t="e">
        <f>SQRT(($C$5/2)^2-($C$5/2)^2*'(OLD) bottom seam length'!B4266^2/($C$6/2)^2)</f>
        <v>#DIV/0!</v>
      </c>
      <c r="E4266" s="136">
        <f t="shared" si="661"/>
        <v>85100</v>
      </c>
      <c r="F4266" t="e">
        <f>SQRT(($C$5/2)^2-($C$5/2)^2*'(OLD) bottom seam length'!E4266^2/($C$6/2)^2)</f>
        <v>#DIV/0!</v>
      </c>
      <c r="H4266" s="136">
        <f t="shared" si="662"/>
        <v>85100</v>
      </c>
      <c r="I4266" t="e">
        <f>SQRT(($C$5/2)^2-($C$5/2)^2*'(OLD) bottom seam length'!H4266^2/($C$6/2)^2)</f>
        <v>#DIV/0!</v>
      </c>
      <c r="K4266" s="136">
        <f t="shared" si="663"/>
        <v>85100</v>
      </c>
      <c r="L4266" t="e">
        <f>SQRT(($C$5/2)^2-($C$5/2)^2*'(OLD) bottom seam length'!K4266^2/($C$6/2)^2)</f>
        <v>#DIV/0!</v>
      </c>
      <c r="O4266" s="136">
        <f t="shared" si="664"/>
        <v>85100</v>
      </c>
      <c r="P4266" t="b">
        <f t="shared" si="665"/>
        <v>0</v>
      </c>
      <c r="T4266" s="136">
        <f t="shared" si="666"/>
        <v>85080</v>
      </c>
      <c r="U4266" t="e">
        <f>SQRT(($U$6/2)^2-($U$6/2)^2*'(OLD) bottom seam length'!T4266^2/($U$7/2)^2)</f>
        <v>#VALUE!</v>
      </c>
      <c r="W4266" s="136">
        <f t="shared" si="667"/>
        <v>85080</v>
      </c>
      <c r="X4266" t="e">
        <f>SQRT(($U$6/2)^2-($U$6/2)^2*'(OLD) bottom seam length'!W4266^2/($U$7/2)^2)</f>
        <v>#VALUE!</v>
      </c>
      <c r="Z4266" s="136">
        <f t="shared" si="668"/>
        <v>85080</v>
      </c>
      <c r="AA4266" t="e">
        <f>SQRT(($U$6/2)^2-($U$6/2)^2*'(OLD) bottom seam length'!Z4266^2/($U$7/2)^2)</f>
        <v>#VALUE!</v>
      </c>
      <c r="AC4266" s="136">
        <f t="shared" si="669"/>
        <v>85080</v>
      </c>
      <c r="AD4266" t="e">
        <f>SQRT(($U$6/2)^2-($U$6/2)^2*'(OLD) bottom seam length'!AC4266^2/($U$7/2)^2)</f>
        <v>#VALUE!</v>
      </c>
    </row>
    <row r="4267" spans="2:30">
      <c r="B4267" s="136">
        <f t="shared" si="660"/>
        <v>85120</v>
      </c>
      <c r="C4267" t="e">
        <f>SQRT(($C$5/2)^2-($C$5/2)^2*'(OLD) bottom seam length'!B4267^2/($C$6/2)^2)</f>
        <v>#DIV/0!</v>
      </c>
      <c r="E4267" s="136">
        <f t="shared" si="661"/>
        <v>85120</v>
      </c>
      <c r="F4267" t="e">
        <f>SQRT(($C$5/2)^2-($C$5/2)^2*'(OLD) bottom seam length'!E4267^2/($C$6/2)^2)</f>
        <v>#DIV/0!</v>
      </c>
      <c r="H4267" s="136">
        <f t="shared" si="662"/>
        <v>85120</v>
      </c>
      <c r="I4267" t="e">
        <f>SQRT(($C$5/2)^2-($C$5/2)^2*'(OLD) bottom seam length'!H4267^2/($C$6/2)^2)</f>
        <v>#DIV/0!</v>
      </c>
      <c r="K4267" s="136">
        <f t="shared" si="663"/>
        <v>85120</v>
      </c>
      <c r="L4267" t="e">
        <f>SQRT(($C$5/2)^2-($C$5/2)^2*'(OLD) bottom seam length'!K4267^2/($C$6/2)^2)</f>
        <v>#DIV/0!</v>
      </c>
      <c r="O4267" s="136">
        <f t="shared" si="664"/>
        <v>85120</v>
      </c>
      <c r="P4267" t="b">
        <f t="shared" si="665"/>
        <v>0</v>
      </c>
      <c r="T4267" s="136">
        <f t="shared" si="666"/>
        <v>85100</v>
      </c>
      <c r="U4267" t="e">
        <f>SQRT(($U$6/2)^2-($U$6/2)^2*'(OLD) bottom seam length'!T4267^2/($U$7/2)^2)</f>
        <v>#VALUE!</v>
      </c>
      <c r="W4267" s="136">
        <f t="shared" si="667"/>
        <v>85100</v>
      </c>
      <c r="X4267" t="e">
        <f>SQRT(($U$6/2)^2-($U$6/2)^2*'(OLD) bottom seam length'!W4267^2/($U$7/2)^2)</f>
        <v>#VALUE!</v>
      </c>
      <c r="Z4267" s="136">
        <f t="shared" si="668"/>
        <v>85100</v>
      </c>
      <c r="AA4267" t="e">
        <f>SQRT(($U$6/2)^2-($U$6/2)^2*'(OLD) bottom seam length'!Z4267^2/($U$7/2)^2)</f>
        <v>#VALUE!</v>
      </c>
      <c r="AC4267" s="136">
        <f t="shared" si="669"/>
        <v>85100</v>
      </c>
      <c r="AD4267" t="e">
        <f>SQRT(($U$6/2)^2-($U$6/2)^2*'(OLD) bottom seam length'!AC4267^2/($U$7/2)^2)</f>
        <v>#VALUE!</v>
      </c>
    </row>
    <row r="4268" spans="2:30">
      <c r="B4268" s="136">
        <f t="shared" si="660"/>
        <v>85140</v>
      </c>
      <c r="C4268" t="e">
        <f>SQRT(($C$5/2)^2-($C$5/2)^2*'(OLD) bottom seam length'!B4268^2/($C$6/2)^2)</f>
        <v>#DIV/0!</v>
      </c>
      <c r="E4268" s="136">
        <f t="shared" si="661"/>
        <v>85140</v>
      </c>
      <c r="F4268" t="e">
        <f>SQRT(($C$5/2)^2-($C$5/2)^2*'(OLD) bottom seam length'!E4268^2/($C$6/2)^2)</f>
        <v>#DIV/0!</v>
      </c>
      <c r="H4268" s="136">
        <f t="shared" si="662"/>
        <v>85140</v>
      </c>
      <c r="I4268" t="e">
        <f>SQRT(($C$5/2)^2-($C$5/2)^2*'(OLD) bottom seam length'!H4268^2/($C$6/2)^2)</f>
        <v>#DIV/0!</v>
      </c>
      <c r="K4268" s="136">
        <f t="shared" si="663"/>
        <v>85140</v>
      </c>
      <c r="L4268" t="e">
        <f>SQRT(($C$5/2)^2-($C$5/2)^2*'(OLD) bottom seam length'!K4268^2/($C$6/2)^2)</f>
        <v>#DIV/0!</v>
      </c>
      <c r="O4268" s="136">
        <f t="shared" si="664"/>
        <v>85140</v>
      </c>
      <c r="P4268" t="b">
        <f t="shared" si="665"/>
        <v>0</v>
      </c>
      <c r="T4268" s="136">
        <f t="shared" si="666"/>
        <v>85120</v>
      </c>
      <c r="U4268" t="e">
        <f>SQRT(($U$6/2)^2-($U$6/2)^2*'(OLD) bottom seam length'!T4268^2/($U$7/2)^2)</f>
        <v>#VALUE!</v>
      </c>
      <c r="W4268" s="136">
        <f t="shared" si="667"/>
        <v>85120</v>
      </c>
      <c r="X4268" t="e">
        <f>SQRT(($U$6/2)^2-($U$6/2)^2*'(OLD) bottom seam length'!W4268^2/($U$7/2)^2)</f>
        <v>#VALUE!</v>
      </c>
      <c r="Z4268" s="136">
        <f t="shared" si="668"/>
        <v>85120</v>
      </c>
      <c r="AA4268" t="e">
        <f>SQRT(($U$6/2)^2-($U$6/2)^2*'(OLD) bottom seam length'!Z4268^2/($U$7/2)^2)</f>
        <v>#VALUE!</v>
      </c>
      <c r="AC4268" s="136">
        <f t="shared" si="669"/>
        <v>85120</v>
      </c>
      <c r="AD4268" t="e">
        <f>SQRT(($U$6/2)^2-($U$6/2)^2*'(OLD) bottom seam length'!AC4268^2/($U$7/2)^2)</f>
        <v>#VALUE!</v>
      </c>
    </row>
    <row r="4269" spans="2:30">
      <c r="B4269" s="136">
        <f t="shared" si="660"/>
        <v>85160</v>
      </c>
      <c r="C4269" t="e">
        <f>SQRT(($C$5/2)^2-($C$5/2)^2*'(OLD) bottom seam length'!B4269^2/($C$6/2)^2)</f>
        <v>#DIV/0!</v>
      </c>
      <c r="E4269" s="136">
        <f t="shared" si="661"/>
        <v>85160</v>
      </c>
      <c r="F4269" t="e">
        <f>SQRT(($C$5/2)^2-($C$5/2)^2*'(OLD) bottom seam length'!E4269^2/($C$6/2)^2)</f>
        <v>#DIV/0!</v>
      </c>
      <c r="H4269" s="136">
        <f t="shared" si="662"/>
        <v>85160</v>
      </c>
      <c r="I4269" t="e">
        <f>SQRT(($C$5/2)^2-($C$5/2)^2*'(OLD) bottom seam length'!H4269^2/($C$6/2)^2)</f>
        <v>#DIV/0!</v>
      </c>
      <c r="K4269" s="136">
        <f t="shared" si="663"/>
        <v>85160</v>
      </c>
      <c r="L4269" t="e">
        <f>SQRT(($C$5/2)^2-($C$5/2)^2*'(OLD) bottom seam length'!K4269^2/($C$6/2)^2)</f>
        <v>#DIV/0!</v>
      </c>
      <c r="O4269" s="136">
        <f t="shared" si="664"/>
        <v>85160</v>
      </c>
      <c r="P4269" t="b">
        <f t="shared" si="665"/>
        <v>0</v>
      </c>
      <c r="T4269" s="136">
        <f t="shared" si="666"/>
        <v>85140</v>
      </c>
      <c r="U4269" t="e">
        <f>SQRT(($U$6/2)^2-($U$6/2)^2*'(OLD) bottom seam length'!T4269^2/($U$7/2)^2)</f>
        <v>#VALUE!</v>
      </c>
      <c r="W4269" s="136">
        <f t="shared" si="667"/>
        <v>85140</v>
      </c>
      <c r="X4269" t="e">
        <f>SQRT(($U$6/2)^2-($U$6/2)^2*'(OLD) bottom seam length'!W4269^2/($U$7/2)^2)</f>
        <v>#VALUE!</v>
      </c>
      <c r="Z4269" s="136">
        <f t="shared" si="668"/>
        <v>85140</v>
      </c>
      <c r="AA4269" t="e">
        <f>SQRT(($U$6/2)^2-($U$6/2)^2*'(OLD) bottom seam length'!Z4269^2/($U$7/2)^2)</f>
        <v>#VALUE!</v>
      </c>
      <c r="AC4269" s="136">
        <f t="shared" si="669"/>
        <v>85140</v>
      </c>
      <c r="AD4269" t="e">
        <f>SQRT(($U$6/2)^2-($U$6/2)^2*'(OLD) bottom seam length'!AC4269^2/($U$7/2)^2)</f>
        <v>#VALUE!</v>
      </c>
    </row>
    <row r="4270" spans="2:30">
      <c r="B4270" s="136">
        <f t="shared" si="660"/>
        <v>85180</v>
      </c>
      <c r="C4270" t="e">
        <f>SQRT(($C$5/2)^2-($C$5/2)^2*'(OLD) bottom seam length'!B4270^2/($C$6/2)^2)</f>
        <v>#DIV/0!</v>
      </c>
      <c r="E4270" s="136">
        <f t="shared" si="661"/>
        <v>85180</v>
      </c>
      <c r="F4270" t="e">
        <f>SQRT(($C$5/2)^2-($C$5/2)^2*'(OLD) bottom seam length'!E4270^2/($C$6/2)^2)</f>
        <v>#DIV/0!</v>
      </c>
      <c r="H4270" s="136">
        <f t="shared" si="662"/>
        <v>85180</v>
      </c>
      <c r="I4270" t="e">
        <f>SQRT(($C$5/2)^2-($C$5/2)^2*'(OLD) bottom seam length'!H4270^2/($C$6/2)^2)</f>
        <v>#DIV/0!</v>
      </c>
      <c r="K4270" s="136">
        <f t="shared" si="663"/>
        <v>85180</v>
      </c>
      <c r="L4270" t="e">
        <f>SQRT(($C$5/2)^2-($C$5/2)^2*'(OLD) bottom seam length'!K4270^2/($C$6/2)^2)</f>
        <v>#DIV/0!</v>
      </c>
      <c r="O4270" s="136">
        <f t="shared" si="664"/>
        <v>85180</v>
      </c>
      <c r="P4270" t="b">
        <f t="shared" si="665"/>
        <v>0</v>
      </c>
      <c r="T4270" s="136">
        <f t="shared" si="666"/>
        <v>85160</v>
      </c>
      <c r="U4270" t="e">
        <f>SQRT(($U$6/2)^2-($U$6/2)^2*'(OLD) bottom seam length'!T4270^2/($U$7/2)^2)</f>
        <v>#VALUE!</v>
      </c>
      <c r="W4270" s="136">
        <f t="shared" si="667"/>
        <v>85160</v>
      </c>
      <c r="X4270" t="e">
        <f>SQRT(($U$6/2)^2-($U$6/2)^2*'(OLD) bottom seam length'!W4270^2/($U$7/2)^2)</f>
        <v>#VALUE!</v>
      </c>
      <c r="Z4270" s="136">
        <f t="shared" si="668"/>
        <v>85160</v>
      </c>
      <c r="AA4270" t="e">
        <f>SQRT(($U$6/2)^2-($U$6/2)^2*'(OLD) bottom seam length'!Z4270^2/($U$7/2)^2)</f>
        <v>#VALUE!</v>
      </c>
      <c r="AC4270" s="136">
        <f t="shared" si="669"/>
        <v>85160</v>
      </c>
      <c r="AD4270" t="e">
        <f>SQRT(($U$6/2)^2-($U$6/2)^2*'(OLD) bottom seam length'!AC4270^2/($U$7/2)^2)</f>
        <v>#VALUE!</v>
      </c>
    </row>
    <row r="4271" spans="2:30">
      <c r="B4271" s="136">
        <f t="shared" si="660"/>
        <v>85200</v>
      </c>
      <c r="C4271" t="e">
        <f>SQRT(($C$5/2)^2-($C$5/2)^2*'(OLD) bottom seam length'!B4271^2/($C$6/2)^2)</f>
        <v>#DIV/0!</v>
      </c>
      <c r="E4271" s="136">
        <f t="shared" si="661"/>
        <v>85200</v>
      </c>
      <c r="F4271" t="e">
        <f>SQRT(($C$5/2)^2-($C$5/2)^2*'(OLD) bottom seam length'!E4271^2/($C$6/2)^2)</f>
        <v>#DIV/0!</v>
      </c>
      <c r="H4271" s="136">
        <f t="shared" si="662"/>
        <v>85200</v>
      </c>
      <c r="I4271" t="e">
        <f>SQRT(($C$5/2)^2-($C$5/2)^2*'(OLD) bottom seam length'!H4271^2/($C$6/2)^2)</f>
        <v>#DIV/0!</v>
      </c>
      <c r="K4271" s="136">
        <f t="shared" si="663"/>
        <v>85200</v>
      </c>
      <c r="L4271" t="e">
        <f>SQRT(($C$5/2)^2-($C$5/2)^2*'(OLD) bottom seam length'!K4271^2/($C$6/2)^2)</f>
        <v>#DIV/0!</v>
      </c>
      <c r="O4271" s="136">
        <f t="shared" si="664"/>
        <v>85200</v>
      </c>
      <c r="P4271" t="b">
        <f t="shared" si="665"/>
        <v>0</v>
      </c>
      <c r="T4271" s="136">
        <f t="shared" si="666"/>
        <v>85180</v>
      </c>
      <c r="U4271" t="e">
        <f>SQRT(($U$6/2)^2-($U$6/2)^2*'(OLD) bottom seam length'!T4271^2/($U$7/2)^2)</f>
        <v>#VALUE!</v>
      </c>
      <c r="W4271" s="136">
        <f t="shared" si="667"/>
        <v>85180</v>
      </c>
      <c r="X4271" t="e">
        <f>SQRT(($U$6/2)^2-($U$6/2)^2*'(OLD) bottom seam length'!W4271^2/($U$7/2)^2)</f>
        <v>#VALUE!</v>
      </c>
      <c r="Z4271" s="136">
        <f t="shared" si="668"/>
        <v>85180</v>
      </c>
      <c r="AA4271" t="e">
        <f>SQRT(($U$6/2)^2-($U$6/2)^2*'(OLD) bottom seam length'!Z4271^2/($U$7/2)^2)</f>
        <v>#VALUE!</v>
      </c>
      <c r="AC4271" s="136">
        <f t="shared" si="669"/>
        <v>85180</v>
      </c>
      <c r="AD4271" t="e">
        <f>SQRT(($U$6/2)^2-($U$6/2)^2*'(OLD) bottom seam length'!AC4271^2/($U$7/2)^2)</f>
        <v>#VALUE!</v>
      </c>
    </row>
    <row r="4272" spans="2:30">
      <c r="B4272" s="136">
        <f t="shared" si="660"/>
        <v>85220</v>
      </c>
      <c r="C4272" t="e">
        <f>SQRT(($C$5/2)^2-($C$5/2)^2*'(OLD) bottom seam length'!B4272^2/($C$6/2)^2)</f>
        <v>#DIV/0!</v>
      </c>
      <c r="E4272" s="136">
        <f t="shared" si="661"/>
        <v>85220</v>
      </c>
      <c r="F4272" t="e">
        <f>SQRT(($C$5/2)^2-($C$5/2)^2*'(OLD) bottom seam length'!E4272^2/($C$6/2)^2)</f>
        <v>#DIV/0!</v>
      </c>
      <c r="H4272" s="136">
        <f t="shared" si="662"/>
        <v>85220</v>
      </c>
      <c r="I4272" t="e">
        <f>SQRT(($C$5/2)^2-($C$5/2)^2*'(OLD) bottom seam length'!H4272^2/($C$6/2)^2)</f>
        <v>#DIV/0!</v>
      </c>
      <c r="K4272" s="136">
        <f t="shared" si="663"/>
        <v>85220</v>
      </c>
      <c r="L4272" t="e">
        <f>SQRT(($C$5/2)^2-($C$5/2)^2*'(OLD) bottom seam length'!K4272^2/($C$6/2)^2)</f>
        <v>#DIV/0!</v>
      </c>
      <c r="O4272" s="136">
        <f t="shared" si="664"/>
        <v>85220</v>
      </c>
      <c r="P4272" t="b">
        <f t="shared" si="665"/>
        <v>0</v>
      </c>
      <c r="T4272" s="136">
        <f t="shared" si="666"/>
        <v>85200</v>
      </c>
      <c r="U4272" t="e">
        <f>SQRT(($U$6/2)^2-($U$6/2)^2*'(OLD) bottom seam length'!T4272^2/($U$7/2)^2)</f>
        <v>#VALUE!</v>
      </c>
      <c r="W4272" s="136">
        <f t="shared" si="667"/>
        <v>85200</v>
      </c>
      <c r="X4272" t="e">
        <f>SQRT(($U$6/2)^2-($U$6/2)^2*'(OLD) bottom seam length'!W4272^2/($U$7/2)^2)</f>
        <v>#VALUE!</v>
      </c>
      <c r="Z4272" s="136">
        <f t="shared" si="668"/>
        <v>85200</v>
      </c>
      <c r="AA4272" t="e">
        <f>SQRT(($U$6/2)^2-($U$6/2)^2*'(OLD) bottom seam length'!Z4272^2/($U$7/2)^2)</f>
        <v>#VALUE!</v>
      </c>
      <c r="AC4272" s="136">
        <f t="shared" si="669"/>
        <v>85200</v>
      </c>
      <c r="AD4272" t="e">
        <f>SQRT(($U$6/2)^2-($U$6/2)^2*'(OLD) bottom seam length'!AC4272^2/($U$7/2)^2)</f>
        <v>#VALUE!</v>
      </c>
    </row>
    <row r="4273" spans="2:30">
      <c r="B4273" s="136">
        <f t="shared" si="660"/>
        <v>85240</v>
      </c>
      <c r="C4273" t="e">
        <f>SQRT(($C$5/2)^2-($C$5/2)^2*'(OLD) bottom seam length'!B4273^2/($C$6/2)^2)</f>
        <v>#DIV/0!</v>
      </c>
      <c r="E4273" s="136">
        <f t="shared" si="661"/>
        <v>85240</v>
      </c>
      <c r="F4273" t="e">
        <f>SQRT(($C$5/2)^2-($C$5/2)^2*'(OLD) bottom seam length'!E4273^2/($C$6/2)^2)</f>
        <v>#DIV/0!</v>
      </c>
      <c r="H4273" s="136">
        <f t="shared" si="662"/>
        <v>85240</v>
      </c>
      <c r="I4273" t="e">
        <f>SQRT(($C$5/2)^2-($C$5/2)^2*'(OLD) bottom seam length'!H4273^2/($C$6/2)^2)</f>
        <v>#DIV/0!</v>
      </c>
      <c r="K4273" s="136">
        <f t="shared" si="663"/>
        <v>85240</v>
      </c>
      <c r="L4273" t="e">
        <f>SQRT(($C$5/2)^2-($C$5/2)^2*'(OLD) bottom seam length'!K4273^2/($C$6/2)^2)</f>
        <v>#DIV/0!</v>
      </c>
      <c r="O4273" s="136">
        <f t="shared" si="664"/>
        <v>85240</v>
      </c>
      <c r="P4273" t="b">
        <f t="shared" si="665"/>
        <v>0</v>
      </c>
      <c r="T4273" s="136">
        <f t="shared" si="666"/>
        <v>85220</v>
      </c>
      <c r="U4273" t="e">
        <f>SQRT(($U$6/2)^2-($U$6/2)^2*'(OLD) bottom seam length'!T4273^2/($U$7/2)^2)</f>
        <v>#VALUE!</v>
      </c>
      <c r="W4273" s="136">
        <f t="shared" si="667"/>
        <v>85220</v>
      </c>
      <c r="X4273" t="e">
        <f>SQRT(($U$6/2)^2-($U$6/2)^2*'(OLD) bottom seam length'!W4273^2/($U$7/2)^2)</f>
        <v>#VALUE!</v>
      </c>
      <c r="Z4273" s="136">
        <f t="shared" si="668"/>
        <v>85220</v>
      </c>
      <c r="AA4273" t="e">
        <f>SQRT(($U$6/2)^2-($U$6/2)^2*'(OLD) bottom seam length'!Z4273^2/($U$7/2)^2)</f>
        <v>#VALUE!</v>
      </c>
      <c r="AC4273" s="136">
        <f t="shared" si="669"/>
        <v>85220</v>
      </c>
      <c r="AD4273" t="e">
        <f>SQRT(($U$6/2)^2-($U$6/2)^2*'(OLD) bottom seam length'!AC4273^2/($U$7/2)^2)</f>
        <v>#VALUE!</v>
      </c>
    </row>
    <row r="4274" spans="2:30">
      <c r="B4274" s="136">
        <f t="shared" si="660"/>
        <v>85260</v>
      </c>
      <c r="C4274" t="e">
        <f>SQRT(($C$5/2)^2-($C$5/2)^2*'(OLD) bottom seam length'!B4274^2/($C$6/2)^2)</f>
        <v>#DIV/0!</v>
      </c>
      <c r="E4274" s="136">
        <f t="shared" si="661"/>
        <v>85260</v>
      </c>
      <c r="F4274" t="e">
        <f>SQRT(($C$5/2)^2-($C$5/2)^2*'(OLD) bottom seam length'!E4274^2/($C$6/2)^2)</f>
        <v>#DIV/0!</v>
      </c>
      <c r="H4274" s="136">
        <f t="shared" si="662"/>
        <v>85260</v>
      </c>
      <c r="I4274" t="e">
        <f>SQRT(($C$5/2)^2-($C$5/2)^2*'(OLD) bottom seam length'!H4274^2/($C$6/2)^2)</f>
        <v>#DIV/0!</v>
      </c>
      <c r="K4274" s="136">
        <f t="shared" si="663"/>
        <v>85260</v>
      </c>
      <c r="L4274" t="e">
        <f>SQRT(($C$5/2)^2-($C$5/2)^2*'(OLD) bottom seam length'!K4274^2/($C$6/2)^2)</f>
        <v>#DIV/0!</v>
      </c>
      <c r="O4274" s="136">
        <f t="shared" si="664"/>
        <v>85260</v>
      </c>
      <c r="P4274" t="b">
        <f t="shared" si="665"/>
        <v>0</v>
      </c>
      <c r="T4274" s="136">
        <f t="shared" si="666"/>
        <v>85240</v>
      </c>
      <c r="U4274" t="e">
        <f>SQRT(($U$6/2)^2-($U$6/2)^2*'(OLD) bottom seam length'!T4274^2/($U$7/2)^2)</f>
        <v>#VALUE!</v>
      </c>
      <c r="W4274" s="136">
        <f t="shared" si="667"/>
        <v>85240</v>
      </c>
      <c r="X4274" t="e">
        <f>SQRT(($U$6/2)^2-($U$6/2)^2*'(OLD) bottom seam length'!W4274^2/($U$7/2)^2)</f>
        <v>#VALUE!</v>
      </c>
      <c r="Z4274" s="136">
        <f t="shared" si="668"/>
        <v>85240</v>
      </c>
      <c r="AA4274" t="e">
        <f>SQRT(($U$6/2)^2-($U$6/2)^2*'(OLD) bottom seam length'!Z4274^2/($U$7/2)^2)</f>
        <v>#VALUE!</v>
      </c>
      <c r="AC4274" s="136">
        <f t="shared" si="669"/>
        <v>85240</v>
      </c>
      <c r="AD4274" t="e">
        <f>SQRT(($U$6/2)^2-($U$6/2)^2*'(OLD) bottom seam length'!AC4274^2/($U$7/2)^2)</f>
        <v>#VALUE!</v>
      </c>
    </row>
    <row r="4275" spans="2:30">
      <c r="B4275" s="136">
        <f t="shared" si="660"/>
        <v>85280</v>
      </c>
      <c r="C4275" t="e">
        <f>SQRT(($C$5/2)^2-($C$5/2)^2*'(OLD) bottom seam length'!B4275^2/($C$6/2)^2)</f>
        <v>#DIV/0!</v>
      </c>
      <c r="E4275" s="136">
        <f t="shared" si="661"/>
        <v>85280</v>
      </c>
      <c r="F4275" t="e">
        <f>SQRT(($C$5/2)^2-($C$5/2)^2*'(OLD) bottom seam length'!E4275^2/($C$6/2)^2)</f>
        <v>#DIV/0!</v>
      </c>
      <c r="H4275" s="136">
        <f t="shared" si="662"/>
        <v>85280</v>
      </c>
      <c r="I4275" t="e">
        <f>SQRT(($C$5/2)^2-($C$5/2)^2*'(OLD) bottom seam length'!H4275^2/($C$6/2)^2)</f>
        <v>#DIV/0!</v>
      </c>
      <c r="K4275" s="136">
        <f t="shared" si="663"/>
        <v>85280</v>
      </c>
      <c r="L4275" t="e">
        <f>SQRT(($C$5/2)^2-($C$5/2)^2*'(OLD) bottom seam length'!K4275^2/($C$6/2)^2)</f>
        <v>#DIV/0!</v>
      </c>
      <c r="O4275" s="136">
        <f t="shared" si="664"/>
        <v>85280</v>
      </c>
      <c r="P4275" t="b">
        <f t="shared" si="665"/>
        <v>0</v>
      </c>
      <c r="T4275" s="136">
        <f t="shared" si="666"/>
        <v>85260</v>
      </c>
      <c r="U4275" t="e">
        <f>SQRT(($U$6/2)^2-($U$6/2)^2*'(OLD) bottom seam length'!T4275^2/($U$7/2)^2)</f>
        <v>#VALUE!</v>
      </c>
      <c r="W4275" s="136">
        <f t="shared" si="667"/>
        <v>85260</v>
      </c>
      <c r="X4275" t="e">
        <f>SQRT(($U$6/2)^2-($U$6/2)^2*'(OLD) bottom seam length'!W4275^2/($U$7/2)^2)</f>
        <v>#VALUE!</v>
      </c>
      <c r="Z4275" s="136">
        <f t="shared" si="668"/>
        <v>85260</v>
      </c>
      <c r="AA4275" t="e">
        <f>SQRT(($U$6/2)^2-($U$6/2)^2*'(OLD) bottom seam length'!Z4275^2/($U$7/2)^2)</f>
        <v>#VALUE!</v>
      </c>
      <c r="AC4275" s="136">
        <f t="shared" si="669"/>
        <v>85260</v>
      </c>
      <c r="AD4275" t="e">
        <f>SQRT(($U$6/2)^2-($U$6/2)^2*'(OLD) bottom seam length'!AC4275^2/($U$7/2)^2)</f>
        <v>#VALUE!</v>
      </c>
    </row>
    <row r="4276" spans="2:30">
      <c r="B4276" s="136">
        <f t="shared" si="660"/>
        <v>85300</v>
      </c>
      <c r="C4276" t="e">
        <f>SQRT(($C$5/2)^2-($C$5/2)^2*'(OLD) bottom seam length'!B4276^2/($C$6/2)^2)</f>
        <v>#DIV/0!</v>
      </c>
      <c r="E4276" s="136">
        <f t="shared" si="661"/>
        <v>85300</v>
      </c>
      <c r="F4276" t="e">
        <f>SQRT(($C$5/2)^2-($C$5/2)^2*'(OLD) bottom seam length'!E4276^2/($C$6/2)^2)</f>
        <v>#DIV/0!</v>
      </c>
      <c r="H4276" s="136">
        <f t="shared" si="662"/>
        <v>85300</v>
      </c>
      <c r="I4276" t="e">
        <f>SQRT(($C$5/2)^2-($C$5/2)^2*'(OLD) bottom seam length'!H4276^2/($C$6/2)^2)</f>
        <v>#DIV/0!</v>
      </c>
      <c r="K4276" s="136">
        <f t="shared" si="663"/>
        <v>85300</v>
      </c>
      <c r="L4276" t="e">
        <f>SQRT(($C$5/2)^2-($C$5/2)^2*'(OLD) bottom seam length'!K4276^2/($C$6/2)^2)</f>
        <v>#DIV/0!</v>
      </c>
      <c r="O4276" s="136">
        <f t="shared" si="664"/>
        <v>85300</v>
      </c>
      <c r="P4276" t="b">
        <f t="shared" si="665"/>
        <v>0</v>
      </c>
      <c r="T4276" s="136">
        <f t="shared" si="666"/>
        <v>85280</v>
      </c>
      <c r="U4276" t="e">
        <f>SQRT(($U$6/2)^2-($U$6/2)^2*'(OLD) bottom seam length'!T4276^2/($U$7/2)^2)</f>
        <v>#VALUE!</v>
      </c>
      <c r="W4276" s="136">
        <f t="shared" si="667"/>
        <v>85280</v>
      </c>
      <c r="X4276" t="e">
        <f>SQRT(($U$6/2)^2-($U$6/2)^2*'(OLD) bottom seam length'!W4276^2/($U$7/2)^2)</f>
        <v>#VALUE!</v>
      </c>
      <c r="Z4276" s="136">
        <f t="shared" si="668"/>
        <v>85280</v>
      </c>
      <c r="AA4276" t="e">
        <f>SQRT(($U$6/2)^2-($U$6/2)^2*'(OLD) bottom seam length'!Z4276^2/($U$7/2)^2)</f>
        <v>#VALUE!</v>
      </c>
      <c r="AC4276" s="136">
        <f t="shared" si="669"/>
        <v>85280</v>
      </c>
      <c r="AD4276" t="e">
        <f>SQRT(($U$6/2)^2-($U$6/2)^2*'(OLD) bottom seam length'!AC4276^2/($U$7/2)^2)</f>
        <v>#VALUE!</v>
      </c>
    </row>
    <row r="4277" spans="2:30">
      <c r="B4277" s="136">
        <f t="shared" si="660"/>
        <v>85320</v>
      </c>
      <c r="C4277" t="e">
        <f>SQRT(($C$5/2)^2-($C$5/2)^2*'(OLD) bottom seam length'!B4277^2/($C$6/2)^2)</f>
        <v>#DIV/0!</v>
      </c>
      <c r="E4277" s="136">
        <f t="shared" si="661"/>
        <v>85320</v>
      </c>
      <c r="F4277" t="e">
        <f>SQRT(($C$5/2)^2-($C$5/2)^2*'(OLD) bottom seam length'!E4277^2/($C$6/2)^2)</f>
        <v>#DIV/0!</v>
      </c>
      <c r="H4277" s="136">
        <f t="shared" si="662"/>
        <v>85320</v>
      </c>
      <c r="I4277" t="e">
        <f>SQRT(($C$5/2)^2-($C$5/2)^2*'(OLD) bottom seam length'!H4277^2/($C$6/2)^2)</f>
        <v>#DIV/0!</v>
      </c>
      <c r="K4277" s="136">
        <f t="shared" si="663"/>
        <v>85320</v>
      </c>
      <c r="L4277" t="e">
        <f>SQRT(($C$5/2)^2-($C$5/2)^2*'(OLD) bottom seam length'!K4277^2/($C$6/2)^2)</f>
        <v>#DIV/0!</v>
      </c>
      <c r="O4277" s="136">
        <f t="shared" si="664"/>
        <v>85320</v>
      </c>
      <c r="P4277" t="b">
        <f t="shared" si="665"/>
        <v>0</v>
      </c>
      <c r="T4277" s="136">
        <f t="shared" si="666"/>
        <v>85300</v>
      </c>
      <c r="U4277" t="e">
        <f>SQRT(($U$6/2)^2-($U$6/2)^2*'(OLD) bottom seam length'!T4277^2/($U$7/2)^2)</f>
        <v>#VALUE!</v>
      </c>
      <c r="W4277" s="136">
        <f t="shared" si="667"/>
        <v>85300</v>
      </c>
      <c r="X4277" t="e">
        <f>SQRT(($U$6/2)^2-($U$6/2)^2*'(OLD) bottom seam length'!W4277^2/($U$7/2)^2)</f>
        <v>#VALUE!</v>
      </c>
      <c r="Z4277" s="136">
        <f t="shared" si="668"/>
        <v>85300</v>
      </c>
      <c r="AA4277" t="e">
        <f>SQRT(($U$6/2)^2-($U$6/2)^2*'(OLD) bottom seam length'!Z4277^2/($U$7/2)^2)</f>
        <v>#VALUE!</v>
      </c>
      <c r="AC4277" s="136">
        <f t="shared" si="669"/>
        <v>85300</v>
      </c>
      <c r="AD4277" t="e">
        <f>SQRT(($U$6/2)^2-($U$6/2)^2*'(OLD) bottom seam length'!AC4277^2/($U$7/2)^2)</f>
        <v>#VALUE!</v>
      </c>
    </row>
    <row r="4278" spans="2:30">
      <c r="B4278" s="136">
        <f t="shared" si="660"/>
        <v>85340</v>
      </c>
      <c r="C4278" t="e">
        <f>SQRT(($C$5/2)^2-($C$5/2)^2*'(OLD) bottom seam length'!B4278^2/($C$6/2)^2)</f>
        <v>#DIV/0!</v>
      </c>
      <c r="E4278" s="136">
        <f t="shared" si="661"/>
        <v>85340</v>
      </c>
      <c r="F4278" t="e">
        <f>SQRT(($C$5/2)^2-($C$5/2)^2*'(OLD) bottom seam length'!E4278^2/($C$6/2)^2)</f>
        <v>#DIV/0!</v>
      </c>
      <c r="H4278" s="136">
        <f t="shared" si="662"/>
        <v>85340</v>
      </c>
      <c r="I4278" t="e">
        <f>SQRT(($C$5/2)^2-($C$5/2)^2*'(OLD) bottom seam length'!H4278^2/($C$6/2)^2)</f>
        <v>#DIV/0!</v>
      </c>
      <c r="K4278" s="136">
        <f t="shared" si="663"/>
        <v>85340</v>
      </c>
      <c r="L4278" t="e">
        <f>SQRT(($C$5/2)^2-($C$5/2)^2*'(OLD) bottom seam length'!K4278^2/($C$6/2)^2)</f>
        <v>#DIV/0!</v>
      </c>
      <c r="O4278" s="136">
        <f t="shared" si="664"/>
        <v>85340</v>
      </c>
      <c r="P4278" t="b">
        <f t="shared" si="665"/>
        <v>0</v>
      </c>
      <c r="T4278" s="136">
        <f t="shared" si="666"/>
        <v>85320</v>
      </c>
      <c r="U4278" t="e">
        <f>SQRT(($U$6/2)^2-($U$6/2)^2*'(OLD) bottom seam length'!T4278^2/($U$7/2)^2)</f>
        <v>#VALUE!</v>
      </c>
      <c r="W4278" s="136">
        <f t="shared" si="667"/>
        <v>85320</v>
      </c>
      <c r="X4278" t="e">
        <f>SQRT(($U$6/2)^2-($U$6/2)^2*'(OLD) bottom seam length'!W4278^2/($U$7/2)^2)</f>
        <v>#VALUE!</v>
      </c>
      <c r="Z4278" s="136">
        <f t="shared" si="668"/>
        <v>85320</v>
      </c>
      <c r="AA4278" t="e">
        <f>SQRT(($U$6/2)^2-($U$6/2)^2*'(OLD) bottom seam length'!Z4278^2/($U$7/2)^2)</f>
        <v>#VALUE!</v>
      </c>
      <c r="AC4278" s="136">
        <f t="shared" si="669"/>
        <v>85320</v>
      </c>
      <c r="AD4278" t="e">
        <f>SQRT(($U$6/2)^2-($U$6/2)^2*'(OLD) bottom seam length'!AC4278^2/($U$7/2)^2)</f>
        <v>#VALUE!</v>
      </c>
    </row>
    <row r="4279" spans="2:30">
      <c r="B4279" s="136">
        <f t="shared" si="660"/>
        <v>85360</v>
      </c>
      <c r="C4279" t="e">
        <f>SQRT(($C$5/2)^2-($C$5/2)^2*'(OLD) bottom seam length'!B4279^2/($C$6/2)^2)</f>
        <v>#DIV/0!</v>
      </c>
      <c r="E4279" s="136">
        <f t="shared" si="661"/>
        <v>85360</v>
      </c>
      <c r="F4279" t="e">
        <f>SQRT(($C$5/2)^2-($C$5/2)^2*'(OLD) bottom seam length'!E4279^2/($C$6/2)^2)</f>
        <v>#DIV/0!</v>
      </c>
      <c r="H4279" s="136">
        <f t="shared" si="662"/>
        <v>85360</v>
      </c>
      <c r="I4279" t="e">
        <f>SQRT(($C$5/2)^2-($C$5/2)^2*'(OLD) bottom seam length'!H4279^2/($C$6/2)^2)</f>
        <v>#DIV/0!</v>
      </c>
      <c r="K4279" s="136">
        <f t="shared" si="663"/>
        <v>85360</v>
      </c>
      <c r="L4279" t="e">
        <f>SQRT(($C$5/2)^2-($C$5/2)^2*'(OLD) bottom seam length'!K4279^2/($C$6/2)^2)</f>
        <v>#DIV/0!</v>
      </c>
      <c r="O4279" s="136">
        <f t="shared" si="664"/>
        <v>85360</v>
      </c>
      <c r="P4279" t="b">
        <f t="shared" si="665"/>
        <v>0</v>
      </c>
      <c r="T4279" s="136">
        <f t="shared" si="666"/>
        <v>85340</v>
      </c>
      <c r="U4279" t="e">
        <f>SQRT(($U$6/2)^2-($U$6/2)^2*'(OLD) bottom seam length'!T4279^2/($U$7/2)^2)</f>
        <v>#VALUE!</v>
      </c>
      <c r="W4279" s="136">
        <f t="shared" si="667"/>
        <v>85340</v>
      </c>
      <c r="X4279" t="e">
        <f>SQRT(($U$6/2)^2-($U$6/2)^2*'(OLD) bottom seam length'!W4279^2/($U$7/2)^2)</f>
        <v>#VALUE!</v>
      </c>
      <c r="Z4279" s="136">
        <f t="shared" si="668"/>
        <v>85340</v>
      </c>
      <c r="AA4279" t="e">
        <f>SQRT(($U$6/2)^2-($U$6/2)^2*'(OLD) bottom seam length'!Z4279^2/($U$7/2)^2)</f>
        <v>#VALUE!</v>
      </c>
      <c r="AC4279" s="136">
        <f t="shared" si="669"/>
        <v>85340</v>
      </c>
      <c r="AD4279" t="e">
        <f>SQRT(($U$6/2)^2-($U$6/2)^2*'(OLD) bottom seam length'!AC4279^2/($U$7/2)^2)</f>
        <v>#VALUE!</v>
      </c>
    </row>
    <row r="4280" spans="2:30">
      <c r="B4280" s="136">
        <f t="shared" si="660"/>
        <v>85380</v>
      </c>
      <c r="C4280" t="e">
        <f>SQRT(($C$5/2)^2-($C$5/2)^2*'(OLD) bottom seam length'!B4280^2/($C$6/2)^2)</f>
        <v>#DIV/0!</v>
      </c>
      <c r="E4280" s="136">
        <f t="shared" si="661"/>
        <v>85380</v>
      </c>
      <c r="F4280" t="e">
        <f>SQRT(($C$5/2)^2-($C$5/2)^2*'(OLD) bottom seam length'!E4280^2/($C$6/2)^2)</f>
        <v>#DIV/0!</v>
      </c>
      <c r="H4280" s="136">
        <f t="shared" si="662"/>
        <v>85380</v>
      </c>
      <c r="I4280" t="e">
        <f>SQRT(($C$5/2)^2-($C$5/2)^2*'(OLD) bottom seam length'!H4280^2/($C$6/2)^2)</f>
        <v>#DIV/0!</v>
      </c>
      <c r="K4280" s="136">
        <f t="shared" si="663"/>
        <v>85380</v>
      </c>
      <c r="L4280" t="e">
        <f>SQRT(($C$5/2)^2-($C$5/2)^2*'(OLD) bottom seam length'!K4280^2/($C$6/2)^2)</f>
        <v>#DIV/0!</v>
      </c>
      <c r="O4280" s="136">
        <f t="shared" si="664"/>
        <v>85380</v>
      </c>
      <c r="P4280" t="b">
        <f t="shared" si="665"/>
        <v>0</v>
      </c>
      <c r="T4280" s="136">
        <f t="shared" si="666"/>
        <v>85360</v>
      </c>
      <c r="U4280" t="e">
        <f>SQRT(($U$6/2)^2-($U$6/2)^2*'(OLD) bottom seam length'!T4280^2/($U$7/2)^2)</f>
        <v>#VALUE!</v>
      </c>
      <c r="W4280" s="136">
        <f t="shared" si="667"/>
        <v>85360</v>
      </c>
      <c r="X4280" t="e">
        <f>SQRT(($U$6/2)^2-($U$6/2)^2*'(OLD) bottom seam length'!W4280^2/($U$7/2)^2)</f>
        <v>#VALUE!</v>
      </c>
      <c r="Z4280" s="136">
        <f t="shared" si="668"/>
        <v>85360</v>
      </c>
      <c r="AA4280" t="e">
        <f>SQRT(($U$6/2)^2-($U$6/2)^2*'(OLD) bottom seam length'!Z4280^2/($U$7/2)^2)</f>
        <v>#VALUE!</v>
      </c>
      <c r="AC4280" s="136">
        <f t="shared" si="669"/>
        <v>85360</v>
      </c>
      <c r="AD4280" t="e">
        <f>SQRT(($U$6/2)^2-($U$6/2)^2*'(OLD) bottom seam length'!AC4280^2/($U$7/2)^2)</f>
        <v>#VALUE!</v>
      </c>
    </row>
    <row r="4281" spans="2:30">
      <c r="B4281" s="136">
        <f t="shared" si="660"/>
        <v>85400</v>
      </c>
      <c r="C4281" t="e">
        <f>SQRT(($C$5/2)^2-($C$5/2)^2*'(OLD) bottom seam length'!B4281^2/($C$6/2)^2)</f>
        <v>#DIV/0!</v>
      </c>
      <c r="E4281" s="136">
        <f t="shared" si="661"/>
        <v>85400</v>
      </c>
      <c r="F4281" t="e">
        <f>SQRT(($C$5/2)^2-($C$5/2)^2*'(OLD) bottom seam length'!E4281^2/($C$6/2)^2)</f>
        <v>#DIV/0!</v>
      </c>
      <c r="H4281" s="136">
        <f t="shared" si="662"/>
        <v>85400</v>
      </c>
      <c r="I4281" t="e">
        <f>SQRT(($C$5/2)^2-($C$5/2)^2*'(OLD) bottom seam length'!H4281^2/($C$6/2)^2)</f>
        <v>#DIV/0!</v>
      </c>
      <c r="K4281" s="136">
        <f t="shared" si="663"/>
        <v>85400</v>
      </c>
      <c r="L4281" t="e">
        <f>SQRT(($C$5/2)^2-($C$5/2)^2*'(OLD) bottom seam length'!K4281^2/($C$6/2)^2)</f>
        <v>#DIV/0!</v>
      </c>
      <c r="O4281" s="136">
        <f t="shared" si="664"/>
        <v>85400</v>
      </c>
      <c r="P4281" t="b">
        <f t="shared" si="665"/>
        <v>0</v>
      </c>
      <c r="T4281" s="136">
        <f t="shared" si="666"/>
        <v>85380</v>
      </c>
      <c r="U4281" t="e">
        <f>SQRT(($U$6/2)^2-($U$6/2)^2*'(OLD) bottom seam length'!T4281^2/($U$7/2)^2)</f>
        <v>#VALUE!</v>
      </c>
      <c r="W4281" s="136">
        <f t="shared" si="667"/>
        <v>85380</v>
      </c>
      <c r="X4281" t="e">
        <f>SQRT(($U$6/2)^2-($U$6/2)^2*'(OLD) bottom seam length'!W4281^2/($U$7/2)^2)</f>
        <v>#VALUE!</v>
      </c>
      <c r="Z4281" s="136">
        <f t="shared" si="668"/>
        <v>85380</v>
      </c>
      <c r="AA4281" t="e">
        <f>SQRT(($U$6/2)^2-($U$6/2)^2*'(OLD) bottom seam length'!Z4281^2/($U$7/2)^2)</f>
        <v>#VALUE!</v>
      </c>
      <c r="AC4281" s="136">
        <f t="shared" si="669"/>
        <v>85380</v>
      </c>
      <c r="AD4281" t="e">
        <f>SQRT(($U$6/2)^2-($U$6/2)^2*'(OLD) bottom seam length'!AC4281^2/($U$7/2)^2)</f>
        <v>#VALUE!</v>
      </c>
    </row>
    <row r="4282" spans="2:30">
      <c r="B4282" s="136">
        <f t="shared" si="660"/>
        <v>85420</v>
      </c>
      <c r="C4282" t="e">
        <f>SQRT(($C$5/2)^2-($C$5/2)^2*'(OLD) bottom seam length'!B4282^2/($C$6/2)^2)</f>
        <v>#DIV/0!</v>
      </c>
      <c r="E4282" s="136">
        <f t="shared" si="661"/>
        <v>85420</v>
      </c>
      <c r="F4282" t="e">
        <f>SQRT(($C$5/2)^2-($C$5/2)^2*'(OLD) bottom seam length'!E4282^2/($C$6/2)^2)</f>
        <v>#DIV/0!</v>
      </c>
      <c r="H4282" s="136">
        <f t="shared" si="662"/>
        <v>85420</v>
      </c>
      <c r="I4282" t="e">
        <f>SQRT(($C$5/2)^2-($C$5/2)^2*'(OLD) bottom seam length'!H4282^2/($C$6/2)^2)</f>
        <v>#DIV/0!</v>
      </c>
      <c r="K4282" s="136">
        <f t="shared" si="663"/>
        <v>85420</v>
      </c>
      <c r="L4282" t="e">
        <f>SQRT(($C$5/2)^2-($C$5/2)^2*'(OLD) bottom seam length'!K4282^2/($C$6/2)^2)</f>
        <v>#DIV/0!</v>
      </c>
      <c r="O4282" s="136">
        <f t="shared" si="664"/>
        <v>85420</v>
      </c>
      <c r="P4282" t="b">
        <f t="shared" si="665"/>
        <v>0</v>
      </c>
      <c r="T4282" s="136">
        <f t="shared" si="666"/>
        <v>85400</v>
      </c>
      <c r="U4282" t="e">
        <f>SQRT(($U$6/2)^2-($U$6/2)^2*'(OLD) bottom seam length'!T4282^2/($U$7/2)^2)</f>
        <v>#VALUE!</v>
      </c>
      <c r="W4282" s="136">
        <f t="shared" si="667"/>
        <v>85400</v>
      </c>
      <c r="X4282" t="e">
        <f>SQRT(($U$6/2)^2-($U$6/2)^2*'(OLD) bottom seam length'!W4282^2/($U$7/2)^2)</f>
        <v>#VALUE!</v>
      </c>
      <c r="Z4282" s="136">
        <f t="shared" si="668"/>
        <v>85400</v>
      </c>
      <c r="AA4282" t="e">
        <f>SQRT(($U$6/2)^2-($U$6/2)^2*'(OLD) bottom seam length'!Z4282^2/($U$7/2)^2)</f>
        <v>#VALUE!</v>
      </c>
      <c r="AC4282" s="136">
        <f t="shared" si="669"/>
        <v>85400</v>
      </c>
      <c r="AD4282" t="e">
        <f>SQRT(($U$6/2)^2-($U$6/2)^2*'(OLD) bottom seam length'!AC4282^2/($U$7/2)^2)</f>
        <v>#VALUE!</v>
      </c>
    </row>
    <row r="4283" spans="2:30">
      <c r="B4283" s="136">
        <f t="shared" si="660"/>
        <v>85440</v>
      </c>
      <c r="C4283" t="e">
        <f>SQRT(($C$5/2)^2-($C$5/2)^2*'(OLD) bottom seam length'!B4283^2/($C$6/2)^2)</f>
        <v>#DIV/0!</v>
      </c>
      <c r="E4283" s="136">
        <f t="shared" si="661"/>
        <v>85440</v>
      </c>
      <c r="F4283" t="e">
        <f>SQRT(($C$5/2)^2-($C$5/2)^2*'(OLD) bottom seam length'!E4283^2/($C$6/2)^2)</f>
        <v>#DIV/0!</v>
      </c>
      <c r="H4283" s="136">
        <f t="shared" si="662"/>
        <v>85440</v>
      </c>
      <c r="I4283" t="e">
        <f>SQRT(($C$5/2)^2-($C$5/2)^2*'(OLD) bottom seam length'!H4283^2/($C$6/2)^2)</f>
        <v>#DIV/0!</v>
      </c>
      <c r="K4283" s="136">
        <f t="shared" si="663"/>
        <v>85440</v>
      </c>
      <c r="L4283" t="e">
        <f>SQRT(($C$5/2)^2-($C$5/2)^2*'(OLD) bottom seam length'!K4283^2/($C$6/2)^2)</f>
        <v>#DIV/0!</v>
      </c>
      <c r="O4283" s="136">
        <f t="shared" si="664"/>
        <v>85440</v>
      </c>
      <c r="P4283" t="b">
        <f t="shared" si="665"/>
        <v>0</v>
      </c>
      <c r="T4283" s="136">
        <f t="shared" si="666"/>
        <v>85420</v>
      </c>
      <c r="U4283" t="e">
        <f>SQRT(($U$6/2)^2-($U$6/2)^2*'(OLD) bottom seam length'!T4283^2/($U$7/2)^2)</f>
        <v>#VALUE!</v>
      </c>
      <c r="W4283" s="136">
        <f t="shared" si="667"/>
        <v>85420</v>
      </c>
      <c r="X4283" t="e">
        <f>SQRT(($U$6/2)^2-($U$6/2)^2*'(OLD) bottom seam length'!W4283^2/($U$7/2)^2)</f>
        <v>#VALUE!</v>
      </c>
      <c r="Z4283" s="136">
        <f t="shared" si="668"/>
        <v>85420</v>
      </c>
      <c r="AA4283" t="e">
        <f>SQRT(($U$6/2)^2-($U$6/2)^2*'(OLD) bottom seam length'!Z4283^2/($U$7/2)^2)</f>
        <v>#VALUE!</v>
      </c>
      <c r="AC4283" s="136">
        <f t="shared" si="669"/>
        <v>85420</v>
      </c>
      <c r="AD4283" t="e">
        <f>SQRT(($U$6/2)^2-($U$6/2)^2*'(OLD) bottom seam length'!AC4283^2/($U$7/2)^2)</f>
        <v>#VALUE!</v>
      </c>
    </row>
    <row r="4284" spans="2:30">
      <c r="B4284" s="136">
        <f t="shared" si="660"/>
        <v>85460</v>
      </c>
      <c r="C4284" t="e">
        <f>SQRT(($C$5/2)^2-($C$5/2)^2*'(OLD) bottom seam length'!B4284^2/($C$6/2)^2)</f>
        <v>#DIV/0!</v>
      </c>
      <c r="E4284" s="136">
        <f t="shared" si="661"/>
        <v>85460</v>
      </c>
      <c r="F4284" t="e">
        <f>SQRT(($C$5/2)^2-($C$5/2)^2*'(OLD) bottom seam length'!E4284^2/($C$6/2)^2)</f>
        <v>#DIV/0!</v>
      </c>
      <c r="H4284" s="136">
        <f t="shared" si="662"/>
        <v>85460</v>
      </c>
      <c r="I4284" t="e">
        <f>SQRT(($C$5/2)^2-($C$5/2)^2*'(OLD) bottom seam length'!H4284^2/($C$6/2)^2)</f>
        <v>#DIV/0!</v>
      </c>
      <c r="K4284" s="136">
        <f t="shared" si="663"/>
        <v>85460</v>
      </c>
      <c r="L4284" t="e">
        <f>SQRT(($C$5/2)^2-($C$5/2)^2*'(OLD) bottom seam length'!K4284^2/($C$6/2)^2)</f>
        <v>#DIV/0!</v>
      </c>
      <c r="O4284" s="136">
        <f t="shared" si="664"/>
        <v>85460</v>
      </c>
      <c r="P4284" t="b">
        <f t="shared" si="665"/>
        <v>0</v>
      </c>
      <c r="T4284" s="136">
        <f t="shared" si="666"/>
        <v>85440</v>
      </c>
      <c r="U4284" t="e">
        <f>SQRT(($U$6/2)^2-($U$6/2)^2*'(OLD) bottom seam length'!T4284^2/($U$7/2)^2)</f>
        <v>#VALUE!</v>
      </c>
      <c r="W4284" s="136">
        <f t="shared" si="667"/>
        <v>85440</v>
      </c>
      <c r="X4284" t="e">
        <f>SQRT(($U$6/2)^2-($U$6/2)^2*'(OLD) bottom seam length'!W4284^2/($U$7/2)^2)</f>
        <v>#VALUE!</v>
      </c>
      <c r="Z4284" s="136">
        <f t="shared" si="668"/>
        <v>85440</v>
      </c>
      <c r="AA4284" t="e">
        <f>SQRT(($U$6/2)^2-($U$6/2)^2*'(OLD) bottom seam length'!Z4284^2/($U$7/2)^2)</f>
        <v>#VALUE!</v>
      </c>
      <c r="AC4284" s="136">
        <f t="shared" si="669"/>
        <v>85440</v>
      </c>
      <c r="AD4284" t="e">
        <f>SQRT(($U$6/2)^2-($U$6/2)^2*'(OLD) bottom seam length'!AC4284^2/($U$7/2)^2)</f>
        <v>#VALUE!</v>
      </c>
    </row>
    <row r="4285" spans="2:30">
      <c r="B4285" s="136">
        <f t="shared" si="660"/>
        <v>85480</v>
      </c>
      <c r="C4285" t="e">
        <f>SQRT(($C$5/2)^2-($C$5/2)^2*'(OLD) bottom seam length'!B4285^2/($C$6/2)^2)</f>
        <v>#DIV/0!</v>
      </c>
      <c r="E4285" s="136">
        <f t="shared" si="661"/>
        <v>85480</v>
      </c>
      <c r="F4285" t="e">
        <f>SQRT(($C$5/2)^2-($C$5/2)^2*'(OLD) bottom seam length'!E4285^2/($C$6/2)^2)</f>
        <v>#DIV/0!</v>
      </c>
      <c r="H4285" s="136">
        <f t="shared" si="662"/>
        <v>85480</v>
      </c>
      <c r="I4285" t="e">
        <f>SQRT(($C$5/2)^2-($C$5/2)^2*'(OLD) bottom seam length'!H4285^2/($C$6/2)^2)</f>
        <v>#DIV/0!</v>
      </c>
      <c r="K4285" s="136">
        <f t="shared" si="663"/>
        <v>85480</v>
      </c>
      <c r="L4285" t="e">
        <f>SQRT(($C$5/2)^2-($C$5/2)^2*'(OLD) bottom seam length'!K4285^2/($C$6/2)^2)</f>
        <v>#DIV/0!</v>
      </c>
      <c r="O4285" s="136">
        <f t="shared" si="664"/>
        <v>85480</v>
      </c>
      <c r="P4285" t="b">
        <f t="shared" si="665"/>
        <v>0</v>
      </c>
      <c r="T4285" s="136">
        <f t="shared" si="666"/>
        <v>85460</v>
      </c>
      <c r="U4285" t="e">
        <f>SQRT(($U$6/2)^2-($U$6/2)^2*'(OLD) bottom seam length'!T4285^2/($U$7/2)^2)</f>
        <v>#VALUE!</v>
      </c>
      <c r="W4285" s="136">
        <f t="shared" si="667"/>
        <v>85460</v>
      </c>
      <c r="X4285" t="e">
        <f>SQRT(($U$6/2)^2-($U$6/2)^2*'(OLD) bottom seam length'!W4285^2/($U$7/2)^2)</f>
        <v>#VALUE!</v>
      </c>
      <c r="Z4285" s="136">
        <f t="shared" si="668"/>
        <v>85460</v>
      </c>
      <c r="AA4285" t="e">
        <f>SQRT(($U$6/2)^2-($U$6/2)^2*'(OLD) bottom seam length'!Z4285^2/($U$7/2)^2)</f>
        <v>#VALUE!</v>
      </c>
      <c r="AC4285" s="136">
        <f t="shared" si="669"/>
        <v>85460</v>
      </c>
      <c r="AD4285" t="e">
        <f>SQRT(($U$6/2)^2-($U$6/2)^2*'(OLD) bottom seam length'!AC4285^2/($U$7/2)^2)</f>
        <v>#VALUE!</v>
      </c>
    </row>
    <row r="4286" spans="2:30">
      <c r="B4286" s="136">
        <f t="shared" si="660"/>
        <v>85500</v>
      </c>
      <c r="C4286" t="e">
        <f>SQRT(($C$5/2)^2-($C$5/2)^2*'(OLD) bottom seam length'!B4286^2/($C$6/2)^2)</f>
        <v>#DIV/0!</v>
      </c>
      <c r="E4286" s="136">
        <f t="shared" si="661"/>
        <v>85500</v>
      </c>
      <c r="F4286" t="e">
        <f>SQRT(($C$5/2)^2-($C$5/2)^2*'(OLD) bottom seam length'!E4286^2/($C$6/2)^2)</f>
        <v>#DIV/0!</v>
      </c>
      <c r="H4286" s="136">
        <f t="shared" si="662"/>
        <v>85500</v>
      </c>
      <c r="I4286" t="e">
        <f>SQRT(($C$5/2)^2-($C$5/2)^2*'(OLD) bottom seam length'!H4286^2/($C$6/2)^2)</f>
        <v>#DIV/0!</v>
      </c>
      <c r="K4286" s="136">
        <f t="shared" si="663"/>
        <v>85500</v>
      </c>
      <c r="L4286" t="e">
        <f>SQRT(($C$5/2)^2-($C$5/2)^2*'(OLD) bottom seam length'!K4286^2/($C$6/2)^2)</f>
        <v>#DIV/0!</v>
      </c>
      <c r="O4286" s="136">
        <f t="shared" si="664"/>
        <v>85500</v>
      </c>
      <c r="P4286" t="b">
        <f t="shared" si="665"/>
        <v>0</v>
      </c>
      <c r="T4286" s="136">
        <f t="shared" si="666"/>
        <v>85480</v>
      </c>
      <c r="U4286" t="e">
        <f>SQRT(($U$6/2)^2-($U$6/2)^2*'(OLD) bottom seam length'!T4286^2/($U$7/2)^2)</f>
        <v>#VALUE!</v>
      </c>
      <c r="W4286" s="136">
        <f t="shared" si="667"/>
        <v>85480</v>
      </c>
      <c r="X4286" t="e">
        <f>SQRT(($U$6/2)^2-($U$6/2)^2*'(OLD) bottom seam length'!W4286^2/($U$7/2)^2)</f>
        <v>#VALUE!</v>
      </c>
      <c r="Z4286" s="136">
        <f t="shared" si="668"/>
        <v>85480</v>
      </c>
      <c r="AA4286" t="e">
        <f>SQRT(($U$6/2)^2-($U$6/2)^2*'(OLD) bottom seam length'!Z4286^2/($U$7/2)^2)</f>
        <v>#VALUE!</v>
      </c>
      <c r="AC4286" s="136">
        <f t="shared" si="669"/>
        <v>85480</v>
      </c>
      <c r="AD4286" t="e">
        <f>SQRT(($U$6/2)^2-($U$6/2)^2*'(OLD) bottom seam length'!AC4286^2/($U$7/2)^2)</f>
        <v>#VALUE!</v>
      </c>
    </row>
    <row r="4287" spans="2:30">
      <c r="B4287" s="136">
        <f t="shared" si="660"/>
        <v>85520</v>
      </c>
      <c r="C4287" t="e">
        <f>SQRT(($C$5/2)^2-($C$5/2)^2*'(OLD) bottom seam length'!B4287^2/($C$6/2)^2)</f>
        <v>#DIV/0!</v>
      </c>
      <c r="E4287" s="136">
        <f t="shared" si="661"/>
        <v>85520</v>
      </c>
      <c r="F4287" t="e">
        <f>SQRT(($C$5/2)^2-($C$5/2)^2*'(OLD) bottom seam length'!E4287^2/($C$6/2)^2)</f>
        <v>#DIV/0!</v>
      </c>
      <c r="H4287" s="136">
        <f t="shared" si="662"/>
        <v>85520</v>
      </c>
      <c r="I4287" t="e">
        <f>SQRT(($C$5/2)^2-($C$5/2)^2*'(OLD) bottom seam length'!H4287^2/($C$6/2)^2)</f>
        <v>#DIV/0!</v>
      </c>
      <c r="K4287" s="136">
        <f t="shared" si="663"/>
        <v>85520</v>
      </c>
      <c r="L4287" t="e">
        <f>SQRT(($C$5/2)^2-($C$5/2)^2*'(OLD) bottom seam length'!K4287^2/($C$6/2)^2)</f>
        <v>#DIV/0!</v>
      </c>
      <c r="O4287" s="136">
        <f t="shared" si="664"/>
        <v>85520</v>
      </c>
      <c r="P4287" t="b">
        <f t="shared" si="665"/>
        <v>0</v>
      </c>
      <c r="T4287" s="136">
        <f t="shared" si="666"/>
        <v>85500</v>
      </c>
      <c r="U4287" t="e">
        <f>SQRT(($U$6/2)^2-($U$6/2)^2*'(OLD) bottom seam length'!T4287^2/($U$7/2)^2)</f>
        <v>#VALUE!</v>
      </c>
      <c r="W4287" s="136">
        <f t="shared" si="667"/>
        <v>85500</v>
      </c>
      <c r="X4287" t="e">
        <f>SQRT(($U$6/2)^2-($U$6/2)^2*'(OLD) bottom seam length'!W4287^2/($U$7/2)^2)</f>
        <v>#VALUE!</v>
      </c>
      <c r="Z4287" s="136">
        <f t="shared" si="668"/>
        <v>85500</v>
      </c>
      <c r="AA4287" t="e">
        <f>SQRT(($U$6/2)^2-($U$6/2)^2*'(OLD) bottom seam length'!Z4287^2/($U$7/2)^2)</f>
        <v>#VALUE!</v>
      </c>
      <c r="AC4287" s="136">
        <f t="shared" si="669"/>
        <v>85500</v>
      </c>
      <c r="AD4287" t="e">
        <f>SQRT(($U$6/2)^2-($U$6/2)^2*'(OLD) bottom seam length'!AC4287^2/($U$7/2)^2)</f>
        <v>#VALUE!</v>
      </c>
    </row>
    <row r="4288" spans="2:30">
      <c r="B4288" s="136">
        <f t="shared" si="660"/>
        <v>85540</v>
      </c>
      <c r="C4288" t="e">
        <f>SQRT(($C$5/2)^2-($C$5/2)^2*'(OLD) bottom seam length'!B4288^2/($C$6/2)^2)</f>
        <v>#DIV/0!</v>
      </c>
      <c r="E4288" s="136">
        <f t="shared" si="661"/>
        <v>85540</v>
      </c>
      <c r="F4288" t="e">
        <f>SQRT(($C$5/2)^2-($C$5/2)^2*'(OLD) bottom seam length'!E4288^2/($C$6/2)^2)</f>
        <v>#DIV/0!</v>
      </c>
      <c r="H4288" s="136">
        <f t="shared" si="662"/>
        <v>85540</v>
      </c>
      <c r="I4288" t="e">
        <f>SQRT(($C$5/2)^2-($C$5/2)^2*'(OLD) bottom seam length'!H4288^2/($C$6/2)^2)</f>
        <v>#DIV/0!</v>
      </c>
      <c r="K4288" s="136">
        <f t="shared" si="663"/>
        <v>85540</v>
      </c>
      <c r="L4288" t="e">
        <f>SQRT(($C$5/2)^2-($C$5/2)^2*'(OLD) bottom seam length'!K4288^2/($C$6/2)^2)</f>
        <v>#DIV/0!</v>
      </c>
      <c r="O4288" s="136">
        <f t="shared" si="664"/>
        <v>85540</v>
      </c>
      <c r="P4288" t="b">
        <f t="shared" si="665"/>
        <v>0</v>
      </c>
      <c r="T4288" s="136">
        <f t="shared" si="666"/>
        <v>85520</v>
      </c>
      <c r="U4288" t="e">
        <f>SQRT(($U$6/2)^2-($U$6/2)^2*'(OLD) bottom seam length'!T4288^2/($U$7/2)^2)</f>
        <v>#VALUE!</v>
      </c>
      <c r="W4288" s="136">
        <f t="shared" si="667"/>
        <v>85520</v>
      </c>
      <c r="X4288" t="e">
        <f>SQRT(($U$6/2)^2-($U$6/2)^2*'(OLD) bottom seam length'!W4288^2/($U$7/2)^2)</f>
        <v>#VALUE!</v>
      </c>
      <c r="Z4288" s="136">
        <f t="shared" si="668"/>
        <v>85520</v>
      </c>
      <c r="AA4288" t="e">
        <f>SQRT(($U$6/2)^2-($U$6/2)^2*'(OLD) bottom seam length'!Z4288^2/($U$7/2)^2)</f>
        <v>#VALUE!</v>
      </c>
      <c r="AC4288" s="136">
        <f t="shared" si="669"/>
        <v>85520</v>
      </c>
      <c r="AD4288" t="e">
        <f>SQRT(($U$6/2)^2-($U$6/2)^2*'(OLD) bottom seam length'!AC4288^2/($U$7/2)^2)</f>
        <v>#VALUE!</v>
      </c>
    </row>
    <row r="4289" spans="2:30">
      <c r="B4289" s="136">
        <f t="shared" si="660"/>
        <v>85560</v>
      </c>
      <c r="C4289" t="e">
        <f>SQRT(($C$5/2)^2-($C$5/2)^2*'(OLD) bottom seam length'!B4289^2/($C$6/2)^2)</f>
        <v>#DIV/0!</v>
      </c>
      <c r="E4289" s="136">
        <f t="shared" si="661"/>
        <v>85560</v>
      </c>
      <c r="F4289" t="e">
        <f>SQRT(($C$5/2)^2-($C$5/2)^2*'(OLD) bottom seam length'!E4289^2/($C$6/2)^2)</f>
        <v>#DIV/0!</v>
      </c>
      <c r="H4289" s="136">
        <f t="shared" si="662"/>
        <v>85560</v>
      </c>
      <c r="I4289" t="e">
        <f>SQRT(($C$5/2)^2-($C$5/2)^2*'(OLD) bottom seam length'!H4289^2/($C$6/2)^2)</f>
        <v>#DIV/0!</v>
      </c>
      <c r="K4289" s="136">
        <f t="shared" si="663"/>
        <v>85560</v>
      </c>
      <c r="L4289" t="e">
        <f>SQRT(($C$5/2)^2-($C$5/2)^2*'(OLD) bottom seam length'!K4289^2/($C$6/2)^2)</f>
        <v>#DIV/0!</v>
      </c>
      <c r="O4289" s="136">
        <f t="shared" si="664"/>
        <v>85560</v>
      </c>
      <c r="P4289" t="b">
        <f t="shared" si="665"/>
        <v>0</v>
      </c>
      <c r="T4289" s="136">
        <f t="shared" si="666"/>
        <v>85540</v>
      </c>
      <c r="U4289" t="e">
        <f>SQRT(($U$6/2)^2-($U$6/2)^2*'(OLD) bottom seam length'!T4289^2/($U$7/2)^2)</f>
        <v>#VALUE!</v>
      </c>
      <c r="W4289" s="136">
        <f t="shared" si="667"/>
        <v>85540</v>
      </c>
      <c r="X4289" t="e">
        <f>SQRT(($U$6/2)^2-($U$6/2)^2*'(OLD) bottom seam length'!W4289^2/($U$7/2)^2)</f>
        <v>#VALUE!</v>
      </c>
      <c r="Z4289" s="136">
        <f t="shared" si="668"/>
        <v>85540</v>
      </c>
      <c r="AA4289" t="e">
        <f>SQRT(($U$6/2)^2-($U$6/2)^2*'(OLD) bottom seam length'!Z4289^2/($U$7/2)^2)</f>
        <v>#VALUE!</v>
      </c>
      <c r="AC4289" s="136">
        <f t="shared" si="669"/>
        <v>85540</v>
      </c>
      <c r="AD4289" t="e">
        <f>SQRT(($U$6/2)^2-($U$6/2)^2*'(OLD) bottom seam length'!AC4289^2/($U$7/2)^2)</f>
        <v>#VALUE!</v>
      </c>
    </row>
    <row r="4290" spans="2:30">
      <c r="B4290" s="136">
        <f t="shared" si="660"/>
        <v>85580</v>
      </c>
      <c r="C4290" t="e">
        <f>SQRT(($C$5/2)^2-($C$5/2)^2*'(OLD) bottom seam length'!B4290^2/($C$6/2)^2)</f>
        <v>#DIV/0!</v>
      </c>
      <c r="E4290" s="136">
        <f t="shared" si="661"/>
        <v>85580</v>
      </c>
      <c r="F4290" t="e">
        <f>SQRT(($C$5/2)^2-($C$5/2)^2*'(OLD) bottom seam length'!E4290^2/($C$6/2)^2)</f>
        <v>#DIV/0!</v>
      </c>
      <c r="H4290" s="136">
        <f t="shared" si="662"/>
        <v>85580</v>
      </c>
      <c r="I4290" t="e">
        <f>SQRT(($C$5/2)^2-($C$5/2)^2*'(OLD) bottom seam length'!H4290^2/($C$6/2)^2)</f>
        <v>#DIV/0!</v>
      </c>
      <c r="K4290" s="136">
        <f t="shared" si="663"/>
        <v>85580</v>
      </c>
      <c r="L4290" t="e">
        <f>SQRT(($C$5/2)^2-($C$5/2)^2*'(OLD) bottom seam length'!K4290^2/($C$6/2)^2)</f>
        <v>#DIV/0!</v>
      </c>
      <c r="O4290" s="136">
        <f t="shared" si="664"/>
        <v>85580</v>
      </c>
      <c r="P4290" t="b">
        <f t="shared" si="665"/>
        <v>0</v>
      </c>
      <c r="T4290" s="136">
        <f t="shared" si="666"/>
        <v>85560</v>
      </c>
      <c r="U4290" t="e">
        <f>SQRT(($U$6/2)^2-($U$6/2)^2*'(OLD) bottom seam length'!T4290^2/($U$7/2)^2)</f>
        <v>#VALUE!</v>
      </c>
      <c r="W4290" s="136">
        <f t="shared" si="667"/>
        <v>85560</v>
      </c>
      <c r="X4290" t="e">
        <f>SQRT(($U$6/2)^2-($U$6/2)^2*'(OLD) bottom seam length'!W4290^2/($U$7/2)^2)</f>
        <v>#VALUE!</v>
      </c>
      <c r="Z4290" s="136">
        <f t="shared" si="668"/>
        <v>85560</v>
      </c>
      <c r="AA4290" t="e">
        <f>SQRT(($U$6/2)^2-($U$6/2)^2*'(OLD) bottom seam length'!Z4290^2/($U$7/2)^2)</f>
        <v>#VALUE!</v>
      </c>
      <c r="AC4290" s="136">
        <f t="shared" si="669"/>
        <v>85560</v>
      </c>
      <c r="AD4290" t="e">
        <f>SQRT(($U$6/2)^2-($U$6/2)^2*'(OLD) bottom seam length'!AC4290^2/($U$7/2)^2)</f>
        <v>#VALUE!</v>
      </c>
    </row>
    <row r="4291" spans="2:30">
      <c r="B4291" s="136">
        <f t="shared" si="660"/>
        <v>85600</v>
      </c>
      <c r="C4291" t="e">
        <f>SQRT(($C$5/2)^2-($C$5/2)^2*'(OLD) bottom seam length'!B4291^2/($C$6/2)^2)</f>
        <v>#DIV/0!</v>
      </c>
      <c r="E4291" s="136">
        <f t="shared" si="661"/>
        <v>85600</v>
      </c>
      <c r="F4291" t="e">
        <f>SQRT(($C$5/2)^2-($C$5/2)^2*'(OLD) bottom seam length'!E4291^2/($C$6/2)^2)</f>
        <v>#DIV/0!</v>
      </c>
      <c r="H4291" s="136">
        <f t="shared" si="662"/>
        <v>85600</v>
      </c>
      <c r="I4291" t="e">
        <f>SQRT(($C$5/2)^2-($C$5/2)^2*'(OLD) bottom seam length'!H4291^2/($C$6/2)^2)</f>
        <v>#DIV/0!</v>
      </c>
      <c r="K4291" s="136">
        <f t="shared" si="663"/>
        <v>85600</v>
      </c>
      <c r="L4291" t="e">
        <f>SQRT(($C$5/2)^2-($C$5/2)^2*'(OLD) bottom seam length'!K4291^2/($C$6/2)^2)</f>
        <v>#DIV/0!</v>
      </c>
      <c r="O4291" s="136">
        <f t="shared" si="664"/>
        <v>85600</v>
      </c>
      <c r="P4291" t="b">
        <f t="shared" si="665"/>
        <v>0</v>
      </c>
      <c r="T4291" s="136">
        <f t="shared" si="666"/>
        <v>85580</v>
      </c>
      <c r="U4291" t="e">
        <f>SQRT(($U$6/2)^2-($U$6/2)^2*'(OLD) bottom seam length'!T4291^2/($U$7/2)^2)</f>
        <v>#VALUE!</v>
      </c>
      <c r="W4291" s="136">
        <f t="shared" si="667"/>
        <v>85580</v>
      </c>
      <c r="X4291" t="e">
        <f>SQRT(($U$6/2)^2-($U$6/2)^2*'(OLD) bottom seam length'!W4291^2/($U$7/2)^2)</f>
        <v>#VALUE!</v>
      </c>
      <c r="Z4291" s="136">
        <f t="shared" si="668"/>
        <v>85580</v>
      </c>
      <c r="AA4291" t="e">
        <f>SQRT(($U$6/2)^2-($U$6/2)^2*'(OLD) bottom seam length'!Z4291^2/($U$7/2)^2)</f>
        <v>#VALUE!</v>
      </c>
      <c r="AC4291" s="136">
        <f t="shared" si="669"/>
        <v>85580</v>
      </c>
      <c r="AD4291" t="e">
        <f>SQRT(($U$6/2)^2-($U$6/2)^2*'(OLD) bottom seam length'!AC4291^2/($U$7/2)^2)</f>
        <v>#VALUE!</v>
      </c>
    </row>
    <row r="4292" spans="2:30">
      <c r="B4292" s="136">
        <f t="shared" si="660"/>
        <v>85620</v>
      </c>
      <c r="C4292" t="e">
        <f>SQRT(($C$5/2)^2-($C$5/2)^2*'(OLD) bottom seam length'!B4292^2/($C$6/2)^2)</f>
        <v>#DIV/0!</v>
      </c>
      <c r="E4292" s="136">
        <f t="shared" si="661"/>
        <v>85620</v>
      </c>
      <c r="F4292" t="e">
        <f>SQRT(($C$5/2)^2-($C$5/2)^2*'(OLD) bottom seam length'!E4292^2/($C$6/2)^2)</f>
        <v>#DIV/0!</v>
      </c>
      <c r="H4292" s="136">
        <f t="shared" si="662"/>
        <v>85620</v>
      </c>
      <c r="I4292" t="e">
        <f>SQRT(($C$5/2)^2-($C$5/2)^2*'(OLD) bottom seam length'!H4292^2/($C$6/2)^2)</f>
        <v>#DIV/0!</v>
      </c>
      <c r="K4292" s="136">
        <f t="shared" si="663"/>
        <v>85620</v>
      </c>
      <c r="L4292" t="e">
        <f>SQRT(($C$5/2)^2-($C$5/2)^2*'(OLD) bottom seam length'!K4292^2/($C$6/2)^2)</f>
        <v>#DIV/0!</v>
      </c>
      <c r="O4292" s="136">
        <f t="shared" si="664"/>
        <v>85620</v>
      </c>
      <c r="P4292" t="b">
        <f t="shared" si="665"/>
        <v>0</v>
      </c>
      <c r="T4292" s="136">
        <f t="shared" si="666"/>
        <v>85600</v>
      </c>
      <c r="U4292" t="e">
        <f>SQRT(($U$6/2)^2-($U$6/2)^2*'(OLD) bottom seam length'!T4292^2/($U$7/2)^2)</f>
        <v>#VALUE!</v>
      </c>
      <c r="W4292" s="136">
        <f t="shared" si="667"/>
        <v>85600</v>
      </c>
      <c r="X4292" t="e">
        <f>SQRT(($U$6/2)^2-($U$6/2)^2*'(OLD) bottom seam length'!W4292^2/($U$7/2)^2)</f>
        <v>#VALUE!</v>
      </c>
      <c r="Z4292" s="136">
        <f t="shared" si="668"/>
        <v>85600</v>
      </c>
      <c r="AA4292" t="e">
        <f>SQRT(($U$6/2)^2-($U$6/2)^2*'(OLD) bottom seam length'!Z4292^2/($U$7/2)^2)</f>
        <v>#VALUE!</v>
      </c>
      <c r="AC4292" s="136">
        <f t="shared" si="669"/>
        <v>85600</v>
      </c>
      <c r="AD4292" t="e">
        <f>SQRT(($U$6/2)^2-($U$6/2)^2*'(OLD) bottom seam length'!AC4292^2/($U$7/2)^2)</f>
        <v>#VALUE!</v>
      </c>
    </row>
    <row r="4293" spans="2:30">
      <c r="B4293" s="136">
        <f t="shared" si="660"/>
        <v>85640</v>
      </c>
      <c r="C4293" t="e">
        <f>SQRT(($C$5/2)^2-($C$5/2)^2*'(OLD) bottom seam length'!B4293^2/($C$6/2)^2)</f>
        <v>#DIV/0!</v>
      </c>
      <c r="E4293" s="136">
        <f t="shared" si="661"/>
        <v>85640</v>
      </c>
      <c r="F4293" t="e">
        <f>SQRT(($C$5/2)^2-($C$5/2)^2*'(OLD) bottom seam length'!E4293^2/($C$6/2)^2)</f>
        <v>#DIV/0!</v>
      </c>
      <c r="H4293" s="136">
        <f t="shared" si="662"/>
        <v>85640</v>
      </c>
      <c r="I4293" t="e">
        <f>SQRT(($C$5/2)^2-($C$5/2)^2*'(OLD) bottom seam length'!H4293^2/($C$6/2)^2)</f>
        <v>#DIV/0!</v>
      </c>
      <c r="K4293" s="136">
        <f t="shared" si="663"/>
        <v>85640</v>
      </c>
      <c r="L4293" t="e">
        <f>SQRT(($C$5/2)^2-($C$5/2)^2*'(OLD) bottom seam length'!K4293^2/($C$6/2)^2)</f>
        <v>#DIV/0!</v>
      </c>
      <c r="O4293" s="136">
        <f t="shared" si="664"/>
        <v>85640</v>
      </c>
      <c r="P4293" t="b">
        <f t="shared" si="665"/>
        <v>0</v>
      </c>
      <c r="T4293" s="136">
        <f t="shared" si="666"/>
        <v>85620</v>
      </c>
      <c r="U4293" t="e">
        <f>SQRT(($U$6/2)^2-($U$6/2)^2*'(OLD) bottom seam length'!T4293^2/($U$7/2)^2)</f>
        <v>#VALUE!</v>
      </c>
      <c r="W4293" s="136">
        <f t="shared" si="667"/>
        <v>85620</v>
      </c>
      <c r="X4293" t="e">
        <f>SQRT(($U$6/2)^2-($U$6/2)^2*'(OLD) bottom seam length'!W4293^2/($U$7/2)^2)</f>
        <v>#VALUE!</v>
      </c>
      <c r="Z4293" s="136">
        <f t="shared" si="668"/>
        <v>85620</v>
      </c>
      <c r="AA4293" t="e">
        <f>SQRT(($U$6/2)^2-($U$6/2)^2*'(OLD) bottom seam length'!Z4293^2/($U$7/2)^2)</f>
        <v>#VALUE!</v>
      </c>
      <c r="AC4293" s="136">
        <f t="shared" si="669"/>
        <v>85620</v>
      </c>
      <c r="AD4293" t="e">
        <f>SQRT(($U$6/2)^2-($U$6/2)^2*'(OLD) bottom seam length'!AC4293^2/($U$7/2)^2)</f>
        <v>#VALUE!</v>
      </c>
    </row>
    <row r="4294" spans="2:30">
      <c r="B4294" s="136">
        <f t="shared" si="660"/>
        <v>85660</v>
      </c>
      <c r="C4294" t="e">
        <f>SQRT(($C$5/2)^2-($C$5/2)^2*'(OLD) bottom seam length'!B4294^2/($C$6/2)^2)</f>
        <v>#DIV/0!</v>
      </c>
      <c r="E4294" s="136">
        <f t="shared" si="661"/>
        <v>85660</v>
      </c>
      <c r="F4294" t="e">
        <f>SQRT(($C$5/2)^2-($C$5/2)^2*'(OLD) bottom seam length'!E4294^2/($C$6/2)^2)</f>
        <v>#DIV/0!</v>
      </c>
      <c r="H4294" s="136">
        <f t="shared" si="662"/>
        <v>85660</v>
      </c>
      <c r="I4294" t="e">
        <f>SQRT(($C$5/2)^2-($C$5/2)^2*'(OLD) bottom seam length'!H4294^2/($C$6/2)^2)</f>
        <v>#DIV/0!</v>
      </c>
      <c r="K4294" s="136">
        <f t="shared" si="663"/>
        <v>85660</v>
      </c>
      <c r="L4294" t="e">
        <f>SQRT(($C$5/2)^2-($C$5/2)^2*'(OLD) bottom seam length'!K4294^2/($C$6/2)^2)</f>
        <v>#DIV/0!</v>
      </c>
      <c r="O4294" s="136">
        <f t="shared" si="664"/>
        <v>85660</v>
      </c>
      <c r="P4294" t="b">
        <f t="shared" si="665"/>
        <v>0</v>
      </c>
      <c r="T4294" s="136">
        <f t="shared" si="666"/>
        <v>85640</v>
      </c>
      <c r="U4294" t="e">
        <f>SQRT(($U$6/2)^2-($U$6/2)^2*'(OLD) bottom seam length'!T4294^2/($U$7/2)^2)</f>
        <v>#VALUE!</v>
      </c>
      <c r="W4294" s="136">
        <f t="shared" si="667"/>
        <v>85640</v>
      </c>
      <c r="X4294" t="e">
        <f>SQRT(($U$6/2)^2-($U$6/2)^2*'(OLD) bottom seam length'!W4294^2/($U$7/2)^2)</f>
        <v>#VALUE!</v>
      </c>
      <c r="Z4294" s="136">
        <f t="shared" si="668"/>
        <v>85640</v>
      </c>
      <c r="AA4294" t="e">
        <f>SQRT(($U$6/2)^2-($U$6/2)^2*'(OLD) bottom seam length'!Z4294^2/($U$7/2)^2)</f>
        <v>#VALUE!</v>
      </c>
      <c r="AC4294" s="136">
        <f t="shared" si="669"/>
        <v>85640</v>
      </c>
      <c r="AD4294" t="e">
        <f>SQRT(($U$6/2)^2-($U$6/2)^2*'(OLD) bottom seam length'!AC4294^2/($U$7/2)^2)</f>
        <v>#VALUE!</v>
      </c>
    </row>
    <row r="4295" spans="2:30">
      <c r="B4295" s="136">
        <f t="shared" si="660"/>
        <v>85680</v>
      </c>
      <c r="C4295" t="e">
        <f>SQRT(($C$5/2)^2-($C$5/2)^2*'(OLD) bottom seam length'!B4295^2/($C$6/2)^2)</f>
        <v>#DIV/0!</v>
      </c>
      <c r="E4295" s="136">
        <f t="shared" si="661"/>
        <v>85680</v>
      </c>
      <c r="F4295" t="e">
        <f>SQRT(($C$5/2)^2-($C$5/2)^2*'(OLD) bottom seam length'!E4295^2/($C$6/2)^2)</f>
        <v>#DIV/0!</v>
      </c>
      <c r="H4295" s="136">
        <f t="shared" si="662"/>
        <v>85680</v>
      </c>
      <c r="I4295" t="e">
        <f>SQRT(($C$5/2)^2-($C$5/2)^2*'(OLD) bottom seam length'!H4295^2/($C$6/2)^2)</f>
        <v>#DIV/0!</v>
      </c>
      <c r="K4295" s="136">
        <f t="shared" si="663"/>
        <v>85680</v>
      </c>
      <c r="L4295" t="e">
        <f>SQRT(($C$5/2)^2-($C$5/2)^2*'(OLD) bottom seam length'!K4295^2/($C$6/2)^2)</f>
        <v>#DIV/0!</v>
      </c>
      <c r="O4295" s="136">
        <f t="shared" si="664"/>
        <v>85680</v>
      </c>
      <c r="P4295" t="b">
        <f t="shared" si="665"/>
        <v>0</v>
      </c>
      <c r="T4295" s="136">
        <f t="shared" si="666"/>
        <v>85660</v>
      </c>
      <c r="U4295" t="e">
        <f>SQRT(($U$6/2)^2-($U$6/2)^2*'(OLD) bottom seam length'!T4295^2/($U$7/2)^2)</f>
        <v>#VALUE!</v>
      </c>
      <c r="W4295" s="136">
        <f t="shared" si="667"/>
        <v>85660</v>
      </c>
      <c r="X4295" t="e">
        <f>SQRT(($U$6/2)^2-($U$6/2)^2*'(OLD) bottom seam length'!W4295^2/($U$7/2)^2)</f>
        <v>#VALUE!</v>
      </c>
      <c r="Z4295" s="136">
        <f t="shared" si="668"/>
        <v>85660</v>
      </c>
      <c r="AA4295" t="e">
        <f>SQRT(($U$6/2)^2-($U$6/2)^2*'(OLD) bottom seam length'!Z4295^2/($U$7/2)^2)</f>
        <v>#VALUE!</v>
      </c>
      <c r="AC4295" s="136">
        <f t="shared" si="669"/>
        <v>85660</v>
      </c>
      <c r="AD4295" t="e">
        <f>SQRT(($U$6/2)^2-($U$6/2)^2*'(OLD) bottom seam length'!AC4295^2/($U$7/2)^2)</f>
        <v>#VALUE!</v>
      </c>
    </row>
    <row r="4296" spans="2:30">
      <c r="B4296" s="136">
        <f t="shared" si="660"/>
        <v>85700</v>
      </c>
      <c r="C4296" t="e">
        <f>SQRT(($C$5/2)^2-($C$5/2)^2*'(OLD) bottom seam length'!B4296^2/($C$6/2)^2)</f>
        <v>#DIV/0!</v>
      </c>
      <c r="E4296" s="136">
        <f t="shared" si="661"/>
        <v>85700</v>
      </c>
      <c r="F4296" t="e">
        <f>SQRT(($C$5/2)^2-($C$5/2)^2*'(OLD) bottom seam length'!E4296^2/($C$6/2)^2)</f>
        <v>#DIV/0!</v>
      </c>
      <c r="H4296" s="136">
        <f t="shared" si="662"/>
        <v>85700</v>
      </c>
      <c r="I4296" t="e">
        <f>SQRT(($C$5/2)^2-($C$5/2)^2*'(OLD) bottom seam length'!H4296^2/($C$6/2)^2)</f>
        <v>#DIV/0!</v>
      </c>
      <c r="K4296" s="136">
        <f t="shared" si="663"/>
        <v>85700</v>
      </c>
      <c r="L4296" t="e">
        <f>SQRT(($C$5/2)^2-($C$5/2)^2*'(OLD) bottom seam length'!K4296^2/($C$6/2)^2)</f>
        <v>#DIV/0!</v>
      </c>
      <c r="O4296" s="136">
        <f t="shared" si="664"/>
        <v>85700</v>
      </c>
      <c r="P4296" t="b">
        <f t="shared" si="665"/>
        <v>0</v>
      </c>
      <c r="T4296" s="136">
        <f t="shared" si="666"/>
        <v>85680</v>
      </c>
      <c r="U4296" t="e">
        <f>SQRT(($U$6/2)^2-($U$6/2)^2*'(OLD) bottom seam length'!T4296^2/($U$7/2)^2)</f>
        <v>#VALUE!</v>
      </c>
      <c r="W4296" s="136">
        <f t="shared" si="667"/>
        <v>85680</v>
      </c>
      <c r="X4296" t="e">
        <f>SQRT(($U$6/2)^2-($U$6/2)^2*'(OLD) bottom seam length'!W4296^2/($U$7/2)^2)</f>
        <v>#VALUE!</v>
      </c>
      <c r="Z4296" s="136">
        <f t="shared" si="668"/>
        <v>85680</v>
      </c>
      <c r="AA4296" t="e">
        <f>SQRT(($U$6/2)^2-($U$6/2)^2*'(OLD) bottom seam length'!Z4296^2/($U$7/2)^2)</f>
        <v>#VALUE!</v>
      </c>
      <c r="AC4296" s="136">
        <f t="shared" si="669"/>
        <v>85680</v>
      </c>
      <c r="AD4296" t="e">
        <f>SQRT(($U$6/2)^2-($U$6/2)^2*'(OLD) bottom seam length'!AC4296^2/($U$7/2)^2)</f>
        <v>#VALUE!</v>
      </c>
    </row>
    <row r="4297" spans="2:30">
      <c r="B4297" s="136">
        <f t="shared" si="660"/>
        <v>85720</v>
      </c>
      <c r="C4297" t="e">
        <f>SQRT(($C$5/2)^2-($C$5/2)^2*'(OLD) bottom seam length'!B4297^2/($C$6/2)^2)</f>
        <v>#DIV/0!</v>
      </c>
      <c r="E4297" s="136">
        <f t="shared" si="661"/>
        <v>85720</v>
      </c>
      <c r="F4297" t="e">
        <f>SQRT(($C$5/2)^2-($C$5/2)^2*'(OLD) bottom seam length'!E4297^2/($C$6/2)^2)</f>
        <v>#DIV/0!</v>
      </c>
      <c r="H4297" s="136">
        <f t="shared" si="662"/>
        <v>85720</v>
      </c>
      <c r="I4297" t="e">
        <f>SQRT(($C$5/2)^2-($C$5/2)^2*'(OLD) bottom seam length'!H4297^2/($C$6/2)^2)</f>
        <v>#DIV/0!</v>
      </c>
      <c r="K4297" s="136">
        <f t="shared" si="663"/>
        <v>85720</v>
      </c>
      <c r="L4297" t="e">
        <f>SQRT(($C$5/2)^2-($C$5/2)^2*'(OLD) bottom seam length'!K4297^2/($C$6/2)^2)</f>
        <v>#DIV/0!</v>
      </c>
      <c r="O4297" s="136">
        <f t="shared" si="664"/>
        <v>85720</v>
      </c>
      <c r="P4297" t="b">
        <f t="shared" si="665"/>
        <v>0</v>
      </c>
      <c r="T4297" s="136">
        <f t="shared" si="666"/>
        <v>85700</v>
      </c>
      <c r="U4297" t="e">
        <f>SQRT(($U$6/2)^2-($U$6/2)^2*'(OLD) bottom seam length'!T4297^2/($U$7/2)^2)</f>
        <v>#VALUE!</v>
      </c>
      <c r="W4297" s="136">
        <f t="shared" si="667"/>
        <v>85700</v>
      </c>
      <c r="X4297" t="e">
        <f>SQRT(($U$6/2)^2-($U$6/2)^2*'(OLD) bottom seam length'!W4297^2/($U$7/2)^2)</f>
        <v>#VALUE!</v>
      </c>
      <c r="Z4297" s="136">
        <f t="shared" si="668"/>
        <v>85700</v>
      </c>
      <c r="AA4297" t="e">
        <f>SQRT(($U$6/2)^2-($U$6/2)^2*'(OLD) bottom seam length'!Z4297^2/($U$7/2)^2)</f>
        <v>#VALUE!</v>
      </c>
      <c r="AC4297" s="136">
        <f t="shared" si="669"/>
        <v>85700</v>
      </c>
      <c r="AD4297" t="e">
        <f>SQRT(($U$6/2)^2-($U$6/2)^2*'(OLD) bottom seam length'!AC4297^2/($U$7/2)^2)</f>
        <v>#VALUE!</v>
      </c>
    </row>
    <row r="4298" spans="2:30">
      <c r="B4298" s="136">
        <f t="shared" si="660"/>
        <v>85740</v>
      </c>
      <c r="C4298" t="e">
        <f>SQRT(($C$5/2)^2-($C$5/2)^2*'(OLD) bottom seam length'!B4298^2/($C$6/2)^2)</f>
        <v>#DIV/0!</v>
      </c>
      <c r="E4298" s="136">
        <f t="shared" si="661"/>
        <v>85740</v>
      </c>
      <c r="F4298" t="e">
        <f>SQRT(($C$5/2)^2-($C$5/2)^2*'(OLD) bottom seam length'!E4298^2/($C$6/2)^2)</f>
        <v>#DIV/0!</v>
      </c>
      <c r="H4298" s="136">
        <f t="shared" si="662"/>
        <v>85740</v>
      </c>
      <c r="I4298" t="e">
        <f>SQRT(($C$5/2)^2-($C$5/2)^2*'(OLD) bottom seam length'!H4298^2/($C$6/2)^2)</f>
        <v>#DIV/0!</v>
      </c>
      <c r="K4298" s="136">
        <f t="shared" si="663"/>
        <v>85740</v>
      </c>
      <c r="L4298" t="e">
        <f>SQRT(($C$5/2)^2-($C$5/2)^2*'(OLD) bottom seam length'!K4298^2/($C$6/2)^2)</f>
        <v>#DIV/0!</v>
      </c>
      <c r="O4298" s="136">
        <f t="shared" si="664"/>
        <v>85740</v>
      </c>
      <c r="P4298" t="b">
        <f t="shared" si="665"/>
        <v>0</v>
      </c>
      <c r="T4298" s="136">
        <f t="shared" si="666"/>
        <v>85720</v>
      </c>
      <c r="U4298" t="e">
        <f>SQRT(($U$6/2)^2-($U$6/2)^2*'(OLD) bottom seam length'!T4298^2/($U$7/2)^2)</f>
        <v>#VALUE!</v>
      </c>
      <c r="W4298" s="136">
        <f t="shared" si="667"/>
        <v>85720</v>
      </c>
      <c r="X4298" t="e">
        <f>SQRT(($U$6/2)^2-($U$6/2)^2*'(OLD) bottom seam length'!W4298^2/($U$7/2)^2)</f>
        <v>#VALUE!</v>
      </c>
      <c r="Z4298" s="136">
        <f t="shared" si="668"/>
        <v>85720</v>
      </c>
      <c r="AA4298" t="e">
        <f>SQRT(($U$6/2)^2-($U$6/2)^2*'(OLD) bottom seam length'!Z4298^2/($U$7/2)^2)</f>
        <v>#VALUE!</v>
      </c>
      <c r="AC4298" s="136">
        <f t="shared" si="669"/>
        <v>85720</v>
      </c>
      <c r="AD4298" t="e">
        <f>SQRT(($U$6/2)^2-($U$6/2)^2*'(OLD) bottom seam length'!AC4298^2/($U$7/2)^2)</f>
        <v>#VALUE!</v>
      </c>
    </row>
    <row r="4299" spans="2:30">
      <c r="B4299" s="136">
        <f t="shared" si="660"/>
        <v>85760</v>
      </c>
      <c r="C4299" t="e">
        <f>SQRT(($C$5/2)^2-($C$5/2)^2*'(OLD) bottom seam length'!B4299^2/($C$6/2)^2)</f>
        <v>#DIV/0!</v>
      </c>
      <c r="E4299" s="136">
        <f t="shared" si="661"/>
        <v>85760</v>
      </c>
      <c r="F4299" t="e">
        <f>SQRT(($C$5/2)^2-($C$5/2)^2*'(OLD) bottom seam length'!E4299^2/($C$6/2)^2)</f>
        <v>#DIV/0!</v>
      </c>
      <c r="H4299" s="136">
        <f t="shared" si="662"/>
        <v>85760</v>
      </c>
      <c r="I4299" t="e">
        <f>SQRT(($C$5/2)^2-($C$5/2)^2*'(OLD) bottom seam length'!H4299^2/($C$6/2)^2)</f>
        <v>#DIV/0!</v>
      </c>
      <c r="K4299" s="136">
        <f t="shared" si="663"/>
        <v>85760</v>
      </c>
      <c r="L4299" t="e">
        <f>SQRT(($C$5/2)^2-($C$5/2)^2*'(OLD) bottom seam length'!K4299^2/($C$6/2)^2)</f>
        <v>#DIV/0!</v>
      </c>
      <c r="O4299" s="136">
        <f t="shared" si="664"/>
        <v>85760</v>
      </c>
      <c r="P4299" t="b">
        <f t="shared" si="665"/>
        <v>0</v>
      </c>
      <c r="T4299" s="136">
        <f t="shared" si="666"/>
        <v>85740</v>
      </c>
      <c r="U4299" t="e">
        <f>SQRT(($U$6/2)^2-($U$6/2)^2*'(OLD) bottom seam length'!T4299^2/($U$7/2)^2)</f>
        <v>#VALUE!</v>
      </c>
      <c r="W4299" s="136">
        <f t="shared" si="667"/>
        <v>85740</v>
      </c>
      <c r="X4299" t="e">
        <f>SQRT(($U$6/2)^2-($U$6/2)^2*'(OLD) bottom seam length'!W4299^2/($U$7/2)^2)</f>
        <v>#VALUE!</v>
      </c>
      <c r="Z4299" s="136">
        <f t="shared" si="668"/>
        <v>85740</v>
      </c>
      <c r="AA4299" t="e">
        <f>SQRT(($U$6/2)^2-($U$6/2)^2*'(OLD) bottom seam length'!Z4299^2/($U$7/2)^2)</f>
        <v>#VALUE!</v>
      </c>
      <c r="AC4299" s="136">
        <f t="shared" si="669"/>
        <v>85740</v>
      </c>
      <c r="AD4299" t="e">
        <f>SQRT(($U$6/2)^2-($U$6/2)^2*'(OLD) bottom seam length'!AC4299^2/($U$7/2)^2)</f>
        <v>#VALUE!</v>
      </c>
    </row>
    <row r="4300" spans="2:30">
      <c r="B4300" s="136">
        <f t="shared" ref="B4300:B4363" si="670">B4299+$C$7</f>
        <v>85780</v>
      </c>
      <c r="C4300" t="e">
        <f>SQRT(($C$5/2)^2-($C$5/2)^2*'(OLD) bottom seam length'!B4300^2/($C$6/2)^2)</f>
        <v>#DIV/0!</v>
      </c>
      <c r="E4300" s="136">
        <f t="shared" ref="E4300:E4363" si="671">E4299+$C$7</f>
        <v>85780</v>
      </c>
      <c r="F4300" t="e">
        <f>SQRT(($C$5/2)^2-($C$5/2)^2*'(OLD) bottom seam length'!E4300^2/($C$6/2)^2)</f>
        <v>#DIV/0!</v>
      </c>
      <c r="H4300" s="136">
        <f t="shared" ref="H4300:H4363" si="672">H4299+$C$7</f>
        <v>85780</v>
      </c>
      <c r="I4300" t="e">
        <f>SQRT(($C$5/2)^2-($C$5/2)^2*'(OLD) bottom seam length'!H4300^2/($C$6/2)^2)</f>
        <v>#DIV/0!</v>
      </c>
      <c r="K4300" s="136">
        <f t="shared" ref="K4300:K4363" si="673">K4299+$C$7</f>
        <v>85780</v>
      </c>
      <c r="L4300" t="e">
        <f>SQRT(($C$5/2)^2-($C$5/2)^2*'(OLD) bottom seam length'!K4300^2/($C$6/2)^2)</f>
        <v>#DIV/0!</v>
      </c>
      <c r="O4300" s="136">
        <f t="shared" ref="O4300:O4363" si="674">O4299+$C$7</f>
        <v>85780</v>
      </c>
      <c r="P4300" t="b">
        <f t="shared" ref="P4300:P4363" si="675">IF(O4300&lt;=$P$6,$P$5)</f>
        <v>0</v>
      </c>
      <c r="T4300" s="136">
        <f t="shared" si="666"/>
        <v>85760</v>
      </c>
      <c r="U4300" t="e">
        <f>SQRT(($U$6/2)^2-($U$6/2)^2*'(OLD) bottom seam length'!T4300^2/($U$7/2)^2)</f>
        <v>#VALUE!</v>
      </c>
      <c r="W4300" s="136">
        <f t="shared" si="667"/>
        <v>85760</v>
      </c>
      <c r="X4300" t="e">
        <f>SQRT(($U$6/2)^2-($U$6/2)^2*'(OLD) bottom seam length'!W4300^2/($U$7/2)^2)</f>
        <v>#VALUE!</v>
      </c>
      <c r="Z4300" s="136">
        <f t="shared" si="668"/>
        <v>85760</v>
      </c>
      <c r="AA4300" t="e">
        <f>SQRT(($U$6/2)^2-($U$6/2)^2*'(OLD) bottom seam length'!Z4300^2/($U$7/2)^2)</f>
        <v>#VALUE!</v>
      </c>
      <c r="AC4300" s="136">
        <f t="shared" si="669"/>
        <v>85760</v>
      </c>
      <c r="AD4300" t="e">
        <f>SQRT(($U$6/2)^2-($U$6/2)^2*'(OLD) bottom seam length'!AC4300^2/($U$7/2)^2)</f>
        <v>#VALUE!</v>
      </c>
    </row>
    <row r="4301" spans="2:30">
      <c r="B4301" s="136">
        <f t="shared" si="670"/>
        <v>85800</v>
      </c>
      <c r="C4301" t="e">
        <f>SQRT(($C$5/2)^2-($C$5/2)^2*'(OLD) bottom seam length'!B4301^2/($C$6/2)^2)</f>
        <v>#DIV/0!</v>
      </c>
      <c r="E4301" s="136">
        <f t="shared" si="671"/>
        <v>85800</v>
      </c>
      <c r="F4301" t="e">
        <f>SQRT(($C$5/2)^2-($C$5/2)^2*'(OLD) bottom seam length'!E4301^2/($C$6/2)^2)</f>
        <v>#DIV/0!</v>
      </c>
      <c r="H4301" s="136">
        <f t="shared" si="672"/>
        <v>85800</v>
      </c>
      <c r="I4301" t="e">
        <f>SQRT(($C$5/2)^2-($C$5/2)^2*'(OLD) bottom seam length'!H4301^2/($C$6/2)^2)</f>
        <v>#DIV/0!</v>
      </c>
      <c r="K4301" s="136">
        <f t="shared" si="673"/>
        <v>85800</v>
      </c>
      <c r="L4301" t="e">
        <f>SQRT(($C$5/2)^2-($C$5/2)^2*'(OLD) bottom seam length'!K4301^2/($C$6/2)^2)</f>
        <v>#DIV/0!</v>
      </c>
      <c r="O4301" s="136">
        <f t="shared" si="674"/>
        <v>85800</v>
      </c>
      <c r="P4301" t="b">
        <f t="shared" si="675"/>
        <v>0</v>
      </c>
      <c r="T4301" s="136">
        <f t="shared" ref="T4301:T4364" si="676">T4300+$C$7</f>
        <v>85780</v>
      </c>
      <c r="U4301" t="e">
        <f>SQRT(($U$6/2)^2-($U$6/2)^2*'(OLD) bottom seam length'!T4301^2/($U$7/2)^2)</f>
        <v>#VALUE!</v>
      </c>
      <c r="W4301" s="136">
        <f t="shared" ref="W4301:W4364" si="677">W4300+$C$7</f>
        <v>85780</v>
      </c>
      <c r="X4301" t="e">
        <f>SQRT(($U$6/2)^2-($U$6/2)^2*'(OLD) bottom seam length'!W4301^2/($U$7/2)^2)</f>
        <v>#VALUE!</v>
      </c>
      <c r="Z4301" s="136">
        <f t="shared" ref="Z4301:Z4364" si="678">Z4300+$C$7</f>
        <v>85780</v>
      </c>
      <c r="AA4301" t="e">
        <f>SQRT(($U$6/2)^2-($U$6/2)^2*'(OLD) bottom seam length'!Z4301^2/($U$7/2)^2)</f>
        <v>#VALUE!</v>
      </c>
      <c r="AC4301" s="136">
        <f t="shared" ref="AC4301:AC4364" si="679">AC4300+$C$7</f>
        <v>85780</v>
      </c>
      <c r="AD4301" t="e">
        <f>SQRT(($U$6/2)^2-($U$6/2)^2*'(OLD) bottom seam length'!AC4301^2/($U$7/2)^2)</f>
        <v>#VALUE!</v>
      </c>
    </row>
    <row r="4302" spans="2:30">
      <c r="B4302" s="136">
        <f t="shared" si="670"/>
        <v>85820</v>
      </c>
      <c r="C4302" t="e">
        <f>SQRT(($C$5/2)^2-($C$5/2)^2*'(OLD) bottom seam length'!B4302^2/($C$6/2)^2)</f>
        <v>#DIV/0!</v>
      </c>
      <c r="E4302" s="136">
        <f t="shared" si="671"/>
        <v>85820</v>
      </c>
      <c r="F4302" t="e">
        <f>SQRT(($C$5/2)^2-($C$5/2)^2*'(OLD) bottom seam length'!E4302^2/($C$6/2)^2)</f>
        <v>#DIV/0!</v>
      </c>
      <c r="H4302" s="136">
        <f t="shared" si="672"/>
        <v>85820</v>
      </c>
      <c r="I4302" t="e">
        <f>SQRT(($C$5/2)^2-($C$5/2)^2*'(OLD) bottom seam length'!H4302^2/($C$6/2)^2)</f>
        <v>#DIV/0!</v>
      </c>
      <c r="K4302" s="136">
        <f t="shared" si="673"/>
        <v>85820</v>
      </c>
      <c r="L4302" t="e">
        <f>SQRT(($C$5/2)^2-($C$5/2)^2*'(OLD) bottom seam length'!K4302^2/($C$6/2)^2)</f>
        <v>#DIV/0!</v>
      </c>
      <c r="O4302" s="136">
        <f t="shared" si="674"/>
        <v>85820</v>
      </c>
      <c r="P4302" t="b">
        <f t="shared" si="675"/>
        <v>0</v>
      </c>
      <c r="T4302" s="136">
        <f t="shared" si="676"/>
        <v>85800</v>
      </c>
      <c r="U4302" t="e">
        <f>SQRT(($U$6/2)^2-($U$6/2)^2*'(OLD) bottom seam length'!T4302^2/($U$7/2)^2)</f>
        <v>#VALUE!</v>
      </c>
      <c r="W4302" s="136">
        <f t="shared" si="677"/>
        <v>85800</v>
      </c>
      <c r="X4302" t="e">
        <f>SQRT(($U$6/2)^2-($U$6/2)^2*'(OLD) bottom seam length'!W4302^2/($U$7/2)^2)</f>
        <v>#VALUE!</v>
      </c>
      <c r="Z4302" s="136">
        <f t="shared" si="678"/>
        <v>85800</v>
      </c>
      <c r="AA4302" t="e">
        <f>SQRT(($U$6/2)^2-($U$6/2)^2*'(OLD) bottom seam length'!Z4302^2/($U$7/2)^2)</f>
        <v>#VALUE!</v>
      </c>
      <c r="AC4302" s="136">
        <f t="shared" si="679"/>
        <v>85800</v>
      </c>
      <c r="AD4302" t="e">
        <f>SQRT(($U$6/2)^2-($U$6/2)^2*'(OLD) bottom seam length'!AC4302^2/($U$7/2)^2)</f>
        <v>#VALUE!</v>
      </c>
    </row>
    <row r="4303" spans="2:30">
      <c r="B4303" s="136">
        <f t="shared" si="670"/>
        <v>85840</v>
      </c>
      <c r="C4303" t="e">
        <f>SQRT(($C$5/2)^2-($C$5/2)^2*'(OLD) bottom seam length'!B4303^2/($C$6/2)^2)</f>
        <v>#DIV/0!</v>
      </c>
      <c r="E4303" s="136">
        <f t="shared" si="671"/>
        <v>85840</v>
      </c>
      <c r="F4303" t="e">
        <f>SQRT(($C$5/2)^2-($C$5/2)^2*'(OLD) bottom seam length'!E4303^2/($C$6/2)^2)</f>
        <v>#DIV/0!</v>
      </c>
      <c r="H4303" s="136">
        <f t="shared" si="672"/>
        <v>85840</v>
      </c>
      <c r="I4303" t="e">
        <f>SQRT(($C$5/2)^2-($C$5/2)^2*'(OLD) bottom seam length'!H4303^2/($C$6/2)^2)</f>
        <v>#DIV/0!</v>
      </c>
      <c r="K4303" s="136">
        <f t="shared" si="673"/>
        <v>85840</v>
      </c>
      <c r="L4303" t="e">
        <f>SQRT(($C$5/2)^2-($C$5/2)^2*'(OLD) bottom seam length'!K4303^2/($C$6/2)^2)</f>
        <v>#DIV/0!</v>
      </c>
      <c r="O4303" s="136">
        <f t="shared" si="674"/>
        <v>85840</v>
      </c>
      <c r="P4303" t="b">
        <f t="shared" si="675"/>
        <v>0</v>
      </c>
      <c r="T4303" s="136">
        <f t="shared" si="676"/>
        <v>85820</v>
      </c>
      <c r="U4303" t="e">
        <f>SQRT(($U$6/2)^2-($U$6/2)^2*'(OLD) bottom seam length'!T4303^2/($U$7/2)^2)</f>
        <v>#VALUE!</v>
      </c>
      <c r="W4303" s="136">
        <f t="shared" si="677"/>
        <v>85820</v>
      </c>
      <c r="X4303" t="e">
        <f>SQRT(($U$6/2)^2-($U$6/2)^2*'(OLD) bottom seam length'!W4303^2/($U$7/2)^2)</f>
        <v>#VALUE!</v>
      </c>
      <c r="Z4303" s="136">
        <f t="shared" si="678"/>
        <v>85820</v>
      </c>
      <c r="AA4303" t="e">
        <f>SQRT(($U$6/2)^2-($U$6/2)^2*'(OLD) bottom seam length'!Z4303^2/($U$7/2)^2)</f>
        <v>#VALUE!</v>
      </c>
      <c r="AC4303" s="136">
        <f t="shared" si="679"/>
        <v>85820</v>
      </c>
      <c r="AD4303" t="e">
        <f>SQRT(($U$6/2)^2-($U$6/2)^2*'(OLD) bottom seam length'!AC4303^2/($U$7/2)^2)</f>
        <v>#VALUE!</v>
      </c>
    </row>
    <row r="4304" spans="2:30">
      <c r="B4304" s="136">
        <f t="shared" si="670"/>
        <v>85860</v>
      </c>
      <c r="C4304" t="e">
        <f>SQRT(($C$5/2)^2-($C$5/2)^2*'(OLD) bottom seam length'!B4304^2/($C$6/2)^2)</f>
        <v>#DIV/0!</v>
      </c>
      <c r="E4304" s="136">
        <f t="shared" si="671"/>
        <v>85860</v>
      </c>
      <c r="F4304" t="e">
        <f>SQRT(($C$5/2)^2-($C$5/2)^2*'(OLD) bottom seam length'!E4304^2/($C$6/2)^2)</f>
        <v>#DIV/0!</v>
      </c>
      <c r="H4304" s="136">
        <f t="shared" si="672"/>
        <v>85860</v>
      </c>
      <c r="I4304" t="e">
        <f>SQRT(($C$5/2)^2-($C$5/2)^2*'(OLD) bottom seam length'!H4304^2/($C$6/2)^2)</f>
        <v>#DIV/0!</v>
      </c>
      <c r="K4304" s="136">
        <f t="shared" si="673"/>
        <v>85860</v>
      </c>
      <c r="L4304" t="e">
        <f>SQRT(($C$5/2)^2-($C$5/2)^2*'(OLD) bottom seam length'!K4304^2/($C$6/2)^2)</f>
        <v>#DIV/0!</v>
      </c>
      <c r="O4304" s="136">
        <f t="shared" si="674"/>
        <v>85860</v>
      </c>
      <c r="P4304" t="b">
        <f t="shared" si="675"/>
        <v>0</v>
      </c>
      <c r="T4304" s="136">
        <f t="shared" si="676"/>
        <v>85840</v>
      </c>
      <c r="U4304" t="e">
        <f>SQRT(($U$6/2)^2-($U$6/2)^2*'(OLD) bottom seam length'!T4304^2/($U$7/2)^2)</f>
        <v>#VALUE!</v>
      </c>
      <c r="W4304" s="136">
        <f t="shared" si="677"/>
        <v>85840</v>
      </c>
      <c r="X4304" t="e">
        <f>SQRT(($U$6/2)^2-($U$6/2)^2*'(OLD) bottom seam length'!W4304^2/($U$7/2)^2)</f>
        <v>#VALUE!</v>
      </c>
      <c r="Z4304" s="136">
        <f t="shared" si="678"/>
        <v>85840</v>
      </c>
      <c r="AA4304" t="e">
        <f>SQRT(($U$6/2)^2-($U$6/2)^2*'(OLD) bottom seam length'!Z4304^2/($U$7/2)^2)</f>
        <v>#VALUE!</v>
      </c>
      <c r="AC4304" s="136">
        <f t="shared" si="679"/>
        <v>85840</v>
      </c>
      <c r="AD4304" t="e">
        <f>SQRT(($U$6/2)^2-($U$6/2)^2*'(OLD) bottom seam length'!AC4304^2/($U$7/2)^2)</f>
        <v>#VALUE!</v>
      </c>
    </row>
    <row r="4305" spans="2:30">
      <c r="B4305" s="136">
        <f t="shared" si="670"/>
        <v>85880</v>
      </c>
      <c r="C4305" t="e">
        <f>SQRT(($C$5/2)^2-($C$5/2)^2*'(OLD) bottom seam length'!B4305^2/($C$6/2)^2)</f>
        <v>#DIV/0!</v>
      </c>
      <c r="E4305" s="136">
        <f t="shared" si="671"/>
        <v>85880</v>
      </c>
      <c r="F4305" t="e">
        <f>SQRT(($C$5/2)^2-($C$5/2)^2*'(OLD) bottom seam length'!E4305^2/($C$6/2)^2)</f>
        <v>#DIV/0!</v>
      </c>
      <c r="H4305" s="136">
        <f t="shared" si="672"/>
        <v>85880</v>
      </c>
      <c r="I4305" t="e">
        <f>SQRT(($C$5/2)^2-($C$5/2)^2*'(OLD) bottom seam length'!H4305^2/($C$6/2)^2)</f>
        <v>#DIV/0!</v>
      </c>
      <c r="K4305" s="136">
        <f t="shared" si="673"/>
        <v>85880</v>
      </c>
      <c r="L4305" t="e">
        <f>SQRT(($C$5/2)^2-($C$5/2)^2*'(OLD) bottom seam length'!K4305^2/($C$6/2)^2)</f>
        <v>#DIV/0!</v>
      </c>
      <c r="O4305" s="136">
        <f t="shared" si="674"/>
        <v>85880</v>
      </c>
      <c r="P4305" t="b">
        <f t="shared" si="675"/>
        <v>0</v>
      </c>
      <c r="T4305" s="136">
        <f t="shared" si="676"/>
        <v>85860</v>
      </c>
      <c r="U4305" t="e">
        <f>SQRT(($U$6/2)^2-($U$6/2)^2*'(OLD) bottom seam length'!T4305^2/($U$7/2)^2)</f>
        <v>#VALUE!</v>
      </c>
      <c r="W4305" s="136">
        <f t="shared" si="677"/>
        <v>85860</v>
      </c>
      <c r="X4305" t="e">
        <f>SQRT(($U$6/2)^2-($U$6/2)^2*'(OLD) bottom seam length'!W4305^2/($U$7/2)^2)</f>
        <v>#VALUE!</v>
      </c>
      <c r="Z4305" s="136">
        <f t="shared" si="678"/>
        <v>85860</v>
      </c>
      <c r="AA4305" t="e">
        <f>SQRT(($U$6/2)^2-($U$6/2)^2*'(OLD) bottom seam length'!Z4305^2/($U$7/2)^2)</f>
        <v>#VALUE!</v>
      </c>
      <c r="AC4305" s="136">
        <f t="shared" si="679"/>
        <v>85860</v>
      </c>
      <c r="AD4305" t="e">
        <f>SQRT(($U$6/2)^2-($U$6/2)^2*'(OLD) bottom seam length'!AC4305^2/($U$7/2)^2)</f>
        <v>#VALUE!</v>
      </c>
    </row>
    <row r="4306" spans="2:30">
      <c r="B4306" s="136">
        <f t="shared" si="670"/>
        <v>85900</v>
      </c>
      <c r="C4306" t="e">
        <f>SQRT(($C$5/2)^2-($C$5/2)^2*'(OLD) bottom seam length'!B4306^2/($C$6/2)^2)</f>
        <v>#DIV/0!</v>
      </c>
      <c r="E4306" s="136">
        <f t="shared" si="671"/>
        <v>85900</v>
      </c>
      <c r="F4306" t="e">
        <f>SQRT(($C$5/2)^2-($C$5/2)^2*'(OLD) bottom seam length'!E4306^2/($C$6/2)^2)</f>
        <v>#DIV/0!</v>
      </c>
      <c r="H4306" s="136">
        <f t="shared" si="672"/>
        <v>85900</v>
      </c>
      <c r="I4306" t="e">
        <f>SQRT(($C$5/2)^2-($C$5/2)^2*'(OLD) bottom seam length'!H4306^2/($C$6/2)^2)</f>
        <v>#DIV/0!</v>
      </c>
      <c r="K4306" s="136">
        <f t="shared" si="673"/>
        <v>85900</v>
      </c>
      <c r="L4306" t="e">
        <f>SQRT(($C$5/2)^2-($C$5/2)^2*'(OLD) bottom seam length'!K4306^2/($C$6/2)^2)</f>
        <v>#DIV/0!</v>
      </c>
      <c r="O4306" s="136">
        <f t="shared" si="674"/>
        <v>85900</v>
      </c>
      <c r="P4306" t="b">
        <f t="shared" si="675"/>
        <v>0</v>
      </c>
      <c r="T4306" s="136">
        <f t="shared" si="676"/>
        <v>85880</v>
      </c>
      <c r="U4306" t="e">
        <f>SQRT(($U$6/2)^2-($U$6/2)^2*'(OLD) bottom seam length'!T4306^2/($U$7/2)^2)</f>
        <v>#VALUE!</v>
      </c>
      <c r="W4306" s="136">
        <f t="shared" si="677"/>
        <v>85880</v>
      </c>
      <c r="X4306" t="e">
        <f>SQRT(($U$6/2)^2-($U$6/2)^2*'(OLD) bottom seam length'!W4306^2/($U$7/2)^2)</f>
        <v>#VALUE!</v>
      </c>
      <c r="Z4306" s="136">
        <f t="shared" si="678"/>
        <v>85880</v>
      </c>
      <c r="AA4306" t="e">
        <f>SQRT(($U$6/2)^2-($U$6/2)^2*'(OLD) bottom seam length'!Z4306^2/($U$7/2)^2)</f>
        <v>#VALUE!</v>
      </c>
      <c r="AC4306" s="136">
        <f t="shared" si="679"/>
        <v>85880</v>
      </c>
      <c r="AD4306" t="e">
        <f>SQRT(($U$6/2)^2-($U$6/2)^2*'(OLD) bottom seam length'!AC4306^2/($U$7/2)^2)</f>
        <v>#VALUE!</v>
      </c>
    </row>
    <row r="4307" spans="2:30">
      <c r="B4307" s="136">
        <f t="shared" si="670"/>
        <v>85920</v>
      </c>
      <c r="C4307" t="e">
        <f>SQRT(($C$5/2)^2-($C$5/2)^2*'(OLD) bottom seam length'!B4307^2/($C$6/2)^2)</f>
        <v>#DIV/0!</v>
      </c>
      <c r="E4307" s="136">
        <f t="shared" si="671"/>
        <v>85920</v>
      </c>
      <c r="F4307" t="e">
        <f>SQRT(($C$5/2)^2-($C$5/2)^2*'(OLD) bottom seam length'!E4307^2/($C$6/2)^2)</f>
        <v>#DIV/0!</v>
      </c>
      <c r="H4307" s="136">
        <f t="shared" si="672"/>
        <v>85920</v>
      </c>
      <c r="I4307" t="e">
        <f>SQRT(($C$5/2)^2-($C$5/2)^2*'(OLD) bottom seam length'!H4307^2/($C$6/2)^2)</f>
        <v>#DIV/0!</v>
      </c>
      <c r="K4307" s="136">
        <f t="shared" si="673"/>
        <v>85920</v>
      </c>
      <c r="L4307" t="e">
        <f>SQRT(($C$5/2)^2-($C$5/2)^2*'(OLD) bottom seam length'!K4307^2/($C$6/2)^2)</f>
        <v>#DIV/0!</v>
      </c>
      <c r="O4307" s="136">
        <f t="shared" si="674"/>
        <v>85920</v>
      </c>
      <c r="P4307" t="b">
        <f t="shared" si="675"/>
        <v>0</v>
      </c>
      <c r="T4307" s="136">
        <f t="shared" si="676"/>
        <v>85900</v>
      </c>
      <c r="U4307" t="e">
        <f>SQRT(($U$6/2)^2-($U$6/2)^2*'(OLD) bottom seam length'!T4307^2/($U$7/2)^2)</f>
        <v>#VALUE!</v>
      </c>
      <c r="W4307" s="136">
        <f t="shared" si="677"/>
        <v>85900</v>
      </c>
      <c r="X4307" t="e">
        <f>SQRT(($U$6/2)^2-($U$6/2)^2*'(OLD) bottom seam length'!W4307^2/($U$7/2)^2)</f>
        <v>#VALUE!</v>
      </c>
      <c r="Z4307" s="136">
        <f t="shared" si="678"/>
        <v>85900</v>
      </c>
      <c r="AA4307" t="e">
        <f>SQRT(($U$6/2)^2-($U$6/2)^2*'(OLD) bottom seam length'!Z4307^2/($U$7/2)^2)</f>
        <v>#VALUE!</v>
      </c>
      <c r="AC4307" s="136">
        <f t="shared" si="679"/>
        <v>85900</v>
      </c>
      <c r="AD4307" t="e">
        <f>SQRT(($U$6/2)^2-($U$6/2)^2*'(OLD) bottom seam length'!AC4307^2/($U$7/2)^2)</f>
        <v>#VALUE!</v>
      </c>
    </row>
    <row r="4308" spans="2:30">
      <c r="B4308" s="136">
        <f t="shared" si="670"/>
        <v>85940</v>
      </c>
      <c r="C4308" t="e">
        <f>SQRT(($C$5/2)^2-($C$5/2)^2*'(OLD) bottom seam length'!B4308^2/($C$6/2)^2)</f>
        <v>#DIV/0!</v>
      </c>
      <c r="E4308" s="136">
        <f t="shared" si="671"/>
        <v>85940</v>
      </c>
      <c r="F4308" t="e">
        <f>SQRT(($C$5/2)^2-($C$5/2)^2*'(OLD) bottom seam length'!E4308^2/($C$6/2)^2)</f>
        <v>#DIV/0!</v>
      </c>
      <c r="H4308" s="136">
        <f t="shared" si="672"/>
        <v>85940</v>
      </c>
      <c r="I4308" t="e">
        <f>SQRT(($C$5/2)^2-($C$5/2)^2*'(OLD) bottom seam length'!H4308^2/($C$6/2)^2)</f>
        <v>#DIV/0!</v>
      </c>
      <c r="K4308" s="136">
        <f t="shared" si="673"/>
        <v>85940</v>
      </c>
      <c r="L4308" t="e">
        <f>SQRT(($C$5/2)^2-($C$5/2)^2*'(OLD) bottom seam length'!K4308^2/($C$6/2)^2)</f>
        <v>#DIV/0!</v>
      </c>
      <c r="O4308" s="136">
        <f t="shared" si="674"/>
        <v>85940</v>
      </c>
      <c r="P4308" t="b">
        <f t="shared" si="675"/>
        <v>0</v>
      </c>
      <c r="T4308" s="136">
        <f t="shared" si="676"/>
        <v>85920</v>
      </c>
      <c r="U4308" t="e">
        <f>SQRT(($U$6/2)^2-($U$6/2)^2*'(OLD) bottom seam length'!T4308^2/($U$7/2)^2)</f>
        <v>#VALUE!</v>
      </c>
      <c r="W4308" s="136">
        <f t="shared" si="677"/>
        <v>85920</v>
      </c>
      <c r="X4308" t="e">
        <f>SQRT(($U$6/2)^2-($U$6/2)^2*'(OLD) bottom seam length'!W4308^2/($U$7/2)^2)</f>
        <v>#VALUE!</v>
      </c>
      <c r="Z4308" s="136">
        <f t="shared" si="678"/>
        <v>85920</v>
      </c>
      <c r="AA4308" t="e">
        <f>SQRT(($U$6/2)^2-($U$6/2)^2*'(OLD) bottom seam length'!Z4308^2/($U$7/2)^2)</f>
        <v>#VALUE!</v>
      </c>
      <c r="AC4308" s="136">
        <f t="shared" si="679"/>
        <v>85920</v>
      </c>
      <c r="AD4308" t="e">
        <f>SQRT(($U$6/2)^2-($U$6/2)^2*'(OLD) bottom seam length'!AC4308^2/($U$7/2)^2)</f>
        <v>#VALUE!</v>
      </c>
    </row>
    <row r="4309" spans="2:30">
      <c r="B4309" s="136">
        <f t="shared" si="670"/>
        <v>85960</v>
      </c>
      <c r="C4309" t="e">
        <f>SQRT(($C$5/2)^2-($C$5/2)^2*'(OLD) bottom seam length'!B4309^2/($C$6/2)^2)</f>
        <v>#DIV/0!</v>
      </c>
      <c r="E4309" s="136">
        <f t="shared" si="671"/>
        <v>85960</v>
      </c>
      <c r="F4309" t="e">
        <f>SQRT(($C$5/2)^2-($C$5/2)^2*'(OLD) bottom seam length'!E4309^2/($C$6/2)^2)</f>
        <v>#DIV/0!</v>
      </c>
      <c r="H4309" s="136">
        <f t="shared" si="672"/>
        <v>85960</v>
      </c>
      <c r="I4309" t="e">
        <f>SQRT(($C$5/2)^2-($C$5/2)^2*'(OLD) bottom seam length'!H4309^2/($C$6/2)^2)</f>
        <v>#DIV/0!</v>
      </c>
      <c r="K4309" s="136">
        <f t="shared" si="673"/>
        <v>85960</v>
      </c>
      <c r="L4309" t="e">
        <f>SQRT(($C$5/2)^2-($C$5/2)^2*'(OLD) bottom seam length'!K4309^2/($C$6/2)^2)</f>
        <v>#DIV/0!</v>
      </c>
      <c r="O4309" s="136">
        <f t="shared" si="674"/>
        <v>85960</v>
      </c>
      <c r="P4309" t="b">
        <f t="shared" si="675"/>
        <v>0</v>
      </c>
      <c r="T4309" s="136">
        <f t="shared" si="676"/>
        <v>85940</v>
      </c>
      <c r="U4309" t="e">
        <f>SQRT(($U$6/2)^2-($U$6/2)^2*'(OLD) bottom seam length'!T4309^2/($U$7/2)^2)</f>
        <v>#VALUE!</v>
      </c>
      <c r="W4309" s="136">
        <f t="shared" si="677"/>
        <v>85940</v>
      </c>
      <c r="X4309" t="e">
        <f>SQRT(($U$6/2)^2-($U$6/2)^2*'(OLD) bottom seam length'!W4309^2/($U$7/2)^2)</f>
        <v>#VALUE!</v>
      </c>
      <c r="Z4309" s="136">
        <f t="shared" si="678"/>
        <v>85940</v>
      </c>
      <c r="AA4309" t="e">
        <f>SQRT(($U$6/2)^2-($U$6/2)^2*'(OLD) bottom seam length'!Z4309^2/($U$7/2)^2)</f>
        <v>#VALUE!</v>
      </c>
      <c r="AC4309" s="136">
        <f t="shared" si="679"/>
        <v>85940</v>
      </c>
      <c r="AD4309" t="e">
        <f>SQRT(($U$6/2)^2-($U$6/2)^2*'(OLD) bottom seam length'!AC4309^2/($U$7/2)^2)</f>
        <v>#VALUE!</v>
      </c>
    </row>
    <row r="4310" spans="2:30">
      <c r="B4310" s="136">
        <f t="shared" si="670"/>
        <v>85980</v>
      </c>
      <c r="C4310" t="e">
        <f>SQRT(($C$5/2)^2-($C$5/2)^2*'(OLD) bottom seam length'!B4310^2/($C$6/2)^2)</f>
        <v>#DIV/0!</v>
      </c>
      <c r="E4310" s="136">
        <f t="shared" si="671"/>
        <v>85980</v>
      </c>
      <c r="F4310" t="e">
        <f>SQRT(($C$5/2)^2-($C$5/2)^2*'(OLD) bottom seam length'!E4310^2/($C$6/2)^2)</f>
        <v>#DIV/0!</v>
      </c>
      <c r="H4310" s="136">
        <f t="shared" si="672"/>
        <v>85980</v>
      </c>
      <c r="I4310" t="e">
        <f>SQRT(($C$5/2)^2-($C$5/2)^2*'(OLD) bottom seam length'!H4310^2/($C$6/2)^2)</f>
        <v>#DIV/0!</v>
      </c>
      <c r="K4310" s="136">
        <f t="shared" si="673"/>
        <v>85980</v>
      </c>
      <c r="L4310" t="e">
        <f>SQRT(($C$5/2)^2-($C$5/2)^2*'(OLD) bottom seam length'!K4310^2/($C$6/2)^2)</f>
        <v>#DIV/0!</v>
      </c>
      <c r="O4310" s="136">
        <f t="shared" si="674"/>
        <v>85980</v>
      </c>
      <c r="P4310" t="b">
        <f t="shared" si="675"/>
        <v>0</v>
      </c>
      <c r="T4310" s="136">
        <f t="shared" si="676"/>
        <v>85960</v>
      </c>
      <c r="U4310" t="e">
        <f>SQRT(($U$6/2)^2-($U$6/2)^2*'(OLD) bottom seam length'!T4310^2/($U$7/2)^2)</f>
        <v>#VALUE!</v>
      </c>
      <c r="W4310" s="136">
        <f t="shared" si="677"/>
        <v>85960</v>
      </c>
      <c r="X4310" t="e">
        <f>SQRT(($U$6/2)^2-($U$6/2)^2*'(OLD) bottom seam length'!W4310^2/($U$7/2)^2)</f>
        <v>#VALUE!</v>
      </c>
      <c r="Z4310" s="136">
        <f t="shared" si="678"/>
        <v>85960</v>
      </c>
      <c r="AA4310" t="e">
        <f>SQRT(($U$6/2)^2-($U$6/2)^2*'(OLD) bottom seam length'!Z4310^2/($U$7/2)^2)</f>
        <v>#VALUE!</v>
      </c>
      <c r="AC4310" s="136">
        <f t="shared" si="679"/>
        <v>85960</v>
      </c>
      <c r="AD4310" t="e">
        <f>SQRT(($U$6/2)^2-($U$6/2)^2*'(OLD) bottom seam length'!AC4310^2/($U$7/2)^2)</f>
        <v>#VALUE!</v>
      </c>
    </row>
    <row r="4311" spans="2:30">
      <c r="B4311" s="136">
        <f t="shared" si="670"/>
        <v>86000</v>
      </c>
      <c r="C4311" t="e">
        <f>SQRT(($C$5/2)^2-($C$5/2)^2*'(OLD) bottom seam length'!B4311^2/($C$6/2)^2)</f>
        <v>#DIV/0!</v>
      </c>
      <c r="E4311" s="136">
        <f t="shared" si="671"/>
        <v>86000</v>
      </c>
      <c r="F4311" t="e">
        <f>SQRT(($C$5/2)^2-($C$5/2)^2*'(OLD) bottom seam length'!E4311^2/($C$6/2)^2)</f>
        <v>#DIV/0!</v>
      </c>
      <c r="H4311" s="136">
        <f t="shared" si="672"/>
        <v>86000</v>
      </c>
      <c r="I4311" t="e">
        <f>SQRT(($C$5/2)^2-($C$5/2)^2*'(OLD) bottom seam length'!H4311^2/($C$6/2)^2)</f>
        <v>#DIV/0!</v>
      </c>
      <c r="K4311" s="136">
        <f t="shared" si="673"/>
        <v>86000</v>
      </c>
      <c r="L4311" t="e">
        <f>SQRT(($C$5/2)^2-($C$5/2)^2*'(OLD) bottom seam length'!K4311^2/($C$6/2)^2)</f>
        <v>#DIV/0!</v>
      </c>
      <c r="O4311" s="136">
        <f t="shared" si="674"/>
        <v>86000</v>
      </c>
      <c r="P4311" t="b">
        <f t="shared" si="675"/>
        <v>0</v>
      </c>
      <c r="T4311" s="136">
        <f t="shared" si="676"/>
        <v>85980</v>
      </c>
      <c r="U4311" t="e">
        <f>SQRT(($U$6/2)^2-($U$6/2)^2*'(OLD) bottom seam length'!T4311^2/($U$7/2)^2)</f>
        <v>#VALUE!</v>
      </c>
      <c r="W4311" s="136">
        <f t="shared" si="677"/>
        <v>85980</v>
      </c>
      <c r="X4311" t="e">
        <f>SQRT(($U$6/2)^2-($U$6/2)^2*'(OLD) bottom seam length'!W4311^2/($U$7/2)^2)</f>
        <v>#VALUE!</v>
      </c>
      <c r="Z4311" s="136">
        <f t="shared" si="678"/>
        <v>85980</v>
      </c>
      <c r="AA4311" t="e">
        <f>SQRT(($U$6/2)^2-($U$6/2)^2*'(OLD) bottom seam length'!Z4311^2/($U$7/2)^2)</f>
        <v>#VALUE!</v>
      </c>
      <c r="AC4311" s="136">
        <f t="shared" si="679"/>
        <v>85980</v>
      </c>
      <c r="AD4311" t="e">
        <f>SQRT(($U$6/2)^2-($U$6/2)^2*'(OLD) bottom seam length'!AC4311^2/($U$7/2)^2)</f>
        <v>#VALUE!</v>
      </c>
    </row>
    <row r="4312" spans="2:30">
      <c r="B4312" s="136">
        <f t="shared" si="670"/>
        <v>86020</v>
      </c>
      <c r="C4312" t="e">
        <f>SQRT(($C$5/2)^2-($C$5/2)^2*'(OLD) bottom seam length'!B4312^2/($C$6/2)^2)</f>
        <v>#DIV/0!</v>
      </c>
      <c r="E4312" s="136">
        <f t="shared" si="671"/>
        <v>86020</v>
      </c>
      <c r="F4312" t="e">
        <f>SQRT(($C$5/2)^2-($C$5/2)^2*'(OLD) bottom seam length'!E4312^2/($C$6/2)^2)</f>
        <v>#DIV/0!</v>
      </c>
      <c r="H4312" s="136">
        <f t="shared" si="672"/>
        <v>86020</v>
      </c>
      <c r="I4312" t="e">
        <f>SQRT(($C$5/2)^2-($C$5/2)^2*'(OLD) bottom seam length'!H4312^2/($C$6/2)^2)</f>
        <v>#DIV/0!</v>
      </c>
      <c r="K4312" s="136">
        <f t="shared" si="673"/>
        <v>86020</v>
      </c>
      <c r="L4312" t="e">
        <f>SQRT(($C$5/2)^2-($C$5/2)^2*'(OLD) bottom seam length'!K4312^2/($C$6/2)^2)</f>
        <v>#DIV/0!</v>
      </c>
      <c r="O4312" s="136">
        <f t="shared" si="674"/>
        <v>86020</v>
      </c>
      <c r="P4312" t="b">
        <f t="shared" si="675"/>
        <v>0</v>
      </c>
      <c r="T4312" s="136">
        <f t="shared" si="676"/>
        <v>86000</v>
      </c>
      <c r="U4312" t="e">
        <f>SQRT(($U$6/2)^2-($U$6/2)^2*'(OLD) bottom seam length'!T4312^2/($U$7/2)^2)</f>
        <v>#VALUE!</v>
      </c>
      <c r="W4312" s="136">
        <f t="shared" si="677"/>
        <v>86000</v>
      </c>
      <c r="X4312" t="e">
        <f>SQRT(($U$6/2)^2-($U$6/2)^2*'(OLD) bottom seam length'!W4312^2/($U$7/2)^2)</f>
        <v>#VALUE!</v>
      </c>
      <c r="Z4312" s="136">
        <f t="shared" si="678"/>
        <v>86000</v>
      </c>
      <c r="AA4312" t="e">
        <f>SQRT(($U$6/2)^2-($U$6/2)^2*'(OLD) bottom seam length'!Z4312^2/($U$7/2)^2)</f>
        <v>#VALUE!</v>
      </c>
      <c r="AC4312" s="136">
        <f t="shared" si="679"/>
        <v>86000</v>
      </c>
      <c r="AD4312" t="e">
        <f>SQRT(($U$6/2)^2-($U$6/2)^2*'(OLD) bottom seam length'!AC4312^2/($U$7/2)^2)</f>
        <v>#VALUE!</v>
      </c>
    </row>
    <row r="4313" spans="2:30">
      <c r="B4313" s="136">
        <f t="shared" si="670"/>
        <v>86040</v>
      </c>
      <c r="C4313" t="e">
        <f>SQRT(($C$5/2)^2-($C$5/2)^2*'(OLD) bottom seam length'!B4313^2/($C$6/2)^2)</f>
        <v>#DIV/0!</v>
      </c>
      <c r="E4313" s="136">
        <f t="shared" si="671"/>
        <v>86040</v>
      </c>
      <c r="F4313" t="e">
        <f>SQRT(($C$5/2)^2-($C$5/2)^2*'(OLD) bottom seam length'!E4313^2/($C$6/2)^2)</f>
        <v>#DIV/0!</v>
      </c>
      <c r="H4313" s="136">
        <f t="shared" si="672"/>
        <v>86040</v>
      </c>
      <c r="I4313" t="e">
        <f>SQRT(($C$5/2)^2-($C$5/2)^2*'(OLD) bottom seam length'!H4313^2/($C$6/2)^2)</f>
        <v>#DIV/0!</v>
      </c>
      <c r="K4313" s="136">
        <f t="shared" si="673"/>
        <v>86040</v>
      </c>
      <c r="L4313" t="e">
        <f>SQRT(($C$5/2)^2-($C$5/2)^2*'(OLD) bottom seam length'!K4313^2/($C$6/2)^2)</f>
        <v>#DIV/0!</v>
      </c>
      <c r="O4313" s="136">
        <f t="shared" si="674"/>
        <v>86040</v>
      </c>
      <c r="P4313" t="b">
        <f t="shared" si="675"/>
        <v>0</v>
      </c>
      <c r="T4313" s="136">
        <f t="shared" si="676"/>
        <v>86020</v>
      </c>
      <c r="U4313" t="e">
        <f>SQRT(($U$6/2)^2-($U$6/2)^2*'(OLD) bottom seam length'!T4313^2/($U$7/2)^2)</f>
        <v>#VALUE!</v>
      </c>
      <c r="W4313" s="136">
        <f t="shared" si="677"/>
        <v>86020</v>
      </c>
      <c r="X4313" t="e">
        <f>SQRT(($U$6/2)^2-($U$6/2)^2*'(OLD) bottom seam length'!W4313^2/($U$7/2)^2)</f>
        <v>#VALUE!</v>
      </c>
      <c r="Z4313" s="136">
        <f t="shared" si="678"/>
        <v>86020</v>
      </c>
      <c r="AA4313" t="e">
        <f>SQRT(($U$6/2)^2-($U$6/2)^2*'(OLD) bottom seam length'!Z4313^2/($U$7/2)^2)</f>
        <v>#VALUE!</v>
      </c>
      <c r="AC4313" s="136">
        <f t="shared" si="679"/>
        <v>86020</v>
      </c>
      <c r="AD4313" t="e">
        <f>SQRT(($U$6/2)^2-($U$6/2)^2*'(OLD) bottom seam length'!AC4313^2/($U$7/2)^2)</f>
        <v>#VALUE!</v>
      </c>
    </row>
    <row r="4314" spans="2:30">
      <c r="B4314" s="136">
        <f t="shared" si="670"/>
        <v>86060</v>
      </c>
      <c r="C4314" t="e">
        <f>SQRT(($C$5/2)^2-($C$5/2)^2*'(OLD) bottom seam length'!B4314^2/($C$6/2)^2)</f>
        <v>#DIV/0!</v>
      </c>
      <c r="E4314" s="136">
        <f t="shared" si="671"/>
        <v>86060</v>
      </c>
      <c r="F4314" t="e">
        <f>SQRT(($C$5/2)^2-($C$5/2)^2*'(OLD) bottom seam length'!E4314^2/($C$6/2)^2)</f>
        <v>#DIV/0!</v>
      </c>
      <c r="H4314" s="136">
        <f t="shared" si="672"/>
        <v>86060</v>
      </c>
      <c r="I4314" t="e">
        <f>SQRT(($C$5/2)^2-($C$5/2)^2*'(OLD) bottom seam length'!H4314^2/($C$6/2)^2)</f>
        <v>#DIV/0!</v>
      </c>
      <c r="K4314" s="136">
        <f t="shared" si="673"/>
        <v>86060</v>
      </c>
      <c r="L4314" t="e">
        <f>SQRT(($C$5/2)^2-($C$5/2)^2*'(OLD) bottom seam length'!K4314^2/($C$6/2)^2)</f>
        <v>#DIV/0!</v>
      </c>
      <c r="O4314" s="136">
        <f t="shared" si="674"/>
        <v>86060</v>
      </c>
      <c r="P4314" t="b">
        <f t="shared" si="675"/>
        <v>0</v>
      </c>
      <c r="T4314" s="136">
        <f t="shared" si="676"/>
        <v>86040</v>
      </c>
      <c r="U4314" t="e">
        <f>SQRT(($U$6/2)^2-($U$6/2)^2*'(OLD) bottom seam length'!T4314^2/($U$7/2)^2)</f>
        <v>#VALUE!</v>
      </c>
      <c r="W4314" s="136">
        <f t="shared" si="677"/>
        <v>86040</v>
      </c>
      <c r="X4314" t="e">
        <f>SQRT(($U$6/2)^2-($U$6/2)^2*'(OLD) bottom seam length'!W4314^2/($U$7/2)^2)</f>
        <v>#VALUE!</v>
      </c>
      <c r="Z4314" s="136">
        <f t="shared" si="678"/>
        <v>86040</v>
      </c>
      <c r="AA4314" t="e">
        <f>SQRT(($U$6/2)^2-($U$6/2)^2*'(OLD) bottom seam length'!Z4314^2/($U$7/2)^2)</f>
        <v>#VALUE!</v>
      </c>
      <c r="AC4314" s="136">
        <f t="shared" si="679"/>
        <v>86040</v>
      </c>
      <c r="AD4314" t="e">
        <f>SQRT(($U$6/2)^2-($U$6/2)^2*'(OLD) bottom seam length'!AC4314^2/($U$7/2)^2)</f>
        <v>#VALUE!</v>
      </c>
    </row>
    <row r="4315" spans="2:30">
      <c r="B4315" s="136">
        <f t="shared" si="670"/>
        <v>86080</v>
      </c>
      <c r="C4315" t="e">
        <f>SQRT(($C$5/2)^2-($C$5/2)^2*'(OLD) bottom seam length'!B4315^2/($C$6/2)^2)</f>
        <v>#DIV/0!</v>
      </c>
      <c r="E4315" s="136">
        <f t="shared" si="671"/>
        <v>86080</v>
      </c>
      <c r="F4315" t="e">
        <f>SQRT(($C$5/2)^2-($C$5/2)^2*'(OLD) bottom seam length'!E4315^2/($C$6/2)^2)</f>
        <v>#DIV/0!</v>
      </c>
      <c r="H4315" s="136">
        <f t="shared" si="672"/>
        <v>86080</v>
      </c>
      <c r="I4315" t="e">
        <f>SQRT(($C$5/2)^2-($C$5/2)^2*'(OLD) bottom seam length'!H4315^2/($C$6/2)^2)</f>
        <v>#DIV/0!</v>
      </c>
      <c r="K4315" s="136">
        <f t="shared" si="673"/>
        <v>86080</v>
      </c>
      <c r="L4315" t="e">
        <f>SQRT(($C$5/2)^2-($C$5/2)^2*'(OLD) bottom seam length'!K4315^2/($C$6/2)^2)</f>
        <v>#DIV/0!</v>
      </c>
      <c r="O4315" s="136">
        <f t="shared" si="674"/>
        <v>86080</v>
      </c>
      <c r="P4315" t="b">
        <f t="shared" si="675"/>
        <v>0</v>
      </c>
      <c r="T4315" s="136">
        <f t="shared" si="676"/>
        <v>86060</v>
      </c>
      <c r="U4315" t="e">
        <f>SQRT(($U$6/2)^2-($U$6/2)^2*'(OLD) bottom seam length'!T4315^2/($U$7/2)^2)</f>
        <v>#VALUE!</v>
      </c>
      <c r="W4315" s="136">
        <f t="shared" si="677"/>
        <v>86060</v>
      </c>
      <c r="X4315" t="e">
        <f>SQRT(($U$6/2)^2-($U$6/2)^2*'(OLD) bottom seam length'!W4315^2/($U$7/2)^2)</f>
        <v>#VALUE!</v>
      </c>
      <c r="Z4315" s="136">
        <f t="shared" si="678"/>
        <v>86060</v>
      </c>
      <c r="AA4315" t="e">
        <f>SQRT(($U$6/2)^2-($U$6/2)^2*'(OLD) bottom seam length'!Z4315^2/($U$7/2)^2)</f>
        <v>#VALUE!</v>
      </c>
      <c r="AC4315" s="136">
        <f t="shared" si="679"/>
        <v>86060</v>
      </c>
      <c r="AD4315" t="e">
        <f>SQRT(($U$6/2)^2-($U$6/2)^2*'(OLD) bottom seam length'!AC4315^2/($U$7/2)^2)</f>
        <v>#VALUE!</v>
      </c>
    </row>
    <row r="4316" spans="2:30">
      <c r="B4316" s="136">
        <f t="shared" si="670"/>
        <v>86100</v>
      </c>
      <c r="C4316" t="e">
        <f>SQRT(($C$5/2)^2-($C$5/2)^2*'(OLD) bottom seam length'!B4316^2/($C$6/2)^2)</f>
        <v>#DIV/0!</v>
      </c>
      <c r="E4316" s="136">
        <f t="shared" si="671"/>
        <v>86100</v>
      </c>
      <c r="F4316" t="e">
        <f>SQRT(($C$5/2)^2-($C$5/2)^2*'(OLD) bottom seam length'!E4316^2/($C$6/2)^2)</f>
        <v>#DIV/0!</v>
      </c>
      <c r="H4316" s="136">
        <f t="shared" si="672"/>
        <v>86100</v>
      </c>
      <c r="I4316" t="e">
        <f>SQRT(($C$5/2)^2-($C$5/2)^2*'(OLD) bottom seam length'!H4316^2/($C$6/2)^2)</f>
        <v>#DIV/0!</v>
      </c>
      <c r="K4316" s="136">
        <f t="shared" si="673"/>
        <v>86100</v>
      </c>
      <c r="L4316" t="e">
        <f>SQRT(($C$5/2)^2-($C$5/2)^2*'(OLD) bottom seam length'!K4316^2/($C$6/2)^2)</f>
        <v>#DIV/0!</v>
      </c>
      <c r="O4316" s="136">
        <f t="shared" si="674"/>
        <v>86100</v>
      </c>
      <c r="P4316" t="b">
        <f t="shared" si="675"/>
        <v>0</v>
      </c>
      <c r="T4316" s="136">
        <f t="shared" si="676"/>
        <v>86080</v>
      </c>
      <c r="U4316" t="e">
        <f>SQRT(($U$6/2)^2-($U$6/2)^2*'(OLD) bottom seam length'!T4316^2/($U$7/2)^2)</f>
        <v>#VALUE!</v>
      </c>
      <c r="W4316" s="136">
        <f t="shared" si="677"/>
        <v>86080</v>
      </c>
      <c r="X4316" t="e">
        <f>SQRT(($U$6/2)^2-($U$6/2)^2*'(OLD) bottom seam length'!W4316^2/($U$7/2)^2)</f>
        <v>#VALUE!</v>
      </c>
      <c r="Z4316" s="136">
        <f t="shared" si="678"/>
        <v>86080</v>
      </c>
      <c r="AA4316" t="e">
        <f>SQRT(($U$6/2)^2-($U$6/2)^2*'(OLD) bottom seam length'!Z4316^2/($U$7/2)^2)</f>
        <v>#VALUE!</v>
      </c>
      <c r="AC4316" s="136">
        <f t="shared" si="679"/>
        <v>86080</v>
      </c>
      <c r="AD4316" t="e">
        <f>SQRT(($U$6/2)^2-($U$6/2)^2*'(OLD) bottom seam length'!AC4316^2/($U$7/2)^2)</f>
        <v>#VALUE!</v>
      </c>
    </row>
    <row r="4317" spans="2:30">
      <c r="B4317" s="136">
        <f t="shared" si="670"/>
        <v>86120</v>
      </c>
      <c r="C4317" t="e">
        <f>SQRT(($C$5/2)^2-($C$5/2)^2*'(OLD) bottom seam length'!B4317^2/($C$6/2)^2)</f>
        <v>#DIV/0!</v>
      </c>
      <c r="E4317" s="136">
        <f t="shared" si="671"/>
        <v>86120</v>
      </c>
      <c r="F4317" t="e">
        <f>SQRT(($C$5/2)^2-($C$5/2)^2*'(OLD) bottom seam length'!E4317^2/($C$6/2)^2)</f>
        <v>#DIV/0!</v>
      </c>
      <c r="H4317" s="136">
        <f t="shared" si="672"/>
        <v>86120</v>
      </c>
      <c r="I4317" t="e">
        <f>SQRT(($C$5/2)^2-($C$5/2)^2*'(OLD) bottom seam length'!H4317^2/($C$6/2)^2)</f>
        <v>#DIV/0!</v>
      </c>
      <c r="K4317" s="136">
        <f t="shared" si="673"/>
        <v>86120</v>
      </c>
      <c r="L4317" t="e">
        <f>SQRT(($C$5/2)^2-($C$5/2)^2*'(OLD) bottom seam length'!K4317^2/($C$6/2)^2)</f>
        <v>#DIV/0!</v>
      </c>
      <c r="O4317" s="136">
        <f t="shared" si="674"/>
        <v>86120</v>
      </c>
      <c r="P4317" t="b">
        <f t="shared" si="675"/>
        <v>0</v>
      </c>
      <c r="T4317" s="136">
        <f t="shared" si="676"/>
        <v>86100</v>
      </c>
      <c r="U4317" t="e">
        <f>SQRT(($U$6/2)^2-($U$6/2)^2*'(OLD) bottom seam length'!T4317^2/($U$7/2)^2)</f>
        <v>#VALUE!</v>
      </c>
      <c r="W4317" s="136">
        <f t="shared" si="677"/>
        <v>86100</v>
      </c>
      <c r="X4317" t="e">
        <f>SQRT(($U$6/2)^2-($U$6/2)^2*'(OLD) bottom seam length'!W4317^2/($U$7/2)^2)</f>
        <v>#VALUE!</v>
      </c>
      <c r="Z4317" s="136">
        <f t="shared" si="678"/>
        <v>86100</v>
      </c>
      <c r="AA4317" t="e">
        <f>SQRT(($U$6/2)^2-($U$6/2)^2*'(OLD) bottom seam length'!Z4317^2/($U$7/2)^2)</f>
        <v>#VALUE!</v>
      </c>
      <c r="AC4317" s="136">
        <f t="shared" si="679"/>
        <v>86100</v>
      </c>
      <c r="AD4317" t="e">
        <f>SQRT(($U$6/2)^2-($U$6/2)^2*'(OLD) bottom seam length'!AC4317^2/($U$7/2)^2)</f>
        <v>#VALUE!</v>
      </c>
    </row>
    <row r="4318" spans="2:30">
      <c r="B4318" s="136">
        <f t="shared" si="670"/>
        <v>86140</v>
      </c>
      <c r="C4318" t="e">
        <f>SQRT(($C$5/2)^2-($C$5/2)^2*'(OLD) bottom seam length'!B4318^2/($C$6/2)^2)</f>
        <v>#DIV/0!</v>
      </c>
      <c r="E4318" s="136">
        <f t="shared" si="671"/>
        <v>86140</v>
      </c>
      <c r="F4318" t="e">
        <f>SQRT(($C$5/2)^2-($C$5/2)^2*'(OLD) bottom seam length'!E4318^2/($C$6/2)^2)</f>
        <v>#DIV/0!</v>
      </c>
      <c r="H4318" s="136">
        <f t="shared" si="672"/>
        <v>86140</v>
      </c>
      <c r="I4318" t="e">
        <f>SQRT(($C$5/2)^2-($C$5/2)^2*'(OLD) bottom seam length'!H4318^2/($C$6/2)^2)</f>
        <v>#DIV/0!</v>
      </c>
      <c r="K4318" s="136">
        <f t="shared" si="673"/>
        <v>86140</v>
      </c>
      <c r="L4318" t="e">
        <f>SQRT(($C$5/2)^2-($C$5/2)^2*'(OLD) bottom seam length'!K4318^2/($C$6/2)^2)</f>
        <v>#DIV/0!</v>
      </c>
      <c r="O4318" s="136">
        <f t="shared" si="674"/>
        <v>86140</v>
      </c>
      <c r="P4318" t="b">
        <f t="shared" si="675"/>
        <v>0</v>
      </c>
      <c r="T4318" s="136">
        <f t="shared" si="676"/>
        <v>86120</v>
      </c>
      <c r="U4318" t="e">
        <f>SQRT(($U$6/2)^2-($U$6/2)^2*'(OLD) bottom seam length'!T4318^2/($U$7/2)^2)</f>
        <v>#VALUE!</v>
      </c>
      <c r="W4318" s="136">
        <f t="shared" si="677"/>
        <v>86120</v>
      </c>
      <c r="X4318" t="e">
        <f>SQRT(($U$6/2)^2-($U$6/2)^2*'(OLD) bottom seam length'!W4318^2/($U$7/2)^2)</f>
        <v>#VALUE!</v>
      </c>
      <c r="Z4318" s="136">
        <f t="shared" si="678"/>
        <v>86120</v>
      </c>
      <c r="AA4318" t="e">
        <f>SQRT(($U$6/2)^2-($U$6/2)^2*'(OLD) bottom seam length'!Z4318^2/($U$7/2)^2)</f>
        <v>#VALUE!</v>
      </c>
      <c r="AC4318" s="136">
        <f t="shared" si="679"/>
        <v>86120</v>
      </c>
      <c r="AD4318" t="e">
        <f>SQRT(($U$6/2)^2-($U$6/2)^2*'(OLD) bottom seam length'!AC4318^2/($U$7/2)^2)</f>
        <v>#VALUE!</v>
      </c>
    </row>
    <row r="4319" spans="2:30">
      <c r="B4319" s="136">
        <f t="shared" si="670"/>
        <v>86160</v>
      </c>
      <c r="C4319" t="e">
        <f>SQRT(($C$5/2)^2-($C$5/2)^2*'(OLD) bottom seam length'!B4319^2/($C$6/2)^2)</f>
        <v>#DIV/0!</v>
      </c>
      <c r="E4319" s="136">
        <f t="shared" si="671"/>
        <v>86160</v>
      </c>
      <c r="F4319" t="e">
        <f>SQRT(($C$5/2)^2-($C$5/2)^2*'(OLD) bottom seam length'!E4319^2/($C$6/2)^2)</f>
        <v>#DIV/0!</v>
      </c>
      <c r="H4319" s="136">
        <f t="shared" si="672"/>
        <v>86160</v>
      </c>
      <c r="I4319" t="e">
        <f>SQRT(($C$5/2)^2-($C$5/2)^2*'(OLD) bottom seam length'!H4319^2/($C$6/2)^2)</f>
        <v>#DIV/0!</v>
      </c>
      <c r="K4319" s="136">
        <f t="shared" si="673"/>
        <v>86160</v>
      </c>
      <c r="L4319" t="e">
        <f>SQRT(($C$5/2)^2-($C$5/2)^2*'(OLD) bottom seam length'!K4319^2/($C$6/2)^2)</f>
        <v>#DIV/0!</v>
      </c>
      <c r="O4319" s="136">
        <f t="shared" si="674"/>
        <v>86160</v>
      </c>
      <c r="P4319" t="b">
        <f t="shared" si="675"/>
        <v>0</v>
      </c>
      <c r="T4319" s="136">
        <f t="shared" si="676"/>
        <v>86140</v>
      </c>
      <c r="U4319" t="e">
        <f>SQRT(($U$6/2)^2-($U$6/2)^2*'(OLD) bottom seam length'!T4319^2/($U$7/2)^2)</f>
        <v>#VALUE!</v>
      </c>
      <c r="W4319" s="136">
        <f t="shared" si="677"/>
        <v>86140</v>
      </c>
      <c r="X4319" t="e">
        <f>SQRT(($U$6/2)^2-($U$6/2)^2*'(OLD) bottom seam length'!W4319^2/($U$7/2)^2)</f>
        <v>#VALUE!</v>
      </c>
      <c r="Z4319" s="136">
        <f t="shared" si="678"/>
        <v>86140</v>
      </c>
      <c r="AA4319" t="e">
        <f>SQRT(($U$6/2)^2-($U$6/2)^2*'(OLD) bottom seam length'!Z4319^2/($U$7/2)^2)</f>
        <v>#VALUE!</v>
      </c>
      <c r="AC4319" s="136">
        <f t="shared" si="679"/>
        <v>86140</v>
      </c>
      <c r="AD4319" t="e">
        <f>SQRT(($U$6/2)^2-($U$6/2)^2*'(OLD) bottom seam length'!AC4319^2/($U$7/2)^2)</f>
        <v>#VALUE!</v>
      </c>
    </row>
    <row r="4320" spans="2:30">
      <c r="B4320" s="136">
        <f t="shared" si="670"/>
        <v>86180</v>
      </c>
      <c r="C4320" t="e">
        <f>SQRT(($C$5/2)^2-($C$5/2)^2*'(OLD) bottom seam length'!B4320^2/($C$6/2)^2)</f>
        <v>#DIV/0!</v>
      </c>
      <c r="E4320" s="136">
        <f t="shared" si="671"/>
        <v>86180</v>
      </c>
      <c r="F4320" t="e">
        <f>SQRT(($C$5/2)^2-($C$5/2)^2*'(OLD) bottom seam length'!E4320^2/($C$6/2)^2)</f>
        <v>#DIV/0!</v>
      </c>
      <c r="H4320" s="136">
        <f t="shared" si="672"/>
        <v>86180</v>
      </c>
      <c r="I4320" t="e">
        <f>SQRT(($C$5/2)^2-($C$5/2)^2*'(OLD) bottom seam length'!H4320^2/($C$6/2)^2)</f>
        <v>#DIV/0!</v>
      </c>
      <c r="K4320" s="136">
        <f t="shared" si="673"/>
        <v>86180</v>
      </c>
      <c r="L4320" t="e">
        <f>SQRT(($C$5/2)^2-($C$5/2)^2*'(OLD) bottom seam length'!K4320^2/($C$6/2)^2)</f>
        <v>#DIV/0!</v>
      </c>
      <c r="O4320" s="136">
        <f t="shared" si="674"/>
        <v>86180</v>
      </c>
      <c r="P4320" t="b">
        <f t="shared" si="675"/>
        <v>0</v>
      </c>
      <c r="T4320" s="136">
        <f t="shared" si="676"/>
        <v>86160</v>
      </c>
      <c r="U4320" t="e">
        <f>SQRT(($U$6/2)^2-($U$6/2)^2*'(OLD) bottom seam length'!T4320^2/($U$7/2)^2)</f>
        <v>#VALUE!</v>
      </c>
      <c r="W4320" s="136">
        <f t="shared" si="677"/>
        <v>86160</v>
      </c>
      <c r="X4320" t="e">
        <f>SQRT(($U$6/2)^2-($U$6/2)^2*'(OLD) bottom seam length'!W4320^2/($U$7/2)^2)</f>
        <v>#VALUE!</v>
      </c>
      <c r="Z4320" s="136">
        <f t="shared" si="678"/>
        <v>86160</v>
      </c>
      <c r="AA4320" t="e">
        <f>SQRT(($U$6/2)^2-($U$6/2)^2*'(OLD) bottom seam length'!Z4320^2/($U$7/2)^2)</f>
        <v>#VALUE!</v>
      </c>
      <c r="AC4320" s="136">
        <f t="shared" si="679"/>
        <v>86160</v>
      </c>
      <c r="AD4320" t="e">
        <f>SQRT(($U$6/2)^2-($U$6/2)^2*'(OLD) bottom seam length'!AC4320^2/($U$7/2)^2)</f>
        <v>#VALUE!</v>
      </c>
    </row>
    <row r="4321" spans="2:30">
      <c r="B4321" s="136">
        <f t="shared" si="670"/>
        <v>86200</v>
      </c>
      <c r="C4321" t="e">
        <f>SQRT(($C$5/2)^2-($C$5/2)^2*'(OLD) bottom seam length'!B4321^2/($C$6/2)^2)</f>
        <v>#DIV/0!</v>
      </c>
      <c r="E4321" s="136">
        <f t="shared" si="671"/>
        <v>86200</v>
      </c>
      <c r="F4321" t="e">
        <f>SQRT(($C$5/2)^2-($C$5/2)^2*'(OLD) bottom seam length'!E4321^2/($C$6/2)^2)</f>
        <v>#DIV/0!</v>
      </c>
      <c r="H4321" s="136">
        <f t="shared" si="672"/>
        <v>86200</v>
      </c>
      <c r="I4321" t="e">
        <f>SQRT(($C$5/2)^2-($C$5/2)^2*'(OLD) bottom seam length'!H4321^2/($C$6/2)^2)</f>
        <v>#DIV/0!</v>
      </c>
      <c r="K4321" s="136">
        <f t="shared" si="673"/>
        <v>86200</v>
      </c>
      <c r="L4321" t="e">
        <f>SQRT(($C$5/2)^2-($C$5/2)^2*'(OLD) bottom seam length'!K4321^2/($C$6/2)^2)</f>
        <v>#DIV/0!</v>
      </c>
      <c r="O4321" s="136">
        <f t="shared" si="674"/>
        <v>86200</v>
      </c>
      <c r="P4321" t="b">
        <f t="shared" si="675"/>
        <v>0</v>
      </c>
      <c r="T4321" s="136">
        <f t="shared" si="676"/>
        <v>86180</v>
      </c>
      <c r="U4321" t="e">
        <f>SQRT(($U$6/2)^2-($U$6/2)^2*'(OLD) bottom seam length'!T4321^2/($U$7/2)^2)</f>
        <v>#VALUE!</v>
      </c>
      <c r="W4321" s="136">
        <f t="shared" si="677"/>
        <v>86180</v>
      </c>
      <c r="X4321" t="e">
        <f>SQRT(($U$6/2)^2-($U$6/2)^2*'(OLD) bottom seam length'!W4321^2/($U$7/2)^2)</f>
        <v>#VALUE!</v>
      </c>
      <c r="Z4321" s="136">
        <f t="shared" si="678"/>
        <v>86180</v>
      </c>
      <c r="AA4321" t="e">
        <f>SQRT(($U$6/2)^2-($U$6/2)^2*'(OLD) bottom seam length'!Z4321^2/($U$7/2)^2)</f>
        <v>#VALUE!</v>
      </c>
      <c r="AC4321" s="136">
        <f t="shared" si="679"/>
        <v>86180</v>
      </c>
      <c r="AD4321" t="e">
        <f>SQRT(($U$6/2)^2-($U$6/2)^2*'(OLD) bottom seam length'!AC4321^2/($U$7/2)^2)</f>
        <v>#VALUE!</v>
      </c>
    </row>
    <row r="4322" spans="2:30">
      <c r="B4322" s="136">
        <f t="shared" si="670"/>
        <v>86220</v>
      </c>
      <c r="C4322" t="e">
        <f>SQRT(($C$5/2)^2-($C$5/2)^2*'(OLD) bottom seam length'!B4322^2/($C$6/2)^2)</f>
        <v>#DIV/0!</v>
      </c>
      <c r="E4322" s="136">
        <f t="shared" si="671"/>
        <v>86220</v>
      </c>
      <c r="F4322" t="e">
        <f>SQRT(($C$5/2)^2-($C$5/2)^2*'(OLD) bottom seam length'!E4322^2/($C$6/2)^2)</f>
        <v>#DIV/0!</v>
      </c>
      <c r="H4322" s="136">
        <f t="shared" si="672"/>
        <v>86220</v>
      </c>
      <c r="I4322" t="e">
        <f>SQRT(($C$5/2)^2-($C$5/2)^2*'(OLD) bottom seam length'!H4322^2/($C$6/2)^2)</f>
        <v>#DIV/0!</v>
      </c>
      <c r="K4322" s="136">
        <f t="shared" si="673"/>
        <v>86220</v>
      </c>
      <c r="L4322" t="e">
        <f>SQRT(($C$5/2)^2-($C$5/2)^2*'(OLD) bottom seam length'!K4322^2/($C$6/2)^2)</f>
        <v>#DIV/0!</v>
      </c>
      <c r="O4322" s="136">
        <f t="shared" si="674"/>
        <v>86220</v>
      </c>
      <c r="P4322" t="b">
        <f t="shared" si="675"/>
        <v>0</v>
      </c>
      <c r="T4322" s="136">
        <f t="shared" si="676"/>
        <v>86200</v>
      </c>
      <c r="U4322" t="e">
        <f>SQRT(($U$6/2)^2-($U$6/2)^2*'(OLD) bottom seam length'!T4322^2/($U$7/2)^2)</f>
        <v>#VALUE!</v>
      </c>
      <c r="W4322" s="136">
        <f t="shared" si="677"/>
        <v>86200</v>
      </c>
      <c r="X4322" t="e">
        <f>SQRT(($U$6/2)^2-($U$6/2)^2*'(OLD) bottom seam length'!W4322^2/($U$7/2)^2)</f>
        <v>#VALUE!</v>
      </c>
      <c r="Z4322" s="136">
        <f t="shared" si="678"/>
        <v>86200</v>
      </c>
      <c r="AA4322" t="e">
        <f>SQRT(($U$6/2)^2-($U$6/2)^2*'(OLD) bottom seam length'!Z4322^2/($U$7/2)^2)</f>
        <v>#VALUE!</v>
      </c>
      <c r="AC4322" s="136">
        <f t="shared" si="679"/>
        <v>86200</v>
      </c>
      <c r="AD4322" t="e">
        <f>SQRT(($U$6/2)^2-($U$6/2)^2*'(OLD) bottom seam length'!AC4322^2/($U$7/2)^2)</f>
        <v>#VALUE!</v>
      </c>
    </row>
    <row r="4323" spans="2:30">
      <c r="B4323" s="136">
        <f t="shared" si="670"/>
        <v>86240</v>
      </c>
      <c r="C4323" t="e">
        <f>SQRT(($C$5/2)^2-($C$5/2)^2*'(OLD) bottom seam length'!B4323^2/($C$6/2)^2)</f>
        <v>#DIV/0!</v>
      </c>
      <c r="E4323" s="136">
        <f t="shared" si="671"/>
        <v>86240</v>
      </c>
      <c r="F4323" t="e">
        <f>SQRT(($C$5/2)^2-($C$5/2)^2*'(OLD) bottom seam length'!E4323^2/($C$6/2)^2)</f>
        <v>#DIV/0!</v>
      </c>
      <c r="H4323" s="136">
        <f t="shared" si="672"/>
        <v>86240</v>
      </c>
      <c r="I4323" t="e">
        <f>SQRT(($C$5/2)^2-($C$5/2)^2*'(OLD) bottom seam length'!H4323^2/($C$6/2)^2)</f>
        <v>#DIV/0!</v>
      </c>
      <c r="K4323" s="136">
        <f t="shared" si="673"/>
        <v>86240</v>
      </c>
      <c r="L4323" t="e">
        <f>SQRT(($C$5/2)^2-($C$5/2)^2*'(OLD) bottom seam length'!K4323^2/($C$6/2)^2)</f>
        <v>#DIV/0!</v>
      </c>
      <c r="O4323" s="136">
        <f t="shared" si="674"/>
        <v>86240</v>
      </c>
      <c r="P4323" t="b">
        <f t="shared" si="675"/>
        <v>0</v>
      </c>
      <c r="T4323" s="136">
        <f t="shared" si="676"/>
        <v>86220</v>
      </c>
      <c r="U4323" t="e">
        <f>SQRT(($U$6/2)^2-($U$6/2)^2*'(OLD) bottom seam length'!T4323^2/($U$7/2)^2)</f>
        <v>#VALUE!</v>
      </c>
      <c r="W4323" s="136">
        <f t="shared" si="677"/>
        <v>86220</v>
      </c>
      <c r="X4323" t="e">
        <f>SQRT(($U$6/2)^2-($U$6/2)^2*'(OLD) bottom seam length'!W4323^2/($U$7/2)^2)</f>
        <v>#VALUE!</v>
      </c>
      <c r="Z4323" s="136">
        <f t="shared" si="678"/>
        <v>86220</v>
      </c>
      <c r="AA4323" t="e">
        <f>SQRT(($U$6/2)^2-($U$6/2)^2*'(OLD) bottom seam length'!Z4323^2/($U$7/2)^2)</f>
        <v>#VALUE!</v>
      </c>
      <c r="AC4323" s="136">
        <f t="shared" si="679"/>
        <v>86220</v>
      </c>
      <c r="AD4323" t="e">
        <f>SQRT(($U$6/2)^2-($U$6/2)^2*'(OLD) bottom seam length'!AC4323^2/($U$7/2)^2)</f>
        <v>#VALUE!</v>
      </c>
    </row>
    <row r="4324" spans="2:30">
      <c r="B4324" s="136">
        <f t="shared" si="670"/>
        <v>86260</v>
      </c>
      <c r="C4324" t="e">
        <f>SQRT(($C$5/2)^2-($C$5/2)^2*'(OLD) bottom seam length'!B4324^2/($C$6/2)^2)</f>
        <v>#DIV/0!</v>
      </c>
      <c r="E4324" s="136">
        <f t="shared" si="671"/>
        <v>86260</v>
      </c>
      <c r="F4324" t="e">
        <f>SQRT(($C$5/2)^2-($C$5/2)^2*'(OLD) bottom seam length'!E4324^2/($C$6/2)^2)</f>
        <v>#DIV/0!</v>
      </c>
      <c r="H4324" s="136">
        <f t="shared" si="672"/>
        <v>86260</v>
      </c>
      <c r="I4324" t="e">
        <f>SQRT(($C$5/2)^2-($C$5/2)^2*'(OLD) bottom seam length'!H4324^2/($C$6/2)^2)</f>
        <v>#DIV/0!</v>
      </c>
      <c r="K4324" s="136">
        <f t="shared" si="673"/>
        <v>86260</v>
      </c>
      <c r="L4324" t="e">
        <f>SQRT(($C$5/2)^2-($C$5/2)^2*'(OLD) bottom seam length'!K4324^2/($C$6/2)^2)</f>
        <v>#DIV/0!</v>
      </c>
      <c r="O4324" s="136">
        <f t="shared" si="674"/>
        <v>86260</v>
      </c>
      <c r="P4324" t="b">
        <f t="shared" si="675"/>
        <v>0</v>
      </c>
      <c r="T4324" s="136">
        <f t="shared" si="676"/>
        <v>86240</v>
      </c>
      <c r="U4324" t="e">
        <f>SQRT(($U$6/2)^2-($U$6/2)^2*'(OLD) bottom seam length'!T4324^2/($U$7/2)^2)</f>
        <v>#VALUE!</v>
      </c>
      <c r="W4324" s="136">
        <f t="shared" si="677"/>
        <v>86240</v>
      </c>
      <c r="X4324" t="e">
        <f>SQRT(($U$6/2)^2-($U$6/2)^2*'(OLD) bottom seam length'!W4324^2/($U$7/2)^2)</f>
        <v>#VALUE!</v>
      </c>
      <c r="Z4324" s="136">
        <f t="shared" si="678"/>
        <v>86240</v>
      </c>
      <c r="AA4324" t="e">
        <f>SQRT(($U$6/2)^2-($U$6/2)^2*'(OLD) bottom seam length'!Z4324^2/($U$7/2)^2)</f>
        <v>#VALUE!</v>
      </c>
      <c r="AC4324" s="136">
        <f t="shared" si="679"/>
        <v>86240</v>
      </c>
      <c r="AD4324" t="e">
        <f>SQRT(($U$6/2)^2-($U$6/2)^2*'(OLD) bottom seam length'!AC4324^2/($U$7/2)^2)</f>
        <v>#VALUE!</v>
      </c>
    </row>
    <row r="4325" spans="2:30">
      <c r="B4325" s="136">
        <f t="shared" si="670"/>
        <v>86280</v>
      </c>
      <c r="C4325" t="e">
        <f>SQRT(($C$5/2)^2-($C$5/2)^2*'(OLD) bottom seam length'!B4325^2/($C$6/2)^2)</f>
        <v>#DIV/0!</v>
      </c>
      <c r="E4325" s="136">
        <f t="shared" si="671"/>
        <v>86280</v>
      </c>
      <c r="F4325" t="e">
        <f>SQRT(($C$5/2)^2-($C$5/2)^2*'(OLD) bottom seam length'!E4325^2/($C$6/2)^2)</f>
        <v>#DIV/0!</v>
      </c>
      <c r="H4325" s="136">
        <f t="shared" si="672"/>
        <v>86280</v>
      </c>
      <c r="I4325" t="e">
        <f>SQRT(($C$5/2)^2-($C$5/2)^2*'(OLD) bottom seam length'!H4325^2/($C$6/2)^2)</f>
        <v>#DIV/0!</v>
      </c>
      <c r="K4325" s="136">
        <f t="shared" si="673"/>
        <v>86280</v>
      </c>
      <c r="L4325" t="e">
        <f>SQRT(($C$5/2)^2-($C$5/2)^2*'(OLD) bottom seam length'!K4325^2/($C$6/2)^2)</f>
        <v>#DIV/0!</v>
      </c>
      <c r="O4325" s="136">
        <f t="shared" si="674"/>
        <v>86280</v>
      </c>
      <c r="P4325" t="b">
        <f t="shared" si="675"/>
        <v>0</v>
      </c>
      <c r="T4325" s="136">
        <f t="shared" si="676"/>
        <v>86260</v>
      </c>
      <c r="U4325" t="e">
        <f>SQRT(($U$6/2)^2-($U$6/2)^2*'(OLD) bottom seam length'!T4325^2/($U$7/2)^2)</f>
        <v>#VALUE!</v>
      </c>
      <c r="W4325" s="136">
        <f t="shared" si="677"/>
        <v>86260</v>
      </c>
      <c r="X4325" t="e">
        <f>SQRT(($U$6/2)^2-($U$6/2)^2*'(OLD) bottom seam length'!W4325^2/($U$7/2)^2)</f>
        <v>#VALUE!</v>
      </c>
      <c r="Z4325" s="136">
        <f t="shared" si="678"/>
        <v>86260</v>
      </c>
      <c r="AA4325" t="e">
        <f>SQRT(($U$6/2)^2-($U$6/2)^2*'(OLD) bottom seam length'!Z4325^2/($U$7/2)^2)</f>
        <v>#VALUE!</v>
      </c>
      <c r="AC4325" s="136">
        <f t="shared" si="679"/>
        <v>86260</v>
      </c>
      <c r="AD4325" t="e">
        <f>SQRT(($U$6/2)^2-($U$6/2)^2*'(OLD) bottom seam length'!AC4325^2/($U$7/2)^2)</f>
        <v>#VALUE!</v>
      </c>
    </row>
    <row r="4326" spans="2:30">
      <c r="B4326" s="136">
        <f t="shared" si="670"/>
        <v>86300</v>
      </c>
      <c r="C4326" t="e">
        <f>SQRT(($C$5/2)^2-($C$5/2)^2*'(OLD) bottom seam length'!B4326^2/($C$6/2)^2)</f>
        <v>#DIV/0!</v>
      </c>
      <c r="E4326" s="136">
        <f t="shared" si="671"/>
        <v>86300</v>
      </c>
      <c r="F4326" t="e">
        <f>SQRT(($C$5/2)^2-($C$5/2)^2*'(OLD) bottom seam length'!E4326^2/($C$6/2)^2)</f>
        <v>#DIV/0!</v>
      </c>
      <c r="H4326" s="136">
        <f t="shared" si="672"/>
        <v>86300</v>
      </c>
      <c r="I4326" t="e">
        <f>SQRT(($C$5/2)^2-($C$5/2)^2*'(OLD) bottom seam length'!H4326^2/($C$6/2)^2)</f>
        <v>#DIV/0!</v>
      </c>
      <c r="K4326" s="136">
        <f t="shared" si="673"/>
        <v>86300</v>
      </c>
      <c r="L4326" t="e">
        <f>SQRT(($C$5/2)^2-($C$5/2)^2*'(OLD) bottom seam length'!K4326^2/($C$6/2)^2)</f>
        <v>#DIV/0!</v>
      </c>
      <c r="O4326" s="136">
        <f t="shared" si="674"/>
        <v>86300</v>
      </c>
      <c r="P4326" t="b">
        <f t="shared" si="675"/>
        <v>0</v>
      </c>
      <c r="T4326" s="136">
        <f t="shared" si="676"/>
        <v>86280</v>
      </c>
      <c r="U4326" t="e">
        <f>SQRT(($U$6/2)^2-($U$6/2)^2*'(OLD) bottom seam length'!T4326^2/($U$7/2)^2)</f>
        <v>#VALUE!</v>
      </c>
      <c r="W4326" s="136">
        <f t="shared" si="677"/>
        <v>86280</v>
      </c>
      <c r="X4326" t="e">
        <f>SQRT(($U$6/2)^2-($U$6/2)^2*'(OLD) bottom seam length'!W4326^2/($U$7/2)^2)</f>
        <v>#VALUE!</v>
      </c>
      <c r="Z4326" s="136">
        <f t="shared" si="678"/>
        <v>86280</v>
      </c>
      <c r="AA4326" t="e">
        <f>SQRT(($U$6/2)^2-($U$6/2)^2*'(OLD) bottom seam length'!Z4326^2/($U$7/2)^2)</f>
        <v>#VALUE!</v>
      </c>
      <c r="AC4326" s="136">
        <f t="shared" si="679"/>
        <v>86280</v>
      </c>
      <c r="AD4326" t="e">
        <f>SQRT(($U$6/2)^2-($U$6/2)^2*'(OLD) bottom seam length'!AC4326^2/($U$7/2)^2)</f>
        <v>#VALUE!</v>
      </c>
    </row>
    <row r="4327" spans="2:30">
      <c r="B4327" s="136">
        <f t="shared" si="670"/>
        <v>86320</v>
      </c>
      <c r="C4327" t="e">
        <f>SQRT(($C$5/2)^2-($C$5/2)^2*'(OLD) bottom seam length'!B4327^2/($C$6/2)^2)</f>
        <v>#DIV/0!</v>
      </c>
      <c r="E4327" s="136">
        <f t="shared" si="671"/>
        <v>86320</v>
      </c>
      <c r="F4327" t="e">
        <f>SQRT(($C$5/2)^2-($C$5/2)^2*'(OLD) bottom seam length'!E4327^2/($C$6/2)^2)</f>
        <v>#DIV/0!</v>
      </c>
      <c r="H4327" s="136">
        <f t="shared" si="672"/>
        <v>86320</v>
      </c>
      <c r="I4327" t="e">
        <f>SQRT(($C$5/2)^2-($C$5/2)^2*'(OLD) bottom seam length'!H4327^2/($C$6/2)^2)</f>
        <v>#DIV/0!</v>
      </c>
      <c r="K4327" s="136">
        <f t="shared" si="673"/>
        <v>86320</v>
      </c>
      <c r="L4327" t="e">
        <f>SQRT(($C$5/2)^2-($C$5/2)^2*'(OLD) bottom seam length'!K4327^2/($C$6/2)^2)</f>
        <v>#DIV/0!</v>
      </c>
      <c r="O4327" s="136">
        <f t="shared" si="674"/>
        <v>86320</v>
      </c>
      <c r="P4327" t="b">
        <f t="shared" si="675"/>
        <v>0</v>
      </c>
      <c r="T4327" s="136">
        <f t="shared" si="676"/>
        <v>86300</v>
      </c>
      <c r="U4327" t="e">
        <f>SQRT(($U$6/2)^2-($U$6/2)^2*'(OLD) bottom seam length'!T4327^2/($U$7/2)^2)</f>
        <v>#VALUE!</v>
      </c>
      <c r="W4327" s="136">
        <f t="shared" si="677"/>
        <v>86300</v>
      </c>
      <c r="X4327" t="e">
        <f>SQRT(($U$6/2)^2-($U$6/2)^2*'(OLD) bottom seam length'!W4327^2/($U$7/2)^2)</f>
        <v>#VALUE!</v>
      </c>
      <c r="Z4327" s="136">
        <f t="shared" si="678"/>
        <v>86300</v>
      </c>
      <c r="AA4327" t="e">
        <f>SQRT(($U$6/2)^2-($U$6/2)^2*'(OLD) bottom seam length'!Z4327^2/($U$7/2)^2)</f>
        <v>#VALUE!</v>
      </c>
      <c r="AC4327" s="136">
        <f t="shared" si="679"/>
        <v>86300</v>
      </c>
      <c r="AD4327" t="e">
        <f>SQRT(($U$6/2)^2-($U$6/2)^2*'(OLD) bottom seam length'!AC4327^2/($U$7/2)^2)</f>
        <v>#VALUE!</v>
      </c>
    </row>
    <row r="4328" spans="2:30">
      <c r="B4328" s="136">
        <f t="shared" si="670"/>
        <v>86340</v>
      </c>
      <c r="C4328" t="e">
        <f>SQRT(($C$5/2)^2-($C$5/2)^2*'(OLD) bottom seam length'!B4328^2/($C$6/2)^2)</f>
        <v>#DIV/0!</v>
      </c>
      <c r="E4328" s="136">
        <f t="shared" si="671"/>
        <v>86340</v>
      </c>
      <c r="F4328" t="e">
        <f>SQRT(($C$5/2)^2-($C$5/2)^2*'(OLD) bottom seam length'!E4328^2/($C$6/2)^2)</f>
        <v>#DIV/0!</v>
      </c>
      <c r="H4328" s="136">
        <f t="shared" si="672"/>
        <v>86340</v>
      </c>
      <c r="I4328" t="e">
        <f>SQRT(($C$5/2)^2-($C$5/2)^2*'(OLD) bottom seam length'!H4328^2/($C$6/2)^2)</f>
        <v>#DIV/0!</v>
      </c>
      <c r="K4328" s="136">
        <f t="shared" si="673"/>
        <v>86340</v>
      </c>
      <c r="L4328" t="e">
        <f>SQRT(($C$5/2)^2-($C$5/2)^2*'(OLD) bottom seam length'!K4328^2/($C$6/2)^2)</f>
        <v>#DIV/0!</v>
      </c>
      <c r="O4328" s="136">
        <f t="shared" si="674"/>
        <v>86340</v>
      </c>
      <c r="P4328" t="b">
        <f t="shared" si="675"/>
        <v>0</v>
      </c>
      <c r="T4328" s="136">
        <f t="shared" si="676"/>
        <v>86320</v>
      </c>
      <c r="U4328" t="e">
        <f>SQRT(($U$6/2)^2-($U$6/2)^2*'(OLD) bottom seam length'!T4328^2/($U$7/2)^2)</f>
        <v>#VALUE!</v>
      </c>
      <c r="W4328" s="136">
        <f t="shared" si="677"/>
        <v>86320</v>
      </c>
      <c r="X4328" t="e">
        <f>SQRT(($U$6/2)^2-($U$6/2)^2*'(OLD) bottom seam length'!W4328^2/($U$7/2)^2)</f>
        <v>#VALUE!</v>
      </c>
      <c r="Z4328" s="136">
        <f t="shared" si="678"/>
        <v>86320</v>
      </c>
      <c r="AA4328" t="e">
        <f>SQRT(($U$6/2)^2-($U$6/2)^2*'(OLD) bottom seam length'!Z4328^2/($U$7/2)^2)</f>
        <v>#VALUE!</v>
      </c>
      <c r="AC4328" s="136">
        <f t="shared" si="679"/>
        <v>86320</v>
      </c>
      <c r="AD4328" t="e">
        <f>SQRT(($U$6/2)^2-($U$6/2)^2*'(OLD) bottom seam length'!AC4328^2/($U$7/2)^2)</f>
        <v>#VALUE!</v>
      </c>
    </row>
    <row r="4329" spans="2:30">
      <c r="B4329" s="136">
        <f t="shared" si="670"/>
        <v>86360</v>
      </c>
      <c r="C4329" t="e">
        <f>SQRT(($C$5/2)^2-($C$5/2)^2*'(OLD) bottom seam length'!B4329^2/($C$6/2)^2)</f>
        <v>#DIV/0!</v>
      </c>
      <c r="E4329" s="136">
        <f t="shared" si="671"/>
        <v>86360</v>
      </c>
      <c r="F4329" t="e">
        <f>SQRT(($C$5/2)^2-($C$5/2)^2*'(OLD) bottom seam length'!E4329^2/($C$6/2)^2)</f>
        <v>#DIV/0!</v>
      </c>
      <c r="H4329" s="136">
        <f t="shared" si="672"/>
        <v>86360</v>
      </c>
      <c r="I4329" t="e">
        <f>SQRT(($C$5/2)^2-($C$5/2)^2*'(OLD) bottom seam length'!H4329^2/($C$6/2)^2)</f>
        <v>#DIV/0!</v>
      </c>
      <c r="K4329" s="136">
        <f t="shared" si="673"/>
        <v>86360</v>
      </c>
      <c r="L4329" t="e">
        <f>SQRT(($C$5/2)^2-($C$5/2)^2*'(OLD) bottom seam length'!K4329^2/($C$6/2)^2)</f>
        <v>#DIV/0!</v>
      </c>
      <c r="O4329" s="136">
        <f t="shared" si="674"/>
        <v>86360</v>
      </c>
      <c r="P4329" t="b">
        <f t="shared" si="675"/>
        <v>0</v>
      </c>
      <c r="T4329" s="136">
        <f t="shared" si="676"/>
        <v>86340</v>
      </c>
      <c r="U4329" t="e">
        <f>SQRT(($U$6/2)^2-($U$6/2)^2*'(OLD) bottom seam length'!T4329^2/($U$7/2)^2)</f>
        <v>#VALUE!</v>
      </c>
      <c r="W4329" s="136">
        <f t="shared" si="677"/>
        <v>86340</v>
      </c>
      <c r="X4329" t="e">
        <f>SQRT(($U$6/2)^2-($U$6/2)^2*'(OLD) bottom seam length'!W4329^2/($U$7/2)^2)</f>
        <v>#VALUE!</v>
      </c>
      <c r="Z4329" s="136">
        <f t="shared" si="678"/>
        <v>86340</v>
      </c>
      <c r="AA4329" t="e">
        <f>SQRT(($U$6/2)^2-($U$6/2)^2*'(OLD) bottom seam length'!Z4329^2/($U$7/2)^2)</f>
        <v>#VALUE!</v>
      </c>
      <c r="AC4329" s="136">
        <f t="shared" si="679"/>
        <v>86340</v>
      </c>
      <c r="AD4329" t="e">
        <f>SQRT(($U$6/2)^2-($U$6/2)^2*'(OLD) bottom seam length'!AC4329^2/($U$7/2)^2)</f>
        <v>#VALUE!</v>
      </c>
    </row>
    <row r="4330" spans="2:30">
      <c r="B4330" s="136">
        <f t="shared" si="670"/>
        <v>86380</v>
      </c>
      <c r="C4330" t="e">
        <f>SQRT(($C$5/2)^2-($C$5/2)^2*'(OLD) bottom seam length'!B4330^2/($C$6/2)^2)</f>
        <v>#DIV/0!</v>
      </c>
      <c r="E4330" s="136">
        <f t="shared" si="671"/>
        <v>86380</v>
      </c>
      <c r="F4330" t="e">
        <f>SQRT(($C$5/2)^2-($C$5/2)^2*'(OLD) bottom seam length'!E4330^2/($C$6/2)^2)</f>
        <v>#DIV/0!</v>
      </c>
      <c r="H4330" s="136">
        <f t="shared" si="672"/>
        <v>86380</v>
      </c>
      <c r="I4330" t="e">
        <f>SQRT(($C$5/2)^2-($C$5/2)^2*'(OLD) bottom seam length'!H4330^2/($C$6/2)^2)</f>
        <v>#DIV/0!</v>
      </c>
      <c r="K4330" s="136">
        <f t="shared" si="673"/>
        <v>86380</v>
      </c>
      <c r="L4330" t="e">
        <f>SQRT(($C$5/2)^2-($C$5/2)^2*'(OLD) bottom seam length'!K4330^2/($C$6/2)^2)</f>
        <v>#DIV/0!</v>
      </c>
      <c r="O4330" s="136">
        <f t="shared" si="674"/>
        <v>86380</v>
      </c>
      <c r="P4330" t="b">
        <f t="shared" si="675"/>
        <v>0</v>
      </c>
      <c r="T4330" s="136">
        <f t="shared" si="676"/>
        <v>86360</v>
      </c>
      <c r="U4330" t="e">
        <f>SQRT(($U$6/2)^2-($U$6/2)^2*'(OLD) bottom seam length'!T4330^2/($U$7/2)^2)</f>
        <v>#VALUE!</v>
      </c>
      <c r="W4330" s="136">
        <f t="shared" si="677"/>
        <v>86360</v>
      </c>
      <c r="X4330" t="e">
        <f>SQRT(($U$6/2)^2-($U$6/2)^2*'(OLD) bottom seam length'!W4330^2/($U$7/2)^2)</f>
        <v>#VALUE!</v>
      </c>
      <c r="Z4330" s="136">
        <f t="shared" si="678"/>
        <v>86360</v>
      </c>
      <c r="AA4330" t="e">
        <f>SQRT(($U$6/2)^2-($U$6/2)^2*'(OLD) bottom seam length'!Z4330^2/($U$7/2)^2)</f>
        <v>#VALUE!</v>
      </c>
      <c r="AC4330" s="136">
        <f t="shared" si="679"/>
        <v>86360</v>
      </c>
      <c r="AD4330" t="e">
        <f>SQRT(($U$6/2)^2-($U$6/2)^2*'(OLD) bottom seam length'!AC4330^2/($U$7/2)^2)</f>
        <v>#VALUE!</v>
      </c>
    </row>
    <row r="4331" spans="2:30">
      <c r="B4331" s="136">
        <f t="shared" si="670"/>
        <v>86400</v>
      </c>
      <c r="C4331" t="e">
        <f>SQRT(($C$5/2)^2-($C$5/2)^2*'(OLD) bottom seam length'!B4331^2/($C$6/2)^2)</f>
        <v>#DIV/0!</v>
      </c>
      <c r="E4331" s="136">
        <f t="shared" si="671"/>
        <v>86400</v>
      </c>
      <c r="F4331" t="e">
        <f>SQRT(($C$5/2)^2-($C$5/2)^2*'(OLD) bottom seam length'!E4331^2/($C$6/2)^2)</f>
        <v>#DIV/0!</v>
      </c>
      <c r="H4331" s="136">
        <f t="shared" si="672"/>
        <v>86400</v>
      </c>
      <c r="I4331" t="e">
        <f>SQRT(($C$5/2)^2-($C$5/2)^2*'(OLD) bottom seam length'!H4331^2/($C$6/2)^2)</f>
        <v>#DIV/0!</v>
      </c>
      <c r="K4331" s="136">
        <f t="shared" si="673"/>
        <v>86400</v>
      </c>
      <c r="L4331" t="e">
        <f>SQRT(($C$5/2)^2-($C$5/2)^2*'(OLD) bottom seam length'!K4331^2/($C$6/2)^2)</f>
        <v>#DIV/0!</v>
      </c>
      <c r="O4331" s="136">
        <f t="shared" si="674"/>
        <v>86400</v>
      </c>
      <c r="P4331" t="b">
        <f t="shared" si="675"/>
        <v>0</v>
      </c>
      <c r="T4331" s="136">
        <f t="shared" si="676"/>
        <v>86380</v>
      </c>
      <c r="U4331" t="e">
        <f>SQRT(($U$6/2)^2-($U$6/2)^2*'(OLD) bottom seam length'!T4331^2/($U$7/2)^2)</f>
        <v>#VALUE!</v>
      </c>
      <c r="W4331" s="136">
        <f t="shared" si="677"/>
        <v>86380</v>
      </c>
      <c r="X4331" t="e">
        <f>SQRT(($U$6/2)^2-($U$6/2)^2*'(OLD) bottom seam length'!W4331^2/($U$7/2)^2)</f>
        <v>#VALUE!</v>
      </c>
      <c r="Z4331" s="136">
        <f t="shared" si="678"/>
        <v>86380</v>
      </c>
      <c r="AA4331" t="e">
        <f>SQRT(($U$6/2)^2-($U$6/2)^2*'(OLD) bottom seam length'!Z4331^2/($U$7/2)^2)</f>
        <v>#VALUE!</v>
      </c>
      <c r="AC4331" s="136">
        <f t="shared" si="679"/>
        <v>86380</v>
      </c>
      <c r="AD4331" t="e">
        <f>SQRT(($U$6/2)^2-($U$6/2)^2*'(OLD) bottom seam length'!AC4331^2/($U$7/2)^2)</f>
        <v>#VALUE!</v>
      </c>
    </row>
    <row r="4332" spans="2:30">
      <c r="B4332" s="136">
        <f t="shared" si="670"/>
        <v>86420</v>
      </c>
      <c r="C4332" t="e">
        <f>SQRT(($C$5/2)^2-($C$5/2)^2*'(OLD) bottom seam length'!B4332^2/($C$6/2)^2)</f>
        <v>#DIV/0!</v>
      </c>
      <c r="E4332" s="136">
        <f t="shared" si="671"/>
        <v>86420</v>
      </c>
      <c r="F4332" t="e">
        <f>SQRT(($C$5/2)^2-($C$5/2)^2*'(OLD) bottom seam length'!E4332^2/($C$6/2)^2)</f>
        <v>#DIV/0!</v>
      </c>
      <c r="H4332" s="136">
        <f t="shared" si="672"/>
        <v>86420</v>
      </c>
      <c r="I4332" t="e">
        <f>SQRT(($C$5/2)^2-($C$5/2)^2*'(OLD) bottom seam length'!H4332^2/($C$6/2)^2)</f>
        <v>#DIV/0!</v>
      </c>
      <c r="K4332" s="136">
        <f t="shared" si="673"/>
        <v>86420</v>
      </c>
      <c r="L4332" t="e">
        <f>SQRT(($C$5/2)^2-($C$5/2)^2*'(OLD) bottom seam length'!K4332^2/($C$6/2)^2)</f>
        <v>#DIV/0!</v>
      </c>
      <c r="O4332" s="136">
        <f t="shared" si="674"/>
        <v>86420</v>
      </c>
      <c r="P4332" t="b">
        <f t="shared" si="675"/>
        <v>0</v>
      </c>
      <c r="T4332" s="136">
        <f t="shared" si="676"/>
        <v>86400</v>
      </c>
      <c r="U4332" t="e">
        <f>SQRT(($U$6/2)^2-($U$6/2)^2*'(OLD) bottom seam length'!T4332^2/($U$7/2)^2)</f>
        <v>#VALUE!</v>
      </c>
      <c r="W4332" s="136">
        <f t="shared" si="677"/>
        <v>86400</v>
      </c>
      <c r="X4332" t="e">
        <f>SQRT(($U$6/2)^2-($U$6/2)^2*'(OLD) bottom seam length'!W4332^2/($U$7/2)^2)</f>
        <v>#VALUE!</v>
      </c>
      <c r="Z4332" s="136">
        <f t="shared" si="678"/>
        <v>86400</v>
      </c>
      <c r="AA4332" t="e">
        <f>SQRT(($U$6/2)^2-($U$6/2)^2*'(OLD) bottom seam length'!Z4332^2/($U$7/2)^2)</f>
        <v>#VALUE!</v>
      </c>
      <c r="AC4332" s="136">
        <f t="shared" si="679"/>
        <v>86400</v>
      </c>
      <c r="AD4332" t="e">
        <f>SQRT(($U$6/2)^2-($U$6/2)^2*'(OLD) bottom seam length'!AC4332^2/($U$7/2)^2)</f>
        <v>#VALUE!</v>
      </c>
    </row>
    <row r="4333" spans="2:30">
      <c r="B4333" s="136">
        <f t="shared" si="670"/>
        <v>86440</v>
      </c>
      <c r="C4333" t="e">
        <f>SQRT(($C$5/2)^2-($C$5/2)^2*'(OLD) bottom seam length'!B4333^2/($C$6/2)^2)</f>
        <v>#DIV/0!</v>
      </c>
      <c r="E4333" s="136">
        <f t="shared" si="671"/>
        <v>86440</v>
      </c>
      <c r="F4333" t="e">
        <f>SQRT(($C$5/2)^2-($C$5/2)^2*'(OLD) bottom seam length'!E4333^2/($C$6/2)^2)</f>
        <v>#DIV/0!</v>
      </c>
      <c r="H4333" s="136">
        <f t="shared" si="672"/>
        <v>86440</v>
      </c>
      <c r="I4333" t="e">
        <f>SQRT(($C$5/2)^2-($C$5/2)^2*'(OLD) bottom seam length'!H4333^2/($C$6/2)^2)</f>
        <v>#DIV/0!</v>
      </c>
      <c r="K4333" s="136">
        <f t="shared" si="673"/>
        <v>86440</v>
      </c>
      <c r="L4333" t="e">
        <f>SQRT(($C$5/2)^2-($C$5/2)^2*'(OLD) bottom seam length'!K4333^2/($C$6/2)^2)</f>
        <v>#DIV/0!</v>
      </c>
      <c r="O4333" s="136">
        <f t="shared" si="674"/>
        <v>86440</v>
      </c>
      <c r="P4333" t="b">
        <f t="shared" si="675"/>
        <v>0</v>
      </c>
      <c r="T4333" s="136">
        <f t="shared" si="676"/>
        <v>86420</v>
      </c>
      <c r="U4333" t="e">
        <f>SQRT(($U$6/2)^2-($U$6/2)^2*'(OLD) bottom seam length'!T4333^2/($U$7/2)^2)</f>
        <v>#VALUE!</v>
      </c>
      <c r="W4333" s="136">
        <f t="shared" si="677"/>
        <v>86420</v>
      </c>
      <c r="X4333" t="e">
        <f>SQRT(($U$6/2)^2-($U$6/2)^2*'(OLD) bottom seam length'!W4333^2/($U$7/2)^2)</f>
        <v>#VALUE!</v>
      </c>
      <c r="Z4333" s="136">
        <f t="shared" si="678"/>
        <v>86420</v>
      </c>
      <c r="AA4333" t="e">
        <f>SQRT(($U$6/2)^2-($U$6/2)^2*'(OLD) bottom seam length'!Z4333^2/($U$7/2)^2)</f>
        <v>#VALUE!</v>
      </c>
      <c r="AC4333" s="136">
        <f t="shared" si="679"/>
        <v>86420</v>
      </c>
      <c r="AD4333" t="e">
        <f>SQRT(($U$6/2)^2-($U$6/2)^2*'(OLD) bottom seam length'!AC4333^2/($U$7/2)^2)</f>
        <v>#VALUE!</v>
      </c>
    </row>
    <row r="4334" spans="2:30">
      <c r="B4334" s="136">
        <f t="shared" si="670"/>
        <v>86460</v>
      </c>
      <c r="C4334" t="e">
        <f>SQRT(($C$5/2)^2-($C$5/2)^2*'(OLD) bottom seam length'!B4334^2/($C$6/2)^2)</f>
        <v>#DIV/0!</v>
      </c>
      <c r="E4334" s="136">
        <f t="shared" si="671"/>
        <v>86460</v>
      </c>
      <c r="F4334" t="e">
        <f>SQRT(($C$5/2)^2-($C$5/2)^2*'(OLD) bottom seam length'!E4334^2/($C$6/2)^2)</f>
        <v>#DIV/0!</v>
      </c>
      <c r="H4334" s="136">
        <f t="shared" si="672"/>
        <v>86460</v>
      </c>
      <c r="I4334" t="e">
        <f>SQRT(($C$5/2)^2-($C$5/2)^2*'(OLD) bottom seam length'!H4334^2/($C$6/2)^2)</f>
        <v>#DIV/0!</v>
      </c>
      <c r="K4334" s="136">
        <f t="shared" si="673"/>
        <v>86460</v>
      </c>
      <c r="L4334" t="e">
        <f>SQRT(($C$5/2)^2-($C$5/2)^2*'(OLD) bottom seam length'!K4334^2/($C$6/2)^2)</f>
        <v>#DIV/0!</v>
      </c>
      <c r="O4334" s="136">
        <f t="shared" si="674"/>
        <v>86460</v>
      </c>
      <c r="P4334" t="b">
        <f t="shared" si="675"/>
        <v>0</v>
      </c>
      <c r="T4334" s="136">
        <f t="shared" si="676"/>
        <v>86440</v>
      </c>
      <c r="U4334" t="e">
        <f>SQRT(($U$6/2)^2-($U$6/2)^2*'(OLD) bottom seam length'!T4334^2/($U$7/2)^2)</f>
        <v>#VALUE!</v>
      </c>
      <c r="W4334" s="136">
        <f t="shared" si="677"/>
        <v>86440</v>
      </c>
      <c r="X4334" t="e">
        <f>SQRT(($U$6/2)^2-($U$6/2)^2*'(OLD) bottom seam length'!W4334^2/($U$7/2)^2)</f>
        <v>#VALUE!</v>
      </c>
      <c r="Z4334" s="136">
        <f t="shared" si="678"/>
        <v>86440</v>
      </c>
      <c r="AA4334" t="e">
        <f>SQRT(($U$6/2)^2-($U$6/2)^2*'(OLD) bottom seam length'!Z4334^2/($U$7/2)^2)</f>
        <v>#VALUE!</v>
      </c>
      <c r="AC4334" s="136">
        <f t="shared" si="679"/>
        <v>86440</v>
      </c>
      <c r="AD4334" t="e">
        <f>SQRT(($U$6/2)^2-($U$6/2)^2*'(OLD) bottom seam length'!AC4334^2/($U$7/2)^2)</f>
        <v>#VALUE!</v>
      </c>
    </row>
    <row r="4335" spans="2:30">
      <c r="B4335" s="136">
        <f t="shared" si="670"/>
        <v>86480</v>
      </c>
      <c r="C4335" t="e">
        <f>SQRT(($C$5/2)^2-($C$5/2)^2*'(OLD) bottom seam length'!B4335^2/($C$6/2)^2)</f>
        <v>#DIV/0!</v>
      </c>
      <c r="E4335" s="136">
        <f t="shared" si="671"/>
        <v>86480</v>
      </c>
      <c r="F4335" t="e">
        <f>SQRT(($C$5/2)^2-($C$5/2)^2*'(OLD) bottom seam length'!E4335^2/($C$6/2)^2)</f>
        <v>#DIV/0!</v>
      </c>
      <c r="H4335" s="136">
        <f t="shared" si="672"/>
        <v>86480</v>
      </c>
      <c r="I4335" t="e">
        <f>SQRT(($C$5/2)^2-($C$5/2)^2*'(OLD) bottom seam length'!H4335^2/($C$6/2)^2)</f>
        <v>#DIV/0!</v>
      </c>
      <c r="K4335" s="136">
        <f t="shared" si="673"/>
        <v>86480</v>
      </c>
      <c r="L4335" t="e">
        <f>SQRT(($C$5/2)^2-($C$5/2)^2*'(OLD) bottom seam length'!K4335^2/($C$6/2)^2)</f>
        <v>#DIV/0!</v>
      </c>
      <c r="O4335" s="136">
        <f t="shared" si="674"/>
        <v>86480</v>
      </c>
      <c r="P4335" t="b">
        <f t="shared" si="675"/>
        <v>0</v>
      </c>
      <c r="T4335" s="136">
        <f t="shared" si="676"/>
        <v>86460</v>
      </c>
      <c r="U4335" t="e">
        <f>SQRT(($U$6/2)^2-($U$6/2)^2*'(OLD) bottom seam length'!T4335^2/($U$7/2)^2)</f>
        <v>#VALUE!</v>
      </c>
      <c r="W4335" s="136">
        <f t="shared" si="677"/>
        <v>86460</v>
      </c>
      <c r="X4335" t="e">
        <f>SQRT(($U$6/2)^2-($U$6/2)^2*'(OLD) bottom seam length'!W4335^2/($U$7/2)^2)</f>
        <v>#VALUE!</v>
      </c>
      <c r="Z4335" s="136">
        <f t="shared" si="678"/>
        <v>86460</v>
      </c>
      <c r="AA4335" t="e">
        <f>SQRT(($U$6/2)^2-($U$6/2)^2*'(OLD) bottom seam length'!Z4335^2/($U$7/2)^2)</f>
        <v>#VALUE!</v>
      </c>
      <c r="AC4335" s="136">
        <f t="shared" si="679"/>
        <v>86460</v>
      </c>
      <c r="AD4335" t="e">
        <f>SQRT(($U$6/2)^2-($U$6/2)^2*'(OLD) bottom seam length'!AC4335^2/($U$7/2)^2)</f>
        <v>#VALUE!</v>
      </c>
    </row>
    <row r="4336" spans="2:30">
      <c r="B4336" s="136">
        <f t="shared" si="670"/>
        <v>86500</v>
      </c>
      <c r="C4336" t="e">
        <f>SQRT(($C$5/2)^2-($C$5/2)^2*'(OLD) bottom seam length'!B4336^2/($C$6/2)^2)</f>
        <v>#DIV/0!</v>
      </c>
      <c r="E4336" s="136">
        <f t="shared" si="671"/>
        <v>86500</v>
      </c>
      <c r="F4336" t="e">
        <f>SQRT(($C$5/2)^2-($C$5/2)^2*'(OLD) bottom seam length'!E4336^2/($C$6/2)^2)</f>
        <v>#DIV/0!</v>
      </c>
      <c r="H4336" s="136">
        <f t="shared" si="672"/>
        <v>86500</v>
      </c>
      <c r="I4336" t="e">
        <f>SQRT(($C$5/2)^2-($C$5/2)^2*'(OLD) bottom seam length'!H4336^2/($C$6/2)^2)</f>
        <v>#DIV/0!</v>
      </c>
      <c r="K4336" s="136">
        <f t="shared" si="673"/>
        <v>86500</v>
      </c>
      <c r="L4336" t="e">
        <f>SQRT(($C$5/2)^2-($C$5/2)^2*'(OLD) bottom seam length'!K4336^2/($C$6/2)^2)</f>
        <v>#DIV/0!</v>
      </c>
      <c r="O4336" s="136">
        <f t="shared" si="674"/>
        <v>86500</v>
      </c>
      <c r="P4336" t="b">
        <f t="shared" si="675"/>
        <v>0</v>
      </c>
      <c r="T4336" s="136">
        <f t="shared" si="676"/>
        <v>86480</v>
      </c>
      <c r="U4336" t="e">
        <f>SQRT(($U$6/2)^2-($U$6/2)^2*'(OLD) bottom seam length'!T4336^2/($U$7/2)^2)</f>
        <v>#VALUE!</v>
      </c>
      <c r="W4336" s="136">
        <f t="shared" si="677"/>
        <v>86480</v>
      </c>
      <c r="X4336" t="e">
        <f>SQRT(($U$6/2)^2-($U$6/2)^2*'(OLD) bottom seam length'!W4336^2/($U$7/2)^2)</f>
        <v>#VALUE!</v>
      </c>
      <c r="Z4336" s="136">
        <f t="shared" si="678"/>
        <v>86480</v>
      </c>
      <c r="AA4336" t="e">
        <f>SQRT(($U$6/2)^2-($U$6/2)^2*'(OLD) bottom seam length'!Z4336^2/($U$7/2)^2)</f>
        <v>#VALUE!</v>
      </c>
      <c r="AC4336" s="136">
        <f t="shared" si="679"/>
        <v>86480</v>
      </c>
      <c r="AD4336" t="e">
        <f>SQRT(($U$6/2)^2-($U$6/2)^2*'(OLD) bottom seam length'!AC4336^2/($U$7/2)^2)</f>
        <v>#VALUE!</v>
      </c>
    </row>
    <row r="4337" spans="2:30">
      <c r="B4337" s="136">
        <f t="shared" si="670"/>
        <v>86520</v>
      </c>
      <c r="C4337" t="e">
        <f>SQRT(($C$5/2)^2-($C$5/2)^2*'(OLD) bottom seam length'!B4337^2/($C$6/2)^2)</f>
        <v>#DIV/0!</v>
      </c>
      <c r="E4337" s="136">
        <f t="shared" si="671"/>
        <v>86520</v>
      </c>
      <c r="F4337" t="e">
        <f>SQRT(($C$5/2)^2-($C$5/2)^2*'(OLD) bottom seam length'!E4337^2/($C$6/2)^2)</f>
        <v>#DIV/0!</v>
      </c>
      <c r="H4337" s="136">
        <f t="shared" si="672"/>
        <v>86520</v>
      </c>
      <c r="I4337" t="e">
        <f>SQRT(($C$5/2)^2-($C$5/2)^2*'(OLD) bottom seam length'!H4337^2/($C$6/2)^2)</f>
        <v>#DIV/0!</v>
      </c>
      <c r="K4337" s="136">
        <f t="shared" si="673"/>
        <v>86520</v>
      </c>
      <c r="L4337" t="e">
        <f>SQRT(($C$5/2)^2-($C$5/2)^2*'(OLD) bottom seam length'!K4337^2/($C$6/2)^2)</f>
        <v>#DIV/0!</v>
      </c>
      <c r="O4337" s="136">
        <f t="shared" si="674"/>
        <v>86520</v>
      </c>
      <c r="P4337" t="b">
        <f t="shared" si="675"/>
        <v>0</v>
      </c>
      <c r="T4337" s="136">
        <f t="shared" si="676"/>
        <v>86500</v>
      </c>
      <c r="U4337" t="e">
        <f>SQRT(($U$6/2)^2-($U$6/2)^2*'(OLD) bottom seam length'!T4337^2/($U$7/2)^2)</f>
        <v>#VALUE!</v>
      </c>
      <c r="W4337" s="136">
        <f t="shared" si="677"/>
        <v>86500</v>
      </c>
      <c r="X4337" t="e">
        <f>SQRT(($U$6/2)^2-($U$6/2)^2*'(OLD) bottom seam length'!W4337^2/($U$7/2)^2)</f>
        <v>#VALUE!</v>
      </c>
      <c r="Z4337" s="136">
        <f t="shared" si="678"/>
        <v>86500</v>
      </c>
      <c r="AA4337" t="e">
        <f>SQRT(($U$6/2)^2-($U$6/2)^2*'(OLD) bottom seam length'!Z4337^2/($U$7/2)^2)</f>
        <v>#VALUE!</v>
      </c>
      <c r="AC4337" s="136">
        <f t="shared" si="679"/>
        <v>86500</v>
      </c>
      <c r="AD4337" t="e">
        <f>SQRT(($U$6/2)^2-($U$6/2)^2*'(OLD) bottom seam length'!AC4337^2/($U$7/2)^2)</f>
        <v>#VALUE!</v>
      </c>
    </row>
    <row r="4338" spans="2:30">
      <c r="B4338" s="136">
        <f t="shared" si="670"/>
        <v>86540</v>
      </c>
      <c r="C4338" t="e">
        <f>SQRT(($C$5/2)^2-($C$5/2)^2*'(OLD) bottom seam length'!B4338^2/($C$6/2)^2)</f>
        <v>#DIV/0!</v>
      </c>
      <c r="E4338" s="136">
        <f t="shared" si="671"/>
        <v>86540</v>
      </c>
      <c r="F4338" t="e">
        <f>SQRT(($C$5/2)^2-($C$5/2)^2*'(OLD) bottom seam length'!E4338^2/($C$6/2)^2)</f>
        <v>#DIV/0!</v>
      </c>
      <c r="H4338" s="136">
        <f t="shared" si="672"/>
        <v>86540</v>
      </c>
      <c r="I4338" t="e">
        <f>SQRT(($C$5/2)^2-($C$5/2)^2*'(OLD) bottom seam length'!H4338^2/($C$6/2)^2)</f>
        <v>#DIV/0!</v>
      </c>
      <c r="K4338" s="136">
        <f t="shared" si="673"/>
        <v>86540</v>
      </c>
      <c r="L4338" t="e">
        <f>SQRT(($C$5/2)^2-($C$5/2)^2*'(OLD) bottom seam length'!K4338^2/($C$6/2)^2)</f>
        <v>#DIV/0!</v>
      </c>
      <c r="O4338" s="136">
        <f t="shared" si="674"/>
        <v>86540</v>
      </c>
      <c r="P4338" t="b">
        <f t="shared" si="675"/>
        <v>0</v>
      </c>
      <c r="T4338" s="136">
        <f t="shared" si="676"/>
        <v>86520</v>
      </c>
      <c r="U4338" t="e">
        <f>SQRT(($U$6/2)^2-($U$6/2)^2*'(OLD) bottom seam length'!T4338^2/($U$7/2)^2)</f>
        <v>#VALUE!</v>
      </c>
      <c r="W4338" s="136">
        <f t="shared" si="677"/>
        <v>86520</v>
      </c>
      <c r="X4338" t="e">
        <f>SQRT(($U$6/2)^2-($U$6/2)^2*'(OLD) bottom seam length'!W4338^2/($U$7/2)^2)</f>
        <v>#VALUE!</v>
      </c>
      <c r="Z4338" s="136">
        <f t="shared" si="678"/>
        <v>86520</v>
      </c>
      <c r="AA4338" t="e">
        <f>SQRT(($U$6/2)^2-($U$6/2)^2*'(OLD) bottom seam length'!Z4338^2/($U$7/2)^2)</f>
        <v>#VALUE!</v>
      </c>
      <c r="AC4338" s="136">
        <f t="shared" si="679"/>
        <v>86520</v>
      </c>
      <c r="AD4338" t="e">
        <f>SQRT(($U$6/2)^2-($U$6/2)^2*'(OLD) bottom seam length'!AC4338^2/($U$7/2)^2)</f>
        <v>#VALUE!</v>
      </c>
    </row>
    <row r="4339" spans="2:30">
      <c r="B4339" s="136">
        <f t="shared" si="670"/>
        <v>86560</v>
      </c>
      <c r="C4339" t="e">
        <f>SQRT(($C$5/2)^2-($C$5/2)^2*'(OLD) bottom seam length'!B4339^2/($C$6/2)^2)</f>
        <v>#DIV/0!</v>
      </c>
      <c r="E4339" s="136">
        <f t="shared" si="671"/>
        <v>86560</v>
      </c>
      <c r="F4339" t="e">
        <f>SQRT(($C$5/2)^2-($C$5/2)^2*'(OLD) bottom seam length'!E4339^2/($C$6/2)^2)</f>
        <v>#DIV/0!</v>
      </c>
      <c r="H4339" s="136">
        <f t="shared" si="672"/>
        <v>86560</v>
      </c>
      <c r="I4339" t="e">
        <f>SQRT(($C$5/2)^2-($C$5/2)^2*'(OLD) bottom seam length'!H4339^2/($C$6/2)^2)</f>
        <v>#DIV/0!</v>
      </c>
      <c r="K4339" s="136">
        <f t="shared" si="673"/>
        <v>86560</v>
      </c>
      <c r="L4339" t="e">
        <f>SQRT(($C$5/2)^2-($C$5/2)^2*'(OLD) bottom seam length'!K4339^2/($C$6/2)^2)</f>
        <v>#DIV/0!</v>
      </c>
      <c r="O4339" s="136">
        <f t="shared" si="674"/>
        <v>86560</v>
      </c>
      <c r="P4339" t="b">
        <f t="shared" si="675"/>
        <v>0</v>
      </c>
      <c r="T4339" s="136">
        <f t="shared" si="676"/>
        <v>86540</v>
      </c>
      <c r="U4339" t="e">
        <f>SQRT(($U$6/2)^2-($U$6/2)^2*'(OLD) bottom seam length'!T4339^2/($U$7/2)^2)</f>
        <v>#VALUE!</v>
      </c>
      <c r="W4339" s="136">
        <f t="shared" si="677"/>
        <v>86540</v>
      </c>
      <c r="X4339" t="e">
        <f>SQRT(($U$6/2)^2-($U$6/2)^2*'(OLD) bottom seam length'!W4339^2/($U$7/2)^2)</f>
        <v>#VALUE!</v>
      </c>
      <c r="Z4339" s="136">
        <f t="shared" si="678"/>
        <v>86540</v>
      </c>
      <c r="AA4339" t="e">
        <f>SQRT(($U$6/2)^2-($U$6/2)^2*'(OLD) bottom seam length'!Z4339^2/($U$7/2)^2)</f>
        <v>#VALUE!</v>
      </c>
      <c r="AC4339" s="136">
        <f t="shared" si="679"/>
        <v>86540</v>
      </c>
      <c r="AD4339" t="e">
        <f>SQRT(($U$6/2)^2-($U$6/2)^2*'(OLD) bottom seam length'!AC4339^2/($U$7/2)^2)</f>
        <v>#VALUE!</v>
      </c>
    </row>
    <row r="4340" spans="2:30">
      <c r="B4340" s="136">
        <f t="shared" si="670"/>
        <v>86580</v>
      </c>
      <c r="C4340" t="e">
        <f>SQRT(($C$5/2)^2-($C$5/2)^2*'(OLD) bottom seam length'!B4340^2/($C$6/2)^2)</f>
        <v>#DIV/0!</v>
      </c>
      <c r="E4340" s="136">
        <f t="shared" si="671"/>
        <v>86580</v>
      </c>
      <c r="F4340" t="e">
        <f>SQRT(($C$5/2)^2-($C$5/2)^2*'(OLD) bottom seam length'!E4340^2/($C$6/2)^2)</f>
        <v>#DIV/0!</v>
      </c>
      <c r="H4340" s="136">
        <f t="shared" si="672"/>
        <v>86580</v>
      </c>
      <c r="I4340" t="e">
        <f>SQRT(($C$5/2)^2-($C$5/2)^2*'(OLD) bottom seam length'!H4340^2/($C$6/2)^2)</f>
        <v>#DIV/0!</v>
      </c>
      <c r="K4340" s="136">
        <f t="shared" si="673"/>
        <v>86580</v>
      </c>
      <c r="L4340" t="e">
        <f>SQRT(($C$5/2)^2-($C$5/2)^2*'(OLD) bottom seam length'!K4340^2/($C$6/2)^2)</f>
        <v>#DIV/0!</v>
      </c>
      <c r="O4340" s="136">
        <f t="shared" si="674"/>
        <v>86580</v>
      </c>
      <c r="P4340" t="b">
        <f t="shared" si="675"/>
        <v>0</v>
      </c>
      <c r="T4340" s="136">
        <f t="shared" si="676"/>
        <v>86560</v>
      </c>
      <c r="U4340" t="e">
        <f>SQRT(($U$6/2)^2-($U$6/2)^2*'(OLD) bottom seam length'!T4340^2/($U$7/2)^2)</f>
        <v>#VALUE!</v>
      </c>
      <c r="W4340" s="136">
        <f t="shared" si="677"/>
        <v>86560</v>
      </c>
      <c r="X4340" t="e">
        <f>SQRT(($U$6/2)^2-($U$6/2)^2*'(OLD) bottom seam length'!W4340^2/($U$7/2)^2)</f>
        <v>#VALUE!</v>
      </c>
      <c r="Z4340" s="136">
        <f t="shared" si="678"/>
        <v>86560</v>
      </c>
      <c r="AA4340" t="e">
        <f>SQRT(($U$6/2)^2-($U$6/2)^2*'(OLD) bottom seam length'!Z4340^2/($U$7/2)^2)</f>
        <v>#VALUE!</v>
      </c>
      <c r="AC4340" s="136">
        <f t="shared" si="679"/>
        <v>86560</v>
      </c>
      <c r="AD4340" t="e">
        <f>SQRT(($U$6/2)^2-($U$6/2)^2*'(OLD) bottom seam length'!AC4340^2/($U$7/2)^2)</f>
        <v>#VALUE!</v>
      </c>
    </row>
    <row r="4341" spans="2:30">
      <c r="B4341" s="136">
        <f t="shared" si="670"/>
        <v>86600</v>
      </c>
      <c r="C4341" t="e">
        <f>SQRT(($C$5/2)^2-($C$5/2)^2*'(OLD) bottom seam length'!B4341^2/($C$6/2)^2)</f>
        <v>#DIV/0!</v>
      </c>
      <c r="E4341" s="136">
        <f t="shared" si="671"/>
        <v>86600</v>
      </c>
      <c r="F4341" t="e">
        <f>SQRT(($C$5/2)^2-($C$5/2)^2*'(OLD) bottom seam length'!E4341^2/($C$6/2)^2)</f>
        <v>#DIV/0!</v>
      </c>
      <c r="H4341" s="136">
        <f t="shared" si="672"/>
        <v>86600</v>
      </c>
      <c r="I4341" t="e">
        <f>SQRT(($C$5/2)^2-($C$5/2)^2*'(OLD) bottom seam length'!H4341^2/($C$6/2)^2)</f>
        <v>#DIV/0!</v>
      </c>
      <c r="K4341" s="136">
        <f t="shared" si="673"/>
        <v>86600</v>
      </c>
      <c r="L4341" t="e">
        <f>SQRT(($C$5/2)^2-($C$5/2)^2*'(OLD) bottom seam length'!K4341^2/($C$6/2)^2)</f>
        <v>#DIV/0!</v>
      </c>
      <c r="O4341" s="136">
        <f t="shared" si="674"/>
        <v>86600</v>
      </c>
      <c r="P4341" t="b">
        <f t="shared" si="675"/>
        <v>0</v>
      </c>
      <c r="T4341" s="136">
        <f t="shared" si="676"/>
        <v>86580</v>
      </c>
      <c r="U4341" t="e">
        <f>SQRT(($U$6/2)^2-($U$6/2)^2*'(OLD) bottom seam length'!T4341^2/($U$7/2)^2)</f>
        <v>#VALUE!</v>
      </c>
      <c r="W4341" s="136">
        <f t="shared" si="677"/>
        <v>86580</v>
      </c>
      <c r="X4341" t="e">
        <f>SQRT(($U$6/2)^2-($U$6/2)^2*'(OLD) bottom seam length'!W4341^2/($U$7/2)^2)</f>
        <v>#VALUE!</v>
      </c>
      <c r="Z4341" s="136">
        <f t="shared" si="678"/>
        <v>86580</v>
      </c>
      <c r="AA4341" t="e">
        <f>SQRT(($U$6/2)^2-($U$6/2)^2*'(OLD) bottom seam length'!Z4341^2/($U$7/2)^2)</f>
        <v>#VALUE!</v>
      </c>
      <c r="AC4341" s="136">
        <f t="shared" si="679"/>
        <v>86580</v>
      </c>
      <c r="AD4341" t="e">
        <f>SQRT(($U$6/2)^2-($U$6/2)^2*'(OLD) bottom seam length'!AC4341^2/($U$7/2)^2)</f>
        <v>#VALUE!</v>
      </c>
    </row>
    <row r="4342" spans="2:30">
      <c r="B4342" s="136">
        <f t="shared" si="670"/>
        <v>86620</v>
      </c>
      <c r="C4342" t="e">
        <f>SQRT(($C$5/2)^2-($C$5/2)^2*'(OLD) bottom seam length'!B4342^2/($C$6/2)^2)</f>
        <v>#DIV/0!</v>
      </c>
      <c r="E4342" s="136">
        <f t="shared" si="671"/>
        <v>86620</v>
      </c>
      <c r="F4342" t="e">
        <f>SQRT(($C$5/2)^2-($C$5/2)^2*'(OLD) bottom seam length'!E4342^2/($C$6/2)^2)</f>
        <v>#DIV/0!</v>
      </c>
      <c r="H4342" s="136">
        <f t="shared" si="672"/>
        <v>86620</v>
      </c>
      <c r="I4342" t="e">
        <f>SQRT(($C$5/2)^2-($C$5/2)^2*'(OLD) bottom seam length'!H4342^2/($C$6/2)^2)</f>
        <v>#DIV/0!</v>
      </c>
      <c r="K4342" s="136">
        <f t="shared" si="673"/>
        <v>86620</v>
      </c>
      <c r="L4342" t="e">
        <f>SQRT(($C$5/2)^2-($C$5/2)^2*'(OLD) bottom seam length'!K4342^2/($C$6/2)^2)</f>
        <v>#DIV/0!</v>
      </c>
      <c r="O4342" s="136">
        <f t="shared" si="674"/>
        <v>86620</v>
      </c>
      <c r="P4342" t="b">
        <f t="shared" si="675"/>
        <v>0</v>
      </c>
      <c r="T4342" s="136">
        <f t="shared" si="676"/>
        <v>86600</v>
      </c>
      <c r="U4342" t="e">
        <f>SQRT(($U$6/2)^2-($U$6/2)^2*'(OLD) bottom seam length'!T4342^2/($U$7/2)^2)</f>
        <v>#VALUE!</v>
      </c>
      <c r="W4342" s="136">
        <f t="shared" si="677"/>
        <v>86600</v>
      </c>
      <c r="X4342" t="e">
        <f>SQRT(($U$6/2)^2-($U$6/2)^2*'(OLD) bottom seam length'!W4342^2/($U$7/2)^2)</f>
        <v>#VALUE!</v>
      </c>
      <c r="Z4342" s="136">
        <f t="shared" si="678"/>
        <v>86600</v>
      </c>
      <c r="AA4342" t="e">
        <f>SQRT(($U$6/2)^2-($U$6/2)^2*'(OLD) bottom seam length'!Z4342^2/($U$7/2)^2)</f>
        <v>#VALUE!</v>
      </c>
      <c r="AC4342" s="136">
        <f t="shared" si="679"/>
        <v>86600</v>
      </c>
      <c r="AD4342" t="e">
        <f>SQRT(($U$6/2)^2-($U$6/2)^2*'(OLD) bottom seam length'!AC4342^2/($U$7/2)^2)</f>
        <v>#VALUE!</v>
      </c>
    </row>
    <row r="4343" spans="2:30">
      <c r="B4343" s="136">
        <f t="shared" si="670"/>
        <v>86640</v>
      </c>
      <c r="C4343" t="e">
        <f>SQRT(($C$5/2)^2-($C$5/2)^2*'(OLD) bottom seam length'!B4343^2/($C$6/2)^2)</f>
        <v>#DIV/0!</v>
      </c>
      <c r="E4343" s="136">
        <f t="shared" si="671"/>
        <v>86640</v>
      </c>
      <c r="F4343" t="e">
        <f>SQRT(($C$5/2)^2-($C$5/2)^2*'(OLD) bottom seam length'!E4343^2/($C$6/2)^2)</f>
        <v>#DIV/0!</v>
      </c>
      <c r="H4343" s="136">
        <f t="shared" si="672"/>
        <v>86640</v>
      </c>
      <c r="I4343" t="e">
        <f>SQRT(($C$5/2)^2-($C$5/2)^2*'(OLD) bottom seam length'!H4343^2/($C$6/2)^2)</f>
        <v>#DIV/0!</v>
      </c>
      <c r="K4343" s="136">
        <f t="shared" si="673"/>
        <v>86640</v>
      </c>
      <c r="L4343" t="e">
        <f>SQRT(($C$5/2)^2-($C$5/2)^2*'(OLD) bottom seam length'!K4343^2/($C$6/2)^2)</f>
        <v>#DIV/0!</v>
      </c>
      <c r="O4343" s="136">
        <f t="shared" si="674"/>
        <v>86640</v>
      </c>
      <c r="P4343" t="b">
        <f t="shared" si="675"/>
        <v>0</v>
      </c>
      <c r="T4343" s="136">
        <f t="shared" si="676"/>
        <v>86620</v>
      </c>
      <c r="U4343" t="e">
        <f>SQRT(($U$6/2)^2-($U$6/2)^2*'(OLD) bottom seam length'!T4343^2/($U$7/2)^2)</f>
        <v>#VALUE!</v>
      </c>
      <c r="W4343" s="136">
        <f t="shared" si="677"/>
        <v>86620</v>
      </c>
      <c r="X4343" t="e">
        <f>SQRT(($U$6/2)^2-($U$6/2)^2*'(OLD) bottom seam length'!W4343^2/($U$7/2)^2)</f>
        <v>#VALUE!</v>
      </c>
      <c r="Z4343" s="136">
        <f t="shared" si="678"/>
        <v>86620</v>
      </c>
      <c r="AA4343" t="e">
        <f>SQRT(($U$6/2)^2-($U$6/2)^2*'(OLD) bottom seam length'!Z4343^2/($U$7/2)^2)</f>
        <v>#VALUE!</v>
      </c>
      <c r="AC4343" s="136">
        <f t="shared" si="679"/>
        <v>86620</v>
      </c>
      <c r="AD4343" t="e">
        <f>SQRT(($U$6/2)^2-($U$6/2)^2*'(OLD) bottom seam length'!AC4343^2/($U$7/2)^2)</f>
        <v>#VALUE!</v>
      </c>
    </row>
    <row r="4344" spans="2:30">
      <c r="B4344" s="136">
        <f t="shared" si="670"/>
        <v>86660</v>
      </c>
      <c r="C4344" t="e">
        <f>SQRT(($C$5/2)^2-($C$5/2)^2*'(OLD) bottom seam length'!B4344^2/($C$6/2)^2)</f>
        <v>#DIV/0!</v>
      </c>
      <c r="E4344" s="136">
        <f t="shared" si="671"/>
        <v>86660</v>
      </c>
      <c r="F4344" t="e">
        <f>SQRT(($C$5/2)^2-($C$5/2)^2*'(OLD) bottom seam length'!E4344^2/($C$6/2)^2)</f>
        <v>#DIV/0!</v>
      </c>
      <c r="H4344" s="136">
        <f t="shared" si="672"/>
        <v>86660</v>
      </c>
      <c r="I4344" t="e">
        <f>SQRT(($C$5/2)^2-($C$5/2)^2*'(OLD) bottom seam length'!H4344^2/($C$6/2)^2)</f>
        <v>#DIV/0!</v>
      </c>
      <c r="K4344" s="136">
        <f t="shared" si="673"/>
        <v>86660</v>
      </c>
      <c r="L4344" t="e">
        <f>SQRT(($C$5/2)^2-($C$5/2)^2*'(OLD) bottom seam length'!K4344^2/($C$6/2)^2)</f>
        <v>#DIV/0!</v>
      </c>
      <c r="O4344" s="136">
        <f t="shared" si="674"/>
        <v>86660</v>
      </c>
      <c r="P4344" t="b">
        <f t="shared" si="675"/>
        <v>0</v>
      </c>
      <c r="T4344" s="136">
        <f t="shared" si="676"/>
        <v>86640</v>
      </c>
      <c r="U4344" t="e">
        <f>SQRT(($U$6/2)^2-($U$6/2)^2*'(OLD) bottom seam length'!T4344^2/($U$7/2)^2)</f>
        <v>#VALUE!</v>
      </c>
      <c r="W4344" s="136">
        <f t="shared" si="677"/>
        <v>86640</v>
      </c>
      <c r="X4344" t="e">
        <f>SQRT(($U$6/2)^2-($U$6/2)^2*'(OLD) bottom seam length'!W4344^2/($U$7/2)^2)</f>
        <v>#VALUE!</v>
      </c>
      <c r="Z4344" s="136">
        <f t="shared" si="678"/>
        <v>86640</v>
      </c>
      <c r="AA4344" t="e">
        <f>SQRT(($U$6/2)^2-($U$6/2)^2*'(OLD) bottom seam length'!Z4344^2/($U$7/2)^2)</f>
        <v>#VALUE!</v>
      </c>
      <c r="AC4344" s="136">
        <f t="shared" si="679"/>
        <v>86640</v>
      </c>
      <c r="AD4344" t="e">
        <f>SQRT(($U$6/2)^2-($U$6/2)^2*'(OLD) bottom seam length'!AC4344^2/($U$7/2)^2)</f>
        <v>#VALUE!</v>
      </c>
    </row>
    <row r="4345" spans="2:30">
      <c r="B4345" s="136">
        <f t="shared" si="670"/>
        <v>86680</v>
      </c>
      <c r="C4345" t="e">
        <f>SQRT(($C$5/2)^2-($C$5/2)^2*'(OLD) bottom seam length'!B4345^2/($C$6/2)^2)</f>
        <v>#DIV/0!</v>
      </c>
      <c r="E4345" s="136">
        <f t="shared" si="671"/>
        <v>86680</v>
      </c>
      <c r="F4345" t="e">
        <f>SQRT(($C$5/2)^2-($C$5/2)^2*'(OLD) bottom seam length'!E4345^2/($C$6/2)^2)</f>
        <v>#DIV/0!</v>
      </c>
      <c r="H4345" s="136">
        <f t="shared" si="672"/>
        <v>86680</v>
      </c>
      <c r="I4345" t="e">
        <f>SQRT(($C$5/2)^2-($C$5/2)^2*'(OLD) bottom seam length'!H4345^2/($C$6/2)^2)</f>
        <v>#DIV/0!</v>
      </c>
      <c r="K4345" s="136">
        <f t="shared" si="673"/>
        <v>86680</v>
      </c>
      <c r="L4345" t="e">
        <f>SQRT(($C$5/2)^2-($C$5/2)^2*'(OLD) bottom seam length'!K4345^2/($C$6/2)^2)</f>
        <v>#DIV/0!</v>
      </c>
      <c r="O4345" s="136">
        <f t="shared" si="674"/>
        <v>86680</v>
      </c>
      <c r="P4345" t="b">
        <f t="shared" si="675"/>
        <v>0</v>
      </c>
      <c r="T4345" s="136">
        <f t="shared" si="676"/>
        <v>86660</v>
      </c>
      <c r="U4345" t="e">
        <f>SQRT(($U$6/2)^2-($U$6/2)^2*'(OLD) bottom seam length'!T4345^2/($U$7/2)^2)</f>
        <v>#VALUE!</v>
      </c>
      <c r="W4345" s="136">
        <f t="shared" si="677"/>
        <v>86660</v>
      </c>
      <c r="X4345" t="e">
        <f>SQRT(($U$6/2)^2-($U$6/2)^2*'(OLD) bottom seam length'!W4345^2/($U$7/2)^2)</f>
        <v>#VALUE!</v>
      </c>
      <c r="Z4345" s="136">
        <f t="shared" si="678"/>
        <v>86660</v>
      </c>
      <c r="AA4345" t="e">
        <f>SQRT(($U$6/2)^2-($U$6/2)^2*'(OLD) bottom seam length'!Z4345^2/($U$7/2)^2)</f>
        <v>#VALUE!</v>
      </c>
      <c r="AC4345" s="136">
        <f t="shared" si="679"/>
        <v>86660</v>
      </c>
      <c r="AD4345" t="e">
        <f>SQRT(($U$6/2)^2-($U$6/2)^2*'(OLD) bottom seam length'!AC4345^2/($U$7/2)^2)</f>
        <v>#VALUE!</v>
      </c>
    </row>
    <row r="4346" spans="2:30">
      <c r="B4346" s="136">
        <f t="shared" si="670"/>
        <v>86700</v>
      </c>
      <c r="C4346" t="e">
        <f>SQRT(($C$5/2)^2-($C$5/2)^2*'(OLD) bottom seam length'!B4346^2/($C$6/2)^2)</f>
        <v>#DIV/0!</v>
      </c>
      <c r="E4346" s="136">
        <f t="shared" si="671"/>
        <v>86700</v>
      </c>
      <c r="F4346" t="e">
        <f>SQRT(($C$5/2)^2-($C$5/2)^2*'(OLD) bottom seam length'!E4346^2/($C$6/2)^2)</f>
        <v>#DIV/0!</v>
      </c>
      <c r="H4346" s="136">
        <f t="shared" si="672"/>
        <v>86700</v>
      </c>
      <c r="I4346" t="e">
        <f>SQRT(($C$5/2)^2-($C$5/2)^2*'(OLD) bottom seam length'!H4346^2/($C$6/2)^2)</f>
        <v>#DIV/0!</v>
      </c>
      <c r="K4346" s="136">
        <f t="shared" si="673"/>
        <v>86700</v>
      </c>
      <c r="L4346" t="e">
        <f>SQRT(($C$5/2)^2-($C$5/2)^2*'(OLD) bottom seam length'!K4346^2/($C$6/2)^2)</f>
        <v>#DIV/0!</v>
      </c>
      <c r="O4346" s="136">
        <f t="shared" si="674"/>
        <v>86700</v>
      </c>
      <c r="P4346" t="b">
        <f t="shared" si="675"/>
        <v>0</v>
      </c>
      <c r="T4346" s="136">
        <f t="shared" si="676"/>
        <v>86680</v>
      </c>
      <c r="U4346" t="e">
        <f>SQRT(($U$6/2)^2-($U$6/2)^2*'(OLD) bottom seam length'!T4346^2/($U$7/2)^2)</f>
        <v>#VALUE!</v>
      </c>
      <c r="W4346" s="136">
        <f t="shared" si="677"/>
        <v>86680</v>
      </c>
      <c r="X4346" t="e">
        <f>SQRT(($U$6/2)^2-($U$6/2)^2*'(OLD) bottom seam length'!W4346^2/($U$7/2)^2)</f>
        <v>#VALUE!</v>
      </c>
      <c r="Z4346" s="136">
        <f t="shared" si="678"/>
        <v>86680</v>
      </c>
      <c r="AA4346" t="e">
        <f>SQRT(($U$6/2)^2-($U$6/2)^2*'(OLD) bottom seam length'!Z4346^2/($U$7/2)^2)</f>
        <v>#VALUE!</v>
      </c>
      <c r="AC4346" s="136">
        <f t="shared" si="679"/>
        <v>86680</v>
      </c>
      <c r="AD4346" t="e">
        <f>SQRT(($U$6/2)^2-($U$6/2)^2*'(OLD) bottom seam length'!AC4346^2/($U$7/2)^2)</f>
        <v>#VALUE!</v>
      </c>
    </row>
    <row r="4347" spans="2:30">
      <c r="B4347" s="136">
        <f t="shared" si="670"/>
        <v>86720</v>
      </c>
      <c r="C4347" t="e">
        <f>SQRT(($C$5/2)^2-($C$5/2)^2*'(OLD) bottom seam length'!B4347^2/($C$6/2)^2)</f>
        <v>#DIV/0!</v>
      </c>
      <c r="E4347" s="136">
        <f t="shared" si="671"/>
        <v>86720</v>
      </c>
      <c r="F4347" t="e">
        <f>SQRT(($C$5/2)^2-($C$5/2)^2*'(OLD) bottom seam length'!E4347^2/($C$6/2)^2)</f>
        <v>#DIV/0!</v>
      </c>
      <c r="H4347" s="136">
        <f t="shared" si="672"/>
        <v>86720</v>
      </c>
      <c r="I4347" t="e">
        <f>SQRT(($C$5/2)^2-($C$5/2)^2*'(OLD) bottom seam length'!H4347^2/($C$6/2)^2)</f>
        <v>#DIV/0!</v>
      </c>
      <c r="K4347" s="136">
        <f t="shared" si="673"/>
        <v>86720</v>
      </c>
      <c r="L4347" t="e">
        <f>SQRT(($C$5/2)^2-($C$5/2)^2*'(OLD) bottom seam length'!K4347^2/($C$6/2)^2)</f>
        <v>#DIV/0!</v>
      </c>
      <c r="O4347" s="136">
        <f t="shared" si="674"/>
        <v>86720</v>
      </c>
      <c r="P4347" t="b">
        <f t="shared" si="675"/>
        <v>0</v>
      </c>
      <c r="T4347" s="136">
        <f t="shared" si="676"/>
        <v>86700</v>
      </c>
      <c r="U4347" t="e">
        <f>SQRT(($U$6/2)^2-($U$6/2)^2*'(OLD) bottom seam length'!T4347^2/($U$7/2)^2)</f>
        <v>#VALUE!</v>
      </c>
      <c r="W4347" s="136">
        <f t="shared" si="677"/>
        <v>86700</v>
      </c>
      <c r="X4347" t="e">
        <f>SQRT(($U$6/2)^2-($U$6/2)^2*'(OLD) bottom seam length'!W4347^2/($U$7/2)^2)</f>
        <v>#VALUE!</v>
      </c>
      <c r="Z4347" s="136">
        <f t="shared" si="678"/>
        <v>86700</v>
      </c>
      <c r="AA4347" t="e">
        <f>SQRT(($U$6/2)^2-($U$6/2)^2*'(OLD) bottom seam length'!Z4347^2/($U$7/2)^2)</f>
        <v>#VALUE!</v>
      </c>
      <c r="AC4347" s="136">
        <f t="shared" si="679"/>
        <v>86700</v>
      </c>
      <c r="AD4347" t="e">
        <f>SQRT(($U$6/2)^2-($U$6/2)^2*'(OLD) bottom seam length'!AC4347^2/($U$7/2)^2)</f>
        <v>#VALUE!</v>
      </c>
    </row>
    <row r="4348" spans="2:30">
      <c r="B4348" s="136">
        <f t="shared" si="670"/>
        <v>86740</v>
      </c>
      <c r="C4348" t="e">
        <f>SQRT(($C$5/2)^2-($C$5/2)^2*'(OLD) bottom seam length'!B4348^2/($C$6/2)^2)</f>
        <v>#DIV/0!</v>
      </c>
      <c r="E4348" s="136">
        <f t="shared" si="671"/>
        <v>86740</v>
      </c>
      <c r="F4348" t="e">
        <f>SQRT(($C$5/2)^2-($C$5/2)^2*'(OLD) bottom seam length'!E4348^2/($C$6/2)^2)</f>
        <v>#DIV/0!</v>
      </c>
      <c r="H4348" s="136">
        <f t="shared" si="672"/>
        <v>86740</v>
      </c>
      <c r="I4348" t="e">
        <f>SQRT(($C$5/2)^2-($C$5/2)^2*'(OLD) bottom seam length'!H4348^2/($C$6/2)^2)</f>
        <v>#DIV/0!</v>
      </c>
      <c r="K4348" s="136">
        <f t="shared" si="673"/>
        <v>86740</v>
      </c>
      <c r="L4348" t="e">
        <f>SQRT(($C$5/2)^2-($C$5/2)^2*'(OLD) bottom seam length'!K4348^2/($C$6/2)^2)</f>
        <v>#DIV/0!</v>
      </c>
      <c r="O4348" s="136">
        <f t="shared" si="674"/>
        <v>86740</v>
      </c>
      <c r="P4348" t="b">
        <f t="shared" si="675"/>
        <v>0</v>
      </c>
      <c r="T4348" s="136">
        <f t="shared" si="676"/>
        <v>86720</v>
      </c>
      <c r="U4348" t="e">
        <f>SQRT(($U$6/2)^2-($U$6/2)^2*'(OLD) bottom seam length'!T4348^2/($U$7/2)^2)</f>
        <v>#VALUE!</v>
      </c>
      <c r="W4348" s="136">
        <f t="shared" si="677"/>
        <v>86720</v>
      </c>
      <c r="X4348" t="e">
        <f>SQRT(($U$6/2)^2-($U$6/2)^2*'(OLD) bottom seam length'!W4348^2/($U$7/2)^2)</f>
        <v>#VALUE!</v>
      </c>
      <c r="Z4348" s="136">
        <f t="shared" si="678"/>
        <v>86720</v>
      </c>
      <c r="AA4348" t="e">
        <f>SQRT(($U$6/2)^2-($U$6/2)^2*'(OLD) bottom seam length'!Z4348^2/($U$7/2)^2)</f>
        <v>#VALUE!</v>
      </c>
      <c r="AC4348" s="136">
        <f t="shared" si="679"/>
        <v>86720</v>
      </c>
      <c r="AD4348" t="e">
        <f>SQRT(($U$6/2)^2-($U$6/2)^2*'(OLD) bottom seam length'!AC4348^2/($U$7/2)^2)</f>
        <v>#VALUE!</v>
      </c>
    </row>
    <row r="4349" spans="2:30">
      <c r="B4349" s="136">
        <f t="shared" si="670"/>
        <v>86760</v>
      </c>
      <c r="C4349" t="e">
        <f>SQRT(($C$5/2)^2-($C$5/2)^2*'(OLD) bottom seam length'!B4349^2/($C$6/2)^2)</f>
        <v>#DIV/0!</v>
      </c>
      <c r="E4349" s="136">
        <f t="shared" si="671"/>
        <v>86760</v>
      </c>
      <c r="F4349" t="e">
        <f>SQRT(($C$5/2)^2-($C$5/2)^2*'(OLD) bottom seam length'!E4349^2/($C$6/2)^2)</f>
        <v>#DIV/0!</v>
      </c>
      <c r="H4349" s="136">
        <f t="shared" si="672"/>
        <v>86760</v>
      </c>
      <c r="I4349" t="e">
        <f>SQRT(($C$5/2)^2-($C$5/2)^2*'(OLD) bottom seam length'!H4349^2/($C$6/2)^2)</f>
        <v>#DIV/0!</v>
      </c>
      <c r="K4349" s="136">
        <f t="shared" si="673"/>
        <v>86760</v>
      </c>
      <c r="L4349" t="e">
        <f>SQRT(($C$5/2)^2-($C$5/2)^2*'(OLD) bottom seam length'!K4349^2/($C$6/2)^2)</f>
        <v>#DIV/0!</v>
      </c>
      <c r="O4349" s="136">
        <f t="shared" si="674"/>
        <v>86760</v>
      </c>
      <c r="P4349" t="b">
        <f t="shared" si="675"/>
        <v>0</v>
      </c>
      <c r="T4349" s="136">
        <f t="shared" si="676"/>
        <v>86740</v>
      </c>
      <c r="U4349" t="e">
        <f>SQRT(($U$6/2)^2-($U$6/2)^2*'(OLD) bottom seam length'!T4349^2/($U$7/2)^2)</f>
        <v>#VALUE!</v>
      </c>
      <c r="W4349" s="136">
        <f t="shared" si="677"/>
        <v>86740</v>
      </c>
      <c r="X4349" t="e">
        <f>SQRT(($U$6/2)^2-($U$6/2)^2*'(OLD) bottom seam length'!W4349^2/($U$7/2)^2)</f>
        <v>#VALUE!</v>
      </c>
      <c r="Z4349" s="136">
        <f t="shared" si="678"/>
        <v>86740</v>
      </c>
      <c r="AA4349" t="e">
        <f>SQRT(($U$6/2)^2-($U$6/2)^2*'(OLD) bottom seam length'!Z4349^2/($U$7/2)^2)</f>
        <v>#VALUE!</v>
      </c>
      <c r="AC4349" s="136">
        <f t="shared" si="679"/>
        <v>86740</v>
      </c>
      <c r="AD4349" t="e">
        <f>SQRT(($U$6/2)^2-($U$6/2)^2*'(OLD) bottom seam length'!AC4349^2/($U$7/2)^2)</f>
        <v>#VALUE!</v>
      </c>
    </row>
    <row r="4350" spans="2:30">
      <c r="B4350" s="136">
        <f t="shared" si="670"/>
        <v>86780</v>
      </c>
      <c r="C4350" t="e">
        <f>SQRT(($C$5/2)^2-($C$5/2)^2*'(OLD) bottom seam length'!B4350^2/($C$6/2)^2)</f>
        <v>#DIV/0!</v>
      </c>
      <c r="E4350" s="136">
        <f t="shared" si="671"/>
        <v>86780</v>
      </c>
      <c r="F4350" t="e">
        <f>SQRT(($C$5/2)^2-($C$5/2)^2*'(OLD) bottom seam length'!E4350^2/($C$6/2)^2)</f>
        <v>#DIV/0!</v>
      </c>
      <c r="H4350" s="136">
        <f t="shared" si="672"/>
        <v>86780</v>
      </c>
      <c r="I4350" t="e">
        <f>SQRT(($C$5/2)^2-($C$5/2)^2*'(OLD) bottom seam length'!H4350^2/($C$6/2)^2)</f>
        <v>#DIV/0!</v>
      </c>
      <c r="K4350" s="136">
        <f t="shared" si="673"/>
        <v>86780</v>
      </c>
      <c r="L4350" t="e">
        <f>SQRT(($C$5/2)^2-($C$5/2)^2*'(OLD) bottom seam length'!K4350^2/($C$6/2)^2)</f>
        <v>#DIV/0!</v>
      </c>
      <c r="O4350" s="136">
        <f t="shared" si="674"/>
        <v>86780</v>
      </c>
      <c r="P4350" t="b">
        <f t="shared" si="675"/>
        <v>0</v>
      </c>
      <c r="T4350" s="136">
        <f t="shared" si="676"/>
        <v>86760</v>
      </c>
      <c r="U4350" t="e">
        <f>SQRT(($U$6/2)^2-($U$6/2)^2*'(OLD) bottom seam length'!T4350^2/($U$7/2)^2)</f>
        <v>#VALUE!</v>
      </c>
      <c r="W4350" s="136">
        <f t="shared" si="677"/>
        <v>86760</v>
      </c>
      <c r="X4350" t="e">
        <f>SQRT(($U$6/2)^2-($U$6/2)^2*'(OLD) bottom seam length'!W4350^2/($U$7/2)^2)</f>
        <v>#VALUE!</v>
      </c>
      <c r="Z4350" s="136">
        <f t="shared" si="678"/>
        <v>86760</v>
      </c>
      <c r="AA4350" t="e">
        <f>SQRT(($U$6/2)^2-($U$6/2)^2*'(OLD) bottom seam length'!Z4350^2/($U$7/2)^2)</f>
        <v>#VALUE!</v>
      </c>
      <c r="AC4350" s="136">
        <f t="shared" si="679"/>
        <v>86760</v>
      </c>
      <c r="AD4350" t="e">
        <f>SQRT(($U$6/2)^2-($U$6/2)^2*'(OLD) bottom seam length'!AC4350^2/($U$7/2)^2)</f>
        <v>#VALUE!</v>
      </c>
    </row>
    <row r="4351" spans="2:30">
      <c r="B4351" s="136">
        <f t="shared" si="670"/>
        <v>86800</v>
      </c>
      <c r="C4351" t="e">
        <f>SQRT(($C$5/2)^2-($C$5/2)^2*'(OLD) bottom seam length'!B4351^2/($C$6/2)^2)</f>
        <v>#DIV/0!</v>
      </c>
      <c r="E4351" s="136">
        <f t="shared" si="671"/>
        <v>86800</v>
      </c>
      <c r="F4351" t="e">
        <f>SQRT(($C$5/2)^2-($C$5/2)^2*'(OLD) bottom seam length'!E4351^2/($C$6/2)^2)</f>
        <v>#DIV/0!</v>
      </c>
      <c r="H4351" s="136">
        <f t="shared" si="672"/>
        <v>86800</v>
      </c>
      <c r="I4351" t="e">
        <f>SQRT(($C$5/2)^2-($C$5/2)^2*'(OLD) bottom seam length'!H4351^2/($C$6/2)^2)</f>
        <v>#DIV/0!</v>
      </c>
      <c r="K4351" s="136">
        <f t="shared" si="673"/>
        <v>86800</v>
      </c>
      <c r="L4351" t="e">
        <f>SQRT(($C$5/2)^2-($C$5/2)^2*'(OLD) bottom seam length'!K4351^2/($C$6/2)^2)</f>
        <v>#DIV/0!</v>
      </c>
      <c r="O4351" s="136">
        <f t="shared" si="674"/>
        <v>86800</v>
      </c>
      <c r="P4351" t="b">
        <f t="shared" si="675"/>
        <v>0</v>
      </c>
      <c r="T4351" s="136">
        <f t="shared" si="676"/>
        <v>86780</v>
      </c>
      <c r="U4351" t="e">
        <f>SQRT(($U$6/2)^2-($U$6/2)^2*'(OLD) bottom seam length'!T4351^2/($U$7/2)^2)</f>
        <v>#VALUE!</v>
      </c>
      <c r="W4351" s="136">
        <f t="shared" si="677"/>
        <v>86780</v>
      </c>
      <c r="X4351" t="e">
        <f>SQRT(($U$6/2)^2-($U$6/2)^2*'(OLD) bottom seam length'!W4351^2/($U$7/2)^2)</f>
        <v>#VALUE!</v>
      </c>
      <c r="Z4351" s="136">
        <f t="shared" si="678"/>
        <v>86780</v>
      </c>
      <c r="AA4351" t="e">
        <f>SQRT(($U$6/2)^2-($U$6/2)^2*'(OLD) bottom seam length'!Z4351^2/($U$7/2)^2)</f>
        <v>#VALUE!</v>
      </c>
      <c r="AC4351" s="136">
        <f t="shared" si="679"/>
        <v>86780</v>
      </c>
      <c r="AD4351" t="e">
        <f>SQRT(($U$6/2)^2-($U$6/2)^2*'(OLD) bottom seam length'!AC4351^2/($U$7/2)^2)</f>
        <v>#VALUE!</v>
      </c>
    </row>
    <row r="4352" spans="2:30">
      <c r="B4352" s="136">
        <f t="shared" si="670"/>
        <v>86820</v>
      </c>
      <c r="C4352" t="e">
        <f>SQRT(($C$5/2)^2-($C$5/2)^2*'(OLD) bottom seam length'!B4352^2/($C$6/2)^2)</f>
        <v>#DIV/0!</v>
      </c>
      <c r="E4352" s="136">
        <f t="shared" si="671"/>
        <v>86820</v>
      </c>
      <c r="F4352" t="e">
        <f>SQRT(($C$5/2)^2-($C$5/2)^2*'(OLD) bottom seam length'!E4352^2/($C$6/2)^2)</f>
        <v>#DIV/0!</v>
      </c>
      <c r="H4352" s="136">
        <f t="shared" si="672"/>
        <v>86820</v>
      </c>
      <c r="I4352" t="e">
        <f>SQRT(($C$5/2)^2-($C$5/2)^2*'(OLD) bottom seam length'!H4352^2/($C$6/2)^2)</f>
        <v>#DIV/0!</v>
      </c>
      <c r="K4352" s="136">
        <f t="shared" si="673"/>
        <v>86820</v>
      </c>
      <c r="L4352" t="e">
        <f>SQRT(($C$5/2)^2-($C$5/2)^2*'(OLD) bottom seam length'!K4352^2/($C$6/2)^2)</f>
        <v>#DIV/0!</v>
      </c>
      <c r="O4352" s="136">
        <f t="shared" si="674"/>
        <v>86820</v>
      </c>
      <c r="P4352" t="b">
        <f t="shared" si="675"/>
        <v>0</v>
      </c>
      <c r="T4352" s="136">
        <f t="shared" si="676"/>
        <v>86800</v>
      </c>
      <c r="U4352" t="e">
        <f>SQRT(($U$6/2)^2-($U$6/2)^2*'(OLD) bottom seam length'!T4352^2/($U$7/2)^2)</f>
        <v>#VALUE!</v>
      </c>
      <c r="W4352" s="136">
        <f t="shared" si="677"/>
        <v>86800</v>
      </c>
      <c r="X4352" t="e">
        <f>SQRT(($U$6/2)^2-($U$6/2)^2*'(OLD) bottom seam length'!W4352^2/($U$7/2)^2)</f>
        <v>#VALUE!</v>
      </c>
      <c r="Z4352" s="136">
        <f t="shared" si="678"/>
        <v>86800</v>
      </c>
      <c r="AA4352" t="e">
        <f>SQRT(($U$6/2)^2-($U$6/2)^2*'(OLD) bottom seam length'!Z4352^2/($U$7/2)^2)</f>
        <v>#VALUE!</v>
      </c>
      <c r="AC4352" s="136">
        <f t="shared" si="679"/>
        <v>86800</v>
      </c>
      <c r="AD4352" t="e">
        <f>SQRT(($U$6/2)^2-($U$6/2)^2*'(OLD) bottom seam length'!AC4352^2/($U$7/2)^2)</f>
        <v>#VALUE!</v>
      </c>
    </row>
    <row r="4353" spans="2:30">
      <c r="B4353" s="136">
        <f t="shared" si="670"/>
        <v>86840</v>
      </c>
      <c r="C4353" t="e">
        <f>SQRT(($C$5/2)^2-($C$5/2)^2*'(OLD) bottom seam length'!B4353^2/($C$6/2)^2)</f>
        <v>#DIV/0!</v>
      </c>
      <c r="E4353" s="136">
        <f t="shared" si="671"/>
        <v>86840</v>
      </c>
      <c r="F4353" t="e">
        <f>SQRT(($C$5/2)^2-($C$5/2)^2*'(OLD) bottom seam length'!E4353^2/($C$6/2)^2)</f>
        <v>#DIV/0!</v>
      </c>
      <c r="H4353" s="136">
        <f t="shared" si="672"/>
        <v>86840</v>
      </c>
      <c r="I4353" t="e">
        <f>SQRT(($C$5/2)^2-($C$5/2)^2*'(OLD) bottom seam length'!H4353^2/($C$6/2)^2)</f>
        <v>#DIV/0!</v>
      </c>
      <c r="K4353" s="136">
        <f t="shared" si="673"/>
        <v>86840</v>
      </c>
      <c r="L4353" t="e">
        <f>SQRT(($C$5/2)^2-($C$5/2)^2*'(OLD) bottom seam length'!K4353^2/($C$6/2)^2)</f>
        <v>#DIV/0!</v>
      </c>
      <c r="O4353" s="136">
        <f t="shared" si="674"/>
        <v>86840</v>
      </c>
      <c r="P4353" t="b">
        <f t="shared" si="675"/>
        <v>0</v>
      </c>
      <c r="T4353" s="136">
        <f t="shared" si="676"/>
        <v>86820</v>
      </c>
      <c r="U4353" t="e">
        <f>SQRT(($U$6/2)^2-($U$6/2)^2*'(OLD) bottom seam length'!T4353^2/($U$7/2)^2)</f>
        <v>#VALUE!</v>
      </c>
      <c r="W4353" s="136">
        <f t="shared" si="677"/>
        <v>86820</v>
      </c>
      <c r="X4353" t="e">
        <f>SQRT(($U$6/2)^2-($U$6/2)^2*'(OLD) bottom seam length'!W4353^2/($U$7/2)^2)</f>
        <v>#VALUE!</v>
      </c>
      <c r="Z4353" s="136">
        <f t="shared" si="678"/>
        <v>86820</v>
      </c>
      <c r="AA4353" t="e">
        <f>SQRT(($U$6/2)^2-($U$6/2)^2*'(OLD) bottom seam length'!Z4353^2/($U$7/2)^2)</f>
        <v>#VALUE!</v>
      </c>
      <c r="AC4353" s="136">
        <f t="shared" si="679"/>
        <v>86820</v>
      </c>
      <c r="AD4353" t="e">
        <f>SQRT(($U$6/2)^2-($U$6/2)^2*'(OLD) bottom seam length'!AC4353^2/($U$7/2)^2)</f>
        <v>#VALUE!</v>
      </c>
    </row>
    <row r="4354" spans="2:30">
      <c r="B4354" s="136">
        <f t="shared" si="670"/>
        <v>86860</v>
      </c>
      <c r="C4354" t="e">
        <f>SQRT(($C$5/2)^2-($C$5/2)^2*'(OLD) bottom seam length'!B4354^2/($C$6/2)^2)</f>
        <v>#DIV/0!</v>
      </c>
      <c r="E4354" s="136">
        <f t="shared" si="671"/>
        <v>86860</v>
      </c>
      <c r="F4354" t="e">
        <f>SQRT(($C$5/2)^2-($C$5/2)^2*'(OLD) bottom seam length'!E4354^2/($C$6/2)^2)</f>
        <v>#DIV/0!</v>
      </c>
      <c r="H4354" s="136">
        <f t="shared" si="672"/>
        <v>86860</v>
      </c>
      <c r="I4354" t="e">
        <f>SQRT(($C$5/2)^2-($C$5/2)^2*'(OLD) bottom seam length'!H4354^2/($C$6/2)^2)</f>
        <v>#DIV/0!</v>
      </c>
      <c r="K4354" s="136">
        <f t="shared" si="673"/>
        <v>86860</v>
      </c>
      <c r="L4354" t="e">
        <f>SQRT(($C$5/2)^2-($C$5/2)^2*'(OLD) bottom seam length'!K4354^2/($C$6/2)^2)</f>
        <v>#DIV/0!</v>
      </c>
      <c r="O4354" s="136">
        <f t="shared" si="674"/>
        <v>86860</v>
      </c>
      <c r="P4354" t="b">
        <f t="shared" si="675"/>
        <v>0</v>
      </c>
      <c r="T4354" s="136">
        <f t="shared" si="676"/>
        <v>86840</v>
      </c>
      <c r="U4354" t="e">
        <f>SQRT(($U$6/2)^2-($U$6/2)^2*'(OLD) bottom seam length'!T4354^2/($U$7/2)^2)</f>
        <v>#VALUE!</v>
      </c>
      <c r="W4354" s="136">
        <f t="shared" si="677"/>
        <v>86840</v>
      </c>
      <c r="X4354" t="e">
        <f>SQRT(($U$6/2)^2-($U$6/2)^2*'(OLD) bottom seam length'!W4354^2/($U$7/2)^2)</f>
        <v>#VALUE!</v>
      </c>
      <c r="Z4354" s="136">
        <f t="shared" si="678"/>
        <v>86840</v>
      </c>
      <c r="AA4354" t="e">
        <f>SQRT(($U$6/2)^2-($U$6/2)^2*'(OLD) bottom seam length'!Z4354^2/($U$7/2)^2)</f>
        <v>#VALUE!</v>
      </c>
      <c r="AC4354" s="136">
        <f t="shared" si="679"/>
        <v>86840</v>
      </c>
      <c r="AD4354" t="e">
        <f>SQRT(($U$6/2)^2-($U$6/2)^2*'(OLD) bottom seam length'!AC4354^2/($U$7/2)^2)</f>
        <v>#VALUE!</v>
      </c>
    </row>
    <row r="4355" spans="2:30">
      <c r="B4355" s="136">
        <f t="shared" si="670"/>
        <v>86880</v>
      </c>
      <c r="C4355" t="e">
        <f>SQRT(($C$5/2)^2-($C$5/2)^2*'(OLD) bottom seam length'!B4355^2/($C$6/2)^2)</f>
        <v>#DIV/0!</v>
      </c>
      <c r="E4355" s="136">
        <f t="shared" si="671"/>
        <v>86880</v>
      </c>
      <c r="F4355" t="e">
        <f>SQRT(($C$5/2)^2-($C$5/2)^2*'(OLD) bottom seam length'!E4355^2/($C$6/2)^2)</f>
        <v>#DIV/0!</v>
      </c>
      <c r="H4355" s="136">
        <f t="shared" si="672"/>
        <v>86880</v>
      </c>
      <c r="I4355" t="e">
        <f>SQRT(($C$5/2)^2-($C$5/2)^2*'(OLD) bottom seam length'!H4355^2/($C$6/2)^2)</f>
        <v>#DIV/0!</v>
      </c>
      <c r="K4355" s="136">
        <f t="shared" si="673"/>
        <v>86880</v>
      </c>
      <c r="L4355" t="e">
        <f>SQRT(($C$5/2)^2-($C$5/2)^2*'(OLD) bottom seam length'!K4355^2/($C$6/2)^2)</f>
        <v>#DIV/0!</v>
      </c>
      <c r="O4355" s="136">
        <f t="shared" si="674"/>
        <v>86880</v>
      </c>
      <c r="P4355" t="b">
        <f t="shared" si="675"/>
        <v>0</v>
      </c>
      <c r="T4355" s="136">
        <f t="shared" si="676"/>
        <v>86860</v>
      </c>
      <c r="U4355" t="e">
        <f>SQRT(($U$6/2)^2-($U$6/2)^2*'(OLD) bottom seam length'!T4355^2/($U$7/2)^2)</f>
        <v>#VALUE!</v>
      </c>
      <c r="W4355" s="136">
        <f t="shared" si="677"/>
        <v>86860</v>
      </c>
      <c r="X4355" t="e">
        <f>SQRT(($U$6/2)^2-($U$6/2)^2*'(OLD) bottom seam length'!W4355^2/($U$7/2)^2)</f>
        <v>#VALUE!</v>
      </c>
      <c r="Z4355" s="136">
        <f t="shared" si="678"/>
        <v>86860</v>
      </c>
      <c r="AA4355" t="e">
        <f>SQRT(($U$6/2)^2-($U$6/2)^2*'(OLD) bottom seam length'!Z4355^2/($U$7/2)^2)</f>
        <v>#VALUE!</v>
      </c>
      <c r="AC4355" s="136">
        <f t="shared" si="679"/>
        <v>86860</v>
      </c>
      <c r="AD4355" t="e">
        <f>SQRT(($U$6/2)^2-($U$6/2)^2*'(OLD) bottom seam length'!AC4355^2/($U$7/2)^2)</f>
        <v>#VALUE!</v>
      </c>
    </row>
    <row r="4356" spans="2:30">
      <c r="B4356" s="136">
        <f t="shared" si="670"/>
        <v>86900</v>
      </c>
      <c r="C4356" t="e">
        <f>SQRT(($C$5/2)^2-($C$5/2)^2*'(OLD) bottom seam length'!B4356^2/($C$6/2)^2)</f>
        <v>#DIV/0!</v>
      </c>
      <c r="E4356" s="136">
        <f t="shared" si="671"/>
        <v>86900</v>
      </c>
      <c r="F4356" t="e">
        <f>SQRT(($C$5/2)^2-($C$5/2)^2*'(OLD) bottom seam length'!E4356^2/($C$6/2)^2)</f>
        <v>#DIV/0!</v>
      </c>
      <c r="H4356" s="136">
        <f t="shared" si="672"/>
        <v>86900</v>
      </c>
      <c r="I4356" t="e">
        <f>SQRT(($C$5/2)^2-($C$5/2)^2*'(OLD) bottom seam length'!H4356^2/($C$6/2)^2)</f>
        <v>#DIV/0!</v>
      </c>
      <c r="K4356" s="136">
        <f t="shared" si="673"/>
        <v>86900</v>
      </c>
      <c r="L4356" t="e">
        <f>SQRT(($C$5/2)^2-($C$5/2)^2*'(OLD) bottom seam length'!K4356^2/($C$6/2)^2)</f>
        <v>#DIV/0!</v>
      </c>
      <c r="O4356" s="136">
        <f t="shared" si="674"/>
        <v>86900</v>
      </c>
      <c r="P4356" t="b">
        <f t="shared" si="675"/>
        <v>0</v>
      </c>
      <c r="T4356" s="136">
        <f t="shared" si="676"/>
        <v>86880</v>
      </c>
      <c r="U4356" t="e">
        <f>SQRT(($U$6/2)^2-($U$6/2)^2*'(OLD) bottom seam length'!T4356^2/($U$7/2)^2)</f>
        <v>#VALUE!</v>
      </c>
      <c r="W4356" s="136">
        <f t="shared" si="677"/>
        <v>86880</v>
      </c>
      <c r="X4356" t="e">
        <f>SQRT(($U$6/2)^2-($U$6/2)^2*'(OLD) bottom seam length'!W4356^2/($U$7/2)^2)</f>
        <v>#VALUE!</v>
      </c>
      <c r="Z4356" s="136">
        <f t="shared" si="678"/>
        <v>86880</v>
      </c>
      <c r="AA4356" t="e">
        <f>SQRT(($U$6/2)^2-($U$6/2)^2*'(OLD) bottom seam length'!Z4356^2/($U$7/2)^2)</f>
        <v>#VALUE!</v>
      </c>
      <c r="AC4356" s="136">
        <f t="shared" si="679"/>
        <v>86880</v>
      </c>
      <c r="AD4356" t="e">
        <f>SQRT(($U$6/2)^2-($U$6/2)^2*'(OLD) bottom seam length'!AC4356^2/($U$7/2)^2)</f>
        <v>#VALUE!</v>
      </c>
    </row>
    <row r="4357" spans="2:30">
      <c r="B4357" s="136">
        <f t="shared" si="670"/>
        <v>86920</v>
      </c>
      <c r="C4357" t="e">
        <f>SQRT(($C$5/2)^2-($C$5/2)^2*'(OLD) bottom seam length'!B4357^2/($C$6/2)^2)</f>
        <v>#DIV/0!</v>
      </c>
      <c r="E4357" s="136">
        <f t="shared" si="671"/>
        <v>86920</v>
      </c>
      <c r="F4357" t="e">
        <f>SQRT(($C$5/2)^2-($C$5/2)^2*'(OLD) bottom seam length'!E4357^2/($C$6/2)^2)</f>
        <v>#DIV/0!</v>
      </c>
      <c r="H4357" s="136">
        <f t="shared" si="672"/>
        <v>86920</v>
      </c>
      <c r="I4357" t="e">
        <f>SQRT(($C$5/2)^2-($C$5/2)^2*'(OLD) bottom seam length'!H4357^2/($C$6/2)^2)</f>
        <v>#DIV/0!</v>
      </c>
      <c r="K4357" s="136">
        <f t="shared" si="673"/>
        <v>86920</v>
      </c>
      <c r="L4357" t="e">
        <f>SQRT(($C$5/2)^2-($C$5/2)^2*'(OLD) bottom seam length'!K4357^2/($C$6/2)^2)</f>
        <v>#DIV/0!</v>
      </c>
      <c r="O4357" s="136">
        <f t="shared" si="674"/>
        <v>86920</v>
      </c>
      <c r="P4357" t="b">
        <f t="shared" si="675"/>
        <v>0</v>
      </c>
      <c r="T4357" s="136">
        <f t="shared" si="676"/>
        <v>86900</v>
      </c>
      <c r="U4357" t="e">
        <f>SQRT(($U$6/2)^2-($U$6/2)^2*'(OLD) bottom seam length'!T4357^2/($U$7/2)^2)</f>
        <v>#VALUE!</v>
      </c>
      <c r="W4357" s="136">
        <f t="shared" si="677"/>
        <v>86900</v>
      </c>
      <c r="X4357" t="e">
        <f>SQRT(($U$6/2)^2-($U$6/2)^2*'(OLD) bottom seam length'!W4357^2/($U$7/2)^2)</f>
        <v>#VALUE!</v>
      </c>
      <c r="Z4357" s="136">
        <f t="shared" si="678"/>
        <v>86900</v>
      </c>
      <c r="AA4357" t="e">
        <f>SQRT(($U$6/2)^2-($U$6/2)^2*'(OLD) bottom seam length'!Z4357^2/($U$7/2)^2)</f>
        <v>#VALUE!</v>
      </c>
      <c r="AC4357" s="136">
        <f t="shared" si="679"/>
        <v>86900</v>
      </c>
      <c r="AD4357" t="e">
        <f>SQRT(($U$6/2)^2-($U$6/2)^2*'(OLD) bottom seam length'!AC4357^2/($U$7/2)^2)</f>
        <v>#VALUE!</v>
      </c>
    </row>
    <row r="4358" spans="2:30">
      <c r="B4358" s="136">
        <f t="shared" si="670"/>
        <v>86940</v>
      </c>
      <c r="C4358" t="e">
        <f>SQRT(($C$5/2)^2-($C$5/2)^2*'(OLD) bottom seam length'!B4358^2/($C$6/2)^2)</f>
        <v>#DIV/0!</v>
      </c>
      <c r="E4358" s="136">
        <f t="shared" si="671"/>
        <v>86940</v>
      </c>
      <c r="F4358" t="e">
        <f>SQRT(($C$5/2)^2-($C$5/2)^2*'(OLD) bottom seam length'!E4358^2/($C$6/2)^2)</f>
        <v>#DIV/0!</v>
      </c>
      <c r="H4358" s="136">
        <f t="shared" si="672"/>
        <v>86940</v>
      </c>
      <c r="I4358" t="e">
        <f>SQRT(($C$5/2)^2-($C$5/2)^2*'(OLD) bottom seam length'!H4358^2/($C$6/2)^2)</f>
        <v>#DIV/0!</v>
      </c>
      <c r="K4358" s="136">
        <f t="shared" si="673"/>
        <v>86940</v>
      </c>
      <c r="L4358" t="e">
        <f>SQRT(($C$5/2)^2-($C$5/2)^2*'(OLD) bottom seam length'!K4358^2/($C$6/2)^2)</f>
        <v>#DIV/0!</v>
      </c>
      <c r="O4358" s="136">
        <f t="shared" si="674"/>
        <v>86940</v>
      </c>
      <c r="P4358" t="b">
        <f t="shared" si="675"/>
        <v>0</v>
      </c>
      <c r="T4358" s="136">
        <f t="shared" si="676"/>
        <v>86920</v>
      </c>
      <c r="U4358" t="e">
        <f>SQRT(($U$6/2)^2-($U$6/2)^2*'(OLD) bottom seam length'!T4358^2/($U$7/2)^2)</f>
        <v>#VALUE!</v>
      </c>
      <c r="W4358" s="136">
        <f t="shared" si="677"/>
        <v>86920</v>
      </c>
      <c r="X4358" t="e">
        <f>SQRT(($U$6/2)^2-($U$6/2)^2*'(OLD) bottom seam length'!W4358^2/($U$7/2)^2)</f>
        <v>#VALUE!</v>
      </c>
      <c r="Z4358" s="136">
        <f t="shared" si="678"/>
        <v>86920</v>
      </c>
      <c r="AA4358" t="e">
        <f>SQRT(($U$6/2)^2-($U$6/2)^2*'(OLD) bottom seam length'!Z4358^2/($U$7/2)^2)</f>
        <v>#VALUE!</v>
      </c>
      <c r="AC4358" s="136">
        <f t="shared" si="679"/>
        <v>86920</v>
      </c>
      <c r="AD4358" t="e">
        <f>SQRT(($U$6/2)^2-($U$6/2)^2*'(OLD) bottom seam length'!AC4358^2/($U$7/2)^2)</f>
        <v>#VALUE!</v>
      </c>
    </row>
    <row r="4359" spans="2:30">
      <c r="B4359" s="136">
        <f t="shared" si="670"/>
        <v>86960</v>
      </c>
      <c r="C4359" t="e">
        <f>SQRT(($C$5/2)^2-($C$5/2)^2*'(OLD) bottom seam length'!B4359^2/($C$6/2)^2)</f>
        <v>#DIV/0!</v>
      </c>
      <c r="E4359" s="136">
        <f t="shared" si="671"/>
        <v>86960</v>
      </c>
      <c r="F4359" t="e">
        <f>SQRT(($C$5/2)^2-($C$5/2)^2*'(OLD) bottom seam length'!E4359^2/($C$6/2)^2)</f>
        <v>#DIV/0!</v>
      </c>
      <c r="H4359" s="136">
        <f t="shared" si="672"/>
        <v>86960</v>
      </c>
      <c r="I4359" t="e">
        <f>SQRT(($C$5/2)^2-($C$5/2)^2*'(OLD) bottom seam length'!H4359^2/($C$6/2)^2)</f>
        <v>#DIV/0!</v>
      </c>
      <c r="K4359" s="136">
        <f t="shared" si="673"/>
        <v>86960</v>
      </c>
      <c r="L4359" t="e">
        <f>SQRT(($C$5/2)^2-($C$5/2)^2*'(OLD) bottom seam length'!K4359^2/($C$6/2)^2)</f>
        <v>#DIV/0!</v>
      </c>
      <c r="O4359" s="136">
        <f t="shared" si="674"/>
        <v>86960</v>
      </c>
      <c r="P4359" t="b">
        <f t="shared" si="675"/>
        <v>0</v>
      </c>
      <c r="T4359" s="136">
        <f t="shared" si="676"/>
        <v>86940</v>
      </c>
      <c r="U4359" t="e">
        <f>SQRT(($U$6/2)^2-($U$6/2)^2*'(OLD) bottom seam length'!T4359^2/($U$7/2)^2)</f>
        <v>#VALUE!</v>
      </c>
      <c r="W4359" s="136">
        <f t="shared" si="677"/>
        <v>86940</v>
      </c>
      <c r="X4359" t="e">
        <f>SQRT(($U$6/2)^2-($U$6/2)^2*'(OLD) bottom seam length'!W4359^2/($U$7/2)^2)</f>
        <v>#VALUE!</v>
      </c>
      <c r="Z4359" s="136">
        <f t="shared" si="678"/>
        <v>86940</v>
      </c>
      <c r="AA4359" t="e">
        <f>SQRT(($U$6/2)^2-($U$6/2)^2*'(OLD) bottom seam length'!Z4359^2/($U$7/2)^2)</f>
        <v>#VALUE!</v>
      </c>
      <c r="AC4359" s="136">
        <f t="shared" si="679"/>
        <v>86940</v>
      </c>
      <c r="AD4359" t="e">
        <f>SQRT(($U$6/2)^2-($U$6/2)^2*'(OLD) bottom seam length'!AC4359^2/($U$7/2)^2)</f>
        <v>#VALUE!</v>
      </c>
    </row>
    <row r="4360" spans="2:30">
      <c r="B4360" s="136">
        <f t="shared" si="670"/>
        <v>86980</v>
      </c>
      <c r="C4360" t="e">
        <f>SQRT(($C$5/2)^2-($C$5/2)^2*'(OLD) bottom seam length'!B4360^2/($C$6/2)^2)</f>
        <v>#DIV/0!</v>
      </c>
      <c r="E4360" s="136">
        <f t="shared" si="671"/>
        <v>86980</v>
      </c>
      <c r="F4360" t="e">
        <f>SQRT(($C$5/2)^2-($C$5/2)^2*'(OLD) bottom seam length'!E4360^2/($C$6/2)^2)</f>
        <v>#DIV/0!</v>
      </c>
      <c r="H4360" s="136">
        <f t="shared" si="672"/>
        <v>86980</v>
      </c>
      <c r="I4360" t="e">
        <f>SQRT(($C$5/2)^2-($C$5/2)^2*'(OLD) bottom seam length'!H4360^2/($C$6/2)^2)</f>
        <v>#DIV/0!</v>
      </c>
      <c r="K4360" s="136">
        <f t="shared" si="673"/>
        <v>86980</v>
      </c>
      <c r="L4360" t="e">
        <f>SQRT(($C$5/2)^2-($C$5/2)^2*'(OLD) bottom seam length'!K4360^2/($C$6/2)^2)</f>
        <v>#DIV/0!</v>
      </c>
      <c r="O4360" s="136">
        <f t="shared" si="674"/>
        <v>86980</v>
      </c>
      <c r="P4360" t="b">
        <f t="shared" si="675"/>
        <v>0</v>
      </c>
      <c r="T4360" s="136">
        <f t="shared" si="676"/>
        <v>86960</v>
      </c>
      <c r="U4360" t="e">
        <f>SQRT(($U$6/2)^2-($U$6/2)^2*'(OLD) bottom seam length'!T4360^2/($U$7/2)^2)</f>
        <v>#VALUE!</v>
      </c>
      <c r="W4360" s="136">
        <f t="shared" si="677"/>
        <v>86960</v>
      </c>
      <c r="X4360" t="e">
        <f>SQRT(($U$6/2)^2-($U$6/2)^2*'(OLD) bottom seam length'!W4360^2/($U$7/2)^2)</f>
        <v>#VALUE!</v>
      </c>
      <c r="Z4360" s="136">
        <f t="shared" si="678"/>
        <v>86960</v>
      </c>
      <c r="AA4360" t="e">
        <f>SQRT(($U$6/2)^2-($U$6/2)^2*'(OLD) bottom seam length'!Z4360^2/($U$7/2)^2)</f>
        <v>#VALUE!</v>
      </c>
      <c r="AC4360" s="136">
        <f t="shared" si="679"/>
        <v>86960</v>
      </c>
      <c r="AD4360" t="e">
        <f>SQRT(($U$6/2)^2-($U$6/2)^2*'(OLD) bottom seam length'!AC4360^2/($U$7/2)^2)</f>
        <v>#VALUE!</v>
      </c>
    </row>
    <row r="4361" spans="2:30">
      <c r="B4361" s="136">
        <f t="shared" si="670"/>
        <v>87000</v>
      </c>
      <c r="C4361" t="e">
        <f>SQRT(($C$5/2)^2-($C$5/2)^2*'(OLD) bottom seam length'!B4361^2/($C$6/2)^2)</f>
        <v>#DIV/0!</v>
      </c>
      <c r="E4361" s="136">
        <f t="shared" si="671"/>
        <v>87000</v>
      </c>
      <c r="F4361" t="e">
        <f>SQRT(($C$5/2)^2-($C$5/2)^2*'(OLD) bottom seam length'!E4361^2/($C$6/2)^2)</f>
        <v>#DIV/0!</v>
      </c>
      <c r="H4361" s="136">
        <f t="shared" si="672"/>
        <v>87000</v>
      </c>
      <c r="I4361" t="e">
        <f>SQRT(($C$5/2)^2-($C$5/2)^2*'(OLD) bottom seam length'!H4361^2/($C$6/2)^2)</f>
        <v>#DIV/0!</v>
      </c>
      <c r="K4361" s="136">
        <f t="shared" si="673"/>
        <v>87000</v>
      </c>
      <c r="L4361" t="e">
        <f>SQRT(($C$5/2)^2-($C$5/2)^2*'(OLD) bottom seam length'!K4361^2/($C$6/2)^2)</f>
        <v>#DIV/0!</v>
      </c>
      <c r="O4361" s="136">
        <f t="shared" si="674"/>
        <v>87000</v>
      </c>
      <c r="P4361" t="b">
        <f t="shared" si="675"/>
        <v>0</v>
      </c>
      <c r="T4361" s="136">
        <f t="shared" si="676"/>
        <v>86980</v>
      </c>
      <c r="U4361" t="e">
        <f>SQRT(($U$6/2)^2-($U$6/2)^2*'(OLD) bottom seam length'!T4361^2/($U$7/2)^2)</f>
        <v>#VALUE!</v>
      </c>
      <c r="W4361" s="136">
        <f t="shared" si="677"/>
        <v>86980</v>
      </c>
      <c r="X4361" t="e">
        <f>SQRT(($U$6/2)^2-($U$6/2)^2*'(OLD) bottom seam length'!W4361^2/($U$7/2)^2)</f>
        <v>#VALUE!</v>
      </c>
      <c r="Z4361" s="136">
        <f t="shared" si="678"/>
        <v>86980</v>
      </c>
      <c r="AA4361" t="e">
        <f>SQRT(($U$6/2)^2-($U$6/2)^2*'(OLD) bottom seam length'!Z4361^2/($U$7/2)^2)</f>
        <v>#VALUE!</v>
      </c>
      <c r="AC4361" s="136">
        <f t="shared" si="679"/>
        <v>86980</v>
      </c>
      <c r="AD4361" t="e">
        <f>SQRT(($U$6/2)^2-($U$6/2)^2*'(OLD) bottom seam length'!AC4361^2/($U$7/2)^2)</f>
        <v>#VALUE!</v>
      </c>
    </row>
    <row r="4362" spans="2:30">
      <c r="B4362" s="136">
        <f t="shared" si="670"/>
        <v>87020</v>
      </c>
      <c r="C4362" t="e">
        <f>SQRT(($C$5/2)^2-($C$5/2)^2*'(OLD) bottom seam length'!B4362^2/($C$6/2)^2)</f>
        <v>#DIV/0!</v>
      </c>
      <c r="E4362" s="136">
        <f t="shared" si="671"/>
        <v>87020</v>
      </c>
      <c r="F4362" t="e">
        <f>SQRT(($C$5/2)^2-($C$5/2)^2*'(OLD) bottom seam length'!E4362^2/($C$6/2)^2)</f>
        <v>#DIV/0!</v>
      </c>
      <c r="H4362" s="136">
        <f t="shared" si="672"/>
        <v>87020</v>
      </c>
      <c r="I4362" t="e">
        <f>SQRT(($C$5/2)^2-($C$5/2)^2*'(OLD) bottom seam length'!H4362^2/($C$6/2)^2)</f>
        <v>#DIV/0!</v>
      </c>
      <c r="K4362" s="136">
        <f t="shared" si="673"/>
        <v>87020</v>
      </c>
      <c r="L4362" t="e">
        <f>SQRT(($C$5/2)^2-($C$5/2)^2*'(OLD) bottom seam length'!K4362^2/($C$6/2)^2)</f>
        <v>#DIV/0!</v>
      </c>
      <c r="O4362" s="136">
        <f t="shared" si="674"/>
        <v>87020</v>
      </c>
      <c r="P4362" t="b">
        <f t="shared" si="675"/>
        <v>0</v>
      </c>
      <c r="T4362" s="136">
        <f t="shared" si="676"/>
        <v>87000</v>
      </c>
      <c r="U4362" t="e">
        <f>SQRT(($U$6/2)^2-($U$6/2)^2*'(OLD) bottom seam length'!T4362^2/($U$7/2)^2)</f>
        <v>#VALUE!</v>
      </c>
      <c r="W4362" s="136">
        <f t="shared" si="677"/>
        <v>87000</v>
      </c>
      <c r="X4362" t="e">
        <f>SQRT(($U$6/2)^2-($U$6/2)^2*'(OLD) bottom seam length'!W4362^2/($U$7/2)^2)</f>
        <v>#VALUE!</v>
      </c>
      <c r="Z4362" s="136">
        <f t="shared" si="678"/>
        <v>87000</v>
      </c>
      <c r="AA4362" t="e">
        <f>SQRT(($U$6/2)^2-($U$6/2)^2*'(OLD) bottom seam length'!Z4362^2/($U$7/2)^2)</f>
        <v>#VALUE!</v>
      </c>
      <c r="AC4362" s="136">
        <f t="shared" si="679"/>
        <v>87000</v>
      </c>
      <c r="AD4362" t="e">
        <f>SQRT(($U$6/2)^2-($U$6/2)^2*'(OLD) bottom seam length'!AC4362^2/($U$7/2)^2)</f>
        <v>#VALUE!</v>
      </c>
    </row>
    <row r="4363" spans="2:30">
      <c r="B4363" s="136">
        <f t="shared" si="670"/>
        <v>87040</v>
      </c>
      <c r="C4363" t="e">
        <f>SQRT(($C$5/2)^2-($C$5/2)^2*'(OLD) bottom seam length'!B4363^2/($C$6/2)^2)</f>
        <v>#DIV/0!</v>
      </c>
      <c r="E4363" s="136">
        <f t="shared" si="671"/>
        <v>87040</v>
      </c>
      <c r="F4363" t="e">
        <f>SQRT(($C$5/2)^2-($C$5/2)^2*'(OLD) bottom seam length'!E4363^2/($C$6/2)^2)</f>
        <v>#DIV/0!</v>
      </c>
      <c r="H4363" s="136">
        <f t="shared" si="672"/>
        <v>87040</v>
      </c>
      <c r="I4363" t="e">
        <f>SQRT(($C$5/2)^2-($C$5/2)^2*'(OLD) bottom seam length'!H4363^2/($C$6/2)^2)</f>
        <v>#DIV/0!</v>
      </c>
      <c r="K4363" s="136">
        <f t="shared" si="673"/>
        <v>87040</v>
      </c>
      <c r="L4363" t="e">
        <f>SQRT(($C$5/2)^2-($C$5/2)^2*'(OLD) bottom seam length'!K4363^2/($C$6/2)^2)</f>
        <v>#DIV/0!</v>
      </c>
      <c r="O4363" s="136">
        <f t="shared" si="674"/>
        <v>87040</v>
      </c>
      <c r="P4363" t="b">
        <f t="shared" si="675"/>
        <v>0</v>
      </c>
      <c r="T4363" s="136">
        <f t="shared" si="676"/>
        <v>87020</v>
      </c>
      <c r="U4363" t="e">
        <f>SQRT(($U$6/2)^2-($U$6/2)^2*'(OLD) bottom seam length'!T4363^2/($U$7/2)^2)</f>
        <v>#VALUE!</v>
      </c>
      <c r="W4363" s="136">
        <f t="shared" si="677"/>
        <v>87020</v>
      </c>
      <c r="X4363" t="e">
        <f>SQRT(($U$6/2)^2-($U$6/2)^2*'(OLD) bottom seam length'!W4363^2/($U$7/2)^2)</f>
        <v>#VALUE!</v>
      </c>
      <c r="Z4363" s="136">
        <f t="shared" si="678"/>
        <v>87020</v>
      </c>
      <c r="AA4363" t="e">
        <f>SQRT(($U$6/2)^2-($U$6/2)^2*'(OLD) bottom seam length'!Z4363^2/($U$7/2)^2)</f>
        <v>#VALUE!</v>
      </c>
      <c r="AC4363" s="136">
        <f t="shared" si="679"/>
        <v>87020</v>
      </c>
      <c r="AD4363" t="e">
        <f>SQRT(($U$6/2)^2-($U$6/2)^2*'(OLD) bottom seam length'!AC4363^2/($U$7/2)^2)</f>
        <v>#VALUE!</v>
      </c>
    </row>
    <row r="4364" spans="2:30">
      <c r="B4364" s="136">
        <f t="shared" ref="B4364:B4427" si="680">B4363+$C$7</f>
        <v>87060</v>
      </c>
      <c r="C4364" t="e">
        <f>SQRT(($C$5/2)^2-($C$5/2)^2*'(OLD) bottom seam length'!B4364^2/($C$6/2)^2)</f>
        <v>#DIV/0!</v>
      </c>
      <c r="E4364" s="136">
        <f t="shared" ref="E4364:E4427" si="681">E4363+$C$7</f>
        <v>87060</v>
      </c>
      <c r="F4364" t="e">
        <f>SQRT(($C$5/2)^2-($C$5/2)^2*'(OLD) bottom seam length'!E4364^2/($C$6/2)^2)</f>
        <v>#DIV/0!</v>
      </c>
      <c r="H4364" s="136">
        <f t="shared" ref="H4364:H4427" si="682">H4363+$C$7</f>
        <v>87060</v>
      </c>
      <c r="I4364" t="e">
        <f>SQRT(($C$5/2)^2-($C$5/2)^2*'(OLD) bottom seam length'!H4364^2/($C$6/2)^2)</f>
        <v>#DIV/0!</v>
      </c>
      <c r="K4364" s="136">
        <f t="shared" ref="K4364:K4427" si="683">K4363+$C$7</f>
        <v>87060</v>
      </c>
      <c r="L4364" t="e">
        <f>SQRT(($C$5/2)^2-($C$5/2)^2*'(OLD) bottom seam length'!K4364^2/($C$6/2)^2)</f>
        <v>#DIV/0!</v>
      </c>
      <c r="O4364" s="136">
        <f t="shared" ref="O4364:O4427" si="684">O4363+$C$7</f>
        <v>87060</v>
      </c>
      <c r="P4364" t="b">
        <f t="shared" ref="P4364:P4427" si="685">IF(O4364&lt;=$P$6,$P$5)</f>
        <v>0</v>
      </c>
      <c r="T4364" s="136">
        <f t="shared" si="676"/>
        <v>87040</v>
      </c>
      <c r="U4364" t="e">
        <f>SQRT(($U$6/2)^2-($U$6/2)^2*'(OLD) bottom seam length'!T4364^2/($U$7/2)^2)</f>
        <v>#VALUE!</v>
      </c>
      <c r="W4364" s="136">
        <f t="shared" si="677"/>
        <v>87040</v>
      </c>
      <c r="X4364" t="e">
        <f>SQRT(($U$6/2)^2-($U$6/2)^2*'(OLD) bottom seam length'!W4364^2/($U$7/2)^2)</f>
        <v>#VALUE!</v>
      </c>
      <c r="Z4364" s="136">
        <f t="shared" si="678"/>
        <v>87040</v>
      </c>
      <c r="AA4364" t="e">
        <f>SQRT(($U$6/2)^2-($U$6/2)^2*'(OLD) bottom seam length'!Z4364^2/($U$7/2)^2)</f>
        <v>#VALUE!</v>
      </c>
      <c r="AC4364" s="136">
        <f t="shared" si="679"/>
        <v>87040</v>
      </c>
      <c r="AD4364" t="e">
        <f>SQRT(($U$6/2)^2-($U$6/2)^2*'(OLD) bottom seam length'!AC4364^2/($U$7/2)^2)</f>
        <v>#VALUE!</v>
      </c>
    </row>
    <row r="4365" spans="2:30">
      <c r="B4365" s="136">
        <f t="shared" si="680"/>
        <v>87080</v>
      </c>
      <c r="C4365" t="e">
        <f>SQRT(($C$5/2)^2-($C$5/2)^2*'(OLD) bottom seam length'!B4365^2/($C$6/2)^2)</f>
        <v>#DIV/0!</v>
      </c>
      <c r="E4365" s="136">
        <f t="shared" si="681"/>
        <v>87080</v>
      </c>
      <c r="F4365" t="e">
        <f>SQRT(($C$5/2)^2-($C$5/2)^2*'(OLD) bottom seam length'!E4365^2/($C$6/2)^2)</f>
        <v>#DIV/0!</v>
      </c>
      <c r="H4365" s="136">
        <f t="shared" si="682"/>
        <v>87080</v>
      </c>
      <c r="I4365" t="e">
        <f>SQRT(($C$5/2)^2-($C$5/2)^2*'(OLD) bottom seam length'!H4365^2/($C$6/2)^2)</f>
        <v>#DIV/0!</v>
      </c>
      <c r="K4365" s="136">
        <f t="shared" si="683"/>
        <v>87080</v>
      </c>
      <c r="L4365" t="e">
        <f>SQRT(($C$5/2)^2-($C$5/2)^2*'(OLD) bottom seam length'!K4365^2/($C$6/2)^2)</f>
        <v>#DIV/0!</v>
      </c>
      <c r="O4365" s="136">
        <f t="shared" si="684"/>
        <v>87080</v>
      </c>
      <c r="P4365" t="b">
        <f t="shared" si="685"/>
        <v>0</v>
      </c>
      <c r="T4365" s="136">
        <f t="shared" ref="T4365:T4428" si="686">T4364+$C$7</f>
        <v>87060</v>
      </c>
      <c r="U4365" t="e">
        <f>SQRT(($U$6/2)^2-($U$6/2)^2*'(OLD) bottom seam length'!T4365^2/($U$7/2)^2)</f>
        <v>#VALUE!</v>
      </c>
      <c r="W4365" s="136">
        <f t="shared" ref="W4365:W4428" si="687">W4364+$C$7</f>
        <v>87060</v>
      </c>
      <c r="X4365" t="e">
        <f>SQRT(($U$6/2)^2-($U$6/2)^2*'(OLD) bottom seam length'!W4365^2/($U$7/2)^2)</f>
        <v>#VALUE!</v>
      </c>
      <c r="Z4365" s="136">
        <f t="shared" ref="Z4365:Z4428" si="688">Z4364+$C$7</f>
        <v>87060</v>
      </c>
      <c r="AA4365" t="e">
        <f>SQRT(($U$6/2)^2-($U$6/2)^2*'(OLD) bottom seam length'!Z4365^2/($U$7/2)^2)</f>
        <v>#VALUE!</v>
      </c>
      <c r="AC4365" s="136">
        <f t="shared" ref="AC4365:AC4428" si="689">AC4364+$C$7</f>
        <v>87060</v>
      </c>
      <c r="AD4365" t="e">
        <f>SQRT(($U$6/2)^2-($U$6/2)^2*'(OLD) bottom seam length'!AC4365^2/($U$7/2)^2)</f>
        <v>#VALUE!</v>
      </c>
    </row>
    <row r="4366" spans="2:30">
      <c r="B4366" s="136">
        <f t="shared" si="680"/>
        <v>87100</v>
      </c>
      <c r="C4366" t="e">
        <f>SQRT(($C$5/2)^2-($C$5/2)^2*'(OLD) bottom seam length'!B4366^2/($C$6/2)^2)</f>
        <v>#DIV/0!</v>
      </c>
      <c r="E4366" s="136">
        <f t="shared" si="681"/>
        <v>87100</v>
      </c>
      <c r="F4366" t="e">
        <f>SQRT(($C$5/2)^2-($C$5/2)^2*'(OLD) bottom seam length'!E4366^2/($C$6/2)^2)</f>
        <v>#DIV/0!</v>
      </c>
      <c r="H4366" s="136">
        <f t="shared" si="682"/>
        <v>87100</v>
      </c>
      <c r="I4366" t="e">
        <f>SQRT(($C$5/2)^2-($C$5/2)^2*'(OLD) bottom seam length'!H4366^2/($C$6/2)^2)</f>
        <v>#DIV/0!</v>
      </c>
      <c r="K4366" s="136">
        <f t="shared" si="683"/>
        <v>87100</v>
      </c>
      <c r="L4366" t="e">
        <f>SQRT(($C$5/2)^2-($C$5/2)^2*'(OLD) bottom seam length'!K4366^2/($C$6/2)^2)</f>
        <v>#DIV/0!</v>
      </c>
      <c r="O4366" s="136">
        <f t="shared" si="684"/>
        <v>87100</v>
      </c>
      <c r="P4366" t="b">
        <f t="shared" si="685"/>
        <v>0</v>
      </c>
      <c r="T4366" s="136">
        <f t="shared" si="686"/>
        <v>87080</v>
      </c>
      <c r="U4366" t="e">
        <f>SQRT(($U$6/2)^2-($U$6/2)^2*'(OLD) bottom seam length'!T4366^2/($U$7/2)^2)</f>
        <v>#VALUE!</v>
      </c>
      <c r="W4366" s="136">
        <f t="shared" si="687"/>
        <v>87080</v>
      </c>
      <c r="X4366" t="e">
        <f>SQRT(($U$6/2)^2-($U$6/2)^2*'(OLD) bottom seam length'!W4366^2/($U$7/2)^2)</f>
        <v>#VALUE!</v>
      </c>
      <c r="Z4366" s="136">
        <f t="shared" si="688"/>
        <v>87080</v>
      </c>
      <c r="AA4366" t="e">
        <f>SQRT(($U$6/2)^2-($U$6/2)^2*'(OLD) bottom seam length'!Z4366^2/($U$7/2)^2)</f>
        <v>#VALUE!</v>
      </c>
      <c r="AC4366" s="136">
        <f t="shared" si="689"/>
        <v>87080</v>
      </c>
      <c r="AD4366" t="e">
        <f>SQRT(($U$6/2)^2-($U$6/2)^2*'(OLD) bottom seam length'!AC4366^2/($U$7/2)^2)</f>
        <v>#VALUE!</v>
      </c>
    </row>
    <row r="4367" spans="2:30">
      <c r="B4367" s="136">
        <f t="shared" si="680"/>
        <v>87120</v>
      </c>
      <c r="C4367" t="e">
        <f>SQRT(($C$5/2)^2-($C$5/2)^2*'(OLD) bottom seam length'!B4367^2/($C$6/2)^2)</f>
        <v>#DIV/0!</v>
      </c>
      <c r="E4367" s="136">
        <f t="shared" si="681"/>
        <v>87120</v>
      </c>
      <c r="F4367" t="e">
        <f>SQRT(($C$5/2)^2-($C$5/2)^2*'(OLD) bottom seam length'!E4367^2/($C$6/2)^2)</f>
        <v>#DIV/0!</v>
      </c>
      <c r="H4367" s="136">
        <f t="shared" si="682"/>
        <v>87120</v>
      </c>
      <c r="I4367" t="e">
        <f>SQRT(($C$5/2)^2-($C$5/2)^2*'(OLD) bottom seam length'!H4367^2/($C$6/2)^2)</f>
        <v>#DIV/0!</v>
      </c>
      <c r="K4367" s="136">
        <f t="shared" si="683"/>
        <v>87120</v>
      </c>
      <c r="L4367" t="e">
        <f>SQRT(($C$5/2)^2-($C$5/2)^2*'(OLD) bottom seam length'!K4367^2/($C$6/2)^2)</f>
        <v>#DIV/0!</v>
      </c>
      <c r="O4367" s="136">
        <f t="shared" si="684"/>
        <v>87120</v>
      </c>
      <c r="P4367" t="b">
        <f t="shared" si="685"/>
        <v>0</v>
      </c>
      <c r="T4367" s="136">
        <f t="shared" si="686"/>
        <v>87100</v>
      </c>
      <c r="U4367" t="e">
        <f>SQRT(($U$6/2)^2-($U$6/2)^2*'(OLD) bottom seam length'!T4367^2/($U$7/2)^2)</f>
        <v>#VALUE!</v>
      </c>
      <c r="W4367" s="136">
        <f t="shared" si="687"/>
        <v>87100</v>
      </c>
      <c r="X4367" t="e">
        <f>SQRT(($U$6/2)^2-($U$6/2)^2*'(OLD) bottom seam length'!W4367^2/($U$7/2)^2)</f>
        <v>#VALUE!</v>
      </c>
      <c r="Z4367" s="136">
        <f t="shared" si="688"/>
        <v>87100</v>
      </c>
      <c r="AA4367" t="e">
        <f>SQRT(($U$6/2)^2-($U$6/2)^2*'(OLD) bottom seam length'!Z4367^2/($U$7/2)^2)</f>
        <v>#VALUE!</v>
      </c>
      <c r="AC4367" s="136">
        <f t="shared" si="689"/>
        <v>87100</v>
      </c>
      <c r="AD4367" t="e">
        <f>SQRT(($U$6/2)^2-($U$6/2)^2*'(OLD) bottom seam length'!AC4367^2/($U$7/2)^2)</f>
        <v>#VALUE!</v>
      </c>
    </row>
    <row r="4368" spans="2:30">
      <c r="B4368" s="136">
        <f t="shared" si="680"/>
        <v>87140</v>
      </c>
      <c r="C4368" t="e">
        <f>SQRT(($C$5/2)^2-($C$5/2)^2*'(OLD) bottom seam length'!B4368^2/($C$6/2)^2)</f>
        <v>#DIV/0!</v>
      </c>
      <c r="E4368" s="136">
        <f t="shared" si="681"/>
        <v>87140</v>
      </c>
      <c r="F4368" t="e">
        <f>SQRT(($C$5/2)^2-($C$5/2)^2*'(OLD) bottom seam length'!E4368^2/($C$6/2)^2)</f>
        <v>#DIV/0!</v>
      </c>
      <c r="H4368" s="136">
        <f t="shared" si="682"/>
        <v>87140</v>
      </c>
      <c r="I4368" t="e">
        <f>SQRT(($C$5/2)^2-($C$5/2)^2*'(OLD) bottom seam length'!H4368^2/($C$6/2)^2)</f>
        <v>#DIV/0!</v>
      </c>
      <c r="K4368" s="136">
        <f t="shared" si="683"/>
        <v>87140</v>
      </c>
      <c r="L4368" t="e">
        <f>SQRT(($C$5/2)^2-($C$5/2)^2*'(OLD) bottom seam length'!K4368^2/($C$6/2)^2)</f>
        <v>#DIV/0!</v>
      </c>
      <c r="O4368" s="136">
        <f t="shared" si="684"/>
        <v>87140</v>
      </c>
      <c r="P4368" t="b">
        <f t="shared" si="685"/>
        <v>0</v>
      </c>
      <c r="T4368" s="136">
        <f t="shared" si="686"/>
        <v>87120</v>
      </c>
      <c r="U4368" t="e">
        <f>SQRT(($U$6/2)^2-($U$6/2)^2*'(OLD) bottom seam length'!T4368^2/($U$7/2)^2)</f>
        <v>#VALUE!</v>
      </c>
      <c r="W4368" s="136">
        <f t="shared" si="687"/>
        <v>87120</v>
      </c>
      <c r="X4368" t="e">
        <f>SQRT(($U$6/2)^2-($U$6/2)^2*'(OLD) bottom seam length'!W4368^2/($U$7/2)^2)</f>
        <v>#VALUE!</v>
      </c>
      <c r="Z4368" s="136">
        <f t="shared" si="688"/>
        <v>87120</v>
      </c>
      <c r="AA4368" t="e">
        <f>SQRT(($U$6/2)^2-($U$6/2)^2*'(OLD) bottom seam length'!Z4368^2/($U$7/2)^2)</f>
        <v>#VALUE!</v>
      </c>
      <c r="AC4368" s="136">
        <f t="shared" si="689"/>
        <v>87120</v>
      </c>
      <c r="AD4368" t="e">
        <f>SQRT(($U$6/2)^2-($U$6/2)^2*'(OLD) bottom seam length'!AC4368^2/($U$7/2)^2)</f>
        <v>#VALUE!</v>
      </c>
    </row>
    <row r="4369" spans="2:30">
      <c r="B4369" s="136">
        <f t="shared" si="680"/>
        <v>87160</v>
      </c>
      <c r="C4369" t="e">
        <f>SQRT(($C$5/2)^2-($C$5/2)^2*'(OLD) bottom seam length'!B4369^2/($C$6/2)^2)</f>
        <v>#DIV/0!</v>
      </c>
      <c r="E4369" s="136">
        <f t="shared" si="681"/>
        <v>87160</v>
      </c>
      <c r="F4369" t="e">
        <f>SQRT(($C$5/2)^2-($C$5/2)^2*'(OLD) bottom seam length'!E4369^2/($C$6/2)^2)</f>
        <v>#DIV/0!</v>
      </c>
      <c r="H4369" s="136">
        <f t="shared" si="682"/>
        <v>87160</v>
      </c>
      <c r="I4369" t="e">
        <f>SQRT(($C$5/2)^2-($C$5/2)^2*'(OLD) bottom seam length'!H4369^2/($C$6/2)^2)</f>
        <v>#DIV/0!</v>
      </c>
      <c r="K4369" s="136">
        <f t="shared" si="683"/>
        <v>87160</v>
      </c>
      <c r="L4369" t="e">
        <f>SQRT(($C$5/2)^2-($C$5/2)^2*'(OLD) bottom seam length'!K4369^2/($C$6/2)^2)</f>
        <v>#DIV/0!</v>
      </c>
      <c r="O4369" s="136">
        <f t="shared" si="684"/>
        <v>87160</v>
      </c>
      <c r="P4369" t="b">
        <f t="shared" si="685"/>
        <v>0</v>
      </c>
      <c r="T4369" s="136">
        <f t="shared" si="686"/>
        <v>87140</v>
      </c>
      <c r="U4369" t="e">
        <f>SQRT(($U$6/2)^2-($U$6/2)^2*'(OLD) bottom seam length'!T4369^2/($U$7/2)^2)</f>
        <v>#VALUE!</v>
      </c>
      <c r="W4369" s="136">
        <f t="shared" si="687"/>
        <v>87140</v>
      </c>
      <c r="X4369" t="e">
        <f>SQRT(($U$6/2)^2-($U$6/2)^2*'(OLD) bottom seam length'!W4369^2/($U$7/2)^2)</f>
        <v>#VALUE!</v>
      </c>
      <c r="Z4369" s="136">
        <f t="shared" si="688"/>
        <v>87140</v>
      </c>
      <c r="AA4369" t="e">
        <f>SQRT(($U$6/2)^2-($U$6/2)^2*'(OLD) bottom seam length'!Z4369^2/($U$7/2)^2)</f>
        <v>#VALUE!</v>
      </c>
      <c r="AC4369" s="136">
        <f t="shared" si="689"/>
        <v>87140</v>
      </c>
      <c r="AD4369" t="e">
        <f>SQRT(($U$6/2)^2-($U$6/2)^2*'(OLD) bottom seam length'!AC4369^2/($U$7/2)^2)</f>
        <v>#VALUE!</v>
      </c>
    </row>
    <row r="4370" spans="2:30">
      <c r="B4370" s="136">
        <f t="shared" si="680"/>
        <v>87180</v>
      </c>
      <c r="C4370" t="e">
        <f>SQRT(($C$5/2)^2-($C$5/2)^2*'(OLD) bottom seam length'!B4370^2/($C$6/2)^2)</f>
        <v>#DIV/0!</v>
      </c>
      <c r="E4370" s="136">
        <f t="shared" si="681"/>
        <v>87180</v>
      </c>
      <c r="F4370" t="e">
        <f>SQRT(($C$5/2)^2-($C$5/2)^2*'(OLD) bottom seam length'!E4370^2/($C$6/2)^2)</f>
        <v>#DIV/0!</v>
      </c>
      <c r="H4370" s="136">
        <f t="shared" si="682"/>
        <v>87180</v>
      </c>
      <c r="I4370" t="e">
        <f>SQRT(($C$5/2)^2-($C$5/2)^2*'(OLD) bottom seam length'!H4370^2/($C$6/2)^2)</f>
        <v>#DIV/0!</v>
      </c>
      <c r="K4370" s="136">
        <f t="shared" si="683"/>
        <v>87180</v>
      </c>
      <c r="L4370" t="e">
        <f>SQRT(($C$5/2)^2-($C$5/2)^2*'(OLD) bottom seam length'!K4370^2/($C$6/2)^2)</f>
        <v>#DIV/0!</v>
      </c>
      <c r="O4370" s="136">
        <f t="shared" si="684"/>
        <v>87180</v>
      </c>
      <c r="P4370" t="b">
        <f t="shared" si="685"/>
        <v>0</v>
      </c>
      <c r="T4370" s="136">
        <f t="shared" si="686"/>
        <v>87160</v>
      </c>
      <c r="U4370" t="e">
        <f>SQRT(($U$6/2)^2-($U$6/2)^2*'(OLD) bottom seam length'!T4370^2/($U$7/2)^2)</f>
        <v>#VALUE!</v>
      </c>
      <c r="W4370" s="136">
        <f t="shared" si="687"/>
        <v>87160</v>
      </c>
      <c r="X4370" t="e">
        <f>SQRT(($U$6/2)^2-($U$6/2)^2*'(OLD) bottom seam length'!W4370^2/($U$7/2)^2)</f>
        <v>#VALUE!</v>
      </c>
      <c r="Z4370" s="136">
        <f t="shared" si="688"/>
        <v>87160</v>
      </c>
      <c r="AA4370" t="e">
        <f>SQRT(($U$6/2)^2-($U$6/2)^2*'(OLD) bottom seam length'!Z4370^2/($U$7/2)^2)</f>
        <v>#VALUE!</v>
      </c>
      <c r="AC4370" s="136">
        <f t="shared" si="689"/>
        <v>87160</v>
      </c>
      <c r="AD4370" t="e">
        <f>SQRT(($U$6/2)^2-($U$6/2)^2*'(OLD) bottom seam length'!AC4370^2/($U$7/2)^2)</f>
        <v>#VALUE!</v>
      </c>
    </row>
    <row r="4371" spans="2:30">
      <c r="B4371" s="136">
        <f t="shared" si="680"/>
        <v>87200</v>
      </c>
      <c r="C4371" t="e">
        <f>SQRT(($C$5/2)^2-($C$5/2)^2*'(OLD) bottom seam length'!B4371^2/($C$6/2)^2)</f>
        <v>#DIV/0!</v>
      </c>
      <c r="E4371" s="136">
        <f t="shared" si="681"/>
        <v>87200</v>
      </c>
      <c r="F4371" t="e">
        <f>SQRT(($C$5/2)^2-($C$5/2)^2*'(OLD) bottom seam length'!E4371^2/($C$6/2)^2)</f>
        <v>#DIV/0!</v>
      </c>
      <c r="H4371" s="136">
        <f t="shared" si="682"/>
        <v>87200</v>
      </c>
      <c r="I4371" t="e">
        <f>SQRT(($C$5/2)^2-($C$5/2)^2*'(OLD) bottom seam length'!H4371^2/($C$6/2)^2)</f>
        <v>#DIV/0!</v>
      </c>
      <c r="K4371" s="136">
        <f t="shared" si="683"/>
        <v>87200</v>
      </c>
      <c r="L4371" t="e">
        <f>SQRT(($C$5/2)^2-($C$5/2)^2*'(OLD) bottom seam length'!K4371^2/($C$6/2)^2)</f>
        <v>#DIV/0!</v>
      </c>
      <c r="O4371" s="136">
        <f t="shared" si="684"/>
        <v>87200</v>
      </c>
      <c r="P4371" t="b">
        <f t="shared" si="685"/>
        <v>0</v>
      </c>
      <c r="T4371" s="136">
        <f t="shared" si="686"/>
        <v>87180</v>
      </c>
      <c r="U4371" t="e">
        <f>SQRT(($U$6/2)^2-($U$6/2)^2*'(OLD) bottom seam length'!T4371^2/($U$7/2)^2)</f>
        <v>#VALUE!</v>
      </c>
      <c r="W4371" s="136">
        <f t="shared" si="687"/>
        <v>87180</v>
      </c>
      <c r="X4371" t="e">
        <f>SQRT(($U$6/2)^2-($U$6/2)^2*'(OLD) bottom seam length'!W4371^2/($U$7/2)^2)</f>
        <v>#VALUE!</v>
      </c>
      <c r="Z4371" s="136">
        <f t="shared" si="688"/>
        <v>87180</v>
      </c>
      <c r="AA4371" t="e">
        <f>SQRT(($U$6/2)^2-($U$6/2)^2*'(OLD) bottom seam length'!Z4371^2/($U$7/2)^2)</f>
        <v>#VALUE!</v>
      </c>
      <c r="AC4371" s="136">
        <f t="shared" si="689"/>
        <v>87180</v>
      </c>
      <c r="AD4371" t="e">
        <f>SQRT(($U$6/2)^2-($U$6/2)^2*'(OLD) bottom seam length'!AC4371^2/($U$7/2)^2)</f>
        <v>#VALUE!</v>
      </c>
    </row>
    <row r="4372" spans="2:30">
      <c r="B4372" s="136">
        <f t="shared" si="680"/>
        <v>87220</v>
      </c>
      <c r="C4372" t="e">
        <f>SQRT(($C$5/2)^2-($C$5/2)^2*'(OLD) bottom seam length'!B4372^2/($C$6/2)^2)</f>
        <v>#DIV/0!</v>
      </c>
      <c r="E4372" s="136">
        <f t="shared" si="681"/>
        <v>87220</v>
      </c>
      <c r="F4372" t="e">
        <f>SQRT(($C$5/2)^2-($C$5/2)^2*'(OLD) bottom seam length'!E4372^2/($C$6/2)^2)</f>
        <v>#DIV/0!</v>
      </c>
      <c r="H4372" s="136">
        <f t="shared" si="682"/>
        <v>87220</v>
      </c>
      <c r="I4372" t="e">
        <f>SQRT(($C$5/2)^2-($C$5/2)^2*'(OLD) bottom seam length'!H4372^2/($C$6/2)^2)</f>
        <v>#DIV/0!</v>
      </c>
      <c r="K4372" s="136">
        <f t="shared" si="683"/>
        <v>87220</v>
      </c>
      <c r="L4372" t="e">
        <f>SQRT(($C$5/2)^2-($C$5/2)^2*'(OLD) bottom seam length'!K4372^2/($C$6/2)^2)</f>
        <v>#DIV/0!</v>
      </c>
      <c r="O4372" s="136">
        <f t="shared" si="684"/>
        <v>87220</v>
      </c>
      <c r="P4372" t="b">
        <f t="shared" si="685"/>
        <v>0</v>
      </c>
      <c r="T4372" s="136">
        <f t="shared" si="686"/>
        <v>87200</v>
      </c>
      <c r="U4372" t="e">
        <f>SQRT(($U$6/2)^2-($U$6/2)^2*'(OLD) bottom seam length'!T4372^2/($U$7/2)^2)</f>
        <v>#VALUE!</v>
      </c>
      <c r="W4372" s="136">
        <f t="shared" si="687"/>
        <v>87200</v>
      </c>
      <c r="X4372" t="e">
        <f>SQRT(($U$6/2)^2-($U$6/2)^2*'(OLD) bottom seam length'!W4372^2/($U$7/2)^2)</f>
        <v>#VALUE!</v>
      </c>
      <c r="Z4372" s="136">
        <f t="shared" si="688"/>
        <v>87200</v>
      </c>
      <c r="AA4372" t="e">
        <f>SQRT(($U$6/2)^2-($U$6/2)^2*'(OLD) bottom seam length'!Z4372^2/($U$7/2)^2)</f>
        <v>#VALUE!</v>
      </c>
      <c r="AC4372" s="136">
        <f t="shared" si="689"/>
        <v>87200</v>
      </c>
      <c r="AD4372" t="e">
        <f>SQRT(($U$6/2)^2-($U$6/2)^2*'(OLD) bottom seam length'!AC4372^2/($U$7/2)^2)</f>
        <v>#VALUE!</v>
      </c>
    </row>
    <row r="4373" spans="2:30">
      <c r="B4373" s="136">
        <f t="shared" si="680"/>
        <v>87240</v>
      </c>
      <c r="C4373" t="e">
        <f>SQRT(($C$5/2)^2-($C$5/2)^2*'(OLD) bottom seam length'!B4373^2/($C$6/2)^2)</f>
        <v>#DIV/0!</v>
      </c>
      <c r="E4373" s="136">
        <f t="shared" si="681"/>
        <v>87240</v>
      </c>
      <c r="F4373" t="e">
        <f>SQRT(($C$5/2)^2-($C$5/2)^2*'(OLD) bottom seam length'!E4373^2/($C$6/2)^2)</f>
        <v>#DIV/0!</v>
      </c>
      <c r="H4373" s="136">
        <f t="shared" si="682"/>
        <v>87240</v>
      </c>
      <c r="I4373" t="e">
        <f>SQRT(($C$5/2)^2-($C$5/2)^2*'(OLD) bottom seam length'!H4373^2/($C$6/2)^2)</f>
        <v>#DIV/0!</v>
      </c>
      <c r="K4373" s="136">
        <f t="shared" si="683"/>
        <v>87240</v>
      </c>
      <c r="L4373" t="e">
        <f>SQRT(($C$5/2)^2-($C$5/2)^2*'(OLD) bottom seam length'!K4373^2/($C$6/2)^2)</f>
        <v>#DIV/0!</v>
      </c>
      <c r="O4373" s="136">
        <f t="shared" si="684"/>
        <v>87240</v>
      </c>
      <c r="P4373" t="b">
        <f t="shared" si="685"/>
        <v>0</v>
      </c>
      <c r="T4373" s="136">
        <f t="shared" si="686"/>
        <v>87220</v>
      </c>
      <c r="U4373" t="e">
        <f>SQRT(($U$6/2)^2-($U$6/2)^2*'(OLD) bottom seam length'!T4373^2/($U$7/2)^2)</f>
        <v>#VALUE!</v>
      </c>
      <c r="W4373" s="136">
        <f t="shared" si="687"/>
        <v>87220</v>
      </c>
      <c r="X4373" t="e">
        <f>SQRT(($U$6/2)^2-($U$6/2)^2*'(OLD) bottom seam length'!W4373^2/($U$7/2)^2)</f>
        <v>#VALUE!</v>
      </c>
      <c r="Z4373" s="136">
        <f t="shared" si="688"/>
        <v>87220</v>
      </c>
      <c r="AA4373" t="e">
        <f>SQRT(($U$6/2)^2-($U$6/2)^2*'(OLD) bottom seam length'!Z4373^2/($U$7/2)^2)</f>
        <v>#VALUE!</v>
      </c>
      <c r="AC4373" s="136">
        <f t="shared" si="689"/>
        <v>87220</v>
      </c>
      <c r="AD4373" t="e">
        <f>SQRT(($U$6/2)^2-($U$6/2)^2*'(OLD) bottom seam length'!AC4373^2/($U$7/2)^2)</f>
        <v>#VALUE!</v>
      </c>
    </row>
    <row r="4374" spans="2:30">
      <c r="B4374" s="136">
        <f t="shared" si="680"/>
        <v>87260</v>
      </c>
      <c r="C4374" t="e">
        <f>SQRT(($C$5/2)^2-($C$5/2)^2*'(OLD) bottom seam length'!B4374^2/($C$6/2)^2)</f>
        <v>#DIV/0!</v>
      </c>
      <c r="E4374" s="136">
        <f t="shared" si="681"/>
        <v>87260</v>
      </c>
      <c r="F4374" t="e">
        <f>SQRT(($C$5/2)^2-($C$5/2)^2*'(OLD) bottom seam length'!E4374^2/($C$6/2)^2)</f>
        <v>#DIV/0!</v>
      </c>
      <c r="H4374" s="136">
        <f t="shared" si="682"/>
        <v>87260</v>
      </c>
      <c r="I4374" t="e">
        <f>SQRT(($C$5/2)^2-($C$5/2)^2*'(OLD) bottom seam length'!H4374^2/($C$6/2)^2)</f>
        <v>#DIV/0!</v>
      </c>
      <c r="K4374" s="136">
        <f t="shared" si="683"/>
        <v>87260</v>
      </c>
      <c r="L4374" t="e">
        <f>SQRT(($C$5/2)^2-($C$5/2)^2*'(OLD) bottom seam length'!K4374^2/($C$6/2)^2)</f>
        <v>#DIV/0!</v>
      </c>
      <c r="O4374" s="136">
        <f t="shared" si="684"/>
        <v>87260</v>
      </c>
      <c r="P4374" t="b">
        <f t="shared" si="685"/>
        <v>0</v>
      </c>
      <c r="T4374" s="136">
        <f t="shared" si="686"/>
        <v>87240</v>
      </c>
      <c r="U4374" t="e">
        <f>SQRT(($U$6/2)^2-($U$6/2)^2*'(OLD) bottom seam length'!T4374^2/($U$7/2)^2)</f>
        <v>#VALUE!</v>
      </c>
      <c r="W4374" s="136">
        <f t="shared" si="687"/>
        <v>87240</v>
      </c>
      <c r="X4374" t="e">
        <f>SQRT(($U$6/2)^2-($U$6/2)^2*'(OLD) bottom seam length'!W4374^2/($U$7/2)^2)</f>
        <v>#VALUE!</v>
      </c>
      <c r="Z4374" s="136">
        <f t="shared" si="688"/>
        <v>87240</v>
      </c>
      <c r="AA4374" t="e">
        <f>SQRT(($U$6/2)^2-($U$6/2)^2*'(OLD) bottom seam length'!Z4374^2/($U$7/2)^2)</f>
        <v>#VALUE!</v>
      </c>
      <c r="AC4374" s="136">
        <f t="shared" si="689"/>
        <v>87240</v>
      </c>
      <c r="AD4374" t="e">
        <f>SQRT(($U$6/2)^2-($U$6/2)^2*'(OLD) bottom seam length'!AC4374^2/($U$7/2)^2)</f>
        <v>#VALUE!</v>
      </c>
    </row>
    <row r="4375" spans="2:30">
      <c r="B4375" s="136">
        <f t="shared" si="680"/>
        <v>87280</v>
      </c>
      <c r="C4375" t="e">
        <f>SQRT(($C$5/2)^2-($C$5/2)^2*'(OLD) bottom seam length'!B4375^2/($C$6/2)^2)</f>
        <v>#DIV/0!</v>
      </c>
      <c r="E4375" s="136">
        <f t="shared" si="681"/>
        <v>87280</v>
      </c>
      <c r="F4375" t="e">
        <f>SQRT(($C$5/2)^2-($C$5/2)^2*'(OLD) bottom seam length'!E4375^2/($C$6/2)^2)</f>
        <v>#DIV/0!</v>
      </c>
      <c r="H4375" s="136">
        <f t="shared" si="682"/>
        <v>87280</v>
      </c>
      <c r="I4375" t="e">
        <f>SQRT(($C$5/2)^2-($C$5/2)^2*'(OLD) bottom seam length'!H4375^2/($C$6/2)^2)</f>
        <v>#DIV/0!</v>
      </c>
      <c r="K4375" s="136">
        <f t="shared" si="683"/>
        <v>87280</v>
      </c>
      <c r="L4375" t="e">
        <f>SQRT(($C$5/2)^2-($C$5/2)^2*'(OLD) bottom seam length'!K4375^2/($C$6/2)^2)</f>
        <v>#DIV/0!</v>
      </c>
      <c r="O4375" s="136">
        <f t="shared" si="684"/>
        <v>87280</v>
      </c>
      <c r="P4375" t="b">
        <f t="shared" si="685"/>
        <v>0</v>
      </c>
      <c r="T4375" s="136">
        <f t="shared" si="686"/>
        <v>87260</v>
      </c>
      <c r="U4375" t="e">
        <f>SQRT(($U$6/2)^2-($U$6/2)^2*'(OLD) bottom seam length'!T4375^2/($U$7/2)^2)</f>
        <v>#VALUE!</v>
      </c>
      <c r="W4375" s="136">
        <f t="shared" si="687"/>
        <v>87260</v>
      </c>
      <c r="X4375" t="e">
        <f>SQRT(($U$6/2)^2-($U$6/2)^2*'(OLD) bottom seam length'!W4375^2/($U$7/2)^2)</f>
        <v>#VALUE!</v>
      </c>
      <c r="Z4375" s="136">
        <f t="shared" si="688"/>
        <v>87260</v>
      </c>
      <c r="AA4375" t="e">
        <f>SQRT(($U$6/2)^2-($U$6/2)^2*'(OLD) bottom seam length'!Z4375^2/($U$7/2)^2)</f>
        <v>#VALUE!</v>
      </c>
      <c r="AC4375" s="136">
        <f t="shared" si="689"/>
        <v>87260</v>
      </c>
      <c r="AD4375" t="e">
        <f>SQRT(($U$6/2)^2-($U$6/2)^2*'(OLD) bottom seam length'!AC4375^2/($U$7/2)^2)</f>
        <v>#VALUE!</v>
      </c>
    </row>
    <row r="4376" spans="2:30">
      <c r="B4376" s="136">
        <f t="shared" si="680"/>
        <v>87300</v>
      </c>
      <c r="C4376" t="e">
        <f>SQRT(($C$5/2)^2-($C$5/2)^2*'(OLD) bottom seam length'!B4376^2/($C$6/2)^2)</f>
        <v>#DIV/0!</v>
      </c>
      <c r="E4376" s="136">
        <f t="shared" si="681"/>
        <v>87300</v>
      </c>
      <c r="F4376" t="e">
        <f>SQRT(($C$5/2)^2-($C$5/2)^2*'(OLD) bottom seam length'!E4376^2/($C$6/2)^2)</f>
        <v>#DIV/0!</v>
      </c>
      <c r="H4376" s="136">
        <f t="shared" si="682"/>
        <v>87300</v>
      </c>
      <c r="I4376" t="e">
        <f>SQRT(($C$5/2)^2-($C$5/2)^2*'(OLD) bottom seam length'!H4376^2/($C$6/2)^2)</f>
        <v>#DIV/0!</v>
      </c>
      <c r="K4376" s="136">
        <f t="shared" si="683"/>
        <v>87300</v>
      </c>
      <c r="L4376" t="e">
        <f>SQRT(($C$5/2)^2-($C$5/2)^2*'(OLD) bottom seam length'!K4376^2/($C$6/2)^2)</f>
        <v>#DIV/0!</v>
      </c>
      <c r="O4376" s="136">
        <f t="shared" si="684"/>
        <v>87300</v>
      </c>
      <c r="P4376" t="b">
        <f t="shared" si="685"/>
        <v>0</v>
      </c>
      <c r="T4376" s="136">
        <f t="shared" si="686"/>
        <v>87280</v>
      </c>
      <c r="U4376" t="e">
        <f>SQRT(($U$6/2)^2-($U$6/2)^2*'(OLD) bottom seam length'!T4376^2/($U$7/2)^2)</f>
        <v>#VALUE!</v>
      </c>
      <c r="W4376" s="136">
        <f t="shared" si="687"/>
        <v>87280</v>
      </c>
      <c r="X4376" t="e">
        <f>SQRT(($U$6/2)^2-($U$6/2)^2*'(OLD) bottom seam length'!W4376^2/($U$7/2)^2)</f>
        <v>#VALUE!</v>
      </c>
      <c r="Z4376" s="136">
        <f t="shared" si="688"/>
        <v>87280</v>
      </c>
      <c r="AA4376" t="e">
        <f>SQRT(($U$6/2)^2-($U$6/2)^2*'(OLD) bottom seam length'!Z4376^2/($U$7/2)^2)</f>
        <v>#VALUE!</v>
      </c>
      <c r="AC4376" s="136">
        <f t="shared" si="689"/>
        <v>87280</v>
      </c>
      <c r="AD4376" t="e">
        <f>SQRT(($U$6/2)^2-($U$6/2)^2*'(OLD) bottom seam length'!AC4376^2/($U$7/2)^2)</f>
        <v>#VALUE!</v>
      </c>
    </row>
    <row r="4377" spans="2:30">
      <c r="B4377" s="136">
        <f t="shared" si="680"/>
        <v>87320</v>
      </c>
      <c r="C4377" t="e">
        <f>SQRT(($C$5/2)^2-($C$5/2)^2*'(OLD) bottom seam length'!B4377^2/($C$6/2)^2)</f>
        <v>#DIV/0!</v>
      </c>
      <c r="E4377" s="136">
        <f t="shared" si="681"/>
        <v>87320</v>
      </c>
      <c r="F4377" t="e">
        <f>SQRT(($C$5/2)^2-($C$5/2)^2*'(OLD) bottom seam length'!E4377^2/($C$6/2)^2)</f>
        <v>#DIV/0!</v>
      </c>
      <c r="H4377" s="136">
        <f t="shared" si="682"/>
        <v>87320</v>
      </c>
      <c r="I4377" t="e">
        <f>SQRT(($C$5/2)^2-($C$5/2)^2*'(OLD) bottom seam length'!H4377^2/($C$6/2)^2)</f>
        <v>#DIV/0!</v>
      </c>
      <c r="K4377" s="136">
        <f t="shared" si="683"/>
        <v>87320</v>
      </c>
      <c r="L4377" t="e">
        <f>SQRT(($C$5/2)^2-($C$5/2)^2*'(OLD) bottom seam length'!K4377^2/($C$6/2)^2)</f>
        <v>#DIV/0!</v>
      </c>
      <c r="O4377" s="136">
        <f t="shared" si="684"/>
        <v>87320</v>
      </c>
      <c r="P4377" t="b">
        <f t="shared" si="685"/>
        <v>0</v>
      </c>
      <c r="T4377" s="136">
        <f t="shared" si="686"/>
        <v>87300</v>
      </c>
      <c r="U4377" t="e">
        <f>SQRT(($U$6/2)^2-($U$6/2)^2*'(OLD) bottom seam length'!T4377^2/($U$7/2)^2)</f>
        <v>#VALUE!</v>
      </c>
      <c r="W4377" s="136">
        <f t="shared" si="687"/>
        <v>87300</v>
      </c>
      <c r="X4377" t="e">
        <f>SQRT(($U$6/2)^2-($U$6/2)^2*'(OLD) bottom seam length'!W4377^2/($U$7/2)^2)</f>
        <v>#VALUE!</v>
      </c>
      <c r="Z4377" s="136">
        <f t="shared" si="688"/>
        <v>87300</v>
      </c>
      <c r="AA4377" t="e">
        <f>SQRT(($U$6/2)^2-($U$6/2)^2*'(OLD) bottom seam length'!Z4377^2/($U$7/2)^2)</f>
        <v>#VALUE!</v>
      </c>
      <c r="AC4377" s="136">
        <f t="shared" si="689"/>
        <v>87300</v>
      </c>
      <c r="AD4377" t="e">
        <f>SQRT(($U$6/2)^2-($U$6/2)^2*'(OLD) bottom seam length'!AC4377^2/($U$7/2)^2)</f>
        <v>#VALUE!</v>
      </c>
    </row>
    <row r="4378" spans="2:30">
      <c r="B4378" s="136">
        <f t="shared" si="680"/>
        <v>87340</v>
      </c>
      <c r="C4378" t="e">
        <f>SQRT(($C$5/2)^2-($C$5/2)^2*'(OLD) bottom seam length'!B4378^2/($C$6/2)^2)</f>
        <v>#DIV/0!</v>
      </c>
      <c r="E4378" s="136">
        <f t="shared" si="681"/>
        <v>87340</v>
      </c>
      <c r="F4378" t="e">
        <f>SQRT(($C$5/2)^2-($C$5/2)^2*'(OLD) bottom seam length'!E4378^2/($C$6/2)^2)</f>
        <v>#DIV/0!</v>
      </c>
      <c r="H4378" s="136">
        <f t="shared" si="682"/>
        <v>87340</v>
      </c>
      <c r="I4378" t="e">
        <f>SQRT(($C$5/2)^2-($C$5/2)^2*'(OLD) bottom seam length'!H4378^2/($C$6/2)^2)</f>
        <v>#DIV/0!</v>
      </c>
      <c r="K4378" s="136">
        <f t="shared" si="683"/>
        <v>87340</v>
      </c>
      <c r="L4378" t="e">
        <f>SQRT(($C$5/2)^2-($C$5/2)^2*'(OLD) bottom seam length'!K4378^2/($C$6/2)^2)</f>
        <v>#DIV/0!</v>
      </c>
      <c r="O4378" s="136">
        <f t="shared" si="684"/>
        <v>87340</v>
      </c>
      <c r="P4378" t="b">
        <f t="shared" si="685"/>
        <v>0</v>
      </c>
      <c r="T4378" s="136">
        <f t="shared" si="686"/>
        <v>87320</v>
      </c>
      <c r="U4378" t="e">
        <f>SQRT(($U$6/2)^2-($U$6/2)^2*'(OLD) bottom seam length'!T4378^2/($U$7/2)^2)</f>
        <v>#VALUE!</v>
      </c>
      <c r="W4378" s="136">
        <f t="shared" si="687"/>
        <v>87320</v>
      </c>
      <c r="X4378" t="e">
        <f>SQRT(($U$6/2)^2-($U$6/2)^2*'(OLD) bottom seam length'!W4378^2/($U$7/2)^2)</f>
        <v>#VALUE!</v>
      </c>
      <c r="Z4378" s="136">
        <f t="shared" si="688"/>
        <v>87320</v>
      </c>
      <c r="AA4378" t="e">
        <f>SQRT(($U$6/2)^2-($U$6/2)^2*'(OLD) bottom seam length'!Z4378^2/($U$7/2)^2)</f>
        <v>#VALUE!</v>
      </c>
      <c r="AC4378" s="136">
        <f t="shared" si="689"/>
        <v>87320</v>
      </c>
      <c r="AD4378" t="e">
        <f>SQRT(($U$6/2)^2-($U$6/2)^2*'(OLD) bottom seam length'!AC4378^2/($U$7/2)^2)</f>
        <v>#VALUE!</v>
      </c>
    </row>
    <row r="4379" spans="2:30">
      <c r="B4379" s="136">
        <f t="shared" si="680"/>
        <v>87360</v>
      </c>
      <c r="C4379" t="e">
        <f>SQRT(($C$5/2)^2-($C$5/2)^2*'(OLD) bottom seam length'!B4379^2/($C$6/2)^2)</f>
        <v>#DIV/0!</v>
      </c>
      <c r="E4379" s="136">
        <f t="shared" si="681"/>
        <v>87360</v>
      </c>
      <c r="F4379" t="e">
        <f>SQRT(($C$5/2)^2-($C$5/2)^2*'(OLD) bottom seam length'!E4379^2/($C$6/2)^2)</f>
        <v>#DIV/0!</v>
      </c>
      <c r="H4379" s="136">
        <f t="shared" si="682"/>
        <v>87360</v>
      </c>
      <c r="I4379" t="e">
        <f>SQRT(($C$5/2)^2-($C$5/2)^2*'(OLD) bottom seam length'!H4379^2/($C$6/2)^2)</f>
        <v>#DIV/0!</v>
      </c>
      <c r="K4379" s="136">
        <f t="shared" si="683"/>
        <v>87360</v>
      </c>
      <c r="L4379" t="e">
        <f>SQRT(($C$5/2)^2-($C$5/2)^2*'(OLD) bottom seam length'!K4379^2/($C$6/2)^2)</f>
        <v>#DIV/0!</v>
      </c>
      <c r="O4379" s="136">
        <f t="shared" si="684"/>
        <v>87360</v>
      </c>
      <c r="P4379" t="b">
        <f t="shared" si="685"/>
        <v>0</v>
      </c>
      <c r="T4379" s="136">
        <f t="shared" si="686"/>
        <v>87340</v>
      </c>
      <c r="U4379" t="e">
        <f>SQRT(($U$6/2)^2-($U$6/2)^2*'(OLD) bottom seam length'!T4379^2/($U$7/2)^2)</f>
        <v>#VALUE!</v>
      </c>
      <c r="W4379" s="136">
        <f t="shared" si="687"/>
        <v>87340</v>
      </c>
      <c r="X4379" t="e">
        <f>SQRT(($U$6/2)^2-($U$6/2)^2*'(OLD) bottom seam length'!W4379^2/($U$7/2)^2)</f>
        <v>#VALUE!</v>
      </c>
      <c r="Z4379" s="136">
        <f t="shared" si="688"/>
        <v>87340</v>
      </c>
      <c r="AA4379" t="e">
        <f>SQRT(($U$6/2)^2-($U$6/2)^2*'(OLD) bottom seam length'!Z4379^2/($U$7/2)^2)</f>
        <v>#VALUE!</v>
      </c>
      <c r="AC4379" s="136">
        <f t="shared" si="689"/>
        <v>87340</v>
      </c>
      <c r="AD4379" t="e">
        <f>SQRT(($U$6/2)^2-($U$6/2)^2*'(OLD) bottom seam length'!AC4379^2/($U$7/2)^2)</f>
        <v>#VALUE!</v>
      </c>
    </row>
    <row r="4380" spans="2:30">
      <c r="B4380" s="136">
        <f t="shared" si="680"/>
        <v>87380</v>
      </c>
      <c r="C4380" t="e">
        <f>SQRT(($C$5/2)^2-($C$5/2)^2*'(OLD) bottom seam length'!B4380^2/($C$6/2)^2)</f>
        <v>#DIV/0!</v>
      </c>
      <c r="E4380" s="136">
        <f t="shared" si="681"/>
        <v>87380</v>
      </c>
      <c r="F4380" t="e">
        <f>SQRT(($C$5/2)^2-($C$5/2)^2*'(OLD) bottom seam length'!E4380^2/($C$6/2)^2)</f>
        <v>#DIV/0!</v>
      </c>
      <c r="H4380" s="136">
        <f t="shared" si="682"/>
        <v>87380</v>
      </c>
      <c r="I4380" t="e">
        <f>SQRT(($C$5/2)^2-($C$5/2)^2*'(OLD) bottom seam length'!H4380^2/($C$6/2)^2)</f>
        <v>#DIV/0!</v>
      </c>
      <c r="K4380" s="136">
        <f t="shared" si="683"/>
        <v>87380</v>
      </c>
      <c r="L4380" t="e">
        <f>SQRT(($C$5/2)^2-($C$5/2)^2*'(OLD) bottom seam length'!K4380^2/($C$6/2)^2)</f>
        <v>#DIV/0!</v>
      </c>
      <c r="O4380" s="136">
        <f t="shared" si="684"/>
        <v>87380</v>
      </c>
      <c r="P4380" t="b">
        <f t="shared" si="685"/>
        <v>0</v>
      </c>
      <c r="T4380" s="136">
        <f t="shared" si="686"/>
        <v>87360</v>
      </c>
      <c r="U4380" t="e">
        <f>SQRT(($U$6/2)^2-($U$6/2)^2*'(OLD) bottom seam length'!T4380^2/($U$7/2)^2)</f>
        <v>#VALUE!</v>
      </c>
      <c r="W4380" s="136">
        <f t="shared" si="687"/>
        <v>87360</v>
      </c>
      <c r="X4380" t="e">
        <f>SQRT(($U$6/2)^2-($U$6/2)^2*'(OLD) bottom seam length'!W4380^2/($U$7/2)^2)</f>
        <v>#VALUE!</v>
      </c>
      <c r="Z4380" s="136">
        <f t="shared" si="688"/>
        <v>87360</v>
      </c>
      <c r="AA4380" t="e">
        <f>SQRT(($U$6/2)^2-($U$6/2)^2*'(OLD) bottom seam length'!Z4380^2/($U$7/2)^2)</f>
        <v>#VALUE!</v>
      </c>
      <c r="AC4380" s="136">
        <f t="shared" si="689"/>
        <v>87360</v>
      </c>
      <c r="AD4380" t="e">
        <f>SQRT(($U$6/2)^2-($U$6/2)^2*'(OLD) bottom seam length'!AC4380^2/($U$7/2)^2)</f>
        <v>#VALUE!</v>
      </c>
    </row>
    <row r="4381" spans="2:30">
      <c r="B4381" s="136">
        <f t="shared" si="680"/>
        <v>87400</v>
      </c>
      <c r="C4381" t="e">
        <f>SQRT(($C$5/2)^2-($C$5/2)^2*'(OLD) bottom seam length'!B4381^2/($C$6/2)^2)</f>
        <v>#DIV/0!</v>
      </c>
      <c r="E4381" s="136">
        <f t="shared" si="681"/>
        <v>87400</v>
      </c>
      <c r="F4381" t="e">
        <f>SQRT(($C$5/2)^2-($C$5/2)^2*'(OLD) bottom seam length'!E4381^2/($C$6/2)^2)</f>
        <v>#DIV/0!</v>
      </c>
      <c r="H4381" s="136">
        <f t="shared" si="682"/>
        <v>87400</v>
      </c>
      <c r="I4381" t="e">
        <f>SQRT(($C$5/2)^2-($C$5/2)^2*'(OLD) bottom seam length'!H4381^2/($C$6/2)^2)</f>
        <v>#DIV/0!</v>
      </c>
      <c r="K4381" s="136">
        <f t="shared" si="683"/>
        <v>87400</v>
      </c>
      <c r="L4381" t="e">
        <f>SQRT(($C$5/2)^2-($C$5/2)^2*'(OLD) bottom seam length'!K4381^2/($C$6/2)^2)</f>
        <v>#DIV/0!</v>
      </c>
      <c r="O4381" s="136">
        <f t="shared" si="684"/>
        <v>87400</v>
      </c>
      <c r="P4381" t="b">
        <f t="shared" si="685"/>
        <v>0</v>
      </c>
      <c r="T4381" s="136">
        <f t="shared" si="686"/>
        <v>87380</v>
      </c>
      <c r="U4381" t="e">
        <f>SQRT(($U$6/2)^2-($U$6/2)^2*'(OLD) bottom seam length'!T4381^2/($U$7/2)^2)</f>
        <v>#VALUE!</v>
      </c>
      <c r="W4381" s="136">
        <f t="shared" si="687"/>
        <v>87380</v>
      </c>
      <c r="X4381" t="e">
        <f>SQRT(($U$6/2)^2-($U$6/2)^2*'(OLD) bottom seam length'!W4381^2/($U$7/2)^2)</f>
        <v>#VALUE!</v>
      </c>
      <c r="Z4381" s="136">
        <f t="shared" si="688"/>
        <v>87380</v>
      </c>
      <c r="AA4381" t="e">
        <f>SQRT(($U$6/2)^2-($U$6/2)^2*'(OLD) bottom seam length'!Z4381^2/($U$7/2)^2)</f>
        <v>#VALUE!</v>
      </c>
      <c r="AC4381" s="136">
        <f t="shared" si="689"/>
        <v>87380</v>
      </c>
      <c r="AD4381" t="e">
        <f>SQRT(($U$6/2)^2-($U$6/2)^2*'(OLD) bottom seam length'!AC4381^2/($U$7/2)^2)</f>
        <v>#VALUE!</v>
      </c>
    </row>
    <row r="4382" spans="2:30">
      <c r="B4382" s="136">
        <f t="shared" si="680"/>
        <v>87420</v>
      </c>
      <c r="C4382" t="e">
        <f>SQRT(($C$5/2)^2-($C$5/2)^2*'(OLD) bottom seam length'!B4382^2/($C$6/2)^2)</f>
        <v>#DIV/0!</v>
      </c>
      <c r="E4382" s="136">
        <f t="shared" si="681"/>
        <v>87420</v>
      </c>
      <c r="F4382" t="e">
        <f>SQRT(($C$5/2)^2-($C$5/2)^2*'(OLD) bottom seam length'!E4382^2/($C$6/2)^2)</f>
        <v>#DIV/0!</v>
      </c>
      <c r="H4382" s="136">
        <f t="shared" si="682"/>
        <v>87420</v>
      </c>
      <c r="I4382" t="e">
        <f>SQRT(($C$5/2)^2-($C$5/2)^2*'(OLD) bottom seam length'!H4382^2/($C$6/2)^2)</f>
        <v>#DIV/0!</v>
      </c>
      <c r="K4382" s="136">
        <f t="shared" si="683"/>
        <v>87420</v>
      </c>
      <c r="L4382" t="e">
        <f>SQRT(($C$5/2)^2-($C$5/2)^2*'(OLD) bottom seam length'!K4382^2/($C$6/2)^2)</f>
        <v>#DIV/0!</v>
      </c>
      <c r="O4382" s="136">
        <f t="shared" si="684"/>
        <v>87420</v>
      </c>
      <c r="P4382" t="b">
        <f t="shared" si="685"/>
        <v>0</v>
      </c>
      <c r="T4382" s="136">
        <f t="shared" si="686"/>
        <v>87400</v>
      </c>
      <c r="U4382" t="e">
        <f>SQRT(($U$6/2)^2-($U$6/2)^2*'(OLD) bottom seam length'!T4382^2/($U$7/2)^2)</f>
        <v>#VALUE!</v>
      </c>
      <c r="W4382" s="136">
        <f t="shared" si="687"/>
        <v>87400</v>
      </c>
      <c r="X4382" t="e">
        <f>SQRT(($U$6/2)^2-($U$6/2)^2*'(OLD) bottom seam length'!W4382^2/($U$7/2)^2)</f>
        <v>#VALUE!</v>
      </c>
      <c r="Z4382" s="136">
        <f t="shared" si="688"/>
        <v>87400</v>
      </c>
      <c r="AA4382" t="e">
        <f>SQRT(($U$6/2)^2-($U$6/2)^2*'(OLD) bottom seam length'!Z4382^2/($U$7/2)^2)</f>
        <v>#VALUE!</v>
      </c>
      <c r="AC4382" s="136">
        <f t="shared" si="689"/>
        <v>87400</v>
      </c>
      <c r="AD4382" t="e">
        <f>SQRT(($U$6/2)^2-($U$6/2)^2*'(OLD) bottom seam length'!AC4382^2/($U$7/2)^2)</f>
        <v>#VALUE!</v>
      </c>
    </row>
    <row r="4383" spans="2:30">
      <c r="B4383" s="136">
        <f t="shared" si="680"/>
        <v>87440</v>
      </c>
      <c r="C4383" t="e">
        <f>SQRT(($C$5/2)^2-($C$5/2)^2*'(OLD) bottom seam length'!B4383^2/($C$6/2)^2)</f>
        <v>#DIV/0!</v>
      </c>
      <c r="E4383" s="136">
        <f t="shared" si="681"/>
        <v>87440</v>
      </c>
      <c r="F4383" t="e">
        <f>SQRT(($C$5/2)^2-($C$5/2)^2*'(OLD) bottom seam length'!E4383^2/($C$6/2)^2)</f>
        <v>#DIV/0!</v>
      </c>
      <c r="H4383" s="136">
        <f t="shared" si="682"/>
        <v>87440</v>
      </c>
      <c r="I4383" t="e">
        <f>SQRT(($C$5/2)^2-($C$5/2)^2*'(OLD) bottom seam length'!H4383^2/($C$6/2)^2)</f>
        <v>#DIV/0!</v>
      </c>
      <c r="K4383" s="136">
        <f t="shared" si="683"/>
        <v>87440</v>
      </c>
      <c r="L4383" t="e">
        <f>SQRT(($C$5/2)^2-($C$5/2)^2*'(OLD) bottom seam length'!K4383^2/($C$6/2)^2)</f>
        <v>#DIV/0!</v>
      </c>
      <c r="O4383" s="136">
        <f t="shared" si="684"/>
        <v>87440</v>
      </c>
      <c r="P4383" t="b">
        <f t="shared" si="685"/>
        <v>0</v>
      </c>
      <c r="T4383" s="136">
        <f t="shared" si="686"/>
        <v>87420</v>
      </c>
      <c r="U4383" t="e">
        <f>SQRT(($U$6/2)^2-($U$6/2)^2*'(OLD) bottom seam length'!T4383^2/($U$7/2)^2)</f>
        <v>#VALUE!</v>
      </c>
      <c r="W4383" s="136">
        <f t="shared" si="687"/>
        <v>87420</v>
      </c>
      <c r="X4383" t="e">
        <f>SQRT(($U$6/2)^2-($U$6/2)^2*'(OLD) bottom seam length'!W4383^2/($U$7/2)^2)</f>
        <v>#VALUE!</v>
      </c>
      <c r="Z4383" s="136">
        <f t="shared" si="688"/>
        <v>87420</v>
      </c>
      <c r="AA4383" t="e">
        <f>SQRT(($U$6/2)^2-($U$6/2)^2*'(OLD) bottom seam length'!Z4383^2/($U$7/2)^2)</f>
        <v>#VALUE!</v>
      </c>
      <c r="AC4383" s="136">
        <f t="shared" si="689"/>
        <v>87420</v>
      </c>
      <c r="AD4383" t="e">
        <f>SQRT(($U$6/2)^2-($U$6/2)^2*'(OLD) bottom seam length'!AC4383^2/($U$7/2)^2)</f>
        <v>#VALUE!</v>
      </c>
    </row>
    <row r="4384" spans="2:30">
      <c r="B4384" s="136">
        <f t="shared" si="680"/>
        <v>87460</v>
      </c>
      <c r="C4384" t="e">
        <f>SQRT(($C$5/2)^2-($C$5/2)^2*'(OLD) bottom seam length'!B4384^2/($C$6/2)^2)</f>
        <v>#DIV/0!</v>
      </c>
      <c r="E4384" s="136">
        <f t="shared" si="681"/>
        <v>87460</v>
      </c>
      <c r="F4384" t="e">
        <f>SQRT(($C$5/2)^2-($C$5/2)^2*'(OLD) bottom seam length'!E4384^2/($C$6/2)^2)</f>
        <v>#DIV/0!</v>
      </c>
      <c r="H4384" s="136">
        <f t="shared" si="682"/>
        <v>87460</v>
      </c>
      <c r="I4384" t="e">
        <f>SQRT(($C$5/2)^2-($C$5/2)^2*'(OLD) bottom seam length'!H4384^2/($C$6/2)^2)</f>
        <v>#DIV/0!</v>
      </c>
      <c r="K4384" s="136">
        <f t="shared" si="683"/>
        <v>87460</v>
      </c>
      <c r="L4384" t="e">
        <f>SQRT(($C$5/2)^2-($C$5/2)^2*'(OLD) bottom seam length'!K4384^2/($C$6/2)^2)</f>
        <v>#DIV/0!</v>
      </c>
      <c r="O4384" s="136">
        <f t="shared" si="684"/>
        <v>87460</v>
      </c>
      <c r="P4384" t="b">
        <f t="shared" si="685"/>
        <v>0</v>
      </c>
      <c r="T4384" s="136">
        <f t="shared" si="686"/>
        <v>87440</v>
      </c>
      <c r="U4384" t="e">
        <f>SQRT(($U$6/2)^2-($U$6/2)^2*'(OLD) bottom seam length'!T4384^2/($U$7/2)^2)</f>
        <v>#VALUE!</v>
      </c>
      <c r="W4384" s="136">
        <f t="shared" si="687"/>
        <v>87440</v>
      </c>
      <c r="X4384" t="e">
        <f>SQRT(($U$6/2)^2-($U$6/2)^2*'(OLD) bottom seam length'!W4384^2/($U$7/2)^2)</f>
        <v>#VALUE!</v>
      </c>
      <c r="Z4384" s="136">
        <f t="shared" si="688"/>
        <v>87440</v>
      </c>
      <c r="AA4384" t="e">
        <f>SQRT(($U$6/2)^2-($U$6/2)^2*'(OLD) bottom seam length'!Z4384^2/($U$7/2)^2)</f>
        <v>#VALUE!</v>
      </c>
      <c r="AC4384" s="136">
        <f t="shared" si="689"/>
        <v>87440</v>
      </c>
      <c r="AD4384" t="e">
        <f>SQRT(($U$6/2)^2-($U$6/2)^2*'(OLD) bottom seam length'!AC4384^2/($U$7/2)^2)</f>
        <v>#VALUE!</v>
      </c>
    </row>
    <row r="4385" spans="2:30">
      <c r="B4385" s="136">
        <f t="shared" si="680"/>
        <v>87480</v>
      </c>
      <c r="C4385" t="e">
        <f>SQRT(($C$5/2)^2-($C$5/2)^2*'(OLD) bottom seam length'!B4385^2/($C$6/2)^2)</f>
        <v>#DIV/0!</v>
      </c>
      <c r="E4385" s="136">
        <f t="shared" si="681"/>
        <v>87480</v>
      </c>
      <c r="F4385" t="e">
        <f>SQRT(($C$5/2)^2-($C$5/2)^2*'(OLD) bottom seam length'!E4385^2/($C$6/2)^2)</f>
        <v>#DIV/0!</v>
      </c>
      <c r="H4385" s="136">
        <f t="shared" si="682"/>
        <v>87480</v>
      </c>
      <c r="I4385" t="e">
        <f>SQRT(($C$5/2)^2-($C$5/2)^2*'(OLD) bottom seam length'!H4385^2/($C$6/2)^2)</f>
        <v>#DIV/0!</v>
      </c>
      <c r="K4385" s="136">
        <f t="shared" si="683"/>
        <v>87480</v>
      </c>
      <c r="L4385" t="e">
        <f>SQRT(($C$5/2)^2-($C$5/2)^2*'(OLD) bottom seam length'!K4385^2/($C$6/2)^2)</f>
        <v>#DIV/0!</v>
      </c>
      <c r="O4385" s="136">
        <f t="shared" si="684"/>
        <v>87480</v>
      </c>
      <c r="P4385" t="b">
        <f t="shared" si="685"/>
        <v>0</v>
      </c>
      <c r="T4385" s="136">
        <f t="shared" si="686"/>
        <v>87460</v>
      </c>
      <c r="U4385" t="e">
        <f>SQRT(($U$6/2)^2-($U$6/2)^2*'(OLD) bottom seam length'!T4385^2/($U$7/2)^2)</f>
        <v>#VALUE!</v>
      </c>
      <c r="W4385" s="136">
        <f t="shared" si="687"/>
        <v>87460</v>
      </c>
      <c r="X4385" t="e">
        <f>SQRT(($U$6/2)^2-($U$6/2)^2*'(OLD) bottom seam length'!W4385^2/($U$7/2)^2)</f>
        <v>#VALUE!</v>
      </c>
      <c r="Z4385" s="136">
        <f t="shared" si="688"/>
        <v>87460</v>
      </c>
      <c r="AA4385" t="e">
        <f>SQRT(($U$6/2)^2-($U$6/2)^2*'(OLD) bottom seam length'!Z4385^2/($U$7/2)^2)</f>
        <v>#VALUE!</v>
      </c>
      <c r="AC4385" s="136">
        <f t="shared" si="689"/>
        <v>87460</v>
      </c>
      <c r="AD4385" t="e">
        <f>SQRT(($U$6/2)^2-($U$6/2)^2*'(OLD) bottom seam length'!AC4385^2/($U$7/2)^2)</f>
        <v>#VALUE!</v>
      </c>
    </row>
    <row r="4386" spans="2:30">
      <c r="B4386" s="136">
        <f t="shared" si="680"/>
        <v>87500</v>
      </c>
      <c r="C4386" t="e">
        <f>SQRT(($C$5/2)^2-($C$5/2)^2*'(OLD) bottom seam length'!B4386^2/($C$6/2)^2)</f>
        <v>#DIV/0!</v>
      </c>
      <c r="E4386" s="136">
        <f t="shared" si="681"/>
        <v>87500</v>
      </c>
      <c r="F4386" t="e">
        <f>SQRT(($C$5/2)^2-($C$5/2)^2*'(OLD) bottom seam length'!E4386^2/($C$6/2)^2)</f>
        <v>#DIV/0!</v>
      </c>
      <c r="H4386" s="136">
        <f t="shared" si="682"/>
        <v>87500</v>
      </c>
      <c r="I4386" t="e">
        <f>SQRT(($C$5/2)^2-($C$5/2)^2*'(OLD) bottom seam length'!H4386^2/($C$6/2)^2)</f>
        <v>#DIV/0!</v>
      </c>
      <c r="K4386" s="136">
        <f t="shared" si="683"/>
        <v>87500</v>
      </c>
      <c r="L4386" t="e">
        <f>SQRT(($C$5/2)^2-($C$5/2)^2*'(OLD) bottom seam length'!K4386^2/($C$6/2)^2)</f>
        <v>#DIV/0!</v>
      </c>
      <c r="O4386" s="136">
        <f t="shared" si="684"/>
        <v>87500</v>
      </c>
      <c r="P4386" t="b">
        <f t="shared" si="685"/>
        <v>0</v>
      </c>
      <c r="T4386" s="136">
        <f t="shared" si="686"/>
        <v>87480</v>
      </c>
      <c r="U4386" t="e">
        <f>SQRT(($U$6/2)^2-($U$6/2)^2*'(OLD) bottom seam length'!T4386^2/($U$7/2)^2)</f>
        <v>#VALUE!</v>
      </c>
      <c r="W4386" s="136">
        <f t="shared" si="687"/>
        <v>87480</v>
      </c>
      <c r="X4386" t="e">
        <f>SQRT(($U$6/2)^2-($U$6/2)^2*'(OLD) bottom seam length'!W4386^2/($U$7/2)^2)</f>
        <v>#VALUE!</v>
      </c>
      <c r="Z4386" s="136">
        <f t="shared" si="688"/>
        <v>87480</v>
      </c>
      <c r="AA4386" t="e">
        <f>SQRT(($U$6/2)^2-($U$6/2)^2*'(OLD) bottom seam length'!Z4386^2/($U$7/2)^2)</f>
        <v>#VALUE!</v>
      </c>
      <c r="AC4386" s="136">
        <f t="shared" si="689"/>
        <v>87480</v>
      </c>
      <c r="AD4386" t="e">
        <f>SQRT(($U$6/2)^2-($U$6/2)^2*'(OLD) bottom seam length'!AC4386^2/($U$7/2)^2)</f>
        <v>#VALUE!</v>
      </c>
    </row>
    <row r="4387" spans="2:30">
      <c r="B4387" s="136">
        <f t="shared" si="680"/>
        <v>87520</v>
      </c>
      <c r="C4387" t="e">
        <f>SQRT(($C$5/2)^2-($C$5/2)^2*'(OLD) bottom seam length'!B4387^2/($C$6/2)^2)</f>
        <v>#DIV/0!</v>
      </c>
      <c r="E4387" s="136">
        <f t="shared" si="681"/>
        <v>87520</v>
      </c>
      <c r="F4387" t="e">
        <f>SQRT(($C$5/2)^2-($C$5/2)^2*'(OLD) bottom seam length'!E4387^2/($C$6/2)^2)</f>
        <v>#DIV/0!</v>
      </c>
      <c r="H4387" s="136">
        <f t="shared" si="682"/>
        <v>87520</v>
      </c>
      <c r="I4387" t="e">
        <f>SQRT(($C$5/2)^2-($C$5/2)^2*'(OLD) bottom seam length'!H4387^2/($C$6/2)^2)</f>
        <v>#DIV/0!</v>
      </c>
      <c r="K4387" s="136">
        <f t="shared" si="683"/>
        <v>87520</v>
      </c>
      <c r="L4387" t="e">
        <f>SQRT(($C$5/2)^2-($C$5/2)^2*'(OLD) bottom seam length'!K4387^2/($C$6/2)^2)</f>
        <v>#DIV/0!</v>
      </c>
      <c r="O4387" s="136">
        <f t="shared" si="684"/>
        <v>87520</v>
      </c>
      <c r="P4387" t="b">
        <f t="shared" si="685"/>
        <v>0</v>
      </c>
      <c r="T4387" s="136">
        <f t="shared" si="686"/>
        <v>87500</v>
      </c>
      <c r="U4387" t="e">
        <f>SQRT(($U$6/2)^2-($U$6/2)^2*'(OLD) bottom seam length'!T4387^2/($U$7/2)^2)</f>
        <v>#VALUE!</v>
      </c>
      <c r="W4387" s="136">
        <f t="shared" si="687"/>
        <v>87500</v>
      </c>
      <c r="X4387" t="e">
        <f>SQRT(($U$6/2)^2-($U$6/2)^2*'(OLD) bottom seam length'!W4387^2/($U$7/2)^2)</f>
        <v>#VALUE!</v>
      </c>
      <c r="Z4387" s="136">
        <f t="shared" si="688"/>
        <v>87500</v>
      </c>
      <c r="AA4387" t="e">
        <f>SQRT(($U$6/2)^2-($U$6/2)^2*'(OLD) bottom seam length'!Z4387^2/($U$7/2)^2)</f>
        <v>#VALUE!</v>
      </c>
      <c r="AC4387" s="136">
        <f t="shared" si="689"/>
        <v>87500</v>
      </c>
      <c r="AD4387" t="e">
        <f>SQRT(($U$6/2)^2-($U$6/2)^2*'(OLD) bottom seam length'!AC4387^2/($U$7/2)^2)</f>
        <v>#VALUE!</v>
      </c>
    </row>
    <row r="4388" spans="2:30">
      <c r="B4388" s="136">
        <f t="shared" si="680"/>
        <v>87540</v>
      </c>
      <c r="C4388" t="e">
        <f>SQRT(($C$5/2)^2-($C$5/2)^2*'(OLD) bottom seam length'!B4388^2/($C$6/2)^2)</f>
        <v>#DIV/0!</v>
      </c>
      <c r="E4388" s="136">
        <f t="shared" si="681"/>
        <v>87540</v>
      </c>
      <c r="F4388" t="e">
        <f>SQRT(($C$5/2)^2-($C$5/2)^2*'(OLD) bottom seam length'!E4388^2/($C$6/2)^2)</f>
        <v>#DIV/0!</v>
      </c>
      <c r="H4388" s="136">
        <f t="shared" si="682"/>
        <v>87540</v>
      </c>
      <c r="I4388" t="e">
        <f>SQRT(($C$5/2)^2-($C$5/2)^2*'(OLD) bottom seam length'!H4388^2/($C$6/2)^2)</f>
        <v>#DIV/0!</v>
      </c>
      <c r="K4388" s="136">
        <f t="shared" si="683"/>
        <v>87540</v>
      </c>
      <c r="L4388" t="e">
        <f>SQRT(($C$5/2)^2-($C$5/2)^2*'(OLD) bottom seam length'!K4388^2/($C$6/2)^2)</f>
        <v>#DIV/0!</v>
      </c>
      <c r="O4388" s="136">
        <f t="shared" si="684"/>
        <v>87540</v>
      </c>
      <c r="P4388" t="b">
        <f t="shared" si="685"/>
        <v>0</v>
      </c>
      <c r="T4388" s="136">
        <f t="shared" si="686"/>
        <v>87520</v>
      </c>
      <c r="U4388" t="e">
        <f>SQRT(($U$6/2)^2-($U$6/2)^2*'(OLD) bottom seam length'!T4388^2/($U$7/2)^2)</f>
        <v>#VALUE!</v>
      </c>
      <c r="W4388" s="136">
        <f t="shared" si="687"/>
        <v>87520</v>
      </c>
      <c r="X4388" t="e">
        <f>SQRT(($U$6/2)^2-($U$6/2)^2*'(OLD) bottom seam length'!W4388^2/($U$7/2)^2)</f>
        <v>#VALUE!</v>
      </c>
      <c r="Z4388" s="136">
        <f t="shared" si="688"/>
        <v>87520</v>
      </c>
      <c r="AA4388" t="e">
        <f>SQRT(($U$6/2)^2-($U$6/2)^2*'(OLD) bottom seam length'!Z4388^2/($U$7/2)^2)</f>
        <v>#VALUE!</v>
      </c>
      <c r="AC4388" s="136">
        <f t="shared" si="689"/>
        <v>87520</v>
      </c>
      <c r="AD4388" t="e">
        <f>SQRT(($U$6/2)^2-($U$6/2)^2*'(OLD) bottom seam length'!AC4388^2/($U$7/2)^2)</f>
        <v>#VALUE!</v>
      </c>
    </row>
    <row r="4389" spans="2:30">
      <c r="B4389" s="136">
        <f t="shared" si="680"/>
        <v>87560</v>
      </c>
      <c r="C4389" t="e">
        <f>SQRT(($C$5/2)^2-($C$5/2)^2*'(OLD) bottom seam length'!B4389^2/($C$6/2)^2)</f>
        <v>#DIV/0!</v>
      </c>
      <c r="E4389" s="136">
        <f t="shared" si="681"/>
        <v>87560</v>
      </c>
      <c r="F4389" t="e">
        <f>SQRT(($C$5/2)^2-($C$5/2)^2*'(OLD) bottom seam length'!E4389^2/($C$6/2)^2)</f>
        <v>#DIV/0!</v>
      </c>
      <c r="H4389" s="136">
        <f t="shared" si="682"/>
        <v>87560</v>
      </c>
      <c r="I4389" t="e">
        <f>SQRT(($C$5/2)^2-($C$5/2)^2*'(OLD) bottom seam length'!H4389^2/($C$6/2)^2)</f>
        <v>#DIV/0!</v>
      </c>
      <c r="K4389" s="136">
        <f t="shared" si="683"/>
        <v>87560</v>
      </c>
      <c r="L4389" t="e">
        <f>SQRT(($C$5/2)^2-($C$5/2)^2*'(OLD) bottom seam length'!K4389^2/($C$6/2)^2)</f>
        <v>#DIV/0!</v>
      </c>
      <c r="O4389" s="136">
        <f t="shared" si="684"/>
        <v>87560</v>
      </c>
      <c r="P4389" t="b">
        <f t="shared" si="685"/>
        <v>0</v>
      </c>
      <c r="T4389" s="136">
        <f t="shared" si="686"/>
        <v>87540</v>
      </c>
      <c r="U4389" t="e">
        <f>SQRT(($U$6/2)^2-($U$6/2)^2*'(OLD) bottom seam length'!T4389^2/($U$7/2)^2)</f>
        <v>#VALUE!</v>
      </c>
      <c r="W4389" s="136">
        <f t="shared" si="687"/>
        <v>87540</v>
      </c>
      <c r="X4389" t="e">
        <f>SQRT(($U$6/2)^2-($U$6/2)^2*'(OLD) bottom seam length'!W4389^2/($U$7/2)^2)</f>
        <v>#VALUE!</v>
      </c>
      <c r="Z4389" s="136">
        <f t="shared" si="688"/>
        <v>87540</v>
      </c>
      <c r="AA4389" t="e">
        <f>SQRT(($U$6/2)^2-($U$6/2)^2*'(OLD) bottom seam length'!Z4389^2/($U$7/2)^2)</f>
        <v>#VALUE!</v>
      </c>
      <c r="AC4389" s="136">
        <f t="shared" si="689"/>
        <v>87540</v>
      </c>
      <c r="AD4389" t="e">
        <f>SQRT(($U$6/2)^2-($U$6/2)^2*'(OLD) bottom seam length'!AC4389^2/($U$7/2)^2)</f>
        <v>#VALUE!</v>
      </c>
    </row>
    <row r="4390" spans="2:30">
      <c r="B4390" s="136">
        <f t="shared" si="680"/>
        <v>87580</v>
      </c>
      <c r="C4390" t="e">
        <f>SQRT(($C$5/2)^2-($C$5/2)^2*'(OLD) bottom seam length'!B4390^2/($C$6/2)^2)</f>
        <v>#DIV/0!</v>
      </c>
      <c r="E4390" s="136">
        <f t="shared" si="681"/>
        <v>87580</v>
      </c>
      <c r="F4390" t="e">
        <f>SQRT(($C$5/2)^2-($C$5/2)^2*'(OLD) bottom seam length'!E4390^2/($C$6/2)^2)</f>
        <v>#DIV/0!</v>
      </c>
      <c r="H4390" s="136">
        <f t="shared" si="682"/>
        <v>87580</v>
      </c>
      <c r="I4390" t="e">
        <f>SQRT(($C$5/2)^2-($C$5/2)^2*'(OLD) bottom seam length'!H4390^2/($C$6/2)^2)</f>
        <v>#DIV/0!</v>
      </c>
      <c r="K4390" s="136">
        <f t="shared" si="683"/>
        <v>87580</v>
      </c>
      <c r="L4390" t="e">
        <f>SQRT(($C$5/2)^2-($C$5/2)^2*'(OLD) bottom seam length'!K4390^2/($C$6/2)^2)</f>
        <v>#DIV/0!</v>
      </c>
      <c r="O4390" s="136">
        <f t="shared" si="684"/>
        <v>87580</v>
      </c>
      <c r="P4390" t="b">
        <f t="shared" si="685"/>
        <v>0</v>
      </c>
      <c r="T4390" s="136">
        <f t="shared" si="686"/>
        <v>87560</v>
      </c>
      <c r="U4390" t="e">
        <f>SQRT(($U$6/2)^2-($U$6/2)^2*'(OLD) bottom seam length'!T4390^2/($U$7/2)^2)</f>
        <v>#VALUE!</v>
      </c>
      <c r="W4390" s="136">
        <f t="shared" si="687"/>
        <v>87560</v>
      </c>
      <c r="X4390" t="e">
        <f>SQRT(($U$6/2)^2-($U$6/2)^2*'(OLD) bottom seam length'!W4390^2/($U$7/2)^2)</f>
        <v>#VALUE!</v>
      </c>
      <c r="Z4390" s="136">
        <f t="shared" si="688"/>
        <v>87560</v>
      </c>
      <c r="AA4390" t="e">
        <f>SQRT(($U$6/2)^2-($U$6/2)^2*'(OLD) bottom seam length'!Z4390^2/($U$7/2)^2)</f>
        <v>#VALUE!</v>
      </c>
      <c r="AC4390" s="136">
        <f t="shared" si="689"/>
        <v>87560</v>
      </c>
      <c r="AD4390" t="e">
        <f>SQRT(($U$6/2)^2-($U$6/2)^2*'(OLD) bottom seam length'!AC4390^2/($U$7/2)^2)</f>
        <v>#VALUE!</v>
      </c>
    </row>
    <row r="4391" spans="2:30">
      <c r="B4391" s="136">
        <f t="shared" si="680"/>
        <v>87600</v>
      </c>
      <c r="C4391" t="e">
        <f>SQRT(($C$5/2)^2-($C$5/2)^2*'(OLD) bottom seam length'!B4391^2/($C$6/2)^2)</f>
        <v>#DIV/0!</v>
      </c>
      <c r="E4391" s="136">
        <f t="shared" si="681"/>
        <v>87600</v>
      </c>
      <c r="F4391" t="e">
        <f>SQRT(($C$5/2)^2-($C$5/2)^2*'(OLD) bottom seam length'!E4391^2/($C$6/2)^2)</f>
        <v>#DIV/0!</v>
      </c>
      <c r="H4391" s="136">
        <f t="shared" si="682"/>
        <v>87600</v>
      </c>
      <c r="I4391" t="e">
        <f>SQRT(($C$5/2)^2-($C$5/2)^2*'(OLD) bottom seam length'!H4391^2/($C$6/2)^2)</f>
        <v>#DIV/0!</v>
      </c>
      <c r="K4391" s="136">
        <f t="shared" si="683"/>
        <v>87600</v>
      </c>
      <c r="L4391" t="e">
        <f>SQRT(($C$5/2)^2-($C$5/2)^2*'(OLD) bottom seam length'!K4391^2/($C$6/2)^2)</f>
        <v>#DIV/0!</v>
      </c>
      <c r="O4391" s="136">
        <f t="shared" si="684"/>
        <v>87600</v>
      </c>
      <c r="P4391" t="b">
        <f t="shared" si="685"/>
        <v>0</v>
      </c>
      <c r="T4391" s="136">
        <f t="shared" si="686"/>
        <v>87580</v>
      </c>
      <c r="U4391" t="e">
        <f>SQRT(($U$6/2)^2-($U$6/2)^2*'(OLD) bottom seam length'!T4391^2/($U$7/2)^2)</f>
        <v>#VALUE!</v>
      </c>
      <c r="W4391" s="136">
        <f t="shared" si="687"/>
        <v>87580</v>
      </c>
      <c r="X4391" t="e">
        <f>SQRT(($U$6/2)^2-($U$6/2)^2*'(OLD) bottom seam length'!W4391^2/($U$7/2)^2)</f>
        <v>#VALUE!</v>
      </c>
      <c r="Z4391" s="136">
        <f t="shared" si="688"/>
        <v>87580</v>
      </c>
      <c r="AA4391" t="e">
        <f>SQRT(($U$6/2)^2-($U$6/2)^2*'(OLD) bottom seam length'!Z4391^2/($U$7/2)^2)</f>
        <v>#VALUE!</v>
      </c>
      <c r="AC4391" s="136">
        <f t="shared" si="689"/>
        <v>87580</v>
      </c>
      <c r="AD4391" t="e">
        <f>SQRT(($U$6/2)^2-($U$6/2)^2*'(OLD) bottom seam length'!AC4391^2/($U$7/2)^2)</f>
        <v>#VALUE!</v>
      </c>
    </row>
    <row r="4392" spans="2:30">
      <c r="B4392" s="136">
        <f t="shared" si="680"/>
        <v>87620</v>
      </c>
      <c r="C4392" t="e">
        <f>SQRT(($C$5/2)^2-($C$5/2)^2*'(OLD) bottom seam length'!B4392^2/($C$6/2)^2)</f>
        <v>#DIV/0!</v>
      </c>
      <c r="E4392" s="136">
        <f t="shared" si="681"/>
        <v>87620</v>
      </c>
      <c r="F4392" t="e">
        <f>SQRT(($C$5/2)^2-($C$5/2)^2*'(OLD) bottom seam length'!E4392^2/($C$6/2)^2)</f>
        <v>#DIV/0!</v>
      </c>
      <c r="H4392" s="136">
        <f t="shared" si="682"/>
        <v>87620</v>
      </c>
      <c r="I4392" t="e">
        <f>SQRT(($C$5/2)^2-($C$5/2)^2*'(OLD) bottom seam length'!H4392^2/($C$6/2)^2)</f>
        <v>#DIV/0!</v>
      </c>
      <c r="K4392" s="136">
        <f t="shared" si="683"/>
        <v>87620</v>
      </c>
      <c r="L4392" t="e">
        <f>SQRT(($C$5/2)^2-($C$5/2)^2*'(OLD) bottom seam length'!K4392^2/($C$6/2)^2)</f>
        <v>#DIV/0!</v>
      </c>
      <c r="O4392" s="136">
        <f t="shared" si="684"/>
        <v>87620</v>
      </c>
      <c r="P4392" t="b">
        <f t="shared" si="685"/>
        <v>0</v>
      </c>
      <c r="T4392" s="136">
        <f t="shared" si="686"/>
        <v>87600</v>
      </c>
      <c r="U4392" t="e">
        <f>SQRT(($U$6/2)^2-($U$6/2)^2*'(OLD) bottom seam length'!T4392^2/($U$7/2)^2)</f>
        <v>#VALUE!</v>
      </c>
      <c r="W4392" s="136">
        <f t="shared" si="687"/>
        <v>87600</v>
      </c>
      <c r="X4392" t="e">
        <f>SQRT(($U$6/2)^2-($U$6/2)^2*'(OLD) bottom seam length'!W4392^2/($U$7/2)^2)</f>
        <v>#VALUE!</v>
      </c>
      <c r="Z4392" s="136">
        <f t="shared" si="688"/>
        <v>87600</v>
      </c>
      <c r="AA4392" t="e">
        <f>SQRT(($U$6/2)^2-($U$6/2)^2*'(OLD) bottom seam length'!Z4392^2/($U$7/2)^2)</f>
        <v>#VALUE!</v>
      </c>
      <c r="AC4392" s="136">
        <f t="shared" si="689"/>
        <v>87600</v>
      </c>
      <c r="AD4392" t="e">
        <f>SQRT(($U$6/2)^2-($U$6/2)^2*'(OLD) bottom seam length'!AC4392^2/($U$7/2)^2)</f>
        <v>#VALUE!</v>
      </c>
    </row>
    <row r="4393" spans="2:30">
      <c r="B4393" s="136">
        <f t="shared" si="680"/>
        <v>87640</v>
      </c>
      <c r="C4393" t="e">
        <f>SQRT(($C$5/2)^2-($C$5/2)^2*'(OLD) bottom seam length'!B4393^2/($C$6/2)^2)</f>
        <v>#DIV/0!</v>
      </c>
      <c r="E4393" s="136">
        <f t="shared" si="681"/>
        <v>87640</v>
      </c>
      <c r="F4393" t="e">
        <f>SQRT(($C$5/2)^2-($C$5/2)^2*'(OLD) bottom seam length'!E4393^2/($C$6/2)^2)</f>
        <v>#DIV/0!</v>
      </c>
      <c r="H4393" s="136">
        <f t="shared" si="682"/>
        <v>87640</v>
      </c>
      <c r="I4393" t="e">
        <f>SQRT(($C$5/2)^2-($C$5/2)^2*'(OLD) bottom seam length'!H4393^2/($C$6/2)^2)</f>
        <v>#DIV/0!</v>
      </c>
      <c r="K4393" s="136">
        <f t="shared" si="683"/>
        <v>87640</v>
      </c>
      <c r="L4393" t="e">
        <f>SQRT(($C$5/2)^2-($C$5/2)^2*'(OLD) bottom seam length'!K4393^2/($C$6/2)^2)</f>
        <v>#DIV/0!</v>
      </c>
      <c r="O4393" s="136">
        <f t="shared" si="684"/>
        <v>87640</v>
      </c>
      <c r="P4393" t="b">
        <f t="shared" si="685"/>
        <v>0</v>
      </c>
      <c r="T4393" s="136">
        <f t="shared" si="686"/>
        <v>87620</v>
      </c>
      <c r="U4393" t="e">
        <f>SQRT(($U$6/2)^2-($U$6/2)^2*'(OLD) bottom seam length'!T4393^2/($U$7/2)^2)</f>
        <v>#VALUE!</v>
      </c>
      <c r="W4393" s="136">
        <f t="shared" si="687"/>
        <v>87620</v>
      </c>
      <c r="X4393" t="e">
        <f>SQRT(($U$6/2)^2-($U$6/2)^2*'(OLD) bottom seam length'!W4393^2/($U$7/2)^2)</f>
        <v>#VALUE!</v>
      </c>
      <c r="Z4393" s="136">
        <f t="shared" si="688"/>
        <v>87620</v>
      </c>
      <c r="AA4393" t="e">
        <f>SQRT(($U$6/2)^2-($U$6/2)^2*'(OLD) bottom seam length'!Z4393^2/($U$7/2)^2)</f>
        <v>#VALUE!</v>
      </c>
      <c r="AC4393" s="136">
        <f t="shared" si="689"/>
        <v>87620</v>
      </c>
      <c r="AD4393" t="e">
        <f>SQRT(($U$6/2)^2-($U$6/2)^2*'(OLD) bottom seam length'!AC4393^2/($U$7/2)^2)</f>
        <v>#VALUE!</v>
      </c>
    </row>
    <row r="4394" spans="2:30">
      <c r="B4394" s="136">
        <f t="shared" si="680"/>
        <v>87660</v>
      </c>
      <c r="C4394" t="e">
        <f>SQRT(($C$5/2)^2-($C$5/2)^2*'(OLD) bottom seam length'!B4394^2/($C$6/2)^2)</f>
        <v>#DIV/0!</v>
      </c>
      <c r="E4394" s="136">
        <f t="shared" si="681"/>
        <v>87660</v>
      </c>
      <c r="F4394" t="e">
        <f>SQRT(($C$5/2)^2-($C$5/2)^2*'(OLD) bottom seam length'!E4394^2/($C$6/2)^2)</f>
        <v>#DIV/0!</v>
      </c>
      <c r="H4394" s="136">
        <f t="shared" si="682"/>
        <v>87660</v>
      </c>
      <c r="I4394" t="e">
        <f>SQRT(($C$5/2)^2-($C$5/2)^2*'(OLD) bottom seam length'!H4394^2/($C$6/2)^2)</f>
        <v>#DIV/0!</v>
      </c>
      <c r="K4394" s="136">
        <f t="shared" si="683"/>
        <v>87660</v>
      </c>
      <c r="L4394" t="e">
        <f>SQRT(($C$5/2)^2-($C$5/2)^2*'(OLD) bottom seam length'!K4394^2/($C$6/2)^2)</f>
        <v>#DIV/0!</v>
      </c>
      <c r="O4394" s="136">
        <f t="shared" si="684"/>
        <v>87660</v>
      </c>
      <c r="P4394" t="b">
        <f t="shared" si="685"/>
        <v>0</v>
      </c>
      <c r="T4394" s="136">
        <f t="shared" si="686"/>
        <v>87640</v>
      </c>
      <c r="U4394" t="e">
        <f>SQRT(($U$6/2)^2-($U$6/2)^2*'(OLD) bottom seam length'!T4394^2/($U$7/2)^2)</f>
        <v>#VALUE!</v>
      </c>
      <c r="W4394" s="136">
        <f t="shared" si="687"/>
        <v>87640</v>
      </c>
      <c r="X4394" t="e">
        <f>SQRT(($U$6/2)^2-($U$6/2)^2*'(OLD) bottom seam length'!W4394^2/($U$7/2)^2)</f>
        <v>#VALUE!</v>
      </c>
      <c r="Z4394" s="136">
        <f t="shared" si="688"/>
        <v>87640</v>
      </c>
      <c r="AA4394" t="e">
        <f>SQRT(($U$6/2)^2-($U$6/2)^2*'(OLD) bottom seam length'!Z4394^2/($U$7/2)^2)</f>
        <v>#VALUE!</v>
      </c>
      <c r="AC4394" s="136">
        <f t="shared" si="689"/>
        <v>87640</v>
      </c>
      <c r="AD4394" t="e">
        <f>SQRT(($U$6/2)^2-($U$6/2)^2*'(OLD) bottom seam length'!AC4394^2/($U$7/2)^2)</f>
        <v>#VALUE!</v>
      </c>
    </row>
    <row r="4395" spans="2:30">
      <c r="B4395" s="136">
        <f t="shared" si="680"/>
        <v>87680</v>
      </c>
      <c r="C4395" t="e">
        <f>SQRT(($C$5/2)^2-($C$5/2)^2*'(OLD) bottom seam length'!B4395^2/($C$6/2)^2)</f>
        <v>#DIV/0!</v>
      </c>
      <c r="E4395" s="136">
        <f t="shared" si="681"/>
        <v>87680</v>
      </c>
      <c r="F4395" t="e">
        <f>SQRT(($C$5/2)^2-($C$5/2)^2*'(OLD) bottom seam length'!E4395^2/($C$6/2)^2)</f>
        <v>#DIV/0!</v>
      </c>
      <c r="H4395" s="136">
        <f t="shared" si="682"/>
        <v>87680</v>
      </c>
      <c r="I4395" t="e">
        <f>SQRT(($C$5/2)^2-($C$5/2)^2*'(OLD) bottom seam length'!H4395^2/($C$6/2)^2)</f>
        <v>#DIV/0!</v>
      </c>
      <c r="K4395" s="136">
        <f t="shared" si="683"/>
        <v>87680</v>
      </c>
      <c r="L4395" t="e">
        <f>SQRT(($C$5/2)^2-($C$5/2)^2*'(OLD) bottom seam length'!K4395^2/($C$6/2)^2)</f>
        <v>#DIV/0!</v>
      </c>
      <c r="O4395" s="136">
        <f t="shared" si="684"/>
        <v>87680</v>
      </c>
      <c r="P4395" t="b">
        <f t="shared" si="685"/>
        <v>0</v>
      </c>
      <c r="T4395" s="136">
        <f t="shared" si="686"/>
        <v>87660</v>
      </c>
      <c r="U4395" t="e">
        <f>SQRT(($U$6/2)^2-($U$6/2)^2*'(OLD) bottom seam length'!T4395^2/($U$7/2)^2)</f>
        <v>#VALUE!</v>
      </c>
      <c r="W4395" s="136">
        <f t="shared" si="687"/>
        <v>87660</v>
      </c>
      <c r="X4395" t="e">
        <f>SQRT(($U$6/2)^2-($U$6/2)^2*'(OLD) bottom seam length'!W4395^2/($U$7/2)^2)</f>
        <v>#VALUE!</v>
      </c>
      <c r="Z4395" s="136">
        <f t="shared" si="688"/>
        <v>87660</v>
      </c>
      <c r="AA4395" t="e">
        <f>SQRT(($U$6/2)^2-($U$6/2)^2*'(OLD) bottom seam length'!Z4395^2/($U$7/2)^2)</f>
        <v>#VALUE!</v>
      </c>
      <c r="AC4395" s="136">
        <f t="shared" si="689"/>
        <v>87660</v>
      </c>
      <c r="AD4395" t="e">
        <f>SQRT(($U$6/2)^2-($U$6/2)^2*'(OLD) bottom seam length'!AC4395^2/($U$7/2)^2)</f>
        <v>#VALUE!</v>
      </c>
    </row>
    <row r="4396" spans="2:30">
      <c r="B4396" s="136">
        <f t="shared" si="680"/>
        <v>87700</v>
      </c>
      <c r="C4396" t="e">
        <f>SQRT(($C$5/2)^2-($C$5/2)^2*'(OLD) bottom seam length'!B4396^2/($C$6/2)^2)</f>
        <v>#DIV/0!</v>
      </c>
      <c r="E4396" s="136">
        <f t="shared" si="681"/>
        <v>87700</v>
      </c>
      <c r="F4396" t="e">
        <f>SQRT(($C$5/2)^2-($C$5/2)^2*'(OLD) bottom seam length'!E4396^2/($C$6/2)^2)</f>
        <v>#DIV/0!</v>
      </c>
      <c r="H4396" s="136">
        <f t="shared" si="682"/>
        <v>87700</v>
      </c>
      <c r="I4396" t="e">
        <f>SQRT(($C$5/2)^2-($C$5/2)^2*'(OLD) bottom seam length'!H4396^2/($C$6/2)^2)</f>
        <v>#DIV/0!</v>
      </c>
      <c r="K4396" s="136">
        <f t="shared" si="683"/>
        <v>87700</v>
      </c>
      <c r="L4396" t="e">
        <f>SQRT(($C$5/2)^2-($C$5/2)^2*'(OLD) bottom seam length'!K4396^2/($C$6/2)^2)</f>
        <v>#DIV/0!</v>
      </c>
      <c r="O4396" s="136">
        <f t="shared" si="684"/>
        <v>87700</v>
      </c>
      <c r="P4396" t="b">
        <f t="shared" si="685"/>
        <v>0</v>
      </c>
      <c r="T4396" s="136">
        <f t="shared" si="686"/>
        <v>87680</v>
      </c>
      <c r="U4396" t="e">
        <f>SQRT(($U$6/2)^2-($U$6/2)^2*'(OLD) bottom seam length'!T4396^2/($U$7/2)^2)</f>
        <v>#VALUE!</v>
      </c>
      <c r="W4396" s="136">
        <f t="shared" si="687"/>
        <v>87680</v>
      </c>
      <c r="X4396" t="e">
        <f>SQRT(($U$6/2)^2-($U$6/2)^2*'(OLD) bottom seam length'!W4396^2/($U$7/2)^2)</f>
        <v>#VALUE!</v>
      </c>
      <c r="Z4396" s="136">
        <f t="shared" si="688"/>
        <v>87680</v>
      </c>
      <c r="AA4396" t="e">
        <f>SQRT(($U$6/2)^2-($U$6/2)^2*'(OLD) bottom seam length'!Z4396^2/($U$7/2)^2)</f>
        <v>#VALUE!</v>
      </c>
      <c r="AC4396" s="136">
        <f t="shared" si="689"/>
        <v>87680</v>
      </c>
      <c r="AD4396" t="e">
        <f>SQRT(($U$6/2)^2-($U$6/2)^2*'(OLD) bottom seam length'!AC4396^2/($U$7/2)^2)</f>
        <v>#VALUE!</v>
      </c>
    </row>
    <row r="4397" spans="2:30">
      <c r="B4397" s="136">
        <f t="shared" si="680"/>
        <v>87720</v>
      </c>
      <c r="C4397" t="e">
        <f>SQRT(($C$5/2)^2-($C$5/2)^2*'(OLD) bottom seam length'!B4397^2/($C$6/2)^2)</f>
        <v>#DIV/0!</v>
      </c>
      <c r="E4397" s="136">
        <f t="shared" si="681"/>
        <v>87720</v>
      </c>
      <c r="F4397" t="e">
        <f>SQRT(($C$5/2)^2-($C$5/2)^2*'(OLD) bottom seam length'!E4397^2/($C$6/2)^2)</f>
        <v>#DIV/0!</v>
      </c>
      <c r="H4397" s="136">
        <f t="shared" si="682"/>
        <v>87720</v>
      </c>
      <c r="I4397" t="e">
        <f>SQRT(($C$5/2)^2-($C$5/2)^2*'(OLD) bottom seam length'!H4397^2/($C$6/2)^2)</f>
        <v>#DIV/0!</v>
      </c>
      <c r="K4397" s="136">
        <f t="shared" si="683"/>
        <v>87720</v>
      </c>
      <c r="L4397" t="e">
        <f>SQRT(($C$5/2)^2-($C$5/2)^2*'(OLD) bottom seam length'!K4397^2/($C$6/2)^2)</f>
        <v>#DIV/0!</v>
      </c>
      <c r="O4397" s="136">
        <f t="shared" si="684"/>
        <v>87720</v>
      </c>
      <c r="P4397" t="b">
        <f t="shared" si="685"/>
        <v>0</v>
      </c>
      <c r="T4397" s="136">
        <f t="shared" si="686"/>
        <v>87700</v>
      </c>
      <c r="U4397" t="e">
        <f>SQRT(($U$6/2)^2-($U$6/2)^2*'(OLD) bottom seam length'!T4397^2/($U$7/2)^2)</f>
        <v>#VALUE!</v>
      </c>
      <c r="W4397" s="136">
        <f t="shared" si="687"/>
        <v>87700</v>
      </c>
      <c r="X4397" t="e">
        <f>SQRT(($U$6/2)^2-($U$6/2)^2*'(OLD) bottom seam length'!W4397^2/($U$7/2)^2)</f>
        <v>#VALUE!</v>
      </c>
      <c r="Z4397" s="136">
        <f t="shared" si="688"/>
        <v>87700</v>
      </c>
      <c r="AA4397" t="e">
        <f>SQRT(($U$6/2)^2-($U$6/2)^2*'(OLD) bottom seam length'!Z4397^2/($U$7/2)^2)</f>
        <v>#VALUE!</v>
      </c>
      <c r="AC4397" s="136">
        <f t="shared" si="689"/>
        <v>87700</v>
      </c>
      <c r="AD4397" t="e">
        <f>SQRT(($U$6/2)^2-($U$6/2)^2*'(OLD) bottom seam length'!AC4397^2/($U$7/2)^2)</f>
        <v>#VALUE!</v>
      </c>
    </row>
    <row r="4398" spans="2:30">
      <c r="B4398" s="136">
        <f t="shared" si="680"/>
        <v>87740</v>
      </c>
      <c r="C4398" t="e">
        <f>SQRT(($C$5/2)^2-($C$5/2)^2*'(OLD) bottom seam length'!B4398^2/($C$6/2)^2)</f>
        <v>#DIV/0!</v>
      </c>
      <c r="E4398" s="136">
        <f t="shared" si="681"/>
        <v>87740</v>
      </c>
      <c r="F4398" t="e">
        <f>SQRT(($C$5/2)^2-($C$5/2)^2*'(OLD) bottom seam length'!E4398^2/($C$6/2)^2)</f>
        <v>#DIV/0!</v>
      </c>
      <c r="H4398" s="136">
        <f t="shared" si="682"/>
        <v>87740</v>
      </c>
      <c r="I4398" t="e">
        <f>SQRT(($C$5/2)^2-($C$5/2)^2*'(OLD) bottom seam length'!H4398^2/($C$6/2)^2)</f>
        <v>#DIV/0!</v>
      </c>
      <c r="K4398" s="136">
        <f t="shared" si="683"/>
        <v>87740</v>
      </c>
      <c r="L4398" t="e">
        <f>SQRT(($C$5/2)^2-($C$5/2)^2*'(OLD) bottom seam length'!K4398^2/($C$6/2)^2)</f>
        <v>#DIV/0!</v>
      </c>
      <c r="O4398" s="136">
        <f t="shared" si="684"/>
        <v>87740</v>
      </c>
      <c r="P4398" t="b">
        <f t="shared" si="685"/>
        <v>0</v>
      </c>
      <c r="T4398" s="136">
        <f t="shared" si="686"/>
        <v>87720</v>
      </c>
      <c r="U4398" t="e">
        <f>SQRT(($U$6/2)^2-($U$6/2)^2*'(OLD) bottom seam length'!T4398^2/($U$7/2)^2)</f>
        <v>#VALUE!</v>
      </c>
      <c r="W4398" s="136">
        <f t="shared" si="687"/>
        <v>87720</v>
      </c>
      <c r="X4398" t="e">
        <f>SQRT(($U$6/2)^2-($U$6/2)^2*'(OLD) bottom seam length'!W4398^2/($U$7/2)^2)</f>
        <v>#VALUE!</v>
      </c>
      <c r="Z4398" s="136">
        <f t="shared" si="688"/>
        <v>87720</v>
      </c>
      <c r="AA4398" t="e">
        <f>SQRT(($U$6/2)^2-($U$6/2)^2*'(OLD) bottom seam length'!Z4398^2/($U$7/2)^2)</f>
        <v>#VALUE!</v>
      </c>
      <c r="AC4398" s="136">
        <f t="shared" si="689"/>
        <v>87720</v>
      </c>
      <c r="AD4398" t="e">
        <f>SQRT(($U$6/2)^2-($U$6/2)^2*'(OLD) bottom seam length'!AC4398^2/($U$7/2)^2)</f>
        <v>#VALUE!</v>
      </c>
    </row>
    <row r="4399" spans="2:30">
      <c r="B4399" s="136">
        <f t="shared" si="680"/>
        <v>87760</v>
      </c>
      <c r="C4399" t="e">
        <f>SQRT(($C$5/2)^2-($C$5/2)^2*'(OLD) bottom seam length'!B4399^2/($C$6/2)^2)</f>
        <v>#DIV/0!</v>
      </c>
      <c r="E4399" s="136">
        <f t="shared" si="681"/>
        <v>87760</v>
      </c>
      <c r="F4399" t="e">
        <f>SQRT(($C$5/2)^2-($C$5/2)^2*'(OLD) bottom seam length'!E4399^2/($C$6/2)^2)</f>
        <v>#DIV/0!</v>
      </c>
      <c r="H4399" s="136">
        <f t="shared" si="682"/>
        <v>87760</v>
      </c>
      <c r="I4399" t="e">
        <f>SQRT(($C$5/2)^2-($C$5/2)^2*'(OLD) bottom seam length'!H4399^2/($C$6/2)^2)</f>
        <v>#DIV/0!</v>
      </c>
      <c r="K4399" s="136">
        <f t="shared" si="683"/>
        <v>87760</v>
      </c>
      <c r="L4399" t="e">
        <f>SQRT(($C$5/2)^2-($C$5/2)^2*'(OLD) bottom seam length'!K4399^2/($C$6/2)^2)</f>
        <v>#DIV/0!</v>
      </c>
      <c r="O4399" s="136">
        <f t="shared" si="684"/>
        <v>87760</v>
      </c>
      <c r="P4399" t="b">
        <f t="shared" si="685"/>
        <v>0</v>
      </c>
      <c r="T4399" s="136">
        <f t="shared" si="686"/>
        <v>87740</v>
      </c>
      <c r="U4399" t="e">
        <f>SQRT(($U$6/2)^2-($U$6/2)^2*'(OLD) bottom seam length'!T4399^2/($U$7/2)^2)</f>
        <v>#VALUE!</v>
      </c>
      <c r="W4399" s="136">
        <f t="shared" si="687"/>
        <v>87740</v>
      </c>
      <c r="X4399" t="e">
        <f>SQRT(($U$6/2)^2-($U$6/2)^2*'(OLD) bottom seam length'!W4399^2/($U$7/2)^2)</f>
        <v>#VALUE!</v>
      </c>
      <c r="Z4399" s="136">
        <f t="shared" si="688"/>
        <v>87740</v>
      </c>
      <c r="AA4399" t="e">
        <f>SQRT(($U$6/2)^2-($U$6/2)^2*'(OLD) bottom seam length'!Z4399^2/($U$7/2)^2)</f>
        <v>#VALUE!</v>
      </c>
      <c r="AC4399" s="136">
        <f t="shared" si="689"/>
        <v>87740</v>
      </c>
      <c r="AD4399" t="e">
        <f>SQRT(($U$6/2)^2-($U$6/2)^2*'(OLD) bottom seam length'!AC4399^2/($U$7/2)^2)</f>
        <v>#VALUE!</v>
      </c>
    </row>
    <row r="4400" spans="2:30">
      <c r="B4400" s="136">
        <f t="shared" si="680"/>
        <v>87780</v>
      </c>
      <c r="C4400" t="e">
        <f>SQRT(($C$5/2)^2-($C$5/2)^2*'(OLD) bottom seam length'!B4400^2/($C$6/2)^2)</f>
        <v>#DIV/0!</v>
      </c>
      <c r="E4400" s="136">
        <f t="shared" si="681"/>
        <v>87780</v>
      </c>
      <c r="F4400" t="e">
        <f>SQRT(($C$5/2)^2-($C$5/2)^2*'(OLD) bottom seam length'!E4400^2/($C$6/2)^2)</f>
        <v>#DIV/0!</v>
      </c>
      <c r="H4400" s="136">
        <f t="shared" si="682"/>
        <v>87780</v>
      </c>
      <c r="I4400" t="e">
        <f>SQRT(($C$5/2)^2-($C$5/2)^2*'(OLD) bottom seam length'!H4400^2/($C$6/2)^2)</f>
        <v>#DIV/0!</v>
      </c>
      <c r="K4400" s="136">
        <f t="shared" si="683"/>
        <v>87780</v>
      </c>
      <c r="L4400" t="e">
        <f>SQRT(($C$5/2)^2-($C$5/2)^2*'(OLD) bottom seam length'!K4400^2/($C$6/2)^2)</f>
        <v>#DIV/0!</v>
      </c>
      <c r="O4400" s="136">
        <f t="shared" si="684"/>
        <v>87780</v>
      </c>
      <c r="P4400" t="b">
        <f t="shared" si="685"/>
        <v>0</v>
      </c>
      <c r="T4400" s="136">
        <f t="shared" si="686"/>
        <v>87760</v>
      </c>
      <c r="U4400" t="e">
        <f>SQRT(($U$6/2)^2-($U$6/2)^2*'(OLD) bottom seam length'!T4400^2/($U$7/2)^2)</f>
        <v>#VALUE!</v>
      </c>
      <c r="W4400" s="136">
        <f t="shared" si="687"/>
        <v>87760</v>
      </c>
      <c r="X4400" t="e">
        <f>SQRT(($U$6/2)^2-($U$6/2)^2*'(OLD) bottom seam length'!W4400^2/($U$7/2)^2)</f>
        <v>#VALUE!</v>
      </c>
      <c r="Z4400" s="136">
        <f t="shared" si="688"/>
        <v>87760</v>
      </c>
      <c r="AA4400" t="e">
        <f>SQRT(($U$6/2)^2-($U$6/2)^2*'(OLD) bottom seam length'!Z4400^2/($U$7/2)^2)</f>
        <v>#VALUE!</v>
      </c>
      <c r="AC4400" s="136">
        <f t="shared" si="689"/>
        <v>87760</v>
      </c>
      <c r="AD4400" t="e">
        <f>SQRT(($U$6/2)^2-($U$6/2)^2*'(OLD) bottom seam length'!AC4400^2/($U$7/2)^2)</f>
        <v>#VALUE!</v>
      </c>
    </row>
    <row r="4401" spans="2:30">
      <c r="B4401" s="136">
        <f t="shared" si="680"/>
        <v>87800</v>
      </c>
      <c r="C4401" t="e">
        <f>SQRT(($C$5/2)^2-($C$5/2)^2*'(OLD) bottom seam length'!B4401^2/($C$6/2)^2)</f>
        <v>#DIV/0!</v>
      </c>
      <c r="E4401" s="136">
        <f t="shared" si="681"/>
        <v>87800</v>
      </c>
      <c r="F4401" t="e">
        <f>SQRT(($C$5/2)^2-($C$5/2)^2*'(OLD) bottom seam length'!E4401^2/($C$6/2)^2)</f>
        <v>#DIV/0!</v>
      </c>
      <c r="H4401" s="136">
        <f t="shared" si="682"/>
        <v>87800</v>
      </c>
      <c r="I4401" t="e">
        <f>SQRT(($C$5/2)^2-($C$5/2)^2*'(OLD) bottom seam length'!H4401^2/($C$6/2)^2)</f>
        <v>#DIV/0!</v>
      </c>
      <c r="K4401" s="136">
        <f t="shared" si="683"/>
        <v>87800</v>
      </c>
      <c r="L4401" t="e">
        <f>SQRT(($C$5/2)^2-($C$5/2)^2*'(OLD) bottom seam length'!K4401^2/($C$6/2)^2)</f>
        <v>#DIV/0!</v>
      </c>
      <c r="O4401" s="136">
        <f t="shared" si="684"/>
        <v>87800</v>
      </c>
      <c r="P4401" t="b">
        <f t="shared" si="685"/>
        <v>0</v>
      </c>
      <c r="T4401" s="136">
        <f t="shared" si="686"/>
        <v>87780</v>
      </c>
      <c r="U4401" t="e">
        <f>SQRT(($U$6/2)^2-($U$6/2)^2*'(OLD) bottom seam length'!T4401^2/($U$7/2)^2)</f>
        <v>#VALUE!</v>
      </c>
      <c r="W4401" s="136">
        <f t="shared" si="687"/>
        <v>87780</v>
      </c>
      <c r="X4401" t="e">
        <f>SQRT(($U$6/2)^2-($U$6/2)^2*'(OLD) bottom seam length'!W4401^2/($U$7/2)^2)</f>
        <v>#VALUE!</v>
      </c>
      <c r="Z4401" s="136">
        <f t="shared" si="688"/>
        <v>87780</v>
      </c>
      <c r="AA4401" t="e">
        <f>SQRT(($U$6/2)^2-($U$6/2)^2*'(OLD) bottom seam length'!Z4401^2/($U$7/2)^2)</f>
        <v>#VALUE!</v>
      </c>
      <c r="AC4401" s="136">
        <f t="shared" si="689"/>
        <v>87780</v>
      </c>
      <c r="AD4401" t="e">
        <f>SQRT(($U$6/2)^2-($U$6/2)^2*'(OLD) bottom seam length'!AC4401^2/($U$7/2)^2)</f>
        <v>#VALUE!</v>
      </c>
    </row>
    <row r="4402" spans="2:30">
      <c r="B4402" s="136">
        <f t="shared" si="680"/>
        <v>87820</v>
      </c>
      <c r="C4402" t="e">
        <f>SQRT(($C$5/2)^2-($C$5/2)^2*'(OLD) bottom seam length'!B4402^2/($C$6/2)^2)</f>
        <v>#DIV/0!</v>
      </c>
      <c r="E4402" s="136">
        <f t="shared" si="681"/>
        <v>87820</v>
      </c>
      <c r="F4402" t="e">
        <f>SQRT(($C$5/2)^2-($C$5/2)^2*'(OLD) bottom seam length'!E4402^2/($C$6/2)^2)</f>
        <v>#DIV/0!</v>
      </c>
      <c r="H4402" s="136">
        <f t="shared" si="682"/>
        <v>87820</v>
      </c>
      <c r="I4402" t="e">
        <f>SQRT(($C$5/2)^2-($C$5/2)^2*'(OLD) bottom seam length'!H4402^2/($C$6/2)^2)</f>
        <v>#DIV/0!</v>
      </c>
      <c r="K4402" s="136">
        <f t="shared" si="683"/>
        <v>87820</v>
      </c>
      <c r="L4402" t="e">
        <f>SQRT(($C$5/2)^2-($C$5/2)^2*'(OLD) bottom seam length'!K4402^2/($C$6/2)^2)</f>
        <v>#DIV/0!</v>
      </c>
      <c r="O4402" s="136">
        <f t="shared" si="684"/>
        <v>87820</v>
      </c>
      <c r="P4402" t="b">
        <f t="shared" si="685"/>
        <v>0</v>
      </c>
      <c r="T4402" s="136">
        <f t="shared" si="686"/>
        <v>87800</v>
      </c>
      <c r="U4402" t="e">
        <f>SQRT(($U$6/2)^2-($U$6/2)^2*'(OLD) bottom seam length'!T4402^2/($U$7/2)^2)</f>
        <v>#VALUE!</v>
      </c>
      <c r="W4402" s="136">
        <f t="shared" si="687"/>
        <v>87800</v>
      </c>
      <c r="X4402" t="e">
        <f>SQRT(($U$6/2)^2-($U$6/2)^2*'(OLD) bottom seam length'!W4402^2/($U$7/2)^2)</f>
        <v>#VALUE!</v>
      </c>
      <c r="Z4402" s="136">
        <f t="shared" si="688"/>
        <v>87800</v>
      </c>
      <c r="AA4402" t="e">
        <f>SQRT(($U$6/2)^2-($U$6/2)^2*'(OLD) bottom seam length'!Z4402^2/($U$7/2)^2)</f>
        <v>#VALUE!</v>
      </c>
      <c r="AC4402" s="136">
        <f t="shared" si="689"/>
        <v>87800</v>
      </c>
      <c r="AD4402" t="e">
        <f>SQRT(($U$6/2)^2-($U$6/2)^2*'(OLD) bottom seam length'!AC4402^2/($U$7/2)^2)</f>
        <v>#VALUE!</v>
      </c>
    </row>
    <row r="4403" spans="2:30">
      <c r="B4403" s="136">
        <f t="shared" si="680"/>
        <v>87840</v>
      </c>
      <c r="C4403" t="e">
        <f>SQRT(($C$5/2)^2-($C$5/2)^2*'(OLD) bottom seam length'!B4403^2/($C$6/2)^2)</f>
        <v>#DIV/0!</v>
      </c>
      <c r="E4403" s="136">
        <f t="shared" si="681"/>
        <v>87840</v>
      </c>
      <c r="F4403" t="e">
        <f>SQRT(($C$5/2)^2-($C$5/2)^2*'(OLD) bottom seam length'!E4403^2/($C$6/2)^2)</f>
        <v>#DIV/0!</v>
      </c>
      <c r="H4403" s="136">
        <f t="shared" si="682"/>
        <v>87840</v>
      </c>
      <c r="I4403" t="e">
        <f>SQRT(($C$5/2)^2-($C$5/2)^2*'(OLD) bottom seam length'!H4403^2/($C$6/2)^2)</f>
        <v>#DIV/0!</v>
      </c>
      <c r="K4403" s="136">
        <f t="shared" si="683"/>
        <v>87840</v>
      </c>
      <c r="L4403" t="e">
        <f>SQRT(($C$5/2)^2-($C$5/2)^2*'(OLD) bottom seam length'!K4403^2/($C$6/2)^2)</f>
        <v>#DIV/0!</v>
      </c>
      <c r="O4403" s="136">
        <f t="shared" si="684"/>
        <v>87840</v>
      </c>
      <c r="P4403" t="b">
        <f t="shared" si="685"/>
        <v>0</v>
      </c>
      <c r="T4403" s="136">
        <f t="shared" si="686"/>
        <v>87820</v>
      </c>
      <c r="U4403" t="e">
        <f>SQRT(($U$6/2)^2-($U$6/2)^2*'(OLD) bottom seam length'!T4403^2/($U$7/2)^2)</f>
        <v>#VALUE!</v>
      </c>
      <c r="W4403" s="136">
        <f t="shared" si="687"/>
        <v>87820</v>
      </c>
      <c r="X4403" t="e">
        <f>SQRT(($U$6/2)^2-($U$6/2)^2*'(OLD) bottom seam length'!W4403^2/($U$7/2)^2)</f>
        <v>#VALUE!</v>
      </c>
      <c r="Z4403" s="136">
        <f t="shared" si="688"/>
        <v>87820</v>
      </c>
      <c r="AA4403" t="e">
        <f>SQRT(($U$6/2)^2-($U$6/2)^2*'(OLD) bottom seam length'!Z4403^2/($U$7/2)^2)</f>
        <v>#VALUE!</v>
      </c>
      <c r="AC4403" s="136">
        <f t="shared" si="689"/>
        <v>87820</v>
      </c>
      <c r="AD4403" t="e">
        <f>SQRT(($U$6/2)^2-($U$6/2)^2*'(OLD) bottom seam length'!AC4403^2/($U$7/2)^2)</f>
        <v>#VALUE!</v>
      </c>
    </row>
    <row r="4404" spans="2:30">
      <c r="B4404" s="136">
        <f t="shared" si="680"/>
        <v>87860</v>
      </c>
      <c r="C4404" t="e">
        <f>SQRT(($C$5/2)^2-($C$5/2)^2*'(OLD) bottom seam length'!B4404^2/($C$6/2)^2)</f>
        <v>#DIV/0!</v>
      </c>
      <c r="E4404" s="136">
        <f t="shared" si="681"/>
        <v>87860</v>
      </c>
      <c r="F4404" t="e">
        <f>SQRT(($C$5/2)^2-($C$5/2)^2*'(OLD) bottom seam length'!E4404^2/($C$6/2)^2)</f>
        <v>#DIV/0!</v>
      </c>
      <c r="H4404" s="136">
        <f t="shared" si="682"/>
        <v>87860</v>
      </c>
      <c r="I4404" t="e">
        <f>SQRT(($C$5/2)^2-($C$5/2)^2*'(OLD) bottom seam length'!H4404^2/($C$6/2)^2)</f>
        <v>#DIV/0!</v>
      </c>
      <c r="K4404" s="136">
        <f t="shared" si="683"/>
        <v>87860</v>
      </c>
      <c r="L4404" t="e">
        <f>SQRT(($C$5/2)^2-($C$5/2)^2*'(OLD) bottom seam length'!K4404^2/($C$6/2)^2)</f>
        <v>#DIV/0!</v>
      </c>
      <c r="O4404" s="136">
        <f t="shared" si="684"/>
        <v>87860</v>
      </c>
      <c r="P4404" t="b">
        <f t="shared" si="685"/>
        <v>0</v>
      </c>
      <c r="T4404" s="136">
        <f t="shared" si="686"/>
        <v>87840</v>
      </c>
      <c r="U4404" t="e">
        <f>SQRT(($U$6/2)^2-($U$6/2)^2*'(OLD) bottom seam length'!T4404^2/($U$7/2)^2)</f>
        <v>#VALUE!</v>
      </c>
      <c r="W4404" s="136">
        <f t="shared" si="687"/>
        <v>87840</v>
      </c>
      <c r="X4404" t="e">
        <f>SQRT(($U$6/2)^2-($U$6/2)^2*'(OLD) bottom seam length'!W4404^2/($U$7/2)^2)</f>
        <v>#VALUE!</v>
      </c>
      <c r="Z4404" s="136">
        <f t="shared" si="688"/>
        <v>87840</v>
      </c>
      <c r="AA4404" t="e">
        <f>SQRT(($U$6/2)^2-($U$6/2)^2*'(OLD) bottom seam length'!Z4404^2/($U$7/2)^2)</f>
        <v>#VALUE!</v>
      </c>
      <c r="AC4404" s="136">
        <f t="shared" si="689"/>
        <v>87840</v>
      </c>
      <c r="AD4404" t="e">
        <f>SQRT(($U$6/2)^2-($U$6/2)^2*'(OLD) bottom seam length'!AC4404^2/($U$7/2)^2)</f>
        <v>#VALUE!</v>
      </c>
    </row>
    <row r="4405" spans="2:30">
      <c r="B4405" s="136">
        <f t="shared" si="680"/>
        <v>87880</v>
      </c>
      <c r="C4405" t="e">
        <f>SQRT(($C$5/2)^2-($C$5/2)^2*'(OLD) bottom seam length'!B4405^2/($C$6/2)^2)</f>
        <v>#DIV/0!</v>
      </c>
      <c r="E4405" s="136">
        <f t="shared" si="681"/>
        <v>87880</v>
      </c>
      <c r="F4405" t="e">
        <f>SQRT(($C$5/2)^2-($C$5/2)^2*'(OLD) bottom seam length'!E4405^2/($C$6/2)^2)</f>
        <v>#DIV/0!</v>
      </c>
      <c r="H4405" s="136">
        <f t="shared" si="682"/>
        <v>87880</v>
      </c>
      <c r="I4405" t="e">
        <f>SQRT(($C$5/2)^2-($C$5/2)^2*'(OLD) bottom seam length'!H4405^2/($C$6/2)^2)</f>
        <v>#DIV/0!</v>
      </c>
      <c r="K4405" s="136">
        <f t="shared" si="683"/>
        <v>87880</v>
      </c>
      <c r="L4405" t="e">
        <f>SQRT(($C$5/2)^2-($C$5/2)^2*'(OLD) bottom seam length'!K4405^2/($C$6/2)^2)</f>
        <v>#DIV/0!</v>
      </c>
      <c r="O4405" s="136">
        <f t="shared" si="684"/>
        <v>87880</v>
      </c>
      <c r="P4405" t="b">
        <f t="shared" si="685"/>
        <v>0</v>
      </c>
      <c r="T4405" s="136">
        <f t="shared" si="686"/>
        <v>87860</v>
      </c>
      <c r="U4405" t="e">
        <f>SQRT(($U$6/2)^2-($U$6/2)^2*'(OLD) bottom seam length'!T4405^2/($U$7/2)^2)</f>
        <v>#VALUE!</v>
      </c>
      <c r="W4405" s="136">
        <f t="shared" si="687"/>
        <v>87860</v>
      </c>
      <c r="X4405" t="e">
        <f>SQRT(($U$6/2)^2-($U$6/2)^2*'(OLD) bottom seam length'!W4405^2/($U$7/2)^2)</f>
        <v>#VALUE!</v>
      </c>
      <c r="Z4405" s="136">
        <f t="shared" si="688"/>
        <v>87860</v>
      </c>
      <c r="AA4405" t="e">
        <f>SQRT(($U$6/2)^2-($U$6/2)^2*'(OLD) bottom seam length'!Z4405^2/($U$7/2)^2)</f>
        <v>#VALUE!</v>
      </c>
      <c r="AC4405" s="136">
        <f t="shared" si="689"/>
        <v>87860</v>
      </c>
      <c r="AD4405" t="e">
        <f>SQRT(($U$6/2)^2-($U$6/2)^2*'(OLD) bottom seam length'!AC4405^2/($U$7/2)^2)</f>
        <v>#VALUE!</v>
      </c>
    </row>
    <row r="4406" spans="2:30">
      <c r="B4406" s="136">
        <f t="shared" si="680"/>
        <v>87900</v>
      </c>
      <c r="C4406" t="e">
        <f>SQRT(($C$5/2)^2-($C$5/2)^2*'(OLD) bottom seam length'!B4406^2/($C$6/2)^2)</f>
        <v>#DIV/0!</v>
      </c>
      <c r="E4406" s="136">
        <f t="shared" si="681"/>
        <v>87900</v>
      </c>
      <c r="F4406" t="e">
        <f>SQRT(($C$5/2)^2-($C$5/2)^2*'(OLD) bottom seam length'!E4406^2/($C$6/2)^2)</f>
        <v>#DIV/0!</v>
      </c>
      <c r="H4406" s="136">
        <f t="shared" si="682"/>
        <v>87900</v>
      </c>
      <c r="I4406" t="e">
        <f>SQRT(($C$5/2)^2-($C$5/2)^2*'(OLD) bottom seam length'!H4406^2/($C$6/2)^2)</f>
        <v>#DIV/0!</v>
      </c>
      <c r="K4406" s="136">
        <f t="shared" si="683"/>
        <v>87900</v>
      </c>
      <c r="L4406" t="e">
        <f>SQRT(($C$5/2)^2-($C$5/2)^2*'(OLD) bottom seam length'!K4406^2/($C$6/2)^2)</f>
        <v>#DIV/0!</v>
      </c>
      <c r="O4406" s="136">
        <f t="shared" si="684"/>
        <v>87900</v>
      </c>
      <c r="P4406" t="b">
        <f t="shared" si="685"/>
        <v>0</v>
      </c>
      <c r="T4406" s="136">
        <f t="shared" si="686"/>
        <v>87880</v>
      </c>
      <c r="U4406" t="e">
        <f>SQRT(($U$6/2)^2-($U$6/2)^2*'(OLD) bottom seam length'!T4406^2/($U$7/2)^2)</f>
        <v>#VALUE!</v>
      </c>
      <c r="W4406" s="136">
        <f t="shared" si="687"/>
        <v>87880</v>
      </c>
      <c r="X4406" t="e">
        <f>SQRT(($U$6/2)^2-($U$6/2)^2*'(OLD) bottom seam length'!W4406^2/($U$7/2)^2)</f>
        <v>#VALUE!</v>
      </c>
      <c r="Z4406" s="136">
        <f t="shared" si="688"/>
        <v>87880</v>
      </c>
      <c r="AA4406" t="e">
        <f>SQRT(($U$6/2)^2-($U$6/2)^2*'(OLD) bottom seam length'!Z4406^2/($U$7/2)^2)</f>
        <v>#VALUE!</v>
      </c>
      <c r="AC4406" s="136">
        <f t="shared" si="689"/>
        <v>87880</v>
      </c>
      <c r="AD4406" t="e">
        <f>SQRT(($U$6/2)^2-($U$6/2)^2*'(OLD) bottom seam length'!AC4406^2/($U$7/2)^2)</f>
        <v>#VALUE!</v>
      </c>
    </row>
    <row r="4407" spans="2:30">
      <c r="B4407" s="136">
        <f t="shared" si="680"/>
        <v>87920</v>
      </c>
      <c r="C4407" t="e">
        <f>SQRT(($C$5/2)^2-($C$5/2)^2*'(OLD) bottom seam length'!B4407^2/($C$6/2)^2)</f>
        <v>#DIV/0!</v>
      </c>
      <c r="E4407" s="136">
        <f t="shared" si="681"/>
        <v>87920</v>
      </c>
      <c r="F4407" t="e">
        <f>SQRT(($C$5/2)^2-($C$5/2)^2*'(OLD) bottom seam length'!E4407^2/($C$6/2)^2)</f>
        <v>#DIV/0!</v>
      </c>
      <c r="H4407" s="136">
        <f t="shared" si="682"/>
        <v>87920</v>
      </c>
      <c r="I4407" t="e">
        <f>SQRT(($C$5/2)^2-($C$5/2)^2*'(OLD) bottom seam length'!H4407^2/($C$6/2)^2)</f>
        <v>#DIV/0!</v>
      </c>
      <c r="K4407" s="136">
        <f t="shared" si="683"/>
        <v>87920</v>
      </c>
      <c r="L4407" t="e">
        <f>SQRT(($C$5/2)^2-($C$5/2)^2*'(OLD) bottom seam length'!K4407^2/($C$6/2)^2)</f>
        <v>#DIV/0!</v>
      </c>
      <c r="O4407" s="136">
        <f t="shared" si="684"/>
        <v>87920</v>
      </c>
      <c r="P4407" t="b">
        <f t="shared" si="685"/>
        <v>0</v>
      </c>
      <c r="T4407" s="136">
        <f t="shared" si="686"/>
        <v>87900</v>
      </c>
      <c r="U4407" t="e">
        <f>SQRT(($U$6/2)^2-($U$6/2)^2*'(OLD) bottom seam length'!T4407^2/($U$7/2)^2)</f>
        <v>#VALUE!</v>
      </c>
      <c r="W4407" s="136">
        <f t="shared" si="687"/>
        <v>87900</v>
      </c>
      <c r="X4407" t="e">
        <f>SQRT(($U$6/2)^2-($U$6/2)^2*'(OLD) bottom seam length'!W4407^2/($U$7/2)^2)</f>
        <v>#VALUE!</v>
      </c>
      <c r="Z4407" s="136">
        <f t="shared" si="688"/>
        <v>87900</v>
      </c>
      <c r="AA4407" t="e">
        <f>SQRT(($U$6/2)^2-($U$6/2)^2*'(OLD) bottom seam length'!Z4407^2/($U$7/2)^2)</f>
        <v>#VALUE!</v>
      </c>
      <c r="AC4407" s="136">
        <f t="shared" si="689"/>
        <v>87900</v>
      </c>
      <c r="AD4407" t="e">
        <f>SQRT(($U$6/2)^2-($U$6/2)^2*'(OLD) bottom seam length'!AC4407^2/($U$7/2)^2)</f>
        <v>#VALUE!</v>
      </c>
    </row>
    <row r="4408" spans="2:30">
      <c r="B4408" s="136">
        <f t="shared" si="680"/>
        <v>87940</v>
      </c>
      <c r="C4408" t="e">
        <f>SQRT(($C$5/2)^2-($C$5/2)^2*'(OLD) bottom seam length'!B4408^2/($C$6/2)^2)</f>
        <v>#DIV/0!</v>
      </c>
      <c r="E4408" s="136">
        <f t="shared" si="681"/>
        <v>87940</v>
      </c>
      <c r="F4408" t="e">
        <f>SQRT(($C$5/2)^2-($C$5/2)^2*'(OLD) bottom seam length'!E4408^2/($C$6/2)^2)</f>
        <v>#DIV/0!</v>
      </c>
      <c r="H4408" s="136">
        <f t="shared" si="682"/>
        <v>87940</v>
      </c>
      <c r="I4408" t="e">
        <f>SQRT(($C$5/2)^2-($C$5/2)^2*'(OLD) bottom seam length'!H4408^2/($C$6/2)^2)</f>
        <v>#DIV/0!</v>
      </c>
      <c r="K4408" s="136">
        <f t="shared" si="683"/>
        <v>87940</v>
      </c>
      <c r="L4408" t="e">
        <f>SQRT(($C$5/2)^2-($C$5/2)^2*'(OLD) bottom seam length'!K4408^2/($C$6/2)^2)</f>
        <v>#DIV/0!</v>
      </c>
      <c r="O4408" s="136">
        <f t="shared" si="684"/>
        <v>87940</v>
      </c>
      <c r="P4408" t="b">
        <f t="shared" si="685"/>
        <v>0</v>
      </c>
      <c r="T4408" s="136">
        <f t="shared" si="686"/>
        <v>87920</v>
      </c>
      <c r="U4408" t="e">
        <f>SQRT(($U$6/2)^2-($U$6/2)^2*'(OLD) bottom seam length'!T4408^2/($U$7/2)^2)</f>
        <v>#VALUE!</v>
      </c>
      <c r="W4408" s="136">
        <f t="shared" si="687"/>
        <v>87920</v>
      </c>
      <c r="X4408" t="e">
        <f>SQRT(($U$6/2)^2-($U$6/2)^2*'(OLD) bottom seam length'!W4408^2/($U$7/2)^2)</f>
        <v>#VALUE!</v>
      </c>
      <c r="Z4408" s="136">
        <f t="shared" si="688"/>
        <v>87920</v>
      </c>
      <c r="AA4408" t="e">
        <f>SQRT(($U$6/2)^2-($U$6/2)^2*'(OLD) bottom seam length'!Z4408^2/($U$7/2)^2)</f>
        <v>#VALUE!</v>
      </c>
      <c r="AC4408" s="136">
        <f t="shared" si="689"/>
        <v>87920</v>
      </c>
      <c r="AD4408" t="e">
        <f>SQRT(($U$6/2)^2-($U$6/2)^2*'(OLD) bottom seam length'!AC4408^2/($U$7/2)^2)</f>
        <v>#VALUE!</v>
      </c>
    </row>
    <row r="4409" spans="2:30">
      <c r="B4409" s="136">
        <f t="shared" si="680"/>
        <v>87960</v>
      </c>
      <c r="C4409" t="e">
        <f>SQRT(($C$5/2)^2-($C$5/2)^2*'(OLD) bottom seam length'!B4409^2/($C$6/2)^2)</f>
        <v>#DIV/0!</v>
      </c>
      <c r="E4409" s="136">
        <f t="shared" si="681"/>
        <v>87960</v>
      </c>
      <c r="F4409" t="e">
        <f>SQRT(($C$5/2)^2-($C$5/2)^2*'(OLD) bottom seam length'!E4409^2/($C$6/2)^2)</f>
        <v>#DIV/0!</v>
      </c>
      <c r="H4409" s="136">
        <f t="shared" si="682"/>
        <v>87960</v>
      </c>
      <c r="I4409" t="e">
        <f>SQRT(($C$5/2)^2-($C$5/2)^2*'(OLD) bottom seam length'!H4409^2/($C$6/2)^2)</f>
        <v>#DIV/0!</v>
      </c>
      <c r="K4409" s="136">
        <f t="shared" si="683"/>
        <v>87960</v>
      </c>
      <c r="L4409" t="e">
        <f>SQRT(($C$5/2)^2-($C$5/2)^2*'(OLD) bottom seam length'!K4409^2/($C$6/2)^2)</f>
        <v>#DIV/0!</v>
      </c>
      <c r="O4409" s="136">
        <f t="shared" si="684"/>
        <v>87960</v>
      </c>
      <c r="P4409" t="b">
        <f t="shared" si="685"/>
        <v>0</v>
      </c>
      <c r="T4409" s="136">
        <f t="shared" si="686"/>
        <v>87940</v>
      </c>
      <c r="U4409" t="e">
        <f>SQRT(($U$6/2)^2-($U$6/2)^2*'(OLD) bottom seam length'!T4409^2/($U$7/2)^2)</f>
        <v>#VALUE!</v>
      </c>
      <c r="W4409" s="136">
        <f t="shared" si="687"/>
        <v>87940</v>
      </c>
      <c r="X4409" t="e">
        <f>SQRT(($U$6/2)^2-($U$6/2)^2*'(OLD) bottom seam length'!W4409^2/($U$7/2)^2)</f>
        <v>#VALUE!</v>
      </c>
      <c r="Z4409" s="136">
        <f t="shared" si="688"/>
        <v>87940</v>
      </c>
      <c r="AA4409" t="e">
        <f>SQRT(($U$6/2)^2-($U$6/2)^2*'(OLD) bottom seam length'!Z4409^2/($U$7/2)^2)</f>
        <v>#VALUE!</v>
      </c>
      <c r="AC4409" s="136">
        <f t="shared" si="689"/>
        <v>87940</v>
      </c>
      <c r="AD4409" t="e">
        <f>SQRT(($U$6/2)^2-($U$6/2)^2*'(OLD) bottom seam length'!AC4409^2/($U$7/2)^2)</f>
        <v>#VALUE!</v>
      </c>
    </row>
    <row r="4410" spans="2:30">
      <c r="B4410" s="136">
        <f t="shared" si="680"/>
        <v>87980</v>
      </c>
      <c r="C4410" t="e">
        <f>SQRT(($C$5/2)^2-($C$5/2)^2*'(OLD) bottom seam length'!B4410^2/($C$6/2)^2)</f>
        <v>#DIV/0!</v>
      </c>
      <c r="E4410" s="136">
        <f t="shared" si="681"/>
        <v>87980</v>
      </c>
      <c r="F4410" t="e">
        <f>SQRT(($C$5/2)^2-($C$5/2)^2*'(OLD) bottom seam length'!E4410^2/($C$6/2)^2)</f>
        <v>#DIV/0!</v>
      </c>
      <c r="H4410" s="136">
        <f t="shared" si="682"/>
        <v>87980</v>
      </c>
      <c r="I4410" t="e">
        <f>SQRT(($C$5/2)^2-($C$5/2)^2*'(OLD) bottom seam length'!H4410^2/($C$6/2)^2)</f>
        <v>#DIV/0!</v>
      </c>
      <c r="K4410" s="136">
        <f t="shared" si="683"/>
        <v>87980</v>
      </c>
      <c r="L4410" t="e">
        <f>SQRT(($C$5/2)^2-($C$5/2)^2*'(OLD) bottom seam length'!K4410^2/($C$6/2)^2)</f>
        <v>#DIV/0!</v>
      </c>
      <c r="O4410" s="136">
        <f t="shared" si="684"/>
        <v>87980</v>
      </c>
      <c r="P4410" t="b">
        <f t="shared" si="685"/>
        <v>0</v>
      </c>
      <c r="T4410" s="136">
        <f t="shared" si="686"/>
        <v>87960</v>
      </c>
      <c r="U4410" t="e">
        <f>SQRT(($U$6/2)^2-($U$6/2)^2*'(OLD) bottom seam length'!T4410^2/($U$7/2)^2)</f>
        <v>#VALUE!</v>
      </c>
      <c r="W4410" s="136">
        <f t="shared" si="687"/>
        <v>87960</v>
      </c>
      <c r="X4410" t="e">
        <f>SQRT(($U$6/2)^2-($U$6/2)^2*'(OLD) bottom seam length'!W4410^2/($U$7/2)^2)</f>
        <v>#VALUE!</v>
      </c>
      <c r="Z4410" s="136">
        <f t="shared" si="688"/>
        <v>87960</v>
      </c>
      <c r="AA4410" t="e">
        <f>SQRT(($U$6/2)^2-($U$6/2)^2*'(OLD) bottom seam length'!Z4410^2/($U$7/2)^2)</f>
        <v>#VALUE!</v>
      </c>
      <c r="AC4410" s="136">
        <f t="shared" si="689"/>
        <v>87960</v>
      </c>
      <c r="AD4410" t="e">
        <f>SQRT(($U$6/2)^2-($U$6/2)^2*'(OLD) bottom seam length'!AC4410^2/($U$7/2)^2)</f>
        <v>#VALUE!</v>
      </c>
    </row>
    <row r="4411" spans="2:30">
      <c r="B4411" s="136">
        <f t="shared" si="680"/>
        <v>88000</v>
      </c>
      <c r="C4411" t="e">
        <f>SQRT(($C$5/2)^2-($C$5/2)^2*'(OLD) bottom seam length'!B4411^2/($C$6/2)^2)</f>
        <v>#DIV/0!</v>
      </c>
      <c r="E4411" s="136">
        <f t="shared" si="681"/>
        <v>88000</v>
      </c>
      <c r="F4411" t="e">
        <f>SQRT(($C$5/2)^2-($C$5/2)^2*'(OLD) bottom seam length'!E4411^2/($C$6/2)^2)</f>
        <v>#DIV/0!</v>
      </c>
      <c r="H4411" s="136">
        <f t="shared" si="682"/>
        <v>88000</v>
      </c>
      <c r="I4411" t="e">
        <f>SQRT(($C$5/2)^2-($C$5/2)^2*'(OLD) bottom seam length'!H4411^2/($C$6/2)^2)</f>
        <v>#DIV/0!</v>
      </c>
      <c r="K4411" s="136">
        <f t="shared" si="683"/>
        <v>88000</v>
      </c>
      <c r="L4411" t="e">
        <f>SQRT(($C$5/2)^2-($C$5/2)^2*'(OLD) bottom seam length'!K4411^2/($C$6/2)^2)</f>
        <v>#DIV/0!</v>
      </c>
      <c r="O4411" s="136">
        <f t="shared" si="684"/>
        <v>88000</v>
      </c>
      <c r="P4411" t="b">
        <f t="shared" si="685"/>
        <v>0</v>
      </c>
      <c r="T4411" s="136">
        <f t="shared" si="686"/>
        <v>87980</v>
      </c>
      <c r="U4411" t="e">
        <f>SQRT(($U$6/2)^2-($U$6/2)^2*'(OLD) bottom seam length'!T4411^2/($U$7/2)^2)</f>
        <v>#VALUE!</v>
      </c>
      <c r="W4411" s="136">
        <f t="shared" si="687"/>
        <v>87980</v>
      </c>
      <c r="X4411" t="e">
        <f>SQRT(($U$6/2)^2-($U$6/2)^2*'(OLD) bottom seam length'!W4411^2/($U$7/2)^2)</f>
        <v>#VALUE!</v>
      </c>
      <c r="Z4411" s="136">
        <f t="shared" si="688"/>
        <v>87980</v>
      </c>
      <c r="AA4411" t="e">
        <f>SQRT(($U$6/2)^2-($U$6/2)^2*'(OLD) bottom seam length'!Z4411^2/($U$7/2)^2)</f>
        <v>#VALUE!</v>
      </c>
      <c r="AC4411" s="136">
        <f t="shared" si="689"/>
        <v>87980</v>
      </c>
      <c r="AD4411" t="e">
        <f>SQRT(($U$6/2)^2-($U$6/2)^2*'(OLD) bottom seam length'!AC4411^2/($U$7/2)^2)</f>
        <v>#VALUE!</v>
      </c>
    </row>
    <row r="4412" spans="2:30">
      <c r="B4412" s="136">
        <f t="shared" si="680"/>
        <v>88020</v>
      </c>
      <c r="C4412" t="e">
        <f>SQRT(($C$5/2)^2-($C$5/2)^2*'(OLD) bottom seam length'!B4412^2/($C$6/2)^2)</f>
        <v>#DIV/0!</v>
      </c>
      <c r="E4412" s="136">
        <f t="shared" si="681"/>
        <v>88020</v>
      </c>
      <c r="F4412" t="e">
        <f>SQRT(($C$5/2)^2-($C$5/2)^2*'(OLD) bottom seam length'!E4412^2/($C$6/2)^2)</f>
        <v>#DIV/0!</v>
      </c>
      <c r="H4412" s="136">
        <f t="shared" si="682"/>
        <v>88020</v>
      </c>
      <c r="I4412" t="e">
        <f>SQRT(($C$5/2)^2-($C$5/2)^2*'(OLD) bottom seam length'!H4412^2/($C$6/2)^2)</f>
        <v>#DIV/0!</v>
      </c>
      <c r="K4412" s="136">
        <f t="shared" si="683"/>
        <v>88020</v>
      </c>
      <c r="L4412" t="e">
        <f>SQRT(($C$5/2)^2-($C$5/2)^2*'(OLD) bottom seam length'!K4412^2/($C$6/2)^2)</f>
        <v>#DIV/0!</v>
      </c>
      <c r="O4412" s="136">
        <f t="shared" si="684"/>
        <v>88020</v>
      </c>
      <c r="P4412" t="b">
        <f t="shared" si="685"/>
        <v>0</v>
      </c>
      <c r="T4412" s="136">
        <f t="shared" si="686"/>
        <v>88000</v>
      </c>
      <c r="U4412" t="e">
        <f>SQRT(($U$6/2)^2-($U$6/2)^2*'(OLD) bottom seam length'!T4412^2/($U$7/2)^2)</f>
        <v>#VALUE!</v>
      </c>
      <c r="W4412" s="136">
        <f t="shared" si="687"/>
        <v>88000</v>
      </c>
      <c r="X4412" t="e">
        <f>SQRT(($U$6/2)^2-($U$6/2)^2*'(OLD) bottom seam length'!W4412^2/($U$7/2)^2)</f>
        <v>#VALUE!</v>
      </c>
      <c r="Z4412" s="136">
        <f t="shared" si="688"/>
        <v>88000</v>
      </c>
      <c r="AA4412" t="e">
        <f>SQRT(($U$6/2)^2-($U$6/2)^2*'(OLD) bottom seam length'!Z4412^2/($U$7/2)^2)</f>
        <v>#VALUE!</v>
      </c>
      <c r="AC4412" s="136">
        <f t="shared" si="689"/>
        <v>88000</v>
      </c>
      <c r="AD4412" t="e">
        <f>SQRT(($U$6/2)^2-($U$6/2)^2*'(OLD) bottom seam length'!AC4412^2/($U$7/2)^2)</f>
        <v>#VALUE!</v>
      </c>
    </row>
    <row r="4413" spans="2:30">
      <c r="B4413" s="136">
        <f t="shared" si="680"/>
        <v>88040</v>
      </c>
      <c r="C4413" t="e">
        <f>SQRT(($C$5/2)^2-($C$5/2)^2*'(OLD) bottom seam length'!B4413^2/($C$6/2)^2)</f>
        <v>#DIV/0!</v>
      </c>
      <c r="E4413" s="136">
        <f t="shared" si="681"/>
        <v>88040</v>
      </c>
      <c r="F4413" t="e">
        <f>SQRT(($C$5/2)^2-($C$5/2)^2*'(OLD) bottom seam length'!E4413^2/($C$6/2)^2)</f>
        <v>#DIV/0!</v>
      </c>
      <c r="H4413" s="136">
        <f t="shared" si="682"/>
        <v>88040</v>
      </c>
      <c r="I4413" t="e">
        <f>SQRT(($C$5/2)^2-($C$5/2)^2*'(OLD) bottom seam length'!H4413^2/($C$6/2)^2)</f>
        <v>#DIV/0!</v>
      </c>
      <c r="K4413" s="136">
        <f t="shared" si="683"/>
        <v>88040</v>
      </c>
      <c r="L4413" t="e">
        <f>SQRT(($C$5/2)^2-($C$5/2)^2*'(OLD) bottom seam length'!K4413^2/($C$6/2)^2)</f>
        <v>#DIV/0!</v>
      </c>
      <c r="O4413" s="136">
        <f t="shared" si="684"/>
        <v>88040</v>
      </c>
      <c r="P4413" t="b">
        <f t="shared" si="685"/>
        <v>0</v>
      </c>
      <c r="T4413" s="136">
        <f t="shared" si="686"/>
        <v>88020</v>
      </c>
      <c r="U4413" t="e">
        <f>SQRT(($U$6/2)^2-($U$6/2)^2*'(OLD) bottom seam length'!T4413^2/($U$7/2)^2)</f>
        <v>#VALUE!</v>
      </c>
      <c r="W4413" s="136">
        <f t="shared" si="687"/>
        <v>88020</v>
      </c>
      <c r="X4413" t="e">
        <f>SQRT(($U$6/2)^2-($U$6/2)^2*'(OLD) bottom seam length'!W4413^2/($U$7/2)^2)</f>
        <v>#VALUE!</v>
      </c>
      <c r="Z4413" s="136">
        <f t="shared" si="688"/>
        <v>88020</v>
      </c>
      <c r="AA4413" t="e">
        <f>SQRT(($U$6/2)^2-($U$6/2)^2*'(OLD) bottom seam length'!Z4413^2/($U$7/2)^2)</f>
        <v>#VALUE!</v>
      </c>
      <c r="AC4413" s="136">
        <f t="shared" si="689"/>
        <v>88020</v>
      </c>
      <c r="AD4413" t="e">
        <f>SQRT(($U$6/2)^2-($U$6/2)^2*'(OLD) bottom seam length'!AC4413^2/($U$7/2)^2)</f>
        <v>#VALUE!</v>
      </c>
    </row>
    <row r="4414" spans="2:30">
      <c r="B4414" s="136">
        <f t="shared" si="680"/>
        <v>88060</v>
      </c>
      <c r="C4414" t="e">
        <f>SQRT(($C$5/2)^2-($C$5/2)^2*'(OLD) bottom seam length'!B4414^2/($C$6/2)^2)</f>
        <v>#DIV/0!</v>
      </c>
      <c r="E4414" s="136">
        <f t="shared" si="681"/>
        <v>88060</v>
      </c>
      <c r="F4414" t="e">
        <f>SQRT(($C$5/2)^2-($C$5/2)^2*'(OLD) bottom seam length'!E4414^2/($C$6/2)^2)</f>
        <v>#DIV/0!</v>
      </c>
      <c r="H4414" s="136">
        <f t="shared" si="682"/>
        <v>88060</v>
      </c>
      <c r="I4414" t="e">
        <f>SQRT(($C$5/2)^2-($C$5/2)^2*'(OLD) bottom seam length'!H4414^2/($C$6/2)^2)</f>
        <v>#DIV/0!</v>
      </c>
      <c r="K4414" s="136">
        <f t="shared" si="683"/>
        <v>88060</v>
      </c>
      <c r="L4414" t="e">
        <f>SQRT(($C$5/2)^2-($C$5/2)^2*'(OLD) bottom seam length'!K4414^2/($C$6/2)^2)</f>
        <v>#DIV/0!</v>
      </c>
      <c r="O4414" s="136">
        <f t="shared" si="684"/>
        <v>88060</v>
      </c>
      <c r="P4414" t="b">
        <f t="shared" si="685"/>
        <v>0</v>
      </c>
      <c r="T4414" s="136">
        <f t="shared" si="686"/>
        <v>88040</v>
      </c>
      <c r="U4414" t="e">
        <f>SQRT(($U$6/2)^2-($U$6/2)^2*'(OLD) bottom seam length'!T4414^2/($U$7/2)^2)</f>
        <v>#VALUE!</v>
      </c>
      <c r="W4414" s="136">
        <f t="shared" si="687"/>
        <v>88040</v>
      </c>
      <c r="X4414" t="e">
        <f>SQRT(($U$6/2)^2-($U$6/2)^2*'(OLD) bottom seam length'!W4414^2/($U$7/2)^2)</f>
        <v>#VALUE!</v>
      </c>
      <c r="Z4414" s="136">
        <f t="shared" si="688"/>
        <v>88040</v>
      </c>
      <c r="AA4414" t="e">
        <f>SQRT(($U$6/2)^2-($U$6/2)^2*'(OLD) bottom seam length'!Z4414^2/($U$7/2)^2)</f>
        <v>#VALUE!</v>
      </c>
      <c r="AC4414" s="136">
        <f t="shared" si="689"/>
        <v>88040</v>
      </c>
      <c r="AD4414" t="e">
        <f>SQRT(($U$6/2)^2-($U$6/2)^2*'(OLD) bottom seam length'!AC4414^2/($U$7/2)^2)</f>
        <v>#VALUE!</v>
      </c>
    </row>
    <row r="4415" spans="2:30">
      <c r="B4415" s="136">
        <f t="shared" si="680"/>
        <v>88080</v>
      </c>
      <c r="C4415" t="e">
        <f>SQRT(($C$5/2)^2-($C$5/2)^2*'(OLD) bottom seam length'!B4415^2/($C$6/2)^2)</f>
        <v>#DIV/0!</v>
      </c>
      <c r="E4415" s="136">
        <f t="shared" si="681"/>
        <v>88080</v>
      </c>
      <c r="F4415" t="e">
        <f>SQRT(($C$5/2)^2-($C$5/2)^2*'(OLD) bottom seam length'!E4415^2/($C$6/2)^2)</f>
        <v>#DIV/0!</v>
      </c>
      <c r="H4415" s="136">
        <f t="shared" si="682"/>
        <v>88080</v>
      </c>
      <c r="I4415" t="e">
        <f>SQRT(($C$5/2)^2-($C$5/2)^2*'(OLD) bottom seam length'!H4415^2/($C$6/2)^2)</f>
        <v>#DIV/0!</v>
      </c>
      <c r="K4415" s="136">
        <f t="shared" si="683"/>
        <v>88080</v>
      </c>
      <c r="L4415" t="e">
        <f>SQRT(($C$5/2)^2-($C$5/2)^2*'(OLD) bottom seam length'!K4415^2/($C$6/2)^2)</f>
        <v>#DIV/0!</v>
      </c>
      <c r="O4415" s="136">
        <f t="shared" si="684"/>
        <v>88080</v>
      </c>
      <c r="P4415" t="b">
        <f t="shared" si="685"/>
        <v>0</v>
      </c>
      <c r="T4415" s="136">
        <f t="shared" si="686"/>
        <v>88060</v>
      </c>
      <c r="U4415" t="e">
        <f>SQRT(($U$6/2)^2-($U$6/2)^2*'(OLD) bottom seam length'!T4415^2/($U$7/2)^2)</f>
        <v>#VALUE!</v>
      </c>
      <c r="W4415" s="136">
        <f t="shared" si="687"/>
        <v>88060</v>
      </c>
      <c r="X4415" t="e">
        <f>SQRT(($U$6/2)^2-($U$6/2)^2*'(OLD) bottom seam length'!W4415^2/($U$7/2)^2)</f>
        <v>#VALUE!</v>
      </c>
      <c r="Z4415" s="136">
        <f t="shared" si="688"/>
        <v>88060</v>
      </c>
      <c r="AA4415" t="e">
        <f>SQRT(($U$6/2)^2-($U$6/2)^2*'(OLD) bottom seam length'!Z4415^2/($U$7/2)^2)</f>
        <v>#VALUE!</v>
      </c>
      <c r="AC4415" s="136">
        <f t="shared" si="689"/>
        <v>88060</v>
      </c>
      <c r="AD4415" t="e">
        <f>SQRT(($U$6/2)^2-($U$6/2)^2*'(OLD) bottom seam length'!AC4415^2/($U$7/2)^2)</f>
        <v>#VALUE!</v>
      </c>
    </row>
    <row r="4416" spans="2:30">
      <c r="B4416" s="136">
        <f t="shared" si="680"/>
        <v>88100</v>
      </c>
      <c r="C4416" t="e">
        <f>SQRT(($C$5/2)^2-($C$5/2)^2*'(OLD) bottom seam length'!B4416^2/($C$6/2)^2)</f>
        <v>#DIV/0!</v>
      </c>
      <c r="E4416" s="136">
        <f t="shared" si="681"/>
        <v>88100</v>
      </c>
      <c r="F4416" t="e">
        <f>SQRT(($C$5/2)^2-($C$5/2)^2*'(OLD) bottom seam length'!E4416^2/($C$6/2)^2)</f>
        <v>#DIV/0!</v>
      </c>
      <c r="H4416" s="136">
        <f t="shared" si="682"/>
        <v>88100</v>
      </c>
      <c r="I4416" t="e">
        <f>SQRT(($C$5/2)^2-($C$5/2)^2*'(OLD) bottom seam length'!H4416^2/($C$6/2)^2)</f>
        <v>#DIV/0!</v>
      </c>
      <c r="K4416" s="136">
        <f t="shared" si="683"/>
        <v>88100</v>
      </c>
      <c r="L4416" t="e">
        <f>SQRT(($C$5/2)^2-($C$5/2)^2*'(OLD) bottom seam length'!K4416^2/($C$6/2)^2)</f>
        <v>#DIV/0!</v>
      </c>
      <c r="O4416" s="136">
        <f t="shared" si="684"/>
        <v>88100</v>
      </c>
      <c r="P4416" t="b">
        <f t="shared" si="685"/>
        <v>0</v>
      </c>
      <c r="T4416" s="136">
        <f t="shared" si="686"/>
        <v>88080</v>
      </c>
      <c r="U4416" t="e">
        <f>SQRT(($U$6/2)^2-($U$6/2)^2*'(OLD) bottom seam length'!T4416^2/($U$7/2)^2)</f>
        <v>#VALUE!</v>
      </c>
      <c r="W4416" s="136">
        <f t="shared" si="687"/>
        <v>88080</v>
      </c>
      <c r="X4416" t="e">
        <f>SQRT(($U$6/2)^2-($U$6/2)^2*'(OLD) bottom seam length'!W4416^2/($U$7/2)^2)</f>
        <v>#VALUE!</v>
      </c>
      <c r="Z4416" s="136">
        <f t="shared" si="688"/>
        <v>88080</v>
      </c>
      <c r="AA4416" t="e">
        <f>SQRT(($U$6/2)^2-($U$6/2)^2*'(OLD) bottom seam length'!Z4416^2/($U$7/2)^2)</f>
        <v>#VALUE!</v>
      </c>
      <c r="AC4416" s="136">
        <f t="shared" si="689"/>
        <v>88080</v>
      </c>
      <c r="AD4416" t="e">
        <f>SQRT(($U$6/2)^2-($U$6/2)^2*'(OLD) bottom seam length'!AC4416^2/($U$7/2)^2)</f>
        <v>#VALUE!</v>
      </c>
    </row>
    <row r="4417" spans="2:30">
      <c r="B4417" s="136">
        <f t="shared" si="680"/>
        <v>88120</v>
      </c>
      <c r="C4417" t="e">
        <f>SQRT(($C$5/2)^2-($C$5/2)^2*'(OLD) bottom seam length'!B4417^2/($C$6/2)^2)</f>
        <v>#DIV/0!</v>
      </c>
      <c r="E4417" s="136">
        <f t="shared" si="681"/>
        <v>88120</v>
      </c>
      <c r="F4417" t="e">
        <f>SQRT(($C$5/2)^2-($C$5/2)^2*'(OLD) bottom seam length'!E4417^2/($C$6/2)^2)</f>
        <v>#DIV/0!</v>
      </c>
      <c r="H4417" s="136">
        <f t="shared" si="682"/>
        <v>88120</v>
      </c>
      <c r="I4417" t="e">
        <f>SQRT(($C$5/2)^2-($C$5/2)^2*'(OLD) bottom seam length'!H4417^2/($C$6/2)^2)</f>
        <v>#DIV/0!</v>
      </c>
      <c r="K4417" s="136">
        <f t="shared" si="683"/>
        <v>88120</v>
      </c>
      <c r="L4417" t="e">
        <f>SQRT(($C$5/2)^2-($C$5/2)^2*'(OLD) bottom seam length'!K4417^2/($C$6/2)^2)</f>
        <v>#DIV/0!</v>
      </c>
      <c r="O4417" s="136">
        <f t="shared" si="684"/>
        <v>88120</v>
      </c>
      <c r="P4417" t="b">
        <f t="shared" si="685"/>
        <v>0</v>
      </c>
      <c r="T4417" s="136">
        <f t="shared" si="686"/>
        <v>88100</v>
      </c>
      <c r="U4417" t="e">
        <f>SQRT(($U$6/2)^2-($U$6/2)^2*'(OLD) bottom seam length'!T4417^2/($U$7/2)^2)</f>
        <v>#VALUE!</v>
      </c>
      <c r="W4417" s="136">
        <f t="shared" si="687"/>
        <v>88100</v>
      </c>
      <c r="X4417" t="e">
        <f>SQRT(($U$6/2)^2-($U$6/2)^2*'(OLD) bottom seam length'!W4417^2/($U$7/2)^2)</f>
        <v>#VALUE!</v>
      </c>
      <c r="Z4417" s="136">
        <f t="shared" si="688"/>
        <v>88100</v>
      </c>
      <c r="AA4417" t="e">
        <f>SQRT(($U$6/2)^2-($U$6/2)^2*'(OLD) bottom seam length'!Z4417^2/($U$7/2)^2)</f>
        <v>#VALUE!</v>
      </c>
      <c r="AC4417" s="136">
        <f t="shared" si="689"/>
        <v>88100</v>
      </c>
      <c r="AD4417" t="e">
        <f>SQRT(($U$6/2)^2-($U$6/2)^2*'(OLD) bottom seam length'!AC4417^2/($U$7/2)^2)</f>
        <v>#VALUE!</v>
      </c>
    </row>
    <row r="4418" spans="2:30">
      <c r="B4418" s="136">
        <f t="shared" si="680"/>
        <v>88140</v>
      </c>
      <c r="C4418" t="e">
        <f>SQRT(($C$5/2)^2-($C$5/2)^2*'(OLD) bottom seam length'!B4418^2/($C$6/2)^2)</f>
        <v>#DIV/0!</v>
      </c>
      <c r="E4418" s="136">
        <f t="shared" si="681"/>
        <v>88140</v>
      </c>
      <c r="F4418" t="e">
        <f>SQRT(($C$5/2)^2-($C$5/2)^2*'(OLD) bottom seam length'!E4418^2/($C$6/2)^2)</f>
        <v>#DIV/0!</v>
      </c>
      <c r="H4418" s="136">
        <f t="shared" si="682"/>
        <v>88140</v>
      </c>
      <c r="I4418" t="e">
        <f>SQRT(($C$5/2)^2-($C$5/2)^2*'(OLD) bottom seam length'!H4418^2/($C$6/2)^2)</f>
        <v>#DIV/0!</v>
      </c>
      <c r="K4418" s="136">
        <f t="shared" si="683"/>
        <v>88140</v>
      </c>
      <c r="L4418" t="e">
        <f>SQRT(($C$5/2)^2-($C$5/2)^2*'(OLD) bottom seam length'!K4418^2/($C$6/2)^2)</f>
        <v>#DIV/0!</v>
      </c>
      <c r="O4418" s="136">
        <f t="shared" si="684"/>
        <v>88140</v>
      </c>
      <c r="P4418" t="b">
        <f t="shared" si="685"/>
        <v>0</v>
      </c>
      <c r="T4418" s="136">
        <f t="shared" si="686"/>
        <v>88120</v>
      </c>
      <c r="U4418" t="e">
        <f>SQRT(($U$6/2)^2-($U$6/2)^2*'(OLD) bottom seam length'!T4418^2/($U$7/2)^2)</f>
        <v>#VALUE!</v>
      </c>
      <c r="W4418" s="136">
        <f t="shared" si="687"/>
        <v>88120</v>
      </c>
      <c r="X4418" t="e">
        <f>SQRT(($U$6/2)^2-($U$6/2)^2*'(OLD) bottom seam length'!W4418^2/($U$7/2)^2)</f>
        <v>#VALUE!</v>
      </c>
      <c r="Z4418" s="136">
        <f t="shared" si="688"/>
        <v>88120</v>
      </c>
      <c r="AA4418" t="e">
        <f>SQRT(($U$6/2)^2-($U$6/2)^2*'(OLD) bottom seam length'!Z4418^2/($U$7/2)^2)</f>
        <v>#VALUE!</v>
      </c>
      <c r="AC4418" s="136">
        <f t="shared" si="689"/>
        <v>88120</v>
      </c>
      <c r="AD4418" t="e">
        <f>SQRT(($U$6/2)^2-($U$6/2)^2*'(OLD) bottom seam length'!AC4418^2/($U$7/2)^2)</f>
        <v>#VALUE!</v>
      </c>
    </row>
    <row r="4419" spans="2:30">
      <c r="B4419" s="136">
        <f t="shared" si="680"/>
        <v>88160</v>
      </c>
      <c r="C4419" t="e">
        <f>SQRT(($C$5/2)^2-($C$5/2)^2*'(OLD) bottom seam length'!B4419^2/($C$6/2)^2)</f>
        <v>#DIV/0!</v>
      </c>
      <c r="E4419" s="136">
        <f t="shared" si="681"/>
        <v>88160</v>
      </c>
      <c r="F4419" t="e">
        <f>SQRT(($C$5/2)^2-($C$5/2)^2*'(OLD) bottom seam length'!E4419^2/($C$6/2)^2)</f>
        <v>#DIV/0!</v>
      </c>
      <c r="H4419" s="136">
        <f t="shared" si="682"/>
        <v>88160</v>
      </c>
      <c r="I4419" t="e">
        <f>SQRT(($C$5/2)^2-($C$5/2)^2*'(OLD) bottom seam length'!H4419^2/($C$6/2)^2)</f>
        <v>#DIV/0!</v>
      </c>
      <c r="K4419" s="136">
        <f t="shared" si="683"/>
        <v>88160</v>
      </c>
      <c r="L4419" t="e">
        <f>SQRT(($C$5/2)^2-($C$5/2)^2*'(OLD) bottom seam length'!K4419^2/($C$6/2)^2)</f>
        <v>#DIV/0!</v>
      </c>
      <c r="O4419" s="136">
        <f t="shared" si="684"/>
        <v>88160</v>
      </c>
      <c r="P4419" t="b">
        <f t="shared" si="685"/>
        <v>0</v>
      </c>
      <c r="T4419" s="136">
        <f t="shared" si="686"/>
        <v>88140</v>
      </c>
      <c r="U4419" t="e">
        <f>SQRT(($U$6/2)^2-($U$6/2)^2*'(OLD) bottom seam length'!T4419^2/($U$7/2)^2)</f>
        <v>#VALUE!</v>
      </c>
      <c r="W4419" s="136">
        <f t="shared" si="687"/>
        <v>88140</v>
      </c>
      <c r="X4419" t="e">
        <f>SQRT(($U$6/2)^2-($U$6/2)^2*'(OLD) bottom seam length'!W4419^2/($U$7/2)^2)</f>
        <v>#VALUE!</v>
      </c>
      <c r="Z4419" s="136">
        <f t="shared" si="688"/>
        <v>88140</v>
      </c>
      <c r="AA4419" t="e">
        <f>SQRT(($U$6/2)^2-($U$6/2)^2*'(OLD) bottom seam length'!Z4419^2/($U$7/2)^2)</f>
        <v>#VALUE!</v>
      </c>
      <c r="AC4419" s="136">
        <f t="shared" si="689"/>
        <v>88140</v>
      </c>
      <c r="AD4419" t="e">
        <f>SQRT(($U$6/2)^2-($U$6/2)^2*'(OLD) bottom seam length'!AC4419^2/($U$7/2)^2)</f>
        <v>#VALUE!</v>
      </c>
    </row>
    <row r="4420" spans="2:30">
      <c r="B4420" s="136">
        <f t="shared" si="680"/>
        <v>88180</v>
      </c>
      <c r="C4420" t="e">
        <f>SQRT(($C$5/2)^2-($C$5/2)^2*'(OLD) bottom seam length'!B4420^2/($C$6/2)^2)</f>
        <v>#DIV/0!</v>
      </c>
      <c r="E4420" s="136">
        <f t="shared" si="681"/>
        <v>88180</v>
      </c>
      <c r="F4420" t="e">
        <f>SQRT(($C$5/2)^2-($C$5/2)^2*'(OLD) bottom seam length'!E4420^2/($C$6/2)^2)</f>
        <v>#DIV/0!</v>
      </c>
      <c r="H4420" s="136">
        <f t="shared" si="682"/>
        <v>88180</v>
      </c>
      <c r="I4420" t="e">
        <f>SQRT(($C$5/2)^2-($C$5/2)^2*'(OLD) bottom seam length'!H4420^2/($C$6/2)^2)</f>
        <v>#DIV/0!</v>
      </c>
      <c r="K4420" s="136">
        <f t="shared" si="683"/>
        <v>88180</v>
      </c>
      <c r="L4420" t="e">
        <f>SQRT(($C$5/2)^2-($C$5/2)^2*'(OLD) bottom seam length'!K4420^2/($C$6/2)^2)</f>
        <v>#DIV/0!</v>
      </c>
      <c r="O4420" s="136">
        <f t="shared" si="684"/>
        <v>88180</v>
      </c>
      <c r="P4420" t="b">
        <f t="shared" si="685"/>
        <v>0</v>
      </c>
      <c r="T4420" s="136">
        <f t="shared" si="686"/>
        <v>88160</v>
      </c>
      <c r="U4420" t="e">
        <f>SQRT(($U$6/2)^2-($U$6/2)^2*'(OLD) bottom seam length'!T4420^2/($U$7/2)^2)</f>
        <v>#VALUE!</v>
      </c>
      <c r="W4420" s="136">
        <f t="shared" si="687"/>
        <v>88160</v>
      </c>
      <c r="X4420" t="e">
        <f>SQRT(($U$6/2)^2-($U$6/2)^2*'(OLD) bottom seam length'!W4420^2/($U$7/2)^2)</f>
        <v>#VALUE!</v>
      </c>
      <c r="Z4420" s="136">
        <f t="shared" si="688"/>
        <v>88160</v>
      </c>
      <c r="AA4420" t="e">
        <f>SQRT(($U$6/2)^2-($U$6/2)^2*'(OLD) bottom seam length'!Z4420^2/($U$7/2)^2)</f>
        <v>#VALUE!</v>
      </c>
      <c r="AC4420" s="136">
        <f t="shared" si="689"/>
        <v>88160</v>
      </c>
      <c r="AD4420" t="e">
        <f>SQRT(($U$6/2)^2-($U$6/2)^2*'(OLD) bottom seam length'!AC4420^2/($U$7/2)^2)</f>
        <v>#VALUE!</v>
      </c>
    </row>
    <row r="4421" spans="2:30">
      <c r="B4421" s="136">
        <f t="shared" si="680"/>
        <v>88200</v>
      </c>
      <c r="C4421" t="e">
        <f>SQRT(($C$5/2)^2-($C$5/2)^2*'(OLD) bottom seam length'!B4421^2/($C$6/2)^2)</f>
        <v>#DIV/0!</v>
      </c>
      <c r="E4421" s="136">
        <f t="shared" si="681"/>
        <v>88200</v>
      </c>
      <c r="F4421" t="e">
        <f>SQRT(($C$5/2)^2-($C$5/2)^2*'(OLD) bottom seam length'!E4421^2/($C$6/2)^2)</f>
        <v>#DIV/0!</v>
      </c>
      <c r="H4421" s="136">
        <f t="shared" si="682"/>
        <v>88200</v>
      </c>
      <c r="I4421" t="e">
        <f>SQRT(($C$5/2)^2-($C$5/2)^2*'(OLD) bottom seam length'!H4421^2/($C$6/2)^2)</f>
        <v>#DIV/0!</v>
      </c>
      <c r="K4421" s="136">
        <f t="shared" si="683"/>
        <v>88200</v>
      </c>
      <c r="L4421" t="e">
        <f>SQRT(($C$5/2)^2-($C$5/2)^2*'(OLD) bottom seam length'!K4421^2/($C$6/2)^2)</f>
        <v>#DIV/0!</v>
      </c>
      <c r="O4421" s="136">
        <f t="shared" si="684"/>
        <v>88200</v>
      </c>
      <c r="P4421" t="b">
        <f t="shared" si="685"/>
        <v>0</v>
      </c>
      <c r="T4421" s="136">
        <f t="shared" si="686"/>
        <v>88180</v>
      </c>
      <c r="U4421" t="e">
        <f>SQRT(($U$6/2)^2-($U$6/2)^2*'(OLD) bottom seam length'!T4421^2/($U$7/2)^2)</f>
        <v>#VALUE!</v>
      </c>
      <c r="W4421" s="136">
        <f t="shared" si="687"/>
        <v>88180</v>
      </c>
      <c r="X4421" t="e">
        <f>SQRT(($U$6/2)^2-($U$6/2)^2*'(OLD) bottom seam length'!W4421^2/($U$7/2)^2)</f>
        <v>#VALUE!</v>
      </c>
      <c r="Z4421" s="136">
        <f t="shared" si="688"/>
        <v>88180</v>
      </c>
      <c r="AA4421" t="e">
        <f>SQRT(($U$6/2)^2-($U$6/2)^2*'(OLD) bottom seam length'!Z4421^2/($U$7/2)^2)</f>
        <v>#VALUE!</v>
      </c>
      <c r="AC4421" s="136">
        <f t="shared" si="689"/>
        <v>88180</v>
      </c>
      <c r="AD4421" t="e">
        <f>SQRT(($U$6/2)^2-($U$6/2)^2*'(OLD) bottom seam length'!AC4421^2/($U$7/2)^2)</f>
        <v>#VALUE!</v>
      </c>
    </row>
    <row r="4422" spans="2:30">
      <c r="B4422" s="136">
        <f t="shared" si="680"/>
        <v>88220</v>
      </c>
      <c r="C4422" t="e">
        <f>SQRT(($C$5/2)^2-($C$5/2)^2*'(OLD) bottom seam length'!B4422^2/($C$6/2)^2)</f>
        <v>#DIV/0!</v>
      </c>
      <c r="E4422" s="136">
        <f t="shared" si="681"/>
        <v>88220</v>
      </c>
      <c r="F4422" t="e">
        <f>SQRT(($C$5/2)^2-($C$5/2)^2*'(OLD) bottom seam length'!E4422^2/($C$6/2)^2)</f>
        <v>#DIV/0!</v>
      </c>
      <c r="H4422" s="136">
        <f t="shared" si="682"/>
        <v>88220</v>
      </c>
      <c r="I4422" t="e">
        <f>SQRT(($C$5/2)^2-($C$5/2)^2*'(OLD) bottom seam length'!H4422^2/($C$6/2)^2)</f>
        <v>#DIV/0!</v>
      </c>
      <c r="K4422" s="136">
        <f t="shared" si="683"/>
        <v>88220</v>
      </c>
      <c r="L4422" t="e">
        <f>SQRT(($C$5/2)^2-($C$5/2)^2*'(OLD) bottom seam length'!K4422^2/($C$6/2)^2)</f>
        <v>#DIV/0!</v>
      </c>
      <c r="O4422" s="136">
        <f t="shared" si="684"/>
        <v>88220</v>
      </c>
      <c r="P4422" t="b">
        <f t="shared" si="685"/>
        <v>0</v>
      </c>
      <c r="T4422" s="136">
        <f t="shared" si="686"/>
        <v>88200</v>
      </c>
      <c r="U4422" t="e">
        <f>SQRT(($U$6/2)^2-($U$6/2)^2*'(OLD) bottom seam length'!T4422^2/($U$7/2)^2)</f>
        <v>#VALUE!</v>
      </c>
      <c r="W4422" s="136">
        <f t="shared" si="687"/>
        <v>88200</v>
      </c>
      <c r="X4422" t="e">
        <f>SQRT(($U$6/2)^2-($U$6/2)^2*'(OLD) bottom seam length'!W4422^2/($U$7/2)^2)</f>
        <v>#VALUE!</v>
      </c>
      <c r="Z4422" s="136">
        <f t="shared" si="688"/>
        <v>88200</v>
      </c>
      <c r="AA4422" t="e">
        <f>SQRT(($U$6/2)^2-($U$6/2)^2*'(OLD) bottom seam length'!Z4422^2/($U$7/2)^2)</f>
        <v>#VALUE!</v>
      </c>
      <c r="AC4422" s="136">
        <f t="shared" si="689"/>
        <v>88200</v>
      </c>
      <c r="AD4422" t="e">
        <f>SQRT(($U$6/2)^2-($U$6/2)^2*'(OLD) bottom seam length'!AC4422^2/($U$7/2)^2)</f>
        <v>#VALUE!</v>
      </c>
    </row>
    <row r="4423" spans="2:30">
      <c r="B4423" s="136">
        <f t="shared" si="680"/>
        <v>88240</v>
      </c>
      <c r="C4423" t="e">
        <f>SQRT(($C$5/2)^2-($C$5/2)^2*'(OLD) bottom seam length'!B4423^2/($C$6/2)^2)</f>
        <v>#DIV/0!</v>
      </c>
      <c r="E4423" s="136">
        <f t="shared" si="681"/>
        <v>88240</v>
      </c>
      <c r="F4423" t="e">
        <f>SQRT(($C$5/2)^2-($C$5/2)^2*'(OLD) bottom seam length'!E4423^2/($C$6/2)^2)</f>
        <v>#DIV/0!</v>
      </c>
      <c r="H4423" s="136">
        <f t="shared" si="682"/>
        <v>88240</v>
      </c>
      <c r="I4423" t="e">
        <f>SQRT(($C$5/2)^2-($C$5/2)^2*'(OLD) bottom seam length'!H4423^2/($C$6/2)^2)</f>
        <v>#DIV/0!</v>
      </c>
      <c r="K4423" s="136">
        <f t="shared" si="683"/>
        <v>88240</v>
      </c>
      <c r="L4423" t="e">
        <f>SQRT(($C$5/2)^2-($C$5/2)^2*'(OLD) bottom seam length'!K4423^2/($C$6/2)^2)</f>
        <v>#DIV/0!</v>
      </c>
      <c r="O4423" s="136">
        <f t="shared" si="684"/>
        <v>88240</v>
      </c>
      <c r="P4423" t="b">
        <f t="shared" si="685"/>
        <v>0</v>
      </c>
      <c r="T4423" s="136">
        <f t="shared" si="686"/>
        <v>88220</v>
      </c>
      <c r="U4423" t="e">
        <f>SQRT(($U$6/2)^2-($U$6/2)^2*'(OLD) bottom seam length'!T4423^2/($U$7/2)^2)</f>
        <v>#VALUE!</v>
      </c>
      <c r="W4423" s="136">
        <f t="shared" si="687"/>
        <v>88220</v>
      </c>
      <c r="X4423" t="e">
        <f>SQRT(($U$6/2)^2-($U$6/2)^2*'(OLD) bottom seam length'!W4423^2/($U$7/2)^2)</f>
        <v>#VALUE!</v>
      </c>
      <c r="Z4423" s="136">
        <f t="shared" si="688"/>
        <v>88220</v>
      </c>
      <c r="AA4423" t="e">
        <f>SQRT(($U$6/2)^2-($U$6/2)^2*'(OLD) bottom seam length'!Z4423^2/($U$7/2)^2)</f>
        <v>#VALUE!</v>
      </c>
      <c r="AC4423" s="136">
        <f t="shared" si="689"/>
        <v>88220</v>
      </c>
      <c r="AD4423" t="e">
        <f>SQRT(($U$6/2)^2-($U$6/2)^2*'(OLD) bottom seam length'!AC4423^2/($U$7/2)^2)</f>
        <v>#VALUE!</v>
      </c>
    </row>
    <row r="4424" spans="2:30">
      <c r="B4424" s="136">
        <f t="shared" si="680"/>
        <v>88260</v>
      </c>
      <c r="C4424" t="e">
        <f>SQRT(($C$5/2)^2-($C$5/2)^2*'(OLD) bottom seam length'!B4424^2/($C$6/2)^2)</f>
        <v>#DIV/0!</v>
      </c>
      <c r="E4424" s="136">
        <f t="shared" si="681"/>
        <v>88260</v>
      </c>
      <c r="F4424" t="e">
        <f>SQRT(($C$5/2)^2-($C$5/2)^2*'(OLD) bottom seam length'!E4424^2/($C$6/2)^2)</f>
        <v>#DIV/0!</v>
      </c>
      <c r="H4424" s="136">
        <f t="shared" si="682"/>
        <v>88260</v>
      </c>
      <c r="I4424" t="e">
        <f>SQRT(($C$5/2)^2-($C$5/2)^2*'(OLD) bottom seam length'!H4424^2/($C$6/2)^2)</f>
        <v>#DIV/0!</v>
      </c>
      <c r="K4424" s="136">
        <f t="shared" si="683"/>
        <v>88260</v>
      </c>
      <c r="L4424" t="e">
        <f>SQRT(($C$5/2)^2-($C$5/2)^2*'(OLD) bottom seam length'!K4424^2/($C$6/2)^2)</f>
        <v>#DIV/0!</v>
      </c>
      <c r="O4424" s="136">
        <f t="shared" si="684"/>
        <v>88260</v>
      </c>
      <c r="P4424" t="b">
        <f t="shared" si="685"/>
        <v>0</v>
      </c>
      <c r="T4424" s="136">
        <f t="shared" si="686"/>
        <v>88240</v>
      </c>
      <c r="U4424" t="e">
        <f>SQRT(($U$6/2)^2-($U$6/2)^2*'(OLD) bottom seam length'!T4424^2/($U$7/2)^2)</f>
        <v>#VALUE!</v>
      </c>
      <c r="W4424" s="136">
        <f t="shared" si="687"/>
        <v>88240</v>
      </c>
      <c r="X4424" t="e">
        <f>SQRT(($U$6/2)^2-($U$6/2)^2*'(OLD) bottom seam length'!W4424^2/($U$7/2)^2)</f>
        <v>#VALUE!</v>
      </c>
      <c r="Z4424" s="136">
        <f t="shared" si="688"/>
        <v>88240</v>
      </c>
      <c r="AA4424" t="e">
        <f>SQRT(($U$6/2)^2-($U$6/2)^2*'(OLD) bottom seam length'!Z4424^2/($U$7/2)^2)</f>
        <v>#VALUE!</v>
      </c>
      <c r="AC4424" s="136">
        <f t="shared" si="689"/>
        <v>88240</v>
      </c>
      <c r="AD4424" t="e">
        <f>SQRT(($U$6/2)^2-($U$6/2)^2*'(OLD) bottom seam length'!AC4424^2/($U$7/2)^2)</f>
        <v>#VALUE!</v>
      </c>
    </row>
    <row r="4425" spans="2:30">
      <c r="B4425" s="136">
        <f t="shared" si="680"/>
        <v>88280</v>
      </c>
      <c r="C4425" t="e">
        <f>SQRT(($C$5/2)^2-($C$5/2)^2*'(OLD) bottom seam length'!B4425^2/($C$6/2)^2)</f>
        <v>#DIV/0!</v>
      </c>
      <c r="E4425" s="136">
        <f t="shared" si="681"/>
        <v>88280</v>
      </c>
      <c r="F4425" t="e">
        <f>SQRT(($C$5/2)^2-($C$5/2)^2*'(OLD) bottom seam length'!E4425^2/($C$6/2)^2)</f>
        <v>#DIV/0!</v>
      </c>
      <c r="H4425" s="136">
        <f t="shared" si="682"/>
        <v>88280</v>
      </c>
      <c r="I4425" t="e">
        <f>SQRT(($C$5/2)^2-($C$5/2)^2*'(OLD) bottom seam length'!H4425^2/($C$6/2)^2)</f>
        <v>#DIV/0!</v>
      </c>
      <c r="K4425" s="136">
        <f t="shared" si="683"/>
        <v>88280</v>
      </c>
      <c r="L4425" t="e">
        <f>SQRT(($C$5/2)^2-($C$5/2)^2*'(OLD) bottom seam length'!K4425^2/($C$6/2)^2)</f>
        <v>#DIV/0!</v>
      </c>
      <c r="O4425" s="136">
        <f t="shared" si="684"/>
        <v>88280</v>
      </c>
      <c r="P4425" t="b">
        <f t="shared" si="685"/>
        <v>0</v>
      </c>
      <c r="T4425" s="136">
        <f t="shared" si="686"/>
        <v>88260</v>
      </c>
      <c r="U4425" t="e">
        <f>SQRT(($U$6/2)^2-($U$6/2)^2*'(OLD) bottom seam length'!T4425^2/($U$7/2)^2)</f>
        <v>#VALUE!</v>
      </c>
      <c r="W4425" s="136">
        <f t="shared" si="687"/>
        <v>88260</v>
      </c>
      <c r="X4425" t="e">
        <f>SQRT(($U$6/2)^2-($U$6/2)^2*'(OLD) bottom seam length'!W4425^2/($U$7/2)^2)</f>
        <v>#VALUE!</v>
      </c>
      <c r="Z4425" s="136">
        <f t="shared" si="688"/>
        <v>88260</v>
      </c>
      <c r="AA4425" t="e">
        <f>SQRT(($U$6/2)^2-($U$6/2)^2*'(OLD) bottom seam length'!Z4425^2/($U$7/2)^2)</f>
        <v>#VALUE!</v>
      </c>
      <c r="AC4425" s="136">
        <f t="shared" si="689"/>
        <v>88260</v>
      </c>
      <c r="AD4425" t="e">
        <f>SQRT(($U$6/2)^2-($U$6/2)^2*'(OLD) bottom seam length'!AC4425^2/($U$7/2)^2)</f>
        <v>#VALUE!</v>
      </c>
    </row>
    <row r="4426" spans="2:30">
      <c r="B4426" s="136">
        <f t="shared" si="680"/>
        <v>88300</v>
      </c>
      <c r="C4426" t="e">
        <f>SQRT(($C$5/2)^2-($C$5/2)^2*'(OLD) bottom seam length'!B4426^2/($C$6/2)^2)</f>
        <v>#DIV/0!</v>
      </c>
      <c r="E4426" s="136">
        <f t="shared" si="681"/>
        <v>88300</v>
      </c>
      <c r="F4426" t="e">
        <f>SQRT(($C$5/2)^2-($C$5/2)^2*'(OLD) bottom seam length'!E4426^2/($C$6/2)^2)</f>
        <v>#DIV/0!</v>
      </c>
      <c r="H4426" s="136">
        <f t="shared" si="682"/>
        <v>88300</v>
      </c>
      <c r="I4426" t="e">
        <f>SQRT(($C$5/2)^2-($C$5/2)^2*'(OLD) bottom seam length'!H4426^2/($C$6/2)^2)</f>
        <v>#DIV/0!</v>
      </c>
      <c r="K4426" s="136">
        <f t="shared" si="683"/>
        <v>88300</v>
      </c>
      <c r="L4426" t="e">
        <f>SQRT(($C$5/2)^2-($C$5/2)^2*'(OLD) bottom seam length'!K4426^2/($C$6/2)^2)</f>
        <v>#DIV/0!</v>
      </c>
      <c r="O4426" s="136">
        <f t="shared" si="684"/>
        <v>88300</v>
      </c>
      <c r="P4426" t="b">
        <f t="shared" si="685"/>
        <v>0</v>
      </c>
      <c r="T4426" s="136">
        <f t="shared" si="686"/>
        <v>88280</v>
      </c>
      <c r="U4426" t="e">
        <f>SQRT(($U$6/2)^2-($U$6/2)^2*'(OLD) bottom seam length'!T4426^2/($U$7/2)^2)</f>
        <v>#VALUE!</v>
      </c>
      <c r="W4426" s="136">
        <f t="shared" si="687"/>
        <v>88280</v>
      </c>
      <c r="X4426" t="e">
        <f>SQRT(($U$6/2)^2-($U$6/2)^2*'(OLD) bottom seam length'!W4426^2/($U$7/2)^2)</f>
        <v>#VALUE!</v>
      </c>
      <c r="Z4426" s="136">
        <f t="shared" si="688"/>
        <v>88280</v>
      </c>
      <c r="AA4426" t="e">
        <f>SQRT(($U$6/2)^2-($U$6/2)^2*'(OLD) bottom seam length'!Z4426^2/($U$7/2)^2)</f>
        <v>#VALUE!</v>
      </c>
      <c r="AC4426" s="136">
        <f t="shared" si="689"/>
        <v>88280</v>
      </c>
      <c r="AD4426" t="e">
        <f>SQRT(($U$6/2)^2-($U$6/2)^2*'(OLD) bottom seam length'!AC4426^2/($U$7/2)^2)</f>
        <v>#VALUE!</v>
      </c>
    </row>
    <row r="4427" spans="2:30">
      <c r="B4427" s="136">
        <f t="shared" si="680"/>
        <v>88320</v>
      </c>
      <c r="C4427" t="e">
        <f>SQRT(($C$5/2)^2-($C$5/2)^2*'(OLD) bottom seam length'!B4427^2/($C$6/2)^2)</f>
        <v>#DIV/0!</v>
      </c>
      <c r="E4427" s="136">
        <f t="shared" si="681"/>
        <v>88320</v>
      </c>
      <c r="F4427" t="e">
        <f>SQRT(($C$5/2)^2-($C$5/2)^2*'(OLD) bottom seam length'!E4427^2/($C$6/2)^2)</f>
        <v>#DIV/0!</v>
      </c>
      <c r="H4427" s="136">
        <f t="shared" si="682"/>
        <v>88320</v>
      </c>
      <c r="I4427" t="e">
        <f>SQRT(($C$5/2)^2-($C$5/2)^2*'(OLD) bottom seam length'!H4427^2/($C$6/2)^2)</f>
        <v>#DIV/0!</v>
      </c>
      <c r="K4427" s="136">
        <f t="shared" si="683"/>
        <v>88320</v>
      </c>
      <c r="L4427" t="e">
        <f>SQRT(($C$5/2)^2-($C$5/2)^2*'(OLD) bottom seam length'!K4427^2/($C$6/2)^2)</f>
        <v>#DIV/0!</v>
      </c>
      <c r="O4427" s="136">
        <f t="shared" si="684"/>
        <v>88320</v>
      </c>
      <c r="P4427" t="b">
        <f t="shared" si="685"/>
        <v>0</v>
      </c>
      <c r="T4427" s="136">
        <f t="shared" si="686"/>
        <v>88300</v>
      </c>
      <c r="U4427" t="e">
        <f>SQRT(($U$6/2)^2-($U$6/2)^2*'(OLD) bottom seam length'!T4427^2/($U$7/2)^2)</f>
        <v>#VALUE!</v>
      </c>
      <c r="W4427" s="136">
        <f t="shared" si="687"/>
        <v>88300</v>
      </c>
      <c r="X4427" t="e">
        <f>SQRT(($U$6/2)^2-($U$6/2)^2*'(OLD) bottom seam length'!W4427^2/($U$7/2)^2)</f>
        <v>#VALUE!</v>
      </c>
      <c r="Z4427" s="136">
        <f t="shared" si="688"/>
        <v>88300</v>
      </c>
      <c r="AA4427" t="e">
        <f>SQRT(($U$6/2)^2-($U$6/2)^2*'(OLD) bottom seam length'!Z4427^2/($U$7/2)^2)</f>
        <v>#VALUE!</v>
      </c>
      <c r="AC4427" s="136">
        <f t="shared" si="689"/>
        <v>88300</v>
      </c>
      <c r="AD4427" t="e">
        <f>SQRT(($U$6/2)^2-($U$6/2)^2*'(OLD) bottom seam length'!AC4427^2/($U$7/2)^2)</f>
        <v>#VALUE!</v>
      </c>
    </row>
    <row r="4428" spans="2:30">
      <c r="B4428" s="136">
        <f t="shared" ref="B4428:B4491" si="690">B4427+$C$7</f>
        <v>88340</v>
      </c>
      <c r="C4428" t="e">
        <f>SQRT(($C$5/2)^2-($C$5/2)^2*'(OLD) bottom seam length'!B4428^2/($C$6/2)^2)</f>
        <v>#DIV/0!</v>
      </c>
      <c r="E4428" s="136">
        <f t="shared" ref="E4428:E4491" si="691">E4427+$C$7</f>
        <v>88340</v>
      </c>
      <c r="F4428" t="e">
        <f>SQRT(($C$5/2)^2-($C$5/2)^2*'(OLD) bottom seam length'!E4428^2/($C$6/2)^2)</f>
        <v>#DIV/0!</v>
      </c>
      <c r="H4428" s="136">
        <f t="shared" ref="H4428:H4491" si="692">H4427+$C$7</f>
        <v>88340</v>
      </c>
      <c r="I4428" t="e">
        <f>SQRT(($C$5/2)^2-($C$5/2)^2*'(OLD) bottom seam length'!H4428^2/($C$6/2)^2)</f>
        <v>#DIV/0!</v>
      </c>
      <c r="K4428" s="136">
        <f t="shared" ref="K4428:K4491" si="693">K4427+$C$7</f>
        <v>88340</v>
      </c>
      <c r="L4428" t="e">
        <f>SQRT(($C$5/2)^2-($C$5/2)^2*'(OLD) bottom seam length'!K4428^2/($C$6/2)^2)</f>
        <v>#DIV/0!</v>
      </c>
      <c r="O4428" s="136">
        <f t="shared" ref="O4428:O4491" si="694">O4427+$C$7</f>
        <v>88340</v>
      </c>
      <c r="P4428" t="b">
        <f t="shared" ref="P4428:P4491" si="695">IF(O4428&lt;=$P$6,$P$5)</f>
        <v>0</v>
      </c>
      <c r="T4428" s="136">
        <f t="shared" si="686"/>
        <v>88320</v>
      </c>
      <c r="U4428" t="e">
        <f>SQRT(($U$6/2)^2-($U$6/2)^2*'(OLD) bottom seam length'!T4428^2/($U$7/2)^2)</f>
        <v>#VALUE!</v>
      </c>
      <c r="W4428" s="136">
        <f t="shared" si="687"/>
        <v>88320</v>
      </c>
      <c r="X4428" t="e">
        <f>SQRT(($U$6/2)^2-($U$6/2)^2*'(OLD) bottom seam length'!W4428^2/($U$7/2)^2)</f>
        <v>#VALUE!</v>
      </c>
      <c r="Z4428" s="136">
        <f t="shared" si="688"/>
        <v>88320</v>
      </c>
      <c r="AA4428" t="e">
        <f>SQRT(($U$6/2)^2-($U$6/2)^2*'(OLD) bottom seam length'!Z4428^2/($U$7/2)^2)</f>
        <v>#VALUE!</v>
      </c>
      <c r="AC4428" s="136">
        <f t="shared" si="689"/>
        <v>88320</v>
      </c>
      <c r="AD4428" t="e">
        <f>SQRT(($U$6/2)^2-($U$6/2)^2*'(OLD) bottom seam length'!AC4428^2/($U$7/2)^2)</f>
        <v>#VALUE!</v>
      </c>
    </row>
    <row r="4429" spans="2:30">
      <c r="B4429" s="136">
        <f t="shared" si="690"/>
        <v>88360</v>
      </c>
      <c r="C4429" t="e">
        <f>SQRT(($C$5/2)^2-($C$5/2)^2*'(OLD) bottom seam length'!B4429^2/($C$6/2)^2)</f>
        <v>#DIV/0!</v>
      </c>
      <c r="E4429" s="136">
        <f t="shared" si="691"/>
        <v>88360</v>
      </c>
      <c r="F4429" t="e">
        <f>SQRT(($C$5/2)^2-($C$5/2)^2*'(OLD) bottom seam length'!E4429^2/($C$6/2)^2)</f>
        <v>#DIV/0!</v>
      </c>
      <c r="H4429" s="136">
        <f t="shared" si="692"/>
        <v>88360</v>
      </c>
      <c r="I4429" t="e">
        <f>SQRT(($C$5/2)^2-($C$5/2)^2*'(OLD) bottom seam length'!H4429^2/($C$6/2)^2)</f>
        <v>#DIV/0!</v>
      </c>
      <c r="K4429" s="136">
        <f t="shared" si="693"/>
        <v>88360</v>
      </c>
      <c r="L4429" t="e">
        <f>SQRT(($C$5/2)^2-($C$5/2)^2*'(OLD) bottom seam length'!K4429^2/($C$6/2)^2)</f>
        <v>#DIV/0!</v>
      </c>
      <c r="O4429" s="136">
        <f t="shared" si="694"/>
        <v>88360</v>
      </c>
      <c r="P4429" t="b">
        <f t="shared" si="695"/>
        <v>0</v>
      </c>
      <c r="T4429" s="136">
        <f t="shared" ref="T4429:T4492" si="696">T4428+$C$7</f>
        <v>88340</v>
      </c>
      <c r="U4429" t="e">
        <f>SQRT(($U$6/2)^2-($U$6/2)^2*'(OLD) bottom seam length'!T4429^2/($U$7/2)^2)</f>
        <v>#VALUE!</v>
      </c>
      <c r="W4429" s="136">
        <f t="shared" ref="W4429:W4492" si="697">W4428+$C$7</f>
        <v>88340</v>
      </c>
      <c r="X4429" t="e">
        <f>SQRT(($U$6/2)^2-($U$6/2)^2*'(OLD) bottom seam length'!W4429^2/($U$7/2)^2)</f>
        <v>#VALUE!</v>
      </c>
      <c r="Z4429" s="136">
        <f t="shared" ref="Z4429:Z4492" si="698">Z4428+$C$7</f>
        <v>88340</v>
      </c>
      <c r="AA4429" t="e">
        <f>SQRT(($U$6/2)^2-($U$6/2)^2*'(OLD) bottom seam length'!Z4429^2/($U$7/2)^2)</f>
        <v>#VALUE!</v>
      </c>
      <c r="AC4429" s="136">
        <f t="shared" ref="AC4429:AC4492" si="699">AC4428+$C$7</f>
        <v>88340</v>
      </c>
      <c r="AD4429" t="e">
        <f>SQRT(($U$6/2)^2-($U$6/2)^2*'(OLD) bottom seam length'!AC4429^2/($U$7/2)^2)</f>
        <v>#VALUE!</v>
      </c>
    </row>
    <row r="4430" spans="2:30">
      <c r="B4430" s="136">
        <f t="shared" si="690"/>
        <v>88380</v>
      </c>
      <c r="C4430" t="e">
        <f>SQRT(($C$5/2)^2-($C$5/2)^2*'(OLD) bottom seam length'!B4430^2/($C$6/2)^2)</f>
        <v>#DIV/0!</v>
      </c>
      <c r="E4430" s="136">
        <f t="shared" si="691"/>
        <v>88380</v>
      </c>
      <c r="F4430" t="e">
        <f>SQRT(($C$5/2)^2-($C$5/2)^2*'(OLD) bottom seam length'!E4430^2/($C$6/2)^2)</f>
        <v>#DIV/0!</v>
      </c>
      <c r="H4430" s="136">
        <f t="shared" si="692"/>
        <v>88380</v>
      </c>
      <c r="I4430" t="e">
        <f>SQRT(($C$5/2)^2-($C$5/2)^2*'(OLD) bottom seam length'!H4430^2/($C$6/2)^2)</f>
        <v>#DIV/0!</v>
      </c>
      <c r="K4430" s="136">
        <f t="shared" si="693"/>
        <v>88380</v>
      </c>
      <c r="L4430" t="e">
        <f>SQRT(($C$5/2)^2-($C$5/2)^2*'(OLD) bottom seam length'!K4430^2/($C$6/2)^2)</f>
        <v>#DIV/0!</v>
      </c>
      <c r="O4430" s="136">
        <f t="shared" si="694"/>
        <v>88380</v>
      </c>
      <c r="P4430" t="b">
        <f t="shared" si="695"/>
        <v>0</v>
      </c>
      <c r="T4430" s="136">
        <f t="shared" si="696"/>
        <v>88360</v>
      </c>
      <c r="U4430" t="e">
        <f>SQRT(($U$6/2)^2-($U$6/2)^2*'(OLD) bottom seam length'!T4430^2/($U$7/2)^2)</f>
        <v>#VALUE!</v>
      </c>
      <c r="W4430" s="136">
        <f t="shared" si="697"/>
        <v>88360</v>
      </c>
      <c r="X4430" t="e">
        <f>SQRT(($U$6/2)^2-($U$6/2)^2*'(OLD) bottom seam length'!W4430^2/($U$7/2)^2)</f>
        <v>#VALUE!</v>
      </c>
      <c r="Z4430" s="136">
        <f t="shared" si="698"/>
        <v>88360</v>
      </c>
      <c r="AA4430" t="e">
        <f>SQRT(($U$6/2)^2-($U$6/2)^2*'(OLD) bottom seam length'!Z4430^2/($U$7/2)^2)</f>
        <v>#VALUE!</v>
      </c>
      <c r="AC4430" s="136">
        <f t="shared" si="699"/>
        <v>88360</v>
      </c>
      <c r="AD4430" t="e">
        <f>SQRT(($U$6/2)^2-($U$6/2)^2*'(OLD) bottom seam length'!AC4430^2/($U$7/2)^2)</f>
        <v>#VALUE!</v>
      </c>
    </row>
    <row r="4431" spans="2:30">
      <c r="B4431" s="136">
        <f t="shared" si="690"/>
        <v>88400</v>
      </c>
      <c r="C4431" t="e">
        <f>SQRT(($C$5/2)^2-($C$5/2)^2*'(OLD) bottom seam length'!B4431^2/($C$6/2)^2)</f>
        <v>#DIV/0!</v>
      </c>
      <c r="E4431" s="136">
        <f t="shared" si="691"/>
        <v>88400</v>
      </c>
      <c r="F4431" t="e">
        <f>SQRT(($C$5/2)^2-($C$5/2)^2*'(OLD) bottom seam length'!E4431^2/($C$6/2)^2)</f>
        <v>#DIV/0!</v>
      </c>
      <c r="H4431" s="136">
        <f t="shared" si="692"/>
        <v>88400</v>
      </c>
      <c r="I4431" t="e">
        <f>SQRT(($C$5/2)^2-($C$5/2)^2*'(OLD) bottom seam length'!H4431^2/($C$6/2)^2)</f>
        <v>#DIV/0!</v>
      </c>
      <c r="K4431" s="136">
        <f t="shared" si="693"/>
        <v>88400</v>
      </c>
      <c r="L4431" t="e">
        <f>SQRT(($C$5/2)^2-($C$5/2)^2*'(OLD) bottom seam length'!K4431^2/($C$6/2)^2)</f>
        <v>#DIV/0!</v>
      </c>
      <c r="O4431" s="136">
        <f t="shared" si="694"/>
        <v>88400</v>
      </c>
      <c r="P4431" t="b">
        <f t="shared" si="695"/>
        <v>0</v>
      </c>
      <c r="T4431" s="136">
        <f t="shared" si="696"/>
        <v>88380</v>
      </c>
      <c r="U4431" t="e">
        <f>SQRT(($U$6/2)^2-($U$6/2)^2*'(OLD) bottom seam length'!T4431^2/($U$7/2)^2)</f>
        <v>#VALUE!</v>
      </c>
      <c r="W4431" s="136">
        <f t="shared" si="697"/>
        <v>88380</v>
      </c>
      <c r="X4431" t="e">
        <f>SQRT(($U$6/2)^2-($U$6/2)^2*'(OLD) bottom seam length'!W4431^2/($U$7/2)^2)</f>
        <v>#VALUE!</v>
      </c>
      <c r="Z4431" s="136">
        <f t="shared" si="698"/>
        <v>88380</v>
      </c>
      <c r="AA4431" t="e">
        <f>SQRT(($U$6/2)^2-($U$6/2)^2*'(OLD) bottom seam length'!Z4431^2/($U$7/2)^2)</f>
        <v>#VALUE!</v>
      </c>
      <c r="AC4431" s="136">
        <f t="shared" si="699"/>
        <v>88380</v>
      </c>
      <c r="AD4431" t="e">
        <f>SQRT(($U$6/2)^2-($U$6/2)^2*'(OLD) bottom seam length'!AC4431^2/($U$7/2)^2)</f>
        <v>#VALUE!</v>
      </c>
    </row>
    <row r="4432" spans="2:30">
      <c r="B4432" s="136">
        <f t="shared" si="690"/>
        <v>88420</v>
      </c>
      <c r="C4432" t="e">
        <f>SQRT(($C$5/2)^2-($C$5/2)^2*'(OLD) bottom seam length'!B4432^2/($C$6/2)^2)</f>
        <v>#DIV/0!</v>
      </c>
      <c r="E4432" s="136">
        <f t="shared" si="691"/>
        <v>88420</v>
      </c>
      <c r="F4432" t="e">
        <f>SQRT(($C$5/2)^2-($C$5/2)^2*'(OLD) bottom seam length'!E4432^2/($C$6/2)^2)</f>
        <v>#DIV/0!</v>
      </c>
      <c r="H4432" s="136">
        <f t="shared" si="692"/>
        <v>88420</v>
      </c>
      <c r="I4432" t="e">
        <f>SQRT(($C$5/2)^2-($C$5/2)^2*'(OLD) bottom seam length'!H4432^2/($C$6/2)^2)</f>
        <v>#DIV/0!</v>
      </c>
      <c r="K4432" s="136">
        <f t="shared" si="693"/>
        <v>88420</v>
      </c>
      <c r="L4432" t="e">
        <f>SQRT(($C$5/2)^2-($C$5/2)^2*'(OLD) bottom seam length'!K4432^2/($C$6/2)^2)</f>
        <v>#DIV/0!</v>
      </c>
      <c r="O4432" s="136">
        <f t="shared" si="694"/>
        <v>88420</v>
      </c>
      <c r="P4432" t="b">
        <f t="shared" si="695"/>
        <v>0</v>
      </c>
      <c r="T4432" s="136">
        <f t="shared" si="696"/>
        <v>88400</v>
      </c>
      <c r="U4432" t="e">
        <f>SQRT(($U$6/2)^2-($U$6/2)^2*'(OLD) bottom seam length'!T4432^2/($U$7/2)^2)</f>
        <v>#VALUE!</v>
      </c>
      <c r="W4432" s="136">
        <f t="shared" si="697"/>
        <v>88400</v>
      </c>
      <c r="X4432" t="e">
        <f>SQRT(($U$6/2)^2-($U$6/2)^2*'(OLD) bottom seam length'!W4432^2/($U$7/2)^2)</f>
        <v>#VALUE!</v>
      </c>
      <c r="Z4432" s="136">
        <f t="shared" si="698"/>
        <v>88400</v>
      </c>
      <c r="AA4432" t="e">
        <f>SQRT(($U$6/2)^2-($U$6/2)^2*'(OLD) bottom seam length'!Z4432^2/($U$7/2)^2)</f>
        <v>#VALUE!</v>
      </c>
      <c r="AC4432" s="136">
        <f t="shared" si="699"/>
        <v>88400</v>
      </c>
      <c r="AD4432" t="e">
        <f>SQRT(($U$6/2)^2-($U$6/2)^2*'(OLD) bottom seam length'!AC4432^2/($U$7/2)^2)</f>
        <v>#VALUE!</v>
      </c>
    </row>
    <row r="4433" spans="2:30">
      <c r="B4433" s="136">
        <f t="shared" si="690"/>
        <v>88440</v>
      </c>
      <c r="C4433" t="e">
        <f>SQRT(($C$5/2)^2-($C$5/2)^2*'(OLD) bottom seam length'!B4433^2/($C$6/2)^2)</f>
        <v>#DIV/0!</v>
      </c>
      <c r="E4433" s="136">
        <f t="shared" si="691"/>
        <v>88440</v>
      </c>
      <c r="F4433" t="e">
        <f>SQRT(($C$5/2)^2-($C$5/2)^2*'(OLD) bottom seam length'!E4433^2/($C$6/2)^2)</f>
        <v>#DIV/0!</v>
      </c>
      <c r="H4433" s="136">
        <f t="shared" si="692"/>
        <v>88440</v>
      </c>
      <c r="I4433" t="e">
        <f>SQRT(($C$5/2)^2-($C$5/2)^2*'(OLD) bottom seam length'!H4433^2/($C$6/2)^2)</f>
        <v>#DIV/0!</v>
      </c>
      <c r="K4433" s="136">
        <f t="shared" si="693"/>
        <v>88440</v>
      </c>
      <c r="L4433" t="e">
        <f>SQRT(($C$5/2)^2-($C$5/2)^2*'(OLD) bottom seam length'!K4433^2/($C$6/2)^2)</f>
        <v>#DIV/0!</v>
      </c>
      <c r="O4433" s="136">
        <f t="shared" si="694"/>
        <v>88440</v>
      </c>
      <c r="P4433" t="b">
        <f t="shared" si="695"/>
        <v>0</v>
      </c>
      <c r="T4433" s="136">
        <f t="shared" si="696"/>
        <v>88420</v>
      </c>
      <c r="U4433" t="e">
        <f>SQRT(($U$6/2)^2-($U$6/2)^2*'(OLD) bottom seam length'!T4433^2/($U$7/2)^2)</f>
        <v>#VALUE!</v>
      </c>
      <c r="W4433" s="136">
        <f t="shared" si="697"/>
        <v>88420</v>
      </c>
      <c r="X4433" t="e">
        <f>SQRT(($U$6/2)^2-($U$6/2)^2*'(OLD) bottom seam length'!W4433^2/($U$7/2)^2)</f>
        <v>#VALUE!</v>
      </c>
      <c r="Z4433" s="136">
        <f t="shared" si="698"/>
        <v>88420</v>
      </c>
      <c r="AA4433" t="e">
        <f>SQRT(($U$6/2)^2-($U$6/2)^2*'(OLD) bottom seam length'!Z4433^2/($U$7/2)^2)</f>
        <v>#VALUE!</v>
      </c>
      <c r="AC4433" s="136">
        <f t="shared" si="699"/>
        <v>88420</v>
      </c>
      <c r="AD4433" t="e">
        <f>SQRT(($U$6/2)^2-($U$6/2)^2*'(OLD) bottom seam length'!AC4433^2/($U$7/2)^2)</f>
        <v>#VALUE!</v>
      </c>
    </row>
    <row r="4434" spans="2:30">
      <c r="B4434" s="136">
        <f t="shared" si="690"/>
        <v>88460</v>
      </c>
      <c r="C4434" t="e">
        <f>SQRT(($C$5/2)^2-($C$5/2)^2*'(OLD) bottom seam length'!B4434^2/($C$6/2)^2)</f>
        <v>#DIV/0!</v>
      </c>
      <c r="E4434" s="136">
        <f t="shared" si="691"/>
        <v>88460</v>
      </c>
      <c r="F4434" t="e">
        <f>SQRT(($C$5/2)^2-($C$5/2)^2*'(OLD) bottom seam length'!E4434^2/($C$6/2)^2)</f>
        <v>#DIV/0!</v>
      </c>
      <c r="H4434" s="136">
        <f t="shared" si="692"/>
        <v>88460</v>
      </c>
      <c r="I4434" t="e">
        <f>SQRT(($C$5/2)^2-($C$5/2)^2*'(OLD) bottom seam length'!H4434^2/($C$6/2)^2)</f>
        <v>#DIV/0!</v>
      </c>
      <c r="K4434" s="136">
        <f t="shared" si="693"/>
        <v>88460</v>
      </c>
      <c r="L4434" t="e">
        <f>SQRT(($C$5/2)^2-($C$5/2)^2*'(OLD) bottom seam length'!K4434^2/($C$6/2)^2)</f>
        <v>#DIV/0!</v>
      </c>
      <c r="O4434" s="136">
        <f t="shared" si="694"/>
        <v>88460</v>
      </c>
      <c r="P4434" t="b">
        <f t="shared" si="695"/>
        <v>0</v>
      </c>
      <c r="T4434" s="136">
        <f t="shared" si="696"/>
        <v>88440</v>
      </c>
      <c r="U4434" t="e">
        <f>SQRT(($U$6/2)^2-($U$6/2)^2*'(OLD) bottom seam length'!T4434^2/($U$7/2)^2)</f>
        <v>#VALUE!</v>
      </c>
      <c r="W4434" s="136">
        <f t="shared" si="697"/>
        <v>88440</v>
      </c>
      <c r="X4434" t="e">
        <f>SQRT(($U$6/2)^2-($U$6/2)^2*'(OLD) bottom seam length'!W4434^2/($U$7/2)^2)</f>
        <v>#VALUE!</v>
      </c>
      <c r="Z4434" s="136">
        <f t="shared" si="698"/>
        <v>88440</v>
      </c>
      <c r="AA4434" t="e">
        <f>SQRT(($U$6/2)^2-($U$6/2)^2*'(OLD) bottom seam length'!Z4434^2/($U$7/2)^2)</f>
        <v>#VALUE!</v>
      </c>
      <c r="AC4434" s="136">
        <f t="shared" si="699"/>
        <v>88440</v>
      </c>
      <c r="AD4434" t="e">
        <f>SQRT(($U$6/2)^2-($U$6/2)^2*'(OLD) bottom seam length'!AC4434^2/($U$7/2)^2)</f>
        <v>#VALUE!</v>
      </c>
    </row>
    <row r="4435" spans="2:30">
      <c r="B4435" s="136">
        <f t="shared" si="690"/>
        <v>88480</v>
      </c>
      <c r="C4435" t="e">
        <f>SQRT(($C$5/2)^2-($C$5/2)^2*'(OLD) bottom seam length'!B4435^2/($C$6/2)^2)</f>
        <v>#DIV/0!</v>
      </c>
      <c r="E4435" s="136">
        <f t="shared" si="691"/>
        <v>88480</v>
      </c>
      <c r="F4435" t="e">
        <f>SQRT(($C$5/2)^2-($C$5/2)^2*'(OLD) bottom seam length'!E4435^2/($C$6/2)^2)</f>
        <v>#DIV/0!</v>
      </c>
      <c r="H4435" s="136">
        <f t="shared" si="692"/>
        <v>88480</v>
      </c>
      <c r="I4435" t="e">
        <f>SQRT(($C$5/2)^2-($C$5/2)^2*'(OLD) bottom seam length'!H4435^2/($C$6/2)^2)</f>
        <v>#DIV/0!</v>
      </c>
      <c r="K4435" s="136">
        <f t="shared" si="693"/>
        <v>88480</v>
      </c>
      <c r="L4435" t="e">
        <f>SQRT(($C$5/2)^2-($C$5/2)^2*'(OLD) bottom seam length'!K4435^2/($C$6/2)^2)</f>
        <v>#DIV/0!</v>
      </c>
      <c r="O4435" s="136">
        <f t="shared" si="694"/>
        <v>88480</v>
      </c>
      <c r="P4435" t="b">
        <f t="shared" si="695"/>
        <v>0</v>
      </c>
      <c r="T4435" s="136">
        <f t="shared" si="696"/>
        <v>88460</v>
      </c>
      <c r="U4435" t="e">
        <f>SQRT(($U$6/2)^2-($U$6/2)^2*'(OLD) bottom seam length'!T4435^2/($U$7/2)^2)</f>
        <v>#VALUE!</v>
      </c>
      <c r="W4435" s="136">
        <f t="shared" si="697"/>
        <v>88460</v>
      </c>
      <c r="X4435" t="e">
        <f>SQRT(($U$6/2)^2-($U$6/2)^2*'(OLD) bottom seam length'!W4435^2/($U$7/2)^2)</f>
        <v>#VALUE!</v>
      </c>
      <c r="Z4435" s="136">
        <f t="shared" si="698"/>
        <v>88460</v>
      </c>
      <c r="AA4435" t="e">
        <f>SQRT(($U$6/2)^2-($U$6/2)^2*'(OLD) bottom seam length'!Z4435^2/($U$7/2)^2)</f>
        <v>#VALUE!</v>
      </c>
      <c r="AC4435" s="136">
        <f t="shared" si="699"/>
        <v>88460</v>
      </c>
      <c r="AD4435" t="e">
        <f>SQRT(($U$6/2)^2-($U$6/2)^2*'(OLD) bottom seam length'!AC4435^2/($U$7/2)^2)</f>
        <v>#VALUE!</v>
      </c>
    </row>
    <row r="4436" spans="2:30">
      <c r="B4436" s="136">
        <f t="shared" si="690"/>
        <v>88500</v>
      </c>
      <c r="C4436" t="e">
        <f>SQRT(($C$5/2)^2-($C$5/2)^2*'(OLD) bottom seam length'!B4436^2/($C$6/2)^2)</f>
        <v>#DIV/0!</v>
      </c>
      <c r="E4436" s="136">
        <f t="shared" si="691"/>
        <v>88500</v>
      </c>
      <c r="F4436" t="e">
        <f>SQRT(($C$5/2)^2-($C$5/2)^2*'(OLD) bottom seam length'!E4436^2/($C$6/2)^2)</f>
        <v>#DIV/0!</v>
      </c>
      <c r="H4436" s="136">
        <f t="shared" si="692"/>
        <v>88500</v>
      </c>
      <c r="I4436" t="e">
        <f>SQRT(($C$5/2)^2-($C$5/2)^2*'(OLD) bottom seam length'!H4436^2/($C$6/2)^2)</f>
        <v>#DIV/0!</v>
      </c>
      <c r="K4436" s="136">
        <f t="shared" si="693"/>
        <v>88500</v>
      </c>
      <c r="L4436" t="e">
        <f>SQRT(($C$5/2)^2-($C$5/2)^2*'(OLD) bottom seam length'!K4436^2/($C$6/2)^2)</f>
        <v>#DIV/0!</v>
      </c>
      <c r="O4436" s="136">
        <f t="shared" si="694"/>
        <v>88500</v>
      </c>
      <c r="P4436" t="b">
        <f t="shared" si="695"/>
        <v>0</v>
      </c>
      <c r="T4436" s="136">
        <f t="shared" si="696"/>
        <v>88480</v>
      </c>
      <c r="U4436" t="e">
        <f>SQRT(($U$6/2)^2-($U$6/2)^2*'(OLD) bottom seam length'!T4436^2/($U$7/2)^2)</f>
        <v>#VALUE!</v>
      </c>
      <c r="W4436" s="136">
        <f t="shared" si="697"/>
        <v>88480</v>
      </c>
      <c r="X4436" t="e">
        <f>SQRT(($U$6/2)^2-($U$6/2)^2*'(OLD) bottom seam length'!W4436^2/($U$7/2)^2)</f>
        <v>#VALUE!</v>
      </c>
      <c r="Z4436" s="136">
        <f t="shared" si="698"/>
        <v>88480</v>
      </c>
      <c r="AA4436" t="e">
        <f>SQRT(($U$6/2)^2-($U$6/2)^2*'(OLD) bottom seam length'!Z4436^2/($U$7/2)^2)</f>
        <v>#VALUE!</v>
      </c>
      <c r="AC4436" s="136">
        <f t="shared" si="699"/>
        <v>88480</v>
      </c>
      <c r="AD4436" t="e">
        <f>SQRT(($U$6/2)^2-($U$6/2)^2*'(OLD) bottom seam length'!AC4436^2/($U$7/2)^2)</f>
        <v>#VALUE!</v>
      </c>
    </row>
    <row r="4437" spans="2:30">
      <c r="B4437" s="136">
        <f t="shared" si="690"/>
        <v>88520</v>
      </c>
      <c r="C4437" t="e">
        <f>SQRT(($C$5/2)^2-($C$5/2)^2*'(OLD) bottom seam length'!B4437^2/($C$6/2)^2)</f>
        <v>#DIV/0!</v>
      </c>
      <c r="E4437" s="136">
        <f t="shared" si="691"/>
        <v>88520</v>
      </c>
      <c r="F4437" t="e">
        <f>SQRT(($C$5/2)^2-($C$5/2)^2*'(OLD) bottom seam length'!E4437^2/($C$6/2)^2)</f>
        <v>#DIV/0!</v>
      </c>
      <c r="H4437" s="136">
        <f t="shared" si="692"/>
        <v>88520</v>
      </c>
      <c r="I4437" t="e">
        <f>SQRT(($C$5/2)^2-($C$5/2)^2*'(OLD) bottom seam length'!H4437^2/($C$6/2)^2)</f>
        <v>#DIV/0!</v>
      </c>
      <c r="K4437" s="136">
        <f t="shared" si="693"/>
        <v>88520</v>
      </c>
      <c r="L4437" t="e">
        <f>SQRT(($C$5/2)^2-($C$5/2)^2*'(OLD) bottom seam length'!K4437^2/($C$6/2)^2)</f>
        <v>#DIV/0!</v>
      </c>
      <c r="O4437" s="136">
        <f t="shared" si="694"/>
        <v>88520</v>
      </c>
      <c r="P4437" t="b">
        <f t="shared" si="695"/>
        <v>0</v>
      </c>
      <c r="T4437" s="136">
        <f t="shared" si="696"/>
        <v>88500</v>
      </c>
      <c r="U4437" t="e">
        <f>SQRT(($U$6/2)^2-($U$6/2)^2*'(OLD) bottom seam length'!T4437^2/($U$7/2)^2)</f>
        <v>#VALUE!</v>
      </c>
      <c r="W4437" s="136">
        <f t="shared" si="697"/>
        <v>88500</v>
      </c>
      <c r="X4437" t="e">
        <f>SQRT(($U$6/2)^2-($U$6/2)^2*'(OLD) bottom seam length'!W4437^2/($U$7/2)^2)</f>
        <v>#VALUE!</v>
      </c>
      <c r="Z4437" s="136">
        <f t="shared" si="698"/>
        <v>88500</v>
      </c>
      <c r="AA4437" t="e">
        <f>SQRT(($U$6/2)^2-($U$6/2)^2*'(OLD) bottom seam length'!Z4437^2/($U$7/2)^2)</f>
        <v>#VALUE!</v>
      </c>
      <c r="AC4437" s="136">
        <f t="shared" si="699"/>
        <v>88500</v>
      </c>
      <c r="AD4437" t="e">
        <f>SQRT(($U$6/2)^2-($U$6/2)^2*'(OLD) bottom seam length'!AC4437^2/($U$7/2)^2)</f>
        <v>#VALUE!</v>
      </c>
    </row>
    <row r="4438" spans="2:30">
      <c r="B4438" s="136">
        <f t="shared" si="690"/>
        <v>88540</v>
      </c>
      <c r="C4438" t="e">
        <f>SQRT(($C$5/2)^2-($C$5/2)^2*'(OLD) bottom seam length'!B4438^2/($C$6/2)^2)</f>
        <v>#DIV/0!</v>
      </c>
      <c r="E4438" s="136">
        <f t="shared" si="691"/>
        <v>88540</v>
      </c>
      <c r="F4438" t="e">
        <f>SQRT(($C$5/2)^2-($C$5/2)^2*'(OLD) bottom seam length'!E4438^2/($C$6/2)^2)</f>
        <v>#DIV/0!</v>
      </c>
      <c r="H4438" s="136">
        <f t="shared" si="692"/>
        <v>88540</v>
      </c>
      <c r="I4438" t="e">
        <f>SQRT(($C$5/2)^2-($C$5/2)^2*'(OLD) bottom seam length'!H4438^2/($C$6/2)^2)</f>
        <v>#DIV/0!</v>
      </c>
      <c r="K4438" s="136">
        <f t="shared" si="693"/>
        <v>88540</v>
      </c>
      <c r="L4438" t="e">
        <f>SQRT(($C$5/2)^2-($C$5/2)^2*'(OLD) bottom seam length'!K4438^2/($C$6/2)^2)</f>
        <v>#DIV/0!</v>
      </c>
      <c r="O4438" s="136">
        <f t="shared" si="694"/>
        <v>88540</v>
      </c>
      <c r="P4438" t="b">
        <f t="shared" si="695"/>
        <v>0</v>
      </c>
      <c r="T4438" s="136">
        <f t="shared" si="696"/>
        <v>88520</v>
      </c>
      <c r="U4438" t="e">
        <f>SQRT(($U$6/2)^2-($U$6/2)^2*'(OLD) bottom seam length'!T4438^2/($U$7/2)^2)</f>
        <v>#VALUE!</v>
      </c>
      <c r="W4438" s="136">
        <f t="shared" si="697"/>
        <v>88520</v>
      </c>
      <c r="X4438" t="e">
        <f>SQRT(($U$6/2)^2-($U$6/2)^2*'(OLD) bottom seam length'!W4438^2/($U$7/2)^2)</f>
        <v>#VALUE!</v>
      </c>
      <c r="Z4438" s="136">
        <f t="shared" si="698"/>
        <v>88520</v>
      </c>
      <c r="AA4438" t="e">
        <f>SQRT(($U$6/2)^2-($U$6/2)^2*'(OLD) bottom seam length'!Z4438^2/($U$7/2)^2)</f>
        <v>#VALUE!</v>
      </c>
      <c r="AC4438" s="136">
        <f t="shared" si="699"/>
        <v>88520</v>
      </c>
      <c r="AD4438" t="e">
        <f>SQRT(($U$6/2)^2-($U$6/2)^2*'(OLD) bottom seam length'!AC4438^2/($U$7/2)^2)</f>
        <v>#VALUE!</v>
      </c>
    </row>
    <row r="4439" spans="2:30">
      <c r="B4439" s="136">
        <f t="shared" si="690"/>
        <v>88560</v>
      </c>
      <c r="C4439" t="e">
        <f>SQRT(($C$5/2)^2-($C$5/2)^2*'(OLD) bottom seam length'!B4439^2/($C$6/2)^2)</f>
        <v>#DIV/0!</v>
      </c>
      <c r="E4439" s="136">
        <f t="shared" si="691"/>
        <v>88560</v>
      </c>
      <c r="F4439" t="e">
        <f>SQRT(($C$5/2)^2-($C$5/2)^2*'(OLD) bottom seam length'!E4439^2/($C$6/2)^2)</f>
        <v>#DIV/0!</v>
      </c>
      <c r="H4439" s="136">
        <f t="shared" si="692"/>
        <v>88560</v>
      </c>
      <c r="I4439" t="e">
        <f>SQRT(($C$5/2)^2-($C$5/2)^2*'(OLD) bottom seam length'!H4439^2/($C$6/2)^2)</f>
        <v>#DIV/0!</v>
      </c>
      <c r="K4439" s="136">
        <f t="shared" si="693"/>
        <v>88560</v>
      </c>
      <c r="L4439" t="e">
        <f>SQRT(($C$5/2)^2-($C$5/2)^2*'(OLD) bottom seam length'!K4439^2/($C$6/2)^2)</f>
        <v>#DIV/0!</v>
      </c>
      <c r="O4439" s="136">
        <f t="shared" si="694"/>
        <v>88560</v>
      </c>
      <c r="P4439" t="b">
        <f t="shared" si="695"/>
        <v>0</v>
      </c>
      <c r="T4439" s="136">
        <f t="shared" si="696"/>
        <v>88540</v>
      </c>
      <c r="U4439" t="e">
        <f>SQRT(($U$6/2)^2-($U$6/2)^2*'(OLD) bottom seam length'!T4439^2/($U$7/2)^2)</f>
        <v>#VALUE!</v>
      </c>
      <c r="W4439" s="136">
        <f t="shared" si="697"/>
        <v>88540</v>
      </c>
      <c r="X4439" t="e">
        <f>SQRT(($U$6/2)^2-($U$6/2)^2*'(OLD) bottom seam length'!W4439^2/($U$7/2)^2)</f>
        <v>#VALUE!</v>
      </c>
      <c r="Z4439" s="136">
        <f t="shared" si="698"/>
        <v>88540</v>
      </c>
      <c r="AA4439" t="e">
        <f>SQRT(($U$6/2)^2-($U$6/2)^2*'(OLD) bottom seam length'!Z4439^2/($U$7/2)^2)</f>
        <v>#VALUE!</v>
      </c>
      <c r="AC4439" s="136">
        <f t="shared" si="699"/>
        <v>88540</v>
      </c>
      <c r="AD4439" t="e">
        <f>SQRT(($U$6/2)^2-($U$6/2)^2*'(OLD) bottom seam length'!AC4439^2/($U$7/2)^2)</f>
        <v>#VALUE!</v>
      </c>
    </row>
    <row r="4440" spans="2:30">
      <c r="B4440" s="136">
        <f t="shared" si="690"/>
        <v>88580</v>
      </c>
      <c r="C4440" t="e">
        <f>SQRT(($C$5/2)^2-($C$5/2)^2*'(OLD) bottom seam length'!B4440^2/($C$6/2)^2)</f>
        <v>#DIV/0!</v>
      </c>
      <c r="E4440" s="136">
        <f t="shared" si="691"/>
        <v>88580</v>
      </c>
      <c r="F4440" t="e">
        <f>SQRT(($C$5/2)^2-($C$5/2)^2*'(OLD) bottom seam length'!E4440^2/($C$6/2)^2)</f>
        <v>#DIV/0!</v>
      </c>
      <c r="H4440" s="136">
        <f t="shared" si="692"/>
        <v>88580</v>
      </c>
      <c r="I4440" t="e">
        <f>SQRT(($C$5/2)^2-($C$5/2)^2*'(OLD) bottom seam length'!H4440^2/($C$6/2)^2)</f>
        <v>#DIV/0!</v>
      </c>
      <c r="K4440" s="136">
        <f t="shared" si="693"/>
        <v>88580</v>
      </c>
      <c r="L4440" t="e">
        <f>SQRT(($C$5/2)^2-($C$5/2)^2*'(OLD) bottom seam length'!K4440^2/($C$6/2)^2)</f>
        <v>#DIV/0!</v>
      </c>
      <c r="O4440" s="136">
        <f t="shared" si="694"/>
        <v>88580</v>
      </c>
      <c r="P4440" t="b">
        <f t="shared" si="695"/>
        <v>0</v>
      </c>
      <c r="T4440" s="136">
        <f t="shared" si="696"/>
        <v>88560</v>
      </c>
      <c r="U4440" t="e">
        <f>SQRT(($U$6/2)^2-($U$6/2)^2*'(OLD) bottom seam length'!T4440^2/($U$7/2)^2)</f>
        <v>#VALUE!</v>
      </c>
      <c r="W4440" s="136">
        <f t="shared" si="697"/>
        <v>88560</v>
      </c>
      <c r="X4440" t="e">
        <f>SQRT(($U$6/2)^2-($U$6/2)^2*'(OLD) bottom seam length'!W4440^2/($U$7/2)^2)</f>
        <v>#VALUE!</v>
      </c>
      <c r="Z4440" s="136">
        <f t="shared" si="698"/>
        <v>88560</v>
      </c>
      <c r="AA4440" t="e">
        <f>SQRT(($U$6/2)^2-($U$6/2)^2*'(OLD) bottom seam length'!Z4440^2/($U$7/2)^2)</f>
        <v>#VALUE!</v>
      </c>
      <c r="AC4440" s="136">
        <f t="shared" si="699"/>
        <v>88560</v>
      </c>
      <c r="AD4440" t="e">
        <f>SQRT(($U$6/2)^2-($U$6/2)^2*'(OLD) bottom seam length'!AC4440^2/($U$7/2)^2)</f>
        <v>#VALUE!</v>
      </c>
    </row>
    <row r="4441" spans="2:30">
      <c r="B4441" s="136">
        <f t="shared" si="690"/>
        <v>88600</v>
      </c>
      <c r="C4441" t="e">
        <f>SQRT(($C$5/2)^2-($C$5/2)^2*'(OLD) bottom seam length'!B4441^2/($C$6/2)^2)</f>
        <v>#DIV/0!</v>
      </c>
      <c r="E4441" s="136">
        <f t="shared" si="691"/>
        <v>88600</v>
      </c>
      <c r="F4441" t="e">
        <f>SQRT(($C$5/2)^2-($C$5/2)^2*'(OLD) bottom seam length'!E4441^2/($C$6/2)^2)</f>
        <v>#DIV/0!</v>
      </c>
      <c r="H4441" s="136">
        <f t="shared" si="692"/>
        <v>88600</v>
      </c>
      <c r="I4441" t="e">
        <f>SQRT(($C$5/2)^2-($C$5/2)^2*'(OLD) bottom seam length'!H4441^2/($C$6/2)^2)</f>
        <v>#DIV/0!</v>
      </c>
      <c r="K4441" s="136">
        <f t="shared" si="693"/>
        <v>88600</v>
      </c>
      <c r="L4441" t="e">
        <f>SQRT(($C$5/2)^2-($C$5/2)^2*'(OLD) bottom seam length'!K4441^2/($C$6/2)^2)</f>
        <v>#DIV/0!</v>
      </c>
      <c r="O4441" s="136">
        <f t="shared" si="694"/>
        <v>88600</v>
      </c>
      <c r="P4441" t="b">
        <f t="shared" si="695"/>
        <v>0</v>
      </c>
      <c r="T4441" s="136">
        <f t="shared" si="696"/>
        <v>88580</v>
      </c>
      <c r="U4441" t="e">
        <f>SQRT(($U$6/2)^2-($U$6/2)^2*'(OLD) bottom seam length'!T4441^2/($U$7/2)^2)</f>
        <v>#VALUE!</v>
      </c>
      <c r="W4441" s="136">
        <f t="shared" si="697"/>
        <v>88580</v>
      </c>
      <c r="X4441" t="e">
        <f>SQRT(($U$6/2)^2-($U$6/2)^2*'(OLD) bottom seam length'!W4441^2/($U$7/2)^2)</f>
        <v>#VALUE!</v>
      </c>
      <c r="Z4441" s="136">
        <f t="shared" si="698"/>
        <v>88580</v>
      </c>
      <c r="AA4441" t="e">
        <f>SQRT(($U$6/2)^2-($U$6/2)^2*'(OLD) bottom seam length'!Z4441^2/($U$7/2)^2)</f>
        <v>#VALUE!</v>
      </c>
      <c r="AC4441" s="136">
        <f t="shared" si="699"/>
        <v>88580</v>
      </c>
      <c r="AD4441" t="e">
        <f>SQRT(($U$6/2)^2-($U$6/2)^2*'(OLD) bottom seam length'!AC4441^2/($U$7/2)^2)</f>
        <v>#VALUE!</v>
      </c>
    </row>
    <row r="4442" spans="2:30">
      <c r="B4442" s="136">
        <f t="shared" si="690"/>
        <v>88620</v>
      </c>
      <c r="C4442" t="e">
        <f>SQRT(($C$5/2)^2-($C$5/2)^2*'(OLD) bottom seam length'!B4442^2/($C$6/2)^2)</f>
        <v>#DIV/0!</v>
      </c>
      <c r="E4442" s="136">
        <f t="shared" si="691"/>
        <v>88620</v>
      </c>
      <c r="F4442" t="e">
        <f>SQRT(($C$5/2)^2-($C$5/2)^2*'(OLD) bottom seam length'!E4442^2/($C$6/2)^2)</f>
        <v>#DIV/0!</v>
      </c>
      <c r="H4442" s="136">
        <f t="shared" si="692"/>
        <v>88620</v>
      </c>
      <c r="I4442" t="e">
        <f>SQRT(($C$5/2)^2-($C$5/2)^2*'(OLD) bottom seam length'!H4442^2/($C$6/2)^2)</f>
        <v>#DIV/0!</v>
      </c>
      <c r="K4442" s="136">
        <f t="shared" si="693"/>
        <v>88620</v>
      </c>
      <c r="L4442" t="e">
        <f>SQRT(($C$5/2)^2-($C$5/2)^2*'(OLD) bottom seam length'!K4442^2/($C$6/2)^2)</f>
        <v>#DIV/0!</v>
      </c>
      <c r="O4442" s="136">
        <f t="shared" si="694"/>
        <v>88620</v>
      </c>
      <c r="P4442" t="b">
        <f t="shared" si="695"/>
        <v>0</v>
      </c>
      <c r="T4442" s="136">
        <f t="shared" si="696"/>
        <v>88600</v>
      </c>
      <c r="U4442" t="e">
        <f>SQRT(($U$6/2)^2-($U$6/2)^2*'(OLD) bottom seam length'!T4442^2/($U$7/2)^2)</f>
        <v>#VALUE!</v>
      </c>
      <c r="W4442" s="136">
        <f t="shared" si="697"/>
        <v>88600</v>
      </c>
      <c r="X4442" t="e">
        <f>SQRT(($U$6/2)^2-($U$6/2)^2*'(OLD) bottom seam length'!W4442^2/($U$7/2)^2)</f>
        <v>#VALUE!</v>
      </c>
      <c r="Z4442" s="136">
        <f t="shared" si="698"/>
        <v>88600</v>
      </c>
      <c r="AA4442" t="e">
        <f>SQRT(($U$6/2)^2-($U$6/2)^2*'(OLD) bottom seam length'!Z4442^2/($U$7/2)^2)</f>
        <v>#VALUE!</v>
      </c>
      <c r="AC4442" s="136">
        <f t="shared" si="699"/>
        <v>88600</v>
      </c>
      <c r="AD4442" t="e">
        <f>SQRT(($U$6/2)^2-($U$6/2)^2*'(OLD) bottom seam length'!AC4442^2/($U$7/2)^2)</f>
        <v>#VALUE!</v>
      </c>
    </row>
    <row r="4443" spans="2:30">
      <c r="B4443" s="136">
        <f t="shared" si="690"/>
        <v>88640</v>
      </c>
      <c r="C4443" t="e">
        <f>SQRT(($C$5/2)^2-($C$5/2)^2*'(OLD) bottom seam length'!B4443^2/($C$6/2)^2)</f>
        <v>#DIV/0!</v>
      </c>
      <c r="E4443" s="136">
        <f t="shared" si="691"/>
        <v>88640</v>
      </c>
      <c r="F4443" t="e">
        <f>SQRT(($C$5/2)^2-($C$5/2)^2*'(OLD) bottom seam length'!E4443^2/($C$6/2)^2)</f>
        <v>#DIV/0!</v>
      </c>
      <c r="H4443" s="136">
        <f t="shared" si="692"/>
        <v>88640</v>
      </c>
      <c r="I4443" t="e">
        <f>SQRT(($C$5/2)^2-($C$5/2)^2*'(OLD) bottom seam length'!H4443^2/($C$6/2)^2)</f>
        <v>#DIV/0!</v>
      </c>
      <c r="K4443" s="136">
        <f t="shared" si="693"/>
        <v>88640</v>
      </c>
      <c r="L4443" t="e">
        <f>SQRT(($C$5/2)^2-($C$5/2)^2*'(OLD) bottom seam length'!K4443^2/($C$6/2)^2)</f>
        <v>#DIV/0!</v>
      </c>
      <c r="O4443" s="136">
        <f t="shared" si="694"/>
        <v>88640</v>
      </c>
      <c r="P4443" t="b">
        <f t="shared" si="695"/>
        <v>0</v>
      </c>
      <c r="T4443" s="136">
        <f t="shared" si="696"/>
        <v>88620</v>
      </c>
      <c r="U4443" t="e">
        <f>SQRT(($U$6/2)^2-($U$6/2)^2*'(OLD) bottom seam length'!T4443^2/($U$7/2)^2)</f>
        <v>#VALUE!</v>
      </c>
      <c r="W4443" s="136">
        <f t="shared" si="697"/>
        <v>88620</v>
      </c>
      <c r="X4443" t="e">
        <f>SQRT(($U$6/2)^2-($U$6/2)^2*'(OLD) bottom seam length'!W4443^2/($U$7/2)^2)</f>
        <v>#VALUE!</v>
      </c>
      <c r="Z4443" s="136">
        <f t="shared" si="698"/>
        <v>88620</v>
      </c>
      <c r="AA4443" t="e">
        <f>SQRT(($U$6/2)^2-($U$6/2)^2*'(OLD) bottom seam length'!Z4443^2/($U$7/2)^2)</f>
        <v>#VALUE!</v>
      </c>
      <c r="AC4443" s="136">
        <f t="shared" si="699"/>
        <v>88620</v>
      </c>
      <c r="AD4443" t="e">
        <f>SQRT(($U$6/2)^2-($U$6/2)^2*'(OLD) bottom seam length'!AC4443^2/($U$7/2)^2)</f>
        <v>#VALUE!</v>
      </c>
    </row>
    <row r="4444" spans="2:30">
      <c r="B4444" s="136">
        <f t="shared" si="690"/>
        <v>88660</v>
      </c>
      <c r="C4444" t="e">
        <f>SQRT(($C$5/2)^2-($C$5/2)^2*'(OLD) bottom seam length'!B4444^2/($C$6/2)^2)</f>
        <v>#DIV/0!</v>
      </c>
      <c r="E4444" s="136">
        <f t="shared" si="691"/>
        <v>88660</v>
      </c>
      <c r="F4444" t="e">
        <f>SQRT(($C$5/2)^2-($C$5/2)^2*'(OLD) bottom seam length'!E4444^2/($C$6/2)^2)</f>
        <v>#DIV/0!</v>
      </c>
      <c r="H4444" s="136">
        <f t="shared" si="692"/>
        <v>88660</v>
      </c>
      <c r="I4444" t="e">
        <f>SQRT(($C$5/2)^2-($C$5/2)^2*'(OLD) bottom seam length'!H4444^2/($C$6/2)^2)</f>
        <v>#DIV/0!</v>
      </c>
      <c r="K4444" s="136">
        <f t="shared" si="693"/>
        <v>88660</v>
      </c>
      <c r="L4444" t="e">
        <f>SQRT(($C$5/2)^2-($C$5/2)^2*'(OLD) bottom seam length'!K4444^2/($C$6/2)^2)</f>
        <v>#DIV/0!</v>
      </c>
      <c r="O4444" s="136">
        <f t="shared" si="694"/>
        <v>88660</v>
      </c>
      <c r="P4444" t="b">
        <f t="shared" si="695"/>
        <v>0</v>
      </c>
      <c r="T4444" s="136">
        <f t="shared" si="696"/>
        <v>88640</v>
      </c>
      <c r="U4444" t="e">
        <f>SQRT(($U$6/2)^2-($U$6/2)^2*'(OLD) bottom seam length'!T4444^2/($U$7/2)^2)</f>
        <v>#VALUE!</v>
      </c>
      <c r="W4444" s="136">
        <f t="shared" si="697"/>
        <v>88640</v>
      </c>
      <c r="X4444" t="e">
        <f>SQRT(($U$6/2)^2-($U$6/2)^2*'(OLD) bottom seam length'!W4444^2/($U$7/2)^2)</f>
        <v>#VALUE!</v>
      </c>
      <c r="Z4444" s="136">
        <f t="shared" si="698"/>
        <v>88640</v>
      </c>
      <c r="AA4444" t="e">
        <f>SQRT(($U$6/2)^2-($U$6/2)^2*'(OLD) bottom seam length'!Z4444^2/($U$7/2)^2)</f>
        <v>#VALUE!</v>
      </c>
      <c r="AC4444" s="136">
        <f t="shared" si="699"/>
        <v>88640</v>
      </c>
      <c r="AD4444" t="e">
        <f>SQRT(($U$6/2)^2-($U$6/2)^2*'(OLD) bottom seam length'!AC4444^2/($U$7/2)^2)</f>
        <v>#VALUE!</v>
      </c>
    </row>
    <row r="4445" spans="2:30">
      <c r="B4445" s="136">
        <f t="shared" si="690"/>
        <v>88680</v>
      </c>
      <c r="C4445" t="e">
        <f>SQRT(($C$5/2)^2-($C$5/2)^2*'(OLD) bottom seam length'!B4445^2/($C$6/2)^2)</f>
        <v>#DIV/0!</v>
      </c>
      <c r="E4445" s="136">
        <f t="shared" si="691"/>
        <v>88680</v>
      </c>
      <c r="F4445" t="e">
        <f>SQRT(($C$5/2)^2-($C$5/2)^2*'(OLD) bottom seam length'!E4445^2/($C$6/2)^2)</f>
        <v>#DIV/0!</v>
      </c>
      <c r="H4445" s="136">
        <f t="shared" si="692"/>
        <v>88680</v>
      </c>
      <c r="I4445" t="e">
        <f>SQRT(($C$5/2)^2-($C$5/2)^2*'(OLD) bottom seam length'!H4445^2/($C$6/2)^2)</f>
        <v>#DIV/0!</v>
      </c>
      <c r="K4445" s="136">
        <f t="shared" si="693"/>
        <v>88680</v>
      </c>
      <c r="L4445" t="e">
        <f>SQRT(($C$5/2)^2-($C$5/2)^2*'(OLD) bottom seam length'!K4445^2/($C$6/2)^2)</f>
        <v>#DIV/0!</v>
      </c>
      <c r="O4445" s="136">
        <f t="shared" si="694"/>
        <v>88680</v>
      </c>
      <c r="P4445" t="b">
        <f t="shared" si="695"/>
        <v>0</v>
      </c>
      <c r="T4445" s="136">
        <f t="shared" si="696"/>
        <v>88660</v>
      </c>
      <c r="U4445" t="e">
        <f>SQRT(($U$6/2)^2-($U$6/2)^2*'(OLD) bottom seam length'!T4445^2/($U$7/2)^2)</f>
        <v>#VALUE!</v>
      </c>
      <c r="W4445" s="136">
        <f t="shared" si="697"/>
        <v>88660</v>
      </c>
      <c r="X4445" t="e">
        <f>SQRT(($U$6/2)^2-($U$6/2)^2*'(OLD) bottom seam length'!W4445^2/($U$7/2)^2)</f>
        <v>#VALUE!</v>
      </c>
      <c r="Z4445" s="136">
        <f t="shared" si="698"/>
        <v>88660</v>
      </c>
      <c r="AA4445" t="e">
        <f>SQRT(($U$6/2)^2-($U$6/2)^2*'(OLD) bottom seam length'!Z4445^2/($U$7/2)^2)</f>
        <v>#VALUE!</v>
      </c>
      <c r="AC4445" s="136">
        <f t="shared" si="699"/>
        <v>88660</v>
      </c>
      <c r="AD4445" t="e">
        <f>SQRT(($U$6/2)^2-($U$6/2)^2*'(OLD) bottom seam length'!AC4445^2/($U$7/2)^2)</f>
        <v>#VALUE!</v>
      </c>
    </row>
    <row r="4446" spans="2:30">
      <c r="B4446" s="136">
        <f t="shared" si="690"/>
        <v>88700</v>
      </c>
      <c r="C4446" t="e">
        <f>SQRT(($C$5/2)^2-($C$5/2)^2*'(OLD) bottom seam length'!B4446^2/($C$6/2)^2)</f>
        <v>#DIV/0!</v>
      </c>
      <c r="E4446" s="136">
        <f t="shared" si="691"/>
        <v>88700</v>
      </c>
      <c r="F4446" t="e">
        <f>SQRT(($C$5/2)^2-($C$5/2)^2*'(OLD) bottom seam length'!E4446^2/($C$6/2)^2)</f>
        <v>#DIV/0!</v>
      </c>
      <c r="H4446" s="136">
        <f t="shared" si="692"/>
        <v>88700</v>
      </c>
      <c r="I4446" t="e">
        <f>SQRT(($C$5/2)^2-($C$5/2)^2*'(OLD) bottom seam length'!H4446^2/($C$6/2)^2)</f>
        <v>#DIV/0!</v>
      </c>
      <c r="K4446" s="136">
        <f t="shared" si="693"/>
        <v>88700</v>
      </c>
      <c r="L4446" t="e">
        <f>SQRT(($C$5/2)^2-($C$5/2)^2*'(OLD) bottom seam length'!K4446^2/($C$6/2)^2)</f>
        <v>#DIV/0!</v>
      </c>
      <c r="O4446" s="136">
        <f t="shared" si="694"/>
        <v>88700</v>
      </c>
      <c r="P4446" t="b">
        <f t="shared" si="695"/>
        <v>0</v>
      </c>
      <c r="T4446" s="136">
        <f t="shared" si="696"/>
        <v>88680</v>
      </c>
      <c r="U4446" t="e">
        <f>SQRT(($U$6/2)^2-($U$6/2)^2*'(OLD) bottom seam length'!T4446^2/($U$7/2)^2)</f>
        <v>#VALUE!</v>
      </c>
      <c r="W4446" s="136">
        <f t="shared" si="697"/>
        <v>88680</v>
      </c>
      <c r="X4446" t="e">
        <f>SQRT(($U$6/2)^2-($U$6/2)^2*'(OLD) bottom seam length'!W4446^2/($U$7/2)^2)</f>
        <v>#VALUE!</v>
      </c>
      <c r="Z4446" s="136">
        <f t="shared" si="698"/>
        <v>88680</v>
      </c>
      <c r="AA4446" t="e">
        <f>SQRT(($U$6/2)^2-($U$6/2)^2*'(OLD) bottom seam length'!Z4446^2/($U$7/2)^2)</f>
        <v>#VALUE!</v>
      </c>
      <c r="AC4446" s="136">
        <f t="shared" si="699"/>
        <v>88680</v>
      </c>
      <c r="AD4446" t="e">
        <f>SQRT(($U$6/2)^2-($U$6/2)^2*'(OLD) bottom seam length'!AC4446^2/($U$7/2)^2)</f>
        <v>#VALUE!</v>
      </c>
    </row>
    <row r="4447" spans="2:30">
      <c r="B4447" s="136">
        <f t="shared" si="690"/>
        <v>88720</v>
      </c>
      <c r="C4447" t="e">
        <f>SQRT(($C$5/2)^2-($C$5/2)^2*'(OLD) bottom seam length'!B4447^2/($C$6/2)^2)</f>
        <v>#DIV/0!</v>
      </c>
      <c r="E4447" s="136">
        <f t="shared" si="691"/>
        <v>88720</v>
      </c>
      <c r="F4447" t="e">
        <f>SQRT(($C$5/2)^2-($C$5/2)^2*'(OLD) bottom seam length'!E4447^2/($C$6/2)^2)</f>
        <v>#DIV/0!</v>
      </c>
      <c r="H4447" s="136">
        <f t="shared" si="692"/>
        <v>88720</v>
      </c>
      <c r="I4447" t="e">
        <f>SQRT(($C$5/2)^2-($C$5/2)^2*'(OLD) bottom seam length'!H4447^2/($C$6/2)^2)</f>
        <v>#DIV/0!</v>
      </c>
      <c r="K4447" s="136">
        <f t="shared" si="693"/>
        <v>88720</v>
      </c>
      <c r="L4447" t="e">
        <f>SQRT(($C$5/2)^2-($C$5/2)^2*'(OLD) bottom seam length'!K4447^2/($C$6/2)^2)</f>
        <v>#DIV/0!</v>
      </c>
      <c r="O4447" s="136">
        <f t="shared" si="694"/>
        <v>88720</v>
      </c>
      <c r="P4447" t="b">
        <f t="shared" si="695"/>
        <v>0</v>
      </c>
      <c r="T4447" s="136">
        <f t="shared" si="696"/>
        <v>88700</v>
      </c>
      <c r="U4447" t="e">
        <f>SQRT(($U$6/2)^2-($U$6/2)^2*'(OLD) bottom seam length'!T4447^2/($U$7/2)^2)</f>
        <v>#VALUE!</v>
      </c>
      <c r="W4447" s="136">
        <f t="shared" si="697"/>
        <v>88700</v>
      </c>
      <c r="X4447" t="e">
        <f>SQRT(($U$6/2)^2-($U$6/2)^2*'(OLD) bottom seam length'!W4447^2/($U$7/2)^2)</f>
        <v>#VALUE!</v>
      </c>
      <c r="Z4447" s="136">
        <f t="shared" si="698"/>
        <v>88700</v>
      </c>
      <c r="AA4447" t="e">
        <f>SQRT(($U$6/2)^2-($U$6/2)^2*'(OLD) bottom seam length'!Z4447^2/($U$7/2)^2)</f>
        <v>#VALUE!</v>
      </c>
      <c r="AC4447" s="136">
        <f t="shared" si="699"/>
        <v>88700</v>
      </c>
      <c r="AD4447" t="e">
        <f>SQRT(($U$6/2)^2-($U$6/2)^2*'(OLD) bottom seam length'!AC4447^2/($U$7/2)^2)</f>
        <v>#VALUE!</v>
      </c>
    </row>
    <row r="4448" spans="2:30">
      <c r="B4448" s="136">
        <f t="shared" si="690"/>
        <v>88740</v>
      </c>
      <c r="C4448" t="e">
        <f>SQRT(($C$5/2)^2-($C$5/2)^2*'(OLD) bottom seam length'!B4448^2/($C$6/2)^2)</f>
        <v>#DIV/0!</v>
      </c>
      <c r="E4448" s="136">
        <f t="shared" si="691"/>
        <v>88740</v>
      </c>
      <c r="F4448" t="e">
        <f>SQRT(($C$5/2)^2-($C$5/2)^2*'(OLD) bottom seam length'!E4448^2/($C$6/2)^2)</f>
        <v>#DIV/0!</v>
      </c>
      <c r="H4448" s="136">
        <f t="shared" si="692"/>
        <v>88740</v>
      </c>
      <c r="I4448" t="e">
        <f>SQRT(($C$5/2)^2-($C$5/2)^2*'(OLD) bottom seam length'!H4448^2/($C$6/2)^2)</f>
        <v>#DIV/0!</v>
      </c>
      <c r="K4448" s="136">
        <f t="shared" si="693"/>
        <v>88740</v>
      </c>
      <c r="L4448" t="e">
        <f>SQRT(($C$5/2)^2-($C$5/2)^2*'(OLD) bottom seam length'!K4448^2/($C$6/2)^2)</f>
        <v>#DIV/0!</v>
      </c>
      <c r="O4448" s="136">
        <f t="shared" si="694"/>
        <v>88740</v>
      </c>
      <c r="P4448" t="b">
        <f t="shared" si="695"/>
        <v>0</v>
      </c>
      <c r="T4448" s="136">
        <f t="shared" si="696"/>
        <v>88720</v>
      </c>
      <c r="U4448" t="e">
        <f>SQRT(($U$6/2)^2-($U$6/2)^2*'(OLD) bottom seam length'!T4448^2/($U$7/2)^2)</f>
        <v>#VALUE!</v>
      </c>
      <c r="W4448" s="136">
        <f t="shared" si="697"/>
        <v>88720</v>
      </c>
      <c r="X4448" t="e">
        <f>SQRT(($U$6/2)^2-($U$6/2)^2*'(OLD) bottom seam length'!W4448^2/($U$7/2)^2)</f>
        <v>#VALUE!</v>
      </c>
      <c r="Z4448" s="136">
        <f t="shared" si="698"/>
        <v>88720</v>
      </c>
      <c r="AA4448" t="e">
        <f>SQRT(($U$6/2)^2-($U$6/2)^2*'(OLD) bottom seam length'!Z4448^2/($U$7/2)^2)</f>
        <v>#VALUE!</v>
      </c>
      <c r="AC4448" s="136">
        <f t="shared" si="699"/>
        <v>88720</v>
      </c>
      <c r="AD4448" t="e">
        <f>SQRT(($U$6/2)^2-($U$6/2)^2*'(OLD) bottom seam length'!AC4448^2/($U$7/2)^2)</f>
        <v>#VALUE!</v>
      </c>
    </row>
    <row r="4449" spans="2:30">
      <c r="B4449" s="136">
        <f t="shared" si="690"/>
        <v>88760</v>
      </c>
      <c r="C4449" t="e">
        <f>SQRT(($C$5/2)^2-($C$5/2)^2*'(OLD) bottom seam length'!B4449^2/($C$6/2)^2)</f>
        <v>#DIV/0!</v>
      </c>
      <c r="E4449" s="136">
        <f t="shared" si="691"/>
        <v>88760</v>
      </c>
      <c r="F4449" t="e">
        <f>SQRT(($C$5/2)^2-($C$5/2)^2*'(OLD) bottom seam length'!E4449^2/($C$6/2)^2)</f>
        <v>#DIV/0!</v>
      </c>
      <c r="H4449" s="136">
        <f t="shared" si="692"/>
        <v>88760</v>
      </c>
      <c r="I4449" t="e">
        <f>SQRT(($C$5/2)^2-($C$5/2)^2*'(OLD) bottom seam length'!H4449^2/($C$6/2)^2)</f>
        <v>#DIV/0!</v>
      </c>
      <c r="K4449" s="136">
        <f t="shared" si="693"/>
        <v>88760</v>
      </c>
      <c r="L4449" t="e">
        <f>SQRT(($C$5/2)^2-($C$5/2)^2*'(OLD) bottom seam length'!K4449^2/($C$6/2)^2)</f>
        <v>#DIV/0!</v>
      </c>
      <c r="O4449" s="136">
        <f t="shared" si="694"/>
        <v>88760</v>
      </c>
      <c r="P4449" t="b">
        <f t="shared" si="695"/>
        <v>0</v>
      </c>
      <c r="T4449" s="136">
        <f t="shared" si="696"/>
        <v>88740</v>
      </c>
      <c r="U4449" t="e">
        <f>SQRT(($U$6/2)^2-($U$6/2)^2*'(OLD) bottom seam length'!T4449^2/($U$7/2)^2)</f>
        <v>#VALUE!</v>
      </c>
      <c r="W4449" s="136">
        <f t="shared" si="697"/>
        <v>88740</v>
      </c>
      <c r="X4449" t="e">
        <f>SQRT(($U$6/2)^2-($U$6/2)^2*'(OLD) bottom seam length'!W4449^2/($U$7/2)^2)</f>
        <v>#VALUE!</v>
      </c>
      <c r="Z4449" s="136">
        <f t="shared" si="698"/>
        <v>88740</v>
      </c>
      <c r="AA4449" t="e">
        <f>SQRT(($U$6/2)^2-($U$6/2)^2*'(OLD) bottom seam length'!Z4449^2/($U$7/2)^2)</f>
        <v>#VALUE!</v>
      </c>
      <c r="AC4449" s="136">
        <f t="shared" si="699"/>
        <v>88740</v>
      </c>
      <c r="AD4449" t="e">
        <f>SQRT(($U$6/2)^2-($U$6/2)^2*'(OLD) bottom seam length'!AC4449^2/($U$7/2)^2)</f>
        <v>#VALUE!</v>
      </c>
    </row>
    <row r="4450" spans="2:30">
      <c r="B4450" s="136">
        <f t="shared" si="690"/>
        <v>88780</v>
      </c>
      <c r="C4450" t="e">
        <f>SQRT(($C$5/2)^2-($C$5/2)^2*'(OLD) bottom seam length'!B4450^2/($C$6/2)^2)</f>
        <v>#DIV/0!</v>
      </c>
      <c r="E4450" s="136">
        <f t="shared" si="691"/>
        <v>88780</v>
      </c>
      <c r="F4450" t="e">
        <f>SQRT(($C$5/2)^2-($C$5/2)^2*'(OLD) bottom seam length'!E4450^2/($C$6/2)^2)</f>
        <v>#DIV/0!</v>
      </c>
      <c r="H4450" s="136">
        <f t="shared" si="692"/>
        <v>88780</v>
      </c>
      <c r="I4450" t="e">
        <f>SQRT(($C$5/2)^2-($C$5/2)^2*'(OLD) bottom seam length'!H4450^2/($C$6/2)^2)</f>
        <v>#DIV/0!</v>
      </c>
      <c r="K4450" s="136">
        <f t="shared" si="693"/>
        <v>88780</v>
      </c>
      <c r="L4450" t="e">
        <f>SQRT(($C$5/2)^2-($C$5/2)^2*'(OLD) bottom seam length'!K4450^2/($C$6/2)^2)</f>
        <v>#DIV/0!</v>
      </c>
      <c r="O4450" s="136">
        <f t="shared" si="694"/>
        <v>88780</v>
      </c>
      <c r="P4450" t="b">
        <f t="shared" si="695"/>
        <v>0</v>
      </c>
      <c r="T4450" s="136">
        <f t="shared" si="696"/>
        <v>88760</v>
      </c>
      <c r="U4450" t="e">
        <f>SQRT(($U$6/2)^2-($U$6/2)^2*'(OLD) bottom seam length'!T4450^2/($U$7/2)^2)</f>
        <v>#VALUE!</v>
      </c>
      <c r="W4450" s="136">
        <f t="shared" si="697"/>
        <v>88760</v>
      </c>
      <c r="X4450" t="e">
        <f>SQRT(($U$6/2)^2-($U$6/2)^2*'(OLD) bottom seam length'!W4450^2/($U$7/2)^2)</f>
        <v>#VALUE!</v>
      </c>
      <c r="Z4450" s="136">
        <f t="shared" si="698"/>
        <v>88760</v>
      </c>
      <c r="AA4450" t="e">
        <f>SQRT(($U$6/2)^2-($U$6/2)^2*'(OLD) bottom seam length'!Z4450^2/($U$7/2)^2)</f>
        <v>#VALUE!</v>
      </c>
      <c r="AC4450" s="136">
        <f t="shared" si="699"/>
        <v>88760</v>
      </c>
      <c r="AD4450" t="e">
        <f>SQRT(($U$6/2)^2-($U$6/2)^2*'(OLD) bottom seam length'!AC4450^2/($U$7/2)^2)</f>
        <v>#VALUE!</v>
      </c>
    </row>
    <row r="4451" spans="2:30">
      <c r="B4451" s="136">
        <f t="shared" si="690"/>
        <v>88800</v>
      </c>
      <c r="C4451" t="e">
        <f>SQRT(($C$5/2)^2-($C$5/2)^2*'(OLD) bottom seam length'!B4451^2/($C$6/2)^2)</f>
        <v>#DIV/0!</v>
      </c>
      <c r="E4451" s="136">
        <f t="shared" si="691"/>
        <v>88800</v>
      </c>
      <c r="F4451" t="e">
        <f>SQRT(($C$5/2)^2-($C$5/2)^2*'(OLD) bottom seam length'!E4451^2/($C$6/2)^2)</f>
        <v>#DIV/0!</v>
      </c>
      <c r="H4451" s="136">
        <f t="shared" si="692"/>
        <v>88800</v>
      </c>
      <c r="I4451" t="e">
        <f>SQRT(($C$5/2)^2-($C$5/2)^2*'(OLD) bottom seam length'!H4451^2/($C$6/2)^2)</f>
        <v>#DIV/0!</v>
      </c>
      <c r="K4451" s="136">
        <f t="shared" si="693"/>
        <v>88800</v>
      </c>
      <c r="L4451" t="e">
        <f>SQRT(($C$5/2)^2-($C$5/2)^2*'(OLD) bottom seam length'!K4451^2/($C$6/2)^2)</f>
        <v>#DIV/0!</v>
      </c>
      <c r="O4451" s="136">
        <f t="shared" si="694"/>
        <v>88800</v>
      </c>
      <c r="P4451" t="b">
        <f t="shared" si="695"/>
        <v>0</v>
      </c>
      <c r="T4451" s="136">
        <f t="shared" si="696"/>
        <v>88780</v>
      </c>
      <c r="U4451" t="e">
        <f>SQRT(($U$6/2)^2-($U$6/2)^2*'(OLD) bottom seam length'!T4451^2/($U$7/2)^2)</f>
        <v>#VALUE!</v>
      </c>
      <c r="W4451" s="136">
        <f t="shared" si="697"/>
        <v>88780</v>
      </c>
      <c r="X4451" t="e">
        <f>SQRT(($U$6/2)^2-($U$6/2)^2*'(OLD) bottom seam length'!W4451^2/($U$7/2)^2)</f>
        <v>#VALUE!</v>
      </c>
      <c r="Z4451" s="136">
        <f t="shared" si="698"/>
        <v>88780</v>
      </c>
      <c r="AA4451" t="e">
        <f>SQRT(($U$6/2)^2-($U$6/2)^2*'(OLD) bottom seam length'!Z4451^2/($U$7/2)^2)</f>
        <v>#VALUE!</v>
      </c>
      <c r="AC4451" s="136">
        <f t="shared" si="699"/>
        <v>88780</v>
      </c>
      <c r="AD4451" t="e">
        <f>SQRT(($U$6/2)^2-($U$6/2)^2*'(OLD) bottom seam length'!AC4451^2/($U$7/2)^2)</f>
        <v>#VALUE!</v>
      </c>
    </row>
    <row r="4452" spans="2:30">
      <c r="B4452" s="136">
        <f t="shared" si="690"/>
        <v>88820</v>
      </c>
      <c r="C4452" t="e">
        <f>SQRT(($C$5/2)^2-($C$5/2)^2*'(OLD) bottom seam length'!B4452^2/($C$6/2)^2)</f>
        <v>#DIV/0!</v>
      </c>
      <c r="E4452" s="136">
        <f t="shared" si="691"/>
        <v>88820</v>
      </c>
      <c r="F4452" t="e">
        <f>SQRT(($C$5/2)^2-($C$5/2)^2*'(OLD) bottom seam length'!E4452^2/($C$6/2)^2)</f>
        <v>#DIV/0!</v>
      </c>
      <c r="H4452" s="136">
        <f t="shared" si="692"/>
        <v>88820</v>
      </c>
      <c r="I4452" t="e">
        <f>SQRT(($C$5/2)^2-($C$5/2)^2*'(OLD) bottom seam length'!H4452^2/($C$6/2)^2)</f>
        <v>#DIV/0!</v>
      </c>
      <c r="K4452" s="136">
        <f t="shared" si="693"/>
        <v>88820</v>
      </c>
      <c r="L4452" t="e">
        <f>SQRT(($C$5/2)^2-($C$5/2)^2*'(OLD) bottom seam length'!K4452^2/($C$6/2)^2)</f>
        <v>#DIV/0!</v>
      </c>
      <c r="O4452" s="136">
        <f t="shared" si="694"/>
        <v>88820</v>
      </c>
      <c r="P4452" t="b">
        <f t="shared" si="695"/>
        <v>0</v>
      </c>
      <c r="T4452" s="136">
        <f t="shared" si="696"/>
        <v>88800</v>
      </c>
      <c r="U4452" t="e">
        <f>SQRT(($U$6/2)^2-($U$6/2)^2*'(OLD) bottom seam length'!T4452^2/($U$7/2)^2)</f>
        <v>#VALUE!</v>
      </c>
      <c r="W4452" s="136">
        <f t="shared" si="697"/>
        <v>88800</v>
      </c>
      <c r="X4452" t="e">
        <f>SQRT(($U$6/2)^2-($U$6/2)^2*'(OLD) bottom seam length'!W4452^2/($U$7/2)^2)</f>
        <v>#VALUE!</v>
      </c>
      <c r="Z4452" s="136">
        <f t="shared" si="698"/>
        <v>88800</v>
      </c>
      <c r="AA4452" t="e">
        <f>SQRT(($U$6/2)^2-($U$6/2)^2*'(OLD) bottom seam length'!Z4452^2/($U$7/2)^2)</f>
        <v>#VALUE!</v>
      </c>
      <c r="AC4452" s="136">
        <f t="shared" si="699"/>
        <v>88800</v>
      </c>
      <c r="AD4452" t="e">
        <f>SQRT(($U$6/2)^2-($U$6/2)^2*'(OLD) bottom seam length'!AC4452^2/($U$7/2)^2)</f>
        <v>#VALUE!</v>
      </c>
    </row>
    <row r="4453" spans="2:30">
      <c r="B4453" s="136">
        <f t="shared" si="690"/>
        <v>88840</v>
      </c>
      <c r="C4453" t="e">
        <f>SQRT(($C$5/2)^2-($C$5/2)^2*'(OLD) bottom seam length'!B4453^2/($C$6/2)^2)</f>
        <v>#DIV/0!</v>
      </c>
      <c r="E4453" s="136">
        <f t="shared" si="691"/>
        <v>88840</v>
      </c>
      <c r="F4453" t="e">
        <f>SQRT(($C$5/2)^2-($C$5/2)^2*'(OLD) bottom seam length'!E4453^2/($C$6/2)^2)</f>
        <v>#DIV/0!</v>
      </c>
      <c r="H4453" s="136">
        <f t="shared" si="692"/>
        <v>88840</v>
      </c>
      <c r="I4453" t="e">
        <f>SQRT(($C$5/2)^2-($C$5/2)^2*'(OLD) bottom seam length'!H4453^2/($C$6/2)^2)</f>
        <v>#DIV/0!</v>
      </c>
      <c r="K4453" s="136">
        <f t="shared" si="693"/>
        <v>88840</v>
      </c>
      <c r="L4453" t="e">
        <f>SQRT(($C$5/2)^2-($C$5/2)^2*'(OLD) bottom seam length'!K4453^2/($C$6/2)^2)</f>
        <v>#DIV/0!</v>
      </c>
      <c r="O4453" s="136">
        <f t="shared" si="694"/>
        <v>88840</v>
      </c>
      <c r="P4453" t="b">
        <f t="shared" si="695"/>
        <v>0</v>
      </c>
      <c r="T4453" s="136">
        <f t="shared" si="696"/>
        <v>88820</v>
      </c>
      <c r="U4453" t="e">
        <f>SQRT(($U$6/2)^2-($U$6/2)^2*'(OLD) bottom seam length'!T4453^2/($U$7/2)^2)</f>
        <v>#VALUE!</v>
      </c>
      <c r="W4453" s="136">
        <f t="shared" si="697"/>
        <v>88820</v>
      </c>
      <c r="X4453" t="e">
        <f>SQRT(($U$6/2)^2-($U$6/2)^2*'(OLD) bottom seam length'!W4453^2/($U$7/2)^2)</f>
        <v>#VALUE!</v>
      </c>
      <c r="Z4453" s="136">
        <f t="shared" si="698"/>
        <v>88820</v>
      </c>
      <c r="AA4453" t="e">
        <f>SQRT(($U$6/2)^2-($U$6/2)^2*'(OLD) bottom seam length'!Z4453^2/($U$7/2)^2)</f>
        <v>#VALUE!</v>
      </c>
      <c r="AC4453" s="136">
        <f t="shared" si="699"/>
        <v>88820</v>
      </c>
      <c r="AD4453" t="e">
        <f>SQRT(($U$6/2)^2-($U$6/2)^2*'(OLD) bottom seam length'!AC4453^2/($U$7/2)^2)</f>
        <v>#VALUE!</v>
      </c>
    </row>
    <row r="4454" spans="2:30">
      <c r="B4454" s="136">
        <f t="shared" si="690"/>
        <v>88860</v>
      </c>
      <c r="C4454" t="e">
        <f>SQRT(($C$5/2)^2-($C$5/2)^2*'(OLD) bottom seam length'!B4454^2/($C$6/2)^2)</f>
        <v>#DIV/0!</v>
      </c>
      <c r="E4454" s="136">
        <f t="shared" si="691"/>
        <v>88860</v>
      </c>
      <c r="F4454" t="e">
        <f>SQRT(($C$5/2)^2-($C$5/2)^2*'(OLD) bottom seam length'!E4454^2/($C$6/2)^2)</f>
        <v>#DIV/0!</v>
      </c>
      <c r="H4454" s="136">
        <f t="shared" si="692"/>
        <v>88860</v>
      </c>
      <c r="I4454" t="e">
        <f>SQRT(($C$5/2)^2-($C$5/2)^2*'(OLD) bottom seam length'!H4454^2/($C$6/2)^2)</f>
        <v>#DIV/0!</v>
      </c>
      <c r="K4454" s="136">
        <f t="shared" si="693"/>
        <v>88860</v>
      </c>
      <c r="L4454" t="e">
        <f>SQRT(($C$5/2)^2-($C$5/2)^2*'(OLD) bottom seam length'!K4454^2/($C$6/2)^2)</f>
        <v>#DIV/0!</v>
      </c>
      <c r="O4454" s="136">
        <f t="shared" si="694"/>
        <v>88860</v>
      </c>
      <c r="P4454" t="b">
        <f t="shared" si="695"/>
        <v>0</v>
      </c>
      <c r="T4454" s="136">
        <f t="shared" si="696"/>
        <v>88840</v>
      </c>
      <c r="U4454" t="e">
        <f>SQRT(($U$6/2)^2-($U$6/2)^2*'(OLD) bottom seam length'!T4454^2/($U$7/2)^2)</f>
        <v>#VALUE!</v>
      </c>
      <c r="W4454" s="136">
        <f t="shared" si="697"/>
        <v>88840</v>
      </c>
      <c r="X4454" t="e">
        <f>SQRT(($U$6/2)^2-($U$6/2)^2*'(OLD) bottom seam length'!W4454^2/($U$7/2)^2)</f>
        <v>#VALUE!</v>
      </c>
      <c r="Z4454" s="136">
        <f t="shared" si="698"/>
        <v>88840</v>
      </c>
      <c r="AA4454" t="e">
        <f>SQRT(($U$6/2)^2-($U$6/2)^2*'(OLD) bottom seam length'!Z4454^2/($U$7/2)^2)</f>
        <v>#VALUE!</v>
      </c>
      <c r="AC4454" s="136">
        <f t="shared" si="699"/>
        <v>88840</v>
      </c>
      <c r="AD4454" t="e">
        <f>SQRT(($U$6/2)^2-($U$6/2)^2*'(OLD) bottom seam length'!AC4454^2/($U$7/2)^2)</f>
        <v>#VALUE!</v>
      </c>
    </row>
    <row r="4455" spans="2:30">
      <c r="B4455" s="136">
        <f t="shared" si="690"/>
        <v>88880</v>
      </c>
      <c r="C4455" t="e">
        <f>SQRT(($C$5/2)^2-($C$5/2)^2*'(OLD) bottom seam length'!B4455^2/($C$6/2)^2)</f>
        <v>#DIV/0!</v>
      </c>
      <c r="E4455" s="136">
        <f t="shared" si="691"/>
        <v>88880</v>
      </c>
      <c r="F4455" t="e">
        <f>SQRT(($C$5/2)^2-($C$5/2)^2*'(OLD) bottom seam length'!E4455^2/($C$6/2)^2)</f>
        <v>#DIV/0!</v>
      </c>
      <c r="H4455" s="136">
        <f t="shared" si="692"/>
        <v>88880</v>
      </c>
      <c r="I4455" t="e">
        <f>SQRT(($C$5/2)^2-($C$5/2)^2*'(OLD) bottom seam length'!H4455^2/($C$6/2)^2)</f>
        <v>#DIV/0!</v>
      </c>
      <c r="K4455" s="136">
        <f t="shared" si="693"/>
        <v>88880</v>
      </c>
      <c r="L4455" t="e">
        <f>SQRT(($C$5/2)^2-($C$5/2)^2*'(OLD) bottom seam length'!K4455^2/($C$6/2)^2)</f>
        <v>#DIV/0!</v>
      </c>
      <c r="O4455" s="136">
        <f t="shared" si="694"/>
        <v>88880</v>
      </c>
      <c r="P4455" t="b">
        <f t="shared" si="695"/>
        <v>0</v>
      </c>
      <c r="T4455" s="136">
        <f t="shared" si="696"/>
        <v>88860</v>
      </c>
      <c r="U4455" t="e">
        <f>SQRT(($U$6/2)^2-($U$6/2)^2*'(OLD) bottom seam length'!T4455^2/($U$7/2)^2)</f>
        <v>#VALUE!</v>
      </c>
      <c r="W4455" s="136">
        <f t="shared" si="697"/>
        <v>88860</v>
      </c>
      <c r="X4455" t="e">
        <f>SQRT(($U$6/2)^2-($U$6/2)^2*'(OLD) bottom seam length'!W4455^2/($U$7/2)^2)</f>
        <v>#VALUE!</v>
      </c>
      <c r="Z4455" s="136">
        <f t="shared" si="698"/>
        <v>88860</v>
      </c>
      <c r="AA4455" t="e">
        <f>SQRT(($U$6/2)^2-($U$6/2)^2*'(OLD) bottom seam length'!Z4455^2/($U$7/2)^2)</f>
        <v>#VALUE!</v>
      </c>
      <c r="AC4455" s="136">
        <f t="shared" si="699"/>
        <v>88860</v>
      </c>
      <c r="AD4455" t="e">
        <f>SQRT(($U$6/2)^2-($U$6/2)^2*'(OLD) bottom seam length'!AC4455^2/($U$7/2)^2)</f>
        <v>#VALUE!</v>
      </c>
    </row>
    <row r="4456" spans="2:30">
      <c r="B4456" s="136">
        <f t="shared" si="690"/>
        <v>88900</v>
      </c>
      <c r="C4456" t="e">
        <f>SQRT(($C$5/2)^2-($C$5/2)^2*'(OLD) bottom seam length'!B4456^2/($C$6/2)^2)</f>
        <v>#DIV/0!</v>
      </c>
      <c r="E4456" s="136">
        <f t="shared" si="691"/>
        <v>88900</v>
      </c>
      <c r="F4456" t="e">
        <f>SQRT(($C$5/2)^2-($C$5/2)^2*'(OLD) bottom seam length'!E4456^2/($C$6/2)^2)</f>
        <v>#DIV/0!</v>
      </c>
      <c r="H4456" s="136">
        <f t="shared" si="692"/>
        <v>88900</v>
      </c>
      <c r="I4456" t="e">
        <f>SQRT(($C$5/2)^2-($C$5/2)^2*'(OLD) bottom seam length'!H4456^2/($C$6/2)^2)</f>
        <v>#DIV/0!</v>
      </c>
      <c r="K4456" s="136">
        <f t="shared" si="693"/>
        <v>88900</v>
      </c>
      <c r="L4456" t="e">
        <f>SQRT(($C$5/2)^2-($C$5/2)^2*'(OLD) bottom seam length'!K4456^2/($C$6/2)^2)</f>
        <v>#DIV/0!</v>
      </c>
      <c r="O4456" s="136">
        <f t="shared" si="694"/>
        <v>88900</v>
      </c>
      <c r="P4456" t="b">
        <f t="shared" si="695"/>
        <v>0</v>
      </c>
      <c r="T4456" s="136">
        <f t="shared" si="696"/>
        <v>88880</v>
      </c>
      <c r="U4456" t="e">
        <f>SQRT(($U$6/2)^2-($U$6/2)^2*'(OLD) bottom seam length'!T4456^2/($U$7/2)^2)</f>
        <v>#VALUE!</v>
      </c>
      <c r="W4456" s="136">
        <f t="shared" si="697"/>
        <v>88880</v>
      </c>
      <c r="X4456" t="e">
        <f>SQRT(($U$6/2)^2-($U$6/2)^2*'(OLD) bottom seam length'!W4456^2/($U$7/2)^2)</f>
        <v>#VALUE!</v>
      </c>
      <c r="Z4456" s="136">
        <f t="shared" si="698"/>
        <v>88880</v>
      </c>
      <c r="AA4456" t="e">
        <f>SQRT(($U$6/2)^2-($U$6/2)^2*'(OLD) bottom seam length'!Z4456^2/($U$7/2)^2)</f>
        <v>#VALUE!</v>
      </c>
      <c r="AC4456" s="136">
        <f t="shared" si="699"/>
        <v>88880</v>
      </c>
      <c r="AD4456" t="e">
        <f>SQRT(($U$6/2)^2-($U$6/2)^2*'(OLD) bottom seam length'!AC4456^2/($U$7/2)^2)</f>
        <v>#VALUE!</v>
      </c>
    </row>
    <row r="4457" spans="2:30">
      <c r="B4457" s="136">
        <f t="shared" si="690"/>
        <v>88920</v>
      </c>
      <c r="C4457" t="e">
        <f>SQRT(($C$5/2)^2-($C$5/2)^2*'(OLD) bottom seam length'!B4457^2/($C$6/2)^2)</f>
        <v>#DIV/0!</v>
      </c>
      <c r="E4457" s="136">
        <f t="shared" si="691"/>
        <v>88920</v>
      </c>
      <c r="F4457" t="e">
        <f>SQRT(($C$5/2)^2-($C$5/2)^2*'(OLD) bottom seam length'!E4457^2/($C$6/2)^2)</f>
        <v>#DIV/0!</v>
      </c>
      <c r="H4457" s="136">
        <f t="shared" si="692"/>
        <v>88920</v>
      </c>
      <c r="I4457" t="e">
        <f>SQRT(($C$5/2)^2-($C$5/2)^2*'(OLD) bottom seam length'!H4457^2/($C$6/2)^2)</f>
        <v>#DIV/0!</v>
      </c>
      <c r="K4457" s="136">
        <f t="shared" si="693"/>
        <v>88920</v>
      </c>
      <c r="L4457" t="e">
        <f>SQRT(($C$5/2)^2-($C$5/2)^2*'(OLD) bottom seam length'!K4457^2/($C$6/2)^2)</f>
        <v>#DIV/0!</v>
      </c>
      <c r="O4457" s="136">
        <f t="shared" si="694"/>
        <v>88920</v>
      </c>
      <c r="P4457" t="b">
        <f t="shared" si="695"/>
        <v>0</v>
      </c>
      <c r="T4457" s="136">
        <f t="shared" si="696"/>
        <v>88900</v>
      </c>
      <c r="U4457" t="e">
        <f>SQRT(($U$6/2)^2-($U$6/2)^2*'(OLD) bottom seam length'!T4457^2/($U$7/2)^2)</f>
        <v>#VALUE!</v>
      </c>
      <c r="W4457" s="136">
        <f t="shared" si="697"/>
        <v>88900</v>
      </c>
      <c r="X4457" t="e">
        <f>SQRT(($U$6/2)^2-($U$6/2)^2*'(OLD) bottom seam length'!W4457^2/($U$7/2)^2)</f>
        <v>#VALUE!</v>
      </c>
      <c r="Z4457" s="136">
        <f t="shared" si="698"/>
        <v>88900</v>
      </c>
      <c r="AA4457" t="e">
        <f>SQRT(($U$6/2)^2-($U$6/2)^2*'(OLD) bottom seam length'!Z4457^2/($U$7/2)^2)</f>
        <v>#VALUE!</v>
      </c>
      <c r="AC4457" s="136">
        <f t="shared" si="699"/>
        <v>88900</v>
      </c>
      <c r="AD4457" t="e">
        <f>SQRT(($U$6/2)^2-($U$6/2)^2*'(OLD) bottom seam length'!AC4457^2/($U$7/2)^2)</f>
        <v>#VALUE!</v>
      </c>
    </row>
    <row r="4458" spans="2:30">
      <c r="B4458" s="136">
        <f t="shared" si="690"/>
        <v>88940</v>
      </c>
      <c r="C4458" t="e">
        <f>SQRT(($C$5/2)^2-($C$5/2)^2*'(OLD) bottom seam length'!B4458^2/($C$6/2)^2)</f>
        <v>#DIV/0!</v>
      </c>
      <c r="E4458" s="136">
        <f t="shared" si="691"/>
        <v>88940</v>
      </c>
      <c r="F4458" t="e">
        <f>SQRT(($C$5/2)^2-($C$5/2)^2*'(OLD) bottom seam length'!E4458^2/($C$6/2)^2)</f>
        <v>#DIV/0!</v>
      </c>
      <c r="H4458" s="136">
        <f t="shared" si="692"/>
        <v>88940</v>
      </c>
      <c r="I4458" t="e">
        <f>SQRT(($C$5/2)^2-($C$5/2)^2*'(OLD) bottom seam length'!H4458^2/($C$6/2)^2)</f>
        <v>#DIV/0!</v>
      </c>
      <c r="K4458" s="136">
        <f t="shared" si="693"/>
        <v>88940</v>
      </c>
      <c r="L4458" t="e">
        <f>SQRT(($C$5/2)^2-($C$5/2)^2*'(OLD) bottom seam length'!K4458^2/($C$6/2)^2)</f>
        <v>#DIV/0!</v>
      </c>
      <c r="O4458" s="136">
        <f t="shared" si="694"/>
        <v>88940</v>
      </c>
      <c r="P4458" t="b">
        <f t="shared" si="695"/>
        <v>0</v>
      </c>
      <c r="T4458" s="136">
        <f t="shared" si="696"/>
        <v>88920</v>
      </c>
      <c r="U4458" t="e">
        <f>SQRT(($U$6/2)^2-($U$6/2)^2*'(OLD) bottom seam length'!T4458^2/($U$7/2)^2)</f>
        <v>#VALUE!</v>
      </c>
      <c r="W4458" s="136">
        <f t="shared" si="697"/>
        <v>88920</v>
      </c>
      <c r="X4458" t="e">
        <f>SQRT(($U$6/2)^2-($U$6/2)^2*'(OLD) bottom seam length'!W4458^2/($U$7/2)^2)</f>
        <v>#VALUE!</v>
      </c>
      <c r="Z4458" s="136">
        <f t="shared" si="698"/>
        <v>88920</v>
      </c>
      <c r="AA4458" t="e">
        <f>SQRT(($U$6/2)^2-($U$6/2)^2*'(OLD) bottom seam length'!Z4458^2/($U$7/2)^2)</f>
        <v>#VALUE!</v>
      </c>
      <c r="AC4458" s="136">
        <f t="shared" si="699"/>
        <v>88920</v>
      </c>
      <c r="AD4458" t="e">
        <f>SQRT(($U$6/2)^2-($U$6/2)^2*'(OLD) bottom seam length'!AC4458^2/($U$7/2)^2)</f>
        <v>#VALUE!</v>
      </c>
    </row>
    <row r="4459" spans="2:30">
      <c r="B4459" s="136">
        <f t="shared" si="690"/>
        <v>88960</v>
      </c>
      <c r="C4459" t="e">
        <f>SQRT(($C$5/2)^2-($C$5/2)^2*'(OLD) bottom seam length'!B4459^2/($C$6/2)^2)</f>
        <v>#DIV/0!</v>
      </c>
      <c r="E4459" s="136">
        <f t="shared" si="691"/>
        <v>88960</v>
      </c>
      <c r="F4459" t="e">
        <f>SQRT(($C$5/2)^2-($C$5/2)^2*'(OLD) bottom seam length'!E4459^2/($C$6/2)^2)</f>
        <v>#DIV/0!</v>
      </c>
      <c r="H4459" s="136">
        <f t="shared" si="692"/>
        <v>88960</v>
      </c>
      <c r="I4459" t="e">
        <f>SQRT(($C$5/2)^2-($C$5/2)^2*'(OLD) bottom seam length'!H4459^2/($C$6/2)^2)</f>
        <v>#DIV/0!</v>
      </c>
      <c r="K4459" s="136">
        <f t="shared" si="693"/>
        <v>88960</v>
      </c>
      <c r="L4459" t="e">
        <f>SQRT(($C$5/2)^2-($C$5/2)^2*'(OLD) bottom seam length'!K4459^2/($C$6/2)^2)</f>
        <v>#DIV/0!</v>
      </c>
      <c r="O4459" s="136">
        <f t="shared" si="694"/>
        <v>88960</v>
      </c>
      <c r="P4459" t="b">
        <f t="shared" si="695"/>
        <v>0</v>
      </c>
      <c r="T4459" s="136">
        <f t="shared" si="696"/>
        <v>88940</v>
      </c>
      <c r="U4459" t="e">
        <f>SQRT(($U$6/2)^2-($U$6/2)^2*'(OLD) bottom seam length'!T4459^2/($U$7/2)^2)</f>
        <v>#VALUE!</v>
      </c>
      <c r="W4459" s="136">
        <f t="shared" si="697"/>
        <v>88940</v>
      </c>
      <c r="X4459" t="e">
        <f>SQRT(($U$6/2)^2-($U$6/2)^2*'(OLD) bottom seam length'!W4459^2/($U$7/2)^2)</f>
        <v>#VALUE!</v>
      </c>
      <c r="Z4459" s="136">
        <f t="shared" si="698"/>
        <v>88940</v>
      </c>
      <c r="AA4459" t="e">
        <f>SQRT(($U$6/2)^2-($U$6/2)^2*'(OLD) bottom seam length'!Z4459^2/($U$7/2)^2)</f>
        <v>#VALUE!</v>
      </c>
      <c r="AC4459" s="136">
        <f t="shared" si="699"/>
        <v>88940</v>
      </c>
      <c r="AD4459" t="e">
        <f>SQRT(($U$6/2)^2-($U$6/2)^2*'(OLD) bottom seam length'!AC4459^2/($U$7/2)^2)</f>
        <v>#VALUE!</v>
      </c>
    </row>
    <row r="4460" spans="2:30">
      <c r="B4460" s="136">
        <f t="shared" si="690"/>
        <v>88980</v>
      </c>
      <c r="C4460" t="e">
        <f>SQRT(($C$5/2)^2-($C$5/2)^2*'(OLD) bottom seam length'!B4460^2/($C$6/2)^2)</f>
        <v>#DIV/0!</v>
      </c>
      <c r="E4460" s="136">
        <f t="shared" si="691"/>
        <v>88980</v>
      </c>
      <c r="F4460" t="e">
        <f>SQRT(($C$5/2)^2-($C$5/2)^2*'(OLD) bottom seam length'!E4460^2/($C$6/2)^2)</f>
        <v>#DIV/0!</v>
      </c>
      <c r="H4460" s="136">
        <f t="shared" si="692"/>
        <v>88980</v>
      </c>
      <c r="I4460" t="e">
        <f>SQRT(($C$5/2)^2-($C$5/2)^2*'(OLD) bottom seam length'!H4460^2/($C$6/2)^2)</f>
        <v>#DIV/0!</v>
      </c>
      <c r="K4460" s="136">
        <f t="shared" si="693"/>
        <v>88980</v>
      </c>
      <c r="L4460" t="e">
        <f>SQRT(($C$5/2)^2-($C$5/2)^2*'(OLD) bottom seam length'!K4460^2/($C$6/2)^2)</f>
        <v>#DIV/0!</v>
      </c>
      <c r="O4460" s="136">
        <f t="shared" si="694"/>
        <v>88980</v>
      </c>
      <c r="P4460" t="b">
        <f t="shared" si="695"/>
        <v>0</v>
      </c>
      <c r="T4460" s="136">
        <f t="shared" si="696"/>
        <v>88960</v>
      </c>
      <c r="U4460" t="e">
        <f>SQRT(($U$6/2)^2-($U$6/2)^2*'(OLD) bottom seam length'!T4460^2/($U$7/2)^2)</f>
        <v>#VALUE!</v>
      </c>
      <c r="W4460" s="136">
        <f t="shared" si="697"/>
        <v>88960</v>
      </c>
      <c r="X4460" t="e">
        <f>SQRT(($U$6/2)^2-($U$6/2)^2*'(OLD) bottom seam length'!W4460^2/($U$7/2)^2)</f>
        <v>#VALUE!</v>
      </c>
      <c r="Z4460" s="136">
        <f t="shared" si="698"/>
        <v>88960</v>
      </c>
      <c r="AA4460" t="e">
        <f>SQRT(($U$6/2)^2-($U$6/2)^2*'(OLD) bottom seam length'!Z4460^2/($U$7/2)^2)</f>
        <v>#VALUE!</v>
      </c>
      <c r="AC4460" s="136">
        <f t="shared" si="699"/>
        <v>88960</v>
      </c>
      <c r="AD4460" t="e">
        <f>SQRT(($U$6/2)^2-($U$6/2)^2*'(OLD) bottom seam length'!AC4460^2/($U$7/2)^2)</f>
        <v>#VALUE!</v>
      </c>
    </row>
    <row r="4461" spans="2:30">
      <c r="B4461" s="136">
        <f t="shared" si="690"/>
        <v>89000</v>
      </c>
      <c r="C4461" t="e">
        <f>SQRT(($C$5/2)^2-($C$5/2)^2*'(OLD) bottom seam length'!B4461^2/($C$6/2)^2)</f>
        <v>#DIV/0!</v>
      </c>
      <c r="E4461" s="136">
        <f t="shared" si="691"/>
        <v>89000</v>
      </c>
      <c r="F4461" t="e">
        <f>SQRT(($C$5/2)^2-($C$5/2)^2*'(OLD) bottom seam length'!E4461^2/($C$6/2)^2)</f>
        <v>#DIV/0!</v>
      </c>
      <c r="H4461" s="136">
        <f t="shared" si="692"/>
        <v>89000</v>
      </c>
      <c r="I4461" t="e">
        <f>SQRT(($C$5/2)^2-($C$5/2)^2*'(OLD) bottom seam length'!H4461^2/($C$6/2)^2)</f>
        <v>#DIV/0!</v>
      </c>
      <c r="K4461" s="136">
        <f t="shared" si="693"/>
        <v>89000</v>
      </c>
      <c r="L4461" t="e">
        <f>SQRT(($C$5/2)^2-($C$5/2)^2*'(OLD) bottom seam length'!K4461^2/($C$6/2)^2)</f>
        <v>#DIV/0!</v>
      </c>
      <c r="O4461" s="136">
        <f t="shared" si="694"/>
        <v>89000</v>
      </c>
      <c r="P4461" t="b">
        <f t="shared" si="695"/>
        <v>0</v>
      </c>
      <c r="T4461" s="136">
        <f t="shared" si="696"/>
        <v>88980</v>
      </c>
      <c r="U4461" t="e">
        <f>SQRT(($U$6/2)^2-($U$6/2)^2*'(OLD) bottom seam length'!T4461^2/($U$7/2)^2)</f>
        <v>#VALUE!</v>
      </c>
      <c r="W4461" s="136">
        <f t="shared" si="697"/>
        <v>88980</v>
      </c>
      <c r="X4461" t="e">
        <f>SQRT(($U$6/2)^2-($U$6/2)^2*'(OLD) bottom seam length'!W4461^2/($U$7/2)^2)</f>
        <v>#VALUE!</v>
      </c>
      <c r="Z4461" s="136">
        <f t="shared" si="698"/>
        <v>88980</v>
      </c>
      <c r="AA4461" t="e">
        <f>SQRT(($U$6/2)^2-($U$6/2)^2*'(OLD) bottom seam length'!Z4461^2/($U$7/2)^2)</f>
        <v>#VALUE!</v>
      </c>
      <c r="AC4461" s="136">
        <f t="shared" si="699"/>
        <v>88980</v>
      </c>
      <c r="AD4461" t="e">
        <f>SQRT(($U$6/2)^2-($U$6/2)^2*'(OLD) bottom seam length'!AC4461^2/($U$7/2)^2)</f>
        <v>#VALUE!</v>
      </c>
    </row>
    <row r="4462" spans="2:30">
      <c r="B4462" s="136">
        <f t="shared" si="690"/>
        <v>89020</v>
      </c>
      <c r="C4462" t="e">
        <f>SQRT(($C$5/2)^2-($C$5/2)^2*'(OLD) bottom seam length'!B4462^2/($C$6/2)^2)</f>
        <v>#DIV/0!</v>
      </c>
      <c r="E4462" s="136">
        <f t="shared" si="691"/>
        <v>89020</v>
      </c>
      <c r="F4462" t="e">
        <f>SQRT(($C$5/2)^2-($C$5/2)^2*'(OLD) bottom seam length'!E4462^2/($C$6/2)^2)</f>
        <v>#DIV/0!</v>
      </c>
      <c r="H4462" s="136">
        <f t="shared" si="692"/>
        <v>89020</v>
      </c>
      <c r="I4462" t="e">
        <f>SQRT(($C$5/2)^2-($C$5/2)^2*'(OLD) bottom seam length'!H4462^2/($C$6/2)^2)</f>
        <v>#DIV/0!</v>
      </c>
      <c r="K4462" s="136">
        <f t="shared" si="693"/>
        <v>89020</v>
      </c>
      <c r="L4462" t="e">
        <f>SQRT(($C$5/2)^2-($C$5/2)^2*'(OLD) bottom seam length'!K4462^2/($C$6/2)^2)</f>
        <v>#DIV/0!</v>
      </c>
      <c r="O4462" s="136">
        <f t="shared" si="694"/>
        <v>89020</v>
      </c>
      <c r="P4462" t="b">
        <f t="shared" si="695"/>
        <v>0</v>
      </c>
      <c r="T4462" s="136">
        <f t="shared" si="696"/>
        <v>89000</v>
      </c>
      <c r="U4462" t="e">
        <f>SQRT(($U$6/2)^2-($U$6/2)^2*'(OLD) bottom seam length'!T4462^2/($U$7/2)^2)</f>
        <v>#VALUE!</v>
      </c>
      <c r="W4462" s="136">
        <f t="shared" si="697"/>
        <v>89000</v>
      </c>
      <c r="X4462" t="e">
        <f>SQRT(($U$6/2)^2-($U$6/2)^2*'(OLD) bottom seam length'!W4462^2/($U$7/2)^2)</f>
        <v>#VALUE!</v>
      </c>
      <c r="Z4462" s="136">
        <f t="shared" si="698"/>
        <v>89000</v>
      </c>
      <c r="AA4462" t="e">
        <f>SQRT(($U$6/2)^2-($U$6/2)^2*'(OLD) bottom seam length'!Z4462^2/($U$7/2)^2)</f>
        <v>#VALUE!</v>
      </c>
      <c r="AC4462" s="136">
        <f t="shared" si="699"/>
        <v>89000</v>
      </c>
      <c r="AD4462" t="e">
        <f>SQRT(($U$6/2)^2-($U$6/2)^2*'(OLD) bottom seam length'!AC4462^2/($U$7/2)^2)</f>
        <v>#VALUE!</v>
      </c>
    </row>
    <row r="4463" spans="2:30">
      <c r="B4463" s="136">
        <f t="shared" si="690"/>
        <v>89040</v>
      </c>
      <c r="C4463" t="e">
        <f>SQRT(($C$5/2)^2-($C$5/2)^2*'(OLD) bottom seam length'!B4463^2/($C$6/2)^2)</f>
        <v>#DIV/0!</v>
      </c>
      <c r="E4463" s="136">
        <f t="shared" si="691"/>
        <v>89040</v>
      </c>
      <c r="F4463" t="e">
        <f>SQRT(($C$5/2)^2-($C$5/2)^2*'(OLD) bottom seam length'!E4463^2/($C$6/2)^2)</f>
        <v>#DIV/0!</v>
      </c>
      <c r="H4463" s="136">
        <f t="shared" si="692"/>
        <v>89040</v>
      </c>
      <c r="I4463" t="e">
        <f>SQRT(($C$5/2)^2-($C$5/2)^2*'(OLD) bottom seam length'!H4463^2/($C$6/2)^2)</f>
        <v>#DIV/0!</v>
      </c>
      <c r="K4463" s="136">
        <f t="shared" si="693"/>
        <v>89040</v>
      </c>
      <c r="L4463" t="e">
        <f>SQRT(($C$5/2)^2-($C$5/2)^2*'(OLD) bottom seam length'!K4463^2/($C$6/2)^2)</f>
        <v>#DIV/0!</v>
      </c>
      <c r="O4463" s="136">
        <f t="shared" si="694"/>
        <v>89040</v>
      </c>
      <c r="P4463" t="b">
        <f t="shared" si="695"/>
        <v>0</v>
      </c>
      <c r="T4463" s="136">
        <f t="shared" si="696"/>
        <v>89020</v>
      </c>
      <c r="U4463" t="e">
        <f>SQRT(($U$6/2)^2-($U$6/2)^2*'(OLD) bottom seam length'!T4463^2/($U$7/2)^2)</f>
        <v>#VALUE!</v>
      </c>
      <c r="W4463" s="136">
        <f t="shared" si="697"/>
        <v>89020</v>
      </c>
      <c r="X4463" t="e">
        <f>SQRT(($U$6/2)^2-($U$6/2)^2*'(OLD) bottom seam length'!W4463^2/($U$7/2)^2)</f>
        <v>#VALUE!</v>
      </c>
      <c r="Z4463" s="136">
        <f t="shared" si="698"/>
        <v>89020</v>
      </c>
      <c r="AA4463" t="e">
        <f>SQRT(($U$6/2)^2-($U$6/2)^2*'(OLD) bottom seam length'!Z4463^2/($U$7/2)^2)</f>
        <v>#VALUE!</v>
      </c>
      <c r="AC4463" s="136">
        <f t="shared" si="699"/>
        <v>89020</v>
      </c>
      <c r="AD4463" t="e">
        <f>SQRT(($U$6/2)^2-($U$6/2)^2*'(OLD) bottom seam length'!AC4463^2/($U$7/2)^2)</f>
        <v>#VALUE!</v>
      </c>
    </row>
    <row r="4464" spans="2:30">
      <c r="B4464" s="136">
        <f t="shared" si="690"/>
        <v>89060</v>
      </c>
      <c r="C4464" t="e">
        <f>SQRT(($C$5/2)^2-($C$5/2)^2*'(OLD) bottom seam length'!B4464^2/($C$6/2)^2)</f>
        <v>#DIV/0!</v>
      </c>
      <c r="E4464" s="136">
        <f t="shared" si="691"/>
        <v>89060</v>
      </c>
      <c r="F4464" t="e">
        <f>SQRT(($C$5/2)^2-($C$5/2)^2*'(OLD) bottom seam length'!E4464^2/($C$6/2)^2)</f>
        <v>#DIV/0!</v>
      </c>
      <c r="H4464" s="136">
        <f t="shared" si="692"/>
        <v>89060</v>
      </c>
      <c r="I4464" t="e">
        <f>SQRT(($C$5/2)^2-($C$5/2)^2*'(OLD) bottom seam length'!H4464^2/($C$6/2)^2)</f>
        <v>#DIV/0!</v>
      </c>
      <c r="K4464" s="136">
        <f t="shared" si="693"/>
        <v>89060</v>
      </c>
      <c r="L4464" t="e">
        <f>SQRT(($C$5/2)^2-($C$5/2)^2*'(OLD) bottom seam length'!K4464^2/($C$6/2)^2)</f>
        <v>#DIV/0!</v>
      </c>
      <c r="O4464" s="136">
        <f t="shared" si="694"/>
        <v>89060</v>
      </c>
      <c r="P4464" t="b">
        <f t="shared" si="695"/>
        <v>0</v>
      </c>
      <c r="T4464" s="136">
        <f t="shared" si="696"/>
        <v>89040</v>
      </c>
      <c r="U4464" t="e">
        <f>SQRT(($U$6/2)^2-($U$6/2)^2*'(OLD) bottom seam length'!T4464^2/($U$7/2)^2)</f>
        <v>#VALUE!</v>
      </c>
      <c r="W4464" s="136">
        <f t="shared" si="697"/>
        <v>89040</v>
      </c>
      <c r="X4464" t="e">
        <f>SQRT(($U$6/2)^2-($U$6/2)^2*'(OLD) bottom seam length'!W4464^2/($U$7/2)^2)</f>
        <v>#VALUE!</v>
      </c>
      <c r="Z4464" s="136">
        <f t="shared" si="698"/>
        <v>89040</v>
      </c>
      <c r="AA4464" t="e">
        <f>SQRT(($U$6/2)^2-($U$6/2)^2*'(OLD) bottom seam length'!Z4464^2/($U$7/2)^2)</f>
        <v>#VALUE!</v>
      </c>
      <c r="AC4464" s="136">
        <f t="shared" si="699"/>
        <v>89040</v>
      </c>
      <c r="AD4464" t="e">
        <f>SQRT(($U$6/2)^2-($U$6/2)^2*'(OLD) bottom seam length'!AC4464^2/($U$7/2)^2)</f>
        <v>#VALUE!</v>
      </c>
    </row>
    <row r="4465" spans="2:30">
      <c r="B4465" s="136">
        <f t="shared" si="690"/>
        <v>89080</v>
      </c>
      <c r="C4465" t="e">
        <f>SQRT(($C$5/2)^2-($C$5/2)^2*'(OLD) bottom seam length'!B4465^2/($C$6/2)^2)</f>
        <v>#DIV/0!</v>
      </c>
      <c r="E4465" s="136">
        <f t="shared" si="691"/>
        <v>89080</v>
      </c>
      <c r="F4465" t="e">
        <f>SQRT(($C$5/2)^2-($C$5/2)^2*'(OLD) bottom seam length'!E4465^2/($C$6/2)^2)</f>
        <v>#DIV/0!</v>
      </c>
      <c r="H4465" s="136">
        <f t="shared" si="692"/>
        <v>89080</v>
      </c>
      <c r="I4465" t="e">
        <f>SQRT(($C$5/2)^2-($C$5/2)^2*'(OLD) bottom seam length'!H4465^2/($C$6/2)^2)</f>
        <v>#DIV/0!</v>
      </c>
      <c r="K4465" s="136">
        <f t="shared" si="693"/>
        <v>89080</v>
      </c>
      <c r="L4465" t="e">
        <f>SQRT(($C$5/2)^2-($C$5/2)^2*'(OLD) bottom seam length'!K4465^2/($C$6/2)^2)</f>
        <v>#DIV/0!</v>
      </c>
      <c r="O4465" s="136">
        <f t="shared" si="694"/>
        <v>89080</v>
      </c>
      <c r="P4465" t="b">
        <f t="shared" si="695"/>
        <v>0</v>
      </c>
      <c r="T4465" s="136">
        <f t="shared" si="696"/>
        <v>89060</v>
      </c>
      <c r="U4465" t="e">
        <f>SQRT(($U$6/2)^2-($U$6/2)^2*'(OLD) bottom seam length'!T4465^2/($U$7/2)^2)</f>
        <v>#VALUE!</v>
      </c>
      <c r="W4465" s="136">
        <f t="shared" si="697"/>
        <v>89060</v>
      </c>
      <c r="X4465" t="e">
        <f>SQRT(($U$6/2)^2-($U$6/2)^2*'(OLD) bottom seam length'!W4465^2/($U$7/2)^2)</f>
        <v>#VALUE!</v>
      </c>
      <c r="Z4465" s="136">
        <f t="shared" si="698"/>
        <v>89060</v>
      </c>
      <c r="AA4465" t="e">
        <f>SQRT(($U$6/2)^2-($U$6/2)^2*'(OLD) bottom seam length'!Z4465^2/($U$7/2)^2)</f>
        <v>#VALUE!</v>
      </c>
      <c r="AC4465" s="136">
        <f t="shared" si="699"/>
        <v>89060</v>
      </c>
      <c r="AD4465" t="e">
        <f>SQRT(($U$6/2)^2-($U$6/2)^2*'(OLD) bottom seam length'!AC4465^2/($U$7/2)^2)</f>
        <v>#VALUE!</v>
      </c>
    </row>
    <row r="4466" spans="2:30">
      <c r="B4466" s="136">
        <f t="shared" si="690"/>
        <v>89100</v>
      </c>
      <c r="C4466" t="e">
        <f>SQRT(($C$5/2)^2-($C$5/2)^2*'(OLD) bottom seam length'!B4466^2/($C$6/2)^2)</f>
        <v>#DIV/0!</v>
      </c>
      <c r="E4466" s="136">
        <f t="shared" si="691"/>
        <v>89100</v>
      </c>
      <c r="F4466" t="e">
        <f>SQRT(($C$5/2)^2-($C$5/2)^2*'(OLD) bottom seam length'!E4466^2/($C$6/2)^2)</f>
        <v>#DIV/0!</v>
      </c>
      <c r="H4466" s="136">
        <f t="shared" si="692"/>
        <v>89100</v>
      </c>
      <c r="I4466" t="e">
        <f>SQRT(($C$5/2)^2-($C$5/2)^2*'(OLD) bottom seam length'!H4466^2/($C$6/2)^2)</f>
        <v>#DIV/0!</v>
      </c>
      <c r="K4466" s="136">
        <f t="shared" si="693"/>
        <v>89100</v>
      </c>
      <c r="L4466" t="e">
        <f>SQRT(($C$5/2)^2-($C$5/2)^2*'(OLD) bottom seam length'!K4466^2/($C$6/2)^2)</f>
        <v>#DIV/0!</v>
      </c>
      <c r="O4466" s="136">
        <f t="shared" si="694"/>
        <v>89100</v>
      </c>
      <c r="P4466" t="b">
        <f t="shared" si="695"/>
        <v>0</v>
      </c>
      <c r="T4466" s="136">
        <f t="shared" si="696"/>
        <v>89080</v>
      </c>
      <c r="U4466" t="e">
        <f>SQRT(($U$6/2)^2-($U$6/2)^2*'(OLD) bottom seam length'!T4466^2/($U$7/2)^2)</f>
        <v>#VALUE!</v>
      </c>
      <c r="W4466" s="136">
        <f t="shared" si="697"/>
        <v>89080</v>
      </c>
      <c r="X4466" t="e">
        <f>SQRT(($U$6/2)^2-($U$6/2)^2*'(OLD) bottom seam length'!W4466^2/($U$7/2)^2)</f>
        <v>#VALUE!</v>
      </c>
      <c r="Z4466" s="136">
        <f t="shared" si="698"/>
        <v>89080</v>
      </c>
      <c r="AA4466" t="e">
        <f>SQRT(($U$6/2)^2-($U$6/2)^2*'(OLD) bottom seam length'!Z4466^2/($U$7/2)^2)</f>
        <v>#VALUE!</v>
      </c>
      <c r="AC4466" s="136">
        <f t="shared" si="699"/>
        <v>89080</v>
      </c>
      <c r="AD4466" t="e">
        <f>SQRT(($U$6/2)^2-($U$6/2)^2*'(OLD) bottom seam length'!AC4466^2/($U$7/2)^2)</f>
        <v>#VALUE!</v>
      </c>
    </row>
    <row r="4467" spans="2:30">
      <c r="B4467" s="136">
        <f t="shared" si="690"/>
        <v>89120</v>
      </c>
      <c r="C4467" t="e">
        <f>SQRT(($C$5/2)^2-($C$5/2)^2*'(OLD) bottom seam length'!B4467^2/($C$6/2)^2)</f>
        <v>#DIV/0!</v>
      </c>
      <c r="E4467" s="136">
        <f t="shared" si="691"/>
        <v>89120</v>
      </c>
      <c r="F4467" t="e">
        <f>SQRT(($C$5/2)^2-($C$5/2)^2*'(OLD) bottom seam length'!E4467^2/($C$6/2)^2)</f>
        <v>#DIV/0!</v>
      </c>
      <c r="H4467" s="136">
        <f t="shared" si="692"/>
        <v>89120</v>
      </c>
      <c r="I4467" t="e">
        <f>SQRT(($C$5/2)^2-($C$5/2)^2*'(OLD) bottom seam length'!H4467^2/($C$6/2)^2)</f>
        <v>#DIV/0!</v>
      </c>
      <c r="K4467" s="136">
        <f t="shared" si="693"/>
        <v>89120</v>
      </c>
      <c r="L4467" t="e">
        <f>SQRT(($C$5/2)^2-($C$5/2)^2*'(OLD) bottom seam length'!K4467^2/($C$6/2)^2)</f>
        <v>#DIV/0!</v>
      </c>
      <c r="O4467" s="136">
        <f t="shared" si="694"/>
        <v>89120</v>
      </c>
      <c r="P4467" t="b">
        <f t="shared" si="695"/>
        <v>0</v>
      </c>
      <c r="T4467" s="136">
        <f t="shared" si="696"/>
        <v>89100</v>
      </c>
      <c r="U4467" t="e">
        <f>SQRT(($U$6/2)^2-($U$6/2)^2*'(OLD) bottom seam length'!T4467^2/($U$7/2)^2)</f>
        <v>#VALUE!</v>
      </c>
      <c r="W4467" s="136">
        <f t="shared" si="697"/>
        <v>89100</v>
      </c>
      <c r="X4467" t="e">
        <f>SQRT(($U$6/2)^2-($U$6/2)^2*'(OLD) bottom seam length'!W4467^2/($U$7/2)^2)</f>
        <v>#VALUE!</v>
      </c>
      <c r="Z4467" s="136">
        <f t="shared" si="698"/>
        <v>89100</v>
      </c>
      <c r="AA4467" t="e">
        <f>SQRT(($U$6/2)^2-($U$6/2)^2*'(OLD) bottom seam length'!Z4467^2/($U$7/2)^2)</f>
        <v>#VALUE!</v>
      </c>
      <c r="AC4467" s="136">
        <f t="shared" si="699"/>
        <v>89100</v>
      </c>
      <c r="AD4467" t="e">
        <f>SQRT(($U$6/2)^2-($U$6/2)^2*'(OLD) bottom seam length'!AC4467^2/($U$7/2)^2)</f>
        <v>#VALUE!</v>
      </c>
    </row>
    <row r="4468" spans="2:30">
      <c r="B4468" s="136">
        <f t="shared" si="690"/>
        <v>89140</v>
      </c>
      <c r="C4468" t="e">
        <f>SQRT(($C$5/2)^2-($C$5/2)^2*'(OLD) bottom seam length'!B4468^2/($C$6/2)^2)</f>
        <v>#DIV/0!</v>
      </c>
      <c r="E4468" s="136">
        <f t="shared" si="691"/>
        <v>89140</v>
      </c>
      <c r="F4468" t="e">
        <f>SQRT(($C$5/2)^2-($C$5/2)^2*'(OLD) bottom seam length'!E4468^2/($C$6/2)^2)</f>
        <v>#DIV/0!</v>
      </c>
      <c r="H4468" s="136">
        <f t="shared" si="692"/>
        <v>89140</v>
      </c>
      <c r="I4468" t="e">
        <f>SQRT(($C$5/2)^2-($C$5/2)^2*'(OLD) bottom seam length'!H4468^2/($C$6/2)^2)</f>
        <v>#DIV/0!</v>
      </c>
      <c r="K4468" s="136">
        <f t="shared" si="693"/>
        <v>89140</v>
      </c>
      <c r="L4468" t="e">
        <f>SQRT(($C$5/2)^2-($C$5/2)^2*'(OLD) bottom seam length'!K4468^2/($C$6/2)^2)</f>
        <v>#DIV/0!</v>
      </c>
      <c r="O4468" s="136">
        <f t="shared" si="694"/>
        <v>89140</v>
      </c>
      <c r="P4468" t="b">
        <f t="shared" si="695"/>
        <v>0</v>
      </c>
      <c r="T4468" s="136">
        <f t="shared" si="696"/>
        <v>89120</v>
      </c>
      <c r="U4468" t="e">
        <f>SQRT(($U$6/2)^2-($U$6/2)^2*'(OLD) bottom seam length'!T4468^2/($U$7/2)^2)</f>
        <v>#VALUE!</v>
      </c>
      <c r="W4468" s="136">
        <f t="shared" si="697"/>
        <v>89120</v>
      </c>
      <c r="X4468" t="e">
        <f>SQRT(($U$6/2)^2-($U$6/2)^2*'(OLD) bottom seam length'!W4468^2/($U$7/2)^2)</f>
        <v>#VALUE!</v>
      </c>
      <c r="Z4468" s="136">
        <f t="shared" si="698"/>
        <v>89120</v>
      </c>
      <c r="AA4468" t="e">
        <f>SQRT(($U$6/2)^2-($U$6/2)^2*'(OLD) bottom seam length'!Z4468^2/($U$7/2)^2)</f>
        <v>#VALUE!</v>
      </c>
      <c r="AC4468" s="136">
        <f t="shared" si="699"/>
        <v>89120</v>
      </c>
      <c r="AD4468" t="e">
        <f>SQRT(($U$6/2)^2-($U$6/2)^2*'(OLD) bottom seam length'!AC4468^2/($U$7/2)^2)</f>
        <v>#VALUE!</v>
      </c>
    </row>
    <row r="4469" spans="2:30">
      <c r="B4469" s="136">
        <f t="shared" si="690"/>
        <v>89160</v>
      </c>
      <c r="C4469" t="e">
        <f>SQRT(($C$5/2)^2-($C$5/2)^2*'(OLD) bottom seam length'!B4469^2/($C$6/2)^2)</f>
        <v>#DIV/0!</v>
      </c>
      <c r="E4469" s="136">
        <f t="shared" si="691"/>
        <v>89160</v>
      </c>
      <c r="F4469" t="e">
        <f>SQRT(($C$5/2)^2-($C$5/2)^2*'(OLD) bottom seam length'!E4469^2/($C$6/2)^2)</f>
        <v>#DIV/0!</v>
      </c>
      <c r="H4469" s="136">
        <f t="shared" si="692"/>
        <v>89160</v>
      </c>
      <c r="I4469" t="e">
        <f>SQRT(($C$5/2)^2-($C$5/2)^2*'(OLD) bottom seam length'!H4469^2/($C$6/2)^2)</f>
        <v>#DIV/0!</v>
      </c>
      <c r="K4469" s="136">
        <f t="shared" si="693"/>
        <v>89160</v>
      </c>
      <c r="L4469" t="e">
        <f>SQRT(($C$5/2)^2-($C$5/2)^2*'(OLD) bottom seam length'!K4469^2/($C$6/2)^2)</f>
        <v>#DIV/0!</v>
      </c>
      <c r="O4469" s="136">
        <f t="shared" si="694"/>
        <v>89160</v>
      </c>
      <c r="P4469" t="b">
        <f t="shared" si="695"/>
        <v>0</v>
      </c>
      <c r="T4469" s="136">
        <f t="shared" si="696"/>
        <v>89140</v>
      </c>
      <c r="U4469" t="e">
        <f>SQRT(($U$6/2)^2-($U$6/2)^2*'(OLD) bottom seam length'!T4469^2/($U$7/2)^2)</f>
        <v>#VALUE!</v>
      </c>
      <c r="W4469" s="136">
        <f t="shared" si="697"/>
        <v>89140</v>
      </c>
      <c r="X4469" t="e">
        <f>SQRT(($U$6/2)^2-($U$6/2)^2*'(OLD) bottom seam length'!W4469^2/($U$7/2)^2)</f>
        <v>#VALUE!</v>
      </c>
      <c r="Z4469" s="136">
        <f t="shared" si="698"/>
        <v>89140</v>
      </c>
      <c r="AA4469" t="e">
        <f>SQRT(($U$6/2)^2-($U$6/2)^2*'(OLD) bottom seam length'!Z4469^2/($U$7/2)^2)</f>
        <v>#VALUE!</v>
      </c>
      <c r="AC4469" s="136">
        <f t="shared" si="699"/>
        <v>89140</v>
      </c>
      <c r="AD4469" t="e">
        <f>SQRT(($U$6/2)^2-($U$6/2)^2*'(OLD) bottom seam length'!AC4469^2/($U$7/2)^2)</f>
        <v>#VALUE!</v>
      </c>
    </row>
    <row r="4470" spans="2:30">
      <c r="B4470" s="136">
        <f t="shared" si="690"/>
        <v>89180</v>
      </c>
      <c r="C4470" t="e">
        <f>SQRT(($C$5/2)^2-($C$5/2)^2*'(OLD) bottom seam length'!B4470^2/($C$6/2)^2)</f>
        <v>#DIV/0!</v>
      </c>
      <c r="E4470" s="136">
        <f t="shared" si="691"/>
        <v>89180</v>
      </c>
      <c r="F4470" t="e">
        <f>SQRT(($C$5/2)^2-($C$5/2)^2*'(OLD) bottom seam length'!E4470^2/($C$6/2)^2)</f>
        <v>#DIV/0!</v>
      </c>
      <c r="H4470" s="136">
        <f t="shared" si="692"/>
        <v>89180</v>
      </c>
      <c r="I4470" t="e">
        <f>SQRT(($C$5/2)^2-($C$5/2)^2*'(OLD) bottom seam length'!H4470^2/($C$6/2)^2)</f>
        <v>#DIV/0!</v>
      </c>
      <c r="K4470" s="136">
        <f t="shared" si="693"/>
        <v>89180</v>
      </c>
      <c r="L4470" t="e">
        <f>SQRT(($C$5/2)^2-($C$5/2)^2*'(OLD) bottom seam length'!K4470^2/($C$6/2)^2)</f>
        <v>#DIV/0!</v>
      </c>
      <c r="O4470" s="136">
        <f t="shared" si="694"/>
        <v>89180</v>
      </c>
      <c r="P4470" t="b">
        <f t="shared" si="695"/>
        <v>0</v>
      </c>
      <c r="T4470" s="136">
        <f t="shared" si="696"/>
        <v>89160</v>
      </c>
      <c r="U4470" t="e">
        <f>SQRT(($U$6/2)^2-($U$6/2)^2*'(OLD) bottom seam length'!T4470^2/($U$7/2)^2)</f>
        <v>#VALUE!</v>
      </c>
      <c r="W4470" s="136">
        <f t="shared" si="697"/>
        <v>89160</v>
      </c>
      <c r="X4470" t="e">
        <f>SQRT(($U$6/2)^2-($U$6/2)^2*'(OLD) bottom seam length'!W4470^2/($U$7/2)^2)</f>
        <v>#VALUE!</v>
      </c>
      <c r="Z4470" s="136">
        <f t="shared" si="698"/>
        <v>89160</v>
      </c>
      <c r="AA4470" t="e">
        <f>SQRT(($U$6/2)^2-($U$6/2)^2*'(OLD) bottom seam length'!Z4470^2/($U$7/2)^2)</f>
        <v>#VALUE!</v>
      </c>
      <c r="AC4470" s="136">
        <f t="shared" si="699"/>
        <v>89160</v>
      </c>
      <c r="AD4470" t="e">
        <f>SQRT(($U$6/2)^2-($U$6/2)^2*'(OLD) bottom seam length'!AC4470^2/($U$7/2)^2)</f>
        <v>#VALUE!</v>
      </c>
    </row>
    <row r="4471" spans="2:30">
      <c r="B4471" s="136">
        <f t="shared" si="690"/>
        <v>89200</v>
      </c>
      <c r="C4471" t="e">
        <f>SQRT(($C$5/2)^2-($C$5/2)^2*'(OLD) bottom seam length'!B4471^2/($C$6/2)^2)</f>
        <v>#DIV/0!</v>
      </c>
      <c r="E4471" s="136">
        <f t="shared" si="691"/>
        <v>89200</v>
      </c>
      <c r="F4471" t="e">
        <f>SQRT(($C$5/2)^2-($C$5/2)^2*'(OLD) bottom seam length'!E4471^2/($C$6/2)^2)</f>
        <v>#DIV/0!</v>
      </c>
      <c r="H4471" s="136">
        <f t="shared" si="692"/>
        <v>89200</v>
      </c>
      <c r="I4471" t="e">
        <f>SQRT(($C$5/2)^2-($C$5/2)^2*'(OLD) bottom seam length'!H4471^2/($C$6/2)^2)</f>
        <v>#DIV/0!</v>
      </c>
      <c r="K4471" s="136">
        <f t="shared" si="693"/>
        <v>89200</v>
      </c>
      <c r="L4471" t="e">
        <f>SQRT(($C$5/2)^2-($C$5/2)^2*'(OLD) bottom seam length'!K4471^2/($C$6/2)^2)</f>
        <v>#DIV/0!</v>
      </c>
      <c r="O4471" s="136">
        <f t="shared" si="694"/>
        <v>89200</v>
      </c>
      <c r="P4471" t="b">
        <f t="shared" si="695"/>
        <v>0</v>
      </c>
      <c r="T4471" s="136">
        <f t="shared" si="696"/>
        <v>89180</v>
      </c>
      <c r="U4471" t="e">
        <f>SQRT(($U$6/2)^2-($U$6/2)^2*'(OLD) bottom seam length'!T4471^2/($U$7/2)^2)</f>
        <v>#VALUE!</v>
      </c>
      <c r="W4471" s="136">
        <f t="shared" si="697"/>
        <v>89180</v>
      </c>
      <c r="X4471" t="e">
        <f>SQRT(($U$6/2)^2-($U$6/2)^2*'(OLD) bottom seam length'!W4471^2/($U$7/2)^2)</f>
        <v>#VALUE!</v>
      </c>
      <c r="Z4471" s="136">
        <f t="shared" si="698"/>
        <v>89180</v>
      </c>
      <c r="AA4471" t="e">
        <f>SQRT(($U$6/2)^2-($U$6/2)^2*'(OLD) bottom seam length'!Z4471^2/($U$7/2)^2)</f>
        <v>#VALUE!</v>
      </c>
      <c r="AC4471" s="136">
        <f t="shared" si="699"/>
        <v>89180</v>
      </c>
      <c r="AD4471" t="e">
        <f>SQRT(($U$6/2)^2-($U$6/2)^2*'(OLD) bottom seam length'!AC4471^2/($U$7/2)^2)</f>
        <v>#VALUE!</v>
      </c>
    </row>
    <row r="4472" spans="2:30">
      <c r="B4472" s="136">
        <f t="shared" si="690"/>
        <v>89220</v>
      </c>
      <c r="C4472" t="e">
        <f>SQRT(($C$5/2)^2-($C$5/2)^2*'(OLD) bottom seam length'!B4472^2/($C$6/2)^2)</f>
        <v>#DIV/0!</v>
      </c>
      <c r="E4472" s="136">
        <f t="shared" si="691"/>
        <v>89220</v>
      </c>
      <c r="F4472" t="e">
        <f>SQRT(($C$5/2)^2-($C$5/2)^2*'(OLD) bottom seam length'!E4472^2/($C$6/2)^2)</f>
        <v>#DIV/0!</v>
      </c>
      <c r="H4472" s="136">
        <f t="shared" si="692"/>
        <v>89220</v>
      </c>
      <c r="I4472" t="e">
        <f>SQRT(($C$5/2)^2-($C$5/2)^2*'(OLD) bottom seam length'!H4472^2/($C$6/2)^2)</f>
        <v>#DIV/0!</v>
      </c>
      <c r="K4472" s="136">
        <f t="shared" si="693"/>
        <v>89220</v>
      </c>
      <c r="L4472" t="e">
        <f>SQRT(($C$5/2)^2-($C$5/2)^2*'(OLD) bottom seam length'!K4472^2/($C$6/2)^2)</f>
        <v>#DIV/0!</v>
      </c>
      <c r="O4472" s="136">
        <f t="shared" si="694"/>
        <v>89220</v>
      </c>
      <c r="P4472" t="b">
        <f t="shared" si="695"/>
        <v>0</v>
      </c>
      <c r="T4472" s="136">
        <f t="shared" si="696"/>
        <v>89200</v>
      </c>
      <c r="U4472" t="e">
        <f>SQRT(($U$6/2)^2-($U$6/2)^2*'(OLD) bottom seam length'!T4472^2/($U$7/2)^2)</f>
        <v>#VALUE!</v>
      </c>
      <c r="W4472" s="136">
        <f t="shared" si="697"/>
        <v>89200</v>
      </c>
      <c r="X4472" t="e">
        <f>SQRT(($U$6/2)^2-($U$6/2)^2*'(OLD) bottom seam length'!W4472^2/($U$7/2)^2)</f>
        <v>#VALUE!</v>
      </c>
      <c r="Z4472" s="136">
        <f t="shared" si="698"/>
        <v>89200</v>
      </c>
      <c r="AA4472" t="e">
        <f>SQRT(($U$6/2)^2-($U$6/2)^2*'(OLD) bottom seam length'!Z4472^2/($U$7/2)^2)</f>
        <v>#VALUE!</v>
      </c>
      <c r="AC4472" s="136">
        <f t="shared" si="699"/>
        <v>89200</v>
      </c>
      <c r="AD4472" t="e">
        <f>SQRT(($U$6/2)^2-($U$6/2)^2*'(OLD) bottom seam length'!AC4472^2/($U$7/2)^2)</f>
        <v>#VALUE!</v>
      </c>
    </row>
    <row r="4473" spans="2:30">
      <c r="B4473" s="136">
        <f t="shared" si="690"/>
        <v>89240</v>
      </c>
      <c r="C4473" t="e">
        <f>SQRT(($C$5/2)^2-($C$5/2)^2*'(OLD) bottom seam length'!B4473^2/($C$6/2)^2)</f>
        <v>#DIV/0!</v>
      </c>
      <c r="E4473" s="136">
        <f t="shared" si="691"/>
        <v>89240</v>
      </c>
      <c r="F4473" t="e">
        <f>SQRT(($C$5/2)^2-($C$5/2)^2*'(OLD) bottom seam length'!E4473^2/($C$6/2)^2)</f>
        <v>#DIV/0!</v>
      </c>
      <c r="H4473" s="136">
        <f t="shared" si="692"/>
        <v>89240</v>
      </c>
      <c r="I4473" t="e">
        <f>SQRT(($C$5/2)^2-($C$5/2)^2*'(OLD) bottom seam length'!H4473^2/($C$6/2)^2)</f>
        <v>#DIV/0!</v>
      </c>
      <c r="K4473" s="136">
        <f t="shared" si="693"/>
        <v>89240</v>
      </c>
      <c r="L4473" t="e">
        <f>SQRT(($C$5/2)^2-($C$5/2)^2*'(OLD) bottom seam length'!K4473^2/($C$6/2)^2)</f>
        <v>#DIV/0!</v>
      </c>
      <c r="O4473" s="136">
        <f t="shared" si="694"/>
        <v>89240</v>
      </c>
      <c r="P4473" t="b">
        <f t="shared" si="695"/>
        <v>0</v>
      </c>
      <c r="T4473" s="136">
        <f t="shared" si="696"/>
        <v>89220</v>
      </c>
      <c r="U4473" t="e">
        <f>SQRT(($U$6/2)^2-($U$6/2)^2*'(OLD) bottom seam length'!T4473^2/($U$7/2)^2)</f>
        <v>#VALUE!</v>
      </c>
      <c r="W4473" s="136">
        <f t="shared" si="697"/>
        <v>89220</v>
      </c>
      <c r="X4473" t="e">
        <f>SQRT(($U$6/2)^2-($U$6/2)^2*'(OLD) bottom seam length'!W4473^2/($U$7/2)^2)</f>
        <v>#VALUE!</v>
      </c>
      <c r="Z4473" s="136">
        <f t="shared" si="698"/>
        <v>89220</v>
      </c>
      <c r="AA4473" t="e">
        <f>SQRT(($U$6/2)^2-($U$6/2)^2*'(OLD) bottom seam length'!Z4473^2/($U$7/2)^2)</f>
        <v>#VALUE!</v>
      </c>
      <c r="AC4473" s="136">
        <f t="shared" si="699"/>
        <v>89220</v>
      </c>
      <c r="AD4473" t="e">
        <f>SQRT(($U$6/2)^2-($U$6/2)^2*'(OLD) bottom seam length'!AC4473^2/($U$7/2)^2)</f>
        <v>#VALUE!</v>
      </c>
    </row>
    <row r="4474" spans="2:30">
      <c r="B4474" s="136">
        <f t="shared" si="690"/>
        <v>89260</v>
      </c>
      <c r="C4474" t="e">
        <f>SQRT(($C$5/2)^2-($C$5/2)^2*'(OLD) bottom seam length'!B4474^2/($C$6/2)^2)</f>
        <v>#DIV/0!</v>
      </c>
      <c r="E4474" s="136">
        <f t="shared" si="691"/>
        <v>89260</v>
      </c>
      <c r="F4474" t="e">
        <f>SQRT(($C$5/2)^2-($C$5/2)^2*'(OLD) bottom seam length'!E4474^2/($C$6/2)^2)</f>
        <v>#DIV/0!</v>
      </c>
      <c r="H4474" s="136">
        <f t="shared" si="692"/>
        <v>89260</v>
      </c>
      <c r="I4474" t="e">
        <f>SQRT(($C$5/2)^2-($C$5/2)^2*'(OLD) bottom seam length'!H4474^2/($C$6/2)^2)</f>
        <v>#DIV/0!</v>
      </c>
      <c r="K4474" s="136">
        <f t="shared" si="693"/>
        <v>89260</v>
      </c>
      <c r="L4474" t="e">
        <f>SQRT(($C$5/2)^2-($C$5/2)^2*'(OLD) bottom seam length'!K4474^2/($C$6/2)^2)</f>
        <v>#DIV/0!</v>
      </c>
      <c r="O4474" s="136">
        <f t="shared" si="694"/>
        <v>89260</v>
      </c>
      <c r="P4474" t="b">
        <f t="shared" si="695"/>
        <v>0</v>
      </c>
      <c r="T4474" s="136">
        <f t="shared" si="696"/>
        <v>89240</v>
      </c>
      <c r="U4474" t="e">
        <f>SQRT(($U$6/2)^2-($U$6/2)^2*'(OLD) bottom seam length'!T4474^2/($U$7/2)^2)</f>
        <v>#VALUE!</v>
      </c>
      <c r="W4474" s="136">
        <f t="shared" si="697"/>
        <v>89240</v>
      </c>
      <c r="X4474" t="e">
        <f>SQRT(($U$6/2)^2-($U$6/2)^2*'(OLD) bottom seam length'!W4474^2/($U$7/2)^2)</f>
        <v>#VALUE!</v>
      </c>
      <c r="Z4474" s="136">
        <f t="shared" si="698"/>
        <v>89240</v>
      </c>
      <c r="AA4474" t="e">
        <f>SQRT(($U$6/2)^2-($U$6/2)^2*'(OLD) bottom seam length'!Z4474^2/($U$7/2)^2)</f>
        <v>#VALUE!</v>
      </c>
      <c r="AC4474" s="136">
        <f t="shared" si="699"/>
        <v>89240</v>
      </c>
      <c r="AD4474" t="e">
        <f>SQRT(($U$6/2)^2-($U$6/2)^2*'(OLD) bottom seam length'!AC4474^2/($U$7/2)^2)</f>
        <v>#VALUE!</v>
      </c>
    </row>
    <row r="4475" spans="2:30">
      <c r="B4475" s="136">
        <f t="shared" si="690"/>
        <v>89280</v>
      </c>
      <c r="C4475" t="e">
        <f>SQRT(($C$5/2)^2-($C$5/2)^2*'(OLD) bottom seam length'!B4475^2/($C$6/2)^2)</f>
        <v>#DIV/0!</v>
      </c>
      <c r="E4475" s="136">
        <f t="shared" si="691"/>
        <v>89280</v>
      </c>
      <c r="F4475" t="e">
        <f>SQRT(($C$5/2)^2-($C$5/2)^2*'(OLD) bottom seam length'!E4475^2/($C$6/2)^2)</f>
        <v>#DIV/0!</v>
      </c>
      <c r="H4475" s="136">
        <f t="shared" si="692"/>
        <v>89280</v>
      </c>
      <c r="I4475" t="e">
        <f>SQRT(($C$5/2)^2-($C$5/2)^2*'(OLD) bottom seam length'!H4475^2/($C$6/2)^2)</f>
        <v>#DIV/0!</v>
      </c>
      <c r="K4475" s="136">
        <f t="shared" si="693"/>
        <v>89280</v>
      </c>
      <c r="L4475" t="e">
        <f>SQRT(($C$5/2)^2-($C$5/2)^2*'(OLD) bottom seam length'!K4475^2/($C$6/2)^2)</f>
        <v>#DIV/0!</v>
      </c>
      <c r="O4475" s="136">
        <f t="shared" si="694"/>
        <v>89280</v>
      </c>
      <c r="P4475" t="b">
        <f t="shared" si="695"/>
        <v>0</v>
      </c>
      <c r="T4475" s="136">
        <f t="shared" si="696"/>
        <v>89260</v>
      </c>
      <c r="U4475" t="e">
        <f>SQRT(($U$6/2)^2-($U$6/2)^2*'(OLD) bottom seam length'!T4475^2/($U$7/2)^2)</f>
        <v>#VALUE!</v>
      </c>
      <c r="W4475" s="136">
        <f t="shared" si="697"/>
        <v>89260</v>
      </c>
      <c r="X4475" t="e">
        <f>SQRT(($U$6/2)^2-($U$6/2)^2*'(OLD) bottom seam length'!W4475^2/($U$7/2)^2)</f>
        <v>#VALUE!</v>
      </c>
      <c r="Z4475" s="136">
        <f t="shared" si="698"/>
        <v>89260</v>
      </c>
      <c r="AA4475" t="e">
        <f>SQRT(($U$6/2)^2-($U$6/2)^2*'(OLD) bottom seam length'!Z4475^2/($U$7/2)^2)</f>
        <v>#VALUE!</v>
      </c>
      <c r="AC4475" s="136">
        <f t="shared" si="699"/>
        <v>89260</v>
      </c>
      <c r="AD4475" t="e">
        <f>SQRT(($U$6/2)^2-($U$6/2)^2*'(OLD) bottom seam length'!AC4475^2/($U$7/2)^2)</f>
        <v>#VALUE!</v>
      </c>
    </row>
    <row r="4476" spans="2:30">
      <c r="B4476" s="136">
        <f t="shared" si="690"/>
        <v>89300</v>
      </c>
      <c r="C4476" t="e">
        <f>SQRT(($C$5/2)^2-($C$5/2)^2*'(OLD) bottom seam length'!B4476^2/($C$6/2)^2)</f>
        <v>#DIV/0!</v>
      </c>
      <c r="E4476" s="136">
        <f t="shared" si="691"/>
        <v>89300</v>
      </c>
      <c r="F4476" t="e">
        <f>SQRT(($C$5/2)^2-($C$5/2)^2*'(OLD) bottom seam length'!E4476^2/($C$6/2)^2)</f>
        <v>#DIV/0!</v>
      </c>
      <c r="H4476" s="136">
        <f t="shared" si="692"/>
        <v>89300</v>
      </c>
      <c r="I4476" t="e">
        <f>SQRT(($C$5/2)^2-($C$5/2)^2*'(OLD) bottom seam length'!H4476^2/($C$6/2)^2)</f>
        <v>#DIV/0!</v>
      </c>
      <c r="K4476" s="136">
        <f t="shared" si="693"/>
        <v>89300</v>
      </c>
      <c r="L4476" t="e">
        <f>SQRT(($C$5/2)^2-($C$5/2)^2*'(OLD) bottom seam length'!K4476^2/($C$6/2)^2)</f>
        <v>#DIV/0!</v>
      </c>
      <c r="O4476" s="136">
        <f t="shared" si="694"/>
        <v>89300</v>
      </c>
      <c r="P4476" t="b">
        <f t="shared" si="695"/>
        <v>0</v>
      </c>
      <c r="T4476" s="136">
        <f t="shared" si="696"/>
        <v>89280</v>
      </c>
      <c r="U4476" t="e">
        <f>SQRT(($U$6/2)^2-($U$6/2)^2*'(OLD) bottom seam length'!T4476^2/($U$7/2)^2)</f>
        <v>#VALUE!</v>
      </c>
      <c r="W4476" s="136">
        <f t="shared" si="697"/>
        <v>89280</v>
      </c>
      <c r="X4476" t="e">
        <f>SQRT(($U$6/2)^2-($U$6/2)^2*'(OLD) bottom seam length'!W4476^2/($U$7/2)^2)</f>
        <v>#VALUE!</v>
      </c>
      <c r="Z4476" s="136">
        <f t="shared" si="698"/>
        <v>89280</v>
      </c>
      <c r="AA4476" t="e">
        <f>SQRT(($U$6/2)^2-($U$6/2)^2*'(OLD) bottom seam length'!Z4476^2/($U$7/2)^2)</f>
        <v>#VALUE!</v>
      </c>
      <c r="AC4476" s="136">
        <f t="shared" si="699"/>
        <v>89280</v>
      </c>
      <c r="AD4476" t="e">
        <f>SQRT(($U$6/2)^2-($U$6/2)^2*'(OLD) bottom seam length'!AC4476^2/($U$7/2)^2)</f>
        <v>#VALUE!</v>
      </c>
    </row>
    <row r="4477" spans="2:30">
      <c r="B4477" s="136">
        <f t="shared" si="690"/>
        <v>89320</v>
      </c>
      <c r="C4477" t="e">
        <f>SQRT(($C$5/2)^2-($C$5/2)^2*'(OLD) bottom seam length'!B4477^2/($C$6/2)^2)</f>
        <v>#DIV/0!</v>
      </c>
      <c r="E4477" s="136">
        <f t="shared" si="691"/>
        <v>89320</v>
      </c>
      <c r="F4477" t="e">
        <f>SQRT(($C$5/2)^2-($C$5/2)^2*'(OLD) bottom seam length'!E4477^2/($C$6/2)^2)</f>
        <v>#DIV/0!</v>
      </c>
      <c r="H4477" s="136">
        <f t="shared" si="692"/>
        <v>89320</v>
      </c>
      <c r="I4477" t="e">
        <f>SQRT(($C$5/2)^2-($C$5/2)^2*'(OLD) bottom seam length'!H4477^2/($C$6/2)^2)</f>
        <v>#DIV/0!</v>
      </c>
      <c r="K4477" s="136">
        <f t="shared" si="693"/>
        <v>89320</v>
      </c>
      <c r="L4477" t="e">
        <f>SQRT(($C$5/2)^2-($C$5/2)^2*'(OLD) bottom seam length'!K4477^2/($C$6/2)^2)</f>
        <v>#DIV/0!</v>
      </c>
      <c r="O4477" s="136">
        <f t="shared" si="694"/>
        <v>89320</v>
      </c>
      <c r="P4477" t="b">
        <f t="shared" si="695"/>
        <v>0</v>
      </c>
      <c r="T4477" s="136">
        <f t="shared" si="696"/>
        <v>89300</v>
      </c>
      <c r="U4477" t="e">
        <f>SQRT(($U$6/2)^2-($U$6/2)^2*'(OLD) bottom seam length'!T4477^2/($U$7/2)^2)</f>
        <v>#VALUE!</v>
      </c>
      <c r="W4477" s="136">
        <f t="shared" si="697"/>
        <v>89300</v>
      </c>
      <c r="X4477" t="e">
        <f>SQRT(($U$6/2)^2-($U$6/2)^2*'(OLD) bottom seam length'!W4477^2/($U$7/2)^2)</f>
        <v>#VALUE!</v>
      </c>
      <c r="Z4477" s="136">
        <f t="shared" si="698"/>
        <v>89300</v>
      </c>
      <c r="AA4477" t="e">
        <f>SQRT(($U$6/2)^2-($U$6/2)^2*'(OLD) bottom seam length'!Z4477^2/($U$7/2)^2)</f>
        <v>#VALUE!</v>
      </c>
      <c r="AC4477" s="136">
        <f t="shared" si="699"/>
        <v>89300</v>
      </c>
      <c r="AD4477" t="e">
        <f>SQRT(($U$6/2)^2-($U$6/2)^2*'(OLD) bottom seam length'!AC4477^2/($U$7/2)^2)</f>
        <v>#VALUE!</v>
      </c>
    </row>
    <row r="4478" spans="2:30">
      <c r="B4478" s="136">
        <f t="shared" si="690"/>
        <v>89340</v>
      </c>
      <c r="C4478" t="e">
        <f>SQRT(($C$5/2)^2-($C$5/2)^2*'(OLD) bottom seam length'!B4478^2/($C$6/2)^2)</f>
        <v>#DIV/0!</v>
      </c>
      <c r="E4478" s="136">
        <f t="shared" si="691"/>
        <v>89340</v>
      </c>
      <c r="F4478" t="e">
        <f>SQRT(($C$5/2)^2-($C$5/2)^2*'(OLD) bottom seam length'!E4478^2/($C$6/2)^2)</f>
        <v>#DIV/0!</v>
      </c>
      <c r="H4478" s="136">
        <f t="shared" si="692"/>
        <v>89340</v>
      </c>
      <c r="I4478" t="e">
        <f>SQRT(($C$5/2)^2-($C$5/2)^2*'(OLD) bottom seam length'!H4478^2/($C$6/2)^2)</f>
        <v>#DIV/0!</v>
      </c>
      <c r="K4478" s="136">
        <f t="shared" si="693"/>
        <v>89340</v>
      </c>
      <c r="L4478" t="e">
        <f>SQRT(($C$5/2)^2-($C$5/2)^2*'(OLD) bottom seam length'!K4478^2/($C$6/2)^2)</f>
        <v>#DIV/0!</v>
      </c>
      <c r="O4478" s="136">
        <f t="shared" si="694"/>
        <v>89340</v>
      </c>
      <c r="P4478" t="b">
        <f t="shared" si="695"/>
        <v>0</v>
      </c>
      <c r="T4478" s="136">
        <f t="shared" si="696"/>
        <v>89320</v>
      </c>
      <c r="U4478" t="e">
        <f>SQRT(($U$6/2)^2-($U$6/2)^2*'(OLD) bottom seam length'!T4478^2/($U$7/2)^2)</f>
        <v>#VALUE!</v>
      </c>
      <c r="W4478" s="136">
        <f t="shared" si="697"/>
        <v>89320</v>
      </c>
      <c r="X4478" t="e">
        <f>SQRT(($U$6/2)^2-($U$6/2)^2*'(OLD) bottom seam length'!W4478^2/($U$7/2)^2)</f>
        <v>#VALUE!</v>
      </c>
      <c r="Z4478" s="136">
        <f t="shared" si="698"/>
        <v>89320</v>
      </c>
      <c r="AA4478" t="e">
        <f>SQRT(($U$6/2)^2-($U$6/2)^2*'(OLD) bottom seam length'!Z4478^2/($U$7/2)^2)</f>
        <v>#VALUE!</v>
      </c>
      <c r="AC4478" s="136">
        <f t="shared" si="699"/>
        <v>89320</v>
      </c>
      <c r="AD4478" t="e">
        <f>SQRT(($U$6/2)^2-($U$6/2)^2*'(OLD) bottom seam length'!AC4478^2/($U$7/2)^2)</f>
        <v>#VALUE!</v>
      </c>
    </row>
    <row r="4479" spans="2:30">
      <c r="B4479" s="136">
        <f t="shared" si="690"/>
        <v>89360</v>
      </c>
      <c r="C4479" t="e">
        <f>SQRT(($C$5/2)^2-($C$5/2)^2*'(OLD) bottom seam length'!B4479^2/($C$6/2)^2)</f>
        <v>#DIV/0!</v>
      </c>
      <c r="E4479" s="136">
        <f t="shared" si="691"/>
        <v>89360</v>
      </c>
      <c r="F4479" t="e">
        <f>SQRT(($C$5/2)^2-($C$5/2)^2*'(OLD) bottom seam length'!E4479^2/($C$6/2)^2)</f>
        <v>#DIV/0!</v>
      </c>
      <c r="H4479" s="136">
        <f t="shared" si="692"/>
        <v>89360</v>
      </c>
      <c r="I4479" t="e">
        <f>SQRT(($C$5/2)^2-($C$5/2)^2*'(OLD) bottom seam length'!H4479^2/($C$6/2)^2)</f>
        <v>#DIV/0!</v>
      </c>
      <c r="K4479" s="136">
        <f t="shared" si="693"/>
        <v>89360</v>
      </c>
      <c r="L4479" t="e">
        <f>SQRT(($C$5/2)^2-($C$5/2)^2*'(OLD) bottom seam length'!K4479^2/($C$6/2)^2)</f>
        <v>#DIV/0!</v>
      </c>
      <c r="O4479" s="136">
        <f t="shared" si="694"/>
        <v>89360</v>
      </c>
      <c r="P4479" t="b">
        <f t="shared" si="695"/>
        <v>0</v>
      </c>
      <c r="T4479" s="136">
        <f t="shared" si="696"/>
        <v>89340</v>
      </c>
      <c r="U4479" t="e">
        <f>SQRT(($U$6/2)^2-($U$6/2)^2*'(OLD) bottom seam length'!T4479^2/($U$7/2)^2)</f>
        <v>#VALUE!</v>
      </c>
      <c r="W4479" s="136">
        <f t="shared" si="697"/>
        <v>89340</v>
      </c>
      <c r="X4479" t="e">
        <f>SQRT(($U$6/2)^2-($U$6/2)^2*'(OLD) bottom seam length'!W4479^2/($U$7/2)^2)</f>
        <v>#VALUE!</v>
      </c>
      <c r="Z4479" s="136">
        <f t="shared" si="698"/>
        <v>89340</v>
      </c>
      <c r="AA4479" t="e">
        <f>SQRT(($U$6/2)^2-($U$6/2)^2*'(OLD) bottom seam length'!Z4479^2/($U$7/2)^2)</f>
        <v>#VALUE!</v>
      </c>
      <c r="AC4479" s="136">
        <f t="shared" si="699"/>
        <v>89340</v>
      </c>
      <c r="AD4479" t="e">
        <f>SQRT(($U$6/2)^2-($U$6/2)^2*'(OLD) bottom seam length'!AC4479^2/($U$7/2)^2)</f>
        <v>#VALUE!</v>
      </c>
    </row>
    <row r="4480" spans="2:30">
      <c r="B4480" s="136">
        <f t="shared" si="690"/>
        <v>89380</v>
      </c>
      <c r="C4480" t="e">
        <f>SQRT(($C$5/2)^2-($C$5/2)^2*'(OLD) bottom seam length'!B4480^2/($C$6/2)^2)</f>
        <v>#DIV/0!</v>
      </c>
      <c r="E4480" s="136">
        <f t="shared" si="691"/>
        <v>89380</v>
      </c>
      <c r="F4480" t="e">
        <f>SQRT(($C$5/2)^2-($C$5/2)^2*'(OLD) bottom seam length'!E4480^2/($C$6/2)^2)</f>
        <v>#DIV/0!</v>
      </c>
      <c r="H4480" s="136">
        <f t="shared" si="692"/>
        <v>89380</v>
      </c>
      <c r="I4480" t="e">
        <f>SQRT(($C$5/2)^2-($C$5/2)^2*'(OLD) bottom seam length'!H4480^2/($C$6/2)^2)</f>
        <v>#DIV/0!</v>
      </c>
      <c r="K4480" s="136">
        <f t="shared" si="693"/>
        <v>89380</v>
      </c>
      <c r="L4480" t="e">
        <f>SQRT(($C$5/2)^2-($C$5/2)^2*'(OLD) bottom seam length'!K4480^2/($C$6/2)^2)</f>
        <v>#DIV/0!</v>
      </c>
      <c r="O4480" s="136">
        <f t="shared" si="694"/>
        <v>89380</v>
      </c>
      <c r="P4480" t="b">
        <f t="shared" si="695"/>
        <v>0</v>
      </c>
      <c r="T4480" s="136">
        <f t="shared" si="696"/>
        <v>89360</v>
      </c>
      <c r="U4480" t="e">
        <f>SQRT(($U$6/2)^2-($U$6/2)^2*'(OLD) bottom seam length'!T4480^2/($U$7/2)^2)</f>
        <v>#VALUE!</v>
      </c>
      <c r="W4480" s="136">
        <f t="shared" si="697"/>
        <v>89360</v>
      </c>
      <c r="X4480" t="e">
        <f>SQRT(($U$6/2)^2-($U$6/2)^2*'(OLD) bottom seam length'!W4480^2/($U$7/2)^2)</f>
        <v>#VALUE!</v>
      </c>
      <c r="Z4480" s="136">
        <f t="shared" si="698"/>
        <v>89360</v>
      </c>
      <c r="AA4480" t="e">
        <f>SQRT(($U$6/2)^2-($U$6/2)^2*'(OLD) bottom seam length'!Z4480^2/($U$7/2)^2)</f>
        <v>#VALUE!</v>
      </c>
      <c r="AC4480" s="136">
        <f t="shared" si="699"/>
        <v>89360</v>
      </c>
      <c r="AD4480" t="e">
        <f>SQRT(($U$6/2)^2-($U$6/2)^2*'(OLD) bottom seam length'!AC4480^2/($U$7/2)^2)</f>
        <v>#VALUE!</v>
      </c>
    </row>
    <row r="4481" spans="2:30">
      <c r="B4481" s="136">
        <f t="shared" si="690"/>
        <v>89400</v>
      </c>
      <c r="C4481" t="e">
        <f>SQRT(($C$5/2)^2-($C$5/2)^2*'(OLD) bottom seam length'!B4481^2/($C$6/2)^2)</f>
        <v>#DIV/0!</v>
      </c>
      <c r="E4481" s="136">
        <f t="shared" si="691"/>
        <v>89400</v>
      </c>
      <c r="F4481" t="e">
        <f>SQRT(($C$5/2)^2-($C$5/2)^2*'(OLD) bottom seam length'!E4481^2/($C$6/2)^2)</f>
        <v>#DIV/0!</v>
      </c>
      <c r="H4481" s="136">
        <f t="shared" si="692"/>
        <v>89400</v>
      </c>
      <c r="I4481" t="e">
        <f>SQRT(($C$5/2)^2-($C$5/2)^2*'(OLD) bottom seam length'!H4481^2/($C$6/2)^2)</f>
        <v>#DIV/0!</v>
      </c>
      <c r="K4481" s="136">
        <f t="shared" si="693"/>
        <v>89400</v>
      </c>
      <c r="L4481" t="e">
        <f>SQRT(($C$5/2)^2-($C$5/2)^2*'(OLD) bottom seam length'!K4481^2/($C$6/2)^2)</f>
        <v>#DIV/0!</v>
      </c>
      <c r="O4481" s="136">
        <f t="shared" si="694"/>
        <v>89400</v>
      </c>
      <c r="P4481" t="b">
        <f t="shared" si="695"/>
        <v>0</v>
      </c>
      <c r="T4481" s="136">
        <f t="shared" si="696"/>
        <v>89380</v>
      </c>
      <c r="U4481" t="e">
        <f>SQRT(($U$6/2)^2-($U$6/2)^2*'(OLD) bottom seam length'!T4481^2/($U$7/2)^2)</f>
        <v>#VALUE!</v>
      </c>
      <c r="W4481" s="136">
        <f t="shared" si="697"/>
        <v>89380</v>
      </c>
      <c r="X4481" t="e">
        <f>SQRT(($U$6/2)^2-($U$6/2)^2*'(OLD) bottom seam length'!W4481^2/($U$7/2)^2)</f>
        <v>#VALUE!</v>
      </c>
      <c r="Z4481" s="136">
        <f t="shared" si="698"/>
        <v>89380</v>
      </c>
      <c r="AA4481" t="e">
        <f>SQRT(($U$6/2)^2-($U$6/2)^2*'(OLD) bottom seam length'!Z4481^2/($U$7/2)^2)</f>
        <v>#VALUE!</v>
      </c>
      <c r="AC4481" s="136">
        <f t="shared" si="699"/>
        <v>89380</v>
      </c>
      <c r="AD4481" t="e">
        <f>SQRT(($U$6/2)^2-($U$6/2)^2*'(OLD) bottom seam length'!AC4481^2/($U$7/2)^2)</f>
        <v>#VALUE!</v>
      </c>
    </row>
    <row r="4482" spans="2:30">
      <c r="B4482" s="136">
        <f t="shared" si="690"/>
        <v>89420</v>
      </c>
      <c r="C4482" t="e">
        <f>SQRT(($C$5/2)^2-($C$5/2)^2*'(OLD) bottom seam length'!B4482^2/($C$6/2)^2)</f>
        <v>#DIV/0!</v>
      </c>
      <c r="E4482" s="136">
        <f t="shared" si="691"/>
        <v>89420</v>
      </c>
      <c r="F4482" t="e">
        <f>SQRT(($C$5/2)^2-($C$5/2)^2*'(OLD) bottom seam length'!E4482^2/($C$6/2)^2)</f>
        <v>#DIV/0!</v>
      </c>
      <c r="H4482" s="136">
        <f t="shared" si="692"/>
        <v>89420</v>
      </c>
      <c r="I4482" t="e">
        <f>SQRT(($C$5/2)^2-($C$5/2)^2*'(OLD) bottom seam length'!H4482^2/($C$6/2)^2)</f>
        <v>#DIV/0!</v>
      </c>
      <c r="K4482" s="136">
        <f t="shared" si="693"/>
        <v>89420</v>
      </c>
      <c r="L4482" t="e">
        <f>SQRT(($C$5/2)^2-($C$5/2)^2*'(OLD) bottom seam length'!K4482^2/($C$6/2)^2)</f>
        <v>#DIV/0!</v>
      </c>
      <c r="O4482" s="136">
        <f t="shared" si="694"/>
        <v>89420</v>
      </c>
      <c r="P4482" t="b">
        <f t="shared" si="695"/>
        <v>0</v>
      </c>
      <c r="T4482" s="136">
        <f t="shared" si="696"/>
        <v>89400</v>
      </c>
      <c r="U4482" t="e">
        <f>SQRT(($U$6/2)^2-($U$6/2)^2*'(OLD) bottom seam length'!T4482^2/($U$7/2)^2)</f>
        <v>#VALUE!</v>
      </c>
      <c r="W4482" s="136">
        <f t="shared" si="697"/>
        <v>89400</v>
      </c>
      <c r="X4482" t="e">
        <f>SQRT(($U$6/2)^2-($U$6/2)^2*'(OLD) bottom seam length'!W4482^2/($U$7/2)^2)</f>
        <v>#VALUE!</v>
      </c>
      <c r="Z4482" s="136">
        <f t="shared" si="698"/>
        <v>89400</v>
      </c>
      <c r="AA4482" t="e">
        <f>SQRT(($U$6/2)^2-($U$6/2)^2*'(OLD) bottom seam length'!Z4482^2/($U$7/2)^2)</f>
        <v>#VALUE!</v>
      </c>
      <c r="AC4482" s="136">
        <f t="shared" si="699"/>
        <v>89400</v>
      </c>
      <c r="AD4482" t="e">
        <f>SQRT(($U$6/2)^2-($U$6/2)^2*'(OLD) bottom seam length'!AC4482^2/($U$7/2)^2)</f>
        <v>#VALUE!</v>
      </c>
    </row>
    <row r="4483" spans="2:30">
      <c r="B4483" s="136">
        <f t="shared" si="690"/>
        <v>89440</v>
      </c>
      <c r="C4483" t="e">
        <f>SQRT(($C$5/2)^2-($C$5/2)^2*'(OLD) bottom seam length'!B4483^2/($C$6/2)^2)</f>
        <v>#DIV/0!</v>
      </c>
      <c r="E4483" s="136">
        <f t="shared" si="691"/>
        <v>89440</v>
      </c>
      <c r="F4483" t="e">
        <f>SQRT(($C$5/2)^2-($C$5/2)^2*'(OLD) bottom seam length'!E4483^2/($C$6/2)^2)</f>
        <v>#DIV/0!</v>
      </c>
      <c r="H4483" s="136">
        <f t="shared" si="692"/>
        <v>89440</v>
      </c>
      <c r="I4483" t="e">
        <f>SQRT(($C$5/2)^2-($C$5/2)^2*'(OLD) bottom seam length'!H4483^2/($C$6/2)^2)</f>
        <v>#DIV/0!</v>
      </c>
      <c r="K4483" s="136">
        <f t="shared" si="693"/>
        <v>89440</v>
      </c>
      <c r="L4483" t="e">
        <f>SQRT(($C$5/2)^2-($C$5/2)^2*'(OLD) bottom seam length'!K4483^2/($C$6/2)^2)</f>
        <v>#DIV/0!</v>
      </c>
      <c r="O4483" s="136">
        <f t="shared" si="694"/>
        <v>89440</v>
      </c>
      <c r="P4483" t="b">
        <f t="shared" si="695"/>
        <v>0</v>
      </c>
      <c r="T4483" s="136">
        <f t="shared" si="696"/>
        <v>89420</v>
      </c>
      <c r="U4483" t="e">
        <f>SQRT(($U$6/2)^2-($U$6/2)^2*'(OLD) bottom seam length'!T4483^2/($U$7/2)^2)</f>
        <v>#VALUE!</v>
      </c>
      <c r="W4483" s="136">
        <f t="shared" si="697"/>
        <v>89420</v>
      </c>
      <c r="X4483" t="e">
        <f>SQRT(($U$6/2)^2-($U$6/2)^2*'(OLD) bottom seam length'!W4483^2/($U$7/2)^2)</f>
        <v>#VALUE!</v>
      </c>
      <c r="Z4483" s="136">
        <f t="shared" si="698"/>
        <v>89420</v>
      </c>
      <c r="AA4483" t="e">
        <f>SQRT(($U$6/2)^2-($U$6/2)^2*'(OLD) bottom seam length'!Z4483^2/($U$7/2)^2)</f>
        <v>#VALUE!</v>
      </c>
      <c r="AC4483" s="136">
        <f t="shared" si="699"/>
        <v>89420</v>
      </c>
      <c r="AD4483" t="e">
        <f>SQRT(($U$6/2)^2-($U$6/2)^2*'(OLD) bottom seam length'!AC4483^2/($U$7/2)^2)</f>
        <v>#VALUE!</v>
      </c>
    </row>
    <row r="4484" spans="2:30">
      <c r="B4484" s="136">
        <f t="shared" si="690"/>
        <v>89460</v>
      </c>
      <c r="C4484" t="e">
        <f>SQRT(($C$5/2)^2-($C$5/2)^2*'(OLD) bottom seam length'!B4484^2/($C$6/2)^2)</f>
        <v>#DIV/0!</v>
      </c>
      <c r="E4484" s="136">
        <f t="shared" si="691"/>
        <v>89460</v>
      </c>
      <c r="F4484" t="e">
        <f>SQRT(($C$5/2)^2-($C$5/2)^2*'(OLD) bottom seam length'!E4484^2/($C$6/2)^2)</f>
        <v>#DIV/0!</v>
      </c>
      <c r="H4484" s="136">
        <f t="shared" si="692"/>
        <v>89460</v>
      </c>
      <c r="I4484" t="e">
        <f>SQRT(($C$5/2)^2-($C$5/2)^2*'(OLD) bottom seam length'!H4484^2/($C$6/2)^2)</f>
        <v>#DIV/0!</v>
      </c>
      <c r="K4484" s="136">
        <f t="shared" si="693"/>
        <v>89460</v>
      </c>
      <c r="L4484" t="e">
        <f>SQRT(($C$5/2)^2-($C$5/2)^2*'(OLD) bottom seam length'!K4484^2/($C$6/2)^2)</f>
        <v>#DIV/0!</v>
      </c>
      <c r="O4484" s="136">
        <f t="shared" si="694"/>
        <v>89460</v>
      </c>
      <c r="P4484" t="b">
        <f t="shared" si="695"/>
        <v>0</v>
      </c>
      <c r="T4484" s="136">
        <f t="shared" si="696"/>
        <v>89440</v>
      </c>
      <c r="U4484" t="e">
        <f>SQRT(($U$6/2)^2-($U$6/2)^2*'(OLD) bottom seam length'!T4484^2/($U$7/2)^2)</f>
        <v>#VALUE!</v>
      </c>
      <c r="W4484" s="136">
        <f t="shared" si="697"/>
        <v>89440</v>
      </c>
      <c r="X4484" t="e">
        <f>SQRT(($U$6/2)^2-($U$6/2)^2*'(OLD) bottom seam length'!W4484^2/($U$7/2)^2)</f>
        <v>#VALUE!</v>
      </c>
      <c r="Z4484" s="136">
        <f t="shared" si="698"/>
        <v>89440</v>
      </c>
      <c r="AA4484" t="e">
        <f>SQRT(($U$6/2)^2-($U$6/2)^2*'(OLD) bottom seam length'!Z4484^2/($U$7/2)^2)</f>
        <v>#VALUE!</v>
      </c>
      <c r="AC4484" s="136">
        <f t="shared" si="699"/>
        <v>89440</v>
      </c>
      <c r="AD4484" t="e">
        <f>SQRT(($U$6/2)^2-($U$6/2)^2*'(OLD) bottom seam length'!AC4484^2/($U$7/2)^2)</f>
        <v>#VALUE!</v>
      </c>
    </row>
    <row r="4485" spans="2:30">
      <c r="B4485" s="136">
        <f t="shared" si="690"/>
        <v>89480</v>
      </c>
      <c r="C4485" t="e">
        <f>SQRT(($C$5/2)^2-($C$5/2)^2*'(OLD) bottom seam length'!B4485^2/($C$6/2)^2)</f>
        <v>#DIV/0!</v>
      </c>
      <c r="E4485" s="136">
        <f t="shared" si="691"/>
        <v>89480</v>
      </c>
      <c r="F4485" t="e">
        <f>SQRT(($C$5/2)^2-($C$5/2)^2*'(OLD) bottom seam length'!E4485^2/($C$6/2)^2)</f>
        <v>#DIV/0!</v>
      </c>
      <c r="H4485" s="136">
        <f t="shared" si="692"/>
        <v>89480</v>
      </c>
      <c r="I4485" t="e">
        <f>SQRT(($C$5/2)^2-($C$5/2)^2*'(OLD) bottom seam length'!H4485^2/($C$6/2)^2)</f>
        <v>#DIV/0!</v>
      </c>
      <c r="K4485" s="136">
        <f t="shared" si="693"/>
        <v>89480</v>
      </c>
      <c r="L4485" t="e">
        <f>SQRT(($C$5/2)^2-($C$5/2)^2*'(OLD) bottom seam length'!K4485^2/($C$6/2)^2)</f>
        <v>#DIV/0!</v>
      </c>
      <c r="O4485" s="136">
        <f t="shared" si="694"/>
        <v>89480</v>
      </c>
      <c r="P4485" t="b">
        <f t="shared" si="695"/>
        <v>0</v>
      </c>
      <c r="T4485" s="136">
        <f t="shared" si="696"/>
        <v>89460</v>
      </c>
      <c r="U4485" t="e">
        <f>SQRT(($U$6/2)^2-($U$6/2)^2*'(OLD) bottom seam length'!T4485^2/($U$7/2)^2)</f>
        <v>#VALUE!</v>
      </c>
      <c r="W4485" s="136">
        <f t="shared" si="697"/>
        <v>89460</v>
      </c>
      <c r="X4485" t="e">
        <f>SQRT(($U$6/2)^2-($U$6/2)^2*'(OLD) bottom seam length'!W4485^2/($U$7/2)^2)</f>
        <v>#VALUE!</v>
      </c>
      <c r="Z4485" s="136">
        <f t="shared" si="698"/>
        <v>89460</v>
      </c>
      <c r="AA4485" t="e">
        <f>SQRT(($U$6/2)^2-($U$6/2)^2*'(OLD) bottom seam length'!Z4485^2/($U$7/2)^2)</f>
        <v>#VALUE!</v>
      </c>
      <c r="AC4485" s="136">
        <f t="shared" si="699"/>
        <v>89460</v>
      </c>
      <c r="AD4485" t="e">
        <f>SQRT(($U$6/2)^2-($U$6/2)^2*'(OLD) bottom seam length'!AC4485^2/($U$7/2)^2)</f>
        <v>#VALUE!</v>
      </c>
    </row>
    <row r="4486" spans="2:30">
      <c r="B4486" s="136">
        <f t="shared" si="690"/>
        <v>89500</v>
      </c>
      <c r="C4486" t="e">
        <f>SQRT(($C$5/2)^2-($C$5/2)^2*'(OLD) bottom seam length'!B4486^2/($C$6/2)^2)</f>
        <v>#DIV/0!</v>
      </c>
      <c r="E4486" s="136">
        <f t="shared" si="691"/>
        <v>89500</v>
      </c>
      <c r="F4486" t="e">
        <f>SQRT(($C$5/2)^2-($C$5/2)^2*'(OLD) bottom seam length'!E4486^2/($C$6/2)^2)</f>
        <v>#DIV/0!</v>
      </c>
      <c r="H4486" s="136">
        <f t="shared" si="692"/>
        <v>89500</v>
      </c>
      <c r="I4486" t="e">
        <f>SQRT(($C$5/2)^2-($C$5/2)^2*'(OLD) bottom seam length'!H4486^2/($C$6/2)^2)</f>
        <v>#DIV/0!</v>
      </c>
      <c r="K4486" s="136">
        <f t="shared" si="693"/>
        <v>89500</v>
      </c>
      <c r="L4486" t="e">
        <f>SQRT(($C$5/2)^2-($C$5/2)^2*'(OLD) bottom seam length'!K4486^2/($C$6/2)^2)</f>
        <v>#DIV/0!</v>
      </c>
      <c r="O4486" s="136">
        <f t="shared" si="694"/>
        <v>89500</v>
      </c>
      <c r="P4486" t="b">
        <f t="shared" si="695"/>
        <v>0</v>
      </c>
      <c r="T4486" s="136">
        <f t="shared" si="696"/>
        <v>89480</v>
      </c>
      <c r="U4486" t="e">
        <f>SQRT(($U$6/2)^2-($U$6/2)^2*'(OLD) bottom seam length'!T4486^2/($U$7/2)^2)</f>
        <v>#VALUE!</v>
      </c>
      <c r="W4486" s="136">
        <f t="shared" si="697"/>
        <v>89480</v>
      </c>
      <c r="X4486" t="e">
        <f>SQRT(($U$6/2)^2-($U$6/2)^2*'(OLD) bottom seam length'!W4486^2/($U$7/2)^2)</f>
        <v>#VALUE!</v>
      </c>
      <c r="Z4486" s="136">
        <f t="shared" si="698"/>
        <v>89480</v>
      </c>
      <c r="AA4486" t="e">
        <f>SQRT(($U$6/2)^2-($U$6/2)^2*'(OLD) bottom seam length'!Z4486^2/($U$7/2)^2)</f>
        <v>#VALUE!</v>
      </c>
      <c r="AC4486" s="136">
        <f t="shared" si="699"/>
        <v>89480</v>
      </c>
      <c r="AD4486" t="e">
        <f>SQRT(($U$6/2)^2-($U$6/2)^2*'(OLD) bottom seam length'!AC4486^2/($U$7/2)^2)</f>
        <v>#VALUE!</v>
      </c>
    </row>
    <row r="4487" spans="2:30">
      <c r="B4487" s="136">
        <f t="shared" si="690"/>
        <v>89520</v>
      </c>
      <c r="C4487" t="e">
        <f>SQRT(($C$5/2)^2-($C$5/2)^2*'(OLD) bottom seam length'!B4487^2/($C$6/2)^2)</f>
        <v>#DIV/0!</v>
      </c>
      <c r="E4487" s="136">
        <f t="shared" si="691"/>
        <v>89520</v>
      </c>
      <c r="F4487" t="e">
        <f>SQRT(($C$5/2)^2-($C$5/2)^2*'(OLD) bottom seam length'!E4487^2/($C$6/2)^2)</f>
        <v>#DIV/0!</v>
      </c>
      <c r="H4487" s="136">
        <f t="shared" si="692"/>
        <v>89520</v>
      </c>
      <c r="I4487" t="e">
        <f>SQRT(($C$5/2)^2-($C$5/2)^2*'(OLD) bottom seam length'!H4487^2/($C$6/2)^2)</f>
        <v>#DIV/0!</v>
      </c>
      <c r="K4487" s="136">
        <f t="shared" si="693"/>
        <v>89520</v>
      </c>
      <c r="L4487" t="e">
        <f>SQRT(($C$5/2)^2-($C$5/2)^2*'(OLD) bottom seam length'!K4487^2/($C$6/2)^2)</f>
        <v>#DIV/0!</v>
      </c>
      <c r="O4487" s="136">
        <f t="shared" si="694"/>
        <v>89520</v>
      </c>
      <c r="P4487" t="b">
        <f t="shared" si="695"/>
        <v>0</v>
      </c>
      <c r="T4487" s="136">
        <f t="shared" si="696"/>
        <v>89500</v>
      </c>
      <c r="U4487" t="e">
        <f>SQRT(($U$6/2)^2-($U$6/2)^2*'(OLD) bottom seam length'!T4487^2/($U$7/2)^2)</f>
        <v>#VALUE!</v>
      </c>
      <c r="W4487" s="136">
        <f t="shared" si="697"/>
        <v>89500</v>
      </c>
      <c r="X4487" t="e">
        <f>SQRT(($U$6/2)^2-($U$6/2)^2*'(OLD) bottom seam length'!W4487^2/($U$7/2)^2)</f>
        <v>#VALUE!</v>
      </c>
      <c r="Z4487" s="136">
        <f t="shared" si="698"/>
        <v>89500</v>
      </c>
      <c r="AA4487" t="e">
        <f>SQRT(($U$6/2)^2-($U$6/2)^2*'(OLD) bottom seam length'!Z4487^2/($U$7/2)^2)</f>
        <v>#VALUE!</v>
      </c>
      <c r="AC4487" s="136">
        <f t="shared" si="699"/>
        <v>89500</v>
      </c>
      <c r="AD4487" t="e">
        <f>SQRT(($U$6/2)^2-($U$6/2)^2*'(OLD) bottom seam length'!AC4487^2/($U$7/2)^2)</f>
        <v>#VALUE!</v>
      </c>
    </row>
    <row r="4488" spans="2:30">
      <c r="B4488" s="136">
        <f t="shared" si="690"/>
        <v>89540</v>
      </c>
      <c r="C4488" t="e">
        <f>SQRT(($C$5/2)^2-($C$5/2)^2*'(OLD) bottom seam length'!B4488^2/($C$6/2)^2)</f>
        <v>#DIV/0!</v>
      </c>
      <c r="E4488" s="136">
        <f t="shared" si="691"/>
        <v>89540</v>
      </c>
      <c r="F4488" t="e">
        <f>SQRT(($C$5/2)^2-($C$5/2)^2*'(OLD) bottom seam length'!E4488^2/($C$6/2)^2)</f>
        <v>#DIV/0!</v>
      </c>
      <c r="H4488" s="136">
        <f t="shared" si="692"/>
        <v>89540</v>
      </c>
      <c r="I4488" t="e">
        <f>SQRT(($C$5/2)^2-($C$5/2)^2*'(OLD) bottom seam length'!H4488^2/($C$6/2)^2)</f>
        <v>#DIV/0!</v>
      </c>
      <c r="K4488" s="136">
        <f t="shared" si="693"/>
        <v>89540</v>
      </c>
      <c r="L4488" t="e">
        <f>SQRT(($C$5/2)^2-($C$5/2)^2*'(OLD) bottom seam length'!K4488^2/($C$6/2)^2)</f>
        <v>#DIV/0!</v>
      </c>
      <c r="O4488" s="136">
        <f t="shared" si="694"/>
        <v>89540</v>
      </c>
      <c r="P4488" t="b">
        <f t="shared" si="695"/>
        <v>0</v>
      </c>
      <c r="T4488" s="136">
        <f t="shared" si="696"/>
        <v>89520</v>
      </c>
      <c r="U4488" t="e">
        <f>SQRT(($U$6/2)^2-($U$6/2)^2*'(OLD) bottom seam length'!T4488^2/($U$7/2)^2)</f>
        <v>#VALUE!</v>
      </c>
      <c r="W4488" s="136">
        <f t="shared" si="697"/>
        <v>89520</v>
      </c>
      <c r="X4488" t="e">
        <f>SQRT(($U$6/2)^2-($U$6/2)^2*'(OLD) bottom seam length'!W4488^2/($U$7/2)^2)</f>
        <v>#VALUE!</v>
      </c>
      <c r="Z4488" s="136">
        <f t="shared" si="698"/>
        <v>89520</v>
      </c>
      <c r="AA4488" t="e">
        <f>SQRT(($U$6/2)^2-($U$6/2)^2*'(OLD) bottom seam length'!Z4488^2/($U$7/2)^2)</f>
        <v>#VALUE!</v>
      </c>
      <c r="AC4488" s="136">
        <f t="shared" si="699"/>
        <v>89520</v>
      </c>
      <c r="AD4488" t="e">
        <f>SQRT(($U$6/2)^2-($U$6/2)^2*'(OLD) bottom seam length'!AC4488^2/($U$7/2)^2)</f>
        <v>#VALUE!</v>
      </c>
    </row>
    <row r="4489" spans="2:30">
      <c r="B4489" s="136">
        <f t="shared" si="690"/>
        <v>89560</v>
      </c>
      <c r="C4489" t="e">
        <f>SQRT(($C$5/2)^2-($C$5/2)^2*'(OLD) bottom seam length'!B4489^2/($C$6/2)^2)</f>
        <v>#DIV/0!</v>
      </c>
      <c r="E4489" s="136">
        <f t="shared" si="691"/>
        <v>89560</v>
      </c>
      <c r="F4489" t="e">
        <f>SQRT(($C$5/2)^2-($C$5/2)^2*'(OLD) bottom seam length'!E4489^2/($C$6/2)^2)</f>
        <v>#DIV/0!</v>
      </c>
      <c r="H4489" s="136">
        <f t="shared" si="692"/>
        <v>89560</v>
      </c>
      <c r="I4489" t="e">
        <f>SQRT(($C$5/2)^2-($C$5/2)^2*'(OLD) bottom seam length'!H4489^2/($C$6/2)^2)</f>
        <v>#DIV/0!</v>
      </c>
      <c r="K4489" s="136">
        <f t="shared" si="693"/>
        <v>89560</v>
      </c>
      <c r="L4489" t="e">
        <f>SQRT(($C$5/2)^2-($C$5/2)^2*'(OLD) bottom seam length'!K4489^2/($C$6/2)^2)</f>
        <v>#DIV/0!</v>
      </c>
      <c r="O4489" s="136">
        <f t="shared" si="694"/>
        <v>89560</v>
      </c>
      <c r="P4489" t="b">
        <f t="shared" si="695"/>
        <v>0</v>
      </c>
      <c r="T4489" s="136">
        <f t="shared" si="696"/>
        <v>89540</v>
      </c>
      <c r="U4489" t="e">
        <f>SQRT(($U$6/2)^2-($U$6/2)^2*'(OLD) bottom seam length'!T4489^2/($U$7/2)^2)</f>
        <v>#VALUE!</v>
      </c>
      <c r="W4489" s="136">
        <f t="shared" si="697"/>
        <v>89540</v>
      </c>
      <c r="X4489" t="e">
        <f>SQRT(($U$6/2)^2-($U$6/2)^2*'(OLD) bottom seam length'!W4489^2/($U$7/2)^2)</f>
        <v>#VALUE!</v>
      </c>
      <c r="Z4489" s="136">
        <f t="shared" si="698"/>
        <v>89540</v>
      </c>
      <c r="AA4489" t="e">
        <f>SQRT(($U$6/2)^2-($U$6/2)^2*'(OLD) bottom seam length'!Z4489^2/($U$7/2)^2)</f>
        <v>#VALUE!</v>
      </c>
      <c r="AC4489" s="136">
        <f t="shared" si="699"/>
        <v>89540</v>
      </c>
      <c r="AD4489" t="e">
        <f>SQRT(($U$6/2)^2-($U$6/2)^2*'(OLD) bottom seam length'!AC4489^2/($U$7/2)^2)</f>
        <v>#VALUE!</v>
      </c>
    </row>
    <row r="4490" spans="2:30">
      <c r="B4490" s="136">
        <f t="shared" si="690"/>
        <v>89580</v>
      </c>
      <c r="C4490" t="e">
        <f>SQRT(($C$5/2)^2-($C$5/2)^2*'(OLD) bottom seam length'!B4490^2/($C$6/2)^2)</f>
        <v>#DIV/0!</v>
      </c>
      <c r="E4490" s="136">
        <f t="shared" si="691"/>
        <v>89580</v>
      </c>
      <c r="F4490" t="e">
        <f>SQRT(($C$5/2)^2-($C$5/2)^2*'(OLD) bottom seam length'!E4490^2/($C$6/2)^2)</f>
        <v>#DIV/0!</v>
      </c>
      <c r="H4490" s="136">
        <f t="shared" si="692"/>
        <v>89580</v>
      </c>
      <c r="I4490" t="e">
        <f>SQRT(($C$5/2)^2-($C$5/2)^2*'(OLD) bottom seam length'!H4490^2/($C$6/2)^2)</f>
        <v>#DIV/0!</v>
      </c>
      <c r="K4490" s="136">
        <f t="shared" si="693"/>
        <v>89580</v>
      </c>
      <c r="L4490" t="e">
        <f>SQRT(($C$5/2)^2-($C$5/2)^2*'(OLD) bottom seam length'!K4490^2/($C$6/2)^2)</f>
        <v>#DIV/0!</v>
      </c>
      <c r="O4490" s="136">
        <f t="shared" si="694"/>
        <v>89580</v>
      </c>
      <c r="P4490" t="b">
        <f t="shared" si="695"/>
        <v>0</v>
      </c>
      <c r="T4490" s="136">
        <f t="shared" si="696"/>
        <v>89560</v>
      </c>
      <c r="U4490" t="e">
        <f>SQRT(($U$6/2)^2-($U$6/2)^2*'(OLD) bottom seam length'!T4490^2/($U$7/2)^2)</f>
        <v>#VALUE!</v>
      </c>
      <c r="W4490" s="136">
        <f t="shared" si="697"/>
        <v>89560</v>
      </c>
      <c r="X4490" t="e">
        <f>SQRT(($U$6/2)^2-($U$6/2)^2*'(OLD) bottom seam length'!W4490^2/($U$7/2)^2)</f>
        <v>#VALUE!</v>
      </c>
      <c r="Z4490" s="136">
        <f t="shared" si="698"/>
        <v>89560</v>
      </c>
      <c r="AA4490" t="e">
        <f>SQRT(($U$6/2)^2-($U$6/2)^2*'(OLD) bottom seam length'!Z4490^2/($U$7/2)^2)</f>
        <v>#VALUE!</v>
      </c>
      <c r="AC4490" s="136">
        <f t="shared" si="699"/>
        <v>89560</v>
      </c>
      <c r="AD4490" t="e">
        <f>SQRT(($U$6/2)^2-($U$6/2)^2*'(OLD) bottom seam length'!AC4490^2/($U$7/2)^2)</f>
        <v>#VALUE!</v>
      </c>
    </row>
    <row r="4491" spans="2:30">
      <c r="B4491" s="136">
        <f t="shared" si="690"/>
        <v>89600</v>
      </c>
      <c r="C4491" t="e">
        <f>SQRT(($C$5/2)^2-($C$5/2)^2*'(OLD) bottom seam length'!B4491^2/($C$6/2)^2)</f>
        <v>#DIV/0!</v>
      </c>
      <c r="E4491" s="136">
        <f t="shared" si="691"/>
        <v>89600</v>
      </c>
      <c r="F4491" t="e">
        <f>SQRT(($C$5/2)^2-($C$5/2)^2*'(OLD) bottom seam length'!E4491^2/($C$6/2)^2)</f>
        <v>#DIV/0!</v>
      </c>
      <c r="H4491" s="136">
        <f t="shared" si="692"/>
        <v>89600</v>
      </c>
      <c r="I4491" t="e">
        <f>SQRT(($C$5/2)^2-($C$5/2)^2*'(OLD) bottom seam length'!H4491^2/($C$6/2)^2)</f>
        <v>#DIV/0!</v>
      </c>
      <c r="K4491" s="136">
        <f t="shared" si="693"/>
        <v>89600</v>
      </c>
      <c r="L4491" t="e">
        <f>SQRT(($C$5/2)^2-($C$5/2)^2*'(OLD) bottom seam length'!K4491^2/($C$6/2)^2)</f>
        <v>#DIV/0!</v>
      </c>
      <c r="O4491" s="136">
        <f t="shared" si="694"/>
        <v>89600</v>
      </c>
      <c r="P4491" t="b">
        <f t="shared" si="695"/>
        <v>0</v>
      </c>
      <c r="T4491" s="136">
        <f t="shared" si="696"/>
        <v>89580</v>
      </c>
      <c r="U4491" t="e">
        <f>SQRT(($U$6/2)^2-($U$6/2)^2*'(OLD) bottom seam length'!T4491^2/($U$7/2)^2)</f>
        <v>#VALUE!</v>
      </c>
      <c r="W4491" s="136">
        <f t="shared" si="697"/>
        <v>89580</v>
      </c>
      <c r="X4491" t="e">
        <f>SQRT(($U$6/2)^2-($U$6/2)^2*'(OLD) bottom seam length'!W4491^2/($U$7/2)^2)</f>
        <v>#VALUE!</v>
      </c>
      <c r="Z4491" s="136">
        <f t="shared" si="698"/>
        <v>89580</v>
      </c>
      <c r="AA4491" t="e">
        <f>SQRT(($U$6/2)^2-($U$6/2)^2*'(OLD) bottom seam length'!Z4491^2/($U$7/2)^2)</f>
        <v>#VALUE!</v>
      </c>
      <c r="AC4491" s="136">
        <f t="shared" si="699"/>
        <v>89580</v>
      </c>
      <c r="AD4491" t="e">
        <f>SQRT(($U$6/2)^2-($U$6/2)^2*'(OLD) bottom seam length'!AC4491^2/($U$7/2)^2)</f>
        <v>#VALUE!</v>
      </c>
    </row>
    <row r="4492" spans="2:30">
      <c r="B4492" s="136">
        <f t="shared" ref="B4492:B4555" si="700">B4491+$C$7</f>
        <v>89620</v>
      </c>
      <c r="C4492" t="e">
        <f>SQRT(($C$5/2)^2-($C$5/2)^2*'(OLD) bottom seam length'!B4492^2/($C$6/2)^2)</f>
        <v>#DIV/0!</v>
      </c>
      <c r="E4492" s="136">
        <f t="shared" ref="E4492:E4555" si="701">E4491+$C$7</f>
        <v>89620</v>
      </c>
      <c r="F4492" t="e">
        <f>SQRT(($C$5/2)^2-($C$5/2)^2*'(OLD) bottom seam length'!E4492^2/($C$6/2)^2)</f>
        <v>#DIV/0!</v>
      </c>
      <c r="H4492" s="136">
        <f t="shared" ref="H4492:H4555" si="702">H4491+$C$7</f>
        <v>89620</v>
      </c>
      <c r="I4492" t="e">
        <f>SQRT(($C$5/2)^2-($C$5/2)^2*'(OLD) bottom seam length'!H4492^2/($C$6/2)^2)</f>
        <v>#DIV/0!</v>
      </c>
      <c r="K4492" s="136">
        <f t="shared" ref="K4492:K4555" si="703">K4491+$C$7</f>
        <v>89620</v>
      </c>
      <c r="L4492" t="e">
        <f>SQRT(($C$5/2)^2-($C$5/2)^2*'(OLD) bottom seam length'!K4492^2/($C$6/2)^2)</f>
        <v>#DIV/0!</v>
      </c>
      <c r="O4492" s="136">
        <f t="shared" ref="O4492:O4555" si="704">O4491+$C$7</f>
        <v>89620</v>
      </c>
      <c r="P4492" t="b">
        <f t="shared" ref="P4492:P4555" si="705">IF(O4492&lt;=$P$6,$P$5)</f>
        <v>0</v>
      </c>
      <c r="T4492" s="136">
        <f t="shared" si="696"/>
        <v>89600</v>
      </c>
      <c r="U4492" t="e">
        <f>SQRT(($U$6/2)^2-($U$6/2)^2*'(OLD) bottom seam length'!T4492^2/($U$7/2)^2)</f>
        <v>#VALUE!</v>
      </c>
      <c r="W4492" s="136">
        <f t="shared" si="697"/>
        <v>89600</v>
      </c>
      <c r="X4492" t="e">
        <f>SQRT(($U$6/2)^2-($U$6/2)^2*'(OLD) bottom seam length'!W4492^2/($U$7/2)^2)</f>
        <v>#VALUE!</v>
      </c>
      <c r="Z4492" s="136">
        <f t="shared" si="698"/>
        <v>89600</v>
      </c>
      <c r="AA4492" t="e">
        <f>SQRT(($U$6/2)^2-($U$6/2)^2*'(OLD) bottom seam length'!Z4492^2/($U$7/2)^2)</f>
        <v>#VALUE!</v>
      </c>
      <c r="AC4492" s="136">
        <f t="shared" si="699"/>
        <v>89600</v>
      </c>
      <c r="AD4492" t="e">
        <f>SQRT(($U$6/2)^2-($U$6/2)^2*'(OLD) bottom seam length'!AC4492^2/($U$7/2)^2)</f>
        <v>#VALUE!</v>
      </c>
    </row>
    <row r="4493" spans="2:30">
      <c r="B4493" s="136">
        <f t="shared" si="700"/>
        <v>89640</v>
      </c>
      <c r="C4493" t="e">
        <f>SQRT(($C$5/2)^2-($C$5/2)^2*'(OLD) bottom seam length'!B4493^2/($C$6/2)^2)</f>
        <v>#DIV/0!</v>
      </c>
      <c r="E4493" s="136">
        <f t="shared" si="701"/>
        <v>89640</v>
      </c>
      <c r="F4493" t="e">
        <f>SQRT(($C$5/2)^2-($C$5/2)^2*'(OLD) bottom seam length'!E4493^2/($C$6/2)^2)</f>
        <v>#DIV/0!</v>
      </c>
      <c r="H4493" s="136">
        <f t="shared" si="702"/>
        <v>89640</v>
      </c>
      <c r="I4493" t="e">
        <f>SQRT(($C$5/2)^2-($C$5/2)^2*'(OLD) bottom seam length'!H4493^2/($C$6/2)^2)</f>
        <v>#DIV/0!</v>
      </c>
      <c r="K4493" s="136">
        <f t="shared" si="703"/>
        <v>89640</v>
      </c>
      <c r="L4493" t="e">
        <f>SQRT(($C$5/2)^2-($C$5/2)^2*'(OLD) bottom seam length'!K4493^2/($C$6/2)^2)</f>
        <v>#DIV/0!</v>
      </c>
      <c r="O4493" s="136">
        <f t="shared" si="704"/>
        <v>89640</v>
      </c>
      <c r="P4493" t="b">
        <f t="shared" si="705"/>
        <v>0</v>
      </c>
      <c r="T4493" s="136">
        <f t="shared" ref="T4493:T4556" si="706">T4492+$C$7</f>
        <v>89620</v>
      </c>
      <c r="U4493" t="e">
        <f>SQRT(($U$6/2)^2-($U$6/2)^2*'(OLD) bottom seam length'!T4493^2/($U$7/2)^2)</f>
        <v>#VALUE!</v>
      </c>
      <c r="W4493" s="136">
        <f t="shared" ref="W4493:W4556" si="707">W4492+$C$7</f>
        <v>89620</v>
      </c>
      <c r="X4493" t="e">
        <f>SQRT(($U$6/2)^2-($U$6/2)^2*'(OLD) bottom seam length'!W4493^2/($U$7/2)^2)</f>
        <v>#VALUE!</v>
      </c>
      <c r="Z4493" s="136">
        <f t="shared" ref="Z4493:Z4556" si="708">Z4492+$C$7</f>
        <v>89620</v>
      </c>
      <c r="AA4493" t="e">
        <f>SQRT(($U$6/2)^2-($U$6/2)^2*'(OLD) bottom seam length'!Z4493^2/($U$7/2)^2)</f>
        <v>#VALUE!</v>
      </c>
      <c r="AC4493" s="136">
        <f t="shared" ref="AC4493:AC4556" si="709">AC4492+$C$7</f>
        <v>89620</v>
      </c>
      <c r="AD4493" t="e">
        <f>SQRT(($U$6/2)^2-($U$6/2)^2*'(OLD) bottom seam length'!AC4493^2/($U$7/2)^2)</f>
        <v>#VALUE!</v>
      </c>
    </row>
    <row r="4494" spans="2:30">
      <c r="B4494" s="136">
        <f t="shared" si="700"/>
        <v>89660</v>
      </c>
      <c r="C4494" t="e">
        <f>SQRT(($C$5/2)^2-($C$5/2)^2*'(OLD) bottom seam length'!B4494^2/($C$6/2)^2)</f>
        <v>#DIV/0!</v>
      </c>
      <c r="E4494" s="136">
        <f t="shared" si="701"/>
        <v>89660</v>
      </c>
      <c r="F4494" t="e">
        <f>SQRT(($C$5/2)^2-($C$5/2)^2*'(OLD) bottom seam length'!E4494^2/($C$6/2)^2)</f>
        <v>#DIV/0!</v>
      </c>
      <c r="H4494" s="136">
        <f t="shared" si="702"/>
        <v>89660</v>
      </c>
      <c r="I4494" t="e">
        <f>SQRT(($C$5/2)^2-($C$5/2)^2*'(OLD) bottom seam length'!H4494^2/($C$6/2)^2)</f>
        <v>#DIV/0!</v>
      </c>
      <c r="K4494" s="136">
        <f t="shared" si="703"/>
        <v>89660</v>
      </c>
      <c r="L4494" t="e">
        <f>SQRT(($C$5/2)^2-($C$5/2)^2*'(OLD) bottom seam length'!K4494^2/($C$6/2)^2)</f>
        <v>#DIV/0!</v>
      </c>
      <c r="O4494" s="136">
        <f t="shared" si="704"/>
        <v>89660</v>
      </c>
      <c r="P4494" t="b">
        <f t="shared" si="705"/>
        <v>0</v>
      </c>
      <c r="T4494" s="136">
        <f t="shared" si="706"/>
        <v>89640</v>
      </c>
      <c r="U4494" t="e">
        <f>SQRT(($U$6/2)^2-($U$6/2)^2*'(OLD) bottom seam length'!T4494^2/($U$7/2)^2)</f>
        <v>#VALUE!</v>
      </c>
      <c r="W4494" s="136">
        <f t="shared" si="707"/>
        <v>89640</v>
      </c>
      <c r="X4494" t="e">
        <f>SQRT(($U$6/2)^2-($U$6/2)^2*'(OLD) bottom seam length'!W4494^2/($U$7/2)^2)</f>
        <v>#VALUE!</v>
      </c>
      <c r="Z4494" s="136">
        <f t="shared" si="708"/>
        <v>89640</v>
      </c>
      <c r="AA4494" t="e">
        <f>SQRT(($U$6/2)^2-($U$6/2)^2*'(OLD) bottom seam length'!Z4494^2/($U$7/2)^2)</f>
        <v>#VALUE!</v>
      </c>
      <c r="AC4494" s="136">
        <f t="shared" si="709"/>
        <v>89640</v>
      </c>
      <c r="AD4494" t="e">
        <f>SQRT(($U$6/2)^2-($U$6/2)^2*'(OLD) bottom seam length'!AC4494^2/($U$7/2)^2)</f>
        <v>#VALUE!</v>
      </c>
    </row>
    <row r="4495" spans="2:30">
      <c r="B4495" s="136">
        <f t="shared" si="700"/>
        <v>89680</v>
      </c>
      <c r="C4495" t="e">
        <f>SQRT(($C$5/2)^2-($C$5/2)^2*'(OLD) bottom seam length'!B4495^2/($C$6/2)^2)</f>
        <v>#DIV/0!</v>
      </c>
      <c r="E4495" s="136">
        <f t="shared" si="701"/>
        <v>89680</v>
      </c>
      <c r="F4495" t="e">
        <f>SQRT(($C$5/2)^2-($C$5/2)^2*'(OLD) bottom seam length'!E4495^2/($C$6/2)^2)</f>
        <v>#DIV/0!</v>
      </c>
      <c r="H4495" s="136">
        <f t="shared" si="702"/>
        <v>89680</v>
      </c>
      <c r="I4495" t="e">
        <f>SQRT(($C$5/2)^2-($C$5/2)^2*'(OLD) bottom seam length'!H4495^2/($C$6/2)^2)</f>
        <v>#DIV/0!</v>
      </c>
      <c r="K4495" s="136">
        <f t="shared" si="703"/>
        <v>89680</v>
      </c>
      <c r="L4495" t="e">
        <f>SQRT(($C$5/2)^2-($C$5/2)^2*'(OLD) bottom seam length'!K4495^2/($C$6/2)^2)</f>
        <v>#DIV/0!</v>
      </c>
      <c r="O4495" s="136">
        <f t="shared" si="704"/>
        <v>89680</v>
      </c>
      <c r="P4495" t="b">
        <f t="shared" si="705"/>
        <v>0</v>
      </c>
      <c r="T4495" s="136">
        <f t="shared" si="706"/>
        <v>89660</v>
      </c>
      <c r="U4495" t="e">
        <f>SQRT(($U$6/2)^2-($U$6/2)^2*'(OLD) bottom seam length'!T4495^2/($U$7/2)^2)</f>
        <v>#VALUE!</v>
      </c>
      <c r="W4495" s="136">
        <f t="shared" si="707"/>
        <v>89660</v>
      </c>
      <c r="X4495" t="e">
        <f>SQRT(($U$6/2)^2-($U$6/2)^2*'(OLD) bottom seam length'!W4495^2/($U$7/2)^2)</f>
        <v>#VALUE!</v>
      </c>
      <c r="Z4495" s="136">
        <f t="shared" si="708"/>
        <v>89660</v>
      </c>
      <c r="AA4495" t="e">
        <f>SQRT(($U$6/2)^2-($U$6/2)^2*'(OLD) bottom seam length'!Z4495^2/($U$7/2)^2)</f>
        <v>#VALUE!</v>
      </c>
      <c r="AC4495" s="136">
        <f t="shared" si="709"/>
        <v>89660</v>
      </c>
      <c r="AD4495" t="e">
        <f>SQRT(($U$6/2)^2-($U$6/2)^2*'(OLD) bottom seam length'!AC4495^2/($U$7/2)^2)</f>
        <v>#VALUE!</v>
      </c>
    </row>
    <row r="4496" spans="2:30">
      <c r="B4496" s="136">
        <f t="shared" si="700"/>
        <v>89700</v>
      </c>
      <c r="C4496" t="e">
        <f>SQRT(($C$5/2)^2-($C$5/2)^2*'(OLD) bottom seam length'!B4496^2/($C$6/2)^2)</f>
        <v>#DIV/0!</v>
      </c>
      <c r="E4496" s="136">
        <f t="shared" si="701"/>
        <v>89700</v>
      </c>
      <c r="F4496" t="e">
        <f>SQRT(($C$5/2)^2-($C$5/2)^2*'(OLD) bottom seam length'!E4496^2/($C$6/2)^2)</f>
        <v>#DIV/0!</v>
      </c>
      <c r="H4496" s="136">
        <f t="shared" si="702"/>
        <v>89700</v>
      </c>
      <c r="I4496" t="e">
        <f>SQRT(($C$5/2)^2-($C$5/2)^2*'(OLD) bottom seam length'!H4496^2/($C$6/2)^2)</f>
        <v>#DIV/0!</v>
      </c>
      <c r="K4496" s="136">
        <f t="shared" si="703"/>
        <v>89700</v>
      </c>
      <c r="L4496" t="e">
        <f>SQRT(($C$5/2)^2-($C$5/2)^2*'(OLD) bottom seam length'!K4496^2/($C$6/2)^2)</f>
        <v>#DIV/0!</v>
      </c>
      <c r="O4496" s="136">
        <f t="shared" si="704"/>
        <v>89700</v>
      </c>
      <c r="P4496" t="b">
        <f t="shared" si="705"/>
        <v>0</v>
      </c>
      <c r="T4496" s="136">
        <f t="shared" si="706"/>
        <v>89680</v>
      </c>
      <c r="U4496" t="e">
        <f>SQRT(($U$6/2)^2-($U$6/2)^2*'(OLD) bottom seam length'!T4496^2/($U$7/2)^2)</f>
        <v>#VALUE!</v>
      </c>
      <c r="W4496" s="136">
        <f t="shared" si="707"/>
        <v>89680</v>
      </c>
      <c r="X4496" t="e">
        <f>SQRT(($U$6/2)^2-($U$6/2)^2*'(OLD) bottom seam length'!W4496^2/($U$7/2)^2)</f>
        <v>#VALUE!</v>
      </c>
      <c r="Z4496" s="136">
        <f t="shared" si="708"/>
        <v>89680</v>
      </c>
      <c r="AA4496" t="e">
        <f>SQRT(($U$6/2)^2-($U$6/2)^2*'(OLD) bottom seam length'!Z4496^2/($U$7/2)^2)</f>
        <v>#VALUE!</v>
      </c>
      <c r="AC4496" s="136">
        <f t="shared" si="709"/>
        <v>89680</v>
      </c>
      <c r="AD4496" t="e">
        <f>SQRT(($U$6/2)^2-($U$6/2)^2*'(OLD) bottom seam length'!AC4496^2/($U$7/2)^2)</f>
        <v>#VALUE!</v>
      </c>
    </row>
    <row r="4497" spans="2:30">
      <c r="B4497" s="136">
        <f t="shared" si="700"/>
        <v>89720</v>
      </c>
      <c r="C4497" t="e">
        <f>SQRT(($C$5/2)^2-($C$5/2)^2*'(OLD) bottom seam length'!B4497^2/($C$6/2)^2)</f>
        <v>#DIV/0!</v>
      </c>
      <c r="E4497" s="136">
        <f t="shared" si="701"/>
        <v>89720</v>
      </c>
      <c r="F4497" t="e">
        <f>SQRT(($C$5/2)^2-($C$5/2)^2*'(OLD) bottom seam length'!E4497^2/($C$6/2)^2)</f>
        <v>#DIV/0!</v>
      </c>
      <c r="H4497" s="136">
        <f t="shared" si="702"/>
        <v>89720</v>
      </c>
      <c r="I4497" t="e">
        <f>SQRT(($C$5/2)^2-($C$5/2)^2*'(OLD) bottom seam length'!H4497^2/($C$6/2)^2)</f>
        <v>#DIV/0!</v>
      </c>
      <c r="K4497" s="136">
        <f t="shared" si="703"/>
        <v>89720</v>
      </c>
      <c r="L4497" t="e">
        <f>SQRT(($C$5/2)^2-($C$5/2)^2*'(OLD) bottom seam length'!K4497^2/($C$6/2)^2)</f>
        <v>#DIV/0!</v>
      </c>
      <c r="O4497" s="136">
        <f t="shared" si="704"/>
        <v>89720</v>
      </c>
      <c r="P4497" t="b">
        <f t="shared" si="705"/>
        <v>0</v>
      </c>
      <c r="T4497" s="136">
        <f t="shared" si="706"/>
        <v>89700</v>
      </c>
      <c r="U4497" t="e">
        <f>SQRT(($U$6/2)^2-($U$6/2)^2*'(OLD) bottom seam length'!T4497^2/($U$7/2)^2)</f>
        <v>#VALUE!</v>
      </c>
      <c r="W4497" s="136">
        <f t="shared" si="707"/>
        <v>89700</v>
      </c>
      <c r="X4497" t="e">
        <f>SQRT(($U$6/2)^2-($U$6/2)^2*'(OLD) bottom seam length'!W4497^2/($U$7/2)^2)</f>
        <v>#VALUE!</v>
      </c>
      <c r="Z4497" s="136">
        <f t="shared" si="708"/>
        <v>89700</v>
      </c>
      <c r="AA4497" t="e">
        <f>SQRT(($U$6/2)^2-($U$6/2)^2*'(OLD) bottom seam length'!Z4497^2/($U$7/2)^2)</f>
        <v>#VALUE!</v>
      </c>
      <c r="AC4497" s="136">
        <f t="shared" si="709"/>
        <v>89700</v>
      </c>
      <c r="AD4497" t="e">
        <f>SQRT(($U$6/2)^2-($U$6/2)^2*'(OLD) bottom seam length'!AC4497^2/($U$7/2)^2)</f>
        <v>#VALUE!</v>
      </c>
    </row>
    <row r="4498" spans="2:30">
      <c r="B4498" s="136">
        <f t="shared" si="700"/>
        <v>89740</v>
      </c>
      <c r="C4498" t="e">
        <f>SQRT(($C$5/2)^2-($C$5/2)^2*'(OLD) bottom seam length'!B4498^2/($C$6/2)^2)</f>
        <v>#DIV/0!</v>
      </c>
      <c r="E4498" s="136">
        <f t="shared" si="701"/>
        <v>89740</v>
      </c>
      <c r="F4498" t="e">
        <f>SQRT(($C$5/2)^2-($C$5/2)^2*'(OLD) bottom seam length'!E4498^2/($C$6/2)^2)</f>
        <v>#DIV/0!</v>
      </c>
      <c r="H4498" s="136">
        <f t="shared" si="702"/>
        <v>89740</v>
      </c>
      <c r="I4498" t="e">
        <f>SQRT(($C$5/2)^2-($C$5/2)^2*'(OLD) bottom seam length'!H4498^2/($C$6/2)^2)</f>
        <v>#DIV/0!</v>
      </c>
      <c r="K4498" s="136">
        <f t="shared" si="703"/>
        <v>89740</v>
      </c>
      <c r="L4498" t="e">
        <f>SQRT(($C$5/2)^2-($C$5/2)^2*'(OLD) bottom seam length'!K4498^2/($C$6/2)^2)</f>
        <v>#DIV/0!</v>
      </c>
      <c r="O4498" s="136">
        <f t="shared" si="704"/>
        <v>89740</v>
      </c>
      <c r="P4498" t="b">
        <f t="shared" si="705"/>
        <v>0</v>
      </c>
      <c r="T4498" s="136">
        <f t="shared" si="706"/>
        <v>89720</v>
      </c>
      <c r="U4498" t="e">
        <f>SQRT(($U$6/2)^2-($U$6/2)^2*'(OLD) bottom seam length'!T4498^2/($U$7/2)^2)</f>
        <v>#VALUE!</v>
      </c>
      <c r="W4498" s="136">
        <f t="shared" si="707"/>
        <v>89720</v>
      </c>
      <c r="X4498" t="e">
        <f>SQRT(($U$6/2)^2-($U$6/2)^2*'(OLD) bottom seam length'!W4498^2/($U$7/2)^2)</f>
        <v>#VALUE!</v>
      </c>
      <c r="Z4498" s="136">
        <f t="shared" si="708"/>
        <v>89720</v>
      </c>
      <c r="AA4498" t="e">
        <f>SQRT(($U$6/2)^2-($U$6/2)^2*'(OLD) bottom seam length'!Z4498^2/($U$7/2)^2)</f>
        <v>#VALUE!</v>
      </c>
      <c r="AC4498" s="136">
        <f t="shared" si="709"/>
        <v>89720</v>
      </c>
      <c r="AD4498" t="e">
        <f>SQRT(($U$6/2)^2-($U$6/2)^2*'(OLD) bottom seam length'!AC4498^2/($U$7/2)^2)</f>
        <v>#VALUE!</v>
      </c>
    </row>
    <row r="4499" spans="2:30">
      <c r="B4499" s="136">
        <f t="shared" si="700"/>
        <v>89760</v>
      </c>
      <c r="C4499" t="e">
        <f>SQRT(($C$5/2)^2-($C$5/2)^2*'(OLD) bottom seam length'!B4499^2/($C$6/2)^2)</f>
        <v>#DIV/0!</v>
      </c>
      <c r="E4499" s="136">
        <f t="shared" si="701"/>
        <v>89760</v>
      </c>
      <c r="F4499" t="e">
        <f>SQRT(($C$5/2)^2-($C$5/2)^2*'(OLD) bottom seam length'!E4499^2/($C$6/2)^2)</f>
        <v>#DIV/0!</v>
      </c>
      <c r="H4499" s="136">
        <f t="shared" si="702"/>
        <v>89760</v>
      </c>
      <c r="I4499" t="e">
        <f>SQRT(($C$5/2)^2-($C$5/2)^2*'(OLD) bottom seam length'!H4499^2/($C$6/2)^2)</f>
        <v>#DIV/0!</v>
      </c>
      <c r="K4499" s="136">
        <f t="shared" si="703"/>
        <v>89760</v>
      </c>
      <c r="L4499" t="e">
        <f>SQRT(($C$5/2)^2-($C$5/2)^2*'(OLD) bottom seam length'!K4499^2/($C$6/2)^2)</f>
        <v>#DIV/0!</v>
      </c>
      <c r="O4499" s="136">
        <f t="shared" si="704"/>
        <v>89760</v>
      </c>
      <c r="P4499" t="b">
        <f t="shared" si="705"/>
        <v>0</v>
      </c>
      <c r="T4499" s="136">
        <f t="shared" si="706"/>
        <v>89740</v>
      </c>
      <c r="U4499" t="e">
        <f>SQRT(($U$6/2)^2-($U$6/2)^2*'(OLD) bottom seam length'!T4499^2/($U$7/2)^2)</f>
        <v>#VALUE!</v>
      </c>
      <c r="W4499" s="136">
        <f t="shared" si="707"/>
        <v>89740</v>
      </c>
      <c r="X4499" t="e">
        <f>SQRT(($U$6/2)^2-($U$6/2)^2*'(OLD) bottom seam length'!W4499^2/($U$7/2)^2)</f>
        <v>#VALUE!</v>
      </c>
      <c r="Z4499" s="136">
        <f t="shared" si="708"/>
        <v>89740</v>
      </c>
      <c r="AA4499" t="e">
        <f>SQRT(($U$6/2)^2-($U$6/2)^2*'(OLD) bottom seam length'!Z4499^2/($U$7/2)^2)</f>
        <v>#VALUE!</v>
      </c>
      <c r="AC4499" s="136">
        <f t="shared" si="709"/>
        <v>89740</v>
      </c>
      <c r="AD4499" t="e">
        <f>SQRT(($U$6/2)^2-($U$6/2)^2*'(OLD) bottom seam length'!AC4499^2/($U$7/2)^2)</f>
        <v>#VALUE!</v>
      </c>
    </row>
    <row r="4500" spans="2:30">
      <c r="B4500" s="136">
        <f t="shared" si="700"/>
        <v>89780</v>
      </c>
      <c r="C4500" t="e">
        <f>SQRT(($C$5/2)^2-($C$5/2)^2*'(OLD) bottom seam length'!B4500^2/($C$6/2)^2)</f>
        <v>#DIV/0!</v>
      </c>
      <c r="E4500" s="136">
        <f t="shared" si="701"/>
        <v>89780</v>
      </c>
      <c r="F4500" t="e">
        <f>SQRT(($C$5/2)^2-($C$5/2)^2*'(OLD) bottom seam length'!E4500^2/($C$6/2)^2)</f>
        <v>#DIV/0!</v>
      </c>
      <c r="H4500" s="136">
        <f t="shared" si="702"/>
        <v>89780</v>
      </c>
      <c r="I4500" t="e">
        <f>SQRT(($C$5/2)^2-($C$5/2)^2*'(OLD) bottom seam length'!H4500^2/($C$6/2)^2)</f>
        <v>#DIV/0!</v>
      </c>
      <c r="K4500" s="136">
        <f t="shared" si="703"/>
        <v>89780</v>
      </c>
      <c r="L4500" t="e">
        <f>SQRT(($C$5/2)^2-($C$5/2)^2*'(OLD) bottom seam length'!K4500^2/($C$6/2)^2)</f>
        <v>#DIV/0!</v>
      </c>
      <c r="O4500" s="136">
        <f t="shared" si="704"/>
        <v>89780</v>
      </c>
      <c r="P4500" t="b">
        <f t="shared" si="705"/>
        <v>0</v>
      </c>
      <c r="T4500" s="136">
        <f t="shared" si="706"/>
        <v>89760</v>
      </c>
      <c r="U4500" t="e">
        <f>SQRT(($U$6/2)^2-($U$6/2)^2*'(OLD) bottom seam length'!T4500^2/($U$7/2)^2)</f>
        <v>#VALUE!</v>
      </c>
      <c r="W4500" s="136">
        <f t="shared" si="707"/>
        <v>89760</v>
      </c>
      <c r="X4500" t="e">
        <f>SQRT(($U$6/2)^2-($U$6/2)^2*'(OLD) bottom seam length'!W4500^2/($U$7/2)^2)</f>
        <v>#VALUE!</v>
      </c>
      <c r="Z4500" s="136">
        <f t="shared" si="708"/>
        <v>89760</v>
      </c>
      <c r="AA4500" t="e">
        <f>SQRT(($U$6/2)^2-($U$6/2)^2*'(OLD) bottom seam length'!Z4500^2/($U$7/2)^2)</f>
        <v>#VALUE!</v>
      </c>
      <c r="AC4500" s="136">
        <f t="shared" si="709"/>
        <v>89760</v>
      </c>
      <c r="AD4500" t="e">
        <f>SQRT(($U$6/2)^2-($U$6/2)^2*'(OLD) bottom seam length'!AC4500^2/($U$7/2)^2)</f>
        <v>#VALUE!</v>
      </c>
    </row>
    <row r="4501" spans="2:30">
      <c r="B4501" s="136">
        <f t="shared" si="700"/>
        <v>89800</v>
      </c>
      <c r="C4501" t="e">
        <f>SQRT(($C$5/2)^2-($C$5/2)^2*'(OLD) bottom seam length'!B4501^2/($C$6/2)^2)</f>
        <v>#DIV/0!</v>
      </c>
      <c r="E4501" s="136">
        <f t="shared" si="701"/>
        <v>89800</v>
      </c>
      <c r="F4501" t="e">
        <f>SQRT(($C$5/2)^2-($C$5/2)^2*'(OLD) bottom seam length'!E4501^2/($C$6/2)^2)</f>
        <v>#DIV/0!</v>
      </c>
      <c r="H4501" s="136">
        <f t="shared" si="702"/>
        <v>89800</v>
      </c>
      <c r="I4501" t="e">
        <f>SQRT(($C$5/2)^2-($C$5/2)^2*'(OLD) bottom seam length'!H4501^2/($C$6/2)^2)</f>
        <v>#DIV/0!</v>
      </c>
      <c r="K4501" s="136">
        <f t="shared" si="703"/>
        <v>89800</v>
      </c>
      <c r="L4501" t="e">
        <f>SQRT(($C$5/2)^2-($C$5/2)^2*'(OLD) bottom seam length'!K4501^2/($C$6/2)^2)</f>
        <v>#DIV/0!</v>
      </c>
      <c r="O4501" s="136">
        <f t="shared" si="704"/>
        <v>89800</v>
      </c>
      <c r="P4501" t="b">
        <f t="shared" si="705"/>
        <v>0</v>
      </c>
      <c r="T4501" s="136">
        <f t="shared" si="706"/>
        <v>89780</v>
      </c>
      <c r="U4501" t="e">
        <f>SQRT(($U$6/2)^2-($U$6/2)^2*'(OLD) bottom seam length'!T4501^2/($U$7/2)^2)</f>
        <v>#VALUE!</v>
      </c>
      <c r="W4501" s="136">
        <f t="shared" si="707"/>
        <v>89780</v>
      </c>
      <c r="X4501" t="e">
        <f>SQRT(($U$6/2)^2-($U$6/2)^2*'(OLD) bottom seam length'!W4501^2/($U$7/2)^2)</f>
        <v>#VALUE!</v>
      </c>
      <c r="Z4501" s="136">
        <f t="shared" si="708"/>
        <v>89780</v>
      </c>
      <c r="AA4501" t="e">
        <f>SQRT(($U$6/2)^2-($U$6/2)^2*'(OLD) bottom seam length'!Z4501^2/($U$7/2)^2)</f>
        <v>#VALUE!</v>
      </c>
      <c r="AC4501" s="136">
        <f t="shared" si="709"/>
        <v>89780</v>
      </c>
      <c r="AD4501" t="e">
        <f>SQRT(($U$6/2)^2-($U$6/2)^2*'(OLD) bottom seam length'!AC4501^2/($U$7/2)^2)</f>
        <v>#VALUE!</v>
      </c>
    </row>
    <row r="4502" spans="2:30">
      <c r="B4502" s="136">
        <f t="shared" si="700"/>
        <v>89820</v>
      </c>
      <c r="C4502" t="e">
        <f>SQRT(($C$5/2)^2-($C$5/2)^2*'(OLD) bottom seam length'!B4502^2/($C$6/2)^2)</f>
        <v>#DIV/0!</v>
      </c>
      <c r="E4502" s="136">
        <f t="shared" si="701"/>
        <v>89820</v>
      </c>
      <c r="F4502" t="e">
        <f>SQRT(($C$5/2)^2-($C$5/2)^2*'(OLD) bottom seam length'!E4502^2/($C$6/2)^2)</f>
        <v>#DIV/0!</v>
      </c>
      <c r="H4502" s="136">
        <f t="shared" si="702"/>
        <v>89820</v>
      </c>
      <c r="I4502" t="e">
        <f>SQRT(($C$5/2)^2-($C$5/2)^2*'(OLD) bottom seam length'!H4502^2/($C$6/2)^2)</f>
        <v>#DIV/0!</v>
      </c>
      <c r="K4502" s="136">
        <f t="shared" si="703"/>
        <v>89820</v>
      </c>
      <c r="L4502" t="e">
        <f>SQRT(($C$5/2)^2-($C$5/2)^2*'(OLD) bottom seam length'!K4502^2/($C$6/2)^2)</f>
        <v>#DIV/0!</v>
      </c>
      <c r="O4502" s="136">
        <f t="shared" si="704"/>
        <v>89820</v>
      </c>
      <c r="P4502" t="b">
        <f t="shared" si="705"/>
        <v>0</v>
      </c>
      <c r="T4502" s="136">
        <f t="shared" si="706"/>
        <v>89800</v>
      </c>
      <c r="U4502" t="e">
        <f>SQRT(($U$6/2)^2-($U$6/2)^2*'(OLD) bottom seam length'!T4502^2/($U$7/2)^2)</f>
        <v>#VALUE!</v>
      </c>
      <c r="W4502" s="136">
        <f t="shared" si="707"/>
        <v>89800</v>
      </c>
      <c r="X4502" t="e">
        <f>SQRT(($U$6/2)^2-($U$6/2)^2*'(OLD) bottom seam length'!W4502^2/($U$7/2)^2)</f>
        <v>#VALUE!</v>
      </c>
      <c r="Z4502" s="136">
        <f t="shared" si="708"/>
        <v>89800</v>
      </c>
      <c r="AA4502" t="e">
        <f>SQRT(($U$6/2)^2-($U$6/2)^2*'(OLD) bottom seam length'!Z4502^2/($U$7/2)^2)</f>
        <v>#VALUE!</v>
      </c>
      <c r="AC4502" s="136">
        <f t="shared" si="709"/>
        <v>89800</v>
      </c>
      <c r="AD4502" t="e">
        <f>SQRT(($U$6/2)^2-($U$6/2)^2*'(OLD) bottom seam length'!AC4502^2/($U$7/2)^2)</f>
        <v>#VALUE!</v>
      </c>
    </row>
    <row r="4503" spans="2:30">
      <c r="B4503" s="136">
        <f t="shared" si="700"/>
        <v>89840</v>
      </c>
      <c r="C4503" t="e">
        <f>SQRT(($C$5/2)^2-($C$5/2)^2*'(OLD) bottom seam length'!B4503^2/($C$6/2)^2)</f>
        <v>#DIV/0!</v>
      </c>
      <c r="E4503" s="136">
        <f t="shared" si="701"/>
        <v>89840</v>
      </c>
      <c r="F4503" t="e">
        <f>SQRT(($C$5/2)^2-($C$5/2)^2*'(OLD) bottom seam length'!E4503^2/($C$6/2)^2)</f>
        <v>#DIV/0!</v>
      </c>
      <c r="H4503" s="136">
        <f t="shared" si="702"/>
        <v>89840</v>
      </c>
      <c r="I4503" t="e">
        <f>SQRT(($C$5/2)^2-($C$5/2)^2*'(OLD) bottom seam length'!H4503^2/($C$6/2)^2)</f>
        <v>#DIV/0!</v>
      </c>
      <c r="K4503" s="136">
        <f t="shared" si="703"/>
        <v>89840</v>
      </c>
      <c r="L4503" t="e">
        <f>SQRT(($C$5/2)^2-($C$5/2)^2*'(OLD) bottom seam length'!K4503^2/($C$6/2)^2)</f>
        <v>#DIV/0!</v>
      </c>
      <c r="O4503" s="136">
        <f t="shared" si="704"/>
        <v>89840</v>
      </c>
      <c r="P4503" t="b">
        <f t="shared" si="705"/>
        <v>0</v>
      </c>
      <c r="T4503" s="136">
        <f t="shared" si="706"/>
        <v>89820</v>
      </c>
      <c r="U4503" t="e">
        <f>SQRT(($U$6/2)^2-($U$6/2)^2*'(OLD) bottom seam length'!T4503^2/($U$7/2)^2)</f>
        <v>#VALUE!</v>
      </c>
      <c r="W4503" s="136">
        <f t="shared" si="707"/>
        <v>89820</v>
      </c>
      <c r="X4503" t="e">
        <f>SQRT(($U$6/2)^2-($U$6/2)^2*'(OLD) bottom seam length'!W4503^2/($U$7/2)^2)</f>
        <v>#VALUE!</v>
      </c>
      <c r="Z4503" s="136">
        <f t="shared" si="708"/>
        <v>89820</v>
      </c>
      <c r="AA4503" t="e">
        <f>SQRT(($U$6/2)^2-($U$6/2)^2*'(OLD) bottom seam length'!Z4503^2/($U$7/2)^2)</f>
        <v>#VALUE!</v>
      </c>
      <c r="AC4503" s="136">
        <f t="shared" si="709"/>
        <v>89820</v>
      </c>
      <c r="AD4503" t="e">
        <f>SQRT(($U$6/2)^2-($U$6/2)^2*'(OLD) bottom seam length'!AC4503^2/($U$7/2)^2)</f>
        <v>#VALUE!</v>
      </c>
    </row>
    <row r="4504" spans="2:30">
      <c r="B4504" s="136">
        <f t="shared" si="700"/>
        <v>89860</v>
      </c>
      <c r="C4504" t="e">
        <f>SQRT(($C$5/2)^2-($C$5/2)^2*'(OLD) bottom seam length'!B4504^2/($C$6/2)^2)</f>
        <v>#DIV/0!</v>
      </c>
      <c r="E4504" s="136">
        <f t="shared" si="701"/>
        <v>89860</v>
      </c>
      <c r="F4504" t="e">
        <f>SQRT(($C$5/2)^2-($C$5/2)^2*'(OLD) bottom seam length'!E4504^2/($C$6/2)^2)</f>
        <v>#DIV/0!</v>
      </c>
      <c r="H4504" s="136">
        <f t="shared" si="702"/>
        <v>89860</v>
      </c>
      <c r="I4504" t="e">
        <f>SQRT(($C$5/2)^2-($C$5/2)^2*'(OLD) bottom seam length'!H4504^2/($C$6/2)^2)</f>
        <v>#DIV/0!</v>
      </c>
      <c r="K4504" s="136">
        <f t="shared" si="703"/>
        <v>89860</v>
      </c>
      <c r="L4504" t="e">
        <f>SQRT(($C$5/2)^2-($C$5/2)^2*'(OLD) bottom seam length'!K4504^2/($C$6/2)^2)</f>
        <v>#DIV/0!</v>
      </c>
      <c r="O4504" s="136">
        <f t="shared" si="704"/>
        <v>89860</v>
      </c>
      <c r="P4504" t="b">
        <f t="shared" si="705"/>
        <v>0</v>
      </c>
      <c r="T4504" s="136">
        <f t="shared" si="706"/>
        <v>89840</v>
      </c>
      <c r="U4504" t="e">
        <f>SQRT(($U$6/2)^2-($U$6/2)^2*'(OLD) bottom seam length'!T4504^2/($U$7/2)^2)</f>
        <v>#VALUE!</v>
      </c>
      <c r="W4504" s="136">
        <f t="shared" si="707"/>
        <v>89840</v>
      </c>
      <c r="X4504" t="e">
        <f>SQRT(($U$6/2)^2-($U$6/2)^2*'(OLD) bottom seam length'!W4504^2/($U$7/2)^2)</f>
        <v>#VALUE!</v>
      </c>
      <c r="Z4504" s="136">
        <f t="shared" si="708"/>
        <v>89840</v>
      </c>
      <c r="AA4504" t="e">
        <f>SQRT(($U$6/2)^2-($U$6/2)^2*'(OLD) bottom seam length'!Z4504^2/($U$7/2)^2)</f>
        <v>#VALUE!</v>
      </c>
      <c r="AC4504" s="136">
        <f t="shared" si="709"/>
        <v>89840</v>
      </c>
      <c r="AD4504" t="e">
        <f>SQRT(($U$6/2)^2-($U$6/2)^2*'(OLD) bottom seam length'!AC4504^2/($U$7/2)^2)</f>
        <v>#VALUE!</v>
      </c>
    </row>
    <row r="4505" spans="2:30">
      <c r="B4505" s="136">
        <f t="shared" si="700"/>
        <v>89880</v>
      </c>
      <c r="C4505" t="e">
        <f>SQRT(($C$5/2)^2-($C$5/2)^2*'(OLD) bottom seam length'!B4505^2/($C$6/2)^2)</f>
        <v>#DIV/0!</v>
      </c>
      <c r="E4505" s="136">
        <f t="shared" si="701"/>
        <v>89880</v>
      </c>
      <c r="F4505" t="e">
        <f>SQRT(($C$5/2)^2-($C$5/2)^2*'(OLD) bottom seam length'!E4505^2/($C$6/2)^2)</f>
        <v>#DIV/0!</v>
      </c>
      <c r="H4505" s="136">
        <f t="shared" si="702"/>
        <v>89880</v>
      </c>
      <c r="I4505" t="e">
        <f>SQRT(($C$5/2)^2-($C$5/2)^2*'(OLD) bottom seam length'!H4505^2/($C$6/2)^2)</f>
        <v>#DIV/0!</v>
      </c>
      <c r="K4505" s="136">
        <f t="shared" si="703"/>
        <v>89880</v>
      </c>
      <c r="L4505" t="e">
        <f>SQRT(($C$5/2)^2-($C$5/2)^2*'(OLD) bottom seam length'!K4505^2/($C$6/2)^2)</f>
        <v>#DIV/0!</v>
      </c>
      <c r="O4505" s="136">
        <f t="shared" si="704"/>
        <v>89880</v>
      </c>
      <c r="P4505" t="b">
        <f t="shared" si="705"/>
        <v>0</v>
      </c>
      <c r="T4505" s="136">
        <f t="shared" si="706"/>
        <v>89860</v>
      </c>
      <c r="U4505" t="e">
        <f>SQRT(($U$6/2)^2-($U$6/2)^2*'(OLD) bottom seam length'!T4505^2/($U$7/2)^2)</f>
        <v>#VALUE!</v>
      </c>
      <c r="W4505" s="136">
        <f t="shared" si="707"/>
        <v>89860</v>
      </c>
      <c r="X4505" t="e">
        <f>SQRT(($U$6/2)^2-($U$6/2)^2*'(OLD) bottom seam length'!W4505^2/($U$7/2)^2)</f>
        <v>#VALUE!</v>
      </c>
      <c r="Z4505" s="136">
        <f t="shared" si="708"/>
        <v>89860</v>
      </c>
      <c r="AA4505" t="e">
        <f>SQRT(($U$6/2)^2-($U$6/2)^2*'(OLD) bottom seam length'!Z4505^2/($U$7/2)^2)</f>
        <v>#VALUE!</v>
      </c>
      <c r="AC4505" s="136">
        <f t="shared" si="709"/>
        <v>89860</v>
      </c>
      <c r="AD4505" t="e">
        <f>SQRT(($U$6/2)^2-($U$6/2)^2*'(OLD) bottom seam length'!AC4505^2/($U$7/2)^2)</f>
        <v>#VALUE!</v>
      </c>
    </row>
    <row r="4506" spans="2:30">
      <c r="B4506" s="136">
        <f t="shared" si="700"/>
        <v>89900</v>
      </c>
      <c r="C4506" t="e">
        <f>SQRT(($C$5/2)^2-($C$5/2)^2*'(OLD) bottom seam length'!B4506^2/($C$6/2)^2)</f>
        <v>#DIV/0!</v>
      </c>
      <c r="E4506" s="136">
        <f t="shared" si="701"/>
        <v>89900</v>
      </c>
      <c r="F4506" t="e">
        <f>SQRT(($C$5/2)^2-($C$5/2)^2*'(OLD) bottom seam length'!E4506^2/($C$6/2)^2)</f>
        <v>#DIV/0!</v>
      </c>
      <c r="H4506" s="136">
        <f t="shared" si="702"/>
        <v>89900</v>
      </c>
      <c r="I4506" t="e">
        <f>SQRT(($C$5/2)^2-($C$5/2)^2*'(OLD) bottom seam length'!H4506^2/($C$6/2)^2)</f>
        <v>#DIV/0!</v>
      </c>
      <c r="K4506" s="136">
        <f t="shared" si="703"/>
        <v>89900</v>
      </c>
      <c r="L4506" t="e">
        <f>SQRT(($C$5/2)^2-($C$5/2)^2*'(OLD) bottom seam length'!K4506^2/($C$6/2)^2)</f>
        <v>#DIV/0!</v>
      </c>
      <c r="O4506" s="136">
        <f t="shared" si="704"/>
        <v>89900</v>
      </c>
      <c r="P4506" t="b">
        <f t="shared" si="705"/>
        <v>0</v>
      </c>
      <c r="T4506" s="136">
        <f t="shared" si="706"/>
        <v>89880</v>
      </c>
      <c r="U4506" t="e">
        <f>SQRT(($U$6/2)^2-($U$6/2)^2*'(OLD) bottom seam length'!T4506^2/($U$7/2)^2)</f>
        <v>#VALUE!</v>
      </c>
      <c r="W4506" s="136">
        <f t="shared" si="707"/>
        <v>89880</v>
      </c>
      <c r="X4506" t="e">
        <f>SQRT(($U$6/2)^2-($U$6/2)^2*'(OLD) bottom seam length'!W4506^2/($U$7/2)^2)</f>
        <v>#VALUE!</v>
      </c>
      <c r="Z4506" s="136">
        <f t="shared" si="708"/>
        <v>89880</v>
      </c>
      <c r="AA4506" t="e">
        <f>SQRT(($U$6/2)^2-($U$6/2)^2*'(OLD) bottom seam length'!Z4506^2/($U$7/2)^2)</f>
        <v>#VALUE!</v>
      </c>
      <c r="AC4506" s="136">
        <f t="shared" si="709"/>
        <v>89880</v>
      </c>
      <c r="AD4506" t="e">
        <f>SQRT(($U$6/2)^2-($U$6/2)^2*'(OLD) bottom seam length'!AC4506^2/($U$7/2)^2)</f>
        <v>#VALUE!</v>
      </c>
    </row>
    <row r="4507" spans="2:30">
      <c r="B4507" s="136">
        <f t="shared" si="700"/>
        <v>89920</v>
      </c>
      <c r="C4507" t="e">
        <f>SQRT(($C$5/2)^2-($C$5/2)^2*'(OLD) bottom seam length'!B4507^2/($C$6/2)^2)</f>
        <v>#DIV/0!</v>
      </c>
      <c r="E4507" s="136">
        <f t="shared" si="701"/>
        <v>89920</v>
      </c>
      <c r="F4507" t="e">
        <f>SQRT(($C$5/2)^2-($C$5/2)^2*'(OLD) bottom seam length'!E4507^2/($C$6/2)^2)</f>
        <v>#DIV/0!</v>
      </c>
      <c r="H4507" s="136">
        <f t="shared" si="702"/>
        <v>89920</v>
      </c>
      <c r="I4507" t="e">
        <f>SQRT(($C$5/2)^2-($C$5/2)^2*'(OLD) bottom seam length'!H4507^2/($C$6/2)^2)</f>
        <v>#DIV/0!</v>
      </c>
      <c r="K4507" s="136">
        <f t="shared" si="703"/>
        <v>89920</v>
      </c>
      <c r="L4507" t="e">
        <f>SQRT(($C$5/2)^2-($C$5/2)^2*'(OLD) bottom seam length'!K4507^2/($C$6/2)^2)</f>
        <v>#DIV/0!</v>
      </c>
      <c r="O4507" s="136">
        <f t="shared" si="704"/>
        <v>89920</v>
      </c>
      <c r="P4507" t="b">
        <f t="shared" si="705"/>
        <v>0</v>
      </c>
      <c r="T4507" s="136">
        <f t="shared" si="706"/>
        <v>89900</v>
      </c>
      <c r="U4507" t="e">
        <f>SQRT(($U$6/2)^2-($U$6/2)^2*'(OLD) bottom seam length'!T4507^2/($U$7/2)^2)</f>
        <v>#VALUE!</v>
      </c>
      <c r="W4507" s="136">
        <f t="shared" si="707"/>
        <v>89900</v>
      </c>
      <c r="X4507" t="e">
        <f>SQRT(($U$6/2)^2-($U$6/2)^2*'(OLD) bottom seam length'!W4507^2/($U$7/2)^2)</f>
        <v>#VALUE!</v>
      </c>
      <c r="Z4507" s="136">
        <f t="shared" si="708"/>
        <v>89900</v>
      </c>
      <c r="AA4507" t="e">
        <f>SQRT(($U$6/2)^2-($U$6/2)^2*'(OLD) bottom seam length'!Z4507^2/($U$7/2)^2)</f>
        <v>#VALUE!</v>
      </c>
      <c r="AC4507" s="136">
        <f t="shared" si="709"/>
        <v>89900</v>
      </c>
      <c r="AD4507" t="e">
        <f>SQRT(($U$6/2)^2-($U$6/2)^2*'(OLD) bottom seam length'!AC4507^2/($U$7/2)^2)</f>
        <v>#VALUE!</v>
      </c>
    </row>
    <row r="4508" spans="2:30">
      <c r="B4508" s="136">
        <f t="shared" si="700"/>
        <v>89940</v>
      </c>
      <c r="C4508" t="e">
        <f>SQRT(($C$5/2)^2-($C$5/2)^2*'(OLD) bottom seam length'!B4508^2/($C$6/2)^2)</f>
        <v>#DIV/0!</v>
      </c>
      <c r="E4508" s="136">
        <f t="shared" si="701"/>
        <v>89940</v>
      </c>
      <c r="F4508" t="e">
        <f>SQRT(($C$5/2)^2-($C$5/2)^2*'(OLD) bottom seam length'!E4508^2/($C$6/2)^2)</f>
        <v>#DIV/0!</v>
      </c>
      <c r="H4508" s="136">
        <f t="shared" si="702"/>
        <v>89940</v>
      </c>
      <c r="I4508" t="e">
        <f>SQRT(($C$5/2)^2-($C$5/2)^2*'(OLD) bottom seam length'!H4508^2/($C$6/2)^2)</f>
        <v>#DIV/0!</v>
      </c>
      <c r="K4508" s="136">
        <f t="shared" si="703"/>
        <v>89940</v>
      </c>
      <c r="L4508" t="e">
        <f>SQRT(($C$5/2)^2-($C$5/2)^2*'(OLD) bottom seam length'!K4508^2/($C$6/2)^2)</f>
        <v>#DIV/0!</v>
      </c>
      <c r="O4508" s="136">
        <f t="shared" si="704"/>
        <v>89940</v>
      </c>
      <c r="P4508" t="b">
        <f t="shared" si="705"/>
        <v>0</v>
      </c>
      <c r="T4508" s="136">
        <f t="shared" si="706"/>
        <v>89920</v>
      </c>
      <c r="U4508" t="e">
        <f>SQRT(($U$6/2)^2-($U$6/2)^2*'(OLD) bottom seam length'!T4508^2/($U$7/2)^2)</f>
        <v>#VALUE!</v>
      </c>
      <c r="W4508" s="136">
        <f t="shared" si="707"/>
        <v>89920</v>
      </c>
      <c r="X4508" t="e">
        <f>SQRT(($U$6/2)^2-($U$6/2)^2*'(OLD) bottom seam length'!W4508^2/($U$7/2)^2)</f>
        <v>#VALUE!</v>
      </c>
      <c r="Z4508" s="136">
        <f t="shared" si="708"/>
        <v>89920</v>
      </c>
      <c r="AA4508" t="e">
        <f>SQRT(($U$6/2)^2-($U$6/2)^2*'(OLD) bottom seam length'!Z4508^2/($U$7/2)^2)</f>
        <v>#VALUE!</v>
      </c>
      <c r="AC4508" s="136">
        <f t="shared" si="709"/>
        <v>89920</v>
      </c>
      <c r="AD4508" t="e">
        <f>SQRT(($U$6/2)^2-($U$6/2)^2*'(OLD) bottom seam length'!AC4508^2/($U$7/2)^2)</f>
        <v>#VALUE!</v>
      </c>
    </row>
    <row r="4509" spans="2:30">
      <c r="B4509" s="136">
        <f t="shared" si="700"/>
        <v>89960</v>
      </c>
      <c r="C4509" t="e">
        <f>SQRT(($C$5/2)^2-($C$5/2)^2*'(OLD) bottom seam length'!B4509^2/($C$6/2)^2)</f>
        <v>#DIV/0!</v>
      </c>
      <c r="E4509" s="136">
        <f t="shared" si="701"/>
        <v>89960</v>
      </c>
      <c r="F4509" t="e">
        <f>SQRT(($C$5/2)^2-($C$5/2)^2*'(OLD) bottom seam length'!E4509^2/($C$6/2)^2)</f>
        <v>#DIV/0!</v>
      </c>
      <c r="H4509" s="136">
        <f t="shared" si="702"/>
        <v>89960</v>
      </c>
      <c r="I4509" t="e">
        <f>SQRT(($C$5/2)^2-($C$5/2)^2*'(OLD) bottom seam length'!H4509^2/($C$6/2)^2)</f>
        <v>#DIV/0!</v>
      </c>
      <c r="K4509" s="136">
        <f t="shared" si="703"/>
        <v>89960</v>
      </c>
      <c r="L4509" t="e">
        <f>SQRT(($C$5/2)^2-($C$5/2)^2*'(OLD) bottom seam length'!K4509^2/($C$6/2)^2)</f>
        <v>#DIV/0!</v>
      </c>
      <c r="O4509" s="136">
        <f t="shared" si="704"/>
        <v>89960</v>
      </c>
      <c r="P4509" t="b">
        <f t="shared" si="705"/>
        <v>0</v>
      </c>
      <c r="T4509" s="136">
        <f t="shared" si="706"/>
        <v>89940</v>
      </c>
      <c r="U4509" t="e">
        <f>SQRT(($U$6/2)^2-($U$6/2)^2*'(OLD) bottom seam length'!T4509^2/($U$7/2)^2)</f>
        <v>#VALUE!</v>
      </c>
      <c r="W4509" s="136">
        <f t="shared" si="707"/>
        <v>89940</v>
      </c>
      <c r="X4509" t="e">
        <f>SQRT(($U$6/2)^2-($U$6/2)^2*'(OLD) bottom seam length'!W4509^2/($U$7/2)^2)</f>
        <v>#VALUE!</v>
      </c>
      <c r="Z4509" s="136">
        <f t="shared" si="708"/>
        <v>89940</v>
      </c>
      <c r="AA4509" t="e">
        <f>SQRT(($U$6/2)^2-($U$6/2)^2*'(OLD) bottom seam length'!Z4509^2/($U$7/2)^2)</f>
        <v>#VALUE!</v>
      </c>
      <c r="AC4509" s="136">
        <f t="shared" si="709"/>
        <v>89940</v>
      </c>
      <c r="AD4509" t="e">
        <f>SQRT(($U$6/2)^2-($U$6/2)^2*'(OLD) bottom seam length'!AC4509^2/($U$7/2)^2)</f>
        <v>#VALUE!</v>
      </c>
    </row>
    <row r="4510" spans="2:30">
      <c r="B4510" s="136">
        <f t="shared" si="700"/>
        <v>89980</v>
      </c>
      <c r="C4510" t="e">
        <f>SQRT(($C$5/2)^2-($C$5/2)^2*'(OLD) bottom seam length'!B4510^2/($C$6/2)^2)</f>
        <v>#DIV/0!</v>
      </c>
      <c r="E4510" s="136">
        <f t="shared" si="701"/>
        <v>89980</v>
      </c>
      <c r="F4510" t="e">
        <f>SQRT(($C$5/2)^2-($C$5/2)^2*'(OLD) bottom seam length'!E4510^2/($C$6/2)^2)</f>
        <v>#DIV/0!</v>
      </c>
      <c r="H4510" s="136">
        <f t="shared" si="702"/>
        <v>89980</v>
      </c>
      <c r="I4510" t="e">
        <f>SQRT(($C$5/2)^2-($C$5/2)^2*'(OLD) bottom seam length'!H4510^2/($C$6/2)^2)</f>
        <v>#DIV/0!</v>
      </c>
      <c r="K4510" s="136">
        <f t="shared" si="703"/>
        <v>89980</v>
      </c>
      <c r="L4510" t="e">
        <f>SQRT(($C$5/2)^2-($C$5/2)^2*'(OLD) bottom seam length'!K4510^2/($C$6/2)^2)</f>
        <v>#DIV/0!</v>
      </c>
      <c r="O4510" s="136">
        <f t="shared" si="704"/>
        <v>89980</v>
      </c>
      <c r="P4510" t="b">
        <f t="shared" si="705"/>
        <v>0</v>
      </c>
      <c r="T4510" s="136">
        <f t="shared" si="706"/>
        <v>89960</v>
      </c>
      <c r="U4510" t="e">
        <f>SQRT(($U$6/2)^2-($U$6/2)^2*'(OLD) bottom seam length'!T4510^2/($U$7/2)^2)</f>
        <v>#VALUE!</v>
      </c>
      <c r="W4510" s="136">
        <f t="shared" si="707"/>
        <v>89960</v>
      </c>
      <c r="X4510" t="e">
        <f>SQRT(($U$6/2)^2-($U$6/2)^2*'(OLD) bottom seam length'!W4510^2/($U$7/2)^2)</f>
        <v>#VALUE!</v>
      </c>
      <c r="Z4510" s="136">
        <f t="shared" si="708"/>
        <v>89960</v>
      </c>
      <c r="AA4510" t="e">
        <f>SQRT(($U$6/2)^2-($U$6/2)^2*'(OLD) bottom seam length'!Z4510^2/($U$7/2)^2)</f>
        <v>#VALUE!</v>
      </c>
      <c r="AC4510" s="136">
        <f t="shared" si="709"/>
        <v>89960</v>
      </c>
      <c r="AD4510" t="e">
        <f>SQRT(($U$6/2)^2-($U$6/2)^2*'(OLD) bottom seam length'!AC4510^2/($U$7/2)^2)</f>
        <v>#VALUE!</v>
      </c>
    </row>
    <row r="4511" spans="2:30">
      <c r="B4511" s="136">
        <f t="shared" si="700"/>
        <v>90000</v>
      </c>
      <c r="C4511" t="e">
        <f>SQRT(($C$5/2)^2-($C$5/2)^2*'(OLD) bottom seam length'!B4511^2/($C$6/2)^2)</f>
        <v>#DIV/0!</v>
      </c>
      <c r="E4511" s="136">
        <f t="shared" si="701"/>
        <v>90000</v>
      </c>
      <c r="F4511" t="e">
        <f>SQRT(($C$5/2)^2-($C$5/2)^2*'(OLD) bottom seam length'!E4511^2/($C$6/2)^2)</f>
        <v>#DIV/0!</v>
      </c>
      <c r="H4511" s="136">
        <f t="shared" si="702"/>
        <v>90000</v>
      </c>
      <c r="I4511" t="e">
        <f>SQRT(($C$5/2)^2-($C$5/2)^2*'(OLD) bottom seam length'!H4511^2/($C$6/2)^2)</f>
        <v>#DIV/0!</v>
      </c>
      <c r="K4511" s="136">
        <f t="shared" si="703"/>
        <v>90000</v>
      </c>
      <c r="L4511" t="e">
        <f>SQRT(($C$5/2)^2-($C$5/2)^2*'(OLD) bottom seam length'!K4511^2/($C$6/2)^2)</f>
        <v>#DIV/0!</v>
      </c>
      <c r="O4511" s="136">
        <f t="shared" si="704"/>
        <v>90000</v>
      </c>
      <c r="P4511" t="b">
        <f t="shared" si="705"/>
        <v>0</v>
      </c>
      <c r="T4511" s="136">
        <f t="shared" si="706"/>
        <v>89980</v>
      </c>
      <c r="U4511" t="e">
        <f>SQRT(($U$6/2)^2-($U$6/2)^2*'(OLD) bottom seam length'!T4511^2/($U$7/2)^2)</f>
        <v>#VALUE!</v>
      </c>
      <c r="W4511" s="136">
        <f t="shared" si="707"/>
        <v>89980</v>
      </c>
      <c r="X4511" t="e">
        <f>SQRT(($U$6/2)^2-($U$6/2)^2*'(OLD) bottom seam length'!W4511^2/($U$7/2)^2)</f>
        <v>#VALUE!</v>
      </c>
      <c r="Z4511" s="136">
        <f t="shared" si="708"/>
        <v>89980</v>
      </c>
      <c r="AA4511" t="e">
        <f>SQRT(($U$6/2)^2-($U$6/2)^2*'(OLD) bottom seam length'!Z4511^2/($U$7/2)^2)</f>
        <v>#VALUE!</v>
      </c>
      <c r="AC4511" s="136">
        <f t="shared" si="709"/>
        <v>89980</v>
      </c>
      <c r="AD4511" t="e">
        <f>SQRT(($U$6/2)^2-($U$6/2)^2*'(OLD) bottom seam length'!AC4511^2/($U$7/2)^2)</f>
        <v>#VALUE!</v>
      </c>
    </row>
    <row r="4512" spans="2:30">
      <c r="B4512" s="136">
        <f t="shared" si="700"/>
        <v>90020</v>
      </c>
      <c r="C4512" t="e">
        <f>SQRT(($C$5/2)^2-($C$5/2)^2*'(OLD) bottom seam length'!B4512^2/($C$6/2)^2)</f>
        <v>#DIV/0!</v>
      </c>
      <c r="E4512" s="136">
        <f t="shared" si="701"/>
        <v>90020</v>
      </c>
      <c r="F4512" t="e">
        <f>SQRT(($C$5/2)^2-($C$5/2)^2*'(OLD) bottom seam length'!E4512^2/($C$6/2)^2)</f>
        <v>#DIV/0!</v>
      </c>
      <c r="H4512" s="136">
        <f t="shared" si="702"/>
        <v>90020</v>
      </c>
      <c r="I4512" t="e">
        <f>SQRT(($C$5/2)^2-($C$5/2)^2*'(OLD) bottom seam length'!H4512^2/($C$6/2)^2)</f>
        <v>#DIV/0!</v>
      </c>
      <c r="K4512" s="136">
        <f t="shared" si="703"/>
        <v>90020</v>
      </c>
      <c r="L4512" t="e">
        <f>SQRT(($C$5/2)^2-($C$5/2)^2*'(OLD) bottom seam length'!K4512^2/($C$6/2)^2)</f>
        <v>#DIV/0!</v>
      </c>
      <c r="O4512" s="136">
        <f t="shared" si="704"/>
        <v>90020</v>
      </c>
      <c r="P4512" t="b">
        <f t="shared" si="705"/>
        <v>0</v>
      </c>
      <c r="T4512" s="136">
        <f t="shared" si="706"/>
        <v>90000</v>
      </c>
      <c r="U4512" t="e">
        <f>SQRT(($U$6/2)^2-($U$6/2)^2*'(OLD) bottom seam length'!T4512^2/($U$7/2)^2)</f>
        <v>#VALUE!</v>
      </c>
      <c r="W4512" s="136">
        <f t="shared" si="707"/>
        <v>90000</v>
      </c>
      <c r="X4512" t="e">
        <f>SQRT(($U$6/2)^2-($U$6/2)^2*'(OLD) bottom seam length'!W4512^2/($U$7/2)^2)</f>
        <v>#VALUE!</v>
      </c>
      <c r="Z4512" s="136">
        <f t="shared" si="708"/>
        <v>90000</v>
      </c>
      <c r="AA4512" t="e">
        <f>SQRT(($U$6/2)^2-($U$6/2)^2*'(OLD) bottom seam length'!Z4512^2/($U$7/2)^2)</f>
        <v>#VALUE!</v>
      </c>
      <c r="AC4512" s="136">
        <f t="shared" si="709"/>
        <v>90000</v>
      </c>
      <c r="AD4512" t="e">
        <f>SQRT(($U$6/2)^2-($U$6/2)^2*'(OLD) bottom seam length'!AC4512^2/($U$7/2)^2)</f>
        <v>#VALUE!</v>
      </c>
    </row>
    <row r="4513" spans="2:30">
      <c r="B4513" s="136">
        <f t="shared" si="700"/>
        <v>90040</v>
      </c>
      <c r="C4513" t="e">
        <f>SQRT(($C$5/2)^2-($C$5/2)^2*'(OLD) bottom seam length'!B4513^2/($C$6/2)^2)</f>
        <v>#DIV/0!</v>
      </c>
      <c r="E4513" s="136">
        <f t="shared" si="701"/>
        <v>90040</v>
      </c>
      <c r="F4513" t="e">
        <f>SQRT(($C$5/2)^2-($C$5/2)^2*'(OLD) bottom seam length'!E4513^2/($C$6/2)^2)</f>
        <v>#DIV/0!</v>
      </c>
      <c r="H4513" s="136">
        <f t="shared" si="702"/>
        <v>90040</v>
      </c>
      <c r="I4513" t="e">
        <f>SQRT(($C$5/2)^2-($C$5/2)^2*'(OLD) bottom seam length'!H4513^2/($C$6/2)^2)</f>
        <v>#DIV/0!</v>
      </c>
      <c r="K4513" s="136">
        <f t="shared" si="703"/>
        <v>90040</v>
      </c>
      <c r="L4513" t="e">
        <f>SQRT(($C$5/2)^2-($C$5/2)^2*'(OLD) bottom seam length'!K4513^2/($C$6/2)^2)</f>
        <v>#DIV/0!</v>
      </c>
      <c r="O4513" s="136">
        <f t="shared" si="704"/>
        <v>90040</v>
      </c>
      <c r="P4513" t="b">
        <f t="shared" si="705"/>
        <v>0</v>
      </c>
      <c r="T4513" s="136">
        <f t="shared" si="706"/>
        <v>90020</v>
      </c>
      <c r="U4513" t="e">
        <f>SQRT(($U$6/2)^2-($U$6/2)^2*'(OLD) bottom seam length'!T4513^2/($U$7/2)^2)</f>
        <v>#VALUE!</v>
      </c>
      <c r="W4513" s="136">
        <f t="shared" si="707"/>
        <v>90020</v>
      </c>
      <c r="X4513" t="e">
        <f>SQRT(($U$6/2)^2-($U$6/2)^2*'(OLD) bottom seam length'!W4513^2/($U$7/2)^2)</f>
        <v>#VALUE!</v>
      </c>
      <c r="Z4513" s="136">
        <f t="shared" si="708"/>
        <v>90020</v>
      </c>
      <c r="AA4513" t="e">
        <f>SQRT(($U$6/2)^2-($U$6/2)^2*'(OLD) bottom seam length'!Z4513^2/($U$7/2)^2)</f>
        <v>#VALUE!</v>
      </c>
      <c r="AC4513" s="136">
        <f t="shared" si="709"/>
        <v>90020</v>
      </c>
      <c r="AD4513" t="e">
        <f>SQRT(($U$6/2)^2-($U$6/2)^2*'(OLD) bottom seam length'!AC4513^2/($U$7/2)^2)</f>
        <v>#VALUE!</v>
      </c>
    </row>
    <row r="4514" spans="2:30">
      <c r="B4514" s="136">
        <f t="shared" si="700"/>
        <v>90060</v>
      </c>
      <c r="C4514" t="e">
        <f>SQRT(($C$5/2)^2-($C$5/2)^2*'(OLD) bottom seam length'!B4514^2/($C$6/2)^2)</f>
        <v>#DIV/0!</v>
      </c>
      <c r="E4514" s="136">
        <f t="shared" si="701"/>
        <v>90060</v>
      </c>
      <c r="F4514" t="e">
        <f>SQRT(($C$5/2)^2-($C$5/2)^2*'(OLD) bottom seam length'!E4514^2/($C$6/2)^2)</f>
        <v>#DIV/0!</v>
      </c>
      <c r="H4514" s="136">
        <f t="shared" si="702"/>
        <v>90060</v>
      </c>
      <c r="I4514" t="e">
        <f>SQRT(($C$5/2)^2-($C$5/2)^2*'(OLD) bottom seam length'!H4514^2/($C$6/2)^2)</f>
        <v>#DIV/0!</v>
      </c>
      <c r="K4514" s="136">
        <f t="shared" si="703"/>
        <v>90060</v>
      </c>
      <c r="L4514" t="e">
        <f>SQRT(($C$5/2)^2-($C$5/2)^2*'(OLD) bottom seam length'!K4514^2/($C$6/2)^2)</f>
        <v>#DIV/0!</v>
      </c>
      <c r="O4514" s="136">
        <f t="shared" si="704"/>
        <v>90060</v>
      </c>
      <c r="P4514" t="b">
        <f t="shared" si="705"/>
        <v>0</v>
      </c>
      <c r="T4514" s="136">
        <f t="shared" si="706"/>
        <v>90040</v>
      </c>
      <c r="U4514" t="e">
        <f>SQRT(($U$6/2)^2-($U$6/2)^2*'(OLD) bottom seam length'!T4514^2/($U$7/2)^2)</f>
        <v>#VALUE!</v>
      </c>
      <c r="W4514" s="136">
        <f t="shared" si="707"/>
        <v>90040</v>
      </c>
      <c r="X4514" t="e">
        <f>SQRT(($U$6/2)^2-($U$6/2)^2*'(OLD) bottom seam length'!W4514^2/($U$7/2)^2)</f>
        <v>#VALUE!</v>
      </c>
      <c r="Z4514" s="136">
        <f t="shared" si="708"/>
        <v>90040</v>
      </c>
      <c r="AA4514" t="e">
        <f>SQRT(($U$6/2)^2-($U$6/2)^2*'(OLD) bottom seam length'!Z4514^2/($U$7/2)^2)</f>
        <v>#VALUE!</v>
      </c>
      <c r="AC4514" s="136">
        <f t="shared" si="709"/>
        <v>90040</v>
      </c>
      <c r="AD4514" t="e">
        <f>SQRT(($U$6/2)^2-($U$6/2)^2*'(OLD) bottom seam length'!AC4514^2/($U$7/2)^2)</f>
        <v>#VALUE!</v>
      </c>
    </row>
    <row r="4515" spans="2:30">
      <c r="B4515" s="136">
        <f t="shared" si="700"/>
        <v>90080</v>
      </c>
      <c r="C4515" t="e">
        <f>SQRT(($C$5/2)^2-($C$5/2)^2*'(OLD) bottom seam length'!B4515^2/($C$6/2)^2)</f>
        <v>#DIV/0!</v>
      </c>
      <c r="E4515" s="136">
        <f t="shared" si="701"/>
        <v>90080</v>
      </c>
      <c r="F4515" t="e">
        <f>SQRT(($C$5/2)^2-($C$5/2)^2*'(OLD) bottom seam length'!E4515^2/($C$6/2)^2)</f>
        <v>#DIV/0!</v>
      </c>
      <c r="H4515" s="136">
        <f t="shared" si="702"/>
        <v>90080</v>
      </c>
      <c r="I4515" t="e">
        <f>SQRT(($C$5/2)^2-($C$5/2)^2*'(OLD) bottom seam length'!H4515^2/($C$6/2)^2)</f>
        <v>#DIV/0!</v>
      </c>
      <c r="K4515" s="136">
        <f t="shared" si="703"/>
        <v>90080</v>
      </c>
      <c r="L4515" t="e">
        <f>SQRT(($C$5/2)^2-($C$5/2)^2*'(OLD) bottom seam length'!K4515^2/($C$6/2)^2)</f>
        <v>#DIV/0!</v>
      </c>
      <c r="O4515" s="136">
        <f t="shared" si="704"/>
        <v>90080</v>
      </c>
      <c r="P4515" t="b">
        <f t="shared" si="705"/>
        <v>0</v>
      </c>
      <c r="T4515" s="136">
        <f t="shared" si="706"/>
        <v>90060</v>
      </c>
      <c r="U4515" t="e">
        <f>SQRT(($U$6/2)^2-($U$6/2)^2*'(OLD) bottom seam length'!T4515^2/($U$7/2)^2)</f>
        <v>#VALUE!</v>
      </c>
      <c r="W4515" s="136">
        <f t="shared" si="707"/>
        <v>90060</v>
      </c>
      <c r="X4515" t="e">
        <f>SQRT(($U$6/2)^2-($U$6/2)^2*'(OLD) bottom seam length'!W4515^2/($U$7/2)^2)</f>
        <v>#VALUE!</v>
      </c>
      <c r="Z4515" s="136">
        <f t="shared" si="708"/>
        <v>90060</v>
      </c>
      <c r="AA4515" t="e">
        <f>SQRT(($U$6/2)^2-($U$6/2)^2*'(OLD) bottom seam length'!Z4515^2/($U$7/2)^2)</f>
        <v>#VALUE!</v>
      </c>
      <c r="AC4515" s="136">
        <f t="shared" si="709"/>
        <v>90060</v>
      </c>
      <c r="AD4515" t="e">
        <f>SQRT(($U$6/2)^2-($U$6/2)^2*'(OLD) bottom seam length'!AC4515^2/($U$7/2)^2)</f>
        <v>#VALUE!</v>
      </c>
    </row>
    <row r="4516" spans="2:30">
      <c r="B4516" s="136">
        <f t="shared" si="700"/>
        <v>90100</v>
      </c>
      <c r="C4516" t="e">
        <f>SQRT(($C$5/2)^2-($C$5/2)^2*'(OLD) bottom seam length'!B4516^2/($C$6/2)^2)</f>
        <v>#DIV/0!</v>
      </c>
      <c r="E4516" s="136">
        <f t="shared" si="701"/>
        <v>90100</v>
      </c>
      <c r="F4516" t="e">
        <f>SQRT(($C$5/2)^2-($C$5/2)^2*'(OLD) bottom seam length'!E4516^2/($C$6/2)^2)</f>
        <v>#DIV/0!</v>
      </c>
      <c r="H4516" s="136">
        <f t="shared" si="702"/>
        <v>90100</v>
      </c>
      <c r="I4516" t="e">
        <f>SQRT(($C$5/2)^2-($C$5/2)^2*'(OLD) bottom seam length'!H4516^2/($C$6/2)^2)</f>
        <v>#DIV/0!</v>
      </c>
      <c r="K4516" s="136">
        <f t="shared" si="703"/>
        <v>90100</v>
      </c>
      <c r="L4516" t="e">
        <f>SQRT(($C$5/2)^2-($C$5/2)^2*'(OLD) bottom seam length'!K4516^2/($C$6/2)^2)</f>
        <v>#DIV/0!</v>
      </c>
      <c r="O4516" s="136">
        <f t="shared" si="704"/>
        <v>90100</v>
      </c>
      <c r="P4516" t="b">
        <f t="shared" si="705"/>
        <v>0</v>
      </c>
      <c r="T4516" s="136">
        <f t="shared" si="706"/>
        <v>90080</v>
      </c>
      <c r="U4516" t="e">
        <f>SQRT(($U$6/2)^2-($U$6/2)^2*'(OLD) bottom seam length'!T4516^2/($U$7/2)^2)</f>
        <v>#VALUE!</v>
      </c>
      <c r="W4516" s="136">
        <f t="shared" si="707"/>
        <v>90080</v>
      </c>
      <c r="X4516" t="e">
        <f>SQRT(($U$6/2)^2-($U$6/2)^2*'(OLD) bottom seam length'!W4516^2/($U$7/2)^2)</f>
        <v>#VALUE!</v>
      </c>
      <c r="Z4516" s="136">
        <f t="shared" si="708"/>
        <v>90080</v>
      </c>
      <c r="AA4516" t="e">
        <f>SQRT(($U$6/2)^2-($U$6/2)^2*'(OLD) bottom seam length'!Z4516^2/($U$7/2)^2)</f>
        <v>#VALUE!</v>
      </c>
      <c r="AC4516" s="136">
        <f t="shared" si="709"/>
        <v>90080</v>
      </c>
      <c r="AD4516" t="e">
        <f>SQRT(($U$6/2)^2-($U$6/2)^2*'(OLD) bottom seam length'!AC4516^2/($U$7/2)^2)</f>
        <v>#VALUE!</v>
      </c>
    </row>
    <row r="4517" spans="2:30">
      <c r="B4517" s="136">
        <f t="shared" si="700"/>
        <v>90120</v>
      </c>
      <c r="C4517" t="e">
        <f>SQRT(($C$5/2)^2-($C$5/2)^2*'(OLD) bottom seam length'!B4517^2/($C$6/2)^2)</f>
        <v>#DIV/0!</v>
      </c>
      <c r="E4517" s="136">
        <f t="shared" si="701"/>
        <v>90120</v>
      </c>
      <c r="F4517" t="e">
        <f>SQRT(($C$5/2)^2-($C$5/2)^2*'(OLD) bottom seam length'!E4517^2/($C$6/2)^2)</f>
        <v>#DIV/0!</v>
      </c>
      <c r="H4517" s="136">
        <f t="shared" si="702"/>
        <v>90120</v>
      </c>
      <c r="I4517" t="e">
        <f>SQRT(($C$5/2)^2-($C$5/2)^2*'(OLD) bottom seam length'!H4517^2/($C$6/2)^2)</f>
        <v>#DIV/0!</v>
      </c>
      <c r="K4517" s="136">
        <f t="shared" si="703"/>
        <v>90120</v>
      </c>
      <c r="L4517" t="e">
        <f>SQRT(($C$5/2)^2-($C$5/2)^2*'(OLD) bottom seam length'!K4517^2/($C$6/2)^2)</f>
        <v>#DIV/0!</v>
      </c>
      <c r="O4517" s="136">
        <f t="shared" si="704"/>
        <v>90120</v>
      </c>
      <c r="P4517" t="b">
        <f t="shared" si="705"/>
        <v>0</v>
      </c>
      <c r="T4517" s="136">
        <f t="shared" si="706"/>
        <v>90100</v>
      </c>
      <c r="U4517" t="e">
        <f>SQRT(($U$6/2)^2-($U$6/2)^2*'(OLD) bottom seam length'!T4517^2/($U$7/2)^2)</f>
        <v>#VALUE!</v>
      </c>
      <c r="W4517" s="136">
        <f t="shared" si="707"/>
        <v>90100</v>
      </c>
      <c r="X4517" t="e">
        <f>SQRT(($U$6/2)^2-($U$6/2)^2*'(OLD) bottom seam length'!W4517^2/($U$7/2)^2)</f>
        <v>#VALUE!</v>
      </c>
      <c r="Z4517" s="136">
        <f t="shared" si="708"/>
        <v>90100</v>
      </c>
      <c r="AA4517" t="e">
        <f>SQRT(($U$6/2)^2-($U$6/2)^2*'(OLD) bottom seam length'!Z4517^2/($U$7/2)^2)</f>
        <v>#VALUE!</v>
      </c>
      <c r="AC4517" s="136">
        <f t="shared" si="709"/>
        <v>90100</v>
      </c>
      <c r="AD4517" t="e">
        <f>SQRT(($U$6/2)^2-($U$6/2)^2*'(OLD) bottom seam length'!AC4517^2/($U$7/2)^2)</f>
        <v>#VALUE!</v>
      </c>
    </row>
    <row r="4518" spans="2:30">
      <c r="B4518" s="136">
        <f t="shared" si="700"/>
        <v>90140</v>
      </c>
      <c r="C4518" t="e">
        <f>SQRT(($C$5/2)^2-($C$5/2)^2*'(OLD) bottom seam length'!B4518^2/($C$6/2)^2)</f>
        <v>#DIV/0!</v>
      </c>
      <c r="E4518" s="136">
        <f t="shared" si="701"/>
        <v>90140</v>
      </c>
      <c r="F4518" t="e">
        <f>SQRT(($C$5/2)^2-($C$5/2)^2*'(OLD) bottom seam length'!E4518^2/($C$6/2)^2)</f>
        <v>#DIV/0!</v>
      </c>
      <c r="H4518" s="136">
        <f t="shared" si="702"/>
        <v>90140</v>
      </c>
      <c r="I4518" t="e">
        <f>SQRT(($C$5/2)^2-($C$5/2)^2*'(OLD) bottom seam length'!H4518^2/($C$6/2)^2)</f>
        <v>#DIV/0!</v>
      </c>
      <c r="K4518" s="136">
        <f t="shared" si="703"/>
        <v>90140</v>
      </c>
      <c r="L4518" t="e">
        <f>SQRT(($C$5/2)^2-($C$5/2)^2*'(OLD) bottom seam length'!K4518^2/($C$6/2)^2)</f>
        <v>#DIV/0!</v>
      </c>
      <c r="O4518" s="136">
        <f t="shared" si="704"/>
        <v>90140</v>
      </c>
      <c r="P4518" t="b">
        <f t="shared" si="705"/>
        <v>0</v>
      </c>
      <c r="T4518" s="136">
        <f t="shared" si="706"/>
        <v>90120</v>
      </c>
      <c r="U4518" t="e">
        <f>SQRT(($U$6/2)^2-($U$6/2)^2*'(OLD) bottom seam length'!T4518^2/($U$7/2)^2)</f>
        <v>#VALUE!</v>
      </c>
      <c r="W4518" s="136">
        <f t="shared" si="707"/>
        <v>90120</v>
      </c>
      <c r="X4518" t="e">
        <f>SQRT(($U$6/2)^2-($U$6/2)^2*'(OLD) bottom seam length'!W4518^2/($U$7/2)^2)</f>
        <v>#VALUE!</v>
      </c>
      <c r="Z4518" s="136">
        <f t="shared" si="708"/>
        <v>90120</v>
      </c>
      <c r="AA4518" t="e">
        <f>SQRT(($U$6/2)^2-($U$6/2)^2*'(OLD) bottom seam length'!Z4518^2/($U$7/2)^2)</f>
        <v>#VALUE!</v>
      </c>
      <c r="AC4518" s="136">
        <f t="shared" si="709"/>
        <v>90120</v>
      </c>
      <c r="AD4518" t="e">
        <f>SQRT(($U$6/2)^2-($U$6/2)^2*'(OLD) bottom seam length'!AC4518^2/($U$7/2)^2)</f>
        <v>#VALUE!</v>
      </c>
    </row>
    <row r="4519" spans="2:30">
      <c r="B4519" s="136">
        <f t="shared" si="700"/>
        <v>90160</v>
      </c>
      <c r="C4519" t="e">
        <f>SQRT(($C$5/2)^2-($C$5/2)^2*'(OLD) bottom seam length'!B4519^2/($C$6/2)^2)</f>
        <v>#DIV/0!</v>
      </c>
      <c r="E4519" s="136">
        <f t="shared" si="701"/>
        <v>90160</v>
      </c>
      <c r="F4519" t="e">
        <f>SQRT(($C$5/2)^2-($C$5/2)^2*'(OLD) bottom seam length'!E4519^2/($C$6/2)^2)</f>
        <v>#DIV/0!</v>
      </c>
      <c r="H4519" s="136">
        <f t="shared" si="702"/>
        <v>90160</v>
      </c>
      <c r="I4519" t="e">
        <f>SQRT(($C$5/2)^2-($C$5/2)^2*'(OLD) bottom seam length'!H4519^2/($C$6/2)^2)</f>
        <v>#DIV/0!</v>
      </c>
      <c r="K4519" s="136">
        <f t="shared" si="703"/>
        <v>90160</v>
      </c>
      <c r="L4519" t="e">
        <f>SQRT(($C$5/2)^2-($C$5/2)^2*'(OLD) bottom seam length'!K4519^2/($C$6/2)^2)</f>
        <v>#DIV/0!</v>
      </c>
      <c r="O4519" s="136">
        <f t="shared" si="704"/>
        <v>90160</v>
      </c>
      <c r="P4519" t="b">
        <f t="shared" si="705"/>
        <v>0</v>
      </c>
      <c r="T4519" s="136">
        <f t="shared" si="706"/>
        <v>90140</v>
      </c>
      <c r="U4519" t="e">
        <f>SQRT(($U$6/2)^2-($U$6/2)^2*'(OLD) bottom seam length'!T4519^2/($U$7/2)^2)</f>
        <v>#VALUE!</v>
      </c>
      <c r="W4519" s="136">
        <f t="shared" si="707"/>
        <v>90140</v>
      </c>
      <c r="X4519" t="e">
        <f>SQRT(($U$6/2)^2-($U$6/2)^2*'(OLD) bottom seam length'!W4519^2/($U$7/2)^2)</f>
        <v>#VALUE!</v>
      </c>
      <c r="Z4519" s="136">
        <f t="shared" si="708"/>
        <v>90140</v>
      </c>
      <c r="AA4519" t="e">
        <f>SQRT(($U$6/2)^2-($U$6/2)^2*'(OLD) bottom seam length'!Z4519^2/($U$7/2)^2)</f>
        <v>#VALUE!</v>
      </c>
      <c r="AC4519" s="136">
        <f t="shared" si="709"/>
        <v>90140</v>
      </c>
      <c r="AD4519" t="e">
        <f>SQRT(($U$6/2)^2-($U$6/2)^2*'(OLD) bottom seam length'!AC4519^2/($U$7/2)^2)</f>
        <v>#VALUE!</v>
      </c>
    </row>
    <row r="4520" spans="2:30">
      <c r="B4520" s="136">
        <f t="shared" si="700"/>
        <v>90180</v>
      </c>
      <c r="C4520" t="e">
        <f>SQRT(($C$5/2)^2-($C$5/2)^2*'(OLD) bottom seam length'!B4520^2/($C$6/2)^2)</f>
        <v>#DIV/0!</v>
      </c>
      <c r="E4520" s="136">
        <f t="shared" si="701"/>
        <v>90180</v>
      </c>
      <c r="F4520" t="e">
        <f>SQRT(($C$5/2)^2-($C$5/2)^2*'(OLD) bottom seam length'!E4520^2/($C$6/2)^2)</f>
        <v>#DIV/0!</v>
      </c>
      <c r="H4520" s="136">
        <f t="shared" si="702"/>
        <v>90180</v>
      </c>
      <c r="I4520" t="e">
        <f>SQRT(($C$5/2)^2-($C$5/2)^2*'(OLD) bottom seam length'!H4520^2/($C$6/2)^2)</f>
        <v>#DIV/0!</v>
      </c>
      <c r="K4520" s="136">
        <f t="shared" si="703"/>
        <v>90180</v>
      </c>
      <c r="L4520" t="e">
        <f>SQRT(($C$5/2)^2-($C$5/2)^2*'(OLD) bottom seam length'!K4520^2/($C$6/2)^2)</f>
        <v>#DIV/0!</v>
      </c>
      <c r="O4520" s="136">
        <f t="shared" si="704"/>
        <v>90180</v>
      </c>
      <c r="P4520" t="b">
        <f t="shared" si="705"/>
        <v>0</v>
      </c>
      <c r="T4520" s="136">
        <f t="shared" si="706"/>
        <v>90160</v>
      </c>
      <c r="U4520" t="e">
        <f>SQRT(($U$6/2)^2-($U$6/2)^2*'(OLD) bottom seam length'!T4520^2/($U$7/2)^2)</f>
        <v>#VALUE!</v>
      </c>
      <c r="W4520" s="136">
        <f t="shared" si="707"/>
        <v>90160</v>
      </c>
      <c r="X4520" t="e">
        <f>SQRT(($U$6/2)^2-($U$6/2)^2*'(OLD) bottom seam length'!W4520^2/($U$7/2)^2)</f>
        <v>#VALUE!</v>
      </c>
      <c r="Z4520" s="136">
        <f t="shared" si="708"/>
        <v>90160</v>
      </c>
      <c r="AA4520" t="e">
        <f>SQRT(($U$6/2)^2-($U$6/2)^2*'(OLD) bottom seam length'!Z4520^2/($U$7/2)^2)</f>
        <v>#VALUE!</v>
      </c>
      <c r="AC4520" s="136">
        <f t="shared" si="709"/>
        <v>90160</v>
      </c>
      <c r="AD4520" t="e">
        <f>SQRT(($U$6/2)^2-($U$6/2)^2*'(OLD) bottom seam length'!AC4520^2/($U$7/2)^2)</f>
        <v>#VALUE!</v>
      </c>
    </row>
    <row r="4521" spans="2:30">
      <c r="B4521" s="136">
        <f t="shared" si="700"/>
        <v>90200</v>
      </c>
      <c r="C4521" t="e">
        <f>SQRT(($C$5/2)^2-($C$5/2)^2*'(OLD) bottom seam length'!B4521^2/($C$6/2)^2)</f>
        <v>#DIV/0!</v>
      </c>
      <c r="E4521" s="136">
        <f t="shared" si="701"/>
        <v>90200</v>
      </c>
      <c r="F4521" t="e">
        <f>SQRT(($C$5/2)^2-($C$5/2)^2*'(OLD) bottom seam length'!E4521^2/($C$6/2)^2)</f>
        <v>#DIV/0!</v>
      </c>
      <c r="H4521" s="136">
        <f t="shared" si="702"/>
        <v>90200</v>
      </c>
      <c r="I4521" t="e">
        <f>SQRT(($C$5/2)^2-($C$5/2)^2*'(OLD) bottom seam length'!H4521^2/($C$6/2)^2)</f>
        <v>#DIV/0!</v>
      </c>
      <c r="K4521" s="136">
        <f t="shared" si="703"/>
        <v>90200</v>
      </c>
      <c r="L4521" t="e">
        <f>SQRT(($C$5/2)^2-($C$5/2)^2*'(OLD) bottom seam length'!K4521^2/($C$6/2)^2)</f>
        <v>#DIV/0!</v>
      </c>
      <c r="O4521" s="136">
        <f t="shared" si="704"/>
        <v>90200</v>
      </c>
      <c r="P4521" t="b">
        <f t="shared" si="705"/>
        <v>0</v>
      </c>
      <c r="T4521" s="136">
        <f t="shared" si="706"/>
        <v>90180</v>
      </c>
      <c r="U4521" t="e">
        <f>SQRT(($U$6/2)^2-($U$6/2)^2*'(OLD) bottom seam length'!T4521^2/($U$7/2)^2)</f>
        <v>#VALUE!</v>
      </c>
      <c r="W4521" s="136">
        <f t="shared" si="707"/>
        <v>90180</v>
      </c>
      <c r="X4521" t="e">
        <f>SQRT(($U$6/2)^2-($U$6/2)^2*'(OLD) bottom seam length'!W4521^2/($U$7/2)^2)</f>
        <v>#VALUE!</v>
      </c>
      <c r="Z4521" s="136">
        <f t="shared" si="708"/>
        <v>90180</v>
      </c>
      <c r="AA4521" t="e">
        <f>SQRT(($U$6/2)^2-($U$6/2)^2*'(OLD) bottom seam length'!Z4521^2/($U$7/2)^2)</f>
        <v>#VALUE!</v>
      </c>
      <c r="AC4521" s="136">
        <f t="shared" si="709"/>
        <v>90180</v>
      </c>
      <c r="AD4521" t="e">
        <f>SQRT(($U$6/2)^2-($U$6/2)^2*'(OLD) bottom seam length'!AC4521^2/($U$7/2)^2)</f>
        <v>#VALUE!</v>
      </c>
    </row>
    <row r="4522" spans="2:30">
      <c r="B4522" s="136">
        <f t="shared" si="700"/>
        <v>90220</v>
      </c>
      <c r="C4522" t="e">
        <f>SQRT(($C$5/2)^2-($C$5/2)^2*'(OLD) bottom seam length'!B4522^2/($C$6/2)^2)</f>
        <v>#DIV/0!</v>
      </c>
      <c r="E4522" s="136">
        <f t="shared" si="701"/>
        <v>90220</v>
      </c>
      <c r="F4522" t="e">
        <f>SQRT(($C$5/2)^2-($C$5/2)^2*'(OLD) bottom seam length'!E4522^2/($C$6/2)^2)</f>
        <v>#DIV/0!</v>
      </c>
      <c r="H4522" s="136">
        <f t="shared" si="702"/>
        <v>90220</v>
      </c>
      <c r="I4522" t="e">
        <f>SQRT(($C$5/2)^2-($C$5/2)^2*'(OLD) bottom seam length'!H4522^2/($C$6/2)^2)</f>
        <v>#DIV/0!</v>
      </c>
      <c r="K4522" s="136">
        <f t="shared" si="703"/>
        <v>90220</v>
      </c>
      <c r="L4522" t="e">
        <f>SQRT(($C$5/2)^2-($C$5/2)^2*'(OLD) bottom seam length'!K4522^2/($C$6/2)^2)</f>
        <v>#DIV/0!</v>
      </c>
      <c r="O4522" s="136">
        <f t="shared" si="704"/>
        <v>90220</v>
      </c>
      <c r="P4522" t="b">
        <f t="shared" si="705"/>
        <v>0</v>
      </c>
      <c r="T4522" s="136">
        <f t="shared" si="706"/>
        <v>90200</v>
      </c>
      <c r="U4522" t="e">
        <f>SQRT(($U$6/2)^2-($U$6/2)^2*'(OLD) bottom seam length'!T4522^2/($U$7/2)^2)</f>
        <v>#VALUE!</v>
      </c>
      <c r="W4522" s="136">
        <f t="shared" si="707"/>
        <v>90200</v>
      </c>
      <c r="X4522" t="e">
        <f>SQRT(($U$6/2)^2-($U$6/2)^2*'(OLD) bottom seam length'!W4522^2/($U$7/2)^2)</f>
        <v>#VALUE!</v>
      </c>
      <c r="Z4522" s="136">
        <f t="shared" si="708"/>
        <v>90200</v>
      </c>
      <c r="AA4522" t="e">
        <f>SQRT(($U$6/2)^2-($U$6/2)^2*'(OLD) bottom seam length'!Z4522^2/($U$7/2)^2)</f>
        <v>#VALUE!</v>
      </c>
      <c r="AC4522" s="136">
        <f t="shared" si="709"/>
        <v>90200</v>
      </c>
      <c r="AD4522" t="e">
        <f>SQRT(($U$6/2)^2-($U$6/2)^2*'(OLD) bottom seam length'!AC4522^2/($U$7/2)^2)</f>
        <v>#VALUE!</v>
      </c>
    </row>
    <row r="4523" spans="2:30">
      <c r="B4523" s="136">
        <f t="shared" si="700"/>
        <v>90240</v>
      </c>
      <c r="C4523" t="e">
        <f>SQRT(($C$5/2)^2-($C$5/2)^2*'(OLD) bottom seam length'!B4523^2/($C$6/2)^2)</f>
        <v>#DIV/0!</v>
      </c>
      <c r="E4523" s="136">
        <f t="shared" si="701"/>
        <v>90240</v>
      </c>
      <c r="F4523" t="e">
        <f>SQRT(($C$5/2)^2-($C$5/2)^2*'(OLD) bottom seam length'!E4523^2/($C$6/2)^2)</f>
        <v>#DIV/0!</v>
      </c>
      <c r="H4523" s="136">
        <f t="shared" si="702"/>
        <v>90240</v>
      </c>
      <c r="I4523" t="e">
        <f>SQRT(($C$5/2)^2-($C$5/2)^2*'(OLD) bottom seam length'!H4523^2/($C$6/2)^2)</f>
        <v>#DIV/0!</v>
      </c>
      <c r="K4523" s="136">
        <f t="shared" si="703"/>
        <v>90240</v>
      </c>
      <c r="L4523" t="e">
        <f>SQRT(($C$5/2)^2-($C$5/2)^2*'(OLD) bottom seam length'!K4523^2/($C$6/2)^2)</f>
        <v>#DIV/0!</v>
      </c>
      <c r="O4523" s="136">
        <f t="shared" si="704"/>
        <v>90240</v>
      </c>
      <c r="P4523" t="b">
        <f t="shared" si="705"/>
        <v>0</v>
      </c>
      <c r="T4523" s="136">
        <f t="shared" si="706"/>
        <v>90220</v>
      </c>
      <c r="U4523" t="e">
        <f>SQRT(($U$6/2)^2-($U$6/2)^2*'(OLD) bottom seam length'!T4523^2/($U$7/2)^2)</f>
        <v>#VALUE!</v>
      </c>
      <c r="W4523" s="136">
        <f t="shared" si="707"/>
        <v>90220</v>
      </c>
      <c r="X4523" t="e">
        <f>SQRT(($U$6/2)^2-($U$6/2)^2*'(OLD) bottom seam length'!W4523^2/($U$7/2)^2)</f>
        <v>#VALUE!</v>
      </c>
      <c r="Z4523" s="136">
        <f t="shared" si="708"/>
        <v>90220</v>
      </c>
      <c r="AA4523" t="e">
        <f>SQRT(($U$6/2)^2-($U$6/2)^2*'(OLD) bottom seam length'!Z4523^2/($U$7/2)^2)</f>
        <v>#VALUE!</v>
      </c>
      <c r="AC4523" s="136">
        <f t="shared" si="709"/>
        <v>90220</v>
      </c>
      <c r="AD4523" t="e">
        <f>SQRT(($U$6/2)^2-($U$6/2)^2*'(OLD) bottom seam length'!AC4523^2/($U$7/2)^2)</f>
        <v>#VALUE!</v>
      </c>
    </row>
    <row r="4524" spans="2:30">
      <c r="B4524" s="136">
        <f t="shared" si="700"/>
        <v>90260</v>
      </c>
      <c r="C4524" t="e">
        <f>SQRT(($C$5/2)^2-($C$5/2)^2*'(OLD) bottom seam length'!B4524^2/($C$6/2)^2)</f>
        <v>#DIV/0!</v>
      </c>
      <c r="E4524" s="136">
        <f t="shared" si="701"/>
        <v>90260</v>
      </c>
      <c r="F4524" t="e">
        <f>SQRT(($C$5/2)^2-($C$5/2)^2*'(OLD) bottom seam length'!E4524^2/($C$6/2)^2)</f>
        <v>#DIV/0!</v>
      </c>
      <c r="H4524" s="136">
        <f t="shared" si="702"/>
        <v>90260</v>
      </c>
      <c r="I4524" t="e">
        <f>SQRT(($C$5/2)^2-($C$5/2)^2*'(OLD) bottom seam length'!H4524^2/($C$6/2)^2)</f>
        <v>#DIV/0!</v>
      </c>
      <c r="K4524" s="136">
        <f t="shared" si="703"/>
        <v>90260</v>
      </c>
      <c r="L4524" t="e">
        <f>SQRT(($C$5/2)^2-($C$5/2)^2*'(OLD) bottom seam length'!K4524^2/($C$6/2)^2)</f>
        <v>#DIV/0!</v>
      </c>
      <c r="O4524" s="136">
        <f t="shared" si="704"/>
        <v>90260</v>
      </c>
      <c r="P4524" t="b">
        <f t="shared" si="705"/>
        <v>0</v>
      </c>
      <c r="T4524" s="136">
        <f t="shared" si="706"/>
        <v>90240</v>
      </c>
      <c r="U4524" t="e">
        <f>SQRT(($U$6/2)^2-($U$6/2)^2*'(OLD) bottom seam length'!T4524^2/($U$7/2)^2)</f>
        <v>#VALUE!</v>
      </c>
      <c r="W4524" s="136">
        <f t="shared" si="707"/>
        <v>90240</v>
      </c>
      <c r="X4524" t="e">
        <f>SQRT(($U$6/2)^2-($U$6/2)^2*'(OLD) bottom seam length'!W4524^2/($U$7/2)^2)</f>
        <v>#VALUE!</v>
      </c>
      <c r="Z4524" s="136">
        <f t="shared" si="708"/>
        <v>90240</v>
      </c>
      <c r="AA4524" t="e">
        <f>SQRT(($U$6/2)^2-($U$6/2)^2*'(OLD) bottom seam length'!Z4524^2/($U$7/2)^2)</f>
        <v>#VALUE!</v>
      </c>
      <c r="AC4524" s="136">
        <f t="shared" si="709"/>
        <v>90240</v>
      </c>
      <c r="AD4524" t="e">
        <f>SQRT(($U$6/2)^2-($U$6/2)^2*'(OLD) bottom seam length'!AC4524^2/($U$7/2)^2)</f>
        <v>#VALUE!</v>
      </c>
    </row>
    <row r="4525" spans="2:30">
      <c r="B4525" s="136">
        <f t="shared" si="700"/>
        <v>90280</v>
      </c>
      <c r="C4525" t="e">
        <f>SQRT(($C$5/2)^2-($C$5/2)^2*'(OLD) bottom seam length'!B4525^2/($C$6/2)^2)</f>
        <v>#DIV/0!</v>
      </c>
      <c r="E4525" s="136">
        <f t="shared" si="701"/>
        <v>90280</v>
      </c>
      <c r="F4525" t="e">
        <f>SQRT(($C$5/2)^2-($C$5/2)^2*'(OLD) bottom seam length'!E4525^2/($C$6/2)^2)</f>
        <v>#DIV/0!</v>
      </c>
      <c r="H4525" s="136">
        <f t="shared" si="702"/>
        <v>90280</v>
      </c>
      <c r="I4525" t="e">
        <f>SQRT(($C$5/2)^2-($C$5/2)^2*'(OLD) bottom seam length'!H4525^2/($C$6/2)^2)</f>
        <v>#DIV/0!</v>
      </c>
      <c r="K4525" s="136">
        <f t="shared" si="703"/>
        <v>90280</v>
      </c>
      <c r="L4525" t="e">
        <f>SQRT(($C$5/2)^2-($C$5/2)^2*'(OLD) bottom seam length'!K4525^2/($C$6/2)^2)</f>
        <v>#DIV/0!</v>
      </c>
      <c r="O4525" s="136">
        <f t="shared" si="704"/>
        <v>90280</v>
      </c>
      <c r="P4525" t="b">
        <f t="shared" si="705"/>
        <v>0</v>
      </c>
      <c r="T4525" s="136">
        <f t="shared" si="706"/>
        <v>90260</v>
      </c>
      <c r="U4525" t="e">
        <f>SQRT(($U$6/2)^2-($U$6/2)^2*'(OLD) bottom seam length'!T4525^2/($U$7/2)^2)</f>
        <v>#VALUE!</v>
      </c>
      <c r="W4525" s="136">
        <f t="shared" si="707"/>
        <v>90260</v>
      </c>
      <c r="X4525" t="e">
        <f>SQRT(($U$6/2)^2-($U$6/2)^2*'(OLD) bottom seam length'!W4525^2/($U$7/2)^2)</f>
        <v>#VALUE!</v>
      </c>
      <c r="Z4525" s="136">
        <f t="shared" si="708"/>
        <v>90260</v>
      </c>
      <c r="AA4525" t="e">
        <f>SQRT(($U$6/2)^2-($U$6/2)^2*'(OLD) bottom seam length'!Z4525^2/($U$7/2)^2)</f>
        <v>#VALUE!</v>
      </c>
      <c r="AC4525" s="136">
        <f t="shared" si="709"/>
        <v>90260</v>
      </c>
      <c r="AD4525" t="e">
        <f>SQRT(($U$6/2)^2-($U$6/2)^2*'(OLD) bottom seam length'!AC4525^2/($U$7/2)^2)</f>
        <v>#VALUE!</v>
      </c>
    </row>
    <row r="4526" spans="2:30">
      <c r="B4526" s="136">
        <f t="shared" si="700"/>
        <v>90300</v>
      </c>
      <c r="C4526" t="e">
        <f>SQRT(($C$5/2)^2-($C$5/2)^2*'(OLD) bottom seam length'!B4526^2/($C$6/2)^2)</f>
        <v>#DIV/0!</v>
      </c>
      <c r="E4526" s="136">
        <f t="shared" si="701"/>
        <v>90300</v>
      </c>
      <c r="F4526" t="e">
        <f>SQRT(($C$5/2)^2-($C$5/2)^2*'(OLD) bottom seam length'!E4526^2/($C$6/2)^2)</f>
        <v>#DIV/0!</v>
      </c>
      <c r="H4526" s="136">
        <f t="shared" si="702"/>
        <v>90300</v>
      </c>
      <c r="I4526" t="e">
        <f>SQRT(($C$5/2)^2-($C$5/2)^2*'(OLD) bottom seam length'!H4526^2/($C$6/2)^2)</f>
        <v>#DIV/0!</v>
      </c>
      <c r="K4526" s="136">
        <f t="shared" si="703"/>
        <v>90300</v>
      </c>
      <c r="L4526" t="e">
        <f>SQRT(($C$5/2)^2-($C$5/2)^2*'(OLD) bottom seam length'!K4526^2/($C$6/2)^2)</f>
        <v>#DIV/0!</v>
      </c>
      <c r="O4526" s="136">
        <f t="shared" si="704"/>
        <v>90300</v>
      </c>
      <c r="P4526" t="b">
        <f t="shared" si="705"/>
        <v>0</v>
      </c>
      <c r="T4526" s="136">
        <f t="shared" si="706"/>
        <v>90280</v>
      </c>
      <c r="U4526" t="e">
        <f>SQRT(($U$6/2)^2-($U$6/2)^2*'(OLD) bottom seam length'!T4526^2/($U$7/2)^2)</f>
        <v>#VALUE!</v>
      </c>
      <c r="W4526" s="136">
        <f t="shared" si="707"/>
        <v>90280</v>
      </c>
      <c r="X4526" t="e">
        <f>SQRT(($U$6/2)^2-($U$6/2)^2*'(OLD) bottom seam length'!W4526^2/($U$7/2)^2)</f>
        <v>#VALUE!</v>
      </c>
      <c r="Z4526" s="136">
        <f t="shared" si="708"/>
        <v>90280</v>
      </c>
      <c r="AA4526" t="e">
        <f>SQRT(($U$6/2)^2-($U$6/2)^2*'(OLD) bottom seam length'!Z4526^2/($U$7/2)^2)</f>
        <v>#VALUE!</v>
      </c>
      <c r="AC4526" s="136">
        <f t="shared" si="709"/>
        <v>90280</v>
      </c>
      <c r="AD4526" t="e">
        <f>SQRT(($U$6/2)^2-($U$6/2)^2*'(OLD) bottom seam length'!AC4526^2/($U$7/2)^2)</f>
        <v>#VALUE!</v>
      </c>
    </row>
    <row r="4527" spans="2:30">
      <c r="B4527" s="136">
        <f t="shared" si="700"/>
        <v>90320</v>
      </c>
      <c r="C4527" t="e">
        <f>SQRT(($C$5/2)^2-($C$5/2)^2*'(OLD) bottom seam length'!B4527^2/($C$6/2)^2)</f>
        <v>#DIV/0!</v>
      </c>
      <c r="E4527" s="136">
        <f t="shared" si="701"/>
        <v>90320</v>
      </c>
      <c r="F4527" t="e">
        <f>SQRT(($C$5/2)^2-($C$5/2)^2*'(OLD) bottom seam length'!E4527^2/($C$6/2)^2)</f>
        <v>#DIV/0!</v>
      </c>
      <c r="H4527" s="136">
        <f t="shared" si="702"/>
        <v>90320</v>
      </c>
      <c r="I4527" t="e">
        <f>SQRT(($C$5/2)^2-($C$5/2)^2*'(OLD) bottom seam length'!H4527^2/($C$6/2)^2)</f>
        <v>#DIV/0!</v>
      </c>
      <c r="K4527" s="136">
        <f t="shared" si="703"/>
        <v>90320</v>
      </c>
      <c r="L4527" t="e">
        <f>SQRT(($C$5/2)^2-($C$5/2)^2*'(OLD) bottom seam length'!K4527^2/($C$6/2)^2)</f>
        <v>#DIV/0!</v>
      </c>
      <c r="O4527" s="136">
        <f t="shared" si="704"/>
        <v>90320</v>
      </c>
      <c r="P4527" t="b">
        <f t="shared" si="705"/>
        <v>0</v>
      </c>
      <c r="T4527" s="136">
        <f t="shared" si="706"/>
        <v>90300</v>
      </c>
      <c r="U4527" t="e">
        <f>SQRT(($U$6/2)^2-($U$6/2)^2*'(OLD) bottom seam length'!T4527^2/($U$7/2)^2)</f>
        <v>#VALUE!</v>
      </c>
      <c r="W4527" s="136">
        <f t="shared" si="707"/>
        <v>90300</v>
      </c>
      <c r="X4527" t="e">
        <f>SQRT(($U$6/2)^2-($U$6/2)^2*'(OLD) bottom seam length'!W4527^2/($U$7/2)^2)</f>
        <v>#VALUE!</v>
      </c>
      <c r="Z4527" s="136">
        <f t="shared" si="708"/>
        <v>90300</v>
      </c>
      <c r="AA4527" t="e">
        <f>SQRT(($U$6/2)^2-($U$6/2)^2*'(OLD) bottom seam length'!Z4527^2/($U$7/2)^2)</f>
        <v>#VALUE!</v>
      </c>
      <c r="AC4527" s="136">
        <f t="shared" si="709"/>
        <v>90300</v>
      </c>
      <c r="AD4527" t="e">
        <f>SQRT(($U$6/2)^2-($U$6/2)^2*'(OLD) bottom seam length'!AC4527^2/($U$7/2)^2)</f>
        <v>#VALUE!</v>
      </c>
    </row>
    <row r="4528" spans="2:30">
      <c r="B4528" s="136">
        <f t="shared" si="700"/>
        <v>90340</v>
      </c>
      <c r="C4528" t="e">
        <f>SQRT(($C$5/2)^2-($C$5/2)^2*'(OLD) bottom seam length'!B4528^2/($C$6/2)^2)</f>
        <v>#DIV/0!</v>
      </c>
      <c r="E4528" s="136">
        <f t="shared" si="701"/>
        <v>90340</v>
      </c>
      <c r="F4528" t="e">
        <f>SQRT(($C$5/2)^2-($C$5/2)^2*'(OLD) bottom seam length'!E4528^2/($C$6/2)^2)</f>
        <v>#DIV/0!</v>
      </c>
      <c r="H4528" s="136">
        <f t="shared" si="702"/>
        <v>90340</v>
      </c>
      <c r="I4528" t="e">
        <f>SQRT(($C$5/2)^2-($C$5/2)^2*'(OLD) bottom seam length'!H4528^2/($C$6/2)^2)</f>
        <v>#DIV/0!</v>
      </c>
      <c r="K4528" s="136">
        <f t="shared" si="703"/>
        <v>90340</v>
      </c>
      <c r="L4528" t="e">
        <f>SQRT(($C$5/2)^2-($C$5/2)^2*'(OLD) bottom seam length'!K4528^2/($C$6/2)^2)</f>
        <v>#DIV/0!</v>
      </c>
      <c r="O4528" s="136">
        <f t="shared" si="704"/>
        <v>90340</v>
      </c>
      <c r="P4528" t="b">
        <f t="shared" si="705"/>
        <v>0</v>
      </c>
      <c r="T4528" s="136">
        <f t="shared" si="706"/>
        <v>90320</v>
      </c>
      <c r="U4528" t="e">
        <f>SQRT(($U$6/2)^2-($U$6/2)^2*'(OLD) bottom seam length'!T4528^2/($U$7/2)^2)</f>
        <v>#VALUE!</v>
      </c>
      <c r="W4528" s="136">
        <f t="shared" si="707"/>
        <v>90320</v>
      </c>
      <c r="X4528" t="e">
        <f>SQRT(($U$6/2)^2-($U$6/2)^2*'(OLD) bottom seam length'!W4528^2/($U$7/2)^2)</f>
        <v>#VALUE!</v>
      </c>
      <c r="Z4528" s="136">
        <f t="shared" si="708"/>
        <v>90320</v>
      </c>
      <c r="AA4528" t="e">
        <f>SQRT(($U$6/2)^2-($U$6/2)^2*'(OLD) bottom seam length'!Z4528^2/($U$7/2)^2)</f>
        <v>#VALUE!</v>
      </c>
      <c r="AC4528" s="136">
        <f t="shared" si="709"/>
        <v>90320</v>
      </c>
      <c r="AD4528" t="e">
        <f>SQRT(($U$6/2)^2-($U$6/2)^2*'(OLD) bottom seam length'!AC4528^2/($U$7/2)^2)</f>
        <v>#VALUE!</v>
      </c>
    </row>
    <row r="4529" spans="2:30">
      <c r="B4529" s="136">
        <f t="shared" si="700"/>
        <v>90360</v>
      </c>
      <c r="C4529" t="e">
        <f>SQRT(($C$5/2)^2-($C$5/2)^2*'(OLD) bottom seam length'!B4529^2/($C$6/2)^2)</f>
        <v>#DIV/0!</v>
      </c>
      <c r="E4529" s="136">
        <f t="shared" si="701"/>
        <v>90360</v>
      </c>
      <c r="F4529" t="e">
        <f>SQRT(($C$5/2)^2-($C$5/2)^2*'(OLD) bottom seam length'!E4529^2/($C$6/2)^2)</f>
        <v>#DIV/0!</v>
      </c>
      <c r="H4529" s="136">
        <f t="shared" si="702"/>
        <v>90360</v>
      </c>
      <c r="I4529" t="e">
        <f>SQRT(($C$5/2)^2-($C$5/2)^2*'(OLD) bottom seam length'!H4529^2/($C$6/2)^2)</f>
        <v>#DIV/0!</v>
      </c>
      <c r="K4529" s="136">
        <f t="shared" si="703"/>
        <v>90360</v>
      </c>
      <c r="L4529" t="e">
        <f>SQRT(($C$5/2)^2-($C$5/2)^2*'(OLD) bottom seam length'!K4529^2/($C$6/2)^2)</f>
        <v>#DIV/0!</v>
      </c>
      <c r="O4529" s="136">
        <f t="shared" si="704"/>
        <v>90360</v>
      </c>
      <c r="P4529" t="b">
        <f t="shared" si="705"/>
        <v>0</v>
      </c>
      <c r="T4529" s="136">
        <f t="shared" si="706"/>
        <v>90340</v>
      </c>
      <c r="U4529" t="e">
        <f>SQRT(($U$6/2)^2-($U$6/2)^2*'(OLD) bottom seam length'!T4529^2/($U$7/2)^2)</f>
        <v>#VALUE!</v>
      </c>
      <c r="W4529" s="136">
        <f t="shared" si="707"/>
        <v>90340</v>
      </c>
      <c r="X4529" t="e">
        <f>SQRT(($U$6/2)^2-($U$6/2)^2*'(OLD) bottom seam length'!W4529^2/($U$7/2)^2)</f>
        <v>#VALUE!</v>
      </c>
      <c r="Z4529" s="136">
        <f t="shared" si="708"/>
        <v>90340</v>
      </c>
      <c r="AA4529" t="e">
        <f>SQRT(($U$6/2)^2-($U$6/2)^2*'(OLD) bottom seam length'!Z4529^2/($U$7/2)^2)</f>
        <v>#VALUE!</v>
      </c>
      <c r="AC4529" s="136">
        <f t="shared" si="709"/>
        <v>90340</v>
      </c>
      <c r="AD4529" t="e">
        <f>SQRT(($U$6/2)^2-($U$6/2)^2*'(OLD) bottom seam length'!AC4529^2/($U$7/2)^2)</f>
        <v>#VALUE!</v>
      </c>
    </row>
    <row r="4530" spans="2:30">
      <c r="B4530" s="136">
        <f t="shared" si="700"/>
        <v>90380</v>
      </c>
      <c r="C4530" t="e">
        <f>SQRT(($C$5/2)^2-($C$5/2)^2*'(OLD) bottom seam length'!B4530^2/($C$6/2)^2)</f>
        <v>#DIV/0!</v>
      </c>
      <c r="E4530" s="136">
        <f t="shared" si="701"/>
        <v>90380</v>
      </c>
      <c r="F4530" t="e">
        <f>SQRT(($C$5/2)^2-($C$5/2)^2*'(OLD) bottom seam length'!E4530^2/($C$6/2)^2)</f>
        <v>#DIV/0!</v>
      </c>
      <c r="H4530" s="136">
        <f t="shared" si="702"/>
        <v>90380</v>
      </c>
      <c r="I4530" t="e">
        <f>SQRT(($C$5/2)^2-($C$5/2)^2*'(OLD) bottom seam length'!H4530^2/($C$6/2)^2)</f>
        <v>#DIV/0!</v>
      </c>
      <c r="K4530" s="136">
        <f t="shared" si="703"/>
        <v>90380</v>
      </c>
      <c r="L4530" t="e">
        <f>SQRT(($C$5/2)^2-($C$5/2)^2*'(OLD) bottom seam length'!K4530^2/($C$6/2)^2)</f>
        <v>#DIV/0!</v>
      </c>
      <c r="O4530" s="136">
        <f t="shared" si="704"/>
        <v>90380</v>
      </c>
      <c r="P4530" t="b">
        <f t="shared" si="705"/>
        <v>0</v>
      </c>
      <c r="T4530" s="136">
        <f t="shared" si="706"/>
        <v>90360</v>
      </c>
      <c r="U4530" t="e">
        <f>SQRT(($U$6/2)^2-($U$6/2)^2*'(OLD) bottom seam length'!T4530^2/($U$7/2)^2)</f>
        <v>#VALUE!</v>
      </c>
      <c r="W4530" s="136">
        <f t="shared" si="707"/>
        <v>90360</v>
      </c>
      <c r="X4530" t="e">
        <f>SQRT(($U$6/2)^2-($U$6/2)^2*'(OLD) bottom seam length'!W4530^2/($U$7/2)^2)</f>
        <v>#VALUE!</v>
      </c>
      <c r="Z4530" s="136">
        <f t="shared" si="708"/>
        <v>90360</v>
      </c>
      <c r="AA4530" t="e">
        <f>SQRT(($U$6/2)^2-($U$6/2)^2*'(OLD) bottom seam length'!Z4530^2/($U$7/2)^2)</f>
        <v>#VALUE!</v>
      </c>
      <c r="AC4530" s="136">
        <f t="shared" si="709"/>
        <v>90360</v>
      </c>
      <c r="AD4530" t="e">
        <f>SQRT(($U$6/2)^2-($U$6/2)^2*'(OLD) bottom seam length'!AC4530^2/($U$7/2)^2)</f>
        <v>#VALUE!</v>
      </c>
    </row>
    <row r="4531" spans="2:30">
      <c r="B4531" s="136">
        <f t="shared" si="700"/>
        <v>90400</v>
      </c>
      <c r="C4531" t="e">
        <f>SQRT(($C$5/2)^2-($C$5/2)^2*'(OLD) bottom seam length'!B4531^2/($C$6/2)^2)</f>
        <v>#DIV/0!</v>
      </c>
      <c r="E4531" s="136">
        <f t="shared" si="701"/>
        <v>90400</v>
      </c>
      <c r="F4531" t="e">
        <f>SQRT(($C$5/2)^2-($C$5/2)^2*'(OLD) bottom seam length'!E4531^2/($C$6/2)^2)</f>
        <v>#DIV/0!</v>
      </c>
      <c r="H4531" s="136">
        <f t="shared" si="702"/>
        <v>90400</v>
      </c>
      <c r="I4531" t="e">
        <f>SQRT(($C$5/2)^2-($C$5/2)^2*'(OLD) bottom seam length'!H4531^2/($C$6/2)^2)</f>
        <v>#DIV/0!</v>
      </c>
      <c r="K4531" s="136">
        <f t="shared" si="703"/>
        <v>90400</v>
      </c>
      <c r="L4531" t="e">
        <f>SQRT(($C$5/2)^2-($C$5/2)^2*'(OLD) bottom seam length'!K4531^2/($C$6/2)^2)</f>
        <v>#DIV/0!</v>
      </c>
      <c r="O4531" s="136">
        <f t="shared" si="704"/>
        <v>90400</v>
      </c>
      <c r="P4531" t="b">
        <f t="shared" si="705"/>
        <v>0</v>
      </c>
      <c r="T4531" s="136">
        <f t="shared" si="706"/>
        <v>90380</v>
      </c>
      <c r="U4531" t="e">
        <f>SQRT(($U$6/2)^2-($U$6/2)^2*'(OLD) bottom seam length'!T4531^2/($U$7/2)^2)</f>
        <v>#VALUE!</v>
      </c>
      <c r="W4531" s="136">
        <f t="shared" si="707"/>
        <v>90380</v>
      </c>
      <c r="X4531" t="e">
        <f>SQRT(($U$6/2)^2-($U$6/2)^2*'(OLD) bottom seam length'!W4531^2/($U$7/2)^2)</f>
        <v>#VALUE!</v>
      </c>
      <c r="Z4531" s="136">
        <f t="shared" si="708"/>
        <v>90380</v>
      </c>
      <c r="AA4531" t="e">
        <f>SQRT(($U$6/2)^2-($U$6/2)^2*'(OLD) bottom seam length'!Z4531^2/($U$7/2)^2)</f>
        <v>#VALUE!</v>
      </c>
      <c r="AC4531" s="136">
        <f t="shared" si="709"/>
        <v>90380</v>
      </c>
      <c r="AD4531" t="e">
        <f>SQRT(($U$6/2)^2-($U$6/2)^2*'(OLD) bottom seam length'!AC4531^2/($U$7/2)^2)</f>
        <v>#VALUE!</v>
      </c>
    </row>
    <row r="4532" spans="2:30">
      <c r="B4532" s="136">
        <f t="shared" si="700"/>
        <v>90420</v>
      </c>
      <c r="C4532" t="e">
        <f>SQRT(($C$5/2)^2-($C$5/2)^2*'(OLD) bottom seam length'!B4532^2/($C$6/2)^2)</f>
        <v>#DIV/0!</v>
      </c>
      <c r="E4532" s="136">
        <f t="shared" si="701"/>
        <v>90420</v>
      </c>
      <c r="F4532" t="e">
        <f>SQRT(($C$5/2)^2-($C$5/2)^2*'(OLD) bottom seam length'!E4532^2/($C$6/2)^2)</f>
        <v>#DIV/0!</v>
      </c>
      <c r="H4532" s="136">
        <f t="shared" si="702"/>
        <v>90420</v>
      </c>
      <c r="I4532" t="e">
        <f>SQRT(($C$5/2)^2-($C$5/2)^2*'(OLD) bottom seam length'!H4532^2/($C$6/2)^2)</f>
        <v>#DIV/0!</v>
      </c>
      <c r="K4532" s="136">
        <f t="shared" si="703"/>
        <v>90420</v>
      </c>
      <c r="L4532" t="e">
        <f>SQRT(($C$5/2)^2-($C$5/2)^2*'(OLD) bottom seam length'!K4532^2/($C$6/2)^2)</f>
        <v>#DIV/0!</v>
      </c>
      <c r="O4532" s="136">
        <f t="shared" si="704"/>
        <v>90420</v>
      </c>
      <c r="P4532" t="b">
        <f t="shared" si="705"/>
        <v>0</v>
      </c>
      <c r="T4532" s="136">
        <f t="shared" si="706"/>
        <v>90400</v>
      </c>
      <c r="U4532" t="e">
        <f>SQRT(($U$6/2)^2-($U$6/2)^2*'(OLD) bottom seam length'!T4532^2/($U$7/2)^2)</f>
        <v>#VALUE!</v>
      </c>
      <c r="W4532" s="136">
        <f t="shared" si="707"/>
        <v>90400</v>
      </c>
      <c r="X4532" t="e">
        <f>SQRT(($U$6/2)^2-($U$6/2)^2*'(OLD) bottom seam length'!W4532^2/($U$7/2)^2)</f>
        <v>#VALUE!</v>
      </c>
      <c r="Z4532" s="136">
        <f t="shared" si="708"/>
        <v>90400</v>
      </c>
      <c r="AA4532" t="e">
        <f>SQRT(($U$6/2)^2-($U$6/2)^2*'(OLD) bottom seam length'!Z4532^2/($U$7/2)^2)</f>
        <v>#VALUE!</v>
      </c>
      <c r="AC4532" s="136">
        <f t="shared" si="709"/>
        <v>90400</v>
      </c>
      <c r="AD4532" t="e">
        <f>SQRT(($U$6/2)^2-($U$6/2)^2*'(OLD) bottom seam length'!AC4532^2/($U$7/2)^2)</f>
        <v>#VALUE!</v>
      </c>
    </row>
    <row r="4533" spans="2:30">
      <c r="B4533" s="136">
        <f t="shared" si="700"/>
        <v>90440</v>
      </c>
      <c r="C4533" t="e">
        <f>SQRT(($C$5/2)^2-($C$5/2)^2*'(OLD) bottom seam length'!B4533^2/($C$6/2)^2)</f>
        <v>#DIV/0!</v>
      </c>
      <c r="E4533" s="136">
        <f t="shared" si="701"/>
        <v>90440</v>
      </c>
      <c r="F4533" t="e">
        <f>SQRT(($C$5/2)^2-($C$5/2)^2*'(OLD) bottom seam length'!E4533^2/($C$6/2)^2)</f>
        <v>#DIV/0!</v>
      </c>
      <c r="H4533" s="136">
        <f t="shared" si="702"/>
        <v>90440</v>
      </c>
      <c r="I4533" t="e">
        <f>SQRT(($C$5/2)^2-($C$5/2)^2*'(OLD) bottom seam length'!H4533^2/($C$6/2)^2)</f>
        <v>#DIV/0!</v>
      </c>
      <c r="K4533" s="136">
        <f t="shared" si="703"/>
        <v>90440</v>
      </c>
      <c r="L4533" t="e">
        <f>SQRT(($C$5/2)^2-($C$5/2)^2*'(OLD) bottom seam length'!K4533^2/($C$6/2)^2)</f>
        <v>#DIV/0!</v>
      </c>
      <c r="O4533" s="136">
        <f t="shared" si="704"/>
        <v>90440</v>
      </c>
      <c r="P4533" t="b">
        <f t="shared" si="705"/>
        <v>0</v>
      </c>
      <c r="T4533" s="136">
        <f t="shared" si="706"/>
        <v>90420</v>
      </c>
      <c r="U4533" t="e">
        <f>SQRT(($U$6/2)^2-($U$6/2)^2*'(OLD) bottom seam length'!T4533^2/($U$7/2)^2)</f>
        <v>#VALUE!</v>
      </c>
      <c r="W4533" s="136">
        <f t="shared" si="707"/>
        <v>90420</v>
      </c>
      <c r="X4533" t="e">
        <f>SQRT(($U$6/2)^2-($U$6/2)^2*'(OLD) bottom seam length'!W4533^2/($U$7/2)^2)</f>
        <v>#VALUE!</v>
      </c>
      <c r="Z4533" s="136">
        <f t="shared" si="708"/>
        <v>90420</v>
      </c>
      <c r="AA4533" t="e">
        <f>SQRT(($U$6/2)^2-($U$6/2)^2*'(OLD) bottom seam length'!Z4533^2/($U$7/2)^2)</f>
        <v>#VALUE!</v>
      </c>
      <c r="AC4533" s="136">
        <f t="shared" si="709"/>
        <v>90420</v>
      </c>
      <c r="AD4533" t="e">
        <f>SQRT(($U$6/2)^2-($U$6/2)^2*'(OLD) bottom seam length'!AC4533^2/($U$7/2)^2)</f>
        <v>#VALUE!</v>
      </c>
    </row>
    <row r="4534" spans="2:30">
      <c r="B4534" s="136">
        <f t="shared" si="700"/>
        <v>90460</v>
      </c>
      <c r="C4534" t="e">
        <f>SQRT(($C$5/2)^2-($C$5/2)^2*'(OLD) bottom seam length'!B4534^2/($C$6/2)^2)</f>
        <v>#DIV/0!</v>
      </c>
      <c r="E4534" s="136">
        <f t="shared" si="701"/>
        <v>90460</v>
      </c>
      <c r="F4534" t="e">
        <f>SQRT(($C$5/2)^2-($C$5/2)^2*'(OLD) bottom seam length'!E4534^2/($C$6/2)^2)</f>
        <v>#DIV/0!</v>
      </c>
      <c r="H4534" s="136">
        <f t="shared" si="702"/>
        <v>90460</v>
      </c>
      <c r="I4534" t="e">
        <f>SQRT(($C$5/2)^2-($C$5/2)^2*'(OLD) bottom seam length'!H4534^2/($C$6/2)^2)</f>
        <v>#DIV/0!</v>
      </c>
      <c r="K4534" s="136">
        <f t="shared" si="703"/>
        <v>90460</v>
      </c>
      <c r="L4534" t="e">
        <f>SQRT(($C$5/2)^2-($C$5/2)^2*'(OLD) bottom seam length'!K4534^2/($C$6/2)^2)</f>
        <v>#DIV/0!</v>
      </c>
      <c r="O4534" s="136">
        <f t="shared" si="704"/>
        <v>90460</v>
      </c>
      <c r="P4534" t="b">
        <f t="shared" si="705"/>
        <v>0</v>
      </c>
      <c r="T4534" s="136">
        <f t="shared" si="706"/>
        <v>90440</v>
      </c>
      <c r="U4534" t="e">
        <f>SQRT(($U$6/2)^2-($U$6/2)^2*'(OLD) bottom seam length'!T4534^2/($U$7/2)^2)</f>
        <v>#VALUE!</v>
      </c>
      <c r="W4534" s="136">
        <f t="shared" si="707"/>
        <v>90440</v>
      </c>
      <c r="X4534" t="e">
        <f>SQRT(($U$6/2)^2-($U$6/2)^2*'(OLD) bottom seam length'!W4534^2/($U$7/2)^2)</f>
        <v>#VALUE!</v>
      </c>
      <c r="Z4534" s="136">
        <f t="shared" si="708"/>
        <v>90440</v>
      </c>
      <c r="AA4534" t="e">
        <f>SQRT(($U$6/2)^2-($U$6/2)^2*'(OLD) bottom seam length'!Z4534^2/($U$7/2)^2)</f>
        <v>#VALUE!</v>
      </c>
      <c r="AC4534" s="136">
        <f t="shared" si="709"/>
        <v>90440</v>
      </c>
      <c r="AD4534" t="e">
        <f>SQRT(($U$6/2)^2-($U$6/2)^2*'(OLD) bottom seam length'!AC4534^2/($U$7/2)^2)</f>
        <v>#VALUE!</v>
      </c>
    </row>
    <row r="4535" spans="2:30">
      <c r="B4535" s="136">
        <f t="shared" si="700"/>
        <v>90480</v>
      </c>
      <c r="C4535" t="e">
        <f>SQRT(($C$5/2)^2-($C$5/2)^2*'(OLD) bottom seam length'!B4535^2/($C$6/2)^2)</f>
        <v>#DIV/0!</v>
      </c>
      <c r="E4535" s="136">
        <f t="shared" si="701"/>
        <v>90480</v>
      </c>
      <c r="F4535" t="e">
        <f>SQRT(($C$5/2)^2-($C$5/2)^2*'(OLD) bottom seam length'!E4535^2/($C$6/2)^2)</f>
        <v>#DIV/0!</v>
      </c>
      <c r="H4535" s="136">
        <f t="shared" si="702"/>
        <v>90480</v>
      </c>
      <c r="I4535" t="e">
        <f>SQRT(($C$5/2)^2-($C$5/2)^2*'(OLD) bottom seam length'!H4535^2/($C$6/2)^2)</f>
        <v>#DIV/0!</v>
      </c>
      <c r="K4535" s="136">
        <f t="shared" si="703"/>
        <v>90480</v>
      </c>
      <c r="L4535" t="e">
        <f>SQRT(($C$5/2)^2-($C$5/2)^2*'(OLD) bottom seam length'!K4535^2/($C$6/2)^2)</f>
        <v>#DIV/0!</v>
      </c>
      <c r="O4535" s="136">
        <f t="shared" si="704"/>
        <v>90480</v>
      </c>
      <c r="P4535" t="b">
        <f t="shared" si="705"/>
        <v>0</v>
      </c>
      <c r="T4535" s="136">
        <f t="shared" si="706"/>
        <v>90460</v>
      </c>
      <c r="U4535" t="e">
        <f>SQRT(($U$6/2)^2-($U$6/2)^2*'(OLD) bottom seam length'!T4535^2/($U$7/2)^2)</f>
        <v>#VALUE!</v>
      </c>
      <c r="W4535" s="136">
        <f t="shared" si="707"/>
        <v>90460</v>
      </c>
      <c r="X4535" t="e">
        <f>SQRT(($U$6/2)^2-($U$6/2)^2*'(OLD) bottom seam length'!W4535^2/($U$7/2)^2)</f>
        <v>#VALUE!</v>
      </c>
      <c r="Z4535" s="136">
        <f t="shared" si="708"/>
        <v>90460</v>
      </c>
      <c r="AA4535" t="e">
        <f>SQRT(($U$6/2)^2-($U$6/2)^2*'(OLD) bottom seam length'!Z4535^2/($U$7/2)^2)</f>
        <v>#VALUE!</v>
      </c>
      <c r="AC4535" s="136">
        <f t="shared" si="709"/>
        <v>90460</v>
      </c>
      <c r="AD4535" t="e">
        <f>SQRT(($U$6/2)^2-($U$6/2)^2*'(OLD) bottom seam length'!AC4535^2/($U$7/2)^2)</f>
        <v>#VALUE!</v>
      </c>
    </row>
    <row r="4536" spans="2:30">
      <c r="B4536" s="136">
        <f t="shared" si="700"/>
        <v>90500</v>
      </c>
      <c r="C4536" t="e">
        <f>SQRT(($C$5/2)^2-($C$5/2)^2*'(OLD) bottom seam length'!B4536^2/($C$6/2)^2)</f>
        <v>#DIV/0!</v>
      </c>
      <c r="E4536" s="136">
        <f t="shared" si="701"/>
        <v>90500</v>
      </c>
      <c r="F4536" t="e">
        <f>SQRT(($C$5/2)^2-($C$5/2)^2*'(OLD) bottom seam length'!E4536^2/($C$6/2)^2)</f>
        <v>#DIV/0!</v>
      </c>
      <c r="H4536" s="136">
        <f t="shared" si="702"/>
        <v>90500</v>
      </c>
      <c r="I4536" t="e">
        <f>SQRT(($C$5/2)^2-($C$5/2)^2*'(OLD) bottom seam length'!H4536^2/($C$6/2)^2)</f>
        <v>#DIV/0!</v>
      </c>
      <c r="K4536" s="136">
        <f t="shared" si="703"/>
        <v>90500</v>
      </c>
      <c r="L4536" t="e">
        <f>SQRT(($C$5/2)^2-($C$5/2)^2*'(OLD) bottom seam length'!K4536^2/($C$6/2)^2)</f>
        <v>#DIV/0!</v>
      </c>
      <c r="O4536" s="136">
        <f t="shared" si="704"/>
        <v>90500</v>
      </c>
      <c r="P4536" t="b">
        <f t="shared" si="705"/>
        <v>0</v>
      </c>
      <c r="T4536" s="136">
        <f t="shared" si="706"/>
        <v>90480</v>
      </c>
      <c r="U4536" t="e">
        <f>SQRT(($U$6/2)^2-($U$6/2)^2*'(OLD) bottom seam length'!T4536^2/($U$7/2)^2)</f>
        <v>#VALUE!</v>
      </c>
      <c r="W4536" s="136">
        <f t="shared" si="707"/>
        <v>90480</v>
      </c>
      <c r="X4536" t="e">
        <f>SQRT(($U$6/2)^2-($U$6/2)^2*'(OLD) bottom seam length'!W4536^2/($U$7/2)^2)</f>
        <v>#VALUE!</v>
      </c>
      <c r="Z4536" s="136">
        <f t="shared" si="708"/>
        <v>90480</v>
      </c>
      <c r="AA4536" t="e">
        <f>SQRT(($U$6/2)^2-($U$6/2)^2*'(OLD) bottom seam length'!Z4536^2/($U$7/2)^2)</f>
        <v>#VALUE!</v>
      </c>
      <c r="AC4536" s="136">
        <f t="shared" si="709"/>
        <v>90480</v>
      </c>
      <c r="AD4536" t="e">
        <f>SQRT(($U$6/2)^2-($U$6/2)^2*'(OLD) bottom seam length'!AC4536^2/($U$7/2)^2)</f>
        <v>#VALUE!</v>
      </c>
    </row>
    <row r="4537" spans="2:30">
      <c r="B4537" s="136">
        <f t="shared" si="700"/>
        <v>90520</v>
      </c>
      <c r="C4537" t="e">
        <f>SQRT(($C$5/2)^2-($C$5/2)^2*'(OLD) bottom seam length'!B4537^2/($C$6/2)^2)</f>
        <v>#DIV/0!</v>
      </c>
      <c r="E4537" s="136">
        <f t="shared" si="701"/>
        <v>90520</v>
      </c>
      <c r="F4537" t="e">
        <f>SQRT(($C$5/2)^2-($C$5/2)^2*'(OLD) bottom seam length'!E4537^2/($C$6/2)^2)</f>
        <v>#DIV/0!</v>
      </c>
      <c r="H4537" s="136">
        <f t="shared" si="702"/>
        <v>90520</v>
      </c>
      <c r="I4537" t="e">
        <f>SQRT(($C$5/2)^2-($C$5/2)^2*'(OLD) bottom seam length'!H4537^2/($C$6/2)^2)</f>
        <v>#DIV/0!</v>
      </c>
      <c r="K4537" s="136">
        <f t="shared" si="703"/>
        <v>90520</v>
      </c>
      <c r="L4537" t="e">
        <f>SQRT(($C$5/2)^2-($C$5/2)^2*'(OLD) bottom seam length'!K4537^2/($C$6/2)^2)</f>
        <v>#DIV/0!</v>
      </c>
      <c r="O4537" s="136">
        <f t="shared" si="704"/>
        <v>90520</v>
      </c>
      <c r="P4537" t="b">
        <f t="shared" si="705"/>
        <v>0</v>
      </c>
      <c r="T4537" s="136">
        <f t="shared" si="706"/>
        <v>90500</v>
      </c>
      <c r="U4537" t="e">
        <f>SQRT(($U$6/2)^2-($U$6/2)^2*'(OLD) bottom seam length'!T4537^2/($U$7/2)^2)</f>
        <v>#VALUE!</v>
      </c>
      <c r="W4537" s="136">
        <f t="shared" si="707"/>
        <v>90500</v>
      </c>
      <c r="X4537" t="e">
        <f>SQRT(($U$6/2)^2-($U$6/2)^2*'(OLD) bottom seam length'!W4537^2/($U$7/2)^2)</f>
        <v>#VALUE!</v>
      </c>
      <c r="Z4537" s="136">
        <f t="shared" si="708"/>
        <v>90500</v>
      </c>
      <c r="AA4537" t="e">
        <f>SQRT(($U$6/2)^2-($U$6/2)^2*'(OLD) bottom seam length'!Z4537^2/($U$7/2)^2)</f>
        <v>#VALUE!</v>
      </c>
      <c r="AC4537" s="136">
        <f t="shared" si="709"/>
        <v>90500</v>
      </c>
      <c r="AD4537" t="e">
        <f>SQRT(($U$6/2)^2-($U$6/2)^2*'(OLD) bottom seam length'!AC4537^2/($U$7/2)^2)</f>
        <v>#VALUE!</v>
      </c>
    </row>
    <row r="4538" spans="2:30">
      <c r="B4538" s="136">
        <f t="shared" si="700"/>
        <v>90540</v>
      </c>
      <c r="C4538" t="e">
        <f>SQRT(($C$5/2)^2-($C$5/2)^2*'(OLD) bottom seam length'!B4538^2/($C$6/2)^2)</f>
        <v>#DIV/0!</v>
      </c>
      <c r="E4538" s="136">
        <f t="shared" si="701"/>
        <v>90540</v>
      </c>
      <c r="F4538" t="e">
        <f>SQRT(($C$5/2)^2-($C$5/2)^2*'(OLD) bottom seam length'!E4538^2/($C$6/2)^2)</f>
        <v>#DIV/0!</v>
      </c>
      <c r="H4538" s="136">
        <f t="shared" si="702"/>
        <v>90540</v>
      </c>
      <c r="I4538" t="e">
        <f>SQRT(($C$5/2)^2-($C$5/2)^2*'(OLD) bottom seam length'!H4538^2/($C$6/2)^2)</f>
        <v>#DIV/0!</v>
      </c>
      <c r="K4538" s="136">
        <f t="shared" si="703"/>
        <v>90540</v>
      </c>
      <c r="L4538" t="e">
        <f>SQRT(($C$5/2)^2-($C$5/2)^2*'(OLD) bottom seam length'!K4538^2/($C$6/2)^2)</f>
        <v>#DIV/0!</v>
      </c>
      <c r="O4538" s="136">
        <f t="shared" si="704"/>
        <v>90540</v>
      </c>
      <c r="P4538" t="b">
        <f t="shared" si="705"/>
        <v>0</v>
      </c>
      <c r="T4538" s="136">
        <f t="shared" si="706"/>
        <v>90520</v>
      </c>
      <c r="U4538" t="e">
        <f>SQRT(($U$6/2)^2-($U$6/2)^2*'(OLD) bottom seam length'!T4538^2/($U$7/2)^2)</f>
        <v>#VALUE!</v>
      </c>
      <c r="W4538" s="136">
        <f t="shared" si="707"/>
        <v>90520</v>
      </c>
      <c r="X4538" t="e">
        <f>SQRT(($U$6/2)^2-($U$6/2)^2*'(OLD) bottom seam length'!W4538^2/($U$7/2)^2)</f>
        <v>#VALUE!</v>
      </c>
      <c r="Z4538" s="136">
        <f t="shared" si="708"/>
        <v>90520</v>
      </c>
      <c r="AA4538" t="e">
        <f>SQRT(($U$6/2)^2-($U$6/2)^2*'(OLD) bottom seam length'!Z4538^2/($U$7/2)^2)</f>
        <v>#VALUE!</v>
      </c>
      <c r="AC4538" s="136">
        <f t="shared" si="709"/>
        <v>90520</v>
      </c>
      <c r="AD4538" t="e">
        <f>SQRT(($U$6/2)^2-($U$6/2)^2*'(OLD) bottom seam length'!AC4538^2/($U$7/2)^2)</f>
        <v>#VALUE!</v>
      </c>
    </row>
    <row r="4539" spans="2:30">
      <c r="B4539" s="136">
        <f t="shared" si="700"/>
        <v>90560</v>
      </c>
      <c r="C4539" t="e">
        <f>SQRT(($C$5/2)^2-($C$5/2)^2*'(OLD) bottom seam length'!B4539^2/($C$6/2)^2)</f>
        <v>#DIV/0!</v>
      </c>
      <c r="E4539" s="136">
        <f t="shared" si="701"/>
        <v>90560</v>
      </c>
      <c r="F4539" t="e">
        <f>SQRT(($C$5/2)^2-($C$5/2)^2*'(OLD) bottom seam length'!E4539^2/($C$6/2)^2)</f>
        <v>#DIV/0!</v>
      </c>
      <c r="H4539" s="136">
        <f t="shared" si="702"/>
        <v>90560</v>
      </c>
      <c r="I4539" t="e">
        <f>SQRT(($C$5/2)^2-($C$5/2)^2*'(OLD) bottom seam length'!H4539^2/($C$6/2)^2)</f>
        <v>#DIV/0!</v>
      </c>
      <c r="K4539" s="136">
        <f t="shared" si="703"/>
        <v>90560</v>
      </c>
      <c r="L4539" t="e">
        <f>SQRT(($C$5/2)^2-($C$5/2)^2*'(OLD) bottom seam length'!K4539^2/($C$6/2)^2)</f>
        <v>#DIV/0!</v>
      </c>
      <c r="O4539" s="136">
        <f t="shared" si="704"/>
        <v>90560</v>
      </c>
      <c r="P4539" t="b">
        <f t="shared" si="705"/>
        <v>0</v>
      </c>
      <c r="T4539" s="136">
        <f t="shared" si="706"/>
        <v>90540</v>
      </c>
      <c r="U4539" t="e">
        <f>SQRT(($U$6/2)^2-($U$6/2)^2*'(OLD) bottom seam length'!T4539^2/($U$7/2)^2)</f>
        <v>#VALUE!</v>
      </c>
      <c r="W4539" s="136">
        <f t="shared" si="707"/>
        <v>90540</v>
      </c>
      <c r="X4539" t="e">
        <f>SQRT(($U$6/2)^2-($U$6/2)^2*'(OLD) bottom seam length'!W4539^2/($U$7/2)^2)</f>
        <v>#VALUE!</v>
      </c>
      <c r="Z4539" s="136">
        <f t="shared" si="708"/>
        <v>90540</v>
      </c>
      <c r="AA4539" t="e">
        <f>SQRT(($U$6/2)^2-($U$6/2)^2*'(OLD) bottom seam length'!Z4539^2/($U$7/2)^2)</f>
        <v>#VALUE!</v>
      </c>
      <c r="AC4539" s="136">
        <f t="shared" si="709"/>
        <v>90540</v>
      </c>
      <c r="AD4539" t="e">
        <f>SQRT(($U$6/2)^2-($U$6/2)^2*'(OLD) bottom seam length'!AC4539^2/($U$7/2)^2)</f>
        <v>#VALUE!</v>
      </c>
    </row>
    <row r="4540" spans="2:30">
      <c r="B4540" s="136">
        <f t="shared" si="700"/>
        <v>90580</v>
      </c>
      <c r="C4540" t="e">
        <f>SQRT(($C$5/2)^2-($C$5/2)^2*'(OLD) bottom seam length'!B4540^2/($C$6/2)^2)</f>
        <v>#DIV/0!</v>
      </c>
      <c r="E4540" s="136">
        <f t="shared" si="701"/>
        <v>90580</v>
      </c>
      <c r="F4540" t="e">
        <f>SQRT(($C$5/2)^2-($C$5/2)^2*'(OLD) bottom seam length'!E4540^2/($C$6/2)^2)</f>
        <v>#DIV/0!</v>
      </c>
      <c r="H4540" s="136">
        <f t="shared" si="702"/>
        <v>90580</v>
      </c>
      <c r="I4540" t="e">
        <f>SQRT(($C$5/2)^2-($C$5/2)^2*'(OLD) bottom seam length'!H4540^2/($C$6/2)^2)</f>
        <v>#DIV/0!</v>
      </c>
      <c r="K4540" s="136">
        <f t="shared" si="703"/>
        <v>90580</v>
      </c>
      <c r="L4540" t="e">
        <f>SQRT(($C$5/2)^2-($C$5/2)^2*'(OLD) bottom seam length'!K4540^2/($C$6/2)^2)</f>
        <v>#DIV/0!</v>
      </c>
      <c r="O4540" s="136">
        <f t="shared" si="704"/>
        <v>90580</v>
      </c>
      <c r="P4540" t="b">
        <f t="shared" si="705"/>
        <v>0</v>
      </c>
      <c r="T4540" s="136">
        <f t="shared" si="706"/>
        <v>90560</v>
      </c>
      <c r="U4540" t="e">
        <f>SQRT(($U$6/2)^2-($U$6/2)^2*'(OLD) bottom seam length'!T4540^2/($U$7/2)^2)</f>
        <v>#VALUE!</v>
      </c>
      <c r="W4540" s="136">
        <f t="shared" si="707"/>
        <v>90560</v>
      </c>
      <c r="X4540" t="e">
        <f>SQRT(($U$6/2)^2-($U$6/2)^2*'(OLD) bottom seam length'!W4540^2/($U$7/2)^2)</f>
        <v>#VALUE!</v>
      </c>
      <c r="Z4540" s="136">
        <f t="shared" si="708"/>
        <v>90560</v>
      </c>
      <c r="AA4540" t="e">
        <f>SQRT(($U$6/2)^2-($U$6/2)^2*'(OLD) bottom seam length'!Z4540^2/($U$7/2)^2)</f>
        <v>#VALUE!</v>
      </c>
      <c r="AC4540" s="136">
        <f t="shared" si="709"/>
        <v>90560</v>
      </c>
      <c r="AD4540" t="e">
        <f>SQRT(($U$6/2)^2-($U$6/2)^2*'(OLD) bottom seam length'!AC4540^2/($U$7/2)^2)</f>
        <v>#VALUE!</v>
      </c>
    </row>
    <row r="4541" spans="2:30">
      <c r="B4541" s="136">
        <f t="shared" si="700"/>
        <v>90600</v>
      </c>
      <c r="C4541" t="e">
        <f>SQRT(($C$5/2)^2-($C$5/2)^2*'(OLD) bottom seam length'!B4541^2/($C$6/2)^2)</f>
        <v>#DIV/0!</v>
      </c>
      <c r="E4541" s="136">
        <f t="shared" si="701"/>
        <v>90600</v>
      </c>
      <c r="F4541" t="e">
        <f>SQRT(($C$5/2)^2-($C$5/2)^2*'(OLD) bottom seam length'!E4541^2/($C$6/2)^2)</f>
        <v>#DIV/0!</v>
      </c>
      <c r="H4541" s="136">
        <f t="shared" si="702"/>
        <v>90600</v>
      </c>
      <c r="I4541" t="e">
        <f>SQRT(($C$5/2)^2-($C$5/2)^2*'(OLD) bottom seam length'!H4541^2/($C$6/2)^2)</f>
        <v>#DIV/0!</v>
      </c>
      <c r="K4541" s="136">
        <f t="shared" si="703"/>
        <v>90600</v>
      </c>
      <c r="L4541" t="e">
        <f>SQRT(($C$5/2)^2-($C$5/2)^2*'(OLD) bottom seam length'!K4541^2/($C$6/2)^2)</f>
        <v>#DIV/0!</v>
      </c>
      <c r="O4541" s="136">
        <f t="shared" si="704"/>
        <v>90600</v>
      </c>
      <c r="P4541" t="b">
        <f t="shared" si="705"/>
        <v>0</v>
      </c>
      <c r="T4541" s="136">
        <f t="shared" si="706"/>
        <v>90580</v>
      </c>
      <c r="U4541" t="e">
        <f>SQRT(($U$6/2)^2-($U$6/2)^2*'(OLD) bottom seam length'!T4541^2/($U$7/2)^2)</f>
        <v>#VALUE!</v>
      </c>
      <c r="W4541" s="136">
        <f t="shared" si="707"/>
        <v>90580</v>
      </c>
      <c r="X4541" t="e">
        <f>SQRT(($U$6/2)^2-($U$6/2)^2*'(OLD) bottom seam length'!W4541^2/($U$7/2)^2)</f>
        <v>#VALUE!</v>
      </c>
      <c r="Z4541" s="136">
        <f t="shared" si="708"/>
        <v>90580</v>
      </c>
      <c r="AA4541" t="e">
        <f>SQRT(($U$6/2)^2-($U$6/2)^2*'(OLD) bottom seam length'!Z4541^2/($U$7/2)^2)</f>
        <v>#VALUE!</v>
      </c>
      <c r="AC4541" s="136">
        <f t="shared" si="709"/>
        <v>90580</v>
      </c>
      <c r="AD4541" t="e">
        <f>SQRT(($U$6/2)^2-($U$6/2)^2*'(OLD) bottom seam length'!AC4541^2/($U$7/2)^2)</f>
        <v>#VALUE!</v>
      </c>
    </row>
    <row r="4542" spans="2:30">
      <c r="B4542" s="136">
        <f t="shared" si="700"/>
        <v>90620</v>
      </c>
      <c r="C4542" t="e">
        <f>SQRT(($C$5/2)^2-($C$5/2)^2*'(OLD) bottom seam length'!B4542^2/($C$6/2)^2)</f>
        <v>#DIV/0!</v>
      </c>
      <c r="E4542" s="136">
        <f t="shared" si="701"/>
        <v>90620</v>
      </c>
      <c r="F4542" t="e">
        <f>SQRT(($C$5/2)^2-($C$5/2)^2*'(OLD) bottom seam length'!E4542^2/($C$6/2)^2)</f>
        <v>#DIV/0!</v>
      </c>
      <c r="H4542" s="136">
        <f t="shared" si="702"/>
        <v>90620</v>
      </c>
      <c r="I4542" t="e">
        <f>SQRT(($C$5/2)^2-($C$5/2)^2*'(OLD) bottom seam length'!H4542^2/($C$6/2)^2)</f>
        <v>#DIV/0!</v>
      </c>
      <c r="K4542" s="136">
        <f t="shared" si="703"/>
        <v>90620</v>
      </c>
      <c r="L4542" t="e">
        <f>SQRT(($C$5/2)^2-($C$5/2)^2*'(OLD) bottom seam length'!K4542^2/($C$6/2)^2)</f>
        <v>#DIV/0!</v>
      </c>
      <c r="O4542" s="136">
        <f t="shared" si="704"/>
        <v>90620</v>
      </c>
      <c r="P4542" t="b">
        <f t="shared" si="705"/>
        <v>0</v>
      </c>
      <c r="T4542" s="136">
        <f t="shared" si="706"/>
        <v>90600</v>
      </c>
      <c r="U4542" t="e">
        <f>SQRT(($U$6/2)^2-($U$6/2)^2*'(OLD) bottom seam length'!T4542^2/($U$7/2)^2)</f>
        <v>#VALUE!</v>
      </c>
      <c r="W4542" s="136">
        <f t="shared" si="707"/>
        <v>90600</v>
      </c>
      <c r="X4542" t="e">
        <f>SQRT(($U$6/2)^2-($U$6/2)^2*'(OLD) bottom seam length'!W4542^2/($U$7/2)^2)</f>
        <v>#VALUE!</v>
      </c>
      <c r="Z4542" s="136">
        <f t="shared" si="708"/>
        <v>90600</v>
      </c>
      <c r="AA4542" t="e">
        <f>SQRT(($U$6/2)^2-($U$6/2)^2*'(OLD) bottom seam length'!Z4542^2/($U$7/2)^2)</f>
        <v>#VALUE!</v>
      </c>
      <c r="AC4542" s="136">
        <f t="shared" si="709"/>
        <v>90600</v>
      </c>
      <c r="AD4542" t="e">
        <f>SQRT(($U$6/2)^2-($U$6/2)^2*'(OLD) bottom seam length'!AC4542^2/($U$7/2)^2)</f>
        <v>#VALUE!</v>
      </c>
    </row>
    <row r="4543" spans="2:30">
      <c r="B4543" s="136">
        <f t="shared" si="700"/>
        <v>90640</v>
      </c>
      <c r="C4543" t="e">
        <f>SQRT(($C$5/2)^2-($C$5/2)^2*'(OLD) bottom seam length'!B4543^2/($C$6/2)^2)</f>
        <v>#DIV/0!</v>
      </c>
      <c r="E4543" s="136">
        <f t="shared" si="701"/>
        <v>90640</v>
      </c>
      <c r="F4543" t="e">
        <f>SQRT(($C$5/2)^2-($C$5/2)^2*'(OLD) bottom seam length'!E4543^2/($C$6/2)^2)</f>
        <v>#DIV/0!</v>
      </c>
      <c r="H4543" s="136">
        <f t="shared" si="702"/>
        <v>90640</v>
      </c>
      <c r="I4543" t="e">
        <f>SQRT(($C$5/2)^2-($C$5/2)^2*'(OLD) bottom seam length'!H4543^2/($C$6/2)^2)</f>
        <v>#DIV/0!</v>
      </c>
      <c r="K4543" s="136">
        <f t="shared" si="703"/>
        <v>90640</v>
      </c>
      <c r="L4543" t="e">
        <f>SQRT(($C$5/2)^2-($C$5/2)^2*'(OLD) bottom seam length'!K4543^2/($C$6/2)^2)</f>
        <v>#DIV/0!</v>
      </c>
      <c r="O4543" s="136">
        <f t="shared" si="704"/>
        <v>90640</v>
      </c>
      <c r="P4543" t="b">
        <f t="shared" si="705"/>
        <v>0</v>
      </c>
      <c r="T4543" s="136">
        <f t="shared" si="706"/>
        <v>90620</v>
      </c>
      <c r="U4543" t="e">
        <f>SQRT(($U$6/2)^2-($U$6/2)^2*'(OLD) bottom seam length'!T4543^2/($U$7/2)^2)</f>
        <v>#VALUE!</v>
      </c>
      <c r="W4543" s="136">
        <f t="shared" si="707"/>
        <v>90620</v>
      </c>
      <c r="X4543" t="e">
        <f>SQRT(($U$6/2)^2-($U$6/2)^2*'(OLD) bottom seam length'!W4543^2/($U$7/2)^2)</f>
        <v>#VALUE!</v>
      </c>
      <c r="Z4543" s="136">
        <f t="shared" si="708"/>
        <v>90620</v>
      </c>
      <c r="AA4543" t="e">
        <f>SQRT(($U$6/2)^2-($U$6/2)^2*'(OLD) bottom seam length'!Z4543^2/($U$7/2)^2)</f>
        <v>#VALUE!</v>
      </c>
      <c r="AC4543" s="136">
        <f t="shared" si="709"/>
        <v>90620</v>
      </c>
      <c r="AD4543" t="e">
        <f>SQRT(($U$6/2)^2-($U$6/2)^2*'(OLD) bottom seam length'!AC4543^2/($U$7/2)^2)</f>
        <v>#VALUE!</v>
      </c>
    </row>
    <row r="4544" spans="2:30">
      <c r="B4544" s="136">
        <f t="shared" si="700"/>
        <v>90660</v>
      </c>
      <c r="C4544" t="e">
        <f>SQRT(($C$5/2)^2-($C$5/2)^2*'(OLD) bottom seam length'!B4544^2/($C$6/2)^2)</f>
        <v>#DIV/0!</v>
      </c>
      <c r="E4544" s="136">
        <f t="shared" si="701"/>
        <v>90660</v>
      </c>
      <c r="F4544" t="e">
        <f>SQRT(($C$5/2)^2-($C$5/2)^2*'(OLD) bottom seam length'!E4544^2/($C$6/2)^2)</f>
        <v>#DIV/0!</v>
      </c>
      <c r="H4544" s="136">
        <f t="shared" si="702"/>
        <v>90660</v>
      </c>
      <c r="I4544" t="e">
        <f>SQRT(($C$5/2)^2-($C$5/2)^2*'(OLD) bottom seam length'!H4544^2/($C$6/2)^2)</f>
        <v>#DIV/0!</v>
      </c>
      <c r="K4544" s="136">
        <f t="shared" si="703"/>
        <v>90660</v>
      </c>
      <c r="L4544" t="e">
        <f>SQRT(($C$5/2)^2-($C$5/2)^2*'(OLD) bottom seam length'!K4544^2/($C$6/2)^2)</f>
        <v>#DIV/0!</v>
      </c>
      <c r="O4544" s="136">
        <f t="shared" si="704"/>
        <v>90660</v>
      </c>
      <c r="P4544" t="b">
        <f t="shared" si="705"/>
        <v>0</v>
      </c>
      <c r="T4544" s="136">
        <f t="shared" si="706"/>
        <v>90640</v>
      </c>
      <c r="U4544" t="e">
        <f>SQRT(($U$6/2)^2-($U$6/2)^2*'(OLD) bottom seam length'!T4544^2/($U$7/2)^2)</f>
        <v>#VALUE!</v>
      </c>
      <c r="W4544" s="136">
        <f t="shared" si="707"/>
        <v>90640</v>
      </c>
      <c r="X4544" t="e">
        <f>SQRT(($U$6/2)^2-($U$6/2)^2*'(OLD) bottom seam length'!W4544^2/($U$7/2)^2)</f>
        <v>#VALUE!</v>
      </c>
      <c r="Z4544" s="136">
        <f t="shared" si="708"/>
        <v>90640</v>
      </c>
      <c r="AA4544" t="e">
        <f>SQRT(($U$6/2)^2-($U$6/2)^2*'(OLD) bottom seam length'!Z4544^2/($U$7/2)^2)</f>
        <v>#VALUE!</v>
      </c>
      <c r="AC4544" s="136">
        <f t="shared" si="709"/>
        <v>90640</v>
      </c>
      <c r="AD4544" t="e">
        <f>SQRT(($U$6/2)^2-($U$6/2)^2*'(OLD) bottom seam length'!AC4544^2/($U$7/2)^2)</f>
        <v>#VALUE!</v>
      </c>
    </row>
    <row r="4545" spans="2:30">
      <c r="B4545" s="136">
        <f t="shared" si="700"/>
        <v>90680</v>
      </c>
      <c r="C4545" t="e">
        <f>SQRT(($C$5/2)^2-($C$5/2)^2*'(OLD) bottom seam length'!B4545^2/($C$6/2)^2)</f>
        <v>#DIV/0!</v>
      </c>
      <c r="E4545" s="136">
        <f t="shared" si="701"/>
        <v>90680</v>
      </c>
      <c r="F4545" t="e">
        <f>SQRT(($C$5/2)^2-($C$5/2)^2*'(OLD) bottom seam length'!E4545^2/($C$6/2)^2)</f>
        <v>#DIV/0!</v>
      </c>
      <c r="H4545" s="136">
        <f t="shared" si="702"/>
        <v>90680</v>
      </c>
      <c r="I4545" t="e">
        <f>SQRT(($C$5/2)^2-($C$5/2)^2*'(OLD) bottom seam length'!H4545^2/($C$6/2)^2)</f>
        <v>#DIV/0!</v>
      </c>
      <c r="K4545" s="136">
        <f t="shared" si="703"/>
        <v>90680</v>
      </c>
      <c r="L4545" t="e">
        <f>SQRT(($C$5/2)^2-($C$5/2)^2*'(OLD) bottom seam length'!K4545^2/($C$6/2)^2)</f>
        <v>#DIV/0!</v>
      </c>
      <c r="O4545" s="136">
        <f t="shared" si="704"/>
        <v>90680</v>
      </c>
      <c r="P4545" t="b">
        <f t="shared" si="705"/>
        <v>0</v>
      </c>
      <c r="T4545" s="136">
        <f t="shared" si="706"/>
        <v>90660</v>
      </c>
      <c r="U4545" t="e">
        <f>SQRT(($U$6/2)^2-($U$6/2)^2*'(OLD) bottom seam length'!T4545^2/($U$7/2)^2)</f>
        <v>#VALUE!</v>
      </c>
      <c r="W4545" s="136">
        <f t="shared" si="707"/>
        <v>90660</v>
      </c>
      <c r="X4545" t="e">
        <f>SQRT(($U$6/2)^2-($U$6/2)^2*'(OLD) bottom seam length'!W4545^2/($U$7/2)^2)</f>
        <v>#VALUE!</v>
      </c>
      <c r="Z4545" s="136">
        <f t="shared" si="708"/>
        <v>90660</v>
      </c>
      <c r="AA4545" t="e">
        <f>SQRT(($U$6/2)^2-($U$6/2)^2*'(OLD) bottom seam length'!Z4545^2/($U$7/2)^2)</f>
        <v>#VALUE!</v>
      </c>
      <c r="AC4545" s="136">
        <f t="shared" si="709"/>
        <v>90660</v>
      </c>
      <c r="AD4545" t="e">
        <f>SQRT(($U$6/2)^2-($U$6/2)^2*'(OLD) bottom seam length'!AC4545^2/($U$7/2)^2)</f>
        <v>#VALUE!</v>
      </c>
    </row>
    <row r="4546" spans="2:30">
      <c r="B4546" s="136">
        <f t="shared" si="700"/>
        <v>90700</v>
      </c>
      <c r="C4546" t="e">
        <f>SQRT(($C$5/2)^2-($C$5/2)^2*'(OLD) bottom seam length'!B4546^2/($C$6/2)^2)</f>
        <v>#DIV/0!</v>
      </c>
      <c r="E4546" s="136">
        <f t="shared" si="701"/>
        <v>90700</v>
      </c>
      <c r="F4546" t="e">
        <f>SQRT(($C$5/2)^2-($C$5/2)^2*'(OLD) bottom seam length'!E4546^2/($C$6/2)^2)</f>
        <v>#DIV/0!</v>
      </c>
      <c r="H4546" s="136">
        <f t="shared" si="702"/>
        <v>90700</v>
      </c>
      <c r="I4546" t="e">
        <f>SQRT(($C$5/2)^2-($C$5/2)^2*'(OLD) bottom seam length'!H4546^2/($C$6/2)^2)</f>
        <v>#DIV/0!</v>
      </c>
      <c r="K4546" s="136">
        <f t="shared" si="703"/>
        <v>90700</v>
      </c>
      <c r="L4546" t="e">
        <f>SQRT(($C$5/2)^2-($C$5/2)^2*'(OLD) bottom seam length'!K4546^2/($C$6/2)^2)</f>
        <v>#DIV/0!</v>
      </c>
      <c r="O4546" s="136">
        <f t="shared" si="704"/>
        <v>90700</v>
      </c>
      <c r="P4546" t="b">
        <f t="shared" si="705"/>
        <v>0</v>
      </c>
      <c r="T4546" s="136">
        <f t="shared" si="706"/>
        <v>90680</v>
      </c>
      <c r="U4546" t="e">
        <f>SQRT(($U$6/2)^2-($U$6/2)^2*'(OLD) bottom seam length'!T4546^2/($U$7/2)^2)</f>
        <v>#VALUE!</v>
      </c>
      <c r="W4546" s="136">
        <f t="shared" si="707"/>
        <v>90680</v>
      </c>
      <c r="X4546" t="e">
        <f>SQRT(($U$6/2)^2-($U$6/2)^2*'(OLD) bottom seam length'!W4546^2/($U$7/2)^2)</f>
        <v>#VALUE!</v>
      </c>
      <c r="Z4546" s="136">
        <f t="shared" si="708"/>
        <v>90680</v>
      </c>
      <c r="AA4546" t="e">
        <f>SQRT(($U$6/2)^2-($U$6/2)^2*'(OLD) bottom seam length'!Z4546^2/($U$7/2)^2)</f>
        <v>#VALUE!</v>
      </c>
      <c r="AC4546" s="136">
        <f t="shared" si="709"/>
        <v>90680</v>
      </c>
      <c r="AD4546" t="e">
        <f>SQRT(($U$6/2)^2-($U$6/2)^2*'(OLD) bottom seam length'!AC4546^2/($U$7/2)^2)</f>
        <v>#VALUE!</v>
      </c>
    </row>
    <row r="4547" spans="2:30">
      <c r="B4547" s="136">
        <f t="shared" si="700"/>
        <v>90720</v>
      </c>
      <c r="C4547" t="e">
        <f>SQRT(($C$5/2)^2-($C$5/2)^2*'(OLD) bottom seam length'!B4547^2/($C$6/2)^2)</f>
        <v>#DIV/0!</v>
      </c>
      <c r="E4547" s="136">
        <f t="shared" si="701"/>
        <v>90720</v>
      </c>
      <c r="F4547" t="e">
        <f>SQRT(($C$5/2)^2-($C$5/2)^2*'(OLD) bottom seam length'!E4547^2/($C$6/2)^2)</f>
        <v>#DIV/0!</v>
      </c>
      <c r="H4547" s="136">
        <f t="shared" si="702"/>
        <v>90720</v>
      </c>
      <c r="I4547" t="e">
        <f>SQRT(($C$5/2)^2-($C$5/2)^2*'(OLD) bottom seam length'!H4547^2/($C$6/2)^2)</f>
        <v>#DIV/0!</v>
      </c>
      <c r="K4547" s="136">
        <f t="shared" si="703"/>
        <v>90720</v>
      </c>
      <c r="L4547" t="e">
        <f>SQRT(($C$5/2)^2-($C$5/2)^2*'(OLD) bottom seam length'!K4547^2/($C$6/2)^2)</f>
        <v>#DIV/0!</v>
      </c>
      <c r="O4547" s="136">
        <f t="shared" si="704"/>
        <v>90720</v>
      </c>
      <c r="P4547" t="b">
        <f t="shared" si="705"/>
        <v>0</v>
      </c>
      <c r="T4547" s="136">
        <f t="shared" si="706"/>
        <v>90700</v>
      </c>
      <c r="U4547" t="e">
        <f>SQRT(($U$6/2)^2-($U$6/2)^2*'(OLD) bottom seam length'!T4547^2/($U$7/2)^2)</f>
        <v>#VALUE!</v>
      </c>
      <c r="W4547" s="136">
        <f t="shared" si="707"/>
        <v>90700</v>
      </c>
      <c r="X4547" t="e">
        <f>SQRT(($U$6/2)^2-($U$6/2)^2*'(OLD) bottom seam length'!W4547^2/($U$7/2)^2)</f>
        <v>#VALUE!</v>
      </c>
      <c r="Z4547" s="136">
        <f t="shared" si="708"/>
        <v>90700</v>
      </c>
      <c r="AA4547" t="e">
        <f>SQRT(($U$6/2)^2-($U$6/2)^2*'(OLD) bottom seam length'!Z4547^2/($U$7/2)^2)</f>
        <v>#VALUE!</v>
      </c>
      <c r="AC4547" s="136">
        <f t="shared" si="709"/>
        <v>90700</v>
      </c>
      <c r="AD4547" t="e">
        <f>SQRT(($U$6/2)^2-($U$6/2)^2*'(OLD) bottom seam length'!AC4547^2/($U$7/2)^2)</f>
        <v>#VALUE!</v>
      </c>
    </row>
    <row r="4548" spans="2:30">
      <c r="B4548" s="136">
        <f t="shared" si="700"/>
        <v>90740</v>
      </c>
      <c r="C4548" t="e">
        <f>SQRT(($C$5/2)^2-($C$5/2)^2*'(OLD) bottom seam length'!B4548^2/($C$6/2)^2)</f>
        <v>#DIV/0!</v>
      </c>
      <c r="E4548" s="136">
        <f t="shared" si="701"/>
        <v>90740</v>
      </c>
      <c r="F4548" t="e">
        <f>SQRT(($C$5/2)^2-($C$5/2)^2*'(OLD) bottom seam length'!E4548^2/($C$6/2)^2)</f>
        <v>#DIV/0!</v>
      </c>
      <c r="H4548" s="136">
        <f t="shared" si="702"/>
        <v>90740</v>
      </c>
      <c r="I4548" t="e">
        <f>SQRT(($C$5/2)^2-($C$5/2)^2*'(OLD) bottom seam length'!H4548^2/($C$6/2)^2)</f>
        <v>#DIV/0!</v>
      </c>
      <c r="K4548" s="136">
        <f t="shared" si="703"/>
        <v>90740</v>
      </c>
      <c r="L4548" t="e">
        <f>SQRT(($C$5/2)^2-($C$5/2)^2*'(OLD) bottom seam length'!K4548^2/($C$6/2)^2)</f>
        <v>#DIV/0!</v>
      </c>
      <c r="O4548" s="136">
        <f t="shared" si="704"/>
        <v>90740</v>
      </c>
      <c r="P4548" t="b">
        <f t="shared" si="705"/>
        <v>0</v>
      </c>
      <c r="T4548" s="136">
        <f t="shared" si="706"/>
        <v>90720</v>
      </c>
      <c r="U4548" t="e">
        <f>SQRT(($U$6/2)^2-($U$6/2)^2*'(OLD) bottom seam length'!T4548^2/($U$7/2)^2)</f>
        <v>#VALUE!</v>
      </c>
      <c r="W4548" s="136">
        <f t="shared" si="707"/>
        <v>90720</v>
      </c>
      <c r="X4548" t="e">
        <f>SQRT(($U$6/2)^2-($U$6/2)^2*'(OLD) bottom seam length'!W4548^2/($U$7/2)^2)</f>
        <v>#VALUE!</v>
      </c>
      <c r="Z4548" s="136">
        <f t="shared" si="708"/>
        <v>90720</v>
      </c>
      <c r="AA4548" t="e">
        <f>SQRT(($U$6/2)^2-($U$6/2)^2*'(OLD) bottom seam length'!Z4548^2/($U$7/2)^2)</f>
        <v>#VALUE!</v>
      </c>
      <c r="AC4548" s="136">
        <f t="shared" si="709"/>
        <v>90720</v>
      </c>
      <c r="AD4548" t="e">
        <f>SQRT(($U$6/2)^2-($U$6/2)^2*'(OLD) bottom seam length'!AC4548^2/($U$7/2)^2)</f>
        <v>#VALUE!</v>
      </c>
    </row>
    <row r="4549" spans="2:30">
      <c r="B4549" s="136">
        <f t="shared" si="700"/>
        <v>90760</v>
      </c>
      <c r="C4549" t="e">
        <f>SQRT(($C$5/2)^2-($C$5/2)^2*'(OLD) bottom seam length'!B4549^2/($C$6/2)^2)</f>
        <v>#DIV/0!</v>
      </c>
      <c r="E4549" s="136">
        <f t="shared" si="701"/>
        <v>90760</v>
      </c>
      <c r="F4549" t="e">
        <f>SQRT(($C$5/2)^2-($C$5/2)^2*'(OLD) bottom seam length'!E4549^2/($C$6/2)^2)</f>
        <v>#DIV/0!</v>
      </c>
      <c r="H4549" s="136">
        <f t="shared" si="702"/>
        <v>90760</v>
      </c>
      <c r="I4549" t="e">
        <f>SQRT(($C$5/2)^2-($C$5/2)^2*'(OLD) bottom seam length'!H4549^2/($C$6/2)^2)</f>
        <v>#DIV/0!</v>
      </c>
      <c r="K4549" s="136">
        <f t="shared" si="703"/>
        <v>90760</v>
      </c>
      <c r="L4549" t="e">
        <f>SQRT(($C$5/2)^2-($C$5/2)^2*'(OLD) bottom seam length'!K4549^2/($C$6/2)^2)</f>
        <v>#DIV/0!</v>
      </c>
      <c r="O4549" s="136">
        <f t="shared" si="704"/>
        <v>90760</v>
      </c>
      <c r="P4549" t="b">
        <f t="shared" si="705"/>
        <v>0</v>
      </c>
      <c r="T4549" s="136">
        <f t="shared" si="706"/>
        <v>90740</v>
      </c>
      <c r="U4549" t="e">
        <f>SQRT(($U$6/2)^2-($U$6/2)^2*'(OLD) bottom seam length'!T4549^2/($U$7/2)^2)</f>
        <v>#VALUE!</v>
      </c>
      <c r="W4549" s="136">
        <f t="shared" si="707"/>
        <v>90740</v>
      </c>
      <c r="X4549" t="e">
        <f>SQRT(($U$6/2)^2-($U$6/2)^2*'(OLD) bottom seam length'!W4549^2/($U$7/2)^2)</f>
        <v>#VALUE!</v>
      </c>
      <c r="Z4549" s="136">
        <f t="shared" si="708"/>
        <v>90740</v>
      </c>
      <c r="AA4549" t="e">
        <f>SQRT(($U$6/2)^2-($U$6/2)^2*'(OLD) bottom seam length'!Z4549^2/($U$7/2)^2)</f>
        <v>#VALUE!</v>
      </c>
      <c r="AC4549" s="136">
        <f t="shared" si="709"/>
        <v>90740</v>
      </c>
      <c r="AD4549" t="e">
        <f>SQRT(($U$6/2)^2-($U$6/2)^2*'(OLD) bottom seam length'!AC4549^2/($U$7/2)^2)</f>
        <v>#VALUE!</v>
      </c>
    </row>
    <row r="4550" spans="2:30">
      <c r="B4550" s="136">
        <f t="shared" si="700"/>
        <v>90780</v>
      </c>
      <c r="C4550" t="e">
        <f>SQRT(($C$5/2)^2-($C$5/2)^2*'(OLD) bottom seam length'!B4550^2/($C$6/2)^2)</f>
        <v>#DIV/0!</v>
      </c>
      <c r="E4550" s="136">
        <f t="shared" si="701"/>
        <v>90780</v>
      </c>
      <c r="F4550" t="e">
        <f>SQRT(($C$5/2)^2-($C$5/2)^2*'(OLD) bottom seam length'!E4550^2/($C$6/2)^2)</f>
        <v>#DIV/0!</v>
      </c>
      <c r="H4550" s="136">
        <f t="shared" si="702"/>
        <v>90780</v>
      </c>
      <c r="I4550" t="e">
        <f>SQRT(($C$5/2)^2-($C$5/2)^2*'(OLD) bottom seam length'!H4550^2/($C$6/2)^2)</f>
        <v>#DIV/0!</v>
      </c>
      <c r="K4550" s="136">
        <f t="shared" si="703"/>
        <v>90780</v>
      </c>
      <c r="L4550" t="e">
        <f>SQRT(($C$5/2)^2-($C$5/2)^2*'(OLD) bottom seam length'!K4550^2/($C$6/2)^2)</f>
        <v>#DIV/0!</v>
      </c>
      <c r="O4550" s="136">
        <f t="shared" si="704"/>
        <v>90780</v>
      </c>
      <c r="P4550" t="b">
        <f t="shared" si="705"/>
        <v>0</v>
      </c>
      <c r="T4550" s="136">
        <f t="shared" si="706"/>
        <v>90760</v>
      </c>
      <c r="U4550" t="e">
        <f>SQRT(($U$6/2)^2-($U$6/2)^2*'(OLD) bottom seam length'!T4550^2/($U$7/2)^2)</f>
        <v>#VALUE!</v>
      </c>
      <c r="W4550" s="136">
        <f t="shared" si="707"/>
        <v>90760</v>
      </c>
      <c r="X4550" t="e">
        <f>SQRT(($U$6/2)^2-($U$6/2)^2*'(OLD) bottom seam length'!W4550^2/($U$7/2)^2)</f>
        <v>#VALUE!</v>
      </c>
      <c r="Z4550" s="136">
        <f t="shared" si="708"/>
        <v>90760</v>
      </c>
      <c r="AA4550" t="e">
        <f>SQRT(($U$6/2)^2-($U$6/2)^2*'(OLD) bottom seam length'!Z4550^2/($U$7/2)^2)</f>
        <v>#VALUE!</v>
      </c>
      <c r="AC4550" s="136">
        <f t="shared" si="709"/>
        <v>90760</v>
      </c>
      <c r="AD4550" t="e">
        <f>SQRT(($U$6/2)^2-($U$6/2)^2*'(OLD) bottom seam length'!AC4550^2/($U$7/2)^2)</f>
        <v>#VALUE!</v>
      </c>
    </row>
    <row r="4551" spans="2:30">
      <c r="B4551" s="136">
        <f t="shared" si="700"/>
        <v>90800</v>
      </c>
      <c r="C4551" t="e">
        <f>SQRT(($C$5/2)^2-($C$5/2)^2*'(OLD) bottom seam length'!B4551^2/($C$6/2)^2)</f>
        <v>#DIV/0!</v>
      </c>
      <c r="E4551" s="136">
        <f t="shared" si="701"/>
        <v>90800</v>
      </c>
      <c r="F4551" t="e">
        <f>SQRT(($C$5/2)^2-($C$5/2)^2*'(OLD) bottom seam length'!E4551^2/($C$6/2)^2)</f>
        <v>#DIV/0!</v>
      </c>
      <c r="H4551" s="136">
        <f t="shared" si="702"/>
        <v>90800</v>
      </c>
      <c r="I4551" t="e">
        <f>SQRT(($C$5/2)^2-($C$5/2)^2*'(OLD) bottom seam length'!H4551^2/($C$6/2)^2)</f>
        <v>#DIV/0!</v>
      </c>
      <c r="K4551" s="136">
        <f t="shared" si="703"/>
        <v>90800</v>
      </c>
      <c r="L4551" t="e">
        <f>SQRT(($C$5/2)^2-($C$5/2)^2*'(OLD) bottom seam length'!K4551^2/($C$6/2)^2)</f>
        <v>#DIV/0!</v>
      </c>
      <c r="O4551" s="136">
        <f t="shared" si="704"/>
        <v>90800</v>
      </c>
      <c r="P4551" t="b">
        <f t="shared" si="705"/>
        <v>0</v>
      </c>
      <c r="T4551" s="136">
        <f t="shared" si="706"/>
        <v>90780</v>
      </c>
      <c r="U4551" t="e">
        <f>SQRT(($U$6/2)^2-($U$6/2)^2*'(OLD) bottom seam length'!T4551^2/($U$7/2)^2)</f>
        <v>#VALUE!</v>
      </c>
      <c r="W4551" s="136">
        <f t="shared" si="707"/>
        <v>90780</v>
      </c>
      <c r="X4551" t="e">
        <f>SQRT(($U$6/2)^2-($U$6/2)^2*'(OLD) bottom seam length'!W4551^2/($U$7/2)^2)</f>
        <v>#VALUE!</v>
      </c>
      <c r="Z4551" s="136">
        <f t="shared" si="708"/>
        <v>90780</v>
      </c>
      <c r="AA4551" t="e">
        <f>SQRT(($U$6/2)^2-($U$6/2)^2*'(OLD) bottom seam length'!Z4551^2/($U$7/2)^2)</f>
        <v>#VALUE!</v>
      </c>
      <c r="AC4551" s="136">
        <f t="shared" si="709"/>
        <v>90780</v>
      </c>
      <c r="AD4551" t="e">
        <f>SQRT(($U$6/2)^2-($U$6/2)^2*'(OLD) bottom seam length'!AC4551^2/($U$7/2)^2)</f>
        <v>#VALUE!</v>
      </c>
    </row>
    <row r="4552" spans="2:30">
      <c r="B4552" s="136">
        <f t="shared" si="700"/>
        <v>90820</v>
      </c>
      <c r="C4552" t="e">
        <f>SQRT(($C$5/2)^2-($C$5/2)^2*'(OLD) bottom seam length'!B4552^2/($C$6/2)^2)</f>
        <v>#DIV/0!</v>
      </c>
      <c r="E4552" s="136">
        <f t="shared" si="701"/>
        <v>90820</v>
      </c>
      <c r="F4552" t="e">
        <f>SQRT(($C$5/2)^2-($C$5/2)^2*'(OLD) bottom seam length'!E4552^2/($C$6/2)^2)</f>
        <v>#DIV/0!</v>
      </c>
      <c r="H4552" s="136">
        <f t="shared" si="702"/>
        <v>90820</v>
      </c>
      <c r="I4552" t="e">
        <f>SQRT(($C$5/2)^2-($C$5/2)^2*'(OLD) bottom seam length'!H4552^2/($C$6/2)^2)</f>
        <v>#DIV/0!</v>
      </c>
      <c r="K4552" s="136">
        <f t="shared" si="703"/>
        <v>90820</v>
      </c>
      <c r="L4552" t="e">
        <f>SQRT(($C$5/2)^2-($C$5/2)^2*'(OLD) bottom seam length'!K4552^2/($C$6/2)^2)</f>
        <v>#DIV/0!</v>
      </c>
      <c r="O4552" s="136">
        <f t="shared" si="704"/>
        <v>90820</v>
      </c>
      <c r="P4552" t="b">
        <f t="shared" si="705"/>
        <v>0</v>
      </c>
      <c r="T4552" s="136">
        <f t="shared" si="706"/>
        <v>90800</v>
      </c>
      <c r="U4552" t="e">
        <f>SQRT(($U$6/2)^2-($U$6/2)^2*'(OLD) bottom seam length'!T4552^2/($U$7/2)^2)</f>
        <v>#VALUE!</v>
      </c>
      <c r="W4552" s="136">
        <f t="shared" si="707"/>
        <v>90800</v>
      </c>
      <c r="X4552" t="e">
        <f>SQRT(($U$6/2)^2-($U$6/2)^2*'(OLD) bottom seam length'!W4552^2/($U$7/2)^2)</f>
        <v>#VALUE!</v>
      </c>
      <c r="Z4552" s="136">
        <f t="shared" si="708"/>
        <v>90800</v>
      </c>
      <c r="AA4552" t="e">
        <f>SQRT(($U$6/2)^2-($U$6/2)^2*'(OLD) bottom seam length'!Z4552^2/($U$7/2)^2)</f>
        <v>#VALUE!</v>
      </c>
      <c r="AC4552" s="136">
        <f t="shared" si="709"/>
        <v>90800</v>
      </c>
      <c r="AD4552" t="e">
        <f>SQRT(($U$6/2)^2-($U$6/2)^2*'(OLD) bottom seam length'!AC4552^2/($U$7/2)^2)</f>
        <v>#VALUE!</v>
      </c>
    </row>
    <row r="4553" spans="2:30">
      <c r="B4553" s="136">
        <f t="shared" si="700"/>
        <v>90840</v>
      </c>
      <c r="C4553" t="e">
        <f>SQRT(($C$5/2)^2-($C$5/2)^2*'(OLD) bottom seam length'!B4553^2/($C$6/2)^2)</f>
        <v>#DIV/0!</v>
      </c>
      <c r="E4553" s="136">
        <f t="shared" si="701"/>
        <v>90840</v>
      </c>
      <c r="F4553" t="e">
        <f>SQRT(($C$5/2)^2-($C$5/2)^2*'(OLD) bottom seam length'!E4553^2/($C$6/2)^2)</f>
        <v>#DIV/0!</v>
      </c>
      <c r="H4553" s="136">
        <f t="shared" si="702"/>
        <v>90840</v>
      </c>
      <c r="I4553" t="e">
        <f>SQRT(($C$5/2)^2-($C$5/2)^2*'(OLD) bottom seam length'!H4553^2/($C$6/2)^2)</f>
        <v>#DIV/0!</v>
      </c>
      <c r="K4553" s="136">
        <f t="shared" si="703"/>
        <v>90840</v>
      </c>
      <c r="L4553" t="e">
        <f>SQRT(($C$5/2)^2-($C$5/2)^2*'(OLD) bottom seam length'!K4553^2/($C$6/2)^2)</f>
        <v>#DIV/0!</v>
      </c>
      <c r="O4553" s="136">
        <f t="shared" si="704"/>
        <v>90840</v>
      </c>
      <c r="P4553" t="b">
        <f t="shared" si="705"/>
        <v>0</v>
      </c>
      <c r="T4553" s="136">
        <f t="shared" si="706"/>
        <v>90820</v>
      </c>
      <c r="U4553" t="e">
        <f>SQRT(($U$6/2)^2-($U$6/2)^2*'(OLD) bottom seam length'!T4553^2/($U$7/2)^2)</f>
        <v>#VALUE!</v>
      </c>
      <c r="W4553" s="136">
        <f t="shared" si="707"/>
        <v>90820</v>
      </c>
      <c r="X4553" t="e">
        <f>SQRT(($U$6/2)^2-($U$6/2)^2*'(OLD) bottom seam length'!W4553^2/($U$7/2)^2)</f>
        <v>#VALUE!</v>
      </c>
      <c r="Z4553" s="136">
        <f t="shared" si="708"/>
        <v>90820</v>
      </c>
      <c r="AA4553" t="e">
        <f>SQRT(($U$6/2)^2-($U$6/2)^2*'(OLD) bottom seam length'!Z4553^2/($U$7/2)^2)</f>
        <v>#VALUE!</v>
      </c>
      <c r="AC4553" s="136">
        <f t="shared" si="709"/>
        <v>90820</v>
      </c>
      <c r="AD4553" t="e">
        <f>SQRT(($U$6/2)^2-($U$6/2)^2*'(OLD) bottom seam length'!AC4553^2/($U$7/2)^2)</f>
        <v>#VALUE!</v>
      </c>
    </row>
    <row r="4554" spans="2:30">
      <c r="B4554" s="136">
        <f t="shared" si="700"/>
        <v>90860</v>
      </c>
      <c r="C4554" t="e">
        <f>SQRT(($C$5/2)^2-($C$5/2)^2*'(OLD) bottom seam length'!B4554^2/($C$6/2)^2)</f>
        <v>#DIV/0!</v>
      </c>
      <c r="E4554" s="136">
        <f t="shared" si="701"/>
        <v>90860</v>
      </c>
      <c r="F4554" t="e">
        <f>SQRT(($C$5/2)^2-($C$5/2)^2*'(OLD) bottom seam length'!E4554^2/($C$6/2)^2)</f>
        <v>#DIV/0!</v>
      </c>
      <c r="H4554" s="136">
        <f t="shared" si="702"/>
        <v>90860</v>
      </c>
      <c r="I4554" t="e">
        <f>SQRT(($C$5/2)^2-($C$5/2)^2*'(OLD) bottom seam length'!H4554^2/($C$6/2)^2)</f>
        <v>#DIV/0!</v>
      </c>
      <c r="K4554" s="136">
        <f t="shared" si="703"/>
        <v>90860</v>
      </c>
      <c r="L4554" t="e">
        <f>SQRT(($C$5/2)^2-($C$5/2)^2*'(OLD) bottom seam length'!K4554^2/($C$6/2)^2)</f>
        <v>#DIV/0!</v>
      </c>
      <c r="O4554" s="136">
        <f t="shared" si="704"/>
        <v>90860</v>
      </c>
      <c r="P4554" t="b">
        <f t="shared" si="705"/>
        <v>0</v>
      </c>
      <c r="T4554" s="136">
        <f t="shared" si="706"/>
        <v>90840</v>
      </c>
      <c r="U4554" t="e">
        <f>SQRT(($U$6/2)^2-($U$6/2)^2*'(OLD) bottom seam length'!T4554^2/($U$7/2)^2)</f>
        <v>#VALUE!</v>
      </c>
      <c r="W4554" s="136">
        <f t="shared" si="707"/>
        <v>90840</v>
      </c>
      <c r="X4554" t="e">
        <f>SQRT(($U$6/2)^2-($U$6/2)^2*'(OLD) bottom seam length'!W4554^2/($U$7/2)^2)</f>
        <v>#VALUE!</v>
      </c>
      <c r="Z4554" s="136">
        <f t="shared" si="708"/>
        <v>90840</v>
      </c>
      <c r="AA4554" t="e">
        <f>SQRT(($U$6/2)^2-($U$6/2)^2*'(OLD) bottom seam length'!Z4554^2/($U$7/2)^2)</f>
        <v>#VALUE!</v>
      </c>
      <c r="AC4554" s="136">
        <f t="shared" si="709"/>
        <v>90840</v>
      </c>
      <c r="AD4554" t="e">
        <f>SQRT(($U$6/2)^2-($U$6/2)^2*'(OLD) bottom seam length'!AC4554^2/($U$7/2)^2)</f>
        <v>#VALUE!</v>
      </c>
    </row>
    <row r="4555" spans="2:30">
      <c r="B4555" s="136">
        <f t="shared" si="700"/>
        <v>90880</v>
      </c>
      <c r="C4555" t="e">
        <f>SQRT(($C$5/2)^2-($C$5/2)^2*'(OLD) bottom seam length'!B4555^2/($C$6/2)^2)</f>
        <v>#DIV/0!</v>
      </c>
      <c r="E4555" s="136">
        <f t="shared" si="701"/>
        <v>90880</v>
      </c>
      <c r="F4555" t="e">
        <f>SQRT(($C$5/2)^2-($C$5/2)^2*'(OLD) bottom seam length'!E4555^2/($C$6/2)^2)</f>
        <v>#DIV/0!</v>
      </c>
      <c r="H4555" s="136">
        <f t="shared" si="702"/>
        <v>90880</v>
      </c>
      <c r="I4555" t="e">
        <f>SQRT(($C$5/2)^2-($C$5/2)^2*'(OLD) bottom seam length'!H4555^2/($C$6/2)^2)</f>
        <v>#DIV/0!</v>
      </c>
      <c r="K4555" s="136">
        <f t="shared" si="703"/>
        <v>90880</v>
      </c>
      <c r="L4555" t="e">
        <f>SQRT(($C$5/2)^2-($C$5/2)^2*'(OLD) bottom seam length'!K4555^2/($C$6/2)^2)</f>
        <v>#DIV/0!</v>
      </c>
      <c r="O4555" s="136">
        <f t="shared" si="704"/>
        <v>90880</v>
      </c>
      <c r="P4555" t="b">
        <f t="shared" si="705"/>
        <v>0</v>
      </c>
      <c r="T4555" s="136">
        <f t="shared" si="706"/>
        <v>90860</v>
      </c>
      <c r="U4555" t="e">
        <f>SQRT(($U$6/2)^2-($U$6/2)^2*'(OLD) bottom seam length'!T4555^2/($U$7/2)^2)</f>
        <v>#VALUE!</v>
      </c>
      <c r="W4555" s="136">
        <f t="shared" si="707"/>
        <v>90860</v>
      </c>
      <c r="X4555" t="e">
        <f>SQRT(($U$6/2)^2-($U$6/2)^2*'(OLD) bottom seam length'!W4555^2/($U$7/2)^2)</f>
        <v>#VALUE!</v>
      </c>
      <c r="Z4555" s="136">
        <f t="shared" si="708"/>
        <v>90860</v>
      </c>
      <c r="AA4555" t="e">
        <f>SQRT(($U$6/2)^2-($U$6/2)^2*'(OLD) bottom seam length'!Z4555^2/($U$7/2)^2)</f>
        <v>#VALUE!</v>
      </c>
      <c r="AC4555" s="136">
        <f t="shared" si="709"/>
        <v>90860</v>
      </c>
      <c r="AD4555" t="e">
        <f>SQRT(($U$6/2)^2-($U$6/2)^2*'(OLD) bottom seam length'!AC4555^2/($U$7/2)^2)</f>
        <v>#VALUE!</v>
      </c>
    </row>
    <row r="4556" spans="2:30">
      <c r="B4556" s="136">
        <f t="shared" ref="B4556:B4619" si="710">B4555+$C$7</f>
        <v>90900</v>
      </c>
      <c r="C4556" t="e">
        <f>SQRT(($C$5/2)^2-($C$5/2)^2*'(OLD) bottom seam length'!B4556^2/($C$6/2)^2)</f>
        <v>#DIV/0!</v>
      </c>
      <c r="E4556" s="136">
        <f t="shared" ref="E4556:E4619" si="711">E4555+$C$7</f>
        <v>90900</v>
      </c>
      <c r="F4556" t="e">
        <f>SQRT(($C$5/2)^2-($C$5/2)^2*'(OLD) bottom seam length'!E4556^2/($C$6/2)^2)</f>
        <v>#DIV/0!</v>
      </c>
      <c r="H4556" s="136">
        <f t="shared" ref="H4556:H4619" si="712">H4555+$C$7</f>
        <v>90900</v>
      </c>
      <c r="I4556" t="e">
        <f>SQRT(($C$5/2)^2-($C$5/2)^2*'(OLD) bottom seam length'!H4556^2/($C$6/2)^2)</f>
        <v>#DIV/0!</v>
      </c>
      <c r="K4556" s="136">
        <f t="shared" ref="K4556:K4619" si="713">K4555+$C$7</f>
        <v>90900</v>
      </c>
      <c r="L4556" t="e">
        <f>SQRT(($C$5/2)^2-($C$5/2)^2*'(OLD) bottom seam length'!K4556^2/($C$6/2)^2)</f>
        <v>#DIV/0!</v>
      </c>
      <c r="O4556" s="136">
        <f t="shared" ref="O4556:O4619" si="714">O4555+$C$7</f>
        <v>90900</v>
      </c>
      <c r="P4556" t="b">
        <f t="shared" ref="P4556:P4619" si="715">IF(O4556&lt;=$P$6,$P$5)</f>
        <v>0</v>
      </c>
      <c r="T4556" s="136">
        <f t="shared" si="706"/>
        <v>90880</v>
      </c>
      <c r="U4556" t="e">
        <f>SQRT(($U$6/2)^2-($U$6/2)^2*'(OLD) bottom seam length'!T4556^2/($U$7/2)^2)</f>
        <v>#VALUE!</v>
      </c>
      <c r="W4556" s="136">
        <f t="shared" si="707"/>
        <v>90880</v>
      </c>
      <c r="X4556" t="e">
        <f>SQRT(($U$6/2)^2-($U$6/2)^2*'(OLD) bottom seam length'!W4556^2/($U$7/2)^2)</f>
        <v>#VALUE!</v>
      </c>
      <c r="Z4556" s="136">
        <f t="shared" si="708"/>
        <v>90880</v>
      </c>
      <c r="AA4556" t="e">
        <f>SQRT(($U$6/2)^2-($U$6/2)^2*'(OLD) bottom seam length'!Z4556^2/($U$7/2)^2)</f>
        <v>#VALUE!</v>
      </c>
      <c r="AC4556" s="136">
        <f t="shared" si="709"/>
        <v>90880</v>
      </c>
      <c r="AD4556" t="e">
        <f>SQRT(($U$6/2)^2-($U$6/2)^2*'(OLD) bottom seam length'!AC4556^2/($U$7/2)^2)</f>
        <v>#VALUE!</v>
      </c>
    </row>
    <row r="4557" spans="2:30">
      <c r="B4557" s="136">
        <f t="shared" si="710"/>
        <v>90920</v>
      </c>
      <c r="C4557" t="e">
        <f>SQRT(($C$5/2)^2-($C$5/2)^2*'(OLD) bottom seam length'!B4557^2/($C$6/2)^2)</f>
        <v>#DIV/0!</v>
      </c>
      <c r="E4557" s="136">
        <f t="shared" si="711"/>
        <v>90920</v>
      </c>
      <c r="F4557" t="e">
        <f>SQRT(($C$5/2)^2-($C$5/2)^2*'(OLD) bottom seam length'!E4557^2/($C$6/2)^2)</f>
        <v>#DIV/0!</v>
      </c>
      <c r="H4557" s="136">
        <f t="shared" si="712"/>
        <v>90920</v>
      </c>
      <c r="I4557" t="e">
        <f>SQRT(($C$5/2)^2-($C$5/2)^2*'(OLD) bottom seam length'!H4557^2/($C$6/2)^2)</f>
        <v>#DIV/0!</v>
      </c>
      <c r="K4557" s="136">
        <f t="shared" si="713"/>
        <v>90920</v>
      </c>
      <c r="L4557" t="e">
        <f>SQRT(($C$5/2)^2-($C$5/2)^2*'(OLD) bottom seam length'!K4557^2/($C$6/2)^2)</f>
        <v>#DIV/0!</v>
      </c>
      <c r="O4557" s="136">
        <f t="shared" si="714"/>
        <v>90920</v>
      </c>
      <c r="P4557" t="b">
        <f t="shared" si="715"/>
        <v>0</v>
      </c>
      <c r="T4557" s="136">
        <f t="shared" ref="T4557:T4620" si="716">T4556+$C$7</f>
        <v>90900</v>
      </c>
      <c r="U4557" t="e">
        <f>SQRT(($U$6/2)^2-($U$6/2)^2*'(OLD) bottom seam length'!T4557^2/($U$7/2)^2)</f>
        <v>#VALUE!</v>
      </c>
      <c r="W4557" s="136">
        <f t="shared" ref="W4557:W4620" si="717">W4556+$C$7</f>
        <v>90900</v>
      </c>
      <c r="X4557" t="e">
        <f>SQRT(($U$6/2)^2-($U$6/2)^2*'(OLD) bottom seam length'!W4557^2/($U$7/2)^2)</f>
        <v>#VALUE!</v>
      </c>
      <c r="Z4557" s="136">
        <f t="shared" ref="Z4557:Z4620" si="718">Z4556+$C$7</f>
        <v>90900</v>
      </c>
      <c r="AA4557" t="e">
        <f>SQRT(($U$6/2)^2-($U$6/2)^2*'(OLD) bottom seam length'!Z4557^2/($U$7/2)^2)</f>
        <v>#VALUE!</v>
      </c>
      <c r="AC4557" s="136">
        <f t="shared" ref="AC4557:AC4620" si="719">AC4556+$C$7</f>
        <v>90900</v>
      </c>
      <c r="AD4557" t="e">
        <f>SQRT(($U$6/2)^2-($U$6/2)^2*'(OLD) bottom seam length'!AC4557^2/($U$7/2)^2)</f>
        <v>#VALUE!</v>
      </c>
    </row>
    <row r="4558" spans="2:30">
      <c r="B4558" s="136">
        <f t="shared" si="710"/>
        <v>90940</v>
      </c>
      <c r="C4558" t="e">
        <f>SQRT(($C$5/2)^2-($C$5/2)^2*'(OLD) bottom seam length'!B4558^2/($C$6/2)^2)</f>
        <v>#DIV/0!</v>
      </c>
      <c r="E4558" s="136">
        <f t="shared" si="711"/>
        <v>90940</v>
      </c>
      <c r="F4558" t="e">
        <f>SQRT(($C$5/2)^2-($C$5/2)^2*'(OLD) bottom seam length'!E4558^2/($C$6/2)^2)</f>
        <v>#DIV/0!</v>
      </c>
      <c r="H4558" s="136">
        <f t="shared" si="712"/>
        <v>90940</v>
      </c>
      <c r="I4558" t="e">
        <f>SQRT(($C$5/2)^2-($C$5/2)^2*'(OLD) bottom seam length'!H4558^2/($C$6/2)^2)</f>
        <v>#DIV/0!</v>
      </c>
      <c r="K4558" s="136">
        <f t="shared" si="713"/>
        <v>90940</v>
      </c>
      <c r="L4558" t="e">
        <f>SQRT(($C$5/2)^2-($C$5/2)^2*'(OLD) bottom seam length'!K4558^2/($C$6/2)^2)</f>
        <v>#DIV/0!</v>
      </c>
      <c r="O4558" s="136">
        <f t="shared" si="714"/>
        <v>90940</v>
      </c>
      <c r="P4558" t="b">
        <f t="shared" si="715"/>
        <v>0</v>
      </c>
      <c r="T4558" s="136">
        <f t="shared" si="716"/>
        <v>90920</v>
      </c>
      <c r="U4558" t="e">
        <f>SQRT(($U$6/2)^2-($U$6/2)^2*'(OLD) bottom seam length'!T4558^2/($U$7/2)^2)</f>
        <v>#VALUE!</v>
      </c>
      <c r="W4558" s="136">
        <f t="shared" si="717"/>
        <v>90920</v>
      </c>
      <c r="X4558" t="e">
        <f>SQRT(($U$6/2)^2-($U$6/2)^2*'(OLD) bottom seam length'!W4558^2/($U$7/2)^2)</f>
        <v>#VALUE!</v>
      </c>
      <c r="Z4558" s="136">
        <f t="shared" si="718"/>
        <v>90920</v>
      </c>
      <c r="AA4558" t="e">
        <f>SQRT(($U$6/2)^2-($U$6/2)^2*'(OLD) bottom seam length'!Z4558^2/($U$7/2)^2)</f>
        <v>#VALUE!</v>
      </c>
      <c r="AC4558" s="136">
        <f t="shared" si="719"/>
        <v>90920</v>
      </c>
      <c r="AD4558" t="e">
        <f>SQRT(($U$6/2)^2-($U$6/2)^2*'(OLD) bottom seam length'!AC4558^2/($U$7/2)^2)</f>
        <v>#VALUE!</v>
      </c>
    </row>
    <row r="4559" spans="2:30">
      <c r="B4559" s="136">
        <f t="shared" si="710"/>
        <v>90960</v>
      </c>
      <c r="C4559" t="e">
        <f>SQRT(($C$5/2)^2-($C$5/2)^2*'(OLD) bottom seam length'!B4559^2/($C$6/2)^2)</f>
        <v>#DIV/0!</v>
      </c>
      <c r="E4559" s="136">
        <f t="shared" si="711"/>
        <v>90960</v>
      </c>
      <c r="F4559" t="e">
        <f>SQRT(($C$5/2)^2-($C$5/2)^2*'(OLD) bottom seam length'!E4559^2/($C$6/2)^2)</f>
        <v>#DIV/0!</v>
      </c>
      <c r="H4559" s="136">
        <f t="shared" si="712"/>
        <v>90960</v>
      </c>
      <c r="I4559" t="e">
        <f>SQRT(($C$5/2)^2-($C$5/2)^2*'(OLD) bottom seam length'!H4559^2/($C$6/2)^2)</f>
        <v>#DIV/0!</v>
      </c>
      <c r="K4559" s="136">
        <f t="shared" si="713"/>
        <v>90960</v>
      </c>
      <c r="L4559" t="e">
        <f>SQRT(($C$5/2)^2-($C$5/2)^2*'(OLD) bottom seam length'!K4559^2/($C$6/2)^2)</f>
        <v>#DIV/0!</v>
      </c>
      <c r="O4559" s="136">
        <f t="shared" si="714"/>
        <v>90960</v>
      </c>
      <c r="P4559" t="b">
        <f t="shared" si="715"/>
        <v>0</v>
      </c>
      <c r="T4559" s="136">
        <f t="shared" si="716"/>
        <v>90940</v>
      </c>
      <c r="U4559" t="e">
        <f>SQRT(($U$6/2)^2-($U$6/2)^2*'(OLD) bottom seam length'!T4559^2/($U$7/2)^2)</f>
        <v>#VALUE!</v>
      </c>
      <c r="W4559" s="136">
        <f t="shared" si="717"/>
        <v>90940</v>
      </c>
      <c r="X4559" t="e">
        <f>SQRT(($U$6/2)^2-($U$6/2)^2*'(OLD) bottom seam length'!W4559^2/($U$7/2)^2)</f>
        <v>#VALUE!</v>
      </c>
      <c r="Z4559" s="136">
        <f t="shared" si="718"/>
        <v>90940</v>
      </c>
      <c r="AA4559" t="e">
        <f>SQRT(($U$6/2)^2-($U$6/2)^2*'(OLD) bottom seam length'!Z4559^2/($U$7/2)^2)</f>
        <v>#VALUE!</v>
      </c>
      <c r="AC4559" s="136">
        <f t="shared" si="719"/>
        <v>90940</v>
      </c>
      <c r="AD4559" t="e">
        <f>SQRT(($U$6/2)^2-($U$6/2)^2*'(OLD) bottom seam length'!AC4559^2/($U$7/2)^2)</f>
        <v>#VALUE!</v>
      </c>
    </row>
    <row r="4560" spans="2:30">
      <c r="B4560" s="136">
        <f t="shared" si="710"/>
        <v>90980</v>
      </c>
      <c r="C4560" t="e">
        <f>SQRT(($C$5/2)^2-($C$5/2)^2*'(OLD) bottom seam length'!B4560^2/($C$6/2)^2)</f>
        <v>#DIV/0!</v>
      </c>
      <c r="E4560" s="136">
        <f t="shared" si="711"/>
        <v>90980</v>
      </c>
      <c r="F4560" t="e">
        <f>SQRT(($C$5/2)^2-($C$5/2)^2*'(OLD) bottom seam length'!E4560^2/($C$6/2)^2)</f>
        <v>#DIV/0!</v>
      </c>
      <c r="H4560" s="136">
        <f t="shared" si="712"/>
        <v>90980</v>
      </c>
      <c r="I4560" t="e">
        <f>SQRT(($C$5/2)^2-($C$5/2)^2*'(OLD) bottom seam length'!H4560^2/($C$6/2)^2)</f>
        <v>#DIV/0!</v>
      </c>
      <c r="K4560" s="136">
        <f t="shared" si="713"/>
        <v>90980</v>
      </c>
      <c r="L4560" t="e">
        <f>SQRT(($C$5/2)^2-($C$5/2)^2*'(OLD) bottom seam length'!K4560^2/($C$6/2)^2)</f>
        <v>#DIV/0!</v>
      </c>
      <c r="O4560" s="136">
        <f t="shared" si="714"/>
        <v>90980</v>
      </c>
      <c r="P4560" t="b">
        <f t="shared" si="715"/>
        <v>0</v>
      </c>
      <c r="T4560" s="136">
        <f t="shared" si="716"/>
        <v>90960</v>
      </c>
      <c r="U4560" t="e">
        <f>SQRT(($U$6/2)^2-($U$6/2)^2*'(OLD) bottom seam length'!T4560^2/($U$7/2)^2)</f>
        <v>#VALUE!</v>
      </c>
      <c r="W4560" s="136">
        <f t="shared" si="717"/>
        <v>90960</v>
      </c>
      <c r="X4560" t="e">
        <f>SQRT(($U$6/2)^2-($U$6/2)^2*'(OLD) bottom seam length'!W4560^2/($U$7/2)^2)</f>
        <v>#VALUE!</v>
      </c>
      <c r="Z4560" s="136">
        <f t="shared" si="718"/>
        <v>90960</v>
      </c>
      <c r="AA4560" t="e">
        <f>SQRT(($U$6/2)^2-($U$6/2)^2*'(OLD) bottom seam length'!Z4560^2/($U$7/2)^2)</f>
        <v>#VALUE!</v>
      </c>
      <c r="AC4560" s="136">
        <f t="shared" si="719"/>
        <v>90960</v>
      </c>
      <c r="AD4560" t="e">
        <f>SQRT(($U$6/2)^2-($U$6/2)^2*'(OLD) bottom seam length'!AC4560^2/($U$7/2)^2)</f>
        <v>#VALUE!</v>
      </c>
    </row>
    <row r="4561" spans="2:30">
      <c r="B4561" s="136">
        <f t="shared" si="710"/>
        <v>91000</v>
      </c>
      <c r="C4561" t="e">
        <f>SQRT(($C$5/2)^2-($C$5/2)^2*'(OLD) bottom seam length'!B4561^2/($C$6/2)^2)</f>
        <v>#DIV/0!</v>
      </c>
      <c r="E4561" s="136">
        <f t="shared" si="711"/>
        <v>91000</v>
      </c>
      <c r="F4561" t="e">
        <f>SQRT(($C$5/2)^2-($C$5/2)^2*'(OLD) bottom seam length'!E4561^2/($C$6/2)^2)</f>
        <v>#DIV/0!</v>
      </c>
      <c r="H4561" s="136">
        <f t="shared" si="712"/>
        <v>91000</v>
      </c>
      <c r="I4561" t="e">
        <f>SQRT(($C$5/2)^2-($C$5/2)^2*'(OLD) bottom seam length'!H4561^2/($C$6/2)^2)</f>
        <v>#DIV/0!</v>
      </c>
      <c r="K4561" s="136">
        <f t="shared" si="713"/>
        <v>91000</v>
      </c>
      <c r="L4561" t="e">
        <f>SQRT(($C$5/2)^2-($C$5/2)^2*'(OLD) bottom seam length'!K4561^2/($C$6/2)^2)</f>
        <v>#DIV/0!</v>
      </c>
      <c r="O4561" s="136">
        <f t="shared" si="714"/>
        <v>91000</v>
      </c>
      <c r="P4561" t="b">
        <f t="shared" si="715"/>
        <v>0</v>
      </c>
      <c r="T4561" s="136">
        <f t="shared" si="716"/>
        <v>90980</v>
      </c>
      <c r="U4561" t="e">
        <f>SQRT(($U$6/2)^2-($U$6/2)^2*'(OLD) bottom seam length'!T4561^2/($U$7/2)^2)</f>
        <v>#VALUE!</v>
      </c>
      <c r="W4561" s="136">
        <f t="shared" si="717"/>
        <v>90980</v>
      </c>
      <c r="X4561" t="e">
        <f>SQRT(($U$6/2)^2-($U$6/2)^2*'(OLD) bottom seam length'!W4561^2/($U$7/2)^2)</f>
        <v>#VALUE!</v>
      </c>
      <c r="Z4561" s="136">
        <f t="shared" si="718"/>
        <v>90980</v>
      </c>
      <c r="AA4561" t="e">
        <f>SQRT(($U$6/2)^2-($U$6/2)^2*'(OLD) bottom seam length'!Z4561^2/($U$7/2)^2)</f>
        <v>#VALUE!</v>
      </c>
      <c r="AC4561" s="136">
        <f t="shared" si="719"/>
        <v>90980</v>
      </c>
      <c r="AD4561" t="e">
        <f>SQRT(($U$6/2)^2-($U$6/2)^2*'(OLD) bottom seam length'!AC4561^2/($U$7/2)^2)</f>
        <v>#VALUE!</v>
      </c>
    </row>
    <row r="4562" spans="2:30">
      <c r="B4562" s="136">
        <f t="shared" si="710"/>
        <v>91020</v>
      </c>
      <c r="C4562" t="e">
        <f>SQRT(($C$5/2)^2-($C$5/2)^2*'(OLD) bottom seam length'!B4562^2/($C$6/2)^2)</f>
        <v>#DIV/0!</v>
      </c>
      <c r="E4562" s="136">
        <f t="shared" si="711"/>
        <v>91020</v>
      </c>
      <c r="F4562" t="e">
        <f>SQRT(($C$5/2)^2-($C$5/2)^2*'(OLD) bottom seam length'!E4562^2/($C$6/2)^2)</f>
        <v>#DIV/0!</v>
      </c>
      <c r="H4562" s="136">
        <f t="shared" si="712"/>
        <v>91020</v>
      </c>
      <c r="I4562" t="e">
        <f>SQRT(($C$5/2)^2-($C$5/2)^2*'(OLD) bottom seam length'!H4562^2/($C$6/2)^2)</f>
        <v>#DIV/0!</v>
      </c>
      <c r="K4562" s="136">
        <f t="shared" si="713"/>
        <v>91020</v>
      </c>
      <c r="L4562" t="e">
        <f>SQRT(($C$5/2)^2-($C$5/2)^2*'(OLD) bottom seam length'!K4562^2/($C$6/2)^2)</f>
        <v>#DIV/0!</v>
      </c>
      <c r="O4562" s="136">
        <f t="shared" si="714"/>
        <v>91020</v>
      </c>
      <c r="P4562" t="b">
        <f t="shared" si="715"/>
        <v>0</v>
      </c>
      <c r="T4562" s="136">
        <f t="shared" si="716"/>
        <v>91000</v>
      </c>
      <c r="U4562" t="e">
        <f>SQRT(($U$6/2)^2-($U$6/2)^2*'(OLD) bottom seam length'!T4562^2/($U$7/2)^2)</f>
        <v>#VALUE!</v>
      </c>
      <c r="W4562" s="136">
        <f t="shared" si="717"/>
        <v>91000</v>
      </c>
      <c r="X4562" t="e">
        <f>SQRT(($U$6/2)^2-($U$6/2)^2*'(OLD) bottom seam length'!W4562^2/($U$7/2)^2)</f>
        <v>#VALUE!</v>
      </c>
      <c r="Z4562" s="136">
        <f t="shared" si="718"/>
        <v>91000</v>
      </c>
      <c r="AA4562" t="e">
        <f>SQRT(($U$6/2)^2-($U$6/2)^2*'(OLD) bottom seam length'!Z4562^2/($U$7/2)^2)</f>
        <v>#VALUE!</v>
      </c>
      <c r="AC4562" s="136">
        <f t="shared" si="719"/>
        <v>91000</v>
      </c>
      <c r="AD4562" t="e">
        <f>SQRT(($U$6/2)^2-($U$6/2)^2*'(OLD) bottom seam length'!AC4562^2/($U$7/2)^2)</f>
        <v>#VALUE!</v>
      </c>
    </row>
    <row r="4563" spans="2:30">
      <c r="B4563" s="136">
        <f t="shared" si="710"/>
        <v>91040</v>
      </c>
      <c r="C4563" t="e">
        <f>SQRT(($C$5/2)^2-($C$5/2)^2*'(OLD) bottom seam length'!B4563^2/($C$6/2)^2)</f>
        <v>#DIV/0!</v>
      </c>
      <c r="E4563" s="136">
        <f t="shared" si="711"/>
        <v>91040</v>
      </c>
      <c r="F4563" t="e">
        <f>SQRT(($C$5/2)^2-($C$5/2)^2*'(OLD) bottom seam length'!E4563^2/($C$6/2)^2)</f>
        <v>#DIV/0!</v>
      </c>
      <c r="H4563" s="136">
        <f t="shared" si="712"/>
        <v>91040</v>
      </c>
      <c r="I4563" t="e">
        <f>SQRT(($C$5/2)^2-($C$5/2)^2*'(OLD) bottom seam length'!H4563^2/($C$6/2)^2)</f>
        <v>#DIV/0!</v>
      </c>
      <c r="K4563" s="136">
        <f t="shared" si="713"/>
        <v>91040</v>
      </c>
      <c r="L4563" t="e">
        <f>SQRT(($C$5/2)^2-($C$5/2)^2*'(OLD) bottom seam length'!K4563^2/($C$6/2)^2)</f>
        <v>#DIV/0!</v>
      </c>
      <c r="O4563" s="136">
        <f t="shared" si="714"/>
        <v>91040</v>
      </c>
      <c r="P4563" t="b">
        <f t="shared" si="715"/>
        <v>0</v>
      </c>
      <c r="T4563" s="136">
        <f t="shared" si="716"/>
        <v>91020</v>
      </c>
      <c r="U4563" t="e">
        <f>SQRT(($U$6/2)^2-($U$6/2)^2*'(OLD) bottom seam length'!T4563^2/($U$7/2)^2)</f>
        <v>#VALUE!</v>
      </c>
      <c r="W4563" s="136">
        <f t="shared" si="717"/>
        <v>91020</v>
      </c>
      <c r="X4563" t="e">
        <f>SQRT(($U$6/2)^2-($U$6/2)^2*'(OLD) bottom seam length'!W4563^2/($U$7/2)^2)</f>
        <v>#VALUE!</v>
      </c>
      <c r="Z4563" s="136">
        <f t="shared" si="718"/>
        <v>91020</v>
      </c>
      <c r="AA4563" t="e">
        <f>SQRT(($U$6/2)^2-($U$6/2)^2*'(OLD) bottom seam length'!Z4563^2/($U$7/2)^2)</f>
        <v>#VALUE!</v>
      </c>
      <c r="AC4563" s="136">
        <f t="shared" si="719"/>
        <v>91020</v>
      </c>
      <c r="AD4563" t="e">
        <f>SQRT(($U$6/2)^2-($U$6/2)^2*'(OLD) bottom seam length'!AC4563^2/($U$7/2)^2)</f>
        <v>#VALUE!</v>
      </c>
    </row>
    <row r="4564" spans="2:30">
      <c r="B4564" s="136">
        <f t="shared" si="710"/>
        <v>91060</v>
      </c>
      <c r="C4564" t="e">
        <f>SQRT(($C$5/2)^2-($C$5/2)^2*'(OLD) bottom seam length'!B4564^2/($C$6/2)^2)</f>
        <v>#DIV/0!</v>
      </c>
      <c r="E4564" s="136">
        <f t="shared" si="711"/>
        <v>91060</v>
      </c>
      <c r="F4564" t="e">
        <f>SQRT(($C$5/2)^2-($C$5/2)^2*'(OLD) bottom seam length'!E4564^2/($C$6/2)^2)</f>
        <v>#DIV/0!</v>
      </c>
      <c r="H4564" s="136">
        <f t="shared" si="712"/>
        <v>91060</v>
      </c>
      <c r="I4564" t="e">
        <f>SQRT(($C$5/2)^2-($C$5/2)^2*'(OLD) bottom seam length'!H4564^2/($C$6/2)^2)</f>
        <v>#DIV/0!</v>
      </c>
      <c r="K4564" s="136">
        <f t="shared" si="713"/>
        <v>91060</v>
      </c>
      <c r="L4564" t="e">
        <f>SQRT(($C$5/2)^2-($C$5/2)^2*'(OLD) bottom seam length'!K4564^2/($C$6/2)^2)</f>
        <v>#DIV/0!</v>
      </c>
      <c r="O4564" s="136">
        <f t="shared" si="714"/>
        <v>91060</v>
      </c>
      <c r="P4564" t="b">
        <f t="shared" si="715"/>
        <v>0</v>
      </c>
      <c r="T4564" s="136">
        <f t="shared" si="716"/>
        <v>91040</v>
      </c>
      <c r="U4564" t="e">
        <f>SQRT(($U$6/2)^2-($U$6/2)^2*'(OLD) bottom seam length'!T4564^2/($U$7/2)^2)</f>
        <v>#VALUE!</v>
      </c>
      <c r="W4564" s="136">
        <f t="shared" si="717"/>
        <v>91040</v>
      </c>
      <c r="X4564" t="e">
        <f>SQRT(($U$6/2)^2-($U$6/2)^2*'(OLD) bottom seam length'!W4564^2/($U$7/2)^2)</f>
        <v>#VALUE!</v>
      </c>
      <c r="Z4564" s="136">
        <f t="shared" si="718"/>
        <v>91040</v>
      </c>
      <c r="AA4564" t="e">
        <f>SQRT(($U$6/2)^2-($U$6/2)^2*'(OLD) bottom seam length'!Z4564^2/($U$7/2)^2)</f>
        <v>#VALUE!</v>
      </c>
      <c r="AC4564" s="136">
        <f t="shared" si="719"/>
        <v>91040</v>
      </c>
      <c r="AD4564" t="e">
        <f>SQRT(($U$6/2)^2-($U$6/2)^2*'(OLD) bottom seam length'!AC4564^2/($U$7/2)^2)</f>
        <v>#VALUE!</v>
      </c>
    </row>
    <row r="4565" spans="2:30">
      <c r="B4565" s="136">
        <f t="shared" si="710"/>
        <v>91080</v>
      </c>
      <c r="C4565" t="e">
        <f>SQRT(($C$5/2)^2-($C$5/2)^2*'(OLD) bottom seam length'!B4565^2/($C$6/2)^2)</f>
        <v>#DIV/0!</v>
      </c>
      <c r="E4565" s="136">
        <f t="shared" si="711"/>
        <v>91080</v>
      </c>
      <c r="F4565" t="e">
        <f>SQRT(($C$5/2)^2-($C$5/2)^2*'(OLD) bottom seam length'!E4565^2/($C$6/2)^2)</f>
        <v>#DIV/0!</v>
      </c>
      <c r="H4565" s="136">
        <f t="shared" si="712"/>
        <v>91080</v>
      </c>
      <c r="I4565" t="e">
        <f>SQRT(($C$5/2)^2-($C$5/2)^2*'(OLD) bottom seam length'!H4565^2/($C$6/2)^2)</f>
        <v>#DIV/0!</v>
      </c>
      <c r="K4565" s="136">
        <f t="shared" si="713"/>
        <v>91080</v>
      </c>
      <c r="L4565" t="e">
        <f>SQRT(($C$5/2)^2-($C$5/2)^2*'(OLD) bottom seam length'!K4565^2/($C$6/2)^2)</f>
        <v>#DIV/0!</v>
      </c>
      <c r="O4565" s="136">
        <f t="shared" si="714"/>
        <v>91080</v>
      </c>
      <c r="P4565" t="b">
        <f t="shared" si="715"/>
        <v>0</v>
      </c>
      <c r="T4565" s="136">
        <f t="shared" si="716"/>
        <v>91060</v>
      </c>
      <c r="U4565" t="e">
        <f>SQRT(($U$6/2)^2-($U$6/2)^2*'(OLD) bottom seam length'!T4565^2/($U$7/2)^2)</f>
        <v>#VALUE!</v>
      </c>
      <c r="W4565" s="136">
        <f t="shared" si="717"/>
        <v>91060</v>
      </c>
      <c r="X4565" t="e">
        <f>SQRT(($U$6/2)^2-($U$6/2)^2*'(OLD) bottom seam length'!W4565^2/($U$7/2)^2)</f>
        <v>#VALUE!</v>
      </c>
      <c r="Z4565" s="136">
        <f t="shared" si="718"/>
        <v>91060</v>
      </c>
      <c r="AA4565" t="e">
        <f>SQRT(($U$6/2)^2-($U$6/2)^2*'(OLD) bottom seam length'!Z4565^2/($U$7/2)^2)</f>
        <v>#VALUE!</v>
      </c>
      <c r="AC4565" s="136">
        <f t="shared" si="719"/>
        <v>91060</v>
      </c>
      <c r="AD4565" t="e">
        <f>SQRT(($U$6/2)^2-($U$6/2)^2*'(OLD) bottom seam length'!AC4565^2/($U$7/2)^2)</f>
        <v>#VALUE!</v>
      </c>
    </row>
    <row r="4566" spans="2:30">
      <c r="B4566" s="136">
        <f t="shared" si="710"/>
        <v>91100</v>
      </c>
      <c r="C4566" t="e">
        <f>SQRT(($C$5/2)^2-($C$5/2)^2*'(OLD) bottom seam length'!B4566^2/($C$6/2)^2)</f>
        <v>#DIV/0!</v>
      </c>
      <c r="E4566" s="136">
        <f t="shared" si="711"/>
        <v>91100</v>
      </c>
      <c r="F4566" t="e">
        <f>SQRT(($C$5/2)^2-($C$5/2)^2*'(OLD) bottom seam length'!E4566^2/($C$6/2)^2)</f>
        <v>#DIV/0!</v>
      </c>
      <c r="H4566" s="136">
        <f t="shared" si="712"/>
        <v>91100</v>
      </c>
      <c r="I4566" t="e">
        <f>SQRT(($C$5/2)^2-($C$5/2)^2*'(OLD) bottom seam length'!H4566^2/($C$6/2)^2)</f>
        <v>#DIV/0!</v>
      </c>
      <c r="K4566" s="136">
        <f t="shared" si="713"/>
        <v>91100</v>
      </c>
      <c r="L4566" t="e">
        <f>SQRT(($C$5/2)^2-($C$5/2)^2*'(OLD) bottom seam length'!K4566^2/($C$6/2)^2)</f>
        <v>#DIV/0!</v>
      </c>
      <c r="O4566" s="136">
        <f t="shared" si="714"/>
        <v>91100</v>
      </c>
      <c r="P4566" t="b">
        <f t="shared" si="715"/>
        <v>0</v>
      </c>
      <c r="T4566" s="136">
        <f t="shared" si="716"/>
        <v>91080</v>
      </c>
      <c r="U4566" t="e">
        <f>SQRT(($U$6/2)^2-($U$6/2)^2*'(OLD) bottom seam length'!T4566^2/($U$7/2)^2)</f>
        <v>#VALUE!</v>
      </c>
      <c r="W4566" s="136">
        <f t="shared" si="717"/>
        <v>91080</v>
      </c>
      <c r="X4566" t="e">
        <f>SQRT(($U$6/2)^2-($U$6/2)^2*'(OLD) bottom seam length'!W4566^2/($U$7/2)^2)</f>
        <v>#VALUE!</v>
      </c>
      <c r="Z4566" s="136">
        <f t="shared" si="718"/>
        <v>91080</v>
      </c>
      <c r="AA4566" t="e">
        <f>SQRT(($U$6/2)^2-($U$6/2)^2*'(OLD) bottom seam length'!Z4566^2/($U$7/2)^2)</f>
        <v>#VALUE!</v>
      </c>
      <c r="AC4566" s="136">
        <f t="shared" si="719"/>
        <v>91080</v>
      </c>
      <c r="AD4566" t="e">
        <f>SQRT(($U$6/2)^2-($U$6/2)^2*'(OLD) bottom seam length'!AC4566^2/($U$7/2)^2)</f>
        <v>#VALUE!</v>
      </c>
    </row>
    <row r="4567" spans="2:30">
      <c r="B4567" s="136">
        <f t="shared" si="710"/>
        <v>91120</v>
      </c>
      <c r="C4567" t="e">
        <f>SQRT(($C$5/2)^2-($C$5/2)^2*'(OLD) bottom seam length'!B4567^2/($C$6/2)^2)</f>
        <v>#DIV/0!</v>
      </c>
      <c r="E4567" s="136">
        <f t="shared" si="711"/>
        <v>91120</v>
      </c>
      <c r="F4567" t="e">
        <f>SQRT(($C$5/2)^2-($C$5/2)^2*'(OLD) bottom seam length'!E4567^2/($C$6/2)^2)</f>
        <v>#DIV/0!</v>
      </c>
      <c r="H4567" s="136">
        <f t="shared" si="712"/>
        <v>91120</v>
      </c>
      <c r="I4567" t="e">
        <f>SQRT(($C$5/2)^2-($C$5/2)^2*'(OLD) bottom seam length'!H4567^2/($C$6/2)^2)</f>
        <v>#DIV/0!</v>
      </c>
      <c r="K4567" s="136">
        <f t="shared" si="713"/>
        <v>91120</v>
      </c>
      <c r="L4567" t="e">
        <f>SQRT(($C$5/2)^2-($C$5/2)^2*'(OLD) bottom seam length'!K4567^2/($C$6/2)^2)</f>
        <v>#DIV/0!</v>
      </c>
      <c r="O4567" s="136">
        <f t="shared" si="714"/>
        <v>91120</v>
      </c>
      <c r="P4567" t="b">
        <f t="shared" si="715"/>
        <v>0</v>
      </c>
      <c r="T4567" s="136">
        <f t="shared" si="716"/>
        <v>91100</v>
      </c>
      <c r="U4567" t="e">
        <f>SQRT(($U$6/2)^2-($U$6/2)^2*'(OLD) bottom seam length'!T4567^2/($U$7/2)^2)</f>
        <v>#VALUE!</v>
      </c>
      <c r="W4567" s="136">
        <f t="shared" si="717"/>
        <v>91100</v>
      </c>
      <c r="X4567" t="e">
        <f>SQRT(($U$6/2)^2-($U$6/2)^2*'(OLD) bottom seam length'!W4567^2/($U$7/2)^2)</f>
        <v>#VALUE!</v>
      </c>
      <c r="Z4567" s="136">
        <f t="shared" si="718"/>
        <v>91100</v>
      </c>
      <c r="AA4567" t="e">
        <f>SQRT(($U$6/2)^2-($U$6/2)^2*'(OLD) bottom seam length'!Z4567^2/($U$7/2)^2)</f>
        <v>#VALUE!</v>
      </c>
      <c r="AC4567" s="136">
        <f t="shared" si="719"/>
        <v>91100</v>
      </c>
      <c r="AD4567" t="e">
        <f>SQRT(($U$6/2)^2-($U$6/2)^2*'(OLD) bottom seam length'!AC4567^2/($U$7/2)^2)</f>
        <v>#VALUE!</v>
      </c>
    </row>
    <row r="4568" spans="2:30">
      <c r="B4568" s="136">
        <f t="shared" si="710"/>
        <v>91140</v>
      </c>
      <c r="C4568" t="e">
        <f>SQRT(($C$5/2)^2-($C$5/2)^2*'(OLD) bottom seam length'!B4568^2/($C$6/2)^2)</f>
        <v>#DIV/0!</v>
      </c>
      <c r="E4568" s="136">
        <f t="shared" si="711"/>
        <v>91140</v>
      </c>
      <c r="F4568" t="e">
        <f>SQRT(($C$5/2)^2-($C$5/2)^2*'(OLD) bottom seam length'!E4568^2/($C$6/2)^2)</f>
        <v>#DIV/0!</v>
      </c>
      <c r="H4568" s="136">
        <f t="shared" si="712"/>
        <v>91140</v>
      </c>
      <c r="I4568" t="e">
        <f>SQRT(($C$5/2)^2-($C$5/2)^2*'(OLD) bottom seam length'!H4568^2/($C$6/2)^2)</f>
        <v>#DIV/0!</v>
      </c>
      <c r="K4568" s="136">
        <f t="shared" si="713"/>
        <v>91140</v>
      </c>
      <c r="L4568" t="e">
        <f>SQRT(($C$5/2)^2-($C$5/2)^2*'(OLD) bottom seam length'!K4568^2/($C$6/2)^2)</f>
        <v>#DIV/0!</v>
      </c>
      <c r="O4568" s="136">
        <f t="shared" si="714"/>
        <v>91140</v>
      </c>
      <c r="P4568" t="b">
        <f t="shared" si="715"/>
        <v>0</v>
      </c>
      <c r="T4568" s="136">
        <f t="shared" si="716"/>
        <v>91120</v>
      </c>
      <c r="U4568" t="e">
        <f>SQRT(($U$6/2)^2-($U$6/2)^2*'(OLD) bottom seam length'!T4568^2/($U$7/2)^2)</f>
        <v>#VALUE!</v>
      </c>
      <c r="W4568" s="136">
        <f t="shared" si="717"/>
        <v>91120</v>
      </c>
      <c r="X4568" t="e">
        <f>SQRT(($U$6/2)^2-($U$6/2)^2*'(OLD) bottom seam length'!W4568^2/($U$7/2)^2)</f>
        <v>#VALUE!</v>
      </c>
      <c r="Z4568" s="136">
        <f t="shared" si="718"/>
        <v>91120</v>
      </c>
      <c r="AA4568" t="e">
        <f>SQRT(($U$6/2)^2-($U$6/2)^2*'(OLD) bottom seam length'!Z4568^2/($U$7/2)^2)</f>
        <v>#VALUE!</v>
      </c>
      <c r="AC4568" s="136">
        <f t="shared" si="719"/>
        <v>91120</v>
      </c>
      <c r="AD4568" t="e">
        <f>SQRT(($U$6/2)^2-($U$6/2)^2*'(OLD) bottom seam length'!AC4568^2/($U$7/2)^2)</f>
        <v>#VALUE!</v>
      </c>
    </row>
    <row r="4569" spans="2:30">
      <c r="B4569" s="136">
        <f t="shared" si="710"/>
        <v>91160</v>
      </c>
      <c r="C4569" t="e">
        <f>SQRT(($C$5/2)^2-($C$5/2)^2*'(OLD) bottom seam length'!B4569^2/($C$6/2)^2)</f>
        <v>#DIV/0!</v>
      </c>
      <c r="E4569" s="136">
        <f t="shared" si="711"/>
        <v>91160</v>
      </c>
      <c r="F4569" t="e">
        <f>SQRT(($C$5/2)^2-($C$5/2)^2*'(OLD) bottom seam length'!E4569^2/($C$6/2)^2)</f>
        <v>#DIV/0!</v>
      </c>
      <c r="H4569" s="136">
        <f t="shared" si="712"/>
        <v>91160</v>
      </c>
      <c r="I4569" t="e">
        <f>SQRT(($C$5/2)^2-($C$5/2)^2*'(OLD) bottom seam length'!H4569^2/($C$6/2)^2)</f>
        <v>#DIV/0!</v>
      </c>
      <c r="K4569" s="136">
        <f t="shared" si="713"/>
        <v>91160</v>
      </c>
      <c r="L4569" t="e">
        <f>SQRT(($C$5/2)^2-($C$5/2)^2*'(OLD) bottom seam length'!K4569^2/($C$6/2)^2)</f>
        <v>#DIV/0!</v>
      </c>
      <c r="O4569" s="136">
        <f t="shared" si="714"/>
        <v>91160</v>
      </c>
      <c r="P4569" t="b">
        <f t="shared" si="715"/>
        <v>0</v>
      </c>
      <c r="T4569" s="136">
        <f t="shared" si="716"/>
        <v>91140</v>
      </c>
      <c r="U4569" t="e">
        <f>SQRT(($U$6/2)^2-($U$6/2)^2*'(OLD) bottom seam length'!T4569^2/($U$7/2)^2)</f>
        <v>#VALUE!</v>
      </c>
      <c r="W4569" s="136">
        <f t="shared" si="717"/>
        <v>91140</v>
      </c>
      <c r="X4569" t="e">
        <f>SQRT(($U$6/2)^2-($U$6/2)^2*'(OLD) bottom seam length'!W4569^2/($U$7/2)^2)</f>
        <v>#VALUE!</v>
      </c>
      <c r="Z4569" s="136">
        <f t="shared" si="718"/>
        <v>91140</v>
      </c>
      <c r="AA4569" t="e">
        <f>SQRT(($U$6/2)^2-($U$6/2)^2*'(OLD) bottom seam length'!Z4569^2/($U$7/2)^2)</f>
        <v>#VALUE!</v>
      </c>
      <c r="AC4569" s="136">
        <f t="shared" si="719"/>
        <v>91140</v>
      </c>
      <c r="AD4569" t="e">
        <f>SQRT(($U$6/2)^2-($U$6/2)^2*'(OLD) bottom seam length'!AC4569^2/($U$7/2)^2)</f>
        <v>#VALUE!</v>
      </c>
    </row>
    <row r="4570" spans="2:30">
      <c r="B4570" s="136">
        <f t="shared" si="710"/>
        <v>91180</v>
      </c>
      <c r="C4570" t="e">
        <f>SQRT(($C$5/2)^2-($C$5/2)^2*'(OLD) bottom seam length'!B4570^2/($C$6/2)^2)</f>
        <v>#DIV/0!</v>
      </c>
      <c r="E4570" s="136">
        <f t="shared" si="711"/>
        <v>91180</v>
      </c>
      <c r="F4570" t="e">
        <f>SQRT(($C$5/2)^2-($C$5/2)^2*'(OLD) bottom seam length'!E4570^2/($C$6/2)^2)</f>
        <v>#DIV/0!</v>
      </c>
      <c r="H4570" s="136">
        <f t="shared" si="712"/>
        <v>91180</v>
      </c>
      <c r="I4570" t="e">
        <f>SQRT(($C$5/2)^2-($C$5/2)^2*'(OLD) bottom seam length'!H4570^2/($C$6/2)^2)</f>
        <v>#DIV/0!</v>
      </c>
      <c r="K4570" s="136">
        <f t="shared" si="713"/>
        <v>91180</v>
      </c>
      <c r="L4570" t="e">
        <f>SQRT(($C$5/2)^2-($C$5/2)^2*'(OLD) bottom seam length'!K4570^2/($C$6/2)^2)</f>
        <v>#DIV/0!</v>
      </c>
      <c r="O4570" s="136">
        <f t="shared" si="714"/>
        <v>91180</v>
      </c>
      <c r="P4570" t="b">
        <f t="shared" si="715"/>
        <v>0</v>
      </c>
      <c r="T4570" s="136">
        <f t="shared" si="716"/>
        <v>91160</v>
      </c>
      <c r="U4570" t="e">
        <f>SQRT(($U$6/2)^2-($U$6/2)^2*'(OLD) bottom seam length'!T4570^2/($U$7/2)^2)</f>
        <v>#VALUE!</v>
      </c>
      <c r="W4570" s="136">
        <f t="shared" si="717"/>
        <v>91160</v>
      </c>
      <c r="X4570" t="e">
        <f>SQRT(($U$6/2)^2-($U$6/2)^2*'(OLD) bottom seam length'!W4570^2/($U$7/2)^2)</f>
        <v>#VALUE!</v>
      </c>
      <c r="Z4570" s="136">
        <f t="shared" si="718"/>
        <v>91160</v>
      </c>
      <c r="AA4570" t="e">
        <f>SQRT(($U$6/2)^2-($U$6/2)^2*'(OLD) bottom seam length'!Z4570^2/($U$7/2)^2)</f>
        <v>#VALUE!</v>
      </c>
      <c r="AC4570" s="136">
        <f t="shared" si="719"/>
        <v>91160</v>
      </c>
      <c r="AD4570" t="e">
        <f>SQRT(($U$6/2)^2-($U$6/2)^2*'(OLD) bottom seam length'!AC4570^2/($U$7/2)^2)</f>
        <v>#VALUE!</v>
      </c>
    </row>
    <row r="4571" spans="2:30">
      <c r="B4571" s="136">
        <f t="shared" si="710"/>
        <v>91200</v>
      </c>
      <c r="C4571" t="e">
        <f>SQRT(($C$5/2)^2-($C$5/2)^2*'(OLD) bottom seam length'!B4571^2/($C$6/2)^2)</f>
        <v>#DIV/0!</v>
      </c>
      <c r="E4571" s="136">
        <f t="shared" si="711"/>
        <v>91200</v>
      </c>
      <c r="F4571" t="e">
        <f>SQRT(($C$5/2)^2-($C$5/2)^2*'(OLD) bottom seam length'!E4571^2/($C$6/2)^2)</f>
        <v>#DIV/0!</v>
      </c>
      <c r="H4571" s="136">
        <f t="shared" si="712"/>
        <v>91200</v>
      </c>
      <c r="I4571" t="e">
        <f>SQRT(($C$5/2)^2-($C$5/2)^2*'(OLD) bottom seam length'!H4571^2/($C$6/2)^2)</f>
        <v>#DIV/0!</v>
      </c>
      <c r="K4571" s="136">
        <f t="shared" si="713"/>
        <v>91200</v>
      </c>
      <c r="L4571" t="e">
        <f>SQRT(($C$5/2)^2-($C$5/2)^2*'(OLD) bottom seam length'!K4571^2/($C$6/2)^2)</f>
        <v>#DIV/0!</v>
      </c>
      <c r="O4571" s="136">
        <f t="shared" si="714"/>
        <v>91200</v>
      </c>
      <c r="P4571" t="b">
        <f t="shared" si="715"/>
        <v>0</v>
      </c>
      <c r="T4571" s="136">
        <f t="shared" si="716"/>
        <v>91180</v>
      </c>
      <c r="U4571" t="e">
        <f>SQRT(($U$6/2)^2-($U$6/2)^2*'(OLD) bottom seam length'!T4571^2/($U$7/2)^2)</f>
        <v>#VALUE!</v>
      </c>
      <c r="W4571" s="136">
        <f t="shared" si="717"/>
        <v>91180</v>
      </c>
      <c r="X4571" t="e">
        <f>SQRT(($U$6/2)^2-($U$6/2)^2*'(OLD) bottom seam length'!W4571^2/($U$7/2)^2)</f>
        <v>#VALUE!</v>
      </c>
      <c r="Z4571" s="136">
        <f t="shared" si="718"/>
        <v>91180</v>
      </c>
      <c r="AA4571" t="e">
        <f>SQRT(($U$6/2)^2-($U$6/2)^2*'(OLD) bottom seam length'!Z4571^2/($U$7/2)^2)</f>
        <v>#VALUE!</v>
      </c>
      <c r="AC4571" s="136">
        <f t="shared" si="719"/>
        <v>91180</v>
      </c>
      <c r="AD4571" t="e">
        <f>SQRT(($U$6/2)^2-($U$6/2)^2*'(OLD) bottom seam length'!AC4571^2/($U$7/2)^2)</f>
        <v>#VALUE!</v>
      </c>
    </row>
    <row r="4572" spans="2:30">
      <c r="B4572" s="136">
        <f t="shared" si="710"/>
        <v>91220</v>
      </c>
      <c r="C4572" t="e">
        <f>SQRT(($C$5/2)^2-($C$5/2)^2*'(OLD) bottom seam length'!B4572^2/($C$6/2)^2)</f>
        <v>#DIV/0!</v>
      </c>
      <c r="E4572" s="136">
        <f t="shared" si="711"/>
        <v>91220</v>
      </c>
      <c r="F4572" t="e">
        <f>SQRT(($C$5/2)^2-($C$5/2)^2*'(OLD) bottom seam length'!E4572^2/($C$6/2)^2)</f>
        <v>#DIV/0!</v>
      </c>
      <c r="H4572" s="136">
        <f t="shared" si="712"/>
        <v>91220</v>
      </c>
      <c r="I4572" t="e">
        <f>SQRT(($C$5/2)^2-($C$5/2)^2*'(OLD) bottom seam length'!H4572^2/($C$6/2)^2)</f>
        <v>#DIV/0!</v>
      </c>
      <c r="K4572" s="136">
        <f t="shared" si="713"/>
        <v>91220</v>
      </c>
      <c r="L4572" t="e">
        <f>SQRT(($C$5/2)^2-($C$5/2)^2*'(OLD) bottom seam length'!K4572^2/($C$6/2)^2)</f>
        <v>#DIV/0!</v>
      </c>
      <c r="O4572" s="136">
        <f t="shared" si="714"/>
        <v>91220</v>
      </c>
      <c r="P4572" t="b">
        <f t="shared" si="715"/>
        <v>0</v>
      </c>
      <c r="T4572" s="136">
        <f t="shared" si="716"/>
        <v>91200</v>
      </c>
      <c r="U4572" t="e">
        <f>SQRT(($U$6/2)^2-($U$6/2)^2*'(OLD) bottom seam length'!T4572^2/($U$7/2)^2)</f>
        <v>#VALUE!</v>
      </c>
      <c r="W4572" s="136">
        <f t="shared" si="717"/>
        <v>91200</v>
      </c>
      <c r="X4572" t="e">
        <f>SQRT(($U$6/2)^2-($U$6/2)^2*'(OLD) bottom seam length'!W4572^2/($U$7/2)^2)</f>
        <v>#VALUE!</v>
      </c>
      <c r="Z4572" s="136">
        <f t="shared" si="718"/>
        <v>91200</v>
      </c>
      <c r="AA4572" t="e">
        <f>SQRT(($U$6/2)^2-($U$6/2)^2*'(OLD) bottom seam length'!Z4572^2/($U$7/2)^2)</f>
        <v>#VALUE!</v>
      </c>
      <c r="AC4572" s="136">
        <f t="shared" si="719"/>
        <v>91200</v>
      </c>
      <c r="AD4572" t="e">
        <f>SQRT(($U$6/2)^2-($U$6/2)^2*'(OLD) bottom seam length'!AC4572^2/($U$7/2)^2)</f>
        <v>#VALUE!</v>
      </c>
    </row>
    <row r="4573" spans="2:30">
      <c r="B4573" s="136">
        <f t="shared" si="710"/>
        <v>91240</v>
      </c>
      <c r="C4573" t="e">
        <f>SQRT(($C$5/2)^2-($C$5/2)^2*'(OLD) bottom seam length'!B4573^2/($C$6/2)^2)</f>
        <v>#DIV/0!</v>
      </c>
      <c r="E4573" s="136">
        <f t="shared" si="711"/>
        <v>91240</v>
      </c>
      <c r="F4573" t="e">
        <f>SQRT(($C$5/2)^2-($C$5/2)^2*'(OLD) bottom seam length'!E4573^2/($C$6/2)^2)</f>
        <v>#DIV/0!</v>
      </c>
      <c r="H4573" s="136">
        <f t="shared" si="712"/>
        <v>91240</v>
      </c>
      <c r="I4573" t="e">
        <f>SQRT(($C$5/2)^2-($C$5/2)^2*'(OLD) bottom seam length'!H4573^2/($C$6/2)^2)</f>
        <v>#DIV/0!</v>
      </c>
      <c r="K4573" s="136">
        <f t="shared" si="713"/>
        <v>91240</v>
      </c>
      <c r="L4573" t="e">
        <f>SQRT(($C$5/2)^2-($C$5/2)^2*'(OLD) bottom seam length'!K4573^2/($C$6/2)^2)</f>
        <v>#DIV/0!</v>
      </c>
      <c r="O4573" s="136">
        <f t="shared" si="714"/>
        <v>91240</v>
      </c>
      <c r="P4573" t="b">
        <f t="shared" si="715"/>
        <v>0</v>
      </c>
      <c r="T4573" s="136">
        <f t="shared" si="716"/>
        <v>91220</v>
      </c>
      <c r="U4573" t="e">
        <f>SQRT(($U$6/2)^2-($U$6/2)^2*'(OLD) bottom seam length'!T4573^2/($U$7/2)^2)</f>
        <v>#VALUE!</v>
      </c>
      <c r="W4573" s="136">
        <f t="shared" si="717"/>
        <v>91220</v>
      </c>
      <c r="X4573" t="e">
        <f>SQRT(($U$6/2)^2-($U$6/2)^2*'(OLD) bottom seam length'!W4573^2/($U$7/2)^2)</f>
        <v>#VALUE!</v>
      </c>
      <c r="Z4573" s="136">
        <f t="shared" si="718"/>
        <v>91220</v>
      </c>
      <c r="AA4573" t="e">
        <f>SQRT(($U$6/2)^2-($U$6/2)^2*'(OLD) bottom seam length'!Z4573^2/($U$7/2)^2)</f>
        <v>#VALUE!</v>
      </c>
      <c r="AC4573" s="136">
        <f t="shared" si="719"/>
        <v>91220</v>
      </c>
      <c r="AD4573" t="e">
        <f>SQRT(($U$6/2)^2-($U$6/2)^2*'(OLD) bottom seam length'!AC4573^2/($U$7/2)^2)</f>
        <v>#VALUE!</v>
      </c>
    </row>
    <row r="4574" spans="2:30">
      <c r="B4574" s="136">
        <f t="shared" si="710"/>
        <v>91260</v>
      </c>
      <c r="C4574" t="e">
        <f>SQRT(($C$5/2)^2-($C$5/2)^2*'(OLD) bottom seam length'!B4574^2/($C$6/2)^2)</f>
        <v>#DIV/0!</v>
      </c>
      <c r="E4574" s="136">
        <f t="shared" si="711"/>
        <v>91260</v>
      </c>
      <c r="F4574" t="e">
        <f>SQRT(($C$5/2)^2-($C$5/2)^2*'(OLD) bottom seam length'!E4574^2/($C$6/2)^2)</f>
        <v>#DIV/0!</v>
      </c>
      <c r="H4574" s="136">
        <f t="shared" si="712"/>
        <v>91260</v>
      </c>
      <c r="I4574" t="e">
        <f>SQRT(($C$5/2)^2-($C$5/2)^2*'(OLD) bottom seam length'!H4574^2/($C$6/2)^2)</f>
        <v>#DIV/0!</v>
      </c>
      <c r="K4574" s="136">
        <f t="shared" si="713"/>
        <v>91260</v>
      </c>
      <c r="L4574" t="e">
        <f>SQRT(($C$5/2)^2-($C$5/2)^2*'(OLD) bottom seam length'!K4574^2/($C$6/2)^2)</f>
        <v>#DIV/0!</v>
      </c>
      <c r="O4574" s="136">
        <f t="shared" si="714"/>
        <v>91260</v>
      </c>
      <c r="P4574" t="b">
        <f t="shared" si="715"/>
        <v>0</v>
      </c>
      <c r="T4574" s="136">
        <f t="shared" si="716"/>
        <v>91240</v>
      </c>
      <c r="U4574" t="e">
        <f>SQRT(($U$6/2)^2-($U$6/2)^2*'(OLD) bottom seam length'!T4574^2/($U$7/2)^2)</f>
        <v>#VALUE!</v>
      </c>
      <c r="W4574" s="136">
        <f t="shared" si="717"/>
        <v>91240</v>
      </c>
      <c r="X4574" t="e">
        <f>SQRT(($U$6/2)^2-($U$6/2)^2*'(OLD) bottom seam length'!W4574^2/($U$7/2)^2)</f>
        <v>#VALUE!</v>
      </c>
      <c r="Z4574" s="136">
        <f t="shared" si="718"/>
        <v>91240</v>
      </c>
      <c r="AA4574" t="e">
        <f>SQRT(($U$6/2)^2-($U$6/2)^2*'(OLD) bottom seam length'!Z4574^2/($U$7/2)^2)</f>
        <v>#VALUE!</v>
      </c>
      <c r="AC4574" s="136">
        <f t="shared" si="719"/>
        <v>91240</v>
      </c>
      <c r="AD4574" t="e">
        <f>SQRT(($U$6/2)^2-($U$6/2)^2*'(OLD) bottom seam length'!AC4574^2/($U$7/2)^2)</f>
        <v>#VALUE!</v>
      </c>
    </row>
    <row r="4575" spans="2:30">
      <c r="B4575" s="136">
        <f t="shared" si="710"/>
        <v>91280</v>
      </c>
      <c r="C4575" t="e">
        <f>SQRT(($C$5/2)^2-($C$5/2)^2*'(OLD) bottom seam length'!B4575^2/($C$6/2)^2)</f>
        <v>#DIV/0!</v>
      </c>
      <c r="E4575" s="136">
        <f t="shared" si="711"/>
        <v>91280</v>
      </c>
      <c r="F4575" t="e">
        <f>SQRT(($C$5/2)^2-($C$5/2)^2*'(OLD) bottom seam length'!E4575^2/($C$6/2)^2)</f>
        <v>#DIV/0!</v>
      </c>
      <c r="H4575" s="136">
        <f t="shared" si="712"/>
        <v>91280</v>
      </c>
      <c r="I4575" t="e">
        <f>SQRT(($C$5/2)^2-($C$5/2)^2*'(OLD) bottom seam length'!H4575^2/($C$6/2)^2)</f>
        <v>#DIV/0!</v>
      </c>
      <c r="K4575" s="136">
        <f t="shared" si="713"/>
        <v>91280</v>
      </c>
      <c r="L4575" t="e">
        <f>SQRT(($C$5/2)^2-($C$5/2)^2*'(OLD) bottom seam length'!K4575^2/($C$6/2)^2)</f>
        <v>#DIV/0!</v>
      </c>
      <c r="O4575" s="136">
        <f t="shared" si="714"/>
        <v>91280</v>
      </c>
      <c r="P4575" t="b">
        <f t="shared" si="715"/>
        <v>0</v>
      </c>
      <c r="T4575" s="136">
        <f t="shared" si="716"/>
        <v>91260</v>
      </c>
      <c r="U4575" t="e">
        <f>SQRT(($U$6/2)^2-($U$6/2)^2*'(OLD) bottom seam length'!T4575^2/($U$7/2)^2)</f>
        <v>#VALUE!</v>
      </c>
      <c r="W4575" s="136">
        <f t="shared" si="717"/>
        <v>91260</v>
      </c>
      <c r="X4575" t="e">
        <f>SQRT(($U$6/2)^2-($U$6/2)^2*'(OLD) bottom seam length'!W4575^2/($U$7/2)^2)</f>
        <v>#VALUE!</v>
      </c>
      <c r="Z4575" s="136">
        <f t="shared" si="718"/>
        <v>91260</v>
      </c>
      <c r="AA4575" t="e">
        <f>SQRT(($U$6/2)^2-($U$6/2)^2*'(OLD) bottom seam length'!Z4575^2/($U$7/2)^2)</f>
        <v>#VALUE!</v>
      </c>
      <c r="AC4575" s="136">
        <f t="shared" si="719"/>
        <v>91260</v>
      </c>
      <c r="AD4575" t="e">
        <f>SQRT(($U$6/2)^2-($U$6/2)^2*'(OLD) bottom seam length'!AC4575^2/($U$7/2)^2)</f>
        <v>#VALUE!</v>
      </c>
    </row>
    <row r="4576" spans="2:30">
      <c r="B4576" s="136">
        <f t="shared" si="710"/>
        <v>91300</v>
      </c>
      <c r="C4576" t="e">
        <f>SQRT(($C$5/2)^2-($C$5/2)^2*'(OLD) bottom seam length'!B4576^2/($C$6/2)^2)</f>
        <v>#DIV/0!</v>
      </c>
      <c r="E4576" s="136">
        <f t="shared" si="711"/>
        <v>91300</v>
      </c>
      <c r="F4576" t="e">
        <f>SQRT(($C$5/2)^2-($C$5/2)^2*'(OLD) bottom seam length'!E4576^2/($C$6/2)^2)</f>
        <v>#DIV/0!</v>
      </c>
      <c r="H4576" s="136">
        <f t="shared" si="712"/>
        <v>91300</v>
      </c>
      <c r="I4576" t="e">
        <f>SQRT(($C$5/2)^2-($C$5/2)^2*'(OLD) bottom seam length'!H4576^2/($C$6/2)^2)</f>
        <v>#DIV/0!</v>
      </c>
      <c r="K4576" s="136">
        <f t="shared" si="713"/>
        <v>91300</v>
      </c>
      <c r="L4576" t="e">
        <f>SQRT(($C$5/2)^2-($C$5/2)^2*'(OLD) bottom seam length'!K4576^2/($C$6/2)^2)</f>
        <v>#DIV/0!</v>
      </c>
      <c r="O4576" s="136">
        <f t="shared" si="714"/>
        <v>91300</v>
      </c>
      <c r="P4576" t="b">
        <f t="shared" si="715"/>
        <v>0</v>
      </c>
      <c r="T4576" s="136">
        <f t="shared" si="716"/>
        <v>91280</v>
      </c>
      <c r="U4576" t="e">
        <f>SQRT(($U$6/2)^2-($U$6/2)^2*'(OLD) bottom seam length'!T4576^2/($U$7/2)^2)</f>
        <v>#VALUE!</v>
      </c>
      <c r="W4576" s="136">
        <f t="shared" si="717"/>
        <v>91280</v>
      </c>
      <c r="X4576" t="e">
        <f>SQRT(($U$6/2)^2-($U$6/2)^2*'(OLD) bottom seam length'!W4576^2/($U$7/2)^2)</f>
        <v>#VALUE!</v>
      </c>
      <c r="Z4576" s="136">
        <f t="shared" si="718"/>
        <v>91280</v>
      </c>
      <c r="AA4576" t="e">
        <f>SQRT(($U$6/2)^2-($U$6/2)^2*'(OLD) bottom seam length'!Z4576^2/($U$7/2)^2)</f>
        <v>#VALUE!</v>
      </c>
      <c r="AC4576" s="136">
        <f t="shared" si="719"/>
        <v>91280</v>
      </c>
      <c r="AD4576" t="e">
        <f>SQRT(($U$6/2)^2-($U$6/2)^2*'(OLD) bottom seam length'!AC4576^2/($U$7/2)^2)</f>
        <v>#VALUE!</v>
      </c>
    </row>
    <row r="4577" spans="2:30">
      <c r="B4577" s="136">
        <f t="shared" si="710"/>
        <v>91320</v>
      </c>
      <c r="C4577" t="e">
        <f>SQRT(($C$5/2)^2-($C$5/2)^2*'(OLD) bottom seam length'!B4577^2/($C$6/2)^2)</f>
        <v>#DIV/0!</v>
      </c>
      <c r="E4577" s="136">
        <f t="shared" si="711"/>
        <v>91320</v>
      </c>
      <c r="F4577" t="e">
        <f>SQRT(($C$5/2)^2-($C$5/2)^2*'(OLD) bottom seam length'!E4577^2/($C$6/2)^2)</f>
        <v>#DIV/0!</v>
      </c>
      <c r="H4577" s="136">
        <f t="shared" si="712"/>
        <v>91320</v>
      </c>
      <c r="I4577" t="e">
        <f>SQRT(($C$5/2)^2-($C$5/2)^2*'(OLD) bottom seam length'!H4577^2/($C$6/2)^2)</f>
        <v>#DIV/0!</v>
      </c>
      <c r="K4577" s="136">
        <f t="shared" si="713"/>
        <v>91320</v>
      </c>
      <c r="L4577" t="e">
        <f>SQRT(($C$5/2)^2-($C$5/2)^2*'(OLD) bottom seam length'!K4577^2/($C$6/2)^2)</f>
        <v>#DIV/0!</v>
      </c>
      <c r="O4577" s="136">
        <f t="shared" si="714"/>
        <v>91320</v>
      </c>
      <c r="P4577" t="b">
        <f t="shared" si="715"/>
        <v>0</v>
      </c>
      <c r="T4577" s="136">
        <f t="shared" si="716"/>
        <v>91300</v>
      </c>
      <c r="U4577" t="e">
        <f>SQRT(($U$6/2)^2-($U$6/2)^2*'(OLD) bottom seam length'!T4577^2/($U$7/2)^2)</f>
        <v>#VALUE!</v>
      </c>
      <c r="W4577" s="136">
        <f t="shared" si="717"/>
        <v>91300</v>
      </c>
      <c r="X4577" t="e">
        <f>SQRT(($U$6/2)^2-($U$6/2)^2*'(OLD) bottom seam length'!W4577^2/($U$7/2)^2)</f>
        <v>#VALUE!</v>
      </c>
      <c r="Z4577" s="136">
        <f t="shared" si="718"/>
        <v>91300</v>
      </c>
      <c r="AA4577" t="e">
        <f>SQRT(($U$6/2)^2-($U$6/2)^2*'(OLD) bottom seam length'!Z4577^2/($U$7/2)^2)</f>
        <v>#VALUE!</v>
      </c>
      <c r="AC4577" s="136">
        <f t="shared" si="719"/>
        <v>91300</v>
      </c>
      <c r="AD4577" t="e">
        <f>SQRT(($U$6/2)^2-($U$6/2)^2*'(OLD) bottom seam length'!AC4577^2/($U$7/2)^2)</f>
        <v>#VALUE!</v>
      </c>
    </row>
    <row r="4578" spans="2:30">
      <c r="B4578" s="136">
        <f t="shared" si="710"/>
        <v>91340</v>
      </c>
      <c r="C4578" t="e">
        <f>SQRT(($C$5/2)^2-($C$5/2)^2*'(OLD) bottom seam length'!B4578^2/($C$6/2)^2)</f>
        <v>#DIV/0!</v>
      </c>
      <c r="E4578" s="136">
        <f t="shared" si="711"/>
        <v>91340</v>
      </c>
      <c r="F4578" t="e">
        <f>SQRT(($C$5/2)^2-($C$5/2)^2*'(OLD) bottom seam length'!E4578^2/($C$6/2)^2)</f>
        <v>#DIV/0!</v>
      </c>
      <c r="H4578" s="136">
        <f t="shared" si="712"/>
        <v>91340</v>
      </c>
      <c r="I4578" t="e">
        <f>SQRT(($C$5/2)^2-($C$5/2)^2*'(OLD) bottom seam length'!H4578^2/($C$6/2)^2)</f>
        <v>#DIV/0!</v>
      </c>
      <c r="K4578" s="136">
        <f t="shared" si="713"/>
        <v>91340</v>
      </c>
      <c r="L4578" t="e">
        <f>SQRT(($C$5/2)^2-($C$5/2)^2*'(OLD) bottom seam length'!K4578^2/($C$6/2)^2)</f>
        <v>#DIV/0!</v>
      </c>
      <c r="O4578" s="136">
        <f t="shared" si="714"/>
        <v>91340</v>
      </c>
      <c r="P4578" t="b">
        <f t="shared" si="715"/>
        <v>0</v>
      </c>
      <c r="T4578" s="136">
        <f t="shared" si="716"/>
        <v>91320</v>
      </c>
      <c r="U4578" t="e">
        <f>SQRT(($U$6/2)^2-($U$6/2)^2*'(OLD) bottom seam length'!T4578^2/($U$7/2)^2)</f>
        <v>#VALUE!</v>
      </c>
      <c r="W4578" s="136">
        <f t="shared" si="717"/>
        <v>91320</v>
      </c>
      <c r="X4578" t="e">
        <f>SQRT(($U$6/2)^2-($U$6/2)^2*'(OLD) bottom seam length'!W4578^2/($U$7/2)^2)</f>
        <v>#VALUE!</v>
      </c>
      <c r="Z4578" s="136">
        <f t="shared" si="718"/>
        <v>91320</v>
      </c>
      <c r="AA4578" t="e">
        <f>SQRT(($U$6/2)^2-($U$6/2)^2*'(OLD) bottom seam length'!Z4578^2/($U$7/2)^2)</f>
        <v>#VALUE!</v>
      </c>
      <c r="AC4578" s="136">
        <f t="shared" si="719"/>
        <v>91320</v>
      </c>
      <c r="AD4578" t="e">
        <f>SQRT(($U$6/2)^2-($U$6/2)^2*'(OLD) bottom seam length'!AC4578^2/($U$7/2)^2)</f>
        <v>#VALUE!</v>
      </c>
    </row>
    <row r="4579" spans="2:30">
      <c r="B4579" s="136">
        <f t="shared" si="710"/>
        <v>91360</v>
      </c>
      <c r="C4579" t="e">
        <f>SQRT(($C$5/2)^2-($C$5/2)^2*'(OLD) bottom seam length'!B4579^2/($C$6/2)^2)</f>
        <v>#DIV/0!</v>
      </c>
      <c r="E4579" s="136">
        <f t="shared" si="711"/>
        <v>91360</v>
      </c>
      <c r="F4579" t="e">
        <f>SQRT(($C$5/2)^2-($C$5/2)^2*'(OLD) bottom seam length'!E4579^2/($C$6/2)^2)</f>
        <v>#DIV/0!</v>
      </c>
      <c r="H4579" s="136">
        <f t="shared" si="712"/>
        <v>91360</v>
      </c>
      <c r="I4579" t="e">
        <f>SQRT(($C$5/2)^2-($C$5/2)^2*'(OLD) bottom seam length'!H4579^2/($C$6/2)^2)</f>
        <v>#DIV/0!</v>
      </c>
      <c r="K4579" s="136">
        <f t="shared" si="713"/>
        <v>91360</v>
      </c>
      <c r="L4579" t="e">
        <f>SQRT(($C$5/2)^2-($C$5/2)^2*'(OLD) bottom seam length'!K4579^2/($C$6/2)^2)</f>
        <v>#DIV/0!</v>
      </c>
      <c r="O4579" s="136">
        <f t="shared" si="714"/>
        <v>91360</v>
      </c>
      <c r="P4579" t="b">
        <f t="shared" si="715"/>
        <v>0</v>
      </c>
      <c r="T4579" s="136">
        <f t="shared" si="716"/>
        <v>91340</v>
      </c>
      <c r="U4579" t="e">
        <f>SQRT(($U$6/2)^2-($U$6/2)^2*'(OLD) bottom seam length'!T4579^2/($U$7/2)^2)</f>
        <v>#VALUE!</v>
      </c>
      <c r="W4579" s="136">
        <f t="shared" si="717"/>
        <v>91340</v>
      </c>
      <c r="X4579" t="e">
        <f>SQRT(($U$6/2)^2-($U$6/2)^2*'(OLD) bottom seam length'!W4579^2/($U$7/2)^2)</f>
        <v>#VALUE!</v>
      </c>
      <c r="Z4579" s="136">
        <f t="shared" si="718"/>
        <v>91340</v>
      </c>
      <c r="AA4579" t="e">
        <f>SQRT(($U$6/2)^2-($U$6/2)^2*'(OLD) bottom seam length'!Z4579^2/($U$7/2)^2)</f>
        <v>#VALUE!</v>
      </c>
      <c r="AC4579" s="136">
        <f t="shared" si="719"/>
        <v>91340</v>
      </c>
      <c r="AD4579" t="e">
        <f>SQRT(($U$6/2)^2-($U$6/2)^2*'(OLD) bottom seam length'!AC4579^2/($U$7/2)^2)</f>
        <v>#VALUE!</v>
      </c>
    </row>
    <row r="4580" spans="2:30">
      <c r="B4580" s="136">
        <f t="shared" si="710"/>
        <v>91380</v>
      </c>
      <c r="C4580" t="e">
        <f>SQRT(($C$5/2)^2-($C$5/2)^2*'(OLD) bottom seam length'!B4580^2/($C$6/2)^2)</f>
        <v>#DIV/0!</v>
      </c>
      <c r="E4580" s="136">
        <f t="shared" si="711"/>
        <v>91380</v>
      </c>
      <c r="F4580" t="e">
        <f>SQRT(($C$5/2)^2-($C$5/2)^2*'(OLD) bottom seam length'!E4580^2/($C$6/2)^2)</f>
        <v>#DIV/0!</v>
      </c>
      <c r="H4580" s="136">
        <f t="shared" si="712"/>
        <v>91380</v>
      </c>
      <c r="I4580" t="e">
        <f>SQRT(($C$5/2)^2-($C$5/2)^2*'(OLD) bottom seam length'!H4580^2/($C$6/2)^2)</f>
        <v>#DIV/0!</v>
      </c>
      <c r="K4580" s="136">
        <f t="shared" si="713"/>
        <v>91380</v>
      </c>
      <c r="L4580" t="e">
        <f>SQRT(($C$5/2)^2-($C$5/2)^2*'(OLD) bottom seam length'!K4580^2/($C$6/2)^2)</f>
        <v>#DIV/0!</v>
      </c>
      <c r="O4580" s="136">
        <f t="shared" si="714"/>
        <v>91380</v>
      </c>
      <c r="P4580" t="b">
        <f t="shared" si="715"/>
        <v>0</v>
      </c>
      <c r="T4580" s="136">
        <f t="shared" si="716"/>
        <v>91360</v>
      </c>
      <c r="U4580" t="e">
        <f>SQRT(($U$6/2)^2-($U$6/2)^2*'(OLD) bottom seam length'!T4580^2/($U$7/2)^2)</f>
        <v>#VALUE!</v>
      </c>
      <c r="W4580" s="136">
        <f t="shared" si="717"/>
        <v>91360</v>
      </c>
      <c r="X4580" t="e">
        <f>SQRT(($U$6/2)^2-($U$6/2)^2*'(OLD) bottom seam length'!W4580^2/($U$7/2)^2)</f>
        <v>#VALUE!</v>
      </c>
      <c r="Z4580" s="136">
        <f t="shared" si="718"/>
        <v>91360</v>
      </c>
      <c r="AA4580" t="e">
        <f>SQRT(($U$6/2)^2-($U$6/2)^2*'(OLD) bottom seam length'!Z4580^2/($U$7/2)^2)</f>
        <v>#VALUE!</v>
      </c>
      <c r="AC4580" s="136">
        <f t="shared" si="719"/>
        <v>91360</v>
      </c>
      <c r="AD4580" t="e">
        <f>SQRT(($U$6/2)^2-($U$6/2)^2*'(OLD) bottom seam length'!AC4580^2/($U$7/2)^2)</f>
        <v>#VALUE!</v>
      </c>
    </row>
    <row r="4581" spans="2:30">
      <c r="B4581" s="136">
        <f t="shared" si="710"/>
        <v>91400</v>
      </c>
      <c r="C4581" t="e">
        <f>SQRT(($C$5/2)^2-($C$5/2)^2*'(OLD) bottom seam length'!B4581^2/($C$6/2)^2)</f>
        <v>#DIV/0!</v>
      </c>
      <c r="E4581" s="136">
        <f t="shared" si="711"/>
        <v>91400</v>
      </c>
      <c r="F4581" t="e">
        <f>SQRT(($C$5/2)^2-($C$5/2)^2*'(OLD) bottom seam length'!E4581^2/($C$6/2)^2)</f>
        <v>#DIV/0!</v>
      </c>
      <c r="H4581" s="136">
        <f t="shared" si="712"/>
        <v>91400</v>
      </c>
      <c r="I4581" t="e">
        <f>SQRT(($C$5/2)^2-($C$5/2)^2*'(OLD) bottom seam length'!H4581^2/($C$6/2)^2)</f>
        <v>#DIV/0!</v>
      </c>
      <c r="K4581" s="136">
        <f t="shared" si="713"/>
        <v>91400</v>
      </c>
      <c r="L4581" t="e">
        <f>SQRT(($C$5/2)^2-($C$5/2)^2*'(OLD) bottom seam length'!K4581^2/($C$6/2)^2)</f>
        <v>#DIV/0!</v>
      </c>
      <c r="O4581" s="136">
        <f t="shared" si="714"/>
        <v>91400</v>
      </c>
      <c r="P4581" t="b">
        <f t="shared" si="715"/>
        <v>0</v>
      </c>
      <c r="T4581" s="136">
        <f t="shared" si="716"/>
        <v>91380</v>
      </c>
      <c r="U4581" t="e">
        <f>SQRT(($U$6/2)^2-($U$6/2)^2*'(OLD) bottom seam length'!T4581^2/($U$7/2)^2)</f>
        <v>#VALUE!</v>
      </c>
      <c r="W4581" s="136">
        <f t="shared" si="717"/>
        <v>91380</v>
      </c>
      <c r="X4581" t="e">
        <f>SQRT(($U$6/2)^2-($U$6/2)^2*'(OLD) bottom seam length'!W4581^2/($U$7/2)^2)</f>
        <v>#VALUE!</v>
      </c>
      <c r="Z4581" s="136">
        <f t="shared" si="718"/>
        <v>91380</v>
      </c>
      <c r="AA4581" t="e">
        <f>SQRT(($U$6/2)^2-($U$6/2)^2*'(OLD) bottom seam length'!Z4581^2/($U$7/2)^2)</f>
        <v>#VALUE!</v>
      </c>
      <c r="AC4581" s="136">
        <f t="shared" si="719"/>
        <v>91380</v>
      </c>
      <c r="AD4581" t="e">
        <f>SQRT(($U$6/2)^2-($U$6/2)^2*'(OLD) bottom seam length'!AC4581^2/($U$7/2)^2)</f>
        <v>#VALUE!</v>
      </c>
    </row>
    <row r="4582" spans="2:30">
      <c r="B4582" s="136">
        <f t="shared" si="710"/>
        <v>91420</v>
      </c>
      <c r="C4582" t="e">
        <f>SQRT(($C$5/2)^2-($C$5/2)^2*'(OLD) bottom seam length'!B4582^2/($C$6/2)^2)</f>
        <v>#DIV/0!</v>
      </c>
      <c r="E4582" s="136">
        <f t="shared" si="711"/>
        <v>91420</v>
      </c>
      <c r="F4582" t="e">
        <f>SQRT(($C$5/2)^2-($C$5/2)^2*'(OLD) bottom seam length'!E4582^2/($C$6/2)^2)</f>
        <v>#DIV/0!</v>
      </c>
      <c r="H4582" s="136">
        <f t="shared" si="712"/>
        <v>91420</v>
      </c>
      <c r="I4582" t="e">
        <f>SQRT(($C$5/2)^2-($C$5/2)^2*'(OLD) bottom seam length'!H4582^2/($C$6/2)^2)</f>
        <v>#DIV/0!</v>
      </c>
      <c r="K4582" s="136">
        <f t="shared" si="713"/>
        <v>91420</v>
      </c>
      <c r="L4582" t="e">
        <f>SQRT(($C$5/2)^2-($C$5/2)^2*'(OLD) bottom seam length'!K4582^2/($C$6/2)^2)</f>
        <v>#DIV/0!</v>
      </c>
      <c r="O4582" s="136">
        <f t="shared" si="714"/>
        <v>91420</v>
      </c>
      <c r="P4582" t="b">
        <f t="shared" si="715"/>
        <v>0</v>
      </c>
      <c r="T4582" s="136">
        <f t="shared" si="716"/>
        <v>91400</v>
      </c>
      <c r="U4582" t="e">
        <f>SQRT(($U$6/2)^2-($U$6/2)^2*'(OLD) bottom seam length'!T4582^2/($U$7/2)^2)</f>
        <v>#VALUE!</v>
      </c>
      <c r="W4582" s="136">
        <f t="shared" si="717"/>
        <v>91400</v>
      </c>
      <c r="X4582" t="e">
        <f>SQRT(($U$6/2)^2-($U$6/2)^2*'(OLD) bottom seam length'!W4582^2/($U$7/2)^2)</f>
        <v>#VALUE!</v>
      </c>
      <c r="Z4582" s="136">
        <f t="shared" si="718"/>
        <v>91400</v>
      </c>
      <c r="AA4582" t="e">
        <f>SQRT(($U$6/2)^2-($U$6/2)^2*'(OLD) bottom seam length'!Z4582^2/($U$7/2)^2)</f>
        <v>#VALUE!</v>
      </c>
      <c r="AC4582" s="136">
        <f t="shared" si="719"/>
        <v>91400</v>
      </c>
      <c r="AD4582" t="e">
        <f>SQRT(($U$6/2)^2-($U$6/2)^2*'(OLD) bottom seam length'!AC4582^2/($U$7/2)^2)</f>
        <v>#VALUE!</v>
      </c>
    </row>
    <row r="4583" spans="2:30">
      <c r="B4583" s="136">
        <f t="shared" si="710"/>
        <v>91440</v>
      </c>
      <c r="C4583" t="e">
        <f>SQRT(($C$5/2)^2-($C$5/2)^2*'(OLD) bottom seam length'!B4583^2/($C$6/2)^2)</f>
        <v>#DIV/0!</v>
      </c>
      <c r="E4583" s="136">
        <f t="shared" si="711"/>
        <v>91440</v>
      </c>
      <c r="F4583" t="e">
        <f>SQRT(($C$5/2)^2-($C$5/2)^2*'(OLD) bottom seam length'!E4583^2/($C$6/2)^2)</f>
        <v>#DIV/0!</v>
      </c>
      <c r="H4583" s="136">
        <f t="shared" si="712"/>
        <v>91440</v>
      </c>
      <c r="I4583" t="e">
        <f>SQRT(($C$5/2)^2-($C$5/2)^2*'(OLD) bottom seam length'!H4583^2/($C$6/2)^2)</f>
        <v>#DIV/0!</v>
      </c>
      <c r="K4583" s="136">
        <f t="shared" si="713"/>
        <v>91440</v>
      </c>
      <c r="L4583" t="e">
        <f>SQRT(($C$5/2)^2-($C$5/2)^2*'(OLD) bottom seam length'!K4583^2/($C$6/2)^2)</f>
        <v>#DIV/0!</v>
      </c>
      <c r="O4583" s="136">
        <f t="shared" si="714"/>
        <v>91440</v>
      </c>
      <c r="P4583" t="b">
        <f t="shared" si="715"/>
        <v>0</v>
      </c>
      <c r="T4583" s="136">
        <f t="shared" si="716"/>
        <v>91420</v>
      </c>
      <c r="U4583" t="e">
        <f>SQRT(($U$6/2)^2-($U$6/2)^2*'(OLD) bottom seam length'!T4583^2/($U$7/2)^2)</f>
        <v>#VALUE!</v>
      </c>
      <c r="W4583" s="136">
        <f t="shared" si="717"/>
        <v>91420</v>
      </c>
      <c r="X4583" t="e">
        <f>SQRT(($U$6/2)^2-($U$6/2)^2*'(OLD) bottom seam length'!W4583^2/($U$7/2)^2)</f>
        <v>#VALUE!</v>
      </c>
      <c r="Z4583" s="136">
        <f t="shared" si="718"/>
        <v>91420</v>
      </c>
      <c r="AA4583" t="e">
        <f>SQRT(($U$6/2)^2-($U$6/2)^2*'(OLD) bottom seam length'!Z4583^2/($U$7/2)^2)</f>
        <v>#VALUE!</v>
      </c>
      <c r="AC4583" s="136">
        <f t="shared" si="719"/>
        <v>91420</v>
      </c>
      <c r="AD4583" t="e">
        <f>SQRT(($U$6/2)^2-($U$6/2)^2*'(OLD) bottom seam length'!AC4583^2/($U$7/2)^2)</f>
        <v>#VALUE!</v>
      </c>
    </row>
    <row r="4584" spans="2:30">
      <c r="B4584" s="136">
        <f t="shared" si="710"/>
        <v>91460</v>
      </c>
      <c r="C4584" t="e">
        <f>SQRT(($C$5/2)^2-($C$5/2)^2*'(OLD) bottom seam length'!B4584^2/($C$6/2)^2)</f>
        <v>#DIV/0!</v>
      </c>
      <c r="E4584" s="136">
        <f t="shared" si="711"/>
        <v>91460</v>
      </c>
      <c r="F4584" t="e">
        <f>SQRT(($C$5/2)^2-($C$5/2)^2*'(OLD) bottom seam length'!E4584^2/($C$6/2)^2)</f>
        <v>#DIV/0!</v>
      </c>
      <c r="H4584" s="136">
        <f t="shared" si="712"/>
        <v>91460</v>
      </c>
      <c r="I4584" t="e">
        <f>SQRT(($C$5/2)^2-($C$5/2)^2*'(OLD) bottom seam length'!H4584^2/($C$6/2)^2)</f>
        <v>#DIV/0!</v>
      </c>
      <c r="K4584" s="136">
        <f t="shared" si="713"/>
        <v>91460</v>
      </c>
      <c r="L4584" t="e">
        <f>SQRT(($C$5/2)^2-($C$5/2)^2*'(OLD) bottom seam length'!K4584^2/($C$6/2)^2)</f>
        <v>#DIV/0!</v>
      </c>
      <c r="O4584" s="136">
        <f t="shared" si="714"/>
        <v>91460</v>
      </c>
      <c r="P4584" t="b">
        <f t="shared" si="715"/>
        <v>0</v>
      </c>
      <c r="T4584" s="136">
        <f t="shared" si="716"/>
        <v>91440</v>
      </c>
      <c r="U4584" t="e">
        <f>SQRT(($U$6/2)^2-($U$6/2)^2*'(OLD) bottom seam length'!T4584^2/($U$7/2)^2)</f>
        <v>#VALUE!</v>
      </c>
      <c r="W4584" s="136">
        <f t="shared" si="717"/>
        <v>91440</v>
      </c>
      <c r="X4584" t="e">
        <f>SQRT(($U$6/2)^2-($U$6/2)^2*'(OLD) bottom seam length'!W4584^2/($U$7/2)^2)</f>
        <v>#VALUE!</v>
      </c>
      <c r="Z4584" s="136">
        <f t="shared" si="718"/>
        <v>91440</v>
      </c>
      <c r="AA4584" t="e">
        <f>SQRT(($U$6/2)^2-($U$6/2)^2*'(OLD) bottom seam length'!Z4584^2/($U$7/2)^2)</f>
        <v>#VALUE!</v>
      </c>
      <c r="AC4584" s="136">
        <f t="shared" si="719"/>
        <v>91440</v>
      </c>
      <c r="AD4584" t="e">
        <f>SQRT(($U$6/2)^2-($U$6/2)^2*'(OLD) bottom seam length'!AC4584^2/($U$7/2)^2)</f>
        <v>#VALUE!</v>
      </c>
    </row>
    <row r="4585" spans="2:30">
      <c r="B4585" s="136">
        <f t="shared" si="710"/>
        <v>91480</v>
      </c>
      <c r="C4585" t="e">
        <f>SQRT(($C$5/2)^2-($C$5/2)^2*'(OLD) bottom seam length'!B4585^2/($C$6/2)^2)</f>
        <v>#DIV/0!</v>
      </c>
      <c r="E4585" s="136">
        <f t="shared" si="711"/>
        <v>91480</v>
      </c>
      <c r="F4585" t="e">
        <f>SQRT(($C$5/2)^2-($C$5/2)^2*'(OLD) bottom seam length'!E4585^2/($C$6/2)^2)</f>
        <v>#DIV/0!</v>
      </c>
      <c r="H4585" s="136">
        <f t="shared" si="712"/>
        <v>91480</v>
      </c>
      <c r="I4585" t="e">
        <f>SQRT(($C$5/2)^2-($C$5/2)^2*'(OLD) bottom seam length'!H4585^2/($C$6/2)^2)</f>
        <v>#DIV/0!</v>
      </c>
      <c r="K4585" s="136">
        <f t="shared" si="713"/>
        <v>91480</v>
      </c>
      <c r="L4585" t="e">
        <f>SQRT(($C$5/2)^2-($C$5/2)^2*'(OLD) bottom seam length'!K4585^2/($C$6/2)^2)</f>
        <v>#DIV/0!</v>
      </c>
      <c r="O4585" s="136">
        <f t="shared" si="714"/>
        <v>91480</v>
      </c>
      <c r="P4585" t="b">
        <f t="shared" si="715"/>
        <v>0</v>
      </c>
      <c r="T4585" s="136">
        <f t="shared" si="716"/>
        <v>91460</v>
      </c>
      <c r="U4585" t="e">
        <f>SQRT(($U$6/2)^2-($U$6/2)^2*'(OLD) bottom seam length'!T4585^2/($U$7/2)^2)</f>
        <v>#VALUE!</v>
      </c>
      <c r="W4585" s="136">
        <f t="shared" si="717"/>
        <v>91460</v>
      </c>
      <c r="X4585" t="e">
        <f>SQRT(($U$6/2)^2-($U$6/2)^2*'(OLD) bottom seam length'!W4585^2/($U$7/2)^2)</f>
        <v>#VALUE!</v>
      </c>
      <c r="Z4585" s="136">
        <f t="shared" si="718"/>
        <v>91460</v>
      </c>
      <c r="AA4585" t="e">
        <f>SQRT(($U$6/2)^2-($U$6/2)^2*'(OLD) bottom seam length'!Z4585^2/($U$7/2)^2)</f>
        <v>#VALUE!</v>
      </c>
      <c r="AC4585" s="136">
        <f t="shared" si="719"/>
        <v>91460</v>
      </c>
      <c r="AD4585" t="e">
        <f>SQRT(($U$6/2)^2-($U$6/2)^2*'(OLD) bottom seam length'!AC4585^2/($U$7/2)^2)</f>
        <v>#VALUE!</v>
      </c>
    </row>
    <row r="4586" spans="2:30">
      <c r="B4586" s="136">
        <f t="shared" si="710"/>
        <v>91500</v>
      </c>
      <c r="C4586" t="e">
        <f>SQRT(($C$5/2)^2-($C$5/2)^2*'(OLD) bottom seam length'!B4586^2/($C$6/2)^2)</f>
        <v>#DIV/0!</v>
      </c>
      <c r="E4586" s="136">
        <f t="shared" si="711"/>
        <v>91500</v>
      </c>
      <c r="F4586" t="e">
        <f>SQRT(($C$5/2)^2-($C$5/2)^2*'(OLD) bottom seam length'!E4586^2/($C$6/2)^2)</f>
        <v>#DIV/0!</v>
      </c>
      <c r="H4586" s="136">
        <f t="shared" si="712"/>
        <v>91500</v>
      </c>
      <c r="I4586" t="e">
        <f>SQRT(($C$5/2)^2-($C$5/2)^2*'(OLD) bottom seam length'!H4586^2/($C$6/2)^2)</f>
        <v>#DIV/0!</v>
      </c>
      <c r="K4586" s="136">
        <f t="shared" si="713"/>
        <v>91500</v>
      </c>
      <c r="L4586" t="e">
        <f>SQRT(($C$5/2)^2-($C$5/2)^2*'(OLD) bottom seam length'!K4586^2/($C$6/2)^2)</f>
        <v>#DIV/0!</v>
      </c>
      <c r="O4586" s="136">
        <f t="shared" si="714"/>
        <v>91500</v>
      </c>
      <c r="P4586" t="b">
        <f t="shared" si="715"/>
        <v>0</v>
      </c>
      <c r="T4586" s="136">
        <f t="shared" si="716"/>
        <v>91480</v>
      </c>
      <c r="U4586" t="e">
        <f>SQRT(($U$6/2)^2-($U$6/2)^2*'(OLD) bottom seam length'!T4586^2/($U$7/2)^2)</f>
        <v>#VALUE!</v>
      </c>
      <c r="W4586" s="136">
        <f t="shared" si="717"/>
        <v>91480</v>
      </c>
      <c r="X4586" t="e">
        <f>SQRT(($U$6/2)^2-($U$6/2)^2*'(OLD) bottom seam length'!W4586^2/($U$7/2)^2)</f>
        <v>#VALUE!</v>
      </c>
      <c r="Z4586" s="136">
        <f t="shared" si="718"/>
        <v>91480</v>
      </c>
      <c r="AA4586" t="e">
        <f>SQRT(($U$6/2)^2-($U$6/2)^2*'(OLD) bottom seam length'!Z4586^2/($U$7/2)^2)</f>
        <v>#VALUE!</v>
      </c>
      <c r="AC4586" s="136">
        <f t="shared" si="719"/>
        <v>91480</v>
      </c>
      <c r="AD4586" t="e">
        <f>SQRT(($U$6/2)^2-($U$6/2)^2*'(OLD) bottom seam length'!AC4586^2/($U$7/2)^2)</f>
        <v>#VALUE!</v>
      </c>
    </row>
    <row r="4587" spans="2:30">
      <c r="B4587" s="136">
        <f t="shared" si="710"/>
        <v>91520</v>
      </c>
      <c r="C4587" t="e">
        <f>SQRT(($C$5/2)^2-($C$5/2)^2*'(OLD) bottom seam length'!B4587^2/($C$6/2)^2)</f>
        <v>#DIV/0!</v>
      </c>
      <c r="E4587" s="136">
        <f t="shared" si="711"/>
        <v>91520</v>
      </c>
      <c r="F4587" t="e">
        <f>SQRT(($C$5/2)^2-($C$5/2)^2*'(OLD) bottom seam length'!E4587^2/($C$6/2)^2)</f>
        <v>#DIV/0!</v>
      </c>
      <c r="H4587" s="136">
        <f t="shared" si="712"/>
        <v>91520</v>
      </c>
      <c r="I4587" t="e">
        <f>SQRT(($C$5/2)^2-($C$5/2)^2*'(OLD) bottom seam length'!H4587^2/($C$6/2)^2)</f>
        <v>#DIV/0!</v>
      </c>
      <c r="K4587" s="136">
        <f t="shared" si="713"/>
        <v>91520</v>
      </c>
      <c r="L4587" t="e">
        <f>SQRT(($C$5/2)^2-($C$5/2)^2*'(OLD) bottom seam length'!K4587^2/($C$6/2)^2)</f>
        <v>#DIV/0!</v>
      </c>
      <c r="O4587" s="136">
        <f t="shared" si="714"/>
        <v>91520</v>
      </c>
      <c r="P4587" t="b">
        <f t="shared" si="715"/>
        <v>0</v>
      </c>
      <c r="T4587" s="136">
        <f t="shared" si="716"/>
        <v>91500</v>
      </c>
      <c r="U4587" t="e">
        <f>SQRT(($U$6/2)^2-($U$6/2)^2*'(OLD) bottom seam length'!T4587^2/($U$7/2)^2)</f>
        <v>#VALUE!</v>
      </c>
      <c r="W4587" s="136">
        <f t="shared" si="717"/>
        <v>91500</v>
      </c>
      <c r="X4587" t="e">
        <f>SQRT(($U$6/2)^2-($U$6/2)^2*'(OLD) bottom seam length'!W4587^2/($U$7/2)^2)</f>
        <v>#VALUE!</v>
      </c>
      <c r="Z4587" s="136">
        <f t="shared" si="718"/>
        <v>91500</v>
      </c>
      <c r="AA4587" t="e">
        <f>SQRT(($U$6/2)^2-($U$6/2)^2*'(OLD) bottom seam length'!Z4587^2/($U$7/2)^2)</f>
        <v>#VALUE!</v>
      </c>
      <c r="AC4587" s="136">
        <f t="shared" si="719"/>
        <v>91500</v>
      </c>
      <c r="AD4587" t="e">
        <f>SQRT(($U$6/2)^2-($U$6/2)^2*'(OLD) bottom seam length'!AC4587^2/($U$7/2)^2)</f>
        <v>#VALUE!</v>
      </c>
    </row>
    <row r="4588" spans="2:30">
      <c r="B4588" s="136">
        <f t="shared" si="710"/>
        <v>91540</v>
      </c>
      <c r="C4588" t="e">
        <f>SQRT(($C$5/2)^2-($C$5/2)^2*'(OLD) bottom seam length'!B4588^2/($C$6/2)^2)</f>
        <v>#DIV/0!</v>
      </c>
      <c r="E4588" s="136">
        <f t="shared" si="711"/>
        <v>91540</v>
      </c>
      <c r="F4588" t="e">
        <f>SQRT(($C$5/2)^2-($C$5/2)^2*'(OLD) bottom seam length'!E4588^2/($C$6/2)^2)</f>
        <v>#DIV/0!</v>
      </c>
      <c r="H4588" s="136">
        <f t="shared" si="712"/>
        <v>91540</v>
      </c>
      <c r="I4588" t="e">
        <f>SQRT(($C$5/2)^2-($C$5/2)^2*'(OLD) bottom seam length'!H4588^2/($C$6/2)^2)</f>
        <v>#DIV/0!</v>
      </c>
      <c r="K4588" s="136">
        <f t="shared" si="713"/>
        <v>91540</v>
      </c>
      <c r="L4588" t="e">
        <f>SQRT(($C$5/2)^2-($C$5/2)^2*'(OLD) bottom seam length'!K4588^2/($C$6/2)^2)</f>
        <v>#DIV/0!</v>
      </c>
      <c r="O4588" s="136">
        <f t="shared" si="714"/>
        <v>91540</v>
      </c>
      <c r="P4588" t="b">
        <f t="shared" si="715"/>
        <v>0</v>
      </c>
      <c r="T4588" s="136">
        <f t="shared" si="716"/>
        <v>91520</v>
      </c>
      <c r="U4588" t="e">
        <f>SQRT(($U$6/2)^2-($U$6/2)^2*'(OLD) bottom seam length'!T4588^2/($U$7/2)^2)</f>
        <v>#VALUE!</v>
      </c>
      <c r="W4588" s="136">
        <f t="shared" si="717"/>
        <v>91520</v>
      </c>
      <c r="X4588" t="e">
        <f>SQRT(($U$6/2)^2-($U$6/2)^2*'(OLD) bottom seam length'!W4588^2/($U$7/2)^2)</f>
        <v>#VALUE!</v>
      </c>
      <c r="Z4588" s="136">
        <f t="shared" si="718"/>
        <v>91520</v>
      </c>
      <c r="AA4588" t="e">
        <f>SQRT(($U$6/2)^2-($U$6/2)^2*'(OLD) bottom seam length'!Z4588^2/($U$7/2)^2)</f>
        <v>#VALUE!</v>
      </c>
      <c r="AC4588" s="136">
        <f t="shared" si="719"/>
        <v>91520</v>
      </c>
      <c r="AD4588" t="e">
        <f>SQRT(($U$6/2)^2-($U$6/2)^2*'(OLD) bottom seam length'!AC4588^2/($U$7/2)^2)</f>
        <v>#VALUE!</v>
      </c>
    </row>
    <row r="4589" spans="2:30">
      <c r="B4589" s="136">
        <f t="shared" si="710"/>
        <v>91560</v>
      </c>
      <c r="C4589" t="e">
        <f>SQRT(($C$5/2)^2-($C$5/2)^2*'(OLD) bottom seam length'!B4589^2/($C$6/2)^2)</f>
        <v>#DIV/0!</v>
      </c>
      <c r="E4589" s="136">
        <f t="shared" si="711"/>
        <v>91560</v>
      </c>
      <c r="F4589" t="e">
        <f>SQRT(($C$5/2)^2-($C$5/2)^2*'(OLD) bottom seam length'!E4589^2/($C$6/2)^2)</f>
        <v>#DIV/0!</v>
      </c>
      <c r="H4589" s="136">
        <f t="shared" si="712"/>
        <v>91560</v>
      </c>
      <c r="I4589" t="e">
        <f>SQRT(($C$5/2)^2-($C$5/2)^2*'(OLD) bottom seam length'!H4589^2/($C$6/2)^2)</f>
        <v>#DIV/0!</v>
      </c>
      <c r="K4589" s="136">
        <f t="shared" si="713"/>
        <v>91560</v>
      </c>
      <c r="L4589" t="e">
        <f>SQRT(($C$5/2)^2-($C$5/2)^2*'(OLD) bottom seam length'!K4589^2/($C$6/2)^2)</f>
        <v>#DIV/0!</v>
      </c>
      <c r="O4589" s="136">
        <f t="shared" si="714"/>
        <v>91560</v>
      </c>
      <c r="P4589" t="b">
        <f t="shared" si="715"/>
        <v>0</v>
      </c>
      <c r="T4589" s="136">
        <f t="shared" si="716"/>
        <v>91540</v>
      </c>
      <c r="U4589" t="e">
        <f>SQRT(($U$6/2)^2-($U$6/2)^2*'(OLD) bottom seam length'!T4589^2/($U$7/2)^2)</f>
        <v>#VALUE!</v>
      </c>
      <c r="W4589" s="136">
        <f t="shared" si="717"/>
        <v>91540</v>
      </c>
      <c r="X4589" t="e">
        <f>SQRT(($U$6/2)^2-($U$6/2)^2*'(OLD) bottom seam length'!W4589^2/($U$7/2)^2)</f>
        <v>#VALUE!</v>
      </c>
      <c r="Z4589" s="136">
        <f t="shared" si="718"/>
        <v>91540</v>
      </c>
      <c r="AA4589" t="e">
        <f>SQRT(($U$6/2)^2-($U$6/2)^2*'(OLD) bottom seam length'!Z4589^2/($U$7/2)^2)</f>
        <v>#VALUE!</v>
      </c>
      <c r="AC4589" s="136">
        <f t="shared" si="719"/>
        <v>91540</v>
      </c>
      <c r="AD4589" t="e">
        <f>SQRT(($U$6/2)^2-($U$6/2)^2*'(OLD) bottom seam length'!AC4589^2/($U$7/2)^2)</f>
        <v>#VALUE!</v>
      </c>
    </row>
    <row r="4590" spans="2:30">
      <c r="B4590" s="136">
        <f t="shared" si="710"/>
        <v>91580</v>
      </c>
      <c r="C4590" t="e">
        <f>SQRT(($C$5/2)^2-($C$5/2)^2*'(OLD) bottom seam length'!B4590^2/($C$6/2)^2)</f>
        <v>#DIV/0!</v>
      </c>
      <c r="E4590" s="136">
        <f t="shared" si="711"/>
        <v>91580</v>
      </c>
      <c r="F4590" t="e">
        <f>SQRT(($C$5/2)^2-($C$5/2)^2*'(OLD) bottom seam length'!E4590^2/($C$6/2)^2)</f>
        <v>#DIV/0!</v>
      </c>
      <c r="H4590" s="136">
        <f t="shared" si="712"/>
        <v>91580</v>
      </c>
      <c r="I4590" t="e">
        <f>SQRT(($C$5/2)^2-($C$5/2)^2*'(OLD) bottom seam length'!H4590^2/($C$6/2)^2)</f>
        <v>#DIV/0!</v>
      </c>
      <c r="K4590" s="136">
        <f t="shared" si="713"/>
        <v>91580</v>
      </c>
      <c r="L4590" t="e">
        <f>SQRT(($C$5/2)^2-($C$5/2)^2*'(OLD) bottom seam length'!K4590^2/($C$6/2)^2)</f>
        <v>#DIV/0!</v>
      </c>
      <c r="O4590" s="136">
        <f t="shared" si="714"/>
        <v>91580</v>
      </c>
      <c r="P4590" t="b">
        <f t="shared" si="715"/>
        <v>0</v>
      </c>
      <c r="T4590" s="136">
        <f t="shared" si="716"/>
        <v>91560</v>
      </c>
      <c r="U4590" t="e">
        <f>SQRT(($U$6/2)^2-($U$6/2)^2*'(OLD) bottom seam length'!T4590^2/($U$7/2)^2)</f>
        <v>#VALUE!</v>
      </c>
      <c r="W4590" s="136">
        <f t="shared" si="717"/>
        <v>91560</v>
      </c>
      <c r="X4590" t="e">
        <f>SQRT(($U$6/2)^2-($U$6/2)^2*'(OLD) bottom seam length'!W4590^2/($U$7/2)^2)</f>
        <v>#VALUE!</v>
      </c>
      <c r="Z4590" s="136">
        <f t="shared" si="718"/>
        <v>91560</v>
      </c>
      <c r="AA4590" t="e">
        <f>SQRT(($U$6/2)^2-($U$6/2)^2*'(OLD) bottom seam length'!Z4590^2/($U$7/2)^2)</f>
        <v>#VALUE!</v>
      </c>
      <c r="AC4590" s="136">
        <f t="shared" si="719"/>
        <v>91560</v>
      </c>
      <c r="AD4590" t="e">
        <f>SQRT(($U$6/2)^2-($U$6/2)^2*'(OLD) bottom seam length'!AC4590^2/($U$7/2)^2)</f>
        <v>#VALUE!</v>
      </c>
    </row>
    <row r="4591" spans="2:30">
      <c r="B4591" s="136">
        <f t="shared" si="710"/>
        <v>91600</v>
      </c>
      <c r="C4591" t="e">
        <f>SQRT(($C$5/2)^2-($C$5/2)^2*'(OLD) bottom seam length'!B4591^2/($C$6/2)^2)</f>
        <v>#DIV/0!</v>
      </c>
      <c r="E4591" s="136">
        <f t="shared" si="711"/>
        <v>91600</v>
      </c>
      <c r="F4591" t="e">
        <f>SQRT(($C$5/2)^2-($C$5/2)^2*'(OLD) bottom seam length'!E4591^2/($C$6/2)^2)</f>
        <v>#DIV/0!</v>
      </c>
      <c r="H4591" s="136">
        <f t="shared" si="712"/>
        <v>91600</v>
      </c>
      <c r="I4591" t="e">
        <f>SQRT(($C$5/2)^2-($C$5/2)^2*'(OLD) bottom seam length'!H4591^2/($C$6/2)^2)</f>
        <v>#DIV/0!</v>
      </c>
      <c r="K4591" s="136">
        <f t="shared" si="713"/>
        <v>91600</v>
      </c>
      <c r="L4591" t="e">
        <f>SQRT(($C$5/2)^2-($C$5/2)^2*'(OLD) bottom seam length'!K4591^2/($C$6/2)^2)</f>
        <v>#DIV/0!</v>
      </c>
      <c r="O4591" s="136">
        <f t="shared" si="714"/>
        <v>91600</v>
      </c>
      <c r="P4591" t="b">
        <f t="shared" si="715"/>
        <v>0</v>
      </c>
      <c r="T4591" s="136">
        <f t="shared" si="716"/>
        <v>91580</v>
      </c>
      <c r="U4591" t="e">
        <f>SQRT(($U$6/2)^2-($U$6/2)^2*'(OLD) bottom seam length'!T4591^2/($U$7/2)^2)</f>
        <v>#VALUE!</v>
      </c>
      <c r="W4591" s="136">
        <f t="shared" si="717"/>
        <v>91580</v>
      </c>
      <c r="X4591" t="e">
        <f>SQRT(($U$6/2)^2-($U$6/2)^2*'(OLD) bottom seam length'!W4591^2/($U$7/2)^2)</f>
        <v>#VALUE!</v>
      </c>
      <c r="Z4591" s="136">
        <f t="shared" si="718"/>
        <v>91580</v>
      </c>
      <c r="AA4591" t="e">
        <f>SQRT(($U$6/2)^2-($U$6/2)^2*'(OLD) bottom seam length'!Z4591^2/($U$7/2)^2)</f>
        <v>#VALUE!</v>
      </c>
      <c r="AC4591" s="136">
        <f t="shared" si="719"/>
        <v>91580</v>
      </c>
      <c r="AD4591" t="e">
        <f>SQRT(($U$6/2)^2-($U$6/2)^2*'(OLD) bottom seam length'!AC4591^2/($U$7/2)^2)</f>
        <v>#VALUE!</v>
      </c>
    </row>
    <row r="4592" spans="2:30">
      <c r="B4592" s="136">
        <f t="shared" si="710"/>
        <v>91620</v>
      </c>
      <c r="C4592" t="e">
        <f>SQRT(($C$5/2)^2-($C$5/2)^2*'(OLD) bottom seam length'!B4592^2/($C$6/2)^2)</f>
        <v>#DIV/0!</v>
      </c>
      <c r="E4592" s="136">
        <f t="shared" si="711"/>
        <v>91620</v>
      </c>
      <c r="F4592" t="e">
        <f>SQRT(($C$5/2)^2-($C$5/2)^2*'(OLD) bottom seam length'!E4592^2/($C$6/2)^2)</f>
        <v>#DIV/0!</v>
      </c>
      <c r="H4592" s="136">
        <f t="shared" si="712"/>
        <v>91620</v>
      </c>
      <c r="I4592" t="e">
        <f>SQRT(($C$5/2)^2-($C$5/2)^2*'(OLD) bottom seam length'!H4592^2/($C$6/2)^2)</f>
        <v>#DIV/0!</v>
      </c>
      <c r="K4592" s="136">
        <f t="shared" si="713"/>
        <v>91620</v>
      </c>
      <c r="L4592" t="e">
        <f>SQRT(($C$5/2)^2-($C$5/2)^2*'(OLD) bottom seam length'!K4592^2/($C$6/2)^2)</f>
        <v>#DIV/0!</v>
      </c>
      <c r="O4592" s="136">
        <f t="shared" si="714"/>
        <v>91620</v>
      </c>
      <c r="P4592" t="b">
        <f t="shared" si="715"/>
        <v>0</v>
      </c>
      <c r="T4592" s="136">
        <f t="shared" si="716"/>
        <v>91600</v>
      </c>
      <c r="U4592" t="e">
        <f>SQRT(($U$6/2)^2-($U$6/2)^2*'(OLD) bottom seam length'!T4592^2/($U$7/2)^2)</f>
        <v>#VALUE!</v>
      </c>
      <c r="W4592" s="136">
        <f t="shared" si="717"/>
        <v>91600</v>
      </c>
      <c r="X4592" t="e">
        <f>SQRT(($U$6/2)^2-($U$6/2)^2*'(OLD) bottom seam length'!W4592^2/($U$7/2)^2)</f>
        <v>#VALUE!</v>
      </c>
      <c r="Z4592" s="136">
        <f t="shared" si="718"/>
        <v>91600</v>
      </c>
      <c r="AA4592" t="e">
        <f>SQRT(($U$6/2)^2-($U$6/2)^2*'(OLD) bottom seam length'!Z4592^2/($U$7/2)^2)</f>
        <v>#VALUE!</v>
      </c>
      <c r="AC4592" s="136">
        <f t="shared" si="719"/>
        <v>91600</v>
      </c>
      <c r="AD4592" t="e">
        <f>SQRT(($U$6/2)^2-($U$6/2)^2*'(OLD) bottom seam length'!AC4592^2/($U$7/2)^2)</f>
        <v>#VALUE!</v>
      </c>
    </row>
    <row r="4593" spans="2:30">
      <c r="B4593" s="136">
        <f t="shared" si="710"/>
        <v>91640</v>
      </c>
      <c r="C4593" t="e">
        <f>SQRT(($C$5/2)^2-($C$5/2)^2*'(OLD) bottom seam length'!B4593^2/($C$6/2)^2)</f>
        <v>#DIV/0!</v>
      </c>
      <c r="E4593" s="136">
        <f t="shared" si="711"/>
        <v>91640</v>
      </c>
      <c r="F4593" t="e">
        <f>SQRT(($C$5/2)^2-($C$5/2)^2*'(OLD) bottom seam length'!E4593^2/($C$6/2)^2)</f>
        <v>#DIV/0!</v>
      </c>
      <c r="H4593" s="136">
        <f t="shared" si="712"/>
        <v>91640</v>
      </c>
      <c r="I4593" t="e">
        <f>SQRT(($C$5/2)^2-($C$5/2)^2*'(OLD) bottom seam length'!H4593^2/($C$6/2)^2)</f>
        <v>#DIV/0!</v>
      </c>
      <c r="K4593" s="136">
        <f t="shared" si="713"/>
        <v>91640</v>
      </c>
      <c r="L4593" t="e">
        <f>SQRT(($C$5/2)^2-($C$5/2)^2*'(OLD) bottom seam length'!K4593^2/($C$6/2)^2)</f>
        <v>#DIV/0!</v>
      </c>
      <c r="O4593" s="136">
        <f t="shared" si="714"/>
        <v>91640</v>
      </c>
      <c r="P4593" t="b">
        <f t="shared" si="715"/>
        <v>0</v>
      </c>
      <c r="T4593" s="136">
        <f t="shared" si="716"/>
        <v>91620</v>
      </c>
      <c r="U4593" t="e">
        <f>SQRT(($U$6/2)^2-($U$6/2)^2*'(OLD) bottom seam length'!T4593^2/($U$7/2)^2)</f>
        <v>#VALUE!</v>
      </c>
      <c r="W4593" s="136">
        <f t="shared" si="717"/>
        <v>91620</v>
      </c>
      <c r="X4593" t="e">
        <f>SQRT(($U$6/2)^2-($U$6/2)^2*'(OLD) bottom seam length'!W4593^2/($U$7/2)^2)</f>
        <v>#VALUE!</v>
      </c>
      <c r="Z4593" s="136">
        <f t="shared" si="718"/>
        <v>91620</v>
      </c>
      <c r="AA4593" t="e">
        <f>SQRT(($U$6/2)^2-($U$6/2)^2*'(OLD) bottom seam length'!Z4593^2/($U$7/2)^2)</f>
        <v>#VALUE!</v>
      </c>
      <c r="AC4593" s="136">
        <f t="shared" si="719"/>
        <v>91620</v>
      </c>
      <c r="AD4593" t="e">
        <f>SQRT(($U$6/2)^2-($U$6/2)^2*'(OLD) bottom seam length'!AC4593^2/($U$7/2)^2)</f>
        <v>#VALUE!</v>
      </c>
    </row>
    <row r="4594" spans="2:30">
      <c r="B4594" s="136">
        <f t="shared" si="710"/>
        <v>91660</v>
      </c>
      <c r="C4594" t="e">
        <f>SQRT(($C$5/2)^2-($C$5/2)^2*'(OLD) bottom seam length'!B4594^2/($C$6/2)^2)</f>
        <v>#DIV/0!</v>
      </c>
      <c r="E4594" s="136">
        <f t="shared" si="711"/>
        <v>91660</v>
      </c>
      <c r="F4594" t="e">
        <f>SQRT(($C$5/2)^2-($C$5/2)^2*'(OLD) bottom seam length'!E4594^2/($C$6/2)^2)</f>
        <v>#DIV/0!</v>
      </c>
      <c r="H4594" s="136">
        <f t="shared" si="712"/>
        <v>91660</v>
      </c>
      <c r="I4594" t="e">
        <f>SQRT(($C$5/2)^2-($C$5/2)^2*'(OLD) bottom seam length'!H4594^2/($C$6/2)^2)</f>
        <v>#DIV/0!</v>
      </c>
      <c r="K4594" s="136">
        <f t="shared" si="713"/>
        <v>91660</v>
      </c>
      <c r="L4594" t="e">
        <f>SQRT(($C$5/2)^2-($C$5/2)^2*'(OLD) bottom seam length'!K4594^2/($C$6/2)^2)</f>
        <v>#DIV/0!</v>
      </c>
      <c r="O4594" s="136">
        <f t="shared" si="714"/>
        <v>91660</v>
      </c>
      <c r="P4594" t="b">
        <f t="shared" si="715"/>
        <v>0</v>
      </c>
      <c r="T4594" s="136">
        <f t="shared" si="716"/>
        <v>91640</v>
      </c>
      <c r="U4594" t="e">
        <f>SQRT(($U$6/2)^2-($U$6/2)^2*'(OLD) bottom seam length'!T4594^2/($U$7/2)^2)</f>
        <v>#VALUE!</v>
      </c>
      <c r="W4594" s="136">
        <f t="shared" si="717"/>
        <v>91640</v>
      </c>
      <c r="X4594" t="e">
        <f>SQRT(($U$6/2)^2-($U$6/2)^2*'(OLD) bottom seam length'!W4594^2/($U$7/2)^2)</f>
        <v>#VALUE!</v>
      </c>
      <c r="Z4594" s="136">
        <f t="shared" si="718"/>
        <v>91640</v>
      </c>
      <c r="AA4594" t="e">
        <f>SQRT(($U$6/2)^2-($U$6/2)^2*'(OLD) bottom seam length'!Z4594^2/($U$7/2)^2)</f>
        <v>#VALUE!</v>
      </c>
      <c r="AC4594" s="136">
        <f t="shared" si="719"/>
        <v>91640</v>
      </c>
      <c r="AD4594" t="e">
        <f>SQRT(($U$6/2)^2-($U$6/2)^2*'(OLD) bottom seam length'!AC4594^2/($U$7/2)^2)</f>
        <v>#VALUE!</v>
      </c>
    </row>
    <row r="4595" spans="2:30">
      <c r="B4595" s="136">
        <f t="shared" si="710"/>
        <v>91680</v>
      </c>
      <c r="C4595" t="e">
        <f>SQRT(($C$5/2)^2-($C$5/2)^2*'(OLD) bottom seam length'!B4595^2/($C$6/2)^2)</f>
        <v>#DIV/0!</v>
      </c>
      <c r="E4595" s="136">
        <f t="shared" si="711"/>
        <v>91680</v>
      </c>
      <c r="F4595" t="e">
        <f>SQRT(($C$5/2)^2-($C$5/2)^2*'(OLD) bottom seam length'!E4595^2/($C$6/2)^2)</f>
        <v>#DIV/0!</v>
      </c>
      <c r="H4595" s="136">
        <f t="shared" si="712"/>
        <v>91680</v>
      </c>
      <c r="I4595" t="e">
        <f>SQRT(($C$5/2)^2-($C$5/2)^2*'(OLD) bottom seam length'!H4595^2/($C$6/2)^2)</f>
        <v>#DIV/0!</v>
      </c>
      <c r="K4595" s="136">
        <f t="shared" si="713"/>
        <v>91680</v>
      </c>
      <c r="L4595" t="e">
        <f>SQRT(($C$5/2)^2-($C$5/2)^2*'(OLD) bottom seam length'!K4595^2/($C$6/2)^2)</f>
        <v>#DIV/0!</v>
      </c>
      <c r="O4595" s="136">
        <f t="shared" si="714"/>
        <v>91680</v>
      </c>
      <c r="P4595" t="b">
        <f t="shared" si="715"/>
        <v>0</v>
      </c>
      <c r="T4595" s="136">
        <f t="shared" si="716"/>
        <v>91660</v>
      </c>
      <c r="U4595" t="e">
        <f>SQRT(($U$6/2)^2-($U$6/2)^2*'(OLD) bottom seam length'!T4595^2/($U$7/2)^2)</f>
        <v>#VALUE!</v>
      </c>
      <c r="W4595" s="136">
        <f t="shared" si="717"/>
        <v>91660</v>
      </c>
      <c r="X4595" t="e">
        <f>SQRT(($U$6/2)^2-($U$6/2)^2*'(OLD) bottom seam length'!W4595^2/($U$7/2)^2)</f>
        <v>#VALUE!</v>
      </c>
      <c r="Z4595" s="136">
        <f t="shared" si="718"/>
        <v>91660</v>
      </c>
      <c r="AA4595" t="e">
        <f>SQRT(($U$6/2)^2-($U$6/2)^2*'(OLD) bottom seam length'!Z4595^2/($U$7/2)^2)</f>
        <v>#VALUE!</v>
      </c>
      <c r="AC4595" s="136">
        <f t="shared" si="719"/>
        <v>91660</v>
      </c>
      <c r="AD4595" t="e">
        <f>SQRT(($U$6/2)^2-($U$6/2)^2*'(OLD) bottom seam length'!AC4595^2/($U$7/2)^2)</f>
        <v>#VALUE!</v>
      </c>
    </row>
    <row r="4596" spans="2:30">
      <c r="B4596" s="136">
        <f t="shared" si="710"/>
        <v>91700</v>
      </c>
      <c r="C4596" t="e">
        <f>SQRT(($C$5/2)^2-($C$5/2)^2*'(OLD) bottom seam length'!B4596^2/($C$6/2)^2)</f>
        <v>#DIV/0!</v>
      </c>
      <c r="E4596" s="136">
        <f t="shared" si="711"/>
        <v>91700</v>
      </c>
      <c r="F4596" t="e">
        <f>SQRT(($C$5/2)^2-($C$5/2)^2*'(OLD) bottom seam length'!E4596^2/($C$6/2)^2)</f>
        <v>#DIV/0!</v>
      </c>
      <c r="H4596" s="136">
        <f t="shared" si="712"/>
        <v>91700</v>
      </c>
      <c r="I4596" t="e">
        <f>SQRT(($C$5/2)^2-($C$5/2)^2*'(OLD) bottom seam length'!H4596^2/($C$6/2)^2)</f>
        <v>#DIV/0!</v>
      </c>
      <c r="K4596" s="136">
        <f t="shared" si="713"/>
        <v>91700</v>
      </c>
      <c r="L4596" t="e">
        <f>SQRT(($C$5/2)^2-($C$5/2)^2*'(OLD) bottom seam length'!K4596^2/($C$6/2)^2)</f>
        <v>#DIV/0!</v>
      </c>
      <c r="O4596" s="136">
        <f t="shared" si="714"/>
        <v>91700</v>
      </c>
      <c r="P4596" t="b">
        <f t="shared" si="715"/>
        <v>0</v>
      </c>
      <c r="T4596" s="136">
        <f t="shared" si="716"/>
        <v>91680</v>
      </c>
      <c r="U4596" t="e">
        <f>SQRT(($U$6/2)^2-($U$6/2)^2*'(OLD) bottom seam length'!T4596^2/($U$7/2)^2)</f>
        <v>#VALUE!</v>
      </c>
      <c r="W4596" s="136">
        <f t="shared" si="717"/>
        <v>91680</v>
      </c>
      <c r="X4596" t="e">
        <f>SQRT(($U$6/2)^2-($U$6/2)^2*'(OLD) bottom seam length'!W4596^2/($U$7/2)^2)</f>
        <v>#VALUE!</v>
      </c>
      <c r="Z4596" s="136">
        <f t="shared" si="718"/>
        <v>91680</v>
      </c>
      <c r="AA4596" t="e">
        <f>SQRT(($U$6/2)^2-($U$6/2)^2*'(OLD) bottom seam length'!Z4596^2/($U$7/2)^2)</f>
        <v>#VALUE!</v>
      </c>
      <c r="AC4596" s="136">
        <f t="shared" si="719"/>
        <v>91680</v>
      </c>
      <c r="AD4596" t="e">
        <f>SQRT(($U$6/2)^2-($U$6/2)^2*'(OLD) bottom seam length'!AC4596^2/($U$7/2)^2)</f>
        <v>#VALUE!</v>
      </c>
    </row>
    <row r="4597" spans="2:30">
      <c r="B4597" s="136">
        <f t="shared" si="710"/>
        <v>91720</v>
      </c>
      <c r="C4597" t="e">
        <f>SQRT(($C$5/2)^2-($C$5/2)^2*'(OLD) bottom seam length'!B4597^2/($C$6/2)^2)</f>
        <v>#DIV/0!</v>
      </c>
      <c r="E4597" s="136">
        <f t="shared" si="711"/>
        <v>91720</v>
      </c>
      <c r="F4597" t="e">
        <f>SQRT(($C$5/2)^2-($C$5/2)^2*'(OLD) bottom seam length'!E4597^2/($C$6/2)^2)</f>
        <v>#DIV/0!</v>
      </c>
      <c r="H4597" s="136">
        <f t="shared" si="712"/>
        <v>91720</v>
      </c>
      <c r="I4597" t="e">
        <f>SQRT(($C$5/2)^2-($C$5/2)^2*'(OLD) bottom seam length'!H4597^2/($C$6/2)^2)</f>
        <v>#DIV/0!</v>
      </c>
      <c r="K4597" s="136">
        <f t="shared" si="713"/>
        <v>91720</v>
      </c>
      <c r="L4597" t="e">
        <f>SQRT(($C$5/2)^2-($C$5/2)^2*'(OLD) bottom seam length'!K4597^2/($C$6/2)^2)</f>
        <v>#DIV/0!</v>
      </c>
      <c r="O4597" s="136">
        <f t="shared" si="714"/>
        <v>91720</v>
      </c>
      <c r="P4597" t="b">
        <f t="shared" si="715"/>
        <v>0</v>
      </c>
      <c r="T4597" s="136">
        <f t="shared" si="716"/>
        <v>91700</v>
      </c>
      <c r="U4597" t="e">
        <f>SQRT(($U$6/2)^2-($U$6/2)^2*'(OLD) bottom seam length'!T4597^2/($U$7/2)^2)</f>
        <v>#VALUE!</v>
      </c>
      <c r="W4597" s="136">
        <f t="shared" si="717"/>
        <v>91700</v>
      </c>
      <c r="X4597" t="e">
        <f>SQRT(($U$6/2)^2-($U$6/2)^2*'(OLD) bottom seam length'!W4597^2/($U$7/2)^2)</f>
        <v>#VALUE!</v>
      </c>
      <c r="Z4597" s="136">
        <f t="shared" si="718"/>
        <v>91700</v>
      </c>
      <c r="AA4597" t="e">
        <f>SQRT(($U$6/2)^2-($U$6/2)^2*'(OLD) bottom seam length'!Z4597^2/($U$7/2)^2)</f>
        <v>#VALUE!</v>
      </c>
      <c r="AC4597" s="136">
        <f t="shared" si="719"/>
        <v>91700</v>
      </c>
      <c r="AD4597" t="e">
        <f>SQRT(($U$6/2)^2-($U$6/2)^2*'(OLD) bottom seam length'!AC4597^2/($U$7/2)^2)</f>
        <v>#VALUE!</v>
      </c>
    </row>
    <row r="4598" spans="2:30">
      <c r="B4598" s="136">
        <f t="shared" si="710"/>
        <v>91740</v>
      </c>
      <c r="C4598" t="e">
        <f>SQRT(($C$5/2)^2-($C$5/2)^2*'(OLD) bottom seam length'!B4598^2/($C$6/2)^2)</f>
        <v>#DIV/0!</v>
      </c>
      <c r="E4598" s="136">
        <f t="shared" si="711"/>
        <v>91740</v>
      </c>
      <c r="F4598" t="e">
        <f>SQRT(($C$5/2)^2-($C$5/2)^2*'(OLD) bottom seam length'!E4598^2/($C$6/2)^2)</f>
        <v>#DIV/0!</v>
      </c>
      <c r="H4598" s="136">
        <f t="shared" si="712"/>
        <v>91740</v>
      </c>
      <c r="I4598" t="e">
        <f>SQRT(($C$5/2)^2-($C$5/2)^2*'(OLD) bottom seam length'!H4598^2/($C$6/2)^2)</f>
        <v>#DIV/0!</v>
      </c>
      <c r="K4598" s="136">
        <f t="shared" si="713"/>
        <v>91740</v>
      </c>
      <c r="L4598" t="e">
        <f>SQRT(($C$5/2)^2-($C$5/2)^2*'(OLD) bottom seam length'!K4598^2/($C$6/2)^2)</f>
        <v>#DIV/0!</v>
      </c>
      <c r="O4598" s="136">
        <f t="shared" si="714"/>
        <v>91740</v>
      </c>
      <c r="P4598" t="b">
        <f t="shared" si="715"/>
        <v>0</v>
      </c>
      <c r="T4598" s="136">
        <f t="shared" si="716"/>
        <v>91720</v>
      </c>
      <c r="U4598" t="e">
        <f>SQRT(($U$6/2)^2-($U$6/2)^2*'(OLD) bottom seam length'!T4598^2/($U$7/2)^2)</f>
        <v>#VALUE!</v>
      </c>
      <c r="W4598" s="136">
        <f t="shared" si="717"/>
        <v>91720</v>
      </c>
      <c r="X4598" t="e">
        <f>SQRT(($U$6/2)^2-($U$6/2)^2*'(OLD) bottom seam length'!W4598^2/($U$7/2)^2)</f>
        <v>#VALUE!</v>
      </c>
      <c r="Z4598" s="136">
        <f t="shared" si="718"/>
        <v>91720</v>
      </c>
      <c r="AA4598" t="e">
        <f>SQRT(($U$6/2)^2-($U$6/2)^2*'(OLD) bottom seam length'!Z4598^2/($U$7/2)^2)</f>
        <v>#VALUE!</v>
      </c>
      <c r="AC4598" s="136">
        <f t="shared" si="719"/>
        <v>91720</v>
      </c>
      <c r="AD4598" t="e">
        <f>SQRT(($U$6/2)^2-($U$6/2)^2*'(OLD) bottom seam length'!AC4598^2/($U$7/2)^2)</f>
        <v>#VALUE!</v>
      </c>
    </row>
    <row r="4599" spans="2:30">
      <c r="B4599" s="136">
        <f t="shared" si="710"/>
        <v>91760</v>
      </c>
      <c r="C4599" t="e">
        <f>SQRT(($C$5/2)^2-($C$5/2)^2*'(OLD) bottom seam length'!B4599^2/($C$6/2)^2)</f>
        <v>#DIV/0!</v>
      </c>
      <c r="E4599" s="136">
        <f t="shared" si="711"/>
        <v>91760</v>
      </c>
      <c r="F4599" t="e">
        <f>SQRT(($C$5/2)^2-($C$5/2)^2*'(OLD) bottom seam length'!E4599^2/($C$6/2)^2)</f>
        <v>#DIV/0!</v>
      </c>
      <c r="H4599" s="136">
        <f t="shared" si="712"/>
        <v>91760</v>
      </c>
      <c r="I4599" t="e">
        <f>SQRT(($C$5/2)^2-($C$5/2)^2*'(OLD) bottom seam length'!H4599^2/($C$6/2)^2)</f>
        <v>#DIV/0!</v>
      </c>
      <c r="K4599" s="136">
        <f t="shared" si="713"/>
        <v>91760</v>
      </c>
      <c r="L4599" t="e">
        <f>SQRT(($C$5/2)^2-($C$5/2)^2*'(OLD) bottom seam length'!K4599^2/($C$6/2)^2)</f>
        <v>#DIV/0!</v>
      </c>
      <c r="O4599" s="136">
        <f t="shared" si="714"/>
        <v>91760</v>
      </c>
      <c r="P4599" t="b">
        <f t="shared" si="715"/>
        <v>0</v>
      </c>
      <c r="T4599" s="136">
        <f t="shared" si="716"/>
        <v>91740</v>
      </c>
      <c r="U4599" t="e">
        <f>SQRT(($U$6/2)^2-($U$6/2)^2*'(OLD) bottom seam length'!T4599^2/($U$7/2)^2)</f>
        <v>#VALUE!</v>
      </c>
      <c r="W4599" s="136">
        <f t="shared" si="717"/>
        <v>91740</v>
      </c>
      <c r="X4599" t="e">
        <f>SQRT(($U$6/2)^2-($U$6/2)^2*'(OLD) bottom seam length'!W4599^2/($U$7/2)^2)</f>
        <v>#VALUE!</v>
      </c>
      <c r="Z4599" s="136">
        <f t="shared" si="718"/>
        <v>91740</v>
      </c>
      <c r="AA4599" t="e">
        <f>SQRT(($U$6/2)^2-($U$6/2)^2*'(OLD) bottom seam length'!Z4599^2/($U$7/2)^2)</f>
        <v>#VALUE!</v>
      </c>
      <c r="AC4599" s="136">
        <f t="shared" si="719"/>
        <v>91740</v>
      </c>
      <c r="AD4599" t="e">
        <f>SQRT(($U$6/2)^2-($U$6/2)^2*'(OLD) bottom seam length'!AC4599^2/($U$7/2)^2)</f>
        <v>#VALUE!</v>
      </c>
    </row>
    <row r="4600" spans="2:30">
      <c r="B4600" s="136">
        <f t="shared" si="710"/>
        <v>91780</v>
      </c>
      <c r="C4600" t="e">
        <f>SQRT(($C$5/2)^2-($C$5/2)^2*'(OLD) bottom seam length'!B4600^2/($C$6/2)^2)</f>
        <v>#DIV/0!</v>
      </c>
      <c r="E4600" s="136">
        <f t="shared" si="711"/>
        <v>91780</v>
      </c>
      <c r="F4600" t="e">
        <f>SQRT(($C$5/2)^2-($C$5/2)^2*'(OLD) bottom seam length'!E4600^2/($C$6/2)^2)</f>
        <v>#DIV/0!</v>
      </c>
      <c r="H4600" s="136">
        <f t="shared" si="712"/>
        <v>91780</v>
      </c>
      <c r="I4600" t="e">
        <f>SQRT(($C$5/2)^2-($C$5/2)^2*'(OLD) bottom seam length'!H4600^2/($C$6/2)^2)</f>
        <v>#DIV/0!</v>
      </c>
      <c r="K4600" s="136">
        <f t="shared" si="713"/>
        <v>91780</v>
      </c>
      <c r="L4600" t="e">
        <f>SQRT(($C$5/2)^2-($C$5/2)^2*'(OLD) bottom seam length'!K4600^2/($C$6/2)^2)</f>
        <v>#DIV/0!</v>
      </c>
      <c r="O4600" s="136">
        <f t="shared" si="714"/>
        <v>91780</v>
      </c>
      <c r="P4600" t="b">
        <f t="shared" si="715"/>
        <v>0</v>
      </c>
      <c r="T4600" s="136">
        <f t="shared" si="716"/>
        <v>91760</v>
      </c>
      <c r="U4600" t="e">
        <f>SQRT(($U$6/2)^2-($U$6/2)^2*'(OLD) bottom seam length'!T4600^2/($U$7/2)^2)</f>
        <v>#VALUE!</v>
      </c>
      <c r="W4600" s="136">
        <f t="shared" si="717"/>
        <v>91760</v>
      </c>
      <c r="X4600" t="e">
        <f>SQRT(($U$6/2)^2-($U$6/2)^2*'(OLD) bottom seam length'!W4600^2/($U$7/2)^2)</f>
        <v>#VALUE!</v>
      </c>
      <c r="Z4600" s="136">
        <f t="shared" si="718"/>
        <v>91760</v>
      </c>
      <c r="AA4600" t="e">
        <f>SQRT(($U$6/2)^2-($U$6/2)^2*'(OLD) bottom seam length'!Z4600^2/($U$7/2)^2)</f>
        <v>#VALUE!</v>
      </c>
      <c r="AC4600" s="136">
        <f t="shared" si="719"/>
        <v>91760</v>
      </c>
      <c r="AD4600" t="e">
        <f>SQRT(($U$6/2)^2-($U$6/2)^2*'(OLD) bottom seam length'!AC4600^2/($U$7/2)^2)</f>
        <v>#VALUE!</v>
      </c>
    </row>
    <row r="4601" spans="2:30">
      <c r="B4601" s="136">
        <f t="shared" si="710"/>
        <v>91800</v>
      </c>
      <c r="C4601" t="e">
        <f>SQRT(($C$5/2)^2-($C$5/2)^2*'(OLD) bottom seam length'!B4601^2/($C$6/2)^2)</f>
        <v>#DIV/0!</v>
      </c>
      <c r="E4601" s="136">
        <f t="shared" si="711"/>
        <v>91800</v>
      </c>
      <c r="F4601" t="e">
        <f>SQRT(($C$5/2)^2-($C$5/2)^2*'(OLD) bottom seam length'!E4601^2/($C$6/2)^2)</f>
        <v>#DIV/0!</v>
      </c>
      <c r="H4601" s="136">
        <f t="shared" si="712"/>
        <v>91800</v>
      </c>
      <c r="I4601" t="e">
        <f>SQRT(($C$5/2)^2-($C$5/2)^2*'(OLD) bottom seam length'!H4601^2/($C$6/2)^2)</f>
        <v>#DIV/0!</v>
      </c>
      <c r="K4601" s="136">
        <f t="shared" si="713"/>
        <v>91800</v>
      </c>
      <c r="L4601" t="e">
        <f>SQRT(($C$5/2)^2-($C$5/2)^2*'(OLD) bottom seam length'!K4601^2/($C$6/2)^2)</f>
        <v>#DIV/0!</v>
      </c>
      <c r="O4601" s="136">
        <f t="shared" si="714"/>
        <v>91800</v>
      </c>
      <c r="P4601" t="b">
        <f t="shared" si="715"/>
        <v>0</v>
      </c>
      <c r="T4601" s="136">
        <f t="shared" si="716"/>
        <v>91780</v>
      </c>
      <c r="U4601" t="e">
        <f>SQRT(($U$6/2)^2-($U$6/2)^2*'(OLD) bottom seam length'!T4601^2/($U$7/2)^2)</f>
        <v>#VALUE!</v>
      </c>
      <c r="W4601" s="136">
        <f t="shared" si="717"/>
        <v>91780</v>
      </c>
      <c r="X4601" t="e">
        <f>SQRT(($U$6/2)^2-($U$6/2)^2*'(OLD) bottom seam length'!W4601^2/($U$7/2)^2)</f>
        <v>#VALUE!</v>
      </c>
      <c r="Z4601" s="136">
        <f t="shared" si="718"/>
        <v>91780</v>
      </c>
      <c r="AA4601" t="e">
        <f>SQRT(($U$6/2)^2-($U$6/2)^2*'(OLD) bottom seam length'!Z4601^2/($U$7/2)^2)</f>
        <v>#VALUE!</v>
      </c>
      <c r="AC4601" s="136">
        <f t="shared" si="719"/>
        <v>91780</v>
      </c>
      <c r="AD4601" t="e">
        <f>SQRT(($U$6/2)^2-($U$6/2)^2*'(OLD) bottom seam length'!AC4601^2/($U$7/2)^2)</f>
        <v>#VALUE!</v>
      </c>
    </row>
    <row r="4602" spans="2:30">
      <c r="B4602" s="136">
        <f t="shared" si="710"/>
        <v>91820</v>
      </c>
      <c r="C4602" t="e">
        <f>SQRT(($C$5/2)^2-($C$5/2)^2*'(OLD) bottom seam length'!B4602^2/($C$6/2)^2)</f>
        <v>#DIV/0!</v>
      </c>
      <c r="E4602" s="136">
        <f t="shared" si="711"/>
        <v>91820</v>
      </c>
      <c r="F4602" t="e">
        <f>SQRT(($C$5/2)^2-($C$5/2)^2*'(OLD) bottom seam length'!E4602^2/($C$6/2)^2)</f>
        <v>#DIV/0!</v>
      </c>
      <c r="H4602" s="136">
        <f t="shared" si="712"/>
        <v>91820</v>
      </c>
      <c r="I4602" t="e">
        <f>SQRT(($C$5/2)^2-($C$5/2)^2*'(OLD) bottom seam length'!H4602^2/($C$6/2)^2)</f>
        <v>#DIV/0!</v>
      </c>
      <c r="K4602" s="136">
        <f t="shared" si="713"/>
        <v>91820</v>
      </c>
      <c r="L4602" t="e">
        <f>SQRT(($C$5/2)^2-($C$5/2)^2*'(OLD) bottom seam length'!K4602^2/($C$6/2)^2)</f>
        <v>#DIV/0!</v>
      </c>
      <c r="O4602" s="136">
        <f t="shared" si="714"/>
        <v>91820</v>
      </c>
      <c r="P4602" t="b">
        <f t="shared" si="715"/>
        <v>0</v>
      </c>
      <c r="T4602" s="136">
        <f t="shared" si="716"/>
        <v>91800</v>
      </c>
      <c r="U4602" t="e">
        <f>SQRT(($U$6/2)^2-($U$6/2)^2*'(OLD) bottom seam length'!T4602^2/($U$7/2)^2)</f>
        <v>#VALUE!</v>
      </c>
      <c r="W4602" s="136">
        <f t="shared" si="717"/>
        <v>91800</v>
      </c>
      <c r="X4602" t="e">
        <f>SQRT(($U$6/2)^2-($U$6/2)^2*'(OLD) bottom seam length'!W4602^2/($U$7/2)^2)</f>
        <v>#VALUE!</v>
      </c>
      <c r="Z4602" s="136">
        <f t="shared" si="718"/>
        <v>91800</v>
      </c>
      <c r="AA4602" t="e">
        <f>SQRT(($U$6/2)^2-($U$6/2)^2*'(OLD) bottom seam length'!Z4602^2/($U$7/2)^2)</f>
        <v>#VALUE!</v>
      </c>
      <c r="AC4602" s="136">
        <f t="shared" si="719"/>
        <v>91800</v>
      </c>
      <c r="AD4602" t="e">
        <f>SQRT(($U$6/2)^2-($U$6/2)^2*'(OLD) bottom seam length'!AC4602^2/($U$7/2)^2)</f>
        <v>#VALUE!</v>
      </c>
    </row>
    <row r="4603" spans="2:30">
      <c r="B4603" s="136">
        <f t="shared" si="710"/>
        <v>91840</v>
      </c>
      <c r="C4603" t="e">
        <f>SQRT(($C$5/2)^2-($C$5/2)^2*'(OLD) bottom seam length'!B4603^2/($C$6/2)^2)</f>
        <v>#DIV/0!</v>
      </c>
      <c r="E4603" s="136">
        <f t="shared" si="711"/>
        <v>91840</v>
      </c>
      <c r="F4603" t="e">
        <f>SQRT(($C$5/2)^2-($C$5/2)^2*'(OLD) bottom seam length'!E4603^2/($C$6/2)^2)</f>
        <v>#DIV/0!</v>
      </c>
      <c r="H4603" s="136">
        <f t="shared" si="712"/>
        <v>91840</v>
      </c>
      <c r="I4603" t="e">
        <f>SQRT(($C$5/2)^2-($C$5/2)^2*'(OLD) bottom seam length'!H4603^2/($C$6/2)^2)</f>
        <v>#DIV/0!</v>
      </c>
      <c r="K4603" s="136">
        <f t="shared" si="713"/>
        <v>91840</v>
      </c>
      <c r="L4603" t="e">
        <f>SQRT(($C$5/2)^2-($C$5/2)^2*'(OLD) bottom seam length'!K4603^2/($C$6/2)^2)</f>
        <v>#DIV/0!</v>
      </c>
      <c r="O4603" s="136">
        <f t="shared" si="714"/>
        <v>91840</v>
      </c>
      <c r="P4603" t="b">
        <f t="shared" si="715"/>
        <v>0</v>
      </c>
      <c r="T4603" s="136">
        <f t="shared" si="716"/>
        <v>91820</v>
      </c>
      <c r="U4603" t="e">
        <f>SQRT(($U$6/2)^2-($U$6/2)^2*'(OLD) bottom seam length'!T4603^2/($U$7/2)^2)</f>
        <v>#VALUE!</v>
      </c>
      <c r="W4603" s="136">
        <f t="shared" si="717"/>
        <v>91820</v>
      </c>
      <c r="X4603" t="e">
        <f>SQRT(($U$6/2)^2-($U$6/2)^2*'(OLD) bottom seam length'!W4603^2/($U$7/2)^2)</f>
        <v>#VALUE!</v>
      </c>
      <c r="Z4603" s="136">
        <f t="shared" si="718"/>
        <v>91820</v>
      </c>
      <c r="AA4603" t="e">
        <f>SQRT(($U$6/2)^2-($U$6/2)^2*'(OLD) bottom seam length'!Z4603^2/($U$7/2)^2)</f>
        <v>#VALUE!</v>
      </c>
      <c r="AC4603" s="136">
        <f t="shared" si="719"/>
        <v>91820</v>
      </c>
      <c r="AD4603" t="e">
        <f>SQRT(($U$6/2)^2-($U$6/2)^2*'(OLD) bottom seam length'!AC4603^2/($U$7/2)^2)</f>
        <v>#VALUE!</v>
      </c>
    </row>
    <row r="4604" spans="2:30">
      <c r="B4604" s="136">
        <f t="shared" si="710"/>
        <v>91860</v>
      </c>
      <c r="C4604" t="e">
        <f>SQRT(($C$5/2)^2-($C$5/2)^2*'(OLD) bottom seam length'!B4604^2/($C$6/2)^2)</f>
        <v>#DIV/0!</v>
      </c>
      <c r="E4604" s="136">
        <f t="shared" si="711"/>
        <v>91860</v>
      </c>
      <c r="F4604" t="e">
        <f>SQRT(($C$5/2)^2-($C$5/2)^2*'(OLD) bottom seam length'!E4604^2/($C$6/2)^2)</f>
        <v>#DIV/0!</v>
      </c>
      <c r="H4604" s="136">
        <f t="shared" si="712"/>
        <v>91860</v>
      </c>
      <c r="I4604" t="e">
        <f>SQRT(($C$5/2)^2-($C$5/2)^2*'(OLD) bottom seam length'!H4604^2/($C$6/2)^2)</f>
        <v>#DIV/0!</v>
      </c>
      <c r="K4604" s="136">
        <f t="shared" si="713"/>
        <v>91860</v>
      </c>
      <c r="L4604" t="e">
        <f>SQRT(($C$5/2)^2-($C$5/2)^2*'(OLD) bottom seam length'!K4604^2/($C$6/2)^2)</f>
        <v>#DIV/0!</v>
      </c>
      <c r="O4604" s="136">
        <f t="shared" si="714"/>
        <v>91860</v>
      </c>
      <c r="P4604" t="b">
        <f t="shared" si="715"/>
        <v>0</v>
      </c>
      <c r="T4604" s="136">
        <f t="shared" si="716"/>
        <v>91840</v>
      </c>
      <c r="U4604" t="e">
        <f>SQRT(($U$6/2)^2-($U$6/2)^2*'(OLD) bottom seam length'!T4604^2/($U$7/2)^2)</f>
        <v>#VALUE!</v>
      </c>
      <c r="W4604" s="136">
        <f t="shared" si="717"/>
        <v>91840</v>
      </c>
      <c r="X4604" t="e">
        <f>SQRT(($U$6/2)^2-($U$6/2)^2*'(OLD) bottom seam length'!W4604^2/($U$7/2)^2)</f>
        <v>#VALUE!</v>
      </c>
      <c r="Z4604" s="136">
        <f t="shared" si="718"/>
        <v>91840</v>
      </c>
      <c r="AA4604" t="e">
        <f>SQRT(($U$6/2)^2-($U$6/2)^2*'(OLD) bottom seam length'!Z4604^2/($U$7/2)^2)</f>
        <v>#VALUE!</v>
      </c>
      <c r="AC4604" s="136">
        <f t="shared" si="719"/>
        <v>91840</v>
      </c>
      <c r="AD4604" t="e">
        <f>SQRT(($U$6/2)^2-($U$6/2)^2*'(OLD) bottom seam length'!AC4604^2/($U$7/2)^2)</f>
        <v>#VALUE!</v>
      </c>
    </row>
    <row r="4605" spans="2:30">
      <c r="B4605" s="136">
        <f t="shared" si="710"/>
        <v>91880</v>
      </c>
      <c r="C4605" t="e">
        <f>SQRT(($C$5/2)^2-($C$5/2)^2*'(OLD) bottom seam length'!B4605^2/($C$6/2)^2)</f>
        <v>#DIV/0!</v>
      </c>
      <c r="E4605" s="136">
        <f t="shared" si="711"/>
        <v>91880</v>
      </c>
      <c r="F4605" t="e">
        <f>SQRT(($C$5/2)^2-($C$5/2)^2*'(OLD) bottom seam length'!E4605^2/($C$6/2)^2)</f>
        <v>#DIV/0!</v>
      </c>
      <c r="H4605" s="136">
        <f t="shared" si="712"/>
        <v>91880</v>
      </c>
      <c r="I4605" t="e">
        <f>SQRT(($C$5/2)^2-($C$5/2)^2*'(OLD) bottom seam length'!H4605^2/($C$6/2)^2)</f>
        <v>#DIV/0!</v>
      </c>
      <c r="K4605" s="136">
        <f t="shared" si="713"/>
        <v>91880</v>
      </c>
      <c r="L4605" t="e">
        <f>SQRT(($C$5/2)^2-($C$5/2)^2*'(OLD) bottom seam length'!K4605^2/($C$6/2)^2)</f>
        <v>#DIV/0!</v>
      </c>
      <c r="O4605" s="136">
        <f t="shared" si="714"/>
        <v>91880</v>
      </c>
      <c r="P4605" t="b">
        <f t="shared" si="715"/>
        <v>0</v>
      </c>
      <c r="T4605" s="136">
        <f t="shared" si="716"/>
        <v>91860</v>
      </c>
      <c r="U4605" t="e">
        <f>SQRT(($U$6/2)^2-($U$6/2)^2*'(OLD) bottom seam length'!T4605^2/($U$7/2)^2)</f>
        <v>#VALUE!</v>
      </c>
      <c r="W4605" s="136">
        <f t="shared" si="717"/>
        <v>91860</v>
      </c>
      <c r="X4605" t="e">
        <f>SQRT(($U$6/2)^2-($U$6/2)^2*'(OLD) bottom seam length'!W4605^2/($U$7/2)^2)</f>
        <v>#VALUE!</v>
      </c>
      <c r="Z4605" s="136">
        <f t="shared" si="718"/>
        <v>91860</v>
      </c>
      <c r="AA4605" t="e">
        <f>SQRT(($U$6/2)^2-($U$6/2)^2*'(OLD) bottom seam length'!Z4605^2/($U$7/2)^2)</f>
        <v>#VALUE!</v>
      </c>
      <c r="AC4605" s="136">
        <f t="shared" si="719"/>
        <v>91860</v>
      </c>
      <c r="AD4605" t="e">
        <f>SQRT(($U$6/2)^2-($U$6/2)^2*'(OLD) bottom seam length'!AC4605^2/($U$7/2)^2)</f>
        <v>#VALUE!</v>
      </c>
    </row>
    <row r="4606" spans="2:30">
      <c r="B4606" s="136">
        <f t="shared" si="710"/>
        <v>91900</v>
      </c>
      <c r="C4606" t="e">
        <f>SQRT(($C$5/2)^2-($C$5/2)^2*'(OLD) bottom seam length'!B4606^2/($C$6/2)^2)</f>
        <v>#DIV/0!</v>
      </c>
      <c r="E4606" s="136">
        <f t="shared" si="711"/>
        <v>91900</v>
      </c>
      <c r="F4606" t="e">
        <f>SQRT(($C$5/2)^2-($C$5/2)^2*'(OLD) bottom seam length'!E4606^2/($C$6/2)^2)</f>
        <v>#DIV/0!</v>
      </c>
      <c r="H4606" s="136">
        <f t="shared" si="712"/>
        <v>91900</v>
      </c>
      <c r="I4606" t="e">
        <f>SQRT(($C$5/2)^2-($C$5/2)^2*'(OLD) bottom seam length'!H4606^2/($C$6/2)^2)</f>
        <v>#DIV/0!</v>
      </c>
      <c r="K4606" s="136">
        <f t="shared" si="713"/>
        <v>91900</v>
      </c>
      <c r="L4606" t="e">
        <f>SQRT(($C$5/2)^2-($C$5/2)^2*'(OLD) bottom seam length'!K4606^2/($C$6/2)^2)</f>
        <v>#DIV/0!</v>
      </c>
      <c r="O4606" s="136">
        <f t="shared" si="714"/>
        <v>91900</v>
      </c>
      <c r="P4606" t="b">
        <f t="shared" si="715"/>
        <v>0</v>
      </c>
      <c r="T4606" s="136">
        <f t="shared" si="716"/>
        <v>91880</v>
      </c>
      <c r="U4606" t="e">
        <f>SQRT(($U$6/2)^2-($U$6/2)^2*'(OLD) bottom seam length'!T4606^2/($U$7/2)^2)</f>
        <v>#VALUE!</v>
      </c>
      <c r="W4606" s="136">
        <f t="shared" si="717"/>
        <v>91880</v>
      </c>
      <c r="X4606" t="e">
        <f>SQRT(($U$6/2)^2-($U$6/2)^2*'(OLD) bottom seam length'!W4606^2/($U$7/2)^2)</f>
        <v>#VALUE!</v>
      </c>
      <c r="Z4606" s="136">
        <f t="shared" si="718"/>
        <v>91880</v>
      </c>
      <c r="AA4606" t="e">
        <f>SQRT(($U$6/2)^2-($U$6/2)^2*'(OLD) bottom seam length'!Z4606^2/($U$7/2)^2)</f>
        <v>#VALUE!</v>
      </c>
      <c r="AC4606" s="136">
        <f t="shared" si="719"/>
        <v>91880</v>
      </c>
      <c r="AD4606" t="e">
        <f>SQRT(($U$6/2)^2-($U$6/2)^2*'(OLD) bottom seam length'!AC4606^2/($U$7/2)^2)</f>
        <v>#VALUE!</v>
      </c>
    </row>
    <row r="4607" spans="2:30">
      <c r="B4607" s="136">
        <f t="shared" si="710"/>
        <v>91920</v>
      </c>
      <c r="C4607" t="e">
        <f>SQRT(($C$5/2)^2-($C$5/2)^2*'(OLD) bottom seam length'!B4607^2/($C$6/2)^2)</f>
        <v>#DIV/0!</v>
      </c>
      <c r="E4607" s="136">
        <f t="shared" si="711"/>
        <v>91920</v>
      </c>
      <c r="F4607" t="e">
        <f>SQRT(($C$5/2)^2-($C$5/2)^2*'(OLD) bottom seam length'!E4607^2/($C$6/2)^2)</f>
        <v>#DIV/0!</v>
      </c>
      <c r="H4607" s="136">
        <f t="shared" si="712"/>
        <v>91920</v>
      </c>
      <c r="I4607" t="e">
        <f>SQRT(($C$5/2)^2-($C$5/2)^2*'(OLD) bottom seam length'!H4607^2/($C$6/2)^2)</f>
        <v>#DIV/0!</v>
      </c>
      <c r="K4607" s="136">
        <f t="shared" si="713"/>
        <v>91920</v>
      </c>
      <c r="L4607" t="e">
        <f>SQRT(($C$5/2)^2-($C$5/2)^2*'(OLD) bottom seam length'!K4607^2/($C$6/2)^2)</f>
        <v>#DIV/0!</v>
      </c>
      <c r="O4607" s="136">
        <f t="shared" si="714"/>
        <v>91920</v>
      </c>
      <c r="P4607" t="b">
        <f t="shared" si="715"/>
        <v>0</v>
      </c>
      <c r="T4607" s="136">
        <f t="shared" si="716"/>
        <v>91900</v>
      </c>
      <c r="U4607" t="e">
        <f>SQRT(($U$6/2)^2-($U$6/2)^2*'(OLD) bottom seam length'!T4607^2/($U$7/2)^2)</f>
        <v>#VALUE!</v>
      </c>
      <c r="W4607" s="136">
        <f t="shared" si="717"/>
        <v>91900</v>
      </c>
      <c r="X4607" t="e">
        <f>SQRT(($U$6/2)^2-($U$6/2)^2*'(OLD) bottom seam length'!W4607^2/($U$7/2)^2)</f>
        <v>#VALUE!</v>
      </c>
      <c r="Z4607" s="136">
        <f t="shared" si="718"/>
        <v>91900</v>
      </c>
      <c r="AA4607" t="e">
        <f>SQRT(($U$6/2)^2-($U$6/2)^2*'(OLD) bottom seam length'!Z4607^2/($U$7/2)^2)</f>
        <v>#VALUE!</v>
      </c>
      <c r="AC4607" s="136">
        <f t="shared" si="719"/>
        <v>91900</v>
      </c>
      <c r="AD4607" t="e">
        <f>SQRT(($U$6/2)^2-($U$6/2)^2*'(OLD) bottom seam length'!AC4607^2/($U$7/2)^2)</f>
        <v>#VALUE!</v>
      </c>
    </row>
    <row r="4608" spans="2:30">
      <c r="B4608" s="136">
        <f t="shared" si="710"/>
        <v>91940</v>
      </c>
      <c r="C4608" t="e">
        <f>SQRT(($C$5/2)^2-($C$5/2)^2*'(OLD) bottom seam length'!B4608^2/($C$6/2)^2)</f>
        <v>#DIV/0!</v>
      </c>
      <c r="E4608" s="136">
        <f t="shared" si="711"/>
        <v>91940</v>
      </c>
      <c r="F4608" t="e">
        <f>SQRT(($C$5/2)^2-($C$5/2)^2*'(OLD) bottom seam length'!E4608^2/($C$6/2)^2)</f>
        <v>#DIV/0!</v>
      </c>
      <c r="H4608" s="136">
        <f t="shared" si="712"/>
        <v>91940</v>
      </c>
      <c r="I4608" t="e">
        <f>SQRT(($C$5/2)^2-($C$5/2)^2*'(OLD) bottom seam length'!H4608^2/($C$6/2)^2)</f>
        <v>#DIV/0!</v>
      </c>
      <c r="K4608" s="136">
        <f t="shared" si="713"/>
        <v>91940</v>
      </c>
      <c r="L4608" t="e">
        <f>SQRT(($C$5/2)^2-($C$5/2)^2*'(OLD) bottom seam length'!K4608^2/($C$6/2)^2)</f>
        <v>#DIV/0!</v>
      </c>
      <c r="O4608" s="136">
        <f t="shared" si="714"/>
        <v>91940</v>
      </c>
      <c r="P4608" t="b">
        <f t="shared" si="715"/>
        <v>0</v>
      </c>
      <c r="T4608" s="136">
        <f t="shared" si="716"/>
        <v>91920</v>
      </c>
      <c r="U4608" t="e">
        <f>SQRT(($U$6/2)^2-($U$6/2)^2*'(OLD) bottom seam length'!T4608^2/($U$7/2)^2)</f>
        <v>#VALUE!</v>
      </c>
      <c r="W4608" s="136">
        <f t="shared" si="717"/>
        <v>91920</v>
      </c>
      <c r="X4608" t="e">
        <f>SQRT(($U$6/2)^2-($U$6/2)^2*'(OLD) bottom seam length'!W4608^2/($U$7/2)^2)</f>
        <v>#VALUE!</v>
      </c>
      <c r="Z4608" s="136">
        <f t="shared" si="718"/>
        <v>91920</v>
      </c>
      <c r="AA4608" t="e">
        <f>SQRT(($U$6/2)^2-($U$6/2)^2*'(OLD) bottom seam length'!Z4608^2/($U$7/2)^2)</f>
        <v>#VALUE!</v>
      </c>
      <c r="AC4608" s="136">
        <f t="shared" si="719"/>
        <v>91920</v>
      </c>
      <c r="AD4608" t="e">
        <f>SQRT(($U$6/2)^2-($U$6/2)^2*'(OLD) bottom seam length'!AC4608^2/($U$7/2)^2)</f>
        <v>#VALUE!</v>
      </c>
    </row>
    <row r="4609" spans="2:30">
      <c r="B4609" s="136">
        <f t="shared" si="710"/>
        <v>91960</v>
      </c>
      <c r="C4609" t="e">
        <f>SQRT(($C$5/2)^2-($C$5/2)^2*'(OLD) bottom seam length'!B4609^2/($C$6/2)^2)</f>
        <v>#DIV/0!</v>
      </c>
      <c r="E4609" s="136">
        <f t="shared" si="711"/>
        <v>91960</v>
      </c>
      <c r="F4609" t="e">
        <f>SQRT(($C$5/2)^2-($C$5/2)^2*'(OLD) bottom seam length'!E4609^2/($C$6/2)^2)</f>
        <v>#DIV/0!</v>
      </c>
      <c r="H4609" s="136">
        <f t="shared" si="712"/>
        <v>91960</v>
      </c>
      <c r="I4609" t="e">
        <f>SQRT(($C$5/2)^2-($C$5/2)^2*'(OLD) bottom seam length'!H4609^2/($C$6/2)^2)</f>
        <v>#DIV/0!</v>
      </c>
      <c r="K4609" s="136">
        <f t="shared" si="713"/>
        <v>91960</v>
      </c>
      <c r="L4609" t="e">
        <f>SQRT(($C$5/2)^2-($C$5/2)^2*'(OLD) bottom seam length'!K4609^2/($C$6/2)^2)</f>
        <v>#DIV/0!</v>
      </c>
      <c r="O4609" s="136">
        <f t="shared" si="714"/>
        <v>91960</v>
      </c>
      <c r="P4609" t="b">
        <f t="shared" si="715"/>
        <v>0</v>
      </c>
      <c r="T4609" s="136">
        <f t="shared" si="716"/>
        <v>91940</v>
      </c>
      <c r="U4609" t="e">
        <f>SQRT(($U$6/2)^2-($U$6/2)^2*'(OLD) bottom seam length'!T4609^2/($U$7/2)^2)</f>
        <v>#VALUE!</v>
      </c>
      <c r="W4609" s="136">
        <f t="shared" si="717"/>
        <v>91940</v>
      </c>
      <c r="X4609" t="e">
        <f>SQRT(($U$6/2)^2-($U$6/2)^2*'(OLD) bottom seam length'!W4609^2/($U$7/2)^2)</f>
        <v>#VALUE!</v>
      </c>
      <c r="Z4609" s="136">
        <f t="shared" si="718"/>
        <v>91940</v>
      </c>
      <c r="AA4609" t="e">
        <f>SQRT(($U$6/2)^2-($U$6/2)^2*'(OLD) bottom seam length'!Z4609^2/($U$7/2)^2)</f>
        <v>#VALUE!</v>
      </c>
      <c r="AC4609" s="136">
        <f t="shared" si="719"/>
        <v>91940</v>
      </c>
      <c r="AD4609" t="e">
        <f>SQRT(($U$6/2)^2-($U$6/2)^2*'(OLD) bottom seam length'!AC4609^2/($U$7/2)^2)</f>
        <v>#VALUE!</v>
      </c>
    </row>
    <row r="4610" spans="2:30">
      <c r="B4610" s="136">
        <f t="shared" si="710"/>
        <v>91980</v>
      </c>
      <c r="C4610" t="e">
        <f>SQRT(($C$5/2)^2-($C$5/2)^2*'(OLD) bottom seam length'!B4610^2/($C$6/2)^2)</f>
        <v>#DIV/0!</v>
      </c>
      <c r="E4610" s="136">
        <f t="shared" si="711"/>
        <v>91980</v>
      </c>
      <c r="F4610" t="e">
        <f>SQRT(($C$5/2)^2-($C$5/2)^2*'(OLD) bottom seam length'!E4610^2/($C$6/2)^2)</f>
        <v>#DIV/0!</v>
      </c>
      <c r="H4610" s="136">
        <f t="shared" si="712"/>
        <v>91980</v>
      </c>
      <c r="I4610" t="e">
        <f>SQRT(($C$5/2)^2-($C$5/2)^2*'(OLD) bottom seam length'!H4610^2/($C$6/2)^2)</f>
        <v>#DIV/0!</v>
      </c>
      <c r="K4610" s="136">
        <f t="shared" si="713"/>
        <v>91980</v>
      </c>
      <c r="L4610" t="e">
        <f>SQRT(($C$5/2)^2-($C$5/2)^2*'(OLD) bottom seam length'!K4610^2/($C$6/2)^2)</f>
        <v>#DIV/0!</v>
      </c>
      <c r="O4610" s="136">
        <f t="shared" si="714"/>
        <v>91980</v>
      </c>
      <c r="P4610" t="b">
        <f t="shared" si="715"/>
        <v>0</v>
      </c>
      <c r="T4610" s="136">
        <f t="shared" si="716"/>
        <v>91960</v>
      </c>
      <c r="U4610" t="e">
        <f>SQRT(($U$6/2)^2-($U$6/2)^2*'(OLD) bottom seam length'!T4610^2/($U$7/2)^2)</f>
        <v>#VALUE!</v>
      </c>
      <c r="W4610" s="136">
        <f t="shared" si="717"/>
        <v>91960</v>
      </c>
      <c r="X4610" t="e">
        <f>SQRT(($U$6/2)^2-($U$6/2)^2*'(OLD) bottom seam length'!W4610^2/($U$7/2)^2)</f>
        <v>#VALUE!</v>
      </c>
      <c r="Z4610" s="136">
        <f t="shared" si="718"/>
        <v>91960</v>
      </c>
      <c r="AA4610" t="e">
        <f>SQRT(($U$6/2)^2-($U$6/2)^2*'(OLD) bottom seam length'!Z4610^2/($U$7/2)^2)</f>
        <v>#VALUE!</v>
      </c>
      <c r="AC4610" s="136">
        <f t="shared" si="719"/>
        <v>91960</v>
      </c>
      <c r="AD4610" t="e">
        <f>SQRT(($U$6/2)^2-($U$6/2)^2*'(OLD) bottom seam length'!AC4610^2/($U$7/2)^2)</f>
        <v>#VALUE!</v>
      </c>
    </row>
    <row r="4611" spans="2:30">
      <c r="B4611" s="136">
        <f t="shared" si="710"/>
        <v>92000</v>
      </c>
      <c r="C4611" t="e">
        <f>SQRT(($C$5/2)^2-($C$5/2)^2*'(OLD) bottom seam length'!B4611^2/($C$6/2)^2)</f>
        <v>#DIV/0!</v>
      </c>
      <c r="E4611" s="136">
        <f t="shared" si="711"/>
        <v>92000</v>
      </c>
      <c r="F4611" t="e">
        <f>SQRT(($C$5/2)^2-($C$5/2)^2*'(OLD) bottom seam length'!E4611^2/($C$6/2)^2)</f>
        <v>#DIV/0!</v>
      </c>
      <c r="H4611" s="136">
        <f t="shared" si="712"/>
        <v>92000</v>
      </c>
      <c r="I4611" t="e">
        <f>SQRT(($C$5/2)^2-($C$5/2)^2*'(OLD) bottom seam length'!H4611^2/($C$6/2)^2)</f>
        <v>#DIV/0!</v>
      </c>
      <c r="K4611" s="136">
        <f t="shared" si="713"/>
        <v>92000</v>
      </c>
      <c r="L4611" t="e">
        <f>SQRT(($C$5/2)^2-($C$5/2)^2*'(OLD) bottom seam length'!K4611^2/($C$6/2)^2)</f>
        <v>#DIV/0!</v>
      </c>
      <c r="O4611" s="136">
        <f t="shared" si="714"/>
        <v>92000</v>
      </c>
      <c r="P4611" t="b">
        <f t="shared" si="715"/>
        <v>0</v>
      </c>
      <c r="T4611" s="136">
        <f t="shared" si="716"/>
        <v>91980</v>
      </c>
      <c r="U4611" t="e">
        <f>SQRT(($U$6/2)^2-($U$6/2)^2*'(OLD) bottom seam length'!T4611^2/($U$7/2)^2)</f>
        <v>#VALUE!</v>
      </c>
      <c r="W4611" s="136">
        <f t="shared" si="717"/>
        <v>91980</v>
      </c>
      <c r="X4611" t="e">
        <f>SQRT(($U$6/2)^2-($U$6/2)^2*'(OLD) bottom seam length'!W4611^2/($U$7/2)^2)</f>
        <v>#VALUE!</v>
      </c>
      <c r="Z4611" s="136">
        <f t="shared" si="718"/>
        <v>91980</v>
      </c>
      <c r="AA4611" t="e">
        <f>SQRT(($U$6/2)^2-($U$6/2)^2*'(OLD) bottom seam length'!Z4611^2/($U$7/2)^2)</f>
        <v>#VALUE!</v>
      </c>
      <c r="AC4611" s="136">
        <f t="shared" si="719"/>
        <v>91980</v>
      </c>
      <c r="AD4611" t="e">
        <f>SQRT(($U$6/2)^2-($U$6/2)^2*'(OLD) bottom seam length'!AC4611^2/($U$7/2)^2)</f>
        <v>#VALUE!</v>
      </c>
    </row>
    <row r="4612" spans="2:30">
      <c r="B4612" s="136">
        <f t="shared" si="710"/>
        <v>92020</v>
      </c>
      <c r="C4612" t="e">
        <f>SQRT(($C$5/2)^2-($C$5/2)^2*'(OLD) bottom seam length'!B4612^2/($C$6/2)^2)</f>
        <v>#DIV/0!</v>
      </c>
      <c r="E4612" s="136">
        <f t="shared" si="711"/>
        <v>92020</v>
      </c>
      <c r="F4612" t="e">
        <f>SQRT(($C$5/2)^2-($C$5/2)^2*'(OLD) bottom seam length'!E4612^2/($C$6/2)^2)</f>
        <v>#DIV/0!</v>
      </c>
      <c r="H4612" s="136">
        <f t="shared" si="712"/>
        <v>92020</v>
      </c>
      <c r="I4612" t="e">
        <f>SQRT(($C$5/2)^2-($C$5/2)^2*'(OLD) bottom seam length'!H4612^2/($C$6/2)^2)</f>
        <v>#DIV/0!</v>
      </c>
      <c r="K4612" s="136">
        <f t="shared" si="713"/>
        <v>92020</v>
      </c>
      <c r="L4612" t="e">
        <f>SQRT(($C$5/2)^2-($C$5/2)^2*'(OLD) bottom seam length'!K4612^2/($C$6/2)^2)</f>
        <v>#DIV/0!</v>
      </c>
      <c r="O4612" s="136">
        <f t="shared" si="714"/>
        <v>92020</v>
      </c>
      <c r="P4612" t="b">
        <f t="shared" si="715"/>
        <v>0</v>
      </c>
      <c r="T4612" s="136">
        <f t="shared" si="716"/>
        <v>92000</v>
      </c>
      <c r="U4612" t="e">
        <f>SQRT(($U$6/2)^2-($U$6/2)^2*'(OLD) bottom seam length'!T4612^2/($U$7/2)^2)</f>
        <v>#VALUE!</v>
      </c>
      <c r="W4612" s="136">
        <f t="shared" si="717"/>
        <v>92000</v>
      </c>
      <c r="X4612" t="e">
        <f>SQRT(($U$6/2)^2-($U$6/2)^2*'(OLD) bottom seam length'!W4612^2/($U$7/2)^2)</f>
        <v>#VALUE!</v>
      </c>
      <c r="Z4612" s="136">
        <f t="shared" si="718"/>
        <v>92000</v>
      </c>
      <c r="AA4612" t="e">
        <f>SQRT(($U$6/2)^2-($U$6/2)^2*'(OLD) bottom seam length'!Z4612^2/($U$7/2)^2)</f>
        <v>#VALUE!</v>
      </c>
      <c r="AC4612" s="136">
        <f t="shared" si="719"/>
        <v>92000</v>
      </c>
      <c r="AD4612" t="e">
        <f>SQRT(($U$6/2)^2-($U$6/2)^2*'(OLD) bottom seam length'!AC4612^2/($U$7/2)^2)</f>
        <v>#VALUE!</v>
      </c>
    </row>
    <row r="4613" spans="2:30">
      <c r="B4613" s="136">
        <f t="shared" si="710"/>
        <v>92040</v>
      </c>
      <c r="C4613" t="e">
        <f>SQRT(($C$5/2)^2-($C$5/2)^2*'(OLD) bottom seam length'!B4613^2/($C$6/2)^2)</f>
        <v>#DIV/0!</v>
      </c>
      <c r="E4613" s="136">
        <f t="shared" si="711"/>
        <v>92040</v>
      </c>
      <c r="F4613" t="e">
        <f>SQRT(($C$5/2)^2-($C$5/2)^2*'(OLD) bottom seam length'!E4613^2/($C$6/2)^2)</f>
        <v>#DIV/0!</v>
      </c>
      <c r="H4613" s="136">
        <f t="shared" si="712"/>
        <v>92040</v>
      </c>
      <c r="I4613" t="e">
        <f>SQRT(($C$5/2)^2-($C$5/2)^2*'(OLD) bottom seam length'!H4613^2/($C$6/2)^2)</f>
        <v>#DIV/0!</v>
      </c>
      <c r="K4613" s="136">
        <f t="shared" si="713"/>
        <v>92040</v>
      </c>
      <c r="L4613" t="e">
        <f>SQRT(($C$5/2)^2-($C$5/2)^2*'(OLD) bottom seam length'!K4613^2/($C$6/2)^2)</f>
        <v>#DIV/0!</v>
      </c>
      <c r="O4613" s="136">
        <f t="shared" si="714"/>
        <v>92040</v>
      </c>
      <c r="P4613" t="b">
        <f t="shared" si="715"/>
        <v>0</v>
      </c>
      <c r="T4613" s="136">
        <f t="shared" si="716"/>
        <v>92020</v>
      </c>
      <c r="U4613" t="e">
        <f>SQRT(($U$6/2)^2-($U$6/2)^2*'(OLD) bottom seam length'!T4613^2/($U$7/2)^2)</f>
        <v>#VALUE!</v>
      </c>
      <c r="W4613" s="136">
        <f t="shared" si="717"/>
        <v>92020</v>
      </c>
      <c r="X4613" t="e">
        <f>SQRT(($U$6/2)^2-($U$6/2)^2*'(OLD) bottom seam length'!W4613^2/($U$7/2)^2)</f>
        <v>#VALUE!</v>
      </c>
      <c r="Z4613" s="136">
        <f t="shared" si="718"/>
        <v>92020</v>
      </c>
      <c r="AA4613" t="e">
        <f>SQRT(($U$6/2)^2-($U$6/2)^2*'(OLD) bottom seam length'!Z4613^2/($U$7/2)^2)</f>
        <v>#VALUE!</v>
      </c>
      <c r="AC4613" s="136">
        <f t="shared" si="719"/>
        <v>92020</v>
      </c>
      <c r="AD4613" t="e">
        <f>SQRT(($U$6/2)^2-($U$6/2)^2*'(OLD) bottom seam length'!AC4613^2/($U$7/2)^2)</f>
        <v>#VALUE!</v>
      </c>
    </row>
    <row r="4614" spans="2:30">
      <c r="B4614" s="136">
        <f t="shared" si="710"/>
        <v>92060</v>
      </c>
      <c r="C4614" t="e">
        <f>SQRT(($C$5/2)^2-($C$5/2)^2*'(OLD) bottom seam length'!B4614^2/($C$6/2)^2)</f>
        <v>#DIV/0!</v>
      </c>
      <c r="E4614" s="136">
        <f t="shared" si="711"/>
        <v>92060</v>
      </c>
      <c r="F4614" t="e">
        <f>SQRT(($C$5/2)^2-($C$5/2)^2*'(OLD) bottom seam length'!E4614^2/($C$6/2)^2)</f>
        <v>#DIV/0!</v>
      </c>
      <c r="H4614" s="136">
        <f t="shared" si="712"/>
        <v>92060</v>
      </c>
      <c r="I4614" t="e">
        <f>SQRT(($C$5/2)^2-($C$5/2)^2*'(OLD) bottom seam length'!H4614^2/($C$6/2)^2)</f>
        <v>#DIV/0!</v>
      </c>
      <c r="K4614" s="136">
        <f t="shared" si="713"/>
        <v>92060</v>
      </c>
      <c r="L4614" t="e">
        <f>SQRT(($C$5/2)^2-($C$5/2)^2*'(OLD) bottom seam length'!K4614^2/($C$6/2)^2)</f>
        <v>#DIV/0!</v>
      </c>
      <c r="O4614" s="136">
        <f t="shared" si="714"/>
        <v>92060</v>
      </c>
      <c r="P4614" t="b">
        <f t="shared" si="715"/>
        <v>0</v>
      </c>
      <c r="T4614" s="136">
        <f t="shared" si="716"/>
        <v>92040</v>
      </c>
      <c r="U4614" t="e">
        <f>SQRT(($U$6/2)^2-($U$6/2)^2*'(OLD) bottom seam length'!T4614^2/($U$7/2)^2)</f>
        <v>#VALUE!</v>
      </c>
      <c r="W4614" s="136">
        <f t="shared" si="717"/>
        <v>92040</v>
      </c>
      <c r="X4614" t="e">
        <f>SQRT(($U$6/2)^2-($U$6/2)^2*'(OLD) bottom seam length'!W4614^2/($U$7/2)^2)</f>
        <v>#VALUE!</v>
      </c>
      <c r="Z4614" s="136">
        <f t="shared" si="718"/>
        <v>92040</v>
      </c>
      <c r="AA4614" t="e">
        <f>SQRT(($U$6/2)^2-($U$6/2)^2*'(OLD) bottom seam length'!Z4614^2/($U$7/2)^2)</f>
        <v>#VALUE!</v>
      </c>
      <c r="AC4614" s="136">
        <f t="shared" si="719"/>
        <v>92040</v>
      </c>
      <c r="AD4614" t="e">
        <f>SQRT(($U$6/2)^2-($U$6/2)^2*'(OLD) bottom seam length'!AC4614^2/($U$7/2)^2)</f>
        <v>#VALUE!</v>
      </c>
    </row>
    <row r="4615" spans="2:30">
      <c r="B4615" s="136">
        <f t="shared" si="710"/>
        <v>92080</v>
      </c>
      <c r="C4615" t="e">
        <f>SQRT(($C$5/2)^2-($C$5/2)^2*'(OLD) bottom seam length'!B4615^2/($C$6/2)^2)</f>
        <v>#DIV/0!</v>
      </c>
      <c r="E4615" s="136">
        <f t="shared" si="711"/>
        <v>92080</v>
      </c>
      <c r="F4615" t="e">
        <f>SQRT(($C$5/2)^2-($C$5/2)^2*'(OLD) bottom seam length'!E4615^2/($C$6/2)^2)</f>
        <v>#DIV/0!</v>
      </c>
      <c r="H4615" s="136">
        <f t="shared" si="712"/>
        <v>92080</v>
      </c>
      <c r="I4615" t="e">
        <f>SQRT(($C$5/2)^2-($C$5/2)^2*'(OLD) bottom seam length'!H4615^2/($C$6/2)^2)</f>
        <v>#DIV/0!</v>
      </c>
      <c r="K4615" s="136">
        <f t="shared" si="713"/>
        <v>92080</v>
      </c>
      <c r="L4615" t="e">
        <f>SQRT(($C$5/2)^2-($C$5/2)^2*'(OLD) bottom seam length'!K4615^2/($C$6/2)^2)</f>
        <v>#DIV/0!</v>
      </c>
      <c r="O4615" s="136">
        <f t="shared" si="714"/>
        <v>92080</v>
      </c>
      <c r="P4615" t="b">
        <f t="shared" si="715"/>
        <v>0</v>
      </c>
      <c r="T4615" s="136">
        <f t="shared" si="716"/>
        <v>92060</v>
      </c>
      <c r="U4615" t="e">
        <f>SQRT(($U$6/2)^2-($U$6/2)^2*'(OLD) bottom seam length'!T4615^2/($U$7/2)^2)</f>
        <v>#VALUE!</v>
      </c>
      <c r="W4615" s="136">
        <f t="shared" si="717"/>
        <v>92060</v>
      </c>
      <c r="X4615" t="e">
        <f>SQRT(($U$6/2)^2-($U$6/2)^2*'(OLD) bottom seam length'!W4615^2/($U$7/2)^2)</f>
        <v>#VALUE!</v>
      </c>
      <c r="Z4615" s="136">
        <f t="shared" si="718"/>
        <v>92060</v>
      </c>
      <c r="AA4615" t="e">
        <f>SQRT(($U$6/2)^2-($U$6/2)^2*'(OLD) bottom seam length'!Z4615^2/($U$7/2)^2)</f>
        <v>#VALUE!</v>
      </c>
      <c r="AC4615" s="136">
        <f t="shared" si="719"/>
        <v>92060</v>
      </c>
      <c r="AD4615" t="e">
        <f>SQRT(($U$6/2)^2-($U$6/2)^2*'(OLD) bottom seam length'!AC4615^2/($U$7/2)^2)</f>
        <v>#VALUE!</v>
      </c>
    </row>
    <row r="4616" spans="2:30">
      <c r="B4616" s="136">
        <f t="shared" si="710"/>
        <v>92100</v>
      </c>
      <c r="C4616" t="e">
        <f>SQRT(($C$5/2)^2-($C$5/2)^2*'(OLD) bottom seam length'!B4616^2/($C$6/2)^2)</f>
        <v>#DIV/0!</v>
      </c>
      <c r="E4616" s="136">
        <f t="shared" si="711"/>
        <v>92100</v>
      </c>
      <c r="F4616" t="e">
        <f>SQRT(($C$5/2)^2-($C$5/2)^2*'(OLD) bottom seam length'!E4616^2/($C$6/2)^2)</f>
        <v>#DIV/0!</v>
      </c>
      <c r="H4616" s="136">
        <f t="shared" si="712"/>
        <v>92100</v>
      </c>
      <c r="I4616" t="e">
        <f>SQRT(($C$5/2)^2-($C$5/2)^2*'(OLD) bottom seam length'!H4616^2/($C$6/2)^2)</f>
        <v>#DIV/0!</v>
      </c>
      <c r="K4616" s="136">
        <f t="shared" si="713"/>
        <v>92100</v>
      </c>
      <c r="L4616" t="e">
        <f>SQRT(($C$5/2)^2-($C$5/2)^2*'(OLD) bottom seam length'!K4616^2/($C$6/2)^2)</f>
        <v>#DIV/0!</v>
      </c>
      <c r="O4616" s="136">
        <f t="shared" si="714"/>
        <v>92100</v>
      </c>
      <c r="P4616" t="b">
        <f t="shared" si="715"/>
        <v>0</v>
      </c>
      <c r="T4616" s="136">
        <f t="shared" si="716"/>
        <v>92080</v>
      </c>
      <c r="U4616" t="e">
        <f>SQRT(($U$6/2)^2-($U$6/2)^2*'(OLD) bottom seam length'!T4616^2/($U$7/2)^2)</f>
        <v>#VALUE!</v>
      </c>
      <c r="W4616" s="136">
        <f t="shared" si="717"/>
        <v>92080</v>
      </c>
      <c r="X4616" t="e">
        <f>SQRT(($U$6/2)^2-($U$6/2)^2*'(OLD) bottom seam length'!W4616^2/($U$7/2)^2)</f>
        <v>#VALUE!</v>
      </c>
      <c r="Z4616" s="136">
        <f t="shared" si="718"/>
        <v>92080</v>
      </c>
      <c r="AA4616" t="e">
        <f>SQRT(($U$6/2)^2-($U$6/2)^2*'(OLD) bottom seam length'!Z4616^2/($U$7/2)^2)</f>
        <v>#VALUE!</v>
      </c>
      <c r="AC4616" s="136">
        <f t="shared" si="719"/>
        <v>92080</v>
      </c>
      <c r="AD4616" t="e">
        <f>SQRT(($U$6/2)^2-($U$6/2)^2*'(OLD) bottom seam length'!AC4616^2/($U$7/2)^2)</f>
        <v>#VALUE!</v>
      </c>
    </row>
    <row r="4617" spans="2:30">
      <c r="B4617" s="136">
        <f t="shared" si="710"/>
        <v>92120</v>
      </c>
      <c r="C4617" t="e">
        <f>SQRT(($C$5/2)^2-($C$5/2)^2*'(OLD) bottom seam length'!B4617^2/($C$6/2)^2)</f>
        <v>#DIV/0!</v>
      </c>
      <c r="E4617" s="136">
        <f t="shared" si="711"/>
        <v>92120</v>
      </c>
      <c r="F4617" t="e">
        <f>SQRT(($C$5/2)^2-($C$5/2)^2*'(OLD) bottom seam length'!E4617^2/($C$6/2)^2)</f>
        <v>#DIV/0!</v>
      </c>
      <c r="H4617" s="136">
        <f t="shared" si="712"/>
        <v>92120</v>
      </c>
      <c r="I4617" t="e">
        <f>SQRT(($C$5/2)^2-($C$5/2)^2*'(OLD) bottom seam length'!H4617^2/($C$6/2)^2)</f>
        <v>#DIV/0!</v>
      </c>
      <c r="K4617" s="136">
        <f t="shared" si="713"/>
        <v>92120</v>
      </c>
      <c r="L4617" t="e">
        <f>SQRT(($C$5/2)^2-($C$5/2)^2*'(OLD) bottom seam length'!K4617^2/($C$6/2)^2)</f>
        <v>#DIV/0!</v>
      </c>
      <c r="O4617" s="136">
        <f t="shared" si="714"/>
        <v>92120</v>
      </c>
      <c r="P4617" t="b">
        <f t="shared" si="715"/>
        <v>0</v>
      </c>
      <c r="T4617" s="136">
        <f t="shared" si="716"/>
        <v>92100</v>
      </c>
      <c r="U4617" t="e">
        <f>SQRT(($U$6/2)^2-($U$6/2)^2*'(OLD) bottom seam length'!T4617^2/($U$7/2)^2)</f>
        <v>#VALUE!</v>
      </c>
      <c r="W4617" s="136">
        <f t="shared" si="717"/>
        <v>92100</v>
      </c>
      <c r="X4617" t="e">
        <f>SQRT(($U$6/2)^2-($U$6/2)^2*'(OLD) bottom seam length'!W4617^2/($U$7/2)^2)</f>
        <v>#VALUE!</v>
      </c>
      <c r="Z4617" s="136">
        <f t="shared" si="718"/>
        <v>92100</v>
      </c>
      <c r="AA4617" t="e">
        <f>SQRT(($U$6/2)^2-($U$6/2)^2*'(OLD) bottom seam length'!Z4617^2/($U$7/2)^2)</f>
        <v>#VALUE!</v>
      </c>
      <c r="AC4617" s="136">
        <f t="shared" si="719"/>
        <v>92100</v>
      </c>
      <c r="AD4617" t="e">
        <f>SQRT(($U$6/2)^2-($U$6/2)^2*'(OLD) bottom seam length'!AC4617^2/($U$7/2)^2)</f>
        <v>#VALUE!</v>
      </c>
    </row>
    <row r="4618" spans="2:30">
      <c r="B4618" s="136">
        <f t="shared" si="710"/>
        <v>92140</v>
      </c>
      <c r="C4618" t="e">
        <f>SQRT(($C$5/2)^2-($C$5/2)^2*'(OLD) bottom seam length'!B4618^2/($C$6/2)^2)</f>
        <v>#DIV/0!</v>
      </c>
      <c r="E4618" s="136">
        <f t="shared" si="711"/>
        <v>92140</v>
      </c>
      <c r="F4618" t="e">
        <f>SQRT(($C$5/2)^2-($C$5/2)^2*'(OLD) bottom seam length'!E4618^2/($C$6/2)^2)</f>
        <v>#DIV/0!</v>
      </c>
      <c r="H4618" s="136">
        <f t="shared" si="712"/>
        <v>92140</v>
      </c>
      <c r="I4618" t="e">
        <f>SQRT(($C$5/2)^2-($C$5/2)^2*'(OLD) bottom seam length'!H4618^2/($C$6/2)^2)</f>
        <v>#DIV/0!</v>
      </c>
      <c r="K4618" s="136">
        <f t="shared" si="713"/>
        <v>92140</v>
      </c>
      <c r="L4618" t="e">
        <f>SQRT(($C$5/2)^2-($C$5/2)^2*'(OLD) bottom seam length'!K4618^2/($C$6/2)^2)</f>
        <v>#DIV/0!</v>
      </c>
      <c r="O4618" s="136">
        <f t="shared" si="714"/>
        <v>92140</v>
      </c>
      <c r="P4618" t="b">
        <f t="shared" si="715"/>
        <v>0</v>
      </c>
      <c r="T4618" s="136">
        <f t="shared" si="716"/>
        <v>92120</v>
      </c>
      <c r="U4618" t="e">
        <f>SQRT(($U$6/2)^2-($U$6/2)^2*'(OLD) bottom seam length'!T4618^2/($U$7/2)^2)</f>
        <v>#VALUE!</v>
      </c>
      <c r="W4618" s="136">
        <f t="shared" si="717"/>
        <v>92120</v>
      </c>
      <c r="X4618" t="e">
        <f>SQRT(($U$6/2)^2-($U$6/2)^2*'(OLD) bottom seam length'!W4618^2/($U$7/2)^2)</f>
        <v>#VALUE!</v>
      </c>
      <c r="Z4618" s="136">
        <f t="shared" si="718"/>
        <v>92120</v>
      </c>
      <c r="AA4618" t="e">
        <f>SQRT(($U$6/2)^2-($U$6/2)^2*'(OLD) bottom seam length'!Z4618^2/($U$7/2)^2)</f>
        <v>#VALUE!</v>
      </c>
      <c r="AC4618" s="136">
        <f t="shared" si="719"/>
        <v>92120</v>
      </c>
      <c r="AD4618" t="e">
        <f>SQRT(($U$6/2)^2-($U$6/2)^2*'(OLD) bottom seam length'!AC4618^2/($U$7/2)^2)</f>
        <v>#VALUE!</v>
      </c>
    </row>
    <row r="4619" spans="2:30">
      <c r="B4619" s="136">
        <f t="shared" si="710"/>
        <v>92160</v>
      </c>
      <c r="C4619" t="e">
        <f>SQRT(($C$5/2)^2-($C$5/2)^2*'(OLD) bottom seam length'!B4619^2/($C$6/2)^2)</f>
        <v>#DIV/0!</v>
      </c>
      <c r="E4619" s="136">
        <f t="shared" si="711"/>
        <v>92160</v>
      </c>
      <c r="F4619" t="e">
        <f>SQRT(($C$5/2)^2-($C$5/2)^2*'(OLD) bottom seam length'!E4619^2/($C$6/2)^2)</f>
        <v>#DIV/0!</v>
      </c>
      <c r="H4619" s="136">
        <f t="shared" si="712"/>
        <v>92160</v>
      </c>
      <c r="I4619" t="e">
        <f>SQRT(($C$5/2)^2-($C$5/2)^2*'(OLD) bottom seam length'!H4619^2/($C$6/2)^2)</f>
        <v>#DIV/0!</v>
      </c>
      <c r="K4619" s="136">
        <f t="shared" si="713"/>
        <v>92160</v>
      </c>
      <c r="L4619" t="e">
        <f>SQRT(($C$5/2)^2-($C$5/2)^2*'(OLD) bottom seam length'!K4619^2/($C$6/2)^2)</f>
        <v>#DIV/0!</v>
      </c>
      <c r="O4619" s="136">
        <f t="shared" si="714"/>
        <v>92160</v>
      </c>
      <c r="P4619" t="b">
        <f t="shared" si="715"/>
        <v>0</v>
      </c>
      <c r="T4619" s="136">
        <f t="shared" si="716"/>
        <v>92140</v>
      </c>
      <c r="U4619" t="e">
        <f>SQRT(($U$6/2)^2-($U$6/2)^2*'(OLD) bottom seam length'!T4619^2/($U$7/2)^2)</f>
        <v>#VALUE!</v>
      </c>
      <c r="W4619" s="136">
        <f t="shared" si="717"/>
        <v>92140</v>
      </c>
      <c r="X4619" t="e">
        <f>SQRT(($U$6/2)^2-($U$6/2)^2*'(OLD) bottom seam length'!W4619^2/($U$7/2)^2)</f>
        <v>#VALUE!</v>
      </c>
      <c r="Z4619" s="136">
        <f t="shared" si="718"/>
        <v>92140</v>
      </c>
      <c r="AA4619" t="e">
        <f>SQRT(($U$6/2)^2-($U$6/2)^2*'(OLD) bottom seam length'!Z4619^2/($U$7/2)^2)</f>
        <v>#VALUE!</v>
      </c>
      <c r="AC4619" s="136">
        <f t="shared" si="719"/>
        <v>92140</v>
      </c>
      <c r="AD4619" t="e">
        <f>SQRT(($U$6/2)^2-($U$6/2)^2*'(OLD) bottom seam length'!AC4619^2/($U$7/2)^2)</f>
        <v>#VALUE!</v>
      </c>
    </row>
    <row r="4620" spans="2:30">
      <c r="B4620" s="136">
        <f t="shared" ref="B4620:B4683" si="720">B4619+$C$7</f>
        <v>92180</v>
      </c>
      <c r="C4620" t="e">
        <f>SQRT(($C$5/2)^2-($C$5/2)^2*'(OLD) bottom seam length'!B4620^2/($C$6/2)^2)</f>
        <v>#DIV/0!</v>
      </c>
      <c r="E4620" s="136">
        <f t="shared" ref="E4620:E4683" si="721">E4619+$C$7</f>
        <v>92180</v>
      </c>
      <c r="F4620" t="e">
        <f>SQRT(($C$5/2)^2-($C$5/2)^2*'(OLD) bottom seam length'!E4620^2/($C$6/2)^2)</f>
        <v>#DIV/0!</v>
      </c>
      <c r="H4620" s="136">
        <f t="shared" ref="H4620:H4683" si="722">H4619+$C$7</f>
        <v>92180</v>
      </c>
      <c r="I4620" t="e">
        <f>SQRT(($C$5/2)^2-($C$5/2)^2*'(OLD) bottom seam length'!H4620^2/($C$6/2)^2)</f>
        <v>#DIV/0!</v>
      </c>
      <c r="K4620" s="136">
        <f t="shared" ref="K4620:K4683" si="723">K4619+$C$7</f>
        <v>92180</v>
      </c>
      <c r="L4620" t="e">
        <f>SQRT(($C$5/2)^2-($C$5/2)^2*'(OLD) bottom seam length'!K4620^2/($C$6/2)^2)</f>
        <v>#DIV/0!</v>
      </c>
      <c r="O4620" s="136">
        <f t="shared" ref="O4620:O4683" si="724">O4619+$C$7</f>
        <v>92180</v>
      </c>
      <c r="P4620" t="b">
        <f t="shared" ref="P4620:P4683" si="725">IF(O4620&lt;=$P$6,$P$5)</f>
        <v>0</v>
      </c>
      <c r="T4620" s="136">
        <f t="shared" si="716"/>
        <v>92160</v>
      </c>
      <c r="U4620" t="e">
        <f>SQRT(($U$6/2)^2-($U$6/2)^2*'(OLD) bottom seam length'!T4620^2/($U$7/2)^2)</f>
        <v>#VALUE!</v>
      </c>
      <c r="W4620" s="136">
        <f t="shared" si="717"/>
        <v>92160</v>
      </c>
      <c r="X4620" t="e">
        <f>SQRT(($U$6/2)^2-($U$6/2)^2*'(OLD) bottom seam length'!W4620^2/($U$7/2)^2)</f>
        <v>#VALUE!</v>
      </c>
      <c r="Z4620" s="136">
        <f t="shared" si="718"/>
        <v>92160</v>
      </c>
      <c r="AA4620" t="e">
        <f>SQRT(($U$6/2)^2-($U$6/2)^2*'(OLD) bottom seam length'!Z4620^2/($U$7/2)^2)</f>
        <v>#VALUE!</v>
      </c>
      <c r="AC4620" s="136">
        <f t="shared" si="719"/>
        <v>92160</v>
      </c>
      <c r="AD4620" t="e">
        <f>SQRT(($U$6/2)^2-($U$6/2)^2*'(OLD) bottom seam length'!AC4620^2/($U$7/2)^2)</f>
        <v>#VALUE!</v>
      </c>
    </row>
    <row r="4621" spans="2:30">
      <c r="B4621" s="136">
        <f t="shared" si="720"/>
        <v>92200</v>
      </c>
      <c r="C4621" t="e">
        <f>SQRT(($C$5/2)^2-($C$5/2)^2*'(OLD) bottom seam length'!B4621^2/($C$6/2)^2)</f>
        <v>#DIV/0!</v>
      </c>
      <c r="E4621" s="136">
        <f t="shared" si="721"/>
        <v>92200</v>
      </c>
      <c r="F4621" t="e">
        <f>SQRT(($C$5/2)^2-($C$5/2)^2*'(OLD) bottom seam length'!E4621^2/($C$6/2)^2)</f>
        <v>#DIV/0!</v>
      </c>
      <c r="H4621" s="136">
        <f t="shared" si="722"/>
        <v>92200</v>
      </c>
      <c r="I4621" t="e">
        <f>SQRT(($C$5/2)^2-($C$5/2)^2*'(OLD) bottom seam length'!H4621^2/($C$6/2)^2)</f>
        <v>#DIV/0!</v>
      </c>
      <c r="K4621" s="136">
        <f t="shared" si="723"/>
        <v>92200</v>
      </c>
      <c r="L4621" t="e">
        <f>SQRT(($C$5/2)^2-($C$5/2)^2*'(OLD) bottom seam length'!K4621^2/($C$6/2)^2)</f>
        <v>#DIV/0!</v>
      </c>
      <c r="O4621" s="136">
        <f t="shared" si="724"/>
        <v>92200</v>
      </c>
      <c r="P4621" t="b">
        <f t="shared" si="725"/>
        <v>0</v>
      </c>
      <c r="T4621" s="136">
        <f t="shared" ref="T4621:T4684" si="726">T4620+$C$7</f>
        <v>92180</v>
      </c>
      <c r="U4621" t="e">
        <f>SQRT(($U$6/2)^2-($U$6/2)^2*'(OLD) bottom seam length'!T4621^2/($U$7/2)^2)</f>
        <v>#VALUE!</v>
      </c>
      <c r="W4621" s="136">
        <f t="shared" ref="W4621:W4684" si="727">W4620+$C$7</f>
        <v>92180</v>
      </c>
      <c r="X4621" t="e">
        <f>SQRT(($U$6/2)^2-($U$6/2)^2*'(OLD) bottom seam length'!W4621^2/($U$7/2)^2)</f>
        <v>#VALUE!</v>
      </c>
      <c r="Z4621" s="136">
        <f t="shared" ref="Z4621:Z4684" si="728">Z4620+$C$7</f>
        <v>92180</v>
      </c>
      <c r="AA4621" t="e">
        <f>SQRT(($U$6/2)^2-($U$6/2)^2*'(OLD) bottom seam length'!Z4621^2/($U$7/2)^2)</f>
        <v>#VALUE!</v>
      </c>
      <c r="AC4621" s="136">
        <f t="shared" ref="AC4621:AC4684" si="729">AC4620+$C$7</f>
        <v>92180</v>
      </c>
      <c r="AD4621" t="e">
        <f>SQRT(($U$6/2)^2-($U$6/2)^2*'(OLD) bottom seam length'!AC4621^2/($U$7/2)^2)</f>
        <v>#VALUE!</v>
      </c>
    </row>
    <row r="4622" spans="2:30">
      <c r="B4622" s="136">
        <f t="shared" si="720"/>
        <v>92220</v>
      </c>
      <c r="C4622" t="e">
        <f>SQRT(($C$5/2)^2-($C$5/2)^2*'(OLD) bottom seam length'!B4622^2/($C$6/2)^2)</f>
        <v>#DIV/0!</v>
      </c>
      <c r="E4622" s="136">
        <f t="shared" si="721"/>
        <v>92220</v>
      </c>
      <c r="F4622" t="e">
        <f>SQRT(($C$5/2)^2-($C$5/2)^2*'(OLD) bottom seam length'!E4622^2/($C$6/2)^2)</f>
        <v>#DIV/0!</v>
      </c>
      <c r="H4622" s="136">
        <f t="shared" si="722"/>
        <v>92220</v>
      </c>
      <c r="I4622" t="e">
        <f>SQRT(($C$5/2)^2-($C$5/2)^2*'(OLD) bottom seam length'!H4622^2/($C$6/2)^2)</f>
        <v>#DIV/0!</v>
      </c>
      <c r="K4622" s="136">
        <f t="shared" si="723"/>
        <v>92220</v>
      </c>
      <c r="L4622" t="e">
        <f>SQRT(($C$5/2)^2-($C$5/2)^2*'(OLD) bottom seam length'!K4622^2/($C$6/2)^2)</f>
        <v>#DIV/0!</v>
      </c>
      <c r="O4622" s="136">
        <f t="shared" si="724"/>
        <v>92220</v>
      </c>
      <c r="P4622" t="b">
        <f t="shared" si="725"/>
        <v>0</v>
      </c>
      <c r="T4622" s="136">
        <f t="shared" si="726"/>
        <v>92200</v>
      </c>
      <c r="U4622" t="e">
        <f>SQRT(($U$6/2)^2-($U$6/2)^2*'(OLD) bottom seam length'!T4622^2/($U$7/2)^2)</f>
        <v>#VALUE!</v>
      </c>
      <c r="W4622" s="136">
        <f t="shared" si="727"/>
        <v>92200</v>
      </c>
      <c r="X4622" t="e">
        <f>SQRT(($U$6/2)^2-($U$6/2)^2*'(OLD) bottom seam length'!W4622^2/($U$7/2)^2)</f>
        <v>#VALUE!</v>
      </c>
      <c r="Z4622" s="136">
        <f t="shared" si="728"/>
        <v>92200</v>
      </c>
      <c r="AA4622" t="e">
        <f>SQRT(($U$6/2)^2-($U$6/2)^2*'(OLD) bottom seam length'!Z4622^2/($U$7/2)^2)</f>
        <v>#VALUE!</v>
      </c>
      <c r="AC4622" s="136">
        <f t="shared" si="729"/>
        <v>92200</v>
      </c>
      <c r="AD4622" t="e">
        <f>SQRT(($U$6/2)^2-($U$6/2)^2*'(OLD) bottom seam length'!AC4622^2/($U$7/2)^2)</f>
        <v>#VALUE!</v>
      </c>
    </row>
    <row r="4623" spans="2:30">
      <c r="B4623" s="136">
        <f t="shared" si="720"/>
        <v>92240</v>
      </c>
      <c r="C4623" t="e">
        <f>SQRT(($C$5/2)^2-($C$5/2)^2*'(OLD) bottom seam length'!B4623^2/($C$6/2)^2)</f>
        <v>#DIV/0!</v>
      </c>
      <c r="E4623" s="136">
        <f t="shared" si="721"/>
        <v>92240</v>
      </c>
      <c r="F4623" t="e">
        <f>SQRT(($C$5/2)^2-($C$5/2)^2*'(OLD) bottom seam length'!E4623^2/($C$6/2)^2)</f>
        <v>#DIV/0!</v>
      </c>
      <c r="H4623" s="136">
        <f t="shared" si="722"/>
        <v>92240</v>
      </c>
      <c r="I4623" t="e">
        <f>SQRT(($C$5/2)^2-($C$5/2)^2*'(OLD) bottom seam length'!H4623^2/($C$6/2)^2)</f>
        <v>#DIV/0!</v>
      </c>
      <c r="K4623" s="136">
        <f t="shared" si="723"/>
        <v>92240</v>
      </c>
      <c r="L4623" t="e">
        <f>SQRT(($C$5/2)^2-($C$5/2)^2*'(OLD) bottom seam length'!K4623^2/($C$6/2)^2)</f>
        <v>#DIV/0!</v>
      </c>
      <c r="O4623" s="136">
        <f t="shared" si="724"/>
        <v>92240</v>
      </c>
      <c r="P4623" t="b">
        <f t="shared" si="725"/>
        <v>0</v>
      </c>
      <c r="T4623" s="136">
        <f t="shared" si="726"/>
        <v>92220</v>
      </c>
      <c r="U4623" t="e">
        <f>SQRT(($U$6/2)^2-($U$6/2)^2*'(OLD) bottom seam length'!T4623^2/($U$7/2)^2)</f>
        <v>#VALUE!</v>
      </c>
      <c r="W4623" s="136">
        <f t="shared" si="727"/>
        <v>92220</v>
      </c>
      <c r="X4623" t="e">
        <f>SQRT(($U$6/2)^2-($U$6/2)^2*'(OLD) bottom seam length'!W4623^2/($U$7/2)^2)</f>
        <v>#VALUE!</v>
      </c>
      <c r="Z4623" s="136">
        <f t="shared" si="728"/>
        <v>92220</v>
      </c>
      <c r="AA4623" t="e">
        <f>SQRT(($U$6/2)^2-($U$6/2)^2*'(OLD) bottom seam length'!Z4623^2/($U$7/2)^2)</f>
        <v>#VALUE!</v>
      </c>
      <c r="AC4623" s="136">
        <f t="shared" si="729"/>
        <v>92220</v>
      </c>
      <c r="AD4623" t="e">
        <f>SQRT(($U$6/2)^2-($U$6/2)^2*'(OLD) bottom seam length'!AC4623^2/($U$7/2)^2)</f>
        <v>#VALUE!</v>
      </c>
    </row>
    <row r="4624" spans="2:30">
      <c r="B4624" s="136">
        <f t="shared" si="720"/>
        <v>92260</v>
      </c>
      <c r="C4624" t="e">
        <f>SQRT(($C$5/2)^2-($C$5/2)^2*'(OLD) bottom seam length'!B4624^2/($C$6/2)^2)</f>
        <v>#DIV/0!</v>
      </c>
      <c r="E4624" s="136">
        <f t="shared" si="721"/>
        <v>92260</v>
      </c>
      <c r="F4624" t="e">
        <f>SQRT(($C$5/2)^2-($C$5/2)^2*'(OLD) bottom seam length'!E4624^2/($C$6/2)^2)</f>
        <v>#DIV/0!</v>
      </c>
      <c r="H4624" s="136">
        <f t="shared" si="722"/>
        <v>92260</v>
      </c>
      <c r="I4624" t="e">
        <f>SQRT(($C$5/2)^2-($C$5/2)^2*'(OLD) bottom seam length'!H4624^2/($C$6/2)^2)</f>
        <v>#DIV/0!</v>
      </c>
      <c r="K4624" s="136">
        <f t="shared" si="723"/>
        <v>92260</v>
      </c>
      <c r="L4624" t="e">
        <f>SQRT(($C$5/2)^2-($C$5/2)^2*'(OLD) bottom seam length'!K4624^2/($C$6/2)^2)</f>
        <v>#DIV/0!</v>
      </c>
      <c r="O4624" s="136">
        <f t="shared" si="724"/>
        <v>92260</v>
      </c>
      <c r="P4624" t="b">
        <f t="shared" si="725"/>
        <v>0</v>
      </c>
      <c r="T4624" s="136">
        <f t="shared" si="726"/>
        <v>92240</v>
      </c>
      <c r="U4624" t="e">
        <f>SQRT(($U$6/2)^2-($U$6/2)^2*'(OLD) bottom seam length'!T4624^2/($U$7/2)^2)</f>
        <v>#VALUE!</v>
      </c>
      <c r="W4624" s="136">
        <f t="shared" si="727"/>
        <v>92240</v>
      </c>
      <c r="X4624" t="e">
        <f>SQRT(($U$6/2)^2-($U$6/2)^2*'(OLD) bottom seam length'!W4624^2/($U$7/2)^2)</f>
        <v>#VALUE!</v>
      </c>
      <c r="Z4624" s="136">
        <f t="shared" si="728"/>
        <v>92240</v>
      </c>
      <c r="AA4624" t="e">
        <f>SQRT(($U$6/2)^2-($U$6/2)^2*'(OLD) bottom seam length'!Z4624^2/($U$7/2)^2)</f>
        <v>#VALUE!</v>
      </c>
      <c r="AC4624" s="136">
        <f t="shared" si="729"/>
        <v>92240</v>
      </c>
      <c r="AD4624" t="e">
        <f>SQRT(($U$6/2)^2-($U$6/2)^2*'(OLD) bottom seam length'!AC4624^2/($U$7/2)^2)</f>
        <v>#VALUE!</v>
      </c>
    </row>
    <row r="4625" spans="2:30">
      <c r="B4625" s="136">
        <f t="shared" si="720"/>
        <v>92280</v>
      </c>
      <c r="C4625" t="e">
        <f>SQRT(($C$5/2)^2-($C$5/2)^2*'(OLD) bottom seam length'!B4625^2/($C$6/2)^2)</f>
        <v>#DIV/0!</v>
      </c>
      <c r="E4625" s="136">
        <f t="shared" si="721"/>
        <v>92280</v>
      </c>
      <c r="F4625" t="e">
        <f>SQRT(($C$5/2)^2-($C$5/2)^2*'(OLD) bottom seam length'!E4625^2/($C$6/2)^2)</f>
        <v>#DIV/0!</v>
      </c>
      <c r="H4625" s="136">
        <f t="shared" si="722"/>
        <v>92280</v>
      </c>
      <c r="I4625" t="e">
        <f>SQRT(($C$5/2)^2-($C$5/2)^2*'(OLD) bottom seam length'!H4625^2/($C$6/2)^2)</f>
        <v>#DIV/0!</v>
      </c>
      <c r="K4625" s="136">
        <f t="shared" si="723"/>
        <v>92280</v>
      </c>
      <c r="L4625" t="e">
        <f>SQRT(($C$5/2)^2-($C$5/2)^2*'(OLD) bottom seam length'!K4625^2/($C$6/2)^2)</f>
        <v>#DIV/0!</v>
      </c>
      <c r="O4625" s="136">
        <f t="shared" si="724"/>
        <v>92280</v>
      </c>
      <c r="P4625" t="b">
        <f t="shared" si="725"/>
        <v>0</v>
      </c>
      <c r="T4625" s="136">
        <f t="shared" si="726"/>
        <v>92260</v>
      </c>
      <c r="U4625" t="e">
        <f>SQRT(($U$6/2)^2-($U$6/2)^2*'(OLD) bottom seam length'!T4625^2/($U$7/2)^2)</f>
        <v>#VALUE!</v>
      </c>
      <c r="W4625" s="136">
        <f t="shared" si="727"/>
        <v>92260</v>
      </c>
      <c r="X4625" t="e">
        <f>SQRT(($U$6/2)^2-($U$6/2)^2*'(OLD) bottom seam length'!W4625^2/($U$7/2)^2)</f>
        <v>#VALUE!</v>
      </c>
      <c r="Z4625" s="136">
        <f t="shared" si="728"/>
        <v>92260</v>
      </c>
      <c r="AA4625" t="e">
        <f>SQRT(($U$6/2)^2-($U$6/2)^2*'(OLD) bottom seam length'!Z4625^2/($U$7/2)^2)</f>
        <v>#VALUE!</v>
      </c>
      <c r="AC4625" s="136">
        <f t="shared" si="729"/>
        <v>92260</v>
      </c>
      <c r="AD4625" t="e">
        <f>SQRT(($U$6/2)^2-($U$6/2)^2*'(OLD) bottom seam length'!AC4625^2/($U$7/2)^2)</f>
        <v>#VALUE!</v>
      </c>
    </row>
    <row r="4626" spans="2:30">
      <c r="B4626" s="136">
        <f t="shared" si="720"/>
        <v>92300</v>
      </c>
      <c r="C4626" t="e">
        <f>SQRT(($C$5/2)^2-($C$5/2)^2*'(OLD) bottom seam length'!B4626^2/($C$6/2)^2)</f>
        <v>#DIV/0!</v>
      </c>
      <c r="E4626" s="136">
        <f t="shared" si="721"/>
        <v>92300</v>
      </c>
      <c r="F4626" t="e">
        <f>SQRT(($C$5/2)^2-($C$5/2)^2*'(OLD) bottom seam length'!E4626^2/($C$6/2)^2)</f>
        <v>#DIV/0!</v>
      </c>
      <c r="H4626" s="136">
        <f t="shared" si="722"/>
        <v>92300</v>
      </c>
      <c r="I4626" t="e">
        <f>SQRT(($C$5/2)^2-($C$5/2)^2*'(OLD) bottom seam length'!H4626^2/($C$6/2)^2)</f>
        <v>#DIV/0!</v>
      </c>
      <c r="K4626" s="136">
        <f t="shared" si="723"/>
        <v>92300</v>
      </c>
      <c r="L4626" t="e">
        <f>SQRT(($C$5/2)^2-($C$5/2)^2*'(OLD) bottom seam length'!K4626^2/($C$6/2)^2)</f>
        <v>#DIV/0!</v>
      </c>
      <c r="O4626" s="136">
        <f t="shared" si="724"/>
        <v>92300</v>
      </c>
      <c r="P4626" t="b">
        <f t="shared" si="725"/>
        <v>0</v>
      </c>
      <c r="T4626" s="136">
        <f t="shared" si="726"/>
        <v>92280</v>
      </c>
      <c r="U4626" t="e">
        <f>SQRT(($U$6/2)^2-($U$6/2)^2*'(OLD) bottom seam length'!T4626^2/($U$7/2)^2)</f>
        <v>#VALUE!</v>
      </c>
      <c r="W4626" s="136">
        <f t="shared" si="727"/>
        <v>92280</v>
      </c>
      <c r="X4626" t="e">
        <f>SQRT(($U$6/2)^2-($U$6/2)^2*'(OLD) bottom seam length'!W4626^2/($U$7/2)^2)</f>
        <v>#VALUE!</v>
      </c>
      <c r="Z4626" s="136">
        <f t="shared" si="728"/>
        <v>92280</v>
      </c>
      <c r="AA4626" t="e">
        <f>SQRT(($U$6/2)^2-($U$6/2)^2*'(OLD) bottom seam length'!Z4626^2/($U$7/2)^2)</f>
        <v>#VALUE!</v>
      </c>
      <c r="AC4626" s="136">
        <f t="shared" si="729"/>
        <v>92280</v>
      </c>
      <c r="AD4626" t="e">
        <f>SQRT(($U$6/2)^2-($U$6/2)^2*'(OLD) bottom seam length'!AC4626^2/($U$7/2)^2)</f>
        <v>#VALUE!</v>
      </c>
    </row>
    <row r="4627" spans="2:30">
      <c r="B4627" s="136">
        <f t="shared" si="720"/>
        <v>92320</v>
      </c>
      <c r="C4627" t="e">
        <f>SQRT(($C$5/2)^2-($C$5/2)^2*'(OLD) bottom seam length'!B4627^2/($C$6/2)^2)</f>
        <v>#DIV/0!</v>
      </c>
      <c r="E4627" s="136">
        <f t="shared" si="721"/>
        <v>92320</v>
      </c>
      <c r="F4627" t="e">
        <f>SQRT(($C$5/2)^2-($C$5/2)^2*'(OLD) bottom seam length'!E4627^2/($C$6/2)^2)</f>
        <v>#DIV/0!</v>
      </c>
      <c r="H4627" s="136">
        <f t="shared" si="722"/>
        <v>92320</v>
      </c>
      <c r="I4627" t="e">
        <f>SQRT(($C$5/2)^2-($C$5/2)^2*'(OLD) bottom seam length'!H4627^2/($C$6/2)^2)</f>
        <v>#DIV/0!</v>
      </c>
      <c r="K4627" s="136">
        <f t="shared" si="723"/>
        <v>92320</v>
      </c>
      <c r="L4627" t="e">
        <f>SQRT(($C$5/2)^2-($C$5/2)^2*'(OLD) bottom seam length'!K4627^2/($C$6/2)^2)</f>
        <v>#DIV/0!</v>
      </c>
      <c r="O4627" s="136">
        <f t="shared" si="724"/>
        <v>92320</v>
      </c>
      <c r="P4627" t="b">
        <f t="shared" si="725"/>
        <v>0</v>
      </c>
      <c r="T4627" s="136">
        <f t="shared" si="726"/>
        <v>92300</v>
      </c>
      <c r="U4627" t="e">
        <f>SQRT(($U$6/2)^2-($U$6/2)^2*'(OLD) bottom seam length'!T4627^2/($U$7/2)^2)</f>
        <v>#VALUE!</v>
      </c>
      <c r="W4627" s="136">
        <f t="shared" si="727"/>
        <v>92300</v>
      </c>
      <c r="X4627" t="e">
        <f>SQRT(($U$6/2)^2-($U$6/2)^2*'(OLD) bottom seam length'!W4627^2/($U$7/2)^2)</f>
        <v>#VALUE!</v>
      </c>
      <c r="Z4627" s="136">
        <f t="shared" si="728"/>
        <v>92300</v>
      </c>
      <c r="AA4627" t="e">
        <f>SQRT(($U$6/2)^2-($U$6/2)^2*'(OLD) bottom seam length'!Z4627^2/($U$7/2)^2)</f>
        <v>#VALUE!</v>
      </c>
      <c r="AC4627" s="136">
        <f t="shared" si="729"/>
        <v>92300</v>
      </c>
      <c r="AD4627" t="e">
        <f>SQRT(($U$6/2)^2-($U$6/2)^2*'(OLD) bottom seam length'!AC4627^2/($U$7/2)^2)</f>
        <v>#VALUE!</v>
      </c>
    </row>
    <row r="4628" spans="2:30">
      <c r="B4628" s="136">
        <f t="shared" si="720"/>
        <v>92340</v>
      </c>
      <c r="C4628" t="e">
        <f>SQRT(($C$5/2)^2-($C$5/2)^2*'(OLD) bottom seam length'!B4628^2/($C$6/2)^2)</f>
        <v>#DIV/0!</v>
      </c>
      <c r="E4628" s="136">
        <f t="shared" si="721"/>
        <v>92340</v>
      </c>
      <c r="F4628" t="e">
        <f>SQRT(($C$5/2)^2-($C$5/2)^2*'(OLD) bottom seam length'!E4628^2/($C$6/2)^2)</f>
        <v>#DIV/0!</v>
      </c>
      <c r="H4628" s="136">
        <f t="shared" si="722"/>
        <v>92340</v>
      </c>
      <c r="I4628" t="e">
        <f>SQRT(($C$5/2)^2-($C$5/2)^2*'(OLD) bottom seam length'!H4628^2/($C$6/2)^2)</f>
        <v>#DIV/0!</v>
      </c>
      <c r="K4628" s="136">
        <f t="shared" si="723"/>
        <v>92340</v>
      </c>
      <c r="L4628" t="e">
        <f>SQRT(($C$5/2)^2-($C$5/2)^2*'(OLD) bottom seam length'!K4628^2/($C$6/2)^2)</f>
        <v>#DIV/0!</v>
      </c>
      <c r="O4628" s="136">
        <f t="shared" si="724"/>
        <v>92340</v>
      </c>
      <c r="P4628" t="b">
        <f t="shared" si="725"/>
        <v>0</v>
      </c>
      <c r="T4628" s="136">
        <f t="shared" si="726"/>
        <v>92320</v>
      </c>
      <c r="U4628" t="e">
        <f>SQRT(($U$6/2)^2-($U$6/2)^2*'(OLD) bottom seam length'!T4628^2/($U$7/2)^2)</f>
        <v>#VALUE!</v>
      </c>
      <c r="W4628" s="136">
        <f t="shared" si="727"/>
        <v>92320</v>
      </c>
      <c r="X4628" t="e">
        <f>SQRT(($U$6/2)^2-($U$6/2)^2*'(OLD) bottom seam length'!W4628^2/($U$7/2)^2)</f>
        <v>#VALUE!</v>
      </c>
      <c r="Z4628" s="136">
        <f t="shared" si="728"/>
        <v>92320</v>
      </c>
      <c r="AA4628" t="e">
        <f>SQRT(($U$6/2)^2-($U$6/2)^2*'(OLD) bottom seam length'!Z4628^2/($U$7/2)^2)</f>
        <v>#VALUE!</v>
      </c>
      <c r="AC4628" s="136">
        <f t="shared" si="729"/>
        <v>92320</v>
      </c>
      <c r="AD4628" t="e">
        <f>SQRT(($U$6/2)^2-($U$6/2)^2*'(OLD) bottom seam length'!AC4628^2/($U$7/2)^2)</f>
        <v>#VALUE!</v>
      </c>
    </row>
    <row r="4629" spans="2:30">
      <c r="B4629" s="136">
        <f t="shared" si="720"/>
        <v>92360</v>
      </c>
      <c r="C4629" t="e">
        <f>SQRT(($C$5/2)^2-($C$5/2)^2*'(OLD) bottom seam length'!B4629^2/($C$6/2)^2)</f>
        <v>#DIV/0!</v>
      </c>
      <c r="E4629" s="136">
        <f t="shared" si="721"/>
        <v>92360</v>
      </c>
      <c r="F4629" t="e">
        <f>SQRT(($C$5/2)^2-($C$5/2)^2*'(OLD) bottom seam length'!E4629^2/($C$6/2)^2)</f>
        <v>#DIV/0!</v>
      </c>
      <c r="H4629" s="136">
        <f t="shared" si="722"/>
        <v>92360</v>
      </c>
      <c r="I4629" t="e">
        <f>SQRT(($C$5/2)^2-($C$5/2)^2*'(OLD) bottom seam length'!H4629^2/($C$6/2)^2)</f>
        <v>#DIV/0!</v>
      </c>
      <c r="K4629" s="136">
        <f t="shared" si="723"/>
        <v>92360</v>
      </c>
      <c r="L4629" t="e">
        <f>SQRT(($C$5/2)^2-($C$5/2)^2*'(OLD) bottom seam length'!K4629^2/($C$6/2)^2)</f>
        <v>#DIV/0!</v>
      </c>
      <c r="O4629" s="136">
        <f t="shared" si="724"/>
        <v>92360</v>
      </c>
      <c r="P4629" t="b">
        <f t="shared" si="725"/>
        <v>0</v>
      </c>
      <c r="T4629" s="136">
        <f t="shared" si="726"/>
        <v>92340</v>
      </c>
      <c r="U4629" t="e">
        <f>SQRT(($U$6/2)^2-($U$6/2)^2*'(OLD) bottom seam length'!T4629^2/($U$7/2)^2)</f>
        <v>#VALUE!</v>
      </c>
      <c r="W4629" s="136">
        <f t="shared" si="727"/>
        <v>92340</v>
      </c>
      <c r="X4629" t="e">
        <f>SQRT(($U$6/2)^2-($U$6/2)^2*'(OLD) bottom seam length'!W4629^2/($U$7/2)^2)</f>
        <v>#VALUE!</v>
      </c>
      <c r="Z4629" s="136">
        <f t="shared" si="728"/>
        <v>92340</v>
      </c>
      <c r="AA4629" t="e">
        <f>SQRT(($U$6/2)^2-($U$6/2)^2*'(OLD) bottom seam length'!Z4629^2/($U$7/2)^2)</f>
        <v>#VALUE!</v>
      </c>
      <c r="AC4629" s="136">
        <f t="shared" si="729"/>
        <v>92340</v>
      </c>
      <c r="AD4629" t="e">
        <f>SQRT(($U$6/2)^2-($U$6/2)^2*'(OLD) bottom seam length'!AC4629^2/($U$7/2)^2)</f>
        <v>#VALUE!</v>
      </c>
    </row>
    <row r="4630" spans="2:30">
      <c r="B4630" s="136">
        <f t="shared" si="720"/>
        <v>92380</v>
      </c>
      <c r="C4630" t="e">
        <f>SQRT(($C$5/2)^2-($C$5/2)^2*'(OLD) bottom seam length'!B4630^2/($C$6/2)^2)</f>
        <v>#DIV/0!</v>
      </c>
      <c r="E4630" s="136">
        <f t="shared" si="721"/>
        <v>92380</v>
      </c>
      <c r="F4630" t="e">
        <f>SQRT(($C$5/2)^2-($C$5/2)^2*'(OLD) bottom seam length'!E4630^2/($C$6/2)^2)</f>
        <v>#DIV/0!</v>
      </c>
      <c r="H4630" s="136">
        <f t="shared" si="722"/>
        <v>92380</v>
      </c>
      <c r="I4630" t="e">
        <f>SQRT(($C$5/2)^2-($C$5/2)^2*'(OLD) bottom seam length'!H4630^2/($C$6/2)^2)</f>
        <v>#DIV/0!</v>
      </c>
      <c r="K4630" s="136">
        <f t="shared" si="723"/>
        <v>92380</v>
      </c>
      <c r="L4630" t="e">
        <f>SQRT(($C$5/2)^2-($C$5/2)^2*'(OLD) bottom seam length'!K4630^2/($C$6/2)^2)</f>
        <v>#DIV/0!</v>
      </c>
      <c r="O4630" s="136">
        <f t="shared" si="724"/>
        <v>92380</v>
      </c>
      <c r="P4630" t="b">
        <f t="shared" si="725"/>
        <v>0</v>
      </c>
      <c r="T4630" s="136">
        <f t="shared" si="726"/>
        <v>92360</v>
      </c>
      <c r="U4630" t="e">
        <f>SQRT(($U$6/2)^2-($U$6/2)^2*'(OLD) bottom seam length'!T4630^2/($U$7/2)^2)</f>
        <v>#VALUE!</v>
      </c>
      <c r="W4630" s="136">
        <f t="shared" si="727"/>
        <v>92360</v>
      </c>
      <c r="X4630" t="e">
        <f>SQRT(($U$6/2)^2-($U$6/2)^2*'(OLD) bottom seam length'!W4630^2/($U$7/2)^2)</f>
        <v>#VALUE!</v>
      </c>
      <c r="Z4630" s="136">
        <f t="shared" si="728"/>
        <v>92360</v>
      </c>
      <c r="AA4630" t="e">
        <f>SQRT(($U$6/2)^2-($U$6/2)^2*'(OLD) bottom seam length'!Z4630^2/($U$7/2)^2)</f>
        <v>#VALUE!</v>
      </c>
      <c r="AC4630" s="136">
        <f t="shared" si="729"/>
        <v>92360</v>
      </c>
      <c r="AD4630" t="e">
        <f>SQRT(($U$6/2)^2-($U$6/2)^2*'(OLD) bottom seam length'!AC4630^2/($U$7/2)^2)</f>
        <v>#VALUE!</v>
      </c>
    </row>
    <row r="4631" spans="2:30">
      <c r="B4631" s="136">
        <f t="shared" si="720"/>
        <v>92400</v>
      </c>
      <c r="C4631" t="e">
        <f>SQRT(($C$5/2)^2-($C$5/2)^2*'(OLD) bottom seam length'!B4631^2/($C$6/2)^2)</f>
        <v>#DIV/0!</v>
      </c>
      <c r="E4631" s="136">
        <f t="shared" si="721"/>
        <v>92400</v>
      </c>
      <c r="F4631" t="e">
        <f>SQRT(($C$5/2)^2-($C$5/2)^2*'(OLD) bottom seam length'!E4631^2/($C$6/2)^2)</f>
        <v>#DIV/0!</v>
      </c>
      <c r="H4631" s="136">
        <f t="shared" si="722"/>
        <v>92400</v>
      </c>
      <c r="I4631" t="e">
        <f>SQRT(($C$5/2)^2-($C$5/2)^2*'(OLD) bottom seam length'!H4631^2/($C$6/2)^2)</f>
        <v>#DIV/0!</v>
      </c>
      <c r="K4631" s="136">
        <f t="shared" si="723"/>
        <v>92400</v>
      </c>
      <c r="L4631" t="e">
        <f>SQRT(($C$5/2)^2-($C$5/2)^2*'(OLD) bottom seam length'!K4631^2/($C$6/2)^2)</f>
        <v>#DIV/0!</v>
      </c>
      <c r="O4631" s="136">
        <f t="shared" si="724"/>
        <v>92400</v>
      </c>
      <c r="P4631" t="b">
        <f t="shared" si="725"/>
        <v>0</v>
      </c>
      <c r="T4631" s="136">
        <f t="shared" si="726"/>
        <v>92380</v>
      </c>
      <c r="U4631" t="e">
        <f>SQRT(($U$6/2)^2-($U$6/2)^2*'(OLD) bottom seam length'!T4631^2/($U$7/2)^2)</f>
        <v>#VALUE!</v>
      </c>
      <c r="W4631" s="136">
        <f t="shared" si="727"/>
        <v>92380</v>
      </c>
      <c r="X4631" t="e">
        <f>SQRT(($U$6/2)^2-($U$6/2)^2*'(OLD) bottom seam length'!W4631^2/($U$7/2)^2)</f>
        <v>#VALUE!</v>
      </c>
      <c r="Z4631" s="136">
        <f t="shared" si="728"/>
        <v>92380</v>
      </c>
      <c r="AA4631" t="e">
        <f>SQRT(($U$6/2)^2-($U$6/2)^2*'(OLD) bottom seam length'!Z4631^2/($U$7/2)^2)</f>
        <v>#VALUE!</v>
      </c>
      <c r="AC4631" s="136">
        <f t="shared" si="729"/>
        <v>92380</v>
      </c>
      <c r="AD4631" t="e">
        <f>SQRT(($U$6/2)^2-($U$6/2)^2*'(OLD) bottom seam length'!AC4631^2/($U$7/2)^2)</f>
        <v>#VALUE!</v>
      </c>
    </row>
    <row r="4632" spans="2:30">
      <c r="B4632" s="136">
        <f t="shared" si="720"/>
        <v>92420</v>
      </c>
      <c r="C4632" t="e">
        <f>SQRT(($C$5/2)^2-($C$5/2)^2*'(OLD) bottom seam length'!B4632^2/($C$6/2)^2)</f>
        <v>#DIV/0!</v>
      </c>
      <c r="E4632" s="136">
        <f t="shared" si="721"/>
        <v>92420</v>
      </c>
      <c r="F4632" t="e">
        <f>SQRT(($C$5/2)^2-($C$5/2)^2*'(OLD) bottom seam length'!E4632^2/($C$6/2)^2)</f>
        <v>#DIV/0!</v>
      </c>
      <c r="H4632" s="136">
        <f t="shared" si="722"/>
        <v>92420</v>
      </c>
      <c r="I4632" t="e">
        <f>SQRT(($C$5/2)^2-($C$5/2)^2*'(OLD) bottom seam length'!H4632^2/($C$6/2)^2)</f>
        <v>#DIV/0!</v>
      </c>
      <c r="K4632" s="136">
        <f t="shared" si="723"/>
        <v>92420</v>
      </c>
      <c r="L4632" t="e">
        <f>SQRT(($C$5/2)^2-($C$5/2)^2*'(OLD) bottom seam length'!K4632^2/($C$6/2)^2)</f>
        <v>#DIV/0!</v>
      </c>
      <c r="O4632" s="136">
        <f t="shared" si="724"/>
        <v>92420</v>
      </c>
      <c r="P4632" t="b">
        <f t="shared" si="725"/>
        <v>0</v>
      </c>
      <c r="T4632" s="136">
        <f t="shared" si="726"/>
        <v>92400</v>
      </c>
      <c r="U4632" t="e">
        <f>SQRT(($U$6/2)^2-($U$6/2)^2*'(OLD) bottom seam length'!T4632^2/($U$7/2)^2)</f>
        <v>#VALUE!</v>
      </c>
      <c r="W4632" s="136">
        <f t="shared" si="727"/>
        <v>92400</v>
      </c>
      <c r="X4632" t="e">
        <f>SQRT(($U$6/2)^2-($U$6/2)^2*'(OLD) bottom seam length'!W4632^2/($U$7/2)^2)</f>
        <v>#VALUE!</v>
      </c>
      <c r="Z4632" s="136">
        <f t="shared" si="728"/>
        <v>92400</v>
      </c>
      <c r="AA4632" t="e">
        <f>SQRT(($U$6/2)^2-($U$6/2)^2*'(OLD) bottom seam length'!Z4632^2/($U$7/2)^2)</f>
        <v>#VALUE!</v>
      </c>
      <c r="AC4632" s="136">
        <f t="shared" si="729"/>
        <v>92400</v>
      </c>
      <c r="AD4632" t="e">
        <f>SQRT(($U$6/2)^2-($U$6/2)^2*'(OLD) bottom seam length'!AC4632^2/($U$7/2)^2)</f>
        <v>#VALUE!</v>
      </c>
    </row>
    <row r="4633" spans="2:30">
      <c r="B4633" s="136">
        <f t="shared" si="720"/>
        <v>92440</v>
      </c>
      <c r="C4633" t="e">
        <f>SQRT(($C$5/2)^2-($C$5/2)^2*'(OLD) bottom seam length'!B4633^2/($C$6/2)^2)</f>
        <v>#DIV/0!</v>
      </c>
      <c r="E4633" s="136">
        <f t="shared" si="721"/>
        <v>92440</v>
      </c>
      <c r="F4633" t="e">
        <f>SQRT(($C$5/2)^2-($C$5/2)^2*'(OLD) bottom seam length'!E4633^2/($C$6/2)^2)</f>
        <v>#DIV/0!</v>
      </c>
      <c r="H4633" s="136">
        <f t="shared" si="722"/>
        <v>92440</v>
      </c>
      <c r="I4633" t="e">
        <f>SQRT(($C$5/2)^2-($C$5/2)^2*'(OLD) bottom seam length'!H4633^2/($C$6/2)^2)</f>
        <v>#DIV/0!</v>
      </c>
      <c r="K4633" s="136">
        <f t="shared" si="723"/>
        <v>92440</v>
      </c>
      <c r="L4633" t="e">
        <f>SQRT(($C$5/2)^2-($C$5/2)^2*'(OLD) bottom seam length'!K4633^2/($C$6/2)^2)</f>
        <v>#DIV/0!</v>
      </c>
      <c r="O4633" s="136">
        <f t="shared" si="724"/>
        <v>92440</v>
      </c>
      <c r="P4633" t="b">
        <f t="shared" si="725"/>
        <v>0</v>
      </c>
      <c r="T4633" s="136">
        <f t="shared" si="726"/>
        <v>92420</v>
      </c>
      <c r="U4633" t="e">
        <f>SQRT(($U$6/2)^2-($U$6/2)^2*'(OLD) bottom seam length'!T4633^2/($U$7/2)^2)</f>
        <v>#VALUE!</v>
      </c>
      <c r="W4633" s="136">
        <f t="shared" si="727"/>
        <v>92420</v>
      </c>
      <c r="X4633" t="e">
        <f>SQRT(($U$6/2)^2-($U$6/2)^2*'(OLD) bottom seam length'!W4633^2/($U$7/2)^2)</f>
        <v>#VALUE!</v>
      </c>
      <c r="Z4633" s="136">
        <f t="shared" si="728"/>
        <v>92420</v>
      </c>
      <c r="AA4633" t="e">
        <f>SQRT(($U$6/2)^2-($U$6/2)^2*'(OLD) bottom seam length'!Z4633^2/($U$7/2)^2)</f>
        <v>#VALUE!</v>
      </c>
      <c r="AC4633" s="136">
        <f t="shared" si="729"/>
        <v>92420</v>
      </c>
      <c r="AD4633" t="e">
        <f>SQRT(($U$6/2)^2-($U$6/2)^2*'(OLD) bottom seam length'!AC4633^2/($U$7/2)^2)</f>
        <v>#VALUE!</v>
      </c>
    </row>
    <row r="4634" spans="2:30">
      <c r="B4634" s="136">
        <f t="shared" si="720"/>
        <v>92460</v>
      </c>
      <c r="C4634" t="e">
        <f>SQRT(($C$5/2)^2-($C$5/2)^2*'(OLD) bottom seam length'!B4634^2/($C$6/2)^2)</f>
        <v>#DIV/0!</v>
      </c>
      <c r="E4634" s="136">
        <f t="shared" si="721"/>
        <v>92460</v>
      </c>
      <c r="F4634" t="e">
        <f>SQRT(($C$5/2)^2-($C$5/2)^2*'(OLD) bottom seam length'!E4634^2/($C$6/2)^2)</f>
        <v>#DIV/0!</v>
      </c>
      <c r="H4634" s="136">
        <f t="shared" si="722"/>
        <v>92460</v>
      </c>
      <c r="I4634" t="e">
        <f>SQRT(($C$5/2)^2-($C$5/2)^2*'(OLD) bottom seam length'!H4634^2/($C$6/2)^2)</f>
        <v>#DIV/0!</v>
      </c>
      <c r="K4634" s="136">
        <f t="shared" si="723"/>
        <v>92460</v>
      </c>
      <c r="L4634" t="e">
        <f>SQRT(($C$5/2)^2-($C$5/2)^2*'(OLD) bottom seam length'!K4634^2/($C$6/2)^2)</f>
        <v>#DIV/0!</v>
      </c>
      <c r="O4634" s="136">
        <f t="shared" si="724"/>
        <v>92460</v>
      </c>
      <c r="P4634" t="b">
        <f t="shared" si="725"/>
        <v>0</v>
      </c>
      <c r="T4634" s="136">
        <f t="shared" si="726"/>
        <v>92440</v>
      </c>
      <c r="U4634" t="e">
        <f>SQRT(($U$6/2)^2-($U$6/2)^2*'(OLD) bottom seam length'!T4634^2/($U$7/2)^2)</f>
        <v>#VALUE!</v>
      </c>
      <c r="W4634" s="136">
        <f t="shared" si="727"/>
        <v>92440</v>
      </c>
      <c r="X4634" t="e">
        <f>SQRT(($U$6/2)^2-($U$6/2)^2*'(OLD) bottom seam length'!W4634^2/($U$7/2)^2)</f>
        <v>#VALUE!</v>
      </c>
      <c r="Z4634" s="136">
        <f t="shared" si="728"/>
        <v>92440</v>
      </c>
      <c r="AA4634" t="e">
        <f>SQRT(($U$6/2)^2-($U$6/2)^2*'(OLD) bottom seam length'!Z4634^2/($U$7/2)^2)</f>
        <v>#VALUE!</v>
      </c>
      <c r="AC4634" s="136">
        <f t="shared" si="729"/>
        <v>92440</v>
      </c>
      <c r="AD4634" t="e">
        <f>SQRT(($U$6/2)^2-($U$6/2)^2*'(OLD) bottom seam length'!AC4634^2/($U$7/2)^2)</f>
        <v>#VALUE!</v>
      </c>
    </row>
    <row r="4635" spans="2:30">
      <c r="B4635" s="136">
        <f t="shared" si="720"/>
        <v>92480</v>
      </c>
      <c r="C4635" t="e">
        <f>SQRT(($C$5/2)^2-($C$5/2)^2*'(OLD) bottom seam length'!B4635^2/($C$6/2)^2)</f>
        <v>#DIV/0!</v>
      </c>
      <c r="E4635" s="136">
        <f t="shared" si="721"/>
        <v>92480</v>
      </c>
      <c r="F4635" t="e">
        <f>SQRT(($C$5/2)^2-($C$5/2)^2*'(OLD) bottom seam length'!E4635^2/($C$6/2)^2)</f>
        <v>#DIV/0!</v>
      </c>
      <c r="H4635" s="136">
        <f t="shared" si="722"/>
        <v>92480</v>
      </c>
      <c r="I4635" t="e">
        <f>SQRT(($C$5/2)^2-($C$5/2)^2*'(OLD) bottom seam length'!H4635^2/($C$6/2)^2)</f>
        <v>#DIV/0!</v>
      </c>
      <c r="K4635" s="136">
        <f t="shared" si="723"/>
        <v>92480</v>
      </c>
      <c r="L4635" t="e">
        <f>SQRT(($C$5/2)^2-($C$5/2)^2*'(OLD) bottom seam length'!K4635^2/($C$6/2)^2)</f>
        <v>#DIV/0!</v>
      </c>
      <c r="O4635" s="136">
        <f t="shared" si="724"/>
        <v>92480</v>
      </c>
      <c r="P4635" t="b">
        <f t="shared" si="725"/>
        <v>0</v>
      </c>
      <c r="T4635" s="136">
        <f t="shared" si="726"/>
        <v>92460</v>
      </c>
      <c r="U4635" t="e">
        <f>SQRT(($U$6/2)^2-($U$6/2)^2*'(OLD) bottom seam length'!T4635^2/($U$7/2)^2)</f>
        <v>#VALUE!</v>
      </c>
      <c r="W4635" s="136">
        <f t="shared" si="727"/>
        <v>92460</v>
      </c>
      <c r="X4635" t="e">
        <f>SQRT(($U$6/2)^2-($U$6/2)^2*'(OLD) bottom seam length'!W4635^2/($U$7/2)^2)</f>
        <v>#VALUE!</v>
      </c>
      <c r="Z4635" s="136">
        <f t="shared" si="728"/>
        <v>92460</v>
      </c>
      <c r="AA4635" t="e">
        <f>SQRT(($U$6/2)^2-($U$6/2)^2*'(OLD) bottom seam length'!Z4635^2/($U$7/2)^2)</f>
        <v>#VALUE!</v>
      </c>
      <c r="AC4635" s="136">
        <f t="shared" si="729"/>
        <v>92460</v>
      </c>
      <c r="AD4635" t="e">
        <f>SQRT(($U$6/2)^2-($U$6/2)^2*'(OLD) bottom seam length'!AC4635^2/($U$7/2)^2)</f>
        <v>#VALUE!</v>
      </c>
    </row>
    <row r="4636" spans="2:30">
      <c r="B4636" s="136">
        <f t="shared" si="720"/>
        <v>92500</v>
      </c>
      <c r="C4636" t="e">
        <f>SQRT(($C$5/2)^2-($C$5/2)^2*'(OLD) bottom seam length'!B4636^2/($C$6/2)^2)</f>
        <v>#DIV/0!</v>
      </c>
      <c r="E4636" s="136">
        <f t="shared" si="721"/>
        <v>92500</v>
      </c>
      <c r="F4636" t="e">
        <f>SQRT(($C$5/2)^2-($C$5/2)^2*'(OLD) bottom seam length'!E4636^2/($C$6/2)^2)</f>
        <v>#DIV/0!</v>
      </c>
      <c r="H4636" s="136">
        <f t="shared" si="722"/>
        <v>92500</v>
      </c>
      <c r="I4636" t="e">
        <f>SQRT(($C$5/2)^2-($C$5/2)^2*'(OLD) bottom seam length'!H4636^2/($C$6/2)^2)</f>
        <v>#DIV/0!</v>
      </c>
      <c r="K4636" s="136">
        <f t="shared" si="723"/>
        <v>92500</v>
      </c>
      <c r="L4636" t="e">
        <f>SQRT(($C$5/2)^2-($C$5/2)^2*'(OLD) bottom seam length'!K4636^2/($C$6/2)^2)</f>
        <v>#DIV/0!</v>
      </c>
      <c r="O4636" s="136">
        <f t="shared" si="724"/>
        <v>92500</v>
      </c>
      <c r="P4636" t="b">
        <f t="shared" si="725"/>
        <v>0</v>
      </c>
      <c r="T4636" s="136">
        <f t="shared" si="726"/>
        <v>92480</v>
      </c>
      <c r="U4636" t="e">
        <f>SQRT(($U$6/2)^2-($U$6/2)^2*'(OLD) bottom seam length'!T4636^2/($U$7/2)^2)</f>
        <v>#VALUE!</v>
      </c>
      <c r="W4636" s="136">
        <f t="shared" si="727"/>
        <v>92480</v>
      </c>
      <c r="X4636" t="e">
        <f>SQRT(($U$6/2)^2-($U$6/2)^2*'(OLD) bottom seam length'!W4636^2/($U$7/2)^2)</f>
        <v>#VALUE!</v>
      </c>
      <c r="Z4636" s="136">
        <f t="shared" si="728"/>
        <v>92480</v>
      </c>
      <c r="AA4636" t="e">
        <f>SQRT(($U$6/2)^2-($U$6/2)^2*'(OLD) bottom seam length'!Z4636^2/($U$7/2)^2)</f>
        <v>#VALUE!</v>
      </c>
      <c r="AC4636" s="136">
        <f t="shared" si="729"/>
        <v>92480</v>
      </c>
      <c r="AD4636" t="e">
        <f>SQRT(($U$6/2)^2-($U$6/2)^2*'(OLD) bottom seam length'!AC4636^2/($U$7/2)^2)</f>
        <v>#VALUE!</v>
      </c>
    </row>
    <row r="4637" spans="2:30">
      <c r="B4637" s="136">
        <f t="shared" si="720"/>
        <v>92520</v>
      </c>
      <c r="C4637" t="e">
        <f>SQRT(($C$5/2)^2-($C$5/2)^2*'(OLD) bottom seam length'!B4637^2/($C$6/2)^2)</f>
        <v>#DIV/0!</v>
      </c>
      <c r="E4637" s="136">
        <f t="shared" si="721"/>
        <v>92520</v>
      </c>
      <c r="F4637" t="e">
        <f>SQRT(($C$5/2)^2-($C$5/2)^2*'(OLD) bottom seam length'!E4637^2/($C$6/2)^2)</f>
        <v>#DIV/0!</v>
      </c>
      <c r="H4637" s="136">
        <f t="shared" si="722"/>
        <v>92520</v>
      </c>
      <c r="I4637" t="e">
        <f>SQRT(($C$5/2)^2-($C$5/2)^2*'(OLD) bottom seam length'!H4637^2/($C$6/2)^2)</f>
        <v>#DIV/0!</v>
      </c>
      <c r="K4637" s="136">
        <f t="shared" si="723"/>
        <v>92520</v>
      </c>
      <c r="L4637" t="e">
        <f>SQRT(($C$5/2)^2-($C$5/2)^2*'(OLD) bottom seam length'!K4637^2/($C$6/2)^2)</f>
        <v>#DIV/0!</v>
      </c>
      <c r="O4637" s="136">
        <f t="shared" si="724"/>
        <v>92520</v>
      </c>
      <c r="P4637" t="b">
        <f t="shared" si="725"/>
        <v>0</v>
      </c>
      <c r="T4637" s="136">
        <f t="shared" si="726"/>
        <v>92500</v>
      </c>
      <c r="U4637" t="e">
        <f>SQRT(($U$6/2)^2-($U$6/2)^2*'(OLD) bottom seam length'!T4637^2/($U$7/2)^2)</f>
        <v>#VALUE!</v>
      </c>
      <c r="W4637" s="136">
        <f t="shared" si="727"/>
        <v>92500</v>
      </c>
      <c r="X4637" t="e">
        <f>SQRT(($U$6/2)^2-($U$6/2)^2*'(OLD) bottom seam length'!W4637^2/($U$7/2)^2)</f>
        <v>#VALUE!</v>
      </c>
      <c r="Z4637" s="136">
        <f t="shared" si="728"/>
        <v>92500</v>
      </c>
      <c r="AA4637" t="e">
        <f>SQRT(($U$6/2)^2-($U$6/2)^2*'(OLD) bottom seam length'!Z4637^2/($U$7/2)^2)</f>
        <v>#VALUE!</v>
      </c>
      <c r="AC4637" s="136">
        <f t="shared" si="729"/>
        <v>92500</v>
      </c>
      <c r="AD4637" t="e">
        <f>SQRT(($U$6/2)^2-($U$6/2)^2*'(OLD) bottom seam length'!AC4637^2/($U$7/2)^2)</f>
        <v>#VALUE!</v>
      </c>
    </row>
    <row r="4638" spans="2:30">
      <c r="B4638" s="136">
        <f t="shared" si="720"/>
        <v>92540</v>
      </c>
      <c r="C4638" t="e">
        <f>SQRT(($C$5/2)^2-($C$5/2)^2*'(OLD) bottom seam length'!B4638^2/($C$6/2)^2)</f>
        <v>#DIV/0!</v>
      </c>
      <c r="E4638" s="136">
        <f t="shared" si="721"/>
        <v>92540</v>
      </c>
      <c r="F4638" t="e">
        <f>SQRT(($C$5/2)^2-($C$5/2)^2*'(OLD) bottom seam length'!E4638^2/($C$6/2)^2)</f>
        <v>#DIV/0!</v>
      </c>
      <c r="H4638" s="136">
        <f t="shared" si="722"/>
        <v>92540</v>
      </c>
      <c r="I4638" t="e">
        <f>SQRT(($C$5/2)^2-($C$5/2)^2*'(OLD) bottom seam length'!H4638^2/($C$6/2)^2)</f>
        <v>#DIV/0!</v>
      </c>
      <c r="K4638" s="136">
        <f t="shared" si="723"/>
        <v>92540</v>
      </c>
      <c r="L4638" t="e">
        <f>SQRT(($C$5/2)^2-($C$5/2)^2*'(OLD) bottom seam length'!K4638^2/($C$6/2)^2)</f>
        <v>#DIV/0!</v>
      </c>
      <c r="O4638" s="136">
        <f t="shared" si="724"/>
        <v>92540</v>
      </c>
      <c r="P4638" t="b">
        <f t="shared" si="725"/>
        <v>0</v>
      </c>
      <c r="T4638" s="136">
        <f t="shared" si="726"/>
        <v>92520</v>
      </c>
      <c r="U4638" t="e">
        <f>SQRT(($U$6/2)^2-($U$6/2)^2*'(OLD) bottom seam length'!T4638^2/($U$7/2)^2)</f>
        <v>#VALUE!</v>
      </c>
      <c r="W4638" s="136">
        <f t="shared" si="727"/>
        <v>92520</v>
      </c>
      <c r="X4638" t="e">
        <f>SQRT(($U$6/2)^2-($U$6/2)^2*'(OLD) bottom seam length'!W4638^2/($U$7/2)^2)</f>
        <v>#VALUE!</v>
      </c>
      <c r="Z4638" s="136">
        <f t="shared" si="728"/>
        <v>92520</v>
      </c>
      <c r="AA4638" t="e">
        <f>SQRT(($U$6/2)^2-($U$6/2)^2*'(OLD) bottom seam length'!Z4638^2/($U$7/2)^2)</f>
        <v>#VALUE!</v>
      </c>
      <c r="AC4638" s="136">
        <f t="shared" si="729"/>
        <v>92520</v>
      </c>
      <c r="AD4638" t="e">
        <f>SQRT(($U$6/2)^2-($U$6/2)^2*'(OLD) bottom seam length'!AC4638^2/($U$7/2)^2)</f>
        <v>#VALUE!</v>
      </c>
    </row>
    <row r="4639" spans="2:30">
      <c r="B4639" s="136">
        <f t="shared" si="720"/>
        <v>92560</v>
      </c>
      <c r="C4639" t="e">
        <f>SQRT(($C$5/2)^2-($C$5/2)^2*'(OLD) bottom seam length'!B4639^2/($C$6/2)^2)</f>
        <v>#DIV/0!</v>
      </c>
      <c r="E4639" s="136">
        <f t="shared" si="721"/>
        <v>92560</v>
      </c>
      <c r="F4639" t="e">
        <f>SQRT(($C$5/2)^2-($C$5/2)^2*'(OLD) bottom seam length'!E4639^2/($C$6/2)^2)</f>
        <v>#DIV/0!</v>
      </c>
      <c r="H4639" s="136">
        <f t="shared" si="722"/>
        <v>92560</v>
      </c>
      <c r="I4639" t="e">
        <f>SQRT(($C$5/2)^2-($C$5/2)^2*'(OLD) bottom seam length'!H4639^2/($C$6/2)^2)</f>
        <v>#DIV/0!</v>
      </c>
      <c r="K4639" s="136">
        <f t="shared" si="723"/>
        <v>92560</v>
      </c>
      <c r="L4639" t="e">
        <f>SQRT(($C$5/2)^2-($C$5/2)^2*'(OLD) bottom seam length'!K4639^2/($C$6/2)^2)</f>
        <v>#DIV/0!</v>
      </c>
      <c r="O4639" s="136">
        <f t="shared" si="724"/>
        <v>92560</v>
      </c>
      <c r="P4639" t="b">
        <f t="shared" si="725"/>
        <v>0</v>
      </c>
      <c r="T4639" s="136">
        <f t="shared" si="726"/>
        <v>92540</v>
      </c>
      <c r="U4639" t="e">
        <f>SQRT(($U$6/2)^2-($U$6/2)^2*'(OLD) bottom seam length'!T4639^2/($U$7/2)^2)</f>
        <v>#VALUE!</v>
      </c>
      <c r="W4639" s="136">
        <f t="shared" si="727"/>
        <v>92540</v>
      </c>
      <c r="X4639" t="e">
        <f>SQRT(($U$6/2)^2-($U$6/2)^2*'(OLD) bottom seam length'!W4639^2/($U$7/2)^2)</f>
        <v>#VALUE!</v>
      </c>
      <c r="Z4639" s="136">
        <f t="shared" si="728"/>
        <v>92540</v>
      </c>
      <c r="AA4639" t="e">
        <f>SQRT(($U$6/2)^2-($U$6/2)^2*'(OLD) bottom seam length'!Z4639^2/($U$7/2)^2)</f>
        <v>#VALUE!</v>
      </c>
      <c r="AC4639" s="136">
        <f t="shared" si="729"/>
        <v>92540</v>
      </c>
      <c r="AD4639" t="e">
        <f>SQRT(($U$6/2)^2-($U$6/2)^2*'(OLD) bottom seam length'!AC4639^2/($U$7/2)^2)</f>
        <v>#VALUE!</v>
      </c>
    </row>
    <row r="4640" spans="2:30">
      <c r="B4640" s="136">
        <f t="shared" si="720"/>
        <v>92580</v>
      </c>
      <c r="C4640" t="e">
        <f>SQRT(($C$5/2)^2-($C$5/2)^2*'(OLD) bottom seam length'!B4640^2/($C$6/2)^2)</f>
        <v>#DIV/0!</v>
      </c>
      <c r="E4640" s="136">
        <f t="shared" si="721"/>
        <v>92580</v>
      </c>
      <c r="F4640" t="e">
        <f>SQRT(($C$5/2)^2-($C$5/2)^2*'(OLD) bottom seam length'!E4640^2/($C$6/2)^2)</f>
        <v>#DIV/0!</v>
      </c>
      <c r="H4640" s="136">
        <f t="shared" si="722"/>
        <v>92580</v>
      </c>
      <c r="I4640" t="e">
        <f>SQRT(($C$5/2)^2-($C$5/2)^2*'(OLD) bottom seam length'!H4640^2/($C$6/2)^2)</f>
        <v>#DIV/0!</v>
      </c>
      <c r="K4640" s="136">
        <f t="shared" si="723"/>
        <v>92580</v>
      </c>
      <c r="L4640" t="e">
        <f>SQRT(($C$5/2)^2-($C$5/2)^2*'(OLD) bottom seam length'!K4640^2/($C$6/2)^2)</f>
        <v>#DIV/0!</v>
      </c>
      <c r="O4640" s="136">
        <f t="shared" si="724"/>
        <v>92580</v>
      </c>
      <c r="P4640" t="b">
        <f t="shared" si="725"/>
        <v>0</v>
      </c>
      <c r="T4640" s="136">
        <f t="shared" si="726"/>
        <v>92560</v>
      </c>
      <c r="U4640" t="e">
        <f>SQRT(($U$6/2)^2-($U$6/2)^2*'(OLD) bottom seam length'!T4640^2/($U$7/2)^2)</f>
        <v>#VALUE!</v>
      </c>
      <c r="W4640" s="136">
        <f t="shared" si="727"/>
        <v>92560</v>
      </c>
      <c r="X4640" t="e">
        <f>SQRT(($U$6/2)^2-($U$6/2)^2*'(OLD) bottom seam length'!W4640^2/($U$7/2)^2)</f>
        <v>#VALUE!</v>
      </c>
      <c r="Z4640" s="136">
        <f t="shared" si="728"/>
        <v>92560</v>
      </c>
      <c r="AA4640" t="e">
        <f>SQRT(($U$6/2)^2-($U$6/2)^2*'(OLD) bottom seam length'!Z4640^2/($U$7/2)^2)</f>
        <v>#VALUE!</v>
      </c>
      <c r="AC4640" s="136">
        <f t="shared" si="729"/>
        <v>92560</v>
      </c>
      <c r="AD4640" t="e">
        <f>SQRT(($U$6/2)^2-($U$6/2)^2*'(OLD) bottom seam length'!AC4640^2/($U$7/2)^2)</f>
        <v>#VALUE!</v>
      </c>
    </row>
    <row r="4641" spans="2:30">
      <c r="B4641" s="136">
        <f t="shared" si="720"/>
        <v>92600</v>
      </c>
      <c r="C4641" t="e">
        <f>SQRT(($C$5/2)^2-($C$5/2)^2*'(OLD) bottom seam length'!B4641^2/($C$6/2)^2)</f>
        <v>#DIV/0!</v>
      </c>
      <c r="E4641" s="136">
        <f t="shared" si="721"/>
        <v>92600</v>
      </c>
      <c r="F4641" t="e">
        <f>SQRT(($C$5/2)^2-($C$5/2)^2*'(OLD) bottom seam length'!E4641^2/($C$6/2)^2)</f>
        <v>#DIV/0!</v>
      </c>
      <c r="H4641" s="136">
        <f t="shared" si="722"/>
        <v>92600</v>
      </c>
      <c r="I4641" t="e">
        <f>SQRT(($C$5/2)^2-($C$5/2)^2*'(OLD) bottom seam length'!H4641^2/($C$6/2)^2)</f>
        <v>#DIV/0!</v>
      </c>
      <c r="K4641" s="136">
        <f t="shared" si="723"/>
        <v>92600</v>
      </c>
      <c r="L4641" t="e">
        <f>SQRT(($C$5/2)^2-($C$5/2)^2*'(OLD) bottom seam length'!K4641^2/($C$6/2)^2)</f>
        <v>#DIV/0!</v>
      </c>
      <c r="O4641" s="136">
        <f t="shared" si="724"/>
        <v>92600</v>
      </c>
      <c r="P4641" t="b">
        <f t="shared" si="725"/>
        <v>0</v>
      </c>
      <c r="T4641" s="136">
        <f t="shared" si="726"/>
        <v>92580</v>
      </c>
      <c r="U4641" t="e">
        <f>SQRT(($U$6/2)^2-($U$6/2)^2*'(OLD) bottom seam length'!T4641^2/($U$7/2)^2)</f>
        <v>#VALUE!</v>
      </c>
      <c r="W4641" s="136">
        <f t="shared" si="727"/>
        <v>92580</v>
      </c>
      <c r="X4641" t="e">
        <f>SQRT(($U$6/2)^2-($U$6/2)^2*'(OLD) bottom seam length'!W4641^2/($U$7/2)^2)</f>
        <v>#VALUE!</v>
      </c>
      <c r="Z4641" s="136">
        <f t="shared" si="728"/>
        <v>92580</v>
      </c>
      <c r="AA4641" t="e">
        <f>SQRT(($U$6/2)^2-($U$6/2)^2*'(OLD) bottom seam length'!Z4641^2/($U$7/2)^2)</f>
        <v>#VALUE!</v>
      </c>
      <c r="AC4641" s="136">
        <f t="shared" si="729"/>
        <v>92580</v>
      </c>
      <c r="AD4641" t="e">
        <f>SQRT(($U$6/2)^2-($U$6/2)^2*'(OLD) bottom seam length'!AC4641^2/($U$7/2)^2)</f>
        <v>#VALUE!</v>
      </c>
    </row>
    <row r="4642" spans="2:30">
      <c r="B4642" s="136">
        <f t="shared" si="720"/>
        <v>92620</v>
      </c>
      <c r="C4642" t="e">
        <f>SQRT(($C$5/2)^2-($C$5/2)^2*'(OLD) bottom seam length'!B4642^2/($C$6/2)^2)</f>
        <v>#DIV/0!</v>
      </c>
      <c r="E4642" s="136">
        <f t="shared" si="721"/>
        <v>92620</v>
      </c>
      <c r="F4642" t="e">
        <f>SQRT(($C$5/2)^2-($C$5/2)^2*'(OLD) bottom seam length'!E4642^2/($C$6/2)^2)</f>
        <v>#DIV/0!</v>
      </c>
      <c r="H4642" s="136">
        <f t="shared" si="722"/>
        <v>92620</v>
      </c>
      <c r="I4642" t="e">
        <f>SQRT(($C$5/2)^2-($C$5/2)^2*'(OLD) bottom seam length'!H4642^2/($C$6/2)^2)</f>
        <v>#DIV/0!</v>
      </c>
      <c r="K4642" s="136">
        <f t="shared" si="723"/>
        <v>92620</v>
      </c>
      <c r="L4642" t="e">
        <f>SQRT(($C$5/2)^2-($C$5/2)^2*'(OLD) bottom seam length'!K4642^2/($C$6/2)^2)</f>
        <v>#DIV/0!</v>
      </c>
      <c r="O4642" s="136">
        <f t="shared" si="724"/>
        <v>92620</v>
      </c>
      <c r="P4642" t="b">
        <f t="shared" si="725"/>
        <v>0</v>
      </c>
      <c r="T4642" s="136">
        <f t="shared" si="726"/>
        <v>92600</v>
      </c>
      <c r="U4642" t="e">
        <f>SQRT(($U$6/2)^2-($U$6/2)^2*'(OLD) bottom seam length'!T4642^2/($U$7/2)^2)</f>
        <v>#VALUE!</v>
      </c>
      <c r="W4642" s="136">
        <f t="shared" si="727"/>
        <v>92600</v>
      </c>
      <c r="X4642" t="e">
        <f>SQRT(($U$6/2)^2-($U$6/2)^2*'(OLD) bottom seam length'!W4642^2/($U$7/2)^2)</f>
        <v>#VALUE!</v>
      </c>
      <c r="Z4642" s="136">
        <f t="shared" si="728"/>
        <v>92600</v>
      </c>
      <c r="AA4642" t="e">
        <f>SQRT(($U$6/2)^2-($U$6/2)^2*'(OLD) bottom seam length'!Z4642^2/($U$7/2)^2)</f>
        <v>#VALUE!</v>
      </c>
      <c r="AC4642" s="136">
        <f t="shared" si="729"/>
        <v>92600</v>
      </c>
      <c r="AD4642" t="e">
        <f>SQRT(($U$6/2)^2-($U$6/2)^2*'(OLD) bottom seam length'!AC4642^2/($U$7/2)^2)</f>
        <v>#VALUE!</v>
      </c>
    </row>
    <row r="4643" spans="2:30">
      <c r="B4643" s="136">
        <f t="shared" si="720"/>
        <v>92640</v>
      </c>
      <c r="C4643" t="e">
        <f>SQRT(($C$5/2)^2-($C$5/2)^2*'(OLD) bottom seam length'!B4643^2/($C$6/2)^2)</f>
        <v>#DIV/0!</v>
      </c>
      <c r="E4643" s="136">
        <f t="shared" si="721"/>
        <v>92640</v>
      </c>
      <c r="F4643" t="e">
        <f>SQRT(($C$5/2)^2-($C$5/2)^2*'(OLD) bottom seam length'!E4643^2/($C$6/2)^2)</f>
        <v>#DIV/0!</v>
      </c>
      <c r="H4643" s="136">
        <f t="shared" si="722"/>
        <v>92640</v>
      </c>
      <c r="I4643" t="e">
        <f>SQRT(($C$5/2)^2-($C$5/2)^2*'(OLD) bottom seam length'!H4643^2/($C$6/2)^2)</f>
        <v>#DIV/0!</v>
      </c>
      <c r="K4643" s="136">
        <f t="shared" si="723"/>
        <v>92640</v>
      </c>
      <c r="L4643" t="e">
        <f>SQRT(($C$5/2)^2-($C$5/2)^2*'(OLD) bottom seam length'!K4643^2/($C$6/2)^2)</f>
        <v>#DIV/0!</v>
      </c>
      <c r="O4643" s="136">
        <f t="shared" si="724"/>
        <v>92640</v>
      </c>
      <c r="P4643" t="b">
        <f t="shared" si="725"/>
        <v>0</v>
      </c>
      <c r="T4643" s="136">
        <f t="shared" si="726"/>
        <v>92620</v>
      </c>
      <c r="U4643" t="e">
        <f>SQRT(($U$6/2)^2-($U$6/2)^2*'(OLD) bottom seam length'!T4643^2/($U$7/2)^2)</f>
        <v>#VALUE!</v>
      </c>
      <c r="W4643" s="136">
        <f t="shared" si="727"/>
        <v>92620</v>
      </c>
      <c r="X4643" t="e">
        <f>SQRT(($U$6/2)^2-($U$6/2)^2*'(OLD) bottom seam length'!W4643^2/($U$7/2)^2)</f>
        <v>#VALUE!</v>
      </c>
      <c r="Z4643" s="136">
        <f t="shared" si="728"/>
        <v>92620</v>
      </c>
      <c r="AA4643" t="e">
        <f>SQRT(($U$6/2)^2-($U$6/2)^2*'(OLD) bottom seam length'!Z4643^2/($U$7/2)^2)</f>
        <v>#VALUE!</v>
      </c>
      <c r="AC4643" s="136">
        <f t="shared" si="729"/>
        <v>92620</v>
      </c>
      <c r="AD4643" t="e">
        <f>SQRT(($U$6/2)^2-($U$6/2)^2*'(OLD) bottom seam length'!AC4643^2/($U$7/2)^2)</f>
        <v>#VALUE!</v>
      </c>
    </row>
    <row r="4644" spans="2:30">
      <c r="B4644" s="136">
        <f t="shared" si="720"/>
        <v>92660</v>
      </c>
      <c r="C4644" t="e">
        <f>SQRT(($C$5/2)^2-($C$5/2)^2*'(OLD) bottom seam length'!B4644^2/($C$6/2)^2)</f>
        <v>#DIV/0!</v>
      </c>
      <c r="E4644" s="136">
        <f t="shared" si="721"/>
        <v>92660</v>
      </c>
      <c r="F4644" t="e">
        <f>SQRT(($C$5/2)^2-($C$5/2)^2*'(OLD) bottom seam length'!E4644^2/($C$6/2)^2)</f>
        <v>#DIV/0!</v>
      </c>
      <c r="H4644" s="136">
        <f t="shared" si="722"/>
        <v>92660</v>
      </c>
      <c r="I4644" t="e">
        <f>SQRT(($C$5/2)^2-($C$5/2)^2*'(OLD) bottom seam length'!H4644^2/($C$6/2)^2)</f>
        <v>#DIV/0!</v>
      </c>
      <c r="K4644" s="136">
        <f t="shared" si="723"/>
        <v>92660</v>
      </c>
      <c r="L4644" t="e">
        <f>SQRT(($C$5/2)^2-($C$5/2)^2*'(OLD) bottom seam length'!K4644^2/($C$6/2)^2)</f>
        <v>#DIV/0!</v>
      </c>
      <c r="O4644" s="136">
        <f t="shared" si="724"/>
        <v>92660</v>
      </c>
      <c r="P4644" t="b">
        <f t="shared" si="725"/>
        <v>0</v>
      </c>
      <c r="T4644" s="136">
        <f t="shared" si="726"/>
        <v>92640</v>
      </c>
      <c r="U4644" t="e">
        <f>SQRT(($U$6/2)^2-($U$6/2)^2*'(OLD) bottom seam length'!T4644^2/($U$7/2)^2)</f>
        <v>#VALUE!</v>
      </c>
      <c r="W4644" s="136">
        <f t="shared" si="727"/>
        <v>92640</v>
      </c>
      <c r="X4644" t="e">
        <f>SQRT(($U$6/2)^2-($U$6/2)^2*'(OLD) bottom seam length'!W4644^2/($U$7/2)^2)</f>
        <v>#VALUE!</v>
      </c>
      <c r="Z4644" s="136">
        <f t="shared" si="728"/>
        <v>92640</v>
      </c>
      <c r="AA4644" t="e">
        <f>SQRT(($U$6/2)^2-($U$6/2)^2*'(OLD) bottom seam length'!Z4644^2/($U$7/2)^2)</f>
        <v>#VALUE!</v>
      </c>
      <c r="AC4644" s="136">
        <f t="shared" si="729"/>
        <v>92640</v>
      </c>
      <c r="AD4644" t="e">
        <f>SQRT(($U$6/2)^2-($U$6/2)^2*'(OLD) bottom seam length'!AC4644^2/($U$7/2)^2)</f>
        <v>#VALUE!</v>
      </c>
    </row>
    <row r="4645" spans="2:30">
      <c r="B4645" s="136">
        <f t="shared" si="720"/>
        <v>92680</v>
      </c>
      <c r="C4645" t="e">
        <f>SQRT(($C$5/2)^2-($C$5/2)^2*'(OLD) bottom seam length'!B4645^2/($C$6/2)^2)</f>
        <v>#DIV/0!</v>
      </c>
      <c r="E4645" s="136">
        <f t="shared" si="721"/>
        <v>92680</v>
      </c>
      <c r="F4645" t="e">
        <f>SQRT(($C$5/2)^2-($C$5/2)^2*'(OLD) bottom seam length'!E4645^2/($C$6/2)^2)</f>
        <v>#DIV/0!</v>
      </c>
      <c r="H4645" s="136">
        <f t="shared" si="722"/>
        <v>92680</v>
      </c>
      <c r="I4645" t="e">
        <f>SQRT(($C$5/2)^2-($C$5/2)^2*'(OLD) bottom seam length'!H4645^2/($C$6/2)^2)</f>
        <v>#DIV/0!</v>
      </c>
      <c r="K4645" s="136">
        <f t="shared" si="723"/>
        <v>92680</v>
      </c>
      <c r="L4645" t="e">
        <f>SQRT(($C$5/2)^2-($C$5/2)^2*'(OLD) bottom seam length'!K4645^2/($C$6/2)^2)</f>
        <v>#DIV/0!</v>
      </c>
      <c r="O4645" s="136">
        <f t="shared" si="724"/>
        <v>92680</v>
      </c>
      <c r="P4645" t="b">
        <f t="shared" si="725"/>
        <v>0</v>
      </c>
      <c r="T4645" s="136">
        <f t="shared" si="726"/>
        <v>92660</v>
      </c>
      <c r="U4645" t="e">
        <f>SQRT(($U$6/2)^2-($U$6/2)^2*'(OLD) bottom seam length'!T4645^2/($U$7/2)^2)</f>
        <v>#VALUE!</v>
      </c>
      <c r="W4645" s="136">
        <f t="shared" si="727"/>
        <v>92660</v>
      </c>
      <c r="X4645" t="e">
        <f>SQRT(($U$6/2)^2-($U$6/2)^2*'(OLD) bottom seam length'!W4645^2/($U$7/2)^2)</f>
        <v>#VALUE!</v>
      </c>
      <c r="Z4645" s="136">
        <f t="shared" si="728"/>
        <v>92660</v>
      </c>
      <c r="AA4645" t="e">
        <f>SQRT(($U$6/2)^2-($U$6/2)^2*'(OLD) bottom seam length'!Z4645^2/($U$7/2)^2)</f>
        <v>#VALUE!</v>
      </c>
      <c r="AC4645" s="136">
        <f t="shared" si="729"/>
        <v>92660</v>
      </c>
      <c r="AD4645" t="e">
        <f>SQRT(($U$6/2)^2-($U$6/2)^2*'(OLD) bottom seam length'!AC4645^2/($U$7/2)^2)</f>
        <v>#VALUE!</v>
      </c>
    </row>
    <row r="4646" spans="2:30">
      <c r="B4646" s="136">
        <f t="shared" si="720"/>
        <v>92700</v>
      </c>
      <c r="C4646" t="e">
        <f>SQRT(($C$5/2)^2-($C$5/2)^2*'(OLD) bottom seam length'!B4646^2/($C$6/2)^2)</f>
        <v>#DIV/0!</v>
      </c>
      <c r="E4646" s="136">
        <f t="shared" si="721"/>
        <v>92700</v>
      </c>
      <c r="F4646" t="e">
        <f>SQRT(($C$5/2)^2-($C$5/2)^2*'(OLD) bottom seam length'!E4646^2/($C$6/2)^2)</f>
        <v>#DIV/0!</v>
      </c>
      <c r="H4646" s="136">
        <f t="shared" si="722"/>
        <v>92700</v>
      </c>
      <c r="I4646" t="e">
        <f>SQRT(($C$5/2)^2-($C$5/2)^2*'(OLD) bottom seam length'!H4646^2/($C$6/2)^2)</f>
        <v>#DIV/0!</v>
      </c>
      <c r="K4646" s="136">
        <f t="shared" si="723"/>
        <v>92700</v>
      </c>
      <c r="L4646" t="e">
        <f>SQRT(($C$5/2)^2-($C$5/2)^2*'(OLD) bottom seam length'!K4646^2/($C$6/2)^2)</f>
        <v>#DIV/0!</v>
      </c>
      <c r="O4646" s="136">
        <f t="shared" si="724"/>
        <v>92700</v>
      </c>
      <c r="P4646" t="b">
        <f t="shared" si="725"/>
        <v>0</v>
      </c>
      <c r="T4646" s="136">
        <f t="shared" si="726"/>
        <v>92680</v>
      </c>
      <c r="U4646" t="e">
        <f>SQRT(($U$6/2)^2-($U$6/2)^2*'(OLD) bottom seam length'!T4646^2/($U$7/2)^2)</f>
        <v>#VALUE!</v>
      </c>
      <c r="W4646" s="136">
        <f t="shared" si="727"/>
        <v>92680</v>
      </c>
      <c r="X4646" t="e">
        <f>SQRT(($U$6/2)^2-($U$6/2)^2*'(OLD) bottom seam length'!W4646^2/($U$7/2)^2)</f>
        <v>#VALUE!</v>
      </c>
      <c r="Z4646" s="136">
        <f t="shared" si="728"/>
        <v>92680</v>
      </c>
      <c r="AA4646" t="e">
        <f>SQRT(($U$6/2)^2-($U$6/2)^2*'(OLD) bottom seam length'!Z4646^2/($U$7/2)^2)</f>
        <v>#VALUE!</v>
      </c>
      <c r="AC4646" s="136">
        <f t="shared" si="729"/>
        <v>92680</v>
      </c>
      <c r="AD4646" t="e">
        <f>SQRT(($U$6/2)^2-($U$6/2)^2*'(OLD) bottom seam length'!AC4646^2/($U$7/2)^2)</f>
        <v>#VALUE!</v>
      </c>
    </row>
    <row r="4647" spans="2:30">
      <c r="B4647" s="136">
        <f t="shared" si="720"/>
        <v>92720</v>
      </c>
      <c r="C4647" t="e">
        <f>SQRT(($C$5/2)^2-($C$5/2)^2*'(OLD) bottom seam length'!B4647^2/($C$6/2)^2)</f>
        <v>#DIV/0!</v>
      </c>
      <c r="E4647" s="136">
        <f t="shared" si="721"/>
        <v>92720</v>
      </c>
      <c r="F4647" t="e">
        <f>SQRT(($C$5/2)^2-($C$5/2)^2*'(OLD) bottom seam length'!E4647^2/($C$6/2)^2)</f>
        <v>#DIV/0!</v>
      </c>
      <c r="H4647" s="136">
        <f t="shared" si="722"/>
        <v>92720</v>
      </c>
      <c r="I4647" t="e">
        <f>SQRT(($C$5/2)^2-($C$5/2)^2*'(OLD) bottom seam length'!H4647^2/($C$6/2)^2)</f>
        <v>#DIV/0!</v>
      </c>
      <c r="K4647" s="136">
        <f t="shared" si="723"/>
        <v>92720</v>
      </c>
      <c r="L4647" t="e">
        <f>SQRT(($C$5/2)^2-($C$5/2)^2*'(OLD) bottom seam length'!K4647^2/($C$6/2)^2)</f>
        <v>#DIV/0!</v>
      </c>
      <c r="O4647" s="136">
        <f t="shared" si="724"/>
        <v>92720</v>
      </c>
      <c r="P4647" t="b">
        <f t="shared" si="725"/>
        <v>0</v>
      </c>
      <c r="T4647" s="136">
        <f t="shared" si="726"/>
        <v>92700</v>
      </c>
      <c r="U4647" t="e">
        <f>SQRT(($U$6/2)^2-($U$6/2)^2*'(OLD) bottom seam length'!T4647^2/($U$7/2)^2)</f>
        <v>#VALUE!</v>
      </c>
      <c r="W4647" s="136">
        <f t="shared" si="727"/>
        <v>92700</v>
      </c>
      <c r="X4647" t="e">
        <f>SQRT(($U$6/2)^2-($U$6/2)^2*'(OLD) bottom seam length'!W4647^2/($U$7/2)^2)</f>
        <v>#VALUE!</v>
      </c>
      <c r="Z4647" s="136">
        <f t="shared" si="728"/>
        <v>92700</v>
      </c>
      <c r="AA4647" t="e">
        <f>SQRT(($U$6/2)^2-($U$6/2)^2*'(OLD) bottom seam length'!Z4647^2/($U$7/2)^2)</f>
        <v>#VALUE!</v>
      </c>
      <c r="AC4647" s="136">
        <f t="shared" si="729"/>
        <v>92700</v>
      </c>
      <c r="AD4647" t="e">
        <f>SQRT(($U$6/2)^2-($U$6/2)^2*'(OLD) bottom seam length'!AC4647^2/($U$7/2)^2)</f>
        <v>#VALUE!</v>
      </c>
    </row>
    <row r="4648" spans="2:30">
      <c r="B4648" s="136">
        <f t="shared" si="720"/>
        <v>92740</v>
      </c>
      <c r="C4648" t="e">
        <f>SQRT(($C$5/2)^2-($C$5/2)^2*'(OLD) bottom seam length'!B4648^2/($C$6/2)^2)</f>
        <v>#DIV/0!</v>
      </c>
      <c r="E4648" s="136">
        <f t="shared" si="721"/>
        <v>92740</v>
      </c>
      <c r="F4648" t="e">
        <f>SQRT(($C$5/2)^2-($C$5/2)^2*'(OLD) bottom seam length'!E4648^2/($C$6/2)^2)</f>
        <v>#DIV/0!</v>
      </c>
      <c r="H4648" s="136">
        <f t="shared" si="722"/>
        <v>92740</v>
      </c>
      <c r="I4648" t="e">
        <f>SQRT(($C$5/2)^2-($C$5/2)^2*'(OLD) bottom seam length'!H4648^2/($C$6/2)^2)</f>
        <v>#DIV/0!</v>
      </c>
      <c r="K4648" s="136">
        <f t="shared" si="723"/>
        <v>92740</v>
      </c>
      <c r="L4648" t="e">
        <f>SQRT(($C$5/2)^2-($C$5/2)^2*'(OLD) bottom seam length'!K4648^2/($C$6/2)^2)</f>
        <v>#DIV/0!</v>
      </c>
      <c r="O4648" s="136">
        <f t="shared" si="724"/>
        <v>92740</v>
      </c>
      <c r="P4648" t="b">
        <f t="shared" si="725"/>
        <v>0</v>
      </c>
      <c r="T4648" s="136">
        <f t="shared" si="726"/>
        <v>92720</v>
      </c>
      <c r="U4648" t="e">
        <f>SQRT(($U$6/2)^2-($U$6/2)^2*'(OLD) bottom seam length'!T4648^2/($U$7/2)^2)</f>
        <v>#VALUE!</v>
      </c>
      <c r="W4648" s="136">
        <f t="shared" si="727"/>
        <v>92720</v>
      </c>
      <c r="X4648" t="e">
        <f>SQRT(($U$6/2)^2-($U$6/2)^2*'(OLD) bottom seam length'!W4648^2/($U$7/2)^2)</f>
        <v>#VALUE!</v>
      </c>
      <c r="Z4648" s="136">
        <f t="shared" si="728"/>
        <v>92720</v>
      </c>
      <c r="AA4648" t="e">
        <f>SQRT(($U$6/2)^2-($U$6/2)^2*'(OLD) bottom seam length'!Z4648^2/($U$7/2)^2)</f>
        <v>#VALUE!</v>
      </c>
      <c r="AC4648" s="136">
        <f t="shared" si="729"/>
        <v>92720</v>
      </c>
      <c r="AD4648" t="e">
        <f>SQRT(($U$6/2)^2-($U$6/2)^2*'(OLD) bottom seam length'!AC4648^2/($U$7/2)^2)</f>
        <v>#VALUE!</v>
      </c>
    </row>
    <row r="4649" spans="2:30">
      <c r="B4649" s="136">
        <f t="shared" si="720"/>
        <v>92760</v>
      </c>
      <c r="C4649" t="e">
        <f>SQRT(($C$5/2)^2-($C$5/2)^2*'(OLD) bottom seam length'!B4649^2/($C$6/2)^2)</f>
        <v>#DIV/0!</v>
      </c>
      <c r="E4649" s="136">
        <f t="shared" si="721"/>
        <v>92760</v>
      </c>
      <c r="F4649" t="e">
        <f>SQRT(($C$5/2)^2-($C$5/2)^2*'(OLD) bottom seam length'!E4649^2/($C$6/2)^2)</f>
        <v>#DIV/0!</v>
      </c>
      <c r="H4649" s="136">
        <f t="shared" si="722"/>
        <v>92760</v>
      </c>
      <c r="I4649" t="e">
        <f>SQRT(($C$5/2)^2-($C$5/2)^2*'(OLD) bottom seam length'!H4649^2/($C$6/2)^2)</f>
        <v>#DIV/0!</v>
      </c>
      <c r="K4649" s="136">
        <f t="shared" si="723"/>
        <v>92760</v>
      </c>
      <c r="L4649" t="e">
        <f>SQRT(($C$5/2)^2-($C$5/2)^2*'(OLD) bottom seam length'!K4649^2/($C$6/2)^2)</f>
        <v>#DIV/0!</v>
      </c>
      <c r="O4649" s="136">
        <f t="shared" si="724"/>
        <v>92760</v>
      </c>
      <c r="P4649" t="b">
        <f t="shared" si="725"/>
        <v>0</v>
      </c>
      <c r="T4649" s="136">
        <f t="shared" si="726"/>
        <v>92740</v>
      </c>
      <c r="U4649" t="e">
        <f>SQRT(($U$6/2)^2-($U$6/2)^2*'(OLD) bottom seam length'!T4649^2/($U$7/2)^2)</f>
        <v>#VALUE!</v>
      </c>
      <c r="W4649" s="136">
        <f t="shared" si="727"/>
        <v>92740</v>
      </c>
      <c r="X4649" t="e">
        <f>SQRT(($U$6/2)^2-($U$6/2)^2*'(OLD) bottom seam length'!W4649^2/($U$7/2)^2)</f>
        <v>#VALUE!</v>
      </c>
      <c r="Z4649" s="136">
        <f t="shared" si="728"/>
        <v>92740</v>
      </c>
      <c r="AA4649" t="e">
        <f>SQRT(($U$6/2)^2-($U$6/2)^2*'(OLD) bottom seam length'!Z4649^2/($U$7/2)^2)</f>
        <v>#VALUE!</v>
      </c>
      <c r="AC4649" s="136">
        <f t="shared" si="729"/>
        <v>92740</v>
      </c>
      <c r="AD4649" t="e">
        <f>SQRT(($U$6/2)^2-($U$6/2)^2*'(OLD) bottom seam length'!AC4649^2/($U$7/2)^2)</f>
        <v>#VALUE!</v>
      </c>
    </row>
    <row r="4650" spans="2:30">
      <c r="B4650" s="136">
        <f t="shared" si="720"/>
        <v>92780</v>
      </c>
      <c r="C4650" t="e">
        <f>SQRT(($C$5/2)^2-($C$5/2)^2*'(OLD) bottom seam length'!B4650^2/($C$6/2)^2)</f>
        <v>#DIV/0!</v>
      </c>
      <c r="E4650" s="136">
        <f t="shared" si="721"/>
        <v>92780</v>
      </c>
      <c r="F4650" t="e">
        <f>SQRT(($C$5/2)^2-($C$5/2)^2*'(OLD) bottom seam length'!E4650^2/($C$6/2)^2)</f>
        <v>#DIV/0!</v>
      </c>
      <c r="H4650" s="136">
        <f t="shared" si="722"/>
        <v>92780</v>
      </c>
      <c r="I4650" t="e">
        <f>SQRT(($C$5/2)^2-($C$5/2)^2*'(OLD) bottom seam length'!H4650^2/($C$6/2)^2)</f>
        <v>#DIV/0!</v>
      </c>
      <c r="K4650" s="136">
        <f t="shared" si="723"/>
        <v>92780</v>
      </c>
      <c r="L4650" t="e">
        <f>SQRT(($C$5/2)^2-($C$5/2)^2*'(OLD) bottom seam length'!K4650^2/($C$6/2)^2)</f>
        <v>#DIV/0!</v>
      </c>
      <c r="O4650" s="136">
        <f t="shared" si="724"/>
        <v>92780</v>
      </c>
      <c r="P4650" t="b">
        <f t="shared" si="725"/>
        <v>0</v>
      </c>
      <c r="T4650" s="136">
        <f t="shared" si="726"/>
        <v>92760</v>
      </c>
      <c r="U4650" t="e">
        <f>SQRT(($U$6/2)^2-($U$6/2)^2*'(OLD) bottom seam length'!T4650^2/($U$7/2)^2)</f>
        <v>#VALUE!</v>
      </c>
      <c r="W4650" s="136">
        <f t="shared" si="727"/>
        <v>92760</v>
      </c>
      <c r="X4650" t="e">
        <f>SQRT(($U$6/2)^2-($U$6/2)^2*'(OLD) bottom seam length'!W4650^2/($U$7/2)^2)</f>
        <v>#VALUE!</v>
      </c>
      <c r="Z4650" s="136">
        <f t="shared" si="728"/>
        <v>92760</v>
      </c>
      <c r="AA4650" t="e">
        <f>SQRT(($U$6/2)^2-($U$6/2)^2*'(OLD) bottom seam length'!Z4650^2/($U$7/2)^2)</f>
        <v>#VALUE!</v>
      </c>
      <c r="AC4650" s="136">
        <f t="shared" si="729"/>
        <v>92760</v>
      </c>
      <c r="AD4650" t="e">
        <f>SQRT(($U$6/2)^2-($U$6/2)^2*'(OLD) bottom seam length'!AC4650^2/($U$7/2)^2)</f>
        <v>#VALUE!</v>
      </c>
    </row>
    <row r="4651" spans="2:30">
      <c r="B4651" s="136">
        <f t="shared" si="720"/>
        <v>92800</v>
      </c>
      <c r="C4651" t="e">
        <f>SQRT(($C$5/2)^2-($C$5/2)^2*'(OLD) bottom seam length'!B4651^2/($C$6/2)^2)</f>
        <v>#DIV/0!</v>
      </c>
      <c r="E4651" s="136">
        <f t="shared" si="721"/>
        <v>92800</v>
      </c>
      <c r="F4651" t="e">
        <f>SQRT(($C$5/2)^2-($C$5/2)^2*'(OLD) bottom seam length'!E4651^2/($C$6/2)^2)</f>
        <v>#DIV/0!</v>
      </c>
      <c r="H4651" s="136">
        <f t="shared" si="722"/>
        <v>92800</v>
      </c>
      <c r="I4651" t="e">
        <f>SQRT(($C$5/2)^2-($C$5/2)^2*'(OLD) bottom seam length'!H4651^2/($C$6/2)^2)</f>
        <v>#DIV/0!</v>
      </c>
      <c r="K4651" s="136">
        <f t="shared" si="723"/>
        <v>92800</v>
      </c>
      <c r="L4651" t="e">
        <f>SQRT(($C$5/2)^2-($C$5/2)^2*'(OLD) bottom seam length'!K4651^2/($C$6/2)^2)</f>
        <v>#DIV/0!</v>
      </c>
      <c r="O4651" s="136">
        <f t="shared" si="724"/>
        <v>92800</v>
      </c>
      <c r="P4651" t="b">
        <f t="shared" si="725"/>
        <v>0</v>
      </c>
      <c r="T4651" s="136">
        <f t="shared" si="726"/>
        <v>92780</v>
      </c>
      <c r="U4651" t="e">
        <f>SQRT(($U$6/2)^2-($U$6/2)^2*'(OLD) bottom seam length'!T4651^2/($U$7/2)^2)</f>
        <v>#VALUE!</v>
      </c>
      <c r="W4651" s="136">
        <f t="shared" si="727"/>
        <v>92780</v>
      </c>
      <c r="X4651" t="e">
        <f>SQRT(($U$6/2)^2-($U$6/2)^2*'(OLD) bottom seam length'!W4651^2/($U$7/2)^2)</f>
        <v>#VALUE!</v>
      </c>
      <c r="Z4651" s="136">
        <f t="shared" si="728"/>
        <v>92780</v>
      </c>
      <c r="AA4651" t="e">
        <f>SQRT(($U$6/2)^2-($U$6/2)^2*'(OLD) bottom seam length'!Z4651^2/($U$7/2)^2)</f>
        <v>#VALUE!</v>
      </c>
      <c r="AC4651" s="136">
        <f t="shared" si="729"/>
        <v>92780</v>
      </c>
      <c r="AD4651" t="e">
        <f>SQRT(($U$6/2)^2-($U$6/2)^2*'(OLD) bottom seam length'!AC4651^2/($U$7/2)^2)</f>
        <v>#VALUE!</v>
      </c>
    </row>
    <row r="4652" spans="2:30">
      <c r="B4652" s="136">
        <f t="shared" si="720"/>
        <v>92820</v>
      </c>
      <c r="C4652" t="e">
        <f>SQRT(($C$5/2)^2-($C$5/2)^2*'(OLD) bottom seam length'!B4652^2/($C$6/2)^2)</f>
        <v>#DIV/0!</v>
      </c>
      <c r="E4652" s="136">
        <f t="shared" si="721"/>
        <v>92820</v>
      </c>
      <c r="F4652" t="e">
        <f>SQRT(($C$5/2)^2-($C$5/2)^2*'(OLD) bottom seam length'!E4652^2/($C$6/2)^2)</f>
        <v>#DIV/0!</v>
      </c>
      <c r="H4652" s="136">
        <f t="shared" si="722"/>
        <v>92820</v>
      </c>
      <c r="I4652" t="e">
        <f>SQRT(($C$5/2)^2-($C$5/2)^2*'(OLD) bottom seam length'!H4652^2/($C$6/2)^2)</f>
        <v>#DIV/0!</v>
      </c>
      <c r="K4652" s="136">
        <f t="shared" si="723"/>
        <v>92820</v>
      </c>
      <c r="L4652" t="e">
        <f>SQRT(($C$5/2)^2-($C$5/2)^2*'(OLD) bottom seam length'!K4652^2/($C$6/2)^2)</f>
        <v>#DIV/0!</v>
      </c>
      <c r="O4652" s="136">
        <f t="shared" si="724"/>
        <v>92820</v>
      </c>
      <c r="P4652" t="b">
        <f t="shared" si="725"/>
        <v>0</v>
      </c>
      <c r="T4652" s="136">
        <f t="shared" si="726"/>
        <v>92800</v>
      </c>
      <c r="U4652" t="e">
        <f>SQRT(($U$6/2)^2-($U$6/2)^2*'(OLD) bottom seam length'!T4652^2/($U$7/2)^2)</f>
        <v>#VALUE!</v>
      </c>
      <c r="W4652" s="136">
        <f t="shared" si="727"/>
        <v>92800</v>
      </c>
      <c r="X4652" t="e">
        <f>SQRT(($U$6/2)^2-($U$6/2)^2*'(OLD) bottom seam length'!W4652^2/($U$7/2)^2)</f>
        <v>#VALUE!</v>
      </c>
      <c r="Z4652" s="136">
        <f t="shared" si="728"/>
        <v>92800</v>
      </c>
      <c r="AA4652" t="e">
        <f>SQRT(($U$6/2)^2-($U$6/2)^2*'(OLD) bottom seam length'!Z4652^2/($U$7/2)^2)</f>
        <v>#VALUE!</v>
      </c>
      <c r="AC4652" s="136">
        <f t="shared" si="729"/>
        <v>92800</v>
      </c>
      <c r="AD4652" t="e">
        <f>SQRT(($U$6/2)^2-($U$6/2)^2*'(OLD) bottom seam length'!AC4652^2/($U$7/2)^2)</f>
        <v>#VALUE!</v>
      </c>
    </row>
    <row r="4653" spans="2:30">
      <c r="B4653" s="136">
        <f t="shared" si="720"/>
        <v>92840</v>
      </c>
      <c r="C4653" t="e">
        <f>SQRT(($C$5/2)^2-($C$5/2)^2*'(OLD) bottom seam length'!B4653^2/($C$6/2)^2)</f>
        <v>#DIV/0!</v>
      </c>
      <c r="E4653" s="136">
        <f t="shared" si="721"/>
        <v>92840</v>
      </c>
      <c r="F4653" t="e">
        <f>SQRT(($C$5/2)^2-($C$5/2)^2*'(OLD) bottom seam length'!E4653^2/($C$6/2)^2)</f>
        <v>#DIV/0!</v>
      </c>
      <c r="H4653" s="136">
        <f t="shared" si="722"/>
        <v>92840</v>
      </c>
      <c r="I4653" t="e">
        <f>SQRT(($C$5/2)^2-($C$5/2)^2*'(OLD) bottom seam length'!H4653^2/($C$6/2)^2)</f>
        <v>#DIV/0!</v>
      </c>
      <c r="K4653" s="136">
        <f t="shared" si="723"/>
        <v>92840</v>
      </c>
      <c r="L4653" t="e">
        <f>SQRT(($C$5/2)^2-($C$5/2)^2*'(OLD) bottom seam length'!K4653^2/($C$6/2)^2)</f>
        <v>#DIV/0!</v>
      </c>
      <c r="O4653" s="136">
        <f t="shared" si="724"/>
        <v>92840</v>
      </c>
      <c r="P4653" t="b">
        <f t="shared" si="725"/>
        <v>0</v>
      </c>
      <c r="T4653" s="136">
        <f t="shared" si="726"/>
        <v>92820</v>
      </c>
      <c r="U4653" t="e">
        <f>SQRT(($U$6/2)^2-($U$6/2)^2*'(OLD) bottom seam length'!T4653^2/($U$7/2)^2)</f>
        <v>#VALUE!</v>
      </c>
      <c r="W4653" s="136">
        <f t="shared" si="727"/>
        <v>92820</v>
      </c>
      <c r="X4653" t="e">
        <f>SQRT(($U$6/2)^2-($U$6/2)^2*'(OLD) bottom seam length'!W4653^2/($U$7/2)^2)</f>
        <v>#VALUE!</v>
      </c>
      <c r="Z4653" s="136">
        <f t="shared" si="728"/>
        <v>92820</v>
      </c>
      <c r="AA4653" t="e">
        <f>SQRT(($U$6/2)^2-($U$6/2)^2*'(OLD) bottom seam length'!Z4653^2/($U$7/2)^2)</f>
        <v>#VALUE!</v>
      </c>
      <c r="AC4653" s="136">
        <f t="shared" si="729"/>
        <v>92820</v>
      </c>
      <c r="AD4653" t="e">
        <f>SQRT(($U$6/2)^2-($U$6/2)^2*'(OLD) bottom seam length'!AC4653^2/($U$7/2)^2)</f>
        <v>#VALUE!</v>
      </c>
    </row>
    <row r="4654" spans="2:30">
      <c r="B4654" s="136">
        <f t="shared" si="720"/>
        <v>92860</v>
      </c>
      <c r="C4654" t="e">
        <f>SQRT(($C$5/2)^2-($C$5/2)^2*'(OLD) bottom seam length'!B4654^2/($C$6/2)^2)</f>
        <v>#DIV/0!</v>
      </c>
      <c r="E4654" s="136">
        <f t="shared" si="721"/>
        <v>92860</v>
      </c>
      <c r="F4654" t="e">
        <f>SQRT(($C$5/2)^2-($C$5/2)^2*'(OLD) bottom seam length'!E4654^2/($C$6/2)^2)</f>
        <v>#DIV/0!</v>
      </c>
      <c r="H4654" s="136">
        <f t="shared" si="722"/>
        <v>92860</v>
      </c>
      <c r="I4654" t="e">
        <f>SQRT(($C$5/2)^2-($C$5/2)^2*'(OLD) bottom seam length'!H4654^2/($C$6/2)^2)</f>
        <v>#DIV/0!</v>
      </c>
      <c r="K4654" s="136">
        <f t="shared" si="723"/>
        <v>92860</v>
      </c>
      <c r="L4654" t="e">
        <f>SQRT(($C$5/2)^2-($C$5/2)^2*'(OLD) bottom seam length'!K4654^2/($C$6/2)^2)</f>
        <v>#DIV/0!</v>
      </c>
      <c r="O4654" s="136">
        <f t="shared" si="724"/>
        <v>92860</v>
      </c>
      <c r="P4654" t="b">
        <f t="shared" si="725"/>
        <v>0</v>
      </c>
      <c r="T4654" s="136">
        <f t="shared" si="726"/>
        <v>92840</v>
      </c>
      <c r="U4654" t="e">
        <f>SQRT(($U$6/2)^2-($U$6/2)^2*'(OLD) bottom seam length'!T4654^2/($U$7/2)^2)</f>
        <v>#VALUE!</v>
      </c>
      <c r="W4654" s="136">
        <f t="shared" si="727"/>
        <v>92840</v>
      </c>
      <c r="X4654" t="e">
        <f>SQRT(($U$6/2)^2-($U$6/2)^2*'(OLD) bottom seam length'!W4654^2/($U$7/2)^2)</f>
        <v>#VALUE!</v>
      </c>
      <c r="Z4654" s="136">
        <f t="shared" si="728"/>
        <v>92840</v>
      </c>
      <c r="AA4654" t="e">
        <f>SQRT(($U$6/2)^2-($U$6/2)^2*'(OLD) bottom seam length'!Z4654^2/($U$7/2)^2)</f>
        <v>#VALUE!</v>
      </c>
      <c r="AC4654" s="136">
        <f t="shared" si="729"/>
        <v>92840</v>
      </c>
      <c r="AD4654" t="e">
        <f>SQRT(($U$6/2)^2-($U$6/2)^2*'(OLD) bottom seam length'!AC4654^2/($U$7/2)^2)</f>
        <v>#VALUE!</v>
      </c>
    </row>
    <row r="4655" spans="2:30">
      <c r="B4655" s="136">
        <f t="shared" si="720"/>
        <v>92880</v>
      </c>
      <c r="C4655" t="e">
        <f>SQRT(($C$5/2)^2-($C$5/2)^2*'(OLD) bottom seam length'!B4655^2/($C$6/2)^2)</f>
        <v>#DIV/0!</v>
      </c>
      <c r="E4655" s="136">
        <f t="shared" si="721"/>
        <v>92880</v>
      </c>
      <c r="F4655" t="e">
        <f>SQRT(($C$5/2)^2-($C$5/2)^2*'(OLD) bottom seam length'!E4655^2/($C$6/2)^2)</f>
        <v>#DIV/0!</v>
      </c>
      <c r="H4655" s="136">
        <f t="shared" si="722"/>
        <v>92880</v>
      </c>
      <c r="I4655" t="e">
        <f>SQRT(($C$5/2)^2-($C$5/2)^2*'(OLD) bottom seam length'!H4655^2/($C$6/2)^2)</f>
        <v>#DIV/0!</v>
      </c>
      <c r="K4655" s="136">
        <f t="shared" si="723"/>
        <v>92880</v>
      </c>
      <c r="L4655" t="e">
        <f>SQRT(($C$5/2)^2-($C$5/2)^2*'(OLD) bottom seam length'!K4655^2/($C$6/2)^2)</f>
        <v>#DIV/0!</v>
      </c>
      <c r="O4655" s="136">
        <f t="shared" si="724"/>
        <v>92880</v>
      </c>
      <c r="P4655" t="b">
        <f t="shared" si="725"/>
        <v>0</v>
      </c>
      <c r="T4655" s="136">
        <f t="shared" si="726"/>
        <v>92860</v>
      </c>
      <c r="U4655" t="e">
        <f>SQRT(($U$6/2)^2-($U$6/2)^2*'(OLD) bottom seam length'!T4655^2/($U$7/2)^2)</f>
        <v>#VALUE!</v>
      </c>
      <c r="W4655" s="136">
        <f t="shared" si="727"/>
        <v>92860</v>
      </c>
      <c r="X4655" t="e">
        <f>SQRT(($U$6/2)^2-($U$6/2)^2*'(OLD) bottom seam length'!W4655^2/($U$7/2)^2)</f>
        <v>#VALUE!</v>
      </c>
      <c r="Z4655" s="136">
        <f t="shared" si="728"/>
        <v>92860</v>
      </c>
      <c r="AA4655" t="e">
        <f>SQRT(($U$6/2)^2-($U$6/2)^2*'(OLD) bottom seam length'!Z4655^2/($U$7/2)^2)</f>
        <v>#VALUE!</v>
      </c>
      <c r="AC4655" s="136">
        <f t="shared" si="729"/>
        <v>92860</v>
      </c>
      <c r="AD4655" t="e">
        <f>SQRT(($U$6/2)^2-($U$6/2)^2*'(OLD) bottom seam length'!AC4655^2/($U$7/2)^2)</f>
        <v>#VALUE!</v>
      </c>
    </row>
    <row r="4656" spans="2:30">
      <c r="B4656" s="136">
        <f t="shared" si="720"/>
        <v>92900</v>
      </c>
      <c r="C4656" t="e">
        <f>SQRT(($C$5/2)^2-($C$5/2)^2*'(OLD) bottom seam length'!B4656^2/($C$6/2)^2)</f>
        <v>#DIV/0!</v>
      </c>
      <c r="E4656" s="136">
        <f t="shared" si="721"/>
        <v>92900</v>
      </c>
      <c r="F4656" t="e">
        <f>SQRT(($C$5/2)^2-($C$5/2)^2*'(OLD) bottom seam length'!E4656^2/($C$6/2)^2)</f>
        <v>#DIV/0!</v>
      </c>
      <c r="H4656" s="136">
        <f t="shared" si="722"/>
        <v>92900</v>
      </c>
      <c r="I4656" t="e">
        <f>SQRT(($C$5/2)^2-($C$5/2)^2*'(OLD) bottom seam length'!H4656^2/($C$6/2)^2)</f>
        <v>#DIV/0!</v>
      </c>
      <c r="K4656" s="136">
        <f t="shared" si="723"/>
        <v>92900</v>
      </c>
      <c r="L4656" t="e">
        <f>SQRT(($C$5/2)^2-($C$5/2)^2*'(OLD) bottom seam length'!K4656^2/($C$6/2)^2)</f>
        <v>#DIV/0!</v>
      </c>
      <c r="O4656" s="136">
        <f t="shared" si="724"/>
        <v>92900</v>
      </c>
      <c r="P4656" t="b">
        <f t="shared" si="725"/>
        <v>0</v>
      </c>
      <c r="T4656" s="136">
        <f t="shared" si="726"/>
        <v>92880</v>
      </c>
      <c r="U4656" t="e">
        <f>SQRT(($U$6/2)^2-($U$6/2)^2*'(OLD) bottom seam length'!T4656^2/($U$7/2)^2)</f>
        <v>#VALUE!</v>
      </c>
      <c r="W4656" s="136">
        <f t="shared" si="727"/>
        <v>92880</v>
      </c>
      <c r="X4656" t="e">
        <f>SQRT(($U$6/2)^2-($U$6/2)^2*'(OLD) bottom seam length'!W4656^2/($U$7/2)^2)</f>
        <v>#VALUE!</v>
      </c>
      <c r="Z4656" s="136">
        <f t="shared" si="728"/>
        <v>92880</v>
      </c>
      <c r="AA4656" t="e">
        <f>SQRT(($U$6/2)^2-($U$6/2)^2*'(OLD) bottom seam length'!Z4656^2/($U$7/2)^2)</f>
        <v>#VALUE!</v>
      </c>
      <c r="AC4656" s="136">
        <f t="shared" si="729"/>
        <v>92880</v>
      </c>
      <c r="AD4656" t="e">
        <f>SQRT(($U$6/2)^2-($U$6/2)^2*'(OLD) bottom seam length'!AC4656^2/($U$7/2)^2)</f>
        <v>#VALUE!</v>
      </c>
    </row>
    <row r="4657" spans="2:30">
      <c r="B4657" s="136">
        <f t="shared" si="720"/>
        <v>92920</v>
      </c>
      <c r="C4657" t="e">
        <f>SQRT(($C$5/2)^2-($C$5/2)^2*'(OLD) bottom seam length'!B4657^2/($C$6/2)^2)</f>
        <v>#DIV/0!</v>
      </c>
      <c r="E4657" s="136">
        <f t="shared" si="721"/>
        <v>92920</v>
      </c>
      <c r="F4657" t="e">
        <f>SQRT(($C$5/2)^2-($C$5/2)^2*'(OLD) bottom seam length'!E4657^2/($C$6/2)^2)</f>
        <v>#DIV/0!</v>
      </c>
      <c r="H4657" s="136">
        <f t="shared" si="722"/>
        <v>92920</v>
      </c>
      <c r="I4657" t="e">
        <f>SQRT(($C$5/2)^2-($C$5/2)^2*'(OLD) bottom seam length'!H4657^2/($C$6/2)^2)</f>
        <v>#DIV/0!</v>
      </c>
      <c r="K4657" s="136">
        <f t="shared" si="723"/>
        <v>92920</v>
      </c>
      <c r="L4657" t="e">
        <f>SQRT(($C$5/2)^2-($C$5/2)^2*'(OLD) bottom seam length'!K4657^2/($C$6/2)^2)</f>
        <v>#DIV/0!</v>
      </c>
      <c r="O4657" s="136">
        <f t="shared" si="724"/>
        <v>92920</v>
      </c>
      <c r="P4657" t="b">
        <f t="shared" si="725"/>
        <v>0</v>
      </c>
      <c r="T4657" s="136">
        <f t="shared" si="726"/>
        <v>92900</v>
      </c>
      <c r="U4657" t="e">
        <f>SQRT(($U$6/2)^2-($U$6/2)^2*'(OLD) bottom seam length'!T4657^2/($U$7/2)^2)</f>
        <v>#VALUE!</v>
      </c>
      <c r="W4657" s="136">
        <f t="shared" si="727"/>
        <v>92900</v>
      </c>
      <c r="X4657" t="e">
        <f>SQRT(($U$6/2)^2-($U$6/2)^2*'(OLD) bottom seam length'!W4657^2/($U$7/2)^2)</f>
        <v>#VALUE!</v>
      </c>
      <c r="Z4657" s="136">
        <f t="shared" si="728"/>
        <v>92900</v>
      </c>
      <c r="AA4657" t="e">
        <f>SQRT(($U$6/2)^2-($U$6/2)^2*'(OLD) bottom seam length'!Z4657^2/($U$7/2)^2)</f>
        <v>#VALUE!</v>
      </c>
      <c r="AC4657" s="136">
        <f t="shared" si="729"/>
        <v>92900</v>
      </c>
      <c r="AD4657" t="e">
        <f>SQRT(($U$6/2)^2-($U$6/2)^2*'(OLD) bottom seam length'!AC4657^2/($U$7/2)^2)</f>
        <v>#VALUE!</v>
      </c>
    </row>
    <row r="4658" spans="2:30">
      <c r="B4658" s="136">
        <f t="shared" si="720"/>
        <v>92940</v>
      </c>
      <c r="C4658" t="e">
        <f>SQRT(($C$5/2)^2-($C$5/2)^2*'(OLD) bottom seam length'!B4658^2/($C$6/2)^2)</f>
        <v>#DIV/0!</v>
      </c>
      <c r="E4658" s="136">
        <f t="shared" si="721"/>
        <v>92940</v>
      </c>
      <c r="F4658" t="e">
        <f>SQRT(($C$5/2)^2-($C$5/2)^2*'(OLD) bottom seam length'!E4658^2/($C$6/2)^2)</f>
        <v>#DIV/0!</v>
      </c>
      <c r="H4658" s="136">
        <f t="shared" si="722"/>
        <v>92940</v>
      </c>
      <c r="I4658" t="e">
        <f>SQRT(($C$5/2)^2-($C$5/2)^2*'(OLD) bottom seam length'!H4658^2/($C$6/2)^2)</f>
        <v>#DIV/0!</v>
      </c>
      <c r="K4658" s="136">
        <f t="shared" si="723"/>
        <v>92940</v>
      </c>
      <c r="L4658" t="e">
        <f>SQRT(($C$5/2)^2-($C$5/2)^2*'(OLD) bottom seam length'!K4658^2/($C$6/2)^2)</f>
        <v>#DIV/0!</v>
      </c>
      <c r="O4658" s="136">
        <f t="shared" si="724"/>
        <v>92940</v>
      </c>
      <c r="P4658" t="b">
        <f t="shared" si="725"/>
        <v>0</v>
      </c>
      <c r="T4658" s="136">
        <f t="shared" si="726"/>
        <v>92920</v>
      </c>
      <c r="U4658" t="e">
        <f>SQRT(($U$6/2)^2-($U$6/2)^2*'(OLD) bottom seam length'!T4658^2/($U$7/2)^2)</f>
        <v>#VALUE!</v>
      </c>
      <c r="W4658" s="136">
        <f t="shared" si="727"/>
        <v>92920</v>
      </c>
      <c r="X4658" t="e">
        <f>SQRT(($U$6/2)^2-($U$6/2)^2*'(OLD) bottom seam length'!W4658^2/($U$7/2)^2)</f>
        <v>#VALUE!</v>
      </c>
      <c r="Z4658" s="136">
        <f t="shared" si="728"/>
        <v>92920</v>
      </c>
      <c r="AA4658" t="e">
        <f>SQRT(($U$6/2)^2-($U$6/2)^2*'(OLD) bottom seam length'!Z4658^2/($U$7/2)^2)</f>
        <v>#VALUE!</v>
      </c>
      <c r="AC4658" s="136">
        <f t="shared" si="729"/>
        <v>92920</v>
      </c>
      <c r="AD4658" t="e">
        <f>SQRT(($U$6/2)^2-($U$6/2)^2*'(OLD) bottom seam length'!AC4658^2/($U$7/2)^2)</f>
        <v>#VALUE!</v>
      </c>
    </row>
    <row r="4659" spans="2:30">
      <c r="B4659" s="136">
        <f t="shared" si="720"/>
        <v>92960</v>
      </c>
      <c r="C4659" t="e">
        <f>SQRT(($C$5/2)^2-($C$5/2)^2*'(OLD) bottom seam length'!B4659^2/($C$6/2)^2)</f>
        <v>#DIV/0!</v>
      </c>
      <c r="E4659" s="136">
        <f t="shared" si="721"/>
        <v>92960</v>
      </c>
      <c r="F4659" t="e">
        <f>SQRT(($C$5/2)^2-($C$5/2)^2*'(OLD) bottom seam length'!E4659^2/($C$6/2)^2)</f>
        <v>#DIV/0!</v>
      </c>
      <c r="H4659" s="136">
        <f t="shared" si="722"/>
        <v>92960</v>
      </c>
      <c r="I4659" t="e">
        <f>SQRT(($C$5/2)^2-($C$5/2)^2*'(OLD) bottom seam length'!H4659^2/($C$6/2)^2)</f>
        <v>#DIV/0!</v>
      </c>
      <c r="K4659" s="136">
        <f t="shared" si="723"/>
        <v>92960</v>
      </c>
      <c r="L4659" t="e">
        <f>SQRT(($C$5/2)^2-($C$5/2)^2*'(OLD) bottom seam length'!K4659^2/($C$6/2)^2)</f>
        <v>#DIV/0!</v>
      </c>
      <c r="O4659" s="136">
        <f t="shared" si="724"/>
        <v>92960</v>
      </c>
      <c r="P4659" t="b">
        <f t="shared" si="725"/>
        <v>0</v>
      </c>
      <c r="T4659" s="136">
        <f t="shared" si="726"/>
        <v>92940</v>
      </c>
      <c r="U4659" t="e">
        <f>SQRT(($U$6/2)^2-($U$6/2)^2*'(OLD) bottom seam length'!T4659^2/($U$7/2)^2)</f>
        <v>#VALUE!</v>
      </c>
      <c r="W4659" s="136">
        <f t="shared" si="727"/>
        <v>92940</v>
      </c>
      <c r="X4659" t="e">
        <f>SQRT(($U$6/2)^2-($U$6/2)^2*'(OLD) bottom seam length'!W4659^2/($U$7/2)^2)</f>
        <v>#VALUE!</v>
      </c>
      <c r="Z4659" s="136">
        <f t="shared" si="728"/>
        <v>92940</v>
      </c>
      <c r="AA4659" t="e">
        <f>SQRT(($U$6/2)^2-($U$6/2)^2*'(OLD) bottom seam length'!Z4659^2/($U$7/2)^2)</f>
        <v>#VALUE!</v>
      </c>
      <c r="AC4659" s="136">
        <f t="shared" si="729"/>
        <v>92940</v>
      </c>
      <c r="AD4659" t="e">
        <f>SQRT(($U$6/2)^2-($U$6/2)^2*'(OLD) bottom seam length'!AC4659^2/($U$7/2)^2)</f>
        <v>#VALUE!</v>
      </c>
    </row>
    <row r="4660" spans="2:30">
      <c r="B4660" s="136">
        <f t="shared" si="720"/>
        <v>92980</v>
      </c>
      <c r="C4660" t="e">
        <f>SQRT(($C$5/2)^2-($C$5/2)^2*'(OLD) bottom seam length'!B4660^2/($C$6/2)^2)</f>
        <v>#DIV/0!</v>
      </c>
      <c r="E4660" s="136">
        <f t="shared" si="721"/>
        <v>92980</v>
      </c>
      <c r="F4660" t="e">
        <f>SQRT(($C$5/2)^2-($C$5/2)^2*'(OLD) bottom seam length'!E4660^2/($C$6/2)^2)</f>
        <v>#DIV/0!</v>
      </c>
      <c r="H4660" s="136">
        <f t="shared" si="722"/>
        <v>92980</v>
      </c>
      <c r="I4660" t="e">
        <f>SQRT(($C$5/2)^2-($C$5/2)^2*'(OLD) bottom seam length'!H4660^2/($C$6/2)^2)</f>
        <v>#DIV/0!</v>
      </c>
      <c r="K4660" s="136">
        <f t="shared" si="723"/>
        <v>92980</v>
      </c>
      <c r="L4660" t="e">
        <f>SQRT(($C$5/2)^2-($C$5/2)^2*'(OLD) bottom seam length'!K4660^2/($C$6/2)^2)</f>
        <v>#DIV/0!</v>
      </c>
      <c r="O4660" s="136">
        <f t="shared" si="724"/>
        <v>92980</v>
      </c>
      <c r="P4660" t="b">
        <f t="shared" si="725"/>
        <v>0</v>
      </c>
      <c r="T4660" s="136">
        <f t="shared" si="726"/>
        <v>92960</v>
      </c>
      <c r="U4660" t="e">
        <f>SQRT(($U$6/2)^2-($U$6/2)^2*'(OLD) bottom seam length'!T4660^2/($U$7/2)^2)</f>
        <v>#VALUE!</v>
      </c>
      <c r="W4660" s="136">
        <f t="shared" si="727"/>
        <v>92960</v>
      </c>
      <c r="X4660" t="e">
        <f>SQRT(($U$6/2)^2-($U$6/2)^2*'(OLD) bottom seam length'!W4660^2/($U$7/2)^2)</f>
        <v>#VALUE!</v>
      </c>
      <c r="Z4660" s="136">
        <f t="shared" si="728"/>
        <v>92960</v>
      </c>
      <c r="AA4660" t="e">
        <f>SQRT(($U$6/2)^2-($U$6/2)^2*'(OLD) bottom seam length'!Z4660^2/($U$7/2)^2)</f>
        <v>#VALUE!</v>
      </c>
      <c r="AC4660" s="136">
        <f t="shared" si="729"/>
        <v>92960</v>
      </c>
      <c r="AD4660" t="e">
        <f>SQRT(($U$6/2)^2-($U$6/2)^2*'(OLD) bottom seam length'!AC4660^2/($U$7/2)^2)</f>
        <v>#VALUE!</v>
      </c>
    </row>
    <row r="4661" spans="2:30">
      <c r="B4661" s="136">
        <f t="shared" si="720"/>
        <v>93000</v>
      </c>
      <c r="C4661" t="e">
        <f>SQRT(($C$5/2)^2-($C$5/2)^2*'(OLD) bottom seam length'!B4661^2/($C$6/2)^2)</f>
        <v>#DIV/0!</v>
      </c>
      <c r="E4661" s="136">
        <f t="shared" si="721"/>
        <v>93000</v>
      </c>
      <c r="F4661" t="e">
        <f>SQRT(($C$5/2)^2-($C$5/2)^2*'(OLD) bottom seam length'!E4661^2/($C$6/2)^2)</f>
        <v>#DIV/0!</v>
      </c>
      <c r="H4661" s="136">
        <f t="shared" si="722"/>
        <v>93000</v>
      </c>
      <c r="I4661" t="e">
        <f>SQRT(($C$5/2)^2-($C$5/2)^2*'(OLD) bottom seam length'!H4661^2/($C$6/2)^2)</f>
        <v>#DIV/0!</v>
      </c>
      <c r="K4661" s="136">
        <f t="shared" si="723"/>
        <v>93000</v>
      </c>
      <c r="L4661" t="e">
        <f>SQRT(($C$5/2)^2-($C$5/2)^2*'(OLD) bottom seam length'!K4661^2/($C$6/2)^2)</f>
        <v>#DIV/0!</v>
      </c>
      <c r="O4661" s="136">
        <f t="shared" si="724"/>
        <v>93000</v>
      </c>
      <c r="P4661" t="b">
        <f t="shared" si="725"/>
        <v>0</v>
      </c>
      <c r="T4661" s="136">
        <f t="shared" si="726"/>
        <v>92980</v>
      </c>
      <c r="U4661" t="e">
        <f>SQRT(($U$6/2)^2-($U$6/2)^2*'(OLD) bottom seam length'!T4661^2/($U$7/2)^2)</f>
        <v>#VALUE!</v>
      </c>
      <c r="W4661" s="136">
        <f t="shared" si="727"/>
        <v>92980</v>
      </c>
      <c r="X4661" t="e">
        <f>SQRT(($U$6/2)^2-($U$6/2)^2*'(OLD) bottom seam length'!W4661^2/($U$7/2)^2)</f>
        <v>#VALUE!</v>
      </c>
      <c r="Z4661" s="136">
        <f t="shared" si="728"/>
        <v>92980</v>
      </c>
      <c r="AA4661" t="e">
        <f>SQRT(($U$6/2)^2-($U$6/2)^2*'(OLD) bottom seam length'!Z4661^2/($U$7/2)^2)</f>
        <v>#VALUE!</v>
      </c>
      <c r="AC4661" s="136">
        <f t="shared" si="729"/>
        <v>92980</v>
      </c>
      <c r="AD4661" t="e">
        <f>SQRT(($U$6/2)^2-($U$6/2)^2*'(OLD) bottom seam length'!AC4661^2/($U$7/2)^2)</f>
        <v>#VALUE!</v>
      </c>
    </row>
    <row r="4662" spans="2:30">
      <c r="B4662" s="136">
        <f t="shared" si="720"/>
        <v>93020</v>
      </c>
      <c r="C4662" t="e">
        <f>SQRT(($C$5/2)^2-($C$5/2)^2*'(OLD) bottom seam length'!B4662^2/($C$6/2)^2)</f>
        <v>#DIV/0!</v>
      </c>
      <c r="E4662" s="136">
        <f t="shared" si="721"/>
        <v>93020</v>
      </c>
      <c r="F4662" t="e">
        <f>SQRT(($C$5/2)^2-($C$5/2)^2*'(OLD) bottom seam length'!E4662^2/($C$6/2)^2)</f>
        <v>#DIV/0!</v>
      </c>
      <c r="H4662" s="136">
        <f t="shared" si="722"/>
        <v>93020</v>
      </c>
      <c r="I4662" t="e">
        <f>SQRT(($C$5/2)^2-($C$5/2)^2*'(OLD) bottom seam length'!H4662^2/($C$6/2)^2)</f>
        <v>#DIV/0!</v>
      </c>
      <c r="K4662" s="136">
        <f t="shared" si="723"/>
        <v>93020</v>
      </c>
      <c r="L4662" t="e">
        <f>SQRT(($C$5/2)^2-($C$5/2)^2*'(OLD) bottom seam length'!K4662^2/($C$6/2)^2)</f>
        <v>#DIV/0!</v>
      </c>
      <c r="O4662" s="136">
        <f t="shared" si="724"/>
        <v>93020</v>
      </c>
      <c r="P4662" t="b">
        <f t="shared" si="725"/>
        <v>0</v>
      </c>
      <c r="T4662" s="136">
        <f t="shared" si="726"/>
        <v>93000</v>
      </c>
      <c r="U4662" t="e">
        <f>SQRT(($U$6/2)^2-($U$6/2)^2*'(OLD) bottom seam length'!T4662^2/($U$7/2)^2)</f>
        <v>#VALUE!</v>
      </c>
      <c r="W4662" s="136">
        <f t="shared" si="727"/>
        <v>93000</v>
      </c>
      <c r="X4662" t="e">
        <f>SQRT(($U$6/2)^2-($U$6/2)^2*'(OLD) bottom seam length'!W4662^2/($U$7/2)^2)</f>
        <v>#VALUE!</v>
      </c>
      <c r="Z4662" s="136">
        <f t="shared" si="728"/>
        <v>93000</v>
      </c>
      <c r="AA4662" t="e">
        <f>SQRT(($U$6/2)^2-($U$6/2)^2*'(OLD) bottom seam length'!Z4662^2/($U$7/2)^2)</f>
        <v>#VALUE!</v>
      </c>
      <c r="AC4662" s="136">
        <f t="shared" si="729"/>
        <v>93000</v>
      </c>
      <c r="AD4662" t="e">
        <f>SQRT(($U$6/2)^2-($U$6/2)^2*'(OLD) bottom seam length'!AC4662^2/($U$7/2)^2)</f>
        <v>#VALUE!</v>
      </c>
    </row>
    <row r="4663" spans="2:30">
      <c r="B4663" s="136">
        <f t="shared" si="720"/>
        <v>93040</v>
      </c>
      <c r="C4663" t="e">
        <f>SQRT(($C$5/2)^2-($C$5/2)^2*'(OLD) bottom seam length'!B4663^2/($C$6/2)^2)</f>
        <v>#DIV/0!</v>
      </c>
      <c r="E4663" s="136">
        <f t="shared" si="721"/>
        <v>93040</v>
      </c>
      <c r="F4663" t="e">
        <f>SQRT(($C$5/2)^2-($C$5/2)^2*'(OLD) bottom seam length'!E4663^2/($C$6/2)^2)</f>
        <v>#DIV/0!</v>
      </c>
      <c r="H4663" s="136">
        <f t="shared" si="722"/>
        <v>93040</v>
      </c>
      <c r="I4663" t="e">
        <f>SQRT(($C$5/2)^2-($C$5/2)^2*'(OLD) bottom seam length'!H4663^2/($C$6/2)^2)</f>
        <v>#DIV/0!</v>
      </c>
      <c r="K4663" s="136">
        <f t="shared" si="723"/>
        <v>93040</v>
      </c>
      <c r="L4663" t="e">
        <f>SQRT(($C$5/2)^2-($C$5/2)^2*'(OLD) bottom seam length'!K4663^2/($C$6/2)^2)</f>
        <v>#DIV/0!</v>
      </c>
      <c r="O4663" s="136">
        <f t="shared" si="724"/>
        <v>93040</v>
      </c>
      <c r="P4663" t="b">
        <f t="shared" si="725"/>
        <v>0</v>
      </c>
      <c r="T4663" s="136">
        <f t="shared" si="726"/>
        <v>93020</v>
      </c>
      <c r="U4663" t="e">
        <f>SQRT(($U$6/2)^2-($U$6/2)^2*'(OLD) bottom seam length'!T4663^2/($U$7/2)^2)</f>
        <v>#VALUE!</v>
      </c>
      <c r="W4663" s="136">
        <f t="shared" si="727"/>
        <v>93020</v>
      </c>
      <c r="X4663" t="e">
        <f>SQRT(($U$6/2)^2-($U$6/2)^2*'(OLD) bottom seam length'!W4663^2/($U$7/2)^2)</f>
        <v>#VALUE!</v>
      </c>
      <c r="Z4663" s="136">
        <f t="shared" si="728"/>
        <v>93020</v>
      </c>
      <c r="AA4663" t="e">
        <f>SQRT(($U$6/2)^2-($U$6/2)^2*'(OLD) bottom seam length'!Z4663^2/($U$7/2)^2)</f>
        <v>#VALUE!</v>
      </c>
      <c r="AC4663" s="136">
        <f t="shared" si="729"/>
        <v>93020</v>
      </c>
      <c r="AD4663" t="e">
        <f>SQRT(($U$6/2)^2-($U$6/2)^2*'(OLD) bottom seam length'!AC4663^2/($U$7/2)^2)</f>
        <v>#VALUE!</v>
      </c>
    </row>
    <row r="4664" spans="2:30">
      <c r="B4664" s="136">
        <f t="shared" si="720"/>
        <v>93060</v>
      </c>
      <c r="C4664" t="e">
        <f>SQRT(($C$5/2)^2-($C$5/2)^2*'(OLD) bottom seam length'!B4664^2/($C$6/2)^2)</f>
        <v>#DIV/0!</v>
      </c>
      <c r="E4664" s="136">
        <f t="shared" si="721"/>
        <v>93060</v>
      </c>
      <c r="F4664" t="e">
        <f>SQRT(($C$5/2)^2-($C$5/2)^2*'(OLD) bottom seam length'!E4664^2/($C$6/2)^2)</f>
        <v>#DIV/0!</v>
      </c>
      <c r="H4664" s="136">
        <f t="shared" si="722"/>
        <v>93060</v>
      </c>
      <c r="I4664" t="e">
        <f>SQRT(($C$5/2)^2-($C$5/2)^2*'(OLD) bottom seam length'!H4664^2/($C$6/2)^2)</f>
        <v>#DIV/0!</v>
      </c>
      <c r="K4664" s="136">
        <f t="shared" si="723"/>
        <v>93060</v>
      </c>
      <c r="L4664" t="e">
        <f>SQRT(($C$5/2)^2-($C$5/2)^2*'(OLD) bottom seam length'!K4664^2/($C$6/2)^2)</f>
        <v>#DIV/0!</v>
      </c>
      <c r="O4664" s="136">
        <f t="shared" si="724"/>
        <v>93060</v>
      </c>
      <c r="P4664" t="b">
        <f t="shared" si="725"/>
        <v>0</v>
      </c>
      <c r="T4664" s="136">
        <f t="shared" si="726"/>
        <v>93040</v>
      </c>
      <c r="U4664" t="e">
        <f>SQRT(($U$6/2)^2-($U$6/2)^2*'(OLD) bottom seam length'!T4664^2/($U$7/2)^2)</f>
        <v>#VALUE!</v>
      </c>
      <c r="W4664" s="136">
        <f t="shared" si="727"/>
        <v>93040</v>
      </c>
      <c r="X4664" t="e">
        <f>SQRT(($U$6/2)^2-($U$6/2)^2*'(OLD) bottom seam length'!W4664^2/($U$7/2)^2)</f>
        <v>#VALUE!</v>
      </c>
      <c r="Z4664" s="136">
        <f t="shared" si="728"/>
        <v>93040</v>
      </c>
      <c r="AA4664" t="e">
        <f>SQRT(($U$6/2)^2-($U$6/2)^2*'(OLD) bottom seam length'!Z4664^2/($U$7/2)^2)</f>
        <v>#VALUE!</v>
      </c>
      <c r="AC4664" s="136">
        <f t="shared" si="729"/>
        <v>93040</v>
      </c>
      <c r="AD4664" t="e">
        <f>SQRT(($U$6/2)^2-($U$6/2)^2*'(OLD) bottom seam length'!AC4664^2/($U$7/2)^2)</f>
        <v>#VALUE!</v>
      </c>
    </row>
    <row r="4665" spans="2:30">
      <c r="B4665" s="136">
        <f t="shared" si="720"/>
        <v>93080</v>
      </c>
      <c r="C4665" t="e">
        <f>SQRT(($C$5/2)^2-($C$5/2)^2*'(OLD) bottom seam length'!B4665^2/($C$6/2)^2)</f>
        <v>#DIV/0!</v>
      </c>
      <c r="E4665" s="136">
        <f t="shared" si="721"/>
        <v>93080</v>
      </c>
      <c r="F4665" t="e">
        <f>SQRT(($C$5/2)^2-($C$5/2)^2*'(OLD) bottom seam length'!E4665^2/($C$6/2)^2)</f>
        <v>#DIV/0!</v>
      </c>
      <c r="H4665" s="136">
        <f t="shared" si="722"/>
        <v>93080</v>
      </c>
      <c r="I4665" t="e">
        <f>SQRT(($C$5/2)^2-($C$5/2)^2*'(OLD) bottom seam length'!H4665^2/($C$6/2)^2)</f>
        <v>#DIV/0!</v>
      </c>
      <c r="K4665" s="136">
        <f t="shared" si="723"/>
        <v>93080</v>
      </c>
      <c r="L4665" t="e">
        <f>SQRT(($C$5/2)^2-($C$5/2)^2*'(OLD) bottom seam length'!K4665^2/($C$6/2)^2)</f>
        <v>#DIV/0!</v>
      </c>
      <c r="O4665" s="136">
        <f t="shared" si="724"/>
        <v>93080</v>
      </c>
      <c r="P4665" t="b">
        <f t="shared" si="725"/>
        <v>0</v>
      </c>
      <c r="T4665" s="136">
        <f t="shared" si="726"/>
        <v>93060</v>
      </c>
      <c r="U4665" t="e">
        <f>SQRT(($U$6/2)^2-($U$6/2)^2*'(OLD) bottom seam length'!T4665^2/($U$7/2)^2)</f>
        <v>#VALUE!</v>
      </c>
      <c r="W4665" s="136">
        <f t="shared" si="727"/>
        <v>93060</v>
      </c>
      <c r="X4665" t="e">
        <f>SQRT(($U$6/2)^2-($U$6/2)^2*'(OLD) bottom seam length'!W4665^2/($U$7/2)^2)</f>
        <v>#VALUE!</v>
      </c>
      <c r="Z4665" s="136">
        <f t="shared" si="728"/>
        <v>93060</v>
      </c>
      <c r="AA4665" t="e">
        <f>SQRT(($U$6/2)^2-($U$6/2)^2*'(OLD) bottom seam length'!Z4665^2/($U$7/2)^2)</f>
        <v>#VALUE!</v>
      </c>
      <c r="AC4665" s="136">
        <f t="shared" si="729"/>
        <v>93060</v>
      </c>
      <c r="AD4665" t="e">
        <f>SQRT(($U$6/2)^2-($U$6/2)^2*'(OLD) bottom seam length'!AC4665^2/($U$7/2)^2)</f>
        <v>#VALUE!</v>
      </c>
    </row>
    <row r="4666" spans="2:30">
      <c r="B4666" s="136">
        <f t="shared" si="720"/>
        <v>93100</v>
      </c>
      <c r="C4666" t="e">
        <f>SQRT(($C$5/2)^2-($C$5/2)^2*'(OLD) bottom seam length'!B4666^2/($C$6/2)^2)</f>
        <v>#DIV/0!</v>
      </c>
      <c r="E4666" s="136">
        <f t="shared" si="721"/>
        <v>93100</v>
      </c>
      <c r="F4666" t="e">
        <f>SQRT(($C$5/2)^2-($C$5/2)^2*'(OLD) bottom seam length'!E4666^2/($C$6/2)^2)</f>
        <v>#DIV/0!</v>
      </c>
      <c r="H4666" s="136">
        <f t="shared" si="722"/>
        <v>93100</v>
      </c>
      <c r="I4666" t="e">
        <f>SQRT(($C$5/2)^2-($C$5/2)^2*'(OLD) bottom seam length'!H4666^2/($C$6/2)^2)</f>
        <v>#DIV/0!</v>
      </c>
      <c r="K4666" s="136">
        <f t="shared" si="723"/>
        <v>93100</v>
      </c>
      <c r="L4666" t="e">
        <f>SQRT(($C$5/2)^2-($C$5/2)^2*'(OLD) bottom seam length'!K4666^2/($C$6/2)^2)</f>
        <v>#DIV/0!</v>
      </c>
      <c r="O4666" s="136">
        <f t="shared" si="724"/>
        <v>93100</v>
      </c>
      <c r="P4666" t="b">
        <f t="shared" si="725"/>
        <v>0</v>
      </c>
      <c r="T4666" s="136">
        <f t="shared" si="726"/>
        <v>93080</v>
      </c>
      <c r="U4666" t="e">
        <f>SQRT(($U$6/2)^2-($U$6/2)^2*'(OLD) bottom seam length'!T4666^2/($U$7/2)^2)</f>
        <v>#VALUE!</v>
      </c>
      <c r="W4666" s="136">
        <f t="shared" si="727"/>
        <v>93080</v>
      </c>
      <c r="X4666" t="e">
        <f>SQRT(($U$6/2)^2-($U$6/2)^2*'(OLD) bottom seam length'!W4666^2/($U$7/2)^2)</f>
        <v>#VALUE!</v>
      </c>
      <c r="Z4666" s="136">
        <f t="shared" si="728"/>
        <v>93080</v>
      </c>
      <c r="AA4666" t="e">
        <f>SQRT(($U$6/2)^2-($U$6/2)^2*'(OLD) bottom seam length'!Z4666^2/($U$7/2)^2)</f>
        <v>#VALUE!</v>
      </c>
      <c r="AC4666" s="136">
        <f t="shared" si="729"/>
        <v>93080</v>
      </c>
      <c r="AD4666" t="e">
        <f>SQRT(($U$6/2)^2-($U$6/2)^2*'(OLD) bottom seam length'!AC4666^2/($U$7/2)^2)</f>
        <v>#VALUE!</v>
      </c>
    </row>
    <row r="4667" spans="2:30">
      <c r="B4667" s="136">
        <f t="shared" si="720"/>
        <v>93120</v>
      </c>
      <c r="C4667" t="e">
        <f>SQRT(($C$5/2)^2-($C$5/2)^2*'(OLD) bottom seam length'!B4667^2/($C$6/2)^2)</f>
        <v>#DIV/0!</v>
      </c>
      <c r="E4667" s="136">
        <f t="shared" si="721"/>
        <v>93120</v>
      </c>
      <c r="F4667" t="e">
        <f>SQRT(($C$5/2)^2-($C$5/2)^2*'(OLD) bottom seam length'!E4667^2/($C$6/2)^2)</f>
        <v>#DIV/0!</v>
      </c>
      <c r="H4667" s="136">
        <f t="shared" si="722"/>
        <v>93120</v>
      </c>
      <c r="I4667" t="e">
        <f>SQRT(($C$5/2)^2-($C$5/2)^2*'(OLD) bottom seam length'!H4667^2/($C$6/2)^2)</f>
        <v>#DIV/0!</v>
      </c>
      <c r="K4667" s="136">
        <f t="shared" si="723"/>
        <v>93120</v>
      </c>
      <c r="L4667" t="e">
        <f>SQRT(($C$5/2)^2-($C$5/2)^2*'(OLD) bottom seam length'!K4667^2/($C$6/2)^2)</f>
        <v>#DIV/0!</v>
      </c>
      <c r="O4667" s="136">
        <f t="shared" si="724"/>
        <v>93120</v>
      </c>
      <c r="P4667" t="b">
        <f t="shared" si="725"/>
        <v>0</v>
      </c>
      <c r="T4667" s="136">
        <f t="shared" si="726"/>
        <v>93100</v>
      </c>
      <c r="U4667" t="e">
        <f>SQRT(($U$6/2)^2-($U$6/2)^2*'(OLD) bottom seam length'!T4667^2/($U$7/2)^2)</f>
        <v>#VALUE!</v>
      </c>
      <c r="W4667" s="136">
        <f t="shared" si="727"/>
        <v>93100</v>
      </c>
      <c r="X4667" t="e">
        <f>SQRT(($U$6/2)^2-($U$6/2)^2*'(OLD) bottom seam length'!W4667^2/($U$7/2)^2)</f>
        <v>#VALUE!</v>
      </c>
      <c r="Z4667" s="136">
        <f t="shared" si="728"/>
        <v>93100</v>
      </c>
      <c r="AA4667" t="e">
        <f>SQRT(($U$6/2)^2-($U$6/2)^2*'(OLD) bottom seam length'!Z4667^2/($U$7/2)^2)</f>
        <v>#VALUE!</v>
      </c>
      <c r="AC4667" s="136">
        <f t="shared" si="729"/>
        <v>93100</v>
      </c>
      <c r="AD4667" t="e">
        <f>SQRT(($U$6/2)^2-($U$6/2)^2*'(OLD) bottom seam length'!AC4667^2/($U$7/2)^2)</f>
        <v>#VALUE!</v>
      </c>
    </row>
    <row r="4668" spans="2:30">
      <c r="B4668" s="136">
        <f t="shared" si="720"/>
        <v>93140</v>
      </c>
      <c r="C4668" t="e">
        <f>SQRT(($C$5/2)^2-($C$5/2)^2*'(OLD) bottom seam length'!B4668^2/($C$6/2)^2)</f>
        <v>#DIV/0!</v>
      </c>
      <c r="E4668" s="136">
        <f t="shared" si="721"/>
        <v>93140</v>
      </c>
      <c r="F4668" t="e">
        <f>SQRT(($C$5/2)^2-($C$5/2)^2*'(OLD) bottom seam length'!E4668^2/($C$6/2)^2)</f>
        <v>#DIV/0!</v>
      </c>
      <c r="H4668" s="136">
        <f t="shared" si="722"/>
        <v>93140</v>
      </c>
      <c r="I4668" t="e">
        <f>SQRT(($C$5/2)^2-($C$5/2)^2*'(OLD) bottom seam length'!H4668^2/($C$6/2)^2)</f>
        <v>#DIV/0!</v>
      </c>
      <c r="K4668" s="136">
        <f t="shared" si="723"/>
        <v>93140</v>
      </c>
      <c r="L4668" t="e">
        <f>SQRT(($C$5/2)^2-($C$5/2)^2*'(OLD) bottom seam length'!K4668^2/($C$6/2)^2)</f>
        <v>#DIV/0!</v>
      </c>
      <c r="O4668" s="136">
        <f t="shared" si="724"/>
        <v>93140</v>
      </c>
      <c r="P4668" t="b">
        <f t="shared" si="725"/>
        <v>0</v>
      </c>
      <c r="T4668" s="136">
        <f t="shared" si="726"/>
        <v>93120</v>
      </c>
      <c r="U4668" t="e">
        <f>SQRT(($U$6/2)^2-($U$6/2)^2*'(OLD) bottom seam length'!T4668^2/($U$7/2)^2)</f>
        <v>#VALUE!</v>
      </c>
      <c r="W4668" s="136">
        <f t="shared" si="727"/>
        <v>93120</v>
      </c>
      <c r="X4668" t="e">
        <f>SQRT(($U$6/2)^2-($U$6/2)^2*'(OLD) bottom seam length'!W4668^2/($U$7/2)^2)</f>
        <v>#VALUE!</v>
      </c>
      <c r="Z4668" s="136">
        <f t="shared" si="728"/>
        <v>93120</v>
      </c>
      <c r="AA4668" t="e">
        <f>SQRT(($U$6/2)^2-($U$6/2)^2*'(OLD) bottom seam length'!Z4668^2/($U$7/2)^2)</f>
        <v>#VALUE!</v>
      </c>
      <c r="AC4668" s="136">
        <f t="shared" si="729"/>
        <v>93120</v>
      </c>
      <c r="AD4668" t="e">
        <f>SQRT(($U$6/2)^2-($U$6/2)^2*'(OLD) bottom seam length'!AC4668^2/($U$7/2)^2)</f>
        <v>#VALUE!</v>
      </c>
    </row>
    <row r="4669" spans="2:30">
      <c r="B4669" s="136">
        <f t="shared" si="720"/>
        <v>93160</v>
      </c>
      <c r="C4669" t="e">
        <f>SQRT(($C$5/2)^2-($C$5/2)^2*'(OLD) bottom seam length'!B4669^2/($C$6/2)^2)</f>
        <v>#DIV/0!</v>
      </c>
      <c r="E4669" s="136">
        <f t="shared" si="721"/>
        <v>93160</v>
      </c>
      <c r="F4669" t="e">
        <f>SQRT(($C$5/2)^2-($C$5/2)^2*'(OLD) bottom seam length'!E4669^2/($C$6/2)^2)</f>
        <v>#DIV/0!</v>
      </c>
      <c r="H4669" s="136">
        <f t="shared" si="722"/>
        <v>93160</v>
      </c>
      <c r="I4669" t="e">
        <f>SQRT(($C$5/2)^2-($C$5/2)^2*'(OLD) bottom seam length'!H4669^2/($C$6/2)^2)</f>
        <v>#DIV/0!</v>
      </c>
      <c r="K4669" s="136">
        <f t="shared" si="723"/>
        <v>93160</v>
      </c>
      <c r="L4669" t="e">
        <f>SQRT(($C$5/2)^2-($C$5/2)^2*'(OLD) bottom seam length'!K4669^2/($C$6/2)^2)</f>
        <v>#DIV/0!</v>
      </c>
      <c r="O4669" s="136">
        <f t="shared" si="724"/>
        <v>93160</v>
      </c>
      <c r="P4669" t="b">
        <f t="shared" si="725"/>
        <v>0</v>
      </c>
      <c r="T4669" s="136">
        <f t="shared" si="726"/>
        <v>93140</v>
      </c>
      <c r="U4669" t="e">
        <f>SQRT(($U$6/2)^2-($U$6/2)^2*'(OLD) bottom seam length'!T4669^2/($U$7/2)^2)</f>
        <v>#VALUE!</v>
      </c>
      <c r="W4669" s="136">
        <f t="shared" si="727"/>
        <v>93140</v>
      </c>
      <c r="X4669" t="e">
        <f>SQRT(($U$6/2)^2-($U$6/2)^2*'(OLD) bottom seam length'!W4669^2/($U$7/2)^2)</f>
        <v>#VALUE!</v>
      </c>
      <c r="Z4669" s="136">
        <f t="shared" si="728"/>
        <v>93140</v>
      </c>
      <c r="AA4669" t="e">
        <f>SQRT(($U$6/2)^2-($U$6/2)^2*'(OLD) bottom seam length'!Z4669^2/($U$7/2)^2)</f>
        <v>#VALUE!</v>
      </c>
      <c r="AC4669" s="136">
        <f t="shared" si="729"/>
        <v>93140</v>
      </c>
      <c r="AD4669" t="e">
        <f>SQRT(($U$6/2)^2-($U$6/2)^2*'(OLD) bottom seam length'!AC4669^2/($U$7/2)^2)</f>
        <v>#VALUE!</v>
      </c>
    </row>
    <row r="4670" spans="2:30">
      <c r="B4670" s="136">
        <f t="shared" si="720"/>
        <v>93180</v>
      </c>
      <c r="C4670" t="e">
        <f>SQRT(($C$5/2)^2-($C$5/2)^2*'(OLD) bottom seam length'!B4670^2/($C$6/2)^2)</f>
        <v>#DIV/0!</v>
      </c>
      <c r="E4670" s="136">
        <f t="shared" si="721"/>
        <v>93180</v>
      </c>
      <c r="F4670" t="e">
        <f>SQRT(($C$5/2)^2-($C$5/2)^2*'(OLD) bottom seam length'!E4670^2/($C$6/2)^2)</f>
        <v>#DIV/0!</v>
      </c>
      <c r="H4670" s="136">
        <f t="shared" si="722"/>
        <v>93180</v>
      </c>
      <c r="I4670" t="e">
        <f>SQRT(($C$5/2)^2-($C$5/2)^2*'(OLD) bottom seam length'!H4670^2/($C$6/2)^2)</f>
        <v>#DIV/0!</v>
      </c>
      <c r="K4670" s="136">
        <f t="shared" si="723"/>
        <v>93180</v>
      </c>
      <c r="L4670" t="e">
        <f>SQRT(($C$5/2)^2-($C$5/2)^2*'(OLD) bottom seam length'!K4670^2/($C$6/2)^2)</f>
        <v>#DIV/0!</v>
      </c>
      <c r="O4670" s="136">
        <f t="shared" si="724"/>
        <v>93180</v>
      </c>
      <c r="P4670" t="b">
        <f t="shared" si="725"/>
        <v>0</v>
      </c>
      <c r="T4670" s="136">
        <f t="shared" si="726"/>
        <v>93160</v>
      </c>
      <c r="U4670" t="e">
        <f>SQRT(($U$6/2)^2-($U$6/2)^2*'(OLD) bottom seam length'!T4670^2/($U$7/2)^2)</f>
        <v>#VALUE!</v>
      </c>
      <c r="W4670" s="136">
        <f t="shared" si="727"/>
        <v>93160</v>
      </c>
      <c r="X4670" t="e">
        <f>SQRT(($U$6/2)^2-($U$6/2)^2*'(OLD) bottom seam length'!W4670^2/($U$7/2)^2)</f>
        <v>#VALUE!</v>
      </c>
      <c r="Z4670" s="136">
        <f t="shared" si="728"/>
        <v>93160</v>
      </c>
      <c r="AA4670" t="e">
        <f>SQRT(($U$6/2)^2-($U$6/2)^2*'(OLD) bottom seam length'!Z4670^2/($U$7/2)^2)</f>
        <v>#VALUE!</v>
      </c>
      <c r="AC4670" s="136">
        <f t="shared" si="729"/>
        <v>93160</v>
      </c>
      <c r="AD4670" t="e">
        <f>SQRT(($U$6/2)^2-($U$6/2)^2*'(OLD) bottom seam length'!AC4670^2/($U$7/2)^2)</f>
        <v>#VALUE!</v>
      </c>
    </row>
    <row r="4671" spans="2:30">
      <c r="B4671" s="136">
        <f t="shared" si="720"/>
        <v>93200</v>
      </c>
      <c r="C4671" t="e">
        <f>SQRT(($C$5/2)^2-($C$5/2)^2*'(OLD) bottom seam length'!B4671^2/($C$6/2)^2)</f>
        <v>#DIV/0!</v>
      </c>
      <c r="E4671" s="136">
        <f t="shared" si="721"/>
        <v>93200</v>
      </c>
      <c r="F4671" t="e">
        <f>SQRT(($C$5/2)^2-($C$5/2)^2*'(OLD) bottom seam length'!E4671^2/($C$6/2)^2)</f>
        <v>#DIV/0!</v>
      </c>
      <c r="H4671" s="136">
        <f t="shared" si="722"/>
        <v>93200</v>
      </c>
      <c r="I4671" t="e">
        <f>SQRT(($C$5/2)^2-($C$5/2)^2*'(OLD) bottom seam length'!H4671^2/($C$6/2)^2)</f>
        <v>#DIV/0!</v>
      </c>
      <c r="K4671" s="136">
        <f t="shared" si="723"/>
        <v>93200</v>
      </c>
      <c r="L4671" t="e">
        <f>SQRT(($C$5/2)^2-($C$5/2)^2*'(OLD) bottom seam length'!K4671^2/($C$6/2)^2)</f>
        <v>#DIV/0!</v>
      </c>
      <c r="O4671" s="136">
        <f t="shared" si="724"/>
        <v>93200</v>
      </c>
      <c r="P4671" t="b">
        <f t="shared" si="725"/>
        <v>0</v>
      </c>
      <c r="T4671" s="136">
        <f t="shared" si="726"/>
        <v>93180</v>
      </c>
      <c r="U4671" t="e">
        <f>SQRT(($U$6/2)^2-($U$6/2)^2*'(OLD) bottom seam length'!T4671^2/($U$7/2)^2)</f>
        <v>#VALUE!</v>
      </c>
      <c r="W4671" s="136">
        <f t="shared" si="727"/>
        <v>93180</v>
      </c>
      <c r="X4671" t="e">
        <f>SQRT(($U$6/2)^2-($U$6/2)^2*'(OLD) bottom seam length'!W4671^2/($U$7/2)^2)</f>
        <v>#VALUE!</v>
      </c>
      <c r="Z4671" s="136">
        <f t="shared" si="728"/>
        <v>93180</v>
      </c>
      <c r="AA4671" t="e">
        <f>SQRT(($U$6/2)^2-($U$6/2)^2*'(OLD) bottom seam length'!Z4671^2/($U$7/2)^2)</f>
        <v>#VALUE!</v>
      </c>
      <c r="AC4671" s="136">
        <f t="shared" si="729"/>
        <v>93180</v>
      </c>
      <c r="AD4671" t="e">
        <f>SQRT(($U$6/2)^2-($U$6/2)^2*'(OLD) bottom seam length'!AC4671^2/($U$7/2)^2)</f>
        <v>#VALUE!</v>
      </c>
    </row>
    <row r="4672" spans="2:30">
      <c r="B4672" s="136">
        <f t="shared" si="720"/>
        <v>93220</v>
      </c>
      <c r="C4672" t="e">
        <f>SQRT(($C$5/2)^2-($C$5/2)^2*'(OLD) bottom seam length'!B4672^2/($C$6/2)^2)</f>
        <v>#DIV/0!</v>
      </c>
      <c r="E4672" s="136">
        <f t="shared" si="721"/>
        <v>93220</v>
      </c>
      <c r="F4672" t="e">
        <f>SQRT(($C$5/2)^2-($C$5/2)^2*'(OLD) bottom seam length'!E4672^2/($C$6/2)^2)</f>
        <v>#DIV/0!</v>
      </c>
      <c r="H4672" s="136">
        <f t="shared" si="722"/>
        <v>93220</v>
      </c>
      <c r="I4672" t="e">
        <f>SQRT(($C$5/2)^2-($C$5/2)^2*'(OLD) bottom seam length'!H4672^2/($C$6/2)^2)</f>
        <v>#DIV/0!</v>
      </c>
      <c r="K4672" s="136">
        <f t="shared" si="723"/>
        <v>93220</v>
      </c>
      <c r="L4672" t="e">
        <f>SQRT(($C$5/2)^2-($C$5/2)^2*'(OLD) bottom seam length'!K4672^2/($C$6/2)^2)</f>
        <v>#DIV/0!</v>
      </c>
      <c r="O4672" s="136">
        <f t="shared" si="724"/>
        <v>93220</v>
      </c>
      <c r="P4672" t="b">
        <f t="shared" si="725"/>
        <v>0</v>
      </c>
      <c r="T4672" s="136">
        <f t="shared" si="726"/>
        <v>93200</v>
      </c>
      <c r="U4672" t="e">
        <f>SQRT(($U$6/2)^2-($U$6/2)^2*'(OLD) bottom seam length'!T4672^2/($U$7/2)^2)</f>
        <v>#VALUE!</v>
      </c>
      <c r="W4672" s="136">
        <f t="shared" si="727"/>
        <v>93200</v>
      </c>
      <c r="X4672" t="e">
        <f>SQRT(($U$6/2)^2-($U$6/2)^2*'(OLD) bottom seam length'!W4672^2/($U$7/2)^2)</f>
        <v>#VALUE!</v>
      </c>
      <c r="Z4672" s="136">
        <f t="shared" si="728"/>
        <v>93200</v>
      </c>
      <c r="AA4672" t="e">
        <f>SQRT(($U$6/2)^2-($U$6/2)^2*'(OLD) bottom seam length'!Z4672^2/($U$7/2)^2)</f>
        <v>#VALUE!</v>
      </c>
      <c r="AC4672" s="136">
        <f t="shared" si="729"/>
        <v>93200</v>
      </c>
      <c r="AD4672" t="e">
        <f>SQRT(($U$6/2)^2-($U$6/2)^2*'(OLD) bottom seam length'!AC4672^2/($U$7/2)^2)</f>
        <v>#VALUE!</v>
      </c>
    </row>
    <row r="4673" spans="2:30">
      <c r="B4673" s="136">
        <f t="shared" si="720"/>
        <v>93240</v>
      </c>
      <c r="C4673" t="e">
        <f>SQRT(($C$5/2)^2-($C$5/2)^2*'(OLD) bottom seam length'!B4673^2/($C$6/2)^2)</f>
        <v>#DIV/0!</v>
      </c>
      <c r="E4673" s="136">
        <f t="shared" si="721"/>
        <v>93240</v>
      </c>
      <c r="F4673" t="e">
        <f>SQRT(($C$5/2)^2-($C$5/2)^2*'(OLD) bottom seam length'!E4673^2/($C$6/2)^2)</f>
        <v>#DIV/0!</v>
      </c>
      <c r="H4673" s="136">
        <f t="shared" si="722"/>
        <v>93240</v>
      </c>
      <c r="I4673" t="e">
        <f>SQRT(($C$5/2)^2-($C$5/2)^2*'(OLD) bottom seam length'!H4673^2/($C$6/2)^2)</f>
        <v>#DIV/0!</v>
      </c>
      <c r="K4673" s="136">
        <f t="shared" si="723"/>
        <v>93240</v>
      </c>
      <c r="L4673" t="e">
        <f>SQRT(($C$5/2)^2-($C$5/2)^2*'(OLD) bottom seam length'!K4673^2/($C$6/2)^2)</f>
        <v>#DIV/0!</v>
      </c>
      <c r="O4673" s="136">
        <f t="shared" si="724"/>
        <v>93240</v>
      </c>
      <c r="P4673" t="b">
        <f t="shared" si="725"/>
        <v>0</v>
      </c>
      <c r="T4673" s="136">
        <f t="shared" si="726"/>
        <v>93220</v>
      </c>
      <c r="U4673" t="e">
        <f>SQRT(($U$6/2)^2-($U$6/2)^2*'(OLD) bottom seam length'!T4673^2/($U$7/2)^2)</f>
        <v>#VALUE!</v>
      </c>
      <c r="W4673" s="136">
        <f t="shared" si="727"/>
        <v>93220</v>
      </c>
      <c r="X4673" t="e">
        <f>SQRT(($U$6/2)^2-($U$6/2)^2*'(OLD) bottom seam length'!W4673^2/($U$7/2)^2)</f>
        <v>#VALUE!</v>
      </c>
      <c r="Z4673" s="136">
        <f t="shared" si="728"/>
        <v>93220</v>
      </c>
      <c r="AA4673" t="e">
        <f>SQRT(($U$6/2)^2-($U$6/2)^2*'(OLD) bottom seam length'!Z4673^2/($U$7/2)^2)</f>
        <v>#VALUE!</v>
      </c>
      <c r="AC4673" s="136">
        <f t="shared" si="729"/>
        <v>93220</v>
      </c>
      <c r="AD4673" t="e">
        <f>SQRT(($U$6/2)^2-($U$6/2)^2*'(OLD) bottom seam length'!AC4673^2/($U$7/2)^2)</f>
        <v>#VALUE!</v>
      </c>
    </row>
    <row r="4674" spans="2:30">
      <c r="B4674" s="136">
        <f t="shared" si="720"/>
        <v>93260</v>
      </c>
      <c r="C4674" t="e">
        <f>SQRT(($C$5/2)^2-($C$5/2)^2*'(OLD) bottom seam length'!B4674^2/($C$6/2)^2)</f>
        <v>#DIV/0!</v>
      </c>
      <c r="E4674" s="136">
        <f t="shared" si="721"/>
        <v>93260</v>
      </c>
      <c r="F4674" t="e">
        <f>SQRT(($C$5/2)^2-($C$5/2)^2*'(OLD) bottom seam length'!E4674^2/($C$6/2)^2)</f>
        <v>#DIV/0!</v>
      </c>
      <c r="H4674" s="136">
        <f t="shared" si="722"/>
        <v>93260</v>
      </c>
      <c r="I4674" t="e">
        <f>SQRT(($C$5/2)^2-($C$5/2)^2*'(OLD) bottom seam length'!H4674^2/($C$6/2)^2)</f>
        <v>#DIV/0!</v>
      </c>
      <c r="K4674" s="136">
        <f t="shared" si="723"/>
        <v>93260</v>
      </c>
      <c r="L4674" t="e">
        <f>SQRT(($C$5/2)^2-($C$5/2)^2*'(OLD) bottom seam length'!K4674^2/($C$6/2)^2)</f>
        <v>#DIV/0!</v>
      </c>
      <c r="O4674" s="136">
        <f t="shared" si="724"/>
        <v>93260</v>
      </c>
      <c r="P4674" t="b">
        <f t="shared" si="725"/>
        <v>0</v>
      </c>
      <c r="T4674" s="136">
        <f t="shared" si="726"/>
        <v>93240</v>
      </c>
      <c r="U4674" t="e">
        <f>SQRT(($U$6/2)^2-($U$6/2)^2*'(OLD) bottom seam length'!T4674^2/($U$7/2)^2)</f>
        <v>#VALUE!</v>
      </c>
      <c r="W4674" s="136">
        <f t="shared" si="727"/>
        <v>93240</v>
      </c>
      <c r="X4674" t="e">
        <f>SQRT(($U$6/2)^2-($U$6/2)^2*'(OLD) bottom seam length'!W4674^2/($U$7/2)^2)</f>
        <v>#VALUE!</v>
      </c>
      <c r="Z4674" s="136">
        <f t="shared" si="728"/>
        <v>93240</v>
      </c>
      <c r="AA4674" t="e">
        <f>SQRT(($U$6/2)^2-($U$6/2)^2*'(OLD) bottom seam length'!Z4674^2/($U$7/2)^2)</f>
        <v>#VALUE!</v>
      </c>
      <c r="AC4674" s="136">
        <f t="shared" si="729"/>
        <v>93240</v>
      </c>
      <c r="AD4674" t="e">
        <f>SQRT(($U$6/2)^2-($U$6/2)^2*'(OLD) bottom seam length'!AC4674^2/($U$7/2)^2)</f>
        <v>#VALUE!</v>
      </c>
    </row>
    <row r="4675" spans="2:30">
      <c r="B4675" s="136">
        <f t="shared" si="720"/>
        <v>93280</v>
      </c>
      <c r="C4675" t="e">
        <f>SQRT(($C$5/2)^2-($C$5/2)^2*'(OLD) bottom seam length'!B4675^2/($C$6/2)^2)</f>
        <v>#DIV/0!</v>
      </c>
      <c r="E4675" s="136">
        <f t="shared" si="721"/>
        <v>93280</v>
      </c>
      <c r="F4675" t="e">
        <f>SQRT(($C$5/2)^2-($C$5/2)^2*'(OLD) bottom seam length'!E4675^2/($C$6/2)^2)</f>
        <v>#DIV/0!</v>
      </c>
      <c r="H4675" s="136">
        <f t="shared" si="722"/>
        <v>93280</v>
      </c>
      <c r="I4675" t="e">
        <f>SQRT(($C$5/2)^2-($C$5/2)^2*'(OLD) bottom seam length'!H4675^2/($C$6/2)^2)</f>
        <v>#DIV/0!</v>
      </c>
      <c r="K4675" s="136">
        <f t="shared" si="723"/>
        <v>93280</v>
      </c>
      <c r="L4675" t="e">
        <f>SQRT(($C$5/2)^2-($C$5/2)^2*'(OLD) bottom seam length'!K4675^2/($C$6/2)^2)</f>
        <v>#DIV/0!</v>
      </c>
      <c r="O4675" s="136">
        <f t="shared" si="724"/>
        <v>93280</v>
      </c>
      <c r="P4675" t="b">
        <f t="shared" si="725"/>
        <v>0</v>
      </c>
      <c r="T4675" s="136">
        <f t="shared" si="726"/>
        <v>93260</v>
      </c>
      <c r="U4675" t="e">
        <f>SQRT(($U$6/2)^2-($U$6/2)^2*'(OLD) bottom seam length'!T4675^2/($U$7/2)^2)</f>
        <v>#VALUE!</v>
      </c>
      <c r="W4675" s="136">
        <f t="shared" si="727"/>
        <v>93260</v>
      </c>
      <c r="X4675" t="e">
        <f>SQRT(($U$6/2)^2-($U$6/2)^2*'(OLD) bottom seam length'!W4675^2/($U$7/2)^2)</f>
        <v>#VALUE!</v>
      </c>
      <c r="Z4675" s="136">
        <f t="shared" si="728"/>
        <v>93260</v>
      </c>
      <c r="AA4675" t="e">
        <f>SQRT(($U$6/2)^2-($U$6/2)^2*'(OLD) bottom seam length'!Z4675^2/($U$7/2)^2)</f>
        <v>#VALUE!</v>
      </c>
      <c r="AC4675" s="136">
        <f t="shared" si="729"/>
        <v>93260</v>
      </c>
      <c r="AD4675" t="e">
        <f>SQRT(($U$6/2)^2-($U$6/2)^2*'(OLD) bottom seam length'!AC4675^2/($U$7/2)^2)</f>
        <v>#VALUE!</v>
      </c>
    </row>
    <row r="4676" spans="2:30">
      <c r="B4676" s="136">
        <f t="shared" si="720"/>
        <v>93300</v>
      </c>
      <c r="C4676" t="e">
        <f>SQRT(($C$5/2)^2-($C$5/2)^2*'(OLD) bottom seam length'!B4676^2/($C$6/2)^2)</f>
        <v>#DIV/0!</v>
      </c>
      <c r="E4676" s="136">
        <f t="shared" si="721"/>
        <v>93300</v>
      </c>
      <c r="F4676" t="e">
        <f>SQRT(($C$5/2)^2-($C$5/2)^2*'(OLD) bottom seam length'!E4676^2/($C$6/2)^2)</f>
        <v>#DIV/0!</v>
      </c>
      <c r="H4676" s="136">
        <f t="shared" si="722"/>
        <v>93300</v>
      </c>
      <c r="I4676" t="e">
        <f>SQRT(($C$5/2)^2-($C$5/2)^2*'(OLD) bottom seam length'!H4676^2/($C$6/2)^2)</f>
        <v>#DIV/0!</v>
      </c>
      <c r="K4676" s="136">
        <f t="shared" si="723"/>
        <v>93300</v>
      </c>
      <c r="L4676" t="e">
        <f>SQRT(($C$5/2)^2-($C$5/2)^2*'(OLD) bottom seam length'!K4676^2/($C$6/2)^2)</f>
        <v>#DIV/0!</v>
      </c>
      <c r="O4676" s="136">
        <f t="shared" si="724"/>
        <v>93300</v>
      </c>
      <c r="P4676" t="b">
        <f t="shared" si="725"/>
        <v>0</v>
      </c>
      <c r="T4676" s="136">
        <f t="shared" si="726"/>
        <v>93280</v>
      </c>
      <c r="U4676" t="e">
        <f>SQRT(($U$6/2)^2-($U$6/2)^2*'(OLD) bottom seam length'!T4676^2/($U$7/2)^2)</f>
        <v>#VALUE!</v>
      </c>
      <c r="W4676" s="136">
        <f t="shared" si="727"/>
        <v>93280</v>
      </c>
      <c r="X4676" t="e">
        <f>SQRT(($U$6/2)^2-($U$6/2)^2*'(OLD) bottom seam length'!W4676^2/($U$7/2)^2)</f>
        <v>#VALUE!</v>
      </c>
      <c r="Z4676" s="136">
        <f t="shared" si="728"/>
        <v>93280</v>
      </c>
      <c r="AA4676" t="e">
        <f>SQRT(($U$6/2)^2-($U$6/2)^2*'(OLD) bottom seam length'!Z4676^2/($U$7/2)^2)</f>
        <v>#VALUE!</v>
      </c>
      <c r="AC4676" s="136">
        <f t="shared" si="729"/>
        <v>93280</v>
      </c>
      <c r="AD4676" t="e">
        <f>SQRT(($U$6/2)^2-($U$6/2)^2*'(OLD) bottom seam length'!AC4676^2/($U$7/2)^2)</f>
        <v>#VALUE!</v>
      </c>
    </row>
    <row r="4677" spans="2:30">
      <c r="B4677" s="136">
        <f t="shared" si="720"/>
        <v>93320</v>
      </c>
      <c r="C4677" t="e">
        <f>SQRT(($C$5/2)^2-($C$5/2)^2*'(OLD) bottom seam length'!B4677^2/($C$6/2)^2)</f>
        <v>#DIV/0!</v>
      </c>
      <c r="E4677" s="136">
        <f t="shared" si="721"/>
        <v>93320</v>
      </c>
      <c r="F4677" t="e">
        <f>SQRT(($C$5/2)^2-($C$5/2)^2*'(OLD) bottom seam length'!E4677^2/($C$6/2)^2)</f>
        <v>#DIV/0!</v>
      </c>
      <c r="H4677" s="136">
        <f t="shared" si="722"/>
        <v>93320</v>
      </c>
      <c r="I4677" t="e">
        <f>SQRT(($C$5/2)^2-($C$5/2)^2*'(OLD) bottom seam length'!H4677^2/($C$6/2)^2)</f>
        <v>#DIV/0!</v>
      </c>
      <c r="K4677" s="136">
        <f t="shared" si="723"/>
        <v>93320</v>
      </c>
      <c r="L4677" t="e">
        <f>SQRT(($C$5/2)^2-($C$5/2)^2*'(OLD) bottom seam length'!K4677^2/($C$6/2)^2)</f>
        <v>#DIV/0!</v>
      </c>
      <c r="O4677" s="136">
        <f t="shared" si="724"/>
        <v>93320</v>
      </c>
      <c r="P4677" t="b">
        <f t="shared" si="725"/>
        <v>0</v>
      </c>
      <c r="T4677" s="136">
        <f t="shared" si="726"/>
        <v>93300</v>
      </c>
      <c r="U4677" t="e">
        <f>SQRT(($U$6/2)^2-($U$6/2)^2*'(OLD) bottom seam length'!T4677^2/($U$7/2)^2)</f>
        <v>#VALUE!</v>
      </c>
      <c r="W4677" s="136">
        <f t="shared" si="727"/>
        <v>93300</v>
      </c>
      <c r="X4677" t="e">
        <f>SQRT(($U$6/2)^2-($U$6/2)^2*'(OLD) bottom seam length'!W4677^2/($U$7/2)^2)</f>
        <v>#VALUE!</v>
      </c>
      <c r="Z4677" s="136">
        <f t="shared" si="728"/>
        <v>93300</v>
      </c>
      <c r="AA4677" t="e">
        <f>SQRT(($U$6/2)^2-($U$6/2)^2*'(OLD) bottom seam length'!Z4677^2/($U$7/2)^2)</f>
        <v>#VALUE!</v>
      </c>
      <c r="AC4677" s="136">
        <f t="shared" si="729"/>
        <v>93300</v>
      </c>
      <c r="AD4677" t="e">
        <f>SQRT(($U$6/2)^2-($U$6/2)^2*'(OLD) bottom seam length'!AC4677^2/($U$7/2)^2)</f>
        <v>#VALUE!</v>
      </c>
    </row>
    <row r="4678" spans="2:30">
      <c r="B4678" s="136">
        <f t="shared" si="720"/>
        <v>93340</v>
      </c>
      <c r="C4678" t="e">
        <f>SQRT(($C$5/2)^2-($C$5/2)^2*'(OLD) bottom seam length'!B4678^2/($C$6/2)^2)</f>
        <v>#DIV/0!</v>
      </c>
      <c r="E4678" s="136">
        <f t="shared" si="721"/>
        <v>93340</v>
      </c>
      <c r="F4678" t="e">
        <f>SQRT(($C$5/2)^2-($C$5/2)^2*'(OLD) bottom seam length'!E4678^2/($C$6/2)^2)</f>
        <v>#DIV/0!</v>
      </c>
      <c r="H4678" s="136">
        <f t="shared" si="722"/>
        <v>93340</v>
      </c>
      <c r="I4678" t="e">
        <f>SQRT(($C$5/2)^2-($C$5/2)^2*'(OLD) bottom seam length'!H4678^2/($C$6/2)^2)</f>
        <v>#DIV/0!</v>
      </c>
      <c r="K4678" s="136">
        <f t="shared" si="723"/>
        <v>93340</v>
      </c>
      <c r="L4678" t="e">
        <f>SQRT(($C$5/2)^2-($C$5/2)^2*'(OLD) bottom seam length'!K4678^2/($C$6/2)^2)</f>
        <v>#DIV/0!</v>
      </c>
      <c r="O4678" s="136">
        <f t="shared" si="724"/>
        <v>93340</v>
      </c>
      <c r="P4678" t="b">
        <f t="shared" si="725"/>
        <v>0</v>
      </c>
      <c r="T4678" s="136">
        <f t="shared" si="726"/>
        <v>93320</v>
      </c>
      <c r="U4678" t="e">
        <f>SQRT(($U$6/2)^2-($U$6/2)^2*'(OLD) bottom seam length'!T4678^2/($U$7/2)^2)</f>
        <v>#VALUE!</v>
      </c>
      <c r="W4678" s="136">
        <f t="shared" si="727"/>
        <v>93320</v>
      </c>
      <c r="X4678" t="e">
        <f>SQRT(($U$6/2)^2-($U$6/2)^2*'(OLD) bottom seam length'!W4678^2/($U$7/2)^2)</f>
        <v>#VALUE!</v>
      </c>
      <c r="Z4678" s="136">
        <f t="shared" si="728"/>
        <v>93320</v>
      </c>
      <c r="AA4678" t="e">
        <f>SQRT(($U$6/2)^2-($U$6/2)^2*'(OLD) bottom seam length'!Z4678^2/($U$7/2)^2)</f>
        <v>#VALUE!</v>
      </c>
      <c r="AC4678" s="136">
        <f t="shared" si="729"/>
        <v>93320</v>
      </c>
      <c r="AD4678" t="e">
        <f>SQRT(($U$6/2)^2-($U$6/2)^2*'(OLD) bottom seam length'!AC4678^2/($U$7/2)^2)</f>
        <v>#VALUE!</v>
      </c>
    </row>
    <row r="4679" spans="2:30">
      <c r="B4679" s="136">
        <f t="shared" si="720"/>
        <v>93360</v>
      </c>
      <c r="C4679" t="e">
        <f>SQRT(($C$5/2)^2-($C$5/2)^2*'(OLD) bottom seam length'!B4679^2/($C$6/2)^2)</f>
        <v>#DIV/0!</v>
      </c>
      <c r="E4679" s="136">
        <f t="shared" si="721"/>
        <v>93360</v>
      </c>
      <c r="F4679" t="e">
        <f>SQRT(($C$5/2)^2-($C$5/2)^2*'(OLD) bottom seam length'!E4679^2/($C$6/2)^2)</f>
        <v>#DIV/0!</v>
      </c>
      <c r="H4679" s="136">
        <f t="shared" si="722"/>
        <v>93360</v>
      </c>
      <c r="I4679" t="e">
        <f>SQRT(($C$5/2)^2-($C$5/2)^2*'(OLD) bottom seam length'!H4679^2/($C$6/2)^2)</f>
        <v>#DIV/0!</v>
      </c>
      <c r="K4679" s="136">
        <f t="shared" si="723"/>
        <v>93360</v>
      </c>
      <c r="L4679" t="e">
        <f>SQRT(($C$5/2)^2-($C$5/2)^2*'(OLD) bottom seam length'!K4679^2/($C$6/2)^2)</f>
        <v>#DIV/0!</v>
      </c>
      <c r="O4679" s="136">
        <f t="shared" si="724"/>
        <v>93360</v>
      </c>
      <c r="P4679" t="b">
        <f t="shared" si="725"/>
        <v>0</v>
      </c>
      <c r="T4679" s="136">
        <f t="shared" si="726"/>
        <v>93340</v>
      </c>
      <c r="U4679" t="e">
        <f>SQRT(($U$6/2)^2-($U$6/2)^2*'(OLD) bottom seam length'!T4679^2/($U$7/2)^2)</f>
        <v>#VALUE!</v>
      </c>
      <c r="W4679" s="136">
        <f t="shared" si="727"/>
        <v>93340</v>
      </c>
      <c r="X4679" t="e">
        <f>SQRT(($U$6/2)^2-($U$6/2)^2*'(OLD) bottom seam length'!W4679^2/($U$7/2)^2)</f>
        <v>#VALUE!</v>
      </c>
      <c r="Z4679" s="136">
        <f t="shared" si="728"/>
        <v>93340</v>
      </c>
      <c r="AA4679" t="e">
        <f>SQRT(($U$6/2)^2-($U$6/2)^2*'(OLD) bottom seam length'!Z4679^2/($U$7/2)^2)</f>
        <v>#VALUE!</v>
      </c>
      <c r="AC4679" s="136">
        <f t="shared" si="729"/>
        <v>93340</v>
      </c>
      <c r="AD4679" t="e">
        <f>SQRT(($U$6/2)^2-($U$6/2)^2*'(OLD) bottom seam length'!AC4679^2/($U$7/2)^2)</f>
        <v>#VALUE!</v>
      </c>
    </row>
    <row r="4680" spans="2:30">
      <c r="B4680" s="136">
        <f t="shared" si="720"/>
        <v>93380</v>
      </c>
      <c r="C4680" t="e">
        <f>SQRT(($C$5/2)^2-($C$5/2)^2*'(OLD) bottom seam length'!B4680^2/($C$6/2)^2)</f>
        <v>#DIV/0!</v>
      </c>
      <c r="E4680" s="136">
        <f t="shared" si="721"/>
        <v>93380</v>
      </c>
      <c r="F4680" t="e">
        <f>SQRT(($C$5/2)^2-($C$5/2)^2*'(OLD) bottom seam length'!E4680^2/($C$6/2)^2)</f>
        <v>#DIV/0!</v>
      </c>
      <c r="H4680" s="136">
        <f t="shared" si="722"/>
        <v>93380</v>
      </c>
      <c r="I4680" t="e">
        <f>SQRT(($C$5/2)^2-($C$5/2)^2*'(OLD) bottom seam length'!H4680^2/($C$6/2)^2)</f>
        <v>#DIV/0!</v>
      </c>
      <c r="K4680" s="136">
        <f t="shared" si="723"/>
        <v>93380</v>
      </c>
      <c r="L4680" t="e">
        <f>SQRT(($C$5/2)^2-($C$5/2)^2*'(OLD) bottom seam length'!K4680^2/($C$6/2)^2)</f>
        <v>#DIV/0!</v>
      </c>
      <c r="O4680" s="136">
        <f t="shared" si="724"/>
        <v>93380</v>
      </c>
      <c r="P4680" t="b">
        <f t="shared" si="725"/>
        <v>0</v>
      </c>
      <c r="T4680" s="136">
        <f t="shared" si="726"/>
        <v>93360</v>
      </c>
      <c r="U4680" t="e">
        <f>SQRT(($U$6/2)^2-($U$6/2)^2*'(OLD) bottom seam length'!T4680^2/($U$7/2)^2)</f>
        <v>#VALUE!</v>
      </c>
      <c r="W4680" s="136">
        <f t="shared" si="727"/>
        <v>93360</v>
      </c>
      <c r="X4680" t="e">
        <f>SQRT(($U$6/2)^2-($U$6/2)^2*'(OLD) bottom seam length'!W4680^2/($U$7/2)^2)</f>
        <v>#VALUE!</v>
      </c>
      <c r="Z4680" s="136">
        <f t="shared" si="728"/>
        <v>93360</v>
      </c>
      <c r="AA4680" t="e">
        <f>SQRT(($U$6/2)^2-($U$6/2)^2*'(OLD) bottom seam length'!Z4680^2/($U$7/2)^2)</f>
        <v>#VALUE!</v>
      </c>
      <c r="AC4680" s="136">
        <f t="shared" si="729"/>
        <v>93360</v>
      </c>
      <c r="AD4680" t="e">
        <f>SQRT(($U$6/2)^2-($U$6/2)^2*'(OLD) bottom seam length'!AC4680^2/($U$7/2)^2)</f>
        <v>#VALUE!</v>
      </c>
    </row>
    <row r="4681" spans="2:30">
      <c r="B4681" s="136">
        <f t="shared" si="720"/>
        <v>93400</v>
      </c>
      <c r="C4681" t="e">
        <f>SQRT(($C$5/2)^2-($C$5/2)^2*'(OLD) bottom seam length'!B4681^2/($C$6/2)^2)</f>
        <v>#DIV/0!</v>
      </c>
      <c r="E4681" s="136">
        <f t="shared" si="721"/>
        <v>93400</v>
      </c>
      <c r="F4681" t="e">
        <f>SQRT(($C$5/2)^2-($C$5/2)^2*'(OLD) bottom seam length'!E4681^2/($C$6/2)^2)</f>
        <v>#DIV/0!</v>
      </c>
      <c r="H4681" s="136">
        <f t="shared" si="722"/>
        <v>93400</v>
      </c>
      <c r="I4681" t="e">
        <f>SQRT(($C$5/2)^2-($C$5/2)^2*'(OLD) bottom seam length'!H4681^2/($C$6/2)^2)</f>
        <v>#DIV/0!</v>
      </c>
      <c r="K4681" s="136">
        <f t="shared" si="723"/>
        <v>93400</v>
      </c>
      <c r="L4681" t="e">
        <f>SQRT(($C$5/2)^2-($C$5/2)^2*'(OLD) bottom seam length'!K4681^2/($C$6/2)^2)</f>
        <v>#DIV/0!</v>
      </c>
      <c r="O4681" s="136">
        <f t="shared" si="724"/>
        <v>93400</v>
      </c>
      <c r="P4681" t="b">
        <f t="shared" si="725"/>
        <v>0</v>
      </c>
      <c r="T4681" s="136">
        <f t="shared" si="726"/>
        <v>93380</v>
      </c>
      <c r="U4681" t="e">
        <f>SQRT(($U$6/2)^2-($U$6/2)^2*'(OLD) bottom seam length'!T4681^2/($U$7/2)^2)</f>
        <v>#VALUE!</v>
      </c>
      <c r="W4681" s="136">
        <f t="shared" si="727"/>
        <v>93380</v>
      </c>
      <c r="X4681" t="e">
        <f>SQRT(($U$6/2)^2-($U$6/2)^2*'(OLD) bottom seam length'!W4681^2/($U$7/2)^2)</f>
        <v>#VALUE!</v>
      </c>
      <c r="Z4681" s="136">
        <f t="shared" si="728"/>
        <v>93380</v>
      </c>
      <c r="AA4681" t="e">
        <f>SQRT(($U$6/2)^2-($U$6/2)^2*'(OLD) bottom seam length'!Z4681^2/($U$7/2)^2)</f>
        <v>#VALUE!</v>
      </c>
      <c r="AC4681" s="136">
        <f t="shared" si="729"/>
        <v>93380</v>
      </c>
      <c r="AD4681" t="e">
        <f>SQRT(($U$6/2)^2-($U$6/2)^2*'(OLD) bottom seam length'!AC4681^2/($U$7/2)^2)</f>
        <v>#VALUE!</v>
      </c>
    </row>
    <row r="4682" spans="2:30">
      <c r="B4682" s="136">
        <f t="shared" si="720"/>
        <v>93420</v>
      </c>
      <c r="C4682" t="e">
        <f>SQRT(($C$5/2)^2-($C$5/2)^2*'(OLD) bottom seam length'!B4682^2/($C$6/2)^2)</f>
        <v>#DIV/0!</v>
      </c>
      <c r="E4682" s="136">
        <f t="shared" si="721"/>
        <v>93420</v>
      </c>
      <c r="F4682" t="e">
        <f>SQRT(($C$5/2)^2-($C$5/2)^2*'(OLD) bottom seam length'!E4682^2/($C$6/2)^2)</f>
        <v>#DIV/0!</v>
      </c>
      <c r="H4682" s="136">
        <f t="shared" si="722"/>
        <v>93420</v>
      </c>
      <c r="I4682" t="e">
        <f>SQRT(($C$5/2)^2-($C$5/2)^2*'(OLD) bottom seam length'!H4682^2/($C$6/2)^2)</f>
        <v>#DIV/0!</v>
      </c>
      <c r="K4682" s="136">
        <f t="shared" si="723"/>
        <v>93420</v>
      </c>
      <c r="L4682" t="e">
        <f>SQRT(($C$5/2)^2-($C$5/2)^2*'(OLD) bottom seam length'!K4682^2/($C$6/2)^2)</f>
        <v>#DIV/0!</v>
      </c>
      <c r="O4682" s="136">
        <f t="shared" si="724"/>
        <v>93420</v>
      </c>
      <c r="P4682" t="b">
        <f t="shared" si="725"/>
        <v>0</v>
      </c>
      <c r="T4682" s="136">
        <f t="shared" si="726"/>
        <v>93400</v>
      </c>
      <c r="U4682" t="e">
        <f>SQRT(($U$6/2)^2-($U$6/2)^2*'(OLD) bottom seam length'!T4682^2/($U$7/2)^2)</f>
        <v>#VALUE!</v>
      </c>
      <c r="W4682" s="136">
        <f t="shared" si="727"/>
        <v>93400</v>
      </c>
      <c r="X4682" t="e">
        <f>SQRT(($U$6/2)^2-($U$6/2)^2*'(OLD) bottom seam length'!W4682^2/($U$7/2)^2)</f>
        <v>#VALUE!</v>
      </c>
      <c r="Z4682" s="136">
        <f t="shared" si="728"/>
        <v>93400</v>
      </c>
      <c r="AA4682" t="e">
        <f>SQRT(($U$6/2)^2-($U$6/2)^2*'(OLD) bottom seam length'!Z4682^2/($U$7/2)^2)</f>
        <v>#VALUE!</v>
      </c>
      <c r="AC4682" s="136">
        <f t="shared" si="729"/>
        <v>93400</v>
      </c>
      <c r="AD4682" t="e">
        <f>SQRT(($U$6/2)^2-($U$6/2)^2*'(OLD) bottom seam length'!AC4682^2/($U$7/2)^2)</f>
        <v>#VALUE!</v>
      </c>
    </row>
    <row r="4683" spans="2:30">
      <c r="B4683" s="136">
        <f t="shared" si="720"/>
        <v>93440</v>
      </c>
      <c r="C4683" t="e">
        <f>SQRT(($C$5/2)^2-($C$5/2)^2*'(OLD) bottom seam length'!B4683^2/($C$6/2)^2)</f>
        <v>#DIV/0!</v>
      </c>
      <c r="E4683" s="136">
        <f t="shared" si="721"/>
        <v>93440</v>
      </c>
      <c r="F4683" t="e">
        <f>SQRT(($C$5/2)^2-($C$5/2)^2*'(OLD) bottom seam length'!E4683^2/($C$6/2)^2)</f>
        <v>#DIV/0!</v>
      </c>
      <c r="H4683" s="136">
        <f t="shared" si="722"/>
        <v>93440</v>
      </c>
      <c r="I4683" t="e">
        <f>SQRT(($C$5/2)^2-($C$5/2)^2*'(OLD) bottom seam length'!H4683^2/($C$6/2)^2)</f>
        <v>#DIV/0!</v>
      </c>
      <c r="K4683" s="136">
        <f t="shared" si="723"/>
        <v>93440</v>
      </c>
      <c r="L4683" t="e">
        <f>SQRT(($C$5/2)^2-($C$5/2)^2*'(OLD) bottom seam length'!K4683^2/($C$6/2)^2)</f>
        <v>#DIV/0!</v>
      </c>
      <c r="O4683" s="136">
        <f t="shared" si="724"/>
        <v>93440</v>
      </c>
      <c r="P4683" t="b">
        <f t="shared" si="725"/>
        <v>0</v>
      </c>
      <c r="T4683" s="136">
        <f t="shared" si="726"/>
        <v>93420</v>
      </c>
      <c r="U4683" t="e">
        <f>SQRT(($U$6/2)^2-($U$6/2)^2*'(OLD) bottom seam length'!T4683^2/($U$7/2)^2)</f>
        <v>#VALUE!</v>
      </c>
      <c r="W4683" s="136">
        <f t="shared" si="727"/>
        <v>93420</v>
      </c>
      <c r="X4683" t="e">
        <f>SQRT(($U$6/2)^2-($U$6/2)^2*'(OLD) bottom seam length'!W4683^2/($U$7/2)^2)</f>
        <v>#VALUE!</v>
      </c>
      <c r="Z4683" s="136">
        <f t="shared" si="728"/>
        <v>93420</v>
      </c>
      <c r="AA4683" t="e">
        <f>SQRT(($U$6/2)^2-($U$6/2)^2*'(OLD) bottom seam length'!Z4683^2/($U$7/2)^2)</f>
        <v>#VALUE!</v>
      </c>
      <c r="AC4683" s="136">
        <f t="shared" si="729"/>
        <v>93420</v>
      </c>
      <c r="AD4683" t="e">
        <f>SQRT(($U$6/2)^2-($U$6/2)^2*'(OLD) bottom seam length'!AC4683^2/($U$7/2)^2)</f>
        <v>#VALUE!</v>
      </c>
    </row>
    <row r="4684" spans="2:30">
      <c r="B4684" s="136">
        <f t="shared" ref="B4684:B4747" si="730">B4683+$C$7</f>
        <v>93460</v>
      </c>
      <c r="C4684" t="e">
        <f>SQRT(($C$5/2)^2-($C$5/2)^2*'(OLD) bottom seam length'!B4684^2/($C$6/2)^2)</f>
        <v>#DIV/0!</v>
      </c>
      <c r="E4684" s="136">
        <f t="shared" ref="E4684:E4747" si="731">E4683+$C$7</f>
        <v>93460</v>
      </c>
      <c r="F4684" t="e">
        <f>SQRT(($C$5/2)^2-($C$5/2)^2*'(OLD) bottom seam length'!E4684^2/($C$6/2)^2)</f>
        <v>#DIV/0!</v>
      </c>
      <c r="H4684" s="136">
        <f t="shared" ref="H4684:H4747" si="732">H4683+$C$7</f>
        <v>93460</v>
      </c>
      <c r="I4684" t="e">
        <f>SQRT(($C$5/2)^2-($C$5/2)^2*'(OLD) bottom seam length'!H4684^2/($C$6/2)^2)</f>
        <v>#DIV/0!</v>
      </c>
      <c r="K4684" s="136">
        <f t="shared" ref="K4684:K4747" si="733">K4683+$C$7</f>
        <v>93460</v>
      </c>
      <c r="L4684" t="e">
        <f>SQRT(($C$5/2)^2-($C$5/2)^2*'(OLD) bottom seam length'!K4684^2/($C$6/2)^2)</f>
        <v>#DIV/0!</v>
      </c>
      <c r="O4684" s="136">
        <f t="shared" ref="O4684:O4747" si="734">O4683+$C$7</f>
        <v>93460</v>
      </c>
      <c r="P4684" t="b">
        <f t="shared" ref="P4684:P4747" si="735">IF(O4684&lt;=$P$6,$P$5)</f>
        <v>0</v>
      </c>
      <c r="T4684" s="136">
        <f t="shared" si="726"/>
        <v>93440</v>
      </c>
      <c r="U4684" t="e">
        <f>SQRT(($U$6/2)^2-($U$6/2)^2*'(OLD) bottom seam length'!T4684^2/($U$7/2)^2)</f>
        <v>#VALUE!</v>
      </c>
      <c r="W4684" s="136">
        <f t="shared" si="727"/>
        <v>93440</v>
      </c>
      <c r="X4684" t="e">
        <f>SQRT(($U$6/2)^2-($U$6/2)^2*'(OLD) bottom seam length'!W4684^2/($U$7/2)^2)</f>
        <v>#VALUE!</v>
      </c>
      <c r="Z4684" s="136">
        <f t="shared" si="728"/>
        <v>93440</v>
      </c>
      <c r="AA4684" t="e">
        <f>SQRT(($U$6/2)^2-($U$6/2)^2*'(OLD) bottom seam length'!Z4684^2/($U$7/2)^2)</f>
        <v>#VALUE!</v>
      </c>
      <c r="AC4684" s="136">
        <f t="shared" si="729"/>
        <v>93440</v>
      </c>
      <c r="AD4684" t="e">
        <f>SQRT(($U$6/2)^2-($U$6/2)^2*'(OLD) bottom seam length'!AC4684^2/($U$7/2)^2)</f>
        <v>#VALUE!</v>
      </c>
    </row>
    <row r="4685" spans="2:30">
      <c r="B4685" s="136">
        <f t="shared" si="730"/>
        <v>93480</v>
      </c>
      <c r="C4685" t="e">
        <f>SQRT(($C$5/2)^2-($C$5/2)^2*'(OLD) bottom seam length'!B4685^2/($C$6/2)^2)</f>
        <v>#DIV/0!</v>
      </c>
      <c r="E4685" s="136">
        <f t="shared" si="731"/>
        <v>93480</v>
      </c>
      <c r="F4685" t="e">
        <f>SQRT(($C$5/2)^2-($C$5/2)^2*'(OLD) bottom seam length'!E4685^2/($C$6/2)^2)</f>
        <v>#DIV/0!</v>
      </c>
      <c r="H4685" s="136">
        <f t="shared" si="732"/>
        <v>93480</v>
      </c>
      <c r="I4685" t="e">
        <f>SQRT(($C$5/2)^2-($C$5/2)^2*'(OLD) bottom seam length'!H4685^2/($C$6/2)^2)</f>
        <v>#DIV/0!</v>
      </c>
      <c r="K4685" s="136">
        <f t="shared" si="733"/>
        <v>93480</v>
      </c>
      <c r="L4685" t="e">
        <f>SQRT(($C$5/2)^2-($C$5/2)^2*'(OLD) bottom seam length'!K4685^2/($C$6/2)^2)</f>
        <v>#DIV/0!</v>
      </c>
      <c r="O4685" s="136">
        <f t="shared" si="734"/>
        <v>93480</v>
      </c>
      <c r="P4685" t="b">
        <f t="shared" si="735"/>
        <v>0</v>
      </c>
      <c r="T4685" s="136">
        <f t="shared" ref="T4685:T4748" si="736">T4684+$C$7</f>
        <v>93460</v>
      </c>
      <c r="U4685" t="e">
        <f>SQRT(($U$6/2)^2-($U$6/2)^2*'(OLD) bottom seam length'!T4685^2/($U$7/2)^2)</f>
        <v>#VALUE!</v>
      </c>
      <c r="W4685" s="136">
        <f t="shared" ref="W4685:W4748" si="737">W4684+$C$7</f>
        <v>93460</v>
      </c>
      <c r="X4685" t="e">
        <f>SQRT(($U$6/2)^2-($U$6/2)^2*'(OLD) bottom seam length'!W4685^2/($U$7/2)^2)</f>
        <v>#VALUE!</v>
      </c>
      <c r="Z4685" s="136">
        <f t="shared" ref="Z4685:Z4748" si="738">Z4684+$C$7</f>
        <v>93460</v>
      </c>
      <c r="AA4685" t="e">
        <f>SQRT(($U$6/2)^2-($U$6/2)^2*'(OLD) bottom seam length'!Z4685^2/($U$7/2)^2)</f>
        <v>#VALUE!</v>
      </c>
      <c r="AC4685" s="136">
        <f t="shared" ref="AC4685:AC4748" si="739">AC4684+$C$7</f>
        <v>93460</v>
      </c>
      <c r="AD4685" t="e">
        <f>SQRT(($U$6/2)^2-($U$6/2)^2*'(OLD) bottom seam length'!AC4685^2/($U$7/2)^2)</f>
        <v>#VALUE!</v>
      </c>
    </row>
    <row r="4686" spans="2:30">
      <c r="B4686" s="136">
        <f t="shared" si="730"/>
        <v>93500</v>
      </c>
      <c r="C4686" t="e">
        <f>SQRT(($C$5/2)^2-($C$5/2)^2*'(OLD) bottom seam length'!B4686^2/($C$6/2)^2)</f>
        <v>#DIV/0!</v>
      </c>
      <c r="E4686" s="136">
        <f t="shared" si="731"/>
        <v>93500</v>
      </c>
      <c r="F4686" t="e">
        <f>SQRT(($C$5/2)^2-($C$5/2)^2*'(OLD) bottom seam length'!E4686^2/($C$6/2)^2)</f>
        <v>#DIV/0!</v>
      </c>
      <c r="H4686" s="136">
        <f t="shared" si="732"/>
        <v>93500</v>
      </c>
      <c r="I4686" t="e">
        <f>SQRT(($C$5/2)^2-($C$5/2)^2*'(OLD) bottom seam length'!H4686^2/($C$6/2)^2)</f>
        <v>#DIV/0!</v>
      </c>
      <c r="K4686" s="136">
        <f t="shared" si="733"/>
        <v>93500</v>
      </c>
      <c r="L4686" t="e">
        <f>SQRT(($C$5/2)^2-($C$5/2)^2*'(OLD) bottom seam length'!K4686^2/($C$6/2)^2)</f>
        <v>#DIV/0!</v>
      </c>
      <c r="O4686" s="136">
        <f t="shared" si="734"/>
        <v>93500</v>
      </c>
      <c r="P4686" t="b">
        <f t="shared" si="735"/>
        <v>0</v>
      </c>
      <c r="T4686" s="136">
        <f t="shared" si="736"/>
        <v>93480</v>
      </c>
      <c r="U4686" t="e">
        <f>SQRT(($U$6/2)^2-($U$6/2)^2*'(OLD) bottom seam length'!T4686^2/($U$7/2)^2)</f>
        <v>#VALUE!</v>
      </c>
      <c r="W4686" s="136">
        <f t="shared" si="737"/>
        <v>93480</v>
      </c>
      <c r="X4686" t="e">
        <f>SQRT(($U$6/2)^2-($U$6/2)^2*'(OLD) bottom seam length'!W4686^2/($U$7/2)^2)</f>
        <v>#VALUE!</v>
      </c>
      <c r="Z4686" s="136">
        <f t="shared" si="738"/>
        <v>93480</v>
      </c>
      <c r="AA4686" t="e">
        <f>SQRT(($U$6/2)^2-($U$6/2)^2*'(OLD) bottom seam length'!Z4686^2/($U$7/2)^2)</f>
        <v>#VALUE!</v>
      </c>
      <c r="AC4686" s="136">
        <f t="shared" si="739"/>
        <v>93480</v>
      </c>
      <c r="AD4686" t="e">
        <f>SQRT(($U$6/2)^2-($U$6/2)^2*'(OLD) bottom seam length'!AC4686^2/($U$7/2)^2)</f>
        <v>#VALUE!</v>
      </c>
    </row>
    <row r="4687" spans="2:30">
      <c r="B4687" s="136">
        <f t="shared" si="730"/>
        <v>93520</v>
      </c>
      <c r="C4687" t="e">
        <f>SQRT(($C$5/2)^2-($C$5/2)^2*'(OLD) bottom seam length'!B4687^2/($C$6/2)^2)</f>
        <v>#DIV/0!</v>
      </c>
      <c r="E4687" s="136">
        <f t="shared" si="731"/>
        <v>93520</v>
      </c>
      <c r="F4687" t="e">
        <f>SQRT(($C$5/2)^2-($C$5/2)^2*'(OLD) bottom seam length'!E4687^2/($C$6/2)^2)</f>
        <v>#DIV/0!</v>
      </c>
      <c r="H4687" s="136">
        <f t="shared" si="732"/>
        <v>93520</v>
      </c>
      <c r="I4687" t="e">
        <f>SQRT(($C$5/2)^2-($C$5/2)^2*'(OLD) bottom seam length'!H4687^2/($C$6/2)^2)</f>
        <v>#DIV/0!</v>
      </c>
      <c r="K4687" s="136">
        <f t="shared" si="733"/>
        <v>93520</v>
      </c>
      <c r="L4687" t="e">
        <f>SQRT(($C$5/2)^2-($C$5/2)^2*'(OLD) bottom seam length'!K4687^2/($C$6/2)^2)</f>
        <v>#DIV/0!</v>
      </c>
      <c r="O4687" s="136">
        <f t="shared" si="734"/>
        <v>93520</v>
      </c>
      <c r="P4687" t="b">
        <f t="shared" si="735"/>
        <v>0</v>
      </c>
      <c r="T4687" s="136">
        <f t="shared" si="736"/>
        <v>93500</v>
      </c>
      <c r="U4687" t="e">
        <f>SQRT(($U$6/2)^2-($U$6/2)^2*'(OLD) bottom seam length'!T4687^2/($U$7/2)^2)</f>
        <v>#VALUE!</v>
      </c>
      <c r="W4687" s="136">
        <f t="shared" si="737"/>
        <v>93500</v>
      </c>
      <c r="X4687" t="e">
        <f>SQRT(($U$6/2)^2-($U$6/2)^2*'(OLD) bottom seam length'!W4687^2/($U$7/2)^2)</f>
        <v>#VALUE!</v>
      </c>
      <c r="Z4687" s="136">
        <f t="shared" si="738"/>
        <v>93500</v>
      </c>
      <c r="AA4687" t="e">
        <f>SQRT(($U$6/2)^2-($U$6/2)^2*'(OLD) bottom seam length'!Z4687^2/($U$7/2)^2)</f>
        <v>#VALUE!</v>
      </c>
      <c r="AC4687" s="136">
        <f t="shared" si="739"/>
        <v>93500</v>
      </c>
      <c r="AD4687" t="e">
        <f>SQRT(($U$6/2)^2-($U$6/2)^2*'(OLD) bottom seam length'!AC4687^2/($U$7/2)^2)</f>
        <v>#VALUE!</v>
      </c>
    </row>
    <row r="4688" spans="2:30">
      <c r="B4688" s="136">
        <f t="shared" si="730"/>
        <v>93540</v>
      </c>
      <c r="C4688" t="e">
        <f>SQRT(($C$5/2)^2-($C$5/2)^2*'(OLD) bottom seam length'!B4688^2/($C$6/2)^2)</f>
        <v>#DIV/0!</v>
      </c>
      <c r="E4688" s="136">
        <f t="shared" si="731"/>
        <v>93540</v>
      </c>
      <c r="F4688" t="e">
        <f>SQRT(($C$5/2)^2-($C$5/2)^2*'(OLD) bottom seam length'!E4688^2/($C$6/2)^2)</f>
        <v>#DIV/0!</v>
      </c>
      <c r="H4688" s="136">
        <f t="shared" si="732"/>
        <v>93540</v>
      </c>
      <c r="I4688" t="e">
        <f>SQRT(($C$5/2)^2-($C$5/2)^2*'(OLD) bottom seam length'!H4688^2/($C$6/2)^2)</f>
        <v>#DIV/0!</v>
      </c>
      <c r="K4688" s="136">
        <f t="shared" si="733"/>
        <v>93540</v>
      </c>
      <c r="L4688" t="e">
        <f>SQRT(($C$5/2)^2-($C$5/2)^2*'(OLD) bottom seam length'!K4688^2/($C$6/2)^2)</f>
        <v>#DIV/0!</v>
      </c>
      <c r="O4688" s="136">
        <f t="shared" si="734"/>
        <v>93540</v>
      </c>
      <c r="P4688" t="b">
        <f t="shared" si="735"/>
        <v>0</v>
      </c>
      <c r="T4688" s="136">
        <f t="shared" si="736"/>
        <v>93520</v>
      </c>
      <c r="U4688" t="e">
        <f>SQRT(($U$6/2)^2-($U$6/2)^2*'(OLD) bottom seam length'!T4688^2/($U$7/2)^2)</f>
        <v>#VALUE!</v>
      </c>
      <c r="W4688" s="136">
        <f t="shared" si="737"/>
        <v>93520</v>
      </c>
      <c r="X4688" t="e">
        <f>SQRT(($U$6/2)^2-($U$6/2)^2*'(OLD) bottom seam length'!W4688^2/($U$7/2)^2)</f>
        <v>#VALUE!</v>
      </c>
      <c r="Z4688" s="136">
        <f t="shared" si="738"/>
        <v>93520</v>
      </c>
      <c r="AA4688" t="e">
        <f>SQRT(($U$6/2)^2-($U$6/2)^2*'(OLD) bottom seam length'!Z4688^2/($U$7/2)^2)</f>
        <v>#VALUE!</v>
      </c>
      <c r="AC4688" s="136">
        <f t="shared" si="739"/>
        <v>93520</v>
      </c>
      <c r="AD4688" t="e">
        <f>SQRT(($U$6/2)^2-($U$6/2)^2*'(OLD) bottom seam length'!AC4688^2/($U$7/2)^2)</f>
        <v>#VALUE!</v>
      </c>
    </row>
    <row r="4689" spans="2:30">
      <c r="B4689" s="136">
        <f t="shared" si="730"/>
        <v>93560</v>
      </c>
      <c r="C4689" t="e">
        <f>SQRT(($C$5/2)^2-($C$5/2)^2*'(OLD) bottom seam length'!B4689^2/($C$6/2)^2)</f>
        <v>#DIV/0!</v>
      </c>
      <c r="E4689" s="136">
        <f t="shared" si="731"/>
        <v>93560</v>
      </c>
      <c r="F4689" t="e">
        <f>SQRT(($C$5/2)^2-($C$5/2)^2*'(OLD) bottom seam length'!E4689^2/($C$6/2)^2)</f>
        <v>#DIV/0!</v>
      </c>
      <c r="H4689" s="136">
        <f t="shared" si="732"/>
        <v>93560</v>
      </c>
      <c r="I4689" t="e">
        <f>SQRT(($C$5/2)^2-($C$5/2)^2*'(OLD) bottom seam length'!H4689^2/($C$6/2)^2)</f>
        <v>#DIV/0!</v>
      </c>
      <c r="K4689" s="136">
        <f t="shared" si="733"/>
        <v>93560</v>
      </c>
      <c r="L4689" t="e">
        <f>SQRT(($C$5/2)^2-($C$5/2)^2*'(OLD) bottom seam length'!K4689^2/($C$6/2)^2)</f>
        <v>#DIV/0!</v>
      </c>
      <c r="O4689" s="136">
        <f t="shared" si="734"/>
        <v>93560</v>
      </c>
      <c r="P4689" t="b">
        <f t="shared" si="735"/>
        <v>0</v>
      </c>
      <c r="T4689" s="136">
        <f t="shared" si="736"/>
        <v>93540</v>
      </c>
      <c r="U4689" t="e">
        <f>SQRT(($U$6/2)^2-($U$6/2)^2*'(OLD) bottom seam length'!T4689^2/($U$7/2)^2)</f>
        <v>#VALUE!</v>
      </c>
      <c r="W4689" s="136">
        <f t="shared" si="737"/>
        <v>93540</v>
      </c>
      <c r="X4689" t="e">
        <f>SQRT(($U$6/2)^2-($U$6/2)^2*'(OLD) bottom seam length'!W4689^2/($U$7/2)^2)</f>
        <v>#VALUE!</v>
      </c>
      <c r="Z4689" s="136">
        <f t="shared" si="738"/>
        <v>93540</v>
      </c>
      <c r="AA4689" t="e">
        <f>SQRT(($U$6/2)^2-($U$6/2)^2*'(OLD) bottom seam length'!Z4689^2/($U$7/2)^2)</f>
        <v>#VALUE!</v>
      </c>
      <c r="AC4689" s="136">
        <f t="shared" si="739"/>
        <v>93540</v>
      </c>
      <c r="AD4689" t="e">
        <f>SQRT(($U$6/2)^2-($U$6/2)^2*'(OLD) bottom seam length'!AC4689^2/($U$7/2)^2)</f>
        <v>#VALUE!</v>
      </c>
    </row>
    <row r="4690" spans="2:30">
      <c r="B4690" s="136">
        <f t="shared" si="730"/>
        <v>93580</v>
      </c>
      <c r="C4690" t="e">
        <f>SQRT(($C$5/2)^2-($C$5/2)^2*'(OLD) bottom seam length'!B4690^2/($C$6/2)^2)</f>
        <v>#DIV/0!</v>
      </c>
      <c r="E4690" s="136">
        <f t="shared" si="731"/>
        <v>93580</v>
      </c>
      <c r="F4690" t="e">
        <f>SQRT(($C$5/2)^2-($C$5/2)^2*'(OLD) bottom seam length'!E4690^2/($C$6/2)^2)</f>
        <v>#DIV/0!</v>
      </c>
      <c r="H4690" s="136">
        <f t="shared" si="732"/>
        <v>93580</v>
      </c>
      <c r="I4690" t="e">
        <f>SQRT(($C$5/2)^2-($C$5/2)^2*'(OLD) bottom seam length'!H4690^2/($C$6/2)^2)</f>
        <v>#DIV/0!</v>
      </c>
      <c r="K4690" s="136">
        <f t="shared" si="733"/>
        <v>93580</v>
      </c>
      <c r="L4690" t="e">
        <f>SQRT(($C$5/2)^2-($C$5/2)^2*'(OLD) bottom seam length'!K4690^2/($C$6/2)^2)</f>
        <v>#DIV/0!</v>
      </c>
      <c r="O4690" s="136">
        <f t="shared" si="734"/>
        <v>93580</v>
      </c>
      <c r="P4690" t="b">
        <f t="shared" si="735"/>
        <v>0</v>
      </c>
      <c r="T4690" s="136">
        <f t="shared" si="736"/>
        <v>93560</v>
      </c>
      <c r="U4690" t="e">
        <f>SQRT(($U$6/2)^2-($U$6/2)^2*'(OLD) bottom seam length'!T4690^2/($U$7/2)^2)</f>
        <v>#VALUE!</v>
      </c>
      <c r="W4690" s="136">
        <f t="shared" si="737"/>
        <v>93560</v>
      </c>
      <c r="X4690" t="e">
        <f>SQRT(($U$6/2)^2-($U$6/2)^2*'(OLD) bottom seam length'!W4690^2/($U$7/2)^2)</f>
        <v>#VALUE!</v>
      </c>
      <c r="Z4690" s="136">
        <f t="shared" si="738"/>
        <v>93560</v>
      </c>
      <c r="AA4690" t="e">
        <f>SQRT(($U$6/2)^2-($U$6/2)^2*'(OLD) bottom seam length'!Z4690^2/($U$7/2)^2)</f>
        <v>#VALUE!</v>
      </c>
      <c r="AC4690" s="136">
        <f t="shared" si="739"/>
        <v>93560</v>
      </c>
      <c r="AD4690" t="e">
        <f>SQRT(($U$6/2)^2-($U$6/2)^2*'(OLD) bottom seam length'!AC4690^2/($U$7/2)^2)</f>
        <v>#VALUE!</v>
      </c>
    </row>
    <row r="4691" spans="2:30">
      <c r="B4691" s="136">
        <f t="shared" si="730"/>
        <v>93600</v>
      </c>
      <c r="C4691" t="e">
        <f>SQRT(($C$5/2)^2-($C$5/2)^2*'(OLD) bottom seam length'!B4691^2/($C$6/2)^2)</f>
        <v>#DIV/0!</v>
      </c>
      <c r="E4691" s="136">
        <f t="shared" si="731"/>
        <v>93600</v>
      </c>
      <c r="F4691" t="e">
        <f>SQRT(($C$5/2)^2-($C$5/2)^2*'(OLD) bottom seam length'!E4691^2/($C$6/2)^2)</f>
        <v>#DIV/0!</v>
      </c>
      <c r="H4691" s="136">
        <f t="shared" si="732"/>
        <v>93600</v>
      </c>
      <c r="I4691" t="e">
        <f>SQRT(($C$5/2)^2-($C$5/2)^2*'(OLD) bottom seam length'!H4691^2/($C$6/2)^2)</f>
        <v>#DIV/0!</v>
      </c>
      <c r="K4691" s="136">
        <f t="shared" si="733"/>
        <v>93600</v>
      </c>
      <c r="L4691" t="e">
        <f>SQRT(($C$5/2)^2-($C$5/2)^2*'(OLD) bottom seam length'!K4691^2/($C$6/2)^2)</f>
        <v>#DIV/0!</v>
      </c>
      <c r="O4691" s="136">
        <f t="shared" si="734"/>
        <v>93600</v>
      </c>
      <c r="P4691" t="b">
        <f t="shared" si="735"/>
        <v>0</v>
      </c>
      <c r="T4691" s="136">
        <f t="shared" si="736"/>
        <v>93580</v>
      </c>
      <c r="U4691" t="e">
        <f>SQRT(($U$6/2)^2-($U$6/2)^2*'(OLD) bottom seam length'!T4691^2/($U$7/2)^2)</f>
        <v>#VALUE!</v>
      </c>
      <c r="W4691" s="136">
        <f t="shared" si="737"/>
        <v>93580</v>
      </c>
      <c r="X4691" t="e">
        <f>SQRT(($U$6/2)^2-($U$6/2)^2*'(OLD) bottom seam length'!W4691^2/($U$7/2)^2)</f>
        <v>#VALUE!</v>
      </c>
      <c r="Z4691" s="136">
        <f t="shared" si="738"/>
        <v>93580</v>
      </c>
      <c r="AA4691" t="e">
        <f>SQRT(($U$6/2)^2-($U$6/2)^2*'(OLD) bottom seam length'!Z4691^2/($U$7/2)^2)</f>
        <v>#VALUE!</v>
      </c>
      <c r="AC4691" s="136">
        <f t="shared" si="739"/>
        <v>93580</v>
      </c>
      <c r="AD4691" t="e">
        <f>SQRT(($U$6/2)^2-($U$6/2)^2*'(OLD) bottom seam length'!AC4691^2/($U$7/2)^2)</f>
        <v>#VALUE!</v>
      </c>
    </row>
    <row r="4692" spans="2:30">
      <c r="B4692" s="136">
        <f t="shared" si="730"/>
        <v>93620</v>
      </c>
      <c r="C4692" t="e">
        <f>SQRT(($C$5/2)^2-($C$5/2)^2*'(OLD) bottom seam length'!B4692^2/($C$6/2)^2)</f>
        <v>#DIV/0!</v>
      </c>
      <c r="E4692" s="136">
        <f t="shared" si="731"/>
        <v>93620</v>
      </c>
      <c r="F4692" t="e">
        <f>SQRT(($C$5/2)^2-($C$5/2)^2*'(OLD) bottom seam length'!E4692^2/($C$6/2)^2)</f>
        <v>#DIV/0!</v>
      </c>
      <c r="H4692" s="136">
        <f t="shared" si="732"/>
        <v>93620</v>
      </c>
      <c r="I4692" t="e">
        <f>SQRT(($C$5/2)^2-($C$5/2)^2*'(OLD) bottom seam length'!H4692^2/($C$6/2)^2)</f>
        <v>#DIV/0!</v>
      </c>
      <c r="K4692" s="136">
        <f t="shared" si="733"/>
        <v>93620</v>
      </c>
      <c r="L4692" t="e">
        <f>SQRT(($C$5/2)^2-($C$5/2)^2*'(OLD) bottom seam length'!K4692^2/($C$6/2)^2)</f>
        <v>#DIV/0!</v>
      </c>
      <c r="O4692" s="136">
        <f t="shared" si="734"/>
        <v>93620</v>
      </c>
      <c r="P4692" t="b">
        <f t="shared" si="735"/>
        <v>0</v>
      </c>
      <c r="T4692" s="136">
        <f t="shared" si="736"/>
        <v>93600</v>
      </c>
      <c r="U4692" t="e">
        <f>SQRT(($U$6/2)^2-($U$6/2)^2*'(OLD) bottom seam length'!T4692^2/($U$7/2)^2)</f>
        <v>#VALUE!</v>
      </c>
      <c r="W4692" s="136">
        <f t="shared" si="737"/>
        <v>93600</v>
      </c>
      <c r="X4692" t="e">
        <f>SQRT(($U$6/2)^2-($U$6/2)^2*'(OLD) bottom seam length'!W4692^2/($U$7/2)^2)</f>
        <v>#VALUE!</v>
      </c>
      <c r="Z4692" s="136">
        <f t="shared" si="738"/>
        <v>93600</v>
      </c>
      <c r="AA4692" t="e">
        <f>SQRT(($U$6/2)^2-($U$6/2)^2*'(OLD) bottom seam length'!Z4692^2/($U$7/2)^2)</f>
        <v>#VALUE!</v>
      </c>
      <c r="AC4692" s="136">
        <f t="shared" si="739"/>
        <v>93600</v>
      </c>
      <c r="AD4692" t="e">
        <f>SQRT(($U$6/2)^2-($U$6/2)^2*'(OLD) bottom seam length'!AC4692^2/($U$7/2)^2)</f>
        <v>#VALUE!</v>
      </c>
    </row>
    <row r="4693" spans="2:30">
      <c r="B4693" s="136">
        <f t="shared" si="730"/>
        <v>93640</v>
      </c>
      <c r="C4693" t="e">
        <f>SQRT(($C$5/2)^2-($C$5/2)^2*'(OLD) bottom seam length'!B4693^2/($C$6/2)^2)</f>
        <v>#DIV/0!</v>
      </c>
      <c r="E4693" s="136">
        <f t="shared" si="731"/>
        <v>93640</v>
      </c>
      <c r="F4693" t="e">
        <f>SQRT(($C$5/2)^2-($C$5/2)^2*'(OLD) bottom seam length'!E4693^2/($C$6/2)^2)</f>
        <v>#DIV/0!</v>
      </c>
      <c r="H4693" s="136">
        <f t="shared" si="732"/>
        <v>93640</v>
      </c>
      <c r="I4693" t="e">
        <f>SQRT(($C$5/2)^2-($C$5/2)^2*'(OLD) bottom seam length'!H4693^2/($C$6/2)^2)</f>
        <v>#DIV/0!</v>
      </c>
      <c r="K4693" s="136">
        <f t="shared" si="733"/>
        <v>93640</v>
      </c>
      <c r="L4693" t="e">
        <f>SQRT(($C$5/2)^2-($C$5/2)^2*'(OLD) bottom seam length'!K4693^2/($C$6/2)^2)</f>
        <v>#DIV/0!</v>
      </c>
      <c r="O4693" s="136">
        <f t="shared" si="734"/>
        <v>93640</v>
      </c>
      <c r="P4693" t="b">
        <f t="shared" si="735"/>
        <v>0</v>
      </c>
      <c r="T4693" s="136">
        <f t="shared" si="736"/>
        <v>93620</v>
      </c>
      <c r="U4693" t="e">
        <f>SQRT(($U$6/2)^2-($U$6/2)^2*'(OLD) bottom seam length'!T4693^2/($U$7/2)^2)</f>
        <v>#VALUE!</v>
      </c>
      <c r="W4693" s="136">
        <f t="shared" si="737"/>
        <v>93620</v>
      </c>
      <c r="X4693" t="e">
        <f>SQRT(($U$6/2)^2-($U$6/2)^2*'(OLD) bottom seam length'!W4693^2/($U$7/2)^2)</f>
        <v>#VALUE!</v>
      </c>
      <c r="Z4693" s="136">
        <f t="shared" si="738"/>
        <v>93620</v>
      </c>
      <c r="AA4693" t="e">
        <f>SQRT(($U$6/2)^2-($U$6/2)^2*'(OLD) bottom seam length'!Z4693^2/($U$7/2)^2)</f>
        <v>#VALUE!</v>
      </c>
      <c r="AC4693" s="136">
        <f t="shared" si="739"/>
        <v>93620</v>
      </c>
      <c r="AD4693" t="e">
        <f>SQRT(($U$6/2)^2-($U$6/2)^2*'(OLD) bottom seam length'!AC4693^2/($U$7/2)^2)</f>
        <v>#VALUE!</v>
      </c>
    </row>
    <row r="4694" spans="2:30">
      <c r="B4694" s="136">
        <f t="shared" si="730"/>
        <v>93660</v>
      </c>
      <c r="C4694" t="e">
        <f>SQRT(($C$5/2)^2-($C$5/2)^2*'(OLD) bottom seam length'!B4694^2/($C$6/2)^2)</f>
        <v>#DIV/0!</v>
      </c>
      <c r="E4694" s="136">
        <f t="shared" si="731"/>
        <v>93660</v>
      </c>
      <c r="F4694" t="e">
        <f>SQRT(($C$5/2)^2-($C$5/2)^2*'(OLD) bottom seam length'!E4694^2/($C$6/2)^2)</f>
        <v>#DIV/0!</v>
      </c>
      <c r="H4694" s="136">
        <f t="shared" si="732"/>
        <v>93660</v>
      </c>
      <c r="I4694" t="e">
        <f>SQRT(($C$5/2)^2-($C$5/2)^2*'(OLD) bottom seam length'!H4694^2/($C$6/2)^2)</f>
        <v>#DIV/0!</v>
      </c>
      <c r="K4694" s="136">
        <f t="shared" si="733"/>
        <v>93660</v>
      </c>
      <c r="L4694" t="e">
        <f>SQRT(($C$5/2)^2-($C$5/2)^2*'(OLD) bottom seam length'!K4694^2/($C$6/2)^2)</f>
        <v>#DIV/0!</v>
      </c>
      <c r="O4694" s="136">
        <f t="shared" si="734"/>
        <v>93660</v>
      </c>
      <c r="P4694" t="b">
        <f t="shared" si="735"/>
        <v>0</v>
      </c>
      <c r="T4694" s="136">
        <f t="shared" si="736"/>
        <v>93640</v>
      </c>
      <c r="U4694" t="e">
        <f>SQRT(($U$6/2)^2-($U$6/2)^2*'(OLD) bottom seam length'!T4694^2/($U$7/2)^2)</f>
        <v>#VALUE!</v>
      </c>
      <c r="W4694" s="136">
        <f t="shared" si="737"/>
        <v>93640</v>
      </c>
      <c r="X4694" t="e">
        <f>SQRT(($U$6/2)^2-($U$6/2)^2*'(OLD) bottom seam length'!W4694^2/($U$7/2)^2)</f>
        <v>#VALUE!</v>
      </c>
      <c r="Z4694" s="136">
        <f t="shared" si="738"/>
        <v>93640</v>
      </c>
      <c r="AA4694" t="e">
        <f>SQRT(($U$6/2)^2-($U$6/2)^2*'(OLD) bottom seam length'!Z4694^2/($U$7/2)^2)</f>
        <v>#VALUE!</v>
      </c>
      <c r="AC4694" s="136">
        <f t="shared" si="739"/>
        <v>93640</v>
      </c>
      <c r="AD4694" t="e">
        <f>SQRT(($U$6/2)^2-($U$6/2)^2*'(OLD) bottom seam length'!AC4694^2/($U$7/2)^2)</f>
        <v>#VALUE!</v>
      </c>
    </row>
    <row r="4695" spans="2:30">
      <c r="B4695" s="136">
        <f t="shared" si="730"/>
        <v>93680</v>
      </c>
      <c r="C4695" t="e">
        <f>SQRT(($C$5/2)^2-($C$5/2)^2*'(OLD) bottom seam length'!B4695^2/($C$6/2)^2)</f>
        <v>#DIV/0!</v>
      </c>
      <c r="E4695" s="136">
        <f t="shared" si="731"/>
        <v>93680</v>
      </c>
      <c r="F4695" t="e">
        <f>SQRT(($C$5/2)^2-($C$5/2)^2*'(OLD) bottom seam length'!E4695^2/($C$6/2)^2)</f>
        <v>#DIV/0!</v>
      </c>
      <c r="H4695" s="136">
        <f t="shared" si="732"/>
        <v>93680</v>
      </c>
      <c r="I4695" t="e">
        <f>SQRT(($C$5/2)^2-($C$5/2)^2*'(OLD) bottom seam length'!H4695^2/($C$6/2)^2)</f>
        <v>#DIV/0!</v>
      </c>
      <c r="K4695" s="136">
        <f t="shared" si="733"/>
        <v>93680</v>
      </c>
      <c r="L4695" t="e">
        <f>SQRT(($C$5/2)^2-($C$5/2)^2*'(OLD) bottom seam length'!K4695^2/($C$6/2)^2)</f>
        <v>#DIV/0!</v>
      </c>
      <c r="O4695" s="136">
        <f t="shared" si="734"/>
        <v>93680</v>
      </c>
      <c r="P4695" t="b">
        <f t="shared" si="735"/>
        <v>0</v>
      </c>
      <c r="T4695" s="136">
        <f t="shared" si="736"/>
        <v>93660</v>
      </c>
      <c r="U4695" t="e">
        <f>SQRT(($U$6/2)^2-($U$6/2)^2*'(OLD) bottom seam length'!T4695^2/($U$7/2)^2)</f>
        <v>#VALUE!</v>
      </c>
      <c r="W4695" s="136">
        <f t="shared" si="737"/>
        <v>93660</v>
      </c>
      <c r="X4695" t="e">
        <f>SQRT(($U$6/2)^2-($U$6/2)^2*'(OLD) bottom seam length'!W4695^2/($U$7/2)^2)</f>
        <v>#VALUE!</v>
      </c>
      <c r="Z4695" s="136">
        <f t="shared" si="738"/>
        <v>93660</v>
      </c>
      <c r="AA4695" t="e">
        <f>SQRT(($U$6/2)^2-($U$6/2)^2*'(OLD) bottom seam length'!Z4695^2/($U$7/2)^2)</f>
        <v>#VALUE!</v>
      </c>
      <c r="AC4695" s="136">
        <f t="shared" si="739"/>
        <v>93660</v>
      </c>
      <c r="AD4695" t="e">
        <f>SQRT(($U$6/2)^2-($U$6/2)^2*'(OLD) bottom seam length'!AC4695^2/($U$7/2)^2)</f>
        <v>#VALUE!</v>
      </c>
    </row>
    <row r="4696" spans="2:30">
      <c r="B4696" s="136">
        <f t="shared" si="730"/>
        <v>93700</v>
      </c>
      <c r="C4696" t="e">
        <f>SQRT(($C$5/2)^2-($C$5/2)^2*'(OLD) bottom seam length'!B4696^2/($C$6/2)^2)</f>
        <v>#DIV/0!</v>
      </c>
      <c r="E4696" s="136">
        <f t="shared" si="731"/>
        <v>93700</v>
      </c>
      <c r="F4696" t="e">
        <f>SQRT(($C$5/2)^2-($C$5/2)^2*'(OLD) bottom seam length'!E4696^2/($C$6/2)^2)</f>
        <v>#DIV/0!</v>
      </c>
      <c r="H4696" s="136">
        <f t="shared" si="732"/>
        <v>93700</v>
      </c>
      <c r="I4696" t="e">
        <f>SQRT(($C$5/2)^2-($C$5/2)^2*'(OLD) bottom seam length'!H4696^2/($C$6/2)^2)</f>
        <v>#DIV/0!</v>
      </c>
      <c r="K4696" s="136">
        <f t="shared" si="733"/>
        <v>93700</v>
      </c>
      <c r="L4696" t="e">
        <f>SQRT(($C$5/2)^2-($C$5/2)^2*'(OLD) bottom seam length'!K4696^2/($C$6/2)^2)</f>
        <v>#DIV/0!</v>
      </c>
      <c r="O4696" s="136">
        <f t="shared" si="734"/>
        <v>93700</v>
      </c>
      <c r="P4696" t="b">
        <f t="shared" si="735"/>
        <v>0</v>
      </c>
      <c r="T4696" s="136">
        <f t="shared" si="736"/>
        <v>93680</v>
      </c>
      <c r="U4696" t="e">
        <f>SQRT(($U$6/2)^2-($U$6/2)^2*'(OLD) bottom seam length'!T4696^2/($U$7/2)^2)</f>
        <v>#VALUE!</v>
      </c>
      <c r="W4696" s="136">
        <f t="shared" si="737"/>
        <v>93680</v>
      </c>
      <c r="X4696" t="e">
        <f>SQRT(($U$6/2)^2-($U$6/2)^2*'(OLD) bottom seam length'!W4696^2/($U$7/2)^2)</f>
        <v>#VALUE!</v>
      </c>
      <c r="Z4696" s="136">
        <f t="shared" si="738"/>
        <v>93680</v>
      </c>
      <c r="AA4696" t="e">
        <f>SQRT(($U$6/2)^2-($U$6/2)^2*'(OLD) bottom seam length'!Z4696^2/($U$7/2)^2)</f>
        <v>#VALUE!</v>
      </c>
      <c r="AC4696" s="136">
        <f t="shared" si="739"/>
        <v>93680</v>
      </c>
      <c r="AD4696" t="e">
        <f>SQRT(($U$6/2)^2-($U$6/2)^2*'(OLD) bottom seam length'!AC4696^2/($U$7/2)^2)</f>
        <v>#VALUE!</v>
      </c>
    </row>
    <row r="4697" spans="2:30">
      <c r="B4697" s="136">
        <f t="shared" si="730"/>
        <v>93720</v>
      </c>
      <c r="C4697" t="e">
        <f>SQRT(($C$5/2)^2-($C$5/2)^2*'(OLD) bottom seam length'!B4697^2/($C$6/2)^2)</f>
        <v>#DIV/0!</v>
      </c>
      <c r="E4697" s="136">
        <f t="shared" si="731"/>
        <v>93720</v>
      </c>
      <c r="F4697" t="e">
        <f>SQRT(($C$5/2)^2-($C$5/2)^2*'(OLD) bottom seam length'!E4697^2/($C$6/2)^2)</f>
        <v>#DIV/0!</v>
      </c>
      <c r="H4697" s="136">
        <f t="shared" si="732"/>
        <v>93720</v>
      </c>
      <c r="I4697" t="e">
        <f>SQRT(($C$5/2)^2-($C$5/2)^2*'(OLD) bottom seam length'!H4697^2/($C$6/2)^2)</f>
        <v>#DIV/0!</v>
      </c>
      <c r="K4697" s="136">
        <f t="shared" si="733"/>
        <v>93720</v>
      </c>
      <c r="L4697" t="e">
        <f>SQRT(($C$5/2)^2-($C$5/2)^2*'(OLD) bottom seam length'!K4697^2/($C$6/2)^2)</f>
        <v>#DIV/0!</v>
      </c>
      <c r="O4697" s="136">
        <f t="shared" si="734"/>
        <v>93720</v>
      </c>
      <c r="P4697" t="b">
        <f t="shared" si="735"/>
        <v>0</v>
      </c>
      <c r="T4697" s="136">
        <f t="shared" si="736"/>
        <v>93700</v>
      </c>
      <c r="U4697" t="e">
        <f>SQRT(($U$6/2)^2-($U$6/2)^2*'(OLD) bottom seam length'!T4697^2/($U$7/2)^2)</f>
        <v>#VALUE!</v>
      </c>
      <c r="W4697" s="136">
        <f t="shared" si="737"/>
        <v>93700</v>
      </c>
      <c r="X4697" t="e">
        <f>SQRT(($U$6/2)^2-($U$6/2)^2*'(OLD) bottom seam length'!W4697^2/($U$7/2)^2)</f>
        <v>#VALUE!</v>
      </c>
      <c r="Z4697" s="136">
        <f t="shared" si="738"/>
        <v>93700</v>
      </c>
      <c r="AA4697" t="e">
        <f>SQRT(($U$6/2)^2-($U$6/2)^2*'(OLD) bottom seam length'!Z4697^2/($U$7/2)^2)</f>
        <v>#VALUE!</v>
      </c>
      <c r="AC4697" s="136">
        <f t="shared" si="739"/>
        <v>93700</v>
      </c>
      <c r="AD4697" t="e">
        <f>SQRT(($U$6/2)^2-($U$6/2)^2*'(OLD) bottom seam length'!AC4697^2/($U$7/2)^2)</f>
        <v>#VALUE!</v>
      </c>
    </row>
    <row r="4698" spans="2:30">
      <c r="B4698" s="136">
        <f t="shared" si="730"/>
        <v>93740</v>
      </c>
      <c r="C4698" t="e">
        <f>SQRT(($C$5/2)^2-($C$5/2)^2*'(OLD) bottom seam length'!B4698^2/($C$6/2)^2)</f>
        <v>#DIV/0!</v>
      </c>
      <c r="E4698" s="136">
        <f t="shared" si="731"/>
        <v>93740</v>
      </c>
      <c r="F4698" t="e">
        <f>SQRT(($C$5/2)^2-($C$5/2)^2*'(OLD) bottom seam length'!E4698^2/($C$6/2)^2)</f>
        <v>#DIV/0!</v>
      </c>
      <c r="H4698" s="136">
        <f t="shared" si="732"/>
        <v>93740</v>
      </c>
      <c r="I4698" t="e">
        <f>SQRT(($C$5/2)^2-($C$5/2)^2*'(OLD) bottom seam length'!H4698^2/($C$6/2)^2)</f>
        <v>#DIV/0!</v>
      </c>
      <c r="K4698" s="136">
        <f t="shared" si="733"/>
        <v>93740</v>
      </c>
      <c r="L4698" t="e">
        <f>SQRT(($C$5/2)^2-($C$5/2)^2*'(OLD) bottom seam length'!K4698^2/($C$6/2)^2)</f>
        <v>#DIV/0!</v>
      </c>
      <c r="O4698" s="136">
        <f t="shared" si="734"/>
        <v>93740</v>
      </c>
      <c r="P4698" t="b">
        <f t="shared" si="735"/>
        <v>0</v>
      </c>
      <c r="T4698" s="136">
        <f t="shared" si="736"/>
        <v>93720</v>
      </c>
      <c r="U4698" t="e">
        <f>SQRT(($U$6/2)^2-($U$6/2)^2*'(OLD) bottom seam length'!T4698^2/($U$7/2)^2)</f>
        <v>#VALUE!</v>
      </c>
      <c r="W4698" s="136">
        <f t="shared" si="737"/>
        <v>93720</v>
      </c>
      <c r="X4698" t="e">
        <f>SQRT(($U$6/2)^2-($U$6/2)^2*'(OLD) bottom seam length'!W4698^2/($U$7/2)^2)</f>
        <v>#VALUE!</v>
      </c>
      <c r="Z4698" s="136">
        <f t="shared" si="738"/>
        <v>93720</v>
      </c>
      <c r="AA4698" t="e">
        <f>SQRT(($U$6/2)^2-($U$6/2)^2*'(OLD) bottom seam length'!Z4698^2/($U$7/2)^2)</f>
        <v>#VALUE!</v>
      </c>
      <c r="AC4698" s="136">
        <f t="shared" si="739"/>
        <v>93720</v>
      </c>
      <c r="AD4698" t="e">
        <f>SQRT(($U$6/2)^2-($U$6/2)^2*'(OLD) bottom seam length'!AC4698^2/($U$7/2)^2)</f>
        <v>#VALUE!</v>
      </c>
    </row>
    <row r="4699" spans="2:30">
      <c r="B4699" s="136">
        <f t="shared" si="730"/>
        <v>93760</v>
      </c>
      <c r="C4699" t="e">
        <f>SQRT(($C$5/2)^2-($C$5/2)^2*'(OLD) bottom seam length'!B4699^2/($C$6/2)^2)</f>
        <v>#DIV/0!</v>
      </c>
      <c r="E4699" s="136">
        <f t="shared" si="731"/>
        <v>93760</v>
      </c>
      <c r="F4699" t="e">
        <f>SQRT(($C$5/2)^2-($C$5/2)^2*'(OLD) bottom seam length'!E4699^2/($C$6/2)^2)</f>
        <v>#DIV/0!</v>
      </c>
      <c r="H4699" s="136">
        <f t="shared" si="732"/>
        <v>93760</v>
      </c>
      <c r="I4699" t="e">
        <f>SQRT(($C$5/2)^2-($C$5/2)^2*'(OLD) bottom seam length'!H4699^2/($C$6/2)^2)</f>
        <v>#DIV/0!</v>
      </c>
      <c r="K4699" s="136">
        <f t="shared" si="733"/>
        <v>93760</v>
      </c>
      <c r="L4699" t="e">
        <f>SQRT(($C$5/2)^2-($C$5/2)^2*'(OLD) bottom seam length'!K4699^2/($C$6/2)^2)</f>
        <v>#DIV/0!</v>
      </c>
      <c r="O4699" s="136">
        <f t="shared" si="734"/>
        <v>93760</v>
      </c>
      <c r="P4699" t="b">
        <f t="shared" si="735"/>
        <v>0</v>
      </c>
      <c r="T4699" s="136">
        <f t="shared" si="736"/>
        <v>93740</v>
      </c>
      <c r="U4699" t="e">
        <f>SQRT(($U$6/2)^2-($U$6/2)^2*'(OLD) bottom seam length'!T4699^2/($U$7/2)^2)</f>
        <v>#VALUE!</v>
      </c>
      <c r="W4699" s="136">
        <f t="shared" si="737"/>
        <v>93740</v>
      </c>
      <c r="X4699" t="e">
        <f>SQRT(($U$6/2)^2-($U$6/2)^2*'(OLD) bottom seam length'!W4699^2/($U$7/2)^2)</f>
        <v>#VALUE!</v>
      </c>
      <c r="Z4699" s="136">
        <f t="shared" si="738"/>
        <v>93740</v>
      </c>
      <c r="AA4699" t="e">
        <f>SQRT(($U$6/2)^2-($U$6/2)^2*'(OLD) bottom seam length'!Z4699^2/($U$7/2)^2)</f>
        <v>#VALUE!</v>
      </c>
      <c r="AC4699" s="136">
        <f t="shared" si="739"/>
        <v>93740</v>
      </c>
      <c r="AD4699" t="e">
        <f>SQRT(($U$6/2)^2-($U$6/2)^2*'(OLD) bottom seam length'!AC4699^2/($U$7/2)^2)</f>
        <v>#VALUE!</v>
      </c>
    </row>
    <row r="4700" spans="2:30">
      <c r="B4700" s="136">
        <f t="shared" si="730"/>
        <v>93780</v>
      </c>
      <c r="C4700" t="e">
        <f>SQRT(($C$5/2)^2-($C$5/2)^2*'(OLD) bottom seam length'!B4700^2/($C$6/2)^2)</f>
        <v>#DIV/0!</v>
      </c>
      <c r="E4700" s="136">
        <f t="shared" si="731"/>
        <v>93780</v>
      </c>
      <c r="F4700" t="e">
        <f>SQRT(($C$5/2)^2-($C$5/2)^2*'(OLD) bottom seam length'!E4700^2/($C$6/2)^2)</f>
        <v>#DIV/0!</v>
      </c>
      <c r="H4700" s="136">
        <f t="shared" si="732"/>
        <v>93780</v>
      </c>
      <c r="I4700" t="e">
        <f>SQRT(($C$5/2)^2-($C$5/2)^2*'(OLD) bottom seam length'!H4700^2/($C$6/2)^2)</f>
        <v>#DIV/0!</v>
      </c>
      <c r="K4700" s="136">
        <f t="shared" si="733"/>
        <v>93780</v>
      </c>
      <c r="L4700" t="e">
        <f>SQRT(($C$5/2)^2-($C$5/2)^2*'(OLD) bottom seam length'!K4700^2/($C$6/2)^2)</f>
        <v>#DIV/0!</v>
      </c>
      <c r="O4700" s="136">
        <f t="shared" si="734"/>
        <v>93780</v>
      </c>
      <c r="P4700" t="b">
        <f t="shared" si="735"/>
        <v>0</v>
      </c>
      <c r="T4700" s="136">
        <f t="shared" si="736"/>
        <v>93760</v>
      </c>
      <c r="U4700" t="e">
        <f>SQRT(($U$6/2)^2-($U$6/2)^2*'(OLD) bottom seam length'!T4700^2/($U$7/2)^2)</f>
        <v>#VALUE!</v>
      </c>
      <c r="W4700" s="136">
        <f t="shared" si="737"/>
        <v>93760</v>
      </c>
      <c r="X4700" t="e">
        <f>SQRT(($U$6/2)^2-($U$6/2)^2*'(OLD) bottom seam length'!W4700^2/($U$7/2)^2)</f>
        <v>#VALUE!</v>
      </c>
      <c r="Z4700" s="136">
        <f t="shared" si="738"/>
        <v>93760</v>
      </c>
      <c r="AA4700" t="e">
        <f>SQRT(($U$6/2)^2-($U$6/2)^2*'(OLD) bottom seam length'!Z4700^2/($U$7/2)^2)</f>
        <v>#VALUE!</v>
      </c>
      <c r="AC4700" s="136">
        <f t="shared" si="739"/>
        <v>93760</v>
      </c>
      <c r="AD4700" t="e">
        <f>SQRT(($U$6/2)^2-($U$6/2)^2*'(OLD) bottom seam length'!AC4700^2/($U$7/2)^2)</f>
        <v>#VALUE!</v>
      </c>
    </row>
    <row r="4701" spans="2:30">
      <c r="B4701" s="136">
        <f t="shared" si="730"/>
        <v>93800</v>
      </c>
      <c r="C4701" t="e">
        <f>SQRT(($C$5/2)^2-($C$5/2)^2*'(OLD) bottom seam length'!B4701^2/($C$6/2)^2)</f>
        <v>#DIV/0!</v>
      </c>
      <c r="E4701" s="136">
        <f t="shared" si="731"/>
        <v>93800</v>
      </c>
      <c r="F4701" t="e">
        <f>SQRT(($C$5/2)^2-($C$5/2)^2*'(OLD) bottom seam length'!E4701^2/($C$6/2)^2)</f>
        <v>#DIV/0!</v>
      </c>
      <c r="H4701" s="136">
        <f t="shared" si="732"/>
        <v>93800</v>
      </c>
      <c r="I4701" t="e">
        <f>SQRT(($C$5/2)^2-($C$5/2)^2*'(OLD) bottom seam length'!H4701^2/($C$6/2)^2)</f>
        <v>#DIV/0!</v>
      </c>
      <c r="K4701" s="136">
        <f t="shared" si="733"/>
        <v>93800</v>
      </c>
      <c r="L4701" t="e">
        <f>SQRT(($C$5/2)^2-($C$5/2)^2*'(OLD) bottom seam length'!K4701^2/($C$6/2)^2)</f>
        <v>#DIV/0!</v>
      </c>
      <c r="O4701" s="136">
        <f t="shared" si="734"/>
        <v>93800</v>
      </c>
      <c r="P4701" t="b">
        <f t="shared" si="735"/>
        <v>0</v>
      </c>
      <c r="T4701" s="136">
        <f t="shared" si="736"/>
        <v>93780</v>
      </c>
      <c r="U4701" t="e">
        <f>SQRT(($U$6/2)^2-($U$6/2)^2*'(OLD) bottom seam length'!T4701^2/($U$7/2)^2)</f>
        <v>#VALUE!</v>
      </c>
      <c r="W4701" s="136">
        <f t="shared" si="737"/>
        <v>93780</v>
      </c>
      <c r="X4701" t="e">
        <f>SQRT(($U$6/2)^2-($U$6/2)^2*'(OLD) bottom seam length'!W4701^2/($U$7/2)^2)</f>
        <v>#VALUE!</v>
      </c>
      <c r="Z4701" s="136">
        <f t="shared" si="738"/>
        <v>93780</v>
      </c>
      <c r="AA4701" t="e">
        <f>SQRT(($U$6/2)^2-($U$6/2)^2*'(OLD) bottom seam length'!Z4701^2/($U$7/2)^2)</f>
        <v>#VALUE!</v>
      </c>
      <c r="AC4701" s="136">
        <f t="shared" si="739"/>
        <v>93780</v>
      </c>
      <c r="AD4701" t="e">
        <f>SQRT(($U$6/2)^2-($U$6/2)^2*'(OLD) bottom seam length'!AC4701^2/($U$7/2)^2)</f>
        <v>#VALUE!</v>
      </c>
    </row>
    <row r="4702" spans="2:30">
      <c r="B4702" s="136">
        <f t="shared" si="730"/>
        <v>93820</v>
      </c>
      <c r="C4702" t="e">
        <f>SQRT(($C$5/2)^2-($C$5/2)^2*'(OLD) bottom seam length'!B4702^2/($C$6/2)^2)</f>
        <v>#DIV/0!</v>
      </c>
      <c r="E4702" s="136">
        <f t="shared" si="731"/>
        <v>93820</v>
      </c>
      <c r="F4702" t="e">
        <f>SQRT(($C$5/2)^2-($C$5/2)^2*'(OLD) bottom seam length'!E4702^2/($C$6/2)^2)</f>
        <v>#DIV/0!</v>
      </c>
      <c r="H4702" s="136">
        <f t="shared" si="732"/>
        <v>93820</v>
      </c>
      <c r="I4702" t="e">
        <f>SQRT(($C$5/2)^2-($C$5/2)^2*'(OLD) bottom seam length'!H4702^2/($C$6/2)^2)</f>
        <v>#DIV/0!</v>
      </c>
      <c r="K4702" s="136">
        <f t="shared" si="733"/>
        <v>93820</v>
      </c>
      <c r="L4702" t="e">
        <f>SQRT(($C$5/2)^2-($C$5/2)^2*'(OLD) bottom seam length'!K4702^2/($C$6/2)^2)</f>
        <v>#DIV/0!</v>
      </c>
      <c r="O4702" s="136">
        <f t="shared" si="734"/>
        <v>93820</v>
      </c>
      <c r="P4702" t="b">
        <f t="shared" si="735"/>
        <v>0</v>
      </c>
      <c r="T4702" s="136">
        <f t="shared" si="736"/>
        <v>93800</v>
      </c>
      <c r="U4702" t="e">
        <f>SQRT(($U$6/2)^2-($U$6/2)^2*'(OLD) bottom seam length'!T4702^2/($U$7/2)^2)</f>
        <v>#VALUE!</v>
      </c>
      <c r="W4702" s="136">
        <f t="shared" si="737"/>
        <v>93800</v>
      </c>
      <c r="X4702" t="e">
        <f>SQRT(($U$6/2)^2-($U$6/2)^2*'(OLD) bottom seam length'!W4702^2/($U$7/2)^2)</f>
        <v>#VALUE!</v>
      </c>
      <c r="Z4702" s="136">
        <f t="shared" si="738"/>
        <v>93800</v>
      </c>
      <c r="AA4702" t="e">
        <f>SQRT(($U$6/2)^2-($U$6/2)^2*'(OLD) bottom seam length'!Z4702^2/($U$7/2)^2)</f>
        <v>#VALUE!</v>
      </c>
      <c r="AC4702" s="136">
        <f t="shared" si="739"/>
        <v>93800</v>
      </c>
      <c r="AD4702" t="e">
        <f>SQRT(($U$6/2)^2-($U$6/2)^2*'(OLD) bottom seam length'!AC4702^2/($U$7/2)^2)</f>
        <v>#VALUE!</v>
      </c>
    </row>
    <row r="4703" spans="2:30">
      <c r="B4703" s="136">
        <f t="shared" si="730"/>
        <v>93840</v>
      </c>
      <c r="C4703" t="e">
        <f>SQRT(($C$5/2)^2-($C$5/2)^2*'(OLD) bottom seam length'!B4703^2/($C$6/2)^2)</f>
        <v>#DIV/0!</v>
      </c>
      <c r="E4703" s="136">
        <f t="shared" si="731"/>
        <v>93840</v>
      </c>
      <c r="F4703" t="e">
        <f>SQRT(($C$5/2)^2-($C$5/2)^2*'(OLD) bottom seam length'!E4703^2/($C$6/2)^2)</f>
        <v>#DIV/0!</v>
      </c>
      <c r="H4703" s="136">
        <f t="shared" si="732"/>
        <v>93840</v>
      </c>
      <c r="I4703" t="e">
        <f>SQRT(($C$5/2)^2-($C$5/2)^2*'(OLD) bottom seam length'!H4703^2/($C$6/2)^2)</f>
        <v>#DIV/0!</v>
      </c>
      <c r="K4703" s="136">
        <f t="shared" si="733"/>
        <v>93840</v>
      </c>
      <c r="L4703" t="e">
        <f>SQRT(($C$5/2)^2-($C$5/2)^2*'(OLD) bottom seam length'!K4703^2/($C$6/2)^2)</f>
        <v>#DIV/0!</v>
      </c>
      <c r="O4703" s="136">
        <f t="shared" si="734"/>
        <v>93840</v>
      </c>
      <c r="P4703" t="b">
        <f t="shared" si="735"/>
        <v>0</v>
      </c>
      <c r="T4703" s="136">
        <f t="shared" si="736"/>
        <v>93820</v>
      </c>
      <c r="U4703" t="e">
        <f>SQRT(($U$6/2)^2-($U$6/2)^2*'(OLD) bottom seam length'!T4703^2/($U$7/2)^2)</f>
        <v>#VALUE!</v>
      </c>
      <c r="W4703" s="136">
        <f t="shared" si="737"/>
        <v>93820</v>
      </c>
      <c r="X4703" t="e">
        <f>SQRT(($U$6/2)^2-($U$6/2)^2*'(OLD) bottom seam length'!W4703^2/($U$7/2)^2)</f>
        <v>#VALUE!</v>
      </c>
      <c r="Z4703" s="136">
        <f t="shared" si="738"/>
        <v>93820</v>
      </c>
      <c r="AA4703" t="e">
        <f>SQRT(($U$6/2)^2-($U$6/2)^2*'(OLD) bottom seam length'!Z4703^2/($U$7/2)^2)</f>
        <v>#VALUE!</v>
      </c>
      <c r="AC4703" s="136">
        <f t="shared" si="739"/>
        <v>93820</v>
      </c>
      <c r="AD4703" t="e">
        <f>SQRT(($U$6/2)^2-($U$6/2)^2*'(OLD) bottom seam length'!AC4703^2/($U$7/2)^2)</f>
        <v>#VALUE!</v>
      </c>
    </row>
    <row r="4704" spans="2:30">
      <c r="B4704" s="136">
        <f t="shared" si="730"/>
        <v>93860</v>
      </c>
      <c r="C4704" t="e">
        <f>SQRT(($C$5/2)^2-($C$5/2)^2*'(OLD) bottom seam length'!B4704^2/($C$6/2)^2)</f>
        <v>#DIV/0!</v>
      </c>
      <c r="E4704" s="136">
        <f t="shared" si="731"/>
        <v>93860</v>
      </c>
      <c r="F4704" t="e">
        <f>SQRT(($C$5/2)^2-($C$5/2)^2*'(OLD) bottom seam length'!E4704^2/($C$6/2)^2)</f>
        <v>#DIV/0!</v>
      </c>
      <c r="H4704" s="136">
        <f t="shared" si="732"/>
        <v>93860</v>
      </c>
      <c r="I4704" t="e">
        <f>SQRT(($C$5/2)^2-($C$5/2)^2*'(OLD) bottom seam length'!H4704^2/($C$6/2)^2)</f>
        <v>#DIV/0!</v>
      </c>
      <c r="K4704" s="136">
        <f t="shared" si="733"/>
        <v>93860</v>
      </c>
      <c r="L4704" t="e">
        <f>SQRT(($C$5/2)^2-($C$5/2)^2*'(OLD) bottom seam length'!K4704^2/($C$6/2)^2)</f>
        <v>#DIV/0!</v>
      </c>
      <c r="O4704" s="136">
        <f t="shared" si="734"/>
        <v>93860</v>
      </c>
      <c r="P4704" t="b">
        <f t="shared" si="735"/>
        <v>0</v>
      </c>
      <c r="T4704" s="136">
        <f t="shared" si="736"/>
        <v>93840</v>
      </c>
      <c r="U4704" t="e">
        <f>SQRT(($U$6/2)^2-($U$6/2)^2*'(OLD) bottom seam length'!T4704^2/($U$7/2)^2)</f>
        <v>#VALUE!</v>
      </c>
      <c r="W4704" s="136">
        <f t="shared" si="737"/>
        <v>93840</v>
      </c>
      <c r="X4704" t="e">
        <f>SQRT(($U$6/2)^2-($U$6/2)^2*'(OLD) bottom seam length'!W4704^2/($U$7/2)^2)</f>
        <v>#VALUE!</v>
      </c>
      <c r="Z4704" s="136">
        <f t="shared" si="738"/>
        <v>93840</v>
      </c>
      <c r="AA4704" t="e">
        <f>SQRT(($U$6/2)^2-($U$6/2)^2*'(OLD) bottom seam length'!Z4704^2/($U$7/2)^2)</f>
        <v>#VALUE!</v>
      </c>
      <c r="AC4704" s="136">
        <f t="shared" si="739"/>
        <v>93840</v>
      </c>
      <c r="AD4704" t="e">
        <f>SQRT(($U$6/2)^2-($U$6/2)^2*'(OLD) bottom seam length'!AC4704^2/($U$7/2)^2)</f>
        <v>#VALUE!</v>
      </c>
    </row>
    <row r="4705" spans="2:30">
      <c r="B4705" s="136">
        <f t="shared" si="730"/>
        <v>93880</v>
      </c>
      <c r="C4705" t="e">
        <f>SQRT(($C$5/2)^2-($C$5/2)^2*'(OLD) bottom seam length'!B4705^2/($C$6/2)^2)</f>
        <v>#DIV/0!</v>
      </c>
      <c r="E4705" s="136">
        <f t="shared" si="731"/>
        <v>93880</v>
      </c>
      <c r="F4705" t="e">
        <f>SQRT(($C$5/2)^2-($C$5/2)^2*'(OLD) bottom seam length'!E4705^2/($C$6/2)^2)</f>
        <v>#DIV/0!</v>
      </c>
      <c r="H4705" s="136">
        <f t="shared" si="732"/>
        <v>93880</v>
      </c>
      <c r="I4705" t="e">
        <f>SQRT(($C$5/2)^2-($C$5/2)^2*'(OLD) bottom seam length'!H4705^2/($C$6/2)^2)</f>
        <v>#DIV/0!</v>
      </c>
      <c r="K4705" s="136">
        <f t="shared" si="733"/>
        <v>93880</v>
      </c>
      <c r="L4705" t="e">
        <f>SQRT(($C$5/2)^2-($C$5/2)^2*'(OLD) bottom seam length'!K4705^2/($C$6/2)^2)</f>
        <v>#DIV/0!</v>
      </c>
      <c r="O4705" s="136">
        <f t="shared" si="734"/>
        <v>93880</v>
      </c>
      <c r="P4705" t="b">
        <f t="shared" si="735"/>
        <v>0</v>
      </c>
      <c r="T4705" s="136">
        <f t="shared" si="736"/>
        <v>93860</v>
      </c>
      <c r="U4705" t="e">
        <f>SQRT(($U$6/2)^2-($U$6/2)^2*'(OLD) bottom seam length'!T4705^2/($U$7/2)^2)</f>
        <v>#VALUE!</v>
      </c>
      <c r="W4705" s="136">
        <f t="shared" si="737"/>
        <v>93860</v>
      </c>
      <c r="X4705" t="e">
        <f>SQRT(($U$6/2)^2-($U$6/2)^2*'(OLD) bottom seam length'!W4705^2/($U$7/2)^2)</f>
        <v>#VALUE!</v>
      </c>
      <c r="Z4705" s="136">
        <f t="shared" si="738"/>
        <v>93860</v>
      </c>
      <c r="AA4705" t="e">
        <f>SQRT(($U$6/2)^2-($U$6/2)^2*'(OLD) bottom seam length'!Z4705^2/($U$7/2)^2)</f>
        <v>#VALUE!</v>
      </c>
      <c r="AC4705" s="136">
        <f t="shared" si="739"/>
        <v>93860</v>
      </c>
      <c r="AD4705" t="e">
        <f>SQRT(($U$6/2)^2-($U$6/2)^2*'(OLD) bottom seam length'!AC4705^2/($U$7/2)^2)</f>
        <v>#VALUE!</v>
      </c>
    </row>
    <row r="4706" spans="2:30">
      <c r="B4706" s="136">
        <f t="shared" si="730"/>
        <v>93900</v>
      </c>
      <c r="C4706" t="e">
        <f>SQRT(($C$5/2)^2-($C$5/2)^2*'(OLD) bottom seam length'!B4706^2/($C$6/2)^2)</f>
        <v>#DIV/0!</v>
      </c>
      <c r="E4706" s="136">
        <f t="shared" si="731"/>
        <v>93900</v>
      </c>
      <c r="F4706" t="e">
        <f>SQRT(($C$5/2)^2-($C$5/2)^2*'(OLD) bottom seam length'!E4706^2/($C$6/2)^2)</f>
        <v>#DIV/0!</v>
      </c>
      <c r="H4706" s="136">
        <f t="shared" si="732"/>
        <v>93900</v>
      </c>
      <c r="I4706" t="e">
        <f>SQRT(($C$5/2)^2-($C$5/2)^2*'(OLD) bottom seam length'!H4706^2/($C$6/2)^2)</f>
        <v>#DIV/0!</v>
      </c>
      <c r="K4706" s="136">
        <f t="shared" si="733"/>
        <v>93900</v>
      </c>
      <c r="L4706" t="e">
        <f>SQRT(($C$5/2)^2-($C$5/2)^2*'(OLD) bottom seam length'!K4706^2/($C$6/2)^2)</f>
        <v>#DIV/0!</v>
      </c>
      <c r="O4706" s="136">
        <f t="shared" si="734"/>
        <v>93900</v>
      </c>
      <c r="P4706" t="b">
        <f t="shared" si="735"/>
        <v>0</v>
      </c>
      <c r="T4706" s="136">
        <f t="shared" si="736"/>
        <v>93880</v>
      </c>
      <c r="U4706" t="e">
        <f>SQRT(($U$6/2)^2-($U$6/2)^2*'(OLD) bottom seam length'!T4706^2/($U$7/2)^2)</f>
        <v>#VALUE!</v>
      </c>
      <c r="W4706" s="136">
        <f t="shared" si="737"/>
        <v>93880</v>
      </c>
      <c r="X4706" t="e">
        <f>SQRT(($U$6/2)^2-($U$6/2)^2*'(OLD) bottom seam length'!W4706^2/($U$7/2)^2)</f>
        <v>#VALUE!</v>
      </c>
      <c r="Z4706" s="136">
        <f t="shared" si="738"/>
        <v>93880</v>
      </c>
      <c r="AA4706" t="e">
        <f>SQRT(($U$6/2)^2-($U$6/2)^2*'(OLD) bottom seam length'!Z4706^2/($U$7/2)^2)</f>
        <v>#VALUE!</v>
      </c>
      <c r="AC4706" s="136">
        <f t="shared" si="739"/>
        <v>93880</v>
      </c>
      <c r="AD4706" t="e">
        <f>SQRT(($U$6/2)^2-($U$6/2)^2*'(OLD) bottom seam length'!AC4706^2/($U$7/2)^2)</f>
        <v>#VALUE!</v>
      </c>
    </row>
    <row r="4707" spans="2:30">
      <c r="B4707" s="136">
        <f t="shared" si="730"/>
        <v>93920</v>
      </c>
      <c r="C4707" t="e">
        <f>SQRT(($C$5/2)^2-($C$5/2)^2*'(OLD) bottom seam length'!B4707^2/($C$6/2)^2)</f>
        <v>#DIV/0!</v>
      </c>
      <c r="E4707" s="136">
        <f t="shared" si="731"/>
        <v>93920</v>
      </c>
      <c r="F4707" t="e">
        <f>SQRT(($C$5/2)^2-($C$5/2)^2*'(OLD) bottom seam length'!E4707^2/($C$6/2)^2)</f>
        <v>#DIV/0!</v>
      </c>
      <c r="H4707" s="136">
        <f t="shared" si="732"/>
        <v>93920</v>
      </c>
      <c r="I4707" t="e">
        <f>SQRT(($C$5/2)^2-($C$5/2)^2*'(OLD) bottom seam length'!H4707^2/($C$6/2)^2)</f>
        <v>#DIV/0!</v>
      </c>
      <c r="K4707" s="136">
        <f t="shared" si="733"/>
        <v>93920</v>
      </c>
      <c r="L4707" t="e">
        <f>SQRT(($C$5/2)^2-($C$5/2)^2*'(OLD) bottom seam length'!K4707^2/($C$6/2)^2)</f>
        <v>#DIV/0!</v>
      </c>
      <c r="O4707" s="136">
        <f t="shared" si="734"/>
        <v>93920</v>
      </c>
      <c r="P4707" t="b">
        <f t="shared" si="735"/>
        <v>0</v>
      </c>
      <c r="T4707" s="136">
        <f t="shared" si="736"/>
        <v>93900</v>
      </c>
      <c r="U4707" t="e">
        <f>SQRT(($U$6/2)^2-($U$6/2)^2*'(OLD) bottom seam length'!T4707^2/($U$7/2)^2)</f>
        <v>#VALUE!</v>
      </c>
      <c r="W4707" s="136">
        <f t="shared" si="737"/>
        <v>93900</v>
      </c>
      <c r="X4707" t="e">
        <f>SQRT(($U$6/2)^2-($U$6/2)^2*'(OLD) bottom seam length'!W4707^2/($U$7/2)^2)</f>
        <v>#VALUE!</v>
      </c>
      <c r="Z4707" s="136">
        <f t="shared" si="738"/>
        <v>93900</v>
      </c>
      <c r="AA4707" t="e">
        <f>SQRT(($U$6/2)^2-($U$6/2)^2*'(OLD) bottom seam length'!Z4707^2/($U$7/2)^2)</f>
        <v>#VALUE!</v>
      </c>
      <c r="AC4707" s="136">
        <f t="shared" si="739"/>
        <v>93900</v>
      </c>
      <c r="AD4707" t="e">
        <f>SQRT(($U$6/2)^2-($U$6/2)^2*'(OLD) bottom seam length'!AC4707^2/($U$7/2)^2)</f>
        <v>#VALUE!</v>
      </c>
    </row>
    <row r="4708" spans="2:30">
      <c r="B4708" s="136">
        <f t="shared" si="730"/>
        <v>93940</v>
      </c>
      <c r="C4708" t="e">
        <f>SQRT(($C$5/2)^2-($C$5/2)^2*'(OLD) bottom seam length'!B4708^2/($C$6/2)^2)</f>
        <v>#DIV/0!</v>
      </c>
      <c r="E4708" s="136">
        <f t="shared" si="731"/>
        <v>93940</v>
      </c>
      <c r="F4708" t="e">
        <f>SQRT(($C$5/2)^2-($C$5/2)^2*'(OLD) bottom seam length'!E4708^2/($C$6/2)^2)</f>
        <v>#DIV/0!</v>
      </c>
      <c r="H4708" s="136">
        <f t="shared" si="732"/>
        <v>93940</v>
      </c>
      <c r="I4708" t="e">
        <f>SQRT(($C$5/2)^2-($C$5/2)^2*'(OLD) bottom seam length'!H4708^2/($C$6/2)^2)</f>
        <v>#DIV/0!</v>
      </c>
      <c r="K4708" s="136">
        <f t="shared" si="733"/>
        <v>93940</v>
      </c>
      <c r="L4708" t="e">
        <f>SQRT(($C$5/2)^2-($C$5/2)^2*'(OLD) bottom seam length'!K4708^2/($C$6/2)^2)</f>
        <v>#DIV/0!</v>
      </c>
      <c r="O4708" s="136">
        <f t="shared" si="734"/>
        <v>93940</v>
      </c>
      <c r="P4708" t="b">
        <f t="shared" si="735"/>
        <v>0</v>
      </c>
      <c r="T4708" s="136">
        <f t="shared" si="736"/>
        <v>93920</v>
      </c>
      <c r="U4708" t="e">
        <f>SQRT(($U$6/2)^2-($U$6/2)^2*'(OLD) bottom seam length'!T4708^2/($U$7/2)^2)</f>
        <v>#VALUE!</v>
      </c>
      <c r="W4708" s="136">
        <f t="shared" si="737"/>
        <v>93920</v>
      </c>
      <c r="X4708" t="e">
        <f>SQRT(($U$6/2)^2-($U$6/2)^2*'(OLD) bottom seam length'!W4708^2/($U$7/2)^2)</f>
        <v>#VALUE!</v>
      </c>
      <c r="Z4708" s="136">
        <f t="shared" si="738"/>
        <v>93920</v>
      </c>
      <c r="AA4708" t="e">
        <f>SQRT(($U$6/2)^2-($U$6/2)^2*'(OLD) bottom seam length'!Z4708^2/($U$7/2)^2)</f>
        <v>#VALUE!</v>
      </c>
      <c r="AC4708" s="136">
        <f t="shared" si="739"/>
        <v>93920</v>
      </c>
      <c r="AD4708" t="e">
        <f>SQRT(($U$6/2)^2-($U$6/2)^2*'(OLD) bottom seam length'!AC4708^2/($U$7/2)^2)</f>
        <v>#VALUE!</v>
      </c>
    </row>
    <row r="4709" spans="2:30">
      <c r="B4709" s="136">
        <f t="shared" si="730"/>
        <v>93960</v>
      </c>
      <c r="C4709" t="e">
        <f>SQRT(($C$5/2)^2-($C$5/2)^2*'(OLD) bottom seam length'!B4709^2/($C$6/2)^2)</f>
        <v>#DIV/0!</v>
      </c>
      <c r="E4709" s="136">
        <f t="shared" si="731"/>
        <v>93960</v>
      </c>
      <c r="F4709" t="e">
        <f>SQRT(($C$5/2)^2-($C$5/2)^2*'(OLD) bottom seam length'!E4709^2/($C$6/2)^2)</f>
        <v>#DIV/0!</v>
      </c>
      <c r="H4709" s="136">
        <f t="shared" si="732"/>
        <v>93960</v>
      </c>
      <c r="I4709" t="e">
        <f>SQRT(($C$5/2)^2-($C$5/2)^2*'(OLD) bottom seam length'!H4709^2/($C$6/2)^2)</f>
        <v>#DIV/0!</v>
      </c>
      <c r="K4709" s="136">
        <f t="shared" si="733"/>
        <v>93960</v>
      </c>
      <c r="L4709" t="e">
        <f>SQRT(($C$5/2)^2-($C$5/2)^2*'(OLD) bottom seam length'!K4709^2/($C$6/2)^2)</f>
        <v>#DIV/0!</v>
      </c>
      <c r="O4709" s="136">
        <f t="shared" si="734"/>
        <v>93960</v>
      </c>
      <c r="P4709" t="b">
        <f t="shared" si="735"/>
        <v>0</v>
      </c>
      <c r="T4709" s="136">
        <f t="shared" si="736"/>
        <v>93940</v>
      </c>
      <c r="U4709" t="e">
        <f>SQRT(($U$6/2)^2-($U$6/2)^2*'(OLD) bottom seam length'!T4709^2/($U$7/2)^2)</f>
        <v>#VALUE!</v>
      </c>
      <c r="W4709" s="136">
        <f t="shared" si="737"/>
        <v>93940</v>
      </c>
      <c r="X4709" t="e">
        <f>SQRT(($U$6/2)^2-($U$6/2)^2*'(OLD) bottom seam length'!W4709^2/($U$7/2)^2)</f>
        <v>#VALUE!</v>
      </c>
      <c r="Z4709" s="136">
        <f t="shared" si="738"/>
        <v>93940</v>
      </c>
      <c r="AA4709" t="e">
        <f>SQRT(($U$6/2)^2-($U$6/2)^2*'(OLD) bottom seam length'!Z4709^2/($U$7/2)^2)</f>
        <v>#VALUE!</v>
      </c>
      <c r="AC4709" s="136">
        <f t="shared" si="739"/>
        <v>93940</v>
      </c>
      <c r="AD4709" t="e">
        <f>SQRT(($U$6/2)^2-($U$6/2)^2*'(OLD) bottom seam length'!AC4709^2/($U$7/2)^2)</f>
        <v>#VALUE!</v>
      </c>
    </row>
    <row r="4710" spans="2:30">
      <c r="B4710" s="136">
        <f t="shared" si="730"/>
        <v>93980</v>
      </c>
      <c r="C4710" t="e">
        <f>SQRT(($C$5/2)^2-($C$5/2)^2*'(OLD) bottom seam length'!B4710^2/($C$6/2)^2)</f>
        <v>#DIV/0!</v>
      </c>
      <c r="E4710" s="136">
        <f t="shared" si="731"/>
        <v>93980</v>
      </c>
      <c r="F4710" t="e">
        <f>SQRT(($C$5/2)^2-($C$5/2)^2*'(OLD) bottom seam length'!E4710^2/($C$6/2)^2)</f>
        <v>#DIV/0!</v>
      </c>
      <c r="H4710" s="136">
        <f t="shared" si="732"/>
        <v>93980</v>
      </c>
      <c r="I4710" t="e">
        <f>SQRT(($C$5/2)^2-($C$5/2)^2*'(OLD) bottom seam length'!H4710^2/($C$6/2)^2)</f>
        <v>#DIV/0!</v>
      </c>
      <c r="K4710" s="136">
        <f t="shared" si="733"/>
        <v>93980</v>
      </c>
      <c r="L4710" t="e">
        <f>SQRT(($C$5/2)^2-($C$5/2)^2*'(OLD) bottom seam length'!K4710^2/($C$6/2)^2)</f>
        <v>#DIV/0!</v>
      </c>
      <c r="O4710" s="136">
        <f t="shared" si="734"/>
        <v>93980</v>
      </c>
      <c r="P4710" t="b">
        <f t="shared" si="735"/>
        <v>0</v>
      </c>
      <c r="T4710" s="136">
        <f t="shared" si="736"/>
        <v>93960</v>
      </c>
      <c r="U4710" t="e">
        <f>SQRT(($U$6/2)^2-($U$6/2)^2*'(OLD) bottom seam length'!T4710^2/($U$7/2)^2)</f>
        <v>#VALUE!</v>
      </c>
      <c r="W4710" s="136">
        <f t="shared" si="737"/>
        <v>93960</v>
      </c>
      <c r="X4710" t="e">
        <f>SQRT(($U$6/2)^2-($U$6/2)^2*'(OLD) bottom seam length'!W4710^2/($U$7/2)^2)</f>
        <v>#VALUE!</v>
      </c>
      <c r="Z4710" s="136">
        <f t="shared" si="738"/>
        <v>93960</v>
      </c>
      <c r="AA4710" t="e">
        <f>SQRT(($U$6/2)^2-($U$6/2)^2*'(OLD) bottom seam length'!Z4710^2/($U$7/2)^2)</f>
        <v>#VALUE!</v>
      </c>
      <c r="AC4710" s="136">
        <f t="shared" si="739"/>
        <v>93960</v>
      </c>
      <c r="AD4710" t="e">
        <f>SQRT(($U$6/2)^2-($U$6/2)^2*'(OLD) bottom seam length'!AC4710^2/($U$7/2)^2)</f>
        <v>#VALUE!</v>
      </c>
    </row>
    <row r="4711" spans="2:30">
      <c r="B4711" s="136">
        <f t="shared" si="730"/>
        <v>94000</v>
      </c>
      <c r="C4711" t="e">
        <f>SQRT(($C$5/2)^2-($C$5/2)^2*'(OLD) bottom seam length'!B4711^2/($C$6/2)^2)</f>
        <v>#DIV/0!</v>
      </c>
      <c r="E4711" s="136">
        <f t="shared" si="731"/>
        <v>94000</v>
      </c>
      <c r="F4711" t="e">
        <f>SQRT(($C$5/2)^2-($C$5/2)^2*'(OLD) bottom seam length'!E4711^2/($C$6/2)^2)</f>
        <v>#DIV/0!</v>
      </c>
      <c r="H4711" s="136">
        <f t="shared" si="732"/>
        <v>94000</v>
      </c>
      <c r="I4711" t="e">
        <f>SQRT(($C$5/2)^2-($C$5/2)^2*'(OLD) bottom seam length'!H4711^2/($C$6/2)^2)</f>
        <v>#DIV/0!</v>
      </c>
      <c r="K4711" s="136">
        <f t="shared" si="733"/>
        <v>94000</v>
      </c>
      <c r="L4711" t="e">
        <f>SQRT(($C$5/2)^2-($C$5/2)^2*'(OLD) bottom seam length'!K4711^2/($C$6/2)^2)</f>
        <v>#DIV/0!</v>
      </c>
      <c r="O4711" s="136">
        <f t="shared" si="734"/>
        <v>94000</v>
      </c>
      <c r="P4711" t="b">
        <f t="shared" si="735"/>
        <v>0</v>
      </c>
      <c r="T4711" s="136">
        <f t="shared" si="736"/>
        <v>93980</v>
      </c>
      <c r="U4711" t="e">
        <f>SQRT(($U$6/2)^2-($U$6/2)^2*'(OLD) bottom seam length'!T4711^2/($U$7/2)^2)</f>
        <v>#VALUE!</v>
      </c>
      <c r="W4711" s="136">
        <f t="shared" si="737"/>
        <v>93980</v>
      </c>
      <c r="X4711" t="e">
        <f>SQRT(($U$6/2)^2-($U$6/2)^2*'(OLD) bottom seam length'!W4711^2/($U$7/2)^2)</f>
        <v>#VALUE!</v>
      </c>
      <c r="Z4711" s="136">
        <f t="shared" si="738"/>
        <v>93980</v>
      </c>
      <c r="AA4711" t="e">
        <f>SQRT(($U$6/2)^2-($U$6/2)^2*'(OLD) bottom seam length'!Z4711^2/($U$7/2)^2)</f>
        <v>#VALUE!</v>
      </c>
      <c r="AC4711" s="136">
        <f t="shared" si="739"/>
        <v>93980</v>
      </c>
      <c r="AD4711" t="e">
        <f>SQRT(($U$6/2)^2-($U$6/2)^2*'(OLD) bottom seam length'!AC4711^2/($U$7/2)^2)</f>
        <v>#VALUE!</v>
      </c>
    </row>
    <row r="4712" spans="2:30">
      <c r="B4712" s="136">
        <f t="shared" si="730"/>
        <v>94020</v>
      </c>
      <c r="C4712" t="e">
        <f>SQRT(($C$5/2)^2-($C$5/2)^2*'(OLD) bottom seam length'!B4712^2/($C$6/2)^2)</f>
        <v>#DIV/0!</v>
      </c>
      <c r="E4712" s="136">
        <f t="shared" si="731"/>
        <v>94020</v>
      </c>
      <c r="F4712" t="e">
        <f>SQRT(($C$5/2)^2-($C$5/2)^2*'(OLD) bottom seam length'!E4712^2/($C$6/2)^2)</f>
        <v>#DIV/0!</v>
      </c>
      <c r="H4712" s="136">
        <f t="shared" si="732"/>
        <v>94020</v>
      </c>
      <c r="I4712" t="e">
        <f>SQRT(($C$5/2)^2-($C$5/2)^2*'(OLD) bottom seam length'!H4712^2/($C$6/2)^2)</f>
        <v>#DIV/0!</v>
      </c>
      <c r="K4712" s="136">
        <f t="shared" si="733"/>
        <v>94020</v>
      </c>
      <c r="L4712" t="e">
        <f>SQRT(($C$5/2)^2-($C$5/2)^2*'(OLD) bottom seam length'!K4712^2/($C$6/2)^2)</f>
        <v>#DIV/0!</v>
      </c>
      <c r="O4712" s="136">
        <f t="shared" si="734"/>
        <v>94020</v>
      </c>
      <c r="P4712" t="b">
        <f t="shared" si="735"/>
        <v>0</v>
      </c>
      <c r="T4712" s="136">
        <f t="shared" si="736"/>
        <v>94000</v>
      </c>
      <c r="U4712" t="e">
        <f>SQRT(($U$6/2)^2-($U$6/2)^2*'(OLD) bottom seam length'!T4712^2/($U$7/2)^2)</f>
        <v>#VALUE!</v>
      </c>
      <c r="W4712" s="136">
        <f t="shared" si="737"/>
        <v>94000</v>
      </c>
      <c r="X4712" t="e">
        <f>SQRT(($U$6/2)^2-($U$6/2)^2*'(OLD) bottom seam length'!W4712^2/($U$7/2)^2)</f>
        <v>#VALUE!</v>
      </c>
      <c r="Z4712" s="136">
        <f t="shared" si="738"/>
        <v>94000</v>
      </c>
      <c r="AA4712" t="e">
        <f>SQRT(($U$6/2)^2-($U$6/2)^2*'(OLD) bottom seam length'!Z4712^2/($U$7/2)^2)</f>
        <v>#VALUE!</v>
      </c>
      <c r="AC4712" s="136">
        <f t="shared" si="739"/>
        <v>94000</v>
      </c>
      <c r="AD4712" t="e">
        <f>SQRT(($U$6/2)^2-($U$6/2)^2*'(OLD) bottom seam length'!AC4712^2/($U$7/2)^2)</f>
        <v>#VALUE!</v>
      </c>
    </row>
    <row r="4713" spans="2:30">
      <c r="B4713" s="136">
        <f t="shared" si="730"/>
        <v>94040</v>
      </c>
      <c r="C4713" t="e">
        <f>SQRT(($C$5/2)^2-($C$5/2)^2*'(OLD) bottom seam length'!B4713^2/($C$6/2)^2)</f>
        <v>#DIV/0!</v>
      </c>
      <c r="E4713" s="136">
        <f t="shared" si="731"/>
        <v>94040</v>
      </c>
      <c r="F4713" t="e">
        <f>SQRT(($C$5/2)^2-($C$5/2)^2*'(OLD) bottom seam length'!E4713^2/($C$6/2)^2)</f>
        <v>#DIV/0!</v>
      </c>
      <c r="H4713" s="136">
        <f t="shared" si="732"/>
        <v>94040</v>
      </c>
      <c r="I4713" t="e">
        <f>SQRT(($C$5/2)^2-($C$5/2)^2*'(OLD) bottom seam length'!H4713^2/($C$6/2)^2)</f>
        <v>#DIV/0!</v>
      </c>
      <c r="K4713" s="136">
        <f t="shared" si="733"/>
        <v>94040</v>
      </c>
      <c r="L4713" t="e">
        <f>SQRT(($C$5/2)^2-($C$5/2)^2*'(OLD) bottom seam length'!K4713^2/($C$6/2)^2)</f>
        <v>#DIV/0!</v>
      </c>
      <c r="O4713" s="136">
        <f t="shared" si="734"/>
        <v>94040</v>
      </c>
      <c r="P4713" t="b">
        <f t="shared" si="735"/>
        <v>0</v>
      </c>
      <c r="T4713" s="136">
        <f t="shared" si="736"/>
        <v>94020</v>
      </c>
      <c r="U4713" t="e">
        <f>SQRT(($U$6/2)^2-($U$6/2)^2*'(OLD) bottom seam length'!T4713^2/($U$7/2)^2)</f>
        <v>#VALUE!</v>
      </c>
      <c r="W4713" s="136">
        <f t="shared" si="737"/>
        <v>94020</v>
      </c>
      <c r="X4713" t="e">
        <f>SQRT(($U$6/2)^2-($U$6/2)^2*'(OLD) bottom seam length'!W4713^2/($U$7/2)^2)</f>
        <v>#VALUE!</v>
      </c>
      <c r="Z4713" s="136">
        <f t="shared" si="738"/>
        <v>94020</v>
      </c>
      <c r="AA4713" t="e">
        <f>SQRT(($U$6/2)^2-($U$6/2)^2*'(OLD) bottom seam length'!Z4713^2/($U$7/2)^2)</f>
        <v>#VALUE!</v>
      </c>
      <c r="AC4713" s="136">
        <f t="shared" si="739"/>
        <v>94020</v>
      </c>
      <c r="AD4713" t="e">
        <f>SQRT(($U$6/2)^2-($U$6/2)^2*'(OLD) bottom seam length'!AC4713^2/($U$7/2)^2)</f>
        <v>#VALUE!</v>
      </c>
    </row>
    <row r="4714" spans="2:30">
      <c r="B4714" s="136">
        <f t="shared" si="730"/>
        <v>94060</v>
      </c>
      <c r="C4714" t="e">
        <f>SQRT(($C$5/2)^2-($C$5/2)^2*'(OLD) bottom seam length'!B4714^2/($C$6/2)^2)</f>
        <v>#DIV/0!</v>
      </c>
      <c r="E4714" s="136">
        <f t="shared" si="731"/>
        <v>94060</v>
      </c>
      <c r="F4714" t="e">
        <f>SQRT(($C$5/2)^2-($C$5/2)^2*'(OLD) bottom seam length'!E4714^2/($C$6/2)^2)</f>
        <v>#DIV/0!</v>
      </c>
      <c r="H4714" s="136">
        <f t="shared" si="732"/>
        <v>94060</v>
      </c>
      <c r="I4714" t="e">
        <f>SQRT(($C$5/2)^2-($C$5/2)^2*'(OLD) bottom seam length'!H4714^2/($C$6/2)^2)</f>
        <v>#DIV/0!</v>
      </c>
      <c r="K4714" s="136">
        <f t="shared" si="733"/>
        <v>94060</v>
      </c>
      <c r="L4714" t="e">
        <f>SQRT(($C$5/2)^2-($C$5/2)^2*'(OLD) bottom seam length'!K4714^2/($C$6/2)^2)</f>
        <v>#DIV/0!</v>
      </c>
      <c r="O4714" s="136">
        <f t="shared" si="734"/>
        <v>94060</v>
      </c>
      <c r="P4714" t="b">
        <f t="shared" si="735"/>
        <v>0</v>
      </c>
      <c r="T4714" s="136">
        <f t="shared" si="736"/>
        <v>94040</v>
      </c>
      <c r="U4714" t="e">
        <f>SQRT(($U$6/2)^2-($U$6/2)^2*'(OLD) bottom seam length'!T4714^2/($U$7/2)^2)</f>
        <v>#VALUE!</v>
      </c>
      <c r="W4714" s="136">
        <f t="shared" si="737"/>
        <v>94040</v>
      </c>
      <c r="X4714" t="e">
        <f>SQRT(($U$6/2)^2-($U$6/2)^2*'(OLD) bottom seam length'!W4714^2/($U$7/2)^2)</f>
        <v>#VALUE!</v>
      </c>
      <c r="Z4714" s="136">
        <f t="shared" si="738"/>
        <v>94040</v>
      </c>
      <c r="AA4714" t="e">
        <f>SQRT(($U$6/2)^2-($U$6/2)^2*'(OLD) bottom seam length'!Z4714^2/($U$7/2)^2)</f>
        <v>#VALUE!</v>
      </c>
      <c r="AC4714" s="136">
        <f t="shared" si="739"/>
        <v>94040</v>
      </c>
      <c r="AD4714" t="e">
        <f>SQRT(($U$6/2)^2-($U$6/2)^2*'(OLD) bottom seam length'!AC4714^2/($U$7/2)^2)</f>
        <v>#VALUE!</v>
      </c>
    </row>
    <row r="4715" spans="2:30">
      <c r="B4715" s="136">
        <f t="shared" si="730"/>
        <v>94080</v>
      </c>
      <c r="C4715" t="e">
        <f>SQRT(($C$5/2)^2-($C$5/2)^2*'(OLD) bottom seam length'!B4715^2/($C$6/2)^2)</f>
        <v>#DIV/0!</v>
      </c>
      <c r="E4715" s="136">
        <f t="shared" si="731"/>
        <v>94080</v>
      </c>
      <c r="F4715" t="e">
        <f>SQRT(($C$5/2)^2-($C$5/2)^2*'(OLD) bottom seam length'!E4715^2/($C$6/2)^2)</f>
        <v>#DIV/0!</v>
      </c>
      <c r="H4715" s="136">
        <f t="shared" si="732"/>
        <v>94080</v>
      </c>
      <c r="I4715" t="e">
        <f>SQRT(($C$5/2)^2-($C$5/2)^2*'(OLD) bottom seam length'!H4715^2/($C$6/2)^2)</f>
        <v>#DIV/0!</v>
      </c>
      <c r="K4715" s="136">
        <f t="shared" si="733"/>
        <v>94080</v>
      </c>
      <c r="L4715" t="e">
        <f>SQRT(($C$5/2)^2-($C$5/2)^2*'(OLD) bottom seam length'!K4715^2/($C$6/2)^2)</f>
        <v>#DIV/0!</v>
      </c>
      <c r="O4715" s="136">
        <f t="shared" si="734"/>
        <v>94080</v>
      </c>
      <c r="P4715" t="b">
        <f t="shared" si="735"/>
        <v>0</v>
      </c>
      <c r="T4715" s="136">
        <f t="shared" si="736"/>
        <v>94060</v>
      </c>
      <c r="U4715" t="e">
        <f>SQRT(($U$6/2)^2-($U$6/2)^2*'(OLD) bottom seam length'!T4715^2/($U$7/2)^2)</f>
        <v>#VALUE!</v>
      </c>
      <c r="W4715" s="136">
        <f t="shared" si="737"/>
        <v>94060</v>
      </c>
      <c r="X4715" t="e">
        <f>SQRT(($U$6/2)^2-($U$6/2)^2*'(OLD) bottom seam length'!W4715^2/($U$7/2)^2)</f>
        <v>#VALUE!</v>
      </c>
      <c r="Z4715" s="136">
        <f t="shared" si="738"/>
        <v>94060</v>
      </c>
      <c r="AA4715" t="e">
        <f>SQRT(($U$6/2)^2-($U$6/2)^2*'(OLD) bottom seam length'!Z4715^2/($U$7/2)^2)</f>
        <v>#VALUE!</v>
      </c>
      <c r="AC4715" s="136">
        <f t="shared" si="739"/>
        <v>94060</v>
      </c>
      <c r="AD4715" t="e">
        <f>SQRT(($U$6/2)^2-($U$6/2)^2*'(OLD) bottom seam length'!AC4715^2/($U$7/2)^2)</f>
        <v>#VALUE!</v>
      </c>
    </row>
    <row r="4716" spans="2:30">
      <c r="B4716" s="136">
        <f t="shared" si="730"/>
        <v>94100</v>
      </c>
      <c r="C4716" t="e">
        <f>SQRT(($C$5/2)^2-($C$5/2)^2*'(OLD) bottom seam length'!B4716^2/($C$6/2)^2)</f>
        <v>#DIV/0!</v>
      </c>
      <c r="E4716" s="136">
        <f t="shared" si="731"/>
        <v>94100</v>
      </c>
      <c r="F4716" t="e">
        <f>SQRT(($C$5/2)^2-($C$5/2)^2*'(OLD) bottom seam length'!E4716^2/($C$6/2)^2)</f>
        <v>#DIV/0!</v>
      </c>
      <c r="H4716" s="136">
        <f t="shared" si="732"/>
        <v>94100</v>
      </c>
      <c r="I4716" t="e">
        <f>SQRT(($C$5/2)^2-($C$5/2)^2*'(OLD) bottom seam length'!H4716^2/($C$6/2)^2)</f>
        <v>#DIV/0!</v>
      </c>
      <c r="K4716" s="136">
        <f t="shared" si="733"/>
        <v>94100</v>
      </c>
      <c r="L4716" t="e">
        <f>SQRT(($C$5/2)^2-($C$5/2)^2*'(OLD) bottom seam length'!K4716^2/($C$6/2)^2)</f>
        <v>#DIV/0!</v>
      </c>
      <c r="O4716" s="136">
        <f t="shared" si="734"/>
        <v>94100</v>
      </c>
      <c r="P4716" t="b">
        <f t="shared" si="735"/>
        <v>0</v>
      </c>
      <c r="T4716" s="136">
        <f t="shared" si="736"/>
        <v>94080</v>
      </c>
      <c r="U4716" t="e">
        <f>SQRT(($U$6/2)^2-($U$6/2)^2*'(OLD) bottom seam length'!T4716^2/($U$7/2)^2)</f>
        <v>#VALUE!</v>
      </c>
      <c r="W4716" s="136">
        <f t="shared" si="737"/>
        <v>94080</v>
      </c>
      <c r="X4716" t="e">
        <f>SQRT(($U$6/2)^2-($U$6/2)^2*'(OLD) bottom seam length'!W4716^2/($U$7/2)^2)</f>
        <v>#VALUE!</v>
      </c>
      <c r="Z4716" s="136">
        <f t="shared" si="738"/>
        <v>94080</v>
      </c>
      <c r="AA4716" t="e">
        <f>SQRT(($U$6/2)^2-($U$6/2)^2*'(OLD) bottom seam length'!Z4716^2/($U$7/2)^2)</f>
        <v>#VALUE!</v>
      </c>
      <c r="AC4716" s="136">
        <f t="shared" si="739"/>
        <v>94080</v>
      </c>
      <c r="AD4716" t="e">
        <f>SQRT(($U$6/2)^2-($U$6/2)^2*'(OLD) bottom seam length'!AC4716^2/($U$7/2)^2)</f>
        <v>#VALUE!</v>
      </c>
    </row>
    <row r="4717" spans="2:30">
      <c r="B4717" s="136">
        <f t="shared" si="730"/>
        <v>94120</v>
      </c>
      <c r="C4717" t="e">
        <f>SQRT(($C$5/2)^2-($C$5/2)^2*'(OLD) bottom seam length'!B4717^2/($C$6/2)^2)</f>
        <v>#DIV/0!</v>
      </c>
      <c r="E4717" s="136">
        <f t="shared" si="731"/>
        <v>94120</v>
      </c>
      <c r="F4717" t="e">
        <f>SQRT(($C$5/2)^2-($C$5/2)^2*'(OLD) bottom seam length'!E4717^2/($C$6/2)^2)</f>
        <v>#DIV/0!</v>
      </c>
      <c r="H4717" s="136">
        <f t="shared" si="732"/>
        <v>94120</v>
      </c>
      <c r="I4717" t="e">
        <f>SQRT(($C$5/2)^2-($C$5/2)^2*'(OLD) bottom seam length'!H4717^2/($C$6/2)^2)</f>
        <v>#DIV/0!</v>
      </c>
      <c r="K4717" s="136">
        <f t="shared" si="733"/>
        <v>94120</v>
      </c>
      <c r="L4717" t="e">
        <f>SQRT(($C$5/2)^2-($C$5/2)^2*'(OLD) bottom seam length'!K4717^2/($C$6/2)^2)</f>
        <v>#DIV/0!</v>
      </c>
      <c r="O4717" s="136">
        <f t="shared" si="734"/>
        <v>94120</v>
      </c>
      <c r="P4717" t="b">
        <f t="shared" si="735"/>
        <v>0</v>
      </c>
      <c r="T4717" s="136">
        <f t="shared" si="736"/>
        <v>94100</v>
      </c>
      <c r="U4717" t="e">
        <f>SQRT(($U$6/2)^2-($U$6/2)^2*'(OLD) bottom seam length'!T4717^2/($U$7/2)^2)</f>
        <v>#VALUE!</v>
      </c>
      <c r="W4717" s="136">
        <f t="shared" si="737"/>
        <v>94100</v>
      </c>
      <c r="X4717" t="e">
        <f>SQRT(($U$6/2)^2-($U$6/2)^2*'(OLD) bottom seam length'!W4717^2/($U$7/2)^2)</f>
        <v>#VALUE!</v>
      </c>
      <c r="Z4717" s="136">
        <f t="shared" si="738"/>
        <v>94100</v>
      </c>
      <c r="AA4717" t="e">
        <f>SQRT(($U$6/2)^2-($U$6/2)^2*'(OLD) bottom seam length'!Z4717^2/($U$7/2)^2)</f>
        <v>#VALUE!</v>
      </c>
      <c r="AC4717" s="136">
        <f t="shared" si="739"/>
        <v>94100</v>
      </c>
      <c r="AD4717" t="e">
        <f>SQRT(($U$6/2)^2-($U$6/2)^2*'(OLD) bottom seam length'!AC4717^2/($U$7/2)^2)</f>
        <v>#VALUE!</v>
      </c>
    </row>
    <row r="4718" spans="2:30">
      <c r="B4718" s="136">
        <f t="shared" si="730"/>
        <v>94140</v>
      </c>
      <c r="C4718" t="e">
        <f>SQRT(($C$5/2)^2-($C$5/2)^2*'(OLD) bottom seam length'!B4718^2/($C$6/2)^2)</f>
        <v>#DIV/0!</v>
      </c>
      <c r="E4718" s="136">
        <f t="shared" si="731"/>
        <v>94140</v>
      </c>
      <c r="F4718" t="e">
        <f>SQRT(($C$5/2)^2-($C$5/2)^2*'(OLD) bottom seam length'!E4718^2/($C$6/2)^2)</f>
        <v>#DIV/0!</v>
      </c>
      <c r="H4718" s="136">
        <f t="shared" si="732"/>
        <v>94140</v>
      </c>
      <c r="I4718" t="e">
        <f>SQRT(($C$5/2)^2-($C$5/2)^2*'(OLD) bottom seam length'!H4718^2/($C$6/2)^2)</f>
        <v>#DIV/0!</v>
      </c>
      <c r="K4718" s="136">
        <f t="shared" si="733"/>
        <v>94140</v>
      </c>
      <c r="L4718" t="e">
        <f>SQRT(($C$5/2)^2-($C$5/2)^2*'(OLD) bottom seam length'!K4718^2/($C$6/2)^2)</f>
        <v>#DIV/0!</v>
      </c>
      <c r="O4718" s="136">
        <f t="shared" si="734"/>
        <v>94140</v>
      </c>
      <c r="P4718" t="b">
        <f t="shared" si="735"/>
        <v>0</v>
      </c>
      <c r="T4718" s="136">
        <f t="shared" si="736"/>
        <v>94120</v>
      </c>
      <c r="U4718" t="e">
        <f>SQRT(($U$6/2)^2-($U$6/2)^2*'(OLD) bottom seam length'!T4718^2/($U$7/2)^2)</f>
        <v>#VALUE!</v>
      </c>
      <c r="W4718" s="136">
        <f t="shared" si="737"/>
        <v>94120</v>
      </c>
      <c r="X4718" t="e">
        <f>SQRT(($U$6/2)^2-($U$6/2)^2*'(OLD) bottom seam length'!W4718^2/($U$7/2)^2)</f>
        <v>#VALUE!</v>
      </c>
      <c r="Z4718" s="136">
        <f t="shared" si="738"/>
        <v>94120</v>
      </c>
      <c r="AA4718" t="e">
        <f>SQRT(($U$6/2)^2-($U$6/2)^2*'(OLD) bottom seam length'!Z4718^2/($U$7/2)^2)</f>
        <v>#VALUE!</v>
      </c>
      <c r="AC4718" s="136">
        <f t="shared" si="739"/>
        <v>94120</v>
      </c>
      <c r="AD4718" t="e">
        <f>SQRT(($U$6/2)^2-($U$6/2)^2*'(OLD) bottom seam length'!AC4718^2/($U$7/2)^2)</f>
        <v>#VALUE!</v>
      </c>
    </row>
    <row r="4719" spans="2:30">
      <c r="B4719" s="136">
        <f t="shared" si="730"/>
        <v>94160</v>
      </c>
      <c r="C4719" t="e">
        <f>SQRT(($C$5/2)^2-($C$5/2)^2*'(OLD) bottom seam length'!B4719^2/($C$6/2)^2)</f>
        <v>#DIV/0!</v>
      </c>
      <c r="E4719" s="136">
        <f t="shared" si="731"/>
        <v>94160</v>
      </c>
      <c r="F4719" t="e">
        <f>SQRT(($C$5/2)^2-($C$5/2)^2*'(OLD) bottom seam length'!E4719^2/($C$6/2)^2)</f>
        <v>#DIV/0!</v>
      </c>
      <c r="H4719" s="136">
        <f t="shared" si="732"/>
        <v>94160</v>
      </c>
      <c r="I4719" t="e">
        <f>SQRT(($C$5/2)^2-($C$5/2)^2*'(OLD) bottom seam length'!H4719^2/($C$6/2)^2)</f>
        <v>#DIV/0!</v>
      </c>
      <c r="K4719" s="136">
        <f t="shared" si="733"/>
        <v>94160</v>
      </c>
      <c r="L4719" t="e">
        <f>SQRT(($C$5/2)^2-($C$5/2)^2*'(OLD) bottom seam length'!K4719^2/($C$6/2)^2)</f>
        <v>#DIV/0!</v>
      </c>
      <c r="O4719" s="136">
        <f t="shared" si="734"/>
        <v>94160</v>
      </c>
      <c r="P4719" t="b">
        <f t="shared" si="735"/>
        <v>0</v>
      </c>
      <c r="T4719" s="136">
        <f t="shared" si="736"/>
        <v>94140</v>
      </c>
      <c r="U4719" t="e">
        <f>SQRT(($U$6/2)^2-($U$6/2)^2*'(OLD) bottom seam length'!T4719^2/($U$7/2)^2)</f>
        <v>#VALUE!</v>
      </c>
      <c r="W4719" s="136">
        <f t="shared" si="737"/>
        <v>94140</v>
      </c>
      <c r="X4719" t="e">
        <f>SQRT(($U$6/2)^2-($U$6/2)^2*'(OLD) bottom seam length'!W4719^2/($U$7/2)^2)</f>
        <v>#VALUE!</v>
      </c>
      <c r="Z4719" s="136">
        <f t="shared" si="738"/>
        <v>94140</v>
      </c>
      <c r="AA4719" t="e">
        <f>SQRT(($U$6/2)^2-($U$6/2)^2*'(OLD) bottom seam length'!Z4719^2/($U$7/2)^2)</f>
        <v>#VALUE!</v>
      </c>
      <c r="AC4719" s="136">
        <f t="shared" si="739"/>
        <v>94140</v>
      </c>
      <c r="AD4719" t="e">
        <f>SQRT(($U$6/2)^2-($U$6/2)^2*'(OLD) bottom seam length'!AC4719^2/($U$7/2)^2)</f>
        <v>#VALUE!</v>
      </c>
    </row>
    <row r="4720" spans="2:30">
      <c r="B4720" s="136">
        <f t="shared" si="730"/>
        <v>94180</v>
      </c>
      <c r="C4720" t="e">
        <f>SQRT(($C$5/2)^2-($C$5/2)^2*'(OLD) bottom seam length'!B4720^2/($C$6/2)^2)</f>
        <v>#DIV/0!</v>
      </c>
      <c r="E4720" s="136">
        <f t="shared" si="731"/>
        <v>94180</v>
      </c>
      <c r="F4720" t="e">
        <f>SQRT(($C$5/2)^2-($C$5/2)^2*'(OLD) bottom seam length'!E4720^2/($C$6/2)^2)</f>
        <v>#DIV/0!</v>
      </c>
      <c r="H4720" s="136">
        <f t="shared" si="732"/>
        <v>94180</v>
      </c>
      <c r="I4720" t="e">
        <f>SQRT(($C$5/2)^2-($C$5/2)^2*'(OLD) bottom seam length'!H4720^2/($C$6/2)^2)</f>
        <v>#DIV/0!</v>
      </c>
      <c r="K4720" s="136">
        <f t="shared" si="733"/>
        <v>94180</v>
      </c>
      <c r="L4720" t="e">
        <f>SQRT(($C$5/2)^2-($C$5/2)^2*'(OLD) bottom seam length'!K4720^2/($C$6/2)^2)</f>
        <v>#DIV/0!</v>
      </c>
      <c r="O4720" s="136">
        <f t="shared" si="734"/>
        <v>94180</v>
      </c>
      <c r="P4720" t="b">
        <f t="shared" si="735"/>
        <v>0</v>
      </c>
      <c r="T4720" s="136">
        <f t="shared" si="736"/>
        <v>94160</v>
      </c>
      <c r="U4720" t="e">
        <f>SQRT(($U$6/2)^2-($U$6/2)^2*'(OLD) bottom seam length'!T4720^2/($U$7/2)^2)</f>
        <v>#VALUE!</v>
      </c>
      <c r="W4720" s="136">
        <f t="shared" si="737"/>
        <v>94160</v>
      </c>
      <c r="X4720" t="e">
        <f>SQRT(($U$6/2)^2-($U$6/2)^2*'(OLD) bottom seam length'!W4720^2/($U$7/2)^2)</f>
        <v>#VALUE!</v>
      </c>
      <c r="Z4720" s="136">
        <f t="shared" si="738"/>
        <v>94160</v>
      </c>
      <c r="AA4720" t="e">
        <f>SQRT(($U$6/2)^2-($U$6/2)^2*'(OLD) bottom seam length'!Z4720^2/($U$7/2)^2)</f>
        <v>#VALUE!</v>
      </c>
      <c r="AC4720" s="136">
        <f t="shared" si="739"/>
        <v>94160</v>
      </c>
      <c r="AD4720" t="e">
        <f>SQRT(($U$6/2)^2-($U$6/2)^2*'(OLD) bottom seam length'!AC4720^2/($U$7/2)^2)</f>
        <v>#VALUE!</v>
      </c>
    </row>
    <row r="4721" spans="2:30">
      <c r="B4721" s="136">
        <f t="shared" si="730"/>
        <v>94200</v>
      </c>
      <c r="C4721" t="e">
        <f>SQRT(($C$5/2)^2-($C$5/2)^2*'(OLD) bottom seam length'!B4721^2/($C$6/2)^2)</f>
        <v>#DIV/0!</v>
      </c>
      <c r="E4721" s="136">
        <f t="shared" si="731"/>
        <v>94200</v>
      </c>
      <c r="F4721" t="e">
        <f>SQRT(($C$5/2)^2-($C$5/2)^2*'(OLD) bottom seam length'!E4721^2/($C$6/2)^2)</f>
        <v>#DIV/0!</v>
      </c>
      <c r="H4721" s="136">
        <f t="shared" si="732"/>
        <v>94200</v>
      </c>
      <c r="I4721" t="e">
        <f>SQRT(($C$5/2)^2-($C$5/2)^2*'(OLD) bottom seam length'!H4721^2/($C$6/2)^2)</f>
        <v>#DIV/0!</v>
      </c>
      <c r="K4721" s="136">
        <f t="shared" si="733"/>
        <v>94200</v>
      </c>
      <c r="L4721" t="e">
        <f>SQRT(($C$5/2)^2-($C$5/2)^2*'(OLD) bottom seam length'!K4721^2/($C$6/2)^2)</f>
        <v>#DIV/0!</v>
      </c>
      <c r="O4721" s="136">
        <f t="shared" si="734"/>
        <v>94200</v>
      </c>
      <c r="P4721" t="b">
        <f t="shared" si="735"/>
        <v>0</v>
      </c>
      <c r="T4721" s="136">
        <f t="shared" si="736"/>
        <v>94180</v>
      </c>
      <c r="U4721" t="e">
        <f>SQRT(($U$6/2)^2-($U$6/2)^2*'(OLD) bottom seam length'!T4721^2/($U$7/2)^2)</f>
        <v>#VALUE!</v>
      </c>
      <c r="W4721" s="136">
        <f t="shared" si="737"/>
        <v>94180</v>
      </c>
      <c r="X4721" t="e">
        <f>SQRT(($U$6/2)^2-($U$6/2)^2*'(OLD) bottom seam length'!W4721^2/($U$7/2)^2)</f>
        <v>#VALUE!</v>
      </c>
      <c r="Z4721" s="136">
        <f t="shared" si="738"/>
        <v>94180</v>
      </c>
      <c r="AA4721" t="e">
        <f>SQRT(($U$6/2)^2-($U$6/2)^2*'(OLD) bottom seam length'!Z4721^2/($U$7/2)^2)</f>
        <v>#VALUE!</v>
      </c>
      <c r="AC4721" s="136">
        <f t="shared" si="739"/>
        <v>94180</v>
      </c>
      <c r="AD4721" t="e">
        <f>SQRT(($U$6/2)^2-($U$6/2)^2*'(OLD) bottom seam length'!AC4721^2/($U$7/2)^2)</f>
        <v>#VALUE!</v>
      </c>
    </row>
    <row r="4722" spans="2:30">
      <c r="B4722" s="136">
        <f t="shared" si="730"/>
        <v>94220</v>
      </c>
      <c r="C4722" t="e">
        <f>SQRT(($C$5/2)^2-($C$5/2)^2*'(OLD) bottom seam length'!B4722^2/($C$6/2)^2)</f>
        <v>#DIV/0!</v>
      </c>
      <c r="E4722" s="136">
        <f t="shared" si="731"/>
        <v>94220</v>
      </c>
      <c r="F4722" t="e">
        <f>SQRT(($C$5/2)^2-($C$5/2)^2*'(OLD) bottom seam length'!E4722^2/($C$6/2)^2)</f>
        <v>#DIV/0!</v>
      </c>
      <c r="H4722" s="136">
        <f t="shared" si="732"/>
        <v>94220</v>
      </c>
      <c r="I4722" t="e">
        <f>SQRT(($C$5/2)^2-($C$5/2)^2*'(OLD) bottom seam length'!H4722^2/($C$6/2)^2)</f>
        <v>#DIV/0!</v>
      </c>
      <c r="K4722" s="136">
        <f t="shared" si="733"/>
        <v>94220</v>
      </c>
      <c r="L4722" t="e">
        <f>SQRT(($C$5/2)^2-($C$5/2)^2*'(OLD) bottom seam length'!K4722^2/($C$6/2)^2)</f>
        <v>#DIV/0!</v>
      </c>
      <c r="O4722" s="136">
        <f t="shared" si="734"/>
        <v>94220</v>
      </c>
      <c r="P4722" t="b">
        <f t="shared" si="735"/>
        <v>0</v>
      </c>
      <c r="T4722" s="136">
        <f t="shared" si="736"/>
        <v>94200</v>
      </c>
      <c r="U4722" t="e">
        <f>SQRT(($U$6/2)^2-($U$6/2)^2*'(OLD) bottom seam length'!T4722^2/($U$7/2)^2)</f>
        <v>#VALUE!</v>
      </c>
      <c r="W4722" s="136">
        <f t="shared" si="737"/>
        <v>94200</v>
      </c>
      <c r="X4722" t="e">
        <f>SQRT(($U$6/2)^2-($U$6/2)^2*'(OLD) bottom seam length'!W4722^2/($U$7/2)^2)</f>
        <v>#VALUE!</v>
      </c>
      <c r="Z4722" s="136">
        <f t="shared" si="738"/>
        <v>94200</v>
      </c>
      <c r="AA4722" t="e">
        <f>SQRT(($U$6/2)^2-($U$6/2)^2*'(OLD) bottom seam length'!Z4722^2/($U$7/2)^2)</f>
        <v>#VALUE!</v>
      </c>
      <c r="AC4722" s="136">
        <f t="shared" si="739"/>
        <v>94200</v>
      </c>
      <c r="AD4722" t="e">
        <f>SQRT(($U$6/2)^2-($U$6/2)^2*'(OLD) bottom seam length'!AC4722^2/($U$7/2)^2)</f>
        <v>#VALUE!</v>
      </c>
    </row>
    <row r="4723" spans="2:30">
      <c r="B4723" s="136">
        <f t="shared" si="730"/>
        <v>94240</v>
      </c>
      <c r="C4723" t="e">
        <f>SQRT(($C$5/2)^2-($C$5/2)^2*'(OLD) bottom seam length'!B4723^2/($C$6/2)^2)</f>
        <v>#DIV/0!</v>
      </c>
      <c r="E4723" s="136">
        <f t="shared" si="731"/>
        <v>94240</v>
      </c>
      <c r="F4723" t="e">
        <f>SQRT(($C$5/2)^2-($C$5/2)^2*'(OLD) bottom seam length'!E4723^2/($C$6/2)^2)</f>
        <v>#DIV/0!</v>
      </c>
      <c r="H4723" s="136">
        <f t="shared" si="732"/>
        <v>94240</v>
      </c>
      <c r="I4723" t="e">
        <f>SQRT(($C$5/2)^2-($C$5/2)^2*'(OLD) bottom seam length'!H4723^2/($C$6/2)^2)</f>
        <v>#DIV/0!</v>
      </c>
      <c r="K4723" s="136">
        <f t="shared" si="733"/>
        <v>94240</v>
      </c>
      <c r="L4723" t="e">
        <f>SQRT(($C$5/2)^2-($C$5/2)^2*'(OLD) bottom seam length'!K4723^2/($C$6/2)^2)</f>
        <v>#DIV/0!</v>
      </c>
      <c r="O4723" s="136">
        <f t="shared" si="734"/>
        <v>94240</v>
      </c>
      <c r="P4723" t="b">
        <f t="shared" si="735"/>
        <v>0</v>
      </c>
      <c r="T4723" s="136">
        <f t="shared" si="736"/>
        <v>94220</v>
      </c>
      <c r="U4723" t="e">
        <f>SQRT(($U$6/2)^2-($U$6/2)^2*'(OLD) bottom seam length'!T4723^2/($U$7/2)^2)</f>
        <v>#VALUE!</v>
      </c>
      <c r="W4723" s="136">
        <f t="shared" si="737"/>
        <v>94220</v>
      </c>
      <c r="X4723" t="e">
        <f>SQRT(($U$6/2)^2-($U$6/2)^2*'(OLD) bottom seam length'!W4723^2/($U$7/2)^2)</f>
        <v>#VALUE!</v>
      </c>
      <c r="Z4723" s="136">
        <f t="shared" si="738"/>
        <v>94220</v>
      </c>
      <c r="AA4723" t="e">
        <f>SQRT(($U$6/2)^2-($U$6/2)^2*'(OLD) bottom seam length'!Z4723^2/($U$7/2)^2)</f>
        <v>#VALUE!</v>
      </c>
      <c r="AC4723" s="136">
        <f t="shared" si="739"/>
        <v>94220</v>
      </c>
      <c r="AD4723" t="e">
        <f>SQRT(($U$6/2)^2-($U$6/2)^2*'(OLD) bottom seam length'!AC4723^2/($U$7/2)^2)</f>
        <v>#VALUE!</v>
      </c>
    </row>
    <row r="4724" spans="2:30">
      <c r="B4724" s="136">
        <f t="shared" si="730"/>
        <v>94260</v>
      </c>
      <c r="C4724" t="e">
        <f>SQRT(($C$5/2)^2-($C$5/2)^2*'(OLD) bottom seam length'!B4724^2/($C$6/2)^2)</f>
        <v>#DIV/0!</v>
      </c>
      <c r="E4724" s="136">
        <f t="shared" si="731"/>
        <v>94260</v>
      </c>
      <c r="F4724" t="e">
        <f>SQRT(($C$5/2)^2-($C$5/2)^2*'(OLD) bottom seam length'!E4724^2/($C$6/2)^2)</f>
        <v>#DIV/0!</v>
      </c>
      <c r="H4724" s="136">
        <f t="shared" si="732"/>
        <v>94260</v>
      </c>
      <c r="I4724" t="e">
        <f>SQRT(($C$5/2)^2-($C$5/2)^2*'(OLD) bottom seam length'!H4724^2/($C$6/2)^2)</f>
        <v>#DIV/0!</v>
      </c>
      <c r="K4724" s="136">
        <f t="shared" si="733"/>
        <v>94260</v>
      </c>
      <c r="L4724" t="e">
        <f>SQRT(($C$5/2)^2-($C$5/2)^2*'(OLD) bottom seam length'!K4724^2/($C$6/2)^2)</f>
        <v>#DIV/0!</v>
      </c>
      <c r="O4724" s="136">
        <f t="shared" si="734"/>
        <v>94260</v>
      </c>
      <c r="P4724" t="b">
        <f t="shared" si="735"/>
        <v>0</v>
      </c>
      <c r="T4724" s="136">
        <f t="shared" si="736"/>
        <v>94240</v>
      </c>
      <c r="U4724" t="e">
        <f>SQRT(($U$6/2)^2-($U$6/2)^2*'(OLD) bottom seam length'!T4724^2/($U$7/2)^2)</f>
        <v>#VALUE!</v>
      </c>
      <c r="W4724" s="136">
        <f t="shared" si="737"/>
        <v>94240</v>
      </c>
      <c r="X4724" t="e">
        <f>SQRT(($U$6/2)^2-($U$6/2)^2*'(OLD) bottom seam length'!W4724^2/($U$7/2)^2)</f>
        <v>#VALUE!</v>
      </c>
      <c r="Z4724" s="136">
        <f t="shared" si="738"/>
        <v>94240</v>
      </c>
      <c r="AA4724" t="e">
        <f>SQRT(($U$6/2)^2-($U$6/2)^2*'(OLD) bottom seam length'!Z4724^2/($U$7/2)^2)</f>
        <v>#VALUE!</v>
      </c>
      <c r="AC4724" s="136">
        <f t="shared" si="739"/>
        <v>94240</v>
      </c>
      <c r="AD4724" t="e">
        <f>SQRT(($U$6/2)^2-($U$6/2)^2*'(OLD) bottom seam length'!AC4724^2/($U$7/2)^2)</f>
        <v>#VALUE!</v>
      </c>
    </row>
    <row r="4725" spans="2:30">
      <c r="B4725" s="136">
        <f t="shared" si="730"/>
        <v>94280</v>
      </c>
      <c r="C4725" t="e">
        <f>SQRT(($C$5/2)^2-($C$5/2)^2*'(OLD) bottom seam length'!B4725^2/($C$6/2)^2)</f>
        <v>#DIV/0!</v>
      </c>
      <c r="E4725" s="136">
        <f t="shared" si="731"/>
        <v>94280</v>
      </c>
      <c r="F4725" t="e">
        <f>SQRT(($C$5/2)^2-($C$5/2)^2*'(OLD) bottom seam length'!E4725^2/($C$6/2)^2)</f>
        <v>#DIV/0!</v>
      </c>
      <c r="H4725" s="136">
        <f t="shared" si="732"/>
        <v>94280</v>
      </c>
      <c r="I4725" t="e">
        <f>SQRT(($C$5/2)^2-($C$5/2)^2*'(OLD) bottom seam length'!H4725^2/($C$6/2)^2)</f>
        <v>#DIV/0!</v>
      </c>
      <c r="K4725" s="136">
        <f t="shared" si="733"/>
        <v>94280</v>
      </c>
      <c r="L4725" t="e">
        <f>SQRT(($C$5/2)^2-($C$5/2)^2*'(OLD) bottom seam length'!K4725^2/($C$6/2)^2)</f>
        <v>#DIV/0!</v>
      </c>
      <c r="O4725" s="136">
        <f t="shared" si="734"/>
        <v>94280</v>
      </c>
      <c r="P4725" t="b">
        <f t="shared" si="735"/>
        <v>0</v>
      </c>
      <c r="T4725" s="136">
        <f t="shared" si="736"/>
        <v>94260</v>
      </c>
      <c r="U4725" t="e">
        <f>SQRT(($U$6/2)^2-($U$6/2)^2*'(OLD) bottom seam length'!T4725^2/($U$7/2)^2)</f>
        <v>#VALUE!</v>
      </c>
      <c r="W4725" s="136">
        <f t="shared" si="737"/>
        <v>94260</v>
      </c>
      <c r="X4725" t="e">
        <f>SQRT(($U$6/2)^2-($U$6/2)^2*'(OLD) bottom seam length'!W4725^2/($U$7/2)^2)</f>
        <v>#VALUE!</v>
      </c>
      <c r="Z4725" s="136">
        <f t="shared" si="738"/>
        <v>94260</v>
      </c>
      <c r="AA4725" t="e">
        <f>SQRT(($U$6/2)^2-($U$6/2)^2*'(OLD) bottom seam length'!Z4725^2/($U$7/2)^2)</f>
        <v>#VALUE!</v>
      </c>
      <c r="AC4725" s="136">
        <f t="shared" si="739"/>
        <v>94260</v>
      </c>
      <c r="AD4725" t="e">
        <f>SQRT(($U$6/2)^2-($U$6/2)^2*'(OLD) bottom seam length'!AC4725^2/($U$7/2)^2)</f>
        <v>#VALUE!</v>
      </c>
    </row>
    <row r="4726" spans="2:30">
      <c r="B4726" s="136">
        <f t="shared" si="730"/>
        <v>94300</v>
      </c>
      <c r="C4726" t="e">
        <f>SQRT(($C$5/2)^2-($C$5/2)^2*'(OLD) bottom seam length'!B4726^2/($C$6/2)^2)</f>
        <v>#DIV/0!</v>
      </c>
      <c r="E4726" s="136">
        <f t="shared" si="731"/>
        <v>94300</v>
      </c>
      <c r="F4726" t="e">
        <f>SQRT(($C$5/2)^2-($C$5/2)^2*'(OLD) bottom seam length'!E4726^2/($C$6/2)^2)</f>
        <v>#DIV/0!</v>
      </c>
      <c r="H4726" s="136">
        <f t="shared" si="732"/>
        <v>94300</v>
      </c>
      <c r="I4726" t="e">
        <f>SQRT(($C$5/2)^2-($C$5/2)^2*'(OLD) bottom seam length'!H4726^2/($C$6/2)^2)</f>
        <v>#DIV/0!</v>
      </c>
      <c r="K4726" s="136">
        <f t="shared" si="733"/>
        <v>94300</v>
      </c>
      <c r="L4726" t="e">
        <f>SQRT(($C$5/2)^2-($C$5/2)^2*'(OLD) bottom seam length'!K4726^2/($C$6/2)^2)</f>
        <v>#DIV/0!</v>
      </c>
      <c r="O4726" s="136">
        <f t="shared" si="734"/>
        <v>94300</v>
      </c>
      <c r="P4726" t="b">
        <f t="shared" si="735"/>
        <v>0</v>
      </c>
      <c r="T4726" s="136">
        <f t="shared" si="736"/>
        <v>94280</v>
      </c>
      <c r="U4726" t="e">
        <f>SQRT(($U$6/2)^2-($U$6/2)^2*'(OLD) bottom seam length'!T4726^2/($U$7/2)^2)</f>
        <v>#VALUE!</v>
      </c>
      <c r="W4726" s="136">
        <f t="shared" si="737"/>
        <v>94280</v>
      </c>
      <c r="X4726" t="e">
        <f>SQRT(($U$6/2)^2-($U$6/2)^2*'(OLD) bottom seam length'!W4726^2/($U$7/2)^2)</f>
        <v>#VALUE!</v>
      </c>
      <c r="Z4726" s="136">
        <f t="shared" si="738"/>
        <v>94280</v>
      </c>
      <c r="AA4726" t="e">
        <f>SQRT(($U$6/2)^2-($U$6/2)^2*'(OLD) bottom seam length'!Z4726^2/($U$7/2)^2)</f>
        <v>#VALUE!</v>
      </c>
      <c r="AC4726" s="136">
        <f t="shared" si="739"/>
        <v>94280</v>
      </c>
      <c r="AD4726" t="e">
        <f>SQRT(($U$6/2)^2-($U$6/2)^2*'(OLD) bottom seam length'!AC4726^2/($U$7/2)^2)</f>
        <v>#VALUE!</v>
      </c>
    </row>
    <row r="4727" spans="2:30">
      <c r="B4727" s="136">
        <f t="shared" si="730"/>
        <v>94320</v>
      </c>
      <c r="C4727" t="e">
        <f>SQRT(($C$5/2)^2-($C$5/2)^2*'(OLD) bottom seam length'!B4727^2/($C$6/2)^2)</f>
        <v>#DIV/0!</v>
      </c>
      <c r="E4727" s="136">
        <f t="shared" si="731"/>
        <v>94320</v>
      </c>
      <c r="F4727" t="e">
        <f>SQRT(($C$5/2)^2-($C$5/2)^2*'(OLD) bottom seam length'!E4727^2/($C$6/2)^2)</f>
        <v>#DIV/0!</v>
      </c>
      <c r="H4727" s="136">
        <f t="shared" si="732"/>
        <v>94320</v>
      </c>
      <c r="I4727" t="e">
        <f>SQRT(($C$5/2)^2-($C$5/2)^2*'(OLD) bottom seam length'!H4727^2/($C$6/2)^2)</f>
        <v>#DIV/0!</v>
      </c>
      <c r="K4727" s="136">
        <f t="shared" si="733"/>
        <v>94320</v>
      </c>
      <c r="L4727" t="e">
        <f>SQRT(($C$5/2)^2-($C$5/2)^2*'(OLD) bottom seam length'!K4727^2/($C$6/2)^2)</f>
        <v>#DIV/0!</v>
      </c>
      <c r="O4727" s="136">
        <f t="shared" si="734"/>
        <v>94320</v>
      </c>
      <c r="P4727" t="b">
        <f t="shared" si="735"/>
        <v>0</v>
      </c>
      <c r="T4727" s="136">
        <f t="shared" si="736"/>
        <v>94300</v>
      </c>
      <c r="U4727" t="e">
        <f>SQRT(($U$6/2)^2-($U$6/2)^2*'(OLD) bottom seam length'!T4727^2/($U$7/2)^2)</f>
        <v>#VALUE!</v>
      </c>
      <c r="W4727" s="136">
        <f t="shared" si="737"/>
        <v>94300</v>
      </c>
      <c r="X4727" t="e">
        <f>SQRT(($U$6/2)^2-($U$6/2)^2*'(OLD) bottom seam length'!W4727^2/($U$7/2)^2)</f>
        <v>#VALUE!</v>
      </c>
      <c r="Z4727" s="136">
        <f t="shared" si="738"/>
        <v>94300</v>
      </c>
      <c r="AA4727" t="e">
        <f>SQRT(($U$6/2)^2-($U$6/2)^2*'(OLD) bottom seam length'!Z4727^2/($U$7/2)^2)</f>
        <v>#VALUE!</v>
      </c>
      <c r="AC4727" s="136">
        <f t="shared" si="739"/>
        <v>94300</v>
      </c>
      <c r="AD4727" t="e">
        <f>SQRT(($U$6/2)^2-($U$6/2)^2*'(OLD) bottom seam length'!AC4727^2/($U$7/2)^2)</f>
        <v>#VALUE!</v>
      </c>
    </row>
    <row r="4728" spans="2:30">
      <c r="B4728" s="136">
        <f t="shared" si="730"/>
        <v>94340</v>
      </c>
      <c r="C4728" t="e">
        <f>SQRT(($C$5/2)^2-($C$5/2)^2*'(OLD) bottom seam length'!B4728^2/($C$6/2)^2)</f>
        <v>#DIV/0!</v>
      </c>
      <c r="E4728" s="136">
        <f t="shared" si="731"/>
        <v>94340</v>
      </c>
      <c r="F4728" t="e">
        <f>SQRT(($C$5/2)^2-($C$5/2)^2*'(OLD) bottom seam length'!E4728^2/($C$6/2)^2)</f>
        <v>#DIV/0!</v>
      </c>
      <c r="H4728" s="136">
        <f t="shared" si="732"/>
        <v>94340</v>
      </c>
      <c r="I4728" t="e">
        <f>SQRT(($C$5/2)^2-($C$5/2)^2*'(OLD) bottom seam length'!H4728^2/($C$6/2)^2)</f>
        <v>#DIV/0!</v>
      </c>
      <c r="K4728" s="136">
        <f t="shared" si="733"/>
        <v>94340</v>
      </c>
      <c r="L4728" t="e">
        <f>SQRT(($C$5/2)^2-($C$5/2)^2*'(OLD) bottom seam length'!K4728^2/($C$6/2)^2)</f>
        <v>#DIV/0!</v>
      </c>
      <c r="O4728" s="136">
        <f t="shared" si="734"/>
        <v>94340</v>
      </c>
      <c r="P4728" t="b">
        <f t="shared" si="735"/>
        <v>0</v>
      </c>
      <c r="T4728" s="136">
        <f t="shared" si="736"/>
        <v>94320</v>
      </c>
      <c r="U4728" t="e">
        <f>SQRT(($U$6/2)^2-($U$6/2)^2*'(OLD) bottom seam length'!T4728^2/($U$7/2)^2)</f>
        <v>#VALUE!</v>
      </c>
      <c r="W4728" s="136">
        <f t="shared" si="737"/>
        <v>94320</v>
      </c>
      <c r="X4728" t="e">
        <f>SQRT(($U$6/2)^2-($U$6/2)^2*'(OLD) bottom seam length'!W4728^2/($U$7/2)^2)</f>
        <v>#VALUE!</v>
      </c>
      <c r="Z4728" s="136">
        <f t="shared" si="738"/>
        <v>94320</v>
      </c>
      <c r="AA4728" t="e">
        <f>SQRT(($U$6/2)^2-($U$6/2)^2*'(OLD) bottom seam length'!Z4728^2/($U$7/2)^2)</f>
        <v>#VALUE!</v>
      </c>
      <c r="AC4728" s="136">
        <f t="shared" si="739"/>
        <v>94320</v>
      </c>
      <c r="AD4728" t="e">
        <f>SQRT(($U$6/2)^2-($U$6/2)^2*'(OLD) bottom seam length'!AC4728^2/($U$7/2)^2)</f>
        <v>#VALUE!</v>
      </c>
    </row>
    <row r="4729" spans="2:30">
      <c r="B4729" s="136">
        <f t="shared" si="730"/>
        <v>94360</v>
      </c>
      <c r="C4729" t="e">
        <f>SQRT(($C$5/2)^2-($C$5/2)^2*'(OLD) bottom seam length'!B4729^2/($C$6/2)^2)</f>
        <v>#DIV/0!</v>
      </c>
      <c r="E4729" s="136">
        <f t="shared" si="731"/>
        <v>94360</v>
      </c>
      <c r="F4729" t="e">
        <f>SQRT(($C$5/2)^2-($C$5/2)^2*'(OLD) bottom seam length'!E4729^2/($C$6/2)^2)</f>
        <v>#DIV/0!</v>
      </c>
      <c r="H4729" s="136">
        <f t="shared" si="732"/>
        <v>94360</v>
      </c>
      <c r="I4729" t="e">
        <f>SQRT(($C$5/2)^2-($C$5/2)^2*'(OLD) bottom seam length'!H4729^2/($C$6/2)^2)</f>
        <v>#DIV/0!</v>
      </c>
      <c r="K4729" s="136">
        <f t="shared" si="733"/>
        <v>94360</v>
      </c>
      <c r="L4729" t="e">
        <f>SQRT(($C$5/2)^2-($C$5/2)^2*'(OLD) bottom seam length'!K4729^2/($C$6/2)^2)</f>
        <v>#DIV/0!</v>
      </c>
      <c r="O4729" s="136">
        <f t="shared" si="734"/>
        <v>94360</v>
      </c>
      <c r="P4729" t="b">
        <f t="shared" si="735"/>
        <v>0</v>
      </c>
      <c r="T4729" s="136">
        <f t="shared" si="736"/>
        <v>94340</v>
      </c>
      <c r="U4729" t="e">
        <f>SQRT(($U$6/2)^2-($U$6/2)^2*'(OLD) bottom seam length'!T4729^2/($U$7/2)^2)</f>
        <v>#VALUE!</v>
      </c>
      <c r="W4729" s="136">
        <f t="shared" si="737"/>
        <v>94340</v>
      </c>
      <c r="X4729" t="e">
        <f>SQRT(($U$6/2)^2-($U$6/2)^2*'(OLD) bottom seam length'!W4729^2/($U$7/2)^2)</f>
        <v>#VALUE!</v>
      </c>
      <c r="Z4729" s="136">
        <f t="shared" si="738"/>
        <v>94340</v>
      </c>
      <c r="AA4729" t="e">
        <f>SQRT(($U$6/2)^2-($U$6/2)^2*'(OLD) bottom seam length'!Z4729^2/($U$7/2)^2)</f>
        <v>#VALUE!</v>
      </c>
      <c r="AC4729" s="136">
        <f t="shared" si="739"/>
        <v>94340</v>
      </c>
      <c r="AD4729" t="e">
        <f>SQRT(($U$6/2)^2-($U$6/2)^2*'(OLD) bottom seam length'!AC4729^2/($U$7/2)^2)</f>
        <v>#VALUE!</v>
      </c>
    </row>
    <row r="4730" spans="2:30">
      <c r="B4730" s="136">
        <f t="shared" si="730"/>
        <v>94380</v>
      </c>
      <c r="C4730" t="e">
        <f>SQRT(($C$5/2)^2-($C$5/2)^2*'(OLD) bottom seam length'!B4730^2/($C$6/2)^2)</f>
        <v>#DIV/0!</v>
      </c>
      <c r="E4730" s="136">
        <f t="shared" si="731"/>
        <v>94380</v>
      </c>
      <c r="F4730" t="e">
        <f>SQRT(($C$5/2)^2-($C$5/2)^2*'(OLD) bottom seam length'!E4730^2/($C$6/2)^2)</f>
        <v>#DIV/0!</v>
      </c>
      <c r="H4730" s="136">
        <f t="shared" si="732"/>
        <v>94380</v>
      </c>
      <c r="I4730" t="e">
        <f>SQRT(($C$5/2)^2-($C$5/2)^2*'(OLD) bottom seam length'!H4730^2/($C$6/2)^2)</f>
        <v>#DIV/0!</v>
      </c>
      <c r="K4730" s="136">
        <f t="shared" si="733"/>
        <v>94380</v>
      </c>
      <c r="L4730" t="e">
        <f>SQRT(($C$5/2)^2-($C$5/2)^2*'(OLD) bottom seam length'!K4730^2/($C$6/2)^2)</f>
        <v>#DIV/0!</v>
      </c>
      <c r="O4730" s="136">
        <f t="shared" si="734"/>
        <v>94380</v>
      </c>
      <c r="P4730" t="b">
        <f t="shared" si="735"/>
        <v>0</v>
      </c>
      <c r="T4730" s="136">
        <f t="shared" si="736"/>
        <v>94360</v>
      </c>
      <c r="U4730" t="e">
        <f>SQRT(($U$6/2)^2-($U$6/2)^2*'(OLD) bottom seam length'!T4730^2/($U$7/2)^2)</f>
        <v>#VALUE!</v>
      </c>
      <c r="W4730" s="136">
        <f t="shared" si="737"/>
        <v>94360</v>
      </c>
      <c r="X4730" t="e">
        <f>SQRT(($U$6/2)^2-($U$6/2)^2*'(OLD) bottom seam length'!W4730^2/($U$7/2)^2)</f>
        <v>#VALUE!</v>
      </c>
      <c r="Z4730" s="136">
        <f t="shared" si="738"/>
        <v>94360</v>
      </c>
      <c r="AA4730" t="e">
        <f>SQRT(($U$6/2)^2-($U$6/2)^2*'(OLD) bottom seam length'!Z4730^2/($U$7/2)^2)</f>
        <v>#VALUE!</v>
      </c>
      <c r="AC4730" s="136">
        <f t="shared" si="739"/>
        <v>94360</v>
      </c>
      <c r="AD4730" t="e">
        <f>SQRT(($U$6/2)^2-($U$6/2)^2*'(OLD) bottom seam length'!AC4730^2/($U$7/2)^2)</f>
        <v>#VALUE!</v>
      </c>
    </row>
    <row r="4731" spans="2:30">
      <c r="B4731" s="136">
        <f t="shared" si="730"/>
        <v>94400</v>
      </c>
      <c r="C4731" t="e">
        <f>SQRT(($C$5/2)^2-($C$5/2)^2*'(OLD) bottom seam length'!B4731^2/($C$6/2)^2)</f>
        <v>#DIV/0!</v>
      </c>
      <c r="E4731" s="136">
        <f t="shared" si="731"/>
        <v>94400</v>
      </c>
      <c r="F4731" t="e">
        <f>SQRT(($C$5/2)^2-($C$5/2)^2*'(OLD) bottom seam length'!E4731^2/($C$6/2)^2)</f>
        <v>#DIV/0!</v>
      </c>
      <c r="H4731" s="136">
        <f t="shared" si="732"/>
        <v>94400</v>
      </c>
      <c r="I4731" t="e">
        <f>SQRT(($C$5/2)^2-($C$5/2)^2*'(OLD) bottom seam length'!H4731^2/($C$6/2)^2)</f>
        <v>#DIV/0!</v>
      </c>
      <c r="K4731" s="136">
        <f t="shared" si="733"/>
        <v>94400</v>
      </c>
      <c r="L4731" t="e">
        <f>SQRT(($C$5/2)^2-($C$5/2)^2*'(OLD) bottom seam length'!K4731^2/($C$6/2)^2)</f>
        <v>#DIV/0!</v>
      </c>
      <c r="O4731" s="136">
        <f t="shared" si="734"/>
        <v>94400</v>
      </c>
      <c r="P4731" t="b">
        <f t="shared" si="735"/>
        <v>0</v>
      </c>
      <c r="T4731" s="136">
        <f t="shared" si="736"/>
        <v>94380</v>
      </c>
      <c r="U4731" t="e">
        <f>SQRT(($U$6/2)^2-($U$6/2)^2*'(OLD) bottom seam length'!T4731^2/($U$7/2)^2)</f>
        <v>#VALUE!</v>
      </c>
      <c r="W4731" s="136">
        <f t="shared" si="737"/>
        <v>94380</v>
      </c>
      <c r="X4731" t="e">
        <f>SQRT(($U$6/2)^2-($U$6/2)^2*'(OLD) bottom seam length'!W4731^2/($U$7/2)^2)</f>
        <v>#VALUE!</v>
      </c>
      <c r="Z4731" s="136">
        <f t="shared" si="738"/>
        <v>94380</v>
      </c>
      <c r="AA4731" t="e">
        <f>SQRT(($U$6/2)^2-($U$6/2)^2*'(OLD) bottom seam length'!Z4731^2/($U$7/2)^2)</f>
        <v>#VALUE!</v>
      </c>
      <c r="AC4731" s="136">
        <f t="shared" si="739"/>
        <v>94380</v>
      </c>
      <c r="AD4731" t="e">
        <f>SQRT(($U$6/2)^2-($U$6/2)^2*'(OLD) bottom seam length'!AC4731^2/($U$7/2)^2)</f>
        <v>#VALUE!</v>
      </c>
    </row>
    <row r="4732" spans="2:30">
      <c r="B4732" s="136">
        <f t="shared" si="730"/>
        <v>94420</v>
      </c>
      <c r="C4732" t="e">
        <f>SQRT(($C$5/2)^2-($C$5/2)^2*'(OLD) bottom seam length'!B4732^2/($C$6/2)^2)</f>
        <v>#DIV/0!</v>
      </c>
      <c r="E4732" s="136">
        <f t="shared" si="731"/>
        <v>94420</v>
      </c>
      <c r="F4732" t="e">
        <f>SQRT(($C$5/2)^2-($C$5/2)^2*'(OLD) bottom seam length'!E4732^2/($C$6/2)^2)</f>
        <v>#DIV/0!</v>
      </c>
      <c r="H4732" s="136">
        <f t="shared" si="732"/>
        <v>94420</v>
      </c>
      <c r="I4732" t="e">
        <f>SQRT(($C$5/2)^2-($C$5/2)^2*'(OLD) bottom seam length'!H4732^2/($C$6/2)^2)</f>
        <v>#DIV/0!</v>
      </c>
      <c r="K4732" s="136">
        <f t="shared" si="733"/>
        <v>94420</v>
      </c>
      <c r="L4732" t="e">
        <f>SQRT(($C$5/2)^2-($C$5/2)^2*'(OLD) bottom seam length'!K4732^2/($C$6/2)^2)</f>
        <v>#DIV/0!</v>
      </c>
      <c r="O4732" s="136">
        <f t="shared" si="734"/>
        <v>94420</v>
      </c>
      <c r="P4732" t="b">
        <f t="shared" si="735"/>
        <v>0</v>
      </c>
      <c r="T4732" s="136">
        <f t="shared" si="736"/>
        <v>94400</v>
      </c>
      <c r="U4732" t="e">
        <f>SQRT(($U$6/2)^2-($U$6/2)^2*'(OLD) bottom seam length'!T4732^2/($U$7/2)^2)</f>
        <v>#VALUE!</v>
      </c>
      <c r="W4732" s="136">
        <f t="shared" si="737"/>
        <v>94400</v>
      </c>
      <c r="X4732" t="e">
        <f>SQRT(($U$6/2)^2-($U$6/2)^2*'(OLD) bottom seam length'!W4732^2/($U$7/2)^2)</f>
        <v>#VALUE!</v>
      </c>
      <c r="Z4732" s="136">
        <f t="shared" si="738"/>
        <v>94400</v>
      </c>
      <c r="AA4732" t="e">
        <f>SQRT(($U$6/2)^2-($U$6/2)^2*'(OLD) bottom seam length'!Z4732^2/($U$7/2)^2)</f>
        <v>#VALUE!</v>
      </c>
      <c r="AC4732" s="136">
        <f t="shared" si="739"/>
        <v>94400</v>
      </c>
      <c r="AD4732" t="e">
        <f>SQRT(($U$6/2)^2-($U$6/2)^2*'(OLD) bottom seam length'!AC4732^2/($U$7/2)^2)</f>
        <v>#VALUE!</v>
      </c>
    </row>
    <row r="4733" spans="2:30">
      <c r="B4733" s="136">
        <f t="shared" si="730"/>
        <v>94440</v>
      </c>
      <c r="C4733" t="e">
        <f>SQRT(($C$5/2)^2-($C$5/2)^2*'(OLD) bottom seam length'!B4733^2/($C$6/2)^2)</f>
        <v>#DIV/0!</v>
      </c>
      <c r="E4733" s="136">
        <f t="shared" si="731"/>
        <v>94440</v>
      </c>
      <c r="F4733" t="e">
        <f>SQRT(($C$5/2)^2-($C$5/2)^2*'(OLD) bottom seam length'!E4733^2/($C$6/2)^2)</f>
        <v>#DIV/0!</v>
      </c>
      <c r="H4733" s="136">
        <f t="shared" si="732"/>
        <v>94440</v>
      </c>
      <c r="I4733" t="e">
        <f>SQRT(($C$5/2)^2-($C$5/2)^2*'(OLD) bottom seam length'!H4733^2/($C$6/2)^2)</f>
        <v>#DIV/0!</v>
      </c>
      <c r="K4733" s="136">
        <f t="shared" si="733"/>
        <v>94440</v>
      </c>
      <c r="L4733" t="e">
        <f>SQRT(($C$5/2)^2-($C$5/2)^2*'(OLD) bottom seam length'!K4733^2/($C$6/2)^2)</f>
        <v>#DIV/0!</v>
      </c>
      <c r="O4733" s="136">
        <f t="shared" si="734"/>
        <v>94440</v>
      </c>
      <c r="P4733" t="b">
        <f t="shared" si="735"/>
        <v>0</v>
      </c>
      <c r="T4733" s="136">
        <f t="shared" si="736"/>
        <v>94420</v>
      </c>
      <c r="U4733" t="e">
        <f>SQRT(($U$6/2)^2-($U$6/2)^2*'(OLD) bottom seam length'!T4733^2/($U$7/2)^2)</f>
        <v>#VALUE!</v>
      </c>
      <c r="W4733" s="136">
        <f t="shared" si="737"/>
        <v>94420</v>
      </c>
      <c r="X4733" t="e">
        <f>SQRT(($U$6/2)^2-($U$6/2)^2*'(OLD) bottom seam length'!W4733^2/($U$7/2)^2)</f>
        <v>#VALUE!</v>
      </c>
      <c r="Z4733" s="136">
        <f t="shared" si="738"/>
        <v>94420</v>
      </c>
      <c r="AA4733" t="e">
        <f>SQRT(($U$6/2)^2-($U$6/2)^2*'(OLD) bottom seam length'!Z4733^2/($U$7/2)^2)</f>
        <v>#VALUE!</v>
      </c>
      <c r="AC4733" s="136">
        <f t="shared" si="739"/>
        <v>94420</v>
      </c>
      <c r="AD4733" t="e">
        <f>SQRT(($U$6/2)^2-($U$6/2)^2*'(OLD) bottom seam length'!AC4733^2/($U$7/2)^2)</f>
        <v>#VALUE!</v>
      </c>
    </row>
    <row r="4734" spans="2:30">
      <c r="B4734" s="136">
        <f t="shared" si="730"/>
        <v>94460</v>
      </c>
      <c r="C4734" t="e">
        <f>SQRT(($C$5/2)^2-($C$5/2)^2*'(OLD) bottom seam length'!B4734^2/($C$6/2)^2)</f>
        <v>#DIV/0!</v>
      </c>
      <c r="E4734" s="136">
        <f t="shared" si="731"/>
        <v>94460</v>
      </c>
      <c r="F4734" t="e">
        <f>SQRT(($C$5/2)^2-($C$5/2)^2*'(OLD) bottom seam length'!E4734^2/($C$6/2)^2)</f>
        <v>#DIV/0!</v>
      </c>
      <c r="H4734" s="136">
        <f t="shared" si="732"/>
        <v>94460</v>
      </c>
      <c r="I4734" t="e">
        <f>SQRT(($C$5/2)^2-($C$5/2)^2*'(OLD) bottom seam length'!H4734^2/($C$6/2)^2)</f>
        <v>#DIV/0!</v>
      </c>
      <c r="K4734" s="136">
        <f t="shared" si="733"/>
        <v>94460</v>
      </c>
      <c r="L4734" t="e">
        <f>SQRT(($C$5/2)^2-($C$5/2)^2*'(OLD) bottom seam length'!K4734^2/($C$6/2)^2)</f>
        <v>#DIV/0!</v>
      </c>
      <c r="O4734" s="136">
        <f t="shared" si="734"/>
        <v>94460</v>
      </c>
      <c r="P4734" t="b">
        <f t="shared" si="735"/>
        <v>0</v>
      </c>
      <c r="T4734" s="136">
        <f t="shared" si="736"/>
        <v>94440</v>
      </c>
      <c r="U4734" t="e">
        <f>SQRT(($U$6/2)^2-($U$6/2)^2*'(OLD) bottom seam length'!T4734^2/($U$7/2)^2)</f>
        <v>#VALUE!</v>
      </c>
      <c r="W4734" s="136">
        <f t="shared" si="737"/>
        <v>94440</v>
      </c>
      <c r="X4734" t="e">
        <f>SQRT(($U$6/2)^2-($U$6/2)^2*'(OLD) bottom seam length'!W4734^2/($U$7/2)^2)</f>
        <v>#VALUE!</v>
      </c>
      <c r="Z4734" s="136">
        <f t="shared" si="738"/>
        <v>94440</v>
      </c>
      <c r="AA4734" t="e">
        <f>SQRT(($U$6/2)^2-($U$6/2)^2*'(OLD) bottom seam length'!Z4734^2/($U$7/2)^2)</f>
        <v>#VALUE!</v>
      </c>
      <c r="AC4734" s="136">
        <f t="shared" si="739"/>
        <v>94440</v>
      </c>
      <c r="AD4734" t="e">
        <f>SQRT(($U$6/2)^2-($U$6/2)^2*'(OLD) bottom seam length'!AC4734^2/($U$7/2)^2)</f>
        <v>#VALUE!</v>
      </c>
    </row>
    <row r="4735" spans="2:30">
      <c r="B4735" s="136">
        <f t="shared" si="730"/>
        <v>94480</v>
      </c>
      <c r="C4735" t="e">
        <f>SQRT(($C$5/2)^2-($C$5/2)^2*'(OLD) bottom seam length'!B4735^2/($C$6/2)^2)</f>
        <v>#DIV/0!</v>
      </c>
      <c r="E4735" s="136">
        <f t="shared" si="731"/>
        <v>94480</v>
      </c>
      <c r="F4735" t="e">
        <f>SQRT(($C$5/2)^2-($C$5/2)^2*'(OLD) bottom seam length'!E4735^2/($C$6/2)^2)</f>
        <v>#DIV/0!</v>
      </c>
      <c r="H4735" s="136">
        <f t="shared" si="732"/>
        <v>94480</v>
      </c>
      <c r="I4735" t="e">
        <f>SQRT(($C$5/2)^2-($C$5/2)^2*'(OLD) bottom seam length'!H4735^2/($C$6/2)^2)</f>
        <v>#DIV/0!</v>
      </c>
      <c r="K4735" s="136">
        <f t="shared" si="733"/>
        <v>94480</v>
      </c>
      <c r="L4735" t="e">
        <f>SQRT(($C$5/2)^2-($C$5/2)^2*'(OLD) bottom seam length'!K4735^2/($C$6/2)^2)</f>
        <v>#DIV/0!</v>
      </c>
      <c r="O4735" s="136">
        <f t="shared" si="734"/>
        <v>94480</v>
      </c>
      <c r="P4735" t="b">
        <f t="shared" si="735"/>
        <v>0</v>
      </c>
      <c r="T4735" s="136">
        <f t="shared" si="736"/>
        <v>94460</v>
      </c>
      <c r="U4735" t="e">
        <f>SQRT(($U$6/2)^2-($U$6/2)^2*'(OLD) bottom seam length'!T4735^2/($U$7/2)^2)</f>
        <v>#VALUE!</v>
      </c>
      <c r="W4735" s="136">
        <f t="shared" si="737"/>
        <v>94460</v>
      </c>
      <c r="X4735" t="e">
        <f>SQRT(($U$6/2)^2-($U$6/2)^2*'(OLD) bottom seam length'!W4735^2/($U$7/2)^2)</f>
        <v>#VALUE!</v>
      </c>
      <c r="Z4735" s="136">
        <f t="shared" si="738"/>
        <v>94460</v>
      </c>
      <c r="AA4735" t="e">
        <f>SQRT(($U$6/2)^2-($U$6/2)^2*'(OLD) bottom seam length'!Z4735^2/($U$7/2)^2)</f>
        <v>#VALUE!</v>
      </c>
      <c r="AC4735" s="136">
        <f t="shared" si="739"/>
        <v>94460</v>
      </c>
      <c r="AD4735" t="e">
        <f>SQRT(($U$6/2)^2-($U$6/2)^2*'(OLD) bottom seam length'!AC4735^2/($U$7/2)^2)</f>
        <v>#VALUE!</v>
      </c>
    </row>
    <row r="4736" spans="2:30">
      <c r="B4736" s="136">
        <f t="shared" si="730"/>
        <v>94500</v>
      </c>
      <c r="C4736" t="e">
        <f>SQRT(($C$5/2)^2-($C$5/2)^2*'(OLD) bottom seam length'!B4736^2/($C$6/2)^2)</f>
        <v>#DIV/0!</v>
      </c>
      <c r="E4736" s="136">
        <f t="shared" si="731"/>
        <v>94500</v>
      </c>
      <c r="F4736" t="e">
        <f>SQRT(($C$5/2)^2-($C$5/2)^2*'(OLD) bottom seam length'!E4736^2/($C$6/2)^2)</f>
        <v>#DIV/0!</v>
      </c>
      <c r="H4736" s="136">
        <f t="shared" si="732"/>
        <v>94500</v>
      </c>
      <c r="I4736" t="e">
        <f>SQRT(($C$5/2)^2-($C$5/2)^2*'(OLD) bottom seam length'!H4736^2/($C$6/2)^2)</f>
        <v>#DIV/0!</v>
      </c>
      <c r="K4736" s="136">
        <f t="shared" si="733"/>
        <v>94500</v>
      </c>
      <c r="L4736" t="e">
        <f>SQRT(($C$5/2)^2-($C$5/2)^2*'(OLD) bottom seam length'!K4736^2/($C$6/2)^2)</f>
        <v>#DIV/0!</v>
      </c>
      <c r="O4736" s="136">
        <f t="shared" si="734"/>
        <v>94500</v>
      </c>
      <c r="P4736" t="b">
        <f t="shared" si="735"/>
        <v>0</v>
      </c>
      <c r="T4736" s="136">
        <f t="shared" si="736"/>
        <v>94480</v>
      </c>
      <c r="U4736" t="e">
        <f>SQRT(($U$6/2)^2-($U$6/2)^2*'(OLD) bottom seam length'!T4736^2/($U$7/2)^2)</f>
        <v>#VALUE!</v>
      </c>
      <c r="W4736" s="136">
        <f t="shared" si="737"/>
        <v>94480</v>
      </c>
      <c r="X4736" t="e">
        <f>SQRT(($U$6/2)^2-($U$6/2)^2*'(OLD) bottom seam length'!W4736^2/($U$7/2)^2)</f>
        <v>#VALUE!</v>
      </c>
      <c r="Z4736" s="136">
        <f t="shared" si="738"/>
        <v>94480</v>
      </c>
      <c r="AA4736" t="e">
        <f>SQRT(($U$6/2)^2-($U$6/2)^2*'(OLD) bottom seam length'!Z4736^2/($U$7/2)^2)</f>
        <v>#VALUE!</v>
      </c>
      <c r="AC4736" s="136">
        <f t="shared" si="739"/>
        <v>94480</v>
      </c>
      <c r="AD4736" t="e">
        <f>SQRT(($U$6/2)^2-($U$6/2)^2*'(OLD) bottom seam length'!AC4736^2/($U$7/2)^2)</f>
        <v>#VALUE!</v>
      </c>
    </row>
    <row r="4737" spans="2:30">
      <c r="B4737" s="136">
        <f t="shared" si="730"/>
        <v>94520</v>
      </c>
      <c r="C4737" t="e">
        <f>SQRT(($C$5/2)^2-($C$5/2)^2*'(OLD) bottom seam length'!B4737^2/($C$6/2)^2)</f>
        <v>#DIV/0!</v>
      </c>
      <c r="E4737" s="136">
        <f t="shared" si="731"/>
        <v>94520</v>
      </c>
      <c r="F4737" t="e">
        <f>SQRT(($C$5/2)^2-($C$5/2)^2*'(OLD) bottom seam length'!E4737^2/($C$6/2)^2)</f>
        <v>#DIV/0!</v>
      </c>
      <c r="H4737" s="136">
        <f t="shared" si="732"/>
        <v>94520</v>
      </c>
      <c r="I4737" t="e">
        <f>SQRT(($C$5/2)^2-($C$5/2)^2*'(OLD) bottom seam length'!H4737^2/($C$6/2)^2)</f>
        <v>#DIV/0!</v>
      </c>
      <c r="K4737" s="136">
        <f t="shared" si="733"/>
        <v>94520</v>
      </c>
      <c r="L4737" t="e">
        <f>SQRT(($C$5/2)^2-($C$5/2)^2*'(OLD) bottom seam length'!K4737^2/($C$6/2)^2)</f>
        <v>#DIV/0!</v>
      </c>
      <c r="O4737" s="136">
        <f t="shared" si="734"/>
        <v>94520</v>
      </c>
      <c r="P4737" t="b">
        <f t="shared" si="735"/>
        <v>0</v>
      </c>
      <c r="T4737" s="136">
        <f t="shared" si="736"/>
        <v>94500</v>
      </c>
      <c r="U4737" t="e">
        <f>SQRT(($U$6/2)^2-($U$6/2)^2*'(OLD) bottom seam length'!T4737^2/($U$7/2)^2)</f>
        <v>#VALUE!</v>
      </c>
      <c r="W4737" s="136">
        <f t="shared" si="737"/>
        <v>94500</v>
      </c>
      <c r="X4737" t="e">
        <f>SQRT(($U$6/2)^2-($U$6/2)^2*'(OLD) bottom seam length'!W4737^2/($U$7/2)^2)</f>
        <v>#VALUE!</v>
      </c>
      <c r="Z4737" s="136">
        <f t="shared" si="738"/>
        <v>94500</v>
      </c>
      <c r="AA4737" t="e">
        <f>SQRT(($U$6/2)^2-($U$6/2)^2*'(OLD) bottom seam length'!Z4737^2/($U$7/2)^2)</f>
        <v>#VALUE!</v>
      </c>
      <c r="AC4737" s="136">
        <f t="shared" si="739"/>
        <v>94500</v>
      </c>
      <c r="AD4737" t="e">
        <f>SQRT(($U$6/2)^2-($U$6/2)^2*'(OLD) bottom seam length'!AC4737^2/($U$7/2)^2)</f>
        <v>#VALUE!</v>
      </c>
    </row>
    <row r="4738" spans="2:30">
      <c r="B4738" s="136">
        <f t="shared" si="730"/>
        <v>94540</v>
      </c>
      <c r="C4738" t="e">
        <f>SQRT(($C$5/2)^2-($C$5/2)^2*'(OLD) bottom seam length'!B4738^2/($C$6/2)^2)</f>
        <v>#DIV/0!</v>
      </c>
      <c r="E4738" s="136">
        <f t="shared" si="731"/>
        <v>94540</v>
      </c>
      <c r="F4738" t="e">
        <f>SQRT(($C$5/2)^2-($C$5/2)^2*'(OLD) bottom seam length'!E4738^2/($C$6/2)^2)</f>
        <v>#DIV/0!</v>
      </c>
      <c r="H4738" s="136">
        <f t="shared" si="732"/>
        <v>94540</v>
      </c>
      <c r="I4738" t="e">
        <f>SQRT(($C$5/2)^2-($C$5/2)^2*'(OLD) bottom seam length'!H4738^2/($C$6/2)^2)</f>
        <v>#DIV/0!</v>
      </c>
      <c r="K4738" s="136">
        <f t="shared" si="733"/>
        <v>94540</v>
      </c>
      <c r="L4738" t="e">
        <f>SQRT(($C$5/2)^2-($C$5/2)^2*'(OLD) bottom seam length'!K4738^2/($C$6/2)^2)</f>
        <v>#DIV/0!</v>
      </c>
      <c r="O4738" s="136">
        <f t="shared" si="734"/>
        <v>94540</v>
      </c>
      <c r="P4738" t="b">
        <f t="shared" si="735"/>
        <v>0</v>
      </c>
      <c r="T4738" s="136">
        <f t="shared" si="736"/>
        <v>94520</v>
      </c>
      <c r="U4738" t="e">
        <f>SQRT(($U$6/2)^2-($U$6/2)^2*'(OLD) bottom seam length'!T4738^2/($U$7/2)^2)</f>
        <v>#VALUE!</v>
      </c>
      <c r="W4738" s="136">
        <f t="shared" si="737"/>
        <v>94520</v>
      </c>
      <c r="X4738" t="e">
        <f>SQRT(($U$6/2)^2-($U$6/2)^2*'(OLD) bottom seam length'!W4738^2/($U$7/2)^2)</f>
        <v>#VALUE!</v>
      </c>
      <c r="Z4738" s="136">
        <f t="shared" si="738"/>
        <v>94520</v>
      </c>
      <c r="AA4738" t="e">
        <f>SQRT(($U$6/2)^2-($U$6/2)^2*'(OLD) bottom seam length'!Z4738^2/($U$7/2)^2)</f>
        <v>#VALUE!</v>
      </c>
      <c r="AC4738" s="136">
        <f t="shared" si="739"/>
        <v>94520</v>
      </c>
      <c r="AD4738" t="e">
        <f>SQRT(($U$6/2)^2-($U$6/2)^2*'(OLD) bottom seam length'!AC4738^2/($U$7/2)^2)</f>
        <v>#VALUE!</v>
      </c>
    </row>
    <row r="4739" spans="2:30">
      <c r="B4739" s="136">
        <f t="shared" si="730"/>
        <v>94560</v>
      </c>
      <c r="C4739" t="e">
        <f>SQRT(($C$5/2)^2-($C$5/2)^2*'(OLD) bottom seam length'!B4739^2/($C$6/2)^2)</f>
        <v>#DIV/0!</v>
      </c>
      <c r="E4739" s="136">
        <f t="shared" si="731"/>
        <v>94560</v>
      </c>
      <c r="F4739" t="e">
        <f>SQRT(($C$5/2)^2-($C$5/2)^2*'(OLD) bottom seam length'!E4739^2/($C$6/2)^2)</f>
        <v>#DIV/0!</v>
      </c>
      <c r="H4739" s="136">
        <f t="shared" si="732"/>
        <v>94560</v>
      </c>
      <c r="I4739" t="e">
        <f>SQRT(($C$5/2)^2-($C$5/2)^2*'(OLD) bottom seam length'!H4739^2/($C$6/2)^2)</f>
        <v>#DIV/0!</v>
      </c>
      <c r="K4739" s="136">
        <f t="shared" si="733"/>
        <v>94560</v>
      </c>
      <c r="L4739" t="e">
        <f>SQRT(($C$5/2)^2-($C$5/2)^2*'(OLD) bottom seam length'!K4739^2/($C$6/2)^2)</f>
        <v>#DIV/0!</v>
      </c>
      <c r="O4739" s="136">
        <f t="shared" si="734"/>
        <v>94560</v>
      </c>
      <c r="P4739" t="b">
        <f t="shared" si="735"/>
        <v>0</v>
      </c>
      <c r="T4739" s="136">
        <f t="shared" si="736"/>
        <v>94540</v>
      </c>
      <c r="U4739" t="e">
        <f>SQRT(($U$6/2)^2-($U$6/2)^2*'(OLD) bottom seam length'!T4739^2/($U$7/2)^2)</f>
        <v>#VALUE!</v>
      </c>
      <c r="W4739" s="136">
        <f t="shared" si="737"/>
        <v>94540</v>
      </c>
      <c r="X4739" t="e">
        <f>SQRT(($U$6/2)^2-($U$6/2)^2*'(OLD) bottom seam length'!W4739^2/($U$7/2)^2)</f>
        <v>#VALUE!</v>
      </c>
      <c r="Z4739" s="136">
        <f t="shared" si="738"/>
        <v>94540</v>
      </c>
      <c r="AA4739" t="e">
        <f>SQRT(($U$6/2)^2-($U$6/2)^2*'(OLD) bottom seam length'!Z4739^2/($U$7/2)^2)</f>
        <v>#VALUE!</v>
      </c>
      <c r="AC4739" s="136">
        <f t="shared" si="739"/>
        <v>94540</v>
      </c>
      <c r="AD4739" t="e">
        <f>SQRT(($U$6/2)^2-($U$6/2)^2*'(OLD) bottom seam length'!AC4739^2/($U$7/2)^2)</f>
        <v>#VALUE!</v>
      </c>
    </row>
    <row r="4740" spans="2:30">
      <c r="B4740" s="136">
        <f t="shared" si="730"/>
        <v>94580</v>
      </c>
      <c r="C4740" t="e">
        <f>SQRT(($C$5/2)^2-($C$5/2)^2*'(OLD) bottom seam length'!B4740^2/($C$6/2)^2)</f>
        <v>#DIV/0!</v>
      </c>
      <c r="E4740" s="136">
        <f t="shared" si="731"/>
        <v>94580</v>
      </c>
      <c r="F4740" t="e">
        <f>SQRT(($C$5/2)^2-($C$5/2)^2*'(OLD) bottom seam length'!E4740^2/($C$6/2)^2)</f>
        <v>#DIV/0!</v>
      </c>
      <c r="H4740" s="136">
        <f t="shared" si="732"/>
        <v>94580</v>
      </c>
      <c r="I4740" t="e">
        <f>SQRT(($C$5/2)^2-($C$5/2)^2*'(OLD) bottom seam length'!H4740^2/($C$6/2)^2)</f>
        <v>#DIV/0!</v>
      </c>
      <c r="K4740" s="136">
        <f t="shared" si="733"/>
        <v>94580</v>
      </c>
      <c r="L4740" t="e">
        <f>SQRT(($C$5/2)^2-($C$5/2)^2*'(OLD) bottom seam length'!K4740^2/($C$6/2)^2)</f>
        <v>#DIV/0!</v>
      </c>
      <c r="O4740" s="136">
        <f t="shared" si="734"/>
        <v>94580</v>
      </c>
      <c r="P4740" t="b">
        <f t="shared" si="735"/>
        <v>0</v>
      </c>
      <c r="T4740" s="136">
        <f t="shared" si="736"/>
        <v>94560</v>
      </c>
      <c r="U4740" t="e">
        <f>SQRT(($U$6/2)^2-($U$6/2)^2*'(OLD) bottom seam length'!T4740^2/($U$7/2)^2)</f>
        <v>#VALUE!</v>
      </c>
      <c r="W4740" s="136">
        <f t="shared" si="737"/>
        <v>94560</v>
      </c>
      <c r="X4740" t="e">
        <f>SQRT(($U$6/2)^2-($U$6/2)^2*'(OLD) bottom seam length'!W4740^2/($U$7/2)^2)</f>
        <v>#VALUE!</v>
      </c>
      <c r="Z4740" s="136">
        <f t="shared" si="738"/>
        <v>94560</v>
      </c>
      <c r="AA4740" t="e">
        <f>SQRT(($U$6/2)^2-($U$6/2)^2*'(OLD) bottom seam length'!Z4740^2/($U$7/2)^2)</f>
        <v>#VALUE!</v>
      </c>
      <c r="AC4740" s="136">
        <f t="shared" si="739"/>
        <v>94560</v>
      </c>
      <c r="AD4740" t="e">
        <f>SQRT(($U$6/2)^2-($U$6/2)^2*'(OLD) bottom seam length'!AC4740^2/($U$7/2)^2)</f>
        <v>#VALUE!</v>
      </c>
    </row>
    <row r="4741" spans="2:30">
      <c r="B4741" s="136">
        <f t="shared" si="730"/>
        <v>94600</v>
      </c>
      <c r="C4741" t="e">
        <f>SQRT(($C$5/2)^2-($C$5/2)^2*'(OLD) bottom seam length'!B4741^2/($C$6/2)^2)</f>
        <v>#DIV/0!</v>
      </c>
      <c r="E4741" s="136">
        <f t="shared" si="731"/>
        <v>94600</v>
      </c>
      <c r="F4741" t="e">
        <f>SQRT(($C$5/2)^2-($C$5/2)^2*'(OLD) bottom seam length'!E4741^2/($C$6/2)^2)</f>
        <v>#DIV/0!</v>
      </c>
      <c r="H4741" s="136">
        <f t="shared" si="732"/>
        <v>94600</v>
      </c>
      <c r="I4741" t="e">
        <f>SQRT(($C$5/2)^2-($C$5/2)^2*'(OLD) bottom seam length'!H4741^2/($C$6/2)^2)</f>
        <v>#DIV/0!</v>
      </c>
      <c r="K4741" s="136">
        <f t="shared" si="733"/>
        <v>94600</v>
      </c>
      <c r="L4741" t="e">
        <f>SQRT(($C$5/2)^2-($C$5/2)^2*'(OLD) bottom seam length'!K4741^2/($C$6/2)^2)</f>
        <v>#DIV/0!</v>
      </c>
      <c r="O4741" s="136">
        <f t="shared" si="734"/>
        <v>94600</v>
      </c>
      <c r="P4741" t="b">
        <f t="shared" si="735"/>
        <v>0</v>
      </c>
      <c r="T4741" s="136">
        <f t="shared" si="736"/>
        <v>94580</v>
      </c>
      <c r="U4741" t="e">
        <f>SQRT(($U$6/2)^2-($U$6/2)^2*'(OLD) bottom seam length'!T4741^2/($U$7/2)^2)</f>
        <v>#VALUE!</v>
      </c>
      <c r="W4741" s="136">
        <f t="shared" si="737"/>
        <v>94580</v>
      </c>
      <c r="X4741" t="e">
        <f>SQRT(($U$6/2)^2-($U$6/2)^2*'(OLD) bottom seam length'!W4741^2/($U$7/2)^2)</f>
        <v>#VALUE!</v>
      </c>
      <c r="Z4741" s="136">
        <f t="shared" si="738"/>
        <v>94580</v>
      </c>
      <c r="AA4741" t="e">
        <f>SQRT(($U$6/2)^2-($U$6/2)^2*'(OLD) bottom seam length'!Z4741^2/($U$7/2)^2)</f>
        <v>#VALUE!</v>
      </c>
      <c r="AC4741" s="136">
        <f t="shared" si="739"/>
        <v>94580</v>
      </c>
      <c r="AD4741" t="e">
        <f>SQRT(($U$6/2)^2-($U$6/2)^2*'(OLD) bottom seam length'!AC4741^2/($U$7/2)^2)</f>
        <v>#VALUE!</v>
      </c>
    </row>
    <row r="4742" spans="2:30">
      <c r="B4742" s="136">
        <f t="shared" si="730"/>
        <v>94620</v>
      </c>
      <c r="C4742" t="e">
        <f>SQRT(($C$5/2)^2-($C$5/2)^2*'(OLD) bottom seam length'!B4742^2/($C$6/2)^2)</f>
        <v>#DIV/0!</v>
      </c>
      <c r="E4742" s="136">
        <f t="shared" si="731"/>
        <v>94620</v>
      </c>
      <c r="F4742" t="e">
        <f>SQRT(($C$5/2)^2-($C$5/2)^2*'(OLD) bottom seam length'!E4742^2/($C$6/2)^2)</f>
        <v>#DIV/0!</v>
      </c>
      <c r="H4742" s="136">
        <f t="shared" si="732"/>
        <v>94620</v>
      </c>
      <c r="I4742" t="e">
        <f>SQRT(($C$5/2)^2-($C$5/2)^2*'(OLD) bottom seam length'!H4742^2/($C$6/2)^2)</f>
        <v>#DIV/0!</v>
      </c>
      <c r="K4742" s="136">
        <f t="shared" si="733"/>
        <v>94620</v>
      </c>
      <c r="L4742" t="e">
        <f>SQRT(($C$5/2)^2-($C$5/2)^2*'(OLD) bottom seam length'!K4742^2/($C$6/2)^2)</f>
        <v>#DIV/0!</v>
      </c>
      <c r="O4742" s="136">
        <f t="shared" si="734"/>
        <v>94620</v>
      </c>
      <c r="P4742" t="b">
        <f t="shared" si="735"/>
        <v>0</v>
      </c>
      <c r="T4742" s="136">
        <f t="shared" si="736"/>
        <v>94600</v>
      </c>
      <c r="U4742" t="e">
        <f>SQRT(($U$6/2)^2-($U$6/2)^2*'(OLD) bottom seam length'!T4742^2/($U$7/2)^2)</f>
        <v>#VALUE!</v>
      </c>
      <c r="W4742" s="136">
        <f t="shared" si="737"/>
        <v>94600</v>
      </c>
      <c r="X4742" t="e">
        <f>SQRT(($U$6/2)^2-($U$6/2)^2*'(OLD) bottom seam length'!W4742^2/($U$7/2)^2)</f>
        <v>#VALUE!</v>
      </c>
      <c r="Z4742" s="136">
        <f t="shared" si="738"/>
        <v>94600</v>
      </c>
      <c r="AA4742" t="e">
        <f>SQRT(($U$6/2)^2-($U$6/2)^2*'(OLD) bottom seam length'!Z4742^2/($U$7/2)^2)</f>
        <v>#VALUE!</v>
      </c>
      <c r="AC4742" s="136">
        <f t="shared" si="739"/>
        <v>94600</v>
      </c>
      <c r="AD4742" t="e">
        <f>SQRT(($U$6/2)^2-($U$6/2)^2*'(OLD) bottom seam length'!AC4742^2/($U$7/2)^2)</f>
        <v>#VALUE!</v>
      </c>
    </row>
    <row r="4743" spans="2:30">
      <c r="B4743" s="136">
        <f t="shared" si="730"/>
        <v>94640</v>
      </c>
      <c r="C4743" t="e">
        <f>SQRT(($C$5/2)^2-($C$5/2)^2*'(OLD) bottom seam length'!B4743^2/($C$6/2)^2)</f>
        <v>#DIV/0!</v>
      </c>
      <c r="E4743" s="136">
        <f t="shared" si="731"/>
        <v>94640</v>
      </c>
      <c r="F4743" t="e">
        <f>SQRT(($C$5/2)^2-($C$5/2)^2*'(OLD) bottom seam length'!E4743^2/($C$6/2)^2)</f>
        <v>#DIV/0!</v>
      </c>
      <c r="H4743" s="136">
        <f t="shared" si="732"/>
        <v>94640</v>
      </c>
      <c r="I4743" t="e">
        <f>SQRT(($C$5/2)^2-($C$5/2)^2*'(OLD) bottom seam length'!H4743^2/($C$6/2)^2)</f>
        <v>#DIV/0!</v>
      </c>
      <c r="K4743" s="136">
        <f t="shared" si="733"/>
        <v>94640</v>
      </c>
      <c r="L4743" t="e">
        <f>SQRT(($C$5/2)^2-($C$5/2)^2*'(OLD) bottom seam length'!K4743^2/($C$6/2)^2)</f>
        <v>#DIV/0!</v>
      </c>
      <c r="O4743" s="136">
        <f t="shared" si="734"/>
        <v>94640</v>
      </c>
      <c r="P4743" t="b">
        <f t="shared" si="735"/>
        <v>0</v>
      </c>
      <c r="T4743" s="136">
        <f t="shared" si="736"/>
        <v>94620</v>
      </c>
      <c r="U4743" t="e">
        <f>SQRT(($U$6/2)^2-($U$6/2)^2*'(OLD) bottom seam length'!T4743^2/($U$7/2)^2)</f>
        <v>#VALUE!</v>
      </c>
      <c r="W4743" s="136">
        <f t="shared" si="737"/>
        <v>94620</v>
      </c>
      <c r="X4743" t="e">
        <f>SQRT(($U$6/2)^2-($U$6/2)^2*'(OLD) bottom seam length'!W4743^2/($U$7/2)^2)</f>
        <v>#VALUE!</v>
      </c>
      <c r="Z4743" s="136">
        <f t="shared" si="738"/>
        <v>94620</v>
      </c>
      <c r="AA4743" t="e">
        <f>SQRT(($U$6/2)^2-($U$6/2)^2*'(OLD) bottom seam length'!Z4743^2/($U$7/2)^2)</f>
        <v>#VALUE!</v>
      </c>
      <c r="AC4743" s="136">
        <f t="shared" si="739"/>
        <v>94620</v>
      </c>
      <c r="AD4743" t="e">
        <f>SQRT(($U$6/2)^2-($U$6/2)^2*'(OLD) bottom seam length'!AC4743^2/($U$7/2)^2)</f>
        <v>#VALUE!</v>
      </c>
    </row>
    <row r="4744" spans="2:30">
      <c r="B4744" s="136">
        <f t="shared" si="730"/>
        <v>94660</v>
      </c>
      <c r="C4744" t="e">
        <f>SQRT(($C$5/2)^2-($C$5/2)^2*'(OLD) bottom seam length'!B4744^2/($C$6/2)^2)</f>
        <v>#DIV/0!</v>
      </c>
      <c r="E4744" s="136">
        <f t="shared" si="731"/>
        <v>94660</v>
      </c>
      <c r="F4744" t="e">
        <f>SQRT(($C$5/2)^2-($C$5/2)^2*'(OLD) bottom seam length'!E4744^2/($C$6/2)^2)</f>
        <v>#DIV/0!</v>
      </c>
      <c r="H4744" s="136">
        <f t="shared" si="732"/>
        <v>94660</v>
      </c>
      <c r="I4744" t="e">
        <f>SQRT(($C$5/2)^2-($C$5/2)^2*'(OLD) bottom seam length'!H4744^2/($C$6/2)^2)</f>
        <v>#DIV/0!</v>
      </c>
      <c r="K4744" s="136">
        <f t="shared" si="733"/>
        <v>94660</v>
      </c>
      <c r="L4744" t="e">
        <f>SQRT(($C$5/2)^2-($C$5/2)^2*'(OLD) bottom seam length'!K4744^2/($C$6/2)^2)</f>
        <v>#DIV/0!</v>
      </c>
      <c r="O4744" s="136">
        <f t="shared" si="734"/>
        <v>94660</v>
      </c>
      <c r="P4744" t="b">
        <f t="shared" si="735"/>
        <v>0</v>
      </c>
      <c r="T4744" s="136">
        <f t="shared" si="736"/>
        <v>94640</v>
      </c>
      <c r="U4744" t="e">
        <f>SQRT(($U$6/2)^2-($U$6/2)^2*'(OLD) bottom seam length'!T4744^2/($U$7/2)^2)</f>
        <v>#VALUE!</v>
      </c>
      <c r="W4744" s="136">
        <f t="shared" si="737"/>
        <v>94640</v>
      </c>
      <c r="X4744" t="e">
        <f>SQRT(($U$6/2)^2-($U$6/2)^2*'(OLD) bottom seam length'!W4744^2/($U$7/2)^2)</f>
        <v>#VALUE!</v>
      </c>
      <c r="Z4744" s="136">
        <f t="shared" si="738"/>
        <v>94640</v>
      </c>
      <c r="AA4744" t="e">
        <f>SQRT(($U$6/2)^2-($U$6/2)^2*'(OLD) bottom seam length'!Z4744^2/($U$7/2)^2)</f>
        <v>#VALUE!</v>
      </c>
      <c r="AC4744" s="136">
        <f t="shared" si="739"/>
        <v>94640</v>
      </c>
      <c r="AD4744" t="e">
        <f>SQRT(($U$6/2)^2-($U$6/2)^2*'(OLD) bottom seam length'!AC4744^2/($U$7/2)^2)</f>
        <v>#VALUE!</v>
      </c>
    </row>
    <row r="4745" spans="2:30">
      <c r="B4745" s="136">
        <f t="shared" si="730"/>
        <v>94680</v>
      </c>
      <c r="C4745" t="e">
        <f>SQRT(($C$5/2)^2-($C$5/2)^2*'(OLD) bottom seam length'!B4745^2/($C$6/2)^2)</f>
        <v>#DIV/0!</v>
      </c>
      <c r="E4745" s="136">
        <f t="shared" si="731"/>
        <v>94680</v>
      </c>
      <c r="F4745" t="e">
        <f>SQRT(($C$5/2)^2-($C$5/2)^2*'(OLD) bottom seam length'!E4745^2/($C$6/2)^2)</f>
        <v>#DIV/0!</v>
      </c>
      <c r="H4745" s="136">
        <f t="shared" si="732"/>
        <v>94680</v>
      </c>
      <c r="I4745" t="e">
        <f>SQRT(($C$5/2)^2-($C$5/2)^2*'(OLD) bottom seam length'!H4745^2/($C$6/2)^2)</f>
        <v>#DIV/0!</v>
      </c>
      <c r="K4745" s="136">
        <f t="shared" si="733"/>
        <v>94680</v>
      </c>
      <c r="L4745" t="e">
        <f>SQRT(($C$5/2)^2-($C$5/2)^2*'(OLD) bottom seam length'!K4745^2/($C$6/2)^2)</f>
        <v>#DIV/0!</v>
      </c>
      <c r="O4745" s="136">
        <f t="shared" si="734"/>
        <v>94680</v>
      </c>
      <c r="P4745" t="b">
        <f t="shared" si="735"/>
        <v>0</v>
      </c>
      <c r="T4745" s="136">
        <f t="shared" si="736"/>
        <v>94660</v>
      </c>
      <c r="U4745" t="e">
        <f>SQRT(($U$6/2)^2-($U$6/2)^2*'(OLD) bottom seam length'!T4745^2/($U$7/2)^2)</f>
        <v>#VALUE!</v>
      </c>
      <c r="W4745" s="136">
        <f t="shared" si="737"/>
        <v>94660</v>
      </c>
      <c r="X4745" t="e">
        <f>SQRT(($U$6/2)^2-($U$6/2)^2*'(OLD) bottom seam length'!W4745^2/($U$7/2)^2)</f>
        <v>#VALUE!</v>
      </c>
      <c r="Z4745" s="136">
        <f t="shared" si="738"/>
        <v>94660</v>
      </c>
      <c r="AA4745" t="e">
        <f>SQRT(($U$6/2)^2-($U$6/2)^2*'(OLD) bottom seam length'!Z4745^2/($U$7/2)^2)</f>
        <v>#VALUE!</v>
      </c>
      <c r="AC4745" s="136">
        <f t="shared" si="739"/>
        <v>94660</v>
      </c>
      <c r="AD4745" t="e">
        <f>SQRT(($U$6/2)^2-($U$6/2)^2*'(OLD) bottom seam length'!AC4745^2/($U$7/2)^2)</f>
        <v>#VALUE!</v>
      </c>
    </row>
    <row r="4746" spans="2:30">
      <c r="B4746" s="136">
        <f t="shared" si="730"/>
        <v>94700</v>
      </c>
      <c r="C4746" t="e">
        <f>SQRT(($C$5/2)^2-($C$5/2)^2*'(OLD) bottom seam length'!B4746^2/($C$6/2)^2)</f>
        <v>#DIV/0!</v>
      </c>
      <c r="E4746" s="136">
        <f t="shared" si="731"/>
        <v>94700</v>
      </c>
      <c r="F4746" t="e">
        <f>SQRT(($C$5/2)^2-($C$5/2)^2*'(OLD) bottom seam length'!E4746^2/($C$6/2)^2)</f>
        <v>#DIV/0!</v>
      </c>
      <c r="H4746" s="136">
        <f t="shared" si="732"/>
        <v>94700</v>
      </c>
      <c r="I4746" t="e">
        <f>SQRT(($C$5/2)^2-($C$5/2)^2*'(OLD) bottom seam length'!H4746^2/($C$6/2)^2)</f>
        <v>#DIV/0!</v>
      </c>
      <c r="K4746" s="136">
        <f t="shared" si="733"/>
        <v>94700</v>
      </c>
      <c r="L4746" t="e">
        <f>SQRT(($C$5/2)^2-($C$5/2)^2*'(OLD) bottom seam length'!K4746^2/($C$6/2)^2)</f>
        <v>#DIV/0!</v>
      </c>
      <c r="O4746" s="136">
        <f t="shared" si="734"/>
        <v>94700</v>
      </c>
      <c r="P4746" t="b">
        <f t="shared" si="735"/>
        <v>0</v>
      </c>
      <c r="T4746" s="136">
        <f t="shared" si="736"/>
        <v>94680</v>
      </c>
      <c r="U4746" t="e">
        <f>SQRT(($U$6/2)^2-($U$6/2)^2*'(OLD) bottom seam length'!T4746^2/($U$7/2)^2)</f>
        <v>#VALUE!</v>
      </c>
      <c r="W4746" s="136">
        <f t="shared" si="737"/>
        <v>94680</v>
      </c>
      <c r="X4746" t="e">
        <f>SQRT(($U$6/2)^2-($U$6/2)^2*'(OLD) bottom seam length'!W4746^2/($U$7/2)^2)</f>
        <v>#VALUE!</v>
      </c>
      <c r="Z4746" s="136">
        <f t="shared" si="738"/>
        <v>94680</v>
      </c>
      <c r="AA4746" t="e">
        <f>SQRT(($U$6/2)^2-($U$6/2)^2*'(OLD) bottom seam length'!Z4746^2/($U$7/2)^2)</f>
        <v>#VALUE!</v>
      </c>
      <c r="AC4746" s="136">
        <f t="shared" si="739"/>
        <v>94680</v>
      </c>
      <c r="AD4746" t="e">
        <f>SQRT(($U$6/2)^2-($U$6/2)^2*'(OLD) bottom seam length'!AC4746^2/($U$7/2)^2)</f>
        <v>#VALUE!</v>
      </c>
    </row>
    <row r="4747" spans="2:30">
      <c r="B4747" s="136">
        <f t="shared" si="730"/>
        <v>94720</v>
      </c>
      <c r="C4747" t="e">
        <f>SQRT(($C$5/2)^2-($C$5/2)^2*'(OLD) bottom seam length'!B4747^2/($C$6/2)^2)</f>
        <v>#DIV/0!</v>
      </c>
      <c r="E4747" s="136">
        <f t="shared" si="731"/>
        <v>94720</v>
      </c>
      <c r="F4747" t="e">
        <f>SQRT(($C$5/2)^2-($C$5/2)^2*'(OLD) bottom seam length'!E4747^2/($C$6/2)^2)</f>
        <v>#DIV/0!</v>
      </c>
      <c r="H4747" s="136">
        <f t="shared" si="732"/>
        <v>94720</v>
      </c>
      <c r="I4747" t="e">
        <f>SQRT(($C$5/2)^2-($C$5/2)^2*'(OLD) bottom seam length'!H4747^2/($C$6/2)^2)</f>
        <v>#DIV/0!</v>
      </c>
      <c r="K4747" s="136">
        <f t="shared" si="733"/>
        <v>94720</v>
      </c>
      <c r="L4747" t="e">
        <f>SQRT(($C$5/2)^2-($C$5/2)^2*'(OLD) bottom seam length'!K4747^2/($C$6/2)^2)</f>
        <v>#DIV/0!</v>
      </c>
      <c r="O4747" s="136">
        <f t="shared" si="734"/>
        <v>94720</v>
      </c>
      <c r="P4747" t="b">
        <f t="shared" si="735"/>
        <v>0</v>
      </c>
      <c r="T4747" s="136">
        <f t="shared" si="736"/>
        <v>94700</v>
      </c>
      <c r="U4747" t="e">
        <f>SQRT(($U$6/2)^2-($U$6/2)^2*'(OLD) bottom seam length'!T4747^2/($U$7/2)^2)</f>
        <v>#VALUE!</v>
      </c>
      <c r="W4747" s="136">
        <f t="shared" si="737"/>
        <v>94700</v>
      </c>
      <c r="X4747" t="e">
        <f>SQRT(($U$6/2)^2-($U$6/2)^2*'(OLD) bottom seam length'!W4747^2/($U$7/2)^2)</f>
        <v>#VALUE!</v>
      </c>
      <c r="Z4747" s="136">
        <f t="shared" si="738"/>
        <v>94700</v>
      </c>
      <c r="AA4747" t="e">
        <f>SQRT(($U$6/2)^2-($U$6/2)^2*'(OLD) bottom seam length'!Z4747^2/($U$7/2)^2)</f>
        <v>#VALUE!</v>
      </c>
      <c r="AC4747" s="136">
        <f t="shared" si="739"/>
        <v>94700</v>
      </c>
      <c r="AD4747" t="e">
        <f>SQRT(($U$6/2)^2-($U$6/2)^2*'(OLD) bottom seam length'!AC4747^2/($U$7/2)^2)</f>
        <v>#VALUE!</v>
      </c>
    </row>
    <row r="4748" spans="2:30">
      <c r="B4748" s="136">
        <f t="shared" ref="B4748:B4811" si="740">B4747+$C$7</f>
        <v>94740</v>
      </c>
      <c r="C4748" t="e">
        <f>SQRT(($C$5/2)^2-($C$5/2)^2*'(OLD) bottom seam length'!B4748^2/($C$6/2)^2)</f>
        <v>#DIV/0!</v>
      </c>
      <c r="E4748" s="136">
        <f t="shared" ref="E4748:E4811" si="741">E4747+$C$7</f>
        <v>94740</v>
      </c>
      <c r="F4748" t="e">
        <f>SQRT(($C$5/2)^2-($C$5/2)^2*'(OLD) bottom seam length'!E4748^2/($C$6/2)^2)</f>
        <v>#DIV/0!</v>
      </c>
      <c r="H4748" s="136">
        <f t="shared" ref="H4748:H4811" si="742">H4747+$C$7</f>
        <v>94740</v>
      </c>
      <c r="I4748" t="e">
        <f>SQRT(($C$5/2)^2-($C$5/2)^2*'(OLD) bottom seam length'!H4748^2/($C$6/2)^2)</f>
        <v>#DIV/0!</v>
      </c>
      <c r="K4748" s="136">
        <f t="shared" ref="K4748:K4811" si="743">K4747+$C$7</f>
        <v>94740</v>
      </c>
      <c r="L4748" t="e">
        <f>SQRT(($C$5/2)^2-($C$5/2)^2*'(OLD) bottom seam length'!K4748^2/($C$6/2)^2)</f>
        <v>#DIV/0!</v>
      </c>
      <c r="O4748" s="136">
        <f t="shared" ref="O4748:O4811" si="744">O4747+$C$7</f>
        <v>94740</v>
      </c>
      <c r="P4748" t="b">
        <f t="shared" ref="P4748:P4811" si="745">IF(O4748&lt;=$P$6,$P$5)</f>
        <v>0</v>
      </c>
      <c r="T4748" s="136">
        <f t="shared" si="736"/>
        <v>94720</v>
      </c>
      <c r="U4748" t="e">
        <f>SQRT(($U$6/2)^2-($U$6/2)^2*'(OLD) bottom seam length'!T4748^2/($U$7/2)^2)</f>
        <v>#VALUE!</v>
      </c>
      <c r="W4748" s="136">
        <f t="shared" si="737"/>
        <v>94720</v>
      </c>
      <c r="X4748" t="e">
        <f>SQRT(($U$6/2)^2-($U$6/2)^2*'(OLD) bottom seam length'!W4748^2/($U$7/2)^2)</f>
        <v>#VALUE!</v>
      </c>
      <c r="Z4748" s="136">
        <f t="shared" si="738"/>
        <v>94720</v>
      </c>
      <c r="AA4748" t="e">
        <f>SQRT(($U$6/2)^2-($U$6/2)^2*'(OLD) bottom seam length'!Z4748^2/($U$7/2)^2)</f>
        <v>#VALUE!</v>
      </c>
      <c r="AC4748" s="136">
        <f t="shared" si="739"/>
        <v>94720</v>
      </c>
      <c r="AD4748" t="e">
        <f>SQRT(($U$6/2)^2-($U$6/2)^2*'(OLD) bottom seam length'!AC4748^2/($U$7/2)^2)</f>
        <v>#VALUE!</v>
      </c>
    </row>
    <row r="4749" spans="2:30">
      <c r="B4749" s="136">
        <f t="shared" si="740"/>
        <v>94760</v>
      </c>
      <c r="C4749" t="e">
        <f>SQRT(($C$5/2)^2-($C$5/2)^2*'(OLD) bottom seam length'!B4749^2/($C$6/2)^2)</f>
        <v>#DIV/0!</v>
      </c>
      <c r="E4749" s="136">
        <f t="shared" si="741"/>
        <v>94760</v>
      </c>
      <c r="F4749" t="e">
        <f>SQRT(($C$5/2)^2-($C$5/2)^2*'(OLD) bottom seam length'!E4749^2/($C$6/2)^2)</f>
        <v>#DIV/0!</v>
      </c>
      <c r="H4749" s="136">
        <f t="shared" si="742"/>
        <v>94760</v>
      </c>
      <c r="I4749" t="e">
        <f>SQRT(($C$5/2)^2-($C$5/2)^2*'(OLD) bottom seam length'!H4749^2/($C$6/2)^2)</f>
        <v>#DIV/0!</v>
      </c>
      <c r="K4749" s="136">
        <f t="shared" si="743"/>
        <v>94760</v>
      </c>
      <c r="L4749" t="e">
        <f>SQRT(($C$5/2)^2-($C$5/2)^2*'(OLD) bottom seam length'!K4749^2/($C$6/2)^2)</f>
        <v>#DIV/0!</v>
      </c>
      <c r="O4749" s="136">
        <f t="shared" si="744"/>
        <v>94760</v>
      </c>
      <c r="P4749" t="b">
        <f t="shared" si="745"/>
        <v>0</v>
      </c>
      <c r="T4749" s="136">
        <f t="shared" ref="T4749:T4812" si="746">T4748+$C$7</f>
        <v>94740</v>
      </c>
      <c r="U4749" t="e">
        <f>SQRT(($U$6/2)^2-($U$6/2)^2*'(OLD) bottom seam length'!T4749^2/($U$7/2)^2)</f>
        <v>#VALUE!</v>
      </c>
      <c r="W4749" s="136">
        <f t="shared" ref="W4749:W4812" si="747">W4748+$C$7</f>
        <v>94740</v>
      </c>
      <c r="X4749" t="e">
        <f>SQRT(($U$6/2)^2-($U$6/2)^2*'(OLD) bottom seam length'!W4749^2/($U$7/2)^2)</f>
        <v>#VALUE!</v>
      </c>
      <c r="Z4749" s="136">
        <f t="shared" ref="Z4749:Z4812" si="748">Z4748+$C$7</f>
        <v>94740</v>
      </c>
      <c r="AA4749" t="e">
        <f>SQRT(($U$6/2)^2-($U$6/2)^2*'(OLD) bottom seam length'!Z4749^2/($U$7/2)^2)</f>
        <v>#VALUE!</v>
      </c>
      <c r="AC4749" s="136">
        <f t="shared" ref="AC4749:AC4812" si="749">AC4748+$C$7</f>
        <v>94740</v>
      </c>
      <c r="AD4749" t="e">
        <f>SQRT(($U$6/2)^2-($U$6/2)^2*'(OLD) bottom seam length'!AC4749^2/($U$7/2)^2)</f>
        <v>#VALUE!</v>
      </c>
    </row>
    <row r="4750" spans="2:30">
      <c r="B4750" s="136">
        <f t="shared" si="740"/>
        <v>94780</v>
      </c>
      <c r="C4750" t="e">
        <f>SQRT(($C$5/2)^2-($C$5/2)^2*'(OLD) bottom seam length'!B4750^2/($C$6/2)^2)</f>
        <v>#DIV/0!</v>
      </c>
      <c r="E4750" s="136">
        <f t="shared" si="741"/>
        <v>94780</v>
      </c>
      <c r="F4750" t="e">
        <f>SQRT(($C$5/2)^2-($C$5/2)^2*'(OLD) bottom seam length'!E4750^2/($C$6/2)^2)</f>
        <v>#DIV/0!</v>
      </c>
      <c r="H4750" s="136">
        <f t="shared" si="742"/>
        <v>94780</v>
      </c>
      <c r="I4750" t="e">
        <f>SQRT(($C$5/2)^2-($C$5/2)^2*'(OLD) bottom seam length'!H4750^2/($C$6/2)^2)</f>
        <v>#DIV/0!</v>
      </c>
      <c r="K4750" s="136">
        <f t="shared" si="743"/>
        <v>94780</v>
      </c>
      <c r="L4750" t="e">
        <f>SQRT(($C$5/2)^2-($C$5/2)^2*'(OLD) bottom seam length'!K4750^2/($C$6/2)^2)</f>
        <v>#DIV/0!</v>
      </c>
      <c r="O4750" s="136">
        <f t="shared" si="744"/>
        <v>94780</v>
      </c>
      <c r="P4750" t="b">
        <f t="shared" si="745"/>
        <v>0</v>
      </c>
      <c r="T4750" s="136">
        <f t="shared" si="746"/>
        <v>94760</v>
      </c>
      <c r="U4750" t="e">
        <f>SQRT(($U$6/2)^2-($U$6/2)^2*'(OLD) bottom seam length'!T4750^2/($U$7/2)^2)</f>
        <v>#VALUE!</v>
      </c>
      <c r="W4750" s="136">
        <f t="shared" si="747"/>
        <v>94760</v>
      </c>
      <c r="X4750" t="e">
        <f>SQRT(($U$6/2)^2-($U$6/2)^2*'(OLD) bottom seam length'!W4750^2/($U$7/2)^2)</f>
        <v>#VALUE!</v>
      </c>
      <c r="Z4750" s="136">
        <f t="shared" si="748"/>
        <v>94760</v>
      </c>
      <c r="AA4750" t="e">
        <f>SQRT(($U$6/2)^2-($U$6/2)^2*'(OLD) bottom seam length'!Z4750^2/($U$7/2)^2)</f>
        <v>#VALUE!</v>
      </c>
      <c r="AC4750" s="136">
        <f t="shared" si="749"/>
        <v>94760</v>
      </c>
      <c r="AD4750" t="e">
        <f>SQRT(($U$6/2)^2-($U$6/2)^2*'(OLD) bottom seam length'!AC4750^2/($U$7/2)^2)</f>
        <v>#VALUE!</v>
      </c>
    </row>
    <row r="4751" spans="2:30">
      <c r="B4751" s="136">
        <f t="shared" si="740"/>
        <v>94800</v>
      </c>
      <c r="C4751" t="e">
        <f>SQRT(($C$5/2)^2-($C$5/2)^2*'(OLD) bottom seam length'!B4751^2/($C$6/2)^2)</f>
        <v>#DIV/0!</v>
      </c>
      <c r="E4751" s="136">
        <f t="shared" si="741"/>
        <v>94800</v>
      </c>
      <c r="F4751" t="e">
        <f>SQRT(($C$5/2)^2-($C$5/2)^2*'(OLD) bottom seam length'!E4751^2/($C$6/2)^2)</f>
        <v>#DIV/0!</v>
      </c>
      <c r="H4751" s="136">
        <f t="shared" si="742"/>
        <v>94800</v>
      </c>
      <c r="I4751" t="e">
        <f>SQRT(($C$5/2)^2-($C$5/2)^2*'(OLD) bottom seam length'!H4751^2/($C$6/2)^2)</f>
        <v>#DIV/0!</v>
      </c>
      <c r="K4751" s="136">
        <f t="shared" si="743"/>
        <v>94800</v>
      </c>
      <c r="L4751" t="e">
        <f>SQRT(($C$5/2)^2-($C$5/2)^2*'(OLD) bottom seam length'!K4751^2/($C$6/2)^2)</f>
        <v>#DIV/0!</v>
      </c>
      <c r="O4751" s="136">
        <f t="shared" si="744"/>
        <v>94800</v>
      </c>
      <c r="P4751" t="b">
        <f t="shared" si="745"/>
        <v>0</v>
      </c>
      <c r="T4751" s="136">
        <f t="shared" si="746"/>
        <v>94780</v>
      </c>
      <c r="U4751" t="e">
        <f>SQRT(($U$6/2)^2-($U$6/2)^2*'(OLD) bottom seam length'!T4751^2/($U$7/2)^2)</f>
        <v>#VALUE!</v>
      </c>
      <c r="W4751" s="136">
        <f t="shared" si="747"/>
        <v>94780</v>
      </c>
      <c r="X4751" t="e">
        <f>SQRT(($U$6/2)^2-($U$6/2)^2*'(OLD) bottom seam length'!W4751^2/($U$7/2)^2)</f>
        <v>#VALUE!</v>
      </c>
      <c r="Z4751" s="136">
        <f t="shared" si="748"/>
        <v>94780</v>
      </c>
      <c r="AA4751" t="e">
        <f>SQRT(($U$6/2)^2-($U$6/2)^2*'(OLD) bottom seam length'!Z4751^2/($U$7/2)^2)</f>
        <v>#VALUE!</v>
      </c>
      <c r="AC4751" s="136">
        <f t="shared" si="749"/>
        <v>94780</v>
      </c>
      <c r="AD4751" t="e">
        <f>SQRT(($U$6/2)^2-($U$6/2)^2*'(OLD) bottom seam length'!AC4751^2/($U$7/2)^2)</f>
        <v>#VALUE!</v>
      </c>
    </row>
    <row r="4752" spans="2:30">
      <c r="B4752" s="136">
        <f t="shared" si="740"/>
        <v>94820</v>
      </c>
      <c r="C4752" t="e">
        <f>SQRT(($C$5/2)^2-($C$5/2)^2*'(OLD) bottom seam length'!B4752^2/($C$6/2)^2)</f>
        <v>#DIV/0!</v>
      </c>
      <c r="E4752" s="136">
        <f t="shared" si="741"/>
        <v>94820</v>
      </c>
      <c r="F4752" t="e">
        <f>SQRT(($C$5/2)^2-($C$5/2)^2*'(OLD) bottom seam length'!E4752^2/($C$6/2)^2)</f>
        <v>#DIV/0!</v>
      </c>
      <c r="H4752" s="136">
        <f t="shared" si="742"/>
        <v>94820</v>
      </c>
      <c r="I4752" t="e">
        <f>SQRT(($C$5/2)^2-($C$5/2)^2*'(OLD) bottom seam length'!H4752^2/($C$6/2)^2)</f>
        <v>#DIV/0!</v>
      </c>
      <c r="K4752" s="136">
        <f t="shared" si="743"/>
        <v>94820</v>
      </c>
      <c r="L4752" t="e">
        <f>SQRT(($C$5/2)^2-($C$5/2)^2*'(OLD) bottom seam length'!K4752^2/($C$6/2)^2)</f>
        <v>#DIV/0!</v>
      </c>
      <c r="O4752" s="136">
        <f t="shared" si="744"/>
        <v>94820</v>
      </c>
      <c r="P4752" t="b">
        <f t="shared" si="745"/>
        <v>0</v>
      </c>
      <c r="T4752" s="136">
        <f t="shared" si="746"/>
        <v>94800</v>
      </c>
      <c r="U4752" t="e">
        <f>SQRT(($U$6/2)^2-($U$6/2)^2*'(OLD) bottom seam length'!T4752^2/($U$7/2)^2)</f>
        <v>#VALUE!</v>
      </c>
      <c r="W4752" s="136">
        <f t="shared" si="747"/>
        <v>94800</v>
      </c>
      <c r="X4752" t="e">
        <f>SQRT(($U$6/2)^2-($U$6/2)^2*'(OLD) bottom seam length'!W4752^2/($U$7/2)^2)</f>
        <v>#VALUE!</v>
      </c>
      <c r="Z4752" s="136">
        <f t="shared" si="748"/>
        <v>94800</v>
      </c>
      <c r="AA4752" t="e">
        <f>SQRT(($U$6/2)^2-($U$6/2)^2*'(OLD) bottom seam length'!Z4752^2/($U$7/2)^2)</f>
        <v>#VALUE!</v>
      </c>
      <c r="AC4752" s="136">
        <f t="shared" si="749"/>
        <v>94800</v>
      </c>
      <c r="AD4752" t="e">
        <f>SQRT(($U$6/2)^2-($U$6/2)^2*'(OLD) bottom seam length'!AC4752^2/($U$7/2)^2)</f>
        <v>#VALUE!</v>
      </c>
    </row>
    <row r="4753" spans="2:30">
      <c r="B4753" s="136">
        <f t="shared" si="740"/>
        <v>94840</v>
      </c>
      <c r="C4753" t="e">
        <f>SQRT(($C$5/2)^2-($C$5/2)^2*'(OLD) bottom seam length'!B4753^2/($C$6/2)^2)</f>
        <v>#DIV/0!</v>
      </c>
      <c r="E4753" s="136">
        <f t="shared" si="741"/>
        <v>94840</v>
      </c>
      <c r="F4753" t="e">
        <f>SQRT(($C$5/2)^2-($C$5/2)^2*'(OLD) bottom seam length'!E4753^2/($C$6/2)^2)</f>
        <v>#DIV/0!</v>
      </c>
      <c r="H4753" s="136">
        <f t="shared" si="742"/>
        <v>94840</v>
      </c>
      <c r="I4753" t="e">
        <f>SQRT(($C$5/2)^2-($C$5/2)^2*'(OLD) bottom seam length'!H4753^2/($C$6/2)^2)</f>
        <v>#DIV/0!</v>
      </c>
      <c r="K4753" s="136">
        <f t="shared" si="743"/>
        <v>94840</v>
      </c>
      <c r="L4753" t="e">
        <f>SQRT(($C$5/2)^2-($C$5/2)^2*'(OLD) bottom seam length'!K4753^2/($C$6/2)^2)</f>
        <v>#DIV/0!</v>
      </c>
      <c r="O4753" s="136">
        <f t="shared" si="744"/>
        <v>94840</v>
      </c>
      <c r="P4753" t="b">
        <f t="shared" si="745"/>
        <v>0</v>
      </c>
      <c r="T4753" s="136">
        <f t="shared" si="746"/>
        <v>94820</v>
      </c>
      <c r="U4753" t="e">
        <f>SQRT(($U$6/2)^2-($U$6/2)^2*'(OLD) bottom seam length'!T4753^2/($U$7/2)^2)</f>
        <v>#VALUE!</v>
      </c>
      <c r="W4753" s="136">
        <f t="shared" si="747"/>
        <v>94820</v>
      </c>
      <c r="X4753" t="e">
        <f>SQRT(($U$6/2)^2-($U$6/2)^2*'(OLD) bottom seam length'!W4753^2/($U$7/2)^2)</f>
        <v>#VALUE!</v>
      </c>
      <c r="Z4753" s="136">
        <f t="shared" si="748"/>
        <v>94820</v>
      </c>
      <c r="AA4753" t="e">
        <f>SQRT(($U$6/2)^2-($U$6/2)^2*'(OLD) bottom seam length'!Z4753^2/($U$7/2)^2)</f>
        <v>#VALUE!</v>
      </c>
      <c r="AC4753" s="136">
        <f t="shared" si="749"/>
        <v>94820</v>
      </c>
      <c r="AD4753" t="e">
        <f>SQRT(($U$6/2)^2-($U$6/2)^2*'(OLD) bottom seam length'!AC4753^2/($U$7/2)^2)</f>
        <v>#VALUE!</v>
      </c>
    </row>
    <row r="4754" spans="2:30">
      <c r="B4754" s="136">
        <f t="shared" si="740"/>
        <v>94860</v>
      </c>
      <c r="C4754" t="e">
        <f>SQRT(($C$5/2)^2-($C$5/2)^2*'(OLD) bottom seam length'!B4754^2/($C$6/2)^2)</f>
        <v>#DIV/0!</v>
      </c>
      <c r="E4754" s="136">
        <f t="shared" si="741"/>
        <v>94860</v>
      </c>
      <c r="F4754" t="e">
        <f>SQRT(($C$5/2)^2-($C$5/2)^2*'(OLD) bottom seam length'!E4754^2/($C$6/2)^2)</f>
        <v>#DIV/0!</v>
      </c>
      <c r="H4754" s="136">
        <f t="shared" si="742"/>
        <v>94860</v>
      </c>
      <c r="I4754" t="e">
        <f>SQRT(($C$5/2)^2-($C$5/2)^2*'(OLD) bottom seam length'!H4754^2/($C$6/2)^2)</f>
        <v>#DIV/0!</v>
      </c>
      <c r="K4754" s="136">
        <f t="shared" si="743"/>
        <v>94860</v>
      </c>
      <c r="L4754" t="e">
        <f>SQRT(($C$5/2)^2-($C$5/2)^2*'(OLD) bottom seam length'!K4754^2/($C$6/2)^2)</f>
        <v>#DIV/0!</v>
      </c>
      <c r="O4754" s="136">
        <f t="shared" si="744"/>
        <v>94860</v>
      </c>
      <c r="P4754" t="b">
        <f t="shared" si="745"/>
        <v>0</v>
      </c>
      <c r="T4754" s="136">
        <f t="shared" si="746"/>
        <v>94840</v>
      </c>
      <c r="U4754" t="e">
        <f>SQRT(($U$6/2)^2-($U$6/2)^2*'(OLD) bottom seam length'!T4754^2/($U$7/2)^2)</f>
        <v>#VALUE!</v>
      </c>
      <c r="W4754" s="136">
        <f t="shared" si="747"/>
        <v>94840</v>
      </c>
      <c r="X4754" t="e">
        <f>SQRT(($U$6/2)^2-($U$6/2)^2*'(OLD) bottom seam length'!W4754^2/($U$7/2)^2)</f>
        <v>#VALUE!</v>
      </c>
      <c r="Z4754" s="136">
        <f t="shared" si="748"/>
        <v>94840</v>
      </c>
      <c r="AA4754" t="e">
        <f>SQRT(($U$6/2)^2-($U$6/2)^2*'(OLD) bottom seam length'!Z4754^2/($U$7/2)^2)</f>
        <v>#VALUE!</v>
      </c>
      <c r="AC4754" s="136">
        <f t="shared" si="749"/>
        <v>94840</v>
      </c>
      <c r="AD4754" t="e">
        <f>SQRT(($U$6/2)^2-($U$6/2)^2*'(OLD) bottom seam length'!AC4754^2/($U$7/2)^2)</f>
        <v>#VALUE!</v>
      </c>
    </row>
    <row r="4755" spans="2:30">
      <c r="B4755" s="136">
        <f t="shared" si="740"/>
        <v>94880</v>
      </c>
      <c r="C4755" t="e">
        <f>SQRT(($C$5/2)^2-($C$5/2)^2*'(OLD) bottom seam length'!B4755^2/($C$6/2)^2)</f>
        <v>#DIV/0!</v>
      </c>
      <c r="E4755" s="136">
        <f t="shared" si="741"/>
        <v>94880</v>
      </c>
      <c r="F4755" t="e">
        <f>SQRT(($C$5/2)^2-($C$5/2)^2*'(OLD) bottom seam length'!E4755^2/($C$6/2)^2)</f>
        <v>#DIV/0!</v>
      </c>
      <c r="H4755" s="136">
        <f t="shared" si="742"/>
        <v>94880</v>
      </c>
      <c r="I4755" t="e">
        <f>SQRT(($C$5/2)^2-($C$5/2)^2*'(OLD) bottom seam length'!H4755^2/($C$6/2)^2)</f>
        <v>#DIV/0!</v>
      </c>
      <c r="K4755" s="136">
        <f t="shared" si="743"/>
        <v>94880</v>
      </c>
      <c r="L4755" t="e">
        <f>SQRT(($C$5/2)^2-($C$5/2)^2*'(OLD) bottom seam length'!K4755^2/($C$6/2)^2)</f>
        <v>#DIV/0!</v>
      </c>
      <c r="O4755" s="136">
        <f t="shared" si="744"/>
        <v>94880</v>
      </c>
      <c r="P4755" t="b">
        <f t="shared" si="745"/>
        <v>0</v>
      </c>
      <c r="T4755" s="136">
        <f t="shared" si="746"/>
        <v>94860</v>
      </c>
      <c r="U4755" t="e">
        <f>SQRT(($U$6/2)^2-($U$6/2)^2*'(OLD) bottom seam length'!T4755^2/($U$7/2)^2)</f>
        <v>#VALUE!</v>
      </c>
      <c r="W4755" s="136">
        <f t="shared" si="747"/>
        <v>94860</v>
      </c>
      <c r="X4755" t="e">
        <f>SQRT(($U$6/2)^2-($U$6/2)^2*'(OLD) bottom seam length'!W4755^2/($U$7/2)^2)</f>
        <v>#VALUE!</v>
      </c>
      <c r="Z4755" s="136">
        <f t="shared" si="748"/>
        <v>94860</v>
      </c>
      <c r="AA4755" t="e">
        <f>SQRT(($U$6/2)^2-($U$6/2)^2*'(OLD) bottom seam length'!Z4755^2/($U$7/2)^2)</f>
        <v>#VALUE!</v>
      </c>
      <c r="AC4755" s="136">
        <f t="shared" si="749"/>
        <v>94860</v>
      </c>
      <c r="AD4755" t="e">
        <f>SQRT(($U$6/2)^2-($U$6/2)^2*'(OLD) bottom seam length'!AC4755^2/($U$7/2)^2)</f>
        <v>#VALUE!</v>
      </c>
    </row>
    <row r="4756" spans="2:30">
      <c r="B4756" s="136">
        <f t="shared" si="740"/>
        <v>94900</v>
      </c>
      <c r="C4756" t="e">
        <f>SQRT(($C$5/2)^2-($C$5/2)^2*'(OLD) bottom seam length'!B4756^2/($C$6/2)^2)</f>
        <v>#DIV/0!</v>
      </c>
      <c r="E4756" s="136">
        <f t="shared" si="741"/>
        <v>94900</v>
      </c>
      <c r="F4756" t="e">
        <f>SQRT(($C$5/2)^2-($C$5/2)^2*'(OLD) bottom seam length'!E4756^2/($C$6/2)^2)</f>
        <v>#DIV/0!</v>
      </c>
      <c r="H4756" s="136">
        <f t="shared" si="742"/>
        <v>94900</v>
      </c>
      <c r="I4756" t="e">
        <f>SQRT(($C$5/2)^2-($C$5/2)^2*'(OLD) bottom seam length'!H4756^2/($C$6/2)^2)</f>
        <v>#DIV/0!</v>
      </c>
      <c r="K4756" s="136">
        <f t="shared" si="743"/>
        <v>94900</v>
      </c>
      <c r="L4756" t="e">
        <f>SQRT(($C$5/2)^2-($C$5/2)^2*'(OLD) bottom seam length'!K4756^2/($C$6/2)^2)</f>
        <v>#DIV/0!</v>
      </c>
      <c r="O4756" s="136">
        <f t="shared" si="744"/>
        <v>94900</v>
      </c>
      <c r="P4756" t="b">
        <f t="shared" si="745"/>
        <v>0</v>
      </c>
      <c r="T4756" s="136">
        <f t="shared" si="746"/>
        <v>94880</v>
      </c>
      <c r="U4756" t="e">
        <f>SQRT(($U$6/2)^2-($U$6/2)^2*'(OLD) bottom seam length'!T4756^2/($U$7/2)^2)</f>
        <v>#VALUE!</v>
      </c>
      <c r="W4756" s="136">
        <f t="shared" si="747"/>
        <v>94880</v>
      </c>
      <c r="X4756" t="e">
        <f>SQRT(($U$6/2)^2-($U$6/2)^2*'(OLD) bottom seam length'!W4756^2/($U$7/2)^2)</f>
        <v>#VALUE!</v>
      </c>
      <c r="Z4756" s="136">
        <f t="shared" si="748"/>
        <v>94880</v>
      </c>
      <c r="AA4756" t="e">
        <f>SQRT(($U$6/2)^2-($U$6/2)^2*'(OLD) bottom seam length'!Z4756^2/($U$7/2)^2)</f>
        <v>#VALUE!</v>
      </c>
      <c r="AC4756" s="136">
        <f t="shared" si="749"/>
        <v>94880</v>
      </c>
      <c r="AD4756" t="e">
        <f>SQRT(($U$6/2)^2-($U$6/2)^2*'(OLD) bottom seam length'!AC4756^2/($U$7/2)^2)</f>
        <v>#VALUE!</v>
      </c>
    </row>
    <row r="4757" spans="2:30">
      <c r="B4757" s="136">
        <f t="shared" si="740"/>
        <v>94920</v>
      </c>
      <c r="C4757" t="e">
        <f>SQRT(($C$5/2)^2-($C$5/2)^2*'(OLD) bottom seam length'!B4757^2/($C$6/2)^2)</f>
        <v>#DIV/0!</v>
      </c>
      <c r="E4757" s="136">
        <f t="shared" si="741"/>
        <v>94920</v>
      </c>
      <c r="F4757" t="e">
        <f>SQRT(($C$5/2)^2-($C$5/2)^2*'(OLD) bottom seam length'!E4757^2/($C$6/2)^2)</f>
        <v>#DIV/0!</v>
      </c>
      <c r="H4757" s="136">
        <f t="shared" si="742"/>
        <v>94920</v>
      </c>
      <c r="I4757" t="e">
        <f>SQRT(($C$5/2)^2-($C$5/2)^2*'(OLD) bottom seam length'!H4757^2/($C$6/2)^2)</f>
        <v>#DIV/0!</v>
      </c>
      <c r="K4757" s="136">
        <f t="shared" si="743"/>
        <v>94920</v>
      </c>
      <c r="L4757" t="e">
        <f>SQRT(($C$5/2)^2-($C$5/2)^2*'(OLD) bottom seam length'!K4757^2/($C$6/2)^2)</f>
        <v>#DIV/0!</v>
      </c>
      <c r="O4757" s="136">
        <f t="shared" si="744"/>
        <v>94920</v>
      </c>
      <c r="P4757" t="b">
        <f t="shared" si="745"/>
        <v>0</v>
      </c>
      <c r="T4757" s="136">
        <f t="shared" si="746"/>
        <v>94900</v>
      </c>
      <c r="U4757" t="e">
        <f>SQRT(($U$6/2)^2-($U$6/2)^2*'(OLD) bottom seam length'!T4757^2/($U$7/2)^2)</f>
        <v>#VALUE!</v>
      </c>
      <c r="W4757" s="136">
        <f t="shared" si="747"/>
        <v>94900</v>
      </c>
      <c r="X4757" t="e">
        <f>SQRT(($U$6/2)^2-($U$6/2)^2*'(OLD) bottom seam length'!W4757^2/($U$7/2)^2)</f>
        <v>#VALUE!</v>
      </c>
      <c r="Z4757" s="136">
        <f t="shared" si="748"/>
        <v>94900</v>
      </c>
      <c r="AA4757" t="e">
        <f>SQRT(($U$6/2)^2-($U$6/2)^2*'(OLD) bottom seam length'!Z4757^2/($U$7/2)^2)</f>
        <v>#VALUE!</v>
      </c>
      <c r="AC4757" s="136">
        <f t="shared" si="749"/>
        <v>94900</v>
      </c>
      <c r="AD4757" t="e">
        <f>SQRT(($U$6/2)^2-($U$6/2)^2*'(OLD) bottom seam length'!AC4757^2/($U$7/2)^2)</f>
        <v>#VALUE!</v>
      </c>
    </row>
    <row r="4758" spans="2:30">
      <c r="B4758" s="136">
        <f t="shared" si="740"/>
        <v>94940</v>
      </c>
      <c r="C4758" t="e">
        <f>SQRT(($C$5/2)^2-($C$5/2)^2*'(OLD) bottom seam length'!B4758^2/($C$6/2)^2)</f>
        <v>#DIV/0!</v>
      </c>
      <c r="E4758" s="136">
        <f t="shared" si="741"/>
        <v>94940</v>
      </c>
      <c r="F4758" t="e">
        <f>SQRT(($C$5/2)^2-($C$5/2)^2*'(OLD) bottom seam length'!E4758^2/($C$6/2)^2)</f>
        <v>#DIV/0!</v>
      </c>
      <c r="H4758" s="136">
        <f t="shared" si="742"/>
        <v>94940</v>
      </c>
      <c r="I4758" t="e">
        <f>SQRT(($C$5/2)^2-($C$5/2)^2*'(OLD) bottom seam length'!H4758^2/($C$6/2)^2)</f>
        <v>#DIV/0!</v>
      </c>
      <c r="K4758" s="136">
        <f t="shared" si="743"/>
        <v>94940</v>
      </c>
      <c r="L4758" t="e">
        <f>SQRT(($C$5/2)^2-($C$5/2)^2*'(OLD) bottom seam length'!K4758^2/($C$6/2)^2)</f>
        <v>#DIV/0!</v>
      </c>
      <c r="O4758" s="136">
        <f t="shared" si="744"/>
        <v>94940</v>
      </c>
      <c r="P4758" t="b">
        <f t="shared" si="745"/>
        <v>0</v>
      </c>
      <c r="T4758" s="136">
        <f t="shared" si="746"/>
        <v>94920</v>
      </c>
      <c r="U4758" t="e">
        <f>SQRT(($U$6/2)^2-($U$6/2)^2*'(OLD) bottom seam length'!T4758^2/($U$7/2)^2)</f>
        <v>#VALUE!</v>
      </c>
      <c r="W4758" s="136">
        <f t="shared" si="747"/>
        <v>94920</v>
      </c>
      <c r="X4758" t="e">
        <f>SQRT(($U$6/2)^2-($U$6/2)^2*'(OLD) bottom seam length'!W4758^2/($U$7/2)^2)</f>
        <v>#VALUE!</v>
      </c>
      <c r="Z4758" s="136">
        <f t="shared" si="748"/>
        <v>94920</v>
      </c>
      <c r="AA4758" t="e">
        <f>SQRT(($U$6/2)^2-($U$6/2)^2*'(OLD) bottom seam length'!Z4758^2/($U$7/2)^2)</f>
        <v>#VALUE!</v>
      </c>
      <c r="AC4758" s="136">
        <f t="shared" si="749"/>
        <v>94920</v>
      </c>
      <c r="AD4758" t="e">
        <f>SQRT(($U$6/2)^2-($U$6/2)^2*'(OLD) bottom seam length'!AC4758^2/($U$7/2)^2)</f>
        <v>#VALUE!</v>
      </c>
    </row>
    <row r="4759" spans="2:30">
      <c r="B4759" s="136">
        <f t="shared" si="740"/>
        <v>94960</v>
      </c>
      <c r="C4759" t="e">
        <f>SQRT(($C$5/2)^2-($C$5/2)^2*'(OLD) bottom seam length'!B4759^2/($C$6/2)^2)</f>
        <v>#DIV/0!</v>
      </c>
      <c r="E4759" s="136">
        <f t="shared" si="741"/>
        <v>94960</v>
      </c>
      <c r="F4759" t="e">
        <f>SQRT(($C$5/2)^2-($C$5/2)^2*'(OLD) bottom seam length'!E4759^2/($C$6/2)^2)</f>
        <v>#DIV/0!</v>
      </c>
      <c r="H4759" s="136">
        <f t="shared" si="742"/>
        <v>94960</v>
      </c>
      <c r="I4759" t="e">
        <f>SQRT(($C$5/2)^2-($C$5/2)^2*'(OLD) bottom seam length'!H4759^2/($C$6/2)^2)</f>
        <v>#DIV/0!</v>
      </c>
      <c r="K4759" s="136">
        <f t="shared" si="743"/>
        <v>94960</v>
      </c>
      <c r="L4759" t="e">
        <f>SQRT(($C$5/2)^2-($C$5/2)^2*'(OLD) bottom seam length'!K4759^2/($C$6/2)^2)</f>
        <v>#DIV/0!</v>
      </c>
      <c r="O4759" s="136">
        <f t="shared" si="744"/>
        <v>94960</v>
      </c>
      <c r="P4759" t="b">
        <f t="shared" si="745"/>
        <v>0</v>
      </c>
      <c r="T4759" s="136">
        <f t="shared" si="746"/>
        <v>94940</v>
      </c>
      <c r="U4759" t="e">
        <f>SQRT(($U$6/2)^2-($U$6/2)^2*'(OLD) bottom seam length'!T4759^2/($U$7/2)^2)</f>
        <v>#VALUE!</v>
      </c>
      <c r="W4759" s="136">
        <f t="shared" si="747"/>
        <v>94940</v>
      </c>
      <c r="X4759" t="e">
        <f>SQRT(($U$6/2)^2-($U$6/2)^2*'(OLD) bottom seam length'!W4759^2/($U$7/2)^2)</f>
        <v>#VALUE!</v>
      </c>
      <c r="Z4759" s="136">
        <f t="shared" si="748"/>
        <v>94940</v>
      </c>
      <c r="AA4759" t="e">
        <f>SQRT(($U$6/2)^2-($U$6/2)^2*'(OLD) bottom seam length'!Z4759^2/($U$7/2)^2)</f>
        <v>#VALUE!</v>
      </c>
      <c r="AC4759" s="136">
        <f t="shared" si="749"/>
        <v>94940</v>
      </c>
      <c r="AD4759" t="e">
        <f>SQRT(($U$6/2)^2-($U$6/2)^2*'(OLD) bottom seam length'!AC4759^2/($U$7/2)^2)</f>
        <v>#VALUE!</v>
      </c>
    </row>
    <row r="4760" spans="2:30">
      <c r="B4760" s="136">
        <f t="shared" si="740"/>
        <v>94980</v>
      </c>
      <c r="C4760" t="e">
        <f>SQRT(($C$5/2)^2-($C$5/2)^2*'(OLD) bottom seam length'!B4760^2/($C$6/2)^2)</f>
        <v>#DIV/0!</v>
      </c>
      <c r="E4760" s="136">
        <f t="shared" si="741"/>
        <v>94980</v>
      </c>
      <c r="F4760" t="e">
        <f>SQRT(($C$5/2)^2-($C$5/2)^2*'(OLD) bottom seam length'!E4760^2/($C$6/2)^2)</f>
        <v>#DIV/0!</v>
      </c>
      <c r="H4760" s="136">
        <f t="shared" si="742"/>
        <v>94980</v>
      </c>
      <c r="I4760" t="e">
        <f>SQRT(($C$5/2)^2-($C$5/2)^2*'(OLD) bottom seam length'!H4760^2/($C$6/2)^2)</f>
        <v>#DIV/0!</v>
      </c>
      <c r="K4760" s="136">
        <f t="shared" si="743"/>
        <v>94980</v>
      </c>
      <c r="L4760" t="e">
        <f>SQRT(($C$5/2)^2-($C$5/2)^2*'(OLD) bottom seam length'!K4760^2/($C$6/2)^2)</f>
        <v>#DIV/0!</v>
      </c>
      <c r="O4760" s="136">
        <f t="shared" si="744"/>
        <v>94980</v>
      </c>
      <c r="P4760" t="b">
        <f t="shared" si="745"/>
        <v>0</v>
      </c>
      <c r="T4760" s="136">
        <f t="shared" si="746"/>
        <v>94960</v>
      </c>
      <c r="U4760" t="e">
        <f>SQRT(($U$6/2)^2-($U$6/2)^2*'(OLD) bottom seam length'!T4760^2/($U$7/2)^2)</f>
        <v>#VALUE!</v>
      </c>
      <c r="W4760" s="136">
        <f t="shared" si="747"/>
        <v>94960</v>
      </c>
      <c r="X4760" t="e">
        <f>SQRT(($U$6/2)^2-($U$6/2)^2*'(OLD) bottom seam length'!W4760^2/($U$7/2)^2)</f>
        <v>#VALUE!</v>
      </c>
      <c r="Z4760" s="136">
        <f t="shared" si="748"/>
        <v>94960</v>
      </c>
      <c r="AA4760" t="e">
        <f>SQRT(($U$6/2)^2-($U$6/2)^2*'(OLD) bottom seam length'!Z4760^2/($U$7/2)^2)</f>
        <v>#VALUE!</v>
      </c>
      <c r="AC4760" s="136">
        <f t="shared" si="749"/>
        <v>94960</v>
      </c>
      <c r="AD4760" t="e">
        <f>SQRT(($U$6/2)^2-($U$6/2)^2*'(OLD) bottom seam length'!AC4760^2/($U$7/2)^2)</f>
        <v>#VALUE!</v>
      </c>
    </row>
    <row r="4761" spans="2:30">
      <c r="B4761" s="136">
        <f t="shared" si="740"/>
        <v>95000</v>
      </c>
      <c r="C4761" t="e">
        <f>SQRT(($C$5/2)^2-($C$5/2)^2*'(OLD) bottom seam length'!B4761^2/($C$6/2)^2)</f>
        <v>#DIV/0!</v>
      </c>
      <c r="E4761" s="136">
        <f t="shared" si="741"/>
        <v>95000</v>
      </c>
      <c r="F4761" t="e">
        <f>SQRT(($C$5/2)^2-($C$5/2)^2*'(OLD) bottom seam length'!E4761^2/($C$6/2)^2)</f>
        <v>#DIV/0!</v>
      </c>
      <c r="H4761" s="136">
        <f t="shared" si="742"/>
        <v>95000</v>
      </c>
      <c r="I4761" t="e">
        <f>SQRT(($C$5/2)^2-($C$5/2)^2*'(OLD) bottom seam length'!H4761^2/($C$6/2)^2)</f>
        <v>#DIV/0!</v>
      </c>
      <c r="K4761" s="136">
        <f t="shared" si="743"/>
        <v>95000</v>
      </c>
      <c r="L4761" t="e">
        <f>SQRT(($C$5/2)^2-($C$5/2)^2*'(OLD) bottom seam length'!K4761^2/($C$6/2)^2)</f>
        <v>#DIV/0!</v>
      </c>
      <c r="O4761" s="136">
        <f t="shared" si="744"/>
        <v>95000</v>
      </c>
      <c r="P4761" t="b">
        <f t="shared" si="745"/>
        <v>0</v>
      </c>
      <c r="T4761" s="136">
        <f t="shared" si="746"/>
        <v>94980</v>
      </c>
      <c r="U4761" t="e">
        <f>SQRT(($U$6/2)^2-($U$6/2)^2*'(OLD) bottom seam length'!T4761^2/($U$7/2)^2)</f>
        <v>#VALUE!</v>
      </c>
      <c r="W4761" s="136">
        <f t="shared" si="747"/>
        <v>94980</v>
      </c>
      <c r="X4761" t="e">
        <f>SQRT(($U$6/2)^2-($U$6/2)^2*'(OLD) bottom seam length'!W4761^2/($U$7/2)^2)</f>
        <v>#VALUE!</v>
      </c>
      <c r="Z4761" s="136">
        <f t="shared" si="748"/>
        <v>94980</v>
      </c>
      <c r="AA4761" t="e">
        <f>SQRT(($U$6/2)^2-($U$6/2)^2*'(OLD) bottom seam length'!Z4761^2/($U$7/2)^2)</f>
        <v>#VALUE!</v>
      </c>
      <c r="AC4761" s="136">
        <f t="shared" si="749"/>
        <v>94980</v>
      </c>
      <c r="AD4761" t="e">
        <f>SQRT(($U$6/2)^2-($U$6/2)^2*'(OLD) bottom seam length'!AC4761^2/($U$7/2)^2)</f>
        <v>#VALUE!</v>
      </c>
    </row>
    <row r="4762" spans="2:30">
      <c r="B4762" s="136">
        <f t="shared" si="740"/>
        <v>95020</v>
      </c>
      <c r="C4762" t="e">
        <f>SQRT(($C$5/2)^2-($C$5/2)^2*'(OLD) bottom seam length'!B4762^2/($C$6/2)^2)</f>
        <v>#DIV/0!</v>
      </c>
      <c r="E4762" s="136">
        <f t="shared" si="741"/>
        <v>95020</v>
      </c>
      <c r="F4762" t="e">
        <f>SQRT(($C$5/2)^2-($C$5/2)^2*'(OLD) bottom seam length'!E4762^2/($C$6/2)^2)</f>
        <v>#DIV/0!</v>
      </c>
      <c r="H4762" s="136">
        <f t="shared" si="742"/>
        <v>95020</v>
      </c>
      <c r="I4762" t="e">
        <f>SQRT(($C$5/2)^2-($C$5/2)^2*'(OLD) bottom seam length'!H4762^2/($C$6/2)^2)</f>
        <v>#DIV/0!</v>
      </c>
      <c r="K4762" s="136">
        <f t="shared" si="743"/>
        <v>95020</v>
      </c>
      <c r="L4762" t="e">
        <f>SQRT(($C$5/2)^2-($C$5/2)^2*'(OLD) bottom seam length'!K4762^2/($C$6/2)^2)</f>
        <v>#DIV/0!</v>
      </c>
      <c r="O4762" s="136">
        <f t="shared" si="744"/>
        <v>95020</v>
      </c>
      <c r="P4762" t="b">
        <f t="shared" si="745"/>
        <v>0</v>
      </c>
      <c r="T4762" s="136">
        <f t="shared" si="746"/>
        <v>95000</v>
      </c>
      <c r="U4762" t="e">
        <f>SQRT(($U$6/2)^2-($U$6/2)^2*'(OLD) bottom seam length'!T4762^2/($U$7/2)^2)</f>
        <v>#VALUE!</v>
      </c>
      <c r="W4762" s="136">
        <f t="shared" si="747"/>
        <v>95000</v>
      </c>
      <c r="X4762" t="e">
        <f>SQRT(($U$6/2)^2-($U$6/2)^2*'(OLD) bottom seam length'!W4762^2/($U$7/2)^2)</f>
        <v>#VALUE!</v>
      </c>
      <c r="Z4762" s="136">
        <f t="shared" si="748"/>
        <v>95000</v>
      </c>
      <c r="AA4762" t="e">
        <f>SQRT(($U$6/2)^2-($U$6/2)^2*'(OLD) bottom seam length'!Z4762^2/($U$7/2)^2)</f>
        <v>#VALUE!</v>
      </c>
      <c r="AC4762" s="136">
        <f t="shared" si="749"/>
        <v>95000</v>
      </c>
      <c r="AD4762" t="e">
        <f>SQRT(($U$6/2)^2-($U$6/2)^2*'(OLD) bottom seam length'!AC4762^2/($U$7/2)^2)</f>
        <v>#VALUE!</v>
      </c>
    </row>
    <row r="4763" spans="2:30">
      <c r="B4763" s="136">
        <f t="shared" si="740"/>
        <v>95040</v>
      </c>
      <c r="C4763" t="e">
        <f>SQRT(($C$5/2)^2-($C$5/2)^2*'(OLD) bottom seam length'!B4763^2/($C$6/2)^2)</f>
        <v>#DIV/0!</v>
      </c>
      <c r="E4763" s="136">
        <f t="shared" si="741"/>
        <v>95040</v>
      </c>
      <c r="F4763" t="e">
        <f>SQRT(($C$5/2)^2-($C$5/2)^2*'(OLD) bottom seam length'!E4763^2/($C$6/2)^2)</f>
        <v>#DIV/0!</v>
      </c>
      <c r="H4763" s="136">
        <f t="shared" si="742"/>
        <v>95040</v>
      </c>
      <c r="I4763" t="e">
        <f>SQRT(($C$5/2)^2-($C$5/2)^2*'(OLD) bottom seam length'!H4763^2/($C$6/2)^2)</f>
        <v>#DIV/0!</v>
      </c>
      <c r="K4763" s="136">
        <f t="shared" si="743"/>
        <v>95040</v>
      </c>
      <c r="L4763" t="e">
        <f>SQRT(($C$5/2)^2-($C$5/2)^2*'(OLD) bottom seam length'!K4763^2/($C$6/2)^2)</f>
        <v>#DIV/0!</v>
      </c>
      <c r="O4763" s="136">
        <f t="shared" si="744"/>
        <v>95040</v>
      </c>
      <c r="P4763" t="b">
        <f t="shared" si="745"/>
        <v>0</v>
      </c>
      <c r="T4763" s="136">
        <f t="shared" si="746"/>
        <v>95020</v>
      </c>
      <c r="U4763" t="e">
        <f>SQRT(($U$6/2)^2-($U$6/2)^2*'(OLD) bottom seam length'!T4763^2/($U$7/2)^2)</f>
        <v>#VALUE!</v>
      </c>
      <c r="W4763" s="136">
        <f t="shared" si="747"/>
        <v>95020</v>
      </c>
      <c r="X4763" t="e">
        <f>SQRT(($U$6/2)^2-($U$6/2)^2*'(OLD) bottom seam length'!W4763^2/($U$7/2)^2)</f>
        <v>#VALUE!</v>
      </c>
      <c r="Z4763" s="136">
        <f t="shared" si="748"/>
        <v>95020</v>
      </c>
      <c r="AA4763" t="e">
        <f>SQRT(($U$6/2)^2-($U$6/2)^2*'(OLD) bottom seam length'!Z4763^2/($U$7/2)^2)</f>
        <v>#VALUE!</v>
      </c>
      <c r="AC4763" s="136">
        <f t="shared" si="749"/>
        <v>95020</v>
      </c>
      <c r="AD4763" t="e">
        <f>SQRT(($U$6/2)^2-($U$6/2)^2*'(OLD) bottom seam length'!AC4763^2/($U$7/2)^2)</f>
        <v>#VALUE!</v>
      </c>
    </row>
    <row r="4764" spans="2:30">
      <c r="B4764" s="136">
        <f t="shared" si="740"/>
        <v>95060</v>
      </c>
      <c r="C4764" t="e">
        <f>SQRT(($C$5/2)^2-($C$5/2)^2*'(OLD) bottom seam length'!B4764^2/($C$6/2)^2)</f>
        <v>#DIV/0!</v>
      </c>
      <c r="E4764" s="136">
        <f t="shared" si="741"/>
        <v>95060</v>
      </c>
      <c r="F4764" t="e">
        <f>SQRT(($C$5/2)^2-($C$5/2)^2*'(OLD) bottom seam length'!E4764^2/($C$6/2)^2)</f>
        <v>#DIV/0!</v>
      </c>
      <c r="H4764" s="136">
        <f t="shared" si="742"/>
        <v>95060</v>
      </c>
      <c r="I4764" t="e">
        <f>SQRT(($C$5/2)^2-($C$5/2)^2*'(OLD) bottom seam length'!H4764^2/($C$6/2)^2)</f>
        <v>#DIV/0!</v>
      </c>
      <c r="K4764" s="136">
        <f t="shared" si="743"/>
        <v>95060</v>
      </c>
      <c r="L4764" t="e">
        <f>SQRT(($C$5/2)^2-($C$5/2)^2*'(OLD) bottom seam length'!K4764^2/($C$6/2)^2)</f>
        <v>#DIV/0!</v>
      </c>
      <c r="O4764" s="136">
        <f t="shared" si="744"/>
        <v>95060</v>
      </c>
      <c r="P4764" t="b">
        <f t="shared" si="745"/>
        <v>0</v>
      </c>
      <c r="T4764" s="136">
        <f t="shared" si="746"/>
        <v>95040</v>
      </c>
      <c r="U4764" t="e">
        <f>SQRT(($U$6/2)^2-($U$6/2)^2*'(OLD) bottom seam length'!T4764^2/($U$7/2)^2)</f>
        <v>#VALUE!</v>
      </c>
      <c r="W4764" s="136">
        <f t="shared" si="747"/>
        <v>95040</v>
      </c>
      <c r="X4764" t="e">
        <f>SQRT(($U$6/2)^2-($U$6/2)^2*'(OLD) bottom seam length'!W4764^2/($U$7/2)^2)</f>
        <v>#VALUE!</v>
      </c>
      <c r="Z4764" s="136">
        <f t="shared" si="748"/>
        <v>95040</v>
      </c>
      <c r="AA4764" t="e">
        <f>SQRT(($U$6/2)^2-($U$6/2)^2*'(OLD) bottom seam length'!Z4764^2/($U$7/2)^2)</f>
        <v>#VALUE!</v>
      </c>
      <c r="AC4764" s="136">
        <f t="shared" si="749"/>
        <v>95040</v>
      </c>
      <c r="AD4764" t="e">
        <f>SQRT(($U$6/2)^2-($U$6/2)^2*'(OLD) bottom seam length'!AC4764^2/($U$7/2)^2)</f>
        <v>#VALUE!</v>
      </c>
    </row>
    <row r="4765" spans="2:30">
      <c r="B4765" s="136">
        <f t="shared" si="740"/>
        <v>95080</v>
      </c>
      <c r="C4765" t="e">
        <f>SQRT(($C$5/2)^2-($C$5/2)^2*'(OLD) bottom seam length'!B4765^2/($C$6/2)^2)</f>
        <v>#DIV/0!</v>
      </c>
      <c r="E4765" s="136">
        <f t="shared" si="741"/>
        <v>95080</v>
      </c>
      <c r="F4765" t="e">
        <f>SQRT(($C$5/2)^2-($C$5/2)^2*'(OLD) bottom seam length'!E4765^2/($C$6/2)^2)</f>
        <v>#DIV/0!</v>
      </c>
      <c r="H4765" s="136">
        <f t="shared" si="742"/>
        <v>95080</v>
      </c>
      <c r="I4765" t="e">
        <f>SQRT(($C$5/2)^2-($C$5/2)^2*'(OLD) bottom seam length'!H4765^2/($C$6/2)^2)</f>
        <v>#DIV/0!</v>
      </c>
      <c r="K4765" s="136">
        <f t="shared" si="743"/>
        <v>95080</v>
      </c>
      <c r="L4765" t="e">
        <f>SQRT(($C$5/2)^2-($C$5/2)^2*'(OLD) bottom seam length'!K4765^2/($C$6/2)^2)</f>
        <v>#DIV/0!</v>
      </c>
      <c r="O4765" s="136">
        <f t="shared" si="744"/>
        <v>95080</v>
      </c>
      <c r="P4765" t="b">
        <f t="shared" si="745"/>
        <v>0</v>
      </c>
      <c r="T4765" s="136">
        <f t="shared" si="746"/>
        <v>95060</v>
      </c>
      <c r="U4765" t="e">
        <f>SQRT(($U$6/2)^2-($U$6/2)^2*'(OLD) bottom seam length'!T4765^2/($U$7/2)^2)</f>
        <v>#VALUE!</v>
      </c>
      <c r="W4765" s="136">
        <f t="shared" si="747"/>
        <v>95060</v>
      </c>
      <c r="X4765" t="e">
        <f>SQRT(($U$6/2)^2-($U$6/2)^2*'(OLD) bottom seam length'!W4765^2/($U$7/2)^2)</f>
        <v>#VALUE!</v>
      </c>
      <c r="Z4765" s="136">
        <f t="shared" si="748"/>
        <v>95060</v>
      </c>
      <c r="AA4765" t="e">
        <f>SQRT(($U$6/2)^2-($U$6/2)^2*'(OLD) bottom seam length'!Z4765^2/($U$7/2)^2)</f>
        <v>#VALUE!</v>
      </c>
      <c r="AC4765" s="136">
        <f t="shared" si="749"/>
        <v>95060</v>
      </c>
      <c r="AD4765" t="e">
        <f>SQRT(($U$6/2)^2-($U$6/2)^2*'(OLD) bottom seam length'!AC4765^2/($U$7/2)^2)</f>
        <v>#VALUE!</v>
      </c>
    </row>
    <row r="4766" spans="2:30">
      <c r="B4766" s="136">
        <f t="shared" si="740"/>
        <v>95100</v>
      </c>
      <c r="C4766" t="e">
        <f>SQRT(($C$5/2)^2-($C$5/2)^2*'(OLD) bottom seam length'!B4766^2/($C$6/2)^2)</f>
        <v>#DIV/0!</v>
      </c>
      <c r="E4766" s="136">
        <f t="shared" si="741"/>
        <v>95100</v>
      </c>
      <c r="F4766" t="e">
        <f>SQRT(($C$5/2)^2-($C$5/2)^2*'(OLD) bottom seam length'!E4766^2/($C$6/2)^2)</f>
        <v>#DIV/0!</v>
      </c>
      <c r="H4766" s="136">
        <f t="shared" si="742"/>
        <v>95100</v>
      </c>
      <c r="I4766" t="e">
        <f>SQRT(($C$5/2)^2-($C$5/2)^2*'(OLD) bottom seam length'!H4766^2/($C$6/2)^2)</f>
        <v>#DIV/0!</v>
      </c>
      <c r="K4766" s="136">
        <f t="shared" si="743"/>
        <v>95100</v>
      </c>
      <c r="L4766" t="e">
        <f>SQRT(($C$5/2)^2-($C$5/2)^2*'(OLD) bottom seam length'!K4766^2/($C$6/2)^2)</f>
        <v>#DIV/0!</v>
      </c>
      <c r="O4766" s="136">
        <f t="shared" si="744"/>
        <v>95100</v>
      </c>
      <c r="P4766" t="b">
        <f t="shared" si="745"/>
        <v>0</v>
      </c>
      <c r="T4766" s="136">
        <f t="shared" si="746"/>
        <v>95080</v>
      </c>
      <c r="U4766" t="e">
        <f>SQRT(($U$6/2)^2-($U$6/2)^2*'(OLD) bottom seam length'!T4766^2/($U$7/2)^2)</f>
        <v>#VALUE!</v>
      </c>
      <c r="W4766" s="136">
        <f t="shared" si="747"/>
        <v>95080</v>
      </c>
      <c r="X4766" t="e">
        <f>SQRT(($U$6/2)^2-($U$6/2)^2*'(OLD) bottom seam length'!W4766^2/($U$7/2)^2)</f>
        <v>#VALUE!</v>
      </c>
      <c r="Z4766" s="136">
        <f t="shared" si="748"/>
        <v>95080</v>
      </c>
      <c r="AA4766" t="e">
        <f>SQRT(($U$6/2)^2-($U$6/2)^2*'(OLD) bottom seam length'!Z4766^2/($U$7/2)^2)</f>
        <v>#VALUE!</v>
      </c>
      <c r="AC4766" s="136">
        <f t="shared" si="749"/>
        <v>95080</v>
      </c>
      <c r="AD4766" t="e">
        <f>SQRT(($U$6/2)^2-($U$6/2)^2*'(OLD) bottom seam length'!AC4766^2/($U$7/2)^2)</f>
        <v>#VALUE!</v>
      </c>
    </row>
    <row r="4767" spans="2:30">
      <c r="B4767" s="136">
        <f t="shared" si="740"/>
        <v>95120</v>
      </c>
      <c r="C4767" t="e">
        <f>SQRT(($C$5/2)^2-($C$5/2)^2*'(OLD) bottom seam length'!B4767^2/($C$6/2)^2)</f>
        <v>#DIV/0!</v>
      </c>
      <c r="E4767" s="136">
        <f t="shared" si="741"/>
        <v>95120</v>
      </c>
      <c r="F4767" t="e">
        <f>SQRT(($C$5/2)^2-($C$5/2)^2*'(OLD) bottom seam length'!E4767^2/($C$6/2)^2)</f>
        <v>#DIV/0!</v>
      </c>
      <c r="H4767" s="136">
        <f t="shared" si="742"/>
        <v>95120</v>
      </c>
      <c r="I4767" t="e">
        <f>SQRT(($C$5/2)^2-($C$5/2)^2*'(OLD) bottom seam length'!H4767^2/($C$6/2)^2)</f>
        <v>#DIV/0!</v>
      </c>
      <c r="K4767" s="136">
        <f t="shared" si="743"/>
        <v>95120</v>
      </c>
      <c r="L4767" t="e">
        <f>SQRT(($C$5/2)^2-($C$5/2)^2*'(OLD) bottom seam length'!K4767^2/($C$6/2)^2)</f>
        <v>#DIV/0!</v>
      </c>
      <c r="O4767" s="136">
        <f t="shared" si="744"/>
        <v>95120</v>
      </c>
      <c r="P4767" t="b">
        <f t="shared" si="745"/>
        <v>0</v>
      </c>
      <c r="T4767" s="136">
        <f t="shared" si="746"/>
        <v>95100</v>
      </c>
      <c r="U4767" t="e">
        <f>SQRT(($U$6/2)^2-($U$6/2)^2*'(OLD) bottom seam length'!T4767^2/($U$7/2)^2)</f>
        <v>#VALUE!</v>
      </c>
      <c r="W4767" s="136">
        <f t="shared" si="747"/>
        <v>95100</v>
      </c>
      <c r="X4767" t="e">
        <f>SQRT(($U$6/2)^2-($U$6/2)^2*'(OLD) bottom seam length'!W4767^2/($U$7/2)^2)</f>
        <v>#VALUE!</v>
      </c>
      <c r="Z4767" s="136">
        <f t="shared" si="748"/>
        <v>95100</v>
      </c>
      <c r="AA4767" t="e">
        <f>SQRT(($U$6/2)^2-($U$6/2)^2*'(OLD) bottom seam length'!Z4767^2/($U$7/2)^2)</f>
        <v>#VALUE!</v>
      </c>
      <c r="AC4767" s="136">
        <f t="shared" si="749"/>
        <v>95100</v>
      </c>
      <c r="AD4767" t="e">
        <f>SQRT(($U$6/2)^2-($U$6/2)^2*'(OLD) bottom seam length'!AC4767^2/($U$7/2)^2)</f>
        <v>#VALUE!</v>
      </c>
    </row>
    <row r="4768" spans="2:30">
      <c r="B4768" s="136">
        <f t="shared" si="740"/>
        <v>95140</v>
      </c>
      <c r="C4768" t="e">
        <f>SQRT(($C$5/2)^2-($C$5/2)^2*'(OLD) bottom seam length'!B4768^2/($C$6/2)^2)</f>
        <v>#DIV/0!</v>
      </c>
      <c r="E4768" s="136">
        <f t="shared" si="741"/>
        <v>95140</v>
      </c>
      <c r="F4768" t="e">
        <f>SQRT(($C$5/2)^2-($C$5/2)^2*'(OLD) bottom seam length'!E4768^2/($C$6/2)^2)</f>
        <v>#DIV/0!</v>
      </c>
      <c r="H4768" s="136">
        <f t="shared" si="742"/>
        <v>95140</v>
      </c>
      <c r="I4768" t="e">
        <f>SQRT(($C$5/2)^2-($C$5/2)^2*'(OLD) bottom seam length'!H4768^2/($C$6/2)^2)</f>
        <v>#DIV/0!</v>
      </c>
      <c r="K4768" s="136">
        <f t="shared" si="743"/>
        <v>95140</v>
      </c>
      <c r="L4768" t="e">
        <f>SQRT(($C$5/2)^2-($C$5/2)^2*'(OLD) bottom seam length'!K4768^2/($C$6/2)^2)</f>
        <v>#DIV/0!</v>
      </c>
      <c r="O4768" s="136">
        <f t="shared" si="744"/>
        <v>95140</v>
      </c>
      <c r="P4768" t="b">
        <f t="shared" si="745"/>
        <v>0</v>
      </c>
      <c r="T4768" s="136">
        <f t="shared" si="746"/>
        <v>95120</v>
      </c>
      <c r="U4768" t="e">
        <f>SQRT(($U$6/2)^2-($U$6/2)^2*'(OLD) bottom seam length'!T4768^2/($U$7/2)^2)</f>
        <v>#VALUE!</v>
      </c>
      <c r="W4768" s="136">
        <f t="shared" si="747"/>
        <v>95120</v>
      </c>
      <c r="X4768" t="e">
        <f>SQRT(($U$6/2)^2-($U$6/2)^2*'(OLD) bottom seam length'!W4768^2/($U$7/2)^2)</f>
        <v>#VALUE!</v>
      </c>
      <c r="Z4768" s="136">
        <f t="shared" si="748"/>
        <v>95120</v>
      </c>
      <c r="AA4768" t="e">
        <f>SQRT(($U$6/2)^2-($U$6/2)^2*'(OLD) bottom seam length'!Z4768^2/($U$7/2)^2)</f>
        <v>#VALUE!</v>
      </c>
      <c r="AC4768" s="136">
        <f t="shared" si="749"/>
        <v>95120</v>
      </c>
      <c r="AD4768" t="e">
        <f>SQRT(($U$6/2)^2-($U$6/2)^2*'(OLD) bottom seam length'!AC4768^2/($U$7/2)^2)</f>
        <v>#VALUE!</v>
      </c>
    </row>
    <row r="4769" spans="2:30">
      <c r="B4769" s="136">
        <f t="shared" si="740"/>
        <v>95160</v>
      </c>
      <c r="C4769" t="e">
        <f>SQRT(($C$5/2)^2-($C$5/2)^2*'(OLD) bottom seam length'!B4769^2/($C$6/2)^2)</f>
        <v>#DIV/0!</v>
      </c>
      <c r="E4769" s="136">
        <f t="shared" si="741"/>
        <v>95160</v>
      </c>
      <c r="F4769" t="e">
        <f>SQRT(($C$5/2)^2-($C$5/2)^2*'(OLD) bottom seam length'!E4769^2/($C$6/2)^2)</f>
        <v>#DIV/0!</v>
      </c>
      <c r="H4769" s="136">
        <f t="shared" si="742"/>
        <v>95160</v>
      </c>
      <c r="I4769" t="e">
        <f>SQRT(($C$5/2)^2-($C$5/2)^2*'(OLD) bottom seam length'!H4769^2/($C$6/2)^2)</f>
        <v>#DIV/0!</v>
      </c>
      <c r="K4769" s="136">
        <f t="shared" si="743"/>
        <v>95160</v>
      </c>
      <c r="L4769" t="e">
        <f>SQRT(($C$5/2)^2-($C$5/2)^2*'(OLD) bottom seam length'!K4769^2/($C$6/2)^2)</f>
        <v>#DIV/0!</v>
      </c>
      <c r="O4769" s="136">
        <f t="shared" si="744"/>
        <v>95160</v>
      </c>
      <c r="P4769" t="b">
        <f t="shared" si="745"/>
        <v>0</v>
      </c>
      <c r="T4769" s="136">
        <f t="shared" si="746"/>
        <v>95140</v>
      </c>
      <c r="U4769" t="e">
        <f>SQRT(($U$6/2)^2-($U$6/2)^2*'(OLD) bottom seam length'!T4769^2/($U$7/2)^2)</f>
        <v>#VALUE!</v>
      </c>
      <c r="W4769" s="136">
        <f t="shared" si="747"/>
        <v>95140</v>
      </c>
      <c r="X4769" t="e">
        <f>SQRT(($U$6/2)^2-($U$6/2)^2*'(OLD) bottom seam length'!W4769^2/($U$7/2)^2)</f>
        <v>#VALUE!</v>
      </c>
      <c r="Z4769" s="136">
        <f t="shared" si="748"/>
        <v>95140</v>
      </c>
      <c r="AA4769" t="e">
        <f>SQRT(($U$6/2)^2-($U$6/2)^2*'(OLD) bottom seam length'!Z4769^2/($U$7/2)^2)</f>
        <v>#VALUE!</v>
      </c>
      <c r="AC4769" s="136">
        <f t="shared" si="749"/>
        <v>95140</v>
      </c>
      <c r="AD4769" t="e">
        <f>SQRT(($U$6/2)^2-($U$6/2)^2*'(OLD) bottom seam length'!AC4769^2/($U$7/2)^2)</f>
        <v>#VALUE!</v>
      </c>
    </row>
    <row r="4770" spans="2:30">
      <c r="B4770" s="136">
        <f t="shared" si="740"/>
        <v>95180</v>
      </c>
      <c r="C4770" t="e">
        <f>SQRT(($C$5/2)^2-($C$5/2)^2*'(OLD) bottom seam length'!B4770^2/($C$6/2)^2)</f>
        <v>#DIV/0!</v>
      </c>
      <c r="E4770" s="136">
        <f t="shared" si="741"/>
        <v>95180</v>
      </c>
      <c r="F4770" t="e">
        <f>SQRT(($C$5/2)^2-($C$5/2)^2*'(OLD) bottom seam length'!E4770^2/($C$6/2)^2)</f>
        <v>#DIV/0!</v>
      </c>
      <c r="H4770" s="136">
        <f t="shared" si="742"/>
        <v>95180</v>
      </c>
      <c r="I4770" t="e">
        <f>SQRT(($C$5/2)^2-($C$5/2)^2*'(OLD) bottom seam length'!H4770^2/($C$6/2)^2)</f>
        <v>#DIV/0!</v>
      </c>
      <c r="K4770" s="136">
        <f t="shared" si="743"/>
        <v>95180</v>
      </c>
      <c r="L4770" t="e">
        <f>SQRT(($C$5/2)^2-($C$5/2)^2*'(OLD) bottom seam length'!K4770^2/($C$6/2)^2)</f>
        <v>#DIV/0!</v>
      </c>
      <c r="O4770" s="136">
        <f t="shared" si="744"/>
        <v>95180</v>
      </c>
      <c r="P4770" t="b">
        <f t="shared" si="745"/>
        <v>0</v>
      </c>
      <c r="T4770" s="136">
        <f t="shared" si="746"/>
        <v>95160</v>
      </c>
      <c r="U4770" t="e">
        <f>SQRT(($U$6/2)^2-($U$6/2)^2*'(OLD) bottom seam length'!T4770^2/($U$7/2)^2)</f>
        <v>#VALUE!</v>
      </c>
      <c r="W4770" s="136">
        <f t="shared" si="747"/>
        <v>95160</v>
      </c>
      <c r="X4770" t="e">
        <f>SQRT(($U$6/2)^2-($U$6/2)^2*'(OLD) bottom seam length'!W4770^2/($U$7/2)^2)</f>
        <v>#VALUE!</v>
      </c>
      <c r="Z4770" s="136">
        <f t="shared" si="748"/>
        <v>95160</v>
      </c>
      <c r="AA4770" t="e">
        <f>SQRT(($U$6/2)^2-($U$6/2)^2*'(OLD) bottom seam length'!Z4770^2/($U$7/2)^2)</f>
        <v>#VALUE!</v>
      </c>
      <c r="AC4770" s="136">
        <f t="shared" si="749"/>
        <v>95160</v>
      </c>
      <c r="AD4770" t="e">
        <f>SQRT(($U$6/2)^2-($U$6/2)^2*'(OLD) bottom seam length'!AC4770^2/($U$7/2)^2)</f>
        <v>#VALUE!</v>
      </c>
    </row>
    <row r="4771" spans="2:30">
      <c r="B4771" s="136">
        <f t="shared" si="740"/>
        <v>95200</v>
      </c>
      <c r="C4771" t="e">
        <f>SQRT(($C$5/2)^2-($C$5/2)^2*'(OLD) bottom seam length'!B4771^2/($C$6/2)^2)</f>
        <v>#DIV/0!</v>
      </c>
      <c r="E4771" s="136">
        <f t="shared" si="741"/>
        <v>95200</v>
      </c>
      <c r="F4771" t="e">
        <f>SQRT(($C$5/2)^2-($C$5/2)^2*'(OLD) bottom seam length'!E4771^2/($C$6/2)^2)</f>
        <v>#DIV/0!</v>
      </c>
      <c r="H4771" s="136">
        <f t="shared" si="742"/>
        <v>95200</v>
      </c>
      <c r="I4771" t="e">
        <f>SQRT(($C$5/2)^2-($C$5/2)^2*'(OLD) bottom seam length'!H4771^2/($C$6/2)^2)</f>
        <v>#DIV/0!</v>
      </c>
      <c r="K4771" s="136">
        <f t="shared" si="743"/>
        <v>95200</v>
      </c>
      <c r="L4771" t="e">
        <f>SQRT(($C$5/2)^2-($C$5/2)^2*'(OLD) bottom seam length'!K4771^2/($C$6/2)^2)</f>
        <v>#DIV/0!</v>
      </c>
      <c r="O4771" s="136">
        <f t="shared" si="744"/>
        <v>95200</v>
      </c>
      <c r="P4771" t="b">
        <f t="shared" si="745"/>
        <v>0</v>
      </c>
      <c r="T4771" s="136">
        <f t="shared" si="746"/>
        <v>95180</v>
      </c>
      <c r="U4771" t="e">
        <f>SQRT(($U$6/2)^2-($U$6/2)^2*'(OLD) bottom seam length'!T4771^2/($U$7/2)^2)</f>
        <v>#VALUE!</v>
      </c>
      <c r="W4771" s="136">
        <f t="shared" si="747"/>
        <v>95180</v>
      </c>
      <c r="X4771" t="e">
        <f>SQRT(($U$6/2)^2-($U$6/2)^2*'(OLD) bottom seam length'!W4771^2/($U$7/2)^2)</f>
        <v>#VALUE!</v>
      </c>
      <c r="Z4771" s="136">
        <f t="shared" si="748"/>
        <v>95180</v>
      </c>
      <c r="AA4771" t="e">
        <f>SQRT(($U$6/2)^2-($U$6/2)^2*'(OLD) bottom seam length'!Z4771^2/($U$7/2)^2)</f>
        <v>#VALUE!</v>
      </c>
      <c r="AC4771" s="136">
        <f t="shared" si="749"/>
        <v>95180</v>
      </c>
      <c r="AD4771" t="e">
        <f>SQRT(($U$6/2)^2-($U$6/2)^2*'(OLD) bottom seam length'!AC4771^2/($U$7/2)^2)</f>
        <v>#VALUE!</v>
      </c>
    </row>
    <row r="4772" spans="2:30">
      <c r="B4772" s="136">
        <f t="shared" si="740"/>
        <v>95220</v>
      </c>
      <c r="C4772" t="e">
        <f>SQRT(($C$5/2)^2-($C$5/2)^2*'(OLD) bottom seam length'!B4772^2/($C$6/2)^2)</f>
        <v>#DIV/0!</v>
      </c>
      <c r="E4772" s="136">
        <f t="shared" si="741"/>
        <v>95220</v>
      </c>
      <c r="F4772" t="e">
        <f>SQRT(($C$5/2)^2-($C$5/2)^2*'(OLD) bottom seam length'!E4772^2/($C$6/2)^2)</f>
        <v>#DIV/0!</v>
      </c>
      <c r="H4772" s="136">
        <f t="shared" si="742"/>
        <v>95220</v>
      </c>
      <c r="I4772" t="e">
        <f>SQRT(($C$5/2)^2-($C$5/2)^2*'(OLD) bottom seam length'!H4772^2/($C$6/2)^2)</f>
        <v>#DIV/0!</v>
      </c>
      <c r="K4772" s="136">
        <f t="shared" si="743"/>
        <v>95220</v>
      </c>
      <c r="L4772" t="e">
        <f>SQRT(($C$5/2)^2-($C$5/2)^2*'(OLD) bottom seam length'!K4772^2/($C$6/2)^2)</f>
        <v>#DIV/0!</v>
      </c>
      <c r="O4772" s="136">
        <f t="shared" si="744"/>
        <v>95220</v>
      </c>
      <c r="P4772" t="b">
        <f t="shared" si="745"/>
        <v>0</v>
      </c>
      <c r="T4772" s="136">
        <f t="shared" si="746"/>
        <v>95200</v>
      </c>
      <c r="U4772" t="e">
        <f>SQRT(($U$6/2)^2-($U$6/2)^2*'(OLD) bottom seam length'!T4772^2/($U$7/2)^2)</f>
        <v>#VALUE!</v>
      </c>
      <c r="W4772" s="136">
        <f t="shared" si="747"/>
        <v>95200</v>
      </c>
      <c r="X4772" t="e">
        <f>SQRT(($U$6/2)^2-($U$6/2)^2*'(OLD) bottom seam length'!W4772^2/($U$7/2)^2)</f>
        <v>#VALUE!</v>
      </c>
      <c r="Z4772" s="136">
        <f t="shared" si="748"/>
        <v>95200</v>
      </c>
      <c r="AA4772" t="e">
        <f>SQRT(($U$6/2)^2-($U$6/2)^2*'(OLD) bottom seam length'!Z4772^2/($U$7/2)^2)</f>
        <v>#VALUE!</v>
      </c>
      <c r="AC4772" s="136">
        <f t="shared" si="749"/>
        <v>95200</v>
      </c>
      <c r="AD4772" t="e">
        <f>SQRT(($U$6/2)^2-($U$6/2)^2*'(OLD) bottom seam length'!AC4772^2/($U$7/2)^2)</f>
        <v>#VALUE!</v>
      </c>
    </row>
    <row r="4773" spans="2:30">
      <c r="B4773" s="136">
        <f t="shared" si="740"/>
        <v>95240</v>
      </c>
      <c r="C4773" t="e">
        <f>SQRT(($C$5/2)^2-($C$5/2)^2*'(OLD) bottom seam length'!B4773^2/($C$6/2)^2)</f>
        <v>#DIV/0!</v>
      </c>
      <c r="E4773" s="136">
        <f t="shared" si="741"/>
        <v>95240</v>
      </c>
      <c r="F4773" t="e">
        <f>SQRT(($C$5/2)^2-($C$5/2)^2*'(OLD) bottom seam length'!E4773^2/($C$6/2)^2)</f>
        <v>#DIV/0!</v>
      </c>
      <c r="H4773" s="136">
        <f t="shared" si="742"/>
        <v>95240</v>
      </c>
      <c r="I4773" t="e">
        <f>SQRT(($C$5/2)^2-($C$5/2)^2*'(OLD) bottom seam length'!H4773^2/($C$6/2)^2)</f>
        <v>#DIV/0!</v>
      </c>
      <c r="K4773" s="136">
        <f t="shared" si="743"/>
        <v>95240</v>
      </c>
      <c r="L4773" t="e">
        <f>SQRT(($C$5/2)^2-($C$5/2)^2*'(OLD) bottom seam length'!K4773^2/($C$6/2)^2)</f>
        <v>#DIV/0!</v>
      </c>
      <c r="O4773" s="136">
        <f t="shared" si="744"/>
        <v>95240</v>
      </c>
      <c r="P4773" t="b">
        <f t="shared" si="745"/>
        <v>0</v>
      </c>
      <c r="T4773" s="136">
        <f t="shared" si="746"/>
        <v>95220</v>
      </c>
      <c r="U4773" t="e">
        <f>SQRT(($U$6/2)^2-($U$6/2)^2*'(OLD) bottom seam length'!T4773^2/($U$7/2)^2)</f>
        <v>#VALUE!</v>
      </c>
      <c r="W4773" s="136">
        <f t="shared" si="747"/>
        <v>95220</v>
      </c>
      <c r="X4773" t="e">
        <f>SQRT(($U$6/2)^2-($U$6/2)^2*'(OLD) bottom seam length'!W4773^2/($U$7/2)^2)</f>
        <v>#VALUE!</v>
      </c>
      <c r="Z4773" s="136">
        <f t="shared" si="748"/>
        <v>95220</v>
      </c>
      <c r="AA4773" t="e">
        <f>SQRT(($U$6/2)^2-($U$6/2)^2*'(OLD) bottom seam length'!Z4773^2/($U$7/2)^2)</f>
        <v>#VALUE!</v>
      </c>
      <c r="AC4773" s="136">
        <f t="shared" si="749"/>
        <v>95220</v>
      </c>
      <c r="AD4773" t="e">
        <f>SQRT(($U$6/2)^2-($U$6/2)^2*'(OLD) bottom seam length'!AC4773^2/($U$7/2)^2)</f>
        <v>#VALUE!</v>
      </c>
    </row>
    <row r="4774" spans="2:30">
      <c r="B4774" s="136">
        <f t="shared" si="740"/>
        <v>95260</v>
      </c>
      <c r="C4774" t="e">
        <f>SQRT(($C$5/2)^2-($C$5/2)^2*'(OLD) bottom seam length'!B4774^2/($C$6/2)^2)</f>
        <v>#DIV/0!</v>
      </c>
      <c r="E4774" s="136">
        <f t="shared" si="741"/>
        <v>95260</v>
      </c>
      <c r="F4774" t="e">
        <f>SQRT(($C$5/2)^2-($C$5/2)^2*'(OLD) bottom seam length'!E4774^2/($C$6/2)^2)</f>
        <v>#DIV/0!</v>
      </c>
      <c r="H4774" s="136">
        <f t="shared" si="742"/>
        <v>95260</v>
      </c>
      <c r="I4774" t="e">
        <f>SQRT(($C$5/2)^2-($C$5/2)^2*'(OLD) bottom seam length'!H4774^2/($C$6/2)^2)</f>
        <v>#DIV/0!</v>
      </c>
      <c r="K4774" s="136">
        <f t="shared" si="743"/>
        <v>95260</v>
      </c>
      <c r="L4774" t="e">
        <f>SQRT(($C$5/2)^2-($C$5/2)^2*'(OLD) bottom seam length'!K4774^2/($C$6/2)^2)</f>
        <v>#DIV/0!</v>
      </c>
      <c r="O4774" s="136">
        <f t="shared" si="744"/>
        <v>95260</v>
      </c>
      <c r="P4774" t="b">
        <f t="shared" si="745"/>
        <v>0</v>
      </c>
      <c r="T4774" s="136">
        <f t="shared" si="746"/>
        <v>95240</v>
      </c>
      <c r="U4774" t="e">
        <f>SQRT(($U$6/2)^2-($U$6/2)^2*'(OLD) bottom seam length'!T4774^2/($U$7/2)^2)</f>
        <v>#VALUE!</v>
      </c>
      <c r="W4774" s="136">
        <f t="shared" si="747"/>
        <v>95240</v>
      </c>
      <c r="X4774" t="e">
        <f>SQRT(($U$6/2)^2-($U$6/2)^2*'(OLD) bottom seam length'!W4774^2/($U$7/2)^2)</f>
        <v>#VALUE!</v>
      </c>
      <c r="Z4774" s="136">
        <f t="shared" si="748"/>
        <v>95240</v>
      </c>
      <c r="AA4774" t="e">
        <f>SQRT(($U$6/2)^2-($U$6/2)^2*'(OLD) bottom seam length'!Z4774^2/($U$7/2)^2)</f>
        <v>#VALUE!</v>
      </c>
      <c r="AC4774" s="136">
        <f t="shared" si="749"/>
        <v>95240</v>
      </c>
      <c r="AD4774" t="e">
        <f>SQRT(($U$6/2)^2-($U$6/2)^2*'(OLD) bottom seam length'!AC4774^2/($U$7/2)^2)</f>
        <v>#VALUE!</v>
      </c>
    </row>
    <row r="4775" spans="2:30">
      <c r="B4775" s="136">
        <f t="shared" si="740"/>
        <v>95280</v>
      </c>
      <c r="C4775" t="e">
        <f>SQRT(($C$5/2)^2-($C$5/2)^2*'(OLD) bottom seam length'!B4775^2/($C$6/2)^2)</f>
        <v>#DIV/0!</v>
      </c>
      <c r="E4775" s="136">
        <f t="shared" si="741"/>
        <v>95280</v>
      </c>
      <c r="F4775" t="e">
        <f>SQRT(($C$5/2)^2-($C$5/2)^2*'(OLD) bottom seam length'!E4775^2/($C$6/2)^2)</f>
        <v>#DIV/0!</v>
      </c>
      <c r="H4775" s="136">
        <f t="shared" si="742"/>
        <v>95280</v>
      </c>
      <c r="I4775" t="e">
        <f>SQRT(($C$5/2)^2-($C$5/2)^2*'(OLD) bottom seam length'!H4775^2/($C$6/2)^2)</f>
        <v>#DIV/0!</v>
      </c>
      <c r="K4775" s="136">
        <f t="shared" si="743"/>
        <v>95280</v>
      </c>
      <c r="L4775" t="e">
        <f>SQRT(($C$5/2)^2-($C$5/2)^2*'(OLD) bottom seam length'!K4775^2/($C$6/2)^2)</f>
        <v>#DIV/0!</v>
      </c>
      <c r="O4775" s="136">
        <f t="shared" si="744"/>
        <v>95280</v>
      </c>
      <c r="P4775" t="b">
        <f t="shared" si="745"/>
        <v>0</v>
      </c>
      <c r="T4775" s="136">
        <f t="shared" si="746"/>
        <v>95260</v>
      </c>
      <c r="U4775" t="e">
        <f>SQRT(($U$6/2)^2-($U$6/2)^2*'(OLD) bottom seam length'!T4775^2/($U$7/2)^2)</f>
        <v>#VALUE!</v>
      </c>
      <c r="W4775" s="136">
        <f t="shared" si="747"/>
        <v>95260</v>
      </c>
      <c r="X4775" t="e">
        <f>SQRT(($U$6/2)^2-($U$6/2)^2*'(OLD) bottom seam length'!W4775^2/($U$7/2)^2)</f>
        <v>#VALUE!</v>
      </c>
      <c r="Z4775" s="136">
        <f t="shared" si="748"/>
        <v>95260</v>
      </c>
      <c r="AA4775" t="e">
        <f>SQRT(($U$6/2)^2-($U$6/2)^2*'(OLD) bottom seam length'!Z4775^2/($U$7/2)^2)</f>
        <v>#VALUE!</v>
      </c>
      <c r="AC4775" s="136">
        <f t="shared" si="749"/>
        <v>95260</v>
      </c>
      <c r="AD4775" t="e">
        <f>SQRT(($U$6/2)^2-($U$6/2)^2*'(OLD) bottom seam length'!AC4775^2/($U$7/2)^2)</f>
        <v>#VALUE!</v>
      </c>
    </row>
    <row r="4776" spans="2:30">
      <c r="B4776" s="136">
        <f t="shared" si="740"/>
        <v>95300</v>
      </c>
      <c r="C4776" t="e">
        <f>SQRT(($C$5/2)^2-($C$5/2)^2*'(OLD) bottom seam length'!B4776^2/($C$6/2)^2)</f>
        <v>#DIV/0!</v>
      </c>
      <c r="E4776" s="136">
        <f t="shared" si="741"/>
        <v>95300</v>
      </c>
      <c r="F4776" t="e">
        <f>SQRT(($C$5/2)^2-($C$5/2)^2*'(OLD) bottom seam length'!E4776^2/($C$6/2)^2)</f>
        <v>#DIV/0!</v>
      </c>
      <c r="H4776" s="136">
        <f t="shared" si="742"/>
        <v>95300</v>
      </c>
      <c r="I4776" t="e">
        <f>SQRT(($C$5/2)^2-($C$5/2)^2*'(OLD) bottom seam length'!H4776^2/($C$6/2)^2)</f>
        <v>#DIV/0!</v>
      </c>
      <c r="K4776" s="136">
        <f t="shared" si="743"/>
        <v>95300</v>
      </c>
      <c r="L4776" t="e">
        <f>SQRT(($C$5/2)^2-($C$5/2)^2*'(OLD) bottom seam length'!K4776^2/($C$6/2)^2)</f>
        <v>#DIV/0!</v>
      </c>
      <c r="O4776" s="136">
        <f t="shared" si="744"/>
        <v>95300</v>
      </c>
      <c r="P4776" t="b">
        <f t="shared" si="745"/>
        <v>0</v>
      </c>
      <c r="T4776" s="136">
        <f t="shared" si="746"/>
        <v>95280</v>
      </c>
      <c r="U4776" t="e">
        <f>SQRT(($U$6/2)^2-($U$6/2)^2*'(OLD) bottom seam length'!T4776^2/($U$7/2)^2)</f>
        <v>#VALUE!</v>
      </c>
      <c r="W4776" s="136">
        <f t="shared" si="747"/>
        <v>95280</v>
      </c>
      <c r="X4776" t="e">
        <f>SQRT(($U$6/2)^2-($U$6/2)^2*'(OLD) bottom seam length'!W4776^2/($U$7/2)^2)</f>
        <v>#VALUE!</v>
      </c>
      <c r="Z4776" s="136">
        <f t="shared" si="748"/>
        <v>95280</v>
      </c>
      <c r="AA4776" t="e">
        <f>SQRT(($U$6/2)^2-($U$6/2)^2*'(OLD) bottom seam length'!Z4776^2/($U$7/2)^2)</f>
        <v>#VALUE!</v>
      </c>
      <c r="AC4776" s="136">
        <f t="shared" si="749"/>
        <v>95280</v>
      </c>
      <c r="AD4776" t="e">
        <f>SQRT(($U$6/2)^2-($U$6/2)^2*'(OLD) bottom seam length'!AC4776^2/($U$7/2)^2)</f>
        <v>#VALUE!</v>
      </c>
    </row>
    <row r="4777" spans="2:30">
      <c r="B4777" s="136">
        <f t="shared" si="740"/>
        <v>95320</v>
      </c>
      <c r="C4777" t="e">
        <f>SQRT(($C$5/2)^2-($C$5/2)^2*'(OLD) bottom seam length'!B4777^2/($C$6/2)^2)</f>
        <v>#DIV/0!</v>
      </c>
      <c r="E4777" s="136">
        <f t="shared" si="741"/>
        <v>95320</v>
      </c>
      <c r="F4777" t="e">
        <f>SQRT(($C$5/2)^2-($C$5/2)^2*'(OLD) bottom seam length'!E4777^2/($C$6/2)^2)</f>
        <v>#DIV/0!</v>
      </c>
      <c r="H4777" s="136">
        <f t="shared" si="742"/>
        <v>95320</v>
      </c>
      <c r="I4777" t="e">
        <f>SQRT(($C$5/2)^2-($C$5/2)^2*'(OLD) bottom seam length'!H4777^2/($C$6/2)^2)</f>
        <v>#DIV/0!</v>
      </c>
      <c r="K4777" s="136">
        <f t="shared" si="743"/>
        <v>95320</v>
      </c>
      <c r="L4777" t="e">
        <f>SQRT(($C$5/2)^2-($C$5/2)^2*'(OLD) bottom seam length'!K4777^2/($C$6/2)^2)</f>
        <v>#DIV/0!</v>
      </c>
      <c r="O4777" s="136">
        <f t="shared" si="744"/>
        <v>95320</v>
      </c>
      <c r="P4777" t="b">
        <f t="shared" si="745"/>
        <v>0</v>
      </c>
      <c r="T4777" s="136">
        <f t="shared" si="746"/>
        <v>95300</v>
      </c>
      <c r="U4777" t="e">
        <f>SQRT(($U$6/2)^2-($U$6/2)^2*'(OLD) bottom seam length'!T4777^2/($U$7/2)^2)</f>
        <v>#VALUE!</v>
      </c>
      <c r="W4777" s="136">
        <f t="shared" si="747"/>
        <v>95300</v>
      </c>
      <c r="X4777" t="e">
        <f>SQRT(($U$6/2)^2-($U$6/2)^2*'(OLD) bottom seam length'!W4777^2/($U$7/2)^2)</f>
        <v>#VALUE!</v>
      </c>
      <c r="Z4777" s="136">
        <f t="shared" si="748"/>
        <v>95300</v>
      </c>
      <c r="AA4777" t="e">
        <f>SQRT(($U$6/2)^2-($U$6/2)^2*'(OLD) bottom seam length'!Z4777^2/($U$7/2)^2)</f>
        <v>#VALUE!</v>
      </c>
      <c r="AC4777" s="136">
        <f t="shared" si="749"/>
        <v>95300</v>
      </c>
      <c r="AD4777" t="e">
        <f>SQRT(($U$6/2)^2-($U$6/2)^2*'(OLD) bottom seam length'!AC4777^2/($U$7/2)^2)</f>
        <v>#VALUE!</v>
      </c>
    </row>
    <row r="4778" spans="2:30">
      <c r="B4778" s="136">
        <f t="shared" si="740"/>
        <v>95340</v>
      </c>
      <c r="C4778" t="e">
        <f>SQRT(($C$5/2)^2-($C$5/2)^2*'(OLD) bottom seam length'!B4778^2/($C$6/2)^2)</f>
        <v>#DIV/0!</v>
      </c>
      <c r="E4778" s="136">
        <f t="shared" si="741"/>
        <v>95340</v>
      </c>
      <c r="F4778" t="e">
        <f>SQRT(($C$5/2)^2-($C$5/2)^2*'(OLD) bottom seam length'!E4778^2/($C$6/2)^2)</f>
        <v>#DIV/0!</v>
      </c>
      <c r="H4778" s="136">
        <f t="shared" si="742"/>
        <v>95340</v>
      </c>
      <c r="I4778" t="e">
        <f>SQRT(($C$5/2)^2-($C$5/2)^2*'(OLD) bottom seam length'!H4778^2/($C$6/2)^2)</f>
        <v>#DIV/0!</v>
      </c>
      <c r="K4778" s="136">
        <f t="shared" si="743"/>
        <v>95340</v>
      </c>
      <c r="L4778" t="e">
        <f>SQRT(($C$5/2)^2-($C$5/2)^2*'(OLD) bottom seam length'!K4778^2/($C$6/2)^2)</f>
        <v>#DIV/0!</v>
      </c>
      <c r="O4778" s="136">
        <f t="shared" si="744"/>
        <v>95340</v>
      </c>
      <c r="P4778" t="b">
        <f t="shared" si="745"/>
        <v>0</v>
      </c>
      <c r="T4778" s="136">
        <f t="shared" si="746"/>
        <v>95320</v>
      </c>
      <c r="U4778" t="e">
        <f>SQRT(($U$6/2)^2-($U$6/2)^2*'(OLD) bottom seam length'!T4778^2/($U$7/2)^2)</f>
        <v>#VALUE!</v>
      </c>
      <c r="W4778" s="136">
        <f t="shared" si="747"/>
        <v>95320</v>
      </c>
      <c r="X4778" t="e">
        <f>SQRT(($U$6/2)^2-($U$6/2)^2*'(OLD) bottom seam length'!W4778^2/($U$7/2)^2)</f>
        <v>#VALUE!</v>
      </c>
      <c r="Z4778" s="136">
        <f t="shared" si="748"/>
        <v>95320</v>
      </c>
      <c r="AA4778" t="e">
        <f>SQRT(($U$6/2)^2-($U$6/2)^2*'(OLD) bottom seam length'!Z4778^2/($U$7/2)^2)</f>
        <v>#VALUE!</v>
      </c>
      <c r="AC4778" s="136">
        <f t="shared" si="749"/>
        <v>95320</v>
      </c>
      <c r="AD4778" t="e">
        <f>SQRT(($U$6/2)^2-($U$6/2)^2*'(OLD) bottom seam length'!AC4778^2/($U$7/2)^2)</f>
        <v>#VALUE!</v>
      </c>
    </row>
    <row r="4779" spans="2:30">
      <c r="B4779" s="136">
        <f t="shared" si="740"/>
        <v>95360</v>
      </c>
      <c r="C4779" t="e">
        <f>SQRT(($C$5/2)^2-($C$5/2)^2*'(OLD) bottom seam length'!B4779^2/($C$6/2)^2)</f>
        <v>#DIV/0!</v>
      </c>
      <c r="E4779" s="136">
        <f t="shared" si="741"/>
        <v>95360</v>
      </c>
      <c r="F4779" t="e">
        <f>SQRT(($C$5/2)^2-($C$5/2)^2*'(OLD) bottom seam length'!E4779^2/($C$6/2)^2)</f>
        <v>#DIV/0!</v>
      </c>
      <c r="H4779" s="136">
        <f t="shared" si="742"/>
        <v>95360</v>
      </c>
      <c r="I4779" t="e">
        <f>SQRT(($C$5/2)^2-($C$5/2)^2*'(OLD) bottom seam length'!H4779^2/($C$6/2)^2)</f>
        <v>#DIV/0!</v>
      </c>
      <c r="K4779" s="136">
        <f t="shared" si="743"/>
        <v>95360</v>
      </c>
      <c r="L4779" t="e">
        <f>SQRT(($C$5/2)^2-($C$5/2)^2*'(OLD) bottom seam length'!K4779^2/($C$6/2)^2)</f>
        <v>#DIV/0!</v>
      </c>
      <c r="O4779" s="136">
        <f t="shared" si="744"/>
        <v>95360</v>
      </c>
      <c r="P4779" t="b">
        <f t="shared" si="745"/>
        <v>0</v>
      </c>
      <c r="T4779" s="136">
        <f t="shared" si="746"/>
        <v>95340</v>
      </c>
      <c r="U4779" t="e">
        <f>SQRT(($U$6/2)^2-($U$6/2)^2*'(OLD) bottom seam length'!T4779^2/($U$7/2)^2)</f>
        <v>#VALUE!</v>
      </c>
      <c r="W4779" s="136">
        <f t="shared" si="747"/>
        <v>95340</v>
      </c>
      <c r="X4779" t="e">
        <f>SQRT(($U$6/2)^2-($U$6/2)^2*'(OLD) bottom seam length'!W4779^2/($U$7/2)^2)</f>
        <v>#VALUE!</v>
      </c>
      <c r="Z4779" s="136">
        <f t="shared" si="748"/>
        <v>95340</v>
      </c>
      <c r="AA4779" t="e">
        <f>SQRT(($U$6/2)^2-($U$6/2)^2*'(OLD) bottom seam length'!Z4779^2/($U$7/2)^2)</f>
        <v>#VALUE!</v>
      </c>
      <c r="AC4779" s="136">
        <f t="shared" si="749"/>
        <v>95340</v>
      </c>
      <c r="AD4779" t="e">
        <f>SQRT(($U$6/2)^2-($U$6/2)^2*'(OLD) bottom seam length'!AC4779^2/($U$7/2)^2)</f>
        <v>#VALUE!</v>
      </c>
    </row>
    <row r="4780" spans="2:30">
      <c r="B4780" s="136">
        <f t="shared" si="740"/>
        <v>95380</v>
      </c>
      <c r="C4780" t="e">
        <f>SQRT(($C$5/2)^2-($C$5/2)^2*'(OLD) bottom seam length'!B4780^2/($C$6/2)^2)</f>
        <v>#DIV/0!</v>
      </c>
      <c r="E4780" s="136">
        <f t="shared" si="741"/>
        <v>95380</v>
      </c>
      <c r="F4780" t="e">
        <f>SQRT(($C$5/2)^2-($C$5/2)^2*'(OLD) bottom seam length'!E4780^2/($C$6/2)^2)</f>
        <v>#DIV/0!</v>
      </c>
      <c r="H4780" s="136">
        <f t="shared" si="742"/>
        <v>95380</v>
      </c>
      <c r="I4780" t="e">
        <f>SQRT(($C$5/2)^2-($C$5/2)^2*'(OLD) bottom seam length'!H4780^2/($C$6/2)^2)</f>
        <v>#DIV/0!</v>
      </c>
      <c r="K4780" s="136">
        <f t="shared" si="743"/>
        <v>95380</v>
      </c>
      <c r="L4780" t="e">
        <f>SQRT(($C$5/2)^2-($C$5/2)^2*'(OLD) bottom seam length'!K4780^2/($C$6/2)^2)</f>
        <v>#DIV/0!</v>
      </c>
      <c r="O4780" s="136">
        <f t="shared" si="744"/>
        <v>95380</v>
      </c>
      <c r="P4780" t="b">
        <f t="shared" si="745"/>
        <v>0</v>
      </c>
      <c r="T4780" s="136">
        <f t="shared" si="746"/>
        <v>95360</v>
      </c>
      <c r="U4780" t="e">
        <f>SQRT(($U$6/2)^2-($U$6/2)^2*'(OLD) bottom seam length'!T4780^2/($U$7/2)^2)</f>
        <v>#VALUE!</v>
      </c>
      <c r="W4780" s="136">
        <f t="shared" si="747"/>
        <v>95360</v>
      </c>
      <c r="X4780" t="e">
        <f>SQRT(($U$6/2)^2-($U$6/2)^2*'(OLD) bottom seam length'!W4780^2/($U$7/2)^2)</f>
        <v>#VALUE!</v>
      </c>
      <c r="Z4780" s="136">
        <f t="shared" si="748"/>
        <v>95360</v>
      </c>
      <c r="AA4780" t="e">
        <f>SQRT(($U$6/2)^2-($U$6/2)^2*'(OLD) bottom seam length'!Z4780^2/($U$7/2)^2)</f>
        <v>#VALUE!</v>
      </c>
      <c r="AC4780" s="136">
        <f t="shared" si="749"/>
        <v>95360</v>
      </c>
      <c r="AD4780" t="e">
        <f>SQRT(($U$6/2)^2-($U$6/2)^2*'(OLD) bottom seam length'!AC4780^2/($U$7/2)^2)</f>
        <v>#VALUE!</v>
      </c>
    </row>
    <row r="4781" spans="2:30">
      <c r="B4781" s="136">
        <f t="shared" si="740"/>
        <v>95400</v>
      </c>
      <c r="C4781" t="e">
        <f>SQRT(($C$5/2)^2-($C$5/2)^2*'(OLD) bottom seam length'!B4781^2/($C$6/2)^2)</f>
        <v>#DIV/0!</v>
      </c>
      <c r="E4781" s="136">
        <f t="shared" si="741"/>
        <v>95400</v>
      </c>
      <c r="F4781" t="e">
        <f>SQRT(($C$5/2)^2-($C$5/2)^2*'(OLD) bottom seam length'!E4781^2/($C$6/2)^2)</f>
        <v>#DIV/0!</v>
      </c>
      <c r="H4781" s="136">
        <f t="shared" si="742"/>
        <v>95400</v>
      </c>
      <c r="I4781" t="e">
        <f>SQRT(($C$5/2)^2-($C$5/2)^2*'(OLD) bottom seam length'!H4781^2/($C$6/2)^2)</f>
        <v>#DIV/0!</v>
      </c>
      <c r="K4781" s="136">
        <f t="shared" si="743"/>
        <v>95400</v>
      </c>
      <c r="L4781" t="e">
        <f>SQRT(($C$5/2)^2-($C$5/2)^2*'(OLD) bottom seam length'!K4781^2/($C$6/2)^2)</f>
        <v>#DIV/0!</v>
      </c>
      <c r="O4781" s="136">
        <f t="shared" si="744"/>
        <v>95400</v>
      </c>
      <c r="P4781" t="b">
        <f t="shared" si="745"/>
        <v>0</v>
      </c>
      <c r="T4781" s="136">
        <f t="shared" si="746"/>
        <v>95380</v>
      </c>
      <c r="U4781" t="e">
        <f>SQRT(($U$6/2)^2-($U$6/2)^2*'(OLD) bottom seam length'!T4781^2/($U$7/2)^2)</f>
        <v>#VALUE!</v>
      </c>
      <c r="W4781" s="136">
        <f t="shared" si="747"/>
        <v>95380</v>
      </c>
      <c r="X4781" t="e">
        <f>SQRT(($U$6/2)^2-($U$6/2)^2*'(OLD) bottom seam length'!W4781^2/($U$7/2)^2)</f>
        <v>#VALUE!</v>
      </c>
      <c r="Z4781" s="136">
        <f t="shared" si="748"/>
        <v>95380</v>
      </c>
      <c r="AA4781" t="e">
        <f>SQRT(($U$6/2)^2-($U$6/2)^2*'(OLD) bottom seam length'!Z4781^2/($U$7/2)^2)</f>
        <v>#VALUE!</v>
      </c>
      <c r="AC4781" s="136">
        <f t="shared" si="749"/>
        <v>95380</v>
      </c>
      <c r="AD4781" t="e">
        <f>SQRT(($U$6/2)^2-($U$6/2)^2*'(OLD) bottom seam length'!AC4781^2/($U$7/2)^2)</f>
        <v>#VALUE!</v>
      </c>
    </row>
    <row r="4782" spans="2:30">
      <c r="B4782" s="136">
        <f t="shared" si="740"/>
        <v>95420</v>
      </c>
      <c r="C4782" t="e">
        <f>SQRT(($C$5/2)^2-($C$5/2)^2*'(OLD) bottom seam length'!B4782^2/($C$6/2)^2)</f>
        <v>#DIV/0!</v>
      </c>
      <c r="E4782" s="136">
        <f t="shared" si="741"/>
        <v>95420</v>
      </c>
      <c r="F4782" t="e">
        <f>SQRT(($C$5/2)^2-($C$5/2)^2*'(OLD) bottom seam length'!E4782^2/($C$6/2)^2)</f>
        <v>#DIV/0!</v>
      </c>
      <c r="H4782" s="136">
        <f t="shared" si="742"/>
        <v>95420</v>
      </c>
      <c r="I4782" t="e">
        <f>SQRT(($C$5/2)^2-($C$5/2)^2*'(OLD) bottom seam length'!H4782^2/($C$6/2)^2)</f>
        <v>#DIV/0!</v>
      </c>
      <c r="K4782" s="136">
        <f t="shared" si="743"/>
        <v>95420</v>
      </c>
      <c r="L4782" t="e">
        <f>SQRT(($C$5/2)^2-($C$5/2)^2*'(OLD) bottom seam length'!K4782^2/($C$6/2)^2)</f>
        <v>#DIV/0!</v>
      </c>
      <c r="O4782" s="136">
        <f t="shared" si="744"/>
        <v>95420</v>
      </c>
      <c r="P4782" t="b">
        <f t="shared" si="745"/>
        <v>0</v>
      </c>
      <c r="T4782" s="136">
        <f t="shared" si="746"/>
        <v>95400</v>
      </c>
      <c r="U4782" t="e">
        <f>SQRT(($U$6/2)^2-($U$6/2)^2*'(OLD) bottom seam length'!T4782^2/($U$7/2)^2)</f>
        <v>#VALUE!</v>
      </c>
      <c r="W4782" s="136">
        <f t="shared" si="747"/>
        <v>95400</v>
      </c>
      <c r="X4782" t="e">
        <f>SQRT(($U$6/2)^2-($U$6/2)^2*'(OLD) bottom seam length'!W4782^2/($U$7/2)^2)</f>
        <v>#VALUE!</v>
      </c>
      <c r="Z4782" s="136">
        <f t="shared" si="748"/>
        <v>95400</v>
      </c>
      <c r="AA4782" t="e">
        <f>SQRT(($U$6/2)^2-($U$6/2)^2*'(OLD) bottom seam length'!Z4782^2/($U$7/2)^2)</f>
        <v>#VALUE!</v>
      </c>
      <c r="AC4782" s="136">
        <f t="shared" si="749"/>
        <v>95400</v>
      </c>
      <c r="AD4782" t="e">
        <f>SQRT(($U$6/2)^2-($U$6/2)^2*'(OLD) bottom seam length'!AC4782^2/($U$7/2)^2)</f>
        <v>#VALUE!</v>
      </c>
    </row>
    <row r="4783" spans="2:30">
      <c r="B4783" s="136">
        <f t="shared" si="740"/>
        <v>95440</v>
      </c>
      <c r="C4783" t="e">
        <f>SQRT(($C$5/2)^2-($C$5/2)^2*'(OLD) bottom seam length'!B4783^2/($C$6/2)^2)</f>
        <v>#DIV/0!</v>
      </c>
      <c r="E4783" s="136">
        <f t="shared" si="741"/>
        <v>95440</v>
      </c>
      <c r="F4783" t="e">
        <f>SQRT(($C$5/2)^2-($C$5/2)^2*'(OLD) bottom seam length'!E4783^2/($C$6/2)^2)</f>
        <v>#DIV/0!</v>
      </c>
      <c r="H4783" s="136">
        <f t="shared" si="742"/>
        <v>95440</v>
      </c>
      <c r="I4783" t="e">
        <f>SQRT(($C$5/2)^2-($C$5/2)^2*'(OLD) bottom seam length'!H4783^2/($C$6/2)^2)</f>
        <v>#DIV/0!</v>
      </c>
      <c r="K4783" s="136">
        <f t="shared" si="743"/>
        <v>95440</v>
      </c>
      <c r="L4783" t="e">
        <f>SQRT(($C$5/2)^2-($C$5/2)^2*'(OLD) bottom seam length'!K4783^2/($C$6/2)^2)</f>
        <v>#DIV/0!</v>
      </c>
      <c r="O4783" s="136">
        <f t="shared" si="744"/>
        <v>95440</v>
      </c>
      <c r="P4783" t="b">
        <f t="shared" si="745"/>
        <v>0</v>
      </c>
      <c r="T4783" s="136">
        <f t="shared" si="746"/>
        <v>95420</v>
      </c>
      <c r="U4783" t="e">
        <f>SQRT(($U$6/2)^2-($U$6/2)^2*'(OLD) bottom seam length'!T4783^2/($U$7/2)^2)</f>
        <v>#VALUE!</v>
      </c>
      <c r="W4783" s="136">
        <f t="shared" si="747"/>
        <v>95420</v>
      </c>
      <c r="X4783" t="e">
        <f>SQRT(($U$6/2)^2-($U$6/2)^2*'(OLD) bottom seam length'!W4783^2/($U$7/2)^2)</f>
        <v>#VALUE!</v>
      </c>
      <c r="Z4783" s="136">
        <f t="shared" si="748"/>
        <v>95420</v>
      </c>
      <c r="AA4783" t="e">
        <f>SQRT(($U$6/2)^2-($U$6/2)^2*'(OLD) bottom seam length'!Z4783^2/($U$7/2)^2)</f>
        <v>#VALUE!</v>
      </c>
      <c r="AC4783" s="136">
        <f t="shared" si="749"/>
        <v>95420</v>
      </c>
      <c r="AD4783" t="e">
        <f>SQRT(($U$6/2)^2-($U$6/2)^2*'(OLD) bottom seam length'!AC4783^2/($U$7/2)^2)</f>
        <v>#VALUE!</v>
      </c>
    </row>
    <row r="4784" spans="2:30">
      <c r="B4784" s="136">
        <f t="shared" si="740"/>
        <v>95460</v>
      </c>
      <c r="C4784" t="e">
        <f>SQRT(($C$5/2)^2-($C$5/2)^2*'(OLD) bottom seam length'!B4784^2/($C$6/2)^2)</f>
        <v>#DIV/0!</v>
      </c>
      <c r="E4784" s="136">
        <f t="shared" si="741"/>
        <v>95460</v>
      </c>
      <c r="F4784" t="e">
        <f>SQRT(($C$5/2)^2-($C$5/2)^2*'(OLD) bottom seam length'!E4784^2/($C$6/2)^2)</f>
        <v>#DIV/0!</v>
      </c>
      <c r="H4784" s="136">
        <f t="shared" si="742"/>
        <v>95460</v>
      </c>
      <c r="I4784" t="e">
        <f>SQRT(($C$5/2)^2-($C$5/2)^2*'(OLD) bottom seam length'!H4784^2/($C$6/2)^2)</f>
        <v>#DIV/0!</v>
      </c>
      <c r="K4784" s="136">
        <f t="shared" si="743"/>
        <v>95460</v>
      </c>
      <c r="L4784" t="e">
        <f>SQRT(($C$5/2)^2-($C$5/2)^2*'(OLD) bottom seam length'!K4784^2/($C$6/2)^2)</f>
        <v>#DIV/0!</v>
      </c>
      <c r="O4784" s="136">
        <f t="shared" si="744"/>
        <v>95460</v>
      </c>
      <c r="P4784" t="b">
        <f t="shared" si="745"/>
        <v>0</v>
      </c>
      <c r="T4784" s="136">
        <f t="shared" si="746"/>
        <v>95440</v>
      </c>
      <c r="U4784" t="e">
        <f>SQRT(($U$6/2)^2-($U$6/2)^2*'(OLD) bottom seam length'!T4784^2/($U$7/2)^2)</f>
        <v>#VALUE!</v>
      </c>
      <c r="W4784" s="136">
        <f t="shared" si="747"/>
        <v>95440</v>
      </c>
      <c r="X4784" t="e">
        <f>SQRT(($U$6/2)^2-($U$6/2)^2*'(OLD) bottom seam length'!W4784^2/($U$7/2)^2)</f>
        <v>#VALUE!</v>
      </c>
      <c r="Z4784" s="136">
        <f t="shared" si="748"/>
        <v>95440</v>
      </c>
      <c r="AA4784" t="e">
        <f>SQRT(($U$6/2)^2-($U$6/2)^2*'(OLD) bottom seam length'!Z4784^2/($U$7/2)^2)</f>
        <v>#VALUE!</v>
      </c>
      <c r="AC4784" s="136">
        <f t="shared" si="749"/>
        <v>95440</v>
      </c>
      <c r="AD4784" t="e">
        <f>SQRT(($U$6/2)^2-($U$6/2)^2*'(OLD) bottom seam length'!AC4784^2/($U$7/2)^2)</f>
        <v>#VALUE!</v>
      </c>
    </row>
    <row r="4785" spans="2:30">
      <c r="B4785" s="136">
        <f t="shared" si="740"/>
        <v>95480</v>
      </c>
      <c r="C4785" t="e">
        <f>SQRT(($C$5/2)^2-($C$5/2)^2*'(OLD) bottom seam length'!B4785^2/($C$6/2)^2)</f>
        <v>#DIV/0!</v>
      </c>
      <c r="E4785" s="136">
        <f t="shared" si="741"/>
        <v>95480</v>
      </c>
      <c r="F4785" t="e">
        <f>SQRT(($C$5/2)^2-($C$5/2)^2*'(OLD) bottom seam length'!E4785^2/($C$6/2)^2)</f>
        <v>#DIV/0!</v>
      </c>
      <c r="H4785" s="136">
        <f t="shared" si="742"/>
        <v>95480</v>
      </c>
      <c r="I4785" t="e">
        <f>SQRT(($C$5/2)^2-($C$5/2)^2*'(OLD) bottom seam length'!H4785^2/($C$6/2)^2)</f>
        <v>#DIV/0!</v>
      </c>
      <c r="K4785" s="136">
        <f t="shared" si="743"/>
        <v>95480</v>
      </c>
      <c r="L4785" t="e">
        <f>SQRT(($C$5/2)^2-($C$5/2)^2*'(OLD) bottom seam length'!K4785^2/($C$6/2)^2)</f>
        <v>#DIV/0!</v>
      </c>
      <c r="O4785" s="136">
        <f t="shared" si="744"/>
        <v>95480</v>
      </c>
      <c r="P4785" t="b">
        <f t="shared" si="745"/>
        <v>0</v>
      </c>
      <c r="T4785" s="136">
        <f t="shared" si="746"/>
        <v>95460</v>
      </c>
      <c r="U4785" t="e">
        <f>SQRT(($U$6/2)^2-($U$6/2)^2*'(OLD) bottom seam length'!T4785^2/($U$7/2)^2)</f>
        <v>#VALUE!</v>
      </c>
      <c r="W4785" s="136">
        <f t="shared" si="747"/>
        <v>95460</v>
      </c>
      <c r="X4785" t="e">
        <f>SQRT(($U$6/2)^2-($U$6/2)^2*'(OLD) bottom seam length'!W4785^2/($U$7/2)^2)</f>
        <v>#VALUE!</v>
      </c>
      <c r="Z4785" s="136">
        <f t="shared" si="748"/>
        <v>95460</v>
      </c>
      <c r="AA4785" t="e">
        <f>SQRT(($U$6/2)^2-($U$6/2)^2*'(OLD) bottom seam length'!Z4785^2/($U$7/2)^2)</f>
        <v>#VALUE!</v>
      </c>
      <c r="AC4785" s="136">
        <f t="shared" si="749"/>
        <v>95460</v>
      </c>
      <c r="AD4785" t="e">
        <f>SQRT(($U$6/2)^2-($U$6/2)^2*'(OLD) bottom seam length'!AC4785^2/($U$7/2)^2)</f>
        <v>#VALUE!</v>
      </c>
    </row>
    <row r="4786" spans="2:30">
      <c r="B4786" s="136">
        <f t="shared" si="740"/>
        <v>95500</v>
      </c>
      <c r="C4786" t="e">
        <f>SQRT(($C$5/2)^2-($C$5/2)^2*'(OLD) bottom seam length'!B4786^2/($C$6/2)^2)</f>
        <v>#DIV/0!</v>
      </c>
      <c r="E4786" s="136">
        <f t="shared" si="741"/>
        <v>95500</v>
      </c>
      <c r="F4786" t="e">
        <f>SQRT(($C$5/2)^2-($C$5/2)^2*'(OLD) bottom seam length'!E4786^2/($C$6/2)^2)</f>
        <v>#DIV/0!</v>
      </c>
      <c r="H4786" s="136">
        <f t="shared" si="742"/>
        <v>95500</v>
      </c>
      <c r="I4786" t="e">
        <f>SQRT(($C$5/2)^2-($C$5/2)^2*'(OLD) bottom seam length'!H4786^2/($C$6/2)^2)</f>
        <v>#DIV/0!</v>
      </c>
      <c r="K4786" s="136">
        <f t="shared" si="743"/>
        <v>95500</v>
      </c>
      <c r="L4786" t="e">
        <f>SQRT(($C$5/2)^2-($C$5/2)^2*'(OLD) bottom seam length'!K4786^2/($C$6/2)^2)</f>
        <v>#DIV/0!</v>
      </c>
      <c r="O4786" s="136">
        <f t="shared" si="744"/>
        <v>95500</v>
      </c>
      <c r="P4786" t="b">
        <f t="shared" si="745"/>
        <v>0</v>
      </c>
      <c r="T4786" s="136">
        <f t="shared" si="746"/>
        <v>95480</v>
      </c>
      <c r="U4786" t="e">
        <f>SQRT(($U$6/2)^2-($U$6/2)^2*'(OLD) bottom seam length'!T4786^2/($U$7/2)^2)</f>
        <v>#VALUE!</v>
      </c>
      <c r="W4786" s="136">
        <f t="shared" si="747"/>
        <v>95480</v>
      </c>
      <c r="X4786" t="e">
        <f>SQRT(($U$6/2)^2-($U$6/2)^2*'(OLD) bottom seam length'!W4786^2/($U$7/2)^2)</f>
        <v>#VALUE!</v>
      </c>
      <c r="Z4786" s="136">
        <f t="shared" si="748"/>
        <v>95480</v>
      </c>
      <c r="AA4786" t="e">
        <f>SQRT(($U$6/2)^2-($U$6/2)^2*'(OLD) bottom seam length'!Z4786^2/($U$7/2)^2)</f>
        <v>#VALUE!</v>
      </c>
      <c r="AC4786" s="136">
        <f t="shared" si="749"/>
        <v>95480</v>
      </c>
      <c r="AD4786" t="e">
        <f>SQRT(($U$6/2)^2-($U$6/2)^2*'(OLD) bottom seam length'!AC4786^2/($U$7/2)^2)</f>
        <v>#VALUE!</v>
      </c>
    </row>
    <row r="4787" spans="2:30">
      <c r="B4787" s="136">
        <f t="shared" si="740"/>
        <v>95520</v>
      </c>
      <c r="C4787" t="e">
        <f>SQRT(($C$5/2)^2-($C$5/2)^2*'(OLD) bottom seam length'!B4787^2/($C$6/2)^2)</f>
        <v>#DIV/0!</v>
      </c>
      <c r="E4787" s="136">
        <f t="shared" si="741"/>
        <v>95520</v>
      </c>
      <c r="F4787" t="e">
        <f>SQRT(($C$5/2)^2-($C$5/2)^2*'(OLD) bottom seam length'!E4787^2/($C$6/2)^2)</f>
        <v>#DIV/0!</v>
      </c>
      <c r="H4787" s="136">
        <f t="shared" si="742"/>
        <v>95520</v>
      </c>
      <c r="I4787" t="e">
        <f>SQRT(($C$5/2)^2-($C$5/2)^2*'(OLD) bottom seam length'!H4787^2/($C$6/2)^2)</f>
        <v>#DIV/0!</v>
      </c>
      <c r="K4787" s="136">
        <f t="shared" si="743"/>
        <v>95520</v>
      </c>
      <c r="L4787" t="e">
        <f>SQRT(($C$5/2)^2-($C$5/2)^2*'(OLD) bottom seam length'!K4787^2/($C$6/2)^2)</f>
        <v>#DIV/0!</v>
      </c>
      <c r="O4787" s="136">
        <f t="shared" si="744"/>
        <v>95520</v>
      </c>
      <c r="P4787" t="b">
        <f t="shared" si="745"/>
        <v>0</v>
      </c>
      <c r="T4787" s="136">
        <f t="shared" si="746"/>
        <v>95500</v>
      </c>
      <c r="U4787" t="e">
        <f>SQRT(($U$6/2)^2-($U$6/2)^2*'(OLD) bottom seam length'!T4787^2/($U$7/2)^2)</f>
        <v>#VALUE!</v>
      </c>
      <c r="W4787" s="136">
        <f t="shared" si="747"/>
        <v>95500</v>
      </c>
      <c r="X4787" t="e">
        <f>SQRT(($U$6/2)^2-($U$6/2)^2*'(OLD) bottom seam length'!W4787^2/($U$7/2)^2)</f>
        <v>#VALUE!</v>
      </c>
      <c r="Z4787" s="136">
        <f t="shared" si="748"/>
        <v>95500</v>
      </c>
      <c r="AA4787" t="e">
        <f>SQRT(($U$6/2)^2-($U$6/2)^2*'(OLD) bottom seam length'!Z4787^2/($U$7/2)^2)</f>
        <v>#VALUE!</v>
      </c>
      <c r="AC4787" s="136">
        <f t="shared" si="749"/>
        <v>95500</v>
      </c>
      <c r="AD4787" t="e">
        <f>SQRT(($U$6/2)^2-($U$6/2)^2*'(OLD) bottom seam length'!AC4787^2/($U$7/2)^2)</f>
        <v>#VALUE!</v>
      </c>
    </row>
    <row r="4788" spans="2:30">
      <c r="B4788" s="136">
        <f t="shared" si="740"/>
        <v>95540</v>
      </c>
      <c r="C4788" t="e">
        <f>SQRT(($C$5/2)^2-($C$5/2)^2*'(OLD) bottom seam length'!B4788^2/($C$6/2)^2)</f>
        <v>#DIV/0!</v>
      </c>
      <c r="E4788" s="136">
        <f t="shared" si="741"/>
        <v>95540</v>
      </c>
      <c r="F4788" t="e">
        <f>SQRT(($C$5/2)^2-($C$5/2)^2*'(OLD) bottom seam length'!E4788^2/($C$6/2)^2)</f>
        <v>#DIV/0!</v>
      </c>
      <c r="H4788" s="136">
        <f t="shared" si="742"/>
        <v>95540</v>
      </c>
      <c r="I4788" t="e">
        <f>SQRT(($C$5/2)^2-($C$5/2)^2*'(OLD) bottom seam length'!H4788^2/($C$6/2)^2)</f>
        <v>#DIV/0!</v>
      </c>
      <c r="K4788" s="136">
        <f t="shared" si="743"/>
        <v>95540</v>
      </c>
      <c r="L4788" t="e">
        <f>SQRT(($C$5/2)^2-($C$5/2)^2*'(OLD) bottom seam length'!K4788^2/($C$6/2)^2)</f>
        <v>#DIV/0!</v>
      </c>
      <c r="O4788" s="136">
        <f t="shared" si="744"/>
        <v>95540</v>
      </c>
      <c r="P4788" t="b">
        <f t="shared" si="745"/>
        <v>0</v>
      </c>
      <c r="T4788" s="136">
        <f t="shared" si="746"/>
        <v>95520</v>
      </c>
      <c r="U4788" t="e">
        <f>SQRT(($U$6/2)^2-($U$6/2)^2*'(OLD) bottom seam length'!T4788^2/($U$7/2)^2)</f>
        <v>#VALUE!</v>
      </c>
      <c r="W4788" s="136">
        <f t="shared" si="747"/>
        <v>95520</v>
      </c>
      <c r="X4788" t="e">
        <f>SQRT(($U$6/2)^2-($U$6/2)^2*'(OLD) bottom seam length'!W4788^2/($U$7/2)^2)</f>
        <v>#VALUE!</v>
      </c>
      <c r="Z4788" s="136">
        <f t="shared" si="748"/>
        <v>95520</v>
      </c>
      <c r="AA4788" t="e">
        <f>SQRT(($U$6/2)^2-($U$6/2)^2*'(OLD) bottom seam length'!Z4788^2/($U$7/2)^2)</f>
        <v>#VALUE!</v>
      </c>
      <c r="AC4788" s="136">
        <f t="shared" si="749"/>
        <v>95520</v>
      </c>
      <c r="AD4788" t="e">
        <f>SQRT(($U$6/2)^2-($U$6/2)^2*'(OLD) bottom seam length'!AC4788^2/($U$7/2)^2)</f>
        <v>#VALUE!</v>
      </c>
    </row>
    <row r="4789" spans="2:30">
      <c r="B4789" s="136">
        <f t="shared" si="740"/>
        <v>95560</v>
      </c>
      <c r="C4789" t="e">
        <f>SQRT(($C$5/2)^2-($C$5/2)^2*'(OLD) bottom seam length'!B4789^2/($C$6/2)^2)</f>
        <v>#DIV/0!</v>
      </c>
      <c r="E4789" s="136">
        <f t="shared" si="741"/>
        <v>95560</v>
      </c>
      <c r="F4789" t="e">
        <f>SQRT(($C$5/2)^2-($C$5/2)^2*'(OLD) bottom seam length'!E4789^2/($C$6/2)^2)</f>
        <v>#DIV/0!</v>
      </c>
      <c r="H4789" s="136">
        <f t="shared" si="742"/>
        <v>95560</v>
      </c>
      <c r="I4789" t="e">
        <f>SQRT(($C$5/2)^2-($C$5/2)^2*'(OLD) bottom seam length'!H4789^2/($C$6/2)^2)</f>
        <v>#DIV/0!</v>
      </c>
      <c r="K4789" s="136">
        <f t="shared" si="743"/>
        <v>95560</v>
      </c>
      <c r="L4789" t="e">
        <f>SQRT(($C$5/2)^2-($C$5/2)^2*'(OLD) bottom seam length'!K4789^2/($C$6/2)^2)</f>
        <v>#DIV/0!</v>
      </c>
      <c r="O4789" s="136">
        <f t="shared" si="744"/>
        <v>95560</v>
      </c>
      <c r="P4789" t="b">
        <f t="shared" si="745"/>
        <v>0</v>
      </c>
      <c r="T4789" s="136">
        <f t="shared" si="746"/>
        <v>95540</v>
      </c>
      <c r="U4789" t="e">
        <f>SQRT(($U$6/2)^2-($U$6/2)^2*'(OLD) bottom seam length'!T4789^2/($U$7/2)^2)</f>
        <v>#VALUE!</v>
      </c>
      <c r="W4789" s="136">
        <f t="shared" si="747"/>
        <v>95540</v>
      </c>
      <c r="X4789" t="e">
        <f>SQRT(($U$6/2)^2-($U$6/2)^2*'(OLD) bottom seam length'!W4789^2/($U$7/2)^2)</f>
        <v>#VALUE!</v>
      </c>
      <c r="Z4789" s="136">
        <f t="shared" si="748"/>
        <v>95540</v>
      </c>
      <c r="AA4789" t="e">
        <f>SQRT(($U$6/2)^2-($U$6/2)^2*'(OLD) bottom seam length'!Z4789^2/($U$7/2)^2)</f>
        <v>#VALUE!</v>
      </c>
      <c r="AC4789" s="136">
        <f t="shared" si="749"/>
        <v>95540</v>
      </c>
      <c r="AD4789" t="e">
        <f>SQRT(($U$6/2)^2-($U$6/2)^2*'(OLD) bottom seam length'!AC4789^2/($U$7/2)^2)</f>
        <v>#VALUE!</v>
      </c>
    </row>
    <row r="4790" spans="2:30">
      <c r="B4790" s="136">
        <f t="shared" si="740"/>
        <v>95580</v>
      </c>
      <c r="C4790" t="e">
        <f>SQRT(($C$5/2)^2-($C$5/2)^2*'(OLD) bottom seam length'!B4790^2/($C$6/2)^2)</f>
        <v>#DIV/0!</v>
      </c>
      <c r="E4790" s="136">
        <f t="shared" si="741"/>
        <v>95580</v>
      </c>
      <c r="F4790" t="e">
        <f>SQRT(($C$5/2)^2-($C$5/2)^2*'(OLD) bottom seam length'!E4790^2/($C$6/2)^2)</f>
        <v>#DIV/0!</v>
      </c>
      <c r="H4790" s="136">
        <f t="shared" si="742"/>
        <v>95580</v>
      </c>
      <c r="I4790" t="e">
        <f>SQRT(($C$5/2)^2-($C$5/2)^2*'(OLD) bottom seam length'!H4790^2/($C$6/2)^2)</f>
        <v>#DIV/0!</v>
      </c>
      <c r="K4790" s="136">
        <f t="shared" si="743"/>
        <v>95580</v>
      </c>
      <c r="L4790" t="e">
        <f>SQRT(($C$5/2)^2-($C$5/2)^2*'(OLD) bottom seam length'!K4790^2/($C$6/2)^2)</f>
        <v>#DIV/0!</v>
      </c>
      <c r="O4790" s="136">
        <f t="shared" si="744"/>
        <v>95580</v>
      </c>
      <c r="P4790" t="b">
        <f t="shared" si="745"/>
        <v>0</v>
      </c>
      <c r="T4790" s="136">
        <f t="shared" si="746"/>
        <v>95560</v>
      </c>
      <c r="U4790" t="e">
        <f>SQRT(($U$6/2)^2-($U$6/2)^2*'(OLD) bottom seam length'!T4790^2/($U$7/2)^2)</f>
        <v>#VALUE!</v>
      </c>
      <c r="W4790" s="136">
        <f t="shared" si="747"/>
        <v>95560</v>
      </c>
      <c r="X4790" t="e">
        <f>SQRT(($U$6/2)^2-($U$6/2)^2*'(OLD) bottom seam length'!W4790^2/($U$7/2)^2)</f>
        <v>#VALUE!</v>
      </c>
      <c r="Z4790" s="136">
        <f t="shared" si="748"/>
        <v>95560</v>
      </c>
      <c r="AA4790" t="e">
        <f>SQRT(($U$6/2)^2-($U$6/2)^2*'(OLD) bottom seam length'!Z4790^2/($U$7/2)^2)</f>
        <v>#VALUE!</v>
      </c>
      <c r="AC4790" s="136">
        <f t="shared" si="749"/>
        <v>95560</v>
      </c>
      <c r="AD4790" t="e">
        <f>SQRT(($U$6/2)^2-($U$6/2)^2*'(OLD) bottom seam length'!AC4790^2/($U$7/2)^2)</f>
        <v>#VALUE!</v>
      </c>
    </row>
    <row r="4791" spans="2:30">
      <c r="B4791" s="136">
        <f t="shared" si="740"/>
        <v>95600</v>
      </c>
      <c r="C4791" t="e">
        <f>SQRT(($C$5/2)^2-($C$5/2)^2*'(OLD) bottom seam length'!B4791^2/($C$6/2)^2)</f>
        <v>#DIV/0!</v>
      </c>
      <c r="E4791" s="136">
        <f t="shared" si="741"/>
        <v>95600</v>
      </c>
      <c r="F4791" t="e">
        <f>SQRT(($C$5/2)^2-($C$5/2)^2*'(OLD) bottom seam length'!E4791^2/($C$6/2)^2)</f>
        <v>#DIV/0!</v>
      </c>
      <c r="H4791" s="136">
        <f t="shared" si="742"/>
        <v>95600</v>
      </c>
      <c r="I4791" t="e">
        <f>SQRT(($C$5/2)^2-($C$5/2)^2*'(OLD) bottom seam length'!H4791^2/($C$6/2)^2)</f>
        <v>#DIV/0!</v>
      </c>
      <c r="K4791" s="136">
        <f t="shared" si="743"/>
        <v>95600</v>
      </c>
      <c r="L4791" t="e">
        <f>SQRT(($C$5/2)^2-($C$5/2)^2*'(OLD) bottom seam length'!K4791^2/($C$6/2)^2)</f>
        <v>#DIV/0!</v>
      </c>
      <c r="O4791" s="136">
        <f t="shared" si="744"/>
        <v>95600</v>
      </c>
      <c r="P4791" t="b">
        <f t="shared" si="745"/>
        <v>0</v>
      </c>
      <c r="T4791" s="136">
        <f t="shared" si="746"/>
        <v>95580</v>
      </c>
      <c r="U4791" t="e">
        <f>SQRT(($U$6/2)^2-($U$6/2)^2*'(OLD) bottom seam length'!T4791^2/($U$7/2)^2)</f>
        <v>#VALUE!</v>
      </c>
      <c r="W4791" s="136">
        <f t="shared" si="747"/>
        <v>95580</v>
      </c>
      <c r="X4791" t="e">
        <f>SQRT(($U$6/2)^2-($U$6/2)^2*'(OLD) bottom seam length'!W4791^2/($U$7/2)^2)</f>
        <v>#VALUE!</v>
      </c>
      <c r="Z4791" s="136">
        <f t="shared" si="748"/>
        <v>95580</v>
      </c>
      <c r="AA4791" t="e">
        <f>SQRT(($U$6/2)^2-($U$6/2)^2*'(OLD) bottom seam length'!Z4791^2/($U$7/2)^2)</f>
        <v>#VALUE!</v>
      </c>
      <c r="AC4791" s="136">
        <f t="shared" si="749"/>
        <v>95580</v>
      </c>
      <c r="AD4791" t="e">
        <f>SQRT(($U$6/2)^2-($U$6/2)^2*'(OLD) bottom seam length'!AC4791^2/($U$7/2)^2)</f>
        <v>#VALUE!</v>
      </c>
    </row>
    <row r="4792" spans="2:30">
      <c r="B4792" s="136">
        <f t="shared" si="740"/>
        <v>95620</v>
      </c>
      <c r="C4792" t="e">
        <f>SQRT(($C$5/2)^2-($C$5/2)^2*'(OLD) bottom seam length'!B4792^2/($C$6/2)^2)</f>
        <v>#DIV/0!</v>
      </c>
      <c r="E4792" s="136">
        <f t="shared" si="741"/>
        <v>95620</v>
      </c>
      <c r="F4792" t="e">
        <f>SQRT(($C$5/2)^2-($C$5/2)^2*'(OLD) bottom seam length'!E4792^2/($C$6/2)^2)</f>
        <v>#DIV/0!</v>
      </c>
      <c r="H4792" s="136">
        <f t="shared" si="742"/>
        <v>95620</v>
      </c>
      <c r="I4792" t="e">
        <f>SQRT(($C$5/2)^2-($C$5/2)^2*'(OLD) bottom seam length'!H4792^2/($C$6/2)^2)</f>
        <v>#DIV/0!</v>
      </c>
      <c r="K4792" s="136">
        <f t="shared" si="743"/>
        <v>95620</v>
      </c>
      <c r="L4792" t="e">
        <f>SQRT(($C$5/2)^2-($C$5/2)^2*'(OLD) bottom seam length'!K4792^2/($C$6/2)^2)</f>
        <v>#DIV/0!</v>
      </c>
      <c r="O4792" s="136">
        <f t="shared" si="744"/>
        <v>95620</v>
      </c>
      <c r="P4792" t="b">
        <f t="shared" si="745"/>
        <v>0</v>
      </c>
      <c r="T4792" s="136">
        <f t="shared" si="746"/>
        <v>95600</v>
      </c>
      <c r="U4792" t="e">
        <f>SQRT(($U$6/2)^2-($U$6/2)^2*'(OLD) bottom seam length'!T4792^2/($U$7/2)^2)</f>
        <v>#VALUE!</v>
      </c>
      <c r="W4792" s="136">
        <f t="shared" si="747"/>
        <v>95600</v>
      </c>
      <c r="X4792" t="e">
        <f>SQRT(($U$6/2)^2-($U$6/2)^2*'(OLD) bottom seam length'!W4792^2/($U$7/2)^2)</f>
        <v>#VALUE!</v>
      </c>
      <c r="Z4792" s="136">
        <f t="shared" si="748"/>
        <v>95600</v>
      </c>
      <c r="AA4792" t="e">
        <f>SQRT(($U$6/2)^2-($U$6/2)^2*'(OLD) bottom seam length'!Z4792^2/($U$7/2)^2)</f>
        <v>#VALUE!</v>
      </c>
      <c r="AC4792" s="136">
        <f t="shared" si="749"/>
        <v>95600</v>
      </c>
      <c r="AD4792" t="e">
        <f>SQRT(($U$6/2)^2-($U$6/2)^2*'(OLD) bottom seam length'!AC4792^2/($U$7/2)^2)</f>
        <v>#VALUE!</v>
      </c>
    </row>
    <row r="4793" spans="2:30">
      <c r="B4793" s="136">
        <f t="shared" si="740"/>
        <v>95640</v>
      </c>
      <c r="C4793" t="e">
        <f>SQRT(($C$5/2)^2-($C$5/2)^2*'(OLD) bottom seam length'!B4793^2/($C$6/2)^2)</f>
        <v>#DIV/0!</v>
      </c>
      <c r="E4793" s="136">
        <f t="shared" si="741"/>
        <v>95640</v>
      </c>
      <c r="F4793" t="e">
        <f>SQRT(($C$5/2)^2-($C$5/2)^2*'(OLD) bottom seam length'!E4793^2/($C$6/2)^2)</f>
        <v>#DIV/0!</v>
      </c>
      <c r="H4793" s="136">
        <f t="shared" si="742"/>
        <v>95640</v>
      </c>
      <c r="I4793" t="e">
        <f>SQRT(($C$5/2)^2-($C$5/2)^2*'(OLD) bottom seam length'!H4793^2/($C$6/2)^2)</f>
        <v>#DIV/0!</v>
      </c>
      <c r="K4793" s="136">
        <f t="shared" si="743"/>
        <v>95640</v>
      </c>
      <c r="L4793" t="e">
        <f>SQRT(($C$5/2)^2-($C$5/2)^2*'(OLD) bottom seam length'!K4793^2/($C$6/2)^2)</f>
        <v>#DIV/0!</v>
      </c>
      <c r="O4793" s="136">
        <f t="shared" si="744"/>
        <v>95640</v>
      </c>
      <c r="P4793" t="b">
        <f t="shared" si="745"/>
        <v>0</v>
      </c>
      <c r="T4793" s="136">
        <f t="shared" si="746"/>
        <v>95620</v>
      </c>
      <c r="U4793" t="e">
        <f>SQRT(($U$6/2)^2-($U$6/2)^2*'(OLD) bottom seam length'!T4793^2/($U$7/2)^2)</f>
        <v>#VALUE!</v>
      </c>
      <c r="W4793" s="136">
        <f t="shared" si="747"/>
        <v>95620</v>
      </c>
      <c r="X4793" t="e">
        <f>SQRT(($U$6/2)^2-($U$6/2)^2*'(OLD) bottom seam length'!W4793^2/($U$7/2)^2)</f>
        <v>#VALUE!</v>
      </c>
      <c r="Z4793" s="136">
        <f t="shared" si="748"/>
        <v>95620</v>
      </c>
      <c r="AA4793" t="e">
        <f>SQRT(($U$6/2)^2-($U$6/2)^2*'(OLD) bottom seam length'!Z4793^2/($U$7/2)^2)</f>
        <v>#VALUE!</v>
      </c>
      <c r="AC4793" s="136">
        <f t="shared" si="749"/>
        <v>95620</v>
      </c>
      <c r="AD4793" t="e">
        <f>SQRT(($U$6/2)^2-($U$6/2)^2*'(OLD) bottom seam length'!AC4793^2/($U$7/2)^2)</f>
        <v>#VALUE!</v>
      </c>
    </row>
    <row r="4794" spans="2:30">
      <c r="B4794" s="136">
        <f t="shared" si="740"/>
        <v>95660</v>
      </c>
      <c r="C4794" t="e">
        <f>SQRT(($C$5/2)^2-($C$5/2)^2*'(OLD) bottom seam length'!B4794^2/($C$6/2)^2)</f>
        <v>#DIV/0!</v>
      </c>
      <c r="E4794" s="136">
        <f t="shared" si="741"/>
        <v>95660</v>
      </c>
      <c r="F4794" t="e">
        <f>SQRT(($C$5/2)^2-($C$5/2)^2*'(OLD) bottom seam length'!E4794^2/($C$6/2)^2)</f>
        <v>#DIV/0!</v>
      </c>
      <c r="H4794" s="136">
        <f t="shared" si="742"/>
        <v>95660</v>
      </c>
      <c r="I4794" t="e">
        <f>SQRT(($C$5/2)^2-($C$5/2)^2*'(OLD) bottom seam length'!H4794^2/($C$6/2)^2)</f>
        <v>#DIV/0!</v>
      </c>
      <c r="K4794" s="136">
        <f t="shared" si="743"/>
        <v>95660</v>
      </c>
      <c r="L4794" t="e">
        <f>SQRT(($C$5/2)^2-($C$5/2)^2*'(OLD) bottom seam length'!K4794^2/($C$6/2)^2)</f>
        <v>#DIV/0!</v>
      </c>
      <c r="O4794" s="136">
        <f t="shared" si="744"/>
        <v>95660</v>
      </c>
      <c r="P4794" t="b">
        <f t="shared" si="745"/>
        <v>0</v>
      </c>
      <c r="T4794" s="136">
        <f t="shared" si="746"/>
        <v>95640</v>
      </c>
      <c r="U4794" t="e">
        <f>SQRT(($U$6/2)^2-($U$6/2)^2*'(OLD) bottom seam length'!T4794^2/($U$7/2)^2)</f>
        <v>#VALUE!</v>
      </c>
      <c r="W4794" s="136">
        <f t="shared" si="747"/>
        <v>95640</v>
      </c>
      <c r="X4794" t="e">
        <f>SQRT(($U$6/2)^2-($U$6/2)^2*'(OLD) bottom seam length'!W4794^2/($U$7/2)^2)</f>
        <v>#VALUE!</v>
      </c>
      <c r="Z4794" s="136">
        <f t="shared" si="748"/>
        <v>95640</v>
      </c>
      <c r="AA4794" t="e">
        <f>SQRT(($U$6/2)^2-($U$6/2)^2*'(OLD) bottom seam length'!Z4794^2/($U$7/2)^2)</f>
        <v>#VALUE!</v>
      </c>
      <c r="AC4794" s="136">
        <f t="shared" si="749"/>
        <v>95640</v>
      </c>
      <c r="AD4794" t="e">
        <f>SQRT(($U$6/2)^2-($U$6/2)^2*'(OLD) bottom seam length'!AC4794^2/($U$7/2)^2)</f>
        <v>#VALUE!</v>
      </c>
    </row>
    <row r="4795" spans="2:30">
      <c r="B4795" s="136">
        <f t="shared" si="740"/>
        <v>95680</v>
      </c>
      <c r="C4795" t="e">
        <f>SQRT(($C$5/2)^2-($C$5/2)^2*'(OLD) bottom seam length'!B4795^2/($C$6/2)^2)</f>
        <v>#DIV/0!</v>
      </c>
      <c r="E4795" s="136">
        <f t="shared" si="741"/>
        <v>95680</v>
      </c>
      <c r="F4795" t="e">
        <f>SQRT(($C$5/2)^2-($C$5/2)^2*'(OLD) bottom seam length'!E4795^2/($C$6/2)^2)</f>
        <v>#DIV/0!</v>
      </c>
      <c r="H4795" s="136">
        <f t="shared" si="742"/>
        <v>95680</v>
      </c>
      <c r="I4795" t="e">
        <f>SQRT(($C$5/2)^2-($C$5/2)^2*'(OLD) bottom seam length'!H4795^2/($C$6/2)^2)</f>
        <v>#DIV/0!</v>
      </c>
      <c r="K4795" s="136">
        <f t="shared" si="743"/>
        <v>95680</v>
      </c>
      <c r="L4795" t="e">
        <f>SQRT(($C$5/2)^2-($C$5/2)^2*'(OLD) bottom seam length'!K4795^2/($C$6/2)^2)</f>
        <v>#DIV/0!</v>
      </c>
      <c r="O4795" s="136">
        <f t="shared" si="744"/>
        <v>95680</v>
      </c>
      <c r="P4795" t="b">
        <f t="shared" si="745"/>
        <v>0</v>
      </c>
      <c r="T4795" s="136">
        <f t="shared" si="746"/>
        <v>95660</v>
      </c>
      <c r="U4795" t="e">
        <f>SQRT(($U$6/2)^2-($U$6/2)^2*'(OLD) bottom seam length'!T4795^2/($U$7/2)^2)</f>
        <v>#VALUE!</v>
      </c>
      <c r="W4795" s="136">
        <f t="shared" si="747"/>
        <v>95660</v>
      </c>
      <c r="X4795" t="e">
        <f>SQRT(($U$6/2)^2-($U$6/2)^2*'(OLD) bottom seam length'!W4795^2/($U$7/2)^2)</f>
        <v>#VALUE!</v>
      </c>
      <c r="Z4795" s="136">
        <f t="shared" si="748"/>
        <v>95660</v>
      </c>
      <c r="AA4795" t="e">
        <f>SQRT(($U$6/2)^2-($U$6/2)^2*'(OLD) bottom seam length'!Z4795^2/($U$7/2)^2)</f>
        <v>#VALUE!</v>
      </c>
      <c r="AC4795" s="136">
        <f t="shared" si="749"/>
        <v>95660</v>
      </c>
      <c r="AD4795" t="e">
        <f>SQRT(($U$6/2)^2-($U$6/2)^2*'(OLD) bottom seam length'!AC4795^2/($U$7/2)^2)</f>
        <v>#VALUE!</v>
      </c>
    </row>
    <row r="4796" spans="2:30">
      <c r="B4796" s="136">
        <f t="shared" si="740"/>
        <v>95700</v>
      </c>
      <c r="C4796" t="e">
        <f>SQRT(($C$5/2)^2-($C$5/2)^2*'(OLD) bottom seam length'!B4796^2/($C$6/2)^2)</f>
        <v>#DIV/0!</v>
      </c>
      <c r="E4796" s="136">
        <f t="shared" si="741"/>
        <v>95700</v>
      </c>
      <c r="F4796" t="e">
        <f>SQRT(($C$5/2)^2-($C$5/2)^2*'(OLD) bottom seam length'!E4796^2/($C$6/2)^2)</f>
        <v>#DIV/0!</v>
      </c>
      <c r="H4796" s="136">
        <f t="shared" si="742"/>
        <v>95700</v>
      </c>
      <c r="I4796" t="e">
        <f>SQRT(($C$5/2)^2-($C$5/2)^2*'(OLD) bottom seam length'!H4796^2/($C$6/2)^2)</f>
        <v>#DIV/0!</v>
      </c>
      <c r="K4796" s="136">
        <f t="shared" si="743"/>
        <v>95700</v>
      </c>
      <c r="L4796" t="e">
        <f>SQRT(($C$5/2)^2-($C$5/2)^2*'(OLD) bottom seam length'!K4796^2/($C$6/2)^2)</f>
        <v>#DIV/0!</v>
      </c>
      <c r="O4796" s="136">
        <f t="shared" si="744"/>
        <v>95700</v>
      </c>
      <c r="P4796" t="b">
        <f t="shared" si="745"/>
        <v>0</v>
      </c>
      <c r="T4796" s="136">
        <f t="shared" si="746"/>
        <v>95680</v>
      </c>
      <c r="U4796" t="e">
        <f>SQRT(($U$6/2)^2-($U$6/2)^2*'(OLD) bottom seam length'!T4796^2/($U$7/2)^2)</f>
        <v>#VALUE!</v>
      </c>
      <c r="W4796" s="136">
        <f t="shared" si="747"/>
        <v>95680</v>
      </c>
      <c r="X4796" t="e">
        <f>SQRT(($U$6/2)^2-($U$6/2)^2*'(OLD) bottom seam length'!W4796^2/($U$7/2)^2)</f>
        <v>#VALUE!</v>
      </c>
      <c r="Z4796" s="136">
        <f t="shared" si="748"/>
        <v>95680</v>
      </c>
      <c r="AA4796" t="e">
        <f>SQRT(($U$6/2)^2-($U$6/2)^2*'(OLD) bottom seam length'!Z4796^2/($U$7/2)^2)</f>
        <v>#VALUE!</v>
      </c>
      <c r="AC4796" s="136">
        <f t="shared" si="749"/>
        <v>95680</v>
      </c>
      <c r="AD4796" t="e">
        <f>SQRT(($U$6/2)^2-($U$6/2)^2*'(OLD) bottom seam length'!AC4796^2/($U$7/2)^2)</f>
        <v>#VALUE!</v>
      </c>
    </row>
    <row r="4797" spans="2:30">
      <c r="B4797" s="136">
        <f t="shared" si="740"/>
        <v>95720</v>
      </c>
      <c r="C4797" t="e">
        <f>SQRT(($C$5/2)^2-($C$5/2)^2*'(OLD) bottom seam length'!B4797^2/($C$6/2)^2)</f>
        <v>#DIV/0!</v>
      </c>
      <c r="E4797" s="136">
        <f t="shared" si="741"/>
        <v>95720</v>
      </c>
      <c r="F4797" t="e">
        <f>SQRT(($C$5/2)^2-($C$5/2)^2*'(OLD) bottom seam length'!E4797^2/($C$6/2)^2)</f>
        <v>#DIV/0!</v>
      </c>
      <c r="H4797" s="136">
        <f t="shared" si="742"/>
        <v>95720</v>
      </c>
      <c r="I4797" t="e">
        <f>SQRT(($C$5/2)^2-($C$5/2)^2*'(OLD) bottom seam length'!H4797^2/($C$6/2)^2)</f>
        <v>#DIV/0!</v>
      </c>
      <c r="K4797" s="136">
        <f t="shared" si="743"/>
        <v>95720</v>
      </c>
      <c r="L4797" t="e">
        <f>SQRT(($C$5/2)^2-($C$5/2)^2*'(OLD) bottom seam length'!K4797^2/($C$6/2)^2)</f>
        <v>#DIV/0!</v>
      </c>
      <c r="O4797" s="136">
        <f t="shared" si="744"/>
        <v>95720</v>
      </c>
      <c r="P4797" t="b">
        <f t="shared" si="745"/>
        <v>0</v>
      </c>
      <c r="T4797" s="136">
        <f t="shared" si="746"/>
        <v>95700</v>
      </c>
      <c r="U4797" t="e">
        <f>SQRT(($U$6/2)^2-($U$6/2)^2*'(OLD) bottom seam length'!T4797^2/($U$7/2)^2)</f>
        <v>#VALUE!</v>
      </c>
      <c r="W4797" s="136">
        <f t="shared" si="747"/>
        <v>95700</v>
      </c>
      <c r="X4797" t="e">
        <f>SQRT(($U$6/2)^2-($U$6/2)^2*'(OLD) bottom seam length'!W4797^2/($U$7/2)^2)</f>
        <v>#VALUE!</v>
      </c>
      <c r="Z4797" s="136">
        <f t="shared" si="748"/>
        <v>95700</v>
      </c>
      <c r="AA4797" t="e">
        <f>SQRT(($U$6/2)^2-($U$6/2)^2*'(OLD) bottom seam length'!Z4797^2/($U$7/2)^2)</f>
        <v>#VALUE!</v>
      </c>
      <c r="AC4797" s="136">
        <f t="shared" si="749"/>
        <v>95700</v>
      </c>
      <c r="AD4797" t="e">
        <f>SQRT(($U$6/2)^2-($U$6/2)^2*'(OLD) bottom seam length'!AC4797^2/($U$7/2)^2)</f>
        <v>#VALUE!</v>
      </c>
    </row>
    <row r="4798" spans="2:30">
      <c r="B4798" s="136">
        <f t="shared" si="740"/>
        <v>95740</v>
      </c>
      <c r="C4798" t="e">
        <f>SQRT(($C$5/2)^2-($C$5/2)^2*'(OLD) bottom seam length'!B4798^2/($C$6/2)^2)</f>
        <v>#DIV/0!</v>
      </c>
      <c r="E4798" s="136">
        <f t="shared" si="741"/>
        <v>95740</v>
      </c>
      <c r="F4798" t="e">
        <f>SQRT(($C$5/2)^2-($C$5/2)^2*'(OLD) bottom seam length'!E4798^2/($C$6/2)^2)</f>
        <v>#DIV/0!</v>
      </c>
      <c r="H4798" s="136">
        <f t="shared" si="742"/>
        <v>95740</v>
      </c>
      <c r="I4798" t="e">
        <f>SQRT(($C$5/2)^2-($C$5/2)^2*'(OLD) bottom seam length'!H4798^2/($C$6/2)^2)</f>
        <v>#DIV/0!</v>
      </c>
      <c r="K4798" s="136">
        <f t="shared" si="743"/>
        <v>95740</v>
      </c>
      <c r="L4798" t="e">
        <f>SQRT(($C$5/2)^2-($C$5/2)^2*'(OLD) bottom seam length'!K4798^2/($C$6/2)^2)</f>
        <v>#DIV/0!</v>
      </c>
      <c r="O4798" s="136">
        <f t="shared" si="744"/>
        <v>95740</v>
      </c>
      <c r="P4798" t="b">
        <f t="shared" si="745"/>
        <v>0</v>
      </c>
      <c r="T4798" s="136">
        <f t="shared" si="746"/>
        <v>95720</v>
      </c>
      <c r="U4798" t="e">
        <f>SQRT(($U$6/2)^2-($U$6/2)^2*'(OLD) bottom seam length'!T4798^2/($U$7/2)^2)</f>
        <v>#VALUE!</v>
      </c>
      <c r="W4798" s="136">
        <f t="shared" si="747"/>
        <v>95720</v>
      </c>
      <c r="X4798" t="e">
        <f>SQRT(($U$6/2)^2-($U$6/2)^2*'(OLD) bottom seam length'!W4798^2/($U$7/2)^2)</f>
        <v>#VALUE!</v>
      </c>
      <c r="Z4798" s="136">
        <f t="shared" si="748"/>
        <v>95720</v>
      </c>
      <c r="AA4798" t="e">
        <f>SQRT(($U$6/2)^2-($U$6/2)^2*'(OLD) bottom seam length'!Z4798^2/($U$7/2)^2)</f>
        <v>#VALUE!</v>
      </c>
      <c r="AC4798" s="136">
        <f t="shared" si="749"/>
        <v>95720</v>
      </c>
      <c r="AD4798" t="e">
        <f>SQRT(($U$6/2)^2-($U$6/2)^2*'(OLD) bottom seam length'!AC4798^2/($U$7/2)^2)</f>
        <v>#VALUE!</v>
      </c>
    </row>
    <row r="4799" spans="2:30">
      <c r="B4799" s="136">
        <f t="shared" si="740"/>
        <v>95760</v>
      </c>
      <c r="C4799" t="e">
        <f>SQRT(($C$5/2)^2-($C$5/2)^2*'(OLD) bottom seam length'!B4799^2/($C$6/2)^2)</f>
        <v>#DIV/0!</v>
      </c>
      <c r="E4799" s="136">
        <f t="shared" si="741"/>
        <v>95760</v>
      </c>
      <c r="F4799" t="e">
        <f>SQRT(($C$5/2)^2-($C$5/2)^2*'(OLD) bottom seam length'!E4799^2/($C$6/2)^2)</f>
        <v>#DIV/0!</v>
      </c>
      <c r="H4799" s="136">
        <f t="shared" si="742"/>
        <v>95760</v>
      </c>
      <c r="I4799" t="e">
        <f>SQRT(($C$5/2)^2-($C$5/2)^2*'(OLD) bottom seam length'!H4799^2/($C$6/2)^2)</f>
        <v>#DIV/0!</v>
      </c>
      <c r="K4799" s="136">
        <f t="shared" si="743"/>
        <v>95760</v>
      </c>
      <c r="L4799" t="e">
        <f>SQRT(($C$5/2)^2-($C$5/2)^2*'(OLD) bottom seam length'!K4799^2/($C$6/2)^2)</f>
        <v>#DIV/0!</v>
      </c>
      <c r="O4799" s="136">
        <f t="shared" si="744"/>
        <v>95760</v>
      </c>
      <c r="P4799" t="b">
        <f t="shared" si="745"/>
        <v>0</v>
      </c>
      <c r="T4799" s="136">
        <f t="shared" si="746"/>
        <v>95740</v>
      </c>
      <c r="U4799" t="e">
        <f>SQRT(($U$6/2)^2-($U$6/2)^2*'(OLD) bottom seam length'!T4799^2/($U$7/2)^2)</f>
        <v>#VALUE!</v>
      </c>
      <c r="W4799" s="136">
        <f t="shared" si="747"/>
        <v>95740</v>
      </c>
      <c r="X4799" t="e">
        <f>SQRT(($U$6/2)^2-($U$6/2)^2*'(OLD) bottom seam length'!W4799^2/($U$7/2)^2)</f>
        <v>#VALUE!</v>
      </c>
      <c r="Z4799" s="136">
        <f t="shared" si="748"/>
        <v>95740</v>
      </c>
      <c r="AA4799" t="e">
        <f>SQRT(($U$6/2)^2-($U$6/2)^2*'(OLD) bottom seam length'!Z4799^2/($U$7/2)^2)</f>
        <v>#VALUE!</v>
      </c>
      <c r="AC4799" s="136">
        <f t="shared" si="749"/>
        <v>95740</v>
      </c>
      <c r="AD4799" t="e">
        <f>SQRT(($U$6/2)^2-($U$6/2)^2*'(OLD) bottom seam length'!AC4799^2/($U$7/2)^2)</f>
        <v>#VALUE!</v>
      </c>
    </row>
    <row r="4800" spans="2:30">
      <c r="B4800" s="136">
        <f t="shared" si="740"/>
        <v>95780</v>
      </c>
      <c r="C4800" t="e">
        <f>SQRT(($C$5/2)^2-($C$5/2)^2*'(OLD) bottom seam length'!B4800^2/($C$6/2)^2)</f>
        <v>#DIV/0!</v>
      </c>
      <c r="E4800" s="136">
        <f t="shared" si="741"/>
        <v>95780</v>
      </c>
      <c r="F4800" t="e">
        <f>SQRT(($C$5/2)^2-($C$5/2)^2*'(OLD) bottom seam length'!E4800^2/($C$6/2)^2)</f>
        <v>#DIV/0!</v>
      </c>
      <c r="H4800" s="136">
        <f t="shared" si="742"/>
        <v>95780</v>
      </c>
      <c r="I4800" t="e">
        <f>SQRT(($C$5/2)^2-($C$5/2)^2*'(OLD) bottom seam length'!H4800^2/($C$6/2)^2)</f>
        <v>#DIV/0!</v>
      </c>
      <c r="K4800" s="136">
        <f t="shared" si="743"/>
        <v>95780</v>
      </c>
      <c r="L4800" t="e">
        <f>SQRT(($C$5/2)^2-($C$5/2)^2*'(OLD) bottom seam length'!K4800^2/($C$6/2)^2)</f>
        <v>#DIV/0!</v>
      </c>
      <c r="O4800" s="136">
        <f t="shared" si="744"/>
        <v>95780</v>
      </c>
      <c r="P4800" t="b">
        <f t="shared" si="745"/>
        <v>0</v>
      </c>
      <c r="T4800" s="136">
        <f t="shared" si="746"/>
        <v>95760</v>
      </c>
      <c r="U4800" t="e">
        <f>SQRT(($U$6/2)^2-($U$6/2)^2*'(OLD) bottom seam length'!T4800^2/($U$7/2)^2)</f>
        <v>#VALUE!</v>
      </c>
      <c r="W4800" s="136">
        <f t="shared" si="747"/>
        <v>95760</v>
      </c>
      <c r="X4800" t="e">
        <f>SQRT(($U$6/2)^2-($U$6/2)^2*'(OLD) bottom seam length'!W4800^2/($U$7/2)^2)</f>
        <v>#VALUE!</v>
      </c>
      <c r="Z4800" s="136">
        <f t="shared" si="748"/>
        <v>95760</v>
      </c>
      <c r="AA4800" t="e">
        <f>SQRT(($U$6/2)^2-($U$6/2)^2*'(OLD) bottom seam length'!Z4800^2/($U$7/2)^2)</f>
        <v>#VALUE!</v>
      </c>
      <c r="AC4800" s="136">
        <f t="shared" si="749"/>
        <v>95760</v>
      </c>
      <c r="AD4800" t="e">
        <f>SQRT(($U$6/2)^2-($U$6/2)^2*'(OLD) bottom seam length'!AC4800^2/($U$7/2)^2)</f>
        <v>#VALUE!</v>
      </c>
    </row>
    <row r="4801" spans="2:30">
      <c r="B4801" s="136">
        <f t="shared" si="740"/>
        <v>95800</v>
      </c>
      <c r="C4801" t="e">
        <f>SQRT(($C$5/2)^2-($C$5/2)^2*'(OLD) bottom seam length'!B4801^2/($C$6/2)^2)</f>
        <v>#DIV/0!</v>
      </c>
      <c r="E4801" s="136">
        <f t="shared" si="741"/>
        <v>95800</v>
      </c>
      <c r="F4801" t="e">
        <f>SQRT(($C$5/2)^2-($C$5/2)^2*'(OLD) bottom seam length'!E4801^2/($C$6/2)^2)</f>
        <v>#DIV/0!</v>
      </c>
      <c r="H4801" s="136">
        <f t="shared" si="742"/>
        <v>95800</v>
      </c>
      <c r="I4801" t="e">
        <f>SQRT(($C$5/2)^2-($C$5/2)^2*'(OLD) bottom seam length'!H4801^2/($C$6/2)^2)</f>
        <v>#DIV/0!</v>
      </c>
      <c r="K4801" s="136">
        <f t="shared" si="743"/>
        <v>95800</v>
      </c>
      <c r="L4801" t="e">
        <f>SQRT(($C$5/2)^2-($C$5/2)^2*'(OLD) bottom seam length'!K4801^2/($C$6/2)^2)</f>
        <v>#DIV/0!</v>
      </c>
      <c r="O4801" s="136">
        <f t="shared" si="744"/>
        <v>95800</v>
      </c>
      <c r="P4801" t="b">
        <f t="shared" si="745"/>
        <v>0</v>
      </c>
      <c r="T4801" s="136">
        <f t="shared" si="746"/>
        <v>95780</v>
      </c>
      <c r="U4801" t="e">
        <f>SQRT(($U$6/2)^2-($U$6/2)^2*'(OLD) bottom seam length'!T4801^2/($U$7/2)^2)</f>
        <v>#VALUE!</v>
      </c>
      <c r="W4801" s="136">
        <f t="shared" si="747"/>
        <v>95780</v>
      </c>
      <c r="X4801" t="e">
        <f>SQRT(($U$6/2)^2-($U$6/2)^2*'(OLD) bottom seam length'!W4801^2/($U$7/2)^2)</f>
        <v>#VALUE!</v>
      </c>
      <c r="Z4801" s="136">
        <f t="shared" si="748"/>
        <v>95780</v>
      </c>
      <c r="AA4801" t="e">
        <f>SQRT(($U$6/2)^2-($U$6/2)^2*'(OLD) bottom seam length'!Z4801^2/($U$7/2)^2)</f>
        <v>#VALUE!</v>
      </c>
      <c r="AC4801" s="136">
        <f t="shared" si="749"/>
        <v>95780</v>
      </c>
      <c r="AD4801" t="e">
        <f>SQRT(($U$6/2)^2-($U$6/2)^2*'(OLD) bottom seam length'!AC4801^2/($U$7/2)^2)</f>
        <v>#VALUE!</v>
      </c>
    </row>
    <row r="4802" spans="2:30">
      <c r="B4802" s="136">
        <f t="shared" si="740"/>
        <v>95820</v>
      </c>
      <c r="C4802" t="e">
        <f>SQRT(($C$5/2)^2-($C$5/2)^2*'(OLD) bottom seam length'!B4802^2/($C$6/2)^2)</f>
        <v>#DIV/0!</v>
      </c>
      <c r="E4802" s="136">
        <f t="shared" si="741"/>
        <v>95820</v>
      </c>
      <c r="F4802" t="e">
        <f>SQRT(($C$5/2)^2-($C$5/2)^2*'(OLD) bottom seam length'!E4802^2/($C$6/2)^2)</f>
        <v>#DIV/0!</v>
      </c>
      <c r="H4802" s="136">
        <f t="shared" si="742"/>
        <v>95820</v>
      </c>
      <c r="I4802" t="e">
        <f>SQRT(($C$5/2)^2-($C$5/2)^2*'(OLD) bottom seam length'!H4802^2/($C$6/2)^2)</f>
        <v>#DIV/0!</v>
      </c>
      <c r="K4802" s="136">
        <f t="shared" si="743"/>
        <v>95820</v>
      </c>
      <c r="L4802" t="e">
        <f>SQRT(($C$5/2)^2-($C$5/2)^2*'(OLD) bottom seam length'!K4802^2/($C$6/2)^2)</f>
        <v>#DIV/0!</v>
      </c>
      <c r="O4802" s="136">
        <f t="shared" si="744"/>
        <v>95820</v>
      </c>
      <c r="P4802" t="b">
        <f t="shared" si="745"/>
        <v>0</v>
      </c>
      <c r="T4802" s="136">
        <f t="shared" si="746"/>
        <v>95800</v>
      </c>
      <c r="U4802" t="e">
        <f>SQRT(($U$6/2)^2-($U$6/2)^2*'(OLD) bottom seam length'!T4802^2/($U$7/2)^2)</f>
        <v>#VALUE!</v>
      </c>
      <c r="W4802" s="136">
        <f t="shared" si="747"/>
        <v>95800</v>
      </c>
      <c r="X4802" t="e">
        <f>SQRT(($U$6/2)^2-($U$6/2)^2*'(OLD) bottom seam length'!W4802^2/($U$7/2)^2)</f>
        <v>#VALUE!</v>
      </c>
      <c r="Z4802" s="136">
        <f t="shared" si="748"/>
        <v>95800</v>
      </c>
      <c r="AA4802" t="e">
        <f>SQRT(($U$6/2)^2-($U$6/2)^2*'(OLD) bottom seam length'!Z4802^2/($U$7/2)^2)</f>
        <v>#VALUE!</v>
      </c>
      <c r="AC4802" s="136">
        <f t="shared" si="749"/>
        <v>95800</v>
      </c>
      <c r="AD4802" t="e">
        <f>SQRT(($U$6/2)^2-($U$6/2)^2*'(OLD) bottom seam length'!AC4802^2/($U$7/2)^2)</f>
        <v>#VALUE!</v>
      </c>
    </row>
    <row r="4803" spans="2:30">
      <c r="B4803" s="136">
        <f t="shared" si="740"/>
        <v>95840</v>
      </c>
      <c r="C4803" t="e">
        <f>SQRT(($C$5/2)^2-($C$5/2)^2*'(OLD) bottom seam length'!B4803^2/($C$6/2)^2)</f>
        <v>#DIV/0!</v>
      </c>
      <c r="E4803" s="136">
        <f t="shared" si="741"/>
        <v>95840</v>
      </c>
      <c r="F4803" t="e">
        <f>SQRT(($C$5/2)^2-($C$5/2)^2*'(OLD) bottom seam length'!E4803^2/($C$6/2)^2)</f>
        <v>#DIV/0!</v>
      </c>
      <c r="H4803" s="136">
        <f t="shared" si="742"/>
        <v>95840</v>
      </c>
      <c r="I4803" t="e">
        <f>SQRT(($C$5/2)^2-($C$5/2)^2*'(OLD) bottom seam length'!H4803^2/($C$6/2)^2)</f>
        <v>#DIV/0!</v>
      </c>
      <c r="K4803" s="136">
        <f t="shared" si="743"/>
        <v>95840</v>
      </c>
      <c r="L4803" t="e">
        <f>SQRT(($C$5/2)^2-($C$5/2)^2*'(OLD) bottom seam length'!K4803^2/($C$6/2)^2)</f>
        <v>#DIV/0!</v>
      </c>
      <c r="O4803" s="136">
        <f t="shared" si="744"/>
        <v>95840</v>
      </c>
      <c r="P4803" t="b">
        <f t="shared" si="745"/>
        <v>0</v>
      </c>
      <c r="T4803" s="136">
        <f t="shared" si="746"/>
        <v>95820</v>
      </c>
      <c r="U4803" t="e">
        <f>SQRT(($U$6/2)^2-($U$6/2)^2*'(OLD) bottom seam length'!T4803^2/($U$7/2)^2)</f>
        <v>#VALUE!</v>
      </c>
      <c r="W4803" s="136">
        <f t="shared" si="747"/>
        <v>95820</v>
      </c>
      <c r="X4803" t="e">
        <f>SQRT(($U$6/2)^2-($U$6/2)^2*'(OLD) bottom seam length'!W4803^2/($U$7/2)^2)</f>
        <v>#VALUE!</v>
      </c>
      <c r="Z4803" s="136">
        <f t="shared" si="748"/>
        <v>95820</v>
      </c>
      <c r="AA4803" t="e">
        <f>SQRT(($U$6/2)^2-($U$6/2)^2*'(OLD) bottom seam length'!Z4803^2/($U$7/2)^2)</f>
        <v>#VALUE!</v>
      </c>
      <c r="AC4803" s="136">
        <f t="shared" si="749"/>
        <v>95820</v>
      </c>
      <c r="AD4803" t="e">
        <f>SQRT(($U$6/2)^2-($U$6/2)^2*'(OLD) bottom seam length'!AC4803^2/($U$7/2)^2)</f>
        <v>#VALUE!</v>
      </c>
    </row>
    <row r="4804" spans="2:30">
      <c r="B4804" s="136">
        <f t="shared" si="740"/>
        <v>95860</v>
      </c>
      <c r="C4804" t="e">
        <f>SQRT(($C$5/2)^2-($C$5/2)^2*'(OLD) bottom seam length'!B4804^2/($C$6/2)^2)</f>
        <v>#DIV/0!</v>
      </c>
      <c r="E4804" s="136">
        <f t="shared" si="741"/>
        <v>95860</v>
      </c>
      <c r="F4804" t="e">
        <f>SQRT(($C$5/2)^2-($C$5/2)^2*'(OLD) bottom seam length'!E4804^2/($C$6/2)^2)</f>
        <v>#DIV/0!</v>
      </c>
      <c r="H4804" s="136">
        <f t="shared" si="742"/>
        <v>95860</v>
      </c>
      <c r="I4804" t="e">
        <f>SQRT(($C$5/2)^2-($C$5/2)^2*'(OLD) bottom seam length'!H4804^2/($C$6/2)^2)</f>
        <v>#DIV/0!</v>
      </c>
      <c r="K4804" s="136">
        <f t="shared" si="743"/>
        <v>95860</v>
      </c>
      <c r="L4804" t="e">
        <f>SQRT(($C$5/2)^2-($C$5/2)^2*'(OLD) bottom seam length'!K4804^2/($C$6/2)^2)</f>
        <v>#DIV/0!</v>
      </c>
      <c r="O4804" s="136">
        <f t="shared" si="744"/>
        <v>95860</v>
      </c>
      <c r="P4804" t="b">
        <f t="shared" si="745"/>
        <v>0</v>
      </c>
      <c r="T4804" s="136">
        <f t="shared" si="746"/>
        <v>95840</v>
      </c>
      <c r="U4804" t="e">
        <f>SQRT(($U$6/2)^2-($U$6/2)^2*'(OLD) bottom seam length'!T4804^2/($U$7/2)^2)</f>
        <v>#VALUE!</v>
      </c>
      <c r="W4804" s="136">
        <f t="shared" si="747"/>
        <v>95840</v>
      </c>
      <c r="X4804" t="e">
        <f>SQRT(($U$6/2)^2-($U$6/2)^2*'(OLD) bottom seam length'!W4804^2/($U$7/2)^2)</f>
        <v>#VALUE!</v>
      </c>
      <c r="Z4804" s="136">
        <f t="shared" si="748"/>
        <v>95840</v>
      </c>
      <c r="AA4804" t="e">
        <f>SQRT(($U$6/2)^2-($U$6/2)^2*'(OLD) bottom seam length'!Z4804^2/($U$7/2)^2)</f>
        <v>#VALUE!</v>
      </c>
      <c r="AC4804" s="136">
        <f t="shared" si="749"/>
        <v>95840</v>
      </c>
      <c r="AD4804" t="e">
        <f>SQRT(($U$6/2)^2-($U$6/2)^2*'(OLD) bottom seam length'!AC4804^2/($U$7/2)^2)</f>
        <v>#VALUE!</v>
      </c>
    </row>
    <row r="4805" spans="2:30">
      <c r="B4805" s="136">
        <f t="shared" si="740"/>
        <v>95880</v>
      </c>
      <c r="C4805" t="e">
        <f>SQRT(($C$5/2)^2-($C$5/2)^2*'(OLD) bottom seam length'!B4805^2/($C$6/2)^2)</f>
        <v>#DIV/0!</v>
      </c>
      <c r="E4805" s="136">
        <f t="shared" si="741"/>
        <v>95880</v>
      </c>
      <c r="F4805" t="e">
        <f>SQRT(($C$5/2)^2-($C$5/2)^2*'(OLD) bottom seam length'!E4805^2/($C$6/2)^2)</f>
        <v>#DIV/0!</v>
      </c>
      <c r="H4805" s="136">
        <f t="shared" si="742"/>
        <v>95880</v>
      </c>
      <c r="I4805" t="e">
        <f>SQRT(($C$5/2)^2-($C$5/2)^2*'(OLD) bottom seam length'!H4805^2/($C$6/2)^2)</f>
        <v>#DIV/0!</v>
      </c>
      <c r="K4805" s="136">
        <f t="shared" si="743"/>
        <v>95880</v>
      </c>
      <c r="L4805" t="e">
        <f>SQRT(($C$5/2)^2-($C$5/2)^2*'(OLD) bottom seam length'!K4805^2/($C$6/2)^2)</f>
        <v>#DIV/0!</v>
      </c>
      <c r="O4805" s="136">
        <f t="shared" si="744"/>
        <v>95880</v>
      </c>
      <c r="P4805" t="b">
        <f t="shared" si="745"/>
        <v>0</v>
      </c>
      <c r="T4805" s="136">
        <f t="shared" si="746"/>
        <v>95860</v>
      </c>
      <c r="U4805" t="e">
        <f>SQRT(($U$6/2)^2-($U$6/2)^2*'(OLD) bottom seam length'!T4805^2/($U$7/2)^2)</f>
        <v>#VALUE!</v>
      </c>
      <c r="W4805" s="136">
        <f t="shared" si="747"/>
        <v>95860</v>
      </c>
      <c r="X4805" t="e">
        <f>SQRT(($U$6/2)^2-($U$6/2)^2*'(OLD) bottom seam length'!W4805^2/($U$7/2)^2)</f>
        <v>#VALUE!</v>
      </c>
      <c r="Z4805" s="136">
        <f t="shared" si="748"/>
        <v>95860</v>
      </c>
      <c r="AA4805" t="e">
        <f>SQRT(($U$6/2)^2-($U$6/2)^2*'(OLD) bottom seam length'!Z4805^2/($U$7/2)^2)</f>
        <v>#VALUE!</v>
      </c>
      <c r="AC4805" s="136">
        <f t="shared" si="749"/>
        <v>95860</v>
      </c>
      <c r="AD4805" t="e">
        <f>SQRT(($U$6/2)^2-($U$6/2)^2*'(OLD) bottom seam length'!AC4805^2/($U$7/2)^2)</f>
        <v>#VALUE!</v>
      </c>
    </row>
    <row r="4806" spans="2:30">
      <c r="B4806" s="136">
        <f t="shared" si="740"/>
        <v>95900</v>
      </c>
      <c r="C4806" t="e">
        <f>SQRT(($C$5/2)^2-($C$5/2)^2*'(OLD) bottom seam length'!B4806^2/($C$6/2)^2)</f>
        <v>#DIV/0!</v>
      </c>
      <c r="E4806" s="136">
        <f t="shared" si="741"/>
        <v>95900</v>
      </c>
      <c r="F4806" t="e">
        <f>SQRT(($C$5/2)^2-($C$5/2)^2*'(OLD) bottom seam length'!E4806^2/($C$6/2)^2)</f>
        <v>#DIV/0!</v>
      </c>
      <c r="H4806" s="136">
        <f t="shared" si="742"/>
        <v>95900</v>
      </c>
      <c r="I4806" t="e">
        <f>SQRT(($C$5/2)^2-($C$5/2)^2*'(OLD) bottom seam length'!H4806^2/($C$6/2)^2)</f>
        <v>#DIV/0!</v>
      </c>
      <c r="K4806" s="136">
        <f t="shared" si="743"/>
        <v>95900</v>
      </c>
      <c r="L4806" t="e">
        <f>SQRT(($C$5/2)^2-($C$5/2)^2*'(OLD) bottom seam length'!K4806^2/($C$6/2)^2)</f>
        <v>#DIV/0!</v>
      </c>
      <c r="O4806" s="136">
        <f t="shared" si="744"/>
        <v>95900</v>
      </c>
      <c r="P4806" t="b">
        <f t="shared" si="745"/>
        <v>0</v>
      </c>
      <c r="T4806" s="136">
        <f t="shared" si="746"/>
        <v>95880</v>
      </c>
      <c r="U4806" t="e">
        <f>SQRT(($U$6/2)^2-($U$6/2)^2*'(OLD) bottom seam length'!T4806^2/($U$7/2)^2)</f>
        <v>#VALUE!</v>
      </c>
      <c r="W4806" s="136">
        <f t="shared" si="747"/>
        <v>95880</v>
      </c>
      <c r="X4806" t="e">
        <f>SQRT(($U$6/2)^2-($U$6/2)^2*'(OLD) bottom seam length'!W4806^2/($U$7/2)^2)</f>
        <v>#VALUE!</v>
      </c>
      <c r="Z4806" s="136">
        <f t="shared" si="748"/>
        <v>95880</v>
      </c>
      <c r="AA4806" t="e">
        <f>SQRT(($U$6/2)^2-($U$6/2)^2*'(OLD) bottom seam length'!Z4806^2/($U$7/2)^2)</f>
        <v>#VALUE!</v>
      </c>
      <c r="AC4806" s="136">
        <f t="shared" si="749"/>
        <v>95880</v>
      </c>
      <c r="AD4806" t="e">
        <f>SQRT(($U$6/2)^2-($U$6/2)^2*'(OLD) bottom seam length'!AC4806^2/($U$7/2)^2)</f>
        <v>#VALUE!</v>
      </c>
    </row>
    <row r="4807" spans="2:30">
      <c r="B4807" s="136">
        <f t="shared" si="740"/>
        <v>95920</v>
      </c>
      <c r="C4807" t="e">
        <f>SQRT(($C$5/2)^2-($C$5/2)^2*'(OLD) bottom seam length'!B4807^2/($C$6/2)^2)</f>
        <v>#DIV/0!</v>
      </c>
      <c r="E4807" s="136">
        <f t="shared" si="741"/>
        <v>95920</v>
      </c>
      <c r="F4807" t="e">
        <f>SQRT(($C$5/2)^2-($C$5/2)^2*'(OLD) bottom seam length'!E4807^2/($C$6/2)^2)</f>
        <v>#DIV/0!</v>
      </c>
      <c r="H4807" s="136">
        <f t="shared" si="742"/>
        <v>95920</v>
      </c>
      <c r="I4807" t="e">
        <f>SQRT(($C$5/2)^2-($C$5/2)^2*'(OLD) bottom seam length'!H4807^2/($C$6/2)^2)</f>
        <v>#DIV/0!</v>
      </c>
      <c r="K4807" s="136">
        <f t="shared" si="743"/>
        <v>95920</v>
      </c>
      <c r="L4807" t="e">
        <f>SQRT(($C$5/2)^2-($C$5/2)^2*'(OLD) bottom seam length'!K4807^2/($C$6/2)^2)</f>
        <v>#DIV/0!</v>
      </c>
      <c r="O4807" s="136">
        <f t="shared" si="744"/>
        <v>95920</v>
      </c>
      <c r="P4807" t="b">
        <f t="shared" si="745"/>
        <v>0</v>
      </c>
      <c r="T4807" s="136">
        <f t="shared" si="746"/>
        <v>95900</v>
      </c>
      <c r="U4807" t="e">
        <f>SQRT(($U$6/2)^2-($U$6/2)^2*'(OLD) bottom seam length'!T4807^2/($U$7/2)^2)</f>
        <v>#VALUE!</v>
      </c>
      <c r="W4807" s="136">
        <f t="shared" si="747"/>
        <v>95900</v>
      </c>
      <c r="X4807" t="e">
        <f>SQRT(($U$6/2)^2-($U$6/2)^2*'(OLD) bottom seam length'!W4807^2/($U$7/2)^2)</f>
        <v>#VALUE!</v>
      </c>
      <c r="Z4807" s="136">
        <f t="shared" si="748"/>
        <v>95900</v>
      </c>
      <c r="AA4807" t="e">
        <f>SQRT(($U$6/2)^2-($U$6/2)^2*'(OLD) bottom seam length'!Z4807^2/($U$7/2)^2)</f>
        <v>#VALUE!</v>
      </c>
      <c r="AC4807" s="136">
        <f t="shared" si="749"/>
        <v>95900</v>
      </c>
      <c r="AD4807" t="e">
        <f>SQRT(($U$6/2)^2-($U$6/2)^2*'(OLD) bottom seam length'!AC4807^2/($U$7/2)^2)</f>
        <v>#VALUE!</v>
      </c>
    </row>
    <row r="4808" spans="2:30">
      <c r="B4808" s="136">
        <f t="shared" si="740"/>
        <v>95940</v>
      </c>
      <c r="C4808" t="e">
        <f>SQRT(($C$5/2)^2-($C$5/2)^2*'(OLD) bottom seam length'!B4808^2/($C$6/2)^2)</f>
        <v>#DIV/0!</v>
      </c>
      <c r="E4808" s="136">
        <f t="shared" si="741"/>
        <v>95940</v>
      </c>
      <c r="F4808" t="e">
        <f>SQRT(($C$5/2)^2-($C$5/2)^2*'(OLD) bottom seam length'!E4808^2/($C$6/2)^2)</f>
        <v>#DIV/0!</v>
      </c>
      <c r="H4808" s="136">
        <f t="shared" si="742"/>
        <v>95940</v>
      </c>
      <c r="I4808" t="e">
        <f>SQRT(($C$5/2)^2-($C$5/2)^2*'(OLD) bottom seam length'!H4808^2/($C$6/2)^2)</f>
        <v>#DIV/0!</v>
      </c>
      <c r="K4808" s="136">
        <f t="shared" si="743"/>
        <v>95940</v>
      </c>
      <c r="L4808" t="e">
        <f>SQRT(($C$5/2)^2-($C$5/2)^2*'(OLD) bottom seam length'!K4808^2/($C$6/2)^2)</f>
        <v>#DIV/0!</v>
      </c>
      <c r="O4808" s="136">
        <f t="shared" si="744"/>
        <v>95940</v>
      </c>
      <c r="P4808" t="b">
        <f t="shared" si="745"/>
        <v>0</v>
      </c>
      <c r="T4808" s="136">
        <f t="shared" si="746"/>
        <v>95920</v>
      </c>
      <c r="U4808" t="e">
        <f>SQRT(($U$6/2)^2-($U$6/2)^2*'(OLD) bottom seam length'!T4808^2/($U$7/2)^2)</f>
        <v>#VALUE!</v>
      </c>
      <c r="W4808" s="136">
        <f t="shared" si="747"/>
        <v>95920</v>
      </c>
      <c r="X4808" t="e">
        <f>SQRT(($U$6/2)^2-($U$6/2)^2*'(OLD) bottom seam length'!W4808^2/($U$7/2)^2)</f>
        <v>#VALUE!</v>
      </c>
      <c r="Z4808" s="136">
        <f t="shared" si="748"/>
        <v>95920</v>
      </c>
      <c r="AA4808" t="e">
        <f>SQRT(($U$6/2)^2-($U$6/2)^2*'(OLD) bottom seam length'!Z4808^2/($U$7/2)^2)</f>
        <v>#VALUE!</v>
      </c>
      <c r="AC4808" s="136">
        <f t="shared" si="749"/>
        <v>95920</v>
      </c>
      <c r="AD4808" t="e">
        <f>SQRT(($U$6/2)^2-($U$6/2)^2*'(OLD) bottom seam length'!AC4808^2/($U$7/2)^2)</f>
        <v>#VALUE!</v>
      </c>
    </row>
    <row r="4809" spans="2:30">
      <c r="B4809" s="136">
        <f t="shared" si="740"/>
        <v>95960</v>
      </c>
      <c r="C4809" t="e">
        <f>SQRT(($C$5/2)^2-($C$5/2)^2*'(OLD) bottom seam length'!B4809^2/($C$6/2)^2)</f>
        <v>#DIV/0!</v>
      </c>
      <c r="E4809" s="136">
        <f t="shared" si="741"/>
        <v>95960</v>
      </c>
      <c r="F4809" t="e">
        <f>SQRT(($C$5/2)^2-($C$5/2)^2*'(OLD) bottom seam length'!E4809^2/($C$6/2)^2)</f>
        <v>#DIV/0!</v>
      </c>
      <c r="H4809" s="136">
        <f t="shared" si="742"/>
        <v>95960</v>
      </c>
      <c r="I4809" t="e">
        <f>SQRT(($C$5/2)^2-($C$5/2)^2*'(OLD) bottom seam length'!H4809^2/($C$6/2)^2)</f>
        <v>#DIV/0!</v>
      </c>
      <c r="K4809" s="136">
        <f t="shared" si="743"/>
        <v>95960</v>
      </c>
      <c r="L4809" t="e">
        <f>SQRT(($C$5/2)^2-($C$5/2)^2*'(OLD) bottom seam length'!K4809^2/($C$6/2)^2)</f>
        <v>#DIV/0!</v>
      </c>
      <c r="O4809" s="136">
        <f t="shared" si="744"/>
        <v>95960</v>
      </c>
      <c r="P4809" t="b">
        <f t="shared" si="745"/>
        <v>0</v>
      </c>
      <c r="T4809" s="136">
        <f t="shared" si="746"/>
        <v>95940</v>
      </c>
      <c r="U4809" t="e">
        <f>SQRT(($U$6/2)^2-($U$6/2)^2*'(OLD) bottom seam length'!T4809^2/($U$7/2)^2)</f>
        <v>#VALUE!</v>
      </c>
      <c r="W4809" s="136">
        <f t="shared" si="747"/>
        <v>95940</v>
      </c>
      <c r="X4809" t="e">
        <f>SQRT(($U$6/2)^2-($U$6/2)^2*'(OLD) bottom seam length'!W4809^2/($U$7/2)^2)</f>
        <v>#VALUE!</v>
      </c>
      <c r="Z4809" s="136">
        <f t="shared" si="748"/>
        <v>95940</v>
      </c>
      <c r="AA4809" t="e">
        <f>SQRT(($U$6/2)^2-($U$6/2)^2*'(OLD) bottom seam length'!Z4809^2/($U$7/2)^2)</f>
        <v>#VALUE!</v>
      </c>
      <c r="AC4809" s="136">
        <f t="shared" si="749"/>
        <v>95940</v>
      </c>
      <c r="AD4809" t="e">
        <f>SQRT(($U$6/2)^2-($U$6/2)^2*'(OLD) bottom seam length'!AC4809^2/($U$7/2)^2)</f>
        <v>#VALUE!</v>
      </c>
    </row>
    <row r="4810" spans="2:30">
      <c r="B4810" s="136">
        <f t="shared" si="740"/>
        <v>95980</v>
      </c>
      <c r="C4810" t="e">
        <f>SQRT(($C$5/2)^2-($C$5/2)^2*'(OLD) bottom seam length'!B4810^2/($C$6/2)^2)</f>
        <v>#DIV/0!</v>
      </c>
      <c r="E4810" s="136">
        <f t="shared" si="741"/>
        <v>95980</v>
      </c>
      <c r="F4810" t="e">
        <f>SQRT(($C$5/2)^2-($C$5/2)^2*'(OLD) bottom seam length'!E4810^2/($C$6/2)^2)</f>
        <v>#DIV/0!</v>
      </c>
      <c r="H4810" s="136">
        <f t="shared" si="742"/>
        <v>95980</v>
      </c>
      <c r="I4810" t="e">
        <f>SQRT(($C$5/2)^2-($C$5/2)^2*'(OLD) bottom seam length'!H4810^2/($C$6/2)^2)</f>
        <v>#DIV/0!</v>
      </c>
      <c r="K4810" s="136">
        <f t="shared" si="743"/>
        <v>95980</v>
      </c>
      <c r="L4810" t="e">
        <f>SQRT(($C$5/2)^2-($C$5/2)^2*'(OLD) bottom seam length'!K4810^2/($C$6/2)^2)</f>
        <v>#DIV/0!</v>
      </c>
      <c r="O4810" s="136">
        <f t="shared" si="744"/>
        <v>95980</v>
      </c>
      <c r="P4810" t="b">
        <f t="shared" si="745"/>
        <v>0</v>
      </c>
      <c r="T4810" s="136">
        <f t="shared" si="746"/>
        <v>95960</v>
      </c>
      <c r="U4810" t="e">
        <f>SQRT(($U$6/2)^2-($U$6/2)^2*'(OLD) bottom seam length'!T4810^2/($U$7/2)^2)</f>
        <v>#VALUE!</v>
      </c>
      <c r="W4810" s="136">
        <f t="shared" si="747"/>
        <v>95960</v>
      </c>
      <c r="X4810" t="e">
        <f>SQRT(($U$6/2)^2-($U$6/2)^2*'(OLD) bottom seam length'!W4810^2/($U$7/2)^2)</f>
        <v>#VALUE!</v>
      </c>
      <c r="Z4810" s="136">
        <f t="shared" si="748"/>
        <v>95960</v>
      </c>
      <c r="AA4810" t="e">
        <f>SQRT(($U$6/2)^2-($U$6/2)^2*'(OLD) bottom seam length'!Z4810^2/($U$7/2)^2)</f>
        <v>#VALUE!</v>
      </c>
      <c r="AC4810" s="136">
        <f t="shared" si="749"/>
        <v>95960</v>
      </c>
      <c r="AD4810" t="e">
        <f>SQRT(($U$6/2)^2-($U$6/2)^2*'(OLD) bottom seam length'!AC4810^2/($U$7/2)^2)</f>
        <v>#VALUE!</v>
      </c>
    </row>
    <row r="4811" spans="2:30">
      <c r="B4811" s="136">
        <f t="shared" si="740"/>
        <v>96000</v>
      </c>
      <c r="C4811" t="e">
        <f>SQRT(($C$5/2)^2-($C$5/2)^2*'(OLD) bottom seam length'!B4811^2/($C$6/2)^2)</f>
        <v>#DIV/0!</v>
      </c>
      <c r="E4811" s="136">
        <f t="shared" si="741"/>
        <v>96000</v>
      </c>
      <c r="F4811" t="e">
        <f>SQRT(($C$5/2)^2-($C$5/2)^2*'(OLD) bottom seam length'!E4811^2/($C$6/2)^2)</f>
        <v>#DIV/0!</v>
      </c>
      <c r="H4811" s="136">
        <f t="shared" si="742"/>
        <v>96000</v>
      </c>
      <c r="I4811" t="e">
        <f>SQRT(($C$5/2)^2-($C$5/2)^2*'(OLD) bottom seam length'!H4811^2/($C$6/2)^2)</f>
        <v>#DIV/0!</v>
      </c>
      <c r="K4811" s="136">
        <f t="shared" si="743"/>
        <v>96000</v>
      </c>
      <c r="L4811" t="e">
        <f>SQRT(($C$5/2)^2-($C$5/2)^2*'(OLD) bottom seam length'!K4811^2/($C$6/2)^2)</f>
        <v>#DIV/0!</v>
      </c>
      <c r="O4811" s="136">
        <f t="shared" si="744"/>
        <v>96000</v>
      </c>
      <c r="P4811" t="b">
        <f t="shared" si="745"/>
        <v>0</v>
      </c>
      <c r="T4811" s="136">
        <f t="shared" si="746"/>
        <v>95980</v>
      </c>
      <c r="U4811" t="e">
        <f>SQRT(($U$6/2)^2-($U$6/2)^2*'(OLD) bottom seam length'!T4811^2/($U$7/2)^2)</f>
        <v>#VALUE!</v>
      </c>
      <c r="W4811" s="136">
        <f t="shared" si="747"/>
        <v>95980</v>
      </c>
      <c r="X4811" t="e">
        <f>SQRT(($U$6/2)^2-($U$6/2)^2*'(OLD) bottom seam length'!W4811^2/($U$7/2)^2)</f>
        <v>#VALUE!</v>
      </c>
      <c r="Z4811" s="136">
        <f t="shared" si="748"/>
        <v>95980</v>
      </c>
      <c r="AA4811" t="e">
        <f>SQRT(($U$6/2)^2-($U$6/2)^2*'(OLD) bottom seam length'!Z4811^2/($U$7/2)^2)</f>
        <v>#VALUE!</v>
      </c>
      <c r="AC4811" s="136">
        <f t="shared" si="749"/>
        <v>95980</v>
      </c>
      <c r="AD4811" t="e">
        <f>SQRT(($U$6/2)^2-($U$6/2)^2*'(OLD) bottom seam length'!AC4811^2/($U$7/2)^2)</f>
        <v>#VALUE!</v>
      </c>
    </row>
    <row r="4812" spans="2:30">
      <c r="B4812" s="136">
        <f t="shared" ref="B4812:B4875" si="750">B4811+$C$7</f>
        <v>96020</v>
      </c>
      <c r="C4812" t="e">
        <f>SQRT(($C$5/2)^2-($C$5/2)^2*'(OLD) bottom seam length'!B4812^2/($C$6/2)^2)</f>
        <v>#DIV/0!</v>
      </c>
      <c r="E4812" s="136">
        <f t="shared" ref="E4812:E4875" si="751">E4811+$C$7</f>
        <v>96020</v>
      </c>
      <c r="F4812" t="e">
        <f>SQRT(($C$5/2)^2-($C$5/2)^2*'(OLD) bottom seam length'!E4812^2/($C$6/2)^2)</f>
        <v>#DIV/0!</v>
      </c>
      <c r="H4812" s="136">
        <f t="shared" ref="H4812:H4875" si="752">H4811+$C$7</f>
        <v>96020</v>
      </c>
      <c r="I4812" t="e">
        <f>SQRT(($C$5/2)^2-($C$5/2)^2*'(OLD) bottom seam length'!H4812^2/($C$6/2)^2)</f>
        <v>#DIV/0!</v>
      </c>
      <c r="K4812" s="136">
        <f t="shared" ref="K4812:K4875" si="753">K4811+$C$7</f>
        <v>96020</v>
      </c>
      <c r="L4812" t="e">
        <f>SQRT(($C$5/2)^2-($C$5/2)^2*'(OLD) bottom seam length'!K4812^2/($C$6/2)^2)</f>
        <v>#DIV/0!</v>
      </c>
      <c r="O4812" s="136">
        <f t="shared" ref="O4812:O4875" si="754">O4811+$C$7</f>
        <v>96020</v>
      </c>
      <c r="P4812" t="b">
        <f t="shared" ref="P4812:P4875" si="755">IF(O4812&lt;=$P$6,$P$5)</f>
        <v>0</v>
      </c>
      <c r="T4812" s="136">
        <f t="shared" si="746"/>
        <v>96000</v>
      </c>
      <c r="U4812" t="e">
        <f>SQRT(($U$6/2)^2-($U$6/2)^2*'(OLD) bottom seam length'!T4812^2/($U$7/2)^2)</f>
        <v>#VALUE!</v>
      </c>
      <c r="W4812" s="136">
        <f t="shared" si="747"/>
        <v>96000</v>
      </c>
      <c r="X4812" t="e">
        <f>SQRT(($U$6/2)^2-($U$6/2)^2*'(OLD) bottom seam length'!W4812^2/($U$7/2)^2)</f>
        <v>#VALUE!</v>
      </c>
      <c r="Z4812" s="136">
        <f t="shared" si="748"/>
        <v>96000</v>
      </c>
      <c r="AA4812" t="e">
        <f>SQRT(($U$6/2)^2-($U$6/2)^2*'(OLD) bottom seam length'!Z4812^2/($U$7/2)^2)</f>
        <v>#VALUE!</v>
      </c>
      <c r="AC4812" s="136">
        <f t="shared" si="749"/>
        <v>96000</v>
      </c>
      <c r="AD4812" t="e">
        <f>SQRT(($U$6/2)^2-($U$6/2)^2*'(OLD) bottom seam length'!AC4812^2/($U$7/2)^2)</f>
        <v>#VALUE!</v>
      </c>
    </row>
    <row r="4813" spans="2:30">
      <c r="B4813" s="136">
        <f t="shared" si="750"/>
        <v>96040</v>
      </c>
      <c r="C4813" t="e">
        <f>SQRT(($C$5/2)^2-($C$5/2)^2*'(OLD) bottom seam length'!B4813^2/($C$6/2)^2)</f>
        <v>#DIV/0!</v>
      </c>
      <c r="E4813" s="136">
        <f t="shared" si="751"/>
        <v>96040</v>
      </c>
      <c r="F4813" t="e">
        <f>SQRT(($C$5/2)^2-($C$5/2)^2*'(OLD) bottom seam length'!E4813^2/($C$6/2)^2)</f>
        <v>#DIV/0!</v>
      </c>
      <c r="H4813" s="136">
        <f t="shared" si="752"/>
        <v>96040</v>
      </c>
      <c r="I4813" t="e">
        <f>SQRT(($C$5/2)^2-($C$5/2)^2*'(OLD) bottom seam length'!H4813^2/($C$6/2)^2)</f>
        <v>#DIV/0!</v>
      </c>
      <c r="K4813" s="136">
        <f t="shared" si="753"/>
        <v>96040</v>
      </c>
      <c r="L4813" t="e">
        <f>SQRT(($C$5/2)^2-($C$5/2)^2*'(OLD) bottom seam length'!K4813^2/($C$6/2)^2)</f>
        <v>#DIV/0!</v>
      </c>
      <c r="O4813" s="136">
        <f t="shared" si="754"/>
        <v>96040</v>
      </c>
      <c r="P4813" t="b">
        <f t="shared" si="755"/>
        <v>0</v>
      </c>
      <c r="T4813" s="136">
        <f t="shared" ref="T4813:T4876" si="756">T4812+$C$7</f>
        <v>96020</v>
      </c>
      <c r="U4813" t="e">
        <f>SQRT(($U$6/2)^2-($U$6/2)^2*'(OLD) bottom seam length'!T4813^2/($U$7/2)^2)</f>
        <v>#VALUE!</v>
      </c>
      <c r="W4813" s="136">
        <f t="shared" ref="W4813:W4876" si="757">W4812+$C$7</f>
        <v>96020</v>
      </c>
      <c r="X4813" t="e">
        <f>SQRT(($U$6/2)^2-($U$6/2)^2*'(OLD) bottom seam length'!W4813^2/($U$7/2)^2)</f>
        <v>#VALUE!</v>
      </c>
      <c r="Z4813" s="136">
        <f t="shared" ref="Z4813:Z4876" si="758">Z4812+$C$7</f>
        <v>96020</v>
      </c>
      <c r="AA4813" t="e">
        <f>SQRT(($U$6/2)^2-($U$6/2)^2*'(OLD) bottom seam length'!Z4813^2/($U$7/2)^2)</f>
        <v>#VALUE!</v>
      </c>
      <c r="AC4813" s="136">
        <f t="shared" ref="AC4813:AC4876" si="759">AC4812+$C$7</f>
        <v>96020</v>
      </c>
      <c r="AD4813" t="e">
        <f>SQRT(($U$6/2)^2-($U$6/2)^2*'(OLD) bottom seam length'!AC4813^2/($U$7/2)^2)</f>
        <v>#VALUE!</v>
      </c>
    </row>
    <row r="4814" spans="2:30">
      <c r="B4814" s="136">
        <f t="shared" si="750"/>
        <v>96060</v>
      </c>
      <c r="C4814" t="e">
        <f>SQRT(($C$5/2)^2-($C$5/2)^2*'(OLD) bottom seam length'!B4814^2/($C$6/2)^2)</f>
        <v>#DIV/0!</v>
      </c>
      <c r="E4814" s="136">
        <f t="shared" si="751"/>
        <v>96060</v>
      </c>
      <c r="F4814" t="e">
        <f>SQRT(($C$5/2)^2-($C$5/2)^2*'(OLD) bottom seam length'!E4814^2/($C$6/2)^2)</f>
        <v>#DIV/0!</v>
      </c>
      <c r="H4814" s="136">
        <f t="shared" si="752"/>
        <v>96060</v>
      </c>
      <c r="I4814" t="e">
        <f>SQRT(($C$5/2)^2-($C$5/2)^2*'(OLD) bottom seam length'!H4814^2/($C$6/2)^2)</f>
        <v>#DIV/0!</v>
      </c>
      <c r="K4814" s="136">
        <f t="shared" si="753"/>
        <v>96060</v>
      </c>
      <c r="L4814" t="e">
        <f>SQRT(($C$5/2)^2-($C$5/2)^2*'(OLD) bottom seam length'!K4814^2/($C$6/2)^2)</f>
        <v>#DIV/0!</v>
      </c>
      <c r="O4814" s="136">
        <f t="shared" si="754"/>
        <v>96060</v>
      </c>
      <c r="P4814" t="b">
        <f t="shared" si="755"/>
        <v>0</v>
      </c>
      <c r="T4814" s="136">
        <f t="shared" si="756"/>
        <v>96040</v>
      </c>
      <c r="U4814" t="e">
        <f>SQRT(($U$6/2)^2-($U$6/2)^2*'(OLD) bottom seam length'!T4814^2/($U$7/2)^2)</f>
        <v>#VALUE!</v>
      </c>
      <c r="W4814" s="136">
        <f t="shared" si="757"/>
        <v>96040</v>
      </c>
      <c r="X4814" t="e">
        <f>SQRT(($U$6/2)^2-($U$6/2)^2*'(OLD) bottom seam length'!W4814^2/($U$7/2)^2)</f>
        <v>#VALUE!</v>
      </c>
      <c r="Z4814" s="136">
        <f t="shared" si="758"/>
        <v>96040</v>
      </c>
      <c r="AA4814" t="e">
        <f>SQRT(($U$6/2)^2-($U$6/2)^2*'(OLD) bottom seam length'!Z4814^2/($U$7/2)^2)</f>
        <v>#VALUE!</v>
      </c>
      <c r="AC4814" s="136">
        <f t="shared" si="759"/>
        <v>96040</v>
      </c>
      <c r="AD4814" t="e">
        <f>SQRT(($U$6/2)^2-($U$6/2)^2*'(OLD) bottom seam length'!AC4814^2/($U$7/2)^2)</f>
        <v>#VALUE!</v>
      </c>
    </row>
    <row r="4815" spans="2:30">
      <c r="B4815" s="136">
        <f t="shared" si="750"/>
        <v>96080</v>
      </c>
      <c r="C4815" t="e">
        <f>SQRT(($C$5/2)^2-($C$5/2)^2*'(OLD) bottom seam length'!B4815^2/($C$6/2)^2)</f>
        <v>#DIV/0!</v>
      </c>
      <c r="E4815" s="136">
        <f t="shared" si="751"/>
        <v>96080</v>
      </c>
      <c r="F4815" t="e">
        <f>SQRT(($C$5/2)^2-($C$5/2)^2*'(OLD) bottom seam length'!E4815^2/($C$6/2)^2)</f>
        <v>#DIV/0!</v>
      </c>
      <c r="H4815" s="136">
        <f t="shared" si="752"/>
        <v>96080</v>
      </c>
      <c r="I4815" t="e">
        <f>SQRT(($C$5/2)^2-($C$5/2)^2*'(OLD) bottom seam length'!H4815^2/($C$6/2)^2)</f>
        <v>#DIV/0!</v>
      </c>
      <c r="K4815" s="136">
        <f t="shared" si="753"/>
        <v>96080</v>
      </c>
      <c r="L4815" t="e">
        <f>SQRT(($C$5/2)^2-($C$5/2)^2*'(OLD) bottom seam length'!K4815^2/($C$6/2)^2)</f>
        <v>#DIV/0!</v>
      </c>
      <c r="O4815" s="136">
        <f t="shared" si="754"/>
        <v>96080</v>
      </c>
      <c r="P4815" t="b">
        <f t="shared" si="755"/>
        <v>0</v>
      </c>
      <c r="T4815" s="136">
        <f t="shared" si="756"/>
        <v>96060</v>
      </c>
      <c r="U4815" t="e">
        <f>SQRT(($U$6/2)^2-($U$6/2)^2*'(OLD) bottom seam length'!T4815^2/($U$7/2)^2)</f>
        <v>#VALUE!</v>
      </c>
      <c r="W4815" s="136">
        <f t="shared" si="757"/>
        <v>96060</v>
      </c>
      <c r="X4815" t="e">
        <f>SQRT(($U$6/2)^2-($U$6/2)^2*'(OLD) bottom seam length'!W4815^2/($U$7/2)^2)</f>
        <v>#VALUE!</v>
      </c>
      <c r="Z4815" s="136">
        <f t="shared" si="758"/>
        <v>96060</v>
      </c>
      <c r="AA4815" t="e">
        <f>SQRT(($U$6/2)^2-($U$6/2)^2*'(OLD) bottom seam length'!Z4815^2/($U$7/2)^2)</f>
        <v>#VALUE!</v>
      </c>
      <c r="AC4815" s="136">
        <f t="shared" si="759"/>
        <v>96060</v>
      </c>
      <c r="AD4815" t="e">
        <f>SQRT(($U$6/2)^2-($U$6/2)^2*'(OLD) bottom seam length'!AC4815^2/($U$7/2)^2)</f>
        <v>#VALUE!</v>
      </c>
    </row>
    <row r="4816" spans="2:30">
      <c r="B4816" s="136">
        <f t="shared" si="750"/>
        <v>96100</v>
      </c>
      <c r="C4816" t="e">
        <f>SQRT(($C$5/2)^2-($C$5/2)^2*'(OLD) bottom seam length'!B4816^2/($C$6/2)^2)</f>
        <v>#DIV/0!</v>
      </c>
      <c r="E4816" s="136">
        <f t="shared" si="751"/>
        <v>96100</v>
      </c>
      <c r="F4816" t="e">
        <f>SQRT(($C$5/2)^2-($C$5/2)^2*'(OLD) bottom seam length'!E4816^2/($C$6/2)^2)</f>
        <v>#DIV/0!</v>
      </c>
      <c r="H4816" s="136">
        <f t="shared" si="752"/>
        <v>96100</v>
      </c>
      <c r="I4816" t="e">
        <f>SQRT(($C$5/2)^2-($C$5/2)^2*'(OLD) bottom seam length'!H4816^2/($C$6/2)^2)</f>
        <v>#DIV/0!</v>
      </c>
      <c r="K4816" s="136">
        <f t="shared" si="753"/>
        <v>96100</v>
      </c>
      <c r="L4816" t="e">
        <f>SQRT(($C$5/2)^2-($C$5/2)^2*'(OLD) bottom seam length'!K4816^2/($C$6/2)^2)</f>
        <v>#DIV/0!</v>
      </c>
      <c r="O4816" s="136">
        <f t="shared" si="754"/>
        <v>96100</v>
      </c>
      <c r="P4816" t="b">
        <f t="shared" si="755"/>
        <v>0</v>
      </c>
      <c r="T4816" s="136">
        <f t="shared" si="756"/>
        <v>96080</v>
      </c>
      <c r="U4816" t="e">
        <f>SQRT(($U$6/2)^2-($U$6/2)^2*'(OLD) bottom seam length'!T4816^2/($U$7/2)^2)</f>
        <v>#VALUE!</v>
      </c>
      <c r="W4816" s="136">
        <f t="shared" si="757"/>
        <v>96080</v>
      </c>
      <c r="X4816" t="e">
        <f>SQRT(($U$6/2)^2-($U$6/2)^2*'(OLD) bottom seam length'!W4816^2/($U$7/2)^2)</f>
        <v>#VALUE!</v>
      </c>
      <c r="Z4816" s="136">
        <f t="shared" si="758"/>
        <v>96080</v>
      </c>
      <c r="AA4816" t="e">
        <f>SQRT(($U$6/2)^2-($U$6/2)^2*'(OLD) bottom seam length'!Z4816^2/($U$7/2)^2)</f>
        <v>#VALUE!</v>
      </c>
      <c r="AC4816" s="136">
        <f t="shared" si="759"/>
        <v>96080</v>
      </c>
      <c r="AD4816" t="e">
        <f>SQRT(($U$6/2)^2-($U$6/2)^2*'(OLD) bottom seam length'!AC4816^2/($U$7/2)^2)</f>
        <v>#VALUE!</v>
      </c>
    </row>
    <row r="4817" spans="2:30">
      <c r="B4817" s="136">
        <f t="shared" si="750"/>
        <v>96120</v>
      </c>
      <c r="C4817" t="e">
        <f>SQRT(($C$5/2)^2-($C$5/2)^2*'(OLD) bottom seam length'!B4817^2/($C$6/2)^2)</f>
        <v>#DIV/0!</v>
      </c>
      <c r="E4817" s="136">
        <f t="shared" si="751"/>
        <v>96120</v>
      </c>
      <c r="F4817" t="e">
        <f>SQRT(($C$5/2)^2-($C$5/2)^2*'(OLD) bottom seam length'!E4817^2/($C$6/2)^2)</f>
        <v>#DIV/0!</v>
      </c>
      <c r="H4817" s="136">
        <f t="shared" si="752"/>
        <v>96120</v>
      </c>
      <c r="I4817" t="e">
        <f>SQRT(($C$5/2)^2-($C$5/2)^2*'(OLD) bottom seam length'!H4817^2/($C$6/2)^2)</f>
        <v>#DIV/0!</v>
      </c>
      <c r="K4817" s="136">
        <f t="shared" si="753"/>
        <v>96120</v>
      </c>
      <c r="L4817" t="e">
        <f>SQRT(($C$5/2)^2-($C$5/2)^2*'(OLD) bottom seam length'!K4817^2/($C$6/2)^2)</f>
        <v>#DIV/0!</v>
      </c>
      <c r="O4817" s="136">
        <f t="shared" si="754"/>
        <v>96120</v>
      </c>
      <c r="P4817" t="b">
        <f t="shared" si="755"/>
        <v>0</v>
      </c>
      <c r="T4817" s="136">
        <f t="shared" si="756"/>
        <v>96100</v>
      </c>
      <c r="U4817" t="e">
        <f>SQRT(($U$6/2)^2-($U$6/2)^2*'(OLD) bottom seam length'!T4817^2/($U$7/2)^2)</f>
        <v>#VALUE!</v>
      </c>
      <c r="W4817" s="136">
        <f t="shared" si="757"/>
        <v>96100</v>
      </c>
      <c r="X4817" t="e">
        <f>SQRT(($U$6/2)^2-($U$6/2)^2*'(OLD) bottom seam length'!W4817^2/($U$7/2)^2)</f>
        <v>#VALUE!</v>
      </c>
      <c r="Z4817" s="136">
        <f t="shared" si="758"/>
        <v>96100</v>
      </c>
      <c r="AA4817" t="e">
        <f>SQRT(($U$6/2)^2-($U$6/2)^2*'(OLD) bottom seam length'!Z4817^2/($U$7/2)^2)</f>
        <v>#VALUE!</v>
      </c>
      <c r="AC4817" s="136">
        <f t="shared" si="759"/>
        <v>96100</v>
      </c>
      <c r="AD4817" t="e">
        <f>SQRT(($U$6/2)^2-($U$6/2)^2*'(OLD) bottom seam length'!AC4817^2/($U$7/2)^2)</f>
        <v>#VALUE!</v>
      </c>
    </row>
    <row r="4818" spans="2:30">
      <c r="B4818" s="136">
        <f t="shared" si="750"/>
        <v>96140</v>
      </c>
      <c r="C4818" t="e">
        <f>SQRT(($C$5/2)^2-($C$5/2)^2*'(OLD) bottom seam length'!B4818^2/($C$6/2)^2)</f>
        <v>#DIV/0!</v>
      </c>
      <c r="E4818" s="136">
        <f t="shared" si="751"/>
        <v>96140</v>
      </c>
      <c r="F4818" t="e">
        <f>SQRT(($C$5/2)^2-($C$5/2)^2*'(OLD) bottom seam length'!E4818^2/($C$6/2)^2)</f>
        <v>#DIV/0!</v>
      </c>
      <c r="H4818" s="136">
        <f t="shared" si="752"/>
        <v>96140</v>
      </c>
      <c r="I4818" t="e">
        <f>SQRT(($C$5/2)^2-($C$5/2)^2*'(OLD) bottom seam length'!H4818^2/($C$6/2)^2)</f>
        <v>#DIV/0!</v>
      </c>
      <c r="K4818" s="136">
        <f t="shared" si="753"/>
        <v>96140</v>
      </c>
      <c r="L4818" t="e">
        <f>SQRT(($C$5/2)^2-($C$5/2)^2*'(OLD) bottom seam length'!K4818^2/($C$6/2)^2)</f>
        <v>#DIV/0!</v>
      </c>
      <c r="O4818" s="136">
        <f t="shared" si="754"/>
        <v>96140</v>
      </c>
      <c r="P4818" t="b">
        <f t="shared" si="755"/>
        <v>0</v>
      </c>
      <c r="T4818" s="136">
        <f t="shared" si="756"/>
        <v>96120</v>
      </c>
      <c r="U4818" t="e">
        <f>SQRT(($U$6/2)^2-($U$6/2)^2*'(OLD) bottom seam length'!T4818^2/($U$7/2)^2)</f>
        <v>#VALUE!</v>
      </c>
      <c r="W4818" s="136">
        <f t="shared" si="757"/>
        <v>96120</v>
      </c>
      <c r="X4818" t="e">
        <f>SQRT(($U$6/2)^2-($U$6/2)^2*'(OLD) bottom seam length'!W4818^2/($U$7/2)^2)</f>
        <v>#VALUE!</v>
      </c>
      <c r="Z4818" s="136">
        <f t="shared" si="758"/>
        <v>96120</v>
      </c>
      <c r="AA4818" t="e">
        <f>SQRT(($U$6/2)^2-($U$6/2)^2*'(OLD) bottom seam length'!Z4818^2/($U$7/2)^2)</f>
        <v>#VALUE!</v>
      </c>
      <c r="AC4818" s="136">
        <f t="shared" si="759"/>
        <v>96120</v>
      </c>
      <c r="AD4818" t="e">
        <f>SQRT(($U$6/2)^2-($U$6/2)^2*'(OLD) bottom seam length'!AC4818^2/($U$7/2)^2)</f>
        <v>#VALUE!</v>
      </c>
    </row>
    <row r="4819" spans="2:30">
      <c r="B4819" s="136">
        <f t="shared" si="750"/>
        <v>96160</v>
      </c>
      <c r="C4819" t="e">
        <f>SQRT(($C$5/2)^2-($C$5/2)^2*'(OLD) bottom seam length'!B4819^2/($C$6/2)^2)</f>
        <v>#DIV/0!</v>
      </c>
      <c r="E4819" s="136">
        <f t="shared" si="751"/>
        <v>96160</v>
      </c>
      <c r="F4819" t="e">
        <f>SQRT(($C$5/2)^2-($C$5/2)^2*'(OLD) bottom seam length'!E4819^2/($C$6/2)^2)</f>
        <v>#DIV/0!</v>
      </c>
      <c r="H4819" s="136">
        <f t="shared" si="752"/>
        <v>96160</v>
      </c>
      <c r="I4819" t="e">
        <f>SQRT(($C$5/2)^2-($C$5/2)^2*'(OLD) bottom seam length'!H4819^2/($C$6/2)^2)</f>
        <v>#DIV/0!</v>
      </c>
      <c r="K4819" s="136">
        <f t="shared" si="753"/>
        <v>96160</v>
      </c>
      <c r="L4819" t="e">
        <f>SQRT(($C$5/2)^2-($C$5/2)^2*'(OLD) bottom seam length'!K4819^2/($C$6/2)^2)</f>
        <v>#DIV/0!</v>
      </c>
      <c r="O4819" s="136">
        <f t="shared" si="754"/>
        <v>96160</v>
      </c>
      <c r="P4819" t="b">
        <f t="shared" si="755"/>
        <v>0</v>
      </c>
      <c r="T4819" s="136">
        <f t="shared" si="756"/>
        <v>96140</v>
      </c>
      <c r="U4819" t="e">
        <f>SQRT(($U$6/2)^2-($U$6/2)^2*'(OLD) bottom seam length'!T4819^2/($U$7/2)^2)</f>
        <v>#VALUE!</v>
      </c>
      <c r="W4819" s="136">
        <f t="shared" si="757"/>
        <v>96140</v>
      </c>
      <c r="X4819" t="e">
        <f>SQRT(($U$6/2)^2-($U$6/2)^2*'(OLD) bottom seam length'!W4819^2/($U$7/2)^2)</f>
        <v>#VALUE!</v>
      </c>
      <c r="Z4819" s="136">
        <f t="shared" si="758"/>
        <v>96140</v>
      </c>
      <c r="AA4819" t="e">
        <f>SQRT(($U$6/2)^2-($U$6/2)^2*'(OLD) bottom seam length'!Z4819^2/($U$7/2)^2)</f>
        <v>#VALUE!</v>
      </c>
      <c r="AC4819" s="136">
        <f t="shared" si="759"/>
        <v>96140</v>
      </c>
      <c r="AD4819" t="e">
        <f>SQRT(($U$6/2)^2-($U$6/2)^2*'(OLD) bottom seam length'!AC4819^2/($U$7/2)^2)</f>
        <v>#VALUE!</v>
      </c>
    </row>
    <row r="4820" spans="2:30">
      <c r="B4820" s="136">
        <f t="shared" si="750"/>
        <v>96180</v>
      </c>
      <c r="C4820" t="e">
        <f>SQRT(($C$5/2)^2-($C$5/2)^2*'(OLD) bottom seam length'!B4820^2/($C$6/2)^2)</f>
        <v>#DIV/0!</v>
      </c>
      <c r="E4820" s="136">
        <f t="shared" si="751"/>
        <v>96180</v>
      </c>
      <c r="F4820" t="e">
        <f>SQRT(($C$5/2)^2-($C$5/2)^2*'(OLD) bottom seam length'!E4820^2/($C$6/2)^2)</f>
        <v>#DIV/0!</v>
      </c>
      <c r="H4820" s="136">
        <f t="shared" si="752"/>
        <v>96180</v>
      </c>
      <c r="I4820" t="e">
        <f>SQRT(($C$5/2)^2-($C$5/2)^2*'(OLD) bottom seam length'!H4820^2/($C$6/2)^2)</f>
        <v>#DIV/0!</v>
      </c>
      <c r="K4820" s="136">
        <f t="shared" si="753"/>
        <v>96180</v>
      </c>
      <c r="L4820" t="e">
        <f>SQRT(($C$5/2)^2-($C$5/2)^2*'(OLD) bottom seam length'!K4820^2/($C$6/2)^2)</f>
        <v>#DIV/0!</v>
      </c>
      <c r="O4820" s="136">
        <f t="shared" si="754"/>
        <v>96180</v>
      </c>
      <c r="P4820" t="b">
        <f t="shared" si="755"/>
        <v>0</v>
      </c>
      <c r="T4820" s="136">
        <f t="shared" si="756"/>
        <v>96160</v>
      </c>
      <c r="U4820" t="e">
        <f>SQRT(($U$6/2)^2-($U$6/2)^2*'(OLD) bottom seam length'!T4820^2/($U$7/2)^2)</f>
        <v>#VALUE!</v>
      </c>
      <c r="W4820" s="136">
        <f t="shared" si="757"/>
        <v>96160</v>
      </c>
      <c r="X4820" t="e">
        <f>SQRT(($U$6/2)^2-($U$6/2)^2*'(OLD) bottom seam length'!W4820^2/($U$7/2)^2)</f>
        <v>#VALUE!</v>
      </c>
      <c r="Z4820" s="136">
        <f t="shared" si="758"/>
        <v>96160</v>
      </c>
      <c r="AA4820" t="e">
        <f>SQRT(($U$6/2)^2-($U$6/2)^2*'(OLD) bottom seam length'!Z4820^2/($U$7/2)^2)</f>
        <v>#VALUE!</v>
      </c>
      <c r="AC4820" s="136">
        <f t="shared" si="759"/>
        <v>96160</v>
      </c>
      <c r="AD4820" t="e">
        <f>SQRT(($U$6/2)^2-($U$6/2)^2*'(OLD) bottom seam length'!AC4820^2/($U$7/2)^2)</f>
        <v>#VALUE!</v>
      </c>
    </row>
    <row r="4821" spans="2:30">
      <c r="B4821" s="136">
        <f t="shared" si="750"/>
        <v>96200</v>
      </c>
      <c r="C4821" t="e">
        <f>SQRT(($C$5/2)^2-($C$5/2)^2*'(OLD) bottom seam length'!B4821^2/($C$6/2)^2)</f>
        <v>#DIV/0!</v>
      </c>
      <c r="E4821" s="136">
        <f t="shared" si="751"/>
        <v>96200</v>
      </c>
      <c r="F4821" t="e">
        <f>SQRT(($C$5/2)^2-($C$5/2)^2*'(OLD) bottom seam length'!E4821^2/($C$6/2)^2)</f>
        <v>#DIV/0!</v>
      </c>
      <c r="H4821" s="136">
        <f t="shared" si="752"/>
        <v>96200</v>
      </c>
      <c r="I4821" t="e">
        <f>SQRT(($C$5/2)^2-($C$5/2)^2*'(OLD) bottom seam length'!H4821^2/($C$6/2)^2)</f>
        <v>#DIV/0!</v>
      </c>
      <c r="K4821" s="136">
        <f t="shared" si="753"/>
        <v>96200</v>
      </c>
      <c r="L4821" t="e">
        <f>SQRT(($C$5/2)^2-($C$5/2)^2*'(OLD) bottom seam length'!K4821^2/($C$6/2)^2)</f>
        <v>#DIV/0!</v>
      </c>
      <c r="O4821" s="136">
        <f t="shared" si="754"/>
        <v>96200</v>
      </c>
      <c r="P4821" t="b">
        <f t="shared" si="755"/>
        <v>0</v>
      </c>
      <c r="T4821" s="136">
        <f t="shared" si="756"/>
        <v>96180</v>
      </c>
      <c r="U4821" t="e">
        <f>SQRT(($U$6/2)^2-($U$6/2)^2*'(OLD) bottom seam length'!T4821^2/($U$7/2)^2)</f>
        <v>#VALUE!</v>
      </c>
      <c r="W4821" s="136">
        <f t="shared" si="757"/>
        <v>96180</v>
      </c>
      <c r="X4821" t="e">
        <f>SQRT(($U$6/2)^2-($U$6/2)^2*'(OLD) bottom seam length'!W4821^2/($U$7/2)^2)</f>
        <v>#VALUE!</v>
      </c>
      <c r="Z4821" s="136">
        <f t="shared" si="758"/>
        <v>96180</v>
      </c>
      <c r="AA4821" t="e">
        <f>SQRT(($U$6/2)^2-($U$6/2)^2*'(OLD) bottom seam length'!Z4821^2/($U$7/2)^2)</f>
        <v>#VALUE!</v>
      </c>
      <c r="AC4821" s="136">
        <f t="shared" si="759"/>
        <v>96180</v>
      </c>
      <c r="AD4821" t="e">
        <f>SQRT(($U$6/2)^2-($U$6/2)^2*'(OLD) bottom seam length'!AC4821^2/($U$7/2)^2)</f>
        <v>#VALUE!</v>
      </c>
    </row>
    <row r="4822" spans="2:30">
      <c r="B4822" s="136">
        <f t="shared" si="750"/>
        <v>96220</v>
      </c>
      <c r="C4822" t="e">
        <f>SQRT(($C$5/2)^2-($C$5/2)^2*'(OLD) bottom seam length'!B4822^2/($C$6/2)^2)</f>
        <v>#DIV/0!</v>
      </c>
      <c r="E4822" s="136">
        <f t="shared" si="751"/>
        <v>96220</v>
      </c>
      <c r="F4822" t="e">
        <f>SQRT(($C$5/2)^2-($C$5/2)^2*'(OLD) bottom seam length'!E4822^2/($C$6/2)^2)</f>
        <v>#DIV/0!</v>
      </c>
      <c r="H4822" s="136">
        <f t="shared" si="752"/>
        <v>96220</v>
      </c>
      <c r="I4822" t="e">
        <f>SQRT(($C$5/2)^2-($C$5/2)^2*'(OLD) bottom seam length'!H4822^2/($C$6/2)^2)</f>
        <v>#DIV/0!</v>
      </c>
      <c r="K4822" s="136">
        <f t="shared" si="753"/>
        <v>96220</v>
      </c>
      <c r="L4822" t="e">
        <f>SQRT(($C$5/2)^2-($C$5/2)^2*'(OLD) bottom seam length'!K4822^2/($C$6/2)^2)</f>
        <v>#DIV/0!</v>
      </c>
      <c r="O4822" s="136">
        <f t="shared" si="754"/>
        <v>96220</v>
      </c>
      <c r="P4822" t="b">
        <f t="shared" si="755"/>
        <v>0</v>
      </c>
      <c r="T4822" s="136">
        <f t="shared" si="756"/>
        <v>96200</v>
      </c>
      <c r="U4822" t="e">
        <f>SQRT(($U$6/2)^2-($U$6/2)^2*'(OLD) bottom seam length'!T4822^2/($U$7/2)^2)</f>
        <v>#VALUE!</v>
      </c>
      <c r="W4822" s="136">
        <f t="shared" si="757"/>
        <v>96200</v>
      </c>
      <c r="X4822" t="e">
        <f>SQRT(($U$6/2)^2-($U$6/2)^2*'(OLD) bottom seam length'!W4822^2/($U$7/2)^2)</f>
        <v>#VALUE!</v>
      </c>
      <c r="Z4822" s="136">
        <f t="shared" si="758"/>
        <v>96200</v>
      </c>
      <c r="AA4822" t="e">
        <f>SQRT(($U$6/2)^2-($U$6/2)^2*'(OLD) bottom seam length'!Z4822^2/($U$7/2)^2)</f>
        <v>#VALUE!</v>
      </c>
      <c r="AC4822" s="136">
        <f t="shared" si="759"/>
        <v>96200</v>
      </c>
      <c r="AD4822" t="e">
        <f>SQRT(($U$6/2)^2-($U$6/2)^2*'(OLD) bottom seam length'!AC4822^2/($U$7/2)^2)</f>
        <v>#VALUE!</v>
      </c>
    </row>
    <row r="4823" spans="2:30">
      <c r="B4823" s="136">
        <f t="shared" si="750"/>
        <v>96240</v>
      </c>
      <c r="C4823" t="e">
        <f>SQRT(($C$5/2)^2-($C$5/2)^2*'(OLD) bottom seam length'!B4823^2/($C$6/2)^2)</f>
        <v>#DIV/0!</v>
      </c>
      <c r="E4823" s="136">
        <f t="shared" si="751"/>
        <v>96240</v>
      </c>
      <c r="F4823" t="e">
        <f>SQRT(($C$5/2)^2-($C$5/2)^2*'(OLD) bottom seam length'!E4823^2/($C$6/2)^2)</f>
        <v>#DIV/0!</v>
      </c>
      <c r="H4823" s="136">
        <f t="shared" si="752"/>
        <v>96240</v>
      </c>
      <c r="I4823" t="e">
        <f>SQRT(($C$5/2)^2-($C$5/2)^2*'(OLD) bottom seam length'!H4823^2/($C$6/2)^2)</f>
        <v>#DIV/0!</v>
      </c>
      <c r="K4823" s="136">
        <f t="shared" si="753"/>
        <v>96240</v>
      </c>
      <c r="L4823" t="e">
        <f>SQRT(($C$5/2)^2-($C$5/2)^2*'(OLD) bottom seam length'!K4823^2/($C$6/2)^2)</f>
        <v>#DIV/0!</v>
      </c>
      <c r="O4823" s="136">
        <f t="shared" si="754"/>
        <v>96240</v>
      </c>
      <c r="P4823" t="b">
        <f t="shared" si="755"/>
        <v>0</v>
      </c>
      <c r="T4823" s="136">
        <f t="shared" si="756"/>
        <v>96220</v>
      </c>
      <c r="U4823" t="e">
        <f>SQRT(($U$6/2)^2-($U$6/2)^2*'(OLD) bottom seam length'!T4823^2/($U$7/2)^2)</f>
        <v>#VALUE!</v>
      </c>
      <c r="W4823" s="136">
        <f t="shared" si="757"/>
        <v>96220</v>
      </c>
      <c r="X4823" t="e">
        <f>SQRT(($U$6/2)^2-($U$6/2)^2*'(OLD) bottom seam length'!W4823^2/($U$7/2)^2)</f>
        <v>#VALUE!</v>
      </c>
      <c r="Z4823" s="136">
        <f t="shared" si="758"/>
        <v>96220</v>
      </c>
      <c r="AA4823" t="e">
        <f>SQRT(($U$6/2)^2-($U$6/2)^2*'(OLD) bottom seam length'!Z4823^2/($U$7/2)^2)</f>
        <v>#VALUE!</v>
      </c>
      <c r="AC4823" s="136">
        <f t="shared" si="759"/>
        <v>96220</v>
      </c>
      <c r="AD4823" t="e">
        <f>SQRT(($U$6/2)^2-($U$6/2)^2*'(OLD) bottom seam length'!AC4823^2/($U$7/2)^2)</f>
        <v>#VALUE!</v>
      </c>
    </row>
    <row r="4824" spans="2:30">
      <c r="B4824" s="136">
        <f t="shared" si="750"/>
        <v>96260</v>
      </c>
      <c r="C4824" t="e">
        <f>SQRT(($C$5/2)^2-($C$5/2)^2*'(OLD) bottom seam length'!B4824^2/($C$6/2)^2)</f>
        <v>#DIV/0!</v>
      </c>
      <c r="E4824" s="136">
        <f t="shared" si="751"/>
        <v>96260</v>
      </c>
      <c r="F4824" t="e">
        <f>SQRT(($C$5/2)^2-($C$5/2)^2*'(OLD) bottom seam length'!E4824^2/($C$6/2)^2)</f>
        <v>#DIV/0!</v>
      </c>
      <c r="H4824" s="136">
        <f t="shared" si="752"/>
        <v>96260</v>
      </c>
      <c r="I4824" t="e">
        <f>SQRT(($C$5/2)^2-($C$5/2)^2*'(OLD) bottom seam length'!H4824^2/($C$6/2)^2)</f>
        <v>#DIV/0!</v>
      </c>
      <c r="K4824" s="136">
        <f t="shared" si="753"/>
        <v>96260</v>
      </c>
      <c r="L4824" t="e">
        <f>SQRT(($C$5/2)^2-($C$5/2)^2*'(OLD) bottom seam length'!K4824^2/($C$6/2)^2)</f>
        <v>#DIV/0!</v>
      </c>
      <c r="O4824" s="136">
        <f t="shared" si="754"/>
        <v>96260</v>
      </c>
      <c r="P4824" t="b">
        <f t="shared" si="755"/>
        <v>0</v>
      </c>
      <c r="T4824" s="136">
        <f t="shared" si="756"/>
        <v>96240</v>
      </c>
      <c r="U4824" t="e">
        <f>SQRT(($U$6/2)^2-($U$6/2)^2*'(OLD) bottom seam length'!T4824^2/($U$7/2)^2)</f>
        <v>#VALUE!</v>
      </c>
      <c r="W4824" s="136">
        <f t="shared" si="757"/>
        <v>96240</v>
      </c>
      <c r="X4824" t="e">
        <f>SQRT(($U$6/2)^2-($U$6/2)^2*'(OLD) bottom seam length'!W4824^2/($U$7/2)^2)</f>
        <v>#VALUE!</v>
      </c>
      <c r="Z4824" s="136">
        <f t="shared" si="758"/>
        <v>96240</v>
      </c>
      <c r="AA4824" t="e">
        <f>SQRT(($U$6/2)^2-($U$6/2)^2*'(OLD) bottom seam length'!Z4824^2/($U$7/2)^2)</f>
        <v>#VALUE!</v>
      </c>
      <c r="AC4824" s="136">
        <f t="shared" si="759"/>
        <v>96240</v>
      </c>
      <c r="AD4824" t="e">
        <f>SQRT(($U$6/2)^2-($U$6/2)^2*'(OLD) bottom seam length'!AC4824^2/($U$7/2)^2)</f>
        <v>#VALUE!</v>
      </c>
    </row>
    <row r="4825" spans="2:30">
      <c r="B4825" s="136">
        <f t="shared" si="750"/>
        <v>96280</v>
      </c>
      <c r="C4825" t="e">
        <f>SQRT(($C$5/2)^2-($C$5/2)^2*'(OLD) bottom seam length'!B4825^2/($C$6/2)^2)</f>
        <v>#DIV/0!</v>
      </c>
      <c r="E4825" s="136">
        <f t="shared" si="751"/>
        <v>96280</v>
      </c>
      <c r="F4825" t="e">
        <f>SQRT(($C$5/2)^2-($C$5/2)^2*'(OLD) bottom seam length'!E4825^2/($C$6/2)^2)</f>
        <v>#DIV/0!</v>
      </c>
      <c r="H4825" s="136">
        <f t="shared" si="752"/>
        <v>96280</v>
      </c>
      <c r="I4825" t="e">
        <f>SQRT(($C$5/2)^2-($C$5/2)^2*'(OLD) bottom seam length'!H4825^2/($C$6/2)^2)</f>
        <v>#DIV/0!</v>
      </c>
      <c r="K4825" s="136">
        <f t="shared" si="753"/>
        <v>96280</v>
      </c>
      <c r="L4825" t="e">
        <f>SQRT(($C$5/2)^2-($C$5/2)^2*'(OLD) bottom seam length'!K4825^2/($C$6/2)^2)</f>
        <v>#DIV/0!</v>
      </c>
      <c r="O4825" s="136">
        <f t="shared" si="754"/>
        <v>96280</v>
      </c>
      <c r="P4825" t="b">
        <f t="shared" si="755"/>
        <v>0</v>
      </c>
      <c r="T4825" s="136">
        <f t="shared" si="756"/>
        <v>96260</v>
      </c>
      <c r="U4825" t="e">
        <f>SQRT(($U$6/2)^2-($U$6/2)^2*'(OLD) bottom seam length'!T4825^2/($U$7/2)^2)</f>
        <v>#VALUE!</v>
      </c>
      <c r="W4825" s="136">
        <f t="shared" si="757"/>
        <v>96260</v>
      </c>
      <c r="X4825" t="e">
        <f>SQRT(($U$6/2)^2-($U$6/2)^2*'(OLD) bottom seam length'!W4825^2/($U$7/2)^2)</f>
        <v>#VALUE!</v>
      </c>
      <c r="Z4825" s="136">
        <f t="shared" si="758"/>
        <v>96260</v>
      </c>
      <c r="AA4825" t="e">
        <f>SQRT(($U$6/2)^2-($U$6/2)^2*'(OLD) bottom seam length'!Z4825^2/($U$7/2)^2)</f>
        <v>#VALUE!</v>
      </c>
      <c r="AC4825" s="136">
        <f t="shared" si="759"/>
        <v>96260</v>
      </c>
      <c r="AD4825" t="e">
        <f>SQRT(($U$6/2)^2-($U$6/2)^2*'(OLD) bottom seam length'!AC4825^2/($U$7/2)^2)</f>
        <v>#VALUE!</v>
      </c>
    </row>
    <row r="4826" spans="2:30">
      <c r="B4826" s="136">
        <f t="shared" si="750"/>
        <v>96300</v>
      </c>
      <c r="C4826" t="e">
        <f>SQRT(($C$5/2)^2-($C$5/2)^2*'(OLD) bottom seam length'!B4826^2/($C$6/2)^2)</f>
        <v>#DIV/0!</v>
      </c>
      <c r="E4826" s="136">
        <f t="shared" si="751"/>
        <v>96300</v>
      </c>
      <c r="F4826" t="e">
        <f>SQRT(($C$5/2)^2-($C$5/2)^2*'(OLD) bottom seam length'!E4826^2/($C$6/2)^2)</f>
        <v>#DIV/0!</v>
      </c>
      <c r="H4826" s="136">
        <f t="shared" si="752"/>
        <v>96300</v>
      </c>
      <c r="I4826" t="e">
        <f>SQRT(($C$5/2)^2-($C$5/2)^2*'(OLD) bottom seam length'!H4826^2/($C$6/2)^2)</f>
        <v>#DIV/0!</v>
      </c>
      <c r="K4826" s="136">
        <f t="shared" si="753"/>
        <v>96300</v>
      </c>
      <c r="L4826" t="e">
        <f>SQRT(($C$5/2)^2-($C$5/2)^2*'(OLD) bottom seam length'!K4826^2/($C$6/2)^2)</f>
        <v>#DIV/0!</v>
      </c>
      <c r="O4826" s="136">
        <f t="shared" si="754"/>
        <v>96300</v>
      </c>
      <c r="P4826" t="b">
        <f t="shared" si="755"/>
        <v>0</v>
      </c>
      <c r="T4826" s="136">
        <f t="shared" si="756"/>
        <v>96280</v>
      </c>
      <c r="U4826" t="e">
        <f>SQRT(($U$6/2)^2-($U$6/2)^2*'(OLD) bottom seam length'!T4826^2/($U$7/2)^2)</f>
        <v>#VALUE!</v>
      </c>
      <c r="W4826" s="136">
        <f t="shared" si="757"/>
        <v>96280</v>
      </c>
      <c r="X4826" t="e">
        <f>SQRT(($U$6/2)^2-($U$6/2)^2*'(OLD) bottom seam length'!W4826^2/($U$7/2)^2)</f>
        <v>#VALUE!</v>
      </c>
      <c r="Z4826" s="136">
        <f t="shared" si="758"/>
        <v>96280</v>
      </c>
      <c r="AA4826" t="e">
        <f>SQRT(($U$6/2)^2-($U$6/2)^2*'(OLD) bottom seam length'!Z4826^2/($U$7/2)^2)</f>
        <v>#VALUE!</v>
      </c>
      <c r="AC4826" s="136">
        <f t="shared" si="759"/>
        <v>96280</v>
      </c>
      <c r="AD4826" t="e">
        <f>SQRT(($U$6/2)^2-($U$6/2)^2*'(OLD) bottom seam length'!AC4826^2/($U$7/2)^2)</f>
        <v>#VALUE!</v>
      </c>
    </row>
    <row r="4827" spans="2:30">
      <c r="B4827" s="136">
        <f t="shared" si="750"/>
        <v>96320</v>
      </c>
      <c r="C4827" t="e">
        <f>SQRT(($C$5/2)^2-($C$5/2)^2*'(OLD) bottom seam length'!B4827^2/($C$6/2)^2)</f>
        <v>#DIV/0!</v>
      </c>
      <c r="E4827" s="136">
        <f t="shared" si="751"/>
        <v>96320</v>
      </c>
      <c r="F4827" t="e">
        <f>SQRT(($C$5/2)^2-($C$5/2)^2*'(OLD) bottom seam length'!E4827^2/($C$6/2)^2)</f>
        <v>#DIV/0!</v>
      </c>
      <c r="H4827" s="136">
        <f t="shared" si="752"/>
        <v>96320</v>
      </c>
      <c r="I4827" t="e">
        <f>SQRT(($C$5/2)^2-($C$5/2)^2*'(OLD) bottom seam length'!H4827^2/($C$6/2)^2)</f>
        <v>#DIV/0!</v>
      </c>
      <c r="K4827" s="136">
        <f t="shared" si="753"/>
        <v>96320</v>
      </c>
      <c r="L4827" t="e">
        <f>SQRT(($C$5/2)^2-($C$5/2)^2*'(OLD) bottom seam length'!K4827^2/($C$6/2)^2)</f>
        <v>#DIV/0!</v>
      </c>
      <c r="O4827" s="136">
        <f t="shared" si="754"/>
        <v>96320</v>
      </c>
      <c r="P4827" t="b">
        <f t="shared" si="755"/>
        <v>0</v>
      </c>
      <c r="T4827" s="136">
        <f t="shared" si="756"/>
        <v>96300</v>
      </c>
      <c r="U4827" t="e">
        <f>SQRT(($U$6/2)^2-($U$6/2)^2*'(OLD) bottom seam length'!T4827^2/($U$7/2)^2)</f>
        <v>#VALUE!</v>
      </c>
      <c r="W4827" s="136">
        <f t="shared" si="757"/>
        <v>96300</v>
      </c>
      <c r="X4827" t="e">
        <f>SQRT(($U$6/2)^2-($U$6/2)^2*'(OLD) bottom seam length'!W4827^2/($U$7/2)^2)</f>
        <v>#VALUE!</v>
      </c>
      <c r="Z4827" s="136">
        <f t="shared" si="758"/>
        <v>96300</v>
      </c>
      <c r="AA4827" t="e">
        <f>SQRT(($U$6/2)^2-($U$6/2)^2*'(OLD) bottom seam length'!Z4827^2/($U$7/2)^2)</f>
        <v>#VALUE!</v>
      </c>
      <c r="AC4827" s="136">
        <f t="shared" si="759"/>
        <v>96300</v>
      </c>
      <c r="AD4827" t="e">
        <f>SQRT(($U$6/2)^2-($U$6/2)^2*'(OLD) bottom seam length'!AC4827^2/($U$7/2)^2)</f>
        <v>#VALUE!</v>
      </c>
    </row>
    <row r="4828" spans="2:30">
      <c r="B4828" s="136">
        <f t="shared" si="750"/>
        <v>96340</v>
      </c>
      <c r="C4828" t="e">
        <f>SQRT(($C$5/2)^2-($C$5/2)^2*'(OLD) bottom seam length'!B4828^2/($C$6/2)^2)</f>
        <v>#DIV/0!</v>
      </c>
      <c r="E4828" s="136">
        <f t="shared" si="751"/>
        <v>96340</v>
      </c>
      <c r="F4828" t="e">
        <f>SQRT(($C$5/2)^2-($C$5/2)^2*'(OLD) bottom seam length'!E4828^2/($C$6/2)^2)</f>
        <v>#DIV/0!</v>
      </c>
      <c r="H4828" s="136">
        <f t="shared" si="752"/>
        <v>96340</v>
      </c>
      <c r="I4828" t="e">
        <f>SQRT(($C$5/2)^2-($C$5/2)^2*'(OLD) bottom seam length'!H4828^2/($C$6/2)^2)</f>
        <v>#DIV/0!</v>
      </c>
      <c r="K4828" s="136">
        <f t="shared" si="753"/>
        <v>96340</v>
      </c>
      <c r="L4828" t="e">
        <f>SQRT(($C$5/2)^2-($C$5/2)^2*'(OLD) bottom seam length'!K4828^2/($C$6/2)^2)</f>
        <v>#DIV/0!</v>
      </c>
      <c r="O4828" s="136">
        <f t="shared" si="754"/>
        <v>96340</v>
      </c>
      <c r="P4828" t="b">
        <f t="shared" si="755"/>
        <v>0</v>
      </c>
      <c r="T4828" s="136">
        <f t="shared" si="756"/>
        <v>96320</v>
      </c>
      <c r="U4828" t="e">
        <f>SQRT(($U$6/2)^2-($U$6/2)^2*'(OLD) bottom seam length'!T4828^2/($U$7/2)^2)</f>
        <v>#VALUE!</v>
      </c>
      <c r="W4828" s="136">
        <f t="shared" si="757"/>
        <v>96320</v>
      </c>
      <c r="X4828" t="e">
        <f>SQRT(($U$6/2)^2-($U$6/2)^2*'(OLD) bottom seam length'!W4828^2/($U$7/2)^2)</f>
        <v>#VALUE!</v>
      </c>
      <c r="Z4828" s="136">
        <f t="shared" si="758"/>
        <v>96320</v>
      </c>
      <c r="AA4828" t="e">
        <f>SQRT(($U$6/2)^2-($U$6/2)^2*'(OLD) bottom seam length'!Z4828^2/($U$7/2)^2)</f>
        <v>#VALUE!</v>
      </c>
      <c r="AC4828" s="136">
        <f t="shared" si="759"/>
        <v>96320</v>
      </c>
      <c r="AD4828" t="e">
        <f>SQRT(($U$6/2)^2-($U$6/2)^2*'(OLD) bottom seam length'!AC4828^2/($U$7/2)^2)</f>
        <v>#VALUE!</v>
      </c>
    </row>
    <row r="4829" spans="2:30">
      <c r="B4829" s="136">
        <f t="shared" si="750"/>
        <v>96360</v>
      </c>
      <c r="C4829" t="e">
        <f>SQRT(($C$5/2)^2-($C$5/2)^2*'(OLD) bottom seam length'!B4829^2/($C$6/2)^2)</f>
        <v>#DIV/0!</v>
      </c>
      <c r="E4829" s="136">
        <f t="shared" si="751"/>
        <v>96360</v>
      </c>
      <c r="F4829" t="e">
        <f>SQRT(($C$5/2)^2-($C$5/2)^2*'(OLD) bottom seam length'!E4829^2/($C$6/2)^2)</f>
        <v>#DIV/0!</v>
      </c>
      <c r="H4829" s="136">
        <f t="shared" si="752"/>
        <v>96360</v>
      </c>
      <c r="I4829" t="e">
        <f>SQRT(($C$5/2)^2-($C$5/2)^2*'(OLD) bottom seam length'!H4829^2/($C$6/2)^2)</f>
        <v>#DIV/0!</v>
      </c>
      <c r="K4829" s="136">
        <f t="shared" si="753"/>
        <v>96360</v>
      </c>
      <c r="L4829" t="e">
        <f>SQRT(($C$5/2)^2-($C$5/2)^2*'(OLD) bottom seam length'!K4829^2/($C$6/2)^2)</f>
        <v>#DIV/0!</v>
      </c>
      <c r="O4829" s="136">
        <f t="shared" si="754"/>
        <v>96360</v>
      </c>
      <c r="P4829" t="b">
        <f t="shared" si="755"/>
        <v>0</v>
      </c>
      <c r="T4829" s="136">
        <f t="shared" si="756"/>
        <v>96340</v>
      </c>
      <c r="U4829" t="e">
        <f>SQRT(($U$6/2)^2-($U$6/2)^2*'(OLD) bottom seam length'!T4829^2/($U$7/2)^2)</f>
        <v>#VALUE!</v>
      </c>
      <c r="W4829" s="136">
        <f t="shared" si="757"/>
        <v>96340</v>
      </c>
      <c r="X4829" t="e">
        <f>SQRT(($U$6/2)^2-($U$6/2)^2*'(OLD) bottom seam length'!W4829^2/($U$7/2)^2)</f>
        <v>#VALUE!</v>
      </c>
      <c r="Z4829" s="136">
        <f t="shared" si="758"/>
        <v>96340</v>
      </c>
      <c r="AA4829" t="e">
        <f>SQRT(($U$6/2)^2-($U$6/2)^2*'(OLD) bottom seam length'!Z4829^2/($U$7/2)^2)</f>
        <v>#VALUE!</v>
      </c>
      <c r="AC4829" s="136">
        <f t="shared" si="759"/>
        <v>96340</v>
      </c>
      <c r="AD4829" t="e">
        <f>SQRT(($U$6/2)^2-($U$6/2)^2*'(OLD) bottom seam length'!AC4829^2/($U$7/2)^2)</f>
        <v>#VALUE!</v>
      </c>
    </row>
    <row r="4830" spans="2:30">
      <c r="B4830" s="136">
        <f t="shared" si="750"/>
        <v>96380</v>
      </c>
      <c r="C4830" t="e">
        <f>SQRT(($C$5/2)^2-($C$5/2)^2*'(OLD) bottom seam length'!B4830^2/($C$6/2)^2)</f>
        <v>#DIV/0!</v>
      </c>
      <c r="E4830" s="136">
        <f t="shared" si="751"/>
        <v>96380</v>
      </c>
      <c r="F4830" t="e">
        <f>SQRT(($C$5/2)^2-($C$5/2)^2*'(OLD) bottom seam length'!E4830^2/($C$6/2)^2)</f>
        <v>#DIV/0!</v>
      </c>
      <c r="H4830" s="136">
        <f t="shared" si="752"/>
        <v>96380</v>
      </c>
      <c r="I4830" t="e">
        <f>SQRT(($C$5/2)^2-($C$5/2)^2*'(OLD) bottom seam length'!H4830^2/($C$6/2)^2)</f>
        <v>#DIV/0!</v>
      </c>
      <c r="K4830" s="136">
        <f t="shared" si="753"/>
        <v>96380</v>
      </c>
      <c r="L4830" t="e">
        <f>SQRT(($C$5/2)^2-($C$5/2)^2*'(OLD) bottom seam length'!K4830^2/($C$6/2)^2)</f>
        <v>#DIV/0!</v>
      </c>
      <c r="O4830" s="136">
        <f t="shared" si="754"/>
        <v>96380</v>
      </c>
      <c r="P4830" t="b">
        <f t="shared" si="755"/>
        <v>0</v>
      </c>
      <c r="T4830" s="136">
        <f t="shared" si="756"/>
        <v>96360</v>
      </c>
      <c r="U4830" t="e">
        <f>SQRT(($U$6/2)^2-($U$6/2)^2*'(OLD) bottom seam length'!T4830^2/($U$7/2)^2)</f>
        <v>#VALUE!</v>
      </c>
      <c r="W4830" s="136">
        <f t="shared" si="757"/>
        <v>96360</v>
      </c>
      <c r="X4830" t="e">
        <f>SQRT(($U$6/2)^2-($U$6/2)^2*'(OLD) bottom seam length'!W4830^2/($U$7/2)^2)</f>
        <v>#VALUE!</v>
      </c>
      <c r="Z4830" s="136">
        <f t="shared" si="758"/>
        <v>96360</v>
      </c>
      <c r="AA4830" t="e">
        <f>SQRT(($U$6/2)^2-($U$6/2)^2*'(OLD) bottom seam length'!Z4830^2/($U$7/2)^2)</f>
        <v>#VALUE!</v>
      </c>
      <c r="AC4830" s="136">
        <f t="shared" si="759"/>
        <v>96360</v>
      </c>
      <c r="AD4830" t="e">
        <f>SQRT(($U$6/2)^2-($U$6/2)^2*'(OLD) bottom seam length'!AC4830^2/($U$7/2)^2)</f>
        <v>#VALUE!</v>
      </c>
    </row>
    <row r="4831" spans="2:30">
      <c r="B4831" s="136">
        <f t="shared" si="750"/>
        <v>96400</v>
      </c>
      <c r="C4831" t="e">
        <f>SQRT(($C$5/2)^2-($C$5/2)^2*'(OLD) bottom seam length'!B4831^2/($C$6/2)^2)</f>
        <v>#DIV/0!</v>
      </c>
      <c r="E4831" s="136">
        <f t="shared" si="751"/>
        <v>96400</v>
      </c>
      <c r="F4831" t="e">
        <f>SQRT(($C$5/2)^2-($C$5/2)^2*'(OLD) bottom seam length'!E4831^2/($C$6/2)^2)</f>
        <v>#DIV/0!</v>
      </c>
      <c r="H4831" s="136">
        <f t="shared" si="752"/>
        <v>96400</v>
      </c>
      <c r="I4831" t="e">
        <f>SQRT(($C$5/2)^2-($C$5/2)^2*'(OLD) bottom seam length'!H4831^2/($C$6/2)^2)</f>
        <v>#DIV/0!</v>
      </c>
      <c r="K4831" s="136">
        <f t="shared" si="753"/>
        <v>96400</v>
      </c>
      <c r="L4831" t="e">
        <f>SQRT(($C$5/2)^2-($C$5/2)^2*'(OLD) bottom seam length'!K4831^2/($C$6/2)^2)</f>
        <v>#DIV/0!</v>
      </c>
      <c r="O4831" s="136">
        <f t="shared" si="754"/>
        <v>96400</v>
      </c>
      <c r="P4831" t="b">
        <f t="shared" si="755"/>
        <v>0</v>
      </c>
      <c r="T4831" s="136">
        <f t="shared" si="756"/>
        <v>96380</v>
      </c>
      <c r="U4831" t="e">
        <f>SQRT(($U$6/2)^2-($U$6/2)^2*'(OLD) bottom seam length'!T4831^2/($U$7/2)^2)</f>
        <v>#VALUE!</v>
      </c>
      <c r="W4831" s="136">
        <f t="shared" si="757"/>
        <v>96380</v>
      </c>
      <c r="X4831" t="e">
        <f>SQRT(($U$6/2)^2-($U$6/2)^2*'(OLD) bottom seam length'!W4831^2/($U$7/2)^2)</f>
        <v>#VALUE!</v>
      </c>
      <c r="Z4831" s="136">
        <f t="shared" si="758"/>
        <v>96380</v>
      </c>
      <c r="AA4831" t="e">
        <f>SQRT(($U$6/2)^2-($U$6/2)^2*'(OLD) bottom seam length'!Z4831^2/($U$7/2)^2)</f>
        <v>#VALUE!</v>
      </c>
      <c r="AC4831" s="136">
        <f t="shared" si="759"/>
        <v>96380</v>
      </c>
      <c r="AD4831" t="e">
        <f>SQRT(($U$6/2)^2-($U$6/2)^2*'(OLD) bottom seam length'!AC4831^2/($U$7/2)^2)</f>
        <v>#VALUE!</v>
      </c>
    </row>
    <row r="4832" spans="2:30">
      <c r="B4832" s="136">
        <f t="shared" si="750"/>
        <v>96420</v>
      </c>
      <c r="C4832" t="e">
        <f>SQRT(($C$5/2)^2-($C$5/2)^2*'(OLD) bottom seam length'!B4832^2/($C$6/2)^2)</f>
        <v>#DIV/0!</v>
      </c>
      <c r="E4832" s="136">
        <f t="shared" si="751"/>
        <v>96420</v>
      </c>
      <c r="F4832" t="e">
        <f>SQRT(($C$5/2)^2-($C$5/2)^2*'(OLD) bottom seam length'!E4832^2/($C$6/2)^2)</f>
        <v>#DIV/0!</v>
      </c>
      <c r="H4832" s="136">
        <f t="shared" si="752"/>
        <v>96420</v>
      </c>
      <c r="I4832" t="e">
        <f>SQRT(($C$5/2)^2-($C$5/2)^2*'(OLD) bottom seam length'!H4832^2/($C$6/2)^2)</f>
        <v>#DIV/0!</v>
      </c>
      <c r="K4832" s="136">
        <f t="shared" si="753"/>
        <v>96420</v>
      </c>
      <c r="L4832" t="e">
        <f>SQRT(($C$5/2)^2-($C$5/2)^2*'(OLD) bottom seam length'!K4832^2/($C$6/2)^2)</f>
        <v>#DIV/0!</v>
      </c>
      <c r="O4832" s="136">
        <f t="shared" si="754"/>
        <v>96420</v>
      </c>
      <c r="P4832" t="b">
        <f t="shared" si="755"/>
        <v>0</v>
      </c>
      <c r="T4832" s="136">
        <f t="shared" si="756"/>
        <v>96400</v>
      </c>
      <c r="U4832" t="e">
        <f>SQRT(($U$6/2)^2-($U$6/2)^2*'(OLD) bottom seam length'!T4832^2/($U$7/2)^2)</f>
        <v>#VALUE!</v>
      </c>
      <c r="W4832" s="136">
        <f t="shared" si="757"/>
        <v>96400</v>
      </c>
      <c r="X4832" t="e">
        <f>SQRT(($U$6/2)^2-($U$6/2)^2*'(OLD) bottom seam length'!W4832^2/($U$7/2)^2)</f>
        <v>#VALUE!</v>
      </c>
      <c r="Z4832" s="136">
        <f t="shared" si="758"/>
        <v>96400</v>
      </c>
      <c r="AA4832" t="e">
        <f>SQRT(($U$6/2)^2-($U$6/2)^2*'(OLD) bottom seam length'!Z4832^2/($U$7/2)^2)</f>
        <v>#VALUE!</v>
      </c>
      <c r="AC4832" s="136">
        <f t="shared" si="759"/>
        <v>96400</v>
      </c>
      <c r="AD4832" t="e">
        <f>SQRT(($U$6/2)^2-($U$6/2)^2*'(OLD) bottom seam length'!AC4832^2/($U$7/2)^2)</f>
        <v>#VALUE!</v>
      </c>
    </row>
    <row r="4833" spans="2:30">
      <c r="B4833" s="136">
        <f t="shared" si="750"/>
        <v>96440</v>
      </c>
      <c r="C4833" t="e">
        <f>SQRT(($C$5/2)^2-($C$5/2)^2*'(OLD) bottom seam length'!B4833^2/($C$6/2)^2)</f>
        <v>#DIV/0!</v>
      </c>
      <c r="E4833" s="136">
        <f t="shared" si="751"/>
        <v>96440</v>
      </c>
      <c r="F4833" t="e">
        <f>SQRT(($C$5/2)^2-($C$5/2)^2*'(OLD) bottom seam length'!E4833^2/($C$6/2)^2)</f>
        <v>#DIV/0!</v>
      </c>
      <c r="H4833" s="136">
        <f t="shared" si="752"/>
        <v>96440</v>
      </c>
      <c r="I4833" t="e">
        <f>SQRT(($C$5/2)^2-($C$5/2)^2*'(OLD) bottom seam length'!H4833^2/($C$6/2)^2)</f>
        <v>#DIV/0!</v>
      </c>
      <c r="K4833" s="136">
        <f t="shared" si="753"/>
        <v>96440</v>
      </c>
      <c r="L4833" t="e">
        <f>SQRT(($C$5/2)^2-($C$5/2)^2*'(OLD) bottom seam length'!K4833^2/($C$6/2)^2)</f>
        <v>#DIV/0!</v>
      </c>
      <c r="O4833" s="136">
        <f t="shared" si="754"/>
        <v>96440</v>
      </c>
      <c r="P4833" t="b">
        <f t="shared" si="755"/>
        <v>0</v>
      </c>
      <c r="T4833" s="136">
        <f t="shared" si="756"/>
        <v>96420</v>
      </c>
      <c r="U4833" t="e">
        <f>SQRT(($U$6/2)^2-($U$6/2)^2*'(OLD) bottom seam length'!T4833^2/($U$7/2)^2)</f>
        <v>#VALUE!</v>
      </c>
      <c r="W4833" s="136">
        <f t="shared" si="757"/>
        <v>96420</v>
      </c>
      <c r="X4833" t="e">
        <f>SQRT(($U$6/2)^2-($U$6/2)^2*'(OLD) bottom seam length'!W4833^2/($U$7/2)^2)</f>
        <v>#VALUE!</v>
      </c>
      <c r="Z4833" s="136">
        <f t="shared" si="758"/>
        <v>96420</v>
      </c>
      <c r="AA4833" t="e">
        <f>SQRT(($U$6/2)^2-($U$6/2)^2*'(OLD) bottom seam length'!Z4833^2/($U$7/2)^2)</f>
        <v>#VALUE!</v>
      </c>
      <c r="AC4833" s="136">
        <f t="shared" si="759"/>
        <v>96420</v>
      </c>
      <c r="AD4833" t="e">
        <f>SQRT(($U$6/2)^2-($U$6/2)^2*'(OLD) bottom seam length'!AC4833^2/($U$7/2)^2)</f>
        <v>#VALUE!</v>
      </c>
    </row>
    <row r="4834" spans="2:30">
      <c r="B4834" s="136">
        <f t="shared" si="750"/>
        <v>96460</v>
      </c>
      <c r="C4834" t="e">
        <f>SQRT(($C$5/2)^2-($C$5/2)^2*'(OLD) bottom seam length'!B4834^2/($C$6/2)^2)</f>
        <v>#DIV/0!</v>
      </c>
      <c r="E4834" s="136">
        <f t="shared" si="751"/>
        <v>96460</v>
      </c>
      <c r="F4834" t="e">
        <f>SQRT(($C$5/2)^2-($C$5/2)^2*'(OLD) bottom seam length'!E4834^2/($C$6/2)^2)</f>
        <v>#DIV/0!</v>
      </c>
      <c r="H4834" s="136">
        <f t="shared" si="752"/>
        <v>96460</v>
      </c>
      <c r="I4834" t="e">
        <f>SQRT(($C$5/2)^2-($C$5/2)^2*'(OLD) bottom seam length'!H4834^2/($C$6/2)^2)</f>
        <v>#DIV/0!</v>
      </c>
      <c r="K4834" s="136">
        <f t="shared" si="753"/>
        <v>96460</v>
      </c>
      <c r="L4834" t="e">
        <f>SQRT(($C$5/2)^2-($C$5/2)^2*'(OLD) bottom seam length'!K4834^2/($C$6/2)^2)</f>
        <v>#DIV/0!</v>
      </c>
      <c r="O4834" s="136">
        <f t="shared" si="754"/>
        <v>96460</v>
      </c>
      <c r="P4834" t="b">
        <f t="shared" si="755"/>
        <v>0</v>
      </c>
      <c r="T4834" s="136">
        <f t="shared" si="756"/>
        <v>96440</v>
      </c>
      <c r="U4834" t="e">
        <f>SQRT(($U$6/2)^2-($U$6/2)^2*'(OLD) bottom seam length'!T4834^2/($U$7/2)^2)</f>
        <v>#VALUE!</v>
      </c>
      <c r="W4834" s="136">
        <f t="shared" si="757"/>
        <v>96440</v>
      </c>
      <c r="X4834" t="e">
        <f>SQRT(($U$6/2)^2-($U$6/2)^2*'(OLD) bottom seam length'!W4834^2/($U$7/2)^2)</f>
        <v>#VALUE!</v>
      </c>
      <c r="Z4834" s="136">
        <f t="shared" si="758"/>
        <v>96440</v>
      </c>
      <c r="AA4834" t="e">
        <f>SQRT(($U$6/2)^2-($U$6/2)^2*'(OLD) bottom seam length'!Z4834^2/($U$7/2)^2)</f>
        <v>#VALUE!</v>
      </c>
      <c r="AC4834" s="136">
        <f t="shared" si="759"/>
        <v>96440</v>
      </c>
      <c r="AD4834" t="e">
        <f>SQRT(($U$6/2)^2-($U$6/2)^2*'(OLD) bottom seam length'!AC4834^2/($U$7/2)^2)</f>
        <v>#VALUE!</v>
      </c>
    </row>
    <row r="4835" spans="2:30">
      <c r="B4835" s="136">
        <f t="shared" si="750"/>
        <v>96480</v>
      </c>
      <c r="C4835" t="e">
        <f>SQRT(($C$5/2)^2-($C$5/2)^2*'(OLD) bottom seam length'!B4835^2/($C$6/2)^2)</f>
        <v>#DIV/0!</v>
      </c>
      <c r="E4835" s="136">
        <f t="shared" si="751"/>
        <v>96480</v>
      </c>
      <c r="F4835" t="e">
        <f>SQRT(($C$5/2)^2-($C$5/2)^2*'(OLD) bottom seam length'!E4835^2/($C$6/2)^2)</f>
        <v>#DIV/0!</v>
      </c>
      <c r="H4835" s="136">
        <f t="shared" si="752"/>
        <v>96480</v>
      </c>
      <c r="I4835" t="e">
        <f>SQRT(($C$5/2)^2-($C$5/2)^2*'(OLD) bottom seam length'!H4835^2/($C$6/2)^2)</f>
        <v>#DIV/0!</v>
      </c>
      <c r="K4835" s="136">
        <f t="shared" si="753"/>
        <v>96480</v>
      </c>
      <c r="L4835" t="e">
        <f>SQRT(($C$5/2)^2-($C$5/2)^2*'(OLD) bottom seam length'!K4835^2/($C$6/2)^2)</f>
        <v>#DIV/0!</v>
      </c>
      <c r="O4835" s="136">
        <f t="shared" si="754"/>
        <v>96480</v>
      </c>
      <c r="P4835" t="b">
        <f t="shared" si="755"/>
        <v>0</v>
      </c>
      <c r="T4835" s="136">
        <f t="shared" si="756"/>
        <v>96460</v>
      </c>
      <c r="U4835" t="e">
        <f>SQRT(($U$6/2)^2-($U$6/2)^2*'(OLD) bottom seam length'!T4835^2/($U$7/2)^2)</f>
        <v>#VALUE!</v>
      </c>
      <c r="W4835" s="136">
        <f t="shared" si="757"/>
        <v>96460</v>
      </c>
      <c r="X4835" t="e">
        <f>SQRT(($U$6/2)^2-($U$6/2)^2*'(OLD) bottom seam length'!W4835^2/($U$7/2)^2)</f>
        <v>#VALUE!</v>
      </c>
      <c r="Z4835" s="136">
        <f t="shared" si="758"/>
        <v>96460</v>
      </c>
      <c r="AA4835" t="e">
        <f>SQRT(($U$6/2)^2-($U$6/2)^2*'(OLD) bottom seam length'!Z4835^2/($U$7/2)^2)</f>
        <v>#VALUE!</v>
      </c>
      <c r="AC4835" s="136">
        <f t="shared" si="759"/>
        <v>96460</v>
      </c>
      <c r="AD4835" t="e">
        <f>SQRT(($U$6/2)^2-($U$6/2)^2*'(OLD) bottom seam length'!AC4835^2/($U$7/2)^2)</f>
        <v>#VALUE!</v>
      </c>
    </row>
    <row r="4836" spans="2:30">
      <c r="B4836" s="136">
        <f t="shared" si="750"/>
        <v>96500</v>
      </c>
      <c r="C4836" t="e">
        <f>SQRT(($C$5/2)^2-($C$5/2)^2*'(OLD) bottom seam length'!B4836^2/($C$6/2)^2)</f>
        <v>#DIV/0!</v>
      </c>
      <c r="E4836" s="136">
        <f t="shared" si="751"/>
        <v>96500</v>
      </c>
      <c r="F4836" t="e">
        <f>SQRT(($C$5/2)^2-($C$5/2)^2*'(OLD) bottom seam length'!E4836^2/($C$6/2)^2)</f>
        <v>#DIV/0!</v>
      </c>
      <c r="H4836" s="136">
        <f t="shared" si="752"/>
        <v>96500</v>
      </c>
      <c r="I4836" t="e">
        <f>SQRT(($C$5/2)^2-($C$5/2)^2*'(OLD) bottom seam length'!H4836^2/($C$6/2)^2)</f>
        <v>#DIV/0!</v>
      </c>
      <c r="K4836" s="136">
        <f t="shared" si="753"/>
        <v>96500</v>
      </c>
      <c r="L4836" t="e">
        <f>SQRT(($C$5/2)^2-($C$5/2)^2*'(OLD) bottom seam length'!K4836^2/($C$6/2)^2)</f>
        <v>#DIV/0!</v>
      </c>
      <c r="O4836" s="136">
        <f t="shared" si="754"/>
        <v>96500</v>
      </c>
      <c r="P4836" t="b">
        <f t="shared" si="755"/>
        <v>0</v>
      </c>
      <c r="T4836" s="136">
        <f t="shared" si="756"/>
        <v>96480</v>
      </c>
      <c r="U4836" t="e">
        <f>SQRT(($U$6/2)^2-($U$6/2)^2*'(OLD) bottom seam length'!T4836^2/($U$7/2)^2)</f>
        <v>#VALUE!</v>
      </c>
      <c r="W4836" s="136">
        <f t="shared" si="757"/>
        <v>96480</v>
      </c>
      <c r="X4836" t="e">
        <f>SQRT(($U$6/2)^2-($U$6/2)^2*'(OLD) bottom seam length'!W4836^2/($U$7/2)^2)</f>
        <v>#VALUE!</v>
      </c>
      <c r="Z4836" s="136">
        <f t="shared" si="758"/>
        <v>96480</v>
      </c>
      <c r="AA4836" t="e">
        <f>SQRT(($U$6/2)^2-($U$6/2)^2*'(OLD) bottom seam length'!Z4836^2/($U$7/2)^2)</f>
        <v>#VALUE!</v>
      </c>
      <c r="AC4836" s="136">
        <f t="shared" si="759"/>
        <v>96480</v>
      </c>
      <c r="AD4836" t="e">
        <f>SQRT(($U$6/2)^2-($U$6/2)^2*'(OLD) bottom seam length'!AC4836^2/($U$7/2)^2)</f>
        <v>#VALUE!</v>
      </c>
    </row>
    <row r="4837" spans="2:30">
      <c r="B4837" s="136">
        <f t="shared" si="750"/>
        <v>96520</v>
      </c>
      <c r="C4837" t="e">
        <f>SQRT(($C$5/2)^2-($C$5/2)^2*'(OLD) bottom seam length'!B4837^2/($C$6/2)^2)</f>
        <v>#DIV/0!</v>
      </c>
      <c r="E4837" s="136">
        <f t="shared" si="751"/>
        <v>96520</v>
      </c>
      <c r="F4837" t="e">
        <f>SQRT(($C$5/2)^2-($C$5/2)^2*'(OLD) bottom seam length'!E4837^2/($C$6/2)^2)</f>
        <v>#DIV/0!</v>
      </c>
      <c r="H4837" s="136">
        <f t="shared" si="752"/>
        <v>96520</v>
      </c>
      <c r="I4837" t="e">
        <f>SQRT(($C$5/2)^2-($C$5/2)^2*'(OLD) bottom seam length'!H4837^2/($C$6/2)^2)</f>
        <v>#DIV/0!</v>
      </c>
      <c r="K4837" s="136">
        <f t="shared" si="753"/>
        <v>96520</v>
      </c>
      <c r="L4837" t="e">
        <f>SQRT(($C$5/2)^2-($C$5/2)^2*'(OLD) bottom seam length'!K4837^2/($C$6/2)^2)</f>
        <v>#DIV/0!</v>
      </c>
      <c r="O4837" s="136">
        <f t="shared" si="754"/>
        <v>96520</v>
      </c>
      <c r="P4837" t="b">
        <f t="shared" si="755"/>
        <v>0</v>
      </c>
      <c r="T4837" s="136">
        <f t="shared" si="756"/>
        <v>96500</v>
      </c>
      <c r="U4837" t="e">
        <f>SQRT(($U$6/2)^2-($U$6/2)^2*'(OLD) bottom seam length'!T4837^2/($U$7/2)^2)</f>
        <v>#VALUE!</v>
      </c>
      <c r="W4837" s="136">
        <f t="shared" si="757"/>
        <v>96500</v>
      </c>
      <c r="X4837" t="e">
        <f>SQRT(($U$6/2)^2-($U$6/2)^2*'(OLD) bottom seam length'!W4837^2/($U$7/2)^2)</f>
        <v>#VALUE!</v>
      </c>
      <c r="Z4837" s="136">
        <f t="shared" si="758"/>
        <v>96500</v>
      </c>
      <c r="AA4837" t="e">
        <f>SQRT(($U$6/2)^2-($U$6/2)^2*'(OLD) bottom seam length'!Z4837^2/($U$7/2)^2)</f>
        <v>#VALUE!</v>
      </c>
      <c r="AC4837" s="136">
        <f t="shared" si="759"/>
        <v>96500</v>
      </c>
      <c r="AD4837" t="e">
        <f>SQRT(($U$6/2)^2-($U$6/2)^2*'(OLD) bottom seam length'!AC4837^2/($U$7/2)^2)</f>
        <v>#VALUE!</v>
      </c>
    </row>
    <row r="4838" spans="2:30">
      <c r="B4838" s="136">
        <f t="shared" si="750"/>
        <v>96540</v>
      </c>
      <c r="C4838" t="e">
        <f>SQRT(($C$5/2)^2-($C$5/2)^2*'(OLD) bottom seam length'!B4838^2/($C$6/2)^2)</f>
        <v>#DIV/0!</v>
      </c>
      <c r="E4838" s="136">
        <f t="shared" si="751"/>
        <v>96540</v>
      </c>
      <c r="F4838" t="e">
        <f>SQRT(($C$5/2)^2-($C$5/2)^2*'(OLD) bottom seam length'!E4838^2/($C$6/2)^2)</f>
        <v>#DIV/0!</v>
      </c>
      <c r="H4838" s="136">
        <f t="shared" si="752"/>
        <v>96540</v>
      </c>
      <c r="I4838" t="e">
        <f>SQRT(($C$5/2)^2-($C$5/2)^2*'(OLD) bottom seam length'!H4838^2/($C$6/2)^2)</f>
        <v>#DIV/0!</v>
      </c>
      <c r="K4838" s="136">
        <f t="shared" si="753"/>
        <v>96540</v>
      </c>
      <c r="L4838" t="e">
        <f>SQRT(($C$5/2)^2-($C$5/2)^2*'(OLD) bottom seam length'!K4838^2/($C$6/2)^2)</f>
        <v>#DIV/0!</v>
      </c>
      <c r="O4838" s="136">
        <f t="shared" si="754"/>
        <v>96540</v>
      </c>
      <c r="P4838" t="b">
        <f t="shared" si="755"/>
        <v>0</v>
      </c>
      <c r="T4838" s="136">
        <f t="shared" si="756"/>
        <v>96520</v>
      </c>
      <c r="U4838" t="e">
        <f>SQRT(($U$6/2)^2-($U$6/2)^2*'(OLD) bottom seam length'!T4838^2/($U$7/2)^2)</f>
        <v>#VALUE!</v>
      </c>
      <c r="W4838" s="136">
        <f t="shared" si="757"/>
        <v>96520</v>
      </c>
      <c r="X4838" t="e">
        <f>SQRT(($U$6/2)^2-($U$6/2)^2*'(OLD) bottom seam length'!W4838^2/($U$7/2)^2)</f>
        <v>#VALUE!</v>
      </c>
      <c r="Z4838" s="136">
        <f t="shared" si="758"/>
        <v>96520</v>
      </c>
      <c r="AA4838" t="e">
        <f>SQRT(($U$6/2)^2-($U$6/2)^2*'(OLD) bottom seam length'!Z4838^2/($U$7/2)^2)</f>
        <v>#VALUE!</v>
      </c>
      <c r="AC4838" s="136">
        <f t="shared" si="759"/>
        <v>96520</v>
      </c>
      <c r="AD4838" t="e">
        <f>SQRT(($U$6/2)^2-($U$6/2)^2*'(OLD) bottom seam length'!AC4838^2/($U$7/2)^2)</f>
        <v>#VALUE!</v>
      </c>
    </row>
    <row r="4839" spans="2:30">
      <c r="B4839" s="136">
        <f t="shared" si="750"/>
        <v>96560</v>
      </c>
      <c r="C4839" t="e">
        <f>SQRT(($C$5/2)^2-($C$5/2)^2*'(OLD) bottom seam length'!B4839^2/($C$6/2)^2)</f>
        <v>#DIV/0!</v>
      </c>
      <c r="E4839" s="136">
        <f t="shared" si="751"/>
        <v>96560</v>
      </c>
      <c r="F4839" t="e">
        <f>SQRT(($C$5/2)^2-($C$5/2)^2*'(OLD) bottom seam length'!E4839^2/($C$6/2)^2)</f>
        <v>#DIV/0!</v>
      </c>
      <c r="H4839" s="136">
        <f t="shared" si="752"/>
        <v>96560</v>
      </c>
      <c r="I4839" t="e">
        <f>SQRT(($C$5/2)^2-($C$5/2)^2*'(OLD) bottom seam length'!H4839^2/($C$6/2)^2)</f>
        <v>#DIV/0!</v>
      </c>
      <c r="K4839" s="136">
        <f t="shared" si="753"/>
        <v>96560</v>
      </c>
      <c r="L4839" t="e">
        <f>SQRT(($C$5/2)^2-($C$5/2)^2*'(OLD) bottom seam length'!K4839^2/($C$6/2)^2)</f>
        <v>#DIV/0!</v>
      </c>
      <c r="O4839" s="136">
        <f t="shared" si="754"/>
        <v>96560</v>
      </c>
      <c r="P4839" t="b">
        <f t="shared" si="755"/>
        <v>0</v>
      </c>
      <c r="T4839" s="136">
        <f t="shared" si="756"/>
        <v>96540</v>
      </c>
      <c r="U4839" t="e">
        <f>SQRT(($U$6/2)^2-($U$6/2)^2*'(OLD) bottom seam length'!T4839^2/($U$7/2)^2)</f>
        <v>#VALUE!</v>
      </c>
      <c r="W4839" s="136">
        <f t="shared" si="757"/>
        <v>96540</v>
      </c>
      <c r="X4839" t="e">
        <f>SQRT(($U$6/2)^2-($U$6/2)^2*'(OLD) bottom seam length'!W4839^2/($U$7/2)^2)</f>
        <v>#VALUE!</v>
      </c>
      <c r="Z4839" s="136">
        <f t="shared" si="758"/>
        <v>96540</v>
      </c>
      <c r="AA4839" t="e">
        <f>SQRT(($U$6/2)^2-($U$6/2)^2*'(OLD) bottom seam length'!Z4839^2/($U$7/2)^2)</f>
        <v>#VALUE!</v>
      </c>
      <c r="AC4839" s="136">
        <f t="shared" si="759"/>
        <v>96540</v>
      </c>
      <c r="AD4839" t="e">
        <f>SQRT(($U$6/2)^2-($U$6/2)^2*'(OLD) bottom seam length'!AC4839^2/($U$7/2)^2)</f>
        <v>#VALUE!</v>
      </c>
    </row>
    <row r="4840" spans="2:30">
      <c r="B4840" s="136">
        <f t="shared" si="750"/>
        <v>96580</v>
      </c>
      <c r="C4840" t="e">
        <f>SQRT(($C$5/2)^2-($C$5/2)^2*'(OLD) bottom seam length'!B4840^2/($C$6/2)^2)</f>
        <v>#DIV/0!</v>
      </c>
      <c r="E4840" s="136">
        <f t="shared" si="751"/>
        <v>96580</v>
      </c>
      <c r="F4840" t="e">
        <f>SQRT(($C$5/2)^2-($C$5/2)^2*'(OLD) bottom seam length'!E4840^2/($C$6/2)^2)</f>
        <v>#DIV/0!</v>
      </c>
      <c r="H4840" s="136">
        <f t="shared" si="752"/>
        <v>96580</v>
      </c>
      <c r="I4840" t="e">
        <f>SQRT(($C$5/2)^2-($C$5/2)^2*'(OLD) bottom seam length'!H4840^2/($C$6/2)^2)</f>
        <v>#DIV/0!</v>
      </c>
      <c r="K4840" s="136">
        <f t="shared" si="753"/>
        <v>96580</v>
      </c>
      <c r="L4840" t="e">
        <f>SQRT(($C$5/2)^2-($C$5/2)^2*'(OLD) bottom seam length'!K4840^2/($C$6/2)^2)</f>
        <v>#DIV/0!</v>
      </c>
      <c r="O4840" s="136">
        <f t="shared" si="754"/>
        <v>96580</v>
      </c>
      <c r="P4840" t="b">
        <f t="shared" si="755"/>
        <v>0</v>
      </c>
      <c r="T4840" s="136">
        <f t="shared" si="756"/>
        <v>96560</v>
      </c>
      <c r="U4840" t="e">
        <f>SQRT(($U$6/2)^2-($U$6/2)^2*'(OLD) bottom seam length'!T4840^2/($U$7/2)^2)</f>
        <v>#VALUE!</v>
      </c>
      <c r="W4840" s="136">
        <f t="shared" si="757"/>
        <v>96560</v>
      </c>
      <c r="X4840" t="e">
        <f>SQRT(($U$6/2)^2-($U$6/2)^2*'(OLD) bottom seam length'!W4840^2/($U$7/2)^2)</f>
        <v>#VALUE!</v>
      </c>
      <c r="Z4840" s="136">
        <f t="shared" si="758"/>
        <v>96560</v>
      </c>
      <c r="AA4840" t="e">
        <f>SQRT(($U$6/2)^2-($U$6/2)^2*'(OLD) bottom seam length'!Z4840^2/($U$7/2)^2)</f>
        <v>#VALUE!</v>
      </c>
      <c r="AC4840" s="136">
        <f t="shared" si="759"/>
        <v>96560</v>
      </c>
      <c r="AD4840" t="e">
        <f>SQRT(($U$6/2)^2-($U$6/2)^2*'(OLD) bottom seam length'!AC4840^2/($U$7/2)^2)</f>
        <v>#VALUE!</v>
      </c>
    </row>
    <row r="4841" spans="2:30">
      <c r="B4841" s="136">
        <f t="shared" si="750"/>
        <v>96600</v>
      </c>
      <c r="C4841" t="e">
        <f>SQRT(($C$5/2)^2-($C$5/2)^2*'(OLD) bottom seam length'!B4841^2/($C$6/2)^2)</f>
        <v>#DIV/0!</v>
      </c>
      <c r="E4841" s="136">
        <f t="shared" si="751"/>
        <v>96600</v>
      </c>
      <c r="F4841" t="e">
        <f>SQRT(($C$5/2)^2-($C$5/2)^2*'(OLD) bottom seam length'!E4841^2/($C$6/2)^2)</f>
        <v>#DIV/0!</v>
      </c>
      <c r="H4841" s="136">
        <f t="shared" si="752"/>
        <v>96600</v>
      </c>
      <c r="I4841" t="e">
        <f>SQRT(($C$5/2)^2-($C$5/2)^2*'(OLD) bottom seam length'!H4841^2/($C$6/2)^2)</f>
        <v>#DIV/0!</v>
      </c>
      <c r="K4841" s="136">
        <f t="shared" si="753"/>
        <v>96600</v>
      </c>
      <c r="L4841" t="e">
        <f>SQRT(($C$5/2)^2-($C$5/2)^2*'(OLD) bottom seam length'!K4841^2/($C$6/2)^2)</f>
        <v>#DIV/0!</v>
      </c>
      <c r="O4841" s="136">
        <f t="shared" si="754"/>
        <v>96600</v>
      </c>
      <c r="P4841" t="b">
        <f t="shared" si="755"/>
        <v>0</v>
      </c>
      <c r="T4841" s="136">
        <f t="shared" si="756"/>
        <v>96580</v>
      </c>
      <c r="U4841" t="e">
        <f>SQRT(($U$6/2)^2-($U$6/2)^2*'(OLD) bottom seam length'!T4841^2/($U$7/2)^2)</f>
        <v>#VALUE!</v>
      </c>
      <c r="W4841" s="136">
        <f t="shared" si="757"/>
        <v>96580</v>
      </c>
      <c r="X4841" t="e">
        <f>SQRT(($U$6/2)^2-($U$6/2)^2*'(OLD) bottom seam length'!W4841^2/($U$7/2)^2)</f>
        <v>#VALUE!</v>
      </c>
      <c r="Z4841" s="136">
        <f t="shared" si="758"/>
        <v>96580</v>
      </c>
      <c r="AA4841" t="e">
        <f>SQRT(($U$6/2)^2-($U$6/2)^2*'(OLD) bottom seam length'!Z4841^2/($U$7/2)^2)</f>
        <v>#VALUE!</v>
      </c>
      <c r="AC4841" s="136">
        <f t="shared" si="759"/>
        <v>96580</v>
      </c>
      <c r="AD4841" t="e">
        <f>SQRT(($U$6/2)^2-($U$6/2)^2*'(OLD) bottom seam length'!AC4841^2/($U$7/2)^2)</f>
        <v>#VALUE!</v>
      </c>
    </row>
    <row r="4842" spans="2:30">
      <c r="B4842" s="136">
        <f t="shared" si="750"/>
        <v>96620</v>
      </c>
      <c r="C4842" t="e">
        <f>SQRT(($C$5/2)^2-($C$5/2)^2*'(OLD) bottom seam length'!B4842^2/($C$6/2)^2)</f>
        <v>#DIV/0!</v>
      </c>
      <c r="E4842" s="136">
        <f t="shared" si="751"/>
        <v>96620</v>
      </c>
      <c r="F4842" t="e">
        <f>SQRT(($C$5/2)^2-($C$5/2)^2*'(OLD) bottom seam length'!E4842^2/($C$6/2)^2)</f>
        <v>#DIV/0!</v>
      </c>
      <c r="H4842" s="136">
        <f t="shared" si="752"/>
        <v>96620</v>
      </c>
      <c r="I4842" t="e">
        <f>SQRT(($C$5/2)^2-($C$5/2)^2*'(OLD) bottom seam length'!H4842^2/($C$6/2)^2)</f>
        <v>#DIV/0!</v>
      </c>
      <c r="K4842" s="136">
        <f t="shared" si="753"/>
        <v>96620</v>
      </c>
      <c r="L4842" t="e">
        <f>SQRT(($C$5/2)^2-($C$5/2)^2*'(OLD) bottom seam length'!K4842^2/($C$6/2)^2)</f>
        <v>#DIV/0!</v>
      </c>
      <c r="O4842" s="136">
        <f t="shared" si="754"/>
        <v>96620</v>
      </c>
      <c r="P4842" t="b">
        <f t="shared" si="755"/>
        <v>0</v>
      </c>
      <c r="T4842" s="136">
        <f t="shared" si="756"/>
        <v>96600</v>
      </c>
      <c r="U4842" t="e">
        <f>SQRT(($U$6/2)^2-($U$6/2)^2*'(OLD) bottom seam length'!T4842^2/($U$7/2)^2)</f>
        <v>#VALUE!</v>
      </c>
      <c r="W4842" s="136">
        <f t="shared" si="757"/>
        <v>96600</v>
      </c>
      <c r="X4842" t="e">
        <f>SQRT(($U$6/2)^2-($U$6/2)^2*'(OLD) bottom seam length'!W4842^2/($U$7/2)^2)</f>
        <v>#VALUE!</v>
      </c>
      <c r="Z4842" s="136">
        <f t="shared" si="758"/>
        <v>96600</v>
      </c>
      <c r="AA4842" t="e">
        <f>SQRT(($U$6/2)^2-($U$6/2)^2*'(OLD) bottom seam length'!Z4842^2/($U$7/2)^2)</f>
        <v>#VALUE!</v>
      </c>
      <c r="AC4842" s="136">
        <f t="shared" si="759"/>
        <v>96600</v>
      </c>
      <c r="AD4842" t="e">
        <f>SQRT(($U$6/2)^2-($U$6/2)^2*'(OLD) bottom seam length'!AC4842^2/($U$7/2)^2)</f>
        <v>#VALUE!</v>
      </c>
    </row>
    <row r="4843" spans="2:30">
      <c r="B4843" s="136">
        <f t="shared" si="750"/>
        <v>96640</v>
      </c>
      <c r="C4843" t="e">
        <f>SQRT(($C$5/2)^2-($C$5/2)^2*'(OLD) bottom seam length'!B4843^2/($C$6/2)^2)</f>
        <v>#DIV/0!</v>
      </c>
      <c r="E4843" s="136">
        <f t="shared" si="751"/>
        <v>96640</v>
      </c>
      <c r="F4843" t="e">
        <f>SQRT(($C$5/2)^2-($C$5/2)^2*'(OLD) bottom seam length'!E4843^2/($C$6/2)^2)</f>
        <v>#DIV/0!</v>
      </c>
      <c r="H4843" s="136">
        <f t="shared" si="752"/>
        <v>96640</v>
      </c>
      <c r="I4843" t="e">
        <f>SQRT(($C$5/2)^2-($C$5/2)^2*'(OLD) bottom seam length'!H4843^2/($C$6/2)^2)</f>
        <v>#DIV/0!</v>
      </c>
      <c r="K4843" s="136">
        <f t="shared" si="753"/>
        <v>96640</v>
      </c>
      <c r="L4843" t="e">
        <f>SQRT(($C$5/2)^2-($C$5/2)^2*'(OLD) bottom seam length'!K4843^2/($C$6/2)^2)</f>
        <v>#DIV/0!</v>
      </c>
      <c r="O4843" s="136">
        <f t="shared" si="754"/>
        <v>96640</v>
      </c>
      <c r="P4843" t="b">
        <f t="shared" si="755"/>
        <v>0</v>
      </c>
      <c r="T4843" s="136">
        <f t="shared" si="756"/>
        <v>96620</v>
      </c>
      <c r="U4843" t="e">
        <f>SQRT(($U$6/2)^2-($U$6/2)^2*'(OLD) bottom seam length'!T4843^2/($U$7/2)^2)</f>
        <v>#VALUE!</v>
      </c>
      <c r="W4843" s="136">
        <f t="shared" si="757"/>
        <v>96620</v>
      </c>
      <c r="X4843" t="e">
        <f>SQRT(($U$6/2)^2-($U$6/2)^2*'(OLD) bottom seam length'!W4843^2/($U$7/2)^2)</f>
        <v>#VALUE!</v>
      </c>
      <c r="Z4843" s="136">
        <f t="shared" si="758"/>
        <v>96620</v>
      </c>
      <c r="AA4843" t="e">
        <f>SQRT(($U$6/2)^2-($U$6/2)^2*'(OLD) bottom seam length'!Z4843^2/($U$7/2)^2)</f>
        <v>#VALUE!</v>
      </c>
      <c r="AC4843" s="136">
        <f t="shared" si="759"/>
        <v>96620</v>
      </c>
      <c r="AD4843" t="e">
        <f>SQRT(($U$6/2)^2-($U$6/2)^2*'(OLD) bottom seam length'!AC4843^2/($U$7/2)^2)</f>
        <v>#VALUE!</v>
      </c>
    </row>
    <row r="4844" spans="2:30">
      <c r="B4844" s="136">
        <f t="shared" si="750"/>
        <v>96660</v>
      </c>
      <c r="C4844" t="e">
        <f>SQRT(($C$5/2)^2-($C$5/2)^2*'(OLD) bottom seam length'!B4844^2/($C$6/2)^2)</f>
        <v>#DIV/0!</v>
      </c>
      <c r="E4844" s="136">
        <f t="shared" si="751"/>
        <v>96660</v>
      </c>
      <c r="F4844" t="e">
        <f>SQRT(($C$5/2)^2-($C$5/2)^2*'(OLD) bottom seam length'!E4844^2/($C$6/2)^2)</f>
        <v>#DIV/0!</v>
      </c>
      <c r="H4844" s="136">
        <f t="shared" si="752"/>
        <v>96660</v>
      </c>
      <c r="I4844" t="e">
        <f>SQRT(($C$5/2)^2-($C$5/2)^2*'(OLD) bottom seam length'!H4844^2/($C$6/2)^2)</f>
        <v>#DIV/0!</v>
      </c>
      <c r="K4844" s="136">
        <f t="shared" si="753"/>
        <v>96660</v>
      </c>
      <c r="L4844" t="e">
        <f>SQRT(($C$5/2)^2-($C$5/2)^2*'(OLD) bottom seam length'!K4844^2/($C$6/2)^2)</f>
        <v>#DIV/0!</v>
      </c>
      <c r="O4844" s="136">
        <f t="shared" si="754"/>
        <v>96660</v>
      </c>
      <c r="P4844" t="b">
        <f t="shared" si="755"/>
        <v>0</v>
      </c>
      <c r="T4844" s="136">
        <f t="shared" si="756"/>
        <v>96640</v>
      </c>
      <c r="U4844" t="e">
        <f>SQRT(($U$6/2)^2-($U$6/2)^2*'(OLD) bottom seam length'!T4844^2/($U$7/2)^2)</f>
        <v>#VALUE!</v>
      </c>
      <c r="W4844" s="136">
        <f t="shared" si="757"/>
        <v>96640</v>
      </c>
      <c r="X4844" t="e">
        <f>SQRT(($U$6/2)^2-($U$6/2)^2*'(OLD) bottom seam length'!W4844^2/($U$7/2)^2)</f>
        <v>#VALUE!</v>
      </c>
      <c r="Z4844" s="136">
        <f t="shared" si="758"/>
        <v>96640</v>
      </c>
      <c r="AA4844" t="e">
        <f>SQRT(($U$6/2)^2-($U$6/2)^2*'(OLD) bottom seam length'!Z4844^2/($U$7/2)^2)</f>
        <v>#VALUE!</v>
      </c>
      <c r="AC4844" s="136">
        <f t="shared" si="759"/>
        <v>96640</v>
      </c>
      <c r="AD4844" t="e">
        <f>SQRT(($U$6/2)^2-($U$6/2)^2*'(OLD) bottom seam length'!AC4844^2/($U$7/2)^2)</f>
        <v>#VALUE!</v>
      </c>
    </row>
    <row r="4845" spans="2:30">
      <c r="B4845" s="136">
        <f t="shared" si="750"/>
        <v>96680</v>
      </c>
      <c r="C4845" t="e">
        <f>SQRT(($C$5/2)^2-($C$5/2)^2*'(OLD) bottom seam length'!B4845^2/($C$6/2)^2)</f>
        <v>#DIV/0!</v>
      </c>
      <c r="E4845" s="136">
        <f t="shared" si="751"/>
        <v>96680</v>
      </c>
      <c r="F4845" t="e">
        <f>SQRT(($C$5/2)^2-($C$5/2)^2*'(OLD) bottom seam length'!E4845^2/($C$6/2)^2)</f>
        <v>#DIV/0!</v>
      </c>
      <c r="H4845" s="136">
        <f t="shared" si="752"/>
        <v>96680</v>
      </c>
      <c r="I4845" t="e">
        <f>SQRT(($C$5/2)^2-($C$5/2)^2*'(OLD) bottom seam length'!H4845^2/($C$6/2)^2)</f>
        <v>#DIV/0!</v>
      </c>
      <c r="K4845" s="136">
        <f t="shared" si="753"/>
        <v>96680</v>
      </c>
      <c r="L4845" t="e">
        <f>SQRT(($C$5/2)^2-($C$5/2)^2*'(OLD) bottom seam length'!K4845^2/($C$6/2)^2)</f>
        <v>#DIV/0!</v>
      </c>
      <c r="O4845" s="136">
        <f t="shared" si="754"/>
        <v>96680</v>
      </c>
      <c r="P4845" t="b">
        <f t="shared" si="755"/>
        <v>0</v>
      </c>
      <c r="T4845" s="136">
        <f t="shared" si="756"/>
        <v>96660</v>
      </c>
      <c r="U4845" t="e">
        <f>SQRT(($U$6/2)^2-($U$6/2)^2*'(OLD) bottom seam length'!T4845^2/($U$7/2)^2)</f>
        <v>#VALUE!</v>
      </c>
      <c r="W4845" s="136">
        <f t="shared" si="757"/>
        <v>96660</v>
      </c>
      <c r="X4845" t="e">
        <f>SQRT(($U$6/2)^2-($U$6/2)^2*'(OLD) bottom seam length'!W4845^2/($U$7/2)^2)</f>
        <v>#VALUE!</v>
      </c>
      <c r="Z4845" s="136">
        <f t="shared" si="758"/>
        <v>96660</v>
      </c>
      <c r="AA4845" t="e">
        <f>SQRT(($U$6/2)^2-($U$6/2)^2*'(OLD) bottom seam length'!Z4845^2/($U$7/2)^2)</f>
        <v>#VALUE!</v>
      </c>
      <c r="AC4845" s="136">
        <f t="shared" si="759"/>
        <v>96660</v>
      </c>
      <c r="AD4845" t="e">
        <f>SQRT(($U$6/2)^2-($U$6/2)^2*'(OLD) bottom seam length'!AC4845^2/($U$7/2)^2)</f>
        <v>#VALUE!</v>
      </c>
    </row>
    <row r="4846" spans="2:30">
      <c r="B4846" s="136">
        <f t="shared" si="750"/>
        <v>96700</v>
      </c>
      <c r="C4846" t="e">
        <f>SQRT(($C$5/2)^2-($C$5/2)^2*'(OLD) bottom seam length'!B4846^2/($C$6/2)^2)</f>
        <v>#DIV/0!</v>
      </c>
      <c r="E4846" s="136">
        <f t="shared" si="751"/>
        <v>96700</v>
      </c>
      <c r="F4846" t="e">
        <f>SQRT(($C$5/2)^2-($C$5/2)^2*'(OLD) bottom seam length'!E4846^2/($C$6/2)^2)</f>
        <v>#DIV/0!</v>
      </c>
      <c r="H4846" s="136">
        <f t="shared" si="752"/>
        <v>96700</v>
      </c>
      <c r="I4846" t="e">
        <f>SQRT(($C$5/2)^2-($C$5/2)^2*'(OLD) bottom seam length'!H4846^2/($C$6/2)^2)</f>
        <v>#DIV/0!</v>
      </c>
      <c r="K4846" s="136">
        <f t="shared" si="753"/>
        <v>96700</v>
      </c>
      <c r="L4846" t="e">
        <f>SQRT(($C$5/2)^2-($C$5/2)^2*'(OLD) bottom seam length'!K4846^2/($C$6/2)^2)</f>
        <v>#DIV/0!</v>
      </c>
      <c r="O4846" s="136">
        <f t="shared" si="754"/>
        <v>96700</v>
      </c>
      <c r="P4846" t="b">
        <f t="shared" si="755"/>
        <v>0</v>
      </c>
      <c r="T4846" s="136">
        <f t="shared" si="756"/>
        <v>96680</v>
      </c>
      <c r="U4846" t="e">
        <f>SQRT(($U$6/2)^2-($U$6/2)^2*'(OLD) bottom seam length'!T4846^2/($U$7/2)^2)</f>
        <v>#VALUE!</v>
      </c>
      <c r="W4846" s="136">
        <f t="shared" si="757"/>
        <v>96680</v>
      </c>
      <c r="X4846" t="e">
        <f>SQRT(($U$6/2)^2-($U$6/2)^2*'(OLD) bottom seam length'!W4846^2/($U$7/2)^2)</f>
        <v>#VALUE!</v>
      </c>
      <c r="Z4846" s="136">
        <f t="shared" si="758"/>
        <v>96680</v>
      </c>
      <c r="AA4846" t="e">
        <f>SQRT(($U$6/2)^2-($U$6/2)^2*'(OLD) bottom seam length'!Z4846^2/($U$7/2)^2)</f>
        <v>#VALUE!</v>
      </c>
      <c r="AC4846" s="136">
        <f t="shared" si="759"/>
        <v>96680</v>
      </c>
      <c r="AD4846" t="e">
        <f>SQRT(($U$6/2)^2-($U$6/2)^2*'(OLD) bottom seam length'!AC4846^2/($U$7/2)^2)</f>
        <v>#VALUE!</v>
      </c>
    </row>
    <row r="4847" spans="2:30">
      <c r="B4847" s="136">
        <f t="shared" si="750"/>
        <v>96720</v>
      </c>
      <c r="C4847" t="e">
        <f>SQRT(($C$5/2)^2-($C$5/2)^2*'(OLD) bottom seam length'!B4847^2/($C$6/2)^2)</f>
        <v>#DIV/0!</v>
      </c>
      <c r="E4847" s="136">
        <f t="shared" si="751"/>
        <v>96720</v>
      </c>
      <c r="F4847" t="e">
        <f>SQRT(($C$5/2)^2-($C$5/2)^2*'(OLD) bottom seam length'!E4847^2/($C$6/2)^2)</f>
        <v>#DIV/0!</v>
      </c>
      <c r="H4847" s="136">
        <f t="shared" si="752"/>
        <v>96720</v>
      </c>
      <c r="I4847" t="e">
        <f>SQRT(($C$5/2)^2-($C$5/2)^2*'(OLD) bottom seam length'!H4847^2/($C$6/2)^2)</f>
        <v>#DIV/0!</v>
      </c>
      <c r="K4847" s="136">
        <f t="shared" si="753"/>
        <v>96720</v>
      </c>
      <c r="L4847" t="e">
        <f>SQRT(($C$5/2)^2-($C$5/2)^2*'(OLD) bottom seam length'!K4847^2/($C$6/2)^2)</f>
        <v>#DIV/0!</v>
      </c>
      <c r="O4847" s="136">
        <f t="shared" si="754"/>
        <v>96720</v>
      </c>
      <c r="P4847" t="b">
        <f t="shared" si="755"/>
        <v>0</v>
      </c>
      <c r="T4847" s="136">
        <f t="shared" si="756"/>
        <v>96700</v>
      </c>
      <c r="U4847" t="e">
        <f>SQRT(($U$6/2)^2-($U$6/2)^2*'(OLD) bottom seam length'!T4847^2/($U$7/2)^2)</f>
        <v>#VALUE!</v>
      </c>
      <c r="W4847" s="136">
        <f t="shared" si="757"/>
        <v>96700</v>
      </c>
      <c r="X4847" t="e">
        <f>SQRT(($U$6/2)^2-($U$6/2)^2*'(OLD) bottom seam length'!W4847^2/($U$7/2)^2)</f>
        <v>#VALUE!</v>
      </c>
      <c r="Z4847" s="136">
        <f t="shared" si="758"/>
        <v>96700</v>
      </c>
      <c r="AA4847" t="e">
        <f>SQRT(($U$6/2)^2-($U$6/2)^2*'(OLD) bottom seam length'!Z4847^2/($U$7/2)^2)</f>
        <v>#VALUE!</v>
      </c>
      <c r="AC4847" s="136">
        <f t="shared" si="759"/>
        <v>96700</v>
      </c>
      <c r="AD4847" t="e">
        <f>SQRT(($U$6/2)^2-($U$6/2)^2*'(OLD) bottom seam length'!AC4847^2/($U$7/2)^2)</f>
        <v>#VALUE!</v>
      </c>
    </row>
    <row r="4848" spans="2:30">
      <c r="B4848" s="136">
        <f t="shared" si="750"/>
        <v>96740</v>
      </c>
      <c r="C4848" t="e">
        <f>SQRT(($C$5/2)^2-($C$5/2)^2*'(OLD) bottom seam length'!B4848^2/($C$6/2)^2)</f>
        <v>#DIV/0!</v>
      </c>
      <c r="E4848" s="136">
        <f t="shared" si="751"/>
        <v>96740</v>
      </c>
      <c r="F4848" t="e">
        <f>SQRT(($C$5/2)^2-($C$5/2)^2*'(OLD) bottom seam length'!E4848^2/($C$6/2)^2)</f>
        <v>#DIV/0!</v>
      </c>
      <c r="H4848" s="136">
        <f t="shared" si="752"/>
        <v>96740</v>
      </c>
      <c r="I4848" t="e">
        <f>SQRT(($C$5/2)^2-($C$5/2)^2*'(OLD) bottom seam length'!H4848^2/($C$6/2)^2)</f>
        <v>#DIV/0!</v>
      </c>
      <c r="K4848" s="136">
        <f t="shared" si="753"/>
        <v>96740</v>
      </c>
      <c r="L4848" t="e">
        <f>SQRT(($C$5/2)^2-($C$5/2)^2*'(OLD) bottom seam length'!K4848^2/($C$6/2)^2)</f>
        <v>#DIV/0!</v>
      </c>
      <c r="O4848" s="136">
        <f t="shared" si="754"/>
        <v>96740</v>
      </c>
      <c r="P4848" t="b">
        <f t="shared" si="755"/>
        <v>0</v>
      </c>
      <c r="T4848" s="136">
        <f t="shared" si="756"/>
        <v>96720</v>
      </c>
      <c r="U4848" t="e">
        <f>SQRT(($U$6/2)^2-($U$6/2)^2*'(OLD) bottom seam length'!T4848^2/($U$7/2)^2)</f>
        <v>#VALUE!</v>
      </c>
      <c r="W4848" s="136">
        <f t="shared" si="757"/>
        <v>96720</v>
      </c>
      <c r="X4848" t="e">
        <f>SQRT(($U$6/2)^2-($U$6/2)^2*'(OLD) bottom seam length'!W4848^2/($U$7/2)^2)</f>
        <v>#VALUE!</v>
      </c>
      <c r="Z4848" s="136">
        <f t="shared" si="758"/>
        <v>96720</v>
      </c>
      <c r="AA4848" t="e">
        <f>SQRT(($U$6/2)^2-($U$6/2)^2*'(OLD) bottom seam length'!Z4848^2/($U$7/2)^2)</f>
        <v>#VALUE!</v>
      </c>
      <c r="AC4848" s="136">
        <f t="shared" si="759"/>
        <v>96720</v>
      </c>
      <c r="AD4848" t="e">
        <f>SQRT(($U$6/2)^2-($U$6/2)^2*'(OLD) bottom seam length'!AC4848^2/($U$7/2)^2)</f>
        <v>#VALUE!</v>
      </c>
    </row>
    <row r="4849" spans="2:30">
      <c r="B4849" s="136">
        <f t="shared" si="750"/>
        <v>96760</v>
      </c>
      <c r="C4849" t="e">
        <f>SQRT(($C$5/2)^2-($C$5/2)^2*'(OLD) bottom seam length'!B4849^2/($C$6/2)^2)</f>
        <v>#DIV/0!</v>
      </c>
      <c r="E4849" s="136">
        <f t="shared" si="751"/>
        <v>96760</v>
      </c>
      <c r="F4849" t="e">
        <f>SQRT(($C$5/2)^2-($C$5/2)^2*'(OLD) bottom seam length'!E4849^2/($C$6/2)^2)</f>
        <v>#DIV/0!</v>
      </c>
      <c r="H4849" s="136">
        <f t="shared" si="752"/>
        <v>96760</v>
      </c>
      <c r="I4849" t="e">
        <f>SQRT(($C$5/2)^2-($C$5/2)^2*'(OLD) bottom seam length'!H4849^2/($C$6/2)^2)</f>
        <v>#DIV/0!</v>
      </c>
      <c r="K4849" s="136">
        <f t="shared" si="753"/>
        <v>96760</v>
      </c>
      <c r="L4849" t="e">
        <f>SQRT(($C$5/2)^2-($C$5/2)^2*'(OLD) bottom seam length'!K4849^2/($C$6/2)^2)</f>
        <v>#DIV/0!</v>
      </c>
      <c r="O4849" s="136">
        <f t="shared" si="754"/>
        <v>96760</v>
      </c>
      <c r="P4849" t="b">
        <f t="shared" si="755"/>
        <v>0</v>
      </c>
      <c r="T4849" s="136">
        <f t="shared" si="756"/>
        <v>96740</v>
      </c>
      <c r="U4849" t="e">
        <f>SQRT(($U$6/2)^2-($U$6/2)^2*'(OLD) bottom seam length'!T4849^2/($U$7/2)^2)</f>
        <v>#VALUE!</v>
      </c>
      <c r="W4849" s="136">
        <f t="shared" si="757"/>
        <v>96740</v>
      </c>
      <c r="X4849" t="e">
        <f>SQRT(($U$6/2)^2-($U$6/2)^2*'(OLD) bottom seam length'!W4849^2/($U$7/2)^2)</f>
        <v>#VALUE!</v>
      </c>
      <c r="Z4849" s="136">
        <f t="shared" si="758"/>
        <v>96740</v>
      </c>
      <c r="AA4849" t="e">
        <f>SQRT(($U$6/2)^2-($U$6/2)^2*'(OLD) bottom seam length'!Z4849^2/($U$7/2)^2)</f>
        <v>#VALUE!</v>
      </c>
      <c r="AC4849" s="136">
        <f t="shared" si="759"/>
        <v>96740</v>
      </c>
      <c r="AD4849" t="e">
        <f>SQRT(($U$6/2)^2-($U$6/2)^2*'(OLD) bottom seam length'!AC4849^2/($U$7/2)^2)</f>
        <v>#VALUE!</v>
      </c>
    </row>
    <row r="4850" spans="2:30">
      <c r="B4850" s="136">
        <f t="shared" si="750"/>
        <v>96780</v>
      </c>
      <c r="C4850" t="e">
        <f>SQRT(($C$5/2)^2-($C$5/2)^2*'(OLD) bottom seam length'!B4850^2/($C$6/2)^2)</f>
        <v>#DIV/0!</v>
      </c>
      <c r="E4850" s="136">
        <f t="shared" si="751"/>
        <v>96780</v>
      </c>
      <c r="F4850" t="e">
        <f>SQRT(($C$5/2)^2-($C$5/2)^2*'(OLD) bottom seam length'!E4850^2/($C$6/2)^2)</f>
        <v>#DIV/0!</v>
      </c>
      <c r="H4850" s="136">
        <f t="shared" si="752"/>
        <v>96780</v>
      </c>
      <c r="I4850" t="e">
        <f>SQRT(($C$5/2)^2-($C$5/2)^2*'(OLD) bottom seam length'!H4850^2/($C$6/2)^2)</f>
        <v>#DIV/0!</v>
      </c>
      <c r="K4850" s="136">
        <f t="shared" si="753"/>
        <v>96780</v>
      </c>
      <c r="L4850" t="e">
        <f>SQRT(($C$5/2)^2-($C$5/2)^2*'(OLD) bottom seam length'!K4850^2/($C$6/2)^2)</f>
        <v>#DIV/0!</v>
      </c>
      <c r="O4850" s="136">
        <f t="shared" si="754"/>
        <v>96780</v>
      </c>
      <c r="P4850" t="b">
        <f t="shared" si="755"/>
        <v>0</v>
      </c>
      <c r="T4850" s="136">
        <f t="shared" si="756"/>
        <v>96760</v>
      </c>
      <c r="U4850" t="e">
        <f>SQRT(($U$6/2)^2-($U$6/2)^2*'(OLD) bottom seam length'!T4850^2/($U$7/2)^2)</f>
        <v>#VALUE!</v>
      </c>
      <c r="W4850" s="136">
        <f t="shared" si="757"/>
        <v>96760</v>
      </c>
      <c r="X4850" t="e">
        <f>SQRT(($U$6/2)^2-($U$6/2)^2*'(OLD) bottom seam length'!W4850^2/($U$7/2)^2)</f>
        <v>#VALUE!</v>
      </c>
      <c r="Z4850" s="136">
        <f t="shared" si="758"/>
        <v>96760</v>
      </c>
      <c r="AA4850" t="e">
        <f>SQRT(($U$6/2)^2-($U$6/2)^2*'(OLD) bottom seam length'!Z4850^2/($U$7/2)^2)</f>
        <v>#VALUE!</v>
      </c>
      <c r="AC4850" s="136">
        <f t="shared" si="759"/>
        <v>96760</v>
      </c>
      <c r="AD4850" t="e">
        <f>SQRT(($U$6/2)^2-($U$6/2)^2*'(OLD) bottom seam length'!AC4850^2/($U$7/2)^2)</f>
        <v>#VALUE!</v>
      </c>
    </row>
    <row r="4851" spans="2:30">
      <c r="B4851" s="136">
        <f t="shared" si="750"/>
        <v>96800</v>
      </c>
      <c r="C4851" t="e">
        <f>SQRT(($C$5/2)^2-($C$5/2)^2*'(OLD) bottom seam length'!B4851^2/($C$6/2)^2)</f>
        <v>#DIV/0!</v>
      </c>
      <c r="E4851" s="136">
        <f t="shared" si="751"/>
        <v>96800</v>
      </c>
      <c r="F4851" t="e">
        <f>SQRT(($C$5/2)^2-($C$5/2)^2*'(OLD) bottom seam length'!E4851^2/($C$6/2)^2)</f>
        <v>#DIV/0!</v>
      </c>
      <c r="H4851" s="136">
        <f t="shared" si="752"/>
        <v>96800</v>
      </c>
      <c r="I4851" t="e">
        <f>SQRT(($C$5/2)^2-($C$5/2)^2*'(OLD) bottom seam length'!H4851^2/($C$6/2)^2)</f>
        <v>#DIV/0!</v>
      </c>
      <c r="K4851" s="136">
        <f t="shared" si="753"/>
        <v>96800</v>
      </c>
      <c r="L4851" t="e">
        <f>SQRT(($C$5/2)^2-($C$5/2)^2*'(OLD) bottom seam length'!K4851^2/($C$6/2)^2)</f>
        <v>#DIV/0!</v>
      </c>
      <c r="O4851" s="136">
        <f t="shared" si="754"/>
        <v>96800</v>
      </c>
      <c r="P4851" t="b">
        <f t="shared" si="755"/>
        <v>0</v>
      </c>
      <c r="T4851" s="136">
        <f t="shared" si="756"/>
        <v>96780</v>
      </c>
      <c r="U4851" t="e">
        <f>SQRT(($U$6/2)^2-($U$6/2)^2*'(OLD) bottom seam length'!T4851^2/($U$7/2)^2)</f>
        <v>#VALUE!</v>
      </c>
      <c r="W4851" s="136">
        <f t="shared" si="757"/>
        <v>96780</v>
      </c>
      <c r="X4851" t="e">
        <f>SQRT(($U$6/2)^2-($U$6/2)^2*'(OLD) bottom seam length'!W4851^2/($U$7/2)^2)</f>
        <v>#VALUE!</v>
      </c>
      <c r="Z4851" s="136">
        <f t="shared" si="758"/>
        <v>96780</v>
      </c>
      <c r="AA4851" t="e">
        <f>SQRT(($U$6/2)^2-($U$6/2)^2*'(OLD) bottom seam length'!Z4851^2/($U$7/2)^2)</f>
        <v>#VALUE!</v>
      </c>
      <c r="AC4851" s="136">
        <f t="shared" si="759"/>
        <v>96780</v>
      </c>
      <c r="AD4851" t="e">
        <f>SQRT(($U$6/2)^2-($U$6/2)^2*'(OLD) bottom seam length'!AC4851^2/($U$7/2)^2)</f>
        <v>#VALUE!</v>
      </c>
    </row>
    <row r="4852" spans="2:30">
      <c r="B4852" s="136">
        <f t="shared" si="750"/>
        <v>96820</v>
      </c>
      <c r="C4852" t="e">
        <f>SQRT(($C$5/2)^2-($C$5/2)^2*'(OLD) bottom seam length'!B4852^2/($C$6/2)^2)</f>
        <v>#DIV/0!</v>
      </c>
      <c r="E4852" s="136">
        <f t="shared" si="751"/>
        <v>96820</v>
      </c>
      <c r="F4852" t="e">
        <f>SQRT(($C$5/2)^2-($C$5/2)^2*'(OLD) bottom seam length'!E4852^2/($C$6/2)^2)</f>
        <v>#DIV/0!</v>
      </c>
      <c r="H4852" s="136">
        <f t="shared" si="752"/>
        <v>96820</v>
      </c>
      <c r="I4852" t="e">
        <f>SQRT(($C$5/2)^2-($C$5/2)^2*'(OLD) bottom seam length'!H4852^2/($C$6/2)^2)</f>
        <v>#DIV/0!</v>
      </c>
      <c r="K4852" s="136">
        <f t="shared" si="753"/>
        <v>96820</v>
      </c>
      <c r="L4852" t="e">
        <f>SQRT(($C$5/2)^2-($C$5/2)^2*'(OLD) bottom seam length'!K4852^2/($C$6/2)^2)</f>
        <v>#DIV/0!</v>
      </c>
      <c r="O4852" s="136">
        <f t="shared" si="754"/>
        <v>96820</v>
      </c>
      <c r="P4852" t="b">
        <f t="shared" si="755"/>
        <v>0</v>
      </c>
      <c r="T4852" s="136">
        <f t="shared" si="756"/>
        <v>96800</v>
      </c>
      <c r="U4852" t="e">
        <f>SQRT(($U$6/2)^2-($U$6/2)^2*'(OLD) bottom seam length'!T4852^2/($U$7/2)^2)</f>
        <v>#VALUE!</v>
      </c>
      <c r="W4852" s="136">
        <f t="shared" si="757"/>
        <v>96800</v>
      </c>
      <c r="X4852" t="e">
        <f>SQRT(($U$6/2)^2-($U$6/2)^2*'(OLD) bottom seam length'!W4852^2/($U$7/2)^2)</f>
        <v>#VALUE!</v>
      </c>
      <c r="Z4852" s="136">
        <f t="shared" si="758"/>
        <v>96800</v>
      </c>
      <c r="AA4852" t="e">
        <f>SQRT(($U$6/2)^2-($U$6/2)^2*'(OLD) bottom seam length'!Z4852^2/($U$7/2)^2)</f>
        <v>#VALUE!</v>
      </c>
      <c r="AC4852" s="136">
        <f t="shared" si="759"/>
        <v>96800</v>
      </c>
      <c r="AD4852" t="e">
        <f>SQRT(($U$6/2)^2-($U$6/2)^2*'(OLD) bottom seam length'!AC4852^2/($U$7/2)^2)</f>
        <v>#VALUE!</v>
      </c>
    </row>
    <row r="4853" spans="2:30">
      <c r="B4853" s="136">
        <f t="shared" si="750"/>
        <v>96840</v>
      </c>
      <c r="C4853" t="e">
        <f>SQRT(($C$5/2)^2-($C$5/2)^2*'(OLD) bottom seam length'!B4853^2/($C$6/2)^2)</f>
        <v>#DIV/0!</v>
      </c>
      <c r="E4853" s="136">
        <f t="shared" si="751"/>
        <v>96840</v>
      </c>
      <c r="F4853" t="e">
        <f>SQRT(($C$5/2)^2-($C$5/2)^2*'(OLD) bottom seam length'!E4853^2/($C$6/2)^2)</f>
        <v>#DIV/0!</v>
      </c>
      <c r="H4853" s="136">
        <f t="shared" si="752"/>
        <v>96840</v>
      </c>
      <c r="I4853" t="e">
        <f>SQRT(($C$5/2)^2-($C$5/2)^2*'(OLD) bottom seam length'!H4853^2/($C$6/2)^2)</f>
        <v>#DIV/0!</v>
      </c>
      <c r="K4853" s="136">
        <f t="shared" si="753"/>
        <v>96840</v>
      </c>
      <c r="L4853" t="e">
        <f>SQRT(($C$5/2)^2-($C$5/2)^2*'(OLD) bottom seam length'!K4853^2/($C$6/2)^2)</f>
        <v>#DIV/0!</v>
      </c>
      <c r="O4853" s="136">
        <f t="shared" si="754"/>
        <v>96840</v>
      </c>
      <c r="P4853" t="b">
        <f t="shared" si="755"/>
        <v>0</v>
      </c>
      <c r="T4853" s="136">
        <f t="shared" si="756"/>
        <v>96820</v>
      </c>
      <c r="U4853" t="e">
        <f>SQRT(($U$6/2)^2-($U$6/2)^2*'(OLD) bottom seam length'!T4853^2/($U$7/2)^2)</f>
        <v>#VALUE!</v>
      </c>
      <c r="W4853" s="136">
        <f t="shared" si="757"/>
        <v>96820</v>
      </c>
      <c r="X4853" t="e">
        <f>SQRT(($U$6/2)^2-($U$6/2)^2*'(OLD) bottom seam length'!W4853^2/($U$7/2)^2)</f>
        <v>#VALUE!</v>
      </c>
      <c r="Z4853" s="136">
        <f t="shared" si="758"/>
        <v>96820</v>
      </c>
      <c r="AA4853" t="e">
        <f>SQRT(($U$6/2)^2-($U$6/2)^2*'(OLD) bottom seam length'!Z4853^2/($U$7/2)^2)</f>
        <v>#VALUE!</v>
      </c>
      <c r="AC4853" s="136">
        <f t="shared" si="759"/>
        <v>96820</v>
      </c>
      <c r="AD4853" t="e">
        <f>SQRT(($U$6/2)^2-($U$6/2)^2*'(OLD) bottom seam length'!AC4853^2/($U$7/2)^2)</f>
        <v>#VALUE!</v>
      </c>
    </row>
    <row r="4854" spans="2:30">
      <c r="B4854" s="136">
        <f t="shared" si="750"/>
        <v>96860</v>
      </c>
      <c r="C4854" t="e">
        <f>SQRT(($C$5/2)^2-($C$5/2)^2*'(OLD) bottom seam length'!B4854^2/($C$6/2)^2)</f>
        <v>#DIV/0!</v>
      </c>
      <c r="E4854" s="136">
        <f t="shared" si="751"/>
        <v>96860</v>
      </c>
      <c r="F4854" t="e">
        <f>SQRT(($C$5/2)^2-($C$5/2)^2*'(OLD) bottom seam length'!E4854^2/($C$6/2)^2)</f>
        <v>#DIV/0!</v>
      </c>
      <c r="H4854" s="136">
        <f t="shared" si="752"/>
        <v>96860</v>
      </c>
      <c r="I4854" t="e">
        <f>SQRT(($C$5/2)^2-($C$5/2)^2*'(OLD) bottom seam length'!H4854^2/($C$6/2)^2)</f>
        <v>#DIV/0!</v>
      </c>
      <c r="K4854" s="136">
        <f t="shared" si="753"/>
        <v>96860</v>
      </c>
      <c r="L4854" t="e">
        <f>SQRT(($C$5/2)^2-($C$5/2)^2*'(OLD) bottom seam length'!K4854^2/($C$6/2)^2)</f>
        <v>#DIV/0!</v>
      </c>
      <c r="O4854" s="136">
        <f t="shared" si="754"/>
        <v>96860</v>
      </c>
      <c r="P4854" t="b">
        <f t="shared" si="755"/>
        <v>0</v>
      </c>
      <c r="T4854" s="136">
        <f t="shared" si="756"/>
        <v>96840</v>
      </c>
      <c r="U4854" t="e">
        <f>SQRT(($U$6/2)^2-($U$6/2)^2*'(OLD) bottom seam length'!T4854^2/($U$7/2)^2)</f>
        <v>#VALUE!</v>
      </c>
      <c r="W4854" s="136">
        <f t="shared" si="757"/>
        <v>96840</v>
      </c>
      <c r="X4854" t="e">
        <f>SQRT(($U$6/2)^2-($U$6/2)^2*'(OLD) bottom seam length'!W4854^2/($U$7/2)^2)</f>
        <v>#VALUE!</v>
      </c>
      <c r="Z4854" s="136">
        <f t="shared" si="758"/>
        <v>96840</v>
      </c>
      <c r="AA4854" t="e">
        <f>SQRT(($U$6/2)^2-($U$6/2)^2*'(OLD) bottom seam length'!Z4854^2/($U$7/2)^2)</f>
        <v>#VALUE!</v>
      </c>
      <c r="AC4854" s="136">
        <f t="shared" si="759"/>
        <v>96840</v>
      </c>
      <c r="AD4854" t="e">
        <f>SQRT(($U$6/2)^2-($U$6/2)^2*'(OLD) bottom seam length'!AC4854^2/($U$7/2)^2)</f>
        <v>#VALUE!</v>
      </c>
    </row>
    <row r="4855" spans="2:30">
      <c r="B4855" s="136">
        <f t="shared" si="750"/>
        <v>96880</v>
      </c>
      <c r="C4855" t="e">
        <f>SQRT(($C$5/2)^2-($C$5/2)^2*'(OLD) bottom seam length'!B4855^2/($C$6/2)^2)</f>
        <v>#DIV/0!</v>
      </c>
      <c r="E4855" s="136">
        <f t="shared" si="751"/>
        <v>96880</v>
      </c>
      <c r="F4855" t="e">
        <f>SQRT(($C$5/2)^2-($C$5/2)^2*'(OLD) bottom seam length'!E4855^2/($C$6/2)^2)</f>
        <v>#DIV/0!</v>
      </c>
      <c r="H4855" s="136">
        <f t="shared" si="752"/>
        <v>96880</v>
      </c>
      <c r="I4855" t="e">
        <f>SQRT(($C$5/2)^2-($C$5/2)^2*'(OLD) bottom seam length'!H4855^2/($C$6/2)^2)</f>
        <v>#DIV/0!</v>
      </c>
      <c r="K4855" s="136">
        <f t="shared" si="753"/>
        <v>96880</v>
      </c>
      <c r="L4855" t="e">
        <f>SQRT(($C$5/2)^2-($C$5/2)^2*'(OLD) bottom seam length'!K4855^2/($C$6/2)^2)</f>
        <v>#DIV/0!</v>
      </c>
      <c r="O4855" s="136">
        <f t="shared" si="754"/>
        <v>96880</v>
      </c>
      <c r="P4855" t="b">
        <f t="shared" si="755"/>
        <v>0</v>
      </c>
      <c r="T4855" s="136">
        <f t="shared" si="756"/>
        <v>96860</v>
      </c>
      <c r="U4855" t="e">
        <f>SQRT(($U$6/2)^2-($U$6/2)^2*'(OLD) bottom seam length'!T4855^2/($U$7/2)^2)</f>
        <v>#VALUE!</v>
      </c>
      <c r="W4855" s="136">
        <f t="shared" si="757"/>
        <v>96860</v>
      </c>
      <c r="X4855" t="e">
        <f>SQRT(($U$6/2)^2-($U$6/2)^2*'(OLD) bottom seam length'!W4855^2/($U$7/2)^2)</f>
        <v>#VALUE!</v>
      </c>
      <c r="Z4855" s="136">
        <f t="shared" si="758"/>
        <v>96860</v>
      </c>
      <c r="AA4855" t="e">
        <f>SQRT(($U$6/2)^2-($U$6/2)^2*'(OLD) bottom seam length'!Z4855^2/($U$7/2)^2)</f>
        <v>#VALUE!</v>
      </c>
      <c r="AC4855" s="136">
        <f t="shared" si="759"/>
        <v>96860</v>
      </c>
      <c r="AD4855" t="e">
        <f>SQRT(($U$6/2)^2-($U$6/2)^2*'(OLD) bottom seam length'!AC4855^2/($U$7/2)^2)</f>
        <v>#VALUE!</v>
      </c>
    </row>
    <row r="4856" spans="2:30">
      <c r="B4856" s="136">
        <f t="shared" si="750"/>
        <v>96900</v>
      </c>
      <c r="C4856" t="e">
        <f>SQRT(($C$5/2)^2-($C$5/2)^2*'(OLD) bottom seam length'!B4856^2/($C$6/2)^2)</f>
        <v>#DIV/0!</v>
      </c>
      <c r="E4856" s="136">
        <f t="shared" si="751"/>
        <v>96900</v>
      </c>
      <c r="F4856" t="e">
        <f>SQRT(($C$5/2)^2-($C$5/2)^2*'(OLD) bottom seam length'!E4856^2/($C$6/2)^2)</f>
        <v>#DIV/0!</v>
      </c>
      <c r="H4856" s="136">
        <f t="shared" si="752"/>
        <v>96900</v>
      </c>
      <c r="I4856" t="e">
        <f>SQRT(($C$5/2)^2-($C$5/2)^2*'(OLD) bottom seam length'!H4856^2/($C$6/2)^2)</f>
        <v>#DIV/0!</v>
      </c>
      <c r="K4856" s="136">
        <f t="shared" si="753"/>
        <v>96900</v>
      </c>
      <c r="L4856" t="e">
        <f>SQRT(($C$5/2)^2-($C$5/2)^2*'(OLD) bottom seam length'!K4856^2/($C$6/2)^2)</f>
        <v>#DIV/0!</v>
      </c>
      <c r="O4856" s="136">
        <f t="shared" si="754"/>
        <v>96900</v>
      </c>
      <c r="P4856" t="b">
        <f t="shared" si="755"/>
        <v>0</v>
      </c>
      <c r="T4856" s="136">
        <f t="shared" si="756"/>
        <v>96880</v>
      </c>
      <c r="U4856" t="e">
        <f>SQRT(($U$6/2)^2-($U$6/2)^2*'(OLD) bottom seam length'!T4856^2/($U$7/2)^2)</f>
        <v>#VALUE!</v>
      </c>
      <c r="W4856" s="136">
        <f t="shared" si="757"/>
        <v>96880</v>
      </c>
      <c r="X4856" t="e">
        <f>SQRT(($U$6/2)^2-($U$6/2)^2*'(OLD) bottom seam length'!W4856^2/($U$7/2)^2)</f>
        <v>#VALUE!</v>
      </c>
      <c r="Z4856" s="136">
        <f t="shared" si="758"/>
        <v>96880</v>
      </c>
      <c r="AA4856" t="e">
        <f>SQRT(($U$6/2)^2-($U$6/2)^2*'(OLD) bottom seam length'!Z4856^2/($U$7/2)^2)</f>
        <v>#VALUE!</v>
      </c>
      <c r="AC4856" s="136">
        <f t="shared" si="759"/>
        <v>96880</v>
      </c>
      <c r="AD4856" t="e">
        <f>SQRT(($U$6/2)^2-($U$6/2)^2*'(OLD) bottom seam length'!AC4856^2/($U$7/2)^2)</f>
        <v>#VALUE!</v>
      </c>
    </row>
    <row r="4857" spans="2:30">
      <c r="B4857" s="136">
        <f t="shared" si="750"/>
        <v>96920</v>
      </c>
      <c r="C4857" t="e">
        <f>SQRT(($C$5/2)^2-($C$5/2)^2*'(OLD) bottom seam length'!B4857^2/($C$6/2)^2)</f>
        <v>#DIV/0!</v>
      </c>
      <c r="E4857" s="136">
        <f t="shared" si="751"/>
        <v>96920</v>
      </c>
      <c r="F4857" t="e">
        <f>SQRT(($C$5/2)^2-($C$5/2)^2*'(OLD) bottom seam length'!E4857^2/($C$6/2)^2)</f>
        <v>#DIV/0!</v>
      </c>
      <c r="H4857" s="136">
        <f t="shared" si="752"/>
        <v>96920</v>
      </c>
      <c r="I4857" t="e">
        <f>SQRT(($C$5/2)^2-($C$5/2)^2*'(OLD) bottom seam length'!H4857^2/($C$6/2)^2)</f>
        <v>#DIV/0!</v>
      </c>
      <c r="K4857" s="136">
        <f t="shared" si="753"/>
        <v>96920</v>
      </c>
      <c r="L4857" t="e">
        <f>SQRT(($C$5/2)^2-($C$5/2)^2*'(OLD) bottom seam length'!K4857^2/($C$6/2)^2)</f>
        <v>#DIV/0!</v>
      </c>
      <c r="O4857" s="136">
        <f t="shared" si="754"/>
        <v>96920</v>
      </c>
      <c r="P4857" t="b">
        <f t="shared" si="755"/>
        <v>0</v>
      </c>
      <c r="T4857" s="136">
        <f t="shared" si="756"/>
        <v>96900</v>
      </c>
      <c r="U4857" t="e">
        <f>SQRT(($U$6/2)^2-($U$6/2)^2*'(OLD) bottom seam length'!T4857^2/($U$7/2)^2)</f>
        <v>#VALUE!</v>
      </c>
      <c r="W4857" s="136">
        <f t="shared" si="757"/>
        <v>96900</v>
      </c>
      <c r="X4857" t="e">
        <f>SQRT(($U$6/2)^2-($U$6/2)^2*'(OLD) bottom seam length'!W4857^2/($U$7/2)^2)</f>
        <v>#VALUE!</v>
      </c>
      <c r="Z4857" s="136">
        <f t="shared" si="758"/>
        <v>96900</v>
      </c>
      <c r="AA4857" t="e">
        <f>SQRT(($U$6/2)^2-($U$6/2)^2*'(OLD) bottom seam length'!Z4857^2/($U$7/2)^2)</f>
        <v>#VALUE!</v>
      </c>
      <c r="AC4857" s="136">
        <f t="shared" si="759"/>
        <v>96900</v>
      </c>
      <c r="AD4857" t="e">
        <f>SQRT(($U$6/2)^2-($U$6/2)^2*'(OLD) bottom seam length'!AC4857^2/($U$7/2)^2)</f>
        <v>#VALUE!</v>
      </c>
    </row>
    <row r="4858" spans="2:30">
      <c r="B4858" s="136">
        <f t="shared" si="750"/>
        <v>96940</v>
      </c>
      <c r="C4858" t="e">
        <f>SQRT(($C$5/2)^2-($C$5/2)^2*'(OLD) bottom seam length'!B4858^2/($C$6/2)^2)</f>
        <v>#DIV/0!</v>
      </c>
      <c r="E4858" s="136">
        <f t="shared" si="751"/>
        <v>96940</v>
      </c>
      <c r="F4858" t="e">
        <f>SQRT(($C$5/2)^2-($C$5/2)^2*'(OLD) bottom seam length'!E4858^2/($C$6/2)^2)</f>
        <v>#DIV/0!</v>
      </c>
      <c r="H4858" s="136">
        <f t="shared" si="752"/>
        <v>96940</v>
      </c>
      <c r="I4858" t="e">
        <f>SQRT(($C$5/2)^2-($C$5/2)^2*'(OLD) bottom seam length'!H4858^2/($C$6/2)^2)</f>
        <v>#DIV/0!</v>
      </c>
      <c r="K4858" s="136">
        <f t="shared" si="753"/>
        <v>96940</v>
      </c>
      <c r="L4858" t="e">
        <f>SQRT(($C$5/2)^2-($C$5/2)^2*'(OLD) bottom seam length'!K4858^2/($C$6/2)^2)</f>
        <v>#DIV/0!</v>
      </c>
      <c r="O4858" s="136">
        <f t="shared" si="754"/>
        <v>96940</v>
      </c>
      <c r="P4858" t="b">
        <f t="shared" si="755"/>
        <v>0</v>
      </c>
      <c r="T4858" s="136">
        <f t="shared" si="756"/>
        <v>96920</v>
      </c>
      <c r="U4858" t="e">
        <f>SQRT(($U$6/2)^2-($U$6/2)^2*'(OLD) bottom seam length'!T4858^2/($U$7/2)^2)</f>
        <v>#VALUE!</v>
      </c>
      <c r="W4858" s="136">
        <f t="shared" si="757"/>
        <v>96920</v>
      </c>
      <c r="X4858" t="e">
        <f>SQRT(($U$6/2)^2-($U$6/2)^2*'(OLD) bottom seam length'!W4858^2/($U$7/2)^2)</f>
        <v>#VALUE!</v>
      </c>
      <c r="Z4858" s="136">
        <f t="shared" si="758"/>
        <v>96920</v>
      </c>
      <c r="AA4858" t="e">
        <f>SQRT(($U$6/2)^2-($U$6/2)^2*'(OLD) bottom seam length'!Z4858^2/($U$7/2)^2)</f>
        <v>#VALUE!</v>
      </c>
      <c r="AC4858" s="136">
        <f t="shared" si="759"/>
        <v>96920</v>
      </c>
      <c r="AD4858" t="e">
        <f>SQRT(($U$6/2)^2-($U$6/2)^2*'(OLD) bottom seam length'!AC4858^2/($U$7/2)^2)</f>
        <v>#VALUE!</v>
      </c>
    </row>
    <row r="4859" spans="2:30">
      <c r="B4859" s="136">
        <f t="shared" si="750"/>
        <v>96960</v>
      </c>
      <c r="C4859" t="e">
        <f>SQRT(($C$5/2)^2-($C$5/2)^2*'(OLD) bottom seam length'!B4859^2/($C$6/2)^2)</f>
        <v>#DIV/0!</v>
      </c>
      <c r="E4859" s="136">
        <f t="shared" si="751"/>
        <v>96960</v>
      </c>
      <c r="F4859" t="e">
        <f>SQRT(($C$5/2)^2-($C$5/2)^2*'(OLD) bottom seam length'!E4859^2/($C$6/2)^2)</f>
        <v>#DIV/0!</v>
      </c>
      <c r="H4859" s="136">
        <f t="shared" si="752"/>
        <v>96960</v>
      </c>
      <c r="I4859" t="e">
        <f>SQRT(($C$5/2)^2-($C$5/2)^2*'(OLD) bottom seam length'!H4859^2/($C$6/2)^2)</f>
        <v>#DIV/0!</v>
      </c>
      <c r="K4859" s="136">
        <f t="shared" si="753"/>
        <v>96960</v>
      </c>
      <c r="L4859" t="e">
        <f>SQRT(($C$5/2)^2-($C$5/2)^2*'(OLD) bottom seam length'!K4859^2/($C$6/2)^2)</f>
        <v>#DIV/0!</v>
      </c>
      <c r="O4859" s="136">
        <f t="shared" si="754"/>
        <v>96960</v>
      </c>
      <c r="P4859" t="b">
        <f t="shared" si="755"/>
        <v>0</v>
      </c>
      <c r="T4859" s="136">
        <f t="shared" si="756"/>
        <v>96940</v>
      </c>
      <c r="U4859" t="e">
        <f>SQRT(($U$6/2)^2-($U$6/2)^2*'(OLD) bottom seam length'!T4859^2/($U$7/2)^2)</f>
        <v>#VALUE!</v>
      </c>
      <c r="W4859" s="136">
        <f t="shared" si="757"/>
        <v>96940</v>
      </c>
      <c r="X4859" t="e">
        <f>SQRT(($U$6/2)^2-($U$6/2)^2*'(OLD) bottom seam length'!W4859^2/($U$7/2)^2)</f>
        <v>#VALUE!</v>
      </c>
      <c r="Z4859" s="136">
        <f t="shared" si="758"/>
        <v>96940</v>
      </c>
      <c r="AA4859" t="e">
        <f>SQRT(($U$6/2)^2-($U$6/2)^2*'(OLD) bottom seam length'!Z4859^2/($U$7/2)^2)</f>
        <v>#VALUE!</v>
      </c>
      <c r="AC4859" s="136">
        <f t="shared" si="759"/>
        <v>96940</v>
      </c>
      <c r="AD4859" t="e">
        <f>SQRT(($U$6/2)^2-($U$6/2)^2*'(OLD) bottom seam length'!AC4859^2/($U$7/2)^2)</f>
        <v>#VALUE!</v>
      </c>
    </row>
    <row r="4860" spans="2:30">
      <c r="B4860" s="136">
        <f t="shared" si="750"/>
        <v>96980</v>
      </c>
      <c r="C4860" t="e">
        <f>SQRT(($C$5/2)^2-($C$5/2)^2*'(OLD) bottom seam length'!B4860^2/($C$6/2)^2)</f>
        <v>#DIV/0!</v>
      </c>
      <c r="E4860" s="136">
        <f t="shared" si="751"/>
        <v>96980</v>
      </c>
      <c r="F4860" t="e">
        <f>SQRT(($C$5/2)^2-($C$5/2)^2*'(OLD) bottom seam length'!E4860^2/($C$6/2)^2)</f>
        <v>#DIV/0!</v>
      </c>
      <c r="H4860" s="136">
        <f t="shared" si="752"/>
        <v>96980</v>
      </c>
      <c r="I4860" t="e">
        <f>SQRT(($C$5/2)^2-($C$5/2)^2*'(OLD) bottom seam length'!H4860^2/($C$6/2)^2)</f>
        <v>#DIV/0!</v>
      </c>
      <c r="K4860" s="136">
        <f t="shared" si="753"/>
        <v>96980</v>
      </c>
      <c r="L4860" t="e">
        <f>SQRT(($C$5/2)^2-($C$5/2)^2*'(OLD) bottom seam length'!K4860^2/($C$6/2)^2)</f>
        <v>#DIV/0!</v>
      </c>
      <c r="O4860" s="136">
        <f t="shared" si="754"/>
        <v>96980</v>
      </c>
      <c r="P4860" t="b">
        <f t="shared" si="755"/>
        <v>0</v>
      </c>
      <c r="T4860" s="136">
        <f t="shared" si="756"/>
        <v>96960</v>
      </c>
      <c r="U4860" t="e">
        <f>SQRT(($U$6/2)^2-($U$6/2)^2*'(OLD) bottom seam length'!T4860^2/($U$7/2)^2)</f>
        <v>#VALUE!</v>
      </c>
      <c r="W4860" s="136">
        <f t="shared" si="757"/>
        <v>96960</v>
      </c>
      <c r="X4860" t="e">
        <f>SQRT(($U$6/2)^2-($U$6/2)^2*'(OLD) bottom seam length'!W4860^2/($U$7/2)^2)</f>
        <v>#VALUE!</v>
      </c>
      <c r="Z4860" s="136">
        <f t="shared" si="758"/>
        <v>96960</v>
      </c>
      <c r="AA4860" t="e">
        <f>SQRT(($U$6/2)^2-($U$6/2)^2*'(OLD) bottom seam length'!Z4860^2/($U$7/2)^2)</f>
        <v>#VALUE!</v>
      </c>
      <c r="AC4860" s="136">
        <f t="shared" si="759"/>
        <v>96960</v>
      </c>
      <c r="AD4860" t="e">
        <f>SQRT(($U$6/2)^2-($U$6/2)^2*'(OLD) bottom seam length'!AC4860^2/($U$7/2)^2)</f>
        <v>#VALUE!</v>
      </c>
    </row>
    <row r="4861" spans="2:30">
      <c r="B4861" s="136">
        <f t="shared" si="750"/>
        <v>97000</v>
      </c>
      <c r="C4861" t="e">
        <f>SQRT(($C$5/2)^2-($C$5/2)^2*'(OLD) bottom seam length'!B4861^2/($C$6/2)^2)</f>
        <v>#DIV/0!</v>
      </c>
      <c r="E4861" s="136">
        <f t="shared" si="751"/>
        <v>97000</v>
      </c>
      <c r="F4861" t="e">
        <f>SQRT(($C$5/2)^2-($C$5/2)^2*'(OLD) bottom seam length'!E4861^2/($C$6/2)^2)</f>
        <v>#DIV/0!</v>
      </c>
      <c r="H4861" s="136">
        <f t="shared" si="752"/>
        <v>97000</v>
      </c>
      <c r="I4861" t="e">
        <f>SQRT(($C$5/2)^2-($C$5/2)^2*'(OLD) bottom seam length'!H4861^2/($C$6/2)^2)</f>
        <v>#DIV/0!</v>
      </c>
      <c r="K4861" s="136">
        <f t="shared" si="753"/>
        <v>97000</v>
      </c>
      <c r="L4861" t="e">
        <f>SQRT(($C$5/2)^2-($C$5/2)^2*'(OLD) bottom seam length'!K4861^2/($C$6/2)^2)</f>
        <v>#DIV/0!</v>
      </c>
      <c r="O4861" s="136">
        <f t="shared" si="754"/>
        <v>97000</v>
      </c>
      <c r="P4861" t="b">
        <f t="shared" si="755"/>
        <v>0</v>
      </c>
      <c r="T4861" s="136">
        <f t="shared" si="756"/>
        <v>96980</v>
      </c>
      <c r="U4861" t="e">
        <f>SQRT(($U$6/2)^2-($U$6/2)^2*'(OLD) bottom seam length'!T4861^2/($U$7/2)^2)</f>
        <v>#VALUE!</v>
      </c>
      <c r="W4861" s="136">
        <f t="shared" si="757"/>
        <v>96980</v>
      </c>
      <c r="X4861" t="e">
        <f>SQRT(($U$6/2)^2-($U$6/2)^2*'(OLD) bottom seam length'!W4861^2/($U$7/2)^2)</f>
        <v>#VALUE!</v>
      </c>
      <c r="Z4861" s="136">
        <f t="shared" si="758"/>
        <v>96980</v>
      </c>
      <c r="AA4861" t="e">
        <f>SQRT(($U$6/2)^2-($U$6/2)^2*'(OLD) bottom seam length'!Z4861^2/($U$7/2)^2)</f>
        <v>#VALUE!</v>
      </c>
      <c r="AC4861" s="136">
        <f t="shared" si="759"/>
        <v>96980</v>
      </c>
      <c r="AD4861" t="e">
        <f>SQRT(($U$6/2)^2-($U$6/2)^2*'(OLD) bottom seam length'!AC4861^2/($U$7/2)^2)</f>
        <v>#VALUE!</v>
      </c>
    </row>
    <row r="4862" spans="2:30">
      <c r="B4862" s="136">
        <f t="shared" si="750"/>
        <v>97020</v>
      </c>
      <c r="C4862" t="e">
        <f>SQRT(($C$5/2)^2-($C$5/2)^2*'(OLD) bottom seam length'!B4862^2/($C$6/2)^2)</f>
        <v>#DIV/0!</v>
      </c>
      <c r="E4862" s="136">
        <f t="shared" si="751"/>
        <v>97020</v>
      </c>
      <c r="F4862" t="e">
        <f>SQRT(($C$5/2)^2-($C$5/2)^2*'(OLD) bottom seam length'!E4862^2/($C$6/2)^2)</f>
        <v>#DIV/0!</v>
      </c>
      <c r="H4862" s="136">
        <f t="shared" si="752"/>
        <v>97020</v>
      </c>
      <c r="I4862" t="e">
        <f>SQRT(($C$5/2)^2-($C$5/2)^2*'(OLD) bottom seam length'!H4862^2/($C$6/2)^2)</f>
        <v>#DIV/0!</v>
      </c>
      <c r="K4862" s="136">
        <f t="shared" si="753"/>
        <v>97020</v>
      </c>
      <c r="L4862" t="e">
        <f>SQRT(($C$5/2)^2-($C$5/2)^2*'(OLD) bottom seam length'!K4862^2/($C$6/2)^2)</f>
        <v>#DIV/0!</v>
      </c>
      <c r="O4862" s="136">
        <f t="shared" si="754"/>
        <v>97020</v>
      </c>
      <c r="P4862" t="b">
        <f t="shared" si="755"/>
        <v>0</v>
      </c>
      <c r="T4862" s="136">
        <f t="shared" si="756"/>
        <v>97000</v>
      </c>
      <c r="U4862" t="e">
        <f>SQRT(($U$6/2)^2-($U$6/2)^2*'(OLD) bottom seam length'!T4862^2/($U$7/2)^2)</f>
        <v>#VALUE!</v>
      </c>
      <c r="W4862" s="136">
        <f t="shared" si="757"/>
        <v>97000</v>
      </c>
      <c r="X4862" t="e">
        <f>SQRT(($U$6/2)^2-($U$6/2)^2*'(OLD) bottom seam length'!W4862^2/($U$7/2)^2)</f>
        <v>#VALUE!</v>
      </c>
      <c r="Z4862" s="136">
        <f t="shared" si="758"/>
        <v>97000</v>
      </c>
      <c r="AA4862" t="e">
        <f>SQRT(($U$6/2)^2-($U$6/2)^2*'(OLD) bottom seam length'!Z4862^2/($U$7/2)^2)</f>
        <v>#VALUE!</v>
      </c>
      <c r="AC4862" s="136">
        <f t="shared" si="759"/>
        <v>97000</v>
      </c>
      <c r="AD4862" t="e">
        <f>SQRT(($U$6/2)^2-($U$6/2)^2*'(OLD) bottom seam length'!AC4862^2/($U$7/2)^2)</f>
        <v>#VALUE!</v>
      </c>
    </row>
    <row r="4863" spans="2:30">
      <c r="B4863" s="136">
        <f t="shared" si="750"/>
        <v>97040</v>
      </c>
      <c r="C4863" t="e">
        <f>SQRT(($C$5/2)^2-($C$5/2)^2*'(OLD) bottom seam length'!B4863^2/($C$6/2)^2)</f>
        <v>#DIV/0!</v>
      </c>
      <c r="E4863" s="136">
        <f t="shared" si="751"/>
        <v>97040</v>
      </c>
      <c r="F4863" t="e">
        <f>SQRT(($C$5/2)^2-($C$5/2)^2*'(OLD) bottom seam length'!E4863^2/($C$6/2)^2)</f>
        <v>#DIV/0!</v>
      </c>
      <c r="H4863" s="136">
        <f t="shared" si="752"/>
        <v>97040</v>
      </c>
      <c r="I4863" t="e">
        <f>SQRT(($C$5/2)^2-($C$5/2)^2*'(OLD) bottom seam length'!H4863^2/($C$6/2)^2)</f>
        <v>#DIV/0!</v>
      </c>
      <c r="K4863" s="136">
        <f t="shared" si="753"/>
        <v>97040</v>
      </c>
      <c r="L4863" t="e">
        <f>SQRT(($C$5/2)^2-($C$5/2)^2*'(OLD) bottom seam length'!K4863^2/($C$6/2)^2)</f>
        <v>#DIV/0!</v>
      </c>
      <c r="O4863" s="136">
        <f t="shared" si="754"/>
        <v>97040</v>
      </c>
      <c r="P4863" t="b">
        <f t="shared" si="755"/>
        <v>0</v>
      </c>
      <c r="T4863" s="136">
        <f t="shared" si="756"/>
        <v>97020</v>
      </c>
      <c r="U4863" t="e">
        <f>SQRT(($U$6/2)^2-($U$6/2)^2*'(OLD) bottom seam length'!T4863^2/($U$7/2)^2)</f>
        <v>#VALUE!</v>
      </c>
      <c r="W4863" s="136">
        <f t="shared" si="757"/>
        <v>97020</v>
      </c>
      <c r="X4863" t="e">
        <f>SQRT(($U$6/2)^2-($U$6/2)^2*'(OLD) bottom seam length'!W4863^2/($U$7/2)^2)</f>
        <v>#VALUE!</v>
      </c>
      <c r="Z4863" s="136">
        <f t="shared" si="758"/>
        <v>97020</v>
      </c>
      <c r="AA4863" t="e">
        <f>SQRT(($U$6/2)^2-($U$6/2)^2*'(OLD) bottom seam length'!Z4863^2/($U$7/2)^2)</f>
        <v>#VALUE!</v>
      </c>
      <c r="AC4863" s="136">
        <f t="shared" si="759"/>
        <v>97020</v>
      </c>
      <c r="AD4863" t="e">
        <f>SQRT(($U$6/2)^2-($U$6/2)^2*'(OLD) bottom seam length'!AC4863^2/($U$7/2)^2)</f>
        <v>#VALUE!</v>
      </c>
    </row>
    <row r="4864" spans="2:30">
      <c r="B4864" s="136">
        <f t="shared" si="750"/>
        <v>97060</v>
      </c>
      <c r="C4864" t="e">
        <f>SQRT(($C$5/2)^2-($C$5/2)^2*'(OLD) bottom seam length'!B4864^2/($C$6/2)^2)</f>
        <v>#DIV/0!</v>
      </c>
      <c r="E4864" s="136">
        <f t="shared" si="751"/>
        <v>97060</v>
      </c>
      <c r="F4864" t="e">
        <f>SQRT(($C$5/2)^2-($C$5/2)^2*'(OLD) bottom seam length'!E4864^2/($C$6/2)^2)</f>
        <v>#DIV/0!</v>
      </c>
      <c r="H4864" s="136">
        <f t="shared" si="752"/>
        <v>97060</v>
      </c>
      <c r="I4864" t="e">
        <f>SQRT(($C$5/2)^2-($C$5/2)^2*'(OLD) bottom seam length'!H4864^2/($C$6/2)^2)</f>
        <v>#DIV/0!</v>
      </c>
      <c r="K4864" s="136">
        <f t="shared" si="753"/>
        <v>97060</v>
      </c>
      <c r="L4864" t="e">
        <f>SQRT(($C$5/2)^2-($C$5/2)^2*'(OLD) bottom seam length'!K4864^2/($C$6/2)^2)</f>
        <v>#DIV/0!</v>
      </c>
      <c r="O4864" s="136">
        <f t="shared" si="754"/>
        <v>97060</v>
      </c>
      <c r="P4864" t="b">
        <f t="shared" si="755"/>
        <v>0</v>
      </c>
      <c r="T4864" s="136">
        <f t="shared" si="756"/>
        <v>97040</v>
      </c>
      <c r="U4864" t="e">
        <f>SQRT(($U$6/2)^2-($U$6/2)^2*'(OLD) bottom seam length'!T4864^2/($U$7/2)^2)</f>
        <v>#VALUE!</v>
      </c>
      <c r="W4864" s="136">
        <f t="shared" si="757"/>
        <v>97040</v>
      </c>
      <c r="X4864" t="e">
        <f>SQRT(($U$6/2)^2-($U$6/2)^2*'(OLD) bottom seam length'!W4864^2/($U$7/2)^2)</f>
        <v>#VALUE!</v>
      </c>
      <c r="Z4864" s="136">
        <f t="shared" si="758"/>
        <v>97040</v>
      </c>
      <c r="AA4864" t="e">
        <f>SQRT(($U$6/2)^2-($U$6/2)^2*'(OLD) bottom seam length'!Z4864^2/($U$7/2)^2)</f>
        <v>#VALUE!</v>
      </c>
      <c r="AC4864" s="136">
        <f t="shared" si="759"/>
        <v>97040</v>
      </c>
      <c r="AD4864" t="e">
        <f>SQRT(($U$6/2)^2-($U$6/2)^2*'(OLD) bottom seam length'!AC4864^2/($U$7/2)^2)</f>
        <v>#VALUE!</v>
      </c>
    </row>
    <row r="4865" spans="2:30">
      <c r="B4865" s="136">
        <f t="shared" si="750"/>
        <v>97080</v>
      </c>
      <c r="C4865" t="e">
        <f>SQRT(($C$5/2)^2-($C$5/2)^2*'(OLD) bottom seam length'!B4865^2/($C$6/2)^2)</f>
        <v>#DIV/0!</v>
      </c>
      <c r="E4865" s="136">
        <f t="shared" si="751"/>
        <v>97080</v>
      </c>
      <c r="F4865" t="e">
        <f>SQRT(($C$5/2)^2-($C$5/2)^2*'(OLD) bottom seam length'!E4865^2/($C$6/2)^2)</f>
        <v>#DIV/0!</v>
      </c>
      <c r="H4865" s="136">
        <f t="shared" si="752"/>
        <v>97080</v>
      </c>
      <c r="I4865" t="e">
        <f>SQRT(($C$5/2)^2-($C$5/2)^2*'(OLD) bottom seam length'!H4865^2/($C$6/2)^2)</f>
        <v>#DIV/0!</v>
      </c>
      <c r="K4865" s="136">
        <f t="shared" si="753"/>
        <v>97080</v>
      </c>
      <c r="L4865" t="e">
        <f>SQRT(($C$5/2)^2-($C$5/2)^2*'(OLD) bottom seam length'!K4865^2/($C$6/2)^2)</f>
        <v>#DIV/0!</v>
      </c>
      <c r="O4865" s="136">
        <f t="shared" si="754"/>
        <v>97080</v>
      </c>
      <c r="P4865" t="b">
        <f t="shared" si="755"/>
        <v>0</v>
      </c>
      <c r="T4865" s="136">
        <f t="shared" si="756"/>
        <v>97060</v>
      </c>
      <c r="U4865" t="e">
        <f>SQRT(($U$6/2)^2-($U$6/2)^2*'(OLD) bottom seam length'!T4865^2/($U$7/2)^2)</f>
        <v>#VALUE!</v>
      </c>
      <c r="W4865" s="136">
        <f t="shared" si="757"/>
        <v>97060</v>
      </c>
      <c r="X4865" t="e">
        <f>SQRT(($U$6/2)^2-($U$6/2)^2*'(OLD) bottom seam length'!W4865^2/($U$7/2)^2)</f>
        <v>#VALUE!</v>
      </c>
      <c r="Z4865" s="136">
        <f t="shared" si="758"/>
        <v>97060</v>
      </c>
      <c r="AA4865" t="e">
        <f>SQRT(($U$6/2)^2-($U$6/2)^2*'(OLD) bottom seam length'!Z4865^2/($U$7/2)^2)</f>
        <v>#VALUE!</v>
      </c>
      <c r="AC4865" s="136">
        <f t="shared" si="759"/>
        <v>97060</v>
      </c>
      <c r="AD4865" t="e">
        <f>SQRT(($U$6/2)^2-($U$6/2)^2*'(OLD) bottom seam length'!AC4865^2/($U$7/2)^2)</f>
        <v>#VALUE!</v>
      </c>
    </row>
    <row r="4866" spans="2:30">
      <c r="B4866" s="136">
        <f t="shared" si="750"/>
        <v>97100</v>
      </c>
      <c r="C4866" t="e">
        <f>SQRT(($C$5/2)^2-($C$5/2)^2*'(OLD) bottom seam length'!B4866^2/($C$6/2)^2)</f>
        <v>#DIV/0!</v>
      </c>
      <c r="E4866" s="136">
        <f t="shared" si="751"/>
        <v>97100</v>
      </c>
      <c r="F4866" t="e">
        <f>SQRT(($C$5/2)^2-($C$5/2)^2*'(OLD) bottom seam length'!E4866^2/($C$6/2)^2)</f>
        <v>#DIV/0!</v>
      </c>
      <c r="H4866" s="136">
        <f t="shared" si="752"/>
        <v>97100</v>
      </c>
      <c r="I4866" t="e">
        <f>SQRT(($C$5/2)^2-($C$5/2)^2*'(OLD) bottom seam length'!H4866^2/($C$6/2)^2)</f>
        <v>#DIV/0!</v>
      </c>
      <c r="K4866" s="136">
        <f t="shared" si="753"/>
        <v>97100</v>
      </c>
      <c r="L4866" t="e">
        <f>SQRT(($C$5/2)^2-($C$5/2)^2*'(OLD) bottom seam length'!K4866^2/($C$6/2)^2)</f>
        <v>#DIV/0!</v>
      </c>
      <c r="O4866" s="136">
        <f t="shared" si="754"/>
        <v>97100</v>
      </c>
      <c r="P4866" t="b">
        <f t="shared" si="755"/>
        <v>0</v>
      </c>
      <c r="T4866" s="136">
        <f t="shared" si="756"/>
        <v>97080</v>
      </c>
      <c r="U4866" t="e">
        <f>SQRT(($U$6/2)^2-($U$6/2)^2*'(OLD) bottom seam length'!T4866^2/($U$7/2)^2)</f>
        <v>#VALUE!</v>
      </c>
      <c r="W4866" s="136">
        <f t="shared" si="757"/>
        <v>97080</v>
      </c>
      <c r="X4866" t="e">
        <f>SQRT(($U$6/2)^2-($U$6/2)^2*'(OLD) bottom seam length'!W4866^2/($U$7/2)^2)</f>
        <v>#VALUE!</v>
      </c>
      <c r="Z4866" s="136">
        <f t="shared" si="758"/>
        <v>97080</v>
      </c>
      <c r="AA4866" t="e">
        <f>SQRT(($U$6/2)^2-($U$6/2)^2*'(OLD) bottom seam length'!Z4866^2/($U$7/2)^2)</f>
        <v>#VALUE!</v>
      </c>
      <c r="AC4866" s="136">
        <f t="shared" si="759"/>
        <v>97080</v>
      </c>
      <c r="AD4866" t="e">
        <f>SQRT(($U$6/2)^2-($U$6/2)^2*'(OLD) bottom seam length'!AC4866^2/($U$7/2)^2)</f>
        <v>#VALUE!</v>
      </c>
    </row>
    <row r="4867" spans="2:30">
      <c r="B4867" s="136">
        <f t="shared" si="750"/>
        <v>97120</v>
      </c>
      <c r="C4867" t="e">
        <f>SQRT(($C$5/2)^2-($C$5/2)^2*'(OLD) bottom seam length'!B4867^2/($C$6/2)^2)</f>
        <v>#DIV/0!</v>
      </c>
      <c r="E4867" s="136">
        <f t="shared" si="751"/>
        <v>97120</v>
      </c>
      <c r="F4867" t="e">
        <f>SQRT(($C$5/2)^2-($C$5/2)^2*'(OLD) bottom seam length'!E4867^2/($C$6/2)^2)</f>
        <v>#DIV/0!</v>
      </c>
      <c r="H4867" s="136">
        <f t="shared" si="752"/>
        <v>97120</v>
      </c>
      <c r="I4867" t="e">
        <f>SQRT(($C$5/2)^2-($C$5/2)^2*'(OLD) bottom seam length'!H4867^2/($C$6/2)^2)</f>
        <v>#DIV/0!</v>
      </c>
      <c r="K4867" s="136">
        <f t="shared" si="753"/>
        <v>97120</v>
      </c>
      <c r="L4867" t="e">
        <f>SQRT(($C$5/2)^2-($C$5/2)^2*'(OLD) bottom seam length'!K4867^2/($C$6/2)^2)</f>
        <v>#DIV/0!</v>
      </c>
      <c r="O4867" s="136">
        <f t="shared" si="754"/>
        <v>97120</v>
      </c>
      <c r="P4867" t="b">
        <f t="shared" si="755"/>
        <v>0</v>
      </c>
      <c r="T4867" s="136">
        <f t="shared" si="756"/>
        <v>97100</v>
      </c>
      <c r="U4867" t="e">
        <f>SQRT(($U$6/2)^2-($U$6/2)^2*'(OLD) bottom seam length'!T4867^2/($U$7/2)^2)</f>
        <v>#VALUE!</v>
      </c>
      <c r="W4867" s="136">
        <f t="shared" si="757"/>
        <v>97100</v>
      </c>
      <c r="X4867" t="e">
        <f>SQRT(($U$6/2)^2-($U$6/2)^2*'(OLD) bottom seam length'!W4867^2/($U$7/2)^2)</f>
        <v>#VALUE!</v>
      </c>
      <c r="Z4867" s="136">
        <f t="shared" si="758"/>
        <v>97100</v>
      </c>
      <c r="AA4867" t="e">
        <f>SQRT(($U$6/2)^2-($U$6/2)^2*'(OLD) bottom seam length'!Z4867^2/($U$7/2)^2)</f>
        <v>#VALUE!</v>
      </c>
      <c r="AC4867" s="136">
        <f t="shared" si="759"/>
        <v>97100</v>
      </c>
      <c r="AD4867" t="e">
        <f>SQRT(($U$6/2)^2-($U$6/2)^2*'(OLD) bottom seam length'!AC4867^2/($U$7/2)^2)</f>
        <v>#VALUE!</v>
      </c>
    </row>
    <row r="4868" spans="2:30">
      <c r="B4868" s="136">
        <f t="shared" si="750"/>
        <v>97140</v>
      </c>
      <c r="C4868" t="e">
        <f>SQRT(($C$5/2)^2-($C$5/2)^2*'(OLD) bottom seam length'!B4868^2/($C$6/2)^2)</f>
        <v>#DIV/0!</v>
      </c>
      <c r="E4868" s="136">
        <f t="shared" si="751"/>
        <v>97140</v>
      </c>
      <c r="F4868" t="e">
        <f>SQRT(($C$5/2)^2-($C$5/2)^2*'(OLD) bottom seam length'!E4868^2/($C$6/2)^2)</f>
        <v>#DIV/0!</v>
      </c>
      <c r="H4868" s="136">
        <f t="shared" si="752"/>
        <v>97140</v>
      </c>
      <c r="I4868" t="e">
        <f>SQRT(($C$5/2)^2-($C$5/2)^2*'(OLD) bottom seam length'!H4868^2/($C$6/2)^2)</f>
        <v>#DIV/0!</v>
      </c>
      <c r="K4868" s="136">
        <f t="shared" si="753"/>
        <v>97140</v>
      </c>
      <c r="L4868" t="e">
        <f>SQRT(($C$5/2)^2-($C$5/2)^2*'(OLD) bottom seam length'!K4868^2/($C$6/2)^2)</f>
        <v>#DIV/0!</v>
      </c>
      <c r="O4868" s="136">
        <f t="shared" si="754"/>
        <v>97140</v>
      </c>
      <c r="P4868" t="b">
        <f t="shared" si="755"/>
        <v>0</v>
      </c>
      <c r="T4868" s="136">
        <f t="shared" si="756"/>
        <v>97120</v>
      </c>
      <c r="U4868" t="e">
        <f>SQRT(($U$6/2)^2-($U$6/2)^2*'(OLD) bottom seam length'!T4868^2/($U$7/2)^2)</f>
        <v>#VALUE!</v>
      </c>
      <c r="W4868" s="136">
        <f t="shared" si="757"/>
        <v>97120</v>
      </c>
      <c r="X4868" t="e">
        <f>SQRT(($U$6/2)^2-($U$6/2)^2*'(OLD) bottom seam length'!W4868^2/($U$7/2)^2)</f>
        <v>#VALUE!</v>
      </c>
      <c r="Z4868" s="136">
        <f t="shared" si="758"/>
        <v>97120</v>
      </c>
      <c r="AA4868" t="e">
        <f>SQRT(($U$6/2)^2-($U$6/2)^2*'(OLD) bottom seam length'!Z4868^2/($U$7/2)^2)</f>
        <v>#VALUE!</v>
      </c>
      <c r="AC4868" s="136">
        <f t="shared" si="759"/>
        <v>97120</v>
      </c>
      <c r="AD4868" t="e">
        <f>SQRT(($U$6/2)^2-($U$6/2)^2*'(OLD) bottom seam length'!AC4868^2/($U$7/2)^2)</f>
        <v>#VALUE!</v>
      </c>
    </row>
    <row r="4869" spans="2:30">
      <c r="B4869" s="136">
        <f t="shared" si="750"/>
        <v>97160</v>
      </c>
      <c r="C4869" t="e">
        <f>SQRT(($C$5/2)^2-($C$5/2)^2*'(OLD) bottom seam length'!B4869^2/($C$6/2)^2)</f>
        <v>#DIV/0!</v>
      </c>
      <c r="E4869" s="136">
        <f t="shared" si="751"/>
        <v>97160</v>
      </c>
      <c r="F4869" t="e">
        <f>SQRT(($C$5/2)^2-($C$5/2)^2*'(OLD) bottom seam length'!E4869^2/($C$6/2)^2)</f>
        <v>#DIV/0!</v>
      </c>
      <c r="H4869" s="136">
        <f t="shared" si="752"/>
        <v>97160</v>
      </c>
      <c r="I4869" t="e">
        <f>SQRT(($C$5/2)^2-($C$5/2)^2*'(OLD) bottom seam length'!H4869^2/($C$6/2)^2)</f>
        <v>#DIV/0!</v>
      </c>
      <c r="K4869" s="136">
        <f t="shared" si="753"/>
        <v>97160</v>
      </c>
      <c r="L4869" t="e">
        <f>SQRT(($C$5/2)^2-($C$5/2)^2*'(OLD) bottom seam length'!K4869^2/($C$6/2)^2)</f>
        <v>#DIV/0!</v>
      </c>
      <c r="O4869" s="136">
        <f t="shared" si="754"/>
        <v>97160</v>
      </c>
      <c r="P4869" t="b">
        <f t="shared" si="755"/>
        <v>0</v>
      </c>
      <c r="T4869" s="136">
        <f t="shared" si="756"/>
        <v>97140</v>
      </c>
      <c r="U4869" t="e">
        <f>SQRT(($U$6/2)^2-($U$6/2)^2*'(OLD) bottom seam length'!T4869^2/($U$7/2)^2)</f>
        <v>#VALUE!</v>
      </c>
      <c r="W4869" s="136">
        <f t="shared" si="757"/>
        <v>97140</v>
      </c>
      <c r="X4869" t="e">
        <f>SQRT(($U$6/2)^2-($U$6/2)^2*'(OLD) bottom seam length'!W4869^2/($U$7/2)^2)</f>
        <v>#VALUE!</v>
      </c>
      <c r="Z4869" s="136">
        <f t="shared" si="758"/>
        <v>97140</v>
      </c>
      <c r="AA4869" t="e">
        <f>SQRT(($U$6/2)^2-($U$6/2)^2*'(OLD) bottom seam length'!Z4869^2/($U$7/2)^2)</f>
        <v>#VALUE!</v>
      </c>
      <c r="AC4869" s="136">
        <f t="shared" si="759"/>
        <v>97140</v>
      </c>
      <c r="AD4869" t="e">
        <f>SQRT(($U$6/2)^2-($U$6/2)^2*'(OLD) bottom seam length'!AC4869^2/($U$7/2)^2)</f>
        <v>#VALUE!</v>
      </c>
    </row>
    <row r="4870" spans="2:30">
      <c r="B4870" s="136">
        <f t="shared" si="750"/>
        <v>97180</v>
      </c>
      <c r="C4870" t="e">
        <f>SQRT(($C$5/2)^2-($C$5/2)^2*'(OLD) bottom seam length'!B4870^2/($C$6/2)^2)</f>
        <v>#DIV/0!</v>
      </c>
      <c r="E4870" s="136">
        <f t="shared" si="751"/>
        <v>97180</v>
      </c>
      <c r="F4870" t="e">
        <f>SQRT(($C$5/2)^2-($C$5/2)^2*'(OLD) bottom seam length'!E4870^2/($C$6/2)^2)</f>
        <v>#DIV/0!</v>
      </c>
      <c r="H4870" s="136">
        <f t="shared" si="752"/>
        <v>97180</v>
      </c>
      <c r="I4870" t="e">
        <f>SQRT(($C$5/2)^2-($C$5/2)^2*'(OLD) bottom seam length'!H4870^2/($C$6/2)^2)</f>
        <v>#DIV/0!</v>
      </c>
      <c r="K4870" s="136">
        <f t="shared" si="753"/>
        <v>97180</v>
      </c>
      <c r="L4870" t="e">
        <f>SQRT(($C$5/2)^2-($C$5/2)^2*'(OLD) bottom seam length'!K4870^2/($C$6/2)^2)</f>
        <v>#DIV/0!</v>
      </c>
      <c r="O4870" s="136">
        <f t="shared" si="754"/>
        <v>97180</v>
      </c>
      <c r="P4870" t="b">
        <f t="shared" si="755"/>
        <v>0</v>
      </c>
      <c r="T4870" s="136">
        <f t="shared" si="756"/>
        <v>97160</v>
      </c>
      <c r="U4870" t="e">
        <f>SQRT(($U$6/2)^2-($U$6/2)^2*'(OLD) bottom seam length'!T4870^2/($U$7/2)^2)</f>
        <v>#VALUE!</v>
      </c>
      <c r="W4870" s="136">
        <f t="shared" si="757"/>
        <v>97160</v>
      </c>
      <c r="X4870" t="e">
        <f>SQRT(($U$6/2)^2-($U$6/2)^2*'(OLD) bottom seam length'!W4870^2/($U$7/2)^2)</f>
        <v>#VALUE!</v>
      </c>
      <c r="Z4870" s="136">
        <f t="shared" si="758"/>
        <v>97160</v>
      </c>
      <c r="AA4870" t="e">
        <f>SQRT(($U$6/2)^2-($U$6/2)^2*'(OLD) bottom seam length'!Z4870^2/($U$7/2)^2)</f>
        <v>#VALUE!</v>
      </c>
      <c r="AC4870" s="136">
        <f t="shared" si="759"/>
        <v>97160</v>
      </c>
      <c r="AD4870" t="e">
        <f>SQRT(($U$6/2)^2-($U$6/2)^2*'(OLD) bottom seam length'!AC4870^2/($U$7/2)^2)</f>
        <v>#VALUE!</v>
      </c>
    </row>
    <row r="4871" spans="2:30">
      <c r="B4871" s="136">
        <f t="shared" si="750"/>
        <v>97200</v>
      </c>
      <c r="C4871" t="e">
        <f>SQRT(($C$5/2)^2-($C$5/2)^2*'(OLD) bottom seam length'!B4871^2/($C$6/2)^2)</f>
        <v>#DIV/0!</v>
      </c>
      <c r="E4871" s="136">
        <f t="shared" si="751"/>
        <v>97200</v>
      </c>
      <c r="F4871" t="e">
        <f>SQRT(($C$5/2)^2-($C$5/2)^2*'(OLD) bottom seam length'!E4871^2/($C$6/2)^2)</f>
        <v>#DIV/0!</v>
      </c>
      <c r="H4871" s="136">
        <f t="shared" si="752"/>
        <v>97200</v>
      </c>
      <c r="I4871" t="e">
        <f>SQRT(($C$5/2)^2-($C$5/2)^2*'(OLD) bottom seam length'!H4871^2/($C$6/2)^2)</f>
        <v>#DIV/0!</v>
      </c>
      <c r="K4871" s="136">
        <f t="shared" si="753"/>
        <v>97200</v>
      </c>
      <c r="L4871" t="e">
        <f>SQRT(($C$5/2)^2-($C$5/2)^2*'(OLD) bottom seam length'!K4871^2/($C$6/2)^2)</f>
        <v>#DIV/0!</v>
      </c>
      <c r="O4871" s="136">
        <f t="shared" si="754"/>
        <v>97200</v>
      </c>
      <c r="P4871" t="b">
        <f t="shared" si="755"/>
        <v>0</v>
      </c>
      <c r="T4871" s="136">
        <f t="shared" si="756"/>
        <v>97180</v>
      </c>
      <c r="U4871" t="e">
        <f>SQRT(($U$6/2)^2-($U$6/2)^2*'(OLD) bottom seam length'!T4871^2/($U$7/2)^2)</f>
        <v>#VALUE!</v>
      </c>
      <c r="W4871" s="136">
        <f t="shared" si="757"/>
        <v>97180</v>
      </c>
      <c r="X4871" t="e">
        <f>SQRT(($U$6/2)^2-($U$6/2)^2*'(OLD) bottom seam length'!W4871^2/($U$7/2)^2)</f>
        <v>#VALUE!</v>
      </c>
      <c r="Z4871" s="136">
        <f t="shared" si="758"/>
        <v>97180</v>
      </c>
      <c r="AA4871" t="e">
        <f>SQRT(($U$6/2)^2-($U$6/2)^2*'(OLD) bottom seam length'!Z4871^2/($U$7/2)^2)</f>
        <v>#VALUE!</v>
      </c>
      <c r="AC4871" s="136">
        <f t="shared" si="759"/>
        <v>97180</v>
      </c>
      <c r="AD4871" t="e">
        <f>SQRT(($U$6/2)^2-($U$6/2)^2*'(OLD) bottom seam length'!AC4871^2/($U$7/2)^2)</f>
        <v>#VALUE!</v>
      </c>
    </row>
    <row r="4872" spans="2:30">
      <c r="B4872" s="136">
        <f t="shared" si="750"/>
        <v>97220</v>
      </c>
      <c r="C4872" t="e">
        <f>SQRT(($C$5/2)^2-($C$5/2)^2*'(OLD) bottom seam length'!B4872^2/($C$6/2)^2)</f>
        <v>#DIV/0!</v>
      </c>
      <c r="E4872" s="136">
        <f t="shared" si="751"/>
        <v>97220</v>
      </c>
      <c r="F4872" t="e">
        <f>SQRT(($C$5/2)^2-($C$5/2)^2*'(OLD) bottom seam length'!E4872^2/($C$6/2)^2)</f>
        <v>#DIV/0!</v>
      </c>
      <c r="H4872" s="136">
        <f t="shared" si="752"/>
        <v>97220</v>
      </c>
      <c r="I4872" t="e">
        <f>SQRT(($C$5/2)^2-($C$5/2)^2*'(OLD) bottom seam length'!H4872^2/($C$6/2)^2)</f>
        <v>#DIV/0!</v>
      </c>
      <c r="K4872" s="136">
        <f t="shared" si="753"/>
        <v>97220</v>
      </c>
      <c r="L4872" t="e">
        <f>SQRT(($C$5/2)^2-($C$5/2)^2*'(OLD) bottom seam length'!K4872^2/($C$6/2)^2)</f>
        <v>#DIV/0!</v>
      </c>
      <c r="O4872" s="136">
        <f t="shared" si="754"/>
        <v>97220</v>
      </c>
      <c r="P4872" t="b">
        <f t="shared" si="755"/>
        <v>0</v>
      </c>
      <c r="T4872" s="136">
        <f t="shared" si="756"/>
        <v>97200</v>
      </c>
      <c r="U4872" t="e">
        <f>SQRT(($U$6/2)^2-($U$6/2)^2*'(OLD) bottom seam length'!T4872^2/($U$7/2)^2)</f>
        <v>#VALUE!</v>
      </c>
      <c r="W4872" s="136">
        <f t="shared" si="757"/>
        <v>97200</v>
      </c>
      <c r="X4872" t="e">
        <f>SQRT(($U$6/2)^2-($U$6/2)^2*'(OLD) bottom seam length'!W4872^2/($U$7/2)^2)</f>
        <v>#VALUE!</v>
      </c>
      <c r="Z4872" s="136">
        <f t="shared" si="758"/>
        <v>97200</v>
      </c>
      <c r="AA4872" t="e">
        <f>SQRT(($U$6/2)^2-($U$6/2)^2*'(OLD) bottom seam length'!Z4872^2/($U$7/2)^2)</f>
        <v>#VALUE!</v>
      </c>
      <c r="AC4872" s="136">
        <f t="shared" si="759"/>
        <v>97200</v>
      </c>
      <c r="AD4872" t="e">
        <f>SQRT(($U$6/2)^2-($U$6/2)^2*'(OLD) bottom seam length'!AC4872^2/($U$7/2)^2)</f>
        <v>#VALUE!</v>
      </c>
    </row>
    <row r="4873" spans="2:30">
      <c r="B4873" s="136">
        <f t="shared" si="750"/>
        <v>97240</v>
      </c>
      <c r="C4873" t="e">
        <f>SQRT(($C$5/2)^2-($C$5/2)^2*'(OLD) bottom seam length'!B4873^2/($C$6/2)^2)</f>
        <v>#DIV/0!</v>
      </c>
      <c r="E4873" s="136">
        <f t="shared" si="751"/>
        <v>97240</v>
      </c>
      <c r="F4873" t="e">
        <f>SQRT(($C$5/2)^2-($C$5/2)^2*'(OLD) bottom seam length'!E4873^2/($C$6/2)^2)</f>
        <v>#DIV/0!</v>
      </c>
      <c r="H4873" s="136">
        <f t="shared" si="752"/>
        <v>97240</v>
      </c>
      <c r="I4873" t="e">
        <f>SQRT(($C$5/2)^2-($C$5/2)^2*'(OLD) bottom seam length'!H4873^2/($C$6/2)^2)</f>
        <v>#DIV/0!</v>
      </c>
      <c r="K4873" s="136">
        <f t="shared" si="753"/>
        <v>97240</v>
      </c>
      <c r="L4873" t="e">
        <f>SQRT(($C$5/2)^2-($C$5/2)^2*'(OLD) bottom seam length'!K4873^2/($C$6/2)^2)</f>
        <v>#DIV/0!</v>
      </c>
      <c r="O4873" s="136">
        <f t="shared" si="754"/>
        <v>97240</v>
      </c>
      <c r="P4873" t="b">
        <f t="shared" si="755"/>
        <v>0</v>
      </c>
      <c r="T4873" s="136">
        <f t="shared" si="756"/>
        <v>97220</v>
      </c>
      <c r="U4873" t="e">
        <f>SQRT(($U$6/2)^2-($U$6/2)^2*'(OLD) bottom seam length'!T4873^2/($U$7/2)^2)</f>
        <v>#VALUE!</v>
      </c>
      <c r="W4873" s="136">
        <f t="shared" si="757"/>
        <v>97220</v>
      </c>
      <c r="X4873" t="e">
        <f>SQRT(($U$6/2)^2-($U$6/2)^2*'(OLD) bottom seam length'!W4873^2/($U$7/2)^2)</f>
        <v>#VALUE!</v>
      </c>
      <c r="Z4873" s="136">
        <f t="shared" si="758"/>
        <v>97220</v>
      </c>
      <c r="AA4873" t="e">
        <f>SQRT(($U$6/2)^2-($U$6/2)^2*'(OLD) bottom seam length'!Z4873^2/($U$7/2)^2)</f>
        <v>#VALUE!</v>
      </c>
      <c r="AC4873" s="136">
        <f t="shared" si="759"/>
        <v>97220</v>
      </c>
      <c r="AD4873" t="e">
        <f>SQRT(($U$6/2)^2-($U$6/2)^2*'(OLD) bottom seam length'!AC4873^2/($U$7/2)^2)</f>
        <v>#VALUE!</v>
      </c>
    </row>
    <row r="4874" spans="2:30">
      <c r="B4874" s="136">
        <f t="shared" si="750"/>
        <v>97260</v>
      </c>
      <c r="C4874" t="e">
        <f>SQRT(($C$5/2)^2-($C$5/2)^2*'(OLD) bottom seam length'!B4874^2/($C$6/2)^2)</f>
        <v>#DIV/0!</v>
      </c>
      <c r="E4874" s="136">
        <f t="shared" si="751"/>
        <v>97260</v>
      </c>
      <c r="F4874" t="e">
        <f>SQRT(($C$5/2)^2-($C$5/2)^2*'(OLD) bottom seam length'!E4874^2/($C$6/2)^2)</f>
        <v>#DIV/0!</v>
      </c>
      <c r="H4874" s="136">
        <f t="shared" si="752"/>
        <v>97260</v>
      </c>
      <c r="I4874" t="e">
        <f>SQRT(($C$5/2)^2-($C$5/2)^2*'(OLD) bottom seam length'!H4874^2/($C$6/2)^2)</f>
        <v>#DIV/0!</v>
      </c>
      <c r="K4874" s="136">
        <f t="shared" si="753"/>
        <v>97260</v>
      </c>
      <c r="L4874" t="e">
        <f>SQRT(($C$5/2)^2-($C$5/2)^2*'(OLD) bottom seam length'!K4874^2/($C$6/2)^2)</f>
        <v>#DIV/0!</v>
      </c>
      <c r="O4874" s="136">
        <f t="shared" si="754"/>
        <v>97260</v>
      </c>
      <c r="P4874" t="b">
        <f t="shared" si="755"/>
        <v>0</v>
      </c>
      <c r="T4874" s="136">
        <f t="shared" si="756"/>
        <v>97240</v>
      </c>
      <c r="U4874" t="e">
        <f>SQRT(($U$6/2)^2-($U$6/2)^2*'(OLD) bottom seam length'!T4874^2/($U$7/2)^2)</f>
        <v>#VALUE!</v>
      </c>
      <c r="W4874" s="136">
        <f t="shared" si="757"/>
        <v>97240</v>
      </c>
      <c r="X4874" t="e">
        <f>SQRT(($U$6/2)^2-($U$6/2)^2*'(OLD) bottom seam length'!W4874^2/($U$7/2)^2)</f>
        <v>#VALUE!</v>
      </c>
      <c r="Z4874" s="136">
        <f t="shared" si="758"/>
        <v>97240</v>
      </c>
      <c r="AA4874" t="e">
        <f>SQRT(($U$6/2)^2-($U$6/2)^2*'(OLD) bottom seam length'!Z4874^2/($U$7/2)^2)</f>
        <v>#VALUE!</v>
      </c>
      <c r="AC4874" s="136">
        <f t="shared" si="759"/>
        <v>97240</v>
      </c>
      <c r="AD4874" t="e">
        <f>SQRT(($U$6/2)^2-($U$6/2)^2*'(OLD) bottom seam length'!AC4874^2/($U$7/2)^2)</f>
        <v>#VALUE!</v>
      </c>
    </row>
    <row r="4875" spans="2:30">
      <c r="B4875" s="136">
        <f t="shared" si="750"/>
        <v>97280</v>
      </c>
      <c r="C4875" t="e">
        <f>SQRT(($C$5/2)^2-($C$5/2)^2*'(OLD) bottom seam length'!B4875^2/($C$6/2)^2)</f>
        <v>#DIV/0!</v>
      </c>
      <c r="E4875" s="136">
        <f t="shared" si="751"/>
        <v>97280</v>
      </c>
      <c r="F4875" t="e">
        <f>SQRT(($C$5/2)^2-($C$5/2)^2*'(OLD) bottom seam length'!E4875^2/($C$6/2)^2)</f>
        <v>#DIV/0!</v>
      </c>
      <c r="H4875" s="136">
        <f t="shared" si="752"/>
        <v>97280</v>
      </c>
      <c r="I4875" t="e">
        <f>SQRT(($C$5/2)^2-($C$5/2)^2*'(OLD) bottom seam length'!H4875^2/($C$6/2)^2)</f>
        <v>#DIV/0!</v>
      </c>
      <c r="K4875" s="136">
        <f t="shared" si="753"/>
        <v>97280</v>
      </c>
      <c r="L4875" t="e">
        <f>SQRT(($C$5/2)^2-($C$5/2)^2*'(OLD) bottom seam length'!K4875^2/($C$6/2)^2)</f>
        <v>#DIV/0!</v>
      </c>
      <c r="O4875" s="136">
        <f t="shared" si="754"/>
        <v>97280</v>
      </c>
      <c r="P4875" t="b">
        <f t="shared" si="755"/>
        <v>0</v>
      </c>
      <c r="T4875" s="136">
        <f t="shared" si="756"/>
        <v>97260</v>
      </c>
      <c r="U4875" t="e">
        <f>SQRT(($U$6/2)^2-($U$6/2)^2*'(OLD) bottom seam length'!T4875^2/($U$7/2)^2)</f>
        <v>#VALUE!</v>
      </c>
      <c r="W4875" s="136">
        <f t="shared" si="757"/>
        <v>97260</v>
      </c>
      <c r="X4875" t="e">
        <f>SQRT(($U$6/2)^2-($U$6/2)^2*'(OLD) bottom seam length'!W4875^2/($U$7/2)^2)</f>
        <v>#VALUE!</v>
      </c>
      <c r="Z4875" s="136">
        <f t="shared" si="758"/>
        <v>97260</v>
      </c>
      <c r="AA4875" t="e">
        <f>SQRT(($U$6/2)^2-($U$6/2)^2*'(OLD) bottom seam length'!Z4875^2/($U$7/2)^2)</f>
        <v>#VALUE!</v>
      </c>
      <c r="AC4875" s="136">
        <f t="shared" si="759"/>
        <v>97260</v>
      </c>
      <c r="AD4875" t="e">
        <f>SQRT(($U$6/2)^2-($U$6/2)^2*'(OLD) bottom seam length'!AC4875^2/($U$7/2)^2)</f>
        <v>#VALUE!</v>
      </c>
    </row>
    <row r="4876" spans="2:30">
      <c r="B4876" s="136">
        <f t="shared" ref="B4876:B4939" si="760">B4875+$C$7</f>
        <v>97300</v>
      </c>
      <c r="C4876" t="e">
        <f>SQRT(($C$5/2)^2-($C$5/2)^2*'(OLD) bottom seam length'!B4876^2/($C$6/2)^2)</f>
        <v>#DIV/0!</v>
      </c>
      <c r="E4876" s="136">
        <f t="shared" ref="E4876:E4939" si="761">E4875+$C$7</f>
        <v>97300</v>
      </c>
      <c r="F4876" t="e">
        <f>SQRT(($C$5/2)^2-($C$5/2)^2*'(OLD) bottom seam length'!E4876^2/($C$6/2)^2)</f>
        <v>#DIV/0!</v>
      </c>
      <c r="H4876" s="136">
        <f t="shared" ref="H4876:H4939" si="762">H4875+$C$7</f>
        <v>97300</v>
      </c>
      <c r="I4876" t="e">
        <f>SQRT(($C$5/2)^2-($C$5/2)^2*'(OLD) bottom seam length'!H4876^2/($C$6/2)^2)</f>
        <v>#DIV/0!</v>
      </c>
      <c r="K4876" s="136">
        <f t="shared" ref="K4876:K4939" si="763">K4875+$C$7</f>
        <v>97300</v>
      </c>
      <c r="L4876" t="e">
        <f>SQRT(($C$5/2)^2-($C$5/2)^2*'(OLD) bottom seam length'!K4876^2/($C$6/2)^2)</f>
        <v>#DIV/0!</v>
      </c>
      <c r="O4876" s="136">
        <f t="shared" ref="O4876:O4939" si="764">O4875+$C$7</f>
        <v>97300</v>
      </c>
      <c r="P4876" t="b">
        <f t="shared" ref="P4876:P4939" si="765">IF(O4876&lt;=$P$6,$P$5)</f>
        <v>0</v>
      </c>
      <c r="T4876" s="136">
        <f t="shared" si="756"/>
        <v>97280</v>
      </c>
      <c r="U4876" t="e">
        <f>SQRT(($U$6/2)^2-($U$6/2)^2*'(OLD) bottom seam length'!T4876^2/($U$7/2)^2)</f>
        <v>#VALUE!</v>
      </c>
      <c r="W4876" s="136">
        <f t="shared" si="757"/>
        <v>97280</v>
      </c>
      <c r="X4876" t="e">
        <f>SQRT(($U$6/2)^2-($U$6/2)^2*'(OLD) bottom seam length'!W4876^2/($U$7/2)^2)</f>
        <v>#VALUE!</v>
      </c>
      <c r="Z4876" s="136">
        <f t="shared" si="758"/>
        <v>97280</v>
      </c>
      <c r="AA4876" t="e">
        <f>SQRT(($U$6/2)^2-($U$6/2)^2*'(OLD) bottom seam length'!Z4876^2/($U$7/2)^2)</f>
        <v>#VALUE!</v>
      </c>
      <c r="AC4876" s="136">
        <f t="shared" si="759"/>
        <v>97280</v>
      </c>
      <c r="AD4876" t="e">
        <f>SQRT(($U$6/2)^2-($U$6/2)^2*'(OLD) bottom seam length'!AC4876^2/($U$7/2)^2)</f>
        <v>#VALUE!</v>
      </c>
    </row>
    <row r="4877" spans="2:30">
      <c r="B4877" s="136">
        <f t="shared" si="760"/>
        <v>97320</v>
      </c>
      <c r="C4877" t="e">
        <f>SQRT(($C$5/2)^2-($C$5/2)^2*'(OLD) bottom seam length'!B4877^2/($C$6/2)^2)</f>
        <v>#DIV/0!</v>
      </c>
      <c r="E4877" s="136">
        <f t="shared" si="761"/>
        <v>97320</v>
      </c>
      <c r="F4877" t="e">
        <f>SQRT(($C$5/2)^2-($C$5/2)^2*'(OLD) bottom seam length'!E4877^2/($C$6/2)^2)</f>
        <v>#DIV/0!</v>
      </c>
      <c r="H4877" s="136">
        <f t="shared" si="762"/>
        <v>97320</v>
      </c>
      <c r="I4877" t="e">
        <f>SQRT(($C$5/2)^2-($C$5/2)^2*'(OLD) bottom seam length'!H4877^2/($C$6/2)^2)</f>
        <v>#DIV/0!</v>
      </c>
      <c r="K4877" s="136">
        <f t="shared" si="763"/>
        <v>97320</v>
      </c>
      <c r="L4877" t="e">
        <f>SQRT(($C$5/2)^2-($C$5/2)^2*'(OLD) bottom seam length'!K4877^2/($C$6/2)^2)</f>
        <v>#DIV/0!</v>
      </c>
      <c r="O4877" s="136">
        <f t="shared" si="764"/>
        <v>97320</v>
      </c>
      <c r="P4877" t="b">
        <f t="shared" si="765"/>
        <v>0</v>
      </c>
      <c r="T4877" s="136">
        <f t="shared" ref="T4877:T4940" si="766">T4876+$C$7</f>
        <v>97300</v>
      </c>
      <c r="U4877" t="e">
        <f>SQRT(($U$6/2)^2-($U$6/2)^2*'(OLD) bottom seam length'!T4877^2/($U$7/2)^2)</f>
        <v>#VALUE!</v>
      </c>
      <c r="W4877" s="136">
        <f t="shared" ref="W4877:W4940" si="767">W4876+$C$7</f>
        <v>97300</v>
      </c>
      <c r="X4877" t="e">
        <f>SQRT(($U$6/2)^2-($U$6/2)^2*'(OLD) bottom seam length'!W4877^2/($U$7/2)^2)</f>
        <v>#VALUE!</v>
      </c>
      <c r="Z4877" s="136">
        <f t="shared" ref="Z4877:Z4940" si="768">Z4876+$C$7</f>
        <v>97300</v>
      </c>
      <c r="AA4877" t="e">
        <f>SQRT(($U$6/2)^2-($U$6/2)^2*'(OLD) bottom seam length'!Z4877^2/($U$7/2)^2)</f>
        <v>#VALUE!</v>
      </c>
      <c r="AC4877" s="136">
        <f t="shared" ref="AC4877:AC4940" si="769">AC4876+$C$7</f>
        <v>97300</v>
      </c>
      <c r="AD4877" t="e">
        <f>SQRT(($U$6/2)^2-($U$6/2)^2*'(OLD) bottom seam length'!AC4877^2/($U$7/2)^2)</f>
        <v>#VALUE!</v>
      </c>
    </row>
    <row r="4878" spans="2:30">
      <c r="B4878" s="136">
        <f t="shared" si="760"/>
        <v>97340</v>
      </c>
      <c r="C4878" t="e">
        <f>SQRT(($C$5/2)^2-($C$5/2)^2*'(OLD) bottom seam length'!B4878^2/($C$6/2)^2)</f>
        <v>#DIV/0!</v>
      </c>
      <c r="E4878" s="136">
        <f t="shared" si="761"/>
        <v>97340</v>
      </c>
      <c r="F4878" t="e">
        <f>SQRT(($C$5/2)^2-($C$5/2)^2*'(OLD) bottom seam length'!E4878^2/($C$6/2)^2)</f>
        <v>#DIV/0!</v>
      </c>
      <c r="H4878" s="136">
        <f t="shared" si="762"/>
        <v>97340</v>
      </c>
      <c r="I4878" t="e">
        <f>SQRT(($C$5/2)^2-($C$5/2)^2*'(OLD) bottom seam length'!H4878^2/($C$6/2)^2)</f>
        <v>#DIV/0!</v>
      </c>
      <c r="K4878" s="136">
        <f t="shared" si="763"/>
        <v>97340</v>
      </c>
      <c r="L4878" t="e">
        <f>SQRT(($C$5/2)^2-($C$5/2)^2*'(OLD) bottom seam length'!K4878^2/($C$6/2)^2)</f>
        <v>#DIV/0!</v>
      </c>
      <c r="O4878" s="136">
        <f t="shared" si="764"/>
        <v>97340</v>
      </c>
      <c r="P4878" t="b">
        <f t="shared" si="765"/>
        <v>0</v>
      </c>
      <c r="T4878" s="136">
        <f t="shared" si="766"/>
        <v>97320</v>
      </c>
      <c r="U4878" t="e">
        <f>SQRT(($U$6/2)^2-($U$6/2)^2*'(OLD) bottom seam length'!T4878^2/($U$7/2)^2)</f>
        <v>#VALUE!</v>
      </c>
      <c r="W4878" s="136">
        <f t="shared" si="767"/>
        <v>97320</v>
      </c>
      <c r="X4878" t="e">
        <f>SQRT(($U$6/2)^2-($U$6/2)^2*'(OLD) bottom seam length'!W4878^2/($U$7/2)^2)</f>
        <v>#VALUE!</v>
      </c>
      <c r="Z4878" s="136">
        <f t="shared" si="768"/>
        <v>97320</v>
      </c>
      <c r="AA4878" t="e">
        <f>SQRT(($U$6/2)^2-($U$6/2)^2*'(OLD) bottom seam length'!Z4878^2/($U$7/2)^2)</f>
        <v>#VALUE!</v>
      </c>
      <c r="AC4878" s="136">
        <f t="shared" si="769"/>
        <v>97320</v>
      </c>
      <c r="AD4878" t="e">
        <f>SQRT(($U$6/2)^2-($U$6/2)^2*'(OLD) bottom seam length'!AC4878^2/($U$7/2)^2)</f>
        <v>#VALUE!</v>
      </c>
    </row>
    <row r="4879" spans="2:30">
      <c r="B4879" s="136">
        <f t="shared" si="760"/>
        <v>97360</v>
      </c>
      <c r="C4879" t="e">
        <f>SQRT(($C$5/2)^2-($C$5/2)^2*'(OLD) bottom seam length'!B4879^2/($C$6/2)^2)</f>
        <v>#DIV/0!</v>
      </c>
      <c r="E4879" s="136">
        <f t="shared" si="761"/>
        <v>97360</v>
      </c>
      <c r="F4879" t="e">
        <f>SQRT(($C$5/2)^2-($C$5/2)^2*'(OLD) bottom seam length'!E4879^2/($C$6/2)^2)</f>
        <v>#DIV/0!</v>
      </c>
      <c r="H4879" s="136">
        <f t="shared" si="762"/>
        <v>97360</v>
      </c>
      <c r="I4879" t="e">
        <f>SQRT(($C$5/2)^2-($C$5/2)^2*'(OLD) bottom seam length'!H4879^2/($C$6/2)^2)</f>
        <v>#DIV/0!</v>
      </c>
      <c r="K4879" s="136">
        <f t="shared" si="763"/>
        <v>97360</v>
      </c>
      <c r="L4879" t="e">
        <f>SQRT(($C$5/2)^2-($C$5/2)^2*'(OLD) bottom seam length'!K4879^2/($C$6/2)^2)</f>
        <v>#DIV/0!</v>
      </c>
      <c r="O4879" s="136">
        <f t="shared" si="764"/>
        <v>97360</v>
      </c>
      <c r="P4879" t="b">
        <f t="shared" si="765"/>
        <v>0</v>
      </c>
      <c r="T4879" s="136">
        <f t="shared" si="766"/>
        <v>97340</v>
      </c>
      <c r="U4879" t="e">
        <f>SQRT(($U$6/2)^2-($U$6/2)^2*'(OLD) bottom seam length'!T4879^2/($U$7/2)^2)</f>
        <v>#VALUE!</v>
      </c>
      <c r="W4879" s="136">
        <f t="shared" si="767"/>
        <v>97340</v>
      </c>
      <c r="X4879" t="e">
        <f>SQRT(($U$6/2)^2-($U$6/2)^2*'(OLD) bottom seam length'!W4879^2/($U$7/2)^2)</f>
        <v>#VALUE!</v>
      </c>
      <c r="Z4879" s="136">
        <f t="shared" si="768"/>
        <v>97340</v>
      </c>
      <c r="AA4879" t="e">
        <f>SQRT(($U$6/2)^2-($U$6/2)^2*'(OLD) bottom seam length'!Z4879^2/($U$7/2)^2)</f>
        <v>#VALUE!</v>
      </c>
      <c r="AC4879" s="136">
        <f t="shared" si="769"/>
        <v>97340</v>
      </c>
      <c r="AD4879" t="e">
        <f>SQRT(($U$6/2)^2-($U$6/2)^2*'(OLD) bottom seam length'!AC4879^2/($U$7/2)^2)</f>
        <v>#VALUE!</v>
      </c>
    </row>
    <row r="4880" spans="2:30">
      <c r="B4880" s="136">
        <f t="shared" si="760"/>
        <v>97380</v>
      </c>
      <c r="C4880" t="e">
        <f>SQRT(($C$5/2)^2-($C$5/2)^2*'(OLD) bottom seam length'!B4880^2/($C$6/2)^2)</f>
        <v>#DIV/0!</v>
      </c>
      <c r="E4880" s="136">
        <f t="shared" si="761"/>
        <v>97380</v>
      </c>
      <c r="F4880" t="e">
        <f>SQRT(($C$5/2)^2-($C$5/2)^2*'(OLD) bottom seam length'!E4880^2/($C$6/2)^2)</f>
        <v>#DIV/0!</v>
      </c>
      <c r="H4880" s="136">
        <f t="shared" si="762"/>
        <v>97380</v>
      </c>
      <c r="I4880" t="e">
        <f>SQRT(($C$5/2)^2-($C$5/2)^2*'(OLD) bottom seam length'!H4880^2/($C$6/2)^2)</f>
        <v>#DIV/0!</v>
      </c>
      <c r="K4880" s="136">
        <f t="shared" si="763"/>
        <v>97380</v>
      </c>
      <c r="L4880" t="e">
        <f>SQRT(($C$5/2)^2-($C$5/2)^2*'(OLD) bottom seam length'!K4880^2/($C$6/2)^2)</f>
        <v>#DIV/0!</v>
      </c>
      <c r="O4880" s="136">
        <f t="shared" si="764"/>
        <v>97380</v>
      </c>
      <c r="P4880" t="b">
        <f t="shared" si="765"/>
        <v>0</v>
      </c>
      <c r="T4880" s="136">
        <f t="shared" si="766"/>
        <v>97360</v>
      </c>
      <c r="U4880" t="e">
        <f>SQRT(($U$6/2)^2-($U$6/2)^2*'(OLD) bottom seam length'!T4880^2/($U$7/2)^2)</f>
        <v>#VALUE!</v>
      </c>
      <c r="W4880" s="136">
        <f t="shared" si="767"/>
        <v>97360</v>
      </c>
      <c r="X4880" t="e">
        <f>SQRT(($U$6/2)^2-($U$6/2)^2*'(OLD) bottom seam length'!W4880^2/($U$7/2)^2)</f>
        <v>#VALUE!</v>
      </c>
      <c r="Z4880" s="136">
        <f t="shared" si="768"/>
        <v>97360</v>
      </c>
      <c r="AA4880" t="e">
        <f>SQRT(($U$6/2)^2-($U$6/2)^2*'(OLD) bottom seam length'!Z4880^2/($U$7/2)^2)</f>
        <v>#VALUE!</v>
      </c>
      <c r="AC4880" s="136">
        <f t="shared" si="769"/>
        <v>97360</v>
      </c>
      <c r="AD4880" t="e">
        <f>SQRT(($U$6/2)^2-($U$6/2)^2*'(OLD) bottom seam length'!AC4880^2/($U$7/2)^2)</f>
        <v>#VALUE!</v>
      </c>
    </row>
    <row r="4881" spans="2:30">
      <c r="B4881" s="136">
        <f t="shared" si="760"/>
        <v>97400</v>
      </c>
      <c r="C4881" t="e">
        <f>SQRT(($C$5/2)^2-($C$5/2)^2*'(OLD) bottom seam length'!B4881^2/($C$6/2)^2)</f>
        <v>#DIV/0!</v>
      </c>
      <c r="E4881" s="136">
        <f t="shared" si="761"/>
        <v>97400</v>
      </c>
      <c r="F4881" t="e">
        <f>SQRT(($C$5/2)^2-($C$5/2)^2*'(OLD) bottom seam length'!E4881^2/($C$6/2)^2)</f>
        <v>#DIV/0!</v>
      </c>
      <c r="H4881" s="136">
        <f t="shared" si="762"/>
        <v>97400</v>
      </c>
      <c r="I4881" t="e">
        <f>SQRT(($C$5/2)^2-($C$5/2)^2*'(OLD) bottom seam length'!H4881^2/($C$6/2)^2)</f>
        <v>#DIV/0!</v>
      </c>
      <c r="K4881" s="136">
        <f t="shared" si="763"/>
        <v>97400</v>
      </c>
      <c r="L4881" t="e">
        <f>SQRT(($C$5/2)^2-($C$5/2)^2*'(OLD) bottom seam length'!K4881^2/($C$6/2)^2)</f>
        <v>#DIV/0!</v>
      </c>
      <c r="O4881" s="136">
        <f t="shared" si="764"/>
        <v>97400</v>
      </c>
      <c r="P4881" t="b">
        <f t="shared" si="765"/>
        <v>0</v>
      </c>
      <c r="T4881" s="136">
        <f t="shared" si="766"/>
        <v>97380</v>
      </c>
      <c r="U4881" t="e">
        <f>SQRT(($U$6/2)^2-($U$6/2)^2*'(OLD) bottom seam length'!T4881^2/($U$7/2)^2)</f>
        <v>#VALUE!</v>
      </c>
      <c r="W4881" s="136">
        <f t="shared" si="767"/>
        <v>97380</v>
      </c>
      <c r="X4881" t="e">
        <f>SQRT(($U$6/2)^2-($U$6/2)^2*'(OLD) bottom seam length'!W4881^2/($U$7/2)^2)</f>
        <v>#VALUE!</v>
      </c>
      <c r="Z4881" s="136">
        <f t="shared" si="768"/>
        <v>97380</v>
      </c>
      <c r="AA4881" t="e">
        <f>SQRT(($U$6/2)^2-($U$6/2)^2*'(OLD) bottom seam length'!Z4881^2/($U$7/2)^2)</f>
        <v>#VALUE!</v>
      </c>
      <c r="AC4881" s="136">
        <f t="shared" si="769"/>
        <v>97380</v>
      </c>
      <c r="AD4881" t="e">
        <f>SQRT(($U$6/2)^2-($U$6/2)^2*'(OLD) bottom seam length'!AC4881^2/($U$7/2)^2)</f>
        <v>#VALUE!</v>
      </c>
    </row>
    <row r="4882" spans="2:30">
      <c r="B4882" s="136">
        <f t="shared" si="760"/>
        <v>97420</v>
      </c>
      <c r="C4882" t="e">
        <f>SQRT(($C$5/2)^2-($C$5/2)^2*'(OLD) bottom seam length'!B4882^2/($C$6/2)^2)</f>
        <v>#DIV/0!</v>
      </c>
      <c r="E4882" s="136">
        <f t="shared" si="761"/>
        <v>97420</v>
      </c>
      <c r="F4882" t="e">
        <f>SQRT(($C$5/2)^2-($C$5/2)^2*'(OLD) bottom seam length'!E4882^2/($C$6/2)^2)</f>
        <v>#DIV/0!</v>
      </c>
      <c r="H4882" s="136">
        <f t="shared" si="762"/>
        <v>97420</v>
      </c>
      <c r="I4882" t="e">
        <f>SQRT(($C$5/2)^2-($C$5/2)^2*'(OLD) bottom seam length'!H4882^2/($C$6/2)^2)</f>
        <v>#DIV/0!</v>
      </c>
      <c r="K4882" s="136">
        <f t="shared" si="763"/>
        <v>97420</v>
      </c>
      <c r="L4882" t="e">
        <f>SQRT(($C$5/2)^2-($C$5/2)^2*'(OLD) bottom seam length'!K4882^2/($C$6/2)^2)</f>
        <v>#DIV/0!</v>
      </c>
      <c r="O4882" s="136">
        <f t="shared" si="764"/>
        <v>97420</v>
      </c>
      <c r="P4882" t="b">
        <f t="shared" si="765"/>
        <v>0</v>
      </c>
      <c r="T4882" s="136">
        <f t="shared" si="766"/>
        <v>97400</v>
      </c>
      <c r="U4882" t="e">
        <f>SQRT(($U$6/2)^2-($U$6/2)^2*'(OLD) bottom seam length'!T4882^2/($U$7/2)^2)</f>
        <v>#VALUE!</v>
      </c>
      <c r="W4882" s="136">
        <f t="shared" si="767"/>
        <v>97400</v>
      </c>
      <c r="X4882" t="e">
        <f>SQRT(($U$6/2)^2-($U$6/2)^2*'(OLD) bottom seam length'!W4882^2/($U$7/2)^2)</f>
        <v>#VALUE!</v>
      </c>
      <c r="Z4882" s="136">
        <f t="shared" si="768"/>
        <v>97400</v>
      </c>
      <c r="AA4882" t="e">
        <f>SQRT(($U$6/2)^2-($U$6/2)^2*'(OLD) bottom seam length'!Z4882^2/($U$7/2)^2)</f>
        <v>#VALUE!</v>
      </c>
      <c r="AC4882" s="136">
        <f t="shared" si="769"/>
        <v>97400</v>
      </c>
      <c r="AD4882" t="e">
        <f>SQRT(($U$6/2)^2-($U$6/2)^2*'(OLD) bottom seam length'!AC4882^2/($U$7/2)^2)</f>
        <v>#VALUE!</v>
      </c>
    </row>
    <row r="4883" spans="2:30">
      <c r="B4883" s="136">
        <f t="shared" si="760"/>
        <v>97440</v>
      </c>
      <c r="C4883" t="e">
        <f>SQRT(($C$5/2)^2-($C$5/2)^2*'(OLD) bottom seam length'!B4883^2/($C$6/2)^2)</f>
        <v>#DIV/0!</v>
      </c>
      <c r="E4883" s="136">
        <f t="shared" si="761"/>
        <v>97440</v>
      </c>
      <c r="F4883" t="e">
        <f>SQRT(($C$5/2)^2-($C$5/2)^2*'(OLD) bottom seam length'!E4883^2/($C$6/2)^2)</f>
        <v>#DIV/0!</v>
      </c>
      <c r="H4883" s="136">
        <f t="shared" si="762"/>
        <v>97440</v>
      </c>
      <c r="I4883" t="e">
        <f>SQRT(($C$5/2)^2-($C$5/2)^2*'(OLD) bottom seam length'!H4883^2/($C$6/2)^2)</f>
        <v>#DIV/0!</v>
      </c>
      <c r="K4883" s="136">
        <f t="shared" si="763"/>
        <v>97440</v>
      </c>
      <c r="L4883" t="e">
        <f>SQRT(($C$5/2)^2-($C$5/2)^2*'(OLD) bottom seam length'!K4883^2/($C$6/2)^2)</f>
        <v>#DIV/0!</v>
      </c>
      <c r="O4883" s="136">
        <f t="shared" si="764"/>
        <v>97440</v>
      </c>
      <c r="P4883" t="b">
        <f t="shared" si="765"/>
        <v>0</v>
      </c>
      <c r="T4883" s="136">
        <f t="shared" si="766"/>
        <v>97420</v>
      </c>
      <c r="U4883" t="e">
        <f>SQRT(($U$6/2)^2-($U$6/2)^2*'(OLD) bottom seam length'!T4883^2/($U$7/2)^2)</f>
        <v>#VALUE!</v>
      </c>
      <c r="W4883" s="136">
        <f t="shared" si="767"/>
        <v>97420</v>
      </c>
      <c r="X4883" t="e">
        <f>SQRT(($U$6/2)^2-($U$6/2)^2*'(OLD) bottom seam length'!W4883^2/($U$7/2)^2)</f>
        <v>#VALUE!</v>
      </c>
      <c r="Z4883" s="136">
        <f t="shared" si="768"/>
        <v>97420</v>
      </c>
      <c r="AA4883" t="e">
        <f>SQRT(($U$6/2)^2-($U$6/2)^2*'(OLD) bottom seam length'!Z4883^2/($U$7/2)^2)</f>
        <v>#VALUE!</v>
      </c>
      <c r="AC4883" s="136">
        <f t="shared" si="769"/>
        <v>97420</v>
      </c>
      <c r="AD4883" t="e">
        <f>SQRT(($U$6/2)^2-($U$6/2)^2*'(OLD) bottom seam length'!AC4883^2/($U$7/2)^2)</f>
        <v>#VALUE!</v>
      </c>
    </row>
    <row r="4884" spans="2:30">
      <c r="B4884" s="136">
        <f t="shared" si="760"/>
        <v>97460</v>
      </c>
      <c r="C4884" t="e">
        <f>SQRT(($C$5/2)^2-($C$5/2)^2*'(OLD) bottom seam length'!B4884^2/($C$6/2)^2)</f>
        <v>#DIV/0!</v>
      </c>
      <c r="E4884" s="136">
        <f t="shared" si="761"/>
        <v>97460</v>
      </c>
      <c r="F4884" t="e">
        <f>SQRT(($C$5/2)^2-($C$5/2)^2*'(OLD) bottom seam length'!E4884^2/($C$6/2)^2)</f>
        <v>#DIV/0!</v>
      </c>
      <c r="H4884" s="136">
        <f t="shared" si="762"/>
        <v>97460</v>
      </c>
      <c r="I4884" t="e">
        <f>SQRT(($C$5/2)^2-($C$5/2)^2*'(OLD) bottom seam length'!H4884^2/($C$6/2)^2)</f>
        <v>#DIV/0!</v>
      </c>
      <c r="K4884" s="136">
        <f t="shared" si="763"/>
        <v>97460</v>
      </c>
      <c r="L4884" t="e">
        <f>SQRT(($C$5/2)^2-($C$5/2)^2*'(OLD) bottom seam length'!K4884^2/($C$6/2)^2)</f>
        <v>#DIV/0!</v>
      </c>
      <c r="O4884" s="136">
        <f t="shared" si="764"/>
        <v>97460</v>
      </c>
      <c r="P4884" t="b">
        <f t="shared" si="765"/>
        <v>0</v>
      </c>
      <c r="T4884" s="136">
        <f t="shared" si="766"/>
        <v>97440</v>
      </c>
      <c r="U4884" t="e">
        <f>SQRT(($U$6/2)^2-($U$6/2)^2*'(OLD) bottom seam length'!T4884^2/($U$7/2)^2)</f>
        <v>#VALUE!</v>
      </c>
      <c r="W4884" s="136">
        <f t="shared" si="767"/>
        <v>97440</v>
      </c>
      <c r="X4884" t="e">
        <f>SQRT(($U$6/2)^2-($U$6/2)^2*'(OLD) bottom seam length'!W4884^2/($U$7/2)^2)</f>
        <v>#VALUE!</v>
      </c>
      <c r="Z4884" s="136">
        <f t="shared" si="768"/>
        <v>97440</v>
      </c>
      <c r="AA4884" t="e">
        <f>SQRT(($U$6/2)^2-($U$6/2)^2*'(OLD) bottom seam length'!Z4884^2/($U$7/2)^2)</f>
        <v>#VALUE!</v>
      </c>
      <c r="AC4884" s="136">
        <f t="shared" si="769"/>
        <v>97440</v>
      </c>
      <c r="AD4884" t="e">
        <f>SQRT(($U$6/2)^2-($U$6/2)^2*'(OLD) bottom seam length'!AC4884^2/($U$7/2)^2)</f>
        <v>#VALUE!</v>
      </c>
    </row>
    <row r="4885" spans="2:30">
      <c r="B4885" s="136">
        <f t="shared" si="760"/>
        <v>97480</v>
      </c>
      <c r="C4885" t="e">
        <f>SQRT(($C$5/2)^2-($C$5/2)^2*'(OLD) bottom seam length'!B4885^2/($C$6/2)^2)</f>
        <v>#DIV/0!</v>
      </c>
      <c r="E4885" s="136">
        <f t="shared" si="761"/>
        <v>97480</v>
      </c>
      <c r="F4885" t="e">
        <f>SQRT(($C$5/2)^2-($C$5/2)^2*'(OLD) bottom seam length'!E4885^2/($C$6/2)^2)</f>
        <v>#DIV/0!</v>
      </c>
      <c r="H4885" s="136">
        <f t="shared" si="762"/>
        <v>97480</v>
      </c>
      <c r="I4885" t="e">
        <f>SQRT(($C$5/2)^2-($C$5/2)^2*'(OLD) bottom seam length'!H4885^2/($C$6/2)^2)</f>
        <v>#DIV/0!</v>
      </c>
      <c r="K4885" s="136">
        <f t="shared" si="763"/>
        <v>97480</v>
      </c>
      <c r="L4885" t="e">
        <f>SQRT(($C$5/2)^2-($C$5/2)^2*'(OLD) bottom seam length'!K4885^2/($C$6/2)^2)</f>
        <v>#DIV/0!</v>
      </c>
      <c r="O4885" s="136">
        <f t="shared" si="764"/>
        <v>97480</v>
      </c>
      <c r="P4885" t="b">
        <f t="shared" si="765"/>
        <v>0</v>
      </c>
      <c r="T4885" s="136">
        <f t="shared" si="766"/>
        <v>97460</v>
      </c>
      <c r="U4885" t="e">
        <f>SQRT(($U$6/2)^2-($U$6/2)^2*'(OLD) bottom seam length'!T4885^2/($U$7/2)^2)</f>
        <v>#VALUE!</v>
      </c>
      <c r="W4885" s="136">
        <f t="shared" si="767"/>
        <v>97460</v>
      </c>
      <c r="X4885" t="e">
        <f>SQRT(($U$6/2)^2-($U$6/2)^2*'(OLD) bottom seam length'!W4885^2/($U$7/2)^2)</f>
        <v>#VALUE!</v>
      </c>
      <c r="Z4885" s="136">
        <f t="shared" si="768"/>
        <v>97460</v>
      </c>
      <c r="AA4885" t="e">
        <f>SQRT(($U$6/2)^2-($U$6/2)^2*'(OLD) bottom seam length'!Z4885^2/($U$7/2)^2)</f>
        <v>#VALUE!</v>
      </c>
      <c r="AC4885" s="136">
        <f t="shared" si="769"/>
        <v>97460</v>
      </c>
      <c r="AD4885" t="e">
        <f>SQRT(($U$6/2)^2-($U$6/2)^2*'(OLD) bottom seam length'!AC4885^2/($U$7/2)^2)</f>
        <v>#VALUE!</v>
      </c>
    </row>
    <row r="4886" spans="2:30">
      <c r="B4886" s="136">
        <f t="shared" si="760"/>
        <v>97500</v>
      </c>
      <c r="C4886" t="e">
        <f>SQRT(($C$5/2)^2-($C$5/2)^2*'(OLD) bottom seam length'!B4886^2/($C$6/2)^2)</f>
        <v>#DIV/0!</v>
      </c>
      <c r="E4886" s="136">
        <f t="shared" si="761"/>
        <v>97500</v>
      </c>
      <c r="F4886" t="e">
        <f>SQRT(($C$5/2)^2-($C$5/2)^2*'(OLD) bottom seam length'!E4886^2/($C$6/2)^2)</f>
        <v>#DIV/0!</v>
      </c>
      <c r="H4886" s="136">
        <f t="shared" si="762"/>
        <v>97500</v>
      </c>
      <c r="I4886" t="e">
        <f>SQRT(($C$5/2)^2-($C$5/2)^2*'(OLD) bottom seam length'!H4886^2/($C$6/2)^2)</f>
        <v>#DIV/0!</v>
      </c>
      <c r="K4886" s="136">
        <f t="shared" si="763"/>
        <v>97500</v>
      </c>
      <c r="L4886" t="e">
        <f>SQRT(($C$5/2)^2-($C$5/2)^2*'(OLD) bottom seam length'!K4886^2/($C$6/2)^2)</f>
        <v>#DIV/0!</v>
      </c>
      <c r="O4886" s="136">
        <f t="shared" si="764"/>
        <v>97500</v>
      </c>
      <c r="P4886" t="b">
        <f t="shared" si="765"/>
        <v>0</v>
      </c>
      <c r="T4886" s="136">
        <f t="shared" si="766"/>
        <v>97480</v>
      </c>
      <c r="U4886" t="e">
        <f>SQRT(($U$6/2)^2-($U$6/2)^2*'(OLD) bottom seam length'!T4886^2/($U$7/2)^2)</f>
        <v>#VALUE!</v>
      </c>
      <c r="W4886" s="136">
        <f t="shared" si="767"/>
        <v>97480</v>
      </c>
      <c r="X4886" t="e">
        <f>SQRT(($U$6/2)^2-($U$6/2)^2*'(OLD) bottom seam length'!W4886^2/($U$7/2)^2)</f>
        <v>#VALUE!</v>
      </c>
      <c r="Z4886" s="136">
        <f t="shared" si="768"/>
        <v>97480</v>
      </c>
      <c r="AA4886" t="e">
        <f>SQRT(($U$6/2)^2-($U$6/2)^2*'(OLD) bottom seam length'!Z4886^2/($U$7/2)^2)</f>
        <v>#VALUE!</v>
      </c>
      <c r="AC4886" s="136">
        <f t="shared" si="769"/>
        <v>97480</v>
      </c>
      <c r="AD4886" t="e">
        <f>SQRT(($U$6/2)^2-($U$6/2)^2*'(OLD) bottom seam length'!AC4886^2/($U$7/2)^2)</f>
        <v>#VALUE!</v>
      </c>
    </row>
    <row r="4887" spans="2:30">
      <c r="B4887" s="136">
        <f t="shared" si="760"/>
        <v>97520</v>
      </c>
      <c r="C4887" t="e">
        <f>SQRT(($C$5/2)^2-($C$5/2)^2*'(OLD) bottom seam length'!B4887^2/($C$6/2)^2)</f>
        <v>#DIV/0!</v>
      </c>
      <c r="E4887" s="136">
        <f t="shared" si="761"/>
        <v>97520</v>
      </c>
      <c r="F4887" t="e">
        <f>SQRT(($C$5/2)^2-($C$5/2)^2*'(OLD) bottom seam length'!E4887^2/($C$6/2)^2)</f>
        <v>#DIV/0!</v>
      </c>
      <c r="H4887" s="136">
        <f t="shared" si="762"/>
        <v>97520</v>
      </c>
      <c r="I4887" t="e">
        <f>SQRT(($C$5/2)^2-($C$5/2)^2*'(OLD) bottom seam length'!H4887^2/($C$6/2)^2)</f>
        <v>#DIV/0!</v>
      </c>
      <c r="K4887" s="136">
        <f t="shared" si="763"/>
        <v>97520</v>
      </c>
      <c r="L4887" t="e">
        <f>SQRT(($C$5/2)^2-($C$5/2)^2*'(OLD) bottom seam length'!K4887^2/($C$6/2)^2)</f>
        <v>#DIV/0!</v>
      </c>
      <c r="O4887" s="136">
        <f t="shared" si="764"/>
        <v>97520</v>
      </c>
      <c r="P4887" t="b">
        <f t="shared" si="765"/>
        <v>0</v>
      </c>
      <c r="T4887" s="136">
        <f t="shared" si="766"/>
        <v>97500</v>
      </c>
      <c r="U4887" t="e">
        <f>SQRT(($U$6/2)^2-($U$6/2)^2*'(OLD) bottom seam length'!T4887^2/($U$7/2)^2)</f>
        <v>#VALUE!</v>
      </c>
      <c r="W4887" s="136">
        <f t="shared" si="767"/>
        <v>97500</v>
      </c>
      <c r="X4887" t="e">
        <f>SQRT(($U$6/2)^2-($U$6/2)^2*'(OLD) bottom seam length'!W4887^2/($U$7/2)^2)</f>
        <v>#VALUE!</v>
      </c>
      <c r="Z4887" s="136">
        <f t="shared" si="768"/>
        <v>97500</v>
      </c>
      <c r="AA4887" t="e">
        <f>SQRT(($U$6/2)^2-($U$6/2)^2*'(OLD) bottom seam length'!Z4887^2/($U$7/2)^2)</f>
        <v>#VALUE!</v>
      </c>
      <c r="AC4887" s="136">
        <f t="shared" si="769"/>
        <v>97500</v>
      </c>
      <c r="AD4887" t="e">
        <f>SQRT(($U$6/2)^2-($U$6/2)^2*'(OLD) bottom seam length'!AC4887^2/($U$7/2)^2)</f>
        <v>#VALUE!</v>
      </c>
    </row>
    <row r="4888" spans="2:30">
      <c r="B4888" s="136">
        <f t="shared" si="760"/>
        <v>97540</v>
      </c>
      <c r="C4888" t="e">
        <f>SQRT(($C$5/2)^2-($C$5/2)^2*'(OLD) bottom seam length'!B4888^2/($C$6/2)^2)</f>
        <v>#DIV/0!</v>
      </c>
      <c r="E4888" s="136">
        <f t="shared" si="761"/>
        <v>97540</v>
      </c>
      <c r="F4888" t="e">
        <f>SQRT(($C$5/2)^2-($C$5/2)^2*'(OLD) bottom seam length'!E4888^2/($C$6/2)^2)</f>
        <v>#DIV/0!</v>
      </c>
      <c r="H4888" s="136">
        <f t="shared" si="762"/>
        <v>97540</v>
      </c>
      <c r="I4888" t="e">
        <f>SQRT(($C$5/2)^2-($C$5/2)^2*'(OLD) bottom seam length'!H4888^2/($C$6/2)^2)</f>
        <v>#DIV/0!</v>
      </c>
      <c r="K4888" s="136">
        <f t="shared" si="763"/>
        <v>97540</v>
      </c>
      <c r="L4888" t="e">
        <f>SQRT(($C$5/2)^2-($C$5/2)^2*'(OLD) bottom seam length'!K4888^2/($C$6/2)^2)</f>
        <v>#DIV/0!</v>
      </c>
      <c r="O4888" s="136">
        <f t="shared" si="764"/>
        <v>97540</v>
      </c>
      <c r="P4888" t="b">
        <f t="shared" si="765"/>
        <v>0</v>
      </c>
      <c r="T4888" s="136">
        <f t="shared" si="766"/>
        <v>97520</v>
      </c>
      <c r="U4888" t="e">
        <f>SQRT(($U$6/2)^2-($U$6/2)^2*'(OLD) bottom seam length'!T4888^2/($U$7/2)^2)</f>
        <v>#VALUE!</v>
      </c>
      <c r="W4888" s="136">
        <f t="shared" si="767"/>
        <v>97520</v>
      </c>
      <c r="X4888" t="e">
        <f>SQRT(($U$6/2)^2-($U$6/2)^2*'(OLD) bottom seam length'!W4888^2/($U$7/2)^2)</f>
        <v>#VALUE!</v>
      </c>
      <c r="Z4888" s="136">
        <f t="shared" si="768"/>
        <v>97520</v>
      </c>
      <c r="AA4888" t="e">
        <f>SQRT(($U$6/2)^2-($U$6/2)^2*'(OLD) bottom seam length'!Z4888^2/($U$7/2)^2)</f>
        <v>#VALUE!</v>
      </c>
      <c r="AC4888" s="136">
        <f t="shared" si="769"/>
        <v>97520</v>
      </c>
      <c r="AD4888" t="e">
        <f>SQRT(($U$6/2)^2-($U$6/2)^2*'(OLD) bottom seam length'!AC4888^2/($U$7/2)^2)</f>
        <v>#VALUE!</v>
      </c>
    </row>
    <row r="4889" spans="2:30">
      <c r="B4889" s="136">
        <f t="shared" si="760"/>
        <v>97560</v>
      </c>
      <c r="C4889" t="e">
        <f>SQRT(($C$5/2)^2-($C$5/2)^2*'(OLD) bottom seam length'!B4889^2/($C$6/2)^2)</f>
        <v>#DIV/0!</v>
      </c>
      <c r="E4889" s="136">
        <f t="shared" si="761"/>
        <v>97560</v>
      </c>
      <c r="F4889" t="e">
        <f>SQRT(($C$5/2)^2-($C$5/2)^2*'(OLD) bottom seam length'!E4889^2/($C$6/2)^2)</f>
        <v>#DIV/0!</v>
      </c>
      <c r="H4889" s="136">
        <f t="shared" si="762"/>
        <v>97560</v>
      </c>
      <c r="I4889" t="e">
        <f>SQRT(($C$5/2)^2-($C$5/2)^2*'(OLD) bottom seam length'!H4889^2/($C$6/2)^2)</f>
        <v>#DIV/0!</v>
      </c>
      <c r="K4889" s="136">
        <f t="shared" si="763"/>
        <v>97560</v>
      </c>
      <c r="L4889" t="e">
        <f>SQRT(($C$5/2)^2-($C$5/2)^2*'(OLD) bottom seam length'!K4889^2/($C$6/2)^2)</f>
        <v>#DIV/0!</v>
      </c>
      <c r="O4889" s="136">
        <f t="shared" si="764"/>
        <v>97560</v>
      </c>
      <c r="P4889" t="b">
        <f t="shared" si="765"/>
        <v>0</v>
      </c>
      <c r="T4889" s="136">
        <f t="shared" si="766"/>
        <v>97540</v>
      </c>
      <c r="U4889" t="e">
        <f>SQRT(($U$6/2)^2-($U$6/2)^2*'(OLD) bottom seam length'!T4889^2/($U$7/2)^2)</f>
        <v>#VALUE!</v>
      </c>
      <c r="W4889" s="136">
        <f t="shared" si="767"/>
        <v>97540</v>
      </c>
      <c r="X4889" t="e">
        <f>SQRT(($U$6/2)^2-($U$6/2)^2*'(OLD) bottom seam length'!W4889^2/($U$7/2)^2)</f>
        <v>#VALUE!</v>
      </c>
      <c r="Z4889" s="136">
        <f t="shared" si="768"/>
        <v>97540</v>
      </c>
      <c r="AA4889" t="e">
        <f>SQRT(($U$6/2)^2-($U$6/2)^2*'(OLD) bottom seam length'!Z4889^2/($U$7/2)^2)</f>
        <v>#VALUE!</v>
      </c>
      <c r="AC4889" s="136">
        <f t="shared" si="769"/>
        <v>97540</v>
      </c>
      <c r="AD4889" t="e">
        <f>SQRT(($U$6/2)^2-($U$6/2)^2*'(OLD) bottom seam length'!AC4889^2/($U$7/2)^2)</f>
        <v>#VALUE!</v>
      </c>
    </row>
    <row r="4890" spans="2:30">
      <c r="B4890" s="136">
        <f t="shared" si="760"/>
        <v>97580</v>
      </c>
      <c r="C4890" t="e">
        <f>SQRT(($C$5/2)^2-($C$5/2)^2*'(OLD) bottom seam length'!B4890^2/($C$6/2)^2)</f>
        <v>#DIV/0!</v>
      </c>
      <c r="E4890" s="136">
        <f t="shared" si="761"/>
        <v>97580</v>
      </c>
      <c r="F4890" t="e">
        <f>SQRT(($C$5/2)^2-($C$5/2)^2*'(OLD) bottom seam length'!E4890^2/($C$6/2)^2)</f>
        <v>#DIV/0!</v>
      </c>
      <c r="H4890" s="136">
        <f t="shared" si="762"/>
        <v>97580</v>
      </c>
      <c r="I4890" t="e">
        <f>SQRT(($C$5/2)^2-($C$5/2)^2*'(OLD) bottom seam length'!H4890^2/($C$6/2)^2)</f>
        <v>#DIV/0!</v>
      </c>
      <c r="K4890" s="136">
        <f t="shared" si="763"/>
        <v>97580</v>
      </c>
      <c r="L4890" t="e">
        <f>SQRT(($C$5/2)^2-($C$5/2)^2*'(OLD) bottom seam length'!K4890^2/($C$6/2)^2)</f>
        <v>#DIV/0!</v>
      </c>
      <c r="O4890" s="136">
        <f t="shared" si="764"/>
        <v>97580</v>
      </c>
      <c r="P4890" t="b">
        <f t="shared" si="765"/>
        <v>0</v>
      </c>
      <c r="T4890" s="136">
        <f t="shared" si="766"/>
        <v>97560</v>
      </c>
      <c r="U4890" t="e">
        <f>SQRT(($U$6/2)^2-($U$6/2)^2*'(OLD) bottom seam length'!T4890^2/($U$7/2)^2)</f>
        <v>#VALUE!</v>
      </c>
      <c r="W4890" s="136">
        <f t="shared" si="767"/>
        <v>97560</v>
      </c>
      <c r="X4890" t="e">
        <f>SQRT(($U$6/2)^2-($U$6/2)^2*'(OLD) bottom seam length'!W4890^2/($U$7/2)^2)</f>
        <v>#VALUE!</v>
      </c>
      <c r="Z4890" s="136">
        <f t="shared" si="768"/>
        <v>97560</v>
      </c>
      <c r="AA4890" t="e">
        <f>SQRT(($U$6/2)^2-($U$6/2)^2*'(OLD) bottom seam length'!Z4890^2/($U$7/2)^2)</f>
        <v>#VALUE!</v>
      </c>
      <c r="AC4890" s="136">
        <f t="shared" si="769"/>
        <v>97560</v>
      </c>
      <c r="AD4890" t="e">
        <f>SQRT(($U$6/2)^2-($U$6/2)^2*'(OLD) bottom seam length'!AC4890^2/($U$7/2)^2)</f>
        <v>#VALUE!</v>
      </c>
    </row>
    <row r="4891" spans="2:30">
      <c r="B4891" s="136">
        <f t="shared" si="760"/>
        <v>97600</v>
      </c>
      <c r="C4891" t="e">
        <f>SQRT(($C$5/2)^2-($C$5/2)^2*'(OLD) bottom seam length'!B4891^2/($C$6/2)^2)</f>
        <v>#DIV/0!</v>
      </c>
      <c r="E4891" s="136">
        <f t="shared" si="761"/>
        <v>97600</v>
      </c>
      <c r="F4891" t="e">
        <f>SQRT(($C$5/2)^2-($C$5/2)^2*'(OLD) bottom seam length'!E4891^2/($C$6/2)^2)</f>
        <v>#DIV/0!</v>
      </c>
      <c r="H4891" s="136">
        <f t="shared" si="762"/>
        <v>97600</v>
      </c>
      <c r="I4891" t="e">
        <f>SQRT(($C$5/2)^2-($C$5/2)^2*'(OLD) bottom seam length'!H4891^2/($C$6/2)^2)</f>
        <v>#DIV/0!</v>
      </c>
      <c r="K4891" s="136">
        <f t="shared" si="763"/>
        <v>97600</v>
      </c>
      <c r="L4891" t="e">
        <f>SQRT(($C$5/2)^2-($C$5/2)^2*'(OLD) bottom seam length'!K4891^2/($C$6/2)^2)</f>
        <v>#DIV/0!</v>
      </c>
      <c r="O4891" s="136">
        <f t="shared" si="764"/>
        <v>97600</v>
      </c>
      <c r="P4891" t="b">
        <f t="shared" si="765"/>
        <v>0</v>
      </c>
      <c r="T4891" s="136">
        <f t="shared" si="766"/>
        <v>97580</v>
      </c>
      <c r="U4891" t="e">
        <f>SQRT(($U$6/2)^2-($U$6/2)^2*'(OLD) bottom seam length'!T4891^2/($U$7/2)^2)</f>
        <v>#VALUE!</v>
      </c>
      <c r="W4891" s="136">
        <f t="shared" si="767"/>
        <v>97580</v>
      </c>
      <c r="X4891" t="e">
        <f>SQRT(($U$6/2)^2-($U$6/2)^2*'(OLD) bottom seam length'!W4891^2/($U$7/2)^2)</f>
        <v>#VALUE!</v>
      </c>
      <c r="Z4891" s="136">
        <f t="shared" si="768"/>
        <v>97580</v>
      </c>
      <c r="AA4891" t="e">
        <f>SQRT(($U$6/2)^2-($U$6/2)^2*'(OLD) bottom seam length'!Z4891^2/($U$7/2)^2)</f>
        <v>#VALUE!</v>
      </c>
      <c r="AC4891" s="136">
        <f t="shared" si="769"/>
        <v>97580</v>
      </c>
      <c r="AD4891" t="e">
        <f>SQRT(($U$6/2)^2-($U$6/2)^2*'(OLD) bottom seam length'!AC4891^2/($U$7/2)^2)</f>
        <v>#VALUE!</v>
      </c>
    </row>
    <row r="4892" spans="2:30">
      <c r="B4892" s="136">
        <f t="shared" si="760"/>
        <v>97620</v>
      </c>
      <c r="C4892" t="e">
        <f>SQRT(($C$5/2)^2-($C$5/2)^2*'(OLD) bottom seam length'!B4892^2/($C$6/2)^2)</f>
        <v>#DIV/0!</v>
      </c>
      <c r="E4892" s="136">
        <f t="shared" si="761"/>
        <v>97620</v>
      </c>
      <c r="F4892" t="e">
        <f>SQRT(($C$5/2)^2-($C$5/2)^2*'(OLD) bottom seam length'!E4892^2/($C$6/2)^2)</f>
        <v>#DIV/0!</v>
      </c>
      <c r="H4892" s="136">
        <f t="shared" si="762"/>
        <v>97620</v>
      </c>
      <c r="I4892" t="e">
        <f>SQRT(($C$5/2)^2-($C$5/2)^2*'(OLD) bottom seam length'!H4892^2/($C$6/2)^2)</f>
        <v>#DIV/0!</v>
      </c>
      <c r="K4892" s="136">
        <f t="shared" si="763"/>
        <v>97620</v>
      </c>
      <c r="L4892" t="e">
        <f>SQRT(($C$5/2)^2-($C$5/2)^2*'(OLD) bottom seam length'!K4892^2/($C$6/2)^2)</f>
        <v>#DIV/0!</v>
      </c>
      <c r="O4892" s="136">
        <f t="shared" si="764"/>
        <v>97620</v>
      </c>
      <c r="P4892" t="b">
        <f t="shared" si="765"/>
        <v>0</v>
      </c>
      <c r="T4892" s="136">
        <f t="shared" si="766"/>
        <v>97600</v>
      </c>
      <c r="U4892" t="e">
        <f>SQRT(($U$6/2)^2-($U$6/2)^2*'(OLD) bottom seam length'!T4892^2/($U$7/2)^2)</f>
        <v>#VALUE!</v>
      </c>
      <c r="W4892" s="136">
        <f t="shared" si="767"/>
        <v>97600</v>
      </c>
      <c r="X4892" t="e">
        <f>SQRT(($U$6/2)^2-($U$6/2)^2*'(OLD) bottom seam length'!W4892^2/($U$7/2)^2)</f>
        <v>#VALUE!</v>
      </c>
      <c r="Z4892" s="136">
        <f t="shared" si="768"/>
        <v>97600</v>
      </c>
      <c r="AA4892" t="e">
        <f>SQRT(($U$6/2)^2-($U$6/2)^2*'(OLD) bottom seam length'!Z4892^2/($U$7/2)^2)</f>
        <v>#VALUE!</v>
      </c>
      <c r="AC4892" s="136">
        <f t="shared" si="769"/>
        <v>97600</v>
      </c>
      <c r="AD4892" t="e">
        <f>SQRT(($U$6/2)^2-($U$6/2)^2*'(OLD) bottom seam length'!AC4892^2/($U$7/2)^2)</f>
        <v>#VALUE!</v>
      </c>
    </row>
    <row r="4893" spans="2:30">
      <c r="B4893" s="136">
        <f t="shared" si="760"/>
        <v>97640</v>
      </c>
      <c r="C4893" t="e">
        <f>SQRT(($C$5/2)^2-($C$5/2)^2*'(OLD) bottom seam length'!B4893^2/($C$6/2)^2)</f>
        <v>#DIV/0!</v>
      </c>
      <c r="E4893" s="136">
        <f t="shared" si="761"/>
        <v>97640</v>
      </c>
      <c r="F4893" t="e">
        <f>SQRT(($C$5/2)^2-($C$5/2)^2*'(OLD) bottom seam length'!E4893^2/($C$6/2)^2)</f>
        <v>#DIV/0!</v>
      </c>
      <c r="H4893" s="136">
        <f t="shared" si="762"/>
        <v>97640</v>
      </c>
      <c r="I4893" t="e">
        <f>SQRT(($C$5/2)^2-($C$5/2)^2*'(OLD) bottom seam length'!H4893^2/($C$6/2)^2)</f>
        <v>#DIV/0!</v>
      </c>
      <c r="K4893" s="136">
        <f t="shared" si="763"/>
        <v>97640</v>
      </c>
      <c r="L4893" t="e">
        <f>SQRT(($C$5/2)^2-($C$5/2)^2*'(OLD) bottom seam length'!K4893^2/($C$6/2)^2)</f>
        <v>#DIV/0!</v>
      </c>
      <c r="O4893" s="136">
        <f t="shared" si="764"/>
        <v>97640</v>
      </c>
      <c r="P4893" t="b">
        <f t="shared" si="765"/>
        <v>0</v>
      </c>
      <c r="T4893" s="136">
        <f t="shared" si="766"/>
        <v>97620</v>
      </c>
      <c r="U4893" t="e">
        <f>SQRT(($U$6/2)^2-($U$6/2)^2*'(OLD) bottom seam length'!T4893^2/($U$7/2)^2)</f>
        <v>#VALUE!</v>
      </c>
      <c r="W4893" s="136">
        <f t="shared" si="767"/>
        <v>97620</v>
      </c>
      <c r="X4893" t="e">
        <f>SQRT(($U$6/2)^2-($U$6/2)^2*'(OLD) bottom seam length'!W4893^2/($U$7/2)^2)</f>
        <v>#VALUE!</v>
      </c>
      <c r="Z4893" s="136">
        <f t="shared" si="768"/>
        <v>97620</v>
      </c>
      <c r="AA4893" t="e">
        <f>SQRT(($U$6/2)^2-($U$6/2)^2*'(OLD) bottom seam length'!Z4893^2/($U$7/2)^2)</f>
        <v>#VALUE!</v>
      </c>
      <c r="AC4893" s="136">
        <f t="shared" si="769"/>
        <v>97620</v>
      </c>
      <c r="AD4893" t="e">
        <f>SQRT(($U$6/2)^2-($U$6/2)^2*'(OLD) bottom seam length'!AC4893^2/($U$7/2)^2)</f>
        <v>#VALUE!</v>
      </c>
    </row>
    <row r="4894" spans="2:30">
      <c r="B4894" s="136">
        <f t="shared" si="760"/>
        <v>97660</v>
      </c>
      <c r="C4894" t="e">
        <f>SQRT(($C$5/2)^2-($C$5/2)^2*'(OLD) bottom seam length'!B4894^2/($C$6/2)^2)</f>
        <v>#DIV/0!</v>
      </c>
      <c r="E4894" s="136">
        <f t="shared" si="761"/>
        <v>97660</v>
      </c>
      <c r="F4894" t="e">
        <f>SQRT(($C$5/2)^2-($C$5/2)^2*'(OLD) bottom seam length'!E4894^2/($C$6/2)^2)</f>
        <v>#DIV/0!</v>
      </c>
      <c r="H4894" s="136">
        <f t="shared" si="762"/>
        <v>97660</v>
      </c>
      <c r="I4894" t="e">
        <f>SQRT(($C$5/2)^2-($C$5/2)^2*'(OLD) bottom seam length'!H4894^2/($C$6/2)^2)</f>
        <v>#DIV/0!</v>
      </c>
      <c r="K4894" s="136">
        <f t="shared" si="763"/>
        <v>97660</v>
      </c>
      <c r="L4894" t="e">
        <f>SQRT(($C$5/2)^2-($C$5/2)^2*'(OLD) bottom seam length'!K4894^2/($C$6/2)^2)</f>
        <v>#DIV/0!</v>
      </c>
      <c r="O4894" s="136">
        <f t="shared" si="764"/>
        <v>97660</v>
      </c>
      <c r="P4894" t="b">
        <f t="shared" si="765"/>
        <v>0</v>
      </c>
      <c r="T4894" s="136">
        <f t="shared" si="766"/>
        <v>97640</v>
      </c>
      <c r="U4894" t="e">
        <f>SQRT(($U$6/2)^2-($U$6/2)^2*'(OLD) bottom seam length'!T4894^2/($U$7/2)^2)</f>
        <v>#VALUE!</v>
      </c>
      <c r="W4894" s="136">
        <f t="shared" si="767"/>
        <v>97640</v>
      </c>
      <c r="X4894" t="e">
        <f>SQRT(($U$6/2)^2-($U$6/2)^2*'(OLD) bottom seam length'!W4894^2/($U$7/2)^2)</f>
        <v>#VALUE!</v>
      </c>
      <c r="Z4894" s="136">
        <f t="shared" si="768"/>
        <v>97640</v>
      </c>
      <c r="AA4894" t="e">
        <f>SQRT(($U$6/2)^2-($U$6/2)^2*'(OLD) bottom seam length'!Z4894^2/($U$7/2)^2)</f>
        <v>#VALUE!</v>
      </c>
      <c r="AC4894" s="136">
        <f t="shared" si="769"/>
        <v>97640</v>
      </c>
      <c r="AD4894" t="e">
        <f>SQRT(($U$6/2)^2-($U$6/2)^2*'(OLD) bottom seam length'!AC4894^2/($U$7/2)^2)</f>
        <v>#VALUE!</v>
      </c>
    </row>
    <row r="4895" spans="2:30">
      <c r="B4895" s="136">
        <f t="shared" si="760"/>
        <v>97680</v>
      </c>
      <c r="C4895" t="e">
        <f>SQRT(($C$5/2)^2-($C$5/2)^2*'(OLD) bottom seam length'!B4895^2/($C$6/2)^2)</f>
        <v>#DIV/0!</v>
      </c>
      <c r="E4895" s="136">
        <f t="shared" si="761"/>
        <v>97680</v>
      </c>
      <c r="F4895" t="e">
        <f>SQRT(($C$5/2)^2-($C$5/2)^2*'(OLD) bottom seam length'!E4895^2/($C$6/2)^2)</f>
        <v>#DIV/0!</v>
      </c>
      <c r="H4895" s="136">
        <f t="shared" si="762"/>
        <v>97680</v>
      </c>
      <c r="I4895" t="e">
        <f>SQRT(($C$5/2)^2-($C$5/2)^2*'(OLD) bottom seam length'!H4895^2/($C$6/2)^2)</f>
        <v>#DIV/0!</v>
      </c>
      <c r="K4895" s="136">
        <f t="shared" si="763"/>
        <v>97680</v>
      </c>
      <c r="L4895" t="e">
        <f>SQRT(($C$5/2)^2-($C$5/2)^2*'(OLD) bottom seam length'!K4895^2/($C$6/2)^2)</f>
        <v>#DIV/0!</v>
      </c>
      <c r="O4895" s="136">
        <f t="shared" si="764"/>
        <v>97680</v>
      </c>
      <c r="P4895" t="b">
        <f t="shared" si="765"/>
        <v>0</v>
      </c>
      <c r="T4895" s="136">
        <f t="shared" si="766"/>
        <v>97660</v>
      </c>
      <c r="U4895" t="e">
        <f>SQRT(($U$6/2)^2-($U$6/2)^2*'(OLD) bottom seam length'!T4895^2/($U$7/2)^2)</f>
        <v>#VALUE!</v>
      </c>
      <c r="W4895" s="136">
        <f t="shared" si="767"/>
        <v>97660</v>
      </c>
      <c r="X4895" t="e">
        <f>SQRT(($U$6/2)^2-($U$6/2)^2*'(OLD) bottom seam length'!W4895^2/($U$7/2)^2)</f>
        <v>#VALUE!</v>
      </c>
      <c r="Z4895" s="136">
        <f t="shared" si="768"/>
        <v>97660</v>
      </c>
      <c r="AA4895" t="e">
        <f>SQRT(($U$6/2)^2-($U$6/2)^2*'(OLD) bottom seam length'!Z4895^2/($U$7/2)^2)</f>
        <v>#VALUE!</v>
      </c>
      <c r="AC4895" s="136">
        <f t="shared" si="769"/>
        <v>97660</v>
      </c>
      <c r="AD4895" t="e">
        <f>SQRT(($U$6/2)^2-($U$6/2)^2*'(OLD) bottom seam length'!AC4895^2/($U$7/2)^2)</f>
        <v>#VALUE!</v>
      </c>
    </row>
    <row r="4896" spans="2:30">
      <c r="B4896" s="136">
        <f t="shared" si="760"/>
        <v>97700</v>
      </c>
      <c r="C4896" t="e">
        <f>SQRT(($C$5/2)^2-($C$5/2)^2*'(OLD) bottom seam length'!B4896^2/($C$6/2)^2)</f>
        <v>#DIV/0!</v>
      </c>
      <c r="E4896" s="136">
        <f t="shared" si="761"/>
        <v>97700</v>
      </c>
      <c r="F4896" t="e">
        <f>SQRT(($C$5/2)^2-($C$5/2)^2*'(OLD) bottom seam length'!E4896^2/($C$6/2)^2)</f>
        <v>#DIV/0!</v>
      </c>
      <c r="H4896" s="136">
        <f t="shared" si="762"/>
        <v>97700</v>
      </c>
      <c r="I4896" t="e">
        <f>SQRT(($C$5/2)^2-($C$5/2)^2*'(OLD) bottom seam length'!H4896^2/($C$6/2)^2)</f>
        <v>#DIV/0!</v>
      </c>
      <c r="K4896" s="136">
        <f t="shared" si="763"/>
        <v>97700</v>
      </c>
      <c r="L4896" t="e">
        <f>SQRT(($C$5/2)^2-($C$5/2)^2*'(OLD) bottom seam length'!K4896^2/($C$6/2)^2)</f>
        <v>#DIV/0!</v>
      </c>
      <c r="O4896" s="136">
        <f t="shared" si="764"/>
        <v>97700</v>
      </c>
      <c r="P4896" t="b">
        <f t="shared" si="765"/>
        <v>0</v>
      </c>
      <c r="T4896" s="136">
        <f t="shared" si="766"/>
        <v>97680</v>
      </c>
      <c r="U4896" t="e">
        <f>SQRT(($U$6/2)^2-($U$6/2)^2*'(OLD) bottom seam length'!T4896^2/($U$7/2)^2)</f>
        <v>#VALUE!</v>
      </c>
      <c r="W4896" s="136">
        <f t="shared" si="767"/>
        <v>97680</v>
      </c>
      <c r="X4896" t="e">
        <f>SQRT(($U$6/2)^2-($U$6/2)^2*'(OLD) bottom seam length'!W4896^2/($U$7/2)^2)</f>
        <v>#VALUE!</v>
      </c>
      <c r="Z4896" s="136">
        <f t="shared" si="768"/>
        <v>97680</v>
      </c>
      <c r="AA4896" t="e">
        <f>SQRT(($U$6/2)^2-($U$6/2)^2*'(OLD) bottom seam length'!Z4896^2/($U$7/2)^2)</f>
        <v>#VALUE!</v>
      </c>
      <c r="AC4896" s="136">
        <f t="shared" si="769"/>
        <v>97680</v>
      </c>
      <c r="AD4896" t="e">
        <f>SQRT(($U$6/2)^2-($U$6/2)^2*'(OLD) bottom seam length'!AC4896^2/($U$7/2)^2)</f>
        <v>#VALUE!</v>
      </c>
    </row>
    <row r="4897" spans="2:30">
      <c r="B4897" s="136">
        <f t="shared" si="760"/>
        <v>97720</v>
      </c>
      <c r="C4897" t="e">
        <f>SQRT(($C$5/2)^2-($C$5/2)^2*'(OLD) bottom seam length'!B4897^2/($C$6/2)^2)</f>
        <v>#DIV/0!</v>
      </c>
      <c r="E4897" s="136">
        <f t="shared" si="761"/>
        <v>97720</v>
      </c>
      <c r="F4897" t="e">
        <f>SQRT(($C$5/2)^2-($C$5/2)^2*'(OLD) bottom seam length'!E4897^2/($C$6/2)^2)</f>
        <v>#DIV/0!</v>
      </c>
      <c r="H4897" s="136">
        <f t="shared" si="762"/>
        <v>97720</v>
      </c>
      <c r="I4897" t="e">
        <f>SQRT(($C$5/2)^2-($C$5/2)^2*'(OLD) bottom seam length'!H4897^2/($C$6/2)^2)</f>
        <v>#DIV/0!</v>
      </c>
      <c r="K4897" s="136">
        <f t="shared" si="763"/>
        <v>97720</v>
      </c>
      <c r="L4897" t="e">
        <f>SQRT(($C$5/2)^2-($C$5/2)^2*'(OLD) bottom seam length'!K4897^2/($C$6/2)^2)</f>
        <v>#DIV/0!</v>
      </c>
      <c r="O4897" s="136">
        <f t="shared" si="764"/>
        <v>97720</v>
      </c>
      <c r="P4897" t="b">
        <f t="shared" si="765"/>
        <v>0</v>
      </c>
      <c r="T4897" s="136">
        <f t="shared" si="766"/>
        <v>97700</v>
      </c>
      <c r="U4897" t="e">
        <f>SQRT(($U$6/2)^2-($U$6/2)^2*'(OLD) bottom seam length'!T4897^2/($U$7/2)^2)</f>
        <v>#VALUE!</v>
      </c>
      <c r="W4897" s="136">
        <f t="shared" si="767"/>
        <v>97700</v>
      </c>
      <c r="X4897" t="e">
        <f>SQRT(($U$6/2)^2-($U$6/2)^2*'(OLD) bottom seam length'!W4897^2/($U$7/2)^2)</f>
        <v>#VALUE!</v>
      </c>
      <c r="Z4897" s="136">
        <f t="shared" si="768"/>
        <v>97700</v>
      </c>
      <c r="AA4897" t="e">
        <f>SQRT(($U$6/2)^2-($U$6/2)^2*'(OLD) bottom seam length'!Z4897^2/($U$7/2)^2)</f>
        <v>#VALUE!</v>
      </c>
      <c r="AC4897" s="136">
        <f t="shared" si="769"/>
        <v>97700</v>
      </c>
      <c r="AD4897" t="e">
        <f>SQRT(($U$6/2)^2-($U$6/2)^2*'(OLD) bottom seam length'!AC4897^2/($U$7/2)^2)</f>
        <v>#VALUE!</v>
      </c>
    </row>
    <row r="4898" spans="2:30">
      <c r="B4898" s="136">
        <f t="shared" si="760"/>
        <v>97740</v>
      </c>
      <c r="C4898" t="e">
        <f>SQRT(($C$5/2)^2-($C$5/2)^2*'(OLD) bottom seam length'!B4898^2/($C$6/2)^2)</f>
        <v>#DIV/0!</v>
      </c>
      <c r="E4898" s="136">
        <f t="shared" si="761"/>
        <v>97740</v>
      </c>
      <c r="F4898" t="e">
        <f>SQRT(($C$5/2)^2-($C$5/2)^2*'(OLD) bottom seam length'!E4898^2/($C$6/2)^2)</f>
        <v>#DIV/0!</v>
      </c>
      <c r="H4898" s="136">
        <f t="shared" si="762"/>
        <v>97740</v>
      </c>
      <c r="I4898" t="e">
        <f>SQRT(($C$5/2)^2-($C$5/2)^2*'(OLD) bottom seam length'!H4898^2/($C$6/2)^2)</f>
        <v>#DIV/0!</v>
      </c>
      <c r="K4898" s="136">
        <f t="shared" si="763"/>
        <v>97740</v>
      </c>
      <c r="L4898" t="e">
        <f>SQRT(($C$5/2)^2-($C$5/2)^2*'(OLD) bottom seam length'!K4898^2/($C$6/2)^2)</f>
        <v>#DIV/0!</v>
      </c>
      <c r="O4898" s="136">
        <f t="shared" si="764"/>
        <v>97740</v>
      </c>
      <c r="P4898" t="b">
        <f t="shared" si="765"/>
        <v>0</v>
      </c>
      <c r="T4898" s="136">
        <f t="shared" si="766"/>
        <v>97720</v>
      </c>
      <c r="U4898" t="e">
        <f>SQRT(($U$6/2)^2-($U$6/2)^2*'(OLD) bottom seam length'!T4898^2/($U$7/2)^2)</f>
        <v>#VALUE!</v>
      </c>
      <c r="W4898" s="136">
        <f t="shared" si="767"/>
        <v>97720</v>
      </c>
      <c r="X4898" t="e">
        <f>SQRT(($U$6/2)^2-($U$6/2)^2*'(OLD) bottom seam length'!W4898^2/($U$7/2)^2)</f>
        <v>#VALUE!</v>
      </c>
      <c r="Z4898" s="136">
        <f t="shared" si="768"/>
        <v>97720</v>
      </c>
      <c r="AA4898" t="e">
        <f>SQRT(($U$6/2)^2-($U$6/2)^2*'(OLD) bottom seam length'!Z4898^2/($U$7/2)^2)</f>
        <v>#VALUE!</v>
      </c>
      <c r="AC4898" s="136">
        <f t="shared" si="769"/>
        <v>97720</v>
      </c>
      <c r="AD4898" t="e">
        <f>SQRT(($U$6/2)^2-($U$6/2)^2*'(OLD) bottom seam length'!AC4898^2/($U$7/2)^2)</f>
        <v>#VALUE!</v>
      </c>
    </row>
    <row r="4899" spans="2:30">
      <c r="B4899" s="136">
        <f t="shared" si="760"/>
        <v>97760</v>
      </c>
      <c r="C4899" t="e">
        <f>SQRT(($C$5/2)^2-($C$5/2)^2*'(OLD) bottom seam length'!B4899^2/($C$6/2)^2)</f>
        <v>#DIV/0!</v>
      </c>
      <c r="E4899" s="136">
        <f t="shared" si="761"/>
        <v>97760</v>
      </c>
      <c r="F4899" t="e">
        <f>SQRT(($C$5/2)^2-($C$5/2)^2*'(OLD) bottom seam length'!E4899^2/($C$6/2)^2)</f>
        <v>#DIV/0!</v>
      </c>
      <c r="H4899" s="136">
        <f t="shared" si="762"/>
        <v>97760</v>
      </c>
      <c r="I4899" t="e">
        <f>SQRT(($C$5/2)^2-($C$5/2)^2*'(OLD) bottom seam length'!H4899^2/($C$6/2)^2)</f>
        <v>#DIV/0!</v>
      </c>
      <c r="K4899" s="136">
        <f t="shared" si="763"/>
        <v>97760</v>
      </c>
      <c r="L4899" t="e">
        <f>SQRT(($C$5/2)^2-($C$5/2)^2*'(OLD) bottom seam length'!K4899^2/($C$6/2)^2)</f>
        <v>#DIV/0!</v>
      </c>
      <c r="O4899" s="136">
        <f t="shared" si="764"/>
        <v>97760</v>
      </c>
      <c r="P4899" t="b">
        <f t="shared" si="765"/>
        <v>0</v>
      </c>
      <c r="T4899" s="136">
        <f t="shared" si="766"/>
        <v>97740</v>
      </c>
      <c r="U4899" t="e">
        <f>SQRT(($U$6/2)^2-($U$6/2)^2*'(OLD) bottom seam length'!T4899^2/($U$7/2)^2)</f>
        <v>#VALUE!</v>
      </c>
      <c r="W4899" s="136">
        <f t="shared" si="767"/>
        <v>97740</v>
      </c>
      <c r="X4899" t="e">
        <f>SQRT(($U$6/2)^2-($U$6/2)^2*'(OLD) bottom seam length'!W4899^2/($U$7/2)^2)</f>
        <v>#VALUE!</v>
      </c>
      <c r="Z4899" s="136">
        <f t="shared" si="768"/>
        <v>97740</v>
      </c>
      <c r="AA4899" t="e">
        <f>SQRT(($U$6/2)^2-($U$6/2)^2*'(OLD) bottom seam length'!Z4899^2/($U$7/2)^2)</f>
        <v>#VALUE!</v>
      </c>
      <c r="AC4899" s="136">
        <f t="shared" si="769"/>
        <v>97740</v>
      </c>
      <c r="AD4899" t="e">
        <f>SQRT(($U$6/2)^2-($U$6/2)^2*'(OLD) bottom seam length'!AC4899^2/($U$7/2)^2)</f>
        <v>#VALUE!</v>
      </c>
    </row>
    <row r="4900" spans="2:30">
      <c r="B4900" s="136">
        <f t="shared" si="760"/>
        <v>97780</v>
      </c>
      <c r="C4900" t="e">
        <f>SQRT(($C$5/2)^2-($C$5/2)^2*'(OLD) bottom seam length'!B4900^2/($C$6/2)^2)</f>
        <v>#DIV/0!</v>
      </c>
      <c r="E4900" s="136">
        <f t="shared" si="761"/>
        <v>97780</v>
      </c>
      <c r="F4900" t="e">
        <f>SQRT(($C$5/2)^2-($C$5/2)^2*'(OLD) bottom seam length'!E4900^2/($C$6/2)^2)</f>
        <v>#DIV/0!</v>
      </c>
      <c r="H4900" s="136">
        <f t="shared" si="762"/>
        <v>97780</v>
      </c>
      <c r="I4900" t="e">
        <f>SQRT(($C$5/2)^2-($C$5/2)^2*'(OLD) bottom seam length'!H4900^2/($C$6/2)^2)</f>
        <v>#DIV/0!</v>
      </c>
      <c r="K4900" s="136">
        <f t="shared" si="763"/>
        <v>97780</v>
      </c>
      <c r="L4900" t="e">
        <f>SQRT(($C$5/2)^2-($C$5/2)^2*'(OLD) bottom seam length'!K4900^2/($C$6/2)^2)</f>
        <v>#DIV/0!</v>
      </c>
      <c r="O4900" s="136">
        <f t="shared" si="764"/>
        <v>97780</v>
      </c>
      <c r="P4900" t="b">
        <f t="shared" si="765"/>
        <v>0</v>
      </c>
      <c r="T4900" s="136">
        <f t="shared" si="766"/>
        <v>97760</v>
      </c>
      <c r="U4900" t="e">
        <f>SQRT(($U$6/2)^2-($U$6/2)^2*'(OLD) bottom seam length'!T4900^2/($U$7/2)^2)</f>
        <v>#VALUE!</v>
      </c>
      <c r="W4900" s="136">
        <f t="shared" si="767"/>
        <v>97760</v>
      </c>
      <c r="X4900" t="e">
        <f>SQRT(($U$6/2)^2-($U$6/2)^2*'(OLD) bottom seam length'!W4900^2/($U$7/2)^2)</f>
        <v>#VALUE!</v>
      </c>
      <c r="Z4900" s="136">
        <f t="shared" si="768"/>
        <v>97760</v>
      </c>
      <c r="AA4900" t="e">
        <f>SQRT(($U$6/2)^2-($U$6/2)^2*'(OLD) bottom seam length'!Z4900^2/($U$7/2)^2)</f>
        <v>#VALUE!</v>
      </c>
      <c r="AC4900" s="136">
        <f t="shared" si="769"/>
        <v>97760</v>
      </c>
      <c r="AD4900" t="e">
        <f>SQRT(($U$6/2)^2-($U$6/2)^2*'(OLD) bottom seam length'!AC4900^2/($U$7/2)^2)</f>
        <v>#VALUE!</v>
      </c>
    </row>
    <row r="4901" spans="2:30">
      <c r="B4901" s="136">
        <f t="shared" si="760"/>
        <v>97800</v>
      </c>
      <c r="C4901" t="e">
        <f>SQRT(($C$5/2)^2-($C$5/2)^2*'(OLD) bottom seam length'!B4901^2/($C$6/2)^2)</f>
        <v>#DIV/0!</v>
      </c>
      <c r="E4901" s="136">
        <f t="shared" si="761"/>
        <v>97800</v>
      </c>
      <c r="F4901" t="e">
        <f>SQRT(($C$5/2)^2-($C$5/2)^2*'(OLD) bottom seam length'!E4901^2/($C$6/2)^2)</f>
        <v>#DIV/0!</v>
      </c>
      <c r="H4901" s="136">
        <f t="shared" si="762"/>
        <v>97800</v>
      </c>
      <c r="I4901" t="e">
        <f>SQRT(($C$5/2)^2-($C$5/2)^2*'(OLD) bottom seam length'!H4901^2/($C$6/2)^2)</f>
        <v>#DIV/0!</v>
      </c>
      <c r="K4901" s="136">
        <f t="shared" si="763"/>
        <v>97800</v>
      </c>
      <c r="L4901" t="e">
        <f>SQRT(($C$5/2)^2-($C$5/2)^2*'(OLD) bottom seam length'!K4901^2/($C$6/2)^2)</f>
        <v>#DIV/0!</v>
      </c>
      <c r="O4901" s="136">
        <f t="shared" si="764"/>
        <v>97800</v>
      </c>
      <c r="P4901" t="b">
        <f t="shared" si="765"/>
        <v>0</v>
      </c>
      <c r="T4901" s="136">
        <f t="shared" si="766"/>
        <v>97780</v>
      </c>
      <c r="U4901" t="e">
        <f>SQRT(($U$6/2)^2-($U$6/2)^2*'(OLD) bottom seam length'!T4901^2/($U$7/2)^2)</f>
        <v>#VALUE!</v>
      </c>
      <c r="W4901" s="136">
        <f t="shared" si="767"/>
        <v>97780</v>
      </c>
      <c r="X4901" t="e">
        <f>SQRT(($U$6/2)^2-($U$6/2)^2*'(OLD) bottom seam length'!W4901^2/($U$7/2)^2)</f>
        <v>#VALUE!</v>
      </c>
      <c r="Z4901" s="136">
        <f t="shared" si="768"/>
        <v>97780</v>
      </c>
      <c r="AA4901" t="e">
        <f>SQRT(($U$6/2)^2-($U$6/2)^2*'(OLD) bottom seam length'!Z4901^2/($U$7/2)^2)</f>
        <v>#VALUE!</v>
      </c>
      <c r="AC4901" s="136">
        <f t="shared" si="769"/>
        <v>97780</v>
      </c>
      <c r="AD4901" t="e">
        <f>SQRT(($U$6/2)^2-($U$6/2)^2*'(OLD) bottom seam length'!AC4901^2/($U$7/2)^2)</f>
        <v>#VALUE!</v>
      </c>
    </row>
    <row r="4902" spans="2:30">
      <c r="B4902" s="136">
        <f t="shared" si="760"/>
        <v>97820</v>
      </c>
      <c r="C4902" t="e">
        <f>SQRT(($C$5/2)^2-($C$5/2)^2*'(OLD) bottom seam length'!B4902^2/($C$6/2)^2)</f>
        <v>#DIV/0!</v>
      </c>
      <c r="E4902" s="136">
        <f t="shared" si="761"/>
        <v>97820</v>
      </c>
      <c r="F4902" t="e">
        <f>SQRT(($C$5/2)^2-($C$5/2)^2*'(OLD) bottom seam length'!E4902^2/($C$6/2)^2)</f>
        <v>#DIV/0!</v>
      </c>
      <c r="H4902" s="136">
        <f t="shared" si="762"/>
        <v>97820</v>
      </c>
      <c r="I4902" t="e">
        <f>SQRT(($C$5/2)^2-($C$5/2)^2*'(OLD) bottom seam length'!H4902^2/($C$6/2)^2)</f>
        <v>#DIV/0!</v>
      </c>
      <c r="K4902" s="136">
        <f t="shared" si="763"/>
        <v>97820</v>
      </c>
      <c r="L4902" t="e">
        <f>SQRT(($C$5/2)^2-($C$5/2)^2*'(OLD) bottom seam length'!K4902^2/($C$6/2)^2)</f>
        <v>#DIV/0!</v>
      </c>
      <c r="O4902" s="136">
        <f t="shared" si="764"/>
        <v>97820</v>
      </c>
      <c r="P4902" t="b">
        <f t="shared" si="765"/>
        <v>0</v>
      </c>
      <c r="T4902" s="136">
        <f t="shared" si="766"/>
        <v>97800</v>
      </c>
      <c r="U4902" t="e">
        <f>SQRT(($U$6/2)^2-($U$6/2)^2*'(OLD) bottom seam length'!T4902^2/($U$7/2)^2)</f>
        <v>#VALUE!</v>
      </c>
      <c r="W4902" s="136">
        <f t="shared" si="767"/>
        <v>97800</v>
      </c>
      <c r="X4902" t="e">
        <f>SQRT(($U$6/2)^2-($U$6/2)^2*'(OLD) bottom seam length'!W4902^2/($U$7/2)^2)</f>
        <v>#VALUE!</v>
      </c>
      <c r="Z4902" s="136">
        <f t="shared" si="768"/>
        <v>97800</v>
      </c>
      <c r="AA4902" t="e">
        <f>SQRT(($U$6/2)^2-($U$6/2)^2*'(OLD) bottom seam length'!Z4902^2/($U$7/2)^2)</f>
        <v>#VALUE!</v>
      </c>
      <c r="AC4902" s="136">
        <f t="shared" si="769"/>
        <v>97800</v>
      </c>
      <c r="AD4902" t="e">
        <f>SQRT(($U$6/2)^2-($U$6/2)^2*'(OLD) bottom seam length'!AC4902^2/($U$7/2)^2)</f>
        <v>#VALUE!</v>
      </c>
    </row>
    <row r="4903" spans="2:30">
      <c r="B4903" s="136">
        <f t="shared" si="760"/>
        <v>97840</v>
      </c>
      <c r="C4903" t="e">
        <f>SQRT(($C$5/2)^2-($C$5/2)^2*'(OLD) bottom seam length'!B4903^2/($C$6/2)^2)</f>
        <v>#DIV/0!</v>
      </c>
      <c r="E4903" s="136">
        <f t="shared" si="761"/>
        <v>97840</v>
      </c>
      <c r="F4903" t="e">
        <f>SQRT(($C$5/2)^2-($C$5/2)^2*'(OLD) bottom seam length'!E4903^2/($C$6/2)^2)</f>
        <v>#DIV/0!</v>
      </c>
      <c r="H4903" s="136">
        <f t="shared" si="762"/>
        <v>97840</v>
      </c>
      <c r="I4903" t="e">
        <f>SQRT(($C$5/2)^2-($C$5/2)^2*'(OLD) bottom seam length'!H4903^2/($C$6/2)^2)</f>
        <v>#DIV/0!</v>
      </c>
      <c r="K4903" s="136">
        <f t="shared" si="763"/>
        <v>97840</v>
      </c>
      <c r="L4903" t="e">
        <f>SQRT(($C$5/2)^2-($C$5/2)^2*'(OLD) bottom seam length'!K4903^2/($C$6/2)^2)</f>
        <v>#DIV/0!</v>
      </c>
      <c r="O4903" s="136">
        <f t="shared" si="764"/>
        <v>97840</v>
      </c>
      <c r="P4903" t="b">
        <f t="shared" si="765"/>
        <v>0</v>
      </c>
      <c r="T4903" s="136">
        <f t="shared" si="766"/>
        <v>97820</v>
      </c>
      <c r="U4903" t="e">
        <f>SQRT(($U$6/2)^2-($U$6/2)^2*'(OLD) bottom seam length'!T4903^2/($U$7/2)^2)</f>
        <v>#VALUE!</v>
      </c>
      <c r="W4903" s="136">
        <f t="shared" si="767"/>
        <v>97820</v>
      </c>
      <c r="X4903" t="e">
        <f>SQRT(($U$6/2)^2-($U$6/2)^2*'(OLD) bottom seam length'!W4903^2/($U$7/2)^2)</f>
        <v>#VALUE!</v>
      </c>
      <c r="Z4903" s="136">
        <f t="shared" si="768"/>
        <v>97820</v>
      </c>
      <c r="AA4903" t="e">
        <f>SQRT(($U$6/2)^2-($U$6/2)^2*'(OLD) bottom seam length'!Z4903^2/($U$7/2)^2)</f>
        <v>#VALUE!</v>
      </c>
      <c r="AC4903" s="136">
        <f t="shared" si="769"/>
        <v>97820</v>
      </c>
      <c r="AD4903" t="e">
        <f>SQRT(($U$6/2)^2-($U$6/2)^2*'(OLD) bottom seam length'!AC4903^2/($U$7/2)^2)</f>
        <v>#VALUE!</v>
      </c>
    </row>
    <row r="4904" spans="2:30">
      <c r="B4904" s="136">
        <f t="shared" si="760"/>
        <v>97860</v>
      </c>
      <c r="C4904" t="e">
        <f>SQRT(($C$5/2)^2-($C$5/2)^2*'(OLD) bottom seam length'!B4904^2/($C$6/2)^2)</f>
        <v>#DIV/0!</v>
      </c>
      <c r="E4904" s="136">
        <f t="shared" si="761"/>
        <v>97860</v>
      </c>
      <c r="F4904" t="e">
        <f>SQRT(($C$5/2)^2-($C$5/2)^2*'(OLD) bottom seam length'!E4904^2/($C$6/2)^2)</f>
        <v>#DIV/0!</v>
      </c>
      <c r="H4904" s="136">
        <f t="shared" si="762"/>
        <v>97860</v>
      </c>
      <c r="I4904" t="e">
        <f>SQRT(($C$5/2)^2-($C$5/2)^2*'(OLD) bottom seam length'!H4904^2/($C$6/2)^2)</f>
        <v>#DIV/0!</v>
      </c>
      <c r="K4904" s="136">
        <f t="shared" si="763"/>
        <v>97860</v>
      </c>
      <c r="L4904" t="e">
        <f>SQRT(($C$5/2)^2-($C$5/2)^2*'(OLD) bottom seam length'!K4904^2/($C$6/2)^2)</f>
        <v>#DIV/0!</v>
      </c>
      <c r="O4904" s="136">
        <f t="shared" si="764"/>
        <v>97860</v>
      </c>
      <c r="P4904" t="b">
        <f t="shared" si="765"/>
        <v>0</v>
      </c>
      <c r="T4904" s="136">
        <f t="shared" si="766"/>
        <v>97840</v>
      </c>
      <c r="U4904" t="e">
        <f>SQRT(($U$6/2)^2-($U$6/2)^2*'(OLD) bottom seam length'!T4904^2/($U$7/2)^2)</f>
        <v>#VALUE!</v>
      </c>
      <c r="W4904" s="136">
        <f t="shared" si="767"/>
        <v>97840</v>
      </c>
      <c r="X4904" t="e">
        <f>SQRT(($U$6/2)^2-($U$6/2)^2*'(OLD) bottom seam length'!W4904^2/($U$7/2)^2)</f>
        <v>#VALUE!</v>
      </c>
      <c r="Z4904" s="136">
        <f t="shared" si="768"/>
        <v>97840</v>
      </c>
      <c r="AA4904" t="e">
        <f>SQRT(($U$6/2)^2-($U$6/2)^2*'(OLD) bottom seam length'!Z4904^2/($U$7/2)^2)</f>
        <v>#VALUE!</v>
      </c>
      <c r="AC4904" s="136">
        <f t="shared" si="769"/>
        <v>97840</v>
      </c>
      <c r="AD4904" t="e">
        <f>SQRT(($U$6/2)^2-($U$6/2)^2*'(OLD) bottom seam length'!AC4904^2/($U$7/2)^2)</f>
        <v>#VALUE!</v>
      </c>
    </row>
    <row r="4905" spans="2:30">
      <c r="B4905" s="136">
        <f t="shared" si="760"/>
        <v>97880</v>
      </c>
      <c r="C4905" t="e">
        <f>SQRT(($C$5/2)^2-($C$5/2)^2*'(OLD) bottom seam length'!B4905^2/($C$6/2)^2)</f>
        <v>#DIV/0!</v>
      </c>
      <c r="E4905" s="136">
        <f t="shared" si="761"/>
        <v>97880</v>
      </c>
      <c r="F4905" t="e">
        <f>SQRT(($C$5/2)^2-($C$5/2)^2*'(OLD) bottom seam length'!E4905^2/($C$6/2)^2)</f>
        <v>#DIV/0!</v>
      </c>
      <c r="H4905" s="136">
        <f t="shared" si="762"/>
        <v>97880</v>
      </c>
      <c r="I4905" t="e">
        <f>SQRT(($C$5/2)^2-($C$5/2)^2*'(OLD) bottom seam length'!H4905^2/($C$6/2)^2)</f>
        <v>#DIV/0!</v>
      </c>
      <c r="K4905" s="136">
        <f t="shared" si="763"/>
        <v>97880</v>
      </c>
      <c r="L4905" t="e">
        <f>SQRT(($C$5/2)^2-($C$5/2)^2*'(OLD) bottom seam length'!K4905^2/($C$6/2)^2)</f>
        <v>#DIV/0!</v>
      </c>
      <c r="O4905" s="136">
        <f t="shared" si="764"/>
        <v>97880</v>
      </c>
      <c r="P4905" t="b">
        <f t="shared" si="765"/>
        <v>0</v>
      </c>
      <c r="T4905" s="136">
        <f t="shared" si="766"/>
        <v>97860</v>
      </c>
      <c r="U4905" t="e">
        <f>SQRT(($U$6/2)^2-($U$6/2)^2*'(OLD) bottom seam length'!T4905^2/($U$7/2)^2)</f>
        <v>#VALUE!</v>
      </c>
      <c r="W4905" s="136">
        <f t="shared" si="767"/>
        <v>97860</v>
      </c>
      <c r="X4905" t="e">
        <f>SQRT(($U$6/2)^2-($U$6/2)^2*'(OLD) bottom seam length'!W4905^2/($U$7/2)^2)</f>
        <v>#VALUE!</v>
      </c>
      <c r="Z4905" s="136">
        <f t="shared" si="768"/>
        <v>97860</v>
      </c>
      <c r="AA4905" t="e">
        <f>SQRT(($U$6/2)^2-($U$6/2)^2*'(OLD) bottom seam length'!Z4905^2/($U$7/2)^2)</f>
        <v>#VALUE!</v>
      </c>
      <c r="AC4905" s="136">
        <f t="shared" si="769"/>
        <v>97860</v>
      </c>
      <c r="AD4905" t="e">
        <f>SQRT(($U$6/2)^2-($U$6/2)^2*'(OLD) bottom seam length'!AC4905^2/($U$7/2)^2)</f>
        <v>#VALUE!</v>
      </c>
    </row>
    <row r="4906" spans="2:30">
      <c r="B4906" s="136">
        <f t="shared" si="760"/>
        <v>97900</v>
      </c>
      <c r="C4906" t="e">
        <f>SQRT(($C$5/2)^2-($C$5/2)^2*'(OLD) bottom seam length'!B4906^2/($C$6/2)^2)</f>
        <v>#DIV/0!</v>
      </c>
      <c r="E4906" s="136">
        <f t="shared" si="761"/>
        <v>97900</v>
      </c>
      <c r="F4906" t="e">
        <f>SQRT(($C$5/2)^2-($C$5/2)^2*'(OLD) bottom seam length'!E4906^2/($C$6/2)^2)</f>
        <v>#DIV/0!</v>
      </c>
      <c r="H4906" s="136">
        <f t="shared" si="762"/>
        <v>97900</v>
      </c>
      <c r="I4906" t="e">
        <f>SQRT(($C$5/2)^2-($C$5/2)^2*'(OLD) bottom seam length'!H4906^2/($C$6/2)^2)</f>
        <v>#DIV/0!</v>
      </c>
      <c r="K4906" s="136">
        <f t="shared" si="763"/>
        <v>97900</v>
      </c>
      <c r="L4906" t="e">
        <f>SQRT(($C$5/2)^2-($C$5/2)^2*'(OLD) bottom seam length'!K4906^2/($C$6/2)^2)</f>
        <v>#DIV/0!</v>
      </c>
      <c r="O4906" s="136">
        <f t="shared" si="764"/>
        <v>97900</v>
      </c>
      <c r="P4906" t="b">
        <f t="shared" si="765"/>
        <v>0</v>
      </c>
      <c r="T4906" s="136">
        <f t="shared" si="766"/>
        <v>97880</v>
      </c>
      <c r="U4906" t="e">
        <f>SQRT(($U$6/2)^2-($U$6/2)^2*'(OLD) bottom seam length'!T4906^2/($U$7/2)^2)</f>
        <v>#VALUE!</v>
      </c>
      <c r="W4906" s="136">
        <f t="shared" si="767"/>
        <v>97880</v>
      </c>
      <c r="X4906" t="e">
        <f>SQRT(($U$6/2)^2-($U$6/2)^2*'(OLD) bottom seam length'!W4906^2/($U$7/2)^2)</f>
        <v>#VALUE!</v>
      </c>
      <c r="Z4906" s="136">
        <f t="shared" si="768"/>
        <v>97880</v>
      </c>
      <c r="AA4906" t="e">
        <f>SQRT(($U$6/2)^2-($U$6/2)^2*'(OLD) bottom seam length'!Z4906^2/($U$7/2)^2)</f>
        <v>#VALUE!</v>
      </c>
      <c r="AC4906" s="136">
        <f t="shared" si="769"/>
        <v>97880</v>
      </c>
      <c r="AD4906" t="e">
        <f>SQRT(($U$6/2)^2-($U$6/2)^2*'(OLD) bottom seam length'!AC4906^2/($U$7/2)^2)</f>
        <v>#VALUE!</v>
      </c>
    </row>
    <row r="4907" spans="2:30">
      <c r="B4907" s="136">
        <f t="shared" si="760"/>
        <v>97920</v>
      </c>
      <c r="C4907" t="e">
        <f>SQRT(($C$5/2)^2-($C$5/2)^2*'(OLD) bottom seam length'!B4907^2/($C$6/2)^2)</f>
        <v>#DIV/0!</v>
      </c>
      <c r="E4907" s="136">
        <f t="shared" si="761"/>
        <v>97920</v>
      </c>
      <c r="F4907" t="e">
        <f>SQRT(($C$5/2)^2-($C$5/2)^2*'(OLD) bottom seam length'!E4907^2/($C$6/2)^2)</f>
        <v>#DIV/0!</v>
      </c>
      <c r="H4907" s="136">
        <f t="shared" si="762"/>
        <v>97920</v>
      </c>
      <c r="I4907" t="e">
        <f>SQRT(($C$5/2)^2-($C$5/2)^2*'(OLD) bottom seam length'!H4907^2/($C$6/2)^2)</f>
        <v>#DIV/0!</v>
      </c>
      <c r="K4907" s="136">
        <f t="shared" si="763"/>
        <v>97920</v>
      </c>
      <c r="L4907" t="e">
        <f>SQRT(($C$5/2)^2-($C$5/2)^2*'(OLD) bottom seam length'!K4907^2/($C$6/2)^2)</f>
        <v>#DIV/0!</v>
      </c>
      <c r="O4907" s="136">
        <f t="shared" si="764"/>
        <v>97920</v>
      </c>
      <c r="P4907" t="b">
        <f t="shared" si="765"/>
        <v>0</v>
      </c>
      <c r="T4907" s="136">
        <f t="shared" si="766"/>
        <v>97900</v>
      </c>
      <c r="U4907" t="e">
        <f>SQRT(($U$6/2)^2-($U$6/2)^2*'(OLD) bottom seam length'!T4907^2/($U$7/2)^2)</f>
        <v>#VALUE!</v>
      </c>
      <c r="W4907" s="136">
        <f t="shared" si="767"/>
        <v>97900</v>
      </c>
      <c r="X4907" t="e">
        <f>SQRT(($U$6/2)^2-($U$6/2)^2*'(OLD) bottom seam length'!W4907^2/($U$7/2)^2)</f>
        <v>#VALUE!</v>
      </c>
      <c r="Z4907" s="136">
        <f t="shared" si="768"/>
        <v>97900</v>
      </c>
      <c r="AA4907" t="e">
        <f>SQRT(($U$6/2)^2-($U$6/2)^2*'(OLD) bottom seam length'!Z4907^2/($U$7/2)^2)</f>
        <v>#VALUE!</v>
      </c>
      <c r="AC4907" s="136">
        <f t="shared" si="769"/>
        <v>97900</v>
      </c>
      <c r="AD4907" t="e">
        <f>SQRT(($U$6/2)^2-($U$6/2)^2*'(OLD) bottom seam length'!AC4907^2/($U$7/2)^2)</f>
        <v>#VALUE!</v>
      </c>
    </row>
    <row r="4908" spans="2:30">
      <c r="B4908" s="136">
        <f t="shared" si="760"/>
        <v>97940</v>
      </c>
      <c r="C4908" t="e">
        <f>SQRT(($C$5/2)^2-($C$5/2)^2*'(OLD) bottom seam length'!B4908^2/($C$6/2)^2)</f>
        <v>#DIV/0!</v>
      </c>
      <c r="E4908" s="136">
        <f t="shared" si="761"/>
        <v>97940</v>
      </c>
      <c r="F4908" t="e">
        <f>SQRT(($C$5/2)^2-($C$5/2)^2*'(OLD) bottom seam length'!E4908^2/($C$6/2)^2)</f>
        <v>#DIV/0!</v>
      </c>
      <c r="H4908" s="136">
        <f t="shared" si="762"/>
        <v>97940</v>
      </c>
      <c r="I4908" t="e">
        <f>SQRT(($C$5/2)^2-($C$5/2)^2*'(OLD) bottom seam length'!H4908^2/($C$6/2)^2)</f>
        <v>#DIV/0!</v>
      </c>
      <c r="K4908" s="136">
        <f t="shared" si="763"/>
        <v>97940</v>
      </c>
      <c r="L4908" t="e">
        <f>SQRT(($C$5/2)^2-($C$5/2)^2*'(OLD) bottom seam length'!K4908^2/($C$6/2)^2)</f>
        <v>#DIV/0!</v>
      </c>
      <c r="O4908" s="136">
        <f t="shared" si="764"/>
        <v>97940</v>
      </c>
      <c r="P4908" t="b">
        <f t="shared" si="765"/>
        <v>0</v>
      </c>
      <c r="T4908" s="136">
        <f t="shared" si="766"/>
        <v>97920</v>
      </c>
      <c r="U4908" t="e">
        <f>SQRT(($U$6/2)^2-($U$6/2)^2*'(OLD) bottom seam length'!T4908^2/($U$7/2)^2)</f>
        <v>#VALUE!</v>
      </c>
      <c r="W4908" s="136">
        <f t="shared" si="767"/>
        <v>97920</v>
      </c>
      <c r="X4908" t="e">
        <f>SQRT(($U$6/2)^2-($U$6/2)^2*'(OLD) bottom seam length'!W4908^2/($U$7/2)^2)</f>
        <v>#VALUE!</v>
      </c>
      <c r="Z4908" s="136">
        <f t="shared" si="768"/>
        <v>97920</v>
      </c>
      <c r="AA4908" t="e">
        <f>SQRT(($U$6/2)^2-($U$6/2)^2*'(OLD) bottom seam length'!Z4908^2/($U$7/2)^2)</f>
        <v>#VALUE!</v>
      </c>
      <c r="AC4908" s="136">
        <f t="shared" si="769"/>
        <v>97920</v>
      </c>
      <c r="AD4908" t="e">
        <f>SQRT(($U$6/2)^2-($U$6/2)^2*'(OLD) bottom seam length'!AC4908^2/($U$7/2)^2)</f>
        <v>#VALUE!</v>
      </c>
    </row>
    <row r="4909" spans="2:30">
      <c r="B4909" s="136">
        <f t="shared" si="760"/>
        <v>97960</v>
      </c>
      <c r="C4909" t="e">
        <f>SQRT(($C$5/2)^2-($C$5/2)^2*'(OLD) bottom seam length'!B4909^2/($C$6/2)^2)</f>
        <v>#DIV/0!</v>
      </c>
      <c r="E4909" s="136">
        <f t="shared" si="761"/>
        <v>97960</v>
      </c>
      <c r="F4909" t="e">
        <f>SQRT(($C$5/2)^2-($C$5/2)^2*'(OLD) bottom seam length'!E4909^2/($C$6/2)^2)</f>
        <v>#DIV/0!</v>
      </c>
      <c r="H4909" s="136">
        <f t="shared" si="762"/>
        <v>97960</v>
      </c>
      <c r="I4909" t="e">
        <f>SQRT(($C$5/2)^2-($C$5/2)^2*'(OLD) bottom seam length'!H4909^2/($C$6/2)^2)</f>
        <v>#DIV/0!</v>
      </c>
      <c r="K4909" s="136">
        <f t="shared" si="763"/>
        <v>97960</v>
      </c>
      <c r="L4909" t="e">
        <f>SQRT(($C$5/2)^2-($C$5/2)^2*'(OLD) bottom seam length'!K4909^2/($C$6/2)^2)</f>
        <v>#DIV/0!</v>
      </c>
      <c r="O4909" s="136">
        <f t="shared" si="764"/>
        <v>97960</v>
      </c>
      <c r="P4909" t="b">
        <f t="shared" si="765"/>
        <v>0</v>
      </c>
      <c r="T4909" s="136">
        <f t="shared" si="766"/>
        <v>97940</v>
      </c>
      <c r="U4909" t="e">
        <f>SQRT(($U$6/2)^2-($U$6/2)^2*'(OLD) bottom seam length'!T4909^2/($U$7/2)^2)</f>
        <v>#VALUE!</v>
      </c>
      <c r="W4909" s="136">
        <f t="shared" si="767"/>
        <v>97940</v>
      </c>
      <c r="X4909" t="e">
        <f>SQRT(($U$6/2)^2-($U$6/2)^2*'(OLD) bottom seam length'!W4909^2/($U$7/2)^2)</f>
        <v>#VALUE!</v>
      </c>
      <c r="Z4909" s="136">
        <f t="shared" si="768"/>
        <v>97940</v>
      </c>
      <c r="AA4909" t="e">
        <f>SQRT(($U$6/2)^2-($U$6/2)^2*'(OLD) bottom seam length'!Z4909^2/($U$7/2)^2)</f>
        <v>#VALUE!</v>
      </c>
      <c r="AC4909" s="136">
        <f t="shared" si="769"/>
        <v>97940</v>
      </c>
      <c r="AD4909" t="e">
        <f>SQRT(($U$6/2)^2-($U$6/2)^2*'(OLD) bottom seam length'!AC4909^2/($U$7/2)^2)</f>
        <v>#VALUE!</v>
      </c>
    </row>
    <row r="4910" spans="2:30">
      <c r="B4910" s="136">
        <f t="shared" si="760"/>
        <v>97980</v>
      </c>
      <c r="C4910" t="e">
        <f>SQRT(($C$5/2)^2-($C$5/2)^2*'(OLD) bottom seam length'!B4910^2/($C$6/2)^2)</f>
        <v>#DIV/0!</v>
      </c>
      <c r="E4910" s="136">
        <f t="shared" si="761"/>
        <v>97980</v>
      </c>
      <c r="F4910" t="e">
        <f>SQRT(($C$5/2)^2-($C$5/2)^2*'(OLD) bottom seam length'!E4910^2/($C$6/2)^2)</f>
        <v>#DIV/0!</v>
      </c>
      <c r="H4910" s="136">
        <f t="shared" si="762"/>
        <v>97980</v>
      </c>
      <c r="I4910" t="e">
        <f>SQRT(($C$5/2)^2-($C$5/2)^2*'(OLD) bottom seam length'!H4910^2/($C$6/2)^2)</f>
        <v>#DIV/0!</v>
      </c>
      <c r="K4910" s="136">
        <f t="shared" si="763"/>
        <v>97980</v>
      </c>
      <c r="L4910" t="e">
        <f>SQRT(($C$5/2)^2-($C$5/2)^2*'(OLD) bottom seam length'!K4910^2/($C$6/2)^2)</f>
        <v>#DIV/0!</v>
      </c>
      <c r="O4910" s="136">
        <f t="shared" si="764"/>
        <v>97980</v>
      </c>
      <c r="P4910" t="b">
        <f t="shared" si="765"/>
        <v>0</v>
      </c>
      <c r="T4910" s="136">
        <f t="shared" si="766"/>
        <v>97960</v>
      </c>
      <c r="U4910" t="e">
        <f>SQRT(($U$6/2)^2-($U$6/2)^2*'(OLD) bottom seam length'!T4910^2/($U$7/2)^2)</f>
        <v>#VALUE!</v>
      </c>
      <c r="W4910" s="136">
        <f t="shared" si="767"/>
        <v>97960</v>
      </c>
      <c r="X4910" t="e">
        <f>SQRT(($U$6/2)^2-($U$6/2)^2*'(OLD) bottom seam length'!W4910^2/($U$7/2)^2)</f>
        <v>#VALUE!</v>
      </c>
      <c r="Z4910" s="136">
        <f t="shared" si="768"/>
        <v>97960</v>
      </c>
      <c r="AA4910" t="e">
        <f>SQRT(($U$6/2)^2-($U$6/2)^2*'(OLD) bottom seam length'!Z4910^2/($U$7/2)^2)</f>
        <v>#VALUE!</v>
      </c>
      <c r="AC4910" s="136">
        <f t="shared" si="769"/>
        <v>97960</v>
      </c>
      <c r="AD4910" t="e">
        <f>SQRT(($U$6/2)^2-($U$6/2)^2*'(OLD) bottom seam length'!AC4910^2/($U$7/2)^2)</f>
        <v>#VALUE!</v>
      </c>
    </row>
    <row r="4911" spans="2:30">
      <c r="B4911" s="136">
        <f t="shared" si="760"/>
        <v>98000</v>
      </c>
      <c r="C4911" t="e">
        <f>SQRT(($C$5/2)^2-($C$5/2)^2*'(OLD) bottom seam length'!B4911^2/($C$6/2)^2)</f>
        <v>#DIV/0!</v>
      </c>
      <c r="E4911" s="136">
        <f t="shared" si="761"/>
        <v>98000</v>
      </c>
      <c r="F4911" t="e">
        <f>SQRT(($C$5/2)^2-($C$5/2)^2*'(OLD) bottom seam length'!E4911^2/($C$6/2)^2)</f>
        <v>#DIV/0!</v>
      </c>
      <c r="H4911" s="136">
        <f t="shared" si="762"/>
        <v>98000</v>
      </c>
      <c r="I4911" t="e">
        <f>SQRT(($C$5/2)^2-($C$5/2)^2*'(OLD) bottom seam length'!H4911^2/($C$6/2)^2)</f>
        <v>#DIV/0!</v>
      </c>
      <c r="K4911" s="136">
        <f t="shared" si="763"/>
        <v>98000</v>
      </c>
      <c r="L4911" t="e">
        <f>SQRT(($C$5/2)^2-($C$5/2)^2*'(OLD) bottom seam length'!K4911^2/($C$6/2)^2)</f>
        <v>#DIV/0!</v>
      </c>
      <c r="O4911" s="136">
        <f t="shared" si="764"/>
        <v>98000</v>
      </c>
      <c r="P4911" t="b">
        <f t="shared" si="765"/>
        <v>0</v>
      </c>
      <c r="T4911" s="136">
        <f t="shared" si="766"/>
        <v>97980</v>
      </c>
      <c r="U4911" t="e">
        <f>SQRT(($U$6/2)^2-($U$6/2)^2*'(OLD) bottom seam length'!T4911^2/($U$7/2)^2)</f>
        <v>#VALUE!</v>
      </c>
      <c r="W4911" s="136">
        <f t="shared" si="767"/>
        <v>97980</v>
      </c>
      <c r="X4911" t="e">
        <f>SQRT(($U$6/2)^2-($U$6/2)^2*'(OLD) bottom seam length'!W4911^2/($U$7/2)^2)</f>
        <v>#VALUE!</v>
      </c>
      <c r="Z4911" s="136">
        <f t="shared" si="768"/>
        <v>97980</v>
      </c>
      <c r="AA4911" t="e">
        <f>SQRT(($U$6/2)^2-($U$6/2)^2*'(OLD) bottom seam length'!Z4911^2/($U$7/2)^2)</f>
        <v>#VALUE!</v>
      </c>
      <c r="AC4911" s="136">
        <f t="shared" si="769"/>
        <v>97980</v>
      </c>
      <c r="AD4911" t="e">
        <f>SQRT(($U$6/2)^2-($U$6/2)^2*'(OLD) bottom seam length'!AC4911^2/($U$7/2)^2)</f>
        <v>#VALUE!</v>
      </c>
    </row>
    <row r="4912" spans="2:30">
      <c r="B4912" s="136">
        <f t="shared" si="760"/>
        <v>98020</v>
      </c>
      <c r="C4912" t="e">
        <f>SQRT(($C$5/2)^2-($C$5/2)^2*'(OLD) bottom seam length'!B4912^2/($C$6/2)^2)</f>
        <v>#DIV/0!</v>
      </c>
      <c r="E4912" s="136">
        <f t="shared" si="761"/>
        <v>98020</v>
      </c>
      <c r="F4912" t="e">
        <f>SQRT(($C$5/2)^2-($C$5/2)^2*'(OLD) bottom seam length'!E4912^2/($C$6/2)^2)</f>
        <v>#DIV/0!</v>
      </c>
      <c r="H4912" s="136">
        <f t="shared" si="762"/>
        <v>98020</v>
      </c>
      <c r="I4912" t="e">
        <f>SQRT(($C$5/2)^2-($C$5/2)^2*'(OLD) bottom seam length'!H4912^2/($C$6/2)^2)</f>
        <v>#DIV/0!</v>
      </c>
      <c r="K4912" s="136">
        <f t="shared" si="763"/>
        <v>98020</v>
      </c>
      <c r="L4912" t="e">
        <f>SQRT(($C$5/2)^2-($C$5/2)^2*'(OLD) bottom seam length'!K4912^2/($C$6/2)^2)</f>
        <v>#DIV/0!</v>
      </c>
      <c r="O4912" s="136">
        <f t="shared" si="764"/>
        <v>98020</v>
      </c>
      <c r="P4912" t="b">
        <f t="shared" si="765"/>
        <v>0</v>
      </c>
      <c r="T4912" s="136">
        <f t="shared" si="766"/>
        <v>98000</v>
      </c>
      <c r="U4912" t="e">
        <f>SQRT(($U$6/2)^2-($U$6/2)^2*'(OLD) bottom seam length'!T4912^2/($U$7/2)^2)</f>
        <v>#VALUE!</v>
      </c>
      <c r="W4912" s="136">
        <f t="shared" si="767"/>
        <v>98000</v>
      </c>
      <c r="X4912" t="e">
        <f>SQRT(($U$6/2)^2-($U$6/2)^2*'(OLD) bottom seam length'!W4912^2/($U$7/2)^2)</f>
        <v>#VALUE!</v>
      </c>
      <c r="Z4912" s="136">
        <f t="shared" si="768"/>
        <v>98000</v>
      </c>
      <c r="AA4912" t="e">
        <f>SQRT(($U$6/2)^2-($U$6/2)^2*'(OLD) bottom seam length'!Z4912^2/($U$7/2)^2)</f>
        <v>#VALUE!</v>
      </c>
      <c r="AC4912" s="136">
        <f t="shared" si="769"/>
        <v>98000</v>
      </c>
      <c r="AD4912" t="e">
        <f>SQRT(($U$6/2)^2-($U$6/2)^2*'(OLD) bottom seam length'!AC4912^2/($U$7/2)^2)</f>
        <v>#VALUE!</v>
      </c>
    </row>
    <row r="4913" spans="2:30">
      <c r="B4913" s="136">
        <f t="shared" si="760"/>
        <v>98040</v>
      </c>
      <c r="C4913" t="e">
        <f>SQRT(($C$5/2)^2-($C$5/2)^2*'(OLD) bottom seam length'!B4913^2/($C$6/2)^2)</f>
        <v>#DIV/0!</v>
      </c>
      <c r="E4913" s="136">
        <f t="shared" si="761"/>
        <v>98040</v>
      </c>
      <c r="F4913" t="e">
        <f>SQRT(($C$5/2)^2-($C$5/2)^2*'(OLD) bottom seam length'!E4913^2/($C$6/2)^2)</f>
        <v>#DIV/0!</v>
      </c>
      <c r="H4913" s="136">
        <f t="shared" si="762"/>
        <v>98040</v>
      </c>
      <c r="I4913" t="e">
        <f>SQRT(($C$5/2)^2-($C$5/2)^2*'(OLD) bottom seam length'!H4913^2/($C$6/2)^2)</f>
        <v>#DIV/0!</v>
      </c>
      <c r="K4913" s="136">
        <f t="shared" si="763"/>
        <v>98040</v>
      </c>
      <c r="L4913" t="e">
        <f>SQRT(($C$5/2)^2-($C$5/2)^2*'(OLD) bottom seam length'!K4913^2/($C$6/2)^2)</f>
        <v>#DIV/0!</v>
      </c>
      <c r="O4913" s="136">
        <f t="shared" si="764"/>
        <v>98040</v>
      </c>
      <c r="P4913" t="b">
        <f t="shared" si="765"/>
        <v>0</v>
      </c>
      <c r="T4913" s="136">
        <f t="shared" si="766"/>
        <v>98020</v>
      </c>
      <c r="U4913" t="e">
        <f>SQRT(($U$6/2)^2-($U$6/2)^2*'(OLD) bottom seam length'!T4913^2/($U$7/2)^2)</f>
        <v>#VALUE!</v>
      </c>
      <c r="W4913" s="136">
        <f t="shared" si="767"/>
        <v>98020</v>
      </c>
      <c r="X4913" t="e">
        <f>SQRT(($U$6/2)^2-($U$6/2)^2*'(OLD) bottom seam length'!W4913^2/($U$7/2)^2)</f>
        <v>#VALUE!</v>
      </c>
      <c r="Z4913" s="136">
        <f t="shared" si="768"/>
        <v>98020</v>
      </c>
      <c r="AA4913" t="e">
        <f>SQRT(($U$6/2)^2-($U$6/2)^2*'(OLD) bottom seam length'!Z4913^2/($U$7/2)^2)</f>
        <v>#VALUE!</v>
      </c>
      <c r="AC4913" s="136">
        <f t="shared" si="769"/>
        <v>98020</v>
      </c>
      <c r="AD4913" t="e">
        <f>SQRT(($U$6/2)^2-($U$6/2)^2*'(OLD) bottom seam length'!AC4913^2/($U$7/2)^2)</f>
        <v>#VALUE!</v>
      </c>
    </row>
    <row r="4914" spans="2:30">
      <c r="B4914" s="136">
        <f t="shared" si="760"/>
        <v>98060</v>
      </c>
      <c r="C4914" t="e">
        <f>SQRT(($C$5/2)^2-($C$5/2)^2*'(OLD) bottom seam length'!B4914^2/($C$6/2)^2)</f>
        <v>#DIV/0!</v>
      </c>
      <c r="E4914" s="136">
        <f t="shared" si="761"/>
        <v>98060</v>
      </c>
      <c r="F4914" t="e">
        <f>SQRT(($C$5/2)^2-($C$5/2)^2*'(OLD) bottom seam length'!E4914^2/($C$6/2)^2)</f>
        <v>#DIV/0!</v>
      </c>
      <c r="H4914" s="136">
        <f t="shared" si="762"/>
        <v>98060</v>
      </c>
      <c r="I4914" t="e">
        <f>SQRT(($C$5/2)^2-($C$5/2)^2*'(OLD) bottom seam length'!H4914^2/($C$6/2)^2)</f>
        <v>#DIV/0!</v>
      </c>
      <c r="K4914" s="136">
        <f t="shared" si="763"/>
        <v>98060</v>
      </c>
      <c r="L4914" t="e">
        <f>SQRT(($C$5/2)^2-($C$5/2)^2*'(OLD) bottom seam length'!K4914^2/($C$6/2)^2)</f>
        <v>#DIV/0!</v>
      </c>
      <c r="O4914" s="136">
        <f t="shared" si="764"/>
        <v>98060</v>
      </c>
      <c r="P4914" t="b">
        <f t="shared" si="765"/>
        <v>0</v>
      </c>
      <c r="T4914" s="136">
        <f t="shared" si="766"/>
        <v>98040</v>
      </c>
      <c r="U4914" t="e">
        <f>SQRT(($U$6/2)^2-($U$6/2)^2*'(OLD) bottom seam length'!T4914^2/($U$7/2)^2)</f>
        <v>#VALUE!</v>
      </c>
      <c r="W4914" s="136">
        <f t="shared" si="767"/>
        <v>98040</v>
      </c>
      <c r="X4914" t="e">
        <f>SQRT(($U$6/2)^2-($U$6/2)^2*'(OLD) bottom seam length'!W4914^2/($U$7/2)^2)</f>
        <v>#VALUE!</v>
      </c>
      <c r="Z4914" s="136">
        <f t="shared" si="768"/>
        <v>98040</v>
      </c>
      <c r="AA4914" t="e">
        <f>SQRT(($U$6/2)^2-($U$6/2)^2*'(OLD) bottom seam length'!Z4914^2/($U$7/2)^2)</f>
        <v>#VALUE!</v>
      </c>
      <c r="AC4914" s="136">
        <f t="shared" si="769"/>
        <v>98040</v>
      </c>
      <c r="AD4914" t="e">
        <f>SQRT(($U$6/2)^2-($U$6/2)^2*'(OLD) bottom seam length'!AC4914^2/($U$7/2)^2)</f>
        <v>#VALUE!</v>
      </c>
    </row>
    <row r="4915" spans="2:30">
      <c r="B4915" s="136">
        <f t="shared" si="760"/>
        <v>98080</v>
      </c>
      <c r="C4915" t="e">
        <f>SQRT(($C$5/2)^2-($C$5/2)^2*'(OLD) bottom seam length'!B4915^2/($C$6/2)^2)</f>
        <v>#DIV/0!</v>
      </c>
      <c r="E4915" s="136">
        <f t="shared" si="761"/>
        <v>98080</v>
      </c>
      <c r="F4915" t="e">
        <f>SQRT(($C$5/2)^2-($C$5/2)^2*'(OLD) bottom seam length'!E4915^2/($C$6/2)^2)</f>
        <v>#DIV/0!</v>
      </c>
      <c r="H4915" s="136">
        <f t="shared" si="762"/>
        <v>98080</v>
      </c>
      <c r="I4915" t="e">
        <f>SQRT(($C$5/2)^2-($C$5/2)^2*'(OLD) bottom seam length'!H4915^2/($C$6/2)^2)</f>
        <v>#DIV/0!</v>
      </c>
      <c r="K4915" s="136">
        <f t="shared" si="763"/>
        <v>98080</v>
      </c>
      <c r="L4915" t="e">
        <f>SQRT(($C$5/2)^2-($C$5/2)^2*'(OLD) bottom seam length'!K4915^2/($C$6/2)^2)</f>
        <v>#DIV/0!</v>
      </c>
      <c r="O4915" s="136">
        <f t="shared" si="764"/>
        <v>98080</v>
      </c>
      <c r="P4915" t="b">
        <f t="shared" si="765"/>
        <v>0</v>
      </c>
      <c r="T4915" s="136">
        <f t="shared" si="766"/>
        <v>98060</v>
      </c>
      <c r="U4915" t="e">
        <f>SQRT(($U$6/2)^2-($U$6/2)^2*'(OLD) bottom seam length'!T4915^2/($U$7/2)^2)</f>
        <v>#VALUE!</v>
      </c>
      <c r="W4915" s="136">
        <f t="shared" si="767"/>
        <v>98060</v>
      </c>
      <c r="X4915" t="e">
        <f>SQRT(($U$6/2)^2-($U$6/2)^2*'(OLD) bottom seam length'!W4915^2/($U$7/2)^2)</f>
        <v>#VALUE!</v>
      </c>
      <c r="Z4915" s="136">
        <f t="shared" si="768"/>
        <v>98060</v>
      </c>
      <c r="AA4915" t="e">
        <f>SQRT(($U$6/2)^2-($U$6/2)^2*'(OLD) bottom seam length'!Z4915^2/($U$7/2)^2)</f>
        <v>#VALUE!</v>
      </c>
      <c r="AC4915" s="136">
        <f t="shared" si="769"/>
        <v>98060</v>
      </c>
      <c r="AD4915" t="e">
        <f>SQRT(($U$6/2)^2-($U$6/2)^2*'(OLD) bottom seam length'!AC4915^2/($U$7/2)^2)</f>
        <v>#VALUE!</v>
      </c>
    </row>
    <row r="4916" spans="2:30">
      <c r="B4916" s="136">
        <f t="shared" si="760"/>
        <v>98100</v>
      </c>
      <c r="C4916" t="e">
        <f>SQRT(($C$5/2)^2-($C$5/2)^2*'(OLD) bottom seam length'!B4916^2/($C$6/2)^2)</f>
        <v>#DIV/0!</v>
      </c>
      <c r="E4916" s="136">
        <f t="shared" si="761"/>
        <v>98100</v>
      </c>
      <c r="F4916" t="e">
        <f>SQRT(($C$5/2)^2-($C$5/2)^2*'(OLD) bottom seam length'!E4916^2/($C$6/2)^2)</f>
        <v>#DIV/0!</v>
      </c>
      <c r="H4916" s="136">
        <f t="shared" si="762"/>
        <v>98100</v>
      </c>
      <c r="I4916" t="e">
        <f>SQRT(($C$5/2)^2-($C$5/2)^2*'(OLD) bottom seam length'!H4916^2/($C$6/2)^2)</f>
        <v>#DIV/0!</v>
      </c>
      <c r="K4916" s="136">
        <f t="shared" si="763"/>
        <v>98100</v>
      </c>
      <c r="L4916" t="e">
        <f>SQRT(($C$5/2)^2-($C$5/2)^2*'(OLD) bottom seam length'!K4916^2/($C$6/2)^2)</f>
        <v>#DIV/0!</v>
      </c>
      <c r="O4916" s="136">
        <f t="shared" si="764"/>
        <v>98100</v>
      </c>
      <c r="P4916" t="b">
        <f t="shared" si="765"/>
        <v>0</v>
      </c>
      <c r="T4916" s="136">
        <f t="shared" si="766"/>
        <v>98080</v>
      </c>
      <c r="U4916" t="e">
        <f>SQRT(($U$6/2)^2-($U$6/2)^2*'(OLD) bottom seam length'!T4916^2/($U$7/2)^2)</f>
        <v>#VALUE!</v>
      </c>
      <c r="W4916" s="136">
        <f t="shared" si="767"/>
        <v>98080</v>
      </c>
      <c r="X4916" t="e">
        <f>SQRT(($U$6/2)^2-($U$6/2)^2*'(OLD) bottom seam length'!W4916^2/($U$7/2)^2)</f>
        <v>#VALUE!</v>
      </c>
      <c r="Z4916" s="136">
        <f t="shared" si="768"/>
        <v>98080</v>
      </c>
      <c r="AA4916" t="e">
        <f>SQRT(($U$6/2)^2-($U$6/2)^2*'(OLD) bottom seam length'!Z4916^2/($U$7/2)^2)</f>
        <v>#VALUE!</v>
      </c>
      <c r="AC4916" s="136">
        <f t="shared" si="769"/>
        <v>98080</v>
      </c>
      <c r="AD4916" t="e">
        <f>SQRT(($U$6/2)^2-($U$6/2)^2*'(OLD) bottom seam length'!AC4916^2/($U$7/2)^2)</f>
        <v>#VALUE!</v>
      </c>
    </row>
    <row r="4917" spans="2:30">
      <c r="B4917" s="136">
        <f t="shared" si="760"/>
        <v>98120</v>
      </c>
      <c r="C4917" t="e">
        <f>SQRT(($C$5/2)^2-($C$5/2)^2*'(OLD) bottom seam length'!B4917^2/($C$6/2)^2)</f>
        <v>#DIV/0!</v>
      </c>
      <c r="E4917" s="136">
        <f t="shared" si="761"/>
        <v>98120</v>
      </c>
      <c r="F4917" t="e">
        <f>SQRT(($C$5/2)^2-($C$5/2)^2*'(OLD) bottom seam length'!E4917^2/($C$6/2)^2)</f>
        <v>#DIV/0!</v>
      </c>
      <c r="H4917" s="136">
        <f t="shared" si="762"/>
        <v>98120</v>
      </c>
      <c r="I4917" t="e">
        <f>SQRT(($C$5/2)^2-($C$5/2)^2*'(OLD) bottom seam length'!H4917^2/($C$6/2)^2)</f>
        <v>#DIV/0!</v>
      </c>
      <c r="K4917" s="136">
        <f t="shared" si="763"/>
        <v>98120</v>
      </c>
      <c r="L4917" t="e">
        <f>SQRT(($C$5/2)^2-($C$5/2)^2*'(OLD) bottom seam length'!K4917^2/($C$6/2)^2)</f>
        <v>#DIV/0!</v>
      </c>
      <c r="O4917" s="136">
        <f t="shared" si="764"/>
        <v>98120</v>
      </c>
      <c r="P4917" t="b">
        <f t="shared" si="765"/>
        <v>0</v>
      </c>
      <c r="T4917" s="136">
        <f t="shared" si="766"/>
        <v>98100</v>
      </c>
      <c r="U4917" t="e">
        <f>SQRT(($U$6/2)^2-($U$6/2)^2*'(OLD) bottom seam length'!T4917^2/($U$7/2)^2)</f>
        <v>#VALUE!</v>
      </c>
      <c r="W4917" s="136">
        <f t="shared" si="767"/>
        <v>98100</v>
      </c>
      <c r="X4917" t="e">
        <f>SQRT(($U$6/2)^2-($U$6/2)^2*'(OLD) bottom seam length'!W4917^2/($U$7/2)^2)</f>
        <v>#VALUE!</v>
      </c>
      <c r="Z4917" s="136">
        <f t="shared" si="768"/>
        <v>98100</v>
      </c>
      <c r="AA4917" t="e">
        <f>SQRT(($U$6/2)^2-($U$6/2)^2*'(OLD) bottom seam length'!Z4917^2/($U$7/2)^2)</f>
        <v>#VALUE!</v>
      </c>
      <c r="AC4917" s="136">
        <f t="shared" si="769"/>
        <v>98100</v>
      </c>
      <c r="AD4917" t="e">
        <f>SQRT(($U$6/2)^2-($U$6/2)^2*'(OLD) bottom seam length'!AC4917^2/($U$7/2)^2)</f>
        <v>#VALUE!</v>
      </c>
    </row>
    <row r="4918" spans="2:30">
      <c r="B4918" s="136">
        <f t="shared" si="760"/>
        <v>98140</v>
      </c>
      <c r="C4918" t="e">
        <f>SQRT(($C$5/2)^2-($C$5/2)^2*'(OLD) bottom seam length'!B4918^2/($C$6/2)^2)</f>
        <v>#DIV/0!</v>
      </c>
      <c r="E4918" s="136">
        <f t="shared" si="761"/>
        <v>98140</v>
      </c>
      <c r="F4918" t="e">
        <f>SQRT(($C$5/2)^2-($C$5/2)^2*'(OLD) bottom seam length'!E4918^2/($C$6/2)^2)</f>
        <v>#DIV/0!</v>
      </c>
      <c r="H4918" s="136">
        <f t="shared" si="762"/>
        <v>98140</v>
      </c>
      <c r="I4918" t="e">
        <f>SQRT(($C$5/2)^2-($C$5/2)^2*'(OLD) bottom seam length'!H4918^2/($C$6/2)^2)</f>
        <v>#DIV/0!</v>
      </c>
      <c r="K4918" s="136">
        <f t="shared" si="763"/>
        <v>98140</v>
      </c>
      <c r="L4918" t="e">
        <f>SQRT(($C$5/2)^2-($C$5/2)^2*'(OLD) bottom seam length'!K4918^2/($C$6/2)^2)</f>
        <v>#DIV/0!</v>
      </c>
      <c r="O4918" s="136">
        <f t="shared" si="764"/>
        <v>98140</v>
      </c>
      <c r="P4918" t="b">
        <f t="shared" si="765"/>
        <v>0</v>
      </c>
      <c r="T4918" s="136">
        <f t="shared" si="766"/>
        <v>98120</v>
      </c>
      <c r="U4918" t="e">
        <f>SQRT(($U$6/2)^2-($U$6/2)^2*'(OLD) bottom seam length'!T4918^2/($U$7/2)^2)</f>
        <v>#VALUE!</v>
      </c>
      <c r="W4918" s="136">
        <f t="shared" si="767"/>
        <v>98120</v>
      </c>
      <c r="X4918" t="e">
        <f>SQRT(($U$6/2)^2-($U$6/2)^2*'(OLD) bottom seam length'!W4918^2/($U$7/2)^2)</f>
        <v>#VALUE!</v>
      </c>
      <c r="Z4918" s="136">
        <f t="shared" si="768"/>
        <v>98120</v>
      </c>
      <c r="AA4918" t="e">
        <f>SQRT(($U$6/2)^2-($U$6/2)^2*'(OLD) bottom seam length'!Z4918^2/($U$7/2)^2)</f>
        <v>#VALUE!</v>
      </c>
      <c r="AC4918" s="136">
        <f t="shared" si="769"/>
        <v>98120</v>
      </c>
      <c r="AD4918" t="e">
        <f>SQRT(($U$6/2)^2-($U$6/2)^2*'(OLD) bottom seam length'!AC4918^2/($U$7/2)^2)</f>
        <v>#VALUE!</v>
      </c>
    </row>
    <row r="4919" spans="2:30">
      <c r="B4919" s="136">
        <f t="shared" si="760"/>
        <v>98160</v>
      </c>
      <c r="C4919" t="e">
        <f>SQRT(($C$5/2)^2-($C$5/2)^2*'(OLD) bottom seam length'!B4919^2/($C$6/2)^2)</f>
        <v>#DIV/0!</v>
      </c>
      <c r="E4919" s="136">
        <f t="shared" si="761"/>
        <v>98160</v>
      </c>
      <c r="F4919" t="e">
        <f>SQRT(($C$5/2)^2-($C$5/2)^2*'(OLD) bottom seam length'!E4919^2/($C$6/2)^2)</f>
        <v>#DIV/0!</v>
      </c>
      <c r="H4919" s="136">
        <f t="shared" si="762"/>
        <v>98160</v>
      </c>
      <c r="I4919" t="e">
        <f>SQRT(($C$5/2)^2-($C$5/2)^2*'(OLD) bottom seam length'!H4919^2/($C$6/2)^2)</f>
        <v>#DIV/0!</v>
      </c>
      <c r="K4919" s="136">
        <f t="shared" si="763"/>
        <v>98160</v>
      </c>
      <c r="L4919" t="e">
        <f>SQRT(($C$5/2)^2-($C$5/2)^2*'(OLD) bottom seam length'!K4919^2/($C$6/2)^2)</f>
        <v>#DIV/0!</v>
      </c>
      <c r="O4919" s="136">
        <f t="shared" si="764"/>
        <v>98160</v>
      </c>
      <c r="P4919" t="b">
        <f t="shared" si="765"/>
        <v>0</v>
      </c>
      <c r="T4919" s="136">
        <f t="shared" si="766"/>
        <v>98140</v>
      </c>
      <c r="U4919" t="e">
        <f>SQRT(($U$6/2)^2-($U$6/2)^2*'(OLD) bottom seam length'!T4919^2/($U$7/2)^2)</f>
        <v>#VALUE!</v>
      </c>
      <c r="W4919" s="136">
        <f t="shared" si="767"/>
        <v>98140</v>
      </c>
      <c r="X4919" t="e">
        <f>SQRT(($U$6/2)^2-($U$6/2)^2*'(OLD) bottom seam length'!W4919^2/($U$7/2)^2)</f>
        <v>#VALUE!</v>
      </c>
      <c r="Z4919" s="136">
        <f t="shared" si="768"/>
        <v>98140</v>
      </c>
      <c r="AA4919" t="e">
        <f>SQRT(($U$6/2)^2-($U$6/2)^2*'(OLD) bottom seam length'!Z4919^2/($U$7/2)^2)</f>
        <v>#VALUE!</v>
      </c>
      <c r="AC4919" s="136">
        <f t="shared" si="769"/>
        <v>98140</v>
      </c>
      <c r="AD4919" t="e">
        <f>SQRT(($U$6/2)^2-($U$6/2)^2*'(OLD) bottom seam length'!AC4919^2/($U$7/2)^2)</f>
        <v>#VALUE!</v>
      </c>
    </row>
    <row r="4920" spans="2:30">
      <c r="B4920" s="136">
        <f t="shared" si="760"/>
        <v>98180</v>
      </c>
      <c r="C4920" t="e">
        <f>SQRT(($C$5/2)^2-($C$5/2)^2*'(OLD) bottom seam length'!B4920^2/($C$6/2)^2)</f>
        <v>#DIV/0!</v>
      </c>
      <c r="E4920" s="136">
        <f t="shared" si="761"/>
        <v>98180</v>
      </c>
      <c r="F4920" t="e">
        <f>SQRT(($C$5/2)^2-($C$5/2)^2*'(OLD) bottom seam length'!E4920^2/($C$6/2)^2)</f>
        <v>#DIV/0!</v>
      </c>
      <c r="H4920" s="136">
        <f t="shared" si="762"/>
        <v>98180</v>
      </c>
      <c r="I4920" t="e">
        <f>SQRT(($C$5/2)^2-($C$5/2)^2*'(OLD) bottom seam length'!H4920^2/($C$6/2)^2)</f>
        <v>#DIV/0!</v>
      </c>
      <c r="K4920" s="136">
        <f t="shared" si="763"/>
        <v>98180</v>
      </c>
      <c r="L4920" t="e">
        <f>SQRT(($C$5/2)^2-($C$5/2)^2*'(OLD) bottom seam length'!K4920^2/($C$6/2)^2)</f>
        <v>#DIV/0!</v>
      </c>
      <c r="O4920" s="136">
        <f t="shared" si="764"/>
        <v>98180</v>
      </c>
      <c r="P4920" t="b">
        <f t="shared" si="765"/>
        <v>0</v>
      </c>
      <c r="T4920" s="136">
        <f t="shared" si="766"/>
        <v>98160</v>
      </c>
      <c r="U4920" t="e">
        <f>SQRT(($U$6/2)^2-($U$6/2)^2*'(OLD) bottom seam length'!T4920^2/($U$7/2)^2)</f>
        <v>#VALUE!</v>
      </c>
      <c r="W4920" s="136">
        <f t="shared" si="767"/>
        <v>98160</v>
      </c>
      <c r="X4920" t="e">
        <f>SQRT(($U$6/2)^2-($U$6/2)^2*'(OLD) bottom seam length'!W4920^2/($U$7/2)^2)</f>
        <v>#VALUE!</v>
      </c>
      <c r="Z4920" s="136">
        <f t="shared" si="768"/>
        <v>98160</v>
      </c>
      <c r="AA4920" t="e">
        <f>SQRT(($U$6/2)^2-($U$6/2)^2*'(OLD) bottom seam length'!Z4920^2/($U$7/2)^2)</f>
        <v>#VALUE!</v>
      </c>
      <c r="AC4920" s="136">
        <f t="shared" si="769"/>
        <v>98160</v>
      </c>
      <c r="AD4920" t="e">
        <f>SQRT(($U$6/2)^2-($U$6/2)^2*'(OLD) bottom seam length'!AC4920^2/($U$7/2)^2)</f>
        <v>#VALUE!</v>
      </c>
    </row>
    <row r="4921" spans="2:30">
      <c r="B4921" s="136">
        <f t="shared" si="760"/>
        <v>98200</v>
      </c>
      <c r="C4921" t="e">
        <f>SQRT(($C$5/2)^2-($C$5/2)^2*'(OLD) bottom seam length'!B4921^2/($C$6/2)^2)</f>
        <v>#DIV/0!</v>
      </c>
      <c r="E4921" s="136">
        <f t="shared" si="761"/>
        <v>98200</v>
      </c>
      <c r="F4921" t="e">
        <f>SQRT(($C$5/2)^2-($C$5/2)^2*'(OLD) bottom seam length'!E4921^2/($C$6/2)^2)</f>
        <v>#DIV/0!</v>
      </c>
      <c r="H4921" s="136">
        <f t="shared" si="762"/>
        <v>98200</v>
      </c>
      <c r="I4921" t="e">
        <f>SQRT(($C$5/2)^2-($C$5/2)^2*'(OLD) bottom seam length'!H4921^2/($C$6/2)^2)</f>
        <v>#DIV/0!</v>
      </c>
      <c r="K4921" s="136">
        <f t="shared" si="763"/>
        <v>98200</v>
      </c>
      <c r="L4921" t="e">
        <f>SQRT(($C$5/2)^2-($C$5/2)^2*'(OLD) bottom seam length'!K4921^2/($C$6/2)^2)</f>
        <v>#DIV/0!</v>
      </c>
      <c r="O4921" s="136">
        <f t="shared" si="764"/>
        <v>98200</v>
      </c>
      <c r="P4921" t="b">
        <f t="shared" si="765"/>
        <v>0</v>
      </c>
      <c r="T4921" s="136">
        <f t="shared" si="766"/>
        <v>98180</v>
      </c>
      <c r="U4921" t="e">
        <f>SQRT(($U$6/2)^2-($U$6/2)^2*'(OLD) bottom seam length'!T4921^2/($U$7/2)^2)</f>
        <v>#VALUE!</v>
      </c>
      <c r="W4921" s="136">
        <f t="shared" si="767"/>
        <v>98180</v>
      </c>
      <c r="X4921" t="e">
        <f>SQRT(($U$6/2)^2-($U$6/2)^2*'(OLD) bottom seam length'!W4921^2/($U$7/2)^2)</f>
        <v>#VALUE!</v>
      </c>
      <c r="Z4921" s="136">
        <f t="shared" si="768"/>
        <v>98180</v>
      </c>
      <c r="AA4921" t="e">
        <f>SQRT(($U$6/2)^2-($U$6/2)^2*'(OLD) bottom seam length'!Z4921^2/($U$7/2)^2)</f>
        <v>#VALUE!</v>
      </c>
      <c r="AC4921" s="136">
        <f t="shared" si="769"/>
        <v>98180</v>
      </c>
      <c r="AD4921" t="e">
        <f>SQRT(($U$6/2)^2-($U$6/2)^2*'(OLD) bottom seam length'!AC4921^2/($U$7/2)^2)</f>
        <v>#VALUE!</v>
      </c>
    </row>
    <row r="4922" spans="2:30">
      <c r="B4922" s="136">
        <f t="shared" si="760"/>
        <v>98220</v>
      </c>
      <c r="C4922" t="e">
        <f>SQRT(($C$5/2)^2-($C$5/2)^2*'(OLD) bottom seam length'!B4922^2/($C$6/2)^2)</f>
        <v>#DIV/0!</v>
      </c>
      <c r="E4922" s="136">
        <f t="shared" si="761"/>
        <v>98220</v>
      </c>
      <c r="F4922" t="e">
        <f>SQRT(($C$5/2)^2-($C$5/2)^2*'(OLD) bottom seam length'!E4922^2/($C$6/2)^2)</f>
        <v>#DIV/0!</v>
      </c>
      <c r="H4922" s="136">
        <f t="shared" si="762"/>
        <v>98220</v>
      </c>
      <c r="I4922" t="e">
        <f>SQRT(($C$5/2)^2-($C$5/2)^2*'(OLD) bottom seam length'!H4922^2/($C$6/2)^2)</f>
        <v>#DIV/0!</v>
      </c>
      <c r="K4922" s="136">
        <f t="shared" si="763"/>
        <v>98220</v>
      </c>
      <c r="L4922" t="e">
        <f>SQRT(($C$5/2)^2-($C$5/2)^2*'(OLD) bottom seam length'!K4922^2/($C$6/2)^2)</f>
        <v>#DIV/0!</v>
      </c>
      <c r="O4922" s="136">
        <f t="shared" si="764"/>
        <v>98220</v>
      </c>
      <c r="P4922" t="b">
        <f t="shared" si="765"/>
        <v>0</v>
      </c>
      <c r="T4922" s="136">
        <f t="shared" si="766"/>
        <v>98200</v>
      </c>
      <c r="U4922" t="e">
        <f>SQRT(($U$6/2)^2-($U$6/2)^2*'(OLD) bottom seam length'!T4922^2/($U$7/2)^2)</f>
        <v>#VALUE!</v>
      </c>
      <c r="W4922" s="136">
        <f t="shared" si="767"/>
        <v>98200</v>
      </c>
      <c r="X4922" t="e">
        <f>SQRT(($U$6/2)^2-($U$6/2)^2*'(OLD) bottom seam length'!W4922^2/($U$7/2)^2)</f>
        <v>#VALUE!</v>
      </c>
      <c r="Z4922" s="136">
        <f t="shared" si="768"/>
        <v>98200</v>
      </c>
      <c r="AA4922" t="e">
        <f>SQRT(($U$6/2)^2-($U$6/2)^2*'(OLD) bottom seam length'!Z4922^2/($U$7/2)^2)</f>
        <v>#VALUE!</v>
      </c>
      <c r="AC4922" s="136">
        <f t="shared" si="769"/>
        <v>98200</v>
      </c>
      <c r="AD4922" t="e">
        <f>SQRT(($U$6/2)^2-($U$6/2)^2*'(OLD) bottom seam length'!AC4922^2/($U$7/2)^2)</f>
        <v>#VALUE!</v>
      </c>
    </row>
    <row r="4923" spans="2:30">
      <c r="B4923" s="136">
        <f t="shared" si="760"/>
        <v>98240</v>
      </c>
      <c r="C4923" t="e">
        <f>SQRT(($C$5/2)^2-($C$5/2)^2*'(OLD) bottom seam length'!B4923^2/($C$6/2)^2)</f>
        <v>#DIV/0!</v>
      </c>
      <c r="E4923" s="136">
        <f t="shared" si="761"/>
        <v>98240</v>
      </c>
      <c r="F4923" t="e">
        <f>SQRT(($C$5/2)^2-($C$5/2)^2*'(OLD) bottom seam length'!E4923^2/($C$6/2)^2)</f>
        <v>#DIV/0!</v>
      </c>
      <c r="H4923" s="136">
        <f t="shared" si="762"/>
        <v>98240</v>
      </c>
      <c r="I4923" t="e">
        <f>SQRT(($C$5/2)^2-($C$5/2)^2*'(OLD) bottom seam length'!H4923^2/($C$6/2)^2)</f>
        <v>#DIV/0!</v>
      </c>
      <c r="K4923" s="136">
        <f t="shared" si="763"/>
        <v>98240</v>
      </c>
      <c r="L4923" t="e">
        <f>SQRT(($C$5/2)^2-($C$5/2)^2*'(OLD) bottom seam length'!K4923^2/($C$6/2)^2)</f>
        <v>#DIV/0!</v>
      </c>
      <c r="O4923" s="136">
        <f t="shared" si="764"/>
        <v>98240</v>
      </c>
      <c r="P4923" t="b">
        <f t="shared" si="765"/>
        <v>0</v>
      </c>
      <c r="T4923" s="136">
        <f t="shared" si="766"/>
        <v>98220</v>
      </c>
      <c r="U4923" t="e">
        <f>SQRT(($U$6/2)^2-($U$6/2)^2*'(OLD) bottom seam length'!T4923^2/($U$7/2)^2)</f>
        <v>#VALUE!</v>
      </c>
      <c r="W4923" s="136">
        <f t="shared" si="767"/>
        <v>98220</v>
      </c>
      <c r="X4923" t="e">
        <f>SQRT(($U$6/2)^2-($U$6/2)^2*'(OLD) bottom seam length'!W4923^2/($U$7/2)^2)</f>
        <v>#VALUE!</v>
      </c>
      <c r="Z4923" s="136">
        <f t="shared" si="768"/>
        <v>98220</v>
      </c>
      <c r="AA4923" t="e">
        <f>SQRT(($U$6/2)^2-($U$6/2)^2*'(OLD) bottom seam length'!Z4923^2/($U$7/2)^2)</f>
        <v>#VALUE!</v>
      </c>
      <c r="AC4923" s="136">
        <f t="shared" si="769"/>
        <v>98220</v>
      </c>
      <c r="AD4923" t="e">
        <f>SQRT(($U$6/2)^2-($U$6/2)^2*'(OLD) bottom seam length'!AC4923^2/($U$7/2)^2)</f>
        <v>#VALUE!</v>
      </c>
    </row>
    <row r="4924" spans="2:30">
      <c r="B4924" s="136">
        <f t="shared" si="760"/>
        <v>98260</v>
      </c>
      <c r="C4924" t="e">
        <f>SQRT(($C$5/2)^2-($C$5/2)^2*'(OLD) bottom seam length'!B4924^2/($C$6/2)^2)</f>
        <v>#DIV/0!</v>
      </c>
      <c r="E4924" s="136">
        <f t="shared" si="761"/>
        <v>98260</v>
      </c>
      <c r="F4924" t="e">
        <f>SQRT(($C$5/2)^2-($C$5/2)^2*'(OLD) bottom seam length'!E4924^2/($C$6/2)^2)</f>
        <v>#DIV/0!</v>
      </c>
      <c r="H4924" s="136">
        <f t="shared" si="762"/>
        <v>98260</v>
      </c>
      <c r="I4924" t="e">
        <f>SQRT(($C$5/2)^2-($C$5/2)^2*'(OLD) bottom seam length'!H4924^2/($C$6/2)^2)</f>
        <v>#DIV/0!</v>
      </c>
      <c r="K4924" s="136">
        <f t="shared" si="763"/>
        <v>98260</v>
      </c>
      <c r="L4924" t="e">
        <f>SQRT(($C$5/2)^2-($C$5/2)^2*'(OLD) bottom seam length'!K4924^2/($C$6/2)^2)</f>
        <v>#DIV/0!</v>
      </c>
      <c r="O4924" s="136">
        <f t="shared" si="764"/>
        <v>98260</v>
      </c>
      <c r="P4924" t="b">
        <f t="shared" si="765"/>
        <v>0</v>
      </c>
      <c r="T4924" s="136">
        <f t="shared" si="766"/>
        <v>98240</v>
      </c>
      <c r="U4924" t="e">
        <f>SQRT(($U$6/2)^2-($U$6/2)^2*'(OLD) bottom seam length'!T4924^2/($U$7/2)^2)</f>
        <v>#VALUE!</v>
      </c>
      <c r="W4924" s="136">
        <f t="shared" si="767"/>
        <v>98240</v>
      </c>
      <c r="X4924" t="e">
        <f>SQRT(($U$6/2)^2-($U$6/2)^2*'(OLD) bottom seam length'!W4924^2/($U$7/2)^2)</f>
        <v>#VALUE!</v>
      </c>
      <c r="Z4924" s="136">
        <f t="shared" si="768"/>
        <v>98240</v>
      </c>
      <c r="AA4924" t="e">
        <f>SQRT(($U$6/2)^2-($U$6/2)^2*'(OLD) bottom seam length'!Z4924^2/($U$7/2)^2)</f>
        <v>#VALUE!</v>
      </c>
      <c r="AC4924" s="136">
        <f t="shared" si="769"/>
        <v>98240</v>
      </c>
      <c r="AD4924" t="e">
        <f>SQRT(($U$6/2)^2-($U$6/2)^2*'(OLD) bottom seam length'!AC4924^2/($U$7/2)^2)</f>
        <v>#VALUE!</v>
      </c>
    </row>
    <row r="4925" spans="2:30">
      <c r="B4925" s="136">
        <f t="shared" si="760"/>
        <v>98280</v>
      </c>
      <c r="C4925" t="e">
        <f>SQRT(($C$5/2)^2-($C$5/2)^2*'(OLD) bottom seam length'!B4925^2/($C$6/2)^2)</f>
        <v>#DIV/0!</v>
      </c>
      <c r="E4925" s="136">
        <f t="shared" si="761"/>
        <v>98280</v>
      </c>
      <c r="F4925" t="e">
        <f>SQRT(($C$5/2)^2-($C$5/2)^2*'(OLD) bottom seam length'!E4925^2/($C$6/2)^2)</f>
        <v>#DIV/0!</v>
      </c>
      <c r="H4925" s="136">
        <f t="shared" si="762"/>
        <v>98280</v>
      </c>
      <c r="I4925" t="e">
        <f>SQRT(($C$5/2)^2-($C$5/2)^2*'(OLD) bottom seam length'!H4925^2/($C$6/2)^2)</f>
        <v>#DIV/0!</v>
      </c>
      <c r="K4925" s="136">
        <f t="shared" si="763"/>
        <v>98280</v>
      </c>
      <c r="L4925" t="e">
        <f>SQRT(($C$5/2)^2-($C$5/2)^2*'(OLD) bottom seam length'!K4925^2/($C$6/2)^2)</f>
        <v>#DIV/0!</v>
      </c>
      <c r="O4925" s="136">
        <f t="shared" si="764"/>
        <v>98280</v>
      </c>
      <c r="P4925" t="b">
        <f t="shared" si="765"/>
        <v>0</v>
      </c>
      <c r="T4925" s="136">
        <f t="shared" si="766"/>
        <v>98260</v>
      </c>
      <c r="U4925" t="e">
        <f>SQRT(($U$6/2)^2-($U$6/2)^2*'(OLD) bottom seam length'!T4925^2/($U$7/2)^2)</f>
        <v>#VALUE!</v>
      </c>
      <c r="W4925" s="136">
        <f t="shared" si="767"/>
        <v>98260</v>
      </c>
      <c r="X4925" t="e">
        <f>SQRT(($U$6/2)^2-($U$6/2)^2*'(OLD) bottom seam length'!W4925^2/($U$7/2)^2)</f>
        <v>#VALUE!</v>
      </c>
      <c r="Z4925" s="136">
        <f t="shared" si="768"/>
        <v>98260</v>
      </c>
      <c r="AA4925" t="e">
        <f>SQRT(($U$6/2)^2-($U$6/2)^2*'(OLD) bottom seam length'!Z4925^2/($U$7/2)^2)</f>
        <v>#VALUE!</v>
      </c>
      <c r="AC4925" s="136">
        <f t="shared" si="769"/>
        <v>98260</v>
      </c>
      <c r="AD4925" t="e">
        <f>SQRT(($U$6/2)^2-($U$6/2)^2*'(OLD) bottom seam length'!AC4925^2/($U$7/2)^2)</f>
        <v>#VALUE!</v>
      </c>
    </row>
    <row r="4926" spans="2:30">
      <c r="B4926" s="136">
        <f t="shared" si="760"/>
        <v>98300</v>
      </c>
      <c r="C4926" t="e">
        <f>SQRT(($C$5/2)^2-($C$5/2)^2*'(OLD) bottom seam length'!B4926^2/($C$6/2)^2)</f>
        <v>#DIV/0!</v>
      </c>
      <c r="E4926" s="136">
        <f t="shared" si="761"/>
        <v>98300</v>
      </c>
      <c r="F4926" t="e">
        <f>SQRT(($C$5/2)^2-($C$5/2)^2*'(OLD) bottom seam length'!E4926^2/($C$6/2)^2)</f>
        <v>#DIV/0!</v>
      </c>
      <c r="H4926" s="136">
        <f t="shared" si="762"/>
        <v>98300</v>
      </c>
      <c r="I4926" t="e">
        <f>SQRT(($C$5/2)^2-($C$5/2)^2*'(OLD) bottom seam length'!H4926^2/($C$6/2)^2)</f>
        <v>#DIV/0!</v>
      </c>
      <c r="K4926" s="136">
        <f t="shared" si="763"/>
        <v>98300</v>
      </c>
      <c r="L4926" t="e">
        <f>SQRT(($C$5/2)^2-($C$5/2)^2*'(OLD) bottom seam length'!K4926^2/($C$6/2)^2)</f>
        <v>#DIV/0!</v>
      </c>
      <c r="O4926" s="136">
        <f t="shared" si="764"/>
        <v>98300</v>
      </c>
      <c r="P4926" t="b">
        <f t="shared" si="765"/>
        <v>0</v>
      </c>
      <c r="T4926" s="136">
        <f t="shared" si="766"/>
        <v>98280</v>
      </c>
      <c r="U4926" t="e">
        <f>SQRT(($U$6/2)^2-($U$6/2)^2*'(OLD) bottom seam length'!T4926^2/($U$7/2)^2)</f>
        <v>#VALUE!</v>
      </c>
      <c r="W4926" s="136">
        <f t="shared" si="767"/>
        <v>98280</v>
      </c>
      <c r="X4926" t="e">
        <f>SQRT(($U$6/2)^2-($U$6/2)^2*'(OLD) bottom seam length'!W4926^2/($U$7/2)^2)</f>
        <v>#VALUE!</v>
      </c>
      <c r="Z4926" s="136">
        <f t="shared" si="768"/>
        <v>98280</v>
      </c>
      <c r="AA4926" t="e">
        <f>SQRT(($U$6/2)^2-($U$6/2)^2*'(OLD) bottom seam length'!Z4926^2/($U$7/2)^2)</f>
        <v>#VALUE!</v>
      </c>
      <c r="AC4926" s="136">
        <f t="shared" si="769"/>
        <v>98280</v>
      </c>
      <c r="AD4926" t="e">
        <f>SQRT(($U$6/2)^2-($U$6/2)^2*'(OLD) bottom seam length'!AC4926^2/($U$7/2)^2)</f>
        <v>#VALUE!</v>
      </c>
    </row>
    <row r="4927" spans="2:30">
      <c r="B4927" s="136">
        <f t="shared" si="760"/>
        <v>98320</v>
      </c>
      <c r="C4927" t="e">
        <f>SQRT(($C$5/2)^2-($C$5/2)^2*'(OLD) bottom seam length'!B4927^2/($C$6/2)^2)</f>
        <v>#DIV/0!</v>
      </c>
      <c r="E4927" s="136">
        <f t="shared" si="761"/>
        <v>98320</v>
      </c>
      <c r="F4927" t="e">
        <f>SQRT(($C$5/2)^2-($C$5/2)^2*'(OLD) bottom seam length'!E4927^2/($C$6/2)^2)</f>
        <v>#DIV/0!</v>
      </c>
      <c r="H4927" s="136">
        <f t="shared" si="762"/>
        <v>98320</v>
      </c>
      <c r="I4927" t="e">
        <f>SQRT(($C$5/2)^2-($C$5/2)^2*'(OLD) bottom seam length'!H4927^2/($C$6/2)^2)</f>
        <v>#DIV/0!</v>
      </c>
      <c r="K4927" s="136">
        <f t="shared" si="763"/>
        <v>98320</v>
      </c>
      <c r="L4927" t="e">
        <f>SQRT(($C$5/2)^2-($C$5/2)^2*'(OLD) bottom seam length'!K4927^2/($C$6/2)^2)</f>
        <v>#DIV/0!</v>
      </c>
      <c r="O4927" s="136">
        <f t="shared" si="764"/>
        <v>98320</v>
      </c>
      <c r="P4927" t="b">
        <f t="shared" si="765"/>
        <v>0</v>
      </c>
      <c r="T4927" s="136">
        <f t="shared" si="766"/>
        <v>98300</v>
      </c>
      <c r="U4927" t="e">
        <f>SQRT(($U$6/2)^2-($U$6/2)^2*'(OLD) bottom seam length'!T4927^2/($U$7/2)^2)</f>
        <v>#VALUE!</v>
      </c>
      <c r="W4927" s="136">
        <f t="shared" si="767"/>
        <v>98300</v>
      </c>
      <c r="X4927" t="e">
        <f>SQRT(($U$6/2)^2-($U$6/2)^2*'(OLD) bottom seam length'!W4927^2/($U$7/2)^2)</f>
        <v>#VALUE!</v>
      </c>
      <c r="Z4927" s="136">
        <f t="shared" si="768"/>
        <v>98300</v>
      </c>
      <c r="AA4927" t="e">
        <f>SQRT(($U$6/2)^2-($U$6/2)^2*'(OLD) bottom seam length'!Z4927^2/($U$7/2)^2)</f>
        <v>#VALUE!</v>
      </c>
      <c r="AC4927" s="136">
        <f t="shared" si="769"/>
        <v>98300</v>
      </c>
      <c r="AD4927" t="e">
        <f>SQRT(($U$6/2)^2-($U$6/2)^2*'(OLD) bottom seam length'!AC4927^2/($U$7/2)^2)</f>
        <v>#VALUE!</v>
      </c>
    </row>
    <row r="4928" spans="2:30">
      <c r="B4928" s="136">
        <f t="shared" si="760"/>
        <v>98340</v>
      </c>
      <c r="C4928" t="e">
        <f>SQRT(($C$5/2)^2-($C$5/2)^2*'(OLD) bottom seam length'!B4928^2/($C$6/2)^2)</f>
        <v>#DIV/0!</v>
      </c>
      <c r="E4928" s="136">
        <f t="shared" si="761"/>
        <v>98340</v>
      </c>
      <c r="F4928" t="e">
        <f>SQRT(($C$5/2)^2-($C$5/2)^2*'(OLD) bottom seam length'!E4928^2/($C$6/2)^2)</f>
        <v>#DIV/0!</v>
      </c>
      <c r="H4928" s="136">
        <f t="shared" si="762"/>
        <v>98340</v>
      </c>
      <c r="I4928" t="e">
        <f>SQRT(($C$5/2)^2-($C$5/2)^2*'(OLD) bottom seam length'!H4928^2/($C$6/2)^2)</f>
        <v>#DIV/0!</v>
      </c>
      <c r="K4928" s="136">
        <f t="shared" si="763"/>
        <v>98340</v>
      </c>
      <c r="L4928" t="e">
        <f>SQRT(($C$5/2)^2-($C$5/2)^2*'(OLD) bottom seam length'!K4928^2/($C$6/2)^2)</f>
        <v>#DIV/0!</v>
      </c>
      <c r="O4928" s="136">
        <f t="shared" si="764"/>
        <v>98340</v>
      </c>
      <c r="P4928" t="b">
        <f t="shared" si="765"/>
        <v>0</v>
      </c>
      <c r="T4928" s="136">
        <f t="shared" si="766"/>
        <v>98320</v>
      </c>
      <c r="U4928" t="e">
        <f>SQRT(($U$6/2)^2-($U$6/2)^2*'(OLD) bottom seam length'!T4928^2/($U$7/2)^2)</f>
        <v>#VALUE!</v>
      </c>
      <c r="W4928" s="136">
        <f t="shared" si="767"/>
        <v>98320</v>
      </c>
      <c r="X4928" t="e">
        <f>SQRT(($U$6/2)^2-($U$6/2)^2*'(OLD) bottom seam length'!W4928^2/($U$7/2)^2)</f>
        <v>#VALUE!</v>
      </c>
      <c r="Z4928" s="136">
        <f t="shared" si="768"/>
        <v>98320</v>
      </c>
      <c r="AA4928" t="e">
        <f>SQRT(($U$6/2)^2-($U$6/2)^2*'(OLD) bottom seam length'!Z4928^2/($U$7/2)^2)</f>
        <v>#VALUE!</v>
      </c>
      <c r="AC4928" s="136">
        <f t="shared" si="769"/>
        <v>98320</v>
      </c>
      <c r="AD4928" t="e">
        <f>SQRT(($U$6/2)^2-($U$6/2)^2*'(OLD) bottom seam length'!AC4928^2/($U$7/2)^2)</f>
        <v>#VALUE!</v>
      </c>
    </row>
    <row r="4929" spans="2:30">
      <c r="B4929" s="136">
        <f t="shared" si="760"/>
        <v>98360</v>
      </c>
      <c r="C4929" t="e">
        <f>SQRT(($C$5/2)^2-($C$5/2)^2*'(OLD) bottom seam length'!B4929^2/($C$6/2)^2)</f>
        <v>#DIV/0!</v>
      </c>
      <c r="E4929" s="136">
        <f t="shared" si="761"/>
        <v>98360</v>
      </c>
      <c r="F4929" t="e">
        <f>SQRT(($C$5/2)^2-($C$5/2)^2*'(OLD) bottom seam length'!E4929^2/($C$6/2)^2)</f>
        <v>#DIV/0!</v>
      </c>
      <c r="H4929" s="136">
        <f t="shared" si="762"/>
        <v>98360</v>
      </c>
      <c r="I4929" t="e">
        <f>SQRT(($C$5/2)^2-($C$5/2)^2*'(OLD) bottom seam length'!H4929^2/($C$6/2)^2)</f>
        <v>#DIV/0!</v>
      </c>
      <c r="K4929" s="136">
        <f t="shared" si="763"/>
        <v>98360</v>
      </c>
      <c r="L4929" t="e">
        <f>SQRT(($C$5/2)^2-($C$5/2)^2*'(OLD) bottom seam length'!K4929^2/($C$6/2)^2)</f>
        <v>#DIV/0!</v>
      </c>
      <c r="O4929" s="136">
        <f t="shared" si="764"/>
        <v>98360</v>
      </c>
      <c r="P4929" t="b">
        <f t="shared" si="765"/>
        <v>0</v>
      </c>
      <c r="T4929" s="136">
        <f t="shared" si="766"/>
        <v>98340</v>
      </c>
      <c r="U4929" t="e">
        <f>SQRT(($U$6/2)^2-($U$6/2)^2*'(OLD) bottom seam length'!T4929^2/($U$7/2)^2)</f>
        <v>#VALUE!</v>
      </c>
      <c r="W4929" s="136">
        <f t="shared" si="767"/>
        <v>98340</v>
      </c>
      <c r="X4929" t="e">
        <f>SQRT(($U$6/2)^2-($U$6/2)^2*'(OLD) bottom seam length'!W4929^2/($U$7/2)^2)</f>
        <v>#VALUE!</v>
      </c>
      <c r="Z4929" s="136">
        <f t="shared" si="768"/>
        <v>98340</v>
      </c>
      <c r="AA4929" t="e">
        <f>SQRT(($U$6/2)^2-($U$6/2)^2*'(OLD) bottom seam length'!Z4929^2/($U$7/2)^2)</f>
        <v>#VALUE!</v>
      </c>
      <c r="AC4929" s="136">
        <f t="shared" si="769"/>
        <v>98340</v>
      </c>
      <c r="AD4929" t="e">
        <f>SQRT(($U$6/2)^2-($U$6/2)^2*'(OLD) bottom seam length'!AC4929^2/($U$7/2)^2)</f>
        <v>#VALUE!</v>
      </c>
    </row>
    <row r="4930" spans="2:30">
      <c r="B4930" s="136">
        <f t="shared" si="760"/>
        <v>98380</v>
      </c>
      <c r="C4930" t="e">
        <f>SQRT(($C$5/2)^2-($C$5/2)^2*'(OLD) bottom seam length'!B4930^2/($C$6/2)^2)</f>
        <v>#DIV/0!</v>
      </c>
      <c r="E4930" s="136">
        <f t="shared" si="761"/>
        <v>98380</v>
      </c>
      <c r="F4930" t="e">
        <f>SQRT(($C$5/2)^2-($C$5/2)^2*'(OLD) bottom seam length'!E4930^2/($C$6/2)^2)</f>
        <v>#DIV/0!</v>
      </c>
      <c r="H4930" s="136">
        <f t="shared" si="762"/>
        <v>98380</v>
      </c>
      <c r="I4930" t="e">
        <f>SQRT(($C$5/2)^2-($C$5/2)^2*'(OLD) bottom seam length'!H4930^2/($C$6/2)^2)</f>
        <v>#DIV/0!</v>
      </c>
      <c r="K4930" s="136">
        <f t="shared" si="763"/>
        <v>98380</v>
      </c>
      <c r="L4930" t="e">
        <f>SQRT(($C$5/2)^2-($C$5/2)^2*'(OLD) bottom seam length'!K4930^2/($C$6/2)^2)</f>
        <v>#DIV/0!</v>
      </c>
      <c r="O4930" s="136">
        <f t="shared" si="764"/>
        <v>98380</v>
      </c>
      <c r="P4930" t="b">
        <f t="shared" si="765"/>
        <v>0</v>
      </c>
      <c r="T4930" s="136">
        <f t="shared" si="766"/>
        <v>98360</v>
      </c>
      <c r="U4930" t="e">
        <f>SQRT(($U$6/2)^2-($U$6/2)^2*'(OLD) bottom seam length'!T4930^2/($U$7/2)^2)</f>
        <v>#VALUE!</v>
      </c>
      <c r="W4930" s="136">
        <f t="shared" si="767"/>
        <v>98360</v>
      </c>
      <c r="X4930" t="e">
        <f>SQRT(($U$6/2)^2-($U$6/2)^2*'(OLD) bottom seam length'!W4930^2/($U$7/2)^2)</f>
        <v>#VALUE!</v>
      </c>
      <c r="Z4930" s="136">
        <f t="shared" si="768"/>
        <v>98360</v>
      </c>
      <c r="AA4930" t="e">
        <f>SQRT(($U$6/2)^2-($U$6/2)^2*'(OLD) bottom seam length'!Z4930^2/($U$7/2)^2)</f>
        <v>#VALUE!</v>
      </c>
      <c r="AC4930" s="136">
        <f t="shared" si="769"/>
        <v>98360</v>
      </c>
      <c r="AD4930" t="e">
        <f>SQRT(($U$6/2)^2-($U$6/2)^2*'(OLD) bottom seam length'!AC4930^2/($U$7/2)^2)</f>
        <v>#VALUE!</v>
      </c>
    </row>
    <row r="4931" spans="2:30">
      <c r="B4931" s="136">
        <f t="shared" si="760"/>
        <v>98400</v>
      </c>
      <c r="C4931" t="e">
        <f>SQRT(($C$5/2)^2-($C$5/2)^2*'(OLD) bottom seam length'!B4931^2/($C$6/2)^2)</f>
        <v>#DIV/0!</v>
      </c>
      <c r="E4931" s="136">
        <f t="shared" si="761"/>
        <v>98400</v>
      </c>
      <c r="F4931" t="e">
        <f>SQRT(($C$5/2)^2-($C$5/2)^2*'(OLD) bottom seam length'!E4931^2/($C$6/2)^2)</f>
        <v>#DIV/0!</v>
      </c>
      <c r="H4931" s="136">
        <f t="shared" si="762"/>
        <v>98400</v>
      </c>
      <c r="I4931" t="e">
        <f>SQRT(($C$5/2)^2-($C$5/2)^2*'(OLD) bottom seam length'!H4931^2/($C$6/2)^2)</f>
        <v>#DIV/0!</v>
      </c>
      <c r="K4931" s="136">
        <f t="shared" si="763"/>
        <v>98400</v>
      </c>
      <c r="L4931" t="e">
        <f>SQRT(($C$5/2)^2-($C$5/2)^2*'(OLD) bottom seam length'!K4931^2/($C$6/2)^2)</f>
        <v>#DIV/0!</v>
      </c>
      <c r="O4931" s="136">
        <f t="shared" si="764"/>
        <v>98400</v>
      </c>
      <c r="P4931" t="b">
        <f t="shared" si="765"/>
        <v>0</v>
      </c>
      <c r="T4931" s="136">
        <f t="shared" si="766"/>
        <v>98380</v>
      </c>
      <c r="U4931" t="e">
        <f>SQRT(($U$6/2)^2-($U$6/2)^2*'(OLD) bottom seam length'!T4931^2/($U$7/2)^2)</f>
        <v>#VALUE!</v>
      </c>
      <c r="W4931" s="136">
        <f t="shared" si="767"/>
        <v>98380</v>
      </c>
      <c r="X4931" t="e">
        <f>SQRT(($U$6/2)^2-($U$6/2)^2*'(OLD) bottom seam length'!W4931^2/($U$7/2)^2)</f>
        <v>#VALUE!</v>
      </c>
      <c r="Z4931" s="136">
        <f t="shared" si="768"/>
        <v>98380</v>
      </c>
      <c r="AA4931" t="e">
        <f>SQRT(($U$6/2)^2-($U$6/2)^2*'(OLD) bottom seam length'!Z4931^2/($U$7/2)^2)</f>
        <v>#VALUE!</v>
      </c>
      <c r="AC4931" s="136">
        <f t="shared" si="769"/>
        <v>98380</v>
      </c>
      <c r="AD4931" t="e">
        <f>SQRT(($U$6/2)^2-($U$6/2)^2*'(OLD) bottom seam length'!AC4931^2/($U$7/2)^2)</f>
        <v>#VALUE!</v>
      </c>
    </row>
    <row r="4932" spans="2:30">
      <c r="B4932" s="136">
        <f t="shared" si="760"/>
        <v>98420</v>
      </c>
      <c r="C4932" t="e">
        <f>SQRT(($C$5/2)^2-($C$5/2)^2*'(OLD) bottom seam length'!B4932^2/($C$6/2)^2)</f>
        <v>#DIV/0!</v>
      </c>
      <c r="E4932" s="136">
        <f t="shared" si="761"/>
        <v>98420</v>
      </c>
      <c r="F4932" t="e">
        <f>SQRT(($C$5/2)^2-($C$5/2)^2*'(OLD) bottom seam length'!E4932^2/($C$6/2)^2)</f>
        <v>#DIV/0!</v>
      </c>
      <c r="H4932" s="136">
        <f t="shared" si="762"/>
        <v>98420</v>
      </c>
      <c r="I4932" t="e">
        <f>SQRT(($C$5/2)^2-($C$5/2)^2*'(OLD) bottom seam length'!H4932^2/($C$6/2)^2)</f>
        <v>#DIV/0!</v>
      </c>
      <c r="K4932" s="136">
        <f t="shared" si="763"/>
        <v>98420</v>
      </c>
      <c r="L4932" t="e">
        <f>SQRT(($C$5/2)^2-($C$5/2)^2*'(OLD) bottom seam length'!K4932^2/($C$6/2)^2)</f>
        <v>#DIV/0!</v>
      </c>
      <c r="O4932" s="136">
        <f t="shared" si="764"/>
        <v>98420</v>
      </c>
      <c r="P4932" t="b">
        <f t="shared" si="765"/>
        <v>0</v>
      </c>
      <c r="T4932" s="136">
        <f t="shared" si="766"/>
        <v>98400</v>
      </c>
      <c r="U4932" t="e">
        <f>SQRT(($U$6/2)^2-($U$6/2)^2*'(OLD) bottom seam length'!T4932^2/($U$7/2)^2)</f>
        <v>#VALUE!</v>
      </c>
      <c r="W4932" s="136">
        <f t="shared" si="767"/>
        <v>98400</v>
      </c>
      <c r="X4932" t="e">
        <f>SQRT(($U$6/2)^2-($U$6/2)^2*'(OLD) bottom seam length'!W4932^2/($U$7/2)^2)</f>
        <v>#VALUE!</v>
      </c>
      <c r="Z4932" s="136">
        <f t="shared" si="768"/>
        <v>98400</v>
      </c>
      <c r="AA4932" t="e">
        <f>SQRT(($U$6/2)^2-($U$6/2)^2*'(OLD) bottom seam length'!Z4932^2/($U$7/2)^2)</f>
        <v>#VALUE!</v>
      </c>
      <c r="AC4932" s="136">
        <f t="shared" si="769"/>
        <v>98400</v>
      </c>
      <c r="AD4932" t="e">
        <f>SQRT(($U$6/2)^2-($U$6/2)^2*'(OLD) bottom seam length'!AC4932^2/($U$7/2)^2)</f>
        <v>#VALUE!</v>
      </c>
    </row>
    <row r="4933" spans="2:30">
      <c r="B4933" s="136">
        <f t="shared" si="760"/>
        <v>98440</v>
      </c>
      <c r="C4933" t="e">
        <f>SQRT(($C$5/2)^2-($C$5/2)^2*'(OLD) bottom seam length'!B4933^2/($C$6/2)^2)</f>
        <v>#DIV/0!</v>
      </c>
      <c r="E4933" s="136">
        <f t="shared" si="761"/>
        <v>98440</v>
      </c>
      <c r="F4933" t="e">
        <f>SQRT(($C$5/2)^2-($C$5/2)^2*'(OLD) bottom seam length'!E4933^2/($C$6/2)^2)</f>
        <v>#DIV/0!</v>
      </c>
      <c r="H4933" s="136">
        <f t="shared" si="762"/>
        <v>98440</v>
      </c>
      <c r="I4933" t="e">
        <f>SQRT(($C$5/2)^2-($C$5/2)^2*'(OLD) bottom seam length'!H4933^2/($C$6/2)^2)</f>
        <v>#DIV/0!</v>
      </c>
      <c r="K4933" s="136">
        <f t="shared" si="763"/>
        <v>98440</v>
      </c>
      <c r="L4933" t="e">
        <f>SQRT(($C$5/2)^2-($C$5/2)^2*'(OLD) bottom seam length'!K4933^2/($C$6/2)^2)</f>
        <v>#DIV/0!</v>
      </c>
      <c r="O4933" s="136">
        <f t="shared" si="764"/>
        <v>98440</v>
      </c>
      <c r="P4933" t="b">
        <f t="shared" si="765"/>
        <v>0</v>
      </c>
      <c r="T4933" s="136">
        <f t="shared" si="766"/>
        <v>98420</v>
      </c>
      <c r="U4933" t="e">
        <f>SQRT(($U$6/2)^2-($U$6/2)^2*'(OLD) bottom seam length'!T4933^2/($U$7/2)^2)</f>
        <v>#VALUE!</v>
      </c>
      <c r="W4933" s="136">
        <f t="shared" si="767"/>
        <v>98420</v>
      </c>
      <c r="X4933" t="e">
        <f>SQRT(($U$6/2)^2-($U$6/2)^2*'(OLD) bottom seam length'!W4933^2/($U$7/2)^2)</f>
        <v>#VALUE!</v>
      </c>
      <c r="Z4933" s="136">
        <f t="shared" si="768"/>
        <v>98420</v>
      </c>
      <c r="AA4933" t="e">
        <f>SQRT(($U$6/2)^2-($U$6/2)^2*'(OLD) bottom seam length'!Z4933^2/($U$7/2)^2)</f>
        <v>#VALUE!</v>
      </c>
      <c r="AC4933" s="136">
        <f t="shared" si="769"/>
        <v>98420</v>
      </c>
      <c r="AD4933" t="e">
        <f>SQRT(($U$6/2)^2-($U$6/2)^2*'(OLD) bottom seam length'!AC4933^2/($U$7/2)^2)</f>
        <v>#VALUE!</v>
      </c>
    </row>
    <row r="4934" spans="2:30">
      <c r="B4934" s="136">
        <f t="shared" si="760"/>
        <v>98460</v>
      </c>
      <c r="C4934" t="e">
        <f>SQRT(($C$5/2)^2-($C$5/2)^2*'(OLD) bottom seam length'!B4934^2/($C$6/2)^2)</f>
        <v>#DIV/0!</v>
      </c>
      <c r="E4934" s="136">
        <f t="shared" si="761"/>
        <v>98460</v>
      </c>
      <c r="F4934" t="e">
        <f>SQRT(($C$5/2)^2-($C$5/2)^2*'(OLD) bottom seam length'!E4934^2/($C$6/2)^2)</f>
        <v>#DIV/0!</v>
      </c>
      <c r="H4934" s="136">
        <f t="shared" si="762"/>
        <v>98460</v>
      </c>
      <c r="I4934" t="e">
        <f>SQRT(($C$5/2)^2-($C$5/2)^2*'(OLD) bottom seam length'!H4934^2/($C$6/2)^2)</f>
        <v>#DIV/0!</v>
      </c>
      <c r="K4934" s="136">
        <f t="shared" si="763"/>
        <v>98460</v>
      </c>
      <c r="L4934" t="e">
        <f>SQRT(($C$5/2)^2-($C$5/2)^2*'(OLD) bottom seam length'!K4934^2/($C$6/2)^2)</f>
        <v>#DIV/0!</v>
      </c>
      <c r="O4934" s="136">
        <f t="shared" si="764"/>
        <v>98460</v>
      </c>
      <c r="P4934" t="b">
        <f t="shared" si="765"/>
        <v>0</v>
      </c>
      <c r="T4934" s="136">
        <f t="shared" si="766"/>
        <v>98440</v>
      </c>
      <c r="U4934" t="e">
        <f>SQRT(($U$6/2)^2-($U$6/2)^2*'(OLD) bottom seam length'!T4934^2/($U$7/2)^2)</f>
        <v>#VALUE!</v>
      </c>
      <c r="W4934" s="136">
        <f t="shared" si="767"/>
        <v>98440</v>
      </c>
      <c r="X4934" t="e">
        <f>SQRT(($U$6/2)^2-($U$6/2)^2*'(OLD) bottom seam length'!W4934^2/($U$7/2)^2)</f>
        <v>#VALUE!</v>
      </c>
      <c r="Z4934" s="136">
        <f t="shared" si="768"/>
        <v>98440</v>
      </c>
      <c r="AA4934" t="e">
        <f>SQRT(($U$6/2)^2-($U$6/2)^2*'(OLD) bottom seam length'!Z4934^2/($U$7/2)^2)</f>
        <v>#VALUE!</v>
      </c>
      <c r="AC4934" s="136">
        <f t="shared" si="769"/>
        <v>98440</v>
      </c>
      <c r="AD4934" t="e">
        <f>SQRT(($U$6/2)^2-($U$6/2)^2*'(OLD) bottom seam length'!AC4934^2/($U$7/2)^2)</f>
        <v>#VALUE!</v>
      </c>
    </row>
    <row r="4935" spans="2:30">
      <c r="B4935" s="136">
        <f t="shared" si="760"/>
        <v>98480</v>
      </c>
      <c r="C4935" t="e">
        <f>SQRT(($C$5/2)^2-($C$5/2)^2*'(OLD) bottom seam length'!B4935^2/($C$6/2)^2)</f>
        <v>#DIV/0!</v>
      </c>
      <c r="E4935" s="136">
        <f t="shared" si="761"/>
        <v>98480</v>
      </c>
      <c r="F4935" t="e">
        <f>SQRT(($C$5/2)^2-($C$5/2)^2*'(OLD) bottom seam length'!E4935^2/($C$6/2)^2)</f>
        <v>#DIV/0!</v>
      </c>
      <c r="H4935" s="136">
        <f t="shared" si="762"/>
        <v>98480</v>
      </c>
      <c r="I4935" t="e">
        <f>SQRT(($C$5/2)^2-($C$5/2)^2*'(OLD) bottom seam length'!H4935^2/($C$6/2)^2)</f>
        <v>#DIV/0!</v>
      </c>
      <c r="K4935" s="136">
        <f t="shared" si="763"/>
        <v>98480</v>
      </c>
      <c r="L4935" t="e">
        <f>SQRT(($C$5/2)^2-($C$5/2)^2*'(OLD) bottom seam length'!K4935^2/($C$6/2)^2)</f>
        <v>#DIV/0!</v>
      </c>
      <c r="O4935" s="136">
        <f t="shared" si="764"/>
        <v>98480</v>
      </c>
      <c r="P4935" t="b">
        <f t="shared" si="765"/>
        <v>0</v>
      </c>
      <c r="T4935" s="136">
        <f t="shared" si="766"/>
        <v>98460</v>
      </c>
      <c r="U4935" t="e">
        <f>SQRT(($U$6/2)^2-($U$6/2)^2*'(OLD) bottom seam length'!T4935^2/($U$7/2)^2)</f>
        <v>#VALUE!</v>
      </c>
      <c r="W4935" s="136">
        <f t="shared" si="767"/>
        <v>98460</v>
      </c>
      <c r="X4935" t="e">
        <f>SQRT(($U$6/2)^2-($U$6/2)^2*'(OLD) bottom seam length'!W4935^2/($U$7/2)^2)</f>
        <v>#VALUE!</v>
      </c>
      <c r="Z4935" s="136">
        <f t="shared" si="768"/>
        <v>98460</v>
      </c>
      <c r="AA4935" t="e">
        <f>SQRT(($U$6/2)^2-($U$6/2)^2*'(OLD) bottom seam length'!Z4935^2/($U$7/2)^2)</f>
        <v>#VALUE!</v>
      </c>
      <c r="AC4935" s="136">
        <f t="shared" si="769"/>
        <v>98460</v>
      </c>
      <c r="AD4935" t="e">
        <f>SQRT(($U$6/2)^2-($U$6/2)^2*'(OLD) bottom seam length'!AC4935^2/($U$7/2)^2)</f>
        <v>#VALUE!</v>
      </c>
    </row>
    <row r="4936" spans="2:30">
      <c r="B4936" s="136">
        <f t="shared" si="760"/>
        <v>98500</v>
      </c>
      <c r="C4936" t="e">
        <f>SQRT(($C$5/2)^2-($C$5/2)^2*'(OLD) bottom seam length'!B4936^2/($C$6/2)^2)</f>
        <v>#DIV/0!</v>
      </c>
      <c r="E4936" s="136">
        <f t="shared" si="761"/>
        <v>98500</v>
      </c>
      <c r="F4936" t="e">
        <f>SQRT(($C$5/2)^2-($C$5/2)^2*'(OLD) bottom seam length'!E4936^2/($C$6/2)^2)</f>
        <v>#DIV/0!</v>
      </c>
      <c r="H4936" s="136">
        <f t="shared" si="762"/>
        <v>98500</v>
      </c>
      <c r="I4936" t="e">
        <f>SQRT(($C$5/2)^2-($C$5/2)^2*'(OLD) bottom seam length'!H4936^2/($C$6/2)^2)</f>
        <v>#DIV/0!</v>
      </c>
      <c r="K4936" s="136">
        <f t="shared" si="763"/>
        <v>98500</v>
      </c>
      <c r="L4936" t="e">
        <f>SQRT(($C$5/2)^2-($C$5/2)^2*'(OLD) bottom seam length'!K4936^2/($C$6/2)^2)</f>
        <v>#DIV/0!</v>
      </c>
      <c r="O4936" s="136">
        <f t="shared" si="764"/>
        <v>98500</v>
      </c>
      <c r="P4936" t="b">
        <f t="shared" si="765"/>
        <v>0</v>
      </c>
      <c r="T4936" s="136">
        <f t="shared" si="766"/>
        <v>98480</v>
      </c>
      <c r="U4936" t="e">
        <f>SQRT(($U$6/2)^2-($U$6/2)^2*'(OLD) bottom seam length'!T4936^2/($U$7/2)^2)</f>
        <v>#VALUE!</v>
      </c>
      <c r="W4936" s="136">
        <f t="shared" si="767"/>
        <v>98480</v>
      </c>
      <c r="X4936" t="e">
        <f>SQRT(($U$6/2)^2-($U$6/2)^2*'(OLD) bottom seam length'!W4936^2/($U$7/2)^2)</f>
        <v>#VALUE!</v>
      </c>
      <c r="Z4936" s="136">
        <f t="shared" si="768"/>
        <v>98480</v>
      </c>
      <c r="AA4936" t="e">
        <f>SQRT(($U$6/2)^2-($U$6/2)^2*'(OLD) bottom seam length'!Z4936^2/($U$7/2)^2)</f>
        <v>#VALUE!</v>
      </c>
      <c r="AC4936" s="136">
        <f t="shared" si="769"/>
        <v>98480</v>
      </c>
      <c r="AD4936" t="e">
        <f>SQRT(($U$6/2)^2-($U$6/2)^2*'(OLD) bottom seam length'!AC4936^2/($U$7/2)^2)</f>
        <v>#VALUE!</v>
      </c>
    </row>
    <row r="4937" spans="2:30">
      <c r="B4937" s="136">
        <f t="shared" si="760"/>
        <v>98520</v>
      </c>
      <c r="C4937" t="e">
        <f>SQRT(($C$5/2)^2-($C$5/2)^2*'(OLD) bottom seam length'!B4937^2/($C$6/2)^2)</f>
        <v>#DIV/0!</v>
      </c>
      <c r="E4937" s="136">
        <f t="shared" si="761"/>
        <v>98520</v>
      </c>
      <c r="F4937" t="e">
        <f>SQRT(($C$5/2)^2-($C$5/2)^2*'(OLD) bottom seam length'!E4937^2/($C$6/2)^2)</f>
        <v>#DIV/0!</v>
      </c>
      <c r="H4937" s="136">
        <f t="shared" si="762"/>
        <v>98520</v>
      </c>
      <c r="I4937" t="e">
        <f>SQRT(($C$5/2)^2-($C$5/2)^2*'(OLD) bottom seam length'!H4937^2/($C$6/2)^2)</f>
        <v>#DIV/0!</v>
      </c>
      <c r="K4937" s="136">
        <f t="shared" si="763"/>
        <v>98520</v>
      </c>
      <c r="L4937" t="e">
        <f>SQRT(($C$5/2)^2-($C$5/2)^2*'(OLD) bottom seam length'!K4937^2/($C$6/2)^2)</f>
        <v>#DIV/0!</v>
      </c>
      <c r="O4937" s="136">
        <f t="shared" si="764"/>
        <v>98520</v>
      </c>
      <c r="P4937" t="b">
        <f t="shared" si="765"/>
        <v>0</v>
      </c>
      <c r="T4937" s="136">
        <f t="shared" si="766"/>
        <v>98500</v>
      </c>
      <c r="U4937" t="e">
        <f>SQRT(($U$6/2)^2-($U$6/2)^2*'(OLD) bottom seam length'!T4937^2/($U$7/2)^2)</f>
        <v>#VALUE!</v>
      </c>
      <c r="W4937" s="136">
        <f t="shared" si="767"/>
        <v>98500</v>
      </c>
      <c r="X4937" t="e">
        <f>SQRT(($U$6/2)^2-($U$6/2)^2*'(OLD) bottom seam length'!W4937^2/($U$7/2)^2)</f>
        <v>#VALUE!</v>
      </c>
      <c r="Z4937" s="136">
        <f t="shared" si="768"/>
        <v>98500</v>
      </c>
      <c r="AA4937" t="e">
        <f>SQRT(($U$6/2)^2-($U$6/2)^2*'(OLD) bottom seam length'!Z4937^2/($U$7/2)^2)</f>
        <v>#VALUE!</v>
      </c>
      <c r="AC4937" s="136">
        <f t="shared" si="769"/>
        <v>98500</v>
      </c>
      <c r="AD4937" t="e">
        <f>SQRT(($U$6/2)^2-($U$6/2)^2*'(OLD) bottom seam length'!AC4937^2/($U$7/2)^2)</f>
        <v>#VALUE!</v>
      </c>
    </row>
    <row r="4938" spans="2:30">
      <c r="B4938" s="136">
        <f t="shared" si="760"/>
        <v>98540</v>
      </c>
      <c r="C4938" t="e">
        <f>SQRT(($C$5/2)^2-($C$5/2)^2*'(OLD) bottom seam length'!B4938^2/($C$6/2)^2)</f>
        <v>#DIV/0!</v>
      </c>
      <c r="E4938" s="136">
        <f t="shared" si="761"/>
        <v>98540</v>
      </c>
      <c r="F4938" t="e">
        <f>SQRT(($C$5/2)^2-($C$5/2)^2*'(OLD) bottom seam length'!E4938^2/($C$6/2)^2)</f>
        <v>#DIV/0!</v>
      </c>
      <c r="H4938" s="136">
        <f t="shared" si="762"/>
        <v>98540</v>
      </c>
      <c r="I4938" t="e">
        <f>SQRT(($C$5/2)^2-($C$5/2)^2*'(OLD) bottom seam length'!H4938^2/($C$6/2)^2)</f>
        <v>#DIV/0!</v>
      </c>
      <c r="K4938" s="136">
        <f t="shared" si="763"/>
        <v>98540</v>
      </c>
      <c r="L4938" t="e">
        <f>SQRT(($C$5/2)^2-($C$5/2)^2*'(OLD) bottom seam length'!K4938^2/($C$6/2)^2)</f>
        <v>#DIV/0!</v>
      </c>
      <c r="O4938" s="136">
        <f t="shared" si="764"/>
        <v>98540</v>
      </c>
      <c r="P4938" t="b">
        <f t="shared" si="765"/>
        <v>0</v>
      </c>
      <c r="T4938" s="136">
        <f t="shared" si="766"/>
        <v>98520</v>
      </c>
      <c r="U4938" t="e">
        <f>SQRT(($U$6/2)^2-($U$6/2)^2*'(OLD) bottom seam length'!T4938^2/($U$7/2)^2)</f>
        <v>#VALUE!</v>
      </c>
      <c r="W4938" s="136">
        <f t="shared" si="767"/>
        <v>98520</v>
      </c>
      <c r="X4938" t="e">
        <f>SQRT(($U$6/2)^2-($U$6/2)^2*'(OLD) bottom seam length'!W4938^2/($U$7/2)^2)</f>
        <v>#VALUE!</v>
      </c>
      <c r="Z4938" s="136">
        <f t="shared" si="768"/>
        <v>98520</v>
      </c>
      <c r="AA4938" t="e">
        <f>SQRT(($U$6/2)^2-($U$6/2)^2*'(OLD) bottom seam length'!Z4938^2/($U$7/2)^2)</f>
        <v>#VALUE!</v>
      </c>
      <c r="AC4938" s="136">
        <f t="shared" si="769"/>
        <v>98520</v>
      </c>
      <c r="AD4938" t="e">
        <f>SQRT(($U$6/2)^2-($U$6/2)^2*'(OLD) bottom seam length'!AC4938^2/($U$7/2)^2)</f>
        <v>#VALUE!</v>
      </c>
    </row>
    <row r="4939" spans="2:30">
      <c r="B4939" s="136">
        <f t="shared" si="760"/>
        <v>98560</v>
      </c>
      <c r="C4939" t="e">
        <f>SQRT(($C$5/2)^2-($C$5/2)^2*'(OLD) bottom seam length'!B4939^2/($C$6/2)^2)</f>
        <v>#DIV/0!</v>
      </c>
      <c r="E4939" s="136">
        <f t="shared" si="761"/>
        <v>98560</v>
      </c>
      <c r="F4939" t="e">
        <f>SQRT(($C$5/2)^2-($C$5/2)^2*'(OLD) bottom seam length'!E4939^2/($C$6/2)^2)</f>
        <v>#DIV/0!</v>
      </c>
      <c r="H4939" s="136">
        <f t="shared" si="762"/>
        <v>98560</v>
      </c>
      <c r="I4939" t="e">
        <f>SQRT(($C$5/2)^2-($C$5/2)^2*'(OLD) bottom seam length'!H4939^2/($C$6/2)^2)</f>
        <v>#DIV/0!</v>
      </c>
      <c r="K4939" s="136">
        <f t="shared" si="763"/>
        <v>98560</v>
      </c>
      <c r="L4939" t="e">
        <f>SQRT(($C$5/2)^2-($C$5/2)^2*'(OLD) bottom seam length'!K4939^2/($C$6/2)^2)</f>
        <v>#DIV/0!</v>
      </c>
      <c r="O4939" s="136">
        <f t="shared" si="764"/>
        <v>98560</v>
      </c>
      <c r="P4939" t="b">
        <f t="shared" si="765"/>
        <v>0</v>
      </c>
      <c r="T4939" s="136">
        <f t="shared" si="766"/>
        <v>98540</v>
      </c>
      <c r="U4939" t="e">
        <f>SQRT(($U$6/2)^2-($U$6/2)^2*'(OLD) bottom seam length'!T4939^2/($U$7/2)^2)</f>
        <v>#VALUE!</v>
      </c>
      <c r="W4939" s="136">
        <f t="shared" si="767"/>
        <v>98540</v>
      </c>
      <c r="X4939" t="e">
        <f>SQRT(($U$6/2)^2-($U$6/2)^2*'(OLD) bottom seam length'!W4939^2/($U$7/2)^2)</f>
        <v>#VALUE!</v>
      </c>
      <c r="Z4939" s="136">
        <f t="shared" si="768"/>
        <v>98540</v>
      </c>
      <c r="AA4939" t="e">
        <f>SQRT(($U$6/2)^2-($U$6/2)^2*'(OLD) bottom seam length'!Z4939^2/($U$7/2)^2)</f>
        <v>#VALUE!</v>
      </c>
      <c r="AC4939" s="136">
        <f t="shared" si="769"/>
        <v>98540</v>
      </c>
      <c r="AD4939" t="e">
        <f>SQRT(($U$6/2)^2-($U$6/2)^2*'(OLD) bottom seam length'!AC4939^2/($U$7/2)^2)</f>
        <v>#VALUE!</v>
      </c>
    </row>
    <row r="4940" spans="2:30">
      <c r="B4940" s="136">
        <f t="shared" ref="B4940:B5003" si="770">B4939+$C$7</f>
        <v>98580</v>
      </c>
      <c r="C4940" t="e">
        <f>SQRT(($C$5/2)^2-($C$5/2)^2*'(OLD) bottom seam length'!B4940^2/($C$6/2)^2)</f>
        <v>#DIV/0!</v>
      </c>
      <c r="E4940" s="136">
        <f t="shared" ref="E4940:E5003" si="771">E4939+$C$7</f>
        <v>98580</v>
      </c>
      <c r="F4940" t="e">
        <f>SQRT(($C$5/2)^2-($C$5/2)^2*'(OLD) bottom seam length'!E4940^2/($C$6/2)^2)</f>
        <v>#DIV/0!</v>
      </c>
      <c r="H4940" s="136">
        <f t="shared" ref="H4940:H5003" si="772">H4939+$C$7</f>
        <v>98580</v>
      </c>
      <c r="I4940" t="e">
        <f>SQRT(($C$5/2)^2-($C$5/2)^2*'(OLD) bottom seam length'!H4940^2/($C$6/2)^2)</f>
        <v>#DIV/0!</v>
      </c>
      <c r="K4940" s="136">
        <f t="shared" ref="K4940:K5003" si="773">K4939+$C$7</f>
        <v>98580</v>
      </c>
      <c r="L4940" t="e">
        <f>SQRT(($C$5/2)^2-($C$5/2)^2*'(OLD) bottom seam length'!K4940^2/($C$6/2)^2)</f>
        <v>#DIV/0!</v>
      </c>
      <c r="O4940" s="136">
        <f t="shared" ref="O4940:O5003" si="774">O4939+$C$7</f>
        <v>98580</v>
      </c>
      <c r="P4940" t="b">
        <f t="shared" ref="P4940:P5003" si="775">IF(O4940&lt;=$P$6,$P$5)</f>
        <v>0</v>
      </c>
      <c r="T4940" s="136">
        <f t="shared" si="766"/>
        <v>98560</v>
      </c>
      <c r="U4940" t="e">
        <f>SQRT(($U$6/2)^2-($U$6/2)^2*'(OLD) bottom seam length'!T4940^2/($U$7/2)^2)</f>
        <v>#VALUE!</v>
      </c>
      <c r="W4940" s="136">
        <f t="shared" si="767"/>
        <v>98560</v>
      </c>
      <c r="X4940" t="e">
        <f>SQRT(($U$6/2)^2-($U$6/2)^2*'(OLD) bottom seam length'!W4940^2/($U$7/2)^2)</f>
        <v>#VALUE!</v>
      </c>
      <c r="Z4940" s="136">
        <f t="shared" si="768"/>
        <v>98560</v>
      </c>
      <c r="AA4940" t="e">
        <f>SQRT(($U$6/2)^2-($U$6/2)^2*'(OLD) bottom seam length'!Z4940^2/($U$7/2)^2)</f>
        <v>#VALUE!</v>
      </c>
      <c r="AC4940" s="136">
        <f t="shared" si="769"/>
        <v>98560</v>
      </c>
      <c r="AD4940" t="e">
        <f>SQRT(($U$6/2)^2-($U$6/2)^2*'(OLD) bottom seam length'!AC4940^2/($U$7/2)^2)</f>
        <v>#VALUE!</v>
      </c>
    </row>
    <row r="4941" spans="2:30">
      <c r="B4941" s="136">
        <f t="shared" si="770"/>
        <v>98600</v>
      </c>
      <c r="C4941" t="e">
        <f>SQRT(($C$5/2)^2-($C$5/2)^2*'(OLD) bottom seam length'!B4941^2/($C$6/2)^2)</f>
        <v>#DIV/0!</v>
      </c>
      <c r="E4941" s="136">
        <f t="shared" si="771"/>
        <v>98600</v>
      </c>
      <c r="F4941" t="e">
        <f>SQRT(($C$5/2)^2-($C$5/2)^2*'(OLD) bottom seam length'!E4941^2/($C$6/2)^2)</f>
        <v>#DIV/0!</v>
      </c>
      <c r="H4941" s="136">
        <f t="shared" si="772"/>
        <v>98600</v>
      </c>
      <c r="I4941" t="e">
        <f>SQRT(($C$5/2)^2-($C$5/2)^2*'(OLD) bottom seam length'!H4941^2/($C$6/2)^2)</f>
        <v>#DIV/0!</v>
      </c>
      <c r="K4941" s="136">
        <f t="shared" si="773"/>
        <v>98600</v>
      </c>
      <c r="L4941" t="e">
        <f>SQRT(($C$5/2)^2-($C$5/2)^2*'(OLD) bottom seam length'!K4941^2/($C$6/2)^2)</f>
        <v>#DIV/0!</v>
      </c>
      <c r="O4941" s="136">
        <f t="shared" si="774"/>
        <v>98600</v>
      </c>
      <c r="P4941" t="b">
        <f t="shared" si="775"/>
        <v>0</v>
      </c>
      <c r="T4941" s="136">
        <f t="shared" ref="T4941:T5004" si="776">T4940+$C$7</f>
        <v>98580</v>
      </c>
      <c r="U4941" t="e">
        <f>SQRT(($U$6/2)^2-($U$6/2)^2*'(OLD) bottom seam length'!T4941^2/($U$7/2)^2)</f>
        <v>#VALUE!</v>
      </c>
      <c r="W4941" s="136">
        <f t="shared" ref="W4941:W5004" si="777">W4940+$C$7</f>
        <v>98580</v>
      </c>
      <c r="X4941" t="e">
        <f>SQRT(($U$6/2)^2-($U$6/2)^2*'(OLD) bottom seam length'!W4941^2/($U$7/2)^2)</f>
        <v>#VALUE!</v>
      </c>
      <c r="Z4941" s="136">
        <f t="shared" ref="Z4941:Z5004" si="778">Z4940+$C$7</f>
        <v>98580</v>
      </c>
      <c r="AA4941" t="e">
        <f>SQRT(($U$6/2)^2-($U$6/2)^2*'(OLD) bottom seam length'!Z4941^2/($U$7/2)^2)</f>
        <v>#VALUE!</v>
      </c>
      <c r="AC4941" s="136">
        <f t="shared" ref="AC4941:AC5004" si="779">AC4940+$C$7</f>
        <v>98580</v>
      </c>
      <c r="AD4941" t="e">
        <f>SQRT(($U$6/2)^2-($U$6/2)^2*'(OLD) bottom seam length'!AC4941^2/($U$7/2)^2)</f>
        <v>#VALUE!</v>
      </c>
    </row>
    <row r="4942" spans="2:30">
      <c r="B4942" s="136">
        <f t="shared" si="770"/>
        <v>98620</v>
      </c>
      <c r="C4942" t="e">
        <f>SQRT(($C$5/2)^2-($C$5/2)^2*'(OLD) bottom seam length'!B4942^2/($C$6/2)^2)</f>
        <v>#DIV/0!</v>
      </c>
      <c r="E4942" s="136">
        <f t="shared" si="771"/>
        <v>98620</v>
      </c>
      <c r="F4942" t="e">
        <f>SQRT(($C$5/2)^2-($C$5/2)^2*'(OLD) bottom seam length'!E4942^2/($C$6/2)^2)</f>
        <v>#DIV/0!</v>
      </c>
      <c r="H4942" s="136">
        <f t="shared" si="772"/>
        <v>98620</v>
      </c>
      <c r="I4942" t="e">
        <f>SQRT(($C$5/2)^2-($C$5/2)^2*'(OLD) bottom seam length'!H4942^2/($C$6/2)^2)</f>
        <v>#DIV/0!</v>
      </c>
      <c r="K4942" s="136">
        <f t="shared" si="773"/>
        <v>98620</v>
      </c>
      <c r="L4942" t="e">
        <f>SQRT(($C$5/2)^2-($C$5/2)^2*'(OLD) bottom seam length'!K4942^2/($C$6/2)^2)</f>
        <v>#DIV/0!</v>
      </c>
      <c r="O4942" s="136">
        <f t="shared" si="774"/>
        <v>98620</v>
      </c>
      <c r="P4942" t="b">
        <f t="shared" si="775"/>
        <v>0</v>
      </c>
      <c r="T4942" s="136">
        <f t="shared" si="776"/>
        <v>98600</v>
      </c>
      <c r="U4942" t="e">
        <f>SQRT(($U$6/2)^2-($U$6/2)^2*'(OLD) bottom seam length'!T4942^2/($U$7/2)^2)</f>
        <v>#VALUE!</v>
      </c>
      <c r="W4942" s="136">
        <f t="shared" si="777"/>
        <v>98600</v>
      </c>
      <c r="X4942" t="e">
        <f>SQRT(($U$6/2)^2-($U$6/2)^2*'(OLD) bottom seam length'!W4942^2/($U$7/2)^2)</f>
        <v>#VALUE!</v>
      </c>
      <c r="Z4942" s="136">
        <f t="shared" si="778"/>
        <v>98600</v>
      </c>
      <c r="AA4942" t="e">
        <f>SQRT(($U$6/2)^2-($U$6/2)^2*'(OLD) bottom seam length'!Z4942^2/($U$7/2)^2)</f>
        <v>#VALUE!</v>
      </c>
      <c r="AC4942" s="136">
        <f t="shared" si="779"/>
        <v>98600</v>
      </c>
      <c r="AD4942" t="e">
        <f>SQRT(($U$6/2)^2-($U$6/2)^2*'(OLD) bottom seam length'!AC4942^2/($U$7/2)^2)</f>
        <v>#VALUE!</v>
      </c>
    </row>
    <row r="4943" spans="2:30">
      <c r="B4943" s="136">
        <f t="shared" si="770"/>
        <v>98640</v>
      </c>
      <c r="C4943" t="e">
        <f>SQRT(($C$5/2)^2-($C$5/2)^2*'(OLD) bottom seam length'!B4943^2/($C$6/2)^2)</f>
        <v>#DIV/0!</v>
      </c>
      <c r="E4943" s="136">
        <f t="shared" si="771"/>
        <v>98640</v>
      </c>
      <c r="F4943" t="e">
        <f>SQRT(($C$5/2)^2-($C$5/2)^2*'(OLD) bottom seam length'!E4943^2/($C$6/2)^2)</f>
        <v>#DIV/0!</v>
      </c>
      <c r="H4943" s="136">
        <f t="shared" si="772"/>
        <v>98640</v>
      </c>
      <c r="I4943" t="e">
        <f>SQRT(($C$5/2)^2-($C$5/2)^2*'(OLD) bottom seam length'!H4943^2/($C$6/2)^2)</f>
        <v>#DIV/0!</v>
      </c>
      <c r="K4943" s="136">
        <f t="shared" si="773"/>
        <v>98640</v>
      </c>
      <c r="L4943" t="e">
        <f>SQRT(($C$5/2)^2-($C$5/2)^2*'(OLD) bottom seam length'!K4943^2/($C$6/2)^2)</f>
        <v>#DIV/0!</v>
      </c>
      <c r="O4943" s="136">
        <f t="shared" si="774"/>
        <v>98640</v>
      </c>
      <c r="P4943" t="b">
        <f t="shared" si="775"/>
        <v>0</v>
      </c>
      <c r="T4943" s="136">
        <f t="shared" si="776"/>
        <v>98620</v>
      </c>
      <c r="U4943" t="e">
        <f>SQRT(($U$6/2)^2-($U$6/2)^2*'(OLD) bottom seam length'!T4943^2/($U$7/2)^2)</f>
        <v>#VALUE!</v>
      </c>
      <c r="W4943" s="136">
        <f t="shared" si="777"/>
        <v>98620</v>
      </c>
      <c r="X4943" t="e">
        <f>SQRT(($U$6/2)^2-($U$6/2)^2*'(OLD) bottom seam length'!W4943^2/($U$7/2)^2)</f>
        <v>#VALUE!</v>
      </c>
      <c r="Z4943" s="136">
        <f t="shared" si="778"/>
        <v>98620</v>
      </c>
      <c r="AA4943" t="e">
        <f>SQRT(($U$6/2)^2-($U$6/2)^2*'(OLD) bottom seam length'!Z4943^2/($U$7/2)^2)</f>
        <v>#VALUE!</v>
      </c>
      <c r="AC4943" s="136">
        <f t="shared" si="779"/>
        <v>98620</v>
      </c>
      <c r="AD4943" t="e">
        <f>SQRT(($U$6/2)^2-($U$6/2)^2*'(OLD) bottom seam length'!AC4943^2/($U$7/2)^2)</f>
        <v>#VALUE!</v>
      </c>
    </row>
    <row r="4944" spans="2:30">
      <c r="B4944" s="136">
        <f t="shared" si="770"/>
        <v>98660</v>
      </c>
      <c r="C4944" t="e">
        <f>SQRT(($C$5/2)^2-($C$5/2)^2*'(OLD) bottom seam length'!B4944^2/($C$6/2)^2)</f>
        <v>#DIV/0!</v>
      </c>
      <c r="E4944" s="136">
        <f t="shared" si="771"/>
        <v>98660</v>
      </c>
      <c r="F4944" t="e">
        <f>SQRT(($C$5/2)^2-($C$5/2)^2*'(OLD) bottom seam length'!E4944^2/($C$6/2)^2)</f>
        <v>#DIV/0!</v>
      </c>
      <c r="H4944" s="136">
        <f t="shared" si="772"/>
        <v>98660</v>
      </c>
      <c r="I4944" t="e">
        <f>SQRT(($C$5/2)^2-($C$5/2)^2*'(OLD) bottom seam length'!H4944^2/($C$6/2)^2)</f>
        <v>#DIV/0!</v>
      </c>
      <c r="K4944" s="136">
        <f t="shared" si="773"/>
        <v>98660</v>
      </c>
      <c r="L4944" t="e">
        <f>SQRT(($C$5/2)^2-($C$5/2)^2*'(OLD) bottom seam length'!K4944^2/($C$6/2)^2)</f>
        <v>#DIV/0!</v>
      </c>
      <c r="O4944" s="136">
        <f t="shared" si="774"/>
        <v>98660</v>
      </c>
      <c r="P4944" t="b">
        <f t="shared" si="775"/>
        <v>0</v>
      </c>
      <c r="T4944" s="136">
        <f t="shared" si="776"/>
        <v>98640</v>
      </c>
      <c r="U4944" t="e">
        <f>SQRT(($U$6/2)^2-($U$6/2)^2*'(OLD) bottom seam length'!T4944^2/($U$7/2)^2)</f>
        <v>#VALUE!</v>
      </c>
      <c r="W4944" s="136">
        <f t="shared" si="777"/>
        <v>98640</v>
      </c>
      <c r="X4944" t="e">
        <f>SQRT(($U$6/2)^2-($U$6/2)^2*'(OLD) bottom seam length'!W4944^2/($U$7/2)^2)</f>
        <v>#VALUE!</v>
      </c>
      <c r="Z4944" s="136">
        <f t="shared" si="778"/>
        <v>98640</v>
      </c>
      <c r="AA4944" t="e">
        <f>SQRT(($U$6/2)^2-($U$6/2)^2*'(OLD) bottom seam length'!Z4944^2/($U$7/2)^2)</f>
        <v>#VALUE!</v>
      </c>
      <c r="AC4944" s="136">
        <f t="shared" si="779"/>
        <v>98640</v>
      </c>
      <c r="AD4944" t="e">
        <f>SQRT(($U$6/2)^2-($U$6/2)^2*'(OLD) bottom seam length'!AC4944^2/($U$7/2)^2)</f>
        <v>#VALUE!</v>
      </c>
    </row>
    <row r="4945" spans="2:30">
      <c r="B4945" s="136">
        <f t="shared" si="770"/>
        <v>98680</v>
      </c>
      <c r="C4945" t="e">
        <f>SQRT(($C$5/2)^2-($C$5/2)^2*'(OLD) bottom seam length'!B4945^2/($C$6/2)^2)</f>
        <v>#DIV/0!</v>
      </c>
      <c r="E4945" s="136">
        <f t="shared" si="771"/>
        <v>98680</v>
      </c>
      <c r="F4945" t="e">
        <f>SQRT(($C$5/2)^2-($C$5/2)^2*'(OLD) bottom seam length'!E4945^2/($C$6/2)^2)</f>
        <v>#DIV/0!</v>
      </c>
      <c r="H4945" s="136">
        <f t="shared" si="772"/>
        <v>98680</v>
      </c>
      <c r="I4945" t="e">
        <f>SQRT(($C$5/2)^2-($C$5/2)^2*'(OLD) bottom seam length'!H4945^2/($C$6/2)^2)</f>
        <v>#DIV/0!</v>
      </c>
      <c r="K4945" s="136">
        <f t="shared" si="773"/>
        <v>98680</v>
      </c>
      <c r="L4945" t="e">
        <f>SQRT(($C$5/2)^2-($C$5/2)^2*'(OLD) bottom seam length'!K4945^2/($C$6/2)^2)</f>
        <v>#DIV/0!</v>
      </c>
      <c r="O4945" s="136">
        <f t="shared" si="774"/>
        <v>98680</v>
      </c>
      <c r="P4945" t="b">
        <f t="shared" si="775"/>
        <v>0</v>
      </c>
      <c r="T4945" s="136">
        <f t="shared" si="776"/>
        <v>98660</v>
      </c>
      <c r="U4945" t="e">
        <f>SQRT(($U$6/2)^2-($U$6/2)^2*'(OLD) bottom seam length'!T4945^2/($U$7/2)^2)</f>
        <v>#VALUE!</v>
      </c>
      <c r="W4945" s="136">
        <f t="shared" si="777"/>
        <v>98660</v>
      </c>
      <c r="X4945" t="e">
        <f>SQRT(($U$6/2)^2-($U$6/2)^2*'(OLD) bottom seam length'!W4945^2/($U$7/2)^2)</f>
        <v>#VALUE!</v>
      </c>
      <c r="Z4945" s="136">
        <f t="shared" si="778"/>
        <v>98660</v>
      </c>
      <c r="AA4945" t="e">
        <f>SQRT(($U$6/2)^2-($U$6/2)^2*'(OLD) bottom seam length'!Z4945^2/($U$7/2)^2)</f>
        <v>#VALUE!</v>
      </c>
      <c r="AC4945" s="136">
        <f t="shared" si="779"/>
        <v>98660</v>
      </c>
      <c r="AD4945" t="e">
        <f>SQRT(($U$6/2)^2-($U$6/2)^2*'(OLD) bottom seam length'!AC4945^2/($U$7/2)^2)</f>
        <v>#VALUE!</v>
      </c>
    </row>
    <row r="4946" spans="2:30">
      <c r="B4946" s="136">
        <f t="shared" si="770"/>
        <v>98700</v>
      </c>
      <c r="C4946" t="e">
        <f>SQRT(($C$5/2)^2-($C$5/2)^2*'(OLD) bottom seam length'!B4946^2/($C$6/2)^2)</f>
        <v>#DIV/0!</v>
      </c>
      <c r="E4946" s="136">
        <f t="shared" si="771"/>
        <v>98700</v>
      </c>
      <c r="F4946" t="e">
        <f>SQRT(($C$5/2)^2-($C$5/2)^2*'(OLD) bottom seam length'!E4946^2/($C$6/2)^2)</f>
        <v>#DIV/0!</v>
      </c>
      <c r="H4946" s="136">
        <f t="shared" si="772"/>
        <v>98700</v>
      </c>
      <c r="I4946" t="e">
        <f>SQRT(($C$5/2)^2-($C$5/2)^2*'(OLD) bottom seam length'!H4946^2/($C$6/2)^2)</f>
        <v>#DIV/0!</v>
      </c>
      <c r="K4946" s="136">
        <f t="shared" si="773"/>
        <v>98700</v>
      </c>
      <c r="L4946" t="e">
        <f>SQRT(($C$5/2)^2-($C$5/2)^2*'(OLD) bottom seam length'!K4946^2/($C$6/2)^2)</f>
        <v>#DIV/0!</v>
      </c>
      <c r="O4946" s="136">
        <f t="shared" si="774"/>
        <v>98700</v>
      </c>
      <c r="P4946" t="b">
        <f t="shared" si="775"/>
        <v>0</v>
      </c>
      <c r="T4946" s="136">
        <f t="shared" si="776"/>
        <v>98680</v>
      </c>
      <c r="U4946" t="e">
        <f>SQRT(($U$6/2)^2-($U$6/2)^2*'(OLD) bottom seam length'!T4946^2/($U$7/2)^2)</f>
        <v>#VALUE!</v>
      </c>
      <c r="W4946" s="136">
        <f t="shared" si="777"/>
        <v>98680</v>
      </c>
      <c r="X4946" t="e">
        <f>SQRT(($U$6/2)^2-($U$6/2)^2*'(OLD) bottom seam length'!W4946^2/($U$7/2)^2)</f>
        <v>#VALUE!</v>
      </c>
      <c r="Z4946" s="136">
        <f t="shared" si="778"/>
        <v>98680</v>
      </c>
      <c r="AA4946" t="e">
        <f>SQRT(($U$6/2)^2-($U$6/2)^2*'(OLD) bottom seam length'!Z4946^2/($U$7/2)^2)</f>
        <v>#VALUE!</v>
      </c>
      <c r="AC4946" s="136">
        <f t="shared" si="779"/>
        <v>98680</v>
      </c>
      <c r="AD4946" t="e">
        <f>SQRT(($U$6/2)^2-($U$6/2)^2*'(OLD) bottom seam length'!AC4946^2/($U$7/2)^2)</f>
        <v>#VALUE!</v>
      </c>
    </row>
    <row r="4947" spans="2:30">
      <c r="B4947" s="136">
        <f t="shared" si="770"/>
        <v>98720</v>
      </c>
      <c r="C4947" t="e">
        <f>SQRT(($C$5/2)^2-($C$5/2)^2*'(OLD) bottom seam length'!B4947^2/($C$6/2)^2)</f>
        <v>#DIV/0!</v>
      </c>
      <c r="E4947" s="136">
        <f t="shared" si="771"/>
        <v>98720</v>
      </c>
      <c r="F4947" t="e">
        <f>SQRT(($C$5/2)^2-($C$5/2)^2*'(OLD) bottom seam length'!E4947^2/($C$6/2)^2)</f>
        <v>#DIV/0!</v>
      </c>
      <c r="H4947" s="136">
        <f t="shared" si="772"/>
        <v>98720</v>
      </c>
      <c r="I4947" t="e">
        <f>SQRT(($C$5/2)^2-($C$5/2)^2*'(OLD) bottom seam length'!H4947^2/($C$6/2)^2)</f>
        <v>#DIV/0!</v>
      </c>
      <c r="K4947" s="136">
        <f t="shared" si="773"/>
        <v>98720</v>
      </c>
      <c r="L4947" t="e">
        <f>SQRT(($C$5/2)^2-($C$5/2)^2*'(OLD) bottom seam length'!K4947^2/($C$6/2)^2)</f>
        <v>#DIV/0!</v>
      </c>
      <c r="O4947" s="136">
        <f t="shared" si="774"/>
        <v>98720</v>
      </c>
      <c r="P4947" t="b">
        <f t="shared" si="775"/>
        <v>0</v>
      </c>
      <c r="T4947" s="136">
        <f t="shared" si="776"/>
        <v>98700</v>
      </c>
      <c r="U4947" t="e">
        <f>SQRT(($U$6/2)^2-($U$6/2)^2*'(OLD) bottom seam length'!T4947^2/($U$7/2)^2)</f>
        <v>#VALUE!</v>
      </c>
      <c r="W4947" s="136">
        <f t="shared" si="777"/>
        <v>98700</v>
      </c>
      <c r="X4947" t="e">
        <f>SQRT(($U$6/2)^2-($U$6/2)^2*'(OLD) bottom seam length'!W4947^2/($U$7/2)^2)</f>
        <v>#VALUE!</v>
      </c>
      <c r="Z4947" s="136">
        <f t="shared" si="778"/>
        <v>98700</v>
      </c>
      <c r="AA4947" t="e">
        <f>SQRT(($U$6/2)^2-($U$6/2)^2*'(OLD) bottom seam length'!Z4947^2/($U$7/2)^2)</f>
        <v>#VALUE!</v>
      </c>
      <c r="AC4947" s="136">
        <f t="shared" si="779"/>
        <v>98700</v>
      </c>
      <c r="AD4947" t="e">
        <f>SQRT(($U$6/2)^2-($U$6/2)^2*'(OLD) bottom seam length'!AC4947^2/($U$7/2)^2)</f>
        <v>#VALUE!</v>
      </c>
    </row>
    <row r="4948" spans="2:30">
      <c r="B4948" s="136">
        <f t="shared" si="770"/>
        <v>98740</v>
      </c>
      <c r="C4948" t="e">
        <f>SQRT(($C$5/2)^2-($C$5/2)^2*'(OLD) bottom seam length'!B4948^2/($C$6/2)^2)</f>
        <v>#DIV/0!</v>
      </c>
      <c r="E4948" s="136">
        <f t="shared" si="771"/>
        <v>98740</v>
      </c>
      <c r="F4948" t="e">
        <f>SQRT(($C$5/2)^2-($C$5/2)^2*'(OLD) bottom seam length'!E4948^2/($C$6/2)^2)</f>
        <v>#DIV/0!</v>
      </c>
      <c r="H4948" s="136">
        <f t="shared" si="772"/>
        <v>98740</v>
      </c>
      <c r="I4948" t="e">
        <f>SQRT(($C$5/2)^2-($C$5/2)^2*'(OLD) bottom seam length'!H4948^2/($C$6/2)^2)</f>
        <v>#DIV/0!</v>
      </c>
      <c r="K4948" s="136">
        <f t="shared" si="773"/>
        <v>98740</v>
      </c>
      <c r="L4948" t="e">
        <f>SQRT(($C$5/2)^2-($C$5/2)^2*'(OLD) bottom seam length'!K4948^2/($C$6/2)^2)</f>
        <v>#DIV/0!</v>
      </c>
      <c r="O4948" s="136">
        <f t="shared" si="774"/>
        <v>98740</v>
      </c>
      <c r="P4948" t="b">
        <f t="shared" si="775"/>
        <v>0</v>
      </c>
      <c r="T4948" s="136">
        <f t="shared" si="776"/>
        <v>98720</v>
      </c>
      <c r="U4948" t="e">
        <f>SQRT(($U$6/2)^2-($U$6/2)^2*'(OLD) bottom seam length'!T4948^2/($U$7/2)^2)</f>
        <v>#VALUE!</v>
      </c>
      <c r="W4948" s="136">
        <f t="shared" si="777"/>
        <v>98720</v>
      </c>
      <c r="X4948" t="e">
        <f>SQRT(($U$6/2)^2-($U$6/2)^2*'(OLD) bottom seam length'!W4948^2/($U$7/2)^2)</f>
        <v>#VALUE!</v>
      </c>
      <c r="Z4948" s="136">
        <f t="shared" si="778"/>
        <v>98720</v>
      </c>
      <c r="AA4948" t="e">
        <f>SQRT(($U$6/2)^2-($U$6/2)^2*'(OLD) bottom seam length'!Z4948^2/($U$7/2)^2)</f>
        <v>#VALUE!</v>
      </c>
      <c r="AC4948" s="136">
        <f t="shared" si="779"/>
        <v>98720</v>
      </c>
      <c r="AD4948" t="e">
        <f>SQRT(($U$6/2)^2-($U$6/2)^2*'(OLD) bottom seam length'!AC4948^2/($U$7/2)^2)</f>
        <v>#VALUE!</v>
      </c>
    </row>
    <row r="4949" spans="2:30">
      <c r="B4949" s="136">
        <f t="shared" si="770"/>
        <v>98760</v>
      </c>
      <c r="C4949" t="e">
        <f>SQRT(($C$5/2)^2-($C$5/2)^2*'(OLD) bottom seam length'!B4949^2/($C$6/2)^2)</f>
        <v>#DIV/0!</v>
      </c>
      <c r="E4949" s="136">
        <f t="shared" si="771"/>
        <v>98760</v>
      </c>
      <c r="F4949" t="e">
        <f>SQRT(($C$5/2)^2-($C$5/2)^2*'(OLD) bottom seam length'!E4949^2/($C$6/2)^2)</f>
        <v>#DIV/0!</v>
      </c>
      <c r="H4949" s="136">
        <f t="shared" si="772"/>
        <v>98760</v>
      </c>
      <c r="I4949" t="e">
        <f>SQRT(($C$5/2)^2-($C$5/2)^2*'(OLD) bottom seam length'!H4949^2/($C$6/2)^2)</f>
        <v>#DIV/0!</v>
      </c>
      <c r="K4949" s="136">
        <f t="shared" si="773"/>
        <v>98760</v>
      </c>
      <c r="L4949" t="e">
        <f>SQRT(($C$5/2)^2-($C$5/2)^2*'(OLD) bottom seam length'!K4949^2/($C$6/2)^2)</f>
        <v>#DIV/0!</v>
      </c>
      <c r="O4949" s="136">
        <f t="shared" si="774"/>
        <v>98760</v>
      </c>
      <c r="P4949" t="b">
        <f t="shared" si="775"/>
        <v>0</v>
      </c>
      <c r="T4949" s="136">
        <f t="shared" si="776"/>
        <v>98740</v>
      </c>
      <c r="U4949" t="e">
        <f>SQRT(($U$6/2)^2-($U$6/2)^2*'(OLD) bottom seam length'!T4949^2/($U$7/2)^2)</f>
        <v>#VALUE!</v>
      </c>
      <c r="W4949" s="136">
        <f t="shared" si="777"/>
        <v>98740</v>
      </c>
      <c r="X4949" t="e">
        <f>SQRT(($U$6/2)^2-($U$6/2)^2*'(OLD) bottom seam length'!W4949^2/($U$7/2)^2)</f>
        <v>#VALUE!</v>
      </c>
      <c r="Z4949" s="136">
        <f t="shared" si="778"/>
        <v>98740</v>
      </c>
      <c r="AA4949" t="e">
        <f>SQRT(($U$6/2)^2-($U$6/2)^2*'(OLD) bottom seam length'!Z4949^2/($U$7/2)^2)</f>
        <v>#VALUE!</v>
      </c>
      <c r="AC4949" s="136">
        <f t="shared" si="779"/>
        <v>98740</v>
      </c>
      <c r="AD4949" t="e">
        <f>SQRT(($U$6/2)^2-($U$6/2)^2*'(OLD) bottom seam length'!AC4949^2/($U$7/2)^2)</f>
        <v>#VALUE!</v>
      </c>
    </row>
    <row r="4950" spans="2:30">
      <c r="B4950" s="136">
        <f t="shared" si="770"/>
        <v>98780</v>
      </c>
      <c r="C4950" t="e">
        <f>SQRT(($C$5/2)^2-($C$5/2)^2*'(OLD) bottom seam length'!B4950^2/($C$6/2)^2)</f>
        <v>#DIV/0!</v>
      </c>
      <c r="E4950" s="136">
        <f t="shared" si="771"/>
        <v>98780</v>
      </c>
      <c r="F4950" t="e">
        <f>SQRT(($C$5/2)^2-($C$5/2)^2*'(OLD) bottom seam length'!E4950^2/($C$6/2)^2)</f>
        <v>#DIV/0!</v>
      </c>
      <c r="H4950" s="136">
        <f t="shared" si="772"/>
        <v>98780</v>
      </c>
      <c r="I4950" t="e">
        <f>SQRT(($C$5/2)^2-($C$5/2)^2*'(OLD) bottom seam length'!H4950^2/($C$6/2)^2)</f>
        <v>#DIV/0!</v>
      </c>
      <c r="K4950" s="136">
        <f t="shared" si="773"/>
        <v>98780</v>
      </c>
      <c r="L4950" t="e">
        <f>SQRT(($C$5/2)^2-($C$5/2)^2*'(OLD) bottom seam length'!K4950^2/($C$6/2)^2)</f>
        <v>#DIV/0!</v>
      </c>
      <c r="O4950" s="136">
        <f t="shared" si="774"/>
        <v>98780</v>
      </c>
      <c r="P4950" t="b">
        <f t="shared" si="775"/>
        <v>0</v>
      </c>
      <c r="T4950" s="136">
        <f t="shared" si="776"/>
        <v>98760</v>
      </c>
      <c r="U4950" t="e">
        <f>SQRT(($U$6/2)^2-($U$6/2)^2*'(OLD) bottom seam length'!T4950^2/($U$7/2)^2)</f>
        <v>#VALUE!</v>
      </c>
      <c r="W4950" s="136">
        <f t="shared" si="777"/>
        <v>98760</v>
      </c>
      <c r="X4950" t="e">
        <f>SQRT(($U$6/2)^2-($U$6/2)^2*'(OLD) bottom seam length'!W4950^2/($U$7/2)^2)</f>
        <v>#VALUE!</v>
      </c>
      <c r="Z4950" s="136">
        <f t="shared" si="778"/>
        <v>98760</v>
      </c>
      <c r="AA4950" t="e">
        <f>SQRT(($U$6/2)^2-($U$6/2)^2*'(OLD) bottom seam length'!Z4950^2/($U$7/2)^2)</f>
        <v>#VALUE!</v>
      </c>
      <c r="AC4950" s="136">
        <f t="shared" si="779"/>
        <v>98760</v>
      </c>
      <c r="AD4950" t="e">
        <f>SQRT(($U$6/2)^2-($U$6/2)^2*'(OLD) bottom seam length'!AC4950^2/($U$7/2)^2)</f>
        <v>#VALUE!</v>
      </c>
    </row>
    <row r="4951" spans="2:30">
      <c r="B4951" s="136">
        <f t="shared" si="770"/>
        <v>98800</v>
      </c>
      <c r="C4951" t="e">
        <f>SQRT(($C$5/2)^2-($C$5/2)^2*'(OLD) bottom seam length'!B4951^2/($C$6/2)^2)</f>
        <v>#DIV/0!</v>
      </c>
      <c r="E4951" s="136">
        <f t="shared" si="771"/>
        <v>98800</v>
      </c>
      <c r="F4951" t="e">
        <f>SQRT(($C$5/2)^2-($C$5/2)^2*'(OLD) bottom seam length'!E4951^2/($C$6/2)^2)</f>
        <v>#DIV/0!</v>
      </c>
      <c r="H4951" s="136">
        <f t="shared" si="772"/>
        <v>98800</v>
      </c>
      <c r="I4951" t="e">
        <f>SQRT(($C$5/2)^2-($C$5/2)^2*'(OLD) bottom seam length'!H4951^2/($C$6/2)^2)</f>
        <v>#DIV/0!</v>
      </c>
      <c r="K4951" s="136">
        <f t="shared" si="773"/>
        <v>98800</v>
      </c>
      <c r="L4951" t="e">
        <f>SQRT(($C$5/2)^2-($C$5/2)^2*'(OLD) bottom seam length'!K4951^2/($C$6/2)^2)</f>
        <v>#DIV/0!</v>
      </c>
      <c r="O4951" s="136">
        <f t="shared" si="774"/>
        <v>98800</v>
      </c>
      <c r="P4951" t="b">
        <f t="shared" si="775"/>
        <v>0</v>
      </c>
      <c r="T4951" s="136">
        <f t="shared" si="776"/>
        <v>98780</v>
      </c>
      <c r="U4951" t="e">
        <f>SQRT(($U$6/2)^2-($U$6/2)^2*'(OLD) bottom seam length'!T4951^2/($U$7/2)^2)</f>
        <v>#VALUE!</v>
      </c>
      <c r="W4951" s="136">
        <f t="shared" si="777"/>
        <v>98780</v>
      </c>
      <c r="X4951" t="e">
        <f>SQRT(($U$6/2)^2-($U$6/2)^2*'(OLD) bottom seam length'!W4951^2/($U$7/2)^2)</f>
        <v>#VALUE!</v>
      </c>
      <c r="Z4951" s="136">
        <f t="shared" si="778"/>
        <v>98780</v>
      </c>
      <c r="AA4951" t="e">
        <f>SQRT(($U$6/2)^2-($U$6/2)^2*'(OLD) bottom seam length'!Z4951^2/($U$7/2)^2)</f>
        <v>#VALUE!</v>
      </c>
      <c r="AC4951" s="136">
        <f t="shared" si="779"/>
        <v>98780</v>
      </c>
      <c r="AD4951" t="e">
        <f>SQRT(($U$6/2)^2-($U$6/2)^2*'(OLD) bottom seam length'!AC4951^2/($U$7/2)^2)</f>
        <v>#VALUE!</v>
      </c>
    </row>
    <row r="4952" spans="2:30">
      <c r="B4952" s="136">
        <f t="shared" si="770"/>
        <v>98820</v>
      </c>
      <c r="C4952" t="e">
        <f>SQRT(($C$5/2)^2-($C$5/2)^2*'(OLD) bottom seam length'!B4952^2/($C$6/2)^2)</f>
        <v>#DIV/0!</v>
      </c>
      <c r="E4952" s="136">
        <f t="shared" si="771"/>
        <v>98820</v>
      </c>
      <c r="F4952" t="e">
        <f>SQRT(($C$5/2)^2-($C$5/2)^2*'(OLD) bottom seam length'!E4952^2/($C$6/2)^2)</f>
        <v>#DIV/0!</v>
      </c>
      <c r="H4952" s="136">
        <f t="shared" si="772"/>
        <v>98820</v>
      </c>
      <c r="I4952" t="e">
        <f>SQRT(($C$5/2)^2-($C$5/2)^2*'(OLD) bottom seam length'!H4952^2/($C$6/2)^2)</f>
        <v>#DIV/0!</v>
      </c>
      <c r="K4952" s="136">
        <f t="shared" si="773"/>
        <v>98820</v>
      </c>
      <c r="L4952" t="e">
        <f>SQRT(($C$5/2)^2-($C$5/2)^2*'(OLD) bottom seam length'!K4952^2/($C$6/2)^2)</f>
        <v>#DIV/0!</v>
      </c>
      <c r="O4952" s="136">
        <f t="shared" si="774"/>
        <v>98820</v>
      </c>
      <c r="P4952" t="b">
        <f t="shared" si="775"/>
        <v>0</v>
      </c>
      <c r="T4952" s="136">
        <f t="shared" si="776"/>
        <v>98800</v>
      </c>
      <c r="U4952" t="e">
        <f>SQRT(($U$6/2)^2-($U$6/2)^2*'(OLD) bottom seam length'!T4952^2/($U$7/2)^2)</f>
        <v>#VALUE!</v>
      </c>
      <c r="W4952" s="136">
        <f t="shared" si="777"/>
        <v>98800</v>
      </c>
      <c r="X4952" t="e">
        <f>SQRT(($U$6/2)^2-($U$6/2)^2*'(OLD) bottom seam length'!W4952^2/($U$7/2)^2)</f>
        <v>#VALUE!</v>
      </c>
      <c r="Z4952" s="136">
        <f t="shared" si="778"/>
        <v>98800</v>
      </c>
      <c r="AA4952" t="e">
        <f>SQRT(($U$6/2)^2-($U$6/2)^2*'(OLD) bottom seam length'!Z4952^2/($U$7/2)^2)</f>
        <v>#VALUE!</v>
      </c>
      <c r="AC4952" s="136">
        <f t="shared" si="779"/>
        <v>98800</v>
      </c>
      <c r="AD4952" t="e">
        <f>SQRT(($U$6/2)^2-($U$6/2)^2*'(OLD) bottom seam length'!AC4952^2/($U$7/2)^2)</f>
        <v>#VALUE!</v>
      </c>
    </row>
    <row r="4953" spans="2:30">
      <c r="B4953" s="136">
        <f t="shared" si="770"/>
        <v>98840</v>
      </c>
      <c r="C4953" t="e">
        <f>SQRT(($C$5/2)^2-($C$5/2)^2*'(OLD) bottom seam length'!B4953^2/($C$6/2)^2)</f>
        <v>#DIV/0!</v>
      </c>
      <c r="E4953" s="136">
        <f t="shared" si="771"/>
        <v>98840</v>
      </c>
      <c r="F4953" t="e">
        <f>SQRT(($C$5/2)^2-($C$5/2)^2*'(OLD) bottom seam length'!E4953^2/($C$6/2)^2)</f>
        <v>#DIV/0!</v>
      </c>
      <c r="H4953" s="136">
        <f t="shared" si="772"/>
        <v>98840</v>
      </c>
      <c r="I4953" t="e">
        <f>SQRT(($C$5/2)^2-($C$5/2)^2*'(OLD) bottom seam length'!H4953^2/($C$6/2)^2)</f>
        <v>#DIV/0!</v>
      </c>
      <c r="K4953" s="136">
        <f t="shared" si="773"/>
        <v>98840</v>
      </c>
      <c r="L4953" t="e">
        <f>SQRT(($C$5/2)^2-($C$5/2)^2*'(OLD) bottom seam length'!K4953^2/($C$6/2)^2)</f>
        <v>#DIV/0!</v>
      </c>
      <c r="O4953" s="136">
        <f t="shared" si="774"/>
        <v>98840</v>
      </c>
      <c r="P4953" t="b">
        <f t="shared" si="775"/>
        <v>0</v>
      </c>
      <c r="T4953" s="136">
        <f t="shared" si="776"/>
        <v>98820</v>
      </c>
      <c r="U4953" t="e">
        <f>SQRT(($U$6/2)^2-($U$6/2)^2*'(OLD) bottom seam length'!T4953^2/($U$7/2)^2)</f>
        <v>#VALUE!</v>
      </c>
      <c r="W4953" s="136">
        <f t="shared" si="777"/>
        <v>98820</v>
      </c>
      <c r="X4953" t="e">
        <f>SQRT(($U$6/2)^2-($U$6/2)^2*'(OLD) bottom seam length'!W4953^2/($U$7/2)^2)</f>
        <v>#VALUE!</v>
      </c>
      <c r="Z4953" s="136">
        <f t="shared" si="778"/>
        <v>98820</v>
      </c>
      <c r="AA4953" t="e">
        <f>SQRT(($U$6/2)^2-($U$6/2)^2*'(OLD) bottom seam length'!Z4953^2/($U$7/2)^2)</f>
        <v>#VALUE!</v>
      </c>
      <c r="AC4953" s="136">
        <f t="shared" si="779"/>
        <v>98820</v>
      </c>
      <c r="AD4953" t="e">
        <f>SQRT(($U$6/2)^2-($U$6/2)^2*'(OLD) bottom seam length'!AC4953^2/($U$7/2)^2)</f>
        <v>#VALUE!</v>
      </c>
    </row>
    <row r="4954" spans="2:30">
      <c r="B4954" s="136">
        <f t="shared" si="770"/>
        <v>98860</v>
      </c>
      <c r="C4954" t="e">
        <f>SQRT(($C$5/2)^2-($C$5/2)^2*'(OLD) bottom seam length'!B4954^2/($C$6/2)^2)</f>
        <v>#DIV/0!</v>
      </c>
      <c r="E4954" s="136">
        <f t="shared" si="771"/>
        <v>98860</v>
      </c>
      <c r="F4954" t="e">
        <f>SQRT(($C$5/2)^2-($C$5/2)^2*'(OLD) bottom seam length'!E4954^2/($C$6/2)^2)</f>
        <v>#DIV/0!</v>
      </c>
      <c r="H4954" s="136">
        <f t="shared" si="772"/>
        <v>98860</v>
      </c>
      <c r="I4954" t="e">
        <f>SQRT(($C$5/2)^2-($C$5/2)^2*'(OLD) bottom seam length'!H4954^2/($C$6/2)^2)</f>
        <v>#DIV/0!</v>
      </c>
      <c r="K4954" s="136">
        <f t="shared" si="773"/>
        <v>98860</v>
      </c>
      <c r="L4954" t="e">
        <f>SQRT(($C$5/2)^2-($C$5/2)^2*'(OLD) bottom seam length'!K4954^2/($C$6/2)^2)</f>
        <v>#DIV/0!</v>
      </c>
      <c r="O4954" s="136">
        <f t="shared" si="774"/>
        <v>98860</v>
      </c>
      <c r="P4954" t="b">
        <f t="shared" si="775"/>
        <v>0</v>
      </c>
      <c r="T4954" s="136">
        <f t="shared" si="776"/>
        <v>98840</v>
      </c>
      <c r="U4954" t="e">
        <f>SQRT(($U$6/2)^2-($U$6/2)^2*'(OLD) bottom seam length'!T4954^2/($U$7/2)^2)</f>
        <v>#VALUE!</v>
      </c>
      <c r="W4954" s="136">
        <f t="shared" si="777"/>
        <v>98840</v>
      </c>
      <c r="X4954" t="e">
        <f>SQRT(($U$6/2)^2-($U$6/2)^2*'(OLD) bottom seam length'!W4954^2/($U$7/2)^2)</f>
        <v>#VALUE!</v>
      </c>
      <c r="Z4954" s="136">
        <f t="shared" si="778"/>
        <v>98840</v>
      </c>
      <c r="AA4954" t="e">
        <f>SQRT(($U$6/2)^2-($U$6/2)^2*'(OLD) bottom seam length'!Z4954^2/($U$7/2)^2)</f>
        <v>#VALUE!</v>
      </c>
      <c r="AC4954" s="136">
        <f t="shared" si="779"/>
        <v>98840</v>
      </c>
      <c r="AD4954" t="e">
        <f>SQRT(($U$6/2)^2-($U$6/2)^2*'(OLD) bottom seam length'!AC4954^2/($U$7/2)^2)</f>
        <v>#VALUE!</v>
      </c>
    </row>
    <row r="4955" spans="2:30">
      <c r="B4955" s="136">
        <f t="shared" si="770"/>
        <v>98880</v>
      </c>
      <c r="C4955" t="e">
        <f>SQRT(($C$5/2)^2-($C$5/2)^2*'(OLD) bottom seam length'!B4955^2/($C$6/2)^2)</f>
        <v>#DIV/0!</v>
      </c>
      <c r="E4955" s="136">
        <f t="shared" si="771"/>
        <v>98880</v>
      </c>
      <c r="F4955" t="e">
        <f>SQRT(($C$5/2)^2-($C$5/2)^2*'(OLD) bottom seam length'!E4955^2/($C$6/2)^2)</f>
        <v>#DIV/0!</v>
      </c>
      <c r="H4955" s="136">
        <f t="shared" si="772"/>
        <v>98880</v>
      </c>
      <c r="I4955" t="e">
        <f>SQRT(($C$5/2)^2-($C$5/2)^2*'(OLD) bottom seam length'!H4955^2/($C$6/2)^2)</f>
        <v>#DIV/0!</v>
      </c>
      <c r="K4955" s="136">
        <f t="shared" si="773"/>
        <v>98880</v>
      </c>
      <c r="L4955" t="e">
        <f>SQRT(($C$5/2)^2-($C$5/2)^2*'(OLD) bottom seam length'!K4955^2/($C$6/2)^2)</f>
        <v>#DIV/0!</v>
      </c>
      <c r="O4955" s="136">
        <f t="shared" si="774"/>
        <v>98880</v>
      </c>
      <c r="P4955" t="b">
        <f t="shared" si="775"/>
        <v>0</v>
      </c>
      <c r="T4955" s="136">
        <f t="shared" si="776"/>
        <v>98860</v>
      </c>
      <c r="U4955" t="e">
        <f>SQRT(($U$6/2)^2-($U$6/2)^2*'(OLD) bottom seam length'!T4955^2/($U$7/2)^2)</f>
        <v>#VALUE!</v>
      </c>
      <c r="W4955" s="136">
        <f t="shared" si="777"/>
        <v>98860</v>
      </c>
      <c r="X4955" t="e">
        <f>SQRT(($U$6/2)^2-($U$6/2)^2*'(OLD) bottom seam length'!W4955^2/($U$7/2)^2)</f>
        <v>#VALUE!</v>
      </c>
      <c r="Z4955" s="136">
        <f t="shared" si="778"/>
        <v>98860</v>
      </c>
      <c r="AA4955" t="e">
        <f>SQRT(($U$6/2)^2-($U$6/2)^2*'(OLD) bottom seam length'!Z4955^2/($U$7/2)^2)</f>
        <v>#VALUE!</v>
      </c>
      <c r="AC4955" s="136">
        <f t="shared" si="779"/>
        <v>98860</v>
      </c>
      <c r="AD4955" t="e">
        <f>SQRT(($U$6/2)^2-($U$6/2)^2*'(OLD) bottom seam length'!AC4955^2/($U$7/2)^2)</f>
        <v>#VALUE!</v>
      </c>
    </row>
    <row r="4956" spans="2:30">
      <c r="B4956" s="136">
        <f t="shared" si="770"/>
        <v>98900</v>
      </c>
      <c r="C4956" t="e">
        <f>SQRT(($C$5/2)^2-($C$5/2)^2*'(OLD) bottom seam length'!B4956^2/($C$6/2)^2)</f>
        <v>#DIV/0!</v>
      </c>
      <c r="E4956" s="136">
        <f t="shared" si="771"/>
        <v>98900</v>
      </c>
      <c r="F4956" t="e">
        <f>SQRT(($C$5/2)^2-($C$5/2)^2*'(OLD) bottom seam length'!E4956^2/($C$6/2)^2)</f>
        <v>#DIV/0!</v>
      </c>
      <c r="H4956" s="136">
        <f t="shared" si="772"/>
        <v>98900</v>
      </c>
      <c r="I4956" t="e">
        <f>SQRT(($C$5/2)^2-($C$5/2)^2*'(OLD) bottom seam length'!H4956^2/($C$6/2)^2)</f>
        <v>#DIV/0!</v>
      </c>
      <c r="K4956" s="136">
        <f t="shared" si="773"/>
        <v>98900</v>
      </c>
      <c r="L4956" t="e">
        <f>SQRT(($C$5/2)^2-($C$5/2)^2*'(OLD) bottom seam length'!K4956^2/($C$6/2)^2)</f>
        <v>#DIV/0!</v>
      </c>
      <c r="O4956" s="136">
        <f t="shared" si="774"/>
        <v>98900</v>
      </c>
      <c r="P4956" t="b">
        <f t="shared" si="775"/>
        <v>0</v>
      </c>
      <c r="T4956" s="136">
        <f t="shared" si="776"/>
        <v>98880</v>
      </c>
      <c r="U4956" t="e">
        <f>SQRT(($U$6/2)^2-($U$6/2)^2*'(OLD) bottom seam length'!T4956^2/($U$7/2)^2)</f>
        <v>#VALUE!</v>
      </c>
      <c r="W4956" s="136">
        <f t="shared" si="777"/>
        <v>98880</v>
      </c>
      <c r="X4956" t="e">
        <f>SQRT(($U$6/2)^2-($U$6/2)^2*'(OLD) bottom seam length'!W4956^2/($U$7/2)^2)</f>
        <v>#VALUE!</v>
      </c>
      <c r="Z4956" s="136">
        <f t="shared" si="778"/>
        <v>98880</v>
      </c>
      <c r="AA4956" t="e">
        <f>SQRT(($U$6/2)^2-($U$6/2)^2*'(OLD) bottom seam length'!Z4956^2/($U$7/2)^2)</f>
        <v>#VALUE!</v>
      </c>
      <c r="AC4956" s="136">
        <f t="shared" si="779"/>
        <v>98880</v>
      </c>
      <c r="AD4956" t="e">
        <f>SQRT(($U$6/2)^2-($U$6/2)^2*'(OLD) bottom seam length'!AC4956^2/($U$7/2)^2)</f>
        <v>#VALUE!</v>
      </c>
    </row>
    <row r="4957" spans="2:30">
      <c r="B4957" s="136">
        <f t="shared" si="770"/>
        <v>98920</v>
      </c>
      <c r="C4957" t="e">
        <f>SQRT(($C$5/2)^2-($C$5/2)^2*'(OLD) bottom seam length'!B4957^2/($C$6/2)^2)</f>
        <v>#DIV/0!</v>
      </c>
      <c r="E4957" s="136">
        <f t="shared" si="771"/>
        <v>98920</v>
      </c>
      <c r="F4957" t="e">
        <f>SQRT(($C$5/2)^2-($C$5/2)^2*'(OLD) bottom seam length'!E4957^2/($C$6/2)^2)</f>
        <v>#DIV/0!</v>
      </c>
      <c r="H4957" s="136">
        <f t="shared" si="772"/>
        <v>98920</v>
      </c>
      <c r="I4957" t="e">
        <f>SQRT(($C$5/2)^2-($C$5/2)^2*'(OLD) bottom seam length'!H4957^2/($C$6/2)^2)</f>
        <v>#DIV/0!</v>
      </c>
      <c r="K4957" s="136">
        <f t="shared" si="773"/>
        <v>98920</v>
      </c>
      <c r="L4957" t="e">
        <f>SQRT(($C$5/2)^2-($C$5/2)^2*'(OLD) bottom seam length'!K4957^2/($C$6/2)^2)</f>
        <v>#DIV/0!</v>
      </c>
      <c r="O4957" s="136">
        <f t="shared" si="774"/>
        <v>98920</v>
      </c>
      <c r="P4957" t="b">
        <f t="shared" si="775"/>
        <v>0</v>
      </c>
      <c r="T4957" s="136">
        <f t="shared" si="776"/>
        <v>98900</v>
      </c>
      <c r="U4957" t="e">
        <f>SQRT(($U$6/2)^2-($U$6/2)^2*'(OLD) bottom seam length'!T4957^2/($U$7/2)^2)</f>
        <v>#VALUE!</v>
      </c>
      <c r="W4957" s="136">
        <f t="shared" si="777"/>
        <v>98900</v>
      </c>
      <c r="X4957" t="e">
        <f>SQRT(($U$6/2)^2-($U$6/2)^2*'(OLD) bottom seam length'!W4957^2/($U$7/2)^2)</f>
        <v>#VALUE!</v>
      </c>
      <c r="Z4957" s="136">
        <f t="shared" si="778"/>
        <v>98900</v>
      </c>
      <c r="AA4957" t="e">
        <f>SQRT(($U$6/2)^2-($U$6/2)^2*'(OLD) bottom seam length'!Z4957^2/($U$7/2)^2)</f>
        <v>#VALUE!</v>
      </c>
      <c r="AC4957" s="136">
        <f t="shared" si="779"/>
        <v>98900</v>
      </c>
      <c r="AD4957" t="e">
        <f>SQRT(($U$6/2)^2-($U$6/2)^2*'(OLD) bottom seam length'!AC4957^2/($U$7/2)^2)</f>
        <v>#VALUE!</v>
      </c>
    </row>
    <row r="4958" spans="2:30">
      <c r="B4958" s="136">
        <f t="shared" si="770"/>
        <v>98940</v>
      </c>
      <c r="C4958" t="e">
        <f>SQRT(($C$5/2)^2-($C$5/2)^2*'(OLD) bottom seam length'!B4958^2/($C$6/2)^2)</f>
        <v>#DIV/0!</v>
      </c>
      <c r="E4958" s="136">
        <f t="shared" si="771"/>
        <v>98940</v>
      </c>
      <c r="F4958" t="e">
        <f>SQRT(($C$5/2)^2-($C$5/2)^2*'(OLD) bottom seam length'!E4958^2/($C$6/2)^2)</f>
        <v>#DIV/0!</v>
      </c>
      <c r="H4958" s="136">
        <f t="shared" si="772"/>
        <v>98940</v>
      </c>
      <c r="I4958" t="e">
        <f>SQRT(($C$5/2)^2-($C$5/2)^2*'(OLD) bottom seam length'!H4958^2/($C$6/2)^2)</f>
        <v>#DIV/0!</v>
      </c>
      <c r="K4958" s="136">
        <f t="shared" si="773"/>
        <v>98940</v>
      </c>
      <c r="L4958" t="e">
        <f>SQRT(($C$5/2)^2-($C$5/2)^2*'(OLD) bottom seam length'!K4958^2/($C$6/2)^2)</f>
        <v>#DIV/0!</v>
      </c>
      <c r="O4958" s="136">
        <f t="shared" si="774"/>
        <v>98940</v>
      </c>
      <c r="P4958" t="b">
        <f t="shared" si="775"/>
        <v>0</v>
      </c>
      <c r="T4958" s="136">
        <f t="shared" si="776"/>
        <v>98920</v>
      </c>
      <c r="U4958" t="e">
        <f>SQRT(($U$6/2)^2-($U$6/2)^2*'(OLD) bottom seam length'!T4958^2/($U$7/2)^2)</f>
        <v>#VALUE!</v>
      </c>
      <c r="W4958" s="136">
        <f t="shared" si="777"/>
        <v>98920</v>
      </c>
      <c r="X4958" t="e">
        <f>SQRT(($U$6/2)^2-($U$6/2)^2*'(OLD) bottom seam length'!W4958^2/($U$7/2)^2)</f>
        <v>#VALUE!</v>
      </c>
      <c r="Z4958" s="136">
        <f t="shared" si="778"/>
        <v>98920</v>
      </c>
      <c r="AA4958" t="e">
        <f>SQRT(($U$6/2)^2-($U$6/2)^2*'(OLD) bottom seam length'!Z4958^2/($U$7/2)^2)</f>
        <v>#VALUE!</v>
      </c>
      <c r="AC4958" s="136">
        <f t="shared" si="779"/>
        <v>98920</v>
      </c>
      <c r="AD4958" t="e">
        <f>SQRT(($U$6/2)^2-($U$6/2)^2*'(OLD) bottom seam length'!AC4958^2/($U$7/2)^2)</f>
        <v>#VALUE!</v>
      </c>
    </row>
    <row r="4959" spans="2:30">
      <c r="B4959" s="136">
        <f t="shared" si="770"/>
        <v>98960</v>
      </c>
      <c r="C4959" t="e">
        <f>SQRT(($C$5/2)^2-($C$5/2)^2*'(OLD) bottom seam length'!B4959^2/($C$6/2)^2)</f>
        <v>#DIV/0!</v>
      </c>
      <c r="E4959" s="136">
        <f t="shared" si="771"/>
        <v>98960</v>
      </c>
      <c r="F4959" t="e">
        <f>SQRT(($C$5/2)^2-($C$5/2)^2*'(OLD) bottom seam length'!E4959^2/($C$6/2)^2)</f>
        <v>#DIV/0!</v>
      </c>
      <c r="H4959" s="136">
        <f t="shared" si="772"/>
        <v>98960</v>
      </c>
      <c r="I4959" t="e">
        <f>SQRT(($C$5/2)^2-($C$5/2)^2*'(OLD) bottom seam length'!H4959^2/($C$6/2)^2)</f>
        <v>#DIV/0!</v>
      </c>
      <c r="K4959" s="136">
        <f t="shared" si="773"/>
        <v>98960</v>
      </c>
      <c r="L4959" t="e">
        <f>SQRT(($C$5/2)^2-($C$5/2)^2*'(OLD) bottom seam length'!K4959^2/($C$6/2)^2)</f>
        <v>#DIV/0!</v>
      </c>
      <c r="O4959" s="136">
        <f t="shared" si="774"/>
        <v>98960</v>
      </c>
      <c r="P4959" t="b">
        <f t="shared" si="775"/>
        <v>0</v>
      </c>
      <c r="T4959" s="136">
        <f t="shared" si="776"/>
        <v>98940</v>
      </c>
      <c r="U4959" t="e">
        <f>SQRT(($U$6/2)^2-($U$6/2)^2*'(OLD) bottom seam length'!T4959^2/($U$7/2)^2)</f>
        <v>#VALUE!</v>
      </c>
      <c r="W4959" s="136">
        <f t="shared" si="777"/>
        <v>98940</v>
      </c>
      <c r="X4959" t="e">
        <f>SQRT(($U$6/2)^2-($U$6/2)^2*'(OLD) bottom seam length'!W4959^2/($U$7/2)^2)</f>
        <v>#VALUE!</v>
      </c>
      <c r="Z4959" s="136">
        <f t="shared" si="778"/>
        <v>98940</v>
      </c>
      <c r="AA4959" t="e">
        <f>SQRT(($U$6/2)^2-($U$6/2)^2*'(OLD) bottom seam length'!Z4959^2/($U$7/2)^2)</f>
        <v>#VALUE!</v>
      </c>
      <c r="AC4959" s="136">
        <f t="shared" si="779"/>
        <v>98940</v>
      </c>
      <c r="AD4959" t="e">
        <f>SQRT(($U$6/2)^2-($U$6/2)^2*'(OLD) bottom seam length'!AC4959^2/($U$7/2)^2)</f>
        <v>#VALUE!</v>
      </c>
    </row>
    <row r="4960" spans="2:30">
      <c r="B4960" s="136">
        <f t="shared" si="770"/>
        <v>98980</v>
      </c>
      <c r="C4960" t="e">
        <f>SQRT(($C$5/2)^2-($C$5/2)^2*'(OLD) bottom seam length'!B4960^2/($C$6/2)^2)</f>
        <v>#DIV/0!</v>
      </c>
      <c r="E4960" s="136">
        <f t="shared" si="771"/>
        <v>98980</v>
      </c>
      <c r="F4960" t="e">
        <f>SQRT(($C$5/2)^2-($C$5/2)^2*'(OLD) bottom seam length'!E4960^2/($C$6/2)^2)</f>
        <v>#DIV/0!</v>
      </c>
      <c r="H4960" s="136">
        <f t="shared" si="772"/>
        <v>98980</v>
      </c>
      <c r="I4960" t="e">
        <f>SQRT(($C$5/2)^2-($C$5/2)^2*'(OLD) bottom seam length'!H4960^2/($C$6/2)^2)</f>
        <v>#DIV/0!</v>
      </c>
      <c r="K4960" s="136">
        <f t="shared" si="773"/>
        <v>98980</v>
      </c>
      <c r="L4960" t="e">
        <f>SQRT(($C$5/2)^2-($C$5/2)^2*'(OLD) bottom seam length'!K4960^2/($C$6/2)^2)</f>
        <v>#DIV/0!</v>
      </c>
      <c r="O4960" s="136">
        <f t="shared" si="774"/>
        <v>98980</v>
      </c>
      <c r="P4960" t="b">
        <f t="shared" si="775"/>
        <v>0</v>
      </c>
      <c r="T4960" s="136">
        <f t="shared" si="776"/>
        <v>98960</v>
      </c>
      <c r="U4960" t="e">
        <f>SQRT(($U$6/2)^2-($U$6/2)^2*'(OLD) bottom seam length'!T4960^2/($U$7/2)^2)</f>
        <v>#VALUE!</v>
      </c>
      <c r="W4960" s="136">
        <f t="shared" si="777"/>
        <v>98960</v>
      </c>
      <c r="X4960" t="e">
        <f>SQRT(($U$6/2)^2-($U$6/2)^2*'(OLD) bottom seam length'!W4960^2/($U$7/2)^2)</f>
        <v>#VALUE!</v>
      </c>
      <c r="Z4960" s="136">
        <f t="shared" si="778"/>
        <v>98960</v>
      </c>
      <c r="AA4960" t="e">
        <f>SQRT(($U$6/2)^2-($U$6/2)^2*'(OLD) bottom seam length'!Z4960^2/($U$7/2)^2)</f>
        <v>#VALUE!</v>
      </c>
      <c r="AC4960" s="136">
        <f t="shared" si="779"/>
        <v>98960</v>
      </c>
      <c r="AD4960" t="e">
        <f>SQRT(($U$6/2)^2-($U$6/2)^2*'(OLD) bottom seam length'!AC4960^2/($U$7/2)^2)</f>
        <v>#VALUE!</v>
      </c>
    </row>
    <row r="4961" spans="2:30">
      <c r="B4961" s="136">
        <f t="shared" si="770"/>
        <v>99000</v>
      </c>
      <c r="C4961" t="e">
        <f>SQRT(($C$5/2)^2-($C$5/2)^2*'(OLD) bottom seam length'!B4961^2/($C$6/2)^2)</f>
        <v>#DIV/0!</v>
      </c>
      <c r="E4961" s="136">
        <f t="shared" si="771"/>
        <v>99000</v>
      </c>
      <c r="F4961" t="e">
        <f>SQRT(($C$5/2)^2-($C$5/2)^2*'(OLD) bottom seam length'!E4961^2/($C$6/2)^2)</f>
        <v>#DIV/0!</v>
      </c>
      <c r="H4961" s="136">
        <f t="shared" si="772"/>
        <v>99000</v>
      </c>
      <c r="I4961" t="e">
        <f>SQRT(($C$5/2)^2-($C$5/2)^2*'(OLD) bottom seam length'!H4961^2/($C$6/2)^2)</f>
        <v>#DIV/0!</v>
      </c>
      <c r="K4961" s="136">
        <f t="shared" si="773"/>
        <v>99000</v>
      </c>
      <c r="L4961" t="e">
        <f>SQRT(($C$5/2)^2-($C$5/2)^2*'(OLD) bottom seam length'!K4961^2/($C$6/2)^2)</f>
        <v>#DIV/0!</v>
      </c>
      <c r="O4961" s="136">
        <f t="shared" si="774"/>
        <v>99000</v>
      </c>
      <c r="P4961" t="b">
        <f t="shared" si="775"/>
        <v>0</v>
      </c>
      <c r="T4961" s="136">
        <f t="shared" si="776"/>
        <v>98980</v>
      </c>
      <c r="U4961" t="e">
        <f>SQRT(($U$6/2)^2-($U$6/2)^2*'(OLD) bottom seam length'!T4961^2/($U$7/2)^2)</f>
        <v>#VALUE!</v>
      </c>
      <c r="W4961" s="136">
        <f t="shared" si="777"/>
        <v>98980</v>
      </c>
      <c r="X4961" t="e">
        <f>SQRT(($U$6/2)^2-($U$6/2)^2*'(OLD) bottom seam length'!W4961^2/($U$7/2)^2)</f>
        <v>#VALUE!</v>
      </c>
      <c r="Z4961" s="136">
        <f t="shared" si="778"/>
        <v>98980</v>
      </c>
      <c r="AA4961" t="e">
        <f>SQRT(($U$6/2)^2-($U$6/2)^2*'(OLD) bottom seam length'!Z4961^2/($U$7/2)^2)</f>
        <v>#VALUE!</v>
      </c>
      <c r="AC4961" s="136">
        <f t="shared" si="779"/>
        <v>98980</v>
      </c>
      <c r="AD4961" t="e">
        <f>SQRT(($U$6/2)^2-($U$6/2)^2*'(OLD) bottom seam length'!AC4961^2/($U$7/2)^2)</f>
        <v>#VALUE!</v>
      </c>
    </row>
    <row r="4962" spans="2:30">
      <c r="B4962" s="136">
        <f t="shared" si="770"/>
        <v>99020</v>
      </c>
      <c r="C4962" t="e">
        <f>SQRT(($C$5/2)^2-($C$5/2)^2*'(OLD) bottom seam length'!B4962^2/($C$6/2)^2)</f>
        <v>#DIV/0!</v>
      </c>
      <c r="E4962" s="136">
        <f t="shared" si="771"/>
        <v>99020</v>
      </c>
      <c r="F4962" t="e">
        <f>SQRT(($C$5/2)^2-($C$5/2)^2*'(OLD) bottom seam length'!E4962^2/($C$6/2)^2)</f>
        <v>#DIV/0!</v>
      </c>
      <c r="H4962" s="136">
        <f t="shared" si="772"/>
        <v>99020</v>
      </c>
      <c r="I4962" t="e">
        <f>SQRT(($C$5/2)^2-($C$5/2)^2*'(OLD) bottom seam length'!H4962^2/($C$6/2)^2)</f>
        <v>#DIV/0!</v>
      </c>
      <c r="K4962" s="136">
        <f t="shared" si="773"/>
        <v>99020</v>
      </c>
      <c r="L4962" t="e">
        <f>SQRT(($C$5/2)^2-($C$5/2)^2*'(OLD) bottom seam length'!K4962^2/($C$6/2)^2)</f>
        <v>#DIV/0!</v>
      </c>
      <c r="O4962" s="136">
        <f t="shared" si="774"/>
        <v>99020</v>
      </c>
      <c r="P4962" t="b">
        <f t="shared" si="775"/>
        <v>0</v>
      </c>
      <c r="T4962" s="136">
        <f t="shared" si="776"/>
        <v>99000</v>
      </c>
      <c r="U4962" t="e">
        <f>SQRT(($U$6/2)^2-($U$6/2)^2*'(OLD) bottom seam length'!T4962^2/($U$7/2)^2)</f>
        <v>#VALUE!</v>
      </c>
      <c r="W4962" s="136">
        <f t="shared" si="777"/>
        <v>99000</v>
      </c>
      <c r="X4962" t="e">
        <f>SQRT(($U$6/2)^2-($U$6/2)^2*'(OLD) bottom seam length'!W4962^2/($U$7/2)^2)</f>
        <v>#VALUE!</v>
      </c>
      <c r="Z4962" s="136">
        <f t="shared" si="778"/>
        <v>99000</v>
      </c>
      <c r="AA4962" t="e">
        <f>SQRT(($U$6/2)^2-($U$6/2)^2*'(OLD) bottom seam length'!Z4962^2/($U$7/2)^2)</f>
        <v>#VALUE!</v>
      </c>
      <c r="AC4962" s="136">
        <f t="shared" si="779"/>
        <v>99000</v>
      </c>
      <c r="AD4962" t="e">
        <f>SQRT(($U$6/2)^2-($U$6/2)^2*'(OLD) bottom seam length'!AC4962^2/($U$7/2)^2)</f>
        <v>#VALUE!</v>
      </c>
    </row>
    <row r="4963" spans="2:30">
      <c r="B4963" s="136">
        <f t="shared" si="770"/>
        <v>99040</v>
      </c>
      <c r="C4963" t="e">
        <f>SQRT(($C$5/2)^2-($C$5/2)^2*'(OLD) bottom seam length'!B4963^2/($C$6/2)^2)</f>
        <v>#DIV/0!</v>
      </c>
      <c r="E4963" s="136">
        <f t="shared" si="771"/>
        <v>99040</v>
      </c>
      <c r="F4963" t="e">
        <f>SQRT(($C$5/2)^2-($C$5/2)^2*'(OLD) bottom seam length'!E4963^2/($C$6/2)^2)</f>
        <v>#DIV/0!</v>
      </c>
      <c r="H4963" s="136">
        <f t="shared" si="772"/>
        <v>99040</v>
      </c>
      <c r="I4963" t="e">
        <f>SQRT(($C$5/2)^2-($C$5/2)^2*'(OLD) bottom seam length'!H4963^2/($C$6/2)^2)</f>
        <v>#DIV/0!</v>
      </c>
      <c r="K4963" s="136">
        <f t="shared" si="773"/>
        <v>99040</v>
      </c>
      <c r="L4963" t="e">
        <f>SQRT(($C$5/2)^2-($C$5/2)^2*'(OLD) bottom seam length'!K4963^2/($C$6/2)^2)</f>
        <v>#DIV/0!</v>
      </c>
      <c r="O4963" s="136">
        <f t="shared" si="774"/>
        <v>99040</v>
      </c>
      <c r="P4963" t="b">
        <f t="shared" si="775"/>
        <v>0</v>
      </c>
      <c r="T4963" s="136">
        <f t="shared" si="776"/>
        <v>99020</v>
      </c>
      <c r="U4963" t="e">
        <f>SQRT(($U$6/2)^2-($U$6/2)^2*'(OLD) bottom seam length'!T4963^2/($U$7/2)^2)</f>
        <v>#VALUE!</v>
      </c>
      <c r="W4963" s="136">
        <f t="shared" si="777"/>
        <v>99020</v>
      </c>
      <c r="X4963" t="e">
        <f>SQRT(($U$6/2)^2-($U$6/2)^2*'(OLD) bottom seam length'!W4963^2/($U$7/2)^2)</f>
        <v>#VALUE!</v>
      </c>
      <c r="Z4963" s="136">
        <f t="shared" si="778"/>
        <v>99020</v>
      </c>
      <c r="AA4963" t="e">
        <f>SQRT(($U$6/2)^2-($U$6/2)^2*'(OLD) bottom seam length'!Z4963^2/($U$7/2)^2)</f>
        <v>#VALUE!</v>
      </c>
      <c r="AC4963" s="136">
        <f t="shared" si="779"/>
        <v>99020</v>
      </c>
      <c r="AD4963" t="e">
        <f>SQRT(($U$6/2)^2-($U$6/2)^2*'(OLD) bottom seam length'!AC4963^2/($U$7/2)^2)</f>
        <v>#VALUE!</v>
      </c>
    </row>
    <row r="4964" spans="2:30">
      <c r="B4964" s="136">
        <f t="shared" si="770"/>
        <v>99060</v>
      </c>
      <c r="C4964" t="e">
        <f>SQRT(($C$5/2)^2-($C$5/2)^2*'(OLD) bottom seam length'!B4964^2/($C$6/2)^2)</f>
        <v>#DIV/0!</v>
      </c>
      <c r="E4964" s="136">
        <f t="shared" si="771"/>
        <v>99060</v>
      </c>
      <c r="F4964" t="e">
        <f>SQRT(($C$5/2)^2-($C$5/2)^2*'(OLD) bottom seam length'!E4964^2/($C$6/2)^2)</f>
        <v>#DIV/0!</v>
      </c>
      <c r="H4964" s="136">
        <f t="shared" si="772"/>
        <v>99060</v>
      </c>
      <c r="I4964" t="e">
        <f>SQRT(($C$5/2)^2-($C$5/2)^2*'(OLD) bottom seam length'!H4964^2/($C$6/2)^2)</f>
        <v>#DIV/0!</v>
      </c>
      <c r="K4964" s="136">
        <f t="shared" si="773"/>
        <v>99060</v>
      </c>
      <c r="L4964" t="e">
        <f>SQRT(($C$5/2)^2-($C$5/2)^2*'(OLD) bottom seam length'!K4964^2/($C$6/2)^2)</f>
        <v>#DIV/0!</v>
      </c>
      <c r="O4964" s="136">
        <f t="shared" si="774"/>
        <v>99060</v>
      </c>
      <c r="P4964" t="b">
        <f t="shared" si="775"/>
        <v>0</v>
      </c>
      <c r="T4964" s="136">
        <f t="shared" si="776"/>
        <v>99040</v>
      </c>
      <c r="U4964" t="e">
        <f>SQRT(($U$6/2)^2-($U$6/2)^2*'(OLD) bottom seam length'!T4964^2/($U$7/2)^2)</f>
        <v>#VALUE!</v>
      </c>
      <c r="W4964" s="136">
        <f t="shared" si="777"/>
        <v>99040</v>
      </c>
      <c r="X4964" t="e">
        <f>SQRT(($U$6/2)^2-($U$6/2)^2*'(OLD) bottom seam length'!W4964^2/($U$7/2)^2)</f>
        <v>#VALUE!</v>
      </c>
      <c r="Z4964" s="136">
        <f t="shared" si="778"/>
        <v>99040</v>
      </c>
      <c r="AA4964" t="e">
        <f>SQRT(($U$6/2)^2-($U$6/2)^2*'(OLD) bottom seam length'!Z4964^2/($U$7/2)^2)</f>
        <v>#VALUE!</v>
      </c>
      <c r="AC4964" s="136">
        <f t="shared" si="779"/>
        <v>99040</v>
      </c>
      <c r="AD4964" t="e">
        <f>SQRT(($U$6/2)^2-($U$6/2)^2*'(OLD) bottom seam length'!AC4964^2/($U$7/2)^2)</f>
        <v>#VALUE!</v>
      </c>
    </row>
    <row r="4965" spans="2:30">
      <c r="B4965" s="136">
        <f t="shared" si="770"/>
        <v>99080</v>
      </c>
      <c r="C4965" t="e">
        <f>SQRT(($C$5/2)^2-($C$5/2)^2*'(OLD) bottom seam length'!B4965^2/($C$6/2)^2)</f>
        <v>#DIV/0!</v>
      </c>
      <c r="E4965" s="136">
        <f t="shared" si="771"/>
        <v>99080</v>
      </c>
      <c r="F4965" t="e">
        <f>SQRT(($C$5/2)^2-($C$5/2)^2*'(OLD) bottom seam length'!E4965^2/($C$6/2)^2)</f>
        <v>#DIV/0!</v>
      </c>
      <c r="H4965" s="136">
        <f t="shared" si="772"/>
        <v>99080</v>
      </c>
      <c r="I4965" t="e">
        <f>SQRT(($C$5/2)^2-($C$5/2)^2*'(OLD) bottom seam length'!H4965^2/($C$6/2)^2)</f>
        <v>#DIV/0!</v>
      </c>
      <c r="K4965" s="136">
        <f t="shared" si="773"/>
        <v>99080</v>
      </c>
      <c r="L4965" t="e">
        <f>SQRT(($C$5/2)^2-($C$5/2)^2*'(OLD) bottom seam length'!K4965^2/($C$6/2)^2)</f>
        <v>#DIV/0!</v>
      </c>
      <c r="O4965" s="136">
        <f t="shared" si="774"/>
        <v>99080</v>
      </c>
      <c r="P4965" t="b">
        <f t="shared" si="775"/>
        <v>0</v>
      </c>
      <c r="T4965" s="136">
        <f t="shared" si="776"/>
        <v>99060</v>
      </c>
      <c r="U4965" t="e">
        <f>SQRT(($U$6/2)^2-($U$6/2)^2*'(OLD) bottom seam length'!T4965^2/($U$7/2)^2)</f>
        <v>#VALUE!</v>
      </c>
      <c r="W4965" s="136">
        <f t="shared" si="777"/>
        <v>99060</v>
      </c>
      <c r="X4965" t="e">
        <f>SQRT(($U$6/2)^2-($U$6/2)^2*'(OLD) bottom seam length'!W4965^2/($U$7/2)^2)</f>
        <v>#VALUE!</v>
      </c>
      <c r="Z4965" s="136">
        <f t="shared" si="778"/>
        <v>99060</v>
      </c>
      <c r="AA4965" t="e">
        <f>SQRT(($U$6/2)^2-($U$6/2)^2*'(OLD) bottom seam length'!Z4965^2/($U$7/2)^2)</f>
        <v>#VALUE!</v>
      </c>
      <c r="AC4965" s="136">
        <f t="shared" si="779"/>
        <v>99060</v>
      </c>
      <c r="AD4965" t="e">
        <f>SQRT(($U$6/2)^2-($U$6/2)^2*'(OLD) bottom seam length'!AC4965^2/($U$7/2)^2)</f>
        <v>#VALUE!</v>
      </c>
    </row>
    <row r="4966" spans="2:30">
      <c r="B4966" s="136">
        <f t="shared" si="770"/>
        <v>99100</v>
      </c>
      <c r="C4966" t="e">
        <f>SQRT(($C$5/2)^2-($C$5/2)^2*'(OLD) bottom seam length'!B4966^2/($C$6/2)^2)</f>
        <v>#DIV/0!</v>
      </c>
      <c r="E4966" s="136">
        <f t="shared" si="771"/>
        <v>99100</v>
      </c>
      <c r="F4966" t="e">
        <f>SQRT(($C$5/2)^2-($C$5/2)^2*'(OLD) bottom seam length'!E4966^2/($C$6/2)^2)</f>
        <v>#DIV/0!</v>
      </c>
      <c r="H4966" s="136">
        <f t="shared" si="772"/>
        <v>99100</v>
      </c>
      <c r="I4966" t="e">
        <f>SQRT(($C$5/2)^2-($C$5/2)^2*'(OLD) bottom seam length'!H4966^2/($C$6/2)^2)</f>
        <v>#DIV/0!</v>
      </c>
      <c r="K4966" s="136">
        <f t="shared" si="773"/>
        <v>99100</v>
      </c>
      <c r="L4966" t="e">
        <f>SQRT(($C$5/2)^2-($C$5/2)^2*'(OLD) bottom seam length'!K4966^2/($C$6/2)^2)</f>
        <v>#DIV/0!</v>
      </c>
      <c r="O4966" s="136">
        <f t="shared" si="774"/>
        <v>99100</v>
      </c>
      <c r="P4966" t="b">
        <f t="shared" si="775"/>
        <v>0</v>
      </c>
      <c r="T4966" s="136">
        <f t="shared" si="776"/>
        <v>99080</v>
      </c>
      <c r="U4966" t="e">
        <f>SQRT(($U$6/2)^2-($U$6/2)^2*'(OLD) bottom seam length'!T4966^2/($U$7/2)^2)</f>
        <v>#VALUE!</v>
      </c>
      <c r="W4966" s="136">
        <f t="shared" si="777"/>
        <v>99080</v>
      </c>
      <c r="X4966" t="e">
        <f>SQRT(($U$6/2)^2-($U$6/2)^2*'(OLD) bottom seam length'!W4966^2/($U$7/2)^2)</f>
        <v>#VALUE!</v>
      </c>
      <c r="Z4966" s="136">
        <f t="shared" si="778"/>
        <v>99080</v>
      </c>
      <c r="AA4966" t="e">
        <f>SQRT(($U$6/2)^2-($U$6/2)^2*'(OLD) bottom seam length'!Z4966^2/($U$7/2)^2)</f>
        <v>#VALUE!</v>
      </c>
      <c r="AC4966" s="136">
        <f t="shared" si="779"/>
        <v>99080</v>
      </c>
      <c r="AD4966" t="e">
        <f>SQRT(($U$6/2)^2-($U$6/2)^2*'(OLD) bottom seam length'!AC4966^2/($U$7/2)^2)</f>
        <v>#VALUE!</v>
      </c>
    </row>
    <row r="4967" spans="2:30">
      <c r="B4967" s="136">
        <f t="shared" si="770"/>
        <v>99120</v>
      </c>
      <c r="C4967" t="e">
        <f>SQRT(($C$5/2)^2-($C$5/2)^2*'(OLD) bottom seam length'!B4967^2/($C$6/2)^2)</f>
        <v>#DIV/0!</v>
      </c>
      <c r="E4967" s="136">
        <f t="shared" si="771"/>
        <v>99120</v>
      </c>
      <c r="F4967" t="e">
        <f>SQRT(($C$5/2)^2-($C$5/2)^2*'(OLD) bottom seam length'!E4967^2/($C$6/2)^2)</f>
        <v>#DIV/0!</v>
      </c>
      <c r="H4967" s="136">
        <f t="shared" si="772"/>
        <v>99120</v>
      </c>
      <c r="I4967" t="e">
        <f>SQRT(($C$5/2)^2-($C$5/2)^2*'(OLD) bottom seam length'!H4967^2/($C$6/2)^2)</f>
        <v>#DIV/0!</v>
      </c>
      <c r="K4967" s="136">
        <f t="shared" si="773"/>
        <v>99120</v>
      </c>
      <c r="L4967" t="e">
        <f>SQRT(($C$5/2)^2-($C$5/2)^2*'(OLD) bottom seam length'!K4967^2/($C$6/2)^2)</f>
        <v>#DIV/0!</v>
      </c>
      <c r="O4967" s="136">
        <f t="shared" si="774"/>
        <v>99120</v>
      </c>
      <c r="P4967" t="b">
        <f t="shared" si="775"/>
        <v>0</v>
      </c>
      <c r="T4967" s="136">
        <f t="shared" si="776"/>
        <v>99100</v>
      </c>
      <c r="U4967" t="e">
        <f>SQRT(($U$6/2)^2-($U$6/2)^2*'(OLD) bottom seam length'!T4967^2/($U$7/2)^2)</f>
        <v>#VALUE!</v>
      </c>
      <c r="W4967" s="136">
        <f t="shared" si="777"/>
        <v>99100</v>
      </c>
      <c r="X4967" t="e">
        <f>SQRT(($U$6/2)^2-($U$6/2)^2*'(OLD) bottom seam length'!W4967^2/($U$7/2)^2)</f>
        <v>#VALUE!</v>
      </c>
      <c r="Z4967" s="136">
        <f t="shared" si="778"/>
        <v>99100</v>
      </c>
      <c r="AA4967" t="e">
        <f>SQRT(($U$6/2)^2-($U$6/2)^2*'(OLD) bottom seam length'!Z4967^2/($U$7/2)^2)</f>
        <v>#VALUE!</v>
      </c>
      <c r="AC4967" s="136">
        <f t="shared" si="779"/>
        <v>99100</v>
      </c>
      <c r="AD4967" t="e">
        <f>SQRT(($U$6/2)^2-($U$6/2)^2*'(OLD) bottom seam length'!AC4967^2/($U$7/2)^2)</f>
        <v>#VALUE!</v>
      </c>
    </row>
    <row r="4968" spans="2:30">
      <c r="B4968" s="136">
        <f t="shared" si="770"/>
        <v>99140</v>
      </c>
      <c r="C4968" t="e">
        <f>SQRT(($C$5/2)^2-($C$5/2)^2*'(OLD) bottom seam length'!B4968^2/($C$6/2)^2)</f>
        <v>#DIV/0!</v>
      </c>
      <c r="E4968" s="136">
        <f t="shared" si="771"/>
        <v>99140</v>
      </c>
      <c r="F4968" t="e">
        <f>SQRT(($C$5/2)^2-($C$5/2)^2*'(OLD) bottom seam length'!E4968^2/($C$6/2)^2)</f>
        <v>#DIV/0!</v>
      </c>
      <c r="H4968" s="136">
        <f t="shared" si="772"/>
        <v>99140</v>
      </c>
      <c r="I4968" t="e">
        <f>SQRT(($C$5/2)^2-($C$5/2)^2*'(OLD) bottom seam length'!H4968^2/($C$6/2)^2)</f>
        <v>#DIV/0!</v>
      </c>
      <c r="K4968" s="136">
        <f t="shared" si="773"/>
        <v>99140</v>
      </c>
      <c r="L4968" t="e">
        <f>SQRT(($C$5/2)^2-($C$5/2)^2*'(OLD) bottom seam length'!K4968^2/($C$6/2)^2)</f>
        <v>#DIV/0!</v>
      </c>
      <c r="O4968" s="136">
        <f t="shared" si="774"/>
        <v>99140</v>
      </c>
      <c r="P4968" t="b">
        <f t="shared" si="775"/>
        <v>0</v>
      </c>
      <c r="T4968" s="136">
        <f t="shared" si="776"/>
        <v>99120</v>
      </c>
      <c r="U4968" t="e">
        <f>SQRT(($U$6/2)^2-($U$6/2)^2*'(OLD) bottom seam length'!T4968^2/($U$7/2)^2)</f>
        <v>#VALUE!</v>
      </c>
      <c r="W4968" s="136">
        <f t="shared" si="777"/>
        <v>99120</v>
      </c>
      <c r="X4968" t="e">
        <f>SQRT(($U$6/2)^2-($U$6/2)^2*'(OLD) bottom seam length'!W4968^2/($U$7/2)^2)</f>
        <v>#VALUE!</v>
      </c>
      <c r="Z4968" s="136">
        <f t="shared" si="778"/>
        <v>99120</v>
      </c>
      <c r="AA4968" t="e">
        <f>SQRT(($U$6/2)^2-($U$6/2)^2*'(OLD) bottom seam length'!Z4968^2/($U$7/2)^2)</f>
        <v>#VALUE!</v>
      </c>
      <c r="AC4968" s="136">
        <f t="shared" si="779"/>
        <v>99120</v>
      </c>
      <c r="AD4968" t="e">
        <f>SQRT(($U$6/2)^2-($U$6/2)^2*'(OLD) bottom seam length'!AC4968^2/($U$7/2)^2)</f>
        <v>#VALUE!</v>
      </c>
    </row>
    <row r="4969" spans="2:30">
      <c r="B4969" s="136">
        <f t="shared" si="770"/>
        <v>99160</v>
      </c>
      <c r="C4969" t="e">
        <f>SQRT(($C$5/2)^2-($C$5/2)^2*'(OLD) bottom seam length'!B4969^2/($C$6/2)^2)</f>
        <v>#DIV/0!</v>
      </c>
      <c r="E4969" s="136">
        <f t="shared" si="771"/>
        <v>99160</v>
      </c>
      <c r="F4969" t="e">
        <f>SQRT(($C$5/2)^2-($C$5/2)^2*'(OLD) bottom seam length'!E4969^2/($C$6/2)^2)</f>
        <v>#DIV/0!</v>
      </c>
      <c r="H4969" s="136">
        <f t="shared" si="772"/>
        <v>99160</v>
      </c>
      <c r="I4969" t="e">
        <f>SQRT(($C$5/2)^2-($C$5/2)^2*'(OLD) bottom seam length'!H4969^2/($C$6/2)^2)</f>
        <v>#DIV/0!</v>
      </c>
      <c r="K4969" s="136">
        <f t="shared" si="773"/>
        <v>99160</v>
      </c>
      <c r="L4969" t="e">
        <f>SQRT(($C$5/2)^2-($C$5/2)^2*'(OLD) bottom seam length'!K4969^2/($C$6/2)^2)</f>
        <v>#DIV/0!</v>
      </c>
      <c r="O4969" s="136">
        <f t="shared" si="774"/>
        <v>99160</v>
      </c>
      <c r="P4969" t="b">
        <f t="shared" si="775"/>
        <v>0</v>
      </c>
      <c r="T4969" s="136">
        <f t="shared" si="776"/>
        <v>99140</v>
      </c>
      <c r="U4969" t="e">
        <f>SQRT(($U$6/2)^2-($U$6/2)^2*'(OLD) bottom seam length'!T4969^2/($U$7/2)^2)</f>
        <v>#VALUE!</v>
      </c>
      <c r="W4969" s="136">
        <f t="shared" si="777"/>
        <v>99140</v>
      </c>
      <c r="X4969" t="e">
        <f>SQRT(($U$6/2)^2-($U$6/2)^2*'(OLD) bottom seam length'!W4969^2/($U$7/2)^2)</f>
        <v>#VALUE!</v>
      </c>
      <c r="Z4969" s="136">
        <f t="shared" si="778"/>
        <v>99140</v>
      </c>
      <c r="AA4969" t="e">
        <f>SQRT(($U$6/2)^2-($U$6/2)^2*'(OLD) bottom seam length'!Z4969^2/($U$7/2)^2)</f>
        <v>#VALUE!</v>
      </c>
      <c r="AC4969" s="136">
        <f t="shared" si="779"/>
        <v>99140</v>
      </c>
      <c r="AD4969" t="e">
        <f>SQRT(($U$6/2)^2-($U$6/2)^2*'(OLD) bottom seam length'!AC4969^2/($U$7/2)^2)</f>
        <v>#VALUE!</v>
      </c>
    </row>
    <row r="4970" spans="2:30">
      <c r="B4970" s="136">
        <f t="shared" si="770"/>
        <v>99180</v>
      </c>
      <c r="C4970" t="e">
        <f>SQRT(($C$5/2)^2-($C$5/2)^2*'(OLD) bottom seam length'!B4970^2/($C$6/2)^2)</f>
        <v>#DIV/0!</v>
      </c>
      <c r="E4970" s="136">
        <f t="shared" si="771"/>
        <v>99180</v>
      </c>
      <c r="F4970" t="e">
        <f>SQRT(($C$5/2)^2-($C$5/2)^2*'(OLD) bottom seam length'!E4970^2/($C$6/2)^2)</f>
        <v>#DIV/0!</v>
      </c>
      <c r="H4970" s="136">
        <f t="shared" si="772"/>
        <v>99180</v>
      </c>
      <c r="I4970" t="e">
        <f>SQRT(($C$5/2)^2-($C$5/2)^2*'(OLD) bottom seam length'!H4970^2/($C$6/2)^2)</f>
        <v>#DIV/0!</v>
      </c>
      <c r="K4970" s="136">
        <f t="shared" si="773"/>
        <v>99180</v>
      </c>
      <c r="L4970" t="e">
        <f>SQRT(($C$5/2)^2-($C$5/2)^2*'(OLD) bottom seam length'!K4970^2/($C$6/2)^2)</f>
        <v>#DIV/0!</v>
      </c>
      <c r="O4970" s="136">
        <f t="shared" si="774"/>
        <v>99180</v>
      </c>
      <c r="P4970" t="b">
        <f t="shared" si="775"/>
        <v>0</v>
      </c>
      <c r="T4970" s="136">
        <f t="shared" si="776"/>
        <v>99160</v>
      </c>
      <c r="U4970" t="e">
        <f>SQRT(($U$6/2)^2-($U$6/2)^2*'(OLD) bottom seam length'!T4970^2/($U$7/2)^2)</f>
        <v>#VALUE!</v>
      </c>
      <c r="W4970" s="136">
        <f t="shared" si="777"/>
        <v>99160</v>
      </c>
      <c r="X4970" t="e">
        <f>SQRT(($U$6/2)^2-($U$6/2)^2*'(OLD) bottom seam length'!W4970^2/($U$7/2)^2)</f>
        <v>#VALUE!</v>
      </c>
      <c r="Z4970" s="136">
        <f t="shared" si="778"/>
        <v>99160</v>
      </c>
      <c r="AA4970" t="e">
        <f>SQRT(($U$6/2)^2-($U$6/2)^2*'(OLD) bottom seam length'!Z4970^2/($U$7/2)^2)</f>
        <v>#VALUE!</v>
      </c>
      <c r="AC4970" s="136">
        <f t="shared" si="779"/>
        <v>99160</v>
      </c>
      <c r="AD4970" t="e">
        <f>SQRT(($U$6/2)^2-($U$6/2)^2*'(OLD) bottom seam length'!AC4970^2/($U$7/2)^2)</f>
        <v>#VALUE!</v>
      </c>
    </row>
    <row r="4971" spans="2:30">
      <c r="B4971" s="136">
        <f t="shared" si="770"/>
        <v>99200</v>
      </c>
      <c r="C4971" t="e">
        <f>SQRT(($C$5/2)^2-($C$5/2)^2*'(OLD) bottom seam length'!B4971^2/($C$6/2)^2)</f>
        <v>#DIV/0!</v>
      </c>
      <c r="E4971" s="136">
        <f t="shared" si="771"/>
        <v>99200</v>
      </c>
      <c r="F4971" t="e">
        <f>SQRT(($C$5/2)^2-($C$5/2)^2*'(OLD) bottom seam length'!E4971^2/($C$6/2)^2)</f>
        <v>#DIV/0!</v>
      </c>
      <c r="H4971" s="136">
        <f t="shared" si="772"/>
        <v>99200</v>
      </c>
      <c r="I4971" t="e">
        <f>SQRT(($C$5/2)^2-($C$5/2)^2*'(OLD) bottom seam length'!H4971^2/($C$6/2)^2)</f>
        <v>#DIV/0!</v>
      </c>
      <c r="K4971" s="136">
        <f t="shared" si="773"/>
        <v>99200</v>
      </c>
      <c r="L4971" t="e">
        <f>SQRT(($C$5/2)^2-($C$5/2)^2*'(OLD) bottom seam length'!K4971^2/($C$6/2)^2)</f>
        <v>#DIV/0!</v>
      </c>
      <c r="O4971" s="136">
        <f t="shared" si="774"/>
        <v>99200</v>
      </c>
      <c r="P4971" t="b">
        <f t="shared" si="775"/>
        <v>0</v>
      </c>
      <c r="T4971" s="136">
        <f t="shared" si="776"/>
        <v>99180</v>
      </c>
      <c r="U4971" t="e">
        <f>SQRT(($U$6/2)^2-($U$6/2)^2*'(OLD) bottom seam length'!T4971^2/($U$7/2)^2)</f>
        <v>#VALUE!</v>
      </c>
      <c r="W4971" s="136">
        <f t="shared" si="777"/>
        <v>99180</v>
      </c>
      <c r="X4971" t="e">
        <f>SQRT(($U$6/2)^2-($U$6/2)^2*'(OLD) bottom seam length'!W4971^2/($U$7/2)^2)</f>
        <v>#VALUE!</v>
      </c>
      <c r="Z4971" s="136">
        <f t="shared" si="778"/>
        <v>99180</v>
      </c>
      <c r="AA4971" t="e">
        <f>SQRT(($U$6/2)^2-($U$6/2)^2*'(OLD) bottom seam length'!Z4971^2/($U$7/2)^2)</f>
        <v>#VALUE!</v>
      </c>
      <c r="AC4971" s="136">
        <f t="shared" si="779"/>
        <v>99180</v>
      </c>
      <c r="AD4971" t="e">
        <f>SQRT(($U$6/2)^2-($U$6/2)^2*'(OLD) bottom seam length'!AC4971^2/($U$7/2)^2)</f>
        <v>#VALUE!</v>
      </c>
    </row>
    <row r="4972" spans="2:30">
      <c r="B4972" s="136">
        <f t="shared" si="770"/>
        <v>99220</v>
      </c>
      <c r="C4972" t="e">
        <f>SQRT(($C$5/2)^2-($C$5/2)^2*'(OLD) bottom seam length'!B4972^2/($C$6/2)^2)</f>
        <v>#DIV/0!</v>
      </c>
      <c r="E4972" s="136">
        <f t="shared" si="771"/>
        <v>99220</v>
      </c>
      <c r="F4972" t="e">
        <f>SQRT(($C$5/2)^2-($C$5/2)^2*'(OLD) bottom seam length'!E4972^2/($C$6/2)^2)</f>
        <v>#DIV/0!</v>
      </c>
      <c r="H4972" s="136">
        <f t="shared" si="772"/>
        <v>99220</v>
      </c>
      <c r="I4972" t="e">
        <f>SQRT(($C$5/2)^2-($C$5/2)^2*'(OLD) bottom seam length'!H4972^2/($C$6/2)^2)</f>
        <v>#DIV/0!</v>
      </c>
      <c r="K4972" s="136">
        <f t="shared" si="773"/>
        <v>99220</v>
      </c>
      <c r="L4972" t="e">
        <f>SQRT(($C$5/2)^2-($C$5/2)^2*'(OLD) bottom seam length'!K4972^2/($C$6/2)^2)</f>
        <v>#DIV/0!</v>
      </c>
      <c r="O4972" s="136">
        <f t="shared" si="774"/>
        <v>99220</v>
      </c>
      <c r="P4972" t="b">
        <f t="shared" si="775"/>
        <v>0</v>
      </c>
      <c r="T4972" s="136">
        <f t="shared" si="776"/>
        <v>99200</v>
      </c>
      <c r="U4972" t="e">
        <f>SQRT(($U$6/2)^2-($U$6/2)^2*'(OLD) bottom seam length'!T4972^2/($U$7/2)^2)</f>
        <v>#VALUE!</v>
      </c>
      <c r="W4972" s="136">
        <f t="shared" si="777"/>
        <v>99200</v>
      </c>
      <c r="X4972" t="e">
        <f>SQRT(($U$6/2)^2-($U$6/2)^2*'(OLD) bottom seam length'!W4972^2/($U$7/2)^2)</f>
        <v>#VALUE!</v>
      </c>
      <c r="Z4972" s="136">
        <f t="shared" si="778"/>
        <v>99200</v>
      </c>
      <c r="AA4972" t="e">
        <f>SQRT(($U$6/2)^2-($U$6/2)^2*'(OLD) bottom seam length'!Z4972^2/($U$7/2)^2)</f>
        <v>#VALUE!</v>
      </c>
      <c r="AC4972" s="136">
        <f t="shared" si="779"/>
        <v>99200</v>
      </c>
      <c r="AD4972" t="e">
        <f>SQRT(($U$6/2)^2-($U$6/2)^2*'(OLD) bottom seam length'!AC4972^2/($U$7/2)^2)</f>
        <v>#VALUE!</v>
      </c>
    </row>
    <row r="4973" spans="2:30">
      <c r="B4973" s="136">
        <f t="shared" si="770"/>
        <v>99240</v>
      </c>
      <c r="C4973" t="e">
        <f>SQRT(($C$5/2)^2-($C$5/2)^2*'(OLD) bottom seam length'!B4973^2/($C$6/2)^2)</f>
        <v>#DIV/0!</v>
      </c>
      <c r="E4973" s="136">
        <f t="shared" si="771"/>
        <v>99240</v>
      </c>
      <c r="F4973" t="e">
        <f>SQRT(($C$5/2)^2-($C$5/2)^2*'(OLD) bottom seam length'!E4973^2/($C$6/2)^2)</f>
        <v>#DIV/0!</v>
      </c>
      <c r="H4973" s="136">
        <f t="shared" si="772"/>
        <v>99240</v>
      </c>
      <c r="I4973" t="e">
        <f>SQRT(($C$5/2)^2-($C$5/2)^2*'(OLD) bottom seam length'!H4973^2/($C$6/2)^2)</f>
        <v>#DIV/0!</v>
      </c>
      <c r="K4973" s="136">
        <f t="shared" si="773"/>
        <v>99240</v>
      </c>
      <c r="L4973" t="e">
        <f>SQRT(($C$5/2)^2-($C$5/2)^2*'(OLD) bottom seam length'!K4973^2/($C$6/2)^2)</f>
        <v>#DIV/0!</v>
      </c>
      <c r="O4973" s="136">
        <f t="shared" si="774"/>
        <v>99240</v>
      </c>
      <c r="P4973" t="b">
        <f t="shared" si="775"/>
        <v>0</v>
      </c>
      <c r="T4973" s="136">
        <f t="shared" si="776"/>
        <v>99220</v>
      </c>
      <c r="U4973" t="e">
        <f>SQRT(($U$6/2)^2-($U$6/2)^2*'(OLD) bottom seam length'!T4973^2/($U$7/2)^2)</f>
        <v>#VALUE!</v>
      </c>
      <c r="W4973" s="136">
        <f t="shared" si="777"/>
        <v>99220</v>
      </c>
      <c r="X4973" t="e">
        <f>SQRT(($U$6/2)^2-($U$6/2)^2*'(OLD) bottom seam length'!W4973^2/($U$7/2)^2)</f>
        <v>#VALUE!</v>
      </c>
      <c r="Z4973" s="136">
        <f t="shared" si="778"/>
        <v>99220</v>
      </c>
      <c r="AA4973" t="e">
        <f>SQRT(($U$6/2)^2-($U$6/2)^2*'(OLD) bottom seam length'!Z4973^2/($U$7/2)^2)</f>
        <v>#VALUE!</v>
      </c>
      <c r="AC4973" s="136">
        <f t="shared" si="779"/>
        <v>99220</v>
      </c>
      <c r="AD4973" t="e">
        <f>SQRT(($U$6/2)^2-($U$6/2)^2*'(OLD) bottom seam length'!AC4973^2/($U$7/2)^2)</f>
        <v>#VALUE!</v>
      </c>
    </row>
    <row r="4974" spans="2:30">
      <c r="B4974" s="136">
        <f t="shared" si="770"/>
        <v>99260</v>
      </c>
      <c r="C4974" t="e">
        <f>SQRT(($C$5/2)^2-($C$5/2)^2*'(OLD) bottom seam length'!B4974^2/($C$6/2)^2)</f>
        <v>#DIV/0!</v>
      </c>
      <c r="E4974" s="136">
        <f t="shared" si="771"/>
        <v>99260</v>
      </c>
      <c r="F4974" t="e">
        <f>SQRT(($C$5/2)^2-($C$5/2)^2*'(OLD) bottom seam length'!E4974^2/($C$6/2)^2)</f>
        <v>#DIV/0!</v>
      </c>
      <c r="H4974" s="136">
        <f t="shared" si="772"/>
        <v>99260</v>
      </c>
      <c r="I4974" t="e">
        <f>SQRT(($C$5/2)^2-($C$5/2)^2*'(OLD) bottom seam length'!H4974^2/($C$6/2)^2)</f>
        <v>#DIV/0!</v>
      </c>
      <c r="K4974" s="136">
        <f t="shared" si="773"/>
        <v>99260</v>
      </c>
      <c r="L4974" t="e">
        <f>SQRT(($C$5/2)^2-($C$5/2)^2*'(OLD) bottom seam length'!K4974^2/($C$6/2)^2)</f>
        <v>#DIV/0!</v>
      </c>
      <c r="O4974" s="136">
        <f t="shared" si="774"/>
        <v>99260</v>
      </c>
      <c r="P4974" t="b">
        <f t="shared" si="775"/>
        <v>0</v>
      </c>
      <c r="T4974" s="136">
        <f t="shared" si="776"/>
        <v>99240</v>
      </c>
      <c r="U4974" t="e">
        <f>SQRT(($U$6/2)^2-($U$6/2)^2*'(OLD) bottom seam length'!T4974^2/($U$7/2)^2)</f>
        <v>#VALUE!</v>
      </c>
      <c r="W4974" s="136">
        <f t="shared" si="777"/>
        <v>99240</v>
      </c>
      <c r="X4974" t="e">
        <f>SQRT(($U$6/2)^2-($U$6/2)^2*'(OLD) bottom seam length'!W4974^2/($U$7/2)^2)</f>
        <v>#VALUE!</v>
      </c>
      <c r="Z4974" s="136">
        <f t="shared" si="778"/>
        <v>99240</v>
      </c>
      <c r="AA4974" t="e">
        <f>SQRT(($U$6/2)^2-($U$6/2)^2*'(OLD) bottom seam length'!Z4974^2/($U$7/2)^2)</f>
        <v>#VALUE!</v>
      </c>
      <c r="AC4974" s="136">
        <f t="shared" si="779"/>
        <v>99240</v>
      </c>
      <c r="AD4974" t="e">
        <f>SQRT(($U$6/2)^2-($U$6/2)^2*'(OLD) bottom seam length'!AC4974^2/($U$7/2)^2)</f>
        <v>#VALUE!</v>
      </c>
    </row>
    <row r="4975" spans="2:30">
      <c r="B4975" s="136">
        <f t="shared" si="770"/>
        <v>99280</v>
      </c>
      <c r="C4975" t="e">
        <f>SQRT(($C$5/2)^2-($C$5/2)^2*'(OLD) bottom seam length'!B4975^2/($C$6/2)^2)</f>
        <v>#DIV/0!</v>
      </c>
      <c r="E4975" s="136">
        <f t="shared" si="771"/>
        <v>99280</v>
      </c>
      <c r="F4975" t="e">
        <f>SQRT(($C$5/2)^2-($C$5/2)^2*'(OLD) bottom seam length'!E4975^2/($C$6/2)^2)</f>
        <v>#DIV/0!</v>
      </c>
      <c r="H4975" s="136">
        <f t="shared" si="772"/>
        <v>99280</v>
      </c>
      <c r="I4975" t="e">
        <f>SQRT(($C$5/2)^2-($C$5/2)^2*'(OLD) bottom seam length'!H4975^2/($C$6/2)^2)</f>
        <v>#DIV/0!</v>
      </c>
      <c r="K4975" s="136">
        <f t="shared" si="773"/>
        <v>99280</v>
      </c>
      <c r="L4975" t="e">
        <f>SQRT(($C$5/2)^2-($C$5/2)^2*'(OLD) bottom seam length'!K4975^2/($C$6/2)^2)</f>
        <v>#DIV/0!</v>
      </c>
      <c r="O4975" s="136">
        <f t="shared" si="774"/>
        <v>99280</v>
      </c>
      <c r="P4975" t="b">
        <f t="shared" si="775"/>
        <v>0</v>
      </c>
      <c r="T4975" s="136">
        <f t="shared" si="776"/>
        <v>99260</v>
      </c>
      <c r="U4975" t="e">
        <f>SQRT(($U$6/2)^2-($U$6/2)^2*'(OLD) bottom seam length'!T4975^2/($U$7/2)^2)</f>
        <v>#VALUE!</v>
      </c>
      <c r="W4975" s="136">
        <f t="shared" si="777"/>
        <v>99260</v>
      </c>
      <c r="X4975" t="e">
        <f>SQRT(($U$6/2)^2-($U$6/2)^2*'(OLD) bottom seam length'!W4975^2/($U$7/2)^2)</f>
        <v>#VALUE!</v>
      </c>
      <c r="Z4975" s="136">
        <f t="shared" si="778"/>
        <v>99260</v>
      </c>
      <c r="AA4975" t="e">
        <f>SQRT(($U$6/2)^2-($U$6/2)^2*'(OLD) bottom seam length'!Z4975^2/($U$7/2)^2)</f>
        <v>#VALUE!</v>
      </c>
      <c r="AC4975" s="136">
        <f t="shared" si="779"/>
        <v>99260</v>
      </c>
      <c r="AD4975" t="e">
        <f>SQRT(($U$6/2)^2-($U$6/2)^2*'(OLD) bottom seam length'!AC4975^2/($U$7/2)^2)</f>
        <v>#VALUE!</v>
      </c>
    </row>
    <row r="4976" spans="2:30">
      <c r="B4976" s="136">
        <f t="shared" si="770"/>
        <v>99300</v>
      </c>
      <c r="C4976" t="e">
        <f>SQRT(($C$5/2)^2-($C$5/2)^2*'(OLD) bottom seam length'!B4976^2/($C$6/2)^2)</f>
        <v>#DIV/0!</v>
      </c>
      <c r="E4976" s="136">
        <f t="shared" si="771"/>
        <v>99300</v>
      </c>
      <c r="F4976" t="e">
        <f>SQRT(($C$5/2)^2-($C$5/2)^2*'(OLD) bottom seam length'!E4976^2/($C$6/2)^2)</f>
        <v>#DIV/0!</v>
      </c>
      <c r="H4976" s="136">
        <f t="shared" si="772"/>
        <v>99300</v>
      </c>
      <c r="I4976" t="e">
        <f>SQRT(($C$5/2)^2-($C$5/2)^2*'(OLD) bottom seam length'!H4976^2/($C$6/2)^2)</f>
        <v>#DIV/0!</v>
      </c>
      <c r="K4976" s="136">
        <f t="shared" si="773"/>
        <v>99300</v>
      </c>
      <c r="L4976" t="e">
        <f>SQRT(($C$5/2)^2-($C$5/2)^2*'(OLD) bottom seam length'!K4976^2/($C$6/2)^2)</f>
        <v>#DIV/0!</v>
      </c>
      <c r="O4976" s="136">
        <f t="shared" si="774"/>
        <v>99300</v>
      </c>
      <c r="P4976" t="b">
        <f t="shared" si="775"/>
        <v>0</v>
      </c>
      <c r="T4976" s="136">
        <f t="shared" si="776"/>
        <v>99280</v>
      </c>
      <c r="U4976" t="e">
        <f>SQRT(($U$6/2)^2-($U$6/2)^2*'(OLD) bottom seam length'!T4976^2/($U$7/2)^2)</f>
        <v>#VALUE!</v>
      </c>
      <c r="W4976" s="136">
        <f t="shared" si="777"/>
        <v>99280</v>
      </c>
      <c r="X4976" t="e">
        <f>SQRT(($U$6/2)^2-($U$6/2)^2*'(OLD) bottom seam length'!W4976^2/($U$7/2)^2)</f>
        <v>#VALUE!</v>
      </c>
      <c r="Z4976" s="136">
        <f t="shared" si="778"/>
        <v>99280</v>
      </c>
      <c r="AA4976" t="e">
        <f>SQRT(($U$6/2)^2-($U$6/2)^2*'(OLD) bottom seam length'!Z4976^2/($U$7/2)^2)</f>
        <v>#VALUE!</v>
      </c>
      <c r="AC4976" s="136">
        <f t="shared" si="779"/>
        <v>99280</v>
      </c>
      <c r="AD4976" t="e">
        <f>SQRT(($U$6/2)^2-($U$6/2)^2*'(OLD) bottom seam length'!AC4976^2/($U$7/2)^2)</f>
        <v>#VALUE!</v>
      </c>
    </row>
    <row r="4977" spans="2:30">
      <c r="B4977" s="136">
        <f t="shared" si="770"/>
        <v>99320</v>
      </c>
      <c r="C4977" t="e">
        <f>SQRT(($C$5/2)^2-($C$5/2)^2*'(OLD) bottom seam length'!B4977^2/($C$6/2)^2)</f>
        <v>#DIV/0!</v>
      </c>
      <c r="E4977" s="136">
        <f t="shared" si="771"/>
        <v>99320</v>
      </c>
      <c r="F4977" t="e">
        <f>SQRT(($C$5/2)^2-($C$5/2)^2*'(OLD) bottom seam length'!E4977^2/($C$6/2)^2)</f>
        <v>#DIV/0!</v>
      </c>
      <c r="H4977" s="136">
        <f t="shared" si="772"/>
        <v>99320</v>
      </c>
      <c r="I4977" t="e">
        <f>SQRT(($C$5/2)^2-($C$5/2)^2*'(OLD) bottom seam length'!H4977^2/($C$6/2)^2)</f>
        <v>#DIV/0!</v>
      </c>
      <c r="K4977" s="136">
        <f t="shared" si="773"/>
        <v>99320</v>
      </c>
      <c r="L4977" t="e">
        <f>SQRT(($C$5/2)^2-($C$5/2)^2*'(OLD) bottom seam length'!K4977^2/($C$6/2)^2)</f>
        <v>#DIV/0!</v>
      </c>
      <c r="O4977" s="136">
        <f t="shared" si="774"/>
        <v>99320</v>
      </c>
      <c r="P4977" t="b">
        <f t="shared" si="775"/>
        <v>0</v>
      </c>
      <c r="T4977" s="136">
        <f t="shared" si="776"/>
        <v>99300</v>
      </c>
      <c r="U4977" t="e">
        <f>SQRT(($U$6/2)^2-($U$6/2)^2*'(OLD) bottom seam length'!T4977^2/($U$7/2)^2)</f>
        <v>#VALUE!</v>
      </c>
      <c r="W4977" s="136">
        <f t="shared" si="777"/>
        <v>99300</v>
      </c>
      <c r="X4977" t="e">
        <f>SQRT(($U$6/2)^2-($U$6/2)^2*'(OLD) bottom seam length'!W4977^2/($U$7/2)^2)</f>
        <v>#VALUE!</v>
      </c>
      <c r="Z4977" s="136">
        <f t="shared" si="778"/>
        <v>99300</v>
      </c>
      <c r="AA4977" t="e">
        <f>SQRT(($U$6/2)^2-($U$6/2)^2*'(OLD) bottom seam length'!Z4977^2/($U$7/2)^2)</f>
        <v>#VALUE!</v>
      </c>
      <c r="AC4977" s="136">
        <f t="shared" si="779"/>
        <v>99300</v>
      </c>
      <c r="AD4977" t="e">
        <f>SQRT(($U$6/2)^2-($U$6/2)^2*'(OLD) bottom seam length'!AC4977^2/($U$7/2)^2)</f>
        <v>#VALUE!</v>
      </c>
    </row>
    <row r="4978" spans="2:30">
      <c r="B4978" s="136">
        <f t="shared" si="770"/>
        <v>99340</v>
      </c>
      <c r="C4978" t="e">
        <f>SQRT(($C$5/2)^2-($C$5/2)^2*'(OLD) bottom seam length'!B4978^2/($C$6/2)^2)</f>
        <v>#DIV/0!</v>
      </c>
      <c r="E4978" s="136">
        <f t="shared" si="771"/>
        <v>99340</v>
      </c>
      <c r="F4978" t="e">
        <f>SQRT(($C$5/2)^2-($C$5/2)^2*'(OLD) bottom seam length'!E4978^2/($C$6/2)^2)</f>
        <v>#DIV/0!</v>
      </c>
      <c r="H4978" s="136">
        <f t="shared" si="772"/>
        <v>99340</v>
      </c>
      <c r="I4978" t="e">
        <f>SQRT(($C$5/2)^2-($C$5/2)^2*'(OLD) bottom seam length'!H4978^2/($C$6/2)^2)</f>
        <v>#DIV/0!</v>
      </c>
      <c r="K4978" s="136">
        <f t="shared" si="773"/>
        <v>99340</v>
      </c>
      <c r="L4978" t="e">
        <f>SQRT(($C$5/2)^2-($C$5/2)^2*'(OLD) bottom seam length'!K4978^2/($C$6/2)^2)</f>
        <v>#DIV/0!</v>
      </c>
      <c r="O4978" s="136">
        <f t="shared" si="774"/>
        <v>99340</v>
      </c>
      <c r="P4978" t="b">
        <f t="shared" si="775"/>
        <v>0</v>
      </c>
      <c r="T4978" s="136">
        <f t="shared" si="776"/>
        <v>99320</v>
      </c>
      <c r="U4978" t="e">
        <f>SQRT(($U$6/2)^2-($U$6/2)^2*'(OLD) bottom seam length'!T4978^2/($U$7/2)^2)</f>
        <v>#VALUE!</v>
      </c>
      <c r="W4978" s="136">
        <f t="shared" si="777"/>
        <v>99320</v>
      </c>
      <c r="X4978" t="e">
        <f>SQRT(($U$6/2)^2-($U$6/2)^2*'(OLD) bottom seam length'!W4978^2/($U$7/2)^2)</f>
        <v>#VALUE!</v>
      </c>
      <c r="Z4978" s="136">
        <f t="shared" si="778"/>
        <v>99320</v>
      </c>
      <c r="AA4978" t="e">
        <f>SQRT(($U$6/2)^2-($U$6/2)^2*'(OLD) bottom seam length'!Z4978^2/($U$7/2)^2)</f>
        <v>#VALUE!</v>
      </c>
      <c r="AC4978" s="136">
        <f t="shared" si="779"/>
        <v>99320</v>
      </c>
      <c r="AD4978" t="e">
        <f>SQRT(($U$6/2)^2-($U$6/2)^2*'(OLD) bottom seam length'!AC4978^2/($U$7/2)^2)</f>
        <v>#VALUE!</v>
      </c>
    </row>
    <row r="4979" spans="2:30">
      <c r="B4979" s="136">
        <f t="shared" si="770"/>
        <v>99360</v>
      </c>
      <c r="C4979" t="e">
        <f>SQRT(($C$5/2)^2-($C$5/2)^2*'(OLD) bottom seam length'!B4979^2/($C$6/2)^2)</f>
        <v>#DIV/0!</v>
      </c>
      <c r="E4979" s="136">
        <f t="shared" si="771"/>
        <v>99360</v>
      </c>
      <c r="F4979" t="e">
        <f>SQRT(($C$5/2)^2-($C$5/2)^2*'(OLD) bottom seam length'!E4979^2/($C$6/2)^2)</f>
        <v>#DIV/0!</v>
      </c>
      <c r="H4979" s="136">
        <f t="shared" si="772"/>
        <v>99360</v>
      </c>
      <c r="I4979" t="e">
        <f>SQRT(($C$5/2)^2-($C$5/2)^2*'(OLD) bottom seam length'!H4979^2/($C$6/2)^2)</f>
        <v>#DIV/0!</v>
      </c>
      <c r="K4979" s="136">
        <f t="shared" si="773"/>
        <v>99360</v>
      </c>
      <c r="L4979" t="e">
        <f>SQRT(($C$5/2)^2-($C$5/2)^2*'(OLD) bottom seam length'!K4979^2/($C$6/2)^2)</f>
        <v>#DIV/0!</v>
      </c>
      <c r="O4979" s="136">
        <f t="shared" si="774"/>
        <v>99360</v>
      </c>
      <c r="P4979" t="b">
        <f t="shared" si="775"/>
        <v>0</v>
      </c>
      <c r="T4979" s="136">
        <f t="shared" si="776"/>
        <v>99340</v>
      </c>
      <c r="U4979" t="e">
        <f>SQRT(($U$6/2)^2-($U$6/2)^2*'(OLD) bottom seam length'!T4979^2/($U$7/2)^2)</f>
        <v>#VALUE!</v>
      </c>
      <c r="W4979" s="136">
        <f t="shared" si="777"/>
        <v>99340</v>
      </c>
      <c r="X4979" t="e">
        <f>SQRT(($U$6/2)^2-($U$6/2)^2*'(OLD) bottom seam length'!W4979^2/($U$7/2)^2)</f>
        <v>#VALUE!</v>
      </c>
      <c r="Z4979" s="136">
        <f t="shared" si="778"/>
        <v>99340</v>
      </c>
      <c r="AA4979" t="e">
        <f>SQRT(($U$6/2)^2-($U$6/2)^2*'(OLD) bottom seam length'!Z4979^2/($U$7/2)^2)</f>
        <v>#VALUE!</v>
      </c>
      <c r="AC4979" s="136">
        <f t="shared" si="779"/>
        <v>99340</v>
      </c>
      <c r="AD4979" t="e">
        <f>SQRT(($U$6/2)^2-($U$6/2)^2*'(OLD) bottom seam length'!AC4979^2/($U$7/2)^2)</f>
        <v>#VALUE!</v>
      </c>
    </row>
    <row r="4980" spans="2:30">
      <c r="B4980" s="136">
        <f t="shared" si="770"/>
        <v>99380</v>
      </c>
      <c r="C4980" t="e">
        <f>SQRT(($C$5/2)^2-($C$5/2)^2*'(OLD) bottom seam length'!B4980^2/($C$6/2)^2)</f>
        <v>#DIV/0!</v>
      </c>
      <c r="E4980" s="136">
        <f t="shared" si="771"/>
        <v>99380</v>
      </c>
      <c r="F4980" t="e">
        <f>SQRT(($C$5/2)^2-($C$5/2)^2*'(OLD) bottom seam length'!E4980^2/($C$6/2)^2)</f>
        <v>#DIV/0!</v>
      </c>
      <c r="H4980" s="136">
        <f t="shared" si="772"/>
        <v>99380</v>
      </c>
      <c r="I4980" t="e">
        <f>SQRT(($C$5/2)^2-($C$5/2)^2*'(OLD) bottom seam length'!H4980^2/($C$6/2)^2)</f>
        <v>#DIV/0!</v>
      </c>
      <c r="K4980" s="136">
        <f t="shared" si="773"/>
        <v>99380</v>
      </c>
      <c r="L4980" t="e">
        <f>SQRT(($C$5/2)^2-($C$5/2)^2*'(OLD) bottom seam length'!K4980^2/($C$6/2)^2)</f>
        <v>#DIV/0!</v>
      </c>
      <c r="O4980" s="136">
        <f t="shared" si="774"/>
        <v>99380</v>
      </c>
      <c r="P4980" t="b">
        <f t="shared" si="775"/>
        <v>0</v>
      </c>
      <c r="T4980" s="136">
        <f t="shared" si="776"/>
        <v>99360</v>
      </c>
      <c r="U4980" t="e">
        <f>SQRT(($U$6/2)^2-($U$6/2)^2*'(OLD) bottom seam length'!T4980^2/($U$7/2)^2)</f>
        <v>#VALUE!</v>
      </c>
      <c r="W4980" s="136">
        <f t="shared" si="777"/>
        <v>99360</v>
      </c>
      <c r="X4980" t="e">
        <f>SQRT(($U$6/2)^2-($U$6/2)^2*'(OLD) bottom seam length'!W4980^2/($U$7/2)^2)</f>
        <v>#VALUE!</v>
      </c>
      <c r="Z4980" s="136">
        <f t="shared" si="778"/>
        <v>99360</v>
      </c>
      <c r="AA4980" t="e">
        <f>SQRT(($U$6/2)^2-($U$6/2)^2*'(OLD) bottom seam length'!Z4980^2/($U$7/2)^2)</f>
        <v>#VALUE!</v>
      </c>
      <c r="AC4980" s="136">
        <f t="shared" si="779"/>
        <v>99360</v>
      </c>
      <c r="AD4980" t="e">
        <f>SQRT(($U$6/2)^2-($U$6/2)^2*'(OLD) bottom seam length'!AC4980^2/($U$7/2)^2)</f>
        <v>#VALUE!</v>
      </c>
    </row>
    <row r="4981" spans="2:30">
      <c r="B4981" s="136">
        <f t="shared" si="770"/>
        <v>99400</v>
      </c>
      <c r="C4981" t="e">
        <f>SQRT(($C$5/2)^2-($C$5/2)^2*'(OLD) bottom seam length'!B4981^2/($C$6/2)^2)</f>
        <v>#DIV/0!</v>
      </c>
      <c r="E4981" s="136">
        <f t="shared" si="771"/>
        <v>99400</v>
      </c>
      <c r="F4981" t="e">
        <f>SQRT(($C$5/2)^2-($C$5/2)^2*'(OLD) bottom seam length'!E4981^2/($C$6/2)^2)</f>
        <v>#DIV/0!</v>
      </c>
      <c r="H4981" s="136">
        <f t="shared" si="772"/>
        <v>99400</v>
      </c>
      <c r="I4981" t="e">
        <f>SQRT(($C$5/2)^2-($C$5/2)^2*'(OLD) bottom seam length'!H4981^2/($C$6/2)^2)</f>
        <v>#DIV/0!</v>
      </c>
      <c r="K4981" s="136">
        <f t="shared" si="773"/>
        <v>99400</v>
      </c>
      <c r="L4981" t="e">
        <f>SQRT(($C$5/2)^2-($C$5/2)^2*'(OLD) bottom seam length'!K4981^2/($C$6/2)^2)</f>
        <v>#DIV/0!</v>
      </c>
      <c r="O4981" s="136">
        <f t="shared" si="774"/>
        <v>99400</v>
      </c>
      <c r="P4981" t="b">
        <f t="shared" si="775"/>
        <v>0</v>
      </c>
      <c r="T4981" s="136">
        <f t="shared" si="776"/>
        <v>99380</v>
      </c>
      <c r="U4981" t="e">
        <f>SQRT(($U$6/2)^2-($U$6/2)^2*'(OLD) bottom seam length'!T4981^2/($U$7/2)^2)</f>
        <v>#VALUE!</v>
      </c>
      <c r="W4981" s="136">
        <f t="shared" si="777"/>
        <v>99380</v>
      </c>
      <c r="X4981" t="e">
        <f>SQRT(($U$6/2)^2-($U$6/2)^2*'(OLD) bottom seam length'!W4981^2/($U$7/2)^2)</f>
        <v>#VALUE!</v>
      </c>
      <c r="Z4981" s="136">
        <f t="shared" si="778"/>
        <v>99380</v>
      </c>
      <c r="AA4981" t="e">
        <f>SQRT(($U$6/2)^2-($U$6/2)^2*'(OLD) bottom seam length'!Z4981^2/($U$7/2)^2)</f>
        <v>#VALUE!</v>
      </c>
      <c r="AC4981" s="136">
        <f t="shared" si="779"/>
        <v>99380</v>
      </c>
      <c r="AD4981" t="e">
        <f>SQRT(($U$6/2)^2-($U$6/2)^2*'(OLD) bottom seam length'!AC4981^2/($U$7/2)^2)</f>
        <v>#VALUE!</v>
      </c>
    </row>
    <row r="4982" spans="2:30">
      <c r="B4982" s="136">
        <f t="shared" si="770"/>
        <v>99420</v>
      </c>
      <c r="C4982" t="e">
        <f>SQRT(($C$5/2)^2-($C$5/2)^2*'(OLD) bottom seam length'!B4982^2/($C$6/2)^2)</f>
        <v>#DIV/0!</v>
      </c>
      <c r="E4982" s="136">
        <f t="shared" si="771"/>
        <v>99420</v>
      </c>
      <c r="F4982" t="e">
        <f>SQRT(($C$5/2)^2-($C$5/2)^2*'(OLD) bottom seam length'!E4982^2/($C$6/2)^2)</f>
        <v>#DIV/0!</v>
      </c>
      <c r="H4982" s="136">
        <f t="shared" si="772"/>
        <v>99420</v>
      </c>
      <c r="I4982" t="e">
        <f>SQRT(($C$5/2)^2-($C$5/2)^2*'(OLD) bottom seam length'!H4982^2/($C$6/2)^2)</f>
        <v>#DIV/0!</v>
      </c>
      <c r="K4982" s="136">
        <f t="shared" si="773"/>
        <v>99420</v>
      </c>
      <c r="L4982" t="e">
        <f>SQRT(($C$5/2)^2-($C$5/2)^2*'(OLD) bottom seam length'!K4982^2/($C$6/2)^2)</f>
        <v>#DIV/0!</v>
      </c>
      <c r="O4982" s="136">
        <f t="shared" si="774"/>
        <v>99420</v>
      </c>
      <c r="P4982" t="b">
        <f t="shared" si="775"/>
        <v>0</v>
      </c>
      <c r="T4982" s="136">
        <f t="shared" si="776"/>
        <v>99400</v>
      </c>
      <c r="U4982" t="e">
        <f>SQRT(($U$6/2)^2-($U$6/2)^2*'(OLD) bottom seam length'!T4982^2/($U$7/2)^2)</f>
        <v>#VALUE!</v>
      </c>
      <c r="W4982" s="136">
        <f t="shared" si="777"/>
        <v>99400</v>
      </c>
      <c r="X4982" t="e">
        <f>SQRT(($U$6/2)^2-($U$6/2)^2*'(OLD) bottom seam length'!W4982^2/($U$7/2)^2)</f>
        <v>#VALUE!</v>
      </c>
      <c r="Z4982" s="136">
        <f t="shared" si="778"/>
        <v>99400</v>
      </c>
      <c r="AA4982" t="e">
        <f>SQRT(($U$6/2)^2-($U$6/2)^2*'(OLD) bottom seam length'!Z4982^2/($U$7/2)^2)</f>
        <v>#VALUE!</v>
      </c>
      <c r="AC4982" s="136">
        <f t="shared" si="779"/>
        <v>99400</v>
      </c>
      <c r="AD4982" t="e">
        <f>SQRT(($U$6/2)^2-($U$6/2)^2*'(OLD) bottom seam length'!AC4982^2/($U$7/2)^2)</f>
        <v>#VALUE!</v>
      </c>
    </row>
    <row r="4983" spans="2:30">
      <c r="B4983" s="136">
        <f t="shared" si="770"/>
        <v>99440</v>
      </c>
      <c r="C4983" t="e">
        <f>SQRT(($C$5/2)^2-($C$5/2)^2*'(OLD) bottom seam length'!B4983^2/($C$6/2)^2)</f>
        <v>#DIV/0!</v>
      </c>
      <c r="E4983" s="136">
        <f t="shared" si="771"/>
        <v>99440</v>
      </c>
      <c r="F4983" t="e">
        <f>SQRT(($C$5/2)^2-($C$5/2)^2*'(OLD) bottom seam length'!E4983^2/($C$6/2)^2)</f>
        <v>#DIV/0!</v>
      </c>
      <c r="H4983" s="136">
        <f t="shared" si="772"/>
        <v>99440</v>
      </c>
      <c r="I4983" t="e">
        <f>SQRT(($C$5/2)^2-($C$5/2)^2*'(OLD) bottom seam length'!H4983^2/($C$6/2)^2)</f>
        <v>#DIV/0!</v>
      </c>
      <c r="K4983" s="136">
        <f t="shared" si="773"/>
        <v>99440</v>
      </c>
      <c r="L4983" t="e">
        <f>SQRT(($C$5/2)^2-($C$5/2)^2*'(OLD) bottom seam length'!K4983^2/($C$6/2)^2)</f>
        <v>#DIV/0!</v>
      </c>
      <c r="O4983" s="136">
        <f t="shared" si="774"/>
        <v>99440</v>
      </c>
      <c r="P4983" t="b">
        <f t="shared" si="775"/>
        <v>0</v>
      </c>
      <c r="T4983" s="136">
        <f t="shared" si="776"/>
        <v>99420</v>
      </c>
      <c r="U4983" t="e">
        <f>SQRT(($U$6/2)^2-($U$6/2)^2*'(OLD) bottom seam length'!T4983^2/($U$7/2)^2)</f>
        <v>#VALUE!</v>
      </c>
      <c r="W4983" s="136">
        <f t="shared" si="777"/>
        <v>99420</v>
      </c>
      <c r="X4983" t="e">
        <f>SQRT(($U$6/2)^2-($U$6/2)^2*'(OLD) bottom seam length'!W4983^2/($U$7/2)^2)</f>
        <v>#VALUE!</v>
      </c>
      <c r="Z4983" s="136">
        <f t="shared" si="778"/>
        <v>99420</v>
      </c>
      <c r="AA4983" t="e">
        <f>SQRT(($U$6/2)^2-($U$6/2)^2*'(OLD) bottom seam length'!Z4983^2/($U$7/2)^2)</f>
        <v>#VALUE!</v>
      </c>
      <c r="AC4983" s="136">
        <f t="shared" si="779"/>
        <v>99420</v>
      </c>
      <c r="AD4983" t="e">
        <f>SQRT(($U$6/2)^2-($U$6/2)^2*'(OLD) bottom seam length'!AC4983^2/($U$7/2)^2)</f>
        <v>#VALUE!</v>
      </c>
    </row>
    <row r="4984" spans="2:30">
      <c r="B4984" s="136">
        <f t="shared" si="770"/>
        <v>99460</v>
      </c>
      <c r="C4984" t="e">
        <f>SQRT(($C$5/2)^2-($C$5/2)^2*'(OLD) bottom seam length'!B4984^2/($C$6/2)^2)</f>
        <v>#DIV/0!</v>
      </c>
      <c r="E4984" s="136">
        <f t="shared" si="771"/>
        <v>99460</v>
      </c>
      <c r="F4984" t="e">
        <f>SQRT(($C$5/2)^2-($C$5/2)^2*'(OLD) bottom seam length'!E4984^2/($C$6/2)^2)</f>
        <v>#DIV/0!</v>
      </c>
      <c r="H4984" s="136">
        <f t="shared" si="772"/>
        <v>99460</v>
      </c>
      <c r="I4984" t="e">
        <f>SQRT(($C$5/2)^2-($C$5/2)^2*'(OLD) bottom seam length'!H4984^2/($C$6/2)^2)</f>
        <v>#DIV/0!</v>
      </c>
      <c r="K4984" s="136">
        <f t="shared" si="773"/>
        <v>99460</v>
      </c>
      <c r="L4984" t="e">
        <f>SQRT(($C$5/2)^2-($C$5/2)^2*'(OLD) bottom seam length'!K4984^2/($C$6/2)^2)</f>
        <v>#DIV/0!</v>
      </c>
      <c r="O4984" s="136">
        <f t="shared" si="774"/>
        <v>99460</v>
      </c>
      <c r="P4984" t="b">
        <f t="shared" si="775"/>
        <v>0</v>
      </c>
      <c r="T4984" s="136">
        <f t="shared" si="776"/>
        <v>99440</v>
      </c>
      <c r="U4984" t="e">
        <f>SQRT(($U$6/2)^2-($U$6/2)^2*'(OLD) bottom seam length'!T4984^2/($U$7/2)^2)</f>
        <v>#VALUE!</v>
      </c>
      <c r="W4984" s="136">
        <f t="shared" si="777"/>
        <v>99440</v>
      </c>
      <c r="X4984" t="e">
        <f>SQRT(($U$6/2)^2-($U$6/2)^2*'(OLD) bottom seam length'!W4984^2/($U$7/2)^2)</f>
        <v>#VALUE!</v>
      </c>
      <c r="Z4984" s="136">
        <f t="shared" si="778"/>
        <v>99440</v>
      </c>
      <c r="AA4984" t="e">
        <f>SQRT(($U$6/2)^2-($U$6/2)^2*'(OLD) bottom seam length'!Z4984^2/($U$7/2)^2)</f>
        <v>#VALUE!</v>
      </c>
      <c r="AC4984" s="136">
        <f t="shared" si="779"/>
        <v>99440</v>
      </c>
      <c r="AD4984" t="e">
        <f>SQRT(($U$6/2)^2-($U$6/2)^2*'(OLD) bottom seam length'!AC4984^2/($U$7/2)^2)</f>
        <v>#VALUE!</v>
      </c>
    </row>
    <row r="4985" spans="2:30">
      <c r="B4985" s="136">
        <f t="shared" si="770"/>
        <v>99480</v>
      </c>
      <c r="C4985" t="e">
        <f>SQRT(($C$5/2)^2-($C$5/2)^2*'(OLD) bottom seam length'!B4985^2/($C$6/2)^2)</f>
        <v>#DIV/0!</v>
      </c>
      <c r="E4985" s="136">
        <f t="shared" si="771"/>
        <v>99480</v>
      </c>
      <c r="F4985" t="e">
        <f>SQRT(($C$5/2)^2-($C$5/2)^2*'(OLD) bottom seam length'!E4985^2/($C$6/2)^2)</f>
        <v>#DIV/0!</v>
      </c>
      <c r="H4985" s="136">
        <f t="shared" si="772"/>
        <v>99480</v>
      </c>
      <c r="I4985" t="e">
        <f>SQRT(($C$5/2)^2-($C$5/2)^2*'(OLD) bottom seam length'!H4985^2/($C$6/2)^2)</f>
        <v>#DIV/0!</v>
      </c>
      <c r="K4985" s="136">
        <f t="shared" si="773"/>
        <v>99480</v>
      </c>
      <c r="L4985" t="e">
        <f>SQRT(($C$5/2)^2-($C$5/2)^2*'(OLD) bottom seam length'!K4985^2/($C$6/2)^2)</f>
        <v>#DIV/0!</v>
      </c>
      <c r="O4985" s="136">
        <f t="shared" si="774"/>
        <v>99480</v>
      </c>
      <c r="P4985" t="b">
        <f t="shared" si="775"/>
        <v>0</v>
      </c>
      <c r="T4985" s="136">
        <f t="shared" si="776"/>
        <v>99460</v>
      </c>
      <c r="U4985" t="e">
        <f>SQRT(($U$6/2)^2-($U$6/2)^2*'(OLD) bottom seam length'!T4985^2/($U$7/2)^2)</f>
        <v>#VALUE!</v>
      </c>
      <c r="W4985" s="136">
        <f t="shared" si="777"/>
        <v>99460</v>
      </c>
      <c r="X4985" t="e">
        <f>SQRT(($U$6/2)^2-($U$6/2)^2*'(OLD) bottom seam length'!W4985^2/($U$7/2)^2)</f>
        <v>#VALUE!</v>
      </c>
      <c r="Z4985" s="136">
        <f t="shared" si="778"/>
        <v>99460</v>
      </c>
      <c r="AA4985" t="e">
        <f>SQRT(($U$6/2)^2-($U$6/2)^2*'(OLD) bottom seam length'!Z4985^2/($U$7/2)^2)</f>
        <v>#VALUE!</v>
      </c>
      <c r="AC4985" s="136">
        <f t="shared" si="779"/>
        <v>99460</v>
      </c>
      <c r="AD4985" t="e">
        <f>SQRT(($U$6/2)^2-($U$6/2)^2*'(OLD) bottom seam length'!AC4985^2/($U$7/2)^2)</f>
        <v>#VALUE!</v>
      </c>
    </row>
    <row r="4986" spans="2:30">
      <c r="B4986" s="136">
        <f t="shared" si="770"/>
        <v>99500</v>
      </c>
      <c r="C4986" t="e">
        <f>SQRT(($C$5/2)^2-($C$5/2)^2*'(OLD) bottom seam length'!B4986^2/($C$6/2)^2)</f>
        <v>#DIV/0!</v>
      </c>
      <c r="E4986" s="136">
        <f t="shared" si="771"/>
        <v>99500</v>
      </c>
      <c r="F4986" t="e">
        <f>SQRT(($C$5/2)^2-($C$5/2)^2*'(OLD) bottom seam length'!E4986^2/($C$6/2)^2)</f>
        <v>#DIV/0!</v>
      </c>
      <c r="H4986" s="136">
        <f t="shared" si="772"/>
        <v>99500</v>
      </c>
      <c r="I4986" t="e">
        <f>SQRT(($C$5/2)^2-($C$5/2)^2*'(OLD) bottom seam length'!H4986^2/($C$6/2)^2)</f>
        <v>#DIV/0!</v>
      </c>
      <c r="K4986" s="136">
        <f t="shared" si="773"/>
        <v>99500</v>
      </c>
      <c r="L4986" t="e">
        <f>SQRT(($C$5/2)^2-($C$5/2)^2*'(OLD) bottom seam length'!K4986^2/($C$6/2)^2)</f>
        <v>#DIV/0!</v>
      </c>
      <c r="O4986" s="136">
        <f t="shared" si="774"/>
        <v>99500</v>
      </c>
      <c r="P4986" t="b">
        <f t="shared" si="775"/>
        <v>0</v>
      </c>
      <c r="T4986" s="136">
        <f t="shared" si="776"/>
        <v>99480</v>
      </c>
      <c r="U4986" t="e">
        <f>SQRT(($U$6/2)^2-($U$6/2)^2*'(OLD) bottom seam length'!T4986^2/($U$7/2)^2)</f>
        <v>#VALUE!</v>
      </c>
      <c r="W4986" s="136">
        <f t="shared" si="777"/>
        <v>99480</v>
      </c>
      <c r="X4986" t="e">
        <f>SQRT(($U$6/2)^2-($U$6/2)^2*'(OLD) bottom seam length'!W4986^2/($U$7/2)^2)</f>
        <v>#VALUE!</v>
      </c>
      <c r="Z4986" s="136">
        <f t="shared" si="778"/>
        <v>99480</v>
      </c>
      <c r="AA4986" t="e">
        <f>SQRT(($U$6/2)^2-($U$6/2)^2*'(OLD) bottom seam length'!Z4986^2/($U$7/2)^2)</f>
        <v>#VALUE!</v>
      </c>
      <c r="AC4986" s="136">
        <f t="shared" si="779"/>
        <v>99480</v>
      </c>
      <c r="AD4986" t="e">
        <f>SQRT(($U$6/2)^2-($U$6/2)^2*'(OLD) bottom seam length'!AC4986^2/($U$7/2)^2)</f>
        <v>#VALUE!</v>
      </c>
    </row>
    <row r="4987" spans="2:30">
      <c r="B4987" s="136">
        <f t="shared" si="770"/>
        <v>99520</v>
      </c>
      <c r="C4987" t="e">
        <f>SQRT(($C$5/2)^2-($C$5/2)^2*'(OLD) bottom seam length'!B4987^2/($C$6/2)^2)</f>
        <v>#DIV/0!</v>
      </c>
      <c r="E4987" s="136">
        <f t="shared" si="771"/>
        <v>99520</v>
      </c>
      <c r="F4987" t="e">
        <f>SQRT(($C$5/2)^2-($C$5/2)^2*'(OLD) bottom seam length'!E4987^2/($C$6/2)^2)</f>
        <v>#DIV/0!</v>
      </c>
      <c r="H4987" s="136">
        <f t="shared" si="772"/>
        <v>99520</v>
      </c>
      <c r="I4987" t="e">
        <f>SQRT(($C$5/2)^2-($C$5/2)^2*'(OLD) bottom seam length'!H4987^2/($C$6/2)^2)</f>
        <v>#DIV/0!</v>
      </c>
      <c r="K4987" s="136">
        <f t="shared" si="773"/>
        <v>99520</v>
      </c>
      <c r="L4987" t="e">
        <f>SQRT(($C$5/2)^2-($C$5/2)^2*'(OLD) bottom seam length'!K4987^2/($C$6/2)^2)</f>
        <v>#DIV/0!</v>
      </c>
      <c r="O4987" s="136">
        <f t="shared" si="774"/>
        <v>99520</v>
      </c>
      <c r="P4987" t="b">
        <f t="shared" si="775"/>
        <v>0</v>
      </c>
      <c r="T4987" s="136">
        <f t="shared" si="776"/>
        <v>99500</v>
      </c>
      <c r="U4987" t="e">
        <f>SQRT(($U$6/2)^2-($U$6/2)^2*'(OLD) bottom seam length'!T4987^2/($U$7/2)^2)</f>
        <v>#VALUE!</v>
      </c>
      <c r="W4987" s="136">
        <f t="shared" si="777"/>
        <v>99500</v>
      </c>
      <c r="X4987" t="e">
        <f>SQRT(($U$6/2)^2-($U$6/2)^2*'(OLD) bottom seam length'!W4987^2/($U$7/2)^2)</f>
        <v>#VALUE!</v>
      </c>
      <c r="Z4987" s="136">
        <f t="shared" si="778"/>
        <v>99500</v>
      </c>
      <c r="AA4987" t="e">
        <f>SQRT(($U$6/2)^2-($U$6/2)^2*'(OLD) bottom seam length'!Z4987^2/($U$7/2)^2)</f>
        <v>#VALUE!</v>
      </c>
      <c r="AC4987" s="136">
        <f t="shared" si="779"/>
        <v>99500</v>
      </c>
      <c r="AD4987" t="e">
        <f>SQRT(($U$6/2)^2-($U$6/2)^2*'(OLD) bottom seam length'!AC4987^2/($U$7/2)^2)</f>
        <v>#VALUE!</v>
      </c>
    </row>
    <row r="4988" spans="2:30">
      <c r="B4988" s="136">
        <f t="shared" si="770"/>
        <v>99540</v>
      </c>
      <c r="C4988" t="e">
        <f>SQRT(($C$5/2)^2-($C$5/2)^2*'(OLD) bottom seam length'!B4988^2/($C$6/2)^2)</f>
        <v>#DIV/0!</v>
      </c>
      <c r="E4988" s="136">
        <f t="shared" si="771"/>
        <v>99540</v>
      </c>
      <c r="F4988" t="e">
        <f>SQRT(($C$5/2)^2-($C$5/2)^2*'(OLD) bottom seam length'!E4988^2/($C$6/2)^2)</f>
        <v>#DIV/0!</v>
      </c>
      <c r="H4988" s="136">
        <f t="shared" si="772"/>
        <v>99540</v>
      </c>
      <c r="I4988" t="e">
        <f>SQRT(($C$5/2)^2-($C$5/2)^2*'(OLD) bottom seam length'!H4988^2/($C$6/2)^2)</f>
        <v>#DIV/0!</v>
      </c>
      <c r="K4988" s="136">
        <f t="shared" si="773"/>
        <v>99540</v>
      </c>
      <c r="L4988" t="e">
        <f>SQRT(($C$5/2)^2-($C$5/2)^2*'(OLD) bottom seam length'!K4988^2/($C$6/2)^2)</f>
        <v>#DIV/0!</v>
      </c>
      <c r="O4988" s="136">
        <f t="shared" si="774"/>
        <v>99540</v>
      </c>
      <c r="P4988" t="b">
        <f t="shared" si="775"/>
        <v>0</v>
      </c>
      <c r="T4988" s="136">
        <f t="shared" si="776"/>
        <v>99520</v>
      </c>
      <c r="U4988" t="e">
        <f>SQRT(($U$6/2)^2-($U$6/2)^2*'(OLD) bottom seam length'!T4988^2/($U$7/2)^2)</f>
        <v>#VALUE!</v>
      </c>
      <c r="W4988" s="136">
        <f t="shared" si="777"/>
        <v>99520</v>
      </c>
      <c r="X4988" t="e">
        <f>SQRT(($U$6/2)^2-($U$6/2)^2*'(OLD) bottom seam length'!W4988^2/($U$7/2)^2)</f>
        <v>#VALUE!</v>
      </c>
      <c r="Z4988" s="136">
        <f t="shared" si="778"/>
        <v>99520</v>
      </c>
      <c r="AA4988" t="e">
        <f>SQRT(($U$6/2)^2-($U$6/2)^2*'(OLD) bottom seam length'!Z4988^2/($U$7/2)^2)</f>
        <v>#VALUE!</v>
      </c>
      <c r="AC4988" s="136">
        <f t="shared" si="779"/>
        <v>99520</v>
      </c>
      <c r="AD4988" t="e">
        <f>SQRT(($U$6/2)^2-($U$6/2)^2*'(OLD) bottom seam length'!AC4988^2/($U$7/2)^2)</f>
        <v>#VALUE!</v>
      </c>
    </row>
    <row r="4989" spans="2:30">
      <c r="B4989" s="136">
        <f t="shared" si="770"/>
        <v>99560</v>
      </c>
      <c r="C4989" t="e">
        <f>SQRT(($C$5/2)^2-($C$5/2)^2*'(OLD) bottom seam length'!B4989^2/($C$6/2)^2)</f>
        <v>#DIV/0!</v>
      </c>
      <c r="E4989" s="136">
        <f t="shared" si="771"/>
        <v>99560</v>
      </c>
      <c r="F4989" t="e">
        <f>SQRT(($C$5/2)^2-($C$5/2)^2*'(OLD) bottom seam length'!E4989^2/($C$6/2)^2)</f>
        <v>#DIV/0!</v>
      </c>
      <c r="H4989" s="136">
        <f t="shared" si="772"/>
        <v>99560</v>
      </c>
      <c r="I4989" t="e">
        <f>SQRT(($C$5/2)^2-($C$5/2)^2*'(OLD) bottom seam length'!H4989^2/($C$6/2)^2)</f>
        <v>#DIV/0!</v>
      </c>
      <c r="K4989" s="136">
        <f t="shared" si="773"/>
        <v>99560</v>
      </c>
      <c r="L4989" t="e">
        <f>SQRT(($C$5/2)^2-($C$5/2)^2*'(OLD) bottom seam length'!K4989^2/($C$6/2)^2)</f>
        <v>#DIV/0!</v>
      </c>
      <c r="O4989" s="136">
        <f t="shared" si="774"/>
        <v>99560</v>
      </c>
      <c r="P4989" t="b">
        <f t="shared" si="775"/>
        <v>0</v>
      </c>
      <c r="T4989" s="136">
        <f t="shared" si="776"/>
        <v>99540</v>
      </c>
      <c r="U4989" t="e">
        <f>SQRT(($U$6/2)^2-($U$6/2)^2*'(OLD) bottom seam length'!T4989^2/($U$7/2)^2)</f>
        <v>#VALUE!</v>
      </c>
      <c r="W4989" s="136">
        <f t="shared" si="777"/>
        <v>99540</v>
      </c>
      <c r="X4989" t="e">
        <f>SQRT(($U$6/2)^2-($U$6/2)^2*'(OLD) bottom seam length'!W4989^2/($U$7/2)^2)</f>
        <v>#VALUE!</v>
      </c>
      <c r="Z4989" s="136">
        <f t="shared" si="778"/>
        <v>99540</v>
      </c>
      <c r="AA4989" t="e">
        <f>SQRT(($U$6/2)^2-($U$6/2)^2*'(OLD) bottom seam length'!Z4989^2/($U$7/2)^2)</f>
        <v>#VALUE!</v>
      </c>
      <c r="AC4989" s="136">
        <f t="shared" si="779"/>
        <v>99540</v>
      </c>
      <c r="AD4989" t="e">
        <f>SQRT(($U$6/2)^2-($U$6/2)^2*'(OLD) bottom seam length'!AC4989^2/($U$7/2)^2)</f>
        <v>#VALUE!</v>
      </c>
    </row>
    <row r="4990" spans="2:30">
      <c r="B4990" s="136">
        <f t="shared" si="770"/>
        <v>99580</v>
      </c>
      <c r="C4990" t="e">
        <f>SQRT(($C$5/2)^2-($C$5/2)^2*'(OLD) bottom seam length'!B4990^2/($C$6/2)^2)</f>
        <v>#DIV/0!</v>
      </c>
      <c r="E4990" s="136">
        <f t="shared" si="771"/>
        <v>99580</v>
      </c>
      <c r="F4990" t="e">
        <f>SQRT(($C$5/2)^2-($C$5/2)^2*'(OLD) bottom seam length'!E4990^2/($C$6/2)^2)</f>
        <v>#DIV/0!</v>
      </c>
      <c r="H4990" s="136">
        <f t="shared" si="772"/>
        <v>99580</v>
      </c>
      <c r="I4990" t="e">
        <f>SQRT(($C$5/2)^2-($C$5/2)^2*'(OLD) bottom seam length'!H4990^2/($C$6/2)^2)</f>
        <v>#DIV/0!</v>
      </c>
      <c r="K4990" s="136">
        <f t="shared" si="773"/>
        <v>99580</v>
      </c>
      <c r="L4990" t="e">
        <f>SQRT(($C$5/2)^2-($C$5/2)^2*'(OLD) bottom seam length'!K4990^2/($C$6/2)^2)</f>
        <v>#DIV/0!</v>
      </c>
      <c r="O4990" s="136">
        <f t="shared" si="774"/>
        <v>99580</v>
      </c>
      <c r="P4990" t="b">
        <f t="shared" si="775"/>
        <v>0</v>
      </c>
      <c r="T4990" s="136">
        <f t="shared" si="776"/>
        <v>99560</v>
      </c>
      <c r="U4990" t="e">
        <f>SQRT(($U$6/2)^2-($U$6/2)^2*'(OLD) bottom seam length'!T4990^2/($U$7/2)^2)</f>
        <v>#VALUE!</v>
      </c>
      <c r="W4990" s="136">
        <f t="shared" si="777"/>
        <v>99560</v>
      </c>
      <c r="X4990" t="e">
        <f>SQRT(($U$6/2)^2-($U$6/2)^2*'(OLD) bottom seam length'!W4990^2/($U$7/2)^2)</f>
        <v>#VALUE!</v>
      </c>
      <c r="Z4990" s="136">
        <f t="shared" si="778"/>
        <v>99560</v>
      </c>
      <c r="AA4990" t="e">
        <f>SQRT(($U$6/2)^2-($U$6/2)^2*'(OLD) bottom seam length'!Z4990^2/($U$7/2)^2)</f>
        <v>#VALUE!</v>
      </c>
      <c r="AC4990" s="136">
        <f t="shared" si="779"/>
        <v>99560</v>
      </c>
      <c r="AD4990" t="e">
        <f>SQRT(($U$6/2)^2-($U$6/2)^2*'(OLD) bottom seam length'!AC4990^2/($U$7/2)^2)</f>
        <v>#VALUE!</v>
      </c>
    </row>
    <row r="4991" spans="2:30">
      <c r="B4991" s="136">
        <f t="shared" si="770"/>
        <v>99600</v>
      </c>
      <c r="C4991" t="e">
        <f>SQRT(($C$5/2)^2-($C$5/2)^2*'(OLD) bottom seam length'!B4991^2/($C$6/2)^2)</f>
        <v>#DIV/0!</v>
      </c>
      <c r="E4991" s="136">
        <f t="shared" si="771"/>
        <v>99600</v>
      </c>
      <c r="F4991" t="e">
        <f>SQRT(($C$5/2)^2-($C$5/2)^2*'(OLD) bottom seam length'!E4991^2/($C$6/2)^2)</f>
        <v>#DIV/0!</v>
      </c>
      <c r="H4991" s="136">
        <f t="shared" si="772"/>
        <v>99600</v>
      </c>
      <c r="I4991" t="e">
        <f>SQRT(($C$5/2)^2-($C$5/2)^2*'(OLD) bottom seam length'!H4991^2/($C$6/2)^2)</f>
        <v>#DIV/0!</v>
      </c>
      <c r="K4991" s="136">
        <f t="shared" si="773"/>
        <v>99600</v>
      </c>
      <c r="L4991" t="e">
        <f>SQRT(($C$5/2)^2-($C$5/2)^2*'(OLD) bottom seam length'!K4991^2/($C$6/2)^2)</f>
        <v>#DIV/0!</v>
      </c>
      <c r="O4991" s="136">
        <f t="shared" si="774"/>
        <v>99600</v>
      </c>
      <c r="P4991" t="b">
        <f t="shared" si="775"/>
        <v>0</v>
      </c>
      <c r="T4991" s="136">
        <f t="shared" si="776"/>
        <v>99580</v>
      </c>
      <c r="U4991" t="e">
        <f>SQRT(($U$6/2)^2-($U$6/2)^2*'(OLD) bottom seam length'!T4991^2/($U$7/2)^2)</f>
        <v>#VALUE!</v>
      </c>
      <c r="W4991" s="136">
        <f t="shared" si="777"/>
        <v>99580</v>
      </c>
      <c r="X4991" t="e">
        <f>SQRT(($U$6/2)^2-($U$6/2)^2*'(OLD) bottom seam length'!W4991^2/($U$7/2)^2)</f>
        <v>#VALUE!</v>
      </c>
      <c r="Z4991" s="136">
        <f t="shared" si="778"/>
        <v>99580</v>
      </c>
      <c r="AA4991" t="e">
        <f>SQRT(($U$6/2)^2-($U$6/2)^2*'(OLD) bottom seam length'!Z4991^2/($U$7/2)^2)</f>
        <v>#VALUE!</v>
      </c>
      <c r="AC4991" s="136">
        <f t="shared" si="779"/>
        <v>99580</v>
      </c>
      <c r="AD4991" t="e">
        <f>SQRT(($U$6/2)^2-($U$6/2)^2*'(OLD) bottom seam length'!AC4991^2/($U$7/2)^2)</f>
        <v>#VALUE!</v>
      </c>
    </row>
    <row r="4992" spans="2:30">
      <c r="B4992" s="136">
        <f t="shared" si="770"/>
        <v>99620</v>
      </c>
      <c r="C4992" t="e">
        <f>SQRT(($C$5/2)^2-($C$5/2)^2*'(OLD) bottom seam length'!B4992^2/($C$6/2)^2)</f>
        <v>#DIV/0!</v>
      </c>
      <c r="E4992" s="136">
        <f t="shared" si="771"/>
        <v>99620</v>
      </c>
      <c r="F4992" t="e">
        <f>SQRT(($C$5/2)^2-($C$5/2)^2*'(OLD) bottom seam length'!E4992^2/($C$6/2)^2)</f>
        <v>#DIV/0!</v>
      </c>
      <c r="H4992" s="136">
        <f t="shared" si="772"/>
        <v>99620</v>
      </c>
      <c r="I4992" t="e">
        <f>SQRT(($C$5/2)^2-($C$5/2)^2*'(OLD) bottom seam length'!H4992^2/($C$6/2)^2)</f>
        <v>#DIV/0!</v>
      </c>
      <c r="K4992" s="136">
        <f t="shared" si="773"/>
        <v>99620</v>
      </c>
      <c r="L4992" t="e">
        <f>SQRT(($C$5/2)^2-($C$5/2)^2*'(OLD) bottom seam length'!K4992^2/($C$6/2)^2)</f>
        <v>#DIV/0!</v>
      </c>
      <c r="O4992" s="136">
        <f t="shared" si="774"/>
        <v>99620</v>
      </c>
      <c r="P4992" t="b">
        <f t="shared" si="775"/>
        <v>0</v>
      </c>
      <c r="T4992" s="136">
        <f t="shared" si="776"/>
        <v>99600</v>
      </c>
      <c r="U4992" t="e">
        <f>SQRT(($U$6/2)^2-($U$6/2)^2*'(OLD) bottom seam length'!T4992^2/($U$7/2)^2)</f>
        <v>#VALUE!</v>
      </c>
      <c r="W4992" s="136">
        <f t="shared" si="777"/>
        <v>99600</v>
      </c>
      <c r="X4992" t="e">
        <f>SQRT(($U$6/2)^2-($U$6/2)^2*'(OLD) bottom seam length'!W4992^2/($U$7/2)^2)</f>
        <v>#VALUE!</v>
      </c>
      <c r="Z4992" s="136">
        <f t="shared" si="778"/>
        <v>99600</v>
      </c>
      <c r="AA4992" t="e">
        <f>SQRT(($U$6/2)^2-($U$6/2)^2*'(OLD) bottom seam length'!Z4992^2/($U$7/2)^2)</f>
        <v>#VALUE!</v>
      </c>
      <c r="AC4992" s="136">
        <f t="shared" si="779"/>
        <v>99600</v>
      </c>
      <c r="AD4992" t="e">
        <f>SQRT(($U$6/2)^2-($U$6/2)^2*'(OLD) bottom seam length'!AC4992^2/($U$7/2)^2)</f>
        <v>#VALUE!</v>
      </c>
    </row>
    <row r="4993" spans="2:30">
      <c r="B4993" s="136">
        <f t="shared" si="770"/>
        <v>99640</v>
      </c>
      <c r="C4993" t="e">
        <f>SQRT(($C$5/2)^2-($C$5/2)^2*'(OLD) bottom seam length'!B4993^2/($C$6/2)^2)</f>
        <v>#DIV/0!</v>
      </c>
      <c r="E4993" s="136">
        <f t="shared" si="771"/>
        <v>99640</v>
      </c>
      <c r="F4993" t="e">
        <f>SQRT(($C$5/2)^2-($C$5/2)^2*'(OLD) bottom seam length'!E4993^2/($C$6/2)^2)</f>
        <v>#DIV/0!</v>
      </c>
      <c r="H4993" s="136">
        <f t="shared" si="772"/>
        <v>99640</v>
      </c>
      <c r="I4993" t="e">
        <f>SQRT(($C$5/2)^2-($C$5/2)^2*'(OLD) bottom seam length'!H4993^2/($C$6/2)^2)</f>
        <v>#DIV/0!</v>
      </c>
      <c r="K4993" s="136">
        <f t="shared" si="773"/>
        <v>99640</v>
      </c>
      <c r="L4993" t="e">
        <f>SQRT(($C$5/2)^2-($C$5/2)^2*'(OLD) bottom seam length'!K4993^2/($C$6/2)^2)</f>
        <v>#DIV/0!</v>
      </c>
      <c r="O4993" s="136">
        <f t="shared" si="774"/>
        <v>99640</v>
      </c>
      <c r="P4993" t="b">
        <f t="shared" si="775"/>
        <v>0</v>
      </c>
      <c r="T4993" s="136">
        <f t="shared" si="776"/>
        <v>99620</v>
      </c>
      <c r="U4993" t="e">
        <f>SQRT(($U$6/2)^2-($U$6/2)^2*'(OLD) bottom seam length'!T4993^2/($U$7/2)^2)</f>
        <v>#VALUE!</v>
      </c>
      <c r="W4993" s="136">
        <f t="shared" si="777"/>
        <v>99620</v>
      </c>
      <c r="X4993" t="e">
        <f>SQRT(($U$6/2)^2-($U$6/2)^2*'(OLD) bottom seam length'!W4993^2/($U$7/2)^2)</f>
        <v>#VALUE!</v>
      </c>
      <c r="Z4993" s="136">
        <f t="shared" si="778"/>
        <v>99620</v>
      </c>
      <c r="AA4993" t="e">
        <f>SQRT(($U$6/2)^2-($U$6/2)^2*'(OLD) bottom seam length'!Z4993^2/($U$7/2)^2)</f>
        <v>#VALUE!</v>
      </c>
      <c r="AC4993" s="136">
        <f t="shared" si="779"/>
        <v>99620</v>
      </c>
      <c r="AD4993" t="e">
        <f>SQRT(($U$6/2)^2-($U$6/2)^2*'(OLD) bottom seam length'!AC4993^2/($U$7/2)^2)</f>
        <v>#VALUE!</v>
      </c>
    </row>
    <row r="4994" spans="2:30">
      <c r="B4994" s="136">
        <f t="shared" si="770"/>
        <v>99660</v>
      </c>
      <c r="C4994" t="e">
        <f>SQRT(($C$5/2)^2-($C$5/2)^2*'(OLD) bottom seam length'!B4994^2/($C$6/2)^2)</f>
        <v>#DIV/0!</v>
      </c>
      <c r="E4994" s="136">
        <f t="shared" si="771"/>
        <v>99660</v>
      </c>
      <c r="F4994" t="e">
        <f>SQRT(($C$5/2)^2-($C$5/2)^2*'(OLD) bottom seam length'!E4994^2/($C$6/2)^2)</f>
        <v>#DIV/0!</v>
      </c>
      <c r="H4994" s="136">
        <f t="shared" si="772"/>
        <v>99660</v>
      </c>
      <c r="I4994" t="e">
        <f>SQRT(($C$5/2)^2-($C$5/2)^2*'(OLD) bottom seam length'!H4994^2/($C$6/2)^2)</f>
        <v>#DIV/0!</v>
      </c>
      <c r="K4994" s="136">
        <f t="shared" si="773"/>
        <v>99660</v>
      </c>
      <c r="L4994" t="e">
        <f>SQRT(($C$5/2)^2-($C$5/2)^2*'(OLD) bottom seam length'!K4994^2/($C$6/2)^2)</f>
        <v>#DIV/0!</v>
      </c>
      <c r="O4994" s="136">
        <f t="shared" si="774"/>
        <v>99660</v>
      </c>
      <c r="P4994" t="b">
        <f t="shared" si="775"/>
        <v>0</v>
      </c>
      <c r="T4994" s="136">
        <f t="shared" si="776"/>
        <v>99640</v>
      </c>
      <c r="U4994" t="e">
        <f>SQRT(($U$6/2)^2-($U$6/2)^2*'(OLD) bottom seam length'!T4994^2/($U$7/2)^2)</f>
        <v>#VALUE!</v>
      </c>
      <c r="W4994" s="136">
        <f t="shared" si="777"/>
        <v>99640</v>
      </c>
      <c r="X4994" t="e">
        <f>SQRT(($U$6/2)^2-($U$6/2)^2*'(OLD) bottom seam length'!W4994^2/($U$7/2)^2)</f>
        <v>#VALUE!</v>
      </c>
      <c r="Z4994" s="136">
        <f t="shared" si="778"/>
        <v>99640</v>
      </c>
      <c r="AA4994" t="e">
        <f>SQRT(($U$6/2)^2-($U$6/2)^2*'(OLD) bottom seam length'!Z4994^2/($U$7/2)^2)</f>
        <v>#VALUE!</v>
      </c>
      <c r="AC4994" s="136">
        <f t="shared" si="779"/>
        <v>99640</v>
      </c>
      <c r="AD4994" t="e">
        <f>SQRT(($U$6/2)^2-($U$6/2)^2*'(OLD) bottom seam length'!AC4994^2/($U$7/2)^2)</f>
        <v>#VALUE!</v>
      </c>
    </row>
    <row r="4995" spans="2:30">
      <c r="B4995" s="136">
        <f t="shared" si="770"/>
        <v>99680</v>
      </c>
      <c r="C4995" t="e">
        <f>SQRT(($C$5/2)^2-($C$5/2)^2*'(OLD) bottom seam length'!B4995^2/($C$6/2)^2)</f>
        <v>#DIV/0!</v>
      </c>
      <c r="E4995" s="136">
        <f t="shared" si="771"/>
        <v>99680</v>
      </c>
      <c r="F4995" t="e">
        <f>SQRT(($C$5/2)^2-($C$5/2)^2*'(OLD) bottom seam length'!E4995^2/($C$6/2)^2)</f>
        <v>#DIV/0!</v>
      </c>
      <c r="H4995" s="136">
        <f t="shared" si="772"/>
        <v>99680</v>
      </c>
      <c r="I4995" t="e">
        <f>SQRT(($C$5/2)^2-($C$5/2)^2*'(OLD) bottom seam length'!H4995^2/($C$6/2)^2)</f>
        <v>#DIV/0!</v>
      </c>
      <c r="K4995" s="136">
        <f t="shared" si="773"/>
        <v>99680</v>
      </c>
      <c r="L4995" t="e">
        <f>SQRT(($C$5/2)^2-($C$5/2)^2*'(OLD) bottom seam length'!K4995^2/($C$6/2)^2)</f>
        <v>#DIV/0!</v>
      </c>
      <c r="O4995" s="136">
        <f t="shared" si="774"/>
        <v>99680</v>
      </c>
      <c r="P4995" t="b">
        <f t="shared" si="775"/>
        <v>0</v>
      </c>
      <c r="T4995" s="136">
        <f t="shared" si="776"/>
        <v>99660</v>
      </c>
      <c r="U4995" t="e">
        <f>SQRT(($U$6/2)^2-($U$6/2)^2*'(OLD) bottom seam length'!T4995^2/($U$7/2)^2)</f>
        <v>#VALUE!</v>
      </c>
      <c r="W4995" s="136">
        <f t="shared" si="777"/>
        <v>99660</v>
      </c>
      <c r="X4995" t="e">
        <f>SQRT(($U$6/2)^2-($U$6/2)^2*'(OLD) bottom seam length'!W4995^2/($U$7/2)^2)</f>
        <v>#VALUE!</v>
      </c>
      <c r="Z4995" s="136">
        <f t="shared" si="778"/>
        <v>99660</v>
      </c>
      <c r="AA4995" t="e">
        <f>SQRT(($U$6/2)^2-($U$6/2)^2*'(OLD) bottom seam length'!Z4995^2/($U$7/2)^2)</f>
        <v>#VALUE!</v>
      </c>
      <c r="AC4995" s="136">
        <f t="shared" si="779"/>
        <v>99660</v>
      </c>
      <c r="AD4995" t="e">
        <f>SQRT(($U$6/2)^2-($U$6/2)^2*'(OLD) bottom seam length'!AC4995^2/($U$7/2)^2)</f>
        <v>#VALUE!</v>
      </c>
    </row>
    <row r="4996" spans="2:30">
      <c r="B4996" s="136">
        <f t="shared" si="770"/>
        <v>99700</v>
      </c>
      <c r="C4996" t="e">
        <f>SQRT(($C$5/2)^2-($C$5/2)^2*'(OLD) bottom seam length'!B4996^2/($C$6/2)^2)</f>
        <v>#DIV/0!</v>
      </c>
      <c r="E4996" s="136">
        <f t="shared" si="771"/>
        <v>99700</v>
      </c>
      <c r="F4996" t="e">
        <f>SQRT(($C$5/2)^2-($C$5/2)^2*'(OLD) bottom seam length'!E4996^2/($C$6/2)^2)</f>
        <v>#DIV/0!</v>
      </c>
      <c r="H4996" s="136">
        <f t="shared" si="772"/>
        <v>99700</v>
      </c>
      <c r="I4996" t="e">
        <f>SQRT(($C$5/2)^2-($C$5/2)^2*'(OLD) bottom seam length'!H4996^2/($C$6/2)^2)</f>
        <v>#DIV/0!</v>
      </c>
      <c r="K4996" s="136">
        <f t="shared" si="773"/>
        <v>99700</v>
      </c>
      <c r="L4996" t="e">
        <f>SQRT(($C$5/2)^2-($C$5/2)^2*'(OLD) bottom seam length'!K4996^2/($C$6/2)^2)</f>
        <v>#DIV/0!</v>
      </c>
      <c r="O4996" s="136">
        <f t="shared" si="774"/>
        <v>99700</v>
      </c>
      <c r="P4996" t="b">
        <f t="shared" si="775"/>
        <v>0</v>
      </c>
      <c r="T4996" s="136">
        <f t="shared" si="776"/>
        <v>99680</v>
      </c>
      <c r="U4996" t="e">
        <f>SQRT(($U$6/2)^2-($U$6/2)^2*'(OLD) bottom seam length'!T4996^2/($U$7/2)^2)</f>
        <v>#VALUE!</v>
      </c>
      <c r="W4996" s="136">
        <f t="shared" si="777"/>
        <v>99680</v>
      </c>
      <c r="X4996" t="e">
        <f>SQRT(($U$6/2)^2-($U$6/2)^2*'(OLD) bottom seam length'!W4996^2/($U$7/2)^2)</f>
        <v>#VALUE!</v>
      </c>
      <c r="Z4996" s="136">
        <f t="shared" si="778"/>
        <v>99680</v>
      </c>
      <c r="AA4996" t="e">
        <f>SQRT(($U$6/2)^2-($U$6/2)^2*'(OLD) bottom seam length'!Z4996^2/($U$7/2)^2)</f>
        <v>#VALUE!</v>
      </c>
      <c r="AC4996" s="136">
        <f t="shared" si="779"/>
        <v>99680</v>
      </c>
      <c r="AD4996" t="e">
        <f>SQRT(($U$6/2)^2-($U$6/2)^2*'(OLD) bottom seam length'!AC4996^2/($U$7/2)^2)</f>
        <v>#VALUE!</v>
      </c>
    </row>
    <row r="4997" spans="2:30">
      <c r="B4997" s="136">
        <f t="shared" si="770"/>
        <v>99720</v>
      </c>
      <c r="C4997" t="e">
        <f>SQRT(($C$5/2)^2-($C$5/2)^2*'(OLD) bottom seam length'!B4997^2/($C$6/2)^2)</f>
        <v>#DIV/0!</v>
      </c>
      <c r="E4997" s="136">
        <f t="shared" si="771"/>
        <v>99720</v>
      </c>
      <c r="F4997" t="e">
        <f>SQRT(($C$5/2)^2-($C$5/2)^2*'(OLD) bottom seam length'!E4997^2/($C$6/2)^2)</f>
        <v>#DIV/0!</v>
      </c>
      <c r="H4997" s="136">
        <f t="shared" si="772"/>
        <v>99720</v>
      </c>
      <c r="I4997" t="e">
        <f>SQRT(($C$5/2)^2-($C$5/2)^2*'(OLD) bottom seam length'!H4997^2/($C$6/2)^2)</f>
        <v>#DIV/0!</v>
      </c>
      <c r="K4997" s="136">
        <f t="shared" si="773"/>
        <v>99720</v>
      </c>
      <c r="L4997" t="e">
        <f>SQRT(($C$5/2)^2-($C$5/2)^2*'(OLD) bottom seam length'!K4997^2/($C$6/2)^2)</f>
        <v>#DIV/0!</v>
      </c>
      <c r="O4997" s="136">
        <f t="shared" si="774"/>
        <v>99720</v>
      </c>
      <c r="P4997" t="b">
        <f t="shared" si="775"/>
        <v>0</v>
      </c>
      <c r="T4997" s="136">
        <f t="shared" si="776"/>
        <v>99700</v>
      </c>
      <c r="U4997" t="e">
        <f>SQRT(($U$6/2)^2-($U$6/2)^2*'(OLD) bottom seam length'!T4997^2/($U$7/2)^2)</f>
        <v>#VALUE!</v>
      </c>
      <c r="W4997" s="136">
        <f t="shared" si="777"/>
        <v>99700</v>
      </c>
      <c r="X4997" t="e">
        <f>SQRT(($U$6/2)^2-($U$6/2)^2*'(OLD) bottom seam length'!W4997^2/($U$7/2)^2)</f>
        <v>#VALUE!</v>
      </c>
      <c r="Z4997" s="136">
        <f t="shared" si="778"/>
        <v>99700</v>
      </c>
      <c r="AA4997" t="e">
        <f>SQRT(($U$6/2)^2-($U$6/2)^2*'(OLD) bottom seam length'!Z4997^2/($U$7/2)^2)</f>
        <v>#VALUE!</v>
      </c>
      <c r="AC4997" s="136">
        <f t="shared" si="779"/>
        <v>99700</v>
      </c>
      <c r="AD4997" t="e">
        <f>SQRT(($U$6/2)^2-($U$6/2)^2*'(OLD) bottom seam length'!AC4997^2/($U$7/2)^2)</f>
        <v>#VALUE!</v>
      </c>
    </row>
    <row r="4998" spans="2:30">
      <c r="B4998" s="136">
        <f t="shared" si="770"/>
        <v>99740</v>
      </c>
      <c r="C4998" t="e">
        <f>SQRT(($C$5/2)^2-($C$5/2)^2*'(OLD) bottom seam length'!B4998^2/($C$6/2)^2)</f>
        <v>#DIV/0!</v>
      </c>
      <c r="E4998" s="136">
        <f t="shared" si="771"/>
        <v>99740</v>
      </c>
      <c r="F4998" t="e">
        <f>SQRT(($C$5/2)^2-($C$5/2)^2*'(OLD) bottom seam length'!E4998^2/($C$6/2)^2)</f>
        <v>#DIV/0!</v>
      </c>
      <c r="H4998" s="136">
        <f t="shared" si="772"/>
        <v>99740</v>
      </c>
      <c r="I4998" t="e">
        <f>SQRT(($C$5/2)^2-($C$5/2)^2*'(OLD) bottom seam length'!H4998^2/($C$6/2)^2)</f>
        <v>#DIV/0!</v>
      </c>
      <c r="K4998" s="136">
        <f t="shared" si="773"/>
        <v>99740</v>
      </c>
      <c r="L4998" t="e">
        <f>SQRT(($C$5/2)^2-($C$5/2)^2*'(OLD) bottom seam length'!K4998^2/($C$6/2)^2)</f>
        <v>#DIV/0!</v>
      </c>
      <c r="O4998" s="136">
        <f t="shared" si="774"/>
        <v>99740</v>
      </c>
      <c r="P4998" t="b">
        <f t="shared" si="775"/>
        <v>0</v>
      </c>
      <c r="T4998" s="136">
        <f t="shared" si="776"/>
        <v>99720</v>
      </c>
      <c r="U4998" t="e">
        <f>SQRT(($U$6/2)^2-($U$6/2)^2*'(OLD) bottom seam length'!T4998^2/($U$7/2)^2)</f>
        <v>#VALUE!</v>
      </c>
      <c r="W4998" s="136">
        <f t="shared" si="777"/>
        <v>99720</v>
      </c>
      <c r="X4998" t="e">
        <f>SQRT(($U$6/2)^2-($U$6/2)^2*'(OLD) bottom seam length'!W4998^2/($U$7/2)^2)</f>
        <v>#VALUE!</v>
      </c>
      <c r="Z4998" s="136">
        <f t="shared" si="778"/>
        <v>99720</v>
      </c>
      <c r="AA4998" t="e">
        <f>SQRT(($U$6/2)^2-($U$6/2)^2*'(OLD) bottom seam length'!Z4998^2/($U$7/2)^2)</f>
        <v>#VALUE!</v>
      </c>
      <c r="AC4998" s="136">
        <f t="shared" si="779"/>
        <v>99720</v>
      </c>
      <c r="AD4998" t="e">
        <f>SQRT(($U$6/2)^2-($U$6/2)^2*'(OLD) bottom seam length'!AC4998^2/($U$7/2)^2)</f>
        <v>#VALUE!</v>
      </c>
    </row>
    <row r="4999" spans="2:30">
      <c r="B4999" s="136">
        <f t="shared" si="770"/>
        <v>99760</v>
      </c>
      <c r="C4999" t="e">
        <f>SQRT(($C$5/2)^2-($C$5/2)^2*'(OLD) bottom seam length'!B4999^2/($C$6/2)^2)</f>
        <v>#DIV/0!</v>
      </c>
      <c r="E4999" s="136">
        <f t="shared" si="771"/>
        <v>99760</v>
      </c>
      <c r="F4999" t="e">
        <f>SQRT(($C$5/2)^2-($C$5/2)^2*'(OLD) bottom seam length'!E4999^2/($C$6/2)^2)</f>
        <v>#DIV/0!</v>
      </c>
      <c r="H4999" s="136">
        <f t="shared" si="772"/>
        <v>99760</v>
      </c>
      <c r="I4999" t="e">
        <f>SQRT(($C$5/2)^2-($C$5/2)^2*'(OLD) bottom seam length'!H4999^2/($C$6/2)^2)</f>
        <v>#DIV/0!</v>
      </c>
      <c r="K4999" s="136">
        <f t="shared" si="773"/>
        <v>99760</v>
      </c>
      <c r="L4999" t="e">
        <f>SQRT(($C$5/2)^2-($C$5/2)^2*'(OLD) bottom seam length'!K4999^2/($C$6/2)^2)</f>
        <v>#DIV/0!</v>
      </c>
      <c r="O4999" s="136">
        <f t="shared" si="774"/>
        <v>99760</v>
      </c>
      <c r="P4999" t="b">
        <f t="shared" si="775"/>
        <v>0</v>
      </c>
      <c r="T4999" s="136">
        <f t="shared" si="776"/>
        <v>99740</v>
      </c>
      <c r="U4999" t="e">
        <f>SQRT(($U$6/2)^2-($U$6/2)^2*'(OLD) bottom seam length'!T4999^2/($U$7/2)^2)</f>
        <v>#VALUE!</v>
      </c>
      <c r="W4999" s="136">
        <f t="shared" si="777"/>
        <v>99740</v>
      </c>
      <c r="X4999" t="e">
        <f>SQRT(($U$6/2)^2-($U$6/2)^2*'(OLD) bottom seam length'!W4999^2/($U$7/2)^2)</f>
        <v>#VALUE!</v>
      </c>
      <c r="Z4999" s="136">
        <f t="shared" si="778"/>
        <v>99740</v>
      </c>
      <c r="AA4999" t="e">
        <f>SQRT(($U$6/2)^2-($U$6/2)^2*'(OLD) bottom seam length'!Z4999^2/($U$7/2)^2)</f>
        <v>#VALUE!</v>
      </c>
      <c r="AC4999" s="136">
        <f t="shared" si="779"/>
        <v>99740</v>
      </c>
      <c r="AD4999" t="e">
        <f>SQRT(($U$6/2)^2-($U$6/2)^2*'(OLD) bottom seam length'!AC4999^2/($U$7/2)^2)</f>
        <v>#VALUE!</v>
      </c>
    </row>
    <row r="5000" spans="2:30">
      <c r="B5000" s="136">
        <f t="shared" si="770"/>
        <v>99780</v>
      </c>
      <c r="C5000" t="e">
        <f>SQRT(($C$5/2)^2-($C$5/2)^2*'(OLD) bottom seam length'!B5000^2/($C$6/2)^2)</f>
        <v>#DIV/0!</v>
      </c>
      <c r="E5000" s="136">
        <f t="shared" si="771"/>
        <v>99780</v>
      </c>
      <c r="F5000" t="e">
        <f>SQRT(($C$5/2)^2-($C$5/2)^2*'(OLD) bottom seam length'!E5000^2/($C$6/2)^2)</f>
        <v>#DIV/0!</v>
      </c>
      <c r="H5000" s="136">
        <f t="shared" si="772"/>
        <v>99780</v>
      </c>
      <c r="I5000" t="e">
        <f>SQRT(($C$5/2)^2-($C$5/2)^2*'(OLD) bottom seam length'!H5000^2/($C$6/2)^2)</f>
        <v>#DIV/0!</v>
      </c>
      <c r="K5000" s="136">
        <f t="shared" si="773"/>
        <v>99780</v>
      </c>
      <c r="L5000" t="e">
        <f>SQRT(($C$5/2)^2-($C$5/2)^2*'(OLD) bottom seam length'!K5000^2/($C$6/2)^2)</f>
        <v>#DIV/0!</v>
      </c>
      <c r="O5000" s="136">
        <f t="shared" si="774"/>
        <v>99780</v>
      </c>
      <c r="P5000" t="b">
        <f t="shared" si="775"/>
        <v>0</v>
      </c>
      <c r="T5000" s="136">
        <f t="shared" si="776"/>
        <v>99760</v>
      </c>
      <c r="U5000" t="e">
        <f>SQRT(($U$6/2)^2-($U$6/2)^2*'(OLD) bottom seam length'!T5000^2/($U$7/2)^2)</f>
        <v>#VALUE!</v>
      </c>
      <c r="W5000" s="136">
        <f t="shared" si="777"/>
        <v>99760</v>
      </c>
      <c r="X5000" t="e">
        <f>SQRT(($U$6/2)^2-($U$6/2)^2*'(OLD) bottom seam length'!W5000^2/($U$7/2)^2)</f>
        <v>#VALUE!</v>
      </c>
      <c r="Z5000" s="136">
        <f t="shared" si="778"/>
        <v>99760</v>
      </c>
      <c r="AA5000" t="e">
        <f>SQRT(($U$6/2)^2-($U$6/2)^2*'(OLD) bottom seam length'!Z5000^2/($U$7/2)^2)</f>
        <v>#VALUE!</v>
      </c>
      <c r="AC5000" s="136">
        <f t="shared" si="779"/>
        <v>99760</v>
      </c>
      <c r="AD5000" t="e">
        <f>SQRT(($U$6/2)^2-($U$6/2)^2*'(OLD) bottom seam length'!AC5000^2/($U$7/2)^2)</f>
        <v>#VALUE!</v>
      </c>
    </row>
    <row r="5001" spans="2:30">
      <c r="B5001" s="136">
        <f t="shared" si="770"/>
        <v>99800</v>
      </c>
      <c r="C5001" t="e">
        <f>SQRT(($C$5/2)^2-($C$5/2)^2*'(OLD) bottom seam length'!B5001^2/($C$6/2)^2)</f>
        <v>#DIV/0!</v>
      </c>
      <c r="E5001" s="136">
        <f t="shared" si="771"/>
        <v>99800</v>
      </c>
      <c r="F5001" t="e">
        <f>SQRT(($C$5/2)^2-($C$5/2)^2*'(OLD) bottom seam length'!E5001^2/($C$6/2)^2)</f>
        <v>#DIV/0!</v>
      </c>
      <c r="H5001" s="136">
        <f t="shared" si="772"/>
        <v>99800</v>
      </c>
      <c r="I5001" t="e">
        <f>SQRT(($C$5/2)^2-($C$5/2)^2*'(OLD) bottom seam length'!H5001^2/($C$6/2)^2)</f>
        <v>#DIV/0!</v>
      </c>
      <c r="K5001" s="136">
        <f t="shared" si="773"/>
        <v>99800</v>
      </c>
      <c r="L5001" t="e">
        <f>SQRT(($C$5/2)^2-($C$5/2)^2*'(OLD) bottom seam length'!K5001^2/($C$6/2)^2)</f>
        <v>#DIV/0!</v>
      </c>
      <c r="O5001" s="136">
        <f t="shared" si="774"/>
        <v>99800</v>
      </c>
      <c r="P5001" t="b">
        <f t="shared" si="775"/>
        <v>0</v>
      </c>
      <c r="T5001" s="136">
        <f t="shared" si="776"/>
        <v>99780</v>
      </c>
      <c r="U5001" t="e">
        <f>SQRT(($U$6/2)^2-($U$6/2)^2*'(OLD) bottom seam length'!T5001^2/($U$7/2)^2)</f>
        <v>#VALUE!</v>
      </c>
      <c r="W5001" s="136">
        <f t="shared" si="777"/>
        <v>99780</v>
      </c>
      <c r="X5001" t="e">
        <f>SQRT(($U$6/2)^2-($U$6/2)^2*'(OLD) bottom seam length'!W5001^2/($U$7/2)^2)</f>
        <v>#VALUE!</v>
      </c>
      <c r="Z5001" s="136">
        <f t="shared" si="778"/>
        <v>99780</v>
      </c>
      <c r="AA5001" t="e">
        <f>SQRT(($U$6/2)^2-($U$6/2)^2*'(OLD) bottom seam length'!Z5001^2/($U$7/2)^2)</f>
        <v>#VALUE!</v>
      </c>
      <c r="AC5001" s="136">
        <f t="shared" si="779"/>
        <v>99780</v>
      </c>
      <c r="AD5001" t="e">
        <f>SQRT(($U$6/2)^2-($U$6/2)^2*'(OLD) bottom seam length'!AC5001^2/($U$7/2)^2)</f>
        <v>#VALUE!</v>
      </c>
    </row>
    <row r="5002" spans="2:30">
      <c r="B5002" s="136">
        <f t="shared" si="770"/>
        <v>99820</v>
      </c>
      <c r="C5002" t="e">
        <f>SQRT(($C$5/2)^2-($C$5/2)^2*'(OLD) bottom seam length'!B5002^2/($C$6/2)^2)</f>
        <v>#DIV/0!</v>
      </c>
      <c r="E5002" s="136">
        <f t="shared" si="771"/>
        <v>99820</v>
      </c>
      <c r="F5002" t="e">
        <f>SQRT(($C$5/2)^2-($C$5/2)^2*'(OLD) bottom seam length'!E5002^2/($C$6/2)^2)</f>
        <v>#DIV/0!</v>
      </c>
      <c r="H5002" s="136">
        <f t="shared" si="772"/>
        <v>99820</v>
      </c>
      <c r="I5002" t="e">
        <f>SQRT(($C$5/2)^2-($C$5/2)^2*'(OLD) bottom seam length'!H5002^2/($C$6/2)^2)</f>
        <v>#DIV/0!</v>
      </c>
      <c r="K5002" s="136">
        <f t="shared" si="773"/>
        <v>99820</v>
      </c>
      <c r="L5002" t="e">
        <f>SQRT(($C$5/2)^2-($C$5/2)^2*'(OLD) bottom seam length'!K5002^2/($C$6/2)^2)</f>
        <v>#DIV/0!</v>
      </c>
      <c r="O5002" s="136">
        <f t="shared" si="774"/>
        <v>99820</v>
      </c>
      <c r="P5002" t="b">
        <f t="shared" si="775"/>
        <v>0</v>
      </c>
      <c r="T5002" s="136">
        <f t="shared" si="776"/>
        <v>99800</v>
      </c>
      <c r="U5002" t="e">
        <f>SQRT(($U$6/2)^2-($U$6/2)^2*'(OLD) bottom seam length'!T5002^2/($U$7/2)^2)</f>
        <v>#VALUE!</v>
      </c>
      <c r="W5002" s="136">
        <f t="shared" si="777"/>
        <v>99800</v>
      </c>
      <c r="X5002" t="e">
        <f>SQRT(($U$6/2)^2-($U$6/2)^2*'(OLD) bottom seam length'!W5002^2/($U$7/2)^2)</f>
        <v>#VALUE!</v>
      </c>
      <c r="Z5002" s="136">
        <f t="shared" si="778"/>
        <v>99800</v>
      </c>
      <c r="AA5002" t="e">
        <f>SQRT(($U$6/2)^2-($U$6/2)^2*'(OLD) bottom seam length'!Z5002^2/($U$7/2)^2)</f>
        <v>#VALUE!</v>
      </c>
      <c r="AC5002" s="136">
        <f t="shared" si="779"/>
        <v>99800</v>
      </c>
      <c r="AD5002" t="e">
        <f>SQRT(($U$6/2)^2-($U$6/2)^2*'(OLD) bottom seam length'!AC5002^2/($U$7/2)^2)</f>
        <v>#VALUE!</v>
      </c>
    </row>
    <row r="5003" spans="2:30">
      <c r="B5003" s="136">
        <f t="shared" si="770"/>
        <v>99840</v>
      </c>
      <c r="C5003" t="e">
        <f>SQRT(($C$5/2)^2-($C$5/2)^2*'(OLD) bottom seam length'!B5003^2/($C$6/2)^2)</f>
        <v>#DIV/0!</v>
      </c>
      <c r="E5003" s="136">
        <f t="shared" si="771"/>
        <v>99840</v>
      </c>
      <c r="F5003" t="e">
        <f>SQRT(($C$5/2)^2-($C$5/2)^2*'(OLD) bottom seam length'!E5003^2/($C$6/2)^2)</f>
        <v>#DIV/0!</v>
      </c>
      <c r="H5003" s="136">
        <f t="shared" si="772"/>
        <v>99840</v>
      </c>
      <c r="I5003" t="e">
        <f>SQRT(($C$5/2)^2-($C$5/2)^2*'(OLD) bottom seam length'!H5003^2/($C$6/2)^2)</f>
        <v>#DIV/0!</v>
      </c>
      <c r="K5003" s="136">
        <f t="shared" si="773"/>
        <v>99840</v>
      </c>
      <c r="L5003" t="e">
        <f>SQRT(($C$5/2)^2-($C$5/2)^2*'(OLD) bottom seam length'!K5003^2/($C$6/2)^2)</f>
        <v>#DIV/0!</v>
      </c>
      <c r="O5003" s="136">
        <f t="shared" si="774"/>
        <v>99840</v>
      </c>
      <c r="P5003" t="b">
        <f t="shared" si="775"/>
        <v>0</v>
      </c>
      <c r="T5003" s="136">
        <f t="shared" si="776"/>
        <v>99820</v>
      </c>
      <c r="U5003" t="e">
        <f>SQRT(($U$6/2)^2-($U$6/2)^2*'(OLD) bottom seam length'!T5003^2/($U$7/2)^2)</f>
        <v>#VALUE!</v>
      </c>
      <c r="W5003" s="136">
        <f t="shared" si="777"/>
        <v>99820</v>
      </c>
      <c r="X5003" t="e">
        <f>SQRT(($U$6/2)^2-($U$6/2)^2*'(OLD) bottom seam length'!W5003^2/($U$7/2)^2)</f>
        <v>#VALUE!</v>
      </c>
      <c r="Z5003" s="136">
        <f t="shared" si="778"/>
        <v>99820</v>
      </c>
      <c r="AA5003" t="e">
        <f>SQRT(($U$6/2)^2-($U$6/2)^2*'(OLD) bottom seam length'!Z5003^2/($U$7/2)^2)</f>
        <v>#VALUE!</v>
      </c>
      <c r="AC5003" s="136">
        <f t="shared" si="779"/>
        <v>99820</v>
      </c>
      <c r="AD5003" t="e">
        <f>SQRT(($U$6/2)^2-($U$6/2)^2*'(OLD) bottom seam length'!AC5003^2/($U$7/2)^2)</f>
        <v>#VALUE!</v>
      </c>
    </row>
    <row r="5004" spans="2:30">
      <c r="B5004" s="136">
        <f t="shared" ref="B5004:B5011" si="780">B5003+$C$7</f>
        <v>99860</v>
      </c>
      <c r="C5004" t="e">
        <f>SQRT(($C$5/2)^2-($C$5/2)^2*'(OLD) bottom seam length'!B5004^2/($C$6/2)^2)</f>
        <v>#DIV/0!</v>
      </c>
      <c r="E5004" s="136">
        <f t="shared" ref="E5004:E5011" si="781">E5003+$C$7</f>
        <v>99860</v>
      </c>
      <c r="F5004" t="e">
        <f>SQRT(($C$5/2)^2-($C$5/2)^2*'(OLD) bottom seam length'!E5004^2/($C$6/2)^2)</f>
        <v>#DIV/0!</v>
      </c>
      <c r="H5004" s="136">
        <f t="shared" ref="H5004:H5011" si="782">H5003+$C$7</f>
        <v>99860</v>
      </c>
      <c r="I5004" t="e">
        <f>SQRT(($C$5/2)^2-($C$5/2)^2*'(OLD) bottom seam length'!H5004^2/($C$6/2)^2)</f>
        <v>#DIV/0!</v>
      </c>
      <c r="K5004" s="136">
        <f t="shared" ref="K5004:K5011" si="783">K5003+$C$7</f>
        <v>99860</v>
      </c>
      <c r="L5004" t="e">
        <f>SQRT(($C$5/2)^2-($C$5/2)^2*'(OLD) bottom seam length'!K5004^2/($C$6/2)^2)</f>
        <v>#DIV/0!</v>
      </c>
      <c r="O5004" s="136">
        <f t="shared" ref="O5004:O5011" si="784">O5003+$C$7</f>
        <v>99860</v>
      </c>
      <c r="P5004" t="b">
        <f t="shared" ref="P5004:P5011" si="785">IF(O5004&lt;=$P$6,$P$5)</f>
        <v>0</v>
      </c>
      <c r="T5004" s="136">
        <f t="shared" si="776"/>
        <v>99840</v>
      </c>
      <c r="U5004" t="e">
        <f>SQRT(($U$6/2)^2-($U$6/2)^2*'(OLD) bottom seam length'!T5004^2/($U$7/2)^2)</f>
        <v>#VALUE!</v>
      </c>
      <c r="W5004" s="136">
        <f t="shared" si="777"/>
        <v>99840</v>
      </c>
      <c r="X5004" t="e">
        <f>SQRT(($U$6/2)^2-($U$6/2)^2*'(OLD) bottom seam length'!W5004^2/($U$7/2)^2)</f>
        <v>#VALUE!</v>
      </c>
      <c r="Z5004" s="136">
        <f t="shared" si="778"/>
        <v>99840</v>
      </c>
      <c r="AA5004" t="e">
        <f>SQRT(($U$6/2)^2-($U$6/2)^2*'(OLD) bottom seam length'!Z5004^2/($U$7/2)^2)</f>
        <v>#VALUE!</v>
      </c>
      <c r="AC5004" s="136">
        <f t="shared" si="779"/>
        <v>99840</v>
      </c>
      <c r="AD5004" t="e">
        <f>SQRT(($U$6/2)^2-($U$6/2)^2*'(OLD) bottom seam length'!AC5004^2/($U$7/2)^2)</f>
        <v>#VALUE!</v>
      </c>
    </row>
    <row r="5005" spans="2:30">
      <c r="B5005" s="136">
        <f t="shared" si="780"/>
        <v>99880</v>
      </c>
      <c r="C5005" t="e">
        <f>SQRT(($C$5/2)^2-($C$5/2)^2*'(OLD) bottom seam length'!B5005^2/($C$6/2)^2)</f>
        <v>#DIV/0!</v>
      </c>
      <c r="E5005" s="136">
        <f t="shared" si="781"/>
        <v>99880</v>
      </c>
      <c r="F5005" t="e">
        <f>SQRT(($C$5/2)^2-($C$5/2)^2*'(OLD) bottom seam length'!E5005^2/($C$6/2)^2)</f>
        <v>#DIV/0!</v>
      </c>
      <c r="H5005" s="136">
        <f t="shared" si="782"/>
        <v>99880</v>
      </c>
      <c r="I5005" t="e">
        <f>SQRT(($C$5/2)^2-($C$5/2)^2*'(OLD) bottom seam length'!H5005^2/($C$6/2)^2)</f>
        <v>#DIV/0!</v>
      </c>
      <c r="K5005" s="136">
        <f t="shared" si="783"/>
        <v>99880</v>
      </c>
      <c r="L5005" t="e">
        <f>SQRT(($C$5/2)^2-($C$5/2)^2*'(OLD) bottom seam length'!K5005^2/($C$6/2)^2)</f>
        <v>#DIV/0!</v>
      </c>
      <c r="O5005" s="136">
        <f t="shared" si="784"/>
        <v>99880</v>
      </c>
      <c r="P5005" t="b">
        <f t="shared" si="785"/>
        <v>0</v>
      </c>
      <c r="T5005" s="136">
        <f t="shared" ref="T5005:T5011" si="786">T5004+$C$7</f>
        <v>99860</v>
      </c>
      <c r="U5005" t="e">
        <f>SQRT(($U$6/2)^2-($U$6/2)^2*'(OLD) bottom seam length'!T5005^2/($U$7/2)^2)</f>
        <v>#VALUE!</v>
      </c>
      <c r="W5005" s="136">
        <f t="shared" ref="W5005:W5011" si="787">W5004+$C$7</f>
        <v>99860</v>
      </c>
      <c r="X5005" t="e">
        <f>SQRT(($U$6/2)^2-($U$6/2)^2*'(OLD) bottom seam length'!W5005^2/($U$7/2)^2)</f>
        <v>#VALUE!</v>
      </c>
      <c r="Z5005" s="136">
        <f t="shared" ref="Z5005:Z5011" si="788">Z5004+$C$7</f>
        <v>99860</v>
      </c>
      <c r="AA5005" t="e">
        <f>SQRT(($U$6/2)^2-($U$6/2)^2*'(OLD) bottom seam length'!Z5005^2/($U$7/2)^2)</f>
        <v>#VALUE!</v>
      </c>
      <c r="AC5005" s="136">
        <f t="shared" ref="AC5005:AC5011" si="789">AC5004+$C$7</f>
        <v>99860</v>
      </c>
      <c r="AD5005" t="e">
        <f>SQRT(($U$6/2)^2-($U$6/2)^2*'(OLD) bottom seam length'!AC5005^2/($U$7/2)^2)</f>
        <v>#VALUE!</v>
      </c>
    </row>
    <row r="5006" spans="2:30">
      <c r="B5006" s="136">
        <f t="shared" si="780"/>
        <v>99900</v>
      </c>
      <c r="C5006" t="e">
        <f>SQRT(($C$5/2)^2-($C$5/2)^2*'(OLD) bottom seam length'!B5006^2/($C$6/2)^2)</f>
        <v>#DIV/0!</v>
      </c>
      <c r="E5006" s="136">
        <f t="shared" si="781"/>
        <v>99900</v>
      </c>
      <c r="F5006" t="e">
        <f>SQRT(($C$5/2)^2-($C$5/2)^2*'(OLD) bottom seam length'!E5006^2/($C$6/2)^2)</f>
        <v>#DIV/0!</v>
      </c>
      <c r="H5006" s="136">
        <f t="shared" si="782"/>
        <v>99900</v>
      </c>
      <c r="I5006" t="e">
        <f>SQRT(($C$5/2)^2-($C$5/2)^2*'(OLD) bottom seam length'!H5006^2/($C$6/2)^2)</f>
        <v>#DIV/0!</v>
      </c>
      <c r="K5006" s="136">
        <f t="shared" si="783"/>
        <v>99900</v>
      </c>
      <c r="L5006" t="e">
        <f>SQRT(($C$5/2)^2-($C$5/2)^2*'(OLD) bottom seam length'!K5006^2/($C$6/2)^2)</f>
        <v>#DIV/0!</v>
      </c>
      <c r="O5006" s="136">
        <f t="shared" si="784"/>
        <v>99900</v>
      </c>
      <c r="P5006" t="b">
        <f t="shared" si="785"/>
        <v>0</v>
      </c>
      <c r="T5006" s="136">
        <f t="shared" si="786"/>
        <v>99880</v>
      </c>
      <c r="U5006" t="e">
        <f>SQRT(($U$6/2)^2-($U$6/2)^2*'(OLD) bottom seam length'!T5006^2/($U$7/2)^2)</f>
        <v>#VALUE!</v>
      </c>
      <c r="W5006" s="136">
        <f t="shared" si="787"/>
        <v>99880</v>
      </c>
      <c r="X5006" t="e">
        <f>SQRT(($U$6/2)^2-($U$6/2)^2*'(OLD) bottom seam length'!W5006^2/($U$7/2)^2)</f>
        <v>#VALUE!</v>
      </c>
      <c r="Z5006" s="136">
        <f t="shared" si="788"/>
        <v>99880</v>
      </c>
      <c r="AA5006" t="e">
        <f>SQRT(($U$6/2)^2-($U$6/2)^2*'(OLD) bottom seam length'!Z5006^2/($U$7/2)^2)</f>
        <v>#VALUE!</v>
      </c>
      <c r="AC5006" s="136">
        <f t="shared" si="789"/>
        <v>99880</v>
      </c>
      <c r="AD5006" t="e">
        <f>SQRT(($U$6/2)^2-($U$6/2)^2*'(OLD) bottom seam length'!AC5006^2/($U$7/2)^2)</f>
        <v>#VALUE!</v>
      </c>
    </row>
    <row r="5007" spans="2:30">
      <c r="B5007" s="136">
        <f t="shared" si="780"/>
        <v>99920</v>
      </c>
      <c r="C5007" t="e">
        <f>SQRT(($C$5/2)^2-($C$5/2)^2*'(OLD) bottom seam length'!B5007^2/($C$6/2)^2)</f>
        <v>#DIV/0!</v>
      </c>
      <c r="E5007" s="136">
        <f t="shared" si="781"/>
        <v>99920</v>
      </c>
      <c r="F5007" t="e">
        <f>SQRT(($C$5/2)^2-($C$5/2)^2*'(OLD) bottom seam length'!E5007^2/($C$6/2)^2)</f>
        <v>#DIV/0!</v>
      </c>
      <c r="H5007" s="136">
        <f t="shared" si="782"/>
        <v>99920</v>
      </c>
      <c r="I5007" t="e">
        <f>SQRT(($C$5/2)^2-($C$5/2)^2*'(OLD) bottom seam length'!H5007^2/($C$6/2)^2)</f>
        <v>#DIV/0!</v>
      </c>
      <c r="K5007" s="136">
        <f t="shared" si="783"/>
        <v>99920</v>
      </c>
      <c r="L5007" t="e">
        <f>SQRT(($C$5/2)^2-($C$5/2)^2*'(OLD) bottom seam length'!K5007^2/($C$6/2)^2)</f>
        <v>#DIV/0!</v>
      </c>
      <c r="O5007" s="136">
        <f t="shared" si="784"/>
        <v>99920</v>
      </c>
      <c r="P5007" t="b">
        <f t="shared" si="785"/>
        <v>0</v>
      </c>
      <c r="T5007" s="136">
        <f t="shared" si="786"/>
        <v>99900</v>
      </c>
      <c r="U5007" t="e">
        <f>SQRT(($U$6/2)^2-($U$6/2)^2*'(OLD) bottom seam length'!T5007^2/($U$7/2)^2)</f>
        <v>#VALUE!</v>
      </c>
      <c r="W5007" s="136">
        <f t="shared" si="787"/>
        <v>99900</v>
      </c>
      <c r="X5007" t="e">
        <f>SQRT(($U$6/2)^2-($U$6/2)^2*'(OLD) bottom seam length'!W5007^2/($U$7/2)^2)</f>
        <v>#VALUE!</v>
      </c>
      <c r="Z5007" s="136">
        <f t="shared" si="788"/>
        <v>99900</v>
      </c>
      <c r="AA5007" t="e">
        <f>SQRT(($U$6/2)^2-($U$6/2)^2*'(OLD) bottom seam length'!Z5007^2/($U$7/2)^2)</f>
        <v>#VALUE!</v>
      </c>
      <c r="AC5007" s="136">
        <f t="shared" si="789"/>
        <v>99900</v>
      </c>
      <c r="AD5007" t="e">
        <f>SQRT(($U$6/2)^2-($U$6/2)^2*'(OLD) bottom seam length'!AC5007^2/($U$7/2)^2)</f>
        <v>#VALUE!</v>
      </c>
    </row>
    <row r="5008" spans="2:30">
      <c r="B5008" s="136">
        <f t="shared" si="780"/>
        <v>99940</v>
      </c>
      <c r="C5008" t="e">
        <f>SQRT(($C$5/2)^2-($C$5/2)^2*'(OLD) bottom seam length'!B5008^2/($C$6/2)^2)</f>
        <v>#DIV/0!</v>
      </c>
      <c r="E5008" s="136">
        <f t="shared" si="781"/>
        <v>99940</v>
      </c>
      <c r="F5008" t="e">
        <f>SQRT(($C$5/2)^2-($C$5/2)^2*'(OLD) bottom seam length'!E5008^2/($C$6/2)^2)</f>
        <v>#DIV/0!</v>
      </c>
      <c r="H5008" s="136">
        <f t="shared" si="782"/>
        <v>99940</v>
      </c>
      <c r="I5008" t="e">
        <f>SQRT(($C$5/2)^2-($C$5/2)^2*'(OLD) bottom seam length'!H5008^2/($C$6/2)^2)</f>
        <v>#DIV/0!</v>
      </c>
      <c r="K5008" s="136">
        <f t="shared" si="783"/>
        <v>99940</v>
      </c>
      <c r="L5008" t="e">
        <f>SQRT(($C$5/2)^2-($C$5/2)^2*'(OLD) bottom seam length'!K5008^2/($C$6/2)^2)</f>
        <v>#DIV/0!</v>
      </c>
      <c r="O5008" s="136">
        <f t="shared" si="784"/>
        <v>99940</v>
      </c>
      <c r="P5008" t="b">
        <f t="shared" si="785"/>
        <v>0</v>
      </c>
      <c r="T5008" s="136">
        <f t="shared" si="786"/>
        <v>99920</v>
      </c>
      <c r="U5008" t="e">
        <f>SQRT(($U$6/2)^2-($U$6/2)^2*'(OLD) bottom seam length'!T5008^2/($U$7/2)^2)</f>
        <v>#VALUE!</v>
      </c>
      <c r="W5008" s="136">
        <f t="shared" si="787"/>
        <v>99920</v>
      </c>
      <c r="X5008" t="e">
        <f>SQRT(($U$6/2)^2-($U$6/2)^2*'(OLD) bottom seam length'!W5008^2/($U$7/2)^2)</f>
        <v>#VALUE!</v>
      </c>
      <c r="Z5008" s="136">
        <f t="shared" si="788"/>
        <v>99920</v>
      </c>
      <c r="AA5008" t="e">
        <f>SQRT(($U$6/2)^2-($U$6/2)^2*'(OLD) bottom seam length'!Z5008^2/($U$7/2)^2)</f>
        <v>#VALUE!</v>
      </c>
      <c r="AC5008" s="136">
        <f t="shared" si="789"/>
        <v>99920</v>
      </c>
      <c r="AD5008" t="e">
        <f>SQRT(($U$6/2)^2-($U$6/2)^2*'(OLD) bottom seam length'!AC5008^2/($U$7/2)^2)</f>
        <v>#VALUE!</v>
      </c>
    </row>
    <row r="5009" spans="2:30">
      <c r="B5009" s="136">
        <f t="shared" si="780"/>
        <v>99960</v>
      </c>
      <c r="C5009" t="e">
        <f>SQRT(($C$5/2)^2-($C$5/2)^2*'(OLD) bottom seam length'!B5009^2/($C$6/2)^2)</f>
        <v>#DIV/0!</v>
      </c>
      <c r="E5009" s="136">
        <f t="shared" si="781"/>
        <v>99960</v>
      </c>
      <c r="F5009" t="e">
        <f>SQRT(($C$5/2)^2-($C$5/2)^2*'(OLD) bottom seam length'!E5009^2/($C$6/2)^2)</f>
        <v>#DIV/0!</v>
      </c>
      <c r="H5009" s="136">
        <f t="shared" si="782"/>
        <v>99960</v>
      </c>
      <c r="I5009" t="e">
        <f>SQRT(($C$5/2)^2-($C$5/2)^2*'(OLD) bottom seam length'!H5009^2/($C$6/2)^2)</f>
        <v>#DIV/0!</v>
      </c>
      <c r="K5009" s="136">
        <f t="shared" si="783"/>
        <v>99960</v>
      </c>
      <c r="L5009" t="e">
        <f>SQRT(($C$5/2)^2-($C$5/2)^2*'(OLD) bottom seam length'!K5009^2/($C$6/2)^2)</f>
        <v>#DIV/0!</v>
      </c>
      <c r="O5009" s="136">
        <f t="shared" si="784"/>
        <v>99960</v>
      </c>
      <c r="P5009" t="b">
        <f t="shared" si="785"/>
        <v>0</v>
      </c>
      <c r="T5009" s="136">
        <f t="shared" si="786"/>
        <v>99940</v>
      </c>
      <c r="U5009" t="e">
        <f>SQRT(($U$6/2)^2-($U$6/2)^2*'(OLD) bottom seam length'!T5009^2/($U$7/2)^2)</f>
        <v>#VALUE!</v>
      </c>
      <c r="W5009" s="136">
        <f t="shared" si="787"/>
        <v>99940</v>
      </c>
      <c r="X5009" t="e">
        <f>SQRT(($U$6/2)^2-($U$6/2)^2*'(OLD) bottom seam length'!W5009^2/($U$7/2)^2)</f>
        <v>#VALUE!</v>
      </c>
      <c r="Z5009" s="136">
        <f t="shared" si="788"/>
        <v>99940</v>
      </c>
      <c r="AA5009" t="e">
        <f>SQRT(($U$6/2)^2-($U$6/2)^2*'(OLD) bottom seam length'!Z5009^2/($U$7/2)^2)</f>
        <v>#VALUE!</v>
      </c>
      <c r="AC5009" s="136">
        <f t="shared" si="789"/>
        <v>99940</v>
      </c>
      <c r="AD5009" t="e">
        <f>SQRT(($U$6/2)^2-($U$6/2)^2*'(OLD) bottom seam length'!AC5009^2/($U$7/2)^2)</f>
        <v>#VALUE!</v>
      </c>
    </row>
    <row r="5010" spans="2:30">
      <c r="B5010" s="136">
        <f t="shared" si="780"/>
        <v>99980</v>
      </c>
      <c r="C5010" t="e">
        <f>SQRT(($C$5/2)^2-($C$5/2)^2*'(OLD) bottom seam length'!B5010^2/($C$6/2)^2)</f>
        <v>#DIV/0!</v>
      </c>
      <c r="E5010" s="136">
        <f t="shared" si="781"/>
        <v>99980</v>
      </c>
      <c r="F5010" t="e">
        <f>SQRT(($C$5/2)^2-($C$5/2)^2*'(OLD) bottom seam length'!E5010^2/($C$6/2)^2)</f>
        <v>#DIV/0!</v>
      </c>
      <c r="H5010" s="136">
        <f t="shared" si="782"/>
        <v>99980</v>
      </c>
      <c r="I5010" t="e">
        <f>SQRT(($C$5/2)^2-($C$5/2)^2*'(OLD) bottom seam length'!H5010^2/($C$6/2)^2)</f>
        <v>#DIV/0!</v>
      </c>
      <c r="K5010" s="136">
        <f t="shared" si="783"/>
        <v>99980</v>
      </c>
      <c r="L5010" t="e">
        <f>SQRT(($C$5/2)^2-($C$5/2)^2*'(OLD) bottom seam length'!K5010^2/($C$6/2)^2)</f>
        <v>#DIV/0!</v>
      </c>
      <c r="O5010" s="136">
        <f t="shared" si="784"/>
        <v>99980</v>
      </c>
      <c r="P5010" t="b">
        <f t="shared" si="785"/>
        <v>0</v>
      </c>
      <c r="T5010" s="136">
        <f t="shared" si="786"/>
        <v>99960</v>
      </c>
      <c r="U5010" t="e">
        <f>SQRT(($U$6/2)^2-($U$6/2)^2*'(OLD) bottom seam length'!T5010^2/($U$7/2)^2)</f>
        <v>#VALUE!</v>
      </c>
      <c r="W5010" s="136">
        <f t="shared" si="787"/>
        <v>99960</v>
      </c>
      <c r="X5010" t="e">
        <f>SQRT(($U$6/2)^2-($U$6/2)^2*'(OLD) bottom seam length'!W5010^2/($U$7/2)^2)</f>
        <v>#VALUE!</v>
      </c>
      <c r="Z5010" s="136">
        <f t="shared" si="788"/>
        <v>99960</v>
      </c>
      <c r="AA5010" t="e">
        <f>SQRT(($U$6/2)^2-($U$6/2)^2*'(OLD) bottom seam length'!Z5010^2/($U$7/2)^2)</f>
        <v>#VALUE!</v>
      </c>
      <c r="AC5010" s="136">
        <f t="shared" si="789"/>
        <v>99960</v>
      </c>
      <c r="AD5010" t="e">
        <f>SQRT(($U$6/2)^2-($U$6/2)^2*'(OLD) bottom seam length'!AC5010^2/($U$7/2)^2)</f>
        <v>#VALUE!</v>
      </c>
    </row>
    <row r="5011" spans="2:30">
      <c r="B5011" s="136">
        <f t="shared" si="780"/>
        <v>100000</v>
      </c>
      <c r="C5011" t="e">
        <f>SQRT(($C$5/2)^2-($C$5/2)^2*'(OLD) bottom seam length'!B5011^2/($C$6/2)^2)</f>
        <v>#DIV/0!</v>
      </c>
      <c r="E5011" s="136">
        <f t="shared" si="781"/>
        <v>100000</v>
      </c>
      <c r="F5011" t="e">
        <f>SQRT(($C$5/2)^2-($C$5/2)^2*'(OLD) bottom seam length'!E5011^2/($C$6/2)^2)</f>
        <v>#DIV/0!</v>
      </c>
      <c r="H5011" s="136">
        <f t="shared" si="782"/>
        <v>100000</v>
      </c>
      <c r="I5011" t="e">
        <f>SQRT(($C$5/2)^2-($C$5/2)^2*'(OLD) bottom seam length'!H5011^2/($C$6/2)^2)</f>
        <v>#DIV/0!</v>
      </c>
      <c r="K5011" s="136">
        <f t="shared" si="783"/>
        <v>100000</v>
      </c>
      <c r="L5011" t="e">
        <f>SQRT(($C$5/2)^2-($C$5/2)^2*'(OLD) bottom seam length'!K5011^2/($C$6/2)^2)</f>
        <v>#DIV/0!</v>
      </c>
      <c r="O5011" s="136">
        <f t="shared" si="784"/>
        <v>100000</v>
      </c>
      <c r="P5011" t="b">
        <f t="shared" si="785"/>
        <v>0</v>
      </c>
      <c r="T5011" s="136">
        <f t="shared" si="786"/>
        <v>99980</v>
      </c>
      <c r="U5011" t="e">
        <f>SQRT(($U$6/2)^2-($U$6/2)^2*'(OLD) bottom seam length'!T5011^2/($U$7/2)^2)</f>
        <v>#VALUE!</v>
      </c>
      <c r="W5011" s="136">
        <f t="shared" si="787"/>
        <v>99980</v>
      </c>
      <c r="X5011" t="e">
        <f>SQRT(($U$6/2)^2-($U$6/2)^2*'(OLD) bottom seam length'!W5011^2/($U$7/2)^2)</f>
        <v>#VALUE!</v>
      </c>
      <c r="Z5011" s="136">
        <f t="shared" si="788"/>
        <v>99980</v>
      </c>
      <c r="AA5011" t="e">
        <f>SQRT(($U$6/2)^2-($U$6/2)^2*'(OLD) bottom seam length'!Z5011^2/($U$7/2)^2)</f>
        <v>#VALUE!</v>
      </c>
      <c r="AC5011" s="136">
        <f t="shared" si="789"/>
        <v>99980</v>
      </c>
      <c r="AD5011" t="e">
        <f>SQRT(($U$6/2)^2-($U$6/2)^2*'(OLD) bottom seam length'!AC5011^2/($U$7/2)^2)</f>
        <v>#VALUE!</v>
      </c>
    </row>
    <row r="5012" spans="2:30">
      <c r="B5012" s="136"/>
      <c r="E5012" s="136"/>
      <c r="H5012" s="136"/>
      <c r="K5012" s="136"/>
      <c r="O5012" s="136"/>
      <c r="T5012" s="136"/>
      <c r="W5012" s="136"/>
      <c r="Z5012" s="136"/>
      <c r="AC5012" s="136"/>
    </row>
    <row r="5013" spans="2:30">
      <c r="B5013" s="136"/>
      <c r="E5013" s="136"/>
      <c r="H5013" s="136"/>
      <c r="K5013" s="136"/>
      <c r="O5013" s="136"/>
      <c r="T5013" s="136"/>
      <c r="W5013" s="136"/>
      <c r="Z5013" s="136"/>
      <c r="AC5013" s="136"/>
    </row>
    <row r="5014" spans="2:30">
      <c r="B5014" s="136"/>
      <c r="E5014" s="136"/>
      <c r="H5014" s="136"/>
      <c r="K5014" s="136"/>
      <c r="O5014" s="136"/>
      <c r="T5014" s="136"/>
      <c r="W5014" s="136"/>
      <c r="Z5014" s="136"/>
      <c r="AC5014" s="136"/>
    </row>
    <row r="5015" spans="2:30">
      <c r="B5015" s="136"/>
      <c r="E5015" s="136"/>
      <c r="H5015" s="136"/>
      <c r="K5015" s="136"/>
      <c r="O5015" s="136"/>
      <c r="T5015" s="136"/>
      <c r="W5015" s="136"/>
      <c r="Z5015" s="136"/>
      <c r="AC5015" s="136"/>
    </row>
    <row r="5016" spans="2:30">
      <c r="B5016" s="136"/>
      <c r="E5016" s="136"/>
      <c r="H5016" s="136"/>
      <c r="K5016" s="136"/>
      <c r="O5016" s="136"/>
      <c r="T5016" s="136"/>
      <c r="W5016" s="136"/>
      <c r="Z5016" s="136"/>
      <c r="AC5016" s="136"/>
    </row>
    <row r="5017" spans="2:30">
      <c r="B5017" s="136"/>
      <c r="E5017" s="136"/>
      <c r="H5017" s="136"/>
      <c r="K5017" s="136"/>
      <c r="O5017" s="136"/>
      <c r="T5017" s="136"/>
      <c r="W5017" s="136"/>
      <c r="Z5017" s="136"/>
      <c r="AC5017" s="136"/>
    </row>
    <row r="5018" spans="2:30">
      <c r="B5018" s="136"/>
      <c r="E5018" s="136"/>
      <c r="H5018" s="136"/>
      <c r="K5018" s="136"/>
      <c r="O5018" s="136"/>
      <c r="T5018" s="136"/>
      <c r="W5018" s="136"/>
      <c r="Z5018" s="136"/>
      <c r="AC5018" s="136"/>
    </row>
    <row r="5019" spans="2:30">
      <c r="B5019" s="136"/>
      <c r="E5019" s="136"/>
      <c r="H5019" s="136"/>
      <c r="K5019" s="136"/>
      <c r="O5019" s="136"/>
      <c r="T5019" s="136"/>
      <c r="W5019" s="136"/>
      <c r="Z5019" s="136"/>
      <c r="AC5019" s="136"/>
    </row>
    <row r="5020" spans="2:30">
      <c r="B5020" s="136"/>
      <c r="E5020" s="136"/>
      <c r="H5020" s="136"/>
      <c r="K5020" s="136"/>
      <c r="O5020" s="136"/>
      <c r="T5020" s="136"/>
      <c r="W5020" s="136"/>
      <c r="Z5020" s="136"/>
      <c r="AC5020" s="136"/>
    </row>
    <row r="5021" spans="2:30">
      <c r="B5021" s="136"/>
      <c r="E5021" s="136"/>
      <c r="H5021" s="136"/>
      <c r="K5021" s="136"/>
      <c r="O5021" s="136"/>
      <c r="T5021" s="136"/>
      <c r="W5021" s="136"/>
      <c r="Z5021" s="136"/>
      <c r="AC5021" s="136"/>
    </row>
    <row r="5022" spans="2:30">
      <c r="B5022" s="136"/>
      <c r="E5022" s="136"/>
      <c r="H5022" s="136"/>
      <c r="K5022" s="136"/>
      <c r="O5022" s="136"/>
      <c r="T5022" s="136"/>
      <c r="W5022" s="136"/>
      <c r="Z5022" s="136"/>
      <c r="AC5022" s="136"/>
    </row>
    <row r="5023" spans="2:30">
      <c r="B5023" s="136"/>
      <c r="E5023" s="136"/>
      <c r="H5023" s="136"/>
      <c r="K5023" s="136"/>
      <c r="O5023" s="136"/>
      <c r="T5023" s="136"/>
      <c r="W5023" s="136"/>
      <c r="Z5023" s="136"/>
      <c r="AC5023" s="136"/>
    </row>
    <row r="5024" spans="2:30">
      <c r="B5024" s="136"/>
      <c r="E5024" s="136"/>
      <c r="H5024" s="136"/>
      <c r="K5024" s="136"/>
      <c r="O5024" s="136"/>
      <c r="T5024" s="136"/>
      <c r="W5024" s="136"/>
      <c r="Z5024" s="136"/>
      <c r="AC5024" s="136"/>
    </row>
    <row r="5025" spans="2:29">
      <c r="B5025" s="136"/>
      <c r="E5025" s="136"/>
      <c r="H5025" s="136"/>
      <c r="K5025" s="136"/>
      <c r="O5025" s="136"/>
      <c r="T5025" s="136"/>
      <c r="W5025" s="136"/>
      <c r="Z5025" s="136"/>
      <c r="AC5025" s="136"/>
    </row>
    <row r="5026" spans="2:29">
      <c r="B5026" s="136"/>
      <c r="E5026" s="136"/>
      <c r="H5026" s="136"/>
      <c r="K5026" s="136"/>
      <c r="O5026" s="136"/>
      <c r="T5026" s="136"/>
      <c r="W5026" s="136"/>
      <c r="Z5026" s="136"/>
      <c r="AC5026" s="136"/>
    </row>
    <row r="5027" spans="2:29">
      <c r="B5027" s="136"/>
      <c r="E5027" s="136"/>
      <c r="H5027" s="136"/>
      <c r="K5027" s="136"/>
      <c r="O5027" s="136"/>
      <c r="T5027" s="136"/>
      <c r="W5027" s="136"/>
      <c r="Z5027" s="136"/>
      <c r="AC5027" s="136"/>
    </row>
    <row r="5028" spans="2:29">
      <c r="B5028" s="136"/>
      <c r="E5028" s="136"/>
      <c r="H5028" s="136"/>
      <c r="K5028" s="136"/>
      <c r="O5028" s="136"/>
      <c r="T5028" s="136"/>
      <c r="W5028" s="136"/>
      <c r="Z5028" s="136"/>
      <c r="AC5028" s="136"/>
    </row>
    <row r="5029" spans="2:29">
      <c r="B5029" s="136"/>
      <c r="E5029" s="136"/>
      <c r="H5029" s="136"/>
      <c r="K5029" s="136"/>
      <c r="O5029" s="136"/>
      <c r="T5029" s="136"/>
      <c r="W5029" s="136"/>
      <c r="Z5029" s="136"/>
      <c r="AC5029" s="136"/>
    </row>
    <row r="5030" spans="2:29">
      <c r="B5030" s="136"/>
      <c r="E5030" s="136"/>
      <c r="H5030" s="136"/>
      <c r="K5030" s="136"/>
      <c r="O5030" s="136"/>
      <c r="T5030" s="136"/>
      <c r="W5030" s="136"/>
      <c r="Z5030" s="136"/>
      <c r="AC5030" s="136"/>
    </row>
    <row r="5031" spans="2:29">
      <c r="B5031" s="136"/>
      <c r="E5031" s="136"/>
      <c r="H5031" s="136"/>
      <c r="K5031" s="136"/>
      <c r="O5031" s="136"/>
      <c r="T5031" s="136"/>
      <c r="W5031" s="136"/>
      <c r="Z5031" s="136"/>
      <c r="AC5031" s="136"/>
    </row>
    <row r="5032" spans="2:29">
      <c r="B5032" s="136"/>
      <c r="E5032" s="136"/>
      <c r="H5032" s="136"/>
      <c r="K5032" s="136"/>
      <c r="O5032" s="136"/>
      <c r="T5032" s="136"/>
      <c r="W5032" s="136"/>
      <c r="Z5032" s="136"/>
      <c r="AC5032" s="136"/>
    </row>
    <row r="5033" spans="2:29">
      <c r="B5033" s="136"/>
      <c r="E5033" s="136"/>
      <c r="H5033" s="136"/>
      <c r="K5033" s="136"/>
      <c r="O5033" s="136"/>
      <c r="T5033" s="136"/>
      <c r="W5033" s="136"/>
      <c r="Z5033" s="136"/>
      <c r="AC5033" s="136"/>
    </row>
    <row r="5034" spans="2:29">
      <c r="B5034" s="136"/>
      <c r="E5034" s="136"/>
      <c r="H5034" s="136"/>
      <c r="K5034" s="136"/>
      <c r="O5034" s="136"/>
      <c r="T5034" s="136"/>
      <c r="W5034" s="136"/>
      <c r="Z5034" s="136"/>
      <c r="AC5034" s="136"/>
    </row>
    <row r="5035" spans="2:29">
      <c r="B5035" s="136"/>
      <c r="E5035" s="136"/>
      <c r="H5035" s="136"/>
      <c r="K5035" s="136"/>
      <c r="O5035" s="136"/>
      <c r="T5035" s="136"/>
      <c r="W5035" s="136"/>
      <c r="Z5035" s="136"/>
      <c r="AC5035" s="136"/>
    </row>
    <row r="5036" spans="2:29">
      <c r="B5036" s="136"/>
      <c r="E5036" s="136"/>
      <c r="H5036" s="136"/>
      <c r="K5036" s="136"/>
      <c r="O5036" s="136"/>
      <c r="T5036" s="136"/>
      <c r="W5036" s="136"/>
      <c r="Z5036" s="136"/>
      <c r="AC5036" s="136"/>
    </row>
    <row r="5037" spans="2:29">
      <c r="B5037" s="136"/>
      <c r="E5037" s="136"/>
      <c r="H5037" s="136"/>
      <c r="K5037" s="136"/>
      <c r="O5037" s="136"/>
      <c r="T5037" s="136"/>
      <c r="W5037" s="136"/>
      <c r="Z5037" s="136"/>
      <c r="AC5037" s="136"/>
    </row>
    <row r="5038" spans="2:29">
      <c r="B5038" s="136"/>
      <c r="E5038" s="136"/>
      <c r="H5038" s="136"/>
      <c r="K5038" s="136"/>
      <c r="O5038" s="136"/>
      <c r="T5038" s="136"/>
      <c r="W5038" s="136"/>
      <c r="Z5038" s="136"/>
      <c r="AC5038" s="136"/>
    </row>
    <row r="5039" spans="2:29">
      <c r="B5039" s="136"/>
      <c r="E5039" s="136"/>
      <c r="H5039" s="136"/>
      <c r="K5039" s="136"/>
      <c r="O5039" s="136"/>
      <c r="T5039" s="136"/>
      <c r="W5039" s="136"/>
      <c r="Z5039" s="136"/>
      <c r="AC5039" s="136"/>
    </row>
    <row r="5040" spans="2:29">
      <c r="B5040" s="136"/>
      <c r="E5040" s="136"/>
      <c r="H5040" s="136"/>
      <c r="K5040" s="136"/>
      <c r="O5040" s="136"/>
      <c r="T5040" s="136"/>
      <c r="W5040" s="136"/>
      <c r="Z5040" s="136"/>
      <c r="AC5040" s="136"/>
    </row>
    <row r="5041" spans="2:29">
      <c r="B5041" s="136"/>
      <c r="E5041" s="136"/>
      <c r="H5041" s="136"/>
      <c r="K5041" s="136"/>
      <c r="O5041" s="136"/>
      <c r="T5041" s="136"/>
      <c r="W5041" s="136"/>
      <c r="Z5041" s="136"/>
      <c r="AC5041" s="136"/>
    </row>
    <row r="5042" spans="2:29">
      <c r="B5042" s="136"/>
      <c r="E5042" s="136"/>
      <c r="H5042" s="136"/>
      <c r="K5042" s="136"/>
      <c r="O5042" s="136"/>
      <c r="T5042" s="136"/>
      <c r="W5042" s="136"/>
      <c r="Z5042" s="136"/>
      <c r="AC5042" s="136"/>
    </row>
    <row r="5043" spans="2:29">
      <c r="B5043" s="136"/>
      <c r="E5043" s="136"/>
      <c r="H5043" s="136"/>
      <c r="K5043" s="136"/>
      <c r="O5043" s="136"/>
      <c r="T5043" s="136"/>
      <c r="W5043" s="136"/>
      <c r="Z5043" s="136"/>
      <c r="AC5043" s="136"/>
    </row>
    <row r="5044" spans="2:29">
      <c r="B5044" s="136"/>
      <c r="E5044" s="136"/>
      <c r="H5044" s="136"/>
      <c r="K5044" s="136"/>
      <c r="O5044" s="136"/>
      <c r="T5044" s="136"/>
      <c r="W5044" s="136"/>
      <c r="Z5044" s="136"/>
      <c r="AC5044" s="136"/>
    </row>
    <row r="5045" spans="2:29">
      <c r="B5045" s="136"/>
      <c r="E5045" s="136"/>
      <c r="H5045" s="136"/>
      <c r="K5045" s="136"/>
      <c r="O5045" s="136"/>
      <c r="T5045" s="136"/>
      <c r="W5045" s="136"/>
      <c r="Z5045" s="136"/>
      <c r="AC5045" s="136"/>
    </row>
    <row r="5046" spans="2:29">
      <c r="B5046" s="136"/>
      <c r="E5046" s="136"/>
      <c r="H5046" s="136"/>
      <c r="K5046" s="136"/>
      <c r="O5046" s="136"/>
      <c r="T5046" s="136"/>
      <c r="W5046" s="136"/>
      <c r="Z5046" s="136"/>
      <c r="AC5046" s="136"/>
    </row>
    <row r="5047" spans="2:29">
      <c r="B5047" s="136"/>
      <c r="E5047" s="136"/>
      <c r="H5047" s="136"/>
      <c r="K5047" s="136"/>
      <c r="O5047" s="136"/>
      <c r="T5047" s="136"/>
      <c r="W5047" s="136"/>
      <c r="Z5047" s="136"/>
      <c r="AC5047" s="136"/>
    </row>
    <row r="5048" spans="2:29">
      <c r="B5048" s="136"/>
      <c r="E5048" s="136"/>
      <c r="H5048" s="136"/>
      <c r="K5048" s="136"/>
      <c r="O5048" s="136"/>
      <c r="T5048" s="136"/>
      <c r="W5048" s="136"/>
      <c r="Z5048" s="136"/>
      <c r="AC5048" s="136"/>
    </row>
    <row r="5049" spans="2:29">
      <c r="B5049" s="136"/>
      <c r="E5049" s="136"/>
      <c r="H5049" s="136"/>
      <c r="K5049" s="136"/>
      <c r="O5049" s="136"/>
      <c r="T5049" s="136"/>
      <c r="W5049" s="136"/>
      <c r="Z5049" s="136"/>
      <c r="AC5049" s="136"/>
    </row>
    <row r="5050" spans="2:29">
      <c r="B5050" s="136"/>
      <c r="E5050" s="136"/>
      <c r="H5050" s="136"/>
      <c r="K5050" s="136"/>
      <c r="O5050" s="136"/>
      <c r="T5050" s="136"/>
      <c r="W5050" s="136"/>
      <c r="Z5050" s="136"/>
      <c r="AC5050" s="136"/>
    </row>
    <row r="5051" spans="2:29">
      <c r="B5051" s="136"/>
      <c r="E5051" s="136"/>
      <c r="H5051" s="136"/>
      <c r="K5051" s="136"/>
      <c r="O5051" s="136"/>
      <c r="T5051" s="136"/>
      <c r="W5051" s="136"/>
      <c r="Z5051" s="136"/>
      <c r="AC5051" s="136"/>
    </row>
    <row r="5052" spans="2:29">
      <c r="B5052" s="136"/>
      <c r="E5052" s="136"/>
      <c r="H5052" s="136"/>
      <c r="K5052" s="136"/>
      <c r="O5052" s="136"/>
      <c r="T5052" s="136"/>
      <c r="W5052" s="136"/>
      <c r="Z5052" s="136"/>
      <c r="AC5052" s="136"/>
    </row>
    <row r="5053" spans="2:29">
      <c r="B5053" s="136"/>
      <c r="E5053" s="136"/>
      <c r="H5053" s="136"/>
      <c r="K5053" s="136"/>
      <c r="O5053" s="136"/>
      <c r="T5053" s="136"/>
      <c r="W5053" s="136"/>
      <c r="Z5053" s="136"/>
      <c r="AC5053" s="136"/>
    </row>
    <row r="5054" spans="2:29">
      <c r="B5054" s="136"/>
      <c r="E5054" s="136"/>
      <c r="H5054" s="136"/>
      <c r="K5054" s="136"/>
      <c r="O5054" s="136"/>
      <c r="T5054" s="136"/>
      <c r="W5054" s="136"/>
      <c r="Z5054" s="136"/>
      <c r="AC5054" s="136"/>
    </row>
    <row r="5055" spans="2:29">
      <c r="B5055" s="136"/>
      <c r="E5055" s="136"/>
      <c r="H5055" s="136"/>
      <c r="K5055" s="136"/>
      <c r="O5055" s="136"/>
      <c r="T5055" s="136"/>
      <c r="W5055" s="136"/>
      <c r="Z5055" s="136"/>
      <c r="AC5055" s="136"/>
    </row>
    <row r="5056" spans="2:29">
      <c r="B5056" s="136"/>
      <c r="E5056" s="136"/>
      <c r="H5056" s="136"/>
      <c r="K5056" s="136"/>
      <c r="O5056" s="136"/>
      <c r="T5056" s="136"/>
      <c r="W5056" s="136"/>
      <c r="Z5056" s="136"/>
      <c r="AC5056" s="136"/>
    </row>
    <row r="5057" spans="2:29">
      <c r="B5057" s="136"/>
      <c r="E5057" s="136"/>
      <c r="H5057" s="136"/>
      <c r="K5057" s="136"/>
      <c r="O5057" s="136"/>
      <c r="T5057" s="136"/>
      <c r="W5057" s="136"/>
      <c r="Z5057" s="136"/>
      <c r="AC5057" s="136"/>
    </row>
    <row r="5058" spans="2:29">
      <c r="B5058" s="136"/>
      <c r="E5058" s="136"/>
      <c r="H5058" s="136"/>
      <c r="K5058" s="136"/>
      <c r="O5058" s="136"/>
      <c r="T5058" s="136"/>
      <c r="W5058" s="136"/>
      <c r="Z5058" s="136"/>
      <c r="AC5058" s="136"/>
    </row>
    <row r="5059" spans="2:29">
      <c r="B5059" s="136"/>
      <c r="E5059" s="136"/>
      <c r="H5059" s="136"/>
      <c r="K5059" s="136"/>
      <c r="O5059" s="136"/>
      <c r="T5059" s="136"/>
      <c r="W5059" s="136"/>
      <c r="Z5059" s="136"/>
      <c r="AC5059" s="136"/>
    </row>
    <row r="5060" spans="2:29">
      <c r="B5060" s="136"/>
      <c r="E5060" s="136"/>
      <c r="H5060" s="136"/>
      <c r="K5060" s="136"/>
      <c r="O5060" s="136"/>
      <c r="T5060" s="136"/>
      <c r="W5060" s="136"/>
      <c r="Z5060" s="136"/>
      <c r="AC5060" s="136"/>
    </row>
    <row r="5061" spans="2:29">
      <c r="B5061" s="136"/>
      <c r="E5061" s="136"/>
      <c r="H5061" s="136"/>
      <c r="K5061" s="136"/>
      <c r="O5061" s="136"/>
      <c r="T5061" s="136"/>
      <c r="W5061" s="136"/>
      <c r="Z5061" s="136"/>
      <c r="AC5061" s="136"/>
    </row>
    <row r="5062" spans="2:29">
      <c r="B5062" s="136"/>
      <c r="E5062" s="136"/>
      <c r="H5062" s="136"/>
      <c r="K5062" s="136"/>
      <c r="O5062" s="136"/>
      <c r="T5062" s="136"/>
      <c r="W5062" s="136"/>
      <c r="Z5062" s="136"/>
      <c r="AC5062" s="136"/>
    </row>
    <row r="5063" spans="2:29">
      <c r="B5063" s="136"/>
      <c r="E5063" s="136"/>
      <c r="H5063" s="136"/>
      <c r="K5063" s="136"/>
      <c r="O5063" s="136"/>
      <c r="T5063" s="136"/>
      <c r="W5063" s="136"/>
      <c r="Z5063" s="136"/>
      <c r="AC5063" s="136"/>
    </row>
    <row r="5064" spans="2:29">
      <c r="B5064" s="136"/>
      <c r="E5064" s="136"/>
      <c r="H5064" s="136"/>
      <c r="K5064" s="136"/>
      <c r="O5064" s="136"/>
      <c r="T5064" s="136"/>
      <c r="W5064" s="136"/>
      <c r="Z5064" s="136"/>
      <c r="AC5064" s="136"/>
    </row>
    <row r="5065" spans="2:29">
      <c r="B5065" s="136"/>
      <c r="E5065" s="136"/>
      <c r="H5065" s="136"/>
      <c r="K5065" s="136"/>
      <c r="O5065" s="136"/>
      <c r="T5065" s="136"/>
      <c r="W5065" s="136"/>
      <c r="Z5065" s="136"/>
      <c r="AC5065" s="136"/>
    </row>
    <row r="5066" spans="2:29">
      <c r="B5066" s="136"/>
      <c r="E5066" s="136"/>
      <c r="H5066" s="136"/>
      <c r="K5066" s="136"/>
      <c r="O5066" s="136"/>
      <c r="T5066" s="136"/>
      <c r="W5066" s="136"/>
      <c r="Z5066" s="136"/>
      <c r="AC5066" s="136"/>
    </row>
    <row r="5067" spans="2:29">
      <c r="B5067" s="136"/>
      <c r="E5067" s="136"/>
      <c r="H5067" s="136"/>
      <c r="K5067" s="136"/>
      <c r="O5067" s="136"/>
      <c r="T5067" s="136"/>
      <c r="W5067" s="136"/>
      <c r="Z5067" s="136"/>
      <c r="AC5067" s="136"/>
    </row>
    <row r="5068" spans="2:29">
      <c r="B5068" s="136"/>
      <c r="E5068" s="136"/>
      <c r="H5068" s="136"/>
      <c r="K5068" s="136"/>
      <c r="O5068" s="136"/>
      <c r="T5068" s="136"/>
      <c r="W5068" s="136"/>
      <c r="Z5068" s="136"/>
      <c r="AC5068" s="136"/>
    </row>
    <row r="5069" spans="2:29">
      <c r="B5069" s="136"/>
      <c r="E5069" s="136"/>
      <c r="H5069" s="136"/>
      <c r="K5069" s="136"/>
      <c r="O5069" s="136"/>
      <c r="T5069" s="136"/>
      <c r="W5069" s="136"/>
      <c r="Z5069" s="136"/>
      <c r="AC5069" s="136"/>
    </row>
    <row r="5070" spans="2:29">
      <c r="B5070" s="136"/>
      <c r="E5070" s="136"/>
      <c r="H5070" s="136"/>
      <c r="K5070" s="136"/>
      <c r="O5070" s="136"/>
      <c r="T5070" s="136"/>
      <c r="W5070" s="136"/>
      <c r="Z5070" s="136"/>
      <c r="AC5070" s="136"/>
    </row>
    <row r="5071" spans="2:29">
      <c r="B5071" s="136"/>
      <c r="E5071" s="136"/>
      <c r="H5071" s="136"/>
      <c r="K5071" s="136"/>
      <c r="O5071" s="136"/>
      <c r="T5071" s="136"/>
      <c r="W5071" s="136"/>
      <c r="Z5071" s="136"/>
      <c r="AC5071" s="136"/>
    </row>
    <row r="5072" spans="2:29">
      <c r="B5072" s="136"/>
      <c r="E5072" s="136"/>
      <c r="H5072" s="136"/>
      <c r="K5072" s="136"/>
      <c r="O5072" s="136"/>
      <c r="T5072" s="136"/>
      <c r="W5072" s="136"/>
      <c r="Z5072" s="136"/>
      <c r="AC5072" s="136"/>
    </row>
    <row r="5073" spans="2:29">
      <c r="B5073" s="136"/>
      <c r="E5073" s="136"/>
      <c r="H5073" s="136"/>
      <c r="K5073" s="136"/>
      <c r="O5073" s="136"/>
      <c r="T5073" s="136"/>
      <c r="W5073" s="136"/>
      <c r="Z5073" s="136"/>
      <c r="AC5073" s="136"/>
    </row>
    <row r="5074" spans="2:29">
      <c r="B5074" s="136"/>
      <c r="E5074" s="136"/>
      <c r="H5074" s="136"/>
      <c r="K5074" s="136"/>
      <c r="O5074" s="136"/>
      <c r="T5074" s="136"/>
      <c r="W5074" s="136"/>
      <c r="Z5074" s="136"/>
      <c r="AC5074" s="136"/>
    </row>
    <row r="5075" spans="2:29">
      <c r="B5075" s="136"/>
      <c r="E5075" s="136"/>
      <c r="H5075" s="136"/>
      <c r="K5075" s="136"/>
      <c r="O5075" s="136"/>
      <c r="T5075" s="136"/>
      <c r="W5075" s="136"/>
      <c r="Z5075" s="136"/>
      <c r="AC5075" s="136"/>
    </row>
    <row r="5076" spans="2:29">
      <c r="B5076" s="136"/>
      <c r="E5076" s="136"/>
      <c r="H5076" s="136"/>
      <c r="K5076" s="136"/>
      <c r="O5076" s="136"/>
      <c r="T5076" s="136"/>
      <c r="W5076" s="136"/>
      <c r="Z5076" s="136"/>
      <c r="AC5076" s="136"/>
    </row>
    <row r="5077" spans="2:29">
      <c r="B5077" s="136"/>
      <c r="E5077" s="136"/>
      <c r="H5077" s="136"/>
      <c r="K5077" s="136"/>
      <c r="O5077" s="136"/>
      <c r="T5077" s="136"/>
      <c r="W5077" s="136"/>
      <c r="Z5077" s="136"/>
      <c r="AC5077" s="136"/>
    </row>
    <row r="5078" spans="2:29">
      <c r="B5078" s="136"/>
      <c r="E5078" s="136"/>
      <c r="H5078" s="136"/>
      <c r="K5078" s="136"/>
      <c r="O5078" s="136"/>
      <c r="T5078" s="136"/>
      <c r="W5078" s="136"/>
      <c r="Z5078" s="136"/>
      <c r="AC5078" s="136"/>
    </row>
    <row r="5079" spans="2:29">
      <c r="B5079" s="136"/>
      <c r="E5079" s="136"/>
      <c r="H5079" s="136"/>
      <c r="K5079" s="136"/>
      <c r="O5079" s="136"/>
      <c r="T5079" s="136"/>
      <c r="W5079" s="136"/>
      <c r="Z5079" s="136"/>
      <c r="AC5079" s="136"/>
    </row>
    <row r="5080" spans="2:29">
      <c r="B5080" s="136"/>
      <c r="E5080" s="136"/>
      <c r="H5080" s="136"/>
      <c r="K5080" s="136"/>
      <c r="O5080" s="136"/>
      <c r="T5080" s="136"/>
      <c r="W5080" s="136"/>
      <c r="Z5080" s="136"/>
      <c r="AC5080" s="136"/>
    </row>
    <row r="5081" spans="2:29">
      <c r="B5081" s="136"/>
      <c r="E5081" s="136"/>
      <c r="H5081" s="136"/>
      <c r="K5081" s="136"/>
      <c r="O5081" s="136"/>
      <c r="T5081" s="136"/>
      <c r="W5081" s="136"/>
      <c r="Z5081" s="136"/>
      <c r="AC5081" s="136"/>
    </row>
    <row r="5082" spans="2:29">
      <c r="B5082" s="136"/>
      <c r="E5082" s="136"/>
      <c r="H5082" s="136"/>
      <c r="K5082" s="136"/>
      <c r="O5082" s="136"/>
      <c r="T5082" s="136"/>
      <c r="W5082" s="136"/>
      <c r="Z5082" s="136"/>
      <c r="AC5082" s="136"/>
    </row>
    <row r="5083" spans="2:29">
      <c r="B5083" s="136"/>
      <c r="E5083" s="136"/>
      <c r="H5083" s="136"/>
      <c r="K5083" s="136"/>
      <c r="O5083" s="136"/>
      <c r="T5083" s="136"/>
      <c r="W5083" s="136"/>
      <c r="Z5083" s="136"/>
      <c r="AC5083" s="136"/>
    </row>
    <row r="5084" spans="2:29">
      <c r="B5084" s="136"/>
      <c r="E5084" s="136"/>
      <c r="H5084" s="136"/>
      <c r="K5084" s="136"/>
      <c r="O5084" s="136"/>
      <c r="T5084" s="136"/>
      <c r="W5084" s="136"/>
      <c r="Z5084" s="136"/>
      <c r="AC5084" s="136"/>
    </row>
    <row r="5085" spans="2:29">
      <c r="B5085" s="136"/>
      <c r="E5085" s="136"/>
      <c r="H5085" s="136"/>
      <c r="K5085" s="136"/>
      <c r="O5085" s="136"/>
      <c r="T5085" s="136"/>
      <c r="W5085" s="136"/>
      <c r="Z5085" s="136"/>
      <c r="AC5085" s="136"/>
    </row>
    <row r="5086" spans="2:29">
      <c r="B5086" s="136"/>
      <c r="E5086" s="136"/>
      <c r="H5086" s="136"/>
      <c r="K5086" s="136"/>
      <c r="O5086" s="136"/>
      <c r="T5086" s="136"/>
      <c r="W5086" s="136"/>
      <c r="Z5086" s="136"/>
      <c r="AC5086" s="136"/>
    </row>
    <row r="5087" spans="2:29">
      <c r="B5087" s="136"/>
      <c r="E5087" s="136"/>
      <c r="H5087" s="136"/>
      <c r="K5087" s="136"/>
      <c r="O5087" s="136"/>
      <c r="T5087" s="136"/>
      <c r="W5087" s="136"/>
      <c r="Z5087" s="136"/>
      <c r="AC5087" s="136"/>
    </row>
    <row r="5088" spans="2:29">
      <c r="B5088" s="136"/>
      <c r="E5088" s="136"/>
      <c r="H5088" s="136"/>
      <c r="K5088" s="136"/>
      <c r="O5088" s="136"/>
      <c r="T5088" s="136"/>
      <c r="W5088" s="136"/>
      <c r="Z5088" s="136"/>
      <c r="AC5088" s="136"/>
    </row>
    <row r="5089" spans="2:29">
      <c r="B5089" s="136"/>
      <c r="E5089" s="136"/>
      <c r="H5089" s="136"/>
      <c r="K5089" s="136"/>
      <c r="O5089" s="136"/>
      <c r="T5089" s="136"/>
      <c r="W5089" s="136"/>
      <c r="Z5089" s="136"/>
      <c r="AC5089" s="136"/>
    </row>
    <row r="5090" spans="2:29">
      <c r="B5090" s="136"/>
      <c r="E5090" s="136"/>
      <c r="H5090" s="136"/>
      <c r="K5090" s="136"/>
      <c r="O5090" s="136"/>
      <c r="T5090" s="136"/>
      <c r="W5090" s="136"/>
      <c r="Z5090" s="136"/>
      <c r="AC5090" s="136"/>
    </row>
    <row r="5091" spans="2:29">
      <c r="B5091" s="136"/>
      <c r="E5091" s="136"/>
      <c r="H5091" s="136"/>
      <c r="K5091" s="136"/>
      <c r="O5091" s="136"/>
      <c r="T5091" s="136"/>
      <c r="W5091" s="136"/>
      <c r="Z5091" s="136"/>
      <c r="AC5091" s="136"/>
    </row>
    <row r="5092" spans="2:29">
      <c r="B5092" s="136"/>
      <c r="E5092" s="136"/>
      <c r="H5092" s="136"/>
      <c r="K5092" s="136"/>
      <c r="O5092" s="136"/>
      <c r="T5092" s="136"/>
      <c r="W5092" s="136"/>
      <c r="Z5092" s="136"/>
      <c r="AC5092" s="136"/>
    </row>
    <row r="5093" spans="2:29">
      <c r="B5093" s="136"/>
      <c r="E5093" s="136"/>
      <c r="H5093" s="136"/>
      <c r="K5093" s="136"/>
      <c r="O5093" s="136"/>
      <c r="T5093" s="136"/>
      <c r="W5093" s="136"/>
      <c r="Z5093" s="136"/>
      <c r="AC5093" s="136"/>
    </row>
    <row r="5094" spans="2:29">
      <c r="B5094" s="136"/>
      <c r="E5094" s="136"/>
      <c r="H5094" s="136"/>
      <c r="K5094" s="136"/>
      <c r="O5094" s="136"/>
      <c r="T5094" s="136"/>
      <c r="W5094" s="136"/>
      <c r="Z5094" s="136"/>
      <c r="AC5094" s="136"/>
    </row>
    <row r="5095" spans="2:29">
      <c r="B5095" s="136"/>
      <c r="E5095" s="136"/>
      <c r="H5095" s="136"/>
      <c r="K5095" s="136"/>
      <c r="O5095" s="136"/>
      <c r="T5095" s="136"/>
      <c r="W5095" s="136"/>
      <c r="Z5095" s="136"/>
      <c r="AC5095" s="136"/>
    </row>
    <row r="5096" spans="2:29">
      <c r="B5096" s="136"/>
      <c r="E5096" s="136"/>
      <c r="H5096" s="136"/>
      <c r="K5096" s="136"/>
      <c r="O5096" s="136"/>
      <c r="T5096" s="136"/>
      <c r="W5096" s="136"/>
      <c r="Z5096" s="136"/>
      <c r="AC5096" s="136"/>
    </row>
    <row r="5097" spans="2:29">
      <c r="B5097" s="136"/>
      <c r="E5097" s="136"/>
      <c r="H5097" s="136"/>
      <c r="K5097" s="136"/>
      <c r="O5097" s="136"/>
      <c r="T5097" s="136"/>
      <c r="W5097" s="136"/>
      <c r="Z5097" s="136"/>
      <c r="AC5097" s="136"/>
    </row>
    <row r="5098" spans="2:29">
      <c r="B5098" s="136"/>
      <c r="E5098" s="136"/>
      <c r="H5098" s="136"/>
      <c r="K5098" s="136"/>
      <c r="O5098" s="136"/>
      <c r="T5098" s="136"/>
      <c r="W5098" s="136"/>
      <c r="Z5098" s="136"/>
      <c r="AC5098" s="136"/>
    </row>
    <row r="5099" spans="2:29">
      <c r="B5099" s="136"/>
      <c r="E5099" s="136"/>
      <c r="H5099" s="136"/>
      <c r="K5099" s="136"/>
      <c r="O5099" s="136"/>
      <c r="T5099" s="136"/>
      <c r="W5099" s="136"/>
      <c r="Z5099" s="136"/>
      <c r="AC5099" s="136"/>
    </row>
    <row r="5100" spans="2:29">
      <c r="B5100" s="136"/>
      <c r="E5100" s="136"/>
      <c r="H5100" s="136"/>
      <c r="K5100" s="136"/>
      <c r="O5100" s="136"/>
      <c r="T5100" s="136"/>
      <c r="W5100" s="136"/>
      <c r="Z5100" s="136"/>
      <c r="AC5100" s="136"/>
    </row>
    <row r="5101" spans="2:29">
      <c r="B5101" s="136"/>
      <c r="E5101" s="136"/>
      <c r="H5101" s="136"/>
      <c r="K5101" s="136"/>
      <c r="O5101" s="136"/>
      <c r="T5101" s="136"/>
      <c r="W5101" s="136"/>
      <c r="Z5101" s="136"/>
      <c r="AC5101" s="136"/>
    </row>
    <row r="5102" spans="2:29">
      <c r="B5102" s="136"/>
      <c r="E5102" s="136"/>
      <c r="H5102" s="136"/>
      <c r="K5102" s="136"/>
      <c r="O5102" s="136"/>
      <c r="T5102" s="136"/>
      <c r="W5102" s="136"/>
      <c r="Z5102" s="136"/>
      <c r="AC5102" s="136"/>
    </row>
    <row r="5103" spans="2:29">
      <c r="B5103" s="136"/>
      <c r="E5103" s="136"/>
      <c r="H5103" s="136"/>
      <c r="K5103" s="136"/>
      <c r="O5103" s="136"/>
      <c r="T5103" s="136"/>
      <c r="W5103" s="136"/>
      <c r="Z5103" s="136"/>
      <c r="AC5103" s="136"/>
    </row>
    <row r="5104" spans="2:29">
      <c r="B5104" s="136"/>
      <c r="E5104" s="136"/>
      <c r="H5104" s="136"/>
      <c r="K5104" s="136"/>
      <c r="O5104" s="136"/>
      <c r="T5104" s="136"/>
      <c r="W5104" s="136"/>
      <c r="Z5104" s="136"/>
      <c r="AC5104" s="136"/>
    </row>
    <row r="5105" spans="2:29">
      <c r="B5105" s="136"/>
      <c r="E5105" s="136"/>
      <c r="H5105" s="136"/>
      <c r="K5105" s="136"/>
      <c r="O5105" s="136"/>
      <c r="T5105" s="136"/>
      <c r="W5105" s="136"/>
      <c r="Z5105" s="136"/>
      <c r="AC5105" s="136"/>
    </row>
    <row r="5106" spans="2:29">
      <c r="B5106" s="136"/>
      <c r="E5106" s="136"/>
      <c r="H5106" s="136"/>
      <c r="K5106" s="136"/>
      <c r="O5106" s="136"/>
      <c r="T5106" s="136"/>
      <c r="W5106" s="136"/>
      <c r="Z5106" s="136"/>
      <c r="AC5106" s="136"/>
    </row>
    <row r="5107" spans="2:29">
      <c r="B5107" s="136"/>
      <c r="E5107" s="136"/>
      <c r="H5107" s="136"/>
      <c r="K5107" s="136"/>
      <c r="O5107" s="136"/>
      <c r="T5107" s="136"/>
      <c r="W5107" s="136"/>
      <c r="Z5107" s="136"/>
      <c r="AC5107" s="136"/>
    </row>
    <row r="5108" spans="2:29">
      <c r="B5108" s="136"/>
      <c r="E5108" s="136"/>
      <c r="H5108" s="136"/>
      <c r="K5108" s="136"/>
      <c r="O5108" s="136"/>
      <c r="T5108" s="136"/>
      <c r="W5108" s="136"/>
      <c r="Z5108" s="136"/>
      <c r="AC5108" s="136"/>
    </row>
    <row r="5109" spans="2:29">
      <c r="B5109" s="136"/>
      <c r="E5109" s="136"/>
      <c r="H5109" s="136"/>
      <c r="K5109" s="136"/>
      <c r="O5109" s="136"/>
      <c r="T5109" s="136"/>
      <c r="W5109" s="136"/>
      <c r="Z5109" s="136"/>
      <c r="AC5109" s="136"/>
    </row>
    <row r="5110" spans="2:29">
      <c r="B5110" s="136"/>
      <c r="E5110" s="136"/>
      <c r="H5110" s="136"/>
      <c r="K5110" s="136"/>
      <c r="O5110" s="136"/>
      <c r="T5110" s="136"/>
      <c r="W5110" s="136"/>
      <c r="Z5110" s="136"/>
      <c r="AC5110" s="136"/>
    </row>
    <row r="5111" spans="2:29">
      <c r="B5111" s="136"/>
      <c r="E5111" s="136"/>
      <c r="H5111" s="136"/>
      <c r="K5111" s="136"/>
      <c r="O5111" s="136"/>
      <c r="T5111" s="136"/>
      <c r="W5111" s="136"/>
      <c r="Z5111" s="136"/>
      <c r="AC5111" s="136"/>
    </row>
    <row r="5112" spans="2:29">
      <c r="B5112" s="136"/>
      <c r="E5112" s="136"/>
      <c r="H5112" s="136"/>
      <c r="K5112" s="136"/>
      <c r="O5112" s="136"/>
      <c r="T5112" s="136"/>
      <c r="W5112" s="136"/>
      <c r="Z5112" s="136"/>
      <c r="AC5112" s="136"/>
    </row>
    <row r="5113" spans="2:29">
      <c r="B5113" s="136"/>
      <c r="E5113" s="136"/>
      <c r="H5113" s="136"/>
      <c r="K5113" s="136"/>
      <c r="O5113" s="136"/>
      <c r="T5113" s="136"/>
      <c r="W5113" s="136"/>
      <c r="Z5113" s="136"/>
      <c r="AC5113" s="136"/>
    </row>
    <row r="5114" spans="2:29">
      <c r="B5114" s="136"/>
      <c r="E5114" s="136"/>
      <c r="H5114" s="136"/>
      <c r="K5114" s="136"/>
      <c r="O5114" s="136"/>
      <c r="T5114" s="136"/>
      <c r="W5114" s="136"/>
      <c r="Z5114" s="136"/>
      <c r="AC5114" s="136"/>
    </row>
    <row r="5115" spans="2:29">
      <c r="B5115" s="136"/>
      <c r="E5115" s="136"/>
      <c r="H5115" s="136"/>
      <c r="K5115" s="136"/>
      <c r="O5115" s="136"/>
      <c r="T5115" s="136"/>
      <c r="W5115" s="136"/>
      <c r="Z5115" s="136"/>
      <c r="AC5115" s="136"/>
    </row>
    <row r="5116" spans="2:29">
      <c r="B5116" s="136"/>
      <c r="E5116" s="136"/>
      <c r="H5116" s="136"/>
      <c r="K5116" s="136"/>
      <c r="O5116" s="136"/>
      <c r="T5116" s="136"/>
      <c r="W5116" s="136"/>
      <c r="Z5116" s="136"/>
      <c r="AC5116" s="136"/>
    </row>
    <row r="5117" spans="2:29">
      <c r="B5117" s="136"/>
      <c r="E5117" s="136"/>
      <c r="H5117" s="136"/>
      <c r="K5117" s="136"/>
      <c r="O5117" s="136"/>
      <c r="T5117" s="136"/>
      <c r="W5117" s="136"/>
      <c r="Z5117" s="136"/>
      <c r="AC5117" s="136"/>
    </row>
    <row r="5118" spans="2:29">
      <c r="B5118" s="136"/>
      <c r="E5118" s="136"/>
      <c r="H5118" s="136"/>
      <c r="K5118" s="136"/>
      <c r="O5118" s="136"/>
      <c r="T5118" s="136"/>
      <c r="W5118" s="136"/>
      <c r="Z5118" s="136"/>
      <c r="AC5118" s="136"/>
    </row>
    <row r="5119" spans="2:29">
      <c r="B5119" s="136"/>
      <c r="E5119" s="136"/>
      <c r="H5119" s="136"/>
      <c r="K5119" s="136"/>
      <c r="O5119" s="136"/>
      <c r="T5119" s="136"/>
      <c r="W5119" s="136"/>
      <c r="Z5119" s="136"/>
      <c r="AC5119" s="136"/>
    </row>
    <row r="5120" spans="2:29">
      <c r="B5120" s="136"/>
      <c r="E5120" s="136"/>
      <c r="H5120" s="136"/>
      <c r="K5120" s="136"/>
      <c r="O5120" s="136"/>
      <c r="T5120" s="136"/>
      <c r="W5120" s="136"/>
      <c r="Z5120" s="136"/>
      <c r="AC5120" s="136"/>
    </row>
    <row r="5121" spans="2:29">
      <c r="B5121" s="136"/>
      <c r="E5121" s="136"/>
      <c r="H5121" s="136"/>
      <c r="K5121" s="136"/>
      <c r="O5121" s="136"/>
      <c r="T5121" s="136"/>
      <c r="W5121" s="136"/>
      <c r="Z5121" s="136"/>
      <c r="AC5121" s="136"/>
    </row>
    <row r="5122" spans="2:29">
      <c r="B5122" s="136"/>
      <c r="E5122" s="136"/>
      <c r="H5122" s="136"/>
      <c r="K5122" s="136"/>
      <c r="O5122" s="136"/>
      <c r="T5122" s="136"/>
      <c r="W5122" s="136"/>
      <c r="Z5122" s="136"/>
      <c r="AC5122" s="136"/>
    </row>
    <row r="5123" spans="2:29">
      <c r="B5123" s="136"/>
      <c r="E5123" s="136"/>
      <c r="H5123" s="136"/>
      <c r="K5123" s="136"/>
      <c r="O5123" s="136"/>
      <c r="T5123" s="136"/>
      <c r="W5123" s="136"/>
      <c r="Z5123" s="136"/>
      <c r="AC5123" s="136"/>
    </row>
    <row r="5124" spans="2:29">
      <c r="B5124" s="136"/>
      <c r="E5124" s="136"/>
      <c r="H5124" s="136"/>
      <c r="K5124" s="136"/>
      <c r="O5124" s="136"/>
      <c r="T5124" s="136"/>
      <c r="W5124" s="136"/>
      <c r="Z5124" s="136"/>
      <c r="AC5124" s="136"/>
    </row>
    <row r="5125" spans="2:29">
      <c r="B5125" s="136"/>
      <c r="E5125" s="136"/>
      <c r="H5125" s="136"/>
      <c r="K5125" s="136"/>
      <c r="O5125" s="136"/>
      <c r="T5125" s="136"/>
      <c r="W5125" s="136"/>
      <c r="Z5125" s="136"/>
      <c r="AC5125" s="136"/>
    </row>
    <row r="5126" spans="2:29">
      <c r="B5126" s="136"/>
      <c r="E5126" s="136"/>
      <c r="H5126" s="136"/>
      <c r="K5126" s="136"/>
      <c r="O5126" s="136"/>
      <c r="T5126" s="136"/>
      <c r="W5126" s="136"/>
      <c r="Z5126" s="136"/>
      <c r="AC5126" s="136"/>
    </row>
    <row r="5127" spans="2:29">
      <c r="B5127" s="136"/>
      <c r="E5127" s="136"/>
      <c r="H5127" s="136"/>
      <c r="K5127" s="136"/>
      <c r="O5127" s="136"/>
      <c r="T5127" s="136"/>
      <c r="W5127" s="136"/>
      <c r="Z5127" s="136"/>
      <c r="AC5127" s="136"/>
    </row>
    <row r="5128" spans="2:29">
      <c r="B5128" s="136"/>
      <c r="E5128" s="136"/>
      <c r="H5128" s="136"/>
      <c r="K5128" s="136"/>
      <c r="O5128" s="136"/>
      <c r="T5128" s="136"/>
      <c r="W5128" s="136"/>
      <c r="Z5128" s="136"/>
      <c r="AC5128" s="136"/>
    </row>
    <row r="5129" spans="2:29">
      <c r="B5129" s="136"/>
      <c r="E5129" s="136"/>
      <c r="H5129" s="136"/>
      <c r="K5129" s="136"/>
      <c r="O5129" s="136"/>
      <c r="T5129" s="136"/>
      <c r="W5129" s="136"/>
      <c r="Z5129" s="136"/>
      <c r="AC5129" s="136"/>
    </row>
    <row r="5130" spans="2:29">
      <c r="B5130" s="136"/>
      <c r="E5130" s="136"/>
      <c r="H5130" s="136"/>
      <c r="K5130" s="136"/>
      <c r="O5130" s="136"/>
      <c r="T5130" s="136"/>
      <c r="W5130" s="136"/>
      <c r="Z5130" s="136"/>
      <c r="AC5130" s="136"/>
    </row>
    <row r="5131" spans="2:29">
      <c r="B5131" s="136"/>
      <c r="E5131" s="136"/>
      <c r="H5131" s="136"/>
      <c r="K5131" s="136"/>
      <c r="O5131" s="136"/>
      <c r="T5131" s="136"/>
      <c r="W5131" s="136"/>
      <c r="Z5131" s="136"/>
      <c r="AC5131" s="136"/>
    </row>
    <row r="5132" spans="2:29">
      <c r="B5132" s="136"/>
      <c r="E5132" s="136"/>
      <c r="H5132" s="136"/>
      <c r="K5132" s="136"/>
      <c r="O5132" s="136"/>
      <c r="T5132" s="136"/>
      <c r="W5132" s="136"/>
      <c r="Z5132" s="136"/>
      <c r="AC5132" s="136"/>
    </row>
    <row r="5133" spans="2:29">
      <c r="B5133" s="136"/>
      <c r="E5133" s="136"/>
      <c r="H5133" s="136"/>
      <c r="K5133" s="136"/>
      <c r="O5133" s="136"/>
      <c r="T5133" s="136"/>
      <c r="W5133" s="136"/>
      <c r="Z5133" s="136"/>
      <c r="AC5133" s="136"/>
    </row>
    <row r="5134" spans="2:29">
      <c r="B5134" s="136"/>
      <c r="E5134" s="136"/>
      <c r="H5134" s="136"/>
      <c r="K5134" s="136"/>
      <c r="O5134" s="136"/>
      <c r="T5134" s="136"/>
      <c r="W5134" s="136"/>
      <c r="Z5134" s="136"/>
      <c r="AC5134" s="136"/>
    </row>
    <row r="5135" spans="2:29">
      <c r="B5135" s="136"/>
      <c r="E5135" s="136"/>
      <c r="H5135" s="136"/>
      <c r="K5135" s="136"/>
      <c r="O5135" s="136"/>
      <c r="T5135" s="136"/>
      <c r="W5135" s="136"/>
      <c r="Z5135" s="136"/>
      <c r="AC5135" s="136"/>
    </row>
    <row r="5136" spans="2:29">
      <c r="B5136" s="136"/>
      <c r="E5136" s="136"/>
      <c r="H5136" s="136"/>
      <c r="K5136" s="136"/>
      <c r="O5136" s="136"/>
      <c r="T5136" s="136"/>
      <c r="W5136" s="136"/>
      <c r="Z5136" s="136"/>
      <c r="AC5136" s="136"/>
    </row>
    <row r="5137" spans="2:29">
      <c r="B5137" s="136"/>
      <c r="E5137" s="136"/>
      <c r="H5137" s="136"/>
      <c r="K5137" s="136"/>
      <c r="O5137" s="136"/>
      <c r="T5137" s="136"/>
      <c r="W5137" s="136"/>
      <c r="Z5137" s="136"/>
      <c r="AC5137" s="136"/>
    </row>
    <row r="5138" spans="2:29">
      <c r="B5138" s="136"/>
      <c r="E5138" s="136"/>
      <c r="H5138" s="136"/>
      <c r="K5138" s="136"/>
      <c r="O5138" s="136"/>
      <c r="T5138" s="136"/>
      <c r="W5138" s="136"/>
      <c r="Z5138" s="136"/>
      <c r="AC5138" s="136"/>
    </row>
    <row r="5139" spans="2:29">
      <c r="B5139" s="136"/>
      <c r="E5139" s="136"/>
      <c r="H5139" s="136"/>
      <c r="K5139" s="136"/>
      <c r="O5139" s="136"/>
      <c r="T5139" s="136"/>
      <c r="W5139" s="136"/>
      <c r="Z5139" s="136"/>
      <c r="AC5139" s="136"/>
    </row>
    <row r="5140" spans="2:29">
      <c r="B5140" s="136"/>
      <c r="E5140" s="136"/>
      <c r="H5140" s="136"/>
      <c r="K5140" s="136"/>
      <c r="O5140" s="136"/>
      <c r="T5140" s="136"/>
      <c r="W5140" s="136"/>
      <c r="Z5140" s="136"/>
      <c r="AC5140" s="136"/>
    </row>
    <row r="5141" spans="2:29">
      <c r="B5141" s="136"/>
      <c r="E5141" s="136"/>
      <c r="H5141" s="136"/>
      <c r="K5141" s="136"/>
      <c r="O5141" s="136"/>
      <c r="T5141" s="136"/>
      <c r="W5141" s="136"/>
      <c r="Z5141" s="136"/>
      <c r="AC5141" s="136"/>
    </row>
    <row r="5142" spans="2:29">
      <c r="B5142" s="136"/>
      <c r="E5142" s="136"/>
      <c r="H5142" s="136"/>
      <c r="K5142" s="136"/>
      <c r="O5142" s="136"/>
      <c r="T5142" s="136"/>
      <c r="W5142" s="136"/>
      <c r="Z5142" s="136"/>
      <c r="AC5142" s="136"/>
    </row>
    <row r="5143" spans="2:29">
      <c r="B5143" s="136"/>
      <c r="E5143" s="136"/>
      <c r="H5143" s="136"/>
      <c r="K5143" s="136"/>
      <c r="O5143" s="136"/>
      <c r="T5143" s="136"/>
      <c r="W5143" s="136"/>
      <c r="Z5143" s="136"/>
      <c r="AC5143" s="136"/>
    </row>
    <row r="5144" spans="2:29">
      <c r="B5144" s="136"/>
      <c r="E5144" s="136"/>
      <c r="H5144" s="136"/>
      <c r="K5144" s="136"/>
      <c r="O5144" s="136"/>
      <c r="T5144" s="136"/>
      <c r="W5144" s="136"/>
      <c r="Z5144" s="136"/>
      <c r="AC5144" s="136"/>
    </row>
    <row r="5145" spans="2:29">
      <c r="B5145" s="136"/>
      <c r="E5145" s="136"/>
      <c r="H5145" s="136"/>
      <c r="K5145" s="136"/>
      <c r="O5145" s="136"/>
      <c r="T5145" s="136"/>
      <c r="W5145" s="136"/>
      <c r="Z5145" s="136"/>
      <c r="AC5145" s="136"/>
    </row>
    <row r="5146" spans="2:29">
      <c r="B5146" s="136"/>
      <c r="E5146" s="136"/>
      <c r="H5146" s="136"/>
      <c r="K5146" s="136"/>
      <c r="O5146" s="136"/>
      <c r="T5146" s="136"/>
      <c r="W5146" s="136"/>
      <c r="Z5146" s="136"/>
      <c r="AC5146" s="136"/>
    </row>
    <row r="5147" spans="2:29">
      <c r="B5147" s="136"/>
      <c r="E5147" s="136"/>
      <c r="H5147" s="136"/>
      <c r="K5147" s="136"/>
      <c r="O5147" s="136"/>
      <c r="T5147" s="136"/>
      <c r="W5147" s="136"/>
      <c r="Z5147" s="136"/>
      <c r="AC5147" s="136"/>
    </row>
    <row r="5148" spans="2:29">
      <c r="B5148" s="136"/>
      <c r="E5148" s="136"/>
      <c r="H5148" s="136"/>
      <c r="K5148" s="136"/>
      <c r="O5148" s="136"/>
      <c r="T5148" s="136"/>
      <c r="W5148" s="136"/>
      <c r="Z5148" s="136"/>
      <c r="AC5148" s="136"/>
    </row>
    <row r="5149" spans="2:29">
      <c r="B5149" s="136"/>
      <c r="E5149" s="136"/>
      <c r="H5149" s="136"/>
      <c r="K5149" s="136"/>
      <c r="O5149" s="136"/>
      <c r="T5149" s="136"/>
      <c r="W5149" s="136"/>
      <c r="Z5149" s="136"/>
      <c r="AC5149" s="136"/>
    </row>
    <row r="5150" spans="2:29">
      <c r="B5150" s="136"/>
      <c r="E5150" s="136"/>
      <c r="H5150" s="136"/>
      <c r="K5150" s="136"/>
      <c r="O5150" s="136"/>
      <c r="T5150" s="136"/>
      <c r="W5150" s="136"/>
      <c r="Z5150" s="136"/>
      <c r="AC5150" s="136"/>
    </row>
    <row r="5151" spans="2:29">
      <c r="B5151" s="136"/>
      <c r="E5151" s="136"/>
      <c r="H5151" s="136"/>
      <c r="K5151" s="136"/>
      <c r="O5151" s="136"/>
      <c r="T5151" s="136"/>
      <c r="W5151" s="136"/>
      <c r="Z5151" s="136"/>
      <c r="AC5151" s="136"/>
    </row>
    <row r="5152" spans="2:29">
      <c r="B5152" s="136"/>
      <c r="E5152" s="136"/>
      <c r="H5152" s="136"/>
      <c r="K5152" s="136"/>
      <c r="O5152" s="136"/>
      <c r="T5152" s="136"/>
      <c r="W5152" s="136"/>
      <c r="Z5152" s="136"/>
      <c r="AC5152" s="136"/>
    </row>
    <row r="5153" spans="2:29">
      <c r="B5153" s="136"/>
      <c r="E5153" s="136"/>
      <c r="H5153" s="136"/>
      <c r="K5153" s="136"/>
      <c r="O5153" s="136"/>
      <c r="T5153" s="136"/>
      <c r="W5153" s="136"/>
      <c r="Z5153" s="136"/>
      <c r="AC5153" s="136"/>
    </row>
    <row r="5154" spans="2:29">
      <c r="B5154" s="136"/>
      <c r="E5154" s="136"/>
      <c r="H5154" s="136"/>
      <c r="K5154" s="136"/>
      <c r="O5154" s="136"/>
      <c r="T5154" s="136"/>
      <c r="W5154" s="136"/>
      <c r="Z5154" s="136"/>
      <c r="AC5154" s="136"/>
    </row>
    <row r="5155" spans="2:29">
      <c r="B5155" s="136"/>
      <c r="E5155" s="136"/>
      <c r="H5155" s="136"/>
      <c r="K5155" s="136"/>
      <c r="O5155" s="136"/>
      <c r="T5155" s="136"/>
      <c r="W5155" s="136"/>
      <c r="Z5155" s="136"/>
      <c r="AC5155" s="136"/>
    </row>
    <row r="5156" spans="2:29">
      <c r="B5156" s="136"/>
      <c r="E5156" s="136"/>
      <c r="H5156" s="136"/>
      <c r="K5156" s="136"/>
      <c r="O5156" s="136"/>
      <c r="T5156" s="136"/>
      <c r="W5156" s="136"/>
      <c r="Z5156" s="136"/>
      <c r="AC5156" s="136"/>
    </row>
    <row r="5157" spans="2:29">
      <c r="B5157" s="136"/>
      <c r="E5157" s="136"/>
      <c r="H5157" s="136"/>
      <c r="K5157" s="136"/>
      <c r="O5157" s="136"/>
      <c r="T5157" s="136"/>
      <c r="W5157" s="136"/>
      <c r="Z5157" s="136"/>
      <c r="AC5157" s="136"/>
    </row>
    <row r="5158" spans="2:29">
      <c r="B5158" s="136"/>
      <c r="E5158" s="136"/>
      <c r="H5158" s="136"/>
      <c r="K5158" s="136"/>
      <c r="O5158" s="136"/>
      <c r="T5158" s="136"/>
      <c r="W5158" s="136"/>
      <c r="Z5158" s="136"/>
      <c r="AC5158" s="136"/>
    </row>
    <row r="5159" spans="2:29">
      <c r="B5159" s="136"/>
      <c r="E5159" s="136"/>
      <c r="H5159" s="136"/>
      <c r="K5159" s="136"/>
      <c r="O5159" s="136"/>
      <c r="T5159" s="136"/>
      <c r="W5159" s="136"/>
      <c r="Z5159" s="136"/>
      <c r="AC5159" s="136"/>
    </row>
    <row r="5160" spans="2:29">
      <c r="B5160" s="136"/>
      <c r="E5160" s="136"/>
      <c r="H5160" s="136"/>
      <c r="K5160" s="136"/>
      <c r="O5160" s="136"/>
      <c r="T5160" s="136"/>
      <c r="W5160" s="136"/>
      <c r="Z5160" s="136"/>
      <c r="AC5160" s="136"/>
    </row>
    <row r="5161" spans="2:29">
      <c r="B5161" s="136"/>
      <c r="E5161" s="136"/>
      <c r="H5161" s="136"/>
      <c r="K5161" s="136"/>
      <c r="O5161" s="136"/>
      <c r="T5161" s="136"/>
      <c r="W5161" s="136"/>
      <c r="Z5161" s="136"/>
      <c r="AC5161" s="136"/>
    </row>
    <row r="5162" spans="2:29">
      <c r="B5162" s="136"/>
      <c r="E5162" s="136"/>
      <c r="H5162" s="136"/>
      <c r="K5162" s="136"/>
      <c r="O5162" s="136"/>
      <c r="T5162" s="136"/>
      <c r="W5162" s="136"/>
      <c r="Z5162" s="136"/>
      <c r="AC5162" s="136"/>
    </row>
    <row r="5163" spans="2:29">
      <c r="B5163" s="136"/>
      <c r="E5163" s="136"/>
      <c r="H5163" s="136"/>
      <c r="K5163" s="136"/>
      <c r="O5163" s="136"/>
      <c r="T5163" s="136"/>
      <c r="W5163" s="136"/>
      <c r="Z5163" s="136"/>
      <c r="AC5163" s="136"/>
    </row>
    <row r="5164" spans="2:29">
      <c r="B5164" s="136"/>
      <c r="E5164" s="136"/>
      <c r="H5164" s="136"/>
      <c r="K5164" s="136"/>
      <c r="O5164" s="136"/>
      <c r="T5164" s="136"/>
      <c r="W5164" s="136"/>
      <c r="Z5164" s="136"/>
      <c r="AC5164" s="136"/>
    </row>
    <row r="5165" spans="2:29">
      <c r="B5165" s="136"/>
      <c r="E5165" s="136"/>
      <c r="H5165" s="136"/>
      <c r="K5165" s="136"/>
      <c r="O5165" s="136"/>
      <c r="T5165" s="136"/>
      <c r="W5165" s="136"/>
      <c r="Z5165" s="136"/>
      <c r="AC5165" s="136"/>
    </row>
    <row r="5166" spans="2:29">
      <c r="B5166" s="136"/>
      <c r="E5166" s="136"/>
      <c r="H5166" s="136"/>
      <c r="K5166" s="136"/>
      <c r="O5166" s="136"/>
      <c r="T5166" s="136"/>
      <c r="W5166" s="136"/>
      <c r="Z5166" s="136"/>
      <c r="AC5166" s="136"/>
    </row>
    <row r="5167" spans="2:29">
      <c r="B5167" s="136"/>
      <c r="E5167" s="136"/>
      <c r="H5167" s="136"/>
      <c r="K5167" s="136"/>
      <c r="O5167" s="136"/>
      <c r="T5167" s="136"/>
      <c r="W5167" s="136"/>
      <c r="Z5167" s="136"/>
      <c r="AC5167" s="136"/>
    </row>
    <row r="5168" spans="2:29">
      <c r="B5168" s="136"/>
      <c r="E5168" s="136"/>
      <c r="H5168" s="136"/>
      <c r="K5168" s="136"/>
      <c r="O5168" s="136"/>
      <c r="T5168" s="136"/>
      <c r="W5168" s="136"/>
      <c r="Z5168" s="136"/>
      <c r="AC5168" s="136"/>
    </row>
    <row r="5169" spans="2:29">
      <c r="B5169" s="136"/>
      <c r="E5169" s="136"/>
      <c r="H5169" s="136"/>
      <c r="K5169" s="136"/>
      <c r="O5169" s="136"/>
      <c r="T5169" s="136"/>
      <c r="W5169" s="136"/>
      <c r="Z5169" s="136"/>
      <c r="AC5169" s="136"/>
    </row>
    <row r="5170" spans="2:29">
      <c r="B5170" s="136"/>
      <c r="E5170" s="136"/>
      <c r="H5170" s="136"/>
      <c r="K5170" s="136"/>
      <c r="O5170" s="136"/>
      <c r="T5170" s="136"/>
      <c r="W5170" s="136"/>
      <c r="Z5170" s="136"/>
      <c r="AC5170" s="136"/>
    </row>
    <row r="5171" spans="2:29">
      <c r="B5171" s="136"/>
      <c r="E5171" s="136"/>
      <c r="H5171" s="136"/>
      <c r="K5171" s="136"/>
      <c r="O5171" s="136"/>
      <c r="T5171" s="136"/>
      <c r="W5171" s="136"/>
      <c r="Z5171" s="136"/>
      <c r="AC5171" s="136"/>
    </row>
    <row r="5172" spans="2:29">
      <c r="B5172" s="136"/>
      <c r="E5172" s="136"/>
      <c r="H5172" s="136"/>
      <c r="K5172" s="136"/>
      <c r="O5172" s="136"/>
      <c r="T5172" s="136"/>
      <c r="W5172" s="136"/>
      <c r="Z5172" s="136"/>
      <c r="AC5172" s="136"/>
    </row>
    <row r="5173" spans="2:29">
      <c r="B5173" s="136"/>
      <c r="E5173" s="136"/>
      <c r="H5173" s="136"/>
      <c r="K5173" s="136"/>
      <c r="O5173" s="136"/>
      <c r="T5173" s="136"/>
      <c r="W5173" s="136"/>
      <c r="Z5173" s="136"/>
      <c r="AC5173" s="136"/>
    </row>
    <row r="5174" spans="2:29">
      <c r="B5174" s="136"/>
      <c r="E5174" s="136"/>
      <c r="H5174" s="136"/>
      <c r="K5174" s="136"/>
      <c r="O5174" s="136"/>
      <c r="T5174" s="136"/>
      <c r="W5174" s="136"/>
      <c r="Z5174" s="136"/>
      <c r="AC5174" s="136"/>
    </row>
    <row r="5175" spans="2:29">
      <c r="B5175" s="136"/>
      <c r="E5175" s="136"/>
      <c r="H5175" s="136"/>
      <c r="K5175" s="136"/>
      <c r="O5175" s="136"/>
      <c r="T5175" s="136"/>
      <c r="W5175" s="136"/>
      <c r="Z5175" s="136"/>
      <c r="AC5175" s="136"/>
    </row>
    <row r="5176" spans="2:29">
      <c r="B5176" s="136"/>
      <c r="E5176" s="136"/>
      <c r="H5176" s="136"/>
      <c r="K5176" s="136"/>
      <c r="O5176" s="136"/>
      <c r="T5176" s="136"/>
      <c r="W5176" s="136"/>
      <c r="Z5176" s="136"/>
      <c r="AC5176" s="136"/>
    </row>
    <row r="5177" spans="2:29">
      <c r="B5177" s="136"/>
      <c r="E5177" s="136"/>
      <c r="H5177" s="136"/>
      <c r="K5177" s="136"/>
      <c r="O5177" s="136"/>
      <c r="T5177" s="136"/>
      <c r="W5177" s="136"/>
      <c r="Z5177" s="136"/>
      <c r="AC5177" s="136"/>
    </row>
    <row r="5178" spans="2:29">
      <c r="B5178" s="136"/>
      <c r="E5178" s="136"/>
      <c r="H5178" s="136"/>
      <c r="K5178" s="136"/>
      <c r="O5178" s="136"/>
      <c r="T5178" s="136"/>
      <c r="W5178" s="136"/>
      <c r="Z5178" s="136"/>
      <c r="AC5178" s="136"/>
    </row>
    <row r="5179" spans="2:29">
      <c r="B5179" s="136"/>
      <c r="E5179" s="136"/>
      <c r="H5179" s="136"/>
      <c r="K5179" s="136"/>
      <c r="O5179" s="136"/>
      <c r="T5179" s="136"/>
      <c r="W5179" s="136"/>
      <c r="Z5179" s="136"/>
      <c r="AC5179" s="136"/>
    </row>
    <row r="5180" spans="2:29">
      <c r="B5180" s="136"/>
      <c r="E5180" s="136"/>
      <c r="H5180" s="136"/>
      <c r="K5180" s="136"/>
      <c r="O5180" s="136"/>
      <c r="T5180" s="136"/>
      <c r="W5180" s="136"/>
      <c r="Z5180" s="136"/>
      <c r="AC5180" s="136"/>
    </row>
    <row r="5181" spans="2:29">
      <c r="B5181" s="136"/>
      <c r="E5181" s="136"/>
      <c r="H5181" s="136"/>
      <c r="K5181" s="136"/>
      <c r="O5181" s="136"/>
      <c r="T5181" s="136"/>
      <c r="W5181" s="136"/>
      <c r="Z5181" s="136"/>
      <c r="AC5181" s="136"/>
    </row>
    <row r="5182" spans="2:29">
      <c r="B5182" s="136"/>
      <c r="E5182" s="136"/>
      <c r="H5182" s="136"/>
      <c r="K5182" s="136"/>
      <c r="O5182" s="136"/>
      <c r="T5182" s="136"/>
      <c r="W5182" s="136"/>
      <c r="Z5182" s="136"/>
      <c r="AC5182" s="136"/>
    </row>
    <row r="5183" spans="2:29">
      <c r="B5183" s="136"/>
      <c r="E5183" s="136"/>
      <c r="H5183" s="136"/>
      <c r="K5183" s="136"/>
      <c r="O5183" s="136"/>
      <c r="T5183" s="136"/>
      <c r="W5183" s="136"/>
      <c r="Z5183" s="136"/>
      <c r="AC5183" s="136"/>
    </row>
    <row r="5184" spans="2:29">
      <c r="B5184" s="136"/>
      <c r="E5184" s="136"/>
      <c r="H5184" s="136"/>
      <c r="K5184" s="136"/>
      <c r="O5184" s="136"/>
      <c r="T5184" s="136"/>
      <c r="W5184" s="136"/>
      <c r="Z5184" s="136"/>
      <c r="AC5184" s="136"/>
    </row>
    <row r="5185" spans="2:29">
      <c r="B5185" s="136"/>
      <c r="E5185" s="136"/>
      <c r="H5185" s="136"/>
      <c r="K5185" s="136"/>
      <c r="O5185" s="136"/>
      <c r="T5185" s="136"/>
      <c r="W5185" s="136"/>
      <c r="Z5185" s="136"/>
      <c r="AC5185" s="136"/>
    </row>
    <row r="5186" spans="2:29">
      <c r="B5186" s="136"/>
      <c r="E5186" s="136"/>
      <c r="H5186" s="136"/>
      <c r="K5186" s="136"/>
      <c r="O5186" s="136"/>
      <c r="T5186" s="136"/>
      <c r="W5186" s="136"/>
      <c r="Z5186" s="136"/>
      <c r="AC5186" s="136"/>
    </row>
    <row r="5187" spans="2:29">
      <c r="B5187" s="136"/>
      <c r="E5187" s="136"/>
      <c r="H5187" s="136"/>
      <c r="K5187" s="136"/>
      <c r="O5187" s="136"/>
      <c r="T5187" s="136"/>
      <c r="W5187" s="136"/>
      <c r="Z5187" s="136"/>
      <c r="AC5187" s="136"/>
    </row>
    <row r="5188" spans="2:29">
      <c r="B5188" s="136"/>
      <c r="E5188" s="136"/>
      <c r="H5188" s="136"/>
      <c r="K5188" s="136"/>
      <c r="O5188" s="136"/>
      <c r="T5188" s="136"/>
      <c r="W5188" s="136"/>
      <c r="Z5188" s="136"/>
      <c r="AC5188" s="136"/>
    </row>
    <row r="5189" spans="2:29">
      <c r="B5189" s="136"/>
      <c r="E5189" s="136"/>
      <c r="H5189" s="136"/>
      <c r="K5189" s="136"/>
      <c r="O5189" s="136"/>
      <c r="T5189" s="136"/>
      <c r="W5189" s="136"/>
      <c r="Z5189" s="136"/>
      <c r="AC5189" s="136"/>
    </row>
    <row r="5190" spans="2:29">
      <c r="B5190" s="136"/>
      <c r="E5190" s="136"/>
      <c r="H5190" s="136"/>
      <c r="K5190" s="136"/>
      <c r="O5190" s="136"/>
      <c r="T5190" s="136"/>
      <c r="W5190" s="136"/>
      <c r="Z5190" s="136"/>
      <c r="AC5190" s="136"/>
    </row>
    <row r="5191" spans="2:29">
      <c r="B5191" s="136"/>
      <c r="E5191" s="136"/>
      <c r="H5191" s="136"/>
      <c r="K5191" s="136"/>
      <c r="O5191" s="136"/>
      <c r="T5191" s="136"/>
      <c r="W5191" s="136"/>
      <c r="Z5191" s="136"/>
      <c r="AC5191" s="136"/>
    </row>
    <row r="5192" spans="2:29">
      <c r="B5192" s="136"/>
      <c r="E5192" s="136"/>
      <c r="H5192" s="136"/>
      <c r="K5192" s="136"/>
      <c r="O5192" s="136"/>
      <c r="T5192" s="136"/>
      <c r="W5192" s="136"/>
      <c r="Z5192" s="136"/>
      <c r="AC5192" s="136"/>
    </row>
    <row r="5193" spans="2:29">
      <c r="B5193" s="136"/>
      <c r="E5193" s="136"/>
      <c r="H5193" s="136"/>
      <c r="K5193" s="136"/>
      <c r="O5193" s="136"/>
      <c r="T5193" s="136"/>
      <c r="W5193" s="136"/>
      <c r="Z5193" s="136"/>
      <c r="AC5193" s="136"/>
    </row>
    <row r="5194" spans="2:29">
      <c r="B5194" s="136"/>
      <c r="E5194" s="136"/>
      <c r="H5194" s="136"/>
      <c r="K5194" s="136"/>
      <c r="O5194" s="136"/>
      <c r="T5194" s="136"/>
      <c r="W5194" s="136"/>
      <c r="Z5194" s="136"/>
      <c r="AC5194" s="136"/>
    </row>
    <row r="5195" spans="2:29">
      <c r="B5195" s="136"/>
      <c r="E5195" s="136"/>
      <c r="H5195" s="136"/>
      <c r="K5195" s="136"/>
      <c r="O5195" s="136"/>
      <c r="T5195" s="136"/>
      <c r="W5195" s="136"/>
      <c r="Z5195" s="136"/>
      <c r="AC5195" s="136"/>
    </row>
    <row r="5196" spans="2:29">
      <c r="B5196" s="136"/>
      <c r="E5196" s="136"/>
      <c r="H5196" s="136"/>
      <c r="K5196" s="136"/>
      <c r="O5196" s="136"/>
      <c r="T5196" s="136"/>
      <c r="W5196" s="136"/>
      <c r="Z5196" s="136"/>
      <c r="AC5196" s="136"/>
    </row>
    <row r="5197" spans="2:29">
      <c r="B5197" s="136"/>
      <c r="E5197" s="136"/>
      <c r="H5197" s="136"/>
      <c r="K5197" s="136"/>
      <c r="O5197" s="136"/>
      <c r="T5197" s="136"/>
      <c r="W5197" s="136"/>
      <c r="Z5197" s="136"/>
      <c r="AC5197" s="136"/>
    </row>
    <row r="5198" spans="2:29">
      <c r="B5198" s="136"/>
      <c r="E5198" s="136"/>
      <c r="H5198" s="136"/>
      <c r="K5198" s="136"/>
      <c r="O5198" s="136"/>
      <c r="T5198" s="136"/>
      <c r="W5198" s="136"/>
      <c r="Z5198" s="136"/>
      <c r="AC5198" s="136"/>
    </row>
    <row r="5199" spans="2:29">
      <c r="B5199" s="136"/>
      <c r="E5199" s="136"/>
      <c r="H5199" s="136"/>
      <c r="K5199" s="136"/>
      <c r="O5199" s="136"/>
      <c r="T5199" s="136"/>
      <c r="W5199" s="136"/>
      <c r="Z5199" s="136"/>
      <c r="AC5199" s="136"/>
    </row>
    <row r="5200" spans="2:29">
      <c r="B5200" s="136"/>
      <c r="E5200" s="136"/>
      <c r="H5200" s="136"/>
      <c r="K5200" s="136"/>
      <c r="O5200" s="136"/>
      <c r="T5200" s="136"/>
      <c r="W5200" s="136"/>
      <c r="Z5200" s="136"/>
      <c r="AC5200" s="136"/>
    </row>
    <row r="5201" spans="2:29">
      <c r="B5201" s="136"/>
      <c r="E5201" s="136"/>
      <c r="H5201" s="136"/>
      <c r="K5201" s="136"/>
      <c r="O5201" s="136"/>
      <c r="T5201" s="136"/>
      <c r="W5201" s="136"/>
      <c r="Z5201" s="136"/>
      <c r="AC5201" s="136"/>
    </row>
    <row r="5202" spans="2:29">
      <c r="B5202" s="136"/>
      <c r="E5202" s="136"/>
      <c r="H5202" s="136"/>
      <c r="K5202" s="136"/>
      <c r="O5202" s="136"/>
      <c r="T5202" s="136"/>
      <c r="W5202" s="136"/>
      <c r="Z5202" s="136"/>
      <c r="AC5202" s="136"/>
    </row>
    <row r="5203" spans="2:29">
      <c r="B5203" s="136"/>
      <c r="E5203" s="136"/>
      <c r="H5203" s="136"/>
      <c r="K5203" s="136"/>
      <c r="O5203" s="136"/>
      <c r="T5203" s="136"/>
      <c r="W5203" s="136"/>
      <c r="Z5203" s="136"/>
      <c r="AC5203" s="136"/>
    </row>
    <row r="5204" spans="2:29">
      <c r="B5204" s="136"/>
      <c r="E5204" s="136"/>
      <c r="H5204" s="136"/>
      <c r="K5204" s="136"/>
      <c r="O5204" s="136"/>
      <c r="T5204" s="136"/>
      <c r="W5204" s="136"/>
      <c r="Z5204" s="136"/>
      <c r="AC5204" s="136"/>
    </row>
    <row r="5205" spans="2:29">
      <c r="B5205" s="136"/>
      <c r="E5205" s="136"/>
      <c r="H5205" s="136"/>
      <c r="K5205" s="136"/>
      <c r="O5205" s="136"/>
      <c r="T5205" s="136"/>
      <c r="W5205" s="136"/>
      <c r="Z5205" s="136"/>
      <c r="AC5205" s="136"/>
    </row>
    <row r="5206" spans="2:29">
      <c r="B5206" s="136"/>
      <c r="E5206" s="136"/>
      <c r="H5206" s="136"/>
      <c r="K5206" s="136"/>
      <c r="O5206" s="136"/>
      <c r="T5206" s="136"/>
      <c r="W5206" s="136"/>
      <c r="Z5206" s="136"/>
      <c r="AC5206" s="136"/>
    </row>
    <row r="5207" spans="2:29">
      <c r="B5207" s="136"/>
      <c r="E5207" s="136"/>
      <c r="H5207" s="136"/>
      <c r="K5207" s="136"/>
      <c r="O5207" s="136"/>
      <c r="T5207" s="136"/>
      <c r="W5207" s="136"/>
      <c r="Z5207" s="136"/>
      <c r="AC5207" s="136"/>
    </row>
    <row r="5208" spans="2:29">
      <c r="B5208" s="136"/>
      <c r="E5208" s="136"/>
      <c r="H5208" s="136"/>
      <c r="K5208" s="136"/>
      <c r="O5208" s="136"/>
      <c r="T5208" s="136"/>
      <c r="W5208" s="136"/>
      <c r="Z5208" s="136"/>
      <c r="AC5208" s="136"/>
    </row>
    <row r="5209" spans="2:29">
      <c r="B5209" s="136"/>
      <c r="E5209" s="136"/>
      <c r="H5209" s="136"/>
      <c r="K5209" s="136"/>
      <c r="O5209" s="136"/>
      <c r="T5209" s="136"/>
      <c r="W5209" s="136"/>
      <c r="Z5209" s="136"/>
      <c r="AC5209" s="136"/>
    </row>
    <row r="5210" spans="2:29">
      <c r="B5210" s="136"/>
      <c r="E5210" s="136"/>
      <c r="H5210" s="136"/>
      <c r="K5210" s="136"/>
      <c r="O5210" s="136"/>
      <c r="T5210" s="136"/>
      <c r="W5210" s="136"/>
      <c r="Z5210" s="136"/>
      <c r="AC5210" s="136"/>
    </row>
    <row r="5211" spans="2:29">
      <c r="B5211" s="136"/>
      <c r="E5211" s="136"/>
      <c r="H5211" s="136"/>
      <c r="K5211" s="136"/>
      <c r="O5211" s="136"/>
      <c r="T5211" s="136"/>
      <c r="W5211" s="136"/>
      <c r="Z5211" s="136"/>
      <c r="AC5211" s="136"/>
    </row>
    <row r="5212" spans="2:29">
      <c r="B5212" s="136"/>
      <c r="E5212" s="136"/>
      <c r="H5212" s="136"/>
      <c r="K5212" s="136"/>
      <c r="O5212" s="136"/>
      <c r="T5212" s="136"/>
      <c r="W5212" s="136"/>
      <c r="Z5212" s="136"/>
      <c r="AC5212" s="136"/>
    </row>
    <row r="5213" spans="2:29">
      <c r="B5213" s="136"/>
      <c r="E5213" s="136"/>
      <c r="H5213" s="136"/>
      <c r="K5213" s="136"/>
      <c r="O5213" s="136"/>
      <c r="T5213" s="136"/>
      <c r="W5213" s="136"/>
      <c r="Z5213" s="136"/>
      <c r="AC5213" s="136"/>
    </row>
    <row r="5214" spans="2:29">
      <c r="B5214" s="136"/>
      <c r="E5214" s="136"/>
      <c r="H5214" s="136"/>
      <c r="K5214" s="136"/>
      <c r="O5214" s="136"/>
      <c r="T5214" s="136"/>
      <c r="W5214" s="136"/>
      <c r="Z5214" s="136"/>
      <c r="AC5214" s="136"/>
    </row>
    <row r="5215" spans="2:29">
      <c r="B5215" s="136"/>
      <c r="E5215" s="136"/>
      <c r="H5215" s="136"/>
      <c r="K5215" s="136"/>
      <c r="O5215" s="136"/>
      <c r="T5215" s="136"/>
      <c r="W5215" s="136"/>
      <c r="Z5215" s="136"/>
      <c r="AC5215" s="136"/>
    </row>
    <row r="5216" spans="2:29">
      <c r="B5216" s="136"/>
      <c r="E5216" s="136"/>
      <c r="H5216" s="136"/>
      <c r="K5216" s="136"/>
      <c r="O5216" s="136"/>
      <c r="T5216" s="136"/>
      <c r="W5216" s="136"/>
      <c r="Z5216" s="136"/>
      <c r="AC5216" s="136"/>
    </row>
    <row r="5217" spans="2:29">
      <c r="B5217" s="136"/>
      <c r="E5217" s="136"/>
      <c r="H5217" s="136"/>
      <c r="K5217" s="136"/>
      <c r="O5217" s="136"/>
      <c r="T5217" s="136"/>
      <c r="W5217" s="136"/>
      <c r="Z5217" s="136"/>
      <c r="AC5217" s="136"/>
    </row>
    <row r="5218" spans="2:29">
      <c r="B5218" s="136"/>
      <c r="E5218" s="136"/>
      <c r="H5218" s="136"/>
      <c r="K5218" s="136"/>
      <c r="O5218" s="136"/>
      <c r="T5218" s="136"/>
      <c r="W5218" s="136"/>
      <c r="Z5218" s="136"/>
      <c r="AC5218" s="136"/>
    </row>
    <row r="5219" spans="2:29">
      <c r="B5219" s="136"/>
      <c r="E5219" s="136"/>
      <c r="H5219" s="136"/>
      <c r="K5219" s="136"/>
      <c r="O5219" s="136"/>
      <c r="T5219" s="136"/>
      <c r="W5219" s="136"/>
      <c r="Z5219" s="136"/>
      <c r="AC5219" s="136"/>
    </row>
    <row r="5220" spans="2:29">
      <c r="B5220" s="136"/>
      <c r="E5220" s="136"/>
      <c r="H5220" s="136"/>
      <c r="K5220" s="136"/>
      <c r="O5220" s="136"/>
      <c r="T5220" s="136"/>
      <c r="W5220" s="136"/>
      <c r="Z5220" s="136"/>
      <c r="AC5220" s="136"/>
    </row>
    <row r="5221" spans="2:29">
      <c r="B5221" s="136"/>
      <c r="E5221" s="136"/>
      <c r="H5221" s="136"/>
      <c r="K5221" s="136"/>
      <c r="O5221" s="136"/>
      <c r="T5221" s="136"/>
      <c r="W5221" s="136"/>
      <c r="Z5221" s="136"/>
      <c r="AC5221" s="136"/>
    </row>
    <row r="5222" spans="2:29">
      <c r="B5222" s="136"/>
      <c r="E5222" s="136"/>
      <c r="H5222" s="136"/>
      <c r="K5222" s="136"/>
      <c r="O5222" s="136"/>
      <c r="T5222" s="136"/>
      <c r="W5222" s="136"/>
      <c r="Z5222" s="136"/>
      <c r="AC5222" s="136"/>
    </row>
    <row r="5223" spans="2:29">
      <c r="B5223" s="136"/>
      <c r="E5223" s="136"/>
      <c r="H5223" s="136"/>
      <c r="K5223" s="136"/>
      <c r="O5223" s="136"/>
      <c r="T5223" s="136"/>
      <c r="W5223" s="136"/>
      <c r="Z5223" s="136"/>
      <c r="AC5223" s="136"/>
    </row>
    <row r="5224" spans="2:29">
      <c r="B5224" s="136"/>
      <c r="E5224" s="136"/>
      <c r="H5224" s="136"/>
      <c r="K5224" s="136"/>
      <c r="O5224" s="136"/>
      <c r="T5224" s="136"/>
      <c r="W5224" s="136"/>
      <c r="Z5224" s="136"/>
      <c r="AC5224" s="136"/>
    </row>
    <row r="5225" spans="2:29">
      <c r="B5225" s="136"/>
      <c r="E5225" s="136"/>
      <c r="H5225" s="136"/>
      <c r="K5225" s="136"/>
      <c r="O5225" s="136"/>
      <c r="T5225" s="136"/>
      <c r="W5225" s="136"/>
      <c r="Z5225" s="136"/>
      <c r="AC5225" s="136"/>
    </row>
    <row r="5226" spans="2:29">
      <c r="B5226" s="136"/>
      <c r="E5226" s="136"/>
      <c r="H5226" s="136"/>
      <c r="K5226" s="136"/>
      <c r="O5226" s="136"/>
      <c r="T5226" s="136"/>
      <c r="W5226" s="136"/>
      <c r="Z5226" s="136"/>
      <c r="AC5226" s="136"/>
    </row>
    <row r="5227" spans="2:29">
      <c r="B5227" s="136"/>
      <c r="E5227" s="136"/>
      <c r="H5227" s="136"/>
      <c r="K5227" s="136"/>
      <c r="O5227" s="136"/>
      <c r="T5227" s="136"/>
      <c r="W5227" s="136"/>
      <c r="Z5227" s="136"/>
      <c r="AC5227" s="136"/>
    </row>
    <row r="5228" spans="2:29">
      <c r="B5228" s="136"/>
      <c r="E5228" s="136"/>
      <c r="H5228" s="136"/>
      <c r="K5228" s="136"/>
      <c r="O5228" s="136"/>
      <c r="T5228" s="136"/>
      <c r="W5228" s="136"/>
      <c r="Z5228" s="136"/>
      <c r="AC5228" s="136"/>
    </row>
    <row r="5229" spans="2:29">
      <c r="B5229" s="136"/>
      <c r="E5229" s="136"/>
      <c r="H5229" s="136"/>
      <c r="K5229" s="136"/>
      <c r="O5229" s="136"/>
      <c r="T5229" s="136"/>
      <c r="W5229" s="136"/>
      <c r="Z5229" s="136"/>
      <c r="AC5229" s="136"/>
    </row>
    <row r="5230" spans="2:29">
      <c r="B5230" s="136"/>
      <c r="E5230" s="136"/>
      <c r="H5230" s="136"/>
      <c r="K5230" s="136"/>
      <c r="O5230" s="136"/>
      <c r="T5230" s="136"/>
      <c r="W5230" s="136"/>
      <c r="Z5230" s="136"/>
      <c r="AC5230" s="136"/>
    </row>
    <row r="5231" spans="2:29">
      <c r="B5231" s="136"/>
      <c r="E5231" s="136"/>
      <c r="H5231" s="136"/>
      <c r="K5231" s="136"/>
      <c r="O5231" s="136"/>
      <c r="T5231" s="136"/>
      <c r="W5231" s="136"/>
      <c r="Z5231" s="136"/>
      <c r="AC5231" s="136"/>
    </row>
    <row r="5232" spans="2:29">
      <c r="B5232" s="136"/>
      <c r="E5232" s="136"/>
      <c r="H5232" s="136"/>
      <c r="K5232" s="136"/>
      <c r="O5232" s="136"/>
      <c r="T5232" s="136"/>
      <c r="W5232" s="136"/>
      <c r="Z5232" s="136"/>
      <c r="AC5232" s="136"/>
    </row>
    <row r="5233" spans="2:29">
      <c r="B5233" s="136"/>
      <c r="E5233" s="136"/>
      <c r="H5233" s="136"/>
      <c r="K5233" s="136"/>
      <c r="O5233" s="136"/>
      <c r="T5233" s="136"/>
      <c r="W5233" s="136"/>
      <c r="Z5233" s="136"/>
      <c r="AC5233" s="136"/>
    </row>
    <row r="5234" spans="2:29">
      <c r="B5234" s="136"/>
      <c r="E5234" s="136"/>
      <c r="H5234" s="136"/>
      <c r="K5234" s="136"/>
      <c r="O5234" s="136"/>
      <c r="T5234" s="136"/>
      <c r="W5234" s="136"/>
      <c r="Z5234" s="136"/>
      <c r="AC5234" s="136"/>
    </row>
    <row r="5235" spans="2:29">
      <c r="B5235" s="136"/>
      <c r="E5235" s="136"/>
      <c r="H5235" s="136"/>
      <c r="K5235" s="136"/>
      <c r="O5235" s="136"/>
      <c r="T5235" s="136"/>
      <c r="W5235" s="136"/>
      <c r="Z5235" s="136"/>
      <c r="AC5235" s="136"/>
    </row>
    <row r="5236" spans="2:29">
      <c r="B5236" s="136"/>
      <c r="E5236" s="136"/>
      <c r="H5236" s="136"/>
      <c r="K5236" s="136"/>
      <c r="O5236" s="136"/>
      <c r="T5236" s="136"/>
      <c r="W5236" s="136"/>
      <c r="Z5236" s="136"/>
      <c r="AC5236" s="136"/>
    </row>
    <row r="5237" spans="2:29">
      <c r="B5237" s="136"/>
      <c r="E5237" s="136"/>
      <c r="H5237" s="136"/>
      <c r="K5237" s="136"/>
      <c r="O5237" s="136"/>
      <c r="T5237" s="136"/>
      <c r="W5237" s="136"/>
      <c r="Z5237" s="136"/>
      <c r="AC5237" s="136"/>
    </row>
    <row r="5238" spans="2:29">
      <c r="B5238" s="136"/>
      <c r="E5238" s="136"/>
      <c r="H5238" s="136"/>
      <c r="K5238" s="136"/>
      <c r="O5238" s="136"/>
      <c r="T5238" s="136"/>
      <c r="W5238" s="136"/>
      <c r="Z5238" s="136"/>
      <c r="AC5238" s="136"/>
    </row>
    <row r="5239" spans="2:29">
      <c r="B5239" s="136"/>
      <c r="E5239" s="136"/>
      <c r="H5239" s="136"/>
      <c r="K5239" s="136"/>
      <c r="O5239" s="136"/>
      <c r="T5239" s="136"/>
      <c r="W5239" s="136"/>
      <c r="Z5239" s="136"/>
      <c r="AC5239" s="136"/>
    </row>
    <row r="5240" spans="2:29">
      <c r="B5240" s="136"/>
      <c r="E5240" s="136"/>
      <c r="H5240" s="136"/>
      <c r="K5240" s="136"/>
      <c r="O5240" s="136"/>
      <c r="T5240" s="136"/>
      <c r="W5240" s="136"/>
      <c r="Z5240" s="136"/>
      <c r="AC5240" s="136"/>
    </row>
    <row r="5241" spans="2:29">
      <c r="B5241" s="136"/>
      <c r="E5241" s="136"/>
      <c r="H5241" s="136"/>
      <c r="K5241" s="136"/>
      <c r="O5241" s="136"/>
      <c r="T5241" s="136"/>
      <c r="W5241" s="136"/>
      <c r="Z5241" s="136"/>
      <c r="AC5241" s="136"/>
    </row>
    <row r="5242" spans="2:29">
      <c r="B5242" s="136"/>
      <c r="E5242" s="136"/>
      <c r="H5242" s="136"/>
      <c r="K5242" s="136"/>
      <c r="O5242" s="136"/>
      <c r="T5242" s="136"/>
      <c r="W5242" s="136"/>
      <c r="Z5242" s="136"/>
      <c r="AC5242" s="136"/>
    </row>
    <row r="5243" spans="2:29">
      <c r="B5243" s="136"/>
      <c r="E5243" s="136"/>
      <c r="H5243" s="136"/>
      <c r="K5243" s="136"/>
      <c r="O5243" s="136"/>
      <c r="T5243" s="136"/>
      <c r="W5243" s="136"/>
      <c r="Z5243" s="136"/>
      <c r="AC5243" s="136"/>
    </row>
    <row r="5244" spans="2:29">
      <c r="B5244" s="136"/>
      <c r="E5244" s="136"/>
      <c r="H5244" s="136"/>
      <c r="K5244" s="136"/>
      <c r="O5244" s="136"/>
      <c r="T5244" s="136"/>
      <c r="W5244" s="136"/>
      <c r="Z5244" s="136"/>
      <c r="AC5244" s="136"/>
    </row>
    <row r="5245" spans="2:29">
      <c r="B5245" s="136"/>
      <c r="E5245" s="136"/>
      <c r="H5245" s="136"/>
      <c r="K5245" s="136"/>
      <c r="O5245" s="136"/>
      <c r="T5245" s="136"/>
      <c r="W5245" s="136"/>
      <c r="Z5245" s="136"/>
      <c r="AC5245" s="136"/>
    </row>
    <row r="5246" spans="2:29">
      <c r="B5246" s="136"/>
      <c r="E5246" s="136"/>
      <c r="H5246" s="136"/>
      <c r="K5246" s="136"/>
      <c r="O5246" s="136"/>
      <c r="T5246" s="136"/>
      <c r="W5246" s="136"/>
      <c r="Z5246" s="136"/>
      <c r="AC5246" s="136"/>
    </row>
    <row r="5247" spans="2:29">
      <c r="B5247" s="136"/>
      <c r="E5247" s="136"/>
      <c r="H5247" s="136"/>
      <c r="K5247" s="136"/>
      <c r="O5247" s="136"/>
      <c r="T5247" s="136"/>
      <c r="W5247" s="136"/>
      <c r="Z5247" s="136"/>
      <c r="AC5247" s="136"/>
    </row>
    <row r="5248" spans="2:29">
      <c r="B5248" s="136"/>
      <c r="E5248" s="136"/>
      <c r="H5248" s="136"/>
      <c r="K5248" s="136"/>
      <c r="O5248" s="136"/>
      <c r="T5248" s="136"/>
      <c r="W5248" s="136"/>
      <c r="Z5248" s="136"/>
      <c r="AC5248" s="136"/>
    </row>
    <row r="5249" spans="2:29">
      <c r="B5249" s="136"/>
      <c r="E5249" s="136"/>
      <c r="H5249" s="136"/>
      <c r="K5249" s="136"/>
      <c r="O5249" s="136"/>
      <c r="T5249" s="136"/>
      <c r="W5249" s="136"/>
      <c r="Z5249" s="136"/>
      <c r="AC5249" s="136"/>
    </row>
    <row r="5250" spans="2:29">
      <c r="B5250" s="136"/>
      <c r="E5250" s="136"/>
      <c r="H5250" s="136"/>
      <c r="K5250" s="136"/>
      <c r="O5250" s="136"/>
      <c r="T5250" s="136"/>
      <c r="W5250" s="136"/>
      <c r="Z5250" s="136"/>
      <c r="AC5250" s="136"/>
    </row>
    <row r="5251" spans="2:29">
      <c r="B5251" s="136"/>
      <c r="E5251" s="136"/>
      <c r="H5251" s="136"/>
      <c r="K5251" s="136"/>
      <c r="O5251" s="136"/>
      <c r="T5251" s="136"/>
      <c r="W5251" s="136"/>
      <c r="Z5251" s="136"/>
      <c r="AC5251" s="136"/>
    </row>
    <row r="5252" spans="2:29">
      <c r="B5252" s="136"/>
      <c r="E5252" s="136"/>
      <c r="H5252" s="136"/>
      <c r="K5252" s="136"/>
      <c r="O5252" s="136"/>
      <c r="T5252" s="136"/>
      <c r="W5252" s="136"/>
      <c r="Z5252" s="136"/>
      <c r="AC5252" s="136"/>
    </row>
    <row r="5253" spans="2:29">
      <c r="B5253" s="136"/>
      <c r="E5253" s="136"/>
      <c r="H5253" s="136"/>
      <c r="K5253" s="136"/>
      <c r="O5253" s="136"/>
      <c r="T5253" s="136"/>
      <c r="W5253" s="136"/>
      <c r="Z5253" s="136"/>
      <c r="AC5253" s="136"/>
    </row>
    <row r="5254" spans="2:29">
      <c r="B5254" s="136"/>
      <c r="E5254" s="136"/>
      <c r="H5254" s="136"/>
      <c r="K5254" s="136"/>
      <c r="O5254" s="136"/>
      <c r="T5254" s="136"/>
      <c r="W5254" s="136"/>
      <c r="Z5254" s="136"/>
      <c r="AC5254" s="136"/>
    </row>
    <row r="5255" spans="2:29">
      <c r="B5255" s="136"/>
      <c r="E5255" s="136"/>
      <c r="H5255" s="136"/>
      <c r="K5255" s="136"/>
      <c r="O5255" s="136"/>
      <c r="T5255" s="136"/>
      <c r="W5255" s="136"/>
      <c r="Z5255" s="136"/>
      <c r="AC5255" s="136"/>
    </row>
    <row r="5256" spans="2:29">
      <c r="B5256" s="136"/>
      <c r="E5256" s="136"/>
      <c r="H5256" s="136"/>
      <c r="K5256" s="136"/>
      <c r="O5256" s="136"/>
      <c r="T5256" s="136"/>
      <c r="W5256" s="136"/>
      <c r="Z5256" s="136"/>
      <c r="AC5256" s="136"/>
    </row>
    <row r="5257" spans="2:29">
      <c r="B5257" s="136"/>
      <c r="E5257" s="136"/>
      <c r="H5257" s="136"/>
      <c r="K5257" s="136"/>
      <c r="O5257" s="136"/>
      <c r="T5257" s="136"/>
      <c r="W5257" s="136"/>
      <c r="Z5257" s="136"/>
      <c r="AC5257" s="136"/>
    </row>
    <row r="5258" spans="2:29">
      <c r="B5258" s="136"/>
      <c r="E5258" s="136"/>
      <c r="H5258" s="136"/>
      <c r="K5258" s="136"/>
      <c r="O5258" s="136"/>
      <c r="T5258" s="136"/>
      <c r="W5258" s="136"/>
      <c r="Z5258" s="136"/>
      <c r="AC5258" s="136"/>
    </row>
    <row r="5259" spans="2:29">
      <c r="B5259" s="136"/>
      <c r="E5259" s="136"/>
      <c r="H5259" s="136"/>
      <c r="K5259" s="136"/>
      <c r="O5259" s="136"/>
      <c r="T5259" s="136"/>
      <c r="W5259" s="136"/>
      <c r="Z5259" s="136"/>
      <c r="AC5259" s="136"/>
    </row>
    <row r="5260" spans="2:29">
      <c r="B5260" s="136"/>
      <c r="E5260" s="136"/>
      <c r="H5260" s="136"/>
      <c r="K5260" s="136"/>
      <c r="O5260" s="136"/>
      <c r="T5260" s="136"/>
      <c r="W5260" s="136"/>
      <c r="Z5260" s="136"/>
      <c r="AC5260" s="136"/>
    </row>
    <row r="5261" spans="2:29">
      <c r="B5261" s="136"/>
      <c r="E5261" s="136"/>
      <c r="H5261" s="136"/>
      <c r="K5261" s="136"/>
      <c r="O5261" s="136"/>
      <c r="T5261" s="136"/>
      <c r="W5261" s="136"/>
      <c r="Z5261" s="136"/>
      <c r="AC5261" s="136"/>
    </row>
    <row r="5262" spans="2:29">
      <c r="B5262" s="136"/>
      <c r="E5262" s="136"/>
      <c r="H5262" s="136"/>
      <c r="K5262" s="136"/>
      <c r="O5262" s="136"/>
      <c r="T5262" s="136"/>
      <c r="W5262" s="136"/>
      <c r="Z5262" s="136"/>
      <c r="AC5262" s="136"/>
    </row>
    <row r="5263" spans="2:29">
      <c r="B5263" s="136"/>
      <c r="E5263" s="136"/>
      <c r="H5263" s="136"/>
      <c r="K5263" s="136"/>
      <c r="O5263" s="136"/>
      <c r="T5263" s="136"/>
      <c r="W5263" s="136"/>
      <c r="Z5263" s="136"/>
      <c r="AC5263" s="136"/>
    </row>
    <row r="5264" spans="2:29">
      <c r="B5264" s="136"/>
      <c r="E5264" s="136"/>
      <c r="H5264" s="136"/>
      <c r="K5264" s="136"/>
      <c r="O5264" s="136"/>
      <c r="T5264" s="136"/>
      <c r="W5264" s="136"/>
      <c r="Z5264" s="136"/>
      <c r="AC5264" s="136"/>
    </row>
    <row r="5265" spans="2:29">
      <c r="B5265" s="136"/>
      <c r="E5265" s="136"/>
      <c r="H5265" s="136"/>
      <c r="K5265" s="136"/>
      <c r="O5265" s="136"/>
      <c r="T5265" s="136"/>
      <c r="W5265" s="136"/>
      <c r="Z5265" s="136"/>
      <c r="AC5265" s="136"/>
    </row>
    <row r="5266" spans="2:29">
      <c r="B5266" s="136"/>
      <c r="E5266" s="136"/>
      <c r="H5266" s="136"/>
      <c r="K5266" s="136"/>
      <c r="O5266" s="136"/>
      <c r="T5266" s="136"/>
      <c r="W5266" s="136"/>
      <c r="Z5266" s="136"/>
      <c r="AC5266" s="136"/>
    </row>
    <row r="5267" spans="2:29">
      <c r="B5267" s="136"/>
      <c r="E5267" s="136"/>
      <c r="H5267" s="136"/>
      <c r="K5267" s="136"/>
      <c r="O5267" s="136"/>
      <c r="T5267" s="136"/>
      <c r="W5267" s="136"/>
      <c r="Z5267" s="136"/>
      <c r="AC5267" s="136"/>
    </row>
    <row r="5268" spans="2:29">
      <c r="B5268" s="136"/>
      <c r="E5268" s="136"/>
      <c r="H5268" s="136"/>
      <c r="K5268" s="136"/>
      <c r="O5268" s="136"/>
      <c r="T5268" s="136"/>
      <c r="W5268" s="136"/>
      <c r="Z5268" s="136"/>
      <c r="AC5268" s="136"/>
    </row>
    <row r="5269" spans="2:29">
      <c r="B5269" s="136"/>
      <c r="E5269" s="136"/>
      <c r="H5269" s="136"/>
      <c r="K5269" s="136"/>
      <c r="O5269" s="136"/>
      <c r="T5269" s="136"/>
      <c r="W5269" s="136"/>
      <c r="Z5269" s="136"/>
      <c r="AC5269" s="136"/>
    </row>
    <row r="5270" spans="2:29">
      <c r="B5270" s="136"/>
      <c r="E5270" s="136"/>
      <c r="H5270" s="136"/>
      <c r="K5270" s="136"/>
      <c r="O5270" s="136"/>
      <c r="T5270" s="136"/>
      <c r="W5270" s="136"/>
      <c r="Z5270" s="136"/>
      <c r="AC5270" s="136"/>
    </row>
    <row r="5271" spans="2:29">
      <c r="B5271" s="136"/>
      <c r="E5271" s="136"/>
      <c r="H5271" s="136"/>
      <c r="K5271" s="136"/>
      <c r="O5271" s="136"/>
      <c r="T5271" s="136"/>
      <c r="W5271" s="136"/>
      <c r="Z5271" s="136"/>
      <c r="AC5271" s="136"/>
    </row>
    <row r="5272" spans="2:29">
      <c r="B5272" s="136"/>
      <c r="E5272" s="136"/>
      <c r="H5272" s="136"/>
      <c r="K5272" s="136"/>
      <c r="O5272" s="136"/>
      <c r="T5272" s="136"/>
      <c r="W5272" s="136"/>
      <c r="Z5272" s="136"/>
      <c r="AC5272" s="136"/>
    </row>
    <row r="5273" spans="2:29">
      <c r="B5273" s="136"/>
      <c r="E5273" s="136"/>
      <c r="H5273" s="136"/>
      <c r="K5273" s="136"/>
      <c r="O5273" s="136"/>
      <c r="T5273" s="136"/>
      <c r="W5273" s="136"/>
      <c r="Z5273" s="136"/>
      <c r="AC5273" s="136"/>
    </row>
    <row r="5274" spans="2:29">
      <c r="B5274" s="136"/>
      <c r="E5274" s="136"/>
      <c r="H5274" s="136"/>
      <c r="K5274" s="136"/>
      <c r="O5274" s="136"/>
      <c r="T5274" s="136"/>
      <c r="W5274" s="136"/>
      <c r="Z5274" s="136"/>
      <c r="AC5274" s="136"/>
    </row>
    <row r="5275" spans="2:29">
      <c r="B5275" s="136"/>
      <c r="E5275" s="136"/>
      <c r="H5275" s="136"/>
      <c r="K5275" s="136"/>
      <c r="O5275" s="136"/>
      <c r="T5275" s="136"/>
      <c r="W5275" s="136"/>
      <c r="Z5275" s="136"/>
      <c r="AC5275" s="136"/>
    </row>
    <row r="5276" spans="2:29">
      <c r="B5276" s="136"/>
      <c r="E5276" s="136"/>
      <c r="H5276" s="136"/>
      <c r="K5276" s="136"/>
      <c r="O5276" s="136"/>
      <c r="T5276" s="136"/>
      <c r="W5276" s="136"/>
      <c r="Z5276" s="136"/>
      <c r="AC5276" s="136"/>
    </row>
    <row r="5277" spans="2:29">
      <c r="B5277" s="136"/>
      <c r="E5277" s="136"/>
      <c r="H5277" s="136"/>
      <c r="K5277" s="136"/>
      <c r="O5277" s="136"/>
      <c r="T5277" s="136"/>
      <c r="W5277" s="136"/>
      <c r="Z5277" s="136"/>
      <c r="AC5277" s="136"/>
    </row>
    <row r="5278" spans="2:29">
      <c r="B5278" s="136"/>
      <c r="E5278" s="136"/>
      <c r="H5278" s="136"/>
      <c r="K5278" s="136"/>
      <c r="O5278" s="136"/>
      <c r="T5278" s="136"/>
      <c r="W5278" s="136"/>
      <c r="Z5278" s="136"/>
      <c r="AC5278" s="136"/>
    </row>
    <row r="5279" spans="2:29">
      <c r="B5279" s="136"/>
      <c r="E5279" s="136"/>
      <c r="H5279" s="136"/>
      <c r="K5279" s="136"/>
      <c r="O5279" s="136"/>
      <c r="T5279" s="136"/>
      <c r="W5279" s="136"/>
      <c r="Z5279" s="136"/>
      <c r="AC5279" s="136"/>
    </row>
    <row r="5280" spans="2:29">
      <c r="B5280" s="136"/>
      <c r="E5280" s="136"/>
      <c r="H5280" s="136"/>
      <c r="K5280" s="136"/>
      <c r="O5280" s="136"/>
      <c r="T5280" s="136"/>
      <c r="W5280" s="136"/>
      <c r="Z5280" s="136"/>
      <c r="AC5280" s="136"/>
    </row>
    <row r="5281" spans="2:29">
      <c r="B5281" s="136"/>
      <c r="E5281" s="136"/>
      <c r="H5281" s="136"/>
      <c r="K5281" s="136"/>
      <c r="O5281" s="136"/>
      <c r="T5281" s="136"/>
      <c r="W5281" s="136"/>
      <c r="Z5281" s="136"/>
      <c r="AC5281" s="136"/>
    </row>
    <row r="5282" spans="2:29">
      <c r="B5282" s="136"/>
      <c r="E5282" s="136"/>
      <c r="H5282" s="136"/>
      <c r="K5282" s="136"/>
      <c r="O5282" s="136"/>
      <c r="T5282" s="136"/>
      <c r="W5282" s="136"/>
      <c r="Z5282" s="136"/>
      <c r="AC5282" s="136"/>
    </row>
    <row r="5283" spans="2:29">
      <c r="B5283" s="136"/>
      <c r="E5283" s="136"/>
      <c r="H5283" s="136"/>
      <c r="K5283" s="136"/>
      <c r="O5283" s="136"/>
      <c r="T5283" s="136"/>
      <c r="W5283" s="136"/>
      <c r="Z5283" s="136"/>
      <c r="AC5283" s="136"/>
    </row>
    <row r="5284" spans="2:29">
      <c r="B5284" s="136"/>
      <c r="E5284" s="136"/>
      <c r="H5284" s="136"/>
      <c r="K5284" s="136"/>
      <c r="O5284" s="136"/>
      <c r="T5284" s="136"/>
      <c r="W5284" s="136"/>
      <c r="Z5284" s="136"/>
      <c r="AC5284" s="136"/>
    </row>
    <row r="5285" spans="2:29">
      <c r="B5285" s="136"/>
      <c r="E5285" s="136"/>
      <c r="H5285" s="136"/>
      <c r="K5285" s="136"/>
      <c r="O5285" s="136"/>
      <c r="T5285" s="136"/>
      <c r="W5285" s="136"/>
      <c r="Z5285" s="136"/>
      <c r="AC5285" s="136"/>
    </row>
    <row r="5286" spans="2:29">
      <c r="B5286" s="136"/>
      <c r="E5286" s="136"/>
      <c r="H5286" s="136"/>
      <c r="K5286" s="136"/>
      <c r="O5286" s="136"/>
      <c r="T5286" s="136"/>
      <c r="W5286" s="136"/>
      <c r="Z5286" s="136"/>
      <c r="AC5286" s="136"/>
    </row>
    <row r="5287" spans="2:29">
      <c r="B5287" s="136"/>
      <c r="E5287" s="136"/>
      <c r="H5287" s="136"/>
      <c r="K5287" s="136"/>
      <c r="O5287" s="136"/>
      <c r="T5287" s="136"/>
      <c r="W5287" s="136"/>
      <c r="Z5287" s="136"/>
      <c r="AC5287" s="136"/>
    </row>
    <row r="5288" spans="2:29">
      <c r="B5288" s="136"/>
      <c r="E5288" s="136"/>
      <c r="H5288" s="136"/>
      <c r="K5288" s="136"/>
      <c r="O5288" s="136"/>
      <c r="T5288" s="136"/>
      <c r="W5288" s="136"/>
      <c r="Z5288" s="136"/>
      <c r="AC5288" s="136"/>
    </row>
    <row r="5289" spans="2:29">
      <c r="B5289" s="136"/>
      <c r="E5289" s="136"/>
      <c r="H5289" s="136"/>
      <c r="K5289" s="136"/>
      <c r="O5289" s="136"/>
      <c r="T5289" s="136"/>
      <c r="W5289" s="136"/>
      <c r="Z5289" s="136"/>
      <c r="AC5289" s="136"/>
    </row>
    <row r="5290" spans="2:29">
      <c r="B5290" s="136"/>
      <c r="E5290" s="136"/>
      <c r="H5290" s="136"/>
      <c r="K5290" s="136"/>
      <c r="O5290" s="136"/>
      <c r="T5290" s="136"/>
      <c r="W5290" s="136"/>
      <c r="Z5290" s="136"/>
      <c r="AC5290" s="136"/>
    </row>
    <row r="5291" spans="2:29">
      <c r="B5291" s="136"/>
      <c r="E5291" s="136"/>
      <c r="H5291" s="136"/>
      <c r="K5291" s="136"/>
      <c r="O5291" s="136"/>
      <c r="T5291" s="136"/>
      <c r="W5291" s="136"/>
      <c r="Z5291" s="136"/>
      <c r="AC5291" s="136"/>
    </row>
    <row r="5292" spans="2:29">
      <c r="B5292" s="136"/>
      <c r="E5292" s="136"/>
      <c r="H5292" s="136"/>
      <c r="K5292" s="136"/>
      <c r="O5292" s="136"/>
      <c r="T5292" s="136"/>
      <c r="W5292" s="136"/>
      <c r="Z5292" s="136"/>
      <c r="AC5292" s="136"/>
    </row>
    <row r="5293" spans="2:29">
      <c r="B5293" s="136"/>
      <c r="E5293" s="136"/>
      <c r="H5293" s="136"/>
      <c r="K5293" s="136"/>
      <c r="O5293" s="136"/>
      <c r="T5293" s="136"/>
      <c r="W5293" s="136"/>
      <c r="Z5293" s="136"/>
      <c r="AC5293" s="136"/>
    </row>
    <row r="5294" spans="2:29">
      <c r="B5294" s="136"/>
      <c r="E5294" s="136"/>
      <c r="H5294" s="136"/>
      <c r="K5294" s="136"/>
      <c r="O5294" s="136"/>
      <c r="T5294" s="136"/>
      <c r="W5294" s="136"/>
      <c r="Z5294" s="136"/>
      <c r="AC5294" s="136"/>
    </row>
    <row r="5295" spans="2:29">
      <c r="B5295" s="136"/>
      <c r="E5295" s="136"/>
      <c r="H5295" s="136"/>
      <c r="K5295" s="136"/>
      <c r="O5295" s="136"/>
      <c r="T5295" s="136"/>
      <c r="W5295" s="136"/>
      <c r="Z5295" s="136"/>
      <c r="AC5295" s="136"/>
    </row>
    <row r="5296" spans="2:29">
      <c r="B5296" s="136"/>
      <c r="E5296" s="136"/>
      <c r="H5296" s="136"/>
      <c r="K5296" s="136"/>
      <c r="O5296" s="136"/>
      <c r="T5296" s="136"/>
      <c r="W5296" s="136"/>
      <c r="Z5296" s="136"/>
      <c r="AC5296" s="136"/>
    </row>
    <row r="5297" spans="2:29">
      <c r="B5297" s="136"/>
      <c r="E5297" s="136"/>
      <c r="H5297" s="136"/>
      <c r="K5297" s="136"/>
      <c r="O5297" s="136"/>
      <c r="T5297" s="136"/>
      <c r="W5297" s="136"/>
      <c r="Z5297" s="136"/>
      <c r="AC5297" s="136"/>
    </row>
    <row r="5298" spans="2:29">
      <c r="B5298" s="136"/>
      <c r="E5298" s="136"/>
      <c r="H5298" s="136"/>
      <c r="K5298" s="136"/>
      <c r="O5298" s="136"/>
      <c r="T5298" s="136"/>
      <c r="W5298" s="136"/>
      <c r="Z5298" s="136"/>
      <c r="AC5298" s="136"/>
    </row>
    <row r="5299" spans="2:29">
      <c r="B5299" s="136"/>
      <c r="E5299" s="136"/>
      <c r="H5299" s="136"/>
      <c r="K5299" s="136"/>
      <c r="O5299" s="136"/>
      <c r="T5299" s="136"/>
      <c r="W5299" s="136"/>
      <c r="Z5299" s="136"/>
      <c r="AC5299" s="136"/>
    </row>
    <row r="5300" spans="2:29">
      <c r="B5300" s="136"/>
      <c r="E5300" s="136"/>
      <c r="H5300" s="136"/>
      <c r="K5300" s="136"/>
      <c r="O5300" s="136"/>
      <c r="T5300" s="136"/>
      <c r="W5300" s="136"/>
      <c r="Z5300" s="136"/>
      <c r="AC5300" s="136"/>
    </row>
    <row r="5301" spans="2:29">
      <c r="B5301" s="136"/>
      <c r="E5301" s="136"/>
      <c r="H5301" s="136"/>
      <c r="K5301" s="136"/>
      <c r="O5301" s="136"/>
      <c r="T5301" s="136"/>
      <c r="W5301" s="136"/>
      <c r="Z5301" s="136"/>
      <c r="AC5301" s="136"/>
    </row>
    <row r="5302" spans="2:29">
      <c r="B5302" s="136"/>
      <c r="E5302" s="136"/>
      <c r="H5302" s="136"/>
      <c r="K5302" s="136"/>
      <c r="O5302" s="136"/>
      <c r="T5302" s="136"/>
      <c r="W5302" s="136"/>
      <c r="Z5302" s="136"/>
      <c r="AC5302" s="136"/>
    </row>
    <row r="5303" spans="2:29">
      <c r="B5303" s="136"/>
      <c r="E5303" s="136"/>
      <c r="H5303" s="136"/>
      <c r="K5303" s="136"/>
      <c r="O5303" s="136"/>
      <c r="T5303" s="136"/>
      <c r="W5303" s="136"/>
      <c r="Z5303" s="136"/>
      <c r="AC5303" s="136"/>
    </row>
    <row r="5304" spans="2:29">
      <c r="B5304" s="136"/>
      <c r="E5304" s="136"/>
      <c r="H5304" s="136"/>
      <c r="K5304" s="136"/>
      <c r="O5304" s="136"/>
      <c r="T5304" s="136"/>
      <c r="W5304" s="136"/>
      <c r="Z5304" s="136"/>
      <c r="AC5304" s="136"/>
    </row>
    <row r="5305" spans="2:29">
      <c r="B5305" s="136"/>
      <c r="E5305" s="136"/>
      <c r="H5305" s="136"/>
      <c r="K5305" s="136"/>
      <c r="O5305" s="136"/>
      <c r="T5305" s="136"/>
      <c r="W5305" s="136"/>
      <c r="Z5305" s="136"/>
      <c r="AC5305" s="136"/>
    </row>
    <row r="5306" spans="2:29">
      <c r="B5306" s="136"/>
      <c r="E5306" s="136"/>
      <c r="H5306" s="136"/>
      <c r="K5306" s="136"/>
      <c r="O5306" s="136"/>
      <c r="T5306" s="136"/>
      <c r="W5306" s="136"/>
      <c r="Z5306" s="136"/>
      <c r="AC5306" s="136"/>
    </row>
    <row r="5307" spans="2:29">
      <c r="B5307" s="136"/>
      <c r="E5307" s="136"/>
      <c r="H5307" s="136"/>
      <c r="K5307" s="136"/>
      <c r="O5307" s="136"/>
      <c r="T5307" s="136"/>
      <c r="W5307" s="136"/>
      <c r="Z5307" s="136"/>
      <c r="AC5307" s="136"/>
    </row>
    <row r="5308" spans="2:29">
      <c r="B5308" s="136"/>
      <c r="E5308" s="136"/>
      <c r="H5308" s="136"/>
      <c r="K5308" s="136"/>
      <c r="O5308" s="136"/>
      <c r="T5308" s="136"/>
      <c r="W5308" s="136"/>
      <c r="Z5308" s="136"/>
      <c r="AC5308" s="136"/>
    </row>
    <row r="5309" spans="2:29">
      <c r="B5309" s="136"/>
      <c r="E5309" s="136"/>
      <c r="H5309" s="136"/>
      <c r="K5309" s="136"/>
      <c r="O5309" s="136"/>
      <c r="T5309" s="136"/>
      <c r="W5309" s="136"/>
      <c r="Z5309" s="136"/>
      <c r="AC5309" s="136"/>
    </row>
    <row r="5310" spans="2:29">
      <c r="B5310" s="136"/>
      <c r="E5310" s="136"/>
      <c r="H5310" s="136"/>
      <c r="K5310" s="136"/>
      <c r="O5310" s="136"/>
      <c r="T5310" s="136"/>
      <c r="W5310" s="136"/>
      <c r="Z5310" s="136"/>
      <c r="AC5310" s="136"/>
    </row>
    <row r="5311" spans="2:29">
      <c r="B5311" s="136"/>
      <c r="E5311" s="136"/>
      <c r="H5311" s="136"/>
      <c r="K5311" s="136"/>
      <c r="O5311" s="136"/>
      <c r="T5311" s="136"/>
      <c r="W5311" s="136"/>
      <c r="Z5311" s="136"/>
      <c r="AC5311" s="136"/>
    </row>
    <row r="5312" spans="2:29">
      <c r="B5312" s="136"/>
      <c r="E5312" s="136"/>
      <c r="H5312" s="136"/>
      <c r="K5312" s="136"/>
      <c r="O5312" s="136"/>
      <c r="T5312" s="136"/>
      <c r="W5312" s="136"/>
      <c r="Z5312" s="136"/>
      <c r="AC5312" s="136"/>
    </row>
    <row r="5313" spans="2:29">
      <c r="B5313" s="136"/>
      <c r="E5313" s="136"/>
      <c r="H5313" s="136"/>
      <c r="K5313" s="136"/>
      <c r="O5313" s="136"/>
      <c r="T5313" s="136"/>
      <c r="W5313" s="136"/>
      <c r="Z5313" s="136"/>
      <c r="AC5313" s="136"/>
    </row>
    <row r="5314" spans="2:29">
      <c r="B5314" s="136"/>
      <c r="E5314" s="136"/>
      <c r="H5314" s="136"/>
      <c r="K5314" s="136"/>
      <c r="O5314" s="136"/>
      <c r="T5314" s="136"/>
      <c r="W5314" s="136"/>
      <c r="Z5314" s="136"/>
      <c r="AC5314" s="136"/>
    </row>
    <row r="5315" spans="2:29">
      <c r="B5315" s="136"/>
      <c r="E5315" s="136"/>
      <c r="H5315" s="136"/>
      <c r="K5315" s="136"/>
      <c r="O5315" s="136"/>
      <c r="T5315" s="136"/>
      <c r="W5315" s="136"/>
      <c r="Z5315" s="136"/>
      <c r="AC5315" s="136"/>
    </row>
    <row r="5316" spans="2:29">
      <c r="B5316" s="136"/>
      <c r="E5316" s="136"/>
      <c r="H5316" s="136"/>
      <c r="K5316" s="136"/>
      <c r="O5316" s="136"/>
      <c r="T5316" s="136"/>
      <c r="W5316" s="136"/>
      <c r="Z5316" s="136"/>
      <c r="AC5316" s="136"/>
    </row>
    <row r="5317" spans="2:29">
      <c r="B5317" s="136"/>
      <c r="E5317" s="136"/>
      <c r="H5317" s="136"/>
      <c r="K5317" s="136"/>
      <c r="O5317" s="136"/>
      <c r="T5317" s="136"/>
      <c r="W5317" s="136"/>
      <c r="Z5317" s="136"/>
      <c r="AC5317" s="136"/>
    </row>
    <row r="5318" spans="2:29">
      <c r="B5318" s="136"/>
      <c r="E5318" s="136"/>
      <c r="H5318" s="136"/>
      <c r="K5318" s="136"/>
      <c r="O5318" s="136"/>
      <c r="T5318" s="136"/>
      <c r="W5318" s="136"/>
      <c r="Z5318" s="136"/>
      <c r="AC5318" s="136"/>
    </row>
    <row r="5319" spans="2:29">
      <c r="B5319" s="136"/>
      <c r="E5319" s="136"/>
      <c r="H5319" s="136"/>
      <c r="K5319" s="136"/>
      <c r="O5319" s="136"/>
      <c r="T5319" s="136"/>
      <c r="W5319" s="136"/>
      <c r="Z5319" s="136"/>
      <c r="AC5319" s="136"/>
    </row>
    <row r="5320" spans="2:29">
      <c r="B5320" s="136"/>
      <c r="E5320" s="136"/>
      <c r="H5320" s="136"/>
      <c r="K5320" s="136"/>
      <c r="O5320" s="136"/>
      <c r="T5320" s="136"/>
      <c r="W5320" s="136"/>
      <c r="Z5320" s="136"/>
      <c r="AC5320" s="136"/>
    </row>
    <row r="5321" spans="2:29">
      <c r="B5321" s="136"/>
      <c r="E5321" s="136"/>
      <c r="H5321" s="136"/>
      <c r="K5321" s="136"/>
      <c r="O5321" s="136"/>
      <c r="T5321" s="136"/>
      <c r="W5321" s="136"/>
      <c r="Z5321" s="136"/>
      <c r="AC5321" s="136"/>
    </row>
    <row r="5322" spans="2:29">
      <c r="B5322" s="136"/>
      <c r="E5322" s="136"/>
      <c r="H5322" s="136"/>
      <c r="K5322" s="136"/>
      <c r="O5322" s="136"/>
      <c r="T5322" s="136"/>
      <c r="W5322" s="136"/>
      <c r="Z5322" s="136"/>
      <c r="AC5322" s="136"/>
    </row>
    <row r="5323" spans="2:29">
      <c r="B5323" s="136"/>
      <c r="E5323" s="136"/>
      <c r="H5323" s="136"/>
      <c r="K5323" s="136"/>
      <c r="O5323" s="136"/>
      <c r="T5323" s="136"/>
      <c r="W5323" s="136"/>
      <c r="Z5323" s="136"/>
      <c r="AC5323" s="136"/>
    </row>
    <row r="5324" spans="2:29">
      <c r="B5324" s="136"/>
      <c r="E5324" s="136"/>
      <c r="H5324" s="136"/>
      <c r="K5324" s="136"/>
      <c r="O5324" s="136"/>
      <c r="T5324" s="136"/>
      <c r="W5324" s="136"/>
      <c r="Z5324" s="136"/>
      <c r="AC5324" s="136"/>
    </row>
    <row r="5325" spans="2:29">
      <c r="B5325" s="136"/>
      <c r="E5325" s="136"/>
      <c r="H5325" s="136"/>
      <c r="K5325" s="136"/>
      <c r="O5325" s="136"/>
      <c r="T5325" s="136"/>
      <c r="W5325" s="136"/>
      <c r="Z5325" s="136"/>
      <c r="AC5325" s="136"/>
    </row>
    <row r="5326" spans="2:29">
      <c r="B5326" s="136"/>
      <c r="E5326" s="136"/>
      <c r="H5326" s="136"/>
      <c r="K5326" s="136"/>
      <c r="O5326" s="136"/>
      <c r="T5326" s="136"/>
      <c r="W5326" s="136"/>
      <c r="Z5326" s="136"/>
      <c r="AC5326" s="136"/>
    </row>
    <row r="5327" spans="2:29">
      <c r="B5327" s="136"/>
      <c r="E5327" s="136"/>
      <c r="H5327" s="136"/>
      <c r="K5327" s="136"/>
      <c r="O5327" s="136"/>
      <c r="T5327" s="136"/>
      <c r="W5327" s="136"/>
      <c r="Z5327" s="136"/>
      <c r="AC5327" s="136"/>
    </row>
    <row r="5328" spans="2:29">
      <c r="B5328" s="136"/>
      <c r="E5328" s="136"/>
      <c r="H5328" s="136"/>
      <c r="K5328" s="136"/>
      <c r="O5328" s="136"/>
      <c r="T5328" s="136"/>
      <c r="W5328" s="136"/>
      <c r="Z5328" s="136"/>
      <c r="AC5328" s="136"/>
    </row>
    <row r="5329" spans="2:29">
      <c r="B5329" s="136"/>
      <c r="E5329" s="136"/>
      <c r="H5329" s="136"/>
      <c r="K5329" s="136"/>
      <c r="O5329" s="136"/>
      <c r="T5329" s="136"/>
      <c r="W5329" s="136"/>
      <c r="Z5329" s="136"/>
      <c r="AC5329" s="136"/>
    </row>
    <row r="5330" spans="2:29">
      <c r="B5330" s="136"/>
      <c r="E5330" s="136"/>
      <c r="H5330" s="136"/>
      <c r="K5330" s="136"/>
      <c r="O5330" s="136"/>
      <c r="T5330" s="136"/>
      <c r="W5330" s="136"/>
      <c r="Z5330" s="136"/>
      <c r="AC5330" s="136"/>
    </row>
    <row r="5331" spans="2:29">
      <c r="B5331" s="136"/>
      <c r="E5331" s="136"/>
      <c r="H5331" s="136"/>
      <c r="K5331" s="136"/>
      <c r="O5331" s="136"/>
      <c r="T5331" s="136"/>
      <c r="W5331" s="136"/>
      <c r="Z5331" s="136"/>
      <c r="AC5331" s="136"/>
    </row>
    <row r="5332" spans="2:29">
      <c r="B5332" s="136"/>
      <c r="E5332" s="136"/>
      <c r="H5332" s="136"/>
      <c r="K5332" s="136"/>
      <c r="O5332" s="136"/>
      <c r="T5332" s="136"/>
      <c r="W5332" s="136"/>
      <c r="Z5332" s="136"/>
      <c r="AC5332" s="136"/>
    </row>
    <row r="5333" spans="2:29">
      <c r="B5333" s="136"/>
      <c r="E5333" s="136"/>
      <c r="H5333" s="136"/>
      <c r="K5333" s="136"/>
      <c r="O5333" s="136"/>
      <c r="T5333" s="136"/>
      <c r="W5333" s="136"/>
      <c r="Z5333" s="136"/>
      <c r="AC5333" s="136"/>
    </row>
    <row r="5334" spans="2:29">
      <c r="B5334" s="136"/>
      <c r="E5334" s="136"/>
      <c r="H5334" s="136"/>
      <c r="K5334" s="136"/>
      <c r="O5334" s="136"/>
      <c r="T5334" s="136"/>
      <c r="W5334" s="136"/>
      <c r="Z5334" s="136"/>
      <c r="AC5334" s="136"/>
    </row>
    <row r="5335" spans="2:29">
      <c r="B5335" s="136"/>
      <c r="E5335" s="136"/>
      <c r="H5335" s="136"/>
      <c r="K5335" s="136"/>
      <c r="O5335" s="136"/>
      <c r="T5335" s="136"/>
      <c r="W5335" s="136"/>
      <c r="Z5335" s="136"/>
      <c r="AC5335" s="136"/>
    </row>
    <row r="5336" spans="2:29">
      <c r="B5336" s="136"/>
      <c r="E5336" s="136"/>
      <c r="H5336" s="136"/>
      <c r="K5336" s="136"/>
      <c r="O5336" s="136"/>
      <c r="T5336" s="136"/>
      <c r="W5336" s="136"/>
      <c r="Z5336" s="136"/>
      <c r="AC5336" s="136"/>
    </row>
    <row r="5337" spans="2:29">
      <c r="B5337" s="136"/>
      <c r="E5337" s="136"/>
      <c r="H5337" s="136"/>
      <c r="K5337" s="136"/>
      <c r="O5337" s="136"/>
      <c r="T5337" s="136"/>
      <c r="W5337" s="136"/>
      <c r="Z5337" s="136"/>
      <c r="AC5337" s="136"/>
    </row>
    <row r="5338" spans="2:29">
      <c r="B5338" s="136"/>
      <c r="E5338" s="136"/>
      <c r="H5338" s="136"/>
      <c r="K5338" s="136"/>
      <c r="O5338" s="136"/>
      <c r="T5338" s="136"/>
      <c r="W5338" s="136"/>
      <c r="Z5338" s="136"/>
      <c r="AC5338" s="136"/>
    </row>
    <row r="5339" spans="2:29">
      <c r="B5339" s="136"/>
      <c r="E5339" s="136"/>
      <c r="H5339" s="136"/>
      <c r="K5339" s="136"/>
      <c r="O5339" s="136"/>
      <c r="T5339" s="136"/>
      <c r="W5339" s="136"/>
      <c r="Z5339" s="136"/>
      <c r="AC5339" s="136"/>
    </row>
    <row r="5340" spans="2:29">
      <c r="B5340" s="136"/>
      <c r="E5340" s="136"/>
      <c r="H5340" s="136"/>
      <c r="K5340" s="136"/>
      <c r="O5340" s="136"/>
      <c r="T5340" s="136"/>
      <c r="W5340" s="136"/>
      <c r="Z5340" s="136"/>
      <c r="AC5340" s="136"/>
    </row>
    <row r="5341" spans="2:29">
      <c r="B5341" s="136"/>
      <c r="E5341" s="136"/>
      <c r="H5341" s="136"/>
      <c r="K5341" s="136"/>
      <c r="O5341" s="136"/>
      <c r="T5341" s="136"/>
      <c r="W5341" s="136"/>
      <c r="Z5341" s="136"/>
      <c r="AC5341" s="136"/>
    </row>
    <row r="5342" spans="2:29">
      <c r="B5342" s="136"/>
      <c r="E5342" s="136"/>
      <c r="H5342" s="136"/>
      <c r="K5342" s="136"/>
      <c r="O5342" s="136"/>
      <c r="T5342" s="136"/>
      <c r="W5342" s="136"/>
      <c r="Z5342" s="136"/>
      <c r="AC5342" s="136"/>
    </row>
    <row r="5343" spans="2:29">
      <c r="B5343" s="136"/>
      <c r="E5343" s="136"/>
      <c r="H5343" s="136"/>
      <c r="K5343" s="136"/>
      <c r="O5343" s="136"/>
      <c r="T5343" s="136"/>
      <c r="W5343" s="136"/>
      <c r="Z5343" s="136"/>
      <c r="AC5343" s="136"/>
    </row>
    <row r="5344" spans="2:29">
      <c r="B5344" s="136"/>
      <c r="E5344" s="136"/>
      <c r="H5344" s="136"/>
      <c r="K5344" s="136"/>
      <c r="O5344" s="136"/>
      <c r="T5344" s="136"/>
      <c r="W5344" s="136"/>
      <c r="Z5344" s="136"/>
      <c r="AC5344" s="136"/>
    </row>
    <row r="5345" spans="2:29">
      <c r="B5345" s="136"/>
      <c r="E5345" s="136"/>
      <c r="H5345" s="136"/>
      <c r="K5345" s="136"/>
      <c r="O5345" s="136"/>
      <c r="T5345" s="136"/>
      <c r="W5345" s="136"/>
      <c r="Z5345" s="136"/>
      <c r="AC5345" s="136"/>
    </row>
    <row r="5346" spans="2:29">
      <c r="B5346" s="136"/>
      <c r="E5346" s="136"/>
      <c r="H5346" s="136"/>
      <c r="K5346" s="136"/>
      <c r="O5346" s="136"/>
      <c r="T5346" s="136"/>
      <c r="W5346" s="136"/>
      <c r="Z5346" s="136"/>
      <c r="AC5346" s="136"/>
    </row>
    <row r="5347" spans="2:29">
      <c r="B5347" s="136"/>
      <c r="E5347" s="136"/>
      <c r="H5347" s="136"/>
      <c r="K5347" s="136"/>
      <c r="O5347" s="136"/>
      <c r="T5347" s="136"/>
      <c r="W5347" s="136"/>
      <c r="Z5347" s="136"/>
      <c r="AC5347" s="136"/>
    </row>
    <row r="5348" spans="2:29">
      <c r="B5348" s="136"/>
      <c r="E5348" s="136"/>
      <c r="H5348" s="136"/>
      <c r="K5348" s="136"/>
      <c r="O5348" s="136"/>
      <c r="T5348" s="136"/>
      <c r="W5348" s="136"/>
      <c r="Z5348" s="136"/>
      <c r="AC5348" s="136"/>
    </row>
    <row r="5349" spans="2:29">
      <c r="B5349" s="136"/>
      <c r="E5349" s="136"/>
      <c r="H5349" s="136"/>
      <c r="K5349" s="136"/>
      <c r="O5349" s="136"/>
      <c r="T5349" s="136"/>
      <c r="W5349" s="136"/>
      <c r="Z5349" s="136"/>
      <c r="AC5349" s="136"/>
    </row>
    <row r="5350" spans="2:29">
      <c r="B5350" s="136"/>
      <c r="E5350" s="136"/>
      <c r="H5350" s="136"/>
      <c r="K5350" s="136"/>
      <c r="O5350" s="136"/>
      <c r="T5350" s="136"/>
      <c r="W5350" s="136"/>
      <c r="Z5350" s="136"/>
      <c r="AC5350" s="136"/>
    </row>
    <row r="5351" spans="2:29">
      <c r="B5351" s="136"/>
      <c r="E5351" s="136"/>
      <c r="H5351" s="136"/>
      <c r="K5351" s="136"/>
      <c r="O5351" s="136"/>
      <c r="T5351" s="136"/>
      <c r="W5351" s="136"/>
      <c r="Z5351" s="136"/>
      <c r="AC5351" s="136"/>
    </row>
    <row r="5352" spans="2:29">
      <c r="B5352" s="136"/>
      <c r="E5352" s="136"/>
      <c r="H5352" s="136"/>
      <c r="K5352" s="136"/>
      <c r="O5352" s="136"/>
      <c r="T5352" s="136"/>
      <c r="W5352" s="136"/>
      <c r="Z5352" s="136"/>
      <c r="AC5352" s="136"/>
    </row>
    <row r="5353" spans="2:29">
      <c r="B5353" s="136"/>
      <c r="E5353" s="136"/>
      <c r="H5353" s="136"/>
      <c r="K5353" s="136"/>
      <c r="O5353" s="136"/>
      <c r="T5353" s="136"/>
      <c r="W5353" s="136"/>
      <c r="Z5353" s="136"/>
      <c r="AC5353" s="136"/>
    </row>
    <row r="5354" spans="2:29">
      <c r="B5354" s="136"/>
      <c r="E5354" s="136"/>
      <c r="H5354" s="136"/>
      <c r="K5354" s="136"/>
      <c r="O5354" s="136"/>
      <c r="T5354" s="136"/>
      <c r="W5354" s="136"/>
      <c r="Z5354" s="136"/>
      <c r="AC5354" s="136"/>
    </row>
    <row r="5355" spans="2:29">
      <c r="B5355" s="136"/>
      <c r="E5355" s="136"/>
      <c r="H5355" s="136"/>
      <c r="K5355" s="136"/>
      <c r="O5355" s="136"/>
      <c r="T5355" s="136"/>
      <c r="W5355" s="136"/>
      <c r="Z5355" s="136"/>
      <c r="AC5355" s="136"/>
    </row>
    <row r="5356" spans="2:29">
      <c r="B5356" s="136"/>
      <c r="E5356" s="136"/>
      <c r="H5356" s="136"/>
      <c r="K5356" s="136"/>
      <c r="O5356" s="136"/>
      <c r="T5356" s="136"/>
      <c r="W5356" s="136"/>
      <c r="Z5356" s="136"/>
      <c r="AC5356" s="136"/>
    </row>
    <row r="5357" spans="2:29">
      <c r="B5357" s="136"/>
      <c r="E5357" s="136"/>
      <c r="H5357" s="136"/>
      <c r="K5357" s="136"/>
      <c r="O5357" s="136"/>
      <c r="T5357" s="136"/>
      <c r="W5357" s="136"/>
      <c r="Z5357" s="136"/>
      <c r="AC5357" s="136"/>
    </row>
    <row r="5358" spans="2:29">
      <c r="B5358" s="136"/>
      <c r="E5358" s="136"/>
      <c r="H5358" s="136"/>
      <c r="K5358" s="136"/>
      <c r="O5358" s="136"/>
      <c r="T5358" s="136"/>
      <c r="W5358" s="136"/>
      <c r="Z5358" s="136"/>
      <c r="AC5358" s="136"/>
    </row>
    <row r="5359" spans="2:29">
      <c r="B5359" s="136"/>
      <c r="E5359" s="136"/>
      <c r="H5359" s="136"/>
      <c r="K5359" s="136"/>
      <c r="O5359" s="136"/>
      <c r="T5359" s="136"/>
      <c r="W5359" s="136"/>
      <c r="Z5359" s="136"/>
      <c r="AC5359" s="136"/>
    </row>
    <row r="5360" spans="2:29">
      <c r="B5360" s="136"/>
      <c r="E5360" s="136"/>
      <c r="H5360" s="136"/>
      <c r="K5360" s="136"/>
      <c r="O5360" s="136"/>
      <c r="T5360" s="136"/>
      <c r="W5360" s="136"/>
      <c r="Z5360" s="136"/>
      <c r="AC5360" s="136"/>
    </row>
    <row r="5361" spans="2:29">
      <c r="B5361" s="136"/>
      <c r="E5361" s="136"/>
      <c r="H5361" s="136"/>
      <c r="K5361" s="136"/>
      <c r="O5361" s="136"/>
      <c r="T5361" s="136"/>
      <c r="W5361" s="136"/>
      <c r="Z5361" s="136"/>
      <c r="AC5361" s="136"/>
    </row>
    <row r="5362" spans="2:29">
      <c r="B5362" s="136"/>
      <c r="E5362" s="136"/>
      <c r="H5362" s="136"/>
      <c r="K5362" s="136"/>
      <c r="O5362" s="136"/>
      <c r="T5362" s="136"/>
      <c r="W5362" s="136"/>
      <c r="Z5362" s="136"/>
      <c r="AC5362" s="136"/>
    </row>
    <row r="5363" spans="2:29">
      <c r="B5363" s="136"/>
      <c r="E5363" s="136"/>
      <c r="H5363" s="136"/>
      <c r="K5363" s="136"/>
      <c r="O5363" s="136"/>
      <c r="T5363" s="136"/>
      <c r="W5363" s="136"/>
      <c r="Z5363" s="136"/>
      <c r="AC5363" s="136"/>
    </row>
    <row r="5364" spans="2:29">
      <c r="B5364" s="136"/>
      <c r="E5364" s="136"/>
      <c r="H5364" s="136"/>
      <c r="K5364" s="136"/>
      <c r="O5364" s="136"/>
      <c r="T5364" s="136"/>
      <c r="W5364" s="136"/>
      <c r="Z5364" s="136"/>
      <c r="AC5364" s="136"/>
    </row>
    <row r="5365" spans="2:29">
      <c r="B5365" s="136"/>
      <c r="E5365" s="136"/>
      <c r="H5365" s="136"/>
      <c r="K5365" s="136"/>
      <c r="O5365" s="136"/>
      <c r="T5365" s="136"/>
      <c r="W5365" s="136"/>
      <c r="Z5365" s="136"/>
      <c r="AC5365" s="136"/>
    </row>
    <row r="5366" spans="2:29">
      <c r="B5366" s="136"/>
      <c r="E5366" s="136"/>
      <c r="H5366" s="136"/>
      <c r="K5366" s="136"/>
      <c r="O5366" s="136"/>
      <c r="T5366" s="136"/>
      <c r="W5366" s="136"/>
      <c r="Z5366" s="136"/>
      <c r="AC5366" s="136"/>
    </row>
    <row r="5367" spans="2:29">
      <c r="B5367" s="136"/>
      <c r="E5367" s="136"/>
      <c r="H5367" s="136"/>
      <c r="K5367" s="136"/>
      <c r="O5367" s="136"/>
      <c r="T5367" s="136"/>
      <c r="W5367" s="136"/>
      <c r="Z5367" s="136"/>
      <c r="AC5367" s="136"/>
    </row>
    <row r="5368" spans="2:29">
      <c r="B5368" s="136"/>
      <c r="E5368" s="136"/>
      <c r="H5368" s="136"/>
      <c r="K5368" s="136"/>
      <c r="O5368" s="136"/>
      <c r="T5368" s="136"/>
      <c r="W5368" s="136"/>
      <c r="Z5368" s="136"/>
      <c r="AC5368" s="136"/>
    </row>
    <row r="5369" spans="2:29">
      <c r="B5369" s="136"/>
      <c r="E5369" s="136"/>
      <c r="H5369" s="136"/>
      <c r="K5369" s="136"/>
      <c r="O5369" s="136"/>
      <c r="T5369" s="136"/>
      <c r="W5369" s="136"/>
      <c r="Z5369" s="136"/>
      <c r="AC5369" s="136"/>
    </row>
    <row r="5370" spans="2:29">
      <c r="B5370" s="136"/>
      <c r="E5370" s="136"/>
      <c r="H5370" s="136"/>
      <c r="K5370" s="136"/>
      <c r="O5370" s="136"/>
      <c r="T5370" s="136"/>
      <c r="W5370" s="136"/>
      <c r="Z5370" s="136"/>
      <c r="AC5370" s="136"/>
    </row>
    <row r="5371" spans="2:29">
      <c r="B5371" s="136"/>
      <c r="E5371" s="136"/>
      <c r="H5371" s="136"/>
      <c r="K5371" s="136"/>
      <c r="O5371" s="136"/>
      <c r="T5371" s="136"/>
      <c r="W5371" s="136"/>
      <c r="Z5371" s="136"/>
      <c r="AC5371" s="136"/>
    </row>
    <row r="5372" spans="2:29">
      <c r="B5372" s="136"/>
      <c r="E5372" s="136"/>
      <c r="H5372" s="136"/>
      <c r="K5372" s="136"/>
      <c r="O5372" s="136"/>
      <c r="T5372" s="136"/>
      <c r="W5372" s="136"/>
      <c r="Z5372" s="136"/>
      <c r="AC5372" s="136"/>
    </row>
    <row r="5373" spans="2:29">
      <c r="B5373" s="136"/>
      <c r="E5373" s="136"/>
      <c r="H5373" s="136"/>
      <c r="K5373" s="136"/>
      <c r="O5373" s="136"/>
      <c r="T5373" s="136"/>
      <c r="W5373" s="136"/>
      <c r="Z5373" s="136"/>
      <c r="AC5373" s="136"/>
    </row>
    <row r="5374" spans="2:29">
      <c r="B5374" s="136"/>
      <c r="E5374" s="136"/>
      <c r="H5374" s="136"/>
      <c r="K5374" s="136"/>
      <c r="O5374" s="136"/>
      <c r="T5374" s="136"/>
      <c r="W5374" s="136"/>
      <c r="Z5374" s="136"/>
      <c r="AC5374" s="136"/>
    </row>
    <row r="5375" spans="2:29">
      <c r="B5375" s="136"/>
      <c r="E5375" s="136"/>
      <c r="H5375" s="136"/>
      <c r="K5375" s="136"/>
      <c r="O5375" s="136"/>
      <c r="T5375" s="136"/>
      <c r="W5375" s="136"/>
      <c r="Z5375" s="136"/>
      <c r="AC5375" s="136"/>
    </row>
    <row r="5376" spans="2:29">
      <c r="B5376" s="136"/>
      <c r="E5376" s="136"/>
      <c r="H5376" s="136"/>
      <c r="K5376" s="136"/>
      <c r="O5376" s="136"/>
      <c r="T5376" s="136"/>
      <c r="W5376" s="136"/>
      <c r="Z5376" s="136"/>
      <c r="AC5376" s="136"/>
    </row>
    <row r="5377" spans="2:29">
      <c r="B5377" s="136"/>
      <c r="E5377" s="136"/>
      <c r="H5377" s="136"/>
      <c r="K5377" s="136"/>
      <c r="O5377" s="136"/>
      <c r="T5377" s="136"/>
      <c r="W5377" s="136"/>
      <c r="Z5377" s="136"/>
      <c r="AC5377" s="136"/>
    </row>
    <row r="5378" spans="2:29">
      <c r="B5378" s="136"/>
      <c r="E5378" s="136"/>
      <c r="H5378" s="136"/>
      <c r="K5378" s="136"/>
      <c r="O5378" s="136"/>
      <c r="T5378" s="136"/>
      <c r="W5378" s="136"/>
      <c r="Z5378" s="136"/>
      <c r="AC5378" s="136"/>
    </row>
    <row r="5379" spans="2:29">
      <c r="B5379" s="136"/>
      <c r="E5379" s="136"/>
      <c r="H5379" s="136"/>
      <c r="K5379" s="136"/>
      <c r="O5379" s="136"/>
      <c r="T5379" s="136"/>
      <c r="W5379" s="136"/>
      <c r="Z5379" s="136"/>
      <c r="AC5379" s="136"/>
    </row>
    <row r="5380" spans="2:29">
      <c r="B5380" s="136"/>
      <c r="E5380" s="136"/>
      <c r="H5380" s="136"/>
      <c r="K5380" s="136"/>
      <c r="O5380" s="136"/>
      <c r="T5380" s="136"/>
      <c r="W5380" s="136"/>
      <c r="Z5380" s="136"/>
      <c r="AC5380" s="136"/>
    </row>
    <row r="5381" spans="2:29">
      <c r="B5381" s="136"/>
      <c r="E5381" s="136"/>
      <c r="H5381" s="136"/>
      <c r="K5381" s="136"/>
      <c r="O5381" s="136"/>
      <c r="T5381" s="136"/>
      <c r="W5381" s="136"/>
      <c r="Z5381" s="136"/>
      <c r="AC5381" s="136"/>
    </row>
    <row r="5382" spans="2:29">
      <c r="B5382" s="136"/>
      <c r="E5382" s="136"/>
      <c r="H5382" s="136"/>
      <c r="K5382" s="136"/>
      <c r="O5382" s="136"/>
      <c r="T5382" s="136"/>
      <c r="W5382" s="136"/>
      <c r="Z5382" s="136"/>
      <c r="AC5382" s="136"/>
    </row>
    <row r="5383" spans="2:29">
      <c r="B5383" s="136"/>
      <c r="E5383" s="136"/>
      <c r="H5383" s="136"/>
      <c r="K5383" s="136"/>
      <c r="O5383" s="136"/>
      <c r="T5383" s="136"/>
      <c r="W5383" s="136"/>
      <c r="Z5383" s="136"/>
      <c r="AC5383" s="136"/>
    </row>
    <row r="5384" spans="2:29">
      <c r="B5384" s="136"/>
      <c r="E5384" s="136"/>
      <c r="H5384" s="136"/>
      <c r="K5384" s="136"/>
      <c r="O5384" s="136"/>
      <c r="T5384" s="136"/>
      <c r="W5384" s="136"/>
      <c r="Z5384" s="136"/>
      <c r="AC5384" s="136"/>
    </row>
    <row r="5385" spans="2:29">
      <c r="B5385" s="136"/>
      <c r="E5385" s="136"/>
      <c r="H5385" s="136"/>
      <c r="K5385" s="136"/>
      <c r="O5385" s="136"/>
      <c r="T5385" s="136"/>
      <c r="W5385" s="136"/>
      <c r="Z5385" s="136"/>
      <c r="AC5385" s="136"/>
    </row>
    <row r="5386" spans="2:29">
      <c r="B5386" s="136"/>
      <c r="E5386" s="136"/>
      <c r="H5386" s="136"/>
      <c r="K5386" s="136"/>
      <c r="O5386" s="136"/>
      <c r="T5386" s="136"/>
      <c r="W5386" s="136"/>
      <c r="Z5386" s="136"/>
      <c r="AC5386" s="136"/>
    </row>
    <row r="5387" spans="2:29">
      <c r="B5387" s="136"/>
      <c r="E5387" s="136"/>
      <c r="H5387" s="136"/>
      <c r="K5387" s="136"/>
      <c r="O5387" s="136"/>
      <c r="T5387" s="136"/>
      <c r="W5387" s="136"/>
      <c r="Z5387" s="136"/>
      <c r="AC5387" s="136"/>
    </row>
    <row r="5388" spans="2:29">
      <c r="B5388" s="136"/>
      <c r="E5388" s="136"/>
      <c r="H5388" s="136"/>
      <c r="K5388" s="136"/>
      <c r="O5388" s="136"/>
      <c r="T5388" s="136"/>
      <c r="W5388" s="136"/>
      <c r="Z5388" s="136"/>
      <c r="AC5388" s="136"/>
    </row>
    <row r="5389" spans="2:29">
      <c r="B5389" s="136"/>
      <c r="E5389" s="136"/>
      <c r="H5389" s="136"/>
      <c r="K5389" s="136"/>
      <c r="O5389" s="136"/>
      <c r="T5389" s="136"/>
      <c r="W5389" s="136"/>
      <c r="Z5389" s="136"/>
      <c r="AC5389" s="136"/>
    </row>
    <row r="5390" spans="2:29">
      <c r="B5390" s="136"/>
      <c r="E5390" s="136"/>
      <c r="H5390" s="136"/>
      <c r="K5390" s="136"/>
      <c r="O5390" s="136"/>
      <c r="T5390" s="136"/>
      <c r="W5390" s="136"/>
      <c r="Z5390" s="136"/>
      <c r="AC5390" s="136"/>
    </row>
    <row r="5391" spans="2:29">
      <c r="B5391" s="136"/>
      <c r="E5391" s="136"/>
      <c r="H5391" s="136"/>
      <c r="K5391" s="136"/>
      <c r="O5391" s="136"/>
      <c r="T5391" s="136"/>
      <c r="W5391" s="136"/>
      <c r="Z5391" s="136"/>
      <c r="AC5391" s="136"/>
    </row>
    <row r="5392" spans="2:29">
      <c r="B5392" s="136"/>
      <c r="E5392" s="136"/>
      <c r="H5392" s="136"/>
      <c r="K5392" s="136"/>
      <c r="O5392" s="136"/>
      <c r="T5392" s="136"/>
      <c r="W5392" s="136"/>
      <c r="Z5392" s="136"/>
      <c r="AC5392" s="136"/>
    </row>
    <row r="5393" spans="2:29">
      <c r="B5393" s="136"/>
      <c r="E5393" s="136"/>
      <c r="H5393" s="136"/>
      <c r="K5393" s="136"/>
      <c r="O5393" s="136"/>
      <c r="T5393" s="136"/>
      <c r="W5393" s="136"/>
      <c r="Z5393" s="136"/>
      <c r="AC5393" s="136"/>
    </row>
    <row r="5394" spans="2:29">
      <c r="B5394" s="136"/>
      <c r="E5394" s="136"/>
      <c r="H5394" s="136"/>
      <c r="K5394" s="136"/>
      <c r="O5394" s="136"/>
      <c r="T5394" s="136"/>
      <c r="W5394" s="136"/>
      <c r="Z5394" s="136"/>
      <c r="AC5394" s="136"/>
    </row>
    <row r="5395" spans="2:29">
      <c r="B5395" s="136"/>
      <c r="E5395" s="136"/>
      <c r="H5395" s="136"/>
      <c r="K5395" s="136"/>
      <c r="O5395" s="136"/>
      <c r="T5395" s="136"/>
      <c r="W5395" s="136"/>
      <c r="Z5395" s="136"/>
      <c r="AC5395" s="136"/>
    </row>
    <row r="5396" spans="2:29">
      <c r="B5396" s="136"/>
      <c r="E5396" s="136"/>
      <c r="H5396" s="136"/>
      <c r="K5396" s="136"/>
      <c r="O5396" s="136"/>
      <c r="T5396" s="136"/>
      <c r="W5396" s="136"/>
      <c r="Z5396" s="136"/>
      <c r="AC5396" s="136"/>
    </row>
    <row r="5397" spans="2:29">
      <c r="B5397" s="136"/>
      <c r="E5397" s="136"/>
      <c r="H5397" s="136"/>
      <c r="K5397" s="136"/>
      <c r="O5397" s="136"/>
      <c r="T5397" s="136"/>
      <c r="W5397" s="136"/>
      <c r="Z5397" s="136"/>
      <c r="AC5397" s="136"/>
    </row>
    <row r="5398" spans="2:29">
      <c r="B5398" s="136"/>
      <c r="E5398" s="136"/>
      <c r="H5398" s="136"/>
      <c r="K5398" s="136"/>
      <c r="O5398" s="136"/>
      <c r="T5398" s="136"/>
      <c r="W5398" s="136"/>
      <c r="Z5398" s="136"/>
      <c r="AC5398" s="136"/>
    </row>
    <row r="5399" spans="2:29">
      <c r="B5399" s="136"/>
      <c r="E5399" s="136"/>
      <c r="H5399" s="136"/>
      <c r="K5399" s="136"/>
      <c r="O5399" s="136"/>
      <c r="T5399" s="136"/>
      <c r="W5399" s="136"/>
      <c r="Z5399" s="136"/>
      <c r="AC5399" s="136"/>
    </row>
    <row r="5400" spans="2:29">
      <c r="B5400" s="136"/>
      <c r="E5400" s="136"/>
      <c r="H5400" s="136"/>
      <c r="K5400" s="136"/>
      <c r="O5400" s="136"/>
      <c r="T5400" s="136"/>
      <c r="W5400" s="136"/>
      <c r="Z5400" s="136"/>
      <c r="AC5400" s="136"/>
    </row>
    <row r="5401" spans="2:29">
      <c r="B5401" s="136"/>
      <c r="E5401" s="136"/>
      <c r="H5401" s="136"/>
      <c r="K5401" s="136"/>
      <c r="O5401" s="136"/>
      <c r="T5401" s="136"/>
      <c r="W5401" s="136"/>
      <c r="Z5401" s="136"/>
      <c r="AC5401" s="136"/>
    </row>
    <row r="5402" spans="2:29">
      <c r="B5402" s="136"/>
      <c r="E5402" s="136"/>
      <c r="H5402" s="136"/>
      <c r="K5402" s="136"/>
      <c r="O5402" s="136"/>
      <c r="T5402" s="136"/>
      <c r="W5402" s="136"/>
      <c r="Z5402" s="136"/>
      <c r="AC5402" s="136"/>
    </row>
    <row r="5403" spans="2:29">
      <c r="B5403" s="136"/>
      <c r="E5403" s="136"/>
      <c r="H5403" s="136"/>
      <c r="K5403" s="136"/>
      <c r="O5403" s="136"/>
      <c r="T5403" s="136"/>
      <c r="W5403" s="136"/>
      <c r="Z5403" s="136"/>
      <c r="AC5403" s="136"/>
    </row>
    <row r="5404" spans="2:29">
      <c r="B5404" s="136"/>
      <c r="E5404" s="136"/>
      <c r="H5404" s="136"/>
      <c r="K5404" s="136"/>
      <c r="O5404" s="136"/>
      <c r="T5404" s="136"/>
      <c r="W5404" s="136"/>
      <c r="Z5404" s="136"/>
      <c r="AC5404" s="136"/>
    </row>
    <row r="5405" spans="2:29">
      <c r="B5405" s="136"/>
      <c r="E5405" s="136"/>
      <c r="H5405" s="136"/>
      <c r="K5405" s="136"/>
      <c r="O5405" s="136"/>
      <c r="T5405" s="136"/>
      <c r="W5405" s="136"/>
      <c r="Z5405" s="136"/>
      <c r="AC5405" s="136"/>
    </row>
    <row r="5406" spans="2:29">
      <c r="B5406" s="136"/>
      <c r="E5406" s="136"/>
      <c r="H5406" s="136"/>
      <c r="K5406" s="136"/>
      <c r="O5406" s="136"/>
      <c r="T5406" s="136"/>
      <c r="W5406" s="136"/>
      <c r="Z5406" s="136"/>
      <c r="AC5406" s="136"/>
    </row>
    <row r="5407" spans="2:29">
      <c r="B5407" s="136"/>
      <c r="E5407" s="136"/>
      <c r="H5407" s="136"/>
      <c r="K5407" s="136"/>
      <c r="O5407" s="136"/>
      <c r="T5407" s="136"/>
      <c r="W5407" s="136"/>
      <c r="Z5407" s="136"/>
      <c r="AC5407" s="136"/>
    </row>
    <row r="5408" spans="2:29">
      <c r="B5408" s="136"/>
      <c r="E5408" s="136"/>
      <c r="H5408" s="136"/>
      <c r="K5408" s="136"/>
      <c r="O5408" s="136"/>
      <c r="T5408" s="136"/>
      <c r="W5408" s="136"/>
      <c r="Z5408" s="136"/>
      <c r="AC5408" s="136"/>
    </row>
    <row r="5409" spans="2:29">
      <c r="B5409" s="136"/>
      <c r="E5409" s="136"/>
      <c r="H5409" s="136"/>
      <c r="K5409" s="136"/>
      <c r="O5409" s="136"/>
      <c r="T5409" s="136"/>
      <c r="W5409" s="136"/>
      <c r="Z5409" s="136"/>
      <c r="AC5409" s="136"/>
    </row>
    <row r="5410" spans="2:29">
      <c r="B5410" s="136"/>
      <c r="E5410" s="136"/>
      <c r="H5410" s="136"/>
      <c r="K5410" s="136"/>
      <c r="O5410" s="136"/>
      <c r="T5410" s="136"/>
      <c r="W5410" s="136"/>
      <c r="Z5410" s="136"/>
      <c r="AC5410" s="136"/>
    </row>
    <row r="5411" spans="2:29">
      <c r="B5411" s="136"/>
      <c r="E5411" s="136"/>
      <c r="H5411" s="136"/>
      <c r="K5411" s="136"/>
      <c r="O5411" s="136"/>
      <c r="T5411" s="136"/>
      <c r="W5411" s="136"/>
      <c r="Z5411" s="136"/>
      <c r="AC5411" s="136"/>
    </row>
    <row r="5412" spans="2:29">
      <c r="B5412" s="136"/>
      <c r="E5412" s="136"/>
      <c r="H5412" s="136"/>
      <c r="K5412" s="136"/>
      <c r="O5412" s="136"/>
      <c r="T5412" s="136"/>
      <c r="W5412" s="136"/>
      <c r="Z5412" s="136"/>
      <c r="AC5412" s="136"/>
    </row>
    <row r="5413" spans="2:29">
      <c r="B5413" s="136"/>
      <c r="E5413" s="136"/>
      <c r="H5413" s="136"/>
      <c r="K5413" s="136"/>
      <c r="O5413" s="136"/>
      <c r="T5413" s="136"/>
      <c r="W5413" s="136"/>
      <c r="Z5413" s="136"/>
      <c r="AC5413" s="136"/>
    </row>
    <row r="5414" spans="2:29">
      <c r="B5414" s="136"/>
      <c r="E5414" s="136"/>
      <c r="H5414" s="136"/>
      <c r="K5414" s="136"/>
      <c r="O5414" s="136"/>
      <c r="T5414" s="136"/>
      <c r="W5414" s="136"/>
      <c r="Z5414" s="136"/>
      <c r="AC5414" s="136"/>
    </row>
    <row r="5415" spans="2:29">
      <c r="B5415" s="136"/>
      <c r="E5415" s="136"/>
      <c r="H5415" s="136"/>
      <c r="K5415" s="136"/>
      <c r="O5415" s="136"/>
      <c r="T5415" s="136"/>
      <c r="W5415" s="136"/>
      <c r="Z5415" s="136"/>
      <c r="AC5415" s="136"/>
    </row>
    <row r="5416" spans="2:29">
      <c r="B5416" s="136"/>
      <c r="E5416" s="136"/>
      <c r="H5416" s="136"/>
      <c r="K5416" s="136"/>
      <c r="O5416" s="136"/>
      <c r="T5416" s="136"/>
      <c r="W5416" s="136"/>
      <c r="Z5416" s="136"/>
      <c r="AC5416" s="136"/>
    </row>
    <row r="5417" spans="2:29">
      <c r="B5417" s="136"/>
      <c r="E5417" s="136"/>
      <c r="H5417" s="136"/>
      <c r="K5417" s="136"/>
      <c r="O5417" s="136"/>
      <c r="T5417" s="136"/>
      <c r="W5417" s="136"/>
      <c r="Z5417" s="136"/>
      <c r="AC5417" s="136"/>
    </row>
    <row r="5418" spans="2:29">
      <c r="B5418" s="136"/>
      <c r="E5418" s="136"/>
      <c r="H5418" s="136"/>
      <c r="K5418" s="136"/>
      <c r="O5418" s="136"/>
      <c r="T5418" s="136"/>
      <c r="W5418" s="136"/>
      <c r="Z5418" s="136"/>
      <c r="AC5418" s="136"/>
    </row>
    <row r="5419" spans="2:29">
      <c r="B5419" s="136"/>
      <c r="E5419" s="136"/>
      <c r="H5419" s="136"/>
      <c r="K5419" s="136"/>
      <c r="O5419" s="136"/>
      <c r="T5419" s="136"/>
      <c r="W5419" s="136"/>
      <c r="Z5419" s="136"/>
      <c r="AC5419" s="136"/>
    </row>
    <row r="5420" spans="2:29">
      <c r="B5420" s="136"/>
      <c r="E5420" s="136"/>
      <c r="H5420" s="136"/>
      <c r="K5420" s="136"/>
      <c r="O5420" s="136"/>
      <c r="T5420" s="136"/>
      <c r="W5420" s="136"/>
      <c r="Z5420" s="136"/>
      <c r="AC5420" s="136"/>
    </row>
    <row r="5421" spans="2:29">
      <c r="B5421" s="136"/>
      <c r="E5421" s="136"/>
      <c r="H5421" s="136"/>
      <c r="K5421" s="136"/>
      <c r="O5421" s="136"/>
      <c r="T5421" s="136"/>
      <c r="W5421" s="136"/>
      <c r="Z5421" s="136"/>
      <c r="AC5421" s="136"/>
    </row>
    <row r="5422" spans="2:29">
      <c r="B5422" s="136"/>
      <c r="E5422" s="136"/>
      <c r="H5422" s="136"/>
      <c r="K5422" s="136"/>
      <c r="O5422" s="136"/>
      <c r="T5422" s="136"/>
      <c r="W5422" s="136"/>
      <c r="Z5422" s="136"/>
      <c r="AC5422" s="136"/>
    </row>
    <row r="5423" spans="2:29">
      <c r="B5423" s="136"/>
      <c r="E5423" s="136"/>
      <c r="H5423" s="136"/>
      <c r="K5423" s="136"/>
      <c r="O5423" s="136"/>
      <c r="T5423" s="136"/>
      <c r="W5423" s="136"/>
      <c r="Z5423" s="136"/>
      <c r="AC5423" s="136"/>
    </row>
    <row r="5424" spans="2:29">
      <c r="B5424" s="136"/>
      <c r="E5424" s="136"/>
      <c r="H5424" s="136"/>
      <c r="K5424" s="136"/>
      <c r="O5424" s="136"/>
      <c r="T5424" s="136"/>
      <c r="W5424" s="136"/>
      <c r="Z5424" s="136"/>
      <c r="AC5424" s="136"/>
    </row>
    <row r="5425" spans="2:29">
      <c r="B5425" s="136"/>
      <c r="E5425" s="136"/>
      <c r="H5425" s="136"/>
      <c r="K5425" s="136"/>
      <c r="O5425" s="136"/>
      <c r="T5425" s="136"/>
      <c r="W5425" s="136"/>
      <c r="Z5425" s="136"/>
      <c r="AC5425" s="136"/>
    </row>
    <row r="5426" spans="2:29">
      <c r="B5426" s="136"/>
      <c r="E5426" s="136"/>
      <c r="H5426" s="136"/>
      <c r="K5426" s="136"/>
      <c r="O5426" s="136"/>
      <c r="T5426" s="136"/>
      <c r="W5426" s="136"/>
      <c r="Z5426" s="136"/>
      <c r="AC5426" s="136"/>
    </row>
    <row r="5427" spans="2:29">
      <c r="B5427" s="136"/>
      <c r="E5427" s="136"/>
      <c r="H5427" s="136"/>
      <c r="K5427" s="136"/>
      <c r="O5427" s="136"/>
      <c r="T5427" s="136"/>
      <c r="W5427" s="136"/>
      <c r="Z5427" s="136"/>
      <c r="AC5427" s="136"/>
    </row>
    <row r="5428" spans="2:29">
      <c r="B5428" s="136"/>
      <c r="E5428" s="136"/>
      <c r="H5428" s="136"/>
      <c r="K5428" s="136"/>
      <c r="O5428" s="136"/>
      <c r="T5428" s="136"/>
      <c r="W5428" s="136"/>
      <c r="Z5428" s="136"/>
      <c r="AC5428" s="136"/>
    </row>
    <row r="5429" spans="2:29">
      <c r="B5429" s="136"/>
      <c r="E5429" s="136"/>
      <c r="H5429" s="136"/>
      <c r="K5429" s="136"/>
      <c r="O5429" s="136"/>
      <c r="T5429" s="136"/>
      <c r="W5429" s="136"/>
      <c r="Z5429" s="136"/>
      <c r="AC5429" s="136"/>
    </row>
    <row r="5430" spans="2:29">
      <c r="B5430" s="136"/>
      <c r="E5430" s="136"/>
      <c r="H5430" s="136"/>
      <c r="K5430" s="136"/>
      <c r="O5430" s="136"/>
      <c r="T5430" s="136"/>
      <c r="W5430" s="136"/>
      <c r="Z5430" s="136"/>
      <c r="AC5430" s="136"/>
    </row>
    <row r="5431" spans="2:29">
      <c r="B5431" s="136"/>
      <c r="E5431" s="136"/>
      <c r="H5431" s="136"/>
      <c r="K5431" s="136"/>
      <c r="O5431" s="136"/>
      <c r="T5431" s="136"/>
      <c r="W5431" s="136"/>
      <c r="Z5431" s="136"/>
      <c r="AC5431" s="136"/>
    </row>
    <row r="5432" spans="2:29">
      <c r="B5432" s="136"/>
      <c r="E5432" s="136"/>
      <c r="H5432" s="136"/>
      <c r="K5432" s="136"/>
      <c r="O5432" s="136"/>
      <c r="T5432" s="136"/>
      <c r="W5432" s="136"/>
      <c r="Z5432" s="136"/>
      <c r="AC5432" s="136"/>
    </row>
    <row r="5433" spans="2:29">
      <c r="B5433" s="136"/>
      <c r="E5433" s="136"/>
      <c r="H5433" s="136"/>
      <c r="K5433" s="136"/>
      <c r="O5433" s="136"/>
      <c r="T5433" s="136"/>
      <c r="W5433" s="136"/>
      <c r="Z5433" s="136"/>
      <c r="AC5433" s="136"/>
    </row>
    <row r="5434" spans="2:29">
      <c r="B5434" s="136"/>
      <c r="E5434" s="136"/>
      <c r="H5434" s="136"/>
      <c r="K5434" s="136"/>
      <c r="O5434" s="136"/>
      <c r="T5434" s="136"/>
      <c r="W5434" s="136"/>
      <c r="Z5434" s="136"/>
      <c r="AC5434" s="136"/>
    </row>
    <row r="5435" spans="2:29">
      <c r="B5435" s="136"/>
      <c r="E5435" s="136"/>
      <c r="H5435" s="136"/>
      <c r="K5435" s="136"/>
      <c r="O5435" s="136"/>
      <c r="T5435" s="136"/>
      <c r="W5435" s="136"/>
      <c r="Z5435" s="136"/>
      <c r="AC5435" s="136"/>
    </row>
    <row r="5436" spans="2:29">
      <c r="B5436" s="136"/>
      <c r="E5436" s="136"/>
      <c r="H5436" s="136"/>
      <c r="K5436" s="136"/>
      <c r="O5436" s="136"/>
      <c r="T5436" s="136"/>
      <c r="W5436" s="136"/>
      <c r="Z5436" s="136"/>
      <c r="AC5436" s="136"/>
    </row>
    <row r="5437" spans="2:29">
      <c r="B5437" s="136"/>
      <c r="E5437" s="136"/>
      <c r="H5437" s="136"/>
      <c r="K5437" s="136"/>
      <c r="O5437" s="136"/>
      <c r="T5437" s="136"/>
      <c r="W5437" s="136"/>
      <c r="Z5437" s="136"/>
      <c r="AC5437" s="136"/>
    </row>
    <row r="5438" spans="2:29">
      <c r="B5438" s="136"/>
      <c r="E5438" s="136"/>
      <c r="H5438" s="136"/>
      <c r="K5438" s="136"/>
      <c r="O5438" s="136"/>
      <c r="T5438" s="136"/>
      <c r="W5438" s="136"/>
      <c r="Z5438" s="136"/>
      <c r="AC5438" s="136"/>
    </row>
    <row r="5439" spans="2:29">
      <c r="B5439" s="136"/>
      <c r="E5439" s="136"/>
      <c r="H5439" s="136"/>
      <c r="K5439" s="136"/>
      <c r="O5439" s="136"/>
      <c r="T5439" s="136"/>
      <c r="W5439" s="136"/>
      <c r="Z5439" s="136"/>
      <c r="AC5439" s="136"/>
    </row>
    <row r="5440" spans="2:29">
      <c r="B5440" s="136"/>
      <c r="E5440" s="136"/>
      <c r="H5440" s="136"/>
      <c r="K5440" s="136"/>
      <c r="O5440" s="136"/>
      <c r="T5440" s="136"/>
      <c r="W5440" s="136"/>
      <c r="Z5440" s="136"/>
      <c r="AC5440" s="136"/>
    </row>
    <row r="5441" spans="2:29">
      <c r="B5441" s="136"/>
      <c r="E5441" s="136"/>
      <c r="H5441" s="136"/>
      <c r="K5441" s="136"/>
      <c r="O5441" s="136"/>
      <c r="T5441" s="136"/>
      <c r="W5441" s="136"/>
      <c r="Z5441" s="136"/>
      <c r="AC5441" s="136"/>
    </row>
    <row r="5442" spans="2:29">
      <c r="B5442" s="136"/>
      <c r="E5442" s="136"/>
      <c r="H5442" s="136"/>
      <c r="K5442" s="136"/>
      <c r="O5442" s="136"/>
      <c r="T5442" s="136"/>
      <c r="W5442" s="136"/>
      <c r="Z5442" s="136"/>
      <c r="AC5442" s="136"/>
    </row>
    <row r="5443" spans="2:29">
      <c r="B5443" s="136"/>
      <c r="E5443" s="136"/>
      <c r="H5443" s="136"/>
      <c r="K5443" s="136"/>
      <c r="O5443" s="136"/>
      <c r="T5443" s="136"/>
      <c r="W5443" s="136"/>
      <c r="Z5443" s="136"/>
      <c r="AC5443" s="136"/>
    </row>
    <row r="5444" spans="2:29">
      <c r="B5444" s="136"/>
      <c r="E5444" s="136"/>
      <c r="H5444" s="136"/>
      <c r="K5444" s="136"/>
      <c r="O5444" s="136"/>
      <c r="T5444" s="136"/>
      <c r="W5444" s="136"/>
      <c r="Z5444" s="136"/>
      <c r="AC5444" s="136"/>
    </row>
    <row r="5445" spans="2:29">
      <c r="B5445" s="136"/>
      <c r="E5445" s="136"/>
      <c r="H5445" s="136"/>
      <c r="K5445" s="136"/>
      <c r="O5445" s="136"/>
      <c r="T5445" s="136"/>
      <c r="W5445" s="136"/>
      <c r="Z5445" s="136"/>
      <c r="AC5445" s="136"/>
    </row>
    <row r="5446" spans="2:29">
      <c r="B5446" s="136"/>
      <c r="E5446" s="136"/>
      <c r="H5446" s="136"/>
      <c r="K5446" s="136"/>
      <c r="O5446" s="136"/>
      <c r="T5446" s="136"/>
      <c r="W5446" s="136"/>
      <c r="Z5446" s="136"/>
      <c r="AC5446" s="136"/>
    </row>
    <row r="5447" spans="2:29">
      <c r="B5447" s="136"/>
      <c r="E5447" s="136"/>
      <c r="H5447" s="136"/>
      <c r="K5447" s="136"/>
      <c r="O5447" s="136"/>
      <c r="T5447" s="136"/>
      <c r="W5447" s="136"/>
      <c r="Z5447" s="136"/>
      <c r="AC5447" s="136"/>
    </row>
    <row r="5448" spans="2:29">
      <c r="B5448" s="136"/>
      <c r="E5448" s="136"/>
      <c r="H5448" s="136"/>
      <c r="K5448" s="136"/>
      <c r="O5448" s="136"/>
      <c r="T5448" s="136"/>
      <c r="W5448" s="136"/>
      <c r="Z5448" s="136"/>
      <c r="AC5448" s="136"/>
    </row>
    <row r="5449" spans="2:29">
      <c r="B5449" s="136"/>
      <c r="E5449" s="136"/>
      <c r="H5449" s="136"/>
      <c r="K5449" s="136"/>
      <c r="O5449" s="136"/>
      <c r="T5449" s="136"/>
      <c r="W5449" s="136"/>
      <c r="Z5449" s="136"/>
      <c r="AC5449" s="136"/>
    </row>
    <row r="5450" spans="2:29">
      <c r="B5450" s="136"/>
      <c r="E5450" s="136"/>
      <c r="H5450" s="136"/>
      <c r="K5450" s="136"/>
      <c r="O5450" s="136"/>
      <c r="T5450" s="136"/>
      <c r="W5450" s="136"/>
      <c r="Z5450" s="136"/>
      <c r="AC5450" s="136"/>
    </row>
    <row r="5451" spans="2:29">
      <c r="B5451" s="136"/>
      <c r="E5451" s="136"/>
      <c r="H5451" s="136"/>
      <c r="K5451" s="136"/>
      <c r="O5451" s="136"/>
      <c r="T5451" s="136"/>
      <c r="W5451" s="136"/>
      <c r="Z5451" s="136"/>
      <c r="AC5451" s="136"/>
    </row>
    <row r="5452" spans="2:29">
      <c r="B5452" s="136"/>
      <c r="E5452" s="136"/>
      <c r="H5452" s="136"/>
      <c r="K5452" s="136"/>
      <c r="O5452" s="136"/>
      <c r="T5452" s="136"/>
      <c r="W5452" s="136"/>
      <c r="Z5452" s="136"/>
      <c r="AC5452" s="136"/>
    </row>
    <row r="5453" spans="2:29">
      <c r="B5453" s="136"/>
      <c r="E5453" s="136"/>
      <c r="H5453" s="136"/>
      <c r="K5453" s="136"/>
      <c r="O5453" s="136"/>
      <c r="T5453" s="136"/>
      <c r="W5453" s="136"/>
      <c r="Z5453" s="136"/>
      <c r="AC5453" s="136"/>
    </row>
    <row r="5454" spans="2:29">
      <c r="B5454" s="136"/>
      <c r="E5454" s="136"/>
      <c r="H5454" s="136"/>
      <c r="K5454" s="136"/>
      <c r="O5454" s="136"/>
      <c r="T5454" s="136"/>
      <c r="W5454" s="136"/>
      <c r="Z5454" s="136"/>
      <c r="AC5454" s="136"/>
    </row>
    <row r="5455" spans="2:29">
      <c r="B5455" s="136"/>
      <c r="E5455" s="136"/>
      <c r="H5455" s="136"/>
      <c r="K5455" s="136"/>
      <c r="O5455" s="136"/>
      <c r="T5455" s="136"/>
      <c r="W5455" s="136"/>
      <c r="Z5455" s="136"/>
      <c r="AC5455" s="136"/>
    </row>
    <row r="5456" spans="2:29">
      <c r="B5456" s="136"/>
      <c r="E5456" s="136"/>
      <c r="H5456" s="136"/>
      <c r="K5456" s="136"/>
      <c r="O5456" s="136"/>
      <c r="T5456" s="136"/>
      <c r="W5456" s="136"/>
      <c r="Z5456" s="136"/>
      <c r="AC5456" s="136"/>
    </row>
    <row r="5457" spans="2:29">
      <c r="B5457" s="136"/>
      <c r="E5457" s="136"/>
      <c r="H5457" s="136"/>
      <c r="K5457" s="136"/>
      <c r="O5457" s="136"/>
      <c r="T5457" s="136"/>
      <c r="W5457" s="136"/>
      <c r="Z5457" s="136"/>
      <c r="AC5457" s="136"/>
    </row>
    <row r="5458" spans="2:29">
      <c r="B5458" s="136"/>
      <c r="E5458" s="136"/>
      <c r="H5458" s="136"/>
      <c r="K5458" s="136"/>
      <c r="O5458" s="136"/>
      <c r="T5458" s="136"/>
      <c r="W5458" s="136"/>
      <c r="Z5458" s="136"/>
      <c r="AC5458" s="136"/>
    </row>
    <row r="5459" spans="2:29">
      <c r="B5459" s="136"/>
      <c r="E5459" s="136"/>
      <c r="H5459" s="136"/>
      <c r="K5459" s="136"/>
      <c r="O5459" s="136"/>
      <c r="T5459" s="136"/>
      <c r="W5459" s="136"/>
      <c r="Z5459" s="136"/>
      <c r="AC5459" s="136"/>
    </row>
    <row r="5460" spans="2:29">
      <c r="B5460" s="136"/>
      <c r="E5460" s="136"/>
      <c r="H5460" s="136"/>
      <c r="K5460" s="136"/>
      <c r="O5460" s="136"/>
      <c r="T5460" s="136"/>
      <c r="W5460" s="136"/>
      <c r="Z5460" s="136"/>
      <c r="AC5460" s="136"/>
    </row>
    <row r="5461" spans="2:29">
      <c r="B5461" s="136"/>
      <c r="E5461" s="136"/>
      <c r="H5461" s="136"/>
      <c r="K5461" s="136"/>
      <c r="O5461" s="136"/>
      <c r="T5461" s="136"/>
      <c r="W5461" s="136"/>
      <c r="Z5461" s="136"/>
      <c r="AC5461" s="136"/>
    </row>
    <row r="5462" spans="2:29">
      <c r="B5462" s="136"/>
      <c r="E5462" s="136"/>
      <c r="H5462" s="136"/>
      <c r="K5462" s="136"/>
      <c r="O5462" s="136"/>
      <c r="T5462" s="136"/>
      <c r="W5462" s="136"/>
      <c r="Z5462" s="136"/>
      <c r="AC5462" s="136"/>
    </row>
    <row r="5463" spans="2:29">
      <c r="B5463" s="136"/>
      <c r="E5463" s="136"/>
      <c r="H5463" s="136"/>
      <c r="K5463" s="136"/>
      <c r="O5463" s="136"/>
      <c r="T5463" s="136"/>
      <c r="W5463" s="136"/>
      <c r="Z5463" s="136"/>
      <c r="AC5463" s="136"/>
    </row>
    <row r="5464" spans="2:29">
      <c r="B5464" s="136"/>
      <c r="E5464" s="136"/>
      <c r="H5464" s="136"/>
      <c r="K5464" s="136"/>
      <c r="O5464" s="136"/>
      <c r="T5464" s="136"/>
      <c r="W5464" s="136"/>
      <c r="Z5464" s="136"/>
      <c r="AC5464" s="136"/>
    </row>
    <row r="5465" spans="2:29">
      <c r="B5465" s="136"/>
      <c r="E5465" s="136"/>
      <c r="H5465" s="136"/>
      <c r="K5465" s="136"/>
      <c r="O5465" s="136"/>
      <c r="T5465" s="136"/>
      <c r="W5465" s="136"/>
      <c r="Z5465" s="136"/>
      <c r="AC5465" s="136"/>
    </row>
    <row r="5466" spans="2:29">
      <c r="B5466" s="136"/>
      <c r="E5466" s="136"/>
      <c r="H5466" s="136"/>
      <c r="K5466" s="136"/>
      <c r="O5466" s="136"/>
      <c r="T5466" s="136"/>
      <c r="W5466" s="136"/>
      <c r="Z5466" s="136"/>
      <c r="AC5466" s="136"/>
    </row>
    <row r="5467" spans="2:29">
      <c r="B5467" s="136"/>
      <c r="E5467" s="136"/>
      <c r="H5467" s="136"/>
      <c r="K5467" s="136"/>
      <c r="O5467" s="136"/>
      <c r="T5467" s="136"/>
      <c r="W5467" s="136"/>
      <c r="Z5467" s="136"/>
      <c r="AC5467" s="136"/>
    </row>
    <row r="5468" spans="2:29">
      <c r="B5468" s="136"/>
      <c r="E5468" s="136"/>
      <c r="H5468" s="136"/>
      <c r="K5468" s="136"/>
      <c r="O5468" s="136"/>
      <c r="T5468" s="136"/>
      <c r="W5468" s="136"/>
      <c r="Z5468" s="136"/>
      <c r="AC5468" s="136"/>
    </row>
    <row r="5469" spans="2:29">
      <c r="B5469" s="136"/>
      <c r="E5469" s="136"/>
      <c r="H5469" s="136"/>
      <c r="K5469" s="136"/>
      <c r="O5469" s="136"/>
      <c r="T5469" s="136"/>
      <c r="W5469" s="136"/>
      <c r="Z5469" s="136"/>
      <c r="AC5469" s="136"/>
    </row>
    <row r="5470" spans="2:29">
      <c r="B5470" s="136"/>
      <c r="E5470" s="136"/>
      <c r="H5470" s="136"/>
      <c r="K5470" s="136"/>
      <c r="O5470" s="136"/>
      <c r="T5470" s="136"/>
      <c r="W5470" s="136"/>
      <c r="Z5470" s="136"/>
      <c r="AC5470" s="136"/>
    </row>
    <row r="5471" spans="2:29">
      <c r="B5471" s="136"/>
      <c r="E5471" s="136"/>
      <c r="H5471" s="136"/>
      <c r="K5471" s="136"/>
      <c r="O5471" s="136"/>
      <c r="T5471" s="136"/>
      <c r="W5471" s="136"/>
      <c r="Z5471" s="136"/>
      <c r="AC5471" s="136"/>
    </row>
    <row r="5472" spans="2:29">
      <c r="B5472" s="136"/>
      <c r="E5472" s="136"/>
      <c r="H5472" s="136"/>
      <c r="K5472" s="136"/>
      <c r="O5472" s="136"/>
      <c r="T5472" s="136"/>
      <c r="W5472" s="136"/>
      <c r="Z5472" s="136"/>
      <c r="AC5472" s="136"/>
    </row>
    <row r="5473" spans="2:29">
      <c r="B5473" s="136"/>
      <c r="E5473" s="136"/>
      <c r="H5473" s="136"/>
      <c r="K5473" s="136"/>
      <c r="O5473" s="136"/>
      <c r="T5473" s="136"/>
      <c r="W5473" s="136"/>
      <c r="Z5473" s="136"/>
      <c r="AC5473" s="136"/>
    </row>
    <row r="5474" spans="2:29">
      <c r="B5474" s="136"/>
      <c r="E5474" s="136"/>
      <c r="H5474" s="136"/>
      <c r="K5474" s="136"/>
      <c r="O5474" s="136"/>
      <c r="T5474" s="136"/>
      <c r="W5474" s="136"/>
      <c r="Z5474" s="136"/>
      <c r="AC5474" s="136"/>
    </row>
    <row r="5475" spans="2:29">
      <c r="B5475" s="136"/>
      <c r="E5475" s="136"/>
      <c r="H5475" s="136"/>
      <c r="K5475" s="136"/>
      <c r="O5475" s="136"/>
      <c r="T5475" s="136"/>
      <c r="W5475" s="136"/>
      <c r="Z5475" s="136"/>
      <c r="AC5475" s="136"/>
    </row>
    <row r="5476" spans="2:29">
      <c r="B5476" s="136"/>
      <c r="E5476" s="136"/>
      <c r="H5476" s="136"/>
      <c r="K5476" s="136"/>
      <c r="O5476" s="136"/>
      <c r="T5476" s="136"/>
      <c r="W5476" s="136"/>
      <c r="Z5476" s="136"/>
      <c r="AC5476" s="136"/>
    </row>
    <row r="5477" spans="2:29">
      <c r="B5477" s="136"/>
      <c r="E5477" s="136"/>
      <c r="H5477" s="136"/>
      <c r="K5477" s="136"/>
      <c r="O5477" s="136"/>
      <c r="T5477" s="136"/>
      <c r="W5477" s="136"/>
      <c r="Z5477" s="136"/>
      <c r="AC5477" s="136"/>
    </row>
    <row r="5478" spans="2:29">
      <c r="B5478" s="136"/>
      <c r="E5478" s="136"/>
      <c r="H5478" s="136"/>
      <c r="K5478" s="136"/>
      <c r="O5478" s="136"/>
      <c r="T5478" s="136"/>
      <c r="W5478" s="136"/>
      <c r="Z5478" s="136"/>
      <c r="AC5478" s="136"/>
    </row>
    <row r="5479" spans="2:29">
      <c r="B5479" s="136"/>
      <c r="E5479" s="136"/>
      <c r="H5479" s="136"/>
      <c r="K5479" s="136"/>
      <c r="O5479" s="136"/>
      <c r="T5479" s="136"/>
      <c r="W5479" s="136"/>
      <c r="Z5479" s="136"/>
      <c r="AC5479" s="136"/>
    </row>
    <row r="5480" spans="2:29">
      <c r="B5480" s="136"/>
      <c r="E5480" s="136"/>
      <c r="H5480" s="136"/>
      <c r="K5480" s="136"/>
      <c r="O5480" s="136"/>
      <c r="T5480" s="136"/>
      <c r="W5480" s="136"/>
      <c r="Z5480" s="136"/>
      <c r="AC5480" s="136"/>
    </row>
    <row r="5481" spans="2:29">
      <c r="B5481" s="136"/>
      <c r="E5481" s="136"/>
      <c r="H5481" s="136"/>
      <c r="K5481" s="136"/>
      <c r="O5481" s="136"/>
      <c r="T5481" s="136"/>
      <c r="W5481" s="136"/>
      <c r="Z5481" s="136"/>
      <c r="AC5481" s="136"/>
    </row>
    <row r="5482" spans="2:29">
      <c r="B5482" s="136"/>
      <c r="E5482" s="136"/>
      <c r="H5482" s="136"/>
      <c r="K5482" s="136"/>
      <c r="O5482" s="136"/>
      <c r="T5482" s="136"/>
      <c r="W5482" s="136"/>
      <c r="Z5482" s="136"/>
      <c r="AC5482" s="136"/>
    </row>
    <row r="5483" spans="2:29">
      <c r="B5483" s="136"/>
      <c r="E5483" s="136"/>
      <c r="H5483" s="136"/>
      <c r="K5483" s="136"/>
      <c r="O5483" s="136"/>
      <c r="T5483" s="136"/>
      <c r="W5483" s="136"/>
      <c r="Z5483" s="136"/>
      <c r="AC5483" s="136"/>
    </row>
    <row r="5484" spans="2:29">
      <c r="B5484" s="136"/>
      <c r="E5484" s="136"/>
      <c r="H5484" s="136"/>
      <c r="K5484" s="136"/>
      <c r="O5484" s="136"/>
      <c r="T5484" s="136"/>
      <c r="W5484" s="136"/>
      <c r="Z5484" s="136"/>
      <c r="AC5484" s="136"/>
    </row>
    <row r="5485" spans="2:29">
      <c r="B5485" s="136"/>
      <c r="E5485" s="136"/>
      <c r="H5485" s="136"/>
      <c r="K5485" s="136"/>
      <c r="O5485" s="136"/>
      <c r="T5485" s="136"/>
      <c r="W5485" s="136"/>
      <c r="Z5485" s="136"/>
      <c r="AC5485" s="136"/>
    </row>
    <row r="5486" spans="2:29">
      <c r="B5486" s="136"/>
      <c r="E5486" s="136"/>
      <c r="H5486" s="136"/>
      <c r="K5486" s="136"/>
      <c r="O5486" s="136"/>
      <c r="T5486" s="136"/>
      <c r="W5486" s="136"/>
      <c r="Z5486" s="136"/>
      <c r="AC5486" s="136"/>
    </row>
    <row r="5487" spans="2:29">
      <c r="B5487" s="136"/>
      <c r="E5487" s="136"/>
      <c r="H5487" s="136"/>
      <c r="K5487" s="136"/>
      <c r="O5487" s="136"/>
      <c r="T5487" s="136"/>
      <c r="W5487" s="136"/>
      <c r="Z5487" s="136"/>
      <c r="AC5487" s="136"/>
    </row>
    <row r="5488" spans="2:29">
      <c r="B5488" s="136"/>
      <c r="E5488" s="136"/>
      <c r="H5488" s="136"/>
      <c r="K5488" s="136"/>
      <c r="O5488" s="136"/>
      <c r="T5488" s="136"/>
      <c r="W5488" s="136"/>
      <c r="Z5488" s="136"/>
      <c r="AC5488" s="136"/>
    </row>
    <row r="5489" spans="2:29">
      <c r="B5489" s="136"/>
      <c r="E5489" s="136"/>
      <c r="H5489" s="136"/>
      <c r="K5489" s="136"/>
      <c r="O5489" s="136"/>
      <c r="T5489" s="136"/>
      <c r="W5489" s="136"/>
      <c r="Z5489" s="136"/>
      <c r="AC5489" s="136"/>
    </row>
    <row r="5490" spans="2:29">
      <c r="B5490" s="136"/>
      <c r="E5490" s="136"/>
      <c r="H5490" s="136"/>
      <c r="K5490" s="136"/>
      <c r="O5490" s="136"/>
      <c r="T5490" s="136"/>
      <c r="W5490" s="136"/>
      <c r="Z5490" s="136"/>
      <c r="AC5490" s="136"/>
    </row>
    <row r="5491" spans="2:29">
      <c r="B5491" s="136"/>
      <c r="E5491" s="136"/>
      <c r="H5491" s="136"/>
      <c r="K5491" s="136"/>
      <c r="O5491" s="136"/>
      <c r="T5491" s="136"/>
      <c r="W5491" s="136"/>
      <c r="Z5491" s="136"/>
      <c r="AC5491" s="136"/>
    </row>
    <row r="5492" spans="2:29">
      <c r="B5492" s="136"/>
      <c r="E5492" s="136"/>
      <c r="H5492" s="136"/>
      <c r="K5492" s="136"/>
      <c r="O5492" s="136"/>
      <c r="T5492" s="136"/>
      <c r="W5492" s="136"/>
      <c r="Z5492" s="136"/>
      <c r="AC5492" s="136"/>
    </row>
    <row r="5493" spans="2:29">
      <c r="B5493" s="136"/>
      <c r="E5493" s="136"/>
      <c r="H5493" s="136"/>
      <c r="K5493" s="136"/>
      <c r="O5493" s="136"/>
      <c r="T5493" s="136"/>
      <c r="W5493" s="136"/>
      <c r="Z5493" s="136"/>
      <c r="AC5493" s="136"/>
    </row>
    <row r="5494" spans="2:29">
      <c r="B5494" s="136"/>
      <c r="E5494" s="136"/>
      <c r="H5494" s="136"/>
      <c r="K5494" s="136"/>
      <c r="O5494" s="136"/>
      <c r="T5494" s="136"/>
      <c r="W5494" s="136"/>
      <c r="Z5494" s="136"/>
      <c r="AC5494" s="136"/>
    </row>
    <row r="5495" spans="2:29">
      <c r="B5495" s="136"/>
      <c r="E5495" s="136"/>
      <c r="H5495" s="136"/>
      <c r="K5495" s="136"/>
      <c r="O5495" s="136"/>
      <c r="T5495" s="136"/>
      <c r="W5495" s="136"/>
      <c r="Z5495" s="136"/>
      <c r="AC5495" s="136"/>
    </row>
    <row r="5496" spans="2:29">
      <c r="B5496" s="136"/>
      <c r="E5496" s="136"/>
      <c r="H5496" s="136"/>
      <c r="K5496" s="136"/>
      <c r="O5496" s="136"/>
      <c r="T5496" s="136"/>
      <c r="W5496" s="136"/>
      <c r="Z5496" s="136"/>
      <c r="AC5496" s="136"/>
    </row>
    <row r="5497" spans="2:29">
      <c r="B5497" s="136"/>
      <c r="E5497" s="136"/>
      <c r="H5497" s="136"/>
      <c r="K5497" s="136"/>
      <c r="O5497" s="136"/>
      <c r="T5497" s="136"/>
      <c r="W5497" s="136"/>
      <c r="Z5497" s="136"/>
      <c r="AC5497" s="136"/>
    </row>
    <row r="5498" spans="2:29">
      <c r="B5498" s="136"/>
      <c r="E5498" s="136"/>
      <c r="H5498" s="136"/>
      <c r="K5498" s="136"/>
      <c r="O5498" s="136"/>
      <c r="T5498" s="136"/>
      <c r="W5498" s="136"/>
      <c r="Z5498" s="136"/>
      <c r="AC5498" s="136"/>
    </row>
    <row r="5499" spans="2:29">
      <c r="B5499" s="136"/>
      <c r="E5499" s="136"/>
      <c r="H5499" s="136"/>
      <c r="K5499" s="136"/>
      <c r="O5499" s="136"/>
      <c r="T5499" s="136"/>
      <c r="W5499" s="136"/>
      <c r="Z5499" s="136"/>
      <c r="AC5499" s="136"/>
    </row>
    <row r="5500" spans="2:29">
      <c r="B5500" s="136"/>
      <c r="E5500" s="136"/>
      <c r="H5500" s="136"/>
      <c r="K5500" s="136"/>
      <c r="O5500" s="136"/>
      <c r="T5500" s="136"/>
      <c r="W5500" s="136"/>
      <c r="Z5500" s="136"/>
      <c r="AC5500" s="136"/>
    </row>
    <row r="5501" spans="2:29">
      <c r="B5501" s="136"/>
      <c r="E5501" s="136"/>
      <c r="H5501" s="136"/>
      <c r="K5501" s="136"/>
      <c r="O5501" s="136"/>
      <c r="T5501" s="136"/>
      <c r="W5501" s="136"/>
      <c r="Z5501" s="136"/>
      <c r="AC5501" s="136"/>
    </row>
    <row r="5502" spans="2:29">
      <c r="B5502" s="136"/>
      <c r="E5502" s="136"/>
      <c r="H5502" s="136"/>
      <c r="K5502" s="136"/>
      <c r="O5502" s="136"/>
      <c r="T5502" s="136"/>
      <c r="W5502" s="136"/>
      <c r="Z5502" s="136"/>
      <c r="AC5502" s="136"/>
    </row>
    <row r="5503" spans="2:29">
      <c r="B5503" s="136"/>
      <c r="E5503" s="136"/>
      <c r="H5503" s="136"/>
      <c r="K5503" s="136"/>
      <c r="O5503" s="136"/>
      <c r="T5503" s="136"/>
      <c r="W5503" s="136"/>
      <c r="Z5503" s="136"/>
      <c r="AC5503" s="136"/>
    </row>
    <row r="5504" spans="2:29">
      <c r="B5504" s="136"/>
      <c r="E5504" s="136"/>
      <c r="H5504" s="136"/>
      <c r="K5504" s="136"/>
      <c r="O5504" s="136"/>
      <c r="T5504" s="136"/>
      <c r="W5504" s="136"/>
      <c r="Z5504" s="136"/>
      <c r="AC5504" s="136"/>
    </row>
    <row r="5505" spans="2:29">
      <c r="B5505" s="136"/>
      <c r="E5505" s="136"/>
      <c r="H5505" s="136"/>
      <c r="K5505" s="136"/>
      <c r="O5505" s="136"/>
      <c r="T5505" s="136"/>
      <c r="W5505" s="136"/>
      <c r="Z5505" s="136"/>
      <c r="AC5505" s="136"/>
    </row>
    <row r="5506" spans="2:29">
      <c r="B5506" s="136"/>
      <c r="E5506" s="136"/>
      <c r="H5506" s="136"/>
      <c r="K5506" s="136"/>
      <c r="O5506" s="136"/>
      <c r="T5506" s="136"/>
      <c r="W5506" s="136"/>
      <c r="Z5506" s="136"/>
      <c r="AC5506" s="136"/>
    </row>
    <row r="5507" spans="2:29">
      <c r="B5507" s="136"/>
      <c r="E5507" s="136"/>
      <c r="H5507" s="136"/>
      <c r="K5507" s="136"/>
      <c r="O5507" s="136"/>
      <c r="T5507" s="136"/>
      <c r="W5507" s="136"/>
      <c r="Z5507" s="136"/>
      <c r="AC5507" s="136"/>
    </row>
    <row r="5508" spans="2:29">
      <c r="B5508" s="136"/>
      <c r="E5508" s="136"/>
      <c r="H5508" s="136"/>
      <c r="K5508" s="136"/>
      <c r="O5508" s="136"/>
      <c r="T5508" s="136"/>
      <c r="W5508" s="136"/>
      <c r="Z5508" s="136"/>
      <c r="AC5508" s="136"/>
    </row>
    <row r="5509" spans="2:29">
      <c r="B5509" s="136"/>
      <c r="E5509" s="136"/>
      <c r="H5509" s="136"/>
      <c r="K5509" s="136"/>
      <c r="O5509" s="136"/>
      <c r="T5509" s="136"/>
      <c r="W5509" s="136"/>
      <c r="Z5509" s="136"/>
      <c r="AC5509" s="136"/>
    </row>
    <row r="5510" spans="2:29">
      <c r="B5510" s="136"/>
      <c r="E5510" s="136"/>
      <c r="H5510" s="136"/>
      <c r="K5510" s="136"/>
      <c r="O5510" s="136"/>
      <c r="T5510" s="136"/>
      <c r="W5510" s="136"/>
      <c r="Z5510" s="136"/>
      <c r="AC5510" s="136"/>
    </row>
    <row r="5511" spans="2:29">
      <c r="B5511" s="136"/>
      <c r="E5511" s="136"/>
      <c r="H5511" s="136"/>
      <c r="K5511" s="136"/>
      <c r="O5511" s="136"/>
      <c r="T5511" s="136"/>
      <c r="W5511" s="136"/>
      <c r="Z5511" s="136"/>
      <c r="AC5511" s="136"/>
    </row>
    <row r="5512" spans="2:29">
      <c r="B5512" s="136"/>
      <c r="E5512" s="136"/>
      <c r="H5512" s="136"/>
      <c r="K5512" s="136"/>
      <c r="O5512" s="136"/>
      <c r="T5512" s="136"/>
      <c r="W5512" s="136"/>
      <c r="Z5512" s="136"/>
      <c r="AC5512" s="136"/>
    </row>
    <row r="5513" spans="2:29">
      <c r="B5513" s="136"/>
      <c r="E5513" s="136"/>
      <c r="H5513" s="136"/>
      <c r="K5513" s="136"/>
      <c r="O5513" s="136"/>
      <c r="T5513" s="136"/>
      <c r="W5513" s="136"/>
      <c r="Z5513" s="136"/>
      <c r="AC5513" s="136"/>
    </row>
    <row r="5514" spans="2:29">
      <c r="B5514" s="136"/>
      <c r="E5514" s="136"/>
      <c r="H5514" s="136"/>
      <c r="K5514" s="136"/>
      <c r="O5514" s="136"/>
      <c r="T5514" s="136"/>
      <c r="W5514" s="136"/>
      <c r="Z5514" s="136"/>
      <c r="AC5514" s="136"/>
    </row>
    <row r="5515" spans="2:29">
      <c r="B5515" s="136"/>
      <c r="E5515" s="136"/>
      <c r="H5515" s="136"/>
      <c r="K5515" s="136"/>
      <c r="O5515" s="136"/>
      <c r="T5515" s="136"/>
      <c r="W5515" s="136"/>
      <c r="Z5515" s="136"/>
      <c r="AC5515" s="136"/>
    </row>
    <row r="5516" spans="2:29">
      <c r="B5516" s="136"/>
      <c r="E5516" s="136"/>
      <c r="H5516" s="136"/>
      <c r="K5516" s="136"/>
      <c r="O5516" s="136"/>
      <c r="T5516" s="136"/>
      <c r="W5516" s="136"/>
      <c r="Z5516" s="136"/>
      <c r="AC5516" s="136"/>
    </row>
    <row r="5517" spans="2:29">
      <c r="B5517" s="136"/>
      <c r="E5517" s="136"/>
      <c r="H5517" s="136"/>
      <c r="K5517" s="136"/>
      <c r="O5517" s="136"/>
      <c r="T5517" s="136"/>
      <c r="W5517" s="136"/>
      <c r="Z5517" s="136"/>
      <c r="AC5517" s="136"/>
    </row>
    <row r="5518" spans="2:29">
      <c r="B5518" s="136"/>
      <c r="E5518" s="136"/>
      <c r="H5518" s="136"/>
      <c r="K5518" s="136"/>
      <c r="O5518" s="136"/>
      <c r="T5518" s="136"/>
      <c r="W5518" s="136"/>
      <c r="Z5518" s="136"/>
      <c r="AC5518" s="136"/>
    </row>
    <row r="5519" spans="2:29">
      <c r="B5519" s="136"/>
      <c r="E5519" s="136"/>
      <c r="H5519" s="136"/>
      <c r="K5519" s="136"/>
      <c r="O5519" s="136"/>
      <c r="T5519" s="136"/>
      <c r="W5519" s="136"/>
      <c r="Z5519" s="136"/>
      <c r="AC5519" s="136"/>
    </row>
    <row r="5520" spans="2:29">
      <c r="B5520" s="136"/>
      <c r="E5520" s="136"/>
      <c r="H5520" s="136"/>
      <c r="K5520" s="136"/>
      <c r="O5520" s="136"/>
      <c r="T5520" s="136"/>
      <c r="W5520" s="136"/>
      <c r="Z5520" s="136"/>
      <c r="AC5520" s="136"/>
    </row>
    <row r="5521" spans="2:29">
      <c r="B5521" s="136"/>
      <c r="E5521" s="136"/>
      <c r="H5521" s="136"/>
      <c r="K5521" s="136"/>
      <c r="O5521" s="136"/>
      <c r="T5521" s="136"/>
      <c r="W5521" s="136"/>
      <c r="Z5521" s="136"/>
      <c r="AC5521" s="136"/>
    </row>
    <row r="5522" spans="2:29">
      <c r="B5522" s="136"/>
      <c r="E5522" s="136"/>
      <c r="H5522" s="136"/>
      <c r="K5522" s="136"/>
      <c r="O5522" s="136"/>
      <c r="T5522" s="136"/>
      <c r="W5522" s="136"/>
      <c r="Z5522" s="136"/>
      <c r="AC5522" s="136"/>
    </row>
    <row r="5523" spans="2:29">
      <c r="B5523" s="136"/>
      <c r="E5523" s="136"/>
      <c r="H5523" s="136"/>
      <c r="K5523" s="136"/>
      <c r="O5523" s="136"/>
      <c r="T5523" s="136"/>
      <c r="W5523" s="136"/>
      <c r="Z5523" s="136"/>
      <c r="AC5523" s="136"/>
    </row>
    <row r="5524" spans="2:29">
      <c r="B5524" s="136"/>
      <c r="E5524" s="136"/>
      <c r="H5524" s="136"/>
      <c r="K5524" s="136"/>
      <c r="O5524" s="136"/>
      <c r="T5524" s="136"/>
      <c r="W5524" s="136"/>
      <c r="Z5524" s="136"/>
      <c r="AC5524" s="136"/>
    </row>
    <row r="5525" spans="2:29">
      <c r="B5525" s="136"/>
      <c r="E5525" s="136"/>
      <c r="H5525" s="136"/>
      <c r="K5525" s="136"/>
      <c r="O5525" s="136"/>
      <c r="T5525" s="136"/>
      <c r="W5525" s="136"/>
      <c r="Z5525" s="136"/>
      <c r="AC5525" s="136"/>
    </row>
    <row r="5526" spans="2:29">
      <c r="B5526" s="136"/>
      <c r="E5526" s="136"/>
      <c r="H5526" s="136"/>
      <c r="K5526" s="136"/>
      <c r="O5526" s="136"/>
      <c r="T5526" s="136"/>
      <c r="W5526" s="136"/>
      <c r="Z5526" s="136"/>
      <c r="AC5526" s="136"/>
    </row>
    <row r="5527" spans="2:29">
      <c r="B5527" s="136"/>
      <c r="E5527" s="136"/>
      <c r="H5527" s="136"/>
      <c r="K5527" s="136"/>
      <c r="O5527" s="136"/>
      <c r="T5527" s="136"/>
      <c r="W5527" s="136"/>
      <c r="Z5527" s="136"/>
      <c r="AC5527" s="136"/>
    </row>
    <row r="5528" spans="2:29">
      <c r="B5528" s="136"/>
      <c r="E5528" s="136"/>
      <c r="H5528" s="136"/>
      <c r="K5528" s="136"/>
      <c r="O5528" s="136"/>
      <c r="T5528" s="136"/>
      <c r="W5528" s="136"/>
      <c r="Z5528" s="136"/>
      <c r="AC5528" s="136"/>
    </row>
    <row r="5529" spans="2:29">
      <c r="B5529" s="136"/>
      <c r="E5529" s="136"/>
      <c r="H5529" s="136"/>
      <c r="K5529" s="136"/>
      <c r="O5529" s="136"/>
      <c r="T5529" s="136"/>
      <c r="W5529" s="136"/>
      <c r="Z5529" s="136"/>
      <c r="AC5529" s="136"/>
    </row>
    <row r="5530" spans="2:29">
      <c r="B5530" s="136"/>
      <c r="E5530" s="136"/>
      <c r="H5530" s="136"/>
      <c r="K5530" s="136"/>
      <c r="O5530" s="136"/>
      <c r="T5530" s="136"/>
      <c r="W5530" s="136"/>
      <c r="Z5530" s="136"/>
      <c r="AC5530" s="136"/>
    </row>
    <row r="5531" spans="2:29">
      <c r="B5531" s="136"/>
      <c r="E5531" s="136"/>
      <c r="H5531" s="136"/>
      <c r="K5531" s="136"/>
      <c r="O5531" s="136"/>
      <c r="T5531" s="136"/>
      <c r="W5531" s="136"/>
      <c r="Z5531" s="136"/>
      <c r="AC5531" s="136"/>
    </row>
    <row r="5532" spans="2:29">
      <c r="B5532" s="136"/>
      <c r="E5532" s="136"/>
      <c r="H5532" s="136"/>
      <c r="K5532" s="136"/>
      <c r="O5532" s="136"/>
      <c r="T5532" s="136"/>
      <c r="W5532" s="136"/>
      <c r="Z5532" s="136"/>
      <c r="AC5532" s="136"/>
    </row>
    <row r="5533" spans="2:29">
      <c r="B5533" s="136"/>
      <c r="E5533" s="136"/>
      <c r="H5533" s="136"/>
      <c r="K5533" s="136"/>
      <c r="O5533" s="136"/>
      <c r="T5533" s="136"/>
      <c r="W5533" s="136"/>
      <c r="Z5533" s="136"/>
      <c r="AC5533" s="136"/>
    </row>
    <row r="5534" spans="2:29">
      <c r="B5534" s="136"/>
      <c r="E5534" s="136"/>
      <c r="H5534" s="136"/>
      <c r="K5534" s="136"/>
      <c r="O5534" s="136"/>
      <c r="T5534" s="136"/>
      <c r="W5534" s="136"/>
      <c r="Z5534" s="136"/>
      <c r="AC5534" s="136"/>
    </row>
    <row r="5535" spans="2:29">
      <c r="B5535" s="136"/>
      <c r="E5535" s="136"/>
      <c r="H5535" s="136"/>
      <c r="K5535" s="136"/>
      <c r="O5535" s="136"/>
      <c r="T5535" s="136"/>
      <c r="W5535" s="136"/>
      <c r="Z5535" s="136"/>
      <c r="AC5535" s="136"/>
    </row>
    <row r="5536" spans="2:29">
      <c r="B5536" s="136"/>
      <c r="E5536" s="136"/>
      <c r="H5536" s="136"/>
      <c r="K5536" s="136"/>
      <c r="O5536" s="136"/>
      <c r="T5536" s="136"/>
      <c r="W5536" s="136"/>
      <c r="Z5536" s="136"/>
      <c r="AC5536" s="136"/>
    </row>
    <row r="5537" spans="2:29">
      <c r="B5537" s="136"/>
      <c r="E5537" s="136"/>
      <c r="H5537" s="136"/>
      <c r="K5537" s="136"/>
      <c r="O5537" s="136"/>
      <c r="T5537" s="136"/>
      <c r="W5537" s="136"/>
      <c r="Z5537" s="136"/>
      <c r="AC5537" s="136"/>
    </row>
    <row r="5538" spans="2:29">
      <c r="B5538" s="136"/>
      <c r="E5538" s="136"/>
      <c r="H5538" s="136"/>
      <c r="K5538" s="136"/>
      <c r="O5538" s="136"/>
      <c r="T5538" s="136"/>
      <c r="W5538" s="136"/>
      <c r="Z5538" s="136"/>
      <c r="AC5538" s="136"/>
    </row>
    <row r="5539" spans="2:29">
      <c r="B5539" s="136"/>
      <c r="E5539" s="136"/>
      <c r="H5539" s="136"/>
      <c r="K5539" s="136"/>
      <c r="O5539" s="136"/>
      <c r="T5539" s="136"/>
      <c r="W5539" s="136"/>
      <c r="Z5539" s="136"/>
      <c r="AC5539" s="136"/>
    </row>
    <row r="5540" spans="2:29">
      <c r="B5540" s="136"/>
      <c r="E5540" s="136"/>
      <c r="H5540" s="136"/>
      <c r="K5540" s="136"/>
      <c r="O5540" s="136"/>
      <c r="T5540" s="136"/>
      <c r="W5540" s="136"/>
      <c r="Z5540" s="136"/>
      <c r="AC5540" s="136"/>
    </row>
    <row r="5541" spans="2:29">
      <c r="B5541" s="136"/>
      <c r="E5541" s="136"/>
      <c r="H5541" s="136"/>
      <c r="K5541" s="136"/>
      <c r="O5541" s="136"/>
      <c r="T5541" s="136"/>
      <c r="W5541" s="136"/>
      <c r="Z5541" s="136"/>
      <c r="AC5541" s="136"/>
    </row>
    <row r="5542" spans="2:29">
      <c r="B5542" s="136"/>
      <c r="E5542" s="136"/>
      <c r="H5542" s="136"/>
      <c r="K5542" s="136"/>
      <c r="O5542" s="136"/>
      <c r="T5542" s="136"/>
      <c r="W5542" s="136"/>
      <c r="Z5542" s="136"/>
      <c r="AC5542" s="136"/>
    </row>
    <row r="5543" spans="2:29">
      <c r="B5543" s="136"/>
      <c r="E5543" s="136"/>
      <c r="H5543" s="136"/>
      <c r="K5543" s="136"/>
      <c r="O5543" s="136"/>
      <c r="T5543" s="136"/>
      <c r="W5543" s="136"/>
      <c r="Z5543" s="136"/>
      <c r="AC5543" s="136"/>
    </row>
    <row r="5544" spans="2:29">
      <c r="B5544" s="136"/>
      <c r="E5544" s="136"/>
      <c r="H5544" s="136"/>
      <c r="K5544" s="136"/>
      <c r="O5544" s="136"/>
      <c r="T5544" s="136"/>
      <c r="W5544" s="136"/>
      <c r="Z5544" s="136"/>
      <c r="AC5544" s="136"/>
    </row>
    <row r="5545" spans="2:29">
      <c r="B5545" s="136"/>
      <c r="E5545" s="136"/>
      <c r="H5545" s="136"/>
      <c r="K5545" s="136"/>
      <c r="O5545" s="136"/>
      <c r="T5545" s="136"/>
      <c r="W5545" s="136"/>
      <c r="Z5545" s="136"/>
      <c r="AC5545" s="136"/>
    </row>
    <row r="5546" spans="2:29">
      <c r="B5546" s="136"/>
      <c r="E5546" s="136"/>
      <c r="H5546" s="136"/>
      <c r="K5546" s="136"/>
      <c r="O5546" s="136"/>
      <c r="T5546" s="136"/>
      <c r="W5546" s="136"/>
      <c r="Z5546" s="136"/>
      <c r="AC5546" s="136"/>
    </row>
    <row r="5547" spans="2:29">
      <c r="B5547" s="136"/>
      <c r="E5547" s="136"/>
      <c r="H5547" s="136"/>
      <c r="K5547" s="136"/>
      <c r="O5547" s="136"/>
      <c r="T5547" s="136"/>
      <c r="W5547" s="136"/>
      <c r="Z5547" s="136"/>
      <c r="AC5547" s="136"/>
    </row>
    <row r="5548" spans="2:29">
      <c r="B5548" s="136"/>
      <c r="E5548" s="136"/>
      <c r="H5548" s="136"/>
      <c r="K5548" s="136"/>
      <c r="O5548" s="136"/>
      <c r="T5548" s="136"/>
      <c r="W5548" s="136"/>
      <c r="Z5548" s="136"/>
      <c r="AC5548" s="136"/>
    </row>
    <row r="5549" spans="2:29">
      <c r="B5549" s="136"/>
      <c r="E5549" s="136"/>
      <c r="H5549" s="136"/>
      <c r="K5549" s="136"/>
      <c r="O5549" s="136"/>
      <c r="T5549" s="136"/>
      <c r="W5549" s="136"/>
      <c r="Z5549" s="136"/>
      <c r="AC5549" s="136"/>
    </row>
    <row r="5550" spans="2:29">
      <c r="B5550" s="136"/>
      <c r="E5550" s="136"/>
      <c r="H5550" s="136"/>
      <c r="K5550" s="136"/>
      <c r="O5550" s="136"/>
      <c r="T5550" s="136"/>
      <c r="W5550" s="136"/>
      <c r="Z5550" s="136"/>
      <c r="AC5550" s="136"/>
    </row>
    <row r="5551" spans="2:29">
      <c r="B5551" s="136"/>
      <c r="E5551" s="136"/>
      <c r="H5551" s="136"/>
      <c r="K5551" s="136"/>
      <c r="O5551" s="136"/>
      <c r="T5551" s="136"/>
      <c r="W5551" s="136"/>
      <c r="Z5551" s="136"/>
      <c r="AC5551" s="136"/>
    </row>
    <row r="5552" spans="2:29">
      <c r="B5552" s="136"/>
      <c r="E5552" s="136"/>
      <c r="H5552" s="136"/>
      <c r="K5552" s="136"/>
      <c r="O5552" s="136"/>
      <c r="T5552" s="136"/>
      <c r="W5552" s="136"/>
      <c r="Z5552" s="136"/>
      <c r="AC5552" s="136"/>
    </row>
    <row r="5553" spans="2:29">
      <c r="B5553" s="136"/>
      <c r="E5553" s="136"/>
      <c r="H5553" s="136"/>
      <c r="K5553" s="136"/>
      <c r="O5553" s="136"/>
      <c r="T5553" s="136"/>
      <c r="W5553" s="136"/>
      <c r="Z5553" s="136"/>
      <c r="AC5553" s="136"/>
    </row>
    <row r="5554" spans="2:29">
      <c r="B5554" s="136"/>
      <c r="E5554" s="136"/>
      <c r="H5554" s="136"/>
      <c r="K5554" s="136"/>
      <c r="O5554" s="136"/>
      <c r="T5554" s="136"/>
      <c r="W5554" s="136"/>
      <c r="Z5554" s="136"/>
      <c r="AC5554" s="136"/>
    </row>
    <row r="5555" spans="2:29">
      <c r="B5555" s="136"/>
      <c r="E5555" s="136"/>
      <c r="H5555" s="136"/>
      <c r="K5555" s="136"/>
      <c r="O5555" s="136"/>
      <c r="T5555" s="136"/>
      <c r="W5555" s="136"/>
      <c r="Z5555" s="136"/>
      <c r="AC5555" s="136"/>
    </row>
    <row r="5556" spans="2:29">
      <c r="B5556" s="136"/>
      <c r="E5556" s="136"/>
      <c r="H5556" s="136"/>
      <c r="K5556" s="136"/>
      <c r="O5556" s="136"/>
      <c r="T5556" s="136"/>
      <c r="W5556" s="136"/>
      <c r="Z5556" s="136"/>
      <c r="AC5556" s="136"/>
    </row>
    <row r="5557" spans="2:29">
      <c r="B5557" s="136"/>
      <c r="E5557" s="136"/>
      <c r="H5557" s="136"/>
      <c r="K5557" s="136"/>
      <c r="O5557" s="136"/>
      <c r="T5557" s="136"/>
      <c r="W5557" s="136"/>
      <c r="Z5557" s="136"/>
      <c r="AC5557" s="136"/>
    </row>
    <row r="5558" spans="2:29">
      <c r="B5558" s="136"/>
      <c r="E5558" s="136"/>
      <c r="H5558" s="136"/>
      <c r="K5558" s="136"/>
      <c r="O5558" s="136"/>
      <c r="T5558" s="136"/>
      <c r="W5558" s="136"/>
      <c r="Z5558" s="136"/>
      <c r="AC5558" s="136"/>
    </row>
    <row r="5559" spans="2:29">
      <c r="B5559" s="136"/>
      <c r="E5559" s="136"/>
      <c r="H5559" s="136"/>
      <c r="K5559" s="136"/>
      <c r="O5559" s="136"/>
      <c r="T5559" s="136"/>
      <c r="W5559" s="136"/>
      <c r="Z5559" s="136"/>
      <c r="AC5559" s="136"/>
    </row>
    <row r="5560" spans="2:29">
      <c r="B5560" s="136"/>
      <c r="E5560" s="136"/>
      <c r="H5560" s="136"/>
      <c r="K5560" s="136"/>
      <c r="O5560" s="136"/>
      <c r="T5560" s="136"/>
      <c r="W5560" s="136"/>
      <c r="Z5560" s="136"/>
      <c r="AC5560" s="136"/>
    </row>
    <row r="5561" spans="2:29">
      <c r="B5561" s="136"/>
      <c r="E5561" s="136"/>
      <c r="H5561" s="136"/>
      <c r="K5561" s="136"/>
      <c r="O5561" s="136"/>
      <c r="T5561" s="136"/>
      <c r="W5561" s="136"/>
      <c r="Z5561" s="136"/>
      <c r="AC5561" s="136"/>
    </row>
    <row r="5562" spans="2:29">
      <c r="B5562" s="136"/>
      <c r="E5562" s="136"/>
      <c r="H5562" s="136"/>
      <c r="K5562" s="136"/>
      <c r="O5562" s="136"/>
      <c r="T5562" s="136"/>
      <c r="W5562" s="136"/>
      <c r="Z5562" s="136"/>
      <c r="AC5562" s="136"/>
    </row>
    <row r="5563" spans="2:29">
      <c r="B5563" s="136"/>
      <c r="E5563" s="136"/>
      <c r="H5563" s="136"/>
      <c r="K5563" s="136"/>
      <c r="O5563" s="136"/>
      <c r="T5563" s="136"/>
      <c r="W5563" s="136"/>
      <c r="Z5563" s="136"/>
      <c r="AC5563" s="136"/>
    </row>
    <row r="5564" spans="2:29">
      <c r="B5564" s="136"/>
      <c r="E5564" s="136"/>
      <c r="H5564" s="136"/>
      <c r="K5564" s="136"/>
      <c r="O5564" s="136"/>
      <c r="T5564" s="136"/>
      <c r="W5564" s="136"/>
      <c r="Z5564" s="136"/>
      <c r="AC5564" s="136"/>
    </row>
    <row r="5565" spans="2:29">
      <c r="B5565" s="136"/>
      <c r="E5565" s="136"/>
      <c r="H5565" s="136"/>
      <c r="K5565" s="136"/>
      <c r="O5565" s="136"/>
      <c r="T5565" s="136"/>
      <c r="W5565" s="136"/>
      <c r="Z5565" s="136"/>
      <c r="AC5565" s="136"/>
    </row>
    <row r="5566" spans="2:29">
      <c r="B5566" s="136"/>
      <c r="E5566" s="136"/>
      <c r="H5566" s="136"/>
      <c r="K5566" s="136"/>
      <c r="O5566" s="136"/>
      <c r="T5566" s="136"/>
      <c r="W5566" s="136"/>
      <c r="Z5566" s="136"/>
      <c r="AC5566" s="136"/>
    </row>
    <row r="5567" spans="2:29">
      <c r="B5567" s="136"/>
      <c r="E5567" s="136"/>
      <c r="H5567" s="136"/>
      <c r="K5567" s="136"/>
      <c r="O5567" s="136"/>
      <c r="T5567" s="136"/>
      <c r="W5567" s="136"/>
      <c r="Z5567" s="136"/>
      <c r="AC5567" s="136"/>
    </row>
    <row r="5568" spans="2:29">
      <c r="B5568" s="136"/>
      <c r="E5568" s="136"/>
      <c r="H5568" s="136"/>
      <c r="K5568" s="136"/>
      <c r="O5568" s="136"/>
      <c r="T5568" s="136"/>
      <c r="W5568" s="136"/>
      <c r="Z5568" s="136"/>
      <c r="AC5568" s="136"/>
    </row>
    <row r="5569" spans="2:29">
      <c r="B5569" s="136"/>
      <c r="E5569" s="136"/>
      <c r="H5569" s="136"/>
      <c r="K5569" s="136"/>
      <c r="O5569" s="136"/>
      <c r="T5569" s="136"/>
      <c r="W5569" s="136"/>
      <c r="Z5569" s="136"/>
      <c r="AC5569" s="136"/>
    </row>
    <row r="5570" spans="2:29">
      <c r="B5570" s="136"/>
      <c r="E5570" s="136"/>
      <c r="H5570" s="136"/>
      <c r="K5570" s="136"/>
      <c r="O5570" s="136"/>
      <c r="T5570" s="136"/>
      <c r="W5570" s="136"/>
      <c r="Z5570" s="136"/>
      <c r="AC5570" s="136"/>
    </row>
    <row r="5571" spans="2:29">
      <c r="B5571" s="136"/>
      <c r="E5571" s="136"/>
      <c r="H5571" s="136"/>
      <c r="K5571" s="136"/>
      <c r="O5571" s="136"/>
      <c r="T5571" s="136"/>
      <c r="W5571" s="136"/>
      <c r="Z5571" s="136"/>
      <c r="AC5571" s="136"/>
    </row>
    <row r="5572" spans="2:29">
      <c r="B5572" s="136"/>
      <c r="E5572" s="136"/>
      <c r="H5572" s="136"/>
      <c r="K5572" s="136"/>
      <c r="O5572" s="136"/>
      <c r="T5572" s="136"/>
      <c r="W5572" s="136"/>
      <c r="Z5572" s="136"/>
      <c r="AC5572" s="136"/>
    </row>
    <row r="5573" spans="2:29">
      <c r="B5573" s="136"/>
      <c r="E5573" s="136"/>
      <c r="H5573" s="136"/>
      <c r="K5573" s="136"/>
      <c r="O5573" s="136"/>
      <c r="T5573" s="136"/>
      <c r="W5573" s="136"/>
      <c r="Z5573" s="136"/>
      <c r="AC5573" s="136"/>
    </row>
    <row r="5574" spans="2:29">
      <c r="B5574" s="136"/>
      <c r="E5574" s="136"/>
      <c r="H5574" s="136"/>
      <c r="K5574" s="136"/>
      <c r="O5574" s="136"/>
      <c r="T5574" s="136"/>
      <c r="W5574" s="136"/>
      <c r="Z5574" s="136"/>
      <c r="AC5574" s="136"/>
    </row>
    <row r="5575" spans="2:29">
      <c r="B5575" s="136"/>
      <c r="E5575" s="136"/>
      <c r="H5575" s="136"/>
      <c r="K5575" s="136"/>
      <c r="O5575" s="136"/>
      <c r="T5575" s="136"/>
      <c r="W5575" s="136"/>
      <c r="Z5575" s="136"/>
      <c r="AC5575" s="136"/>
    </row>
    <row r="5576" spans="2:29">
      <c r="B5576" s="136"/>
      <c r="E5576" s="136"/>
      <c r="H5576" s="136"/>
      <c r="K5576" s="136"/>
      <c r="O5576" s="136"/>
      <c r="T5576" s="136"/>
      <c r="W5576" s="136"/>
      <c r="Z5576" s="136"/>
      <c r="AC5576" s="136"/>
    </row>
    <row r="5577" spans="2:29">
      <c r="B5577" s="136"/>
      <c r="E5577" s="136"/>
      <c r="H5577" s="136"/>
      <c r="K5577" s="136"/>
      <c r="O5577" s="136"/>
      <c r="T5577" s="136"/>
      <c r="W5577" s="136"/>
      <c r="Z5577" s="136"/>
      <c r="AC5577" s="136"/>
    </row>
    <row r="5578" spans="2:29">
      <c r="B5578" s="136"/>
      <c r="E5578" s="136"/>
      <c r="H5578" s="136"/>
      <c r="K5578" s="136"/>
      <c r="O5578" s="136"/>
      <c r="T5578" s="136"/>
      <c r="W5578" s="136"/>
      <c r="Z5578" s="136"/>
      <c r="AC5578" s="136"/>
    </row>
    <row r="5579" spans="2:29">
      <c r="B5579" s="136"/>
      <c r="E5579" s="136"/>
      <c r="H5579" s="136"/>
      <c r="K5579" s="136"/>
      <c r="O5579" s="136"/>
      <c r="T5579" s="136"/>
      <c r="W5579" s="136"/>
      <c r="Z5579" s="136"/>
      <c r="AC5579" s="136"/>
    </row>
    <row r="5580" spans="2:29">
      <c r="B5580" s="136"/>
      <c r="E5580" s="136"/>
      <c r="H5580" s="136"/>
      <c r="K5580" s="136"/>
      <c r="O5580" s="136"/>
      <c r="T5580" s="136"/>
      <c r="W5580" s="136"/>
      <c r="Z5580" s="136"/>
      <c r="AC5580" s="136"/>
    </row>
    <row r="5581" spans="2:29">
      <c r="B5581" s="136"/>
      <c r="E5581" s="136"/>
      <c r="H5581" s="136"/>
      <c r="K5581" s="136"/>
      <c r="O5581" s="136"/>
      <c r="T5581" s="136"/>
      <c r="W5581" s="136"/>
      <c r="Z5581" s="136"/>
      <c r="AC5581" s="136"/>
    </row>
    <row r="5582" spans="2:29">
      <c r="B5582" s="136"/>
      <c r="E5582" s="136"/>
      <c r="H5582" s="136"/>
      <c r="K5582" s="136"/>
      <c r="O5582" s="136"/>
      <c r="T5582" s="136"/>
      <c r="W5582" s="136"/>
      <c r="Z5582" s="136"/>
      <c r="AC5582" s="136"/>
    </row>
    <row r="5583" spans="2:29">
      <c r="B5583" s="136"/>
      <c r="E5583" s="136"/>
      <c r="H5583" s="136"/>
      <c r="K5583" s="136"/>
      <c r="O5583" s="136"/>
      <c r="T5583" s="136"/>
      <c r="W5583" s="136"/>
      <c r="Z5583" s="136"/>
      <c r="AC5583" s="136"/>
    </row>
    <row r="5584" spans="2:29">
      <c r="B5584" s="136"/>
      <c r="E5584" s="136"/>
      <c r="H5584" s="136"/>
      <c r="K5584" s="136"/>
      <c r="O5584" s="136"/>
      <c r="T5584" s="136"/>
      <c r="W5584" s="136"/>
      <c r="Z5584" s="136"/>
      <c r="AC5584" s="136"/>
    </row>
    <row r="5585" spans="2:29">
      <c r="B5585" s="136"/>
      <c r="E5585" s="136"/>
      <c r="H5585" s="136"/>
      <c r="K5585" s="136"/>
      <c r="O5585" s="136"/>
      <c r="T5585" s="136"/>
      <c r="W5585" s="136"/>
      <c r="Z5585" s="136"/>
      <c r="AC5585" s="136"/>
    </row>
    <row r="5586" spans="2:29">
      <c r="B5586" s="136"/>
      <c r="E5586" s="136"/>
      <c r="H5586" s="136"/>
      <c r="K5586" s="136"/>
      <c r="O5586" s="136"/>
      <c r="T5586" s="136"/>
      <c r="W5586" s="136"/>
      <c r="Z5586" s="136"/>
      <c r="AC5586" s="136"/>
    </row>
    <row r="5587" spans="2:29">
      <c r="B5587" s="136"/>
      <c r="E5587" s="136"/>
      <c r="H5587" s="136"/>
      <c r="K5587" s="136"/>
      <c r="O5587" s="136"/>
      <c r="T5587" s="136"/>
      <c r="W5587" s="136"/>
      <c r="Z5587" s="136"/>
      <c r="AC5587" s="136"/>
    </row>
    <row r="5588" spans="2:29">
      <c r="B5588" s="136"/>
      <c r="E5588" s="136"/>
      <c r="H5588" s="136"/>
      <c r="K5588" s="136"/>
      <c r="O5588" s="136"/>
      <c r="T5588" s="136"/>
      <c r="W5588" s="136"/>
      <c r="Z5588" s="136"/>
      <c r="AC5588" s="136"/>
    </row>
    <row r="5589" spans="2:29">
      <c r="B5589" s="136"/>
      <c r="E5589" s="136"/>
      <c r="H5589" s="136"/>
      <c r="K5589" s="136"/>
      <c r="O5589" s="136"/>
      <c r="T5589" s="136"/>
      <c r="W5589" s="136"/>
      <c r="Z5589" s="136"/>
      <c r="AC5589" s="136"/>
    </row>
    <row r="5590" spans="2:29">
      <c r="B5590" s="136"/>
      <c r="E5590" s="136"/>
      <c r="H5590" s="136"/>
      <c r="K5590" s="136"/>
      <c r="O5590" s="136"/>
      <c r="T5590" s="136"/>
      <c r="W5590" s="136"/>
      <c r="Z5590" s="136"/>
      <c r="AC5590" s="136"/>
    </row>
    <row r="5591" spans="2:29">
      <c r="B5591" s="136"/>
      <c r="E5591" s="136"/>
      <c r="H5591" s="136"/>
      <c r="K5591" s="136"/>
      <c r="O5591" s="136"/>
      <c r="T5591" s="136"/>
      <c r="W5591" s="136"/>
      <c r="Z5591" s="136"/>
      <c r="AC5591" s="136"/>
    </row>
    <row r="5592" spans="2:29">
      <c r="B5592" s="136"/>
      <c r="E5592" s="136"/>
      <c r="H5592" s="136"/>
      <c r="K5592" s="136"/>
      <c r="O5592" s="136"/>
      <c r="T5592" s="136"/>
      <c r="W5592" s="136"/>
      <c r="Z5592" s="136"/>
      <c r="AC5592" s="136"/>
    </row>
    <row r="5593" spans="2:29">
      <c r="B5593" s="136"/>
      <c r="E5593" s="136"/>
      <c r="H5593" s="136"/>
      <c r="K5593" s="136"/>
      <c r="O5593" s="136"/>
      <c r="T5593" s="136"/>
      <c r="W5593" s="136"/>
      <c r="Z5593" s="136"/>
      <c r="AC5593" s="136"/>
    </row>
    <row r="5594" spans="2:29">
      <c r="B5594" s="136"/>
      <c r="E5594" s="136"/>
      <c r="H5594" s="136"/>
      <c r="K5594" s="136"/>
      <c r="O5594" s="136"/>
      <c r="T5594" s="136"/>
      <c r="W5594" s="136"/>
      <c r="Z5594" s="136"/>
      <c r="AC5594" s="136"/>
    </row>
    <row r="5595" spans="2:29">
      <c r="B5595" s="136"/>
      <c r="E5595" s="136"/>
      <c r="H5595" s="136"/>
      <c r="K5595" s="136"/>
      <c r="O5595" s="136"/>
      <c r="T5595" s="136"/>
      <c r="W5595" s="136"/>
      <c r="Z5595" s="136"/>
      <c r="AC5595" s="136"/>
    </row>
    <row r="5596" spans="2:29">
      <c r="B5596" s="136"/>
      <c r="E5596" s="136"/>
      <c r="H5596" s="136"/>
      <c r="K5596" s="136"/>
      <c r="O5596" s="136"/>
      <c r="T5596" s="136"/>
      <c r="W5596" s="136"/>
      <c r="Z5596" s="136"/>
      <c r="AC5596" s="136"/>
    </row>
    <row r="5597" spans="2:29">
      <c r="B5597" s="136"/>
      <c r="E5597" s="136"/>
      <c r="H5597" s="136"/>
      <c r="K5597" s="136"/>
      <c r="O5597" s="136"/>
      <c r="T5597" s="136"/>
      <c r="W5597" s="136"/>
      <c r="Z5597" s="136"/>
      <c r="AC5597" s="136"/>
    </row>
    <row r="5598" spans="2:29">
      <c r="B5598" s="136"/>
      <c r="E5598" s="136"/>
      <c r="H5598" s="136"/>
      <c r="K5598" s="136"/>
      <c r="O5598" s="136"/>
      <c r="T5598" s="136"/>
      <c r="W5598" s="136"/>
      <c r="Z5598" s="136"/>
      <c r="AC5598" s="136"/>
    </row>
    <row r="5599" spans="2:29">
      <c r="B5599" s="136"/>
      <c r="E5599" s="136"/>
      <c r="H5599" s="136"/>
      <c r="K5599" s="136"/>
      <c r="O5599" s="136"/>
      <c r="T5599" s="136"/>
      <c r="W5599" s="136"/>
      <c r="Z5599" s="136"/>
      <c r="AC5599" s="136"/>
    </row>
    <row r="5600" spans="2:29">
      <c r="B5600" s="136"/>
      <c r="E5600" s="136"/>
      <c r="H5600" s="136"/>
      <c r="K5600" s="136"/>
      <c r="O5600" s="136"/>
      <c r="T5600" s="136"/>
      <c r="W5600" s="136"/>
      <c r="Z5600" s="136"/>
      <c r="AC5600" s="136"/>
    </row>
    <row r="5601" spans="2:29">
      <c r="B5601" s="136"/>
      <c r="E5601" s="136"/>
      <c r="H5601" s="136"/>
      <c r="K5601" s="136"/>
      <c r="O5601" s="136"/>
      <c r="T5601" s="136"/>
      <c r="W5601" s="136"/>
      <c r="Z5601" s="136"/>
      <c r="AC5601" s="136"/>
    </row>
    <row r="5602" spans="2:29">
      <c r="B5602" s="136"/>
      <c r="E5602" s="136"/>
      <c r="H5602" s="136"/>
      <c r="K5602" s="136"/>
      <c r="O5602" s="136"/>
      <c r="T5602" s="136"/>
      <c r="W5602" s="136"/>
      <c r="Z5602" s="136"/>
      <c r="AC5602" s="136"/>
    </row>
    <row r="5603" spans="2:29">
      <c r="B5603" s="136"/>
      <c r="E5603" s="136"/>
      <c r="H5603" s="136"/>
      <c r="K5603" s="136"/>
      <c r="O5603" s="136"/>
      <c r="T5603" s="136"/>
      <c r="W5603" s="136"/>
      <c r="Z5603" s="136"/>
      <c r="AC5603" s="136"/>
    </row>
    <row r="5604" spans="2:29">
      <c r="B5604" s="136"/>
      <c r="E5604" s="136"/>
      <c r="H5604" s="136"/>
      <c r="K5604" s="136"/>
      <c r="O5604" s="136"/>
      <c r="T5604" s="136"/>
      <c r="W5604" s="136"/>
      <c r="Z5604" s="136"/>
      <c r="AC5604" s="136"/>
    </row>
    <row r="5605" spans="2:29">
      <c r="B5605" s="136"/>
      <c r="E5605" s="136"/>
      <c r="H5605" s="136"/>
      <c r="K5605" s="136"/>
      <c r="O5605" s="136"/>
      <c r="T5605" s="136"/>
      <c r="W5605" s="136"/>
      <c r="Z5605" s="136"/>
      <c r="AC5605" s="136"/>
    </row>
    <row r="5606" spans="2:29">
      <c r="B5606" s="136"/>
      <c r="E5606" s="136"/>
      <c r="H5606" s="136"/>
      <c r="K5606" s="136"/>
      <c r="O5606" s="136"/>
      <c r="T5606" s="136"/>
      <c r="W5606" s="136"/>
      <c r="Z5606" s="136"/>
      <c r="AC5606" s="136"/>
    </row>
    <row r="5607" spans="2:29">
      <c r="B5607" s="136"/>
      <c r="E5607" s="136"/>
      <c r="H5607" s="136"/>
      <c r="K5607" s="136"/>
      <c r="O5607" s="136"/>
      <c r="T5607" s="136"/>
      <c r="W5607" s="136"/>
      <c r="Z5607" s="136"/>
      <c r="AC5607" s="136"/>
    </row>
    <row r="5608" spans="2:29">
      <c r="B5608" s="136"/>
      <c r="E5608" s="136"/>
      <c r="H5608" s="136"/>
      <c r="K5608" s="136"/>
      <c r="O5608" s="136"/>
      <c r="T5608" s="136"/>
      <c r="W5608" s="136"/>
      <c r="Z5608" s="136"/>
      <c r="AC5608" s="136"/>
    </row>
    <row r="5609" spans="2:29">
      <c r="B5609" s="136"/>
      <c r="E5609" s="136"/>
      <c r="H5609" s="136"/>
      <c r="K5609" s="136"/>
      <c r="O5609" s="136"/>
      <c r="T5609" s="136"/>
      <c r="W5609" s="136"/>
      <c r="Z5609" s="136"/>
      <c r="AC5609" s="136"/>
    </row>
    <row r="5610" spans="2:29">
      <c r="B5610" s="136"/>
      <c r="E5610" s="136"/>
      <c r="H5610" s="136"/>
      <c r="K5610" s="136"/>
      <c r="O5610" s="136"/>
      <c r="T5610" s="136"/>
      <c r="W5610" s="136"/>
      <c r="Z5610" s="136"/>
      <c r="AC5610" s="136"/>
    </row>
    <row r="5611" spans="2:29">
      <c r="B5611" s="136"/>
      <c r="E5611" s="136"/>
      <c r="H5611" s="136"/>
      <c r="K5611" s="136"/>
      <c r="O5611" s="136"/>
      <c r="T5611" s="136"/>
      <c r="W5611" s="136"/>
      <c r="Z5611" s="136"/>
      <c r="AC5611" s="136"/>
    </row>
    <row r="5612" spans="2:29">
      <c r="B5612" s="136"/>
      <c r="E5612" s="136"/>
      <c r="H5612" s="136"/>
      <c r="K5612" s="136"/>
      <c r="O5612" s="136"/>
      <c r="T5612" s="136"/>
      <c r="W5612" s="136"/>
      <c r="Z5612" s="136"/>
      <c r="AC5612" s="136"/>
    </row>
    <row r="5613" spans="2:29">
      <c r="B5613" s="136"/>
      <c r="E5613" s="136"/>
      <c r="H5613" s="136"/>
      <c r="K5613" s="136"/>
      <c r="O5613" s="136"/>
      <c r="T5613" s="136"/>
      <c r="W5613" s="136"/>
      <c r="Z5613" s="136"/>
      <c r="AC5613" s="136"/>
    </row>
    <row r="5614" spans="2:29">
      <c r="B5614" s="136"/>
      <c r="E5614" s="136"/>
      <c r="H5614" s="136"/>
      <c r="K5614" s="136"/>
      <c r="O5614" s="136"/>
      <c r="T5614" s="136"/>
      <c r="W5614" s="136"/>
      <c r="Z5614" s="136"/>
      <c r="AC5614" s="136"/>
    </row>
    <row r="5615" spans="2:29">
      <c r="B5615" s="136"/>
      <c r="E5615" s="136"/>
      <c r="H5615" s="136"/>
      <c r="K5615" s="136"/>
      <c r="O5615" s="136"/>
      <c r="T5615" s="136"/>
      <c r="W5615" s="136"/>
      <c r="Z5615" s="136"/>
      <c r="AC5615" s="136"/>
    </row>
    <row r="5616" spans="2:29">
      <c r="B5616" s="136"/>
      <c r="E5616" s="136"/>
      <c r="H5616" s="136"/>
      <c r="K5616" s="136"/>
      <c r="O5616" s="136"/>
      <c r="T5616" s="136"/>
      <c r="W5616" s="136"/>
      <c r="Z5616" s="136"/>
      <c r="AC5616" s="136"/>
    </row>
    <row r="5617" spans="2:29">
      <c r="B5617" s="136"/>
      <c r="E5617" s="136"/>
      <c r="H5617" s="136"/>
      <c r="K5617" s="136"/>
      <c r="O5617" s="136"/>
      <c r="T5617" s="136"/>
      <c r="W5617" s="136"/>
      <c r="Z5617" s="136"/>
      <c r="AC5617" s="136"/>
    </row>
    <row r="5618" spans="2:29">
      <c r="B5618" s="136"/>
      <c r="E5618" s="136"/>
      <c r="H5618" s="136"/>
      <c r="K5618" s="136"/>
      <c r="O5618" s="136"/>
      <c r="T5618" s="136"/>
      <c r="W5618" s="136"/>
      <c r="Z5618" s="136"/>
      <c r="AC5618" s="136"/>
    </row>
    <row r="5619" spans="2:29">
      <c r="B5619" s="136"/>
      <c r="E5619" s="136"/>
      <c r="H5619" s="136"/>
      <c r="K5619" s="136"/>
      <c r="O5619" s="136"/>
      <c r="T5619" s="136"/>
      <c r="W5619" s="136"/>
      <c r="Z5619" s="136"/>
      <c r="AC5619" s="136"/>
    </row>
    <row r="5620" spans="2:29">
      <c r="B5620" s="136"/>
      <c r="E5620" s="136"/>
      <c r="H5620" s="136"/>
      <c r="K5620" s="136"/>
      <c r="O5620" s="136"/>
      <c r="T5620" s="136"/>
      <c r="W5620" s="136"/>
      <c r="Z5620" s="136"/>
      <c r="AC5620" s="136"/>
    </row>
    <row r="5621" spans="2:29">
      <c r="B5621" s="136"/>
      <c r="E5621" s="136"/>
      <c r="H5621" s="136"/>
      <c r="K5621" s="136"/>
      <c r="O5621" s="136"/>
      <c r="T5621" s="136"/>
      <c r="W5621" s="136"/>
      <c r="Z5621" s="136"/>
      <c r="AC5621" s="136"/>
    </row>
    <row r="5622" spans="2:29">
      <c r="B5622" s="136"/>
      <c r="E5622" s="136"/>
      <c r="H5622" s="136"/>
      <c r="K5622" s="136"/>
      <c r="O5622" s="136"/>
      <c r="T5622" s="136"/>
      <c r="W5622" s="136"/>
      <c r="Z5622" s="136"/>
      <c r="AC5622" s="136"/>
    </row>
    <row r="5623" spans="2:29">
      <c r="B5623" s="136"/>
      <c r="E5623" s="136"/>
      <c r="H5623" s="136"/>
      <c r="K5623" s="136"/>
      <c r="O5623" s="136"/>
      <c r="T5623" s="136"/>
      <c r="W5623" s="136"/>
      <c r="Z5623" s="136"/>
      <c r="AC5623" s="136"/>
    </row>
    <row r="5624" spans="2:29">
      <c r="B5624" s="136"/>
      <c r="E5624" s="136"/>
      <c r="H5624" s="136"/>
      <c r="K5624" s="136"/>
      <c r="O5624" s="136"/>
      <c r="T5624" s="136"/>
      <c r="W5624" s="136"/>
      <c r="Z5624" s="136"/>
      <c r="AC5624" s="136"/>
    </row>
    <row r="5625" spans="2:29">
      <c r="B5625" s="136"/>
      <c r="E5625" s="136"/>
      <c r="H5625" s="136"/>
      <c r="K5625" s="136"/>
      <c r="O5625" s="136"/>
      <c r="T5625" s="136"/>
      <c r="W5625" s="136"/>
      <c r="Z5625" s="136"/>
      <c r="AC5625" s="136"/>
    </row>
    <row r="5626" spans="2:29">
      <c r="B5626" s="136"/>
      <c r="E5626" s="136"/>
      <c r="H5626" s="136"/>
      <c r="K5626" s="136"/>
      <c r="O5626" s="136"/>
      <c r="T5626" s="136"/>
      <c r="W5626" s="136"/>
      <c r="Z5626" s="136"/>
      <c r="AC5626" s="136"/>
    </row>
    <row r="5627" spans="2:29">
      <c r="B5627" s="136"/>
      <c r="E5627" s="136"/>
      <c r="H5627" s="136"/>
      <c r="K5627" s="136"/>
      <c r="O5627" s="136"/>
      <c r="T5627" s="136"/>
      <c r="W5627" s="136"/>
      <c r="Z5627" s="136"/>
      <c r="AC5627" s="136"/>
    </row>
    <row r="5628" spans="2:29">
      <c r="B5628" s="136"/>
      <c r="E5628" s="136"/>
      <c r="H5628" s="136"/>
      <c r="K5628" s="136"/>
      <c r="O5628" s="136"/>
      <c r="T5628" s="136"/>
      <c r="W5628" s="136"/>
      <c r="Z5628" s="136"/>
      <c r="AC5628" s="136"/>
    </row>
    <row r="5629" spans="2:29">
      <c r="B5629" s="136"/>
      <c r="E5629" s="136"/>
      <c r="H5629" s="136"/>
      <c r="K5629" s="136"/>
      <c r="O5629" s="136"/>
      <c r="T5629" s="136"/>
      <c r="W5629" s="136"/>
      <c r="Z5629" s="136"/>
      <c r="AC5629" s="136"/>
    </row>
    <row r="5630" spans="2:29">
      <c r="B5630" s="136"/>
      <c r="E5630" s="136"/>
      <c r="H5630" s="136"/>
      <c r="K5630" s="136"/>
      <c r="O5630" s="136"/>
      <c r="T5630" s="136"/>
      <c r="W5630" s="136"/>
      <c r="Z5630" s="136"/>
      <c r="AC5630" s="136"/>
    </row>
    <row r="5631" spans="2:29">
      <c r="B5631" s="136"/>
      <c r="E5631" s="136"/>
      <c r="H5631" s="136"/>
      <c r="K5631" s="136"/>
      <c r="O5631" s="136"/>
      <c r="T5631" s="136"/>
      <c r="W5631" s="136"/>
      <c r="Z5631" s="136"/>
      <c r="AC5631" s="136"/>
    </row>
    <row r="5632" spans="2:29">
      <c r="B5632" s="136"/>
      <c r="E5632" s="136"/>
      <c r="H5632" s="136"/>
      <c r="K5632" s="136"/>
      <c r="O5632" s="136"/>
      <c r="T5632" s="136"/>
      <c r="W5632" s="136"/>
      <c r="Z5632" s="136"/>
      <c r="AC5632" s="136"/>
    </row>
    <row r="5633" spans="2:29">
      <c r="B5633" s="136"/>
      <c r="E5633" s="136"/>
      <c r="H5633" s="136"/>
      <c r="K5633" s="136"/>
      <c r="O5633" s="136"/>
      <c r="T5633" s="136"/>
      <c r="W5633" s="136"/>
      <c r="Z5633" s="136"/>
      <c r="AC5633" s="136"/>
    </row>
    <row r="5634" spans="2:29">
      <c r="B5634" s="136"/>
      <c r="E5634" s="136"/>
      <c r="H5634" s="136"/>
      <c r="K5634" s="136"/>
      <c r="O5634" s="136"/>
      <c r="T5634" s="136"/>
      <c r="W5634" s="136"/>
      <c r="Z5634" s="136"/>
      <c r="AC5634" s="136"/>
    </row>
    <row r="5635" spans="2:29">
      <c r="B5635" s="136"/>
      <c r="E5635" s="136"/>
      <c r="H5635" s="136"/>
      <c r="K5635" s="136"/>
      <c r="O5635" s="136"/>
      <c r="T5635" s="136"/>
      <c r="W5635" s="136"/>
      <c r="Z5635" s="136"/>
      <c r="AC5635" s="136"/>
    </row>
    <row r="5636" spans="2:29">
      <c r="B5636" s="136"/>
      <c r="E5636" s="136"/>
      <c r="H5636" s="136"/>
      <c r="K5636" s="136"/>
      <c r="O5636" s="136"/>
      <c r="T5636" s="136"/>
      <c r="W5636" s="136"/>
      <c r="Z5636" s="136"/>
      <c r="AC5636" s="136"/>
    </row>
    <row r="5637" spans="2:29">
      <c r="B5637" s="136"/>
      <c r="E5637" s="136"/>
      <c r="H5637" s="136"/>
      <c r="K5637" s="136"/>
      <c r="O5637" s="136"/>
      <c r="T5637" s="136"/>
      <c r="W5637" s="136"/>
      <c r="Z5637" s="136"/>
      <c r="AC5637" s="136"/>
    </row>
    <row r="5638" spans="2:29">
      <c r="B5638" s="136"/>
      <c r="E5638" s="136"/>
      <c r="H5638" s="136"/>
      <c r="K5638" s="136"/>
      <c r="O5638" s="136"/>
      <c r="T5638" s="136"/>
      <c r="W5638" s="136"/>
      <c r="Z5638" s="136"/>
      <c r="AC5638" s="136"/>
    </row>
    <row r="5639" spans="2:29">
      <c r="B5639" s="136"/>
      <c r="E5639" s="136"/>
      <c r="H5639" s="136"/>
      <c r="K5639" s="136"/>
      <c r="O5639" s="136"/>
      <c r="T5639" s="136"/>
      <c r="W5639" s="136"/>
      <c r="Z5639" s="136"/>
      <c r="AC5639" s="136"/>
    </row>
    <row r="5640" spans="2:29">
      <c r="B5640" s="136"/>
      <c r="E5640" s="136"/>
      <c r="H5640" s="136"/>
      <c r="K5640" s="136"/>
      <c r="O5640" s="136"/>
      <c r="T5640" s="136"/>
      <c r="W5640" s="136"/>
      <c r="Z5640" s="136"/>
      <c r="AC5640" s="136"/>
    </row>
    <row r="5641" spans="2:29">
      <c r="B5641" s="136"/>
      <c r="E5641" s="136"/>
      <c r="H5641" s="136"/>
      <c r="K5641" s="136"/>
      <c r="O5641" s="136"/>
      <c r="T5641" s="136"/>
      <c r="W5641" s="136"/>
      <c r="Z5641" s="136"/>
      <c r="AC5641" s="136"/>
    </row>
    <row r="5642" spans="2:29">
      <c r="B5642" s="136"/>
      <c r="E5642" s="136"/>
      <c r="H5642" s="136"/>
      <c r="K5642" s="136"/>
      <c r="O5642" s="136"/>
      <c r="T5642" s="136"/>
      <c r="W5642" s="136"/>
      <c r="Z5642" s="136"/>
      <c r="AC5642" s="136"/>
    </row>
    <row r="5643" spans="2:29">
      <c r="B5643" s="136"/>
      <c r="E5643" s="136"/>
      <c r="H5643" s="136"/>
      <c r="K5643" s="136"/>
      <c r="O5643" s="136"/>
      <c r="T5643" s="136"/>
      <c r="W5643" s="136"/>
      <c r="Z5643" s="136"/>
      <c r="AC5643" s="136"/>
    </row>
    <row r="5644" spans="2:29">
      <c r="B5644" s="136"/>
      <c r="E5644" s="136"/>
      <c r="H5644" s="136"/>
      <c r="K5644" s="136"/>
      <c r="O5644" s="136"/>
      <c r="T5644" s="136"/>
      <c r="W5644" s="136"/>
      <c r="Z5644" s="136"/>
      <c r="AC5644" s="136"/>
    </row>
    <row r="5645" spans="2:29">
      <c r="B5645" s="136"/>
      <c r="E5645" s="136"/>
      <c r="H5645" s="136"/>
      <c r="K5645" s="136"/>
      <c r="O5645" s="136"/>
      <c r="T5645" s="136"/>
      <c r="W5645" s="136"/>
      <c r="Z5645" s="136"/>
      <c r="AC5645" s="136"/>
    </row>
    <row r="5646" spans="2:29">
      <c r="B5646" s="136"/>
      <c r="E5646" s="136"/>
      <c r="H5646" s="136"/>
      <c r="K5646" s="136"/>
      <c r="O5646" s="136"/>
      <c r="T5646" s="136"/>
      <c r="W5646" s="136"/>
      <c r="Z5646" s="136"/>
      <c r="AC5646" s="136"/>
    </row>
    <row r="5647" spans="2:29">
      <c r="B5647" s="136"/>
      <c r="E5647" s="136"/>
      <c r="H5647" s="136"/>
      <c r="K5647" s="136"/>
      <c r="O5647" s="136"/>
      <c r="T5647" s="136"/>
      <c r="W5647" s="136"/>
      <c r="Z5647" s="136"/>
      <c r="AC5647" s="136"/>
    </row>
    <row r="5648" spans="2:29">
      <c r="B5648" s="136"/>
      <c r="E5648" s="136"/>
      <c r="H5648" s="136"/>
      <c r="K5648" s="136"/>
      <c r="O5648" s="136"/>
      <c r="T5648" s="136"/>
      <c r="W5648" s="136"/>
      <c r="Z5648" s="136"/>
      <c r="AC5648" s="136"/>
    </row>
    <row r="5649" spans="2:29">
      <c r="B5649" s="136"/>
      <c r="E5649" s="136"/>
      <c r="H5649" s="136"/>
      <c r="K5649" s="136"/>
      <c r="O5649" s="136"/>
      <c r="T5649" s="136"/>
      <c r="W5649" s="136"/>
      <c r="Z5649" s="136"/>
      <c r="AC5649" s="136"/>
    </row>
    <row r="5650" spans="2:29">
      <c r="B5650" s="136"/>
      <c r="E5650" s="136"/>
      <c r="H5650" s="136"/>
      <c r="K5650" s="136"/>
      <c r="O5650" s="136"/>
      <c r="T5650" s="136"/>
      <c r="W5650" s="136"/>
      <c r="Z5650" s="136"/>
      <c r="AC5650" s="136"/>
    </row>
    <row r="5651" spans="2:29">
      <c r="B5651" s="136"/>
      <c r="E5651" s="136"/>
      <c r="H5651" s="136"/>
      <c r="K5651" s="136"/>
      <c r="O5651" s="136"/>
      <c r="T5651" s="136"/>
      <c r="W5651" s="136"/>
      <c r="Z5651" s="136"/>
      <c r="AC5651" s="136"/>
    </row>
    <row r="5652" spans="2:29">
      <c r="B5652" s="136"/>
      <c r="E5652" s="136"/>
      <c r="H5652" s="136"/>
      <c r="K5652" s="136"/>
      <c r="O5652" s="136"/>
      <c r="T5652" s="136"/>
      <c r="W5652" s="136"/>
      <c r="Z5652" s="136"/>
      <c r="AC5652" s="136"/>
    </row>
    <row r="5653" spans="2:29">
      <c r="B5653" s="136"/>
      <c r="E5653" s="136"/>
      <c r="H5653" s="136"/>
      <c r="K5653" s="136"/>
      <c r="O5653" s="136"/>
      <c r="T5653" s="136"/>
      <c r="W5653" s="136"/>
      <c r="Z5653" s="136"/>
      <c r="AC5653" s="136"/>
    </row>
    <row r="5654" spans="2:29">
      <c r="B5654" s="136"/>
      <c r="E5654" s="136"/>
      <c r="H5654" s="136"/>
      <c r="K5654" s="136"/>
      <c r="O5654" s="136"/>
      <c r="T5654" s="136"/>
      <c r="W5654" s="136"/>
      <c r="Z5654" s="136"/>
      <c r="AC5654" s="136"/>
    </row>
    <row r="5655" spans="2:29">
      <c r="B5655" s="136"/>
      <c r="E5655" s="136"/>
      <c r="H5655" s="136"/>
      <c r="K5655" s="136"/>
      <c r="O5655" s="136"/>
      <c r="T5655" s="136"/>
      <c r="W5655" s="136"/>
      <c r="Z5655" s="136"/>
      <c r="AC5655" s="136"/>
    </row>
    <row r="5656" spans="2:29">
      <c r="B5656" s="136"/>
      <c r="E5656" s="136"/>
      <c r="H5656" s="136"/>
      <c r="K5656" s="136"/>
      <c r="O5656" s="136"/>
      <c r="T5656" s="136"/>
      <c r="W5656" s="136"/>
      <c r="Z5656" s="136"/>
      <c r="AC5656" s="136"/>
    </row>
    <row r="5657" spans="2:29">
      <c r="B5657" s="136"/>
      <c r="E5657" s="136"/>
      <c r="H5657" s="136"/>
      <c r="K5657" s="136"/>
      <c r="O5657" s="136"/>
      <c r="T5657" s="136"/>
      <c r="W5657" s="136"/>
      <c r="Z5657" s="136"/>
      <c r="AC5657" s="136"/>
    </row>
    <row r="5658" spans="2:29">
      <c r="B5658" s="136"/>
      <c r="E5658" s="136"/>
      <c r="H5658" s="136"/>
      <c r="K5658" s="136"/>
      <c r="O5658" s="136"/>
      <c r="T5658" s="136"/>
      <c r="W5658" s="136"/>
      <c r="Z5658" s="136"/>
      <c r="AC5658" s="136"/>
    </row>
    <row r="5659" spans="2:29">
      <c r="B5659" s="136"/>
      <c r="E5659" s="136"/>
      <c r="H5659" s="136"/>
      <c r="K5659" s="136"/>
      <c r="O5659" s="136"/>
      <c r="T5659" s="136"/>
      <c r="W5659" s="136"/>
      <c r="Z5659" s="136"/>
      <c r="AC5659" s="136"/>
    </row>
    <row r="5660" spans="2:29">
      <c r="B5660" s="136"/>
      <c r="E5660" s="136"/>
      <c r="H5660" s="136"/>
      <c r="K5660" s="136"/>
      <c r="O5660" s="136"/>
      <c r="T5660" s="136"/>
      <c r="W5660" s="136"/>
      <c r="Z5660" s="136"/>
      <c r="AC5660" s="136"/>
    </row>
    <row r="5661" spans="2:29">
      <c r="B5661" s="136"/>
      <c r="E5661" s="136"/>
      <c r="H5661" s="136"/>
      <c r="K5661" s="136"/>
      <c r="O5661" s="136"/>
      <c r="T5661" s="136"/>
      <c r="W5661" s="136"/>
      <c r="Z5661" s="136"/>
      <c r="AC5661" s="136"/>
    </row>
    <row r="5662" spans="2:29">
      <c r="B5662" s="136"/>
      <c r="E5662" s="136"/>
      <c r="H5662" s="136"/>
      <c r="K5662" s="136"/>
      <c r="O5662" s="136"/>
      <c r="T5662" s="136"/>
      <c r="W5662" s="136"/>
      <c r="Z5662" s="136"/>
      <c r="AC5662" s="136"/>
    </row>
    <row r="5663" spans="2:29">
      <c r="B5663" s="136"/>
      <c r="E5663" s="136"/>
      <c r="H5663" s="136"/>
      <c r="K5663" s="136"/>
      <c r="O5663" s="136"/>
      <c r="T5663" s="136"/>
      <c r="W5663" s="136"/>
      <c r="Z5663" s="136"/>
      <c r="AC5663" s="136"/>
    </row>
    <row r="5664" spans="2:29">
      <c r="B5664" s="136"/>
      <c r="E5664" s="136"/>
      <c r="H5664" s="136"/>
      <c r="K5664" s="136"/>
      <c r="O5664" s="136"/>
      <c r="T5664" s="136"/>
      <c r="W5664" s="136"/>
      <c r="Z5664" s="136"/>
      <c r="AC5664" s="136"/>
    </row>
    <row r="5665" spans="2:29">
      <c r="B5665" s="136"/>
      <c r="E5665" s="136"/>
      <c r="H5665" s="136"/>
      <c r="K5665" s="136"/>
      <c r="O5665" s="136"/>
      <c r="T5665" s="136"/>
      <c r="W5665" s="136"/>
      <c r="Z5665" s="136"/>
      <c r="AC5665" s="136"/>
    </row>
    <row r="5666" spans="2:29">
      <c r="B5666" s="136"/>
      <c r="E5666" s="136"/>
      <c r="H5666" s="136"/>
      <c r="K5666" s="136"/>
      <c r="O5666" s="136"/>
      <c r="T5666" s="136"/>
      <c r="W5666" s="136"/>
      <c r="Z5666" s="136"/>
      <c r="AC5666" s="136"/>
    </row>
    <row r="5667" spans="2:29">
      <c r="B5667" s="136"/>
      <c r="E5667" s="136"/>
      <c r="H5667" s="136"/>
      <c r="K5667" s="136"/>
      <c r="O5667" s="136"/>
      <c r="T5667" s="136"/>
      <c r="W5667" s="136"/>
      <c r="Z5667" s="136"/>
      <c r="AC5667" s="136"/>
    </row>
    <row r="5668" spans="2:29">
      <c r="B5668" s="136"/>
      <c r="E5668" s="136"/>
      <c r="H5668" s="136"/>
      <c r="K5668" s="136"/>
      <c r="O5668" s="136"/>
      <c r="T5668" s="136"/>
      <c r="W5668" s="136"/>
      <c r="Z5668" s="136"/>
      <c r="AC5668" s="136"/>
    </row>
    <row r="5669" spans="2:29">
      <c r="B5669" s="136"/>
      <c r="E5669" s="136"/>
      <c r="H5669" s="136"/>
      <c r="K5669" s="136"/>
      <c r="O5669" s="136"/>
      <c r="T5669" s="136"/>
      <c r="W5669" s="136"/>
      <c r="Z5669" s="136"/>
      <c r="AC5669" s="136"/>
    </row>
    <row r="5670" spans="2:29">
      <c r="B5670" s="136"/>
      <c r="E5670" s="136"/>
      <c r="H5670" s="136"/>
      <c r="K5670" s="136"/>
      <c r="O5670" s="136"/>
      <c r="T5670" s="136"/>
      <c r="W5670" s="136"/>
      <c r="Z5670" s="136"/>
      <c r="AC5670" s="136"/>
    </row>
    <row r="5671" spans="2:29">
      <c r="B5671" s="136"/>
      <c r="E5671" s="136"/>
      <c r="H5671" s="136"/>
      <c r="K5671" s="136"/>
      <c r="O5671" s="136"/>
      <c r="T5671" s="136"/>
      <c r="W5671" s="136"/>
      <c r="Z5671" s="136"/>
      <c r="AC5671" s="136"/>
    </row>
    <row r="5672" spans="2:29">
      <c r="B5672" s="136"/>
      <c r="E5672" s="136"/>
      <c r="H5672" s="136"/>
      <c r="K5672" s="136"/>
      <c r="O5672" s="136"/>
      <c r="T5672" s="136"/>
      <c r="W5672" s="136"/>
      <c r="Z5672" s="136"/>
      <c r="AC5672" s="136"/>
    </row>
    <row r="5673" spans="2:29">
      <c r="B5673" s="136"/>
      <c r="E5673" s="136"/>
      <c r="H5673" s="136"/>
      <c r="K5673" s="136"/>
      <c r="O5673" s="136"/>
      <c r="T5673" s="136"/>
      <c r="W5673" s="136"/>
      <c r="Z5673" s="136"/>
      <c r="AC5673" s="136"/>
    </row>
    <row r="5674" spans="2:29">
      <c r="B5674" s="136"/>
      <c r="E5674" s="136"/>
      <c r="H5674" s="136"/>
      <c r="K5674" s="136"/>
      <c r="O5674" s="136"/>
      <c r="T5674" s="136"/>
      <c r="W5674" s="136"/>
      <c r="Z5674" s="136"/>
      <c r="AC5674" s="136"/>
    </row>
    <row r="5675" spans="2:29">
      <c r="B5675" s="136"/>
      <c r="E5675" s="136"/>
      <c r="H5675" s="136"/>
      <c r="K5675" s="136"/>
      <c r="O5675" s="136"/>
      <c r="T5675" s="136"/>
      <c r="W5675" s="136"/>
      <c r="Z5675" s="136"/>
      <c r="AC5675" s="136"/>
    </row>
    <row r="5676" spans="2:29">
      <c r="B5676" s="136"/>
      <c r="E5676" s="136"/>
      <c r="H5676" s="136"/>
      <c r="K5676" s="136"/>
      <c r="O5676" s="136"/>
      <c r="T5676" s="136"/>
      <c r="W5676" s="136"/>
      <c r="Z5676" s="136"/>
      <c r="AC5676" s="136"/>
    </row>
    <row r="5677" spans="2:29">
      <c r="B5677" s="136"/>
      <c r="E5677" s="136"/>
      <c r="H5677" s="136"/>
      <c r="K5677" s="136"/>
      <c r="O5677" s="136"/>
      <c r="T5677" s="136"/>
      <c r="W5677" s="136"/>
      <c r="Z5677" s="136"/>
      <c r="AC5677" s="136"/>
    </row>
    <row r="5678" spans="2:29">
      <c r="B5678" s="136"/>
      <c r="E5678" s="136"/>
      <c r="H5678" s="136"/>
      <c r="K5678" s="136"/>
      <c r="O5678" s="136"/>
      <c r="T5678" s="136"/>
      <c r="W5678" s="136"/>
      <c r="Z5678" s="136"/>
      <c r="AC5678" s="136"/>
    </row>
    <row r="5679" spans="2:29">
      <c r="B5679" s="136"/>
      <c r="E5679" s="136"/>
      <c r="H5679" s="136"/>
      <c r="K5679" s="136"/>
      <c r="O5679" s="136"/>
      <c r="T5679" s="136"/>
      <c r="W5679" s="136"/>
      <c r="Z5679" s="136"/>
      <c r="AC5679" s="136"/>
    </row>
    <row r="5680" spans="2:29">
      <c r="B5680" s="136"/>
      <c r="E5680" s="136"/>
      <c r="H5680" s="136"/>
      <c r="K5680" s="136"/>
      <c r="O5680" s="136"/>
      <c r="T5680" s="136"/>
      <c r="W5680" s="136"/>
      <c r="Z5680" s="136"/>
      <c r="AC5680" s="136"/>
    </row>
    <row r="5681" spans="2:29">
      <c r="B5681" s="136"/>
      <c r="E5681" s="136"/>
      <c r="H5681" s="136"/>
      <c r="K5681" s="136"/>
      <c r="O5681" s="136"/>
      <c r="T5681" s="136"/>
      <c r="W5681" s="136"/>
      <c r="Z5681" s="136"/>
      <c r="AC5681" s="136"/>
    </row>
    <row r="5682" spans="2:29">
      <c r="B5682" s="136"/>
      <c r="E5682" s="136"/>
      <c r="H5682" s="136"/>
      <c r="K5682" s="136"/>
      <c r="O5682" s="136"/>
      <c r="T5682" s="136"/>
      <c r="W5682" s="136"/>
      <c r="Z5682" s="136"/>
      <c r="AC5682" s="136"/>
    </row>
    <row r="5683" spans="2:29">
      <c r="B5683" s="136"/>
      <c r="E5683" s="136"/>
      <c r="H5683" s="136"/>
      <c r="K5683" s="136"/>
      <c r="O5683" s="136"/>
      <c r="T5683" s="136"/>
      <c r="W5683" s="136"/>
      <c r="Z5683" s="136"/>
      <c r="AC5683" s="136"/>
    </row>
    <row r="5684" spans="2:29">
      <c r="B5684" s="136"/>
      <c r="E5684" s="136"/>
      <c r="H5684" s="136"/>
      <c r="K5684" s="136"/>
      <c r="O5684" s="136"/>
      <c r="T5684" s="136"/>
      <c r="W5684" s="136"/>
      <c r="Z5684" s="136"/>
      <c r="AC5684" s="136"/>
    </row>
    <row r="5685" spans="2:29">
      <c r="B5685" s="136"/>
      <c r="E5685" s="136"/>
      <c r="H5685" s="136"/>
      <c r="K5685" s="136"/>
      <c r="O5685" s="136"/>
      <c r="T5685" s="136"/>
      <c r="W5685" s="136"/>
      <c r="Z5685" s="136"/>
      <c r="AC5685" s="136"/>
    </row>
    <row r="5686" spans="2:29">
      <c r="B5686" s="136"/>
      <c r="E5686" s="136"/>
      <c r="H5686" s="136"/>
      <c r="K5686" s="136"/>
      <c r="O5686" s="136"/>
      <c r="T5686" s="136"/>
      <c r="W5686" s="136"/>
      <c r="Z5686" s="136"/>
      <c r="AC5686" s="136"/>
    </row>
    <row r="5687" spans="2:29">
      <c r="B5687" s="136"/>
      <c r="E5687" s="136"/>
      <c r="H5687" s="136"/>
      <c r="K5687" s="136"/>
      <c r="O5687" s="136"/>
      <c r="T5687" s="136"/>
      <c r="W5687" s="136"/>
      <c r="Z5687" s="136"/>
      <c r="AC5687" s="136"/>
    </row>
    <row r="5688" spans="2:29">
      <c r="B5688" s="136"/>
      <c r="E5688" s="136"/>
      <c r="H5688" s="136"/>
      <c r="K5688" s="136"/>
      <c r="O5688" s="136"/>
      <c r="T5688" s="136"/>
      <c r="W5688" s="136"/>
      <c r="Z5688" s="136"/>
      <c r="AC5688" s="136"/>
    </row>
    <row r="5689" spans="2:29">
      <c r="B5689" s="136"/>
      <c r="E5689" s="136"/>
      <c r="H5689" s="136"/>
      <c r="K5689" s="136"/>
      <c r="O5689" s="136"/>
      <c r="T5689" s="136"/>
      <c r="W5689" s="136"/>
      <c r="Z5689" s="136"/>
      <c r="AC5689" s="136"/>
    </row>
    <row r="5690" spans="2:29">
      <c r="B5690" s="136"/>
      <c r="E5690" s="136"/>
      <c r="H5690" s="136"/>
      <c r="K5690" s="136"/>
      <c r="O5690" s="136"/>
      <c r="T5690" s="136"/>
      <c r="W5690" s="136"/>
      <c r="Z5690" s="136"/>
      <c r="AC5690" s="136"/>
    </row>
    <row r="5691" spans="2:29">
      <c r="B5691" s="136"/>
      <c r="E5691" s="136"/>
      <c r="H5691" s="136"/>
      <c r="K5691" s="136"/>
      <c r="O5691" s="136"/>
      <c r="T5691" s="136"/>
      <c r="W5691" s="136"/>
      <c r="Z5691" s="136"/>
      <c r="AC5691" s="136"/>
    </row>
    <row r="5692" spans="2:29">
      <c r="B5692" s="136"/>
      <c r="E5692" s="136"/>
      <c r="H5692" s="136"/>
      <c r="K5692" s="136"/>
      <c r="O5692" s="136"/>
      <c r="T5692" s="136"/>
      <c r="W5692" s="136"/>
      <c r="Z5692" s="136"/>
      <c r="AC5692" s="136"/>
    </row>
    <row r="5693" spans="2:29">
      <c r="B5693" s="136"/>
      <c r="E5693" s="136"/>
      <c r="H5693" s="136"/>
      <c r="K5693" s="136"/>
      <c r="O5693" s="136"/>
      <c r="T5693" s="136"/>
      <c r="W5693" s="136"/>
      <c r="Z5693" s="136"/>
      <c r="AC5693" s="136"/>
    </row>
    <row r="5694" spans="2:29">
      <c r="B5694" s="136"/>
      <c r="E5694" s="136"/>
      <c r="H5694" s="136"/>
      <c r="K5694" s="136"/>
      <c r="O5694" s="136"/>
      <c r="T5694" s="136"/>
      <c r="W5694" s="136"/>
      <c r="Z5694" s="136"/>
      <c r="AC5694" s="136"/>
    </row>
    <row r="5695" spans="2:29">
      <c r="B5695" s="136"/>
      <c r="E5695" s="136"/>
      <c r="H5695" s="136"/>
      <c r="K5695" s="136"/>
      <c r="O5695" s="136"/>
      <c r="T5695" s="136"/>
      <c r="W5695" s="136"/>
      <c r="Z5695" s="136"/>
      <c r="AC5695" s="136"/>
    </row>
    <row r="5696" spans="2:29">
      <c r="B5696" s="136"/>
      <c r="E5696" s="136"/>
      <c r="H5696" s="136"/>
      <c r="K5696" s="136"/>
      <c r="O5696" s="136"/>
      <c r="T5696" s="136"/>
      <c r="W5696" s="136"/>
      <c r="Z5696" s="136"/>
      <c r="AC5696" s="136"/>
    </row>
    <row r="5697" spans="2:29">
      <c r="B5697" s="136"/>
      <c r="E5697" s="136"/>
      <c r="H5697" s="136"/>
      <c r="K5697" s="136"/>
      <c r="O5697" s="136"/>
      <c r="T5697" s="136"/>
      <c r="W5697" s="136"/>
      <c r="Z5697" s="136"/>
      <c r="AC5697" s="136"/>
    </row>
    <row r="5698" spans="2:29">
      <c r="B5698" s="136"/>
      <c r="E5698" s="136"/>
      <c r="H5698" s="136"/>
      <c r="K5698" s="136"/>
      <c r="O5698" s="136"/>
      <c r="T5698" s="136"/>
      <c r="W5698" s="136"/>
      <c r="Z5698" s="136"/>
      <c r="AC5698" s="136"/>
    </row>
    <row r="5699" spans="2:29">
      <c r="B5699" s="136"/>
      <c r="E5699" s="136"/>
      <c r="H5699" s="136"/>
      <c r="K5699" s="136"/>
      <c r="O5699" s="136"/>
      <c r="T5699" s="136"/>
      <c r="W5699" s="136"/>
      <c r="Z5699" s="136"/>
      <c r="AC5699" s="136"/>
    </row>
    <row r="5700" spans="2:29">
      <c r="B5700" s="136"/>
      <c r="E5700" s="136"/>
      <c r="H5700" s="136"/>
      <c r="K5700" s="136"/>
      <c r="O5700" s="136"/>
      <c r="T5700" s="136"/>
      <c r="W5700" s="136"/>
      <c r="Z5700" s="136"/>
      <c r="AC5700" s="136"/>
    </row>
    <row r="5701" spans="2:29">
      <c r="B5701" s="136"/>
      <c r="E5701" s="136"/>
      <c r="H5701" s="136"/>
      <c r="K5701" s="136"/>
      <c r="O5701" s="136"/>
      <c r="T5701" s="136"/>
      <c r="W5701" s="136"/>
      <c r="Z5701" s="136"/>
      <c r="AC5701" s="136"/>
    </row>
    <row r="5702" spans="2:29">
      <c r="B5702" s="136"/>
      <c r="E5702" s="136"/>
      <c r="H5702" s="136"/>
      <c r="K5702" s="136"/>
      <c r="O5702" s="136"/>
      <c r="T5702" s="136"/>
      <c r="W5702" s="136"/>
      <c r="Z5702" s="136"/>
      <c r="AC5702" s="136"/>
    </row>
    <row r="5703" spans="2:29">
      <c r="B5703" s="136"/>
      <c r="E5703" s="136"/>
      <c r="H5703" s="136"/>
      <c r="K5703" s="136"/>
      <c r="O5703" s="136"/>
      <c r="T5703" s="136"/>
      <c r="W5703" s="136"/>
      <c r="Z5703" s="136"/>
      <c r="AC5703" s="136"/>
    </row>
    <row r="5704" spans="2:29">
      <c r="B5704" s="136"/>
      <c r="E5704" s="136"/>
      <c r="H5704" s="136"/>
      <c r="K5704" s="136"/>
      <c r="O5704" s="136"/>
      <c r="T5704" s="136"/>
      <c r="W5704" s="136"/>
      <c r="Z5704" s="136"/>
      <c r="AC5704" s="136"/>
    </row>
    <row r="5705" spans="2:29">
      <c r="B5705" s="136"/>
      <c r="E5705" s="136"/>
      <c r="H5705" s="136"/>
      <c r="K5705" s="136"/>
      <c r="O5705" s="136"/>
      <c r="T5705" s="136"/>
      <c r="W5705" s="136"/>
      <c r="Z5705" s="136"/>
      <c r="AC5705" s="136"/>
    </row>
    <row r="5706" spans="2:29">
      <c r="B5706" s="136"/>
      <c r="E5706" s="136"/>
      <c r="H5706" s="136"/>
      <c r="K5706" s="136"/>
      <c r="O5706" s="136"/>
      <c r="T5706" s="136"/>
      <c r="W5706" s="136"/>
      <c r="Z5706" s="136"/>
      <c r="AC5706" s="136"/>
    </row>
    <row r="5707" spans="2:29">
      <c r="B5707" s="136"/>
      <c r="E5707" s="136"/>
      <c r="H5707" s="136"/>
      <c r="K5707" s="136"/>
      <c r="O5707" s="136"/>
      <c r="T5707" s="136"/>
      <c r="W5707" s="136"/>
      <c r="Z5707" s="136"/>
      <c r="AC5707" s="136"/>
    </row>
    <row r="5708" spans="2:29">
      <c r="B5708" s="136"/>
      <c r="E5708" s="136"/>
      <c r="H5708" s="136"/>
      <c r="K5708" s="136"/>
      <c r="O5708" s="136"/>
      <c r="T5708" s="136"/>
      <c r="W5708" s="136"/>
      <c r="Z5708" s="136"/>
      <c r="AC5708" s="136"/>
    </row>
    <row r="5709" spans="2:29">
      <c r="B5709" s="136"/>
      <c r="E5709" s="136"/>
      <c r="H5709" s="136"/>
      <c r="K5709" s="136"/>
      <c r="O5709" s="136"/>
      <c r="T5709" s="136"/>
      <c r="W5709" s="136"/>
      <c r="Z5709" s="136"/>
      <c r="AC5709" s="136"/>
    </row>
    <row r="5710" spans="2:29">
      <c r="B5710" s="136"/>
      <c r="E5710" s="136"/>
      <c r="H5710" s="136"/>
      <c r="K5710" s="136"/>
      <c r="O5710" s="136"/>
      <c r="T5710" s="136"/>
      <c r="W5710" s="136"/>
      <c r="Z5710" s="136"/>
      <c r="AC5710" s="136"/>
    </row>
    <row r="5711" spans="2:29">
      <c r="B5711" s="136"/>
      <c r="E5711" s="136"/>
      <c r="H5711" s="136"/>
      <c r="K5711" s="136"/>
      <c r="O5711" s="136"/>
      <c r="T5711" s="136"/>
      <c r="W5711" s="136"/>
      <c r="Z5711" s="136"/>
      <c r="AC5711" s="136"/>
    </row>
    <row r="5712" spans="2:29">
      <c r="B5712" s="136"/>
      <c r="E5712" s="136"/>
      <c r="H5712" s="136"/>
      <c r="K5712" s="136"/>
      <c r="O5712" s="136"/>
      <c r="T5712" s="136"/>
      <c r="W5712" s="136"/>
      <c r="Z5712" s="136"/>
      <c r="AC5712" s="136"/>
    </row>
    <row r="5713" spans="2:29">
      <c r="B5713" s="136"/>
      <c r="E5713" s="136"/>
      <c r="H5713" s="136"/>
      <c r="K5713" s="136"/>
      <c r="O5713" s="136"/>
      <c r="T5713" s="136"/>
      <c r="W5713" s="136"/>
      <c r="Z5713" s="136"/>
      <c r="AC5713" s="136"/>
    </row>
    <row r="5714" spans="2:29">
      <c r="B5714" s="136"/>
      <c r="E5714" s="136"/>
      <c r="H5714" s="136"/>
      <c r="K5714" s="136"/>
      <c r="O5714" s="136"/>
      <c r="T5714" s="136"/>
      <c r="W5714" s="136"/>
      <c r="Z5714" s="136"/>
      <c r="AC5714" s="136"/>
    </row>
    <row r="5715" spans="2:29">
      <c r="B5715" s="136"/>
      <c r="E5715" s="136"/>
      <c r="H5715" s="136"/>
      <c r="K5715" s="136"/>
      <c r="O5715" s="136"/>
      <c r="T5715" s="136"/>
      <c r="W5715" s="136"/>
      <c r="Z5715" s="136"/>
      <c r="AC5715" s="136"/>
    </row>
    <row r="5716" spans="2:29">
      <c r="B5716" s="136"/>
      <c r="E5716" s="136"/>
      <c r="H5716" s="136"/>
      <c r="K5716" s="136"/>
      <c r="O5716" s="136"/>
      <c r="T5716" s="136"/>
      <c r="W5716" s="136"/>
      <c r="Z5716" s="136"/>
      <c r="AC5716" s="136"/>
    </row>
    <row r="5717" spans="2:29">
      <c r="B5717" s="136"/>
      <c r="E5717" s="136"/>
      <c r="H5717" s="136"/>
      <c r="K5717" s="136"/>
      <c r="O5717" s="136"/>
      <c r="T5717" s="136"/>
      <c r="W5717" s="136"/>
      <c r="Z5717" s="136"/>
      <c r="AC5717" s="136"/>
    </row>
    <row r="5718" spans="2:29">
      <c r="B5718" s="136"/>
      <c r="E5718" s="136"/>
      <c r="H5718" s="136"/>
      <c r="K5718" s="136"/>
      <c r="O5718" s="136"/>
      <c r="T5718" s="136"/>
      <c r="W5718" s="136"/>
      <c r="Z5718" s="136"/>
      <c r="AC5718" s="136"/>
    </row>
    <row r="5719" spans="2:29">
      <c r="B5719" s="136"/>
      <c r="E5719" s="136"/>
      <c r="H5719" s="136"/>
      <c r="K5719" s="136"/>
      <c r="O5719" s="136"/>
      <c r="T5719" s="136"/>
      <c r="W5719" s="136"/>
      <c r="Z5719" s="136"/>
      <c r="AC5719" s="136"/>
    </row>
    <row r="5720" spans="2:29">
      <c r="B5720" s="136"/>
      <c r="E5720" s="136"/>
      <c r="H5720" s="136"/>
      <c r="K5720" s="136"/>
      <c r="O5720" s="136"/>
      <c r="T5720" s="136"/>
      <c r="W5720" s="136"/>
      <c r="Z5720" s="136"/>
      <c r="AC5720" s="136"/>
    </row>
    <row r="5721" spans="2:29">
      <c r="B5721" s="136"/>
      <c r="E5721" s="136"/>
      <c r="H5721" s="136"/>
      <c r="K5721" s="136"/>
      <c r="O5721" s="136"/>
      <c r="T5721" s="136"/>
      <c r="W5721" s="136"/>
      <c r="Z5721" s="136"/>
      <c r="AC5721" s="136"/>
    </row>
    <row r="5722" spans="2:29">
      <c r="B5722" s="136"/>
      <c r="E5722" s="136"/>
      <c r="H5722" s="136"/>
      <c r="K5722" s="136"/>
      <c r="O5722" s="136"/>
      <c r="T5722" s="136"/>
      <c r="W5722" s="136"/>
      <c r="Z5722" s="136"/>
      <c r="AC5722" s="136"/>
    </row>
    <row r="5723" spans="2:29">
      <c r="B5723" s="136"/>
      <c r="E5723" s="136"/>
      <c r="H5723" s="136"/>
      <c r="K5723" s="136"/>
      <c r="O5723" s="136"/>
      <c r="T5723" s="136"/>
      <c r="W5723" s="136"/>
      <c r="Z5723" s="136"/>
      <c r="AC5723" s="136"/>
    </row>
    <row r="5724" spans="2:29">
      <c r="B5724" s="136"/>
      <c r="E5724" s="136"/>
      <c r="H5724" s="136"/>
      <c r="K5724" s="136"/>
      <c r="O5724" s="136"/>
      <c r="T5724" s="136"/>
      <c r="W5724" s="136"/>
      <c r="Z5724" s="136"/>
      <c r="AC5724" s="136"/>
    </row>
    <row r="5725" spans="2:29">
      <c r="B5725" s="136"/>
      <c r="E5725" s="136"/>
      <c r="H5725" s="136"/>
      <c r="K5725" s="136"/>
      <c r="O5725" s="136"/>
      <c r="T5725" s="136"/>
      <c r="W5725" s="136"/>
      <c r="Z5725" s="136"/>
      <c r="AC5725" s="136"/>
    </row>
    <row r="5726" spans="2:29">
      <c r="B5726" s="136"/>
      <c r="E5726" s="136"/>
      <c r="H5726" s="136"/>
      <c r="K5726" s="136"/>
      <c r="O5726" s="136"/>
      <c r="T5726" s="136"/>
      <c r="W5726" s="136"/>
      <c r="Z5726" s="136"/>
      <c r="AC5726" s="136"/>
    </row>
    <row r="5727" spans="2:29">
      <c r="B5727" s="136"/>
      <c r="E5727" s="136"/>
      <c r="H5727" s="136"/>
      <c r="K5727" s="136"/>
      <c r="O5727" s="136"/>
      <c r="T5727" s="136"/>
      <c r="W5727" s="136"/>
      <c r="Z5727" s="136"/>
      <c r="AC5727" s="136"/>
    </row>
    <row r="5728" spans="2:29">
      <c r="B5728" s="136"/>
      <c r="E5728" s="136"/>
      <c r="H5728" s="136"/>
      <c r="K5728" s="136"/>
      <c r="O5728" s="136"/>
      <c r="T5728" s="136"/>
      <c r="W5728" s="136"/>
      <c r="Z5728" s="136"/>
      <c r="AC5728" s="136"/>
    </row>
    <row r="5729" spans="2:29">
      <c r="B5729" s="136"/>
      <c r="E5729" s="136"/>
      <c r="H5729" s="136"/>
      <c r="K5729" s="136"/>
      <c r="O5729" s="136"/>
      <c r="T5729" s="136"/>
      <c r="W5729" s="136"/>
      <c r="Z5729" s="136"/>
      <c r="AC5729" s="136"/>
    </row>
    <row r="5730" spans="2:29">
      <c r="B5730" s="136"/>
      <c r="E5730" s="136"/>
      <c r="H5730" s="136"/>
      <c r="K5730" s="136"/>
      <c r="O5730" s="136"/>
      <c r="T5730" s="136"/>
      <c r="W5730" s="136"/>
      <c r="Z5730" s="136"/>
      <c r="AC5730" s="136"/>
    </row>
    <row r="5731" spans="2:29">
      <c r="B5731" s="136"/>
      <c r="E5731" s="136"/>
      <c r="H5731" s="136"/>
      <c r="K5731" s="136"/>
      <c r="O5731" s="136"/>
      <c r="T5731" s="136"/>
      <c r="W5731" s="136"/>
      <c r="Z5731" s="136"/>
      <c r="AC5731" s="136"/>
    </row>
    <row r="5732" spans="2:29">
      <c r="B5732" s="136"/>
      <c r="E5732" s="136"/>
      <c r="H5732" s="136"/>
      <c r="K5732" s="136"/>
      <c r="O5732" s="136"/>
      <c r="T5732" s="136"/>
      <c r="W5732" s="136"/>
      <c r="Z5732" s="136"/>
      <c r="AC5732" s="136"/>
    </row>
    <row r="5733" spans="2:29">
      <c r="B5733" s="136"/>
      <c r="E5733" s="136"/>
      <c r="H5733" s="136"/>
      <c r="K5733" s="136"/>
      <c r="O5733" s="136"/>
      <c r="T5733" s="136"/>
      <c r="W5733" s="136"/>
      <c r="Z5733" s="136"/>
      <c r="AC5733" s="136"/>
    </row>
    <row r="5734" spans="2:29">
      <c r="B5734" s="136"/>
      <c r="E5734" s="136"/>
      <c r="H5734" s="136"/>
      <c r="K5734" s="136"/>
      <c r="O5734" s="136"/>
      <c r="T5734" s="136"/>
      <c r="W5734" s="136"/>
      <c r="Z5734" s="136"/>
      <c r="AC5734" s="136"/>
    </row>
    <row r="5735" spans="2:29">
      <c r="B5735" s="136"/>
      <c r="E5735" s="136"/>
      <c r="H5735" s="136"/>
      <c r="K5735" s="136"/>
      <c r="O5735" s="136"/>
      <c r="T5735" s="136"/>
      <c r="W5735" s="136"/>
      <c r="Z5735" s="136"/>
      <c r="AC5735" s="136"/>
    </row>
    <row r="5736" spans="2:29">
      <c r="B5736" s="136"/>
      <c r="E5736" s="136"/>
      <c r="H5736" s="136"/>
      <c r="K5736" s="136"/>
      <c r="O5736" s="136"/>
      <c r="T5736" s="136"/>
      <c r="W5736" s="136"/>
      <c r="Z5736" s="136"/>
      <c r="AC5736" s="136"/>
    </row>
    <row r="5737" spans="2:29">
      <c r="B5737" s="136"/>
      <c r="E5737" s="136"/>
      <c r="H5737" s="136"/>
      <c r="K5737" s="136"/>
      <c r="O5737" s="136"/>
      <c r="T5737" s="136"/>
      <c r="W5737" s="136"/>
      <c r="Z5737" s="136"/>
      <c r="AC5737" s="136"/>
    </row>
    <row r="5738" spans="2:29">
      <c r="B5738" s="136"/>
      <c r="E5738" s="136"/>
      <c r="H5738" s="136"/>
      <c r="K5738" s="136"/>
      <c r="O5738" s="136"/>
      <c r="T5738" s="136"/>
      <c r="W5738" s="136"/>
      <c r="Z5738" s="136"/>
      <c r="AC5738" s="136"/>
    </row>
    <row r="5739" spans="2:29">
      <c r="B5739" s="136"/>
      <c r="E5739" s="136"/>
      <c r="H5739" s="136"/>
      <c r="K5739" s="136"/>
      <c r="O5739" s="136"/>
      <c r="T5739" s="136"/>
      <c r="W5739" s="136"/>
      <c r="Z5739" s="136"/>
      <c r="AC5739" s="136"/>
    </row>
    <row r="5740" spans="2:29">
      <c r="B5740" s="136"/>
      <c r="E5740" s="136"/>
      <c r="H5740" s="136"/>
      <c r="K5740" s="136"/>
      <c r="O5740" s="136"/>
      <c r="T5740" s="136"/>
      <c r="W5740" s="136"/>
      <c r="Z5740" s="136"/>
      <c r="AC5740" s="136"/>
    </row>
    <row r="5741" spans="2:29">
      <c r="B5741" s="136"/>
      <c r="E5741" s="136"/>
      <c r="H5741" s="136"/>
      <c r="K5741" s="136"/>
      <c r="O5741" s="136"/>
      <c r="T5741" s="136"/>
      <c r="W5741" s="136"/>
      <c r="Z5741" s="136"/>
      <c r="AC5741" s="136"/>
    </row>
    <row r="5742" spans="2:29">
      <c r="B5742" s="136"/>
      <c r="E5742" s="136"/>
      <c r="H5742" s="136"/>
      <c r="K5742" s="136"/>
      <c r="O5742" s="136"/>
      <c r="T5742" s="136"/>
      <c r="W5742" s="136"/>
      <c r="Z5742" s="136"/>
      <c r="AC5742" s="136"/>
    </row>
    <row r="5743" spans="2:29">
      <c r="B5743" s="136"/>
      <c r="E5743" s="136"/>
      <c r="H5743" s="136"/>
      <c r="K5743" s="136"/>
      <c r="O5743" s="136"/>
      <c r="T5743" s="136"/>
      <c r="W5743" s="136"/>
      <c r="Z5743" s="136"/>
      <c r="AC5743" s="136"/>
    </row>
    <row r="5744" spans="2:29">
      <c r="B5744" s="136"/>
      <c r="E5744" s="136"/>
      <c r="H5744" s="136"/>
      <c r="K5744" s="136"/>
      <c r="O5744" s="136"/>
      <c r="T5744" s="136"/>
      <c r="W5744" s="136"/>
      <c r="Z5744" s="136"/>
      <c r="AC5744" s="136"/>
    </row>
    <row r="5745" spans="2:29">
      <c r="B5745" s="136"/>
      <c r="E5745" s="136"/>
      <c r="H5745" s="136"/>
      <c r="K5745" s="136"/>
      <c r="O5745" s="136"/>
      <c r="T5745" s="136"/>
      <c r="W5745" s="136"/>
      <c r="Z5745" s="136"/>
      <c r="AC5745" s="136"/>
    </row>
    <row r="5746" spans="2:29">
      <c r="B5746" s="136"/>
      <c r="E5746" s="136"/>
      <c r="H5746" s="136"/>
      <c r="K5746" s="136"/>
      <c r="O5746" s="136"/>
      <c r="T5746" s="136"/>
      <c r="W5746" s="136"/>
      <c r="Z5746" s="136"/>
      <c r="AC5746" s="136"/>
    </row>
    <row r="5747" spans="2:29">
      <c r="B5747" s="136"/>
      <c r="E5747" s="136"/>
      <c r="H5747" s="136"/>
      <c r="K5747" s="136"/>
      <c r="O5747" s="136"/>
      <c r="T5747" s="136"/>
      <c r="W5747" s="136"/>
      <c r="Z5747" s="136"/>
      <c r="AC5747" s="136"/>
    </row>
    <row r="5748" spans="2:29">
      <c r="B5748" s="136"/>
      <c r="E5748" s="136"/>
      <c r="H5748" s="136"/>
      <c r="K5748" s="136"/>
      <c r="O5748" s="136"/>
      <c r="T5748" s="136"/>
      <c r="W5748" s="136"/>
      <c r="Z5748" s="136"/>
      <c r="AC5748" s="136"/>
    </row>
    <row r="5749" spans="2:29">
      <c r="B5749" s="136"/>
      <c r="E5749" s="136"/>
      <c r="H5749" s="136"/>
      <c r="K5749" s="136"/>
      <c r="O5749" s="136"/>
      <c r="T5749" s="136"/>
      <c r="W5749" s="136"/>
      <c r="Z5749" s="136"/>
      <c r="AC5749" s="136"/>
    </row>
    <row r="5750" spans="2:29">
      <c r="B5750" s="136"/>
      <c r="E5750" s="136"/>
      <c r="H5750" s="136"/>
      <c r="K5750" s="136"/>
      <c r="O5750" s="136"/>
      <c r="T5750" s="136"/>
      <c r="W5750" s="136"/>
      <c r="Z5750" s="136"/>
      <c r="AC5750" s="136"/>
    </row>
    <row r="5751" spans="2:29">
      <c r="B5751" s="136"/>
      <c r="E5751" s="136"/>
      <c r="H5751" s="136"/>
      <c r="K5751" s="136"/>
      <c r="O5751" s="136"/>
      <c r="T5751" s="136"/>
      <c r="W5751" s="136"/>
      <c r="Z5751" s="136"/>
      <c r="AC5751" s="136"/>
    </row>
    <row r="5752" spans="2:29">
      <c r="B5752" s="136"/>
      <c r="E5752" s="136"/>
      <c r="H5752" s="136"/>
      <c r="K5752" s="136"/>
      <c r="O5752" s="136"/>
      <c r="T5752" s="136"/>
      <c r="W5752" s="136"/>
      <c r="Z5752" s="136"/>
      <c r="AC5752" s="136"/>
    </row>
    <row r="5753" spans="2:29">
      <c r="B5753" s="136"/>
      <c r="E5753" s="136"/>
      <c r="H5753" s="136"/>
      <c r="K5753" s="136"/>
      <c r="O5753" s="136"/>
      <c r="T5753" s="136"/>
      <c r="W5753" s="136"/>
      <c r="Z5753" s="136"/>
      <c r="AC5753" s="136"/>
    </row>
    <row r="5754" spans="2:29">
      <c r="B5754" s="136"/>
      <c r="E5754" s="136"/>
      <c r="H5754" s="136"/>
      <c r="K5754" s="136"/>
      <c r="O5754" s="136"/>
      <c r="T5754" s="136"/>
      <c r="W5754" s="136"/>
      <c r="Z5754" s="136"/>
      <c r="AC5754" s="136"/>
    </row>
    <row r="5755" spans="2:29">
      <c r="B5755" s="136"/>
      <c r="E5755" s="136"/>
      <c r="H5755" s="136"/>
      <c r="K5755" s="136"/>
      <c r="O5755" s="136"/>
      <c r="T5755" s="136"/>
      <c r="W5755" s="136"/>
      <c r="Z5755" s="136"/>
      <c r="AC5755" s="136"/>
    </row>
    <row r="5756" spans="2:29">
      <c r="B5756" s="136"/>
      <c r="E5756" s="136"/>
      <c r="H5756" s="136"/>
      <c r="K5756" s="136"/>
      <c r="O5756" s="136"/>
      <c r="T5756" s="136"/>
      <c r="W5756" s="136"/>
      <c r="Z5756" s="136"/>
      <c r="AC5756" s="136"/>
    </row>
    <row r="5757" spans="2:29">
      <c r="B5757" s="136"/>
      <c r="E5757" s="136"/>
      <c r="H5757" s="136"/>
      <c r="K5757" s="136"/>
      <c r="O5757" s="136"/>
      <c r="T5757" s="136"/>
      <c r="W5757" s="136"/>
      <c r="Z5757" s="136"/>
      <c r="AC5757" s="136"/>
    </row>
    <row r="5758" spans="2:29">
      <c r="B5758" s="136"/>
      <c r="E5758" s="136"/>
      <c r="H5758" s="136"/>
      <c r="K5758" s="136"/>
      <c r="O5758" s="136"/>
      <c r="T5758" s="136"/>
      <c r="W5758" s="136"/>
      <c r="Z5758" s="136"/>
      <c r="AC5758" s="136"/>
    </row>
    <row r="5759" spans="2:29">
      <c r="B5759" s="136"/>
      <c r="E5759" s="136"/>
      <c r="H5759" s="136"/>
      <c r="K5759" s="136"/>
      <c r="O5759" s="136"/>
      <c r="T5759" s="136"/>
      <c r="W5759" s="136"/>
      <c r="Z5759" s="136"/>
      <c r="AC5759" s="136"/>
    </row>
    <row r="5760" spans="2:29">
      <c r="B5760" s="136"/>
      <c r="E5760" s="136"/>
      <c r="H5760" s="136"/>
      <c r="K5760" s="136"/>
      <c r="O5760" s="136"/>
      <c r="T5760" s="136"/>
      <c r="W5760" s="136"/>
      <c r="Z5760" s="136"/>
      <c r="AC5760" s="136"/>
    </row>
    <row r="5761" spans="2:29">
      <c r="B5761" s="136"/>
      <c r="E5761" s="136"/>
      <c r="H5761" s="136"/>
      <c r="K5761" s="136"/>
      <c r="O5761" s="136"/>
      <c r="T5761" s="136"/>
      <c r="W5761" s="136"/>
      <c r="Z5761" s="136"/>
      <c r="AC5761" s="136"/>
    </row>
    <row r="5762" spans="2:29">
      <c r="B5762" s="136"/>
      <c r="E5762" s="136"/>
      <c r="H5762" s="136"/>
      <c r="K5762" s="136"/>
      <c r="O5762" s="136"/>
      <c r="T5762" s="136"/>
      <c r="W5762" s="136"/>
      <c r="Z5762" s="136"/>
      <c r="AC5762" s="136"/>
    </row>
    <row r="5763" spans="2:29">
      <c r="B5763" s="136"/>
      <c r="E5763" s="136"/>
      <c r="H5763" s="136"/>
      <c r="K5763" s="136"/>
      <c r="O5763" s="136"/>
      <c r="T5763" s="136"/>
      <c r="W5763" s="136"/>
      <c r="Z5763" s="136"/>
      <c r="AC5763" s="136"/>
    </row>
    <row r="5764" spans="2:29">
      <c r="B5764" s="136"/>
      <c r="E5764" s="136"/>
      <c r="H5764" s="136"/>
      <c r="K5764" s="136"/>
      <c r="O5764" s="136"/>
      <c r="T5764" s="136"/>
      <c r="W5764" s="136"/>
      <c r="Z5764" s="136"/>
      <c r="AC5764" s="136"/>
    </row>
    <row r="5765" spans="2:29">
      <c r="B5765" s="136"/>
      <c r="E5765" s="136"/>
      <c r="H5765" s="136"/>
      <c r="K5765" s="136"/>
      <c r="O5765" s="136"/>
      <c r="T5765" s="136"/>
      <c r="W5765" s="136"/>
      <c r="Z5765" s="136"/>
      <c r="AC5765" s="136"/>
    </row>
    <row r="5766" spans="2:29">
      <c r="B5766" s="136"/>
      <c r="E5766" s="136"/>
      <c r="H5766" s="136"/>
      <c r="K5766" s="136"/>
      <c r="O5766" s="136"/>
      <c r="T5766" s="136"/>
      <c r="W5766" s="136"/>
      <c r="Z5766" s="136"/>
      <c r="AC5766" s="136"/>
    </row>
    <row r="5767" spans="2:29">
      <c r="B5767" s="136"/>
      <c r="E5767" s="136"/>
      <c r="H5767" s="136"/>
      <c r="K5767" s="136"/>
      <c r="O5767" s="136"/>
      <c r="T5767" s="136"/>
      <c r="W5767" s="136"/>
      <c r="Z5767" s="136"/>
      <c r="AC5767" s="136"/>
    </row>
    <row r="5768" spans="2:29">
      <c r="B5768" s="136"/>
      <c r="E5768" s="136"/>
      <c r="H5768" s="136"/>
      <c r="K5768" s="136"/>
      <c r="O5768" s="136"/>
      <c r="T5768" s="136"/>
      <c r="W5768" s="136"/>
      <c r="Z5768" s="136"/>
      <c r="AC5768" s="136"/>
    </row>
    <row r="5769" spans="2:29">
      <c r="B5769" s="136"/>
      <c r="E5769" s="136"/>
      <c r="H5769" s="136"/>
      <c r="K5769" s="136"/>
      <c r="O5769" s="136"/>
      <c r="T5769" s="136"/>
      <c r="W5769" s="136"/>
      <c r="Z5769" s="136"/>
      <c r="AC5769" s="136"/>
    </row>
    <row r="5770" spans="2:29">
      <c r="B5770" s="136"/>
      <c r="E5770" s="136"/>
      <c r="H5770" s="136"/>
      <c r="K5770" s="136"/>
      <c r="O5770" s="136"/>
      <c r="T5770" s="136"/>
      <c r="W5770" s="136"/>
      <c r="Z5770" s="136"/>
      <c r="AC5770" s="136"/>
    </row>
    <row r="5771" spans="2:29">
      <c r="B5771" s="136"/>
      <c r="E5771" s="136"/>
      <c r="H5771" s="136"/>
      <c r="K5771" s="136"/>
      <c r="O5771" s="136"/>
      <c r="T5771" s="136"/>
      <c r="W5771" s="136"/>
      <c r="Z5771" s="136"/>
      <c r="AC5771" s="136"/>
    </row>
    <row r="5772" spans="2:29">
      <c r="B5772" s="136"/>
      <c r="E5772" s="136"/>
      <c r="H5772" s="136"/>
      <c r="K5772" s="136"/>
      <c r="O5772" s="136"/>
      <c r="T5772" s="136"/>
      <c r="W5772" s="136"/>
      <c r="Z5772" s="136"/>
      <c r="AC5772" s="136"/>
    </row>
    <row r="5773" spans="2:29">
      <c r="B5773" s="136"/>
      <c r="E5773" s="136"/>
      <c r="H5773" s="136"/>
      <c r="K5773" s="136"/>
      <c r="O5773" s="136"/>
      <c r="T5773" s="136"/>
      <c r="W5773" s="136"/>
      <c r="Z5773" s="136"/>
      <c r="AC5773" s="136"/>
    </row>
    <row r="5774" spans="2:29">
      <c r="B5774" s="136"/>
      <c r="E5774" s="136"/>
      <c r="H5774" s="136"/>
      <c r="K5774" s="136"/>
      <c r="O5774" s="136"/>
      <c r="T5774" s="136"/>
      <c r="W5774" s="136"/>
      <c r="Z5774" s="136"/>
      <c r="AC5774" s="136"/>
    </row>
    <row r="5775" spans="2:29">
      <c r="B5775" s="136"/>
      <c r="E5775" s="136"/>
      <c r="H5775" s="136"/>
      <c r="K5775" s="136"/>
      <c r="O5775" s="136"/>
      <c r="T5775" s="136"/>
      <c r="W5775" s="136"/>
      <c r="Z5775" s="136"/>
      <c r="AC5775" s="136"/>
    </row>
    <row r="5776" spans="2:29">
      <c r="B5776" s="136"/>
      <c r="E5776" s="136"/>
      <c r="H5776" s="136"/>
      <c r="K5776" s="136"/>
      <c r="O5776" s="136"/>
      <c r="T5776" s="136"/>
      <c r="W5776" s="136"/>
      <c r="Z5776" s="136"/>
      <c r="AC5776" s="136"/>
    </row>
    <row r="5777" spans="2:29">
      <c r="B5777" s="136"/>
      <c r="E5777" s="136"/>
      <c r="H5777" s="136"/>
      <c r="K5777" s="136"/>
      <c r="O5777" s="136"/>
      <c r="T5777" s="136"/>
      <c r="W5777" s="136"/>
      <c r="Z5777" s="136"/>
      <c r="AC5777" s="136"/>
    </row>
    <row r="5778" spans="2:29">
      <c r="B5778" s="136"/>
      <c r="E5778" s="136"/>
      <c r="H5778" s="136"/>
      <c r="K5778" s="136"/>
      <c r="O5778" s="136"/>
      <c r="T5778" s="136"/>
      <c r="W5778" s="136"/>
      <c r="Z5778" s="136"/>
      <c r="AC5778" s="136"/>
    </row>
    <row r="5779" spans="2:29">
      <c r="B5779" s="136"/>
      <c r="E5779" s="136"/>
      <c r="H5779" s="136"/>
      <c r="K5779" s="136"/>
      <c r="O5779" s="136"/>
      <c r="T5779" s="136"/>
      <c r="W5779" s="136"/>
      <c r="Z5779" s="136"/>
      <c r="AC5779" s="136"/>
    </row>
    <row r="5780" spans="2:29">
      <c r="B5780" s="136"/>
      <c r="E5780" s="136"/>
      <c r="H5780" s="136"/>
      <c r="K5780" s="136"/>
      <c r="O5780" s="136"/>
      <c r="T5780" s="136"/>
      <c r="W5780" s="136"/>
      <c r="Z5780" s="136"/>
      <c r="AC5780" s="136"/>
    </row>
    <row r="5781" spans="2:29">
      <c r="B5781" s="136"/>
      <c r="E5781" s="136"/>
      <c r="H5781" s="136"/>
      <c r="K5781" s="136"/>
      <c r="O5781" s="136"/>
      <c r="T5781" s="136"/>
      <c r="W5781" s="136"/>
      <c r="Z5781" s="136"/>
      <c r="AC5781" s="136"/>
    </row>
    <row r="5782" spans="2:29">
      <c r="B5782" s="136"/>
      <c r="E5782" s="136"/>
      <c r="H5782" s="136"/>
      <c r="K5782" s="136"/>
      <c r="O5782" s="136"/>
      <c r="T5782" s="136"/>
      <c r="W5782" s="136"/>
      <c r="Z5782" s="136"/>
      <c r="AC5782" s="136"/>
    </row>
    <row r="5783" spans="2:29">
      <c r="B5783" s="136"/>
      <c r="E5783" s="136"/>
      <c r="H5783" s="136"/>
      <c r="K5783" s="136"/>
      <c r="O5783" s="136"/>
      <c r="T5783" s="136"/>
      <c r="W5783" s="136"/>
      <c r="Z5783" s="136"/>
      <c r="AC5783" s="136"/>
    </row>
    <row r="5784" spans="2:29">
      <c r="B5784" s="136"/>
      <c r="E5784" s="136"/>
      <c r="H5784" s="136"/>
      <c r="K5784" s="136"/>
      <c r="O5784" s="136"/>
      <c r="T5784" s="136"/>
      <c r="W5784" s="136"/>
      <c r="Z5784" s="136"/>
      <c r="AC5784" s="136"/>
    </row>
    <row r="5785" spans="2:29">
      <c r="B5785" s="136"/>
      <c r="E5785" s="136"/>
      <c r="H5785" s="136"/>
      <c r="K5785" s="136"/>
      <c r="O5785" s="136"/>
      <c r="T5785" s="136"/>
      <c r="W5785" s="136"/>
      <c r="Z5785" s="136"/>
      <c r="AC5785" s="136"/>
    </row>
    <row r="5786" spans="2:29">
      <c r="B5786" s="136"/>
      <c r="E5786" s="136"/>
      <c r="H5786" s="136"/>
      <c r="K5786" s="136"/>
      <c r="O5786" s="136"/>
      <c r="T5786" s="136"/>
      <c r="W5786" s="136"/>
      <c r="Z5786" s="136"/>
      <c r="AC5786" s="136"/>
    </row>
    <row r="5787" spans="2:29">
      <c r="B5787" s="136"/>
      <c r="E5787" s="136"/>
      <c r="H5787" s="136"/>
      <c r="K5787" s="136"/>
      <c r="O5787" s="136"/>
      <c r="T5787" s="136"/>
      <c r="W5787" s="136"/>
      <c r="Z5787" s="136"/>
      <c r="AC5787" s="136"/>
    </row>
    <row r="5788" spans="2:29">
      <c r="B5788" s="136"/>
      <c r="E5788" s="136"/>
      <c r="H5788" s="136"/>
      <c r="K5788" s="136"/>
      <c r="O5788" s="136"/>
      <c r="T5788" s="136"/>
      <c r="W5788" s="136"/>
      <c r="Z5788" s="136"/>
      <c r="AC5788" s="136"/>
    </row>
    <row r="5789" spans="2:29">
      <c r="B5789" s="136"/>
      <c r="E5789" s="136"/>
      <c r="H5789" s="136"/>
      <c r="K5789" s="136"/>
      <c r="O5789" s="136"/>
      <c r="T5789" s="136"/>
      <c r="W5789" s="136"/>
      <c r="Z5789" s="136"/>
      <c r="AC5789" s="136"/>
    </row>
    <row r="5790" spans="2:29">
      <c r="B5790" s="136"/>
      <c r="E5790" s="136"/>
      <c r="H5790" s="136"/>
      <c r="K5790" s="136"/>
      <c r="O5790" s="136"/>
      <c r="T5790" s="136"/>
      <c r="W5790" s="136"/>
      <c r="Z5790" s="136"/>
      <c r="AC5790" s="136"/>
    </row>
    <row r="5791" spans="2:29">
      <c r="B5791" s="136"/>
      <c r="E5791" s="136"/>
      <c r="H5791" s="136"/>
      <c r="K5791" s="136"/>
      <c r="O5791" s="136"/>
      <c r="T5791" s="136"/>
      <c r="W5791" s="136"/>
      <c r="Z5791" s="136"/>
      <c r="AC5791" s="136"/>
    </row>
    <row r="5792" spans="2:29">
      <c r="B5792" s="136"/>
      <c r="E5792" s="136"/>
      <c r="H5792" s="136"/>
      <c r="K5792" s="136"/>
      <c r="O5792" s="136"/>
      <c r="T5792" s="136"/>
      <c r="W5792" s="136"/>
      <c r="Z5792" s="136"/>
      <c r="AC5792" s="136"/>
    </row>
    <row r="5793" spans="2:29">
      <c r="B5793" s="136"/>
      <c r="E5793" s="136"/>
      <c r="H5793" s="136"/>
      <c r="K5793" s="136"/>
      <c r="O5793" s="136"/>
      <c r="T5793" s="136"/>
      <c r="W5793" s="136"/>
      <c r="Z5793" s="136"/>
      <c r="AC5793" s="136"/>
    </row>
    <row r="5794" spans="2:29">
      <c r="B5794" s="136"/>
      <c r="E5794" s="136"/>
      <c r="H5794" s="136"/>
      <c r="K5794" s="136"/>
      <c r="O5794" s="136"/>
      <c r="T5794" s="136"/>
      <c r="W5794" s="136"/>
      <c r="Z5794" s="136"/>
      <c r="AC5794" s="136"/>
    </row>
    <row r="5795" spans="2:29">
      <c r="B5795" s="136"/>
      <c r="E5795" s="136"/>
      <c r="H5795" s="136"/>
      <c r="K5795" s="136"/>
      <c r="O5795" s="136"/>
      <c r="T5795" s="136"/>
      <c r="W5795" s="136"/>
      <c r="Z5795" s="136"/>
      <c r="AC5795" s="136"/>
    </row>
    <row r="5796" spans="2:29">
      <c r="B5796" s="136"/>
      <c r="E5796" s="136"/>
      <c r="H5796" s="136"/>
      <c r="K5796" s="136"/>
      <c r="O5796" s="136"/>
      <c r="T5796" s="136"/>
      <c r="W5796" s="136"/>
      <c r="Z5796" s="136"/>
      <c r="AC5796" s="136"/>
    </row>
    <row r="5797" spans="2:29">
      <c r="B5797" s="136"/>
      <c r="E5797" s="136"/>
      <c r="H5797" s="136"/>
      <c r="K5797" s="136"/>
      <c r="O5797" s="136"/>
      <c r="T5797" s="136"/>
      <c r="W5797" s="136"/>
      <c r="Z5797" s="136"/>
      <c r="AC5797" s="136"/>
    </row>
    <row r="5798" spans="2:29">
      <c r="B5798" s="136"/>
      <c r="E5798" s="136"/>
      <c r="H5798" s="136"/>
      <c r="K5798" s="136"/>
      <c r="O5798" s="136"/>
      <c r="T5798" s="136"/>
      <c r="W5798" s="136"/>
      <c r="Z5798" s="136"/>
      <c r="AC5798" s="136"/>
    </row>
    <row r="5799" spans="2:29">
      <c r="B5799" s="136"/>
      <c r="E5799" s="136"/>
      <c r="H5799" s="136"/>
      <c r="K5799" s="136"/>
      <c r="O5799" s="136"/>
      <c r="T5799" s="136"/>
      <c r="W5799" s="136"/>
      <c r="Z5799" s="136"/>
      <c r="AC5799" s="136"/>
    </row>
    <row r="5800" spans="2:29">
      <c r="B5800" s="136"/>
      <c r="E5800" s="136"/>
      <c r="H5800" s="136"/>
      <c r="K5800" s="136"/>
      <c r="O5800" s="136"/>
      <c r="T5800" s="136"/>
      <c r="W5800" s="136"/>
      <c r="Z5800" s="136"/>
      <c r="AC5800" s="136"/>
    </row>
    <row r="5801" spans="2:29">
      <c r="B5801" s="136"/>
      <c r="E5801" s="136"/>
      <c r="H5801" s="136"/>
      <c r="K5801" s="136"/>
      <c r="O5801" s="136"/>
      <c r="T5801" s="136"/>
      <c r="W5801" s="136"/>
      <c r="Z5801" s="136"/>
      <c r="AC5801" s="136"/>
    </row>
    <row r="5802" spans="2:29">
      <c r="B5802" s="136"/>
      <c r="E5802" s="136"/>
      <c r="H5802" s="136"/>
      <c r="K5802" s="136"/>
      <c r="O5802" s="136"/>
      <c r="T5802" s="136"/>
      <c r="W5802" s="136"/>
      <c r="Z5802" s="136"/>
      <c r="AC5802" s="136"/>
    </row>
    <row r="5803" spans="2:29">
      <c r="B5803" s="136"/>
      <c r="E5803" s="136"/>
      <c r="H5803" s="136"/>
      <c r="K5803" s="136"/>
      <c r="O5803" s="136"/>
      <c r="T5803" s="136"/>
      <c r="W5803" s="136"/>
      <c r="Z5803" s="136"/>
      <c r="AC5803" s="136"/>
    </row>
    <row r="5804" spans="2:29">
      <c r="B5804" s="136"/>
      <c r="E5804" s="136"/>
      <c r="H5804" s="136"/>
      <c r="K5804" s="136"/>
      <c r="O5804" s="136"/>
      <c r="T5804" s="136"/>
      <c r="W5804" s="136"/>
      <c r="Z5804" s="136"/>
      <c r="AC5804" s="136"/>
    </row>
    <row r="5805" spans="2:29">
      <c r="B5805" s="136"/>
      <c r="E5805" s="136"/>
      <c r="H5805" s="136"/>
      <c r="K5805" s="136"/>
      <c r="O5805" s="136"/>
      <c r="T5805" s="136"/>
      <c r="W5805" s="136"/>
      <c r="Z5805" s="136"/>
      <c r="AC5805" s="136"/>
    </row>
    <row r="5806" spans="2:29">
      <c r="B5806" s="136"/>
      <c r="E5806" s="136"/>
      <c r="H5806" s="136"/>
      <c r="K5806" s="136"/>
      <c r="O5806" s="136"/>
      <c r="T5806" s="136"/>
      <c r="W5806" s="136"/>
      <c r="Z5806" s="136"/>
      <c r="AC5806" s="136"/>
    </row>
    <row r="5807" spans="2:29">
      <c r="B5807" s="136"/>
      <c r="E5807" s="136"/>
      <c r="H5807" s="136"/>
      <c r="K5807" s="136"/>
      <c r="O5807" s="136"/>
      <c r="T5807" s="136"/>
      <c r="W5807" s="136"/>
      <c r="Z5807" s="136"/>
      <c r="AC5807" s="136"/>
    </row>
    <row r="5808" spans="2:29">
      <c r="B5808" s="136"/>
      <c r="E5808" s="136"/>
      <c r="H5808" s="136"/>
      <c r="K5808" s="136"/>
      <c r="O5808" s="136"/>
      <c r="T5808" s="136"/>
      <c r="W5808" s="136"/>
      <c r="Z5808" s="136"/>
      <c r="AC5808" s="136"/>
    </row>
    <row r="5809" spans="2:29">
      <c r="B5809" s="136"/>
      <c r="E5809" s="136"/>
      <c r="H5809" s="136"/>
      <c r="K5809" s="136"/>
      <c r="O5809" s="136"/>
      <c r="T5809" s="136"/>
      <c r="W5809" s="136"/>
      <c r="Z5809" s="136"/>
      <c r="AC5809" s="136"/>
    </row>
    <row r="5810" spans="2:29">
      <c r="B5810" s="136"/>
      <c r="E5810" s="136"/>
      <c r="H5810" s="136"/>
      <c r="K5810" s="136"/>
      <c r="O5810" s="136"/>
      <c r="T5810" s="136"/>
      <c r="W5810" s="136"/>
      <c r="Z5810" s="136"/>
      <c r="AC5810" s="136"/>
    </row>
    <row r="5811" spans="2:29">
      <c r="B5811" s="136"/>
      <c r="E5811" s="136"/>
      <c r="H5811" s="136"/>
      <c r="K5811" s="136"/>
      <c r="O5811" s="136"/>
      <c r="T5811" s="136"/>
      <c r="W5811" s="136"/>
      <c r="Z5811" s="136"/>
      <c r="AC5811" s="136"/>
    </row>
    <row r="5812" spans="2:29">
      <c r="B5812" s="136"/>
      <c r="E5812" s="136"/>
      <c r="H5812" s="136"/>
      <c r="K5812" s="136"/>
      <c r="O5812" s="136"/>
      <c r="T5812" s="136"/>
      <c r="W5812" s="136"/>
      <c r="Z5812" s="136"/>
      <c r="AC5812" s="136"/>
    </row>
    <row r="5813" spans="2:29">
      <c r="B5813" s="136"/>
      <c r="E5813" s="136"/>
      <c r="H5813" s="136"/>
      <c r="K5813" s="136"/>
      <c r="O5813" s="136"/>
      <c r="T5813" s="136"/>
      <c r="W5813" s="136"/>
      <c r="Z5813" s="136"/>
      <c r="AC5813" s="136"/>
    </row>
    <row r="5814" spans="2:29">
      <c r="B5814" s="136"/>
      <c r="E5814" s="136"/>
      <c r="H5814" s="136"/>
      <c r="K5814" s="136"/>
      <c r="O5814" s="136"/>
      <c r="T5814" s="136"/>
      <c r="W5814" s="136"/>
      <c r="Z5814" s="136"/>
      <c r="AC5814" s="136"/>
    </row>
    <row r="5815" spans="2:29">
      <c r="B5815" s="136"/>
      <c r="E5815" s="136"/>
      <c r="H5815" s="136"/>
      <c r="K5815" s="136"/>
      <c r="O5815" s="136"/>
      <c r="T5815" s="136"/>
      <c r="W5815" s="136"/>
      <c r="Z5815" s="136"/>
      <c r="AC5815" s="136"/>
    </row>
    <row r="5816" spans="2:29">
      <c r="B5816" s="136"/>
      <c r="E5816" s="136"/>
      <c r="H5816" s="136"/>
      <c r="K5816" s="136"/>
      <c r="O5816" s="136"/>
      <c r="T5816" s="136"/>
      <c r="W5816" s="136"/>
      <c r="Z5816" s="136"/>
      <c r="AC5816" s="136"/>
    </row>
    <row r="5817" spans="2:29">
      <c r="B5817" s="136"/>
      <c r="E5817" s="136"/>
      <c r="H5817" s="136"/>
      <c r="K5817" s="136"/>
      <c r="O5817" s="136"/>
      <c r="T5817" s="136"/>
      <c r="W5817" s="136"/>
      <c r="Z5817" s="136"/>
      <c r="AC5817" s="136"/>
    </row>
    <row r="5818" spans="2:29">
      <c r="B5818" s="136"/>
      <c r="E5818" s="136"/>
      <c r="H5818" s="136"/>
      <c r="K5818" s="136"/>
      <c r="O5818" s="136"/>
      <c r="T5818" s="136"/>
      <c r="W5818" s="136"/>
      <c r="Z5818" s="136"/>
      <c r="AC5818" s="136"/>
    </row>
    <row r="5819" spans="2:29">
      <c r="B5819" s="136"/>
      <c r="E5819" s="136"/>
      <c r="H5819" s="136"/>
      <c r="K5819" s="136"/>
      <c r="O5819" s="136"/>
      <c r="T5819" s="136"/>
      <c r="W5819" s="136"/>
      <c r="Z5819" s="136"/>
      <c r="AC5819" s="136"/>
    </row>
    <row r="5820" spans="2:29">
      <c r="B5820" s="136"/>
      <c r="E5820" s="136"/>
      <c r="H5820" s="136"/>
      <c r="K5820" s="136"/>
      <c r="O5820" s="136"/>
      <c r="T5820" s="136"/>
      <c r="W5820" s="136"/>
      <c r="Z5820" s="136"/>
      <c r="AC5820" s="136"/>
    </row>
    <row r="5821" spans="2:29">
      <c r="B5821" s="136"/>
      <c r="E5821" s="136"/>
      <c r="H5821" s="136"/>
      <c r="K5821" s="136"/>
      <c r="O5821" s="136"/>
      <c r="T5821" s="136"/>
      <c r="W5821" s="136"/>
      <c r="Z5821" s="136"/>
      <c r="AC5821" s="136"/>
    </row>
    <row r="5822" spans="2:29">
      <c r="B5822" s="136"/>
      <c r="E5822" s="136"/>
      <c r="H5822" s="136"/>
      <c r="K5822" s="136"/>
      <c r="O5822" s="136"/>
      <c r="T5822" s="136"/>
      <c r="W5822" s="136"/>
      <c r="Z5822" s="136"/>
      <c r="AC5822" s="136"/>
    </row>
    <row r="5823" spans="2:29">
      <c r="B5823" s="136"/>
      <c r="E5823" s="136"/>
      <c r="H5823" s="136"/>
      <c r="K5823" s="136"/>
      <c r="O5823" s="136"/>
      <c r="T5823" s="136"/>
      <c r="W5823" s="136"/>
      <c r="Z5823" s="136"/>
      <c r="AC5823" s="136"/>
    </row>
    <row r="5824" spans="2:29">
      <c r="B5824" s="136"/>
      <c r="E5824" s="136"/>
      <c r="H5824" s="136"/>
      <c r="K5824" s="136"/>
      <c r="O5824" s="136"/>
      <c r="T5824" s="136"/>
      <c r="W5824" s="136"/>
      <c r="Z5824" s="136"/>
      <c r="AC5824" s="136"/>
    </row>
    <row r="5825" spans="2:29">
      <c r="B5825" s="136"/>
      <c r="E5825" s="136"/>
      <c r="H5825" s="136"/>
      <c r="K5825" s="136"/>
      <c r="O5825" s="136"/>
      <c r="T5825" s="136"/>
      <c r="W5825" s="136"/>
      <c r="Z5825" s="136"/>
      <c r="AC5825" s="136"/>
    </row>
    <row r="5826" spans="2:29">
      <c r="B5826" s="136"/>
      <c r="E5826" s="136"/>
      <c r="H5826" s="136"/>
      <c r="K5826" s="136"/>
      <c r="O5826" s="136"/>
      <c r="T5826" s="136"/>
      <c r="W5826" s="136"/>
      <c r="Z5826" s="136"/>
      <c r="AC5826" s="136"/>
    </row>
    <row r="5827" spans="2:29">
      <c r="B5827" s="136"/>
      <c r="E5827" s="136"/>
      <c r="H5827" s="136"/>
      <c r="K5827" s="136"/>
      <c r="O5827" s="136"/>
      <c r="T5827" s="136"/>
      <c r="W5827" s="136"/>
      <c r="Z5827" s="136"/>
      <c r="AC5827" s="136"/>
    </row>
    <row r="5828" spans="2:29">
      <c r="B5828" s="136"/>
      <c r="E5828" s="136"/>
      <c r="H5828" s="136"/>
      <c r="K5828" s="136"/>
      <c r="O5828" s="136"/>
      <c r="T5828" s="136"/>
      <c r="W5828" s="136"/>
      <c r="Z5828" s="136"/>
      <c r="AC5828" s="136"/>
    </row>
    <row r="5829" spans="2:29">
      <c r="B5829" s="136"/>
      <c r="E5829" s="136"/>
      <c r="H5829" s="136"/>
      <c r="K5829" s="136"/>
      <c r="O5829" s="136"/>
      <c r="T5829" s="136"/>
      <c r="W5829" s="136"/>
      <c r="Z5829" s="136"/>
      <c r="AC5829" s="136"/>
    </row>
    <row r="5830" spans="2:29">
      <c r="B5830" s="136"/>
      <c r="E5830" s="136"/>
      <c r="H5830" s="136"/>
      <c r="K5830" s="136"/>
      <c r="O5830" s="136"/>
      <c r="T5830" s="136"/>
      <c r="W5830" s="136"/>
      <c r="Z5830" s="136"/>
      <c r="AC5830" s="136"/>
    </row>
    <row r="5831" spans="2:29">
      <c r="B5831" s="136"/>
      <c r="E5831" s="136"/>
      <c r="H5831" s="136"/>
      <c r="K5831" s="136"/>
      <c r="O5831" s="136"/>
      <c r="T5831" s="136"/>
      <c r="W5831" s="136"/>
      <c r="Z5831" s="136"/>
      <c r="AC5831" s="136"/>
    </row>
    <row r="5832" spans="2:29">
      <c r="B5832" s="136"/>
      <c r="E5832" s="136"/>
      <c r="H5832" s="136"/>
      <c r="K5832" s="136"/>
      <c r="O5832" s="136"/>
      <c r="T5832" s="136"/>
      <c r="W5832" s="136"/>
      <c r="Z5832" s="136"/>
      <c r="AC5832" s="136"/>
    </row>
    <row r="5833" spans="2:29">
      <c r="B5833" s="136"/>
      <c r="E5833" s="136"/>
      <c r="H5833" s="136"/>
      <c r="K5833" s="136"/>
      <c r="O5833" s="136"/>
      <c r="T5833" s="136"/>
      <c r="W5833" s="136"/>
      <c r="Z5833" s="136"/>
      <c r="AC5833" s="136"/>
    </row>
    <row r="5834" spans="2:29">
      <c r="B5834" s="136"/>
      <c r="E5834" s="136"/>
      <c r="H5834" s="136"/>
      <c r="K5834" s="136"/>
      <c r="O5834" s="136"/>
      <c r="T5834" s="136"/>
      <c r="W5834" s="136"/>
      <c r="Z5834" s="136"/>
      <c r="AC5834" s="136"/>
    </row>
    <row r="5835" spans="2:29">
      <c r="B5835" s="136"/>
      <c r="E5835" s="136"/>
      <c r="H5835" s="136"/>
      <c r="K5835" s="136"/>
      <c r="O5835" s="136"/>
      <c r="T5835" s="136"/>
      <c r="W5835" s="136"/>
      <c r="Z5835" s="136"/>
      <c r="AC5835" s="136"/>
    </row>
    <row r="5836" spans="2:29">
      <c r="B5836" s="136"/>
      <c r="E5836" s="136"/>
      <c r="H5836" s="136"/>
      <c r="K5836" s="136"/>
      <c r="O5836" s="136"/>
      <c r="T5836" s="136"/>
      <c r="W5836" s="136"/>
      <c r="Z5836" s="136"/>
      <c r="AC5836" s="136"/>
    </row>
    <row r="5837" spans="2:29">
      <c r="B5837" s="136"/>
      <c r="E5837" s="136"/>
      <c r="H5837" s="136"/>
      <c r="K5837" s="136"/>
      <c r="O5837" s="136"/>
      <c r="T5837" s="136"/>
      <c r="W5837" s="136"/>
      <c r="Z5837" s="136"/>
      <c r="AC5837" s="136"/>
    </row>
    <row r="5838" spans="2:29">
      <c r="B5838" s="136"/>
      <c r="E5838" s="136"/>
      <c r="H5838" s="136"/>
      <c r="K5838" s="136"/>
      <c r="O5838" s="136"/>
      <c r="T5838" s="136"/>
      <c r="W5838" s="136"/>
      <c r="Z5838" s="136"/>
      <c r="AC5838" s="136"/>
    </row>
    <row r="5839" spans="2:29">
      <c r="B5839" s="136"/>
      <c r="E5839" s="136"/>
      <c r="H5839" s="136"/>
      <c r="K5839" s="136"/>
      <c r="O5839" s="136"/>
      <c r="T5839" s="136"/>
      <c r="W5839" s="136"/>
      <c r="Z5839" s="136"/>
      <c r="AC5839" s="136"/>
    </row>
    <row r="5840" spans="2:29">
      <c r="B5840" s="136"/>
      <c r="E5840" s="136"/>
      <c r="H5840" s="136"/>
      <c r="K5840" s="136"/>
      <c r="O5840" s="136"/>
      <c r="T5840" s="136"/>
      <c r="W5840" s="136"/>
      <c r="Z5840" s="136"/>
      <c r="AC5840" s="136"/>
    </row>
    <row r="5841" spans="2:29">
      <c r="B5841" s="136"/>
      <c r="E5841" s="136"/>
      <c r="H5841" s="136"/>
      <c r="K5841" s="136"/>
      <c r="O5841" s="136"/>
      <c r="T5841" s="136"/>
      <c r="W5841" s="136"/>
      <c r="Z5841" s="136"/>
      <c r="AC5841" s="136"/>
    </row>
    <row r="5842" spans="2:29">
      <c r="B5842" s="136"/>
      <c r="E5842" s="136"/>
      <c r="H5842" s="136"/>
      <c r="K5842" s="136"/>
      <c r="O5842" s="136"/>
      <c r="T5842" s="136"/>
      <c r="W5842" s="136"/>
      <c r="Z5842" s="136"/>
      <c r="AC5842" s="136"/>
    </row>
    <row r="5843" spans="2:29">
      <c r="B5843" s="136"/>
      <c r="E5843" s="136"/>
      <c r="H5843" s="136"/>
      <c r="K5843" s="136"/>
      <c r="O5843" s="136"/>
      <c r="T5843" s="136"/>
      <c r="W5843" s="136"/>
      <c r="Z5843" s="136"/>
      <c r="AC5843" s="136"/>
    </row>
    <row r="5844" spans="2:29">
      <c r="B5844" s="136"/>
      <c r="E5844" s="136"/>
      <c r="H5844" s="136"/>
      <c r="K5844" s="136"/>
      <c r="O5844" s="136"/>
      <c r="T5844" s="136"/>
      <c r="W5844" s="136"/>
      <c r="Z5844" s="136"/>
      <c r="AC5844" s="136"/>
    </row>
    <row r="5845" spans="2:29">
      <c r="B5845" s="136"/>
      <c r="E5845" s="136"/>
      <c r="H5845" s="136"/>
      <c r="K5845" s="136"/>
      <c r="O5845" s="136"/>
      <c r="T5845" s="136"/>
      <c r="W5845" s="136"/>
      <c r="Z5845" s="136"/>
      <c r="AC5845" s="136"/>
    </row>
    <row r="5846" spans="2:29">
      <c r="B5846" s="136"/>
      <c r="E5846" s="136"/>
      <c r="H5846" s="136"/>
      <c r="K5846" s="136"/>
      <c r="O5846" s="136"/>
      <c r="T5846" s="136"/>
      <c r="W5846" s="136"/>
      <c r="Z5846" s="136"/>
      <c r="AC5846" s="136"/>
    </row>
    <row r="5847" spans="2:29">
      <c r="B5847" s="136"/>
      <c r="E5847" s="136"/>
      <c r="H5847" s="136"/>
      <c r="K5847" s="136"/>
      <c r="O5847" s="136"/>
      <c r="T5847" s="136"/>
      <c r="W5847" s="136"/>
      <c r="Z5847" s="136"/>
      <c r="AC5847" s="136"/>
    </row>
    <row r="5848" spans="2:29">
      <c r="B5848" s="136"/>
      <c r="E5848" s="136"/>
      <c r="H5848" s="136"/>
      <c r="K5848" s="136"/>
      <c r="O5848" s="136"/>
      <c r="T5848" s="136"/>
      <c r="W5848" s="136"/>
      <c r="Z5848" s="136"/>
      <c r="AC5848" s="136"/>
    </row>
    <row r="5849" spans="2:29">
      <c r="B5849" s="136"/>
      <c r="E5849" s="136"/>
      <c r="H5849" s="136"/>
      <c r="K5849" s="136"/>
      <c r="O5849" s="136"/>
      <c r="T5849" s="136"/>
      <c r="W5849" s="136"/>
      <c r="Z5849" s="136"/>
      <c r="AC5849" s="136"/>
    </row>
    <row r="5850" spans="2:29">
      <c r="B5850" s="136"/>
      <c r="E5850" s="136"/>
      <c r="H5850" s="136"/>
      <c r="K5850" s="136"/>
      <c r="O5850" s="136"/>
      <c r="T5850" s="136"/>
      <c r="W5850" s="136"/>
      <c r="Z5850" s="136"/>
      <c r="AC5850" s="136"/>
    </row>
    <row r="5851" spans="2:29">
      <c r="B5851" s="136"/>
      <c r="E5851" s="136"/>
      <c r="H5851" s="136"/>
      <c r="K5851" s="136"/>
      <c r="O5851" s="136"/>
      <c r="T5851" s="136"/>
      <c r="W5851" s="136"/>
      <c r="Z5851" s="136"/>
      <c r="AC5851" s="136"/>
    </row>
    <row r="5852" spans="2:29">
      <c r="B5852" s="136"/>
      <c r="E5852" s="136"/>
      <c r="H5852" s="136"/>
      <c r="K5852" s="136"/>
      <c r="O5852" s="136"/>
      <c r="T5852" s="136"/>
      <c r="W5852" s="136"/>
      <c r="Z5852" s="136"/>
      <c r="AC5852" s="136"/>
    </row>
    <row r="5853" spans="2:29">
      <c r="B5853" s="136"/>
      <c r="E5853" s="136"/>
      <c r="H5853" s="136"/>
      <c r="K5853" s="136"/>
      <c r="O5853" s="136"/>
      <c r="T5853" s="136"/>
      <c r="W5853" s="136"/>
      <c r="Z5853" s="136"/>
      <c r="AC5853" s="136"/>
    </row>
    <row r="5854" spans="2:29">
      <c r="B5854" s="136"/>
      <c r="E5854" s="136"/>
      <c r="H5854" s="136"/>
      <c r="K5854" s="136"/>
      <c r="O5854" s="136"/>
      <c r="T5854" s="136"/>
      <c r="W5854" s="136"/>
      <c r="Z5854" s="136"/>
      <c r="AC5854" s="136"/>
    </row>
    <row r="5855" spans="2:29">
      <c r="B5855" s="136"/>
      <c r="E5855" s="136"/>
      <c r="H5855" s="136"/>
      <c r="K5855" s="136"/>
      <c r="O5855" s="136"/>
      <c r="T5855" s="136"/>
      <c r="W5855" s="136"/>
      <c r="Z5855" s="136"/>
      <c r="AC5855" s="136"/>
    </row>
    <row r="5856" spans="2:29">
      <c r="B5856" s="136"/>
      <c r="E5856" s="136"/>
      <c r="H5856" s="136"/>
      <c r="K5856" s="136"/>
      <c r="O5856" s="136"/>
      <c r="T5856" s="136"/>
      <c r="W5856" s="136"/>
      <c r="Z5856" s="136"/>
      <c r="AC5856" s="136"/>
    </row>
    <row r="5857" spans="2:29">
      <c r="B5857" s="136"/>
      <c r="E5857" s="136"/>
      <c r="H5857" s="136"/>
      <c r="K5857" s="136"/>
      <c r="O5857" s="136"/>
      <c r="T5857" s="136"/>
      <c r="W5857" s="136"/>
      <c r="Z5857" s="136"/>
      <c r="AC5857" s="136"/>
    </row>
    <row r="5858" spans="2:29">
      <c r="B5858" s="136"/>
      <c r="E5858" s="136"/>
      <c r="H5858" s="136"/>
      <c r="K5858" s="136"/>
      <c r="O5858" s="136"/>
      <c r="T5858" s="136"/>
      <c r="W5858" s="136"/>
      <c r="Z5858" s="136"/>
      <c r="AC5858" s="136"/>
    </row>
    <row r="5859" spans="2:29">
      <c r="B5859" s="136"/>
      <c r="E5859" s="136"/>
      <c r="H5859" s="136"/>
      <c r="K5859" s="136"/>
      <c r="O5859" s="136"/>
      <c r="T5859" s="136"/>
      <c r="W5859" s="136"/>
      <c r="Z5859" s="136"/>
      <c r="AC5859" s="136"/>
    </row>
    <row r="5860" spans="2:29">
      <c r="B5860" s="136"/>
      <c r="E5860" s="136"/>
      <c r="H5860" s="136"/>
      <c r="K5860" s="136"/>
      <c r="O5860" s="136"/>
      <c r="T5860" s="136"/>
      <c r="W5860" s="136"/>
      <c r="Z5860" s="136"/>
      <c r="AC5860" s="136"/>
    </row>
    <row r="5861" spans="2:29">
      <c r="B5861" s="136"/>
      <c r="E5861" s="136"/>
      <c r="H5861" s="136"/>
      <c r="K5861" s="136"/>
      <c r="O5861" s="136"/>
      <c r="T5861" s="136"/>
      <c r="W5861" s="136"/>
      <c r="Z5861" s="136"/>
      <c r="AC5861" s="136"/>
    </row>
    <row r="5862" spans="2:29">
      <c r="B5862" s="136"/>
      <c r="E5862" s="136"/>
      <c r="H5862" s="136"/>
      <c r="K5862" s="136"/>
      <c r="O5862" s="136"/>
      <c r="T5862" s="136"/>
      <c r="W5862" s="136"/>
      <c r="Z5862" s="136"/>
      <c r="AC5862" s="136"/>
    </row>
    <row r="5863" spans="2:29">
      <c r="B5863" s="136"/>
      <c r="E5863" s="136"/>
      <c r="H5863" s="136"/>
      <c r="K5863" s="136"/>
      <c r="O5863" s="136"/>
      <c r="T5863" s="136"/>
      <c r="W5863" s="136"/>
      <c r="Z5863" s="136"/>
      <c r="AC5863" s="136"/>
    </row>
    <row r="5864" spans="2:29">
      <c r="B5864" s="136"/>
      <c r="E5864" s="136"/>
      <c r="H5864" s="136"/>
      <c r="K5864" s="136"/>
      <c r="O5864" s="136"/>
      <c r="T5864" s="136"/>
      <c r="W5864" s="136"/>
      <c r="Z5864" s="136"/>
      <c r="AC5864" s="136"/>
    </row>
    <row r="5865" spans="2:29">
      <c r="B5865" s="136"/>
      <c r="E5865" s="136"/>
      <c r="H5865" s="136"/>
      <c r="K5865" s="136"/>
      <c r="O5865" s="136"/>
      <c r="T5865" s="136"/>
      <c r="W5865" s="136"/>
      <c r="Z5865" s="136"/>
      <c r="AC5865" s="136"/>
    </row>
    <row r="5866" spans="2:29">
      <c r="B5866" s="136"/>
      <c r="E5866" s="136"/>
      <c r="H5866" s="136"/>
      <c r="K5866" s="136"/>
      <c r="O5866" s="136"/>
      <c r="T5866" s="136"/>
      <c r="W5866" s="136"/>
      <c r="Z5866" s="136"/>
      <c r="AC5866" s="136"/>
    </row>
    <row r="5867" spans="2:29">
      <c r="B5867" s="136"/>
      <c r="E5867" s="136"/>
      <c r="H5867" s="136"/>
      <c r="K5867" s="136"/>
      <c r="O5867" s="136"/>
      <c r="T5867" s="136"/>
      <c r="W5867" s="136"/>
      <c r="Z5867" s="136"/>
      <c r="AC5867" s="136"/>
    </row>
    <row r="5868" spans="2:29">
      <c r="B5868" s="136"/>
      <c r="E5868" s="136"/>
      <c r="H5868" s="136"/>
      <c r="K5868" s="136"/>
      <c r="O5868" s="136"/>
      <c r="T5868" s="136"/>
      <c r="W5868" s="136"/>
      <c r="Z5868" s="136"/>
      <c r="AC5868" s="136"/>
    </row>
    <row r="5869" spans="2:29">
      <c r="B5869" s="136"/>
      <c r="E5869" s="136"/>
      <c r="H5869" s="136"/>
      <c r="K5869" s="136"/>
      <c r="O5869" s="136"/>
      <c r="T5869" s="136"/>
      <c r="W5869" s="136"/>
      <c r="Z5869" s="136"/>
      <c r="AC5869" s="136"/>
    </row>
    <row r="5870" spans="2:29">
      <c r="B5870" s="136"/>
      <c r="E5870" s="136"/>
      <c r="H5870" s="136"/>
      <c r="K5870" s="136"/>
      <c r="O5870" s="136"/>
      <c r="T5870" s="136"/>
      <c r="W5870" s="136"/>
      <c r="Z5870" s="136"/>
      <c r="AC5870" s="136"/>
    </row>
    <row r="5871" spans="2:29">
      <c r="B5871" s="136"/>
      <c r="E5871" s="136"/>
      <c r="H5871" s="136"/>
      <c r="K5871" s="136"/>
      <c r="O5871" s="136"/>
      <c r="T5871" s="136"/>
      <c r="W5871" s="136"/>
      <c r="Z5871" s="136"/>
      <c r="AC5871" s="136"/>
    </row>
    <row r="5872" spans="2:29">
      <c r="B5872" s="136"/>
      <c r="E5872" s="136"/>
      <c r="H5872" s="136"/>
      <c r="K5872" s="136"/>
      <c r="O5872" s="136"/>
      <c r="T5872" s="136"/>
      <c r="W5872" s="136"/>
      <c r="Z5872" s="136"/>
      <c r="AC5872" s="136"/>
    </row>
    <row r="5873" spans="2:29">
      <c r="B5873" s="136"/>
      <c r="E5873" s="136"/>
      <c r="H5873" s="136"/>
      <c r="K5873" s="136"/>
      <c r="O5873" s="136"/>
      <c r="T5873" s="136"/>
      <c r="W5873" s="136"/>
      <c r="Z5873" s="136"/>
      <c r="AC5873" s="136"/>
    </row>
    <row r="5874" spans="2:29">
      <c r="B5874" s="136"/>
      <c r="E5874" s="136"/>
      <c r="H5874" s="136"/>
      <c r="K5874" s="136"/>
      <c r="O5874" s="136"/>
      <c r="T5874" s="136"/>
      <c r="W5874" s="136"/>
      <c r="Z5874" s="136"/>
      <c r="AC5874" s="136"/>
    </row>
    <row r="5875" spans="2:29">
      <c r="B5875" s="136"/>
      <c r="E5875" s="136"/>
      <c r="H5875" s="136"/>
      <c r="K5875" s="136"/>
      <c r="O5875" s="136"/>
      <c r="T5875" s="136"/>
      <c r="W5875" s="136"/>
      <c r="Z5875" s="136"/>
      <c r="AC5875" s="136"/>
    </row>
    <row r="5876" spans="2:29">
      <c r="B5876" s="136"/>
      <c r="E5876" s="136"/>
      <c r="H5876" s="136"/>
      <c r="K5876" s="136"/>
      <c r="O5876" s="136"/>
      <c r="T5876" s="136"/>
      <c r="W5876" s="136"/>
      <c r="Z5876" s="136"/>
      <c r="AC5876" s="136"/>
    </row>
    <row r="5877" spans="2:29">
      <c r="B5877" s="136"/>
      <c r="E5877" s="136"/>
      <c r="H5877" s="136"/>
      <c r="K5877" s="136"/>
      <c r="O5877" s="136"/>
      <c r="T5877" s="136"/>
      <c r="W5877" s="136"/>
      <c r="Z5877" s="136"/>
      <c r="AC5877" s="136"/>
    </row>
    <row r="5878" spans="2:29">
      <c r="B5878" s="136"/>
      <c r="E5878" s="136"/>
      <c r="H5878" s="136"/>
      <c r="K5878" s="136"/>
      <c r="O5878" s="136"/>
      <c r="T5878" s="136"/>
      <c r="W5878" s="136"/>
      <c r="Z5878" s="136"/>
      <c r="AC5878" s="136"/>
    </row>
    <row r="5879" spans="2:29">
      <c r="B5879" s="136"/>
      <c r="E5879" s="136"/>
      <c r="H5879" s="136"/>
      <c r="K5879" s="136"/>
      <c r="O5879" s="136"/>
      <c r="T5879" s="136"/>
      <c r="W5879" s="136"/>
      <c r="Z5879" s="136"/>
      <c r="AC5879" s="136"/>
    </row>
    <row r="5880" spans="2:29">
      <c r="B5880" s="136"/>
      <c r="E5880" s="136"/>
      <c r="H5880" s="136"/>
      <c r="K5880" s="136"/>
      <c r="O5880" s="136"/>
      <c r="T5880" s="136"/>
      <c r="W5880" s="136"/>
      <c r="Z5880" s="136"/>
      <c r="AC5880" s="136"/>
    </row>
    <row r="5881" spans="2:29">
      <c r="B5881" s="136"/>
      <c r="E5881" s="136"/>
      <c r="H5881" s="136"/>
      <c r="K5881" s="136"/>
      <c r="O5881" s="136"/>
      <c r="T5881" s="136"/>
      <c r="W5881" s="136"/>
      <c r="Z5881" s="136"/>
      <c r="AC5881" s="136"/>
    </row>
    <row r="5882" spans="2:29">
      <c r="B5882" s="136"/>
      <c r="E5882" s="136"/>
      <c r="H5882" s="136"/>
      <c r="K5882" s="136"/>
      <c r="O5882" s="136"/>
      <c r="T5882" s="136"/>
      <c r="W5882" s="136"/>
      <c r="Z5882" s="136"/>
      <c r="AC5882" s="136"/>
    </row>
    <row r="5883" spans="2:29">
      <c r="B5883" s="136"/>
      <c r="E5883" s="136"/>
      <c r="H5883" s="136"/>
      <c r="K5883" s="136"/>
      <c r="O5883" s="136"/>
      <c r="T5883" s="136"/>
      <c r="W5883" s="136"/>
      <c r="Z5883" s="136"/>
      <c r="AC5883" s="136"/>
    </row>
    <row r="5884" spans="2:29">
      <c r="B5884" s="136"/>
      <c r="E5884" s="136"/>
      <c r="H5884" s="136"/>
      <c r="K5884" s="136"/>
      <c r="O5884" s="136"/>
      <c r="T5884" s="136"/>
      <c r="W5884" s="136"/>
      <c r="Z5884" s="136"/>
      <c r="AC5884" s="136"/>
    </row>
    <row r="5885" spans="2:29">
      <c r="B5885" s="136"/>
      <c r="E5885" s="136"/>
      <c r="H5885" s="136"/>
      <c r="K5885" s="136"/>
      <c r="O5885" s="136"/>
      <c r="T5885" s="136"/>
      <c r="W5885" s="136"/>
      <c r="Z5885" s="136"/>
      <c r="AC5885" s="136"/>
    </row>
    <row r="5886" spans="2:29">
      <c r="B5886" s="136"/>
      <c r="E5886" s="136"/>
      <c r="H5886" s="136"/>
      <c r="K5886" s="136"/>
      <c r="O5886" s="136"/>
      <c r="T5886" s="136"/>
      <c r="W5886" s="136"/>
      <c r="Z5886" s="136"/>
      <c r="AC5886" s="136"/>
    </row>
    <row r="5887" spans="2:29">
      <c r="B5887" s="136"/>
      <c r="E5887" s="136"/>
      <c r="H5887" s="136"/>
      <c r="K5887" s="136"/>
      <c r="O5887" s="136"/>
      <c r="T5887" s="136"/>
      <c r="W5887" s="136"/>
      <c r="Z5887" s="136"/>
      <c r="AC5887" s="136"/>
    </row>
    <row r="5888" spans="2:29">
      <c r="B5888" s="136"/>
      <c r="E5888" s="136"/>
      <c r="H5888" s="136"/>
      <c r="K5888" s="136"/>
      <c r="O5888" s="136"/>
      <c r="T5888" s="136"/>
      <c r="W5888" s="136"/>
      <c r="Z5888" s="136"/>
      <c r="AC5888" s="136"/>
    </row>
    <row r="5889" spans="2:29">
      <c r="B5889" s="136"/>
      <c r="E5889" s="136"/>
      <c r="H5889" s="136"/>
      <c r="K5889" s="136"/>
      <c r="O5889" s="136"/>
      <c r="T5889" s="136"/>
      <c r="W5889" s="136"/>
      <c r="Z5889" s="136"/>
      <c r="AC5889" s="136"/>
    </row>
    <row r="5890" spans="2:29">
      <c r="B5890" s="136"/>
      <c r="E5890" s="136"/>
      <c r="H5890" s="136"/>
      <c r="K5890" s="136"/>
      <c r="O5890" s="136"/>
      <c r="T5890" s="136"/>
      <c r="W5890" s="136"/>
      <c r="Z5890" s="136"/>
      <c r="AC5890" s="136"/>
    </row>
    <row r="5891" spans="2:29">
      <c r="B5891" s="136"/>
      <c r="E5891" s="136"/>
      <c r="H5891" s="136"/>
      <c r="K5891" s="136"/>
      <c r="O5891" s="136"/>
      <c r="T5891" s="136"/>
      <c r="W5891" s="136"/>
      <c r="Z5891" s="136"/>
      <c r="AC5891" s="136"/>
    </row>
    <row r="5892" spans="2:29">
      <c r="B5892" s="136"/>
      <c r="E5892" s="136"/>
      <c r="H5892" s="136"/>
      <c r="K5892" s="136"/>
      <c r="O5892" s="136"/>
      <c r="T5892" s="136"/>
      <c r="W5892" s="136"/>
      <c r="Z5892" s="136"/>
      <c r="AC5892" s="136"/>
    </row>
    <row r="5893" spans="2:29">
      <c r="B5893" s="136"/>
      <c r="E5893" s="136"/>
      <c r="H5893" s="136"/>
      <c r="K5893" s="136"/>
      <c r="O5893" s="136"/>
      <c r="T5893" s="136"/>
      <c r="W5893" s="136"/>
      <c r="Z5893" s="136"/>
      <c r="AC5893" s="136"/>
    </row>
    <row r="5894" spans="2:29">
      <c r="B5894" s="136"/>
      <c r="E5894" s="136"/>
      <c r="H5894" s="136"/>
      <c r="K5894" s="136"/>
      <c r="O5894" s="136"/>
      <c r="T5894" s="136"/>
      <c r="W5894" s="136"/>
      <c r="Z5894" s="136"/>
      <c r="AC5894" s="136"/>
    </row>
    <row r="5895" spans="2:29">
      <c r="B5895" s="136"/>
      <c r="E5895" s="136"/>
      <c r="H5895" s="136"/>
      <c r="K5895" s="136"/>
      <c r="O5895" s="136"/>
      <c r="T5895" s="136"/>
      <c r="W5895" s="136"/>
      <c r="Z5895" s="136"/>
      <c r="AC5895" s="136"/>
    </row>
    <row r="5896" spans="2:29">
      <c r="B5896" s="136"/>
      <c r="E5896" s="136"/>
      <c r="H5896" s="136"/>
      <c r="K5896" s="136"/>
      <c r="O5896" s="136"/>
      <c r="T5896" s="136"/>
      <c r="W5896" s="136"/>
      <c r="Z5896" s="136"/>
      <c r="AC5896" s="136"/>
    </row>
    <row r="5897" spans="2:29">
      <c r="B5897" s="136"/>
      <c r="E5897" s="136"/>
      <c r="H5897" s="136"/>
      <c r="K5897" s="136"/>
      <c r="O5897" s="136"/>
      <c r="T5897" s="136"/>
      <c r="W5897" s="136"/>
      <c r="Z5897" s="136"/>
      <c r="AC5897" s="136"/>
    </row>
    <row r="5898" spans="2:29">
      <c r="B5898" s="136"/>
      <c r="E5898" s="136"/>
      <c r="H5898" s="136"/>
      <c r="K5898" s="136"/>
      <c r="O5898" s="136"/>
      <c r="T5898" s="136"/>
      <c r="W5898" s="136"/>
      <c r="Z5898" s="136"/>
      <c r="AC5898" s="136"/>
    </row>
    <row r="5899" spans="2:29">
      <c r="B5899" s="136"/>
      <c r="E5899" s="136"/>
      <c r="H5899" s="136"/>
      <c r="K5899" s="136"/>
      <c r="O5899" s="136"/>
      <c r="T5899" s="136"/>
      <c r="W5899" s="136"/>
      <c r="Z5899" s="136"/>
      <c r="AC5899" s="136"/>
    </row>
    <row r="5900" spans="2:29">
      <c r="B5900" s="136"/>
      <c r="E5900" s="136"/>
      <c r="H5900" s="136"/>
      <c r="K5900" s="136"/>
      <c r="O5900" s="136"/>
      <c r="T5900" s="136"/>
      <c r="W5900" s="136"/>
      <c r="Z5900" s="136"/>
      <c r="AC5900" s="136"/>
    </row>
    <row r="5901" spans="2:29">
      <c r="B5901" s="136"/>
      <c r="E5901" s="136"/>
      <c r="H5901" s="136"/>
      <c r="K5901" s="136"/>
      <c r="O5901" s="136"/>
      <c r="T5901" s="136"/>
      <c r="W5901" s="136"/>
      <c r="Z5901" s="136"/>
      <c r="AC5901" s="136"/>
    </row>
    <row r="5902" spans="2:29">
      <c r="B5902" s="136"/>
      <c r="E5902" s="136"/>
      <c r="H5902" s="136"/>
      <c r="K5902" s="136"/>
      <c r="O5902" s="136"/>
      <c r="T5902" s="136"/>
      <c r="W5902" s="136"/>
      <c r="Z5902" s="136"/>
      <c r="AC5902" s="136"/>
    </row>
    <row r="5903" spans="2:29">
      <c r="B5903" s="136"/>
      <c r="E5903" s="136"/>
      <c r="H5903" s="136"/>
      <c r="K5903" s="136"/>
      <c r="O5903" s="136"/>
      <c r="T5903" s="136"/>
      <c r="W5903" s="136"/>
      <c r="Z5903" s="136"/>
      <c r="AC5903" s="136"/>
    </row>
    <row r="5904" spans="2:29">
      <c r="B5904" s="136"/>
      <c r="E5904" s="136"/>
      <c r="H5904" s="136"/>
      <c r="K5904" s="136"/>
      <c r="O5904" s="136"/>
      <c r="T5904" s="136"/>
      <c r="W5904" s="136"/>
      <c r="Z5904" s="136"/>
      <c r="AC5904" s="136"/>
    </row>
    <row r="5905" spans="2:29">
      <c r="B5905" s="136"/>
      <c r="E5905" s="136"/>
      <c r="H5905" s="136"/>
      <c r="K5905" s="136"/>
      <c r="O5905" s="136"/>
      <c r="T5905" s="136"/>
      <c r="W5905" s="136"/>
      <c r="Z5905" s="136"/>
      <c r="AC5905" s="136"/>
    </row>
    <row r="5906" spans="2:29">
      <c r="B5906" s="136"/>
      <c r="E5906" s="136"/>
      <c r="H5906" s="136"/>
      <c r="K5906" s="136"/>
      <c r="O5906" s="136"/>
      <c r="T5906" s="136"/>
      <c r="W5906" s="136"/>
      <c r="Z5906" s="136"/>
      <c r="AC5906" s="136"/>
    </row>
    <row r="5907" spans="2:29">
      <c r="B5907" s="136"/>
      <c r="E5907" s="136"/>
      <c r="H5907" s="136"/>
      <c r="K5907" s="136"/>
      <c r="O5907" s="136"/>
      <c r="T5907" s="136"/>
      <c r="W5907" s="136"/>
      <c r="Z5907" s="136"/>
      <c r="AC5907" s="136"/>
    </row>
    <row r="5908" spans="2:29">
      <c r="B5908" s="136"/>
      <c r="E5908" s="136"/>
      <c r="H5908" s="136"/>
      <c r="K5908" s="136"/>
      <c r="O5908" s="136"/>
      <c r="T5908" s="136"/>
      <c r="W5908" s="136"/>
      <c r="Z5908" s="136"/>
      <c r="AC5908" s="136"/>
    </row>
    <row r="5909" spans="2:29">
      <c r="B5909" s="136"/>
      <c r="E5909" s="136"/>
      <c r="H5909" s="136"/>
      <c r="K5909" s="136"/>
      <c r="O5909" s="136"/>
      <c r="T5909" s="136"/>
      <c r="W5909" s="136"/>
      <c r="Z5909" s="136"/>
      <c r="AC5909" s="136"/>
    </row>
    <row r="5910" spans="2:29">
      <c r="B5910" s="136"/>
      <c r="E5910" s="136"/>
      <c r="H5910" s="136"/>
      <c r="K5910" s="136"/>
      <c r="O5910" s="136"/>
      <c r="T5910" s="136"/>
      <c r="W5910" s="136"/>
      <c r="Z5910" s="136"/>
      <c r="AC5910" s="136"/>
    </row>
    <row r="5911" spans="2:29">
      <c r="B5911" s="136"/>
      <c r="E5911" s="136"/>
      <c r="H5911" s="136"/>
      <c r="K5911" s="136"/>
      <c r="O5911" s="136"/>
      <c r="T5911" s="136"/>
      <c r="W5911" s="136"/>
      <c r="Z5911" s="136"/>
      <c r="AC5911" s="136"/>
    </row>
    <row r="5912" spans="2:29">
      <c r="B5912" s="136"/>
      <c r="E5912" s="136"/>
      <c r="H5912" s="136"/>
      <c r="K5912" s="136"/>
      <c r="O5912" s="136"/>
      <c r="T5912" s="136"/>
      <c r="W5912" s="136"/>
      <c r="Z5912" s="136"/>
      <c r="AC5912" s="136"/>
    </row>
    <row r="5913" spans="2:29">
      <c r="B5913" s="136"/>
      <c r="E5913" s="136"/>
      <c r="H5913" s="136"/>
      <c r="K5913" s="136"/>
      <c r="O5913" s="136"/>
      <c r="T5913" s="136"/>
      <c r="W5913" s="136"/>
      <c r="Z5913" s="136"/>
      <c r="AC5913" s="136"/>
    </row>
    <row r="5914" spans="2:29">
      <c r="B5914" s="136"/>
      <c r="E5914" s="136"/>
      <c r="H5914" s="136"/>
      <c r="K5914" s="136"/>
      <c r="O5914" s="136"/>
      <c r="T5914" s="136"/>
      <c r="W5914" s="136"/>
      <c r="Z5914" s="136"/>
      <c r="AC5914" s="136"/>
    </row>
    <row r="5915" spans="2:29">
      <c r="B5915" s="136"/>
      <c r="E5915" s="136"/>
      <c r="H5915" s="136"/>
      <c r="K5915" s="136"/>
      <c r="O5915" s="136"/>
      <c r="T5915" s="136"/>
      <c r="W5915" s="136"/>
      <c r="Z5915" s="136"/>
      <c r="AC5915" s="136"/>
    </row>
    <row r="5916" spans="2:29">
      <c r="B5916" s="136"/>
      <c r="E5916" s="136"/>
      <c r="H5916" s="136"/>
      <c r="K5916" s="136"/>
      <c r="O5916" s="136"/>
      <c r="T5916" s="136"/>
      <c r="W5916" s="136"/>
      <c r="Z5916" s="136"/>
      <c r="AC5916" s="136"/>
    </row>
    <row r="5917" spans="2:29">
      <c r="B5917" s="136"/>
      <c r="E5917" s="136"/>
      <c r="H5917" s="136"/>
      <c r="K5917" s="136"/>
      <c r="O5917" s="136"/>
      <c r="T5917" s="136"/>
      <c r="W5917" s="136"/>
      <c r="Z5917" s="136"/>
      <c r="AC5917" s="136"/>
    </row>
    <row r="5918" spans="2:29">
      <c r="B5918" s="136"/>
      <c r="E5918" s="136"/>
      <c r="H5918" s="136"/>
      <c r="K5918" s="136"/>
      <c r="O5918" s="136"/>
      <c r="T5918" s="136"/>
      <c r="W5918" s="136"/>
      <c r="Z5918" s="136"/>
      <c r="AC5918" s="136"/>
    </row>
    <row r="5919" spans="2:29">
      <c r="B5919" s="136"/>
      <c r="E5919" s="136"/>
      <c r="H5919" s="136"/>
      <c r="K5919" s="136"/>
      <c r="O5919" s="136"/>
      <c r="T5919" s="136"/>
      <c r="W5919" s="136"/>
      <c r="Z5919" s="136"/>
      <c r="AC5919" s="136"/>
    </row>
    <row r="5920" spans="2:29">
      <c r="B5920" s="136"/>
      <c r="E5920" s="136"/>
      <c r="H5920" s="136"/>
      <c r="K5920" s="136"/>
      <c r="O5920" s="136"/>
      <c r="T5920" s="136"/>
      <c r="W5920" s="136"/>
      <c r="Z5920" s="136"/>
      <c r="AC5920" s="136"/>
    </row>
    <row r="5921" spans="2:29">
      <c r="B5921" s="136"/>
      <c r="E5921" s="136"/>
      <c r="H5921" s="136"/>
      <c r="K5921" s="136"/>
      <c r="O5921" s="136"/>
      <c r="T5921" s="136"/>
      <c r="W5921" s="136"/>
      <c r="Z5921" s="136"/>
      <c r="AC5921" s="136"/>
    </row>
    <row r="5922" spans="2:29">
      <c r="B5922" s="136"/>
      <c r="E5922" s="136"/>
      <c r="H5922" s="136"/>
      <c r="K5922" s="136"/>
      <c r="O5922" s="136"/>
      <c r="T5922" s="136"/>
      <c r="W5922" s="136"/>
      <c r="Z5922" s="136"/>
      <c r="AC5922" s="136"/>
    </row>
    <row r="5923" spans="2:29">
      <c r="B5923" s="136"/>
      <c r="E5923" s="136"/>
      <c r="H5923" s="136"/>
      <c r="K5923" s="136"/>
      <c r="O5923" s="136"/>
      <c r="T5923" s="136"/>
      <c r="W5923" s="136"/>
      <c r="Z5923" s="136"/>
      <c r="AC5923" s="136"/>
    </row>
    <row r="5924" spans="2:29">
      <c r="B5924" s="136"/>
      <c r="E5924" s="136"/>
      <c r="H5924" s="136"/>
      <c r="K5924" s="136"/>
      <c r="O5924" s="136"/>
      <c r="T5924" s="136"/>
      <c r="W5924" s="136"/>
      <c r="Z5924" s="136"/>
      <c r="AC5924" s="136"/>
    </row>
    <row r="5925" spans="2:29">
      <c r="B5925" s="136"/>
      <c r="E5925" s="136"/>
      <c r="H5925" s="136"/>
      <c r="K5925" s="136"/>
      <c r="O5925" s="136"/>
      <c r="T5925" s="136"/>
      <c r="W5925" s="136"/>
      <c r="Z5925" s="136"/>
      <c r="AC5925" s="136"/>
    </row>
    <row r="5926" spans="2:29">
      <c r="B5926" s="136"/>
      <c r="E5926" s="136"/>
      <c r="H5926" s="136"/>
      <c r="K5926" s="136"/>
      <c r="O5926" s="136"/>
      <c r="T5926" s="136"/>
      <c r="W5926" s="136"/>
      <c r="Z5926" s="136"/>
      <c r="AC5926" s="136"/>
    </row>
    <row r="5927" spans="2:29">
      <c r="B5927" s="136"/>
      <c r="E5927" s="136"/>
      <c r="H5927" s="136"/>
      <c r="K5927" s="136"/>
      <c r="O5927" s="136"/>
      <c r="T5927" s="136"/>
      <c r="W5927" s="136"/>
      <c r="Z5927" s="136"/>
      <c r="AC5927" s="136"/>
    </row>
    <row r="5928" spans="2:29">
      <c r="B5928" s="136"/>
      <c r="E5928" s="136"/>
      <c r="H5928" s="136"/>
      <c r="K5928" s="136"/>
      <c r="O5928" s="136"/>
      <c r="T5928" s="136"/>
      <c r="W5928" s="136"/>
      <c r="Z5928" s="136"/>
      <c r="AC5928" s="136"/>
    </row>
    <row r="5929" spans="2:29">
      <c r="B5929" s="136"/>
      <c r="E5929" s="136"/>
      <c r="H5929" s="136"/>
      <c r="K5929" s="136"/>
      <c r="O5929" s="136"/>
      <c r="T5929" s="136"/>
      <c r="W5929" s="136"/>
      <c r="Z5929" s="136"/>
      <c r="AC5929" s="136"/>
    </row>
    <row r="5930" spans="2:29">
      <c r="B5930" s="136"/>
      <c r="E5930" s="136"/>
      <c r="H5930" s="136"/>
      <c r="K5930" s="136"/>
      <c r="O5930" s="136"/>
      <c r="T5930" s="136"/>
      <c r="W5930" s="136"/>
      <c r="Z5930" s="136"/>
      <c r="AC5930" s="136"/>
    </row>
    <row r="5931" spans="2:29">
      <c r="B5931" s="136"/>
      <c r="E5931" s="136"/>
      <c r="H5931" s="136"/>
      <c r="K5931" s="136"/>
      <c r="O5931" s="136"/>
      <c r="T5931" s="136"/>
      <c r="W5931" s="136"/>
      <c r="Z5931" s="136"/>
      <c r="AC5931" s="136"/>
    </row>
    <row r="5932" spans="2:29">
      <c r="B5932" s="136"/>
      <c r="E5932" s="136"/>
      <c r="H5932" s="136"/>
      <c r="K5932" s="136"/>
      <c r="O5932" s="136"/>
      <c r="T5932" s="136"/>
      <c r="W5932" s="136"/>
      <c r="Z5932" s="136"/>
      <c r="AC5932" s="136"/>
    </row>
    <row r="5933" spans="2:29">
      <c r="B5933" s="136"/>
      <c r="E5933" s="136"/>
      <c r="H5933" s="136"/>
      <c r="K5933" s="136"/>
      <c r="O5933" s="136"/>
      <c r="T5933" s="136"/>
      <c r="W5933" s="136"/>
      <c r="Z5933" s="136"/>
      <c r="AC5933" s="136"/>
    </row>
    <row r="5934" spans="2:29">
      <c r="B5934" s="136"/>
      <c r="E5934" s="136"/>
      <c r="H5934" s="136"/>
      <c r="K5934" s="136"/>
      <c r="O5934" s="136"/>
      <c r="T5934" s="136"/>
      <c r="W5934" s="136"/>
      <c r="Z5934" s="136"/>
      <c r="AC5934" s="136"/>
    </row>
    <row r="5935" spans="2:29">
      <c r="B5935" s="136"/>
      <c r="E5935" s="136"/>
      <c r="H5935" s="136"/>
      <c r="K5935" s="136"/>
      <c r="O5935" s="136"/>
      <c r="T5935" s="136"/>
      <c r="W5935" s="136"/>
      <c r="Z5935" s="136"/>
      <c r="AC5935" s="136"/>
    </row>
    <row r="5936" spans="2:29">
      <c r="B5936" s="136"/>
      <c r="E5936" s="136"/>
      <c r="H5936" s="136"/>
      <c r="K5936" s="136"/>
      <c r="O5936" s="136"/>
      <c r="T5936" s="136"/>
      <c r="W5936" s="136"/>
      <c r="Z5936" s="136"/>
      <c r="AC5936" s="136"/>
    </row>
    <row r="5937" spans="2:29">
      <c r="B5937" s="136"/>
      <c r="E5937" s="136"/>
      <c r="H5937" s="136"/>
      <c r="K5937" s="136"/>
      <c r="O5937" s="136"/>
      <c r="T5937" s="136"/>
      <c r="W5937" s="136"/>
      <c r="Z5937" s="136"/>
      <c r="AC5937" s="136"/>
    </row>
    <row r="5938" spans="2:29">
      <c r="B5938" s="136"/>
      <c r="E5938" s="136"/>
      <c r="H5938" s="136"/>
      <c r="K5938" s="136"/>
      <c r="O5938" s="136"/>
      <c r="T5938" s="136"/>
      <c r="W5938" s="136"/>
      <c r="Z5938" s="136"/>
      <c r="AC5938" s="136"/>
    </row>
    <row r="5939" spans="2:29">
      <c r="B5939" s="136"/>
      <c r="E5939" s="136"/>
      <c r="H5939" s="136"/>
      <c r="K5939" s="136"/>
      <c r="O5939" s="136"/>
      <c r="T5939" s="136"/>
      <c r="W5939" s="136"/>
      <c r="Z5939" s="136"/>
      <c r="AC5939" s="136"/>
    </row>
    <row r="5940" spans="2:29">
      <c r="B5940" s="136"/>
      <c r="E5940" s="136"/>
      <c r="H5940" s="136"/>
      <c r="K5940" s="136"/>
      <c r="O5940" s="136"/>
      <c r="T5940" s="136"/>
      <c r="W5940" s="136"/>
      <c r="Z5940" s="136"/>
      <c r="AC5940" s="136"/>
    </row>
    <row r="5941" spans="2:29">
      <c r="B5941" s="136"/>
      <c r="E5941" s="136"/>
      <c r="H5941" s="136"/>
      <c r="K5941" s="136"/>
      <c r="O5941" s="136"/>
      <c r="T5941" s="136"/>
      <c r="W5941" s="136"/>
      <c r="Z5941" s="136"/>
      <c r="AC5941" s="136"/>
    </row>
    <row r="5942" spans="2:29">
      <c r="B5942" s="136"/>
      <c r="E5942" s="136"/>
      <c r="H5942" s="136"/>
      <c r="K5942" s="136"/>
      <c r="O5942" s="136"/>
      <c r="T5942" s="136"/>
      <c r="W5942" s="136"/>
      <c r="Z5942" s="136"/>
      <c r="AC5942" s="136"/>
    </row>
    <row r="5943" spans="2:29">
      <c r="B5943" s="136"/>
      <c r="E5943" s="136"/>
      <c r="H5943" s="136"/>
      <c r="K5943" s="136"/>
      <c r="O5943" s="136"/>
      <c r="T5943" s="136"/>
      <c r="W5943" s="136"/>
      <c r="Z5943" s="136"/>
      <c r="AC5943" s="136"/>
    </row>
    <row r="5944" spans="2:29">
      <c r="B5944" s="136"/>
      <c r="E5944" s="136"/>
      <c r="H5944" s="136"/>
      <c r="K5944" s="136"/>
      <c r="O5944" s="136"/>
      <c r="T5944" s="136"/>
      <c r="W5944" s="136"/>
      <c r="Z5944" s="136"/>
      <c r="AC5944" s="136"/>
    </row>
    <row r="5945" spans="2:29">
      <c r="B5945" s="136"/>
      <c r="E5945" s="136"/>
      <c r="H5945" s="136"/>
      <c r="K5945" s="136"/>
      <c r="O5945" s="136"/>
      <c r="T5945" s="136"/>
      <c r="W5945" s="136"/>
      <c r="Z5945" s="136"/>
      <c r="AC5945" s="136"/>
    </row>
    <row r="5946" spans="2:29">
      <c r="B5946" s="136"/>
      <c r="E5946" s="136"/>
      <c r="H5946" s="136"/>
      <c r="K5946" s="136"/>
      <c r="O5946" s="136"/>
      <c r="T5946" s="136"/>
      <c r="W5946" s="136"/>
      <c r="Z5946" s="136"/>
      <c r="AC5946" s="136"/>
    </row>
    <row r="5947" spans="2:29">
      <c r="B5947" s="136"/>
      <c r="E5947" s="136"/>
      <c r="H5947" s="136"/>
      <c r="K5947" s="136"/>
      <c r="O5947" s="136"/>
      <c r="T5947" s="136"/>
      <c r="W5947" s="136"/>
      <c r="Z5947" s="136"/>
      <c r="AC5947" s="136"/>
    </row>
    <row r="5948" spans="2:29">
      <c r="B5948" s="136"/>
      <c r="E5948" s="136"/>
      <c r="H5948" s="136"/>
      <c r="K5948" s="136"/>
      <c r="O5948" s="136"/>
      <c r="T5948" s="136"/>
      <c r="W5948" s="136"/>
      <c r="Z5948" s="136"/>
      <c r="AC5948" s="136"/>
    </row>
    <row r="5949" spans="2:29">
      <c r="B5949" s="136"/>
      <c r="E5949" s="136"/>
      <c r="H5949" s="136"/>
      <c r="K5949" s="136"/>
      <c r="O5949" s="136"/>
      <c r="T5949" s="136"/>
      <c r="W5949" s="136"/>
      <c r="Z5949" s="136"/>
      <c r="AC5949" s="136"/>
    </row>
    <row r="5950" spans="2:29">
      <c r="B5950" s="136"/>
      <c r="E5950" s="136"/>
      <c r="H5950" s="136"/>
      <c r="K5950" s="136"/>
      <c r="O5950" s="136"/>
      <c r="T5950" s="136"/>
      <c r="W5950" s="136"/>
      <c r="Z5950" s="136"/>
      <c r="AC5950" s="136"/>
    </row>
    <row r="5951" spans="2:29">
      <c r="B5951" s="136"/>
      <c r="E5951" s="136"/>
      <c r="H5951" s="136"/>
      <c r="K5951" s="136"/>
      <c r="O5951" s="136"/>
      <c r="T5951" s="136"/>
      <c r="W5951" s="136"/>
      <c r="Z5951" s="136"/>
      <c r="AC5951" s="136"/>
    </row>
    <row r="5952" spans="2:29">
      <c r="B5952" s="136"/>
      <c r="E5952" s="136"/>
      <c r="H5952" s="136"/>
      <c r="K5952" s="136"/>
      <c r="O5952" s="136"/>
      <c r="T5952" s="136"/>
      <c r="W5952" s="136"/>
      <c r="Z5952" s="136"/>
      <c r="AC5952" s="136"/>
    </row>
    <row r="5953" spans="2:29">
      <c r="B5953" s="136"/>
      <c r="E5953" s="136"/>
      <c r="H5953" s="136"/>
      <c r="K5953" s="136"/>
      <c r="O5953" s="136"/>
      <c r="T5953" s="136"/>
      <c r="W5953" s="136"/>
      <c r="Z5953" s="136"/>
      <c r="AC5953" s="136"/>
    </row>
    <row r="5954" spans="2:29">
      <c r="B5954" s="136"/>
      <c r="E5954" s="136"/>
      <c r="H5954" s="136"/>
      <c r="K5954" s="136"/>
      <c r="O5954" s="136"/>
      <c r="T5954" s="136"/>
      <c r="W5954" s="136"/>
      <c r="Z5954" s="136"/>
      <c r="AC5954" s="136"/>
    </row>
    <row r="5955" spans="2:29">
      <c r="B5955" s="136"/>
      <c r="E5955" s="136"/>
      <c r="H5955" s="136"/>
      <c r="K5955" s="136"/>
      <c r="O5955" s="136"/>
      <c r="T5955" s="136"/>
      <c r="W5955" s="136"/>
      <c r="Z5955" s="136"/>
      <c r="AC5955" s="136"/>
    </row>
    <row r="5956" spans="2:29">
      <c r="B5956" s="136"/>
      <c r="E5956" s="136"/>
      <c r="H5956" s="136"/>
      <c r="K5956" s="136"/>
      <c r="O5956" s="136"/>
      <c r="T5956" s="136"/>
      <c r="W5956" s="136"/>
      <c r="Z5956" s="136"/>
      <c r="AC5956" s="136"/>
    </row>
    <row r="5957" spans="2:29">
      <c r="B5957" s="136"/>
      <c r="E5957" s="136"/>
      <c r="H5957" s="136"/>
      <c r="K5957" s="136"/>
      <c r="O5957" s="136"/>
      <c r="T5957" s="136"/>
      <c r="W5957" s="136"/>
      <c r="Z5957" s="136"/>
      <c r="AC5957" s="136"/>
    </row>
    <row r="5958" spans="2:29">
      <c r="B5958" s="136"/>
      <c r="E5958" s="136"/>
      <c r="H5958" s="136"/>
      <c r="K5958" s="136"/>
      <c r="O5958" s="136"/>
      <c r="T5958" s="136"/>
      <c r="W5958" s="136"/>
      <c r="Z5958" s="136"/>
      <c r="AC5958" s="136"/>
    </row>
    <row r="5959" spans="2:29">
      <c r="B5959" s="136"/>
      <c r="E5959" s="136"/>
      <c r="H5959" s="136"/>
      <c r="K5959" s="136"/>
      <c r="O5959" s="136"/>
      <c r="T5959" s="136"/>
      <c r="W5959" s="136"/>
      <c r="Z5959" s="136"/>
      <c r="AC5959" s="136"/>
    </row>
    <row r="5960" spans="2:29">
      <c r="B5960" s="136"/>
      <c r="E5960" s="136"/>
      <c r="H5960" s="136"/>
      <c r="K5960" s="136"/>
      <c r="O5960" s="136"/>
      <c r="T5960" s="136"/>
      <c r="W5960" s="136"/>
      <c r="Z5960" s="136"/>
      <c r="AC5960" s="136"/>
    </row>
    <row r="5961" spans="2:29">
      <c r="B5961" s="136"/>
      <c r="E5961" s="136"/>
      <c r="H5961" s="136"/>
      <c r="K5961" s="136"/>
      <c r="O5961" s="136"/>
      <c r="T5961" s="136"/>
      <c r="W5961" s="136"/>
      <c r="Z5961" s="136"/>
      <c r="AC5961" s="136"/>
    </row>
    <row r="5962" spans="2:29">
      <c r="B5962" s="136"/>
      <c r="E5962" s="136"/>
      <c r="H5962" s="136"/>
      <c r="K5962" s="136"/>
      <c r="O5962" s="136"/>
      <c r="T5962" s="136"/>
      <c r="W5962" s="136"/>
      <c r="Z5962" s="136"/>
      <c r="AC5962" s="136"/>
    </row>
    <row r="5963" spans="2:29">
      <c r="B5963" s="136"/>
      <c r="E5963" s="136"/>
      <c r="H5963" s="136"/>
      <c r="K5963" s="136"/>
      <c r="O5963" s="136"/>
      <c r="T5963" s="136"/>
      <c r="W5963" s="136"/>
      <c r="Z5963" s="136"/>
      <c r="AC5963" s="136"/>
    </row>
    <row r="5964" spans="2:29">
      <c r="B5964" s="136"/>
      <c r="E5964" s="136"/>
      <c r="H5964" s="136"/>
      <c r="K5964" s="136"/>
      <c r="O5964" s="136"/>
      <c r="T5964" s="136"/>
      <c r="W5964" s="136"/>
      <c r="Z5964" s="136"/>
      <c r="AC5964" s="136"/>
    </row>
    <row r="5965" spans="2:29">
      <c r="B5965" s="136"/>
      <c r="E5965" s="136"/>
      <c r="H5965" s="136"/>
      <c r="K5965" s="136"/>
      <c r="O5965" s="136"/>
      <c r="T5965" s="136"/>
      <c r="W5965" s="136"/>
      <c r="Z5965" s="136"/>
      <c r="AC5965" s="136"/>
    </row>
    <row r="5966" spans="2:29">
      <c r="B5966" s="136"/>
      <c r="E5966" s="136"/>
      <c r="H5966" s="136"/>
      <c r="K5966" s="136"/>
      <c r="O5966" s="136"/>
      <c r="T5966" s="136"/>
      <c r="W5966" s="136"/>
      <c r="Z5966" s="136"/>
      <c r="AC5966" s="136"/>
    </row>
    <row r="5967" spans="2:29">
      <c r="B5967" s="136"/>
      <c r="E5967" s="136"/>
      <c r="H5967" s="136"/>
      <c r="K5967" s="136"/>
      <c r="O5967" s="136"/>
      <c r="T5967" s="136"/>
      <c r="W5967" s="136"/>
      <c r="Z5967" s="136"/>
      <c r="AC5967" s="136"/>
    </row>
    <row r="5968" spans="2:29">
      <c r="B5968" s="136"/>
      <c r="E5968" s="136"/>
      <c r="H5968" s="136"/>
      <c r="K5968" s="136"/>
      <c r="O5968" s="136"/>
      <c r="T5968" s="136"/>
      <c r="W5968" s="136"/>
      <c r="Z5968" s="136"/>
      <c r="AC5968" s="136"/>
    </row>
    <row r="5969" spans="2:29">
      <c r="B5969" s="136"/>
      <c r="E5969" s="136"/>
      <c r="H5969" s="136"/>
      <c r="K5969" s="136"/>
      <c r="O5969" s="136"/>
      <c r="T5969" s="136"/>
      <c r="W5969" s="136"/>
      <c r="Z5969" s="136"/>
      <c r="AC5969" s="136"/>
    </row>
    <row r="5970" spans="2:29">
      <c r="B5970" s="136"/>
      <c r="E5970" s="136"/>
      <c r="H5970" s="136"/>
      <c r="K5970" s="136"/>
      <c r="O5970" s="136"/>
      <c r="T5970" s="136"/>
      <c r="W5970" s="136"/>
      <c r="Z5970" s="136"/>
      <c r="AC5970" s="136"/>
    </row>
    <row r="5971" spans="2:29">
      <c r="B5971" s="136"/>
      <c r="E5971" s="136"/>
      <c r="H5971" s="136"/>
      <c r="K5971" s="136"/>
      <c r="O5971" s="136"/>
      <c r="T5971" s="136"/>
      <c r="W5971" s="136"/>
      <c r="Z5971" s="136"/>
      <c r="AC5971" s="136"/>
    </row>
    <row r="5972" spans="2:29">
      <c r="B5972" s="136"/>
      <c r="E5972" s="136"/>
      <c r="H5972" s="136"/>
      <c r="K5972" s="136"/>
      <c r="O5972" s="136"/>
      <c r="T5972" s="136"/>
      <c r="W5972" s="136"/>
      <c r="Z5972" s="136"/>
      <c r="AC5972" s="136"/>
    </row>
    <row r="5973" spans="2:29">
      <c r="B5973" s="136"/>
      <c r="E5973" s="136"/>
      <c r="H5973" s="136"/>
      <c r="K5973" s="136"/>
      <c r="O5973" s="136"/>
      <c r="T5973" s="136"/>
      <c r="W5973" s="136"/>
      <c r="Z5973" s="136"/>
      <c r="AC5973" s="136"/>
    </row>
    <row r="5974" spans="2:29">
      <c r="B5974" s="136"/>
      <c r="E5974" s="136"/>
      <c r="H5974" s="136"/>
      <c r="K5974" s="136"/>
      <c r="O5974" s="136"/>
      <c r="T5974" s="136"/>
      <c r="W5974" s="136"/>
      <c r="Z5974" s="136"/>
      <c r="AC5974" s="136"/>
    </row>
    <row r="5975" spans="2:29">
      <c r="B5975" s="136"/>
      <c r="E5975" s="136"/>
      <c r="H5975" s="136"/>
      <c r="K5975" s="136"/>
      <c r="O5975" s="136"/>
      <c r="T5975" s="136"/>
      <c r="W5975" s="136"/>
      <c r="Z5975" s="136"/>
      <c r="AC5975" s="136"/>
    </row>
    <row r="5976" spans="2:29">
      <c r="B5976" s="136"/>
      <c r="E5976" s="136"/>
      <c r="H5976" s="136"/>
      <c r="K5976" s="136"/>
      <c r="O5976" s="136"/>
      <c r="T5976" s="136"/>
      <c r="W5976" s="136"/>
      <c r="Z5976" s="136"/>
      <c r="AC5976" s="136"/>
    </row>
    <row r="5977" spans="2:29">
      <c r="B5977" s="136"/>
      <c r="E5977" s="136"/>
      <c r="H5977" s="136"/>
      <c r="K5977" s="136"/>
      <c r="O5977" s="136"/>
      <c r="T5977" s="136"/>
      <c r="W5977" s="136"/>
      <c r="Z5977" s="136"/>
      <c r="AC5977" s="136"/>
    </row>
    <row r="5978" spans="2:29">
      <c r="B5978" s="136"/>
      <c r="E5978" s="136"/>
      <c r="H5978" s="136"/>
      <c r="K5978" s="136"/>
      <c r="O5978" s="136"/>
      <c r="T5978" s="136"/>
      <c r="W5978" s="136"/>
      <c r="Z5978" s="136"/>
      <c r="AC5978" s="136"/>
    </row>
    <row r="5979" spans="2:29">
      <c r="B5979" s="136"/>
      <c r="E5979" s="136"/>
      <c r="H5979" s="136"/>
      <c r="K5979" s="136"/>
      <c r="O5979" s="136"/>
      <c r="T5979" s="136"/>
      <c r="W5979" s="136"/>
      <c r="Z5979" s="136"/>
      <c r="AC5979" s="136"/>
    </row>
    <row r="5980" spans="2:29">
      <c r="B5980" s="136"/>
      <c r="E5980" s="136"/>
      <c r="H5980" s="136"/>
      <c r="K5980" s="136"/>
      <c r="O5980" s="136"/>
      <c r="T5980" s="136"/>
      <c r="W5980" s="136"/>
      <c r="Z5980" s="136"/>
      <c r="AC5980" s="136"/>
    </row>
    <row r="5981" spans="2:29">
      <c r="B5981" s="136"/>
      <c r="E5981" s="136"/>
      <c r="H5981" s="136"/>
      <c r="K5981" s="136"/>
      <c r="O5981" s="136"/>
      <c r="T5981" s="136"/>
      <c r="W5981" s="136"/>
      <c r="Z5981" s="136"/>
      <c r="AC5981" s="136"/>
    </row>
    <row r="5982" spans="2:29">
      <c r="B5982" s="136"/>
      <c r="E5982" s="136"/>
      <c r="H5982" s="136"/>
      <c r="K5982" s="136"/>
      <c r="O5982" s="136"/>
      <c r="T5982" s="136"/>
      <c r="W5982" s="136"/>
      <c r="Z5982" s="136"/>
      <c r="AC5982" s="136"/>
    </row>
    <row r="5983" spans="2:29">
      <c r="B5983" s="136"/>
      <c r="E5983" s="136"/>
      <c r="H5983" s="136"/>
      <c r="K5983" s="136"/>
      <c r="O5983" s="136"/>
      <c r="T5983" s="136"/>
      <c r="W5983" s="136"/>
      <c r="Z5983" s="136"/>
      <c r="AC5983" s="136"/>
    </row>
    <row r="5984" spans="2:29">
      <c r="B5984" s="136"/>
      <c r="E5984" s="136"/>
      <c r="H5984" s="136"/>
      <c r="K5984" s="136"/>
      <c r="O5984" s="136"/>
      <c r="T5984" s="136"/>
      <c r="W5984" s="136"/>
      <c r="Z5984" s="136"/>
      <c r="AC5984" s="136"/>
    </row>
    <row r="5985" spans="2:29">
      <c r="B5985" s="136"/>
      <c r="E5985" s="136"/>
      <c r="H5985" s="136"/>
      <c r="K5985" s="136"/>
      <c r="O5985" s="136"/>
      <c r="T5985" s="136"/>
      <c r="W5985" s="136"/>
      <c r="Z5985" s="136"/>
      <c r="AC5985" s="136"/>
    </row>
    <row r="5986" spans="2:29">
      <c r="B5986" s="136"/>
      <c r="E5986" s="136"/>
      <c r="H5986" s="136"/>
      <c r="K5986" s="136"/>
      <c r="O5986" s="136"/>
      <c r="T5986" s="136"/>
      <c r="W5986" s="136"/>
      <c r="Z5986" s="136"/>
      <c r="AC5986" s="136"/>
    </row>
    <row r="5987" spans="2:29">
      <c r="B5987" s="136"/>
      <c r="E5987" s="136"/>
      <c r="H5987" s="136"/>
      <c r="K5987" s="136"/>
      <c r="O5987" s="136"/>
      <c r="T5987" s="136"/>
      <c r="W5987" s="136"/>
      <c r="Z5987" s="136"/>
      <c r="AC5987" s="136"/>
    </row>
    <row r="5988" spans="2:29">
      <c r="B5988" s="136"/>
      <c r="E5988" s="136"/>
      <c r="H5988" s="136"/>
      <c r="K5988" s="136"/>
      <c r="O5988" s="136"/>
      <c r="T5988" s="136"/>
      <c r="W5988" s="136"/>
      <c r="Z5988" s="136"/>
      <c r="AC5988" s="136"/>
    </row>
    <row r="5989" spans="2:29">
      <c r="B5989" s="136"/>
      <c r="E5989" s="136"/>
      <c r="H5989" s="136"/>
      <c r="K5989" s="136"/>
      <c r="O5989" s="136"/>
      <c r="T5989" s="136"/>
      <c r="W5989" s="136"/>
      <c r="Z5989" s="136"/>
      <c r="AC5989" s="136"/>
    </row>
    <row r="5990" spans="2:29">
      <c r="B5990" s="136"/>
      <c r="E5990" s="136"/>
      <c r="H5990" s="136"/>
      <c r="K5990" s="136"/>
      <c r="O5990" s="136"/>
      <c r="T5990" s="136"/>
      <c r="W5990" s="136"/>
      <c r="Z5990" s="136"/>
      <c r="AC5990" s="136"/>
    </row>
    <row r="5991" spans="2:29">
      <c r="B5991" s="136"/>
      <c r="E5991" s="136"/>
      <c r="H5991" s="136"/>
      <c r="K5991" s="136"/>
      <c r="O5991" s="136"/>
      <c r="T5991" s="136"/>
      <c r="W5991" s="136"/>
      <c r="Z5991" s="136"/>
      <c r="AC5991" s="136"/>
    </row>
    <row r="5992" spans="2:29">
      <c r="B5992" s="136"/>
      <c r="E5992" s="136"/>
      <c r="H5992" s="136"/>
      <c r="K5992" s="136"/>
      <c r="O5992" s="136"/>
      <c r="T5992" s="136"/>
      <c r="W5992" s="136"/>
      <c r="Z5992" s="136"/>
      <c r="AC5992" s="136"/>
    </row>
    <row r="5993" spans="2:29">
      <c r="B5993" s="136"/>
      <c r="E5993" s="136"/>
      <c r="H5993" s="136"/>
      <c r="K5993" s="136"/>
      <c r="O5993" s="136"/>
      <c r="T5993" s="136"/>
      <c r="W5993" s="136"/>
      <c r="Z5993" s="136"/>
      <c r="AC5993" s="136"/>
    </row>
    <row r="5994" spans="2:29">
      <c r="B5994" s="136"/>
      <c r="E5994" s="136"/>
      <c r="H5994" s="136"/>
      <c r="K5994" s="136"/>
      <c r="O5994" s="136"/>
      <c r="T5994" s="136"/>
      <c r="W5994" s="136"/>
      <c r="Z5994" s="136"/>
      <c r="AC5994" s="136"/>
    </row>
    <row r="5995" spans="2:29">
      <c r="B5995" s="136"/>
      <c r="E5995" s="136"/>
      <c r="H5995" s="136"/>
      <c r="K5995" s="136"/>
      <c r="O5995" s="136"/>
      <c r="T5995" s="136"/>
      <c r="W5995" s="136"/>
      <c r="Z5995" s="136"/>
      <c r="AC5995" s="136"/>
    </row>
    <row r="5996" spans="2:29">
      <c r="B5996" s="136"/>
      <c r="E5996" s="136"/>
      <c r="H5996" s="136"/>
      <c r="K5996" s="136"/>
      <c r="O5996" s="136"/>
      <c r="T5996" s="136"/>
      <c r="W5996" s="136"/>
      <c r="Z5996" s="136"/>
      <c r="AC5996" s="136"/>
    </row>
    <row r="5997" spans="2:29">
      <c r="B5997" s="136"/>
      <c r="E5997" s="136"/>
      <c r="H5997" s="136"/>
      <c r="K5997" s="136"/>
      <c r="O5997" s="136"/>
      <c r="T5997" s="136"/>
      <c r="W5997" s="136"/>
      <c r="Z5997" s="136"/>
      <c r="AC5997" s="136"/>
    </row>
    <row r="5998" spans="2:29">
      <c r="B5998" s="136"/>
      <c r="E5998" s="136"/>
      <c r="H5998" s="136"/>
      <c r="K5998" s="136"/>
      <c r="O5998" s="136"/>
      <c r="T5998" s="136"/>
      <c r="W5998" s="136"/>
      <c r="Z5998" s="136"/>
      <c r="AC5998" s="136"/>
    </row>
    <row r="5999" spans="2:29">
      <c r="B5999" s="136"/>
      <c r="E5999" s="136"/>
      <c r="H5999" s="136"/>
      <c r="K5999" s="136"/>
      <c r="O5999" s="136"/>
      <c r="T5999" s="136"/>
      <c r="W5999" s="136"/>
      <c r="Z5999" s="136"/>
      <c r="AC5999" s="136"/>
    </row>
    <row r="6000" spans="2:29">
      <c r="B6000" s="136"/>
      <c r="E6000" s="136"/>
      <c r="H6000" s="136"/>
      <c r="K6000" s="136"/>
      <c r="O6000" s="136"/>
      <c r="T6000" s="136"/>
      <c r="W6000" s="136"/>
      <c r="Z6000" s="136"/>
      <c r="AC6000" s="136"/>
    </row>
    <row r="6001" spans="2:29">
      <c r="B6001" s="136"/>
      <c r="E6001" s="136"/>
      <c r="H6001" s="136"/>
      <c r="K6001" s="136"/>
      <c r="O6001" s="136"/>
      <c r="T6001" s="136"/>
      <c r="W6001" s="136"/>
      <c r="Z6001" s="136"/>
      <c r="AC6001" s="136"/>
    </row>
    <row r="6002" spans="2:29">
      <c r="B6002" s="136"/>
      <c r="E6002" s="136"/>
      <c r="H6002" s="136"/>
      <c r="K6002" s="136"/>
      <c r="O6002" s="136"/>
      <c r="T6002" s="136"/>
      <c r="W6002" s="136"/>
      <c r="Z6002" s="136"/>
      <c r="AC6002" s="136"/>
    </row>
    <row r="6003" spans="2:29">
      <c r="B6003" s="136"/>
      <c r="E6003" s="136"/>
      <c r="H6003" s="136"/>
      <c r="K6003" s="136"/>
      <c r="O6003" s="136"/>
      <c r="T6003" s="136"/>
      <c r="W6003" s="136"/>
      <c r="Z6003" s="136"/>
      <c r="AC6003" s="136"/>
    </row>
    <row r="6004" spans="2:29">
      <c r="B6004" s="136"/>
      <c r="E6004" s="136"/>
      <c r="H6004" s="136"/>
      <c r="K6004" s="136"/>
      <c r="O6004" s="136"/>
      <c r="T6004" s="136"/>
      <c r="W6004" s="136"/>
      <c r="Z6004" s="136"/>
      <c r="AC6004" s="136"/>
    </row>
    <row r="6005" spans="2:29">
      <c r="B6005" s="136"/>
      <c r="E6005" s="136"/>
      <c r="H6005" s="136"/>
      <c r="K6005" s="136"/>
      <c r="O6005" s="136"/>
      <c r="T6005" s="136"/>
      <c r="W6005" s="136"/>
      <c r="Z6005" s="136"/>
      <c r="AC6005" s="136"/>
    </row>
    <row r="6006" spans="2:29">
      <c r="B6006" s="136"/>
      <c r="E6006" s="136"/>
      <c r="H6006" s="136"/>
      <c r="K6006" s="136"/>
      <c r="O6006" s="136"/>
      <c r="T6006" s="136"/>
      <c r="W6006" s="136"/>
      <c r="Z6006" s="136"/>
      <c r="AC6006" s="136"/>
    </row>
    <row r="6007" spans="2:29">
      <c r="B6007" s="136"/>
      <c r="E6007" s="136"/>
      <c r="H6007" s="136"/>
      <c r="K6007" s="136"/>
      <c r="O6007" s="136"/>
      <c r="T6007" s="136"/>
      <c r="W6007" s="136"/>
      <c r="Z6007" s="136"/>
      <c r="AC6007" s="136"/>
    </row>
    <row r="6008" spans="2:29">
      <c r="B6008" s="136"/>
      <c r="E6008" s="136"/>
      <c r="H6008" s="136"/>
      <c r="K6008" s="136"/>
      <c r="O6008" s="136"/>
      <c r="T6008" s="136"/>
      <c r="W6008" s="136"/>
      <c r="Z6008" s="136"/>
      <c r="AC6008" s="136"/>
    </row>
    <row r="6009" spans="2:29">
      <c r="B6009" s="136"/>
      <c r="E6009" s="136"/>
      <c r="H6009" s="136"/>
      <c r="K6009" s="136"/>
      <c r="O6009" s="136"/>
      <c r="T6009" s="136"/>
      <c r="W6009" s="136"/>
      <c r="Z6009" s="136"/>
      <c r="AC6009" s="136"/>
    </row>
    <row r="6010" spans="2:29">
      <c r="B6010" s="136"/>
      <c r="E6010" s="136"/>
      <c r="H6010" s="136"/>
      <c r="K6010" s="136"/>
      <c r="O6010" s="136"/>
      <c r="T6010" s="136"/>
      <c r="W6010" s="136"/>
      <c r="Z6010" s="136"/>
      <c r="AC6010" s="136"/>
    </row>
    <row r="6011" spans="2:29">
      <c r="B6011" s="136"/>
      <c r="E6011" s="136"/>
      <c r="H6011" s="136"/>
      <c r="K6011" s="136"/>
      <c r="O6011" s="136"/>
      <c r="T6011" s="136"/>
      <c r="W6011" s="136"/>
      <c r="Z6011" s="136"/>
      <c r="AC6011" s="136"/>
    </row>
    <row r="6012" spans="2:29">
      <c r="B6012" s="136"/>
      <c r="E6012" s="136"/>
      <c r="H6012" s="136"/>
      <c r="K6012" s="136"/>
      <c r="O6012" s="136"/>
      <c r="T6012" s="136"/>
      <c r="W6012" s="136"/>
      <c r="Z6012" s="136"/>
      <c r="AC6012" s="136"/>
    </row>
    <row r="6013" spans="2:29">
      <c r="B6013" s="136"/>
      <c r="E6013" s="136"/>
      <c r="H6013" s="136"/>
      <c r="K6013" s="136"/>
      <c r="O6013" s="136"/>
      <c r="T6013" s="136"/>
      <c r="W6013" s="136"/>
      <c r="Z6013" s="136"/>
      <c r="AC6013" s="136"/>
    </row>
    <row r="6014" spans="2:29">
      <c r="B6014" s="136"/>
      <c r="E6014" s="136"/>
      <c r="H6014" s="136"/>
      <c r="K6014" s="136"/>
      <c r="O6014" s="136"/>
      <c r="T6014" s="136"/>
      <c r="W6014" s="136"/>
      <c r="Z6014" s="136"/>
      <c r="AC6014" s="136"/>
    </row>
    <row r="6015" spans="2:29">
      <c r="B6015" s="136"/>
      <c r="E6015" s="136"/>
      <c r="H6015" s="136"/>
      <c r="K6015" s="136"/>
      <c r="O6015" s="136"/>
      <c r="T6015" s="136"/>
      <c r="W6015" s="136"/>
      <c r="Z6015" s="136"/>
      <c r="AC6015" s="136"/>
    </row>
    <row r="6016" spans="2:29">
      <c r="B6016" s="136"/>
      <c r="E6016" s="136"/>
      <c r="H6016" s="136"/>
      <c r="K6016" s="136"/>
      <c r="O6016" s="136"/>
      <c r="T6016" s="136"/>
      <c r="W6016" s="136"/>
      <c r="Z6016" s="136"/>
      <c r="AC6016" s="136"/>
    </row>
    <row r="6017" spans="2:29">
      <c r="B6017" s="136"/>
      <c r="E6017" s="136"/>
      <c r="H6017" s="136"/>
      <c r="K6017" s="136"/>
      <c r="O6017" s="136"/>
      <c r="T6017" s="136"/>
      <c r="W6017" s="136"/>
      <c r="Z6017" s="136"/>
      <c r="AC6017" s="136"/>
    </row>
    <row r="6018" spans="2:29">
      <c r="B6018" s="136"/>
      <c r="E6018" s="136"/>
      <c r="H6018" s="136"/>
      <c r="K6018" s="136"/>
      <c r="O6018" s="136"/>
      <c r="T6018" s="136"/>
      <c r="W6018" s="136"/>
      <c r="Z6018" s="136"/>
      <c r="AC6018" s="136"/>
    </row>
    <row r="6019" spans="2:29">
      <c r="B6019" s="136"/>
      <c r="E6019" s="136"/>
      <c r="H6019" s="136"/>
      <c r="K6019" s="136"/>
      <c r="O6019" s="136"/>
      <c r="T6019" s="136"/>
      <c r="W6019" s="136"/>
      <c r="Z6019" s="136"/>
      <c r="AC6019" s="136"/>
    </row>
    <row r="6020" spans="2:29">
      <c r="B6020" s="136"/>
      <c r="E6020" s="136"/>
      <c r="H6020" s="136"/>
      <c r="K6020" s="136"/>
      <c r="O6020" s="136"/>
      <c r="T6020" s="136"/>
      <c r="W6020" s="136"/>
      <c r="Z6020" s="136"/>
      <c r="AC6020" s="136"/>
    </row>
    <row r="6021" spans="2:29">
      <c r="B6021" s="136"/>
      <c r="E6021" s="136"/>
      <c r="H6021" s="136"/>
      <c r="K6021" s="136"/>
      <c r="O6021" s="136"/>
      <c r="T6021" s="136"/>
      <c r="W6021" s="136"/>
      <c r="Z6021" s="136"/>
      <c r="AC6021" s="136"/>
    </row>
    <row r="6022" spans="2:29">
      <c r="B6022" s="136"/>
      <c r="E6022" s="136"/>
      <c r="H6022" s="136"/>
      <c r="K6022" s="136"/>
      <c r="O6022" s="136"/>
      <c r="T6022" s="136"/>
      <c r="W6022" s="136"/>
      <c r="Z6022" s="136"/>
      <c r="AC6022" s="136"/>
    </row>
    <row r="6023" spans="2:29">
      <c r="B6023" s="136"/>
      <c r="E6023" s="136"/>
      <c r="H6023" s="136"/>
      <c r="K6023" s="136"/>
      <c r="O6023" s="136"/>
      <c r="T6023" s="136"/>
      <c r="W6023" s="136"/>
      <c r="Z6023" s="136"/>
      <c r="AC6023" s="136"/>
    </row>
    <row r="6024" spans="2:29">
      <c r="B6024" s="136"/>
      <c r="E6024" s="136"/>
      <c r="H6024" s="136"/>
      <c r="K6024" s="136"/>
      <c r="O6024" s="136"/>
      <c r="T6024" s="136"/>
      <c r="W6024" s="136"/>
      <c r="Z6024" s="136"/>
      <c r="AC6024" s="136"/>
    </row>
    <row r="6025" spans="2:29">
      <c r="B6025" s="136"/>
      <c r="E6025" s="136"/>
      <c r="H6025" s="136"/>
      <c r="K6025" s="136"/>
      <c r="O6025" s="136"/>
      <c r="T6025" s="136"/>
      <c r="W6025" s="136"/>
      <c r="Z6025" s="136"/>
      <c r="AC6025" s="136"/>
    </row>
    <row r="6026" spans="2:29">
      <c r="B6026" s="136"/>
      <c r="E6026" s="136"/>
      <c r="H6026" s="136"/>
      <c r="K6026" s="136"/>
      <c r="O6026" s="136"/>
      <c r="T6026" s="136"/>
      <c r="W6026" s="136"/>
      <c r="Z6026" s="136"/>
      <c r="AC6026" s="136"/>
    </row>
    <row r="6027" spans="2:29">
      <c r="B6027" s="136"/>
      <c r="E6027" s="136"/>
      <c r="H6027" s="136"/>
      <c r="K6027" s="136"/>
      <c r="O6027" s="136"/>
      <c r="T6027" s="136"/>
      <c r="W6027" s="136"/>
      <c r="Z6027" s="136"/>
      <c r="AC6027" s="136"/>
    </row>
    <row r="6028" spans="2:29">
      <c r="B6028" s="136"/>
      <c r="E6028" s="136"/>
      <c r="H6028" s="136"/>
      <c r="K6028" s="136"/>
      <c r="O6028" s="136"/>
      <c r="T6028" s="136"/>
      <c r="W6028" s="136"/>
      <c r="Z6028" s="136"/>
      <c r="AC6028" s="136"/>
    </row>
    <row r="6029" spans="2:29">
      <c r="B6029" s="136"/>
      <c r="E6029" s="136"/>
      <c r="H6029" s="136"/>
      <c r="K6029" s="136"/>
      <c r="O6029" s="136"/>
      <c r="T6029" s="136"/>
      <c r="W6029" s="136"/>
      <c r="Z6029" s="136"/>
      <c r="AC6029" s="136"/>
    </row>
    <row r="6030" spans="2:29">
      <c r="B6030" s="136"/>
      <c r="E6030" s="136"/>
      <c r="H6030" s="136"/>
      <c r="K6030" s="136"/>
      <c r="O6030" s="136"/>
      <c r="T6030" s="136"/>
      <c r="W6030" s="136"/>
      <c r="Z6030" s="136"/>
      <c r="AC6030" s="136"/>
    </row>
    <row r="6031" spans="2:29">
      <c r="B6031" s="136"/>
      <c r="E6031" s="136"/>
      <c r="H6031" s="136"/>
      <c r="K6031" s="136"/>
      <c r="O6031" s="136"/>
      <c r="T6031" s="136"/>
      <c r="W6031" s="136"/>
      <c r="Z6031" s="136"/>
      <c r="AC6031" s="136"/>
    </row>
    <row r="6032" spans="2:29">
      <c r="B6032" s="136"/>
      <c r="E6032" s="136"/>
      <c r="H6032" s="136"/>
      <c r="K6032" s="136"/>
      <c r="O6032" s="136"/>
      <c r="T6032" s="136"/>
      <c r="W6032" s="136"/>
      <c r="Z6032" s="136"/>
      <c r="AC6032" s="136"/>
    </row>
    <row r="6033" spans="2:29">
      <c r="B6033" s="136"/>
      <c r="E6033" s="136"/>
      <c r="H6033" s="136"/>
      <c r="K6033" s="136"/>
      <c r="O6033" s="136"/>
      <c r="T6033" s="136"/>
      <c r="W6033" s="136"/>
      <c r="Z6033" s="136"/>
      <c r="AC6033" s="136"/>
    </row>
    <row r="6034" spans="2:29">
      <c r="B6034" s="136"/>
      <c r="E6034" s="136"/>
      <c r="H6034" s="136"/>
      <c r="K6034" s="136"/>
      <c r="O6034" s="136"/>
      <c r="T6034" s="136"/>
      <c r="W6034" s="136"/>
      <c r="Z6034" s="136"/>
      <c r="AC6034" s="136"/>
    </row>
    <row r="6035" spans="2:29">
      <c r="B6035" s="136"/>
      <c r="E6035" s="136"/>
      <c r="H6035" s="136"/>
      <c r="K6035" s="136"/>
      <c r="O6035" s="136"/>
      <c r="T6035" s="136"/>
      <c r="W6035" s="136"/>
      <c r="Z6035" s="136"/>
      <c r="AC6035" s="136"/>
    </row>
    <row r="6036" spans="2:29">
      <c r="B6036" s="136"/>
      <c r="E6036" s="136"/>
      <c r="H6036" s="136"/>
      <c r="K6036" s="136"/>
      <c r="O6036" s="136"/>
      <c r="T6036" s="136"/>
      <c r="W6036" s="136"/>
      <c r="Z6036" s="136"/>
      <c r="AC6036" s="136"/>
    </row>
    <row r="6037" spans="2:29">
      <c r="B6037" s="136"/>
      <c r="E6037" s="136"/>
      <c r="H6037" s="136"/>
      <c r="K6037" s="136"/>
      <c r="O6037" s="136"/>
      <c r="T6037" s="136"/>
      <c r="W6037" s="136"/>
      <c r="Z6037" s="136"/>
      <c r="AC6037" s="136"/>
    </row>
    <row r="6038" spans="2:29">
      <c r="B6038" s="136"/>
      <c r="E6038" s="136"/>
      <c r="H6038" s="136"/>
      <c r="K6038" s="136"/>
      <c r="O6038" s="136"/>
      <c r="T6038" s="136"/>
      <c r="W6038" s="136"/>
      <c r="Z6038" s="136"/>
      <c r="AC6038" s="136"/>
    </row>
    <row r="6039" spans="2:29">
      <c r="B6039" s="136"/>
      <c r="E6039" s="136"/>
      <c r="H6039" s="136"/>
      <c r="K6039" s="136"/>
      <c r="O6039" s="136"/>
      <c r="T6039" s="136"/>
      <c r="W6039" s="136"/>
      <c r="Z6039" s="136"/>
      <c r="AC6039" s="136"/>
    </row>
    <row r="6040" spans="2:29">
      <c r="B6040" s="136"/>
      <c r="E6040" s="136"/>
      <c r="H6040" s="136"/>
      <c r="K6040" s="136"/>
      <c r="O6040" s="136"/>
      <c r="T6040" s="136"/>
      <c r="W6040" s="136"/>
      <c r="Z6040" s="136"/>
      <c r="AC6040" s="136"/>
    </row>
    <row r="6041" spans="2:29">
      <c r="B6041" s="136"/>
      <c r="E6041" s="136"/>
      <c r="H6041" s="136"/>
      <c r="K6041" s="136"/>
      <c r="O6041" s="136"/>
      <c r="T6041" s="136"/>
      <c r="W6041" s="136"/>
      <c r="Z6041" s="136"/>
      <c r="AC6041" s="136"/>
    </row>
    <row r="6042" spans="2:29">
      <c r="B6042" s="136"/>
      <c r="E6042" s="136"/>
      <c r="H6042" s="136"/>
      <c r="K6042" s="136"/>
      <c r="O6042" s="136"/>
      <c r="T6042" s="136"/>
      <c r="W6042" s="136"/>
      <c r="Z6042" s="136"/>
      <c r="AC6042" s="136"/>
    </row>
    <row r="6043" spans="2:29">
      <c r="B6043" s="136"/>
      <c r="E6043" s="136"/>
      <c r="H6043" s="136"/>
      <c r="K6043" s="136"/>
      <c r="O6043" s="136"/>
      <c r="T6043" s="136"/>
      <c r="W6043" s="136"/>
      <c r="Z6043" s="136"/>
      <c r="AC6043" s="136"/>
    </row>
    <row r="6044" spans="2:29">
      <c r="B6044" s="136"/>
      <c r="E6044" s="136"/>
      <c r="H6044" s="136"/>
      <c r="K6044" s="136"/>
      <c r="O6044" s="136"/>
      <c r="T6044" s="136"/>
      <c r="W6044" s="136"/>
      <c r="Z6044" s="136"/>
      <c r="AC6044" s="136"/>
    </row>
    <row r="6045" spans="2:29">
      <c r="B6045" s="136"/>
      <c r="E6045" s="136"/>
      <c r="H6045" s="136"/>
      <c r="K6045" s="136"/>
      <c r="O6045" s="136"/>
      <c r="T6045" s="136"/>
      <c r="W6045" s="136"/>
      <c r="Z6045" s="136"/>
      <c r="AC6045" s="136"/>
    </row>
    <row r="6046" spans="2:29">
      <c r="B6046" s="136"/>
      <c r="E6046" s="136"/>
      <c r="H6046" s="136"/>
      <c r="K6046" s="136"/>
      <c r="O6046" s="136"/>
      <c r="T6046" s="136"/>
      <c r="W6046" s="136"/>
      <c r="Z6046" s="136"/>
      <c r="AC6046" s="136"/>
    </row>
    <row r="6047" spans="2:29">
      <c r="B6047" s="136"/>
      <c r="E6047" s="136"/>
      <c r="H6047" s="136"/>
      <c r="K6047" s="136"/>
      <c r="O6047" s="136"/>
      <c r="T6047" s="136"/>
      <c r="W6047" s="136"/>
      <c r="Z6047" s="136"/>
      <c r="AC6047" s="136"/>
    </row>
    <row r="6048" spans="2:29">
      <c r="B6048" s="136"/>
      <c r="E6048" s="136"/>
      <c r="H6048" s="136"/>
      <c r="K6048" s="136"/>
      <c r="O6048" s="136"/>
      <c r="T6048" s="136"/>
      <c r="W6048" s="136"/>
      <c r="Z6048" s="136"/>
      <c r="AC6048" s="136"/>
    </row>
    <row r="6049" spans="2:29">
      <c r="B6049" s="136"/>
      <c r="E6049" s="136"/>
      <c r="H6049" s="136"/>
      <c r="K6049" s="136"/>
      <c r="O6049" s="136"/>
      <c r="T6049" s="136"/>
      <c r="W6049" s="136"/>
      <c r="Z6049" s="136"/>
      <c r="AC6049" s="136"/>
    </row>
    <row r="6050" spans="2:29">
      <c r="B6050" s="136"/>
      <c r="E6050" s="136"/>
      <c r="H6050" s="136"/>
      <c r="K6050" s="136"/>
      <c r="O6050" s="136"/>
      <c r="T6050" s="136"/>
      <c r="W6050" s="136"/>
      <c r="Z6050" s="136"/>
      <c r="AC6050" s="136"/>
    </row>
    <row r="6051" spans="2:29">
      <c r="B6051" s="136"/>
      <c r="E6051" s="136"/>
      <c r="H6051" s="136"/>
      <c r="K6051" s="136"/>
      <c r="O6051" s="136"/>
      <c r="T6051" s="136"/>
      <c r="W6051" s="136"/>
      <c r="Z6051" s="136"/>
      <c r="AC6051" s="136"/>
    </row>
    <row r="6052" spans="2:29">
      <c r="B6052" s="136"/>
      <c r="E6052" s="136"/>
      <c r="H6052" s="136"/>
      <c r="K6052" s="136"/>
      <c r="O6052" s="136"/>
      <c r="T6052" s="136"/>
      <c r="W6052" s="136"/>
      <c r="Z6052" s="136"/>
      <c r="AC6052" s="136"/>
    </row>
    <row r="6053" spans="2:29">
      <c r="B6053" s="136"/>
      <c r="E6053" s="136"/>
      <c r="H6053" s="136"/>
      <c r="K6053" s="136"/>
      <c r="O6053" s="136"/>
      <c r="T6053" s="136"/>
      <c r="W6053" s="136"/>
      <c r="Z6053" s="136"/>
      <c r="AC6053" s="136"/>
    </row>
    <row r="6054" spans="2:29">
      <c r="B6054" s="136"/>
      <c r="E6054" s="136"/>
      <c r="H6054" s="136"/>
      <c r="K6054" s="136"/>
      <c r="O6054" s="136"/>
      <c r="T6054" s="136"/>
      <c r="W6054" s="136"/>
      <c r="Z6054" s="136"/>
      <c r="AC6054" s="136"/>
    </row>
    <row r="6055" spans="2:29">
      <c r="B6055" s="136"/>
      <c r="E6055" s="136"/>
      <c r="H6055" s="136"/>
      <c r="K6055" s="136"/>
      <c r="O6055" s="136"/>
      <c r="T6055" s="136"/>
      <c r="W6055" s="136"/>
      <c r="Z6055" s="136"/>
      <c r="AC6055" s="136"/>
    </row>
    <row r="6056" spans="2:29">
      <c r="B6056" s="136"/>
      <c r="E6056" s="136"/>
      <c r="H6056" s="136"/>
      <c r="K6056" s="136"/>
      <c r="O6056" s="136"/>
      <c r="T6056" s="136"/>
      <c r="W6056" s="136"/>
      <c r="Z6056" s="136"/>
      <c r="AC6056" s="136"/>
    </row>
    <row r="6057" spans="2:29">
      <c r="B6057" s="136"/>
      <c r="E6057" s="136"/>
      <c r="H6057" s="136"/>
      <c r="K6057" s="136"/>
      <c r="O6057" s="136"/>
      <c r="T6057" s="136"/>
      <c r="W6057" s="136"/>
      <c r="Z6057" s="136"/>
      <c r="AC6057" s="136"/>
    </row>
    <row r="6058" spans="2:29">
      <c r="B6058" s="136"/>
      <c r="E6058" s="136"/>
      <c r="H6058" s="136"/>
      <c r="K6058" s="136"/>
      <c r="O6058" s="136"/>
      <c r="T6058" s="136"/>
      <c r="W6058" s="136"/>
      <c r="Z6058" s="136"/>
      <c r="AC6058" s="136"/>
    </row>
    <row r="6059" spans="2:29">
      <c r="B6059" s="136"/>
      <c r="E6059" s="136"/>
      <c r="H6059" s="136"/>
      <c r="K6059" s="136"/>
      <c r="O6059" s="136"/>
      <c r="T6059" s="136"/>
      <c r="W6059" s="136"/>
      <c r="Z6059" s="136"/>
      <c r="AC6059" s="136"/>
    </row>
    <row r="6060" spans="2:29">
      <c r="B6060" s="136"/>
      <c r="E6060" s="136"/>
      <c r="H6060" s="136"/>
      <c r="K6060" s="136"/>
      <c r="O6060" s="136"/>
      <c r="T6060" s="136"/>
      <c r="W6060" s="136"/>
      <c r="Z6060" s="136"/>
      <c r="AC6060" s="136"/>
    </row>
    <row r="6061" spans="2:29">
      <c r="B6061" s="136"/>
      <c r="E6061" s="136"/>
      <c r="H6061" s="136"/>
      <c r="K6061" s="136"/>
      <c r="O6061" s="136"/>
      <c r="T6061" s="136"/>
      <c r="W6061" s="136"/>
      <c r="Z6061" s="136"/>
      <c r="AC6061" s="136"/>
    </row>
    <row r="6062" spans="2:29">
      <c r="B6062" s="136"/>
      <c r="E6062" s="136"/>
      <c r="H6062" s="136"/>
      <c r="K6062" s="136"/>
      <c r="O6062" s="136"/>
      <c r="T6062" s="136"/>
      <c r="W6062" s="136"/>
      <c r="Z6062" s="136"/>
      <c r="AC6062" s="136"/>
    </row>
    <row r="6063" spans="2:29">
      <c r="B6063" s="136"/>
      <c r="E6063" s="136"/>
      <c r="H6063" s="136"/>
      <c r="K6063" s="136"/>
      <c r="O6063" s="136"/>
      <c r="T6063" s="136"/>
      <c r="W6063" s="136"/>
      <c r="Z6063" s="136"/>
      <c r="AC6063" s="136"/>
    </row>
    <row r="6064" spans="2:29">
      <c r="B6064" s="136"/>
      <c r="E6064" s="136"/>
      <c r="H6064" s="136"/>
      <c r="K6064" s="136"/>
      <c r="O6064" s="136"/>
      <c r="T6064" s="136"/>
      <c r="W6064" s="136"/>
      <c r="Z6064" s="136"/>
      <c r="AC6064" s="136"/>
    </row>
    <row r="6065" spans="2:29">
      <c r="B6065" s="136"/>
      <c r="E6065" s="136"/>
      <c r="H6065" s="136"/>
      <c r="K6065" s="136"/>
      <c r="O6065" s="136"/>
      <c r="T6065" s="136"/>
      <c r="W6065" s="136"/>
      <c r="Z6065" s="136"/>
      <c r="AC6065" s="136"/>
    </row>
    <row r="6066" spans="2:29">
      <c r="B6066" s="136"/>
      <c r="E6066" s="136"/>
      <c r="H6066" s="136"/>
      <c r="K6066" s="136"/>
      <c r="O6066" s="136"/>
      <c r="T6066" s="136"/>
      <c r="W6066" s="136"/>
      <c r="Z6066" s="136"/>
      <c r="AC6066" s="136"/>
    </row>
    <row r="6067" spans="2:29">
      <c r="B6067" s="136"/>
      <c r="E6067" s="136"/>
      <c r="H6067" s="136"/>
      <c r="K6067" s="136"/>
      <c r="O6067" s="136"/>
      <c r="T6067" s="136"/>
      <c r="W6067" s="136"/>
      <c r="Z6067" s="136"/>
      <c r="AC6067" s="136"/>
    </row>
    <row r="6068" spans="2:29">
      <c r="B6068" s="136"/>
      <c r="E6068" s="136"/>
      <c r="H6068" s="136"/>
      <c r="K6068" s="136"/>
      <c r="O6068" s="136"/>
      <c r="T6068" s="136"/>
      <c r="W6068" s="136"/>
      <c r="Z6068" s="136"/>
      <c r="AC6068" s="136"/>
    </row>
    <row r="6069" spans="2:29">
      <c r="B6069" s="136"/>
      <c r="E6069" s="136"/>
      <c r="H6069" s="136"/>
      <c r="K6069" s="136"/>
      <c r="O6069" s="136"/>
      <c r="T6069" s="136"/>
      <c r="W6069" s="136"/>
      <c r="Z6069" s="136"/>
      <c r="AC6069" s="136"/>
    </row>
    <row r="6070" spans="2:29">
      <c r="B6070" s="136"/>
      <c r="E6070" s="136"/>
      <c r="H6070" s="136"/>
      <c r="K6070" s="136"/>
      <c r="O6070" s="136"/>
      <c r="T6070" s="136"/>
      <c r="W6070" s="136"/>
      <c r="Z6070" s="136"/>
      <c r="AC6070" s="136"/>
    </row>
    <row r="6071" spans="2:29">
      <c r="B6071" s="136"/>
      <c r="E6071" s="136"/>
      <c r="H6071" s="136"/>
      <c r="K6071" s="136"/>
      <c r="O6071" s="136"/>
      <c r="T6071" s="136"/>
      <c r="W6071" s="136"/>
      <c r="Z6071" s="136"/>
      <c r="AC6071" s="136"/>
    </row>
    <row r="6072" spans="2:29">
      <c r="B6072" s="136"/>
      <c r="E6072" s="136"/>
      <c r="H6072" s="136"/>
      <c r="K6072" s="136"/>
      <c r="O6072" s="136"/>
      <c r="T6072" s="136"/>
      <c r="W6072" s="136"/>
      <c r="Z6072" s="136"/>
      <c r="AC6072" s="136"/>
    </row>
    <row r="6073" spans="2:29">
      <c r="B6073" s="136"/>
      <c r="E6073" s="136"/>
      <c r="H6073" s="136"/>
      <c r="K6073" s="136"/>
      <c r="O6073" s="136"/>
      <c r="T6073" s="136"/>
      <c r="W6073" s="136"/>
      <c r="Z6073" s="136"/>
      <c r="AC6073" s="136"/>
    </row>
    <row r="6074" spans="2:29">
      <c r="B6074" s="136"/>
      <c r="E6074" s="136"/>
      <c r="H6074" s="136"/>
      <c r="K6074" s="136"/>
      <c r="O6074" s="136"/>
      <c r="T6074" s="136"/>
      <c r="W6074" s="136"/>
      <c r="Z6074" s="136"/>
      <c r="AC6074" s="136"/>
    </row>
    <row r="6075" spans="2:29">
      <c r="B6075" s="136"/>
      <c r="E6075" s="136"/>
      <c r="H6075" s="136"/>
      <c r="K6075" s="136"/>
      <c r="O6075" s="136"/>
      <c r="T6075" s="136"/>
      <c r="W6075" s="136"/>
      <c r="Z6075" s="136"/>
      <c r="AC6075" s="136"/>
    </row>
    <row r="6076" spans="2:29">
      <c r="B6076" s="136"/>
      <c r="E6076" s="136"/>
      <c r="H6076" s="136"/>
      <c r="K6076" s="136"/>
      <c r="O6076" s="136"/>
      <c r="T6076" s="136"/>
      <c r="W6076" s="136"/>
      <c r="Z6076" s="136"/>
      <c r="AC6076" s="136"/>
    </row>
    <row r="6077" spans="2:29">
      <c r="B6077" s="136"/>
      <c r="E6077" s="136"/>
      <c r="H6077" s="136"/>
      <c r="K6077" s="136"/>
      <c r="O6077" s="136"/>
      <c r="T6077" s="136"/>
      <c r="W6077" s="136"/>
      <c r="Z6077" s="136"/>
      <c r="AC6077" s="136"/>
    </row>
    <row r="6078" spans="2:29">
      <c r="B6078" s="136"/>
      <c r="E6078" s="136"/>
      <c r="H6078" s="136"/>
      <c r="K6078" s="136"/>
      <c r="O6078" s="136"/>
      <c r="T6078" s="136"/>
      <c r="W6078" s="136"/>
      <c r="Z6078" s="136"/>
      <c r="AC6078" s="136"/>
    </row>
    <row r="6079" spans="2:29">
      <c r="B6079" s="136"/>
      <c r="E6079" s="136"/>
      <c r="H6079" s="136"/>
      <c r="K6079" s="136"/>
      <c r="O6079" s="136"/>
      <c r="T6079" s="136"/>
      <c r="W6079" s="136"/>
      <c r="Z6079" s="136"/>
      <c r="AC6079" s="136"/>
    </row>
    <row r="6080" spans="2:29">
      <c r="B6080" s="136"/>
      <c r="E6080" s="136"/>
      <c r="H6080" s="136"/>
      <c r="K6080" s="136"/>
      <c r="O6080" s="136"/>
      <c r="T6080" s="136"/>
      <c r="W6080" s="136"/>
      <c r="Z6080" s="136"/>
      <c r="AC6080" s="136"/>
    </row>
    <row r="6081" spans="2:29">
      <c r="B6081" s="136"/>
      <c r="E6081" s="136"/>
      <c r="H6081" s="136"/>
      <c r="K6081" s="136"/>
      <c r="O6081" s="136"/>
      <c r="T6081" s="136"/>
      <c r="W6081" s="136"/>
      <c r="Z6081" s="136"/>
      <c r="AC6081" s="136"/>
    </row>
    <row r="6082" spans="2:29">
      <c r="B6082" s="136"/>
      <c r="E6082" s="136"/>
      <c r="H6082" s="136"/>
      <c r="K6082" s="136"/>
      <c r="O6082" s="136"/>
      <c r="T6082" s="136"/>
      <c r="W6082" s="136"/>
      <c r="Z6082" s="136"/>
      <c r="AC6082" s="136"/>
    </row>
    <row r="6083" spans="2:29">
      <c r="B6083" s="136"/>
      <c r="E6083" s="136"/>
      <c r="H6083" s="136"/>
      <c r="K6083" s="136"/>
      <c r="O6083" s="136"/>
      <c r="T6083" s="136"/>
      <c r="W6083" s="136"/>
      <c r="Z6083" s="136"/>
      <c r="AC6083" s="136"/>
    </row>
    <row r="6084" spans="2:29">
      <c r="B6084" s="136"/>
      <c r="E6084" s="136"/>
      <c r="H6084" s="136"/>
      <c r="K6084" s="136"/>
      <c r="O6084" s="136"/>
      <c r="T6084" s="136"/>
      <c r="W6084" s="136"/>
      <c r="Z6084" s="136"/>
      <c r="AC6084" s="136"/>
    </row>
    <row r="6085" spans="2:29">
      <c r="B6085" s="136"/>
      <c r="E6085" s="136"/>
      <c r="H6085" s="136"/>
      <c r="K6085" s="136"/>
      <c r="O6085" s="136"/>
      <c r="T6085" s="136"/>
      <c r="W6085" s="136"/>
      <c r="Z6085" s="136"/>
      <c r="AC6085" s="136"/>
    </row>
    <row r="6086" spans="2:29">
      <c r="B6086" s="136"/>
      <c r="E6086" s="136"/>
      <c r="H6086" s="136"/>
      <c r="K6086" s="136"/>
      <c r="O6086" s="136"/>
      <c r="T6086" s="136"/>
      <c r="W6086" s="136"/>
      <c r="Z6086" s="136"/>
      <c r="AC6086" s="136"/>
    </row>
    <row r="6087" spans="2:29">
      <c r="B6087" s="136"/>
      <c r="E6087" s="136"/>
      <c r="H6087" s="136"/>
      <c r="K6087" s="136"/>
      <c r="O6087" s="136"/>
      <c r="T6087" s="136"/>
      <c r="W6087" s="136"/>
      <c r="Z6087" s="136"/>
      <c r="AC6087" s="136"/>
    </row>
    <row r="6088" spans="2:29">
      <c r="B6088" s="136"/>
      <c r="E6088" s="136"/>
      <c r="H6088" s="136"/>
      <c r="K6088" s="136"/>
      <c r="O6088" s="136"/>
      <c r="T6088" s="136"/>
      <c r="W6088" s="136"/>
      <c r="Z6088" s="136"/>
      <c r="AC6088" s="136"/>
    </row>
    <row r="6089" spans="2:29">
      <c r="B6089" s="136"/>
      <c r="E6089" s="136"/>
      <c r="H6089" s="136"/>
      <c r="K6089" s="136"/>
      <c r="O6089" s="136"/>
      <c r="T6089" s="136"/>
      <c r="W6089" s="136"/>
      <c r="Z6089" s="136"/>
      <c r="AC6089" s="136"/>
    </row>
    <row r="6090" spans="2:29">
      <c r="B6090" s="136"/>
      <c r="E6090" s="136"/>
      <c r="H6090" s="136"/>
      <c r="K6090" s="136"/>
      <c r="O6090" s="136"/>
      <c r="T6090" s="136"/>
      <c r="W6090" s="136"/>
      <c r="Z6090" s="136"/>
      <c r="AC6090" s="136"/>
    </row>
    <row r="6091" spans="2:29">
      <c r="B6091" s="136"/>
      <c r="E6091" s="136"/>
      <c r="H6091" s="136"/>
      <c r="K6091" s="136"/>
      <c r="O6091" s="136"/>
      <c r="T6091" s="136"/>
      <c r="W6091" s="136"/>
      <c r="Z6091" s="136"/>
      <c r="AC6091" s="136"/>
    </row>
    <row r="6092" spans="2:29">
      <c r="B6092" s="136"/>
      <c r="E6092" s="136"/>
      <c r="H6092" s="136"/>
      <c r="K6092" s="136"/>
      <c r="O6092" s="136"/>
      <c r="T6092" s="136"/>
      <c r="W6092" s="136"/>
      <c r="Z6092" s="136"/>
      <c r="AC6092" s="136"/>
    </row>
    <row r="6093" spans="2:29">
      <c r="B6093" s="136"/>
      <c r="E6093" s="136"/>
      <c r="H6093" s="136"/>
      <c r="K6093" s="136"/>
      <c r="O6093" s="136"/>
      <c r="T6093" s="136"/>
      <c r="W6093" s="136"/>
      <c r="Z6093" s="136"/>
      <c r="AC6093" s="136"/>
    </row>
    <row r="6094" spans="2:29">
      <c r="B6094" s="136"/>
      <c r="E6094" s="136"/>
      <c r="H6094" s="136"/>
      <c r="K6094" s="136"/>
      <c r="O6094" s="136"/>
      <c r="T6094" s="136"/>
      <c r="W6094" s="136"/>
      <c r="Z6094" s="136"/>
      <c r="AC6094" s="136"/>
    </row>
    <row r="6095" spans="2:29">
      <c r="B6095" s="136"/>
      <c r="E6095" s="136"/>
      <c r="H6095" s="136"/>
      <c r="K6095" s="136"/>
      <c r="O6095" s="136"/>
      <c r="T6095" s="136"/>
      <c r="W6095" s="136"/>
      <c r="Z6095" s="136"/>
      <c r="AC6095" s="136"/>
    </row>
    <row r="6096" spans="2:29">
      <c r="B6096" s="136"/>
      <c r="E6096" s="136"/>
      <c r="H6096" s="136"/>
      <c r="K6096" s="136"/>
      <c r="O6096" s="136"/>
      <c r="T6096" s="136"/>
      <c r="W6096" s="136"/>
      <c r="Z6096" s="136"/>
      <c r="AC6096" s="136"/>
    </row>
    <row r="6097" spans="2:29">
      <c r="B6097" s="136"/>
      <c r="E6097" s="136"/>
      <c r="H6097" s="136"/>
      <c r="K6097" s="136"/>
      <c r="O6097" s="136"/>
      <c r="T6097" s="136"/>
      <c r="W6097" s="136"/>
      <c r="Z6097" s="136"/>
      <c r="AC6097" s="136"/>
    </row>
    <row r="6098" spans="2:29">
      <c r="B6098" s="136"/>
      <c r="E6098" s="136"/>
      <c r="H6098" s="136"/>
      <c r="K6098" s="136"/>
      <c r="O6098" s="136"/>
      <c r="T6098" s="136"/>
      <c r="W6098" s="136"/>
      <c r="Z6098" s="136"/>
      <c r="AC6098" s="136"/>
    </row>
    <row r="6099" spans="2:29">
      <c r="B6099" s="136"/>
      <c r="E6099" s="136"/>
      <c r="H6099" s="136"/>
      <c r="K6099" s="136"/>
      <c r="O6099" s="136"/>
      <c r="T6099" s="136"/>
      <c r="W6099" s="136"/>
      <c r="Z6099" s="136"/>
      <c r="AC6099" s="136"/>
    </row>
    <row r="6100" spans="2:29">
      <c r="B6100" s="136"/>
      <c r="E6100" s="136"/>
      <c r="H6100" s="136"/>
      <c r="K6100" s="136"/>
      <c r="O6100" s="136"/>
      <c r="T6100" s="136"/>
      <c r="W6100" s="136"/>
      <c r="Z6100" s="136"/>
      <c r="AC6100" s="136"/>
    </row>
    <row r="6101" spans="2:29">
      <c r="B6101" s="136"/>
      <c r="E6101" s="136"/>
      <c r="H6101" s="136"/>
      <c r="K6101" s="136"/>
      <c r="O6101" s="136"/>
      <c r="T6101" s="136"/>
      <c r="W6101" s="136"/>
      <c r="Z6101" s="136"/>
      <c r="AC6101" s="136"/>
    </row>
    <row r="6102" spans="2:29">
      <c r="B6102" s="136"/>
      <c r="E6102" s="136"/>
      <c r="H6102" s="136"/>
      <c r="K6102" s="136"/>
      <c r="O6102" s="136"/>
      <c r="T6102" s="136"/>
      <c r="W6102" s="136"/>
      <c r="Z6102" s="136"/>
      <c r="AC6102" s="136"/>
    </row>
    <row r="6103" spans="2:29">
      <c r="B6103" s="136"/>
      <c r="E6103" s="136"/>
      <c r="H6103" s="136"/>
      <c r="K6103" s="136"/>
      <c r="O6103" s="136"/>
      <c r="T6103" s="136"/>
      <c r="W6103" s="136"/>
      <c r="Z6103" s="136"/>
      <c r="AC6103" s="136"/>
    </row>
    <row r="6104" spans="2:29">
      <c r="B6104" s="136"/>
      <c r="E6104" s="136"/>
      <c r="H6104" s="136"/>
      <c r="K6104" s="136"/>
      <c r="O6104" s="136"/>
      <c r="T6104" s="136"/>
      <c r="W6104" s="136"/>
      <c r="Z6104" s="136"/>
      <c r="AC6104" s="136"/>
    </row>
    <row r="6105" spans="2:29">
      <c r="B6105" s="136"/>
      <c r="E6105" s="136"/>
      <c r="H6105" s="136"/>
      <c r="K6105" s="136"/>
      <c r="O6105" s="136"/>
      <c r="T6105" s="136"/>
      <c r="W6105" s="136"/>
      <c r="Z6105" s="136"/>
      <c r="AC6105" s="136"/>
    </row>
    <row r="6106" spans="2:29">
      <c r="B6106" s="136"/>
      <c r="E6106" s="136"/>
      <c r="H6106" s="136"/>
      <c r="K6106" s="136"/>
      <c r="O6106" s="136"/>
      <c r="T6106" s="136"/>
      <c r="W6106" s="136"/>
      <c r="Z6106" s="136"/>
      <c r="AC6106" s="136"/>
    </row>
    <row r="6107" spans="2:29">
      <c r="B6107" s="136"/>
      <c r="E6107" s="136"/>
      <c r="H6107" s="136"/>
      <c r="K6107" s="136"/>
      <c r="O6107" s="136"/>
      <c r="T6107" s="136"/>
      <c r="W6107" s="136"/>
      <c r="Z6107" s="136"/>
      <c r="AC6107" s="136"/>
    </row>
    <row r="6108" spans="2:29">
      <c r="B6108" s="136"/>
      <c r="E6108" s="136"/>
      <c r="H6108" s="136"/>
      <c r="K6108" s="136"/>
      <c r="O6108" s="136"/>
      <c r="T6108" s="136"/>
      <c r="W6108" s="136"/>
      <c r="Z6108" s="136"/>
      <c r="AC6108" s="136"/>
    </row>
    <row r="6109" spans="2:29">
      <c r="B6109" s="136"/>
      <c r="E6109" s="136"/>
      <c r="H6109" s="136"/>
      <c r="K6109" s="136"/>
      <c r="O6109" s="136"/>
      <c r="T6109" s="136"/>
      <c r="W6109" s="136"/>
      <c r="Z6109" s="136"/>
      <c r="AC6109" s="136"/>
    </row>
    <row r="6110" spans="2:29">
      <c r="B6110" s="136"/>
      <c r="E6110" s="136"/>
      <c r="H6110" s="136"/>
      <c r="K6110" s="136"/>
      <c r="O6110" s="136"/>
      <c r="T6110" s="136"/>
      <c r="W6110" s="136"/>
      <c r="Z6110" s="136"/>
      <c r="AC6110" s="136"/>
    </row>
    <row r="6111" spans="2:29">
      <c r="B6111" s="136"/>
      <c r="E6111" s="136"/>
      <c r="H6111" s="136"/>
      <c r="K6111" s="136"/>
      <c r="O6111" s="136"/>
      <c r="T6111" s="136"/>
      <c r="W6111" s="136"/>
      <c r="Z6111" s="136"/>
      <c r="AC6111" s="136"/>
    </row>
    <row r="6112" spans="2:29">
      <c r="B6112" s="136"/>
      <c r="E6112" s="136"/>
      <c r="H6112" s="136"/>
      <c r="K6112" s="136"/>
      <c r="O6112" s="136"/>
      <c r="T6112" s="136"/>
      <c r="W6112" s="136"/>
      <c r="Z6112" s="136"/>
      <c r="AC6112" s="136"/>
    </row>
    <row r="6113" spans="2:29">
      <c r="B6113" s="136"/>
      <c r="E6113" s="136"/>
      <c r="H6113" s="136"/>
      <c r="K6113" s="136"/>
      <c r="O6113" s="136"/>
      <c r="T6113" s="136"/>
      <c r="W6113" s="136"/>
      <c r="Z6113" s="136"/>
      <c r="AC6113" s="136"/>
    </row>
    <row r="6114" spans="2:29">
      <c r="B6114" s="136"/>
      <c r="E6114" s="136"/>
      <c r="H6114" s="136"/>
      <c r="K6114" s="136"/>
      <c r="O6114" s="136"/>
      <c r="T6114" s="136"/>
      <c r="W6114" s="136"/>
      <c r="Z6114" s="136"/>
      <c r="AC6114" s="136"/>
    </row>
    <row r="6115" spans="2:29">
      <c r="B6115" s="136"/>
      <c r="E6115" s="136"/>
      <c r="H6115" s="136"/>
      <c r="K6115" s="136"/>
      <c r="O6115" s="136"/>
      <c r="T6115" s="136"/>
      <c r="W6115" s="136"/>
      <c r="Z6115" s="136"/>
      <c r="AC6115" s="136"/>
    </row>
    <row r="6116" spans="2:29">
      <c r="B6116" s="136"/>
      <c r="E6116" s="136"/>
      <c r="H6116" s="136"/>
      <c r="K6116" s="136"/>
      <c r="O6116" s="136"/>
      <c r="T6116" s="136"/>
      <c r="W6116" s="136"/>
      <c r="Z6116" s="136"/>
      <c r="AC6116" s="136"/>
    </row>
    <row r="6117" spans="2:29">
      <c r="B6117" s="136"/>
      <c r="E6117" s="136"/>
      <c r="H6117" s="136"/>
      <c r="K6117" s="136"/>
      <c r="O6117" s="136"/>
      <c r="T6117" s="136"/>
      <c r="W6117" s="136"/>
      <c r="Z6117" s="136"/>
      <c r="AC6117" s="136"/>
    </row>
    <row r="6118" spans="2:29">
      <c r="B6118" s="136"/>
      <c r="E6118" s="136"/>
      <c r="H6118" s="136"/>
      <c r="K6118" s="136"/>
      <c r="O6118" s="136"/>
      <c r="T6118" s="136"/>
      <c r="W6118" s="136"/>
      <c r="Z6118" s="136"/>
      <c r="AC6118" s="136"/>
    </row>
    <row r="6119" spans="2:29">
      <c r="B6119" s="136"/>
      <c r="E6119" s="136"/>
      <c r="H6119" s="136"/>
      <c r="K6119" s="136"/>
      <c r="O6119" s="136"/>
      <c r="T6119" s="136"/>
      <c r="W6119" s="136"/>
      <c r="Z6119" s="136"/>
      <c r="AC6119" s="136"/>
    </row>
    <row r="6120" spans="2:29">
      <c r="B6120" s="136"/>
      <c r="E6120" s="136"/>
      <c r="H6120" s="136"/>
      <c r="K6120" s="136"/>
      <c r="O6120" s="136"/>
      <c r="T6120" s="136"/>
      <c r="W6120" s="136"/>
      <c r="Z6120" s="136"/>
      <c r="AC6120" s="136"/>
    </row>
    <row r="6121" spans="2:29">
      <c r="B6121" s="136"/>
      <c r="E6121" s="136"/>
      <c r="H6121" s="136"/>
      <c r="K6121" s="136"/>
      <c r="O6121" s="136"/>
      <c r="T6121" s="136"/>
      <c r="W6121" s="136"/>
      <c r="Z6121" s="136"/>
      <c r="AC6121" s="136"/>
    </row>
    <row r="6122" spans="2:29">
      <c r="B6122" s="136"/>
      <c r="E6122" s="136"/>
      <c r="H6122" s="136"/>
      <c r="K6122" s="136"/>
      <c r="O6122" s="136"/>
      <c r="T6122" s="136"/>
      <c r="W6122" s="136"/>
      <c r="Z6122" s="136"/>
      <c r="AC6122" s="136"/>
    </row>
    <row r="6123" spans="2:29">
      <c r="B6123" s="136"/>
      <c r="E6123" s="136"/>
      <c r="H6123" s="136"/>
      <c r="K6123" s="136"/>
      <c r="O6123" s="136"/>
      <c r="T6123" s="136"/>
      <c r="W6123" s="136"/>
      <c r="Z6123" s="136"/>
      <c r="AC6123" s="136"/>
    </row>
    <row r="6124" spans="2:29">
      <c r="B6124" s="136"/>
      <c r="E6124" s="136"/>
      <c r="H6124" s="136"/>
      <c r="K6124" s="136"/>
      <c r="O6124" s="136"/>
      <c r="T6124" s="136"/>
      <c r="W6124" s="136"/>
      <c r="Z6124" s="136"/>
      <c r="AC6124" s="136"/>
    </row>
    <row r="6125" spans="2:29">
      <c r="B6125" s="136"/>
      <c r="E6125" s="136"/>
      <c r="H6125" s="136"/>
      <c r="K6125" s="136"/>
      <c r="O6125" s="136"/>
      <c r="T6125" s="136"/>
      <c r="W6125" s="136"/>
      <c r="Z6125" s="136"/>
      <c r="AC6125" s="136"/>
    </row>
    <row r="6126" spans="2:29">
      <c r="B6126" s="136"/>
      <c r="E6126" s="136"/>
      <c r="H6126" s="136"/>
      <c r="K6126" s="136"/>
      <c r="O6126" s="136"/>
      <c r="T6126" s="136"/>
      <c r="W6126" s="136"/>
      <c r="Z6126" s="136"/>
      <c r="AC6126" s="136"/>
    </row>
    <row r="6127" spans="2:29">
      <c r="B6127" s="136"/>
      <c r="E6127" s="136"/>
      <c r="H6127" s="136"/>
      <c r="K6127" s="136"/>
      <c r="O6127" s="136"/>
      <c r="T6127" s="136"/>
      <c r="W6127" s="136"/>
      <c r="Z6127" s="136"/>
      <c r="AC6127" s="136"/>
    </row>
    <row r="6128" spans="2:29">
      <c r="B6128" s="136"/>
      <c r="E6128" s="136"/>
      <c r="H6128" s="136"/>
      <c r="K6128" s="136"/>
      <c r="O6128" s="136"/>
      <c r="T6128" s="136"/>
      <c r="W6128" s="136"/>
      <c r="Z6128" s="136"/>
      <c r="AC6128" s="136"/>
    </row>
    <row r="6129" spans="2:29">
      <c r="B6129" s="136"/>
      <c r="E6129" s="136"/>
      <c r="H6129" s="136"/>
      <c r="K6129" s="136"/>
      <c r="O6129" s="136"/>
      <c r="T6129" s="136"/>
      <c r="W6129" s="136"/>
      <c r="Z6129" s="136"/>
      <c r="AC6129" s="136"/>
    </row>
    <row r="6130" spans="2:29">
      <c r="B6130" s="136"/>
      <c r="E6130" s="136"/>
      <c r="H6130" s="136"/>
      <c r="K6130" s="136"/>
      <c r="O6130" s="136"/>
      <c r="T6130" s="136"/>
      <c r="W6130" s="136"/>
      <c r="Z6130" s="136"/>
      <c r="AC6130" s="136"/>
    </row>
    <row r="6131" spans="2:29">
      <c r="B6131" s="136"/>
      <c r="E6131" s="136"/>
      <c r="H6131" s="136"/>
      <c r="K6131" s="136"/>
      <c r="O6131" s="136"/>
      <c r="T6131" s="136"/>
      <c r="W6131" s="136"/>
      <c r="Z6131" s="136"/>
      <c r="AC6131" s="136"/>
    </row>
    <row r="6132" spans="2:29">
      <c r="B6132" s="136"/>
      <c r="E6132" s="136"/>
      <c r="H6132" s="136"/>
      <c r="K6132" s="136"/>
      <c r="O6132" s="136"/>
      <c r="T6132" s="136"/>
      <c r="W6132" s="136"/>
      <c r="Z6132" s="136"/>
      <c r="AC6132" s="136"/>
    </row>
    <row r="6133" spans="2:29">
      <c r="B6133" s="136"/>
      <c r="E6133" s="136"/>
      <c r="H6133" s="136"/>
      <c r="K6133" s="136"/>
      <c r="O6133" s="136"/>
      <c r="T6133" s="136"/>
      <c r="W6133" s="136"/>
      <c r="Z6133" s="136"/>
      <c r="AC6133" s="136"/>
    </row>
    <row r="6134" spans="2:29">
      <c r="B6134" s="136"/>
      <c r="E6134" s="136"/>
      <c r="H6134" s="136"/>
      <c r="K6134" s="136"/>
      <c r="O6134" s="136"/>
      <c r="T6134" s="136"/>
      <c r="W6134" s="136"/>
      <c r="Z6134" s="136"/>
      <c r="AC6134" s="136"/>
    </row>
    <row r="6135" spans="2:29">
      <c r="B6135" s="136"/>
      <c r="E6135" s="136"/>
      <c r="H6135" s="136"/>
      <c r="K6135" s="136"/>
      <c r="O6135" s="136"/>
      <c r="T6135" s="136"/>
      <c r="W6135" s="136"/>
      <c r="Z6135" s="136"/>
      <c r="AC6135" s="136"/>
    </row>
    <row r="6136" spans="2:29">
      <c r="B6136" s="136"/>
      <c r="E6136" s="136"/>
      <c r="H6136" s="136"/>
      <c r="K6136" s="136"/>
      <c r="O6136" s="136"/>
      <c r="T6136" s="136"/>
      <c r="W6136" s="136"/>
      <c r="Z6136" s="136"/>
      <c r="AC6136" s="136"/>
    </row>
    <row r="6137" spans="2:29">
      <c r="B6137" s="136"/>
      <c r="E6137" s="136"/>
      <c r="H6137" s="136"/>
      <c r="K6137" s="136"/>
      <c r="O6137" s="136"/>
      <c r="T6137" s="136"/>
      <c r="W6137" s="136"/>
      <c r="Z6137" s="136"/>
      <c r="AC6137" s="136"/>
    </row>
    <row r="6138" spans="2:29">
      <c r="B6138" s="136"/>
      <c r="E6138" s="136"/>
      <c r="H6138" s="136"/>
      <c r="K6138" s="136"/>
      <c r="O6138" s="136"/>
      <c r="T6138" s="136"/>
      <c r="W6138" s="136"/>
      <c r="Z6138" s="136"/>
      <c r="AC6138" s="136"/>
    </row>
    <row r="6139" spans="2:29">
      <c r="B6139" s="136"/>
      <c r="E6139" s="136"/>
      <c r="H6139" s="136"/>
      <c r="K6139" s="136"/>
      <c r="O6139" s="136"/>
      <c r="T6139" s="136"/>
      <c r="W6139" s="136"/>
      <c r="Z6139" s="136"/>
      <c r="AC6139" s="136"/>
    </row>
    <row r="6140" spans="2:29">
      <c r="B6140" s="136"/>
      <c r="E6140" s="136"/>
      <c r="H6140" s="136"/>
      <c r="K6140" s="136"/>
      <c r="O6140" s="136"/>
      <c r="T6140" s="136"/>
      <c r="W6140" s="136"/>
      <c r="Z6140" s="136"/>
      <c r="AC6140" s="136"/>
    </row>
    <row r="6141" spans="2:29">
      <c r="B6141" s="136"/>
      <c r="E6141" s="136"/>
      <c r="H6141" s="136"/>
      <c r="K6141" s="136"/>
      <c r="O6141" s="136"/>
      <c r="T6141" s="136"/>
      <c r="W6141" s="136"/>
      <c r="Z6141" s="136"/>
      <c r="AC6141" s="136"/>
    </row>
    <row r="6142" spans="2:29">
      <c r="B6142" s="136"/>
      <c r="E6142" s="136"/>
      <c r="H6142" s="136"/>
      <c r="K6142" s="136"/>
      <c r="O6142" s="136"/>
      <c r="T6142" s="136"/>
      <c r="W6142" s="136"/>
      <c r="Z6142" s="136"/>
      <c r="AC6142" s="136"/>
    </row>
    <row r="6143" spans="2:29">
      <c r="B6143" s="136"/>
      <c r="E6143" s="136"/>
      <c r="H6143" s="136"/>
      <c r="K6143" s="136"/>
      <c r="O6143" s="136"/>
      <c r="T6143" s="136"/>
      <c r="W6143" s="136"/>
      <c r="Z6143" s="136"/>
      <c r="AC6143" s="136"/>
    </row>
    <row r="6144" spans="2:29">
      <c r="B6144" s="136"/>
      <c r="E6144" s="136"/>
      <c r="H6144" s="136"/>
      <c r="K6144" s="136"/>
      <c r="O6144" s="136"/>
      <c r="T6144" s="136"/>
      <c r="W6144" s="136"/>
      <c r="Z6144" s="136"/>
      <c r="AC6144" s="136"/>
    </row>
    <row r="6145" spans="2:29">
      <c r="B6145" s="136"/>
      <c r="E6145" s="136"/>
      <c r="H6145" s="136"/>
      <c r="K6145" s="136"/>
      <c r="O6145" s="136"/>
      <c r="T6145" s="136"/>
      <c r="W6145" s="136"/>
      <c r="Z6145" s="136"/>
      <c r="AC6145" s="136"/>
    </row>
    <row r="6146" spans="2:29">
      <c r="B6146" s="136"/>
      <c r="E6146" s="136"/>
      <c r="H6146" s="136"/>
      <c r="K6146" s="136"/>
      <c r="O6146" s="136"/>
      <c r="T6146" s="136"/>
      <c r="W6146" s="136"/>
      <c r="Z6146" s="136"/>
      <c r="AC6146" s="136"/>
    </row>
    <row r="6147" spans="2:29">
      <c r="B6147" s="136"/>
      <c r="E6147" s="136"/>
      <c r="H6147" s="136"/>
      <c r="K6147" s="136"/>
      <c r="O6147" s="136"/>
      <c r="T6147" s="136"/>
      <c r="W6147" s="136"/>
      <c r="Z6147" s="136"/>
      <c r="AC6147" s="136"/>
    </row>
    <row r="6148" spans="2:29">
      <c r="B6148" s="136"/>
      <c r="E6148" s="136"/>
      <c r="H6148" s="136"/>
      <c r="K6148" s="136"/>
      <c r="O6148" s="136"/>
      <c r="T6148" s="136"/>
      <c r="W6148" s="136"/>
      <c r="Z6148" s="136"/>
      <c r="AC6148" s="136"/>
    </row>
    <row r="6149" spans="2:29">
      <c r="B6149" s="136"/>
      <c r="E6149" s="136"/>
      <c r="H6149" s="136"/>
      <c r="K6149" s="136"/>
      <c r="O6149" s="136"/>
      <c r="T6149" s="136"/>
      <c r="W6149" s="136"/>
      <c r="Z6149" s="136"/>
      <c r="AC6149" s="136"/>
    </row>
    <row r="6150" spans="2:29">
      <c r="B6150" s="136"/>
      <c r="E6150" s="136"/>
      <c r="H6150" s="136"/>
      <c r="K6150" s="136"/>
      <c r="O6150" s="136"/>
      <c r="T6150" s="136"/>
      <c r="W6150" s="136"/>
      <c r="Z6150" s="136"/>
      <c r="AC6150" s="136"/>
    </row>
    <row r="6151" spans="2:29">
      <c r="B6151" s="136"/>
      <c r="E6151" s="136"/>
      <c r="H6151" s="136"/>
      <c r="K6151" s="136"/>
      <c r="O6151" s="136"/>
      <c r="T6151" s="136"/>
      <c r="W6151" s="136"/>
      <c r="Z6151" s="136"/>
      <c r="AC6151" s="136"/>
    </row>
    <row r="6152" spans="2:29">
      <c r="B6152" s="136"/>
      <c r="E6152" s="136"/>
      <c r="H6152" s="136"/>
      <c r="K6152" s="136"/>
      <c r="O6152" s="136"/>
      <c r="T6152" s="136"/>
      <c r="W6152" s="136"/>
      <c r="Z6152" s="136"/>
      <c r="AC6152" s="136"/>
    </row>
    <row r="6153" spans="2:29">
      <c r="B6153" s="136"/>
      <c r="E6153" s="136"/>
      <c r="H6153" s="136"/>
      <c r="K6153" s="136"/>
      <c r="O6153" s="136"/>
      <c r="T6153" s="136"/>
      <c r="W6153" s="136"/>
      <c r="Z6153" s="136"/>
      <c r="AC6153" s="136"/>
    </row>
    <row r="6154" spans="2:29">
      <c r="B6154" s="136"/>
      <c r="E6154" s="136"/>
      <c r="H6154" s="136"/>
      <c r="K6154" s="136"/>
      <c r="O6154" s="136"/>
      <c r="T6154" s="136"/>
      <c r="W6154" s="136"/>
      <c r="Z6154" s="136"/>
      <c r="AC6154" s="136"/>
    </row>
    <row r="6155" spans="2:29">
      <c r="B6155" s="136"/>
      <c r="E6155" s="136"/>
      <c r="H6155" s="136"/>
      <c r="K6155" s="136"/>
      <c r="O6155" s="136"/>
      <c r="T6155" s="136"/>
      <c r="W6155" s="136"/>
      <c r="Z6155" s="136"/>
      <c r="AC6155" s="136"/>
    </row>
    <row r="6156" spans="2:29">
      <c r="B6156" s="136"/>
      <c r="E6156" s="136"/>
      <c r="H6156" s="136"/>
      <c r="K6156" s="136"/>
      <c r="O6156" s="136"/>
      <c r="T6156" s="136"/>
      <c r="W6156" s="136"/>
      <c r="Z6156" s="136"/>
      <c r="AC6156" s="136"/>
    </row>
    <row r="6157" spans="2:29">
      <c r="B6157" s="136"/>
      <c r="E6157" s="136"/>
      <c r="H6157" s="136"/>
      <c r="K6157" s="136"/>
      <c r="O6157" s="136"/>
      <c r="T6157" s="136"/>
      <c r="W6157" s="136"/>
      <c r="Z6157" s="136"/>
      <c r="AC6157" s="136"/>
    </row>
    <row r="6158" spans="2:29">
      <c r="B6158" s="136"/>
      <c r="E6158" s="136"/>
      <c r="H6158" s="136"/>
      <c r="K6158" s="136"/>
      <c r="O6158" s="136"/>
      <c r="T6158" s="136"/>
      <c r="W6158" s="136"/>
      <c r="Z6158" s="136"/>
      <c r="AC6158" s="136"/>
    </row>
    <row r="6159" spans="2:29">
      <c r="B6159" s="136"/>
      <c r="E6159" s="136"/>
      <c r="H6159" s="136"/>
      <c r="K6159" s="136"/>
      <c r="O6159" s="136"/>
      <c r="T6159" s="136"/>
      <c r="W6159" s="136"/>
      <c r="Z6159" s="136"/>
      <c r="AC6159" s="136"/>
    </row>
    <row r="6160" spans="2:29">
      <c r="B6160" s="136"/>
      <c r="E6160" s="136"/>
      <c r="H6160" s="136"/>
      <c r="K6160" s="136"/>
      <c r="O6160" s="136"/>
      <c r="T6160" s="136"/>
      <c r="W6160" s="136"/>
      <c r="Z6160" s="136"/>
      <c r="AC6160" s="136"/>
    </row>
    <row r="6161" spans="2:29">
      <c r="B6161" s="136"/>
      <c r="E6161" s="136"/>
      <c r="H6161" s="136"/>
      <c r="K6161" s="136"/>
      <c r="O6161" s="136"/>
      <c r="T6161" s="136"/>
      <c r="W6161" s="136"/>
      <c r="Z6161" s="136"/>
      <c r="AC6161" s="136"/>
    </row>
    <row r="6162" spans="2:29">
      <c r="B6162" s="136"/>
      <c r="E6162" s="136"/>
      <c r="H6162" s="136"/>
      <c r="K6162" s="136"/>
      <c r="O6162" s="136"/>
      <c r="T6162" s="136"/>
      <c r="W6162" s="136"/>
      <c r="Z6162" s="136"/>
      <c r="AC6162" s="136"/>
    </row>
    <row r="6163" spans="2:29">
      <c r="B6163" s="136"/>
      <c r="E6163" s="136"/>
      <c r="H6163" s="136"/>
      <c r="K6163" s="136"/>
      <c r="O6163" s="136"/>
      <c r="T6163" s="136"/>
      <c r="W6163" s="136"/>
      <c r="Z6163" s="136"/>
      <c r="AC6163" s="136"/>
    </row>
    <row r="6164" spans="2:29">
      <c r="B6164" s="136"/>
      <c r="E6164" s="136"/>
      <c r="H6164" s="136"/>
      <c r="K6164" s="136"/>
      <c r="O6164" s="136"/>
      <c r="T6164" s="136"/>
      <c r="W6164" s="136"/>
      <c r="Z6164" s="136"/>
      <c r="AC6164" s="136"/>
    </row>
    <row r="6165" spans="2:29">
      <c r="B6165" s="136"/>
      <c r="E6165" s="136"/>
      <c r="H6165" s="136"/>
      <c r="K6165" s="136"/>
      <c r="O6165" s="136"/>
      <c r="T6165" s="136"/>
      <c r="W6165" s="136"/>
      <c r="Z6165" s="136"/>
      <c r="AC6165" s="136"/>
    </row>
    <row r="6166" spans="2:29">
      <c r="B6166" s="136"/>
      <c r="E6166" s="136"/>
      <c r="H6166" s="136"/>
      <c r="K6166" s="136"/>
      <c r="O6166" s="136"/>
      <c r="T6166" s="136"/>
      <c r="W6166" s="136"/>
      <c r="Z6166" s="136"/>
      <c r="AC6166" s="136"/>
    </row>
    <row r="6167" spans="2:29">
      <c r="B6167" s="136"/>
      <c r="E6167" s="136"/>
      <c r="H6167" s="136"/>
      <c r="K6167" s="136"/>
      <c r="O6167" s="136"/>
      <c r="T6167" s="136"/>
      <c r="W6167" s="136"/>
      <c r="Z6167" s="136"/>
      <c r="AC6167" s="136"/>
    </row>
    <row r="6168" spans="2:29">
      <c r="B6168" s="136"/>
      <c r="E6168" s="136"/>
      <c r="H6168" s="136"/>
      <c r="K6168" s="136"/>
      <c r="O6168" s="136"/>
      <c r="T6168" s="136"/>
      <c r="W6168" s="136"/>
      <c r="Z6168" s="136"/>
      <c r="AC6168" s="136"/>
    </row>
    <row r="6169" spans="2:29">
      <c r="B6169" s="136"/>
      <c r="E6169" s="136"/>
      <c r="H6169" s="136"/>
      <c r="K6169" s="136"/>
      <c r="O6169" s="136"/>
      <c r="T6169" s="136"/>
      <c r="W6169" s="136"/>
      <c r="Z6169" s="136"/>
      <c r="AC6169" s="136"/>
    </row>
    <row r="6170" spans="2:29">
      <c r="B6170" s="136"/>
      <c r="E6170" s="136"/>
      <c r="H6170" s="136"/>
      <c r="K6170" s="136"/>
      <c r="O6170" s="136"/>
      <c r="T6170" s="136"/>
      <c r="W6170" s="136"/>
      <c r="Z6170" s="136"/>
      <c r="AC6170" s="136"/>
    </row>
    <row r="6171" spans="2:29">
      <c r="B6171" s="136"/>
      <c r="E6171" s="136"/>
      <c r="H6171" s="136"/>
      <c r="K6171" s="136"/>
      <c r="O6171" s="136"/>
      <c r="T6171" s="136"/>
      <c r="W6171" s="136"/>
      <c r="Z6171" s="136"/>
      <c r="AC6171" s="136"/>
    </row>
    <row r="6172" spans="2:29">
      <c r="B6172" s="136"/>
      <c r="E6172" s="136"/>
      <c r="H6172" s="136"/>
      <c r="K6172" s="136"/>
      <c r="O6172" s="136"/>
      <c r="T6172" s="136"/>
      <c r="W6172" s="136"/>
      <c r="Z6172" s="136"/>
      <c r="AC6172" s="136"/>
    </row>
    <row r="6173" spans="2:29">
      <c r="B6173" s="136"/>
      <c r="E6173" s="136"/>
      <c r="H6173" s="136"/>
      <c r="K6173" s="136"/>
      <c r="O6173" s="136"/>
      <c r="T6173" s="136"/>
      <c r="W6173" s="136"/>
      <c r="Z6173" s="136"/>
      <c r="AC6173" s="136"/>
    </row>
    <row r="6174" spans="2:29">
      <c r="B6174" s="136"/>
      <c r="E6174" s="136"/>
      <c r="H6174" s="136"/>
      <c r="K6174" s="136"/>
      <c r="O6174" s="136"/>
      <c r="T6174" s="136"/>
      <c r="W6174" s="136"/>
      <c r="Z6174" s="136"/>
      <c r="AC6174" s="136"/>
    </row>
    <row r="6175" spans="2:29">
      <c r="B6175" s="136"/>
      <c r="E6175" s="136"/>
      <c r="H6175" s="136"/>
      <c r="K6175" s="136"/>
      <c r="O6175" s="136"/>
      <c r="T6175" s="136"/>
      <c r="W6175" s="136"/>
      <c r="Z6175" s="136"/>
      <c r="AC6175" s="136"/>
    </row>
    <row r="6176" spans="2:29">
      <c r="B6176" s="136"/>
      <c r="E6176" s="136"/>
      <c r="H6176" s="136"/>
      <c r="K6176" s="136"/>
      <c r="O6176" s="136"/>
      <c r="T6176" s="136"/>
      <c r="W6176" s="136"/>
      <c r="Z6176" s="136"/>
      <c r="AC6176" s="136"/>
    </row>
    <row r="6177" spans="2:29">
      <c r="B6177" s="136"/>
      <c r="E6177" s="136"/>
      <c r="H6177" s="136"/>
      <c r="K6177" s="136"/>
      <c r="O6177" s="136"/>
      <c r="T6177" s="136"/>
      <c r="W6177" s="136"/>
      <c r="Z6177" s="136"/>
      <c r="AC6177" s="136"/>
    </row>
    <row r="6178" spans="2:29">
      <c r="B6178" s="136"/>
      <c r="E6178" s="136"/>
      <c r="H6178" s="136"/>
      <c r="K6178" s="136"/>
      <c r="O6178" s="136"/>
      <c r="T6178" s="136"/>
      <c r="W6178" s="136"/>
      <c r="Z6178" s="136"/>
      <c r="AC6178" s="136"/>
    </row>
    <row r="6179" spans="2:29">
      <c r="B6179" s="136"/>
      <c r="E6179" s="136"/>
      <c r="H6179" s="136"/>
      <c r="K6179" s="136"/>
      <c r="O6179" s="136"/>
      <c r="T6179" s="136"/>
      <c r="W6179" s="136"/>
      <c r="Z6179" s="136"/>
      <c r="AC6179" s="136"/>
    </row>
    <row r="6180" spans="2:29">
      <c r="B6180" s="136"/>
      <c r="E6180" s="136"/>
      <c r="H6180" s="136"/>
      <c r="K6180" s="136"/>
      <c r="O6180" s="136"/>
      <c r="T6180" s="136"/>
      <c r="W6180" s="136"/>
      <c r="Z6180" s="136"/>
      <c r="AC6180" s="136"/>
    </row>
    <row r="6181" spans="2:29">
      <c r="B6181" s="136"/>
      <c r="E6181" s="136"/>
      <c r="H6181" s="136"/>
      <c r="K6181" s="136"/>
      <c r="O6181" s="136"/>
      <c r="T6181" s="136"/>
      <c r="W6181" s="136"/>
      <c r="Z6181" s="136"/>
      <c r="AC6181" s="136"/>
    </row>
    <row r="6182" spans="2:29">
      <c r="B6182" s="136"/>
      <c r="E6182" s="136"/>
      <c r="H6182" s="136"/>
      <c r="K6182" s="136"/>
      <c r="O6182" s="136"/>
      <c r="T6182" s="136"/>
      <c r="W6182" s="136"/>
      <c r="Z6182" s="136"/>
      <c r="AC6182" s="136"/>
    </row>
    <row r="6183" spans="2:29">
      <c r="B6183" s="136"/>
      <c r="E6183" s="136"/>
      <c r="H6183" s="136"/>
      <c r="K6183" s="136"/>
      <c r="O6183" s="136"/>
      <c r="T6183" s="136"/>
      <c r="W6183" s="136"/>
      <c r="Z6183" s="136"/>
      <c r="AC6183" s="136"/>
    </row>
    <row r="6184" spans="2:29">
      <c r="B6184" s="136"/>
      <c r="E6184" s="136"/>
      <c r="H6184" s="136"/>
      <c r="K6184" s="136"/>
      <c r="O6184" s="136"/>
      <c r="T6184" s="136"/>
      <c r="W6184" s="136"/>
      <c r="Z6184" s="136"/>
      <c r="AC6184" s="136"/>
    </row>
    <row r="6185" spans="2:29">
      <c r="B6185" s="136"/>
      <c r="E6185" s="136"/>
      <c r="H6185" s="136"/>
      <c r="K6185" s="136"/>
      <c r="O6185" s="136"/>
      <c r="T6185" s="136"/>
      <c r="W6185" s="136"/>
      <c r="Z6185" s="136"/>
      <c r="AC6185" s="136"/>
    </row>
    <row r="6186" spans="2:29">
      <c r="B6186" s="136"/>
      <c r="E6186" s="136"/>
      <c r="H6186" s="136"/>
      <c r="K6186" s="136"/>
      <c r="O6186" s="136"/>
      <c r="T6186" s="136"/>
      <c r="W6186" s="136"/>
      <c r="Z6186" s="136"/>
      <c r="AC6186" s="136"/>
    </row>
    <row r="6187" spans="2:29">
      <c r="B6187" s="136"/>
      <c r="E6187" s="136"/>
      <c r="H6187" s="136"/>
      <c r="K6187" s="136"/>
      <c r="O6187" s="136"/>
      <c r="T6187" s="136"/>
      <c r="W6187" s="136"/>
      <c r="Z6187" s="136"/>
      <c r="AC6187" s="136"/>
    </row>
    <row r="6188" spans="2:29">
      <c r="B6188" s="136"/>
      <c r="E6188" s="136"/>
      <c r="H6188" s="136"/>
      <c r="K6188" s="136"/>
      <c r="O6188" s="136"/>
      <c r="T6188" s="136"/>
      <c r="W6188" s="136"/>
      <c r="Z6188" s="136"/>
      <c r="AC6188" s="136"/>
    </row>
    <row r="6189" spans="2:29">
      <c r="B6189" s="136"/>
      <c r="E6189" s="136"/>
      <c r="H6189" s="136"/>
      <c r="K6189" s="136"/>
      <c r="O6189" s="136"/>
      <c r="T6189" s="136"/>
      <c r="W6189" s="136"/>
      <c r="Z6189" s="136"/>
      <c r="AC6189" s="136"/>
    </row>
    <row r="6190" spans="2:29">
      <c r="B6190" s="136"/>
      <c r="E6190" s="136"/>
      <c r="H6190" s="136"/>
      <c r="K6190" s="136"/>
      <c r="O6190" s="136"/>
      <c r="T6190" s="136"/>
      <c r="W6190" s="136"/>
      <c r="Z6190" s="136"/>
      <c r="AC6190" s="136"/>
    </row>
    <row r="6191" spans="2:29">
      <c r="B6191" s="136"/>
      <c r="E6191" s="136"/>
      <c r="H6191" s="136"/>
      <c r="K6191" s="136"/>
      <c r="O6191" s="136"/>
      <c r="T6191" s="136"/>
      <c r="W6191" s="136"/>
      <c r="Z6191" s="136"/>
      <c r="AC6191" s="136"/>
    </row>
    <row r="6192" spans="2:29">
      <c r="B6192" s="136"/>
      <c r="E6192" s="136"/>
      <c r="H6192" s="136"/>
      <c r="K6192" s="136"/>
      <c r="O6192" s="136"/>
      <c r="T6192" s="136"/>
      <c r="W6192" s="136"/>
      <c r="Z6192" s="136"/>
      <c r="AC6192" s="136"/>
    </row>
    <row r="6193" spans="2:29">
      <c r="B6193" s="136"/>
      <c r="E6193" s="136"/>
      <c r="H6193" s="136"/>
      <c r="K6193" s="136"/>
      <c r="O6193" s="136"/>
      <c r="T6193" s="136"/>
      <c r="W6193" s="136"/>
      <c r="Z6193" s="136"/>
      <c r="AC6193" s="136"/>
    </row>
    <row r="6194" spans="2:29">
      <c r="B6194" s="136"/>
      <c r="E6194" s="136"/>
      <c r="H6194" s="136"/>
      <c r="K6194" s="136"/>
      <c r="O6194" s="136"/>
      <c r="T6194" s="136"/>
      <c r="W6194" s="136"/>
      <c r="Z6194" s="136"/>
      <c r="AC6194" s="136"/>
    </row>
    <row r="6195" spans="2:29">
      <c r="B6195" s="136"/>
      <c r="E6195" s="136"/>
      <c r="H6195" s="136"/>
      <c r="K6195" s="136"/>
      <c r="O6195" s="136"/>
      <c r="T6195" s="136"/>
      <c r="W6195" s="136"/>
      <c r="Z6195" s="136"/>
      <c r="AC6195" s="136"/>
    </row>
    <row r="6196" spans="2:29">
      <c r="B6196" s="136"/>
      <c r="E6196" s="136"/>
      <c r="H6196" s="136"/>
      <c r="K6196" s="136"/>
      <c r="O6196" s="136"/>
      <c r="T6196" s="136"/>
      <c r="W6196" s="136"/>
      <c r="Z6196" s="136"/>
      <c r="AC6196" s="136"/>
    </row>
    <row r="6197" spans="2:29">
      <c r="B6197" s="136"/>
      <c r="E6197" s="136"/>
      <c r="H6197" s="136"/>
      <c r="K6197" s="136"/>
      <c r="O6197" s="136"/>
      <c r="T6197" s="136"/>
      <c r="W6197" s="136"/>
      <c r="Z6197" s="136"/>
      <c r="AC6197" s="136"/>
    </row>
    <row r="6198" spans="2:29">
      <c r="B6198" s="136"/>
      <c r="E6198" s="136"/>
      <c r="H6198" s="136"/>
      <c r="K6198" s="136"/>
      <c r="O6198" s="136"/>
      <c r="T6198" s="136"/>
      <c r="W6198" s="136"/>
      <c r="Z6198" s="136"/>
      <c r="AC6198" s="136"/>
    </row>
    <row r="6199" spans="2:29">
      <c r="B6199" s="136"/>
      <c r="E6199" s="136"/>
      <c r="H6199" s="136"/>
      <c r="K6199" s="136"/>
      <c r="O6199" s="136"/>
      <c r="T6199" s="136"/>
      <c r="W6199" s="136"/>
      <c r="Z6199" s="136"/>
      <c r="AC6199" s="136"/>
    </row>
    <row r="6200" spans="2:29">
      <c r="B6200" s="136"/>
      <c r="E6200" s="136"/>
      <c r="H6200" s="136"/>
      <c r="K6200" s="136"/>
      <c r="O6200" s="136"/>
      <c r="T6200" s="136"/>
      <c r="W6200" s="136"/>
      <c r="Z6200" s="136"/>
      <c r="AC6200" s="136"/>
    </row>
    <row r="6201" spans="2:29">
      <c r="B6201" s="136"/>
      <c r="E6201" s="136"/>
      <c r="H6201" s="136"/>
      <c r="K6201" s="136"/>
      <c r="O6201" s="136"/>
      <c r="T6201" s="136"/>
      <c r="W6201" s="136"/>
      <c r="Z6201" s="136"/>
      <c r="AC6201" s="136"/>
    </row>
    <row r="6202" spans="2:29">
      <c r="B6202" s="136"/>
      <c r="E6202" s="136"/>
      <c r="H6202" s="136"/>
      <c r="K6202" s="136"/>
      <c r="O6202" s="136"/>
      <c r="T6202" s="136"/>
      <c r="W6202" s="136"/>
      <c r="Z6202" s="136"/>
      <c r="AC6202" s="136"/>
    </row>
    <row r="6203" spans="2:29">
      <c r="B6203" s="136"/>
      <c r="E6203" s="136"/>
      <c r="H6203" s="136"/>
      <c r="K6203" s="136"/>
      <c r="O6203" s="136"/>
      <c r="T6203" s="136"/>
      <c r="W6203" s="136"/>
      <c r="Z6203" s="136"/>
      <c r="AC6203" s="136"/>
    </row>
    <row r="6204" spans="2:29">
      <c r="B6204" s="136"/>
      <c r="E6204" s="136"/>
      <c r="H6204" s="136"/>
      <c r="K6204" s="136"/>
      <c r="O6204" s="136"/>
      <c r="T6204" s="136"/>
      <c r="W6204" s="136"/>
      <c r="Z6204" s="136"/>
      <c r="AC6204" s="136"/>
    </row>
    <row r="6205" spans="2:29">
      <c r="B6205" s="136"/>
      <c r="E6205" s="136"/>
      <c r="H6205" s="136"/>
      <c r="K6205" s="136"/>
      <c r="O6205" s="136"/>
      <c r="T6205" s="136"/>
      <c r="W6205" s="136"/>
      <c r="Z6205" s="136"/>
      <c r="AC6205" s="136"/>
    </row>
    <row r="6206" spans="2:29">
      <c r="B6206" s="136"/>
      <c r="E6206" s="136"/>
      <c r="H6206" s="136"/>
      <c r="K6206" s="136"/>
      <c r="O6206" s="136"/>
      <c r="T6206" s="136"/>
      <c r="W6206" s="136"/>
      <c r="Z6206" s="136"/>
      <c r="AC6206" s="136"/>
    </row>
    <row r="6207" spans="2:29">
      <c r="B6207" s="136"/>
      <c r="E6207" s="136"/>
      <c r="H6207" s="136"/>
      <c r="K6207" s="136"/>
      <c r="O6207" s="136"/>
      <c r="T6207" s="136"/>
      <c r="W6207" s="136"/>
      <c r="Z6207" s="136"/>
      <c r="AC6207" s="136"/>
    </row>
    <row r="6208" spans="2:29">
      <c r="B6208" s="136"/>
      <c r="E6208" s="136"/>
      <c r="H6208" s="136"/>
      <c r="K6208" s="136"/>
      <c r="O6208" s="136"/>
      <c r="T6208" s="136"/>
      <c r="W6208" s="136"/>
      <c r="Z6208" s="136"/>
      <c r="AC6208" s="136"/>
    </row>
    <row r="6209" spans="2:29">
      <c r="B6209" s="136"/>
      <c r="E6209" s="136"/>
      <c r="H6209" s="136"/>
      <c r="K6209" s="136"/>
      <c r="O6209" s="136"/>
      <c r="T6209" s="136"/>
      <c r="W6209" s="136"/>
      <c r="Z6209" s="136"/>
      <c r="AC6209" s="136"/>
    </row>
    <row r="6210" spans="2:29">
      <c r="B6210" s="136"/>
      <c r="E6210" s="136"/>
      <c r="H6210" s="136"/>
      <c r="K6210" s="136"/>
      <c r="O6210" s="136"/>
      <c r="T6210" s="136"/>
      <c r="W6210" s="136"/>
      <c r="Z6210" s="136"/>
      <c r="AC6210" s="136"/>
    </row>
    <row r="6211" spans="2:29">
      <c r="B6211" s="136"/>
      <c r="E6211" s="136"/>
      <c r="H6211" s="136"/>
      <c r="K6211" s="136"/>
      <c r="O6211" s="136"/>
      <c r="T6211" s="136"/>
      <c r="W6211" s="136"/>
      <c r="Z6211" s="136"/>
      <c r="AC6211" s="136"/>
    </row>
    <row r="6212" spans="2:29">
      <c r="B6212" s="136"/>
      <c r="E6212" s="136"/>
      <c r="H6212" s="136"/>
      <c r="K6212" s="136"/>
      <c r="O6212" s="136"/>
      <c r="T6212" s="136"/>
      <c r="W6212" s="136"/>
      <c r="Z6212" s="136"/>
      <c r="AC6212" s="136"/>
    </row>
    <row r="6213" spans="2:29">
      <c r="B6213" s="136"/>
      <c r="E6213" s="136"/>
      <c r="H6213" s="136"/>
      <c r="K6213" s="136"/>
      <c r="O6213" s="136"/>
      <c r="T6213" s="136"/>
      <c r="W6213" s="136"/>
      <c r="Z6213" s="136"/>
      <c r="AC6213" s="136"/>
    </row>
    <row r="6214" spans="2:29">
      <c r="B6214" s="136"/>
      <c r="E6214" s="136"/>
      <c r="H6214" s="136"/>
      <c r="K6214" s="136"/>
      <c r="O6214" s="136"/>
      <c r="T6214" s="136"/>
      <c r="W6214" s="136"/>
      <c r="Z6214" s="136"/>
      <c r="AC6214" s="136"/>
    </row>
    <row r="6215" spans="2:29">
      <c r="B6215" s="136"/>
      <c r="E6215" s="136"/>
      <c r="H6215" s="136"/>
      <c r="K6215" s="136"/>
      <c r="O6215" s="136"/>
      <c r="T6215" s="136"/>
      <c r="W6215" s="136"/>
      <c r="Z6215" s="136"/>
      <c r="AC6215" s="136"/>
    </row>
    <row r="6216" spans="2:29">
      <c r="B6216" s="136"/>
      <c r="E6216" s="136"/>
      <c r="H6216" s="136"/>
      <c r="K6216" s="136"/>
      <c r="O6216" s="136"/>
      <c r="T6216" s="136"/>
      <c r="W6216" s="136"/>
      <c r="Z6216" s="136"/>
      <c r="AC6216" s="136"/>
    </row>
    <row r="6217" spans="2:29">
      <c r="B6217" s="136"/>
      <c r="E6217" s="136"/>
      <c r="H6217" s="136"/>
      <c r="K6217" s="136"/>
      <c r="O6217" s="136"/>
      <c r="T6217" s="136"/>
      <c r="W6217" s="136"/>
      <c r="Z6217" s="136"/>
      <c r="AC6217" s="136"/>
    </row>
    <row r="6218" spans="2:29">
      <c r="B6218" s="136"/>
      <c r="E6218" s="136"/>
      <c r="H6218" s="136"/>
      <c r="K6218" s="136"/>
      <c r="O6218" s="136"/>
      <c r="T6218" s="136"/>
      <c r="W6218" s="136"/>
      <c r="Z6218" s="136"/>
      <c r="AC6218" s="136"/>
    </row>
    <row r="6219" spans="2:29">
      <c r="B6219" s="136"/>
      <c r="E6219" s="136"/>
      <c r="H6219" s="136"/>
      <c r="K6219" s="136"/>
      <c r="O6219" s="136"/>
      <c r="T6219" s="136"/>
      <c r="W6219" s="136"/>
      <c r="Z6219" s="136"/>
      <c r="AC6219" s="136"/>
    </row>
    <row r="6220" spans="2:29">
      <c r="B6220" s="136"/>
      <c r="E6220" s="136"/>
      <c r="H6220" s="136"/>
      <c r="K6220" s="136"/>
      <c r="O6220" s="136"/>
      <c r="T6220" s="136"/>
      <c r="W6220" s="136"/>
      <c r="Z6220" s="136"/>
      <c r="AC6220" s="136"/>
    </row>
    <row r="6221" spans="2:29">
      <c r="B6221" s="136"/>
      <c r="E6221" s="136"/>
      <c r="H6221" s="136"/>
      <c r="K6221" s="136"/>
      <c r="O6221" s="136"/>
      <c r="T6221" s="136"/>
      <c r="W6221" s="136"/>
      <c r="Z6221" s="136"/>
      <c r="AC6221" s="136"/>
    </row>
    <row r="6222" spans="2:29">
      <c r="B6222" s="136"/>
      <c r="E6222" s="136"/>
      <c r="H6222" s="136"/>
      <c r="K6222" s="136"/>
      <c r="O6222" s="136"/>
      <c r="T6222" s="136"/>
      <c r="W6222" s="136"/>
      <c r="Z6222" s="136"/>
      <c r="AC6222" s="136"/>
    </row>
    <row r="6223" spans="2:29">
      <c r="B6223" s="136"/>
      <c r="E6223" s="136"/>
      <c r="H6223" s="136"/>
      <c r="K6223" s="136"/>
      <c r="O6223" s="136"/>
      <c r="T6223" s="136"/>
      <c r="W6223" s="136"/>
      <c r="Z6223" s="136"/>
      <c r="AC6223" s="136"/>
    </row>
    <row r="6224" spans="2:29">
      <c r="B6224" s="136"/>
      <c r="E6224" s="136"/>
      <c r="H6224" s="136"/>
      <c r="K6224" s="136"/>
      <c r="O6224" s="136"/>
      <c r="T6224" s="136"/>
      <c r="W6224" s="136"/>
      <c r="Z6224" s="136"/>
      <c r="AC6224" s="136"/>
    </row>
    <row r="6225" spans="2:29">
      <c r="B6225" s="136"/>
      <c r="E6225" s="136"/>
      <c r="H6225" s="136"/>
      <c r="K6225" s="136"/>
      <c r="O6225" s="136"/>
      <c r="T6225" s="136"/>
      <c r="W6225" s="136"/>
      <c r="Z6225" s="136"/>
      <c r="AC6225" s="136"/>
    </row>
    <row r="6226" spans="2:29">
      <c r="B6226" s="136"/>
      <c r="E6226" s="136"/>
      <c r="H6226" s="136"/>
      <c r="K6226" s="136"/>
      <c r="O6226" s="136"/>
      <c r="T6226" s="136"/>
      <c r="W6226" s="136"/>
      <c r="Z6226" s="136"/>
      <c r="AC6226" s="136"/>
    </row>
    <row r="6227" spans="2:29">
      <c r="B6227" s="136"/>
      <c r="E6227" s="136"/>
      <c r="H6227" s="136"/>
      <c r="K6227" s="136"/>
      <c r="O6227" s="136"/>
      <c r="T6227" s="136"/>
      <c r="W6227" s="136"/>
      <c r="Z6227" s="136"/>
      <c r="AC6227" s="136"/>
    </row>
    <row r="6228" spans="2:29">
      <c r="B6228" s="136"/>
      <c r="E6228" s="136"/>
      <c r="H6228" s="136"/>
      <c r="K6228" s="136"/>
      <c r="O6228" s="136"/>
      <c r="T6228" s="136"/>
      <c r="W6228" s="136"/>
      <c r="Z6228" s="136"/>
      <c r="AC6228" s="136"/>
    </row>
    <row r="6229" spans="2:29">
      <c r="B6229" s="136"/>
      <c r="E6229" s="136"/>
      <c r="H6229" s="136"/>
      <c r="K6229" s="136"/>
      <c r="O6229" s="136"/>
      <c r="T6229" s="136"/>
      <c r="W6229" s="136"/>
      <c r="Z6229" s="136"/>
      <c r="AC6229" s="136"/>
    </row>
    <row r="6230" spans="2:29">
      <c r="B6230" s="136"/>
      <c r="E6230" s="136"/>
      <c r="H6230" s="136"/>
      <c r="K6230" s="136"/>
      <c r="O6230" s="136"/>
      <c r="T6230" s="136"/>
      <c r="W6230" s="136"/>
      <c r="Z6230" s="136"/>
      <c r="AC6230" s="136"/>
    </row>
    <row r="6231" spans="2:29">
      <c r="B6231" s="136"/>
      <c r="E6231" s="136"/>
      <c r="H6231" s="136"/>
      <c r="K6231" s="136"/>
      <c r="O6231" s="136"/>
      <c r="T6231" s="136"/>
      <c r="W6231" s="136"/>
      <c r="Z6231" s="136"/>
      <c r="AC6231" s="136"/>
    </row>
    <row r="6232" spans="2:29">
      <c r="B6232" s="136"/>
      <c r="E6232" s="136"/>
      <c r="H6232" s="136"/>
      <c r="K6232" s="136"/>
      <c r="O6232" s="136"/>
      <c r="T6232" s="136"/>
      <c r="W6232" s="136"/>
      <c r="Z6232" s="136"/>
      <c r="AC6232" s="136"/>
    </row>
    <row r="6233" spans="2:29">
      <c r="B6233" s="136"/>
      <c r="E6233" s="136"/>
      <c r="H6233" s="136"/>
      <c r="K6233" s="136"/>
      <c r="O6233" s="136"/>
      <c r="T6233" s="136"/>
      <c r="W6233" s="136"/>
      <c r="Z6233" s="136"/>
      <c r="AC6233" s="136"/>
    </row>
    <row r="6234" spans="2:29">
      <c r="B6234" s="136"/>
      <c r="E6234" s="136"/>
      <c r="H6234" s="136"/>
      <c r="K6234" s="136"/>
      <c r="O6234" s="136"/>
      <c r="T6234" s="136"/>
      <c r="W6234" s="136"/>
      <c r="Z6234" s="136"/>
      <c r="AC6234" s="136"/>
    </row>
    <row r="6235" spans="2:29">
      <c r="B6235" s="136"/>
      <c r="E6235" s="136"/>
      <c r="H6235" s="136"/>
      <c r="K6235" s="136"/>
      <c r="O6235" s="136"/>
      <c r="T6235" s="136"/>
      <c r="W6235" s="136"/>
      <c r="Z6235" s="136"/>
      <c r="AC6235" s="136"/>
    </row>
    <row r="6236" spans="2:29">
      <c r="B6236" s="136"/>
      <c r="E6236" s="136"/>
      <c r="H6236" s="136"/>
      <c r="K6236" s="136"/>
      <c r="O6236" s="136"/>
      <c r="T6236" s="136"/>
      <c r="W6236" s="136"/>
      <c r="Z6236" s="136"/>
      <c r="AC6236" s="136"/>
    </row>
    <row r="6237" spans="2:29">
      <c r="B6237" s="136"/>
      <c r="E6237" s="136"/>
      <c r="H6237" s="136"/>
      <c r="K6237" s="136"/>
      <c r="O6237" s="136"/>
      <c r="T6237" s="136"/>
      <c r="W6237" s="136"/>
      <c r="Z6237" s="136"/>
      <c r="AC6237" s="136"/>
    </row>
    <row r="6238" spans="2:29">
      <c r="B6238" s="136"/>
      <c r="E6238" s="136"/>
      <c r="H6238" s="136"/>
      <c r="K6238" s="136"/>
      <c r="O6238" s="136"/>
      <c r="T6238" s="136"/>
      <c r="W6238" s="136"/>
      <c r="Z6238" s="136"/>
      <c r="AC6238" s="136"/>
    </row>
    <row r="6239" spans="2:29">
      <c r="B6239" s="136"/>
      <c r="E6239" s="136"/>
      <c r="H6239" s="136"/>
      <c r="K6239" s="136"/>
      <c r="O6239" s="136"/>
      <c r="T6239" s="136"/>
      <c r="W6239" s="136"/>
      <c r="Z6239" s="136"/>
      <c r="AC6239" s="136"/>
    </row>
    <row r="6240" spans="2:29">
      <c r="B6240" s="136"/>
      <c r="E6240" s="136"/>
      <c r="H6240" s="136"/>
      <c r="K6240" s="136"/>
      <c r="O6240" s="136"/>
      <c r="T6240" s="136"/>
      <c r="W6240" s="136"/>
      <c r="Z6240" s="136"/>
      <c r="AC6240" s="136"/>
    </row>
    <row r="6241" spans="2:29">
      <c r="B6241" s="136"/>
      <c r="E6241" s="136"/>
      <c r="H6241" s="136"/>
      <c r="K6241" s="136"/>
      <c r="O6241" s="136"/>
      <c r="T6241" s="136"/>
      <c r="W6241" s="136"/>
      <c r="Z6241" s="136"/>
      <c r="AC6241" s="136"/>
    </row>
    <row r="6242" spans="2:29">
      <c r="B6242" s="136"/>
      <c r="E6242" s="136"/>
      <c r="H6242" s="136"/>
      <c r="K6242" s="136"/>
      <c r="O6242" s="136"/>
      <c r="T6242" s="136"/>
      <c r="W6242" s="136"/>
      <c r="Z6242" s="136"/>
      <c r="AC6242" s="136"/>
    </row>
    <row r="6243" spans="2:29">
      <c r="B6243" s="136"/>
      <c r="E6243" s="136"/>
      <c r="H6243" s="136"/>
      <c r="K6243" s="136"/>
      <c r="O6243" s="136"/>
      <c r="T6243" s="136"/>
      <c r="W6243" s="136"/>
      <c r="Z6243" s="136"/>
      <c r="AC6243" s="136"/>
    </row>
    <row r="6244" spans="2:29">
      <c r="B6244" s="136"/>
      <c r="E6244" s="136"/>
      <c r="H6244" s="136"/>
      <c r="K6244" s="136"/>
      <c r="O6244" s="136"/>
      <c r="T6244" s="136"/>
      <c r="W6244" s="136"/>
      <c r="Z6244" s="136"/>
      <c r="AC6244" s="136"/>
    </row>
    <row r="6245" spans="2:29">
      <c r="B6245" s="136"/>
      <c r="E6245" s="136"/>
      <c r="H6245" s="136"/>
      <c r="K6245" s="136"/>
      <c r="O6245" s="136"/>
      <c r="T6245" s="136"/>
      <c r="W6245" s="136"/>
      <c r="Z6245" s="136"/>
      <c r="AC6245" s="136"/>
    </row>
    <row r="6246" spans="2:29">
      <c r="B6246" s="136"/>
      <c r="E6246" s="136"/>
      <c r="H6246" s="136"/>
      <c r="K6246" s="136"/>
      <c r="O6246" s="136"/>
      <c r="T6246" s="136"/>
      <c r="W6246" s="136"/>
      <c r="Z6246" s="136"/>
      <c r="AC6246" s="136"/>
    </row>
    <row r="6247" spans="2:29">
      <c r="B6247" s="136"/>
      <c r="E6247" s="136"/>
      <c r="H6247" s="136"/>
      <c r="K6247" s="136"/>
      <c r="O6247" s="136"/>
      <c r="T6247" s="136"/>
      <c r="W6247" s="136"/>
      <c r="Z6247" s="136"/>
      <c r="AC6247" s="136"/>
    </row>
    <row r="6248" spans="2:29">
      <c r="B6248" s="136"/>
      <c r="E6248" s="136"/>
      <c r="H6248" s="136"/>
      <c r="K6248" s="136"/>
      <c r="O6248" s="136"/>
      <c r="T6248" s="136"/>
      <c r="W6248" s="136"/>
      <c r="Z6248" s="136"/>
      <c r="AC6248" s="136"/>
    </row>
    <row r="6249" spans="2:29">
      <c r="B6249" s="136"/>
      <c r="E6249" s="136"/>
      <c r="H6249" s="136"/>
      <c r="K6249" s="136"/>
      <c r="O6249" s="136"/>
      <c r="T6249" s="136"/>
      <c r="W6249" s="136"/>
      <c r="Z6249" s="136"/>
      <c r="AC6249" s="136"/>
    </row>
    <row r="6250" spans="2:29">
      <c r="B6250" s="136"/>
      <c r="E6250" s="136"/>
      <c r="H6250" s="136"/>
      <c r="K6250" s="136"/>
      <c r="O6250" s="136"/>
      <c r="T6250" s="136"/>
      <c r="W6250" s="136"/>
      <c r="Z6250" s="136"/>
      <c r="AC6250" s="136"/>
    </row>
    <row r="6251" spans="2:29">
      <c r="B6251" s="136"/>
      <c r="E6251" s="136"/>
      <c r="H6251" s="136"/>
      <c r="K6251" s="136"/>
      <c r="O6251" s="136"/>
      <c r="T6251" s="136"/>
      <c r="W6251" s="136"/>
      <c r="Z6251" s="136"/>
      <c r="AC6251" s="136"/>
    </row>
    <row r="6252" spans="2:29">
      <c r="B6252" s="136"/>
      <c r="E6252" s="136"/>
      <c r="H6252" s="136"/>
      <c r="K6252" s="136"/>
      <c r="O6252" s="136"/>
      <c r="T6252" s="136"/>
      <c r="W6252" s="136"/>
      <c r="Z6252" s="136"/>
      <c r="AC6252" s="136"/>
    </row>
    <row r="6253" spans="2:29">
      <c r="B6253" s="136"/>
      <c r="E6253" s="136"/>
      <c r="H6253" s="136"/>
      <c r="K6253" s="136"/>
      <c r="O6253" s="136"/>
      <c r="T6253" s="136"/>
      <c r="W6253" s="136"/>
      <c r="Z6253" s="136"/>
      <c r="AC6253" s="136"/>
    </row>
    <row r="6254" spans="2:29">
      <c r="B6254" s="136"/>
      <c r="E6254" s="136"/>
      <c r="H6254" s="136"/>
      <c r="K6254" s="136"/>
      <c r="O6254" s="136"/>
      <c r="T6254" s="136"/>
      <c r="W6254" s="136"/>
      <c r="Z6254" s="136"/>
      <c r="AC6254" s="136"/>
    </row>
    <row r="6255" spans="2:29">
      <c r="B6255" s="136"/>
      <c r="E6255" s="136"/>
      <c r="H6255" s="136"/>
      <c r="K6255" s="136"/>
      <c r="O6255" s="136"/>
      <c r="T6255" s="136"/>
      <c r="W6255" s="136"/>
      <c r="Z6255" s="136"/>
      <c r="AC6255" s="136"/>
    </row>
    <row r="6256" spans="2:29">
      <c r="B6256" s="136"/>
      <c r="E6256" s="136"/>
      <c r="H6256" s="136"/>
      <c r="K6256" s="136"/>
      <c r="O6256" s="136"/>
      <c r="T6256" s="136"/>
      <c r="W6256" s="136"/>
      <c r="Z6256" s="136"/>
      <c r="AC6256" s="136"/>
    </row>
    <row r="6257" spans="2:29">
      <c r="B6257" s="136"/>
      <c r="E6257" s="136"/>
      <c r="H6257" s="136"/>
      <c r="K6257" s="136"/>
      <c r="O6257" s="136"/>
      <c r="T6257" s="136"/>
      <c r="W6257" s="136"/>
      <c r="Z6257" s="136"/>
      <c r="AC6257" s="136"/>
    </row>
    <row r="6258" spans="2:29">
      <c r="B6258" s="136"/>
      <c r="E6258" s="136"/>
      <c r="H6258" s="136"/>
      <c r="K6258" s="136"/>
      <c r="O6258" s="136"/>
      <c r="T6258" s="136"/>
      <c r="W6258" s="136"/>
      <c r="Z6258" s="136"/>
      <c r="AC6258" s="136"/>
    </row>
    <row r="6259" spans="2:29">
      <c r="B6259" s="136"/>
      <c r="E6259" s="136"/>
      <c r="H6259" s="136"/>
      <c r="K6259" s="136"/>
      <c r="O6259" s="136"/>
      <c r="T6259" s="136"/>
      <c r="W6259" s="136"/>
      <c r="Z6259" s="136"/>
      <c r="AC6259" s="136"/>
    </row>
    <row r="6260" spans="2:29">
      <c r="B6260" s="136"/>
      <c r="E6260" s="136"/>
      <c r="H6260" s="136"/>
      <c r="K6260" s="136"/>
      <c r="O6260" s="136"/>
      <c r="T6260" s="136"/>
      <c r="W6260" s="136"/>
      <c r="Z6260" s="136"/>
      <c r="AC6260" s="136"/>
    </row>
    <row r="6261" spans="2:29">
      <c r="B6261" s="136"/>
      <c r="E6261" s="136"/>
      <c r="H6261" s="136"/>
      <c r="K6261" s="136"/>
      <c r="O6261" s="136"/>
      <c r="T6261" s="136"/>
      <c r="W6261" s="136"/>
      <c r="Z6261" s="136"/>
      <c r="AC6261" s="136"/>
    </row>
    <row r="6262" spans="2:29">
      <c r="B6262" s="136"/>
      <c r="E6262" s="136"/>
      <c r="H6262" s="136"/>
      <c r="K6262" s="136"/>
      <c r="O6262" s="136"/>
      <c r="T6262" s="136"/>
      <c r="W6262" s="136"/>
      <c r="Z6262" s="136"/>
      <c r="AC6262" s="136"/>
    </row>
    <row r="6263" spans="2:29">
      <c r="B6263" s="136"/>
      <c r="E6263" s="136"/>
      <c r="H6263" s="136"/>
      <c r="K6263" s="136"/>
      <c r="O6263" s="136"/>
      <c r="T6263" s="136"/>
      <c r="W6263" s="136"/>
      <c r="Z6263" s="136"/>
      <c r="AC6263" s="136"/>
    </row>
    <row r="6264" spans="2:29">
      <c r="B6264" s="136"/>
      <c r="E6264" s="136"/>
      <c r="H6264" s="136"/>
      <c r="K6264" s="136"/>
      <c r="O6264" s="136"/>
      <c r="T6264" s="136"/>
      <c r="W6264" s="136"/>
      <c r="Z6264" s="136"/>
      <c r="AC6264" s="136"/>
    </row>
    <row r="6265" spans="2:29">
      <c r="B6265" s="136"/>
      <c r="E6265" s="136"/>
      <c r="H6265" s="136"/>
      <c r="K6265" s="136"/>
      <c r="O6265" s="136"/>
      <c r="T6265" s="136"/>
      <c r="W6265" s="136"/>
      <c r="Z6265" s="136"/>
      <c r="AC6265" s="136"/>
    </row>
    <row r="6266" spans="2:29">
      <c r="B6266" s="136"/>
      <c r="E6266" s="136"/>
      <c r="H6266" s="136"/>
      <c r="K6266" s="136"/>
      <c r="O6266" s="136"/>
      <c r="T6266" s="136"/>
      <c r="W6266" s="136"/>
      <c r="Z6266" s="136"/>
      <c r="AC6266" s="136"/>
    </row>
    <row r="6267" spans="2:29">
      <c r="B6267" s="136"/>
      <c r="E6267" s="136"/>
      <c r="H6267" s="136"/>
      <c r="K6267" s="136"/>
      <c r="O6267" s="136"/>
      <c r="T6267" s="136"/>
      <c r="W6267" s="136"/>
      <c r="Z6267" s="136"/>
      <c r="AC6267" s="136"/>
    </row>
    <row r="6268" spans="2:29">
      <c r="B6268" s="136"/>
      <c r="E6268" s="136"/>
      <c r="H6268" s="136"/>
      <c r="K6268" s="136"/>
      <c r="O6268" s="136"/>
      <c r="T6268" s="136"/>
      <c r="W6268" s="136"/>
      <c r="Z6268" s="136"/>
      <c r="AC6268" s="136"/>
    </row>
    <row r="6269" spans="2:29">
      <c r="B6269" s="136"/>
      <c r="E6269" s="136"/>
      <c r="H6269" s="136"/>
      <c r="K6269" s="136"/>
      <c r="O6269" s="136"/>
      <c r="T6269" s="136"/>
      <c r="W6269" s="136"/>
      <c r="Z6269" s="136"/>
      <c r="AC6269" s="136"/>
    </row>
    <row r="6270" spans="2:29">
      <c r="B6270" s="136"/>
      <c r="E6270" s="136"/>
      <c r="H6270" s="136"/>
      <c r="K6270" s="136"/>
      <c r="O6270" s="136"/>
      <c r="T6270" s="136"/>
      <c r="W6270" s="136"/>
      <c r="Z6270" s="136"/>
      <c r="AC6270" s="136"/>
    </row>
    <row r="6271" spans="2:29">
      <c r="B6271" s="136"/>
      <c r="E6271" s="136"/>
      <c r="H6271" s="136"/>
      <c r="K6271" s="136"/>
      <c r="O6271" s="136"/>
      <c r="T6271" s="136"/>
      <c r="W6271" s="136"/>
      <c r="Z6271" s="136"/>
      <c r="AC6271" s="136"/>
    </row>
    <row r="6272" spans="2:29">
      <c r="B6272" s="136"/>
      <c r="E6272" s="136"/>
      <c r="H6272" s="136"/>
      <c r="K6272" s="136"/>
      <c r="O6272" s="136"/>
      <c r="T6272" s="136"/>
      <c r="W6272" s="136"/>
      <c r="Z6272" s="136"/>
      <c r="AC6272" s="136"/>
    </row>
    <row r="6273" spans="2:29">
      <c r="B6273" s="136"/>
      <c r="E6273" s="136"/>
      <c r="H6273" s="136"/>
      <c r="K6273" s="136"/>
      <c r="O6273" s="136"/>
      <c r="T6273" s="136"/>
      <c r="W6273" s="136"/>
      <c r="Z6273" s="136"/>
      <c r="AC6273" s="136"/>
    </row>
    <row r="6274" spans="2:29">
      <c r="B6274" s="136"/>
      <c r="E6274" s="136"/>
      <c r="H6274" s="136"/>
      <c r="K6274" s="136"/>
      <c r="O6274" s="136"/>
      <c r="T6274" s="136"/>
      <c r="W6274" s="136"/>
      <c r="Z6274" s="136"/>
      <c r="AC6274" s="136"/>
    </row>
    <row r="6275" spans="2:29">
      <c r="B6275" s="136"/>
      <c r="E6275" s="136"/>
      <c r="H6275" s="136"/>
      <c r="K6275" s="136"/>
      <c r="O6275" s="136"/>
      <c r="T6275" s="136"/>
      <c r="W6275" s="136"/>
      <c r="Z6275" s="136"/>
      <c r="AC6275" s="136"/>
    </row>
    <row r="6276" spans="2:29">
      <c r="B6276" s="136"/>
      <c r="E6276" s="136"/>
      <c r="H6276" s="136"/>
      <c r="K6276" s="136"/>
      <c r="O6276" s="136"/>
      <c r="T6276" s="136"/>
      <c r="W6276" s="136"/>
      <c r="Z6276" s="136"/>
      <c r="AC6276" s="136"/>
    </row>
    <row r="6277" spans="2:29">
      <c r="B6277" s="136"/>
      <c r="E6277" s="136"/>
      <c r="H6277" s="136"/>
      <c r="K6277" s="136"/>
      <c r="O6277" s="136"/>
      <c r="T6277" s="136"/>
      <c r="W6277" s="136"/>
      <c r="Z6277" s="136"/>
      <c r="AC6277" s="136"/>
    </row>
    <row r="6278" spans="2:29">
      <c r="B6278" s="136"/>
      <c r="E6278" s="136"/>
      <c r="H6278" s="136"/>
      <c r="K6278" s="136"/>
      <c r="O6278" s="136"/>
      <c r="T6278" s="136"/>
      <c r="W6278" s="136"/>
      <c r="Z6278" s="136"/>
      <c r="AC6278" s="136"/>
    </row>
    <row r="6279" spans="2:29">
      <c r="B6279" s="136"/>
      <c r="E6279" s="136"/>
      <c r="H6279" s="136"/>
      <c r="K6279" s="136"/>
      <c r="O6279" s="136"/>
      <c r="T6279" s="136"/>
      <c r="W6279" s="136"/>
      <c r="Z6279" s="136"/>
      <c r="AC6279" s="136"/>
    </row>
    <row r="6280" spans="2:29">
      <c r="B6280" s="136"/>
      <c r="E6280" s="136"/>
      <c r="H6280" s="136"/>
      <c r="K6280" s="136"/>
      <c r="O6280" s="136"/>
      <c r="T6280" s="136"/>
      <c r="W6280" s="136"/>
      <c r="Z6280" s="136"/>
      <c r="AC6280" s="136"/>
    </row>
    <row r="6281" spans="2:29">
      <c r="B6281" s="136"/>
      <c r="E6281" s="136"/>
      <c r="H6281" s="136"/>
      <c r="K6281" s="136"/>
      <c r="O6281" s="136"/>
      <c r="T6281" s="136"/>
      <c r="W6281" s="136"/>
      <c r="Z6281" s="136"/>
      <c r="AC6281" s="136"/>
    </row>
    <row r="6282" spans="2:29">
      <c r="B6282" s="136"/>
      <c r="E6282" s="136"/>
      <c r="H6282" s="136"/>
      <c r="K6282" s="136"/>
      <c r="O6282" s="136"/>
      <c r="T6282" s="136"/>
      <c r="W6282" s="136"/>
      <c r="Z6282" s="136"/>
      <c r="AC6282" s="136"/>
    </row>
    <row r="6283" spans="2:29">
      <c r="B6283" s="136"/>
      <c r="E6283" s="136"/>
      <c r="H6283" s="136"/>
      <c r="K6283" s="136"/>
      <c r="O6283" s="136"/>
      <c r="T6283" s="136"/>
      <c r="W6283" s="136"/>
      <c r="Z6283" s="136"/>
      <c r="AC6283" s="136"/>
    </row>
    <row r="6284" spans="2:29">
      <c r="B6284" s="136"/>
      <c r="E6284" s="136"/>
      <c r="H6284" s="136"/>
      <c r="K6284" s="136"/>
      <c r="O6284" s="136"/>
      <c r="T6284" s="136"/>
      <c r="W6284" s="136"/>
      <c r="Z6284" s="136"/>
      <c r="AC6284" s="136"/>
    </row>
    <row r="6285" spans="2:29">
      <c r="B6285" s="136"/>
      <c r="E6285" s="136"/>
      <c r="H6285" s="136"/>
      <c r="K6285" s="136"/>
      <c r="O6285" s="136"/>
      <c r="T6285" s="136"/>
      <c r="W6285" s="136"/>
      <c r="Z6285" s="136"/>
      <c r="AC6285" s="136"/>
    </row>
    <row r="6286" spans="2:29">
      <c r="B6286" s="136"/>
      <c r="E6286" s="136"/>
      <c r="H6286" s="136"/>
      <c r="K6286" s="136"/>
      <c r="O6286" s="136"/>
      <c r="T6286" s="136"/>
      <c r="W6286" s="136"/>
      <c r="Z6286" s="136"/>
      <c r="AC6286" s="136"/>
    </row>
    <row r="6287" spans="2:29">
      <c r="B6287" s="136"/>
      <c r="E6287" s="136"/>
      <c r="H6287" s="136"/>
      <c r="K6287" s="136"/>
      <c r="O6287" s="136"/>
      <c r="T6287" s="136"/>
      <c r="W6287" s="136"/>
      <c r="Z6287" s="136"/>
      <c r="AC6287" s="136"/>
    </row>
    <row r="6288" spans="2:29">
      <c r="B6288" s="136"/>
      <c r="E6288" s="136"/>
      <c r="H6288" s="136"/>
      <c r="K6288" s="136"/>
      <c r="O6288" s="136"/>
      <c r="T6288" s="136"/>
      <c r="W6288" s="136"/>
      <c r="Z6288" s="136"/>
      <c r="AC6288" s="136"/>
    </row>
    <row r="6289" spans="2:29">
      <c r="B6289" s="136"/>
      <c r="E6289" s="136"/>
      <c r="H6289" s="136"/>
      <c r="K6289" s="136"/>
      <c r="O6289" s="136"/>
      <c r="T6289" s="136"/>
      <c r="W6289" s="136"/>
      <c r="Z6289" s="136"/>
      <c r="AC6289" s="136"/>
    </row>
    <row r="6290" spans="2:29">
      <c r="B6290" s="136"/>
      <c r="E6290" s="136"/>
      <c r="H6290" s="136"/>
      <c r="K6290" s="136"/>
      <c r="O6290" s="136"/>
      <c r="T6290" s="136"/>
      <c r="W6290" s="136"/>
      <c r="Z6290" s="136"/>
      <c r="AC6290" s="136"/>
    </row>
    <row r="6291" spans="2:29">
      <c r="B6291" s="136"/>
      <c r="E6291" s="136"/>
      <c r="H6291" s="136"/>
      <c r="K6291" s="136"/>
      <c r="O6291" s="136"/>
      <c r="T6291" s="136"/>
      <c r="W6291" s="136"/>
      <c r="Z6291" s="136"/>
      <c r="AC6291" s="136"/>
    </row>
    <row r="6292" spans="2:29">
      <c r="B6292" s="136"/>
      <c r="E6292" s="136"/>
      <c r="H6292" s="136"/>
      <c r="K6292" s="136"/>
      <c r="O6292" s="136"/>
      <c r="T6292" s="136"/>
      <c r="W6292" s="136"/>
      <c r="Z6292" s="136"/>
      <c r="AC6292" s="136"/>
    </row>
    <row r="6293" spans="2:29">
      <c r="B6293" s="136"/>
      <c r="E6293" s="136"/>
      <c r="H6293" s="136"/>
      <c r="K6293" s="136"/>
      <c r="O6293" s="136"/>
      <c r="T6293" s="136"/>
      <c r="W6293" s="136"/>
      <c r="Z6293" s="136"/>
      <c r="AC6293" s="136"/>
    </row>
    <row r="6294" spans="2:29">
      <c r="B6294" s="136"/>
      <c r="E6294" s="136"/>
      <c r="H6294" s="136"/>
      <c r="K6294" s="136"/>
      <c r="O6294" s="136"/>
      <c r="T6294" s="136"/>
      <c r="W6294" s="136"/>
      <c r="Z6294" s="136"/>
      <c r="AC6294" s="136"/>
    </row>
    <row r="6295" spans="2:29">
      <c r="B6295" s="136"/>
      <c r="E6295" s="136"/>
      <c r="H6295" s="136"/>
      <c r="K6295" s="136"/>
      <c r="O6295" s="136"/>
      <c r="T6295" s="136"/>
      <c r="W6295" s="136"/>
      <c r="Z6295" s="136"/>
      <c r="AC6295" s="136"/>
    </row>
    <row r="6296" spans="2:29">
      <c r="B6296" s="136"/>
      <c r="E6296" s="136"/>
      <c r="H6296" s="136"/>
      <c r="K6296" s="136"/>
      <c r="O6296" s="136"/>
      <c r="T6296" s="136"/>
      <c r="W6296" s="136"/>
      <c r="Z6296" s="136"/>
      <c r="AC6296" s="136"/>
    </row>
    <row r="6297" spans="2:29">
      <c r="B6297" s="136"/>
      <c r="E6297" s="136"/>
      <c r="H6297" s="136"/>
      <c r="K6297" s="136"/>
      <c r="O6297" s="136"/>
      <c r="T6297" s="136"/>
      <c r="W6297" s="136"/>
      <c r="Z6297" s="136"/>
      <c r="AC6297" s="136"/>
    </row>
    <row r="6298" spans="2:29">
      <c r="B6298" s="136"/>
      <c r="E6298" s="136"/>
      <c r="H6298" s="136"/>
      <c r="K6298" s="136"/>
      <c r="O6298" s="136"/>
      <c r="T6298" s="136"/>
      <c r="W6298" s="136"/>
      <c r="Z6298" s="136"/>
      <c r="AC6298" s="136"/>
    </row>
    <row r="6299" spans="2:29">
      <c r="B6299" s="136"/>
      <c r="E6299" s="136"/>
      <c r="H6299" s="136"/>
      <c r="K6299" s="136"/>
      <c r="O6299" s="136"/>
      <c r="T6299" s="136"/>
      <c r="W6299" s="136"/>
      <c r="Z6299" s="136"/>
      <c r="AC6299" s="136"/>
    </row>
    <row r="6300" spans="2:29">
      <c r="B6300" s="136"/>
      <c r="E6300" s="136"/>
      <c r="H6300" s="136"/>
      <c r="K6300" s="136"/>
      <c r="O6300" s="136"/>
      <c r="T6300" s="136"/>
      <c r="W6300" s="136"/>
      <c r="Z6300" s="136"/>
      <c r="AC6300" s="136"/>
    </row>
    <row r="6301" spans="2:29">
      <c r="B6301" s="136"/>
      <c r="E6301" s="136"/>
      <c r="H6301" s="136"/>
      <c r="K6301" s="136"/>
      <c r="O6301" s="136"/>
      <c r="T6301" s="136"/>
      <c r="W6301" s="136"/>
      <c r="Z6301" s="136"/>
      <c r="AC6301" s="136"/>
    </row>
    <row r="6302" spans="2:29">
      <c r="B6302" s="136"/>
      <c r="E6302" s="136"/>
      <c r="H6302" s="136"/>
      <c r="K6302" s="136"/>
      <c r="O6302" s="136"/>
      <c r="T6302" s="136"/>
      <c r="W6302" s="136"/>
      <c r="Z6302" s="136"/>
      <c r="AC6302" s="136"/>
    </row>
    <row r="6303" spans="2:29">
      <c r="B6303" s="136"/>
      <c r="E6303" s="136"/>
      <c r="H6303" s="136"/>
      <c r="K6303" s="136"/>
      <c r="O6303" s="136"/>
      <c r="T6303" s="136"/>
      <c r="W6303" s="136"/>
      <c r="Z6303" s="136"/>
      <c r="AC6303" s="136"/>
    </row>
    <row r="6304" spans="2:29">
      <c r="B6304" s="136"/>
      <c r="E6304" s="136"/>
      <c r="H6304" s="136"/>
      <c r="K6304" s="136"/>
      <c r="O6304" s="136"/>
      <c r="T6304" s="136"/>
      <c r="W6304" s="136"/>
      <c r="Z6304" s="136"/>
      <c r="AC6304" s="136"/>
    </row>
    <row r="6305" spans="2:29">
      <c r="B6305" s="136"/>
      <c r="E6305" s="136"/>
      <c r="H6305" s="136"/>
      <c r="K6305" s="136"/>
      <c r="O6305" s="136"/>
      <c r="T6305" s="136"/>
      <c r="W6305" s="136"/>
      <c r="Z6305" s="136"/>
      <c r="AC6305" s="136"/>
    </row>
    <row r="6306" spans="2:29">
      <c r="B6306" s="136"/>
      <c r="E6306" s="136"/>
      <c r="H6306" s="136"/>
      <c r="K6306" s="136"/>
      <c r="O6306" s="136"/>
      <c r="T6306" s="136"/>
      <c r="W6306" s="136"/>
      <c r="Z6306" s="136"/>
      <c r="AC6306" s="136"/>
    </row>
    <row r="6307" spans="2:29">
      <c r="B6307" s="136"/>
      <c r="E6307" s="136"/>
      <c r="H6307" s="136"/>
      <c r="K6307" s="136"/>
      <c r="O6307" s="136"/>
      <c r="T6307" s="136"/>
      <c r="W6307" s="136"/>
      <c r="Z6307" s="136"/>
      <c r="AC6307" s="136"/>
    </row>
    <row r="6308" spans="2:29">
      <c r="B6308" s="136"/>
      <c r="E6308" s="136"/>
      <c r="H6308" s="136"/>
      <c r="K6308" s="136"/>
      <c r="O6308" s="136"/>
      <c r="T6308" s="136"/>
      <c r="W6308" s="136"/>
      <c r="Z6308" s="136"/>
      <c r="AC6308" s="136"/>
    </row>
    <row r="6309" spans="2:29">
      <c r="B6309" s="136"/>
      <c r="E6309" s="136"/>
      <c r="H6309" s="136"/>
      <c r="K6309" s="136"/>
      <c r="O6309" s="136"/>
      <c r="T6309" s="136"/>
      <c r="W6309" s="136"/>
      <c r="Z6309" s="136"/>
      <c r="AC6309" s="136"/>
    </row>
    <row r="6310" spans="2:29">
      <c r="B6310" s="136"/>
      <c r="E6310" s="136"/>
      <c r="H6310" s="136"/>
      <c r="K6310" s="136"/>
      <c r="O6310" s="136"/>
      <c r="T6310" s="136"/>
      <c r="W6310" s="136"/>
      <c r="Z6310" s="136"/>
      <c r="AC6310" s="136"/>
    </row>
    <row r="6311" spans="2:29">
      <c r="B6311" s="136"/>
      <c r="E6311" s="136"/>
      <c r="H6311" s="136"/>
      <c r="K6311" s="136"/>
      <c r="O6311" s="136"/>
      <c r="T6311" s="136"/>
      <c r="W6311" s="136"/>
      <c r="Z6311" s="136"/>
      <c r="AC6311" s="136"/>
    </row>
    <row r="6312" spans="2:29">
      <c r="B6312" s="136"/>
      <c r="E6312" s="136"/>
      <c r="H6312" s="136"/>
      <c r="K6312" s="136"/>
      <c r="O6312" s="136"/>
      <c r="T6312" s="136"/>
      <c r="W6312" s="136"/>
      <c r="Z6312" s="136"/>
      <c r="AC6312" s="136"/>
    </row>
    <row r="6313" spans="2:29">
      <c r="B6313" s="136"/>
      <c r="E6313" s="136"/>
      <c r="H6313" s="136"/>
      <c r="K6313" s="136"/>
      <c r="O6313" s="136"/>
      <c r="T6313" s="136"/>
      <c r="W6313" s="136"/>
      <c r="Z6313" s="136"/>
      <c r="AC6313" s="136"/>
    </row>
    <row r="6314" spans="2:29">
      <c r="B6314" s="136"/>
      <c r="E6314" s="136"/>
      <c r="H6314" s="136"/>
      <c r="K6314" s="136"/>
      <c r="O6314" s="136"/>
      <c r="T6314" s="136"/>
      <c r="W6314" s="136"/>
      <c r="Z6314" s="136"/>
      <c r="AC6314" s="136"/>
    </row>
    <row r="6315" spans="2:29">
      <c r="B6315" s="136"/>
      <c r="E6315" s="136"/>
      <c r="H6315" s="136"/>
      <c r="K6315" s="136"/>
      <c r="O6315" s="136"/>
      <c r="T6315" s="136"/>
      <c r="W6315" s="136"/>
      <c r="Z6315" s="136"/>
      <c r="AC6315" s="136"/>
    </row>
    <row r="6316" spans="2:29">
      <c r="B6316" s="136"/>
      <c r="E6316" s="136"/>
      <c r="H6316" s="136"/>
      <c r="K6316" s="136"/>
      <c r="O6316" s="136"/>
      <c r="T6316" s="136"/>
      <c r="W6316" s="136"/>
      <c r="Z6316" s="136"/>
      <c r="AC6316" s="136"/>
    </row>
    <row r="6317" spans="2:29">
      <c r="B6317" s="136"/>
      <c r="E6317" s="136"/>
      <c r="H6317" s="136"/>
      <c r="K6317" s="136"/>
      <c r="O6317" s="136"/>
      <c r="T6317" s="136"/>
      <c r="W6317" s="136"/>
      <c r="Z6317" s="136"/>
      <c r="AC6317" s="136"/>
    </row>
    <row r="6318" spans="2:29">
      <c r="B6318" s="136"/>
      <c r="E6318" s="136"/>
      <c r="H6318" s="136"/>
      <c r="K6318" s="136"/>
      <c r="O6318" s="136"/>
      <c r="T6318" s="136"/>
      <c r="W6318" s="136"/>
      <c r="Z6318" s="136"/>
      <c r="AC6318" s="136"/>
    </row>
    <row r="6319" spans="2:29">
      <c r="B6319" s="136"/>
      <c r="E6319" s="136"/>
      <c r="H6319" s="136"/>
      <c r="K6319" s="136"/>
      <c r="O6319" s="136"/>
      <c r="T6319" s="136"/>
      <c r="W6319" s="136"/>
      <c r="Z6319" s="136"/>
      <c r="AC6319" s="136"/>
    </row>
    <row r="6320" spans="2:29">
      <c r="B6320" s="136"/>
      <c r="E6320" s="136"/>
      <c r="H6320" s="136"/>
      <c r="K6320" s="136"/>
      <c r="O6320" s="136"/>
      <c r="T6320" s="136"/>
      <c r="W6320" s="136"/>
      <c r="Z6320" s="136"/>
      <c r="AC6320" s="136"/>
    </row>
    <row r="6321" spans="2:29">
      <c r="B6321" s="136"/>
      <c r="E6321" s="136"/>
      <c r="H6321" s="136"/>
      <c r="K6321" s="136"/>
      <c r="O6321" s="136"/>
      <c r="T6321" s="136"/>
      <c r="W6321" s="136"/>
      <c r="Z6321" s="136"/>
      <c r="AC6321" s="136"/>
    </row>
    <row r="6322" spans="2:29">
      <c r="B6322" s="136"/>
      <c r="E6322" s="136"/>
      <c r="H6322" s="136"/>
      <c r="K6322" s="136"/>
      <c r="O6322" s="136"/>
      <c r="T6322" s="136"/>
      <c r="W6322" s="136"/>
      <c r="Z6322" s="136"/>
      <c r="AC6322" s="136"/>
    </row>
    <row r="6323" spans="2:29">
      <c r="B6323" s="136"/>
      <c r="E6323" s="136"/>
      <c r="H6323" s="136"/>
      <c r="K6323" s="136"/>
      <c r="O6323" s="136"/>
      <c r="T6323" s="136"/>
      <c r="W6323" s="136"/>
      <c r="Z6323" s="136"/>
      <c r="AC6323" s="136"/>
    </row>
    <row r="6324" spans="2:29">
      <c r="B6324" s="136"/>
      <c r="E6324" s="136"/>
      <c r="H6324" s="136"/>
      <c r="K6324" s="136"/>
      <c r="O6324" s="136"/>
      <c r="T6324" s="136"/>
      <c r="W6324" s="136"/>
      <c r="Z6324" s="136"/>
      <c r="AC6324" s="136"/>
    </row>
    <row r="6325" spans="2:29">
      <c r="B6325" s="136"/>
      <c r="E6325" s="136"/>
      <c r="H6325" s="136"/>
      <c r="K6325" s="136"/>
      <c r="O6325" s="136"/>
      <c r="T6325" s="136"/>
      <c r="W6325" s="136"/>
      <c r="Z6325" s="136"/>
      <c r="AC6325" s="136"/>
    </row>
    <row r="6326" spans="2:29">
      <c r="B6326" s="136"/>
      <c r="E6326" s="136"/>
      <c r="H6326" s="136"/>
      <c r="K6326" s="136"/>
      <c r="O6326" s="136"/>
      <c r="T6326" s="136"/>
      <c r="W6326" s="136"/>
      <c r="Z6326" s="136"/>
      <c r="AC6326" s="136"/>
    </row>
    <row r="6327" spans="2:29">
      <c r="B6327" s="136"/>
      <c r="E6327" s="136"/>
      <c r="H6327" s="136"/>
      <c r="K6327" s="136"/>
      <c r="O6327" s="136"/>
      <c r="T6327" s="136"/>
      <c r="W6327" s="136"/>
      <c r="Z6327" s="136"/>
      <c r="AC6327" s="136"/>
    </row>
    <row r="6328" spans="2:29">
      <c r="B6328" s="136"/>
      <c r="E6328" s="136"/>
      <c r="H6328" s="136"/>
      <c r="K6328" s="136"/>
      <c r="O6328" s="136"/>
      <c r="T6328" s="136"/>
      <c r="W6328" s="136"/>
      <c r="Z6328" s="136"/>
      <c r="AC6328" s="136"/>
    </row>
    <row r="6329" spans="2:29">
      <c r="B6329" s="136"/>
      <c r="E6329" s="136"/>
      <c r="H6329" s="136"/>
      <c r="K6329" s="136"/>
      <c r="O6329" s="136"/>
      <c r="T6329" s="136"/>
      <c r="W6329" s="136"/>
      <c r="Z6329" s="136"/>
      <c r="AC6329" s="136"/>
    </row>
    <row r="6330" spans="2:29">
      <c r="B6330" s="136"/>
      <c r="E6330" s="136"/>
      <c r="H6330" s="136"/>
      <c r="K6330" s="136"/>
      <c r="O6330" s="136"/>
      <c r="T6330" s="136"/>
      <c r="W6330" s="136"/>
      <c r="Z6330" s="136"/>
      <c r="AC6330" s="136"/>
    </row>
    <row r="6331" spans="2:29">
      <c r="B6331" s="136"/>
      <c r="E6331" s="136"/>
      <c r="H6331" s="136"/>
      <c r="K6331" s="136"/>
      <c r="O6331" s="136"/>
      <c r="T6331" s="136"/>
      <c r="W6331" s="136"/>
      <c r="Z6331" s="136"/>
      <c r="AC6331" s="136"/>
    </row>
    <row r="6332" spans="2:29">
      <c r="B6332" s="136"/>
      <c r="E6332" s="136"/>
      <c r="H6332" s="136"/>
      <c r="K6332" s="136"/>
      <c r="O6332" s="136"/>
      <c r="T6332" s="136"/>
      <c r="W6332" s="136"/>
      <c r="Z6332" s="136"/>
      <c r="AC6332" s="136"/>
    </row>
    <row r="6333" spans="2:29">
      <c r="B6333" s="136"/>
      <c r="E6333" s="136"/>
      <c r="H6333" s="136"/>
      <c r="K6333" s="136"/>
      <c r="O6333" s="136"/>
      <c r="T6333" s="136"/>
      <c r="W6333" s="136"/>
      <c r="Z6333" s="136"/>
      <c r="AC6333" s="136"/>
    </row>
    <row r="6334" spans="2:29">
      <c r="B6334" s="136"/>
      <c r="E6334" s="136"/>
      <c r="H6334" s="136"/>
      <c r="K6334" s="136"/>
      <c r="O6334" s="136"/>
      <c r="T6334" s="136"/>
      <c r="W6334" s="136"/>
      <c r="Z6334" s="136"/>
      <c r="AC6334" s="136"/>
    </row>
    <row r="6335" spans="2:29">
      <c r="B6335" s="136"/>
      <c r="E6335" s="136"/>
      <c r="H6335" s="136"/>
      <c r="K6335" s="136"/>
      <c r="O6335" s="136"/>
      <c r="T6335" s="136"/>
      <c r="W6335" s="136"/>
      <c r="Z6335" s="136"/>
      <c r="AC6335" s="136"/>
    </row>
    <row r="6336" spans="2:29">
      <c r="B6336" s="136"/>
      <c r="E6336" s="136"/>
      <c r="H6336" s="136"/>
      <c r="K6336" s="136"/>
      <c r="O6336" s="136"/>
      <c r="T6336" s="136"/>
      <c r="W6336" s="136"/>
      <c r="Z6336" s="136"/>
      <c r="AC6336" s="136"/>
    </row>
    <row r="6337" spans="2:29">
      <c r="B6337" s="136"/>
      <c r="E6337" s="136"/>
      <c r="H6337" s="136"/>
      <c r="K6337" s="136"/>
      <c r="O6337" s="136"/>
      <c r="T6337" s="136"/>
      <c r="W6337" s="136"/>
      <c r="Z6337" s="136"/>
      <c r="AC6337" s="136"/>
    </row>
    <row r="6338" spans="2:29">
      <c r="B6338" s="136"/>
      <c r="E6338" s="136"/>
      <c r="H6338" s="136"/>
      <c r="K6338" s="136"/>
      <c r="O6338" s="136"/>
      <c r="T6338" s="136"/>
      <c r="W6338" s="136"/>
      <c r="Z6338" s="136"/>
      <c r="AC6338" s="136"/>
    </row>
    <row r="6339" spans="2:29">
      <c r="B6339" s="136"/>
      <c r="E6339" s="136"/>
      <c r="H6339" s="136"/>
      <c r="K6339" s="136"/>
      <c r="O6339" s="136"/>
      <c r="T6339" s="136"/>
      <c r="W6339" s="136"/>
      <c r="Z6339" s="136"/>
      <c r="AC6339" s="136"/>
    </row>
    <row r="6340" spans="2:29">
      <c r="B6340" s="136"/>
      <c r="E6340" s="136"/>
      <c r="H6340" s="136"/>
      <c r="K6340" s="136"/>
      <c r="O6340" s="136"/>
      <c r="T6340" s="136"/>
      <c r="W6340" s="136"/>
      <c r="Z6340" s="136"/>
      <c r="AC6340" s="136"/>
    </row>
    <row r="6341" spans="2:29">
      <c r="B6341" s="136"/>
      <c r="E6341" s="136"/>
      <c r="H6341" s="136"/>
      <c r="K6341" s="136"/>
      <c r="O6341" s="136"/>
      <c r="T6341" s="136"/>
      <c r="W6341" s="136"/>
      <c r="Z6341" s="136"/>
      <c r="AC6341" s="136"/>
    </row>
    <row r="6342" spans="2:29">
      <c r="B6342" s="136"/>
      <c r="E6342" s="136"/>
      <c r="H6342" s="136"/>
      <c r="K6342" s="136"/>
      <c r="O6342" s="136"/>
      <c r="T6342" s="136"/>
      <c r="W6342" s="136"/>
      <c r="Z6342" s="136"/>
      <c r="AC6342" s="136"/>
    </row>
    <row r="6343" spans="2:29">
      <c r="B6343" s="136"/>
      <c r="E6343" s="136"/>
      <c r="H6343" s="136"/>
      <c r="K6343" s="136"/>
      <c r="O6343" s="136"/>
      <c r="T6343" s="136"/>
      <c r="W6343" s="136"/>
      <c r="Z6343" s="136"/>
      <c r="AC6343" s="136"/>
    </row>
    <row r="6344" spans="2:29">
      <c r="B6344" s="136"/>
      <c r="E6344" s="136"/>
      <c r="H6344" s="136"/>
      <c r="K6344" s="136"/>
      <c r="O6344" s="136"/>
      <c r="T6344" s="136"/>
      <c r="W6344" s="136"/>
      <c r="Z6344" s="136"/>
      <c r="AC6344" s="136"/>
    </row>
    <row r="6345" spans="2:29">
      <c r="B6345" s="136"/>
      <c r="E6345" s="136"/>
      <c r="H6345" s="136"/>
      <c r="K6345" s="136"/>
      <c r="O6345" s="136"/>
      <c r="T6345" s="136"/>
      <c r="W6345" s="136"/>
      <c r="Z6345" s="136"/>
      <c r="AC6345" s="136"/>
    </row>
    <row r="6346" spans="2:29">
      <c r="B6346" s="136"/>
      <c r="E6346" s="136"/>
      <c r="H6346" s="136"/>
      <c r="K6346" s="136"/>
      <c r="O6346" s="136"/>
      <c r="T6346" s="136"/>
      <c r="W6346" s="136"/>
      <c r="Z6346" s="136"/>
      <c r="AC6346" s="136"/>
    </row>
    <row r="6347" spans="2:29">
      <c r="B6347" s="136"/>
      <c r="E6347" s="136"/>
      <c r="H6347" s="136"/>
      <c r="K6347" s="136"/>
      <c r="O6347" s="136"/>
      <c r="T6347" s="136"/>
      <c r="W6347" s="136"/>
      <c r="Z6347" s="136"/>
      <c r="AC6347" s="136"/>
    </row>
    <row r="6348" spans="2:29">
      <c r="B6348" s="136"/>
      <c r="E6348" s="136"/>
      <c r="H6348" s="136"/>
      <c r="K6348" s="136"/>
      <c r="O6348" s="136"/>
      <c r="T6348" s="136"/>
      <c r="W6348" s="136"/>
      <c r="Z6348" s="136"/>
      <c r="AC6348" s="136"/>
    </row>
    <row r="6349" spans="2:29">
      <c r="B6349" s="136"/>
      <c r="E6349" s="136"/>
      <c r="H6349" s="136"/>
      <c r="K6349" s="136"/>
      <c r="O6349" s="136"/>
      <c r="T6349" s="136"/>
      <c r="W6349" s="136"/>
      <c r="Z6349" s="136"/>
      <c r="AC6349" s="136"/>
    </row>
    <row r="6350" spans="2:29">
      <c r="B6350" s="136"/>
      <c r="E6350" s="136"/>
      <c r="H6350" s="136"/>
      <c r="K6350" s="136"/>
      <c r="O6350" s="136"/>
      <c r="T6350" s="136"/>
      <c r="W6350" s="136"/>
      <c r="Z6350" s="136"/>
      <c r="AC6350" s="136"/>
    </row>
    <row r="6351" spans="2:29">
      <c r="B6351" s="136"/>
      <c r="E6351" s="136"/>
      <c r="H6351" s="136"/>
      <c r="K6351" s="136"/>
      <c r="O6351" s="136"/>
      <c r="T6351" s="136"/>
      <c r="W6351" s="136"/>
      <c r="Z6351" s="136"/>
      <c r="AC6351" s="136"/>
    </row>
    <row r="6352" spans="2:29">
      <c r="B6352" s="136"/>
      <c r="E6352" s="136"/>
      <c r="H6352" s="136"/>
      <c r="K6352" s="136"/>
      <c r="O6352" s="136"/>
      <c r="T6352" s="136"/>
      <c r="W6352" s="136"/>
      <c r="Z6352" s="136"/>
      <c r="AC6352" s="136"/>
    </row>
    <row r="6353" spans="2:29">
      <c r="B6353" s="136"/>
      <c r="E6353" s="136"/>
      <c r="H6353" s="136"/>
      <c r="K6353" s="136"/>
      <c r="O6353" s="136"/>
      <c r="T6353" s="136"/>
      <c r="W6353" s="136"/>
      <c r="Z6353" s="136"/>
      <c r="AC6353" s="136"/>
    </row>
    <row r="6354" spans="2:29">
      <c r="B6354" s="136"/>
      <c r="E6354" s="136"/>
      <c r="H6354" s="136"/>
      <c r="K6354" s="136"/>
      <c r="O6354" s="136"/>
      <c r="T6354" s="136"/>
      <c r="W6354" s="136"/>
      <c r="Z6354" s="136"/>
      <c r="AC6354" s="136"/>
    </row>
    <row r="6355" spans="2:29">
      <c r="B6355" s="136"/>
      <c r="E6355" s="136"/>
      <c r="H6355" s="136"/>
      <c r="K6355" s="136"/>
      <c r="O6355" s="136"/>
      <c r="T6355" s="136"/>
      <c r="W6355" s="136"/>
      <c r="Z6355" s="136"/>
      <c r="AC6355" s="136"/>
    </row>
    <row r="6356" spans="2:29">
      <c r="B6356" s="136"/>
      <c r="E6356" s="136"/>
      <c r="H6356" s="136"/>
      <c r="K6356" s="136"/>
      <c r="O6356" s="136"/>
      <c r="T6356" s="136"/>
      <c r="W6356" s="136"/>
      <c r="Z6356" s="136"/>
      <c r="AC6356" s="136"/>
    </row>
    <row r="6357" spans="2:29">
      <c r="B6357" s="136"/>
      <c r="E6357" s="136"/>
      <c r="H6357" s="136"/>
      <c r="K6357" s="136"/>
      <c r="O6357" s="136"/>
      <c r="T6357" s="136"/>
      <c r="W6357" s="136"/>
      <c r="Z6357" s="136"/>
      <c r="AC6357" s="136"/>
    </row>
    <row r="6358" spans="2:29">
      <c r="B6358" s="136"/>
      <c r="E6358" s="136"/>
      <c r="H6358" s="136"/>
      <c r="K6358" s="136"/>
      <c r="O6358" s="136"/>
      <c r="T6358" s="136"/>
      <c r="W6358" s="136"/>
      <c r="Z6358" s="136"/>
      <c r="AC6358" s="136"/>
    </row>
    <row r="6359" spans="2:29">
      <c r="B6359" s="136"/>
      <c r="E6359" s="136"/>
      <c r="H6359" s="136"/>
      <c r="K6359" s="136"/>
      <c r="O6359" s="136"/>
      <c r="T6359" s="136"/>
      <c r="W6359" s="136"/>
      <c r="Z6359" s="136"/>
      <c r="AC6359" s="136"/>
    </row>
    <row r="6360" spans="2:29">
      <c r="B6360" s="136"/>
      <c r="E6360" s="136"/>
      <c r="H6360" s="136"/>
      <c r="K6360" s="136"/>
      <c r="O6360" s="136"/>
      <c r="T6360" s="136"/>
      <c r="W6360" s="136"/>
      <c r="Z6360" s="136"/>
      <c r="AC6360" s="136"/>
    </row>
    <row r="6361" spans="2:29">
      <c r="B6361" s="136"/>
      <c r="E6361" s="136"/>
      <c r="H6361" s="136"/>
      <c r="K6361" s="136"/>
      <c r="O6361" s="136"/>
      <c r="T6361" s="136"/>
      <c r="W6361" s="136"/>
      <c r="Z6361" s="136"/>
      <c r="AC6361" s="136"/>
    </row>
    <row r="6362" spans="2:29">
      <c r="B6362" s="136"/>
      <c r="E6362" s="136"/>
      <c r="H6362" s="136"/>
      <c r="K6362" s="136"/>
      <c r="O6362" s="136"/>
      <c r="T6362" s="136"/>
      <c r="W6362" s="136"/>
      <c r="Z6362" s="136"/>
      <c r="AC6362" s="136"/>
    </row>
    <row r="6363" spans="2:29">
      <c r="B6363" s="136"/>
      <c r="E6363" s="136"/>
      <c r="H6363" s="136"/>
      <c r="K6363" s="136"/>
      <c r="O6363" s="136"/>
      <c r="T6363" s="136"/>
      <c r="W6363" s="136"/>
      <c r="Z6363" s="136"/>
      <c r="AC6363" s="136"/>
    </row>
    <row r="6364" spans="2:29">
      <c r="B6364" s="136"/>
      <c r="E6364" s="136"/>
      <c r="H6364" s="136"/>
      <c r="K6364" s="136"/>
      <c r="O6364" s="136"/>
      <c r="T6364" s="136"/>
      <c r="W6364" s="136"/>
      <c r="Z6364" s="136"/>
      <c r="AC6364" s="136"/>
    </row>
    <row r="6365" spans="2:29">
      <c r="B6365" s="136"/>
      <c r="E6365" s="136"/>
      <c r="H6365" s="136"/>
      <c r="K6365" s="136"/>
      <c r="O6365" s="136"/>
      <c r="T6365" s="136"/>
      <c r="W6365" s="136"/>
      <c r="Z6365" s="136"/>
      <c r="AC6365" s="136"/>
    </row>
    <row r="6366" spans="2:29">
      <c r="B6366" s="136"/>
      <c r="E6366" s="136"/>
      <c r="H6366" s="136"/>
      <c r="K6366" s="136"/>
      <c r="O6366" s="136"/>
      <c r="T6366" s="136"/>
      <c r="W6366" s="136"/>
      <c r="Z6366" s="136"/>
      <c r="AC6366" s="136"/>
    </row>
    <row r="6367" spans="2:29">
      <c r="B6367" s="136"/>
      <c r="E6367" s="136"/>
      <c r="H6367" s="136"/>
      <c r="K6367" s="136"/>
      <c r="O6367" s="136"/>
      <c r="T6367" s="136"/>
      <c r="W6367" s="136"/>
      <c r="Z6367" s="136"/>
      <c r="AC6367" s="136"/>
    </row>
    <row r="6368" spans="2:29">
      <c r="B6368" s="136"/>
      <c r="E6368" s="136"/>
      <c r="H6368" s="136"/>
      <c r="K6368" s="136"/>
      <c r="O6368" s="136"/>
      <c r="T6368" s="136"/>
      <c r="W6368" s="136"/>
      <c r="Z6368" s="136"/>
      <c r="AC6368" s="136"/>
    </row>
    <row r="6369" spans="2:29">
      <c r="B6369" s="136"/>
      <c r="E6369" s="136"/>
      <c r="H6369" s="136"/>
      <c r="K6369" s="136"/>
      <c r="O6369" s="136"/>
      <c r="T6369" s="136"/>
      <c r="W6369" s="136"/>
      <c r="Z6369" s="136"/>
      <c r="AC6369" s="136"/>
    </row>
    <row r="6370" spans="2:29">
      <c r="B6370" s="136"/>
      <c r="E6370" s="136"/>
      <c r="H6370" s="136"/>
      <c r="K6370" s="136"/>
      <c r="O6370" s="136"/>
      <c r="T6370" s="136"/>
      <c r="W6370" s="136"/>
      <c r="Z6370" s="136"/>
      <c r="AC6370" s="136"/>
    </row>
    <row r="6371" spans="2:29">
      <c r="B6371" s="136"/>
      <c r="E6371" s="136"/>
      <c r="H6371" s="136"/>
      <c r="K6371" s="136"/>
      <c r="O6371" s="136"/>
      <c r="T6371" s="136"/>
      <c r="W6371" s="136"/>
      <c r="Z6371" s="136"/>
      <c r="AC6371" s="136"/>
    </row>
    <row r="6372" spans="2:29">
      <c r="B6372" s="136"/>
      <c r="E6372" s="136"/>
      <c r="H6372" s="136"/>
      <c r="K6372" s="136"/>
      <c r="O6372" s="136"/>
      <c r="T6372" s="136"/>
      <c r="W6372" s="136"/>
      <c r="Z6372" s="136"/>
      <c r="AC6372" s="136"/>
    </row>
    <row r="6373" spans="2:29">
      <c r="B6373" s="136"/>
      <c r="E6373" s="136"/>
      <c r="H6373" s="136"/>
      <c r="K6373" s="136"/>
      <c r="O6373" s="136"/>
      <c r="T6373" s="136"/>
      <c r="W6373" s="136"/>
      <c r="Z6373" s="136"/>
      <c r="AC6373" s="136"/>
    </row>
    <row r="6374" spans="2:29">
      <c r="B6374" s="136"/>
      <c r="E6374" s="136"/>
      <c r="H6374" s="136"/>
      <c r="K6374" s="136"/>
      <c r="O6374" s="136"/>
      <c r="T6374" s="136"/>
      <c r="W6374" s="136"/>
      <c r="Z6374" s="136"/>
      <c r="AC6374" s="136"/>
    </row>
    <row r="6375" spans="2:29">
      <c r="B6375" s="136"/>
      <c r="E6375" s="136"/>
      <c r="H6375" s="136"/>
      <c r="K6375" s="136"/>
      <c r="O6375" s="136"/>
      <c r="T6375" s="136"/>
      <c r="W6375" s="136"/>
      <c r="Z6375" s="136"/>
      <c r="AC6375" s="136"/>
    </row>
    <row r="6376" spans="2:29">
      <c r="B6376" s="136"/>
      <c r="E6376" s="136"/>
      <c r="H6376" s="136"/>
      <c r="K6376" s="136"/>
      <c r="O6376" s="136"/>
      <c r="T6376" s="136"/>
      <c r="W6376" s="136"/>
      <c r="Z6376" s="136"/>
      <c r="AC6376" s="136"/>
    </row>
    <row r="6377" spans="2:29">
      <c r="B6377" s="136"/>
      <c r="E6377" s="136"/>
      <c r="H6377" s="136"/>
      <c r="K6377" s="136"/>
      <c r="O6377" s="136"/>
      <c r="T6377" s="136"/>
      <c r="W6377" s="136"/>
      <c r="Z6377" s="136"/>
      <c r="AC6377" s="136"/>
    </row>
    <row r="6378" spans="2:29">
      <c r="B6378" s="136"/>
      <c r="E6378" s="136"/>
      <c r="H6378" s="136"/>
      <c r="K6378" s="136"/>
      <c r="O6378" s="136"/>
      <c r="T6378" s="136"/>
      <c r="W6378" s="136"/>
      <c r="Z6378" s="136"/>
      <c r="AC6378" s="136"/>
    </row>
    <row r="6379" spans="2:29">
      <c r="B6379" s="136"/>
      <c r="E6379" s="136"/>
      <c r="H6379" s="136"/>
      <c r="K6379" s="136"/>
      <c r="O6379" s="136"/>
      <c r="T6379" s="136"/>
      <c r="W6379" s="136"/>
      <c r="Z6379" s="136"/>
      <c r="AC6379" s="136"/>
    </row>
    <row r="6380" spans="2:29">
      <c r="B6380" s="136"/>
      <c r="E6380" s="136"/>
      <c r="H6380" s="136"/>
      <c r="K6380" s="136"/>
      <c r="O6380" s="136"/>
      <c r="T6380" s="136"/>
      <c r="W6380" s="136"/>
      <c r="Z6380" s="136"/>
      <c r="AC6380" s="136"/>
    </row>
    <row r="6381" spans="2:29">
      <c r="B6381" s="136"/>
      <c r="E6381" s="136"/>
      <c r="H6381" s="136"/>
      <c r="K6381" s="136"/>
      <c r="O6381" s="136"/>
      <c r="T6381" s="136"/>
      <c r="W6381" s="136"/>
      <c r="Z6381" s="136"/>
      <c r="AC6381" s="136"/>
    </row>
    <row r="6382" spans="2:29">
      <c r="B6382" s="136"/>
      <c r="E6382" s="136"/>
      <c r="H6382" s="136"/>
      <c r="K6382" s="136"/>
      <c r="O6382" s="136"/>
      <c r="T6382" s="136"/>
      <c r="W6382" s="136"/>
      <c r="Z6382" s="136"/>
      <c r="AC6382" s="136"/>
    </row>
    <row r="6383" spans="2:29">
      <c r="B6383" s="136"/>
      <c r="E6383" s="136"/>
      <c r="H6383" s="136"/>
      <c r="K6383" s="136"/>
      <c r="O6383" s="136"/>
      <c r="T6383" s="136"/>
      <c r="W6383" s="136"/>
      <c r="Z6383" s="136"/>
      <c r="AC6383" s="136"/>
    </row>
    <row r="6384" spans="2:29">
      <c r="B6384" s="136"/>
      <c r="E6384" s="136"/>
      <c r="H6384" s="136"/>
      <c r="K6384" s="136"/>
      <c r="O6384" s="136"/>
      <c r="T6384" s="136"/>
      <c r="W6384" s="136"/>
      <c r="Z6384" s="136"/>
      <c r="AC6384" s="136"/>
    </row>
    <row r="6385" spans="2:29">
      <c r="B6385" s="136"/>
      <c r="E6385" s="136"/>
      <c r="H6385" s="136"/>
      <c r="K6385" s="136"/>
      <c r="O6385" s="136"/>
      <c r="T6385" s="136"/>
      <c r="W6385" s="136"/>
      <c r="Z6385" s="136"/>
      <c r="AC6385" s="136"/>
    </row>
    <row r="6386" spans="2:29">
      <c r="B6386" s="136"/>
      <c r="E6386" s="136"/>
      <c r="H6386" s="136"/>
      <c r="K6386" s="136"/>
      <c r="O6386" s="136"/>
      <c r="T6386" s="136"/>
      <c r="W6386" s="136"/>
      <c r="Z6386" s="136"/>
      <c r="AC6386" s="136"/>
    </row>
    <row r="6387" spans="2:29">
      <c r="B6387" s="136"/>
      <c r="E6387" s="136"/>
      <c r="H6387" s="136"/>
      <c r="K6387" s="136"/>
      <c r="O6387" s="136"/>
      <c r="T6387" s="136"/>
      <c r="W6387" s="136"/>
      <c r="Z6387" s="136"/>
      <c r="AC6387" s="136"/>
    </row>
    <row r="6388" spans="2:29">
      <c r="B6388" s="136"/>
      <c r="E6388" s="136"/>
      <c r="H6388" s="136"/>
      <c r="K6388" s="136"/>
      <c r="O6388" s="136"/>
      <c r="T6388" s="136"/>
      <c r="W6388" s="136"/>
      <c r="Z6388" s="136"/>
      <c r="AC6388" s="136"/>
    </row>
    <row r="6389" spans="2:29">
      <c r="B6389" s="136"/>
      <c r="E6389" s="136"/>
      <c r="H6389" s="136"/>
      <c r="K6389" s="136"/>
      <c r="O6389" s="136"/>
      <c r="T6389" s="136"/>
      <c r="W6389" s="136"/>
      <c r="Z6389" s="136"/>
      <c r="AC6389" s="136"/>
    </row>
    <row r="6390" spans="2:29">
      <c r="B6390" s="136"/>
      <c r="E6390" s="136"/>
      <c r="H6390" s="136"/>
      <c r="K6390" s="136"/>
      <c r="O6390" s="136"/>
      <c r="T6390" s="136"/>
      <c r="W6390" s="136"/>
      <c r="Z6390" s="136"/>
      <c r="AC6390" s="136"/>
    </row>
    <row r="6391" spans="2:29">
      <c r="B6391" s="136"/>
      <c r="E6391" s="136"/>
      <c r="H6391" s="136"/>
      <c r="K6391" s="136"/>
      <c r="O6391" s="136"/>
      <c r="T6391" s="136"/>
      <c r="W6391" s="136"/>
      <c r="Z6391" s="136"/>
      <c r="AC6391" s="136"/>
    </row>
    <row r="6392" spans="2:29">
      <c r="B6392" s="136"/>
      <c r="E6392" s="136"/>
      <c r="H6392" s="136"/>
      <c r="K6392" s="136"/>
      <c r="O6392" s="136"/>
      <c r="T6392" s="136"/>
      <c r="W6392" s="136"/>
      <c r="Z6392" s="136"/>
      <c r="AC6392" s="136"/>
    </row>
    <row r="6393" spans="2:29">
      <c r="B6393" s="136"/>
      <c r="E6393" s="136"/>
      <c r="H6393" s="136"/>
      <c r="K6393" s="136"/>
      <c r="O6393" s="136"/>
      <c r="T6393" s="136"/>
      <c r="W6393" s="136"/>
      <c r="Z6393" s="136"/>
      <c r="AC6393" s="136"/>
    </row>
    <row r="6394" spans="2:29">
      <c r="B6394" s="136"/>
      <c r="E6394" s="136"/>
      <c r="H6394" s="136"/>
      <c r="K6394" s="136"/>
      <c r="O6394" s="136"/>
      <c r="T6394" s="136"/>
      <c r="W6394" s="136"/>
      <c r="Z6394" s="136"/>
      <c r="AC6394" s="136"/>
    </row>
    <row r="6395" spans="2:29">
      <c r="B6395" s="136"/>
      <c r="E6395" s="136"/>
      <c r="H6395" s="136"/>
      <c r="K6395" s="136"/>
      <c r="O6395" s="136"/>
      <c r="T6395" s="136"/>
      <c r="W6395" s="136"/>
      <c r="Z6395" s="136"/>
      <c r="AC6395" s="136"/>
    </row>
    <row r="6396" spans="2:29">
      <c r="B6396" s="136"/>
      <c r="E6396" s="136"/>
      <c r="H6396" s="136"/>
      <c r="K6396" s="136"/>
      <c r="O6396" s="136"/>
      <c r="T6396" s="136"/>
      <c r="W6396" s="136"/>
      <c r="Z6396" s="136"/>
      <c r="AC6396" s="136"/>
    </row>
    <row r="6397" spans="2:29">
      <c r="B6397" s="136"/>
      <c r="E6397" s="136"/>
      <c r="H6397" s="136"/>
      <c r="K6397" s="136"/>
      <c r="O6397" s="136"/>
      <c r="T6397" s="136"/>
      <c r="W6397" s="136"/>
      <c r="Z6397" s="136"/>
      <c r="AC6397" s="136"/>
    </row>
    <row r="6398" spans="2:29">
      <c r="B6398" s="136"/>
      <c r="E6398" s="136"/>
      <c r="H6398" s="136"/>
      <c r="K6398" s="136"/>
      <c r="O6398" s="136"/>
      <c r="T6398" s="136"/>
      <c r="W6398" s="136"/>
      <c r="Z6398" s="136"/>
      <c r="AC6398" s="136"/>
    </row>
    <row r="6399" spans="2:29">
      <c r="B6399" s="136"/>
      <c r="E6399" s="136"/>
      <c r="H6399" s="136"/>
      <c r="K6399" s="136"/>
      <c r="O6399" s="136"/>
      <c r="T6399" s="136"/>
      <c r="W6399" s="136"/>
      <c r="Z6399" s="136"/>
      <c r="AC6399" s="136"/>
    </row>
    <row r="6400" spans="2:29">
      <c r="B6400" s="136"/>
      <c r="E6400" s="136"/>
      <c r="H6400" s="136"/>
      <c r="K6400" s="136"/>
      <c r="O6400" s="136"/>
      <c r="T6400" s="136"/>
      <c r="W6400" s="136"/>
      <c r="Z6400" s="136"/>
      <c r="AC6400" s="136"/>
    </row>
    <row r="6401" spans="2:29">
      <c r="B6401" s="136"/>
      <c r="E6401" s="136"/>
      <c r="H6401" s="136"/>
      <c r="K6401" s="136"/>
      <c r="O6401" s="136"/>
      <c r="T6401" s="136"/>
      <c r="W6401" s="136"/>
      <c r="Z6401" s="136"/>
      <c r="AC6401" s="136"/>
    </row>
    <row r="6402" spans="2:29">
      <c r="B6402" s="136"/>
      <c r="E6402" s="136"/>
      <c r="H6402" s="136"/>
      <c r="K6402" s="136"/>
      <c r="O6402" s="136"/>
      <c r="T6402" s="136"/>
      <c r="W6402" s="136"/>
      <c r="Z6402" s="136"/>
      <c r="AC6402" s="136"/>
    </row>
    <row r="6403" spans="2:29">
      <c r="B6403" s="136"/>
      <c r="E6403" s="136"/>
      <c r="H6403" s="136"/>
      <c r="K6403" s="136"/>
      <c r="O6403" s="136"/>
      <c r="T6403" s="136"/>
      <c r="W6403" s="136"/>
      <c r="Z6403" s="136"/>
      <c r="AC6403" s="136"/>
    </row>
    <row r="6404" spans="2:29">
      <c r="B6404" s="136"/>
      <c r="E6404" s="136"/>
      <c r="H6404" s="136"/>
      <c r="K6404" s="136"/>
      <c r="O6404" s="136"/>
      <c r="T6404" s="136"/>
      <c r="W6404" s="136"/>
      <c r="Z6404" s="136"/>
      <c r="AC6404" s="136"/>
    </row>
    <row r="6405" spans="2:29">
      <c r="B6405" s="136"/>
      <c r="E6405" s="136"/>
      <c r="H6405" s="136"/>
      <c r="K6405" s="136"/>
      <c r="O6405" s="136"/>
      <c r="T6405" s="136"/>
      <c r="W6405" s="136"/>
      <c r="Z6405" s="136"/>
      <c r="AC6405" s="136"/>
    </row>
    <row r="6406" spans="2:29">
      <c r="B6406" s="136"/>
      <c r="E6406" s="136"/>
      <c r="H6406" s="136"/>
      <c r="K6406" s="136"/>
      <c r="O6406" s="136"/>
      <c r="T6406" s="136"/>
      <c r="W6406" s="136"/>
      <c r="Z6406" s="136"/>
      <c r="AC6406" s="136"/>
    </row>
    <row r="6407" spans="2:29">
      <c r="B6407" s="136"/>
      <c r="E6407" s="136"/>
      <c r="H6407" s="136"/>
      <c r="K6407" s="136"/>
      <c r="O6407" s="136"/>
      <c r="T6407" s="136"/>
      <c r="W6407" s="136"/>
      <c r="Z6407" s="136"/>
      <c r="AC6407" s="136"/>
    </row>
    <row r="6408" spans="2:29">
      <c r="B6408" s="136"/>
      <c r="E6408" s="136"/>
      <c r="H6408" s="136"/>
      <c r="K6408" s="136"/>
      <c r="O6408" s="136"/>
      <c r="T6408" s="136"/>
      <c r="W6408" s="136"/>
      <c r="Z6408" s="136"/>
      <c r="AC6408" s="136"/>
    </row>
    <row r="6409" spans="2:29">
      <c r="B6409" s="136"/>
      <c r="E6409" s="136"/>
      <c r="H6409" s="136"/>
      <c r="K6409" s="136"/>
      <c r="O6409" s="136"/>
      <c r="T6409" s="136"/>
      <c r="W6409" s="136"/>
      <c r="Z6409" s="136"/>
      <c r="AC6409" s="136"/>
    </row>
    <row r="6410" spans="2:29">
      <c r="B6410" s="136"/>
      <c r="E6410" s="136"/>
      <c r="H6410" s="136"/>
      <c r="K6410" s="136"/>
      <c r="O6410" s="136"/>
      <c r="T6410" s="136"/>
      <c r="W6410" s="136"/>
      <c r="Z6410" s="136"/>
      <c r="AC6410" s="136"/>
    </row>
    <row r="6411" spans="2:29">
      <c r="B6411" s="136"/>
      <c r="E6411" s="136"/>
      <c r="H6411" s="136"/>
      <c r="K6411" s="136"/>
      <c r="O6411" s="136"/>
      <c r="T6411" s="136"/>
      <c r="W6411" s="136"/>
      <c r="Z6411" s="136"/>
      <c r="AC6411" s="136"/>
    </row>
    <row r="6412" spans="2:29">
      <c r="B6412" s="136"/>
      <c r="E6412" s="136"/>
      <c r="H6412" s="136"/>
      <c r="K6412" s="136"/>
      <c r="O6412" s="136"/>
      <c r="T6412" s="136"/>
      <c r="W6412" s="136"/>
      <c r="Z6412" s="136"/>
      <c r="AC6412" s="136"/>
    </row>
    <row r="6413" spans="2:29">
      <c r="B6413" s="136"/>
      <c r="E6413" s="136"/>
      <c r="H6413" s="136"/>
      <c r="K6413" s="136"/>
      <c r="O6413" s="136"/>
      <c r="T6413" s="136"/>
      <c r="W6413" s="136"/>
      <c r="Z6413" s="136"/>
      <c r="AC6413" s="136"/>
    </row>
    <row r="6414" spans="2:29">
      <c r="B6414" s="136"/>
      <c r="E6414" s="136"/>
      <c r="H6414" s="136"/>
      <c r="K6414" s="136"/>
      <c r="O6414" s="136"/>
      <c r="T6414" s="136"/>
      <c r="W6414" s="136"/>
      <c r="Z6414" s="136"/>
      <c r="AC6414" s="136"/>
    </row>
    <row r="6415" spans="2:29">
      <c r="B6415" s="136"/>
      <c r="E6415" s="136"/>
      <c r="H6415" s="136"/>
      <c r="K6415" s="136"/>
      <c r="O6415" s="136"/>
      <c r="T6415" s="136"/>
      <c r="W6415" s="136"/>
      <c r="Z6415" s="136"/>
      <c r="AC6415" s="136"/>
    </row>
    <row r="6416" spans="2:29">
      <c r="B6416" s="136"/>
      <c r="E6416" s="136"/>
      <c r="H6416" s="136"/>
      <c r="K6416" s="136"/>
      <c r="O6416" s="136"/>
      <c r="T6416" s="136"/>
      <c r="W6416" s="136"/>
      <c r="Z6416" s="136"/>
      <c r="AC6416" s="136"/>
    </row>
    <row r="6417" spans="2:29">
      <c r="B6417" s="136"/>
      <c r="E6417" s="136"/>
      <c r="H6417" s="136"/>
      <c r="K6417" s="136"/>
      <c r="O6417" s="136"/>
      <c r="T6417" s="136"/>
      <c r="W6417" s="136"/>
      <c r="Z6417" s="136"/>
      <c r="AC6417" s="136"/>
    </row>
    <row r="6418" spans="2:29">
      <c r="B6418" s="136"/>
      <c r="E6418" s="136"/>
      <c r="H6418" s="136"/>
      <c r="K6418" s="136"/>
      <c r="O6418" s="136"/>
      <c r="T6418" s="136"/>
      <c r="W6418" s="136"/>
      <c r="Z6418" s="136"/>
      <c r="AC6418" s="136"/>
    </row>
    <row r="6419" spans="2:29">
      <c r="B6419" s="136"/>
      <c r="E6419" s="136"/>
      <c r="H6419" s="136"/>
      <c r="K6419" s="136"/>
      <c r="O6419" s="136"/>
      <c r="T6419" s="136"/>
      <c r="W6419" s="136"/>
      <c r="Z6419" s="136"/>
      <c r="AC6419" s="136"/>
    </row>
    <row r="6420" spans="2:29">
      <c r="B6420" s="136"/>
      <c r="E6420" s="136"/>
      <c r="H6420" s="136"/>
      <c r="K6420" s="136"/>
      <c r="O6420" s="136"/>
      <c r="T6420" s="136"/>
      <c r="W6420" s="136"/>
      <c r="Z6420" s="136"/>
      <c r="AC6420" s="136"/>
    </row>
    <row r="6421" spans="2:29">
      <c r="B6421" s="136"/>
      <c r="E6421" s="136"/>
      <c r="H6421" s="136"/>
      <c r="K6421" s="136"/>
      <c r="O6421" s="136"/>
      <c r="T6421" s="136"/>
      <c r="W6421" s="136"/>
      <c r="Z6421" s="136"/>
      <c r="AC6421" s="136"/>
    </row>
    <row r="6422" spans="2:29">
      <c r="B6422" s="136"/>
      <c r="E6422" s="136"/>
      <c r="H6422" s="136"/>
      <c r="K6422" s="136"/>
      <c r="O6422" s="136"/>
      <c r="T6422" s="136"/>
      <c r="W6422" s="136"/>
      <c r="Z6422" s="136"/>
      <c r="AC6422" s="136"/>
    </row>
    <row r="6423" spans="2:29">
      <c r="B6423" s="136"/>
      <c r="E6423" s="136"/>
      <c r="H6423" s="136"/>
      <c r="K6423" s="136"/>
      <c r="O6423" s="136"/>
      <c r="T6423" s="136"/>
      <c r="W6423" s="136"/>
      <c r="Z6423" s="136"/>
      <c r="AC6423" s="136"/>
    </row>
    <row r="6424" spans="2:29">
      <c r="B6424" s="136"/>
      <c r="E6424" s="136"/>
      <c r="H6424" s="136"/>
      <c r="K6424" s="136"/>
      <c r="O6424" s="136"/>
      <c r="T6424" s="136"/>
      <c r="W6424" s="136"/>
      <c r="Z6424" s="136"/>
      <c r="AC6424" s="136"/>
    </row>
    <row r="6425" spans="2:29">
      <c r="B6425" s="136"/>
      <c r="E6425" s="136"/>
      <c r="H6425" s="136"/>
      <c r="K6425" s="136"/>
      <c r="O6425" s="136"/>
      <c r="T6425" s="136"/>
      <c r="W6425" s="136"/>
      <c r="Z6425" s="136"/>
      <c r="AC6425" s="136"/>
    </row>
    <row r="6426" spans="2:29">
      <c r="B6426" s="136"/>
      <c r="E6426" s="136"/>
      <c r="H6426" s="136"/>
      <c r="K6426" s="136"/>
      <c r="O6426" s="136"/>
      <c r="T6426" s="136"/>
      <c r="W6426" s="136"/>
      <c r="Z6426" s="136"/>
      <c r="AC6426" s="136"/>
    </row>
    <row r="6427" spans="2:29">
      <c r="B6427" s="136"/>
      <c r="E6427" s="136"/>
      <c r="H6427" s="136"/>
      <c r="K6427" s="136"/>
      <c r="O6427" s="136"/>
      <c r="T6427" s="136"/>
      <c r="W6427" s="136"/>
      <c r="Z6427" s="136"/>
      <c r="AC6427" s="136"/>
    </row>
    <row r="6428" spans="2:29">
      <c r="B6428" s="136"/>
      <c r="E6428" s="136"/>
      <c r="H6428" s="136"/>
      <c r="K6428" s="136"/>
      <c r="O6428" s="136"/>
      <c r="T6428" s="136"/>
      <c r="W6428" s="136"/>
      <c r="Z6428" s="136"/>
      <c r="AC6428" s="136"/>
    </row>
    <row r="6429" spans="2:29">
      <c r="B6429" s="136"/>
      <c r="E6429" s="136"/>
      <c r="H6429" s="136"/>
      <c r="K6429" s="136"/>
      <c r="O6429" s="136"/>
      <c r="T6429" s="136"/>
      <c r="W6429" s="136"/>
      <c r="Z6429" s="136"/>
      <c r="AC6429" s="136"/>
    </row>
    <row r="6430" spans="2:29">
      <c r="B6430" s="136"/>
      <c r="E6430" s="136"/>
      <c r="H6430" s="136"/>
      <c r="K6430" s="136"/>
      <c r="O6430" s="136"/>
      <c r="T6430" s="136"/>
      <c r="W6430" s="136"/>
      <c r="Z6430" s="136"/>
      <c r="AC6430" s="136"/>
    </row>
    <row r="6431" spans="2:29">
      <c r="B6431" s="136"/>
      <c r="E6431" s="136"/>
      <c r="H6431" s="136"/>
      <c r="K6431" s="136"/>
      <c r="O6431" s="136"/>
      <c r="T6431" s="136"/>
      <c r="W6431" s="136"/>
      <c r="Z6431" s="136"/>
      <c r="AC6431" s="136"/>
    </row>
    <row r="6432" spans="2:29">
      <c r="B6432" s="136"/>
      <c r="E6432" s="136"/>
      <c r="H6432" s="136"/>
      <c r="K6432" s="136"/>
      <c r="O6432" s="136"/>
      <c r="T6432" s="136"/>
      <c r="W6432" s="136"/>
      <c r="Z6432" s="136"/>
      <c r="AC6432" s="136"/>
    </row>
    <row r="6433" spans="2:29">
      <c r="B6433" s="136"/>
      <c r="E6433" s="136"/>
      <c r="H6433" s="136"/>
      <c r="K6433" s="136"/>
      <c r="O6433" s="136"/>
      <c r="T6433" s="136"/>
      <c r="W6433" s="136"/>
      <c r="Z6433" s="136"/>
      <c r="AC6433" s="136"/>
    </row>
    <row r="6434" spans="2:29">
      <c r="B6434" s="136"/>
      <c r="E6434" s="136"/>
      <c r="H6434" s="136"/>
      <c r="K6434" s="136"/>
      <c r="O6434" s="136"/>
      <c r="T6434" s="136"/>
      <c r="W6434" s="136"/>
      <c r="Z6434" s="136"/>
      <c r="AC6434" s="136"/>
    </row>
    <row r="6435" spans="2:29">
      <c r="B6435" s="136"/>
      <c r="E6435" s="136"/>
      <c r="H6435" s="136"/>
      <c r="K6435" s="136"/>
      <c r="O6435" s="136"/>
      <c r="T6435" s="136"/>
      <c r="W6435" s="136"/>
      <c r="Z6435" s="136"/>
      <c r="AC6435" s="136"/>
    </row>
    <row r="6436" spans="2:29">
      <c r="B6436" s="136"/>
      <c r="E6436" s="136"/>
      <c r="H6436" s="136"/>
      <c r="K6436" s="136"/>
      <c r="O6436" s="136"/>
      <c r="T6436" s="136"/>
      <c r="W6436" s="136"/>
      <c r="Z6436" s="136"/>
      <c r="AC6436" s="136"/>
    </row>
    <row r="6437" spans="2:29">
      <c r="B6437" s="136"/>
      <c r="E6437" s="136"/>
      <c r="H6437" s="136"/>
      <c r="K6437" s="136"/>
      <c r="O6437" s="136"/>
      <c r="T6437" s="136"/>
      <c r="W6437" s="136"/>
      <c r="Z6437" s="136"/>
      <c r="AC6437" s="136"/>
    </row>
    <row r="6438" spans="2:29">
      <c r="B6438" s="136"/>
      <c r="E6438" s="136"/>
      <c r="H6438" s="136"/>
      <c r="K6438" s="136"/>
      <c r="O6438" s="136"/>
      <c r="T6438" s="136"/>
      <c r="W6438" s="136"/>
      <c r="Z6438" s="136"/>
      <c r="AC6438" s="136"/>
    </row>
    <row r="6439" spans="2:29">
      <c r="B6439" s="136"/>
      <c r="E6439" s="136"/>
      <c r="H6439" s="136"/>
      <c r="K6439" s="136"/>
      <c r="O6439" s="136"/>
      <c r="T6439" s="136"/>
      <c r="W6439" s="136"/>
      <c r="Z6439" s="136"/>
      <c r="AC6439" s="136"/>
    </row>
    <row r="6440" spans="2:29">
      <c r="B6440" s="136"/>
      <c r="E6440" s="136"/>
      <c r="H6440" s="136"/>
      <c r="K6440" s="136"/>
      <c r="O6440" s="136"/>
      <c r="T6440" s="136"/>
      <c r="W6440" s="136"/>
      <c r="Z6440" s="136"/>
      <c r="AC6440" s="136"/>
    </row>
    <row r="6441" spans="2:29">
      <c r="B6441" s="136"/>
      <c r="E6441" s="136"/>
      <c r="H6441" s="136"/>
      <c r="K6441" s="136"/>
      <c r="O6441" s="136"/>
      <c r="T6441" s="136"/>
      <c r="W6441" s="136"/>
      <c r="Z6441" s="136"/>
      <c r="AC6441" s="136"/>
    </row>
    <row r="6442" spans="2:29">
      <c r="B6442" s="136"/>
      <c r="E6442" s="136"/>
      <c r="H6442" s="136"/>
      <c r="K6442" s="136"/>
      <c r="O6442" s="136"/>
      <c r="T6442" s="136"/>
      <c r="W6442" s="136"/>
      <c r="Z6442" s="136"/>
      <c r="AC6442" s="136"/>
    </row>
    <row r="6443" spans="2:29">
      <c r="B6443" s="136"/>
      <c r="E6443" s="136"/>
      <c r="H6443" s="136"/>
      <c r="K6443" s="136"/>
      <c r="O6443" s="136"/>
      <c r="T6443" s="136"/>
      <c r="W6443" s="136"/>
      <c r="Z6443" s="136"/>
      <c r="AC6443" s="136"/>
    </row>
    <row r="6444" spans="2:29">
      <c r="B6444" s="136"/>
      <c r="E6444" s="136"/>
      <c r="H6444" s="136"/>
      <c r="K6444" s="136"/>
      <c r="O6444" s="136"/>
      <c r="T6444" s="136"/>
      <c r="W6444" s="136"/>
      <c r="Z6444" s="136"/>
      <c r="AC6444" s="136"/>
    </row>
    <row r="6445" spans="2:29">
      <c r="B6445" s="136"/>
      <c r="E6445" s="136"/>
      <c r="H6445" s="136"/>
      <c r="K6445" s="136"/>
      <c r="O6445" s="136"/>
      <c r="T6445" s="136"/>
      <c r="W6445" s="136"/>
      <c r="Z6445" s="136"/>
      <c r="AC6445" s="136"/>
    </row>
    <row r="6446" spans="2:29">
      <c r="B6446" s="136"/>
      <c r="E6446" s="136"/>
      <c r="H6446" s="136"/>
      <c r="K6446" s="136"/>
      <c r="O6446" s="136"/>
      <c r="T6446" s="136"/>
      <c r="W6446" s="136"/>
      <c r="Z6446" s="136"/>
      <c r="AC6446" s="136"/>
    </row>
    <row r="6447" spans="2:29">
      <c r="B6447" s="136"/>
      <c r="E6447" s="136"/>
      <c r="H6447" s="136"/>
      <c r="K6447" s="136"/>
      <c r="O6447" s="136"/>
      <c r="T6447" s="136"/>
      <c r="W6447" s="136"/>
      <c r="Z6447" s="136"/>
      <c r="AC6447" s="136"/>
    </row>
    <row r="6448" spans="2:29">
      <c r="B6448" s="136"/>
      <c r="E6448" s="136"/>
      <c r="H6448" s="136"/>
      <c r="K6448" s="136"/>
      <c r="O6448" s="136"/>
      <c r="T6448" s="136"/>
      <c r="W6448" s="136"/>
      <c r="Z6448" s="136"/>
      <c r="AC6448" s="136"/>
    </row>
    <row r="6449" spans="2:29">
      <c r="B6449" s="136"/>
      <c r="E6449" s="136"/>
      <c r="H6449" s="136"/>
      <c r="K6449" s="136"/>
      <c r="O6449" s="136"/>
      <c r="T6449" s="136"/>
      <c r="W6449" s="136"/>
      <c r="Z6449" s="136"/>
      <c r="AC6449" s="136"/>
    </row>
    <row r="6450" spans="2:29">
      <c r="B6450" s="136"/>
      <c r="E6450" s="136"/>
      <c r="H6450" s="136"/>
      <c r="K6450" s="136"/>
      <c r="O6450" s="136"/>
      <c r="T6450" s="136"/>
      <c r="W6450" s="136"/>
      <c r="Z6450" s="136"/>
      <c r="AC6450" s="136"/>
    </row>
    <row r="6451" spans="2:29">
      <c r="B6451" s="136"/>
      <c r="E6451" s="136"/>
      <c r="H6451" s="136"/>
      <c r="K6451" s="136"/>
      <c r="O6451" s="136"/>
      <c r="T6451" s="136"/>
      <c r="W6451" s="136"/>
      <c r="Z6451" s="136"/>
      <c r="AC6451" s="136"/>
    </row>
    <row r="6452" spans="2:29">
      <c r="B6452" s="136"/>
      <c r="E6452" s="136"/>
      <c r="H6452" s="136"/>
      <c r="K6452" s="136"/>
      <c r="O6452" s="136"/>
      <c r="T6452" s="136"/>
      <c r="W6452" s="136"/>
      <c r="Z6452" s="136"/>
      <c r="AC6452" s="136"/>
    </row>
    <row r="6453" spans="2:29">
      <c r="B6453" s="136"/>
      <c r="E6453" s="136"/>
      <c r="H6453" s="136"/>
      <c r="K6453" s="136"/>
      <c r="O6453" s="136"/>
      <c r="T6453" s="136"/>
      <c r="W6453" s="136"/>
      <c r="Z6453" s="136"/>
      <c r="AC6453" s="136"/>
    </row>
    <row r="6454" spans="2:29">
      <c r="B6454" s="136"/>
      <c r="E6454" s="136"/>
      <c r="H6454" s="136"/>
      <c r="K6454" s="136"/>
      <c r="O6454" s="136"/>
      <c r="T6454" s="136"/>
      <c r="W6454" s="136"/>
      <c r="Z6454" s="136"/>
      <c r="AC6454" s="136"/>
    </row>
    <row r="6455" spans="2:29">
      <c r="B6455" s="136"/>
      <c r="E6455" s="136"/>
      <c r="H6455" s="136"/>
      <c r="K6455" s="136"/>
      <c r="O6455" s="136"/>
      <c r="T6455" s="136"/>
      <c r="W6455" s="136"/>
      <c r="Z6455" s="136"/>
      <c r="AC6455" s="136"/>
    </row>
    <row r="6456" spans="2:29">
      <c r="B6456" s="136"/>
      <c r="E6456" s="136"/>
      <c r="H6456" s="136"/>
      <c r="K6456" s="136"/>
      <c r="O6456" s="136"/>
      <c r="T6456" s="136"/>
      <c r="W6456" s="136"/>
      <c r="Z6456" s="136"/>
      <c r="AC6456" s="136"/>
    </row>
    <row r="6457" spans="2:29">
      <c r="B6457" s="136"/>
      <c r="E6457" s="136"/>
      <c r="H6457" s="136"/>
      <c r="K6457" s="136"/>
      <c r="O6457" s="136"/>
      <c r="T6457" s="136"/>
      <c r="W6457" s="136"/>
      <c r="Z6457" s="136"/>
      <c r="AC6457" s="136"/>
    </row>
    <row r="6458" spans="2:29">
      <c r="B6458" s="136"/>
      <c r="E6458" s="136"/>
      <c r="H6458" s="136"/>
      <c r="K6458" s="136"/>
      <c r="O6458" s="136"/>
      <c r="T6458" s="136"/>
      <c r="W6458" s="136"/>
      <c r="Z6458" s="136"/>
      <c r="AC6458" s="136"/>
    </row>
    <row r="6459" spans="2:29">
      <c r="B6459" s="136"/>
      <c r="E6459" s="136"/>
      <c r="H6459" s="136"/>
      <c r="K6459" s="136"/>
      <c r="O6459" s="136"/>
      <c r="T6459" s="136"/>
      <c r="W6459" s="136"/>
      <c r="Z6459" s="136"/>
      <c r="AC6459" s="136"/>
    </row>
    <row r="6460" spans="2:29">
      <c r="B6460" s="136"/>
      <c r="E6460" s="136"/>
      <c r="H6460" s="136"/>
      <c r="K6460" s="136"/>
      <c r="O6460" s="136"/>
      <c r="T6460" s="136"/>
      <c r="W6460" s="136"/>
      <c r="Z6460" s="136"/>
      <c r="AC6460" s="136"/>
    </row>
    <row r="6461" spans="2:29">
      <c r="B6461" s="136"/>
      <c r="E6461" s="136"/>
      <c r="H6461" s="136"/>
      <c r="K6461" s="136"/>
      <c r="O6461" s="136"/>
      <c r="T6461" s="136"/>
      <c r="W6461" s="136"/>
      <c r="Z6461" s="136"/>
      <c r="AC6461" s="136"/>
    </row>
    <row r="6462" spans="2:29">
      <c r="B6462" s="136"/>
      <c r="E6462" s="136"/>
      <c r="H6462" s="136"/>
      <c r="K6462" s="136"/>
      <c r="O6462" s="136"/>
      <c r="T6462" s="136"/>
      <c r="W6462" s="136"/>
      <c r="Z6462" s="136"/>
      <c r="AC6462" s="136"/>
    </row>
    <row r="6463" spans="2:29">
      <c r="B6463" s="136"/>
      <c r="E6463" s="136"/>
      <c r="H6463" s="136"/>
      <c r="K6463" s="136"/>
      <c r="O6463" s="136"/>
      <c r="T6463" s="136"/>
      <c r="W6463" s="136"/>
      <c r="Z6463" s="136"/>
      <c r="AC6463" s="136"/>
    </row>
    <row r="6464" spans="2:29">
      <c r="B6464" s="136"/>
      <c r="E6464" s="136"/>
      <c r="H6464" s="136"/>
      <c r="K6464" s="136"/>
      <c r="O6464" s="136"/>
      <c r="T6464" s="136"/>
      <c r="W6464" s="136"/>
      <c r="Z6464" s="136"/>
      <c r="AC6464" s="136"/>
    </row>
    <row r="6465" spans="2:29">
      <c r="B6465" s="136"/>
      <c r="E6465" s="136"/>
      <c r="H6465" s="136"/>
      <c r="K6465" s="136"/>
      <c r="O6465" s="136"/>
      <c r="T6465" s="136"/>
      <c r="W6465" s="136"/>
      <c r="Z6465" s="136"/>
      <c r="AC6465" s="136"/>
    </row>
    <row r="6466" spans="2:29">
      <c r="B6466" s="136"/>
      <c r="E6466" s="136"/>
      <c r="H6466" s="136"/>
      <c r="K6466" s="136"/>
      <c r="O6466" s="136"/>
      <c r="T6466" s="136"/>
      <c r="W6466" s="136"/>
      <c r="Z6466" s="136"/>
      <c r="AC6466" s="136"/>
    </row>
    <row r="6467" spans="2:29">
      <c r="B6467" s="136"/>
      <c r="E6467" s="136"/>
      <c r="H6467" s="136"/>
      <c r="K6467" s="136"/>
      <c r="O6467" s="136"/>
      <c r="T6467" s="136"/>
      <c r="W6467" s="136"/>
      <c r="Z6467" s="136"/>
      <c r="AC6467" s="136"/>
    </row>
    <row r="6468" spans="2:29">
      <c r="B6468" s="136"/>
      <c r="E6468" s="136"/>
      <c r="H6468" s="136"/>
      <c r="K6468" s="136"/>
      <c r="O6468" s="136"/>
      <c r="T6468" s="136"/>
      <c r="W6468" s="136"/>
      <c r="Z6468" s="136"/>
      <c r="AC6468" s="136"/>
    </row>
    <row r="6469" spans="2:29">
      <c r="B6469" s="136"/>
      <c r="E6469" s="136"/>
      <c r="H6469" s="136"/>
      <c r="K6469" s="136"/>
      <c r="O6469" s="136"/>
      <c r="T6469" s="136"/>
      <c r="W6469" s="136"/>
      <c r="Z6469" s="136"/>
      <c r="AC6469" s="136"/>
    </row>
    <row r="6470" spans="2:29">
      <c r="B6470" s="136"/>
      <c r="E6470" s="136"/>
      <c r="H6470" s="136"/>
      <c r="K6470" s="136"/>
      <c r="O6470" s="136"/>
      <c r="T6470" s="136"/>
      <c r="W6470" s="136"/>
      <c r="Z6470" s="136"/>
      <c r="AC6470" s="136"/>
    </row>
    <row r="6471" spans="2:29">
      <c r="B6471" s="136"/>
      <c r="E6471" s="136"/>
      <c r="H6471" s="136"/>
      <c r="K6471" s="136"/>
      <c r="O6471" s="136"/>
      <c r="T6471" s="136"/>
      <c r="W6471" s="136"/>
      <c r="Z6471" s="136"/>
      <c r="AC6471" s="136"/>
    </row>
    <row r="6472" spans="2:29">
      <c r="B6472" s="136"/>
      <c r="E6472" s="136"/>
      <c r="H6472" s="136"/>
      <c r="K6472" s="136"/>
      <c r="O6472" s="136"/>
      <c r="T6472" s="136"/>
      <c r="W6472" s="136"/>
      <c r="Z6472" s="136"/>
      <c r="AC6472" s="136"/>
    </row>
    <row r="6473" spans="2:29">
      <c r="B6473" s="136"/>
      <c r="E6473" s="136"/>
      <c r="H6473" s="136"/>
      <c r="K6473" s="136"/>
      <c r="O6473" s="136"/>
      <c r="T6473" s="136"/>
      <c r="W6473" s="136"/>
      <c r="Z6473" s="136"/>
      <c r="AC6473" s="136"/>
    </row>
    <row r="6474" spans="2:29">
      <c r="B6474" s="136"/>
      <c r="E6474" s="136"/>
      <c r="H6474" s="136"/>
      <c r="K6474" s="136"/>
      <c r="O6474" s="136"/>
      <c r="T6474" s="136"/>
      <c r="W6474" s="136"/>
      <c r="Z6474" s="136"/>
      <c r="AC6474" s="136"/>
    </row>
    <row r="6475" spans="2:29">
      <c r="B6475" s="136"/>
      <c r="E6475" s="136"/>
      <c r="H6475" s="136"/>
      <c r="K6475" s="136"/>
      <c r="O6475" s="136"/>
      <c r="T6475" s="136"/>
      <c r="W6475" s="136"/>
      <c r="Z6475" s="136"/>
      <c r="AC6475" s="136"/>
    </row>
    <row r="6476" spans="2:29">
      <c r="B6476" s="136"/>
      <c r="E6476" s="136"/>
      <c r="H6476" s="136"/>
      <c r="K6476" s="136"/>
      <c r="O6476" s="136"/>
      <c r="T6476" s="136"/>
      <c r="W6476" s="136"/>
      <c r="Z6476" s="136"/>
      <c r="AC6476" s="136"/>
    </row>
    <row r="6477" spans="2:29">
      <c r="B6477" s="136"/>
      <c r="E6477" s="136"/>
      <c r="H6477" s="136"/>
      <c r="K6477" s="136"/>
      <c r="O6477" s="136"/>
      <c r="T6477" s="136"/>
      <c r="W6477" s="136"/>
      <c r="Z6477" s="136"/>
      <c r="AC6477" s="136"/>
    </row>
    <row r="6478" spans="2:29">
      <c r="B6478" s="136"/>
      <c r="E6478" s="136"/>
      <c r="H6478" s="136"/>
      <c r="K6478" s="136"/>
      <c r="O6478" s="136"/>
      <c r="T6478" s="136"/>
      <c r="W6478" s="136"/>
      <c r="Z6478" s="136"/>
      <c r="AC6478" s="136"/>
    </row>
    <row r="6479" spans="2:29">
      <c r="B6479" s="136"/>
      <c r="E6479" s="136"/>
      <c r="H6479" s="136"/>
      <c r="K6479" s="136"/>
      <c r="O6479" s="136"/>
      <c r="T6479" s="136"/>
      <c r="W6479" s="136"/>
      <c r="Z6479" s="136"/>
      <c r="AC6479" s="136"/>
    </row>
    <row r="6480" spans="2:29">
      <c r="B6480" s="136"/>
      <c r="E6480" s="136"/>
      <c r="H6480" s="136"/>
      <c r="K6480" s="136"/>
      <c r="O6480" s="136"/>
      <c r="T6480" s="136"/>
      <c r="W6480" s="136"/>
      <c r="Z6480" s="136"/>
      <c r="AC6480" s="136"/>
    </row>
    <row r="6481" spans="2:29">
      <c r="B6481" s="136"/>
      <c r="E6481" s="136"/>
      <c r="H6481" s="136"/>
      <c r="K6481" s="136"/>
      <c r="O6481" s="136"/>
      <c r="T6481" s="136"/>
      <c r="W6481" s="136"/>
      <c r="Z6481" s="136"/>
      <c r="AC6481" s="136"/>
    </row>
    <row r="6482" spans="2:29">
      <c r="B6482" s="136"/>
      <c r="E6482" s="136"/>
      <c r="H6482" s="136"/>
      <c r="K6482" s="136"/>
      <c r="O6482" s="136"/>
      <c r="T6482" s="136"/>
      <c r="W6482" s="136"/>
      <c r="Z6482" s="136"/>
      <c r="AC6482" s="136"/>
    </row>
    <row r="6483" spans="2:29">
      <c r="B6483" s="136"/>
      <c r="E6483" s="136"/>
      <c r="H6483" s="136"/>
      <c r="K6483" s="136"/>
      <c r="O6483" s="136"/>
      <c r="T6483" s="136"/>
      <c r="W6483" s="136"/>
      <c r="Z6483" s="136"/>
      <c r="AC6483" s="136"/>
    </row>
    <row r="6484" spans="2:29">
      <c r="B6484" s="136"/>
      <c r="E6484" s="136"/>
      <c r="H6484" s="136"/>
      <c r="K6484" s="136"/>
      <c r="O6484" s="136"/>
      <c r="T6484" s="136"/>
      <c r="W6484" s="136"/>
      <c r="Z6484" s="136"/>
      <c r="AC6484" s="136"/>
    </row>
    <row r="6485" spans="2:29">
      <c r="B6485" s="136"/>
      <c r="E6485" s="136"/>
      <c r="H6485" s="136"/>
      <c r="K6485" s="136"/>
      <c r="O6485" s="136"/>
      <c r="T6485" s="136"/>
      <c r="W6485" s="136"/>
      <c r="Z6485" s="136"/>
      <c r="AC6485" s="136"/>
    </row>
    <row r="6486" spans="2:29">
      <c r="B6486" s="136"/>
      <c r="E6486" s="136"/>
      <c r="H6486" s="136"/>
      <c r="K6486" s="136"/>
      <c r="O6486" s="136"/>
      <c r="T6486" s="136"/>
      <c r="W6486" s="136"/>
      <c r="Z6486" s="136"/>
      <c r="AC6486" s="136"/>
    </row>
    <row r="6487" spans="2:29">
      <c r="B6487" s="136"/>
      <c r="E6487" s="136"/>
      <c r="H6487" s="136"/>
      <c r="K6487" s="136"/>
      <c r="O6487" s="136"/>
      <c r="T6487" s="136"/>
      <c r="W6487" s="136"/>
      <c r="Z6487" s="136"/>
      <c r="AC6487" s="136"/>
    </row>
    <row r="6488" spans="2:29">
      <c r="B6488" s="136"/>
      <c r="E6488" s="136"/>
      <c r="H6488" s="136"/>
      <c r="K6488" s="136"/>
      <c r="O6488" s="136"/>
      <c r="T6488" s="136"/>
      <c r="W6488" s="136"/>
      <c r="Z6488" s="136"/>
      <c r="AC6488" s="136"/>
    </row>
    <row r="6489" spans="2:29">
      <c r="B6489" s="136"/>
      <c r="E6489" s="136"/>
      <c r="H6489" s="136"/>
      <c r="K6489" s="136"/>
      <c r="O6489" s="136"/>
      <c r="T6489" s="136"/>
      <c r="W6489" s="136"/>
      <c r="Z6489" s="136"/>
      <c r="AC6489" s="136"/>
    </row>
    <row r="6490" spans="2:29">
      <c r="B6490" s="136"/>
      <c r="E6490" s="136"/>
      <c r="H6490" s="136"/>
      <c r="K6490" s="136"/>
      <c r="O6490" s="136"/>
      <c r="T6490" s="136"/>
      <c r="W6490" s="136"/>
      <c r="Z6490" s="136"/>
      <c r="AC6490" s="136"/>
    </row>
    <row r="6491" spans="2:29">
      <c r="B6491" s="136"/>
      <c r="E6491" s="136"/>
      <c r="H6491" s="136"/>
      <c r="K6491" s="136"/>
      <c r="O6491" s="136"/>
      <c r="T6491" s="136"/>
      <c r="W6491" s="136"/>
      <c r="Z6491" s="136"/>
      <c r="AC6491" s="136"/>
    </row>
    <row r="6492" spans="2:29">
      <c r="B6492" s="136"/>
      <c r="E6492" s="136"/>
      <c r="H6492" s="136"/>
      <c r="K6492" s="136"/>
      <c r="O6492" s="136"/>
      <c r="T6492" s="136"/>
      <c r="W6492" s="136"/>
      <c r="Z6492" s="136"/>
      <c r="AC6492" s="136"/>
    </row>
    <row r="6493" spans="2:29">
      <c r="B6493" s="136"/>
      <c r="E6493" s="136"/>
      <c r="H6493" s="136"/>
      <c r="K6493" s="136"/>
      <c r="O6493" s="136"/>
      <c r="T6493" s="136"/>
      <c r="W6493" s="136"/>
      <c r="Z6493" s="136"/>
      <c r="AC6493" s="136"/>
    </row>
    <row r="6494" spans="2:29">
      <c r="B6494" s="136"/>
      <c r="E6494" s="136"/>
      <c r="H6494" s="136"/>
      <c r="K6494" s="136"/>
      <c r="O6494" s="136"/>
      <c r="T6494" s="136"/>
      <c r="W6494" s="136"/>
      <c r="Z6494" s="136"/>
      <c r="AC6494" s="136"/>
    </row>
    <row r="6495" spans="2:29">
      <c r="B6495" s="136"/>
      <c r="E6495" s="136"/>
      <c r="H6495" s="136"/>
      <c r="K6495" s="136"/>
      <c r="O6495" s="136"/>
      <c r="T6495" s="136"/>
      <c r="W6495" s="136"/>
      <c r="Z6495" s="136"/>
      <c r="AC6495" s="136"/>
    </row>
    <row r="6496" spans="2:29">
      <c r="B6496" s="136"/>
      <c r="E6496" s="136"/>
      <c r="H6496" s="136"/>
      <c r="K6496" s="136"/>
      <c r="O6496" s="136"/>
      <c r="T6496" s="136"/>
      <c r="W6496" s="136"/>
      <c r="Z6496" s="136"/>
      <c r="AC6496" s="136"/>
    </row>
    <row r="6497" spans="2:29">
      <c r="B6497" s="136"/>
      <c r="E6497" s="136"/>
      <c r="H6497" s="136"/>
      <c r="K6497" s="136"/>
      <c r="O6497" s="136"/>
      <c r="T6497" s="136"/>
      <c r="W6497" s="136"/>
      <c r="Z6497" s="136"/>
      <c r="AC6497" s="136"/>
    </row>
    <row r="6498" spans="2:29">
      <c r="B6498" s="136"/>
      <c r="E6498" s="136"/>
      <c r="H6498" s="136"/>
      <c r="K6498" s="136"/>
      <c r="O6498" s="136"/>
      <c r="T6498" s="136"/>
      <c r="W6498" s="136"/>
      <c r="Z6498" s="136"/>
      <c r="AC6498" s="136"/>
    </row>
    <row r="6499" spans="2:29">
      <c r="B6499" s="136"/>
      <c r="E6499" s="136"/>
      <c r="H6499" s="136"/>
      <c r="K6499" s="136"/>
      <c r="O6499" s="136"/>
      <c r="T6499" s="136"/>
      <c r="W6499" s="136"/>
      <c r="Z6499" s="136"/>
      <c r="AC6499" s="136"/>
    </row>
    <row r="6500" spans="2:29">
      <c r="B6500" s="136"/>
      <c r="E6500" s="136"/>
      <c r="H6500" s="136"/>
      <c r="K6500" s="136"/>
      <c r="O6500" s="136"/>
      <c r="T6500" s="136"/>
      <c r="W6500" s="136"/>
      <c r="Z6500" s="136"/>
      <c r="AC6500" s="136"/>
    </row>
    <row r="6501" spans="2:29">
      <c r="B6501" s="136"/>
      <c r="E6501" s="136"/>
      <c r="H6501" s="136"/>
      <c r="K6501" s="136"/>
      <c r="O6501" s="136"/>
      <c r="T6501" s="136"/>
      <c r="W6501" s="136"/>
      <c r="Z6501" s="136"/>
      <c r="AC6501" s="136"/>
    </row>
    <row r="6502" spans="2:29">
      <c r="B6502" s="136"/>
      <c r="E6502" s="136"/>
      <c r="H6502" s="136"/>
      <c r="K6502" s="136"/>
      <c r="O6502" s="136"/>
      <c r="T6502" s="136"/>
      <c r="W6502" s="136"/>
      <c r="Z6502" s="136"/>
      <c r="AC6502" s="136"/>
    </row>
    <row r="6503" spans="2:29">
      <c r="B6503" s="136"/>
      <c r="E6503" s="136"/>
      <c r="H6503" s="136"/>
      <c r="K6503" s="136"/>
      <c r="O6503" s="136"/>
      <c r="T6503" s="136"/>
      <c r="W6503" s="136"/>
      <c r="Z6503" s="136"/>
      <c r="AC6503" s="136"/>
    </row>
    <row r="6504" spans="2:29">
      <c r="B6504" s="136"/>
      <c r="E6504" s="136"/>
      <c r="H6504" s="136"/>
      <c r="K6504" s="136"/>
      <c r="O6504" s="136"/>
      <c r="T6504" s="136"/>
      <c r="W6504" s="136"/>
      <c r="Z6504" s="136"/>
      <c r="AC6504" s="136"/>
    </row>
    <row r="6505" spans="2:29">
      <c r="B6505" s="136"/>
      <c r="E6505" s="136"/>
      <c r="H6505" s="136"/>
      <c r="K6505" s="136"/>
      <c r="O6505" s="136"/>
      <c r="T6505" s="136"/>
      <c r="W6505" s="136"/>
      <c r="Z6505" s="136"/>
      <c r="AC6505" s="136"/>
    </row>
    <row r="6506" spans="2:29">
      <c r="B6506" s="136"/>
      <c r="E6506" s="136"/>
      <c r="H6506" s="136"/>
      <c r="K6506" s="136"/>
      <c r="O6506" s="136"/>
      <c r="T6506" s="136"/>
      <c r="W6506" s="136"/>
      <c r="Z6506" s="136"/>
      <c r="AC6506" s="136"/>
    </row>
    <row r="6507" spans="2:29">
      <c r="B6507" s="136"/>
      <c r="E6507" s="136"/>
      <c r="H6507" s="136"/>
      <c r="K6507" s="136"/>
      <c r="O6507" s="136"/>
      <c r="T6507" s="136"/>
      <c r="W6507" s="136"/>
      <c r="Z6507" s="136"/>
      <c r="AC6507" s="136"/>
    </row>
    <row r="6508" spans="2:29">
      <c r="B6508" s="136"/>
      <c r="E6508" s="136"/>
      <c r="H6508" s="136"/>
      <c r="K6508" s="136"/>
      <c r="O6508" s="136"/>
      <c r="T6508" s="136"/>
      <c r="W6508" s="136"/>
      <c r="Z6508" s="136"/>
      <c r="AC6508" s="136"/>
    </row>
    <row r="6509" spans="2:29">
      <c r="B6509" s="136"/>
      <c r="E6509" s="136"/>
      <c r="H6509" s="136"/>
      <c r="K6509" s="136"/>
      <c r="O6509" s="136"/>
      <c r="T6509" s="136"/>
      <c r="W6509" s="136"/>
      <c r="Z6509" s="136"/>
      <c r="AC6509" s="136"/>
    </row>
    <row r="6510" spans="2:29">
      <c r="B6510" s="136"/>
      <c r="E6510" s="136"/>
      <c r="H6510" s="136"/>
      <c r="K6510" s="136"/>
      <c r="O6510" s="136"/>
      <c r="T6510" s="136"/>
      <c r="W6510" s="136"/>
      <c r="Z6510" s="136"/>
      <c r="AC6510" s="136"/>
    </row>
    <row r="6511" spans="2:29">
      <c r="B6511" s="136"/>
      <c r="E6511" s="136"/>
      <c r="H6511" s="136"/>
      <c r="K6511" s="136"/>
      <c r="O6511" s="136"/>
      <c r="T6511" s="136"/>
      <c r="W6511" s="136"/>
      <c r="Z6511" s="136"/>
      <c r="AC6511" s="136"/>
    </row>
    <row r="6512" spans="2:29">
      <c r="B6512" s="136"/>
      <c r="E6512" s="136"/>
      <c r="H6512" s="136"/>
      <c r="K6512" s="136"/>
      <c r="O6512" s="136"/>
      <c r="T6512" s="136"/>
      <c r="W6512" s="136"/>
      <c r="Z6512" s="136"/>
      <c r="AC6512" s="136"/>
    </row>
    <row r="6513" spans="2:29">
      <c r="B6513" s="136"/>
      <c r="E6513" s="136"/>
      <c r="H6513" s="136"/>
      <c r="K6513" s="136"/>
      <c r="O6513" s="136"/>
      <c r="T6513" s="136"/>
      <c r="W6513" s="136"/>
      <c r="Z6513" s="136"/>
      <c r="AC6513" s="136"/>
    </row>
    <row r="6514" spans="2:29">
      <c r="B6514" s="136"/>
      <c r="E6514" s="136"/>
      <c r="H6514" s="136"/>
      <c r="K6514" s="136"/>
      <c r="O6514" s="136"/>
      <c r="T6514" s="136"/>
      <c r="W6514" s="136"/>
      <c r="Z6514" s="136"/>
      <c r="AC6514" s="136"/>
    </row>
    <row r="6515" spans="2:29">
      <c r="B6515" s="136"/>
      <c r="E6515" s="136"/>
      <c r="H6515" s="136"/>
      <c r="K6515" s="136"/>
      <c r="O6515" s="136"/>
      <c r="T6515" s="136"/>
      <c r="W6515" s="136"/>
      <c r="Z6515" s="136"/>
      <c r="AC6515" s="136"/>
    </row>
    <row r="6516" spans="2:29">
      <c r="B6516" s="136"/>
      <c r="E6516" s="136"/>
      <c r="H6516" s="136"/>
      <c r="K6516" s="136"/>
      <c r="O6516" s="136"/>
      <c r="T6516" s="136"/>
      <c r="W6516" s="136"/>
      <c r="Z6516" s="136"/>
      <c r="AC6516" s="136"/>
    </row>
    <row r="6517" spans="2:29">
      <c r="B6517" s="136"/>
      <c r="E6517" s="136"/>
      <c r="H6517" s="136"/>
      <c r="K6517" s="136"/>
      <c r="O6517" s="136"/>
      <c r="T6517" s="136"/>
      <c r="W6517" s="136"/>
      <c r="Z6517" s="136"/>
      <c r="AC6517" s="136"/>
    </row>
    <row r="6518" spans="2:29">
      <c r="B6518" s="136"/>
      <c r="E6518" s="136"/>
      <c r="H6518" s="136"/>
      <c r="K6518" s="136"/>
      <c r="O6518" s="136"/>
      <c r="T6518" s="136"/>
      <c r="W6518" s="136"/>
      <c r="Z6518" s="136"/>
      <c r="AC6518" s="136"/>
    </row>
    <row r="6519" spans="2:29">
      <c r="B6519" s="136"/>
      <c r="E6519" s="136"/>
      <c r="H6519" s="136"/>
      <c r="K6519" s="136"/>
      <c r="O6519" s="136"/>
      <c r="T6519" s="136"/>
      <c r="W6519" s="136"/>
      <c r="Z6519" s="136"/>
      <c r="AC6519" s="136"/>
    </row>
    <row r="6520" spans="2:29">
      <c r="B6520" s="136"/>
      <c r="E6520" s="136"/>
      <c r="H6520" s="136"/>
      <c r="K6520" s="136"/>
      <c r="O6520" s="136"/>
      <c r="T6520" s="136"/>
      <c r="W6520" s="136"/>
      <c r="Z6520" s="136"/>
      <c r="AC6520" s="136"/>
    </row>
    <row r="6521" spans="2:29">
      <c r="B6521" s="136"/>
      <c r="E6521" s="136"/>
      <c r="H6521" s="136"/>
      <c r="K6521" s="136"/>
      <c r="O6521" s="136"/>
      <c r="T6521" s="136"/>
      <c r="W6521" s="136"/>
      <c r="Z6521" s="136"/>
      <c r="AC6521" s="136"/>
    </row>
    <row r="6522" spans="2:29">
      <c r="B6522" s="136"/>
      <c r="E6522" s="136"/>
      <c r="H6522" s="136"/>
      <c r="K6522" s="136"/>
      <c r="O6522" s="136"/>
      <c r="T6522" s="136"/>
      <c r="W6522" s="136"/>
      <c r="Z6522" s="136"/>
      <c r="AC6522" s="136"/>
    </row>
    <row r="6523" spans="2:29">
      <c r="B6523" s="136"/>
      <c r="E6523" s="136"/>
      <c r="H6523" s="136"/>
      <c r="K6523" s="136"/>
      <c r="O6523" s="136"/>
      <c r="T6523" s="136"/>
      <c r="W6523" s="136"/>
      <c r="Z6523" s="136"/>
      <c r="AC6523" s="136"/>
    </row>
    <row r="6524" spans="2:29">
      <c r="B6524" s="136"/>
      <c r="E6524" s="136"/>
      <c r="H6524" s="136"/>
      <c r="K6524" s="136"/>
      <c r="O6524" s="136"/>
      <c r="T6524" s="136"/>
      <c r="W6524" s="136"/>
      <c r="Z6524" s="136"/>
      <c r="AC6524" s="136"/>
    </row>
    <row r="6525" spans="2:29">
      <c r="B6525" s="136"/>
      <c r="E6525" s="136"/>
      <c r="H6525" s="136"/>
      <c r="K6525" s="136"/>
      <c r="O6525" s="136"/>
      <c r="T6525" s="136"/>
      <c r="W6525" s="136"/>
      <c r="Z6525" s="136"/>
      <c r="AC6525" s="136"/>
    </row>
    <row r="6526" spans="2:29">
      <c r="B6526" s="136"/>
      <c r="E6526" s="136"/>
      <c r="H6526" s="136"/>
      <c r="K6526" s="136"/>
      <c r="O6526" s="136"/>
      <c r="T6526" s="136"/>
      <c r="W6526" s="136"/>
      <c r="Z6526" s="136"/>
      <c r="AC6526" s="136"/>
    </row>
    <row r="6527" spans="2:29">
      <c r="B6527" s="136"/>
      <c r="E6527" s="136"/>
      <c r="H6527" s="136"/>
      <c r="K6527" s="136"/>
      <c r="O6527" s="136"/>
      <c r="T6527" s="136"/>
      <c r="W6527" s="136"/>
      <c r="Z6527" s="136"/>
      <c r="AC6527" s="136"/>
    </row>
    <row r="6528" spans="2:29">
      <c r="B6528" s="136"/>
      <c r="E6528" s="136"/>
      <c r="H6528" s="136"/>
      <c r="K6528" s="136"/>
      <c r="O6528" s="136"/>
      <c r="T6528" s="136"/>
      <c r="W6528" s="136"/>
      <c r="Z6528" s="136"/>
      <c r="AC6528" s="136"/>
    </row>
    <row r="6529" spans="2:29">
      <c r="B6529" s="136"/>
      <c r="E6529" s="136"/>
      <c r="H6529" s="136"/>
      <c r="K6529" s="136"/>
      <c r="O6529" s="136"/>
      <c r="T6529" s="136"/>
      <c r="W6529" s="136"/>
      <c r="Z6529" s="136"/>
      <c r="AC6529" s="136"/>
    </row>
    <row r="6530" spans="2:29">
      <c r="B6530" s="136"/>
      <c r="E6530" s="136"/>
      <c r="H6530" s="136"/>
      <c r="K6530" s="136"/>
      <c r="O6530" s="136"/>
      <c r="T6530" s="136"/>
      <c r="W6530" s="136"/>
      <c r="Z6530" s="136"/>
      <c r="AC6530" s="136"/>
    </row>
    <row r="6531" spans="2:29">
      <c r="B6531" s="136"/>
      <c r="E6531" s="136"/>
      <c r="H6531" s="136"/>
      <c r="K6531" s="136"/>
      <c r="O6531" s="136"/>
      <c r="T6531" s="136"/>
      <c r="W6531" s="136"/>
      <c r="Z6531" s="136"/>
      <c r="AC6531" s="136"/>
    </row>
    <row r="6532" spans="2:29">
      <c r="B6532" s="136"/>
      <c r="E6532" s="136"/>
      <c r="H6532" s="136"/>
      <c r="K6532" s="136"/>
      <c r="O6532" s="136"/>
      <c r="T6532" s="136"/>
      <c r="W6532" s="136"/>
      <c r="Z6532" s="136"/>
      <c r="AC6532" s="136"/>
    </row>
    <row r="6533" spans="2:29">
      <c r="B6533" s="136"/>
      <c r="E6533" s="136"/>
      <c r="H6533" s="136"/>
      <c r="K6533" s="136"/>
      <c r="O6533" s="136"/>
      <c r="T6533" s="136"/>
      <c r="W6533" s="136"/>
      <c r="Z6533" s="136"/>
      <c r="AC6533" s="136"/>
    </row>
    <row r="6534" spans="2:29">
      <c r="B6534" s="136"/>
      <c r="E6534" s="136"/>
      <c r="H6534" s="136"/>
      <c r="K6534" s="136"/>
      <c r="O6534" s="136"/>
      <c r="T6534" s="136"/>
      <c r="W6534" s="136"/>
      <c r="Z6534" s="136"/>
      <c r="AC6534" s="136"/>
    </row>
    <row r="6535" spans="2:29">
      <c r="B6535" s="136"/>
      <c r="E6535" s="136"/>
      <c r="H6535" s="136"/>
      <c r="K6535" s="136"/>
      <c r="O6535" s="136"/>
      <c r="T6535" s="136"/>
      <c r="W6535" s="136"/>
      <c r="Z6535" s="136"/>
      <c r="AC6535" s="136"/>
    </row>
    <row r="6536" spans="2:29">
      <c r="B6536" s="136"/>
      <c r="E6536" s="136"/>
      <c r="H6536" s="136"/>
      <c r="K6536" s="136"/>
      <c r="O6536" s="136"/>
      <c r="T6536" s="136"/>
      <c r="W6536" s="136"/>
      <c r="Z6536" s="136"/>
      <c r="AC6536" s="136"/>
    </row>
    <row r="6537" spans="2:29">
      <c r="B6537" s="136"/>
      <c r="E6537" s="136"/>
      <c r="H6537" s="136"/>
      <c r="K6537" s="136"/>
      <c r="O6537" s="136"/>
      <c r="T6537" s="136"/>
      <c r="W6537" s="136"/>
      <c r="Z6537" s="136"/>
      <c r="AC6537" s="136"/>
    </row>
    <row r="6538" spans="2:29">
      <c r="B6538" s="136"/>
      <c r="E6538" s="136"/>
      <c r="H6538" s="136"/>
      <c r="K6538" s="136"/>
      <c r="O6538" s="136"/>
      <c r="T6538" s="136"/>
      <c r="W6538" s="136"/>
      <c r="Z6538" s="136"/>
      <c r="AC6538" s="136"/>
    </row>
    <row r="6539" spans="2:29">
      <c r="B6539" s="136"/>
      <c r="E6539" s="136"/>
      <c r="H6539" s="136"/>
      <c r="K6539" s="136"/>
      <c r="O6539" s="136"/>
      <c r="T6539" s="136"/>
      <c r="W6539" s="136"/>
      <c r="Z6539" s="136"/>
      <c r="AC6539" s="136"/>
    </row>
    <row r="6540" spans="2:29">
      <c r="B6540" s="136"/>
      <c r="E6540" s="136"/>
      <c r="H6540" s="136"/>
      <c r="K6540" s="136"/>
      <c r="O6540" s="136"/>
      <c r="T6540" s="136"/>
      <c r="W6540" s="136"/>
      <c r="Z6540" s="136"/>
      <c r="AC6540" s="136"/>
    </row>
    <row r="6541" spans="2:29">
      <c r="B6541" s="136"/>
      <c r="E6541" s="136"/>
      <c r="H6541" s="136"/>
      <c r="K6541" s="136"/>
      <c r="O6541" s="136"/>
      <c r="T6541" s="136"/>
      <c r="W6541" s="136"/>
      <c r="Z6541" s="136"/>
      <c r="AC6541" s="136"/>
    </row>
    <row r="6542" spans="2:29">
      <c r="B6542" s="136"/>
      <c r="E6542" s="136"/>
      <c r="H6542" s="136"/>
      <c r="K6542" s="136"/>
      <c r="O6542" s="136"/>
      <c r="T6542" s="136"/>
      <c r="W6542" s="136"/>
      <c r="Z6542" s="136"/>
      <c r="AC6542" s="136"/>
    </row>
    <row r="6543" spans="2:29">
      <c r="B6543" s="136"/>
      <c r="E6543" s="136"/>
      <c r="H6543" s="136"/>
      <c r="K6543" s="136"/>
      <c r="O6543" s="136"/>
      <c r="T6543" s="136"/>
      <c r="W6543" s="136"/>
      <c r="Z6543" s="136"/>
      <c r="AC6543" s="136"/>
    </row>
    <row r="6544" spans="2:29">
      <c r="B6544" s="136"/>
      <c r="E6544" s="136"/>
      <c r="H6544" s="136"/>
      <c r="K6544" s="136"/>
      <c r="O6544" s="136"/>
      <c r="T6544" s="136"/>
      <c r="W6544" s="136"/>
      <c r="Z6544" s="136"/>
      <c r="AC6544" s="136"/>
    </row>
    <row r="6545" spans="2:29">
      <c r="B6545" s="136"/>
      <c r="E6545" s="136"/>
      <c r="H6545" s="136"/>
      <c r="K6545" s="136"/>
      <c r="O6545" s="136"/>
      <c r="T6545" s="136"/>
      <c r="W6545" s="136"/>
      <c r="Z6545" s="136"/>
      <c r="AC6545" s="136"/>
    </row>
    <row r="6546" spans="2:29">
      <c r="B6546" s="136"/>
      <c r="E6546" s="136"/>
      <c r="H6546" s="136"/>
      <c r="K6546" s="136"/>
      <c r="O6546" s="136"/>
      <c r="T6546" s="136"/>
      <c r="W6546" s="136"/>
      <c r="Z6546" s="136"/>
      <c r="AC6546" s="136"/>
    </row>
    <row r="6547" spans="2:29">
      <c r="B6547" s="136"/>
      <c r="E6547" s="136"/>
      <c r="H6547" s="136"/>
      <c r="K6547" s="136"/>
      <c r="O6547" s="136"/>
      <c r="T6547" s="136"/>
      <c r="W6547" s="136"/>
      <c r="Z6547" s="136"/>
      <c r="AC6547" s="136"/>
    </row>
    <row r="6548" spans="2:29">
      <c r="B6548" s="136"/>
      <c r="E6548" s="136"/>
      <c r="H6548" s="136"/>
      <c r="K6548" s="136"/>
      <c r="O6548" s="136"/>
      <c r="T6548" s="136"/>
      <c r="W6548" s="136"/>
      <c r="Z6548" s="136"/>
      <c r="AC6548" s="136"/>
    </row>
    <row r="6549" spans="2:29">
      <c r="B6549" s="136"/>
      <c r="E6549" s="136"/>
      <c r="H6549" s="136"/>
      <c r="K6549" s="136"/>
      <c r="O6549" s="136"/>
      <c r="T6549" s="136"/>
      <c r="W6549" s="136"/>
      <c r="Z6549" s="136"/>
      <c r="AC6549" s="136"/>
    </row>
    <row r="6550" spans="2:29">
      <c r="B6550" s="136"/>
      <c r="E6550" s="136"/>
      <c r="H6550" s="136"/>
      <c r="K6550" s="136"/>
      <c r="O6550" s="136"/>
      <c r="T6550" s="136"/>
      <c r="W6550" s="136"/>
      <c r="Z6550" s="136"/>
      <c r="AC6550" s="136"/>
    </row>
    <row r="6551" spans="2:29">
      <c r="B6551" s="136"/>
      <c r="E6551" s="136"/>
      <c r="H6551" s="136"/>
      <c r="K6551" s="136"/>
      <c r="O6551" s="136"/>
      <c r="T6551" s="136"/>
      <c r="W6551" s="136"/>
      <c r="Z6551" s="136"/>
      <c r="AC6551" s="136"/>
    </row>
    <row r="6552" spans="2:29">
      <c r="B6552" s="136"/>
      <c r="E6552" s="136"/>
      <c r="H6552" s="136"/>
      <c r="K6552" s="136"/>
      <c r="O6552" s="136"/>
      <c r="T6552" s="136"/>
      <c r="W6552" s="136"/>
      <c r="Z6552" s="136"/>
      <c r="AC6552" s="136"/>
    </row>
    <row r="6553" spans="2:29">
      <c r="B6553" s="136"/>
      <c r="E6553" s="136"/>
      <c r="H6553" s="136"/>
      <c r="K6553" s="136"/>
      <c r="O6553" s="136"/>
      <c r="T6553" s="136"/>
      <c r="W6553" s="136"/>
      <c r="Z6553" s="136"/>
      <c r="AC6553" s="136"/>
    </row>
    <row r="6554" spans="2:29">
      <c r="B6554" s="136"/>
      <c r="E6554" s="136"/>
      <c r="H6554" s="136"/>
      <c r="K6554" s="136"/>
      <c r="O6554" s="136"/>
      <c r="T6554" s="136"/>
      <c r="W6554" s="136"/>
      <c r="Z6554" s="136"/>
      <c r="AC6554" s="136"/>
    </row>
    <row r="6555" spans="2:29">
      <c r="B6555" s="136"/>
      <c r="E6555" s="136"/>
      <c r="H6555" s="136"/>
      <c r="K6555" s="136"/>
      <c r="O6555" s="136"/>
      <c r="T6555" s="136"/>
      <c r="W6555" s="136"/>
      <c r="Z6555" s="136"/>
      <c r="AC6555" s="136"/>
    </row>
    <row r="6556" spans="2:29">
      <c r="B6556" s="136"/>
      <c r="E6556" s="136"/>
      <c r="H6556" s="136"/>
      <c r="K6556" s="136"/>
      <c r="O6556" s="136"/>
      <c r="T6556" s="136"/>
      <c r="W6556" s="136"/>
      <c r="Z6556" s="136"/>
      <c r="AC6556" s="136"/>
    </row>
    <row r="6557" spans="2:29">
      <c r="B6557" s="136"/>
      <c r="E6557" s="136"/>
      <c r="H6557" s="136"/>
      <c r="K6557" s="136"/>
      <c r="O6557" s="136"/>
      <c r="T6557" s="136"/>
      <c r="W6557" s="136"/>
      <c r="Z6557" s="136"/>
      <c r="AC6557" s="136"/>
    </row>
    <row r="6558" spans="2:29">
      <c r="B6558" s="136"/>
      <c r="E6558" s="136"/>
      <c r="H6558" s="136"/>
      <c r="K6558" s="136"/>
      <c r="O6558" s="136"/>
      <c r="T6558" s="136"/>
      <c r="W6558" s="136"/>
      <c r="Z6558" s="136"/>
      <c r="AC6558" s="136"/>
    </row>
    <row r="6559" spans="2:29">
      <c r="B6559" s="136"/>
      <c r="E6559" s="136"/>
      <c r="H6559" s="136"/>
      <c r="K6559" s="136"/>
      <c r="O6559" s="136"/>
      <c r="T6559" s="136"/>
      <c r="W6559" s="136"/>
      <c r="Z6559" s="136"/>
      <c r="AC6559" s="136"/>
    </row>
    <row r="6560" spans="2:29">
      <c r="B6560" s="136"/>
      <c r="E6560" s="136"/>
      <c r="H6560" s="136"/>
      <c r="K6560" s="136"/>
      <c r="O6560" s="136"/>
      <c r="T6560" s="136"/>
      <c r="W6560" s="136"/>
      <c r="Z6560" s="136"/>
      <c r="AC6560" s="136"/>
    </row>
    <row r="6561" spans="2:29">
      <c r="B6561" s="136"/>
      <c r="E6561" s="136"/>
      <c r="H6561" s="136"/>
      <c r="K6561" s="136"/>
      <c r="O6561" s="136"/>
      <c r="T6561" s="136"/>
      <c r="W6561" s="136"/>
      <c r="Z6561" s="136"/>
      <c r="AC6561" s="136"/>
    </row>
    <row r="6562" spans="2:29">
      <c r="B6562" s="136"/>
      <c r="E6562" s="136"/>
      <c r="H6562" s="136"/>
      <c r="K6562" s="136"/>
      <c r="O6562" s="136"/>
      <c r="T6562" s="136"/>
      <c r="W6562" s="136"/>
      <c r="Z6562" s="136"/>
      <c r="AC6562" s="136"/>
    </row>
    <row r="6563" spans="2:29">
      <c r="B6563" s="136"/>
      <c r="E6563" s="136"/>
      <c r="H6563" s="136"/>
      <c r="K6563" s="136"/>
      <c r="O6563" s="136"/>
      <c r="T6563" s="136"/>
      <c r="W6563" s="136"/>
      <c r="Z6563" s="136"/>
      <c r="AC6563" s="136"/>
    </row>
    <row r="6564" spans="2:29">
      <c r="B6564" s="136"/>
      <c r="E6564" s="136"/>
      <c r="H6564" s="136"/>
      <c r="K6564" s="136"/>
      <c r="O6564" s="136"/>
      <c r="T6564" s="136"/>
      <c r="W6564" s="136"/>
      <c r="Z6564" s="136"/>
      <c r="AC6564" s="136"/>
    </row>
    <row r="6565" spans="2:29">
      <c r="B6565" s="136"/>
      <c r="E6565" s="136"/>
      <c r="H6565" s="136"/>
      <c r="K6565" s="136"/>
      <c r="O6565" s="136"/>
      <c r="T6565" s="136"/>
      <c r="W6565" s="136"/>
      <c r="Z6565" s="136"/>
      <c r="AC6565" s="136"/>
    </row>
    <row r="6566" spans="2:29">
      <c r="B6566" s="136"/>
      <c r="E6566" s="136"/>
      <c r="H6566" s="136"/>
      <c r="K6566" s="136"/>
      <c r="O6566" s="136"/>
      <c r="T6566" s="136"/>
      <c r="W6566" s="136"/>
      <c r="Z6566" s="136"/>
      <c r="AC6566" s="136"/>
    </row>
    <row r="6567" spans="2:29">
      <c r="B6567" s="136"/>
      <c r="E6567" s="136"/>
      <c r="H6567" s="136"/>
      <c r="K6567" s="136"/>
      <c r="O6567" s="136"/>
      <c r="T6567" s="136"/>
      <c r="W6567" s="136"/>
      <c r="Z6567" s="136"/>
      <c r="AC6567" s="136"/>
    </row>
    <row r="6568" spans="2:29">
      <c r="B6568" s="136"/>
      <c r="E6568" s="136"/>
      <c r="H6568" s="136"/>
      <c r="K6568" s="136"/>
      <c r="O6568" s="136"/>
      <c r="T6568" s="136"/>
      <c r="W6568" s="136"/>
      <c r="Z6568" s="136"/>
      <c r="AC6568" s="136"/>
    </row>
    <row r="6569" spans="2:29">
      <c r="B6569" s="136"/>
      <c r="E6569" s="136"/>
      <c r="H6569" s="136"/>
      <c r="K6569" s="136"/>
      <c r="O6569" s="136"/>
      <c r="T6569" s="136"/>
      <c r="W6569" s="136"/>
      <c r="Z6569" s="136"/>
      <c r="AC6569" s="136"/>
    </row>
    <row r="6570" spans="2:29">
      <c r="B6570" s="136"/>
      <c r="E6570" s="136"/>
      <c r="H6570" s="136"/>
      <c r="K6570" s="136"/>
      <c r="O6570" s="136"/>
      <c r="T6570" s="136"/>
      <c r="W6570" s="136"/>
      <c r="Z6570" s="136"/>
      <c r="AC6570" s="136"/>
    </row>
    <row r="6571" spans="2:29">
      <c r="B6571" s="136"/>
      <c r="E6571" s="136"/>
      <c r="H6571" s="136"/>
      <c r="K6571" s="136"/>
      <c r="O6571" s="136"/>
      <c r="T6571" s="136"/>
      <c r="W6571" s="136"/>
      <c r="Z6571" s="136"/>
      <c r="AC6571" s="136"/>
    </row>
    <row r="6572" spans="2:29">
      <c r="B6572" s="136"/>
      <c r="E6572" s="136"/>
      <c r="H6572" s="136"/>
      <c r="K6572" s="136"/>
      <c r="O6572" s="136"/>
      <c r="T6572" s="136"/>
      <c r="W6572" s="136"/>
      <c r="Z6572" s="136"/>
      <c r="AC6572" s="136"/>
    </row>
    <row r="6573" spans="2:29">
      <c r="B6573" s="136"/>
      <c r="E6573" s="136"/>
      <c r="H6573" s="136"/>
      <c r="K6573" s="136"/>
      <c r="O6573" s="136"/>
      <c r="T6573" s="136"/>
      <c r="W6573" s="136"/>
      <c r="Z6573" s="136"/>
      <c r="AC6573" s="136"/>
    </row>
    <row r="6574" spans="2:29">
      <c r="B6574" s="136"/>
      <c r="E6574" s="136"/>
      <c r="H6574" s="136"/>
      <c r="K6574" s="136"/>
      <c r="O6574" s="136"/>
      <c r="T6574" s="136"/>
      <c r="W6574" s="136"/>
      <c r="Z6574" s="136"/>
      <c r="AC6574" s="136"/>
    </row>
    <row r="6575" spans="2:29">
      <c r="B6575" s="136"/>
      <c r="E6575" s="136"/>
      <c r="H6575" s="136"/>
      <c r="K6575" s="136"/>
      <c r="O6575" s="136"/>
      <c r="T6575" s="136"/>
      <c r="W6575" s="136"/>
      <c r="Z6575" s="136"/>
      <c r="AC6575" s="136"/>
    </row>
    <row r="6576" spans="2:29">
      <c r="B6576" s="136"/>
      <c r="E6576" s="136"/>
      <c r="H6576" s="136"/>
      <c r="K6576" s="136"/>
      <c r="O6576" s="136"/>
      <c r="T6576" s="136"/>
      <c r="W6576" s="136"/>
      <c r="Z6576" s="136"/>
      <c r="AC6576" s="136"/>
    </row>
    <row r="6577" spans="2:29">
      <c r="B6577" s="136"/>
      <c r="E6577" s="136"/>
      <c r="H6577" s="136"/>
      <c r="K6577" s="136"/>
      <c r="O6577" s="136"/>
      <c r="T6577" s="136"/>
      <c r="W6577" s="136"/>
      <c r="Z6577" s="136"/>
      <c r="AC6577" s="136"/>
    </row>
    <row r="6578" spans="2:29">
      <c r="B6578" s="136"/>
      <c r="E6578" s="136"/>
      <c r="H6578" s="136"/>
      <c r="K6578" s="136"/>
      <c r="O6578" s="136"/>
      <c r="T6578" s="136"/>
      <c r="W6578" s="136"/>
      <c r="Z6578" s="136"/>
      <c r="AC6578" s="136"/>
    </row>
    <row r="6579" spans="2:29">
      <c r="B6579" s="136"/>
      <c r="E6579" s="136"/>
      <c r="H6579" s="136"/>
      <c r="K6579" s="136"/>
      <c r="O6579" s="136"/>
      <c r="T6579" s="136"/>
      <c r="W6579" s="136"/>
      <c r="Z6579" s="136"/>
      <c r="AC6579" s="136"/>
    </row>
    <row r="6580" spans="2:29">
      <c r="B6580" s="136"/>
      <c r="E6580" s="136"/>
      <c r="H6580" s="136"/>
      <c r="K6580" s="136"/>
      <c r="O6580" s="136"/>
      <c r="T6580" s="136"/>
      <c r="W6580" s="136"/>
      <c r="Z6580" s="136"/>
      <c r="AC6580" s="136"/>
    </row>
    <row r="6581" spans="2:29">
      <c r="B6581" s="136"/>
      <c r="E6581" s="136"/>
      <c r="H6581" s="136"/>
      <c r="K6581" s="136"/>
      <c r="O6581" s="136"/>
      <c r="T6581" s="136"/>
      <c r="W6581" s="136"/>
      <c r="Z6581" s="136"/>
      <c r="AC6581" s="136"/>
    </row>
    <row r="6582" spans="2:29">
      <c r="B6582" s="136"/>
      <c r="E6582" s="136"/>
      <c r="H6582" s="136"/>
      <c r="K6582" s="136"/>
      <c r="O6582" s="136"/>
      <c r="T6582" s="136"/>
      <c r="W6582" s="136"/>
      <c r="Z6582" s="136"/>
      <c r="AC6582" s="136"/>
    </row>
    <row r="6583" spans="2:29">
      <c r="B6583" s="136"/>
      <c r="E6583" s="136"/>
      <c r="H6583" s="136"/>
      <c r="K6583" s="136"/>
      <c r="O6583" s="136"/>
      <c r="T6583" s="136"/>
      <c r="W6583" s="136"/>
      <c r="Z6583" s="136"/>
      <c r="AC6583" s="136"/>
    </row>
    <row r="6584" spans="2:29">
      <c r="B6584" s="136"/>
      <c r="E6584" s="136"/>
      <c r="H6584" s="136"/>
      <c r="K6584" s="136"/>
      <c r="O6584" s="136"/>
      <c r="T6584" s="136"/>
      <c r="W6584" s="136"/>
      <c r="Z6584" s="136"/>
      <c r="AC6584" s="136"/>
    </row>
    <row r="6585" spans="2:29">
      <c r="B6585" s="136"/>
      <c r="E6585" s="136"/>
      <c r="H6585" s="136"/>
      <c r="K6585" s="136"/>
      <c r="O6585" s="136"/>
      <c r="T6585" s="136"/>
      <c r="W6585" s="136"/>
      <c r="Z6585" s="136"/>
      <c r="AC6585" s="136"/>
    </row>
    <row r="6586" spans="2:29">
      <c r="B6586" s="136"/>
      <c r="E6586" s="136"/>
      <c r="H6586" s="136"/>
      <c r="K6586" s="136"/>
      <c r="O6586" s="136"/>
      <c r="T6586" s="136"/>
      <c r="W6586" s="136"/>
      <c r="Z6586" s="136"/>
      <c r="AC6586" s="136"/>
    </row>
    <row r="6587" spans="2:29">
      <c r="B6587" s="136"/>
      <c r="E6587" s="136"/>
      <c r="H6587" s="136"/>
      <c r="K6587" s="136"/>
      <c r="O6587" s="136"/>
      <c r="T6587" s="136"/>
      <c r="W6587" s="136"/>
      <c r="Z6587" s="136"/>
      <c r="AC6587" s="136"/>
    </row>
    <row r="6588" spans="2:29">
      <c r="B6588" s="136"/>
      <c r="E6588" s="136"/>
      <c r="H6588" s="136"/>
      <c r="K6588" s="136"/>
      <c r="O6588" s="136"/>
      <c r="T6588" s="136"/>
      <c r="W6588" s="136"/>
      <c r="Z6588" s="136"/>
      <c r="AC6588" s="136"/>
    </row>
    <row r="6589" spans="2:29">
      <c r="B6589" s="136"/>
      <c r="E6589" s="136"/>
      <c r="H6589" s="136"/>
      <c r="K6589" s="136"/>
      <c r="O6589" s="136"/>
      <c r="T6589" s="136"/>
      <c r="W6589" s="136"/>
      <c r="Z6589" s="136"/>
      <c r="AC6589" s="136"/>
    </row>
    <row r="6590" spans="2:29">
      <c r="B6590" s="136"/>
      <c r="E6590" s="136"/>
      <c r="H6590" s="136"/>
      <c r="K6590" s="136"/>
      <c r="O6590" s="136"/>
      <c r="T6590" s="136"/>
      <c r="W6590" s="136"/>
      <c r="Z6590" s="136"/>
      <c r="AC6590" s="136"/>
    </row>
    <row r="6591" spans="2:29">
      <c r="B6591" s="136"/>
      <c r="E6591" s="136"/>
      <c r="H6591" s="136"/>
      <c r="K6591" s="136"/>
      <c r="O6591" s="136"/>
      <c r="T6591" s="136"/>
      <c r="W6591" s="136"/>
      <c r="Z6591" s="136"/>
      <c r="AC6591" s="136"/>
    </row>
    <row r="6592" spans="2:29">
      <c r="B6592" s="136"/>
      <c r="E6592" s="136"/>
      <c r="H6592" s="136"/>
      <c r="K6592" s="136"/>
      <c r="O6592" s="136"/>
      <c r="T6592" s="136"/>
      <c r="W6592" s="136"/>
      <c r="Z6592" s="136"/>
      <c r="AC6592" s="136"/>
    </row>
    <row r="6593" spans="2:29">
      <c r="B6593" s="136"/>
      <c r="E6593" s="136"/>
      <c r="H6593" s="136"/>
      <c r="K6593" s="136"/>
      <c r="O6593" s="136"/>
      <c r="T6593" s="136"/>
      <c r="W6593" s="136"/>
      <c r="Z6593" s="136"/>
      <c r="AC6593" s="136"/>
    </row>
    <row r="6594" spans="2:29">
      <c r="B6594" s="136"/>
      <c r="E6594" s="136"/>
      <c r="H6594" s="136"/>
      <c r="K6594" s="136"/>
      <c r="O6594" s="136"/>
      <c r="T6594" s="136"/>
      <c r="W6594" s="136"/>
      <c r="Z6594" s="136"/>
      <c r="AC6594" s="136"/>
    </row>
    <row r="6595" spans="2:29">
      <c r="B6595" s="136"/>
      <c r="E6595" s="136"/>
      <c r="H6595" s="136"/>
      <c r="K6595" s="136"/>
      <c r="O6595" s="136"/>
      <c r="T6595" s="136"/>
      <c r="W6595" s="136"/>
      <c r="Z6595" s="136"/>
      <c r="AC6595" s="136"/>
    </row>
    <row r="6596" spans="2:29">
      <c r="B6596" s="136"/>
      <c r="E6596" s="136"/>
      <c r="H6596" s="136"/>
      <c r="K6596" s="136"/>
      <c r="O6596" s="136"/>
      <c r="T6596" s="136"/>
      <c r="W6596" s="136"/>
      <c r="Z6596" s="136"/>
      <c r="AC6596" s="136"/>
    </row>
    <row r="6597" spans="2:29">
      <c r="B6597" s="136"/>
      <c r="E6597" s="136"/>
      <c r="H6597" s="136"/>
      <c r="K6597" s="136"/>
      <c r="O6597" s="136"/>
      <c r="T6597" s="136"/>
      <c r="W6597" s="136"/>
      <c r="Z6597" s="136"/>
      <c r="AC6597" s="136"/>
    </row>
    <row r="6598" spans="2:29">
      <c r="B6598" s="136"/>
      <c r="E6598" s="136"/>
      <c r="H6598" s="136"/>
      <c r="K6598" s="136"/>
      <c r="O6598" s="136"/>
      <c r="T6598" s="136"/>
      <c r="W6598" s="136"/>
      <c r="Z6598" s="136"/>
      <c r="AC6598" s="136"/>
    </row>
    <row r="6599" spans="2:29">
      <c r="B6599" s="136"/>
      <c r="E6599" s="136"/>
      <c r="H6599" s="136"/>
      <c r="K6599" s="136"/>
      <c r="O6599" s="136"/>
      <c r="T6599" s="136"/>
      <c r="W6599" s="136"/>
      <c r="Z6599" s="136"/>
      <c r="AC6599" s="136"/>
    </row>
    <row r="6600" spans="2:29">
      <c r="B6600" s="136"/>
      <c r="E6600" s="136"/>
      <c r="H6600" s="136"/>
      <c r="K6600" s="136"/>
      <c r="O6600" s="136"/>
      <c r="T6600" s="136"/>
      <c r="W6600" s="136"/>
      <c r="Z6600" s="136"/>
      <c r="AC6600" s="136"/>
    </row>
    <row r="6601" spans="2:29">
      <c r="B6601" s="136"/>
      <c r="E6601" s="136"/>
      <c r="H6601" s="136"/>
      <c r="K6601" s="136"/>
      <c r="O6601" s="136"/>
      <c r="T6601" s="136"/>
      <c r="W6601" s="136"/>
      <c r="Z6601" s="136"/>
      <c r="AC6601" s="136"/>
    </row>
    <row r="6602" spans="2:29">
      <c r="B6602" s="136"/>
      <c r="E6602" s="136"/>
      <c r="H6602" s="136"/>
      <c r="K6602" s="136"/>
      <c r="O6602" s="136"/>
      <c r="T6602" s="136"/>
      <c r="W6602" s="136"/>
      <c r="Z6602" s="136"/>
      <c r="AC6602" s="136"/>
    </row>
    <row r="6603" spans="2:29">
      <c r="B6603" s="136"/>
      <c r="E6603" s="136"/>
      <c r="H6603" s="136"/>
      <c r="K6603" s="136"/>
      <c r="O6603" s="136"/>
      <c r="T6603" s="136"/>
      <c r="W6603" s="136"/>
      <c r="Z6603" s="136"/>
      <c r="AC6603" s="136"/>
    </row>
    <row r="6604" spans="2:29">
      <c r="B6604" s="136"/>
      <c r="E6604" s="136"/>
      <c r="H6604" s="136"/>
      <c r="K6604" s="136"/>
      <c r="O6604" s="136"/>
      <c r="T6604" s="136"/>
      <c r="W6604" s="136"/>
      <c r="Z6604" s="136"/>
      <c r="AC6604" s="136"/>
    </row>
    <row r="6605" spans="2:29">
      <c r="B6605" s="136"/>
      <c r="E6605" s="136"/>
      <c r="H6605" s="136"/>
      <c r="K6605" s="136"/>
      <c r="O6605" s="136"/>
      <c r="T6605" s="136"/>
      <c r="W6605" s="136"/>
      <c r="Z6605" s="136"/>
      <c r="AC6605" s="136"/>
    </row>
    <row r="6606" spans="2:29">
      <c r="B6606" s="136"/>
      <c r="E6606" s="136"/>
      <c r="H6606" s="136"/>
      <c r="K6606" s="136"/>
      <c r="O6606" s="136"/>
      <c r="T6606" s="136"/>
      <c r="W6606" s="136"/>
      <c r="Z6606" s="136"/>
      <c r="AC6606" s="136"/>
    </row>
    <row r="6607" spans="2:29">
      <c r="B6607" s="136"/>
      <c r="E6607" s="136"/>
      <c r="H6607" s="136"/>
      <c r="K6607" s="136"/>
      <c r="O6607" s="136"/>
      <c r="T6607" s="136"/>
      <c r="W6607" s="136"/>
      <c r="Z6607" s="136"/>
      <c r="AC6607" s="136"/>
    </row>
    <row r="6608" spans="2:29">
      <c r="B6608" s="136"/>
      <c r="E6608" s="136"/>
      <c r="H6608" s="136"/>
      <c r="K6608" s="136"/>
      <c r="O6608" s="136"/>
      <c r="T6608" s="136"/>
      <c r="W6608" s="136"/>
      <c r="Z6608" s="136"/>
      <c r="AC6608" s="136"/>
    </row>
    <row r="6609" spans="2:29">
      <c r="B6609" s="136"/>
      <c r="E6609" s="136"/>
      <c r="H6609" s="136"/>
      <c r="K6609" s="136"/>
      <c r="O6609" s="136"/>
      <c r="T6609" s="136"/>
      <c r="W6609" s="136"/>
      <c r="Z6609" s="136"/>
      <c r="AC6609" s="136"/>
    </row>
    <row r="6610" spans="2:29">
      <c r="B6610" s="136"/>
      <c r="E6610" s="136"/>
      <c r="H6610" s="136"/>
      <c r="K6610" s="136"/>
      <c r="O6610" s="136"/>
      <c r="T6610" s="136"/>
      <c r="W6610" s="136"/>
      <c r="Z6610" s="136"/>
      <c r="AC6610" s="136"/>
    </row>
    <row r="6611" spans="2:29">
      <c r="B6611" s="136"/>
      <c r="E6611" s="136"/>
      <c r="H6611" s="136"/>
      <c r="K6611" s="136"/>
      <c r="O6611" s="136"/>
      <c r="T6611" s="136"/>
      <c r="W6611" s="136"/>
      <c r="Z6611" s="136"/>
      <c r="AC6611" s="136"/>
    </row>
    <row r="6612" spans="2:29">
      <c r="B6612" s="136"/>
      <c r="E6612" s="136"/>
      <c r="H6612" s="136"/>
      <c r="K6612" s="136"/>
      <c r="O6612" s="136"/>
      <c r="T6612" s="136"/>
      <c r="W6612" s="136"/>
      <c r="Z6612" s="136"/>
      <c r="AC6612" s="136"/>
    </row>
    <row r="6613" spans="2:29">
      <c r="B6613" s="136"/>
      <c r="E6613" s="136"/>
      <c r="H6613" s="136"/>
      <c r="K6613" s="136"/>
      <c r="O6613" s="136"/>
      <c r="T6613" s="136"/>
      <c r="W6613" s="136"/>
      <c r="Z6613" s="136"/>
      <c r="AC6613" s="136"/>
    </row>
    <row r="6614" spans="2:29">
      <c r="B6614" s="136"/>
      <c r="E6614" s="136"/>
      <c r="H6614" s="136"/>
      <c r="K6614" s="136"/>
      <c r="O6614" s="136"/>
      <c r="T6614" s="136"/>
      <c r="W6614" s="136"/>
      <c r="Z6614" s="136"/>
      <c r="AC6614" s="136"/>
    </row>
    <row r="6615" spans="2:29">
      <c r="B6615" s="136"/>
      <c r="E6615" s="136"/>
      <c r="H6615" s="136"/>
      <c r="K6615" s="136"/>
      <c r="O6615" s="136"/>
      <c r="T6615" s="136"/>
      <c r="W6615" s="136"/>
      <c r="Z6615" s="136"/>
      <c r="AC6615" s="136"/>
    </row>
    <row r="6616" spans="2:29">
      <c r="B6616" s="136"/>
      <c r="E6616" s="136"/>
      <c r="H6616" s="136"/>
      <c r="K6616" s="136"/>
      <c r="O6616" s="136"/>
      <c r="T6616" s="136"/>
      <c r="W6616" s="136"/>
      <c r="Z6616" s="136"/>
      <c r="AC6616" s="136"/>
    </row>
    <row r="6617" spans="2:29">
      <c r="B6617" s="136"/>
      <c r="E6617" s="136"/>
      <c r="H6617" s="136"/>
      <c r="K6617" s="136"/>
      <c r="O6617" s="136"/>
      <c r="T6617" s="136"/>
      <c r="W6617" s="136"/>
      <c r="Z6617" s="136"/>
      <c r="AC6617" s="136"/>
    </row>
    <row r="6618" spans="2:29">
      <c r="B6618" s="136"/>
      <c r="E6618" s="136"/>
      <c r="H6618" s="136"/>
      <c r="K6618" s="136"/>
      <c r="O6618" s="136"/>
      <c r="T6618" s="136"/>
      <c r="W6618" s="136"/>
      <c r="Z6618" s="136"/>
      <c r="AC6618" s="136"/>
    </row>
    <row r="6619" spans="2:29">
      <c r="B6619" s="136"/>
      <c r="E6619" s="136"/>
      <c r="H6619" s="136"/>
      <c r="K6619" s="136"/>
      <c r="O6619" s="136"/>
      <c r="T6619" s="136"/>
      <c r="W6619" s="136"/>
      <c r="Z6619" s="136"/>
      <c r="AC6619" s="136"/>
    </row>
    <row r="6620" spans="2:29">
      <c r="B6620" s="136"/>
      <c r="E6620" s="136"/>
      <c r="H6620" s="136"/>
      <c r="K6620" s="136"/>
      <c r="O6620" s="136"/>
      <c r="T6620" s="136"/>
      <c r="W6620" s="136"/>
      <c r="Z6620" s="136"/>
      <c r="AC6620" s="136"/>
    </row>
    <row r="6621" spans="2:29">
      <c r="B6621" s="136"/>
      <c r="E6621" s="136"/>
      <c r="H6621" s="136"/>
      <c r="K6621" s="136"/>
      <c r="O6621" s="136"/>
      <c r="T6621" s="136"/>
      <c r="W6621" s="136"/>
      <c r="Z6621" s="136"/>
      <c r="AC6621" s="136"/>
    </row>
    <row r="6622" spans="2:29">
      <c r="B6622" s="136"/>
      <c r="E6622" s="136"/>
      <c r="H6622" s="136"/>
      <c r="K6622" s="136"/>
      <c r="O6622" s="136"/>
      <c r="T6622" s="136"/>
      <c r="W6622" s="136"/>
      <c r="Z6622" s="136"/>
      <c r="AC6622" s="136"/>
    </row>
    <row r="6623" spans="2:29">
      <c r="B6623" s="136"/>
      <c r="E6623" s="136"/>
      <c r="H6623" s="136"/>
      <c r="K6623" s="136"/>
      <c r="O6623" s="136"/>
      <c r="T6623" s="136"/>
      <c r="W6623" s="136"/>
      <c r="Z6623" s="136"/>
      <c r="AC6623" s="136"/>
    </row>
    <row r="6624" spans="2:29">
      <c r="B6624" s="136"/>
      <c r="E6624" s="136"/>
      <c r="H6624" s="136"/>
      <c r="K6624" s="136"/>
      <c r="O6624" s="136"/>
      <c r="T6624" s="136"/>
      <c r="W6624" s="136"/>
      <c r="Z6624" s="136"/>
      <c r="AC6624" s="136"/>
    </row>
    <row r="6625" spans="2:29">
      <c r="B6625" s="136"/>
      <c r="E6625" s="136"/>
      <c r="H6625" s="136"/>
      <c r="K6625" s="136"/>
      <c r="O6625" s="136"/>
      <c r="T6625" s="136"/>
      <c r="W6625" s="136"/>
      <c r="Z6625" s="136"/>
      <c r="AC6625" s="136"/>
    </row>
    <row r="6626" spans="2:29">
      <c r="B6626" s="136"/>
      <c r="E6626" s="136"/>
      <c r="H6626" s="136"/>
      <c r="K6626" s="136"/>
      <c r="O6626" s="136"/>
      <c r="T6626" s="136"/>
      <c r="W6626" s="136"/>
      <c r="Z6626" s="136"/>
      <c r="AC6626" s="136"/>
    </row>
    <row r="6627" spans="2:29">
      <c r="B6627" s="136"/>
      <c r="E6627" s="136"/>
      <c r="H6627" s="136"/>
      <c r="K6627" s="136"/>
      <c r="O6627" s="136"/>
      <c r="T6627" s="136"/>
      <c r="W6627" s="136"/>
      <c r="Z6627" s="136"/>
      <c r="AC6627" s="136"/>
    </row>
    <row r="6628" spans="2:29">
      <c r="B6628" s="136"/>
      <c r="E6628" s="136"/>
      <c r="H6628" s="136"/>
      <c r="K6628" s="136"/>
      <c r="O6628" s="136"/>
      <c r="T6628" s="136"/>
      <c r="W6628" s="136"/>
      <c r="Z6628" s="136"/>
      <c r="AC6628" s="136"/>
    </row>
    <row r="6629" spans="2:29">
      <c r="B6629" s="136"/>
      <c r="E6629" s="136"/>
      <c r="H6629" s="136"/>
      <c r="K6629" s="136"/>
      <c r="O6629" s="136"/>
      <c r="T6629" s="136"/>
      <c r="W6629" s="136"/>
      <c r="Z6629" s="136"/>
      <c r="AC6629" s="136"/>
    </row>
    <row r="6630" spans="2:29">
      <c r="B6630" s="136"/>
      <c r="E6630" s="136"/>
      <c r="H6630" s="136"/>
      <c r="K6630" s="136"/>
      <c r="O6630" s="136"/>
      <c r="T6630" s="136"/>
      <c r="W6630" s="136"/>
      <c r="Z6630" s="136"/>
      <c r="AC6630" s="136"/>
    </row>
    <row r="6631" spans="2:29">
      <c r="B6631" s="136"/>
      <c r="E6631" s="136"/>
      <c r="H6631" s="136"/>
      <c r="K6631" s="136"/>
      <c r="O6631" s="136"/>
      <c r="T6631" s="136"/>
      <c r="W6631" s="136"/>
      <c r="Z6631" s="136"/>
      <c r="AC6631" s="136"/>
    </row>
    <row r="6632" spans="2:29">
      <c r="B6632" s="136"/>
      <c r="E6632" s="136"/>
      <c r="H6632" s="136"/>
      <c r="K6632" s="136"/>
      <c r="O6632" s="136"/>
      <c r="T6632" s="136"/>
      <c r="W6632" s="136"/>
      <c r="Z6632" s="136"/>
      <c r="AC6632" s="136"/>
    </row>
    <row r="6633" spans="2:29">
      <c r="B6633" s="136"/>
      <c r="E6633" s="136"/>
      <c r="H6633" s="136"/>
      <c r="K6633" s="136"/>
      <c r="O6633" s="136"/>
      <c r="T6633" s="136"/>
      <c r="W6633" s="136"/>
      <c r="Z6633" s="136"/>
      <c r="AC6633" s="136"/>
    </row>
    <row r="6634" spans="2:29">
      <c r="B6634" s="136"/>
      <c r="E6634" s="136"/>
      <c r="H6634" s="136"/>
      <c r="K6634" s="136"/>
      <c r="O6634" s="136"/>
      <c r="T6634" s="136"/>
      <c r="W6634" s="136"/>
      <c r="Z6634" s="136"/>
      <c r="AC6634" s="136"/>
    </row>
    <row r="6635" spans="2:29">
      <c r="B6635" s="136"/>
      <c r="E6635" s="136"/>
      <c r="H6635" s="136"/>
      <c r="K6635" s="136"/>
      <c r="O6635" s="136"/>
      <c r="T6635" s="136"/>
      <c r="W6635" s="136"/>
      <c r="Z6635" s="136"/>
      <c r="AC6635" s="136"/>
    </row>
    <row r="6636" spans="2:29">
      <c r="B6636" s="136"/>
      <c r="E6636" s="136"/>
      <c r="H6636" s="136"/>
      <c r="K6636" s="136"/>
      <c r="O6636" s="136"/>
      <c r="T6636" s="136"/>
      <c r="W6636" s="136"/>
      <c r="Z6636" s="136"/>
      <c r="AC6636" s="136"/>
    </row>
    <row r="6637" spans="2:29">
      <c r="B6637" s="136"/>
      <c r="E6637" s="136"/>
      <c r="H6637" s="136"/>
      <c r="K6637" s="136"/>
      <c r="O6637" s="136"/>
      <c r="T6637" s="136"/>
      <c r="W6637" s="136"/>
      <c r="Z6637" s="136"/>
      <c r="AC6637" s="136"/>
    </row>
    <row r="6638" spans="2:29">
      <c r="B6638" s="136"/>
      <c r="E6638" s="136"/>
      <c r="H6638" s="136"/>
      <c r="K6638" s="136"/>
      <c r="O6638" s="136"/>
      <c r="T6638" s="136"/>
      <c r="W6638" s="136"/>
      <c r="Z6638" s="136"/>
      <c r="AC6638" s="136"/>
    </row>
    <row r="6639" spans="2:29">
      <c r="B6639" s="136"/>
      <c r="E6639" s="136"/>
      <c r="H6639" s="136"/>
      <c r="K6639" s="136"/>
      <c r="O6639" s="136"/>
      <c r="T6639" s="136"/>
      <c r="W6639" s="136"/>
      <c r="Z6639" s="136"/>
      <c r="AC6639" s="136"/>
    </row>
    <row r="6640" spans="2:29">
      <c r="B6640" s="136"/>
      <c r="E6640" s="136"/>
      <c r="H6640" s="136"/>
      <c r="K6640" s="136"/>
      <c r="O6640" s="136"/>
      <c r="T6640" s="136"/>
      <c r="W6640" s="136"/>
      <c r="Z6640" s="136"/>
      <c r="AC6640" s="136"/>
    </row>
    <row r="6641" spans="2:29">
      <c r="B6641" s="136"/>
      <c r="E6641" s="136"/>
      <c r="H6641" s="136"/>
      <c r="K6641" s="136"/>
      <c r="O6641" s="136"/>
      <c r="T6641" s="136"/>
      <c r="W6641" s="136"/>
      <c r="Z6641" s="136"/>
      <c r="AC6641" s="136"/>
    </row>
    <row r="6642" spans="2:29">
      <c r="B6642" s="136"/>
      <c r="E6642" s="136"/>
      <c r="H6642" s="136"/>
      <c r="K6642" s="136"/>
      <c r="O6642" s="136"/>
      <c r="T6642" s="136"/>
      <c r="W6642" s="136"/>
      <c r="Z6642" s="136"/>
      <c r="AC6642" s="136"/>
    </row>
    <row r="6643" spans="2:29">
      <c r="B6643" s="136"/>
      <c r="E6643" s="136"/>
      <c r="H6643" s="136"/>
      <c r="K6643" s="136"/>
      <c r="O6643" s="136"/>
      <c r="T6643" s="136"/>
      <c r="W6643" s="136"/>
      <c r="Z6643" s="136"/>
      <c r="AC6643" s="136"/>
    </row>
    <row r="6644" spans="2:29">
      <c r="B6644" s="136"/>
      <c r="E6644" s="136"/>
      <c r="H6644" s="136"/>
      <c r="K6644" s="136"/>
      <c r="O6644" s="136"/>
      <c r="T6644" s="136"/>
      <c r="W6644" s="136"/>
      <c r="Z6644" s="136"/>
      <c r="AC6644" s="136"/>
    </row>
    <row r="6645" spans="2:29">
      <c r="B6645" s="136"/>
      <c r="E6645" s="136"/>
      <c r="H6645" s="136"/>
      <c r="K6645" s="136"/>
      <c r="O6645" s="136"/>
      <c r="T6645" s="136"/>
      <c r="W6645" s="136"/>
      <c r="Z6645" s="136"/>
      <c r="AC6645" s="136"/>
    </row>
    <row r="6646" spans="2:29">
      <c r="B6646" s="136"/>
      <c r="E6646" s="136"/>
      <c r="H6646" s="136"/>
      <c r="K6646" s="136"/>
      <c r="O6646" s="136"/>
      <c r="T6646" s="136"/>
      <c r="W6646" s="136"/>
      <c r="Z6646" s="136"/>
      <c r="AC6646" s="136"/>
    </row>
    <row r="6647" spans="2:29">
      <c r="B6647" s="136"/>
      <c r="E6647" s="136"/>
      <c r="H6647" s="136"/>
      <c r="K6647" s="136"/>
      <c r="O6647" s="136"/>
      <c r="T6647" s="136"/>
      <c r="W6647" s="136"/>
      <c r="Z6647" s="136"/>
      <c r="AC6647" s="136"/>
    </row>
    <row r="6648" spans="2:29">
      <c r="B6648" s="136"/>
      <c r="E6648" s="136"/>
      <c r="H6648" s="136"/>
      <c r="K6648" s="136"/>
      <c r="O6648" s="136"/>
      <c r="T6648" s="136"/>
      <c r="W6648" s="136"/>
      <c r="Z6648" s="136"/>
      <c r="AC6648" s="136"/>
    </row>
    <row r="6649" spans="2:29">
      <c r="B6649" s="136"/>
      <c r="E6649" s="136"/>
      <c r="H6649" s="136"/>
      <c r="K6649" s="136"/>
      <c r="O6649" s="136"/>
      <c r="T6649" s="136"/>
      <c r="W6649" s="136"/>
      <c r="Z6649" s="136"/>
      <c r="AC6649" s="136"/>
    </row>
    <row r="6650" spans="2:29">
      <c r="B6650" s="136"/>
      <c r="E6650" s="136"/>
      <c r="H6650" s="136"/>
      <c r="K6650" s="136"/>
      <c r="O6650" s="136"/>
      <c r="T6650" s="136"/>
      <c r="W6650" s="136"/>
      <c r="Z6650" s="136"/>
      <c r="AC6650" s="136"/>
    </row>
    <row r="6651" spans="2:29">
      <c r="B6651" s="136"/>
      <c r="E6651" s="136"/>
      <c r="H6651" s="136"/>
      <c r="K6651" s="136"/>
      <c r="O6651" s="136"/>
      <c r="T6651" s="136"/>
      <c r="W6651" s="136"/>
      <c r="Z6651" s="136"/>
      <c r="AC6651" s="136"/>
    </row>
    <row r="6652" spans="2:29">
      <c r="B6652" s="136"/>
      <c r="E6652" s="136"/>
      <c r="H6652" s="136"/>
      <c r="K6652" s="136"/>
      <c r="O6652" s="136"/>
      <c r="T6652" s="136"/>
      <c r="W6652" s="136"/>
      <c r="Z6652" s="136"/>
      <c r="AC6652" s="136"/>
    </row>
    <row r="6653" spans="2:29">
      <c r="B6653" s="136"/>
      <c r="E6653" s="136"/>
      <c r="H6653" s="136"/>
      <c r="K6653" s="136"/>
      <c r="O6653" s="136"/>
      <c r="T6653" s="136"/>
      <c r="W6653" s="136"/>
      <c r="Z6653" s="136"/>
      <c r="AC6653" s="136"/>
    </row>
    <row r="6654" spans="2:29">
      <c r="B6654" s="136"/>
      <c r="E6654" s="136"/>
      <c r="H6654" s="136"/>
      <c r="K6654" s="136"/>
      <c r="O6654" s="136"/>
      <c r="T6654" s="136"/>
      <c r="W6654" s="136"/>
      <c r="Z6654" s="136"/>
      <c r="AC6654" s="136"/>
    </row>
    <row r="6655" spans="2:29">
      <c r="B6655" s="136"/>
      <c r="E6655" s="136"/>
      <c r="H6655" s="136"/>
      <c r="K6655" s="136"/>
      <c r="O6655" s="136"/>
      <c r="T6655" s="136"/>
      <c r="W6655" s="136"/>
      <c r="Z6655" s="136"/>
      <c r="AC6655" s="136"/>
    </row>
    <row r="6656" spans="2:29">
      <c r="B6656" s="136"/>
      <c r="E6656" s="136"/>
      <c r="H6656" s="136"/>
      <c r="K6656" s="136"/>
      <c r="O6656" s="136"/>
      <c r="T6656" s="136"/>
      <c r="W6656" s="136"/>
      <c r="Z6656" s="136"/>
      <c r="AC6656" s="136"/>
    </row>
    <row r="6657" spans="2:29">
      <c r="B6657" s="136"/>
      <c r="E6657" s="136"/>
      <c r="H6657" s="136"/>
      <c r="K6657" s="136"/>
      <c r="O6657" s="136"/>
      <c r="T6657" s="136"/>
      <c r="W6657" s="136"/>
      <c r="Z6657" s="136"/>
      <c r="AC6657" s="136"/>
    </row>
    <row r="6658" spans="2:29">
      <c r="B6658" s="136"/>
      <c r="E6658" s="136"/>
      <c r="H6658" s="136"/>
      <c r="K6658" s="136"/>
      <c r="O6658" s="136"/>
      <c r="T6658" s="136"/>
      <c r="W6658" s="136"/>
      <c r="Z6658" s="136"/>
      <c r="AC6658" s="136"/>
    </row>
    <row r="6659" spans="2:29">
      <c r="B6659" s="136"/>
      <c r="E6659" s="136"/>
      <c r="H6659" s="136"/>
      <c r="K6659" s="136"/>
      <c r="O6659" s="136"/>
      <c r="T6659" s="136"/>
      <c r="W6659" s="136"/>
      <c r="Z6659" s="136"/>
      <c r="AC6659" s="136"/>
    </row>
    <row r="6660" spans="2:29">
      <c r="B6660" s="136"/>
      <c r="E6660" s="136"/>
      <c r="H6660" s="136"/>
      <c r="K6660" s="136"/>
      <c r="O6660" s="136"/>
      <c r="T6660" s="136"/>
      <c r="W6660" s="136"/>
      <c r="Z6660" s="136"/>
      <c r="AC6660" s="136"/>
    </row>
    <row r="6661" spans="2:29">
      <c r="B6661" s="136"/>
      <c r="E6661" s="136"/>
      <c r="H6661" s="136"/>
      <c r="K6661" s="136"/>
      <c r="O6661" s="136"/>
      <c r="T6661" s="136"/>
      <c r="W6661" s="136"/>
      <c r="Z6661" s="136"/>
      <c r="AC6661" s="136"/>
    </row>
    <row r="6662" spans="2:29">
      <c r="B6662" s="136"/>
      <c r="E6662" s="136"/>
      <c r="H6662" s="136"/>
      <c r="K6662" s="136"/>
      <c r="O6662" s="136"/>
      <c r="T6662" s="136"/>
      <c r="W6662" s="136"/>
      <c r="Z6662" s="136"/>
      <c r="AC6662" s="136"/>
    </row>
    <row r="6663" spans="2:29">
      <c r="B6663" s="136"/>
      <c r="E6663" s="136"/>
      <c r="H6663" s="136"/>
      <c r="K6663" s="136"/>
      <c r="O6663" s="136"/>
      <c r="T6663" s="136"/>
      <c r="W6663" s="136"/>
      <c r="Z6663" s="136"/>
      <c r="AC6663" s="136"/>
    </row>
    <row r="6664" spans="2:29">
      <c r="B6664" s="136"/>
      <c r="E6664" s="136"/>
      <c r="H6664" s="136"/>
      <c r="K6664" s="136"/>
      <c r="O6664" s="136"/>
      <c r="T6664" s="136"/>
      <c r="W6664" s="136"/>
      <c r="Z6664" s="136"/>
      <c r="AC6664" s="136"/>
    </row>
    <row r="6665" spans="2:29">
      <c r="B6665" s="136"/>
      <c r="E6665" s="136"/>
      <c r="H6665" s="136"/>
      <c r="K6665" s="136"/>
      <c r="O6665" s="136"/>
      <c r="T6665" s="136"/>
      <c r="W6665" s="136"/>
      <c r="Z6665" s="136"/>
      <c r="AC6665" s="136"/>
    </row>
    <row r="6666" spans="2:29">
      <c r="B6666" s="136"/>
      <c r="E6666" s="136"/>
      <c r="H6666" s="136"/>
      <c r="K6666" s="136"/>
      <c r="O6666" s="136"/>
      <c r="T6666" s="136"/>
      <c r="W6666" s="136"/>
      <c r="Z6666" s="136"/>
      <c r="AC6666" s="136"/>
    </row>
    <row r="6667" spans="2:29">
      <c r="B6667" s="136"/>
      <c r="E6667" s="136"/>
      <c r="H6667" s="136"/>
      <c r="K6667" s="136"/>
      <c r="O6667" s="136"/>
      <c r="T6667" s="136"/>
      <c r="W6667" s="136"/>
      <c r="Z6667" s="136"/>
      <c r="AC6667" s="136"/>
    </row>
    <row r="6668" spans="2:29">
      <c r="B6668" s="136"/>
      <c r="E6668" s="136"/>
      <c r="H6668" s="136"/>
      <c r="K6668" s="136"/>
      <c r="O6668" s="136"/>
      <c r="T6668" s="136"/>
      <c r="W6668" s="136"/>
      <c r="Z6668" s="136"/>
      <c r="AC6668" s="136"/>
    </row>
    <row r="6669" spans="2:29">
      <c r="B6669" s="136"/>
      <c r="E6669" s="136"/>
      <c r="H6669" s="136"/>
      <c r="K6669" s="136"/>
      <c r="O6669" s="136"/>
      <c r="T6669" s="136"/>
      <c r="W6669" s="136"/>
      <c r="Z6669" s="136"/>
      <c r="AC6669" s="136"/>
    </row>
    <row r="6670" spans="2:29">
      <c r="B6670" s="136"/>
      <c r="E6670" s="136"/>
      <c r="H6670" s="136"/>
      <c r="K6670" s="136"/>
      <c r="O6670" s="136"/>
      <c r="T6670" s="136"/>
      <c r="W6670" s="136"/>
      <c r="Z6670" s="136"/>
      <c r="AC6670" s="136"/>
    </row>
    <row r="6671" spans="2:29">
      <c r="B6671" s="136"/>
      <c r="E6671" s="136"/>
      <c r="H6671" s="136"/>
      <c r="K6671" s="136"/>
      <c r="O6671" s="136"/>
      <c r="T6671" s="136"/>
      <c r="W6671" s="136"/>
      <c r="Z6671" s="136"/>
      <c r="AC6671" s="136"/>
    </row>
    <row r="6672" spans="2:29">
      <c r="B6672" s="136"/>
      <c r="E6672" s="136"/>
      <c r="H6672" s="136"/>
      <c r="K6672" s="136"/>
      <c r="O6672" s="136"/>
      <c r="T6672" s="136"/>
      <c r="W6672" s="136"/>
      <c r="Z6672" s="136"/>
      <c r="AC6672" s="136"/>
    </row>
    <row r="6673" spans="2:29">
      <c r="B6673" s="136"/>
      <c r="E6673" s="136"/>
      <c r="H6673" s="136"/>
      <c r="K6673" s="136"/>
      <c r="O6673" s="136"/>
      <c r="T6673" s="136"/>
      <c r="W6673" s="136"/>
      <c r="Z6673" s="136"/>
      <c r="AC6673" s="136"/>
    </row>
    <row r="6674" spans="2:29">
      <c r="B6674" s="136"/>
      <c r="E6674" s="136"/>
      <c r="H6674" s="136"/>
      <c r="K6674" s="136"/>
      <c r="O6674" s="136"/>
      <c r="T6674" s="136"/>
      <c r="W6674" s="136"/>
      <c r="Z6674" s="136"/>
      <c r="AC6674" s="136"/>
    </row>
    <row r="6675" spans="2:29">
      <c r="B6675" s="136"/>
      <c r="E6675" s="136"/>
      <c r="H6675" s="136"/>
      <c r="K6675" s="136"/>
      <c r="O6675" s="136"/>
      <c r="T6675" s="136"/>
      <c r="W6675" s="136"/>
      <c r="Z6675" s="136"/>
      <c r="AC6675" s="136"/>
    </row>
    <row r="6676" spans="2:29">
      <c r="B6676" s="136"/>
      <c r="E6676" s="136"/>
      <c r="H6676" s="136"/>
      <c r="K6676" s="136"/>
      <c r="O6676" s="136"/>
      <c r="T6676" s="136"/>
      <c r="W6676" s="136"/>
      <c r="Z6676" s="136"/>
      <c r="AC6676" s="136"/>
    </row>
    <row r="6677" spans="2:29">
      <c r="B6677" s="136"/>
      <c r="E6677" s="136"/>
      <c r="H6677" s="136"/>
      <c r="K6677" s="136"/>
      <c r="O6677" s="136"/>
      <c r="T6677" s="136"/>
      <c r="W6677" s="136"/>
      <c r="Z6677" s="136"/>
      <c r="AC6677" s="136"/>
    </row>
    <row r="6678" spans="2:29">
      <c r="B6678" s="136"/>
      <c r="E6678" s="136"/>
      <c r="H6678" s="136"/>
      <c r="K6678" s="136"/>
      <c r="O6678" s="136"/>
      <c r="T6678" s="136"/>
      <c r="W6678" s="136"/>
      <c r="Z6678" s="136"/>
      <c r="AC6678" s="136"/>
    </row>
    <row r="6679" spans="2:29">
      <c r="B6679" s="136"/>
      <c r="E6679" s="136"/>
      <c r="H6679" s="136"/>
      <c r="K6679" s="136"/>
      <c r="O6679" s="136"/>
      <c r="T6679" s="136"/>
      <c r="W6679" s="136"/>
      <c r="Z6679" s="136"/>
      <c r="AC6679" s="136"/>
    </row>
    <row r="6680" spans="2:29">
      <c r="B6680" s="136"/>
      <c r="E6680" s="136"/>
      <c r="H6680" s="136"/>
      <c r="K6680" s="136"/>
      <c r="O6680" s="136"/>
      <c r="T6680" s="136"/>
      <c r="W6680" s="136"/>
      <c r="Z6680" s="136"/>
      <c r="AC6680" s="136"/>
    </row>
    <row r="6681" spans="2:29">
      <c r="B6681" s="136"/>
      <c r="E6681" s="136"/>
      <c r="H6681" s="136"/>
      <c r="K6681" s="136"/>
      <c r="O6681" s="136"/>
      <c r="T6681" s="136"/>
      <c r="W6681" s="136"/>
      <c r="Z6681" s="136"/>
      <c r="AC6681" s="136"/>
    </row>
    <row r="6682" spans="2:29">
      <c r="B6682" s="136"/>
      <c r="E6682" s="136"/>
      <c r="H6682" s="136"/>
      <c r="K6682" s="136"/>
      <c r="O6682" s="136"/>
      <c r="T6682" s="136"/>
      <c r="W6682" s="136"/>
      <c r="Z6682" s="136"/>
      <c r="AC6682" s="136"/>
    </row>
    <row r="6683" spans="2:29">
      <c r="B6683" s="136"/>
      <c r="E6683" s="136"/>
      <c r="H6683" s="136"/>
      <c r="K6683" s="136"/>
      <c r="O6683" s="136"/>
      <c r="T6683" s="136"/>
      <c r="W6683" s="136"/>
      <c r="Z6683" s="136"/>
      <c r="AC6683" s="136"/>
    </row>
    <row r="6684" spans="2:29">
      <c r="B6684" s="136"/>
      <c r="E6684" s="136"/>
      <c r="H6684" s="136"/>
      <c r="K6684" s="136"/>
      <c r="O6684" s="136"/>
      <c r="T6684" s="136"/>
      <c r="W6684" s="136"/>
      <c r="Z6684" s="136"/>
      <c r="AC6684" s="136"/>
    </row>
    <row r="6685" spans="2:29">
      <c r="B6685" s="136"/>
      <c r="E6685" s="136"/>
      <c r="H6685" s="136"/>
      <c r="K6685" s="136"/>
      <c r="O6685" s="136"/>
      <c r="T6685" s="136"/>
      <c r="W6685" s="136"/>
      <c r="Z6685" s="136"/>
      <c r="AC6685" s="136"/>
    </row>
    <row r="6686" spans="2:29">
      <c r="B6686" s="136"/>
      <c r="E6686" s="136"/>
      <c r="H6686" s="136"/>
      <c r="K6686" s="136"/>
      <c r="O6686" s="136"/>
      <c r="T6686" s="136"/>
      <c r="W6686" s="136"/>
      <c r="Z6686" s="136"/>
      <c r="AC6686" s="136"/>
    </row>
    <row r="6687" spans="2:29">
      <c r="B6687" s="136"/>
      <c r="E6687" s="136"/>
      <c r="H6687" s="136"/>
      <c r="K6687" s="136"/>
      <c r="O6687" s="136"/>
      <c r="T6687" s="136"/>
      <c r="W6687" s="136"/>
      <c r="Z6687" s="136"/>
      <c r="AC6687" s="136"/>
    </row>
    <row r="6688" spans="2:29">
      <c r="B6688" s="136"/>
      <c r="E6688" s="136"/>
      <c r="H6688" s="136"/>
      <c r="K6688" s="136"/>
      <c r="O6688" s="136"/>
      <c r="T6688" s="136"/>
      <c r="W6688" s="136"/>
      <c r="Z6688" s="136"/>
      <c r="AC6688" s="136"/>
    </row>
    <row r="6689" spans="2:29">
      <c r="B6689" s="136"/>
      <c r="E6689" s="136"/>
      <c r="H6689" s="136"/>
      <c r="K6689" s="136"/>
      <c r="O6689" s="136"/>
      <c r="T6689" s="136"/>
      <c r="W6689" s="136"/>
      <c r="Z6689" s="136"/>
      <c r="AC6689" s="136"/>
    </row>
    <row r="6690" spans="2:29">
      <c r="B6690" s="136"/>
      <c r="E6690" s="136"/>
      <c r="H6690" s="136"/>
      <c r="K6690" s="136"/>
      <c r="O6690" s="136"/>
      <c r="T6690" s="136"/>
      <c r="W6690" s="136"/>
      <c r="Z6690" s="136"/>
      <c r="AC6690" s="136"/>
    </row>
    <row r="6691" spans="2:29">
      <c r="B6691" s="136"/>
      <c r="E6691" s="136"/>
      <c r="H6691" s="136"/>
      <c r="K6691" s="136"/>
      <c r="O6691" s="136"/>
      <c r="T6691" s="136"/>
      <c r="W6691" s="136"/>
      <c r="Z6691" s="136"/>
      <c r="AC6691" s="136"/>
    </row>
    <row r="6692" spans="2:29">
      <c r="B6692" s="136"/>
      <c r="E6692" s="136"/>
      <c r="H6692" s="136"/>
      <c r="K6692" s="136"/>
      <c r="O6692" s="136"/>
      <c r="T6692" s="136"/>
      <c r="W6692" s="136"/>
      <c r="Z6692" s="136"/>
      <c r="AC6692" s="136"/>
    </row>
    <row r="6693" spans="2:29">
      <c r="B6693" s="136"/>
      <c r="E6693" s="136"/>
      <c r="H6693" s="136"/>
      <c r="K6693" s="136"/>
      <c r="O6693" s="136"/>
      <c r="T6693" s="136"/>
      <c r="W6693" s="136"/>
      <c r="Z6693" s="136"/>
      <c r="AC6693" s="136"/>
    </row>
    <row r="6694" spans="2:29">
      <c r="B6694" s="136"/>
      <c r="E6694" s="136"/>
      <c r="H6694" s="136"/>
      <c r="K6694" s="136"/>
      <c r="O6694" s="136"/>
      <c r="T6694" s="136"/>
      <c r="W6694" s="136"/>
      <c r="Z6694" s="136"/>
      <c r="AC6694" s="136"/>
    </row>
    <row r="6695" spans="2:29">
      <c r="B6695" s="136"/>
      <c r="E6695" s="136"/>
      <c r="H6695" s="136"/>
      <c r="K6695" s="136"/>
      <c r="O6695" s="136"/>
      <c r="T6695" s="136"/>
      <c r="W6695" s="136"/>
      <c r="Z6695" s="136"/>
      <c r="AC6695" s="136"/>
    </row>
    <row r="6696" spans="2:29">
      <c r="B6696" s="136"/>
      <c r="E6696" s="136"/>
      <c r="H6696" s="136"/>
      <c r="K6696" s="136"/>
      <c r="O6696" s="136"/>
      <c r="T6696" s="136"/>
      <c r="W6696" s="136"/>
      <c r="Z6696" s="136"/>
      <c r="AC6696" s="136"/>
    </row>
    <row r="6697" spans="2:29">
      <c r="B6697" s="136"/>
      <c r="E6697" s="136"/>
      <c r="H6697" s="136"/>
      <c r="K6697" s="136"/>
      <c r="O6697" s="136"/>
      <c r="T6697" s="136"/>
      <c r="W6697" s="136"/>
      <c r="Z6697" s="136"/>
      <c r="AC6697" s="136"/>
    </row>
    <row r="6698" spans="2:29">
      <c r="B6698" s="136"/>
      <c r="E6698" s="136"/>
      <c r="H6698" s="136"/>
      <c r="K6698" s="136"/>
      <c r="O6698" s="136"/>
      <c r="T6698" s="136"/>
      <c r="W6698" s="136"/>
      <c r="Z6698" s="136"/>
      <c r="AC6698" s="136"/>
    </row>
    <row r="6699" spans="2:29">
      <c r="B6699" s="136"/>
      <c r="E6699" s="136"/>
      <c r="H6699" s="136"/>
      <c r="K6699" s="136"/>
      <c r="O6699" s="136"/>
      <c r="T6699" s="136"/>
      <c r="W6699" s="136"/>
      <c r="Z6699" s="136"/>
      <c r="AC6699" s="136"/>
    </row>
    <row r="6700" spans="2:29">
      <c r="B6700" s="136"/>
      <c r="E6700" s="136"/>
      <c r="H6700" s="136"/>
      <c r="K6700" s="136"/>
      <c r="O6700" s="136"/>
      <c r="T6700" s="136"/>
      <c r="W6700" s="136"/>
      <c r="Z6700" s="136"/>
      <c r="AC6700" s="136"/>
    </row>
    <row r="6701" spans="2:29">
      <c r="B6701" s="136"/>
      <c r="E6701" s="136"/>
      <c r="H6701" s="136"/>
      <c r="K6701" s="136"/>
      <c r="O6701" s="136"/>
      <c r="T6701" s="136"/>
      <c r="W6701" s="136"/>
      <c r="Z6701" s="136"/>
      <c r="AC6701" s="136"/>
    </row>
    <row r="6702" spans="2:29">
      <c r="B6702" s="136"/>
      <c r="E6702" s="136"/>
      <c r="H6702" s="136"/>
      <c r="K6702" s="136"/>
      <c r="O6702" s="136"/>
      <c r="T6702" s="136"/>
      <c r="W6702" s="136"/>
      <c r="Z6702" s="136"/>
      <c r="AC6702" s="136"/>
    </row>
    <row r="6703" spans="2:29">
      <c r="B6703" s="136"/>
      <c r="E6703" s="136"/>
      <c r="H6703" s="136"/>
      <c r="K6703" s="136"/>
      <c r="O6703" s="136"/>
      <c r="T6703" s="136"/>
      <c r="W6703" s="136"/>
      <c r="Z6703" s="136"/>
      <c r="AC6703" s="136"/>
    </row>
    <row r="6704" spans="2:29">
      <c r="B6704" s="136"/>
      <c r="E6704" s="136"/>
      <c r="H6704" s="136"/>
      <c r="K6704" s="136"/>
      <c r="O6704" s="136"/>
      <c r="T6704" s="136"/>
      <c r="W6704" s="136"/>
      <c r="Z6704" s="136"/>
      <c r="AC6704" s="136"/>
    </row>
    <row r="6705" spans="2:29">
      <c r="B6705" s="136"/>
      <c r="E6705" s="136"/>
      <c r="H6705" s="136"/>
      <c r="K6705" s="136"/>
      <c r="O6705" s="136"/>
      <c r="T6705" s="136"/>
      <c r="W6705" s="136"/>
      <c r="Z6705" s="136"/>
      <c r="AC6705" s="136"/>
    </row>
    <row r="6706" spans="2:29">
      <c r="B6706" s="136"/>
      <c r="E6706" s="136"/>
      <c r="H6706" s="136"/>
      <c r="K6706" s="136"/>
      <c r="O6706" s="136"/>
      <c r="T6706" s="136"/>
      <c r="W6706" s="136"/>
      <c r="Z6706" s="136"/>
      <c r="AC6706" s="136"/>
    </row>
    <row r="6707" spans="2:29">
      <c r="B6707" s="136"/>
      <c r="E6707" s="136"/>
      <c r="H6707" s="136"/>
      <c r="K6707" s="136"/>
      <c r="O6707" s="136"/>
      <c r="T6707" s="136"/>
      <c r="W6707" s="136"/>
      <c r="Z6707" s="136"/>
      <c r="AC6707" s="136"/>
    </row>
    <row r="6708" spans="2:29">
      <c r="B6708" s="136"/>
      <c r="E6708" s="136"/>
      <c r="H6708" s="136"/>
      <c r="K6708" s="136"/>
      <c r="O6708" s="136"/>
      <c r="T6708" s="136"/>
      <c r="W6708" s="136"/>
      <c r="Z6708" s="136"/>
      <c r="AC6708" s="136"/>
    </row>
    <row r="6709" spans="2:29">
      <c r="B6709" s="136"/>
      <c r="E6709" s="136"/>
      <c r="H6709" s="136"/>
      <c r="K6709" s="136"/>
      <c r="O6709" s="136"/>
      <c r="T6709" s="136"/>
      <c r="W6709" s="136"/>
      <c r="Z6709" s="136"/>
      <c r="AC6709" s="136"/>
    </row>
    <row r="6710" spans="2:29">
      <c r="B6710" s="136"/>
      <c r="E6710" s="136"/>
      <c r="H6710" s="136"/>
      <c r="K6710" s="136"/>
      <c r="O6710" s="136"/>
      <c r="T6710" s="136"/>
      <c r="W6710" s="136"/>
      <c r="Z6710" s="136"/>
      <c r="AC6710" s="136"/>
    </row>
    <row r="6711" spans="2:29">
      <c r="B6711" s="136"/>
      <c r="E6711" s="136"/>
      <c r="H6711" s="136"/>
      <c r="K6711" s="136"/>
      <c r="O6711" s="136"/>
      <c r="T6711" s="136"/>
      <c r="W6711" s="136"/>
      <c r="Z6711" s="136"/>
      <c r="AC6711" s="136"/>
    </row>
    <row r="6712" spans="2:29">
      <c r="B6712" s="136"/>
      <c r="E6712" s="136"/>
      <c r="H6712" s="136"/>
      <c r="K6712" s="136"/>
      <c r="O6712" s="136"/>
      <c r="T6712" s="136"/>
      <c r="W6712" s="136"/>
      <c r="Z6712" s="136"/>
      <c r="AC6712" s="136"/>
    </row>
    <row r="6713" spans="2:29">
      <c r="B6713" s="136"/>
      <c r="E6713" s="136"/>
      <c r="H6713" s="136"/>
      <c r="K6713" s="136"/>
      <c r="O6713" s="136"/>
      <c r="T6713" s="136"/>
      <c r="W6713" s="136"/>
      <c r="Z6713" s="136"/>
      <c r="AC6713" s="136"/>
    </row>
    <row r="6714" spans="2:29">
      <c r="B6714" s="136"/>
      <c r="E6714" s="136"/>
      <c r="H6714" s="136"/>
      <c r="K6714" s="136"/>
      <c r="O6714" s="136"/>
      <c r="T6714" s="136"/>
      <c r="W6714" s="136"/>
      <c r="Z6714" s="136"/>
      <c r="AC6714" s="136"/>
    </row>
    <row r="6715" spans="2:29">
      <c r="B6715" s="136"/>
      <c r="E6715" s="136"/>
      <c r="H6715" s="136"/>
      <c r="K6715" s="136"/>
      <c r="O6715" s="136"/>
      <c r="T6715" s="136"/>
      <c r="W6715" s="136"/>
      <c r="Z6715" s="136"/>
      <c r="AC6715" s="136"/>
    </row>
    <row r="6716" spans="2:29">
      <c r="B6716" s="136"/>
      <c r="E6716" s="136"/>
      <c r="H6716" s="136"/>
      <c r="K6716" s="136"/>
      <c r="O6716" s="136"/>
      <c r="T6716" s="136"/>
      <c r="W6716" s="136"/>
      <c r="Z6716" s="136"/>
      <c r="AC6716" s="136"/>
    </row>
    <row r="6717" spans="2:29">
      <c r="B6717" s="136"/>
      <c r="E6717" s="136"/>
      <c r="H6717" s="136"/>
      <c r="K6717" s="136"/>
      <c r="O6717" s="136"/>
      <c r="T6717" s="136"/>
      <c r="W6717" s="136"/>
      <c r="Z6717" s="136"/>
      <c r="AC6717" s="136"/>
    </row>
    <row r="6718" spans="2:29">
      <c r="B6718" s="136"/>
      <c r="E6718" s="136"/>
      <c r="H6718" s="136"/>
      <c r="K6718" s="136"/>
      <c r="O6718" s="136"/>
      <c r="T6718" s="136"/>
      <c r="W6718" s="136"/>
      <c r="Z6718" s="136"/>
      <c r="AC6718" s="136"/>
    </row>
    <row r="6719" spans="2:29">
      <c r="B6719" s="136"/>
      <c r="E6719" s="136"/>
      <c r="H6719" s="136"/>
      <c r="K6719" s="136"/>
      <c r="O6719" s="136"/>
      <c r="T6719" s="136"/>
      <c r="W6719" s="136"/>
      <c r="Z6719" s="136"/>
      <c r="AC6719" s="136"/>
    </row>
    <row r="6720" spans="2:29">
      <c r="B6720" s="136"/>
      <c r="E6720" s="136"/>
      <c r="H6720" s="136"/>
      <c r="K6720" s="136"/>
      <c r="O6720" s="136"/>
      <c r="T6720" s="136"/>
      <c r="W6720" s="136"/>
      <c r="Z6720" s="136"/>
      <c r="AC6720" s="136"/>
    </row>
    <row r="6721" spans="2:29">
      <c r="B6721" s="136"/>
      <c r="E6721" s="136"/>
      <c r="H6721" s="136"/>
      <c r="K6721" s="136"/>
      <c r="O6721" s="136"/>
      <c r="T6721" s="136"/>
      <c r="W6721" s="136"/>
      <c r="Z6721" s="136"/>
      <c r="AC6721" s="136"/>
    </row>
    <row r="6722" spans="2:29">
      <c r="B6722" s="136"/>
      <c r="E6722" s="136"/>
      <c r="H6722" s="136"/>
      <c r="K6722" s="136"/>
      <c r="O6722" s="136"/>
      <c r="T6722" s="136"/>
      <c r="W6722" s="136"/>
      <c r="Z6722" s="136"/>
      <c r="AC6722" s="136"/>
    </row>
    <row r="6723" spans="2:29">
      <c r="B6723" s="136"/>
      <c r="E6723" s="136"/>
      <c r="H6723" s="136"/>
      <c r="K6723" s="136"/>
      <c r="O6723" s="136"/>
      <c r="T6723" s="136"/>
      <c r="W6723" s="136"/>
      <c r="Z6723" s="136"/>
      <c r="AC6723" s="136"/>
    </row>
    <row r="6724" spans="2:29">
      <c r="B6724" s="136"/>
      <c r="E6724" s="136"/>
      <c r="H6724" s="136"/>
      <c r="K6724" s="136"/>
      <c r="O6724" s="136"/>
      <c r="T6724" s="136"/>
      <c r="W6724" s="136"/>
      <c r="Z6724" s="136"/>
      <c r="AC6724" s="136"/>
    </row>
    <row r="6725" spans="2:29">
      <c r="B6725" s="136"/>
      <c r="E6725" s="136"/>
      <c r="H6725" s="136"/>
      <c r="K6725" s="136"/>
      <c r="O6725" s="136"/>
      <c r="T6725" s="136"/>
      <c r="W6725" s="136"/>
      <c r="Z6725" s="136"/>
      <c r="AC6725" s="136"/>
    </row>
    <row r="6726" spans="2:29">
      <c r="B6726" s="136"/>
      <c r="E6726" s="136"/>
      <c r="H6726" s="136"/>
      <c r="K6726" s="136"/>
      <c r="O6726" s="136"/>
      <c r="T6726" s="136"/>
      <c r="W6726" s="136"/>
      <c r="Z6726" s="136"/>
      <c r="AC6726" s="136"/>
    </row>
    <row r="6727" spans="2:29">
      <c r="B6727" s="136"/>
      <c r="E6727" s="136"/>
      <c r="H6727" s="136"/>
      <c r="K6727" s="136"/>
      <c r="O6727" s="136"/>
      <c r="T6727" s="136"/>
      <c r="W6727" s="136"/>
      <c r="Z6727" s="136"/>
      <c r="AC6727" s="136"/>
    </row>
    <row r="6728" spans="2:29">
      <c r="B6728" s="136"/>
      <c r="E6728" s="136"/>
      <c r="H6728" s="136"/>
      <c r="K6728" s="136"/>
      <c r="O6728" s="136"/>
      <c r="T6728" s="136"/>
      <c r="W6728" s="136"/>
      <c r="Z6728" s="136"/>
      <c r="AC6728" s="136"/>
    </row>
    <row r="6729" spans="2:29">
      <c r="B6729" s="136"/>
      <c r="E6729" s="136"/>
      <c r="H6729" s="136"/>
      <c r="K6729" s="136"/>
      <c r="O6729" s="136"/>
      <c r="T6729" s="136"/>
      <c r="W6729" s="136"/>
      <c r="Z6729" s="136"/>
      <c r="AC6729" s="136"/>
    </row>
    <row r="6730" spans="2:29">
      <c r="B6730" s="136"/>
      <c r="E6730" s="136"/>
      <c r="H6730" s="136"/>
      <c r="K6730" s="136"/>
      <c r="O6730" s="136"/>
      <c r="T6730" s="136"/>
      <c r="W6730" s="136"/>
      <c r="Z6730" s="136"/>
      <c r="AC6730" s="136"/>
    </row>
    <row r="6731" spans="2:29">
      <c r="B6731" s="136"/>
      <c r="E6731" s="136"/>
      <c r="H6731" s="136"/>
      <c r="K6731" s="136"/>
      <c r="O6731" s="136"/>
      <c r="T6731" s="136"/>
      <c r="W6731" s="136"/>
      <c r="Z6731" s="136"/>
      <c r="AC6731" s="136"/>
    </row>
    <row r="6732" spans="2:29">
      <c r="B6732" s="136"/>
      <c r="E6732" s="136"/>
      <c r="H6732" s="136"/>
      <c r="K6732" s="136"/>
      <c r="O6732" s="136"/>
      <c r="T6732" s="136"/>
      <c r="W6732" s="136"/>
      <c r="Z6732" s="136"/>
      <c r="AC6732" s="136"/>
    </row>
    <row r="6733" spans="2:29">
      <c r="B6733" s="136"/>
      <c r="E6733" s="136"/>
      <c r="H6733" s="136"/>
      <c r="K6733" s="136"/>
      <c r="O6733" s="136"/>
      <c r="T6733" s="136"/>
      <c r="W6733" s="136"/>
      <c r="Z6733" s="136"/>
      <c r="AC6733" s="136"/>
    </row>
    <row r="6734" spans="2:29">
      <c r="B6734" s="136"/>
      <c r="E6734" s="136"/>
      <c r="H6734" s="136"/>
      <c r="K6734" s="136"/>
      <c r="O6734" s="136"/>
      <c r="T6734" s="136"/>
      <c r="W6734" s="136"/>
      <c r="Z6734" s="136"/>
      <c r="AC6734" s="136"/>
    </row>
    <row r="6735" spans="2:29">
      <c r="B6735" s="136"/>
      <c r="E6735" s="136"/>
      <c r="H6735" s="136"/>
      <c r="K6735" s="136"/>
      <c r="O6735" s="136"/>
      <c r="T6735" s="136"/>
      <c r="W6735" s="136"/>
      <c r="Z6735" s="136"/>
      <c r="AC6735" s="136"/>
    </row>
    <row r="6736" spans="2:29">
      <c r="B6736" s="136"/>
      <c r="E6736" s="136"/>
      <c r="H6736" s="136"/>
      <c r="K6736" s="136"/>
      <c r="O6736" s="136"/>
      <c r="T6736" s="136"/>
      <c r="W6736" s="136"/>
      <c r="Z6736" s="136"/>
      <c r="AC6736" s="136"/>
    </row>
    <row r="6737" spans="2:29">
      <c r="B6737" s="136"/>
      <c r="E6737" s="136"/>
      <c r="H6737" s="136"/>
      <c r="K6737" s="136"/>
      <c r="O6737" s="136"/>
      <c r="T6737" s="136"/>
      <c r="W6737" s="136"/>
      <c r="Z6737" s="136"/>
      <c r="AC6737" s="136"/>
    </row>
    <row r="6738" spans="2:29">
      <c r="B6738" s="136"/>
      <c r="E6738" s="136"/>
      <c r="H6738" s="136"/>
      <c r="K6738" s="136"/>
      <c r="O6738" s="136"/>
      <c r="T6738" s="136"/>
      <c r="W6738" s="136"/>
      <c r="Z6738" s="136"/>
      <c r="AC6738" s="136"/>
    </row>
    <row r="6739" spans="2:29">
      <c r="B6739" s="136"/>
      <c r="E6739" s="136"/>
      <c r="H6739" s="136"/>
      <c r="K6739" s="136"/>
      <c r="O6739" s="136"/>
      <c r="T6739" s="136"/>
      <c r="W6739" s="136"/>
      <c r="Z6739" s="136"/>
      <c r="AC6739" s="136"/>
    </row>
    <row r="6740" spans="2:29">
      <c r="B6740" s="136"/>
      <c r="E6740" s="136"/>
      <c r="H6740" s="136"/>
      <c r="K6740" s="136"/>
      <c r="O6740" s="136"/>
      <c r="T6740" s="136"/>
      <c r="W6740" s="136"/>
      <c r="Z6740" s="136"/>
      <c r="AC6740" s="136"/>
    </row>
    <row r="6741" spans="2:29">
      <c r="B6741" s="136"/>
      <c r="E6741" s="136"/>
      <c r="H6741" s="136"/>
      <c r="K6741" s="136"/>
      <c r="O6741" s="136"/>
      <c r="T6741" s="136"/>
      <c r="W6741" s="136"/>
      <c r="Z6741" s="136"/>
      <c r="AC6741" s="136"/>
    </row>
    <row r="6742" spans="2:29">
      <c r="B6742" s="136"/>
      <c r="E6742" s="136"/>
      <c r="H6742" s="136"/>
      <c r="K6742" s="136"/>
      <c r="O6742" s="136"/>
      <c r="T6742" s="136"/>
      <c r="W6742" s="136"/>
      <c r="Z6742" s="136"/>
      <c r="AC6742" s="136"/>
    </row>
    <row r="6743" spans="2:29">
      <c r="B6743" s="136"/>
      <c r="E6743" s="136"/>
      <c r="H6743" s="136"/>
      <c r="K6743" s="136"/>
      <c r="O6743" s="136"/>
      <c r="T6743" s="136"/>
      <c r="W6743" s="136"/>
      <c r="Z6743" s="136"/>
      <c r="AC6743" s="136"/>
    </row>
    <row r="6744" spans="2:29">
      <c r="B6744" s="136"/>
      <c r="E6744" s="136"/>
      <c r="H6744" s="136"/>
      <c r="K6744" s="136"/>
      <c r="O6744" s="136"/>
      <c r="T6744" s="136"/>
      <c r="W6744" s="136"/>
      <c r="Z6744" s="136"/>
      <c r="AC6744" s="136"/>
    </row>
    <row r="6745" spans="2:29">
      <c r="B6745" s="136"/>
      <c r="E6745" s="136"/>
      <c r="H6745" s="136"/>
      <c r="K6745" s="136"/>
      <c r="O6745" s="136"/>
      <c r="T6745" s="136"/>
      <c r="W6745" s="136"/>
      <c r="Z6745" s="136"/>
      <c r="AC6745" s="136"/>
    </row>
    <row r="6746" spans="2:29">
      <c r="B6746" s="136"/>
      <c r="E6746" s="136"/>
      <c r="H6746" s="136"/>
      <c r="K6746" s="136"/>
      <c r="O6746" s="136"/>
      <c r="T6746" s="136"/>
      <c r="W6746" s="136"/>
      <c r="Z6746" s="136"/>
      <c r="AC6746" s="136"/>
    </row>
    <row r="6747" spans="2:29">
      <c r="B6747" s="136"/>
      <c r="E6747" s="136"/>
      <c r="H6747" s="136"/>
      <c r="K6747" s="136"/>
      <c r="O6747" s="136"/>
      <c r="T6747" s="136"/>
      <c r="W6747" s="136"/>
      <c r="Z6747" s="136"/>
      <c r="AC6747" s="136"/>
    </row>
    <row r="6748" spans="2:29">
      <c r="B6748" s="136"/>
      <c r="E6748" s="136"/>
      <c r="H6748" s="136"/>
      <c r="K6748" s="136"/>
      <c r="O6748" s="136"/>
      <c r="T6748" s="136"/>
      <c r="W6748" s="136"/>
      <c r="Z6748" s="136"/>
      <c r="AC6748" s="136"/>
    </row>
    <row r="6749" spans="2:29">
      <c r="B6749" s="136"/>
      <c r="E6749" s="136"/>
      <c r="H6749" s="136"/>
      <c r="K6749" s="136"/>
      <c r="O6749" s="136"/>
      <c r="T6749" s="136"/>
      <c r="W6749" s="136"/>
      <c r="Z6749" s="136"/>
      <c r="AC6749" s="136"/>
    </row>
    <row r="6750" spans="2:29">
      <c r="B6750" s="136"/>
      <c r="E6750" s="136"/>
      <c r="H6750" s="136"/>
      <c r="K6750" s="136"/>
      <c r="O6750" s="136"/>
      <c r="T6750" s="136"/>
      <c r="W6750" s="136"/>
      <c r="Z6750" s="136"/>
      <c r="AC6750" s="136"/>
    </row>
    <row r="6751" spans="2:29">
      <c r="B6751" s="136"/>
      <c r="E6751" s="136"/>
      <c r="H6751" s="136"/>
      <c r="K6751" s="136"/>
      <c r="O6751" s="136"/>
      <c r="T6751" s="136"/>
      <c r="W6751" s="136"/>
      <c r="Z6751" s="136"/>
      <c r="AC6751" s="136"/>
    </row>
    <row r="6752" spans="2:29">
      <c r="B6752" s="136"/>
      <c r="E6752" s="136"/>
      <c r="H6752" s="136"/>
      <c r="K6752" s="136"/>
      <c r="O6752" s="136"/>
      <c r="T6752" s="136"/>
      <c r="W6752" s="136"/>
      <c r="Z6752" s="136"/>
      <c r="AC6752" s="136"/>
    </row>
    <row r="6753" spans="2:29">
      <c r="B6753" s="136"/>
      <c r="E6753" s="136"/>
      <c r="H6753" s="136"/>
      <c r="K6753" s="136"/>
      <c r="O6753" s="136"/>
      <c r="T6753" s="136"/>
      <c r="W6753" s="136"/>
      <c r="Z6753" s="136"/>
      <c r="AC6753" s="136"/>
    </row>
    <row r="6754" spans="2:29">
      <c r="B6754" s="136"/>
      <c r="E6754" s="136"/>
      <c r="H6754" s="136"/>
      <c r="K6754" s="136"/>
      <c r="O6754" s="136"/>
      <c r="T6754" s="136"/>
      <c r="W6754" s="136"/>
      <c r="Z6754" s="136"/>
      <c r="AC6754" s="136"/>
    </row>
    <row r="6755" spans="2:29">
      <c r="B6755" s="136"/>
      <c r="E6755" s="136"/>
      <c r="H6755" s="136"/>
      <c r="K6755" s="136"/>
      <c r="O6755" s="136"/>
      <c r="T6755" s="136"/>
      <c r="W6755" s="136"/>
      <c r="Z6755" s="136"/>
      <c r="AC6755" s="136"/>
    </row>
    <row r="6756" spans="2:29">
      <c r="B6756" s="136"/>
      <c r="E6756" s="136"/>
      <c r="H6756" s="136"/>
      <c r="K6756" s="136"/>
      <c r="O6756" s="136"/>
      <c r="T6756" s="136"/>
      <c r="W6756" s="136"/>
      <c r="Z6756" s="136"/>
      <c r="AC6756" s="136"/>
    </row>
    <row r="6757" spans="2:29">
      <c r="B6757" s="136"/>
      <c r="E6757" s="136"/>
      <c r="H6757" s="136"/>
      <c r="K6757" s="136"/>
      <c r="O6757" s="136"/>
      <c r="T6757" s="136"/>
      <c r="W6757" s="136"/>
      <c r="Z6757" s="136"/>
      <c r="AC6757" s="136"/>
    </row>
    <row r="6758" spans="2:29">
      <c r="B6758" s="136"/>
      <c r="E6758" s="136"/>
      <c r="H6758" s="136"/>
      <c r="K6758" s="136"/>
      <c r="O6758" s="136"/>
      <c r="T6758" s="136"/>
      <c r="W6758" s="136"/>
      <c r="Z6758" s="136"/>
      <c r="AC6758" s="136"/>
    </row>
    <row r="6759" spans="2:29">
      <c r="B6759" s="136"/>
      <c r="E6759" s="136"/>
      <c r="H6759" s="136"/>
      <c r="K6759" s="136"/>
      <c r="O6759" s="136"/>
      <c r="T6759" s="136"/>
      <c r="W6759" s="136"/>
      <c r="Z6759" s="136"/>
      <c r="AC6759" s="136"/>
    </row>
    <row r="6760" spans="2:29">
      <c r="B6760" s="136"/>
      <c r="E6760" s="136"/>
      <c r="H6760" s="136"/>
      <c r="K6760" s="136"/>
      <c r="O6760" s="136"/>
      <c r="T6760" s="136"/>
      <c r="W6760" s="136"/>
      <c r="Z6760" s="136"/>
      <c r="AC6760" s="136"/>
    </row>
    <row r="6761" spans="2:29">
      <c r="B6761" s="136"/>
      <c r="E6761" s="136"/>
      <c r="H6761" s="136"/>
      <c r="K6761" s="136"/>
      <c r="O6761" s="136"/>
      <c r="T6761" s="136"/>
      <c r="W6761" s="136"/>
      <c r="Z6761" s="136"/>
      <c r="AC6761" s="136"/>
    </row>
    <row r="6762" spans="2:29">
      <c r="B6762" s="136"/>
      <c r="E6762" s="136"/>
      <c r="H6762" s="136"/>
      <c r="K6762" s="136"/>
      <c r="O6762" s="136"/>
      <c r="T6762" s="136"/>
      <c r="W6762" s="136"/>
      <c r="Z6762" s="136"/>
      <c r="AC6762" s="136"/>
    </row>
    <row r="6763" spans="2:29">
      <c r="B6763" s="136"/>
      <c r="E6763" s="136"/>
      <c r="H6763" s="136"/>
      <c r="K6763" s="136"/>
      <c r="O6763" s="136"/>
      <c r="T6763" s="136"/>
      <c r="W6763" s="136"/>
      <c r="Z6763" s="136"/>
      <c r="AC6763" s="136"/>
    </row>
    <row r="6764" spans="2:29">
      <c r="B6764" s="136"/>
      <c r="E6764" s="136"/>
      <c r="H6764" s="136"/>
      <c r="K6764" s="136"/>
      <c r="O6764" s="136"/>
      <c r="T6764" s="136"/>
      <c r="W6764" s="136"/>
      <c r="Z6764" s="136"/>
      <c r="AC6764" s="136"/>
    </row>
    <row r="6765" spans="2:29">
      <c r="B6765" s="136"/>
      <c r="E6765" s="136"/>
      <c r="H6765" s="136"/>
      <c r="K6765" s="136"/>
      <c r="O6765" s="136"/>
      <c r="T6765" s="136"/>
      <c r="W6765" s="136"/>
      <c r="Z6765" s="136"/>
      <c r="AC6765" s="136"/>
    </row>
    <row r="6766" spans="2:29">
      <c r="B6766" s="136"/>
      <c r="E6766" s="136"/>
      <c r="H6766" s="136"/>
      <c r="K6766" s="136"/>
      <c r="O6766" s="136"/>
      <c r="T6766" s="136"/>
      <c r="W6766" s="136"/>
      <c r="Z6766" s="136"/>
      <c r="AC6766" s="136"/>
    </row>
    <row r="6767" spans="2:29">
      <c r="B6767" s="136"/>
      <c r="E6767" s="136"/>
      <c r="H6767" s="136"/>
      <c r="K6767" s="136"/>
      <c r="O6767" s="136"/>
      <c r="T6767" s="136"/>
      <c r="W6767" s="136"/>
      <c r="Z6767" s="136"/>
      <c r="AC6767" s="136"/>
    </row>
    <row r="6768" spans="2:29">
      <c r="B6768" s="136"/>
      <c r="E6768" s="136"/>
      <c r="H6768" s="136"/>
      <c r="K6768" s="136"/>
      <c r="O6768" s="136"/>
      <c r="T6768" s="136"/>
      <c r="W6768" s="136"/>
      <c r="Z6768" s="136"/>
      <c r="AC6768" s="136"/>
    </row>
    <row r="6769" spans="2:29">
      <c r="B6769" s="136"/>
      <c r="E6769" s="136"/>
      <c r="H6769" s="136"/>
      <c r="K6769" s="136"/>
      <c r="O6769" s="136"/>
      <c r="T6769" s="136"/>
      <c r="W6769" s="136"/>
      <c r="Z6769" s="136"/>
      <c r="AC6769" s="136"/>
    </row>
    <row r="6770" spans="2:29">
      <c r="B6770" s="136"/>
      <c r="E6770" s="136"/>
      <c r="H6770" s="136"/>
      <c r="K6770" s="136"/>
      <c r="O6770" s="136"/>
      <c r="T6770" s="136"/>
      <c r="W6770" s="136"/>
      <c r="Z6770" s="136"/>
      <c r="AC6770" s="136"/>
    </row>
    <row r="6771" spans="2:29">
      <c r="B6771" s="136"/>
      <c r="E6771" s="136"/>
      <c r="H6771" s="136"/>
      <c r="K6771" s="136"/>
      <c r="O6771" s="136"/>
      <c r="T6771" s="136"/>
      <c r="W6771" s="136"/>
      <c r="Z6771" s="136"/>
      <c r="AC6771" s="136"/>
    </row>
    <row r="6772" spans="2:29">
      <c r="B6772" s="136"/>
      <c r="E6772" s="136"/>
      <c r="H6772" s="136"/>
      <c r="K6772" s="136"/>
      <c r="O6772" s="136"/>
      <c r="T6772" s="136"/>
      <c r="W6772" s="136"/>
      <c r="Z6772" s="136"/>
      <c r="AC6772" s="136"/>
    </row>
    <row r="6773" spans="2:29">
      <c r="B6773" s="136"/>
      <c r="E6773" s="136"/>
      <c r="H6773" s="136"/>
      <c r="K6773" s="136"/>
      <c r="O6773" s="136"/>
      <c r="T6773" s="136"/>
      <c r="W6773" s="136"/>
      <c r="Z6773" s="136"/>
      <c r="AC6773" s="136"/>
    </row>
    <row r="6774" spans="2:29">
      <c r="B6774" s="136"/>
      <c r="E6774" s="136"/>
      <c r="H6774" s="136"/>
      <c r="K6774" s="136"/>
      <c r="O6774" s="136"/>
      <c r="T6774" s="136"/>
      <c r="W6774" s="136"/>
      <c r="Z6774" s="136"/>
      <c r="AC6774" s="136"/>
    </row>
    <row r="6775" spans="2:29">
      <c r="B6775" s="136"/>
      <c r="E6775" s="136"/>
      <c r="H6775" s="136"/>
      <c r="K6775" s="136"/>
      <c r="O6775" s="136"/>
      <c r="T6775" s="136"/>
      <c r="W6775" s="136"/>
      <c r="Z6775" s="136"/>
      <c r="AC6775" s="136"/>
    </row>
    <row r="6776" spans="2:29">
      <c r="B6776" s="136"/>
      <c r="E6776" s="136"/>
      <c r="H6776" s="136"/>
      <c r="K6776" s="136"/>
      <c r="O6776" s="136"/>
      <c r="T6776" s="136"/>
      <c r="W6776" s="136"/>
      <c r="Z6776" s="136"/>
      <c r="AC6776" s="136"/>
    </row>
    <row r="6777" spans="2:29">
      <c r="B6777" s="136"/>
      <c r="E6777" s="136"/>
      <c r="H6777" s="136"/>
      <c r="K6777" s="136"/>
      <c r="O6777" s="136"/>
      <c r="T6777" s="136"/>
      <c r="W6777" s="136"/>
      <c r="Z6777" s="136"/>
      <c r="AC6777" s="136"/>
    </row>
    <row r="6778" spans="2:29">
      <c r="B6778" s="136"/>
      <c r="E6778" s="136"/>
      <c r="H6778" s="136"/>
      <c r="K6778" s="136"/>
      <c r="O6778" s="136"/>
      <c r="T6778" s="136"/>
      <c r="W6778" s="136"/>
      <c r="Z6778" s="136"/>
      <c r="AC6778" s="136"/>
    </row>
    <row r="6779" spans="2:29">
      <c r="B6779" s="136"/>
      <c r="E6779" s="136"/>
      <c r="H6779" s="136"/>
      <c r="K6779" s="136"/>
      <c r="O6779" s="136"/>
      <c r="T6779" s="136"/>
      <c r="W6779" s="136"/>
      <c r="Z6779" s="136"/>
      <c r="AC6779" s="136"/>
    </row>
    <row r="6780" spans="2:29">
      <c r="B6780" s="136"/>
      <c r="E6780" s="136"/>
      <c r="H6780" s="136"/>
      <c r="K6780" s="136"/>
      <c r="O6780" s="136"/>
      <c r="T6780" s="136"/>
      <c r="W6780" s="136"/>
      <c r="Z6780" s="136"/>
      <c r="AC6780" s="136"/>
    </row>
    <row r="6781" spans="2:29">
      <c r="B6781" s="136"/>
      <c r="E6781" s="136"/>
      <c r="H6781" s="136"/>
      <c r="K6781" s="136"/>
      <c r="O6781" s="136"/>
      <c r="T6781" s="136"/>
      <c r="W6781" s="136"/>
      <c r="Z6781" s="136"/>
      <c r="AC6781" s="136"/>
    </row>
    <row r="6782" spans="2:29">
      <c r="B6782" s="136"/>
      <c r="E6782" s="136"/>
      <c r="H6782" s="136"/>
      <c r="K6782" s="136"/>
      <c r="O6782" s="136"/>
      <c r="T6782" s="136"/>
      <c r="W6782" s="136"/>
      <c r="Z6782" s="136"/>
      <c r="AC6782" s="136"/>
    </row>
    <row r="6783" spans="2:29">
      <c r="B6783" s="136"/>
      <c r="E6783" s="136"/>
      <c r="H6783" s="136"/>
      <c r="K6783" s="136"/>
      <c r="O6783" s="136"/>
      <c r="T6783" s="136"/>
      <c r="W6783" s="136"/>
      <c r="Z6783" s="136"/>
      <c r="AC6783" s="136"/>
    </row>
    <row r="6784" spans="2:29">
      <c r="B6784" s="136"/>
      <c r="E6784" s="136"/>
      <c r="H6784" s="136"/>
      <c r="K6784" s="136"/>
      <c r="O6784" s="136"/>
      <c r="T6784" s="136"/>
      <c r="W6784" s="136"/>
      <c r="Z6784" s="136"/>
      <c r="AC6784" s="136"/>
    </row>
    <row r="6785" spans="2:29">
      <c r="B6785" s="136"/>
      <c r="E6785" s="136"/>
      <c r="H6785" s="136"/>
      <c r="K6785" s="136"/>
      <c r="O6785" s="136"/>
      <c r="T6785" s="136"/>
      <c r="W6785" s="136"/>
      <c r="Z6785" s="136"/>
      <c r="AC6785" s="136"/>
    </row>
    <row r="6786" spans="2:29">
      <c r="B6786" s="136"/>
      <c r="E6786" s="136"/>
      <c r="H6786" s="136"/>
      <c r="K6786" s="136"/>
      <c r="O6786" s="136"/>
      <c r="T6786" s="136"/>
      <c r="W6786" s="136"/>
      <c r="Z6786" s="136"/>
      <c r="AC6786" s="136"/>
    </row>
    <row r="6787" spans="2:29">
      <c r="B6787" s="136"/>
      <c r="E6787" s="136"/>
      <c r="H6787" s="136"/>
      <c r="K6787" s="136"/>
      <c r="O6787" s="136"/>
      <c r="T6787" s="136"/>
      <c r="W6787" s="136"/>
      <c r="Z6787" s="136"/>
      <c r="AC6787" s="136"/>
    </row>
    <row r="6788" spans="2:29">
      <c r="B6788" s="136"/>
      <c r="E6788" s="136"/>
      <c r="H6788" s="136"/>
      <c r="K6788" s="136"/>
      <c r="O6788" s="136"/>
      <c r="T6788" s="136"/>
      <c r="W6788" s="136"/>
      <c r="Z6788" s="136"/>
      <c r="AC6788" s="136"/>
    </row>
    <row r="6789" spans="2:29">
      <c r="B6789" s="136"/>
      <c r="E6789" s="136"/>
      <c r="H6789" s="136"/>
      <c r="K6789" s="136"/>
      <c r="O6789" s="136"/>
      <c r="T6789" s="136"/>
      <c r="W6789" s="136"/>
      <c r="Z6789" s="136"/>
      <c r="AC6789" s="136"/>
    </row>
    <row r="6790" spans="2:29">
      <c r="B6790" s="136"/>
      <c r="E6790" s="136"/>
      <c r="H6790" s="136"/>
      <c r="K6790" s="136"/>
      <c r="O6790" s="136"/>
      <c r="T6790" s="136"/>
      <c r="W6790" s="136"/>
      <c r="Z6790" s="136"/>
      <c r="AC6790" s="136"/>
    </row>
    <row r="6791" spans="2:29">
      <c r="B6791" s="136"/>
      <c r="E6791" s="136"/>
      <c r="H6791" s="136"/>
      <c r="K6791" s="136"/>
      <c r="O6791" s="136"/>
      <c r="T6791" s="136"/>
      <c r="W6791" s="136"/>
      <c r="Z6791" s="136"/>
      <c r="AC6791" s="136"/>
    </row>
    <row r="6792" spans="2:29">
      <c r="B6792" s="136"/>
      <c r="E6792" s="136"/>
      <c r="H6792" s="136"/>
      <c r="K6792" s="136"/>
      <c r="O6792" s="136"/>
      <c r="T6792" s="136"/>
      <c r="W6792" s="136"/>
      <c r="Z6792" s="136"/>
      <c r="AC6792" s="136"/>
    </row>
    <row r="6793" spans="2:29">
      <c r="B6793" s="136"/>
      <c r="E6793" s="136"/>
      <c r="H6793" s="136"/>
      <c r="K6793" s="136"/>
      <c r="O6793" s="136"/>
      <c r="T6793" s="136"/>
      <c r="W6793" s="136"/>
      <c r="Z6793" s="136"/>
      <c r="AC6793" s="136"/>
    </row>
    <row r="6794" spans="2:29">
      <c r="B6794" s="136"/>
      <c r="E6794" s="136"/>
      <c r="H6794" s="136"/>
      <c r="K6794" s="136"/>
      <c r="O6794" s="136"/>
      <c r="T6794" s="136"/>
      <c r="W6794" s="136"/>
      <c r="Z6794" s="136"/>
      <c r="AC6794" s="136"/>
    </row>
    <row r="6795" spans="2:29">
      <c r="B6795" s="136"/>
      <c r="E6795" s="136"/>
      <c r="H6795" s="136"/>
      <c r="K6795" s="136"/>
      <c r="O6795" s="136"/>
      <c r="T6795" s="136"/>
      <c r="W6795" s="136"/>
      <c r="Z6795" s="136"/>
      <c r="AC6795" s="136"/>
    </row>
    <row r="6796" spans="2:29">
      <c r="B6796" s="136"/>
      <c r="E6796" s="136"/>
      <c r="H6796" s="136"/>
      <c r="K6796" s="136"/>
      <c r="O6796" s="136"/>
      <c r="T6796" s="136"/>
      <c r="W6796" s="136"/>
      <c r="Z6796" s="136"/>
      <c r="AC6796" s="136"/>
    </row>
    <row r="6797" spans="2:29">
      <c r="B6797" s="136"/>
      <c r="E6797" s="136"/>
      <c r="H6797" s="136"/>
      <c r="K6797" s="136"/>
      <c r="O6797" s="136"/>
      <c r="T6797" s="136"/>
      <c r="W6797" s="136"/>
      <c r="Z6797" s="136"/>
      <c r="AC6797" s="136"/>
    </row>
    <row r="6798" spans="2:29">
      <c r="B6798" s="136"/>
      <c r="E6798" s="136"/>
      <c r="H6798" s="136"/>
      <c r="K6798" s="136"/>
      <c r="O6798" s="136"/>
      <c r="T6798" s="136"/>
      <c r="W6798" s="136"/>
      <c r="Z6798" s="136"/>
      <c r="AC6798" s="136"/>
    </row>
    <row r="6799" spans="2:29">
      <c r="B6799" s="136"/>
      <c r="E6799" s="136"/>
      <c r="H6799" s="136"/>
      <c r="K6799" s="136"/>
      <c r="O6799" s="136"/>
      <c r="T6799" s="136"/>
      <c r="W6799" s="136"/>
      <c r="Z6799" s="136"/>
      <c r="AC6799" s="136"/>
    </row>
    <row r="6800" spans="2:29">
      <c r="B6800" s="136"/>
      <c r="E6800" s="136"/>
      <c r="H6800" s="136"/>
      <c r="K6800" s="136"/>
      <c r="O6800" s="136"/>
      <c r="T6800" s="136"/>
      <c r="W6800" s="136"/>
      <c r="Z6800" s="136"/>
      <c r="AC6800" s="136"/>
    </row>
    <row r="6801" spans="2:29">
      <c r="B6801" s="136"/>
      <c r="E6801" s="136"/>
      <c r="H6801" s="136"/>
      <c r="K6801" s="136"/>
      <c r="O6801" s="136"/>
      <c r="T6801" s="136"/>
      <c r="W6801" s="136"/>
      <c r="Z6801" s="136"/>
      <c r="AC6801" s="136"/>
    </row>
    <row r="6802" spans="2:29">
      <c r="B6802" s="136"/>
      <c r="E6802" s="136"/>
      <c r="H6802" s="136"/>
      <c r="K6802" s="136"/>
      <c r="O6802" s="136"/>
      <c r="T6802" s="136"/>
      <c r="W6802" s="136"/>
      <c r="Z6802" s="136"/>
      <c r="AC6802" s="136"/>
    </row>
    <row r="6803" spans="2:29">
      <c r="B6803" s="136"/>
      <c r="E6803" s="136"/>
      <c r="H6803" s="136"/>
      <c r="K6803" s="136"/>
      <c r="O6803" s="136"/>
      <c r="T6803" s="136"/>
      <c r="W6803" s="136"/>
      <c r="Z6803" s="136"/>
      <c r="AC6803" s="136"/>
    </row>
    <row r="6804" spans="2:29">
      <c r="B6804" s="136"/>
      <c r="E6804" s="136"/>
      <c r="H6804" s="136"/>
      <c r="K6804" s="136"/>
      <c r="O6804" s="136"/>
      <c r="T6804" s="136"/>
      <c r="W6804" s="136"/>
      <c r="Z6804" s="136"/>
      <c r="AC6804" s="136"/>
    </row>
    <row r="6805" spans="2:29">
      <c r="B6805" s="136"/>
      <c r="E6805" s="136"/>
      <c r="H6805" s="136"/>
      <c r="K6805" s="136"/>
      <c r="O6805" s="136"/>
      <c r="T6805" s="136"/>
      <c r="W6805" s="136"/>
      <c r="Z6805" s="136"/>
      <c r="AC6805" s="136"/>
    </row>
    <row r="6806" spans="2:29">
      <c r="B6806" s="136"/>
      <c r="E6806" s="136"/>
      <c r="H6806" s="136"/>
      <c r="K6806" s="136"/>
      <c r="O6806" s="136"/>
      <c r="T6806" s="136"/>
      <c r="W6806" s="136"/>
      <c r="Z6806" s="136"/>
      <c r="AC6806" s="136"/>
    </row>
    <row r="6807" spans="2:29">
      <c r="B6807" s="136"/>
      <c r="E6807" s="136"/>
      <c r="H6807" s="136"/>
      <c r="K6807" s="136"/>
      <c r="O6807" s="136"/>
      <c r="T6807" s="136"/>
      <c r="W6807" s="136"/>
      <c r="Z6807" s="136"/>
      <c r="AC6807" s="136"/>
    </row>
    <row r="6808" spans="2:29">
      <c r="B6808" s="136"/>
      <c r="E6808" s="136"/>
      <c r="H6808" s="136"/>
      <c r="K6808" s="136"/>
      <c r="O6808" s="136"/>
      <c r="T6808" s="136"/>
      <c r="W6808" s="136"/>
      <c r="Z6808" s="136"/>
      <c r="AC6808" s="136"/>
    </row>
    <row r="6809" spans="2:29">
      <c r="B6809" s="136"/>
      <c r="E6809" s="136"/>
      <c r="H6809" s="136"/>
      <c r="K6809" s="136"/>
      <c r="O6809" s="136"/>
      <c r="T6809" s="136"/>
      <c r="W6809" s="136"/>
      <c r="Z6809" s="136"/>
      <c r="AC6809" s="136"/>
    </row>
    <row r="6810" spans="2:29">
      <c r="B6810" s="136"/>
      <c r="E6810" s="136"/>
      <c r="H6810" s="136"/>
      <c r="K6810" s="136"/>
      <c r="O6810" s="136"/>
      <c r="T6810" s="136"/>
      <c r="W6810" s="136"/>
      <c r="Z6810" s="136"/>
      <c r="AC6810" s="136"/>
    </row>
    <row r="6811" spans="2:29">
      <c r="B6811" s="136"/>
      <c r="E6811" s="136"/>
      <c r="H6811" s="136"/>
      <c r="K6811" s="136"/>
      <c r="O6811" s="136"/>
      <c r="T6811" s="136"/>
      <c r="W6811" s="136"/>
      <c r="Z6811" s="136"/>
      <c r="AC6811" s="136"/>
    </row>
    <row r="6812" spans="2:29">
      <c r="B6812" s="136"/>
      <c r="E6812" s="136"/>
      <c r="H6812" s="136"/>
      <c r="K6812" s="136"/>
      <c r="O6812" s="136"/>
      <c r="T6812" s="136"/>
      <c r="W6812" s="136"/>
      <c r="Z6812" s="136"/>
      <c r="AC6812" s="136"/>
    </row>
    <row r="6813" spans="2:29">
      <c r="B6813" s="136"/>
      <c r="E6813" s="136"/>
      <c r="H6813" s="136"/>
      <c r="K6813" s="136"/>
      <c r="O6813" s="136"/>
      <c r="T6813" s="136"/>
      <c r="W6813" s="136"/>
      <c r="Z6813" s="136"/>
      <c r="AC6813" s="136"/>
    </row>
    <row r="6814" spans="2:29">
      <c r="B6814" s="136"/>
      <c r="E6814" s="136"/>
      <c r="H6814" s="136"/>
      <c r="K6814" s="136"/>
      <c r="O6814" s="136"/>
      <c r="T6814" s="136"/>
      <c r="W6814" s="136"/>
      <c r="Z6814" s="136"/>
      <c r="AC6814" s="136"/>
    </row>
    <row r="6815" spans="2:29">
      <c r="B6815" s="136"/>
      <c r="E6815" s="136"/>
      <c r="H6815" s="136"/>
      <c r="K6815" s="136"/>
      <c r="O6815" s="136"/>
      <c r="T6815" s="136"/>
      <c r="W6815" s="136"/>
      <c r="Z6815" s="136"/>
      <c r="AC6815" s="136"/>
    </row>
    <row r="6816" spans="2:29">
      <c r="B6816" s="136"/>
      <c r="E6816" s="136"/>
      <c r="H6816" s="136"/>
      <c r="K6816" s="136"/>
      <c r="O6816" s="136"/>
      <c r="T6816" s="136"/>
      <c r="W6816" s="136"/>
      <c r="Z6816" s="136"/>
      <c r="AC6816" s="136"/>
    </row>
    <row r="6817" spans="2:29">
      <c r="B6817" s="136"/>
      <c r="E6817" s="136"/>
      <c r="H6817" s="136"/>
      <c r="K6817" s="136"/>
      <c r="O6817" s="136"/>
      <c r="T6817" s="136"/>
      <c r="W6817" s="136"/>
      <c r="Z6817" s="136"/>
      <c r="AC6817" s="136"/>
    </row>
    <row r="6818" spans="2:29">
      <c r="B6818" s="136"/>
      <c r="E6818" s="136"/>
      <c r="H6818" s="136"/>
      <c r="K6818" s="136"/>
      <c r="O6818" s="136"/>
      <c r="T6818" s="136"/>
      <c r="W6818" s="136"/>
      <c r="Z6818" s="136"/>
      <c r="AC6818" s="136"/>
    </row>
    <row r="6819" spans="2:29">
      <c r="B6819" s="136"/>
      <c r="E6819" s="136"/>
      <c r="H6819" s="136"/>
      <c r="K6819" s="136"/>
      <c r="O6819" s="136"/>
      <c r="T6819" s="136"/>
      <c r="W6819" s="136"/>
      <c r="Z6819" s="136"/>
      <c r="AC6819" s="136"/>
    </row>
    <row r="6820" spans="2:29">
      <c r="B6820" s="136"/>
      <c r="E6820" s="136"/>
      <c r="H6820" s="136"/>
      <c r="K6820" s="136"/>
      <c r="O6820" s="136"/>
      <c r="T6820" s="136"/>
      <c r="W6820" s="136"/>
      <c r="Z6820" s="136"/>
      <c r="AC6820" s="136"/>
    </row>
    <row r="6821" spans="2:29">
      <c r="B6821" s="136"/>
      <c r="E6821" s="136"/>
      <c r="H6821" s="136"/>
      <c r="K6821" s="136"/>
      <c r="O6821" s="136"/>
      <c r="T6821" s="136"/>
      <c r="W6821" s="136"/>
      <c r="Z6821" s="136"/>
      <c r="AC6821" s="136"/>
    </row>
    <row r="6822" spans="2:29">
      <c r="B6822" s="136"/>
      <c r="E6822" s="136"/>
      <c r="H6822" s="136"/>
      <c r="K6822" s="136"/>
      <c r="O6822" s="136"/>
      <c r="T6822" s="136"/>
      <c r="W6822" s="136"/>
      <c r="Z6822" s="136"/>
      <c r="AC6822" s="136"/>
    </row>
    <row r="6823" spans="2:29">
      <c r="B6823" s="136"/>
      <c r="E6823" s="136"/>
      <c r="H6823" s="136"/>
      <c r="K6823" s="136"/>
      <c r="O6823" s="136"/>
      <c r="T6823" s="136"/>
      <c r="W6823" s="136"/>
      <c r="Z6823" s="136"/>
      <c r="AC6823" s="136"/>
    </row>
    <row r="6824" spans="2:29">
      <c r="B6824" s="136"/>
      <c r="E6824" s="136"/>
      <c r="H6824" s="136"/>
      <c r="K6824" s="136"/>
      <c r="O6824" s="136"/>
      <c r="T6824" s="136"/>
      <c r="W6824" s="136"/>
      <c r="Z6824" s="136"/>
      <c r="AC6824" s="136"/>
    </row>
    <row r="6825" spans="2:29">
      <c r="B6825" s="136"/>
      <c r="E6825" s="136"/>
      <c r="H6825" s="136"/>
      <c r="K6825" s="136"/>
      <c r="O6825" s="136"/>
      <c r="T6825" s="136"/>
      <c r="W6825" s="136"/>
      <c r="Z6825" s="136"/>
      <c r="AC6825" s="136"/>
    </row>
    <row r="6826" spans="2:29">
      <c r="B6826" s="136"/>
      <c r="E6826" s="136"/>
      <c r="H6826" s="136"/>
      <c r="K6826" s="136"/>
      <c r="O6826" s="136"/>
      <c r="T6826" s="136"/>
      <c r="W6826" s="136"/>
      <c r="Z6826" s="136"/>
      <c r="AC6826" s="136"/>
    </row>
    <row r="6827" spans="2:29">
      <c r="B6827" s="136"/>
      <c r="E6827" s="136"/>
      <c r="H6827" s="136"/>
      <c r="K6827" s="136"/>
      <c r="O6827" s="136"/>
      <c r="T6827" s="136"/>
      <c r="W6827" s="136"/>
      <c r="Z6827" s="136"/>
      <c r="AC6827" s="136"/>
    </row>
    <row r="6828" spans="2:29">
      <c r="B6828" s="136"/>
      <c r="E6828" s="136"/>
      <c r="H6828" s="136"/>
      <c r="K6828" s="136"/>
      <c r="O6828" s="136"/>
      <c r="T6828" s="136"/>
      <c r="W6828" s="136"/>
      <c r="Z6828" s="136"/>
      <c r="AC6828" s="136"/>
    </row>
    <row r="6829" spans="2:29">
      <c r="B6829" s="136"/>
      <c r="E6829" s="136"/>
      <c r="H6829" s="136"/>
      <c r="K6829" s="136"/>
      <c r="O6829" s="136"/>
      <c r="T6829" s="136"/>
      <c r="W6829" s="136"/>
      <c r="Z6829" s="136"/>
      <c r="AC6829" s="136"/>
    </row>
    <row r="6830" spans="2:29">
      <c r="B6830" s="136"/>
      <c r="E6830" s="136"/>
      <c r="H6830" s="136"/>
      <c r="K6830" s="136"/>
      <c r="O6830" s="136"/>
      <c r="T6830" s="136"/>
      <c r="W6830" s="136"/>
      <c r="Z6830" s="136"/>
      <c r="AC6830" s="136"/>
    </row>
    <row r="6831" spans="2:29">
      <c r="B6831" s="136"/>
      <c r="E6831" s="136"/>
      <c r="H6831" s="136"/>
      <c r="K6831" s="136"/>
      <c r="O6831" s="136"/>
      <c r="T6831" s="136"/>
      <c r="W6831" s="136"/>
      <c r="Z6831" s="136"/>
      <c r="AC6831" s="136"/>
    </row>
    <row r="6832" spans="2:29">
      <c r="B6832" s="136"/>
      <c r="E6832" s="136"/>
      <c r="H6832" s="136"/>
      <c r="K6832" s="136"/>
      <c r="O6832" s="136"/>
      <c r="T6832" s="136"/>
      <c r="W6832" s="136"/>
      <c r="Z6832" s="136"/>
      <c r="AC6832" s="136"/>
    </row>
    <row r="6833" spans="2:29">
      <c r="B6833" s="136"/>
      <c r="E6833" s="136"/>
      <c r="H6833" s="136"/>
      <c r="K6833" s="136"/>
      <c r="O6833" s="136"/>
      <c r="T6833" s="136"/>
      <c r="W6833" s="136"/>
      <c r="Z6833" s="136"/>
      <c r="AC6833" s="136"/>
    </row>
    <row r="6834" spans="2:29">
      <c r="B6834" s="136"/>
      <c r="E6834" s="136"/>
      <c r="H6834" s="136"/>
      <c r="K6834" s="136"/>
      <c r="O6834" s="136"/>
      <c r="T6834" s="136"/>
      <c r="W6834" s="136"/>
      <c r="Z6834" s="136"/>
      <c r="AC6834" s="136"/>
    </row>
    <row r="6835" spans="2:29">
      <c r="B6835" s="136"/>
      <c r="E6835" s="136"/>
      <c r="H6835" s="136"/>
      <c r="K6835" s="136"/>
      <c r="O6835" s="136"/>
      <c r="T6835" s="136"/>
      <c r="W6835" s="136"/>
      <c r="Z6835" s="136"/>
      <c r="AC6835" s="136"/>
    </row>
    <row r="6836" spans="2:29">
      <c r="B6836" s="136"/>
      <c r="E6836" s="136"/>
      <c r="H6836" s="136"/>
      <c r="K6836" s="136"/>
      <c r="O6836" s="136"/>
      <c r="T6836" s="136"/>
      <c r="W6836" s="136"/>
      <c r="Z6836" s="136"/>
      <c r="AC6836" s="136"/>
    </row>
    <row r="6837" spans="2:29">
      <c r="B6837" s="136"/>
      <c r="E6837" s="136"/>
      <c r="H6837" s="136"/>
      <c r="K6837" s="136"/>
      <c r="O6837" s="136"/>
      <c r="T6837" s="136"/>
      <c r="W6837" s="136"/>
      <c r="Z6837" s="136"/>
      <c r="AC6837" s="136"/>
    </row>
    <row r="6838" spans="2:29">
      <c r="B6838" s="136"/>
      <c r="E6838" s="136"/>
      <c r="H6838" s="136"/>
      <c r="K6838" s="136"/>
      <c r="O6838" s="136"/>
      <c r="T6838" s="136"/>
      <c r="W6838" s="136"/>
      <c r="Z6838" s="136"/>
      <c r="AC6838" s="136"/>
    </row>
    <row r="6839" spans="2:29">
      <c r="B6839" s="136"/>
      <c r="E6839" s="136"/>
      <c r="H6839" s="136"/>
      <c r="K6839" s="136"/>
      <c r="O6839" s="136"/>
      <c r="T6839" s="136"/>
      <c r="W6839" s="136"/>
      <c r="Z6839" s="136"/>
      <c r="AC6839" s="136"/>
    </row>
    <row r="6840" spans="2:29">
      <c r="B6840" s="136"/>
      <c r="E6840" s="136"/>
      <c r="H6840" s="136"/>
      <c r="K6840" s="136"/>
      <c r="O6840" s="136"/>
      <c r="T6840" s="136"/>
      <c r="W6840" s="136"/>
      <c r="Z6840" s="136"/>
      <c r="AC6840" s="136"/>
    </row>
    <row r="6841" spans="2:29">
      <c r="B6841" s="136"/>
      <c r="E6841" s="136"/>
      <c r="H6841" s="136"/>
      <c r="K6841" s="136"/>
      <c r="O6841" s="136"/>
      <c r="T6841" s="136"/>
      <c r="W6841" s="136"/>
      <c r="Z6841" s="136"/>
      <c r="AC6841" s="136"/>
    </row>
    <row r="6842" spans="2:29">
      <c r="B6842" s="136"/>
      <c r="E6842" s="136"/>
      <c r="H6842" s="136"/>
      <c r="K6842" s="136"/>
      <c r="O6842" s="136"/>
      <c r="T6842" s="136"/>
      <c r="W6842" s="136"/>
      <c r="Z6842" s="136"/>
      <c r="AC6842" s="136"/>
    </row>
    <row r="6843" spans="2:29">
      <c r="B6843" s="136"/>
      <c r="E6843" s="136"/>
      <c r="H6843" s="136"/>
      <c r="K6843" s="136"/>
      <c r="O6843" s="136"/>
      <c r="T6843" s="136"/>
      <c r="W6843" s="136"/>
      <c r="Z6843" s="136"/>
      <c r="AC6843" s="136"/>
    </row>
    <row r="6844" spans="2:29">
      <c r="B6844" s="136"/>
      <c r="E6844" s="136"/>
      <c r="H6844" s="136"/>
      <c r="K6844" s="136"/>
      <c r="O6844" s="136"/>
      <c r="T6844" s="136"/>
      <c r="W6844" s="136"/>
      <c r="Z6844" s="136"/>
      <c r="AC6844" s="136"/>
    </row>
    <row r="6845" spans="2:29">
      <c r="B6845" s="136"/>
      <c r="E6845" s="136"/>
      <c r="H6845" s="136"/>
      <c r="K6845" s="136"/>
      <c r="O6845" s="136"/>
      <c r="T6845" s="136"/>
      <c r="W6845" s="136"/>
      <c r="Z6845" s="136"/>
      <c r="AC6845" s="136"/>
    </row>
    <row r="6846" spans="2:29">
      <c r="B6846" s="136"/>
      <c r="E6846" s="136"/>
      <c r="H6846" s="136"/>
      <c r="K6846" s="136"/>
      <c r="O6846" s="136"/>
      <c r="T6846" s="136"/>
      <c r="W6846" s="136"/>
      <c r="Z6846" s="136"/>
      <c r="AC6846" s="136"/>
    </row>
    <row r="6847" spans="2:29">
      <c r="B6847" s="136"/>
      <c r="E6847" s="136"/>
      <c r="H6847" s="136"/>
      <c r="K6847" s="136"/>
      <c r="O6847" s="136"/>
      <c r="T6847" s="136"/>
      <c r="W6847" s="136"/>
      <c r="Z6847" s="136"/>
      <c r="AC6847" s="136"/>
    </row>
    <row r="6848" spans="2:29">
      <c r="B6848" s="136"/>
      <c r="E6848" s="136"/>
      <c r="H6848" s="136"/>
      <c r="K6848" s="136"/>
      <c r="O6848" s="136"/>
      <c r="T6848" s="136"/>
      <c r="W6848" s="136"/>
      <c r="Z6848" s="136"/>
      <c r="AC6848" s="136"/>
    </row>
    <row r="6849" spans="2:29">
      <c r="B6849" s="136"/>
      <c r="E6849" s="136"/>
      <c r="H6849" s="136"/>
      <c r="K6849" s="136"/>
      <c r="O6849" s="136"/>
      <c r="T6849" s="136"/>
      <c r="W6849" s="136"/>
      <c r="Z6849" s="136"/>
      <c r="AC6849" s="136"/>
    </row>
    <row r="6850" spans="2:29">
      <c r="B6850" s="136"/>
      <c r="E6850" s="136"/>
      <c r="H6850" s="136"/>
      <c r="K6850" s="136"/>
      <c r="O6850" s="136"/>
      <c r="T6850" s="136"/>
      <c r="W6850" s="136"/>
      <c r="Z6850" s="136"/>
      <c r="AC6850" s="136"/>
    </row>
    <row r="6851" spans="2:29">
      <c r="B6851" s="136"/>
      <c r="E6851" s="136"/>
      <c r="H6851" s="136"/>
      <c r="K6851" s="136"/>
      <c r="O6851" s="136"/>
      <c r="T6851" s="136"/>
      <c r="W6851" s="136"/>
      <c r="Z6851" s="136"/>
      <c r="AC6851" s="136"/>
    </row>
    <row r="6852" spans="2:29">
      <c r="B6852" s="136"/>
      <c r="E6852" s="136"/>
      <c r="H6852" s="136"/>
      <c r="K6852" s="136"/>
      <c r="O6852" s="136"/>
      <c r="T6852" s="136"/>
      <c r="W6852" s="136"/>
      <c r="Z6852" s="136"/>
      <c r="AC6852" s="136"/>
    </row>
    <row r="6853" spans="2:29">
      <c r="B6853" s="136"/>
      <c r="E6853" s="136"/>
      <c r="H6853" s="136"/>
      <c r="K6853" s="136"/>
      <c r="O6853" s="136"/>
      <c r="T6853" s="136"/>
      <c r="W6853" s="136"/>
      <c r="Z6853" s="136"/>
      <c r="AC6853" s="136"/>
    </row>
    <row r="6854" spans="2:29">
      <c r="B6854" s="136"/>
      <c r="E6854" s="136"/>
      <c r="H6854" s="136"/>
      <c r="K6854" s="136"/>
      <c r="O6854" s="136"/>
      <c r="T6854" s="136"/>
      <c r="W6854" s="136"/>
      <c r="Z6854" s="136"/>
      <c r="AC6854" s="136"/>
    </row>
    <row r="6855" spans="2:29">
      <c r="B6855" s="136"/>
      <c r="E6855" s="136"/>
      <c r="H6855" s="136"/>
      <c r="K6855" s="136"/>
      <c r="O6855" s="136"/>
      <c r="T6855" s="136"/>
      <c r="W6855" s="136"/>
      <c r="Z6855" s="136"/>
      <c r="AC6855" s="136"/>
    </row>
    <row r="6856" spans="2:29">
      <c r="B6856" s="136"/>
      <c r="E6856" s="136"/>
      <c r="H6856" s="136"/>
      <c r="K6856" s="136"/>
      <c r="O6856" s="136"/>
      <c r="T6856" s="136"/>
      <c r="W6856" s="136"/>
      <c r="Z6856" s="136"/>
      <c r="AC6856" s="136"/>
    </row>
    <row r="6857" spans="2:29">
      <c r="B6857" s="136"/>
      <c r="E6857" s="136"/>
      <c r="H6857" s="136"/>
      <c r="K6857" s="136"/>
      <c r="O6857" s="136"/>
      <c r="T6857" s="136"/>
      <c r="W6857" s="136"/>
      <c r="Z6857" s="136"/>
      <c r="AC6857" s="136"/>
    </row>
    <row r="6858" spans="2:29">
      <c r="B6858" s="136"/>
      <c r="E6858" s="136"/>
      <c r="H6858" s="136"/>
      <c r="K6858" s="136"/>
      <c r="O6858" s="136"/>
      <c r="T6858" s="136"/>
      <c r="W6858" s="136"/>
      <c r="Z6858" s="136"/>
      <c r="AC6858" s="136"/>
    </row>
    <row r="6859" spans="2:29">
      <c r="B6859" s="136"/>
      <c r="E6859" s="136"/>
      <c r="H6859" s="136"/>
      <c r="K6859" s="136"/>
      <c r="O6859" s="136"/>
      <c r="T6859" s="136"/>
      <c r="W6859" s="136"/>
      <c r="Z6859" s="136"/>
      <c r="AC6859" s="136"/>
    </row>
    <row r="6860" spans="2:29">
      <c r="B6860" s="136"/>
      <c r="E6860" s="136"/>
      <c r="H6860" s="136"/>
      <c r="K6860" s="136"/>
      <c r="O6860" s="136"/>
      <c r="T6860" s="136"/>
      <c r="W6860" s="136"/>
      <c r="Z6860" s="136"/>
      <c r="AC6860" s="136"/>
    </row>
    <row r="6861" spans="2:29">
      <c r="B6861" s="136"/>
      <c r="E6861" s="136"/>
      <c r="H6861" s="136"/>
      <c r="K6861" s="136"/>
      <c r="O6861" s="136"/>
      <c r="T6861" s="136"/>
      <c r="W6861" s="136"/>
      <c r="Z6861" s="136"/>
      <c r="AC6861" s="136"/>
    </row>
    <row r="6862" spans="2:29">
      <c r="B6862" s="136"/>
      <c r="E6862" s="136"/>
      <c r="H6862" s="136"/>
      <c r="K6862" s="136"/>
      <c r="O6862" s="136"/>
      <c r="T6862" s="136"/>
      <c r="W6862" s="136"/>
      <c r="Z6862" s="136"/>
      <c r="AC6862" s="136"/>
    </row>
    <row r="6863" spans="2:29">
      <c r="B6863" s="136"/>
      <c r="E6863" s="136"/>
      <c r="H6863" s="136"/>
      <c r="K6863" s="136"/>
      <c r="O6863" s="136"/>
      <c r="T6863" s="136"/>
      <c r="W6863" s="136"/>
      <c r="Z6863" s="136"/>
      <c r="AC6863" s="136"/>
    </row>
    <row r="6864" spans="2:29">
      <c r="B6864" s="136"/>
      <c r="E6864" s="136"/>
      <c r="H6864" s="136"/>
      <c r="K6864" s="136"/>
      <c r="O6864" s="136"/>
      <c r="T6864" s="136"/>
      <c r="W6864" s="136"/>
      <c r="Z6864" s="136"/>
      <c r="AC6864" s="136"/>
    </row>
    <row r="6865" spans="2:29">
      <c r="B6865" s="136"/>
      <c r="E6865" s="136"/>
      <c r="H6865" s="136"/>
      <c r="K6865" s="136"/>
      <c r="O6865" s="136"/>
      <c r="T6865" s="136"/>
      <c r="W6865" s="136"/>
      <c r="Z6865" s="136"/>
      <c r="AC6865" s="136"/>
    </row>
    <row r="6866" spans="2:29">
      <c r="B6866" s="136"/>
      <c r="E6866" s="136"/>
      <c r="H6866" s="136"/>
      <c r="K6866" s="136"/>
      <c r="O6866" s="136"/>
      <c r="T6866" s="136"/>
      <c r="W6866" s="136"/>
      <c r="Z6866" s="136"/>
      <c r="AC6866" s="136"/>
    </row>
    <row r="6867" spans="2:29">
      <c r="B6867" s="136"/>
      <c r="E6867" s="136"/>
      <c r="H6867" s="136"/>
      <c r="K6867" s="136"/>
      <c r="O6867" s="136"/>
      <c r="T6867" s="136"/>
      <c r="W6867" s="136"/>
      <c r="Z6867" s="136"/>
      <c r="AC6867" s="136"/>
    </row>
    <row r="6868" spans="2:29">
      <c r="B6868" s="136"/>
      <c r="E6868" s="136"/>
      <c r="H6868" s="136"/>
      <c r="K6868" s="136"/>
      <c r="O6868" s="136"/>
      <c r="T6868" s="136"/>
      <c r="W6868" s="136"/>
      <c r="Z6868" s="136"/>
      <c r="AC6868" s="136"/>
    </row>
    <row r="6869" spans="2:29">
      <c r="B6869" s="136"/>
      <c r="E6869" s="136"/>
      <c r="H6869" s="136"/>
      <c r="K6869" s="136"/>
      <c r="O6869" s="136"/>
      <c r="T6869" s="136"/>
      <c r="W6869" s="136"/>
      <c r="Z6869" s="136"/>
      <c r="AC6869" s="136"/>
    </row>
    <row r="6870" spans="2:29">
      <c r="B6870" s="136"/>
      <c r="E6870" s="136"/>
      <c r="H6870" s="136"/>
      <c r="K6870" s="136"/>
      <c r="O6870" s="136"/>
      <c r="T6870" s="136"/>
      <c r="W6870" s="136"/>
      <c r="Z6870" s="136"/>
      <c r="AC6870" s="136"/>
    </row>
    <row r="6871" spans="2:29">
      <c r="B6871" s="136"/>
      <c r="E6871" s="136"/>
      <c r="H6871" s="136"/>
      <c r="K6871" s="136"/>
      <c r="O6871" s="136"/>
      <c r="T6871" s="136"/>
      <c r="W6871" s="136"/>
      <c r="Z6871" s="136"/>
      <c r="AC6871" s="136"/>
    </row>
    <row r="6872" spans="2:29">
      <c r="B6872" s="136"/>
      <c r="E6872" s="136"/>
      <c r="H6872" s="136"/>
      <c r="K6872" s="136"/>
      <c r="O6872" s="136"/>
      <c r="T6872" s="136"/>
      <c r="W6872" s="136"/>
      <c r="Z6872" s="136"/>
      <c r="AC6872" s="136"/>
    </row>
    <row r="6873" spans="2:29">
      <c r="B6873" s="136"/>
      <c r="E6873" s="136"/>
      <c r="H6873" s="136"/>
      <c r="K6873" s="136"/>
      <c r="O6873" s="136"/>
      <c r="T6873" s="136"/>
      <c r="W6873" s="136"/>
      <c r="Z6873" s="136"/>
      <c r="AC6873" s="136"/>
    </row>
    <row r="6874" spans="2:29">
      <c r="B6874" s="136"/>
      <c r="E6874" s="136"/>
      <c r="H6874" s="136"/>
      <c r="K6874" s="136"/>
      <c r="O6874" s="136"/>
      <c r="T6874" s="136"/>
      <c r="W6874" s="136"/>
      <c r="Z6874" s="136"/>
      <c r="AC6874" s="136"/>
    </row>
    <row r="6875" spans="2:29">
      <c r="B6875" s="136"/>
      <c r="E6875" s="136"/>
      <c r="H6875" s="136"/>
      <c r="K6875" s="136"/>
      <c r="O6875" s="136"/>
      <c r="T6875" s="136"/>
      <c r="W6875" s="136"/>
      <c r="Z6875" s="136"/>
      <c r="AC6875" s="136"/>
    </row>
    <row r="6876" spans="2:29">
      <c r="B6876" s="136"/>
      <c r="E6876" s="136"/>
      <c r="H6876" s="136"/>
      <c r="K6876" s="136"/>
      <c r="O6876" s="136"/>
      <c r="T6876" s="136"/>
      <c r="W6876" s="136"/>
      <c r="Z6876" s="136"/>
      <c r="AC6876" s="136"/>
    </row>
    <row r="6877" spans="2:29">
      <c r="B6877" s="136"/>
      <c r="E6877" s="136"/>
      <c r="H6877" s="136"/>
      <c r="K6877" s="136"/>
      <c r="O6877" s="136"/>
      <c r="T6877" s="136"/>
      <c r="W6877" s="136"/>
      <c r="Z6877" s="136"/>
      <c r="AC6877" s="136"/>
    </row>
    <row r="6878" spans="2:29">
      <c r="B6878" s="136"/>
      <c r="E6878" s="136"/>
      <c r="H6878" s="136"/>
      <c r="K6878" s="136"/>
      <c r="O6878" s="136"/>
      <c r="T6878" s="136"/>
      <c r="W6878" s="136"/>
      <c r="Z6878" s="136"/>
      <c r="AC6878" s="136"/>
    </row>
    <row r="6879" spans="2:29">
      <c r="B6879" s="136"/>
      <c r="E6879" s="136"/>
      <c r="H6879" s="136"/>
      <c r="K6879" s="136"/>
      <c r="O6879" s="136"/>
      <c r="T6879" s="136"/>
      <c r="W6879" s="136"/>
      <c r="Z6879" s="136"/>
      <c r="AC6879" s="136"/>
    </row>
    <row r="6880" spans="2:29">
      <c r="B6880" s="136"/>
      <c r="E6880" s="136"/>
      <c r="H6880" s="136"/>
      <c r="K6880" s="136"/>
      <c r="O6880" s="136"/>
      <c r="T6880" s="136"/>
      <c r="W6880" s="136"/>
      <c r="Z6880" s="136"/>
      <c r="AC6880" s="136"/>
    </row>
    <row r="6881" spans="2:29">
      <c r="B6881" s="136"/>
      <c r="E6881" s="136"/>
      <c r="H6881" s="136"/>
      <c r="K6881" s="136"/>
      <c r="O6881" s="136"/>
      <c r="T6881" s="136"/>
      <c r="W6881" s="136"/>
      <c r="Z6881" s="136"/>
      <c r="AC6881" s="136"/>
    </row>
    <row r="6882" spans="2:29">
      <c r="B6882" s="136"/>
      <c r="E6882" s="136"/>
      <c r="H6882" s="136"/>
      <c r="K6882" s="136"/>
      <c r="O6882" s="136"/>
      <c r="T6882" s="136"/>
      <c r="W6882" s="136"/>
      <c r="Z6882" s="136"/>
      <c r="AC6882" s="136"/>
    </row>
    <row r="6883" spans="2:29">
      <c r="B6883" s="136"/>
      <c r="E6883" s="136"/>
      <c r="H6883" s="136"/>
      <c r="K6883" s="136"/>
      <c r="O6883" s="136"/>
      <c r="T6883" s="136"/>
      <c r="W6883" s="136"/>
      <c r="Z6883" s="136"/>
      <c r="AC6883" s="136"/>
    </row>
    <row r="6884" spans="2:29">
      <c r="B6884" s="136"/>
      <c r="E6884" s="136"/>
      <c r="H6884" s="136"/>
      <c r="K6884" s="136"/>
      <c r="O6884" s="136"/>
      <c r="T6884" s="136"/>
      <c r="W6884" s="136"/>
      <c r="Z6884" s="136"/>
      <c r="AC6884" s="136"/>
    </row>
    <row r="6885" spans="2:29">
      <c r="B6885" s="136"/>
      <c r="E6885" s="136"/>
      <c r="H6885" s="136"/>
      <c r="K6885" s="136"/>
      <c r="O6885" s="136"/>
      <c r="T6885" s="136"/>
      <c r="W6885" s="136"/>
      <c r="Z6885" s="136"/>
      <c r="AC6885" s="136"/>
    </row>
    <row r="6886" spans="2:29">
      <c r="B6886" s="136"/>
      <c r="E6886" s="136"/>
      <c r="H6886" s="136"/>
      <c r="K6886" s="136"/>
      <c r="O6886" s="136"/>
      <c r="T6886" s="136"/>
      <c r="W6886" s="136"/>
      <c r="Z6886" s="136"/>
      <c r="AC6886" s="136"/>
    </row>
    <row r="6887" spans="2:29">
      <c r="B6887" s="136"/>
      <c r="E6887" s="136"/>
      <c r="H6887" s="136"/>
      <c r="K6887" s="136"/>
      <c r="O6887" s="136"/>
      <c r="T6887" s="136"/>
      <c r="W6887" s="136"/>
      <c r="Z6887" s="136"/>
      <c r="AC6887" s="136"/>
    </row>
    <row r="6888" spans="2:29">
      <c r="B6888" s="136"/>
      <c r="E6888" s="136"/>
      <c r="H6888" s="136"/>
      <c r="K6888" s="136"/>
      <c r="O6888" s="136"/>
      <c r="T6888" s="136"/>
      <c r="W6888" s="136"/>
      <c r="Z6888" s="136"/>
      <c r="AC6888" s="136"/>
    </row>
    <row r="6889" spans="2:29">
      <c r="B6889" s="136"/>
      <c r="E6889" s="136"/>
      <c r="H6889" s="136"/>
      <c r="K6889" s="136"/>
      <c r="O6889" s="136"/>
      <c r="T6889" s="136"/>
      <c r="W6889" s="136"/>
      <c r="Z6889" s="136"/>
      <c r="AC6889" s="136"/>
    </row>
    <row r="6890" spans="2:29">
      <c r="B6890" s="136"/>
      <c r="E6890" s="136"/>
      <c r="H6890" s="136"/>
      <c r="K6890" s="136"/>
      <c r="O6890" s="136"/>
      <c r="T6890" s="136"/>
      <c r="W6890" s="136"/>
      <c r="Z6890" s="136"/>
      <c r="AC6890" s="136"/>
    </row>
    <row r="6891" spans="2:29">
      <c r="B6891" s="136"/>
      <c r="E6891" s="136"/>
      <c r="H6891" s="136"/>
      <c r="K6891" s="136"/>
      <c r="O6891" s="136"/>
      <c r="T6891" s="136"/>
      <c r="W6891" s="136"/>
      <c r="Z6891" s="136"/>
      <c r="AC6891" s="136"/>
    </row>
    <row r="6892" spans="2:29">
      <c r="B6892" s="136"/>
      <c r="E6892" s="136"/>
      <c r="H6892" s="136"/>
      <c r="K6892" s="136"/>
      <c r="O6892" s="136"/>
      <c r="T6892" s="136"/>
      <c r="W6892" s="136"/>
      <c r="Z6892" s="136"/>
      <c r="AC6892" s="136"/>
    </row>
    <row r="6893" spans="2:29">
      <c r="B6893" s="136"/>
      <c r="E6893" s="136"/>
      <c r="H6893" s="136"/>
      <c r="K6893" s="136"/>
      <c r="O6893" s="136"/>
      <c r="T6893" s="136"/>
      <c r="W6893" s="136"/>
      <c r="Z6893" s="136"/>
      <c r="AC6893" s="136"/>
    </row>
    <row r="6894" spans="2:29">
      <c r="B6894" s="136"/>
      <c r="E6894" s="136"/>
      <c r="H6894" s="136"/>
      <c r="K6894" s="136"/>
      <c r="O6894" s="136"/>
      <c r="T6894" s="136"/>
      <c r="W6894" s="136"/>
      <c r="Z6894" s="136"/>
      <c r="AC6894" s="136"/>
    </row>
    <row r="6895" spans="2:29">
      <c r="B6895" s="136"/>
      <c r="E6895" s="136"/>
      <c r="H6895" s="136"/>
      <c r="K6895" s="136"/>
      <c r="O6895" s="136"/>
      <c r="T6895" s="136"/>
      <c r="W6895" s="136"/>
      <c r="Z6895" s="136"/>
      <c r="AC6895" s="136"/>
    </row>
    <row r="6896" spans="2:29">
      <c r="B6896" s="136"/>
      <c r="E6896" s="136"/>
      <c r="H6896" s="136"/>
      <c r="K6896" s="136"/>
      <c r="O6896" s="136"/>
      <c r="T6896" s="136"/>
      <c r="W6896" s="136"/>
      <c r="Z6896" s="136"/>
      <c r="AC6896" s="136"/>
    </row>
    <row r="6897" spans="2:29">
      <c r="B6897" s="136"/>
      <c r="E6897" s="136"/>
      <c r="H6897" s="136"/>
      <c r="K6897" s="136"/>
      <c r="O6897" s="136"/>
      <c r="T6897" s="136"/>
      <c r="W6897" s="136"/>
      <c r="Z6897" s="136"/>
      <c r="AC6897" s="136"/>
    </row>
    <row r="6898" spans="2:29">
      <c r="B6898" s="136"/>
      <c r="E6898" s="136"/>
      <c r="H6898" s="136"/>
      <c r="K6898" s="136"/>
      <c r="O6898" s="136"/>
      <c r="T6898" s="136"/>
      <c r="W6898" s="136"/>
      <c r="Z6898" s="136"/>
      <c r="AC6898" s="136"/>
    </row>
    <row r="6899" spans="2:29">
      <c r="B6899" s="136"/>
      <c r="E6899" s="136"/>
      <c r="H6899" s="136"/>
      <c r="K6899" s="136"/>
      <c r="O6899" s="136"/>
      <c r="T6899" s="136"/>
      <c r="W6899" s="136"/>
      <c r="Z6899" s="136"/>
      <c r="AC6899" s="136"/>
    </row>
    <row r="6900" spans="2:29">
      <c r="B6900" s="136"/>
      <c r="E6900" s="136"/>
      <c r="H6900" s="136"/>
      <c r="K6900" s="136"/>
      <c r="O6900" s="136"/>
      <c r="T6900" s="136"/>
      <c r="W6900" s="136"/>
      <c r="Z6900" s="136"/>
      <c r="AC6900" s="136"/>
    </row>
    <row r="6901" spans="2:29">
      <c r="B6901" s="136"/>
      <c r="E6901" s="136"/>
      <c r="H6901" s="136"/>
      <c r="K6901" s="136"/>
      <c r="O6901" s="136"/>
      <c r="T6901" s="136"/>
      <c r="W6901" s="136"/>
      <c r="Z6901" s="136"/>
      <c r="AC6901" s="136"/>
    </row>
    <row r="6902" spans="2:29">
      <c r="B6902" s="136"/>
      <c r="E6902" s="136"/>
      <c r="H6902" s="136"/>
      <c r="K6902" s="136"/>
      <c r="O6902" s="136"/>
      <c r="T6902" s="136"/>
      <c r="W6902" s="136"/>
      <c r="Z6902" s="136"/>
      <c r="AC6902" s="136"/>
    </row>
    <row r="6903" spans="2:29">
      <c r="B6903" s="136"/>
      <c r="E6903" s="136"/>
      <c r="H6903" s="136"/>
      <c r="K6903" s="136"/>
      <c r="O6903" s="136"/>
      <c r="T6903" s="136"/>
      <c r="W6903" s="136"/>
      <c r="Z6903" s="136"/>
      <c r="AC6903" s="136"/>
    </row>
    <row r="6904" spans="2:29">
      <c r="B6904" s="136"/>
      <c r="E6904" s="136"/>
      <c r="H6904" s="136"/>
      <c r="K6904" s="136"/>
      <c r="O6904" s="136"/>
      <c r="T6904" s="136"/>
      <c r="W6904" s="136"/>
      <c r="Z6904" s="136"/>
      <c r="AC6904" s="136"/>
    </row>
    <row r="6905" spans="2:29">
      <c r="B6905" s="136"/>
      <c r="E6905" s="136"/>
      <c r="H6905" s="136"/>
      <c r="K6905" s="136"/>
      <c r="O6905" s="136"/>
      <c r="T6905" s="136"/>
      <c r="W6905" s="136"/>
      <c r="Z6905" s="136"/>
      <c r="AC6905" s="136"/>
    </row>
    <row r="6906" spans="2:29">
      <c r="B6906" s="136"/>
      <c r="E6906" s="136"/>
      <c r="H6906" s="136"/>
      <c r="K6906" s="136"/>
      <c r="O6906" s="136"/>
      <c r="T6906" s="136"/>
      <c r="W6906" s="136"/>
      <c r="Z6906" s="136"/>
      <c r="AC6906" s="136"/>
    </row>
    <row r="6907" spans="2:29">
      <c r="B6907" s="136"/>
      <c r="E6907" s="136"/>
      <c r="H6907" s="136"/>
      <c r="K6907" s="136"/>
      <c r="O6907" s="136"/>
      <c r="T6907" s="136"/>
      <c r="W6907" s="136"/>
      <c r="Z6907" s="136"/>
      <c r="AC6907" s="136"/>
    </row>
    <row r="6908" spans="2:29">
      <c r="B6908" s="136"/>
      <c r="E6908" s="136"/>
      <c r="H6908" s="136"/>
      <c r="K6908" s="136"/>
      <c r="O6908" s="136"/>
      <c r="T6908" s="136"/>
      <c r="W6908" s="136"/>
      <c r="Z6908" s="136"/>
      <c r="AC6908" s="136"/>
    </row>
    <row r="6909" spans="2:29">
      <c r="B6909" s="136"/>
      <c r="E6909" s="136"/>
      <c r="H6909" s="136"/>
      <c r="K6909" s="136"/>
      <c r="O6909" s="136"/>
      <c r="T6909" s="136"/>
      <c r="W6909" s="136"/>
      <c r="Z6909" s="136"/>
      <c r="AC6909" s="136"/>
    </row>
    <row r="6910" spans="2:29">
      <c r="B6910" s="136"/>
      <c r="E6910" s="136"/>
      <c r="H6910" s="136"/>
      <c r="K6910" s="136"/>
      <c r="O6910" s="136"/>
      <c r="T6910" s="136"/>
      <c r="W6910" s="136"/>
      <c r="Z6910" s="136"/>
      <c r="AC6910" s="136"/>
    </row>
    <row r="6911" spans="2:29">
      <c r="B6911" s="136"/>
      <c r="E6911" s="136"/>
      <c r="H6911" s="136"/>
      <c r="K6911" s="136"/>
      <c r="O6911" s="136"/>
      <c r="T6911" s="136"/>
      <c r="W6911" s="136"/>
      <c r="Z6911" s="136"/>
      <c r="AC6911" s="136"/>
    </row>
    <row r="6912" spans="2:29">
      <c r="B6912" s="136"/>
      <c r="E6912" s="136"/>
      <c r="H6912" s="136"/>
      <c r="K6912" s="136"/>
      <c r="O6912" s="136"/>
      <c r="T6912" s="136"/>
      <c r="W6912" s="136"/>
      <c r="Z6912" s="136"/>
      <c r="AC6912" s="136"/>
    </row>
    <row r="6913" spans="2:29">
      <c r="B6913" s="136"/>
      <c r="E6913" s="136"/>
      <c r="H6913" s="136"/>
      <c r="K6913" s="136"/>
      <c r="O6913" s="136"/>
      <c r="T6913" s="136"/>
      <c r="W6913" s="136"/>
      <c r="Z6913" s="136"/>
      <c r="AC6913" s="136"/>
    </row>
    <row r="6914" spans="2:29">
      <c r="B6914" s="136"/>
      <c r="E6914" s="136"/>
      <c r="H6914" s="136"/>
      <c r="K6914" s="136"/>
      <c r="O6914" s="136"/>
      <c r="T6914" s="136"/>
      <c r="W6914" s="136"/>
      <c r="Z6914" s="136"/>
      <c r="AC6914" s="136"/>
    </row>
    <row r="6915" spans="2:29">
      <c r="B6915" s="136"/>
      <c r="E6915" s="136"/>
      <c r="H6915" s="136"/>
      <c r="K6915" s="136"/>
      <c r="O6915" s="136"/>
      <c r="T6915" s="136"/>
      <c r="W6915" s="136"/>
      <c r="Z6915" s="136"/>
      <c r="AC6915" s="136"/>
    </row>
    <row r="6916" spans="2:29">
      <c r="B6916" s="136"/>
      <c r="E6916" s="136"/>
      <c r="H6916" s="136"/>
      <c r="K6916" s="136"/>
      <c r="O6916" s="136"/>
      <c r="T6916" s="136"/>
      <c r="W6916" s="136"/>
      <c r="Z6916" s="136"/>
      <c r="AC6916" s="136"/>
    </row>
    <row r="6917" spans="2:29">
      <c r="B6917" s="136"/>
      <c r="E6917" s="136"/>
      <c r="H6917" s="136"/>
      <c r="K6917" s="136"/>
      <c r="O6917" s="136"/>
      <c r="T6917" s="136"/>
      <c r="W6917" s="136"/>
      <c r="Z6917" s="136"/>
      <c r="AC6917" s="136"/>
    </row>
    <row r="6918" spans="2:29">
      <c r="B6918" s="136"/>
      <c r="E6918" s="136"/>
      <c r="H6918" s="136"/>
      <c r="K6918" s="136"/>
      <c r="O6918" s="136"/>
      <c r="T6918" s="136"/>
      <c r="W6918" s="136"/>
      <c r="Z6918" s="136"/>
      <c r="AC6918" s="136"/>
    </row>
    <row r="6919" spans="2:29">
      <c r="B6919" s="136"/>
      <c r="E6919" s="136"/>
      <c r="H6919" s="136"/>
      <c r="K6919" s="136"/>
      <c r="O6919" s="136"/>
      <c r="T6919" s="136"/>
      <c r="W6919" s="136"/>
      <c r="Z6919" s="136"/>
      <c r="AC6919" s="136"/>
    </row>
    <row r="6920" spans="2:29">
      <c r="B6920" s="136"/>
      <c r="E6920" s="136"/>
      <c r="H6920" s="136"/>
      <c r="K6920" s="136"/>
      <c r="O6920" s="136"/>
      <c r="T6920" s="136"/>
      <c r="W6920" s="136"/>
      <c r="Z6920" s="136"/>
      <c r="AC6920" s="136"/>
    </row>
    <row r="6921" spans="2:29">
      <c r="B6921" s="136"/>
      <c r="E6921" s="136"/>
      <c r="H6921" s="136"/>
      <c r="K6921" s="136"/>
      <c r="O6921" s="136"/>
      <c r="T6921" s="136"/>
      <c r="W6921" s="136"/>
      <c r="Z6921" s="136"/>
      <c r="AC6921" s="136"/>
    </row>
    <row r="6922" spans="2:29">
      <c r="B6922" s="136"/>
      <c r="E6922" s="136"/>
      <c r="H6922" s="136"/>
      <c r="K6922" s="136"/>
      <c r="O6922" s="136"/>
      <c r="T6922" s="136"/>
      <c r="W6922" s="136"/>
      <c r="Z6922" s="136"/>
      <c r="AC6922" s="136"/>
    </row>
    <row r="6923" spans="2:29">
      <c r="B6923" s="136"/>
      <c r="E6923" s="136"/>
      <c r="H6923" s="136"/>
      <c r="K6923" s="136"/>
      <c r="O6923" s="136"/>
      <c r="T6923" s="136"/>
      <c r="W6923" s="136"/>
      <c r="Z6923" s="136"/>
      <c r="AC6923" s="136"/>
    </row>
    <row r="6924" spans="2:29">
      <c r="B6924" s="136"/>
      <c r="E6924" s="136"/>
      <c r="H6924" s="136"/>
      <c r="K6924" s="136"/>
      <c r="O6924" s="136"/>
      <c r="T6924" s="136"/>
      <c r="W6924" s="136"/>
      <c r="Z6924" s="136"/>
      <c r="AC6924" s="136"/>
    </row>
    <row r="6925" spans="2:29">
      <c r="B6925" s="136"/>
      <c r="E6925" s="136"/>
      <c r="H6925" s="136"/>
      <c r="K6925" s="136"/>
      <c r="O6925" s="136"/>
      <c r="T6925" s="136"/>
      <c r="W6925" s="136"/>
      <c r="Z6925" s="136"/>
      <c r="AC6925" s="136"/>
    </row>
    <row r="6926" spans="2:29">
      <c r="B6926" s="136"/>
      <c r="E6926" s="136"/>
      <c r="H6926" s="136"/>
      <c r="K6926" s="136"/>
      <c r="O6926" s="136"/>
      <c r="T6926" s="136"/>
      <c r="W6926" s="136"/>
      <c r="Z6926" s="136"/>
      <c r="AC6926" s="136"/>
    </row>
    <row r="6927" spans="2:29">
      <c r="B6927" s="136"/>
      <c r="E6927" s="136"/>
      <c r="H6927" s="136"/>
      <c r="K6927" s="136"/>
      <c r="O6927" s="136"/>
      <c r="T6927" s="136"/>
      <c r="W6927" s="136"/>
      <c r="Z6927" s="136"/>
      <c r="AC6927" s="136"/>
    </row>
    <row r="6928" spans="2:29">
      <c r="B6928" s="136"/>
      <c r="E6928" s="136"/>
      <c r="H6928" s="136"/>
      <c r="K6928" s="136"/>
      <c r="O6928" s="136"/>
      <c r="T6928" s="136"/>
      <c r="W6928" s="136"/>
      <c r="Z6928" s="136"/>
      <c r="AC6928" s="136"/>
    </row>
    <row r="6929" spans="2:29">
      <c r="B6929" s="136"/>
      <c r="E6929" s="136"/>
      <c r="H6929" s="136"/>
      <c r="K6929" s="136"/>
      <c r="O6929" s="136"/>
      <c r="T6929" s="136"/>
      <c r="W6929" s="136"/>
      <c r="Z6929" s="136"/>
      <c r="AC6929" s="136"/>
    </row>
    <row r="6930" spans="2:29">
      <c r="B6930" s="136"/>
      <c r="E6930" s="136"/>
      <c r="H6930" s="136"/>
      <c r="K6930" s="136"/>
      <c r="O6930" s="136"/>
      <c r="T6930" s="136"/>
      <c r="W6930" s="136"/>
      <c r="Z6930" s="136"/>
      <c r="AC6930" s="136"/>
    </row>
    <row r="6931" spans="2:29">
      <c r="B6931" s="136"/>
      <c r="E6931" s="136"/>
      <c r="H6931" s="136"/>
      <c r="K6931" s="136"/>
      <c r="O6931" s="136"/>
      <c r="T6931" s="136"/>
      <c r="W6931" s="136"/>
      <c r="Z6931" s="136"/>
      <c r="AC6931" s="136"/>
    </row>
    <row r="6932" spans="2:29">
      <c r="B6932" s="136"/>
      <c r="E6932" s="136"/>
      <c r="H6932" s="136"/>
      <c r="K6932" s="136"/>
      <c r="O6932" s="136"/>
      <c r="T6932" s="136"/>
      <c r="W6932" s="136"/>
      <c r="Z6932" s="136"/>
      <c r="AC6932" s="136"/>
    </row>
    <row r="6933" spans="2:29">
      <c r="B6933" s="136"/>
      <c r="E6933" s="136"/>
      <c r="H6933" s="136"/>
      <c r="K6933" s="136"/>
      <c r="O6933" s="136"/>
      <c r="T6933" s="136"/>
      <c r="W6933" s="136"/>
      <c r="Z6933" s="136"/>
      <c r="AC6933" s="136"/>
    </row>
    <row r="6934" spans="2:29">
      <c r="B6934" s="136"/>
      <c r="E6934" s="136"/>
      <c r="H6934" s="136"/>
      <c r="K6934" s="136"/>
      <c r="O6934" s="136"/>
      <c r="T6934" s="136"/>
      <c r="W6934" s="136"/>
      <c r="Z6934" s="136"/>
      <c r="AC6934" s="136"/>
    </row>
    <row r="6935" spans="2:29">
      <c r="B6935" s="136"/>
      <c r="E6935" s="136"/>
      <c r="H6935" s="136"/>
      <c r="K6935" s="136"/>
      <c r="O6935" s="136"/>
      <c r="T6935" s="136"/>
      <c r="W6935" s="136"/>
      <c r="Z6935" s="136"/>
      <c r="AC6935" s="136"/>
    </row>
    <row r="6936" spans="2:29">
      <c r="B6936" s="136"/>
      <c r="E6936" s="136"/>
      <c r="H6936" s="136"/>
      <c r="K6936" s="136"/>
      <c r="O6936" s="136"/>
      <c r="T6936" s="136"/>
      <c r="W6936" s="136"/>
      <c r="Z6936" s="136"/>
      <c r="AC6936" s="136"/>
    </row>
    <row r="6937" spans="2:29">
      <c r="B6937" s="136"/>
      <c r="E6937" s="136"/>
      <c r="H6937" s="136"/>
      <c r="K6937" s="136"/>
      <c r="O6937" s="136"/>
      <c r="T6937" s="136"/>
      <c r="W6937" s="136"/>
      <c r="Z6937" s="136"/>
      <c r="AC6937" s="136"/>
    </row>
    <row r="6938" spans="2:29">
      <c r="B6938" s="136"/>
      <c r="E6938" s="136"/>
      <c r="H6938" s="136"/>
      <c r="K6938" s="136"/>
      <c r="O6938" s="136"/>
      <c r="T6938" s="136"/>
      <c r="W6938" s="136"/>
      <c r="Z6938" s="136"/>
      <c r="AC6938" s="136"/>
    </row>
    <row r="6939" spans="2:29">
      <c r="B6939" s="136"/>
      <c r="E6939" s="136"/>
      <c r="H6939" s="136"/>
      <c r="K6939" s="136"/>
      <c r="O6939" s="136"/>
      <c r="T6939" s="136"/>
      <c r="W6939" s="136"/>
      <c r="Z6939" s="136"/>
      <c r="AC6939" s="136"/>
    </row>
    <row r="6940" spans="2:29">
      <c r="B6940" s="136"/>
      <c r="E6940" s="136"/>
      <c r="H6940" s="136"/>
      <c r="K6940" s="136"/>
      <c r="O6940" s="136"/>
      <c r="T6940" s="136"/>
      <c r="W6940" s="136"/>
      <c r="Z6940" s="136"/>
      <c r="AC6940" s="136"/>
    </row>
    <row r="6941" spans="2:29">
      <c r="B6941" s="136"/>
      <c r="E6941" s="136"/>
      <c r="H6941" s="136"/>
      <c r="K6941" s="136"/>
      <c r="O6941" s="136"/>
      <c r="T6941" s="136"/>
      <c r="W6941" s="136"/>
      <c r="Z6941" s="136"/>
      <c r="AC6941" s="136"/>
    </row>
    <row r="6942" spans="2:29">
      <c r="B6942" s="136"/>
      <c r="E6942" s="136"/>
      <c r="H6942" s="136"/>
      <c r="K6942" s="136"/>
      <c r="O6942" s="136"/>
      <c r="T6942" s="136"/>
      <c r="W6942" s="136"/>
      <c r="Z6942" s="136"/>
      <c r="AC6942" s="136"/>
    </row>
    <row r="6943" spans="2:29">
      <c r="B6943" s="136"/>
      <c r="E6943" s="136"/>
      <c r="H6943" s="136"/>
      <c r="K6943" s="136"/>
      <c r="O6943" s="136"/>
      <c r="T6943" s="136"/>
      <c r="W6943" s="136"/>
      <c r="Z6943" s="136"/>
      <c r="AC6943" s="136"/>
    </row>
    <row r="6944" spans="2:29">
      <c r="B6944" s="136"/>
      <c r="E6944" s="136"/>
      <c r="H6944" s="136"/>
      <c r="K6944" s="136"/>
      <c r="O6944" s="136"/>
      <c r="T6944" s="136"/>
      <c r="W6944" s="136"/>
      <c r="Z6944" s="136"/>
      <c r="AC6944" s="136"/>
    </row>
    <row r="6945" spans="2:29">
      <c r="B6945" s="136"/>
      <c r="E6945" s="136"/>
      <c r="H6945" s="136"/>
      <c r="K6945" s="136"/>
      <c r="O6945" s="136"/>
      <c r="T6945" s="136"/>
      <c r="W6945" s="136"/>
      <c r="Z6945" s="136"/>
      <c r="AC6945" s="136"/>
    </row>
    <row r="6946" spans="2:29">
      <c r="B6946" s="136"/>
      <c r="E6946" s="136"/>
      <c r="H6946" s="136"/>
      <c r="K6946" s="136"/>
      <c r="O6946" s="136"/>
      <c r="T6946" s="136"/>
      <c r="W6946" s="136"/>
      <c r="Z6946" s="136"/>
      <c r="AC6946" s="136"/>
    </row>
    <row r="6947" spans="2:29">
      <c r="B6947" s="136"/>
      <c r="E6947" s="136"/>
      <c r="H6947" s="136"/>
      <c r="K6947" s="136"/>
      <c r="O6947" s="136"/>
      <c r="T6947" s="136"/>
      <c r="W6947" s="136"/>
      <c r="Z6947" s="136"/>
      <c r="AC6947" s="136"/>
    </row>
    <row r="6948" spans="2:29">
      <c r="B6948" s="136"/>
      <c r="E6948" s="136"/>
      <c r="H6948" s="136"/>
      <c r="K6948" s="136"/>
      <c r="O6948" s="136"/>
      <c r="T6948" s="136"/>
      <c r="W6948" s="136"/>
      <c r="Z6948" s="136"/>
      <c r="AC6948" s="136"/>
    </row>
    <row r="6949" spans="2:29">
      <c r="B6949" s="136"/>
      <c r="E6949" s="136"/>
      <c r="H6949" s="136"/>
      <c r="K6949" s="136"/>
      <c r="O6949" s="136"/>
      <c r="T6949" s="136"/>
      <c r="W6949" s="136"/>
      <c r="Z6949" s="136"/>
      <c r="AC6949" s="136"/>
    </row>
    <row r="6950" spans="2:29">
      <c r="B6950" s="136"/>
      <c r="E6950" s="136"/>
      <c r="H6950" s="136"/>
      <c r="K6950" s="136"/>
      <c r="O6950" s="136"/>
      <c r="T6950" s="136"/>
      <c r="W6950" s="136"/>
      <c r="Z6950" s="136"/>
      <c r="AC6950" s="136"/>
    </row>
    <row r="6951" spans="2:29">
      <c r="B6951" s="136"/>
      <c r="E6951" s="136"/>
      <c r="H6951" s="136"/>
      <c r="K6951" s="136"/>
      <c r="O6951" s="136"/>
      <c r="T6951" s="136"/>
      <c r="W6951" s="136"/>
      <c r="Z6951" s="136"/>
      <c r="AC6951" s="136"/>
    </row>
    <row r="6952" spans="2:29">
      <c r="B6952" s="136"/>
      <c r="E6952" s="136"/>
      <c r="H6952" s="136"/>
      <c r="K6952" s="136"/>
      <c r="O6952" s="136"/>
      <c r="T6952" s="136"/>
      <c r="W6952" s="136"/>
      <c r="Z6952" s="136"/>
      <c r="AC6952" s="136"/>
    </row>
    <row r="6953" spans="2:29">
      <c r="B6953" s="136"/>
      <c r="E6953" s="136"/>
      <c r="H6953" s="136"/>
      <c r="K6953" s="136"/>
      <c r="O6953" s="136"/>
      <c r="T6953" s="136"/>
      <c r="W6953" s="136"/>
      <c r="Z6953" s="136"/>
      <c r="AC6953" s="136"/>
    </row>
    <row r="6954" spans="2:29">
      <c r="B6954" s="136"/>
      <c r="E6954" s="136"/>
      <c r="H6954" s="136"/>
      <c r="K6954" s="136"/>
      <c r="O6954" s="136"/>
      <c r="T6954" s="136"/>
      <c r="W6954" s="136"/>
      <c r="Z6954" s="136"/>
      <c r="AC6954" s="136"/>
    </row>
    <row r="6955" spans="2:29">
      <c r="B6955" s="136"/>
      <c r="E6955" s="136"/>
      <c r="H6955" s="136"/>
      <c r="K6955" s="136"/>
      <c r="O6955" s="136"/>
      <c r="T6955" s="136"/>
      <c r="W6955" s="136"/>
      <c r="Z6955" s="136"/>
      <c r="AC6955" s="136"/>
    </row>
    <row r="6956" spans="2:29">
      <c r="B6956" s="136"/>
      <c r="E6956" s="136"/>
      <c r="H6956" s="136"/>
      <c r="K6956" s="136"/>
      <c r="O6956" s="136"/>
      <c r="T6956" s="136"/>
      <c r="W6956" s="136"/>
      <c r="Z6956" s="136"/>
      <c r="AC6956" s="136"/>
    </row>
    <row r="6957" spans="2:29">
      <c r="B6957" s="136"/>
      <c r="E6957" s="136"/>
      <c r="H6957" s="136"/>
      <c r="K6957" s="136"/>
      <c r="O6957" s="136"/>
      <c r="T6957" s="136"/>
      <c r="W6957" s="136"/>
      <c r="Z6957" s="136"/>
      <c r="AC6957" s="136"/>
    </row>
    <row r="6958" spans="2:29">
      <c r="B6958" s="136"/>
      <c r="E6958" s="136"/>
      <c r="H6958" s="136"/>
      <c r="K6958" s="136"/>
      <c r="O6958" s="136"/>
      <c r="T6958" s="136"/>
      <c r="W6958" s="136"/>
      <c r="Z6958" s="136"/>
      <c r="AC6958" s="136"/>
    </row>
    <row r="6959" spans="2:29">
      <c r="B6959" s="136"/>
      <c r="E6959" s="136"/>
      <c r="H6959" s="136"/>
      <c r="K6959" s="136"/>
      <c r="O6959" s="136"/>
      <c r="T6959" s="136"/>
      <c r="W6959" s="136"/>
      <c r="Z6959" s="136"/>
      <c r="AC6959" s="136"/>
    </row>
    <row r="6960" spans="2:29">
      <c r="B6960" s="136"/>
      <c r="E6960" s="136"/>
      <c r="H6960" s="136"/>
      <c r="K6960" s="136"/>
      <c r="O6960" s="136"/>
      <c r="T6960" s="136"/>
      <c r="W6960" s="136"/>
      <c r="Z6960" s="136"/>
      <c r="AC6960" s="136"/>
    </row>
    <row r="6961" spans="2:29">
      <c r="B6961" s="136"/>
      <c r="E6961" s="136"/>
      <c r="H6961" s="136"/>
      <c r="K6961" s="136"/>
      <c r="O6961" s="136"/>
      <c r="T6961" s="136"/>
      <c r="W6961" s="136"/>
      <c r="Z6961" s="136"/>
      <c r="AC6961" s="136"/>
    </row>
    <row r="6962" spans="2:29">
      <c r="B6962" s="136"/>
      <c r="E6962" s="136"/>
      <c r="H6962" s="136"/>
      <c r="K6962" s="136"/>
      <c r="O6962" s="136"/>
      <c r="T6962" s="136"/>
      <c r="W6962" s="136"/>
      <c r="Z6962" s="136"/>
      <c r="AC6962" s="136"/>
    </row>
    <row r="6963" spans="2:29">
      <c r="B6963" s="136"/>
      <c r="E6963" s="136"/>
      <c r="H6963" s="136"/>
      <c r="K6963" s="136"/>
      <c r="O6963" s="136"/>
      <c r="T6963" s="136"/>
      <c r="W6963" s="136"/>
      <c r="Z6963" s="136"/>
      <c r="AC6963" s="136"/>
    </row>
    <row r="6964" spans="2:29">
      <c r="B6964" s="136"/>
      <c r="E6964" s="136"/>
      <c r="H6964" s="136"/>
      <c r="K6964" s="136"/>
      <c r="O6964" s="136"/>
      <c r="T6964" s="136"/>
      <c r="W6964" s="136"/>
      <c r="Z6964" s="136"/>
      <c r="AC6964" s="136"/>
    </row>
    <row r="6965" spans="2:29">
      <c r="B6965" s="136"/>
      <c r="E6965" s="136"/>
      <c r="H6965" s="136"/>
      <c r="K6965" s="136"/>
      <c r="O6965" s="136"/>
      <c r="T6965" s="136"/>
      <c r="W6965" s="136"/>
      <c r="Z6965" s="136"/>
      <c r="AC6965" s="136"/>
    </row>
    <row r="6966" spans="2:29">
      <c r="B6966" s="136"/>
      <c r="E6966" s="136"/>
      <c r="H6966" s="136"/>
      <c r="K6966" s="136"/>
      <c r="O6966" s="136"/>
      <c r="T6966" s="136"/>
      <c r="W6966" s="136"/>
      <c r="Z6966" s="136"/>
      <c r="AC6966" s="136"/>
    </row>
    <row r="6967" spans="2:29">
      <c r="B6967" s="136"/>
      <c r="E6967" s="136"/>
      <c r="H6967" s="136"/>
      <c r="K6967" s="136"/>
      <c r="O6967" s="136"/>
      <c r="T6967" s="136"/>
      <c r="W6967" s="136"/>
      <c r="Z6967" s="136"/>
      <c r="AC6967" s="136"/>
    </row>
    <row r="6968" spans="2:29">
      <c r="B6968" s="136"/>
      <c r="E6968" s="136"/>
      <c r="H6968" s="136"/>
      <c r="K6968" s="136"/>
      <c r="O6968" s="136"/>
      <c r="T6968" s="136"/>
      <c r="W6968" s="136"/>
      <c r="Z6968" s="136"/>
      <c r="AC6968" s="136"/>
    </row>
    <row r="6969" spans="2:29">
      <c r="B6969" s="136"/>
      <c r="E6969" s="136"/>
      <c r="H6969" s="136"/>
      <c r="K6969" s="136"/>
      <c r="O6969" s="136"/>
      <c r="T6969" s="136"/>
      <c r="W6969" s="136"/>
      <c r="Z6969" s="136"/>
      <c r="AC6969" s="136"/>
    </row>
    <row r="6970" spans="2:29">
      <c r="B6970" s="136"/>
      <c r="E6970" s="136"/>
      <c r="H6970" s="136"/>
      <c r="K6970" s="136"/>
      <c r="O6970" s="136"/>
      <c r="T6970" s="136"/>
      <c r="W6970" s="136"/>
      <c r="Z6970" s="136"/>
      <c r="AC6970" s="136"/>
    </row>
    <row r="6971" spans="2:29">
      <c r="B6971" s="136"/>
      <c r="E6971" s="136"/>
      <c r="H6971" s="136"/>
      <c r="K6971" s="136"/>
      <c r="O6971" s="136"/>
      <c r="T6971" s="136"/>
      <c r="W6971" s="136"/>
      <c r="Z6971" s="136"/>
      <c r="AC6971" s="136"/>
    </row>
    <row r="6972" spans="2:29">
      <c r="B6972" s="136"/>
      <c r="E6972" s="136"/>
      <c r="H6972" s="136"/>
      <c r="K6972" s="136"/>
      <c r="O6972" s="136"/>
      <c r="T6972" s="136"/>
      <c r="W6972" s="136"/>
      <c r="Z6972" s="136"/>
      <c r="AC6972" s="136"/>
    </row>
    <row r="6973" spans="2:29">
      <c r="B6973" s="136"/>
      <c r="E6973" s="136"/>
      <c r="H6973" s="136"/>
      <c r="K6973" s="136"/>
      <c r="O6973" s="136"/>
      <c r="T6973" s="136"/>
      <c r="W6973" s="136"/>
      <c r="Z6973" s="136"/>
      <c r="AC6973" s="136"/>
    </row>
    <row r="6974" spans="2:29">
      <c r="B6974" s="136"/>
      <c r="E6974" s="136"/>
      <c r="H6974" s="136"/>
      <c r="K6974" s="136"/>
      <c r="O6974" s="136"/>
      <c r="T6974" s="136"/>
      <c r="W6974" s="136"/>
      <c r="Z6974" s="136"/>
      <c r="AC6974" s="136"/>
    </row>
    <row r="6975" spans="2:29">
      <c r="B6975" s="136"/>
      <c r="E6975" s="136"/>
      <c r="H6975" s="136"/>
      <c r="K6975" s="136"/>
      <c r="O6975" s="136"/>
      <c r="T6975" s="136"/>
      <c r="W6975" s="136"/>
      <c r="Z6975" s="136"/>
      <c r="AC6975" s="136"/>
    </row>
    <row r="6976" spans="2:29">
      <c r="B6976" s="136"/>
      <c r="E6976" s="136"/>
      <c r="H6976" s="136"/>
      <c r="K6976" s="136"/>
      <c r="O6976" s="136"/>
      <c r="T6976" s="136"/>
      <c r="W6976" s="136"/>
      <c r="Z6976" s="136"/>
      <c r="AC6976" s="136"/>
    </row>
    <row r="6977" spans="2:29">
      <c r="B6977" s="136"/>
      <c r="E6977" s="136"/>
      <c r="H6977" s="136"/>
      <c r="K6977" s="136"/>
      <c r="O6977" s="136"/>
      <c r="T6977" s="136"/>
      <c r="W6977" s="136"/>
      <c r="Z6977" s="136"/>
      <c r="AC6977" s="136"/>
    </row>
    <row r="6978" spans="2:29">
      <c r="B6978" s="136"/>
      <c r="E6978" s="136"/>
      <c r="H6978" s="136"/>
      <c r="K6978" s="136"/>
      <c r="O6978" s="136"/>
      <c r="T6978" s="136"/>
      <c r="W6978" s="136"/>
      <c r="Z6978" s="136"/>
      <c r="AC6978" s="136"/>
    </row>
    <row r="6979" spans="2:29">
      <c r="B6979" s="136"/>
      <c r="E6979" s="136"/>
      <c r="H6979" s="136"/>
      <c r="K6979" s="136"/>
      <c r="O6979" s="136"/>
      <c r="T6979" s="136"/>
      <c r="W6979" s="136"/>
      <c r="Z6979" s="136"/>
      <c r="AC6979" s="136"/>
    </row>
    <row r="6980" spans="2:29">
      <c r="B6980" s="136"/>
      <c r="E6980" s="136"/>
      <c r="H6980" s="136"/>
      <c r="K6980" s="136"/>
      <c r="O6980" s="136"/>
      <c r="T6980" s="136"/>
      <c r="W6980" s="136"/>
      <c r="Z6980" s="136"/>
      <c r="AC6980" s="136"/>
    </row>
    <row r="6981" spans="2:29">
      <c r="B6981" s="136"/>
      <c r="E6981" s="136"/>
      <c r="H6981" s="136"/>
      <c r="K6981" s="136"/>
      <c r="O6981" s="136"/>
      <c r="T6981" s="136"/>
      <c r="W6981" s="136"/>
      <c r="Z6981" s="136"/>
      <c r="AC6981" s="136"/>
    </row>
    <row r="6982" spans="2:29">
      <c r="B6982" s="136"/>
      <c r="E6982" s="136"/>
      <c r="H6982" s="136"/>
      <c r="K6982" s="136"/>
      <c r="O6982" s="136"/>
      <c r="T6982" s="136"/>
      <c r="W6982" s="136"/>
      <c r="Z6982" s="136"/>
      <c r="AC6982" s="136"/>
    </row>
    <row r="6983" spans="2:29">
      <c r="B6983" s="136"/>
      <c r="E6983" s="136"/>
      <c r="H6983" s="136"/>
      <c r="K6983" s="136"/>
      <c r="O6983" s="136"/>
      <c r="T6983" s="136"/>
      <c r="W6983" s="136"/>
      <c r="Z6983" s="136"/>
      <c r="AC6983" s="136"/>
    </row>
    <row r="6984" spans="2:29">
      <c r="B6984" s="136"/>
      <c r="E6984" s="136"/>
      <c r="H6984" s="136"/>
      <c r="K6984" s="136"/>
      <c r="O6984" s="136"/>
      <c r="T6984" s="136"/>
      <c r="W6984" s="136"/>
      <c r="Z6984" s="136"/>
      <c r="AC6984" s="136"/>
    </row>
    <row r="6985" spans="2:29">
      <c r="B6985" s="136"/>
      <c r="E6985" s="136"/>
      <c r="H6985" s="136"/>
      <c r="K6985" s="136"/>
      <c r="O6985" s="136"/>
      <c r="T6985" s="136"/>
      <c r="W6985" s="136"/>
      <c r="Z6985" s="136"/>
      <c r="AC6985" s="136"/>
    </row>
    <row r="6986" spans="2:29">
      <c r="B6986" s="136"/>
      <c r="E6986" s="136"/>
      <c r="H6986" s="136"/>
      <c r="K6986" s="136"/>
      <c r="O6986" s="136"/>
      <c r="T6986" s="136"/>
      <c r="W6986" s="136"/>
      <c r="Z6986" s="136"/>
      <c r="AC6986" s="136"/>
    </row>
    <row r="6987" spans="2:29">
      <c r="B6987" s="136"/>
      <c r="E6987" s="136"/>
      <c r="H6987" s="136"/>
      <c r="K6987" s="136"/>
      <c r="O6987" s="136"/>
      <c r="T6987" s="136"/>
      <c r="W6987" s="136"/>
      <c r="Z6987" s="136"/>
      <c r="AC6987" s="136"/>
    </row>
    <row r="6988" spans="2:29">
      <c r="B6988" s="136"/>
      <c r="E6988" s="136"/>
      <c r="H6988" s="136"/>
      <c r="K6988" s="136"/>
      <c r="O6988" s="136"/>
      <c r="T6988" s="136"/>
      <c r="W6988" s="136"/>
      <c r="Z6988" s="136"/>
      <c r="AC6988" s="136"/>
    </row>
    <row r="6989" spans="2:29">
      <c r="B6989" s="136"/>
      <c r="E6989" s="136"/>
      <c r="H6989" s="136"/>
      <c r="K6989" s="136"/>
      <c r="O6989" s="136"/>
      <c r="T6989" s="136"/>
      <c r="W6989" s="136"/>
      <c r="Z6989" s="136"/>
      <c r="AC6989" s="136"/>
    </row>
    <row r="6990" spans="2:29">
      <c r="B6990" s="136"/>
      <c r="E6990" s="136"/>
      <c r="H6990" s="136"/>
      <c r="K6990" s="136"/>
      <c r="O6990" s="136"/>
      <c r="T6990" s="136"/>
      <c r="W6990" s="136"/>
      <c r="Z6990" s="136"/>
      <c r="AC6990" s="136"/>
    </row>
    <row r="6991" spans="2:29">
      <c r="B6991" s="136"/>
      <c r="E6991" s="136"/>
      <c r="H6991" s="136"/>
      <c r="K6991" s="136"/>
      <c r="O6991" s="136"/>
      <c r="T6991" s="136"/>
      <c r="W6991" s="136"/>
      <c r="Z6991" s="136"/>
      <c r="AC6991" s="136"/>
    </row>
    <row r="6992" spans="2:29">
      <c r="B6992" s="136"/>
      <c r="E6992" s="136"/>
      <c r="H6992" s="136"/>
      <c r="K6992" s="136"/>
      <c r="O6992" s="136"/>
      <c r="T6992" s="136"/>
      <c r="W6992" s="136"/>
      <c r="Z6992" s="136"/>
      <c r="AC6992" s="136"/>
    </row>
    <row r="6993" spans="2:29">
      <c r="B6993" s="136"/>
      <c r="E6993" s="136"/>
      <c r="H6993" s="136"/>
      <c r="K6993" s="136"/>
      <c r="O6993" s="136"/>
      <c r="T6993" s="136"/>
      <c r="W6993" s="136"/>
      <c r="Z6993" s="136"/>
      <c r="AC6993" s="136"/>
    </row>
    <row r="6994" spans="2:29">
      <c r="B6994" s="136"/>
      <c r="E6994" s="136"/>
      <c r="H6994" s="136"/>
      <c r="K6994" s="136"/>
      <c r="O6994" s="136"/>
      <c r="T6994" s="136"/>
      <c r="W6994" s="136"/>
      <c r="Z6994" s="136"/>
      <c r="AC6994" s="136"/>
    </row>
    <row r="6995" spans="2:29">
      <c r="B6995" s="136"/>
      <c r="E6995" s="136"/>
      <c r="H6995" s="136"/>
      <c r="K6995" s="136"/>
      <c r="O6995" s="136"/>
      <c r="T6995" s="136"/>
      <c r="W6995" s="136"/>
      <c r="Z6995" s="136"/>
      <c r="AC6995" s="136"/>
    </row>
    <row r="6996" spans="2:29">
      <c r="B6996" s="136"/>
      <c r="E6996" s="136"/>
      <c r="H6996" s="136"/>
      <c r="K6996" s="136"/>
      <c r="O6996" s="136"/>
      <c r="T6996" s="136"/>
      <c r="W6996" s="136"/>
      <c r="Z6996" s="136"/>
      <c r="AC6996" s="136"/>
    </row>
    <row r="6997" spans="2:29">
      <c r="B6997" s="136"/>
      <c r="E6997" s="136"/>
      <c r="H6997" s="136"/>
      <c r="K6997" s="136"/>
      <c r="O6997" s="136"/>
      <c r="T6997" s="136"/>
      <c r="W6997" s="136"/>
      <c r="Z6997" s="136"/>
      <c r="AC6997" s="136"/>
    </row>
    <row r="6998" spans="2:29">
      <c r="B6998" s="136"/>
      <c r="E6998" s="136"/>
      <c r="H6998" s="136"/>
      <c r="K6998" s="136"/>
      <c r="O6998" s="136"/>
      <c r="T6998" s="136"/>
      <c r="W6998" s="136"/>
      <c r="Z6998" s="136"/>
      <c r="AC6998" s="136"/>
    </row>
    <row r="6999" spans="2:29">
      <c r="B6999" s="136"/>
      <c r="E6999" s="136"/>
      <c r="H6999" s="136"/>
      <c r="K6999" s="136"/>
      <c r="O6999" s="136"/>
      <c r="T6999" s="136"/>
      <c r="W6999" s="136"/>
      <c r="Z6999" s="136"/>
      <c r="AC6999" s="136"/>
    </row>
    <row r="7000" spans="2:29">
      <c r="B7000" s="136"/>
      <c r="E7000" s="136"/>
      <c r="H7000" s="136"/>
      <c r="K7000" s="136"/>
      <c r="O7000" s="136"/>
      <c r="T7000" s="136"/>
      <c r="W7000" s="136"/>
      <c r="Z7000" s="136"/>
      <c r="AC7000" s="136"/>
    </row>
    <row r="7001" spans="2:29">
      <c r="B7001" s="136"/>
      <c r="E7001" s="136"/>
      <c r="H7001" s="136"/>
      <c r="K7001" s="136"/>
      <c r="O7001" s="136"/>
      <c r="T7001" s="136"/>
      <c r="W7001" s="136"/>
      <c r="Z7001" s="136"/>
      <c r="AC7001" s="136"/>
    </row>
    <row r="7002" spans="2:29">
      <c r="B7002" s="136"/>
      <c r="E7002" s="136"/>
      <c r="H7002" s="136"/>
      <c r="K7002" s="136"/>
      <c r="O7002" s="136"/>
      <c r="T7002" s="136"/>
      <c r="W7002" s="136"/>
      <c r="Z7002" s="136"/>
      <c r="AC7002" s="136"/>
    </row>
    <row r="7003" spans="2:29">
      <c r="B7003" s="136"/>
      <c r="E7003" s="136"/>
      <c r="H7003" s="136"/>
      <c r="K7003" s="136"/>
      <c r="O7003" s="136"/>
      <c r="T7003" s="136"/>
      <c r="W7003" s="136"/>
      <c r="Z7003" s="136"/>
      <c r="AC7003" s="136"/>
    </row>
    <row r="7004" spans="2:29">
      <c r="B7004" s="136"/>
      <c r="E7004" s="136"/>
      <c r="H7004" s="136"/>
      <c r="K7004" s="136"/>
      <c r="O7004" s="136"/>
      <c r="T7004" s="136"/>
      <c r="W7004" s="136"/>
      <c r="Z7004" s="136"/>
      <c r="AC7004" s="136"/>
    </row>
    <row r="7005" spans="2:29">
      <c r="B7005" s="136"/>
      <c r="E7005" s="136"/>
      <c r="H7005" s="136"/>
      <c r="K7005" s="136"/>
      <c r="O7005" s="136"/>
      <c r="T7005" s="136"/>
      <c r="W7005" s="136"/>
      <c r="Z7005" s="136"/>
      <c r="AC7005" s="136"/>
    </row>
    <row r="7006" spans="2:29">
      <c r="B7006" s="136"/>
      <c r="E7006" s="136"/>
      <c r="H7006" s="136"/>
      <c r="K7006" s="136"/>
      <c r="O7006" s="136"/>
      <c r="T7006" s="136"/>
      <c r="W7006" s="136"/>
      <c r="Z7006" s="136"/>
      <c r="AC7006" s="136"/>
    </row>
    <row r="7007" spans="2:29">
      <c r="B7007" s="136"/>
      <c r="E7007" s="136"/>
      <c r="H7007" s="136"/>
      <c r="K7007" s="136"/>
      <c r="O7007" s="136"/>
      <c r="T7007" s="136"/>
      <c r="W7007" s="136"/>
      <c r="Z7007" s="136"/>
      <c r="AC7007" s="136"/>
    </row>
    <row r="7008" spans="2:29">
      <c r="B7008" s="136"/>
      <c r="E7008" s="136"/>
      <c r="H7008" s="136"/>
      <c r="K7008" s="136"/>
      <c r="O7008" s="136"/>
      <c r="T7008" s="136"/>
      <c r="W7008" s="136"/>
      <c r="Z7008" s="136"/>
      <c r="AC7008" s="136"/>
    </row>
    <row r="7009" spans="2:29">
      <c r="B7009" s="136"/>
      <c r="E7009" s="136"/>
      <c r="H7009" s="136"/>
      <c r="K7009" s="136"/>
      <c r="O7009" s="136"/>
      <c r="T7009" s="136"/>
      <c r="W7009" s="136"/>
      <c r="Z7009" s="136"/>
      <c r="AC7009" s="136"/>
    </row>
    <row r="7010" spans="2:29">
      <c r="B7010" s="136"/>
      <c r="E7010" s="136"/>
      <c r="H7010" s="136"/>
      <c r="K7010" s="136"/>
      <c r="O7010" s="136"/>
      <c r="T7010" s="136"/>
      <c r="W7010" s="136"/>
      <c r="Z7010" s="136"/>
      <c r="AC7010" s="136"/>
    </row>
    <row r="7011" spans="2:29">
      <c r="B7011" s="136"/>
      <c r="E7011" s="136"/>
      <c r="H7011" s="136"/>
      <c r="K7011" s="136"/>
      <c r="O7011" s="136"/>
      <c r="T7011" s="136"/>
      <c r="W7011" s="136"/>
      <c r="Z7011" s="136"/>
      <c r="AC7011" s="136"/>
    </row>
    <row r="7012" spans="2:29">
      <c r="B7012" s="136"/>
      <c r="E7012" s="136"/>
      <c r="H7012" s="136"/>
      <c r="K7012" s="136"/>
      <c r="O7012" s="136"/>
      <c r="T7012" s="136"/>
      <c r="W7012" s="136"/>
      <c r="Z7012" s="136"/>
      <c r="AC7012" s="136"/>
    </row>
    <row r="7013" spans="2:29">
      <c r="B7013" s="136"/>
      <c r="E7013" s="136"/>
      <c r="H7013" s="136"/>
      <c r="K7013" s="136"/>
      <c r="O7013" s="136"/>
      <c r="T7013" s="136"/>
      <c r="W7013" s="136"/>
      <c r="Z7013" s="136"/>
      <c r="AC7013" s="136"/>
    </row>
    <row r="7014" spans="2:29">
      <c r="B7014" s="136"/>
      <c r="E7014" s="136"/>
      <c r="H7014" s="136"/>
      <c r="K7014" s="136"/>
      <c r="O7014" s="136"/>
      <c r="T7014" s="136"/>
      <c r="W7014" s="136"/>
      <c r="Z7014" s="136"/>
      <c r="AC7014" s="136"/>
    </row>
    <row r="7015" spans="2:29">
      <c r="B7015" s="136"/>
      <c r="E7015" s="136"/>
      <c r="H7015" s="136"/>
      <c r="K7015" s="136"/>
      <c r="O7015" s="136"/>
      <c r="T7015" s="136"/>
      <c r="W7015" s="136"/>
      <c r="Z7015" s="136"/>
      <c r="AC7015" s="136"/>
    </row>
    <row r="7016" spans="2:29">
      <c r="B7016" s="136"/>
      <c r="E7016" s="136"/>
      <c r="H7016" s="136"/>
      <c r="K7016" s="136"/>
      <c r="O7016" s="136"/>
      <c r="T7016" s="136"/>
      <c r="W7016" s="136"/>
      <c r="Z7016" s="136"/>
      <c r="AC7016" s="136"/>
    </row>
    <row r="7017" spans="2:29">
      <c r="B7017" s="136"/>
      <c r="E7017" s="136"/>
      <c r="H7017" s="136"/>
      <c r="K7017" s="136"/>
      <c r="O7017" s="136"/>
      <c r="T7017" s="136"/>
      <c r="W7017" s="136"/>
      <c r="Z7017" s="136"/>
      <c r="AC7017" s="136"/>
    </row>
    <row r="7018" spans="2:29">
      <c r="B7018" s="136"/>
      <c r="E7018" s="136"/>
      <c r="H7018" s="136"/>
      <c r="K7018" s="136"/>
      <c r="O7018" s="136"/>
      <c r="T7018" s="136"/>
      <c r="W7018" s="136"/>
      <c r="Z7018" s="136"/>
      <c r="AC7018" s="136"/>
    </row>
    <row r="7019" spans="2:29">
      <c r="B7019" s="136"/>
      <c r="E7019" s="136"/>
      <c r="H7019" s="136"/>
      <c r="K7019" s="136"/>
      <c r="O7019" s="136"/>
      <c r="T7019" s="136"/>
      <c r="W7019" s="136"/>
      <c r="Z7019" s="136"/>
      <c r="AC7019" s="136"/>
    </row>
    <row r="7020" spans="2:29">
      <c r="B7020" s="136"/>
      <c r="E7020" s="136"/>
      <c r="H7020" s="136"/>
      <c r="K7020" s="136"/>
      <c r="O7020" s="136"/>
      <c r="T7020" s="136"/>
      <c r="W7020" s="136"/>
      <c r="Z7020" s="136"/>
      <c r="AC7020" s="136"/>
    </row>
    <row r="7021" spans="2:29">
      <c r="B7021" s="136"/>
      <c r="E7021" s="136"/>
      <c r="H7021" s="136"/>
      <c r="K7021" s="136"/>
      <c r="O7021" s="136"/>
      <c r="T7021" s="136"/>
      <c r="W7021" s="136"/>
      <c r="Z7021" s="136"/>
      <c r="AC7021" s="136"/>
    </row>
    <row r="7022" spans="2:29">
      <c r="B7022" s="136"/>
      <c r="E7022" s="136"/>
      <c r="H7022" s="136"/>
      <c r="K7022" s="136"/>
      <c r="O7022" s="136"/>
      <c r="T7022" s="136"/>
      <c r="W7022" s="136"/>
      <c r="Z7022" s="136"/>
      <c r="AC7022" s="136"/>
    </row>
    <row r="7023" spans="2:29">
      <c r="B7023" s="136"/>
      <c r="E7023" s="136"/>
      <c r="H7023" s="136"/>
      <c r="K7023" s="136"/>
      <c r="O7023" s="136"/>
      <c r="T7023" s="136"/>
      <c r="W7023" s="136"/>
      <c r="Z7023" s="136"/>
      <c r="AC7023" s="136"/>
    </row>
    <row r="7024" spans="2:29">
      <c r="B7024" s="136"/>
      <c r="E7024" s="136"/>
      <c r="H7024" s="136"/>
      <c r="K7024" s="136"/>
      <c r="O7024" s="136"/>
      <c r="T7024" s="136"/>
      <c r="W7024" s="136"/>
      <c r="Z7024" s="136"/>
      <c r="AC7024" s="136"/>
    </row>
    <row r="7025" spans="2:29">
      <c r="B7025" s="136"/>
      <c r="E7025" s="136"/>
      <c r="H7025" s="136"/>
      <c r="K7025" s="136"/>
      <c r="O7025" s="136"/>
      <c r="T7025" s="136"/>
      <c r="W7025" s="136"/>
      <c r="Z7025" s="136"/>
      <c r="AC7025" s="136"/>
    </row>
    <row r="7026" spans="2:29">
      <c r="B7026" s="136"/>
      <c r="E7026" s="136"/>
      <c r="H7026" s="136"/>
      <c r="K7026" s="136"/>
      <c r="O7026" s="136"/>
      <c r="T7026" s="136"/>
      <c r="W7026" s="136"/>
      <c r="Z7026" s="136"/>
      <c r="AC7026" s="136"/>
    </row>
    <row r="7027" spans="2:29">
      <c r="B7027" s="136"/>
      <c r="E7027" s="136"/>
      <c r="H7027" s="136"/>
      <c r="K7027" s="136"/>
      <c r="O7027" s="136"/>
      <c r="T7027" s="136"/>
      <c r="W7027" s="136"/>
      <c r="Z7027" s="136"/>
      <c r="AC7027" s="136"/>
    </row>
    <row r="7028" spans="2:29">
      <c r="B7028" s="136"/>
      <c r="E7028" s="136"/>
      <c r="H7028" s="136"/>
      <c r="K7028" s="136"/>
      <c r="O7028" s="136"/>
      <c r="T7028" s="136"/>
      <c r="W7028" s="136"/>
      <c r="Z7028" s="136"/>
      <c r="AC7028" s="136"/>
    </row>
    <row r="7029" spans="2:29">
      <c r="B7029" s="136"/>
      <c r="E7029" s="136"/>
      <c r="H7029" s="136"/>
      <c r="K7029" s="136"/>
      <c r="O7029" s="136"/>
      <c r="T7029" s="136"/>
      <c r="W7029" s="136"/>
      <c r="Z7029" s="136"/>
      <c r="AC7029" s="136"/>
    </row>
    <row r="7030" spans="2:29">
      <c r="B7030" s="136"/>
      <c r="E7030" s="136"/>
      <c r="H7030" s="136"/>
      <c r="K7030" s="136"/>
      <c r="O7030" s="136"/>
      <c r="T7030" s="136"/>
      <c r="W7030" s="136"/>
      <c r="Z7030" s="136"/>
      <c r="AC7030" s="136"/>
    </row>
    <row r="7031" spans="2:29">
      <c r="B7031" s="136"/>
      <c r="E7031" s="136"/>
      <c r="H7031" s="136"/>
      <c r="K7031" s="136"/>
      <c r="O7031" s="136"/>
      <c r="T7031" s="136"/>
      <c r="W7031" s="136"/>
      <c r="Z7031" s="136"/>
      <c r="AC7031" s="136"/>
    </row>
    <row r="7032" spans="2:29">
      <c r="B7032" s="136"/>
      <c r="E7032" s="136"/>
      <c r="H7032" s="136"/>
      <c r="K7032" s="136"/>
      <c r="O7032" s="136"/>
      <c r="T7032" s="136"/>
      <c r="W7032" s="136"/>
      <c r="Z7032" s="136"/>
      <c r="AC7032" s="136"/>
    </row>
    <row r="7033" spans="2:29">
      <c r="B7033" s="136"/>
      <c r="E7033" s="136"/>
      <c r="H7033" s="136"/>
      <c r="K7033" s="136"/>
      <c r="O7033" s="136"/>
      <c r="T7033" s="136"/>
      <c r="W7033" s="136"/>
      <c r="Z7033" s="136"/>
      <c r="AC7033" s="136"/>
    </row>
    <row r="7034" spans="2:29">
      <c r="B7034" s="136"/>
      <c r="E7034" s="136"/>
      <c r="H7034" s="136"/>
      <c r="K7034" s="136"/>
      <c r="O7034" s="136"/>
      <c r="T7034" s="136"/>
      <c r="W7034" s="136"/>
      <c r="Z7034" s="136"/>
      <c r="AC7034" s="136"/>
    </row>
    <row r="7035" spans="2:29">
      <c r="B7035" s="136"/>
      <c r="E7035" s="136"/>
      <c r="H7035" s="136"/>
      <c r="K7035" s="136"/>
      <c r="O7035" s="136"/>
      <c r="T7035" s="136"/>
      <c r="W7035" s="136"/>
      <c r="Z7035" s="136"/>
      <c r="AC7035" s="136"/>
    </row>
    <row r="7036" spans="2:29">
      <c r="B7036" s="136"/>
      <c r="E7036" s="136"/>
      <c r="H7036" s="136"/>
      <c r="K7036" s="136"/>
      <c r="O7036" s="136"/>
      <c r="T7036" s="136"/>
      <c r="W7036" s="136"/>
      <c r="Z7036" s="136"/>
      <c r="AC7036" s="136"/>
    </row>
    <row r="7037" spans="2:29">
      <c r="B7037" s="136"/>
      <c r="E7037" s="136"/>
      <c r="H7037" s="136"/>
      <c r="K7037" s="136"/>
      <c r="O7037" s="136"/>
      <c r="T7037" s="136"/>
      <c r="W7037" s="136"/>
      <c r="Z7037" s="136"/>
      <c r="AC7037" s="136"/>
    </row>
    <row r="7038" spans="2:29">
      <c r="B7038" s="136"/>
      <c r="E7038" s="136"/>
      <c r="H7038" s="136"/>
      <c r="K7038" s="136"/>
      <c r="O7038" s="136"/>
      <c r="T7038" s="136"/>
      <c r="W7038" s="136"/>
      <c r="Z7038" s="136"/>
      <c r="AC7038" s="136"/>
    </row>
    <row r="7039" spans="2:29">
      <c r="B7039" s="136"/>
      <c r="E7039" s="136"/>
      <c r="H7039" s="136"/>
      <c r="K7039" s="136"/>
      <c r="O7039" s="136"/>
      <c r="T7039" s="136"/>
      <c r="W7039" s="136"/>
      <c r="Z7039" s="136"/>
      <c r="AC7039" s="136"/>
    </row>
    <row r="7040" spans="2:29">
      <c r="B7040" s="136"/>
      <c r="E7040" s="136"/>
      <c r="H7040" s="136"/>
      <c r="K7040" s="136"/>
      <c r="O7040" s="136"/>
      <c r="T7040" s="136"/>
      <c r="W7040" s="136"/>
      <c r="Z7040" s="136"/>
      <c r="AC7040" s="136"/>
    </row>
    <row r="7041" spans="2:29">
      <c r="B7041" s="136"/>
      <c r="E7041" s="136"/>
      <c r="H7041" s="136"/>
      <c r="K7041" s="136"/>
      <c r="O7041" s="136"/>
      <c r="T7041" s="136"/>
      <c r="W7041" s="136"/>
      <c r="Z7041" s="136"/>
      <c r="AC7041" s="136"/>
    </row>
    <row r="7042" spans="2:29">
      <c r="B7042" s="136"/>
      <c r="E7042" s="136"/>
      <c r="H7042" s="136"/>
      <c r="K7042" s="136"/>
      <c r="O7042" s="136"/>
      <c r="T7042" s="136"/>
      <c r="W7042" s="136"/>
      <c r="Z7042" s="136"/>
      <c r="AC7042" s="136"/>
    </row>
    <row r="7043" spans="2:29">
      <c r="B7043" s="136"/>
      <c r="E7043" s="136"/>
      <c r="H7043" s="136"/>
      <c r="K7043" s="136"/>
      <c r="O7043" s="136"/>
      <c r="T7043" s="136"/>
      <c r="W7043" s="136"/>
      <c r="Z7043" s="136"/>
      <c r="AC7043" s="136"/>
    </row>
    <row r="7044" spans="2:29">
      <c r="B7044" s="136"/>
      <c r="E7044" s="136"/>
      <c r="H7044" s="136"/>
      <c r="K7044" s="136"/>
      <c r="O7044" s="136"/>
      <c r="T7044" s="136"/>
      <c r="W7044" s="136"/>
      <c r="Z7044" s="136"/>
      <c r="AC7044" s="136"/>
    </row>
    <row r="7045" spans="2:29">
      <c r="B7045" s="136"/>
      <c r="E7045" s="136"/>
      <c r="H7045" s="136"/>
      <c r="K7045" s="136"/>
      <c r="O7045" s="136"/>
      <c r="T7045" s="136"/>
      <c r="W7045" s="136"/>
      <c r="Z7045" s="136"/>
      <c r="AC7045" s="136"/>
    </row>
    <row r="7046" spans="2:29">
      <c r="B7046" s="136"/>
      <c r="E7046" s="136"/>
      <c r="H7046" s="136"/>
      <c r="K7046" s="136"/>
      <c r="O7046" s="136"/>
      <c r="T7046" s="136"/>
      <c r="W7046" s="136"/>
      <c r="Z7046" s="136"/>
      <c r="AC7046" s="136"/>
    </row>
    <row r="7047" spans="2:29">
      <c r="B7047" s="136"/>
      <c r="E7047" s="136"/>
      <c r="H7047" s="136"/>
      <c r="K7047" s="136"/>
      <c r="O7047" s="136"/>
      <c r="T7047" s="136"/>
      <c r="W7047" s="136"/>
      <c r="Z7047" s="136"/>
      <c r="AC7047" s="136"/>
    </row>
    <row r="7048" spans="2:29">
      <c r="B7048" s="136"/>
      <c r="E7048" s="136"/>
      <c r="H7048" s="136"/>
      <c r="K7048" s="136"/>
      <c r="O7048" s="136"/>
      <c r="T7048" s="136"/>
      <c r="W7048" s="136"/>
      <c r="Z7048" s="136"/>
      <c r="AC7048" s="136"/>
    </row>
    <row r="7049" spans="2:29">
      <c r="B7049" s="136"/>
      <c r="E7049" s="136"/>
      <c r="H7049" s="136"/>
      <c r="K7049" s="136"/>
      <c r="O7049" s="136"/>
      <c r="T7049" s="136"/>
      <c r="W7049" s="136"/>
      <c r="Z7049" s="136"/>
      <c r="AC7049" s="136"/>
    </row>
    <row r="7050" spans="2:29">
      <c r="B7050" s="136"/>
      <c r="E7050" s="136"/>
      <c r="H7050" s="136"/>
      <c r="K7050" s="136"/>
      <c r="O7050" s="136"/>
      <c r="T7050" s="136"/>
      <c r="W7050" s="136"/>
      <c r="Z7050" s="136"/>
      <c r="AC7050" s="136"/>
    </row>
    <row r="7051" spans="2:29">
      <c r="B7051" s="136"/>
      <c r="E7051" s="136"/>
      <c r="H7051" s="136"/>
      <c r="K7051" s="136"/>
      <c r="O7051" s="136"/>
      <c r="T7051" s="136"/>
      <c r="W7051" s="136"/>
      <c r="Z7051" s="136"/>
      <c r="AC7051" s="136"/>
    </row>
    <row r="7052" spans="2:29">
      <c r="B7052" s="136"/>
      <c r="E7052" s="136"/>
      <c r="H7052" s="136"/>
      <c r="K7052" s="136"/>
      <c r="O7052" s="136"/>
      <c r="T7052" s="136"/>
      <c r="W7052" s="136"/>
      <c r="Z7052" s="136"/>
      <c r="AC7052" s="136"/>
    </row>
    <row r="7053" spans="2:29">
      <c r="B7053" s="136"/>
      <c r="E7053" s="136"/>
      <c r="H7053" s="136"/>
      <c r="K7053" s="136"/>
      <c r="O7053" s="136"/>
      <c r="T7053" s="136"/>
      <c r="W7053" s="136"/>
      <c r="Z7053" s="136"/>
      <c r="AC7053" s="136"/>
    </row>
    <row r="7054" spans="2:29">
      <c r="B7054" s="136"/>
      <c r="E7054" s="136"/>
      <c r="H7054" s="136"/>
      <c r="K7054" s="136"/>
      <c r="O7054" s="136"/>
      <c r="T7054" s="136"/>
      <c r="W7054" s="136"/>
      <c r="Z7054" s="136"/>
      <c r="AC7054" s="136"/>
    </row>
    <row r="7055" spans="2:29">
      <c r="B7055" s="136"/>
      <c r="E7055" s="136"/>
      <c r="H7055" s="136"/>
      <c r="K7055" s="136"/>
      <c r="O7055" s="136"/>
      <c r="T7055" s="136"/>
      <c r="W7055" s="136"/>
      <c r="Z7055" s="136"/>
      <c r="AC7055" s="136"/>
    </row>
    <row r="7056" spans="2:29">
      <c r="B7056" s="136"/>
      <c r="E7056" s="136"/>
      <c r="H7056" s="136"/>
      <c r="K7056" s="136"/>
      <c r="O7056" s="136"/>
      <c r="T7056" s="136"/>
      <c r="W7056" s="136"/>
      <c r="Z7056" s="136"/>
      <c r="AC7056" s="136"/>
    </row>
    <row r="7057" spans="2:29">
      <c r="B7057" s="136"/>
      <c r="E7057" s="136"/>
      <c r="H7057" s="136"/>
      <c r="K7057" s="136"/>
      <c r="O7057" s="136"/>
      <c r="T7057" s="136"/>
      <c r="W7057" s="136"/>
      <c r="Z7057" s="136"/>
      <c r="AC7057" s="136"/>
    </row>
    <row r="7058" spans="2:29">
      <c r="B7058" s="136"/>
      <c r="E7058" s="136"/>
      <c r="H7058" s="136"/>
      <c r="K7058" s="136"/>
      <c r="O7058" s="136"/>
      <c r="T7058" s="136"/>
      <c r="W7058" s="136"/>
      <c r="Z7058" s="136"/>
      <c r="AC7058" s="136"/>
    </row>
    <row r="7059" spans="2:29">
      <c r="B7059" s="136"/>
      <c r="E7059" s="136"/>
      <c r="H7059" s="136"/>
      <c r="K7059" s="136"/>
      <c r="O7059" s="136"/>
      <c r="T7059" s="136"/>
      <c r="W7059" s="136"/>
      <c r="Z7059" s="136"/>
      <c r="AC7059" s="136"/>
    </row>
    <row r="7060" spans="2:29">
      <c r="B7060" s="136"/>
      <c r="E7060" s="136"/>
      <c r="H7060" s="136"/>
      <c r="K7060" s="136"/>
      <c r="O7060" s="136"/>
      <c r="T7060" s="136"/>
      <c r="W7060" s="136"/>
      <c r="Z7060" s="136"/>
      <c r="AC7060" s="136"/>
    </row>
    <row r="7061" spans="2:29">
      <c r="B7061" s="136"/>
      <c r="E7061" s="136"/>
      <c r="H7061" s="136"/>
      <c r="K7061" s="136"/>
      <c r="O7061" s="136"/>
      <c r="T7061" s="136"/>
      <c r="W7061" s="136"/>
      <c r="Z7061" s="136"/>
      <c r="AC7061" s="136"/>
    </row>
    <row r="7062" spans="2:29">
      <c r="B7062" s="136"/>
      <c r="E7062" s="136"/>
      <c r="H7062" s="136"/>
      <c r="K7062" s="136"/>
      <c r="O7062" s="136"/>
      <c r="T7062" s="136"/>
      <c r="W7062" s="136"/>
      <c r="Z7062" s="136"/>
      <c r="AC7062" s="136"/>
    </row>
    <row r="7063" spans="2:29">
      <c r="B7063" s="136"/>
      <c r="E7063" s="136"/>
      <c r="H7063" s="136"/>
      <c r="K7063" s="136"/>
      <c r="O7063" s="136"/>
      <c r="T7063" s="136"/>
      <c r="W7063" s="136"/>
      <c r="Z7063" s="136"/>
      <c r="AC7063" s="136"/>
    </row>
    <row r="7064" spans="2:29">
      <c r="B7064" s="136"/>
      <c r="E7064" s="136"/>
      <c r="H7064" s="136"/>
      <c r="K7064" s="136"/>
      <c r="O7064" s="136"/>
      <c r="T7064" s="136"/>
      <c r="W7064" s="136"/>
      <c r="Z7064" s="136"/>
      <c r="AC7064" s="136"/>
    </row>
    <row r="7065" spans="2:29">
      <c r="B7065" s="136"/>
      <c r="E7065" s="136"/>
      <c r="H7065" s="136"/>
      <c r="K7065" s="136"/>
      <c r="O7065" s="136"/>
      <c r="T7065" s="136"/>
      <c r="W7065" s="136"/>
      <c r="Z7065" s="136"/>
      <c r="AC7065" s="136"/>
    </row>
    <row r="7066" spans="2:29">
      <c r="B7066" s="136"/>
      <c r="E7066" s="136"/>
      <c r="H7066" s="136"/>
      <c r="K7066" s="136"/>
      <c r="O7066" s="136"/>
      <c r="T7066" s="136"/>
      <c r="W7066" s="136"/>
      <c r="Z7066" s="136"/>
      <c r="AC7066" s="136"/>
    </row>
    <row r="7067" spans="2:29">
      <c r="B7067" s="136"/>
      <c r="E7067" s="136"/>
      <c r="H7067" s="136"/>
      <c r="K7067" s="136"/>
      <c r="O7067" s="136"/>
      <c r="T7067" s="136"/>
      <c r="W7067" s="136"/>
      <c r="Z7067" s="136"/>
      <c r="AC7067" s="136"/>
    </row>
    <row r="7068" spans="2:29">
      <c r="B7068" s="136"/>
      <c r="E7068" s="136"/>
      <c r="H7068" s="136"/>
      <c r="K7068" s="136"/>
      <c r="O7068" s="136"/>
      <c r="T7068" s="136"/>
      <c r="W7068" s="136"/>
      <c r="Z7068" s="136"/>
      <c r="AC7068" s="136"/>
    </row>
    <row r="7069" spans="2:29">
      <c r="B7069" s="136"/>
      <c r="E7069" s="136"/>
      <c r="H7069" s="136"/>
      <c r="K7069" s="136"/>
      <c r="O7069" s="136"/>
      <c r="T7069" s="136"/>
      <c r="W7069" s="136"/>
      <c r="Z7069" s="136"/>
      <c r="AC7069" s="136"/>
    </row>
    <row r="7070" spans="2:29">
      <c r="B7070" s="136"/>
      <c r="E7070" s="136"/>
      <c r="H7070" s="136"/>
      <c r="K7070" s="136"/>
      <c r="O7070" s="136"/>
      <c r="T7070" s="136"/>
      <c r="W7070" s="136"/>
      <c r="Z7070" s="136"/>
      <c r="AC7070" s="136"/>
    </row>
    <row r="7071" spans="2:29">
      <c r="B7071" s="136"/>
      <c r="E7071" s="136"/>
      <c r="H7071" s="136"/>
      <c r="K7071" s="136"/>
      <c r="O7071" s="136"/>
      <c r="T7071" s="136"/>
      <c r="W7071" s="136"/>
      <c r="Z7071" s="136"/>
      <c r="AC7071" s="136"/>
    </row>
    <row r="7072" spans="2:29">
      <c r="B7072" s="136"/>
      <c r="E7072" s="136"/>
      <c r="H7072" s="136"/>
      <c r="K7072" s="136"/>
      <c r="O7072" s="136"/>
      <c r="T7072" s="136"/>
      <c r="W7072" s="136"/>
      <c r="Z7072" s="136"/>
      <c r="AC7072" s="136"/>
    </row>
    <row r="7073" spans="2:29">
      <c r="B7073" s="136"/>
      <c r="E7073" s="136"/>
      <c r="H7073" s="136"/>
      <c r="K7073" s="136"/>
      <c r="O7073" s="136"/>
      <c r="T7073" s="136"/>
      <c r="W7073" s="136"/>
      <c r="Z7073" s="136"/>
      <c r="AC7073" s="136"/>
    </row>
    <row r="7074" spans="2:29">
      <c r="B7074" s="136"/>
      <c r="E7074" s="136"/>
      <c r="H7074" s="136"/>
      <c r="K7074" s="136"/>
      <c r="O7074" s="136"/>
      <c r="T7074" s="136"/>
      <c r="W7074" s="136"/>
      <c r="Z7074" s="136"/>
      <c r="AC7074" s="136"/>
    </row>
    <row r="7075" spans="2:29">
      <c r="B7075" s="136"/>
      <c r="E7075" s="136"/>
      <c r="H7075" s="136"/>
      <c r="K7075" s="136"/>
      <c r="O7075" s="136"/>
      <c r="T7075" s="136"/>
      <c r="W7075" s="136"/>
      <c r="Z7075" s="136"/>
      <c r="AC7075" s="136"/>
    </row>
    <row r="7076" spans="2:29">
      <c r="B7076" s="136"/>
      <c r="E7076" s="136"/>
      <c r="H7076" s="136"/>
      <c r="K7076" s="136"/>
      <c r="O7076" s="136"/>
      <c r="T7076" s="136"/>
      <c r="W7076" s="136"/>
      <c r="Z7076" s="136"/>
      <c r="AC7076" s="136"/>
    </row>
    <row r="7077" spans="2:29">
      <c r="B7077" s="136"/>
      <c r="E7077" s="136"/>
      <c r="H7077" s="136"/>
      <c r="K7077" s="136"/>
      <c r="O7077" s="136"/>
      <c r="T7077" s="136"/>
      <c r="W7077" s="136"/>
      <c r="Z7077" s="136"/>
      <c r="AC7077" s="136"/>
    </row>
    <row r="7078" spans="2:29">
      <c r="B7078" s="136"/>
      <c r="E7078" s="136"/>
      <c r="H7078" s="136"/>
      <c r="K7078" s="136"/>
      <c r="O7078" s="136"/>
      <c r="T7078" s="136"/>
      <c r="W7078" s="136"/>
      <c r="Z7078" s="136"/>
      <c r="AC7078" s="136"/>
    </row>
    <row r="7079" spans="2:29">
      <c r="B7079" s="136"/>
      <c r="E7079" s="136"/>
      <c r="H7079" s="136"/>
      <c r="K7079" s="136"/>
      <c r="O7079" s="136"/>
      <c r="T7079" s="136"/>
      <c r="W7079" s="136"/>
      <c r="Z7079" s="136"/>
      <c r="AC7079" s="136"/>
    </row>
    <row r="7080" spans="2:29">
      <c r="B7080" s="136"/>
      <c r="E7080" s="136"/>
      <c r="H7080" s="136"/>
      <c r="K7080" s="136"/>
      <c r="O7080" s="136"/>
      <c r="T7080" s="136"/>
      <c r="W7080" s="136"/>
      <c r="Z7080" s="136"/>
      <c r="AC7080" s="136"/>
    </row>
    <row r="7081" spans="2:29">
      <c r="B7081" s="136"/>
      <c r="E7081" s="136"/>
      <c r="H7081" s="136"/>
      <c r="K7081" s="136"/>
      <c r="O7081" s="136"/>
      <c r="T7081" s="136"/>
      <c r="W7081" s="136"/>
      <c r="Z7081" s="136"/>
      <c r="AC7081" s="136"/>
    </row>
    <row r="7082" spans="2:29">
      <c r="B7082" s="136"/>
      <c r="E7082" s="136"/>
      <c r="H7082" s="136"/>
      <c r="K7082" s="136"/>
      <c r="O7082" s="136"/>
      <c r="T7082" s="136"/>
      <c r="W7082" s="136"/>
      <c r="Z7082" s="136"/>
      <c r="AC7082" s="136"/>
    </row>
    <row r="7083" spans="2:29">
      <c r="B7083" s="136"/>
      <c r="E7083" s="136"/>
      <c r="H7083" s="136"/>
      <c r="K7083" s="136"/>
      <c r="O7083" s="136"/>
      <c r="T7083" s="136"/>
      <c r="W7083" s="136"/>
      <c r="Z7083" s="136"/>
      <c r="AC7083" s="136"/>
    </row>
    <row r="7084" spans="2:29">
      <c r="B7084" s="136"/>
      <c r="E7084" s="136"/>
      <c r="H7084" s="136"/>
      <c r="K7084" s="136"/>
      <c r="O7084" s="136"/>
      <c r="T7084" s="136"/>
      <c r="W7084" s="136"/>
      <c r="Z7084" s="136"/>
      <c r="AC7084" s="136"/>
    </row>
    <row r="7085" spans="2:29">
      <c r="B7085" s="136"/>
      <c r="E7085" s="136"/>
      <c r="H7085" s="136"/>
      <c r="K7085" s="136"/>
      <c r="O7085" s="136"/>
      <c r="T7085" s="136"/>
      <c r="W7085" s="136"/>
      <c r="Z7085" s="136"/>
      <c r="AC7085" s="136"/>
    </row>
    <row r="7086" spans="2:29">
      <c r="B7086" s="136"/>
      <c r="E7086" s="136"/>
      <c r="H7086" s="136"/>
      <c r="K7086" s="136"/>
      <c r="O7086" s="136"/>
      <c r="T7086" s="136"/>
      <c r="W7086" s="136"/>
      <c r="Z7086" s="136"/>
      <c r="AC7086" s="136"/>
    </row>
    <row r="7087" spans="2:29">
      <c r="B7087" s="136"/>
      <c r="E7087" s="136"/>
      <c r="H7087" s="136"/>
      <c r="K7087" s="136"/>
      <c r="O7087" s="136"/>
      <c r="T7087" s="136"/>
      <c r="W7087" s="136"/>
      <c r="Z7087" s="136"/>
      <c r="AC7087" s="136"/>
    </row>
    <row r="7088" spans="2:29">
      <c r="B7088" s="136"/>
      <c r="E7088" s="136"/>
      <c r="H7088" s="136"/>
      <c r="K7088" s="136"/>
      <c r="O7088" s="136"/>
      <c r="T7088" s="136"/>
      <c r="W7088" s="136"/>
      <c r="Z7088" s="136"/>
      <c r="AC7088" s="136"/>
    </row>
    <row r="7089" spans="2:29">
      <c r="B7089" s="136"/>
      <c r="E7089" s="136"/>
      <c r="H7089" s="136"/>
      <c r="K7089" s="136"/>
      <c r="O7089" s="136"/>
      <c r="T7089" s="136"/>
      <c r="W7089" s="136"/>
      <c r="Z7089" s="136"/>
      <c r="AC7089" s="136"/>
    </row>
    <row r="7090" spans="2:29">
      <c r="B7090" s="136"/>
      <c r="E7090" s="136"/>
      <c r="H7090" s="136"/>
      <c r="K7090" s="136"/>
      <c r="O7090" s="136"/>
      <c r="T7090" s="136"/>
      <c r="W7090" s="136"/>
      <c r="Z7090" s="136"/>
      <c r="AC7090" s="136"/>
    </row>
    <row r="7091" spans="2:29">
      <c r="B7091" s="136"/>
      <c r="E7091" s="136"/>
      <c r="H7091" s="136"/>
      <c r="K7091" s="136"/>
      <c r="O7091" s="136"/>
      <c r="T7091" s="136"/>
      <c r="W7091" s="136"/>
      <c r="Z7091" s="136"/>
      <c r="AC7091" s="136"/>
    </row>
    <row r="7092" spans="2:29">
      <c r="B7092" s="136"/>
      <c r="E7092" s="136"/>
      <c r="H7092" s="136"/>
      <c r="K7092" s="136"/>
      <c r="O7092" s="136"/>
      <c r="T7092" s="136"/>
      <c r="W7092" s="136"/>
      <c r="Z7092" s="136"/>
      <c r="AC7092" s="136"/>
    </row>
    <row r="7093" spans="2:29">
      <c r="B7093" s="136"/>
      <c r="E7093" s="136"/>
      <c r="H7093" s="136"/>
      <c r="K7093" s="136"/>
      <c r="O7093" s="136"/>
      <c r="T7093" s="136"/>
      <c r="W7093" s="136"/>
      <c r="Z7093" s="136"/>
      <c r="AC7093" s="136"/>
    </row>
    <row r="7094" spans="2:29">
      <c r="B7094" s="136"/>
      <c r="E7094" s="136"/>
      <c r="H7094" s="136"/>
      <c r="K7094" s="136"/>
      <c r="O7094" s="136"/>
      <c r="T7094" s="136"/>
      <c r="W7094" s="136"/>
      <c r="Z7094" s="136"/>
      <c r="AC7094" s="136"/>
    </row>
    <row r="7095" spans="2:29">
      <c r="B7095" s="136"/>
      <c r="E7095" s="136"/>
      <c r="H7095" s="136"/>
      <c r="K7095" s="136"/>
      <c r="O7095" s="136"/>
      <c r="T7095" s="136"/>
      <c r="W7095" s="136"/>
      <c r="Z7095" s="136"/>
      <c r="AC7095" s="136"/>
    </row>
    <row r="7096" spans="2:29">
      <c r="B7096" s="136"/>
      <c r="E7096" s="136"/>
      <c r="H7096" s="136"/>
      <c r="K7096" s="136"/>
      <c r="O7096" s="136"/>
      <c r="T7096" s="136"/>
      <c r="W7096" s="136"/>
      <c r="Z7096" s="136"/>
      <c r="AC7096" s="136"/>
    </row>
    <row r="7097" spans="2:29">
      <c r="B7097" s="136"/>
      <c r="E7097" s="136"/>
      <c r="H7097" s="136"/>
      <c r="K7097" s="136"/>
      <c r="O7097" s="136"/>
      <c r="T7097" s="136"/>
      <c r="W7097" s="136"/>
      <c r="Z7097" s="136"/>
      <c r="AC7097" s="136"/>
    </row>
    <row r="7098" spans="2:29">
      <c r="B7098" s="136"/>
      <c r="E7098" s="136"/>
      <c r="H7098" s="136"/>
      <c r="K7098" s="136"/>
      <c r="O7098" s="136"/>
      <c r="T7098" s="136"/>
      <c r="W7098" s="136"/>
      <c r="Z7098" s="136"/>
      <c r="AC7098" s="136"/>
    </row>
    <row r="7099" spans="2:29">
      <c r="B7099" s="136"/>
      <c r="E7099" s="136"/>
      <c r="H7099" s="136"/>
      <c r="K7099" s="136"/>
      <c r="O7099" s="136"/>
      <c r="T7099" s="136"/>
      <c r="W7099" s="136"/>
      <c r="Z7099" s="136"/>
      <c r="AC7099" s="136"/>
    </row>
    <row r="7100" spans="2:29">
      <c r="B7100" s="136"/>
      <c r="E7100" s="136"/>
      <c r="H7100" s="136"/>
      <c r="K7100" s="136"/>
      <c r="O7100" s="136"/>
      <c r="T7100" s="136"/>
      <c r="W7100" s="136"/>
      <c r="Z7100" s="136"/>
      <c r="AC7100" s="136"/>
    </row>
    <row r="7101" spans="2:29">
      <c r="B7101" s="136"/>
      <c r="E7101" s="136"/>
      <c r="H7101" s="136"/>
      <c r="K7101" s="136"/>
      <c r="O7101" s="136"/>
      <c r="T7101" s="136"/>
      <c r="W7101" s="136"/>
      <c r="Z7101" s="136"/>
      <c r="AC7101" s="136"/>
    </row>
    <row r="7102" spans="2:29">
      <c r="B7102" s="136"/>
      <c r="E7102" s="136"/>
      <c r="H7102" s="136"/>
      <c r="K7102" s="136"/>
      <c r="O7102" s="136"/>
      <c r="T7102" s="136"/>
      <c r="W7102" s="136"/>
      <c r="Z7102" s="136"/>
      <c r="AC7102" s="136"/>
    </row>
    <row r="7103" spans="2:29">
      <c r="B7103" s="136"/>
      <c r="E7103" s="136"/>
      <c r="H7103" s="136"/>
      <c r="K7103" s="136"/>
      <c r="O7103" s="136"/>
      <c r="T7103" s="136"/>
      <c r="W7103" s="136"/>
      <c r="Z7103" s="136"/>
      <c r="AC7103" s="136"/>
    </row>
    <row r="7104" spans="2:29">
      <c r="B7104" s="136"/>
      <c r="E7104" s="136"/>
      <c r="H7104" s="136"/>
      <c r="K7104" s="136"/>
      <c r="O7104" s="136"/>
      <c r="T7104" s="136"/>
      <c r="W7104" s="136"/>
      <c r="Z7104" s="136"/>
      <c r="AC7104" s="136"/>
    </row>
    <row r="7105" spans="2:29">
      <c r="B7105" s="136"/>
      <c r="E7105" s="136"/>
      <c r="H7105" s="136"/>
      <c r="K7105" s="136"/>
      <c r="O7105" s="136"/>
      <c r="T7105" s="136"/>
      <c r="W7105" s="136"/>
      <c r="Z7105" s="136"/>
      <c r="AC7105" s="136"/>
    </row>
    <row r="7106" spans="2:29">
      <c r="B7106" s="136"/>
      <c r="E7106" s="136"/>
      <c r="H7106" s="136"/>
      <c r="K7106" s="136"/>
      <c r="O7106" s="136"/>
      <c r="T7106" s="136"/>
      <c r="W7106" s="136"/>
      <c r="Z7106" s="136"/>
      <c r="AC7106" s="136"/>
    </row>
    <row r="7107" spans="2:29">
      <c r="B7107" s="136"/>
      <c r="E7107" s="136"/>
      <c r="H7107" s="136"/>
      <c r="K7107" s="136"/>
      <c r="O7107" s="136"/>
      <c r="T7107" s="136"/>
      <c r="W7107" s="136"/>
      <c r="Z7107" s="136"/>
      <c r="AC7107" s="136"/>
    </row>
    <row r="7108" spans="2:29">
      <c r="B7108" s="136"/>
      <c r="E7108" s="136"/>
      <c r="H7108" s="136"/>
      <c r="K7108" s="136"/>
      <c r="O7108" s="136"/>
      <c r="T7108" s="136"/>
      <c r="W7108" s="136"/>
      <c r="Z7108" s="136"/>
      <c r="AC7108" s="136"/>
    </row>
    <row r="7109" spans="2:29">
      <c r="B7109" s="136"/>
      <c r="E7109" s="136"/>
      <c r="H7109" s="136"/>
      <c r="K7109" s="136"/>
      <c r="O7109" s="136"/>
      <c r="T7109" s="136"/>
      <c r="W7109" s="136"/>
      <c r="Z7109" s="136"/>
      <c r="AC7109" s="136"/>
    </row>
    <row r="7110" spans="2:29">
      <c r="B7110" s="136"/>
      <c r="E7110" s="136"/>
      <c r="H7110" s="136"/>
      <c r="K7110" s="136"/>
      <c r="O7110" s="136"/>
      <c r="T7110" s="136"/>
      <c r="W7110" s="136"/>
      <c r="Z7110" s="136"/>
      <c r="AC7110" s="136"/>
    </row>
    <row r="7111" spans="2:29">
      <c r="B7111" s="136"/>
      <c r="E7111" s="136"/>
      <c r="H7111" s="136"/>
      <c r="K7111" s="136"/>
      <c r="O7111" s="136"/>
      <c r="T7111" s="136"/>
      <c r="W7111" s="136"/>
      <c r="Z7111" s="136"/>
      <c r="AC7111" s="136"/>
    </row>
    <row r="7112" spans="2:29">
      <c r="B7112" s="136"/>
      <c r="E7112" s="136"/>
      <c r="H7112" s="136"/>
      <c r="K7112" s="136"/>
      <c r="O7112" s="136"/>
      <c r="T7112" s="136"/>
      <c r="W7112" s="136"/>
      <c r="Z7112" s="136"/>
      <c r="AC7112" s="136"/>
    </row>
    <row r="7113" spans="2:29">
      <c r="B7113" s="136"/>
      <c r="E7113" s="136"/>
      <c r="H7113" s="136"/>
      <c r="K7113" s="136"/>
      <c r="O7113" s="136"/>
      <c r="T7113" s="136"/>
      <c r="W7113" s="136"/>
      <c r="Z7113" s="136"/>
      <c r="AC7113" s="136"/>
    </row>
    <row r="7114" spans="2:29">
      <c r="B7114" s="136"/>
      <c r="E7114" s="136"/>
      <c r="H7114" s="136"/>
      <c r="K7114" s="136"/>
      <c r="O7114" s="136"/>
      <c r="T7114" s="136"/>
      <c r="W7114" s="136"/>
      <c r="Z7114" s="136"/>
      <c r="AC7114" s="136"/>
    </row>
    <row r="7115" spans="2:29">
      <c r="B7115" s="136"/>
      <c r="E7115" s="136"/>
      <c r="H7115" s="136"/>
      <c r="K7115" s="136"/>
      <c r="O7115" s="136"/>
      <c r="T7115" s="136"/>
      <c r="W7115" s="136"/>
      <c r="Z7115" s="136"/>
      <c r="AC7115" s="136"/>
    </row>
    <row r="7116" spans="2:29">
      <c r="B7116" s="136"/>
      <c r="E7116" s="136"/>
      <c r="H7116" s="136"/>
      <c r="K7116" s="136"/>
      <c r="O7116" s="136"/>
      <c r="T7116" s="136"/>
      <c r="W7116" s="136"/>
      <c r="Z7116" s="136"/>
      <c r="AC7116" s="136"/>
    </row>
    <row r="7117" spans="2:29">
      <c r="B7117" s="136"/>
      <c r="E7117" s="136"/>
      <c r="H7117" s="136"/>
      <c r="K7117" s="136"/>
      <c r="O7117" s="136"/>
      <c r="T7117" s="136"/>
      <c r="W7117" s="136"/>
      <c r="Z7117" s="136"/>
      <c r="AC7117" s="136"/>
    </row>
    <row r="7118" spans="2:29">
      <c r="B7118" s="136"/>
      <c r="E7118" s="136"/>
      <c r="H7118" s="136"/>
      <c r="K7118" s="136"/>
      <c r="O7118" s="136"/>
      <c r="T7118" s="136"/>
      <c r="W7118" s="136"/>
      <c r="Z7118" s="136"/>
      <c r="AC7118" s="136"/>
    </row>
    <row r="7119" spans="2:29">
      <c r="B7119" s="136"/>
      <c r="E7119" s="136"/>
      <c r="H7119" s="136"/>
      <c r="K7119" s="136"/>
      <c r="O7119" s="136"/>
      <c r="T7119" s="136"/>
      <c r="W7119" s="136"/>
      <c r="Z7119" s="136"/>
      <c r="AC7119" s="136"/>
    </row>
    <row r="7120" spans="2:29">
      <c r="B7120" s="136"/>
      <c r="E7120" s="136"/>
      <c r="H7120" s="136"/>
      <c r="K7120" s="136"/>
      <c r="O7120" s="136"/>
      <c r="T7120" s="136"/>
      <c r="W7120" s="136"/>
      <c r="Z7120" s="136"/>
      <c r="AC7120" s="136"/>
    </row>
    <row r="7121" spans="2:29">
      <c r="B7121" s="136"/>
      <c r="E7121" s="136"/>
      <c r="H7121" s="136"/>
      <c r="K7121" s="136"/>
      <c r="O7121" s="136"/>
      <c r="T7121" s="136"/>
      <c r="W7121" s="136"/>
      <c r="Z7121" s="136"/>
      <c r="AC7121" s="136"/>
    </row>
    <row r="7122" spans="2:29">
      <c r="B7122" s="136"/>
      <c r="E7122" s="136"/>
      <c r="H7122" s="136"/>
      <c r="K7122" s="136"/>
      <c r="O7122" s="136"/>
      <c r="T7122" s="136"/>
      <c r="W7122" s="136"/>
      <c r="Z7122" s="136"/>
      <c r="AC7122" s="136"/>
    </row>
    <row r="7123" spans="2:29">
      <c r="B7123" s="136"/>
      <c r="E7123" s="136"/>
      <c r="H7123" s="136"/>
      <c r="K7123" s="136"/>
      <c r="O7123" s="136"/>
      <c r="T7123" s="136"/>
      <c r="W7123" s="136"/>
      <c r="Z7123" s="136"/>
      <c r="AC7123" s="136"/>
    </row>
    <row r="7124" spans="2:29">
      <c r="B7124" s="136"/>
      <c r="E7124" s="136"/>
      <c r="H7124" s="136"/>
      <c r="K7124" s="136"/>
      <c r="O7124" s="136"/>
      <c r="T7124" s="136"/>
      <c r="W7124" s="136"/>
      <c r="Z7124" s="136"/>
      <c r="AC7124" s="136"/>
    </row>
    <row r="7125" spans="2:29">
      <c r="B7125" s="136"/>
      <c r="E7125" s="136"/>
      <c r="H7125" s="136"/>
      <c r="K7125" s="136"/>
      <c r="O7125" s="136"/>
      <c r="T7125" s="136"/>
      <c r="W7125" s="136"/>
      <c r="Z7125" s="136"/>
      <c r="AC7125" s="136"/>
    </row>
    <row r="7126" spans="2:29">
      <c r="B7126" s="136"/>
      <c r="E7126" s="136"/>
      <c r="H7126" s="136"/>
      <c r="K7126" s="136"/>
      <c r="O7126" s="136"/>
      <c r="T7126" s="136"/>
      <c r="W7126" s="136"/>
      <c r="Z7126" s="136"/>
      <c r="AC7126" s="136"/>
    </row>
    <row r="7127" spans="2:29">
      <c r="B7127" s="136"/>
      <c r="E7127" s="136"/>
      <c r="H7127" s="136"/>
      <c r="K7127" s="136"/>
      <c r="O7127" s="136"/>
      <c r="T7127" s="136"/>
      <c r="W7127" s="136"/>
      <c r="Z7127" s="136"/>
      <c r="AC7127" s="136"/>
    </row>
    <row r="7128" spans="2:29">
      <c r="B7128" s="136"/>
      <c r="E7128" s="136"/>
      <c r="H7128" s="136"/>
      <c r="K7128" s="136"/>
      <c r="O7128" s="136"/>
      <c r="T7128" s="136"/>
      <c r="W7128" s="136"/>
      <c r="Z7128" s="136"/>
      <c r="AC7128" s="136"/>
    </row>
    <row r="7129" spans="2:29">
      <c r="B7129" s="136"/>
      <c r="E7129" s="136"/>
      <c r="H7129" s="136"/>
      <c r="K7129" s="136"/>
      <c r="O7129" s="136"/>
      <c r="T7129" s="136"/>
      <c r="W7129" s="136"/>
      <c r="Z7129" s="136"/>
      <c r="AC7129" s="136"/>
    </row>
    <row r="7130" spans="2:29">
      <c r="B7130" s="136"/>
      <c r="E7130" s="136"/>
      <c r="H7130" s="136"/>
      <c r="K7130" s="136"/>
      <c r="O7130" s="136"/>
      <c r="T7130" s="136"/>
      <c r="W7130" s="136"/>
      <c r="Z7130" s="136"/>
      <c r="AC7130" s="136"/>
    </row>
    <row r="7131" spans="2:29">
      <c r="B7131" s="136"/>
      <c r="E7131" s="136"/>
      <c r="H7131" s="136"/>
      <c r="K7131" s="136"/>
      <c r="O7131" s="136"/>
      <c r="T7131" s="136"/>
      <c r="W7131" s="136"/>
      <c r="Z7131" s="136"/>
      <c r="AC7131" s="136"/>
    </row>
    <row r="7132" spans="2:29">
      <c r="B7132" s="136"/>
      <c r="E7132" s="136"/>
      <c r="H7132" s="136"/>
      <c r="K7132" s="136"/>
      <c r="O7132" s="136"/>
      <c r="T7132" s="136"/>
      <c r="W7132" s="136"/>
      <c r="Z7132" s="136"/>
      <c r="AC7132" s="136"/>
    </row>
    <row r="7133" spans="2:29">
      <c r="B7133" s="136"/>
      <c r="E7133" s="136"/>
      <c r="H7133" s="136"/>
      <c r="K7133" s="136"/>
      <c r="O7133" s="136"/>
      <c r="T7133" s="136"/>
      <c r="W7133" s="136"/>
      <c r="Z7133" s="136"/>
      <c r="AC7133" s="136"/>
    </row>
    <row r="7134" spans="2:29">
      <c r="B7134" s="136"/>
      <c r="E7134" s="136"/>
      <c r="H7134" s="136"/>
      <c r="K7134" s="136"/>
      <c r="O7134" s="136"/>
      <c r="T7134" s="136"/>
      <c r="W7134" s="136"/>
      <c r="Z7134" s="136"/>
      <c r="AC7134" s="136"/>
    </row>
    <row r="7135" spans="2:29">
      <c r="B7135" s="136"/>
      <c r="E7135" s="136"/>
      <c r="H7135" s="136"/>
      <c r="K7135" s="136"/>
      <c r="O7135" s="136"/>
      <c r="T7135" s="136"/>
      <c r="W7135" s="136"/>
      <c r="Z7135" s="136"/>
      <c r="AC7135" s="136"/>
    </row>
    <row r="7136" spans="2:29">
      <c r="B7136" s="136"/>
      <c r="E7136" s="136"/>
      <c r="H7136" s="136"/>
      <c r="K7136" s="136"/>
      <c r="O7136" s="136"/>
      <c r="T7136" s="136"/>
      <c r="W7136" s="136"/>
      <c r="Z7136" s="136"/>
      <c r="AC7136" s="136"/>
    </row>
    <row r="7137" spans="2:29">
      <c r="B7137" s="136"/>
      <c r="E7137" s="136"/>
      <c r="H7137" s="136"/>
      <c r="K7137" s="136"/>
      <c r="O7137" s="136"/>
      <c r="T7137" s="136"/>
      <c r="W7137" s="136"/>
      <c r="Z7137" s="136"/>
      <c r="AC7137" s="136"/>
    </row>
    <row r="7138" spans="2:29">
      <c r="B7138" s="136"/>
      <c r="E7138" s="136"/>
      <c r="H7138" s="136"/>
      <c r="K7138" s="136"/>
      <c r="O7138" s="136"/>
      <c r="T7138" s="136"/>
      <c r="W7138" s="136"/>
      <c r="Z7138" s="136"/>
      <c r="AC7138" s="136"/>
    </row>
    <row r="7139" spans="2:29">
      <c r="B7139" s="136"/>
      <c r="E7139" s="136"/>
      <c r="H7139" s="136"/>
      <c r="K7139" s="136"/>
      <c r="O7139" s="136"/>
      <c r="T7139" s="136"/>
      <c r="W7139" s="136"/>
      <c r="Z7139" s="136"/>
      <c r="AC7139" s="136"/>
    </row>
    <row r="7140" spans="2:29">
      <c r="B7140" s="136"/>
      <c r="E7140" s="136"/>
      <c r="H7140" s="136"/>
      <c r="K7140" s="136"/>
      <c r="O7140" s="136"/>
      <c r="T7140" s="136"/>
      <c r="W7140" s="136"/>
      <c r="Z7140" s="136"/>
      <c r="AC7140" s="136"/>
    </row>
    <row r="7141" spans="2:29">
      <c r="B7141" s="136"/>
      <c r="E7141" s="136"/>
      <c r="H7141" s="136"/>
      <c r="K7141" s="136"/>
      <c r="O7141" s="136"/>
      <c r="T7141" s="136"/>
      <c r="W7141" s="136"/>
      <c r="Z7141" s="136"/>
      <c r="AC7141" s="136"/>
    </row>
    <row r="7142" spans="2:29">
      <c r="B7142" s="136"/>
      <c r="E7142" s="136"/>
      <c r="H7142" s="136"/>
      <c r="K7142" s="136"/>
      <c r="O7142" s="136"/>
      <c r="T7142" s="136"/>
      <c r="W7142" s="136"/>
      <c r="Z7142" s="136"/>
      <c r="AC7142" s="136"/>
    </row>
    <row r="7143" spans="2:29">
      <c r="B7143" s="136"/>
      <c r="E7143" s="136"/>
      <c r="H7143" s="136"/>
      <c r="K7143" s="136"/>
      <c r="O7143" s="136"/>
      <c r="T7143" s="136"/>
      <c r="W7143" s="136"/>
      <c r="Z7143" s="136"/>
      <c r="AC7143" s="136"/>
    </row>
    <row r="7144" spans="2:29">
      <c r="B7144" s="136"/>
      <c r="E7144" s="136"/>
      <c r="H7144" s="136"/>
      <c r="K7144" s="136"/>
      <c r="O7144" s="136"/>
      <c r="T7144" s="136"/>
      <c r="W7144" s="136"/>
      <c r="Z7144" s="136"/>
      <c r="AC7144" s="136"/>
    </row>
    <row r="7145" spans="2:29">
      <c r="B7145" s="136"/>
      <c r="E7145" s="136"/>
      <c r="H7145" s="136"/>
      <c r="K7145" s="136"/>
      <c r="O7145" s="136"/>
      <c r="T7145" s="136"/>
      <c r="W7145" s="136"/>
      <c r="Z7145" s="136"/>
      <c r="AC7145" s="136"/>
    </row>
    <row r="7146" spans="2:29">
      <c r="B7146" s="136"/>
      <c r="E7146" s="136"/>
      <c r="H7146" s="136"/>
      <c r="K7146" s="136"/>
      <c r="O7146" s="136"/>
      <c r="T7146" s="136"/>
      <c r="W7146" s="136"/>
      <c r="Z7146" s="136"/>
      <c r="AC7146" s="136"/>
    </row>
    <row r="7147" spans="2:29">
      <c r="B7147" s="136"/>
      <c r="E7147" s="136"/>
      <c r="H7147" s="136"/>
      <c r="K7147" s="136"/>
      <c r="O7147" s="136"/>
      <c r="T7147" s="136"/>
      <c r="W7147" s="136"/>
      <c r="Z7147" s="136"/>
      <c r="AC7147" s="136"/>
    </row>
    <row r="7148" spans="2:29">
      <c r="B7148" s="136"/>
      <c r="E7148" s="136"/>
      <c r="H7148" s="136"/>
      <c r="K7148" s="136"/>
      <c r="O7148" s="136"/>
      <c r="T7148" s="136"/>
      <c r="W7148" s="136"/>
      <c r="Z7148" s="136"/>
      <c r="AC7148" s="136"/>
    </row>
    <row r="7149" spans="2:29">
      <c r="B7149" s="136"/>
      <c r="E7149" s="136"/>
      <c r="H7149" s="136"/>
      <c r="K7149" s="136"/>
      <c r="O7149" s="136"/>
      <c r="T7149" s="136"/>
      <c r="W7149" s="136"/>
      <c r="Z7149" s="136"/>
      <c r="AC7149" s="136"/>
    </row>
    <row r="7150" spans="2:29">
      <c r="B7150" s="136"/>
      <c r="E7150" s="136"/>
      <c r="H7150" s="136"/>
      <c r="K7150" s="136"/>
      <c r="O7150" s="136"/>
      <c r="T7150" s="136"/>
      <c r="W7150" s="136"/>
      <c r="Z7150" s="136"/>
      <c r="AC7150" s="136"/>
    </row>
    <row r="7151" spans="2:29">
      <c r="B7151" s="136"/>
      <c r="E7151" s="136"/>
      <c r="H7151" s="136"/>
      <c r="K7151" s="136"/>
      <c r="O7151" s="136"/>
      <c r="T7151" s="136"/>
      <c r="W7151" s="136"/>
      <c r="Z7151" s="136"/>
      <c r="AC7151" s="136"/>
    </row>
    <row r="7152" spans="2:29">
      <c r="B7152" s="136"/>
      <c r="E7152" s="136"/>
      <c r="H7152" s="136"/>
      <c r="K7152" s="136"/>
      <c r="O7152" s="136"/>
      <c r="T7152" s="136"/>
      <c r="W7152" s="136"/>
      <c r="Z7152" s="136"/>
      <c r="AC7152" s="136"/>
    </row>
    <row r="7153" spans="2:29">
      <c r="B7153" s="136"/>
      <c r="E7153" s="136"/>
      <c r="H7153" s="136"/>
      <c r="K7153" s="136"/>
      <c r="O7153" s="136"/>
      <c r="T7153" s="136"/>
      <c r="W7153" s="136"/>
      <c r="Z7153" s="136"/>
      <c r="AC7153" s="136"/>
    </row>
    <row r="7154" spans="2:29">
      <c r="B7154" s="136"/>
      <c r="E7154" s="136"/>
      <c r="H7154" s="136"/>
      <c r="K7154" s="136"/>
      <c r="O7154" s="136"/>
      <c r="T7154" s="136"/>
      <c r="W7154" s="136"/>
      <c r="Z7154" s="136"/>
      <c r="AC7154" s="136"/>
    </row>
    <row r="7155" spans="2:29">
      <c r="B7155" s="136"/>
      <c r="E7155" s="136"/>
      <c r="H7155" s="136"/>
      <c r="K7155" s="136"/>
      <c r="O7155" s="136"/>
      <c r="T7155" s="136"/>
      <c r="W7155" s="136"/>
      <c r="Z7155" s="136"/>
      <c r="AC7155" s="136"/>
    </row>
    <row r="7156" spans="2:29">
      <c r="B7156" s="136"/>
      <c r="E7156" s="136"/>
      <c r="H7156" s="136"/>
      <c r="K7156" s="136"/>
      <c r="O7156" s="136"/>
      <c r="T7156" s="136"/>
      <c r="W7156" s="136"/>
      <c r="Z7156" s="136"/>
      <c r="AC7156" s="136"/>
    </row>
    <row r="7157" spans="2:29">
      <c r="B7157" s="136"/>
      <c r="E7157" s="136"/>
      <c r="H7157" s="136"/>
      <c r="K7157" s="136"/>
      <c r="O7157" s="136"/>
      <c r="T7157" s="136"/>
      <c r="W7157" s="136"/>
      <c r="Z7157" s="136"/>
      <c r="AC7157" s="136"/>
    </row>
    <row r="7158" spans="2:29">
      <c r="B7158" s="136"/>
      <c r="E7158" s="136"/>
      <c r="H7158" s="136"/>
      <c r="K7158" s="136"/>
      <c r="O7158" s="136"/>
      <c r="T7158" s="136"/>
      <c r="W7158" s="136"/>
      <c r="Z7158" s="136"/>
      <c r="AC7158" s="136"/>
    </row>
    <row r="7159" spans="2:29">
      <c r="B7159" s="136"/>
      <c r="E7159" s="136"/>
      <c r="H7159" s="136"/>
      <c r="K7159" s="136"/>
      <c r="O7159" s="136"/>
      <c r="T7159" s="136"/>
      <c r="W7159" s="136"/>
      <c r="Z7159" s="136"/>
      <c r="AC7159" s="136"/>
    </row>
    <row r="7160" spans="2:29">
      <c r="B7160" s="136"/>
      <c r="E7160" s="136"/>
      <c r="H7160" s="136"/>
      <c r="K7160" s="136"/>
      <c r="O7160" s="136"/>
      <c r="T7160" s="136"/>
      <c r="W7160" s="136"/>
      <c r="Z7160" s="136"/>
      <c r="AC7160" s="136"/>
    </row>
    <row r="7161" spans="2:29">
      <c r="B7161" s="136"/>
      <c r="E7161" s="136"/>
      <c r="H7161" s="136"/>
      <c r="K7161" s="136"/>
      <c r="O7161" s="136"/>
      <c r="T7161" s="136"/>
      <c r="W7161" s="136"/>
      <c r="Z7161" s="136"/>
      <c r="AC7161" s="136"/>
    </row>
    <row r="7162" spans="2:29">
      <c r="B7162" s="136"/>
      <c r="E7162" s="136"/>
      <c r="H7162" s="136"/>
      <c r="K7162" s="136"/>
      <c r="O7162" s="136"/>
      <c r="T7162" s="136"/>
      <c r="W7162" s="136"/>
      <c r="Z7162" s="136"/>
      <c r="AC7162" s="136"/>
    </row>
    <row r="7163" spans="2:29">
      <c r="B7163" s="136"/>
      <c r="E7163" s="136"/>
      <c r="H7163" s="136"/>
      <c r="K7163" s="136"/>
      <c r="O7163" s="136"/>
      <c r="T7163" s="136"/>
      <c r="W7163" s="136"/>
      <c r="Z7163" s="136"/>
      <c r="AC7163" s="136"/>
    </row>
    <row r="7164" spans="2:29">
      <c r="B7164" s="136"/>
      <c r="E7164" s="136"/>
      <c r="H7164" s="136"/>
      <c r="K7164" s="136"/>
      <c r="O7164" s="136"/>
      <c r="T7164" s="136"/>
      <c r="W7164" s="136"/>
      <c r="Z7164" s="136"/>
      <c r="AC7164" s="136"/>
    </row>
    <row r="7165" spans="2:29">
      <c r="B7165" s="136"/>
      <c r="E7165" s="136"/>
      <c r="H7165" s="136"/>
      <c r="K7165" s="136"/>
      <c r="O7165" s="136"/>
      <c r="T7165" s="136"/>
      <c r="W7165" s="136"/>
      <c r="Z7165" s="136"/>
      <c r="AC7165" s="136"/>
    </row>
    <row r="7166" spans="2:29">
      <c r="B7166" s="136"/>
      <c r="E7166" s="136"/>
      <c r="H7166" s="136"/>
      <c r="K7166" s="136"/>
      <c r="O7166" s="136"/>
      <c r="T7166" s="136"/>
      <c r="W7166" s="136"/>
      <c r="Z7166" s="136"/>
      <c r="AC7166" s="136"/>
    </row>
    <row r="7167" spans="2:29">
      <c r="B7167" s="136"/>
      <c r="E7167" s="136"/>
      <c r="H7167" s="136"/>
      <c r="K7167" s="136"/>
      <c r="O7167" s="136"/>
      <c r="T7167" s="136"/>
      <c r="W7167" s="136"/>
      <c r="Z7167" s="136"/>
      <c r="AC7167" s="136"/>
    </row>
    <row r="7168" spans="2:29">
      <c r="B7168" s="136"/>
      <c r="E7168" s="136"/>
      <c r="H7168" s="136"/>
      <c r="K7168" s="136"/>
      <c r="O7168" s="136"/>
      <c r="T7168" s="136"/>
      <c r="W7168" s="136"/>
      <c r="Z7168" s="136"/>
      <c r="AC7168" s="136"/>
    </row>
    <row r="7169" spans="2:29">
      <c r="B7169" s="136"/>
      <c r="E7169" s="136"/>
      <c r="H7169" s="136"/>
      <c r="K7169" s="136"/>
      <c r="O7169" s="136"/>
      <c r="T7169" s="136"/>
      <c r="W7169" s="136"/>
      <c r="Z7169" s="136"/>
      <c r="AC7169" s="136"/>
    </row>
    <row r="7170" spans="2:29">
      <c r="B7170" s="136"/>
      <c r="E7170" s="136"/>
      <c r="H7170" s="136"/>
      <c r="K7170" s="136"/>
      <c r="O7170" s="136"/>
      <c r="T7170" s="136"/>
      <c r="W7170" s="136"/>
      <c r="Z7170" s="136"/>
      <c r="AC7170" s="136"/>
    </row>
    <row r="7171" spans="2:29">
      <c r="B7171" s="136"/>
      <c r="E7171" s="136"/>
      <c r="H7171" s="136"/>
      <c r="K7171" s="136"/>
      <c r="O7171" s="136"/>
      <c r="T7171" s="136"/>
      <c r="W7171" s="136"/>
      <c r="Z7171" s="136"/>
      <c r="AC7171" s="136"/>
    </row>
    <row r="7172" spans="2:29">
      <c r="B7172" s="136"/>
      <c r="E7172" s="136"/>
      <c r="H7172" s="136"/>
      <c r="K7172" s="136"/>
      <c r="O7172" s="136"/>
      <c r="T7172" s="136"/>
      <c r="W7172" s="136"/>
      <c r="Z7172" s="136"/>
      <c r="AC7172" s="136"/>
    </row>
    <row r="7173" spans="2:29">
      <c r="B7173" s="136"/>
      <c r="E7173" s="136"/>
      <c r="H7173" s="136"/>
      <c r="K7173" s="136"/>
      <c r="O7173" s="136"/>
      <c r="T7173" s="136"/>
      <c r="W7173" s="136"/>
      <c r="Z7173" s="136"/>
      <c r="AC7173" s="136"/>
    </row>
    <row r="7174" spans="2:29">
      <c r="B7174" s="136"/>
      <c r="E7174" s="136"/>
      <c r="H7174" s="136"/>
      <c r="K7174" s="136"/>
      <c r="O7174" s="136"/>
      <c r="T7174" s="136"/>
      <c r="W7174" s="136"/>
      <c r="Z7174" s="136"/>
      <c r="AC7174" s="136"/>
    </row>
    <row r="7175" spans="2:29">
      <c r="B7175" s="136"/>
      <c r="E7175" s="136"/>
      <c r="H7175" s="136"/>
      <c r="K7175" s="136"/>
      <c r="O7175" s="136"/>
      <c r="T7175" s="136"/>
      <c r="W7175" s="136"/>
      <c r="Z7175" s="136"/>
      <c r="AC7175" s="136"/>
    </row>
    <row r="7176" spans="2:29">
      <c r="B7176" s="136"/>
      <c r="E7176" s="136"/>
      <c r="H7176" s="136"/>
      <c r="K7176" s="136"/>
      <c r="O7176" s="136"/>
      <c r="T7176" s="136"/>
      <c r="W7176" s="136"/>
      <c r="Z7176" s="136"/>
      <c r="AC7176" s="136"/>
    </row>
    <row r="7177" spans="2:29">
      <c r="B7177" s="136"/>
      <c r="E7177" s="136"/>
      <c r="H7177" s="136"/>
      <c r="K7177" s="136"/>
      <c r="O7177" s="136"/>
      <c r="T7177" s="136"/>
      <c r="W7177" s="136"/>
      <c r="Z7177" s="136"/>
      <c r="AC7177" s="136"/>
    </row>
    <row r="7178" spans="2:29">
      <c r="B7178" s="136"/>
      <c r="E7178" s="136"/>
      <c r="H7178" s="136"/>
      <c r="K7178" s="136"/>
      <c r="O7178" s="136"/>
      <c r="T7178" s="136"/>
      <c r="W7178" s="136"/>
      <c r="Z7178" s="136"/>
      <c r="AC7178" s="136"/>
    </row>
    <row r="7179" spans="2:29">
      <c r="B7179" s="136"/>
      <c r="E7179" s="136"/>
      <c r="H7179" s="136"/>
      <c r="K7179" s="136"/>
      <c r="O7179" s="136"/>
      <c r="T7179" s="136"/>
      <c r="W7179" s="136"/>
      <c r="Z7179" s="136"/>
      <c r="AC7179" s="136"/>
    </row>
    <row r="7180" spans="2:29">
      <c r="B7180" s="136"/>
      <c r="E7180" s="136"/>
      <c r="H7180" s="136"/>
      <c r="K7180" s="136"/>
      <c r="O7180" s="136"/>
      <c r="T7180" s="136"/>
      <c r="W7180" s="136"/>
      <c r="Z7180" s="136"/>
      <c r="AC7180" s="136"/>
    </row>
    <row r="7181" spans="2:29">
      <c r="B7181" s="136"/>
      <c r="E7181" s="136"/>
      <c r="H7181" s="136"/>
      <c r="K7181" s="136"/>
      <c r="O7181" s="136"/>
      <c r="T7181" s="136"/>
      <c r="W7181" s="136"/>
      <c r="Z7181" s="136"/>
      <c r="AC7181" s="136"/>
    </row>
    <row r="7182" spans="2:29">
      <c r="B7182" s="136"/>
      <c r="E7182" s="136"/>
      <c r="H7182" s="136"/>
      <c r="K7182" s="136"/>
      <c r="O7182" s="136"/>
      <c r="T7182" s="136"/>
      <c r="W7182" s="136"/>
      <c r="Z7182" s="136"/>
      <c r="AC7182" s="136"/>
    </row>
    <row r="7183" spans="2:29">
      <c r="B7183" s="136"/>
      <c r="E7183" s="136"/>
      <c r="H7183" s="136"/>
      <c r="K7183" s="136"/>
      <c r="O7183" s="136"/>
      <c r="T7183" s="136"/>
      <c r="W7183" s="136"/>
      <c r="Z7183" s="136"/>
      <c r="AC7183" s="136"/>
    </row>
    <row r="7184" spans="2:29">
      <c r="B7184" s="136"/>
      <c r="E7184" s="136"/>
      <c r="H7184" s="136"/>
      <c r="K7184" s="136"/>
      <c r="O7184" s="136"/>
      <c r="T7184" s="136"/>
      <c r="W7184" s="136"/>
      <c r="Z7184" s="136"/>
      <c r="AC7184" s="136"/>
    </row>
    <row r="7185" spans="2:29">
      <c r="B7185" s="136"/>
      <c r="E7185" s="136"/>
      <c r="H7185" s="136"/>
      <c r="K7185" s="136"/>
      <c r="O7185" s="136"/>
      <c r="T7185" s="136"/>
      <c r="W7185" s="136"/>
      <c r="Z7185" s="136"/>
      <c r="AC7185" s="136"/>
    </row>
    <row r="7186" spans="2:29">
      <c r="B7186" s="136"/>
      <c r="E7186" s="136"/>
      <c r="H7186" s="136"/>
      <c r="K7186" s="136"/>
      <c r="O7186" s="136"/>
      <c r="T7186" s="136"/>
      <c r="W7186" s="136"/>
      <c r="Z7186" s="136"/>
      <c r="AC7186" s="136"/>
    </row>
    <row r="7187" spans="2:29">
      <c r="B7187" s="136"/>
      <c r="E7187" s="136"/>
      <c r="H7187" s="136"/>
      <c r="K7187" s="136"/>
      <c r="O7187" s="136"/>
      <c r="T7187" s="136"/>
      <c r="W7187" s="136"/>
      <c r="Z7187" s="136"/>
      <c r="AC7187" s="136"/>
    </row>
    <row r="7188" spans="2:29">
      <c r="B7188" s="136"/>
      <c r="E7188" s="136"/>
      <c r="H7188" s="136"/>
      <c r="K7188" s="136"/>
      <c r="O7188" s="136"/>
      <c r="T7188" s="136"/>
      <c r="W7188" s="136"/>
      <c r="Z7188" s="136"/>
      <c r="AC7188" s="136"/>
    </row>
    <row r="7189" spans="2:29">
      <c r="B7189" s="136"/>
      <c r="E7189" s="136"/>
      <c r="H7189" s="136"/>
      <c r="K7189" s="136"/>
      <c r="O7189" s="136"/>
      <c r="T7189" s="136"/>
      <c r="W7189" s="136"/>
      <c r="Z7189" s="136"/>
      <c r="AC7189" s="136"/>
    </row>
    <row r="7190" spans="2:29">
      <c r="B7190" s="136"/>
      <c r="E7190" s="136"/>
      <c r="H7190" s="136"/>
      <c r="K7190" s="136"/>
      <c r="O7190" s="136"/>
      <c r="T7190" s="136"/>
      <c r="W7190" s="136"/>
      <c r="Z7190" s="136"/>
      <c r="AC7190" s="136"/>
    </row>
    <row r="7191" spans="2:29">
      <c r="B7191" s="136"/>
      <c r="E7191" s="136"/>
      <c r="H7191" s="136"/>
      <c r="K7191" s="136"/>
      <c r="O7191" s="136"/>
      <c r="T7191" s="136"/>
      <c r="W7191" s="136"/>
      <c r="Z7191" s="136"/>
      <c r="AC7191" s="136"/>
    </row>
    <row r="7192" spans="2:29">
      <c r="B7192" s="136"/>
      <c r="E7192" s="136"/>
      <c r="H7192" s="136"/>
      <c r="K7192" s="136"/>
      <c r="O7192" s="136"/>
      <c r="T7192" s="136"/>
      <c r="W7192" s="136"/>
      <c r="Z7192" s="136"/>
      <c r="AC7192" s="136"/>
    </row>
    <row r="7193" spans="2:29">
      <c r="B7193" s="136"/>
      <c r="E7193" s="136"/>
      <c r="H7193" s="136"/>
      <c r="K7193" s="136"/>
      <c r="O7193" s="136"/>
      <c r="T7193" s="136"/>
      <c r="W7193" s="136"/>
      <c r="Z7193" s="136"/>
      <c r="AC7193" s="136"/>
    </row>
    <row r="7194" spans="2:29">
      <c r="B7194" s="136"/>
      <c r="E7194" s="136"/>
      <c r="H7194" s="136"/>
      <c r="K7194" s="136"/>
      <c r="O7194" s="136"/>
      <c r="T7194" s="136"/>
      <c r="W7194" s="136"/>
      <c r="Z7194" s="136"/>
      <c r="AC7194" s="136"/>
    </row>
    <row r="7195" spans="2:29">
      <c r="B7195" s="136"/>
      <c r="E7195" s="136"/>
      <c r="H7195" s="136"/>
      <c r="K7195" s="136"/>
      <c r="O7195" s="136"/>
      <c r="T7195" s="136"/>
      <c r="W7195" s="136"/>
      <c r="Z7195" s="136"/>
      <c r="AC7195" s="136"/>
    </row>
    <row r="7196" spans="2:29">
      <c r="B7196" s="136"/>
      <c r="E7196" s="136"/>
      <c r="H7196" s="136"/>
      <c r="K7196" s="136"/>
      <c r="O7196" s="136"/>
      <c r="T7196" s="136"/>
      <c r="W7196" s="136"/>
      <c r="Z7196" s="136"/>
      <c r="AC7196" s="136"/>
    </row>
    <row r="7197" spans="2:29">
      <c r="B7197" s="136"/>
      <c r="E7197" s="136"/>
      <c r="H7197" s="136"/>
      <c r="K7197" s="136"/>
      <c r="O7197" s="136"/>
      <c r="T7197" s="136"/>
      <c r="W7197" s="136"/>
      <c r="Z7197" s="136"/>
      <c r="AC7197" s="136"/>
    </row>
    <row r="7198" spans="2:29">
      <c r="B7198" s="136"/>
      <c r="E7198" s="136"/>
      <c r="H7198" s="136"/>
      <c r="K7198" s="136"/>
      <c r="O7198" s="136"/>
      <c r="T7198" s="136"/>
      <c r="W7198" s="136"/>
      <c r="Z7198" s="136"/>
      <c r="AC7198" s="136"/>
    </row>
    <row r="7199" spans="2:29">
      <c r="B7199" s="136"/>
      <c r="E7199" s="136"/>
      <c r="H7199" s="136"/>
      <c r="K7199" s="136"/>
      <c r="O7199" s="136"/>
      <c r="T7199" s="136"/>
      <c r="W7199" s="136"/>
      <c r="Z7199" s="136"/>
      <c r="AC7199" s="136"/>
    </row>
    <row r="7200" spans="2:29">
      <c r="B7200" s="136"/>
      <c r="E7200" s="136"/>
      <c r="H7200" s="136"/>
      <c r="K7200" s="136"/>
      <c r="O7200" s="136"/>
      <c r="T7200" s="136"/>
      <c r="W7200" s="136"/>
      <c r="Z7200" s="136"/>
      <c r="AC7200" s="136"/>
    </row>
    <row r="7201" spans="2:29">
      <c r="B7201" s="136"/>
      <c r="E7201" s="136"/>
      <c r="H7201" s="136"/>
      <c r="K7201" s="136"/>
      <c r="O7201" s="136"/>
      <c r="T7201" s="136"/>
      <c r="W7201" s="136"/>
      <c r="Z7201" s="136"/>
      <c r="AC7201" s="136"/>
    </row>
    <row r="7202" spans="2:29">
      <c r="B7202" s="136"/>
      <c r="E7202" s="136"/>
      <c r="H7202" s="136"/>
      <c r="K7202" s="136"/>
      <c r="O7202" s="136"/>
      <c r="T7202" s="136"/>
      <c r="W7202" s="136"/>
      <c r="Z7202" s="136"/>
      <c r="AC7202" s="136"/>
    </row>
    <row r="7203" spans="2:29">
      <c r="B7203" s="136"/>
      <c r="E7203" s="136"/>
      <c r="H7203" s="136"/>
      <c r="K7203" s="136"/>
      <c r="O7203" s="136"/>
      <c r="T7203" s="136"/>
      <c r="W7203" s="136"/>
      <c r="Z7203" s="136"/>
      <c r="AC7203" s="136"/>
    </row>
    <row r="7204" spans="2:29">
      <c r="B7204" s="136"/>
      <c r="E7204" s="136"/>
      <c r="H7204" s="136"/>
      <c r="K7204" s="136"/>
      <c r="O7204" s="136"/>
      <c r="T7204" s="136"/>
      <c r="W7204" s="136"/>
      <c r="Z7204" s="136"/>
      <c r="AC7204" s="136"/>
    </row>
    <row r="7205" spans="2:29">
      <c r="B7205" s="136"/>
      <c r="E7205" s="136"/>
      <c r="H7205" s="136"/>
      <c r="K7205" s="136"/>
      <c r="O7205" s="136"/>
      <c r="T7205" s="136"/>
      <c r="W7205" s="136"/>
      <c r="Z7205" s="136"/>
      <c r="AC7205" s="136"/>
    </row>
    <row r="7206" spans="2:29">
      <c r="B7206" s="136"/>
      <c r="E7206" s="136"/>
      <c r="H7206" s="136"/>
      <c r="K7206" s="136"/>
      <c r="O7206" s="136"/>
      <c r="T7206" s="136"/>
      <c r="W7206" s="136"/>
      <c r="Z7206" s="136"/>
      <c r="AC7206" s="136"/>
    </row>
    <row r="7207" spans="2:29">
      <c r="B7207" s="136"/>
      <c r="E7207" s="136"/>
      <c r="H7207" s="136"/>
      <c r="K7207" s="136"/>
      <c r="O7207" s="136"/>
      <c r="T7207" s="136"/>
      <c r="W7207" s="136"/>
      <c r="Z7207" s="136"/>
      <c r="AC7207" s="136"/>
    </row>
    <row r="7208" spans="2:29">
      <c r="B7208" s="136"/>
      <c r="E7208" s="136"/>
      <c r="H7208" s="136"/>
      <c r="K7208" s="136"/>
      <c r="O7208" s="136"/>
      <c r="T7208" s="136"/>
      <c r="W7208" s="136"/>
      <c r="Z7208" s="136"/>
      <c r="AC7208" s="136"/>
    </row>
    <row r="7209" spans="2:29">
      <c r="B7209" s="136"/>
      <c r="E7209" s="136"/>
      <c r="H7209" s="136"/>
      <c r="K7209" s="136"/>
      <c r="O7209" s="136"/>
      <c r="T7209" s="136"/>
      <c r="W7209" s="136"/>
      <c r="Z7209" s="136"/>
      <c r="AC7209" s="136"/>
    </row>
    <row r="7210" spans="2:29">
      <c r="B7210" s="136"/>
      <c r="E7210" s="136"/>
      <c r="H7210" s="136"/>
      <c r="K7210" s="136"/>
      <c r="O7210" s="136"/>
      <c r="T7210" s="136"/>
      <c r="W7210" s="136"/>
      <c r="Z7210" s="136"/>
      <c r="AC7210" s="136"/>
    </row>
    <row r="7211" spans="2:29">
      <c r="B7211" s="136"/>
      <c r="E7211" s="136"/>
      <c r="H7211" s="136"/>
      <c r="K7211" s="136"/>
      <c r="O7211" s="136"/>
      <c r="T7211" s="136"/>
      <c r="W7211" s="136"/>
      <c r="Z7211" s="136"/>
      <c r="AC7211" s="136"/>
    </row>
    <row r="7212" spans="2:29">
      <c r="B7212" s="136"/>
      <c r="E7212" s="136"/>
      <c r="H7212" s="136"/>
      <c r="K7212" s="136"/>
      <c r="O7212" s="136"/>
      <c r="T7212" s="136"/>
      <c r="W7212" s="136"/>
      <c r="Z7212" s="136"/>
      <c r="AC7212" s="136"/>
    </row>
    <row r="7213" spans="2:29">
      <c r="B7213" s="136"/>
      <c r="E7213" s="136"/>
      <c r="H7213" s="136"/>
      <c r="K7213" s="136"/>
      <c r="O7213" s="136"/>
      <c r="T7213" s="136"/>
      <c r="W7213" s="136"/>
      <c r="Z7213" s="136"/>
      <c r="AC7213" s="136"/>
    </row>
    <row r="7214" spans="2:29">
      <c r="B7214" s="136"/>
      <c r="E7214" s="136"/>
      <c r="H7214" s="136"/>
      <c r="K7214" s="136"/>
      <c r="O7214" s="136"/>
      <c r="T7214" s="136"/>
      <c r="W7214" s="136"/>
      <c r="Z7214" s="136"/>
      <c r="AC7214" s="136"/>
    </row>
    <row r="7215" spans="2:29">
      <c r="B7215" s="136"/>
      <c r="E7215" s="136"/>
      <c r="H7215" s="136"/>
      <c r="K7215" s="136"/>
      <c r="O7215" s="136"/>
      <c r="T7215" s="136"/>
      <c r="W7215" s="136"/>
      <c r="Z7215" s="136"/>
      <c r="AC7215" s="136"/>
    </row>
    <row r="7216" spans="2:29">
      <c r="B7216" s="136"/>
      <c r="E7216" s="136"/>
      <c r="H7216" s="136"/>
      <c r="K7216" s="136"/>
      <c r="O7216" s="136"/>
      <c r="T7216" s="136"/>
      <c r="W7216" s="136"/>
      <c r="Z7216" s="136"/>
      <c r="AC7216" s="136"/>
    </row>
    <row r="7217" spans="2:29">
      <c r="B7217" s="136"/>
      <c r="E7217" s="136"/>
      <c r="H7217" s="136"/>
      <c r="K7217" s="136"/>
      <c r="O7217" s="136"/>
      <c r="T7217" s="136"/>
      <c r="W7217" s="136"/>
      <c r="Z7217" s="136"/>
      <c r="AC7217" s="136"/>
    </row>
    <row r="7218" spans="2:29">
      <c r="B7218" s="136"/>
      <c r="E7218" s="136"/>
      <c r="H7218" s="136"/>
      <c r="K7218" s="136"/>
      <c r="O7218" s="136"/>
      <c r="T7218" s="136"/>
      <c r="W7218" s="136"/>
      <c r="Z7218" s="136"/>
      <c r="AC7218" s="136"/>
    </row>
    <row r="7219" spans="2:29">
      <c r="B7219" s="136"/>
      <c r="E7219" s="136"/>
      <c r="H7219" s="136"/>
      <c r="K7219" s="136"/>
      <c r="O7219" s="136"/>
      <c r="T7219" s="136"/>
      <c r="W7219" s="136"/>
      <c r="Z7219" s="136"/>
      <c r="AC7219" s="136"/>
    </row>
    <row r="7220" spans="2:29">
      <c r="B7220" s="136"/>
      <c r="E7220" s="136"/>
      <c r="H7220" s="136"/>
      <c r="K7220" s="136"/>
      <c r="O7220" s="136"/>
      <c r="T7220" s="136"/>
      <c r="W7220" s="136"/>
      <c r="Z7220" s="136"/>
      <c r="AC7220" s="136"/>
    </row>
    <row r="7221" spans="2:29">
      <c r="B7221" s="136"/>
      <c r="E7221" s="136"/>
      <c r="H7221" s="136"/>
      <c r="K7221" s="136"/>
      <c r="O7221" s="136"/>
      <c r="T7221" s="136"/>
      <c r="W7221" s="136"/>
      <c r="Z7221" s="136"/>
      <c r="AC7221" s="136"/>
    </row>
    <row r="7222" spans="2:29">
      <c r="B7222" s="136"/>
      <c r="E7222" s="136"/>
      <c r="H7222" s="136"/>
      <c r="K7222" s="136"/>
      <c r="O7222" s="136"/>
      <c r="T7222" s="136"/>
      <c r="W7222" s="136"/>
      <c r="Z7222" s="136"/>
      <c r="AC7222" s="136"/>
    </row>
    <row r="7223" spans="2:29">
      <c r="B7223" s="136"/>
      <c r="E7223" s="136"/>
      <c r="H7223" s="136"/>
      <c r="K7223" s="136"/>
      <c r="O7223" s="136"/>
      <c r="T7223" s="136"/>
      <c r="W7223" s="136"/>
      <c r="Z7223" s="136"/>
      <c r="AC7223" s="136"/>
    </row>
    <row r="7224" spans="2:29">
      <c r="B7224" s="136"/>
      <c r="E7224" s="136"/>
      <c r="H7224" s="136"/>
      <c r="K7224" s="136"/>
      <c r="O7224" s="136"/>
      <c r="T7224" s="136"/>
      <c r="W7224" s="136"/>
      <c r="Z7224" s="136"/>
      <c r="AC7224" s="136"/>
    </row>
    <row r="7225" spans="2:29">
      <c r="B7225" s="136"/>
      <c r="E7225" s="136"/>
      <c r="H7225" s="136"/>
      <c r="K7225" s="136"/>
      <c r="O7225" s="136"/>
      <c r="T7225" s="136"/>
      <c r="W7225" s="136"/>
      <c r="Z7225" s="136"/>
      <c r="AC7225" s="136"/>
    </row>
    <row r="7226" spans="2:29">
      <c r="B7226" s="136"/>
      <c r="E7226" s="136"/>
      <c r="H7226" s="136"/>
      <c r="K7226" s="136"/>
      <c r="O7226" s="136"/>
      <c r="T7226" s="136"/>
      <c r="W7226" s="136"/>
      <c r="Z7226" s="136"/>
      <c r="AC7226" s="136"/>
    </row>
    <row r="7227" spans="2:29">
      <c r="B7227" s="136"/>
      <c r="E7227" s="136"/>
      <c r="H7227" s="136"/>
      <c r="K7227" s="136"/>
      <c r="O7227" s="136"/>
      <c r="T7227" s="136"/>
      <c r="W7227" s="136"/>
      <c r="Z7227" s="136"/>
      <c r="AC7227" s="136"/>
    </row>
    <row r="7228" spans="2:29">
      <c r="B7228" s="136"/>
      <c r="E7228" s="136"/>
      <c r="H7228" s="136"/>
      <c r="K7228" s="136"/>
      <c r="O7228" s="136"/>
      <c r="T7228" s="136"/>
      <c r="W7228" s="136"/>
      <c r="Z7228" s="136"/>
      <c r="AC7228" s="136"/>
    </row>
    <row r="7229" spans="2:29">
      <c r="B7229" s="136"/>
      <c r="E7229" s="136"/>
      <c r="H7229" s="136"/>
      <c r="K7229" s="136"/>
      <c r="O7229" s="136"/>
      <c r="T7229" s="136"/>
      <c r="W7229" s="136"/>
      <c r="Z7229" s="136"/>
      <c r="AC7229" s="136"/>
    </row>
    <row r="7230" spans="2:29">
      <c r="B7230" s="136"/>
      <c r="E7230" s="136"/>
      <c r="H7230" s="136"/>
      <c r="K7230" s="136"/>
      <c r="O7230" s="136"/>
      <c r="T7230" s="136"/>
      <c r="W7230" s="136"/>
      <c r="Z7230" s="136"/>
      <c r="AC7230" s="136"/>
    </row>
    <row r="7231" spans="2:29">
      <c r="B7231" s="136"/>
      <c r="E7231" s="136"/>
      <c r="H7231" s="136"/>
      <c r="K7231" s="136"/>
      <c r="O7231" s="136"/>
      <c r="T7231" s="136"/>
      <c r="W7231" s="136"/>
      <c r="Z7231" s="136"/>
      <c r="AC7231" s="136"/>
    </row>
    <row r="7232" spans="2:29">
      <c r="B7232" s="136"/>
      <c r="E7232" s="136"/>
      <c r="H7232" s="136"/>
      <c r="K7232" s="136"/>
      <c r="O7232" s="136"/>
      <c r="T7232" s="136"/>
      <c r="W7232" s="136"/>
      <c r="Z7232" s="136"/>
      <c r="AC7232" s="136"/>
    </row>
    <row r="7233" spans="2:29">
      <c r="B7233" s="136"/>
      <c r="E7233" s="136"/>
      <c r="H7233" s="136"/>
      <c r="K7233" s="136"/>
      <c r="O7233" s="136"/>
      <c r="T7233" s="136"/>
      <c r="W7233" s="136"/>
      <c r="Z7233" s="136"/>
      <c r="AC7233" s="136"/>
    </row>
    <row r="7234" spans="2:29">
      <c r="B7234" s="136"/>
      <c r="E7234" s="136"/>
      <c r="H7234" s="136"/>
      <c r="K7234" s="136"/>
      <c r="O7234" s="136"/>
      <c r="T7234" s="136"/>
      <c r="W7234" s="136"/>
      <c r="Z7234" s="136"/>
      <c r="AC7234" s="136"/>
    </row>
    <row r="7235" spans="2:29">
      <c r="B7235" s="136"/>
      <c r="E7235" s="136"/>
      <c r="H7235" s="136"/>
      <c r="K7235" s="136"/>
      <c r="O7235" s="136"/>
      <c r="T7235" s="136"/>
      <c r="W7235" s="136"/>
      <c r="Z7235" s="136"/>
      <c r="AC7235" s="136"/>
    </row>
    <row r="7236" spans="2:29">
      <c r="B7236" s="136"/>
      <c r="E7236" s="136"/>
      <c r="H7236" s="136"/>
      <c r="K7236" s="136"/>
      <c r="O7236" s="136"/>
      <c r="T7236" s="136"/>
      <c r="W7236" s="136"/>
      <c r="Z7236" s="136"/>
      <c r="AC7236" s="136"/>
    </row>
    <row r="7237" spans="2:29">
      <c r="B7237" s="136"/>
      <c r="E7237" s="136"/>
      <c r="H7237" s="136"/>
      <c r="K7237" s="136"/>
      <c r="O7237" s="136"/>
      <c r="T7237" s="136"/>
      <c r="W7237" s="136"/>
      <c r="Z7237" s="136"/>
      <c r="AC7237" s="136"/>
    </row>
    <row r="7238" spans="2:29">
      <c r="B7238" s="136"/>
      <c r="E7238" s="136"/>
      <c r="H7238" s="136"/>
      <c r="K7238" s="136"/>
      <c r="O7238" s="136"/>
      <c r="T7238" s="136"/>
      <c r="W7238" s="136"/>
      <c r="Z7238" s="136"/>
      <c r="AC7238" s="136"/>
    </row>
    <row r="7239" spans="2:29">
      <c r="B7239" s="136"/>
      <c r="E7239" s="136"/>
      <c r="H7239" s="136"/>
      <c r="K7239" s="136"/>
      <c r="O7239" s="136"/>
      <c r="T7239" s="136"/>
      <c r="W7239" s="136"/>
      <c r="Z7239" s="136"/>
      <c r="AC7239" s="136"/>
    </row>
    <row r="7240" spans="2:29">
      <c r="B7240" s="136"/>
      <c r="E7240" s="136"/>
      <c r="H7240" s="136"/>
      <c r="K7240" s="136"/>
      <c r="O7240" s="136"/>
      <c r="T7240" s="136"/>
      <c r="W7240" s="136"/>
      <c r="Z7240" s="136"/>
      <c r="AC7240" s="136"/>
    </row>
    <row r="7241" spans="2:29">
      <c r="B7241" s="136"/>
      <c r="E7241" s="136"/>
      <c r="H7241" s="136"/>
      <c r="K7241" s="136"/>
      <c r="O7241" s="136"/>
      <c r="T7241" s="136"/>
      <c r="W7241" s="136"/>
      <c r="Z7241" s="136"/>
      <c r="AC7241" s="136"/>
    </row>
    <row r="7242" spans="2:29">
      <c r="B7242" s="136"/>
      <c r="E7242" s="136"/>
      <c r="H7242" s="136"/>
      <c r="K7242" s="136"/>
      <c r="O7242" s="136"/>
      <c r="T7242" s="136"/>
      <c r="W7242" s="136"/>
      <c r="Z7242" s="136"/>
      <c r="AC7242" s="136"/>
    </row>
    <row r="7243" spans="2:29">
      <c r="B7243" s="136"/>
      <c r="E7243" s="136"/>
      <c r="H7243" s="136"/>
      <c r="K7243" s="136"/>
      <c r="O7243" s="136"/>
      <c r="T7243" s="136"/>
      <c r="W7243" s="136"/>
      <c r="Z7243" s="136"/>
      <c r="AC7243" s="136"/>
    </row>
    <row r="7244" spans="2:29">
      <c r="B7244" s="136"/>
      <c r="E7244" s="136"/>
      <c r="H7244" s="136"/>
      <c r="K7244" s="136"/>
      <c r="O7244" s="136"/>
      <c r="T7244" s="136"/>
      <c r="W7244" s="136"/>
      <c r="Z7244" s="136"/>
      <c r="AC7244" s="136"/>
    </row>
    <row r="7245" spans="2:29">
      <c r="B7245" s="136"/>
      <c r="E7245" s="136"/>
      <c r="H7245" s="136"/>
      <c r="K7245" s="136"/>
      <c r="O7245" s="136"/>
      <c r="T7245" s="136"/>
      <c r="W7245" s="136"/>
      <c r="Z7245" s="136"/>
      <c r="AC7245" s="136"/>
    </row>
    <row r="7246" spans="2:29">
      <c r="B7246" s="136"/>
      <c r="E7246" s="136"/>
      <c r="H7246" s="136"/>
      <c r="K7246" s="136"/>
      <c r="O7246" s="136"/>
      <c r="T7246" s="136"/>
      <c r="W7246" s="136"/>
      <c r="Z7246" s="136"/>
      <c r="AC7246" s="136"/>
    </row>
    <row r="7247" spans="2:29">
      <c r="B7247" s="136"/>
      <c r="E7247" s="136"/>
      <c r="H7247" s="136"/>
      <c r="K7247" s="136"/>
      <c r="O7247" s="136"/>
      <c r="T7247" s="136"/>
      <c r="W7247" s="136"/>
      <c r="Z7247" s="136"/>
      <c r="AC7247" s="136"/>
    </row>
    <row r="7248" spans="2:29">
      <c r="B7248" s="136"/>
      <c r="E7248" s="136"/>
      <c r="H7248" s="136"/>
      <c r="K7248" s="136"/>
      <c r="O7248" s="136"/>
      <c r="T7248" s="136"/>
      <c r="W7248" s="136"/>
      <c r="Z7248" s="136"/>
      <c r="AC7248" s="136"/>
    </row>
    <row r="7249" spans="2:29">
      <c r="B7249" s="136"/>
      <c r="E7249" s="136"/>
      <c r="H7249" s="136"/>
      <c r="K7249" s="136"/>
      <c r="O7249" s="136"/>
      <c r="T7249" s="136"/>
      <c r="W7249" s="136"/>
      <c r="Z7249" s="136"/>
      <c r="AC7249" s="136"/>
    </row>
    <row r="7250" spans="2:29">
      <c r="B7250" s="136"/>
      <c r="E7250" s="136"/>
      <c r="H7250" s="136"/>
      <c r="K7250" s="136"/>
      <c r="O7250" s="136"/>
      <c r="T7250" s="136"/>
      <c r="W7250" s="136"/>
      <c r="Z7250" s="136"/>
      <c r="AC7250" s="136"/>
    </row>
    <row r="7251" spans="2:29">
      <c r="B7251" s="136"/>
      <c r="E7251" s="136"/>
      <c r="H7251" s="136"/>
      <c r="K7251" s="136"/>
      <c r="O7251" s="136"/>
      <c r="T7251" s="136"/>
      <c r="W7251" s="136"/>
      <c r="Z7251" s="136"/>
      <c r="AC7251" s="136"/>
    </row>
    <row r="7252" spans="2:29">
      <c r="B7252" s="136"/>
      <c r="E7252" s="136"/>
      <c r="H7252" s="136"/>
      <c r="K7252" s="136"/>
      <c r="O7252" s="136"/>
      <c r="T7252" s="136"/>
      <c r="W7252" s="136"/>
      <c r="Z7252" s="136"/>
      <c r="AC7252" s="136"/>
    </row>
    <row r="7253" spans="2:29">
      <c r="B7253" s="136"/>
      <c r="E7253" s="136"/>
      <c r="H7253" s="136"/>
      <c r="K7253" s="136"/>
      <c r="O7253" s="136"/>
      <c r="T7253" s="136"/>
      <c r="W7253" s="136"/>
      <c r="Z7253" s="136"/>
      <c r="AC7253" s="136"/>
    </row>
    <row r="7254" spans="2:29">
      <c r="B7254" s="136"/>
      <c r="E7254" s="136"/>
      <c r="H7254" s="136"/>
      <c r="K7254" s="136"/>
      <c r="O7254" s="136"/>
      <c r="T7254" s="136"/>
      <c r="W7254" s="136"/>
      <c r="Z7254" s="136"/>
      <c r="AC7254" s="136"/>
    </row>
    <row r="7255" spans="2:29">
      <c r="B7255" s="136"/>
      <c r="E7255" s="136"/>
      <c r="H7255" s="136"/>
      <c r="K7255" s="136"/>
      <c r="O7255" s="136"/>
      <c r="T7255" s="136"/>
      <c r="W7255" s="136"/>
      <c r="Z7255" s="136"/>
      <c r="AC7255" s="136"/>
    </row>
    <row r="7256" spans="2:29">
      <c r="B7256" s="136"/>
      <c r="E7256" s="136"/>
      <c r="H7256" s="136"/>
      <c r="K7256" s="136"/>
      <c r="O7256" s="136"/>
      <c r="T7256" s="136"/>
      <c r="W7256" s="136"/>
      <c r="Z7256" s="136"/>
      <c r="AC7256" s="136"/>
    </row>
    <row r="7257" spans="2:29">
      <c r="B7257" s="136"/>
      <c r="E7257" s="136"/>
      <c r="H7257" s="136"/>
      <c r="K7257" s="136"/>
      <c r="O7257" s="136"/>
      <c r="T7257" s="136"/>
      <c r="W7257" s="136"/>
      <c r="Z7257" s="136"/>
      <c r="AC7257" s="136"/>
    </row>
    <row r="7258" spans="2:29">
      <c r="B7258" s="136"/>
      <c r="E7258" s="136"/>
      <c r="H7258" s="136"/>
      <c r="K7258" s="136"/>
      <c r="O7258" s="136"/>
      <c r="T7258" s="136"/>
      <c r="W7258" s="136"/>
      <c r="Z7258" s="136"/>
      <c r="AC7258" s="136"/>
    </row>
    <row r="7259" spans="2:29">
      <c r="B7259" s="136"/>
      <c r="E7259" s="136"/>
      <c r="H7259" s="136"/>
      <c r="K7259" s="136"/>
      <c r="O7259" s="136"/>
      <c r="T7259" s="136"/>
      <c r="W7259" s="136"/>
      <c r="Z7259" s="136"/>
      <c r="AC7259" s="136"/>
    </row>
    <row r="7260" spans="2:29">
      <c r="B7260" s="136"/>
      <c r="E7260" s="136"/>
      <c r="H7260" s="136"/>
      <c r="K7260" s="136"/>
      <c r="O7260" s="136"/>
      <c r="T7260" s="136"/>
      <c r="W7260" s="136"/>
      <c r="Z7260" s="136"/>
      <c r="AC7260" s="136"/>
    </row>
    <row r="7261" spans="2:29">
      <c r="B7261" s="136"/>
      <c r="E7261" s="136"/>
      <c r="H7261" s="136"/>
      <c r="K7261" s="136"/>
      <c r="O7261" s="136"/>
      <c r="T7261" s="136"/>
      <c r="W7261" s="136"/>
      <c r="Z7261" s="136"/>
      <c r="AC7261" s="136"/>
    </row>
    <row r="7262" spans="2:29">
      <c r="B7262" s="136"/>
      <c r="E7262" s="136"/>
      <c r="H7262" s="136"/>
      <c r="K7262" s="136"/>
      <c r="O7262" s="136"/>
      <c r="T7262" s="136"/>
      <c r="W7262" s="136"/>
      <c r="Z7262" s="136"/>
      <c r="AC7262" s="136"/>
    </row>
    <row r="7263" spans="2:29">
      <c r="B7263" s="136"/>
      <c r="E7263" s="136"/>
      <c r="H7263" s="136"/>
      <c r="K7263" s="136"/>
      <c r="O7263" s="136"/>
      <c r="T7263" s="136"/>
      <c r="W7263" s="136"/>
      <c r="Z7263" s="136"/>
      <c r="AC7263" s="136"/>
    </row>
    <row r="7264" spans="2:29">
      <c r="B7264" s="136"/>
      <c r="E7264" s="136"/>
      <c r="H7264" s="136"/>
      <c r="K7264" s="136"/>
      <c r="O7264" s="136"/>
      <c r="T7264" s="136"/>
      <c r="W7264" s="136"/>
      <c r="Z7264" s="136"/>
      <c r="AC7264" s="136"/>
    </row>
    <row r="7265" spans="2:29">
      <c r="B7265" s="136"/>
      <c r="E7265" s="136"/>
      <c r="H7265" s="136"/>
      <c r="K7265" s="136"/>
      <c r="O7265" s="136"/>
      <c r="T7265" s="136"/>
      <c r="W7265" s="136"/>
      <c r="Z7265" s="136"/>
      <c r="AC7265" s="136"/>
    </row>
    <row r="7266" spans="2:29">
      <c r="B7266" s="136"/>
      <c r="E7266" s="136"/>
      <c r="H7266" s="136"/>
      <c r="K7266" s="136"/>
      <c r="O7266" s="136"/>
      <c r="T7266" s="136"/>
      <c r="W7266" s="136"/>
      <c r="Z7266" s="136"/>
      <c r="AC7266" s="136"/>
    </row>
    <row r="7267" spans="2:29">
      <c r="B7267" s="136"/>
      <c r="E7267" s="136"/>
      <c r="H7267" s="136"/>
      <c r="K7267" s="136"/>
      <c r="O7267" s="136"/>
      <c r="T7267" s="136"/>
      <c r="W7267" s="136"/>
      <c r="Z7267" s="136"/>
      <c r="AC7267" s="136"/>
    </row>
    <row r="7268" spans="2:29">
      <c r="B7268" s="136"/>
      <c r="E7268" s="136"/>
      <c r="H7268" s="136"/>
      <c r="K7268" s="136"/>
      <c r="O7268" s="136"/>
      <c r="T7268" s="136"/>
      <c r="W7268" s="136"/>
      <c r="Z7268" s="136"/>
      <c r="AC7268" s="136"/>
    </row>
    <row r="7269" spans="2:29">
      <c r="B7269" s="136"/>
      <c r="E7269" s="136"/>
      <c r="H7269" s="136"/>
      <c r="K7269" s="136"/>
      <c r="O7269" s="136"/>
      <c r="T7269" s="136"/>
      <c r="W7269" s="136"/>
      <c r="Z7269" s="136"/>
      <c r="AC7269" s="136"/>
    </row>
    <row r="7270" spans="2:29">
      <c r="B7270" s="136"/>
      <c r="E7270" s="136"/>
      <c r="H7270" s="136"/>
      <c r="K7270" s="136"/>
      <c r="O7270" s="136"/>
      <c r="T7270" s="136"/>
      <c r="W7270" s="136"/>
      <c r="Z7270" s="136"/>
      <c r="AC7270" s="136"/>
    </row>
    <row r="7271" spans="2:29">
      <c r="B7271" s="136"/>
      <c r="E7271" s="136"/>
      <c r="H7271" s="136"/>
      <c r="K7271" s="136"/>
      <c r="O7271" s="136"/>
      <c r="T7271" s="136"/>
      <c r="W7271" s="136"/>
      <c r="Z7271" s="136"/>
      <c r="AC7271" s="136"/>
    </row>
    <row r="7272" spans="2:29">
      <c r="B7272" s="136"/>
      <c r="E7272" s="136"/>
      <c r="H7272" s="136"/>
      <c r="K7272" s="136"/>
      <c r="O7272" s="136"/>
      <c r="T7272" s="136"/>
      <c r="W7272" s="136"/>
      <c r="Z7272" s="136"/>
      <c r="AC7272" s="136"/>
    </row>
    <row r="7273" spans="2:29">
      <c r="B7273" s="136"/>
      <c r="E7273" s="136"/>
      <c r="H7273" s="136"/>
      <c r="K7273" s="136"/>
      <c r="O7273" s="136"/>
      <c r="T7273" s="136"/>
      <c r="W7273" s="136"/>
      <c r="Z7273" s="136"/>
      <c r="AC7273" s="136"/>
    </row>
    <row r="7274" spans="2:29">
      <c r="B7274" s="136"/>
      <c r="E7274" s="136"/>
      <c r="H7274" s="136"/>
      <c r="K7274" s="136"/>
      <c r="O7274" s="136"/>
      <c r="T7274" s="136"/>
      <c r="W7274" s="136"/>
      <c r="Z7274" s="136"/>
      <c r="AC7274" s="136"/>
    </row>
    <row r="7275" spans="2:29">
      <c r="B7275" s="136"/>
      <c r="E7275" s="136"/>
      <c r="H7275" s="136"/>
      <c r="K7275" s="136"/>
      <c r="O7275" s="136"/>
      <c r="T7275" s="136"/>
      <c r="W7275" s="136"/>
      <c r="Z7275" s="136"/>
      <c r="AC7275" s="136"/>
    </row>
    <row r="7276" spans="2:29">
      <c r="B7276" s="136"/>
      <c r="E7276" s="136"/>
      <c r="H7276" s="136"/>
      <c r="K7276" s="136"/>
      <c r="O7276" s="136"/>
      <c r="T7276" s="136"/>
      <c r="W7276" s="136"/>
      <c r="Z7276" s="136"/>
      <c r="AC7276" s="136"/>
    </row>
    <row r="7277" spans="2:29">
      <c r="B7277" s="136"/>
      <c r="E7277" s="136"/>
      <c r="H7277" s="136"/>
      <c r="K7277" s="136"/>
      <c r="O7277" s="136"/>
      <c r="T7277" s="136"/>
      <c r="W7277" s="136"/>
      <c r="Z7277" s="136"/>
      <c r="AC7277" s="136"/>
    </row>
    <row r="7278" spans="2:29">
      <c r="B7278" s="136"/>
      <c r="E7278" s="136"/>
      <c r="H7278" s="136"/>
      <c r="K7278" s="136"/>
      <c r="O7278" s="136"/>
      <c r="T7278" s="136"/>
      <c r="W7278" s="136"/>
      <c r="Z7278" s="136"/>
      <c r="AC7278" s="136"/>
    </row>
    <row r="7279" spans="2:29">
      <c r="B7279" s="136"/>
      <c r="E7279" s="136"/>
      <c r="H7279" s="136"/>
      <c r="K7279" s="136"/>
      <c r="O7279" s="136"/>
      <c r="T7279" s="136"/>
      <c r="W7279" s="136"/>
      <c r="Z7279" s="136"/>
      <c r="AC7279" s="136"/>
    </row>
    <row r="7280" spans="2:29">
      <c r="B7280" s="136"/>
      <c r="E7280" s="136"/>
      <c r="H7280" s="136"/>
      <c r="K7280" s="136"/>
      <c r="O7280" s="136"/>
      <c r="T7280" s="136"/>
      <c r="W7280" s="136"/>
      <c r="Z7280" s="136"/>
      <c r="AC7280" s="136"/>
    </row>
    <row r="7281" spans="2:29">
      <c r="B7281" s="136"/>
      <c r="E7281" s="136"/>
      <c r="H7281" s="136"/>
      <c r="K7281" s="136"/>
      <c r="O7281" s="136"/>
      <c r="T7281" s="136"/>
      <c r="W7281" s="136"/>
      <c r="Z7281" s="136"/>
      <c r="AC7281" s="136"/>
    </row>
    <row r="7282" spans="2:29">
      <c r="B7282" s="136"/>
      <c r="E7282" s="136"/>
      <c r="H7282" s="136"/>
      <c r="K7282" s="136"/>
      <c r="O7282" s="136"/>
      <c r="T7282" s="136"/>
      <c r="W7282" s="136"/>
      <c r="Z7282" s="136"/>
      <c r="AC7282" s="136"/>
    </row>
    <row r="7283" spans="2:29">
      <c r="B7283" s="136"/>
      <c r="E7283" s="136"/>
      <c r="H7283" s="136"/>
      <c r="K7283" s="136"/>
      <c r="O7283" s="136"/>
      <c r="T7283" s="136"/>
      <c r="W7283" s="136"/>
      <c r="Z7283" s="136"/>
      <c r="AC7283" s="136"/>
    </row>
    <row r="7284" spans="2:29">
      <c r="B7284" s="136"/>
      <c r="E7284" s="136"/>
      <c r="H7284" s="136"/>
      <c r="K7284" s="136"/>
      <c r="O7284" s="136"/>
      <c r="T7284" s="136"/>
      <c r="W7284" s="136"/>
      <c r="Z7284" s="136"/>
      <c r="AC7284" s="136"/>
    </row>
    <row r="7285" spans="2:29">
      <c r="B7285" s="136"/>
      <c r="E7285" s="136"/>
      <c r="H7285" s="136"/>
      <c r="K7285" s="136"/>
      <c r="O7285" s="136"/>
      <c r="T7285" s="136"/>
      <c r="W7285" s="136"/>
      <c r="Z7285" s="136"/>
      <c r="AC7285" s="136"/>
    </row>
    <row r="7286" spans="2:29">
      <c r="B7286" s="136"/>
      <c r="E7286" s="136"/>
      <c r="H7286" s="136"/>
      <c r="K7286" s="136"/>
      <c r="O7286" s="136"/>
      <c r="T7286" s="136"/>
      <c r="W7286" s="136"/>
      <c r="Z7286" s="136"/>
      <c r="AC7286" s="136"/>
    </row>
    <row r="7287" spans="2:29">
      <c r="B7287" s="136"/>
      <c r="E7287" s="136"/>
      <c r="H7287" s="136"/>
      <c r="K7287" s="136"/>
      <c r="O7287" s="136"/>
      <c r="T7287" s="136"/>
      <c r="W7287" s="136"/>
      <c r="Z7287" s="136"/>
      <c r="AC7287" s="136"/>
    </row>
    <row r="7288" spans="2:29">
      <c r="B7288" s="136"/>
      <c r="E7288" s="136"/>
      <c r="H7288" s="136"/>
      <c r="K7288" s="136"/>
      <c r="O7288" s="136"/>
      <c r="T7288" s="136"/>
      <c r="W7288" s="136"/>
      <c r="Z7288" s="136"/>
      <c r="AC7288" s="136"/>
    </row>
    <row r="7289" spans="2:29">
      <c r="B7289" s="136"/>
      <c r="E7289" s="136"/>
      <c r="H7289" s="136"/>
      <c r="K7289" s="136"/>
      <c r="O7289" s="136"/>
      <c r="T7289" s="136"/>
      <c r="W7289" s="136"/>
      <c r="Z7289" s="136"/>
      <c r="AC7289" s="136"/>
    </row>
    <row r="7290" spans="2:29">
      <c r="B7290" s="136"/>
      <c r="E7290" s="136"/>
      <c r="H7290" s="136"/>
      <c r="K7290" s="136"/>
      <c r="O7290" s="136"/>
      <c r="T7290" s="136"/>
      <c r="W7290" s="136"/>
      <c r="Z7290" s="136"/>
      <c r="AC7290" s="136"/>
    </row>
    <row r="7291" spans="2:29">
      <c r="B7291" s="136"/>
      <c r="E7291" s="136"/>
      <c r="H7291" s="136"/>
      <c r="K7291" s="136"/>
      <c r="O7291" s="136"/>
      <c r="T7291" s="136"/>
      <c r="W7291" s="136"/>
      <c r="Z7291" s="136"/>
      <c r="AC7291" s="136"/>
    </row>
    <row r="7292" spans="2:29">
      <c r="B7292" s="136"/>
      <c r="E7292" s="136"/>
      <c r="H7292" s="136"/>
      <c r="K7292" s="136"/>
      <c r="O7292" s="136"/>
      <c r="T7292" s="136"/>
      <c r="W7292" s="136"/>
      <c r="Z7292" s="136"/>
      <c r="AC7292" s="136"/>
    </row>
    <row r="7293" spans="2:29">
      <c r="B7293" s="136"/>
      <c r="E7293" s="136"/>
      <c r="H7293" s="136"/>
      <c r="K7293" s="136"/>
      <c r="O7293" s="136"/>
      <c r="T7293" s="136"/>
      <c r="W7293" s="136"/>
      <c r="Z7293" s="136"/>
      <c r="AC7293" s="136"/>
    </row>
    <row r="7294" spans="2:29">
      <c r="B7294" s="136"/>
      <c r="E7294" s="136"/>
      <c r="H7294" s="136"/>
      <c r="K7294" s="136"/>
      <c r="O7294" s="136"/>
      <c r="T7294" s="136"/>
      <c r="W7294" s="136"/>
      <c r="Z7294" s="136"/>
      <c r="AC7294" s="136"/>
    </row>
    <row r="7295" spans="2:29">
      <c r="B7295" s="136"/>
      <c r="E7295" s="136"/>
      <c r="H7295" s="136"/>
      <c r="K7295" s="136"/>
      <c r="O7295" s="136"/>
      <c r="T7295" s="136"/>
      <c r="W7295" s="136"/>
      <c r="Z7295" s="136"/>
      <c r="AC7295" s="136"/>
    </row>
    <row r="7296" spans="2:29">
      <c r="B7296" s="136"/>
      <c r="E7296" s="136"/>
      <c r="H7296" s="136"/>
      <c r="K7296" s="136"/>
      <c r="O7296" s="136"/>
      <c r="T7296" s="136"/>
      <c r="W7296" s="136"/>
      <c r="Z7296" s="136"/>
      <c r="AC7296" s="136"/>
    </row>
    <row r="7297" spans="2:29">
      <c r="B7297" s="136"/>
      <c r="E7297" s="136"/>
      <c r="H7297" s="136"/>
      <c r="K7297" s="136"/>
      <c r="O7297" s="136"/>
      <c r="T7297" s="136"/>
      <c r="W7297" s="136"/>
      <c r="Z7297" s="136"/>
      <c r="AC7297" s="136"/>
    </row>
    <row r="7298" spans="2:29">
      <c r="B7298" s="136"/>
      <c r="E7298" s="136"/>
      <c r="H7298" s="136"/>
      <c r="K7298" s="136"/>
      <c r="O7298" s="136"/>
      <c r="T7298" s="136"/>
      <c r="W7298" s="136"/>
      <c r="Z7298" s="136"/>
      <c r="AC7298" s="136"/>
    </row>
    <row r="7299" spans="2:29">
      <c r="B7299" s="136"/>
      <c r="E7299" s="136"/>
      <c r="H7299" s="136"/>
      <c r="K7299" s="136"/>
      <c r="O7299" s="136"/>
      <c r="T7299" s="136"/>
      <c r="W7299" s="136"/>
      <c r="Z7299" s="136"/>
      <c r="AC7299" s="136"/>
    </row>
    <row r="7300" spans="2:29">
      <c r="B7300" s="136"/>
      <c r="E7300" s="136"/>
      <c r="H7300" s="136"/>
      <c r="K7300" s="136"/>
      <c r="O7300" s="136"/>
      <c r="T7300" s="136"/>
      <c r="W7300" s="136"/>
      <c r="Z7300" s="136"/>
      <c r="AC7300" s="136"/>
    </row>
    <row r="7301" spans="2:29">
      <c r="B7301" s="136"/>
      <c r="E7301" s="136"/>
      <c r="H7301" s="136"/>
      <c r="K7301" s="136"/>
      <c r="O7301" s="136"/>
      <c r="T7301" s="136"/>
      <c r="W7301" s="136"/>
      <c r="Z7301" s="136"/>
      <c r="AC7301" s="136"/>
    </row>
    <row r="7302" spans="2:29">
      <c r="B7302" s="136"/>
      <c r="E7302" s="136"/>
      <c r="H7302" s="136"/>
      <c r="K7302" s="136"/>
      <c r="O7302" s="136"/>
      <c r="T7302" s="136"/>
      <c r="W7302" s="136"/>
      <c r="Z7302" s="136"/>
      <c r="AC7302" s="136"/>
    </row>
    <row r="7303" spans="2:29">
      <c r="B7303" s="136"/>
      <c r="E7303" s="136"/>
      <c r="H7303" s="136"/>
      <c r="K7303" s="136"/>
      <c r="O7303" s="136"/>
      <c r="T7303" s="136"/>
      <c r="W7303" s="136"/>
      <c r="Z7303" s="136"/>
      <c r="AC7303" s="136"/>
    </row>
    <row r="7304" spans="2:29">
      <c r="B7304" s="136"/>
      <c r="E7304" s="136"/>
      <c r="H7304" s="136"/>
      <c r="K7304" s="136"/>
      <c r="O7304" s="136"/>
      <c r="T7304" s="136"/>
      <c r="W7304" s="136"/>
      <c r="Z7304" s="136"/>
      <c r="AC7304" s="136"/>
    </row>
    <row r="7305" spans="2:29">
      <c r="B7305" s="136"/>
      <c r="E7305" s="136"/>
      <c r="H7305" s="136"/>
      <c r="K7305" s="136"/>
      <c r="O7305" s="136"/>
      <c r="T7305" s="136"/>
      <c r="W7305" s="136"/>
      <c r="Z7305" s="136"/>
      <c r="AC7305" s="136"/>
    </row>
    <row r="7306" spans="2:29">
      <c r="B7306" s="136"/>
      <c r="E7306" s="136"/>
      <c r="H7306" s="136"/>
      <c r="K7306" s="136"/>
      <c r="O7306" s="136"/>
      <c r="T7306" s="136"/>
      <c r="W7306" s="136"/>
      <c r="Z7306" s="136"/>
      <c r="AC7306" s="136"/>
    </row>
    <row r="7307" spans="2:29">
      <c r="B7307" s="136"/>
      <c r="E7307" s="136"/>
      <c r="H7307" s="136"/>
      <c r="K7307" s="136"/>
      <c r="O7307" s="136"/>
      <c r="T7307" s="136"/>
      <c r="W7307" s="136"/>
      <c r="Z7307" s="136"/>
      <c r="AC7307" s="136"/>
    </row>
    <row r="7308" spans="2:29">
      <c r="B7308" s="136"/>
      <c r="E7308" s="136"/>
      <c r="H7308" s="136"/>
      <c r="K7308" s="136"/>
      <c r="O7308" s="136"/>
      <c r="T7308" s="136"/>
      <c r="W7308" s="136"/>
      <c r="Z7308" s="136"/>
      <c r="AC7308" s="136"/>
    </row>
    <row r="7309" spans="2:29">
      <c r="B7309" s="136"/>
      <c r="E7309" s="136"/>
      <c r="H7309" s="136"/>
      <c r="K7309" s="136"/>
      <c r="O7309" s="136"/>
      <c r="T7309" s="136"/>
      <c r="W7309" s="136"/>
      <c r="Z7309" s="136"/>
      <c r="AC7309" s="136"/>
    </row>
    <row r="7310" spans="2:29">
      <c r="B7310" s="136"/>
      <c r="E7310" s="136"/>
      <c r="H7310" s="136"/>
      <c r="K7310" s="136"/>
      <c r="O7310" s="136"/>
      <c r="T7310" s="136"/>
      <c r="W7310" s="136"/>
      <c r="Z7310" s="136"/>
      <c r="AC7310" s="136"/>
    </row>
    <row r="7311" spans="2:29">
      <c r="B7311" s="136"/>
      <c r="E7311" s="136"/>
      <c r="H7311" s="136"/>
      <c r="K7311" s="136"/>
      <c r="O7311" s="136"/>
      <c r="T7311" s="136"/>
      <c r="W7311" s="136"/>
      <c r="Z7311" s="136"/>
      <c r="AC7311" s="136"/>
    </row>
    <row r="7312" spans="2:29">
      <c r="B7312" s="136"/>
      <c r="E7312" s="136"/>
      <c r="H7312" s="136"/>
      <c r="K7312" s="136"/>
      <c r="O7312" s="136"/>
      <c r="T7312" s="136"/>
      <c r="W7312" s="136"/>
      <c r="Z7312" s="136"/>
      <c r="AC7312" s="136"/>
    </row>
    <row r="7313" spans="2:29">
      <c r="B7313" s="136"/>
      <c r="E7313" s="136"/>
      <c r="H7313" s="136"/>
      <c r="K7313" s="136"/>
      <c r="O7313" s="136"/>
      <c r="T7313" s="136"/>
      <c r="W7313" s="136"/>
      <c r="Z7313" s="136"/>
      <c r="AC7313" s="136"/>
    </row>
    <row r="7314" spans="2:29">
      <c r="B7314" s="136"/>
      <c r="E7314" s="136"/>
      <c r="H7314" s="136"/>
      <c r="K7314" s="136"/>
      <c r="O7314" s="136"/>
      <c r="T7314" s="136"/>
      <c r="W7314" s="136"/>
      <c r="Z7314" s="136"/>
      <c r="AC7314" s="136"/>
    </row>
    <row r="7315" spans="2:29">
      <c r="B7315" s="136"/>
      <c r="E7315" s="136"/>
      <c r="H7315" s="136"/>
      <c r="K7315" s="136"/>
      <c r="O7315" s="136"/>
      <c r="T7315" s="136"/>
      <c r="W7315" s="136"/>
      <c r="Z7315" s="136"/>
      <c r="AC7315" s="136"/>
    </row>
    <row r="7316" spans="2:29">
      <c r="B7316" s="136"/>
      <c r="E7316" s="136"/>
      <c r="H7316" s="136"/>
      <c r="K7316" s="136"/>
      <c r="O7316" s="136"/>
      <c r="T7316" s="136"/>
      <c r="W7316" s="136"/>
      <c r="Z7316" s="136"/>
      <c r="AC7316" s="136"/>
    </row>
    <row r="7317" spans="2:29">
      <c r="B7317" s="136"/>
      <c r="E7317" s="136"/>
      <c r="H7317" s="136"/>
      <c r="K7317" s="136"/>
      <c r="O7317" s="136"/>
      <c r="T7317" s="136"/>
      <c r="W7317" s="136"/>
      <c r="Z7317" s="136"/>
      <c r="AC7317" s="136"/>
    </row>
    <row r="7318" spans="2:29">
      <c r="B7318" s="136"/>
      <c r="E7318" s="136"/>
      <c r="H7318" s="136"/>
      <c r="K7318" s="136"/>
      <c r="O7318" s="136"/>
      <c r="T7318" s="136"/>
      <c r="W7318" s="136"/>
      <c r="Z7318" s="136"/>
      <c r="AC7318" s="136"/>
    </row>
    <row r="7319" spans="2:29">
      <c r="B7319" s="136"/>
      <c r="E7319" s="136"/>
      <c r="H7319" s="136"/>
      <c r="K7319" s="136"/>
      <c r="O7319" s="136"/>
      <c r="T7319" s="136"/>
      <c r="W7319" s="136"/>
      <c r="Z7319" s="136"/>
      <c r="AC7319" s="136"/>
    </row>
    <row r="7320" spans="2:29">
      <c r="B7320" s="136"/>
      <c r="E7320" s="136"/>
      <c r="H7320" s="136"/>
      <c r="K7320" s="136"/>
      <c r="O7320" s="136"/>
      <c r="T7320" s="136"/>
      <c r="W7320" s="136"/>
      <c r="Z7320" s="136"/>
      <c r="AC7320" s="136"/>
    </row>
    <row r="7321" spans="2:29">
      <c r="B7321" s="136"/>
      <c r="E7321" s="136"/>
      <c r="H7321" s="136"/>
      <c r="K7321" s="136"/>
      <c r="O7321" s="136"/>
      <c r="T7321" s="136"/>
      <c r="W7321" s="136"/>
      <c r="Z7321" s="136"/>
      <c r="AC7321" s="136"/>
    </row>
    <row r="7322" spans="2:29">
      <c r="B7322" s="136"/>
      <c r="E7322" s="136"/>
      <c r="H7322" s="136"/>
      <c r="K7322" s="136"/>
      <c r="O7322" s="136"/>
      <c r="T7322" s="136"/>
      <c r="W7322" s="136"/>
      <c r="Z7322" s="136"/>
      <c r="AC7322" s="136"/>
    </row>
    <row r="7323" spans="2:29">
      <c r="B7323" s="136"/>
      <c r="E7323" s="136"/>
      <c r="H7323" s="136"/>
      <c r="K7323" s="136"/>
      <c r="O7323" s="136"/>
      <c r="T7323" s="136"/>
      <c r="W7323" s="136"/>
      <c r="Z7323" s="136"/>
      <c r="AC7323" s="136"/>
    </row>
    <row r="7324" spans="2:29">
      <c r="B7324" s="136"/>
      <c r="E7324" s="136"/>
      <c r="H7324" s="136"/>
      <c r="K7324" s="136"/>
      <c r="O7324" s="136"/>
      <c r="T7324" s="136"/>
      <c r="W7324" s="136"/>
      <c r="Z7324" s="136"/>
      <c r="AC7324" s="136"/>
    </row>
    <row r="7325" spans="2:29">
      <c r="B7325" s="136"/>
      <c r="E7325" s="136"/>
      <c r="H7325" s="136"/>
      <c r="K7325" s="136"/>
      <c r="O7325" s="136"/>
      <c r="T7325" s="136"/>
      <c r="W7325" s="136"/>
      <c r="Z7325" s="136"/>
      <c r="AC7325" s="136"/>
    </row>
    <row r="7326" spans="2:29">
      <c r="B7326" s="136"/>
      <c r="E7326" s="136"/>
      <c r="H7326" s="136"/>
      <c r="K7326" s="136"/>
      <c r="O7326" s="136"/>
      <c r="T7326" s="136"/>
      <c r="W7326" s="136"/>
      <c r="Z7326" s="136"/>
      <c r="AC7326" s="136"/>
    </row>
    <row r="7327" spans="2:29">
      <c r="B7327" s="136"/>
      <c r="E7327" s="136"/>
      <c r="H7327" s="136"/>
      <c r="K7327" s="136"/>
      <c r="O7327" s="136"/>
      <c r="T7327" s="136"/>
      <c r="W7327" s="136"/>
      <c r="Z7327" s="136"/>
      <c r="AC7327" s="136"/>
    </row>
    <row r="7328" spans="2:29">
      <c r="B7328" s="136"/>
      <c r="E7328" s="136"/>
      <c r="H7328" s="136"/>
      <c r="K7328" s="136"/>
      <c r="O7328" s="136"/>
      <c r="T7328" s="136"/>
      <c r="W7328" s="136"/>
      <c r="Z7328" s="136"/>
      <c r="AC7328" s="136"/>
    </row>
    <row r="7329" spans="2:29">
      <c r="B7329" s="136"/>
      <c r="E7329" s="136"/>
      <c r="H7329" s="136"/>
      <c r="K7329" s="136"/>
      <c r="O7329" s="136"/>
      <c r="T7329" s="136"/>
      <c r="W7329" s="136"/>
      <c r="Z7329" s="136"/>
      <c r="AC7329" s="136"/>
    </row>
    <row r="7330" spans="2:29">
      <c r="B7330" s="136"/>
      <c r="E7330" s="136"/>
      <c r="H7330" s="136"/>
      <c r="K7330" s="136"/>
      <c r="O7330" s="136"/>
      <c r="T7330" s="136"/>
      <c r="W7330" s="136"/>
      <c r="Z7330" s="136"/>
      <c r="AC7330" s="136"/>
    </row>
    <row r="7331" spans="2:29">
      <c r="B7331" s="136"/>
      <c r="E7331" s="136"/>
      <c r="H7331" s="136"/>
      <c r="K7331" s="136"/>
      <c r="O7331" s="136"/>
      <c r="T7331" s="136"/>
      <c r="W7331" s="136"/>
      <c r="Z7331" s="136"/>
      <c r="AC7331" s="136"/>
    </row>
    <row r="7332" spans="2:29">
      <c r="B7332" s="136"/>
      <c r="E7332" s="136"/>
      <c r="H7332" s="136"/>
      <c r="K7332" s="136"/>
      <c r="O7332" s="136"/>
      <c r="T7332" s="136"/>
      <c r="W7332" s="136"/>
      <c r="Z7332" s="136"/>
      <c r="AC7332" s="136"/>
    </row>
    <row r="7333" spans="2:29">
      <c r="B7333" s="136"/>
      <c r="E7333" s="136"/>
      <c r="H7333" s="136"/>
      <c r="K7333" s="136"/>
      <c r="O7333" s="136"/>
      <c r="T7333" s="136"/>
      <c r="W7333" s="136"/>
      <c r="Z7333" s="136"/>
      <c r="AC7333" s="136"/>
    </row>
    <row r="7334" spans="2:29">
      <c r="B7334" s="136"/>
      <c r="E7334" s="136"/>
      <c r="H7334" s="136"/>
      <c r="K7334" s="136"/>
      <c r="O7334" s="136"/>
      <c r="T7334" s="136"/>
      <c r="W7334" s="136"/>
      <c r="Z7334" s="136"/>
      <c r="AC7334" s="136"/>
    </row>
    <row r="7335" spans="2:29">
      <c r="B7335" s="136"/>
      <c r="E7335" s="136"/>
      <c r="H7335" s="136"/>
      <c r="K7335" s="136"/>
      <c r="O7335" s="136"/>
      <c r="T7335" s="136"/>
      <c r="W7335" s="136"/>
      <c r="Z7335" s="136"/>
      <c r="AC7335" s="136"/>
    </row>
    <row r="7336" spans="2:29">
      <c r="B7336" s="136"/>
      <c r="E7336" s="136"/>
      <c r="H7336" s="136"/>
      <c r="K7336" s="136"/>
      <c r="O7336" s="136"/>
      <c r="T7336" s="136"/>
      <c r="W7336" s="136"/>
      <c r="Z7336" s="136"/>
      <c r="AC7336" s="136"/>
    </row>
    <row r="7337" spans="2:29">
      <c r="B7337" s="136"/>
      <c r="E7337" s="136"/>
      <c r="H7337" s="136"/>
      <c r="K7337" s="136"/>
      <c r="O7337" s="136"/>
      <c r="T7337" s="136"/>
      <c r="W7337" s="136"/>
      <c r="Z7337" s="136"/>
      <c r="AC7337" s="136"/>
    </row>
    <row r="7338" spans="2:29">
      <c r="B7338" s="136"/>
      <c r="E7338" s="136"/>
      <c r="H7338" s="136"/>
      <c r="K7338" s="136"/>
      <c r="O7338" s="136"/>
      <c r="T7338" s="136"/>
      <c r="W7338" s="136"/>
      <c r="Z7338" s="136"/>
      <c r="AC7338" s="136"/>
    </row>
    <row r="7339" spans="2:29">
      <c r="B7339" s="136"/>
      <c r="E7339" s="136"/>
      <c r="H7339" s="136"/>
      <c r="K7339" s="136"/>
      <c r="O7339" s="136"/>
      <c r="T7339" s="136"/>
      <c r="W7339" s="136"/>
      <c r="Z7339" s="136"/>
      <c r="AC7339" s="136"/>
    </row>
    <row r="7340" spans="2:29">
      <c r="B7340" s="136"/>
      <c r="E7340" s="136"/>
      <c r="H7340" s="136"/>
      <c r="K7340" s="136"/>
      <c r="O7340" s="136"/>
      <c r="T7340" s="136"/>
      <c r="W7340" s="136"/>
      <c r="Z7340" s="136"/>
      <c r="AC7340" s="136"/>
    </row>
    <row r="7341" spans="2:29">
      <c r="B7341" s="136"/>
      <c r="E7341" s="136"/>
      <c r="H7341" s="136"/>
      <c r="K7341" s="136"/>
      <c r="O7341" s="136"/>
      <c r="T7341" s="136"/>
      <c r="W7341" s="136"/>
      <c r="Z7341" s="136"/>
      <c r="AC7341" s="136"/>
    </row>
    <row r="7342" spans="2:29">
      <c r="B7342" s="136"/>
      <c r="E7342" s="136"/>
      <c r="H7342" s="136"/>
      <c r="K7342" s="136"/>
      <c r="O7342" s="136"/>
      <c r="T7342" s="136"/>
      <c r="W7342" s="136"/>
      <c r="Z7342" s="136"/>
      <c r="AC7342" s="136"/>
    </row>
    <row r="7343" spans="2:29">
      <c r="B7343" s="136"/>
      <c r="E7343" s="136"/>
      <c r="H7343" s="136"/>
      <c r="K7343" s="136"/>
      <c r="O7343" s="136"/>
      <c r="T7343" s="136"/>
      <c r="W7343" s="136"/>
      <c r="Z7343" s="136"/>
      <c r="AC7343" s="136"/>
    </row>
    <row r="7344" spans="2:29">
      <c r="B7344" s="136"/>
      <c r="E7344" s="136"/>
      <c r="H7344" s="136"/>
      <c r="K7344" s="136"/>
      <c r="O7344" s="136"/>
      <c r="T7344" s="136"/>
      <c r="W7344" s="136"/>
      <c r="Z7344" s="136"/>
      <c r="AC7344" s="136"/>
    </row>
    <row r="7345" spans="2:29">
      <c r="B7345" s="136"/>
      <c r="E7345" s="136"/>
      <c r="H7345" s="136"/>
      <c r="K7345" s="136"/>
      <c r="O7345" s="136"/>
      <c r="T7345" s="136"/>
      <c r="W7345" s="136"/>
      <c r="Z7345" s="136"/>
      <c r="AC7345" s="136"/>
    </row>
    <row r="7346" spans="2:29">
      <c r="B7346" s="136"/>
      <c r="E7346" s="136"/>
      <c r="H7346" s="136"/>
      <c r="K7346" s="136"/>
      <c r="O7346" s="136"/>
      <c r="T7346" s="136"/>
      <c r="W7346" s="136"/>
      <c r="Z7346" s="136"/>
      <c r="AC7346" s="136"/>
    </row>
    <row r="7347" spans="2:29">
      <c r="B7347" s="136"/>
      <c r="E7347" s="136"/>
      <c r="H7347" s="136"/>
      <c r="K7347" s="136"/>
      <c r="O7347" s="136"/>
      <c r="T7347" s="136"/>
      <c r="W7347" s="136"/>
      <c r="Z7347" s="136"/>
      <c r="AC7347" s="136"/>
    </row>
    <row r="7348" spans="2:29">
      <c r="B7348" s="136"/>
      <c r="E7348" s="136"/>
      <c r="H7348" s="136"/>
      <c r="K7348" s="136"/>
      <c r="O7348" s="136"/>
      <c r="T7348" s="136"/>
      <c r="W7348" s="136"/>
      <c r="Z7348" s="136"/>
      <c r="AC7348" s="136"/>
    </row>
    <row r="7349" spans="2:29">
      <c r="B7349" s="136"/>
      <c r="E7349" s="136"/>
      <c r="H7349" s="136"/>
      <c r="K7349" s="136"/>
      <c r="O7349" s="136"/>
      <c r="T7349" s="136"/>
      <c r="W7349" s="136"/>
      <c r="Z7349" s="136"/>
      <c r="AC7349" s="136"/>
    </row>
    <row r="7350" spans="2:29">
      <c r="B7350" s="136"/>
      <c r="E7350" s="136"/>
      <c r="H7350" s="136"/>
      <c r="K7350" s="136"/>
      <c r="O7350" s="136"/>
      <c r="T7350" s="136"/>
      <c r="W7350" s="136"/>
      <c r="Z7350" s="136"/>
      <c r="AC7350" s="136"/>
    </row>
    <row r="7351" spans="2:29">
      <c r="B7351" s="136"/>
      <c r="E7351" s="136"/>
      <c r="H7351" s="136"/>
      <c r="K7351" s="136"/>
      <c r="O7351" s="136"/>
      <c r="T7351" s="136"/>
      <c r="W7351" s="136"/>
      <c r="Z7351" s="136"/>
      <c r="AC7351" s="136"/>
    </row>
    <row r="7352" spans="2:29">
      <c r="B7352" s="136"/>
      <c r="E7352" s="136"/>
      <c r="H7352" s="136"/>
      <c r="K7352" s="136"/>
      <c r="O7352" s="136"/>
      <c r="T7352" s="136"/>
      <c r="W7352" s="136"/>
      <c r="Z7352" s="136"/>
      <c r="AC7352" s="136"/>
    </row>
    <row r="7353" spans="2:29">
      <c r="B7353" s="136"/>
      <c r="E7353" s="136"/>
      <c r="H7353" s="136"/>
      <c r="K7353" s="136"/>
      <c r="O7353" s="136"/>
      <c r="T7353" s="136"/>
      <c r="W7353" s="136"/>
      <c r="Z7353" s="136"/>
      <c r="AC7353" s="136"/>
    </row>
    <row r="7354" spans="2:29">
      <c r="B7354" s="136"/>
      <c r="E7354" s="136"/>
      <c r="H7354" s="136"/>
      <c r="K7354" s="136"/>
      <c r="O7354" s="136"/>
      <c r="T7354" s="136"/>
      <c r="W7354" s="136"/>
      <c r="Z7354" s="136"/>
      <c r="AC7354" s="136"/>
    </row>
    <row r="7355" spans="2:29">
      <c r="B7355" s="136"/>
      <c r="E7355" s="136"/>
      <c r="H7355" s="136"/>
      <c r="K7355" s="136"/>
      <c r="O7355" s="136"/>
      <c r="T7355" s="136"/>
      <c r="W7355" s="136"/>
      <c r="Z7355" s="136"/>
      <c r="AC7355" s="136"/>
    </row>
    <row r="7356" spans="2:29">
      <c r="B7356" s="136"/>
      <c r="E7356" s="136"/>
      <c r="H7356" s="136"/>
      <c r="K7356" s="136"/>
      <c r="O7356" s="136"/>
      <c r="T7356" s="136"/>
      <c r="W7356" s="136"/>
      <c r="Z7356" s="136"/>
      <c r="AC7356" s="136"/>
    </row>
    <row r="7357" spans="2:29">
      <c r="B7357" s="136"/>
      <c r="E7357" s="136"/>
      <c r="H7357" s="136"/>
      <c r="K7357" s="136"/>
      <c r="O7357" s="136"/>
      <c r="T7357" s="136"/>
      <c r="W7357" s="136"/>
      <c r="Z7357" s="136"/>
      <c r="AC7357" s="136"/>
    </row>
    <row r="7358" spans="2:29">
      <c r="B7358" s="136"/>
      <c r="E7358" s="136"/>
      <c r="H7358" s="136"/>
      <c r="K7358" s="136"/>
      <c r="O7358" s="136"/>
      <c r="T7358" s="136"/>
      <c r="W7358" s="136"/>
      <c r="Z7358" s="136"/>
      <c r="AC7358" s="136"/>
    </row>
    <row r="7359" spans="2:29">
      <c r="B7359" s="136"/>
      <c r="E7359" s="136"/>
      <c r="H7359" s="136"/>
      <c r="K7359" s="136"/>
      <c r="O7359" s="136"/>
      <c r="T7359" s="136"/>
      <c r="W7359" s="136"/>
      <c r="Z7359" s="136"/>
      <c r="AC7359" s="136"/>
    </row>
    <row r="7360" spans="2:29">
      <c r="B7360" s="136"/>
      <c r="E7360" s="136"/>
      <c r="H7360" s="136"/>
      <c r="K7360" s="136"/>
      <c r="O7360" s="136"/>
      <c r="T7360" s="136"/>
      <c r="W7360" s="136"/>
      <c r="Z7360" s="136"/>
      <c r="AC7360" s="136"/>
    </row>
    <row r="7361" spans="2:29">
      <c r="B7361" s="136"/>
      <c r="E7361" s="136"/>
      <c r="H7361" s="136"/>
      <c r="K7361" s="136"/>
      <c r="O7361" s="136"/>
      <c r="T7361" s="136"/>
      <c r="W7361" s="136"/>
      <c r="Z7361" s="136"/>
      <c r="AC7361" s="136"/>
    </row>
    <row r="7362" spans="2:29">
      <c r="B7362" s="136"/>
      <c r="E7362" s="136"/>
      <c r="H7362" s="136"/>
      <c r="K7362" s="136"/>
      <c r="O7362" s="136"/>
      <c r="T7362" s="136"/>
      <c r="W7362" s="136"/>
      <c r="Z7362" s="136"/>
      <c r="AC7362" s="136"/>
    </row>
    <row r="7363" spans="2:29">
      <c r="B7363" s="136"/>
      <c r="E7363" s="136"/>
      <c r="H7363" s="136"/>
      <c r="K7363" s="136"/>
      <c r="O7363" s="136"/>
      <c r="T7363" s="136"/>
      <c r="W7363" s="136"/>
      <c r="Z7363" s="136"/>
      <c r="AC7363" s="136"/>
    </row>
    <row r="7364" spans="2:29">
      <c r="B7364" s="136"/>
      <c r="E7364" s="136"/>
      <c r="H7364" s="136"/>
      <c r="K7364" s="136"/>
      <c r="O7364" s="136"/>
      <c r="T7364" s="136"/>
      <c r="W7364" s="136"/>
      <c r="Z7364" s="136"/>
      <c r="AC7364" s="136"/>
    </row>
    <row r="7365" spans="2:29">
      <c r="B7365" s="136"/>
      <c r="E7365" s="136"/>
      <c r="H7365" s="136"/>
      <c r="K7365" s="136"/>
      <c r="O7365" s="136"/>
      <c r="T7365" s="136"/>
      <c r="W7365" s="136"/>
      <c r="Z7365" s="136"/>
      <c r="AC7365" s="136"/>
    </row>
    <row r="7366" spans="2:29">
      <c r="B7366" s="136"/>
      <c r="E7366" s="136"/>
      <c r="H7366" s="136"/>
      <c r="K7366" s="136"/>
      <c r="O7366" s="136"/>
      <c r="T7366" s="136"/>
      <c r="W7366" s="136"/>
      <c r="Z7366" s="136"/>
      <c r="AC7366" s="136"/>
    </row>
    <row r="7367" spans="2:29">
      <c r="B7367" s="136"/>
      <c r="E7367" s="136"/>
      <c r="H7367" s="136"/>
      <c r="K7367" s="136"/>
      <c r="O7367" s="136"/>
      <c r="T7367" s="136"/>
      <c r="W7367" s="136"/>
      <c r="Z7367" s="136"/>
      <c r="AC7367" s="136"/>
    </row>
    <row r="7368" spans="2:29">
      <c r="B7368" s="136"/>
      <c r="E7368" s="136"/>
      <c r="H7368" s="136"/>
      <c r="K7368" s="136"/>
      <c r="O7368" s="136"/>
      <c r="T7368" s="136"/>
      <c r="W7368" s="136"/>
      <c r="Z7368" s="136"/>
      <c r="AC7368" s="136"/>
    </row>
    <row r="7369" spans="2:29">
      <c r="B7369" s="136"/>
      <c r="E7369" s="136"/>
      <c r="H7369" s="136"/>
      <c r="K7369" s="136"/>
      <c r="O7369" s="136"/>
      <c r="T7369" s="136"/>
      <c r="W7369" s="136"/>
      <c r="Z7369" s="136"/>
      <c r="AC7369" s="136"/>
    </row>
    <row r="7370" spans="2:29">
      <c r="B7370" s="136"/>
      <c r="E7370" s="136"/>
      <c r="H7370" s="136"/>
      <c r="K7370" s="136"/>
      <c r="O7370" s="136"/>
      <c r="T7370" s="136"/>
      <c r="W7370" s="136"/>
      <c r="Z7370" s="136"/>
      <c r="AC7370" s="136"/>
    </row>
    <row r="7371" spans="2:29">
      <c r="B7371" s="136"/>
      <c r="E7371" s="136"/>
      <c r="H7371" s="136"/>
      <c r="K7371" s="136"/>
      <c r="O7371" s="136"/>
      <c r="T7371" s="136"/>
      <c r="W7371" s="136"/>
      <c r="Z7371" s="136"/>
      <c r="AC7371" s="136"/>
    </row>
    <row r="7372" spans="2:29">
      <c r="B7372" s="136"/>
      <c r="E7372" s="136"/>
      <c r="H7372" s="136"/>
      <c r="K7372" s="136"/>
      <c r="O7372" s="136"/>
      <c r="T7372" s="136"/>
      <c r="W7372" s="136"/>
      <c r="Z7372" s="136"/>
      <c r="AC7372" s="136"/>
    </row>
    <row r="7373" spans="2:29">
      <c r="B7373" s="136"/>
      <c r="E7373" s="136"/>
      <c r="H7373" s="136"/>
      <c r="K7373" s="136"/>
      <c r="O7373" s="136"/>
      <c r="T7373" s="136"/>
      <c r="W7373" s="136"/>
      <c r="Z7373" s="136"/>
      <c r="AC7373" s="136"/>
    </row>
    <row r="7374" spans="2:29">
      <c r="B7374" s="136"/>
      <c r="E7374" s="136"/>
      <c r="H7374" s="136"/>
      <c r="K7374" s="136"/>
      <c r="O7374" s="136"/>
      <c r="T7374" s="136"/>
      <c r="W7374" s="136"/>
      <c r="Z7374" s="136"/>
      <c r="AC7374" s="136"/>
    </row>
    <row r="7375" spans="2:29">
      <c r="B7375" s="136"/>
      <c r="E7375" s="136"/>
      <c r="H7375" s="136"/>
      <c r="K7375" s="136"/>
      <c r="O7375" s="136"/>
      <c r="T7375" s="136"/>
      <c r="W7375" s="136"/>
      <c r="Z7375" s="136"/>
      <c r="AC7375" s="136"/>
    </row>
    <row r="7376" spans="2:29">
      <c r="B7376" s="136"/>
      <c r="E7376" s="136"/>
      <c r="H7376" s="136"/>
      <c r="K7376" s="136"/>
      <c r="O7376" s="136"/>
      <c r="T7376" s="136"/>
      <c r="W7376" s="136"/>
      <c r="Z7376" s="136"/>
      <c r="AC7376" s="136"/>
    </row>
    <row r="7377" spans="2:29">
      <c r="B7377" s="136"/>
      <c r="E7377" s="136"/>
      <c r="H7377" s="136"/>
      <c r="K7377" s="136"/>
      <c r="O7377" s="136"/>
      <c r="T7377" s="136"/>
      <c r="W7377" s="136"/>
      <c r="Z7377" s="136"/>
      <c r="AC7377" s="136"/>
    </row>
    <row r="7378" spans="2:29">
      <c r="B7378" s="136"/>
      <c r="E7378" s="136"/>
      <c r="H7378" s="136"/>
      <c r="K7378" s="136"/>
      <c r="O7378" s="136"/>
      <c r="T7378" s="136"/>
      <c r="W7378" s="136"/>
      <c r="Z7378" s="136"/>
      <c r="AC7378" s="136"/>
    </row>
    <row r="7379" spans="2:29">
      <c r="B7379" s="136"/>
      <c r="E7379" s="136"/>
      <c r="H7379" s="136"/>
      <c r="K7379" s="136"/>
      <c r="O7379" s="136"/>
      <c r="T7379" s="136"/>
      <c r="W7379" s="136"/>
      <c r="Z7379" s="136"/>
      <c r="AC7379" s="136"/>
    </row>
    <row r="7380" spans="2:29">
      <c r="B7380" s="136"/>
      <c r="E7380" s="136"/>
      <c r="H7380" s="136"/>
      <c r="K7380" s="136"/>
      <c r="O7380" s="136"/>
      <c r="T7380" s="136"/>
      <c r="W7380" s="136"/>
      <c r="Z7380" s="136"/>
      <c r="AC7380" s="136"/>
    </row>
    <row r="7381" spans="2:29">
      <c r="B7381" s="136"/>
      <c r="E7381" s="136"/>
      <c r="H7381" s="136"/>
      <c r="K7381" s="136"/>
      <c r="O7381" s="136"/>
      <c r="T7381" s="136"/>
      <c r="W7381" s="136"/>
      <c r="Z7381" s="136"/>
      <c r="AC7381" s="136"/>
    </row>
    <row r="7382" spans="2:29">
      <c r="B7382" s="136"/>
      <c r="E7382" s="136"/>
      <c r="H7382" s="136"/>
      <c r="K7382" s="136"/>
      <c r="O7382" s="136"/>
      <c r="T7382" s="136"/>
      <c r="W7382" s="136"/>
      <c r="Z7382" s="136"/>
      <c r="AC7382" s="136"/>
    </row>
    <row r="7383" spans="2:29">
      <c r="B7383" s="136"/>
      <c r="E7383" s="136"/>
      <c r="H7383" s="136"/>
      <c r="K7383" s="136"/>
      <c r="O7383" s="136"/>
      <c r="T7383" s="136"/>
      <c r="W7383" s="136"/>
      <c r="Z7383" s="136"/>
      <c r="AC7383" s="136"/>
    </row>
    <row r="7384" spans="2:29">
      <c r="B7384" s="136"/>
      <c r="E7384" s="136"/>
      <c r="H7384" s="136"/>
      <c r="K7384" s="136"/>
      <c r="O7384" s="136"/>
      <c r="T7384" s="136"/>
      <c r="W7384" s="136"/>
      <c r="Z7384" s="136"/>
      <c r="AC7384" s="136"/>
    </row>
    <row r="7385" spans="2:29">
      <c r="B7385" s="136"/>
      <c r="E7385" s="136"/>
      <c r="H7385" s="136"/>
      <c r="K7385" s="136"/>
      <c r="O7385" s="136"/>
      <c r="T7385" s="136"/>
      <c r="W7385" s="136"/>
      <c r="Z7385" s="136"/>
      <c r="AC7385" s="136"/>
    </row>
    <row r="7386" spans="2:29">
      <c r="B7386" s="136"/>
      <c r="E7386" s="136"/>
      <c r="H7386" s="136"/>
      <c r="K7386" s="136"/>
      <c r="O7386" s="136"/>
      <c r="T7386" s="136"/>
      <c r="W7386" s="136"/>
      <c r="Z7386" s="136"/>
      <c r="AC7386" s="136"/>
    </row>
    <row r="7387" spans="2:29">
      <c r="B7387" s="136"/>
      <c r="E7387" s="136"/>
      <c r="H7387" s="136"/>
      <c r="K7387" s="136"/>
      <c r="O7387" s="136"/>
      <c r="T7387" s="136"/>
      <c r="W7387" s="136"/>
      <c r="Z7387" s="136"/>
      <c r="AC7387" s="136"/>
    </row>
    <row r="7388" spans="2:29">
      <c r="B7388" s="136"/>
      <c r="E7388" s="136"/>
      <c r="H7388" s="136"/>
      <c r="K7388" s="136"/>
      <c r="O7388" s="136"/>
      <c r="T7388" s="136"/>
      <c r="W7388" s="136"/>
      <c r="Z7388" s="136"/>
      <c r="AC7388" s="136"/>
    </row>
    <row r="7389" spans="2:29">
      <c r="B7389" s="136"/>
      <c r="E7389" s="136"/>
      <c r="H7389" s="136"/>
      <c r="K7389" s="136"/>
      <c r="O7389" s="136"/>
      <c r="T7389" s="136"/>
      <c r="W7389" s="136"/>
      <c r="Z7389" s="136"/>
      <c r="AC7389" s="136"/>
    </row>
    <row r="7390" spans="2:29">
      <c r="B7390" s="136"/>
      <c r="E7390" s="136"/>
      <c r="H7390" s="136"/>
      <c r="K7390" s="136"/>
      <c r="O7390" s="136"/>
      <c r="T7390" s="136"/>
      <c r="W7390" s="136"/>
      <c r="Z7390" s="136"/>
      <c r="AC7390" s="136"/>
    </row>
    <row r="7391" spans="2:29">
      <c r="B7391" s="136"/>
      <c r="E7391" s="136"/>
      <c r="H7391" s="136"/>
      <c r="K7391" s="136"/>
      <c r="O7391" s="136"/>
      <c r="T7391" s="136"/>
      <c r="W7391" s="136"/>
      <c r="Z7391" s="136"/>
      <c r="AC7391" s="136"/>
    </row>
    <row r="7392" spans="2:29">
      <c r="B7392" s="136"/>
      <c r="E7392" s="136"/>
      <c r="H7392" s="136"/>
      <c r="K7392" s="136"/>
      <c r="O7392" s="136"/>
      <c r="T7392" s="136"/>
      <c r="W7392" s="136"/>
      <c r="Z7392" s="136"/>
      <c r="AC7392" s="136"/>
    </row>
    <row r="7393" spans="2:29">
      <c r="B7393" s="136"/>
      <c r="E7393" s="136"/>
      <c r="H7393" s="136"/>
      <c r="K7393" s="136"/>
      <c r="O7393" s="136"/>
      <c r="T7393" s="136"/>
      <c r="W7393" s="136"/>
      <c r="Z7393" s="136"/>
      <c r="AC7393" s="136"/>
    </row>
    <row r="7394" spans="2:29">
      <c r="B7394" s="136"/>
      <c r="E7394" s="136"/>
      <c r="H7394" s="136"/>
      <c r="K7394" s="136"/>
      <c r="O7394" s="136"/>
      <c r="T7394" s="136"/>
      <c r="W7394" s="136"/>
      <c r="Z7394" s="136"/>
      <c r="AC7394" s="136"/>
    </row>
    <row r="7395" spans="2:29">
      <c r="B7395" s="136"/>
      <c r="E7395" s="136"/>
      <c r="H7395" s="136"/>
      <c r="K7395" s="136"/>
      <c r="O7395" s="136"/>
      <c r="T7395" s="136"/>
      <c r="W7395" s="136"/>
      <c r="Z7395" s="136"/>
      <c r="AC7395" s="136"/>
    </row>
    <row r="7396" spans="2:29">
      <c r="B7396" s="136"/>
      <c r="E7396" s="136"/>
      <c r="H7396" s="136"/>
      <c r="K7396" s="136"/>
      <c r="O7396" s="136"/>
      <c r="T7396" s="136"/>
      <c r="W7396" s="136"/>
      <c r="Z7396" s="136"/>
      <c r="AC7396" s="136"/>
    </row>
    <row r="7397" spans="2:29">
      <c r="B7397" s="136"/>
      <c r="E7397" s="136"/>
      <c r="H7397" s="136"/>
      <c r="K7397" s="136"/>
      <c r="O7397" s="136"/>
      <c r="T7397" s="136"/>
      <c r="W7397" s="136"/>
      <c r="Z7397" s="136"/>
      <c r="AC7397" s="136"/>
    </row>
    <row r="7398" spans="2:29">
      <c r="B7398" s="136"/>
      <c r="E7398" s="136"/>
      <c r="H7398" s="136"/>
      <c r="K7398" s="136"/>
      <c r="O7398" s="136"/>
      <c r="T7398" s="136"/>
      <c r="W7398" s="136"/>
      <c r="Z7398" s="136"/>
      <c r="AC7398" s="136"/>
    </row>
    <row r="7399" spans="2:29">
      <c r="B7399" s="136"/>
      <c r="E7399" s="136"/>
      <c r="H7399" s="136"/>
      <c r="K7399" s="136"/>
      <c r="O7399" s="136"/>
      <c r="T7399" s="136"/>
      <c r="W7399" s="136"/>
      <c r="Z7399" s="136"/>
      <c r="AC7399" s="136"/>
    </row>
    <row r="7400" spans="2:29">
      <c r="B7400" s="136"/>
      <c r="E7400" s="136"/>
      <c r="H7400" s="136"/>
      <c r="K7400" s="136"/>
      <c r="O7400" s="136"/>
      <c r="T7400" s="136"/>
      <c r="W7400" s="136"/>
      <c r="Z7400" s="136"/>
      <c r="AC7400" s="136"/>
    </row>
    <row r="7401" spans="2:29">
      <c r="B7401" s="136"/>
      <c r="E7401" s="136"/>
      <c r="H7401" s="136"/>
      <c r="K7401" s="136"/>
      <c r="O7401" s="136"/>
      <c r="T7401" s="136"/>
      <c r="W7401" s="136"/>
      <c r="Z7401" s="136"/>
      <c r="AC7401" s="136"/>
    </row>
    <row r="7402" spans="2:29">
      <c r="B7402" s="136"/>
      <c r="E7402" s="136"/>
      <c r="H7402" s="136"/>
      <c r="K7402" s="136"/>
      <c r="O7402" s="136"/>
      <c r="T7402" s="136"/>
      <c r="W7402" s="136"/>
      <c r="Z7402" s="136"/>
      <c r="AC7402" s="136"/>
    </row>
    <row r="7403" spans="2:29">
      <c r="B7403" s="136"/>
      <c r="E7403" s="136"/>
      <c r="H7403" s="136"/>
      <c r="K7403" s="136"/>
      <c r="O7403" s="136"/>
      <c r="T7403" s="136"/>
      <c r="W7403" s="136"/>
      <c r="Z7403" s="136"/>
      <c r="AC7403" s="136"/>
    </row>
    <row r="7404" spans="2:29">
      <c r="B7404" s="136"/>
      <c r="E7404" s="136"/>
      <c r="H7404" s="136"/>
      <c r="K7404" s="136"/>
      <c r="O7404" s="136"/>
      <c r="T7404" s="136"/>
      <c r="W7404" s="136"/>
      <c r="Z7404" s="136"/>
      <c r="AC7404" s="136"/>
    </row>
    <row r="7405" spans="2:29">
      <c r="B7405" s="136"/>
      <c r="E7405" s="136"/>
      <c r="H7405" s="136"/>
      <c r="K7405" s="136"/>
      <c r="O7405" s="136"/>
      <c r="T7405" s="136"/>
      <c r="W7405" s="136"/>
      <c r="Z7405" s="136"/>
      <c r="AC7405" s="136"/>
    </row>
    <row r="7406" spans="2:29">
      <c r="B7406" s="136"/>
      <c r="E7406" s="136"/>
      <c r="H7406" s="136"/>
      <c r="K7406" s="136"/>
      <c r="O7406" s="136"/>
      <c r="T7406" s="136"/>
      <c r="W7406" s="136"/>
      <c r="Z7406" s="136"/>
      <c r="AC7406" s="136"/>
    </row>
    <row r="7407" spans="2:29">
      <c r="B7407" s="136"/>
      <c r="E7407" s="136"/>
      <c r="H7407" s="136"/>
      <c r="K7407" s="136"/>
      <c r="O7407" s="136"/>
      <c r="T7407" s="136"/>
      <c r="W7407" s="136"/>
      <c r="Z7407" s="136"/>
      <c r="AC7407" s="136"/>
    </row>
    <row r="7408" spans="2:29">
      <c r="B7408" s="136"/>
      <c r="E7408" s="136"/>
      <c r="H7408" s="136"/>
      <c r="K7408" s="136"/>
      <c r="O7408" s="136"/>
      <c r="T7408" s="136"/>
      <c r="W7408" s="136"/>
      <c r="Z7408" s="136"/>
      <c r="AC7408" s="136"/>
    </row>
    <row r="7409" spans="2:29">
      <c r="B7409" s="136"/>
      <c r="E7409" s="136"/>
      <c r="H7409" s="136"/>
      <c r="K7409" s="136"/>
      <c r="O7409" s="136"/>
      <c r="T7409" s="136"/>
      <c r="W7409" s="136"/>
      <c r="Z7409" s="136"/>
      <c r="AC7409" s="136"/>
    </row>
    <row r="7410" spans="2:29">
      <c r="B7410" s="136"/>
      <c r="E7410" s="136"/>
      <c r="H7410" s="136"/>
      <c r="K7410" s="136"/>
      <c r="O7410" s="136"/>
      <c r="T7410" s="136"/>
      <c r="W7410" s="136"/>
      <c r="Z7410" s="136"/>
      <c r="AC7410" s="136"/>
    </row>
    <row r="7411" spans="2:29">
      <c r="B7411" s="136"/>
      <c r="E7411" s="136"/>
      <c r="H7411" s="136"/>
      <c r="K7411" s="136"/>
      <c r="O7411" s="136"/>
      <c r="T7411" s="136"/>
      <c r="W7411" s="136"/>
      <c r="Z7411" s="136"/>
      <c r="AC7411" s="136"/>
    </row>
    <row r="7412" spans="2:29">
      <c r="B7412" s="136"/>
      <c r="E7412" s="136"/>
      <c r="H7412" s="136"/>
      <c r="K7412" s="136"/>
      <c r="O7412" s="136"/>
      <c r="T7412" s="136"/>
      <c r="W7412" s="136"/>
      <c r="Z7412" s="136"/>
      <c r="AC7412" s="136"/>
    </row>
    <row r="7413" spans="2:29">
      <c r="B7413" s="136"/>
      <c r="E7413" s="136"/>
      <c r="H7413" s="136"/>
      <c r="K7413" s="136"/>
      <c r="O7413" s="136"/>
      <c r="T7413" s="136"/>
      <c r="W7413" s="136"/>
      <c r="Z7413" s="136"/>
      <c r="AC7413" s="136"/>
    </row>
    <row r="7414" spans="2:29">
      <c r="B7414" s="136"/>
      <c r="E7414" s="136"/>
      <c r="H7414" s="136"/>
      <c r="K7414" s="136"/>
      <c r="O7414" s="136"/>
      <c r="T7414" s="136"/>
      <c r="W7414" s="136"/>
      <c r="Z7414" s="136"/>
      <c r="AC7414" s="136"/>
    </row>
    <row r="7415" spans="2:29">
      <c r="B7415" s="136"/>
      <c r="E7415" s="136"/>
      <c r="H7415" s="136"/>
      <c r="K7415" s="136"/>
      <c r="O7415" s="136"/>
      <c r="T7415" s="136"/>
      <c r="W7415" s="136"/>
      <c r="Z7415" s="136"/>
      <c r="AC7415" s="136"/>
    </row>
    <row r="7416" spans="2:29">
      <c r="B7416" s="136"/>
      <c r="E7416" s="136"/>
      <c r="H7416" s="136"/>
      <c r="K7416" s="136"/>
      <c r="O7416" s="136"/>
      <c r="T7416" s="136"/>
      <c r="W7416" s="136"/>
      <c r="Z7416" s="136"/>
      <c r="AC7416" s="136"/>
    </row>
    <row r="7417" spans="2:29">
      <c r="B7417" s="136"/>
      <c r="E7417" s="136"/>
      <c r="H7417" s="136"/>
      <c r="K7417" s="136"/>
      <c r="O7417" s="136"/>
      <c r="T7417" s="136"/>
      <c r="W7417" s="136"/>
      <c r="Z7417" s="136"/>
      <c r="AC7417" s="136"/>
    </row>
    <row r="7418" spans="2:29">
      <c r="B7418" s="136"/>
      <c r="E7418" s="136"/>
      <c r="H7418" s="136"/>
      <c r="K7418" s="136"/>
      <c r="O7418" s="136"/>
      <c r="T7418" s="136"/>
      <c r="W7418" s="136"/>
      <c r="Z7418" s="136"/>
      <c r="AC7418" s="136"/>
    </row>
    <row r="7419" spans="2:29">
      <c r="B7419" s="136"/>
      <c r="E7419" s="136"/>
      <c r="H7419" s="136"/>
      <c r="K7419" s="136"/>
      <c r="O7419" s="136"/>
      <c r="T7419" s="136"/>
      <c r="W7419" s="136"/>
      <c r="Z7419" s="136"/>
      <c r="AC7419" s="136"/>
    </row>
    <row r="7420" spans="2:29">
      <c r="B7420" s="136"/>
      <c r="E7420" s="136"/>
      <c r="H7420" s="136"/>
      <c r="K7420" s="136"/>
      <c r="O7420" s="136"/>
      <c r="T7420" s="136"/>
      <c r="W7420" s="136"/>
      <c r="Z7420" s="136"/>
      <c r="AC7420" s="136"/>
    </row>
    <row r="7421" spans="2:29">
      <c r="B7421" s="136"/>
      <c r="E7421" s="136"/>
      <c r="H7421" s="136"/>
      <c r="K7421" s="136"/>
      <c r="O7421" s="136"/>
      <c r="T7421" s="136"/>
      <c r="W7421" s="136"/>
      <c r="Z7421" s="136"/>
      <c r="AC7421" s="136"/>
    </row>
    <row r="7422" spans="2:29">
      <c r="B7422" s="136"/>
      <c r="E7422" s="136"/>
      <c r="H7422" s="136"/>
      <c r="K7422" s="136"/>
      <c r="O7422" s="136"/>
      <c r="T7422" s="136"/>
      <c r="W7422" s="136"/>
      <c r="Z7422" s="136"/>
      <c r="AC7422" s="136"/>
    </row>
    <row r="7423" spans="2:29">
      <c r="B7423" s="136"/>
      <c r="E7423" s="136"/>
      <c r="H7423" s="136"/>
      <c r="K7423" s="136"/>
      <c r="O7423" s="136"/>
      <c r="T7423" s="136"/>
      <c r="W7423" s="136"/>
      <c r="Z7423" s="136"/>
      <c r="AC7423" s="136"/>
    </row>
    <row r="7424" spans="2:29">
      <c r="B7424" s="136"/>
      <c r="E7424" s="136"/>
      <c r="H7424" s="136"/>
      <c r="K7424" s="136"/>
      <c r="O7424" s="136"/>
      <c r="T7424" s="136"/>
      <c r="W7424" s="136"/>
      <c r="Z7424" s="136"/>
      <c r="AC7424" s="136"/>
    </row>
    <row r="7425" spans="2:29">
      <c r="B7425" s="136"/>
      <c r="E7425" s="136"/>
      <c r="H7425" s="136"/>
      <c r="K7425" s="136"/>
      <c r="O7425" s="136"/>
      <c r="T7425" s="136"/>
      <c r="W7425" s="136"/>
      <c r="Z7425" s="136"/>
      <c r="AC7425" s="136"/>
    </row>
    <row r="7426" spans="2:29">
      <c r="B7426" s="136"/>
      <c r="E7426" s="136"/>
      <c r="H7426" s="136"/>
      <c r="K7426" s="136"/>
      <c r="O7426" s="136"/>
      <c r="T7426" s="136"/>
      <c r="W7426" s="136"/>
      <c r="Z7426" s="136"/>
      <c r="AC7426" s="136"/>
    </row>
    <row r="7427" spans="2:29">
      <c r="B7427" s="136"/>
      <c r="E7427" s="136"/>
      <c r="H7427" s="136"/>
      <c r="K7427" s="136"/>
      <c r="O7427" s="136"/>
      <c r="T7427" s="136"/>
      <c r="W7427" s="136"/>
      <c r="Z7427" s="136"/>
      <c r="AC7427" s="136"/>
    </row>
    <row r="7428" spans="2:29">
      <c r="B7428" s="136"/>
      <c r="E7428" s="136"/>
      <c r="H7428" s="136"/>
      <c r="K7428" s="136"/>
      <c r="O7428" s="136"/>
      <c r="T7428" s="136"/>
      <c r="W7428" s="136"/>
      <c r="Z7428" s="136"/>
      <c r="AC7428" s="136"/>
    </row>
    <row r="7429" spans="2:29">
      <c r="B7429" s="136"/>
      <c r="E7429" s="136"/>
      <c r="H7429" s="136"/>
      <c r="K7429" s="136"/>
      <c r="O7429" s="136"/>
      <c r="T7429" s="136"/>
      <c r="W7429" s="136"/>
      <c r="Z7429" s="136"/>
      <c r="AC7429" s="136"/>
    </row>
    <row r="7430" spans="2:29">
      <c r="B7430" s="136"/>
      <c r="E7430" s="136"/>
      <c r="H7430" s="136"/>
      <c r="K7430" s="136"/>
      <c r="O7430" s="136"/>
      <c r="T7430" s="136"/>
      <c r="W7430" s="136"/>
      <c r="Z7430" s="136"/>
      <c r="AC7430" s="136"/>
    </row>
    <row r="7431" spans="2:29">
      <c r="B7431" s="136"/>
      <c r="E7431" s="136"/>
      <c r="H7431" s="136"/>
      <c r="K7431" s="136"/>
      <c r="O7431" s="136"/>
      <c r="T7431" s="136"/>
      <c r="W7431" s="136"/>
      <c r="Z7431" s="136"/>
      <c r="AC7431" s="136"/>
    </row>
    <row r="7432" spans="2:29">
      <c r="B7432" s="136"/>
      <c r="E7432" s="136"/>
      <c r="H7432" s="136"/>
      <c r="K7432" s="136"/>
      <c r="O7432" s="136"/>
      <c r="T7432" s="136"/>
      <c r="W7432" s="136"/>
      <c r="Z7432" s="136"/>
      <c r="AC7432" s="136"/>
    </row>
    <row r="7433" spans="2:29">
      <c r="B7433" s="136"/>
      <c r="E7433" s="136"/>
      <c r="H7433" s="136"/>
      <c r="K7433" s="136"/>
      <c r="O7433" s="136"/>
      <c r="T7433" s="136"/>
      <c r="W7433" s="136"/>
      <c r="Z7433" s="136"/>
      <c r="AC7433" s="136"/>
    </row>
    <row r="7434" spans="2:29">
      <c r="B7434" s="136"/>
      <c r="E7434" s="136"/>
      <c r="H7434" s="136"/>
      <c r="K7434" s="136"/>
      <c r="O7434" s="136"/>
      <c r="T7434" s="136"/>
      <c r="W7434" s="136"/>
      <c r="Z7434" s="136"/>
      <c r="AC7434" s="136"/>
    </row>
    <row r="7435" spans="2:29">
      <c r="B7435" s="136"/>
      <c r="E7435" s="136"/>
      <c r="H7435" s="136"/>
      <c r="K7435" s="136"/>
      <c r="O7435" s="136"/>
      <c r="T7435" s="136"/>
      <c r="W7435" s="136"/>
      <c r="Z7435" s="136"/>
      <c r="AC7435" s="136"/>
    </row>
    <row r="7436" spans="2:29">
      <c r="B7436" s="136"/>
      <c r="E7436" s="136"/>
      <c r="H7436" s="136"/>
      <c r="K7436" s="136"/>
      <c r="O7436" s="136"/>
      <c r="T7436" s="136"/>
      <c r="W7436" s="136"/>
      <c r="Z7436" s="136"/>
      <c r="AC7436" s="136"/>
    </row>
    <row r="7437" spans="2:29">
      <c r="B7437" s="136"/>
      <c r="E7437" s="136"/>
      <c r="H7437" s="136"/>
      <c r="K7437" s="136"/>
      <c r="O7437" s="136"/>
      <c r="T7437" s="136"/>
      <c r="W7437" s="136"/>
      <c r="Z7437" s="136"/>
      <c r="AC7437" s="136"/>
    </row>
    <row r="7438" spans="2:29">
      <c r="B7438" s="136"/>
      <c r="E7438" s="136"/>
      <c r="H7438" s="136"/>
      <c r="K7438" s="136"/>
      <c r="O7438" s="136"/>
      <c r="T7438" s="136"/>
      <c r="W7438" s="136"/>
      <c r="Z7438" s="136"/>
      <c r="AC7438" s="136"/>
    </row>
    <row r="7439" spans="2:29">
      <c r="B7439" s="136"/>
      <c r="E7439" s="136"/>
      <c r="H7439" s="136"/>
      <c r="K7439" s="136"/>
      <c r="O7439" s="136"/>
      <c r="T7439" s="136"/>
      <c r="W7439" s="136"/>
      <c r="Z7439" s="136"/>
      <c r="AC7439" s="136"/>
    </row>
    <row r="7440" spans="2:29">
      <c r="B7440" s="136"/>
      <c r="E7440" s="136"/>
      <c r="H7440" s="136"/>
      <c r="K7440" s="136"/>
      <c r="O7440" s="136"/>
      <c r="T7440" s="136"/>
      <c r="W7440" s="136"/>
      <c r="Z7440" s="136"/>
      <c r="AC7440" s="136"/>
    </row>
    <row r="7441" spans="2:29">
      <c r="B7441" s="136"/>
      <c r="E7441" s="136"/>
      <c r="H7441" s="136"/>
      <c r="K7441" s="136"/>
      <c r="O7441" s="136"/>
      <c r="T7441" s="136"/>
      <c r="W7441" s="136"/>
      <c r="Z7441" s="136"/>
      <c r="AC7441" s="136"/>
    </row>
    <row r="7442" spans="2:29">
      <c r="B7442" s="136"/>
      <c r="E7442" s="136"/>
      <c r="H7442" s="136"/>
      <c r="K7442" s="136"/>
      <c r="O7442" s="136"/>
      <c r="T7442" s="136"/>
      <c r="W7442" s="136"/>
      <c r="Z7442" s="136"/>
      <c r="AC7442" s="136"/>
    </row>
    <row r="7443" spans="2:29">
      <c r="B7443" s="136"/>
      <c r="E7443" s="136"/>
      <c r="H7443" s="136"/>
      <c r="K7443" s="136"/>
      <c r="O7443" s="136"/>
      <c r="T7443" s="136"/>
      <c r="W7443" s="136"/>
      <c r="Z7443" s="136"/>
      <c r="AC7443" s="136"/>
    </row>
    <row r="7444" spans="2:29">
      <c r="B7444" s="136"/>
      <c r="E7444" s="136"/>
      <c r="H7444" s="136"/>
      <c r="K7444" s="136"/>
      <c r="O7444" s="136"/>
      <c r="T7444" s="136"/>
      <c r="W7444" s="136"/>
      <c r="Z7444" s="136"/>
      <c r="AC7444" s="136"/>
    </row>
    <row r="7445" spans="2:29">
      <c r="B7445" s="136"/>
      <c r="E7445" s="136"/>
      <c r="H7445" s="136"/>
      <c r="K7445" s="136"/>
      <c r="O7445" s="136"/>
      <c r="T7445" s="136"/>
      <c r="W7445" s="136"/>
      <c r="Z7445" s="136"/>
      <c r="AC7445" s="136"/>
    </row>
    <row r="7446" spans="2:29">
      <c r="B7446" s="136"/>
      <c r="E7446" s="136"/>
      <c r="H7446" s="136"/>
      <c r="K7446" s="136"/>
      <c r="O7446" s="136"/>
      <c r="T7446" s="136"/>
      <c r="W7446" s="136"/>
      <c r="Z7446" s="136"/>
      <c r="AC7446" s="136"/>
    </row>
    <row r="7447" spans="2:29">
      <c r="B7447" s="136"/>
      <c r="E7447" s="136"/>
      <c r="H7447" s="136"/>
      <c r="K7447" s="136"/>
      <c r="O7447" s="136"/>
      <c r="T7447" s="136"/>
      <c r="W7447" s="136"/>
      <c r="Z7447" s="136"/>
      <c r="AC7447" s="136"/>
    </row>
    <row r="7448" spans="2:29">
      <c r="B7448" s="136"/>
      <c r="E7448" s="136"/>
      <c r="H7448" s="136"/>
      <c r="K7448" s="136"/>
      <c r="O7448" s="136"/>
      <c r="T7448" s="136"/>
      <c r="W7448" s="136"/>
      <c r="Z7448" s="136"/>
      <c r="AC7448" s="136"/>
    </row>
    <row r="7449" spans="2:29">
      <c r="B7449" s="136"/>
      <c r="E7449" s="136"/>
      <c r="H7449" s="136"/>
      <c r="K7449" s="136"/>
      <c r="O7449" s="136"/>
      <c r="T7449" s="136"/>
      <c r="W7449" s="136"/>
      <c r="Z7449" s="136"/>
      <c r="AC7449" s="136"/>
    </row>
    <row r="7450" spans="2:29">
      <c r="B7450" s="136"/>
      <c r="E7450" s="136"/>
      <c r="H7450" s="136"/>
      <c r="K7450" s="136"/>
      <c r="O7450" s="136"/>
      <c r="T7450" s="136"/>
      <c r="W7450" s="136"/>
      <c r="Z7450" s="136"/>
      <c r="AC7450" s="136"/>
    </row>
    <row r="7451" spans="2:29">
      <c r="B7451" s="136"/>
      <c r="E7451" s="136"/>
      <c r="H7451" s="136"/>
      <c r="K7451" s="136"/>
      <c r="O7451" s="136"/>
      <c r="T7451" s="136"/>
      <c r="W7451" s="136"/>
      <c r="Z7451" s="136"/>
      <c r="AC7451" s="136"/>
    </row>
    <row r="7452" spans="2:29">
      <c r="B7452" s="136"/>
      <c r="E7452" s="136"/>
      <c r="H7452" s="136"/>
      <c r="K7452" s="136"/>
      <c r="O7452" s="136"/>
      <c r="T7452" s="136"/>
      <c r="W7452" s="136"/>
      <c r="Z7452" s="136"/>
      <c r="AC7452" s="136"/>
    </row>
    <row r="7453" spans="2:29">
      <c r="B7453" s="136"/>
      <c r="E7453" s="136"/>
      <c r="H7453" s="136"/>
      <c r="K7453" s="136"/>
      <c r="O7453" s="136"/>
      <c r="T7453" s="136"/>
      <c r="W7453" s="136"/>
      <c r="Z7453" s="136"/>
      <c r="AC7453" s="136"/>
    </row>
    <row r="7454" spans="2:29">
      <c r="B7454" s="136"/>
      <c r="E7454" s="136"/>
      <c r="H7454" s="136"/>
      <c r="K7454" s="136"/>
      <c r="O7454" s="136"/>
      <c r="T7454" s="136"/>
      <c r="W7454" s="136"/>
      <c r="Z7454" s="136"/>
      <c r="AC7454" s="136"/>
    </row>
    <row r="7455" spans="2:29">
      <c r="B7455" s="136"/>
      <c r="E7455" s="136"/>
      <c r="H7455" s="136"/>
      <c r="K7455" s="136"/>
      <c r="O7455" s="136"/>
      <c r="T7455" s="136"/>
      <c r="W7455" s="136"/>
      <c r="Z7455" s="136"/>
      <c r="AC7455" s="136"/>
    </row>
    <row r="7456" spans="2:29">
      <c r="B7456" s="136"/>
      <c r="E7456" s="136"/>
      <c r="H7456" s="136"/>
      <c r="K7456" s="136"/>
      <c r="O7456" s="136"/>
      <c r="T7456" s="136"/>
      <c r="W7456" s="136"/>
      <c r="Z7456" s="136"/>
      <c r="AC7456" s="136"/>
    </row>
    <row r="7457" spans="2:29">
      <c r="B7457" s="136"/>
      <c r="E7457" s="136"/>
      <c r="H7457" s="136"/>
      <c r="K7457" s="136"/>
      <c r="O7457" s="136"/>
      <c r="T7457" s="136"/>
      <c r="W7457" s="136"/>
      <c r="Z7457" s="136"/>
      <c r="AC7457" s="136"/>
    </row>
    <row r="7458" spans="2:29">
      <c r="B7458" s="136"/>
      <c r="E7458" s="136"/>
      <c r="H7458" s="136"/>
      <c r="K7458" s="136"/>
      <c r="O7458" s="136"/>
      <c r="T7458" s="136"/>
      <c r="W7458" s="136"/>
      <c r="Z7458" s="136"/>
      <c r="AC7458" s="136"/>
    </row>
    <row r="7459" spans="2:29">
      <c r="B7459" s="136"/>
      <c r="E7459" s="136"/>
      <c r="H7459" s="136"/>
      <c r="K7459" s="136"/>
      <c r="O7459" s="136"/>
      <c r="T7459" s="136"/>
      <c r="W7459" s="136"/>
      <c r="Z7459" s="136"/>
      <c r="AC7459" s="136"/>
    </row>
    <row r="7460" spans="2:29">
      <c r="B7460" s="136"/>
      <c r="E7460" s="136"/>
      <c r="H7460" s="136"/>
      <c r="K7460" s="136"/>
      <c r="O7460" s="136"/>
      <c r="T7460" s="136"/>
      <c r="W7460" s="136"/>
      <c r="Z7460" s="136"/>
      <c r="AC7460" s="136"/>
    </row>
    <row r="7461" spans="2:29">
      <c r="B7461" s="136"/>
      <c r="E7461" s="136"/>
      <c r="H7461" s="136"/>
      <c r="K7461" s="136"/>
      <c r="O7461" s="136"/>
      <c r="T7461" s="136"/>
      <c r="W7461" s="136"/>
      <c r="Z7461" s="136"/>
      <c r="AC7461" s="136"/>
    </row>
    <row r="7462" spans="2:29">
      <c r="B7462" s="136"/>
      <c r="E7462" s="136"/>
      <c r="H7462" s="136"/>
      <c r="K7462" s="136"/>
      <c r="O7462" s="136"/>
      <c r="T7462" s="136"/>
      <c r="W7462" s="136"/>
      <c r="Z7462" s="136"/>
      <c r="AC7462" s="136"/>
    </row>
    <row r="7463" spans="2:29">
      <c r="B7463" s="136"/>
      <c r="E7463" s="136"/>
      <c r="H7463" s="136"/>
      <c r="K7463" s="136"/>
      <c r="O7463" s="136"/>
      <c r="T7463" s="136"/>
      <c r="W7463" s="136"/>
      <c r="Z7463" s="136"/>
      <c r="AC7463" s="136"/>
    </row>
    <row r="7464" spans="2:29">
      <c r="B7464" s="136"/>
      <c r="E7464" s="136"/>
      <c r="H7464" s="136"/>
      <c r="K7464" s="136"/>
      <c r="O7464" s="136"/>
      <c r="T7464" s="136"/>
      <c r="W7464" s="136"/>
      <c r="Z7464" s="136"/>
      <c r="AC7464" s="136"/>
    </row>
    <row r="7465" spans="2:29">
      <c r="B7465" s="136"/>
      <c r="E7465" s="136"/>
      <c r="H7465" s="136"/>
      <c r="K7465" s="136"/>
      <c r="O7465" s="136"/>
      <c r="T7465" s="136"/>
      <c r="W7465" s="136"/>
      <c r="Z7465" s="136"/>
      <c r="AC7465" s="136"/>
    </row>
    <row r="7466" spans="2:29">
      <c r="B7466" s="136"/>
      <c r="E7466" s="136"/>
      <c r="H7466" s="136"/>
      <c r="K7466" s="136"/>
      <c r="O7466" s="136"/>
      <c r="T7466" s="136"/>
      <c r="W7466" s="136"/>
      <c r="Z7466" s="136"/>
      <c r="AC7466" s="136"/>
    </row>
    <row r="7467" spans="2:29">
      <c r="B7467" s="136"/>
      <c r="E7467" s="136"/>
      <c r="H7467" s="136"/>
      <c r="K7467" s="136"/>
      <c r="O7467" s="136"/>
      <c r="T7467" s="136"/>
      <c r="W7467" s="136"/>
      <c r="Z7467" s="136"/>
      <c r="AC7467" s="136"/>
    </row>
    <row r="7468" spans="2:29">
      <c r="B7468" s="136"/>
      <c r="E7468" s="136"/>
      <c r="H7468" s="136"/>
      <c r="K7468" s="136"/>
      <c r="O7468" s="136"/>
      <c r="T7468" s="136"/>
      <c r="W7468" s="136"/>
      <c r="Z7468" s="136"/>
      <c r="AC7468" s="136"/>
    </row>
    <row r="7469" spans="2:29">
      <c r="B7469" s="136"/>
      <c r="E7469" s="136"/>
      <c r="H7469" s="136"/>
      <c r="K7469" s="136"/>
      <c r="O7469" s="136"/>
      <c r="T7469" s="136"/>
      <c r="W7469" s="136"/>
      <c r="Z7469" s="136"/>
      <c r="AC7469" s="136"/>
    </row>
    <row r="7470" spans="2:29">
      <c r="B7470" s="136"/>
      <c r="E7470" s="136"/>
      <c r="H7470" s="136"/>
      <c r="K7470" s="136"/>
      <c r="O7470" s="136"/>
      <c r="T7470" s="136"/>
      <c r="W7470" s="136"/>
      <c r="Z7470" s="136"/>
      <c r="AC7470" s="136"/>
    </row>
    <row r="7471" spans="2:29">
      <c r="B7471" s="136"/>
      <c r="E7471" s="136"/>
      <c r="H7471" s="136"/>
      <c r="K7471" s="136"/>
      <c r="O7471" s="136"/>
      <c r="T7471" s="136"/>
      <c r="W7471" s="136"/>
      <c r="Z7471" s="136"/>
      <c r="AC7471" s="136"/>
    </row>
    <row r="7472" spans="2:29">
      <c r="B7472" s="136"/>
      <c r="E7472" s="136"/>
      <c r="H7472" s="136"/>
      <c r="K7472" s="136"/>
      <c r="O7472" s="136"/>
      <c r="T7472" s="136"/>
      <c r="W7472" s="136"/>
      <c r="Z7472" s="136"/>
      <c r="AC7472" s="136"/>
    </row>
    <row r="7473" spans="2:29">
      <c r="B7473" s="136"/>
      <c r="E7473" s="136"/>
      <c r="H7473" s="136"/>
      <c r="K7473" s="136"/>
      <c r="O7473" s="136"/>
      <c r="T7473" s="136"/>
      <c r="W7473" s="136"/>
      <c r="Z7473" s="136"/>
      <c r="AC7473" s="136"/>
    </row>
    <row r="7474" spans="2:29">
      <c r="B7474" s="136"/>
      <c r="E7474" s="136"/>
      <c r="H7474" s="136"/>
      <c r="K7474" s="136"/>
      <c r="O7474" s="136"/>
      <c r="T7474" s="136"/>
      <c r="W7474" s="136"/>
      <c r="Z7474" s="136"/>
      <c r="AC7474" s="136"/>
    </row>
    <row r="7475" spans="2:29">
      <c r="B7475" s="136"/>
      <c r="E7475" s="136"/>
      <c r="H7475" s="136"/>
      <c r="K7475" s="136"/>
      <c r="O7475" s="136"/>
      <c r="T7475" s="136"/>
      <c r="W7475" s="136"/>
      <c r="Z7475" s="136"/>
      <c r="AC7475" s="136"/>
    </row>
    <row r="7476" spans="2:29">
      <c r="B7476" s="136"/>
      <c r="E7476" s="136"/>
      <c r="H7476" s="136"/>
      <c r="K7476" s="136"/>
      <c r="O7476" s="136"/>
      <c r="T7476" s="136"/>
      <c r="W7476" s="136"/>
      <c r="Z7476" s="136"/>
      <c r="AC7476" s="136"/>
    </row>
    <row r="7477" spans="2:29">
      <c r="B7477" s="136"/>
      <c r="E7477" s="136"/>
      <c r="H7477" s="136"/>
      <c r="K7477" s="136"/>
      <c r="O7477" s="136"/>
      <c r="T7477" s="136"/>
      <c r="W7477" s="136"/>
      <c r="Z7477" s="136"/>
      <c r="AC7477" s="136"/>
    </row>
    <row r="7478" spans="2:29">
      <c r="B7478" s="136"/>
      <c r="E7478" s="136"/>
      <c r="H7478" s="136"/>
      <c r="K7478" s="136"/>
      <c r="O7478" s="136"/>
      <c r="T7478" s="136"/>
      <c r="W7478" s="136"/>
      <c r="Z7478" s="136"/>
      <c r="AC7478" s="136"/>
    </row>
    <row r="7479" spans="2:29">
      <c r="B7479" s="136"/>
      <c r="E7479" s="136"/>
      <c r="H7479" s="136"/>
      <c r="K7479" s="136"/>
      <c r="O7479" s="136"/>
      <c r="T7479" s="136"/>
      <c r="W7479" s="136"/>
      <c r="Z7479" s="136"/>
      <c r="AC7479" s="136"/>
    </row>
    <row r="7480" spans="2:29">
      <c r="B7480" s="136"/>
      <c r="E7480" s="136"/>
      <c r="H7480" s="136"/>
      <c r="K7480" s="136"/>
      <c r="O7480" s="136"/>
      <c r="T7480" s="136"/>
      <c r="W7480" s="136"/>
      <c r="Z7480" s="136"/>
      <c r="AC7480" s="136"/>
    </row>
    <row r="7481" spans="2:29">
      <c r="B7481" s="136"/>
      <c r="E7481" s="136"/>
      <c r="H7481" s="136"/>
      <c r="K7481" s="136"/>
      <c r="O7481" s="136"/>
      <c r="T7481" s="136"/>
      <c r="W7481" s="136"/>
      <c r="Z7481" s="136"/>
      <c r="AC7481" s="136"/>
    </row>
    <row r="7482" spans="2:29">
      <c r="B7482" s="136"/>
      <c r="E7482" s="136"/>
      <c r="H7482" s="136"/>
      <c r="K7482" s="136"/>
      <c r="O7482" s="136"/>
      <c r="T7482" s="136"/>
      <c r="W7482" s="136"/>
      <c r="Z7482" s="136"/>
      <c r="AC7482" s="136"/>
    </row>
    <row r="7483" spans="2:29">
      <c r="B7483" s="136"/>
      <c r="E7483" s="136"/>
      <c r="H7483" s="136"/>
      <c r="K7483" s="136"/>
      <c r="O7483" s="136"/>
      <c r="T7483" s="136"/>
      <c r="W7483" s="136"/>
      <c r="Z7483" s="136"/>
      <c r="AC7483" s="136"/>
    </row>
    <row r="7484" spans="2:29">
      <c r="B7484" s="136"/>
      <c r="E7484" s="136"/>
      <c r="H7484" s="136"/>
      <c r="K7484" s="136"/>
      <c r="O7484" s="136"/>
      <c r="T7484" s="136"/>
      <c r="W7484" s="136"/>
      <c r="Z7484" s="136"/>
      <c r="AC7484" s="136"/>
    </row>
    <row r="7485" spans="2:29">
      <c r="B7485" s="136"/>
      <c r="E7485" s="136"/>
      <c r="H7485" s="136"/>
      <c r="K7485" s="136"/>
      <c r="O7485" s="136"/>
      <c r="T7485" s="136"/>
      <c r="W7485" s="136"/>
      <c r="Z7485" s="136"/>
      <c r="AC7485" s="136"/>
    </row>
    <row r="7486" spans="2:29">
      <c r="B7486" s="136"/>
      <c r="E7486" s="136"/>
      <c r="H7486" s="136"/>
      <c r="K7486" s="136"/>
      <c r="O7486" s="136"/>
      <c r="T7486" s="136"/>
      <c r="W7486" s="136"/>
      <c r="Z7486" s="136"/>
      <c r="AC7486" s="136"/>
    </row>
    <row r="7487" spans="2:29">
      <c r="B7487" s="136"/>
      <c r="E7487" s="136"/>
      <c r="H7487" s="136"/>
      <c r="K7487" s="136"/>
      <c r="O7487" s="136"/>
      <c r="T7487" s="136"/>
      <c r="W7487" s="136"/>
      <c r="Z7487" s="136"/>
      <c r="AC7487" s="136"/>
    </row>
    <row r="7488" spans="2:29">
      <c r="B7488" s="136"/>
      <c r="E7488" s="136"/>
      <c r="H7488" s="136"/>
      <c r="K7488" s="136"/>
      <c r="O7488" s="136"/>
      <c r="T7488" s="136"/>
      <c r="W7488" s="136"/>
      <c r="Z7488" s="136"/>
      <c r="AC7488" s="136"/>
    </row>
    <row r="7489" spans="2:29">
      <c r="B7489" s="136"/>
      <c r="E7489" s="136"/>
      <c r="H7489" s="136"/>
      <c r="K7489" s="136"/>
      <c r="O7489" s="136"/>
      <c r="T7489" s="136"/>
      <c r="W7489" s="136"/>
      <c r="Z7489" s="136"/>
      <c r="AC7489" s="136"/>
    </row>
    <row r="7490" spans="2:29">
      <c r="B7490" s="136"/>
      <c r="E7490" s="136"/>
      <c r="H7490" s="136"/>
      <c r="K7490" s="136"/>
      <c r="O7490" s="136"/>
      <c r="T7490" s="136"/>
      <c r="W7490" s="136"/>
      <c r="Z7490" s="136"/>
      <c r="AC7490" s="136"/>
    </row>
    <row r="7491" spans="2:29">
      <c r="B7491" s="136"/>
      <c r="E7491" s="136"/>
      <c r="H7491" s="136"/>
      <c r="K7491" s="136"/>
      <c r="O7491" s="136"/>
      <c r="T7491" s="136"/>
      <c r="W7491" s="136"/>
      <c r="Z7491" s="136"/>
      <c r="AC7491" s="136"/>
    </row>
    <row r="7492" spans="2:29">
      <c r="B7492" s="136"/>
      <c r="E7492" s="136"/>
      <c r="H7492" s="136"/>
      <c r="K7492" s="136"/>
      <c r="O7492" s="136"/>
      <c r="T7492" s="136"/>
      <c r="W7492" s="136"/>
      <c r="Z7492" s="136"/>
      <c r="AC7492" s="136"/>
    </row>
    <row r="7493" spans="2:29">
      <c r="B7493" s="136"/>
      <c r="E7493" s="136"/>
      <c r="H7493" s="136"/>
      <c r="K7493" s="136"/>
      <c r="O7493" s="136"/>
      <c r="T7493" s="136"/>
      <c r="W7493" s="136"/>
      <c r="Z7493" s="136"/>
      <c r="AC7493" s="136"/>
    </row>
    <row r="7494" spans="2:29">
      <c r="B7494" s="136"/>
      <c r="E7494" s="136"/>
      <c r="H7494" s="136"/>
      <c r="K7494" s="136"/>
      <c r="O7494" s="136"/>
      <c r="T7494" s="136"/>
      <c r="W7494" s="136"/>
      <c r="Z7494" s="136"/>
      <c r="AC7494" s="136"/>
    </row>
    <row r="7495" spans="2:29">
      <c r="B7495" s="136"/>
      <c r="E7495" s="136"/>
      <c r="H7495" s="136"/>
      <c r="K7495" s="136"/>
      <c r="O7495" s="136"/>
      <c r="T7495" s="136"/>
      <c r="W7495" s="136"/>
      <c r="Z7495" s="136"/>
      <c r="AC7495" s="136"/>
    </row>
    <row r="7496" spans="2:29">
      <c r="B7496" s="136"/>
      <c r="E7496" s="136"/>
      <c r="H7496" s="136"/>
      <c r="K7496" s="136"/>
      <c r="O7496" s="136"/>
      <c r="T7496" s="136"/>
      <c r="W7496" s="136"/>
      <c r="Z7496" s="136"/>
      <c r="AC7496" s="136"/>
    </row>
    <row r="7497" spans="2:29">
      <c r="B7497" s="136"/>
      <c r="E7497" s="136"/>
      <c r="H7497" s="136"/>
      <c r="K7497" s="136"/>
      <c r="O7497" s="136"/>
      <c r="T7497" s="136"/>
      <c r="W7497" s="136"/>
      <c r="Z7497" s="136"/>
      <c r="AC7497" s="136"/>
    </row>
    <row r="7498" spans="2:29">
      <c r="B7498" s="136"/>
      <c r="E7498" s="136"/>
      <c r="H7498" s="136"/>
      <c r="K7498" s="136"/>
      <c r="O7498" s="136"/>
      <c r="T7498" s="136"/>
      <c r="W7498" s="136"/>
      <c r="Z7498" s="136"/>
      <c r="AC7498" s="136"/>
    </row>
    <row r="7499" spans="2:29">
      <c r="B7499" s="136"/>
      <c r="E7499" s="136"/>
      <c r="H7499" s="136"/>
      <c r="K7499" s="136"/>
      <c r="O7499" s="136"/>
      <c r="T7499" s="136"/>
      <c r="W7499" s="136"/>
      <c r="Z7499" s="136"/>
      <c r="AC7499" s="136"/>
    </row>
    <row r="7500" spans="2:29">
      <c r="B7500" s="136"/>
      <c r="E7500" s="136"/>
      <c r="H7500" s="136"/>
      <c r="K7500" s="136"/>
      <c r="O7500" s="136"/>
      <c r="T7500" s="136"/>
      <c r="W7500" s="136"/>
      <c r="Z7500" s="136"/>
      <c r="AC7500" s="136"/>
    </row>
    <row r="7501" spans="2:29">
      <c r="B7501" s="136"/>
      <c r="E7501" s="136"/>
      <c r="H7501" s="136"/>
      <c r="K7501" s="136"/>
      <c r="O7501" s="136"/>
      <c r="T7501" s="136"/>
      <c r="W7501" s="136"/>
      <c r="Z7501" s="136"/>
      <c r="AC7501" s="136"/>
    </row>
    <row r="7502" spans="2:29">
      <c r="B7502" s="136"/>
      <c r="E7502" s="136"/>
      <c r="H7502" s="136"/>
      <c r="K7502" s="136"/>
      <c r="O7502" s="136"/>
      <c r="T7502" s="136"/>
      <c r="W7502" s="136"/>
      <c r="Z7502" s="136"/>
      <c r="AC7502" s="136"/>
    </row>
    <row r="7503" spans="2:29">
      <c r="B7503" s="136"/>
      <c r="E7503" s="136"/>
      <c r="H7503" s="136"/>
      <c r="K7503" s="136"/>
      <c r="O7503" s="136"/>
      <c r="T7503" s="136"/>
      <c r="W7503" s="136"/>
      <c r="Z7503" s="136"/>
      <c r="AC7503" s="136"/>
    </row>
    <row r="7504" spans="2:29">
      <c r="B7504" s="136"/>
      <c r="E7504" s="136"/>
      <c r="H7504" s="136"/>
      <c r="K7504" s="136"/>
      <c r="O7504" s="136"/>
      <c r="T7504" s="136"/>
      <c r="W7504" s="136"/>
      <c r="Z7504" s="136"/>
      <c r="AC7504" s="136"/>
    </row>
    <row r="7505" spans="2:29">
      <c r="B7505" s="136"/>
      <c r="E7505" s="136"/>
      <c r="H7505" s="136"/>
      <c r="K7505" s="136"/>
      <c r="O7505" s="136"/>
      <c r="T7505" s="136"/>
      <c r="W7505" s="136"/>
      <c r="Z7505" s="136"/>
      <c r="AC7505" s="136"/>
    </row>
    <row r="7506" spans="2:29">
      <c r="B7506" s="136"/>
      <c r="E7506" s="136"/>
      <c r="H7506" s="136"/>
      <c r="K7506" s="136"/>
      <c r="O7506" s="136"/>
      <c r="T7506" s="136"/>
      <c r="W7506" s="136"/>
      <c r="Z7506" s="136"/>
      <c r="AC7506" s="136"/>
    </row>
    <row r="7507" spans="2:29">
      <c r="B7507" s="136"/>
      <c r="E7507" s="136"/>
      <c r="H7507" s="136"/>
      <c r="K7507" s="136"/>
      <c r="O7507" s="136"/>
      <c r="T7507" s="136"/>
      <c r="W7507" s="136"/>
      <c r="Z7507" s="136"/>
      <c r="AC7507" s="136"/>
    </row>
    <row r="7508" spans="2:29">
      <c r="B7508" s="136"/>
      <c r="E7508" s="136"/>
      <c r="H7508" s="136"/>
      <c r="K7508" s="136"/>
      <c r="O7508" s="136"/>
      <c r="T7508" s="136"/>
      <c r="W7508" s="136"/>
      <c r="Z7508" s="136"/>
      <c r="AC7508" s="136"/>
    </row>
    <row r="7509" spans="2:29">
      <c r="B7509" s="136"/>
      <c r="E7509" s="136"/>
      <c r="H7509" s="136"/>
      <c r="K7509" s="136"/>
      <c r="O7509" s="136"/>
      <c r="T7509" s="136"/>
      <c r="W7509" s="136"/>
      <c r="Z7509" s="136"/>
      <c r="AC7509" s="136"/>
    </row>
    <row r="7510" spans="2:29">
      <c r="B7510" s="136"/>
      <c r="E7510" s="136"/>
      <c r="H7510" s="136"/>
      <c r="K7510" s="136"/>
      <c r="O7510" s="136"/>
      <c r="T7510" s="136"/>
      <c r="W7510" s="136"/>
      <c r="Z7510" s="136"/>
      <c r="AC7510" s="136"/>
    </row>
    <row r="7511" spans="2:29">
      <c r="B7511" s="136"/>
      <c r="E7511" s="136"/>
      <c r="H7511" s="136"/>
      <c r="K7511" s="136"/>
      <c r="O7511" s="136"/>
      <c r="T7511" s="136"/>
      <c r="W7511" s="136"/>
      <c r="Z7511" s="136"/>
      <c r="AC7511" s="136"/>
    </row>
    <row r="7512" spans="2:29">
      <c r="B7512" s="136"/>
      <c r="E7512" s="136"/>
      <c r="H7512" s="136"/>
      <c r="K7512" s="136"/>
      <c r="O7512" s="136"/>
      <c r="T7512" s="136"/>
      <c r="W7512" s="136"/>
      <c r="Z7512" s="136"/>
      <c r="AC7512" s="136"/>
    </row>
    <row r="7513" spans="2:29">
      <c r="B7513" s="136"/>
      <c r="E7513" s="136"/>
      <c r="H7513" s="136"/>
      <c r="K7513" s="136"/>
      <c r="O7513" s="136"/>
      <c r="T7513" s="136"/>
      <c r="W7513" s="136"/>
      <c r="Z7513" s="136"/>
      <c r="AC7513" s="136"/>
    </row>
    <row r="7514" spans="2:29">
      <c r="B7514" s="136"/>
      <c r="E7514" s="136"/>
      <c r="H7514" s="136"/>
      <c r="K7514" s="136"/>
      <c r="O7514" s="136"/>
      <c r="T7514" s="136"/>
      <c r="W7514" s="136"/>
      <c r="Z7514" s="136"/>
      <c r="AC7514" s="136"/>
    </row>
    <row r="7515" spans="2:29">
      <c r="B7515" s="136"/>
      <c r="E7515" s="136"/>
      <c r="H7515" s="136"/>
      <c r="K7515" s="136"/>
      <c r="O7515" s="136"/>
      <c r="T7515" s="136"/>
      <c r="W7515" s="136"/>
      <c r="Z7515" s="136"/>
      <c r="AC7515" s="136"/>
    </row>
    <row r="7516" spans="2:29">
      <c r="B7516" s="136"/>
      <c r="E7516" s="136"/>
      <c r="H7516" s="136"/>
      <c r="K7516" s="136"/>
      <c r="O7516" s="136"/>
      <c r="T7516" s="136"/>
      <c r="W7516" s="136"/>
      <c r="Z7516" s="136"/>
      <c r="AC7516" s="136"/>
    </row>
    <row r="7517" spans="2:29">
      <c r="B7517" s="136"/>
      <c r="E7517" s="136"/>
      <c r="H7517" s="136"/>
      <c r="K7517" s="136"/>
      <c r="O7517" s="136"/>
      <c r="T7517" s="136"/>
      <c r="W7517" s="136"/>
      <c r="Z7517" s="136"/>
      <c r="AC7517" s="136"/>
    </row>
    <row r="7518" spans="2:29">
      <c r="B7518" s="136"/>
      <c r="E7518" s="136"/>
      <c r="H7518" s="136"/>
      <c r="K7518" s="136"/>
      <c r="O7518" s="136"/>
      <c r="T7518" s="136"/>
      <c r="W7518" s="136"/>
      <c r="Z7518" s="136"/>
      <c r="AC7518" s="136"/>
    </row>
    <row r="7519" spans="2:29">
      <c r="B7519" s="136"/>
      <c r="E7519" s="136"/>
      <c r="H7519" s="136"/>
      <c r="K7519" s="136"/>
      <c r="O7519" s="136"/>
      <c r="T7519" s="136"/>
      <c r="W7519" s="136"/>
      <c r="Z7519" s="136"/>
      <c r="AC7519" s="136"/>
    </row>
    <row r="7520" spans="2:29">
      <c r="B7520" s="136"/>
      <c r="E7520" s="136"/>
      <c r="H7520" s="136"/>
      <c r="K7520" s="136"/>
      <c r="O7520" s="136"/>
      <c r="T7520" s="136"/>
      <c r="W7520" s="136"/>
      <c r="Z7520" s="136"/>
      <c r="AC7520" s="136"/>
    </row>
    <row r="7521" spans="2:29">
      <c r="B7521" s="136"/>
      <c r="E7521" s="136"/>
      <c r="H7521" s="136"/>
      <c r="K7521" s="136"/>
      <c r="O7521" s="136"/>
      <c r="T7521" s="136"/>
      <c r="W7521" s="136"/>
      <c r="Z7521" s="136"/>
      <c r="AC7521" s="136"/>
    </row>
    <row r="7522" spans="2:29">
      <c r="B7522" s="136"/>
      <c r="E7522" s="136"/>
      <c r="H7522" s="136"/>
      <c r="K7522" s="136"/>
      <c r="O7522" s="136"/>
      <c r="T7522" s="136"/>
      <c r="W7522" s="136"/>
      <c r="Z7522" s="136"/>
      <c r="AC7522" s="136"/>
    </row>
    <row r="7523" spans="2:29">
      <c r="B7523" s="136"/>
      <c r="E7523" s="136"/>
      <c r="H7523" s="136"/>
      <c r="K7523" s="136"/>
      <c r="O7523" s="136"/>
      <c r="T7523" s="136"/>
      <c r="W7523" s="136"/>
      <c r="Z7523" s="136"/>
      <c r="AC7523" s="136"/>
    </row>
    <row r="7524" spans="2:29">
      <c r="B7524" s="136"/>
      <c r="E7524" s="136"/>
      <c r="H7524" s="136"/>
      <c r="K7524" s="136"/>
      <c r="O7524" s="136"/>
      <c r="T7524" s="136"/>
      <c r="W7524" s="136"/>
      <c r="Z7524" s="136"/>
      <c r="AC7524" s="136"/>
    </row>
    <row r="7525" spans="2:29">
      <c r="B7525" s="136"/>
      <c r="E7525" s="136"/>
      <c r="H7525" s="136"/>
      <c r="K7525" s="136"/>
      <c r="O7525" s="136"/>
      <c r="T7525" s="136"/>
      <c r="W7525" s="136"/>
      <c r="Z7525" s="136"/>
      <c r="AC7525" s="136"/>
    </row>
    <row r="7526" spans="2:29">
      <c r="B7526" s="136"/>
      <c r="E7526" s="136"/>
      <c r="H7526" s="136"/>
      <c r="K7526" s="136"/>
      <c r="O7526" s="136"/>
      <c r="T7526" s="136"/>
      <c r="W7526" s="136"/>
      <c r="Z7526" s="136"/>
      <c r="AC7526" s="136"/>
    </row>
    <row r="7527" spans="2:29">
      <c r="B7527" s="136"/>
      <c r="E7527" s="136"/>
      <c r="H7527" s="136"/>
      <c r="K7527" s="136"/>
      <c r="O7527" s="136"/>
      <c r="T7527" s="136"/>
      <c r="W7527" s="136"/>
      <c r="Z7527" s="136"/>
      <c r="AC7527" s="136"/>
    </row>
    <row r="7528" spans="2:29">
      <c r="B7528" s="136"/>
      <c r="E7528" s="136"/>
      <c r="H7528" s="136"/>
      <c r="K7528" s="136"/>
      <c r="O7528" s="136"/>
      <c r="T7528" s="136"/>
      <c r="W7528" s="136"/>
      <c r="Z7528" s="136"/>
      <c r="AC7528" s="136"/>
    </row>
    <row r="7529" spans="2:29">
      <c r="B7529" s="136"/>
      <c r="E7529" s="136"/>
      <c r="H7529" s="136"/>
      <c r="K7529" s="136"/>
      <c r="O7529" s="136"/>
      <c r="T7529" s="136"/>
      <c r="W7529" s="136"/>
      <c r="Z7529" s="136"/>
      <c r="AC7529" s="136"/>
    </row>
    <row r="7530" spans="2:29">
      <c r="B7530" s="136"/>
      <c r="E7530" s="136"/>
      <c r="H7530" s="136"/>
      <c r="K7530" s="136"/>
      <c r="O7530" s="136"/>
      <c r="T7530" s="136"/>
      <c r="W7530" s="136"/>
      <c r="Z7530" s="136"/>
      <c r="AC7530" s="136"/>
    </row>
    <row r="7531" spans="2:29">
      <c r="B7531" s="136"/>
      <c r="E7531" s="136"/>
      <c r="H7531" s="136"/>
      <c r="K7531" s="136"/>
      <c r="O7531" s="136"/>
      <c r="T7531" s="136"/>
      <c r="W7531" s="136"/>
      <c r="Z7531" s="136"/>
      <c r="AC7531" s="136"/>
    </row>
    <row r="7532" spans="2:29">
      <c r="B7532" s="136"/>
      <c r="E7532" s="136"/>
      <c r="H7532" s="136"/>
      <c r="K7532" s="136"/>
      <c r="O7532" s="136"/>
      <c r="T7532" s="136"/>
      <c r="W7532" s="136"/>
      <c r="Z7532" s="136"/>
      <c r="AC7532" s="136"/>
    </row>
    <row r="7533" spans="2:29">
      <c r="B7533" s="136"/>
      <c r="E7533" s="136"/>
      <c r="H7533" s="136"/>
      <c r="K7533" s="136"/>
      <c r="O7533" s="136"/>
      <c r="T7533" s="136"/>
      <c r="W7533" s="136"/>
      <c r="Z7533" s="136"/>
      <c r="AC7533" s="136"/>
    </row>
    <row r="7534" spans="2:29">
      <c r="B7534" s="136"/>
      <c r="E7534" s="136"/>
      <c r="H7534" s="136"/>
      <c r="K7534" s="136"/>
      <c r="O7534" s="136"/>
      <c r="T7534" s="136"/>
      <c r="W7534" s="136"/>
      <c r="Z7534" s="136"/>
      <c r="AC7534" s="136"/>
    </row>
    <row r="7535" spans="2:29">
      <c r="B7535" s="136"/>
      <c r="E7535" s="136"/>
      <c r="H7535" s="136"/>
      <c r="K7535" s="136"/>
      <c r="O7535" s="136"/>
      <c r="T7535" s="136"/>
      <c r="W7535" s="136"/>
      <c r="Z7535" s="136"/>
      <c r="AC7535" s="136"/>
    </row>
    <row r="7536" spans="2:29">
      <c r="B7536" s="136"/>
      <c r="E7536" s="136"/>
      <c r="H7536" s="136"/>
      <c r="K7536" s="136"/>
      <c r="O7536" s="136"/>
      <c r="T7536" s="136"/>
      <c r="W7536" s="136"/>
      <c r="Z7536" s="136"/>
      <c r="AC7536" s="136"/>
    </row>
    <row r="7537" spans="2:29">
      <c r="B7537" s="136"/>
      <c r="E7537" s="136"/>
      <c r="H7537" s="136"/>
      <c r="K7537" s="136"/>
      <c r="O7537" s="136"/>
      <c r="T7537" s="136"/>
      <c r="W7537" s="136"/>
      <c r="Z7537" s="136"/>
      <c r="AC7537" s="136"/>
    </row>
    <row r="7538" spans="2:29">
      <c r="B7538" s="136"/>
      <c r="E7538" s="136"/>
      <c r="H7538" s="136"/>
      <c r="K7538" s="136"/>
      <c r="O7538" s="136"/>
      <c r="T7538" s="136"/>
      <c r="W7538" s="136"/>
      <c r="Z7538" s="136"/>
      <c r="AC7538" s="136"/>
    </row>
    <row r="7539" spans="2:29">
      <c r="B7539" s="136"/>
      <c r="E7539" s="136"/>
      <c r="H7539" s="136"/>
      <c r="K7539" s="136"/>
      <c r="O7539" s="136"/>
      <c r="T7539" s="136"/>
      <c r="W7539" s="136"/>
      <c r="Z7539" s="136"/>
      <c r="AC7539" s="136"/>
    </row>
    <row r="7540" spans="2:29">
      <c r="B7540" s="136"/>
      <c r="E7540" s="136"/>
      <c r="H7540" s="136"/>
      <c r="K7540" s="136"/>
      <c r="O7540" s="136"/>
      <c r="T7540" s="136"/>
      <c r="W7540" s="136"/>
      <c r="Z7540" s="136"/>
      <c r="AC7540" s="136"/>
    </row>
    <row r="7541" spans="2:29">
      <c r="B7541" s="136"/>
      <c r="E7541" s="136"/>
      <c r="H7541" s="136"/>
      <c r="K7541" s="136"/>
      <c r="O7541" s="136"/>
      <c r="T7541" s="136"/>
      <c r="W7541" s="136"/>
      <c r="Z7541" s="136"/>
      <c r="AC7541" s="136"/>
    </row>
    <row r="7542" spans="2:29">
      <c r="B7542" s="136"/>
      <c r="E7542" s="136"/>
      <c r="H7542" s="136"/>
      <c r="K7542" s="136"/>
      <c r="O7542" s="136"/>
      <c r="T7542" s="136"/>
      <c r="W7542" s="136"/>
      <c r="Z7542" s="136"/>
      <c r="AC7542" s="136"/>
    </row>
    <row r="7543" spans="2:29">
      <c r="B7543" s="136"/>
      <c r="E7543" s="136"/>
      <c r="H7543" s="136"/>
      <c r="K7543" s="136"/>
      <c r="O7543" s="136"/>
      <c r="T7543" s="136"/>
      <c r="W7543" s="136"/>
      <c r="Z7543" s="136"/>
      <c r="AC7543" s="136"/>
    </row>
    <row r="7544" spans="2:29">
      <c r="B7544" s="136"/>
      <c r="E7544" s="136"/>
      <c r="H7544" s="136"/>
      <c r="K7544" s="136"/>
      <c r="O7544" s="136"/>
      <c r="T7544" s="136"/>
      <c r="W7544" s="136"/>
      <c r="Z7544" s="136"/>
      <c r="AC7544" s="136"/>
    </row>
    <row r="7545" spans="2:29">
      <c r="B7545" s="136"/>
      <c r="E7545" s="136"/>
      <c r="H7545" s="136"/>
      <c r="K7545" s="136"/>
      <c r="O7545" s="136"/>
      <c r="T7545" s="136"/>
      <c r="W7545" s="136"/>
      <c r="Z7545" s="136"/>
      <c r="AC7545" s="136"/>
    </row>
    <row r="7546" spans="2:29">
      <c r="B7546" s="136"/>
      <c r="E7546" s="136"/>
      <c r="H7546" s="136"/>
      <c r="K7546" s="136"/>
      <c r="O7546" s="136"/>
      <c r="T7546" s="136"/>
      <c r="W7546" s="136"/>
      <c r="Z7546" s="136"/>
      <c r="AC7546" s="136"/>
    </row>
    <row r="7547" spans="2:29">
      <c r="B7547" s="136"/>
      <c r="E7547" s="136"/>
      <c r="H7547" s="136"/>
      <c r="K7547" s="136"/>
      <c r="O7547" s="136"/>
      <c r="T7547" s="136"/>
      <c r="W7547" s="136"/>
      <c r="Z7547" s="136"/>
      <c r="AC7547" s="136"/>
    </row>
    <row r="7548" spans="2:29">
      <c r="B7548" s="136"/>
      <c r="E7548" s="136"/>
      <c r="H7548" s="136"/>
      <c r="K7548" s="136"/>
      <c r="O7548" s="136"/>
      <c r="T7548" s="136"/>
      <c r="W7548" s="136"/>
      <c r="Z7548" s="136"/>
      <c r="AC7548" s="136"/>
    </row>
    <row r="7549" spans="2:29">
      <c r="B7549" s="136"/>
      <c r="E7549" s="136"/>
      <c r="H7549" s="136"/>
      <c r="K7549" s="136"/>
      <c r="O7549" s="136"/>
      <c r="T7549" s="136"/>
      <c r="W7549" s="136"/>
      <c r="Z7549" s="136"/>
      <c r="AC7549" s="136"/>
    </row>
    <row r="7550" spans="2:29">
      <c r="B7550" s="136"/>
      <c r="E7550" s="136"/>
      <c r="H7550" s="136"/>
      <c r="K7550" s="136"/>
      <c r="O7550" s="136"/>
      <c r="T7550" s="136"/>
      <c r="W7550" s="136"/>
      <c r="Z7550" s="136"/>
      <c r="AC7550" s="136"/>
    </row>
    <row r="7551" spans="2:29">
      <c r="B7551" s="136"/>
      <c r="E7551" s="136"/>
      <c r="H7551" s="136"/>
      <c r="K7551" s="136"/>
      <c r="O7551" s="136"/>
      <c r="T7551" s="136"/>
      <c r="W7551" s="136"/>
      <c r="Z7551" s="136"/>
      <c r="AC7551" s="136"/>
    </row>
    <row r="7552" spans="2:29">
      <c r="B7552" s="136"/>
      <c r="E7552" s="136"/>
      <c r="H7552" s="136"/>
      <c r="K7552" s="136"/>
      <c r="O7552" s="136"/>
      <c r="T7552" s="136"/>
      <c r="W7552" s="136"/>
      <c r="Z7552" s="136"/>
      <c r="AC7552" s="136"/>
    </row>
    <row r="7553" spans="2:29">
      <c r="B7553" s="136"/>
      <c r="E7553" s="136"/>
      <c r="H7553" s="136"/>
      <c r="K7553" s="136"/>
      <c r="O7553" s="136"/>
      <c r="T7553" s="136"/>
      <c r="W7553" s="136"/>
      <c r="Z7553" s="136"/>
      <c r="AC7553" s="136"/>
    </row>
    <row r="7554" spans="2:29">
      <c r="B7554" s="136"/>
      <c r="E7554" s="136"/>
      <c r="H7554" s="136"/>
      <c r="K7554" s="136"/>
      <c r="O7554" s="136"/>
      <c r="T7554" s="136"/>
      <c r="W7554" s="136"/>
      <c r="Z7554" s="136"/>
      <c r="AC7554" s="136"/>
    </row>
    <row r="7555" spans="2:29">
      <c r="B7555" s="136"/>
      <c r="E7555" s="136"/>
      <c r="H7555" s="136"/>
      <c r="K7555" s="136"/>
      <c r="O7555" s="136"/>
      <c r="T7555" s="136"/>
      <c r="W7555" s="136"/>
      <c r="Z7555" s="136"/>
      <c r="AC7555" s="136"/>
    </row>
    <row r="7556" spans="2:29">
      <c r="B7556" s="136"/>
      <c r="E7556" s="136"/>
      <c r="H7556" s="136"/>
      <c r="K7556" s="136"/>
      <c r="O7556" s="136"/>
      <c r="T7556" s="136"/>
      <c r="W7556" s="136"/>
      <c r="Z7556" s="136"/>
      <c r="AC7556" s="136"/>
    </row>
    <row r="7557" spans="2:29">
      <c r="B7557" s="136"/>
      <c r="E7557" s="136"/>
      <c r="H7557" s="136"/>
      <c r="K7557" s="136"/>
      <c r="O7557" s="136"/>
      <c r="T7557" s="136"/>
      <c r="W7557" s="136"/>
      <c r="Z7557" s="136"/>
      <c r="AC7557" s="136"/>
    </row>
    <row r="7558" spans="2:29">
      <c r="B7558" s="136"/>
      <c r="E7558" s="136"/>
      <c r="H7558" s="136"/>
      <c r="K7558" s="136"/>
      <c r="O7558" s="136"/>
      <c r="T7558" s="136"/>
      <c r="W7558" s="136"/>
      <c r="Z7558" s="136"/>
      <c r="AC7558" s="136"/>
    </row>
    <row r="7559" spans="2:29">
      <c r="B7559" s="136"/>
      <c r="E7559" s="136"/>
      <c r="H7559" s="136"/>
      <c r="K7559" s="136"/>
      <c r="O7559" s="136"/>
      <c r="T7559" s="136"/>
      <c r="W7559" s="136"/>
      <c r="Z7559" s="136"/>
      <c r="AC7559" s="136"/>
    </row>
    <row r="7560" spans="2:29">
      <c r="B7560" s="136"/>
      <c r="E7560" s="136"/>
      <c r="H7560" s="136"/>
      <c r="K7560" s="136"/>
      <c r="O7560" s="136"/>
      <c r="T7560" s="136"/>
      <c r="W7560" s="136"/>
      <c r="Z7560" s="136"/>
      <c r="AC7560" s="136"/>
    </row>
    <row r="7561" spans="2:29">
      <c r="B7561" s="136"/>
      <c r="E7561" s="136"/>
      <c r="H7561" s="136"/>
      <c r="K7561" s="136"/>
      <c r="O7561" s="136"/>
      <c r="T7561" s="136"/>
      <c r="W7561" s="136"/>
      <c r="Z7561" s="136"/>
      <c r="AC7561" s="136"/>
    </row>
    <row r="7562" spans="2:29">
      <c r="B7562" s="136"/>
      <c r="E7562" s="136"/>
      <c r="H7562" s="136"/>
      <c r="K7562" s="136"/>
      <c r="O7562" s="136"/>
      <c r="T7562" s="136"/>
      <c r="W7562" s="136"/>
      <c r="Z7562" s="136"/>
      <c r="AC7562" s="136"/>
    </row>
    <row r="7563" spans="2:29">
      <c r="B7563" s="136"/>
      <c r="E7563" s="136"/>
      <c r="H7563" s="136"/>
      <c r="K7563" s="136"/>
      <c r="O7563" s="136"/>
      <c r="T7563" s="136"/>
      <c r="W7563" s="136"/>
      <c r="Z7563" s="136"/>
      <c r="AC7563" s="136"/>
    </row>
    <row r="7564" spans="2:29">
      <c r="B7564" s="136"/>
      <c r="E7564" s="136"/>
      <c r="H7564" s="136"/>
      <c r="K7564" s="136"/>
      <c r="O7564" s="136"/>
      <c r="T7564" s="136"/>
      <c r="W7564" s="136"/>
      <c r="Z7564" s="136"/>
      <c r="AC7564" s="136"/>
    </row>
    <row r="7565" spans="2:29">
      <c r="B7565" s="136"/>
      <c r="E7565" s="136"/>
      <c r="H7565" s="136"/>
      <c r="K7565" s="136"/>
      <c r="O7565" s="136"/>
      <c r="T7565" s="136"/>
      <c r="W7565" s="136"/>
      <c r="Z7565" s="136"/>
      <c r="AC7565" s="136"/>
    </row>
    <row r="7566" spans="2:29">
      <c r="B7566" s="136"/>
      <c r="E7566" s="136"/>
      <c r="H7566" s="136"/>
      <c r="K7566" s="136"/>
      <c r="O7566" s="136"/>
      <c r="T7566" s="136"/>
      <c r="W7566" s="136"/>
      <c r="Z7566" s="136"/>
      <c r="AC7566" s="136"/>
    </row>
    <row r="7567" spans="2:29">
      <c r="B7567" s="136"/>
      <c r="E7567" s="136"/>
      <c r="H7567" s="136"/>
      <c r="K7567" s="136"/>
      <c r="O7567" s="136"/>
      <c r="T7567" s="136"/>
      <c r="W7567" s="136"/>
      <c r="Z7567" s="136"/>
      <c r="AC7567" s="136"/>
    </row>
    <row r="7568" spans="2:29">
      <c r="B7568" s="136"/>
      <c r="E7568" s="136"/>
      <c r="H7568" s="136"/>
      <c r="K7568" s="136"/>
      <c r="O7568" s="136"/>
      <c r="T7568" s="136"/>
      <c r="W7568" s="136"/>
      <c r="Z7568" s="136"/>
      <c r="AC7568" s="136"/>
    </row>
    <row r="7569" spans="2:29">
      <c r="B7569" s="136"/>
      <c r="E7569" s="136"/>
      <c r="H7569" s="136"/>
      <c r="K7569" s="136"/>
      <c r="O7569" s="136"/>
      <c r="T7569" s="136"/>
      <c r="W7569" s="136"/>
      <c r="Z7569" s="136"/>
      <c r="AC7569" s="136"/>
    </row>
    <row r="7570" spans="2:29">
      <c r="B7570" s="136"/>
      <c r="E7570" s="136"/>
      <c r="H7570" s="136"/>
      <c r="K7570" s="136"/>
      <c r="O7570" s="136"/>
      <c r="T7570" s="136"/>
      <c r="W7570" s="136"/>
      <c r="Z7570" s="136"/>
      <c r="AC7570" s="136"/>
    </row>
    <row r="7571" spans="2:29">
      <c r="B7571" s="136"/>
      <c r="E7571" s="136"/>
      <c r="H7571" s="136"/>
      <c r="K7571" s="136"/>
      <c r="O7571" s="136"/>
      <c r="T7571" s="136"/>
      <c r="W7571" s="136"/>
      <c r="Z7571" s="136"/>
      <c r="AC7571" s="136"/>
    </row>
    <row r="7572" spans="2:29">
      <c r="B7572" s="136"/>
      <c r="E7572" s="136"/>
      <c r="H7572" s="136"/>
      <c r="K7572" s="136"/>
      <c r="O7572" s="136"/>
      <c r="T7572" s="136"/>
      <c r="W7572" s="136"/>
      <c r="Z7572" s="136"/>
      <c r="AC7572" s="136"/>
    </row>
    <row r="7573" spans="2:29">
      <c r="B7573" s="136"/>
      <c r="E7573" s="136"/>
      <c r="H7573" s="136"/>
      <c r="K7573" s="136"/>
      <c r="O7573" s="136"/>
      <c r="T7573" s="136"/>
      <c r="W7573" s="136"/>
      <c r="Z7573" s="136"/>
      <c r="AC7573" s="136"/>
    </row>
    <row r="7574" spans="2:29">
      <c r="B7574" s="136"/>
      <c r="E7574" s="136"/>
      <c r="H7574" s="136"/>
      <c r="K7574" s="136"/>
      <c r="O7574" s="136"/>
      <c r="T7574" s="136"/>
      <c r="W7574" s="136"/>
      <c r="Z7574" s="136"/>
      <c r="AC7574" s="136"/>
    </row>
    <row r="7575" spans="2:29">
      <c r="B7575" s="136"/>
      <c r="E7575" s="136"/>
      <c r="H7575" s="136"/>
      <c r="K7575" s="136"/>
      <c r="O7575" s="136"/>
      <c r="T7575" s="136"/>
      <c r="W7575" s="136"/>
      <c r="Z7575" s="136"/>
      <c r="AC7575" s="136"/>
    </row>
    <row r="7576" spans="2:29">
      <c r="B7576" s="136"/>
      <c r="E7576" s="136"/>
      <c r="H7576" s="136"/>
      <c r="K7576" s="136"/>
      <c r="O7576" s="136"/>
      <c r="T7576" s="136"/>
      <c r="W7576" s="136"/>
      <c r="Z7576" s="136"/>
      <c r="AC7576" s="136"/>
    </row>
    <row r="7577" spans="2:29">
      <c r="B7577" s="136"/>
      <c r="E7577" s="136"/>
      <c r="H7577" s="136"/>
      <c r="K7577" s="136"/>
      <c r="O7577" s="136"/>
      <c r="T7577" s="136"/>
      <c r="W7577" s="136"/>
      <c r="Z7577" s="136"/>
      <c r="AC7577" s="136"/>
    </row>
    <row r="7578" spans="2:29">
      <c r="B7578" s="136"/>
      <c r="E7578" s="136"/>
      <c r="H7578" s="136"/>
      <c r="K7578" s="136"/>
      <c r="O7578" s="136"/>
      <c r="T7578" s="136"/>
      <c r="W7578" s="136"/>
      <c r="Z7578" s="136"/>
      <c r="AC7578" s="136"/>
    </row>
    <row r="7579" spans="2:29">
      <c r="B7579" s="136"/>
      <c r="E7579" s="136"/>
      <c r="H7579" s="136"/>
      <c r="K7579" s="136"/>
      <c r="O7579" s="136"/>
      <c r="T7579" s="136"/>
      <c r="W7579" s="136"/>
      <c r="Z7579" s="136"/>
      <c r="AC7579" s="136"/>
    </row>
    <row r="7580" spans="2:29">
      <c r="B7580" s="136"/>
      <c r="E7580" s="136"/>
      <c r="H7580" s="136"/>
      <c r="K7580" s="136"/>
      <c r="O7580" s="136"/>
      <c r="T7580" s="136"/>
      <c r="W7580" s="136"/>
      <c r="Z7580" s="136"/>
      <c r="AC7580" s="136"/>
    </row>
    <row r="7581" spans="2:29">
      <c r="B7581" s="136"/>
      <c r="E7581" s="136"/>
      <c r="H7581" s="136"/>
      <c r="K7581" s="136"/>
      <c r="O7581" s="136"/>
      <c r="T7581" s="136"/>
      <c r="W7581" s="136"/>
      <c r="Z7581" s="136"/>
      <c r="AC7581" s="136"/>
    </row>
    <row r="7582" spans="2:29">
      <c r="B7582" s="136"/>
      <c r="E7582" s="136"/>
      <c r="H7582" s="136"/>
      <c r="K7582" s="136"/>
      <c r="O7582" s="136"/>
      <c r="T7582" s="136"/>
      <c r="W7582" s="136"/>
      <c r="Z7582" s="136"/>
      <c r="AC7582" s="136"/>
    </row>
    <row r="7583" spans="2:29">
      <c r="B7583" s="136"/>
      <c r="E7583" s="136"/>
      <c r="H7583" s="136"/>
      <c r="K7583" s="136"/>
      <c r="O7583" s="136"/>
      <c r="T7583" s="136"/>
      <c r="W7583" s="136"/>
      <c r="Z7583" s="136"/>
      <c r="AC7583" s="136"/>
    </row>
    <row r="7584" spans="2:29">
      <c r="B7584" s="136"/>
      <c r="E7584" s="136"/>
      <c r="H7584" s="136"/>
      <c r="K7584" s="136"/>
      <c r="O7584" s="136"/>
      <c r="T7584" s="136"/>
      <c r="W7584" s="136"/>
      <c r="Z7584" s="136"/>
      <c r="AC7584" s="136"/>
    </row>
    <row r="7585" spans="2:29">
      <c r="B7585" s="136"/>
      <c r="E7585" s="136"/>
      <c r="H7585" s="136"/>
      <c r="K7585" s="136"/>
      <c r="O7585" s="136"/>
      <c r="T7585" s="136"/>
      <c r="W7585" s="136"/>
      <c r="Z7585" s="136"/>
      <c r="AC7585" s="136"/>
    </row>
    <row r="7586" spans="2:29">
      <c r="B7586" s="136"/>
      <c r="E7586" s="136"/>
      <c r="H7586" s="136"/>
      <c r="K7586" s="136"/>
      <c r="O7586" s="136"/>
      <c r="T7586" s="136"/>
      <c r="W7586" s="136"/>
      <c r="Z7586" s="136"/>
      <c r="AC7586" s="136"/>
    </row>
    <row r="7587" spans="2:29">
      <c r="B7587" s="136"/>
      <c r="E7587" s="136"/>
      <c r="H7587" s="136"/>
      <c r="K7587" s="136"/>
      <c r="O7587" s="136"/>
      <c r="T7587" s="136"/>
      <c r="W7587" s="136"/>
      <c r="Z7587" s="136"/>
      <c r="AC7587" s="136"/>
    </row>
    <row r="7588" spans="2:29">
      <c r="B7588" s="136"/>
      <c r="E7588" s="136"/>
      <c r="H7588" s="136"/>
      <c r="K7588" s="136"/>
      <c r="O7588" s="136"/>
      <c r="T7588" s="136"/>
      <c r="W7588" s="136"/>
      <c r="Z7588" s="136"/>
      <c r="AC7588" s="136"/>
    </row>
    <row r="7589" spans="2:29">
      <c r="B7589" s="136"/>
      <c r="E7589" s="136"/>
      <c r="H7589" s="136"/>
      <c r="K7589" s="136"/>
      <c r="O7589" s="136"/>
      <c r="T7589" s="136"/>
      <c r="W7589" s="136"/>
      <c r="Z7589" s="136"/>
      <c r="AC7589" s="136"/>
    </row>
    <row r="7590" spans="2:29">
      <c r="B7590" s="136"/>
      <c r="E7590" s="136"/>
      <c r="H7590" s="136"/>
      <c r="K7590" s="136"/>
      <c r="O7590" s="136"/>
      <c r="T7590" s="136"/>
      <c r="W7590" s="136"/>
      <c r="Z7590" s="136"/>
      <c r="AC7590" s="136"/>
    </row>
    <row r="7591" spans="2:29">
      <c r="B7591" s="136"/>
      <c r="E7591" s="136"/>
      <c r="H7591" s="136"/>
      <c r="K7591" s="136"/>
      <c r="O7591" s="136"/>
      <c r="T7591" s="136"/>
      <c r="W7591" s="136"/>
      <c r="Z7591" s="136"/>
      <c r="AC7591" s="136"/>
    </row>
    <row r="7592" spans="2:29">
      <c r="B7592" s="136"/>
      <c r="E7592" s="136"/>
      <c r="H7592" s="136"/>
      <c r="K7592" s="136"/>
      <c r="O7592" s="136"/>
      <c r="T7592" s="136"/>
      <c r="W7592" s="136"/>
      <c r="Z7592" s="136"/>
      <c r="AC7592" s="136"/>
    </row>
    <row r="7593" spans="2:29">
      <c r="B7593" s="136"/>
      <c r="E7593" s="136"/>
      <c r="H7593" s="136"/>
      <c r="K7593" s="136"/>
      <c r="O7593" s="136"/>
      <c r="T7593" s="136"/>
      <c r="W7593" s="136"/>
      <c r="Z7593" s="136"/>
      <c r="AC7593" s="136"/>
    </row>
    <row r="7594" spans="2:29">
      <c r="B7594" s="136"/>
      <c r="E7594" s="136"/>
      <c r="H7594" s="136"/>
      <c r="K7594" s="136"/>
      <c r="O7594" s="136"/>
      <c r="T7594" s="136"/>
      <c r="W7594" s="136"/>
      <c r="Z7594" s="136"/>
      <c r="AC7594" s="136"/>
    </row>
    <row r="7595" spans="2:29">
      <c r="B7595" s="136"/>
      <c r="E7595" s="136"/>
      <c r="H7595" s="136"/>
      <c r="K7595" s="136"/>
      <c r="O7595" s="136"/>
      <c r="T7595" s="136"/>
      <c r="W7595" s="136"/>
      <c r="Z7595" s="136"/>
      <c r="AC7595" s="136"/>
    </row>
    <row r="7596" spans="2:29">
      <c r="B7596" s="136"/>
      <c r="E7596" s="136"/>
      <c r="H7596" s="136"/>
      <c r="K7596" s="136"/>
      <c r="O7596" s="136"/>
      <c r="T7596" s="136"/>
      <c r="W7596" s="136"/>
      <c r="Z7596" s="136"/>
      <c r="AC7596" s="136"/>
    </row>
    <row r="7597" spans="2:29">
      <c r="B7597" s="136"/>
      <c r="E7597" s="136"/>
      <c r="H7597" s="136"/>
      <c r="K7597" s="136"/>
      <c r="O7597" s="136"/>
      <c r="T7597" s="136"/>
      <c r="W7597" s="136"/>
      <c r="Z7597" s="136"/>
      <c r="AC7597" s="136"/>
    </row>
    <row r="7598" spans="2:29">
      <c r="B7598" s="136"/>
      <c r="E7598" s="136"/>
      <c r="H7598" s="136"/>
      <c r="K7598" s="136"/>
      <c r="O7598" s="136"/>
      <c r="T7598" s="136"/>
      <c r="W7598" s="136"/>
      <c r="Z7598" s="136"/>
      <c r="AC7598" s="136"/>
    </row>
    <row r="7599" spans="2:29">
      <c r="B7599" s="136"/>
      <c r="E7599" s="136"/>
      <c r="H7599" s="136"/>
      <c r="K7599" s="136"/>
      <c r="O7599" s="136"/>
      <c r="T7599" s="136"/>
      <c r="W7599" s="136"/>
      <c r="Z7599" s="136"/>
      <c r="AC7599" s="136"/>
    </row>
    <row r="7600" spans="2:29">
      <c r="B7600" s="136"/>
      <c r="E7600" s="136"/>
      <c r="H7600" s="136"/>
      <c r="K7600" s="136"/>
      <c r="O7600" s="136"/>
      <c r="T7600" s="136"/>
      <c r="W7600" s="136"/>
      <c r="Z7600" s="136"/>
      <c r="AC7600" s="136"/>
    </row>
    <row r="7601" spans="2:29">
      <c r="B7601" s="136"/>
      <c r="E7601" s="136"/>
      <c r="H7601" s="136"/>
      <c r="K7601" s="136"/>
      <c r="O7601" s="136"/>
      <c r="T7601" s="136"/>
      <c r="W7601" s="136"/>
      <c r="Z7601" s="136"/>
      <c r="AC7601" s="136"/>
    </row>
    <row r="7602" spans="2:29">
      <c r="B7602" s="136"/>
      <c r="E7602" s="136"/>
      <c r="H7602" s="136"/>
      <c r="K7602" s="136"/>
      <c r="O7602" s="136"/>
      <c r="T7602" s="136"/>
      <c r="W7602" s="136"/>
      <c r="Z7602" s="136"/>
      <c r="AC7602" s="136"/>
    </row>
    <row r="7603" spans="2:29">
      <c r="B7603" s="136"/>
      <c r="E7603" s="136"/>
      <c r="H7603" s="136"/>
      <c r="K7603" s="136"/>
      <c r="O7603" s="136"/>
      <c r="T7603" s="136"/>
      <c r="W7603" s="136"/>
      <c r="Z7603" s="136"/>
      <c r="AC7603" s="136"/>
    </row>
    <row r="7604" spans="2:29">
      <c r="B7604" s="136"/>
      <c r="E7604" s="136"/>
      <c r="H7604" s="136"/>
      <c r="K7604" s="136"/>
      <c r="O7604" s="136"/>
      <c r="T7604" s="136"/>
      <c r="W7604" s="136"/>
      <c r="Z7604" s="136"/>
      <c r="AC7604" s="136"/>
    </row>
    <row r="7605" spans="2:29">
      <c r="B7605" s="136"/>
      <c r="E7605" s="136"/>
      <c r="H7605" s="136"/>
      <c r="K7605" s="136"/>
      <c r="O7605" s="136"/>
      <c r="T7605" s="136"/>
      <c r="W7605" s="136"/>
      <c r="Z7605" s="136"/>
      <c r="AC7605" s="136"/>
    </row>
    <row r="7606" spans="2:29">
      <c r="B7606" s="136"/>
      <c r="E7606" s="136"/>
      <c r="H7606" s="136"/>
      <c r="K7606" s="136"/>
      <c r="O7606" s="136"/>
      <c r="T7606" s="136"/>
      <c r="W7606" s="136"/>
      <c r="Z7606" s="136"/>
      <c r="AC7606" s="136"/>
    </row>
    <row r="7607" spans="2:29">
      <c r="B7607" s="136"/>
      <c r="E7607" s="136"/>
      <c r="H7607" s="136"/>
      <c r="K7607" s="136"/>
      <c r="O7607" s="136"/>
      <c r="T7607" s="136"/>
      <c r="W7607" s="136"/>
      <c r="Z7607" s="136"/>
      <c r="AC7607" s="136"/>
    </row>
    <row r="7608" spans="2:29">
      <c r="B7608" s="136"/>
      <c r="E7608" s="136"/>
      <c r="H7608" s="136"/>
      <c r="K7608" s="136"/>
      <c r="O7608" s="136"/>
      <c r="T7608" s="136"/>
      <c r="W7608" s="136"/>
      <c r="Z7608" s="136"/>
      <c r="AC7608" s="136"/>
    </row>
    <row r="7609" spans="2:29">
      <c r="B7609" s="136"/>
      <c r="E7609" s="136"/>
      <c r="H7609" s="136"/>
      <c r="K7609" s="136"/>
      <c r="O7609" s="136"/>
      <c r="T7609" s="136"/>
      <c r="W7609" s="136"/>
      <c r="Z7609" s="136"/>
      <c r="AC7609" s="136"/>
    </row>
    <row r="7610" spans="2:29">
      <c r="B7610" s="136"/>
      <c r="E7610" s="136"/>
      <c r="H7610" s="136"/>
      <c r="K7610" s="136"/>
      <c r="O7610" s="136"/>
      <c r="T7610" s="136"/>
      <c r="W7610" s="136"/>
      <c r="Z7610" s="136"/>
      <c r="AC7610" s="136"/>
    </row>
    <row r="7611" spans="2:29">
      <c r="B7611" s="136"/>
      <c r="E7611" s="136"/>
      <c r="H7611" s="136"/>
      <c r="K7611" s="136"/>
      <c r="O7611" s="136"/>
      <c r="T7611" s="136"/>
      <c r="W7611" s="136"/>
      <c r="Z7611" s="136"/>
      <c r="AC7611" s="136"/>
    </row>
    <row r="7612" spans="2:29">
      <c r="B7612" s="136"/>
      <c r="E7612" s="136"/>
      <c r="H7612" s="136"/>
      <c r="K7612" s="136"/>
      <c r="O7612" s="136"/>
      <c r="T7612" s="136"/>
      <c r="W7612" s="136"/>
      <c r="Z7612" s="136"/>
      <c r="AC7612" s="136"/>
    </row>
    <row r="7613" spans="2:29">
      <c r="B7613" s="136"/>
      <c r="E7613" s="136"/>
      <c r="H7613" s="136"/>
      <c r="K7613" s="136"/>
      <c r="O7613" s="136"/>
      <c r="T7613" s="136"/>
      <c r="W7613" s="136"/>
      <c r="Z7613" s="136"/>
      <c r="AC7613" s="136"/>
    </row>
    <row r="7614" spans="2:29">
      <c r="B7614" s="136"/>
      <c r="E7614" s="136"/>
      <c r="H7614" s="136"/>
      <c r="K7614" s="136"/>
      <c r="O7614" s="136"/>
      <c r="T7614" s="136"/>
      <c r="W7614" s="136"/>
      <c r="Z7614" s="136"/>
      <c r="AC7614" s="136"/>
    </row>
    <row r="7615" spans="2:29">
      <c r="B7615" s="136"/>
      <c r="E7615" s="136"/>
      <c r="H7615" s="136"/>
      <c r="K7615" s="136"/>
      <c r="O7615" s="136"/>
      <c r="T7615" s="136"/>
      <c r="W7615" s="136"/>
      <c r="Z7615" s="136"/>
      <c r="AC7615" s="136"/>
    </row>
    <row r="7616" spans="2:29">
      <c r="B7616" s="136"/>
      <c r="E7616" s="136"/>
      <c r="H7616" s="136"/>
      <c r="K7616" s="136"/>
      <c r="O7616" s="136"/>
      <c r="T7616" s="136"/>
      <c r="W7616" s="136"/>
      <c r="Z7616" s="136"/>
      <c r="AC7616" s="136"/>
    </row>
    <row r="7617" spans="2:29">
      <c r="B7617" s="136"/>
      <c r="E7617" s="136"/>
      <c r="H7617" s="136"/>
      <c r="K7617" s="136"/>
      <c r="O7617" s="136"/>
      <c r="T7617" s="136"/>
      <c r="W7617" s="136"/>
      <c r="Z7617" s="136"/>
      <c r="AC7617" s="136"/>
    </row>
    <row r="7618" spans="2:29">
      <c r="B7618" s="136"/>
      <c r="E7618" s="136"/>
      <c r="H7618" s="136"/>
      <c r="K7618" s="136"/>
      <c r="O7618" s="136"/>
      <c r="T7618" s="136"/>
      <c r="W7618" s="136"/>
      <c r="Z7618" s="136"/>
      <c r="AC7618" s="136"/>
    </row>
    <row r="7619" spans="2:29">
      <c r="B7619" s="136"/>
      <c r="E7619" s="136"/>
      <c r="H7619" s="136"/>
      <c r="K7619" s="136"/>
      <c r="O7619" s="136"/>
      <c r="T7619" s="136"/>
      <c r="W7619" s="136"/>
      <c r="Z7619" s="136"/>
      <c r="AC7619" s="136"/>
    </row>
    <row r="7620" spans="2:29">
      <c r="B7620" s="136"/>
      <c r="E7620" s="136"/>
      <c r="H7620" s="136"/>
      <c r="K7620" s="136"/>
      <c r="O7620" s="136"/>
      <c r="T7620" s="136"/>
      <c r="W7620" s="136"/>
      <c r="Z7620" s="136"/>
      <c r="AC7620" s="136"/>
    </row>
    <row r="7621" spans="2:29">
      <c r="B7621" s="136"/>
      <c r="E7621" s="136"/>
      <c r="H7621" s="136"/>
      <c r="K7621" s="136"/>
      <c r="O7621" s="136"/>
      <c r="T7621" s="136"/>
      <c r="W7621" s="136"/>
      <c r="Z7621" s="136"/>
      <c r="AC7621" s="136"/>
    </row>
    <row r="7622" spans="2:29">
      <c r="B7622" s="136"/>
      <c r="E7622" s="136"/>
      <c r="H7622" s="136"/>
      <c r="K7622" s="136"/>
      <c r="O7622" s="136"/>
      <c r="T7622" s="136"/>
      <c r="W7622" s="136"/>
      <c r="Z7622" s="136"/>
      <c r="AC7622" s="136"/>
    </row>
    <row r="7623" spans="2:29">
      <c r="B7623" s="136"/>
      <c r="E7623" s="136"/>
      <c r="H7623" s="136"/>
      <c r="K7623" s="136"/>
      <c r="O7623" s="136"/>
      <c r="T7623" s="136"/>
      <c r="W7623" s="136"/>
      <c r="Z7623" s="136"/>
      <c r="AC7623" s="136"/>
    </row>
    <row r="7624" spans="2:29">
      <c r="B7624" s="136"/>
      <c r="E7624" s="136"/>
      <c r="H7624" s="136"/>
      <c r="K7624" s="136"/>
      <c r="O7624" s="136"/>
      <c r="T7624" s="136"/>
      <c r="W7624" s="136"/>
      <c r="Z7624" s="136"/>
      <c r="AC7624" s="136"/>
    </row>
    <row r="7625" spans="2:29">
      <c r="B7625" s="136"/>
      <c r="E7625" s="136"/>
      <c r="H7625" s="136"/>
      <c r="K7625" s="136"/>
      <c r="O7625" s="136"/>
      <c r="T7625" s="136"/>
      <c r="W7625" s="136"/>
      <c r="Z7625" s="136"/>
      <c r="AC7625" s="136"/>
    </row>
    <row r="7626" spans="2:29">
      <c r="B7626" s="136"/>
      <c r="E7626" s="136"/>
      <c r="H7626" s="136"/>
      <c r="K7626" s="136"/>
      <c r="O7626" s="136"/>
      <c r="T7626" s="136"/>
      <c r="W7626" s="136"/>
      <c r="Z7626" s="136"/>
      <c r="AC7626" s="136"/>
    </row>
    <row r="7627" spans="2:29">
      <c r="B7627" s="136"/>
      <c r="E7627" s="136"/>
      <c r="H7627" s="136"/>
      <c r="K7627" s="136"/>
      <c r="O7627" s="136"/>
      <c r="T7627" s="136"/>
      <c r="W7627" s="136"/>
      <c r="Z7627" s="136"/>
      <c r="AC7627" s="136"/>
    </row>
    <row r="7628" spans="2:29">
      <c r="B7628" s="136"/>
      <c r="E7628" s="136"/>
      <c r="H7628" s="136"/>
      <c r="K7628" s="136"/>
      <c r="O7628" s="136"/>
      <c r="T7628" s="136"/>
      <c r="W7628" s="136"/>
      <c r="Z7628" s="136"/>
      <c r="AC7628" s="136"/>
    </row>
    <row r="7629" spans="2:29">
      <c r="B7629" s="136"/>
      <c r="E7629" s="136"/>
      <c r="H7629" s="136"/>
      <c r="K7629" s="136"/>
      <c r="O7629" s="136"/>
      <c r="T7629" s="136"/>
      <c r="W7629" s="136"/>
      <c r="Z7629" s="136"/>
      <c r="AC7629" s="136"/>
    </row>
    <row r="7630" spans="2:29">
      <c r="B7630" s="136"/>
      <c r="E7630" s="136"/>
      <c r="H7630" s="136"/>
      <c r="K7630" s="136"/>
      <c r="O7630" s="136"/>
      <c r="T7630" s="136"/>
      <c r="W7630" s="136"/>
      <c r="Z7630" s="136"/>
      <c r="AC7630" s="136"/>
    </row>
    <row r="7631" spans="2:29">
      <c r="B7631" s="136"/>
      <c r="E7631" s="136"/>
      <c r="H7631" s="136"/>
      <c r="K7631" s="136"/>
      <c r="O7631" s="136"/>
      <c r="T7631" s="136"/>
      <c r="W7631" s="136"/>
      <c r="Z7631" s="136"/>
      <c r="AC7631" s="136"/>
    </row>
    <row r="7632" spans="2:29">
      <c r="B7632" s="136"/>
      <c r="E7632" s="136"/>
      <c r="H7632" s="136"/>
      <c r="K7632" s="136"/>
      <c r="O7632" s="136"/>
      <c r="T7632" s="136"/>
      <c r="W7632" s="136"/>
      <c r="Z7632" s="136"/>
      <c r="AC7632" s="136"/>
    </row>
    <row r="7633" spans="2:29">
      <c r="B7633" s="136"/>
      <c r="E7633" s="136"/>
      <c r="H7633" s="136"/>
      <c r="K7633" s="136"/>
      <c r="O7633" s="136"/>
      <c r="T7633" s="136"/>
      <c r="W7633" s="136"/>
      <c r="Z7633" s="136"/>
      <c r="AC7633" s="136"/>
    </row>
    <row r="7634" spans="2:29">
      <c r="B7634" s="136"/>
      <c r="E7634" s="136"/>
      <c r="H7634" s="136"/>
      <c r="K7634" s="136"/>
      <c r="O7634" s="136"/>
      <c r="T7634" s="136"/>
      <c r="W7634" s="136"/>
      <c r="Z7634" s="136"/>
      <c r="AC7634" s="136"/>
    </row>
    <row r="7635" spans="2:29">
      <c r="B7635" s="136"/>
      <c r="E7635" s="136"/>
      <c r="H7635" s="136"/>
      <c r="K7635" s="136"/>
      <c r="O7635" s="136"/>
      <c r="T7635" s="136"/>
      <c r="W7635" s="136"/>
      <c r="Z7635" s="136"/>
      <c r="AC7635" s="136"/>
    </row>
    <row r="7636" spans="2:29">
      <c r="B7636" s="136"/>
      <c r="E7636" s="136"/>
      <c r="H7636" s="136"/>
      <c r="K7636" s="136"/>
      <c r="O7636" s="136"/>
      <c r="T7636" s="136"/>
      <c r="W7636" s="136"/>
      <c r="Z7636" s="136"/>
      <c r="AC7636" s="136"/>
    </row>
    <row r="7637" spans="2:29">
      <c r="B7637" s="136"/>
      <c r="E7637" s="136"/>
      <c r="H7637" s="136"/>
      <c r="K7637" s="136"/>
      <c r="O7637" s="136"/>
      <c r="T7637" s="136"/>
      <c r="W7637" s="136"/>
      <c r="Z7637" s="136"/>
      <c r="AC7637" s="136"/>
    </row>
    <row r="7638" spans="2:29">
      <c r="B7638" s="136"/>
      <c r="E7638" s="136"/>
      <c r="H7638" s="136"/>
      <c r="K7638" s="136"/>
      <c r="O7638" s="136"/>
      <c r="T7638" s="136"/>
      <c r="W7638" s="136"/>
      <c r="Z7638" s="136"/>
      <c r="AC7638" s="136"/>
    </row>
    <row r="7639" spans="2:29">
      <c r="B7639" s="136"/>
      <c r="E7639" s="136"/>
      <c r="H7639" s="136"/>
      <c r="K7639" s="136"/>
      <c r="O7639" s="136"/>
      <c r="T7639" s="136"/>
      <c r="W7639" s="136"/>
      <c r="Z7639" s="136"/>
      <c r="AC7639" s="136"/>
    </row>
    <row r="7640" spans="2:29">
      <c r="B7640" s="136"/>
      <c r="E7640" s="136"/>
      <c r="H7640" s="136"/>
      <c r="K7640" s="136"/>
      <c r="O7640" s="136"/>
      <c r="T7640" s="136"/>
      <c r="W7640" s="136"/>
      <c r="Z7640" s="136"/>
      <c r="AC7640" s="136"/>
    </row>
    <row r="7641" spans="2:29">
      <c r="B7641" s="136"/>
      <c r="E7641" s="136"/>
      <c r="H7641" s="136"/>
      <c r="K7641" s="136"/>
      <c r="O7641" s="136"/>
      <c r="T7641" s="136"/>
      <c r="W7641" s="136"/>
      <c r="Z7641" s="136"/>
      <c r="AC7641" s="136"/>
    </row>
    <row r="7642" spans="2:29">
      <c r="B7642" s="136"/>
      <c r="E7642" s="136"/>
      <c r="H7642" s="136"/>
      <c r="K7642" s="136"/>
      <c r="O7642" s="136"/>
      <c r="T7642" s="136"/>
      <c r="W7642" s="136"/>
      <c r="Z7642" s="136"/>
      <c r="AC7642" s="136"/>
    </row>
    <row r="7643" spans="2:29">
      <c r="B7643" s="136"/>
      <c r="E7643" s="136"/>
      <c r="H7643" s="136"/>
      <c r="K7643" s="136"/>
      <c r="O7643" s="136"/>
      <c r="T7643" s="136"/>
      <c r="W7643" s="136"/>
      <c r="Z7643" s="136"/>
      <c r="AC7643" s="136"/>
    </row>
    <row r="7644" spans="2:29">
      <c r="B7644" s="136"/>
      <c r="E7644" s="136"/>
      <c r="H7644" s="136"/>
      <c r="K7644" s="136"/>
      <c r="O7644" s="136"/>
      <c r="T7644" s="136"/>
      <c r="W7644" s="136"/>
      <c r="Z7644" s="136"/>
      <c r="AC7644" s="136"/>
    </row>
    <row r="7645" spans="2:29">
      <c r="B7645" s="136"/>
      <c r="E7645" s="136"/>
      <c r="H7645" s="136"/>
      <c r="K7645" s="136"/>
      <c r="O7645" s="136"/>
      <c r="T7645" s="136"/>
      <c r="W7645" s="136"/>
      <c r="Z7645" s="136"/>
      <c r="AC7645" s="136"/>
    </row>
    <row r="7646" spans="2:29">
      <c r="B7646" s="136"/>
      <c r="E7646" s="136"/>
      <c r="H7646" s="136"/>
      <c r="K7646" s="136"/>
      <c r="O7646" s="136"/>
      <c r="T7646" s="136"/>
      <c r="W7646" s="136"/>
      <c r="Z7646" s="136"/>
      <c r="AC7646" s="136"/>
    </row>
    <row r="7647" spans="2:29">
      <c r="B7647" s="136"/>
      <c r="E7647" s="136"/>
      <c r="H7647" s="136"/>
      <c r="K7647" s="136"/>
      <c r="O7647" s="136"/>
      <c r="T7647" s="136"/>
      <c r="W7647" s="136"/>
      <c r="Z7647" s="136"/>
      <c r="AC7647" s="136"/>
    </row>
    <row r="7648" spans="2:29">
      <c r="B7648" s="136"/>
      <c r="E7648" s="136"/>
      <c r="H7648" s="136"/>
      <c r="K7648" s="136"/>
      <c r="O7648" s="136"/>
      <c r="T7648" s="136"/>
      <c r="W7648" s="136"/>
      <c r="Z7648" s="136"/>
      <c r="AC7648" s="136"/>
    </row>
    <row r="7649" spans="2:29">
      <c r="B7649" s="136"/>
      <c r="E7649" s="136"/>
      <c r="H7649" s="136"/>
      <c r="K7649" s="136"/>
      <c r="O7649" s="136"/>
      <c r="T7649" s="136"/>
      <c r="W7649" s="136"/>
      <c r="Z7649" s="136"/>
      <c r="AC7649" s="136"/>
    </row>
    <row r="7650" spans="2:29">
      <c r="B7650" s="136"/>
      <c r="E7650" s="136"/>
      <c r="H7650" s="136"/>
      <c r="K7650" s="136"/>
      <c r="O7650" s="136"/>
      <c r="T7650" s="136"/>
      <c r="W7650" s="136"/>
      <c r="Z7650" s="136"/>
      <c r="AC7650" s="136"/>
    </row>
    <row r="7651" spans="2:29">
      <c r="B7651" s="136"/>
      <c r="E7651" s="136"/>
      <c r="H7651" s="136"/>
      <c r="K7651" s="136"/>
      <c r="O7651" s="136"/>
      <c r="T7651" s="136"/>
      <c r="W7651" s="136"/>
      <c r="Z7651" s="136"/>
      <c r="AC7651" s="136"/>
    </row>
    <row r="7652" spans="2:29">
      <c r="B7652" s="136"/>
      <c r="E7652" s="136"/>
      <c r="H7652" s="136"/>
      <c r="K7652" s="136"/>
      <c r="O7652" s="136"/>
      <c r="T7652" s="136"/>
      <c r="W7652" s="136"/>
      <c r="Z7652" s="136"/>
      <c r="AC7652" s="136"/>
    </row>
    <row r="7653" spans="2:29">
      <c r="B7653" s="136"/>
      <c r="E7653" s="136"/>
      <c r="H7653" s="136"/>
      <c r="K7653" s="136"/>
      <c r="O7653" s="136"/>
      <c r="T7653" s="136"/>
      <c r="W7653" s="136"/>
      <c r="Z7653" s="136"/>
      <c r="AC7653" s="136"/>
    </row>
    <row r="7654" spans="2:29">
      <c r="B7654" s="136"/>
      <c r="E7654" s="136"/>
      <c r="H7654" s="136"/>
      <c r="K7654" s="136"/>
      <c r="O7654" s="136"/>
      <c r="T7654" s="136"/>
      <c r="W7654" s="136"/>
      <c r="Z7654" s="136"/>
      <c r="AC7654" s="136"/>
    </row>
    <row r="7655" spans="2:29">
      <c r="B7655" s="136"/>
      <c r="E7655" s="136"/>
      <c r="H7655" s="136"/>
      <c r="K7655" s="136"/>
      <c r="O7655" s="136"/>
      <c r="T7655" s="136"/>
      <c r="W7655" s="136"/>
      <c r="Z7655" s="136"/>
      <c r="AC7655" s="136"/>
    </row>
    <row r="7656" spans="2:29">
      <c r="B7656" s="136"/>
      <c r="E7656" s="136"/>
      <c r="H7656" s="136"/>
      <c r="K7656" s="136"/>
      <c r="O7656" s="136"/>
      <c r="T7656" s="136"/>
      <c r="W7656" s="136"/>
      <c r="Z7656" s="136"/>
      <c r="AC7656" s="136"/>
    </row>
    <row r="7657" spans="2:29">
      <c r="B7657" s="136"/>
      <c r="E7657" s="136"/>
      <c r="H7657" s="136"/>
      <c r="K7657" s="136"/>
      <c r="O7657" s="136"/>
      <c r="T7657" s="136"/>
      <c r="W7657" s="136"/>
      <c r="Z7657" s="136"/>
      <c r="AC7657" s="136"/>
    </row>
    <row r="7658" spans="2:29">
      <c r="B7658" s="136"/>
      <c r="E7658" s="136"/>
      <c r="H7658" s="136"/>
      <c r="K7658" s="136"/>
      <c r="O7658" s="136"/>
      <c r="T7658" s="136"/>
      <c r="W7658" s="136"/>
      <c r="Z7658" s="136"/>
      <c r="AC7658" s="136"/>
    </row>
    <row r="7659" spans="2:29">
      <c r="B7659" s="136"/>
      <c r="E7659" s="136"/>
      <c r="H7659" s="136"/>
      <c r="K7659" s="136"/>
      <c r="O7659" s="136"/>
      <c r="T7659" s="136"/>
      <c r="W7659" s="136"/>
      <c r="Z7659" s="136"/>
      <c r="AC7659" s="136"/>
    </row>
    <row r="7660" spans="2:29">
      <c r="B7660" s="136"/>
      <c r="E7660" s="136"/>
      <c r="H7660" s="136"/>
      <c r="K7660" s="136"/>
      <c r="O7660" s="136"/>
      <c r="T7660" s="136"/>
      <c r="W7660" s="136"/>
      <c r="Z7660" s="136"/>
      <c r="AC7660" s="136"/>
    </row>
    <row r="7661" spans="2:29">
      <c r="B7661" s="136"/>
      <c r="E7661" s="136"/>
      <c r="H7661" s="136"/>
      <c r="K7661" s="136"/>
      <c r="O7661" s="136"/>
      <c r="T7661" s="136"/>
      <c r="W7661" s="136"/>
      <c r="Z7661" s="136"/>
      <c r="AC7661" s="136"/>
    </row>
    <row r="7662" spans="2:29">
      <c r="B7662" s="136"/>
      <c r="E7662" s="136"/>
      <c r="H7662" s="136"/>
      <c r="K7662" s="136"/>
      <c r="O7662" s="136"/>
      <c r="T7662" s="136"/>
      <c r="W7662" s="136"/>
      <c r="Z7662" s="136"/>
      <c r="AC7662" s="136"/>
    </row>
    <row r="7663" spans="2:29">
      <c r="B7663" s="136"/>
      <c r="E7663" s="136"/>
      <c r="H7663" s="136"/>
      <c r="K7663" s="136"/>
      <c r="O7663" s="136"/>
      <c r="T7663" s="136"/>
      <c r="W7663" s="136"/>
      <c r="Z7663" s="136"/>
      <c r="AC7663" s="136"/>
    </row>
    <row r="7664" spans="2:29">
      <c r="B7664" s="136"/>
      <c r="E7664" s="136"/>
      <c r="H7664" s="136"/>
      <c r="K7664" s="136"/>
      <c r="O7664" s="136"/>
      <c r="T7664" s="136"/>
      <c r="W7664" s="136"/>
      <c r="Z7664" s="136"/>
      <c r="AC7664" s="136"/>
    </row>
    <row r="7665" spans="2:29">
      <c r="B7665" s="136"/>
      <c r="E7665" s="136"/>
      <c r="H7665" s="136"/>
      <c r="K7665" s="136"/>
      <c r="O7665" s="136"/>
      <c r="T7665" s="136"/>
      <c r="W7665" s="136"/>
      <c r="Z7665" s="136"/>
      <c r="AC7665" s="136"/>
    </row>
    <row r="7666" spans="2:29">
      <c r="B7666" s="136"/>
      <c r="E7666" s="136"/>
      <c r="H7666" s="136"/>
      <c r="K7666" s="136"/>
      <c r="O7666" s="136"/>
      <c r="T7666" s="136"/>
      <c r="W7666" s="136"/>
      <c r="Z7666" s="136"/>
      <c r="AC7666" s="136"/>
    </row>
    <row r="7667" spans="2:29">
      <c r="B7667" s="136"/>
      <c r="E7667" s="136"/>
      <c r="H7667" s="136"/>
      <c r="K7667" s="136"/>
      <c r="O7667" s="136"/>
      <c r="T7667" s="136"/>
      <c r="W7667" s="136"/>
      <c r="Z7667" s="136"/>
      <c r="AC7667" s="136"/>
    </row>
    <row r="7668" spans="2:29">
      <c r="B7668" s="136"/>
      <c r="E7668" s="136"/>
      <c r="H7668" s="136"/>
      <c r="K7668" s="136"/>
      <c r="O7668" s="136"/>
      <c r="T7668" s="136"/>
      <c r="W7668" s="136"/>
      <c r="Z7668" s="136"/>
      <c r="AC7668" s="136"/>
    </row>
    <row r="7669" spans="2:29">
      <c r="B7669" s="136"/>
      <c r="E7669" s="136"/>
      <c r="H7669" s="136"/>
      <c r="K7669" s="136"/>
      <c r="O7669" s="136"/>
      <c r="T7669" s="136"/>
      <c r="W7669" s="136"/>
      <c r="Z7669" s="136"/>
      <c r="AC7669" s="136"/>
    </row>
    <row r="7670" spans="2:29">
      <c r="B7670" s="136"/>
      <c r="E7670" s="136"/>
      <c r="H7670" s="136"/>
      <c r="K7670" s="136"/>
      <c r="O7670" s="136"/>
      <c r="T7670" s="136"/>
      <c r="W7670" s="136"/>
      <c r="Z7670" s="136"/>
      <c r="AC7670" s="136"/>
    </row>
    <row r="7671" spans="2:29">
      <c r="B7671" s="136"/>
      <c r="E7671" s="136"/>
      <c r="H7671" s="136"/>
      <c r="K7671" s="136"/>
      <c r="O7671" s="136"/>
      <c r="T7671" s="136"/>
      <c r="W7671" s="136"/>
      <c r="Z7671" s="136"/>
      <c r="AC7671" s="136"/>
    </row>
    <row r="7672" spans="2:29">
      <c r="B7672" s="136"/>
      <c r="E7672" s="136"/>
      <c r="H7672" s="136"/>
      <c r="K7672" s="136"/>
      <c r="O7672" s="136"/>
      <c r="T7672" s="136"/>
      <c r="W7672" s="136"/>
      <c r="Z7672" s="136"/>
      <c r="AC7672" s="136"/>
    </row>
    <row r="7673" spans="2:29">
      <c r="B7673" s="136"/>
      <c r="E7673" s="136"/>
      <c r="H7673" s="136"/>
      <c r="K7673" s="136"/>
      <c r="O7673" s="136"/>
      <c r="T7673" s="136"/>
      <c r="W7673" s="136"/>
      <c r="Z7673" s="136"/>
      <c r="AC7673" s="136"/>
    </row>
    <row r="7674" spans="2:29">
      <c r="B7674" s="136"/>
      <c r="E7674" s="136"/>
      <c r="H7674" s="136"/>
      <c r="K7674" s="136"/>
      <c r="O7674" s="136"/>
      <c r="T7674" s="136"/>
      <c r="W7674" s="136"/>
      <c r="Z7674" s="136"/>
      <c r="AC7674" s="136"/>
    </row>
    <row r="7675" spans="2:29">
      <c r="B7675" s="136"/>
      <c r="E7675" s="136"/>
      <c r="H7675" s="136"/>
      <c r="K7675" s="136"/>
      <c r="O7675" s="136"/>
      <c r="T7675" s="136"/>
      <c r="W7675" s="136"/>
      <c r="Z7675" s="136"/>
      <c r="AC7675" s="136"/>
    </row>
    <row r="7676" spans="2:29">
      <c r="B7676" s="136"/>
      <c r="E7676" s="136"/>
      <c r="H7676" s="136"/>
      <c r="K7676" s="136"/>
      <c r="O7676" s="136"/>
      <c r="T7676" s="136"/>
      <c r="W7676" s="136"/>
      <c r="Z7676" s="136"/>
      <c r="AC7676" s="136"/>
    </row>
    <row r="7677" spans="2:29">
      <c r="B7677" s="136"/>
      <c r="E7677" s="136"/>
      <c r="H7677" s="136"/>
      <c r="K7677" s="136"/>
      <c r="O7677" s="136"/>
      <c r="T7677" s="136"/>
      <c r="W7677" s="136"/>
      <c r="Z7677" s="136"/>
      <c r="AC7677" s="136"/>
    </row>
    <row r="7678" spans="2:29">
      <c r="B7678" s="136"/>
      <c r="E7678" s="136"/>
      <c r="H7678" s="136"/>
      <c r="K7678" s="136"/>
      <c r="O7678" s="136"/>
      <c r="T7678" s="136"/>
      <c r="W7678" s="136"/>
      <c r="Z7678" s="136"/>
      <c r="AC7678" s="136"/>
    </row>
    <row r="7679" spans="2:29">
      <c r="B7679" s="136"/>
      <c r="E7679" s="136"/>
      <c r="H7679" s="136"/>
      <c r="K7679" s="136"/>
      <c r="O7679" s="136"/>
      <c r="T7679" s="136"/>
      <c r="W7679" s="136"/>
      <c r="Z7679" s="136"/>
      <c r="AC7679" s="136"/>
    </row>
    <row r="7680" spans="2:29">
      <c r="B7680" s="136"/>
      <c r="E7680" s="136"/>
      <c r="H7680" s="136"/>
      <c r="K7680" s="136"/>
      <c r="O7680" s="136"/>
      <c r="T7680" s="136"/>
      <c r="W7680" s="136"/>
      <c r="Z7680" s="136"/>
      <c r="AC7680" s="136"/>
    </row>
    <row r="7681" spans="2:29">
      <c r="B7681" s="136"/>
      <c r="E7681" s="136"/>
      <c r="H7681" s="136"/>
      <c r="K7681" s="136"/>
      <c r="O7681" s="136"/>
      <c r="T7681" s="136"/>
      <c r="W7681" s="136"/>
      <c r="Z7681" s="136"/>
      <c r="AC7681" s="136"/>
    </row>
    <row r="7682" spans="2:29">
      <c r="B7682" s="136"/>
      <c r="E7682" s="136"/>
      <c r="H7682" s="136"/>
      <c r="K7682" s="136"/>
      <c r="O7682" s="136"/>
      <c r="T7682" s="136"/>
      <c r="W7682" s="136"/>
      <c r="Z7682" s="136"/>
      <c r="AC7682" s="136"/>
    </row>
    <row r="7683" spans="2:29">
      <c r="B7683" s="136"/>
      <c r="E7683" s="136"/>
      <c r="H7683" s="136"/>
      <c r="K7683" s="136"/>
      <c r="O7683" s="136"/>
      <c r="T7683" s="136"/>
      <c r="W7683" s="136"/>
      <c r="Z7683" s="136"/>
      <c r="AC7683" s="136"/>
    </row>
    <row r="7684" spans="2:29">
      <c r="B7684" s="136"/>
      <c r="E7684" s="136"/>
      <c r="H7684" s="136"/>
      <c r="K7684" s="136"/>
      <c r="O7684" s="136"/>
      <c r="T7684" s="136"/>
      <c r="W7684" s="136"/>
      <c r="Z7684" s="136"/>
      <c r="AC7684" s="136"/>
    </row>
    <row r="7685" spans="2:29">
      <c r="B7685" s="136"/>
      <c r="E7685" s="136"/>
      <c r="H7685" s="136"/>
      <c r="K7685" s="136"/>
      <c r="O7685" s="136"/>
      <c r="T7685" s="136"/>
      <c r="W7685" s="136"/>
      <c r="Z7685" s="136"/>
      <c r="AC7685" s="136"/>
    </row>
    <row r="7686" spans="2:29">
      <c r="B7686" s="136"/>
      <c r="E7686" s="136"/>
      <c r="H7686" s="136"/>
      <c r="K7686" s="136"/>
      <c r="O7686" s="136"/>
      <c r="T7686" s="136"/>
      <c r="W7686" s="136"/>
      <c r="Z7686" s="136"/>
      <c r="AC7686" s="136"/>
    </row>
    <row r="7687" spans="2:29">
      <c r="B7687" s="136"/>
      <c r="E7687" s="136"/>
      <c r="H7687" s="136"/>
      <c r="K7687" s="136"/>
      <c r="O7687" s="136"/>
      <c r="T7687" s="136"/>
      <c r="W7687" s="136"/>
      <c r="Z7687" s="136"/>
      <c r="AC7687" s="136"/>
    </row>
    <row r="7688" spans="2:29">
      <c r="B7688" s="136"/>
      <c r="E7688" s="136"/>
      <c r="H7688" s="136"/>
      <c r="K7688" s="136"/>
      <c r="O7688" s="136"/>
      <c r="T7688" s="136"/>
      <c r="W7688" s="136"/>
      <c r="Z7688" s="136"/>
      <c r="AC7688" s="136"/>
    </row>
    <row r="7689" spans="2:29">
      <c r="B7689" s="136"/>
      <c r="E7689" s="136"/>
      <c r="H7689" s="136"/>
      <c r="K7689" s="136"/>
      <c r="O7689" s="136"/>
      <c r="T7689" s="136"/>
      <c r="W7689" s="136"/>
      <c r="Z7689" s="136"/>
      <c r="AC7689" s="136"/>
    </row>
    <row r="7690" spans="2:29">
      <c r="B7690" s="136"/>
      <c r="E7690" s="136"/>
      <c r="H7690" s="136"/>
      <c r="K7690" s="136"/>
      <c r="O7690" s="136"/>
      <c r="T7690" s="136"/>
      <c r="W7690" s="136"/>
      <c r="Z7690" s="136"/>
      <c r="AC7690" s="136"/>
    </row>
    <row r="7691" spans="2:29">
      <c r="B7691" s="136"/>
      <c r="E7691" s="136"/>
      <c r="H7691" s="136"/>
      <c r="K7691" s="136"/>
      <c r="O7691" s="136"/>
      <c r="T7691" s="136"/>
      <c r="W7691" s="136"/>
      <c r="Z7691" s="136"/>
      <c r="AC7691" s="136"/>
    </row>
    <row r="7692" spans="2:29">
      <c r="B7692" s="136"/>
      <c r="E7692" s="136"/>
      <c r="H7692" s="136"/>
      <c r="K7692" s="136"/>
      <c r="O7692" s="136"/>
      <c r="T7692" s="136"/>
      <c r="W7692" s="136"/>
      <c r="Z7692" s="136"/>
      <c r="AC7692" s="136"/>
    </row>
    <row r="7693" spans="2:29">
      <c r="B7693" s="136"/>
      <c r="E7693" s="136"/>
      <c r="H7693" s="136"/>
      <c r="K7693" s="136"/>
      <c r="O7693" s="136"/>
      <c r="T7693" s="136"/>
      <c r="W7693" s="136"/>
      <c r="Z7693" s="136"/>
      <c r="AC7693" s="136"/>
    </row>
    <row r="7694" spans="2:29">
      <c r="B7694" s="136"/>
      <c r="E7694" s="136"/>
      <c r="H7694" s="136"/>
      <c r="K7694" s="136"/>
      <c r="O7694" s="136"/>
      <c r="T7694" s="136"/>
      <c r="W7694" s="136"/>
      <c r="Z7694" s="136"/>
      <c r="AC7694" s="136"/>
    </row>
    <row r="7695" spans="2:29">
      <c r="B7695" s="136"/>
      <c r="E7695" s="136"/>
      <c r="H7695" s="136"/>
      <c r="K7695" s="136"/>
      <c r="O7695" s="136"/>
      <c r="T7695" s="136"/>
      <c r="W7695" s="136"/>
      <c r="Z7695" s="136"/>
      <c r="AC7695" s="136"/>
    </row>
    <row r="7696" spans="2:29">
      <c r="B7696" s="136"/>
      <c r="E7696" s="136"/>
      <c r="H7696" s="136"/>
      <c r="K7696" s="136"/>
      <c r="O7696" s="136"/>
      <c r="T7696" s="136"/>
      <c r="W7696" s="136"/>
      <c r="Z7696" s="136"/>
      <c r="AC7696" s="136"/>
    </row>
    <row r="7697" spans="2:29">
      <c r="B7697" s="136"/>
      <c r="E7697" s="136"/>
      <c r="H7697" s="136"/>
      <c r="K7697" s="136"/>
      <c r="O7697" s="136"/>
      <c r="T7697" s="136"/>
      <c r="W7697" s="136"/>
      <c r="Z7697" s="136"/>
      <c r="AC7697" s="136"/>
    </row>
    <row r="7698" spans="2:29">
      <c r="B7698" s="136"/>
      <c r="E7698" s="136"/>
      <c r="H7698" s="136"/>
      <c r="K7698" s="136"/>
      <c r="O7698" s="136"/>
      <c r="T7698" s="136"/>
      <c r="W7698" s="136"/>
      <c r="Z7698" s="136"/>
      <c r="AC7698" s="136"/>
    </row>
    <row r="7699" spans="2:29">
      <c r="B7699" s="136"/>
      <c r="E7699" s="136"/>
      <c r="H7699" s="136"/>
      <c r="K7699" s="136"/>
      <c r="O7699" s="136"/>
      <c r="T7699" s="136"/>
      <c r="W7699" s="136"/>
      <c r="Z7699" s="136"/>
      <c r="AC7699" s="136"/>
    </row>
    <row r="7700" spans="2:29">
      <c r="B7700" s="136"/>
      <c r="E7700" s="136"/>
      <c r="H7700" s="136"/>
      <c r="K7700" s="136"/>
      <c r="O7700" s="136"/>
      <c r="T7700" s="136"/>
      <c r="W7700" s="136"/>
      <c r="Z7700" s="136"/>
      <c r="AC7700" s="136"/>
    </row>
    <row r="7701" spans="2:29">
      <c r="B7701" s="136"/>
      <c r="E7701" s="136"/>
      <c r="H7701" s="136"/>
      <c r="K7701" s="136"/>
      <c r="O7701" s="136"/>
      <c r="T7701" s="136"/>
      <c r="W7701" s="136"/>
      <c r="Z7701" s="136"/>
      <c r="AC7701" s="136"/>
    </row>
    <row r="7702" spans="2:29">
      <c r="B7702" s="136"/>
      <c r="E7702" s="136"/>
      <c r="H7702" s="136"/>
      <c r="K7702" s="136"/>
      <c r="O7702" s="136"/>
      <c r="T7702" s="136"/>
      <c r="W7702" s="136"/>
      <c r="Z7702" s="136"/>
      <c r="AC7702" s="136"/>
    </row>
    <row r="7703" spans="2:29">
      <c r="B7703" s="136"/>
      <c r="E7703" s="136"/>
      <c r="H7703" s="136"/>
      <c r="K7703" s="136"/>
      <c r="O7703" s="136"/>
      <c r="T7703" s="136"/>
      <c r="W7703" s="136"/>
      <c r="Z7703" s="136"/>
      <c r="AC7703" s="136"/>
    </row>
    <row r="7704" spans="2:29">
      <c r="B7704" s="136"/>
      <c r="E7704" s="136"/>
      <c r="H7704" s="136"/>
      <c r="K7704" s="136"/>
      <c r="O7704" s="136"/>
      <c r="T7704" s="136"/>
      <c r="W7704" s="136"/>
      <c r="Z7704" s="136"/>
      <c r="AC7704" s="136"/>
    </row>
    <row r="7705" spans="2:29">
      <c r="B7705" s="136"/>
      <c r="E7705" s="136"/>
      <c r="H7705" s="136"/>
      <c r="K7705" s="136"/>
      <c r="O7705" s="136"/>
      <c r="T7705" s="136"/>
      <c r="W7705" s="136"/>
      <c r="Z7705" s="136"/>
      <c r="AC7705" s="136"/>
    </row>
    <row r="7706" spans="2:29">
      <c r="B7706" s="136"/>
      <c r="E7706" s="136"/>
      <c r="H7706" s="136"/>
      <c r="K7706" s="136"/>
      <c r="O7706" s="136"/>
      <c r="T7706" s="136"/>
      <c r="W7706" s="136"/>
      <c r="Z7706" s="136"/>
      <c r="AC7706" s="136"/>
    </row>
    <row r="7707" spans="2:29">
      <c r="B7707" s="136"/>
      <c r="E7707" s="136"/>
      <c r="H7707" s="136"/>
      <c r="K7707" s="136"/>
      <c r="O7707" s="136"/>
      <c r="T7707" s="136"/>
      <c r="W7707" s="136"/>
      <c r="Z7707" s="136"/>
      <c r="AC7707" s="136"/>
    </row>
    <row r="7708" spans="2:29">
      <c r="B7708" s="136"/>
      <c r="E7708" s="136"/>
      <c r="H7708" s="136"/>
      <c r="K7708" s="136"/>
      <c r="O7708" s="136"/>
      <c r="T7708" s="136"/>
      <c r="W7708" s="136"/>
      <c r="Z7708" s="136"/>
      <c r="AC7708" s="136"/>
    </row>
    <row r="7709" spans="2:29">
      <c r="B7709" s="136"/>
      <c r="E7709" s="136"/>
      <c r="H7709" s="136"/>
      <c r="K7709" s="136"/>
      <c r="O7709" s="136"/>
      <c r="T7709" s="136"/>
      <c r="W7709" s="136"/>
      <c r="Z7709" s="136"/>
      <c r="AC7709" s="136"/>
    </row>
    <row r="7710" spans="2:29">
      <c r="B7710" s="136"/>
      <c r="E7710" s="136"/>
      <c r="H7710" s="136"/>
      <c r="K7710" s="136"/>
      <c r="O7710" s="136"/>
      <c r="T7710" s="136"/>
      <c r="W7710" s="136"/>
      <c r="Z7710" s="136"/>
      <c r="AC7710" s="136"/>
    </row>
    <row r="7711" spans="2:29">
      <c r="B7711" s="136"/>
      <c r="E7711" s="136"/>
      <c r="H7711" s="136"/>
      <c r="K7711" s="136"/>
      <c r="O7711" s="136"/>
      <c r="T7711" s="136"/>
      <c r="W7711" s="136"/>
      <c r="Z7711" s="136"/>
      <c r="AC7711" s="136"/>
    </row>
    <row r="7712" spans="2:29">
      <c r="B7712" s="136"/>
      <c r="E7712" s="136"/>
      <c r="H7712" s="136"/>
      <c r="K7712" s="136"/>
      <c r="O7712" s="136"/>
      <c r="T7712" s="136"/>
      <c r="W7712" s="136"/>
      <c r="Z7712" s="136"/>
      <c r="AC7712" s="136"/>
    </row>
    <row r="7713" spans="2:29">
      <c r="B7713" s="136"/>
      <c r="E7713" s="136"/>
      <c r="H7713" s="136"/>
      <c r="K7713" s="136"/>
      <c r="O7713" s="136"/>
      <c r="T7713" s="136"/>
      <c r="W7713" s="136"/>
      <c r="Z7713" s="136"/>
      <c r="AC7713" s="136"/>
    </row>
    <row r="7714" spans="2:29">
      <c r="B7714" s="136"/>
      <c r="E7714" s="136"/>
      <c r="H7714" s="136"/>
      <c r="K7714" s="136"/>
      <c r="O7714" s="136"/>
      <c r="T7714" s="136"/>
      <c r="W7714" s="136"/>
      <c r="Z7714" s="136"/>
      <c r="AC7714" s="136"/>
    </row>
    <row r="7715" spans="2:29">
      <c r="B7715" s="136"/>
      <c r="E7715" s="136"/>
      <c r="H7715" s="136"/>
      <c r="K7715" s="136"/>
      <c r="O7715" s="136"/>
      <c r="T7715" s="136"/>
      <c r="W7715" s="136"/>
      <c r="Z7715" s="136"/>
      <c r="AC7715" s="136"/>
    </row>
    <row r="7716" spans="2:29">
      <c r="B7716" s="136"/>
      <c r="E7716" s="136"/>
      <c r="H7716" s="136"/>
      <c r="K7716" s="136"/>
      <c r="O7716" s="136"/>
      <c r="T7716" s="136"/>
      <c r="W7716" s="136"/>
      <c r="Z7716" s="136"/>
      <c r="AC7716" s="136"/>
    </row>
    <row r="7717" spans="2:29">
      <c r="B7717" s="136"/>
      <c r="E7717" s="136"/>
      <c r="H7717" s="136"/>
      <c r="K7717" s="136"/>
      <c r="O7717" s="136"/>
      <c r="T7717" s="136"/>
      <c r="W7717" s="136"/>
      <c r="Z7717" s="136"/>
      <c r="AC7717" s="136"/>
    </row>
    <row r="7718" spans="2:29">
      <c r="B7718" s="136"/>
      <c r="E7718" s="136"/>
      <c r="H7718" s="136"/>
      <c r="K7718" s="136"/>
      <c r="O7718" s="136"/>
      <c r="T7718" s="136"/>
      <c r="W7718" s="136"/>
      <c r="Z7718" s="136"/>
      <c r="AC7718" s="136"/>
    </row>
    <row r="7719" spans="2:29">
      <c r="B7719" s="136"/>
      <c r="E7719" s="136"/>
      <c r="H7719" s="136"/>
      <c r="K7719" s="136"/>
      <c r="O7719" s="136"/>
      <c r="T7719" s="136"/>
      <c r="W7719" s="136"/>
      <c r="Z7719" s="136"/>
      <c r="AC7719" s="136"/>
    </row>
    <row r="7720" spans="2:29">
      <c r="B7720" s="136"/>
      <c r="E7720" s="136"/>
      <c r="H7720" s="136"/>
      <c r="K7720" s="136"/>
      <c r="O7720" s="136"/>
      <c r="T7720" s="136"/>
      <c r="W7720" s="136"/>
      <c r="Z7720" s="136"/>
      <c r="AC7720" s="136"/>
    </row>
    <row r="7721" spans="2:29">
      <c r="B7721" s="136"/>
      <c r="E7721" s="136"/>
      <c r="H7721" s="136"/>
      <c r="K7721" s="136"/>
      <c r="O7721" s="136"/>
      <c r="T7721" s="136"/>
      <c r="W7721" s="136"/>
      <c r="Z7721" s="136"/>
      <c r="AC7721" s="136"/>
    </row>
    <row r="7722" spans="2:29">
      <c r="B7722" s="136"/>
      <c r="E7722" s="136"/>
      <c r="H7722" s="136"/>
      <c r="K7722" s="136"/>
      <c r="O7722" s="136"/>
      <c r="T7722" s="136"/>
      <c r="W7722" s="136"/>
      <c r="Z7722" s="136"/>
      <c r="AC7722" s="136"/>
    </row>
    <row r="7723" spans="2:29">
      <c r="B7723" s="136"/>
      <c r="E7723" s="136"/>
      <c r="H7723" s="136"/>
      <c r="K7723" s="136"/>
      <c r="O7723" s="136"/>
      <c r="T7723" s="136"/>
      <c r="W7723" s="136"/>
      <c r="Z7723" s="136"/>
      <c r="AC7723" s="136"/>
    </row>
    <row r="7724" spans="2:29">
      <c r="B7724" s="136"/>
      <c r="E7724" s="136"/>
      <c r="H7724" s="136"/>
      <c r="K7724" s="136"/>
      <c r="O7724" s="136"/>
      <c r="T7724" s="136"/>
      <c r="W7724" s="136"/>
      <c r="Z7724" s="136"/>
      <c r="AC7724" s="136"/>
    </row>
    <row r="7725" spans="2:29">
      <c r="B7725" s="136"/>
      <c r="E7725" s="136"/>
      <c r="H7725" s="136"/>
      <c r="K7725" s="136"/>
      <c r="O7725" s="136"/>
      <c r="T7725" s="136"/>
      <c r="W7725" s="136"/>
      <c r="Z7725" s="136"/>
      <c r="AC7725" s="136"/>
    </row>
    <row r="7726" spans="2:29">
      <c r="B7726" s="136"/>
      <c r="E7726" s="136"/>
      <c r="H7726" s="136"/>
      <c r="K7726" s="136"/>
      <c r="O7726" s="136"/>
      <c r="T7726" s="136"/>
      <c r="W7726" s="136"/>
      <c r="Z7726" s="136"/>
      <c r="AC7726" s="136"/>
    </row>
    <row r="7727" spans="2:29">
      <c r="B7727" s="136"/>
      <c r="E7727" s="136"/>
      <c r="H7727" s="136"/>
      <c r="K7727" s="136"/>
      <c r="O7727" s="136"/>
      <c r="T7727" s="136"/>
      <c r="W7727" s="136"/>
      <c r="Z7727" s="136"/>
      <c r="AC7727" s="136"/>
    </row>
    <row r="7728" spans="2:29">
      <c r="B7728" s="136"/>
      <c r="E7728" s="136"/>
      <c r="H7728" s="136"/>
      <c r="K7728" s="136"/>
      <c r="O7728" s="136"/>
      <c r="T7728" s="136"/>
      <c r="W7728" s="136"/>
      <c r="Z7728" s="136"/>
      <c r="AC7728" s="136"/>
    </row>
    <row r="7729" spans="2:29">
      <c r="B7729" s="136"/>
      <c r="E7729" s="136"/>
      <c r="H7729" s="136"/>
      <c r="K7729" s="136"/>
      <c r="O7729" s="136"/>
      <c r="T7729" s="136"/>
      <c r="W7729" s="136"/>
      <c r="Z7729" s="136"/>
      <c r="AC7729" s="136"/>
    </row>
    <row r="7730" spans="2:29">
      <c r="B7730" s="136"/>
      <c r="E7730" s="136"/>
      <c r="H7730" s="136"/>
      <c r="K7730" s="136"/>
      <c r="O7730" s="136"/>
      <c r="T7730" s="136"/>
      <c r="W7730" s="136"/>
      <c r="Z7730" s="136"/>
      <c r="AC7730" s="136"/>
    </row>
    <row r="7731" spans="2:29">
      <c r="B7731" s="136"/>
      <c r="E7731" s="136"/>
      <c r="H7731" s="136"/>
      <c r="K7731" s="136"/>
      <c r="O7731" s="136"/>
      <c r="T7731" s="136"/>
      <c r="W7731" s="136"/>
      <c r="Z7731" s="136"/>
      <c r="AC7731" s="136"/>
    </row>
    <row r="7732" spans="2:29">
      <c r="B7732" s="136"/>
      <c r="E7732" s="136"/>
      <c r="H7732" s="136"/>
      <c r="K7732" s="136"/>
      <c r="O7732" s="136"/>
      <c r="T7732" s="136"/>
      <c r="W7732" s="136"/>
      <c r="Z7732" s="136"/>
      <c r="AC7732" s="136"/>
    </row>
    <row r="7733" spans="2:29">
      <c r="B7733" s="136"/>
      <c r="E7733" s="136"/>
      <c r="H7733" s="136"/>
      <c r="K7733" s="136"/>
      <c r="O7733" s="136"/>
      <c r="T7733" s="136"/>
      <c r="W7733" s="136"/>
      <c r="Z7733" s="136"/>
      <c r="AC7733" s="136"/>
    </row>
    <row r="7734" spans="2:29">
      <c r="B7734" s="136"/>
      <c r="E7734" s="136"/>
      <c r="H7734" s="136"/>
      <c r="K7734" s="136"/>
      <c r="O7734" s="136"/>
      <c r="T7734" s="136"/>
      <c r="W7734" s="136"/>
      <c r="Z7734" s="136"/>
      <c r="AC7734" s="136"/>
    </row>
    <row r="7735" spans="2:29">
      <c r="B7735" s="136"/>
      <c r="E7735" s="136"/>
      <c r="H7735" s="136"/>
      <c r="K7735" s="136"/>
      <c r="O7735" s="136"/>
      <c r="T7735" s="136"/>
      <c r="W7735" s="136"/>
      <c r="Z7735" s="136"/>
      <c r="AC7735" s="136"/>
    </row>
    <row r="7736" spans="2:29">
      <c r="B7736" s="136"/>
      <c r="E7736" s="136"/>
      <c r="H7736" s="136"/>
      <c r="K7736" s="136"/>
      <c r="O7736" s="136"/>
      <c r="T7736" s="136"/>
      <c r="W7736" s="136"/>
      <c r="Z7736" s="136"/>
      <c r="AC7736" s="136"/>
    </row>
    <row r="7737" spans="2:29">
      <c r="B7737" s="136"/>
      <c r="E7737" s="136"/>
      <c r="H7737" s="136"/>
      <c r="K7737" s="136"/>
      <c r="O7737" s="136"/>
      <c r="T7737" s="136"/>
      <c r="W7737" s="136"/>
      <c r="Z7737" s="136"/>
      <c r="AC7737" s="136"/>
    </row>
    <row r="7738" spans="2:29">
      <c r="B7738" s="136"/>
      <c r="E7738" s="136"/>
      <c r="H7738" s="136"/>
      <c r="K7738" s="136"/>
      <c r="O7738" s="136"/>
      <c r="T7738" s="136"/>
      <c r="W7738" s="136"/>
      <c r="Z7738" s="136"/>
      <c r="AC7738" s="136"/>
    </row>
    <row r="7739" spans="2:29">
      <c r="B7739" s="136"/>
      <c r="E7739" s="136"/>
      <c r="H7739" s="136"/>
      <c r="K7739" s="136"/>
      <c r="O7739" s="136"/>
      <c r="T7739" s="136"/>
      <c r="W7739" s="136"/>
      <c r="Z7739" s="136"/>
      <c r="AC7739" s="136"/>
    </row>
    <row r="7740" spans="2:29">
      <c r="B7740" s="136"/>
      <c r="E7740" s="136"/>
      <c r="H7740" s="136"/>
      <c r="K7740" s="136"/>
      <c r="O7740" s="136"/>
      <c r="T7740" s="136"/>
      <c r="W7740" s="136"/>
      <c r="Z7740" s="136"/>
      <c r="AC7740" s="136"/>
    </row>
    <row r="7741" spans="2:29">
      <c r="B7741" s="136"/>
      <c r="E7741" s="136"/>
      <c r="H7741" s="136"/>
      <c r="K7741" s="136"/>
      <c r="O7741" s="136"/>
      <c r="T7741" s="136"/>
      <c r="W7741" s="136"/>
      <c r="Z7741" s="136"/>
      <c r="AC7741" s="136"/>
    </row>
    <row r="7742" spans="2:29">
      <c r="B7742" s="136"/>
      <c r="E7742" s="136"/>
      <c r="H7742" s="136"/>
      <c r="K7742" s="136"/>
      <c r="O7742" s="136"/>
      <c r="T7742" s="136"/>
      <c r="W7742" s="136"/>
      <c r="Z7742" s="136"/>
      <c r="AC7742" s="136"/>
    </row>
    <row r="7743" spans="2:29">
      <c r="B7743" s="136"/>
      <c r="E7743" s="136"/>
      <c r="H7743" s="136"/>
      <c r="K7743" s="136"/>
      <c r="O7743" s="136"/>
      <c r="T7743" s="136"/>
      <c r="W7743" s="136"/>
      <c r="Z7743" s="136"/>
      <c r="AC7743" s="136"/>
    </row>
    <row r="7744" spans="2:29">
      <c r="B7744" s="136"/>
      <c r="E7744" s="136"/>
      <c r="H7744" s="136"/>
      <c r="K7744" s="136"/>
      <c r="O7744" s="136"/>
      <c r="T7744" s="136"/>
      <c r="W7744" s="136"/>
      <c r="Z7744" s="136"/>
      <c r="AC7744" s="136"/>
    </row>
    <row r="7745" spans="2:29">
      <c r="B7745" s="136"/>
      <c r="E7745" s="136"/>
      <c r="H7745" s="136"/>
      <c r="K7745" s="136"/>
      <c r="O7745" s="136"/>
      <c r="T7745" s="136"/>
      <c r="W7745" s="136"/>
      <c r="Z7745" s="136"/>
      <c r="AC7745" s="136"/>
    </row>
    <row r="7746" spans="2:29">
      <c r="B7746" s="136"/>
      <c r="E7746" s="136"/>
      <c r="H7746" s="136"/>
      <c r="K7746" s="136"/>
      <c r="O7746" s="136"/>
      <c r="T7746" s="136"/>
      <c r="W7746" s="136"/>
      <c r="Z7746" s="136"/>
      <c r="AC7746" s="136"/>
    </row>
    <row r="7747" spans="2:29">
      <c r="B7747" s="136"/>
      <c r="E7747" s="136"/>
      <c r="H7747" s="136"/>
      <c r="K7747" s="136"/>
      <c r="O7747" s="136"/>
      <c r="T7747" s="136"/>
      <c r="W7747" s="136"/>
      <c r="Z7747" s="136"/>
      <c r="AC7747" s="136"/>
    </row>
    <row r="7748" spans="2:29">
      <c r="B7748" s="136"/>
      <c r="E7748" s="136"/>
      <c r="H7748" s="136"/>
      <c r="K7748" s="136"/>
      <c r="O7748" s="136"/>
      <c r="T7748" s="136"/>
      <c r="W7748" s="136"/>
      <c r="Z7748" s="136"/>
      <c r="AC7748" s="136"/>
    </row>
    <row r="7749" spans="2:29">
      <c r="B7749" s="136"/>
      <c r="E7749" s="136"/>
      <c r="H7749" s="136"/>
      <c r="K7749" s="136"/>
      <c r="O7749" s="136"/>
      <c r="T7749" s="136"/>
      <c r="W7749" s="136"/>
      <c r="Z7749" s="136"/>
      <c r="AC7749" s="136"/>
    </row>
    <row r="7750" spans="2:29">
      <c r="B7750" s="136"/>
      <c r="E7750" s="136"/>
      <c r="H7750" s="136"/>
      <c r="K7750" s="136"/>
      <c r="O7750" s="136"/>
      <c r="T7750" s="136"/>
      <c r="W7750" s="136"/>
      <c r="Z7750" s="136"/>
      <c r="AC7750" s="136"/>
    </row>
    <row r="7751" spans="2:29">
      <c r="B7751" s="136"/>
      <c r="E7751" s="136"/>
      <c r="H7751" s="136"/>
      <c r="K7751" s="136"/>
      <c r="O7751" s="136"/>
      <c r="T7751" s="136"/>
      <c r="W7751" s="136"/>
      <c r="Z7751" s="136"/>
      <c r="AC7751" s="136"/>
    </row>
    <row r="7752" spans="2:29">
      <c r="B7752" s="136"/>
      <c r="E7752" s="136"/>
      <c r="H7752" s="136"/>
      <c r="K7752" s="136"/>
      <c r="O7752" s="136"/>
      <c r="T7752" s="136"/>
      <c r="W7752" s="136"/>
      <c r="Z7752" s="136"/>
      <c r="AC7752" s="136"/>
    </row>
    <row r="7753" spans="2:29">
      <c r="B7753" s="136"/>
      <c r="E7753" s="136"/>
      <c r="H7753" s="136"/>
      <c r="K7753" s="136"/>
      <c r="O7753" s="136"/>
      <c r="T7753" s="136"/>
      <c r="W7753" s="136"/>
      <c r="Z7753" s="136"/>
      <c r="AC7753" s="136"/>
    </row>
    <row r="7754" spans="2:29">
      <c r="B7754" s="136"/>
      <c r="E7754" s="136"/>
      <c r="H7754" s="136"/>
      <c r="K7754" s="136"/>
      <c r="O7754" s="136"/>
      <c r="T7754" s="136"/>
      <c r="W7754" s="136"/>
      <c r="Z7754" s="136"/>
      <c r="AC7754" s="136"/>
    </row>
    <row r="7755" spans="2:29">
      <c r="B7755" s="136"/>
      <c r="E7755" s="136"/>
      <c r="H7755" s="136"/>
      <c r="K7755" s="136"/>
      <c r="O7755" s="136"/>
      <c r="T7755" s="136"/>
      <c r="W7755" s="136"/>
      <c r="Z7755" s="136"/>
      <c r="AC7755" s="136"/>
    </row>
    <row r="7756" spans="2:29">
      <c r="B7756" s="136"/>
      <c r="E7756" s="136"/>
      <c r="H7756" s="136"/>
      <c r="K7756" s="136"/>
      <c r="O7756" s="136"/>
      <c r="T7756" s="136"/>
      <c r="W7756" s="136"/>
      <c r="Z7756" s="136"/>
      <c r="AC7756" s="136"/>
    </row>
    <row r="7757" spans="2:29">
      <c r="B7757" s="136"/>
      <c r="E7757" s="136"/>
      <c r="H7757" s="136"/>
      <c r="K7757" s="136"/>
      <c r="O7757" s="136"/>
      <c r="T7757" s="136"/>
      <c r="W7757" s="136"/>
      <c r="Z7757" s="136"/>
      <c r="AC7757" s="136"/>
    </row>
    <row r="7758" spans="2:29">
      <c r="B7758" s="136"/>
      <c r="E7758" s="136"/>
      <c r="H7758" s="136"/>
      <c r="K7758" s="136"/>
      <c r="O7758" s="136"/>
      <c r="T7758" s="136"/>
      <c r="W7758" s="136"/>
      <c r="Z7758" s="136"/>
      <c r="AC7758" s="136"/>
    </row>
    <row r="7759" spans="2:29">
      <c r="B7759" s="136"/>
      <c r="E7759" s="136"/>
      <c r="H7759" s="136"/>
      <c r="K7759" s="136"/>
      <c r="O7759" s="136"/>
      <c r="T7759" s="136"/>
      <c r="W7759" s="136"/>
      <c r="Z7759" s="136"/>
      <c r="AC7759" s="136"/>
    </row>
    <row r="7760" spans="2:29">
      <c r="B7760" s="136"/>
      <c r="E7760" s="136"/>
      <c r="H7760" s="136"/>
      <c r="K7760" s="136"/>
      <c r="O7760" s="136"/>
      <c r="T7760" s="136"/>
      <c r="W7760" s="136"/>
      <c r="Z7760" s="136"/>
      <c r="AC7760" s="136"/>
    </row>
    <row r="7761" spans="2:29">
      <c r="B7761" s="136"/>
      <c r="E7761" s="136"/>
      <c r="H7761" s="136"/>
      <c r="K7761" s="136"/>
      <c r="O7761" s="136"/>
      <c r="T7761" s="136"/>
      <c r="W7761" s="136"/>
      <c r="Z7761" s="136"/>
      <c r="AC7761" s="136"/>
    </row>
    <row r="7762" spans="2:29">
      <c r="B7762" s="136"/>
      <c r="E7762" s="136"/>
      <c r="H7762" s="136"/>
      <c r="K7762" s="136"/>
      <c r="O7762" s="136"/>
      <c r="T7762" s="136"/>
      <c r="W7762" s="136"/>
      <c r="Z7762" s="136"/>
      <c r="AC7762" s="136"/>
    </row>
    <row r="7763" spans="2:29">
      <c r="B7763" s="136"/>
      <c r="E7763" s="136"/>
      <c r="H7763" s="136"/>
      <c r="K7763" s="136"/>
      <c r="O7763" s="136"/>
      <c r="T7763" s="136"/>
      <c r="W7763" s="136"/>
      <c r="Z7763" s="136"/>
      <c r="AC7763" s="136"/>
    </row>
    <row r="7764" spans="2:29">
      <c r="B7764" s="136"/>
      <c r="E7764" s="136"/>
      <c r="H7764" s="136"/>
      <c r="K7764" s="136"/>
      <c r="O7764" s="136"/>
      <c r="T7764" s="136"/>
      <c r="W7764" s="136"/>
      <c r="Z7764" s="136"/>
      <c r="AC7764" s="136"/>
    </row>
    <row r="7765" spans="2:29">
      <c r="B7765" s="136"/>
      <c r="E7765" s="136"/>
      <c r="H7765" s="136"/>
      <c r="K7765" s="136"/>
      <c r="O7765" s="136"/>
      <c r="T7765" s="136"/>
      <c r="W7765" s="136"/>
      <c r="Z7765" s="136"/>
      <c r="AC7765" s="136"/>
    </row>
    <row r="7766" spans="2:29">
      <c r="B7766" s="136"/>
      <c r="E7766" s="136"/>
      <c r="H7766" s="136"/>
      <c r="K7766" s="136"/>
      <c r="O7766" s="136"/>
      <c r="T7766" s="136"/>
      <c r="W7766" s="136"/>
      <c r="Z7766" s="136"/>
      <c r="AC7766" s="136"/>
    </row>
    <row r="7767" spans="2:29">
      <c r="B7767" s="136"/>
      <c r="E7767" s="136"/>
      <c r="H7767" s="136"/>
      <c r="K7767" s="136"/>
      <c r="O7767" s="136"/>
      <c r="T7767" s="136"/>
      <c r="W7767" s="136"/>
      <c r="Z7767" s="136"/>
      <c r="AC7767" s="136"/>
    </row>
    <row r="7768" spans="2:29">
      <c r="B7768" s="136"/>
      <c r="E7768" s="136"/>
      <c r="H7768" s="136"/>
      <c r="K7768" s="136"/>
      <c r="O7768" s="136"/>
      <c r="T7768" s="136"/>
      <c r="W7768" s="136"/>
      <c r="Z7768" s="136"/>
      <c r="AC7768" s="136"/>
    </row>
    <row r="7769" spans="2:29">
      <c r="B7769" s="136"/>
      <c r="E7769" s="136"/>
      <c r="H7769" s="136"/>
      <c r="K7769" s="136"/>
      <c r="O7769" s="136"/>
      <c r="T7769" s="136"/>
      <c r="W7769" s="136"/>
      <c r="Z7769" s="136"/>
      <c r="AC7769" s="136"/>
    </row>
    <row r="7770" spans="2:29">
      <c r="B7770" s="136"/>
      <c r="E7770" s="136"/>
      <c r="H7770" s="136"/>
      <c r="K7770" s="136"/>
      <c r="O7770" s="136"/>
      <c r="T7770" s="136"/>
      <c r="W7770" s="136"/>
      <c r="Z7770" s="136"/>
      <c r="AC7770" s="136"/>
    </row>
    <row r="7771" spans="2:29">
      <c r="B7771" s="136"/>
      <c r="E7771" s="136"/>
      <c r="H7771" s="136"/>
      <c r="K7771" s="136"/>
      <c r="O7771" s="136"/>
      <c r="T7771" s="136"/>
      <c r="W7771" s="136"/>
      <c r="Z7771" s="136"/>
      <c r="AC7771" s="136"/>
    </row>
    <row r="7772" spans="2:29">
      <c r="B7772" s="136"/>
      <c r="E7772" s="136"/>
      <c r="H7772" s="136"/>
      <c r="K7772" s="136"/>
      <c r="O7772" s="136"/>
      <c r="T7772" s="136"/>
      <c r="W7772" s="136"/>
      <c r="Z7772" s="136"/>
      <c r="AC7772" s="136"/>
    </row>
    <row r="7773" spans="2:29">
      <c r="B7773" s="136"/>
      <c r="E7773" s="136"/>
      <c r="H7773" s="136"/>
      <c r="K7773" s="136"/>
      <c r="O7773" s="136"/>
      <c r="T7773" s="136"/>
      <c r="W7773" s="136"/>
      <c r="Z7773" s="136"/>
      <c r="AC7773" s="136"/>
    </row>
    <row r="7774" spans="2:29">
      <c r="B7774" s="136"/>
      <c r="E7774" s="136"/>
      <c r="H7774" s="136"/>
      <c r="K7774" s="136"/>
      <c r="O7774" s="136"/>
      <c r="T7774" s="136"/>
      <c r="W7774" s="136"/>
      <c r="Z7774" s="136"/>
      <c r="AC7774" s="136"/>
    </row>
    <row r="7775" spans="2:29">
      <c r="B7775" s="136"/>
      <c r="E7775" s="136"/>
      <c r="H7775" s="136"/>
      <c r="K7775" s="136"/>
      <c r="O7775" s="136"/>
      <c r="T7775" s="136"/>
      <c r="W7775" s="136"/>
      <c r="Z7775" s="136"/>
      <c r="AC7775" s="136"/>
    </row>
    <row r="7776" spans="2:29">
      <c r="B7776" s="136"/>
      <c r="E7776" s="136"/>
      <c r="H7776" s="136"/>
      <c r="K7776" s="136"/>
      <c r="O7776" s="136"/>
      <c r="T7776" s="136"/>
      <c r="W7776" s="136"/>
      <c r="Z7776" s="136"/>
      <c r="AC7776" s="136"/>
    </row>
    <row r="7777" spans="2:29">
      <c r="B7777" s="136"/>
      <c r="E7777" s="136"/>
      <c r="H7777" s="136"/>
      <c r="K7777" s="136"/>
      <c r="O7777" s="136"/>
      <c r="T7777" s="136"/>
      <c r="W7777" s="136"/>
      <c r="Z7777" s="136"/>
      <c r="AC7777" s="136"/>
    </row>
    <row r="7778" spans="2:29">
      <c r="B7778" s="136"/>
      <c r="E7778" s="136"/>
      <c r="H7778" s="136"/>
      <c r="K7778" s="136"/>
      <c r="O7778" s="136"/>
      <c r="T7778" s="136"/>
      <c r="W7778" s="136"/>
      <c r="Z7778" s="136"/>
      <c r="AC7778" s="136"/>
    </row>
    <row r="7779" spans="2:29">
      <c r="B7779" s="136"/>
      <c r="E7779" s="136"/>
      <c r="H7779" s="136"/>
      <c r="K7779" s="136"/>
      <c r="O7779" s="136"/>
      <c r="T7779" s="136"/>
      <c r="W7779" s="136"/>
      <c r="Z7779" s="136"/>
      <c r="AC7779" s="136"/>
    </row>
    <row r="7780" spans="2:29">
      <c r="B7780" s="136"/>
      <c r="E7780" s="136"/>
      <c r="H7780" s="136"/>
      <c r="K7780" s="136"/>
      <c r="O7780" s="136"/>
      <c r="T7780" s="136"/>
      <c r="W7780" s="136"/>
      <c r="Z7780" s="136"/>
      <c r="AC7780" s="136"/>
    </row>
    <row r="7781" spans="2:29">
      <c r="B7781" s="136"/>
      <c r="E7781" s="136"/>
      <c r="H7781" s="136"/>
      <c r="K7781" s="136"/>
      <c r="O7781" s="136"/>
      <c r="T7781" s="136"/>
      <c r="W7781" s="136"/>
      <c r="Z7781" s="136"/>
      <c r="AC7781" s="136"/>
    </row>
    <row r="7782" spans="2:29">
      <c r="B7782" s="136"/>
      <c r="E7782" s="136"/>
      <c r="H7782" s="136"/>
      <c r="K7782" s="136"/>
      <c r="O7782" s="136"/>
      <c r="T7782" s="136"/>
      <c r="W7782" s="136"/>
      <c r="Z7782" s="136"/>
      <c r="AC7782" s="136"/>
    </row>
    <row r="7783" spans="2:29">
      <c r="B7783" s="136"/>
      <c r="E7783" s="136"/>
      <c r="H7783" s="136"/>
      <c r="K7783" s="136"/>
      <c r="O7783" s="136"/>
      <c r="T7783" s="136"/>
      <c r="W7783" s="136"/>
      <c r="Z7783" s="136"/>
      <c r="AC7783" s="136"/>
    </row>
    <row r="7784" spans="2:29">
      <c r="B7784" s="136"/>
      <c r="E7784" s="136"/>
      <c r="H7784" s="136"/>
      <c r="K7784" s="136"/>
      <c r="O7784" s="136"/>
      <c r="T7784" s="136"/>
      <c r="W7784" s="136"/>
      <c r="Z7784" s="136"/>
      <c r="AC7784" s="136"/>
    </row>
    <row r="7785" spans="2:29">
      <c r="B7785" s="136"/>
      <c r="E7785" s="136"/>
      <c r="H7785" s="136"/>
      <c r="K7785" s="136"/>
      <c r="O7785" s="136"/>
      <c r="T7785" s="136"/>
      <c r="W7785" s="136"/>
      <c r="Z7785" s="136"/>
      <c r="AC7785" s="136"/>
    </row>
    <row r="7786" spans="2:29">
      <c r="B7786" s="136"/>
      <c r="E7786" s="136"/>
      <c r="H7786" s="136"/>
      <c r="K7786" s="136"/>
      <c r="O7786" s="136"/>
      <c r="T7786" s="136"/>
      <c r="W7786" s="136"/>
      <c r="Z7786" s="136"/>
      <c r="AC7786" s="136"/>
    </row>
    <row r="7787" spans="2:29">
      <c r="B7787" s="136"/>
      <c r="E7787" s="136"/>
      <c r="H7787" s="136"/>
      <c r="K7787" s="136"/>
      <c r="O7787" s="136"/>
      <c r="T7787" s="136"/>
      <c r="W7787" s="136"/>
      <c r="Z7787" s="136"/>
      <c r="AC7787" s="136"/>
    </row>
    <row r="7788" spans="2:29">
      <c r="B7788" s="136"/>
      <c r="E7788" s="136"/>
      <c r="H7788" s="136"/>
      <c r="K7788" s="136"/>
      <c r="O7788" s="136"/>
      <c r="T7788" s="136"/>
      <c r="W7788" s="136"/>
      <c r="Z7788" s="136"/>
      <c r="AC7788" s="136"/>
    </row>
    <row r="7789" spans="2:29">
      <c r="B7789" s="136"/>
      <c r="E7789" s="136"/>
      <c r="H7789" s="136"/>
      <c r="K7789" s="136"/>
      <c r="O7789" s="136"/>
      <c r="T7789" s="136"/>
      <c r="W7789" s="136"/>
      <c r="Z7789" s="136"/>
      <c r="AC7789" s="136"/>
    </row>
    <row r="7790" spans="2:29">
      <c r="B7790" s="136"/>
      <c r="E7790" s="136"/>
      <c r="H7790" s="136"/>
      <c r="K7790" s="136"/>
      <c r="O7790" s="136"/>
      <c r="T7790" s="136"/>
      <c r="W7790" s="136"/>
      <c r="Z7790" s="136"/>
      <c r="AC7790" s="136"/>
    </row>
    <row r="7791" spans="2:29">
      <c r="B7791" s="136"/>
      <c r="E7791" s="136"/>
      <c r="H7791" s="136"/>
      <c r="K7791" s="136"/>
      <c r="O7791" s="136"/>
      <c r="T7791" s="136"/>
      <c r="W7791" s="136"/>
      <c r="Z7791" s="136"/>
      <c r="AC7791" s="136"/>
    </row>
    <row r="7792" spans="2:29">
      <c r="B7792" s="136"/>
      <c r="E7792" s="136"/>
      <c r="H7792" s="136"/>
      <c r="K7792" s="136"/>
      <c r="O7792" s="136"/>
      <c r="T7792" s="136"/>
      <c r="W7792" s="136"/>
      <c r="Z7792" s="136"/>
      <c r="AC7792" s="136"/>
    </row>
    <row r="7793" spans="2:29">
      <c r="B7793" s="136"/>
      <c r="E7793" s="136"/>
      <c r="H7793" s="136"/>
      <c r="K7793" s="136"/>
      <c r="O7793" s="136"/>
      <c r="T7793" s="136"/>
      <c r="W7793" s="136"/>
      <c r="Z7793" s="136"/>
      <c r="AC7793" s="136"/>
    </row>
    <row r="7794" spans="2:29">
      <c r="B7794" s="136"/>
      <c r="E7794" s="136"/>
      <c r="H7794" s="136"/>
      <c r="K7794" s="136"/>
      <c r="O7794" s="136"/>
      <c r="T7794" s="136"/>
      <c r="W7794" s="136"/>
      <c r="Z7794" s="136"/>
      <c r="AC7794" s="136"/>
    </row>
    <row r="7795" spans="2:29">
      <c r="B7795" s="136"/>
      <c r="E7795" s="136"/>
      <c r="H7795" s="136"/>
      <c r="K7795" s="136"/>
      <c r="O7795" s="136"/>
      <c r="T7795" s="136"/>
      <c r="W7795" s="136"/>
      <c r="Z7795" s="136"/>
      <c r="AC7795" s="136"/>
    </row>
    <row r="7796" spans="2:29">
      <c r="B7796" s="136"/>
      <c r="E7796" s="136"/>
      <c r="H7796" s="136"/>
      <c r="K7796" s="136"/>
      <c r="O7796" s="136"/>
      <c r="T7796" s="136"/>
      <c r="W7796" s="136"/>
      <c r="Z7796" s="136"/>
      <c r="AC7796" s="136"/>
    </row>
    <row r="7797" spans="2:29">
      <c r="B7797" s="136"/>
      <c r="E7797" s="136"/>
      <c r="H7797" s="136"/>
      <c r="K7797" s="136"/>
      <c r="O7797" s="136"/>
      <c r="T7797" s="136"/>
      <c r="W7797" s="136"/>
      <c r="Z7797" s="136"/>
      <c r="AC7797" s="136"/>
    </row>
    <row r="7798" spans="2:29">
      <c r="B7798" s="136"/>
      <c r="E7798" s="136"/>
      <c r="H7798" s="136"/>
      <c r="K7798" s="136"/>
      <c r="O7798" s="136"/>
      <c r="T7798" s="136"/>
      <c r="W7798" s="136"/>
      <c r="Z7798" s="136"/>
      <c r="AC7798" s="136"/>
    </row>
    <row r="7799" spans="2:29">
      <c r="B7799" s="136"/>
      <c r="E7799" s="136"/>
      <c r="H7799" s="136"/>
      <c r="K7799" s="136"/>
      <c r="O7799" s="136"/>
      <c r="T7799" s="136"/>
      <c r="W7799" s="136"/>
      <c r="Z7799" s="136"/>
      <c r="AC7799" s="136"/>
    </row>
    <row r="7800" spans="2:29">
      <c r="B7800" s="136"/>
      <c r="E7800" s="136"/>
      <c r="H7800" s="136"/>
      <c r="K7800" s="136"/>
      <c r="O7800" s="136"/>
      <c r="T7800" s="136"/>
      <c r="W7800" s="136"/>
      <c r="Z7800" s="136"/>
      <c r="AC7800" s="136"/>
    </row>
    <row r="7801" spans="2:29">
      <c r="B7801" s="136"/>
      <c r="E7801" s="136"/>
      <c r="H7801" s="136"/>
      <c r="K7801" s="136"/>
      <c r="O7801" s="136"/>
      <c r="T7801" s="136"/>
      <c r="W7801" s="136"/>
      <c r="Z7801" s="136"/>
      <c r="AC7801" s="136"/>
    </row>
    <row r="7802" spans="2:29">
      <c r="B7802" s="136"/>
      <c r="E7802" s="136"/>
      <c r="H7802" s="136"/>
      <c r="K7802" s="136"/>
      <c r="O7802" s="136"/>
      <c r="T7802" s="136"/>
      <c r="W7802" s="136"/>
      <c r="Z7802" s="136"/>
      <c r="AC7802" s="136"/>
    </row>
    <row r="7803" spans="2:29">
      <c r="B7803" s="136"/>
      <c r="E7803" s="136"/>
      <c r="H7803" s="136"/>
      <c r="K7803" s="136"/>
      <c r="O7803" s="136"/>
      <c r="T7803" s="136"/>
      <c r="W7803" s="136"/>
      <c r="Z7803" s="136"/>
      <c r="AC7803" s="136"/>
    </row>
    <row r="7804" spans="2:29">
      <c r="B7804" s="136"/>
      <c r="E7804" s="136"/>
      <c r="H7804" s="136"/>
      <c r="K7804" s="136"/>
      <c r="O7804" s="136"/>
      <c r="T7804" s="136"/>
      <c r="W7804" s="136"/>
      <c r="Z7804" s="136"/>
      <c r="AC7804" s="136"/>
    </row>
    <row r="7805" spans="2:29">
      <c r="B7805" s="136"/>
      <c r="E7805" s="136"/>
      <c r="H7805" s="136"/>
      <c r="K7805" s="136"/>
      <c r="O7805" s="136"/>
      <c r="T7805" s="136"/>
      <c r="W7805" s="136"/>
      <c r="Z7805" s="136"/>
      <c r="AC7805" s="136"/>
    </row>
    <row r="7806" spans="2:29">
      <c r="B7806" s="136"/>
      <c r="E7806" s="136"/>
      <c r="H7806" s="136"/>
      <c r="K7806" s="136"/>
      <c r="O7806" s="136"/>
      <c r="T7806" s="136"/>
      <c r="W7806" s="136"/>
      <c r="Z7806" s="136"/>
      <c r="AC7806" s="136"/>
    </row>
    <row r="7807" spans="2:29">
      <c r="B7807" s="136"/>
      <c r="E7807" s="136"/>
      <c r="H7807" s="136"/>
      <c r="K7807" s="136"/>
      <c r="O7807" s="136"/>
      <c r="T7807" s="136"/>
      <c r="W7807" s="136"/>
      <c r="Z7807" s="136"/>
      <c r="AC7807" s="136"/>
    </row>
    <row r="7808" spans="2:29">
      <c r="B7808" s="136"/>
      <c r="E7808" s="136"/>
      <c r="H7808" s="136"/>
      <c r="K7808" s="136"/>
      <c r="O7808" s="136"/>
      <c r="T7808" s="136"/>
      <c r="W7808" s="136"/>
      <c r="Z7808" s="136"/>
      <c r="AC7808" s="136"/>
    </row>
    <row r="7809" spans="2:29">
      <c r="B7809" s="136"/>
      <c r="E7809" s="136"/>
      <c r="H7809" s="136"/>
      <c r="K7809" s="136"/>
      <c r="O7809" s="136"/>
      <c r="T7809" s="136"/>
      <c r="W7809" s="136"/>
      <c r="Z7809" s="136"/>
      <c r="AC7809" s="136"/>
    </row>
    <row r="7810" spans="2:29">
      <c r="B7810" s="136"/>
      <c r="E7810" s="136"/>
      <c r="H7810" s="136"/>
      <c r="K7810" s="136"/>
      <c r="O7810" s="136"/>
      <c r="T7810" s="136"/>
      <c r="W7810" s="136"/>
      <c r="Z7810" s="136"/>
      <c r="AC7810" s="136"/>
    </row>
    <row r="7811" spans="2:29">
      <c r="B7811" s="136"/>
      <c r="E7811" s="136"/>
      <c r="H7811" s="136"/>
      <c r="K7811" s="136"/>
      <c r="O7811" s="136"/>
      <c r="T7811" s="136"/>
      <c r="W7811" s="136"/>
      <c r="Z7811" s="136"/>
      <c r="AC7811" s="136"/>
    </row>
    <row r="7812" spans="2:29">
      <c r="B7812" s="136"/>
      <c r="E7812" s="136"/>
      <c r="H7812" s="136"/>
      <c r="K7812" s="136"/>
      <c r="O7812" s="136"/>
      <c r="T7812" s="136"/>
      <c r="W7812" s="136"/>
      <c r="Z7812" s="136"/>
      <c r="AC7812" s="136"/>
    </row>
    <row r="7813" spans="2:29">
      <c r="B7813" s="136"/>
      <c r="E7813" s="136"/>
      <c r="H7813" s="136"/>
      <c r="K7813" s="136"/>
      <c r="O7813" s="136"/>
      <c r="T7813" s="136"/>
      <c r="W7813" s="136"/>
      <c r="Z7813" s="136"/>
      <c r="AC7813" s="136"/>
    </row>
    <row r="7814" spans="2:29">
      <c r="B7814" s="136"/>
      <c r="E7814" s="136"/>
      <c r="H7814" s="136"/>
      <c r="K7814" s="136"/>
      <c r="O7814" s="136"/>
      <c r="T7814" s="136"/>
      <c r="W7814" s="136"/>
      <c r="Z7814" s="136"/>
      <c r="AC7814" s="136"/>
    </row>
    <row r="7815" spans="2:29">
      <c r="B7815" s="136"/>
      <c r="E7815" s="136"/>
      <c r="H7815" s="136"/>
      <c r="K7815" s="136"/>
      <c r="O7815" s="136"/>
      <c r="T7815" s="136"/>
      <c r="W7815" s="136"/>
      <c r="Z7815" s="136"/>
      <c r="AC7815" s="136"/>
    </row>
    <row r="7816" spans="2:29">
      <c r="B7816" s="136"/>
      <c r="E7816" s="136"/>
      <c r="H7816" s="136"/>
      <c r="K7816" s="136"/>
      <c r="O7816" s="136"/>
      <c r="T7816" s="136"/>
      <c r="W7816" s="136"/>
      <c r="Z7816" s="136"/>
      <c r="AC7816" s="136"/>
    </row>
    <row r="7817" spans="2:29">
      <c r="B7817" s="136"/>
      <c r="E7817" s="136"/>
      <c r="H7817" s="136"/>
      <c r="K7817" s="136"/>
      <c r="O7817" s="136"/>
      <c r="T7817" s="136"/>
      <c r="W7817" s="136"/>
      <c r="Z7817" s="136"/>
      <c r="AC7817" s="136"/>
    </row>
    <row r="7818" spans="2:29">
      <c r="B7818" s="136"/>
      <c r="E7818" s="136"/>
      <c r="H7818" s="136"/>
      <c r="K7818" s="136"/>
      <c r="O7818" s="136"/>
      <c r="T7818" s="136"/>
      <c r="W7818" s="136"/>
      <c r="Z7818" s="136"/>
      <c r="AC7818" s="136"/>
    </row>
    <row r="7819" spans="2:29">
      <c r="B7819" s="136"/>
      <c r="E7819" s="136"/>
      <c r="H7819" s="136"/>
      <c r="K7819" s="136"/>
      <c r="O7819" s="136"/>
      <c r="T7819" s="136"/>
      <c r="W7819" s="136"/>
      <c r="Z7819" s="136"/>
      <c r="AC7819" s="136"/>
    </row>
    <row r="7820" spans="2:29">
      <c r="B7820" s="136"/>
      <c r="E7820" s="136"/>
      <c r="H7820" s="136"/>
      <c r="K7820" s="136"/>
      <c r="O7820" s="136"/>
      <c r="T7820" s="136"/>
      <c r="W7820" s="136"/>
      <c r="Z7820" s="136"/>
      <c r="AC7820" s="136"/>
    </row>
    <row r="7821" spans="2:29">
      <c r="B7821" s="136"/>
      <c r="E7821" s="136"/>
      <c r="H7821" s="136"/>
      <c r="K7821" s="136"/>
      <c r="O7821" s="136"/>
      <c r="T7821" s="136"/>
      <c r="W7821" s="136"/>
      <c r="Z7821" s="136"/>
      <c r="AC7821" s="136"/>
    </row>
    <row r="7822" spans="2:29">
      <c r="B7822" s="136"/>
      <c r="E7822" s="136"/>
      <c r="H7822" s="136"/>
      <c r="K7822" s="136"/>
      <c r="O7822" s="136"/>
      <c r="T7822" s="136"/>
      <c r="W7822" s="136"/>
      <c r="Z7822" s="136"/>
      <c r="AC7822" s="136"/>
    </row>
    <row r="7823" spans="2:29">
      <c r="B7823" s="136"/>
      <c r="E7823" s="136"/>
      <c r="H7823" s="136"/>
      <c r="K7823" s="136"/>
      <c r="O7823" s="136"/>
      <c r="T7823" s="136"/>
      <c r="W7823" s="136"/>
      <c r="Z7823" s="136"/>
      <c r="AC7823" s="136"/>
    </row>
    <row r="7824" spans="2:29">
      <c r="B7824" s="136"/>
      <c r="E7824" s="136"/>
      <c r="H7824" s="136"/>
      <c r="K7824" s="136"/>
      <c r="O7824" s="136"/>
      <c r="T7824" s="136"/>
      <c r="W7824" s="136"/>
      <c r="Z7824" s="136"/>
      <c r="AC7824" s="136"/>
    </row>
    <row r="7825" spans="2:29">
      <c r="B7825" s="136"/>
      <c r="E7825" s="136"/>
      <c r="H7825" s="136"/>
      <c r="K7825" s="136"/>
      <c r="O7825" s="136"/>
      <c r="T7825" s="136"/>
      <c r="W7825" s="136"/>
      <c r="Z7825" s="136"/>
      <c r="AC7825" s="136"/>
    </row>
    <row r="7826" spans="2:29">
      <c r="B7826" s="136"/>
      <c r="E7826" s="136"/>
      <c r="H7826" s="136"/>
      <c r="K7826" s="136"/>
      <c r="O7826" s="136"/>
      <c r="T7826" s="136"/>
      <c r="W7826" s="136"/>
      <c r="Z7826" s="136"/>
      <c r="AC7826" s="136"/>
    </row>
    <row r="7827" spans="2:29">
      <c r="B7827" s="136"/>
      <c r="E7827" s="136"/>
      <c r="H7827" s="136"/>
      <c r="K7827" s="136"/>
      <c r="O7827" s="136"/>
      <c r="T7827" s="136"/>
      <c r="W7827" s="136"/>
      <c r="Z7827" s="136"/>
      <c r="AC7827" s="136"/>
    </row>
    <row r="7828" spans="2:29">
      <c r="B7828" s="136"/>
      <c r="E7828" s="136"/>
      <c r="H7828" s="136"/>
      <c r="K7828" s="136"/>
      <c r="O7828" s="136"/>
      <c r="T7828" s="136"/>
      <c r="W7828" s="136"/>
      <c r="Z7828" s="136"/>
      <c r="AC7828" s="136"/>
    </row>
    <row r="7829" spans="2:29">
      <c r="B7829" s="136"/>
      <c r="E7829" s="136"/>
      <c r="H7829" s="136"/>
      <c r="K7829" s="136"/>
      <c r="O7829" s="136"/>
      <c r="T7829" s="136"/>
      <c r="W7829" s="136"/>
      <c r="Z7829" s="136"/>
      <c r="AC7829" s="136"/>
    </row>
    <row r="7830" spans="2:29">
      <c r="B7830" s="136"/>
      <c r="E7830" s="136"/>
      <c r="H7830" s="136"/>
      <c r="K7830" s="136"/>
      <c r="O7830" s="136"/>
      <c r="T7830" s="136"/>
      <c r="W7830" s="136"/>
      <c r="Z7830" s="136"/>
      <c r="AC7830" s="136"/>
    </row>
    <row r="7831" spans="2:29">
      <c r="B7831" s="136"/>
      <c r="E7831" s="136"/>
      <c r="H7831" s="136"/>
      <c r="K7831" s="136"/>
      <c r="O7831" s="136"/>
      <c r="T7831" s="136"/>
      <c r="W7831" s="136"/>
      <c r="Z7831" s="136"/>
      <c r="AC7831" s="136"/>
    </row>
    <row r="7832" spans="2:29">
      <c r="B7832" s="136"/>
      <c r="E7832" s="136"/>
      <c r="H7832" s="136"/>
      <c r="K7832" s="136"/>
      <c r="O7832" s="136"/>
      <c r="T7832" s="136"/>
      <c r="W7832" s="136"/>
      <c r="Z7832" s="136"/>
      <c r="AC7832" s="136"/>
    </row>
    <row r="7833" spans="2:29">
      <c r="B7833" s="136"/>
      <c r="E7833" s="136"/>
      <c r="H7833" s="136"/>
      <c r="K7833" s="136"/>
      <c r="O7833" s="136"/>
      <c r="T7833" s="136"/>
      <c r="W7833" s="136"/>
      <c r="Z7833" s="136"/>
      <c r="AC7833" s="136"/>
    </row>
    <row r="7834" spans="2:29">
      <c r="B7834" s="136"/>
      <c r="E7834" s="136"/>
      <c r="H7834" s="136"/>
      <c r="K7834" s="136"/>
      <c r="O7834" s="136"/>
      <c r="T7834" s="136"/>
      <c r="W7834" s="136"/>
      <c r="Z7834" s="136"/>
      <c r="AC7834" s="136"/>
    </row>
    <row r="7835" spans="2:29">
      <c r="B7835" s="136"/>
      <c r="E7835" s="136"/>
      <c r="H7835" s="136"/>
      <c r="K7835" s="136"/>
      <c r="O7835" s="136"/>
      <c r="T7835" s="136"/>
      <c r="W7835" s="136"/>
      <c r="Z7835" s="136"/>
      <c r="AC7835" s="136"/>
    </row>
    <row r="7836" spans="2:29">
      <c r="B7836" s="136"/>
      <c r="E7836" s="136"/>
      <c r="H7836" s="136"/>
      <c r="K7836" s="136"/>
      <c r="O7836" s="136"/>
      <c r="T7836" s="136"/>
      <c r="W7836" s="136"/>
      <c r="Z7836" s="136"/>
      <c r="AC7836" s="136"/>
    </row>
    <row r="7837" spans="2:29">
      <c r="B7837" s="136"/>
      <c r="E7837" s="136"/>
      <c r="H7837" s="136"/>
      <c r="K7837" s="136"/>
      <c r="O7837" s="136"/>
      <c r="T7837" s="136"/>
      <c r="W7837" s="136"/>
      <c r="Z7837" s="136"/>
      <c r="AC7837" s="136"/>
    </row>
    <row r="7838" spans="2:29">
      <c r="B7838" s="136"/>
      <c r="E7838" s="136"/>
      <c r="H7838" s="136"/>
      <c r="K7838" s="136"/>
      <c r="O7838" s="136"/>
      <c r="T7838" s="136"/>
      <c r="W7838" s="136"/>
      <c r="Z7838" s="136"/>
      <c r="AC7838" s="136"/>
    </row>
    <row r="7839" spans="2:29">
      <c r="B7839" s="136"/>
      <c r="E7839" s="136"/>
      <c r="H7839" s="136"/>
      <c r="K7839" s="136"/>
      <c r="O7839" s="136"/>
      <c r="T7839" s="136"/>
      <c r="W7839" s="136"/>
      <c r="Z7839" s="136"/>
      <c r="AC7839" s="136"/>
    </row>
    <row r="7840" spans="2:29">
      <c r="B7840" s="136"/>
      <c r="E7840" s="136"/>
      <c r="H7840" s="136"/>
      <c r="K7840" s="136"/>
      <c r="O7840" s="136"/>
      <c r="T7840" s="136"/>
      <c r="W7840" s="136"/>
      <c r="Z7840" s="136"/>
      <c r="AC7840" s="136"/>
    </row>
    <row r="7841" spans="2:29">
      <c r="B7841" s="136"/>
      <c r="E7841" s="136"/>
      <c r="H7841" s="136"/>
      <c r="K7841" s="136"/>
      <c r="O7841" s="136"/>
      <c r="T7841" s="136"/>
      <c r="W7841" s="136"/>
      <c r="Z7841" s="136"/>
      <c r="AC7841" s="136"/>
    </row>
    <row r="7842" spans="2:29">
      <c r="B7842" s="136"/>
      <c r="E7842" s="136"/>
      <c r="H7842" s="136"/>
      <c r="K7842" s="136"/>
      <c r="O7842" s="136"/>
      <c r="T7842" s="136"/>
      <c r="W7842" s="136"/>
      <c r="Z7842" s="136"/>
      <c r="AC7842" s="136"/>
    </row>
    <row r="7843" spans="2:29">
      <c r="B7843" s="136"/>
      <c r="E7843" s="136"/>
      <c r="H7843" s="136"/>
      <c r="K7843" s="136"/>
      <c r="O7843" s="136"/>
      <c r="T7843" s="136"/>
      <c r="W7843" s="136"/>
      <c r="Z7843" s="136"/>
      <c r="AC7843" s="136"/>
    </row>
    <row r="7844" spans="2:29">
      <c r="B7844" s="136"/>
      <c r="E7844" s="136"/>
      <c r="H7844" s="136"/>
      <c r="K7844" s="136"/>
      <c r="O7844" s="136"/>
      <c r="T7844" s="136"/>
      <c r="W7844" s="136"/>
      <c r="Z7844" s="136"/>
      <c r="AC7844" s="136"/>
    </row>
    <row r="7845" spans="2:29">
      <c r="B7845" s="136"/>
      <c r="E7845" s="136"/>
      <c r="H7845" s="136"/>
      <c r="K7845" s="136"/>
      <c r="O7845" s="136"/>
      <c r="T7845" s="136"/>
      <c r="W7845" s="136"/>
      <c r="Z7845" s="136"/>
      <c r="AC7845" s="136"/>
    </row>
    <row r="7846" spans="2:29">
      <c r="B7846" s="136"/>
      <c r="E7846" s="136"/>
      <c r="H7846" s="136"/>
      <c r="K7846" s="136"/>
      <c r="O7846" s="136"/>
      <c r="T7846" s="136"/>
      <c r="W7846" s="136"/>
      <c r="Z7846" s="136"/>
      <c r="AC7846" s="136"/>
    </row>
    <row r="7847" spans="2:29">
      <c r="B7847" s="136"/>
      <c r="E7847" s="136"/>
      <c r="H7847" s="136"/>
      <c r="K7847" s="136"/>
      <c r="O7847" s="136"/>
      <c r="T7847" s="136"/>
      <c r="W7847" s="136"/>
      <c r="Z7847" s="136"/>
      <c r="AC7847" s="136"/>
    </row>
    <row r="7848" spans="2:29">
      <c r="B7848" s="136"/>
      <c r="E7848" s="136"/>
      <c r="H7848" s="136"/>
      <c r="K7848" s="136"/>
      <c r="O7848" s="136"/>
      <c r="T7848" s="136"/>
      <c r="W7848" s="136"/>
      <c r="Z7848" s="136"/>
      <c r="AC7848" s="136"/>
    </row>
    <row r="7849" spans="2:29">
      <c r="B7849" s="136"/>
      <c r="E7849" s="136"/>
      <c r="H7849" s="136"/>
      <c r="K7849" s="136"/>
      <c r="O7849" s="136"/>
      <c r="T7849" s="136"/>
      <c r="W7849" s="136"/>
      <c r="Z7849" s="136"/>
      <c r="AC7849" s="136"/>
    </row>
    <row r="7850" spans="2:29">
      <c r="B7850" s="136"/>
      <c r="E7850" s="136"/>
      <c r="H7850" s="136"/>
      <c r="K7850" s="136"/>
      <c r="O7850" s="136"/>
      <c r="T7850" s="136"/>
      <c r="W7850" s="136"/>
      <c r="Z7850" s="136"/>
      <c r="AC7850" s="136"/>
    </row>
    <row r="7851" spans="2:29">
      <c r="B7851" s="136"/>
      <c r="E7851" s="136"/>
      <c r="H7851" s="136"/>
      <c r="K7851" s="136"/>
      <c r="O7851" s="136"/>
      <c r="T7851" s="136"/>
      <c r="W7851" s="136"/>
      <c r="Z7851" s="136"/>
      <c r="AC7851" s="136"/>
    </row>
    <row r="7852" spans="2:29">
      <c r="B7852" s="136"/>
      <c r="E7852" s="136"/>
      <c r="H7852" s="136"/>
      <c r="K7852" s="136"/>
      <c r="O7852" s="136"/>
      <c r="T7852" s="136"/>
      <c r="W7852" s="136"/>
      <c r="Z7852" s="136"/>
      <c r="AC7852" s="136"/>
    </row>
    <row r="7853" spans="2:29">
      <c r="B7853" s="136"/>
      <c r="E7853" s="136"/>
      <c r="H7853" s="136"/>
      <c r="K7853" s="136"/>
      <c r="O7853" s="136"/>
      <c r="T7853" s="136"/>
      <c r="W7853" s="136"/>
      <c r="Z7853" s="136"/>
      <c r="AC7853" s="136"/>
    </row>
    <row r="7854" spans="2:29">
      <c r="B7854" s="136"/>
      <c r="E7854" s="136"/>
      <c r="H7854" s="136"/>
      <c r="K7854" s="136"/>
      <c r="O7854" s="136"/>
      <c r="T7854" s="136"/>
      <c r="W7854" s="136"/>
      <c r="Z7854" s="136"/>
      <c r="AC7854" s="136"/>
    </row>
    <row r="7855" spans="2:29">
      <c r="B7855" s="136"/>
      <c r="E7855" s="136"/>
      <c r="H7855" s="136"/>
      <c r="K7855" s="136"/>
      <c r="O7855" s="136"/>
      <c r="T7855" s="136"/>
      <c r="W7855" s="136"/>
      <c r="Z7855" s="136"/>
      <c r="AC7855" s="136"/>
    </row>
    <row r="7856" spans="2:29">
      <c r="B7856" s="136"/>
      <c r="E7856" s="136"/>
      <c r="H7856" s="136"/>
      <c r="K7856" s="136"/>
      <c r="O7856" s="136"/>
      <c r="T7856" s="136"/>
      <c r="W7856" s="136"/>
      <c r="Z7856" s="136"/>
      <c r="AC7856" s="136"/>
    </row>
    <row r="7857" spans="2:29">
      <c r="B7857" s="136"/>
      <c r="E7857" s="136"/>
      <c r="H7857" s="136"/>
      <c r="K7857" s="136"/>
      <c r="O7857" s="136"/>
      <c r="T7857" s="136"/>
      <c r="W7857" s="136"/>
      <c r="Z7857" s="136"/>
      <c r="AC7857" s="136"/>
    </row>
    <row r="7858" spans="2:29">
      <c r="B7858" s="136"/>
      <c r="E7858" s="136"/>
      <c r="H7858" s="136"/>
      <c r="K7858" s="136"/>
      <c r="O7858" s="136"/>
      <c r="T7858" s="136"/>
      <c r="W7858" s="136"/>
      <c r="Z7858" s="136"/>
      <c r="AC7858" s="136"/>
    </row>
    <row r="7859" spans="2:29">
      <c r="B7859" s="136"/>
      <c r="E7859" s="136"/>
      <c r="H7859" s="136"/>
      <c r="K7859" s="136"/>
      <c r="O7859" s="136"/>
      <c r="T7859" s="136"/>
      <c r="W7859" s="136"/>
      <c r="Z7859" s="136"/>
      <c r="AC7859" s="136"/>
    </row>
    <row r="7860" spans="2:29">
      <c r="B7860" s="136"/>
      <c r="E7860" s="136"/>
      <c r="H7860" s="136"/>
      <c r="K7860" s="136"/>
      <c r="O7860" s="136"/>
      <c r="T7860" s="136"/>
      <c r="W7860" s="136"/>
      <c r="Z7860" s="136"/>
      <c r="AC7860" s="136"/>
    </row>
    <row r="7861" spans="2:29">
      <c r="B7861" s="136"/>
      <c r="E7861" s="136"/>
      <c r="H7861" s="136"/>
      <c r="K7861" s="136"/>
      <c r="O7861" s="136"/>
      <c r="T7861" s="136"/>
      <c r="W7861" s="136"/>
      <c r="Z7861" s="136"/>
      <c r="AC7861" s="136"/>
    </row>
    <row r="7862" spans="2:29">
      <c r="B7862" s="136"/>
      <c r="E7862" s="136"/>
      <c r="H7862" s="136"/>
      <c r="K7862" s="136"/>
      <c r="O7862" s="136"/>
      <c r="T7862" s="136"/>
      <c r="W7862" s="136"/>
      <c r="Z7862" s="136"/>
      <c r="AC7862" s="136"/>
    </row>
    <row r="7863" spans="2:29">
      <c r="B7863" s="136"/>
      <c r="E7863" s="136"/>
      <c r="H7863" s="136"/>
      <c r="K7863" s="136"/>
      <c r="O7863" s="136"/>
      <c r="T7863" s="136"/>
      <c r="W7863" s="136"/>
      <c r="Z7863" s="136"/>
      <c r="AC7863" s="136"/>
    </row>
    <row r="7864" spans="2:29">
      <c r="B7864" s="136"/>
      <c r="E7864" s="136"/>
      <c r="H7864" s="136"/>
      <c r="K7864" s="136"/>
      <c r="O7864" s="136"/>
      <c r="T7864" s="136"/>
      <c r="W7864" s="136"/>
      <c r="Z7864" s="136"/>
      <c r="AC7864" s="136"/>
    </row>
    <row r="7865" spans="2:29">
      <c r="B7865" s="136"/>
      <c r="E7865" s="136"/>
      <c r="H7865" s="136"/>
      <c r="K7865" s="136"/>
      <c r="O7865" s="136"/>
      <c r="T7865" s="136"/>
      <c r="W7865" s="136"/>
      <c r="Z7865" s="136"/>
      <c r="AC7865" s="136"/>
    </row>
    <row r="7866" spans="2:29">
      <c r="B7866" s="136"/>
      <c r="E7866" s="136"/>
      <c r="H7866" s="136"/>
      <c r="K7866" s="136"/>
      <c r="O7866" s="136"/>
      <c r="T7866" s="136"/>
      <c r="W7866" s="136"/>
      <c r="Z7866" s="136"/>
      <c r="AC7866" s="136"/>
    </row>
    <row r="7867" spans="2:29">
      <c r="B7867" s="136"/>
      <c r="E7867" s="136"/>
      <c r="H7867" s="136"/>
      <c r="K7867" s="136"/>
      <c r="O7867" s="136"/>
      <c r="T7867" s="136"/>
      <c r="W7867" s="136"/>
      <c r="Z7867" s="136"/>
      <c r="AC7867" s="136"/>
    </row>
    <row r="7868" spans="2:29">
      <c r="B7868" s="136"/>
      <c r="E7868" s="136"/>
      <c r="H7868" s="136"/>
      <c r="K7868" s="136"/>
      <c r="O7868" s="136"/>
      <c r="T7868" s="136"/>
      <c r="W7868" s="136"/>
      <c r="Z7868" s="136"/>
      <c r="AC7868" s="136"/>
    </row>
    <row r="7869" spans="2:29">
      <c r="B7869" s="136"/>
      <c r="E7869" s="136"/>
      <c r="H7869" s="136"/>
      <c r="K7869" s="136"/>
      <c r="O7869" s="136"/>
      <c r="T7869" s="136"/>
      <c r="W7869" s="136"/>
      <c r="Z7869" s="136"/>
      <c r="AC7869" s="136"/>
    </row>
    <row r="7870" spans="2:29">
      <c r="B7870" s="136"/>
      <c r="E7870" s="136"/>
      <c r="H7870" s="136"/>
      <c r="K7870" s="136"/>
      <c r="O7870" s="136"/>
      <c r="T7870" s="136"/>
      <c r="W7870" s="136"/>
      <c r="Z7870" s="136"/>
      <c r="AC7870" s="136"/>
    </row>
    <row r="7871" spans="2:29">
      <c r="B7871" s="136"/>
      <c r="E7871" s="136"/>
      <c r="H7871" s="136"/>
      <c r="K7871" s="136"/>
      <c r="O7871" s="136"/>
      <c r="T7871" s="136"/>
      <c r="W7871" s="136"/>
      <c r="Z7871" s="136"/>
      <c r="AC7871" s="136"/>
    </row>
    <row r="7872" spans="2:29">
      <c r="B7872" s="136"/>
      <c r="E7872" s="136"/>
      <c r="H7872" s="136"/>
      <c r="K7872" s="136"/>
      <c r="O7872" s="136"/>
      <c r="T7872" s="136"/>
      <c r="W7872" s="136"/>
      <c r="Z7872" s="136"/>
      <c r="AC7872" s="136"/>
    </row>
    <row r="7873" spans="2:29">
      <c r="B7873" s="136"/>
      <c r="E7873" s="136"/>
      <c r="H7873" s="136"/>
      <c r="K7873" s="136"/>
      <c r="O7873" s="136"/>
      <c r="T7873" s="136"/>
      <c r="W7873" s="136"/>
      <c r="Z7873" s="136"/>
      <c r="AC7873" s="136"/>
    </row>
    <row r="7874" spans="2:29">
      <c r="B7874" s="136"/>
      <c r="E7874" s="136"/>
      <c r="H7874" s="136"/>
      <c r="K7874" s="136"/>
      <c r="O7874" s="136"/>
      <c r="T7874" s="136"/>
      <c r="W7874" s="136"/>
      <c r="Z7874" s="136"/>
      <c r="AC7874" s="136"/>
    </row>
    <row r="7875" spans="2:29">
      <c r="B7875" s="136"/>
      <c r="E7875" s="136"/>
      <c r="H7875" s="136"/>
      <c r="K7875" s="136"/>
      <c r="O7875" s="136"/>
      <c r="T7875" s="136"/>
      <c r="W7875" s="136"/>
      <c r="Z7875" s="136"/>
      <c r="AC7875" s="136"/>
    </row>
    <row r="7876" spans="2:29">
      <c r="B7876" s="136"/>
      <c r="E7876" s="136"/>
      <c r="H7876" s="136"/>
      <c r="K7876" s="136"/>
      <c r="O7876" s="136"/>
      <c r="T7876" s="136"/>
      <c r="W7876" s="136"/>
      <c r="Z7876" s="136"/>
      <c r="AC7876" s="136"/>
    </row>
    <row r="7877" spans="2:29">
      <c r="B7877" s="136"/>
      <c r="E7877" s="136"/>
      <c r="H7877" s="136"/>
      <c r="K7877" s="136"/>
      <c r="O7877" s="136"/>
      <c r="T7877" s="136"/>
      <c r="W7877" s="136"/>
      <c r="Z7877" s="136"/>
      <c r="AC7877" s="136"/>
    </row>
    <row r="7878" spans="2:29">
      <c r="B7878" s="136"/>
      <c r="E7878" s="136"/>
      <c r="H7878" s="136"/>
      <c r="K7878" s="136"/>
      <c r="O7878" s="136"/>
      <c r="T7878" s="136"/>
      <c r="W7878" s="136"/>
      <c r="Z7878" s="136"/>
      <c r="AC7878" s="136"/>
    </row>
    <row r="7879" spans="2:29">
      <c r="B7879" s="136"/>
      <c r="E7879" s="136"/>
      <c r="H7879" s="136"/>
      <c r="K7879" s="136"/>
      <c r="O7879" s="136"/>
      <c r="T7879" s="136"/>
      <c r="W7879" s="136"/>
      <c r="Z7879" s="136"/>
      <c r="AC7879" s="136"/>
    </row>
    <row r="7880" spans="2:29">
      <c r="B7880" s="136"/>
      <c r="E7880" s="136"/>
      <c r="H7880" s="136"/>
      <c r="K7880" s="136"/>
      <c r="O7880" s="136"/>
      <c r="T7880" s="136"/>
      <c r="W7880" s="136"/>
      <c r="Z7880" s="136"/>
      <c r="AC7880" s="136"/>
    </row>
    <row r="7881" spans="2:29">
      <c r="B7881" s="136"/>
      <c r="E7881" s="136"/>
      <c r="H7881" s="136"/>
      <c r="K7881" s="136"/>
      <c r="O7881" s="136"/>
      <c r="T7881" s="136"/>
      <c r="W7881" s="136"/>
      <c r="Z7881" s="136"/>
      <c r="AC7881" s="136"/>
    </row>
    <row r="7882" spans="2:29">
      <c r="B7882" s="136"/>
      <c r="E7882" s="136"/>
      <c r="H7882" s="136"/>
      <c r="K7882" s="136"/>
      <c r="O7882" s="136"/>
      <c r="T7882" s="136"/>
      <c r="W7882" s="136"/>
      <c r="Z7882" s="136"/>
      <c r="AC7882" s="136"/>
    </row>
    <row r="7883" spans="2:29">
      <c r="B7883" s="136"/>
      <c r="E7883" s="136"/>
      <c r="H7883" s="136"/>
      <c r="K7883" s="136"/>
      <c r="O7883" s="136"/>
      <c r="T7883" s="136"/>
      <c r="W7883" s="136"/>
      <c r="Z7883" s="136"/>
      <c r="AC7883" s="136"/>
    </row>
    <row r="7884" spans="2:29">
      <c r="B7884" s="136"/>
      <c r="E7884" s="136"/>
      <c r="H7884" s="136"/>
      <c r="K7884" s="136"/>
      <c r="O7884" s="136"/>
      <c r="T7884" s="136"/>
      <c r="W7884" s="136"/>
      <c r="Z7884" s="136"/>
      <c r="AC7884" s="136"/>
    </row>
    <row r="7885" spans="2:29">
      <c r="B7885" s="136"/>
      <c r="E7885" s="136"/>
      <c r="H7885" s="136"/>
      <c r="K7885" s="136"/>
      <c r="O7885" s="136"/>
      <c r="T7885" s="136"/>
      <c r="W7885" s="136"/>
      <c r="Z7885" s="136"/>
      <c r="AC7885" s="136"/>
    </row>
    <row r="7886" spans="2:29">
      <c r="B7886" s="136"/>
      <c r="E7886" s="136"/>
      <c r="H7886" s="136"/>
      <c r="K7886" s="136"/>
      <c r="O7886" s="136"/>
      <c r="T7886" s="136"/>
      <c r="W7886" s="136"/>
      <c r="Z7886" s="136"/>
      <c r="AC7886" s="136"/>
    </row>
    <row r="7887" spans="2:29">
      <c r="B7887" s="136"/>
      <c r="E7887" s="136"/>
      <c r="H7887" s="136"/>
      <c r="K7887" s="136"/>
      <c r="O7887" s="136"/>
      <c r="T7887" s="136"/>
      <c r="W7887" s="136"/>
      <c r="Z7887" s="136"/>
      <c r="AC7887" s="136"/>
    </row>
    <row r="7888" spans="2:29">
      <c r="B7888" s="136"/>
      <c r="E7888" s="136"/>
      <c r="H7888" s="136"/>
      <c r="K7888" s="136"/>
      <c r="O7888" s="136"/>
      <c r="T7888" s="136"/>
      <c r="W7888" s="136"/>
      <c r="Z7888" s="136"/>
      <c r="AC7888" s="136"/>
    </row>
    <row r="7889" spans="2:29">
      <c r="B7889" s="136"/>
      <c r="E7889" s="136"/>
      <c r="H7889" s="136"/>
      <c r="K7889" s="136"/>
      <c r="O7889" s="136"/>
      <c r="T7889" s="136"/>
      <c r="W7889" s="136"/>
      <c r="Z7889" s="136"/>
      <c r="AC7889" s="136"/>
    </row>
    <row r="7890" spans="2:29">
      <c r="B7890" s="136"/>
      <c r="E7890" s="136"/>
      <c r="H7890" s="136"/>
      <c r="K7890" s="136"/>
      <c r="O7890" s="136"/>
      <c r="T7890" s="136"/>
      <c r="W7890" s="136"/>
      <c r="Z7890" s="136"/>
      <c r="AC7890" s="136"/>
    </row>
    <row r="7891" spans="2:29">
      <c r="B7891" s="136"/>
      <c r="E7891" s="136"/>
      <c r="H7891" s="136"/>
      <c r="K7891" s="136"/>
      <c r="O7891" s="136"/>
      <c r="T7891" s="136"/>
      <c r="W7891" s="136"/>
      <c r="Z7891" s="136"/>
      <c r="AC7891" s="136"/>
    </row>
    <row r="7892" spans="2:29">
      <c r="B7892" s="136"/>
      <c r="E7892" s="136"/>
      <c r="H7892" s="136"/>
      <c r="K7892" s="136"/>
      <c r="O7892" s="136"/>
      <c r="T7892" s="136"/>
      <c r="W7892" s="136"/>
      <c r="Z7892" s="136"/>
      <c r="AC7892" s="136"/>
    </row>
    <row r="7893" spans="2:29">
      <c r="B7893" s="136"/>
      <c r="E7893" s="136"/>
      <c r="H7893" s="136"/>
      <c r="K7893" s="136"/>
      <c r="O7893" s="136"/>
      <c r="T7893" s="136"/>
      <c r="W7893" s="136"/>
      <c r="Z7893" s="136"/>
      <c r="AC7893" s="136"/>
    </row>
    <row r="7894" spans="2:29">
      <c r="B7894" s="136"/>
      <c r="E7894" s="136"/>
      <c r="H7894" s="136"/>
      <c r="K7894" s="136"/>
      <c r="O7894" s="136"/>
      <c r="T7894" s="136"/>
      <c r="W7894" s="136"/>
      <c r="Z7894" s="136"/>
      <c r="AC7894" s="136"/>
    </row>
    <row r="7895" spans="2:29">
      <c r="B7895" s="136"/>
      <c r="E7895" s="136"/>
      <c r="H7895" s="136"/>
      <c r="K7895" s="136"/>
      <c r="O7895" s="136"/>
      <c r="T7895" s="136"/>
      <c r="W7895" s="136"/>
      <c r="Z7895" s="136"/>
      <c r="AC7895" s="136"/>
    </row>
    <row r="7896" spans="2:29">
      <c r="B7896" s="136"/>
      <c r="E7896" s="136"/>
      <c r="H7896" s="136"/>
      <c r="K7896" s="136"/>
      <c r="O7896" s="136"/>
      <c r="T7896" s="136"/>
      <c r="W7896" s="136"/>
      <c r="Z7896" s="136"/>
      <c r="AC7896" s="136"/>
    </row>
    <row r="7897" spans="2:29">
      <c r="B7897" s="136"/>
      <c r="E7897" s="136"/>
      <c r="H7897" s="136"/>
      <c r="K7897" s="136"/>
      <c r="O7897" s="136"/>
      <c r="T7897" s="136"/>
      <c r="W7897" s="136"/>
      <c r="Z7897" s="136"/>
      <c r="AC7897" s="136"/>
    </row>
    <row r="7898" spans="2:29">
      <c r="B7898" s="136"/>
      <c r="E7898" s="136"/>
      <c r="H7898" s="136"/>
      <c r="K7898" s="136"/>
      <c r="O7898" s="136"/>
      <c r="T7898" s="136"/>
      <c r="W7898" s="136"/>
      <c r="Z7898" s="136"/>
      <c r="AC7898" s="136"/>
    </row>
    <row r="7899" spans="2:29">
      <c r="B7899" s="136"/>
      <c r="E7899" s="136"/>
      <c r="H7899" s="136"/>
      <c r="K7899" s="136"/>
      <c r="O7899" s="136"/>
      <c r="T7899" s="136"/>
      <c r="W7899" s="136"/>
      <c r="Z7899" s="136"/>
      <c r="AC7899" s="136"/>
    </row>
    <row r="7900" spans="2:29">
      <c r="B7900" s="136"/>
      <c r="E7900" s="136"/>
      <c r="H7900" s="136"/>
      <c r="K7900" s="136"/>
      <c r="O7900" s="136"/>
      <c r="T7900" s="136"/>
      <c r="W7900" s="136"/>
      <c r="Z7900" s="136"/>
      <c r="AC7900" s="136"/>
    </row>
    <row r="7901" spans="2:29">
      <c r="B7901" s="136"/>
      <c r="E7901" s="136"/>
      <c r="H7901" s="136"/>
      <c r="K7901" s="136"/>
      <c r="O7901" s="136"/>
      <c r="T7901" s="136"/>
      <c r="W7901" s="136"/>
      <c r="Z7901" s="136"/>
      <c r="AC7901" s="136"/>
    </row>
    <row r="7902" spans="2:29">
      <c r="B7902" s="136"/>
      <c r="E7902" s="136"/>
      <c r="H7902" s="136"/>
      <c r="K7902" s="136"/>
      <c r="O7902" s="136"/>
      <c r="T7902" s="136"/>
      <c r="W7902" s="136"/>
      <c r="Z7902" s="136"/>
      <c r="AC7902" s="136"/>
    </row>
    <row r="7903" spans="2:29">
      <c r="B7903" s="136"/>
      <c r="E7903" s="136"/>
      <c r="H7903" s="136"/>
      <c r="K7903" s="136"/>
      <c r="O7903" s="136"/>
      <c r="T7903" s="136"/>
      <c r="W7903" s="136"/>
      <c r="Z7903" s="136"/>
      <c r="AC7903" s="136"/>
    </row>
    <row r="7904" spans="2:29">
      <c r="B7904" s="136"/>
      <c r="E7904" s="136"/>
      <c r="H7904" s="136"/>
      <c r="K7904" s="136"/>
      <c r="O7904" s="136"/>
      <c r="T7904" s="136"/>
      <c r="W7904" s="136"/>
      <c r="Z7904" s="136"/>
      <c r="AC7904" s="136"/>
    </row>
    <row r="7905" spans="2:29">
      <c r="B7905" s="136"/>
      <c r="E7905" s="136"/>
      <c r="H7905" s="136"/>
      <c r="K7905" s="136"/>
      <c r="O7905" s="136"/>
      <c r="T7905" s="136"/>
      <c r="W7905" s="136"/>
      <c r="Z7905" s="136"/>
      <c r="AC7905" s="136"/>
    </row>
    <row r="7906" spans="2:29">
      <c r="B7906" s="136"/>
      <c r="E7906" s="136"/>
      <c r="H7906" s="136"/>
      <c r="K7906" s="136"/>
      <c r="O7906" s="136"/>
      <c r="T7906" s="136"/>
      <c r="W7906" s="136"/>
      <c r="Z7906" s="136"/>
      <c r="AC7906" s="136"/>
    </row>
    <row r="7907" spans="2:29">
      <c r="B7907" s="136"/>
      <c r="E7907" s="136"/>
      <c r="H7907" s="136"/>
      <c r="K7907" s="136"/>
      <c r="O7907" s="136"/>
      <c r="T7907" s="136"/>
      <c r="W7907" s="136"/>
      <c r="Z7907" s="136"/>
      <c r="AC7907" s="136"/>
    </row>
    <row r="7908" spans="2:29">
      <c r="B7908" s="136"/>
      <c r="E7908" s="136"/>
      <c r="H7908" s="136"/>
      <c r="K7908" s="136"/>
      <c r="O7908" s="136"/>
      <c r="T7908" s="136"/>
      <c r="W7908" s="136"/>
      <c r="Z7908" s="136"/>
      <c r="AC7908" s="136"/>
    </row>
    <row r="7909" spans="2:29">
      <c r="B7909" s="136"/>
      <c r="E7909" s="136"/>
      <c r="H7909" s="136"/>
      <c r="K7909" s="136"/>
      <c r="O7909" s="136"/>
      <c r="T7909" s="136"/>
      <c r="W7909" s="136"/>
      <c r="Z7909" s="136"/>
      <c r="AC7909" s="136"/>
    </row>
    <row r="7910" spans="2:29">
      <c r="B7910" s="136"/>
      <c r="E7910" s="136"/>
      <c r="H7910" s="136"/>
      <c r="K7910" s="136"/>
      <c r="O7910" s="136"/>
      <c r="T7910" s="136"/>
      <c r="W7910" s="136"/>
      <c r="Z7910" s="136"/>
      <c r="AC7910" s="136"/>
    </row>
    <row r="7911" spans="2:29">
      <c r="B7911" s="136"/>
      <c r="E7911" s="136"/>
      <c r="H7911" s="136"/>
      <c r="K7911" s="136"/>
      <c r="O7911" s="136"/>
      <c r="T7911" s="136"/>
      <c r="W7911" s="136"/>
      <c r="Z7911" s="136"/>
      <c r="AC7911" s="136"/>
    </row>
    <row r="7912" spans="2:29">
      <c r="B7912" s="136"/>
      <c r="E7912" s="136"/>
      <c r="H7912" s="136"/>
      <c r="K7912" s="136"/>
      <c r="O7912" s="136"/>
      <c r="T7912" s="136"/>
      <c r="W7912" s="136"/>
      <c r="Z7912" s="136"/>
      <c r="AC7912" s="136"/>
    </row>
    <row r="7913" spans="2:29">
      <c r="B7913" s="136"/>
      <c r="E7913" s="136"/>
      <c r="H7913" s="136"/>
      <c r="K7913" s="136"/>
      <c r="O7913" s="136"/>
      <c r="T7913" s="136"/>
      <c r="W7913" s="136"/>
      <c r="Z7913" s="136"/>
      <c r="AC7913" s="136"/>
    </row>
    <row r="7914" spans="2:29">
      <c r="B7914" s="136"/>
      <c r="E7914" s="136"/>
      <c r="H7914" s="136"/>
      <c r="K7914" s="136"/>
      <c r="O7914" s="136"/>
      <c r="T7914" s="136"/>
      <c r="W7914" s="136"/>
      <c r="Z7914" s="136"/>
      <c r="AC7914" s="136"/>
    </row>
    <row r="7915" spans="2:29">
      <c r="B7915" s="136"/>
      <c r="E7915" s="136"/>
      <c r="H7915" s="136"/>
      <c r="K7915" s="136"/>
      <c r="O7915" s="136"/>
      <c r="T7915" s="136"/>
      <c r="W7915" s="136"/>
      <c r="Z7915" s="136"/>
      <c r="AC7915" s="136"/>
    </row>
    <row r="7916" spans="2:29">
      <c r="B7916" s="136"/>
      <c r="E7916" s="136"/>
      <c r="H7916" s="136"/>
      <c r="K7916" s="136"/>
      <c r="O7916" s="136"/>
      <c r="T7916" s="136"/>
      <c r="W7916" s="136"/>
      <c r="Z7916" s="136"/>
      <c r="AC7916" s="136"/>
    </row>
    <row r="7917" spans="2:29">
      <c r="B7917" s="136"/>
      <c r="E7917" s="136"/>
      <c r="H7917" s="136"/>
      <c r="K7917" s="136"/>
      <c r="O7917" s="136"/>
      <c r="T7917" s="136"/>
      <c r="W7917" s="136"/>
      <c r="Z7917" s="136"/>
      <c r="AC7917" s="136"/>
    </row>
    <row r="7918" spans="2:29">
      <c r="B7918" s="136"/>
      <c r="E7918" s="136"/>
      <c r="H7918" s="136"/>
      <c r="K7918" s="136"/>
      <c r="O7918" s="136"/>
      <c r="T7918" s="136"/>
      <c r="W7918" s="136"/>
      <c r="Z7918" s="136"/>
      <c r="AC7918" s="136"/>
    </row>
    <row r="7919" spans="2:29">
      <c r="B7919" s="136"/>
      <c r="E7919" s="136"/>
      <c r="H7919" s="136"/>
      <c r="K7919" s="136"/>
      <c r="O7919" s="136"/>
      <c r="T7919" s="136"/>
      <c r="W7919" s="136"/>
      <c r="Z7919" s="136"/>
      <c r="AC7919" s="136"/>
    </row>
    <row r="7920" spans="2:29">
      <c r="B7920" s="136"/>
      <c r="E7920" s="136"/>
      <c r="H7920" s="136"/>
      <c r="K7920" s="136"/>
      <c r="O7920" s="136"/>
      <c r="T7920" s="136"/>
      <c r="W7920" s="136"/>
      <c r="Z7920" s="136"/>
      <c r="AC7920" s="136"/>
    </row>
    <row r="7921" spans="2:29">
      <c r="B7921" s="136"/>
      <c r="E7921" s="136"/>
      <c r="H7921" s="136"/>
      <c r="K7921" s="136"/>
      <c r="O7921" s="136"/>
      <c r="T7921" s="136"/>
      <c r="W7921" s="136"/>
      <c r="Z7921" s="136"/>
      <c r="AC7921" s="136"/>
    </row>
    <row r="7922" spans="2:29">
      <c r="B7922" s="136"/>
      <c r="E7922" s="136"/>
      <c r="H7922" s="136"/>
      <c r="K7922" s="136"/>
      <c r="O7922" s="136"/>
      <c r="T7922" s="136"/>
      <c r="W7922" s="136"/>
      <c r="Z7922" s="136"/>
      <c r="AC7922" s="136"/>
    </row>
    <row r="7923" spans="2:29">
      <c r="B7923" s="136"/>
      <c r="E7923" s="136"/>
      <c r="H7923" s="136"/>
      <c r="K7923" s="136"/>
      <c r="O7923" s="136"/>
      <c r="T7923" s="136"/>
      <c r="W7923" s="136"/>
      <c r="Z7923" s="136"/>
      <c r="AC7923" s="136"/>
    </row>
    <row r="7924" spans="2:29">
      <c r="B7924" s="136"/>
      <c r="E7924" s="136"/>
      <c r="H7924" s="136"/>
      <c r="K7924" s="136"/>
      <c r="O7924" s="136"/>
      <c r="T7924" s="136"/>
      <c r="W7924" s="136"/>
      <c r="Z7924" s="136"/>
      <c r="AC7924" s="136"/>
    </row>
    <row r="7925" spans="2:29">
      <c r="B7925" s="136"/>
      <c r="E7925" s="136"/>
      <c r="H7925" s="136"/>
      <c r="K7925" s="136"/>
      <c r="O7925" s="136"/>
      <c r="T7925" s="136"/>
      <c r="W7925" s="136"/>
      <c r="Z7925" s="136"/>
      <c r="AC7925" s="136"/>
    </row>
    <row r="7926" spans="2:29">
      <c r="B7926" s="136"/>
      <c r="E7926" s="136"/>
      <c r="H7926" s="136"/>
      <c r="K7926" s="136"/>
      <c r="O7926" s="136"/>
      <c r="T7926" s="136"/>
      <c r="W7926" s="136"/>
      <c r="Z7926" s="136"/>
      <c r="AC7926" s="136"/>
    </row>
    <row r="7927" spans="2:29">
      <c r="B7927" s="136"/>
      <c r="E7927" s="136"/>
      <c r="H7927" s="136"/>
      <c r="K7927" s="136"/>
      <c r="O7927" s="136"/>
      <c r="T7927" s="136"/>
      <c r="W7927" s="136"/>
      <c r="Z7927" s="136"/>
      <c r="AC7927" s="136"/>
    </row>
    <row r="7928" spans="2:29">
      <c r="B7928" s="136"/>
      <c r="E7928" s="136"/>
      <c r="H7928" s="136"/>
      <c r="K7928" s="136"/>
      <c r="O7928" s="136"/>
      <c r="T7928" s="136"/>
      <c r="W7928" s="136"/>
      <c r="Z7928" s="136"/>
      <c r="AC7928" s="136"/>
    </row>
    <row r="7929" spans="2:29">
      <c r="B7929" s="136"/>
      <c r="E7929" s="136"/>
      <c r="H7929" s="136"/>
      <c r="K7929" s="136"/>
      <c r="O7929" s="136"/>
      <c r="T7929" s="136"/>
      <c r="W7929" s="136"/>
      <c r="Z7929" s="136"/>
      <c r="AC7929" s="136"/>
    </row>
    <row r="7930" spans="2:29">
      <c r="B7930" s="136"/>
      <c r="E7930" s="136"/>
      <c r="H7930" s="136"/>
      <c r="K7930" s="136"/>
      <c r="O7930" s="136"/>
      <c r="T7930" s="136"/>
      <c r="W7930" s="136"/>
      <c r="Z7930" s="136"/>
      <c r="AC7930" s="136"/>
    </row>
    <row r="7931" spans="2:29">
      <c r="B7931" s="136"/>
      <c r="E7931" s="136"/>
      <c r="H7931" s="136"/>
      <c r="K7931" s="136"/>
      <c r="O7931" s="136"/>
      <c r="T7931" s="136"/>
      <c r="W7931" s="136"/>
      <c r="Z7931" s="136"/>
      <c r="AC7931" s="136"/>
    </row>
    <row r="7932" spans="2:29">
      <c r="B7932" s="136"/>
      <c r="E7932" s="136"/>
      <c r="H7932" s="136"/>
      <c r="K7932" s="136"/>
      <c r="O7932" s="136"/>
      <c r="T7932" s="136"/>
      <c r="W7932" s="136"/>
      <c r="Z7932" s="136"/>
      <c r="AC7932" s="136"/>
    </row>
    <row r="7933" spans="2:29">
      <c r="B7933" s="136"/>
      <c r="E7933" s="136"/>
      <c r="H7933" s="136"/>
      <c r="K7933" s="136"/>
      <c r="O7933" s="136"/>
      <c r="T7933" s="136"/>
      <c r="W7933" s="136"/>
      <c r="Z7933" s="136"/>
      <c r="AC7933" s="136"/>
    </row>
    <row r="7934" spans="2:29">
      <c r="B7934" s="136"/>
      <c r="E7934" s="136"/>
      <c r="H7934" s="136"/>
      <c r="K7934" s="136"/>
      <c r="O7934" s="136"/>
      <c r="T7934" s="136"/>
      <c r="W7934" s="136"/>
      <c r="Z7934" s="136"/>
      <c r="AC7934" s="136"/>
    </row>
    <row r="7935" spans="2:29">
      <c r="B7935" s="136"/>
      <c r="E7935" s="136"/>
      <c r="H7935" s="136"/>
      <c r="K7935" s="136"/>
      <c r="O7935" s="136"/>
      <c r="T7935" s="136"/>
      <c r="W7935" s="136"/>
      <c r="Z7935" s="136"/>
      <c r="AC7935" s="136"/>
    </row>
    <row r="7936" spans="2:29">
      <c r="B7936" s="136"/>
      <c r="E7936" s="136"/>
      <c r="H7936" s="136"/>
      <c r="K7936" s="136"/>
      <c r="O7936" s="136"/>
      <c r="T7936" s="136"/>
      <c r="W7936" s="136"/>
      <c r="Z7936" s="136"/>
      <c r="AC7936" s="136"/>
    </row>
    <row r="7937" spans="2:29">
      <c r="B7937" s="136"/>
      <c r="E7937" s="136"/>
      <c r="H7937" s="136"/>
      <c r="K7937" s="136"/>
      <c r="O7937" s="136"/>
      <c r="T7937" s="136"/>
      <c r="W7937" s="136"/>
      <c r="Z7937" s="136"/>
      <c r="AC7937" s="136"/>
    </row>
    <row r="7938" spans="2:29">
      <c r="B7938" s="136"/>
      <c r="E7938" s="136"/>
      <c r="H7938" s="136"/>
      <c r="K7938" s="136"/>
      <c r="O7938" s="136"/>
      <c r="T7938" s="136"/>
      <c r="W7938" s="136"/>
      <c r="Z7938" s="136"/>
      <c r="AC7938" s="136"/>
    </row>
    <row r="7939" spans="2:29">
      <c r="B7939" s="136"/>
      <c r="E7939" s="136"/>
      <c r="H7939" s="136"/>
      <c r="K7939" s="136"/>
      <c r="O7939" s="136"/>
      <c r="T7939" s="136"/>
      <c r="W7939" s="136"/>
      <c r="Z7939" s="136"/>
      <c r="AC7939" s="136"/>
    </row>
    <row r="7940" spans="2:29">
      <c r="B7940" s="136"/>
      <c r="E7940" s="136"/>
      <c r="H7940" s="136"/>
      <c r="K7940" s="136"/>
      <c r="O7940" s="136"/>
      <c r="T7940" s="136"/>
      <c r="W7940" s="136"/>
      <c r="Z7940" s="136"/>
      <c r="AC7940" s="136"/>
    </row>
    <row r="7941" spans="2:29">
      <c r="B7941" s="136"/>
      <c r="E7941" s="136"/>
      <c r="H7941" s="136"/>
      <c r="K7941" s="136"/>
      <c r="O7941" s="136"/>
      <c r="T7941" s="136"/>
      <c r="W7941" s="136"/>
      <c r="Z7941" s="136"/>
      <c r="AC7941" s="136"/>
    </row>
    <row r="7942" spans="2:29">
      <c r="B7942" s="136"/>
      <c r="E7942" s="136"/>
      <c r="H7942" s="136"/>
      <c r="K7942" s="136"/>
      <c r="O7942" s="136"/>
      <c r="T7942" s="136"/>
      <c r="W7942" s="136"/>
      <c r="Z7942" s="136"/>
      <c r="AC7942" s="136"/>
    </row>
    <row r="7943" spans="2:29">
      <c r="B7943" s="136"/>
      <c r="E7943" s="136"/>
      <c r="H7943" s="136"/>
      <c r="K7943" s="136"/>
      <c r="O7943" s="136"/>
      <c r="T7943" s="136"/>
      <c r="W7943" s="136"/>
      <c r="Z7943" s="136"/>
      <c r="AC7943" s="136"/>
    </row>
    <row r="7944" spans="2:29">
      <c r="B7944" s="136"/>
      <c r="E7944" s="136"/>
      <c r="H7944" s="136"/>
      <c r="K7944" s="136"/>
      <c r="O7944" s="136"/>
      <c r="T7944" s="136"/>
      <c r="W7944" s="136"/>
      <c r="Z7944" s="136"/>
      <c r="AC7944" s="136"/>
    </row>
    <row r="7945" spans="2:29">
      <c r="B7945" s="136"/>
      <c r="E7945" s="136"/>
      <c r="H7945" s="136"/>
      <c r="K7945" s="136"/>
      <c r="O7945" s="136"/>
      <c r="T7945" s="136"/>
      <c r="W7945" s="136"/>
      <c r="Z7945" s="136"/>
      <c r="AC7945" s="136"/>
    </row>
    <row r="7946" spans="2:29">
      <c r="B7946" s="136"/>
      <c r="E7946" s="136"/>
      <c r="H7946" s="136"/>
      <c r="K7946" s="136"/>
      <c r="O7946" s="136"/>
      <c r="T7946" s="136"/>
      <c r="W7946" s="136"/>
      <c r="Z7946" s="136"/>
      <c r="AC7946" s="136"/>
    </row>
    <row r="7947" spans="2:29">
      <c r="B7947" s="136"/>
      <c r="E7947" s="136"/>
      <c r="H7947" s="136"/>
      <c r="K7947" s="136"/>
      <c r="O7947" s="136"/>
      <c r="T7947" s="136"/>
      <c r="W7947" s="136"/>
      <c r="Z7947" s="136"/>
      <c r="AC7947" s="136"/>
    </row>
    <row r="7948" spans="2:29">
      <c r="B7948" s="136"/>
      <c r="E7948" s="136"/>
      <c r="H7948" s="136"/>
      <c r="K7948" s="136"/>
      <c r="O7948" s="136"/>
      <c r="T7948" s="136"/>
      <c r="W7948" s="136"/>
      <c r="Z7948" s="136"/>
      <c r="AC7948" s="136"/>
    </row>
    <row r="7949" spans="2:29">
      <c r="B7949" s="136"/>
      <c r="E7949" s="136"/>
      <c r="H7949" s="136"/>
      <c r="K7949" s="136"/>
      <c r="O7949" s="136"/>
      <c r="T7949" s="136"/>
      <c r="W7949" s="136"/>
      <c r="Z7949" s="136"/>
      <c r="AC7949" s="136"/>
    </row>
    <row r="7950" spans="2:29">
      <c r="B7950" s="136"/>
      <c r="E7950" s="136"/>
      <c r="H7950" s="136"/>
      <c r="K7950" s="136"/>
      <c r="O7950" s="136"/>
      <c r="T7950" s="136"/>
      <c r="W7950" s="136"/>
      <c r="Z7950" s="136"/>
      <c r="AC7950" s="136"/>
    </row>
    <row r="7951" spans="2:29">
      <c r="B7951" s="136"/>
      <c r="E7951" s="136"/>
      <c r="H7951" s="136"/>
      <c r="K7951" s="136"/>
      <c r="O7951" s="136"/>
      <c r="T7951" s="136"/>
      <c r="W7951" s="136"/>
      <c r="Z7951" s="136"/>
      <c r="AC7951" s="136"/>
    </row>
    <row r="7952" spans="2:29">
      <c r="B7952" s="136"/>
      <c r="E7952" s="136"/>
      <c r="H7952" s="136"/>
      <c r="K7952" s="136"/>
      <c r="O7952" s="136"/>
      <c r="T7952" s="136"/>
      <c r="W7952" s="136"/>
      <c r="Z7952" s="136"/>
      <c r="AC7952" s="136"/>
    </row>
    <row r="7953" spans="2:29">
      <c r="B7953" s="136"/>
      <c r="E7953" s="136"/>
      <c r="H7953" s="136"/>
      <c r="K7953" s="136"/>
      <c r="O7953" s="136"/>
      <c r="T7953" s="136"/>
      <c r="W7953" s="136"/>
      <c r="Z7953" s="136"/>
      <c r="AC7953" s="136"/>
    </row>
    <row r="7954" spans="2:29">
      <c r="B7954" s="136"/>
      <c r="E7954" s="136"/>
      <c r="H7954" s="136"/>
      <c r="K7954" s="136"/>
      <c r="O7954" s="136"/>
      <c r="T7954" s="136"/>
      <c r="W7954" s="136"/>
      <c r="Z7954" s="136"/>
      <c r="AC7954" s="136"/>
    </row>
    <row r="7955" spans="2:29">
      <c r="B7955" s="136"/>
      <c r="E7955" s="136"/>
      <c r="H7955" s="136"/>
      <c r="K7955" s="136"/>
      <c r="O7955" s="136"/>
      <c r="T7955" s="136"/>
      <c r="W7955" s="136"/>
      <c r="Z7955" s="136"/>
      <c r="AC7955" s="136"/>
    </row>
    <row r="7956" spans="2:29">
      <c r="B7956" s="136"/>
      <c r="E7956" s="136"/>
      <c r="H7956" s="136"/>
      <c r="K7956" s="136"/>
      <c r="O7956" s="136"/>
      <c r="T7956" s="136"/>
      <c r="W7956" s="136"/>
      <c r="Z7956" s="136"/>
      <c r="AC7956" s="136"/>
    </row>
    <row r="7957" spans="2:29">
      <c r="B7957" s="136"/>
      <c r="E7957" s="136"/>
      <c r="H7957" s="136"/>
      <c r="K7957" s="136"/>
      <c r="O7957" s="136"/>
      <c r="T7957" s="136"/>
      <c r="W7957" s="136"/>
      <c r="Z7957" s="136"/>
      <c r="AC7957" s="136"/>
    </row>
    <row r="7958" spans="2:29">
      <c r="B7958" s="136"/>
      <c r="E7958" s="136"/>
      <c r="H7958" s="136"/>
      <c r="K7958" s="136"/>
      <c r="O7958" s="136"/>
      <c r="T7958" s="136"/>
      <c r="W7958" s="136"/>
      <c r="Z7958" s="136"/>
      <c r="AC7958" s="136"/>
    </row>
    <row r="7959" spans="2:29">
      <c r="B7959" s="136"/>
      <c r="E7959" s="136"/>
      <c r="H7959" s="136"/>
      <c r="K7959" s="136"/>
      <c r="O7959" s="136"/>
      <c r="T7959" s="136"/>
      <c r="W7959" s="136"/>
      <c r="Z7959" s="136"/>
      <c r="AC7959" s="136"/>
    </row>
    <row r="7960" spans="2:29">
      <c r="B7960" s="136"/>
      <c r="E7960" s="136"/>
      <c r="H7960" s="136"/>
      <c r="K7960" s="136"/>
      <c r="O7960" s="136"/>
      <c r="T7960" s="136"/>
      <c r="W7960" s="136"/>
      <c r="Z7960" s="136"/>
      <c r="AC7960" s="136"/>
    </row>
    <row r="7961" spans="2:29">
      <c r="B7961" s="136"/>
      <c r="E7961" s="136"/>
      <c r="H7961" s="136"/>
      <c r="K7961" s="136"/>
      <c r="O7961" s="136"/>
      <c r="T7961" s="136"/>
      <c r="W7961" s="136"/>
      <c r="Z7961" s="136"/>
      <c r="AC7961" s="136"/>
    </row>
    <row r="7962" spans="2:29">
      <c r="B7962" s="136"/>
      <c r="E7962" s="136"/>
      <c r="H7962" s="136"/>
      <c r="K7962" s="136"/>
      <c r="O7962" s="136"/>
      <c r="T7962" s="136"/>
      <c r="W7962" s="136"/>
      <c r="Z7962" s="136"/>
      <c r="AC7962" s="136"/>
    </row>
    <row r="7963" spans="2:29">
      <c r="B7963" s="136"/>
      <c r="E7963" s="136"/>
      <c r="H7963" s="136"/>
      <c r="K7963" s="136"/>
      <c r="O7963" s="136"/>
      <c r="T7963" s="136"/>
      <c r="W7963" s="136"/>
      <c r="Z7963" s="136"/>
      <c r="AC7963" s="136"/>
    </row>
    <row r="7964" spans="2:29">
      <c r="B7964" s="136"/>
      <c r="E7964" s="136"/>
      <c r="H7964" s="136"/>
      <c r="K7964" s="136"/>
      <c r="O7964" s="136"/>
      <c r="T7964" s="136"/>
      <c r="W7964" s="136"/>
      <c r="Z7964" s="136"/>
      <c r="AC7964" s="136"/>
    </row>
    <row r="7965" spans="2:29">
      <c r="B7965" s="136"/>
      <c r="E7965" s="136"/>
      <c r="H7965" s="136"/>
      <c r="K7965" s="136"/>
      <c r="O7965" s="136"/>
      <c r="T7965" s="136"/>
      <c r="W7965" s="136"/>
      <c r="Z7965" s="136"/>
      <c r="AC7965" s="136"/>
    </row>
    <row r="7966" spans="2:29">
      <c r="B7966" s="136"/>
      <c r="E7966" s="136"/>
      <c r="H7966" s="136"/>
      <c r="K7966" s="136"/>
      <c r="O7966" s="136"/>
      <c r="T7966" s="136"/>
      <c r="W7966" s="136"/>
      <c r="Z7966" s="136"/>
      <c r="AC7966" s="136"/>
    </row>
    <row r="7967" spans="2:29">
      <c r="B7967" s="136"/>
      <c r="E7967" s="136"/>
      <c r="H7967" s="136"/>
      <c r="K7967" s="136"/>
      <c r="O7967" s="136"/>
      <c r="T7967" s="136"/>
      <c r="W7967" s="136"/>
      <c r="Z7967" s="136"/>
      <c r="AC7967" s="136"/>
    </row>
    <row r="7968" spans="2:29">
      <c r="B7968" s="136"/>
      <c r="E7968" s="136"/>
      <c r="H7968" s="136"/>
      <c r="K7968" s="136"/>
      <c r="O7968" s="136"/>
      <c r="T7968" s="136"/>
      <c r="W7968" s="136"/>
      <c r="Z7968" s="136"/>
      <c r="AC7968" s="136"/>
    </row>
    <row r="7969" spans="2:29">
      <c r="B7969" s="136"/>
      <c r="E7969" s="136"/>
      <c r="H7969" s="136"/>
      <c r="K7969" s="136"/>
      <c r="O7969" s="136"/>
      <c r="T7969" s="136"/>
      <c r="W7969" s="136"/>
      <c r="Z7969" s="136"/>
      <c r="AC7969" s="136"/>
    </row>
    <row r="7970" spans="2:29">
      <c r="B7970" s="136"/>
      <c r="E7970" s="136"/>
      <c r="H7970" s="136"/>
      <c r="K7970" s="136"/>
      <c r="O7970" s="136"/>
      <c r="T7970" s="136"/>
      <c r="W7970" s="136"/>
      <c r="Z7970" s="136"/>
      <c r="AC7970" s="136"/>
    </row>
    <row r="7971" spans="2:29">
      <c r="B7971" s="136"/>
      <c r="E7971" s="136"/>
      <c r="H7971" s="136"/>
      <c r="K7971" s="136"/>
      <c r="O7971" s="136"/>
      <c r="T7971" s="136"/>
      <c r="W7971" s="136"/>
      <c r="Z7971" s="136"/>
      <c r="AC7971" s="136"/>
    </row>
    <row r="7972" spans="2:29">
      <c r="B7972" s="136"/>
      <c r="E7972" s="136"/>
      <c r="H7972" s="136"/>
      <c r="K7972" s="136"/>
      <c r="O7972" s="136"/>
      <c r="T7972" s="136"/>
      <c r="W7972" s="136"/>
      <c r="Z7972" s="136"/>
      <c r="AC7972" s="136"/>
    </row>
    <row r="7973" spans="2:29">
      <c r="B7973" s="136"/>
      <c r="E7973" s="136"/>
      <c r="H7973" s="136"/>
      <c r="K7973" s="136"/>
      <c r="O7973" s="136"/>
      <c r="T7973" s="136"/>
      <c r="W7973" s="136"/>
      <c r="Z7973" s="136"/>
      <c r="AC7973" s="136"/>
    </row>
    <row r="7974" spans="2:29">
      <c r="B7974" s="136"/>
      <c r="E7974" s="136"/>
      <c r="H7974" s="136"/>
      <c r="K7974" s="136"/>
      <c r="O7974" s="136"/>
      <c r="T7974" s="136"/>
      <c r="W7974" s="136"/>
      <c r="Z7974" s="136"/>
      <c r="AC7974" s="136"/>
    </row>
    <row r="7975" spans="2:29">
      <c r="B7975" s="136"/>
      <c r="E7975" s="136"/>
      <c r="H7975" s="136"/>
      <c r="K7975" s="136"/>
      <c r="O7975" s="136"/>
      <c r="T7975" s="136"/>
      <c r="W7975" s="136"/>
      <c r="Z7975" s="136"/>
      <c r="AC7975" s="136"/>
    </row>
    <row r="7976" spans="2:29">
      <c r="B7976" s="136"/>
      <c r="E7976" s="136"/>
      <c r="H7976" s="136"/>
      <c r="K7976" s="136"/>
      <c r="O7976" s="136"/>
      <c r="T7976" s="136"/>
      <c r="W7976" s="136"/>
      <c r="Z7976" s="136"/>
      <c r="AC7976" s="136"/>
    </row>
    <row r="7977" spans="2:29">
      <c r="B7977" s="136"/>
      <c r="E7977" s="136"/>
      <c r="H7977" s="136"/>
      <c r="K7977" s="136"/>
      <c r="O7977" s="136"/>
      <c r="T7977" s="136"/>
      <c r="W7977" s="136"/>
      <c r="Z7977" s="136"/>
      <c r="AC7977" s="136"/>
    </row>
    <row r="7978" spans="2:29">
      <c r="B7978" s="136"/>
      <c r="E7978" s="136"/>
      <c r="H7978" s="136"/>
      <c r="K7978" s="136"/>
      <c r="O7978" s="136"/>
      <c r="T7978" s="136"/>
      <c r="W7978" s="136"/>
      <c r="Z7978" s="136"/>
      <c r="AC7978" s="136"/>
    </row>
    <row r="7979" spans="2:29">
      <c r="B7979" s="136"/>
      <c r="E7979" s="136"/>
      <c r="H7979" s="136"/>
      <c r="K7979" s="136"/>
      <c r="O7979" s="136"/>
      <c r="T7979" s="136"/>
      <c r="W7979" s="136"/>
      <c r="Z7979" s="136"/>
      <c r="AC7979" s="136"/>
    </row>
    <row r="7980" spans="2:29">
      <c r="B7980" s="136"/>
      <c r="E7980" s="136"/>
      <c r="H7980" s="136"/>
      <c r="K7980" s="136"/>
      <c r="O7980" s="136"/>
      <c r="T7980" s="136"/>
      <c r="W7980" s="136"/>
      <c r="Z7980" s="136"/>
      <c r="AC7980" s="136"/>
    </row>
    <row r="7981" spans="2:29">
      <c r="B7981" s="136"/>
      <c r="E7981" s="136"/>
      <c r="H7981" s="136"/>
      <c r="K7981" s="136"/>
      <c r="O7981" s="136"/>
      <c r="T7981" s="136"/>
      <c r="W7981" s="136"/>
      <c r="Z7981" s="136"/>
      <c r="AC7981" s="136"/>
    </row>
    <row r="7982" spans="2:29">
      <c r="B7982" s="136"/>
      <c r="E7982" s="136"/>
      <c r="H7982" s="136"/>
      <c r="K7982" s="136"/>
      <c r="O7982" s="136"/>
      <c r="T7982" s="136"/>
      <c r="W7982" s="136"/>
      <c r="Z7982" s="136"/>
      <c r="AC7982" s="136"/>
    </row>
    <row r="7983" spans="2:29">
      <c r="B7983" s="136"/>
      <c r="E7983" s="136"/>
      <c r="H7983" s="136"/>
      <c r="K7983" s="136"/>
      <c r="O7983" s="136"/>
      <c r="T7983" s="136"/>
      <c r="W7983" s="136"/>
      <c r="Z7983" s="136"/>
      <c r="AC7983" s="136"/>
    </row>
    <row r="7984" spans="2:29">
      <c r="B7984" s="136"/>
      <c r="E7984" s="136"/>
      <c r="H7984" s="136"/>
      <c r="K7984" s="136"/>
      <c r="O7984" s="136"/>
      <c r="T7984" s="136"/>
      <c r="W7984" s="136"/>
      <c r="Z7984" s="136"/>
      <c r="AC7984" s="136"/>
    </row>
    <row r="7985" spans="2:29">
      <c r="B7985" s="136"/>
      <c r="E7985" s="136"/>
      <c r="H7985" s="136"/>
      <c r="K7985" s="136"/>
      <c r="O7985" s="136"/>
      <c r="T7985" s="136"/>
      <c r="W7985" s="136"/>
      <c r="Z7985" s="136"/>
      <c r="AC7985" s="136"/>
    </row>
    <row r="7986" spans="2:29">
      <c r="B7986" s="136"/>
      <c r="E7986" s="136"/>
      <c r="H7986" s="136"/>
      <c r="K7986" s="136"/>
      <c r="O7986" s="136"/>
      <c r="T7986" s="136"/>
      <c r="W7986" s="136"/>
      <c r="Z7986" s="136"/>
      <c r="AC7986" s="136"/>
    </row>
    <row r="7987" spans="2:29">
      <c r="B7987" s="136"/>
      <c r="E7987" s="136"/>
      <c r="H7987" s="136"/>
      <c r="K7987" s="136"/>
      <c r="O7987" s="136"/>
      <c r="T7987" s="136"/>
      <c r="W7987" s="136"/>
      <c r="Z7987" s="136"/>
      <c r="AC7987" s="136"/>
    </row>
    <row r="7988" spans="2:29">
      <c r="B7988" s="136"/>
      <c r="E7988" s="136"/>
      <c r="H7988" s="136"/>
      <c r="K7988" s="136"/>
      <c r="O7988" s="136"/>
      <c r="T7988" s="136"/>
      <c r="W7988" s="136"/>
      <c r="Z7988" s="136"/>
      <c r="AC7988" s="136"/>
    </row>
    <row r="7989" spans="2:29">
      <c r="B7989" s="136"/>
      <c r="E7989" s="136"/>
      <c r="H7989" s="136"/>
      <c r="K7989" s="136"/>
      <c r="O7989" s="136"/>
      <c r="T7989" s="136"/>
      <c r="W7989" s="136"/>
      <c r="Z7989" s="136"/>
      <c r="AC7989" s="136"/>
    </row>
    <row r="7990" spans="2:29">
      <c r="B7990" s="136"/>
      <c r="E7990" s="136"/>
      <c r="H7990" s="136"/>
      <c r="K7990" s="136"/>
      <c r="O7990" s="136"/>
      <c r="T7990" s="136"/>
      <c r="W7990" s="136"/>
      <c r="Z7990" s="136"/>
      <c r="AC7990" s="136"/>
    </row>
    <row r="7991" spans="2:29">
      <c r="B7991" s="136"/>
      <c r="E7991" s="136"/>
      <c r="H7991" s="136"/>
      <c r="K7991" s="136"/>
      <c r="O7991" s="136"/>
      <c r="T7991" s="136"/>
      <c r="W7991" s="136"/>
      <c r="Z7991" s="136"/>
      <c r="AC7991" s="136"/>
    </row>
    <row r="7992" spans="2:29">
      <c r="B7992" s="136"/>
      <c r="E7992" s="136"/>
      <c r="H7992" s="136"/>
      <c r="K7992" s="136"/>
      <c r="O7992" s="136"/>
      <c r="T7992" s="136"/>
      <c r="W7992" s="136"/>
      <c r="Z7992" s="136"/>
      <c r="AC7992" s="136"/>
    </row>
    <row r="7993" spans="2:29">
      <c r="B7993" s="136"/>
      <c r="E7993" s="136"/>
      <c r="H7993" s="136"/>
      <c r="K7993" s="136"/>
      <c r="O7993" s="136"/>
      <c r="T7993" s="136"/>
      <c r="W7993" s="136"/>
      <c r="Z7993" s="136"/>
      <c r="AC7993" s="136"/>
    </row>
    <row r="7994" spans="2:29">
      <c r="B7994" s="136"/>
      <c r="E7994" s="136"/>
      <c r="H7994" s="136"/>
      <c r="K7994" s="136"/>
      <c r="O7994" s="136"/>
      <c r="T7994" s="136"/>
      <c r="W7994" s="136"/>
      <c r="Z7994" s="136"/>
      <c r="AC7994" s="136"/>
    </row>
    <row r="7995" spans="2:29">
      <c r="B7995" s="136"/>
      <c r="E7995" s="136"/>
      <c r="H7995" s="136"/>
      <c r="K7995" s="136"/>
      <c r="O7995" s="136"/>
      <c r="T7995" s="136"/>
      <c r="W7995" s="136"/>
      <c r="Z7995" s="136"/>
      <c r="AC7995" s="136"/>
    </row>
    <row r="7996" spans="2:29">
      <c r="B7996" s="136"/>
      <c r="E7996" s="136"/>
      <c r="H7996" s="136"/>
      <c r="K7996" s="136"/>
      <c r="O7996" s="136"/>
      <c r="T7996" s="136"/>
      <c r="W7996" s="136"/>
      <c r="Z7996" s="136"/>
      <c r="AC7996" s="136"/>
    </row>
    <row r="7997" spans="2:29">
      <c r="B7997" s="136"/>
      <c r="E7997" s="136"/>
      <c r="H7997" s="136"/>
      <c r="K7997" s="136"/>
      <c r="O7997" s="136"/>
      <c r="T7997" s="136"/>
      <c r="W7997" s="136"/>
      <c r="Z7997" s="136"/>
      <c r="AC7997" s="136"/>
    </row>
    <row r="7998" spans="2:29">
      <c r="B7998" s="136"/>
      <c r="E7998" s="136"/>
      <c r="H7998" s="136"/>
      <c r="K7998" s="136"/>
      <c r="O7998" s="136"/>
      <c r="T7998" s="136"/>
      <c r="W7998" s="136"/>
      <c r="Z7998" s="136"/>
      <c r="AC7998" s="136"/>
    </row>
    <row r="7999" spans="2:29">
      <c r="B7999" s="136"/>
      <c r="E7999" s="136"/>
      <c r="H7999" s="136"/>
      <c r="K7999" s="136"/>
      <c r="O7999" s="136"/>
      <c r="T7999" s="136"/>
      <c r="W7999" s="136"/>
      <c r="Z7999" s="136"/>
      <c r="AC7999" s="136"/>
    </row>
    <row r="8000" spans="2:29">
      <c r="B8000" s="136"/>
      <c r="E8000" s="136"/>
      <c r="H8000" s="136"/>
      <c r="K8000" s="136"/>
      <c r="O8000" s="136"/>
      <c r="T8000" s="136"/>
      <c r="W8000" s="136"/>
      <c r="Z8000" s="136"/>
      <c r="AC8000" s="136"/>
    </row>
    <row r="8001" spans="2:29">
      <c r="B8001" s="136"/>
      <c r="E8001" s="136"/>
      <c r="H8001" s="136"/>
      <c r="K8001" s="136"/>
      <c r="O8001" s="136"/>
      <c r="T8001" s="136"/>
      <c r="W8001" s="136"/>
      <c r="Z8001" s="136"/>
      <c r="AC8001" s="136"/>
    </row>
    <row r="8002" spans="2:29">
      <c r="B8002" s="136"/>
      <c r="E8002" s="136"/>
      <c r="H8002" s="136"/>
      <c r="K8002" s="136"/>
      <c r="O8002" s="136"/>
      <c r="T8002" s="136"/>
      <c r="W8002" s="136"/>
      <c r="Z8002" s="136"/>
      <c r="AC8002" s="136"/>
    </row>
    <row r="8003" spans="2:29">
      <c r="B8003" s="136"/>
      <c r="E8003" s="136"/>
      <c r="H8003" s="136"/>
      <c r="K8003" s="136"/>
      <c r="O8003" s="136"/>
      <c r="T8003" s="136"/>
      <c r="W8003" s="136"/>
      <c r="Z8003" s="136"/>
      <c r="AC8003" s="136"/>
    </row>
    <row r="8004" spans="2:29">
      <c r="B8004" s="136"/>
      <c r="E8004" s="136"/>
      <c r="H8004" s="136"/>
      <c r="K8004" s="136"/>
      <c r="O8004" s="136"/>
      <c r="T8004" s="136"/>
      <c r="W8004" s="136"/>
      <c r="Z8004" s="136"/>
      <c r="AC8004" s="136"/>
    </row>
    <row r="8005" spans="2:29">
      <c r="B8005" s="136"/>
      <c r="E8005" s="136"/>
      <c r="H8005" s="136"/>
      <c r="K8005" s="136"/>
      <c r="O8005" s="136"/>
      <c r="T8005" s="136"/>
      <c r="W8005" s="136"/>
      <c r="Z8005" s="136"/>
      <c r="AC8005" s="136"/>
    </row>
    <row r="8006" spans="2:29">
      <c r="B8006" s="136"/>
      <c r="E8006" s="136"/>
      <c r="H8006" s="136"/>
      <c r="K8006" s="136"/>
      <c r="O8006" s="136"/>
      <c r="T8006" s="136"/>
      <c r="W8006" s="136"/>
      <c r="Z8006" s="136"/>
      <c r="AC8006" s="136"/>
    </row>
    <row r="8007" spans="2:29">
      <c r="B8007" s="136"/>
      <c r="E8007" s="136"/>
      <c r="H8007" s="136"/>
      <c r="K8007" s="136"/>
      <c r="O8007" s="136"/>
      <c r="T8007" s="136"/>
      <c r="W8007" s="136"/>
      <c r="Z8007" s="136"/>
      <c r="AC8007" s="136"/>
    </row>
    <row r="8008" spans="2:29">
      <c r="B8008" s="136"/>
      <c r="E8008" s="136"/>
      <c r="H8008" s="136"/>
      <c r="K8008" s="136"/>
      <c r="O8008" s="136"/>
      <c r="T8008" s="136"/>
      <c r="W8008" s="136"/>
      <c r="Z8008" s="136"/>
      <c r="AC8008" s="136"/>
    </row>
    <row r="8009" spans="2:29">
      <c r="B8009" s="136"/>
      <c r="E8009" s="136"/>
      <c r="H8009" s="136"/>
      <c r="K8009" s="136"/>
      <c r="O8009" s="136"/>
      <c r="T8009" s="136"/>
      <c r="W8009" s="136"/>
      <c r="Z8009" s="136"/>
      <c r="AC8009" s="136"/>
    </row>
    <row r="8010" spans="2:29">
      <c r="B8010" s="136"/>
      <c r="E8010" s="136"/>
      <c r="H8010" s="136"/>
      <c r="K8010" s="136"/>
      <c r="O8010" s="136"/>
      <c r="T8010" s="136"/>
      <c r="W8010" s="136"/>
      <c r="Z8010" s="136"/>
      <c r="AC8010" s="136"/>
    </row>
    <row r="8011" spans="2:29">
      <c r="B8011" s="136"/>
      <c r="E8011" s="136"/>
      <c r="H8011" s="136"/>
      <c r="K8011" s="136"/>
      <c r="O8011" s="136"/>
      <c r="T8011" s="136"/>
      <c r="W8011" s="136"/>
      <c r="Z8011" s="136"/>
      <c r="AC8011" s="136"/>
    </row>
    <row r="8012" spans="2:29">
      <c r="B8012" s="136"/>
      <c r="E8012" s="136"/>
      <c r="H8012" s="136"/>
      <c r="K8012" s="136"/>
      <c r="O8012" s="136"/>
      <c r="T8012" s="136"/>
      <c r="W8012" s="136"/>
      <c r="Z8012" s="136"/>
      <c r="AC8012" s="136"/>
    </row>
    <row r="8013" spans="2:29">
      <c r="B8013" s="136"/>
      <c r="E8013" s="136"/>
      <c r="H8013" s="136"/>
      <c r="K8013" s="136"/>
      <c r="O8013" s="136"/>
      <c r="T8013" s="136"/>
      <c r="W8013" s="136"/>
      <c r="Z8013" s="136"/>
      <c r="AC8013" s="136"/>
    </row>
    <row r="8014" spans="2:29">
      <c r="B8014" s="136"/>
      <c r="E8014" s="136"/>
      <c r="H8014" s="136"/>
      <c r="K8014" s="136"/>
      <c r="O8014" s="136"/>
      <c r="T8014" s="136"/>
      <c r="W8014" s="136"/>
      <c r="Z8014" s="136"/>
      <c r="AC8014" s="136"/>
    </row>
    <row r="8015" spans="2:29">
      <c r="B8015" s="136"/>
      <c r="E8015" s="136"/>
      <c r="H8015" s="136"/>
      <c r="K8015" s="136"/>
      <c r="O8015" s="136"/>
      <c r="T8015" s="136"/>
      <c r="W8015" s="136"/>
      <c r="Z8015" s="136"/>
      <c r="AC8015" s="136"/>
    </row>
    <row r="8016" spans="2:29">
      <c r="B8016" s="136"/>
      <c r="E8016" s="136"/>
      <c r="H8016" s="136"/>
      <c r="K8016" s="136"/>
      <c r="O8016" s="136"/>
      <c r="T8016" s="136"/>
      <c r="W8016" s="136"/>
      <c r="Z8016" s="136"/>
      <c r="AC8016" s="136"/>
    </row>
    <row r="8017" spans="2:29">
      <c r="B8017" s="136"/>
      <c r="E8017" s="136"/>
      <c r="H8017" s="136"/>
      <c r="K8017" s="136"/>
      <c r="O8017" s="136"/>
      <c r="T8017" s="136"/>
      <c r="W8017" s="136"/>
      <c r="Z8017" s="136"/>
      <c r="AC8017" s="136"/>
    </row>
    <row r="8018" spans="2:29">
      <c r="B8018" s="136"/>
      <c r="E8018" s="136"/>
      <c r="H8018" s="136"/>
      <c r="K8018" s="136"/>
      <c r="O8018" s="136"/>
      <c r="T8018" s="136"/>
      <c r="W8018" s="136"/>
      <c r="Z8018" s="136"/>
      <c r="AC8018" s="136"/>
    </row>
    <row r="8019" spans="2:29">
      <c r="B8019" s="136"/>
      <c r="E8019" s="136"/>
      <c r="H8019" s="136"/>
      <c r="K8019" s="136"/>
      <c r="O8019" s="136"/>
      <c r="T8019" s="136"/>
      <c r="W8019" s="136"/>
      <c r="Z8019" s="136"/>
      <c r="AC8019" s="136"/>
    </row>
    <row r="8020" spans="2:29">
      <c r="B8020" s="136"/>
      <c r="E8020" s="136"/>
      <c r="H8020" s="136"/>
      <c r="K8020" s="136"/>
      <c r="O8020" s="136"/>
      <c r="T8020" s="136"/>
      <c r="W8020" s="136"/>
      <c r="Z8020" s="136"/>
      <c r="AC8020" s="136"/>
    </row>
    <row r="8021" spans="2:29">
      <c r="B8021" s="136"/>
      <c r="E8021" s="136"/>
      <c r="H8021" s="136"/>
      <c r="K8021" s="136"/>
      <c r="O8021" s="136"/>
      <c r="T8021" s="136"/>
      <c r="W8021" s="136"/>
      <c r="Z8021" s="136"/>
      <c r="AC8021" s="136"/>
    </row>
    <row r="8022" spans="2:29">
      <c r="B8022" s="136"/>
      <c r="E8022" s="136"/>
      <c r="H8022" s="136"/>
      <c r="K8022" s="136"/>
      <c r="O8022" s="136"/>
      <c r="T8022" s="136"/>
      <c r="W8022" s="136"/>
      <c r="Z8022" s="136"/>
      <c r="AC8022" s="136"/>
    </row>
    <row r="8023" spans="2:29">
      <c r="B8023" s="136"/>
      <c r="E8023" s="136"/>
      <c r="H8023" s="136"/>
      <c r="K8023" s="136"/>
      <c r="O8023" s="136"/>
      <c r="T8023" s="136"/>
      <c r="W8023" s="136"/>
      <c r="Z8023" s="136"/>
      <c r="AC8023" s="136"/>
    </row>
    <row r="8024" spans="2:29">
      <c r="B8024" s="136"/>
      <c r="E8024" s="136"/>
      <c r="H8024" s="136"/>
      <c r="K8024" s="136"/>
      <c r="O8024" s="136"/>
      <c r="T8024" s="136"/>
      <c r="W8024" s="136"/>
      <c r="Z8024" s="136"/>
      <c r="AC8024" s="136"/>
    </row>
    <row r="8025" spans="2:29">
      <c r="B8025" s="136"/>
      <c r="E8025" s="136"/>
      <c r="H8025" s="136"/>
      <c r="K8025" s="136"/>
      <c r="O8025" s="136"/>
      <c r="T8025" s="136"/>
      <c r="W8025" s="136"/>
      <c r="Z8025" s="136"/>
      <c r="AC8025" s="136"/>
    </row>
    <row r="8026" spans="2:29">
      <c r="B8026" s="136"/>
      <c r="E8026" s="136"/>
      <c r="H8026" s="136"/>
      <c r="K8026" s="136"/>
      <c r="O8026" s="136"/>
      <c r="T8026" s="136"/>
      <c r="W8026" s="136"/>
      <c r="Z8026" s="136"/>
      <c r="AC8026" s="136"/>
    </row>
    <row r="8027" spans="2:29">
      <c r="B8027" s="136"/>
      <c r="E8027" s="136"/>
      <c r="H8027" s="136"/>
      <c r="K8027" s="136"/>
      <c r="O8027" s="136"/>
      <c r="T8027" s="136"/>
      <c r="W8027" s="136"/>
      <c r="Z8027" s="136"/>
      <c r="AC8027" s="136"/>
    </row>
    <row r="8028" spans="2:29">
      <c r="B8028" s="136"/>
      <c r="E8028" s="136"/>
      <c r="H8028" s="136"/>
      <c r="K8028" s="136"/>
      <c r="O8028" s="136"/>
      <c r="T8028" s="136"/>
      <c r="W8028" s="136"/>
      <c r="Z8028" s="136"/>
      <c r="AC8028" s="136"/>
    </row>
    <row r="8029" spans="2:29">
      <c r="B8029" s="136"/>
      <c r="E8029" s="136"/>
      <c r="H8029" s="136"/>
      <c r="K8029" s="136"/>
      <c r="O8029" s="136"/>
      <c r="T8029" s="136"/>
      <c r="W8029" s="136"/>
      <c r="Z8029" s="136"/>
      <c r="AC8029" s="136"/>
    </row>
    <row r="8030" spans="2:29">
      <c r="B8030" s="136"/>
      <c r="E8030" s="136"/>
      <c r="H8030" s="136"/>
      <c r="K8030" s="136"/>
      <c r="O8030" s="136"/>
      <c r="T8030" s="136"/>
      <c r="W8030" s="136"/>
      <c r="Z8030" s="136"/>
      <c r="AC8030" s="136"/>
    </row>
    <row r="8031" spans="2:29">
      <c r="B8031" s="136"/>
      <c r="E8031" s="136"/>
      <c r="H8031" s="136"/>
      <c r="K8031" s="136"/>
      <c r="O8031" s="136"/>
      <c r="T8031" s="136"/>
      <c r="W8031" s="136"/>
      <c r="Z8031" s="136"/>
      <c r="AC8031" s="136"/>
    </row>
    <row r="8032" spans="2:29">
      <c r="B8032" s="136"/>
      <c r="E8032" s="136"/>
      <c r="H8032" s="136"/>
      <c r="K8032" s="136"/>
      <c r="O8032" s="136"/>
      <c r="T8032" s="136"/>
      <c r="W8032" s="136"/>
      <c r="Z8032" s="136"/>
      <c r="AC8032" s="136"/>
    </row>
    <row r="8033" spans="2:29">
      <c r="B8033" s="136"/>
      <c r="E8033" s="136"/>
      <c r="H8033" s="136"/>
      <c r="K8033" s="136"/>
      <c r="O8033" s="136"/>
      <c r="T8033" s="136"/>
      <c r="W8033" s="136"/>
      <c r="Z8033" s="136"/>
      <c r="AC8033" s="136"/>
    </row>
    <row r="8034" spans="2:29">
      <c r="B8034" s="136"/>
      <c r="E8034" s="136"/>
      <c r="H8034" s="136"/>
      <c r="K8034" s="136"/>
      <c r="O8034" s="136"/>
      <c r="T8034" s="136"/>
      <c r="W8034" s="136"/>
      <c r="Z8034" s="136"/>
      <c r="AC8034" s="136"/>
    </row>
    <row r="8035" spans="2:29">
      <c r="B8035" s="136"/>
      <c r="E8035" s="136"/>
      <c r="H8035" s="136"/>
      <c r="K8035" s="136"/>
      <c r="O8035" s="136"/>
      <c r="T8035" s="136"/>
      <c r="W8035" s="136"/>
      <c r="Z8035" s="136"/>
      <c r="AC8035" s="136"/>
    </row>
    <row r="8036" spans="2:29">
      <c r="B8036" s="136"/>
      <c r="E8036" s="136"/>
      <c r="H8036" s="136"/>
      <c r="K8036" s="136"/>
      <c r="O8036" s="136"/>
      <c r="T8036" s="136"/>
      <c r="W8036" s="136"/>
      <c r="Z8036" s="136"/>
      <c r="AC8036" s="136"/>
    </row>
    <row r="8037" spans="2:29">
      <c r="B8037" s="136"/>
      <c r="E8037" s="136"/>
      <c r="H8037" s="136"/>
      <c r="K8037" s="136"/>
      <c r="O8037" s="136"/>
      <c r="T8037" s="136"/>
      <c r="W8037" s="136"/>
      <c r="Z8037" s="136"/>
      <c r="AC8037" s="136"/>
    </row>
    <row r="8038" spans="2:29">
      <c r="B8038" s="136"/>
      <c r="E8038" s="136"/>
      <c r="H8038" s="136"/>
      <c r="K8038" s="136"/>
      <c r="O8038" s="136"/>
      <c r="T8038" s="136"/>
      <c r="W8038" s="136"/>
      <c r="Z8038" s="136"/>
      <c r="AC8038" s="136"/>
    </row>
    <row r="8039" spans="2:29">
      <c r="B8039" s="136"/>
      <c r="E8039" s="136"/>
      <c r="H8039" s="136"/>
      <c r="K8039" s="136"/>
      <c r="O8039" s="136"/>
      <c r="T8039" s="136"/>
      <c r="W8039" s="136"/>
      <c r="Z8039" s="136"/>
      <c r="AC8039" s="136"/>
    </row>
    <row r="8040" spans="2:29">
      <c r="B8040" s="136"/>
      <c r="E8040" s="136"/>
      <c r="H8040" s="136"/>
      <c r="K8040" s="136"/>
      <c r="O8040" s="136"/>
      <c r="T8040" s="136"/>
      <c r="W8040" s="136"/>
      <c r="Z8040" s="136"/>
      <c r="AC8040" s="136"/>
    </row>
    <row r="8041" spans="2:29">
      <c r="B8041" s="136"/>
      <c r="E8041" s="136"/>
      <c r="H8041" s="136"/>
      <c r="K8041" s="136"/>
      <c r="O8041" s="136"/>
      <c r="T8041" s="136"/>
      <c r="W8041" s="136"/>
      <c r="Z8041" s="136"/>
      <c r="AC8041" s="136"/>
    </row>
    <row r="8042" spans="2:29">
      <c r="B8042" s="136"/>
      <c r="E8042" s="136"/>
      <c r="H8042" s="136"/>
      <c r="K8042" s="136"/>
      <c r="O8042" s="136"/>
      <c r="T8042" s="136"/>
      <c r="W8042" s="136"/>
      <c r="Z8042" s="136"/>
      <c r="AC8042" s="136"/>
    </row>
    <row r="8043" spans="2:29">
      <c r="B8043" s="136"/>
      <c r="E8043" s="136"/>
      <c r="H8043" s="136"/>
      <c r="K8043" s="136"/>
      <c r="O8043" s="136"/>
      <c r="T8043" s="136"/>
      <c r="W8043" s="136"/>
      <c r="Z8043" s="136"/>
      <c r="AC8043" s="136"/>
    </row>
    <row r="8044" spans="2:29">
      <c r="B8044" s="136"/>
      <c r="E8044" s="136"/>
      <c r="H8044" s="136"/>
      <c r="K8044" s="136"/>
      <c r="O8044" s="136"/>
      <c r="T8044" s="136"/>
      <c r="W8044" s="136"/>
      <c r="Z8044" s="136"/>
      <c r="AC8044" s="136"/>
    </row>
    <row r="8045" spans="2:29">
      <c r="B8045" s="136"/>
      <c r="E8045" s="136"/>
      <c r="H8045" s="136"/>
      <c r="K8045" s="136"/>
      <c r="O8045" s="136"/>
      <c r="T8045" s="136"/>
      <c r="W8045" s="136"/>
      <c r="Z8045" s="136"/>
      <c r="AC8045" s="136"/>
    </row>
    <row r="8046" spans="2:29">
      <c r="B8046" s="136"/>
      <c r="E8046" s="136"/>
      <c r="H8046" s="136"/>
      <c r="K8046" s="136"/>
      <c r="O8046" s="136"/>
      <c r="T8046" s="136"/>
      <c r="W8046" s="136"/>
      <c r="Z8046" s="136"/>
      <c r="AC8046" s="136"/>
    </row>
    <row r="8047" spans="2:29">
      <c r="B8047" s="136"/>
      <c r="E8047" s="136"/>
      <c r="H8047" s="136"/>
      <c r="K8047" s="136"/>
      <c r="O8047" s="136"/>
      <c r="T8047" s="136"/>
      <c r="W8047" s="136"/>
      <c r="Z8047" s="136"/>
      <c r="AC8047" s="136"/>
    </row>
    <row r="8048" spans="2:29">
      <c r="B8048" s="136"/>
      <c r="E8048" s="136"/>
      <c r="H8048" s="136"/>
      <c r="K8048" s="136"/>
      <c r="O8048" s="136"/>
      <c r="T8048" s="136"/>
      <c r="W8048" s="136"/>
      <c r="Z8048" s="136"/>
      <c r="AC8048" s="136"/>
    </row>
    <row r="8049" spans="2:29">
      <c r="B8049" s="136"/>
      <c r="E8049" s="136"/>
      <c r="H8049" s="136"/>
      <c r="K8049" s="136"/>
      <c r="O8049" s="136"/>
      <c r="T8049" s="136"/>
      <c r="W8049" s="136"/>
      <c r="Z8049" s="136"/>
      <c r="AC8049" s="136"/>
    </row>
    <row r="8050" spans="2:29">
      <c r="B8050" s="136"/>
      <c r="E8050" s="136"/>
      <c r="H8050" s="136"/>
      <c r="K8050" s="136"/>
      <c r="O8050" s="136"/>
      <c r="T8050" s="136"/>
      <c r="W8050" s="136"/>
      <c r="Z8050" s="136"/>
      <c r="AC8050" s="136"/>
    </row>
    <row r="8051" spans="2:29">
      <c r="B8051" s="136"/>
      <c r="E8051" s="136"/>
      <c r="H8051" s="136"/>
      <c r="K8051" s="136"/>
      <c r="O8051" s="136"/>
      <c r="T8051" s="136"/>
      <c r="W8051" s="136"/>
      <c r="Z8051" s="136"/>
      <c r="AC8051" s="136"/>
    </row>
    <row r="8052" spans="2:29">
      <c r="B8052" s="136"/>
      <c r="E8052" s="136"/>
      <c r="H8052" s="136"/>
      <c r="K8052" s="136"/>
      <c r="O8052" s="136"/>
      <c r="T8052" s="136"/>
      <c r="W8052" s="136"/>
      <c r="Z8052" s="136"/>
      <c r="AC8052" s="136"/>
    </row>
    <row r="8053" spans="2:29">
      <c r="B8053" s="136"/>
      <c r="E8053" s="136"/>
      <c r="H8053" s="136"/>
      <c r="K8053" s="136"/>
      <c r="O8053" s="136"/>
      <c r="T8053" s="136"/>
      <c r="W8053" s="136"/>
      <c r="Z8053" s="136"/>
      <c r="AC8053" s="136"/>
    </row>
    <row r="8054" spans="2:29">
      <c r="B8054" s="136"/>
      <c r="E8054" s="136"/>
      <c r="H8054" s="136"/>
      <c r="K8054" s="136"/>
      <c r="O8054" s="136"/>
      <c r="T8054" s="136"/>
      <c r="W8054" s="136"/>
      <c r="Z8054" s="136"/>
      <c r="AC8054" s="136"/>
    </row>
    <row r="8055" spans="2:29">
      <c r="B8055" s="136"/>
      <c r="E8055" s="136"/>
      <c r="H8055" s="136"/>
      <c r="K8055" s="136"/>
      <c r="O8055" s="136"/>
      <c r="T8055" s="136"/>
      <c r="W8055" s="136"/>
      <c r="Z8055" s="136"/>
      <c r="AC8055" s="136"/>
    </row>
    <row r="8056" spans="2:29">
      <c r="B8056" s="136"/>
      <c r="E8056" s="136"/>
      <c r="H8056" s="136"/>
      <c r="K8056" s="136"/>
      <c r="O8056" s="136"/>
      <c r="T8056" s="136"/>
      <c r="W8056" s="136"/>
      <c r="Z8056" s="136"/>
      <c r="AC8056" s="136"/>
    </row>
    <row r="8057" spans="2:29">
      <c r="B8057" s="136"/>
      <c r="E8057" s="136"/>
      <c r="H8057" s="136"/>
      <c r="K8057" s="136"/>
      <c r="O8057" s="136"/>
      <c r="T8057" s="136"/>
      <c r="W8057" s="136"/>
      <c r="Z8057" s="136"/>
      <c r="AC8057" s="136"/>
    </row>
    <row r="8058" spans="2:29">
      <c r="B8058" s="136"/>
      <c r="E8058" s="136"/>
      <c r="H8058" s="136"/>
      <c r="K8058" s="136"/>
      <c r="O8058" s="136"/>
      <c r="T8058" s="136"/>
      <c r="W8058" s="136"/>
      <c r="Z8058" s="136"/>
      <c r="AC8058" s="136"/>
    </row>
    <row r="8059" spans="2:29">
      <c r="B8059" s="136"/>
      <c r="E8059" s="136"/>
      <c r="H8059" s="136"/>
      <c r="K8059" s="136"/>
      <c r="O8059" s="136"/>
      <c r="T8059" s="136"/>
      <c r="W8059" s="136"/>
      <c r="Z8059" s="136"/>
      <c r="AC8059" s="136"/>
    </row>
    <row r="8060" spans="2:29">
      <c r="B8060" s="136"/>
      <c r="E8060" s="136"/>
      <c r="H8060" s="136"/>
      <c r="K8060" s="136"/>
      <c r="O8060" s="136"/>
      <c r="T8060" s="136"/>
      <c r="W8060" s="136"/>
      <c r="Z8060" s="136"/>
      <c r="AC8060" s="136"/>
    </row>
    <row r="8061" spans="2:29">
      <c r="B8061" s="136"/>
      <c r="E8061" s="136"/>
      <c r="H8061" s="136"/>
      <c r="K8061" s="136"/>
      <c r="O8061" s="136"/>
      <c r="T8061" s="136"/>
      <c r="W8061" s="136"/>
      <c r="Z8061" s="136"/>
      <c r="AC8061" s="136"/>
    </row>
    <row r="8062" spans="2:29">
      <c r="B8062" s="136"/>
      <c r="E8062" s="136"/>
      <c r="H8062" s="136"/>
      <c r="K8062" s="136"/>
      <c r="O8062" s="136"/>
      <c r="T8062" s="136"/>
      <c r="W8062" s="136"/>
      <c r="Z8062" s="136"/>
      <c r="AC8062" s="136"/>
    </row>
    <row r="8063" spans="2:29">
      <c r="B8063" s="136"/>
      <c r="E8063" s="136"/>
      <c r="H8063" s="136"/>
      <c r="K8063" s="136"/>
      <c r="O8063" s="136"/>
      <c r="T8063" s="136"/>
      <c r="W8063" s="136"/>
      <c r="Z8063" s="136"/>
      <c r="AC8063" s="136"/>
    </row>
    <row r="8064" spans="2:29">
      <c r="B8064" s="136"/>
      <c r="E8064" s="136"/>
      <c r="H8064" s="136"/>
      <c r="K8064" s="136"/>
      <c r="O8064" s="136"/>
      <c r="T8064" s="136"/>
      <c r="W8064" s="136"/>
      <c r="Z8064" s="136"/>
      <c r="AC8064" s="136"/>
    </row>
    <row r="8065" spans="2:29">
      <c r="B8065" s="136"/>
      <c r="E8065" s="136"/>
      <c r="H8065" s="136"/>
      <c r="K8065" s="136"/>
      <c r="O8065" s="136"/>
      <c r="T8065" s="136"/>
      <c r="W8065" s="136"/>
      <c r="Z8065" s="136"/>
      <c r="AC8065" s="136"/>
    </row>
    <row r="8066" spans="2:29">
      <c r="B8066" s="136"/>
      <c r="E8066" s="136"/>
      <c r="H8066" s="136"/>
      <c r="K8066" s="136"/>
      <c r="O8066" s="136"/>
      <c r="T8066" s="136"/>
      <c r="W8066" s="136"/>
      <c r="Z8066" s="136"/>
      <c r="AC8066" s="136"/>
    </row>
    <row r="8067" spans="2:29">
      <c r="B8067" s="136"/>
      <c r="E8067" s="136"/>
      <c r="H8067" s="136"/>
      <c r="K8067" s="136"/>
      <c r="O8067" s="136"/>
      <c r="T8067" s="136"/>
      <c r="W8067" s="136"/>
      <c r="Z8067" s="136"/>
      <c r="AC8067" s="136"/>
    </row>
    <row r="8068" spans="2:29">
      <c r="B8068" s="136"/>
      <c r="E8068" s="136"/>
      <c r="H8068" s="136"/>
      <c r="K8068" s="136"/>
      <c r="O8068" s="136"/>
      <c r="T8068" s="136"/>
      <c r="W8068" s="136"/>
      <c r="Z8068" s="136"/>
      <c r="AC8068" s="136"/>
    </row>
    <row r="8069" spans="2:29">
      <c r="B8069" s="136"/>
      <c r="E8069" s="136"/>
      <c r="H8069" s="136"/>
      <c r="K8069" s="136"/>
      <c r="O8069" s="136"/>
      <c r="T8069" s="136"/>
      <c r="W8069" s="136"/>
      <c r="Z8069" s="136"/>
      <c r="AC8069" s="136"/>
    </row>
    <row r="8070" spans="2:29">
      <c r="B8070" s="136"/>
      <c r="E8070" s="136"/>
      <c r="H8070" s="136"/>
      <c r="K8070" s="136"/>
      <c r="O8070" s="136"/>
      <c r="T8070" s="136"/>
      <c r="W8070" s="136"/>
      <c r="Z8070" s="136"/>
      <c r="AC8070" s="136"/>
    </row>
    <row r="8071" spans="2:29">
      <c r="B8071" s="136"/>
      <c r="E8071" s="136"/>
      <c r="H8071" s="136"/>
      <c r="K8071" s="136"/>
      <c r="O8071" s="136"/>
      <c r="T8071" s="136"/>
      <c r="W8071" s="136"/>
      <c r="Z8071" s="136"/>
      <c r="AC8071" s="136"/>
    </row>
    <row r="8072" spans="2:29">
      <c r="B8072" s="136"/>
      <c r="E8072" s="136"/>
      <c r="H8072" s="136"/>
      <c r="K8072" s="136"/>
      <c r="O8072" s="136"/>
      <c r="T8072" s="136"/>
      <c r="W8072" s="136"/>
      <c r="Z8072" s="136"/>
      <c r="AC8072" s="136"/>
    </row>
    <row r="8073" spans="2:29">
      <c r="B8073" s="136"/>
      <c r="E8073" s="136"/>
      <c r="H8073" s="136"/>
      <c r="K8073" s="136"/>
      <c r="O8073" s="136"/>
      <c r="T8073" s="136"/>
      <c r="W8073" s="136"/>
      <c r="Z8073" s="136"/>
      <c r="AC8073" s="136"/>
    </row>
    <row r="8074" spans="2:29">
      <c r="B8074" s="136"/>
      <c r="E8074" s="136"/>
      <c r="H8074" s="136"/>
      <c r="K8074" s="136"/>
      <c r="O8074" s="136"/>
      <c r="T8074" s="136"/>
      <c r="W8074" s="136"/>
      <c r="Z8074" s="136"/>
      <c r="AC8074" s="136"/>
    </row>
    <row r="8075" spans="2:29">
      <c r="B8075" s="136"/>
      <c r="E8075" s="136"/>
      <c r="H8075" s="136"/>
      <c r="K8075" s="136"/>
      <c r="O8075" s="136"/>
      <c r="T8075" s="136"/>
      <c r="W8075" s="136"/>
      <c r="Z8075" s="136"/>
      <c r="AC8075" s="136"/>
    </row>
    <row r="8076" spans="2:29">
      <c r="B8076" s="136"/>
      <c r="E8076" s="136"/>
      <c r="H8076" s="136"/>
      <c r="K8076" s="136"/>
      <c r="O8076" s="136"/>
      <c r="T8076" s="136"/>
      <c r="W8076" s="136"/>
      <c r="Z8076" s="136"/>
      <c r="AC8076" s="136"/>
    </row>
    <row r="8077" spans="2:29">
      <c r="B8077" s="136"/>
      <c r="E8077" s="136"/>
      <c r="H8077" s="136"/>
      <c r="K8077" s="136"/>
      <c r="O8077" s="136"/>
      <c r="T8077" s="136"/>
      <c r="W8077" s="136"/>
      <c r="Z8077" s="136"/>
      <c r="AC8077" s="136"/>
    </row>
    <row r="8078" spans="2:29">
      <c r="B8078" s="136"/>
      <c r="E8078" s="136"/>
      <c r="H8078" s="136"/>
      <c r="K8078" s="136"/>
      <c r="O8078" s="136"/>
      <c r="T8078" s="136"/>
      <c r="W8078" s="136"/>
      <c r="Z8078" s="136"/>
      <c r="AC8078" s="136"/>
    </row>
    <row r="8079" spans="2:29">
      <c r="B8079" s="136"/>
      <c r="E8079" s="136"/>
      <c r="H8079" s="136"/>
      <c r="K8079" s="136"/>
      <c r="O8079" s="136"/>
      <c r="T8079" s="136"/>
      <c r="W8079" s="136"/>
      <c r="Z8079" s="136"/>
      <c r="AC8079" s="136"/>
    </row>
    <row r="8080" spans="2:29">
      <c r="B8080" s="136"/>
      <c r="E8080" s="136"/>
      <c r="H8080" s="136"/>
      <c r="K8080" s="136"/>
      <c r="O8080" s="136"/>
      <c r="T8080" s="136"/>
      <c r="W8080" s="136"/>
      <c r="Z8080" s="136"/>
      <c r="AC8080" s="136"/>
    </row>
    <row r="8081" spans="2:29">
      <c r="B8081" s="136"/>
      <c r="E8081" s="136"/>
      <c r="H8081" s="136"/>
      <c r="K8081" s="136"/>
      <c r="O8081" s="136"/>
      <c r="T8081" s="136"/>
      <c r="W8081" s="136"/>
      <c r="Z8081" s="136"/>
      <c r="AC8081" s="136"/>
    </row>
    <row r="8082" spans="2:29">
      <c r="B8082" s="136"/>
      <c r="E8082" s="136"/>
      <c r="H8082" s="136"/>
      <c r="K8082" s="136"/>
      <c r="O8082" s="136"/>
      <c r="T8082" s="136"/>
      <c r="W8082" s="136"/>
      <c r="Z8082" s="136"/>
      <c r="AC8082" s="136"/>
    </row>
    <row r="8083" spans="2:29">
      <c r="B8083" s="136"/>
      <c r="E8083" s="136"/>
      <c r="H8083" s="136"/>
      <c r="K8083" s="136"/>
      <c r="O8083" s="136"/>
      <c r="T8083" s="136"/>
      <c r="W8083" s="136"/>
      <c r="Z8083" s="136"/>
      <c r="AC8083" s="136"/>
    </row>
    <row r="8084" spans="2:29">
      <c r="B8084" s="136"/>
      <c r="E8084" s="136"/>
      <c r="H8084" s="136"/>
      <c r="K8084" s="136"/>
      <c r="O8084" s="136"/>
      <c r="T8084" s="136"/>
      <c r="W8084" s="136"/>
      <c r="Z8084" s="136"/>
      <c r="AC8084" s="136"/>
    </row>
    <row r="8085" spans="2:29">
      <c r="B8085" s="136"/>
      <c r="E8085" s="136"/>
      <c r="H8085" s="136"/>
      <c r="K8085" s="136"/>
      <c r="O8085" s="136"/>
      <c r="T8085" s="136"/>
      <c r="W8085" s="136"/>
      <c r="Z8085" s="136"/>
      <c r="AC8085" s="136"/>
    </row>
    <row r="8086" spans="2:29">
      <c r="B8086" s="136"/>
      <c r="E8086" s="136"/>
      <c r="H8086" s="136"/>
      <c r="K8086" s="136"/>
      <c r="O8086" s="136"/>
      <c r="T8086" s="136"/>
      <c r="W8086" s="136"/>
      <c r="Z8086" s="136"/>
      <c r="AC8086" s="136"/>
    </row>
    <row r="8087" spans="2:29">
      <c r="B8087" s="136"/>
      <c r="E8087" s="136"/>
      <c r="H8087" s="136"/>
      <c r="K8087" s="136"/>
      <c r="O8087" s="136"/>
      <c r="T8087" s="136"/>
      <c r="W8087" s="136"/>
      <c r="Z8087" s="136"/>
      <c r="AC8087" s="136"/>
    </row>
    <row r="8088" spans="2:29">
      <c r="B8088" s="136"/>
      <c r="E8088" s="136"/>
      <c r="H8088" s="136"/>
      <c r="K8088" s="136"/>
      <c r="O8088" s="136"/>
      <c r="T8088" s="136"/>
      <c r="W8088" s="136"/>
      <c r="Z8088" s="136"/>
      <c r="AC8088" s="136"/>
    </row>
    <row r="8089" spans="2:29">
      <c r="B8089" s="136"/>
      <c r="E8089" s="136"/>
      <c r="H8089" s="136"/>
      <c r="K8089" s="136"/>
      <c r="O8089" s="136"/>
      <c r="T8089" s="136"/>
      <c r="W8089" s="136"/>
      <c r="Z8089" s="136"/>
      <c r="AC8089" s="136"/>
    </row>
    <row r="8090" spans="2:29">
      <c r="B8090" s="136"/>
      <c r="E8090" s="136"/>
      <c r="H8090" s="136"/>
      <c r="K8090" s="136"/>
      <c r="O8090" s="136"/>
      <c r="T8090" s="136"/>
      <c r="W8090" s="136"/>
      <c r="Z8090" s="136"/>
      <c r="AC8090" s="136"/>
    </row>
    <row r="8091" spans="2:29">
      <c r="B8091" s="136"/>
      <c r="E8091" s="136"/>
      <c r="H8091" s="136"/>
      <c r="K8091" s="136"/>
      <c r="O8091" s="136"/>
      <c r="T8091" s="136"/>
      <c r="W8091" s="136"/>
      <c r="Z8091" s="136"/>
      <c r="AC8091" s="136"/>
    </row>
    <row r="8092" spans="2:29">
      <c r="B8092" s="136"/>
      <c r="E8092" s="136"/>
      <c r="H8092" s="136"/>
      <c r="K8092" s="136"/>
      <c r="O8092" s="136"/>
      <c r="T8092" s="136"/>
      <c r="W8092" s="136"/>
      <c r="Z8092" s="136"/>
      <c r="AC8092" s="136"/>
    </row>
    <row r="8093" spans="2:29">
      <c r="B8093" s="136"/>
      <c r="E8093" s="136"/>
      <c r="H8093" s="136"/>
      <c r="K8093" s="136"/>
      <c r="O8093" s="136"/>
      <c r="T8093" s="136"/>
      <c r="W8093" s="136"/>
      <c r="Z8093" s="136"/>
      <c r="AC8093" s="136"/>
    </row>
    <row r="8094" spans="2:29">
      <c r="B8094" s="136"/>
      <c r="E8094" s="136"/>
      <c r="H8094" s="136"/>
      <c r="K8094" s="136"/>
      <c r="O8094" s="136"/>
      <c r="T8094" s="136"/>
      <c r="W8094" s="136"/>
      <c r="Z8094" s="136"/>
      <c r="AC8094" s="136"/>
    </row>
    <row r="8095" spans="2:29">
      <c r="B8095" s="136"/>
      <c r="E8095" s="136"/>
      <c r="H8095" s="136"/>
      <c r="K8095" s="136"/>
      <c r="O8095" s="136"/>
      <c r="T8095" s="136"/>
      <c r="W8095" s="136"/>
      <c r="Z8095" s="136"/>
      <c r="AC8095" s="136"/>
    </row>
    <row r="8096" spans="2:29">
      <c r="B8096" s="136"/>
      <c r="E8096" s="136"/>
      <c r="H8096" s="136"/>
      <c r="K8096" s="136"/>
      <c r="O8096" s="136"/>
      <c r="T8096" s="136"/>
      <c r="W8096" s="136"/>
      <c r="Z8096" s="136"/>
      <c r="AC8096" s="136"/>
    </row>
    <row r="8097" spans="2:29">
      <c r="B8097" s="136"/>
      <c r="E8097" s="136"/>
      <c r="H8097" s="136"/>
      <c r="K8097" s="136"/>
      <c r="O8097" s="136"/>
      <c r="T8097" s="136"/>
      <c r="W8097" s="136"/>
      <c r="Z8097" s="136"/>
      <c r="AC8097" s="136"/>
    </row>
    <row r="8098" spans="2:29">
      <c r="B8098" s="136"/>
      <c r="E8098" s="136"/>
      <c r="H8098" s="136"/>
      <c r="K8098" s="136"/>
      <c r="O8098" s="136"/>
      <c r="T8098" s="136"/>
      <c r="W8098" s="136"/>
      <c r="Z8098" s="136"/>
      <c r="AC8098" s="136"/>
    </row>
    <row r="8099" spans="2:29">
      <c r="B8099" s="136"/>
      <c r="E8099" s="136"/>
      <c r="H8099" s="136"/>
      <c r="K8099" s="136"/>
      <c r="O8099" s="136"/>
      <c r="T8099" s="136"/>
      <c r="W8099" s="136"/>
      <c r="Z8099" s="136"/>
      <c r="AC8099" s="136"/>
    </row>
    <row r="8100" spans="2:29">
      <c r="B8100" s="136"/>
      <c r="E8100" s="136"/>
      <c r="H8100" s="136"/>
      <c r="K8100" s="136"/>
      <c r="O8100" s="136"/>
      <c r="T8100" s="136"/>
      <c r="W8100" s="136"/>
      <c r="Z8100" s="136"/>
      <c r="AC8100" s="136"/>
    </row>
    <row r="8101" spans="2:29">
      <c r="B8101" s="136"/>
      <c r="E8101" s="136"/>
      <c r="H8101" s="136"/>
      <c r="K8101" s="136"/>
      <c r="O8101" s="136"/>
      <c r="T8101" s="136"/>
      <c r="W8101" s="136"/>
      <c r="Z8101" s="136"/>
      <c r="AC8101" s="136"/>
    </row>
    <row r="8102" spans="2:29">
      <c r="B8102" s="136"/>
      <c r="E8102" s="136"/>
      <c r="H8102" s="136"/>
      <c r="K8102" s="136"/>
      <c r="O8102" s="136"/>
      <c r="T8102" s="136"/>
      <c r="W8102" s="136"/>
      <c r="Z8102" s="136"/>
      <c r="AC8102" s="136"/>
    </row>
    <row r="8103" spans="2:29">
      <c r="B8103" s="136"/>
      <c r="E8103" s="136"/>
      <c r="H8103" s="136"/>
      <c r="K8103" s="136"/>
      <c r="O8103" s="136"/>
      <c r="T8103" s="136"/>
      <c r="W8103" s="136"/>
      <c r="Z8103" s="136"/>
      <c r="AC8103" s="136"/>
    </row>
    <row r="8104" spans="2:29">
      <c r="B8104" s="136"/>
      <c r="E8104" s="136"/>
      <c r="H8104" s="136"/>
      <c r="K8104" s="136"/>
      <c r="O8104" s="136"/>
      <c r="T8104" s="136"/>
      <c r="W8104" s="136"/>
      <c r="Z8104" s="136"/>
      <c r="AC8104" s="136"/>
    </row>
    <row r="8105" spans="2:29">
      <c r="B8105" s="136"/>
      <c r="E8105" s="136"/>
      <c r="H8105" s="136"/>
      <c r="K8105" s="136"/>
      <c r="O8105" s="136"/>
      <c r="T8105" s="136"/>
      <c r="W8105" s="136"/>
      <c r="Z8105" s="136"/>
      <c r="AC8105" s="136"/>
    </row>
    <row r="8106" spans="2:29">
      <c r="B8106" s="136"/>
      <c r="E8106" s="136"/>
      <c r="H8106" s="136"/>
      <c r="K8106" s="136"/>
      <c r="O8106" s="136"/>
      <c r="T8106" s="136"/>
      <c r="W8106" s="136"/>
      <c r="Z8106" s="136"/>
      <c r="AC8106" s="136"/>
    </row>
    <row r="8107" spans="2:29">
      <c r="B8107" s="136"/>
      <c r="E8107" s="136"/>
      <c r="H8107" s="136"/>
      <c r="K8107" s="136"/>
      <c r="O8107" s="136"/>
      <c r="T8107" s="136"/>
      <c r="W8107" s="136"/>
      <c r="Z8107" s="136"/>
      <c r="AC8107" s="136"/>
    </row>
    <row r="8108" spans="2:29">
      <c r="B8108" s="136"/>
      <c r="E8108" s="136"/>
      <c r="H8108" s="136"/>
      <c r="K8108" s="136"/>
      <c r="O8108" s="136"/>
      <c r="T8108" s="136"/>
      <c r="W8108" s="136"/>
      <c r="Z8108" s="136"/>
      <c r="AC8108" s="136"/>
    </row>
    <row r="8109" spans="2:29">
      <c r="B8109" s="136"/>
      <c r="E8109" s="136"/>
      <c r="H8109" s="136"/>
      <c r="K8109" s="136"/>
      <c r="O8109" s="136"/>
      <c r="T8109" s="136"/>
      <c r="W8109" s="136"/>
      <c r="Z8109" s="136"/>
      <c r="AC8109" s="136"/>
    </row>
    <row r="8110" spans="2:29">
      <c r="B8110" s="136"/>
      <c r="E8110" s="136"/>
      <c r="H8110" s="136"/>
      <c r="K8110" s="136"/>
      <c r="O8110" s="136"/>
      <c r="T8110" s="136"/>
      <c r="W8110" s="136"/>
      <c r="Z8110" s="136"/>
      <c r="AC8110" s="136"/>
    </row>
    <row r="8111" spans="2:29">
      <c r="B8111" s="136"/>
      <c r="E8111" s="136"/>
      <c r="H8111" s="136"/>
      <c r="K8111" s="136"/>
      <c r="O8111" s="136"/>
      <c r="T8111" s="136"/>
      <c r="W8111" s="136"/>
      <c r="Z8111" s="136"/>
      <c r="AC8111" s="136"/>
    </row>
    <row r="8112" spans="2:29">
      <c r="B8112" s="136"/>
      <c r="E8112" s="136"/>
      <c r="H8112" s="136"/>
      <c r="K8112" s="136"/>
      <c r="O8112" s="136"/>
      <c r="T8112" s="136"/>
      <c r="W8112" s="136"/>
      <c r="Z8112" s="136"/>
      <c r="AC8112" s="136"/>
    </row>
    <row r="8113" spans="2:29">
      <c r="B8113" s="136"/>
      <c r="E8113" s="136"/>
      <c r="H8113" s="136"/>
      <c r="K8113" s="136"/>
      <c r="O8113" s="136"/>
      <c r="T8113" s="136"/>
      <c r="W8113" s="136"/>
      <c r="Z8113" s="136"/>
      <c r="AC8113" s="136"/>
    </row>
    <row r="8114" spans="2:29">
      <c r="B8114" s="136"/>
      <c r="E8114" s="136"/>
      <c r="H8114" s="136"/>
      <c r="K8114" s="136"/>
      <c r="O8114" s="136"/>
      <c r="T8114" s="136"/>
      <c r="W8114" s="136"/>
      <c r="Z8114" s="136"/>
      <c r="AC8114" s="136"/>
    </row>
    <row r="8115" spans="2:29">
      <c r="B8115" s="136"/>
      <c r="E8115" s="136"/>
      <c r="H8115" s="136"/>
      <c r="K8115" s="136"/>
      <c r="O8115" s="136"/>
      <c r="T8115" s="136"/>
      <c r="W8115" s="136"/>
      <c r="Z8115" s="136"/>
      <c r="AC8115" s="136"/>
    </row>
    <row r="8116" spans="2:29">
      <c r="B8116" s="136"/>
      <c r="E8116" s="136"/>
      <c r="H8116" s="136"/>
      <c r="K8116" s="136"/>
      <c r="O8116" s="136"/>
      <c r="T8116" s="136"/>
      <c r="W8116" s="136"/>
      <c r="Z8116" s="136"/>
      <c r="AC8116" s="136"/>
    </row>
    <row r="8117" spans="2:29">
      <c r="B8117" s="136"/>
      <c r="E8117" s="136"/>
      <c r="H8117" s="136"/>
      <c r="K8117" s="136"/>
      <c r="O8117" s="136"/>
      <c r="T8117" s="136"/>
      <c r="W8117" s="136"/>
      <c r="Z8117" s="136"/>
      <c r="AC8117" s="136"/>
    </row>
    <row r="8118" spans="2:29">
      <c r="B8118" s="136"/>
      <c r="E8118" s="136"/>
      <c r="H8118" s="136"/>
      <c r="K8118" s="136"/>
      <c r="O8118" s="136"/>
      <c r="T8118" s="136"/>
      <c r="W8118" s="136"/>
      <c r="Z8118" s="136"/>
      <c r="AC8118" s="136"/>
    </row>
    <row r="8119" spans="2:29">
      <c r="B8119" s="136"/>
      <c r="E8119" s="136"/>
      <c r="H8119" s="136"/>
      <c r="K8119" s="136"/>
      <c r="O8119" s="136"/>
      <c r="T8119" s="136"/>
      <c r="W8119" s="136"/>
      <c r="Z8119" s="136"/>
      <c r="AC8119" s="136"/>
    </row>
    <row r="8120" spans="2:29">
      <c r="B8120" s="136"/>
      <c r="E8120" s="136"/>
      <c r="H8120" s="136"/>
      <c r="K8120" s="136"/>
      <c r="O8120" s="136"/>
      <c r="T8120" s="136"/>
      <c r="W8120" s="136"/>
      <c r="Z8120" s="136"/>
      <c r="AC8120" s="136"/>
    </row>
    <row r="8121" spans="2:29">
      <c r="B8121" s="136"/>
      <c r="E8121" s="136"/>
      <c r="H8121" s="136"/>
      <c r="K8121" s="136"/>
      <c r="O8121" s="136"/>
      <c r="T8121" s="136"/>
      <c r="W8121" s="136"/>
      <c r="Z8121" s="136"/>
      <c r="AC8121" s="136"/>
    </row>
    <row r="8122" spans="2:29">
      <c r="B8122" s="136"/>
      <c r="E8122" s="136"/>
      <c r="H8122" s="136"/>
      <c r="K8122" s="136"/>
      <c r="O8122" s="136"/>
      <c r="T8122" s="136"/>
      <c r="W8122" s="136"/>
      <c r="Z8122" s="136"/>
      <c r="AC8122" s="136"/>
    </row>
    <row r="8123" spans="2:29">
      <c r="B8123" s="136"/>
      <c r="E8123" s="136"/>
      <c r="H8123" s="136"/>
      <c r="K8123" s="136"/>
      <c r="O8123" s="136"/>
      <c r="T8123" s="136"/>
      <c r="W8123" s="136"/>
      <c r="Z8123" s="136"/>
      <c r="AC8123" s="136"/>
    </row>
    <row r="8124" spans="2:29">
      <c r="B8124" s="136"/>
      <c r="E8124" s="136"/>
      <c r="H8124" s="136"/>
      <c r="K8124" s="136"/>
      <c r="O8124" s="136"/>
      <c r="T8124" s="136"/>
      <c r="W8124" s="136"/>
      <c r="Z8124" s="136"/>
      <c r="AC8124" s="136"/>
    </row>
    <row r="8125" spans="2:29">
      <c r="B8125" s="136"/>
      <c r="E8125" s="136"/>
      <c r="H8125" s="136"/>
      <c r="K8125" s="136"/>
      <c r="O8125" s="136"/>
      <c r="T8125" s="136"/>
      <c r="W8125" s="136"/>
      <c r="Z8125" s="136"/>
      <c r="AC8125" s="136"/>
    </row>
    <row r="8126" spans="2:29">
      <c r="B8126" s="136"/>
      <c r="E8126" s="136"/>
      <c r="H8126" s="136"/>
      <c r="K8126" s="136"/>
      <c r="O8126" s="136"/>
      <c r="T8126" s="136"/>
      <c r="W8126" s="136"/>
      <c r="Z8126" s="136"/>
      <c r="AC8126" s="136"/>
    </row>
    <row r="8127" spans="2:29">
      <c r="B8127" s="136"/>
      <c r="E8127" s="136"/>
      <c r="H8127" s="136"/>
      <c r="K8127" s="136"/>
      <c r="O8127" s="136"/>
      <c r="T8127" s="136"/>
      <c r="W8127" s="136"/>
      <c r="Z8127" s="136"/>
      <c r="AC8127" s="136"/>
    </row>
    <row r="8128" spans="2:29">
      <c r="B8128" s="136"/>
      <c r="E8128" s="136"/>
      <c r="H8128" s="136"/>
      <c r="K8128" s="136"/>
      <c r="O8128" s="136"/>
      <c r="T8128" s="136"/>
      <c r="W8128" s="136"/>
      <c r="Z8128" s="136"/>
      <c r="AC8128" s="136"/>
    </row>
    <row r="8129" spans="2:29">
      <c r="B8129" s="136"/>
      <c r="E8129" s="136"/>
      <c r="H8129" s="136"/>
      <c r="K8129" s="136"/>
      <c r="O8129" s="136"/>
      <c r="T8129" s="136"/>
      <c r="W8129" s="136"/>
      <c r="Z8129" s="136"/>
      <c r="AC8129" s="136"/>
    </row>
    <row r="8130" spans="2:29">
      <c r="B8130" s="136"/>
      <c r="E8130" s="136"/>
      <c r="H8130" s="136"/>
      <c r="K8130" s="136"/>
      <c r="O8130" s="136"/>
      <c r="T8130" s="136"/>
      <c r="W8130" s="136"/>
      <c r="Z8130" s="136"/>
      <c r="AC8130" s="136"/>
    </row>
    <row r="8131" spans="2:29">
      <c r="B8131" s="136"/>
      <c r="E8131" s="136"/>
      <c r="H8131" s="136"/>
      <c r="K8131" s="136"/>
      <c r="O8131" s="136"/>
      <c r="T8131" s="136"/>
      <c r="W8131" s="136"/>
      <c r="Z8131" s="136"/>
      <c r="AC8131" s="136"/>
    </row>
    <row r="8132" spans="2:29">
      <c r="B8132" s="136"/>
      <c r="E8132" s="136"/>
      <c r="H8132" s="136"/>
      <c r="K8132" s="136"/>
      <c r="O8132" s="136"/>
      <c r="T8132" s="136"/>
      <c r="W8132" s="136"/>
      <c r="Z8132" s="136"/>
      <c r="AC8132" s="136"/>
    </row>
    <row r="8133" spans="2:29">
      <c r="B8133" s="136"/>
      <c r="E8133" s="136"/>
      <c r="H8133" s="136"/>
      <c r="K8133" s="136"/>
      <c r="O8133" s="136"/>
      <c r="T8133" s="136"/>
      <c r="W8133" s="136"/>
      <c r="Z8133" s="136"/>
      <c r="AC8133" s="136"/>
    </row>
    <row r="8134" spans="2:29">
      <c r="B8134" s="136"/>
      <c r="E8134" s="136"/>
      <c r="H8134" s="136"/>
      <c r="K8134" s="136"/>
      <c r="O8134" s="136"/>
      <c r="T8134" s="136"/>
      <c r="W8134" s="136"/>
      <c r="Z8134" s="136"/>
      <c r="AC8134" s="136"/>
    </row>
    <row r="8135" spans="2:29">
      <c r="B8135" s="136"/>
      <c r="E8135" s="136"/>
      <c r="H8135" s="136"/>
      <c r="K8135" s="136"/>
      <c r="O8135" s="136"/>
      <c r="T8135" s="136"/>
      <c r="W8135" s="136"/>
      <c r="Z8135" s="136"/>
      <c r="AC8135" s="136"/>
    </row>
    <row r="8136" spans="2:29">
      <c r="B8136" s="136"/>
      <c r="E8136" s="136"/>
      <c r="H8136" s="136"/>
      <c r="K8136" s="136"/>
      <c r="O8136" s="136"/>
      <c r="T8136" s="136"/>
      <c r="W8136" s="136"/>
      <c r="Z8136" s="136"/>
      <c r="AC8136" s="136"/>
    </row>
    <row r="8137" spans="2:29">
      <c r="B8137" s="136"/>
      <c r="E8137" s="136"/>
      <c r="H8137" s="136"/>
      <c r="K8137" s="136"/>
      <c r="O8137" s="136"/>
      <c r="T8137" s="136"/>
      <c r="W8137" s="136"/>
      <c r="Z8137" s="136"/>
      <c r="AC8137" s="136"/>
    </row>
    <row r="8138" spans="2:29">
      <c r="B8138" s="136"/>
      <c r="E8138" s="136"/>
      <c r="H8138" s="136"/>
      <c r="K8138" s="136"/>
      <c r="O8138" s="136"/>
      <c r="T8138" s="136"/>
      <c r="W8138" s="136"/>
      <c r="Z8138" s="136"/>
      <c r="AC8138" s="136"/>
    </row>
    <row r="8139" spans="2:29">
      <c r="B8139" s="136"/>
      <c r="E8139" s="136"/>
      <c r="H8139" s="136"/>
      <c r="K8139" s="136"/>
      <c r="O8139" s="136"/>
      <c r="T8139" s="136"/>
      <c r="W8139" s="136"/>
      <c r="Z8139" s="136"/>
      <c r="AC8139" s="136"/>
    </row>
    <row r="8140" spans="2:29">
      <c r="B8140" s="136"/>
      <c r="E8140" s="136"/>
      <c r="H8140" s="136"/>
      <c r="K8140" s="136"/>
      <c r="O8140" s="136"/>
      <c r="T8140" s="136"/>
      <c r="W8140" s="136"/>
      <c r="Z8140" s="136"/>
      <c r="AC8140" s="136"/>
    </row>
    <row r="8141" spans="2:29">
      <c r="B8141" s="136"/>
      <c r="E8141" s="136"/>
      <c r="H8141" s="136"/>
      <c r="K8141" s="136"/>
      <c r="O8141" s="136"/>
      <c r="T8141" s="136"/>
      <c r="W8141" s="136"/>
      <c r="Z8141" s="136"/>
      <c r="AC8141" s="136"/>
    </row>
    <row r="8142" spans="2:29">
      <c r="B8142" s="136"/>
      <c r="E8142" s="136"/>
      <c r="H8142" s="136"/>
      <c r="K8142" s="136"/>
      <c r="O8142" s="136"/>
      <c r="T8142" s="136"/>
      <c r="W8142" s="136"/>
      <c r="Z8142" s="136"/>
      <c r="AC8142" s="136"/>
    </row>
    <row r="8143" spans="2:29">
      <c r="B8143" s="136"/>
      <c r="E8143" s="136"/>
      <c r="H8143" s="136"/>
      <c r="K8143" s="136"/>
      <c r="O8143" s="136"/>
      <c r="T8143" s="136"/>
      <c r="W8143" s="136"/>
      <c r="Z8143" s="136"/>
      <c r="AC8143" s="136"/>
    </row>
    <row r="8144" spans="2:29">
      <c r="B8144" s="136"/>
      <c r="E8144" s="136"/>
      <c r="H8144" s="136"/>
      <c r="K8144" s="136"/>
      <c r="O8144" s="136"/>
      <c r="T8144" s="136"/>
      <c r="W8144" s="136"/>
      <c r="Z8144" s="136"/>
      <c r="AC8144" s="136"/>
    </row>
    <row r="8145" spans="2:29">
      <c r="B8145" s="136"/>
      <c r="E8145" s="136"/>
      <c r="H8145" s="136"/>
      <c r="K8145" s="136"/>
      <c r="O8145" s="136"/>
      <c r="T8145" s="136"/>
      <c r="W8145" s="136"/>
      <c r="Z8145" s="136"/>
      <c r="AC8145" s="136"/>
    </row>
    <row r="8146" spans="2:29">
      <c r="B8146" s="136"/>
      <c r="E8146" s="136"/>
      <c r="H8146" s="136"/>
      <c r="K8146" s="136"/>
      <c r="O8146" s="136"/>
      <c r="T8146" s="136"/>
      <c r="W8146" s="136"/>
      <c r="Z8146" s="136"/>
      <c r="AC8146" s="136"/>
    </row>
    <row r="8147" spans="2:29">
      <c r="B8147" s="136"/>
      <c r="E8147" s="136"/>
      <c r="H8147" s="136"/>
      <c r="K8147" s="136"/>
      <c r="O8147" s="136"/>
      <c r="T8147" s="136"/>
      <c r="W8147" s="136"/>
      <c r="Z8147" s="136"/>
      <c r="AC8147" s="136"/>
    </row>
    <row r="8148" spans="2:29">
      <c r="B8148" s="136"/>
      <c r="E8148" s="136"/>
      <c r="H8148" s="136"/>
      <c r="K8148" s="136"/>
      <c r="O8148" s="136"/>
      <c r="T8148" s="136"/>
      <c r="W8148" s="136"/>
      <c r="Z8148" s="136"/>
      <c r="AC8148" s="136"/>
    </row>
    <row r="8149" spans="2:29">
      <c r="B8149" s="136"/>
      <c r="E8149" s="136"/>
      <c r="H8149" s="136"/>
      <c r="K8149" s="136"/>
      <c r="O8149" s="136"/>
      <c r="T8149" s="136"/>
      <c r="W8149" s="136"/>
      <c r="Z8149" s="136"/>
      <c r="AC8149" s="136"/>
    </row>
    <row r="8150" spans="2:29">
      <c r="B8150" s="136"/>
      <c r="E8150" s="136"/>
      <c r="H8150" s="136"/>
      <c r="K8150" s="136"/>
      <c r="O8150" s="136"/>
      <c r="T8150" s="136"/>
      <c r="W8150" s="136"/>
      <c r="Z8150" s="136"/>
      <c r="AC8150" s="136"/>
    </row>
    <row r="8151" spans="2:29">
      <c r="B8151" s="136"/>
      <c r="E8151" s="136"/>
      <c r="H8151" s="136"/>
      <c r="K8151" s="136"/>
      <c r="O8151" s="136"/>
      <c r="T8151" s="136"/>
      <c r="W8151" s="136"/>
      <c r="Z8151" s="136"/>
      <c r="AC8151" s="136"/>
    </row>
    <row r="8152" spans="2:29">
      <c r="B8152" s="136"/>
      <c r="E8152" s="136"/>
      <c r="H8152" s="136"/>
      <c r="K8152" s="136"/>
      <c r="O8152" s="136"/>
      <c r="T8152" s="136"/>
      <c r="W8152" s="136"/>
      <c r="Z8152" s="136"/>
      <c r="AC8152" s="136"/>
    </row>
    <row r="8153" spans="2:29">
      <c r="B8153" s="136"/>
      <c r="E8153" s="136"/>
      <c r="H8153" s="136"/>
      <c r="K8153" s="136"/>
      <c r="O8153" s="136"/>
      <c r="T8153" s="136"/>
      <c r="W8153" s="136"/>
      <c r="Z8153" s="136"/>
      <c r="AC8153" s="136"/>
    </row>
    <row r="8154" spans="2:29">
      <c r="B8154" s="136"/>
      <c r="E8154" s="136"/>
      <c r="H8154" s="136"/>
      <c r="K8154" s="136"/>
      <c r="O8154" s="136"/>
      <c r="T8154" s="136"/>
      <c r="W8154" s="136"/>
      <c r="Z8154" s="136"/>
      <c r="AC8154" s="136"/>
    </row>
    <row r="8155" spans="2:29">
      <c r="B8155" s="136"/>
      <c r="E8155" s="136"/>
      <c r="H8155" s="136"/>
      <c r="K8155" s="136"/>
      <c r="O8155" s="136"/>
      <c r="T8155" s="136"/>
      <c r="W8155" s="136"/>
      <c r="Z8155" s="136"/>
      <c r="AC8155" s="136"/>
    </row>
    <row r="8156" spans="2:29">
      <c r="B8156" s="136"/>
      <c r="E8156" s="136"/>
      <c r="H8156" s="136"/>
      <c r="K8156" s="136"/>
      <c r="O8156" s="136"/>
      <c r="T8156" s="136"/>
      <c r="W8156" s="136"/>
      <c r="Z8156" s="136"/>
      <c r="AC8156" s="136"/>
    </row>
    <row r="8157" spans="2:29">
      <c r="B8157" s="136"/>
      <c r="E8157" s="136"/>
      <c r="H8157" s="136"/>
      <c r="K8157" s="136"/>
      <c r="O8157" s="136"/>
      <c r="T8157" s="136"/>
      <c r="W8157" s="136"/>
      <c r="Z8157" s="136"/>
      <c r="AC8157" s="136"/>
    </row>
    <row r="8158" spans="2:29">
      <c r="B8158" s="136"/>
      <c r="E8158" s="136"/>
      <c r="H8158" s="136"/>
      <c r="K8158" s="136"/>
      <c r="O8158" s="136"/>
      <c r="T8158" s="136"/>
      <c r="W8158" s="136"/>
      <c r="Z8158" s="136"/>
      <c r="AC8158" s="136"/>
    </row>
    <row r="8159" spans="2:29">
      <c r="B8159" s="136"/>
      <c r="E8159" s="136"/>
      <c r="H8159" s="136"/>
      <c r="K8159" s="136"/>
      <c r="O8159" s="136"/>
      <c r="T8159" s="136"/>
      <c r="W8159" s="136"/>
      <c r="Z8159" s="136"/>
      <c r="AC8159" s="136"/>
    </row>
    <row r="8160" spans="2:29">
      <c r="B8160" s="136"/>
      <c r="E8160" s="136"/>
      <c r="H8160" s="136"/>
      <c r="K8160" s="136"/>
      <c r="O8160" s="136"/>
      <c r="T8160" s="136"/>
      <c r="W8160" s="136"/>
      <c r="Z8160" s="136"/>
      <c r="AC8160" s="136"/>
    </row>
    <row r="8161" spans="2:29">
      <c r="B8161" s="136"/>
      <c r="E8161" s="136"/>
      <c r="H8161" s="136"/>
      <c r="K8161" s="136"/>
      <c r="O8161" s="136"/>
      <c r="T8161" s="136"/>
      <c r="W8161" s="136"/>
      <c r="Z8161" s="136"/>
      <c r="AC8161" s="136"/>
    </row>
    <row r="8162" spans="2:29">
      <c r="B8162" s="136"/>
      <c r="E8162" s="136"/>
      <c r="H8162" s="136"/>
      <c r="K8162" s="136"/>
      <c r="O8162" s="136"/>
      <c r="T8162" s="136"/>
      <c r="W8162" s="136"/>
      <c r="Z8162" s="136"/>
      <c r="AC8162" s="136"/>
    </row>
    <row r="8163" spans="2:29">
      <c r="B8163" s="136"/>
      <c r="E8163" s="136"/>
      <c r="H8163" s="136"/>
      <c r="K8163" s="136"/>
      <c r="O8163" s="136"/>
      <c r="T8163" s="136"/>
      <c r="W8163" s="136"/>
      <c r="Z8163" s="136"/>
      <c r="AC8163" s="136"/>
    </row>
    <row r="8164" spans="2:29">
      <c r="B8164" s="136"/>
      <c r="E8164" s="136"/>
      <c r="H8164" s="136"/>
      <c r="K8164" s="136"/>
      <c r="O8164" s="136"/>
      <c r="T8164" s="136"/>
      <c r="W8164" s="136"/>
      <c r="Z8164" s="136"/>
      <c r="AC8164" s="136"/>
    </row>
    <row r="8165" spans="2:29">
      <c r="B8165" s="136"/>
      <c r="E8165" s="136"/>
      <c r="H8165" s="136"/>
      <c r="K8165" s="136"/>
      <c r="O8165" s="136"/>
      <c r="T8165" s="136"/>
      <c r="W8165" s="136"/>
      <c r="Z8165" s="136"/>
      <c r="AC8165" s="136"/>
    </row>
    <row r="8166" spans="2:29">
      <c r="B8166" s="136"/>
      <c r="E8166" s="136"/>
      <c r="H8166" s="136"/>
      <c r="K8166" s="136"/>
      <c r="O8166" s="136"/>
      <c r="T8166" s="136"/>
      <c r="W8166" s="136"/>
      <c r="Z8166" s="136"/>
      <c r="AC8166" s="136"/>
    </row>
    <row r="8167" spans="2:29">
      <c r="B8167" s="136"/>
      <c r="E8167" s="136"/>
      <c r="H8167" s="136"/>
      <c r="K8167" s="136"/>
      <c r="O8167" s="136"/>
      <c r="T8167" s="136"/>
      <c r="W8167" s="136"/>
      <c r="Z8167" s="136"/>
      <c r="AC8167" s="136"/>
    </row>
    <row r="8168" spans="2:29">
      <c r="B8168" s="136"/>
      <c r="E8168" s="136"/>
      <c r="H8168" s="136"/>
      <c r="K8168" s="136"/>
      <c r="O8168" s="136"/>
      <c r="T8168" s="136"/>
      <c r="W8168" s="136"/>
      <c r="Z8168" s="136"/>
      <c r="AC8168" s="136"/>
    </row>
    <row r="8169" spans="2:29">
      <c r="B8169" s="136"/>
      <c r="E8169" s="136"/>
      <c r="H8169" s="136"/>
      <c r="K8169" s="136"/>
      <c r="O8169" s="136"/>
      <c r="T8169" s="136"/>
      <c r="W8169" s="136"/>
      <c r="Z8169" s="136"/>
      <c r="AC8169" s="136"/>
    </row>
    <row r="8170" spans="2:29">
      <c r="B8170" s="136"/>
      <c r="E8170" s="136"/>
      <c r="H8170" s="136"/>
      <c r="K8170" s="136"/>
      <c r="O8170" s="136"/>
      <c r="T8170" s="136"/>
      <c r="W8170" s="136"/>
      <c r="Z8170" s="136"/>
      <c r="AC8170" s="136"/>
    </row>
    <row r="8171" spans="2:29">
      <c r="B8171" s="136"/>
      <c r="E8171" s="136"/>
      <c r="H8171" s="136"/>
      <c r="K8171" s="136"/>
      <c r="O8171" s="136"/>
      <c r="T8171" s="136"/>
      <c r="W8171" s="136"/>
      <c r="Z8171" s="136"/>
      <c r="AC8171" s="136"/>
    </row>
    <row r="8172" spans="2:29">
      <c r="B8172" s="136"/>
      <c r="E8172" s="136"/>
      <c r="H8172" s="136"/>
      <c r="K8172" s="136"/>
      <c r="O8172" s="136"/>
      <c r="T8172" s="136"/>
      <c r="W8172" s="136"/>
      <c r="Z8172" s="136"/>
      <c r="AC8172" s="136"/>
    </row>
    <row r="8173" spans="2:29">
      <c r="B8173" s="136"/>
      <c r="E8173" s="136"/>
      <c r="H8173" s="136"/>
      <c r="K8173" s="136"/>
      <c r="O8173" s="136"/>
      <c r="T8173" s="136"/>
      <c r="W8173" s="136"/>
      <c r="Z8173" s="136"/>
      <c r="AC8173" s="136"/>
    </row>
    <row r="8174" spans="2:29">
      <c r="B8174" s="136"/>
      <c r="E8174" s="136"/>
      <c r="H8174" s="136"/>
      <c r="K8174" s="136"/>
      <c r="O8174" s="136"/>
      <c r="T8174" s="136"/>
      <c r="W8174" s="136"/>
      <c r="Z8174" s="136"/>
      <c r="AC8174" s="136"/>
    </row>
    <row r="8175" spans="2:29">
      <c r="B8175" s="136"/>
      <c r="E8175" s="136"/>
      <c r="H8175" s="136"/>
      <c r="K8175" s="136"/>
      <c r="O8175" s="136"/>
      <c r="T8175" s="136"/>
      <c r="W8175" s="136"/>
      <c r="Z8175" s="136"/>
      <c r="AC8175" s="136"/>
    </row>
    <row r="8176" spans="2:29">
      <c r="B8176" s="136"/>
      <c r="E8176" s="136"/>
      <c r="H8176" s="136"/>
      <c r="K8176" s="136"/>
      <c r="O8176" s="136"/>
      <c r="T8176" s="136"/>
      <c r="W8176" s="136"/>
      <c r="Z8176" s="136"/>
      <c r="AC8176" s="136"/>
    </row>
    <row r="8177" spans="2:29">
      <c r="B8177" s="136"/>
      <c r="E8177" s="136"/>
      <c r="H8177" s="136"/>
      <c r="K8177" s="136"/>
      <c r="O8177" s="136"/>
      <c r="T8177" s="136"/>
      <c r="W8177" s="136"/>
      <c r="Z8177" s="136"/>
      <c r="AC8177" s="136"/>
    </row>
    <row r="8178" spans="2:29">
      <c r="B8178" s="136"/>
      <c r="E8178" s="136"/>
      <c r="H8178" s="136"/>
      <c r="K8178" s="136"/>
      <c r="O8178" s="136"/>
      <c r="T8178" s="136"/>
      <c r="W8178" s="136"/>
      <c r="Z8178" s="136"/>
      <c r="AC8178" s="136"/>
    </row>
    <row r="8179" spans="2:29">
      <c r="B8179" s="136"/>
      <c r="E8179" s="136"/>
      <c r="H8179" s="136"/>
      <c r="K8179" s="136"/>
      <c r="O8179" s="136"/>
      <c r="T8179" s="136"/>
      <c r="W8179" s="136"/>
      <c r="Z8179" s="136"/>
      <c r="AC8179" s="136"/>
    </row>
    <row r="8180" spans="2:29">
      <c r="B8180" s="136"/>
      <c r="E8180" s="136"/>
      <c r="H8180" s="136"/>
      <c r="K8180" s="136"/>
      <c r="O8180" s="136"/>
      <c r="T8180" s="136"/>
      <c r="W8180" s="136"/>
      <c r="Z8180" s="136"/>
      <c r="AC8180" s="136"/>
    </row>
    <row r="8181" spans="2:29">
      <c r="B8181" s="136"/>
      <c r="E8181" s="136"/>
      <c r="H8181" s="136"/>
      <c r="K8181" s="136"/>
      <c r="O8181" s="136"/>
      <c r="T8181" s="136"/>
      <c r="W8181" s="136"/>
      <c r="Z8181" s="136"/>
      <c r="AC8181" s="136"/>
    </row>
    <row r="8182" spans="2:29">
      <c r="B8182" s="136"/>
      <c r="E8182" s="136"/>
      <c r="H8182" s="136"/>
      <c r="K8182" s="136"/>
      <c r="O8182" s="136"/>
      <c r="T8182" s="136"/>
      <c r="W8182" s="136"/>
      <c r="Z8182" s="136"/>
      <c r="AC8182" s="136"/>
    </row>
    <row r="8183" spans="2:29">
      <c r="B8183" s="136"/>
      <c r="E8183" s="136"/>
      <c r="H8183" s="136"/>
      <c r="K8183" s="136"/>
      <c r="O8183" s="136"/>
      <c r="T8183" s="136"/>
      <c r="W8183" s="136"/>
      <c r="Z8183" s="136"/>
      <c r="AC8183" s="136"/>
    </row>
    <row r="8184" spans="2:29">
      <c r="B8184" s="136"/>
      <c r="E8184" s="136"/>
      <c r="H8184" s="136"/>
      <c r="K8184" s="136"/>
      <c r="O8184" s="136"/>
      <c r="T8184" s="136"/>
      <c r="W8184" s="136"/>
      <c r="Z8184" s="136"/>
      <c r="AC8184" s="136"/>
    </row>
    <row r="8185" spans="2:29">
      <c r="B8185" s="136"/>
      <c r="E8185" s="136"/>
      <c r="H8185" s="136"/>
      <c r="K8185" s="136"/>
      <c r="O8185" s="136"/>
      <c r="T8185" s="136"/>
      <c r="W8185" s="136"/>
      <c r="Z8185" s="136"/>
      <c r="AC8185" s="136"/>
    </row>
    <row r="8186" spans="2:29">
      <c r="B8186" s="136"/>
      <c r="E8186" s="136"/>
      <c r="H8186" s="136"/>
      <c r="K8186" s="136"/>
      <c r="O8186" s="136"/>
      <c r="T8186" s="136"/>
      <c r="W8186" s="136"/>
      <c r="Z8186" s="136"/>
      <c r="AC8186" s="136"/>
    </row>
    <row r="8187" spans="2:29">
      <c r="B8187" s="136"/>
      <c r="E8187" s="136"/>
      <c r="H8187" s="136"/>
      <c r="K8187" s="136"/>
      <c r="O8187" s="136"/>
      <c r="T8187" s="136"/>
      <c r="W8187" s="136"/>
      <c r="Z8187" s="136"/>
      <c r="AC8187" s="136"/>
    </row>
    <row r="8188" spans="2:29">
      <c r="B8188" s="136"/>
      <c r="E8188" s="136"/>
      <c r="H8188" s="136"/>
      <c r="K8188" s="136"/>
      <c r="O8188" s="136"/>
      <c r="T8188" s="136"/>
      <c r="W8188" s="136"/>
      <c r="Z8188" s="136"/>
      <c r="AC8188" s="136"/>
    </row>
    <row r="8189" spans="2:29">
      <c r="B8189" s="136"/>
      <c r="E8189" s="136"/>
      <c r="H8189" s="136"/>
      <c r="K8189" s="136"/>
      <c r="O8189" s="136"/>
      <c r="T8189" s="136"/>
      <c r="W8189" s="136"/>
      <c r="Z8189" s="136"/>
      <c r="AC8189" s="136"/>
    </row>
    <row r="8190" spans="2:29">
      <c r="B8190" s="136"/>
      <c r="E8190" s="136"/>
      <c r="H8190" s="136"/>
      <c r="K8190" s="136"/>
      <c r="O8190" s="136"/>
      <c r="T8190" s="136"/>
      <c r="W8190" s="136"/>
      <c r="Z8190" s="136"/>
      <c r="AC8190" s="136"/>
    </row>
    <row r="8191" spans="2:29">
      <c r="B8191" s="136"/>
      <c r="E8191" s="136"/>
      <c r="H8191" s="136"/>
      <c r="K8191" s="136"/>
      <c r="O8191" s="136"/>
      <c r="T8191" s="136"/>
      <c r="W8191" s="136"/>
      <c r="Z8191" s="136"/>
      <c r="AC8191" s="136"/>
    </row>
    <row r="8192" spans="2:29">
      <c r="B8192" s="136"/>
      <c r="E8192" s="136"/>
      <c r="H8192" s="136"/>
      <c r="K8192" s="136"/>
      <c r="O8192" s="136"/>
      <c r="T8192" s="136"/>
      <c r="W8192" s="136"/>
      <c r="Z8192" s="136"/>
      <c r="AC8192" s="136"/>
    </row>
    <row r="8193" spans="2:29">
      <c r="B8193" s="136"/>
      <c r="E8193" s="136"/>
      <c r="H8193" s="136"/>
      <c r="K8193" s="136"/>
      <c r="O8193" s="136"/>
      <c r="T8193" s="136"/>
      <c r="W8193" s="136"/>
      <c r="Z8193" s="136"/>
      <c r="AC8193" s="136"/>
    </row>
    <row r="8194" spans="2:29">
      <c r="B8194" s="136"/>
      <c r="E8194" s="136"/>
      <c r="H8194" s="136"/>
      <c r="K8194" s="136"/>
      <c r="O8194" s="136"/>
      <c r="T8194" s="136"/>
      <c r="W8194" s="136"/>
      <c r="Z8194" s="136"/>
      <c r="AC8194" s="136"/>
    </row>
    <row r="8195" spans="2:29">
      <c r="B8195" s="136"/>
      <c r="E8195" s="136"/>
      <c r="H8195" s="136"/>
      <c r="K8195" s="136"/>
      <c r="O8195" s="136"/>
      <c r="T8195" s="136"/>
      <c r="W8195" s="136"/>
      <c r="Z8195" s="136"/>
      <c r="AC8195" s="136"/>
    </row>
    <row r="8196" spans="2:29">
      <c r="B8196" s="136"/>
      <c r="E8196" s="136"/>
      <c r="H8196" s="136"/>
      <c r="K8196" s="136"/>
      <c r="O8196" s="136"/>
      <c r="T8196" s="136"/>
      <c r="W8196" s="136"/>
      <c r="Z8196" s="136"/>
      <c r="AC8196" s="136"/>
    </row>
    <row r="8197" spans="2:29">
      <c r="B8197" s="136"/>
      <c r="E8197" s="136"/>
      <c r="H8197" s="136"/>
      <c r="K8197" s="136"/>
      <c r="O8197" s="136"/>
      <c r="T8197" s="136"/>
      <c r="W8197" s="136"/>
      <c r="Z8197" s="136"/>
      <c r="AC8197" s="136"/>
    </row>
    <row r="8198" spans="2:29">
      <c r="B8198" s="136"/>
      <c r="E8198" s="136"/>
      <c r="H8198" s="136"/>
      <c r="K8198" s="136"/>
      <c r="O8198" s="136"/>
      <c r="T8198" s="136"/>
      <c r="W8198" s="136"/>
      <c r="Z8198" s="136"/>
      <c r="AC8198" s="136"/>
    </row>
    <row r="8199" spans="2:29">
      <c r="B8199" s="136"/>
      <c r="E8199" s="136"/>
      <c r="H8199" s="136"/>
      <c r="K8199" s="136"/>
      <c r="O8199" s="136"/>
      <c r="T8199" s="136"/>
      <c r="W8199" s="136"/>
      <c r="Z8199" s="136"/>
      <c r="AC8199" s="136"/>
    </row>
    <row r="8200" spans="2:29">
      <c r="B8200" s="136"/>
      <c r="E8200" s="136"/>
      <c r="H8200" s="136"/>
      <c r="K8200" s="136"/>
      <c r="O8200" s="136"/>
      <c r="T8200" s="136"/>
      <c r="W8200" s="136"/>
      <c r="Z8200" s="136"/>
      <c r="AC8200" s="136"/>
    </row>
    <row r="8201" spans="2:29">
      <c r="B8201" s="136"/>
      <c r="E8201" s="136"/>
      <c r="H8201" s="136"/>
      <c r="K8201" s="136"/>
      <c r="O8201" s="136"/>
      <c r="T8201" s="136"/>
      <c r="W8201" s="136"/>
      <c r="Z8201" s="136"/>
      <c r="AC8201" s="136"/>
    </row>
    <row r="8202" spans="2:29">
      <c r="B8202" s="136"/>
      <c r="E8202" s="136"/>
      <c r="H8202" s="136"/>
      <c r="K8202" s="136"/>
      <c r="O8202" s="136"/>
      <c r="T8202" s="136"/>
      <c r="W8202" s="136"/>
      <c r="Z8202" s="136"/>
      <c r="AC8202" s="136"/>
    </row>
    <row r="8203" spans="2:29">
      <c r="B8203" s="136"/>
      <c r="E8203" s="136"/>
      <c r="H8203" s="136"/>
      <c r="K8203" s="136"/>
      <c r="O8203" s="136"/>
      <c r="T8203" s="136"/>
      <c r="W8203" s="136"/>
      <c r="Z8203" s="136"/>
      <c r="AC8203" s="136"/>
    </row>
    <row r="8204" spans="2:29">
      <c r="B8204" s="136"/>
      <c r="E8204" s="136"/>
      <c r="H8204" s="136"/>
      <c r="K8204" s="136"/>
      <c r="O8204" s="136"/>
      <c r="T8204" s="136"/>
      <c r="W8204" s="136"/>
      <c r="Z8204" s="136"/>
      <c r="AC8204" s="136"/>
    </row>
    <row r="8205" spans="2:29">
      <c r="B8205" s="136"/>
      <c r="E8205" s="136"/>
      <c r="H8205" s="136"/>
      <c r="K8205" s="136"/>
      <c r="O8205" s="136"/>
      <c r="T8205" s="136"/>
      <c r="W8205" s="136"/>
      <c r="Z8205" s="136"/>
      <c r="AC8205" s="136"/>
    </row>
    <row r="8206" spans="2:29">
      <c r="B8206" s="136"/>
      <c r="E8206" s="136"/>
      <c r="H8206" s="136"/>
      <c r="K8206" s="136"/>
      <c r="O8206" s="136"/>
      <c r="T8206" s="136"/>
      <c r="W8206" s="136"/>
      <c r="Z8206" s="136"/>
      <c r="AC8206" s="136"/>
    </row>
    <row r="8207" spans="2:29">
      <c r="B8207" s="136"/>
      <c r="E8207" s="136"/>
      <c r="H8207" s="136"/>
      <c r="K8207" s="136"/>
      <c r="O8207" s="136"/>
      <c r="T8207" s="136"/>
      <c r="W8207" s="136"/>
      <c r="Z8207" s="136"/>
      <c r="AC8207" s="136"/>
    </row>
    <row r="8208" spans="2:29">
      <c r="B8208" s="136"/>
      <c r="E8208" s="136"/>
      <c r="H8208" s="136"/>
      <c r="K8208" s="136"/>
      <c r="O8208" s="136"/>
      <c r="T8208" s="136"/>
      <c r="W8208" s="136"/>
      <c r="Z8208" s="136"/>
      <c r="AC8208" s="136"/>
    </row>
    <row r="8209" spans="2:29">
      <c r="B8209" s="136"/>
      <c r="E8209" s="136"/>
      <c r="H8209" s="136"/>
      <c r="K8209" s="136"/>
      <c r="O8209" s="136"/>
      <c r="T8209" s="136"/>
      <c r="W8209" s="136"/>
      <c r="Z8209" s="136"/>
      <c r="AC8209" s="136"/>
    </row>
    <row r="8210" spans="2:29">
      <c r="B8210" s="136"/>
      <c r="E8210" s="136"/>
      <c r="H8210" s="136"/>
      <c r="K8210" s="136"/>
      <c r="O8210" s="136"/>
      <c r="T8210" s="136"/>
      <c r="W8210" s="136"/>
      <c r="Z8210" s="136"/>
      <c r="AC8210" s="136"/>
    </row>
    <row r="8211" spans="2:29">
      <c r="B8211" s="136"/>
      <c r="E8211" s="136"/>
      <c r="H8211" s="136"/>
      <c r="K8211" s="136"/>
      <c r="O8211" s="136"/>
      <c r="T8211" s="136"/>
      <c r="W8211" s="136"/>
      <c r="Z8211" s="136"/>
      <c r="AC8211" s="136"/>
    </row>
    <row r="8212" spans="2:29">
      <c r="B8212" s="136"/>
      <c r="E8212" s="136"/>
      <c r="H8212" s="136"/>
      <c r="K8212" s="136"/>
      <c r="O8212" s="136"/>
      <c r="T8212" s="136"/>
      <c r="W8212" s="136"/>
      <c r="Z8212" s="136"/>
      <c r="AC8212" s="136"/>
    </row>
    <row r="8213" spans="2:29">
      <c r="B8213" s="136"/>
      <c r="E8213" s="136"/>
      <c r="H8213" s="136"/>
      <c r="K8213" s="136"/>
      <c r="O8213" s="136"/>
      <c r="T8213" s="136"/>
      <c r="W8213" s="136"/>
      <c r="Z8213" s="136"/>
      <c r="AC8213" s="136"/>
    </row>
    <row r="8214" spans="2:29">
      <c r="B8214" s="136"/>
      <c r="E8214" s="136"/>
      <c r="H8214" s="136"/>
      <c r="K8214" s="136"/>
      <c r="O8214" s="136"/>
      <c r="T8214" s="136"/>
      <c r="W8214" s="136"/>
      <c r="Z8214" s="136"/>
      <c r="AC8214" s="136"/>
    </row>
    <row r="8215" spans="2:29">
      <c r="B8215" s="136"/>
      <c r="E8215" s="136"/>
      <c r="H8215" s="136"/>
      <c r="K8215" s="136"/>
      <c r="O8215" s="136"/>
      <c r="T8215" s="136"/>
      <c r="W8215" s="136"/>
      <c r="Z8215" s="136"/>
      <c r="AC8215" s="136"/>
    </row>
    <row r="8216" spans="2:29">
      <c r="B8216" s="136"/>
      <c r="E8216" s="136"/>
      <c r="H8216" s="136"/>
      <c r="K8216" s="136"/>
      <c r="O8216" s="136"/>
      <c r="T8216" s="136"/>
      <c r="W8216" s="136"/>
      <c r="Z8216" s="136"/>
      <c r="AC8216" s="136"/>
    </row>
    <row r="8217" spans="2:29">
      <c r="B8217" s="136"/>
      <c r="E8217" s="136"/>
      <c r="H8217" s="136"/>
      <c r="K8217" s="136"/>
      <c r="O8217" s="136"/>
      <c r="T8217" s="136"/>
      <c r="W8217" s="136"/>
      <c r="Z8217" s="136"/>
      <c r="AC8217" s="136"/>
    </row>
    <row r="8218" spans="2:29">
      <c r="B8218" s="136"/>
      <c r="E8218" s="136"/>
      <c r="H8218" s="136"/>
      <c r="K8218" s="136"/>
      <c r="O8218" s="136"/>
      <c r="T8218" s="136"/>
      <c r="W8218" s="136"/>
      <c r="Z8218" s="136"/>
      <c r="AC8218" s="136"/>
    </row>
    <row r="8219" spans="2:29">
      <c r="B8219" s="136"/>
      <c r="E8219" s="136"/>
      <c r="H8219" s="136"/>
      <c r="K8219" s="136"/>
      <c r="O8219" s="136"/>
      <c r="T8219" s="136"/>
      <c r="W8219" s="136"/>
      <c r="Z8219" s="136"/>
      <c r="AC8219" s="136"/>
    </row>
    <row r="8220" spans="2:29">
      <c r="B8220" s="136"/>
      <c r="E8220" s="136"/>
      <c r="H8220" s="136"/>
      <c r="K8220" s="136"/>
      <c r="O8220" s="136"/>
      <c r="T8220" s="136"/>
      <c r="W8220" s="136"/>
      <c r="Z8220" s="136"/>
      <c r="AC8220" s="136"/>
    </row>
    <row r="8221" spans="2:29">
      <c r="B8221" s="136"/>
      <c r="E8221" s="136"/>
      <c r="H8221" s="136"/>
      <c r="K8221" s="136"/>
      <c r="O8221" s="136"/>
      <c r="T8221" s="136"/>
      <c r="W8221" s="136"/>
      <c r="Z8221" s="136"/>
      <c r="AC8221" s="136"/>
    </row>
    <row r="8222" spans="2:29">
      <c r="B8222" s="136"/>
      <c r="E8222" s="136"/>
      <c r="H8222" s="136"/>
      <c r="K8222" s="136"/>
      <c r="O8222" s="136"/>
      <c r="T8222" s="136"/>
      <c r="W8222" s="136"/>
      <c r="Z8222" s="136"/>
      <c r="AC8222" s="136"/>
    </row>
    <row r="8223" spans="2:29">
      <c r="B8223" s="136"/>
      <c r="E8223" s="136"/>
      <c r="H8223" s="136"/>
      <c r="K8223" s="136"/>
      <c r="O8223" s="136"/>
      <c r="T8223" s="136"/>
      <c r="W8223" s="136"/>
      <c r="Z8223" s="136"/>
      <c r="AC8223" s="136"/>
    </row>
    <row r="8224" spans="2:29">
      <c r="B8224" s="136"/>
      <c r="E8224" s="136"/>
      <c r="H8224" s="136"/>
      <c r="K8224" s="136"/>
      <c r="O8224" s="136"/>
      <c r="T8224" s="136"/>
      <c r="W8224" s="136"/>
      <c r="Z8224" s="136"/>
      <c r="AC8224" s="136"/>
    </row>
    <row r="8225" spans="2:29">
      <c r="B8225" s="136"/>
      <c r="E8225" s="136"/>
      <c r="H8225" s="136"/>
      <c r="K8225" s="136"/>
      <c r="O8225" s="136"/>
      <c r="T8225" s="136"/>
      <c r="W8225" s="136"/>
      <c r="Z8225" s="136"/>
      <c r="AC8225" s="136"/>
    </row>
    <row r="8226" spans="2:29">
      <c r="B8226" s="136"/>
      <c r="E8226" s="136"/>
      <c r="H8226" s="136"/>
      <c r="K8226" s="136"/>
      <c r="O8226" s="136"/>
      <c r="T8226" s="136"/>
      <c r="W8226" s="136"/>
      <c r="Z8226" s="136"/>
      <c r="AC8226" s="136"/>
    </row>
    <row r="8227" spans="2:29">
      <c r="B8227" s="136"/>
      <c r="E8227" s="136"/>
      <c r="H8227" s="136"/>
      <c r="K8227" s="136"/>
      <c r="O8227" s="136"/>
      <c r="T8227" s="136"/>
      <c r="W8227" s="136"/>
      <c r="Z8227" s="136"/>
      <c r="AC8227" s="136"/>
    </row>
    <row r="8228" spans="2:29">
      <c r="B8228" s="136"/>
      <c r="E8228" s="136"/>
      <c r="H8228" s="136"/>
      <c r="K8228" s="136"/>
      <c r="O8228" s="136"/>
      <c r="T8228" s="136"/>
      <c r="W8228" s="136"/>
      <c r="Z8228" s="136"/>
      <c r="AC8228" s="136"/>
    </row>
    <row r="8229" spans="2:29">
      <c r="B8229" s="136"/>
      <c r="E8229" s="136"/>
      <c r="H8229" s="136"/>
      <c r="K8229" s="136"/>
      <c r="O8229" s="136"/>
      <c r="T8229" s="136"/>
      <c r="W8229" s="136"/>
      <c r="Z8229" s="136"/>
      <c r="AC8229" s="136"/>
    </row>
    <row r="8230" spans="2:29">
      <c r="B8230" s="136"/>
      <c r="E8230" s="136"/>
      <c r="H8230" s="136"/>
      <c r="K8230" s="136"/>
      <c r="O8230" s="136"/>
      <c r="T8230" s="136"/>
      <c r="W8230" s="136"/>
      <c r="Z8230" s="136"/>
      <c r="AC8230" s="136"/>
    </row>
    <row r="8231" spans="2:29">
      <c r="B8231" s="136"/>
      <c r="E8231" s="136"/>
      <c r="H8231" s="136"/>
      <c r="K8231" s="136"/>
      <c r="O8231" s="136"/>
      <c r="T8231" s="136"/>
      <c r="W8231" s="136"/>
      <c r="Z8231" s="136"/>
      <c r="AC8231" s="136"/>
    </row>
    <row r="8232" spans="2:29">
      <c r="B8232" s="136"/>
      <c r="E8232" s="136"/>
      <c r="H8232" s="136"/>
      <c r="K8232" s="136"/>
      <c r="O8232" s="136"/>
      <c r="T8232" s="136"/>
      <c r="W8232" s="136"/>
      <c r="Z8232" s="136"/>
      <c r="AC8232" s="136"/>
    </row>
    <row r="8233" spans="2:29">
      <c r="B8233" s="136"/>
      <c r="E8233" s="136"/>
      <c r="H8233" s="136"/>
      <c r="K8233" s="136"/>
      <c r="O8233" s="136"/>
      <c r="T8233" s="136"/>
      <c r="W8233" s="136"/>
      <c r="Z8233" s="136"/>
      <c r="AC8233" s="136"/>
    </row>
    <row r="8234" spans="2:29">
      <c r="B8234" s="136"/>
      <c r="E8234" s="136"/>
      <c r="H8234" s="136"/>
      <c r="K8234" s="136"/>
      <c r="O8234" s="136"/>
      <c r="T8234" s="136"/>
      <c r="W8234" s="136"/>
      <c r="Z8234" s="136"/>
      <c r="AC8234" s="136"/>
    </row>
    <row r="8235" spans="2:29">
      <c r="B8235" s="136"/>
      <c r="E8235" s="136"/>
      <c r="H8235" s="136"/>
      <c r="K8235" s="136"/>
      <c r="O8235" s="136"/>
      <c r="T8235" s="136"/>
      <c r="W8235" s="136"/>
      <c r="Z8235" s="136"/>
      <c r="AC8235" s="136"/>
    </row>
    <row r="8236" spans="2:29">
      <c r="B8236" s="136"/>
      <c r="E8236" s="136"/>
      <c r="H8236" s="136"/>
      <c r="K8236" s="136"/>
      <c r="O8236" s="136"/>
      <c r="T8236" s="136"/>
      <c r="W8236" s="136"/>
      <c r="Z8236" s="136"/>
      <c r="AC8236" s="136"/>
    </row>
    <row r="8237" spans="2:29">
      <c r="B8237" s="136"/>
      <c r="E8237" s="136"/>
      <c r="H8237" s="136"/>
      <c r="K8237" s="136"/>
      <c r="O8237" s="136"/>
      <c r="T8237" s="136"/>
      <c r="W8237" s="136"/>
      <c r="Z8237" s="136"/>
      <c r="AC8237" s="136"/>
    </row>
    <row r="8238" spans="2:29">
      <c r="B8238" s="136"/>
      <c r="E8238" s="136"/>
      <c r="H8238" s="136"/>
      <c r="K8238" s="136"/>
      <c r="O8238" s="136"/>
      <c r="T8238" s="136"/>
      <c r="W8238" s="136"/>
      <c r="Z8238" s="136"/>
      <c r="AC8238" s="136"/>
    </row>
    <row r="8239" spans="2:29">
      <c r="B8239" s="136"/>
      <c r="E8239" s="136"/>
      <c r="H8239" s="136"/>
      <c r="K8239" s="136"/>
      <c r="O8239" s="136"/>
      <c r="T8239" s="136"/>
      <c r="W8239" s="136"/>
      <c r="Z8239" s="136"/>
      <c r="AC8239" s="136"/>
    </row>
    <row r="8240" spans="2:29">
      <c r="B8240" s="136"/>
      <c r="E8240" s="136"/>
      <c r="H8240" s="136"/>
      <c r="K8240" s="136"/>
      <c r="O8240" s="136"/>
      <c r="T8240" s="136"/>
      <c r="W8240" s="136"/>
      <c r="Z8240" s="136"/>
      <c r="AC8240" s="136"/>
    </row>
    <row r="8241" spans="2:29">
      <c r="B8241" s="136"/>
      <c r="E8241" s="136"/>
      <c r="H8241" s="136"/>
      <c r="K8241" s="136"/>
      <c r="O8241" s="136"/>
      <c r="T8241" s="136"/>
      <c r="W8241" s="136"/>
      <c r="Z8241" s="136"/>
      <c r="AC8241" s="136"/>
    </row>
    <row r="8242" spans="2:29">
      <c r="B8242" s="136"/>
      <c r="E8242" s="136"/>
      <c r="H8242" s="136"/>
      <c r="K8242" s="136"/>
      <c r="O8242" s="136"/>
      <c r="T8242" s="136"/>
      <c r="W8242" s="136"/>
      <c r="Z8242" s="136"/>
      <c r="AC8242" s="136"/>
    </row>
    <row r="8243" spans="2:29">
      <c r="B8243" s="136"/>
      <c r="E8243" s="136"/>
      <c r="H8243" s="136"/>
      <c r="K8243" s="136"/>
      <c r="O8243" s="136"/>
      <c r="T8243" s="136"/>
      <c r="W8243" s="136"/>
      <c r="Z8243" s="136"/>
      <c r="AC8243" s="136"/>
    </row>
    <row r="8244" spans="2:29">
      <c r="B8244" s="136"/>
      <c r="E8244" s="136"/>
      <c r="H8244" s="136"/>
      <c r="K8244" s="136"/>
      <c r="O8244" s="136"/>
      <c r="T8244" s="136"/>
      <c r="W8244" s="136"/>
      <c r="Z8244" s="136"/>
      <c r="AC8244" s="136"/>
    </row>
    <row r="8245" spans="2:29">
      <c r="B8245" s="136"/>
      <c r="E8245" s="136"/>
      <c r="H8245" s="136"/>
      <c r="K8245" s="136"/>
      <c r="O8245" s="136"/>
      <c r="T8245" s="136"/>
      <c r="W8245" s="136"/>
      <c r="Z8245" s="136"/>
      <c r="AC8245" s="136"/>
    </row>
    <row r="8246" spans="2:29">
      <c r="B8246" s="136"/>
      <c r="E8246" s="136"/>
      <c r="H8246" s="136"/>
      <c r="K8246" s="136"/>
      <c r="O8246" s="136"/>
      <c r="T8246" s="136"/>
      <c r="W8246" s="136"/>
      <c r="Z8246" s="136"/>
      <c r="AC8246" s="136"/>
    </row>
    <row r="8247" spans="2:29">
      <c r="B8247" s="136"/>
      <c r="E8247" s="136"/>
      <c r="H8247" s="136"/>
      <c r="K8247" s="136"/>
      <c r="O8247" s="136"/>
      <c r="T8247" s="136"/>
      <c r="W8247" s="136"/>
      <c r="Z8247" s="136"/>
      <c r="AC8247" s="136"/>
    </row>
    <row r="8248" spans="2:29">
      <c r="B8248" s="136"/>
      <c r="E8248" s="136"/>
      <c r="H8248" s="136"/>
      <c r="K8248" s="136"/>
      <c r="O8248" s="136"/>
      <c r="T8248" s="136"/>
      <c r="W8248" s="136"/>
      <c r="Z8248" s="136"/>
      <c r="AC8248" s="136"/>
    </row>
    <row r="8249" spans="2:29">
      <c r="B8249" s="136"/>
      <c r="E8249" s="136"/>
      <c r="H8249" s="136"/>
      <c r="K8249" s="136"/>
      <c r="O8249" s="136"/>
      <c r="T8249" s="136"/>
      <c r="W8249" s="136"/>
      <c r="Z8249" s="136"/>
      <c r="AC8249" s="136"/>
    </row>
    <row r="8250" spans="2:29">
      <c r="B8250" s="136"/>
      <c r="E8250" s="136"/>
      <c r="H8250" s="136"/>
      <c r="K8250" s="136"/>
      <c r="O8250" s="136"/>
      <c r="T8250" s="136"/>
      <c r="W8250" s="136"/>
      <c r="Z8250" s="136"/>
      <c r="AC8250" s="136"/>
    </row>
    <row r="8251" spans="2:29">
      <c r="B8251" s="136"/>
      <c r="E8251" s="136"/>
      <c r="H8251" s="136"/>
      <c r="K8251" s="136"/>
      <c r="O8251" s="136"/>
      <c r="T8251" s="136"/>
      <c r="W8251" s="136"/>
      <c r="Z8251" s="136"/>
      <c r="AC8251" s="136"/>
    </row>
    <row r="8252" spans="2:29">
      <c r="B8252" s="136"/>
      <c r="E8252" s="136"/>
      <c r="H8252" s="136"/>
      <c r="K8252" s="136"/>
      <c r="O8252" s="136"/>
      <c r="T8252" s="136"/>
      <c r="W8252" s="136"/>
      <c r="Z8252" s="136"/>
      <c r="AC8252" s="136"/>
    </row>
    <row r="8253" spans="2:29">
      <c r="B8253" s="136"/>
      <c r="E8253" s="136"/>
      <c r="H8253" s="136"/>
      <c r="K8253" s="136"/>
      <c r="O8253" s="136"/>
      <c r="T8253" s="136"/>
      <c r="W8253" s="136"/>
      <c r="Z8253" s="136"/>
      <c r="AC8253" s="136"/>
    </row>
    <row r="8254" spans="2:29">
      <c r="B8254" s="136"/>
      <c r="E8254" s="136"/>
      <c r="H8254" s="136"/>
      <c r="K8254" s="136"/>
      <c r="O8254" s="136"/>
      <c r="T8254" s="136"/>
      <c r="W8254" s="136"/>
      <c r="Z8254" s="136"/>
      <c r="AC8254" s="136"/>
    </row>
    <row r="8255" spans="2:29">
      <c r="B8255" s="136"/>
      <c r="E8255" s="136"/>
      <c r="H8255" s="136"/>
      <c r="K8255" s="136"/>
      <c r="O8255" s="136"/>
      <c r="T8255" s="136"/>
      <c r="W8255" s="136"/>
      <c r="Z8255" s="136"/>
      <c r="AC8255" s="136"/>
    </row>
    <row r="8256" spans="2:29">
      <c r="B8256" s="136"/>
      <c r="E8256" s="136"/>
      <c r="H8256" s="136"/>
      <c r="K8256" s="136"/>
      <c r="O8256" s="136"/>
      <c r="T8256" s="136"/>
      <c r="W8256" s="136"/>
      <c r="Z8256" s="136"/>
      <c r="AC8256" s="136"/>
    </row>
    <row r="8257" spans="2:29">
      <c r="B8257" s="136"/>
      <c r="E8257" s="136"/>
      <c r="H8257" s="136"/>
      <c r="K8257" s="136"/>
      <c r="O8257" s="136"/>
      <c r="T8257" s="136"/>
      <c r="W8257" s="136"/>
      <c r="Z8257" s="136"/>
      <c r="AC8257" s="136"/>
    </row>
    <row r="8258" spans="2:29">
      <c r="B8258" s="136"/>
      <c r="E8258" s="136"/>
      <c r="H8258" s="136"/>
      <c r="K8258" s="136"/>
      <c r="O8258" s="136"/>
      <c r="T8258" s="136"/>
      <c r="W8258" s="136"/>
      <c r="Z8258" s="136"/>
      <c r="AC8258" s="136"/>
    </row>
    <row r="8259" spans="2:29">
      <c r="B8259" s="136"/>
      <c r="E8259" s="136"/>
      <c r="H8259" s="136"/>
      <c r="K8259" s="136"/>
      <c r="O8259" s="136"/>
      <c r="T8259" s="136"/>
      <c r="W8259" s="136"/>
      <c r="Z8259" s="136"/>
      <c r="AC8259" s="136"/>
    </row>
    <row r="8260" spans="2:29">
      <c r="B8260" s="136"/>
      <c r="E8260" s="136"/>
      <c r="H8260" s="136"/>
      <c r="K8260" s="136"/>
      <c r="O8260" s="136"/>
      <c r="T8260" s="136"/>
      <c r="W8260" s="136"/>
      <c r="Z8260" s="136"/>
      <c r="AC8260" s="136"/>
    </row>
    <row r="8261" spans="2:29">
      <c r="B8261" s="136"/>
      <c r="E8261" s="136"/>
      <c r="H8261" s="136"/>
      <c r="K8261" s="136"/>
      <c r="O8261" s="136"/>
      <c r="T8261" s="136"/>
      <c r="W8261" s="136"/>
      <c r="Z8261" s="136"/>
      <c r="AC8261" s="136"/>
    </row>
    <row r="8262" spans="2:29">
      <c r="B8262" s="136"/>
      <c r="E8262" s="136"/>
      <c r="H8262" s="136"/>
      <c r="K8262" s="136"/>
      <c r="O8262" s="136"/>
      <c r="T8262" s="136"/>
      <c r="W8262" s="136"/>
      <c r="Z8262" s="136"/>
      <c r="AC8262" s="136"/>
    </row>
    <row r="8263" spans="2:29">
      <c r="B8263" s="136"/>
      <c r="E8263" s="136"/>
      <c r="H8263" s="136"/>
      <c r="K8263" s="136"/>
      <c r="O8263" s="136"/>
      <c r="T8263" s="136"/>
      <c r="W8263" s="136"/>
      <c r="Z8263" s="136"/>
      <c r="AC8263" s="136"/>
    </row>
    <row r="8264" spans="2:29">
      <c r="B8264" s="136"/>
      <c r="E8264" s="136"/>
      <c r="H8264" s="136"/>
      <c r="K8264" s="136"/>
      <c r="O8264" s="136"/>
      <c r="T8264" s="136"/>
      <c r="W8264" s="136"/>
      <c r="Z8264" s="136"/>
      <c r="AC8264" s="136"/>
    </row>
    <row r="8265" spans="2:29">
      <c r="B8265" s="136"/>
      <c r="E8265" s="136"/>
      <c r="H8265" s="136"/>
      <c r="K8265" s="136"/>
      <c r="O8265" s="136"/>
      <c r="T8265" s="136"/>
      <c r="W8265" s="136"/>
      <c r="Z8265" s="136"/>
      <c r="AC8265" s="136"/>
    </row>
    <row r="8266" spans="2:29">
      <c r="B8266" s="136"/>
      <c r="E8266" s="136"/>
      <c r="H8266" s="136"/>
      <c r="K8266" s="136"/>
      <c r="O8266" s="136"/>
      <c r="T8266" s="136"/>
      <c r="W8266" s="136"/>
      <c r="Z8266" s="136"/>
      <c r="AC8266" s="136"/>
    </row>
    <row r="8267" spans="2:29">
      <c r="B8267" s="136"/>
      <c r="E8267" s="136"/>
      <c r="H8267" s="136"/>
      <c r="K8267" s="136"/>
      <c r="O8267" s="136"/>
      <c r="T8267" s="136"/>
      <c r="W8267" s="136"/>
      <c r="Z8267" s="136"/>
      <c r="AC8267" s="136"/>
    </row>
    <row r="8268" spans="2:29">
      <c r="B8268" s="136"/>
      <c r="E8268" s="136"/>
      <c r="H8268" s="136"/>
      <c r="K8268" s="136"/>
      <c r="O8268" s="136"/>
      <c r="T8268" s="136"/>
      <c r="W8268" s="136"/>
      <c r="Z8268" s="136"/>
      <c r="AC8268" s="136"/>
    </row>
    <row r="8269" spans="2:29">
      <c r="B8269" s="136"/>
      <c r="E8269" s="136"/>
      <c r="H8269" s="136"/>
      <c r="K8269" s="136"/>
      <c r="O8269" s="136"/>
      <c r="T8269" s="136"/>
      <c r="W8269" s="136"/>
      <c r="Z8269" s="136"/>
      <c r="AC8269" s="136"/>
    </row>
    <row r="8270" spans="2:29">
      <c r="B8270" s="136"/>
      <c r="E8270" s="136"/>
      <c r="H8270" s="136"/>
      <c r="K8270" s="136"/>
      <c r="O8270" s="136"/>
      <c r="T8270" s="136"/>
      <c r="W8270" s="136"/>
      <c r="Z8270" s="136"/>
      <c r="AC8270" s="136"/>
    </row>
    <row r="8271" spans="2:29">
      <c r="B8271" s="136"/>
      <c r="E8271" s="136"/>
      <c r="H8271" s="136"/>
      <c r="K8271" s="136"/>
      <c r="O8271" s="136"/>
      <c r="T8271" s="136"/>
      <c r="W8271" s="136"/>
      <c r="Z8271" s="136"/>
      <c r="AC8271" s="136"/>
    </row>
    <row r="8272" spans="2:29">
      <c r="B8272" s="136"/>
      <c r="E8272" s="136"/>
      <c r="H8272" s="136"/>
      <c r="K8272" s="136"/>
      <c r="O8272" s="136"/>
      <c r="T8272" s="136"/>
      <c r="W8272" s="136"/>
      <c r="Z8272" s="136"/>
      <c r="AC8272" s="136"/>
    </row>
    <row r="8273" spans="2:29">
      <c r="B8273" s="136"/>
      <c r="E8273" s="136"/>
      <c r="H8273" s="136"/>
      <c r="K8273" s="136"/>
      <c r="O8273" s="136"/>
      <c r="T8273" s="136"/>
      <c r="W8273" s="136"/>
      <c r="Z8273" s="136"/>
      <c r="AC8273" s="136"/>
    </row>
    <row r="8274" spans="2:29">
      <c r="B8274" s="136"/>
      <c r="E8274" s="136"/>
      <c r="H8274" s="136"/>
      <c r="K8274" s="136"/>
      <c r="O8274" s="136"/>
      <c r="T8274" s="136"/>
      <c r="W8274" s="136"/>
      <c r="Z8274" s="136"/>
      <c r="AC8274" s="136"/>
    </row>
    <row r="8275" spans="2:29">
      <c r="B8275" s="136"/>
      <c r="E8275" s="136"/>
      <c r="H8275" s="136"/>
      <c r="K8275" s="136"/>
      <c r="O8275" s="136"/>
      <c r="T8275" s="136"/>
      <c r="W8275" s="136"/>
      <c r="Z8275" s="136"/>
      <c r="AC8275" s="136"/>
    </row>
    <row r="8276" spans="2:29">
      <c r="B8276" s="136"/>
      <c r="E8276" s="136"/>
      <c r="H8276" s="136"/>
      <c r="K8276" s="136"/>
      <c r="O8276" s="136"/>
      <c r="T8276" s="136"/>
      <c r="W8276" s="136"/>
      <c r="Z8276" s="136"/>
      <c r="AC8276" s="136"/>
    </row>
    <row r="8277" spans="2:29">
      <c r="B8277" s="136"/>
      <c r="E8277" s="136"/>
      <c r="H8277" s="136"/>
      <c r="K8277" s="136"/>
      <c r="O8277" s="136"/>
      <c r="T8277" s="136"/>
      <c r="W8277" s="136"/>
      <c r="Z8277" s="136"/>
      <c r="AC8277" s="136"/>
    </row>
    <row r="8278" spans="2:29">
      <c r="B8278" s="136"/>
      <c r="E8278" s="136"/>
      <c r="H8278" s="136"/>
      <c r="K8278" s="136"/>
      <c r="O8278" s="136"/>
      <c r="T8278" s="136"/>
      <c r="W8278" s="136"/>
      <c r="Z8278" s="136"/>
      <c r="AC8278" s="136"/>
    </row>
    <row r="8279" spans="2:29">
      <c r="B8279" s="136"/>
      <c r="E8279" s="136"/>
      <c r="H8279" s="136"/>
      <c r="K8279" s="136"/>
      <c r="O8279" s="136"/>
      <c r="T8279" s="136"/>
      <c r="W8279" s="136"/>
      <c r="Z8279" s="136"/>
      <c r="AC8279" s="136"/>
    </row>
    <row r="8280" spans="2:29">
      <c r="B8280" s="136"/>
      <c r="E8280" s="136"/>
      <c r="H8280" s="136"/>
      <c r="K8280" s="136"/>
      <c r="O8280" s="136"/>
      <c r="T8280" s="136"/>
      <c r="W8280" s="136"/>
      <c r="Z8280" s="136"/>
      <c r="AC8280" s="136"/>
    </row>
    <row r="8281" spans="2:29">
      <c r="B8281" s="136"/>
      <c r="E8281" s="136"/>
      <c r="H8281" s="136"/>
      <c r="K8281" s="136"/>
      <c r="O8281" s="136"/>
      <c r="T8281" s="136"/>
      <c r="W8281" s="136"/>
      <c r="Z8281" s="136"/>
      <c r="AC8281" s="136"/>
    </row>
    <row r="8282" spans="2:29">
      <c r="B8282" s="136"/>
      <c r="E8282" s="136"/>
      <c r="H8282" s="136"/>
      <c r="K8282" s="136"/>
      <c r="O8282" s="136"/>
      <c r="T8282" s="136"/>
      <c r="W8282" s="136"/>
      <c r="Z8282" s="136"/>
      <c r="AC8282" s="136"/>
    </row>
    <row r="8283" spans="2:29">
      <c r="B8283" s="136"/>
      <c r="E8283" s="136"/>
      <c r="H8283" s="136"/>
      <c r="K8283" s="136"/>
      <c r="O8283" s="136"/>
      <c r="T8283" s="136"/>
      <c r="W8283" s="136"/>
      <c r="Z8283" s="136"/>
      <c r="AC8283" s="136"/>
    </row>
    <row r="8284" spans="2:29">
      <c r="B8284" s="136"/>
      <c r="E8284" s="136"/>
      <c r="H8284" s="136"/>
      <c r="K8284" s="136"/>
      <c r="O8284" s="136"/>
      <c r="T8284" s="136"/>
      <c r="W8284" s="136"/>
      <c r="Z8284" s="136"/>
      <c r="AC8284" s="136"/>
    </row>
    <row r="8285" spans="2:29">
      <c r="B8285" s="136"/>
      <c r="E8285" s="136"/>
      <c r="H8285" s="136"/>
      <c r="K8285" s="136"/>
      <c r="O8285" s="136"/>
      <c r="T8285" s="136"/>
      <c r="W8285" s="136"/>
      <c r="Z8285" s="136"/>
      <c r="AC8285" s="136"/>
    </row>
    <row r="8286" spans="2:29">
      <c r="B8286" s="136"/>
      <c r="E8286" s="136"/>
      <c r="H8286" s="136"/>
      <c r="K8286" s="136"/>
      <c r="O8286" s="136"/>
      <c r="T8286" s="136"/>
      <c r="W8286" s="136"/>
      <c r="Z8286" s="136"/>
      <c r="AC8286" s="136"/>
    </row>
    <row r="8287" spans="2:29">
      <c r="B8287" s="136"/>
      <c r="E8287" s="136"/>
      <c r="H8287" s="136"/>
      <c r="K8287" s="136"/>
      <c r="O8287" s="136"/>
      <c r="T8287" s="136"/>
      <c r="W8287" s="136"/>
      <c r="Z8287" s="136"/>
      <c r="AC8287" s="136"/>
    </row>
    <row r="8288" spans="2:29">
      <c r="B8288" s="136"/>
      <c r="E8288" s="136"/>
      <c r="H8288" s="136"/>
      <c r="K8288" s="136"/>
      <c r="O8288" s="136"/>
      <c r="T8288" s="136"/>
      <c r="W8288" s="136"/>
      <c r="Z8288" s="136"/>
      <c r="AC8288" s="136"/>
    </row>
    <row r="8289" spans="2:29">
      <c r="B8289" s="136"/>
      <c r="E8289" s="136"/>
      <c r="H8289" s="136"/>
      <c r="K8289" s="136"/>
      <c r="O8289" s="136"/>
      <c r="T8289" s="136"/>
      <c r="W8289" s="136"/>
      <c r="Z8289" s="136"/>
      <c r="AC8289" s="136"/>
    </row>
    <row r="8290" spans="2:29">
      <c r="B8290" s="136"/>
      <c r="E8290" s="136"/>
      <c r="H8290" s="136"/>
      <c r="K8290" s="136"/>
      <c r="O8290" s="136"/>
      <c r="T8290" s="136"/>
      <c r="W8290" s="136"/>
      <c r="Z8290" s="136"/>
      <c r="AC8290" s="136"/>
    </row>
    <row r="8291" spans="2:29">
      <c r="B8291" s="136"/>
      <c r="E8291" s="136"/>
      <c r="H8291" s="136"/>
      <c r="K8291" s="136"/>
      <c r="O8291" s="136"/>
      <c r="T8291" s="136"/>
      <c r="W8291" s="136"/>
      <c r="Z8291" s="136"/>
      <c r="AC8291" s="136"/>
    </row>
    <row r="8292" spans="2:29">
      <c r="B8292" s="136"/>
      <c r="E8292" s="136"/>
      <c r="H8292" s="136"/>
      <c r="K8292" s="136"/>
      <c r="O8292" s="136"/>
      <c r="T8292" s="136"/>
      <c r="W8292" s="136"/>
      <c r="Z8292" s="136"/>
      <c r="AC8292" s="136"/>
    </row>
    <row r="8293" spans="2:29">
      <c r="B8293" s="136"/>
      <c r="E8293" s="136"/>
      <c r="H8293" s="136"/>
      <c r="K8293" s="136"/>
      <c r="O8293" s="136"/>
      <c r="T8293" s="136"/>
      <c r="W8293" s="136"/>
      <c r="Z8293" s="136"/>
      <c r="AC8293" s="136"/>
    </row>
    <row r="8294" spans="2:29">
      <c r="B8294" s="136"/>
      <c r="E8294" s="136"/>
      <c r="H8294" s="136"/>
      <c r="K8294" s="136"/>
      <c r="O8294" s="136"/>
      <c r="T8294" s="136"/>
      <c r="W8294" s="136"/>
      <c r="Z8294" s="136"/>
      <c r="AC8294" s="136"/>
    </row>
    <row r="8295" spans="2:29">
      <c r="B8295" s="136"/>
      <c r="E8295" s="136"/>
      <c r="H8295" s="136"/>
      <c r="K8295" s="136"/>
      <c r="O8295" s="136"/>
      <c r="T8295" s="136"/>
      <c r="W8295" s="136"/>
      <c r="Z8295" s="136"/>
      <c r="AC8295" s="136"/>
    </row>
    <row r="8296" spans="2:29">
      <c r="B8296" s="136"/>
      <c r="E8296" s="136"/>
      <c r="H8296" s="136"/>
      <c r="K8296" s="136"/>
      <c r="O8296" s="136"/>
      <c r="T8296" s="136"/>
      <c r="W8296" s="136"/>
      <c r="Z8296" s="136"/>
      <c r="AC8296" s="136"/>
    </row>
    <row r="8297" spans="2:29">
      <c r="B8297" s="136"/>
      <c r="E8297" s="136"/>
      <c r="H8297" s="136"/>
      <c r="K8297" s="136"/>
      <c r="O8297" s="136"/>
      <c r="T8297" s="136"/>
      <c r="W8297" s="136"/>
      <c r="Z8297" s="136"/>
      <c r="AC8297" s="136"/>
    </row>
    <row r="8298" spans="2:29">
      <c r="B8298" s="136"/>
      <c r="E8298" s="136"/>
      <c r="H8298" s="136"/>
      <c r="K8298" s="136"/>
      <c r="O8298" s="136"/>
      <c r="T8298" s="136"/>
      <c r="W8298" s="136"/>
      <c r="Z8298" s="136"/>
      <c r="AC8298" s="136"/>
    </row>
    <row r="8299" spans="2:29">
      <c r="B8299" s="136"/>
      <c r="E8299" s="136"/>
      <c r="H8299" s="136"/>
      <c r="K8299" s="136"/>
      <c r="O8299" s="136"/>
      <c r="T8299" s="136"/>
      <c r="W8299" s="136"/>
      <c r="Z8299" s="136"/>
      <c r="AC8299" s="136"/>
    </row>
    <row r="8300" spans="2:29">
      <c r="B8300" s="136"/>
      <c r="E8300" s="136"/>
      <c r="H8300" s="136"/>
      <c r="K8300" s="136"/>
      <c r="O8300" s="136"/>
      <c r="T8300" s="136"/>
      <c r="W8300" s="136"/>
      <c r="Z8300" s="136"/>
      <c r="AC8300" s="136"/>
    </row>
    <row r="8301" spans="2:29">
      <c r="B8301" s="136"/>
      <c r="E8301" s="136"/>
      <c r="H8301" s="136"/>
      <c r="K8301" s="136"/>
      <c r="O8301" s="136"/>
      <c r="T8301" s="136"/>
      <c r="W8301" s="136"/>
      <c r="Z8301" s="136"/>
      <c r="AC8301" s="136"/>
    </row>
    <row r="8302" spans="2:29">
      <c r="B8302" s="136"/>
      <c r="E8302" s="136"/>
      <c r="H8302" s="136"/>
      <c r="K8302" s="136"/>
      <c r="O8302" s="136"/>
      <c r="T8302" s="136"/>
      <c r="W8302" s="136"/>
      <c r="Z8302" s="136"/>
      <c r="AC8302" s="136"/>
    </row>
    <row r="8303" spans="2:29">
      <c r="B8303" s="136"/>
      <c r="E8303" s="136"/>
      <c r="H8303" s="136"/>
      <c r="K8303" s="136"/>
      <c r="O8303" s="136"/>
      <c r="T8303" s="136"/>
      <c r="W8303" s="136"/>
      <c r="Z8303" s="136"/>
      <c r="AC8303" s="136"/>
    </row>
    <row r="8304" spans="2:29">
      <c r="B8304" s="136"/>
      <c r="E8304" s="136"/>
      <c r="H8304" s="136"/>
      <c r="K8304" s="136"/>
      <c r="O8304" s="136"/>
      <c r="T8304" s="136"/>
      <c r="W8304" s="136"/>
      <c r="Z8304" s="136"/>
      <c r="AC8304" s="136"/>
    </row>
    <row r="8305" spans="2:29">
      <c r="B8305" s="136"/>
      <c r="E8305" s="136"/>
      <c r="H8305" s="136"/>
      <c r="K8305" s="136"/>
      <c r="O8305" s="136"/>
      <c r="T8305" s="136"/>
      <c r="W8305" s="136"/>
      <c r="Z8305" s="136"/>
      <c r="AC8305" s="136"/>
    </row>
    <row r="8306" spans="2:29">
      <c r="B8306" s="136"/>
      <c r="E8306" s="136"/>
      <c r="H8306" s="136"/>
      <c r="K8306" s="136"/>
      <c r="O8306" s="136"/>
      <c r="T8306" s="136"/>
      <c r="W8306" s="136"/>
      <c r="Z8306" s="136"/>
      <c r="AC8306" s="136"/>
    </row>
    <row r="8307" spans="2:29">
      <c r="B8307" s="136"/>
      <c r="E8307" s="136"/>
      <c r="H8307" s="136"/>
      <c r="K8307" s="136"/>
      <c r="O8307" s="136"/>
      <c r="T8307" s="136"/>
      <c r="W8307" s="136"/>
      <c r="Z8307" s="136"/>
      <c r="AC8307" s="136"/>
    </row>
    <row r="8308" spans="2:29">
      <c r="B8308" s="136"/>
      <c r="E8308" s="136"/>
      <c r="H8308" s="136"/>
      <c r="K8308" s="136"/>
      <c r="O8308" s="136"/>
      <c r="T8308" s="136"/>
      <c r="W8308" s="136"/>
      <c r="Z8308" s="136"/>
      <c r="AC8308" s="136"/>
    </row>
    <row r="8309" spans="2:29">
      <c r="B8309" s="136"/>
      <c r="E8309" s="136"/>
      <c r="H8309" s="136"/>
      <c r="K8309" s="136"/>
      <c r="O8309" s="136"/>
      <c r="T8309" s="136"/>
      <c r="W8309" s="136"/>
      <c r="Z8309" s="136"/>
      <c r="AC8309" s="136"/>
    </row>
    <row r="8310" spans="2:29">
      <c r="B8310" s="136"/>
      <c r="E8310" s="136"/>
      <c r="H8310" s="136"/>
      <c r="K8310" s="136"/>
      <c r="O8310" s="136"/>
      <c r="T8310" s="136"/>
      <c r="W8310" s="136"/>
      <c r="Z8310" s="136"/>
      <c r="AC8310" s="136"/>
    </row>
    <row r="8311" spans="2:29">
      <c r="B8311" s="136"/>
      <c r="E8311" s="136"/>
      <c r="H8311" s="136"/>
      <c r="K8311" s="136"/>
      <c r="O8311" s="136"/>
      <c r="T8311" s="136"/>
      <c r="W8311" s="136"/>
      <c r="Z8311" s="136"/>
      <c r="AC8311" s="136"/>
    </row>
    <row r="8312" spans="2:29">
      <c r="B8312" s="136"/>
      <c r="E8312" s="136"/>
      <c r="H8312" s="136"/>
      <c r="K8312" s="136"/>
      <c r="O8312" s="136"/>
      <c r="T8312" s="136"/>
      <c r="W8312" s="136"/>
      <c r="Z8312" s="136"/>
      <c r="AC8312" s="136"/>
    </row>
    <row r="8313" spans="2:29">
      <c r="B8313" s="136"/>
      <c r="E8313" s="136"/>
      <c r="H8313" s="136"/>
      <c r="K8313" s="136"/>
      <c r="O8313" s="136"/>
      <c r="T8313" s="136"/>
      <c r="W8313" s="136"/>
      <c r="Z8313" s="136"/>
      <c r="AC8313" s="136"/>
    </row>
    <row r="8314" spans="2:29">
      <c r="B8314" s="136"/>
      <c r="E8314" s="136"/>
      <c r="H8314" s="136"/>
      <c r="K8314" s="136"/>
      <c r="O8314" s="136"/>
      <c r="T8314" s="136"/>
      <c r="W8314" s="136"/>
      <c r="Z8314" s="136"/>
      <c r="AC8314" s="136"/>
    </row>
    <row r="8315" spans="2:29">
      <c r="B8315" s="136"/>
      <c r="E8315" s="136"/>
      <c r="H8315" s="136"/>
      <c r="K8315" s="136"/>
      <c r="O8315" s="136"/>
      <c r="T8315" s="136"/>
      <c r="W8315" s="136"/>
      <c r="Z8315" s="136"/>
      <c r="AC8315" s="136"/>
    </row>
    <row r="8316" spans="2:29">
      <c r="B8316" s="136"/>
      <c r="E8316" s="136"/>
      <c r="H8316" s="136"/>
      <c r="K8316" s="136"/>
      <c r="O8316" s="136"/>
      <c r="T8316" s="136"/>
      <c r="W8316" s="136"/>
      <c r="Z8316" s="136"/>
      <c r="AC8316" s="136"/>
    </row>
    <row r="8317" spans="2:29">
      <c r="B8317" s="136"/>
      <c r="E8317" s="136"/>
      <c r="H8317" s="136"/>
      <c r="K8317" s="136"/>
      <c r="O8317" s="136"/>
      <c r="T8317" s="136"/>
      <c r="W8317" s="136"/>
      <c r="Z8317" s="136"/>
      <c r="AC8317" s="136"/>
    </row>
    <row r="8318" spans="2:29">
      <c r="B8318" s="136"/>
      <c r="E8318" s="136"/>
      <c r="H8318" s="136"/>
      <c r="K8318" s="136"/>
      <c r="O8318" s="136"/>
      <c r="T8318" s="136"/>
      <c r="W8318" s="136"/>
      <c r="Z8318" s="136"/>
      <c r="AC8318" s="136"/>
    </row>
    <row r="8319" spans="2:29">
      <c r="B8319" s="136"/>
      <c r="E8319" s="136"/>
      <c r="H8319" s="136"/>
      <c r="K8319" s="136"/>
      <c r="O8319" s="136"/>
      <c r="T8319" s="136"/>
      <c r="W8319" s="136"/>
      <c r="Z8319" s="136"/>
      <c r="AC8319" s="136"/>
    </row>
    <row r="8320" spans="2:29">
      <c r="B8320" s="136"/>
      <c r="E8320" s="136"/>
      <c r="H8320" s="136"/>
      <c r="K8320" s="136"/>
      <c r="O8320" s="136"/>
      <c r="T8320" s="136"/>
      <c r="W8320" s="136"/>
      <c r="Z8320" s="136"/>
      <c r="AC8320" s="136"/>
    </row>
    <row r="8321" spans="2:29">
      <c r="B8321" s="136"/>
      <c r="E8321" s="136"/>
      <c r="H8321" s="136"/>
      <c r="K8321" s="136"/>
      <c r="O8321" s="136"/>
      <c r="T8321" s="136"/>
      <c r="W8321" s="136"/>
      <c r="Z8321" s="136"/>
      <c r="AC8321" s="136"/>
    </row>
    <row r="8322" spans="2:29">
      <c r="B8322" s="136"/>
      <c r="E8322" s="136"/>
      <c r="H8322" s="136"/>
      <c r="K8322" s="136"/>
      <c r="O8322" s="136"/>
      <c r="T8322" s="136"/>
      <c r="W8322" s="136"/>
      <c r="Z8322" s="136"/>
      <c r="AC8322" s="136"/>
    </row>
    <row r="8323" spans="2:29">
      <c r="B8323" s="136"/>
      <c r="E8323" s="136"/>
      <c r="H8323" s="136"/>
      <c r="K8323" s="136"/>
      <c r="O8323" s="136"/>
      <c r="T8323" s="136"/>
      <c r="W8323" s="136"/>
      <c r="Z8323" s="136"/>
      <c r="AC8323" s="136"/>
    </row>
    <row r="8324" spans="2:29">
      <c r="B8324" s="136"/>
      <c r="E8324" s="136"/>
      <c r="H8324" s="136"/>
      <c r="K8324" s="136"/>
      <c r="O8324" s="136"/>
      <c r="T8324" s="136"/>
      <c r="W8324" s="136"/>
      <c r="Z8324" s="136"/>
      <c r="AC8324" s="136"/>
    </row>
    <row r="8325" spans="2:29">
      <c r="B8325" s="136"/>
      <c r="E8325" s="136"/>
      <c r="H8325" s="136"/>
      <c r="K8325" s="136"/>
      <c r="O8325" s="136"/>
      <c r="T8325" s="136"/>
      <c r="W8325" s="136"/>
      <c r="Z8325" s="136"/>
      <c r="AC8325" s="136"/>
    </row>
    <row r="8326" spans="2:29">
      <c r="B8326" s="136"/>
      <c r="E8326" s="136"/>
      <c r="H8326" s="136"/>
      <c r="K8326" s="136"/>
      <c r="O8326" s="136"/>
      <c r="T8326" s="136"/>
      <c r="W8326" s="136"/>
      <c r="Z8326" s="136"/>
      <c r="AC8326" s="136"/>
    </row>
    <row r="8327" spans="2:29">
      <c r="B8327" s="136"/>
      <c r="E8327" s="136"/>
      <c r="H8327" s="136"/>
      <c r="K8327" s="136"/>
      <c r="O8327" s="136"/>
      <c r="T8327" s="136"/>
      <c r="W8327" s="136"/>
      <c r="Z8327" s="136"/>
      <c r="AC8327" s="136"/>
    </row>
    <row r="8328" spans="2:29">
      <c r="B8328" s="136"/>
      <c r="E8328" s="136"/>
      <c r="H8328" s="136"/>
      <c r="K8328" s="136"/>
      <c r="O8328" s="136"/>
      <c r="T8328" s="136"/>
      <c r="W8328" s="136"/>
      <c r="Z8328" s="136"/>
      <c r="AC8328" s="136"/>
    </row>
    <row r="8329" spans="2:29">
      <c r="B8329" s="136"/>
      <c r="E8329" s="136"/>
      <c r="H8329" s="136"/>
      <c r="K8329" s="136"/>
      <c r="O8329" s="136"/>
      <c r="T8329" s="136"/>
      <c r="W8329" s="136"/>
      <c r="Z8329" s="136"/>
      <c r="AC8329" s="136"/>
    </row>
    <row r="8330" spans="2:29">
      <c r="B8330" s="136"/>
      <c r="E8330" s="136"/>
      <c r="H8330" s="136"/>
      <c r="K8330" s="136"/>
      <c r="O8330" s="136"/>
      <c r="T8330" s="136"/>
      <c r="W8330" s="136"/>
      <c r="Z8330" s="136"/>
      <c r="AC8330" s="136"/>
    </row>
    <row r="8331" spans="2:29">
      <c r="B8331" s="136"/>
      <c r="E8331" s="136"/>
      <c r="H8331" s="136"/>
      <c r="K8331" s="136"/>
      <c r="O8331" s="136"/>
      <c r="T8331" s="136"/>
      <c r="W8331" s="136"/>
      <c r="Z8331" s="136"/>
      <c r="AC8331" s="136"/>
    </row>
    <row r="8332" spans="2:29">
      <c r="B8332" s="136"/>
      <c r="E8332" s="136"/>
      <c r="H8332" s="136"/>
      <c r="K8332" s="136"/>
      <c r="O8332" s="136"/>
      <c r="T8332" s="136"/>
      <c r="W8332" s="136"/>
      <c r="Z8332" s="136"/>
      <c r="AC8332" s="136"/>
    </row>
    <row r="8333" spans="2:29">
      <c r="B8333" s="136"/>
      <c r="E8333" s="136"/>
      <c r="H8333" s="136"/>
      <c r="K8333" s="136"/>
      <c r="O8333" s="136"/>
      <c r="T8333" s="136"/>
      <c r="W8333" s="136"/>
      <c r="Z8333" s="136"/>
      <c r="AC8333" s="136"/>
    </row>
    <row r="8334" spans="2:29">
      <c r="B8334" s="136"/>
      <c r="E8334" s="136"/>
      <c r="H8334" s="136"/>
      <c r="K8334" s="136"/>
      <c r="O8334" s="136"/>
      <c r="T8334" s="136"/>
      <c r="W8334" s="136"/>
      <c r="Z8334" s="136"/>
      <c r="AC8334" s="136"/>
    </row>
    <row r="8335" spans="2:29">
      <c r="B8335" s="136"/>
      <c r="E8335" s="136"/>
      <c r="H8335" s="136"/>
      <c r="K8335" s="136"/>
      <c r="O8335" s="136"/>
      <c r="T8335" s="136"/>
      <c r="W8335" s="136"/>
      <c r="Z8335" s="136"/>
      <c r="AC8335" s="136"/>
    </row>
    <row r="8336" spans="2:29">
      <c r="B8336" s="136"/>
      <c r="E8336" s="136"/>
      <c r="H8336" s="136"/>
      <c r="K8336" s="136"/>
      <c r="O8336" s="136"/>
      <c r="T8336" s="136"/>
      <c r="W8336" s="136"/>
      <c r="Z8336" s="136"/>
      <c r="AC8336" s="136"/>
    </row>
    <row r="8337" spans="2:29">
      <c r="B8337" s="136"/>
      <c r="E8337" s="136"/>
      <c r="H8337" s="136"/>
      <c r="K8337" s="136"/>
      <c r="O8337" s="136"/>
      <c r="T8337" s="136"/>
      <c r="W8337" s="136"/>
      <c r="Z8337" s="136"/>
      <c r="AC8337" s="136"/>
    </row>
    <row r="8338" spans="2:29">
      <c r="B8338" s="136"/>
      <c r="E8338" s="136"/>
      <c r="H8338" s="136"/>
      <c r="K8338" s="136"/>
      <c r="O8338" s="136"/>
      <c r="T8338" s="136"/>
      <c r="W8338" s="136"/>
      <c r="Z8338" s="136"/>
      <c r="AC8338" s="136"/>
    </row>
    <row r="8339" spans="2:29">
      <c r="B8339" s="136"/>
      <c r="E8339" s="136"/>
      <c r="H8339" s="136"/>
      <c r="K8339" s="136"/>
      <c r="O8339" s="136"/>
      <c r="T8339" s="136"/>
      <c r="W8339" s="136"/>
      <c r="Z8339" s="136"/>
      <c r="AC8339" s="136"/>
    </row>
    <row r="8340" spans="2:29">
      <c r="B8340" s="136"/>
      <c r="E8340" s="136"/>
      <c r="H8340" s="136"/>
      <c r="K8340" s="136"/>
      <c r="O8340" s="136"/>
      <c r="T8340" s="136"/>
      <c r="W8340" s="136"/>
      <c r="Z8340" s="136"/>
      <c r="AC8340" s="136"/>
    </row>
    <row r="8341" spans="2:29">
      <c r="B8341" s="136"/>
      <c r="E8341" s="136"/>
      <c r="H8341" s="136"/>
      <c r="K8341" s="136"/>
      <c r="O8341" s="136"/>
      <c r="T8341" s="136"/>
      <c r="W8341" s="136"/>
      <c r="Z8341" s="136"/>
      <c r="AC8341" s="136"/>
    </row>
    <row r="8342" spans="2:29">
      <c r="B8342" s="136"/>
      <c r="E8342" s="136"/>
      <c r="H8342" s="136"/>
      <c r="K8342" s="136"/>
      <c r="O8342" s="136"/>
      <c r="T8342" s="136"/>
      <c r="W8342" s="136"/>
      <c r="Z8342" s="136"/>
      <c r="AC8342" s="136"/>
    </row>
    <row r="8343" spans="2:29">
      <c r="B8343" s="136"/>
      <c r="E8343" s="136"/>
      <c r="H8343" s="136"/>
      <c r="K8343" s="136"/>
      <c r="O8343" s="136"/>
      <c r="T8343" s="136"/>
      <c r="W8343" s="136"/>
      <c r="Z8343" s="136"/>
      <c r="AC8343" s="136"/>
    </row>
    <row r="8344" spans="2:29">
      <c r="B8344" s="136"/>
      <c r="E8344" s="136"/>
      <c r="H8344" s="136"/>
      <c r="K8344" s="136"/>
      <c r="O8344" s="136"/>
      <c r="T8344" s="136"/>
      <c r="W8344" s="136"/>
      <c r="Z8344" s="136"/>
      <c r="AC8344" s="136"/>
    </row>
    <row r="8345" spans="2:29">
      <c r="B8345" s="136"/>
      <c r="E8345" s="136"/>
      <c r="H8345" s="136"/>
      <c r="K8345" s="136"/>
      <c r="O8345" s="136"/>
      <c r="T8345" s="136"/>
      <c r="W8345" s="136"/>
      <c r="Z8345" s="136"/>
      <c r="AC8345" s="136"/>
    </row>
    <row r="8346" spans="2:29">
      <c r="B8346" s="136"/>
      <c r="E8346" s="136"/>
      <c r="H8346" s="136"/>
      <c r="K8346" s="136"/>
      <c r="O8346" s="136"/>
      <c r="T8346" s="136"/>
      <c r="W8346" s="136"/>
      <c r="Z8346" s="136"/>
      <c r="AC8346" s="136"/>
    </row>
    <row r="8347" spans="2:29">
      <c r="B8347" s="136"/>
      <c r="E8347" s="136"/>
      <c r="H8347" s="136"/>
      <c r="K8347" s="136"/>
      <c r="O8347" s="136"/>
      <c r="T8347" s="136"/>
      <c r="W8347" s="136"/>
      <c r="Z8347" s="136"/>
      <c r="AC8347" s="136"/>
    </row>
    <row r="8348" spans="2:29">
      <c r="B8348" s="136"/>
      <c r="E8348" s="136"/>
      <c r="H8348" s="136"/>
      <c r="K8348" s="136"/>
      <c r="O8348" s="136"/>
      <c r="T8348" s="136"/>
      <c r="W8348" s="136"/>
      <c r="Z8348" s="136"/>
      <c r="AC8348" s="136"/>
    </row>
    <row r="8349" spans="2:29">
      <c r="B8349" s="136"/>
      <c r="E8349" s="136"/>
      <c r="H8349" s="136"/>
      <c r="K8349" s="136"/>
      <c r="O8349" s="136"/>
      <c r="T8349" s="136"/>
      <c r="W8349" s="136"/>
      <c r="Z8349" s="136"/>
      <c r="AC8349" s="136"/>
    </row>
    <row r="8350" spans="2:29">
      <c r="B8350" s="136"/>
      <c r="E8350" s="136"/>
      <c r="H8350" s="136"/>
      <c r="K8350" s="136"/>
      <c r="O8350" s="136"/>
      <c r="T8350" s="136"/>
      <c r="W8350" s="136"/>
      <c r="Z8350" s="136"/>
      <c r="AC8350" s="136"/>
    </row>
    <row r="8351" spans="2:29">
      <c r="B8351" s="136"/>
      <c r="E8351" s="136"/>
      <c r="H8351" s="136"/>
      <c r="K8351" s="136"/>
      <c r="O8351" s="136"/>
      <c r="T8351" s="136"/>
      <c r="W8351" s="136"/>
      <c r="Z8351" s="136"/>
      <c r="AC8351" s="136"/>
    </row>
    <row r="8352" spans="2:29">
      <c r="B8352" s="136"/>
      <c r="E8352" s="136"/>
      <c r="H8352" s="136"/>
      <c r="K8352" s="136"/>
      <c r="O8352" s="136"/>
      <c r="T8352" s="136"/>
      <c r="W8352" s="136"/>
      <c r="Z8352" s="136"/>
      <c r="AC8352" s="136"/>
    </row>
    <row r="8353" spans="2:29">
      <c r="B8353" s="136"/>
      <c r="E8353" s="136"/>
      <c r="H8353" s="136"/>
      <c r="K8353" s="136"/>
      <c r="O8353" s="136"/>
      <c r="T8353" s="136"/>
      <c r="W8353" s="136"/>
      <c r="Z8353" s="136"/>
      <c r="AC8353" s="136"/>
    </row>
    <row r="8354" spans="2:29">
      <c r="B8354" s="136"/>
      <c r="E8354" s="136"/>
      <c r="H8354" s="136"/>
      <c r="K8354" s="136"/>
      <c r="O8354" s="136"/>
      <c r="T8354" s="136"/>
      <c r="W8354" s="136"/>
      <c r="Z8354" s="136"/>
      <c r="AC8354" s="136"/>
    </row>
    <row r="8355" spans="2:29">
      <c r="B8355" s="136"/>
      <c r="E8355" s="136"/>
      <c r="H8355" s="136"/>
      <c r="K8355" s="136"/>
      <c r="O8355" s="136"/>
      <c r="T8355" s="136"/>
      <c r="W8355" s="136"/>
      <c r="Z8355" s="136"/>
      <c r="AC8355" s="136"/>
    </row>
    <row r="8356" spans="2:29">
      <c r="B8356" s="136"/>
      <c r="E8356" s="136"/>
      <c r="H8356" s="136"/>
      <c r="K8356" s="136"/>
      <c r="O8356" s="136"/>
      <c r="T8356" s="136"/>
      <c r="W8356" s="136"/>
      <c r="Z8356" s="136"/>
      <c r="AC8356" s="136"/>
    </row>
    <row r="8357" spans="2:29">
      <c r="B8357" s="136"/>
      <c r="E8357" s="136"/>
      <c r="H8357" s="136"/>
      <c r="K8357" s="136"/>
      <c r="O8357" s="136"/>
      <c r="T8357" s="136"/>
      <c r="W8357" s="136"/>
      <c r="Z8357" s="136"/>
      <c r="AC8357" s="136"/>
    </row>
    <row r="8358" spans="2:29">
      <c r="B8358" s="136"/>
      <c r="E8358" s="136"/>
      <c r="H8358" s="136"/>
      <c r="K8358" s="136"/>
      <c r="O8358" s="136"/>
      <c r="T8358" s="136"/>
      <c r="W8358" s="136"/>
      <c r="Z8358" s="136"/>
      <c r="AC8358" s="136"/>
    </row>
    <row r="8359" spans="2:29">
      <c r="B8359" s="136"/>
      <c r="E8359" s="136"/>
      <c r="H8359" s="136"/>
      <c r="K8359" s="136"/>
      <c r="O8359" s="136"/>
      <c r="T8359" s="136"/>
      <c r="W8359" s="136"/>
      <c r="Z8359" s="136"/>
      <c r="AC8359" s="136"/>
    </row>
    <row r="8360" spans="2:29">
      <c r="B8360" s="136"/>
      <c r="E8360" s="136"/>
      <c r="H8360" s="136"/>
      <c r="K8360" s="136"/>
      <c r="O8360" s="136"/>
      <c r="T8360" s="136"/>
      <c r="W8360" s="136"/>
      <c r="Z8360" s="136"/>
      <c r="AC8360" s="136"/>
    </row>
    <row r="8361" spans="2:29">
      <c r="B8361" s="136"/>
      <c r="E8361" s="136"/>
      <c r="H8361" s="136"/>
      <c r="K8361" s="136"/>
      <c r="O8361" s="136"/>
      <c r="T8361" s="136"/>
      <c r="W8361" s="136"/>
      <c r="Z8361" s="136"/>
      <c r="AC8361" s="136"/>
    </row>
    <row r="8362" spans="2:29">
      <c r="B8362" s="136"/>
      <c r="E8362" s="136"/>
      <c r="H8362" s="136"/>
      <c r="K8362" s="136"/>
      <c r="O8362" s="136"/>
      <c r="T8362" s="136"/>
      <c r="W8362" s="136"/>
      <c r="Z8362" s="136"/>
      <c r="AC8362" s="136"/>
    </row>
    <row r="8363" spans="2:29">
      <c r="B8363" s="136"/>
      <c r="E8363" s="136"/>
      <c r="H8363" s="136"/>
      <c r="K8363" s="136"/>
      <c r="O8363" s="136"/>
      <c r="T8363" s="136"/>
      <c r="W8363" s="136"/>
      <c r="Z8363" s="136"/>
      <c r="AC8363" s="136"/>
    </row>
    <row r="8364" spans="2:29">
      <c r="B8364" s="136"/>
      <c r="E8364" s="136"/>
      <c r="H8364" s="136"/>
      <c r="K8364" s="136"/>
      <c r="O8364" s="136"/>
      <c r="T8364" s="136"/>
      <c r="W8364" s="136"/>
      <c r="Z8364" s="136"/>
      <c r="AC8364" s="136"/>
    </row>
    <row r="8365" spans="2:29">
      <c r="B8365" s="136"/>
      <c r="E8365" s="136"/>
      <c r="H8365" s="136"/>
      <c r="K8365" s="136"/>
      <c r="O8365" s="136"/>
      <c r="T8365" s="136"/>
      <c r="W8365" s="136"/>
      <c r="Z8365" s="136"/>
      <c r="AC8365" s="136"/>
    </row>
    <row r="8366" spans="2:29">
      <c r="B8366" s="136"/>
      <c r="E8366" s="136"/>
      <c r="H8366" s="136"/>
      <c r="K8366" s="136"/>
      <c r="O8366" s="136"/>
      <c r="T8366" s="136"/>
      <c r="W8366" s="136"/>
      <c r="Z8366" s="136"/>
      <c r="AC8366" s="136"/>
    </row>
    <row r="8367" spans="2:29">
      <c r="B8367" s="136"/>
      <c r="E8367" s="136"/>
      <c r="H8367" s="136"/>
      <c r="K8367" s="136"/>
      <c r="O8367" s="136"/>
      <c r="T8367" s="136"/>
      <c r="W8367" s="136"/>
      <c r="Z8367" s="136"/>
      <c r="AC8367" s="136"/>
    </row>
    <row r="8368" spans="2:29">
      <c r="B8368" s="136"/>
      <c r="E8368" s="136"/>
      <c r="H8368" s="136"/>
      <c r="K8368" s="136"/>
      <c r="O8368" s="136"/>
      <c r="T8368" s="136"/>
      <c r="W8368" s="136"/>
      <c r="Z8368" s="136"/>
      <c r="AC8368" s="136"/>
    </row>
    <row r="8369" spans="2:29">
      <c r="B8369" s="136"/>
      <c r="E8369" s="136"/>
      <c r="H8369" s="136"/>
      <c r="K8369" s="136"/>
      <c r="O8369" s="136"/>
      <c r="T8369" s="136"/>
      <c r="W8369" s="136"/>
      <c r="Z8369" s="136"/>
      <c r="AC8369" s="136"/>
    </row>
    <row r="8370" spans="2:29">
      <c r="B8370" s="136"/>
      <c r="E8370" s="136"/>
      <c r="H8370" s="136"/>
      <c r="K8370" s="136"/>
      <c r="O8370" s="136"/>
      <c r="T8370" s="136"/>
      <c r="W8370" s="136"/>
      <c r="Z8370" s="136"/>
      <c r="AC8370" s="136"/>
    </row>
    <row r="8371" spans="2:29">
      <c r="B8371" s="136"/>
      <c r="E8371" s="136"/>
      <c r="H8371" s="136"/>
      <c r="K8371" s="136"/>
      <c r="O8371" s="136"/>
      <c r="T8371" s="136"/>
      <c r="W8371" s="136"/>
      <c r="Z8371" s="136"/>
      <c r="AC8371" s="136"/>
    </row>
    <row r="8372" spans="2:29">
      <c r="B8372" s="136"/>
      <c r="E8372" s="136"/>
      <c r="H8372" s="136"/>
      <c r="K8372" s="136"/>
      <c r="O8372" s="136"/>
      <c r="T8372" s="136"/>
      <c r="W8372" s="136"/>
      <c r="Z8372" s="136"/>
      <c r="AC8372" s="136"/>
    </row>
    <row r="8373" spans="2:29">
      <c r="B8373" s="136"/>
      <c r="E8373" s="136"/>
      <c r="H8373" s="136"/>
      <c r="K8373" s="136"/>
      <c r="O8373" s="136"/>
      <c r="T8373" s="136"/>
      <c r="W8373" s="136"/>
      <c r="Z8373" s="136"/>
      <c r="AC8373" s="136"/>
    </row>
    <row r="8374" spans="2:29">
      <c r="B8374" s="136"/>
      <c r="E8374" s="136"/>
      <c r="H8374" s="136"/>
      <c r="K8374" s="136"/>
      <c r="O8374" s="136"/>
      <c r="T8374" s="136"/>
      <c r="W8374" s="136"/>
      <c r="Z8374" s="136"/>
      <c r="AC8374" s="136"/>
    </row>
    <row r="8375" spans="2:29">
      <c r="B8375" s="136"/>
      <c r="E8375" s="136"/>
      <c r="H8375" s="136"/>
      <c r="K8375" s="136"/>
      <c r="O8375" s="136"/>
      <c r="T8375" s="136"/>
      <c r="W8375" s="136"/>
      <c r="Z8375" s="136"/>
      <c r="AC8375" s="136"/>
    </row>
    <row r="8376" spans="2:29">
      <c r="B8376" s="136"/>
      <c r="E8376" s="136"/>
      <c r="H8376" s="136"/>
      <c r="K8376" s="136"/>
      <c r="O8376" s="136"/>
      <c r="T8376" s="136"/>
      <c r="W8376" s="136"/>
      <c r="Z8376" s="136"/>
      <c r="AC8376" s="136"/>
    </row>
    <row r="8377" spans="2:29">
      <c r="B8377" s="136"/>
      <c r="E8377" s="136"/>
      <c r="H8377" s="136"/>
      <c r="K8377" s="136"/>
      <c r="O8377" s="136"/>
      <c r="T8377" s="136"/>
      <c r="W8377" s="136"/>
      <c r="Z8377" s="136"/>
      <c r="AC8377" s="136"/>
    </row>
    <row r="8378" spans="2:29">
      <c r="B8378" s="136"/>
      <c r="E8378" s="136"/>
      <c r="H8378" s="136"/>
      <c r="K8378" s="136"/>
      <c r="O8378" s="136"/>
      <c r="T8378" s="136"/>
      <c r="W8378" s="136"/>
      <c r="Z8378" s="136"/>
      <c r="AC8378" s="136"/>
    </row>
    <row r="8379" spans="2:29">
      <c r="B8379" s="136"/>
      <c r="E8379" s="136"/>
      <c r="H8379" s="136"/>
      <c r="K8379" s="136"/>
      <c r="O8379" s="136"/>
      <c r="T8379" s="136"/>
      <c r="W8379" s="136"/>
      <c r="Z8379" s="136"/>
      <c r="AC8379" s="136"/>
    </row>
    <row r="8380" spans="2:29">
      <c r="B8380" s="136"/>
      <c r="E8380" s="136"/>
      <c r="H8380" s="136"/>
      <c r="K8380" s="136"/>
      <c r="O8380" s="136"/>
      <c r="T8380" s="136"/>
      <c r="W8380" s="136"/>
      <c r="Z8380" s="136"/>
      <c r="AC8380" s="136"/>
    </row>
    <row r="8381" spans="2:29">
      <c r="B8381" s="136"/>
      <c r="E8381" s="136"/>
      <c r="H8381" s="136"/>
      <c r="K8381" s="136"/>
      <c r="O8381" s="136"/>
      <c r="T8381" s="136"/>
      <c r="W8381" s="136"/>
      <c r="Z8381" s="136"/>
      <c r="AC8381" s="136"/>
    </row>
    <row r="8382" spans="2:29">
      <c r="B8382" s="136"/>
      <c r="E8382" s="136"/>
      <c r="H8382" s="136"/>
      <c r="K8382" s="136"/>
      <c r="O8382" s="136"/>
      <c r="T8382" s="136"/>
      <c r="W8382" s="136"/>
      <c r="Z8382" s="136"/>
      <c r="AC8382" s="136"/>
    </row>
    <row r="8383" spans="2:29">
      <c r="B8383" s="136"/>
      <c r="E8383" s="136"/>
      <c r="H8383" s="136"/>
      <c r="K8383" s="136"/>
      <c r="O8383" s="136"/>
      <c r="T8383" s="136"/>
      <c r="W8383" s="136"/>
      <c r="Z8383" s="136"/>
      <c r="AC8383" s="136"/>
    </row>
    <row r="8384" spans="2:29">
      <c r="B8384" s="136"/>
      <c r="E8384" s="136"/>
      <c r="H8384" s="136"/>
      <c r="K8384" s="136"/>
      <c r="O8384" s="136"/>
      <c r="T8384" s="136"/>
      <c r="W8384" s="136"/>
      <c r="Z8384" s="136"/>
      <c r="AC8384" s="136"/>
    </row>
    <row r="8385" spans="2:29">
      <c r="B8385" s="136"/>
      <c r="E8385" s="136"/>
      <c r="H8385" s="136"/>
      <c r="K8385" s="136"/>
      <c r="O8385" s="136"/>
      <c r="T8385" s="136"/>
      <c r="W8385" s="136"/>
      <c r="Z8385" s="136"/>
      <c r="AC8385" s="136"/>
    </row>
    <row r="8386" spans="2:29">
      <c r="B8386" s="136"/>
      <c r="E8386" s="136"/>
      <c r="H8386" s="136"/>
      <c r="K8386" s="136"/>
      <c r="O8386" s="136"/>
      <c r="T8386" s="136"/>
      <c r="W8386" s="136"/>
      <c r="Z8386" s="136"/>
      <c r="AC8386" s="136"/>
    </row>
    <row r="8387" spans="2:29">
      <c r="B8387" s="136"/>
      <c r="E8387" s="136"/>
      <c r="H8387" s="136"/>
      <c r="K8387" s="136"/>
      <c r="O8387" s="136"/>
      <c r="T8387" s="136"/>
      <c r="W8387" s="136"/>
      <c r="Z8387" s="136"/>
      <c r="AC8387" s="136"/>
    </row>
    <row r="8388" spans="2:29">
      <c r="B8388" s="136"/>
      <c r="E8388" s="136"/>
      <c r="H8388" s="136"/>
      <c r="K8388" s="136"/>
      <c r="O8388" s="136"/>
      <c r="T8388" s="136"/>
      <c r="W8388" s="136"/>
      <c r="Z8388" s="136"/>
      <c r="AC8388" s="136"/>
    </row>
    <row r="8389" spans="2:29">
      <c r="B8389" s="136"/>
      <c r="E8389" s="136"/>
      <c r="H8389" s="136"/>
      <c r="K8389" s="136"/>
      <c r="O8389" s="136"/>
      <c r="T8389" s="136"/>
      <c r="W8389" s="136"/>
      <c r="Z8389" s="136"/>
      <c r="AC8389" s="136"/>
    </row>
    <row r="8390" spans="2:29">
      <c r="B8390" s="136"/>
      <c r="E8390" s="136"/>
      <c r="H8390" s="136"/>
      <c r="K8390" s="136"/>
      <c r="O8390" s="136"/>
      <c r="T8390" s="136"/>
      <c r="W8390" s="136"/>
      <c r="Z8390" s="136"/>
      <c r="AC8390" s="136"/>
    </row>
    <row r="8391" spans="2:29">
      <c r="B8391" s="136"/>
      <c r="E8391" s="136"/>
      <c r="H8391" s="136"/>
      <c r="K8391" s="136"/>
      <c r="O8391" s="136"/>
      <c r="T8391" s="136"/>
      <c r="W8391" s="136"/>
      <c r="Z8391" s="136"/>
      <c r="AC8391" s="136"/>
    </row>
    <row r="8392" spans="2:29">
      <c r="B8392" s="136"/>
      <c r="E8392" s="136"/>
      <c r="H8392" s="136"/>
      <c r="K8392" s="136"/>
      <c r="O8392" s="136"/>
      <c r="T8392" s="136"/>
      <c r="W8392" s="136"/>
      <c r="Z8392" s="136"/>
      <c r="AC8392" s="136"/>
    </row>
    <row r="8393" spans="2:29">
      <c r="B8393" s="136"/>
      <c r="E8393" s="136"/>
      <c r="H8393" s="136"/>
      <c r="K8393" s="136"/>
      <c r="O8393" s="136"/>
      <c r="T8393" s="136"/>
      <c r="W8393" s="136"/>
      <c r="Z8393" s="136"/>
      <c r="AC8393" s="136"/>
    </row>
    <row r="8394" spans="2:29">
      <c r="B8394" s="136"/>
      <c r="E8394" s="136"/>
      <c r="H8394" s="136"/>
      <c r="K8394" s="136"/>
      <c r="O8394" s="136"/>
      <c r="T8394" s="136"/>
      <c r="W8394" s="136"/>
      <c r="Z8394" s="136"/>
      <c r="AC8394" s="136"/>
    </row>
    <row r="8395" spans="2:29">
      <c r="B8395" s="136"/>
      <c r="E8395" s="136"/>
      <c r="H8395" s="136"/>
      <c r="K8395" s="136"/>
      <c r="O8395" s="136"/>
      <c r="T8395" s="136"/>
      <c r="W8395" s="136"/>
      <c r="Z8395" s="136"/>
      <c r="AC8395" s="136"/>
    </row>
    <row r="8396" spans="2:29">
      <c r="B8396" s="136"/>
      <c r="E8396" s="136"/>
      <c r="H8396" s="136"/>
      <c r="K8396" s="136"/>
      <c r="O8396" s="136"/>
      <c r="T8396" s="136"/>
      <c r="W8396" s="136"/>
      <c r="Z8396" s="136"/>
      <c r="AC8396" s="136"/>
    </row>
    <row r="8397" spans="2:29">
      <c r="B8397" s="136"/>
      <c r="E8397" s="136"/>
      <c r="H8397" s="136"/>
      <c r="K8397" s="136"/>
      <c r="O8397" s="136"/>
      <c r="T8397" s="136"/>
      <c r="W8397" s="136"/>
      <c r="Z8397" s="136"/>
      <c r="AC8397" s="136"/>
    </row>
    <row r="8398" spans="2:29">
      <c r="B8398" s="136"/>
      <c r="E8398" s="136"/>
      <c r="H8398" s="136"/>
      <c r="K8398" s="136"/>
      <c r="O8398" s="136"/>
      <c r="T8398" s="136"/>
      <c r="W8398" s="136"/>
      <c r="Z8398" s="136"/>
      <c r="AC8398" s="136"/>
    </row>
    <row r="8399" spans="2:29">
      <c r="B8399" s="136"/>
      <c r="E8399" s="136"/>
      <c r="H8399" s="136"/>
      <c r="K8399" s="136"/>
      <c r="O8399" s="136"/>
      <c r="T8399" s="136"/>
      <c r="W8399" s="136"/>
      <c r="Z8399" s="136"/>
      <c r="AC8399" s="136"/>
    </row>
    <row r="8400" spans="2:29">
      <c r="B8400" s="136"/>
      <c r="E8400" s="136"/>
      <c r="H8400" s="136"/>
      <c r="K8400" s="136"/>
      <c r="O8400" s="136"/>
      <c r="T8400" s="136"/>
      <c r="W8400" s="136"/>
      <c r="Z8400" s="136"/>
      <c r="AC8400" s="136"/>
    </row>
    <row r="8401" spans="2:29">
      <c r="B8401" s="136"/>
      <c r="E8401" s="136"/>
      <c r="H8401" s="136"/>
      <c r="K8401" s="136"/>
      <c r="O8401" s="136"/>
      <c r="T8401" s="136"/>
      <c r="W8401" s="136"/>
      <c r="Z8401" s="136"/>
      <c r="AC8401" s="136"/>
    </row>
    <row r="8402" spans="2:29">
      <c r="B8402" s="136"/>
      <c r="E8402" s="136"/>
      <c r="H8402" s="136"/>
      <c r="K8402" s="136"/>
      <c r="O8402" s="136"/>
      <c r="T8402" s="136"/>
      <c r="W8402" s="136"/>
      <c r="Z8402" s="136"/>
      <c r="AC8402" s="136"/>
    </row>
    <row r="8403" spans="2:29">
      <c r="B8403" s="136"/>
      <c r="E8403" s="136"/>
      <c r="H8403" s="136"/>
      <c r="K8403" s="136"/>
      <c r="O8403" s="136"/>
      <c r="T8403" s="136"/>
      <c r="W8403" s="136"/>
      <c r="Z8403" s="136"/>
      <c r="AC8403" s="136"/>
    </row>
    <row r="8404" spans="2:29">
      <c r="B8404" s="136"/>
      <c r="E8404" s="136"/>
      <c r="H8404" s="136"/>
      <c r="K8404" s="136"/>
      <c r="O8404" s="136"/>
      <c r="T8404" s="136"/>
      <c r="W8404" s="136"/>
      <c r="Z8404" s="136"/>
      <c r="AC8404" s="136"/>
    </row>
    <row r="8405" spans="2:29">
      <c r="B8405" s="136"/>
      <c r="E8405" s="136"/>
      <c r="H8405" s="136"/>
      <c r="K8405" s="136"/>
      <c r="O8405" s="136"/>
      <c r="T8405" s="136"/>
      <c r="W8405" s="136"/>
      <c r="Z8405" s="136"/>
      <c r="AC8405" s="136"/>
    </row>
    <row r="8406" spans="2:29">
      <c r="B8406" s="136"/>
      <c r="E8406" s="136"/>
      <c r="H8406" s="136"/>
      <c r="K8406" s="136"/>
      <c r="O8406" s="136"/>
      <c r="T8406" s="136"/>
      <c r="W8406" s="136"/>
      <c r="Z8406" s="136"/>
      <c r="AC8406" s="136"/>
    </row>
    <row r="8407" spans="2:29">
      <c r="B8407" s="136"/>
      <c r="E8407" s="136"/>
      <c r="H8407" s="136"/>
      <c r="K8407" s="136"/>
      <c r="O8407" s="136"/>
      <c r="T8407" s="136"/>
      <c r="W8407" s="136"/>
      <c r="Z8407" s="136"/>
      <c r="AC8407" s="136"/>
    </row>
    <row r="8408" spans="2:29">
      <c r="B8408" s="136"/>
      <c r="E8408" s="136"/>
      <c r="H8408" s="136"/>
      <c r="K8408" s="136"/>
      <c r="O8408" s="136"/>
      <c r="T8408" s="136"/>
      <c r="W8408" s="136"/>
      <c r="Z8408" s="136"/>
      <c r="AC8408" s="136"/>
    </row>
    <row r="8409" spans="2:29">
      <c r="B8409" s="136"/>
      <c r="E8409" s="136"/>
      <c r="H8409" s="136"/>
      <c r="K8409" s="136"/>
      <c r="O8409" s="136"/>
      <c r="T8409" s="136"/>
      <c r="W8409" s="136"/>
      <c r="Z8409" s="136"/>
      <c r="AC8409" s="136"/>
    </row>
    <row r="8410" spans="2:29">
      <c r="B8410" s="136"/>
      <c r="E8410" s="136"/>
      <c r="H8410" s="136"/>
      <c r="K8410" s="136"/>
      <c r="O8410" s="136"/>
      <c r="T8410" s="136"/>
      <c r="W8410" s="136"/>
      <c r="Z8410" s="136"/>
      <c r="AC8410" s="136"/>
    </row>
    <row r="8411" spans="2:29">
      <c r="B8411" s="136"/>
      <c r="E8411" s="136"/>
      <c r="H8411" s="136"/>
      <c r="K8411" s="136"/>
      <c r="O8411" s="136"/>
      <c r="T8411" s="136"/>
      <c r="W8411" s="136"/>
      <c r="Z8411" s="136"/>
      <c r="AC8411" s="136"/>
    </row>
    <row r="8412" spans="2:29">
      <c r="B8412" s="136"/>
      <c r="E8412" s="136"/>
      <c r="H8412" s="136"/>
      <c r="K8412" s="136"/>
      <c r="O8412" s="136"/>
      <c r="T8412" s="136"/>
      <c r="W8412" s="136"/>
      <c r="Z8412" s="136"/>
      <c r="AC8412" s="136"/>
    </row>
    <row r="8413" spans="2:29">
      <c r="B8413" s="136"/>
      <c r="E8413" s="136"/>
      <c r="H8413" s="136"/>
      <c r="K8413" s="136"/>
      <c r="O8413" s="136"/>
      <c r="T8413" s="136"/>
      <c r="W8413" s="136"/>
      <c r="Z8413" s="136"/>
      <c r="AC8413" s="136"/>
    </row>
    <row r="8414" spans="2:29">
      <c r="B8414" s="136"/>
      <c r="E8414" s="136"/>
      <c r="H8414" s="136"/>
      <c r="K8414" s="136"/>
      <c r="O8414" s="136"/>
      <c r="T8414" s="136"/>
      <c r="W8414" s="136"/>
      <c r="Z8414" s="136"/>
      <c r="AC8414" s="136"/>
    </row>
    <row r="8415" spans="2:29">
      <c r="B8415" s="136"/>
      <c r="E8415" s="136"/>
      <c r="H8415" s="136"/>
      <c r="K8415" s="136"/>
      <c r="O8415" s="136"/>
      <c r="T8415" s="136"/>
      <c r="W8415" s="136"/>
      <c r="Z8415" s="136"/>
      <c r="AC8415" s="136"/>
    </row>
    <row r="8416" spans="2:29">
      <c r="B8416" s="136"/>
      <c r="E8416" s="136"/>
      <c r="H8416" s="136"/>
      <c r="K8416" s="136"/>
      <c r="O8416" s="136"/>
      <c r="T8416" s="136"/>
      <c r="W8416" s="136"/>
      <c r="Z8416" s="136"/>
      <c r="AC8416" s="136"/>
    </row>
    <row r="8417" spans="2:29">
      <c r="B8417" s="136"/>
      <c r="E8417" s="136"/>
      <c r="H8417" s="136"/>
      <c r="K8417" s="136"/>
      <c r="O8417" s="136"/>
      <c r="T8417" s="136"/>
      <c r="W8417" s="136"/>
      <c r="Z8417" s="136"/>
      <c r="AC8417" s="136"/>
    </row>
    <row r="8418" spans="2:29">
      <c r="B8418" s="136"/>
      <c r="E8418" s="136"/>
      <c r="H8418" s="136"/>
      <c r="K8418" s="136"/>
      <c r="O8418" s="136"/>
      <c r="T8418" s="136"/>
      <c r="W8418" s="136"/>
      <c r="Z8418" s="136"/>
      <c r="AC8418" s="136"/>
    </row>
    <row r="8419" spans="2:29">
      <c r="B8419" s="136"/>
      <c r="E8419" s="136"/>
      <c r="H8419" s="136"/>
      <c r="K8419" s="136"/>
      <c r="O8419" s="136"/>
      <c r="T8419" s="136"/>
      <c r="W8419" s="136"/>
      <c r="Z8419" s="136"/>
      <c r="AC8419" s="136"/>
    </row>
    <row r="8420" spans="2:29">
      <c r="B8420" s="136"/>
      <c r="E8420" s="136"/>
      <c r="H8420" s="136"/>
      <c r="K8420" s="136"/>
      <c r="O8420" s="136"/>
      <c r="T8420" s="136"/>
      <c r="W8420" s="136"/>
      <c r="Z8420" s="136"/>
      <c r="AC8420" s="136"/>
    </row>
    <row r="8421" spans="2:29">
      <c r="B8421" s="136"/>
      <c r="E8421" s="136"/>
      <c r="H8421" s="136"/>
      <c r="K8421" s="136"/>
      <c r="O8421" s="136"/>
      <c r="T8421" s="136"/>
      <c r="W8421" s="136"/>
      <c r="Z8421" s="136"/>
      <c r="AC8421" s="136"/>
    </row>
    <row r="8422" spans="2:29">
      <c r="B8422" s="136"/>
      <c r="E8422" s="136"/>
      <c r="H8422" s="136"/>
      <c r="K8422" s="136"/>
      <c r="O8422" s="136"/>
      <c r="T8422" s="136"/>
      <c r="W8422" s="136"/>
      <c r="Z8422" s="136"/>
      <c r="AC8422" s="136"/>
    </row>
    <row r="8423" spans="2:29">
      <c r="B8423" s="136"/>
      <c r="E8423" s="136"/>
      <c r="H8423" s="136"/>
      <c r="K8423" s="136"/>
      <c r="O8423" s="136"/>
      <c r="T8423" s="136"/>
      <c r="W8423" s="136"/>
      <c r="Z8423" s="136"/>
      <c r="AC8423" s="136"/>
    </row>
    <row r="8424" spans="2:29">
      <c r="B8424" s="136"/>
      <c r="E8424" s="136"/>
      <c r="H8424" s="136"/>
      <c r="K8424" s="136"/>
      <c r="O8424" s="136"/>
      <c r="T8424" s="136"/>
      <c r="W8424" s="136"/>
      <c r="Z8424" s="136"/>
      <c r="AC8424" s="136"/>
    </row>
    <row r="8425" spans="2:29">
      <c r="B8425" s="136"/>
      <c r="E8425" s="136"/>
      <c r="H8425" s="136"/>
      <c r="K8425" s="136"/>
      <c r="O8425" s="136"/>
      <c r="T8425" s="136"/>
      <c r="W8425" s="136"/>
      <c r="Z8425" s="136"/>
      <c r="AC8425" s="136"/>
    </row>
    <row r="8426" spans="2:29">
      <c r="B8426" s="136"/>
      <c r="E8426" s="136"/>
      <c r="H8426" s="136"/>
      <c r="K8426" s="136"/>
      <c r="O8426" s="136"/>
      <c r="T8426" s="136"/>
      <c r="W8426" s="136"/>
      <c r="Z8426" s="136"/>
      <c r="AC8426" s="136"/>
    </row>
    <row r="8427" spans="2:29">
      <c r="B8427" s="136"/>
      <c r="E8427" s="136"/>
      <c r="H8427" s="136"/>
      <c r="K8427" s="136"/>
      <c r="O8427" s="136"/>
      <c r="T8427" s="136"/>
      <c r="W8427" s="136"/>
      <c r="Z8427" s="136"/>
      <c r="AC8427" s="136"/>
    </row>
    <row r="8428" spans="2:29">
      <c r="B8428" s="136"/>
      <c r="E8428" s="136"/>
      <c r="H8428" s="136"/>
      <c r="K8428" s="136"/>
      <c r="O8428" s="136"/>
      <c r="T8428" s="136"/>
      <c r="W8428" s="136"/>
      <c r="Z8428" s="136"/>
      <c r="AC8428" s="136"/>
    </row>
    <row r="8429" spans="2:29">
      <c r="B8429" s="136"/>
      <c r="E8429" s="136"/>
      <c r="H8429" s="136"/>
      <c r="K8429" s="136"/>
      <c r="O8429" s="136"/>
      <c r="T8429" s="136"/>
      <c r="W8429" s="136"/>
      <c r="Z8429" s="136"/>
      <c r="AC8429" s="136"/>
    </row>
    <row r="8430" spans="2:29">
      <c r="B8430" s="136"/>
      <c r="E8430" s="136"/>
      <c r="H8430" s="136"/>
      <c r="K8430" s="136"/>
      <c r="O8430" s="136"/>
      <c r="T8430" s="136"/>
      <c r="W8430" s="136"/>
      <c r="Z8430" s="136"/>
      <c r="AC8430" s="136"/>
    </row>
    <row r="8431" spans="2:29">
      <c r="B8431" s="136"/>
      <c r="E8431" s="136"/>
      <c r="H8431" s="136"/>
      <c r="K8431" s="136"/>
      <c r="O8431" s="136"/>
      <c r="T8431" s="136"/>
      <c r="W8431" s="136"/>
      <c r="Z8431" s="136"/>
      <c r="AC8431" s="136"/>
    </row>
    <row r="8432" spans="2:29">
      <c r="B8432" s="136"/>
      <c r="E8432" s="136"/>
      <c r="H8432" s="136"/>
      <c r="K8432" s="136"/>
      <c r="O8432" s="136"/>
      <c r="T8432" s="136"/>
      <c r="W8432" s="136"/>
      <c r="Z8432" s="136"/>
      <c r="AC8432" s="136"/>
    </row>
    <row r="8433" spans="2:29">
      <c r="B8433" s="136"/>
      <c r="E8433" s="136"/>
      <c r="H8433" s="136"/>
      <c r="K8433" s="136"/>
      <c r="O8433" s="136"/>
      <c r="T8433" s="136"/>
      <c r="W8433" s="136"/>
      <c r="Z8433" s="136"/>
      <c r="AC8433" s="136"/>
    </row>
    <row r="8434" spans="2:29">
      <c r="B8434" s="136"/>
      <c r="E8434" s="136"/>
      <c r="H8434" s="136"/>
      <c r="K8434" s="136"/>
      <c r="O8434" s="136"/>
      <c r="T8434" s="136"/>
      <c r="W8434" s="136"/>
      <c r="Z8434" s="136"/>
      <c r="AC8434" s="136"/>
    </row>
    <row r="8435" spans="2:29">
      <c r="B8435" s="136"/>
      <c r="E8435" s="136"/>
      <c r="H8435" s="136"/>
      <c r="K8435" s="136"/>
      <c r="O8435" s="136"/>
      <c r="T8435" s="136"/>
      <c r="W8435" s="136"/>
      <c r="Z8435" s="136"/>
      <c r="AC8435" s="136"/>
    </row>
    <row r="8436" spans="2:29">
      <c r="B8436" s="136"/>
      <c r="E8436" s="136"/>
      <c r="H8436" s="136"/>
      <c r="K8436" s="136"/>
      <c r="O8436" s="136"/>
      <c r="T8436" s="136"/>
      <c r="W8436" s="136"/>
      <c r="Z8436" s="136"/>
      <c r="AC8436" s="136"/>
    </row>
    <row r="8437" spans="2:29">
      <c r="B8437" s="136"/>
      <c r="E8437" s="136"/>
      <c r="H8437" s="136"/>
      <c r="K8437" s="136"/>
      <c r="O8437" s="136"/>
      <c r="T8437" s="136"/>
      <c r="W8437" s="136"/>
      <c r="Z8437" s="136"/>
      <c r="AC8437" s="136"/>
    </row>
    <row r="8438" spans="2:29">
      <c r="B8438" s="136"/>
      <c r="E8438" s="136"/>
      <c r="H8438" s="136"/>
      <c r="K8438" s="136"/>
      <c r="O8438" s="136"/>
      <c r="T8438" s="136"/>
      <c r="W8438" s="136"/>
      <c r="Z8438" s="136"/>
      <c r="AC8438" s="136"/>
    </row>
    <row r="8439" spans="2:29">
      <c r="B8439" s="136"/>
      <c r="E8439" s="136"/>
      <c r="H8439" s="136"/>
      <c r="K8439" s="136"/>
      <c r="O8439" s="136"/>
      <c r="T8439" s="136"/>
      <c r="W8439" s="136"/>
      <c r="Z8439" s="136"/>
      <c r="AC8439" s="136"/>
    </row>
    <row r="8440" spans="2:29">
      <c r="B8440" s="136"/>
      <c r="E8440" s="136"/>
      <c r="H8440" s="136"/>
      <c r="K8440" s="136"/>
      <c r="O8440" s="136"/>
      <c r="T8440" s="136"/>
      <c r="W8440" s="136"/>
      <c r="Z8440" s="136"/>
      <c r="AC8440" s="136"/>
    </row>
    <row r="8441" spans="2:29">
      <c r="B8441" s="136"/>
      <c r="E8441" s="136"/>
      <c r="H8441" s="136"/>
      <c r="K8441" s="136"/>
      <c r="O8441" s="136"/>
      <c r="T8441" s="136"/>
      <c r="W8441" s="136"/>
      <c r="Z8441" s="136"/>
      <c r="AC8441" s="136"/>
    </row>
    <row r="8442" spans="2:29">
      <c r="B8442" s="136"/>
      <c r="E8442" s="136"/>
      <c r="H8442" s="136"/>
      <c r="K8442" s="136"/>
      <c r="O8442" s="136"/>
      <c r="T8442" s="136"/>
      <c r="W8442" s="136"/>
      <c r="Z8442" s="136"/>
      <c r="AC8442" s="136"/>
    </row>
    <row r="8443" spans="2:29">
      <c r="B8443" s="136"/>
      <c r="E8443" s="136"/>
      <c r="H8443" s="136"/>
      <c r="K8443" s="136"/>
      <c r="O8443" s="136"/>
      <c r="T8443" s="136"/>
      <c r="W8443" s="136"/>
      <c r="Z8443" s="136"/>
      <c r="AC8443" s="136"/>
    </row>
    <row r="8444" spans="2:29">
      <c r="B8444" s="136"/>
      <c r="E8444" s="136"/>
      <c r="H8444" s="136"/>
      <c r="K8444" s="136"/>
      <c r="O8444" s="136"/>
      <c r="T8444" s="136"/>
      <c r="W8444" s="136"/>
      <c r="Z8444" s="136"/>
      <c r="AC8444" s="136"/>
    </row>
    <row r="8445" spans="2:29">
      <c r="B8445" s="136"/>
      <c r="E8445" s="136"/>
      <c r="H8445" s="136"/>
      <c r="K8445" s="136"/>
      <c r="O8445" s="136"/>
      <c r="T8445" s="136"/>
      <c r="W8445" s="136"/>
      <c r="Z8445" s="136"/>
      <c r="AC8445" s="136"/>
    </row>
    <row r="8446" spans="2:29">
      <c r="B8446" s="136"/>
      <c r="E8446" s="136"/>
      <c r="H8446" s="136"/>
      <c r="K8446" s="136"/>
      <c r="O8446" s="136"/>
      <c r="T8446" s="136"/>
      <c r="W8446" s="136"/>
      <c r="Z8446" s="136"/>
      <c r="AC8446" s="136"/>
    </row>
    <row r="8447" spans="2:29">
      <c r="B8447" s="136"/>
      <c r="E8447" s="136"/>
      <c r="H8447" s="136"/>
      <c r="K8447" s="136"/>
      <c r="O8447" s="136"/>
      <c r="T8447" s="136"/>
      <c r="W8447" s="136"/>
      <c r="Z8447" s="136"/>
      <c r="AC8447" s="136"/>
    </row>
    <row r="8448" spans="2:29">
      <c r="B8448" s="136"/>
      <c r="E8448" s="136"/>
      <c r="H8448" s="136"/>
      <c r="K8448" s="136"/>
      <c r="O8448" s="136"/>
      <c r="T8448" s="136"/>
      <c r="W8448" s="136"/>
      <c r="Z8448" s="136"/>
      <c r="AC8448" s="136"/>
    </row>
    <row r="8449" spans="2:29">
      <c r="B8449" s="136"/>
      <c r="E8449" s="136"/>
      <c r="H8449" s="136"/>
      <c r="K8449" s="136"/>
      <c r="O8449" s="136"/>
      <c r="T8449" s="136"/>
      <c r="W8449" s="136"/>
      <c r="Z8449" s="136"/>
      <c r="AC8449" s="136"/>
    </row>
    <row r="8450" spans="2:29">
      <c r="B8450" s="136"/>
      <c r="E8450" s="136"/>
      <c r="H8450" s="136"/>
      <c r="K8450" s="136"/>
      <c r="O8450" s="136"/>
      <c r="T8450" s="136"/>
      <c r="W8450" s="136"/>
      <c r="Z8450" s="136"/>
      <c r="AC8450" s="136"/>
    </row>
    <row r="8451" spans="2:29">
      <c r="B8451" s="136"/>
      <c r="E8451" s="136"/>
      <c r="H8451" s="136"/>
      <c r="K8451" s="136"/>
      <c r="O8451" s="136"/>
      <c r="T8451" s="136"/>
      <c r="W8451" s="136"/>
      <c r="Z8451" s="136"/>
      <c r="AC8451" s="136"/>
    </row>
    <row r="8452" spans="2:29">
      <c r="B8452" s="136"/>
      <c r="E8452" s="136"/>
      <c r="H8452" s="136"/>
      <c r="K8452" s="136"/>
      <c r="O8452" s="136"/>
      <c r="T8452" s="136"/>
      <c r="W8452" s="136"/>
      <c r="Z8452" s="136"/>
      <c r="AC8452" s="136"/>
    </row>
    <row r="8453" spans="2:29">
      <c r="B8453" s="136"/>
      <c r="E8453" s="136"/>
      <c r="H8453" s="136"/>
      <c r="K8453" s="136"/>
      <c r="O8453" s="136"/>
      <c r="T8453" s="136"/>
      <c r="W8453" s="136"/>
      <c r="Z8453" s="136"/>
      <c r="AC8453" s="136"/>
    </row>
    <row r="8454" spans="2:29">
      <c r="B8454" s="136"/>
      <c r="E8454" s="136"/>
      <c r="H8454" s="136"/>
      <c r="K8454" s="136"/>
      <c r="O8454" s="136"/>
      <c r="T8454" s="136"/>
      <c r="W8454" s="136"/>
      <c r="Z8454" s="136"/>
      <c r="AC8454" s="136"/>
    </row>
    <row r="8455" spans="2:29">
      <c r="B8455" s="136"/>
      <c r="E8455" s="136"/>
      <c r="H8455" s="136"/>
      <c r="K8455" s="136"/>
      <c r="O8455" s="136"/>
      <c r="T8455" s="136"/>
      <c r="W8455" s="136"/>
      <c r="Z8455" s="136"/>
      <c r="AC8455" s="136"/>
    </row>
    <row r="8456" spans="2:29">
      <c r="B8456" s="136"/>
      <c r="E8456" s="136"/>
      <c r="H8456" s="136"/>
      <c r="K8456" s="136"/>
      <c r="O8456" s="136"/>
      <c r="T8456" s="136"/>
      <c r="W8456" s="136"/>
      <c r="Z8456" s="136"/>
      <c r="AC8456" s="136"/>
    </row>
    <row r="8457" spans="2:29">
      <c r="B8457" s="136"/>
      <c r="E8457" s="136"/>
      <c r="H8457" s="136"/>
      <c r="K8457" s="136"/>
      <c r="O8457" s="136"/>
      <c r="T8457" s="136"/>
      <c r="W8457" s="136"/>
      <c r="Z8457" s="136"/>
      <c r="AC8457" s="136"/>
    </row>
    <row r="8458" spans="2:29">
      <c r="B8458" s="136"/>
      <c r="E8458" s="136"/>
      <c r="H8458" s="136"/>
      <c r="K8458" s="136"/>
      <c r="O8458" s="136"/>
      <c r="T8458" s="136"/>
      <c r="W8458" s="136"/>
      <c r="Z8458" s="136"/>
      <c r="AC8458" s="136"/>
    </row>
    <row r="8459" spans="2:29">
      <c r="B8459" s="136"/>
      <c r="E8459" s="136"/>
      <c r="H8459" s="136"/>
      <c r="K8459" s="136"/>
      <c r="O8459" s="136"/>
      <c r="T8459" s="136"/>
      <c r="W8459" s="136"/>
      <c r="Z8459" s="136"/>
      <c r="AC8459" s="136"/>
    </row>
    <row r="8460" spans="2:29">
      <c r="B8460" s="136"/>
      <c r="E8460" s="136"/>
      <c r="H8460" s="136"/>
      <c r="K8460" s="136"/>
      <c r="O8460" s="136"/>
      <c r="T8460" s="136"/>
      <c r="W8460" s="136"/>
      <c r="Z8460" s="136"/>
      <c r="AC8460" s="136"/>
    </row>
    <row r="8461" spans="2:29">
      <c r="B8461" s="136"/>
      <c r="E8461" s="136"/>
      <c r="H8461" s="136"/>
      <c r="K8461" s="136"/>
      <c r="O8461" s="136"/>
      <c r="T8461" s="136"/>
      <c r="W8461" s="136"/>
      <c r="Z8461" s="136"/>
      <c r="AC8461" s="136"/>
    </row>
    <row r="8462" spans="2:29">
      <c r="B8462" s="136"/>
      <c r="E8462" s="136"/>
      <c r="H8462" s="136"/>
      <c r="K8462" s="136"/>
      <c r="O8462" s="136"/>
      <c r="T8462" s="136"/>
      <c r="W8462" s="136"/>
      <c r="Z8462" s="136"/>
      <c r="AC8462" s="136"/>
    </row>
    <row r="8463" spans="2:29">
      <c r="B8463" s="136"/>
      <c r="E8463" s="136"/>
      <c r="H8463" s="136"/>
      <c r="K8463" s="136"/>
      <c r="O8463" s="136"/>
      <c r="T8463" s="136"/>
      <c r="W8463" s="136"/>
      <c r="Z8463" s="136"/>
      <c r="AC8463" s="136"/>
    </row>
    <row r="8464" spans="2:29">
      <c r="B8464" s="136"/>
      <c r="E8464" s="136"/>
      <c r="H8464" s="136"/>
      <c r="K8464" s="136"/>
      <c r="O8464" s="136"/>
      <c r="T8464" s="136"/>
      <c r="W8464" s="136"/>
      <c r="Z8464" s="136"/>
      <c r="AC8464" s="136"/>
    </row>
    <row r="8465" spans="2:29">
      <c r="B8465" s="136"/>
      <c r="E8465" s="136"/>
      <c r="H8465" s="136"/>
      <c r="K8465" s="136"/>
      <c r="O8465" s="136"/>
      <c r="T8465" s="136"/>
      <c r="W8465" s="136"/>
      <c r="Z8465" s="136"/>
      <c r="AC8465" s="136"/>
    </row>
    <row r="8466" spans="2:29">
      <c r="B8466" s="136"/>
      <c r="E8466" s="136"/>
      <c r="H8466" s="136"/>
      <c r="K8466" s="136"/>
      <c r="O8466" s="136"/>
      <c r="T8466" s="136"/>
      <c r="W8466" s="136"/>
      <c r="Z8466" s="136"/>
      <c r="AC8466" s="136"/>
    </row>
    <row r="8467" spans="2:29">
      <c r="B8467" s="136"/>
      <c r="E8467" s="136"/>
      <c r="H8467" s="136"/>
      <c r="K8467" s="136"/>
      <c r="O8467" s="136"/>
      <c r="T8467" s="136"/>
      <c r="W8467" s="136"/>
      <c r="Z8467" s="136"/>
      <c r="AC8467" s="136"/>
    </row>
    <row r="8468" spans="2:29">
      <c r="B8468" s="136"/>
      <c r="E8468" s="136"/>
      <c r="H8468" s="136"/>
      <c r="K8468" s="136"/>
      <c r="O8468" s="136"/>
      <c r="T8468" s="136"/>
      <c r="W8468" s="136"/>
      <c r="Z8468" s="136"/>
      <c r="AC8468" s="136"/>
    </row>
    <row r="8469" spans="2:29">
      <c r="B8469" s="136"/>
      <c r="E8469" s="136"/>
      <c r="H8469" s="136"/>
      <c r="K8469" s="136"/>
      <c r="O8469" s="136"/>
      <c r="T8469" s="136"/>
      <c r="W8469" s="136"/>
      <c r="Z8469" s="136"/>
      <c r="AC8469" s="136"/>
    </row>
    <row r="8470" spans="2:29">
      <c r="B8470" s="136"/>
      <c r="E8470" s="136"/>
      <c r="H8470" s="136"/>
      <c r="K8470" s="136"/>
      <c r="O8470" s="136"/>
      <c r="T8470" s="136"/>
      <c r="W8470" s="136"/>
      <c r="Z8470" s="136"/>
      <c r="AC8470" s="136"/>
    </row>
    <row r="8471" spans="2:29">
      <c r="B8471" s="136"/>
      <c r="E8471" s="136"/>
      <c r="H8471" s="136"/>
      <c r="K8471" s="136"/>
      <c r="O8471" s="136"/>
      <c r="T8471" s="136"/>
      <c r="W8471" s="136"/>
      <c r="Z8471" s="136"/>
      <c r="AC8471" s="136"/>
    </row>
    <row r="8472" spans="2:29">
      <c r="B8472" s="136"/>
      <c r="E8472" s="136"/>
      <c r="H8472" s="136"/>
      <c r="K8472" s="136"/>
      <c r="O8472" s="136"/>
      <c r="T8472" s="136"/>
      <c r="W8472" s="136"/>
      <c r="Z8472" s="136"/>
      <c r="AC8472" s="136"/>
    </row>
    <row r="8473" spans="2:29">
      <c r="B8473" s="136"/>
      <c r="E8473" s="136"/>
      <c r="H8473" s="136"/>
      <c r="K8473" s="136"/>
      <c r="O8473" s="136"/>
      <c r="T8473" s="136"/>
      <c r="W8473" s="136"/>
      <c r="Z8473" s="136"/>
      <c r="AC8473" s="136"/>
    </row>
    <row r="8474" spans="2:29">
      <c r="B8474" s="136"/>
      <c r="E8474" s="136"/>
      <c r="H8474" s="136"/>
      <c r="K8474" s="136"/>
      <c r="O8474" s="136"/>
      <c r="T8474" s="136"/>
      <c r="W8474" s="136"/>
      <c r="Z8474" s="136"/>
      <c r="AC8474" s="136"/>
    </row>
    <row r="8475" spans="2:29">
      <c r="B8475" s="136"/>
      <c r="E8475" s="136"/>
      <c r="H8475" s="136"/>
      <c r="K8475" s="136"/>
      <c r="O8475" s="136"/>
      <c r="T8475" s="136"/>
      <c r="W8475" s="136"/>
      <c r="Z8475" s="136"/>
      <c r="AC8475" s="136"/>
    </row>
    <row r="8476" spans="2:29">
      <c r="B8476" s="136"/>
      <c r="E8476" s="136"/>
      <c r="H8476" s="136"/>
      <c r="K8476" s="136"/>
      <c r="O8476" s="136"/>
      <c r="T8476" s="136"/>
      <c r="W8476" s="136"/>
      <c r="Z8476" s="136"/>
      <c r="AC8476" s="136"/>
    </row>
    <row r="8477" spans="2:29">
      <c r="B8477" s="136"/>
      <c r="E8477" s="136"/>
      <c r="H8477" s="136"/>
      <c r="K8477" s="136"/>
      <c r="O8477" s="136"/>
      <c r="T8477" s="136"/>
      <c r="W8477" s="136"/>
      <c r="Z8477" s="136"/>
      <c r="AC8477" s="136"/>
    </row>
    <row r="8478" spans="2:29">
      <c r="B8478" s="136"/>
      <c r="E8478" s="136"/>
      <c r="H8478" s="136"/>
      <c r="K8478" s="136"/>
      <c r="O8478" s="136"/>
      <c r="T8478" s="136"/>
      <c r="W8478" s="136"/>
      <c r="Z8478" s="136"/>
      <c r="AC8478" s="136"/>
    </row>
    <row r="8479" spans="2:29">
      <c r="B8479" s="136"/>
      <c r="E8479" s="136"/>
      <c r="H8479" s="136"/>
      <c r="K8479" s="136"/>
      <c r="O8479" s="136"/>
      <c r="T8479" s="136"/>
      <c r="W8479" s="136"/>
      <c r="Z8479" s="136"/>
      <c r="AC8479" s="136"/>
    </row>
    <row r="8480" spans="2:29">
      <c r="B8480" s="136"/>
      <c r="E8480" s="136"/>
      <c r="H8480" s="136"/>
      <c r="K8480" s="136"/>
      <c r="O8480" s="136"/>
      <c r="T8480" s="136"/>
      <c r="W8480" s="136"/>
      <c r="Z8480" s="136"/>
      <c r="AC8480" s="136"/>
    </row>
    <row r="8481" spans="2:29">
      <c r="B8481" s="136"/>
      <c r="E8481" s="136"/>
      <c r="H8481" s="136"/>
      <c r="K8481" s="136"/>
      <c r="O8481" s="136"/>
      <c r="T8481" s="136"/>
      <c r="W8481" s="136"/>
      <c r="Z8481" s="136"/>
      <c r="AC8481" s="136"/>
    </row>
    <row r="8482" spans="2:29">
      <c r="B8482" s="136"/>
      <c r="E8482" s="136"/>
      <c r="H8482" s="136"/>
      <c r="K8482" s="136"/>
      <c r="O8482" s="136"/>
      <c r="T8482" s="136"/>
      <c r="W8482" s="136"/>
      <c r="Z8482" s="136"/>
      <c r="AC8482" s="136"/>
    </row>
    <row r="8483" spans="2:29">
      <c r="B8483" s="136"/>
      <c r="E8483" s="136"/>
      <c r="H8483" s="136"/>
      <c r="K8483" s="136"/>
      <c r="O8483" s="136"/>
      <c r="T8483" s="136"/>
      <c r="W8483" s="136"/>
      <c r="Z8483" s="136"/>
      <c r="AC8483" s="136"/>
    </row>
    <row r="8484" spans="2:29">
      <c r="B8484" s="136"/>
      <c r="E8484" s="136"/>
      <c r="H8484" s="136"/>
      <c r="K8484" s="136"/>
      <c r="O8484" s="136"/>
      <c r="T8484" s="136"/>
      <c r="W8484" s="136"/>
      <c r="Z8484" s="136"/>
      <c r="AC8484" s="136"/>
    </row>
    <row r="8485" spans="2:29">
      <c r="B8485" s="136"/>
      <c r="E8485" s="136"/>
      <c r="H8485" s="136"/>
      <c r="K8485" s="136"/>
      <c r="O8485" s="136"/>
      <c r="T8485" s="136"/>
      <c r="W8485" s="136"/>
      <c r="Z8485" s="136"/>
      <c r="AC8485" s="136"/>
    </row>
    <row r="8486" spans="2:29">
      <c r="B8486" s="136"/>
      <c r="E8486" s="136"/>
      <c r="H8486" s="136"/>
      <c r="K8486" s="136"/>
      <c r="O8486" s="136"/>
      <c r="T8486" s="136"/>
      <c r="W8486" s="136"/>
      <c r="Z8486" s="136"/>
      <c r="AC8486" s="136"/>
    </row>
    <row r="8487" spans="2:29">
      <c r="B8487" s="136"/>
      <c r="E8487" s="136"/>
      <c r="H8487" s="136"/>
      <c r="K8487" s="136"/>
      <c r="O8487" s="136"/>
      <c r="T8487" s="136"/>
      <c r="W8487" s="136"/>
      <c r="Z8487" s="136"/>
      <c r="AC8487" s="136"/>
    </row>
    <row r="8488" spans="2:29">
      <c r="B8488" s="136"/>
      <c r="E8488" s="136"/>
      <c r="H8488" s="136"/>
      <c r="K8488" s="136"/>
      <c r="O8488" s="136"/>
      <c r="T8488" s="136"/>
      <c r="W8488" s="136"/>
      <c r="Z8488" s="136"/>
      <c r="AC8488" s="136"/>
    </row>
    <row r="8489" spans="2:29">
      <c r="B8489" s="136"/>
      <c r="E8489" s="136"/>
      <c r="H8489" s="136"/>
      <c r="K8489" s="136"/>
      <c r="O8489" s="136"/>
      <c r="T8489" s="136"/>
      <c r="W8489" s="136"/>
      <c r="Z8489" s="136"/>
      <c r="AC8489" s="136"/>
    </row>
    <row r="8490" spans="2:29">
      <c r="B8490" s="136"/>
      <c r="E8490" s="136"/>
      <c r="H8490" s="136"/>
      <c r="K8490" s="136"/>
      <c r="O8490" s="136"/>
      <c r="T8490" s="136"/>
      <c r="W8490" s="136"/>
      <c r="Z8490" s="136"/>
      <c r="AC8490" s="136"/>
    </row>
    <row r="8491" spans="2:29">
      <c r="B8491" s="136"/>
      <c r="E8491" s="136"/>
      <c r="H8491" s="136"/>
      <c r="K8491" s="136"/>
      <c r="O8491" s="136"/>
      <c r="T8491" s="136"/>
      <c r="W8491" s="136"/>
      <c r="Z8491" s="136"/>
      <c r="AC8491" s="136"/>
    </row>
    <row r="8492" spans="2:29">
      <c r="B8492" s="136"/>
      <c r="E8492" s="136"/>
      <c r="H8492" s="136"/>
      <c r="K8492" s="136"/>
      <c r="O8492" s="136"/>
      <c r="T8492" s="136"/>
      <c r="W8492" s="136"/>
      <c r="Z8492" s="136"/>
      <c r="AC8492" s="136"/>
    </row>
    <row r="8493" spans="2:29">
      <c r="B8493" s="136"/>
      <c r="E8493" s="136"/>
      <c r="H8493" s="136"/>
      <c r="K8493" s="136"/>
      <c r="O8493" s="136"/>
      <c r="T8493" s="136"/>
      <c r="W8493" s="136"/>
      <c r="Z8493" s="136"/>
      <c r="AC8493" s="136"/>
    </row>
    <row r="8494" spans="2:29">
      <c r="B8494" s="136"/>
      <c r="E8494" s="136"/>
      <c r="H8494" s="136"/>
      <c r="K8494" s="136"/>
      <c r="O8494" s="136"/>
      <c r="T8494" s="136"/>
      <c r="W8494" s="136"/>
      <c r="Z8494" s="136"/>
      <c r="AC8494" s="136"/>
    </row>
    <row r="8495" spans="2:29">
      <c r="B8495" s="136"/>
      <c r="E8495" s="136"/>
      <c r="H8495" s="136"/>
      <c r="K8495" s="136"/>
      <c r="O8495" s="136"/>
      <c r="T8495" s="136"/>
      <c r="W8495" s="136"/>
      <c r="Z8495" s="136"/>
      <c r="AC8495" s="136"/>
    </row>
    <row r="8496" spans="2:29">
      <c r="B8496" s="136"/>
      <c r="E8496" s="136"/>
      <c r="H8496" s="136"/>
      <c r="K8496" s="136"/>
      <c r="O8496" s="136"/>
      <c r="T8496" s="136"/>
      <c r="W8496" s="136"/>
      <c r="Z8496" s="136"/>
      <c r="AC8496" s="136"/>
    </row>
    <row r="8497" spans="2:29">
      <c r="B8497" s="136"/>
      <c r="E8497" s="136"/>
      <c r="H8497" s="136"/>
      <c r="K8497" s="136"/>
      <c r="O8497" s="136"/>
      <c r="T8497" s="136"/>
      <c r="W8497" s="136"/>
      <c r="Z8497" s="136"/>
      <c r="AC8497" s="136"/>
    </row>
    <row r="8498" spans="2:29">
      <c r="B8498" s="136"/>
      <c r="E8498" s="136"/>
      <c r="H8498" s="136"/>
      <c r="K8498" s="136"/>
      <c r="O8498" s="136"/>
      <c r="T8498" s="136"/>
      <c r="W8498" s="136"/>
      <c r="Z8498" s="136"/>
      <c r="AC8498" s="136"/>
    </row>
    <row r="8499" spans="2:29">
      <c r="B8499" s="136"/>
      <c r="E8499" s="136"/>
      <c r="H8499" s="136"/>
      <c r="K8499" s="136"/>
      <c r="O8499" s="136"/>
      <c r="T8499" s="136"/>
      <c r="W8499" s="136"/>
      <c r="Z8499" s="136"/>
      <c r="AC8499" s="136"/>
    </row>
    <row r="8500" spans="2:29">
      <c r="B8500" s="136"/>
      <c r="E8500" s="136"/>
      <c r="H8500" s="136"/>
      <c r="K8500" s="136"/>
      <c r="O8500" s="136"/>
      <c r="T8500" s="136"/>
      <c r="W8500" s="136"/>
      <c r="Z8500" s="136"/>
      <c r="AC8500" s="136"/>
    </row>
    <row r="8501" spans="2:29">
      <c r="B8501" s="136"/>
      <c r="E8501" s="136"/>
      <c r="H8501" s="136"/>
      <c r="K8501" s="136"/>
      <c r="O8501" s="136"/>
      <c r="T8501" s="136"/>
      <c r="W8501" s="136"/>
      <c r="Z8501" s="136"/>
      <c r="AC8501" s="136"/>
    </row>
    <row r="8502" spans="2:29">
      <c r="B8502" s="136"/>
      <c r="E8502" s="136"/>
      <c r="H8502" s="136"/>
      <c r="K8502" s="136"/>
      <c r="O8502" s="136"/>
      <c r="T8502" s="136"/>
      <c r="W8502" s="136"/>
      <c r="Z8502" s="136"/>
      <c r="AC8502" s="136"/>
    </row>
    <row r="8503" spans="2:29">
      <c r="B8503" s="136"/>
      <c r="E8503" s="136"/>
      <c r="H8503" s="136"/>
      <c r="K8503" s="136"/>
      <c r="O8503" s="136"/>
      <c r="T8503" s="136"/>
      <c r="W8503" s="136"/>
      <c r="Z8503" s="136"/>
      <c r="AC8503" s="136"/>
    </row>
    <row r="8504" spans="2:29">
      <c r="B8504" s="136"/>
      <c r="E8504" s="136"/>
      <c r="H8504" s="136"/>
      <c r="K8504" s="136"/>
      <c r="O8504" s="136"/>
      <c r="T8504" s="136"/>
      <c r="W8504" s="136"/>
      <c r="Z8504" s="136"/>
      <c r="AC8504" s="136"/>
    </row>
    <row r="8505" spans="2:29">
      <c r="B8505" s="136"/>
      <c r="E8505" s="136"/>
      <c r="H8505" s="136"/>
      <c r="K8505" s="136"/>
      <c r="O8505" s="136"/>
      <c r="T8505" s="136"/>
      <c r="W8505" s="136"/>
      <c r="Z8505" s="136"/>
      <c r="AC8505" s="136"/>
    </row>
    <row r="8506" spans="2:29">
      <c r="B8506" s="136"/>
      <c r="E8506" s="136"/>
      <c r="H8506" s="136"/>
      <c r="K8506" s="136"/>
      <c r="O8506" s="136"/>
      <c r="T8506" s="136"/>
      <c r="W8506" s="136"/>
      <c r="Z8506" s="136"/>
      <c r="AC8506" s="136"/>
    </row>
    <row r="8507" spans="2:29">
      <c r="B8507" s="136"/>
      <c r="E8507" s="136"/>
      <c r="H8507" s="136"/>
      <c r="K8507" s="136"/>
      <c r="O8507" s="136"/>
      <c r="T8507" s="136"/>
      <c r="W8507" s="136"/>
      <c r="Z8507" s="136"/>
      <c r="AC8507" s="136"/>
    </row>
    <row r="8508" spans="2:29">
      <c r="B8508" s="136"/>
      <c r="E8508" s="136"/>
      <c r="H8508" s="136"/>
      <c r="K8508" s="136"/>
      <c r="O8508" s="136"/>
      <c r="T8508" s="136"/>
      <c r="W8508" s="136"/>
      <c r="Z8508" s="136"/>
      <c r="AC8508" s="136"/>
    </row>
    <row r="8509" spans="2:29">
      <c r="B8509" s="136"/>
      <c r="E8509" s="136"/>
      <c r="H8509" s="136"/>
      <c r="K8509" s="136"/>
      <c r="O8509" s="136"/>
      <c r="T8509" s="136"/>
      <c r="W8509" s="136"/>
      <c r="Z8509" s="136"/>
      <c r="AC8509" s="136"/>
    </row>
    <row r="8510" spans="2:29">
      <c r="B8510" s="136"/>
      <c r="E8510" s="136"/>
      <c r="H8510" s="136"/>
      <c r="K8510" s="136"/>
      <c r="O8510" s="136"/>
      <c r="T8510" s="136"/>
      <c r="W8510" s="136"/>
      <c r="Z8510" s="136"/>
      <c r="AC8510" s="136"/>
    </row>
    <row r="8511" spans="2:29">
      <c r="B8511" s="136"/>
      <c r="E8511" s="136"/>
      <c r="H8511" s="136"/>
      <c r="K8511" s="136"/>
      <c r="O8511" s="136"/>
      <c r="T8511" s="136"/>
      <c r="W8511" s="136"/>
      <c r="Z8511" s="136"/>
      <c r="AC8511" s="136"/>
    </row>
    <row r="8512" spans="2:29">
      <c r="B8512" s="136"/>
      <c r="E8512" s="136"/>
      <c r="H8512" s="136"/>
      <c r="K8512" s="136"/>
      <c r="O8512" s="136"/>
      <c r="T8512" s="136"/>
      <c r="W8512" s="136"/>
      <c r="Z8512" s="136"/>
      <c r="AC8512" s="136"/>
    </row>
    <row r="8513" spans="2:29">
      <c r="B8513" s="136"/>
      <c r="E8513" s="136"/>
      <c r="H8513" s="136"/>
      <c r="K8513" s="136"/>
      <c r="O8513" s="136"/>
      <c r="T8513" s="136"/>
      <c r="W8513" s="136"/>
      <c r="Z8513" s="136"/>
      <c r="AC8513" s="136"/>
    </row>
    <row r="8514" spans="2:29">
      <c r="B8514" s="136"/>
      <c r="E8514" s="136"/>
      <c r="H8514" s="136"/>
      <c r="K8514" s="136"/>
      <c r="O8514" s="136"/>
      <c r="T8514" s="136"/>
      <c r="W8514" s="136"/>
      <c r="Z8514" s="136"/>
      <c r="AC8514" s="136"/>
    </row>
    <row r="8515" spans="2:29">
      <c r="B8515" s="136"/>
      <c r="E8515" s="136"/>
      <c r="H8515" s="136"/>
      <c r="K8515" s="136"/>
      <c r="O8515" s="136"/>
      <c r="T8515" s="136"/>
      <c r="W8515" s="136"/>
      <c r="Z8515" s="136"/>
      <c r="AC8515" s="136"/>
    </row>
    <row r="8516" spans="2:29">
      <c r="B8516" s="136"/>
      <c r="E8516" s="136"/>
      <c r="H8516" s="136"/>
      <c r="K8516" s="136"/>
      <c r="O8516" s="136"/>
      <c r="T8516" s="136"/>
      <c r="W8516" s="136"/>
      <c r="Z8516" s="136"/>
      <c r="AC8516" s="136"/>
    </row>
    <row r="8517" spans="2:29">
      <c r="B8517" s="136"/>
      <c r="E8517" s="136"/>
      <c r="H8517" s="136"/>
      <c r="K8517" s="136"/>
      <c r="O8517" s="136"/>
      <c r="T8517" s="136"/>
      <c r="W8517" s="136"/>
      <c r="Z8517" s="136"/>
      <c r="AC8517" s="136"/>
    </row>
    <row r="8518" spans="2:29">
      <c r="B8518" s="136"/>
      <c r="E8518" s="136"/>
      <c r="H8518" s="136"/>
      <c r="K8518" s="136"/>
      <c r="O8518" s="136"/>
      <c r="T8518" s="136"/>
      <c r="W8518" s="136"/>
      <c r="Z8518" s="136"/>
      <c r="AC8518" s="136"/>
    </row>
    <row r="8519" spans="2:29">
      <c r="B8519" s="136"/>
      <c r="E8519" s="136"/>
      <c r="H8519" s="136"/>
      <c r="K8519" s="136"/>
      <c r="O8519" s="136"/>
      <c r="T8519" s="136"/>
      <c r="W8519" s="136"/>
      <c r="Z8519" s="136"/>
      <c r="AC8519" s="136"/>
    </row>
    <row r="8520" spans="2:29">
      <c r="B8520" s="136"/>
      <c r="E8520" s="136"/>
      <c r="H8520" s="136"/>
      <c r="K8520" s="136"/>
      <c r="O8520" s="136"/>
      <c r="T8520" s="136"/>
      <c r="W8520" s="136"/>
      <c r="Z8520" s="136"/>
      <c r="AC8520" s="136"/>
    </row>
    <row r="8521" spans="2:29">
      <c r="B8521" s="136"/>
      <c r="E8521" s="136"/>
      <c r="H8521" s="136"/>
      <c r="K8521" s="136"/>
      <c r="O8521" s="136"/>
      <c r="T8521" s="136"/>
      <c r="W8521" s="136"/>
      <c r="Z8521" s="136"/>
      <c r="AC8521" s="136"/>
    </row>
    <row r="8522" spans="2:29">
      <c r="B8522" s="136"/>
      <c r="E8522" s="136"/>
      <c r="H8522" s="136"/>
      <c r="K8522" s="136"/>
      <c r="O8522" s="136"/>
      <c r="T8522" s="136"/>
      <c r="W8522" s="136"/>
      <c r="Z8522" s="136"/>
      <c r="AC8522" s="136"/>
    </row>
    <row r="8523" spans="2:29">
      <c r="B8523" s="136"/>
      <c r="E8523" s="136"/>
      <c r="H8523" s="136"/>
      <c r="K8523" s="136"/>
      <c r="O8523" s="136"/>
      <c r="T8523" s="136"/>
      <c r="W8523" s="136"/>
      <c r="Z8523" s="136"/>
      <c r="AC8523" s="136"/>
    </row>
    <row r="8524" spans="2:29">
      <c r="B8524" s="136"/>
      <c r="E8524" s="136"/>
      <c r="H8524" s="136"/>
      <c r="K8524" s="136"/>
      <c r="O8524" s="136"/>
      <c r="T8524" s="136"/>
      <c r="W8524" s="136"/>
      <c r="Z8524" s="136"/>
      <c r="AC8524" s="136"/>
    </row>
    <row r="8525" spans="2:29">
      <c r="B8525" s="136"/>
      <c r="E8525" s="136"/>
      <c r="H8525" s="136"/>
      <c r="K8525" s="136"/>
      <c r="O8525" s="136"/>
      <c r="T8525" s="136"/>
      <c r="W8525" s="136"/>
      <c r="Z8525" s="136"/>
      <c r="AC8525" s="136"/>
    </row>
    <row r="8526" spans="2:29">
      <c r="B8526" s="136"/>
      <c r="E8526" s="136"/>
      <c r="H8526" s="136"/>
      <c r="K8526" s="136"/>
      <c r="O8526" s="136"/>
      <c r="T8526" s="136"/>
      <c r="W8526" s="136"/>
      <c r="Z8526" s="136"/>
      <c r="AC8526" s="136"/>
    </row>
    <row r="8527" spans="2:29">
      <c r="B8527" s="136"/>
      <c r="E8527" s="136"/>
      <c r="H8527" s="136"/>
      <c r="K8527" s="136"/>
      <c r="O8527" s="136"/>
      <c r="T8527" s="136"/>
      <c r="W8527" s="136"/>
      <c r="Z8527" s="136"/>
      <c r="AC8527" s="136"/>
    </row>
    <row r="8528" spans="2:29">
      <c r="B8528" s="136"/>
      <c r="E8528" s="136"/>
      <c r="H8528" s="136"/>
      <c r="K8528" s="136"/>
      <c r="O8528" s="136"/>
      <c r="T8528" s="136"/>
      <c r="W8528" s="136"/>
      <c r="Z8528" s="136"/>
      <c r="AC8528" s="136"/>
    </row>
    <row r="8529" spans="2:29">
      <c r="B8529" s="136"/>
      <c r="E8529" s="136"/>
      <c r="H8529" s="136"/>
      <c r="K8529" s="136"/>
      <c r="O8529" s="136"/>
      <c r="T8529" s="136"/>
      <c r="W8529" s="136"/>
      <c r="Z8529" s="136"/>
      <c r="AC8529" s="136"/>
    </row>
    <row r="8530" spans="2:29">
      <c r="B8530" s="136"/>
      <c r="E8530" s="136"/>
      <c r="H8530" s="136"/>
      <c r="K8530" s="136"/>
      <c r="O8530" s="136"/>
      <c r="T8530" s="136"/>
      <c r="W8530" s="136"/>
      <c r="Z8530" s="136"/>
      <c r="AC8530" s="136"/>
    </row>
    <row r="8531" spans="2:29">
      <c r="B8531" s="136"/>
      <c r="E8531" s="136"/>
      <c r="H8531" s="136"/>
      <c r="K8531" s="136"/>
      <c r="O8531" s="136"/>
      <c r="T8531" s="136"/>
      <c r="W8531" s="136"/>
      <c r="Z8531" s="136"/>
      <c r="AC8531" s="136"/>
    </row>
    <row r="8532" spans="2:29">
      <c r="B8532" s="136"/>
      <c r="E8532" s="136"/>
      <c r="H8532" s="136"/>
      <c r="K8532" s="136"/>
      <c r="O8532" s="136"/>
      <c r="T8532" s="136"/>
      <c r="W8532" s="136"/>
      <c r="Z8532" s="136"/>
      <c r="AC8532" s="136"/>
    </row>
    <row r="8533" spans="2:29">
      <c r="B8533" s="136"/>
      <c r="E8533" s="136"/>
      <c r="H8533" s="136"/>
      <c r="K8533" s="136"/>
      <c r="O8533" s="136"/>
      <c r="T8533" s="136"/>
      <c r="W8533" s="136"/>
      <c r="Z8533" s="136"/>
      <c r="AC8533" s="136"/>
    </row>
    <row r="8534" spans="2:29">
      <c r="B8534" s="136"/>
      <c r="E8534" s="136"/>
      <c r="H8534" s="136"/>
      <c r="K8534" s="136"/>
      <c r="O8534" s="136"/>
      <c r="T8534" s="136"/>
      <c r="W8534" s="136"/>
      <c r="Z8534" s="136"/>
      <c r="AC8534" s="136"/>
    </row>
    <row r="8535" spans="2:29">
      <c r="B8535" s="136"/>
      <c r="E8535" s="136"/>
      <c r="H8535" s="136"/>
      <c r="K8535" s="136"/>
      <c r="O8535" s="136"/>
      <c r="T8535" s="136"/>
      <c r="W8535" s="136"/>
      <c r="Z8535" s="136"/>
      <c r="AC8535" s="136"/>
    </row>
    <row r="8536" spans="2:29">
      <c r="B8536" s="136"/>
      <c r="E8536" s="136"/>
      <c r="H8536" s="136"/>
      <c r="K8536" s="136"/>
      <c r="O8536" s="136"/>
      <c r="T8536" s="136"/>
      <c r="W8536" s="136"/>
      <c r="Z8536" s="136"/>
      <c r="AC8536" s="136"/>
    </row>
    <row r="8537" spans="2:29">
      <c r="B8537" s="136"/>
      <c r="E8537" s="136"/>
      <c r="H8537" s="136"/>
      <c r="K8537" s="136"/>
      <c r="O8537" s="136"/>
      <c r="T8537" s="136"/>
      <c r="W8537" s="136"/>
      <c r="Z8537" s="136"/>
      <c r="AC8537" s="136"/>
    </row>
    <row r="8538" spans="2:29">
      <c r="B8538" s="136"/>
      <c r="E8538" s="136"/>
      <c r="H8538" s="136"/>
      <c r="K8538" s="136"/>
      <c r="O8538" s="136"/>
      <c r="T8538" s="136"/>
      <c r="W8538" s="136"/>
      <c r="Z8538" s="136"/>
      <c r="AC8538" s="136"/>
    </row>
    <row r="8539" spans="2:29">
      <c r="B8539" s="136"/>
      <c r="E8539" s="136"/>
      <c r="H8539" s="136"/>
      <c r="K8539" s="136"/>
      <c r="O8539" s="136"/>
      <c r="T8539" s="136"/>
      <c r="W8539" s="136"/>
      <c r="Z8539" s="136"/>
      <c r="AC8539" s="136"/>
    </row>
    <row r="8540" spans="2:29">
      <c r="B8540" s="136"/>
      <c r="E8540" s="136"/>
      <c r="H8540" s="136"/>
      <c r="K8540" s="136"/>
      <c r="O8540" s="136"/>
      <c r="T8540" s="136"/>
      <c r="W8540" s="136"/>
      <c r="Z8540" s="136"/>
      <c r="AC8540" s="136"/>
    </row>
    <row r="8541" spans="2:29">
      <c r="B8541" s="136"/>
      <c r="E8541" s="136"/>
      <c r="H8541" s="136"/>
      <c r="K8541" s="136"/>
      <c r="O8541" s="136"/>
      <c r="T8541" s="136"/>
      <c r="W8541" s="136"/>
      <c r="Z8541" s="136"/>
      <c r="AC8541" s="136"/>
    </row>
    <row r="8542" spans="2:29">
      <c r="B8542" s="136"/>
      <c r="E8542" s="136"/>
      <c r="H8542" s="136"/>
      <c r="K8542" s="136"/>
      <c r="O8542" s="136"/>
      <c r="T8542" s="136"/>
      <c r="W8542" s="136"/>
      <c r="Z8542" s="136"/>
      <c r="AC8542" s="136"/>
    </row>
    <row r="8543" spans="2:29">
      <c r="B8543" s="136"/>
      <c r="E8543" s="136"/>
      <c r="H8543" s="136"/>
      <c r="K8543" s="136"/>
      <c r="O8543" s="136"/>
      <c r="T8543" s="136"/>
      <c r="W8543" s="136"/>
      <c r="Z8543" s="136"/>
      <c r="AC8543" s="136"/>
    </row>
    <row r="8544" spans="2:29">
      <c r="B8544" s="136"/>
      <c r="E8544" s="136"/>
      <c r="H8544" s="136"/>
      <c r="K8544" s="136"/>
      <c r="O8544" s="136"/>
      <c r="T8544" s="136"/>
      <c r="W8544" s="136"/>
      <c r="Z8544" s="136"/>
      <c r="AC8544" s="136"/>
    </row>
    <row r="8545" spans="2:29">
      <c r="B8545" s="136"/>
      <c r="E8545" s="136"/>
      <c r="H8545" s="136"/>
      <c r="K8545" s="136"/>
      <c r="O8545" s="136"/>
      <c r="T8545" s="136"/>
      <c r="W8545" s="136"/>
      <c r="Z8545" s="136"/>
      <c r="AC8545" s="136"/>
    </row>
    <row r="8546" spans="2:29">
      <c r="B8546" s="136"/>
      <c r="E8546" s="136"/>
      <c r="H8546" s="136"/>
      <c r="K8546" s="136"/>
      <c r="O8546" s="136"/>
      <c r="T8546" s="136"/>
      <c r="W8546" s="136"/>
      <c r="Z8546" s="136"/>
      <c r="AC8546" s="136"/>
    </row>
    <row r="8547" spans="2:29">
      <c r="B8547" s="136"/>
      <c r="E8547" s="136"/>
      <c r="H8547" s="136"/>
      <c r="K8547" s="136"/>
      <c r="O8547" s="136"/>
      <c r="T8547" s="136"/>
      <c r="W8547" s="136"/>
      <c r="Z8547" s="136"/>
      <c r="AC8547" s="136"/>
    </row>
    <row r="8548" spans="2:29">
      <c r="B8548" s="136"/>
      <c r="E8548" s="136"/>
      <c r="H8548" s="136"/>
      <c r="K8548" s="136"/>
      <c r="O8548" s="136"/>
      <c r="T8548" s="136"/>
      <c r="W8548" s="136"/>
      <c r="Z8548" s="136"/>
      <c r="AC8548" s="136"/>
    </row>
    <row r="8549" spans="2:29">
      <c r="B8549" s="136"/>
      <c r="E8549" s="136"/>
      <c r="H8549" s="136"/>
      <c r="K8549" s="136"/>
      <c r="O8549" s="136"/>
      <c r="T8549" s="136"/>
      <c r="W8549" s="136"/>
      <c r="Z8549" s="136"/>
      <c r="AC8549" s="136"/>
    </row>
    <row r="8550" spans="2:29">
      <c r="B8550" s="136"/>
      <c r="E8550" s="136"/>
      <c r="H8550" s="136"/>
      <c r="K8550" s="136"/>
      <c r="O8550" s="136"/>
      <c r="T8550" s="136"/>
      <c r="W8550" s="136"/>
      <c r="Z8550" s="136"/>
      <c r="AC8550" s="136"/>
    </row>
    <row r="8551" spans="2:29">
      <c r="B8551" s="136"/>
      <c r="E8551" s="136"/>
      <c r="H8551" s="136"/>
      <c r="K8551" s="136"/>
      <c r="O8551" s="136"/>
      <c r="T8551" s="136"/>
      <c r="W8551" s="136"/>
      <c r="Z8551" s="136"/>
      <c r="AC8551" s="136"/>
    </row>
    <row r="8552" spans="2:29">
      <c r="B8552" s="136"/>
      <c r="E8552" s="136"/>
      <c r="H8552" s="136"/>
      <c r="K8552" s="136"/>
      <c r="O8552" s="136"/>
      <c r="T8552" s="136"/>
      <c r="W8552" s="136"/>
      <c r="Z8552" s="136"/>
      <c r="AC8552" s="136"/>
    </row>
    <row r="8553" spans="2:29">
      <c r="B8553" s="136"/>
      <c r="E8553" s="136"/>
      <c r="H8553" s="136"/>
      <c r="K8553" s="136"/>
      <c r="O8553" s="136"/>
      <c r="T8553" s="136"/>
      <c r="W8553" s="136"/>
      <c r="Z8553" s="136"/>
      <c r="AC8553" s="136"/>
    </row>
    <row r="8554" spans="2:29">
      <c r="B8554" s="136"/>
      <c r="E8554" s="136"/>
      <c r="H8554" s="136"/>
      <c r="K8554" s="136"/>
      <c r="O8554" s="136"/>
      <c r="T8554" s="136"/>
      <c r="W8554" s="136"/>
      <c r="Z8554" s="136"/>
      <c r="AC8554" s="136"/>
    </row>
    <row r="8555" spans="2:29">
      <c r="B8555" s="136"/>
      <c r="E8555" s="136"/>
      <c r="H8555" s="136"/>
      <c r="K8555" s="136"/>
      <c r="O8555" s="136"/>
      <c r="T8555" s="136"/>
      <c r="W8555" s="136"/>
      <c r="Z8555" s="136"/>
      <c r="AC8555" s="136"/>
    </row>
    <row r="8556" spans="2:29">
      <c r="B8556" s="136"/>
      <c r="E8556" s="136"/>
      <c r="H8556" s="136"/>
      <c r="K8556" s="136"/>
      <c r="O8556" s="136"/>
      <c r="T8556" s="136"/>
      <c r="W8556" s="136"/>
      <c r="Z8556" s="136"/>
      <c r="AC8556" s="136"/>
    </row>
    <row r="8557" spans="2:29">
      <c r="B8557" s="136"/>
      <c r="E8557" s="136"/>
      <c r="H8557" s="136"/>
      <c r="K8557" s="136"/>
      <c r="O8557" s="136"/>
      <c r="T8557" s="136"/>
      <c r="W8557" s="136"/>
      <c r="Z8557" s="136"/>
      <c r="AC8557" s="136"/>
    </row>
    <row r="8558" spans="2:29">
      <c r="B8558" s="136"/>
      <c r="E8558" s="136"/>
      <c r="H8558" s="136"/>
      <c r="K8558" s="136"/>
      <c r="O8558" s="136"/>
      <c r="T8558" s="136"/>
      <c r="W8558" s="136"/>
      <c r="Z8558" s="136"/>
      <c r="AC8558" s="136"/>
    </row>
    <row r="8559" spans="2:29">
      <c r="B8559" s="136"/>
      <c r="E8559" s="136"/>
      <c r="H8559" s="136"/>
      <c r="K8559" s="136"/>
      <c r="O8559" s="136"/>
      <c r="T8559" s="136"/>
      <c r="W8559" s="136"/>
      <c r="Z8559" s="136"/>
      <c r="AC8559" s="136"/>
    </row>
    <row r="8560" spans="2:29">
      <c r="B8560" s="136"/>
      <c r="E8560" s="136"/>
      <c r="H8560" s="136"/>
      <c r="K8560" s="136"/>
      <c r="O8560" s="136"/>
      <c r="T8560" s="136"/>
      <c r="W8560" s="136"/>
      <c r="Z8560" s="136"/>
      <c r="AC8560" s="136"/>
    </row>
    <row r="8561" spans="2:29">
      <c r="B8561" s="136"/>
      <c r="E8561" s="136"/>
      <c r="H8561" s="136"/>
      <c r="K8561" s="136"/>
      <c r="O8561" s="136"/>
      <c r="T8561" s="136"/>
      <c r="W8561" s="136"/>
      <c r="Z8561" s="136"/>
      <c r="AC8561" s="136"/>
    </row>
    <row r="8562" spans="2:29">
      <c r="B8562" s="136"/>
      <c r="E8562" s="136"/>
      <c r="H8562" s="136"/>
      <c r="K8562" s="136"/>
      <c r="O8562" s="136"/>
      <c r="T8562" s="136"/>
      <c r="W8562" s="136"/>
      <c r="Z8562" s="136"/>
      <c r="AC8562" s="136"/>
    </row>
    <row r="8563" spans="2:29">
      <c r="B8563" s="136"/>
      <c r="E8563" s="136"/>
      <c r="H8563" s="136"/>
      <c r="K8563" s="136"/>
      <c r="O8563" s="136"/>
      <c r="T8563" s="136"/>
      <c r="W8563" s="136"/>
      <c r="Z8563" s="136"/>
      <c r="AC8563" s="136"/>
    </row>
    <row r="8564" spans="2:29">
      <c r="B8564" s="136"/>
      <c r="E8564" s="136"/>
      <c r="H8564" s="136"/>
      <c r="K8564" s="136"/>
      <c r="O8564" s="136"/>
      <c r="T8564" s="136"/>
      <c r="W8564" s="136"/>
      <c r="Z8564" s="136"/>
      <c r="AC8564" s="136"/>
    </row>
    <row r="8565" spans="2:29">
      <c r="B8565" s="136"/>
      <c r="E8565" s="136"/>
      <c r="H8565" s="136"/>
      <c r="K8565" s="136"/>
      <c r="O8565" s="136"/>
      <c r="T8565" s="136"/>
      <c r="W8565" s="136"/>
      <c r="Z8565" s="136"/>
      <c r="AC8565" s="136"/>
    </row>
    <row r="8566" spans="2:29">
      <c r="B8566" s="136"/>
      <c r="E8566" s="136"/>
      <c r="H8566" s="136"/>
      <c r="K8566" s="136"/>
      <c r="O8566" s="136"/>
      <c r="T8566" s="136"/>
      <c r="W8566" s="136"/>
      <c r="Z8566" s="136"/>
      <c r="AC8566" s="136"/>
    </row>
    <row r="8567" spans="2:29">
      <c r="B8567" s="136"/>
      <c r="E8567" s="136"/>
      <c r="H8567" s="136"/>
      <c r="K8567" s="136"/>
      <c r="O8567" s="136"/>
      <c r="T8567" s="136"/>
      <c r="W8567" s="136"/>
      <c r="Z8567" s="136"/>
      <c r="AC8567" s="136"/>
    </row>
    <row r="8568" spans="2:29">
      <c r="B8568" s="136"/>
      <c r="E8568" s="136"/>
      <c r="H8568" s="136"/>
      <c r="K8568" s="136"/>
      <c r="O8568" s="136"/>
      <c r="T8568" s="136"/>
      <c r="W8568" s="136"/>
      <c r="Z8568" s="136"/>
      <c r="AC8568" s="136"/>
    </row>
    <row r="8569" spans="2:29">
      <c r="B8569" s="136"/>
      <c r="E8569" s="136"/>
      <c r="H8569" s="136"/>
      <c r="K8569" s="136"/>
      <c r="O8569" s="136"/>
      <c r="T8569" s="136"/>
      <c r="W8569" s="136"/>
      <c r="Z8569" s="136"/>
      <c r="AC8569" s="136"/>
    </row>
    <row r="8570" spans="2:29">
      <c r="B8570" s="136"/>
      <c r="E8570" s="136"/>
      <c r="H8570" s="136"/>
      <c r="K8570" s="136"/>
      <c r="O8570" s="136"/>
      <c r="T8570" s="136"/>
      <c r="W8570" s="136"/>
      <c r="Z8570" s="136"/>
      <c r="AC8570" s="136"/>
    </row>
    <row r="8571" spans="2:29">
      <c r="B8571" s="136"/>
      <c r="E8571" s="136"/>
      <c r="H8571" s="136"/>
      <c r="K8571" s="136"/>
      <c r="O8571" s="136"/>
      <c r="T8571" s="136"/>
      <c r="W8571" s="136"/>
      <c r="Z8571" s="136"/>
      <c r="AC8571" s="136"/>
    </row>
    <row r="8572" spans="2:29">
      <c r="B8572" s="136"/>
      <c r="E8572" s="136"/>
      <c r="H8572" s="136"/>
      <c r="K8572" s="136"/>
      <c r="O8572" s="136"/>
      <c r="T8572" s="136"/>
      <c r="W8572" s="136"/>
      <c r="Z8572" s="136"/>
      <c r="AC8572" s="136"/>
    </row>
    <row r="8573" spans="2:29">
      <c r="B8573" s="136"/>
      <c r="E8573" s="136"/>
      <c r="H8573" s="136"/>
      <c r="K8573" s="136"/>
      <c r="O8573" s="136"/>
      <c r="T8573" s="136"/>
      <c r="W8573" s="136"/>
      <c r="Z8573" s="136"/>
      <c r="AC8573" s="136"/>
    </row>
    <row r="8574" spans="2:29">
      <c r="B8574" s="136"/>
      <c r="E8574" s="136"/>
      <c r="H8574" s="136"/>
      <c r="K8574" s="136"/>
      <c r="O8574" s="136"/>
      <c r="T8574" s="136"/>
      <c r="W8574" s="136"/>
      <c r="Z8574" s="136"/>
      <c r="AC8574" s="136"/>
    </row>
    <row r="8575" spans="2:29">
      <c r="B8575" s="136"/>
      <c r="E8575" s="136"/>
      <c r="H8575" s="136"/>
      <c r="K8575" s="136"/>
      <c r="O8575" s="136"/>
      <c r="T8575" s="136"/>
      <c r="W8575" s="136"/>
      <c r="Z8575" s="136"/>
      <c r="AC8575" s="136"/>
    </row>
    <row r="8576" spans="2:29">
      <c r="B8576" s="136"/>
      <c r="E8576" s="136"/>
      <c r="H8576" s="136"/>
      <c r="K8576" s="136"/>
      <c r="O8576" s="136"/>
      <c r="T8576" s="136"/>
      <c r="W8576" s="136"/>
      <c r="Z8576" s="136"/>
      <c r="AC8576" s="136"/>
    </row>
    <row r="8577" spans="2:29">
      <c r="B8577" s="136"/>
      <c r="E8577" s="136"/>
      <c r="H8577" s="136"/>
      <c r="K8577" s="136"/>
      <c r="O8577" s="136"/>
      <c r="T8577" s="136"/>
      <c r="W8577" s="136"/>
      <c r="Z8577" s="136"/>
      <c r="AC8577" s="136"/>
    </row>
    <row r="8578" spans="2:29">
      <c r="B8578" s="136"/>
      <c r="E8578" s="136"/>
      <c r="H8578" s="136"/>
      <c r="K8578" s="136"/>
      <c r="O8578" s="136"/>
      <c r="T8578" s="136"/>
      <c r="W8578" s="136"/>
      <c r="Z8578" s="136"/>
      <c r="AC8578" s="136"/>
    </row>
    <row r="8579" spans="2:29">
      <c r="B8579" s="136"/>
      <c r="E8579" s="136"/>
      <c r="H8579" s="136"/>
      <c r="K8579" s="136"/>
      <c r="O8579" s="136"/>
      <c r="T8579" s="136"/>
      <c r="W8579" s="136"/>
      <c r="Z8579" s="136"/>
      <c r="AC8579" s="136"/>
    </row>
    <row r="8580" spans="2:29">
      <c r="B8580" s="136"/>
      <c r="E8580" s="136"/>
      <c r="H8580" s="136"/>
      <c r="K8580" s="136"/>
      <c r="O8580" s="136"/>
      <c r="T8580" s="136"/>
      <c r="W8580" s="136"/>
      <c r="Z8580" s="136"/>
      <c r="AC8580" s="136"/>
    </row>
    <row r="8581" spans="2:29">
      <c r="B8581" s="136"/>
      <c r="E8581" s="136"/>
      <c r="H8581" s="136"/>
      <c r="K8581" s="136"/>
      <c r="O8581" s="136"/>
      <c r="T8581" s="136"/>
      <c r="W8581" s="136"/>
      <c r="Z8581" s="136"/>
      <c r="AC8581" s="136"/>
    </row>
    <row r="8582" spans="2:29">
      <c r="B8582" s="136"/>
      <c r="E8582" s="136"/>
      <c r="H8582" s="136"/>
      <c r="K8582" s="136"/>
      <c r="O8582" s="136"/>
      <c r="T8582" s="136"/>
      <c r="W8582" s="136"/>
      <c r="Z8582" s="136"/>
      <c r="AC8582" s="136"/>
    </row>
    <row r="8583" spans="2:29">
      <c r="B8583" s="136"/>
      <c r="E8583" s="136"/>
      <c r="H8583" s="136"/>
      <c r="K8583" s="136"/>
      <c r="O8583" s="136"/>
      <c r="T8583" s="136"/>
      <c r="W8583" s="136"/>
      <c r="Z8583" s="136"/>
      <c r="AC8583" s="136"/>
    </row>
    <row r="8584" spans="2:29">
      <c r="B8584" s="136"/>
      <c r="E8584" s="136"/>
      <c r="H8584" s="136"/>
      <c r="K8584" s="136"/>
      <c r="O8584" s="136"/>
      <c r="T8584" s="136"/>
      <c r="W8584" s="136"/>
      <c r="Z8584" s="136"/>
      <c r="AC8584" s="136"/>
    </row>
    <row r="8585" spans="2:29">
      <c r="B8585" s="136"/>
      <c r="E8585" s="136"/>
      <c r="H8585" s="136"/>
      <c r="K8585" s="136"/>
      <c r="O8585" s="136"/>
      <c r="T8585" s="136"/>
      <c r="W8585" s="136"/>
      <c r="Z8585" s="136"/>
      <c r="AC8585" s="136"/>
    </row>
    <row r="8586" spans="2:29">
      <c r="B8586" s="136"/>
      <c r="E8586" s="136"/>
      <c r="H8586" s="136"/>
      <c r="K8586" s="136"/>
      <c r="O8586" s="136"/>
      <c r="T8586" s="136"/>
      <c r="W8586" s="136"/>
      <c r="Z8586" s="136"/>
      <c r="AC8586" s="136"/>
    </row>
    <row r="8587" spans="2:29">
      <c r="B8587" s="136"/>
      <c r="E8587" s="136"/>
      <c r="H8587" s="136"/>
      <c r="K8587" s="136"/>
      <c r="O8587" s="136"/>
      <c r="T8587" s="136"/>
      <c r="W8587" s="136"/>
      <c r="Z8587" s="136"/>
      <c r="AC8587" s="136"/>
    </row>
    <row r="8588" spans="2:29">
      <c r="B8588" s="136"/>
      <c r="E8588" s="136"/>
      <c r="H8588" s="136"/>
      <c r="K8588" s="136"/>
      <c r="O8588" s="136"/>
      <c r="T8588" s="136"/>
      <c r="W8588" s="136"/>
      <c r="Z8588" s="136"/>
      <c r="AC8588" s="136"/>
    </row>
    <row r="8589" spans="2:29">
      <c r="B8589" s="136"/>
      <c r="E8589" s="136"/>
      <c r="H8589" s="136"/>
      <c r="K8589" s="136"/>
      <c r="O8589" s="136"/>
      <c r="T8589" s="136"/>
      <c r="W8589" s="136"/>
      <c r="Z8589" s="136"/>
      <c r="AC8589" s="136"/>
    </row>
    <row r="8590" spans="2:29">
      <c r="B8590" s="136"/>
      <c r="E8590" s="136"/>
      <c r="H8590" s="136"/>
      <c r="K8590" s="136"/>
      <c r="O8590" s="136"/>
      <c r="T8590" s="136"/>
      <c r="W8590" s="136"/>
      <c r="Z8590" s="136"/>
      <c r="AC8590" s="136"/>
    </row>
    <row r="8591" spans="2:29">
      <c r="B8591" s="136"/>
      <c r="E8591" s="136"/>
      <c r="H8591" s="136"/>
      <c r="K8591" s="136"/>
      <c r="O8591" s="136"/>
      <c r="T8591" s="136"/>
      <c r="W8591" s="136"/>
      <c r="Z8591" s="136"/>
      <c r="AC8591" s="136"/>
    </row>
    <row r="8592" spans="2:29">
      <c r="B8592" s="136"/>
      <c r="E8592" s="136"/>
      <c r="H8592" s="136"/>
      <c r="K8592" s="136"/>
      <c r="O8592" s="136"/>
      <c r="T8592" s="136"/>
      <c r="W8592" s="136"/>
      <c r="Z8592" s="136"/>
      <c r="AC8592" s="136"/>
    </row>
    <row r="8593" spans="2:29">
      <c r="B8593" s="136"/>
      <c r="E8593" s="136"/>
      <c r="H8593" s="136"/>
      <c r="K8593" s="136"/>
      <c r="O8593" s="136"/>
      <c r="T8593" s="136"/>
      <c r="W8593" s="136"/>
      <c r="Z8593" s="136"/>
      <c r="AC8593" s="136"/>
    </row>
    <row r="8594" spans="2:29">
      <c r="B8594" s="136"/>
      <c r="E8594" s="136"/>
      <c r="H8594" s="136"/>
      <c r="K8594" s="136"/>
      <c r="O8594" s="136"/>
      <c r="T8594" s="136"/>
      <c r="W8594" s="136"/>
      <c r="Z8594" s="136"/>
      <c r="AC8594" s="136"/>
    </row>
    <row r="8595" spans="2:29">
      <c r="B8595" s="136"/>
      <c r="E8595" s="136"/>
      <c r="H8595" s="136"/>
      <c r="K8595" s="136"/>
      <c r="O8595" s="136"/>
      <c r="T8595" s="136"/>
      <c r="W8595" s="136"/>
      <c r="Z8595" s="136"/>
      <c r="AC8595" s="136"/>
    </row>
    <row r="8596" spans="2:29">
      <c r="B8596" s="136"/>
      <c r="E8596" s="136"/>
      <c r="H8596" s="136"/>
      <c r="K8596" s="136"/>
      <c r="O8596" s="136"/>
      <c r="T8596" s="136"/>
      <c r="W8596" s="136"/>
      <c r="Z8596" s="136"/>
      <c r="AC8596" s="136"/>
    </row>
    <row r="8597" spans="2:29">
      <c r="B8597" s="136"/>
      <c r="E8597" s="136"/>
      <c r="H8597" s="136"/>
      <c r="K8597" s="136"/>
      <c r="O8597" s="136"/>
      <c r="T8597" s="136"/>
      <c r="W8597" s="136"/>
      <c r="Z8597" s="136"/>
      <c r="AC8597" s="136"/>
    </row>
    <row r="8598" spans="2:29">
      <c r="B8598" s="136"/>
      <c r="E8598" s="136"/>
      <c r="H8598" s="136"/>
      <c r="K8598" s="136"/>
      <c r="O8598" s="136"/>
      <c r="T8598" s="136"/>
      <c r="W8598" s="136"/>
      <c r="Z8598" s="136"/>
      <c r="AC8598" s="136"/>
    </row>
    <row r="8599" spans="2:29">
      <c r="B8599" s="136"/>
      <c r="E8599" s="136"/>
      <c r="H8599" s="136"/>
      <c r="K8599" s="136"/>
      <c r="O8599" s="136"/>
      <c r="T8599" s="136"/>
      <c r="W8599" s="136"/>
      <c r="Z8599" s="136"/>
      <c r="AC8599" s="136"/>
    </row>
    <row r="8600" spans="2:29">
      <c r="B8600" s="136"/>
      <c r="E8600" s="136"/>
      <c r="H8600" s="136"/>
      <c r="K8600" s="136"/>
      <c r="O8600" s="136"/>
      <c r="T8600" s="136"/>
      <c r="W8600" s="136"/>
      <c r="Z8600" s="136"/>
      <c r="AC8600" s="136"/>
    </row>
    <row r="8601" spans="2:29">
      <c r="B8601" s="136"/>
      <c r="E8601" s="136"/>
      <c r="H8601" s="136"/>
      <c r="K8601" s="136"/>
      <c r="O8601" s="136"/>
      <c r="T8601" s="136"/>
      <c r="W8601" s="136"/>
      <c r="Z8601" s="136"/>
      <c r="AC8601" s="136"/>
    </row>
    <row r="8602" spans="2:29">
      <c r="B8602" s="136"/>
      <c r="E8602" s="136"/>
      <c r="H8602" s="136"/>
      <c r="K8602" s="136"/>
      <c r="O8602" s="136"/>
      <c r="T8602" s="136"/>
      <c r="W8602" s="136"/>
      <c r="Z8602" s="136"/>
      <c r="AC8602" s="136"/>
    </row>
    <row r="8603" spans="2:29">
      <c r="B8603" s="136"/>
      <c r="E8603" s="136"/>
      <c r="H8603" s="136"/>
      <c r="K8603" s="136"/>
      <c r="O8603" s="136"/>
      <c r="T8603" s="136"/>
      <c r="W8603" s="136"/>
      <c r="Z8603" s="136"/>
      <c r="AC8603" s="136"/>
    </row>
    <row r="8604" spans="2:29">
      <c r="B8604" s="136"/>
      <c r="E8604" s="136"/>
      <c r="H8604" s="136"/>
      <c r="K8604" s="136"/>
      <c r="O8604" s="136"/>
      <c r="T8604" s="136"/>
      <c r="W8604" s="136"/>
      <c r="Z8604" s="136"/>
      <c r="AC8604" s="136"/>
    </row>
    <row r="8605" spans="2:29">
      <c r="B8605" s="136"/>
      <c r="E8605" s="136"/>
      <c r="H8605" s="136"/>
      <c r="K8605" s="136"/>
      <c r="O8605" s="136"/>
      <c r="T8605" s="136"/>
      <c r="W8605" s="136"/>
      <c r="Z8605" s="136"/>
      <c r="AC8605" s="136"/>
    </row>
    <row r="8606" spans="2:29">
      <c r="B8606" s="136"/>
      <c r="E8606" s="136"/>
      <c r="H8606" s="136"/>
      <c r="K8606" s="136"/>
      <c r="O8606" s="136"/>
      <c r="T8606" s="136"/>
      <c r="W8606" s="136"/>
      <c r="Z8606" s="136"/>
      <c r="AC8606" s="136"/>
    </row>
    <row r="8607" spans="2:29">
      <c r="B8607" s="136"/>
      <c r="E8607" s="136"/>
      <c r="H8607" s="136"/>
      <c r="K8607" s="136"/>
      <c r="O8607" s="136"/>
      <c r="T8607" s="136"/>
      <c r="W8607" s="136"/>
      <c r="Z8607" s="136"/>
      <c r="AC8607" s="136"/>
    </row>
    <row r="8608" spans="2:29">
      <c r="B8608" s="136"/>
      <c r="E8608" s="136"/>
      <c r="H8608" s="136"/>
      <c r="K8608" s="136"/>
      <c r="O8608" s="136"/>
      <c r="T8608" s="136"/>
      <c r="W8608" s="136"/>
      <c r="Z8608" s="136"/>
      <c r="AC8608" s="136"/>
    </row>
    <row r="8609" spans="2:29">
      <c r="B8609" s="136"/>
      <c r="E8609" s="136"/>
      <c r="H8609" s="136"/>
      <c r="K8609" s="136"/>
      <c r="O8609" s="136"/>
      <c r="T8609" s="136"/>
      <c r="W8609" s="136"/>
      <c r="Z8609" s="136"/>
      <c r="AC8609" s="136"/>
    </row>
    <row r="8610" spans="2:29">
      <c r="B8610" s="136"/>
      <c r="E8610" s="136"/>
      <c r="H8610" s="136"/>
      <c r="K8610" s="136"/>
      <c r="O8610" s="136"/>
      <c r="T8610" s="136"/>
      <c r="W8610" s="136"/>
      <c r="Z8610" s="136"/>
      <c r="AC8610" s="136"/>
    </row>
    <row r="8611" spans="2:29">
      <c r="B8611" s="136"/>
      <c r="E8611" s="136"/>
      <c r="H8611" s="136"/>
      <c r="K8611" s="136"/>
      <c r="O8611" s="136"/>
      <c r="T8611" s="136"/>
      <c r="W8611" s="136"/>
      <c r="Z8611" s="136"/>
      <c r="AC8611" s="136"/>
    </row>
    <row r="8612" spans="2:29">
      <c r="B8612" s="136"/>
      <c r="E8612" s="136"/>
      <c r="H8612" s="136"/>
      <c r="K8612" s="136"/>
      <c r="O8612" s="136"/>
      <c r="T8612" s="136"/>
      <c r="W8612" s="136"/>
      <c r="Z8612" s="136"/>
      <c r="AC8612" s="136"/>
    </row>
    <row r="8613" spans="2:29">
      <c r="B8613" s="136"/>
      <c r="E8613" s="136"/>
      <c r="H8613" s="136"/>
      <c r="K8613" s="136"/>
      <c r="O8613" s="136"/>
      <c r="T8613" s="136"/>
      <c r="W8613" s="136"/>
      <c r="Z8613" s="136"/>
      <c r="AC8613" s="136"/>
    </row>
    <row r="8614" spans="2:29">
      <c r="B8614" s="136"/>
      <c r="E8614" s="136"/>
      <c r="H8614" s="136"/>
      <c r="K8614" s="136"/>
      <c r="O8614" s="136"/>
      <c r="T8614" s="136"/>
      <c r="W8614" s="136"/>
      <c r="Z8614" s="136"/>
      <c r="AC8614" s="136"/>
    </row>
    <row r="8615" spans="2:29">
      <c r="B8615" s="136"/>
      <c r="E8615" s="136"/>
      <c r="H8615" s="136"/>
      <c r="K8615" s="136"/>
      <c r="O8615" s="136"/>
      <c r="T8615" s="136"/>
      <c r="W8615" s="136"/>
      <c r="Z8615" s="136"/>
      <c r="AC8615" s="136"/>
    </row>
    <row r="8616" spans="2:29">
      <c r="B8616" s="136"/>
      <c r="E8616" s="136"/>
      <c r="H8616" s="136"/>
      <c r="K8616" s="136"/>
      <c r="O8616" s="136"/>
      <c r="T8616" s="136"/>
      <c r="W8616" s="136"/>
      <c r="Z8616" s="136"/>
      <c r="AC8616" s="136"/>
    </row>
    <row r="8617" spans="2:29">
      <c r="B8617" s="136"/>
      <c r="E8617" s="136"/>
      <c r="H8617" s="136"/>
      <c r="K8617" s="136"/>
      <c r="O8617" s="136"/>
      <c r="T8617" s="136"/>
      <c r="W8617" s="136"/>
      <c r="Z8617" s="136"/>
      <c r="AC8617" s="136"/>
    </row>
    <row r="8618" spans="2:29">
      <c r="B8618" s="136"/>
      <c r="E8618" s="136"/>
      <c r="H8618" s="136"/>
      <c r="K8618" s="136"/>
      <c r="O8618" s="136"/>
      <c r="T8618" s="136"/>
      <c r="W8618" s="136"/>
      <c r="Z8618" s="136"/>
      <c r="AC8618" s="136"/>
    </row>
    <row r="8619" spans="2:29">
      <c r="B8619" s="136"/>
      <c r="E8619" s="136"/>
      <c r="H8619" s="136"/>
      <c r="K8619" s="136"/>
      <c r="O8619" s="136"/>
      <c r="T8619" s="136"/>
      <c r="W8619" s="136"/>
      <c r="Z8619" s="136"/>
      <c r="AC8619" s="136"/>
    </row>
    <row r="8620" spans="2:29">
      <c r="B8620" s="136"/>
      <c r="E8620" s="136"/>
      <c r="H8620" s="136"/>
      <c r="K8620" s="136"/>
      <c r="O8620" s="136"/>
      <c r="T8620" s="136"/>
      <c r="W8620" s="136"/>
      <c r="Z8620" s="136"/>
      <c r="AC8620" s="136"/>
    </row>
    <row r="8621" spans="2:29">
      <c r="B8621" s="136"/>
      <c r="E8621" s="136"/>
      <c r="H8621" s="136"/>
      <c r="K8621" s="136"/>
      <c r="O8621" s="136"/>
      <c r="T8621" s="136"/>
      <c r="W8621" s="136"/>
      <c r="Z8621" s="136"/>
      <c r="AC8621" s="136"/>
    </row>
    <row r="8622" spans="2:29">
      <c r="B8622" s="136"/>
      <c r="E8622" s="136"/>
      <c r="H8622" s="136"/>
      <c r="K8622" s="136"/>
      <c r="O8622" s="136"/>
      <c r="T8622" s="136"/>
      <c r="W8622" s="136"/>
      <c r="Z8622" s="136"/>
      <c r="AC8622" s="136"/>
    </row>
    <row r="8623" spans="2:29">
      <c r="B8623" s="136"/>
      <c r="E8623" s="136"/>
      <c r="H8623" s="136"/>
      <c r="K8623" s="136"/>
      <c r="O8623" s="136"/>
      <c r="T8623" s="136"/>
      <c r="W8623" s="136"/>
      <c r="Z8623" s="136"/>
      <c r="AC8623" s="136"/>
    </row>
    <row r="8624" spans="2:29">
      <c r="B8624" s="136"/>
      <c r="E8624" s="136"/>
      <c r="H8624" s="136"/>
      <c r="K8624" s="136"/>
      <c r="O8624" s="136"/>
      <c r="T8624" s="136"/>
      <c r="W8624" s="136"/>
      <c r="Z8624" s="136"/>
      <c r="AC8624" s="136"/>
    </row>
    <row r="8625" spans="2:29">
      <c r="B8625" s="136"/>
      <c r="E8625" s="136"/>
      <c r="H8625" s="136"/>
      <c r="K8625" s="136"/>
      <c r="O8625" s="136"/>
      <c r="T8625" s="136"/>
      <c r="W8625" s="136"/>
      <c r="Z8625" s="136"/>
      <c r="AC8625" s="136"/>
    </row>
    <row r="8626" spans="2:29">
      <c r="B8626" s="136"/>
      <c r="E8626" s="136"/>
      <c r="H8626" s="136"/>
      <c r="K8626" s="136"/>
      <c r="O8626" s="136"/>
      <c r="T8626" s="136"/>
      <c r="W8626" s="136"/>
      <c r="Z8626" s="136"/>
      <c r="AC8626" s="136"/>
    </row>
    <row r="8627" spans="2:29">
      <c r="B8627" s="136"/>
      <c r="E8627" s="136"/>
      <c r="H8627" s="136"/>
      <c r="K8627" s="136"/>
      <c r="O8627" s="136"/>
      <c r="T8627" s="136"/>
      <c r="W8627" s="136"/>
      <c r="Z8627" s="136"/>
      <c r="AC8627" s="136"/>
    </row>
    <row r="8628" spans="2:29">
      <c r="B8628" s="136"/>
      <c r="E8628" s="136"/>
      <c r="H8628" s="136"/>
      <c r="K8628" s="136"/>
      <c r="O8628" s="136"/>
      <c r="T8628" s="136"/>
      <c r="W8628" s="136"/>
      <c r="Z8628" s="136"/>
      <c r="AC8628" s="136"/>
    </row>
    <row r="8629" spans="2:29">
      <c r="B8629" s="136"/>
      <c r="E8629" s="136"/>
      <c r="H8629" s="136"/>
      <c r="K8629" s="136"/>
      <c r="O8629" s="136"/>
      <c r="T8629" s="136"/>
      <c r="W8629" s="136"/>
      <c r="Z8629" s="136"/>
      <c r="AC8629" s="136"/>
    </row>
    <row r="8630" spans="2:29">
      <c r="B8630" s="136"/>
      <c r="E8630" s="136"/>
      <c r="H8630" s="136"/>
      <c r="K8630" s="136"/>
      <c r="O8630" s="136"/>
      <c r="T8630" s="136"/>
      <c r="W8630" s="136"/>
      <c r="Z8630" s="136"/>
      <c r="AC8630" s="136"/>
    </row>
    <row r="8631" spans="2:29">
      <c r="B8631" s="136"/>
      <c r="E8631" s="136"/>
      <c r="H8631" s="136"/>
      <c r="K8631" s="136"/>
      <c r="O8631" s="136"/>
      <c r="T8631" s="136"/>
      <c r="W8631" s="136"/>
      <c r="Z8631" s="136"/>
      <c r="AC8631" s="136"/>
    </row>
    <row r="8632" spans="2:29">
      <c r="B8632" s="136"/>
      <c r="E8632" s="136"/>
      <c r="H8632" s="136"/>
      <c r="K8632" s="136"/>
      <c r="O8632" s="136"/>
      <c r="T8632" s="136"/>
      <c r="W8632" s="136"/>
      <c r="Z8632" s="136"/>
      <c r="AC8632" s="136"/>
    </row>
    <row r="8633" spans="2:29">
      <c r="B8633" s="136"/>
      <c r="E8633" s="136"/>
      <c r="H8633" s="136"/>
      <c r="K8633" s="136"/>
      <c r="O8633" s="136"/>
      <c r="T8633" s="136"/>
      <c r="W8633" s="136"/>
      <c r="Z8633" s="136"/>
      <c r="AC8633" s="136"/>
    </row>
    <row r="8634" spans="2:29">
      <c r="B8634" s="136"/>
      <c r="E8634" s="136"/>
      <c r="H8634" s="136"/>
      <c r="K8634" s="136"/>
      <c r="O8634" s="136"/>
      <c r="T8634" s="136"/>
      <c r="W8634" s="136"/>
      <c r="Z8634" s="136"/>
      <c r="AC8634" s="136"/>
    </row>
    <row r="8635" spans="2:29">
      <c r="B8635" s="136"/>
      <c r="E8635" s="136"/>
      <c r="H8635" s="136"/>
      <c r="K8635" s="136"/>
      <c r="O8635" s="136"/>
      <c r="T8635" s="136"/>
      <c r="W8635" s="136"/>
      <c r="Z8635" s="136"/>
      <c r="AC8635" s="136"/>
    </row>
    <row r="8636" spans="2:29">
      <c r="B8636" s="136"/>
      <c r="E8636" s="136"/>
      <c r="H8636" s="136"/>
      <c r="K8636" s="136"/>
      <c r="O8636" s="136"/>
      <c r="T8636" s="136"/>
      <c r="W8636" s="136"/>
      <c r="Z8636" s="136"/>
      <c r="AC8636" s="136"/>
    </row>
    <row r="8637" spans="2:29">
      <c r="B8637" s="136"/>
      <c r="E8637" s="136"/>
      <c r="H8637" s="136"/>
      <c r="K8637" s="136"/>
      <c r="O8637" s="136"/>
      <c r="T8637" s="136"/>
      <c r="W8637" s="136"/>
      <c r="Z8637" s="136"/>
      <c r="AC8637" s="136"/>
    </row>
    <row r="8638" spans="2:29">
      <c r="B8638" s="136"/>
      <c r="E8638" s="136"/>
      <c r="H8638" s="136"/>
      <c r="K8638" s="136"/>
      <c r="O8638" s="136"/>
      <c r="T8638" s="136"/>
      <c r="W8638" s="136"/>
      <c r="Z8638" s="136"/>
      <c r="AC8638" s="136"/>
    </row>
    <row r="8639" spans="2:29">
      <c r="B8639" s="136"/>
      <c r="E8639" s="136"/>
      <c r="H8639" s="136"/>
      <c r="K8639" s="136"/>
      <c r="O8639" s="136"/>
      <c r="T8639" s="136"/>
      <c r="W8639" s="136"/>
      <c r="Z8639" s="136"/>
      <c r="AC8639" s="136"/>
    </row>
    <row r="8640" spans="2:29">
      <c r="B8640" s="136"/>
      <c r="E8640" s="136"/>
      <c r="H8640" s="136"/>
      <c r="K8640" s="136"/>
      <c r="O8640" s="136"/>
      <c r="T8640" s="136"/>
      <c r="W8640" s="136"/>
      <c r="Z8640" s="136"/>
      <c r="AC8640" s="136"/>
    </row>
    <row r="8641" spans="2:29">
      <c r="B8641" s="136"/>
      <c r="E8641" s="136"/>
      <c r="H8641" s="136"/>
      <c r="K8641" s="136"/>
      <c r="O8641" s="136"/>
      <c r="T8641" s="136"/>
      <c r="W8641" s="136"/>
      <c r="Z8641" s="136"/>
      <c r="AC8641" s="136"/>
    </row>
    <row r="8642" spans="2:29">
      <c r="B8642" s="136"/>
      <c r="E8642" s="136"/>
      <c r="H8642" s="136"/>
      <c r="K8642" s="136"/>
      <c r="O8642" s="136"/>
      <c r="T8642" s="136"/>
      <c r="W8642" s="136"/>
      <c r="Z8642" s="136"/>
      <c r="AC8642" s="136"/>
    </row>
    <row r="8643" spans="2:29">
      <c r="B8643" s="136"/>
      <c r="E8643" s="136"/>
      <c r="H8643" s="136"/>
      <c r="K8643" s="136"/>
      <c r="O8643" s="136"/>
      <c r="T8643" s="136"/>
      <c r="W8643" s="136"/>
      <c r="Z8643" s="136"/>
      <c r="AC8643" s="136"/>
    </row>
    <row r="8644" spans="2:29">
      <c r="B8644" s="136"/>
      <c r="E8644" s="136"/>
      <c r="H8644" s="136"/>
      <c r="K8644" s="136"/>
      <c r="O8644" s="136"/>
      <c r="T8644" s="136"/>
      <c r="W8644" s="136"/>
      <c r="Z8644" s="136"/>
      <c r="AC8644" s="136"/>
    </row>
    <row r="8645" spans="2:29">
      <c r="B8645" s="136"/>
      <c r="E8645" s="136"/>
      <c r="H8645" s="136"/>
      <c r="K8645" s="136"/>
      <c r="O8645" s="136"/>
      <c r="T8645" s="136"/>
      <c r="W8645" s="136"/>
      <c r="Z8645" s="136"/>
      <c r="AC8645" s="136"/>
    </row>
    <row r="8646" spans="2:29">
      <c r="B8646" s="136"/>
      <c r="E8646" s="136"/>
      <c r="H8646" s="136"/>
      <c r="K8646" s="136"/>
      <c r="O8646" s="136"/>
      <c r="T8646" s="136"/>
      <c r="W8646" s="136"/>
      <c r="Z8646" s="136"/>
      <c r="AC8646" s="136"/>
    </row>
    <row r="8647" spans="2:29">
      <c r="B8647" s="136"/>
      <c r="E8647" s="136"/>
      <c r="H8647" s="136"/>
      <c r="K8647" s="136"/>
      <c r="O8647" s="136"/>
      <c r="T8647" s="136"/>
      <c r="W8647" s="136"/>
      <c r="Z8647" s="136"/>
      <c r="AC8647" s="136"/>
    </row>
    <row r="8648" spans="2:29">
      <c r="B8648" s="136"/>
      <c r="E8648" s="136"/>
      <c r="H8648" s="136"/>
      <c r="K8648" s="136"/>
      <c r="O8648" s="136"/>
      <c r="T8648" s="136"/>
      <c r="W8648" s="136"/>
      <c r="Z8648" s="136"/>
      <c r="AC8648" s="136"/>
    </row>
    <row r="8649" spans="2:29">
      <c r="B8649" s="136"/>
      <c r="E8649" s="136"/>
      <c r="H8649" s="136"/>
      <c r="K8649" s="136"/>
      <c r="O8649" s="136"/>
      <c r="T8649" s="136"/>
      <c r="W8649" s="136"/>
      <c r="Z8649" s="136"/>
      <c r="AC8649" s="136"/>
    </row>
    <row r="8650" spans="2:29">
      <c r="B8650" s="136"/>
      <c r="E8650" s="136"/>
      <c r="H8650" s="136"/>
      <c r="K8650" s="136"/>
      <c r="O8650" s="136"/>
      <c r="T8650" s="136"/>
      <c r="W8650" s="136"/>
      <c r="Z8650" s="136"/>
      <c r="AC8650" s="136"/>
    </row>
    <row r="8651" spans="2:29">
      <c r="B8651" s="136"/>
      <c r="E8651" s="136"/>
      <c r="H8651" s="136"/>
      <c r="K8651" s="136"/>
      <c r="O8651" s="136"/>
      <c r="T8651" s="136"/>
      <c r="W8651" s="136"/>
      <c r="Z8651" s="136"/>
      <c r="AC8651" s="136"/>
    </row>
    <row r="8652" spans="2:29">
      <c r="B8652" s="136"/>
      <c r="E8652" s="136"/>
      <c r="H8652" s="136"/>
      <c r="K8652" s="136"/>
      <c r="O8652" s="136"/>
      <c r="T8652" s="136"/>
      <c r="W8652" s="136"/>
      <c r="Z8652" s="136"/>
      <c r="AC8652" s="136"/>
    </row>
    <row r="8653" spans="2:29">
      <c r="B8653" s="136"/>
      <c r="E8653" s="136"/>
      <c r="H8653" s="136"/>
      <c r="K8653" s="136"/>
      <c r="O8653" s="136"/>
      <c r="T8653" s="136"/>
      <c r="W8653" s="136"/>
      <c r="Z8653" s="136"/>
      <c r="AC8653" s="136"/>
    </row>
    <row r="8654" spans="2:29">
      <c r="B8654" s="136"/>
      <c r="E8654" s="136"/>
      <c r="H8654" s="136"/>
      <c r="K8654" s="136"/>
      <c r="O8654" s="136"/>
      <c r="T8654" s="136"/>
      <c r="W8654" s="136"/>
      <c r="Z8654" s="136"/>
      <c r="AC8654" s="136"/>
    </row>
    <row r="8655" spans="2:29">
      <c r="B8655" s="136"/>
      <c r="E8655" s="136"/>
      <c r="H8655" s="136"/>
      <c r="K8655" s="136"/>
      <c r="O8655" s="136"/>
      <c r="T8655" s="136"/>
      <c r="W8655" s="136"/>
      <c r="Z8655" s="136"/>
      <c r="AC8655" s="136"/>
    </row>
    <row r="8656" spans="2:29">
      <c r="B8656" s="136"/>
      <c r="E8656" s="136"/>
      <c r="H8656" s="136"/>
      <c r="K8656" s="136"/>
      <c r="O8656" s="136"/>
      <c r="T8656" s="136"/>
      <c r="W8656" s="136"/>
      <c r="Z8656" s="136"/>
      <c r="AC8656" s="136"/>
    </row>
    <row r="8657" spans="2:29">
      <c r="B8657" s="136"/>
      <c r="E8657" s="136"/>
      <c r="H8657" s="136"/>
      <c r="K8657" s="136"/>
      <c r="O8657" s="136"/>
      <c r="T8657" s="136"/>
      <c r="W8657" s="136"/>
      <c r="Z8657" s="136"/>
      <c r="AC8657" s="136"/>
    </row>
    <row r="8658" spans="2:29">
      <c r="B8658" s="136"/>
      <c r="E8658" s="136"/>
      <c r="H8658" s="136"/>
      <c r="K8658" s="136"/>
      <c r="O8658" s="136"/>
      <c r="T8658" s="136"/>
      <c r="W8658" s="136"/>
      <c r="Z8658" s="136"/>
      <c r="AC8658" s="136"/>
    </row>
    <row r="8659" spans="2:29">
      <c r="B8659" s="136"/>
      <c r="E8659" s="136"/>
      <c r="H8659" s="136"/>
      <c r="K8659" s="136"/>
      <c r="O8659" s="136"/>
      <c r="T8659" s="136"/>
      <c r="W8659" s="136"/>
      <c r="Z8659" s="136"/>
      <c r="AC8659" s="136"/>
    </row>
    <row r="8660" spans="2:29">
      <c r="B8660" s="136"/>
      <c r="E8660" s="136"/>
      <c r="H8660" s="136"/>
      <c r="K8660" s="136"/>
      <c r="O8660" s="136"/>
      <c r="T8660" s="136"/>
      <c r="W8660" s="136"/>
      <c r="Z8660" s="136"/>
      <c r="AC8660" s="136"/>
    </row>
    <row r="8661" spans="2:29">
      <c r="B8661" s="136"/>
      <c r="E8661" s="136"/>
      <c r="H8661" s="136"/>
      <c r="K8661" s="136"/>
      <c r="O8661" s="136"/>
      <c r="T8661" s="136"/>
      <c r="W8661" s="136"/>
      <c r="Z8661" s="136"/>
      <c r="AC8661" s="136"/>
    </row>
    <row r="8662" spans="2:29">
      <c r="B8662" s="136"/>
      <c r="E8662" s="136"/>
      <c r="H8662" s="136"/>
      <c r="K8662" s="136"/>
      <c r="O8662" s="136"/>
      <c r="T8662" s="136"/>
      <c r="W8662" s="136"/>
      <c r="Z8662" s="136"/>
      <c r="AC8662" s="136"/>
    </row>
    <row r="8663" spans="2:29">
      <c r="B8663" s="136"/>
      <c r="E8663" s="136"/>
      <c r="H8663" s="136"/>
      <c r="K8663" s="136"/>
      <c r="O8663" s="136"/>
      <c r="T8663" s="136"/>
      <c r="W8663" s="136"/>
      <c r="Z8663" s="136"/>
      <c r="AC8663" s="136"/>
    </row>
    <row r="8664" spans="2:29">
      <c r="B8664" s="136"/>
      <c r="E8664" s="136"/>
      <c r="H8664" s="136"/>
      <c r="K8664" s="136"/>
      <c r="O8664" s="136"/>
      <c r="T8664" s="136"/>
      <c r="W8664" s="136"/>
      <c r="Z8664" s="136"/>
      <c r="AC8664" s="136"/>
    </row>
    <row r="8665" spans="2:29">
      <c r="B8665" s="136"/>
      <c r="E8665" s="136"/>
      <c r="H8665" s="136"/>
      <c r="K8665" s="136"/>
      <c r="O8665" s="136"/>
      <c r="T8665" s="136"/>
      <c r="W8665" s="136"/>
      <c r="Z8665" s="136"/>
      <c r="AC8665" s="136"/>
    </row>
    <row r="8666" spans="2:29">
      <c r="B8666" s="136"/>
      <c r="E8666" s="136"/>
      <c r="H8666" s="136"/>
      <c r="K8666" s="136"/>
      <c r="O8666" s="136"/>
      <c r="T8666" s="136"/>
      <c r="W8666" s="136"/>
      <c r="Z8666" s="136"/>
      <c r="AC8666" s="136"/>
    </row>
    <row r="8667" spans="2:29">
      <c r="B8667" s="136"/>
      <c r="E8667" s="136"/>
      <c r="H8667" s="136"/>
      <c r="K8667" s="136"/>
      <c r="O8667" s="136"/>
      <c r="T8667" s="136"/>
      <c r="W8667" s="136"/>
      <c r="Z8667" s="136"/>
      <c r="AC8667" s="136"/>
    </row>
    <row r="8668" spans="2:29">
      <c r="B8668" s="136"/>
      <c r="E8668" s="136"/>
      <c r="H8668" s="136"/>
      <c r="K8668" s="136"/>
      <c r="O8668" s="136"/>
      <c r="T8668" s="136"/>
      <c r="W8668" s="136"/>
      <c r="Z8668" s="136"/>
      <c r="AC8668" s="136"/>
    </row>
    <row r="8669" spans="2:29">
      <c r="B8669" s="136"/>
      <c r="E8669" s="136"/>
      <c r="H8669" s="136"/>
      <c r="K8669" s="136"/>
      <c r="O8669" s="136"/>
      <c r="T8669" s="136"/>
      <c r="W8669" s="136"/>
      <c r="Z8669" s="136"/>
      <c r="AC8669" s="136"/>
    </row>
    <row r="8670" spans="2:29">
      <c r="B8670" s="136"/>
      <c r="E8670" s="136"/>
      <c r="H8670" s="136"/>
      <c r="K8670" s="136"/>
      <c r="O8670" s="136"/>
      <c r="T8670" s="136"/>
      <c r="W8670" s="136"/>
      <c r="Z8670" s="136"/>
      <c r="AC8670" s="136"/>
    </row>
    <row r="8671" spans="2:29">
      <c r="B8671" s="136"/>
      <c r="E8671" s="136"/>
      <c r="H8671" s="136"/>
      <c r="K8671" s="136"/>
      <c r="O8671" s="136"/>
      <c r="T8671" s="136"/>
      <c r="W8671" s="136"/>
      <c r="Z8671" s="136"/>
      <c r="AC8671" s="136"/>
    </row>
    <row r="8672" spans="2:29">
      <c r="B8672" s="136"/>
      <c r="E8672" s="136"/>
      <c r="H8672" s="136"/>
      <c r="K8672" s="136"/>
      <c r="O8672" s="136"/>
      <c r="T8672" s="136"/>
      <c r="W8672" s="136"/>
      <c r="Z8672" s="136"/>
      <c r="AC8672" s="136"/>
    </row>
    <row r="8673" spans="2:29">
      <c r="B8673" s="136"/>
      <c r="E8673" s="136"/>
      <c r="H8673" s="136"/>
      <c r="K8673" s="136"/>
      <c r="O8673" s="136"/>
      <c r="T8673" s="136"/>
      <c r="W8673" s="136"/>
      <c r="Z8673" s="136"/>
      <c r="AC8673" s="136"/>
    </row>
    <row r="8674" spans="2:29">
      <c r="B8674" s="136"/>
      <c r="E8674" s="136"/>
      <c r="H8674" s="136"/>
      <c r="K8674" s="136"/>
      <c r="O8674" s="136"/>
      <c r="T8674" s="136"/>
      <c r="W8674" s="136"/>
      <c r="Z8674" s="136"/>
      <c r="AC8674" s="136"/>
    </row>
    <row r="8675" spans="2:29">
      <c r="B8675" s="136"/>
      <c r="E8675" s="136"/>
      <c r="H8675" s="136"/>
      <c r="K8675" s="136"/>
      <c r="O8675" s="136"/>
      <c r="T8675" s="136"/>
      <c r="W8675" s="136"/>
      <c r="Z8675" s="136"/>
      <c r="AC8675" s="136"/>
    </row>
    <row r="8676" spans="2:29">
      <c r="B8676" s="136"/>
      <c r="E8676" s="136"/>
      <c r="H8676" s="136"/>
      <c r="K8676" s="136"/>
      <c r="O8676" s="136"/>
      <c r="T8676" s="136"/>
      <c r="W8676" s="136"/>
      <c r="Z8676" s="136"/>
      <c r="AC8676" s="136"/>
    </row>
    <row r="8677" spans="2:29">
      <c r="B8677" s="136"/>
      <c r="E8677" s="136"/>
      <c r="H8677" s="136"/>
      <c r="K8677" s="136"/>
      <c r="O8677" s="136"/>
      <c r="T8677" s="136"/>
      <c r="W8677" s="136"/>
      <c r="Z8677" s="136"/>
      <c r="AC8677" s="136"/>
    </row>
    <row r="8678" spans="2:29">
      <c r="B8678" s="136"/>
      <c r="E8678" s="136"/>
      <c r="H8678" s="136"/>
      <c r="K8678" s="136"/>
      <c r="O8678" s="136"/>
      <c r="T8678" s="136"/>
      <c r="W8678" s="136"/>
      <c r="Z8678" s="136"/>
      <c r="AC8678" s="136"/>
    </row>
    <row r="8679" spans="2:29">
      <c r="B8679" s="136"/>
      <c r="E8679" s="136"/>
      <c r="H8679" s="136"/>
      <c r="K8679" s="136"/>
      <c r="O8679" s="136"/>
      <c r="T8679" s="136"/>
      <c r="W8679" s="136"/>
      <c r="Z8679" s="136"/>
      <c r="AC8679" s="136"/>
    </row>
    <row r="8680" spans="2:29">
      <c r="B8680" s="136"/>
      <c r="E8680" s="136"/>
      <c r="H8680" s="136"/>
      <c r="K8680" s="136"/>
      <c r="O8680" s="136"/>
      <c r="T8680" s="136"/>
      <c r="W8680" s="136"/>
      <c r="Z8680" s="136"/>
      <c r="AC8680" s="136"/>
    </row>
    <row r="8681" spans="2:29">
      <c r="B8681" s="136"/>
      <c r="E8681" s="136"/>
      <c r="H8681" s="136"/>
      <c r="K8681" s="136"/>
      <c r="O8681" s="136"/>
      <c r="T8681" s="136"/>
      <c r="W8681" s="136"/>
      <c r="Z8681" s="136"/>
      <c r="AC8681" s="136"/>
    </row>
    <row r="8682" spans="2:29">
      <c r="B8682" s="136"/>
      <c r="E8682" s="136"/>
      <c r="H8682" s="136"/>
      <c r="K8682" s="136"/>
      <c r="O8682" s="136"/>
      <c r="T8682" s="136"/>
      <c r="W8682" s="136"/>
      <c r="Z8682" s="136"/>
      <c r="AC8682" s="136"/>
    </row>
    <row r="8683" spans="2:29">
      <c r="B8683" s="136"/>
      <c r="E8683" s="136"/>
      <c r="H8683" s="136"/>
      <c r="K8683" s="136"/>
      <c r="O8683" s="136"/>
      <c r="T8683" s="136"/>
      <c r="W8683" s="136"/>
      <c r="Z8683" s="136"/>
      <c r="AC8683" s="136"/>
    </row>
    <row r="8684" spans="2:29">
      <c r="B8684" s="136"/>
      <c r="E8684" s="136"/>
      <c r="H8684" s="136"/>
      <c r="K8684" s="136"/>
      <c r="O8684" s="136"/>
      <c r="T8684" s="136"/>
      <c r="W8684" s="136"/>
      <c r="Z8684" s="136"/>
      <c r="AC8684" s="136"/>
    </row>
    <row r="8685" spans="2:29">
      <c r="B8685" s="136"/>
      <c r="E8685" s="136"/>
      <c r="H8685" s="136"/>
      <c r="K8685" s="136"/>
      <c r="O8685" s="136"/>
      <c r="T8685" s="136"/>
      <c r="W8685" s="136"/>
      <c r="Z8685" s="136"/>
      <c r="AC8685" s="136"/>
    </row>
    <row r="8686" spans="2:29">
      <c r="B8686" s="136"/>
      <c r="E8686" s="136"/>
      <c r="H8686" s="136"/>
      <c r="K8686" s="136"/>
      <c r="O8686" s="136"/>
      <c r="T8686" s="136"/>
      <c r="W8686" s="136"/>
      <c r="Z8686" s="136"/>
      <c r="AC8686" s="136"/>
    </row>
    <row r="8687" spans="2:29">
      <c r="B8687" s="136"/>
      <c r="E8687" s="136"/>
      <c r="H8687" s="136"/>
      <c r="K8687" s="136"/>
      <c r="O8687" s="136"/>
      <c r="T8687" s="136"/>
      <c r="W8687" s="136"/>
      <c r="Z8687" s="136"/>
      <c r="AC8687" s="136"/>
    </row>
    <row r="8688" spans="2:29">
      <c r="B8688" s="136"/>
      <c r="E8688" s="136"/>
      <c r="H8688" s="136"/>
      <c r="K8688" s="136"/>
      <c r="O8688" s="136"/>
      <c r="T8688" s="136"/>
      <c r="W8688" s="136"/>
      <c r="Z8688" s="136"/>
      <c r="AC8688" s="136"/>
    </row>
    <row r="8689" spans="2:29">
      <c r="B8689" s="136"/>
      <c r="E8689" s="136"/>
      <c r="H8689" s="136"/>
      <c r="K8689" s="136"/>
      <c r="O8689" s="136"/>
      <c r="T8689" s="136"/>
      <c r="W8689" s="136"/>
      <c r="Z8689" s="136"/>
      <c r="AC8689" s="136"/>
    </row>
    <row r="8690" spans="2:29">
      <c r="B8690" s="136"/>
      <c r="E8690" s="136"/>
      <c r="H8690" s="136"/>
      <c r="K8690" s="136"/>
      <c r="O8690" s="136"/>
      <c r="T8690" s="136"/>
      <c r="W8690" s="136"/>
      <c r="Z8690" s="136"/>
      <c r="AC8690" s="136"/>
    </row>
    <row r="8691" spans="2:29">
      <c r="B8691" s="136"/>
      <c r="E8691" s="136"/>
      <c r="H8691" s="136"/>
      <c r="K8691" s="136"/>
      <c r="O8691" s="136"/>
      <c r="T8691" s="136"/>
      <c r="W8691" s="136"/>
      <c r="Z8691" s="136"/>
      <c r="AC8691" s="136"/>
    </row>
    <row r="8692" spans="2:29">
      <c r="B8692" s="136"/>
      <c r="E8692" s="136"/>
      <c r="H8692" s="136"/>
      <c r="K8692" s="136"/>
      <c r="O8692" s="136"/>
      <c r="T8692" s="136"/>
      <c r="W8692" s="136"/>
      <c r="Z8692" s="136"/>
      <c r="AC8692" s="136"/>
    </row>
    <row r="8693" spans="2:29">
      <c r="B8693" s="136"/>
      <c r="E8693" s="136"/>
      <c r="H8693" s="136"/>
      <c r="K8693" s="136"/>
      <c r="O8693" s="136"/>
      <c r="T8693" s="136"/>
      <c r="W8693" s="136"/>
      <c r="Z8693" s="136"/>
      <c r="AC8693" s="136"/>
    </row>
    <row r="8694" spans="2:29">
      <c r="B8694" s="136"/>
      <c r="E8694" s="136"/>
      <c r="H8694" s="136"/>
      <c r="K8694" s="136"/>
      <c r="O8694" s="136"/>
      <c r="T8694" s="136"/>
      <c r="W8694" s="136"/>
      <c r="Z8694" s="136"/>
      <c r="AC8694" s="136"/>
    </row>
    <row r="8695" spans="2:29">
      <c r="B8695" s="136"/>
      <c r="E8695" s="136"/>
      <c r="H8695" s="136"/>
      <c r="K8695" s="136"/>
      <c r="O8695" s="136"/>
      <c r="T8695" s="136"/>
      <c r="W8695" s="136"/>
      <c r="Z8695" s="136"/>
      <c r="AC8695" s="136"/>
    </row>
    <row r="8696" spans="2:29">
      <c r="B8696" s="136"/>
      <c r="E8696" s="136"/>
      <c r="H8696" s="136"/>
      <c r="K8696" s="136"/>
      <c r="O8696" s="136"/>
      <c r="T8696" s="136"/>
      <c r="W8696" s="136"/>
      <c r="Z8696" s="136"/>
      <c r="AC8696" s="136"/>
    </row>
    <row r="8697" spans="2:29">
      <c r="B8697" s="136"/>
      <c r="E8697" s="136"/>
      <c r="H8697" s="136"/>
      <c r="K8697" s="136"/>
      <c r="O8697" s="136"/>
      <c r="T8697" s="136"/>
      <c r="W8697" s="136"/>
      <c r="Z8697" s="136"/>
      <c r="AC8697" s="136"/>
    </row>
    <row r="8698" spans="2:29">
      <c r="B8698" s="136"/>
      <c r="E8698" s="136"/>
      <c r="H8698" s="136"/>
      <c r="K8698" s="136"/>
      <c r="O8698" s="136"/>
      <c r="T8698" s="136"/>
      <c r="W8698" s="136"/>
      <c r="Z8698" s="136"/>
      <c r="AC8698" s="136"/>
    </row>
    <row r="8699" spans="2:29">
      <c r="B8699" s="136"/>
      <c r="E8699" s="136"/>
      <c r="H8699" s="136"/>
      <c r="K8699" s="136"/>
      <c r="O8699" s="136"/>
      <c r="T8699" s="136"/>
      <c r="W8699" s="136"/>
      <c r="Z8699" s="136"/>
      <c r="AC8699" s="136"/>
    </row>
    <row r="8700" spans="2:29">
      <c r="B8700" s="136"/>
      <c r="E8700" s="136"/>
      <c r="H8700" s="136"/>
      <c r="K8700" s="136"/>
      <c r="O8700" s="136"/>
      <c r="T8700" s="136"/>
      <c r="W8700" s="136"/>
      <c r="Z8700" s="136"/>
      <c r="AC8700" s="136"/>
    </row>
    <row r="8701" spans="2:29">
      <c r="B8701" s="136"/>
      <c r="E8701" s="136"/>
      <c r="H8701" s="136"/>
      <c r="K8701" s="136"/>
      <c r="O8701" s="136"/>
      <c r="T8701" s="136"/>
      <c r="W8701" s="136"/>
      <c r="Z8701" s="136"/>
      <c r="AC8701" s="136"/>
    </row>
    <row r="8702" spans="2:29">
      <c r="B8702" s="136"/>
      <c r="E8702" s="136"/>
      <c r="H8702" s="136"/>
      <c r="K8702" s="136"/>
      <c r="O8702" s="136"/>
      <c r="T8702" s="136"/>
      <c r="W8702" s="136"/>
      <c r="Z8702" s="136"/>
      <c r="AC8702" s="136"/>
    </row>
    <row r="8703" spans="2:29">
      <c r="B8703" s="136"/>
      <c r="E8703" s="136"/>
      <c r="H8703" s="136"/>
      <c r="K8703" s="136"/>
      <c r="O8703" s="136"/>
      <c r="T8703" s="136"/>
      <c r="W8703" s="136"/>
      <c r="Z8703" s="136"/>
      <c r="AC8703" s="136"/>
    </row>
    <row r="8704" spans="2:29">
      <c r="B8704" s="136"/>
      <c r="E8704" s="136"/>
      <c r="H8704" s="136"/>
      <c r="K8704" s="136"/>
      <c r="O8704" s="136"/>
      <c r="T8704" s="136"/>
      <c r="W8704" s="136"/>
      <c r="Z8704" s="136"/>
      <c r="AC8704" s="136"/>
    </row>
    <row r="8705" spans="2:29">
      <c r="B8705" s="136"/>
      <c r="E8705" s="136"/>
      <c r="H8705" s="136"/>
      <c r="K8705" s="136"/>
      <c r="O8705" s="136"/>
      <c r="T8705" s="136"/>
      <c r="W8705" s="136"/>
      <c r="Z8705" s="136"/>
      <c r="AC8705" s="136"/>
    </row>
    <row r="8706" spans="2:29">
      <c r="B8706" s="136"/>
      <c r="E8706" s="136"/>
      <c r="H8706" s="136"/>
      <c r="K8706" s="136"/>
      <c r="O8706" s="136"/>
      <c r="T8706" s="136"/>
      <c r="W8706" s="136"/>
      <c r="Z8706" s="136"/>
      <c r="AC8706" s="136"/>
    </row>
    <row r="8707" spans="2:29">
      <c r="B8707" s="136"/>
      <c r="E8707" s="136"/>
      <c r="H8707" s="136"/>
      <c r="K8707" s="136"/>
      <c r="O8707" s="136"/>
      <c r="T8707" s="136"/>
      <c r="W8707" s="136"/>
      <c r="Z8707" s="136"/>
      <c r="AC8707" s="136"/>
    </row>
    <row r="8708" spans="2:29">
      <c r="B8708" s="136"/>
      <c r="E8708" s="136"/>
      <c r="H8708" s="136"/>
      <c r="K8708" s="136"/>
      <c r="O8708" s="136"/>
      <c r="T8708" s="136"/>
      <c r="W8708" s="136"/>
      <c r="Z8708" s="136"/>
      <c r="AC8708" s="136"/>
    </row>
    <row r="8709" spans="2:29">
      <c r="B8709" s="136"/>
      <c r="E8709" s="136"/>
      <c r="H8709" s="136"/>
      <c r="K8709" s="136"/>
      <c r="O8709" s="136"/>
      <c r="T8709" s="136"/>
      <c r="W8709" s="136"/>
      <c r="Z8709" s="136"/>
      <c r="AC8709" s="136"/>
    </row>
    <row r="8710" spans="2:29">
      <c r="B8710" s="136"/>
      <c r="E8710" s="136"/>
      <c r="H8710" s="136"/>
      <c r="K8710" s="136"/>
      <c r="O8710" s="136"/>
      <c r="T8710" s="136"/>
      <c r="W8710" s="136"/>
      <c r="Z8710" s="136"/>
      <c r="AC8710" s="136"/>
    </row>
    <row r="8711" spans="2:29">
      <c r="B8711" s="136"/>
      <c r="E8711" s="136"/>
      <c r="H8711" s="136"/>
      <c r="K8711" s="136"/>
      <c r="O8711" s="136"/>
      <c r="T8711" s="136"/>
      <c r="W8711" s="136"/>
      <c r="Z8711" s="136"/>
      <c r="AC8711" s="136"/>
    </row>
    <row r="8712" spans="2:29">
      <c r="B8712" s="136"/>
      <c r="E8712" s="136"/>
      <c r="H8712" s="136"/>
      <c r="K8712" s="136"/>
      <c r="O8712" s="136"/>
      <c r="T8712" s="136"/>
      <c r="W8712" s="136"/>
      <c r="Z8712" s="136"/>
      <c r="AC8712" s="136"/>
    </row>
    <row r="8713" spans="2:29">
      <c r="B8713" s="136"/>
      <c r="E8713" s="136"/>
      <c r="H8713" s="136"/>
      <c r="K8713" s="136"/>
      <c r="O8713" s="136"/>
      <c r="T8713" s="136"/>
      <c r="W8713" s="136"/>
      <c r="Z8713" s="136"/>
      <c r="AC8713" s="136"/>
    </row>
    <row r="8714" spans="2:29">
      <c r="B8714" s="136"/>
      <c r="E8714" s="136"/>
      <c r="H8714" s="136"/>
      <c r="K8714" s="136"/>
      <c r="O8714" s="136"/>
      <c r="T8714" s="136"/>
      <c r="W8714" s="136"/>
      <c r="Z8714" s="136"/>
      <c r="AC8714" s="136"/>
    </row>
    <row r="8715" spans="2:29">
      <c r="B8715" s="136"/>
      <c r="E8715" s="136"/>
      <c r="H8715" s="136"/>
      <c r="K8715" s="136"/>
      <c r="O8715" s="136"/>
      <c r="T8715" s="136"/>
      <c r="W8715" s="136"/>
      <c r="Z8715" s="136"/>
      <c r="AC8715" s="136"/>
    </row>
    <row r="8716" spans="2:29">
      <c r="B8716" s="136"/>
      <c r="E8716" s="136"/>
      <c r="H8716" s="136"/>
      <c r="K8716" s="136"/>
      <c r="O8716" s="136"/>
      <c r="T8716" s="136"/>
      <c r="W8716" s="136"/>
      <c r="Z8716" s="136"/>
      <c r="AC8716" s="136"/>
    </row>
    <row r="8717" spans="2:29">
      <c r="B8717" s="136"/>
      <c r="E8717" s="136"/>
      <c r="H8717" s="136"/>
      <c r="K8717" s="136"/>
      <c r="O8717" s="136"/>
      <c r="T8717" s="136"/>
      <c r="W8717" s="136"/>
      <c r="Z8717" s="136"/>
      <c r="AC8717" s="136"/>
    </row>
    <row r="8718" spans="2:29">
      <c r="B8718" s="136"/>
      <c r="E8718" s="136"/>
      <c r="H8718" s="136"/>
      <c r="K8718" s="136"/>
      <c r="O8718" s="136"/>
      <c r="T8718" s="136"/>
      <c r="W8718" s="136"/>
      <c r="Z8718" s="136"/>
      <c r="AC8718" s="136"/>
    </row>
    <row r="8719" spans="2:29">
      <c r="B8719" s="136"/>
      <c r="E8719" s="136"/>
      <c r="H8719" s="136"/>
      <c r="K8719" s="136"/>
      <c r="O8719" s="136"/>
      <c r="T8719" s="136"/>
      <c r="W8719" s="136"/>
      <c r="Z8719" s="136"/>
      <c r="AC8719" s="136"/>
    </row>
    <row r="8720" spans="2:29">
      <c r="B8720" s="136"/>
      <c r="E8720" s="136"/>
      <c r="H8720" s="136"/>
      <c r="K8720" s="136"/>
      <c r="O8720" s="136"/>
      <c r="T8720" s="136"/>
      <c r="W8720" s="136"/>
      <c r="Z8720" s="136"/>
      <c r="AC8720" s="136"/>
    </row>
    <row r="8721" spans="2:29">
      <c r="B8721" s="136"/>
      <c r="E8721" s="136"/>
      <c r="H8721" s="136"/>
      <c r="K8721" s="136"/>
      <c r="O8721" s="136"/>
      <c r="T8721" s="136"/>
      <c r="W8721" s="136"/>
      <c r="Z8721" s="136"/>
      <c r="AC8721" s="136"/>
    </row>
    <row r="8722" spans="2:29">
      <c r="B8722" s="136"/>
      <c r="E8722" s="136"/>
      <c r="H8722" s="136"/>
      <c r="K8722" s="136"/>
      <c r="O8722" s="136"/>
      <c r="T8722" s="136"/>
      <c r="W8722" s="136"/>
      <c r="Z8722" s="136"/>
      <c r="AC8722" s="136"/>
    </row>
    <row r="8723" spans="2:29">
      <c r="B8723" s="136"/>
      <c r="E8723" s="136"/>
      <c r="H8723" s="136"/>
      <c r="K8723" s="136"/>
      <c r="O8723" s="136"/>
      <c r="T8723" s="136"/>
      <c r="W8723" s="136"/>
      <c r="Z8723" s="136"/>
      <c r="AC8723" s="136"/>
    </row>
    <row r="8724" spans="2:29">
      <c r="B8724" s="136"/>
      <c r="E8724" s="136"/>
      <c r="H8724" s="136"/>
      <c r="K8724" s="136"/>
      <c r="O8724" s="136"/>
      <c r="T8724" s="136"/>
      <c r="W8724" s="136"/>
      <c r="Z8724" s="136"/>
      <c r="AC8724" s="136"/>
    </row>
    <row r="8725" spans="2:29">
      <c r="B8725" s="136"/>
      <c r="E8725" s="136"/>
      <c r="H8725" s="136"/>
      <c r="K8725" s="136"/>
      <c r="O8725" s="136"/>
      <c r="T8725" s="136"/>
      <c r="W8725" s="136"/>
      <c r="Z8725" s="136"/>
      <c r="AC8725" s="136"/>
    </row>
    <row r="8726" spans="2:29">
      <c r="B8726" s="136"/>
      <c r="E8726" s="136"/>
      <c r="H8726" s="136"/>
      <c r="K8726" s="136"/>
      <c r="O8726" s="136"/>
      <c r="T8726" s="136"/>
      <c r="W8726" s="136"/>
      <c r="Z8726" s="136"/>
      <c r="AC8726" s="136"/>
    </row>
    <row r="8727" spans="2:29">
      <c r="B8727" s="136"/>
      <c r="E8727" s="136"/>
      <c r="H8727" s="136"/>
      <c r="K8727" s="136"/>
      <c r="O8727" s="136"/>
      <c r="T8727" s="136"/>
      <c r="W8727" s="136"/>
      <c r="Z8727" s="136"/>
      <c r="AC8727" s="136"/>
    </row>
    <row r="8728" spans="2:29">
      <c r="B8728" s="136"/>
      <c r="E8728" s="136"/>
      <c r="H8728" s="136"/>
      <c r="K8728" s="136"/>
      <c r="O8728" s="136"/>
      <c r="T8728" s="136"/>
      <c r="W8728" s="136"/>
      <c r="Z8728" s="136"/>
      <c r="AC8728" s="136"/>
    </row>
    <row r="8729" spans="2:29">
      <c r="B8729" s="136"/>
      <c r="E8729" s="136"/>
      <c r="H8729" s="136"/>
      <c r="K8729" s="136"/>
      <c r="O8729" s="136"/>
      <c r="T8729" s="136"/>
      <c r="W8729" s="136"/>
      <c r="Z8729" s="136"/>
      <c r="AC8729" s="136"/>
    </row>
    <row r="8730" spans="2:29">
      <c r="B8730" s="136"/>
      <c r="E8730" s="136"/>
      <c r="H8730" s="136"/>
      <c r="K8730" s="136"/>
      <c r="O8730" s="136"/>
      <c r="T8730" s="136"/>
      <c r="W8730" s="136"/>
      <c r="Z8730" s="136"/>
      <c r="AC8730" s="136"/>
    </row>
    <row r="8731" spans="2:29">
      <c r="B8731" s="136"/>
      <c r="E8731" s="136"/>
      <c r="H8731" s="136"/>
      <c r="K8731" s="136"/>
      <c r="O8731" s="136"/>
      <c r="T8731" s="136"/>
      <c r="W8731" s="136"/>
      <c r="Z8731" s="136"/>
      <c r="AC8731" s="136"/>
    </row>
    <row r="8732" spans="2:29">
      <c r="B8732" s="136"/>
      <c r="E8732" s="136"/>
      <c r="H8732" s="136"/>
      <c r="K8732" s="136"/>
      <c r="O8732" s="136"/>
      <c r="T8732" s="136"/>
      <c r="W8732" s="136"/>
      <c r="Z8732" s="136"/>
      <c r="AC8732" s="136"/>
    </row>
    <row r="8733" spans="2:29">
      <c r="B8733" s="136"/>
      <c r="E8733" s="136"/>
      <c r="H8733" s="136"/>
      <c r="K8733" s="136"/>
      <c r="O8733" s="136"/>
      <c r="T8733" s="136"/>
      <c r="W8733" s="136"/>
      <c r="Z8733" s="136"/>
      <c r="AC8733" s="136"/>
    </row>
    <row r="8734" spans="2:29">
      <c r="B8734" s="136"/>
      <c r="E8734" s="136"/>
      <c r="H8734" s="136"/>
      <c r="K8734" s="136"/>
      <c r="O8734" s="136"/>
      <c r="T8734" s="136"/>
      <c r="W8734" s="136"/>
      <c r="Z8734" s="136"/>
      <c r="AC8734" s="136"/>
    </row>
    <row r="8735" spans="2:29">
      <c r="B8735" s="136"/>
      <c r="E8735" s="136"/>
      <c r="H8735" s="136"/>
      <c r="K8735" s="136"/>
      <c r="O8735" s="136"/>
      <c r="T8735" s="136"/>
      <c r="W8735" s="136"/>
      <c r="Z8735" s="136"/>
      <c r="AC8735" s="136"/>
    </row>
    <row r="8736" spans="2:29">
      <c r="B8736" s="136"/>
      <c r="E8736" s="136"/>
      <c r="H8736" s="136"/>
      <c r="K8736" s="136"/>
      <c r="O8736" s="136"/>
      <c r="T8736" s="136"/>
      <c r="W8736" s="136"/>
      <c r="Z8736" s="136"/>
      <c r="AC8736" s="136"/>
    </row>
    <row r="8737" spans="2:29">
      <c r="B8737" s="136"/>
      <c r="E8737" s="136"/>
      <c r="H8737" s="136"/>
      <c r="K8737" s="136"/>
      <c r="O8737" s="136"/>
      <c r="T8737" s="136"/>
      <c r="W8737" s="136"/>
      <c r="Z8737" s="136"/>
      <c r="AC8737" s="136"/>
    </row>
    <row r="8738" spans="2:29">
      <c r="B8738" s="136"/>
      <c r="E8738" s="136"/>
      <c r="H8738" s="136"/>
      <c r="K8738" s="136"/>
      <c r="O8738" s="136"/>
      <c r="T8738" s="136"/>
      <c r="W8738" s="136"/>
      <c r="Z8738" s="136"/>
      <c r="AC8738" s="136"/>
    </row>
    <row r="8739" spans="2:29">
      <c r="B8739" s="136"/>
      <c r="E8739" s="136"/>
      <c r="H8739" s="136"/>
      <c r="K8739" s="136"/>
      <c r="O8739" s="136"/>
      <c r="T8739" s="136"/>
      <c r="W8739" s="136"/>
      <c r="Z8739" s="136"/>
      <c r="AC8739" s="136"/>
    </row>
    <row r="8740" spans="2:29">
      <c r="B8740" s="136"/>
      <c r="E8740" s="136"/>
      <c r="H8740" s="136"/>
      <c r="K8740" s="136"/>
      <c r="O8740" s="136"/>
      <c r="T8740" s="136"/>
      <c r="W8740" s="136"/>
      <c r="Z8740" s="136"/>
      <c r="AC8740" s="136"/>
    </row>
    <row r="8741" spans="2:29">
      <c r="B8741" s="136"/>
      <c r="E8741" s="136"/>
      <c r="H8741" s="136"/>
      <c r="K8741" s="136"/>
      <c r="O8741" s="136"/>
      <c r="T8741" s="136"/>
      <c r="W8741" s="136"/>
      <c r="Z8741" s="136"/>
      <c r="AC8741" s="136"/>
    </row>
    <row r="8742" spans="2:29">
      <c r="B8742" s="136"/>
      <c r="E8742" s="136"/>
      <c r="H8742" s="136"/>
      <c r="K8742" s="136"/>
      <c r="O8742" s="136"/>
      <c r="T8742" s="136"/>
      <c r="W8742" s="136"/>
      <c r="Z8742" s="136"/>
      <c r="AC8742" s="136"/>
    </row>
    <row r="8743" spans="2:29">
      <c r="B8743" s="136"/>
      <c r="E8743" s="136"/>
      <c r="H8743" s="136"/>
      <c r="K8743" s="136"/>
      <c r="O8743" s="136"/>
      <c r="T8743" s="136"/>
      <c r="W8743" s="136"/>
      <c r="Z8743" s="136"/>
      <c r="AC8743" s="136"/>
    </row>
    <row r="8744" spans="2:29">
      <c r="B8744" s="136"/>
      <c r="E8744" s="136"/>
      <c r="H8744" s="136"/>
      <c r="K8744" s="136"/>
      <c r="O8744" s="136"/>
      <c r="T8744" s="136"/>
      <c r="W8744" s="136"/>
      <c r="Z8744" s="136"/>
      <c r="AC8744" s="136"/>
    </row>
    <row r="8745" spans="2:29">
      <c r="B8745" s="136"/>
      <c r="E8745" s="136"/>
      <c r="H8745" s="136"/>
      <c r="K8745" s="136"/>
      <c r="O8745" s="136"/>
      <c r="T8745" s="136"/>
      <c r="W8745" s="136"/>
      <c r="Z8745" s="136"/>
      <c r="AC8745" s="136"/>
    </row>
    <row r="8746" spans="2:29">
      <c r="B8746" s="136"/>
      <c r="E8746" s="136"/>
      <c r="H8746" s="136"/>
      <c r="K8746" s="136"/>
      <c r="O8746" s="136"/>
      <c r="T8746" s="136"/>
      <c r="W8746" s="136"/>
      <c r="Z8746" s="136"/>
      <c r="AC8746" s="136"/>
    </row>
    <row r="8747" spans="2:29">
      <c r="B8747" s="136"/>
      <c r="E8747" s="136"/>
      <c r="H8747" s="136"/>
      <c r="K8747" s="136"/>
      <c r="O8747" s="136"/>
      <c r="T8747" s="136"/>
      <c r="W8747" s="136"/>
      <c r="Z8747" s="136"/>
      <c r="AC8747" s="136"/>
    </row>
    <row r="8748" spans="2:29">
      <c r="B8748" s="136"/>
      <c r="E8748" s="136"/>
      <c r="H8748" s="136"/>
      <c r="K8748" s="136"/>
      <c r="O8748" s="136"/>
      <c r="T8748" s="136"/>
      <c r="W8748" s="136"/>
      <c r="Z8748" s="136"/>
      <c r="AC8748" s="136"/>
    </row>
    <row r="8749" spans="2:29">
      <c r="B8749" s="136"/>
      <c r="E8749" s="136"/>
      <c r="H8749" s="136"/>
      <c r="K8749" s="136"/>
      <c r="O8749" s="136"/>
      <c r="T8749" s="136"/>
      <c r="W8749" s="136"/>
      <c r="Z8749" s="136"/>
      <c r="AC8749" s="136"/>
    </row>
    <row r="8750" spans="2:29">
      <c r="B8750" s="136"/>
      <c r="E8750" s="136"/>
      <c r="H8750" s="136"/>
      <c r="K8750" s="136"/>
      <c r="O8750" s="136"/>
      <c r="T8750" s="136"/>
      <c r="W8750" s="136"/>
      <c r="Z8750" s="136"/>
      <c r="AC8750" s="136"/>
    </row>
    <row r="8751" spans="2:29">
      <c r="B8751" s="136"/>
      <c r="E8751" s="136"/>
      <c r="H8751" s="136"/>
      <c r="K8751" s="136"/>
      <c r="O8751" s="136"/>
      <c r="T8751" s="136"/>
      <c r="W8751" s="136"/>
      <c r="Z8751" s="136"/>
      <c r="AC8751" s="136"/>
    </row>
    <row r="8752" spans="2:29">
      <c r="B8752" s="136"/>
      <c r="E8752" s="136"/>
      <c r="H8752" s="136"/>
      <c r="K8752" s="136"/>
      <c r="O8752" s="136"/>
      <c r="T8752" s="136"/>
      <c r="W8752" s="136"/>
      <c r="Z8752" s="136"/>
      <c r="AC8752" s="136"/>
    </row>
    <row r="8753" spans="2:29">
      <c r="B8753" s="136"/>
      <c r="E8753" s="136"/>
      <c r="H8753" s="136"/>
      <c r="K8753" s="136"/>
      <c r="O8753" s="136"/>
      <c r="T8753" s="136"/>
      <c r="W8753" s="136"/>
      <c r="Z8753" s="136"/>
      <c r="AC8753" s="136"/>
    </row>
    <row r="8754" spans="2:29">
      <c r="B8754" s="136"/>
      <c r="E8754" s="136"/>
      <c r="H8754" s="136"/>
      <c r="K8754" s="136"/>
      <c r="O8754" s="136"/>
      <c r="T8754" s="136"/>
      <c r="W8754" s="136"/>
      <c r="Z8754" s="136"/>
      <c r="AC8754" s="136"/>
    </row>
    <row r="8755" spans="2:29">
      <c r="B8755" s="136"/>
      <c r="E8755" s="136"/>
      <c r="H8755" s="136"/>
      <c r="K8755" s="136"/>
      <c r="O8755" s="136"/>
      <c r="T8755" s="136"/>
      <c r="W8755" s="136"/>
      <c r="Z8755" s="136"/>
      <c r="AC8755" s="136"/>
    </row>
    <row r="8756" spans="2:29">
      <c r="B8756" s="136"/>
      <c r="E8756" s="136"/>
      <c r="H8756" s="136"/>
      <c r="K8756" s="136"/>
      <c r="O8756" s="136"/>
      <c r="T8756" s="136"/>
      <c r="W8756" s="136"/>
      <c r="Z8756" s="136"/>
      <c r="AC8756" s="136"/>
    </row>
    <row r="8757" spans="2:29">
      <c r="B8757" s="136"/>
      <c r="E8757" s="136"/>
      <c r="H8757" s="136"/>
      <c r="K8757" s="136"/>
      <c r="O8757" s="136"/>
      <c r="T8757" s="136"/>
      <c r="W8757" s="136"/>
      <c r="Z8757" s="136"/>
      <c r="AC8757" s="136"/>
    </row>
    <row r="8758" spans="2:29">
      <c r="B8758" s="136"/>
      <c r="E8758" s="136"/>
      <c r="H8758" s="136"/>
      <c r="K8758" s="136"/>
      <c r="O8758" s="136"/>
      <c r="T8758" s="136"/>
      <c r="W8758" s="136"/>
      <c r="Z8758" s="136"/>
      <c r="AC8758" s="136"/>
    </row>
    <row r="8759" spans="2:29">
      <c r="B8759" s="136"/>
      <c r="E8759" s="136"/>
      <c r="H8759" s="136"/>
      <c r="K8759" s="136"/>
      <c r="O8759" s="136"/>
      <c r="T8759" s="136"/>
      <c r="W8759" s="136"/>
      <c r="Z8759" s="136"/>
      <c r="AC8759" s="136"/>
    </row>
    <row r="8760" spans="2:29">
      <c r="B8760" s="136"/>
      <c r="E8760" s="136"/>
      <c r="H8760" s="136"/>
      <c r="K8760" s="136"/>
      <c r="O8760" s="136"/>
      <c r="T8760" s="136"/>
      <c r="W8760" s="136"/>
      <c r="Z8760" s="136"/>
      <c r="AC8760" s="136"/>
    </row>
    <row r="8761" spans="2:29">
      <c r="B8761" s="136"/>
      <c r="E8761" s="136"/>
      <c r="H8761" s="136"/>
      <c r="K8761" s="136"/>
      <c r="O8761" s="136"/>
      <c r="T8761" s="136"/>
      <c r="W8761" s="136"/>
      <c r="Z8761" s="136"/>
      <c r="AC8761" s="136"/>
    </row>
    <row r="8762" spans="2:29">
      <c r="B8762" s="136"/>
      <c r="E8762" s="136"/>
      <c r="H8762" s="136"/>
      <c r="K8762" s="136"/>
      <c r="O8762" s="136"/>
      <c r="T8762" s="136"/>
      <c r="W8762" s="136"/>
      <c r="Z8762" s="136"/>
      <c r="AC8762" s="136"/>
    </row>
    <row r="8763" spans="2:29">
      <c r="B8763" s="136"/>
      <c r="E8763" s="136"/>
      <c r="H8763" s="136"/>
      <c r="K8763" s="136"/>
      <c r="O8763" s="136"/>
      <c r="T8763" s="136"/>
      <c r="W8763" s="136"/>
      <c r="Z8763" s="136"/>
      <c r="AC8763" s="136"/>
    </row>
    <row r="8764" spans="2:29">
      <c r="B8764" s="136"/>
      <c r="E8764" s="136"/>
      <c r="H8764" s="136"/>
      <c r="K8764" s="136"/>
      <c r="O8764" s="136"/>
      <c r="T8764" s="136"/>
      <c r="W8764" s="136"/>
      <c r="Z8764" s="136"/>
      <c r="AC8764" s="136"/>
    </row>
    <row r="8765" spans="2:29">
      <c r="B8765" s="136"/>
      <c r="E8765" s="136"/>
      <c r="H8765" s="136"/>
      <c r="K8765" s="136"/>
      <c r="O8765" s="136"/>
      <c r="T8765" s="136"/>
      <c r="W8765" s="136"/>
      <c r="Z8765" s="136"/>
      <c r="AC8765" s="136"/>
    </row>
    <row r="8766" spans="2:29">
      <c r="B8766" s="136"/>
      <c r="E8766" s="136"/>
      <c r="H8766" s="136"/>
      <c r="K8766" s="136"/>
      <c r="O8766" s="136"/>
      <c r="T8766" s="136"/>
      <c r="W8766" s="136"/>
      <c r="Z8766" s="136"/>
      <c r="AC8766" s="136"/>
    </row>
    <row r="8767" spans="2:29">
      <c r="B8767" s="136"/>
      <c r="E8767" s="136"/>
      <c r="H8767" s="136"/>
      <c r="K8767" s="136"/>
      <c r="O8767" s="136"/>
      <c r="T8767" s="136"/>
      <c r="W8767" s="136"/>
      <c r="Z8767" s="136"/>
      <c r="AC8767" s="136"/>
    </row>
    <row r="8768" spans="2:29">
      <c r="B8768" s="136"/>
      <c r="E8768" s="136"/>
      <c r="H8768" s="136"/>
      <c r="K8768" s="136"/>
      <c r="O8768" s="136"/>
      <c r="T8768" s="136"/>
      <c r="W8768" s="136"/>
      <c r="Z8768" s="136"/>
      <c r="AC8768" s="136"/>
    </row>
    <row r="8769" spans="2:29">
      <c r="B8769" s="136"/>
      <c r="E8769" s="136"/>
      <c r="H8769" s="136"/>
      <c r="K8769" s="136"/>
      <c r="O8769" s="136"/>
      <c r="T8769" s="136"/>
      <c r="W8769" s="136"/>
      <c r="Z8769" s="136"/>
      <c r="AC8769" s="136"/>
    </row>
    <row r="8770" spans="2:29">
      <c r="B8770" s="136"/>
      <c r="E8770" s="136"/>
      <c r="H8770" s="136"/>
      <c r="K8770" s="136"/>
      <c r="O8770" s="136"/>
      <c r="T8770" s="136"/>
      <c r="W8770" s="136"/>
      <c r="Z8770" s="136"/>
      <c r="AC8770" s="136"/>
    </row>
    <row r="8771" spans="2:29">
      <c r="B8771" s="136"/>
      <c r="E8771" s="136"/>
      <c r="H8771" s="136"/>
      <c r="K8771" s="136"/>
      <c r="O8771" s="136"/>
      <c r="T8771" s="136"/>
      <c r="W8771" s="136"/>
      <c r="Z8771" s="136"/>
      <c r="AC8771" s="136"/>
    </row>
    <row r="8772" spans="2:29">
      <c r="B8772" s="136"/>
      <c r="E8772" s="136"/>
      <c r="H8772" s="136"/>
      <c r="K8772" s="136"/>
      <c r="O8772" s="136"/>
      <c r="T8772" s="136"/>
      <c r="W8772" s="136"/>
      <c r="Z8772" s="136"/>
      <c r="AC8772" s="136"/>
    </row>
    <row r="8773" spans="2:29">
      <c r="B8773" s="136"/>
      <c r="E8773" s="136"/>
      <c r="H8773" s="136"/>
      <c r="K8773" s="136"/>
      <c r="O8773" s="136"/>
      <c r="T8773" s="136"/>
      <c r="W8773" s="136"/>
      <c r="Z8773" s="136"/>
      <c r="AC8773" s="136"/>
    </row>
    <row r="8774" spans="2:29">
      <c r="B8774" s="136"/>
      <c r="E8774" s="136"/>
      <c r="H8774" s="136"/>
      <c r="K8774" s="136"/>
      <c r="O8774" s="136"/>
      <c r="T8774" s="136"/>
      <c r="W8774" s="136"/>
      <c r="Z8774" s="136"/>
      <c r="AC8774" s="136"/>
    </row>
    <row r="8775" spans="2:29">
      <c r="B8775" s="136"/>
      <c r="E8775" s="136"/>
      <c r="H8775" s="136"/>
      <c r="K8775" s="136"/>
      <c r="O8775" s="136"/>
      <c r="T8775" s="136"/>
      <c r="W8775" s="136"/>
      <c r="Z8775" s="136"/>
      <c r="AC8775" s="136"/>
    </row>
    <row r="8776" spans="2:29">
      <c r="B8776" s="136"/>
      <c r="E8776" s="136"/>
      <c r="H8776" s="136"/>
      <c r="K8776" s="136"/>
      <c r="O8776" s="136"/>
      <c r="T8776" s="136"/>
      <c r="W8776" s="136"/>
      <c r="Z8776" s="136"/>
      <c r="AC8776" s="136"/>
    </row>
    <row r="8777" spans="2:29">
      <c r="B8777" s="136"/>
      <c r="E8777" s="136"/>
      <c r="H8777" s="136"/>
      <c r="K8777" s="136"/>
      <c r="O8777" s="136"/>
      <c r="T8777" s="136"/>
      <c r="W8777" s="136"/>
      <c r="Z8777" s="136"/>
      <c r="AC8777" s="136"/>
    </row>
    <row r="8778" spans="2:29">
      <c r="B8778" s="136"/>
      <c r="E8778" s="136"/>
      <c r="H8778" s="136"/>
      <c r="K8778" s="136"/>
      <c r="O8778" s="136"/>
      <c r="T8778" s="136"/>
      <c r="W8778" s="136"/>
      <c r="Z8778" s="136"/>
      <c r="AC8778" s="136"/>
    </row>
    <row r="8779" spans="2:29">
      <c r="B8779" s="136"/>
      <c r="E8779" s="136"/>
      <c r="H8779" s="136"/>
      <c r="K8779" s="136"/>
      <c r="O8779" s="136"/>
      <c r="T8779" s="136"/>
      <c r="W8779" s="136"/>
      <c r="Z8779" s="136"/>
      <c r="AC8779" s="136"/>
    </row>
    <row r="8780" spans="2:29">
      <c r="B8780" s="136"/>
      <c r="E8780" s="136"/>
      <c r="H8780" s="136"/>
      <c r="K8780" s="136"/>
      <c r="O8780" s="136"/>
      <c r="T8780" s="136"/>
      <c r="W8780" s="136"/>
      <c r="Z8780" s="136"/>
      <c r="AC8780" s="136"/>
    </row>
    <row r="8781" spans="2:29">
      <c r="B8781" s="136"/>
      <c r="E8781" s="136"/>
      <c r="H8781" s="136"/>
      <c r="K8781" s="136"/>
      <c r="O8781" s="136"/>
      <c r="T8781" s="136"/>
      <c r="W8781" s="136"/>
      <c r="Z8781" s="136"/>
      <c r="AC8781" s="136"/>
    </row>
    <row r="8782" spans="2:29">
      <c r="B8782" s="136"/>
      <c r="E8782" s="136"/>
      <c r="H8782" s="136"/>
      <c r="K8782" s="136"/>
      <c r="O8782" s="136"/>
      <c r="T8782" s="136"/>
      <c r="W8782" s="136"/>
      <c r="Z8782" s="136"/>
      <c r="AC8782" s="136"/>
    </row>
    <row r="8783" spans="2:29">
      <c r="B8783" s="136"/>
      <c r="E8783" s="136"/>
      <c r="H8783" s="136"/>
      <c r="K8783" s="136"/>
      <c r="O8783" s="136"/>
      <c r="T8783" s="136"/>
      <c r="W8783" s="136"/>
      <c r="Z8783" s="136"/>
      <c r="AC8783" s="136"/>
    </row>
    <row r="8784" spans="2:29">
      <c r="B8784" s="136"/>
      <c r="E8784" s="136"/>
      <c r="H8784" s="136"/>
      <c r="K8784" s="136"/>
      <c r="O8784" s="136"/>
      <c r="T8784" s="136"/>
      <c r="W8784" s="136"/>
      <c r="Z8784" s="136"/>
      <c r="AC8784" s="136"/>
    </row>
    <row r="8785" spans="2:29">
      <c r="B8785" s="136"/>
      <c r="E8785" s="136"/>
      <c r="H8785" s="136"/>
      <c r="K8785" s="136"/>
      <c r="O8785" s="136"/>
      <c r="T8785" s="136"/>
      <c r="W8785" s="136"/>
      <c r="Z8785" s="136"/>
      <c r="AC8785" s="136"/>
    </row>
    <row r="8786" spans="2:29">
      <c r="B8786" s="136"/>
      <c r="E8786" s="136"/>
      <c r="H8786" s="136"/>
      <c r="K8786" s="136"/>
      <c r="O8786" s="136"/>
      <c r="T8786" s="136"/>
      <c r="W8786" s="136"/>
      <c r="Z8786" s="136"/>
      <c r="AC8786" s="136"/>
    </row>
    <row r="8787" spans="2:29">
      <c r="B8787" s="136"/>
      <c r="E8787" s="136"/>
      <c r="H8787" s="136"/>
      <c r="K8787" s="136"/>
      <c r="O8787" s="136"/>
      <c r="T8787" s="136"/>
      <c r="W8787" s="136"/>
      <c r="Z8787" s="136"/>
      <c r="AC8787" s="136"/>
    </row>
    <row r="8788" spans="2:29">
      <c r="B8788" s="136"/>
      <c r="E8788" s="136"/>
      <c r="H8788" s="136"/>
      <c r="K8788" s="136"/>
      <c r="O8788" s="136"/>
      <c r="T8788" s="136"/>
      <c r="W8788" s="136"/>
      <c r="Z8788" s="136"/>
      <c r="AC8788" s="136"/>
    </row>
    <row r="8789" spans="2:29">
      <c r="B8789" s="136"/>
      <c r="E8789" s="136"/>
      <c r="H8789" s="136"/>
      <c r="K8789" s="136"/>
      <c r="O8789" s="136"/>
      <c r="T8789" s="136"/>
      <c r="W8789" s="136"/>
      <c r="Z8789" s="136"/>
      <c r="AC8789" s="136"/>
    </row>
    <row r="8790" spans="2:29">
      <c r="B8790" s="136"/>
      <c r="E8790" s="136"/>
      <c r="H8790" s="136"/>
      <c r="K8790" s="136"/>
      <c r="O8790" s="136"/>
      <c r="T8790" s="136"/>
      <c r="W8790" s="136"/>
      <c r="Z8790" s="136"/>
      <c r="AC8790" s="136"/>
    </row>
    <row r="8791" spans="2:29">
      <c r="B8791" s="136"/>
      <c r="E8791" s="136"/>
      <c r="H8791" s="136"/>
      <c r="K8791" s="136"/>
      <c r="O8791" s="136"/>
      <c r="T8791" s="136"/>
      <c r="W8791" s="136"/>
      <c r="Z8791" s="136"/>
      <c r="AC8791" s="136"/>
    </row>
    <row r="8792" spans="2:29">
      <c r="B8792" s="136"/>
      <c r="E8792" s="136"/>
      <c r="H8792" s="136"/>
      <c r="K8792" s="136"/>
      <c r="O8792" s="136"/>
      <c r="T8792" s="136"/>
      <c r="W8792" s="136"/>
      <c r="Z8792" s="136"/>
      <c r="AC8792" s="136"/>
    </row>
    <row r="8793" spans="2:29">
      <c r="B8793" s="136"/>
      <c r="E8793" s="136"/>
      <c r="H8793" s="136"/>
      <c r="K8793" s="136"/>
      <c r="O8793" s="136"/>
      <c r="T8793" s="136"/>
      <c r="W8793" s="136"/>
      <c r="Z8793" s="136"/>
      <c r="AC8793" s="136"/>
    </row>
    <row r="8794" spans="2:29">
      <c r="B8794" s="136"/>
      <c r="E8794" s="136"/>
      <c r="H8794" s="136"/>
      <c r="K8794" s="136"/>
      <c r="O8794" s="136"/>
      <c r="T8794" s="136"/>
      <c r="W8794" s="136"/>
      <c r="Z8794" s="136"/>
      <c r="AC8794" s="136"/>
    </row>
    <row r="8795" spans="2:29">
      <c r="B8795" s="136"/>
      <c r="E8795" s="136"/>
      <c r="H8795" s="136"/>
      <c r="K8795" s="136"/>
      <c r="O8795" s="136"/>
      <c r="T8795" s="136"/>
      <c r="W8795" s="136"/>
      <c r="Z8795" s="136"/>
      <c r="AC8795" s="136"/>
    </row>
    <row r="8796" spans="2:29">
      <c r="B8796" s="136"/>
      <c r="E8796" s="136"/>
      <c r="H8796" s="136"/>
      <c r="K8796" s="136"/>
      <c r="O8796" s="136"/>
      <c r="T8796" s="136"/>
      <c r="W8796" s="136"/>
      <c r="Z8796" s="136"/>
      <c r="AC8796" s="136"/>
    </row>
    <row r="8797" spans="2:29">
      <c r="B8797" s="136"/>
      <c r="E8797" s="136"/>
      <c r="H8797" s="136"/>
      <c r="K8797" s="136"/>
      <c r="O8797" s="136"/>
      <c r="T8797" s="136"/>
      <c r="W8797" s="136"/>
      <c r="Z8797" s="136"/>
      <c r="AC8797" s="136"/>
    </row>
    <row r="8798" spans="2:29">
      <c r="B8798" s="136"/>
      <c r="E8798" s="136"/>
      <c r="H8798" s="136"/>
      <c r="K8798" s="136"/>
      <c r="O8798" s="136"/>
      <c r="T8798" s="136"/>
      <c r="W8798" s="136"/>
      <c r="Z8798" s="136"/>
      <c r="AC8798" s="136"/>
    </row>
    <row r="8799" spans="2:29">
      <c r="B8799" s="136"/>
      <c r="E8799" s="136"/>
      <c r="H8799" s="136"/>
      <c r="K8799" s="136"/>
      <c r="O8799" s="136"/>
      <c r="T8799" s="136"/>
      <c r="W8799" s="136"/>
      <c r="Z8799" s="136"/>
      <c r="AC8799" s="136"/>
    </row>
    <row r="8800" spans="2:29">
      <c r="B8800" s="136"/>
      <c r="E8800" s="136"/>
      <c r="H8800" s="136"/>
      <c r="K8800" s="136"/>
      <c r="O8800" s="136"/>
      <c r="T8800" s="136"/>
      <c r="W8800" s="136"/>
      <c r="Z8800" s="136"/>
      <c r="AC8800" s="136"/>
    </row>
    <row r="8801" spans="2:29">
      <c r="B8801" s="136"/>
      <c r="E8801" s="136"/>
      <c r="H8801" s="136"/>
      <c r="K8801" s="136"/>
      <c r="O8801" s="136"/>
      <c r="T8801" s="136"/>
      <c r="W8801" s="136"/>
      <c r="Z8801" s="136"/>
      <c r="AC8801" s="136"/>
    </row>
    <row r="8802" spans="2:29">
      <c r="B8802" s="136"/>
      <c r="E8802" s="136"/>
      <c r="H8802" s="136"/>
      <c r="K8802" s="136"/>
      <c r="O8802" s="136"/>
      <c r="T8802" s="136"/>
      <c r="W8802" s="136"/>
      <c r="Z8802" s="136"/>
      <c r="AC8802" s="136"/>
    </row>
    <row r="8803" spans="2:29">
      <c r="B8803" s="136"/>
      <c r="E8803" s="136"/>
      <c r="H8803" s="136"/>
      <c r="K8803" s="136"/>
      <c r="O8803" s="136"/>
      <c r="T8803" s="136"/>
      <c r="W8803" s="136"/>
      <c r="Z8803" s="136"/>
      <c r="AC8803" s="136"/>
    </row>
    <row r="8804" spans="2:29">
      <c r="B8804" s="136"/>
      <c r="E8804" s="136"/>
      <c r="H8804" s="136"/>
      <c r="K8804" s="136"/>
      <c r="O8804" s="136"/>
      <c r="T8804" s="136"/>
      <c r="W8804" s="136"/>
      <c r="Z8804" s="136"/>
      <c r="AC8804" s="136"/>
    </row>
    <row r="8805" spans="2:29">
      <c r="B8805" s="136"/>
      <c r="E8805" s="136"/>
      <c r="H8805" s="136"/>
      <c r="K8805" s="136"/>
      <c r="O8805" s="136"/>
      <c r="T8805" s="136"/>
      <c r="W8805" s="136"/>
      <c r="Z8805" s="136"/>
      <c r="AC8805" s="136"/>
    </row>
    <row r="8806" spans="2:29">
      <c r="B8806" s="136"/>
      <c r="E8806" s="136"/>
      <c r="H8806" s="136"/>
      <c r="K8806" s="136"/>
      <c r="O8806" s="136"/>
      <c r="T8806" s="136"/>
      <c r="W8806" s="136"/>
      <c r="Z8806" s="136"/>
      <c r="AC8806" s="136"/>
    </row>
    <row r="8807" spans="2:29">
      <c r="B8807" s="136"/>
      <c r="E8807" s="136"/>
      <c r="H8807" s="136"/>
      <c r="K8807" s="136"/>
      <c r="O8807" s="136"/>
      <c r="T8807" s="136"/>
      <c r="W8807" s="136"/>
      <c r="Z8807" s="136"/>
      <c r="AC8807" s="136"/>
    </row>
    <row r="8808" spans="2:29">
      <c r="B8808" s="136"/>
      <c r="E8808" s="136"/>
      <c r="H8808" s="136"/>
      <c r="K8808" s="136"/>
      <c r="O8808" s="136"/>
      <c r="T8808" s="136"/>
      <c r="W8808" s="136"/>
      <c r="Z8808" s="136"/>
      <c r="AC8808" s="136"/>
    </row>
    <row r="8809" spans="2:29">
      <c r="B8809" s="136"/>
      <c r="E8809" s="136"/>
      <c r="H8809" s="136"/>
      <c r="K8809" s="136"/>
      <c r="O8809" s="136"/>
      <c r="T8809" s="136"/>
      <c r="W8809" s="136"/>
      <c r="Z8809" s="136"/>
      <c r="AC8809" s="136"/>
    </row>
    <row r="8810" spans="2:29">
      <c r="B8810" s="136"/>
      <c r="E8810" s="136"/>
      <c r="H8810" s="136"/>
      <c r="K8810" s="136"/>
      <c r="O8810" s="136"/>
      <c r="T8810" s="136"/>
      <c r="W8810" s="136"/>
      <c r="Z8810" s="136"/>
      <c r="AC8810" s="136"/>
    </row>
    <row r="8811" spans="2:29">
      <c r="B8811" s="136"/>
      <c r="E8811" s="136"/>
      <c r="H8811" s="136"/>
      <c r="K8811" s="136"/>
      <c r="O8811" s="136"/>
      <c r="T8811" s="136"/>
      <c r="W8811" s="136"/>
      <c r="Z8811" s="136"/>
      <c r="AC8811" s="136"/>
    </row>
    <row r="8812" spans="2:29">
      <c r="B8812" s="136"/>
      <c r="E8812" s="136"/>
      <c r="H8812" s="136"/>
      <c r="K8812" s="136"/>
      <c r="O8812" s="136"/>
      <c r="T8812" s="136"/>
      <c r="W8812" s="136"/>
      <c r="Z8812" s="136"/>
      <c r="AC8812" s="136"/>
    </row>
    <row r="8813" spans="2:29">
      <c r="B8813" s="136"/>
      <c r="E8813" s="136"/>
      <c r="H8813" s="136"/>
      <c r="K8813" s="136"/>
      <c r="O8813" s="136"/>
      <c r="T8813" s="136"/>
      <c r="W8813" s="136"/>
      <c r="Z8813" s="136"/>
      <c r="AC8813" s="136"/>
    </row>
    <row r="8814" spans="2:29">
      <c r="B8814" s="136"/>
      <c r="E8814" s="136"/>
      <c r="H8814" s="136"/>
      <c r="K8814" s="136"/>
      <c r="O8814" s="136"/>
      <c r="T8814" s="136"/>
      <c r="W8814" s="136"/>
      <c r="Z8814" s="136"/>
      <c r="AC8814" s="136"/>
    </row>
    <row r="8815" spans="2:29">
      <c r="B8815" s="136"/>
      <c r="E8815" s="136"/>
      <c r="H8815" s="136"/>
      <c r="K8815" s="136"/>
      <c r="O8815" s="136"/>
      <c r="T8815" s="136"/>
      <c r="W8815" s="136"/>
      <c r="Z8815" s="136"/>
      <c r="AC8815" s="136"/>
    </row>
    <row r="8816" spans="2:29">
      <c r="B8816" s="136"/>
      <c r="E8816" s="136"/>
      <c r="H8816" s="136"/>
      <c r="K8816" s="136"/>
      <c r="O8816" s="136"/>
      <c r="T8816" s="136"/>
      <c r="W8816" s="136"/>
      <c r="Z8816" s="136"/>
      <c r="AC8816" s="136"/>
    </row>
    <row r="8817" spans="2:29">
      <c r="B8817" s="136"/>
      <c r="E8817" s="136"/>
      <c r="H8817" s="136"/>
      <c r="K8817" s="136"/>
      <c r="O8817" s="136"/>
      <c r="T8817" s="136"/>
      <c r="W8817" s="136"/>
      <c r="Z8817" s="136"/>
      <c r="AC8817" s="136"/>
    </row>
    <row r="8818" spans="2:29">
      <c r="B8818" s="136"/>
      <c r="E8818" s="136"/>
      <c r="H8818" s="136"/>
      <c r="K8818" s="136"/>
      <c r="O8818" s="136"/>
      <c r="T8818" s="136"/>
      <c r="W8818" s="136"/>
      <c r="Z8818" s="136"/>
      <c r="AC8818" s="136"/>
    </row>
    <row r="8819" spans="2:29">
      <c r="B8819" s="136"/>
      <c r="E8819" s="136"/>
      <c r="H8819" s="136"/>
      <c r="K8819" s="136"/>
      <c r="O8819" s="136"/>
      <c r="T8819" s="136"/>
      <c r="W8819" s="136"/>
      <c r="Z8819" s="136"/>
      <c r="AC8819" s="136"/>
    </row>
    <row r="8820" spans="2:29">
      <c r="B8820" s="136"/>
      <c r="E8820" s="136"/>
      <c r="H8820" s="136"/>
      <c r="K8820" s="136"/>
      <c r="O8820" s="136"/>
      <c r="T8820" s="136"/>
      <c r="W8820" s="136"/>
      <c r="Z8820" s="136"/>
      <c r="AC8820" s="136"/>
    </row>
    <row r="8821" spans="2:29">
      <c r="B8821" s="136"/>
      <c r="E8821" s="136"/>
      <c r="H8821" s="136"/>
      <c r="K8821" s="136"/>
      <c r="O8821" s="136"/>
      <c r="T8821" s="136"/>
      <c r="W8821" s="136"/>
      <c r="Z8821" s="136"/>
      <c r="AC8821" s="136"/>
    </row>
    <row r="8822" spans="2:29">
      <c r="B8822" s="136"/>
      <c r="E8822" s="136"/>
      <c r="H8822" s="136"/>
      <c r="K8822" s="136"/>
      <c r="O8822" s="136"/>
      <c r="T8822" s="136"/>
      <c r="W8822" s="136"/>
      <c r="Z8822" s="136"/>
      <c r="AC8822" s="136"/>
    </row>
    <row r="8823" spans="2:29">
      <c r="B8823" s="136"/>
      <c r="E8823" s="136"/>
      <c r="H8823" s="136"/>
      <c r="K8823" s="136"/>
      <c r="O8823" s="136"/>
      <c r="T8823" s="136"/>
      <c r="W8823" s="136"/>
      <c r="Z8823" s="136"/>
      <c r="AC8823" s="136"/>
    </row>
    <row r="8824" spans="2:29">
      <c r="B8824" s="136"/>
      <c r="E8824" s="136"/>
      <c r="H8824" s="136"/>
      <c r="K8824" s="136"/>
      <c r="O8824" s="136"/>
      <c r="T8824" s="136"/>
      <c r="W8824" s="136"/>
      <c r="Z8824" s="136"/>
      <c r="AC8824" s="136"/>
    </row>
    <row r="8825" spans="2:29">
      <c r="B8825" s="136"/>
      <c r="E8825" s="136"/>
      <c r="H8825" s="136"/>
      <c r="K8825" s="136"/>
      <c r="O8825" s="136"/>
      <c r="T8825" s="136"/>
      <c r="W8825" s="136"/>
      <c r="Z8825" s="136"/>
      <c r="AC8825" s="136"/>
    </row>
    <row r="8826" spans="2:29">
      <c r="B8826" s="136"/>
      <c r="E8826" s="136"/>
      <c r="H8826" s="136"/>
      <c r="K8826" s="136"/>
      <c r="O8826" s="136"/>
      <c r="T8826" s="136"/>
      <c r="W8826" s="136"/>
      <c r="Z8826" s="136"/>
      <c r="AC8826" s="136"/>
    </row>
    <row r="8827" spans="2:29">
      <c r="B8827" s="136"/>
      <c r="E8827" s="136"/>
      <c r="H8827" s="136"/>
      <c r="K8827" s="136"/>
      <c r="O8827" s="136"/>
      <c r="T8827" s="136"/>
      <c r="W8827" s="136"/>
      <c r="Z8827" s="136"/>
      <c r="AC8827" s="136"/>
    </row>
    <row r="8828" spans="2:29">
      <c r="B8828" s="136"/>
      <c r="E8828" s="136"/>
      <c r="H8828" s="136"/>
      <c r="K8828" s="136"/>
      <c r="O8828" s="136"/>
      <c r="T8828" s="136"/>
      <c r="W8828" s="136"/>
      <c r="Z8828" s="136"/>
      <c r="AC8828" s="136"/>
    </row>
    <row r="8829" spans="2:29">
      <c r="B8829" s="136"/>
      <c r="E8829" s="136"/>
      <c r="H8829" s="136"/>
      <c r="K8829" s="136"/>
      <c r="O8829" s="136"/>
      <c r="T8829" s="136"/>
      <c r="W8829" s="136"/>
      <c r="Z8829" s="136"/>
      <c r="AC8829" s="136"/>
    </row>
    <row r="8830" spans="2:29">
      <c r="B8830" s="136"/>
      <c r="E8830" s="136"/>
      <c r="H8830" s="136"/>
      <c r="K8830" s="136"/>
      <c r="O8830" s="136"/>
      <c r="T8830" s="136"/>
      <c r="W8830" s="136"/>
      <c r="Z8830" s="136"/>
      <c r="AC8830" s="136"/>
    </row>
    <row r="8831" spans="2:29">
      <c r="B8831" s="136"/>
      <c r="E8831" s="136"/>
      <c r="H8831" s="136"/>
      <c r="K8831" s="136"/>
      <c r="O8831" s="136"/>
      <c r="T8831" s="136"/>
      <c r="W8831" s="136"/>
      <c r="Z8831" s="136"/>
      <c r="AC8831" s="136"/>
    </row>
    <row r="8832" spans="2:29">
      <c r="B8832" s="136"/>
      <c r="E8832" s="136"/>
      <c r="H8832" s="136"/>
      <c r="K8832" s="136"/>
      <c r="O8832" s="136"/>
      <c r="T8832" s="136"/>
      <c r="W8832" s="136"/>
      <c r="Z8832" s="136"/>
      <c r="AC8832" s="136"/>
    </row>
    <row r="8833" spans="2:29">
      <c r="B8833" s="136"/>
      <c r="E8833" s="136"/>
      <c r="H8833" s="136"/>
      <c r="K8833" s="136"/>
      <c r="O8833" s="136"/>
      <c r="T8833" s="136"/>
      <c r="W8833" s="136"/>
      <c r="Z8833" s="136"/>
      <c r="AC8833" s="136"/>
    </row>
    <row r="8834" spans="2:29">
      <c r="B8834" s="136"/>
      <c r="E8834" s="136"/>
      <c r="H8834" s="136"/>
      <c r="K8834" s="136"/>
      <c r="O8834" s="136"/>
      <c r="T8834" s="136"/>
      <c r="W8834" s="136"/>
      <c r="Z8834" s="136"/>
      <c r="AC8834" s="136"/>
    </row>
    <row r="8835" spans="2:29">
      <c r="B8835" s="136"/>
      <c r="E8835" s="136"/>
      <c r="H8835" s="136"/>
      <c r="K8835" s="136"/>
      <c r="O8835" s="136"/>
      <c r="T8835" s="136"/>
      <c r="W8835" s="136"/>
      <c r="Z8835" s="136"/>
      <c r="AC8835" s="136"/>
    </row>
    <row r="8836" spans="2:29">
      <c r="B8836" s="136"/>
      <c r="E8836" s="136"/>
      <c r="H8836" s="136"/>
      <c r="K8836" s="136"/>
      <c r="O8836" s="136"/>
      <c r="T8836" s="136"/>
      <c r="W8836" s="136"/>
      <c r="Z8836" s="136"/>
      <c r="AC8836" s="136"/>
    </row>
    <row r="8837" spans="2:29">
      <c r="B8837" s="136"/>
      <c r="E8837" s="136"/>
      <c r="H8837" s="136"/>
      <c r="K8837" s="136"/>
      <c r="O8837" s="136"/>
      <c r="T8837" s="136"/>
      <c r="W8837" s="136"/>
      <c r="Z8837" s="136"/>
      <c r="AC8837" s="136"/>
    </row>
    <row r="8838" spans="2:29">
      <c r="B8838" s="136"/>
      <c r="E8838" s="136"/>
      <c r="H8838" s="136"/>
      <c r="K8838" s="136"/>
      <c r="O8838" s="136"/>
      <c r="T8838" s="136"/>
      <c r="W8838" s="136"/>
      <c r="Z8838" s="136"/>
      <c r="AC8838" s="136"/>
    </row>
    <row r="8839" spans="2:29">
      <c r="B8839" s="136"/>
      <c r="E8839" s="136"/>
      <c r="H8839" s="136"/>
      <c r="K8839" s="136"/>
      <c r="O8839" s="136"/>
      <c r="T8839" s="136"/>
      <c r="W8839" s="136"/>
      <c r="Z8839" s="136"/>
      <c r="AC8839" s="136"/>
    </row>
    <row r="8840" spans="2:29">
      <c r="B8840" s="136"/>
      <c r="E8840" s="136"/>
      <c r="H8840" s="136"/>
      <c r="K8840" s="136"/>
      <c r="O8840" s="136"/>
      <c r="T8840" s="136"/>
      <c r="W8840" s="136"/>
      <c r="Z8840" s="136"/>
      <c r="AC8840" s="136"/>
    </row>
    <row r="8841" spans="2:29">
      <c r="B8841" s="136"/>
      <c r="E8841" s="136"/>
      <c r="H8841" s="136"/>
      <c r="K8841" s="136"/>
      <c r="O8841" s="136"/>
      <c r="T8841" s="136"/>
      <c r="W8841" s="136"/>
      <c r="Z8841" s="136"/>
      <c r="AC8841" s="136"/>
    </row>
    <row r="8842" spans="2:29">
      <c r="B8842" s="136"/>
      <c r="E8842" s="136"/>
      <c r="H8842" s="136"/>
      <c r="K8842" s="136"/>
      <c r="O8842" s="136"/>
      <c r="T8842" s="136"/>
      <c r="W8842" s="136"/>
      <c r="Z8842" s="136"/>
      <c r="AC8842" s="136"/>
    </row>
    <row r="8843" spans="2:29">
      <c r="B8843" s="136"/>
      <c r="E8843" s="136"/>
      <c r="H8843" s="136"/>
      <c r="K8843" s="136"/>
      <c r="O8843" s="136"/>
      <c r="T8843" s="136"/>
      <c r="W8843" s="136"/>
      <c r="Z8843" s="136"/>
      <c r="AC8843" s="136"/>
    </row>
    <row r="8844" spans="2:29">
      <c r="B8844" s="136"/>
      <c r="E8844" s="136"/>
      <c r="H8844" s="136"/>
      <c r="K8844" s="136"/>
      <c r="O8844" s="136"/>
      <c r="T8844" s="136"/>
      <c r="W8844" s="136"/>
      <c r="Z8844" s="136"/>
      <c r="AC8844" s="136"/>
    </row>
    <row r="8845" spans="2:29">
      <c r="B8845" s="136"/>
      <c r="E8845" s="136"/>
      <c r="H8845" s="136"/>
      <c r="K8845" s="136"/>
      <c r="O8845" s="136"/>
      <c r="T8845" s="136"/>
      <c r="W8845" s="136"/>
      <c r="Z8845" s="136"/>
      <c r="AC8845" s="136"/>
    </row>
    <row r="8846" spans="2:29">
      <c r="B8846" s="136"/>
      <c r="E8846" s="136"/>
      <c r="H8846" s="136"/>
      <c r="K8846" s="136"/>
      <c r="O8846" s="136"/>
      <c r="T8846" s="136"/>
      <c r="W8846" s="136"/>
      <c r="Z8846" s="136"/>
      <c r="AC8846" s="136"/>
    </row>
    <row r="8847" spans="2:29">
      <c r="B8847" s="136"/>
      <c r="E8847" s="136"/>
      <c r="H8847" s="136"/>
      <c r="K8847" s="136"/>
      <c r="O8847" s="136"/>
      <c r="T8847" s="136"/>
      <c r="W8847" s="136"/>
      <c r="Z8847" s="136"/>
      <c r="AC8847" s="136"/>
    </row>
    <row r="8848" spans="2:29">
      <c r="B8848" s="136"/>
      <c r="E8848" s="136"/>
      <c r="H8848" s="136"/>
      <c r="K8848" s="136"/>
      <c r="O8848" s="136"/>
      <c r="T8848" s="136"/>
      <c r="W8848" s="136"/>
      <c r="Z8848" s="136"/>
      <c r="AC8848" s="136"/>
    </row>
    <row r="8849" spans="2:29">
      <c r="B8849" s="136"/>
      <c r="E8849" s="136"/>
      <c r="H8849" s="136"/>
      <c r="K8849" s="136"/>
      <c r="O8849" s="136"/>
      <c r="T8849" s="136"/>
      <c r="W8849" s="136"/>
      <c r="Z8849" s="136"/>
      <c r="AC8849" s="136"/>
    </row>
    <row r="8850" spans="2:29">
      <c r="B8850" s="136"/>
      <c r="E8850" s="136"/>
      <c r="H8850" s="136"/>
      <c r="K8850" s="136"/>
      <c r="O8850" s="136"/>
      <c r="T8850" s="136"/>
      <c r="W8850" s="136"/>
      <c r="Z8850" s="136"/>
      <c r="AC8850" s="136"/>
    </row>
    <row r="8851" spans="2:29">
      <c r="B8851" s="136"/>
      <c r="E8851" s="136"/>
      <c r="H8851" s="136"/>
      <c r="K8851" s="136"/>
      <c r="O8851" s="136"/>
      <c r="T8851" s="136"/>
      <c r="W8851" s="136"/>
      <c r="Z8851" s="136"/>
      <c r="AC8851" s="136"/>
    </row>
    <row r="8852" spans="2:29">
      <c r="B8852" s="136"/>
      <c r="E8852" s="136"/>
      <c r="H8852" s="136"/>
      <c r="K8852" s="136"/>
      <c r="O8852" s="136"/>
      <c r="T8852" s="136"/>
      <c r="W8852" s="136"/>
      <c r="Z8852" s="136"/>
      <c r="AC8852" s="136"/>
    </row>
    <row r="8853" spans="2:29">
      <c r="B8853" s="136"/>
      <c r="E8853" s="136"/>
      <c r="H8853" s="136"/>
      <c r="K8853" s="136"/>
      <c r="O8853" s="136"/>
      <c r="T8853" s="136"/>
      <c r="W8853" s="136"/>
      <c r="Z8853" s="136"/>
      <c r="AC8853" s="136"/>
    </row>
    <row r="8854" spans="2:29">
      <c r="B8854" s="136"/>
      <c r="E8854" s="136"/>
      <c r="H8854" s="136"/>
      <c r="K8854" s="136"/>
      <c r="O8854" s="136"/>
      <c r="T8854" s="136"/>
      <c r="W8854" s="136"/>
      <c r="Z8854" s="136"/>
      <c r="AC8854" s="136"/>
    </row>
    <row r="8855" spans="2:29">
      <c r="B8855" s="136"/>
      <c r="E8855" s="136"/>
      <c r="H8855" s="136"/>
      <c r="K8855" s="136"/>
      <c r="O8855" s="136"/>
      <c r="T8855" s="136"/>
      <c r="W8855" s="136"/>
      <c r="Z8855" s="136"/>
      <c r="AC8855" s="136"/>
    </row>
    <row r="8856" spans="2:29">
      <c r="B8856" s="136"/>
      <c r="E8856" s="136"/>
      <c r="H8856" s="136"/>
      <c r="K8856" s="136"/>
      <c r="O8856" s="136"/>
      <c r="T8856" s="136"/>
      <c r="W8856" s="136"/>
      <c r="Z8856" s="136"/>
      <c r="AC8856" s="136"/>
    </row>
    <row r="8857" spans="2:29">
      <c r="B8857" s="136"/>
      <c r="E8857" s="136"/>
      <c r="H8857" s="136"/>
      <c r="K8857" s="136"/>
      <c r="O8857" s="136"/>
      <c r="T8857" s="136"/>
      <c r="W8857" s="136"/>
      <c r="Z8857" s="136"/>
      <c r="AC8857" s="136"/>
    </row>
    <row r="8858" spans="2:29">
      <c r="B8858" s="136"/>
      <c r="E8858" s="136"/>
      <c r="H8858" s="136"/>
      <c r="K8858" s="136"/>
      <c r="O8858" s="136"/>
      <c r="T8858" s="136"/>
      <c r="W8858" s="136"/>
      <c r="Z8858" s="136"/>
      <c r="AC8858" s="136"/>
    </row>
    <row r="8859" spans="2:29">
      <c r="B8859" s="136"/>
      <c r="E8859" s="136"/>
      <c r="H8859" s="136"/>
      <c r="K8859" s="136"/>
      <c r="O8859" s="136"/>
      <c r="T8859" s="136"/>
      <c r="W8859" s="136"/>
      <c r="Z8859" s="136"/>
      <c r="AC8859" s="136"/>
    </row>
    <row r="8860" spans="2:29">
      <c r="B8860" s="136"/>
      <c r="E8860" s="136"/>
      <c r="H8860" s="136"/>
      <c r="K8860" s="136"/>
      <c r="O8860" s="136"/>
      <c r="T8860" s="136"/>
      <c r="W8860" s="136"/>
      <c r="Z8860" s="136"/>
      <c r="AC8860" s="136"/>
    </row>
    <row r="8861" spans="2:29">
      <c r="B8861" s="136"/>
      <c r="E8861" s="136"/>
      <c r="H8861" s="136"/>
      <c r="K8861" s="136"/>
      <c r="O8861" s="136"/>
      <c r="T8861" s="136"/>
      <c r="W8861" s="136"/>
      <c r="Z8861" s="136"/>
      <c r="AC8861" s="136"/>
    </row>
    <row r="8862" spans="2:29">
      <c r="B8862" s="136"/>
      <c r="E8862" s="136"/>
      <c r="H8862" s="136"/>
      <c r="K8862" s="136"/>
      <c r="O8862" s="136"/>
      <c r="T8862" s="136"/>
      <c r="W8862" s="136"/>
      <c r="Z8862" s="136"/>
      <c r="AC8862" s="136"/>
    </row>
    <row r="8863" spans="2:29">
      <c r="B8863" s="136"/>
      <c r="E8863" s="136"/>
      <c r="H8863" s="136"/>
      <c r="K8863" s="136"/>
      <c r="O8863" s="136"/>
      <c r="T8863" s="136"/>
      <c r="W8863" s="136"/>
      <c r="Z8863" s="136"/>
      <c r="AC8863" s="136"/>
    </row>
    <row r="8864" spans="2:29">
      <c r="B8864" s="136"/>
      <c r="E8864" s="136"/>
      <c r="H8864" s="136"/>
      <c r="K8864" s="136"/>
      <c r="O8864" s="136"/>
      <c r="T8864" s="136"/>
      <c r="W8864" s="136"/>
      <c r="Z8864" s="136"/>
      <c r="AC8864" s="136"/>
    </row>
    <row r="8865" spans="2:29">
      <c r="B8865" s="136"/>
      <c r="E8865" s="136"/>
      <c r="H8865" s="136"/>
      <c r="K8865" s="136"/>
      <c r="O8865" s="136"/>
      <c r="T8865" s="136"/>
      <c r="W8865" s="136"/>
      <c r="Z8865" s="136"/>
      <c r="AC8865" s="136"/>
    </row>
    <row r="8866" spans="2:29">
      <c r="B8866" s="136"/>
      <c r="E8866" s="136"/>
      <c r="H8866" s="136"/>
      <c r="K8866" s="136"/>
      <c r="O8866" s="136"/>
      <c r="T8866" s="136"/>
      <c r="W8866" s="136"/>
      <c r="Z8866" s="136"/>
      <c r="AC8866" s="136"/>
    </row>
    <row r="8867" spans="2:29">
      <c r="B8867" s="136"/>
      <c r="E8867" s="136"/>
      <c r="H8867" s="136"/>
      <c r="K8867" s="136"/>
      <c r="O8867" s="136"/>
      <c r="T8867" s="136"/>
      <c r="W8867" s="136"/>
      <c r="Z8867" s="136"/>
      <c r="AC8867" s="136"/>
    </row>
    <row r="8868" spans="2:29">
      <c r="B8868" s="136"/>
      <c r="E8868" s="136"/>
      <c r="H8868" s="136"/>
      <c r="K8868" s="136"/>
      <c r="O8868" s="136"/>
      <c r="T8868" s="136"/>
      <c r="W8868" s="136"/>
      <c r="Z8868" s="136"/>
      <c r="AC8868" s="136"/>
    </row>
    <row r="8869" spans="2:29">
      <c r="B8869" s="136"/>
      <c r="E8869" s="136"/>
      <c r="H8869" s="136"/>
      <c r="K8869" s="136"/>
      <c r="O8869" s="136"/>
      <c r="T8869" s="136"/>
      <c r="W8869" s="136"/>
      <c r="Z8869" s="136"/>
      <c r="AC8869" s="136"/>
    </row>
    <row r="8870" spans="2:29">
      <c r="B8870" s="136"/>
      <c r="E8870" s="136"/>
      <c r="H8870" s="136"/>
      <c r="K8870" s="136"/>
      <c r="O8870" s="136"/>
      <c r="T8870" s="136"/>
      <c r="W8870" s="136"/>
      <c r="Z8870" s="136"/>
      <c r="AC8870" s="136"/>
    </row>
    <row r="8871" spans="2:29">
      <c r="B8871" s="136"/>
      <c r="E8871" s="136"/>
      <c r="H8871" s="136"/>
      <c r="K8871" s="136"/>
      <c r="O8871" s="136"/>
      <c r="T8871" s="136"/>
      <c r="W8871" s="136"/>
      <c r="Z8871" s="136"/>
      <c r="AC8871" s="136"/>
    </row>
    <row r="8872" spans="2:29">
      <c r="B8872" s="136"/>
      <c r="E8872" s="136"/>
      <c r="H8872" s="136"/>
      <c r="K8872" s="136"/>
      <c r="O8872" s="136"/>
      <c r="T8872" s="136"/>
      <c r="W8872" s="136"/>
      <c r="Z8872" s="136"/>
      <c r="AC8872" s="136"/>
    </row>
    <row r="8873" spans="2:29">
      <c r="B8873" s="136"/>
      <c r="E8873" s="136"/>
      <c r="H8873" s="136"/>
      <c r="K8873" s="136"/>
      <c r="O8873" s="136"/>
      <c r="T8873" s="136"/>
      <c r="W8873" s="136"/>
      <c r="Z8873" s="136"/>
      <c r="AC8873" s="136"/>
    </row>
    <row r="8874" spans="2:29">
      <c r="B8874" s="136"/>
      <c r="E8874" s="136"/>
      <c r="H8874" s="136"/>
      <c r="K8874" s="136"/>
      <c r="O8874" s="136"/>
      <c r="T8874" s="136"/>
      <c r="W8874" s="136"/>
      <c r="Z8874" s="136"/>
      <c r="AC8874" s="136"/>
    </row>
    <row r="8875" spans="2:29">
      <c r="B8875" s="136"/>
      <c r="E8875" s="136"/>
      <c r="H8875" s="136"/>
      <c r="K8875" s="136"/>
      <c r="O8875" s="136"/>
      <c r="T8875" s="136"/>
      <c r="W8875" s="136"/>
      <c r="Z8875" s="136"/>
      <c r="AC8875" s="136"/>
    </row>
    <row r="8876" spans="2:29">
      <c r="B8876" s="136"/>
      <c r="E8876" s="136"/>
      <c r="H8876" s="136"/>
      <c r="K8876" s="136"/>
      <c r="O8876" s="136"/>
      <c r="T8876" s="136"/>
      <c r="W8876" s="136"/>
      <c r="Z8876" s="136"/>
      <c r="AC8876" s="136"/>
    </row>
    <row r="8877" spans="2:29">
      <c r="B8877" s="136"/>
      <c r="E8877" s="136"/>
      <c r="H8877" s="136"/>
      <c r="K8877" s="136"/>
      <c r="O8877" s="136"/>
      <c r="T8877" s="136"/>
      <c r="W8877" s="136"/>
      <c r="Z8877" s="136"/>
      <c r="AC8877" s="136"/>
    </row>
    <row r="8878" spans="2:29">
      <c r="B8878" s="136"/>
      <c r="E8878" s="136"/>
      <c r="H8878" s="136"/>
      <c r="K8878" s="136"/>
      <c r="O8878" s="136"/>
      <c r="T8878" s="136"/>
      <c r="W8878" s="136"/>
      <c r="Z8878" s="136"/>
      <c r="AC8878" s="136"/>
    </row>
    <row r="8879" spans="2:29">
      <c r="B8879" s="136"/>
      <c r="E8879" s="136"/>
      <c r="H8879" s="136"/>
      <c r="K8879" s="136"/>
      <c r="O8879" s="136"/>
      <c r="T8879" s="136"/>
      <c r="W8879" s="136"/>
      <c r="Z8879" s="136"/>
      <c r="AC8879" s="136"/>
    </row>
    <row r="8880" spans="2:29">
      <c r="B8880" s="136"/>
      <c r="E8880" s="136"/>
      <c r="H8880" s="136"/>
      <c r="K8880" s="136"/>
      <c r="O8880" s="136"/>
      <c r="T8880" s="136"/>
      <c r="W8880" s="136"/>
      <c r="Z8880" s="136"/>
      <c r="AC8880" s="136"/>
    </row>
    <row r="8881" spans="2:29">
      <c r="B8881" s="136"/>
      <c r="E8881" s="136"/>
      <c r="H8881" s="136"/>
      <c r="K8881" s="136"/>
      <c r="O8881" s="136"/>
      <c r="T8881" s="136"/>
      <c r="W8881" s="136"/>
      <c r="Z8881" s="136"/>
      <c r="AC8881" s="136"/>
    </row>
    <row r="8882" spans="2:29">
      <c r="B8882" s="136"/>
      <c r="E8882" s="136"/>
      <c r="H8882" s="136"/>
      <c r="K8882" s="136"/>
      <c r="O8882" s="136"/>
      <c r="T8882" s="136"/>
      <c r="W8882" s="136"/>
      <c r="Z8882" s="136"/>
      <c r="AC8882" s="136"/>
    </row>
    <row r="8883" spans="2:29">
      <c r="B8883" s="136"/>
      <c r="E8883" s="136"/>
      <c r="H8883" s="136"/>
      <c r="K8883" s="136"/>
      <c r="O8883" s="136"/>
      <c r="T8883" s="136"/>
      <c r="W8883" s="136"/>
      <c r="Z8883" s="136"/>
      <c r="AC8883" s="136"/>
    </row>
    <row r="8884" spans="2:29">
      <c r="B8884" s="136"/>
      <c r="E8884" s="136"/>
      <c r="H8884" s="136"/>
      <c r="K8884" s="136"/>
      <c r="O8884" s="136"/>
      <c r="T8884" s="136"/>
      <c r="W8884" s="136"/>
      <c r="Z8884" s="136"/>
      <c r="AC8884" s="136"/>
    </row>
    <row r="8885" spans="2:29">
      <c r="B8885" s="136"/>
      <c r="E8885" s="136"/>
      <c r="H8885" s="136"/>
      <c r="K8885" s="136"/>
      <c r="O8885" s="136"/>
      <c r="T8885" s="136"/>
      <c r="W8885" s="136"/>
      <c r="Z8885" s="136"/>
      <c r="AC8885" s="136"/>
    </row>
    <row r="8886" spans="2:29">
      <c r="B8886" s="136"/>
      <c r="E8886" s="136"/>
      <c r="H8886" s="136"/>
      <c r="K8886" s="136"/>
      <c r="O8886" s="136"/>
      <c r="T8886" s="136"/>
      <c r="W8886" s="136"/>
      <c r="Z8886" s="136"/>
      <c r="AC8886" s="136"/>
    </row>
    <row r="8887" spans="2:29">
      <c r="B8887" s="136"/>
      <c r="E8887" s="136"/>
      <c r="H8887" s="136"/>
      <c r="K8887" s="136"/>
      <c r="O8887" s="136"/>
      <c r="T8887" s="136"/>
      <c r="W8887" s="136"/>
      <c r="Z8887" s="136"/>
      <c r="AC8887" s="136"/>
    </row>
    <row r="8888" spans="2:29">
      <c r="B8888" s="136"/>
      <c r="E8888" s="136"/>
      <c r="H8888" s="136"/>
      <c r="K8888" s="136"/>
      <c r="O8888" s="136"/>
      <c r="T8888" s="136"/>
      <c r="W8888" s="136"/>
      <c r="Z8888" s="136"/>
      <c r="AC8888" s="136"/>
    </row>
    <row r="8889" spans="2:29">
      <c r="B8889" s="136"/>
      <c r="E8889" s="136"/>
      <c r="H8889" s="136"/>
      <c r="K8889" s="136"/>
      <c r="O8889" s="136"/>
      <c r="T8889" s="136"/>
      <c r="W8889" s="136"/>
      <c r="Z8889" s="136"/>
      <c r="AC8889" s="136"/>
    </row>
    <row r="8890" spans="2:29">
      <c r="B8890" s="136"/>
      <c r="E8890" s="136"/>
      <c r="H8890" s="136"/>
      <c r="K8890" s="136"/>
      <c r="O8890" s="136"/>
      <c r="T8890" s="136"/>
      <c r="W8890" s="136"/>
      <c r="Z8890" s="136"/>
      <c r="AC8890" s="136"/>
    </row>
    <row r="8891" spans="2:29">
      <c r="B8891" s="136"/>
      <c r="E8891" s="136"/>
      <c r="H8891" s="136"/>
      <c r="K8891" s="136"/>
      <c r="O8891" s="136"/>
      <c r="T8891" s="136"/>
      <c r="W8891" s="136"/>
      <c r="Z8891" s="136"/>
      <c r="AC8891" s="136"/>
    </row>
    <row r="8892" spans="2:29">
      <c r="B8892" s="136"/>
      <c r="E8892" s="136"/>
      <c r="H8892" s="136"/>
      <c r="K8892" s="136"/>
      <c r="O8892" s="136"/>
      <c r="T8892" s="136"/>
      <c r="W8892" s="136"/>
      <c r="Z8892" s="136"/>
      <c r="AC8892" s="136"/>
    </row>
    <row r="8893" spans="2:29">
      <c r="B8893" s="136"/>
      <c r="E8893" s="136"/>
      <c r="H8893" s="136"/>
      <c r="K8893" s="136"/>
      <c r="O8893" s="136"/>
      <c r="T8893" s="136"/>
      <c r="W8893" s="136"/>
      <c r="Z8893" s="136"/>
      <c r="AC8893" s="136"/>
    </row>
    <row r="8894" spans="2:29">
      <c r="B8894" s="136"/>
      <c r="E8894" s="136"/>
      <c r="H8894" s="136"/>
      <c r="K8894" s="136"/>
      <c r="O8894" s="136"/>
      <c r="T8894" s="136"/>
      <c r="W8894" s="136"/>
      <c r="Z8894" s="136"/>
      <c r="AC8894" s="136"/>
    </row>
    <row r="8895" spans="2:29">
      <c r="B8895" s="136"/>
      <c r="E8895" s="136"/>
      <c r="H8895" s="136"/>
      <c r="K8895" s="136"/>
      <c r="O8895" s="136"/>
      <c r="T8895" s="136"/>
      <c r="W8895" s="136"/>
      <c r="Z8895" s="136"/>
      <c r="AC8895" s="136"/>
    </row>
    <row r="8896" spans="2:29">
      <c r="B8896" s="136"/>
      <c r="E8896" s="136"/>
      <c r="H8896" s="136"/>
      <c r="K8896" s="136"/>
      <c r="O8896" s="136"/>
      <c r="T8896" s="136"/>
      <c r="W8896" s="136"/>
      <c r="Z8896" s="136"/>
      <c r="AC8896" s="136"/>
    </row>
    <row r="8897" spans="2:29">
      <c r="B8897" s="136"/>
      <c r="E8897" s="136"/>
      <c r="H8897" s="136"/>
      <c r="K8897" s="136"/>
      <c r="O8897" s="136"/>
      <c r="T8897" s="136"/>
      <c r="W8897" s="136"/>
      <c r="Z8897" s="136"/>
      <c r="AC8897" s="136"/>
    </row>
    <row r="8898" spans="2:29">
      <c r="B8898" s="136"/>
      <c r="E8898" s="136"/>
      <c r="H8898" s="136"/>
      <c r="K8898" s="136"/>
      <c r="O8898" s="136"/>
      <c r="T8898" s="136"/>
      <c r="W8898" s="136"/>
      <c r="Z8898" s="136"/>
      <c r="AC8898" s="136"/>
    </row>
    <row r="8899" spans="2:29">
      <c r="B8899" s="136"/>
      <c r="E8899" s="136"/>
      <c r="H8899" s="136"/>
      <c r="K8899" s="136"/>
      <c r="O8899" s="136"/>
      <c r="T8899" s="136"/>
      <c r="W8899" s="136"/>
      <c r="Z8899" s="136"/>
      <c r="AC8899" s="136"/>
    </row>
    <row r="8900" spans="2:29">
      <c r="B8900" s="136"/>
      <c r="E8900" s="136"/>
      <c r="H8900" s="136"/>
      <c r="K8900" s="136"/>
      <c r="O8900" s="136"/>
      <c r="T8900" s="136"/>
      <c r="W8900" s="136"/>
      <c r="Z8900" s="136"/>
      <c r="AC8900" s="136"/>
    </row>
    <row r="8901" spans="2:29">
      <c r="B8901" s="136"/>
      <c r="E8901" s="136"/>
      <c r="H8901" s="136"/>
      <c r="K8901" s="136"/>
      <c r="O8901" s="136"/>
      <c r="T8901" s="136"/>
      <c r="W8901" s="136"/>
      <c r="Z8901" s="136"/>
      <c r="AC8901" s="136"/>
    </row>
    <row r="8902" spans="2:29">
      <c r="B8902" s="136"/>
      <c r="E8902" s="136"/>
      <c r="H8902" s="136"/>
      <c r="K8902" s="136"/>
      <c r="O8902" s="136"/>
      <c r="T8902" s="136"/>
      <c r="W8902" s="136"/>
      <c r="Z8902" s="136"/>
      <c r="AC8902" s="136"/>
    </row>
    <row r="8903" spans="2:29">
      <c r="B8903" s="136"/>
      <c r="E8903" s="136"/>
      <c r="H8903" s="136"/>
      <c r="K8903" s="136"/>
      <c r="O8903" s="136"/>
      <c r="T8903" s="136"/>
      <c r="W8903" s="136"/>
      <c r="Z8903" s="136"/>
      <c r="AC8903" s="136"/>
    </row>
    <row r="8904" spans="2:29">
      <c r="B8904" s="136"/>
      <c r="E8904" s="136"/>
      <c r="H8904" s="136"/>
      <c r="K8904" s="136"/>
      <c r="O8904" s="136"/>
      <c r="T8904" s="136"/>
      <c r="W8904" s="136"/>
      <c r="Z8904" s="136"/>
      <c r="AC8904" s="136"/>
    </row>
    <row r="8905" spans="2:29">
      <c r="B8905" s="136"/>
      <c r="E8905" s="136"/>
      <c r="H8905" s="136"/>
      <c r="K8905" s="136"/>
      <c r="O8905" s="136"/>
      <c r="T8905" s="136"/>
      <c r="W8905" s="136"/>
      <c r="Z8905" s="136"/>
      <c r="AC8905" s="136"/>
    </row>
    <row r="8906" spans="2:29">
      <c r="B8906" s="136"/>
      <c r="E8906" s="136"/>
      <c r="H8906" s="136"/>
      <c r="K8906" s="136"/>
      <c r="O8906" s="136"/>
      <c r="T8906" s="136"/>
      <c r="W8906" s="136"/>
      <c r="Z8906" s="136"/>
      <c r="AC8906" s="136"/>
    </row>
    <row r="8907" spans="2:29">
      <c r="B8907" s="136"/>
      <c r="E8907" s="136"/>
      <c r="H8907" s="136"/>
      <c r="K8907" s="136"/>
      <c r="O8907" s="136"/>
      <c r="T8907" s="136"/>
      <c r="W8907" s="136"/>
      <c r="Z8907" s="136"/>
      <c r="AC8907" s="136"/>
    </row>
    <row r="8908" spans="2:29">
      <c r="B8908" s="136"/>
      <c r="E8908" s="136"/>
      <c r="H8908" s="136"/>
      <c r="K8908" s="136"/>
      <c r="O8908" s="136"/>
      <c r="T8908" s="136"/>
      <c r="W8908" s="136"/>
      <c r="Z8908" s="136"/>
      <c r="AC8908" s="136"/>
    </row>
    <row r="8909" spans="2:29">
      <c r="B8909" s="136"/>
      <c r="E8909" s="136"/>
      <c r="H8909" s="136"/>
      <c r="K8909" s="136"/>
      <c r="O8909" s="136"/>
      <c r="T8909" s="136"/>
      <c r="W8909" s="136"/>
      <c r="Z8909" s="136"/>
      <c r="AC8909" s="136"/>
    </row>
    <row r="8910" spans="2:29">
      <c r="B8910" s="136"/>
      <c r="E8910" s="136"/>
      <c r="H8910" s="136"/>
      <c r="K8910" s="136"/>
      <c r="O8910" s="136"/>
      <c r="T8910" s="136"/>
      <c r="W8910" s="136"/>
      <c r="Z8910" s="136"/>
      <c r="AC8910" s="136"/>
    </row>
    <row r="8911" spans="2:29">
      <c r="B8911" s="136"/>
      <c r="E8911" s="136"/>
      <c r="H8911" s="136"/>
      <c r="K8911" s="136"/>
      <c r="O8911" s="136"/>
      <c r="T8911" s="136"/>
      <c r="W8911" s="136"/>
      <c r="Z8911" s="136"/>
      <c r="AC8911" s="136"/>
    </row>
    <row r="8912" spans="2:29">
      <c r="B8912" s="136"/>
      <c r="E8912" s="136"/>
      <c r="H8912" s="136"/>
      <c r="K8912" s="136"/>
      <c r="O8912" s="136"/>
      <c r="T8912" s="136"/>
      <c r="W8912" s="136"/>
      <c r="Z8912" s="136"/>
      <c r="AC8912" s="136"/>
    </row>
    <row r="8913" spans="2:29">
      <c r="B8913" s="136"/>
      <c r="E8913" s="136"/>
      <c r="H8913" s="136"/>
      <c r="K8913" s="136"/>
      <c r="O8913" s="136"/>
      <c r="T8913" s="136"/>
      <c r="W8913" s="136"/>
      <c r="Z8913" s="136"/>
      <c r="AC8913" s="136"/>
    </row>
    <row r="8914" spans="2:29">
      <c r="B8914" s="136"/>
      <c r="E8914" s="136"/>
      <c r="H8914" s="136"/>
      <c r="K8914" s="136"/>
      <c r="O8914" s="136"/>
      <c r="T8914" s="136"/>
      <c r="W8914" s="136"/>
      <c r="Z8914" s="136"/>
      <c r="AC8914" s="136"/>
    </row>
    <row r="8915" spans="2:29">
      <c r="B8915" s="136"/>
      <c r="E8915" s="136"/>
      <c r="H8915" s="136"/>
      <c r="K8915" s="136"/>
      <c r="O8915" s="136"/>
      <c r="T8915" s="136"/>
      <c r="W8915" s="136"/>
      <c r="Z8915" s="136"/>
      <c r="AC8915" s="136"/>
    </row>
    <row r="8916" spans="2:29">
      <c r="B8916" s="136"/>
      <c r="E8916" s="136"/>
      <c r="H8916" s="136"/>
      <c r="K8916" s="136"/>
      <c r="O8916" s="136"/>
      <c r="T8916" s="136"/>
      <c r="W8916" s="136"/>
      <c r="Z8916" s="136"/>
      <c r="AC8916" s="136"/>
    </row>
    <row r="8917" spans="2:29">
      <c r="B8917" s="136"/>
      <c r="E8917" s="136"/>
      <c r="H8917" s="136"/>
      <c r="K8917" s="136"/>
      <c r="O8917" s="136"/>
      <c r="T8917" s="136"/>
      <c r="W8917" s="136"/>
      <c r="Z8917" s="136"/>
      <c r="AC8917" s="136"/>
    </row>
    <row r="8918" spans="2:29">
      <c r="B8918" s="136"/>
      <c r="E8918" s="136"/>
      <c r="H8918" s="136"/>
      <c r="K8918" s="136"/>
      <c r="O8918" s="136"/>
      <c r="T8918" s="136"/>
      <c r="W8918" s="136"/>
      <c r="Z8918" s="136"/>
      <c r="AC8918" s="136"/>
    </row>
    <row r="8919" spans="2:29">
      <c r="B8919" s="136"/>
      <c r="E8919" s="136"/>
      <c r="H8919" s="136"/>
      <c r="K8919" s="136"/>
      <c r="O8919" s="136"/>
      <c r="T8919" s="136"/>
      <c r="W8919" s="136"/>
      <c r="Z8919" s="136"/>
      <c r="AC8919" s="136"/>
    </row>
    <row r="8920" spans="2:29">
      <c r="B8920" s="136"/>
      <c r="E8920" s="136"/>
      <c r="H8920" s="136"/>
      <c r="K8920" s="136"/>
      <c r="O8920" s="136"/>
      <c r="T8920" s="136"/>
      <c r="W8920" s="136"/>
      <c r="Z8920" s="136"/>
      <c r="AC8920" s="136"/>
    </row>
    <row r="8921" spans="2:29">
      <c r="B8921" s="136"/>
      <c r="E8921" s="136"/>
      <c r="H8921" s="136"/>
      <c r="K8921" s="136"/>
      <c r="O8921" s="136"/>
      <c r="T8921" s="136"/>
      <c r="W8921" s="136"/>
      <c r="Z8921" s="136"/>
      <c r="AC8921" s="136"/>
    </row>
    <row r="8922" spans="2:29">
      <c r="B8922" s="136"/>
      <c r="E8922" s="136"/>
      <c r="H8922" s="136"/>
      <c r="K8922" s="136"/>
      <c r="O8922" s="136"/>
      <c r="T8922" s="136"/>
      <c r="W8922" s="136"/>
      <c r="Z8922" s="136"/>
      <c r="AC8922" s="136"/>
    </row>
    <row r="8923" spans="2:29">
      <c r="B8923" s="136"/>
      <c r="E8923" s="136"/>
      <c r="H8923" s="136"/>
      <c r="K8923" s="136"/>
      <c r="O8923" s="136"/>
      <c r="T8923" s="136"/>
      <c r="W8923" s="136"/>
      <c r="Z8923" s="136"/>
      <c r="AC8923" s="136"/>
    </row>
    <row r="8924" spans="2:29">
      <c r="B8924" s="136"/>
      <c r="E8924" s="136"/>
      <c r="H8924" s="136"/>
      <c r="K8924" s="136"/>
      <c r="O8924" s="136"/>
      <c r="T8924" s="136"/>
      <c r="W8924" s="136"/>
      <c r="Z8924" s="136"/>
      <c r="AC8924" s="136"/>
    </row>
    <row r="8925" spans="2:29">
      <c r="B8925" s="136"/>
      <c r="E8925" s="136"/>
      <c r="H8925" s="136"/>
      <c r="K8925" s="136"/>
      <c r="O8925" s="136"/>
      <c r="T8925" s="136"/>
      <c r="W8925" s="136"/>
      <c r="Z8925" s="136"/>
      <c r="AC8925" s="136"/>
    </row>
    <row r="8926" spans="2:29">
      <c r="B8926" s="136"/>
      <c r="E8926" s="136"/>
      <c r="H8926" s="136"/>
      <c r="K8926" s="136"/>
      <c r="O8926" s="136"/>
      <c r="T8926" s="136"/>
      <c r="W8926" s="136"/>
      <c r="Z8926" s="136"/>
      <c r="AC8926" s="136"/>
    </row>
    <row r="8927" spans="2:29">
      <c r="B8927" s="136"/>
      <c r="E8927" s="136"/>
      <c r="H8927" s="136"/>
      <c r="K8927" s="136"/>
      <c r="O8927" s="136"/>
      <c r="T8927" s="136"/>
      <c r="W8927" s="136"/>
      <c r="Z8927" s="136"/>
      <c r="AC8927" s="136"/>
    </row>
    <row r="8928" spans="2:29">
      <c r="B8928" s="136"/>
      <c r="E8928" s="136"/>
      <c r="H8928" s="136"/>
      <c r="K8928" s="136"/>
      <c r="O8928" s="136"/>
      <c r="T8928" s="136"/>
      <c r="W8928" s="136"/>
      <c r="Z8928" s="136"/>
      <c r="AC8928" s="136"/>
    </row>
    <row r="8929" spans="2:29">
      <c r="B8929" s="136"/>
      <c r="E8929" s="136"/>
      <c r="H8929" s="136"/>
      <c r="K8929" s="136"/>
      <c r="O8929" s="136"/>
      <c r="T8929" s="136"/>
      <c r="W8929" s="136"/>
      <c r="Z8929" s="136"/>
      <c r="AC8929" s="136"/>
    </row>
    <row r="8930" spans="2:29">
      <c r="B8930" s="136"/>
      <c r="E8930" s="136"/>
      <c r="H8930" s="136"/>
      <c r="K8930" s="136"/>
      <c r="O8930" s="136"/>
      <c r="T8930" s="136"/>
      <c r="W8930" s="136"/>
      <c r="Z8930" s="136"/>
      <c r="AC8930" s="136"/>
    </row>
    <row r="8931" spans="2:29">
      <c r="B8931" s="136"/>
      <c r="E8931" s="136"/>
      <c r="H8931" s="136"/>
      <c r="K8931" s="136"/>
      <c r="O8931" s="136"/>
      <c r="T8931" s="136"/>
      <c r="W8931" s="136"/>
      <c r="Z8931" s="136"/>
      <c r="AC8931" s="136"/>
    </row>
    <row r="8932" spans="2:29">
      <c r="B8932" s="136"/>
      <c r="E8932" s="136"/>
      <c r="H8932" s="136"/>
      <c r="K8932" s="136"/>
      <c r="O8932" s="136"/>
      <c r="T8932" s="136"/>
      <c r="W8932" s="136"/>
      <c r="Z8932" s="136"/>
      <c r="AC8932" s="136"/>
    </row>
    <row r="8933" spans="2:29">
      <c r="B8933" s="136"/>
      <c r="E8933" s="136"/>
      <c r="H8933" s="136"/>
      <c r="K8933" s="136"/>
      <c r="O8933" s="136"/>
      <c r="T8933" s="136"/>
      <c r="W8933" s="136"/>
      <c r="Z8933" s="136"/>
      <c r="AC8933" s="136"/>
    </row>
    <row r="8934" spans="2:29">
      <c r="B8934" s="136"/>
      <c r="E8934" s="136"/>
      <c r="H8934" s="136"/>
      <c r="K8934" s="136"/>
      <c r="O8934" s="136"/>
      <c r="T8934" s="136"/>
      <c r="W8934" s="136"/>
      <c r="Z8934" s="136"/>
      <c r="AC8934" s="136"/>
    </row>
    <row r="8935" spans="2:29">
      <c r="B8935" s="136"/>
      <c r="E8935" s="136"/>
      <c r="H8935" s="136"/>
      <c r="K8935" s="136"/>
      <c r="O8935" s="136"/>
      <c r="T8935" s="136"/>
      <c r="W8935" s="136"/>
      <c r="Z8935" s="136"/>
      <c r="AC8935" s="136"/>
    </row>
    <row r="8936" spans="2:29">
      <c r="B8936" s="136"/>
      <c r="E8936" s="136"/>
      <c r="H8936" s="136"/>
      <c r="K8936" s="136"/>
      <c r="O8936" s="136"/>
      <c r="T8936" s="136"/>
      <c r="W8936" s="136"/>
      <c r="Z8936" s="136"/>
      <c r="AC8936" s="136"/>
    </row>
    <row r="8937" spans="2:29">
      <c r="B8937" s="136"/>
      <c r="E8937" s="136"/>
      <c r="H8937" s="136"/>
      <c r="K8937" s="136"/>
      <c r="O8937" s="136"/>
      <c r="T8937" s="136"/>
      <c r="W8937" s="136"/>
      <c r="Z8937" s="136"/>
      <c r="AC8937" s="136"/>
    </row>
    <row r="8938" spans="2:29">
      <c r="B8938" s="136"/>
      <c r="E8938" s="136"/>
      <c r="H8938" s="136"/>
      <c r="K8938" s="136"/>
      <c r="O8938" s="136"/>
      <c r="T8938" s="136"/>
      <c r="W8938" s="136"/>
      <c r="Z8938" s="136"/>
      <c r="AC8938" s="136"/>
    </row>
    <row r="8939" spans="2:29">
      <c r="B8939" s="136"/>
      <c r="E8939" s="136"/>
      <c r="H8939" s="136"/>
      <c r="K8939" s="136"/>
      <c r="O8939" s="136"/>
      <c r="T8939" s="136"/>
      <c r="W8939" s="136"/>
      <c r="Z8939" s="136"/>
      <c r="AC8939" s="136"/>
    </row>
    <row r="8940" spans="2:29">
      <c r="B8940" s="136"/>
      <c r="E8940" s="136"/>
      <c r="H8940" s="136"/>
      <c r="K8940" s="136"/>
      <c r="O8940" s="136"/>
      <c r="T8940" s="136"/>
      <c r="W8940" s="136"/>
      <c r="Z8940" s="136"/>
      <c r="AC8940" s="136"/>
    </row>
    <row r="8941" spans="2:29">
      <c r="B8941" s="136"/>
      <c r="E8941" s="136"/>
      <c r="H8941" s="136"/>
      <c r="K8941" s="136"/>
      <c r="O8941" s="136"/>
      <c r="T8941" s="136"/>
      <c r="W8941" s="136"/>
      <c r="Z8941" s="136"/>
      <c r="AC8941" s="136"/>
    </row>
    <row r="8942" spans="2:29">
      <c r="B8942" s="136"/>
      <c r="E8942" s="136"/>
      <c r="H8942" s="136"/>
      <c r="K8942" s="136"/>
      <c r="O8942" s="136"/>
      <c r="T8942" s="136"/>
      <c r="W8942" s="136"/>
      <c r="Z8942" s="136"/>
      <c r="AC8942" s="136"/>
    </row>
    <row r="8943" spans="2:29">
      <c r="B8943" s="136"/>
      <c r="E8943" s="136"/>
      <c r="H8943" s="136"/>
      <c r="K8943" s="136"/>
      <c r="O8943" s="136"/>
      <c r="T8943" s="136"/>
      <c r="W8943" s="136"/>
      <c r="Z8943" s="136"/>
      <c r="AC8943" s="136"/>
    </row>
    <row r="8944" spans="2:29">
      <c r="B8944" s="136"/>
      <c r="E8944" s="136"/>
      <c r="H8944" s="136"/>
      <c r="K8944" s="136"/>
      <c r="O8944" s="136"/>
      <c r="T8944" s="136"/>
      <c r="W8944" s="136"/>
      <c r="Z8944" s="136"/>
      <c r="AC8944" s="136"/>
    </row>
    <row r="8945" spans="2:29">
      <c r="B8945" s="136"/>
      <c r="E8945" s="136"/>
      <c r="H8945" s="136"/>
      <c r="K8945" s="136"/>
      <c r="O8945" s="136"/>
      <c r="T8945" s="136"/>
      <c r="W8945" s="136"/>
      <c r="Z8945" s="136"/>
      <c r="AC8945" s="136"/>
    </row>
    <row r="8946" spans="2:29">
      <c r="B8946" s="136"/>
      <c r="E8946" s="136"/>
      <c r="H8946" s="136"/>
      <c r="K8946" s="136"/>
      <c r="O8946" s="136"/>
      <c r="T8946" s="136"/>
      <c r="W8946" s="136"/>
      <c r="Z8946" s="136"/>
      <c r="AC8946" s="136"/>
    </row>
    <row r="8947" spans="2:29">
      <c r="B8947" s="136"/>
      <c r="E8947" s="136"/>
      <c r="H8947" s="136"/>
      <c r="K8947" s="136"/>
      <c r="O8947" s="136"/>
      <c r="T8947" s="136"/>
      <c r="W8947" s="136"/>
      <c r="Z8947" s="136"/>
      <c r="AC8947" s="136"/>
    </row>
    <row r="8948" spans="2:29">
      <c r="B8948" s="136"/>
      <c r="E8948" s="136"/>
      <c r="H8948" s="136"/>
      <c r="K8948" s="136"/>
      <c r="O8948" s="136"/>
      <c r="T8948" s="136"/>
      <c r="W8948" s="136"/>
      <c r="Z8948" s="136"/>
      <c r="AC8948" s="136"/>
    </row>
    <row r="8949" spans="2:29">
      <c r="B8949" s="136"/>
      <c r="E8949" s="136"/>
      <c r="H8949" s="136"/>
      <c r="K8949" s="136"/>
      <c r="O8949" s="136"/>
      <c r="T8949" s="136"/>
      <c r="W8949" s="136"/>
      <c r="Z8949" s="136"/>
      <c r="AC8949" s="136"/>
    </row>
    <row r="8950" spans="2:29">
      <c r="B8950" s="136"/>
      <c r="E8950" s="136"/>
      <c r="H8950" s="136"/>
      <c r="K8950" s="136"/>
      <c r="O8950" s="136"/>
      <c r="T8950" s="136"/>
      <c r="W8950" s="136"/>
      <c r="Z8950" s="136"/>
      <c r="AC8950" s="136"/>
    </row>
    <row r="8951" spans="2:29">
      <c r="B8951" s="136"/>
      <c r="E8951" s="136"/>
      <c r="H8951" s="136"/>
      <c r="K8951" s="136"/>
      <c r="O8951" s="136"/>
      <c r="T8951" s="136"/>
      <c r="W8951" s="136"/>
      <c r="Z8951" s="136"/>
      <c r="AC8951" s="136"/>
    </row>
    <row r="8952" spans="2:29">
      <c r="B8952" s="136"/>
      <c r="E8952" s="136"/>
      <c r="H8952" s="136"/>
      <c r="K8952" s="136"/>
      <c r="O8952" s="136"/>
      <c r="T8952" s="136"/>
      <c r="W8952" s="136"/>
      <c r="Z8952" s="136"/>
      <c r="AC8952" s="136"/>
    </row>
    <row r="8953" spans="2:29">
      <c r="B8953" s="136"/>
      <c r="E8953" s="136"/>
      <c r="H8953" s="136"/>
      <c r="K8953" s="136"/>
      <c r="O8953" s="136"/>
      <c r="T8953" s="136"/>
      <c r="W8953" s="136"/>
      <c r="Z8953" s="136"/>
      <c r="AC8953" s="136"/>
    </row>
    <row r="8954" spans="2:29">
      <c r="B8954" s="136"/>
      <c r="E8954" s="136"/>
      <c r="H8954" s="136"/>
      <c r="K8954" s="136"/>
      <c r="O8954" s="136"/>
      <c r="T8954" s="136"/>
      <c r="W8954" s="136"/>
      <c r="Z8954" s="136"/>
      <c r="AC8954" s="136"/>
    </row>
    <row r="8955" spans="2:29">
      <c r="B8955" s="136"/>
      <c r="E8955" s="136"/>
      <c r="H8955" s="136"/>
      <c r="K8955" s="136"/>
      <c r="O8955" s="136"/>
      <c r="T8955" s="136"/>
      <c r="W8955" s="136"/>
      <c r="Z8955" s="136"/>
      <c r="AC8955" s="136"/>
    </row>
    <row r="8956" spans="2:29">
      <c r="B8956" s="136"/>
      <c r="E8956" s="136"/>
      <c r="H8956" s="136"/>
      <c r="K8956" s="136"/>
      <c r="O8956" s="136"/>
      <c r="T8956" s="136"/>
      <c r="W8956" s="136"/>
      <c r="Z8956" s="136"/>
      <c r="AC8956" s="136"/>
    </row>
    <row r="8957" spans="2:29">
      <c r="B8957" s="136"/>
      <c r="E8957" s="136"/>
      <c r="H8957" s="136"/>
      <c r="K8957" s="136"/>
      <c r="O8957" s="136"/>
      <c r="T8957" s="136"/>
      <c r="W8957" s="136"/>
      <c r="Z8957" s="136"/>
      <c r="AC8957" s="136"/>
    </row>
    <row r="8958" spans="2:29">
      <c r="B8958" s="136"/>
      <c r="E8958" s="136"/>
      <c r="H8958" s="136"/>
      <c r="K8958" s="136"/>
      <c r="O8958" s="136"/>
      <c r="T8958" s="136"/>
      <c r="W8958" s="136"/>
      <c r="Z8958" s="136"/>
      <c r="AC8958" s="136"/>
    </row>
    <row r="8959" spans="2:29">
      <c r="B8959" s="136"/>
      <c r="E8959" s="136"/>
      <c r="H8959" s="136"/>
      <c r="K8959" s="136"/>
      <c r="O8959" s="136"/>
      <c r="T8959" s="136"/>
      <c r="W8959" s="136"/>
      <c r="Z8959" s="136"/>
      <c r="AC8959" s="136"/>
    </row>
    <row r="8960" spans="2:29">
      <c r="B8960" s="136"/>
      <c r="E8960" s="136"/>
      <c r="H8960" s="136"/>
      <c r="K8960" s="136"/>
      <c r="O8960" s="136"/>
      <c r="T8960" s="136"/>
      <c r="W8960" s="136"/>
      <c r="Z8960" s="136"/>
      <c r="AC8960" s="136"/>
    </row>
    <row r="8961" spans="2:29">
      <c r="B8961" s="136"/>
      <c r="E8961" s="136"/>
      <c r="H8961" s="136"/>
      <c r="K8961" s="136"/>
      <c r="O8961" s="136"/>
      <c r="T8961" s="136"/>
      <c r="W8961" s="136"/>
      <c r="Z8961" s="136"/>
      <c r="AC8961" s="136"/>
    </row>
    <row r="8962" spans="2:29">
      <c r="B8962" s="136"/>
      <c r="E8962" s="136"/>
      <c r="H8962" s="136"/>
      <c r="K8962" s="136"/>
      <c r="O8962" s="136"/>
      <c r="T8962" s="136"/>
      <c r="W8962" s="136"/>
      <c r="Z8962" s="136"/>
      <c r="AC8962" s="136"/>
    </row>
    <row r="8963" spans="2:29">
      <c r="B8963" s="136"/>
      <c r="E8963" s="136"/>
      <c r="H8963" s="136"/>
      <c r="K8963" s="136"/>
      <c r="O8963" s="136"/>
      <c r="T8963" s="136"/>
      <c r="W8963" s="136"/>
      <c r="Z8963" s="136"/>
      <c r="AC8963" s="136"/>
    </row>
    <row r="8964" spans="2:29">
      <c r="B8964" s="136"/>
      <c r="E8964" s="136"/>
      <c r="H8964" s="136"/>
      <c r="K8964" s="136"/>
      <c r="O8964" s="136"/>
      <c r="T8964" s="136"/>
      <c r="W8964" s="136"/>
      <c r="Z8964" s="136"/>
      <c r="AC8964" s="136"/>
    </row>
    <row r="8965" spans="2:29">
      <c r="B8965" s="136"/>
      <c r="E8965" s="136"/>
      <c r="H8965" s="136"/>
      <c r="K8965" s="136"/>
      <c r="O8965" s="136"/>
      <c r="T8965" s="136"/>
      <c r="W8965" s="136"/>
      <c r="Z8965" s="136"/>
      <c r="AC8965" s="136"/>
    </row>
    <row r="8966" spans="2:29">
      <c r="B8966" s="136"/>
      <c r="E8966" s="136"/>
      <c r="H8966" s="136"/>
      <c r="K8966" s="136"/>
      <c r="O8966" s="136"/>
      <c r="T8966" s="136"/>
      <c r="W8966" s="136"/>
      <c r="Z8966" s="136"/>
      <c r="AC8966" s="136"/>
    </row>
    <row r="8967" spans="2:29">
      <c r="B8967" s="136"/>
      <c r="E8967" s="136"/>
      <c r="H8967" s="136"/>
      <c r="K8967" s="136"/>
      <c r="O8967" s="136"/>
      <c r="T8967" s="136"/>
      <c r="W8967" s="136"/>
      <c r="Z8967" s="136"/>
      <c r="AC8967" s="136"/>
    </row>
    <row r="8968" spans="2:29">
      <c r="B8968" s="136"/>
      <c r="E8968" s="136"/>
      <c r="H8968" s="136"/>
      <c r="K8968" s="136"/>
      <c r="O8968" s="136"/>
      <c r="T8968" s="136"/>
      <c r="W8968" s="136"/>
      <c r="Z8968" s="136"/>
      <c r="AC8968" s="136"/>
    </row>
    <row r="8969" spans="2:29">
      <c r="B8969" s="136"/>
      <c r="E8969" s="136"/>
      <c r="H8969" s="136"/>
      <c r="K8969" s="136"/>
      <c r="O8969" s="136"/>
      <c r="T8969" s="136"/>
      <c r="W8969" s="136"/>
      <c r="Z8969" s="136"/>
      <c r="AC8969" s="136"/>
    </row>
    <row r="8970" spans="2:29">
      <c r="B8970" s="136"/>
      <c r="E8970" s="136"/>
      <c r="H8970" s="136"/>
      <c r="K8970" s="136"/>
      <c r="O8970" s="136"/>
      <c r="T8970" s="136"/>
      <c r="W8970" s="136"/>
      <c r="Z8970" s="136"/>
      <c r="AC8970" s="136"/>
    </row>
    <row r="8971" spans="2:29">
      <c r="B8971" s="136"/>
      <c r="E8971" s="136"/>
      <c r="H8971" s="136"/>
      <c r="K8971" s="136"/>
      <c r="O8971" s="136"/>
      <c r="T8971" s="136"/>
      <c r="W8971" s="136"/>
      <c r="Z8971" s="136"/>
      <c r="AC8971" s="136"/>
    </row>
    <row r="8972" spans="2:29">
      <c r="B8972" s="136"/>
      <c r="E8972" s="136"/>
      <c r="H8972" s="136"/>
      <c r="K8972" s="136"/>
      <c r="O8972" s="136"/>
      <c r="T8972" s="136"/>
      <c r="W8972" s="136"/>
      <c r="Z8972" s="136"/>
      <c r="AC8972" s="136"/>
    </row>
    <row r="8973" spans="2:29">
      <c r="B8973" s="136"/>
      <c r="E8973" s="136"/>
      <c r="H8973" s="136"/>
      <c r="K8973" s="136"/>
      <c r="O8973" s="136"/>
      <c r="T8973" s="136"/>
      <c r="W8973" s="136"/>
      <c r="Z8973" s="136"/>
      <c r="AC8973" s="136"/>
    </row>
    <row r="8974" spans="2:29">
      <c r="B8974" s="136"/>
      <c r="E8974" s="136"/>
      <c r="H8974" s="136"/>
      <c r="K8974" s="136"/>
      <c r="O8974" s="136"/>
      <c r="T8974" s="136"/>
      <c r="W8974" s="136"/>
      <c r="Z8974" s="136"/>
      <c r="AC8974" s="136"/>
    </row>
    <row r="8975" spans="2:29">
      <c r="B8975" s="136"/>
      <c r="E8975" s="136"/>
      <c r="H8975" s="136"/>
      <c r="K8975" s="136"/>
      <c r="O8975" s="136"/>
      <c r="T8975" s="136"/>
      <c r="W8975" s="136"/>
      <c r="Z8975" s="136"/>
      <c r="AC8975" s="136"/>
    </row>
    <row r="8976" spans="2:29">
      <c r="B8976" s="136"/>
      <c r="E8976" s="136"/>
      <c r="H8976" s="136"/>
      <c r="K8976" s="136"/>
      <c r="O8976" s="136"/>
      <c r="T8976" s="136"/>
      <c r="W8976" s="136"/>
      <c r="Z8976" s="136"/>
      <c r="AC8976" s="136"/>
    </row>
    <row r="8977" spans="2:29">
      <c r="B8977" s="136"/>
      <c r="E8977" s="136"/>
      <c r="H8977" s="136"/>
      <c r="K8977" s="136"/>
      <c r="O8977" s="136"/>
      <c r="T8977" s="136"/>
      <c r="W8977" s="136"/>
      <c r="Z8977" s="136"/>
      <c r="AC8977" s="136"/>
    </row>
    <row r="8978" spans="2:29">
      <c r="B8978" s="136"/>
      <c r="E8978" s="136"/>
      <c r="H8978" s="136"/>
      <c r="K8978" s="136"/>
      <c r="O8978" s="136"/>
      <c r="T8978" s="136"/>
      <c r="W8978" s="136"/>
      <c r="Z8978" s="136"/>
      <c r="AC8978" s="136"/>
    </row>
    <row r="8979" spans="2:29">
      <c r="B8979" s="136"/>
      <c r="E8979" s="136"/>
      <c r="H8979" s="136"/>
      <c r="K8979" s="136"/>
      <c r="O8979" s="136"/>
      <c r="T8979" s="136"/>
      <c r="W8979" s="136"/>
      <c r="Z8979" s="136"/>
      <c r="AC8979" s="136"/>
    </row>
    <row r="8980" spans="2:29">
      <c r="B8980" s="136"/>
      <c r="E8980" s="136"/>
      <c r="H8980" s="136"/>
      <c r="K8980" s="136"/>
      <c r="O8980" s="136"/>
      <c r="T8980" s="136"/>
      <c r="W8980" s="136"/>
      <c r="Z8980" s="136"/>
      <c r="AC8980" s="136"/>
    </row>
    <row r="8981" spans="2:29">
      <c r="B8981" s="136"/>
      <c r="E8981" s="136"/>
      <c r="H8981" s="136"/>
      <c r="K8981" s="136"/>
      <c r="O8981" s="136"/>
      <c r="T8981" s="136"/>
      <c r="W8981" s="136"/>
      <c r="Z8981" s="136"/>
      <c r="AC8981" s="136"/>
    </row>
    <row r="8982" spans="2:29">
      <c r="B8982" s="136"/>
      <c r="E8982" s="136"/>
      <c r="H8982" s="136"/>
      <c r="K8982" s="136"/>
      <c r="O8982" s="136"/>
      <c r="T8982" s="136"/>
      <c r="W8982" s="136"/>
      <c r="Z8982" s="136"/>
      <c r="AC8982" s="136"/>
    </row>
    <row r="8983" spans="2:29">
      <c r="B8983" s="136"/>
      <c r="E8983" s="136"/>
      <c r="H8983" s="136"/>
      <c r="K8983" s="136"/>
      <c r="O8983" s="136"/>
      <c r="T8983" s="136"/>
      <c r="W8983" s="136"/>
      <c r="Z8983" s="136"/>
      <c r="AC8983" s="136"/>
    </row>
    <row r="8984" spans="2:29">
      <c r="B8984" s="136"/>
      <c r="E8984" s="136"/>
      <c r="H8984" s="136"/>
      <c r="K8984" s="136"/>
      <c r="O8984" s="136"/>
      <c r="T8984" s="136"/>
      <c r="W8984" s="136"/>
      <c r="Z8984" s="136"/>
      <c r="AC8984" s="136"/>
    </row>
    <row r="8985" spans="2:29">
      <c r="B8985" s="136"/>
      <c r="E8985" s="136"/>
      <c r="H8985" s="136"/>
      <c r="K8985" s="136"/>
      <c r="O8985" s="136"/>
      <c r="T8985" s="136"/>
      <c r="W8985" s="136"/>
      <c r="Z8985" s="136"/>
      <c r="AC8985" s="136"/>
    </row>
    <row r="8986" spans="2:29">
      <c r="B8986" s="136"/>
      <c r="E8986" s="136"/>
      <c r="H8986" s="136"/>
      <c r="K8986" s="136"/>
      <c r="O8986" s="136"/>
      <c r="T8986" s="136"/>
      <c r="W8986" s="136"/>
      <c r="Z8986" s="136"/>
      <c r="AC8986" s="136"/>
    </row>
    <row r="8987" spans="2:29">
      <c r="B8987" s="136"/>
      <c r="E8987" s="136"/>
      <c r="H8987" s="136"/>
      <c r="K8987" s="136"/>
      <c r="O8987" s="136"/>
      <c r="T8987" s="136"/>
      <c r="W8987" s="136"/>
      <c r="Z8987" s="136"/>
      <c r="AC8987" s="136"/>
    </row>
    <row r="8988" spans="2:29">
      <c r="B8988" s="136"/>
      <c r="E8988" s="136"/>
      <c r="H8988" s="136"/>
      <c r="K8988" s="136"/>
      <c r="O8988" s="136"/>
      <c r="T8988" s="136"/>
      <c r="W8988" s="136"/>
      <c r="Z8988" s="136"/>
      <c r="AC8988" s="136"/>
    </row>
    <row r="8989" spans="2:29">
      <c r="B8989" s="136"/>
      <c r="E8989" s="136"/>
      <c r="H8989" s="136"/>
      <c r="K8989" s="136"/>
      <c r="O8989" s="136"/>
      <c r="T8989" s="136"/>
      <c r="W8989" s="136"/>
      <c r="Z8989" s="136"/>
      <c r="AC8989" s="136"/>
    </row>
    <row r="8990" spans="2:29">
      <c r="B8990" s="136"/>
      <c r="E8990" s="136"/>
      <c r="H8990" s="136"/>
      <c r="K8990" s="136"/>
      <c r="O8990" s="136"/>
      <c r="T8990" s="136"/>
      <c r="W8990" s="136"/>
      <c r="Z8990" s="136"/>
      <c r="AC8990" s="136"/>
    </row>
    <row r="8991" spans="2:29">
      <c r="B8991" s="136"/>
      <c r="E8991" s="136"/>
      <c r="H8991" s="136"/>
      <c r="K8991" s="136"/>
      <c r="O8991" s="136"/>
      <c r="T8991" s="136"/>
      <c r="W8991" s="136"/>
      <c r="Z8991" s="136"/>
      <c r="AC8991" s="136"/>
    </row>
    <row r="8992" spans="2:29">
      <c r="B8992" s="136"/>
      <c r="E8992" s="136"/>
      <c r="H8992" s="136"/>
      <c r="K8992" s="136"/>
      <c r="O8992" s="136"/>
      <c r="T8992" s="136"/>
      <c r="W8992" s="136"/>
      <c r="Z8992" s="136"/>
      <c r="AC8992" s="136"/>
    </row>
    <row r="8993" spans="2:29">
      <c r="B8993" s="136"/>
      <c r="E8993" s="136"/>
      <c r="H8993" s="136"/>
      <c r="K8993" s="136"/>
      <c r="O8993" s="136"/>
      <c r="T8993" s="136"/>
      <c r="W8993" s="136"/>
      <c r="Z8993" s="136"/>
      <c r="AC8993" s="136"/>
    </row>
    <row r="8994" spans="2:29">
      <c r="B8994" s="136"/>
      <c r="E8994" s="136"/>
      <c r="H8994" s="136"/>
      <c r="K8994" s="136"/>
      <c r="O8994" s="136"/>
      <c r="T8994" s="136"/>
      <c r="W8994" s="136"/>
      <c r="Z8994" s="136"/>
      <c r="AC8994" s="136"/>
    </row>
    <row r="8995" spans="2:29">
      <c r="B8995" s="136"/>
      <c r="E8995" s="136"/>
      <c r="H8995" s="136"/>
      <c r="K8995" s="136"/>
      <c r="O8995" s="136"/>
      <c r="T8995" s="136"/>
      <c r="W8995" s="136"/>
      <c r="Z8995" s="136"/>
      <c r="AC8995" s="136"/>
    </row>
    <row r="8996" spans="2:29">
      <c r="B8996" s="136"/>
      <c r="E8996" s="136"/>
      <c r="H8996" s="136"/>
      <c r="K8996" s="136"/>
      <c r="O8996" s="136"/>
      <c r="T8996" s="136"/>
      <c r="W8996" s="136"/>
      <c r="Z8996" s="136"/>
      <c r="AC8996" s="136"/>
    </row>
    <row r="8997" spans="2:29">
      <c r="B8997" s="136"/>
      <c r="E8997" s="136"/>
      <c r="H8997" s="136"/>
      <c r="K8997" s="136"/>
      <c r="O8997" s="136"/>
      <c r="T8997" s="136"/>
      <c r="W8997" s="136"/>
      <c r="Z8997" s="136"/>
      <c r="AC8997" s="136"/>
    </row>
    <row r="8998" spans="2:29">
      <c r="B8998" s="136"/>
      <c r="E8998" s="136"/>
      <c r="H8998" s="136"/>
      <c r="K8998" s="136"/>
      <c r="O8998" s="136"/>
      <c r="T8998" s="136"/>
      <c r="W8998" s="136"/>
      <c r="Z8998" s="136"/>
      <c r="AC8998" s="136"/>
    </row>
    <row r="8999" spans="2:29">
      <c r="B8999" s="136"/>
      <c r="E8999" s="136"/>
      <c r="H8999" s="136"/>
      <c r="K8999" s="136"/>
      <c r="O8999" s="136"/>
      <c r="T8999" s="136"/>
      <c r="W8999" s="136"/>
      <c r="Z8999" s="136"/>
      <c r="AC8999" s="136"/>
    </row>
    <row r="9000" spans="2:29">
      <c r="B9000" s="136"/>
      <c r="E9000" s="136"/>
      <c r="H9000" s="136"/>
      <c r="K9000" s="136"/>
      <c r="O9000" s="136"/>
      <c r="T9000" s="136"/>
      <c r="W9000" s="136"/>
      <c r="Z9000" s="136"/>
      <c r="AC9000" s="136"/>
    </row>
    <row r="9001" spans="2:29">
      <c r="B9001" s="136"/>
      <c r="E9001" s="136"/>
      <c r="H9001" s="136"/>
      <c r="K9001" s="136"/>
      <c r="O9001" s="136"/>
      <c r="T9001" s="136"/>
      <c r="W9001" s="136"/>
      <c r="Z9001" s="136"/>
      <c r="AC9001" s="136"/>
    </row>
    <row r="9002" spans="2:29">
      <c r="B9002" s="136"/>
      <c r="E9002" s="136"/>
      <c r="H9002" s="136"/>
      <c r="K9002" s="136"/>
      <c r="O9002" s="136"/>
      <c r="T9002" s="136"/>
      <c r="W9002" s="136"/>
      <c r="Z9002" s="136"/>
      <c r="AC9002" s="136"/>
    </row>
    <row r="9003" spans="2:29">
      <c r="B9003" s="136"/>
      <c r="E9003" s="136"/>
      <c r="H9003" s="136"/>
      <c r="K9003" s="136"/>
      <c r="O9003" s="136"/>
      <c r="T9003" s="136"/>
      <c r="W9003" s="136"/>
      <c r="Z9003" s="136"/>
      <c r="AC9003" s="136"/>
    </row>
    <row r="9004" spans="2:29">
      <c r="B9004" s="136"/>
      <c r="E9004" s="136"/>
      <c r="H9004" s="136"/>
      <c r="K9004" s="136"/>
      <c r="O9004" s="136"/>
      <c r="T9004" s="136"/>
      <c r="W9004" s="136"/>
      <c r="Z9004" s="136"/>
      <c r="AC9004" s="136"/>
    </row>
    <row r="9005" spans="2:29">
      <c r="B9005" s="136"/>
      <c r="E9005" s="136"/>
      <c r="H9005" s="136"/>
      <c r="K9005" s="136"/>
      <c r="O9005" s="136"/>
      <c r="T9005" s="136"/>
      <c r="W9005" s="136"/>
      <c r="Z9005" s="136"/>
      <c r="AC9005" s="136"/>
    </row>
    <row r="9006" spans="2:29">
      <c r="B9006" s="136"/>
      <c r="E9006" s="136"/>
      <c r="H9006" s="136"/>
      <c r="K9006" s="136"/>
      <c r="O9006" s="136"/>
      <c r="T9006" s="136"/>
      <c r="W9006" s="136"/>
      <c r="Z9006" s="136"/>
      <c r="AC9006" s="136"/>
    </row>
    <row r="9007" spans="2:29">
      <c r="B9007" s="136"/>
      <c r="E9007" s="136"/>
      <c r="H9007" s="136"/>
      <c r="K9007" s="136"/>
      <c r="O9007" s="136"/>
      <c r="T9007" s="136"/>
      <c r="W9007" s="136"/>
      <c r="Z9007" s="136"/>
      <c r="AC9007" s="136"/>
    </row>
    <row r="9008" spans="2:29">
      <c r="B9008" s="136"/>
      <c r="E9008" s="136"/>
      <c r="H9008" s="136"/>
      <c r="K9008" s="136"/>
      <c r="O9008" s="136"/>
      <c r="T9008" s="136"/>
      <c r="W9008" s="136"/>
      <c r="Z9008" s="136"/>
      <c r="AC9008" s="136"/>
    </row>
    <row r="9009" spans="2:29">
      <c r="B9009" s="136"/>
      <c r="E9009" s="136"/>
      <c r="H9009" s="136"/>
      <c r="K9009" s="136"/>
      <c r="O9009" s="136"/>
      <c r="T9009" s="136"/>
      <c r="W9009" s="136"/>
      <c r="Z9009" s="136"/>
      <c r="AC9009" s="136"/>
    </row>
    <row r="9010" spans="2:29">
      <c r="B9010" s="136"/>
      <c r="E9010" s="136"/>
      <c r="H9010" s="136"/>
      <c r="K9010" s="136"/>
      <c r="O9010" s="136"/>
      <c r="T9010" s="136"/>
      <c r="W9010" s="136"/>
      <c r="Z9010" s="136"/>
      <c r="AC9010" s="136"/>
    </row>
    <row r="9011" spans="2:29">
      <c r="B9011" s="136"/>
      <c r="E9011" s="136"/>
      <c r="H9011" s="136"/>
      <c r="K9011" s="136"/>
      <c r="O9011" s="136"/>
      <c r="T9011" s="136"/>
      <c r="W9011" s="136"/>
      <c r="Z9011" s="136"/>
      <c r="AC9011" s="136"/>
    </row>
    <row r="9012" spans="2:29">
      <c r="B9012" s="136"/>
      <c r="E9012" s="136"/>
      <c r="H9012" s="136"/>
      <c r="K9012" s="136"/>
      <c r="O9012" s="136"/>
      <c r="T9012" s="136"/>
      <c r="W9012" s="136"/>
      <c r="Z9012" s="136"/>
      <c r="AC9012" s="136"/>
    </row>
    <row r="9013" spans="2:29">
      <c r="B9013" s="136"/>
      <c r="E9013" s="136"/>
      <c r="H9013" s="136"/>
      <c r="K9013" s="136"/>
      <c r="O9013" s="136"/>
      <c r="T9013" s="136"/>
      <c r="W9013" s="136"/>
      <c r="Z9013" s="136"/>
      <c r="AC9013" s="136"/>
    </row>
    <row r="9014" spans="2:29">
      <c r="B9014" s="136"/>
      <c r="E9014" s="136"/>
      <c r="H9014" s="136"/>
      <c r="K9014" s="136"/>
      <c r="O9014" s="136"/>
      <c r="T9014" s="136"/>
      <c r="W9014" s="136"/>
      <c r="Z9014" s="136"/>
      <c r="AC9014" s="136"/>
    </row>
    <row r="9015" spans="2:29">
      <c r="B9015" s="136"/>
      <c r="E9015" s="136"/>
      <c r="H9015" s="136"/>
      <c r="K9015" s="136"/>
      <c r="O9015" s="136"/>
      <c r="T9015" s="136"/>
      <c r="W9015" s="136"/>
      <c r="Z9015" s="136"/>
      <c r="AC9015" s="136"/>
    </row>
    <row r="9016" spans="2:29">
      <c r="B9016" s="136"/>
      <c r="E9016" s="136"/>
      <c r="H9016" s="136"/>
      <c r="K9016" s="136"/>
      <c r="O9016" s="136"/>
      <c r="T9016" s="136"/>
      <c r="W9016" s="136"/>
      <c r="Z9016" s="136"/>
      <c r="AC9016" s="136"/>
    </row>
    <row r="9017" spans="2:29">
      <c r="B9017" s="136"/>
      <c r="E9017" s="136"/>
      <c r="H9017" s="136"/>
      <c r="K9017" s="136"/>
      <c r="O9017" s="136"/>
      <c r="T9017" s="136"/>
      <c r="W9017" s="136"/>
      <c r="Z9017" s="136"/>
      <c r="AC9017" s="136"/>
    </row>
    <row r="9018" spans="2:29">
      <c r="B9018" s="136"/>
      <c r="E9018" s="136"/>
      <c r="H9018" s="136"/>
      <c r="K9018" s="136"/>
      <c r="O9018" s="136"/>
      <c r="T9018" s="136"/>
      <c r="W9018" s="136"/>
      <c r="Z9018" s="136"/>
      <c r="AC9018" s="136"/>
    </row>
    <row r="9019" spans="2:29">
      <c r="B9019" s="136"/>
      <c r="E9019" s="136"/>
      <c r="H9019" s="136"/>
      <c r="K9019" s="136"/>
      <c r="O9019" s="136"/>
      <c r="T9019" s="136"/>
      <c r="W9019" s="136"/>
      <c r="Z9019" s="136"/>
      <c r="AC9019" s="136"/>
    </row>
    <row r="9020" spans="2:29">
      <c r="B9020" s="136"/>
      <c r="E9020" s="136"/>
      <c r="H9020" s="136"/>
      <c r="K9020" s="136"/>
      <c r="O9020" s="136"/>
      <c r="T9020" s="136"/>
      <c r="W9020" s="136"/>
      <c r="Z9020" s="136"/>
      <c r="AC9020" s="136"/>
    </row>
    <row r="9021" spans="2:29">
      <c r="B9021" s="136"/>
      <c r="E9021" s="136"/>
      <c r="H9021" s="136"/>
      <c r="K9021" s="136"/>
      <c r="O9021" s="136"/>
      <c r="T9021" s="136"/>
      <c r="W9021" s="136"/>
      <c r="Z9021" s="136"/>
      <c r="AC9021" s="136"/>
    </row>
    <row r="9022" spans="2:29">
      <c r="B9022" s="136"/>
      <c r="E9022" s="136"/>
      <c r="H9022" s="136"/>
      <c r="K9022" s="136"/>
      <c r="O9022" s="136"/>
      <c r="T9022" s="136"/>
      <c r="W9022" s="136"/>
      <c r="Z9022" s="136"/>
      <c r="AC9022" s="136"/>
    </row>
    <row r="9023" spans="2:29">
      <c r="B9023" s="136"/>
      <c r="E9023" s="136"/>
      <c r="H9023" s="136"/>
      <c r="K9023" s="136"/>
      <c r="O9023" s="136"/>
      <c r="T9023" s="136"/>
      <c r="W9023" s="136"/>
      <c r="Z9023" s="136"/>
      <c r="AC9023" s="136"/>
    </row>
    <row r="9024" spans="2:29">
      <c r="B9024" s="136"/>
      <c r="E9024" s="136"/>
      <c r="H9024" s="136"/>
      <c r="K9024" s="136"/>
      <c r="O9024" s="136"/>
      <c r="T9024" s="136"/>
      <c r="W9024" s="136"/>
      <c r="Z9024" s="136"/>
      <c r="AC9024" s="136"/>
    </row>
    <row r="9025" spans="2:29">
      <c r="B9025" s="136"/>
      <c r="E9025" s="136"/>
      <c r="H9025" s="136"/>
      <c r="K9025" s="136"/>
      <c r="O9025" s="136"/>
      <c r="T9025" s="136"/>
      <c r="W9025" s="136"/>
      <c r="Z9025" s="136"/>
      <c r="AC9025" s="136"/>
    </row>
    <row r="9026" spans="2:29">
      <c r="B9026" s="136"/>
      <c r="E9026" s="136"/>
      <c r="H9026" s="136"/>
      <c r="K9026" s="136"/>
      <c r="O9026" s="136"/>
      <c r="T9026" s="136"/>
      <c r="W9026" s="136"/>
      <c r="Z9026" s="136"/>
      <c r="AC9026" s="136"/>
    </row>
    <row r="9027" spans="2:29">
      <c r="B9027" s="136"/>
      <c r="E9027" s="136"/>
      <c r="H9027" s="136"/>
      <c r="K9027" s="136"/>
      <c r="O9027" s="136"/>
      <c r="T9027" s="136"/>
      <c r="W9027" s="136"/>
      <c r="Z9027" s="136"/>
      <c r="AC9027" s="136"/>
    </row>
    <row r="9028" spans="2:29">
      <c r="B9028" s="136"/>
      <c r="E9028" s="136"/>
      <c r="H9028" s="136"/>
      <c r="K9028" s="136"/>
      <c r="O9028" s="136"/>
      <c r="T9028" s="136"/>
      <c r="W9028" s="136"/>
      <c r="Z9028" s="136"/>
      <c r="AC9028" s="136"/>
    </row>
    <row r="9029" spans="2:29">
      <c r="B9029" s="136"/>
      <c r="E9029" s="136"/>
      <c r="H9029" s="136"/>
      <c r="K9029" s="136"/>
      <c r="O9029" s="136"/>
      <c r="T9029" s="136"/>
      <c r="W9029" s="136"/>
      <c r="Z9029" s="136"/>
      <c r="AC9029" s="136"/>
    </row>
    <row r="9030" spans="2:29">
      <c r="B9030" s="136"/>
      <c r="E9030" s="136"/>
      <c r="H9030" s="136"/>
      <c r="K9030" s="136"/>
      <c r="O9030" s="136"/>
      <c r="T9030" s="136"/>
      <c r="W9030" s="136"/>
      <c r="Z9030" s="136"/>
      <c r="AC9030" s="136"/>
    </row>
    <row r="9031" spans="2:29">
      <c r="B9031" s="136"/>
      <c r="E9031" s="136"/>
      <c r="H9031" s="136"/>
      <c r="K9031" s="136"/>
      <c r="O9031" s="136"/>
      <c r="T9031" s="136"/>
      <c r="W9031" s="136"/>
      <c r="Z9031" s="136"/>
      <c r="AC9031" s="136"/>
    </row>
    <row r="9032" spans="2:29">
      <c r="B9032" s="136"/>
      <c r="E9032" s="136"/>
      <c r="H9032" s="136"/>
      <c r="K9032" s="136"/>
      <c r="O9032" s="136"/>
      <c r="T9032" s="136"/>
      <c r="W9032" s="136"/>
      <c r="Z9032" s="136"/>
      <c r="AC9032" s="136"/>
    </row>
    <row r="9033" spans="2:29">
      <c r="B9033" s="136"/>
      <c r="E9033" s="136"/>
      <c r="H9033" s="136"/>
      <c r="K9033" s="136"/>
      <c r="O9033" s="136"/>
      <c r="T9033" s="136"/>
      <c r="W9033" s="136"/>
      <c r="Z9033" s="136"/>
      <c r="AC9033" s="136"/>
    </row>
    <row r="9034" spans="2:29">
      <c r="B9034" s="136"/>
      <c r="E9034" s="136"/>
      <c r="H9034" s="136"/>
      <c r="K9034" s="136"/>
      <c r="O9034" s="136"/>
      <c r="T9034" s="136"/>
      <c r="W9034" s="136"/>
      <c r="Z9034" s="136"/>
      <c r="AC9034" s="136"/>
    </row>
    <row r="9035" spans="2:29">
      <c r="B9035" s="136"/>
      <c r="E9035" s="136"/>
      <c r="H9035" s="136"/>
      <c r="K9035" s="136"/>
      <c r="O9035" s="136"/>
      <c r="T9035" s="136"/>
      <c r="W9035" s="136"/>
      <c r="Z9035" s="136"/>
      <c r="AC9035" s="136"/>
    </row>
    <row r="9036" spans="2:29">
      <c r="B9036" s="136"/>
      <c r="E9036" s="136"/>
      <c r="H9036" s="136"/>
      <c r="K9036" s="136"/>
      <c r="O9036" s="136"/>
      <c r="T9036" s="136"/>
      <c r="W9036" s="136"/>
      <c r="Z9036" s="136"/>
      <c r="AC9036" s="136"/>
    </row>
    <row r="9037" spans="2:29">
      <c r="B9037" s="136"/>
      <c r="E9037" s="136"/>
      <c r="H9037" s="136"/>
      <c r="K9037" s="136"/>
      <c r="O9037" s="136"/>
      <c r="T9037" s="136"/>
      <c r="W9037" s="136"/>
      <c r="Z9037" s="136"/>
      <c r="AC9037" s="136"/>
    </row>
    <row r="9038" spans="2:29">
      <c r="B9038" s="136"/>
      <c r="E9038" s="136"/>
      <c r="H9038" s="136"/>
      <c r="K9038" s="136"/>
      <c r="O9038" s="136"/>
      <c r="T9038" s="136"/>
      <c r="W9038" s="136"/>
      <c r="Z9038" s="136"/>
      <c r="AC9038" s="136"/>
    </row>
    <row r="9039" spans="2:29">
      <c r="B9039" s="136"/>
      <c r="E9039" s="136"/>
      <c r="H9039" s="136"/>
      <c r="K9039" s="136"/>
      <c r="O9039" s="136"/>
      <c r="T9039" s="136"/>
      <c r="W9039" s="136"/>
      <c r="Z9039" s="136"/>
      <c r="AC9039" s="136"/>
    </row>
    <row r="9040" spans="2:29">
      <c r="B9040" s="136"/>
      <c r="E9040" s="136"/>
      <c r="H9040" s="136"/>
      <c r="K9040" s="136"/>
      <c r="O9040" s="136"/>
      <c r="T9040" s="136"/>
      <c r="W9040" s="136"/>
      <c r="Z9040" s="136"/>
      <c r="AC9040" s="136"/>
    </row>
    <row r="9041" spans="2:29">
      <c r="B9041" s="136"/>
      <c r="E9041" s="136"/>
      <c r="H9041" s="136"/>
      <c r="K9041" s="136"/>
      <c r="O9041" s="136"/>
      <c r="T9041" s="136"/>
      <c r="W9041" s="136"/>
      <c r="Z9041" s="136"/>
      <c r="AC9041" s="136"/>
    </row>
    <row r="9042" spans="2:29">
      <c r="B9042" s="136"/>
      <c r="E9042" s="136"/>
      <c r="H9042" s="136"/>
      <c r="K9042" s="136"/>
      <c r="O9042" s="136"/>
      <c r="T9042" s="136"/>
      <c r="W9042" s="136"/>
      <c r="Z9042" s="136"/>
      <c r="AC9042" s="136"/>
    </row>
    <row r="9043" spans="2:29">
      <c r="B9043" s="136"/>
      <c r="E9043" s="136"/>
      <c r="H9043" s="136"/>
      <c r="K9043" s="136"/>
      <c r="O9043" s="136"/>
      <c r="T9043" s="136"/>
      <c r="W9043" s="136"/>
      <c r="Z9043" s="136"/>
      <c r="AC9043" s="136"/>
    </row>
    <row r="9044" spans="2:29">
      <c r="B9044" s="136"/>
      <c r="E9044" s="136"/>
      <c r="H9044" s="136"/>
      <c r="K9044" s="136"/>
      <c r="O9044" s="136"/>
      <c r="T9044" s="136"/>
      <c r="W9044" s="136"/>
      <c r="Z9044" s="136"/>
      <c r="AC9044" s="136"/>
    </row>
    <row r="9045" spans="2:29">
      <c r="B9045" s="136"/>
      <c r="E9045" s="136"/>
      <c r="H9045" s="136"/>
      <c r="K9045" s="136"/>
      <c r="O9045" s="136"/>
      <c r="T9045" s="136"/>
      <c r="W9045" s="136"/>
      <c r="Z9045" s="136"/>
      <c r="AC9045" s="136"/>
    </row>
    <row r="9046" spans="2:29">
      <c r="B9046" s="136"/>
      <c r="E9046" s="136"/>
      <c r="H9046" s="136"/>
      <c r="K9046" s="136"/>
      <c r="O9046" s="136"/>
      <c r="T9046" s="136"/>
      <c r="W9046" s="136"/>
      <c r="Z9046" s="136"/>
      <c r="AC9046" s="136"/>
    </row>
    <row r="9047" spans="2:29">
      <c r="B9047" s="136"/>
      <c r="E9047" s="136"/>
      <c r="H9047" s="136"/>
      <c r="K9047" s="136"/>
      <c r="O9047" s="136"/>
      <c r="T9047" s="136"/>
      <c r="W9047" s="136"/>
      <c r="Z9047" s="136"/>
      <c r="AC9047" s="136"/>
    </row>
    <row r="9048" spans="2:29">
      <c r="B9048" s="136"/>
      <c r="E9048" s="136"/>
      <c r="H9048" s="136"/>
      <c r="K9048" s="136"/>
      <c r="O9048" s="136"/>
      <c r="T9048" s="136"/>
      <c r="W9048" s="136"/>
      <c r="Z9048" s="136"/>
      <c r="AC9048" s="136"/>
    </row>
    <row r="9049" spans="2:29">
      <c r="B9049" s="136"/>
      <c r="E9049" s="136"/>
      <c r="H9049" s="136"/>
      <c r="K9049" s="136"/>
      <c r="O9049" s="136"/>
      <c r="T9049" s="136"/>
      <c r="W9049" s="136"/>
      <c r="Z9049" s="136"/>
      <c r="AC9049" s="136"/>
    </row>
    <row r="9050" spans="2:29">
      <c r="B9050" s="136"/>
      <c r="E9050" s="136"/>
      <c r="H9050" s="136"/>
      <c r="K9050" s="136"/>
      <c r="O9050" s="136"/>
      <c r="T9050" s="136"/>
      <c r="W9050" s="136"/>
      <c r="Z9050" s="136"/>
      <c r="AC9050" s="136"/>
    </row>
    <row r="9051" spans="2:29">
      <c r="B9051" s="136"/>
      <c r="E9051" s="136"/>
      <c r="H9051" s="136"/>
      <c r="K9051" s="136"/>
      <c r="O9051" s="136"/>
      <c r="T9051" s="136"/>
      <c r="W9051" s="136"/>
      <c r="Z9051" s="136"/>
      <c r="AC9051" s="136"/>
    </row>
    <row r="9052" spans="2:29">
      <c r="B9052" s="136"/>
      <c r="E9052" s="136"/>
      <c r="H9052" s="136"/>
      <c r="K9052" s="136"/>
      <c r="O9052" s="136"/>
      <c r="T9052" s="136"/>
      <c r="W9052" s="136"/>
      <c r="Z9052" s="136"/>
      <c r="AC9052" s="136"/>
    </row>
    <row r="9053" spans="2:29">
      <c r="B9053" s="136"/>
      <c r="E9053" s="136"/>
      <c r="H9053" s="136"/>
      <c r="K9053" s="136"/>
      <c r="O9053" s="136"/>
      <c r="T9053" s="136"/>
      <c r="W9053" s="136"/>
      <c r="Z9053" s="136"/>
      <c r="AC9053" s="136"/>
    </row>
    <row r="9054" spans="2:29">
      <c r="B9054" s="136"/>
      <c r="E9054" s="136"/>
      <c r="H9054" s="136"/>
      <c r="K9054" s="136"/>
      <c r="O9054" s="136"/>
      <c r="T9054" s="136"/>
      <c r="W9054" s="136"/>
      <c r="Z9054" s="136"/>
      <c r="AC9054" s="136"/>
    </row>
    <row r="9055" spans="2:29">
      <c r="B9055" s="136"/>
      <c r="E9055" s="136"/>
      <c r="H9055" s="136"/>
      <c r="K9055" s="136"/>
      <c r="O9055" s="136"/>
      <c r="T9055" s="136"/>
      <c r="W9055" s="136"/>
      <c r="Z9055" s="136"/>
      <c r="AC9055" s="136"/>
    </row>
    <row r="9056" spans="2:29">
      <c r="B9056" s="136"/>
      <c r="E9056" s="136"/>
      <c r="H9056" s="136"/>
      <c r="K9056" s="136"/>
      <c r="O9056" s="136"/>
      <c r="T9056" s="136"/>
      <c r="W9056" s="136"/>
      <c r="Z9056" s="136"/>
      <c r="AC9056" s="136"/>
    </row>
    <row r="9057" spans="2:29">
      <c r="B9057" s="136"/>
      <c r="E9057" s="136"/>
      <c r="H9057" s="136"/>
      <c r="K9057" s="136"/>
      <c r="O9057" s="136"/>
      <c r="T9057" s="136"/>
      <c r="W9057" s="136"/>
      <c r="Z9057" s="136"/>
      <c r="AC9057" s="136"/>
    </row>
    <row r="9058" spans="2:29">
      <c r="B9058" s="136"/>
      <c r="E9058" s="136"/>
      <c r="H9058" s="136"/>
      <c r="K9058" s="136"/>
      <c r="O9058" s="136"/>
      <c r="T9058" s="136"/>
      <c r="W9058" s="136"/>
      <c r="Z9058" s="136"/>
      <c r="AC9058" s="136"/>
    </row>
    <row r="9059" spans="2:29">
      <c r="B9059" s="136"/>
      <c r="E9059" s="136"/>
      <c r="H9059" s="136"/>
      <c r="K9059" s="136"/>
      <c r="O9059" s="136"/>
      <c r="T9059" s="136"/>
      <c r="W9059" s="136"/>
      <c r="Z9059" s="136"/>
      <c r="AC9059" s="136"/>
    </row>
    <row r="9060" spans="2:29">
      <c r="B9060" s="136"/>
      <c r="E9060" s="136"/>
      <c r="H9060" s="136"/>
      <c r="K9060" s="136"/>
      <c r="O9060" s="136"/>
      <c r="T9060" s="136"/>
      <c r="W9060" s="136"/>
      <c r="Z9060" s="136"/>
      <c r="AC9060" s="136"/>
    </row>
    <row r="9061" spans="2:29">
      <c r="B9061" s="136"/>
      <c r="E9061" s="136"/>
      <c r="H9061" s="136"/>
      <c r="K9061" s="136"/>
      <c r="O9061" s="136"/>
      <c r="T9061" s="136"/>
      <c r="W9061" s="136"/>
      <c r="Z9061" s="136"/>
      <c r="AC9061" s="136"/>
    </row>
    <row r="9062" spans="2:29">
      <c r="B9062" s="136"/>
      <c r="E9062" s="136"/>
      <c r="H9062" s="136"/>
      <c r="K9062" s="136"/>
      <c r="O9062" s="136"/>
      <c r="T9062" s="136"/>
      <c r="W9062" s="136"/>
      <c r="Z9062" s="136"/>
      <c r="AC9062" s="136"/>
    </row>
    <row r="9063" spans="2:29">
      <c r="B9063" s="136"/>
      <c r="E9063" s="136"/>
      <c r="H9063" s="136"/>
      <c r="K9063" s="136"/>
      <c r="O9063" s="136"/>
      <c r="T9063" s="136"/>
      <c r="W9063" s="136"/>
      <c r="Z9063" s="136"/>
      <c r="AC9063" s="136"/>
    </row>
    <row r="9064" spans="2:29">
      <c r="B9064" s="136"/>
      <c r="E9064" s="136"/>
      <c r="H9064" s="136"/>
      <c r="K9064" s="136"/>
      <c r="O9064" s="136"/>
      <c r="T9064" s="136"/>
      <c r="W9064" s="136"/>
      <c r="Z9064" s="136"/>
      <c r="AC9064" s="136"/>
    </row>
    <row r="9065" spans="2:29">
      <c r="B9065" s="136"/>
      <c r="E9065" s="136"/>
      <c r="H9065" s="136"/>
      <c r="K9065" s="136"/>
      <c r="O9065" s="136"/>
      <c r="T9065" s="136"/>
      <c r="W9065" s="136"/>
      <c r="Z9065" s="136"/>
      <c r="AC9065" s="136"/>
    </row>
    <row r="9066" spans="2:29">
      <c r="B9066" s="136"/>
      <c r="E9066" s="136"/>
      <c r="H9066" s="136"/>
      <c r="K9066" s="136"/>
      <c r="O9066" s="136"/>
      <c r="T9066" s="136"/>
      <c r="W9066" s="136"/>
      <c r="Z9066" s="136"/>
      <c r="AC9066" s="136"/>
    </row>
    <row r="9067" spans="2:29">
      <c r="B9067" s="136"/>
      <c r="E9067" s="136"/>
      <c r="H9067" s="136"/>
      <c r="K9067" s="136"/>
      <c r="O9067" s="136"/>
      <c r="T9067" s="136"/>
      <c r="W9067" s="136"/>
      <c r="Z9067" s="136"/>
      <c r="AC9067" s="136"/>
    </row>
    <row r="9068" spans="2:29">
      <c r="B9068" s="136"/>
      <c r="E9068" s="136"/>
      <c r="H9068" s="136"/>
      <c r="K9068" s="136"/>
      <c r="O9068" s="136"/>
      <c r="T9068" s="136"/>
      <c r="W9068" s="136"/>
      <c r="Z9068" s="136"/>
      <c r="AC9068" s="136"/>
    </row>
    <row r="9069" spans="2:29">
      <c r="B9069" s="136"/>
      <c r="E9069" s="136"/>
      <c r="H9069" s="136"/>
      <c r="K9069" s="136"/>
      <c r="O9069" s="136"/>
      <c r="T9069" s="136"/>
      <c r="W9069" s="136"/>
      <c r="Z9069" s="136"/>
      <c r="AC9069" s="136"/>
    </row>
    <row r="9070" spans="2:29">
      <c r="B9070" s="136"/>
      <c r="E9070" s="136"/>
      <c r="H9070" s="136"/>
      <c r="K9070" s="136"/>
      <c r="O9070" s="136"/>
      <c r="T9070" s="136"/>
      <c r="W9070" s="136"/>
      <c r="Z9070" s="136"/>
      <c r="AC9070" s="136"/>
    </row>
    <row r="9071" spans="2:29">
      <c r="B9071" s="136"/>
      <c r="E9071" s="136"/>
      <c r="H9071" s="136"/>
      <c r="K9071" s="136"/>
      <c r="O9071" s="136"/>
      <c r="T9071" s="136"/>
      <c r="W9071" s="136"/>
      <c r="Z9071" s="136"/>
      <c r="AC9071" s="136"/>
    </row>
    <row r="9072" spans="2:29">
      <c r="B9072" s="136"/>
      <c r="E9072" s="136"/>
      <c r="H9072" s="136"/>
      <c r="K9072" s="136"/>
      <c r="O9072" s="136"/>
      <c r="T9072" s="136"/>
      <c r="W9072" s="136"/>
      <c r="Z9072" s="136"/>
      <c r="AC9072" s="136"/>
    </row>
    <row r="9073" spans="2:29">
      <c r="B9073" s="136"/>
      <c r="E9073" s="136"/>
      <c r="H9073" s="136"/>
      <c r="K9073" s="136"/>
      <c r="O9073" s="136"/>
      <c r="T9073" s="136"/>
      <c r="W9073" s="136"/>
      <c r="Z9073" s="136"/>
      <c r="AC9073" s="136"/>
    </row>
    <row r="9074" spans="2:29">
      <c r="B9074" s="136"/>
      <c r="E9074" s="136"/>
      <c r="H9074" s="136"/>
      <c r="K9074" s="136"/>
      <c r="O9074" s="136"/>
      <c r="T9074" s="136"/>
      <c r="W9074" s="136"/>
      <c r="Z9074" s="136"/>
      <c r="AC9074" s="136"/>
    </row>
    <row r="9075" spans="2:29">
      <c r="B9075" s="136"/>
      <c r="E9075" s="136"/>
      <c r="H9075" s="136"/>
      <c r="K9075" s="136"/>
      <c r="O9075" s="136"/>
      <c r="T9075" s="136"/>
      <c r="W9075" s="136"/>
      <c r="Z9075" s="136"/>
      <c r="AC9075" s="136"/>
    </row>
    <row r="9076" spans="2:29">
      <c r="B9076" s="136"/>
      <c r="E9076" s="136"/>
      <c r="H9076" s="136"/>
      <c r="K9076" s="136"/>
      <c r="O9076" s="136"/>
      <c r="T9076" s="136"/>
      <c r="W9076" s="136"/>
      <c r="Z9076" s="136"/>
      <c r="AC9076" s="136"/>
    </row>
    <row r="9077" spans="2:29">
      <c r="B9077" s="136"/>
      <c r="E9077" s="136"/>
      <c r="H9077" s="136"/>
      <c r="K9077" s="136"/>
      <c r="O9077" s="136"/>
      <c r="T9077" s="136"/>
      <c r="W9077" s="136"/>
      <c r="Z9077" s="136"/>
      <c r="AC9077" s="136"/>
    </row>
    <row r="9078" spans="2:29">
      <c r="B9078" s="136"/>
      <c r="E9078" s="136"/>
      <c r="H9078" s="136"/>
      <c r="K9078" s="136"/>
      <c r="O9078" s="136"/>
      <c r="T9078" s="136"/>
      <c r="W9078" s="136"/>
      <c r="Z9078" s="136"/>
      <c r="AC9078" s="136"/>
    </row>
    <row r="9079" spans="2:29">
      <c r="B9079" s="136"/>
      <c r="E9079" s="136"/>
      <c r="H9079" s="136"/>
      <c r="K9079" s="136"/>
      <c r="O9079" s="136"/>
      <c r="T9079" s="136"/>
      <c r="W9079" s="136"/>
      <c r="Z9079" s="136"/>
      <c r="AC9079" s="136"/>
    </row>
    <row r="9080" spans="2:29">
      <c r="B9080" s="136"/>
      <c r="E9080" s="136"/>
      <c r="H9080" s="136"/>
      <c r="K9080" s="136"/>
      <c r="O9080" s="136"/>
      <c r="T9080" s="136"/>
      <c r="W9080" s="136"/>
      <c r="Z9080" s="136"/>
      <c r="AC9080" s="136"/>
    </row>
    <row r="9081" spans="2:29">
      <c r="B9081" s="136"/>
      <c r="E9081" s="136"/>
      <c r="H9081" s="136"/>
      <c r="K9081" s="136"/>
      <c r="O9081" s="136"/>
      <c r="T9081" s="136"/>
      <c r="W9081" s="136"/>
      <c r="Z9081" s="136"/>
      <c r="AC9081" s="136"/>
    </row>
    <row r="9082" spans="2:29">
      <c r="B9082" s="136"/>
      <c r="E9082" s="136"/>
      <c r="H9082" s="136"/>
      <c r="K9082" s="136"/>
      <c r="O9082" s="136"/>
      <c r="T9082" s="136"/>
      <c r="W9082" s="136"/>
      <c r="Z9082" s="136"/>
      <c r="AC9082" s="136"/>
    </row>
    <row r="9083" spans="2:29">
      <c r="B9083" s="136"/>
      <c r="E9083" s="136"/>
      <c r="H9083" s="136"/>
      <c r="K9083" s="136"/>
      <c r="O9083" s="136"/>
      <c r="T9083" s="136"/>
      <c r="W9083" s="136"/>
      <c r="Z9083" s="136"/>
      <c r="AC9083" s="136"/>
    </row>
    <row r="9084" spans="2:29">
      <c r="B9084" s="136"/>
      <c r="E9084" s="136"/>
      <c r="H9084" s="136"/>
      <c r="K9084" s="136"/>
      <c r="O9084" s="136"/>
      <c r="T9084" s="136"/>
      <c r="W9084" s="136"/>
      <c r="Z9084" s="136"/>
      <c r="AC9084" s="136"/>
    </row>
    <row r="9085" spans="2:29">
      <c r="B9085" s="136"/>
      <c r="E9085" s="136"/>
      <c r="H9085" s="136"/>
      <c r="K9085" s="136"/>
      <c r="O9085" s="136"/>
      <c r="T9085" s="136"/>
      <c r="W9085" s="136"/>
      <c r="Z9085" s="136"/>
      <c r="AC9085" s="136"/>
    </row>
    <row r="9086" spans="2:29">
      <c r="B9086" s="136"/>
      <c r="E9086" s="136"/>
      <c r="H9086" s="136"/>
      <c r="K9086" s="136"/>
      <c r="O9086" s="136"/>
      <c r="T9086" s="136"/>
      <c r="W9086" s="136"/>
      <c r="Z9086" s="136"/>
      <c r="AC9086" s="136"/>
    </row>
    <row r="9087" spans="2:29">
      <c r="B9087" s="136"/>
      <c r="E9087" s="136"/>
      <c r="H9087" s="136"/>
      <c r="K9087" s="136"/>
      <c r="O9087" s="136"/>
      <c r="T9087" s="136"/>
      <c r="W9087" s="136"/>
      <c r="Z9087" s="136"/>
      <c r="AC9087" s="136"/>
    </row>
    <row r="9088" spans="2:29">
      <c r="B9088" s="136"/>
      <c r="E9088" s="136"/>
      <c r="H9088" s="136"/>
      <c r="K9088" s="136"/>
      <c r="O9088" s="136"/>
      <c r="T9088" s="136"/>
      <c r="W9088" s="136"/>
      <c r="Z9088" s="136"/>
      <c r="AC9088" s="136"/>
    </row>
    <row r="9089" spans="2:29">
      <c r="B9089" s="136"/>
      <c r="E9089" s="136"/>
      <c r="H9089" s="136"/>
      <c r="K9089" s="136"/>
      <c r="O9089" s="136"/>
      <c r="T9089" s="136"/>
      <c r="W9089" s="136"/>
      <c r="Z9089" s="136"/>
      <c r="AC9089" s="136"/>
    </row>
    <row r="9090" spans="2:29">
      <c r="B9090" s="136"/>
      <c r="E9090" s="136"/>
      <c r="H9090" s="136"/>
      <c r="K9090" s="136"/>
      <c r="O9090" s="136"/>
      <c r="T9090" s="136"/>
      <c r="W9090" s="136"/>
      <c r="Z9090" s="136"/>
      <c r="AC9090" s="136"/>
    </row>
    <row r="9091" spans="2:29">
      <c r="B9091" s="136"/>
      <c r="E9091" s="136"/>
      <c r="H9091" s="136"/>
      <c r="K9091" s="136"/>
      <c r="O9091" s="136"/>
      <c r="T9091" s="136"/>
      <c r="W9091" s="136"/>
      <c r="Z9091" s="136"/>
      <c r="AC9091" s="136"/>
    </row>
    <row r="9092" spans="2:29">
      <c r="B9092" s="136"/>
      <c r="E9092" s="136"/>
      <c r="H9092" s="136"/>
      <c r="K9092" s="136"/>
      <c r="O9092" s="136"/>
      <c r="T9092" s="136"/>
      <c r="W9092" s="136"/>
      <c r="Z9092" s="136"/>
      <c r="AC9092" s="136"/>
    </row>
    <row r="9093" spans="2:29">
      <c r="B9093" s="136"/>
      <c r="E9093" s="136"/>
      <c r="H9093" s="136"/>
      <c r="K9093" s="136"/>
      <c r="O9093" s="136"/>
      <c r="T9093" s="136"/>
      <c r="W9093" s="136"/>
      <c r="Z9093" s="136"/>
      <c r="AC9093" s="136"/>
    </row>
    <row r="9094" spans="2:29">
      <c r="B9094" s="136"/>
      <c r="E9094" s="136"/>
      <c r="H9094" s="136"/>
      <c r="K9094" s="136"/>
      <c r="O9094" s="136"/>
      <c r="T9094" s="136"/>
      <c r="W9094" s="136"/>
      <c r="Z9094" s="136"/>
      <c r="AC9094" s="136"/>
    </row>
    <row r="9095" spans="2:29">
      <c r="B9095" s="136"/>
      <c r="E9095" s="136"/>
      <c r="H9095" s="136"/>
      <c r="K9095" s="136"/>
      <c r="O9095" s="136"/>
      <c r="T9095" s="136"/>
      <c r="W9095" s="136"/>
      <c r="Z9095" s="136"/>
      <c r="AC9095" s="136"/>
    </row>
    <row r="9096" spans="2:29">
      <c r="B9096" s="136"/>
      <c r="E9096" s="136"/>
      <c r="H9096" s="136"/>
      <c r="K9096" s="136"/>
      <c r="O9096" s="136"/>
      <c r="T9096" s="136"/>
      <c r="W9096" s="136"/>
      <c r="Z9096" s="136"/>
      <c r="AC9096" s="136"/>
    </row>
    <row r="9097" spans="2:29">
      <c r="B9097" s="136"/>
      <c r="E9097" s="136"/>
      <c r="H9097" s="136"/>
      <c r="K9097" s="136"/>
      <c r="O9097" s="136"/>
      <c r="T9097" s="136"/>
      <c r="W9097" s="136"/>
      <c r="Z9097" s="136"/>
      <c r="AC9097" s="136"/>
    </row>
    <row r="9098" spans="2:29">
      <c r="B9098" s="136"/>
      <c r="E9098" s="136"/>
      <c r="H9098" s="136"/>
      <c r="K9098" s="136"/>
      <c r="O9098" s="136"/>
      <c r="T9098" s="136"/>
      <c r="W9098" s="136"/>
      <c r="Z9098" s="136"/>
      <c r="AC9098" s="136"/>
    </row>
    <row r="9099" spans="2:29">
      <c r="B9099" s="136"/>
      <c r="E9099" s="136"/>
      <c r="H9099" s="136"/>
      <c r="K9099" s="136"/>
      <c r="O9099" s="136"/>
      <c r="T9099" s="136"/>
      <c r="W9099" s="136"/>
      <c r="Z9099" s="136"/>
      <c r="AC9099" s="136"/>
    </row>
    <row r="9100" spans="2:29">
      <c r="B9100" s="136"/>
      <c r="E9100" s="136"/>
      <c r="H9100" s="136"/>
      <c r="K9100" s="136"/>
      <c r="O9100" s="136"/>
      <c r="T9100" s="136"/>
      <c r="W9100" s="136"/>
      <c r="Z9100" s="136"/>
      <c r="AC9100" s="136"/>
    </row>
    <row r="9101" spans="2:29">
      <c r="B9101" s="136"/>
      <c r="E9101" s="136"/>
      <c r="H9101" s="136"/>
      <c r="K9101" s="136"/>
      <c r="O9101" s="136"/>
      <c r="T9101" s="136"/>
      <c r="W9101" s="136"/>
      <c r="Z9101" s="136"/>
      <c r="AC9101" s="136"/>
    </row>
    <row r="9102" spans="2:29">
      <c r="B9102" s="136"/>
      <c r="E9102" s="136"/>
      <c r="H9102" s="136"/>
      <c r="K9102" s="136"/>
      <c r="O9102" s="136"/>
      <c r="T9102" s="136"/>
      <c r="W9102" s="136"/>
      <c r="Z9102" s="136"/>
      <c r="AC9102" s="136"/>
    </row>
    <row r="9103" spans="2:29">
      <c r="B9103" s="136"/>
      <c r="E9103" s="136"/>
      <c r="H9103" s="136"/>
      <c r="K9103" s="136"/>
      <c r="O9103" s="136"/>
      <c r="T9103" s="136"/>
      <c r="W9103" s="136"/>
      <c r="Z9103" s="136"/>
      <c r="AC9103" s="136"/>
    </row>
    <row r="9104" spans="2:29">
      <c r="B9104" s="136"/>
      <c r="E9104" s="136"/>
      <c r="H9104" s="136"/>
      <c r="K9104" s="136"/>
      <c r="O9104" s="136"/>
      <c r="T9104" s="136"/>
      <c r="W9104" s="136"/>
      <c r="Z9104" s="136"/>
      <c r="AC9104" s="136"/>
    </row>
    <row r="9105" spans="2:29">
      <c r="B9105" s="136"/>
      <c r="E9105" s="136"/>
      <c r="H9105" s="136"/>
      <c r="K9105" s="136"/>
      <c r="O9105" s="136"/>
      <c r="T9105" s="136"/>
      <c r="W9105" s="136"/>
      <c r="Z9105" s="136"/>
      <c r="AC9105" s="136"/>
    </row>
    <row r="9106" spans="2:29">
      <c r="B9106" s="136"/>
      <c r="E9106" s="136"/>
      <c r="H9106" s="136"/>
      <c r="K9106" s="136"/>
      <c r="O9106" s="136"/>
      <c r="T9106" s="136"/>
      <c r="W9106" s="136"/>
      <c r="Z9106" s="136"/>
      <c r="AC9106" s="136"/>
    </row>
    <row r="9107" spans="2:29">
      <c r="B9107" s="136"/>
      <c r="E9107" s="136"/>
      <c r="H9107" s="136"/>
      <c r="K9107" s="136"/>
      <c r="O9107" s="136"/>
      <c r="T9107" s="136"/>
      <c r="W9107" s="136"/>
      <c r="Z9107" s="136"/>
      <c r="AC9107" s="136"/>
    </row>
    <row r="9108" spans="2:29">
      <c r="B9108" s="136"/>
      <c r="E9108" s="136"/>
      <c r="H9108" s="136"/>
      <c r="K9108" s="136"/>
      <c r="O9108" s="136"/>
      <c r="T9108" s="136"/>
      <c r="W9108" s="136"/>
      <c r="Z9108" s="136"/>
      <c r="AC9108" s="136"/>
    </row>
    <row r="9109" spans="2:29">
      <c r="B9109" s="136"/>
      <c r="E9109" s="136"/>
      <c r="H9109" s="136"/>
      <c r="K9109" s="136"/>
      <c r="O9109" s="136"/>
      <c r="T9109" s="136"/>
      <c r="W9109" s="136"/>
      <c r="Z9109" s="136"/>
      <c r="AC9109" s="136"/>
    </row>
    <row r="9110" spans="2:29">
      <c r="B9110" s="136"/>
      <c r="E9110" s="136"/>
      <c r="H9110" s="136"/>
      <c r="K9110" s="136"/>
      <c r="O9110" s="136"/>
      <c r="T9110" s="136"/>
      <c r="W9110" s="136"/>
      <c r="Z9110" s="136"/>
      <c r="AC9110" s="136"/>
    </row>
    <row r="9111" spans="2:29">
      <c r="B9111" s="136"/>
      <c r="E9111" s="136"/>
      <c r="H9111" s="136"/>
      <c r="K9111" s="136"/>
      <c r="O9111" s="136"/>
      <c r="T9111" s="136"/>
      <c r="W9111" s="136"/>
      <c r="Z9111" s="136"/>
      <c r="AC9111" s="136"/>
    </row>
    <row r="9112" spans="2:29">
      <c r="B9112" s="136"/>
      <c r="E9112" s="136"/>
      <c r="H9112" s="136"/>
      <c r="K9112" s="136"/>
      <c r="O9112" s="136"/>
      <c r="T9112" s="136"/>
      <c r="W9112" s="136"/>
      <c r="Z9112" s="136"/>
      <c r="AC9112" s="136"/>
    </row>
    <row r="9113" spans="2:29">
      <c r="B9113" s="136"/>
      <c r="E9113" s="136"/>
      <c r="H9113" s="136"/>
      <c r="K9113" s="136"/>
      <c r="O9113" s="136"/>
      <c r="T9113" s="136"/>
      <c r="W9113" s="136"/>
      <c r="Z9113" s="136"/>
      <c r="AC9113" s="136"/>
    </row>
    <row r="9114" spans="2:29">
      <c r="B9114" s="136"/>
      <c r="E9114" s="136"/>
      <c r="H9114" s="136"/>
      <c r="K9114" s="136"/>
      <c r="O9114" s="136"/>
      <c r="T9114" s="136"/>
      <c r="W9114" s="136"/>
      <c r="Z9114" s="136"/>
      <c r="AC9114" s="136"/>
    </row>
    <row r="9115" spans="2:29">
      <c r="B9115" s="136"/>
      <c r="E9115" s="136"/>
      <c r="H9115" s="136"/>
      <c r="K9115" s="136"/>
      <c r="O9115" s="136"/>
      <c r="T9115" s="136"/>
      <c r="W9115" s="136"/>
      <c r="Z9115" s="136"/>
      <c r="AC9115" s="136"/>
    </row>
    <row r="9116" spans="2:29">
      <c r="B9116" s="136"/>
      <c r="E9116" s="136"/>
      <c r="H9116" s="136"/>
      <c r="K9116" s="136"/>
      <c r="O9116" s="136"/>
      <c r="T9116" s="136"/>
      <c r="W9116" s="136"/>
      <c r="Z9116" s="136"/>
      <c r="AC9116" s="136"/>
    </row>
    <row r="9117" spans="2:29">
      <c r="B9117" s="136"/>
      <c r="E9117" s="136"/>
      <c r="H9117" s="136"/>
      <c r="K9117" s="136"/>
      <c r="O9117" s="136"/>
      <c r="T9117" s="136"/>
      <c r="W9117" s="136"/>
      <c r="Z9117" s="136"/>
      <c r="AC9117" s="136"/>
    </row>
    <row r="9118" spans="2:29">
      <c r="B9118" s="136"/>
      <c r="E9118" s="136"/>
      <c r="H9118" s="136"/>
      <c r="K9118" s="136"/>
      <c r="O9118" s="136"/>
      <c r="T9118" s="136"/>
      <c r="W9118" s="136"/>
      <c r="Z9118" s="136"/>
      <c r="AC9118" s="136"/>
    </row>
    <row r="9119" spans="2:29">
      <c r="B9119" s="136"/>
      <c r="E9119" s="136"/>
      <c r="H9119" s="136"/>
      <c r="K9119" s="136"/>
      <c r="O9119" s="136"/>
      <c r="T9119" s="136"/>
      <c r="W9119" s="136"/>
      <c r="Z9119" s="136"/>
      <c r="AC9119" s="136"/>
    </row>
    <row r="9120" spans="2:29">
      <c r="B9120" s="136"/>
      <c r="E9120" s="136"/>
      <c r="H9120" s="136"/>
      <c r="K9120" s="136"/>
      <c r="O9120" s="136"/>
      <c r="T9120" s="136"/>
      <c r="W9120" s="136"/>
      <c r="Z9120" s="136"/>
      <c r="AC9120" s="136"/>
    </row>
    <row r="9121" spans="2:29">
      <c r="B9121" s="136"/>
      <c r="E9121" s="136"/>
      <c r="H9121" s="136"/>
      <c r="K9121" s="136"/>
      <c r="O9121" s="136"/>
      <c r="T9121" s="136"/>
      <c r="W9121" s="136"/>
      <c r="Z9121" s="136"/>
      <c r="AC9121" s="136"/>
    </row>
    <row r="9122" spans="2:29">
      <c r="B9122" s="136"/>
      <c r="E9122" s="136"/>
      <c r="H9122" s="136"/>
      <c r="K9122" s="136"/>
      <c r="O9122" s="136"/>
      <c r="T9122" s="136"/>
      <c r="W9122" s="136"/>
      <c r="Z9122" s="136"/>
      <c r="AC9122" s="136"/>
    </row>
    <row r="9123" spans="2:29">
      <c r="B9123" s="136"/>
      <c r="E9123" s="136"/>
      <c r="H9123" s="136"/>
      <c r="K9123" s="136"/>
      <c r="O9123" s="136"/>
      <c r="T9123" s="136"/>
      <c r="W9123" s="136"/>
      <c r="Z9123" s="136"/>
      <c r="AC9123" s="136"/>
    </row>
    <row r="9124" spans="2:29">
      <c r="B9124" s="136"/>
      <c r="E9124" s="136"/>
      <c r="H9124" s="136"/>
      <c r="K9124" s="136"/>
      <c r="O9124" s="136"/>
      <c r="T9124" s="136"/>
      <c r="W9124" s="136"/>
      <c r="Z9124" s="136"/>
      <c r="AC9124" s="136"/>
    </row>
    <row r="9125" spans="2:29">
      <c r="B9125" s="136"/>
      <c r="E9125" s="136"/>
      <c r="H9125" s="136"/>
      <c r="K9125" s="136"/>
      <c r="O9125" s="136"/>
      <c r="T9125" s="136"/>
      <c r="W9125" s="136"/>
      <c r="Z9125" s="136"/>
      <c r="AC9125" s="136"/>
    </row>
    <row r="9126" spans="2:29">
      <c r="B9126" s="136"/>
      <c r="E9126" s="136"/>
      <c r="H9126" s="136"/>
      <c r="K9126" s="136"/>
      <c r="O9126" s="136"/>
      <c r="T9126" s="136"/>
      <c r="W9126" s="136"/>
      <c r="Z9126" s="136"/>
      <c r="AC9126" s="136"/>
    </row>
    <row r="9127" spans="2:29">
      <c r="B9127" s="136"/>
      <c r="E9127" s="136"/>
      <c r="H9127" s="136"/>
      <c r="K9127" s="136"/>
      <c r="O9127" s="136"/>
      <c r="T9127" s="136"/>
      <c r="W9127" s="136"/>
      <c r="Z9127" s="136"/>
      <c r="AC9127" s="136"/>
    </row>
    <row r="9128" spans="2:29">
      <c r="B9128" s="136"/>
      <c r="E9128" s="136"/>
      <c r="H9128" s="136"/>
      <c r="K9128" s="136"/>
      <c r="O9128" s="136"/>
      <c r="T9128" s="136"/>
      <c r="W9128" s="136"/>
      <c r="Z9128" s="136"/>
      <c r="AC9128" s="136"/>
    </row>
    <row r="9129" spans="2:29">
      <c r="B9129" s="136"/>
      <c r="E9129" s="136"/>
      <c r="H9129" s="136"/>
      <c r="K9129" s="136"/>
      <c r="O9129" s="136"/>
      <c r="T9129" s="136"/>
      <c r="W9129" s="136"/>
      <c r="Z9129" s="136"/>
      <c r="AC9129" s="136"/>
    </row>
    <row r="9130" spans="2:29">
      <c r="B9130" s="136"/>
      <c r="E9130" s="136"/>
      <c r="H9130" s="136"/>
      <c r="K9130" s="136"/>
      <c r="O9130" s="136"/>
      <c r="T9130" s="136"/>
      <c r="W9130" s="136"/>
      <c r="Z9130" s="136"/>
      <c r="AC9130" s="136"/>
    </row>
    <row r="9131" spans="2:29">
      <c r="B9131" s="136"/>
      <c r="E9131" s="136"/>
      <c r="H9131" s="136"/>
      <c r="K9131" s="136"/>
      <c r="O9131" s="136"/>
      <c r="T9131" s="136"/>
      <c r="W9131" s="136"/>
      <c r="Z9131" s="136"/>
      <c r="AC9131" s="136"/>
    </row>
    <row r="9132" spans="2:29">
      <c r="B9132" s="136"/>
      <c r="E9132" s="136"/>
      <c r="H9132" s="136"/>
      <c r="K9132" s="136"/>
      <c r="O9132" s="136"/>
      <c r="T9132" s="136"/>
      <c r="W9132" s="136"/>
      <c r="Z9132" s="136"/>
      <c r="AC9132" s="136"/>
    </row>
    <row r="9133" spans="2:29">
      <c r="B9133" s="136"/>
      <c r="E9133" s="136"/>
      <c r="H9133" s="136"/>
      <c r="K9133" s="136"/>
      <c r="O9133" s="136"/>
      <c r="T9133" s="136"/>
      <c r="W9133" s="136"/>
      <c r="Z9133" s="136"/>
      <c r="AC9133" s="136"/>
    </row>
    <row r="9134" spans="2:29">
      <c r="B9134" s="136"/>
      <c r="E9134" s="136"/>
      <c r="H9134" s="136"/>
      <c r="K9134" s="136"/>
      <c r="O9134" s="136"/>
      <c r="T9134" s="136"/>
      <c r="W9134" s="136"/>
      <c r="Z9134" s="136"/>
      <c r="AC9134" s="136"/>
    </row>
    <row r="9135" spans="2:29">
      <c r="B9135" s="136"/>
      <c r="E9135" s="136"/>
      <c r="H9135" s="136"/>
      <c r="K9135" s="136"/>
      <c r="O9135" s="136"/>
      <c r="T9135" s="136"/>
      <c r="W9135" s="136"/>
      <c r="Z9135" s="136"/>
      <c r="AC9135" s="136"/>
    </row>
    <row r="9136" spans="2:29">
      <c r="B9136" s="136"/>
      <c r="E9136" s="136"/>
      <c r="H9136" s="136"/>
      <c r="K9136" s="136"/>
      <c r="O9136" s="136"/>
      <c r="T9136" s="136"/>
      <c r="W9136" s="136"/>
      <c r="Z9136" s="136"/>
      <c r="AC9136" s="136"/>
    </row>
    <row r="9137" spans="2:29">
      <c r="B9137" s="136"/>
      <c r="E9137" s="136"/>
      <c r="H9137" s="136"/>
      <c r="K9137" s="136"/>
      <c r="O9137" s="136"/>
      <c r="T9137" s="136"/>
      <c r="W9137" s="136"/>
      <c r="Z9137" s="136"/>
      <c r="AC9137" s="136"/>
    </row>
    <row r="9138" spans="2:29">
      <c r="B9138" s="136"/>
      <c r="E9138" s="136"/>
      <c r="H9138" s="136"/>
      <c r="K9138" s="136"/>
      <c r="O9138" s="136"/>
      <c r="T9138" s="136"/>
      <c r="W9138" s="136"/>
      <c r="Z9138" s="136"/>
      <c r="AC9138" s="136"/>
    </row>
    <row r="9139" spans="2:29">
      <c r="B9139" s="136"/>
      <c r="E9139" s="136"/>
      <c r="H9139" s="136"/>
      <c r="K9139" s="136"/>
      <c r="O9139" s="136"/>
      <c r="T9139" s="136"/>
      <c r="W9139" s="136"/>
      <c r="Z9139" s="136"/>
      <c r="AC9139" s="136"/>
    </row>
    <row r="9140" spans="2:29">
      <c r="B9140" s="136"/>
      <c r="E9140" s="136"/>
      <c r="H9140" s="136"/>
      <c r="K9140" s="136"/>
      <c r="O9140" s="136"/>
      <c r="T9140" s="136"/>
      <c r="W9140" s="136"/>
      <c r="Z9140" s="136"/>
      <c r="AC9140" s="136"/>
    </row>
    <row r="9141" spans="2:29">
      <c r="B9141" s="136"/>
      <c r="E9141" s="136"/>
      <c r="H9141" s="136"/>
      <c r="K9141" s="136"/>
      <c r="O9141" s="136"/>
      <c r="T9141" s="136"/>
      <c r="W9141" s="136"/>
      <c r="Z9141" s="136"/>
      <c r="AC9141" s="136"/>
    </row>
    <row r="9142" spans="2:29">
      <c r="B9142" s="136"/>
      <c r="E9142" s="136"/>
      <c r="H9142" s="136"/>
      <c r="K9142" s="136"/>
      <c r="O9142" s="136"/>
      <c r="T9142" s="136"/>
      <c r="W9142" s="136"/>
      <c r="Z9142" s="136"/>
      <c r="AC9142" s="136"/>
    </row>
    <row r="9143" spans="2:29">
      <c r="B9143" s="136"/>
      <c r="E9143" s="136"/>
      <c r="H9143" s="136"/>
      <c r="K9143" s="136"/>
      <c r="O9143" s="136"/>
      <c r="T9143" s="136"/>
      <c r="W9143" s="136"/>
      <c r="Z9143" s="136"/>
      <c r="AC9143" s="136"/>
    </row>
    <row r="9144" spans="2:29">
      <c r="B9144" s="136"/>
      <c r="E9144" s="136"/>
      <c r="H9144" s="136"/>
      <c r="K9144" s="136"/>
      <c r="O9144" s="136"/>
      <c r="T9144" s="136"/>
      <c r="W9144" s="136"/>
      <c r="Z9144" s="136"/>
      <c r="AC9144" s="136"/>
    </row>
    <row r="9145" spans="2:29">
      <c r="B9145" s="136"/>
      <c r="E9145" s="136"/>
      <c r="H9145" s="136"/>
      <c r="K9145" s="136"/>
      <c r="O9145" s="136"/>
      <c r="T9145" s="136"/>
      <c r="W9145" s="136"/>
      <c r="Z9145" s="136"/>
      <c r="AC9145" s="136"/>
    </row>
    <row r="9146" spans="2:29">
      <c r="B9146" s="136"/>
      <c r="E9146" s="136"/>
      <c r="H9146" s="136"/>
      <c r="K9146" s="136"/>
      <c r="O9146" s="136"/>
      <c r="T9146" s="136"/>
      <c r="W9146" s="136"/>
      <c r="Z9146" s="136"/>
      <c r="AC9146" s="136"/>
    </row>
    <row r="9147" spans="2:29">
      <c r="B9147" s="136"/>
      <c r="E9147" s="136"/>
      <c r="H9147" s="136"/>
      <c r="K9147" s="136"/>
      <c r="O9147" s="136"/>
      <c r="T9147" s="136"/>
      <c r="W9147" s="136"/>
      <c r="Z9147" s="136"/>
      <c r="AC9147" s="136"/>
    </row>
    <row r="9148" spans="2:29">
      <c r="B9148" s="136"/>
      <c r="E9148" s="136"/>
      <c r="H9148" s="136"/>
      <c r="K9148" s="136"/>
      <c r="O9148" s="136"/>
      <c r="T9148" s="136"/>
      <c r="W9148" s="136"/>
      <c r="Z9148" s="136"/>
      <c r="AC9148" s="136"/>
    </row>
    <row r="9149" spans="2:29">
      <c r="B9149" s="136"/>
      <c r="E9149" s="136"/>
      <c r="H9149" s="136"/>
      <c r="K9149" s="136"/>
      <c r="O9149" s="136"/>
      <c r="T9149" s="136"/>
      <c r="W9149" s="136"/>
      <c r="Z9149" s="136"/>
      <c r="AC9149" s="136"/>
    </row>
    <row r="9150" spans="2:29">
      <c r="B9150" s="136"/>
      <c r="E9150" s="136"/>
      <c r="H9150" s="136"/>
      <c r="K9150" s="136"/>
      <c r="O9150" s="136"/>
      <c r="T9150" s="136"/>
      <c r="W9150" s="136"/>
      <c r="Z9150" s="136"/>
      <c r="AC9150" s="136"/>
    </row>
    <row r="9151" spans="2:29">
      <c r="B9151" s="136"/>
      <c r="E9151" s="136"/>
      <c r="H9151" s="136"/>
      <c r="K9151" s="136"/>
      <c r="O9151" s="136"/>
      <c r="T9151" s="136"/>
      <c r="W9151" s="136"/>
      <c r="Z9151" s="136"/>
      <c r="AC9151" s="136"/>
    </row>
    <row r="9152" spans="2:29">
      <c r="B9152" s="136"/>
      <c r="E9152" s="136"/>
      <c r="H9152" s="136"/>
      <c r="K9152" s="136"/>
      <c r="O9152" s="136"/>
      <c r="T9152" s="136"/>
      <c r="W9152" s="136"/>
      <c r="Z9152" s="136"/>
      <c r="AC9152" s="136"/>
    </row>
    <row r="9153" spans="2:29">
      <c r="B9153" s="136"/>
      <c r="E9153" s="136"/>
      <c r="H9153" s="136"/>
      <c r="K9153" s="136"/>
      <c r="O9153" s="136"/>
      <c r="T9153" s="136"/>
      <c r="W9153" s="136"/>
      <c r="Z9153" s="136"/>
      <c r="AC9153" s="136"/>
    </row>
    <row r="9154" spans="2:29">
      <c r="B9154" s="136"/>
      <c r="E9154" s="136"/>
      <c r="H9154" s="136"/>
      <c r="K9154" s="136"/>
      <c r="O9154" s="136"/>
      <c r="T9154" s="136"/>
      <c r="W9154" s="136"/>
      <c r="Z9154" s="136"/>
      <c r="AC9154" s="136"/>
    </row>
    <row r="9155" spans="2:29">
      <c r="B9155" s="136"/>
      <c r="E9155" s="136"/>
      <c r="H9155" s="136"/>
      <c r="K9155" s="136"/>
      <c r="O9155" s="136"/>
      <c r="T9155" s="136"/>
      <c r="W9155" s="136"/>
      <c r="Z9155" s="136"/>
      <c r="AC9155" s="136"/>
    </row>
    <row r="9156" spans="2:29">
      <c r="B9156" s="136"/>
      <c r="E9156" s="136"/>
      <c r="H9156" s="136"/>
      <c r="K9156" s="136"/>
      <c r="O9156" s="136"/>
      <c r="T9156" s="136"/>
      <c r="W9156" s="136"/>
      <c r="Z9156" s="136"/>
      <c r="AC9156" s="136"/>
    </row>
    <row r="9157" spans="2:29">
      <c r="B9157" s="136"/>
      <c r="E9157" s="136"/>
      <c r="H9157" s="136"/>
      <c r="K9157" s="136"/>
      <c r="O9157" s="136"/>
      <c r="T9157" s="136"/>
      <c r="W9157" s="136"/>
      <c r="Z9157" s="136"/>
      <c r="AC9157" s="136"/>
    </row>
    <row r="9158" spans="2:29">
      <c r="B9158" s="136"/>
      <c r="E9158" s="136"/>
      <c r="H9158" s="136"/>
      <c r="K9158" s="136"/>
      <c r="O9158" s="136"/>
      <c r="T9158" s="136"/>
      <c r="W9158" s="136"/>
      <c r="Z9158" s="136"/>
      <c r="AC9158" s="136"/>
    </row>
    <row r="9159" spans="2:29">
      <c r="B9159" s="136"/>
      <c r="E9159" s="136"/>
      <c r="H9159" s="136"/>
      <c r="K9159" s="136"/>
      <c r="O9159" s="136"/>
      <c r="T9159" s="136"/>
      <c r="W9159" s="136"/>
      <c r="Z9159" s="136"/>
      <c r="AC9159" s="136"/>
    </row>
    <row r="9160" spans="2:29">
      <c r="B9160" s="136"/>
      <c r="E9160" s="136"/>
      <c r="H9160" s="136"/>
      <c r="K9160" s="136"/>
      <c r="O9160" s="136"/>
      <c r="T9160" s="136"/>
      <c r="W9160" s="136"/>
      <c r="Z9160" s="136"/>
      <c r="AC9160" s="136"/>
    </row>
    <row r="9161" spans="2:29">
      <c r="B9161" s="136"/>
      <c r="E9161" s="136"/>
      <c r="H9161" s="136"/>
      <c r="K9161" s="136"/>
      <c r="O9161" s="136"/>
      <c r="T9161" s="136"/>
      <c r="W9161" s="136"/>
      <c r="Z9161" s="136"/>
      <c r="AC9161" s="136"/>
    </row>
    <row r="9162" spans="2:29">
      <c r="B9162" s="136"/>
      <c r="E9162" s="136"/>
      <c r="H9162" s="136"/>
      <c r="K9162" s="136"/>
      <c r="O9162" s="136"/>
      <c r="T9162" s="136"/>
      <c r="W9162" s="136"/>
      <c r="Z9162" s="136"/>
      <c r="AC9162" s="136"/>
    </row>
    <row r="9163" spans="2:29">
      <c r="B9163" s="136"/>
      <c r="E9163" s="136"/>
      <c r="H9163" s="136"/>
      <c r="K9163" s="136"/>
      <c r="O9163" s="136"/>
      <c r="T9163" s="136"/>
      <c r="W9163" s="136"/>
      <c r="Z9163" s="136"/>
      <c r="AC9163" s="136"/>
    </row>
    <row r="9164" spans="2:29">
      <c r="B9164" s="136"/>
      <c r="E9164" s="136"/>
      <c r="H9164" s="136"/>
      <c r="K9164" s="136"/>
      <c r="O9164" s="136"/>
      <c r="T9164" s="136"/>
      <c r="W9164" s="136"/>
      <c r="Z9164" s="136"/>
      <c r="AC9164" s="136"/>
    </row>
    <row r="9165" spans="2:29">
      <c r="B9165" s="136"/>
      <c r="E9165" s="136"/>
      <c r="H9165" s="136"/>
      <c r="K9165" s="136"/>
      <c r="O9165" s="136"/>
      <c r="T9165" s="136"/>
      <c r="W9165" s="136"/>
      <c r="Z9165" s="136"/>
      <c r="AC9165" s="136"/>
    </row>
    <row r="9166" spans="2:29">
      <c r="B9166" s="136"/>
      <c r="E9166" s="136"/>
      <c r="H9166" s="136"/>
      <c r="K9166" s="136"/>
      <c r="O9166" s="136"/>
      <c r="T9166" s="136"/>
      <c r="W9166" s="136"/>
      <c r="Z9166" s="136"/>
      <c r="AC9166" s="136"/>
    </row>
    <row r="9167" spans="2:29">
      <c r="B9167" s="136"/>
      <c r="E9167" s="136"/>
      <c r="H9167" s="136"/>
      <c r="K9167" s="136"/>
      <c r="O9167" s="136"/>
      <c r="T9167" s="136"/>
      <c r="W9167" s="136"/>
      <c r="Z9167" s="136"/>
      <c r="AC9167" s="136"/>
    </row>
    <row r="9168" spans="2:29">
      <c r="B9168" s="136"/>
      <c r="E9168" s="136"/>
      <c r="H9168" s="136"/>
      <c r="K9168" s="136"/>
      <c r="O9168" s="136"/>
      <c r="T9168" s="136"/>
      <c r="W9168" s="136"/>
      <c r="Z9168" s="136"/>
      <c r="AC9168" s="136"/>
    </row>
    <row r="9169" spans="2:29">
      <c r="B9169" s="136"/>
      <c r="E9169" s="136"/>
      <c r="H9169" s="136"/>
      <c r="K9169" s="136"/>
      <c r="O9169" s="136"/>
      <c r="T9169" s="136"/>
      <c r="W9169" s="136"/>
      <c r="Z9169" s="136"/>
      <c r="AC9169" s="136"/>
    </row>
    <row r="9170" spans="2:29">
      <c r="B9170" s="136"/>
      <c r="E9170" s="136"/>
      <c r="H9170" s="136"/>
      <c r="K9170" s="136"/>
      <c r="O9170" s="136"/>
      <c r="T9170" s="136"/>
      <c r="W9170" s="136"/>
      <c r="Z9170" s="136"/>
      <c r="AC9170" s="136"/>
    </row>
    <row r="9171" spans="2:29">
      <c r="B9171" s="136"/>
      <c r="E9171" s="136"/>
      <c r="H9171" s="136"/>
      <c r="K9171" s="136"/>
      <c r="O9171" s="136"/>
      <c r="T9171" s="136"/>
      <c r="W9171" s="136"/>
      <c r="Z9171" s="136"/>
      <c r="AC9171" s="136"/>
    </row>
    <row r="9172" spans="2:29">
      <c r="B9172" s="136"/>
      <c r="E9172" s="136"/>
      <c r="H9172" s="136"/>
      <c r="K9172" s="136"/>
      <c r="O9172" s="136"/>
      <c r="T9172" s="136"/>
      <c r="W9172" s="136"/>
      <c r="Z9172" s="136"/>
      <c r="AC9172" s="136"/>
    </row>
    <row r="9173" spans="2:29">
      <c r="B9173" s="136"/>
      <c r="E9173" s="136"/>
      <c r="H9173" s="136"/>
      <c r="K9173" s="136"/>
      <c r="O9173" s="136"/>
      <c r="T9173" s="136"/>
      <c r="W9173" s="136"/>
      <c r="Z9173" s="136"/>
      <c r="AC9173" s="136"/>
    </row>
    <row r="9174" spans="2:29">
      <c r="B9174" s="136"/>
      <c r="E9174" s="136"/>
      <c r="H9174" s="136"/>
      <c r="K9174" s="136"/>
      <c r="O9174" s="136"/>
      <c r="T9174" s="136"/>
      <c r="W9174" s="136"/>
      <c r="Z9174" s="136"/>
      <c r="AC9174" s="136"/>
    </row>
    <row r="9175" spans="2:29">
      <c r="B9175" s="136"/>
      <c r="E9175" s="136"/>
      <c r="H9175" s="136"/>
      <c r="K9175" s="136"/>
      <c r="O9175" s="136"/>
      <c r="T9175" s="136"/>
      <c r="W9175" s="136"/>
      <c r="Z9175" s="136"/>
      <c r="AC9175" s="136"/>
    </row>
    <row r="9176" spans="2:29">
      <c r="B9176" s="136"/>
      <c r="E9176" s="136"/>
      <c r="H9176" s="136"/>
      <c r="K9176" s="136"/>
      <c r="O9176" s="136"/>
      <c r="T9176" s="136"/>
      <c r="W9176" s="136"/>
      <c r="Z9176" s="136"/>
      <c r="AC9176" s="136"/>
    </row>
    <row r="9177" spans="2:29">
      <c r="B9177" s="136"/>
      <c r="E9177" s="136"/>
      <c r="H9177" s="136"/>
      <c r="K9177" s="136"/>
      <c r="O9177" s="136"/>
      <c r="T9177" s="136"/>
      <c r="W9177" s="136"/>
      <c r="Z9177" s="136"/>
      <c r="AC9177" s="136"/>
    </row>
    <row r="9178" spans="2:29">
      <c r="B9178" s="136"/>
      <c r="E9178" s="136"/>
      <c r="H9178" s="136"/>
      <c r="K9178" s="136"/>
      <c r="O9178" s="136"/>
      <c r="T9178" s="136"/>
      <c r="W9178" s="136"/>
      <c r="Z9178" s="136"/>
      <c r="AC9178" s="136"/>
    </row>
    <row r="9179" spans="2:29">
      <c r="B9179" s="136"/>
      <c r="E9179" s="136"/>
      <c r="H9179" s="136"/>
      <c r="K9179" s="136"/>
      <c r="O9179" s="136"/>
      <c r="T9179" s="136"/>
      <c r="W9179" s="136"/>
      <c r="Z9179" s="136"/>
      <c r="AC9179" s="136"/>
    </row>
    <row r="9180" spans="2:29">
      <c r="B9180" s="136"/>
      <c r="E9180" s="136"/>
      <c r="H9180" s="136"/>
      <c r="K9180" s="136"/>
      <c r="O9180" s="136"/>
      <c r="T9180" s="136"/>
      <c r="W9180" s="136"/>
      <c r="Z9180" s="136"/>
      <c r="AC9180" s="136"/>
    </row>
    <row r="9181" spans="2:29">
      <c r="B9181" s="136"/>
      <c r="E9181" s="136"/>
      <c r="H9181" s="136"/>
      <c r="K9181" s="136"/>
      <c r="O9181" s="136"/>
      <c r="T9181" s="136"/>
      <c r="W9181" s="136"/>
      <c r="Z9181" s="136"/>
      <c r="AC9181" s="136"/>
    </row>
    <row r="9182" spans="2:29">
      <c r="B9182" s="136"/>
      <c r="E9182" s="136"/>
      <c r="H9182" s="136"/>
      <c r="K9182" s="136"/>
      <c r="O9182" s="136"/>
      <c r="T9182" s="136"/>
      <c r="W9182" s="136"/>
      <c r="Z9182" s="136"/>
      <c r="AC9182" s="136"/>
    </row>
    <row r="9183" spans="2:29">
      <c r="B9183" s="136"/>
      <c r="E9183" s="136"/>
      <c r="H9183" s="136"/>
      <c r="K9183" s="136"/>
      <c r="O9183" s="136"/>
      <c r="T9183" s="136"/>
      <c r="W9183" s="136"/>
      <c r="Z9183" s="136"/>
      <c r="AC9183" s="136"/>
    </row>
    <row r="9184" spans="2:29">
      <c r="B9184" s="136"/>
      <c r="E9184" s="136"/>
      <c r="H9184" s="136"/>
      <c r="K9184" s="136"/>
      <c r="O9184" s="136"/>
      <c r="T9184" s="136"/>
      <c r="W9184" s="136"/>
      <c r="Z9184" s="136"/>
      <c r="AC9184" s="136"/>
    </row>
    <row r="9185" spans="2:29">
      <c r="B9185" s="136"/>
      <c r="E9185" s="136"/>
      <c r="H9185" s="136"/>
      <c r="K9185" s="136"/>
      <c r="O9185" s="136"/>
      <c r="T9185" s="136"/>
      <c r="W9185" s="136"/>
      <c r="Z9185" s="136"/>
      <c r="AC9185" s="136"/>
    </row>
    <row r="9186" spans="2:29">
      <c r="B9186" s="136"/>
      <c r="E9186" s="136"/>
      <c r="H9186" s="136"/>
      <c r="K9186" s="136"/>
      <c r="O9186" s="136"/>
      <c r="T9186" s="136"/>
      <c r="W9186" s="136"/>
      <c r="Z9186" s="136"/>
      <c r="AC9186" s="136"/>
    </row>
    <row r="9187" spans="2:29">
      <c r="B9187" s="136"/>
      <c r="E9187" s="136"/>
      <c r="H9187" s="136"/>
      <c r="K9187" s="136"/>
      <c r="O9187" s="136"/>
      <c r="T9187" s="136"/>
      <c r="W9187" s="136"/>
      <c r="Z9187" s="136"/>
      <c r="AC9187" s="136"/>
    </row>
    <row r="9188" spans="2:29">
      <c r="B9188" s="136"/>
      <c r="E9188" s="136"/>
      <c r="H9188" s="136"/>
      <c r="K9188" s="136"/>
      <c r="O9188" s="136"/>
      <c r="T9188" s="136"/>
      <c r="W9188" s="136"/>
      <c r="Z9188" s="136"/>
      <c r="AC9188" s="136"/>
    </row>
    <row r="9189" spans="2:29">
      <c r="B9189" s="136"/>
      <c r="E9189" s="136"/>
      <c r="H9189" s="136"/>
      <c r="K9189" s="136"/>
      <c r="O9189" s="136"/>
      <c r="T9189" s="136"/>
      <c r="W9189" s="136"/>
      <c r="Z9189" s="136"/>
      <c r="AC9189" s="136"/>
    </row>
    <row r="9190" spans="2:29">
      <c r="B9190" s="136"/>
      <c r="E9190" s="136"/>
      <c r="H9190" s="136"/>
      <c r="K9190" s="136"/>
      <c r="O9190" s="136"/>
      <c r="T9190" s="136"/>
      <c r="W9190" s="136"/>
      <c r="Z9190" s="136"/>
      <c r="AC9190" s="136"/>
    </row>
    <row r="9191" spans="2:29">
      <c r="B9191" s="136"/>
      <c r="E9191" s="136"/>
      <c r="H9191" s="136"/>
      <c r="K9191" s="136"/>
      <c r="O9191" s="136"/>
      <c r="T9191" s="136"/>
      <c r="W9191" s="136"/>
      <c r="Z9191" s="136"/>
      <c r="AC9191" s="136"/>
    </row>
    <row r="9192" spans="2:29">
      <c r="B9192" s="136"/>
      <c r="E9192" s="136"/>
      <c r="H9192" s="136"/>
      <c r="K9192" s="136"/>
      <c r="O9192" s="136"/>
      <c r="T9192" s="136"/>
      <c r="W9192" s="136"/>
      <c r="Z9192" s="136"/>
      <c r="AC9192" s="136"/>
    </row>
    <row r="9193" spans="2:29">
      <c r="B9193" s="136"/>
      <c r="E9193" s="136"/>
      <c r="H9193" s="136"/>
      <c r="K9193" s="136"/>
      <c r="O9193" s="136"/>
      <c r="T9193" s="136"/>
      <c r="W9193" s="136"/>
      <c r="Z9193" s="136"/>
      <c r="AC9193" s="136"/>
    </row>
    <row r="9194" spans="2:29">
      <c r="B9194" s="136"/>
      <c r="E9194" s="136"/>
      <c r="H9194" s="136"/>
      <c r="K9194" s="136"/>
      <c r="O9194" s="136"/>
      <c r="T9194" s="136"/>
      <c r="W9194" s="136"/>
      <c r="Z9194" s="136"/>
      <c r="AC9194" s="136"/>
    </row>
    <row r="9195" spans="2:29">
      <c r="B9195" s="136"/>
      <c r="E9195" s="136"/>
      <c r="H9195" s="136"/>
      <c r="K9195" s="136"/>
      <c r="O9195" s="136"/>
      <c r="T9195" s="136"/>
      <c r="W9195" s="136"/>
      <c r="Z9195" s="136"/>
      <c r="AC9195" s="136"/>
    </row>
    <row r="9196" spans="2:29">
      <c r="B9196" s="136"/>
      <c r="E9196" s="136"/>
      <c r="H9196" s="136"/>
      <c r="K9196" s="136"/>
      <c r="O9196" s="136"/>
      <c r="T9196" s="136"/>
      <c r="W9196" s="136"/>
      <c r="Z9196" s="136"/>
      <c r="AC9196" s="136"/>
    </row>
    <row r="9197" spans="2:29">
      <c r="B9197" s="136"/>
      <c r="E9197" s="136"/>
      <c r="H9197" s="136"/>
      <c r="K9197" s="136"/>
      <c r="O9197" s="136"/>
      <c r="T9197" s="136"/>
      <c r="W9197" s="136"/>
      <c r="Z9197" s="136"/>
      <c r="AC9197" s="136"/>
    </row>
    <row r="9198" spans="2:29">
      <c r="B9198" s="136"/>
      <c r="E9198" s="136"/>
      <c r="H9198" s="136"/>
      <c r="K9198" s="136"/>
      <c r="O9198" s="136"/>
      <c r="T9198" s="136"/>
      <c r="W9198" s="136"/>
      <c r="Z9198" s="136"/>
      <c r="AC9198" s="136"/>
    </row>
    <row r="9199" spans="2:29">
      <c r="B9199" s="136"/>
      <c r="E9199" s="136"/>
      <c r="H9199" s="136"/>
      <c r="K9199" s="136"/>
      <c r="O9199" s="136"/>
      <c r="T9199" s="136"/>
      <c r="W9199" s="136"/>
      <c r="Z9199" s="136"/>
      <c r="AC9199" s="136"/>
    </row>
    <row r="9200" spans="2:29">
      <c r="B9200" s="136"/>
      <c r="E9200" s="136"/>
      <c r="H9200" s="136"/>
      <c r="K9200" s="136"/>
      <c r="O9200" s="136"/>
      <c r="T9200" s="136"/>
      <c r="W9200" s="136"/>
      <c r="Z9200" s="136"/>
      <c r="AC9200" s="136"/>
    </row>
    <row r="9201" spans="2:29">
      <c r="B9201" s="136"/>
      <c r="E9201" s="136"/>
      <c r="H9201" s="136"/>
      <c r="K9201" s="136"/>
      <c r="O9201" s="136"/>
      <c r="T9201" s="136"/>
      <c r="W9201" s="136"/>
      <c r="Z9201" s="136"/>
      <c r="AC9201" s="136"/>
    </row>
    <row r="9202" spans="2:29">
      <c r="B9202" s="136"/>
      <c r="E9202" s="136"/>
      <c r="H9202" s="136"/>
      <c r="K9202" s="136"/>
      <c r="O9202" s="136"/>
      <c r="T9202" s="136"/>
      <c r="W9202" s="136"/>
      <c r="Z9202" s="136"/>
      <c r="AC9202" s="136"/>
    </row>
    <row r="9203" spans="2:29">
      <c r="B9203" s="136"/>
      <c r="E9203" s="136"/>
      <c r="H9203" s="136"/>
      <c r="K9203" s="136"/>
      <c r="O9203" s="136"/>
      <c r="T9203" s="136"/>
      <c r="W9203" s="136"/>
      <c r="Z9203" s="136"/>
      <c r="AC9203" s="136"/>
    </row>
    <row r="9204" spans="2:29">
      <c r="B9204" s="136"/>
      <c r="E9204" s="136"/>
      <c r="H9204" s="136"/>
      <c r="K9204" s="136"/>
      <c r="O9204" s="136"/>
      <c r="T9204" s="136"/>
      <c r="W9204" s="136"/>
      <c r="Z9204" s="136"/>
      <c r="AC9204" s="136"/>
    </row>
    <row r="9205" spans="2:29">
      <c r="B9205" s="136"/>
      <c r="E9205" s="136"/>
      <c r="H9205" s="136"/>
      <c r="K9205" s="136"/>
      <c r="O9205" s="136"/>
      <c r="T9205" s="136"/>
      <c r="W9205" s="136"/>
      <c r="Z9205" s="136"/>
      <c r="AC9205" s="136"/>
    </row>
    <row r="9206" spans="2:29">
      <c r="B9206" s="136"/>
      <c r="E9206" s="136"/>
      <c r="H9206" s="136"/>
      <c r="K9206" s="136"/>
      <c r="O9206" s="136"/>
      <c r="T9206" s="136"/>
      <c r="W9206" s="136"/>
      <c r="Z9206" s="136"/>
      <c r="AC9206" s="136"/>
    </row>
    <row r="9207" spans="2:29">
      <c r="B9207" s="136"/>
      <c r="E9207" s="136"/>
      <c r="H9207" s="136"/>
      <c r="K9207" s="136"/>
      <c r="O9207" s="136"/>
      <c r="T9207" s="136"/>
      <c r="W9207" s="136"/>
      <c r="Z9207" s="136"/>
      <c r="AC9207" s="136"/>
    </row>
    <row r="9208" spans="2:29">
      <c r="B9208" s="136"/>
      <c r="E9208" s="136"/>
      <c r="H9208" s="136"/>
      <c r="K9208" s="136"/>
      <c r="O9208" s="136"/>
      <c r="T9208" s="136"/>
      <c r="W9208" s="136"/>
      <c r="Z9208" s="136"/>
      <c r="AC9208" s="136"/>
    </row>
    <row r="9209" spans="2:29">
      <c r="B9209" s="136"/>
      <c r="E9209" s="136"/>
      <c r="H9209" s="136"/>
      <c r="K9209" s="136"/>
      <c r="O9209" s="136"/>
      <c r="T9209" s="136"/>
      <c r="W9209" s="136"/>
      <c r="Z9209" s="136"/>
      <c r="AC9209" s="136"/>
    </row>
    <row r="9210" spans="2:29">
      <c r="B9210" s="136"/>
      <c r="E9210" s="136"/>
      <c r="H9210" s="136"/>
      <c r="K9210" s="136"/>
      <c r="O9210" s="136"/>
      <c r="T9210" s="136"/>
      <c r="W9210" s="136"/>
      <c r="Z9210" s="136"/>
      <c r="AC9210" s="136"/>
    </row>
    <row r="9211" spans="2:29">
      <c r="B9211" s="136"/>
      <c r="E9211" s="136"/>
      <c r="H9211" s="136"/>
      <c r="K9211" s="136"/>
      <c r="O9211" s="136"/>
      <c r="T9211" s="136"/>
      <c r="W9211" s="136"/>
      <c r="Z9211" s="136"/>
      <c r="AC9211" s="136"/>
    </row>
    <row r="9212" spans="2:29">
      <c r="B9212" s="136"/>
      <c r="E9212" s="136"/>
      <c r="H9212" s="136"/>
      <c r="K9212" s="136"/>
      <c r="O9212" s="136"/>
      <c r="T9212" s="136"/>
      <c r="W9212" s="136"/>
      <c r="Z9212" s="136"/>
      <c r="AC9212" s="136"/>
    </row>
    <row r="9213" spans="2:29">
      <c r="B9213" s="136"/>
      <c r="E9213" s="136"/>
      <c r="H9213" s="136"/>
      <c r="K9213" s="136"/>
      <c r="O9213" s="136"/>
      <c r="T9213" s="136"/>
      <c r="W9213" s="136"/>
      <c r="Z9213" s="136"/>
      <c r="AC9213" s="136"/>
    </row>
    <row r="9214" spans="2:29">
      <c r="B9214" s="136"/>
      <c r="E9214" s="136"/>
      <c r="H9214" s="136"/>
      <c r="K9214" s="136"/>
      <c r="O9214" s="136"/>
      <c r="T9214" s="136"/>
      <c r="W9214" s="136"/>
      <c r="Z9214" s="136"/>
      <c r="AC9214" s="136"/>
    </row>
    <row r="9215" spans="2:29">
      <c r="B9215" s="136"/>
      <c r="E9215" s="136"/>
      <c r="H9215" s="136"/>
      <c r="K9215" s="136"/>
      <c r="O9215" s="136"/>
      <c r="T9215" s="136"/>
      <c r="W9215" s="136"/>
      <c r="Z9215" s="136"/>
      <c r="AC9215" s="136"/>
    </row>
    <row r="9216" spans="2:29">
      <c r="B9216" s="136"/>
      <c r="E9216" s="136"/>
      <c r="H9216" s="136"/>
      <c r="K9216" s="136"/>
      <c r="O9216" s="136"/>
      <c r="T9216" s="136"/>
      <c r="W9216" s="136"/>
      <c r="Z9216" s="136"/>
      <c r="AC9216" s="136"/>
    </row>
    <row r="9217" spans="2:29">
      <c r="B9217" s="136"/>
      <c r="E9217" s="136"/>
      <c r="H9217" s="136"/>
      <c r="K9217" s="136"/>
      <c r="O9217" s="136"/>
      <c r="T9217" s="136"/>
      <c r="W9217" s="136"/>
      <c r="Z9217" s="136"/>
      <c r="AC9217" s="136"/>
    </row>
    <row r="9218" spans="2:29">
      <c r="B9218" s="136"/>
      <c r="E9218" s="136"/>
      <c r="H9218" s="136"/>
      <c r="K9218" s="136"/>
      <c r="O9218" s="136"/>
      <c r="T9218" s="136"/>
      <c r="W9218" s="136"/>
      <c r="Z9218" s="136"/>
      <c r="AC9218" s="136"/>
    </row>
    <row r="9219" spans="2:29">
      <c r="B9219" s="136"/>
      <c r="E9219" s="136"/>
      <c r="H9219" s="136"/>
      <c r="K9219" s="136"/>
      <c r="O9219" s="136"/>
      <c r="T9219" s="136"/>
      <c r="W9219" s="136"/>
      <c r="Z9219" s="136"/>
      <c r="AC9219" s="136"/>
    </row>
    <row r="9220" spans="2:29">
      <c r="B9220" s="136"/>
      <c r="E9220" s="136"/>
      <c r="H9220" s="136"/>
      <c r="K9220" s="136"/>
      <c r="O9220" s="136"/>
      <c r="T9220" s="136"/>
      <c r="W9220" s="136"/>
      <c r="Z9220" s="136"/>
      <c r="AC9220" s="136"/>
    </row>
    <row r="9221" spans="2:29">
      <c r="B9221" s="136"/>
      <c r="E9221" s="136"/>
      <c r="H9221" s="136"/>
      <c r="K9221" s="136"/>
      <c r="O9221" s="136"/>
      <c r="T9221" s="136"/>
      <c r="W9221" s="136"/>
      <c r="Z9221" s="136"/>
      <c r="AC9221" s="136"/>
    </row>
    <row r="9222" spans="2:29">
      <c r="B9222" s="136"/>
      <c r="E9222" s="136"/>
      <c r="H9222" s="136"/>
      <c r="K9222" s="136"/>
      <c r="O9222" s="136"/>
      <c r="T9222" s="136"/>
      <c r="W9222" s="136"/>
      <c r="Z9222" s="136"/>
      <c r="AC9222" s="136"/>
    </row>
    <row r="9223" spans="2:29">
      <c r="B9223" s="136"/>
      <c r="E9223" s="136"/>
      <c r="H9223" s="136"/>
      <c r="K9223" s="136"/>
      <c r="O9223" s="136"/>
      <c r="T9223" s="136"/>
      <c r="W9223" s="136"/>
      <c r="Z9223" s="136"/>
      <c r="AC9223" s="136"/>
    </row>
    <row r="9224" spans="2:29">
      <c r="B9224" s="136"/>
      <c r="E9224" s="136"/>
      <c r="H9224" s="136"/>
      <c r="K9224" s="136"/>
      <c r="O9224" s="136"/>
      <c r="T9224" s="136"/>
      <c r="W9224" s="136"/>
      <c r="Z9224" s="136"/>
      <c r="AC9224" s="136"/>
    </row>
    <row r="9225" spans="2:29">
      <c r="B9225" s="136"/>
      <c r="E9225" s="136"/>
      <c r="H9225" s="136"/>
      <c r="K9225" s="136"/>
      <c r="O9225" s="136"/>
      <c r="T9225" s="136"/>
      <c r="W9225" s="136"/>
      <c r="Z9225" s="136"/>
      <c r="AC9225" s="136"/>
    </row>
    <row r="9226" spans="2:29">
      <c r="B9226" s="136"/>
      <c r="E9226" s="136"/>
      <c r="H9226" s="136"/>
      <c r="K9226" s="136"/>
      <c r="O9226" s="136"/>
      <c r="T9226" s="136"/>
      <c r="W9226" s="136"/>
      <c r="Z9226" s="136"/>
      <c r="AC9226" s="136"/>
    </row>
    <row r="9227" spans="2:29">
      <c r="B9227" s="136"/>
      <c r="E9227" s="136"/>
      <c r="H9227" s="136"/>
      <c r="K9227" s="136"/>
      <c r="O9227" s="136"/>
      <c r="T9227" s="136"/>
      <c r="W9227" s="136"/>
      <c r="Z9227" s="136"/>
      <c r="AC9227" s="136"/>
    </row>
    <row r="9228" spans="2:29">
      <c r="B9228" s="136"/>
      <c r="E9228" s="136"/>
      <c r="H9228" s="136"/>
      <c r="K9228" s="136"/>
      <c r="O9228" s="136"/>
      <c r="T9228" s="136"/>
      <c r="W9228" s="136"/>
      <c r="Z9228" s="136"/>
      <c r="AC9228" s="136"/>
    </row>
    <row r="9229" spans="2:29">
      <c r="B9229" s="136"/>
      <c r="E9229" s="136"/>
      <c r="H9229" s="136"/>
      <c r="K9229" s="136"/>
      <c r="O9229" s="136"/>
      <c r="T9229" s="136"/>
      <c r="W9229" s="136"/>
      <c r="Z9229" s="136"/>
      <c r="AC9229" s="136"/>
    </row>
    <row r="9230" spans="2:29">
      <c r="B9230" s="136"/>
      <c r="E9230" s="136"/>
      <c r="H9230" s="136"/>
      <c r="K9230" s="136"/>
      <c r="O9230" s="136"/>
      <c r="T9230" s="136"/>
      <c r="W9230" s="136"/>
      <c r="Z9230" s="136"/>
      <c r="AC9230" s="136"/>
    </row>
    <row r="9231" spans="2:29">
      <c r="B9231" s="136"/>
      <c r="E9231" s="136"/>
      <c r="H9231" s="136"/>
      <c r="K9231" s="136"/>
      <c r="O9231" s="136"/>
      <c r="T9231" s="136"/>
      <c r="W9231" s="136"/>
      <c r="Z9231" s="136"/>
      <c r="AC9231" s="136"/>
    </row>
    <row r="9232" spans="2:29">
      <c r="B9232" s="136"/>
      <c r="E9232" s="136"/>
      <c r="H9232" s="136"/>
      <c r="K9232" s="136"/>
      <c r="O9232" s="136"/>
      <c r="T9232" s="136"/>
      <c r="W9232" s="136"/>
      <c r="Z9232" s="136"/>
      <c r="AC9232" s="136"/>
    </row>
    <row r="9233" spans="2:29">
      <c r="B9233" s="136"/>
      <c r="E9233" s="136"/>
      <c r="H9233" s="136"/>
      <c r="K9233" s="136"/>
      <c r="O9233" s="136"/>
      <c r="T9233" s="136"/>
      <c r="W9233" s="136"/>
      <c r="Z9233" s="136"/>
      <c r="AC9233" s="136"/>
    </row>
    <row r="9234" spans="2:29">
      <c r="B9234" s="136"/>
      <c r="E9234" s="136"/>
      <c r="H9234" s="136"/>
      <c r="K9234" s="136"/>
      <c r="O9234" s="136"/>
      <c r="T9234" s="136"/>
      <c r="W9234" s="136"/>
      <c r="Z9234" s="136"/>
      <c r="AC9234" s="136"/>
    </row>
    <row r="9235" spans="2:29">
      <c r="B9235" s="136"/>
      <c r="E9235" s="136"/>
      <c r="H9235" s="136"/>
      <c r="K9235" s="136"/>
      <c r="O9235" s="136"/>
      <c r="T9235" s="136"/>
      <c r="W9235" s="136"/>
      <c r="Z9235" s="136"/>
      <c r="AC9235" s="136"/>
    </row>
    <row r="9236" spans="2:29">
      <c r="B9236" s="136"/>
      <c r="E9236" s="136"/>
      <c r="H9236" s="136"/>
      <c r="K9236" s="136"/>
      <c r="O9236" s="136"/>
      <c r="T9236" s="136"/>
      <c r="W9236" s="136"/>
      <c r="Z9236" s="136"/>
      <c r="AC9236" s="136"/>
    </row>
    <row r="9237" spans="2:29">
      <c r="B9237" s="136"/>
      <c r="E9237" s="136"/>
      <c r="H9237" s="136"/>
      <c r="K9237" s="136"/>
      <c r="O9237" s="136"/>
      <c r="T9237" s="136"/>
      <c r="W9237" s="136"/>
      <c r="Z9237" s="136"/>
      <c r="AC9237" s="136"/>
    </row>
    <row r="9238" spans="2:29">
      <c r="B9238" s="136"/>
      <c r="E9238" s="136"/>
      <c r="H9238" s="136"/>
      <c r="K9238" s="136"/>
      <c r="O9238" s="136"/>
      <c r="T9238" s="136"/>
      <c r="W9238" s="136"/>
      <c r="Z9238" s="136"/>
      <c r="AC9238" s="136"/>
    </row>
    <row r="9239" spans="2:29">
      <c r="B9239" s="136"/>
      <c r="E9239" s="136"/>
      <c r="H9239" s="136"/>
      <c r="K9239" s="136"/>
      <c r="O9239" s="136"/>
      <c r="T9239" s="136"/>
      <c r="W9239" s="136"/>
      <c r="Z9239" s="136"/>
      <c r="AC9239" s="136"/>
    </row>
    <row r="9240" spans="2:29">
      <c r="B9240" s="136"/>
      <c r="E9240" s="136"/>
      <c r="H9240" s="136"/>
      <c r="K9240" s="136"/>
      <c r="O9240" s="136"/>
      <c r="T9240" s="136"/>
      <c r="W9240" s="136"/>
      <c r="Z9240" s="136"/>
      <c r="AC9240" s="136"/>
    </row>
    <row r="9241" spans="2:29">
      <c r="B9241" s="136"/>
      <c r="E9241" s="136"/>
      <c r="H9241" s="136"/>
      <c r="K9241" s="136"/>
      <c r="O9241" s="136"/>
      <c r="T9241" s="136"/>
      <c r="W9241" s="136"/>
      <c r="Z9241" s="136"/>
      <c r="AC9241" s="136"/>
    </row>
    <row r="9242" spans="2:29">
      <c r="B9242" s="136"/>
      <c r="E9242" s="136"/>
      <c r="H9242" s="136"/>
      <c r="K9242" s="136"/>
      <c r="O9242" s="136"/>
      <c r="T9242" s="136"/>
      <c r="W9242" s="136"/>
      <c r="Z9242" s="136"/>
      <c r="AC9242" s="136"/>
    </row>
    <row r="9243" spans="2:29">
      <c r="B9243" s="136"/>
      <c r="E9243" s="136"/>
      <c r="H9243" s="136"/>
      <c r="K9243" s="136"/>
      <c r="O9243" s="136"/>
      <c r="T9243" s="136"/>
      <c r="W9243" s="136"/>
      <c r="Z9243" s="136"/>
      <c r="AC9243" s="136"/>
    </row>
    <row r="9244" spans="2:29">
      <c r="B9244" s="136"/>
      <c r="E9244" s="136"/>
      <c r="H9244" s="136"/>
      <c r="K9244" s="136"/>
      <c r="O9244" s="136"/>
      <c r="T9244" s="136"/>
      <c r="W9244" s="136"/>
      <c r="Z9244" s="136"/>
      <c r="AC9244" s="136"/>
    </row>
    <row r="9245" spans="2:29">
      <c r="B9245" s="136"/>
      <c r="E9245" s="136"/>
      <c r="H9245" s="136"/>
      <c r="K9245" s="136"/>
      <c r="O9245" s="136"/>
      <c r="T9245" s="136"/>
      <c r="W9245" s="136"/>
      <c r="Z9245" s="136"/>
      <c r="AC9245" s="136"/>
    </row>
    <row r="9246" spans="2:29">
      <c r="B9246" s="136"/>
      <c r="E9246" s="136"/>
      <c r="H9246" s="136"/>
      <c r="K9246" s="136"/>
      <c r="O9246" s="136"/>
      <c r="T9246" s="136"/>
      <c r="W9246" s="136"/>
      <c r="Z9246" s="136"/>
      <c r="AC9246" s="136"/>
    </row>
    <row r="9247" spans="2:29">
      <c r="B9247" s="136"/>
      <c r="E9247" s="136"/>
      <c r="H9247" s="136"/>
      <c r="K9247" s="136"/>
      <c r="O9247" s="136"/>
      <c r="T9247" s="136"/>
      <c r="W9247" s="136"/>
      <c r="Z9247" s="136"/>
      <c r="AC9247" s="136"/>
    </row>
    <row r="9248" spans="2:29">
      <c r="B9248" s="136"/>
      <c r="E9248" s="136"/>
      <c r="H9248" s="136"/>
      <c r="K9248" s="136"/>
      <c r="O9248" s="136"/>
      <c r="T9248" s="136"/>
      <c r="W9248" s="136"/>
      <c r="Z9248" s="136"/>
      <c r="AC9248" s="136"/>
    </row>
    <row r="9249" spans="2:29">
      <c r="B9249" s="136"/>
      <c r="E9249" s="136"/>
      <c r="H9249" s="136"/>
      <c r="K9249" s="136"/>
      <c r="O9249" s="136"/>
      <c r="T9249" s="136"/>
      <c r="W9249" s="136"/>
      <c r="Z9249" s="136"/>
      <c r="AC9249" s="136"/>
    </row>
    <row r="9250" spans="2:29">
      <c r="B9250" s="136"/>
      <c r="E9250" s="136"/>
      <c r="H9250" s="136"/>
      <c r="K9250" s="136"/>
      <c r="O9250" s="136"/>
      <c r="T9250" s="136"/>
      <c r="W9250" s="136"/>
      <c r="Z9250" s="136"/>
      <c r="AC9250" s="136"/>
    </row>
    <row r="9251" spans="2:29">
      <c r="B9251" s="136"/>
      <c r="E9251" s="136"/>
      <c r="H9251" s="136"/>
      <c r="K9251" s="136"/>
      <c r="O9251" s="136"/>
      <c r="T9251" s="136"/>
      <c r="W9251" s="136"/>
      <c r="Z9251" s="136"/>
      <c r="AC9251" s="136"/>
    </row>
    <row r="9252" spans="2:29">
      <c r="B9252" s="136"/>
      <c r="E9252" s="136"/>
      <c r="H9252" s="136"/>
      <c r="K9252" s="136"/>
      <c r="O9252" s="136"/>
      <c r="T9252" s="136"/>
      <c r="W9252" s="136"/>
      <c r="Z9252" s="136"/>
      <c r="AC9252" s="136"/>
    </row>
    <row r="9253" spans="2:29">
      <c r="B9253" s="136"/>
      <c r="E9253" s="136"/>
      <c r="H9253" s="136"/>
      <c r="K9253" s="136"/>
      <c r="O9253" s="136"/>
      <c r="T9253" s="136"/>
      <c r="W9253" s="136"/>
      <c r="Z9253" s="136"/>
      <c r="AC9253" s="136"/>
    </row>
    <row r="9254" spans="2:29">
      <c r="B9254" s="136"/>
      <c r="E9254" s="136"/>
      <c r="H9254" s="136"/>
      <c r="K9254" s="136"/>
      <c r="O9254" s="136"/>
      <c r="T9254" s="136"/>
      <c r="W9254" s="136"/>
      <c r="Z9254" s="136"/>
      <c r="AC9254" s="136"/>
    </row>
    <row r="9255" spans="2:29">
      <c r="B9255" s="136"/>
      <c r="E9255" s="136"/>
      <c r="H9255" s="136"/>
      <c r="K9255" s="136"/>
      <c r="O9255" s="136"/>
      <c r="T9255" s="136"/>
      <c r="W9255" s="136"/>
      <c r="Z9255" s="136"/>
      <c r="AC9255" s="136"/>
    </row>
    <row r="9256" spans="2:29">
      <c r="B9256" s="136"/>
      <c r="E9256" s="136"/>
      <c r="H9256" s="136"/>
      <c r="K9256" s="136"/>
      <c r="O9256" s="136"/>
      <c r="T9256" s="136"/>
      <c r="W9256" s="136"/>
      <c r="Z9256" s="136"/>
      <c r="AC9256" s="136"/>
    </row>
    <row r="9257" spans="2:29">
      <c r="B9257" s="136"/>
      <c r="E9257" s="136"/>
      <c r="H9257" s="136"/>
      <c r="K9257" s="136"/>
      <c r="O9257" s="136"/>
      <c r="T9257" s="136"/>
      <c r="W9257" s="136"/>
      <c r="Z9257" s="136"/>
      <c r="AC9257" s="136"/>
    </row>
    <row r="9258" spans="2:29">
      <c r="B9258" s="136"/>
      <c r="E9258" s="136"/>
      <c r="H9258" s="136"/>
      <c r="K9258" s="136"/>
      <c r="O9258" s="136"/>
      <c r="T9258" s="136"/>
      <c r="W9258" s="136"/>
      <c r="Z9258" s="136"/>
      <c r="AC9258" s="136"/>
    </row>
    <row r="9259" spans="2:29">
      <c r="B9259" s="136"/>
      <c r="E9259" s="136"/>
      <c r="H9259" s="136"/>
      <c r="K9259" s="136"/>
      <c r="O9259" s="136"/>
      <c r="T9259" s="136"/>
      <c r="W9259" s="136"/>
      <c r="Z9259" s="136"/>
      <c r="AC9259" s="136"/>
    </row>
    <row r="9260" spans="2:29">
      <c r="B9260" s="136"/>
      <c r="E9260" s="136"/>
      <c r="H9260" s="136"/>
      <c r="K9260" s="136"/>
      <c r="O9260" s="136"/>
      <c r="T9260" s="136"/>
      <c r="W9260" s="136"/>
      <c r="Z9260" s="136"/>
      <c r="AC9260" s="136"/>
    </row>
    <row r="9261" spans="2:29">
      <c r="B9261" s="136"/>
      <c r="E9261" s="136"/>
      <c r="H9261" s="136"/>
      <c r="K9261" s="136"/>
      <c r="O9261" s="136"/>
      <c r="T9261" s="136"/>
      <c r="W9261" s="136"/>
      <c r="Z9261" s="136"/>
      <c r="AC9261" s="136"/>
    </row>
    <row r="9262" spans="2:29">
      <c r="B9262" s="136"/>
      <c r="E9262" s="136"/>
      <c r="H9262" s="136"/>
      <c r="K9262" s="136"/>
      <c r="O9262" s="136"/>
      <c r="T9262" s="136"/>
      <c r="W9262" s="136"/>
      <c r="Z9262" s="136"/>
      <c r="AC9262" s="136"/>
    </row>
    <row r="9263" spans="2:29">
      <c r="B9263" s="136"/>
      <c r="E9263" s="136"/>
      <c r="H9263" s="136"/>
      <c r="K9263" s="136"/>
      <c r="O9263" s="136"/>
      <c r="T9263" s="136"/>
      <c r="W9263" s="136"/>
      <c r="Z9263" s="136"/>
      <c r="AC9263" s="136"/>
    </row>
    <row r="9264" spans="2:29">
      <c r="B9264" s="136"/>
      <c r="E9264" s="136"/>
      <c r="H9264" s="136"/>
      <c r="K9264" s="136"/>
      <c r="O9264" s="136"/>
      <c r="T9264" s="136"/>
      <c r="W9264" s="136"/>
      <c r="Z9264" s="136"/>
      <c r="AC9264" s="136"/>
    </row>
    <row r="9265" spans="2:29">
      <c r="B9265" s="136"/>
      <c r="E9265" s="136"/>
      <c r="H9265" s="136"/>
      <c r="K9265" s="136"/>
      <c r="O9265" s="136"/>
      <c r="T9265" s="136"/>
      <c r="W9265" s="136"/>
      <c r="Z9265" s="136"/>
      <c r="AC9265" s="136"/>
    </row>
    <row r="9266" spans="2:29">
      <c r="B9266" s="136"/>
      <c r="E9266" s="136"/>
      <c r="H9266" s="136"/>
      <c r="K9266" s="136"/>
      <c r="O9266" s="136"/>
      <c r="T9266" s="136"/>
      <c r="W9266" s="136"/>
      <c r="Z9266" s="136"/>
      <c r="AC9266" s="136"/>
    </row>
    <row r="9267" spans="2:29">
      <c r="B9267" s="136"/>
      <c r="E9267" s="136"/>
      <c r="H9267" s="136"/>
      <c r="K9267" s="136"/>
      <c r="O9267" s="136"/>
      <c r="T9267" s="136"/>
      <c r="W9267" s="136"/>
      <c r="Z9267" s="136"/>
      <c r="AC9267" s="136"/>
    </row>
    <row r="9268" spans="2:29">
      <c r="B9268" s="136"/>
      <c r="E9268" s="136"/>
      <c r="H9268" s="136"/>
      <c r="K9268" s="136"/>
      <c r="O9268" s="136"/>
      <c r="T9268" s="136"/>
      <c r="W9268" s="136"/>
      <c r="Z9268" s="136"/>
      <c r="AC9268" s="136"/>
    </row>
    <row r="9269" spans="2:29">
      <c r="B9269" s="136"/>
      <c r="E9269" s="136"/>
      <c r="H9269" s="136"/>
      <c r="K9269" s="136"/>
      <c r="O9269" s="136"/>
      <c r="T9269" s="136"/>
      <c r="W9269" s="136"/>
      <c r="Z9269" s="136"/>
      <c r="AC9269" s="136"/>
    </row>
    <row r="9270" spans="2:29">
      <c r="B9270" s="136"/>
      <c r="E9270" s="136"/>
      <c r="H9270" s="136"/>
      <c r="K9270" s="136"/>
      <c r="O9270" s="136"/>
      <c r="T9270" s="136"/>
      <c r="W9270" s="136"/>
      <c r="Z9270" s="136"/>
      <c r="AC9270" s="136"/>
    </row>
    <row r="9271" spans="2:29">
      <c r="B9271" s="136"/>
      <c r="E9271" s="136"/>
      <c r="H9271" s="136"/>
      <c r="K9271" s="136"/>
      <c r="O9271" s="136"/>
      <c r="T9271" s="136"/>
      <c r="W9271" s="136"/>
      <c r="Z9271" s="136"/>
      <c r="AC9271" s="136"/>
    </row>
    <row r="9272" spans="2:29">
      <c r="B9272" s="136"/>
      <c r="E9272" s="136"/>
      <c r="H9272" s="136"/>
      <c r="K9272" s="136"/>
      <c r="O9272" s="136"/>
      <c r="T9272" s="136"/>
      <c r="W9272" s="136"/>
      <c r="Z9272" s="136"/>
      <c r="AC9272" s="136"/>
    </row>
    <row r="9273" spans="2:29">
      <c r="B9273" s="136"/>
      <c r="E9273" s="136"/>
      <c r="H9273" s="136"/>
      <c r="K9273" s="136"/>
      <c r="O9273" s="136"/>
      <c r="T9273" s="136"/>
      <c r="W9273" s="136"/>
      <c r="Z9273" s="136"/>
      <c r="AC9273" s="136"/>
    </row>
    <row r="9274" spans="2:29">
      <c r="B9274" s="136"/>
      <c r="E9274" s="136"/>
      <c r="H9274" s="136"/>
      <c r="K9274" s="136"/>
      <c r="O9274" s="136"/>
      <c r="T9274" s="136"/>
      <c r="W9274" s="136"/>
      <c r="Z9274" s="136"/>
      <c r="AC9274" s="136"/>
    </row>
    <row r="9275" spans="2:29">
      <c r="B9275" s="136"/>
      <c r="E9275" s="136"/>
      <c r="H9275" s="136"/>
      <c r="K9275" s="136"/>
      <c r="O9275" s="136"/>
      <c r="T9275" s="136"/>
      <c r="W9275" s="136"/>
      <c r="Z9275" s="136"/>
      <c r="AC9275" s="136"/>
    </row>
    <row r="9276" spans="2:29">
      <c r="B9276" s="136"/>
      <c r="E9276" s="136"/>
      <c r="H9276" s="136"/>
      <c r="K9276" s="136"/>
      <c r="O9276" s="136"/>
      <c r="T9276" s="136"/>
      <c r="W9276" s="136"/>
      <c r="Z9276" s="136"/>
      <c r="AC9276" s="136"/>
    </row>
    <row r="9277" spans="2:29">
      <c r="B9277" s="136"/>
      <c r="E9277" s="136"/>
      <c r="H9277" s="136"/>
      <c r="K9277" s="136"/>
      <c r="O9277" s="136"/>
      <c r="T9277" s="136"/>
      <c r="W9277" s="136"/>
      <c r="Z9277" s="136"/>
      <c r="AC9277" s="136"/>
    </row>
    <row r="9278" spans="2:29">
      <c r="B9278" s="136"/>
      <c r="E9278" s="136"/>
      <c r="H9278" s="136"/>
      <c r="K9278" s="136"/>
      <c r="O9278" s="136"/>
      <c r="T9278" s="136"/>
      <c r="W9278" s="136"/>
      <c r="Z9278" s="136"/>
      <c r="AC9278" s="136"/>
    </row>
    <row r="9279" spans="2:29">
      <c r="B9279" s="136"/>
      <c r="E9279" s="136"/>
      <c r="H9279" s="136"/>
      <c r="K9279" s="136"/>
      <c r="O9279" s="136"/>
      <c r="T9279" s="136"/>
      <c r="W9279" s="136"/>
      <c r="Z9279" s="136"/>
      <c r="AC9279" s="136"/>
    </row>
    <row r="9280" spans="2:29">
      <c r="B9280" s="136"/>
      <c r="E9280" s="136"/>
      <c r="H9280" s="136"/>
      <c r="K9280" s="136"/>
      <c r="O9280" s="136"/>
      <c r="T9280" s="136"/>
      <c r="W9280" s="136"/>
      <c r="Z9280" s="136"/>
      <c r="AC9280" s="136"/>
    </row>
    <row r="9281" spans="2:29">
      <c r="B9281" s="136"/>
      <c r="E9281" s="136"/>
      <c r="H9281" s="136"/>
      <c r="K9281" s="136"/>
      <c r="O9281" s="136"/>
      <c r="T9281" s="136"/>
      <c r="W9281" s="136"/>
      <c r="Z9281" s="136"/>
      <c r="AC9281" s="136"/>
    </row>
    <row r="9282" spans="2:29">
      <c r="B9282" s="136"/>
      <c r="E9282" s="136"/>
      <c r="H9282" s="136"/>
      <c r="K9282" s="136"/>
      <c r="O9282" s="136"/>
      <c r="T9282" s="136"/>
      <c r="W9282" s="136"/>
      <c r="Z9282" s="136"/>
      <c r="AC9282" s="136"/>
    </row>
    <row r="9283" spans="2:29">
      <c r="B9283" s="136"/>
      <c r="E9283" s="136"/>
      <c r="H9283" s="136"/>
      <c r="K9283" s="136"/>
      <c r="O9283" s="136"/>
      <c r="T9283" s="136"/>
      <c r="W9283" s="136"/>
      <c r="Z9283" s="136"/>
      <c r="AC9283" s="136"/>
    </row>
    <row r="9284" spans="2:29">
      <c r="B9284" s="136"/>
      <c r="E9284" s="136"/>
      <c r="H9284" s="136"/>
      <c r="K9284" s="136"/>
      <c r="O9284" s="136"/>
      <c r="T9284" s="136"/>
      <c r="W9284" s="136"/>
      <c r="Z9284" s="136"/>
      <c r="AC9284" s="136"/>
    </row>
    <row r="9285" spans="2:29">
      <c r="B9285" s="136"/>
      <c r="E9285" s="136"/>
      <c r="H9285" s="136"/>
      <c r="K9285" s="136"/>
      <c r="O9285" s="136"/>
      <c r="T9285" s="136"/>
      <c r="W9285" s="136"/>
      <c r="Z9285" s="136"/>
      <c r="AC9285" s="136"/>
    </row>
    <row r="9286" spans="2:29">
      <c r="B9286" s="136"/>
      <c r="E9286" s="136"/>
      <c r="H9286" s="136"/>
      <c r="K9286" s="136"/>
      <c r="O9286" s="136"/>
      <c r="T9286" s="136"/>
      <c r="W9286" s="136"/>
      <c r="Z9286" s="136"/>
      <c r="AC9286" s="136"/>
    </row>
    <row r="9287" spans="2:29">
      <c r="B9287" s="136"/>
      <c r="E9287" s="136"/>
      <c r="H9287" s="136"/>
      <c r="K9287" s="136"/>
      <c r="O9287" s="136"/>
      <c r="T9287" s="136"/>
      <c r="W9287" s="136"/>
      <c r="Z9287" s="136"/>
      <c r="AC9287" s="136"/>
    </row>
    <row r="9288" spans="2:29">
      <c r="B9288" s="136"/>
      <c r="E9288" s="136"/>
      <c r="H9288" s="136"/>
      <c r="K9288" s="136"/>
      <c r="O9288" s="136"/>
      <c r="T9288" s="136"/>
      <c r="W9288" s="136"/>
      <c r="Z9288" s="136"/>
      <c r="AC9288" s="136"/>
    </row>
    <row r="9289" spans="2:29">
      <c r="B9289" s="136"/>
      <c r="E9289" s="136"/>
      <c r="H9289" s="136"/>
      <c r="K9289" s="136"/>
      <c r="O9289" s="136"/>
      <c r="T9289" s="136"/>
      <c r="W9289" s="136"/>
      <c r="Z9289" s="136"/>
      <c r="AC9289" s="136"/>
    </row>
    <row r="9290" spans="2:29">
      <c r="B9290" s="136"/>
      <c r="E9290" s="136"/>
      <c r="H9290" s="136"/>
      <c r="K9290" s="136"/>
      <c r="O9290" s="136"/>
      <c r="T9290" s="136"/>
      <c r="W9290" s="136"/>
      <c r="Z9290" s="136"/>
      <c r="AC9290" s="136"/>
    </row>
    <row r="9291" spans="2:29">
      <c r="B9291" s="136"/>
      <c r="E9291" s="136"/>
      <c r="H9291" s="136"/>
      <c r="K9291" s="136"/>
      <c r="O9291" s="136"/>
      <c r="T9291" s="136"/>
      <c r="W9291" s="136"/>
      <c r="Z9291" s="136"/>
      <c r="AC9291" s="136"/>
    </row>
    <row r="9292" spans="2:29">
      <c r="B9292" s="136"/>
      <c r="E9292" s="136"/>
      <c r="H9292" s="136"/>
      <c r="K9292" s="136"/>
      <c r="O9292" s="136"/>
      <c r="T9292" s="136"/>
      <c r="W9292" s="136"/>
      <c r="Z9292" s="136"/>
      <c r="AC9292" s="136"/>
    </row>
    <row r="9293" spans="2:29">
      <c r="B9293" s="136"/>
      <c r="E9293" s="136"/>
      <c r="H9293" s="136"/>
      <c r="K9293" s="136"/>
      <c r="O9293" s="136"/>
      <c r="T9293" s="136"/>
      <c r="W9293" s="136"/>
      <c r="Z9293" s="136"/>
      <c r="AC9293" s="136"/>
    </row>
    <row r="9294" spans="2:29">
      <c r="B9294" s="136"/>
      <c r="E9294" s="136"/>
      <c r="H9294" s="136"/>
      <c r="K9294" s="136"/>
      <c r="O9294" s="136"/>
      <c r="T9294" s="136"/>
      <c r="W9294" s="136"/>
      <c r="Z9294" s="136"/>
      <c r="AC9294" s="136"/>
    </row>
    <row r="9295" spans="2:29">
      <c r="B9295" s="136"/>
      <c r="E9295" s="136"/>
      <c r="H9295" s="136"/>
      <c r="K9295" s="136"/>
      <c r="O9295" s="136"/>
      <c r="T9295" s="136"/>
      <c r="W9295" s="136"/>
      <c r="Z9295" s="136"/>
      <c r="AC9295" s="136"/>
    </row>
    <row r="9296" spans="2:29">
      <c r="B9296" s="136"/>
      <c r="E9296" s="136"/>
      <c r="H9296" s="136"/>
      <c r="K9296" s="136"/>
      <c r="O9296" s="136"/>
      <c r="T9296" s="136"/>
      <c r="W9296" s="136"/>
      <c r="Z9296" s="136"/>
      <c r="AC9296" s="136"/>
    </row>
    <row r="9297" spans="2:29">
      <c r="B9297" s="136"/>
      <c r="E9297" s="136"/>
      <c r="H9297" s="136"/>
      <c r="K9297" s="136"/>
      <c r="O9297" s="136"/>
      <c r="T9297" s="136"/>
      <c r="W9297" s="136"/>
      <c r="Z9297" s="136"/>
      <c r="AC9297" s="136"/>
    </row>
    <row r="9298" spans="2:29">
      <c r="B9298" s="136"/>
      <c r="E9298" s="136"/>
      <c r="H9298" s="136"/>
      <c r="K9298" s="136"/>
      <c r="O9298" s="136"/>
      <c r="T9298" s="136"/>
      <c r="W9298" s="136"/>
      <c r="Z9298" s="136"/>
      <c r="AC9298" s="136"/>
    </row>
    <row r="9299" spans="2:29">
      <c r="B9299" s="136"/>
      <c r="E9299" s="136"/>
      <c r="H9299" s="136"/>
      <c r="K9299" s="136"/>
      <c r="O9299" s="136"/>
      <c r="T9299" s="136"/>
      <c r="W9299" s="136"/>
      <c r="Z9299" s="136"/>
      <c r="AC9299" s="136"/>
    </row>
    <row r="9300" spans="2:29">
      <c r="B9300" s="136"/>
      <c r="E9300" s="136"/>
      <c r="H9300" s="136"/>
      <c r="K9300" s="136"/>
      <c r="O9300" s="136"/>
      <c r="T9300" s="136"/>
      <c r="W9300" s="136"/>
      <c r="Z9300" s="136"/>
      <c r="AC9300" s="136"/>
    </row>
    <row r="9301" spans="2:29">
      <c r="B9301" s="136"/>
      <c r="E9301" s="136"/>
      <c r="H9301" s="136"/>
      <c r="K9301" s="136"/>
      <c r="O9301" s="136"/>
      <c r="T9301" s="136"/>
      <c r="W9301" s="136"/>
      <c r="Z9301" s="136"/>
      <c r="AC9301" s="136"/>
    </row>
    <row r="9302" spans="2:29">
      <c r="B9302" s="136"/>
      <c r="E9302" s="136"/>
      <c r="H9302" s="136"/>
      <c r="K9302" s="136"/>
      <c r="O9302" s="136"/>
      <c r="T9302" s="136"/>
      <c r="W9302" s="136"/>
      <c r="Z9302" s="136"/>
      <c r="AC9302" s="136"/>
    </row>
    <row r="9303" spans="2:29">
      <c r="B9303" s="136"/>
      <c r="E9303" s="136"/>
      <c r="H9303" s="136"/>
      <c r="K9303" s="136"/>
      <c r="O9303" s="136"/>
      <c r="T9303" s="136"/>
      <c r="W9303" s="136"/>
      <c r="Z9303" s="136"/>
      <c r="AC9303" s="136"/>
    </row>
    <row r="9304" spans="2:29">
      <c r="B9304" s="136"/>
      <c r="E9304" s="136"/>
      <c r="H9304" s="136"/>
      <c r="K9304" s="136"/>
      <c r="O9304" s="136"/>
      <c r="T9304" s="136"/>
      <c r="W9304" s="136"/>
      <c r="Z9304" s="136"/>
      <c r="AC9304" s="136"/>
    </row>
    <row r="9305" spans="2:29">
      <c r="B9305" s="136"/>
      <c r="E9305" s="136"/>
      <c r="H9305" s="136"/>
      <c r="K9305" s="136"/>
      <c r="O9305" s="136"/>
      <c r="T9305" s="136"/>
      <c r="W9305" s="136"/>
      <c r="Z9305" s="136"/>
      <c r="AC9305" s="136"/>
    </row>
    <row r="9306" spans="2:29">
      <c r="B9306" s="136"/>
      <c r="E9306" s="136"/>
      <c r="H9306" s="136"/>
      <c r="K9306" s="136"/>
      <c r="O9306" s="136"/>
      <c r="T9306" s="136"/>
      <c r="W9306" s="136"/>
      <c r="Z9306" s="136"/>
      <c r="AC9306" s="136"/>
    </row>
    <row r="9307" spans="2:29">
      <c r="B9307" s="136"/>
      <c r="E9307" s="136"/>
      <c r="H9307" s="136"/>
      <c r="K9307" s="136"/>
      <c r="O9307" s="136"/>
      <c r="T9307" s="136"/>
      <c r="W9307" s="136"/>
      <c r="Z9307" s="136"/>
      <c r="AC9307" s="136"/>
    </row>
    <row r="9308" spans="2:29">
      <c r="B9308" s="136"/>
      <c r="E9308" s="136"/>
      <c r="H9308" s="136"/>
      <c r="K9308" s="136"/>
      <c r="O9308" s="136"/>
      <c r="T9308" s="136"/>
      <c r="W9308" s="136"/>
      <c r="Z9308" s="136"/>
      <c r="AC9308" s="136"/>
    </row>
    <row r="9309" spans="2:29">
      <c r="B9309" s="136"/>
      <c r="E9309" s="136"/>
      <c r="H9309" s="136"/>
      <c r="K9309" s="136"/>
      <c r="O9309" s="136"/>
      <c r="T9309" s="136"/>
      <c r="W9309" s="136"/>
      <c r="Z9309" s="136"/>
      <c r="AC9309" s="136"/>
    </row>
    <row r="9310" spans="2:29">
      <c r="B9310" s="136"/>
      <c r="E9310" s="136"/>
      <c r="H9310" s="136"/>
      <c r="K9310" s="136"/>
      <c r="O9310" s="136"/>
      <c r="T9310" s="136"/>
      <c r="W9310" s="136"/>
      <c r="Z9310" s="136"/>
      <c r="AC9310" s="136"/>
    </row>
    <row r="9311" spans="2:29">
      <c r="B9311" s="136"/>
      <c r="E9311" s="136"/>
      <c r="H9311" s="136"/>
      <c r="K9311" s="136"/>
      <c r="O9311" s="136"/>
      <c r="T9311" s="136"/>
      <c r="W9311" s="136"/>
      <c r="Z9311" s="136"/>
      <c r="AC9311" s="136"/>
    </row>
    <row r="9312" spans="2:29">
      <c r="B9312" s="136"/>
      <c r="E9312" s="136"/>
      <c r="H9312" s="136"/>
      <c r="K9312" s="136"/>
      <c r="O9312" s="136"/>
      <c r="T9312" s="136"/>
      <c r="W9312" s="136"/>
      <c r="Z9312" s="136"/>
      <c r="AC9312" s="136"/>
    </row>
    <row r="9313" spans="2:29">
      <c r="B9313" s="136"/>
      <c r="E9313" s="136"/>
      <c r="H9313" s="136"/>
      <c r="K9313" s="136"/>
      <c r="O9313" s="136"/>
      <c r="T9313" s="136"/>
      <c r="W9313" s="136"/>
      <c r="Z9313" s="136"/>
      <c r="AC9313" s="136"/>
    </row>
    <row r="9314" spans="2:29">
      <c r="B9314" s="136"/>
      <c r="E9314" s="136"/>
      <c r="H9314" s="136"/>
      <c r="K9314" s="136"/>
      <c r="O9314" s="136"/>
      <c r="T9314" s="136"/>
      <c r="W9314" s="136"/>
      <c r="Z9314" s="136"/>
      <c r="AC9314" s="136"/>
    </row>
    <row r="9315" spans="2:29">
      <c r="B9315" s="136"/>
      <c r="E9315" s="136"/>
      <c r="H9315" s="136"/>
      <c r="K9315" s="136"/>
      <c r="O9315" s="136"/>
      <c r="T9315" s="136"/>
      <c r="W9315" s="136"/>
      <c r="Z9315" s="136"/>
      <c r="AC9315" s="136"/>
    </row>
    <row r="9316" spans="2:29">
      <c r="B9316" s="136"/>
      <c r="E9316" s="136"/>
      <c r="H9316" s="136"/>
      <c r="K9316" s="136"/>
      <c r="O9316" s="136"/>
      <c r="T9316" s="136"/>
      <c r="W9316" s="136"/>
      <c r="Z9316" s="136"/>
      <c r="AC9316" s="136"/>
    </row>
    <row r="9317" spans="2:29">
      <c r="B9317" s="136"/>
      <c r="E9317" s="136"/>
      <c r="H9317" s="136"/>
      <c r="K9317" s="136"/>
      <c r="O9317" s="136"/>
      <c r="T9317" s="136"/>
      <c r="W9317" s="136"/>
      <c r="Z9317" s="136"/>
      <c r="AC9317" s="136"/>
    </row>
    <row r="9318" spans="2:29">
      <c r="B9318" s="136"/>
      <c r="E9318" s="136"/>
      <c r="H9318" s="136"/>
      <c r="K9318" s="136"/>
      <c r="O9318" s="136"/>
      <c r="T9318" s="136"/>
      <c r="W9318" s="136"/>
      <c r="Z9318" s="136"/>
      <c r="AC9318" s="136"/>
    </row>
    <row r="9319" spans="2:29">
      <c r="B9319" s="136"/>
      <c r="E9319" s="136"/>
      <c r="H9319" s="136"/>
      <c r="K9319" s="136"/>
      <c r="O9319" s="136"/>
      <c r="T9319" s="136"/>
      <c r="W9319" s="136"/>
      <c r="Z9319" s="136"/>
      <c r="AC9319" s="136"/>
    </row>
    <row r="9320" spans="2:29">
      <c r="B9320" s="136"/>
      <c r="E9320" s="136"/>
      <c r="H9320" s="136"/>
      <c r="K9320" s="136"/>
      <c r="O9320" s="136"/>
      <c r="T9320" s="136"/>
      <c r="W9320" s="136"/>
      <c r="Z9320" s="136"/>
      <c r="AC9320" s="136"/>
    </row>
    <row r="9321" spans="2:29">
      <c r="B9321" s="136"/>
      <c r="E9321" s="136"/>
      <c r="H9321" s="136"/>
      <c r="K9321" s="136"/>
      <c r="O9321" s="136"/>
      <c r="T9321" s="136"/>
      <c r="W9321" s="136"/>
      <c r="Z9321" s="136"/>
      <c r="AC9321" s="136"/>
    </row>
    <row r="9322" spans="2:29">
      <c r="B9322" s="136"/>
      <c r="E9322" s="136"/>
      <c r="H9322" s="136"/>
      <c r="K9322" s="136"/>
      <c r="O9322" s="136"/>
      <c r="T9322" s="136"/>
      <c r="W9322" s="136"/>
      <c r="Z9322" s="136"/>
      <c r="AC9322" s="136"/>
    </row>
    <row r="9323" spans="2:29">
      <c r="B9323" s="136"/>
      <c r="E9323" s="136"/>
      <c r="H9323" s="136"/>
      <c r="K9323" s="136"/>
      <c r="O9323" s="136"/>
      <c r="T9323" s="136"/>
      <c r="W9323" s="136"/>
      <c r="Z9323" s="136"/>
      <c r="AC9323" s="136"/>
    </row>
    <row r="9324" spans="2:29">
      <c r="B9324" s="136"/>
      <c r="E9324" s="136"/>
      <c r="H9324" s="136"/>
      <c r="K9324" s="136"/>
      <c r="O9324" s="136"/>
      <c r="T9324" s="136"/>
      <c r="W9324" s="136"/>
      <c r="Z9324" s="136"/>
      <c r="AC9324" s="136"/>
    </row>
    <row r="9325" spans="2:29">
      <c r="B9325" s="136"/>
      <c r="E9325" s="136"/>
      <c r="H9325" s="136"/>
      <c r="K9325" s="136"/>
      <c r="O9325" s="136"/>
      <c r="T9325" s="136"/>
      <c r="W9325" s="136"/>
      <c r="Z9325" s="136"/>
      <c r="AC9325" s="136"/>
    </row>
    <row r="9326" spans="2:29">
      <c r="B9326" s="136"/>
      <c r="E9326" s="136"/>
      <c r="H9326" s="136"/>
      <c r="K9326" s="136"/>
      <c r="O9326" s="136"/>
      <c r="T9326" s="136"/>
      <c r="W9326" s="136"/>
      <c r="Z9326" s="136"/>
      <c r="AC9326" s="136"/>
    </row>
    <row r="9327" spans="2:29">
      <c r="B9327" s="136"/>
      <c r="E9327" s="136"/>
      <c r="H9327" s="136"/>
      <c r="K9327" s="136"/>
      <c r="O9327" s="136"/>
      <c r="T9327" s="136"/>
      <c r="W9327" s="136"/>
      <c r="Z9327" s="136"/>
      <c r="AC9327" s="136"/>
    </row>
    <row r="9328" spans="2:29">
      <c r="B9328" s="136"/>
      <c r="E9328" s="136"/>
      <c r="H9328" s="136"/>
      <c r="K9328" s="136"/>
      <c r="O9328" s="136"/>
      <c r="T9328" s="136"/>
      <c r="W9328" s="136"/>
      <c r="Z9328" s="136"/>
      <c r="AC9328" s="136"/>
    </row>
    <row r="9329" spans="2:29">
      <c r="B9329" s="136"/>
      <c r="E9329" s="136"/>
      <c r="H9329" s="136"/>
      <c r="K9329" s="136"/>
      <c r="O9329" s="136"/>
      <c r="T9329" s="136"/>
      <c r="W9329" s="136"/>
      <c r="Z9329" s="136"/>
      <c r="AC9329" s="136"/>
    </row>
    <row r="9330" spans="2:29">
      <c r="B9330" s="136"/>
      <c r="E9330" s="136"/>
      <c r="H9330" s="136"/>
      <c r="K9330" s="136"/>
      <c r="O9330" s="136"/>
      <c r="T9330" s="136"/>
      <c r="W9330" s="136"/>
      <c r="Z9330" s="136"/>
      <c r="AC9330" s="136"/>
    </row>
    <row r="9331" spans="2:29">
      <c r="B9331" s="136"/>
      <c r="E9331" s="136"/>
      <c r="H9331" s="136"/>
      <c r="K9331" s="136"/>
      <c r="O9331" s="136"/>
      <c r="T9331" s="136"/>
      <c r="W9331" s="136"/>
      <c r="Z9331" s="136"/>
      <c r="AC9331" s="136"/>
    </row>
    <row r="9332" spans="2:29">
      <c r="B9332" s="136"/>
      <c r="E9332" s="136"/>
      <c r="H9332" s="136"/>
      <c r="K9332" s="136"/>
      <c r="O9332" s="136"/>
      <c r="T9332" s="136"/>
      <c r="W9332" s="136"/>
      <c r="Z9332" s="136"/>
      <c r="AC9332" s="136"/>
    </row>
    <row r="9333" spans="2:29">
      <c r="B9333" s="136"/>
      <c r="E9333" s="136"/>
      <c r="H9333" s="136"/>
      <c r="K9333" s="136"/>
      <c r="O9333" s="136"/>
      <c r="T9333" s="136"/>
      <c r="W9333" s="136"/>
      <c r="Z9333" s="136"/>
      <c r="AC9333" s="136"/>
    </row>
    <row r="9334" spans="2:29">
      <c r="B9334" s="136"/>
      <c r="E9334" s="136"/>
      <c r="H9334" s="136"/>
      <c r="K9334" s="136"/>
      <c r="O9334" s="136"/>
      <c r="T9334" s="136"/>
      <c r="W9334" s="136"/>
      <c r="Z9334" s="136"/>
      <c r="AC9334" s="136"/>
    </row>
    <row r="9335" spans="2:29">
      <c r="B9335" s="136"/>
      <c r="E9335" s="136"/>
      <c r="H9335" s="136"/>
      <c r="K9335" s="136"/>
      <c r="O9335" s="136"/>
      <c r="T9335" s="136"/>
      <c r="W9335" s="136"/>
      <c r="Z9335" s="136"/>
      <c r="AC9335" s="136"/>
    </row>
    <row r="9336" spans="2:29">
      <c r="B9336" s="136"/>
      <c r="E9336" s="136"/>
      <c r="H9336" s="136"/>
      <c r="K9336" s="136"/>
      <c r="O9336" s="136"/>
      <c r="T9336" s="136"/>
      <c r="W9336" s="136"/>
      <c r="Z9336" s="136"/>
      <c r="AC9336" s="136"/>
    </row>
    <row r="9337" spans="2:29">
      <c r="B9337" s="136"/>
      <c r="E9337" s="136"/>
      <c r="H9337" s="136"/>
      <c r="K9337" s="136"/>
      <c r="O9337" s="136"/>
      <c r="T9337" s="136"/>
      <c r="W9337" s="136"/>
      <c r="Z9337" s="136"/>
      <c r="AC9337" s="136"/>
    </row>
    <row r="9338" spans="2:29">
      <c r="B9338" s="136"/>
      <c r="E9338" s="136"/>
      <c r="H9338" s="136"/>
      <c r="K9338" s="136"/>
      <c r="O9338" s="136"/>
      <c r="T9338" s="136"/>
      <c r="W9338" s="136"/>
      <c r="Z9338" s="136"/>
      <c r="AC9338" s="136"/>
    </row>
    <row r="9339" spans="2:29">
      <c r="B9339" s="136"/>
      <c r="E9339" s="136"/>
      <c r="H9339" s="136"/>
      <c r="K9339" s="136"/>
      <c r="O9339" s="136"/>
      <c r="T9339" s="136"/>
      <c r="W9339" s="136"/>
      <c r="Z9339" s="136"/>
      <c r="AC9339" s="136"/>
    </row>
    <row r="9340" spans="2:29">
      <c r="B9340" s="136"/>
      <c r="E9340" s="136"/>
      <c r="H9340" s="136"/>
      <c r="K9340" s="136"/>
      <c r="O9340" s="136"/>
      <c r="T9340" s="136"/>
      <c r="W9340" s="136"/>
      <c r="Z9340" s="136"/>
      <c r="AC9340" s="136"/>
    </row>
    <row r="9341" spans="2:29">
      <c r="B9341" s="136"/>
      <c r="E9341" s="136"/>
      <c r="H9341" s="136"/>
      <c r="K9341" s="136"/>
      <c r="O9341" s="136"/>
      <c r="T9341" s="136"/>
      <c r="W9341" s="136"/>
      <c r="Z9341" s="136"/>
      <c r="AC9341" s="136"/>
    </row>
    <row r="9342" spans="2:29">
      <c r="B9342" s="136"/>
      <c r="E9342" s="136"/>
      <c r="H9342" s="136"/>
      <c r="K9342" s="136"/>
      <c r="O9342" s="136"/>
      <c r="T9342" s="136"/>
      <c r="W9342" s="136"/>
      <c r="Z9342" s="136"/>
      <c r="AC9342" s="136"/>
    </row>
    <row r="9343" spans="2:29">
      <c r="B9343" s="136"/>
      <c r="E9343" s="136"/>
      <c r="H9343" s="136"/>
      <c r="K9343" s="136"/>
      <c r="O9343" s="136"/>
      <c r="T9343" s="136"/>
      <c r="W9343" s="136"/>
      <c r="Z9343" s="136"/>
      <c r="AC9343" s="136"/>
    </row>
    <row r="9344" spans="2:29">
      <c r="B9344" s="136"/>
      <c r="E9344" s="136"/>
      <c r="H9344" s="136"/>
      <c r="K9344" s="136"/>
      <c r="O9344" s="136"/>
      <c r="T9344" s="136"/>
      <c r="W9344" s="136"/>
      <c r="Z9344" s="136"/>
      <c r="AC9344" s="136"/>
    </row>
    <row r="9345" spans="2:29">
      <c r="B9345" s="136"/>
      <c r="E9345" s="136"/>
      <c r="H9345" s="136"/>
      <c r="K9345" s="136"/>
      <c r="O9345" s="136"/>
      <c r="T9345" s="136"/>
      <c r="W9345" s="136"/>
      <c r="Z9345" s="136"/>
      <c r="AC9345" s="136"/>
    </row>
    <row r="9346" spans="2:29">
      <c r="B9346" s="136"/>
      <c r="E9346" s="136"/>
      <c r="H9346" s="136"/>
      <c r="K9346" s="136"/>
      <c r="O9346" s="136"/>
      <c r="T9346" s="136"/>
      <c r="W9346" s="136"/>
      <c r="Z9346" s="136"/>
      <c r="AC9346" s="136"/>
    </row>
    <row r="9347" spans="2:29">
      <c r="B9347" s="136"/>
      <c r="E9347" s="136"/>
      <c r="H9347" s="136"/>
      <c r="K9347" s="136"/>
      <c r="O9347" s="136"/>
      <c r="T9347" s="136"/>
      <c r="W9347" s="136"/>
      <c r="Z9347" s="136"/>
      <c r="AC9347" s="136"/>
    </row>
    <row r="9348" spans="2:29">
      <c r="B9348" s="136"/>
      <c r="E9348" s="136"/>
      <c r="H9348" s="136"/>
      <c r="K9348" s="136"/>
      <c r="O9348" s="136"/>
      <c r="T9348" s="136"/>
      <c r="W9348" s="136"/>
      <c r="Z9348" s="136"/>
      <c r="AC9348" s="136"/>
    </row>
    <row r="9349" spans="2:29">
      <c r="B9349" s="136"/>
      <c r="E9349" s="136"/>
      <c r="H9349" s="136"/>
      <c r="K9349" s="136"/>
      <c r="O9349" s="136"/>
      <c r="T9349" s="136"/>
      <c r="W9349" s="136"/>
      <c r="Z9349" s="136"/>
      <c r="AC9349" s="136"/>
    </row>
    <row r="9350" spans="2:29">
      <c r="B9350" s="136"/>
      <c r="E9350" s="136"/>
      <c r="H9350" s="136"/>
      <c r="K9350" s="136"/>
      <c r="O9350" s="136"/>
      <c r="T9350" s="136"/>
      <c r="W9350" s="136"/>
      <c r="Z9350" s="136"/>
      <c r="AC9350" s="136"/>
    </row>
    <row r="9351" spans="2:29">
      <c r="B9351" s="136"/>
      <c r="E9351" s="136"/>
      <c r="H9351" s="136"/>
      <c r="K9351" s="136"/>
      <c r="O9351" s="136"/>
      <c r="T9351" s="136"/>
      <c r="W9351" s="136"/>
      <c r="Z9351" s="136"/>
      <c r="AC9351" s="136"/>
    </row>
    <row r="9352" spans="2:29">
      <c r="B9352" s="136"/>
      <c r="E9352" s="136"/>
      <c r="H9352" s="136"/>
      <c r="K9352" s="136"/>
      <c r="O9352" s="136"/>
      <c r="T9352" s="136"/>
      <c r="W9352" s="136"/>
      <c r="Z9352" s="136"/>
      <c r="AC9352" s="136"/>
    </row>
    <row r="9353" spans="2:29">
      <c r="B9353" s="136"/>
      <c r="E9353" s="136"/>
      <c r="H9353" s="136"/>
      <c r="K9353" s="136"/>
      <c r="O9353" s="136"/>
      <c r="T9353" s="136"/>
      <c r="W9353" s="136"/>
      <c r="Z9353" s="136"/>
      <c r="AC9353" s="136"/>
    </row>
    <row r="9354" spans="2:29">
      <c r="B9354" s="136"/>
      <c r="E9354" s="136"/>
      <c r="H9354" s="136"/>
      <c r="K9354" s="136"/>
      <c r="O9354" s="136"/>
      <c r="T9354" s="136"/>
      <c r="W9354" s="136"/>
      <c r="Z9354" s="136"/>
      <c r="AC9354" s="136"/>
    </row>
    <row r="9355" spans="2:29">
      <c r="B9355" s="136"/>
      <c r="E9355" s="136"/>
      <c r="H9355" s="136"/>
      <c r="K9355" s="136"/>
      <c r="O9355" s="136"/>
      <c r="T9355" s="136"/>
      <c r="W9355" s="136"/>
      <c r="Z9355" s="136"/>
      <c r="AC9355" s="136"/>
    </row>
    <row r="9356" spans="2:29">
      <c r="B9356" s="136"/>
      <c r="E9356" s="136"/>
      <c r="H9356" s="136"/>
      <c r="K9356" s="136"/>
      <c r="O9356" s="136"/>
      <c r="T9356" s="136"/>
      <c r="W9356" s="136"/>
      <c r="Z9356" s="136"/>
      <c r="AC9356" s="136"/>
    </row>
    <row r="9357" spans="2:29">
      <c r="B9357" s="136"/>
      <c r="E9357" s="136"/>
      <c r="H9357" s="136"/>
      <c r="K9357" s="136"/>
      <c r="O9357" s="136"/>
      <c r="T9357" s="136"/>
      <c r="W9357" s="136"/>
      <c r="Z9357" s="136"/>
      <c r="AC9357" s="136"/>
    </row>
    <row r="9358" spans="2:29">
      <c r="B9358" s="136"/>
      <c r="E9358" s="136"/>
      <c r="H9358" s="136"/>
      <c r="K9358" s="136"/>
      <c r="O9358" s="136"/>
      <c r="T9358" s="136"/>
      <c r="W9358" s="136"/>
      <c r="Z9358" s="136"/>
      <c r="AC9358" s="136"/>
    </row>
    <row r="9359" spans="2:29">
      <c r="B9359" s="136"/>
      <c r="E9359" s="136"/>
      <c r="H9359" s="136"/>
      <c r="K9359" s="136"/>
      <c r="O9359" s="136"/>
      <c r="T9359" s="136"/>
      <c r="W9359" s="136"/>
      <c r="Z9359" s="136"/>
      <c r="AC9359" s="136"/>
    </row>
    <row r="9360" spans="2:29">
      <c r="B9360" s="136"/>
      <c r="E9360" s="136"/>
      <c r="H9360" s="136"/>
      <c r="K9360" s="136"/>
      <c r="O9360" s="136"/>
      <c r="T9360" s="136"/>
      <c r="W9360" s="136"/>
      <c r="Z9360" s="136"/>
      <c r="AC9360" s="136"/>
    </row>
    <row r="9361" spans="2:29">
      <c r="B9361" s="136"/>
      <c r="E9361" s="136"/>
      <c r="H9361" s="136"/>
      <c r="K9361" s="136"/>
      <c r="O9361" s="136"/>
      <c r="T9361" s="136"/>
      <c r="W9361" s="136"/>
      <c r="Z9361" s="136"/>
      <c r="AC9361" s="136"/>
    </row>
    <row r="9362" spans="2:29">
      <c r="B9362" s="136"/>
      <c r="E9362" s="136"/>
      <c r="H9362" s="136"/>
      <c r="K9362" s="136"/>
      <c r="O9362" s="136"/>
      <c r="T9362" s="136"/>
      <c r="W9362" s="136"/>
      <c r="Z9362" s="136"/>
      <c r="AC9362" s="136"/>
    </row>
    <row r="9363" spans="2:29">
      <c r="B9363" s="136"/>
      <c r="E9363" s="136"/>
      <c r="H9363" s="136"/>
      <c r="K9363" s="136"/>
      <c r="O9363" s="136"/>
      <c r="T9363" s="136"/>
      <c r="W9363" s="136"/>
      <c r="Z9363" s="136"/>
      <c r="AC9363" s="136"/>
    </row>
    <row r="9364" spans="2:29">
      <c r="B9364" s="136"/>
      <c r="E9364" s="136"/>
      <c r="H9364" s="136"/>
      <c r="K9364" s="136"/>
      <c r="O9364" s="136"/>
      <c r="T9364" s="136"/>
      <c r="W9364" s="136"/>
      <c r="Z9364" s="136"/>
      <c r="AC9364" s="136"/>
    </row>
    <row r="9365" spans="2:29">
      <c r="B9365" s="136"/>
      <c r="E9365" s="136"/>
      <c r="H9365" s="136"/>
      <c r="K9365" s="136"/>
      <c r="O9365" s="136"/>
      <c r="T9365" s="136"/>
      <c r="W9365" s="136"/>
      <c r="Z9365" s="136"/>
      <c r="AC9365" s="136"/>
    </row>
    <row r="9366" spans="2:29">
      <c r="B9366" s="136"/>
      <c r="E9366" s="136"/>
      <c r="H9366" s="136"/>
      <c r="K9366" s="136"/>
      <c r="O9366" s="136"/>
      <c r="T9366" s="136"/>
      <c r="W9366" s="136"/>
      <c r="Z9366" s="136"/>
      <c r="AC9366" s="136"/>
    </row>
    <row r="9367" spans="2:29">
      <c r="B9367" s="136"/>
      <c r="E9367" s="136"/>
      <c r="H9367" s="136"/>
      <c r="K9367" s="136"/>
      <c r="O9367" s="136"/>
      <c r="T9367" s="136"/>
      <c r="W9367" s="136"/>
      <c r="Z9367" s="136"/>
      <c r="AC9367" s="136"/>
    </row>
    <row r="9368" spans="2:29">
      <c r="B9368" s="136"/>
      <c r="E9368" s="136"/>
      <c r="H9368" s="136"/>
      <c r="K9368" s="136"/>
      <c r="O9368" s="136"/>
      <c r="T9368" s="136"/>
      <c r="W9368" s="136"/>
      <c r="Z9368" s="136"/>
      <c r="AC9368" s="136"/>
    </row>
    <row r="9369" spans="2:29">
      <c r="B9369" s="136"/>
      <c r="E9369" s="136"/>
      <c r="H9369" s="136"/>
      <c r="K9369" s="136"/>
      <c r="O9369" s="136"/>
      <c r="T9369" s="136"/>
      <c r="W9369" s="136"/>
      <c r="Z9369" s="136"/>
      <c r="AC9369" s="136"/>
    </row>
    <row r="9370" spans="2:29">
      <c r="B9370" s="136"/>
      <c r="E9370" s="136"/>
      <c r="H9370" s="136"/>
      <c r="K9370" s="136"/>
      <c r="O9370" s="136"/>
      <c r="T9370" s="136"/>
      <c r="W9370" s="136"/>
      <c r="Z9370" s="136"/>
      <c r="AC9370" s="136"/>
    </row>
    <row r="9371" spans="2:29">
      <c r="B9371" s="136"/>
      <c r="E9371" s="136"/>
      <c r="H9371" s="136"/>
      <c r="K9371" s="136"/>
      <c r="O9371" s="136"/>
      <c r="T9371" s="136"/>
      <c r="W9371" s="136"/>
      <c r="Z9371" s="136"/>
      <c r="AC9371" s="136"/>
    </row>
    <row r="9372" spans="2:29">
      <c r="B9372" s="136"/>
      <c r="E9372" s="136"/>
      <c r="H9372" s="136"/>
      <c r="K9372" s="136"/>
      <c r="O9372" s="136"/>
      <c r="T9372" s="136"/>
      <c r="W9372" s="136"/>
      <c r="Z9372" s="136"/>
      <c r="AC9372" s="136"/>
    </row>
    <row r="9373" spans="2:29">
      <c r="B9373" s="136"/>
      <c r="E9373" s="136"/>
      <c r="H9373" s="136"/>
      <c r="K9373" s="136"/>
      <c r="O9373" s="136"/>
      <c r="T9373" s="136"/>
      <c r="W9373" s="136"/>
      <c r="Z9373" s="136"/>
      <c r="AC9373" s="136"/>
    </row>
    <row r="9374" spans="2:29">
      <c r="B9374" s="136"/>
      <c r="E9374" s="136"/>
      <c r="H9374" s="136"/>
      <c r="K9374" s="136"/>
      <c r="O9374" s="136"/>
      <c r="T9374" s="136"/>
      <c r="W9374" s="136"/>
      <c r="Z9374" s="136"/>
      <c r="AC9374" s="136"/>
    </row>
    <row r="9375" spans="2:29">
      <c r="B9375" s="136"/>
      <c r="E9375" s="136"/>
      <c r="H9375" s="136"/>
      <c r="K9375" s="136"/>
      <c r="O9375" s="136"/>
      <c r="T9375" s="136"/>
      <c r="W9375" s="136"/>
      <c r="Z9375" s="136"/>
      <c r="AC9375" s="136"/>
    </row>
    <row r="9376" spans="2:29">
      <c r="B9376" s="136"/>
      <c r="E9376" s="136"/>
      <c r="H9376" s="136"/>
      <c r="K9376" s="136"/>
      <c r="O9376" s="136"/>
      <c r="T9376" s="136"/>
      <c r="W9376" s="136"/>
      <c r="Z9376" s="136"/>
      <c r="AC9376" s="136"/>
    </row>
    <row r="9377" spans="2:29">
      <c r="B9377" s="136"/>
      <c r="E9377" s="136"/>
      <c r="H9377" s="136"/>
      <c r="K9377" s="136"/>
      <c r="O9377" s="136"/>
      <c r="T9377" s="136"/>
      <c r="W9377" s="136"/>
      <c r="Z9377" s="136"/>
      <c r="AC9377" s="136"/>
    </row>
    <row r="9378" spans="2:29">
      <c r="B9378" s="136"/>
      <c r="E9378" s="136"/>
      <c r="H9378" s="136"/>
      <c r="K9378" s="136"/>
      <c r="O9378" s="136"/>
      <c r="T9378" s="136"/>
      <c r="W9378" s="136"/>
      <c r="Z9378" s="136"/>
      <c r="AC9378" s="136"/>
    </row>
    <row r="9379" spans="2:29">
      <c r="B9379" s="136"/>
      <c r="E9379" s="136"/>
      <c r="H9379" s="136"/>
      <c r="K9379" s="136"/>
      <c r="O9379" s="136"/>
      <c r="T9379" s="136"/>
      <c r="W9379" s="136"/>
      <c r="Z9379" s="136"/>
      <c r="AC9379" s="136"/>
    </row>
    <row r="9380" spans="2:29">
      <c r="B9380" s="136"/>
      <c r="E9380" s="136"/>
      <c r="H9380" s="136"/>
      <c r="K9380" s="136"/>
      <c r="O9380" s="136"/>
      <c r="T9380" s="136"/>
      <c r="W9380" s="136"/>
      <c r="Z9380" s="136"/>
      <c r="AC9380" s="136"/>
    </row>
    <row r="9381" spans="2:29">
      <c r="B9381" s="136"/>
      <c r="E9381" s="136"/>
      <c r="H9381" s="136"/>
      <c r="K9381" s="136"/>
      <c r="O9381" s="136"/>
      <c r="T9381" s="136"/>
      <c r="W9381" s="136"/>
      <c r="Z9381" s="136"/>
      <c r="AC9381" s="136"/>
    </row>
    <row r="9382" spans="2:29">
      <c r="B9382" s="136"/>
      <c r="E9382" s="136"/>
      <c r="H9382" s="136"/>
      <c r="K9382" s="136"/>
      <c r="O9382" s="136"/>
      <c r="T9382" s="136"/>
      <c r="W9382" s="136"/>
      <c r="Z9382" s="136"/>
      <c r="AC9382" s="136"/>
    </row>
    <row r="9383" spans="2:29">
      <c r="B9383" s="136"/>
      <c r="E9383" s="136"/>
      <c r="H9383" s="136"/>
      <c r="K9383" s="136"/>
      <c r="O9383" s="136"/>
      <c r="T9383" s="136"/>
      <c r="W9383" s="136"/>
      <c r="Z9383" s="136"/>
      <c r="AC9383" s="136"/>
    </row>
    <row r="9384" spans="2:29">
      <c r="B9384" s="136"/>
      <c r="E9384" s="136"/>
      <c r="H9384" s="136"/>
      <c r="K9384" s="136"/>
      <c r="O9384" s="136"/>
      <c r="T9384" s="136"/>
      <c r="W9384" s="136"/>
      <c r="Z9384" s="136"/>
      <c r="AC9384" s="136"/>
    </row>
    <row r="9385" spans="2:29">
      <c r="B9385" s="136"/>
      <c r="E9385" s="136"/>
      <c r="H9385" s="136"/>
      <c r="K9385" s="136"/>
      <c r="O9385" s="136"/>
      <c r="T9385" s="136"/>
      <c r="W9385" s="136"/>
      <c r="Z9385" s="136"/>
      <c r="AC9385" s="136"/>
    </row>
    <row r="9386" spans="2:29">
      <c r="B9386" s="136"/>
      <c r="E9386" s="136"/>
      <c r="H9386" s="136"/>
      <c r="K9386" s="136"/>
      <c r="O9386" s="136"/>
      <c r="T9386" s="136"/>
      <c r="W9386" s="136"/>
      <c r="Z9386" s="136"/>
      <c r="AC9386" s="136"/>
    </row>
    <row r="9387" spans="2:29">
      <c r="B9387" s="136"/>
      <c r="E9387" s="136"/>
      <c r="H9387" s="136"/>
      <c r="K9387" s="136"/>
      <c r="O9387" s="136"/>
      <c r="T9387" s="136"/>
      <c r="W9387" s="136"/>
      <c r="Z9387" s="136"/>
      <c r="AC9387" s="136"/>
    </row>
    <row r="9388" spans="2:29">
      <c r="B9388" s="136"/>
      <c r="E9388" s="136"/>
      <c r="H9388" s="136"/>
      <c r="K9388" s="136"/>
      <c r="O9388" s="136"/>
      <c r="T9388" s="136"/>
      <c r="W9388" s="136"/>
      <c r="Z9388" s="136"/>
      <c r="AC9388" s="136"/>
    </row>
    <row r="9389" spans="2:29">
      <c r="B9389" s="136"/>
      <c r="E9389" s="136"/>
      <c r="H9389" s="136"/>
      <c r="K9389" s="136"/>
      <c r="O9389" s="136"/>
      <c r="T9389" s="136"/>
      <c r="W9389" s="136"/>
      <c r="Z9389" s="136"/>
      <c r="AC9389" s="136"/>
    </row>
    <row r="9390" spans="2:29">
      <c r="B9390" s="136"/>
      <c r="E9390" s="136"/>
      <c r="H9390" s="136"/>
      <c r="K9390" s="136"/>
      <c r="O9390" s="136"/>
      <c r="T9390" s="136"/>
      <c r="W9390" s="136"/>
      <c r="Z9390" s="136"/>
      <c r="AC9390" s="136"/>
    </row>
    <row r="9391" spans="2:29">
      <c r="B9391" s="136"/>
      <c r="E9391" s="136"/>
      <c r="H9391" s="136"/>
      <c r="K9391" s="136"/>
      <c r="O9391" s="136"/>
      <c r="T9391" s="136"/>
      <c r="W9391" s="136"/>
      <c r="Z9391" s="136"/>
      <c r="AC9391" s="136"/>
    </row>
    <row r="9392" spans="2:29">
      <c r="B9392" s="136"/>
      <c r="E9392" s="136"/>
      <c r="H9392" s="136"/>
      <c r="K9392" s="136"/>
      <c r="O9392" s="136"/>
      <c r="T9392" s="136"/>
      <c r="W9392" s="136"/>
      <c r="Z9392" s="136"/>
      <c r="AC9392" s="136"/>
    </row>
    <row r="9393" spans="2:29">
      <c r="B9393" s="136"/>
      <c r="E9393" s="136"/>
      <c r="H9393" s="136"/>
      <c r="K9393" s="136"/>
      <c r="O9393" s="136"/>
      <c r="T9393" s="136"/>
      <c r="W9393" s="136"/>
      <c r="Z9393" s="136"/>
      <c r="AC9393" s="136"/>
    </row>
    <row r="9394" spans="2:29">
      <c r="B9394" s="136"/>
      <c r="E9394" s="136"/>
      <c r="H9394" s="136"/>
      <c r="K9394" s="136"/>
      <c r="O9394" s="136"/>
      <c r="T9394" s="136"/>
      <c r="W9394" s="136"/>
      <c r="Z9394" s="136"/>
      <c r="AC9394" s="136"/>
    </row>
    <row r="9395" spans="2:29">
      <c r="B9395" s="136"/>
      <c r="E9395" s="136"/>
      <c r="H9395" s="136"/>
      <c r="K9395" s="136"/>
      <c r="O9395" s="136"/>
      <c r="T9395" s="136"/>
      <c r="W9395" s="136"/>
      <c r="Z9395" s="136"/>
      <c r="AC9395" s="136"/>
    </row>
    <row r="9396" spans="2:29">
      <c r="B9396" s="136"/>
      <c r="E9396" s="136"/>
      <c r="H9396" s="136"/>
      <c r="K9396" s="136"/>
      <c r="O9396" s="136"/>
      <c r="T9396" s="136"/>
      <c r="W9396" s="136"/>
      <c r="Z9396" s="136"/>
      <c r="AC9396" s="136"/>
    </row>
    <row r="9397" spans="2:29">
      <c r="B9397" s="136"/>
      <c r="E9397" s="136"/>
      <c r="H9397" s="136"/>
      <c r="K9397" s="136"/>
      <c r="O9397" s="136"/>
      <c r="T9397" s="136"/>
      <c r="W9397" s="136"/>
      <c r="Z9397" s="136"/>
      <c r="AC9397" s="136"/>
    </row>
    <row r="9398" spans="2:29">
      <c r="B9398" s="136"/>
      <c r="E9398" s="136"/>
      <c r="H9398" s="136"/>
      <c r="K9398" s="136"/>
      <c r="O9398" s="136"/>
      <c r="T9398" s="136"/>
      <c r="W9398" s="136"/>
      <c r="Z9398" s="136"/>
      <c r="AC9398" s="136"/>
    </row>
    <row r="9399" spans="2:29">
      <c r="B9399" s="136"/>
      <c r="E9399" s="136"/>
      <c r="H9399" s="136"/>
      <c r="K9399" s="136"/>
      <c r="O9399" s="136"/>
      <c r="T9399" s="136"/>
      <c r="W9399" s="136"/>
      <c r="Z9399" s="136"/>
      <c r="AC9399" s="136"/>
    </row>
    <row r="9400" spans="2:29">
      <c r="B9400" s="136"/>
      <c r="E9400" s="136"/>
      <c r="H9400" s="136"/>
      <c r="K9400" s="136"/>
      <c r="O9400" s="136"/>
      <c r="T9400" s="136"/>
      <c r="W9400" s="136"/>
      <c r="Z9400" s="136"/>
      <c r="AC9400" s="136"/>
    </row>
    <row r="9401" spans="2:29">
      <c r="B9401" s="136"/>
      <c r="E9401" s="136"/>
      <c r="H9401" s="136"/>
      <c r="K9401" s="136"/>
      <c r="O9401" s="136"/>
      <c r="T9401" s="136"/>
      <c r="W9401" s="136"/>
      <c r="Z9401" s="136"/>
      <c r="AC9401" s="136"/>
    </row>
    <row r="9402" spans="2:29">
      <c r="B9402" s="136"/>
      <c r="E9402" s="136"/>
      <c r="H9402" s="136"/>
      <c r="K9402" s="136"/>
      <c r="O9402" s="136"/>
      <c r="T9402" s="136"/>
      <c r="W9402" s="136"/>
      <c r="Z9402" s="136"/>
      <c r="AC9402" s="136"/>
    </row>
    <row r="9403" spans="2:29">
      <c r="B9403" s="136"/>
      <c r="E9403" s="136"/>
      <c r="H9403" s="136"/>
      <c r="K9403" s="136"/>
      <c r="O9403" s="136"/>
      <c r="T9403" s="136"/>
      <c r="W9403" s="136"/>
      <c r="Z9403" s="136"/>
      <c r="AC9403" s="136"/>
    </row>
    <row r="9404" spans="2:29">
      <c r="B9404" s="136"/>
      <c r="E9404" s="136"/>
      <c r="H9404" s="136"/>
      <c r="K9404" s="136"/>
      <c r="O9404" s="136"/>
      <c r="T9404" s="136"/>
      <c r="W9404" s="136"/>
      <c r="Z9404" s="136"/>
      <c r="AC9404" s="136"/>
    </row>
    <row r="9405" spans="2:29">
      <c r="B9405" s="136"/>
      <c r="E9405" s="136"/>
      <c r="H9405" s="136"/>
      <c r="K9405" s="136"/>
      <c r="O9405" s="136"/>
      <c r="T9405" s="136"/>
      <c r="W9405" s="136"/>
      <c r="Z9405" s="136"/>
      <c r="AC9405" s="136"/>
    </row>
    <row r="9406" spans="2:29">
      <c r="B9406" s="136"/>
      <c r="E9406" s="136"/>
      <c r="H9406" s="136"/>
      <c r="K9406" s="136"/>
      <c r="O9406" s="136"/>
      <c r="T9406" s="136"/>
      <c r="W9406" s="136"/>
      <c r="Z9406" s="136"/>
      <c r="AC9406" s="136"/>
    </row>
    <row r="9407" spans="2:29">
      <c r="B9407" s="136"/>
      <c r="E9407" s="136"/>
      <c r="H9407" s="136"/>
      <c r="K9407" s="136"/>
      <c r="O9407" s="136"/>
      <c r="T9407" s="136"/>
      <c r="W9407" s="136"/>
      <c r="Z9407" s="136"/>
      <c r="AC9407" s="136"/>
    </row>
    <row r="9408" spans="2:29">
      <c r="B9408" s="136"/>
      <c r="E9408" s="136"/>
      <c r="H9408" s="136"/>
      <c r="K9408" s="136"/>
      <c r="O9408" s="136"/>
      <c r="T9408" s="136"/>
      <c r="W9408" s="136"/>
      <c r="Z9408" s="136"/>
      <c r="AC9408" s="136"/>
    </row>
    <row r="9409" spans="2:29">
      <c r="B9409" s="136"/>
      <c r="E9409" s="136"/>
      <c r="H9409" s="136"/>
      <c r="K9409" s="136"/>
      <c r="O9409" s="136"/>
      <c r="T9409" s="136"/>
      <c r="W9409" s="136"/>
      <c r="Z9409" s="136"/>
      <c r="AC9409" s="136"/>
    </row>
    <row r="9410" spans="2:29">
      <c r="B9410" s="136"/>
      <c r="E9410" s="136"/>
      <c r="H9410" s="136"/>
      <c r="K9410" s="136"/>
      <c r="O9410" s="136"/>
      <c r="T9410" s="136"/>
      <c r="W9410" s="136"/>
      <c r="Z9410" s="136"/>
      <c r="AC9410" s="136"/>
    </row>
    <row r="9411" spans="2:29">
      <c r="B9411" s="136"/>
      <c r="E9411" s="136"/>
      <c r="H9411" s="136"/>
      <c r="K9411" s="136"/>
      <c r="O9411" s="136"/>
      <c r="T9411" s="136"/>
      <c r="W9411" s="136"/>
      <c r="Z9411" s="136"/>
      <c r="AC9411" s="136"/>
    </row>
    <row r="9412" spans="2:29">
      <c r="B9412" s="136"/>
      <c r="E9412" s="136"/>
      <c r="H9412" s="136"/>
      <c r="K9412" s="136"/>
      <c r="O9412" s="136"/>
      <c r="T9412" s="136"/>
      <c r="W9412" s="136"/>
      <c r="Z9412" s="136"/>
      <c r="AC9412" s="136"/>
    </row>
    <row r="9413" spans="2:29">
      <c r="B9413" s="136"/>
      <c r="E9413" s="136"/>
      <c r="H9413" s="136"/>
      <c r="K9413" s="136"/>
      <c r="O9413" s="136"/>
      <c r="T9413" s="136"/>
      <c r="W9413" s="136"/>
      <c r="Z9413" s="136"/>
      <c r="AC9413" s="136"/>
    </row>
    <row r="9414" spans="2:29">
      <c r="B9414" s="136"/>
      <c r="E9414" s="136"/>
      <c r="H9414" s="136"/>
      <c r="K9414" s="136"/>
      <c r="O9414" s="136"/>
      <c r="T9414" s="136"/>
      <c r="W9414" s="136"/>
      <c r="Z9414" s="136"/>
      <c r="AC9414" s="136"/>
    </row>
    <row r="9415" spans="2:29">
      <c r="B9415" s="136"/>
      <c r="E9415" s="136"/>
      <c r="H9415" s="136"/>
      <c r="K9415" s="136"/>
      <c r="O9415" s="136"/>
      <c r="T9415" s="136"/>
      <c r="W9415" s="136"/>
      <c r="Z9415" s="136"/>
      <c r="AC9415" s="136"/>
    </row>
    <row r="9416" spans="2:29">
      <c r="B9416" s="136"/>
      <c r="E9416" s="136"/>
      <c r="H9416" s="136"/>
      <c r="K9416" s="136"/>
      <c r="O9416" s="136"/>
      <c r="T9416" s="136"/>
      <c r="W9416" s="136"/>
      <c r="Z9416" s="136"/>
      <c r="AC9416" s="136"/>
    </row>
    <row r="9417" spans="2:29">
      <c r="B9417" s="136"/>
      <c r="E9417" s="136"/>
      <c r="H9417" s="136"/>
      <c r="K9417" s="136"/>
      <c r="O9417" s="136"/>
      <c r="T9417" s="136"/>
      <c r="W9417" s="136"/>
      <c r="Z9417" s="136"/>
      <c r="AC9417" s="136"/>
    </row>
    <row r="9418" spans="2:29">
      <c r="B9418" s="136"/>
      <c r="E9418" s="136"/>
      <c r="H9418" s="136"/>
      <c r="K9418" s="136"/>
      <c r="O9418" s="136"/>
      <c r="T9418" s="136"/>
      <c r="W9418" s="136"/>
      <c r="Z9418" s="136"/>
      <c r="AC9418" s="136"/>
    </row>
    <row r="9419" spans="2:29">
      <c r="B9419" s="136"/>
      <c r="E9419" s="136"/>
      <c r="H9419" s="136"/>
      <c r="K9419" s="136"/>
      <c r="O9419" s="136"/>
      <c r="T9419" s="136"/>
      <c r="W9419" s="136"/>
      <c r="Z9419" s="136"/>
      <c r="AC9419" s="136"/>
    </row>
    <row r="9420" spans="2:29">
      <c r="B9420" s="136"/>
      <c r="E9420" s="136"/>
      <c r="H9420" s="136"/>
      <c r="K9420" s="136"/>
      <c r="O9420" s="136"/>
      <c r="T9420" s="136"/>
      <c r="W9420" s="136"/>
      <c r="Z9420" s="136"/>
      <c r="AC9420" s="136"/>
    </row>
    <row r="9421" spans="2:29">
      <c r="B9421" s="136"/>
      <c r="E9421" s="136"/>
      <c r="H9421" s="136"/>
      <c r="K9421" s="136"/>
      <c r="O9421" s="136"/>
      <c r="T9421" s="136"/>
      <c r="W9421" s="136"/>
      <c r="Z9421" s="136"/>
      <c r="AC9421" s="136"/>
    </row>
    <row r="9422" spans="2:29">
      <c r="B9422" s="136"/>
      <c r="E9422" s="136"/>
      <c r="H9422" s="136"/>
      <c r="K9422" s="136"/>
      <c r="O9422" s="136"/>
      <c r="T9422" s="136"/>
      <c r="W9422" s="136"/>
      <c r="Z9422" s="136"/>
      <c r="AC9422" s="136"/>
    </row>
    <row r="9423" spans="2:29">
      <c r="B9423" s="136"/>
      <c r="E9423" s="136"/>
      <c r="H9423" s="136"/>
      <c r="K9423" s="136"/>
      <c r="O9423" s="136"/>
      <c r="T9423" s="136"/>
      <c r="W9423" s="136"/>
      <c r="Z9423" s="136"/>
      <c r="AC9423" s="136"/>
    </row>
    <row r="9424" spans="2:29">
      <c r="B9424" s="136"/>
      <c r="E9424" s="136"/>
      <c r="H9424" s="136"/>
      <c r="K9424" s="136"/>
      <c r="O9424" s="136"/>
      <c r="T9424" s="136"/>
      <c r="W9424" s="136"/>
      <c r="Z9424" s="136"/>
      <c r="AC9424" s="136"/>
    </row>
    <row r="9425" spans="2:29">
      <c r="B9425" s="136"/>
      <c r="E9425" s="136"/>
      <c r="H9425" s="136"/>
      <c r="K9425" s="136"/>
      <c r="O9425" s="136"/>
      <c r="T9425" s="136"/>
      <c r="W9425" s="136"/>
      <c r="Z9425" s="136"/>
      <c r="AC9425" s="136"/>
    </row>
    <row r="9426" spans="2:29">
      <c r="B9426" s="136"/>
      <c r="E9426" s="136"/>
      <c r="H9426" s="136"/>
      <c r="K9426" s="136"/>
      <c r="O9426" s="136"/>
      <c r="T9426" s="136"/>
      <c r="W9426" s="136"/>
      <c r="Z9426" s="136"/>
      <c r="AC9426" s="136"/>
    </row>
    <row r="9427" spans="2:29">
      <c r="B9427" s="136"/>
      <c r="E9427" s="136"/>
      <c r="H9427" s="136"/>
      <c r="K9427" s="136"/>
      <c r="O9427" s="136"/>
      <c r="T9427" s="136"/>
      <c r="W9427" s="136"/>
      <c r="Z9427" s="136"/>
      <c r="AC9427" s="136"/>
    </row>
    <row r="9428" spans="2:29">
      <c r="B9428" s="136"/>
      <c r="E9428" s="136"/>
      <c r="H9428" s="136"/>
      <c r="K9428" s="136"/>
      <c r="O9428" s="136"/>
      <c r="T9428" s="136"/>
      <c r="W9428" s="136"/>
      <c r="Z9428" s="136"/>
      <c r="AC9428" s="136"/>
    </row>
    <row r="9429" spans="2:29">
      <c r="B9429" s="136"/>
      <c r="E9429" s="136"/>
      <c r="H9429" s="136"/>
      <c r="K9429" s="136"/>
      <c r="O9429" s="136"/>
      <c r="T9429" s="136"/>
      <c r="W9429" s="136"/>
      <c r="Z9429" s="136"/>
      <c r="AC9429" s="136"/>
    </row>
    <row r="9430" spans="2:29">
      <c r="B9430" s="136"/>
      <c r="E9430" s="136"/>
      <c r="H9430" s="136"/>
      <c r="K9430" s="136"/>
      <c r="O9430" s="136"/>
      <c r="T9430" s="136"/>
      <c r="W9430" s="136"/>
      <c r="Z9430" s="136"/>
      <c r="AC9430" s="136"/>
    </row>
    <row r="9431" spans="2:29">
      <c r="B9431" s="136"/>
      <c r="E9431" s="136"/>
      <c r="H9431" s="136"/>
      <c r="K9431" s="136"/>
      <c r="O9431" s="136"/>
      <c r="T9431" s="136"/>
      <c r="W9431" s="136"/>
      <c r="Z9431" s="136"/>
      <c r="AC9431" s="136"/>
    </row>
    <row r="9432" spans="2:29">
      <c r="B9432" s="136"/>
      <c r="E9432" s="136"/>
      <c r="H9432" s="136"/>
      <c r="K9432" s="136"/>
      <c r="O9432" s="136"/>
      <c r="T9432" s="136"/>
      <c r="W9432" s="136"/>
      <c r="Z9432" s="136"/>
      <c r="AC9432" s="136"/>
    </row>
    <row r="9433" spans="2:29">
      <c r="B9433" s="136"/>
      <c r="E9433" s="136"/>
      <c r="H9433" s="136"/>
      <c r="K9433" s="136"/>
      <c r="O9433" s="136"/>
      <c r="T9433" s="136"/>
      <c r="W9433" s="136"/>
      <c r="Z9433" s="136"/>
      <c r="AC9433" s="136"/>
    </row>
    <row r="9434" spans="2:29">
      <c r="B9434" s="136"/>
      <c r="E9434" s="136"/>
      <c r="H9434" s="136"/>
      <c r="K9434" s="136"/>
      <c r="O9434" s="136"/>
      <c r="T9434" s="136"/>
      <c r="W9434" s="136"/>
      <c r="Z9434" s="136"/>
      <c r="AC9434" s="136"/>
    </row>
    <row r="9435" spans="2:29">
      <c r="B9435" s="136"/>
      <c r="E9435" s="136"/>
      <c r="H9435" s="136"/>
      <c r="K9435" s="136"/>
      <c r="O9435" s="136"/>
      <c r="T9435" s="136"/>
      <c r="W9435" s="136"/>
      <c r="Z9435" s="136"/>
      <c r="AC9435" s="136"/>
    </row>
    <row r="9436" spans="2:29">
      <c r="B9436" s="136"/>
      <c r="E9436" s="136"/>
      <c r="H9436" s="136"/>
      <c r="K9436" s="136"/>
      <c r="O9436" s="136"/>
      <c r="T9436" s="136"/>
      <c r="W9436" s="136"/>
      <c r="Z9436" s="136"/>
      <c r="AC9436" s="136"/>
    </row>
    <row r="9437" spans="2:29">
      <c r="B9437" s="136"/>
      <c r="E9437" s="136"/>
      <c r="H9437" s="136"/>
      <c r="K9437" s="136"/>
      <c r="O9437" s="136"/>
      <c r="T9437" s="136"/>
      <c r="W9437" s="136"/>
      <c r="Z9437" s="136"/>
      <c r="AC9437" s="136"/>
    </row>
    <row r="9438" spans="2:29">
      <c r="B9438" s="136"/>
      <c r="E9438" s="136"/>
      <c r="H9438" s="136"/>
      <c r="K9438" s="136"/>
      <c r="O9438" s="136"/>
      <c r="T9438" s="136"/>
      <c r="W9438" s="136"/>
      <c r="Z9438" s="136"/>
      <c r="AC9438" s="136"/>
    </row>
    <row r="9439" spans="2:29">
      <c r="B9439" s="136"/>
      <c r="E9439" s="136"/>
      <c r="H9439" s="136"/>
      <c r="K9439" s="136"/>
      <c r="O9439" s="136"/>
      <c r="T9439" s="136"/>
      <c r="W9439" s="136"/>
      <c r="Z9439" s="136"/>
      <c r="AC9439" s="136"/>
    </row>
    <row r="9440" spans="2:29">
      <c r="B9440" s="136"/>
      <c r="E9440" s="136"/>
      <c r="H9440" s="136"/>
      <c r="K9440" s="136"/>
      <c r="O9440" s="136"/>
      <c r="T9440" s="136"/>
      <c r="W9440" s="136"/>
      <c r="Z9440" s="136"/>
      <c r="AC9440" s="136"/>
    </row>
    <row r="9441" spans="2:29">
      <c r="B9441" s="136"/>
      <c r="E9441" s="136"/>
      <c r="H9441" s="136"/>
      <c r="K9441" s="136"/>
      <c r="O9441" s="136"/>
      <c r="T9441" s="136"/>
      <c r="W9441" s="136"/>
      <c r="Z9441" s="136"/>
      <c r="AC9441" s="136"/>
    </row>
    <row r="9442" spans="2:29">
      <c r="B9442" s="136"/>
      <c r="E9442" s="136"/>
      <c r="H9442" s="136"/>
      <c r="K9442" s="136"/>
      <c r="O9442" s="136"/>
      <c r="T9442" s="136"/>
      <c r="W9442" s="136"/>
      <c r="Z9442" s="136"/>
      <c r="AC9442" s="136"/>
    </row>
    <row r="9443" spans="2:29">
      <c r="B9443" s="136"/>
      <c r="E9443" s="136"/>
      <c r="H9443" s="136"/>
      <c r="K9443" s="136"/>
      <c r="O9443" s="136"/>
      <c r="T9443" s="136"/>
      <c r="W9443" s="136"/>
      <c r="Z9443" s="136"/>
      <c r="AC9443" s="136"/>
    </row>
    <row r="9444" spans="2:29">
      <c r="B9444" s="136"/>
      <c r="E9444" s="136"/>
      <c r="H9444" s="136"/>
      <c r="K9444" s="136"/>
      <c r="O9444" s="136"/>
      <c r="T9444" s="136"/>
      <c r="W9444" s="136"/>
      <c r="Z9444" s="136"/>
      <c r="AC9444" s="136"/>
    </row>
    <row r="9445" spans="2:29">
      <c r="B9445" s="136"/>
      <c r="E9445" s="136"/>
      <c r="H9445" s="136"/>
      <c r="K9445" s="136"/>
      <c r="O9445" s="136"/>
      <c r="T9445" s="136"/>
      <c r="W9445" s="136"/>
      <c r="Z9445" s="136"/>
      <c r="AC9445" s="136"/>
    </row>
    <row r="9446" spans="2:29">
      <c r="B9446" s="136"/>
      <c r="E9446" s="136"/>
      <c r="H9446" s="136"/>
      <c r="K9446" s="136"/>
      <c r="O9446" s="136"/>
      <c r="T9446" s="136"/>
      <c r="W9446" s="136"/>
      <c r="Z9446" s="136"/>
      <c r="AC9446" s="136"/>
    </row>
    <row r="9447" spans="2:29">
      <c r="B9447" s="136"/>
      <c r="E9447" s="136"/>
      <c r="H9447" s="136"/>
      <c r="K9447" s="136"/>
      <c r="O9447" s="136"/>
      <c r="T9447" s="136"/>
      <c r="W9447" s="136"/>
      <c r="Z9447" s="136"/>
      <c r="AC9447" s="136"/>
    </row>
    <row r="9448" spans="2:29">
      <c r="B9448" s="136"/>
      <c r="E9448" s="136"/>
      <c r="H9448" s="136"/>
      <c r="K9448" s="136"/>
      <c r="O9448" s="136"/>
      <c r="T9448" s="136"/>
      <c r="W9448" s="136"/>
      <c r="Z9448" s="136"/>
      <c r="AC9448" s="136"/>
    </row>
    <row r="9449" spans="2:29">
      <c r="B9449" s="136"/>
      <c r="E9449" s="136"/>
      <c r="H9449" s="136"/>
      <c r="K9449" s="136"/>
      <c r="O9449" s="136"/>
      <c r="T9449" s="136"/>
      <c r="W9449" s="136"/>
      <c r="Z9449" s="136"/>
      <c r="AC9449" s="136"/>
    </row>
    <row r="9450" spans="2:29">
      <c r="B9450" s="136"/>
      <c r="E9450" s="136"/>
      <c r="H9450" s="136"/>
      <c r="K9450" s="136"/>
      <c r="O9450" s="136"/>
      <c r="T9450" s="136"/>
      <c r="W9450" s="136"/>
      <c r="Z9450" s="136"/>
      <c r="AC9450" s="136"/>
    </row>
    <row r="9451" spans="2:29">
      <c r="B9451" s="136"/>
      <c r="E9451" s="136"/>
      <c r="H9451" s="136"/>
      <c r="K9451" s="136"/>
      <c r="O9451" s="136"/>
      <c r="T9451" s="136"/>
      <c r="W9451" s="136"/>
      <c r="Z9451" s="136"/>
      <c r="AC9451" s="136"/>
    </row>
    <row r="9452" spans="2:29">
      <c r="B9452" s="136"/>
      <c r="E9452" s="136"/>
      <c r="H9452" s="136"/>
      <c r="K9452" s="136"/>
      <c r="O9452" s="136"/>
      <c r="T9452" s="136"/>
      <c r="W9452" s="136"/>
      <c r="Z9452" s="136"/>
      <c r="AC9452" s="136"/>
    </row>
    <row r="9453" spans="2:29">
      <c r="B9453" s="136"/>
      <c r="E9453" s="136"/>
      <c r="H9453" s="136"/>
      <c r="K9453" s="136"/>
      <c r="O9453" s="136"/>
      <c r="T9453" s="136"/>
      <c r="W9453" s="136"/>
      <c r="Z9453" s="136"/>
      <c r="AC9453" s="136"/>
    </row>
    <row r="9454" spans="2:29">
      <c r="B9454" s="136"/>
      <c r="E9454" s="136"/>
      <c r="H9454" s="136"/>
      <c r="K9454" s="136"/>
      <c r="O9454" s="136"/>
      <c r="T9454" s="136"/>
      <c r="W9454" s="136"/>
      <c r="Z9454" s="136"/>
      <c r="AC9454" s="136"/>
    </row>
    <row r="9455" spans="2:29">
      <c r="B9455" s="136"/>
      <c r="E9455" s="136"/>
      <c r="H9455" s="136"/>
      <c r="K9455" s="136"/>
      <c r="O9455" s="136"/>
      <c r="T9455" s="136"/>
      <c r="W9455" s="136"/>
      <c r="Z9455" s="136"/>
      <c r="AC9455" s="136"/>
    </row>
    <row r="9456" spans="2:29">
      <c r="B9456" s="136"/>
      <c r="E9456" s="136"/>
      <c r="H9456" s="136"/>
      <c r="K9456" s="136"/>
      <c r="O9456" s="136"/>
      <c r="T9456" s="136"/>
      <c r="W9456" s="136"/>
      <c r="Z9456" s="136"/>
      <c r="AC9456" s="136"/>
    </row>
    <row r="9457" spans="2:29">
      <c r="B9457" s="136"/>
      <c r="E9457" s="136"/>
      <c r="H9457" s="136"/>
      <c r="K9457" s="136"/>
      <c r="O9457" s="136"/>
      <c r="T9457" s="136"/>
      <c r="W9457" s="136"/>
      <c r="Z9457" s="136"/>
      <c r="AC9457" s="136"/>
    </row>
    <row r="9458" spans="2:29">
      <c r="B9458" s="136"/>
      <c r="E9458" s="136"/>
      <c r="H9458" s="136"/>
      <c r="K9458" s="136"/>
      <c r="O9458" s="136"/>
      <c r="T9458" s="136"/>
      <c r="W9458" s="136"/>
      <c r="Z9458" s="136"/>
      <c r="AC9458" s="136"/>
    </row>
    <row r="9459" spans="2:29">
      <c r="B9459" s="136"/>
      <c r="E9459" s="136"/>
      <c r="H9459" s="136"/>
      <c r="K9459" s="136"/>
      <c r="O9459" s="136"/>
      <c r="T9459" s="136"/>
      <c r="W9459" s="136"/>
      <c r="Z9459" s="136"/>
      <c r="AC9459" s="136"/>
    </row>
    <row r="9460" spans="2:29">
      <c r="B9460" s="136"/>
      <c r="E9460" s="136"/>
      <c r="H9460" s="136"/>
      <c r="K9460" s="136"/>
      <c r="O9460" s="136"/>
      <c r="T9460" s="136"/>
      <c r="W9460" s="136"/>
      <c r="Z9460" s="136"/>
      <c r="AC9460" s="136"/>
    </row>
    <row r="9461" spans="2:29">
      <c r="B9461" s="136"/>
      <c r="E9461" s="136"/>
      <c r="H9461" s="136"/>
      <c r="K9461" s="136"/>
      <c r="O9461" s="136"/>
      <c r="T9461" s="136"/>
      <c r="W9461" s="136"/>
      <c r="Z9461" s="136"/>
      <c r="AC9461" s="136"/>
    </row>
    <row r="9462" spans="2:29">
      <c r="B9462" s="136"/>
      <c r="E9462" s="136"/>
      <c r="H9462" s="136"/>
      <c r="K9462" s="136"/>
      <c r="O9462" s="136"/>
      <c r="T9462" s="136"/>
      <c r="W9462" s="136"/>
      <c r="Z9462" s="136"/>
      <c r="AC9462" s="136"/>
    </row>
    <row r="9463" spans="2:29">
      <c r="B9463" s="136"/>
      <c r="E9463" s="136"/>
      <c r="H9463" s="136"/>
      <c r="K9463" s="136"/>
      <c r="O9463" s="136"/>
      <c r="T9463" s="136"/>
      <c r="W9463" s="136"/>
      <c r="Z9463" s="136"/>
      <c r="AC9463" s="136"/>
    </row>
    <row r="9464" spans="2:29">
      <c r="B9464" s="136"/>
      <c r="E9464" s="136"/>
      <c r="H9464" s="136"/>
      <c r="K9464" s="136"/>
      <c r="O9464" s="136"/>
      <c r="T9464" s="136"/>
      <c r="W9464" s="136"/>
      <c r="Z9464" s="136"/>
      <c r="AC9464" s="136"/>
    </row>
    <row r="9465" spans="2:29">
      <c r="B9465" s="136"/>
      <c r="E9465" s="136"/>
      <c r="H9465" s="136"/>
      <c r="K9465" s="136"/>
      <c r="O9465" s="136"/>
      <c r="T9465" s="136"/>
      <c r="W9465" s="136"/>
      <c r="Z9465" s="136"/>
      <c r="AC9465" s="136"/>
    </row>
    <row r="9466" spans="2:29">
      <c r="B9466" s="136"/>
      <c r="E9466" s="136"/>
      <c r="H9466" s="136"/>
      <c r="K9466" s="136"/>
      <c r="O9466" s="136"/>
      <c r="T9466" s="136"/>
      <c r="W9466" s="136"/>
      <c r="Z9466" s="136"/>
      <c r="AC9466" s="136"/>
    </row>
    <row r="9467" spans="2:29">
      <c r="B9467" s="136"/>
      <c r="E9467" s="136"/>
      <c r="H9467" s="136"/>
      <c r="K9467" s="136"/>
      <c r="O9467" s="136"/>
      <c r="T9467" s="136"/>
      <c r="W9467" s="136"/>
      <c r="Z9467" s="136"/>
      <c r="AC9467" s="136"/>
    </row>
    <row r="9468" spans="2:29">
      <c r="B9468" s="136"/>
      <c r="E9468" s="136"/>
      <c r="H9468" s="136"/>
      <c r="K9468" s="136"/>
      <c r="O9468" s="136"/>
      <c r="T9468" s="136"/>
      <c r="W9468" s="136"/>
      <c r="Z9468" s="136"/>
      <c r="AC9468" s="136"/>
    </row>
    <row r="9469" spans="2:29">
      <c r="B9469" s="136"/>
      <c r="E9469" s="136"/>
      <c r="H9469" s="136"/>
      <c r="K9469" s="136"/>
      <c r="O9469" s="136"/>
      <c r="T9469" s="136"/>
      <c r="W9469" s="136"/>
      <c r="Z9469" s="136"/>
      <c r="AC9469" s="136"/>
    </row>
    <row r="9470" spans="2:29">
      <c r="B9470" s="136"/>
      <c r="E9470" s="136"/>
      <c r="H9470" s="136"/>
      <c r="K9470" s="136"/>
      <c r="O9470" s="136"/>
      <c r="T9470" s="136"/>
      <c r="W9470" s="136"/>
      <c r="Z9470" s="136"/>
      <c r="AC9470" s="136"/>
    </row>
    <row r="9471" spans="2:29">
      <c r="B9471" s="136"/>
      <c r="E9471" s="136"/>
      <c r="H9471" s="136"/>
      <c r="K9471" s="136"/>
      <c r="O9471" s="136"/>
      <c r="T9471" s="136"/>
      <c r="W9471" s="136"/>
      <c r="Z9471" s="136"/>
      <c r="AC9471" s="136"/>
    </row>
    <row r="9472" spans="2:29">
      <c r="B9472" s="136"/>
      <c r="E9472" s="136"/>
      <c r="H9472" s="136"/>
      <c r="K9472" s="136"/>
      <c r="O9472" s="136"/>
      <c r="T9472" s="136"/>
      <c r="W9472" s="136"/>
      <c r="Z9472" s="136"/>
      <c r="AC9472" s="136"/>
    </row>
    <row r="9473" spans="2:29">
      <c r="B9473" s="136"/>
      <c r="E9473" s="136"/>
      <c r="H9473" s="136"/>
      <c r="K9473" s="136"/>
      <c r="O9473" s="136"/>
      <c r="T9473" s="136"/>
      <c r="W9473" s="136"/>
      <c r="Z9473" s="136"/>
      <c r="AC9473" s="136"/>
    </row>
    <row r="9474" spans="2:29">
      <c r="B9474" s="136"/>
      <c r="E9474" s="136"/>
      <c r="H9474" s="136"/>
      <c r="K9474" s="136"/>
      <c r="O9474" s="136"/>
      <c r="T9474" s="136"/>
      <c r="W9474" s="136"/>
      <c r="Z9474" s="136"/>
      <c r="AC9474" s="136"/>
    </row>
    <row r="9475" spans="2:29">
      <c r="B9475" s="136"/>
      <c r="E9475" s="136"/>
      <c r="H9475" s="136"/>
      <c r="K9475" s="136"/>
      <c r="O9475" s="136"/>
      <c r="T9475" s="136"/>
      <c r="W9475" s="136"/>
      <c r="Z9475" s="136"/>
      <c r="AC9475" s="136"/>
    </row>
    <row r="9476" spans="2:29">
      <c r="B9476" s="136"/>
      <c r="E9476" s="136"/>
      <c r="H9476" s="136"/>
      <c r="K9476" s="136"/>
      <c r="O9476" s="136"/>
      <c r="T9476" s="136"/>
      <c r="W9476" s="136"/>
      <c r="Z9476" s="136"/>
      <c r="AC9476" s="136"/>
    </row>
    <row r="9477" spans="2:29">
      <c r="B9477" s="136"/>
      <c r="E9477" s="136"/>
      <c r="H9477" s="136"/>
      <c r="K9477" s="136"/>
      <c r="O9477" s="136"/>
      <c r="T9477" s="136"/>
      <c r="W9477" s="136"/>
      <c r="Z9477" s="136"/>
      <c r="AC9477" s="136"/>
    </row>
    <row r="9478" spans="2:29">
      <c r="B9478" s="136"/>
      <c r="E9478" s="136"/>
      <c r="H9478" s="136"/>
      <c r="K9478" s="136"/>
      <c r="O9478" s="136"/>
      <c r="T9478" s="136"/>
      <c r="W9478" s="136"/>
      <c r="Z9478" s="136"/>
      <c r="AC9478" s="136"/>
    </row>
    <row r="9479" spans="2:29">
      <c r="B9479" s="136"/>
      <c r="E9479" s="136"/>
      <c r="H9479" s="136"/>
      <c r="K9479" s="136"/>
      <c r="O9479" s="136"/>
      <c r="T9479" s="136"/>
      <c r="W9479" s="136"/>
      <c r="Z9479" s="136"/>
      <c r="AC9479" s="136"/>
    </row>
    <row r="9480" spans="2:29">
      <c r="B9480" s="136"/>
      <c r="E9480" s="136"/>
      <c r="H9480" s="136"/>
      <c r="K9480" s="136"/>
      <c r="O9480" s="136"/>
      <c r="T9480" s="136"/>
      <c r="W9480" s="136"/>
      <c r="Z9480" s="136"/>
      <c r="AC9480" s="136"/>
    </row>
    <row r="9481" spans="2:29">
      <c r="B9481" s="136"/>
      <c r="E9481" s="136"/>
      <c r="H9481" s="136"/>
      <c r="K9481" s="136"/>
      <c r="O9481" s="136"/>
      <c r="T9481" s="136"/>
      <c r="W9481" s="136"/>
      <c r="Z9481" s="136"/>
      <c r="AC9481" s="136"/>
    </row>
    <row r="9482" spans="2:29">
      <c r="B9482" s="136"/>
      <c r="E9482" s="136"/>
      <c r="H9482" s="136"/>
      <c r="K9482" s="136"/>
      <c r="O9482" s="136"/>
      <c r="T9482" s="136"/>
      <c r="W9482" s="136"/>
      <c r="Z9482" s="136"/>
      <c r="AC9482" s="136"/>
    </row>
    <row r="9483" spans="2:29">
      <c r="B9483" s="136"/>
      <c r="E9483" s="136"/>
      <c r="H9483" s="136"/>
      <c r="K9483" s="136"/>
      <c r="O9483" s="136"/>
      <c r="T9483" s="136"/>
      <c r="W9483" s="136"/>
      <c r="Z9483" s="136"/>
      <c r="AC9483" s="136"/>
    </row>
    <row r="9484" spans="2:29">
      <c r="B9484" s="136"/>
      <c r="E9484" s="136"/>
      <c r="H9484" s="136"/>
      <c r="K9484" s="136"/>
      <c r="O9484" s="136"/>
      <c r="T9484" s="136"/>
      <c r="W9484" s="136"/>
      <c r="Z9484" s="136"/>
      <c r="AC9484" s="136"/>
    </row>
    <row r="9485" spans="2:29">
      <c r="B9485" s="136"/>
      <c r="E9485" s="136"/>
      <c r="H9485" s="136"/>
      <c r="K9485" s="136"/>
      <c r="O9485" s="136"/>
      <c r="T9485" s="136"/>
      <c r="W9485" s="136"/>
      <c r="Z9485" s="136"/>
      <c r="AC9485" s="136"/>
    </row>
    <row r="9486" spans="2:29">
      <c r="B9486" s="136"/>
      <c r="E9486" s="136"/>
      <c r="H9486" s="136"/>
      <c r="K9486" s="136"/>
      <c r="O9486" s="136"/>
      <c r="T9486" s="136"/>
      <c r="W9486" s="136"/>
      <c r="Z9486" s="136"/>
      <c r="AC9486" s="136"/>
    </row>
    <row r="9487" spans="2:29">
      <c r="B9487" s="136"/>
      <c r="E9487" s="136"/>
      <c r="H9487" s="136"/>
      <c r="K9487" s="136"/>
      <c r="O9487" s="136"/>
      <c r="T9487" s="136"/>
      <c r="W9487" s="136"/>
      <c r="Z9487" s="136"/>
      <c r="AC9487" s="136"/>
    </row>
    <row r="9488" spans="2:29">
      <c r="B9488" s="136"/>
      <c r="E9488" s="136"/>
      <c r="H9488" s="136"/>
      <c r="K9488" s="136"/>
      <c r="O9488" s="136"/>
      <c r="T9488" s="136"/>
      <c r="W9488" s="136"/>
      <c r="Z9488" s="136"/>
      <c r="AC9488" s="136"/>
    </row>
    <row r="9489" spans="2:29">
      <c r="B9489" s="136"/>
      <c r="E9489" s="136"/>
      <c r="H9489" s="136"/>
      <c r="K9489" s="136"/>
      <c r="O9489" s="136"/>
      <c r="T9489" s="136"/>
      <c r="W9489" s="136"/>
      <c r="Z9489" s="136"/>
      <c r="AC9489" s="136"/>
    </row>
    <row r="9490" spans="2:29">
      <c r="B9490" s="136"/>
      <c r="E9490" s="136"/>
      <c r="H9490" s="136"/>
      <c r="K9490" s="136"/>
      <c r="O9490" s="136"/>
      <c r="T9490" s="136"/>
      <c r="W9490" s="136"/>
      <c r="Z9490" s="136"/>
      <c r="AC9490" s="136"/>
    </row>
    <row r="9491" spans="2:29">
      <c r="B9491" s="136"/>
      <c r="E9491" s="136"/>
      <c r="H9491" s="136"/>
      <c r="K9491" s="136"/>
      <c r="O9491" s="136"/>
      <c r="T9491" s="136"/>
      <c r="W9491" s="136"/>
      <c r="Z9491" s="136"/>
      <c r="AC9491" s="136"/>
    </row>
    <row r="9492" spans="2:29">
      <c r="B9492" s="136"/>
      <c r="E9492" s="136"/>
      <c r="H9492" s="136"/>
      <c r="K9492" s="136"/>
      <c r="O9492" s="136"/>
      <c r="T9492" s="136"/>
      <c r="W9492" s="136"/>
      <c r="Z9492" s="136"/>
      <c r="AC9492" s="136"/>
    </row>
    <row r="9493" spans="2:29">
      <c r="B9493" s="136"/>
      <c r="E9493" s="136"/>
      <c r="H9493" s="136"/>
      <c r="K9493" s="136"/>
      <c r="O9493" s="136"/>
      <c r="T9493" s="136"/>
      <c r="W9493" s="136"/>
      <c r="Z9493" s="136"/>
      <c r="AC9493" s="136"/>
    </row>
    <row r="9494" spans="2:29">
      <c r="B9494" s="136"/>
      <c r="E9494" s="136"/>
      <c r="H9494" s="136"/>
      <c r="K9494" s="136"/>
      <c r="O9494" s="136"/>
      <c r="T9494" s="136"/>
      <c r="W9494" s="136"/>
      <c r="Z9494" s="136"/>
      <c r="AC9494" s="136"/>
    </row>
    <row r="9495" spans="2:29">
      <c r="B9495" s="136"/>
      <c r="E9495" s="136"/>
      <c r="H9495" s="136"/>
      <c r="K9495" s="136"/>
      <c r="O9495" s="136"/>
      <c r="T9495" s="136"/>
      <c r="W9495" s="136"/>
      <c r="Z9495" s="136"/>
      <c r="AC9495" s="136"/>
    </row>
    <row r="9496" spans="2:29">
      <c r="B9496" s="136"/>
      <c r="E9496" s="136"/>
      <c r="H9496" s="136"/>
      <c r="K9496" s="136"/>
      <c r="O9496" s="136"/>
      <c r="T9496" s="136"/>
      <c r="W9496" s="136"/>
      <c r="Z9496" s="136"/>
      <c r="AC9496" s="136"/>
    </row>
    <row r="9497" spans="2:29">
      <c r="B9497" s="136"/>
      <c r="E9497" s="136"/>
      <c r="H9497" s="136"/>
      <c r="K9497" s="136"/>
      <c r="O9497" s="136"/>
      <c r="T9497" s="136"/>
      <c r="W9497" s="136"/>
      <c r="Z9497" s="136"/>
      <c r="AC9497" s="136"/>
    </row>
    <row r="9498" spans="2:29">
      <c r="B9498" s="136"/>
      <c r="E9498" s="136"/>
      <c r="H9498" s="136"/>
      <c r="K9498" s="136"/>
      <c r="O9498" s="136"/>
      <c r="T9498" s="136"/>
      <c r="W9498" s="136"/>
      <c r="Z9498" s="136"/>
      <c r="AC9498" s="136"/>
    </row>
    <row r="9499" spans="2:29">
      <c r="B9499" s="136"/>
      <c r="E9499" s="136"/>
      <c r="H9499" s="136"/>
      <c r="K9499" s="136"/>
      <c r="O9499" s="136"/>
      <c r="T9499" s="136"/>
      <c r="W9499" s="136"/>
      <c r="Z9499" s="136"/>
      <c r="AC9499" s="136"/>
    </row>
    <row r="9500" spans="2:29">
      <c r="B9500" s="136"/>
      <c r="E9500" s="136"/>
      <c r="H9500" s="136"/>
      <c r="K9500" s="136"/>
      <c r="O9500" s="136"/>
      <c r="T9500" s="136"/>
      <c r="W9500" s="136"/>
      <c r="Z9500" s="136"/>
      <c r="AC9500" s="136"/>
    </row>
    <row r="9501" spans="2:29">
      <c r="B9501" s="136"/>
      <c r="E9501" s="136"/>
      <c r="H9501" s="136"/>
      <c r="K9501" s="136"/>
      <c r="O9501" s="136"/>
      <c r="T9501" s="136"/>
      <c r="W9501" s="136"/>
      <c r="Z9501" s="136"/>
      <c r="AC9501" s="136"/>
    </row>
    <row r="9502" spans="2:29">
      <c r="B9502" s="136"/>
      <c r="E9502" s="136"/>
      <c r="H9502" s="136"/>
      <c r="K9502" s="136"/>
      <c r="O9502" s="136"/>
      <c r="T9502" s="136"/>
      <c r="W9502" s="136"/>
      <c r="Z9502" s="136"/>
      <c r="AC9502" s="136"/>
    </row>
    <row r="9503" spans="2:29">
      <c r="B9503" s="136"/>
      <c r="E9503" s="136"/>
      <c r="H9503" s="136"/>
      <c r="K9503" s="136"/>
      <c r="O9503" s="136"/>
      <c r="T9503" s="136"/>
      <c r="W9503" s="136"/>
      <c r="Z9503" s="136"/>
      <c r="AC9503" s="136"/>
    </row>
    <row r="9504" spans="2:29">
      <c r="B9504" s="136"/>
      <c r="E9504" s="136"/>
      <c r="H9504" s="136"/>
      <c r="K9504" s="136"/>
      <c r="O9504" s="136"/>
      <c r="T9504" s="136"/>
      <c r="W9504" s="136"/>
      <c r="Z9504" s="136"/>
      <c r="AC9504" s="136"/>
    </row>
    <row r="9505" spans="2:29">
      <c r="B9505" s="136"/>
      <c r="E9505" s="136"/>
      <c r="H9505" s="136"/>
      <c r="K9505" s="136"/>
      <c r="O9505" s="136"/>
      <c r="T9505" s="136"/>
      <c r="W9505" s="136"/>
      <c r="Z9505" s="136"/>
      <c r="AC9505" s="136"/>
    </row>
    <row r="9506" spans="2:29">
      <c r="B9506" s="136"/>
      <c r="E9506" s="136"/>
      <c r="H9506" s="136"/>
      <c r="K9506" s="136"/>
      <c r="O9506" s="136"/>
      <c r="T9506" s="136"/>
      <c r="W9506" s="136"/>
      <c r="Z9506" s="136"/>
      <c r="AC9506" s="136"/>
    </row>
    <row r="9507" spans="2:29">
      <c r="B9507" s="136"/>
      <c r="E9507" s="136"/>
      <c r="H9507" s="136"/>
      <c r="K9507" s="136"/>
      <c r="O9507" s="136"/>
      <c r="T9507" s="136"/>
      <c r="W9507" s="136"/>
      <c r="Z9507" s="136"/>
      <c r="AC9507" s="136"/>
    </row>
    <row r="9508" spans="2:29">
      <c r="B9508" s="136"/>
      <c r="E9508" s="136"/>
      <c r="H9508" s="136"/>
      <c r="K9508" s="136"/>
      <c r="O9508" s="136"/>
      <c r="T9508" s="136"/>
      <c r="W9508" s="136"/>
      <c r="Z9508" s="136"/>
      <c r="AC9508" s="136"/>
    </row>
    <row r="9509" spans="2:29">
      <c r="B9509" s="136"/>
      <c r="E9509" s="136"/>
      <c r="H9509" s="136"/>
      <c r="K9509" s="136"/>
      <c r="O9509" s="136"/>
      <c r="T9509" s="136"/>
      <c r="W9509" s="136"/>
      <c r="Z9509" s="136"/>
      <c r="AC9509" s="136"/>
    </row>
    <row r="9510" spans="2:29">
      <c r="B9510" s="136"/>
      <c r="E9510" s="136"/>
      <c r="H9510" s="136"/>
      <c r="K9510" s="136"/>
      <c r="O9510" s="136"/>
      <c r="T9510" s="136"/>
      <c r="W9510" s="136"/>
      <c r="Z9510" s="136"/>
      <c r="AC9510" s="136"/>
    </row>
    <row r="9511" spans="2:29">
      <c r="B9511" s="136"/>
      <c r="E9511" s="136"/>
      <c r="H9511" s="136"/>
      <c r="K9511" s="136"/>
      <c r="O9511" s="136"/>
      <c r="T9511" s="136"/>
      <c r="W9511" s="136"/>
      <c r="Z9511" s="136"/>
      <c r="AC9511" s="136"/>
    </row>
    <row r="9512" spans="2:29">
      <c r="B9512" s="136"/>
      <c r="E9512" s="136"/>
      <c r="H9512" s="136"/>
      <c r="K9512" s="136"/>
      <c r="O9512" s="136"/>
      <c r="T9512" s="136"/>
      <c r="W9512" s="136"/>
      <c r="Z9512" s="136"/>
      <c r="AC9512" s="136"/>
    </row>
    <row r="9513" spans="2:29">
      <c r="B9513" s="136"/>
      <c r="E9513" s="136"/>
      <c r="H9513" s="136"/>
      <c r="K9513" s="136"/>
      <c r="O9513" s="136"/>
      <c r="T9513" s="136"/>
      <c r="W9513" s="136"/>
      <c r="Z9513" s="136"/>
      <c r="AC9513" s="136"/>
    </row>
    <row r="9514" spans="2:29">
      <c r="B9514" s="136"/>
      <c r="E9514" s="136"/>
      <c r="H9514" s="136"/>
      <c r="K9514" s="136"/>
      <c r="O9514" s="136"/>
      <c r="T9514" s="136"/>
      <c r="W9514" s="136"/>
      <c r="Z9514" s="136"/>
      <c r="AC9514" s="136"/>
    </row>
    <row r="9515" spans="2:29">
      <c r="B9515" s="136"/>
      <c r="E9515" s="136"/>
      <c r="H9515" s="136"/>
      <c r="K9515" s="136"/>
      <c r="O9515" s="136"/>
      <c r="T9515" s="136"/>
      <c r="W9515" s="136"/>
      <c r="Z9515" s="136"/>
      <c r="AC9515" s="136"/>
    </row>
    <row r="9516" spans="2:29">
      <c r="B9516" s="136"/>
      <c r="E9516" s="136"/>
      <c r="H9516" s="136"/>
      <c r="K9516" s="136"/>
      <c r="O9516" s="136"/>
      <c r="T9516" s="136"/>
      <c r="W9516" s="136"/>
      <c r="Z9516" s="136"/>
      <c r="AC9516" s="136"/>
    </row>
    <row r="9517" spans="2:29">
      <c r="B9517" s="136"/>
      <c r="E9517" s="136"/>
      <c r="H9517" s="136"/>
      <c r="K9517" s="136"/>
      <c r="O9517" s="136"/>
      <c r="T9517" s="136"/>
      <c r="W9517" s="136"/>
      <c r="Z9517" s="136"/>
      <c r="AC9517" s="136"/>
    </row>
    <row r="9518" spans="2:29">
      <c r="B9518" s="136"/>
      <c r="E9518" s="136"/>
      <c r="H9518" s="136"/>
      <c r="K9518" s="136"/>
      <c r="O9518" s="136"/>
      <c r="T9518" s="136"/>
      <c r="W9518" s="136"/>
      <c r="Z9518" s="136"/>
      <c r="AC9518" s="136"/>
    </row>
    <row r="9519" spans="2:29">
      <c r="B9519" s="136"/>
      <c r="E9519" s="136"/>
      <c r="H9519" s="136"/>
      <c r="K9519" s="136"/>
      <c r="O9519" s="136"/>
      <c r="T9519" s="136"/>
      <c r="W9519" s="136"/>
      <c r="Z9519" s="136"/>
      <c r="AC9519" s="136"/>
    </row>
    <row r="9520" spans="2:29">
      <c r="B9520" s="136"/>
      <c r="E9520" s="136"/>
      <c r="H9520" s="136"/>
      <c r="K9520" s="136"/>
      <c r="O9520" s="136"/>
      <c r="T9520" s="136"/>
      <c r="W9520" s="136"/>
      <c r="Z9520" s="136"/>
      <c r="AC9520" s="136"/>
    </row>
    <row r="9521" spans="2:29">
      <c r="B9521" s="136"/>
      <c r="E9521" s="136"/>
      <c r="H9521" s="136"/>
      <c r="K9521" s="136"/>
      <c r="O9521" s="136"/>
      <c r="T9521" s="136"/>
      <c r="W9521" s="136"/>
      <c r="Z9521" s="136"/>
      <c r="AC9521" s="136"/>
    </row>
    <row r="9522" spans="2:29">
      <c r="B9522" s="136"/>
      <c r="E9522" s="136"/>
      <c r="H9522" s="136"/>
      <c r="K9522" s="136"/>
      <c r="O9522" s="136"/>
      <c r="T9522" s="136"/>
      <c r="W9522" s="136"/>
      <c r="Z9522" s="136"/>
      <c r="AC9522" s="136"/>
    </row>
    <row r="9523" spans="2:29">
      <c r="B9523" s="136"/>
      <c r="E9523" s="136"/>
      <c r="H9523" s="136"/>
      <c r="K9523" s="136"/>
      <c r="O9523" s="136"/>
      <c r="T9523" s="136"/>
      <c r="W9523" s="136"/>
      <c r="Z9523" s="136"/>
      <c r="AC9523" s="136"/>
    </row>
    <row r="9524" spans="2:29">
      <c r="B9524" s="136"/>
      <c r="E9524" s="136"/>
      <c r="H9524" s="136"/>
      <c r="K9524" s="136"/>
      <c r="O9524" s="136"/>
      <c r="T9524" s="136"/>
      <c r="W9524" s="136"/>
      <c r="Z9524" s="136"/>
      <c r="AC9524" s="136"/>
    </row>
    <row r="9525" spans="2:29">
      <c r="B9525" s="136"/>
      <c r="E9525" s="136"/>
      <c r="H9525" s="136"/>
      <c r="K9525" s="136"/>
      <c r="O9525" s="136"/>
      <c r="T9525" s="136"/>
      <c r="W9525" s="136"/>
      <c r="Z9525" s="136"/>
      <c r="AC9525" s="136"/>
    </row>
    <row r="9526" spans="2:29">
      <c r="B9526" s="136"/>
      <c r="E9526" s="136"/>
      <c r="H9526" s="136"/>
      <c r="K9526" s="136"/>
      <c r="O9526" s="136"/>
      <c r="T9526" s="136"/>
      <c r="W9526" s="136"/>
      <c r="Z9526" s="136"/>
      <c r="AC9526" s="136"/>
    </row>
    <row r="9527" spans="2:29">
      <c r="B9527" s="136"/>
      <c r="E9527" s="136"/>
      <c r="H9527" s="136"/>
      <c r="K9527" s="136"/>
      <c r="O9527" s="136"/>
      <c r="T9527" s="136"/>
      <c r="W9527" s="136"/>
      <c r="Z9527" s="136"/>
      <c r="AC9527" s="136"/>
    </row>
    <row r="9528" spans="2:29">
      <c r="B9528" s="136"/>
      <c r="E9528" s="136"/>
      <c r="H9528" s="136"/>
      <c r="K9528" s="136"/>
      <c r="O9528" s="136"/>
      <c r="T9528" s="136"/>
      <c r="W9528" s="136"/>
      <c r="Z9528" s="136"/>
      <c r="AC9528" s="136"/>
    </row>
    <row r="9529" spans="2:29">
      <c r="B9529" s="136"/>
      <c r="E9529" s="136"/>
      <c r="H9529" s="136"/>
      <c r="K9529" s="136"/>
      <c r="O9529" s="136"/>
      <c r="T9529" s="136"/>
      <c r="W9529" s="136"/>
      <c r="Z9529" s="136"/>
      <c r="AC9529" s="136"/>
    </row>
    <row r="9530" spans="2:29">
      <c r="B9530" s="136"/>
      <c r="E9530" s="136"/>
      <c r="H9530" s="136"/>
      <c r="K9530" s="136"/>
      <c r="O9530" s="136"/>
      <c r="T9530" s="136"/>
      <c r="W9530" s="136"/>
      <c r="Z9530" s="136"/>
      <c r="AC9530" s="136"/>
    </row>
    <row r="9531" spans="2:29">
      <c r="B9531" s="136"/>
      <c r="E9531" s="136"/>
      <c r="H9531" s="136"/>
      <c r="K9531" s="136"/>
      <c r="O9531" s="136"/>
      <c r="T9531" s="136"/>
      <c r="W9531" s="136"/>
      <c r="Z9531" s="136"/>
      <c r="AC9531" s="136"/>
    </row>
    <row r="9532" spans="2:29">
      <c r="B9532" s="136"/>
      <c r="E9532" s="136"/>
      <c r="H9532" s="136"/>
      <c r="K9532" s="136"/>
      <c r="O9532" s="136"/>
      <c r="T9532" s="136"/>
      <c r="W9532" s="136"/>
      <c r="Z9532" s="136"/>
      <c r="AC9532" s="136"/>
    </row>
    <row r="9533" spans="2:29">
      <c r="B9533" s="136"/>
      <c r="E9533" s="136"/>
      <c r="H9533" s="136"/>
      <c r="K9533" s="136"/>
      <c r="O9533" s="136"/>
      <c r="T9533" s="136"/>
      <c r="W9533" s="136"/>
      <c r="Z9533" s="136"/>
      <c r="AC9533" s="136"/>
    </row>
    <row r="9534" spans="2:29">
      <c r="B9534" s="136"/>
      <c r="E9534" s="136"/>
      <c r="H9534" s="136"/>
      <c r="K9534" s="136"/>
      <c r="O9534" s="136"/>
      <c r="T9534" s="136"/>
      <c r="W9534" s="136"/>
      <c r="Z9534" s="136"/>
      <c r="AC9534" s="136"/>
    </row>
    <row r="9535" spans="2:29">
      <c r="B9535" s="136"/>
      <c r="E9535" s="136"/>
      <c r="H9535" s="136"/>
      <c r="K9535" s="136"/>
      <c r="O9535" s="136"/>
      <c r="T9535" s="136"/>
      <c r="W9535" s="136"/>
      <c r="Z9535" s="136"/>
      <c r="AC9535" s="136"/>
    </row>
    <row r="9536" spans="2:29">
      <c r="B9536" s="136"/>
      <c r="E9536" s="136"/>
      <c r="H9536" s="136"/>
      <c r="K9536" s="136"/>
      <c r="O9536" s="136"/>
      <c r="T9536" s="136"/>
      <c r="W9536" s="136"/>
      <c r="Z9536" s="136"/>
      <c r="AC9536" s="136"/>
    </row>
    <row r="9537" spans="2:29">
      <c r="B9537" s="136"/>
      <c r="E9537" s="136"/>
      <c r="H9537" s="136"/>
      <c r="K9537" s="136"/>
      <c r="O9537" s="136"/>
      <c r="T9537" s="136"/>
      <c r="W9537" s="136"/>
      <c r="Z9537" s="136"/>
      <c r="AC9537" s="136"/>
    </row>
    <row r="9538" spans="2:29">
      <c r="B9538" s="136"/>
      <c r="E9538" s="136"/>
      <c r="H9538" s="136"/>
      <c r="K9538" s="136"/>
      <c r="O9538" s="136"/>
      <c r="T9538" s="136"/>
      <c r="W9538" s="136"/>
      <c r="Z9538" s="136"/>
      <c r="AC9538" s="136"/>
    </row>
    <row r="9539" spans="2:29">
      <c r="B9539" s="136"/>
      <c r="E9539" s="136"/>
      <c r="H9539" s="136"/>
      <c r="K9539" s="136"/>
      <c r="O9539" s="136"/>
      <c r="T9539" s="136"/>
      <c r="W9539" s="136"/>
      <c r="Z9539" s="136"/>
      <c r="AC9539" s="136"/>
    </row>
    <row r="9540" spans="2:29">
      <c r="B9540" s="136"/>
      <c r="E9540" s="136"/>
      <c r="H9540" s="136"/>
      <c r="K9540" s="136"/>
      <c r="O9540" s="136"/>
      <c r="T9540" s="136"/>
      <c r="W9540" s="136"/>
      <c r="Z9540" s="136"/>
      <c r="AC9540" s="136"/>
    </row>
    <row r="9541" spans="2:29">
      <c r="B9541" s="136"/>
      <c r="E9541" s="136"/>
      <c r="H9541" s="136"/>
      <c r="K9541" s="136"/>
      <c r="O9541" s="136"/>
      <c r="T9541" s="136"/>
      <c r="W9541" s="136"/>
      <c r="Z9541" s="136"/>
      <c r="AC9541" s="136"/>
    </row>
    <row r="9542" spans="2:29">
      <c r="B9542" s="136"/>
      <c r="E9542" s="136"/>
      <c r="H9542" s="136"/>
      <c r="K9542" s="136"/>
      <c r="O9542" s="136"/>
      <c r="T9542" s="136"/>
      <c r="W9542" s="136"/>
      <c r="Z9542" s="136"/>
      <c r="AC9542" s="136"/>
    </row>
    <row r="9543" spans="2:29">
      <c r="B9543" s="136"/>
      <c r="E9543" s="136"/>
      <c r="H9543" s="136"/>
      <c r="K9543" s="136"/>
      <c r="O9543" s="136"/>
      <c r="T9543" s="136"/>
      <c r="W9543" s="136"/>
      <c r="Z9543" s="136"/>
      <c r="AC9543" s="136"/>
    </row>
    <row r="9544" spans="2:29">
      <c r="B9544" s="136"/>
      <c r="E9544" s="136"/>
      <c r="H9544" s="136"/>
      <c r="K9544" s="136"/>
      <c r="O9544" s="136"/>
      <c r="T9544" s="136"/>
      <c r="W9544" s="136"/>
      <c r="Z9544" s="136"/>
      <c r="AC9544" s="136"/>
    </row>
    <row r="9545" spans="2:29">
      <c r="B9545" s="136"/>
      <c r="E9545" s="136"/>
      <c r="H9545" s="136"/>
      <c r="K9545" s="136"/>
      <c r="O9545" s="136"/>
      <c r="T9545" s="136"/>
      <c r="W9545" s="136"/>
      <c r="Z9545" s="136"/>
      <c r="AC9545" s="136"/>
    </row>
    <row r="9546" spans="2:29">
      <c r="B9546" s="136"/>
      <c r="E9546" s="136"/>
      <c r="H9546" s="136"/>
      <c r="K9546" s="136"/>
      <c r="O9546" s="136"/>
      <c r="T9546" s="136"/>
      <c r="W9546" s="136"/>
      <c r="Z9546" s="136"/>
      <c r="AC9546" s="136"/>
    </row>
    <row r="9547" spans="2:29">
      <c r="B9547" s="136"/>
      <c r="E9547" s="136"/>
      <c r="H9547" s="136"/>
      <c r="K9547" s="136"/>
      <c r="O9547" s="136"/>
      <c r="T9547" s="136"/>
      <c r="W9547" s="136"/>
      <c r="Z9547" s="136"/>
      <c r="AC9547" s="136"/>
    </row>
    <row r="9548" spans="2:29">
      <c r="B9548" s="136"/>
      <c r="E9548" s="136"/>
      <c r="H9548" s="136"/>
      <c r="K9548" s="136"/>
      <c r="O9548" s="136"/>
      <c r="T9548" s="136"/>
      <c r="W9548" s="136"/>
      <c r="Z9548" s="136"/>
      <c r="AC9548" s="136"/>
    </row>
    <row r="9549" spans="2:29">
      <c r="B9549" s="136"/>
      <c r="E9549" s="136"/>
      <c r="H9549" s="136"/>
      <c r="K9549" s="136"/>
      <c r="O9549" s="136"/>
      <c r="T9549" s="136"/>
      <c r="W9549" s="136"/>
      <c r="Z9549" s="136"/>
      <c r="AC9549" s="136"/>
    </row>
    <row r="9550" spans="2:29">
      <c r="B9550" s="136"/>
      <c r="E9550" s="136"/>
      <c r="H9550" s="136"/>
      <c r="K9550" s="136"/>
      <c r="O9550" s="136"/>
      <c r="T9550" s="136"/>
      <c r="W9550" s="136"/>
      <c r="Z9550" s="136"/>
      <c r="AC9550" s="136"/>
    </row>
    <row r="9551" spans="2:29">
      <c r="B9551" s="136"/>
      <c r="E9551" s="136"/>
      <c r="H9551" s="136"/>
      <c r="K9551" s="136"/>
      <c r="O9551" s="136"/>
      <c r="T9551" s="136"/>
      <c r="W9551" s="136"/>
      <c r="Z9551" s="136"/>
      <c r="AC9551" s="136"/>
    </row>
    <row r="9552" spans="2:29">
      <c r="B9552" s="136"/>
      <c r="E9552" s="136"/>
      <c r="H9552" s="136"/>
      <c r="K9552" s="136"/>
      <c r="O9552" s="136"/>
      <c r="T9552" s="136"/>
      <c r="W9552" s="136"/>
      <c r="Z9552" s="136"/>
      <c r="AC9552" s="136"/>
    </row>
    <row r="9553" spans="2:29">
      <c r="B9553" s="136"/>
      <c r="E9553" s="136"/>
      <c r="H9553" s="136"/>
      <c r="K9553" s="136"/>
      <c r="O9553" s="136"/>
      <c r="T9553" s="136"/>
      <c r="W9553" s="136"/>
      <c r="Z9553" s="136"/>
      <c r="AC9553" s="136"/>
    </row>
    <row r="9554" spans="2:29">
      <c r="B9554" s="136"/>
      <c r="E9554" s="136"/>
      <c r="H9554" s="136"/>
      <c r="K9554" s="136"/>
      <c r="O9554" s="136"/>
      <c r="T9554" s="136"/>
      <c r="W9554" s="136"/>
      <c r="Z9554" s="136"/>
      <c r="AC9554" s="136"/>
    </row>
    <row r="9555" spans="2:29">
      <c r="B9555" s="136"/>
      <c r="E9555" s="136"/>
      <c r="H9555" s="136"/>
      <c r="K9555" s="136"/>
      <c r="O9555" s="136"/>
      <c r="T9555" s="136"/>
      <c r="W9555" s="136"/>
      <c r="Z9555" s="136"/>
      <c r="AC9555" s="136"/>
    </row>
    <row r="9556" spans="2:29">
      <c r="B9556" s="136"/>
      <c r="E9556" s="136"/>
      <c r="H9556" s="136"/>
      <c r="K9556" s="136"/>
      <c r="O9556" s="136"/>
      <c r="T9556" s="136"/>
      <c r="W9556" s="136"/>
      <c r="Z9556" s="136"/>
      <c r="AC9556" s="136"/>
    </row>
    <row r="9557" spans="2:29">
      <c r="B9557" s="136"/>
      <c r="E9557" s="136"/>
      <c r="H9557" s="136"/>
      <c r="K9557" s="136"/>
      <c r="O9557" s="136"/>
      <c r="T9557" s="136"/>
      <c r="W9557" s="136"/>
      <c r="Z9557" s="136"/>
      <c r="AC9557" s="136"/>
    </row>
    <row r="9558" spans="2:29">
      <c r="B9558" s="136"/>
      <c r="E9558" s="136"/>
      <c r="H9558" s="136"/>
      <c r="K9558" s="136"/>
      <c r="O9558" s="136"/>
      <c r="T9558" s="136"/>
      <c r="W9558" s="136"/>
      <c r="Z9558" s="136"/>
      <c r="AC9558" s="136"/>
    </row>
    <row r="9559" spans="2:29">
      <c r="B9559" s="136"/>
      <c r="E9559" s="136"/>
      <c r="H9559" s="136"/>
      <c r="K9559" s="136"/>
      <c r="O9559" s="136"/>
      <c r="T9559" s="136"/>
      <c r="W9559" s="136"/>
      <c r="Z9559" s="136"/>
      <c r="AC9559" s="136"/>
    </row>
    <row r="9560" spans="2:29">
      <c r="B9560" s="136"/>
      <c r="E9560" s="136"/>
      <c r="H9560" s="136"/>
      <c r="K9560" s="136"/>
      <c r="O9560" s="136"/>
      <c r="T9560" s="136"/>
      <c r="W9560" s="136"/>
      <c r="Z9560" s="136"/>
      <c r="AC9560" s="136"/>
    </row>
    <row r="9561" spans="2:29">
      <c r="B9561" s="136"/>
      <c r="E9561" s="136"/>
      <c r="H9561" s="136"/>
      <c r="K9561" s="136"/>
      <c r="O9561" s="136"/>
      <c r="T9561" s="136"/>
      <c r="W9561" s="136"/>
      <c r="Z9561" s="136"/>
      <c r="AC9561" s="136"/>
    </row>
    <row r="9562" spans="2:29">
      <c r="B9562" s="136"/>
      <c r="E9562" s="136"/>
      <c r="H9562" s="136"/>
      <c r="K9562" s="136"/>
      <c r="O9562" s="136"/>
      <c r="T9562" s="136"/>
      <c r="W9562" s="136"/>
      <c r="Z9562" s="136"/>
      <c r="AC9562" s="136"/>
    </row>
    <row r="9563" spans="2:29">
      <c r="B9563" s="136"/>
      <c r="E9563" s="136"/>
      <c r="H9563" s="136"/>
      <c r="K9563" s="136"/>
      <c r="O9563" s="136"/>
      <c r="T9563" s="136"/>
      <c r="W9563" s="136"/>
      <c r="Z9563" s="136"/>
      <c r="AC9563" s="136"/>
    </row>
    <row r="9564" spans="2:29">
      <c r="B9564" s="136"/>
      <c r="E9564" s="136"/>
      <c r="H9564" s="136"/>
      <c r="K9564" s="136"/>
      <c r="O9564" s="136"/>
      <c r="T9564" s="136"/>
      <c r="W9564" s="136"/>
      <c r="Z9564" s="136"/>
      <c r="AC9564" s="136"/>
    </row>
    <row r="9565" spans="2:29">
      <c r="B9565" s="136"/>
      <c r="E9565" s="136"/>
      <c r="H9565" s="136"/>
      <c r="K9565" s="136"/>
      <c r="O9565" s="136"/>
      <c r="T9565" s="136"/>
      <c r="W9565" s="136"/>
      <c r="Z9565" s="136"/>
      <c r="AC9565" s="136"/>
    </row>
    <row r="9566" spans="2:29">
      <c r="B9566" s="136"/>
      <c r="E9566" s="136"/>
      <c r="H9566" s="136"/>
      <c r="K9566" s="136"/>
      <c r="O9566" s="136"/>
      <c r="T9566" s="136"/>
      <c r="W9566" s="136"/>
      <c r="Z9566" s="136"/>
      <c r="AC9566" s="136"/>
    </row>
    <row r="9567" spans="2:29">
      <c r="B9567" s="136"/>
      <c r="E9567" s="136"/>
      <c r="H9567" s="136"/>
      <c r="K9567" s="136"/>
      <c r="O9567" s="136"/>
      <c r="T9567" s="136"/>
      <c r="W9567" s="136"/>
      <c r="Z9567" s="136"/>
      <c r="AC9567" s="136"/>
    </row>
    <row r="9568" spans="2:29">
      <c r="B9568" s="136"/>
      <c r="E9568" s="136"/>
      <c r="H9568" s="136"/>
      <c r="K9568" s="136"/>
      <c r="O9568" s="136"/>
      <c r="T9568" s="136"/>
      <c r="W9568" s="136"/>
      <c r="Z9568" s="136"/>
      <c r="AC9568" s="136"/>
    </row>
    <row r="9569" spans="2:29">
      <c r="B9569" s="136"/>
      <c r="E9569" s="136"/>
      <c r="H9569" s="136"/>
      <c r="K9569" s="136"/>
      <c r="O9569" s="136"/>
      <c r="T9569" s="136"/>
      <c r="W9569" s="136"/>
      <c r="Z9569" s="136"/>
      <c r="AC9569" s="136"/>
    </row>
    <row r="9570" spans="2:29">
      <c r="B9570" s="136"/>
      <c r="E9570" s="136"/>
      <c r="H9570" s="136"/>
      <c r="K9570" s="136"/>
      <c r="O9570" s="136"/>
      <c r="T9570" s="136"/>
      <c r="W9570" s="136"/>
      <c r="Z9570" s="136"/>
      <c r="AC9570" s="136"/>
    </row>
    <row r="9571" spans="2:29">
      <c r="B9571" s="136"/>
      <c r="E9571" s="136"/>
      <c r="H9571" s="136"/>
      <c r="K9571" s="136"/>
      <c r="O9571" s="136"/>
      <c r="T9571" s="136"/>
      <c r="W9571" s="136"/>
      <c r="Z9571" s="136"/>
      <c r="AC9571" s="136"/>
    </row>
    <row r="9572" spans="2:29">
      <c r="B9572" s="136"/>
      <c r="E9572" s="136"/>
      <c r="H9572" s="136"/>
      <c r="K9572" s="136"/>
      <c r="O9572" s="136"/>
      <c r="T9572" s="136"/>
      <c r="W9572" s="136"/>
      <c r="Z9572" s="136"/>
      <c r="AC9572" s="136"/>
    </row>
    <row r="9573" spans="2:29">
      <c r="B9573" s="136"/>
      <c r="E9573" s="136"/>
      <c r="H9573" s="136"/>
      <c r="K9573" s="136"/>
      <c r="O9573" s="136"/>
      <c r="T9573" s="136"/>
      <c r="W9573" s="136"/>
      <c r="Z9573" s="136"/>
      <c r="AC9573" s="136"/>
    </row>
    <row r="9574" spans="2:29">
      <c r="B9574" s="136"/>
      <c r="E9574" s="136"/>
      <c r="H9574" s="136"/>
      <c r="K9574" s="136"/>
      <c r="O9574" s="136"/>
      <c r="T9574" s="136"/>
      <c r="W9574" s="136"/>
      <c r="Z9574" s="136"/>
      <c r="AC9574" s="136"/>
    </row>
    <row r="9575" spans="2:29">
      <c r="B9575" s="136"/>
      <c r="E9575" s="136"/>
      <c r="H9575" s="136"/>
      <c r="K9575" s="136"/>
      <c r="O9575" s="136"/>
      <c r="T9575" s="136"/>
      <c r="W9575" s="136"/>
      <c r="Z9575" s="136"/>
      <c r="AC9575" s="136"/>
    </row>
    <row r="9576" spans="2:29">
      <c r="B9576" s="136"/>
      <c r="E9576" s="136"/>
      <c r="H9576" s="136"/>
      <c r="K9576" s="136"/>
      <c r="O9576" s="136"/>
      <c r="T9576" s="136"/>
      <c r="W9576" s="136"/>
      <c r="Z9576" s="136"/>
      <c r="AC9576" s="136"/>
    </row>
    <row r="9577" spans="2:29">
      <c r="B9577" s="136"/>
      <c r="E9577" s="136"/>
      <c r="H9577" s="136"/>
      <c r="K9577" s="136"/>
      <c r="O9577" s="136"/>
      <c r="T9577" s="136"/>
      <c r="W9577" s="136"/>
      <c r="Z9577" s="136"/>
      <c r="AC9577" s="136"/>
    </row>
    <row r="9578" spans="2:29">
      <c r="B9578" s="136"/>
      <c r="E9578" s="136"/>
      <c r="H9578" s="136"/>
      <c r="K9578" s="136"/>
      <c r="O9578" s="136"/>
      <c r="T9578" s="136"/>
      <c r="W9578" s="136"/>
      <c r="Z9578" s="136"/>
      <c r="AC9578" s="136"/>
    </row>
    <row r="9579" spans="2:29">
      <c r="B9579" s="136"/>
      <c r="E9579" s="136"/>
      <c r="H9579" s="136"/>
      <c r="K9579" s="136"/>
      <c r="O9579" s="136"/>
      <c r="T9579" s="136"/>
      <c r="W9579" s="136"/>
      <c r="Z9579" s="136"/>
      <c r="AC9579" s="136"/>
    </row>
    <row r="9580" spans="2:29">
      <c r="B9580" s="136"/>
      <c r="E9580" s="136"/>
      <c r="H9580" s="136"/>
      <c r="K9580" s="136"/>
      <c r="O9580" s="136"/>
      <c r="T9580" s="136"/>
      <c r="W9580" s="136"/>
      <c r="Z9580" s="136"/>
      <c r="AC9580" s="136"/>
    </row>
    <row r="9581" spans="2:29">
      <c r="B9581" s="136"/>
      <c r="E9581" s="136"/>
      <c r="H9581" s="136"/>
      <c r="K9581" s="136"/>
      <c r="O9581" s="136"/>
      <c r="T9581" s="136"/>
      <c r="W9581" s="136"/>
      <c r="Z9581" s="136"/>
      <c r="AC9581" s="136"/>
    </row>
    <row r="9582" spans="2:29">
      <c r="B9582" s="136"/>
      <c r="E9582" s="136"/>
      <c r="H9582" s="136"/>
      <c r="K9582" s="136"/>
      <c r="O9582" s="136"/>
      <c r="T9582" s="136"/>
      <c r="W9582" s="136"/>
      <c r="Z9582" s="136"/>
      <c r="AC9582" s="136"/>
    </row>
    <row r="9583" spans="2:29">
      <c r="B9583" s="136"/>
      <c r="E9583" s="136"/>
      <c r="H9583" s="136"/>
      <c r="K9583" s="136"/>
      <c r="O9583" s="136"/>
      <c r="T9583" s="136"/>
      <c r="W9583" s="136"/>
      <c r="Z9583" s="136"/>
      <c r="AC9583" s="136"/>
    </row>
    <row r="9584" spans="2:29">
      <c r="B9584" s="136"/>
      <c r="E9584" s="136"/>
      <c r="H9584" s="136"/>
      <c r="K9584" s="136"/>
      <c r="O9584" s="136"/>
      <c r="T9584" s="136"/>
      <c r="W9584" s="136"/>
      <c r="Z9584" s="136"/>
      <c r="AC9584" s="136"/>
    </row>
    <row r="9585" spans="2:29">
      <c r="B9585" s="136"/>
      <c r="E9585" s="136"/>
      <c r="H9585" s="136"/>
      <c r="K9585" s="136"/>
      <c r="O9585" s="136"/>
      <c r="T9585" s="136"/>
      <c r="W9585" s="136"/>
      <c r="Z9585" s="136"/>
      <c r="AC9585" s="136"/>
    </row>
    <row r="9586" spans="2:29">
      <c r="B9586" s="136"/>
      <c r="E9586" s="136"/>
      <c r="H9586" s="136"/>
      <c r="K9586" s="136"/>
      <c r="O9586" s="136"/>
      <c r="T9586" s="136"/>
      <c r="W9586" s="136"/>
      <c r="Z9586" s="136"/>
      <c r="AC9586" s="136"/>
    </row>
    <row r="9587" spans="2:29">
      <c r="B9587" s="136"/>
      <c r="E9587" s="136"/>
      <c r="H9587" s="136"/>
      <c r="K9587" s="136"/>
      <c r="O9587" s="136"/>
      <c r="T9587" s="136"/>
      <c r="W9587" s="136"/>
      <c r="Z9587" s="136"/>
      <c r="AC9587" s="136"/>
    </row>
    <row r="9588" spans="2:29">
      <c r="B9588" s="136"/>
      <c r="E9588" s="136"/>
      <c r="H9588" s="136"/>
      <c r="K9588" s="136"/>
      <c r="O9588" s="136"/>
      <c r="T9588" s="136"/>
      <c r="W9588" s="136"/>
      <c r="Z9588" s="136"/>
      <c r="AC9588" s="136"/>
    </row>
    <row r="9589" spans="2:29">
      <c r="B9589" s="136"/>
      <c r="E9589" s="136"/>
      <c r="H9589" s="136"/>
      <c r="K9589" s="136"/>
      <c r="O9589" s="136"/>
      <c r="T9589" s="136"/>
      <c r="W9589" s="136"/>
      <c r="Z9589" s="136"/>
      <c r="AC9589" s="136"/>
    </row>
    <row r="9590" spans="2:29">
      <c r="B9590" s="136"/>
      <c r="E9590" s="136"/>
      <c r="H9590" s="136"/>
      <c r="K9590" s="136"/>
      <c r="O9590" s="136"/>
      <c r="T9590" s="136"/>
      <c r="W9590" s="136"/>
      <c r="Z9590" s="136"/>
      <c r="AC9590" s="136"/>
    </row>
    <row r="9591" spans="2:29">
      <c r="B9591" s="136"/>
      <c r="E9591" s="136"/>
      <c r="H9591" s="136"/>
      <c r="K9591" s="136"/>
      <c r="O9591" s="136"/>
      <c r="T9591" s="136"/>
      <c r="W9591" s="136"/>
      <c r="Z9591" s="136"/>
      <c r="AC9591" s="136"/>
    </row>
    <row r="9592" spans="2:29">
      <c r="B9592" s="136"/>
      <c r="E9592" s="136"/>
      <c r="H9592" s="136"/>
      <c r="K9592" s="136"/>
      <c r="O9592" s="136"/>
      <c r="T9592" s="136"/>
      <c r="W9592" s="136"/>
      <c r="Z9592" s="136"/>
      <c r="AC9592" s="136"/>
    </row>
    <row r="9593" spans="2:29">
      <c r="B9593" s="136"/>
      <c r="E9593" s="136"/>
      <c r="H9593" s="136"/>
      <c r="K9593" s="136"/>
      <c r="O9593" s="136"/>
      <c r="T9593" s="136"/>
      <c r="W9593" s="136"/>
      <c r="Z9593" s="136"/>
      <c r="AC9593" s="136"/>
    </row>
    <row r="9594" spans="2:29">
      <c r="B9594" s="136"/>
      <c r="E9594" s="136"/>
      <c r="H9594" s="136"/>
      <c r="K9594" s="136"/>
      <c r="O9594" s="136"/>
      <c r="T9594" s="136"/>
      <c r="W9594" s="136"/>
      <c r="Z9594" s="136"/>
      <c r="AC9594" s="136"/>
    </row>
    <row r="9595" spans="2:29">
      <c r="B9595" s="136"/>
      <c r="E9595" s="136"/>
      <c r="H9595" s="136"/>
      <c r="K9595" s="136"/>
      <c r="O9595" s="136"/>
      <c r="T9595" s="136"/>
      <c r="W9595" s="136"/>
      <c r="Z9595" s="136"/>
      <c r="AC9595" s="136"/>
    </row>
    <row r="9596" spans="2:29">
      <c r="B9596" s="136"/>
      <c r="E9596" s="136"/>
      <c r="H9596" s="136"/>
      <c r="K9596" s="136"/>
      <c r="O9596" s="136"/>
      <c r="T9596" s="136"/>
      <c r="W9596" s="136"/>
      <c r="Z9596" s="136"/>
      <c r="AC9596" s="136"/>
    </row>
    <row r="9597" spans="2:29">
      <c r="B9597" s="136"/>
      <c r="E9597" s="136"/>
      <c r="H9597" s="136"/>
      <c r="K9597" s="136"/>
      <c r="O9597" s="136"/>
      <c r="T9597" s="136"/>
      <c r="W9597" s="136"/>
      <c r="Z9597" s="136"/>
      <c r="AC9597" s="136"/>
    </row>
    <row r="9598" spans="2:29">
      <c r="B9598" s="136"/>
      <c r="E9598" s="136"/>
      <c r="H9598" s="136"/>
      <c r="K9598" s="136"/>
      <c r="O9598" s="136"/>
      <c r="T9598" s="136"/>
      <c r="W9598" s="136"/>
      <c r="Z9598" s="136"/>
      <c r="AC9598" s="136"/>
    </row>
    <row r="9599" spans="2:29">
      <c r="B9599" s="136"/>
      <c r="E9599" s="136"/>
      <c r="H9599" s="136"/>
      <c r="K9599" s="136"/>
      <c r="O9599" s="136"/>
      <c r="T9599" s="136"/>
      <c r="W9599" s="136"/>
      <c r="Z9599" s="136"/>
      <c r="AC9599" s="136"/>
    </row>
    <row r="9600" spans="2:29">
      <c r="B9600" s="136"/>
      <c r="E9600" s="136"/>
      <c r="H9600" s="136"/>
      <c r="K9600" s="136"/>
      <c r="O9600" s="136"/>
      <c r="T9600" s="136"/>
      <c r="W9600" s="136"/>
      <c r="Z9600" s="136"/>
      <c r="AC9600" s="136"/>
    </row>
    <row r="9601" spans="2:29">
      <c r="B9601" s="136"/>
      <c r="E9601" s="136"/>
      <c r="H9601" s="136"/>
      <c r="K9601" s="136"/>
      <c r="O9601" s="136"/>
      <c r="T9601" s="136"/>
      <c r="W9601" s="136"/>
      <c r="Z9601" s="136"/>
      <c r="AC9601" s="136"/>
    </row>
    <row r="9602" spans="2:29">
      <c r="B9602" s="136"/>
      <c r="E9602" s="136"/>
      <c r="H9602" s="136"/>
      <c r="K9602" s="136"/>
      <c r="O9602" s="136"/>
      <c r="T9602" s="136"/>
      <c r="W9602" s="136"/>
      <c r="Z9602" s="136"/>
      <c r="AC9602" s="136"/>
    </row>
    <row r="9603" spans="2:29">
      <c r="B9603" s="136"/>
      <c r="E9603" s="136"/>
      <c r="H9603" s="136"/>
      <c r="K9603" s="136"/>
      <c r="O9603" s="136"/>
      <c r="T9603" s="136"/>
      <c r="W9603" s="136"/>
      <c r="Z9603" s="136"/>
      <c r="AC9603" s="136"/>
    </row>
    <row r="9604" spans="2:29">
      <c r="B9604" s="136"/>
      <c r="E9604" s="136"/>
      <c r="H9604" s="136"/>
      <c r="K9604" s="136"/>
      <c r="O9604" s="136"/>
      <c r="T9604" s="136"/>
      <c r="W9604" s="136"/>
      <c r="Z9604" s="136"/>
      <c r="AC9604" s="136"/>
    </row>
    <row r="9605" spans="2:29">
      <c r="B9605" s="136"/>
      <c r="E9605" s="136"/>
      <c r="H9605" s="136"/>
      <c r="K9605" s="136"/>
      <c r="O9605" s="136"/>
      <c r="T9605" s="136"/>
      <c r="W9605" s="136"/>
      <c r="Z9605" s="136"/>
      <c r="AC9605" s="136"/>
    </row>
    <row r="9606" spans="2:29">
      <c r="B9606" s="136"/>
      <c r="E9606" s="136"/>
      <c r="H9606" s="136"/>
      <c r="K9606" s="136"/>
      <c r="O9606" s="136"/>
      <c r="T9606" s="136"/>
      <c r="W9606" s="136"/>
      <c r="Z9606" s="136"/>
      <c r="AC9606" s="136"/>
    </row>
    <row r="9607" spans="2:29">
      <c r="B9607" s="136"/>
      <c r="E9607" s="136"/>
      <c r="H9607" s="136"/>
      <c r="K9607" s="136"/>
      <c r="O9607" s="136"/>
      <c r="T9607" s="136"/>
      <c r="W9607" s="136"/>
      <c r="Z9607" s="136"/>
      <c r="AC9607" s="136"/>
    </row>
    <row r="9608" spans="2:29">
      <c r="B9608" s="136"/>
      <c r="E9608" s="136"/>
      <c r="H9608" s="136"/>
      <c r="K9608" s="136"/>
      <c r="O9608" s="136"/>
      <c r="T9608" s="136"/>
      <c r="W9608" s="136"/>
      <c r="Z9608" s="136"/>
      <c r="AC9608" s="136"/>
    </row>
    <row r="9609" spans="2:29">
      <c r="B9609" s="136"/>
      <c r="E9609" s="136"/>
      <c r="H9609" s="136"/>
      <c r="K9609" s="136"/>
      <c r="O9609" s="136"/>
      <c r="T9609" s="136"/>
      <c r="W9609" s="136"/>
      <c r="Z9609" s="136"/>
      <c r="AC9609" s="136"/>
    </row>
    <row r="9610" spans="2:29">
      <c r="B9610" s="136"/>
      <c r="E9610" s="136"/>
      <c r="H9610" s="136"/>
      <c r="K9610" s="136"/>
      <c r="O9610" s="136"/>
      <c r="T9610" s="136"/>
      <c r="W9610" s="136"/>
      <c r="Z9610" s="136"/>
      <c r="AC9610" s="136"/>
    </row>
    <row r="9611" spans="2:29">
      <c r="B9611" s="136"/>
      <c r="E9611" s="136"/>
      <c r="H9611" s="136"/>
      <c r="K9611" s="136"/>
      <c r="O9611" s="136"/>
      <c r="T9611" s="136"/>
      <c r="W9611" s="136"/>
      <c r="Z9611" s="136"/>
      <c r="AC9611" s="136"/>
    </row>
    <row r="9612" spans="2:29">
      <c r="B9612" s="136"/>
      <c r="E9612" s="136"/>
      <c r="H9612" s="136"/>
      <c r="K9612" s="136"/>
      <c r="O9612" s="136"/>
      <c r="T9612" s="136"/>
      <c r="W9612" s="136"/>
      <c r="Z9612" s="136"/>
      <c r="AC9612" s="136"/>
    </row>
    <row r="9613" spans="2:29">
      <c r="B9613" s="136"/>
      <c r="E9613" s="136"/>
      <c r="H9613" s="136"/>
      <c r="K9613" s="136"/>
      <c r="O9613" s="136"/>
      <c r="T9613" s="136"/>
      <c r="W9613" s="136"/>
      <c r="Z9613" s="136"/>
      <c r="AC9613" s="136"/>
    </row>
    <row r="9614" spans="2:29">
      <c r="B9614" s="136"/>
      <c r="E9614" s="136"/>
      <c r="H9614" s="136"/>
      <c r="K9614" s="136"/>
      <c r="O9614" s="136"/>
      <c r="T9614" s="136"/>
      <c r="W9614" s="136"/>
      <c r="Z9614" s="136"/>
      <c r="AC9614" s="136"/>
    </row>
    <row r="9615" spans="2:29">
      <c r="B9615" s="136"/>
      <c r="E9615" s="136"/>
      <c r="H9615" s="136"/>
      <c r="K9615" s="136"/>
      <c r="O9615" s="136"/>
      <c r="T9615" s="136"/>
      <c r="W9615" s="136"/>
      <c r="Z9615" s="136"/>
      <c r="AC9615" s="136"/>
    </row>
    <row r="9616" spans="2:29">
      <c r="B9616" s="136"/>
      <c r="E9616" s="136"/>
      <c r="H9616" s="136"/>
      <c r="K9616" s="136"/>
      <c r="O9616" s="136"/>
      <c r="T9616" s="136"/>
      <c r="W9616" s="136"/>
      <c r="Z9616" s="136"/>
      <c r="AC9616" s="136"/>
    </row>
    <row r="9617" spans="2:29">
      <c r="B9617" s="136"/>
      <c r="E9617" s="136"/>
      <c r="H9617" s="136"/>
      <c r="K9617" s="136"/>
      <c r="O9617" s="136"/>
      <c r="T9617" s="136"/>
      <c r="W9617" s="136"/>
      <c r="Z9617" s="136"/>
      <c r="AC9617" s="136"/>
    </row>
    <row r="9618" spans="2:29">
      <c r="B9618" s="136"/>
      <c r="E9618" s="136"/>
      <c r="H9618" s="136"/>
      <c r="K9618" s="136"/>
      <c r="O9618" s="136"/>
      <c r="T9618" s="136"/>
      <c r="W9618" s="136"/>
      <c r="Z9618" s="136"/>
      <c r="AC9618" s="136"/>
    </row>
    <row r="9619" spans="2:29">
      <c r="B9619" s="136"/>
      <c r="E9619" s="136"/>
      <c r="H9619" s="136"/>
      <c r="K9619" s="136"/>
      <c r="O9619" s="136"/>
      <c r="T9619" s="136"/>
      <c r="W9619" s="136"/>
      <c r="Z9619" s="136"/>
      <c r="AC9619" s="136"/>
    </row>
    <row r="9620" spans="2:29">
      <c r="B9620" s="136"/>
      <c r="E9620" s="136"/>
      <c r="H9620" s="136"/>
      <c r="K9620" s="136"/>
      <c r="O9620" s="136"/>
      <c r="T9620" s="136"/>
      <c r="W9620" s="136"/>
      <c r="Z9620" s="136"/>
      <c r="AC9620" s="136"/>
    </row>
    <row r="9621" spans="2:29">
      <c r="B9621" s="136"/>
      <c r="E9621" s="136"/>
      <c r="H9621" s="136"/>
      <c r="K9621" s="136"/>
      <c r="O9621" s="136"/>
      <c r="T9621" s="136"/>
      <c r="W9621" s="136"/>
      <c r="Z9621" s="136"/>
      <c r="AC9621" s="136"/>
    </row>
    <row r="9622" spans="2:29">
      <c r="B9622" s="136"/>
      <c r="E9622" s="136"/>
      <c r="H9622" s="136"/>
      <c r="K9622" s="136"/>
      <c r="O9622" s="136"/>
      <c r="T9622" s="136"/>
      <c r="W9622" s="136"/>
      <c r="Z9622" s="136"/>
      <c r="AC9622" s="136"/>
    </row>
    <row r="9623" spans="2:29">
      <c r="B9623" s="136"/>
      <c r="E9623" s="136"/>
      <c r="H9623" s="136"/>
      <c r="K9623" s="136"/>
      <c r="O9623" s="136"/>
      <c r="T9623" s="136"/>
      <c r="W9623" s="136"/>
      <c r="Z9623" s="136"/>
      <c r="AC9623" s="136"/>
    </row>
    <row r="9624" spans="2:29">
      <c r="B9624" s="136"/>
      <c r="E9624" s="136"/>
      <c r="H9624" s="136"/>
      <c r="K9624" s="136"/>
      <c r="O9624" s="136"/>
      <c r="T9624" s="136"/>
      <c r="W9624" s="136"/>
      <c r="Z9624" s="136"/>
      <c r="AC9624" s="136"/>
    </row>
    <row r="9625" spans="2:29">
      <c r="B9625" s="136"/>
      <c r="E9625" s="136"/>
      <c r="H9625" s="136"/>
      <c r="K9625" s="136"/>
      <c r="O9625" s="136"/>
      <c r="T9625" s="136"/>
      <c r="W9625" s="136"/>
      <c r="Z9625" s="136"/>
      <c r="AC9625" s="136"/>
    </row>
    <row r="9626" spans="2:29">
      <c r="B9626" s="136"/>
      <c r="E9626" s="136"/>
      <c r="H9626" s="136"/>
      <c r="K9626" s="136"/>
      <c r="O9626" s="136"/>
      <c r="T9626" s="136"/>
      <c r="W9626" s="136"/>
      <c r="Z9626" s="136"/>
      <c r="AC9626" s="136"/>
    </row>
    <row r="9627" spans="2:29">
      <c r="B9627" s="136"/>
      <c r="E9627" s="136"/>
      <c r="H9627" s="136"/>
      <c r="K9627" s="136"/>
      <c r="O9627" s="136"/>
      <c r="T9627" s="136"/>
      <c r="W9627" s="136"/>
      <c r="Z9627" s="136"/>
      <c r="AC9627" s="136"/>
    </row>
    <row r="9628" spans="2:29">
      <c r="B9628" s="136"/>
      <c r="E9628" s="136"/>
      <c r="H9628" s="136"/>
      <c r="K9628" s="136"/>
      <c r="O9628" s="136"/>
      <c r="T9628" s="136"/>
      <c r="W9628" s="136"/>
      <c r="Z9628" s="136"/>
      <c r="AC9628" s="136"/>
    </row>
    <row r="9629" spans="2:29">
      <c r="B9629" s="136"/>
      <c r="E9629" s="136"/>
      <c r="H9629" s="136"/>
      <c r="K9629" s="136"/>
      <c r="O9629" s="136"/>
      <c r="T9629" s="136"/>
      <c r="W9629" s="136"/>
      <c r="Z9629" s="136"/>
      <c r="AC9629" s="136"/>
    </row>
    <row r="9630" spans="2:29">
      <c r="B9630" s="136"/>
      <c r="E9630" s="136"/>
      <c r="H9630" s="136"/>
      <c r="K9630" s="136"/>
      <c r="O9630" s="136"/>
      <c r="T9630" s="136"/>
      <c r="W9630" s="136"/>
      <c r="Z9630" s="136"/>
      <c r="AC9630" s="136"/>
    </row>
    <row r="9631" spans="2:29">
      <c r="B9631" s="136"/>
      <c r="E9631" s="136"/>
      <c r="H9631" s="136"/>
      <c r="K9631" s="136"/>
      <c r="O9631" s="136"/>
      <c r="T9631" s="136"/>
      <c r="W9631" s="136"/>
      <c r="Z9631" s="136"/>
      <c r="AC9631" s="136"/>
    </row>
    <row r="9632" spans="2:29">
      <c r="B9632" s="136"/>
      <c r="E9632" s="136"/>
      <c r="H9632" s="136"/>
      <c r="K9632" s="136"/>
      <c r="O9632" s="136"/>
      <c r="T9632" s="136"/>
      <c r="W9632" s="136"/>
      <c r="Z9632" s="136"/>
      <c r="AC9632" s="136"/>
    </row>
    <row r="9633" spans="2:29">
      <c r="B9633" s="136"/>
      <c r="E9633" s="136"/>
      <c r="H9633" s="136"/>
      <c r="K9633" s="136"/>
      <c r="O9633" s="136"/>
      <c r="T9633" s="136"/>
      <c r="W9633" s="136"/>
      <c r="Z9633" s="136"/>
      <c r="AC9633" s="136"/>
    </row>
    <row r="9634" spans="2:29">
      <c r="B9634" s="136"/>
      <c r="E9634" s="136"/>
      <c r="H9634" s="136"/>
      <c r="K9634" s="136"/>
      <c r="O9634" s="136"/>
      <c r="T9634" s="136"/>
      <c r="W9634" s="136"/>
      <c r="Z9634" s="136"/>
      <c r="AC9634" s="136"/>
    </row>
    <row r="9635" spans="2:29">
      <c r="B9635" s="136"/>
      <c r="E9635" s="136"/>
      <c r="H9635" s="136"/>
      <c r="K9635" s="136"/>
      <c r="O9635" s="136"/>
      <c r="T9635" s="136"/>
      <c r="W9635" s="136"/>
      <c r="Z9635" s="136"/>
      <c r="AC9635" s="136"/>
    </row>
    <row r="9636" spans="2:29">
      <c r="B9636" s="136"/>
      <c r="E9636" s="136"/>
      <c r="H9636" s="136"/>
      <c r="K9636" s="136"/>
      <c r="O9636" s="136"/>
      <c r="T9636" s="136"/>
      <c r="W9636" s="136"/>
      <c r="Z9636" s="136"/>
      <c r="AC9636" s="136"/>
    </row>
    <row r="9637" spans="2:29">
      <c r="B9637" s="136"/>
      <c r="E9637" s="136"/>
      <c r="H9637" s="136"/>
      <c r="K9637" s="136"/>
      <c r="O9637" s="136"/>
      <c r="T9637" s="136"/>
      <c r="W9637" s="136"/>
      <c r="Z9637" s="136"/>
      <c r="AC9637" s="136"/>
    </row>
    <row r="9638" spans="2:29">
      <c r="B9638" s="136"/>
      <c r="E9638" s="136"/>
      <c r="H9638" s="136"/>
      <c r="K9638" s="136"/>
      <c r="O9638" s="136"/>
      <c r="T9638" s="136"/>
      <c r="W9638" s="136"/>
      <c r="Z9638" s="136"/>
      <c r="AC9638" s="136"/>
    </row>
    <row r="9639" spans="2:29">
      <c r="B9639" s="136"/>
      <c r="E9639" s="136"/>
      <c r="H9639" s="136"/>
      <c r="K9639" s="136"/>
      <c r="O9639" s="136"/>
      <c r="T9639" s="136"/>
      <c r="W9639" s="136"/>
      <c r="Z9639" s="136"/>
      <c r="AC9639" s="136"/>
    </row>
    <row r="9640" spans="2:29">
      <c r="B9640" s="136"/>
      <c r="E9640" s="136"/>
      <c r="H9640" s="136"/>
      <c r="K9640" s="136"/>
      <c r="O9640" s="136"/>
      <c r="T9640" s="136"/>
      <c r="W9640" s="136"/>
      <c r="Z9640" s="136"/>
      <c r="AC9640" s="136"/>
    </row>
    <row r="9641" spans="2:29">
      <c r="B9641" s="136"/>
      <c r="E9641" s="136"/>
      <c r="H9641" s="136"/>
      <c r="K9641" s="136"/>
      <c r="O9641" s="136"/>
      <c r="T9641" s="136"/>
      <c r="W9641" s="136"/>
      <c r="Z9641" s="136"/>
      <c r="AC9641" s="136"/>
    </row>
    <row r="9642" spans="2:29">
      <c r="B9642" s="136"/>
      <c r="E9642" s="136"/>
      <c r="H9642" s="136"/>
      <c r="K9642" s="136"/>
      <c r="O9642" s="136"/>
      <c r="T9642" s="136"/>
      <c r="W9642" s="136"/>
      <c r="Z9642" s="136"/>
      <c r="AC9642" s="136"/>
    </row>
    <row r="9643" spans="2:29">
      <c r="B9643" s="136"/>
      <c r="E9643" s="136"/>
      <c r="H9643" s="136"/>
      <c r="K9643" s="136"/>
      <c r="O9643" s="136"/>
      <c r="T9643" s="136"/>
      <c r="W9643" s="136"/>
      <c r="Z9643" s="136"/>
      <c r="AC9643" s="136"/>
    </row>
    <row r="9644" spans="2:29">
      <c r="B9644" s="136"/>
      <c r="E9644" s="136"/>
      <c r="H9644" s="136"/>
      <c r="K9644" s="136"/>
      <c r="O9644" s="136"/>
      <c r="T9644" s="136"/>
      <c r="W9644" s="136"/>
      <c r="Z9644" s="136"/>
      <c r="AC9644" s="136"/>
    </row>
    <row r="9645" spans="2:29">
      <c r="B9645" s="136"/>
      <c r="E9645" s="136"/>
      <c r="H9645" s="136"/>
      <c r="K9645" s="136"/>
      <c r="O9645" s="136"/>
      <c r="T9645" s="136"/>
      <c r="W9645" s="136"/>
      <c r="Z9645" s="136"/>
      <c r="AC9645" s="136"/>
    </row>
    <row r="9646" spans="2:29">
      <c r="B9646" s="136"/>
      <c r="E9646" s="136"/>
      <c r="H9646" s="136"/>
      <c r="K9646" s="136"/>
      <c r="O9646" s="136"/>
      <c r="T9646" s="136"/>
      <c r="W9646" s="136"/>
      <c r="Z9646" s="136"/>
      <c r="AC9646" s="136"/>
    </row>
    <row r="9647" spans="2:29">
      <c r="B9647" s="136"/>
      <c r="E9647" s="136"/>
      <c r="H9647" s="136"/>
      <c r="K9647" s="136"/>
      <c r="O9647" s="136"/>
      <c r="T9647" s="136"/>
      <c r="W9647" s="136"/>
      <c r="Z9647" s="136"/>
      <c r="AC9647" s="136"/>
    </row>
    <row r="9648" spans="2:29">
      <c r="B9648" s="136"/>
      <c r="E9648" s="136"/>
      <c r="H9648" s="136"/>
      <c r="K9648" s="136"/>
      <c r="O9648" s="136"/>
      <c r="T9648" s="136"/>
      <c r="W9648" s="136"/>
      <c r="Z9648" s="136"/>
      <c r="AC9648" s="136"/>
    </row>
    <row r="9649" spans="2:29">
      <c r="B9649" s="136"/>
      <c r="E9649" s="136"/>
      <c r="H9649" s="136"/>
      <c r="K9649" s="136"/>
      <c r="O9649" s="136"/>
      <c r="T9649" s="136"/>
      <c r="W9649" s="136"/>
      <c r="Z9649" s="136"/>
      <c r="AC9649" s="136"/>
    </row>
    <row r="9650" spans="2:29">
      <c r="B9650" s="136"/>
      <c r="E9650" s="136"/>
      <c r="H9650" s="136"/>
      <c r="K9650" s="136"/>
      <c r="O9650" s="136"/>
      <c r="T9650" s="136"/>
      <c r="W9650" s="136"/>
      <c r="Z9650" s="136"/>
      <c r="AC9650" s="136"/>
    </row>
    <row r="9651" spans="2:29">
      <c r="B9651" s="136"/>
      <c r="E9651" s="136"/>
      <c r="H9651" s="136"/>
      <c r="K9651" s="136"/>
      <c r="O9651" s="136"/>
      <c r="T9651" s="136"/>
      <c r="W9651" s="136"/>
      <c r="Z9651" s="136"/>
      <c r="AC9651" s="136"/>
    </row>
    <row r="9652" spans="2:29">
      <c r="B9652" s="136"/>
      <c r="E9652" s="136"/>
      <c r="H9652" s="136"/>
      <c r="K9652" s="136"/>
      <c r="O9652" s="136"/>
      <c r="T9652" s="136"/>
      <c r="W9652" s="136"/>
      <c r="Z9652" s="136"/>
      <c r="AC9652" s="136"/>
    </row>
    <row r="9653" spans="2:29">
      <c r="B9653" s="136"/>
      <c r="E9653" s="136"/>
      <c r="H9653" s="136"/>
      <c r="K9653" s="136"/>
      <c r="O9653" s="136"/>
      <c r="T9653" s="136"/>
      <c r="W9653" s="136"/>
      <c r="Z9653" s="136"/>
      <c r="AC9653" s="136"/>
    </row>
    <row r="9654" spans="2:29">
      <c r="B9654" s="136"/>
      <c r="E9654" s="136"/>
      <c r="H9654" s="136"/>
      <c r="K9654" s="136"/>
      <c r="O9654" s="136"/>
      <c r="T9654" s="136"/>
      <c r="W9654" s="136"/>
      <c r="Z9654" s="136"/>
      <c r="AC9654" s="136"/>
    </row>
    <row r="9655" spans="2:29">
      <c r="B9655" s="136"/>
      <c r="E9655" s="136"/>
      <c r="H9655" s="136"/>
      <c r="K9655" s="136"/>
      <c r="O9655" s="136"/>
      <c r="T9655" s="136"/>
      <c r="W9655" s="136"/>
      <c r="Z9655" s="136"/>
      <c r="AC9655" s="136"/>
    </row>
    <row r="9656" spans="2:29">
      <c r="B9656" s="136"/>
      <c r="E9656" s="136"/>
      <c r="H9656" s="136"/>
      <c r="K9656" s="136"/>
      <c r="O9656" s="136"/>
      <c r="T9656" s="136"/>
      <c r="W9656" s="136"/>
      <c r="Z9656" s="136"/>
      <c r="AC9656" s="136"/>
    </row>
    <row r="9657" spans="2:29">
      <c r="B9657" s="136"/>
      <c r="E9657" s="136"/>
      <c r="H9657" s="136"/>
      <c r="K9657" s="136"/>
      <c r="O9657" s="136"/>
      <c r="T9657" s="136"/>
      <c r="W9657" s="136"/>
      <c r="Z9657" s="136"/>
      <c r="AC9657" s="136"/>
    </row>
    <row r="9658" spans="2:29">
      <c r="B9658" s="136"/>
      <c r="E9658" s="136"/>
      <c r="H9658" s="136"/>
      <c r="K9658" s="136"/>
      <c r="O9658" s="136"/>
      <c r="T9658" s="136"/>
      <c r="W9658" s="136"/>
      <c r="Z9658" s="136"/>
      <c r="AC9658" s="136"/>
    </row>
    <row r="9659" spans="2:29">
      <c r="B9659" s="136"/>
      <c r="E9659" s="136"/>
      <c r="H9659" s="136"/>
      <c r="K9659" s="136"/>
      <c r="O9659" s="136"/>
      <c r="T9659" s="136"/>
      <c r="W9659" s="136"/>
      <c r="Z9659" s="136"/>
      <c r="AC9659" s="136"/>
    </row>
    <row r="9660" spans="2:29">
      <c r="B9660" s="136"/>
      <c r="E9660" s="136"/>
      <c r="H9660" s="136"/>
      <c r="K9660" s="136"/>
      <c r="O9660" s="136"/>
      <c r="T9660" s="136"/>
      <c r="W9660" s="136"/>
      <c r="Z9660" s="136"/>
      <c r="AC9660" s="136"/>
    </row>
    <row r="9661" spans="2:29">
      <c r="B9661" s="136"/>
      <c r="E9661" s="136"/>
      <c r="H9661" s="136"/>
      <c r="K9661" s="136"/>
      <c r="O9661" s="136"/>
      <c r="T9661" s="136"/>
      <c r="W9661" s="136"/>
      <c r="Z9661" s="136"/>
      <c r="AC9661" s="136"/>
    </row>
    <row r="9662" spans="2:29">
      <c r="B9662" s="136"/>
      <c r="E9662" s="136"/>
      <c r="H9662" s="136"/>
      <c r="K9662" s="136"/>
      <c r="O9662" s="136"/>
      <c r="T9662" s="136"/>
      <c r="W9662" s="136"/>
      <c r="Z9662" s="136"/>
      <c r="AC9662" s="136"/>
    </row>
    <row r="9663" spans="2:29">
      <c r="B9663" s="136"/>
      <c r="E9663" s="136"/>
      <c r="H9663" s="136"/>
      <c r="K9663" s="136"/>
      <c r="O9663" s="136"/>
      <c r="T9663" s="136"/>
      <c r="W9663" s="136"/>
      <c r="Z9663" s="136"/>
      <c r="AC9663" s="136"/>
    </row>
    <row r="9664" spans="2:29">
      <c r="B9664" s="136"/>
      <c r="E9664" s="136"/>
      <c r="H9664" s="136"/>
      <c r="K9664" s="136"/>
      <c r="O9664" s="136"/>
      <c r="T9664" s="136"/>
      <c r="W9664" s="136"/>
      <c r="Z9664" s="136"/>
      <c r="AC9664" s="136"/>
    </row>
    <row r="9665" spans="2:29">
      <c r="B9665" s="136"/>
      <c r="E9665" s="136"/>
      <c r="H9665" s="136"/>
      <c r="K9665" s="136"/>
      <c r="O9665" s="136"/>
      <c r="T9665" s="136"/>
      <c r="W9665" s="136"/>
      <c r="Z9665" s="136"/>
      <c r="AC9665" s="136"/>
    </row>
    <row r="9666" spans="2:29">
      <c r="B9666" s="136"/>
      <c r="E9666" s="136"/>
      <c r="H9666" s="136"/>
      <c r="K9666" s="136"/>
      <c r="O9666" s="136"/>
      <c r="T9666" s="136"/>
      <c r="W9666" s="136"/>
      <c r="Z9666" s="136"/>
      <c r="AC9666" s="136"/>
    </row>
    <row r="9667" spans="2:29">
      <c r="B9667" s="136"/>
      <c r="E9667" s="136"/>
      <c r="H9667" s="136"/>
      <c r="K9667" s="136"/>
      <c r="O9667" s="136"/>
      <c r="T9667" s="136"/>
      <c r="W9667" s="136"/>
      <c r="Z9667" s="136"/>
      <c r="AC9667" s="136"/>
    </row>
    <row r="9668" spans="2:29">
      <c r="B9668" s="136"/>
      <c r="E9668" s="136"/>
      <c r="H9668" s="136"/>
      <c r="K9668" s="136"/>
      <c r="O9668" s="136"/>
      <c r="T9668" s="136"/>
      <c r="W9668" s="136"/>
      <c r="Z9668" s="136"/>
      <c r="AC9668" s="136"/>
    </row>
    <row r="9669" spans="2:29">
      <c r="B9669" s="136"/>
      <c r="E9669" s="136"/>
      <c r="H9669" s="136"/>
      <c r="K9669" s="136"/>
      <c r="O9669" s="136"/>
      <c r="T9669" s="136"/>
      <c r="W9669" s="136"/>
      <c r="Z9669" s="136"/>
      <c r="AC9669" s="136"/>
    </row>
    <row r="9670" spans="2:29">
      <c r="B9670" s="136"/>
      <c r="E9670" s="136"/>
      <c r="H9670" s="136"/>
      <c r="K9670" s="136"/>
      <c r="O9670" s="136"/>
      <c r="T9670" s="136"/>
      <c r="W9670" s="136"/>
      <c r="Z9670" s="136"/>
      <c r="AC9670" s="136"/>
    </row>
    <row r="9671" spans="2:29">
      <c r="B9671" s="136"/>
      <c r="E9671" s="136"/>
      <c r="H9671" s="136"/>
      <c r="K9671" s="136"/>
      <c r="O9671" s="136"/>
      <c r="T9671" s="136"/>
      <c r="W9671" s="136"/>
      <c r="Z9671" s="136"/>
      <c r="AC9671" s="136"/>
    </row>
    <row r="9672" spans="2:29">
      <c r="B9672" s="136"/>
      <c r="E9672" s="136"/>
      <c r="H9672" s="136"/>
      <c r="K9672" s="136"/>
      <c r="O9672" s="136"/>
      <c r="T9672" s="136"/>
      <c r="W9672" s="136"/>
      <c r="Z9672" s="136"/>
      <c r="AC9672" s="136"/>
    </row>
    <row r="9673" spans="2:29">
      <c r="B9673" s="136"/>
      <c r="E9673" s="136"/>
      <c r="H9673" s="136"/>
      <c r="K9673" s="136"/>
      <c r="O9673" s="136"/>
      <c r="T9673" s="136"/>
      <c r="W9673" s="136"/>
      <c r="Z9673" s="136"/>
      <c r="AC9673" s="136"/>
    </row>
    <row r="9674" spans="2:29">
      <c r="B9674" s="136"/>
      <c r="E9674" s="136"/>
      <c r="H9674" s="136"/>
      <c r="K9674" s="136"/>
      <c r="O9674" s="136"/>
      <c r="T9674" s="136"/>
      <c r="W9674" s="136"/>
      <c r="Z9674" s="136"/>
      <c r="AC9674" s="136"/>
    </row>
    <row r="9675" spans="2:29">
      <c r="B9675" s="136"/>
      <c r="E9675" s="136"/>
      <c r="H9675" s="136"/>
      <c r="K9675" s="136"/>
      <c r="O9675" s="136"/>
      <c r="T9675" s="136"/>
      <c r="W9675" s="136"/>
      <c r="Z9675" s="136"/>
      <c r="AC9675" s="136"/>
    </row>
    <row r="9676" spans="2:29">
      <c r="B9676" s="136"/>
      <c r="E9676" s="136"/>
      <c r="H9676" s="136"/>
      <c r="K9676" s="136"/>
      <c r="O9676" s="136"/>
      <c r="T9676" s="136"/>
      <c r="W9676" s="136"/>
      <c r="Z9676" s="136"/>
      <c r="AC9676" s="136"/>
    </row>
    <row r="9677" spans="2:29">
      <c r="B9677" s="136"/>
      <c r="E9677" s="136"/>
      <c r="H9677" s="136"/>
      <c r="K9677" s="136"/>
      <c r="O9677" s="136"/>
      <c r="T9677" s="136"/>
      <c r="W9677" s="136"/>
      <c r="Z9677" s="136"/>
      <c r="AC9677" s="136"/>
    </row>
    <row r="9678" spans="2:29">
      <c r="B9678" s="136"/>
      <c r="E9678" s="136"/>
      <c r="H9678" s="136"/>
      <c r="K9678" s="136"/>
      <c r="O9678" s="136"/>
      <c r="T9678" s="136"/>
      <c r="W9678" s="136"/>
      <c r="Z9678" s="136"/>
      <c r="AC9678" s="136"/>
    </row>
    <row r="9679" spans="2:29">
      <c r="B9679" s="136"/>
      <c r="E9679" s="136"/>
      <c r="H9679" s="136"/>
      <c r="K9679" s="136"/>
      <c r="O9679" s="136"/>
      <c r="T9679" s="136"/>
      <c r="W9679" s="136"/>
      <c r="Z9679" s="136"/>
      <c r="AC9679" s="136"/>
    </row>
    <row r="9680" spans="2:29">
      <c r="B9680" s="136"/>
      <c r="E9680" s="136"/>
      <c r="H9680" s="136"/>
      <c r="K9680" s="136"/>
      <c r="O9680" s="136"/>
      <c r="T9680" s="136"/>
      <c r="W9680" s="136"/>
      <c r="Z9680" s="136"/>
      <c r="AC9680" s="136"/>
    </row>
    <row r="9681" spans="2:29">
      <c r="B9681" s="136"/>
      <c r="E9681" s="136"/>
      <c r="H9681" s="136"/>
      <c r="K9681" s="136"/>
      <c r="O9681" s="136"/>
      <c r="T9681" s="136"/>
      <c r="W9681" s="136"/>
      <c r="Z9681" s="136"/>
      <c r="AC9681" s="136"/>
    </row>
    <row r="9682" spans="2:29">
      <c r="B9682" s="136"/>
      <c r="E9682" s="136"/>
      <c r="H9682" s="136"/>
      <c r="K9682" s="136"/>
      <c r="O9682" s="136"/>
      <c r="T9682" s="136"/>
      <c r="W9682" s="136"/>
      <c r="Z9682" s="136"/>
      <c r="AC9682" s="136"/>
    </row>
    <row r="9683" spans="2:29">
      <c r="B9683" s="136"/>
      <c r="E9683" s="136"/>
      <c r="H9683" s="136"/>
      <c r="K9683" s="136"/>
      <c r="O9683" s="136"/>
      <c r="T9683" s="136"/>
      <c r="W9683" s="136"/>
      <c r="Z9683" s="136"/>
      <c r="AC9683" s="136"/>
    </row>
    <row r="9684" spans="2:29">
      <c r="B9684" s="136"/>
      <c r="E9684" s="136"/>
      <c r="H9684" s="136"/>
      <c r="K9684" s="136"/>
      <c r="O9684" s="136"/>
      <c r="T9684" s="136"/>
      <c r="W9684" s="136"/>
      <c r="Z9684" s="136"/>
      <c r="AC9684" s="136"/>
    </row>
    <row r="9685" spans="2:29">
      <c r="B9685" s="136"/>
      <c r="E9685" s="136"/>
      <c r="H9685" s="136"/>
      <c r="K9685" s="136"/>
      <c r="O9685" s="136"/>
      <c r="T9685" s="136"/>
      <c r="W9685" s="136"/>
      <c r="Z9685" s="136"/>
      <c r="AC9685" s="136"/>
    </row>
    <row r="9686" spans="2:29">
      <c r="B9686" s="136"/>
      <c r="E9686" s="136"/>
      <c r="H9686" s="136"/>
      <c r="K9686" s="136"/>
      <c r="O9686" s="136"/>
      <c r="T9686" s="136"/>
      <c r="W9686" s="136"/>
      <c r="Z9686" s="136"/>
      <c r="AC9686" s="136"/>
    </row>
    <row r="9687" spans="2:29">
      <c r="B9687" s="136"/>
      <c r="E9687" s="136"/>
      <c r="H9687" s="136"/>
      <c r="K9687" s="136"/>
      <c r="O9687" s="136"/>
      <c r="T9687" s="136"/>
      <c r="W9687" s="136"/>
      <c r="Z9687" s="136"/>
      <c r="AC9687" s="136"/>
    </row>
    <row r="9688" spans="2:29">
      <c r="B9688" s="136"/>
      <c r="E9688" s="136"/>
      <c r="H9688" s="136"/>
      <c r="K9688" s="136"/>
      <c r="O9688" s="136"/>
      <c r="T9688" s="136"/>
      <c r="W9688" s="136"/>
      <c r="Z9688" s="136"/>
      <c r="AC9688" s="136"/>
    </row>
    <row r="9689" spans="2:29">
      <c r="B9689" s="136"/>
      <c r="E9689" s="136"/>
      <c r="H9689" s="136"/>
      <c r="K9689" s="136"/>
      <c r="O9689" s="136"/>
      <c r="T9689" s="136"/>
      <c r="W9689" s="136"/>
      <c r="Z9689" s="136"/>
      <c r="AC9689" s="136"/>
    </row>
    <row r="9690" spans="2:29">
      <c r="B9690" s="136"/>
      <c r="E9690" s="136"/>
      <c r="H9690" s="136"/>
      <c r="K9690" s="136"/>
      <c r="O9690" s="136"/>
      <c r="T9690" s="136"/>
      <c r="W9690" s="136"/>
      <c r="Z9690" s="136"/>
      <c r="AC9690" s="136"/>
    </row>
    <row r="9691" spans="2:29">
      <c r="B9691" s="136"/>
      <c r="E9691" s="136"/>
      <c r="H9691" s="136"/>
      <c r="K9691" s="136"/>
      <c r="O9691" s="136"/>
      <c r="T9691" s="136"/>
      <c r="W9691" s="136"/>
      <c r="Z9691" s="136"/>
      <c r="AC9691" s="136"/>
    </row>
    <row r="9692" spans="2:29">
      <c r="B9692" s="136"/>
      <c r="E9692" s="136"/>
      <c r="H9692" s="136"/>
      <c r="K9692" s="136"/>
      <c r="O9692" s="136"/>
      <c r="T9692" s="136"/>
      <c r="W9692" s="136"/>
      <c r="Z9692" s="136"/>
      <c r="AC9692" s="136"/>
    </row>
    <row r="9693" spans="2:29">
      <c r="B9693" s="136"/>
      <c r="E9693" s="136"/>
      <c r="H9693" s="136"/>
      <c r="K9693" s="136"/>
      <c r="O9693" s="136"/>
      <c r="T9693" s="136"/>
      <c r="W9693" s="136"/>
      <c r="Z9693" s="136"/>
      <c r="AC9693" s="136"/>
    </row>
    <row r="9694" spans="2:29">
      <c r="B9694" s="136"/>
      <c r="E9694" s="136"/>
      <c r="H9694" s="136"/>
      <c r="K9694" s="136"/>
      <c r="O9694" s="136"/>
      <c r="T9694" s="136"/>
      <c r="W9694" s="136"/>
      <c r="Z9694" s="136"/>
      <c r="AC9694" s="136"/>
    </row>
    <row r="9695" spans="2:29">
      <c r="B9695" s="136"/>
      <c r="E9695" s="136"/>
      <c r="H9695" s="136"/>
      <c r="K9695" s="136"/>
      <c r="O9695" s="136"/>
      <c r="T9695" s="136"/>
      <c r="W9695" s="136"/>
      <c r="Z9695" s="136"/>
      <c r="AC9695" s="136"/>
    </row>
    <row r="9696" spans="2:29">
      <c r="B9696" s="136"/>
      <c r="E9696" s="136"/>
      <c r="H9696" s="136"/>
      <c r="K9696" s="136"/>
      <c r="O9696" s="136"/>
      <c r="T9696" s="136"/>
      <c r="W9696" s="136"/>
      <c r="Z9696" s="136"/>
      <c r="AC9696" s="136"/>
    </row>
    <row r="9697" spans="2:29">
      <c r="B9697" s="136"/>
      <c r="E9697" s="136"/>
      <c r="H9697" s="136"/>
      <c r="K9697" s="136"/>
      <c r="O9697" s="136"/>
      <c r="T9697" s="136"/>
      <c r="W9697" s="136"/>
      <c r="Z9697" s="136"/>
      <c r="AC9697" s="136"/>
    </row>
    <row r="9698" spans="2:29">
      <c r="B9698" s="136"/>
      <c r="E9698" s="136"/>
      <c r="H9698" s="136"/>
      <c r="K9698" s="136"/>
      <c r="O9698" s="136"/>
      <c r="T9698" s="136"/>
      <c r="W9698" s="136"/>
      <c r="Z9698" s="136"/>
      <c r="AC9698" s="136"/>
    </row>
    <row r="9699" spans="2:29">
      <c r="B9699" s="136"/>
      <c r="E9699" s="136"/>
      <c r="H9699" s="136"/>
      <c r="K9699" s="136"/>
      <c r="O9699" s="136"/>
      <c r="T9699" s="136"/>
      <c r="W9699" s="136"/>
      <c r="Z9699" s="136"/>
      <c r="AC9699" s="136"/>
    </row>
    <row r="9700" spans="2:29">
      <c r="B9700" s="136"/>
      <c r="E9700" s="136"/>
      <c r="H9700" s="136"/>
      <c r="K9700" s="136"/>
      <c r="O9700" s="136"/>
      <c r="T9700" s="136"/>
      <c r="W9700" s="136"/>
      <c r="Z9700" s="136"/>
      <c r="AC9700" s="136"/>
    </row>
    <row r="9701" spans="2:29">
      <c r="B9701" s="136"/>
      <c r="E9701" s="136"/>
      <c r="H9701" s="136"/>
      <c r="K9701" s="136"/>
      <c r="O9701" s="136"/>
      <c r="T9701" s="136"/>
      <c r="W9701" s="136"/>
      <c r="Z9701" s="136"/>
      <c r="AC9701" s="136"/>
    </row>
    <row r="9702" spans="2:29">
      <c r="B9702" s="136"/>
      <c r="E9702" s="136"/>
      <c r="H9702" s="136"/>
      <c r="K9702" s="136"/>
      <c r="O9702" s="136"/>
      <c r="T9702" s="136"/>
      <c r="W9702" s="136"/>
      <c r="Z9702" s="136"/>
      <c r="AC9702" s="136"/>
    </row>
    <row r="9703" spans="2:29">
      <c r="B9703" s="136"/>
      <c r="E9703" s="136"/>
      <c r="H9703" s="136"/>
      <c r="K9703" s="136"/>
      <c r="O9703" s="136"/>
      <c r="T9703" s="136"/>
      <c r="W9703" s="136"/>
      <c r="Z9703" s="136"/>
      <c r="AC9703" s="136"/>
    </row>
    <row r="9704" spans="2:29">
      <c r="B9704" s="136"/>
      <c r="E9704" s="136"/>
      <c r="H9704" s="136"/>
      <c r="K9704" s="136"/>
      <c r="O9704" s="136"/>
      <c r="T9704" s="136"/>
      <c r="W9704" s="136"/>
      <c r="Z9704" s="136"/>
      <c r="AC9704" s="136"/>
    </row>
    <row r="9705" spans="2:29">
      <c r="B9705" s="136"/>
      <c r="E9705" s="136"/>
      <c r="H9705" s="136"/>
      <c r="K9705" s="136"/>
      <c r="O9705" s="136"/>
      <c r="T9705" s="136"/>
      <c r="W9705" s="136"/>
      <c r="Z9705" s="136"/>
      <c r="AC9705" s="136"/>
    </row>
    <row r="9706" spans="2:29">
      <c r="B9706" s="136"/>
      <c r="E9706" s="136"/>
      <c r="H9706" s="136"/>
      <c r="K9706" s="136"/>
      <c r="O9706" s="136"/>
      <c r="T9706" s="136"/>
      <c r="W9706" s="136"/>
      <c r="Z9706" s="136"/>
      <c r="AC9706" s="136"/>
    </row>
    <row r="9707" spans="2:29">
      <c r="B9707" s="136"/>
      <c r="E9707" s="136"/>
      <c r="H9707" s="136"/>
      <c r="K9707" s="136"/>
      <c r="O9707" s="136"/>
      <c r="T9707" s="136"/>
      <c r="W9707" s="136"/>
      <c r="Z9707" s="136"/>
      <c r="AC9707" s="136"/>
    </row>
    <row r="9708" spans="2:29">
      <c r="B9708" s="136"/>
      <c r="E9708" s="136"/>
      <c r="H9708" s="136"/>
      <c r="K9708" s="136"/>
      <c r="O9708" s="136"/>
      <c r="T9708" s="136"/>
      <c r="W9708" s="136"/>
      <c r="Z9708" s="136"/>
      <c r="AC9708" s="136"/>
    </row>
    <row r="9709" spans="2:29">
      <c r="B9709" s="136"/>
      <c r="E9709" s="136"/>
      <c r="H9709" s="136"/>
      <c r="K9709" s="136"/>
      <c r="O9709" s="136"/>
      <c r="T9709" s="136"/>
      <c r="W9709" s="136"/>
      <c r="Z9709" s="136"/>
      <c r="AC9709" s="136"/>
    </row>
    <row r="9710" spans="2:29">
      <c r="B9710" s="136"/>
      <c r="E9710" s="136"/>
      <c r="H9710" s="136"/>
      <c r="K9710" s="136"/>
      <c r="O9710" s="136"/>
      <c r="T9710" s="136"/>
      <c r="W9710" s="136"/>
      <c r="Z9710" s="136"/>
      <c r="AC9710" s="136"/>
    </row>
    <row r="9711" spans="2:29">
      <c r="B9711" s="136"/>
      <c r="E9711" s="136"/>
      <c r="H9711" s="136"/>
      <c r="K9711" s="136"/>
      <c r="O9711" s="136"/>
      <c r="T9711" s="136"/>
      <c r="W9711" s="136"/>
      <c r="Z9711" s="136"/>
      <c r="AC9711" s="136"/>
    </row>
    <row r="9712" spans="2:29">
      <c r="B9712" s="136"/>
      <c r="E9712" s="136"/>
      <c r="H9712" s="136"/>
      <c r="K9712" s="136"/>
      <c r="O9712" s="136"/>
      <c r="T9712" s="136"/>
      <c r="W9712" s="136"/>
      <c r="Z9712" s="136"/>
      <c r="AC9712" s="136"/>
    </row>
    <row r="9713" spans="2:29">
      <c r="B9713" s="136"/>
      <c r="E9713" s="136"/>
      <c r="H9713" s="136"/>
      <c r="K9713" s="136"/>
      <c r="O9713" s="136"/>
      <c r="T9713" s="136"/>
      <c r="W9713" s="136"/>
      <c r="Z9713" s="136"/>
      <c r="AC9713" s="136"/>
    </row>
    <row r="9714" spans="2:29">
      <c r="B9714" s="136"/>
      <c r="E9714" s="136"/>
      <c r="H9714" s="136"/>
      <c r="K9714" s="136"/>
      <c r="O9714" s="136"/>
      <c r="T9714" s="136"/>
      <c r="W9714" s="136"/>
      <c r="Z9714" s="136"/>
      <c r="AC9714" s="136"/>
    </row>
    <row r="9715" spans="2:29">
      <c r="B9715" s="136"/>
      <c r="E9715" s="136"/>
      <c r="H9715" s="136"/>
      <c r="K9715" s="136"/>
      <c r="O9715" s="136"/>
      <c r="T9715" s="136"/>
      <c r="W9715" s="136"/>
      <c r="Z9715" s="136"/>
      <c r="AC9715" s="136"/>
    </row>
    <row r="9716" spans="2:29">
      <c r="B9716" s="136"/>
      <c r="E9716" s="136"/>
      <c r="H9716" s="136"/>
      <c r="K9716" s="136"/>
      <c r="O9716" s="136"/>
      <c r="T9716" s="136"/>
      <c r="W9716" s="136"/>
      <c r="Z9716" s="136"/>
      <c r="AC9716" s="136"/>
    </row>
    <row r="9717" spans="2:29">
      <c r="B9717" s="136"/>
      <c r="E9717" s="136"/>
      <c r="H9717" s="136"/>
      <c r="K9717" s="136"/>
      <c r="O9717" s="136"/>
      <c r="T9717" s="136"/>
      <c r="W9717" s="136"/>
      <c r="Z9717" s="136"/>
      <c r="AC9717" s="136"/>
    </row>
    <row r="9718" spans="2:29">
      <c r="B9718" s="136"/>
      <c r="E9718" s="136"/>
      <c r="H9718" s="136"/>
      <c r="K9718" s="136"/>
      <c r="O9718" s="136"/>
      <c r="T9718" s="136"/>
      <c r="W9718" s="136"/>
      <c r="Z9718" s="136"/>
      <c r="AC9718" s="136"/>
    </row>
    <row r="9719" spans="2:29">
      <c r="B9719" s="136"/>
      <c r="E9719" s="136"/>
      <c r="H9719" s="136"/>
      <c r="K9719" s="136"/>
      <c r="O9719" s="136"/>
      <c r="T9719" s="136"/>
      <c r="W9719" s="136"/>
      <c r="Z9719" s="136"/>
      <c r="AC9719" s="136"/>
    </row>
    <row r="9720" spans="2:29">
      <c r="B9720" s="136"/>
      <c r="E9720" s="136"/>
      <c r="H9720" s="136"/>
      <c r="K9720" s="136"/>
      <c r="O9720" s="136"/>
      <c r="T9720" s="136"/>
      <c r="W9720" s="136"/>
      <c r="Z9720" s="136"/>
      <c r="AC9720" s="136"/>
    </row>
    <row r="9721" spans="2:29">
      <c r="B9721" s="136"/>
      <c r="E9721" s="136"/>
      <c r="H9721" s="136"/>
      <c r="K9721" s="136"/>
      <c r="O9721" s="136"/>
      <c r="T9721" s="136"/>
      <c r="W9721" s="136"/>
      <c r="Z9721" s="136"/>
      <c r="AC9721" s="136"/>
    </row>
    <row r="9722" spans="2:29">
      <c r="B9722" s="136"/>
      <c r="E9722" s="136"/>
      <c r="H9722" s="136"/>
      <c r="K9722" s="136"/>
      <c r="O9722" s="136"/>
      <c r="T9722" s="136"/>
      <c r="W9722" s="136"/>
      <c r="Z9722" s="136"/>
      <c r="AC9722" s="136"/>
    </row>
    <row r="9723" spans="2:29">
      <c r="B9723" s="136"/>
      <c r="E9723" s="136"/>
      <c r="H9723" s="136"/>
      <c r="K9723" s="136"/>
      <c r="O9723" s="136"/>
      <c r="T9723" s="136"/>
      <c r="W9723" s="136"/>
      <c r="Z9723" s="136"/>
      <c r="AC9723" s="136"/>
    </row>
    <row r="9724" spans="2:29">
      <c r="B9724" s="136"/>
      <c r="E9724" s="136"/>
      <c r="H9724" s="136"/>
      <c r="K9724" s="136"/>
      <c r="O9724" s="136"/>
      <c r="T9724" s="136"/>
      <c r="W9724" s="136"/>
      <c r="Z9724" s="136"/>
      <c r="AC9724" s="136"/>
    </row>
    <row r="9725" spans="2:29">
      <c r="B9725" s="136"/>
      <c r="E9725" s="136"/>
      <c r="H9725" s="136"/>
      <c r="K9725" s="136"/>
      <c r="O9725" s="136"/>
      <c r="T9725" s="136"/>
      <c r="W9725" s="136"/>
      <c r="Z9725" s="136"/>
      <c r="AC9725" s="136"/>
    </row>
    <row r="9726" spans="2:29">
      <c r="B9726" s="136"/>
      <c r="E9726" s="136"/>
      <c r="H9726" s="136"/>
      <c r="K9726" s="136"/>
      <c r="O9726" s="136"/>
      <c r="T9726" s="136"/>
      <c r="W9726" s="136"/>
      <c r="Z9726" s="136"/>
      <c r="AC9726" s="136"/>
    </row>
    <row r="9727" spans="2:29">
      <c r="B9727" s="136"/>
      <c r="E9727" s="136"/>
      <c r="H9727" s="136"/>
      <c r="K9727" s="136"/>
      <c r="O9727" s="136"/>
      <c r="T9727" s="136"/>
      <c r="W9727" s="136"/>
      <c r="Z9727" s="136"/>
      <c r="AC9727" s="136"/>
    </row>
    <row r="9728" spans="2:29">
      <c r="B9728" s="136"/>
      <c r="E9728" s="136"/>
      <c r="H9728" s="136"/>
      <c r="K9728" s="136"/>
      <c r="O9728" s="136"/>
      <c r="T9728" s="136"/>
      <c r="W9728" s="136"/>
      <c r="Z9728" s="136"/>
      <c r="AC9728" s="136"/>
    </row>
    <row r="9729" spans="2:29">
      <c r="B9729" s="136"/>
      <c r="E9729" s="136"/>
      <c r="H9729" s="136"/>
      <c r="K9729" s="136"/>
      <c r="O9729" s="136"/>
      <c r="T9729" s="136"/>
      <c r="W9729" s="136"/>
      <c r="Z9729" s="136"/>
      <c r="AC9729" s="136"/>
    </row>
    <row r="9730" spans="2:29">
      <c r="B9730" s="136"/>
      <c r="E9730" s="136"/>
      <c r="H9730" s="136"/>
      <c r="K9730" s="136"/>
      <c r="O9730" s="136"/>
      <c r="T9730" s="136"/>
      <c r="W9730" s="136"/>
      <c r="Z9730" s="136"/>
      <c r="AC9730" s="136"/>
    </row>
    <row r="9731" spans="2:29">
      <c r="B9731" s="136"/>
      <c r="E9731" s="136"/>
      <c r="H9731" s="136"/>
      <c r="K9731" s="136"/>
      <c r="O9731" s="136"/>
      <c r="T9731" s="136"/>
      <c r="W9731" s="136"/>
      <c r="Z9731" s="136"/>
      <c r="AC9731" s="136"/>
    </row>
    <row r="9732" spans="2:29">
      <c r="B9732" s="136"/>
      <c r="E9732" s="136"/>
      <c r="H9732" s="136"/>
      <c r="K9732" s="136"/>
      <c r="O9732" s="136"/>
      <c r="T9732" s="136"/>
      <c r="W9732" s="136"/>
      <c r="Z9732" s="136"/>
      <c r="AC9732" s="136"/>
    </row>
    <row r="9733" spans="2:29">
      <c r="B9733" s="136"/>
      <c r="E9733" s="136"/>
      <c r="H9733" s="136"/>
      <c r="K9733" s="136"/>
      <c r="O9733" s="136"/>
      <c r="T9733" s="136"/>
      <c r="W9733" s="136"/>
      <c r="Z9733" s="136"/>
      <c r="AC9733" s="136"/>
    </row>
    <row r="9734" spans="2:29">
      <c r="B9734" s="136"/>
      <c r="E9734" s="136"/>
      <c r="H9734" s="136"/>
      <c r="K9734" s="136"/>
      <c r="O9734" s="136"/>
      <c r="T9734" s="136"/>
      <c r="W9734" s="136"/>
      <c r="Z9734" s="136"/>
      <c r="AC9734" s="136"/>
    </row>
    <row r="9735" spans="2:29">
      <c r="B9735" s="136"/>
      <c r="E9735" s="136"/>
      <c r="H9735" s="136"/>
      <c r="K9735" s="136"/>
      <c r="O9735" s="136"/>
      <c r="T9735" s="136"/>
      <c r="W9735" s="136"/>
      <c r="Z9735" s="136"/>
      <c r="AC9735" s="136"/>
    </row>
    <row r="9736" spans="2:29">
      <c r="B9736" s="136"/>
      <c r="E9736" s="136"/>
      <c r="H9736" s="136"/>
      <c r="K9736" s="136"/>
      <c r="O9736" s="136"/>
      <c r="T9736" s="136"/>
      <c r="W9736" s="136"/>
      <c r="Z9736" s="136"/>
      <c r="AC9736" s="136"/>
    </row>
    <row r="9737" spans="2:29">
      <c r="B9737" s="136"/>
      <c r="E9737" s="136"/>
      <c r="H9737" s="136"/>
      <c r="K9737" s="136"/>
      <c r="O9737" s="136"/>
      <c r="T9737" s="136"/>
      <c r="W9737" s="136"/>
      <c r="Z9737" s="136"/>
      <c r="AC9737" s="136"/>
    </row>
    <row r="9738" spans="2:29">
      <c r="B9738" s="136"/>
      <c r="E9738" s="136"/>
      <c r="H9738" s="136"/>
      <c r="K9738" s="136"/>
      <c r="O9738" s="136"/>
      <c r="T9738" s="136"/>
      <c r="W9738" s="136"/>
      <c r="Z9738" s="136"/>
      <c r="AC9738" s="136"/>
    </row>
    <row r="9739" spans="2:29">
      <c r="B9739" s="136"/>
      <c r="E9739" s="136"/>
      <c r="H9739" s="136"/>
      <c r="K9739" s="136"/>
      <c r="O9739" s="136"/>
      <c r="T9739" s="136"/>
      <c r="W9739" s="136"/>
      <c r="Z9739" s="136"/>
      <c r="AC9739" s="136"/>
    </row>
    <row r="9740" spans="2:29">
      <c r="B9740" s="136"/>
      <c r="E9740" s="136"/>
      <c r="H9740" s="136"/>
      <c r="K9740" s="136"/>
      <c r="O9740" s="136"/>
      <c r="T9740" s="136"/>
      <c r="W9740" s="136"/>
      <c r="Z9740" s="136"/>
      <c r="AC9740" s="136"/>
    </row>
    <row r="9741" spans="2:29">
      <c r="B9741" s="136"/>
      <c r="E9741" s="136"/>
      <c r="H9741" s="136"/>
      <c r="K9741" s="136"/>
      <c r="O9741" s="136"/>
      <c r="T9741" s="136"/>
      <c r="W9741" s="136"/>
      <c r="Z9741" s="136"/>
      <c r="AC9741" s="136"/>
    </row>
    <row r="9742" spans="2:29">
      <c r="B9742" s="136"/>
      <c r="E9742" s="136"/>
      <c r="H9742" s="136"/>
      <c r="K9742" s="136"/>
      <c r="O9742" s="136"/>
      <c r="T9742" s="136"/>
      <c r="W9742" s="136"/>
      <c r="Z9742" s="136"/>
      <c r="AC9742" s="136"/>
    </row>
    <row r="9743" spans="2:29">
      <c r="B9743" s="136"/>
      <c r="E9743" s="136"/>
      <c r="H9743" s="136"/>
      <c r="K9743" s="136"/>
      <c r="O9743" s="136"/>
      <c r="T9743" s="136"/>
      <c r="W9743" s="136"/>
      <c r="Z9743" s="136"/>
      <c r="AC9743" s="136"/>
    </row>
    <row r="9744" spans="2:29">
      <c r="B9744" s="136"/>
      <c r="E9744" s="136"/>
      <c r="H9744" s="136"/>
      <c r="K9744" s="136"/>
      <c r="O9744" s="136"/>
      <c r="T9744" s="136"/>
      <c r="W9744" s="136"/>
      <c r="Z9744" s="136"/>
      <c r="AC9744" s="136"/>
    </row>
    <row r="9745" spans="2:29">
      <c r="B9745" s="136"/>
      <c r="E9745" s="136"/>
      <c r="H9745" s="136"/>
      <c r="K9745" s="136"/>
      <c r="O9745" s="136"/>
      <c r="T9745" s="136"/>
      <c r="W9745" s="136"/>
      <c r="Z9745" s="136"/>
      <c r="AC9745" s="136"/>
    </row>
    <row r="9746" spans="2:29">
      <c r="B9746" s="136"/>
      <c r="E9746" s="136"/>
      <c r="H9746" s="136"/>
      <c r="K9746" s="136"/>
      <c r="O9746" s="136"/>
      <c r="T9746" s="136"/>
      <c r="W9746" s="136"/>
      <c r="Z9746" s="136"/>
      <c r="AC9746" s="136"/>
    </row>
    <row r="9747" spans="2:29">
      <c r="B9747" s="136"/>
      <c r="E9747" s="136"/>
      <c r="H9747" s="136"/>
      <c r="K9747" s="136"/>
      <c r="O9747" s="136"/>
      <c r="T9747" s="136"/>
      <c r="W9747" s="136"/>
      <c r="Z9747" s="136"/>
      <c r="AC9747" s="136"/>
    </row>
    <row r="9748" spans="2:29">
      <c r="B9748" s="136"/>
      <c r="E9748" s="136"/>
      <c r="H9748" s="136"/>
      <c r="K9748" s="136"/>
      <c r="O9748" s="136"/>
      <c r="T9748" s="136"/>
      <c r="W9748" s="136"/>
      <c r="Z9748" s="136"/>
      <c r="AC9748" s="136"/>
    </row>
    <row r="9749" spans="2:29">
      <c r="B9749" s="136"/>
      <c r="E9749" s="136"/>
      <c r="H9749" s="136"/>
      <c r="K9749" s="136"/>
      <c r="O9749" s="136"/>
      <c r="T9749" s="136"/>
      <c r="W9749" s="136"/>
      <c r="Z9749" s="136"/>
      <c r="AC9749" s="136"/>
    </row>
    <row r="9750" spans="2:29">
      <c r="B9750" s="136"/>
      <c r="E9750" s="136"/>
      <c r="H9750" s="136"/>
      <c r="K9750" s="136"/>
      <c r="O9750" s="136"/>
      <c r="T9750" s="136"/>
      <c r="W9750" s="136"/>
      <c r="Z9750" s="136"/>
      <c r="AC9750" s="136"/>
    </row>
    <row r="9751" spans="2:29">
      <c r="B9751" s="136"/>
      <c r="E9751" s="136"/>
      <c r="H9751" s="136"/>
      <c r="K9751" s="136"/>
      <c r="O9751" s="136"/>
      <c r="T9751" s="136"/>
      <c r="W9751" s="136"/>
      <c r="Z9751" s="136"/>
      <c r="AC9751" s="136"/>
    </row>
    <row r="9752" spans="2:29">
      <c r="B9752" s="136"/>
      <c r="E9752" s="136"/>
      <c r="H9752" s="136"/>
      <c r="K9752" s="136"/>
      <c r="O9752" s="136"/>
      <c r="T9752" s="136"/>
      <c r="W9752" s="136"/>
      <c r="Z9752" s="136"/>
      <c r="AC9752" s="136"/>
    </row>
    <row r="9753" spans="2:29">
      <c r="B9753" s="136"/>
      <c r="E9753" s="136"/>
      <c r="H9753" s="136"/>
      <c r="K9753" s="136"/>
      <c r="O9753" s="136"/>
      <c r="T9753" s="136"/>
      <c r="W9753" s="136"/>
      <c r="Z9753" s="136"/>
      <c r="AC9753" s="136"/>
    </row>
    <row r="9754" spans="2:29">
      <c r="B9754" s="136"/>
      <c r="E9754" s="136"/>
      <c r="H9754" s="136"/>
      <c r="K9754" s="136"/>
      <c r="O9754" s="136"/>
      <c r="T9754" s="136"/>
      <c r="W9754" s="136"/>
      <c r="Z9754" s="136"/>
      <c r="AC9754" s="136"/>
    </row>
    <row r="9755" spans="2:29">
      <c r="B9755" s="136"/>
      <c r="E9755" s="136"/>
      <c r="H9755" s="136"/>
      <c r="K9755" s="136"/>
      <c r="O9755" s="136"/>
      <c r="T9755" s="136"/>
      <c r="W9755" s="136"/>
      <c r="Z9755" s="136"/>
      <c r="AC9755" s="136"/>
    </row>
    <row r="9756" spans="2:29">
      <c r="B9756" s="136"/>
      <c r="E9756" s="136"/>
      <c r="H9756" s="136"/>
      <c r="K9756" s="136"/>
      <c r="O9756" s="136"/>
      <c r="T9756" s="136"/>
      <c r="W9756" s="136"/>
      <c r="Z9756" s="136"/>
      <c r="AC9756" s="136"/>
    </row>
    <row r="9757" spans="2:29">
      <c r="B9757" s="136"/>
      <c r="E9757" s="136"/>
      <c r="H9757" s="136"/>
      <c r="K9757" s="136"/>
      <c r="O9757" s="136"/>
      <c r="T9757" s="136"/>
      <c r="W9757" s="136"/>
      <c r="Z9757" s="136"/>
      <c r="AC9757" s="136"/>
    </row>
    <row r="9758" spans="2:29">
      <c r="B9758" s="136"/>
      <c r="E9758" s="136"/>
      <c r="H9758" s="136"/>
      <c r="K9758" s="136"/>
      <c r="O9758" s="136"/>
      <c r="T9758" s="136"/>
      <c r="W9758" s="136"/>
      <c r="Z9758" s="136"/>
      <c r="AC9758" s="136"/>
    </row>
    <row r="9759" spans="2:29">
      <c r="B9759" s="136"/>
      <c r="E9759" s="136"/>
      <c r="H9759" s="136"/>
      <c r="K9759" s="136"/>
      <c r="O9759" s="136"/>
      <c r="T9759" s="136"/>
      <c r="W9759" s="136"/>
      <c r="Z9759" s="136"/>
      <c r="AC9759" s="136"/>
    </row>
    <row r="9760" spans="2:29">
      <c r="B9760" s="136"/>
      <c r="E9760" s="136"/>
      <c r="H9760" s="136"/>
      <c r="K9760" s="136"/>
      <c r="O9760" s="136"/>
      <c r="T9760" s="136"/>
      <c r="W9760" s="136"/>
      <c r="Z9760" s="136"/>
      <c r="AC9760" s="136"/>
    </row>
    <row r="9761" spans="2:29">
      <c r="B9761" s="136"/>
      <c r="E9761" s="136"/>
      <c r="H9761" s="136"/>
      <c r="K9761" s="136"/>
      <c r="O9761" s="136"/>
      <c r="T9761" s="136"/>
      <c r="W9761" s="136"/>
      <c r="Z9761" s="136"/>
      <c r="AC9761" s="136"/>
    </row>
    <row r="9762" spans="2:29">
      <c r="B9762" s="136"/>
      <c r="E9762" s="136"/>
      <c r="H9762" s="136"/>
      <c r="K9762" s="136"/>
      <c r="O9762" s="136"/>
      <c r="T9762" s="136"/>
      <c r="W9762" s="136"/>
      <c r="Z9762" s="136"/>
      <c r="AC9762" s="136"/>
    </row>
    <row r="9763" spans="2:29">
      <c r="B9763" s="136"/>
      <c r="E9763" s="136"/>
      <c r="H9763" s="136"/>
      <c r="K9763" s="136"/>
      <c r="O9763" s="136"/>
      <c r="T9763" s="136"/>
      <c r="W9763" s="136"/>
      <c r="Z9763" s="136"/>
      <c r="AC9763" s="136"/>
    </row>
    <row r="9764" spans="2:29">
      <c r="B9764" s="136"/>
      <c r="E9764" s="136"/>
      <c r="H9764" s="136"/>
      <c r="K9764" s="136"/>
      <c r="O9764" s="136"/>
      <c r="T9764" s="136"/>
      <c r="W9764" s="136"/>
      <c r="Z9764" s="136"/>
      <c r="AC9764" s="136"/>
    </row>
    <row r="9765" spans="2:29">
      <c r="B9765" s="136"/>
      <c r="E9765" s="136"/>
      <c r="H9765" s="136"/>
      <c r="K9765" s="136"/>
      <c r="O9765" s="136"/>
      <c r="T9765" s="136"/>
      <c r="W9765" s="136"/>
      <c r="Z9765" s="136"/>
      <c r="AC9765" s="136"/>
    </row>
    <row r="9766" spans="2:29">
      <c r="B9766" s="136"/>
      <c r="E9766" s="136"/>
      <c r="H9766" s="136"/>
      <c r="K9766" s="136"/>
      <c r="O9766" s="136"/>
      <c r="T9766" s="136"/>
      <c r="W9766" s="136"/>
      <c r="Z9766" s="136"/>
      <c r="AC9766" s="136"/>
    </row>
    <row r="9767" spans="2:29">
      <c r="B9767" s="136"/>
      <c r="E9767" s="136"/>
      <c r="H9767" s="136"/>
      <c r="K9767" s="136"/>
      <c r="O9767" s="136"/>
      <c r="T9767" s="136"/>
      <c r="W9767" s="136"/>
      <c r="Z9767" s="136"/>
      <c r="AC9767" s="136"/>
    </row>
    <row r="9768" spans="2:29">
      <c r="B9768" s="136"/>
      <c r="E9768" s="136"/>
      <c r="H9768" s="136"/>
      <c r="K9768" s="136"/>
      <c r="O9768" s="136"/>
      <c r="T9768" s="136"/>
      <c r="W9768" s="136"/>
      <c r="Z9768" s="136"/>
      <c r="AC9768" s="136"/>
    </row>
    <row r="9769" spans="2:29">
      <c r="B9769" s="136"/>
      <c r="E9769" s="136"/>
      <c r="H9769" s="136"/>
      <c r="K9769" s="136"/>
      <c r="O9769" s="136"/>
      <c r="T9769" s="136"/>
      <c r="W9769" s="136"/>
      <c r="Z9769" s="136"/>
      <c r="AC9769" s="136"/>
    </row>
    <row r="9770" spans="2:29">
      <c r="B9770" s="136"/>
      <c r="E9770" s="136"/>
      <c r="H9770" s="136"/>
      <c r="K9770" s="136"/>
      <c r="O9770" s="136"/>
      <c r="T9770" s="136"/>
      <c r="W9770" s="136"/>
      <c r="Z9770" s="136"/>
      <c r="AC9770" s="136"/>
    </row>
    <row r="9771" spans="2:29">
      <c r="B9771" s="136"/>
      <c r="E9771" s="136"/>
      <c r="H9771" s="136"/>
      <c r="K9771" s="136"/>
      <c r="O9771" s="136"/>
      <c r="T9771" s="136"/>
      <c r="W9771" s="136"/>
      <c r="Z9771" s="136"/>
      <c r="AC9771" s="136"/>
    </row>
    <row r="9772" spans="2:29">
      <c r="B9772" s="136"/>
      <c r="E9772" s="136"/>
      <c r="H9772" s="136"/>
      <c r="K9772" s="136"/>
      <c r="O9772" s="136"/>
      <c r="T9772" s="136"/>
      <c r="W9772" s="136"/>
      <c r="Z9772" s="136"/>
      <c r="AC9772" s="136"/>
    </row>
    <row r="9773" spans="2:29">
      <c r="B9773" s="136"/>
      <c r="E9773" s="136"/>
      <c r="H9773" s="136"/>
      <c r="K9773" s="136"/>
      <c r="O9773" s="136"/>
      <c r="T9773" s="136"/>
      <c r="W9773" s="136"/>
      <c r="Z9773" s="136"/>
      <c r="AC9773" s="136"/>
    </row>
    <row r="9774" spans="2:29">
      <c r="B9774" s="136"/>
      <c r="E9774" s="136"/>
      <c r="H9774" s="136"/>
      <c r="K9774" s="136"/>
      <c r="O9774" s="136"/>
      <c r="T9774" s="136"/>
      <c r="W9774" s="136"/>
      <c r="Z9774" s="136"/>
      <c r="AC9774" s="136"/>
    </row>
    <row r="9775" spans="2:29">
      <c r="B9775" s="136"/>
      <c r="E9775" s="136"/>
      <c r="H9775" s="136"/>
      <c r="K9775" s="136"/>
      <c r="O9775" s="136"/>
      <c r="T9775" s="136"/>
      <c r="W9775" s="136"/>
      <c r="Z9775" s="136"/>
      <c r="AC9775" s="136"/>
    </row>
    <row r="9776" spans="2:29">
      <c r="B9776" s="136"/>
      <c r="E9776" s="136"/>
      <c r="H9776" s="136"/>
      <c r="K9776" s="136"/>
      <c r="O9776" s="136"/>
      <c r="T9776" s="136"/>
      <c r="W9776" s="136"/>
      <c r="Z9776" s="136"/>
      <c r="AC9776" s="136"/>
    </row>
    <row r="9777" spans="2:29">
      <c r="B9777" s="136"/>
      <c r="E9777" s="136"/>
      <c r="H9777" s="136"/>
      <c r="K9777" s="136"/>
      <c r="O9777" s="136"/>
      <c r="T9777" s="136"/>
      <c r="W9777" s="136"/>
      <c r="Z9777" s="136"/>
      <c r="AC9777" s="136"/>
    </row>
    <row r="9778" spans="2:29">
      <c r="B9778" s="136"/>
      <c r="E9778" s="136"/>
      <c r="H9778" s="136"/>
      <c r="K9778" s="136"/>
      <c r="O9778" s="136"/>
      <c r="T9778" s="136"/>
      <c r="W9778" s="136"/>
      <c r="Z9778" s="136"/>
      <c r="AC9778" s="136"/>
    </row>
    <row r="9779" spans="2:29">
      <c r="B9779" s="136"/>
      <c r="E9779" s="136"/>
      <c r="H9779" s="136"/>
      <c r="K9779" s="136"/>
      <c r="O9779" s="136"/>
      <c r="T9779" s="136"/>
      <c r="W9779" s="136"/>
      <c r="Z9779" s="136"/>
      <c r="AC9779" s="136"/>
    </row>
    <row r="9780" spans="2:29">
      <c r="B9780" s="136"/>
      <c r="E9780" s="136"/>
      <c r="H9780" s="136"/>
      <c r="K9780" s="136"/>
      <c r="O9780" s="136"/>
      <c r="T9780" s="136"/>
      <c r="W9780" s="136"/>
      <c r="Z9780" s="136"/>
      <c r="AC9780" s="136"/>
    </row>
    <row r="9781" spans="2:29">
      <c r="B9781" s="136"/>
      <c r="E9781" s="136"/>
      <c r="H9781" s="136"/>
      <c r="K9781" s="136"/>
      <c r="O9781" s="136"/>
      <c r="T9781" s="136"/>
      <c r="W9781" s="136"/>
      <c r="Z9781" s="136"/>
      <c r="AC9781" s="136"/>
    </row>
    <row r="9782" spans="2:29">
      <c r="B9782" s="136"/>
      <c r="E9782" s="136"/>
      <c r="H9782" s="136"/>
      <c r="K9782" s="136"/>
      <c r="O9782" s="136"/>
      <c r="T9782" s="136"/>
      <c r="W9782" s="136"/>
      <c r="Z9782" s="136"/>
      <c r="AC9782" s="136"/>
    </row>
    <row r="9783" spans="2:29">
      <c r="B9783" s="136"/>
      <c r="E9783" s="136"/>
      <c r="H9783" s="136"/>
      <c r="K9783" s="136"/>
      <c r="O9783" s="136"/>
      <c r="T9783" s="136"/>
      <c r="W9783" s="136"/>
      <c r="Z9783" s="136"/>
      <c r="AC9783" s="136"/>
    </row>
    <row r="9784" spans="2:29">
      <c r="B9784" s="136"/>
      <c r="E9784" s="136"/>
      <c r="H9784" s="136"/>
      <c r="K9784" s="136"/>
      <c r="O9784" s="136"/>
      <c r="T9784" s="136"/>
      <c r="W9784" s="136"/>
      <c r="Z9784" s="136"/>
      <c r="AC9784" s="136"/>
    </row>
    <row r="9785" spans="2:29">
      <c r="B9785" s="136"/>
      <c r="E9785" s="136"/>
      <c r="H9785" s="136"/>
      <c r="K9785" s="136"/>
      <c r="O9785" s="136"/>
      <c r="T9785" s="136"/>
      <c r="W9785" s="136"/>
      <c r="Z9785" s="136"/>
      <c r="AC9785" s="136"/>
    </row>
    <row r="9786" spans="2:29">
      <c r="B9786" s="136"/>
      <c r="E9786" s="136"/>
      <c r="H9786" s="136"/>
      <c r="K9786" s="136"/>
      <c r="O9786" s="136"/>
      <c r="T9786" s="136"/>
      <c r="W9786" s="136"/>
      <c r="Z9786" s="136"/>
      <c r="AC9786" s="136"/>
    </row>
    <row r="9787" spans="2:29">
      <c r="B9787" s="136"/>
      <c r="E9787" s="136"/>
      <c r="H9787" s="136"/>
      <c r="K9787" s="136"/>
      <c r="O9787" s="136"/>
      <c r="T9787" s="136"/>
      <c r="W9787" s="136"/>
      <c r="Z9787" s="136"/>
      <c r="AC9787" s="136"/>
    </row>
    <row r="9788" spans="2:29">
      <c r="B9788" s="136"/>
      <c r="E9788" s="136"/>
      <c r="H9788" s="136"/>
      <c r="K9788" s="136"/>
      <c r="O9788" s="136"/>
      <c r="T9788" s="136"/>
      <c r="W9788" s="136"/>
      <c r="Z9788" s="136"/>
      <c r="AC9788" s="136"/>
    </row>
    <row r="9789" spans="2:29">
      <c r="B9789" s="136"/>
      <c r="E9789" s="136"/>
      <c r="H9789" s="136"/>
      <c r="K9789" s="136"/>
      <c r="O9789" s="136"/>
      <c r="T9789" s="136"/>
      <c r="W9789" s="136"/>
      <c r="Z9789" s="136"/>
      <c r="AC9789" s="136"/>
    </row>
    <row r="9790" spans="2:29">
      <c r="B9790" s="136"/>
      <c r="E9790" s="136"/>
      <c r="H9790" s="136"/>
      <c r="K9790" s="136"/>
      <c r="O9790" s="136"/>
      <c r="T9790" s="136"/>
      <c r="W9790" s="136"/>
      <c r="Z9790" s="136"/>
      <c r="AC9790" s="136"/>
    </row>
    <row r="9791" spans="2:29">
      <c r="B9791" s="136"/>
      <c r="E9791" s="136"/>
      <c r="H9791" s="136"/>
      <c r="K9791" s="136"/>
      <c r="O9791" s="136"/>
      <c r="T9791" s="136"/>
      <c r="W9791" s="136"/>
      <c r="Z9791" s="136"/>
      <c r="AC9791" s="136"/>
    </row>
    <row r="9792" spans="2:29">
      <c r="B9792" s="136"/>
      <c r="E9792" s="136"/>
      <c r="H9792" s="136"/>
      <c r="K9792" s="136"/>
      <c r="O9792" s="136"/>
      <c r="T9792" s="136"/>
      <c r="W9792" s="136"/>
      <c r="Z9792" s="136"/>
      <c r="AC9792" s="136"/>
    </row>
    <row r="9793" spans="2:29">
      <c r="B9793" s="136"/>
      <c r="E9793" s="136"/>
      <c r="H9793" s="136"/>
      <c r="K9793" s="136"/>
      <c r="O9793" s="136"/>
      <c r="T9793" s="136"/>
      <c r="W9793" s="136"/>
      <c r="Z9793" s="136"/>
      <c r="AC9793" s="136"/>
    </row>
    <row r="9794" spans="2:29">
      <c r="B9794" s="136"/>
      <c r="E9794" s="136"/>
      <c r="H9794" s="136"/>
      <c r="K9794" s="136"/>
      <c r="O9794" s="136"/>
      <c r="T9794" s="136"/>
      <c r="W9794" s="136"/>
      <c r="Z9794" s="136"/>
      <c r="AC9794" s="136"/>
    </row>
    <row r="9795" spans="2:29">
      <c r="B9795" s="136"/>
      <c r="E9795" s="136"/>
      <c r="H9795" s="136"/>
      <c r="K9795" s="136"/>
      <c r="O9795" s="136"/>
      <c r="T9795" s="136"/>
      <c r="W9795" s="136"/>
      <c r="Z9795" s="136"/>
      <c r="AC9795" s="136"/>
    </row>
    <row r="9796" spans="2:29">
      <c r="B9796" s="136"/>
      <c r="E9796" s="136"/>
      <c r="H9796" s="136"/>
      <c r="K9796" s="136"/>
      <c r="O9796" s="136"/>
      <c r="T9796" s="136"/>
      <c r="W9796" s="136"/>
      <c r="Z9796" s="136"/>
      <c r="AC9796" s="136"/>
    </row>
    <row r="9797" spans="2:29">
      <c r="B9797" s="136"/>
      <c r="E9797" s="136"/>
      <c r="H9797" s="136"/>
      <c r="K9797" s="136"/>
      <c r="O9797" s="136"/>
      <c r="T9797" s="136"/>
      <c r="W9797" s="136"/>
      <c r="Z9797" s="136"/>
      <c r="AC9797" s="136"/>
    </row>
    <row r="9798" spans="2:29">
      <c r="B9798" s="136"/>
      <c r="E9798" s="136"/>
      <c r="H9798" s="136"/>
      <c r="K9798" s="136"/>
      <c r="O9798" s="136"/>
      <c r="T9798" s="136"/>
      <c r="W9798" s="136"/>
      <c r="Z9798" s="136"/>
      <c r="AC9798" s="136"/>
    </row>
    <row r="9799" spans="2:29">
      <c r="B9799" s="136"/>
      <c r="E9799" s="136"/>
      <c r="H9799" s="136"/>
      <c r="K9799" s="136"/>
      <c r="O9799" s="136"/>
      <c r="T9799" s="136"/>
      <c r="W9799" s="136"/>
      <c r="Z9799" s="136"/>
      <c r="AC9799" s="136"/>
    </row>
    <row r="9800" spans="2:29">
      <c r="B9800" s="136"/>
      <c r="E9800" s="136"/>
      <c r="H9800" s="136"/>
      <c r="K9800" s="136"/>
      <c r="O9800" s="136"/>
      <c r="T9800" s="136"/>
      <c r="W9800" s="136"/>
      <c r="Z9800" s="136"/>
      <c r="AC9800" s="136"/>
    </row>
    <row r="9801" spans="2:29">
      <c r="B9801" s="136"/>
      <c r="E9801" s="136"/>
      <c r="H9801" s="136"/>
      <c r="K9801" s="136"/>
      <c r="O9801" s="136"/>
      <c r="T9801" s="136"/>
      <c r="W9801" s="136"/>
      <c r="Z9801" s="136"/>
      <c r="AC9801" s="136"/>
    </row>
    <row r="9802" spans="2:29">
      <c r="B9802" s="136"/>
      <c r="E9802" s="136"/>
      <c r="H9802" s="136"/>
      <c r="K9802" s="136"/>
      <c r="O9802" s="136"/>
      <c r="T9802" s="136"/>
      <c r="W9802" s="136"/>
      <c r="Z9802" s="136"/>
      <c r="AC9802" s="136"/>
    </row>
    <row r="9803" spans="2:29">
      <c r="B9803" s="136"/>
      <c r="E9803" s="136"/>
      <c r="H9803" s="136"/>
      <c r="K9803" s="136"/>
      <c r="O9803" s="136"/>
      <c r="T9803" s="136"/>
      <c r="W9803" s="136"/>
      <c r="Z9803" s="136"/>
      <c r="AC9803" s="136"/>
    </row>
    <row r="9804" spans="2:29">
      <c r="B9804" s="136"/>
      <c r="E9804" s="136"/>
      <c r="H9804" s="136"/>
      <c r="K9804" s="136"/>
      <c r="O9804" s="136"/>
      <c r="T9804" s="136"/>
      <c r="W9804" s="136"/>
      <c r="Z9804" s="136"/>
      <c r="AC9804" s="136"/>
    </row>
    <row r="9805" spans="2:29">
      <c r="B9805" s="136"/>
      <c r="E9805" s="136"/>
      <c r="H9805" s="136"/>
      <c r="K9805" s="136"/>
      <c r="O9805" s="136"/>
      <c r="T9805" s="136"/>
      <c r="W9805" s="136"/>
      <c r="Z9805" s="136"/>
      <c r="AC9805" s="136"/>
    </row>
    <row r="9806" spans="2:29">
      <c r="B9806" s="136"/>
      <c r="E9806" s="136"/>
      <c r="H9806" s="136"/>
      <c r="K9806" s="136"/>
      <c r="O9806" s="136"/>
      <c r="T9806" s="136"/>
      <c r="W9806" s="136"/>
      <c r="Z9806" s="136"/>
      <c r="AC9806" s="136"/>
    </row>
    <row r="9807" spans="2:29">
      <c r="B9807" s="136"/>
      <c r="E9807" s="136"/>
      <c r="H9807" s="136"/>
      <c r="K9807" s="136"/>
      <c r="O9807" s="136"/>
      <c r="T9807" s="136"/>
      <c r="W9807" s="136"/>
      <c r="Z9807" s="136"/>
      <c r="AC9807" s="136"/>
    </row>
    <row r="9808" spans="2:29">
      <c r="B9808" s="136"/>
      <c r="E9808" s="136"/>
      <c r="H9808" s="136"/>
      <c r="K9808" s="136"/>
      <c r="O9808" s="136"/>
      <c r="T9808" s="136"/>
      <c r="W9808" s="136"/>
      <c r="Z9808" s="136"/>
      <c r="AC9808" s="136"/>
    </row>
    <row r="9809" spans="2:29">
      <c r="B9809" s="136"/>
      <c r="E9809" s="136"/>
      <c r="H9809" s="136"/>
      <c r="K9809" s="136"/>
      <c r="O9809" s="136"/>
      <c r="T9809" s="136"/>
      <c r="W9809" s="136"/>
      <c r="Z9809" s="136"/>
      <c r="AC9809" s="136"/>
    </row>
    <row r="9810" spans="2:29">
      <c r="B9810" s="136"/>
      <c r="E9810" s="136"/>
      <c r="H9810" s="136"/>
      <c r="K9810" s="136"/>
      <c r="O9810" s="136"/>
      <c r="T9810" s="136"/>
      <c r="W9810" s="136"/>
      <c r="Z9810" s="136"/>
      <c r="AC9810" s="136"/>
    </row>
    <row r="9811" spans="2:29">
      <c r="B9811" s="136"/>
      <c r="E9811" s="136"/>
      <c r="H9811" s="136"/>
      <c r="K9811" s="136"/>
      <c r="O9811" s="136"/>
      <c r="T9811" s="136"/>
      <c r="W9811" s="136"/>
      <c r="Z9811" s="136"/>
      <c r="AC9811" s="136"/>
    </row>
    <row r="9812" spans="2:29">
      <c r="B9812" s="136"/>
      <c r="E9812" s="136"/>
      <c r="H9812" s="136"/>
      <c r="K9812" s="136"/>
      <c r="O9812" s="136"/>
      <c r="T9812" s="136"/>
      <c r="W9812" s="136"/>
      <c r="Z9812" s="136"/>
      <c r="AC9812" s="136"/>
    </row>
    <row r="9813" spans="2:29">
      <c r="B9813" s="136"/>
      <c r="E9813" s="136"/>
      <c r="H9813" s="136"/>
      <c r="K9813" s="136"/>
      <c r="O9813" s="136"/>
      <c r="T9813" s="136"/>
      <c r="W9813" s="136"/>
      <c r="Z9813" s="136"/>
      <c r="AC9813" s="136"/>
    </row>
    <row r="9814" spans="2:29">
      <c r="B9814" s="136"/>
      <c r="E9814" s="136"/>
      <c r="H9814" s="136"/>
      <c r="K9814" s="136"/>
      <c r="O9814" s="136"/>
      <c r="T9814" s="136"/>
      <c r="W9814" s="136"/>
      <c r="Z9814" s="136"/>
      <c r="AC9814" s="136"/>
    </row>
    <row r="9815" spans="2:29">
      <c r="B9815" s="136"/>
      <c r="E9815" s="136"/>
      <c r="H9815" s="136"/>
      <c r="K9815" s="136"/>
      <c r="O9815" s="136"/>
      <c r="T9815" s="136"/>
      <c r="W9815" s="136"/>
      <c r="Z9815" s="136"/>
      <c r="AC9815" s="136"/>
    </row>
    <row r="9816" spans="2:29">
      <c r="B9816" s="136"/>
      <c r="E9816" s="136"/>
      <c r="H9816" s="136"/>
      <c r="K9816" s="136"/>
      <c r="O9816" s="136"/>
      <c r="T9816" s="136"/>
      <c r="W9816" s="136"/>
      <c r="Z9816" s="136"/>
      <c r="AC9816" s="136"/>
    </row>
    <row r="9817" spans="2:29">
      <c r="B9817" s="136"/>
      <c r="E9817" s="136"/>
      <c r="H9817" s="136"/>
      <c r="K9817" s="136"/>
      <c r="O9817" s="136"/>
      <c r="T9817" s="136"/>
      <c r="W9817" s="136"/>
      <c r="Z9817" s="136"/>
      <c r="AC9817" s="136"/>
    </row>
    <row r="9818" spans="2:29">
      <c r="B9818" s="136"/>
      <c r="E9818" s="136"/>
      <c r="H9818" s="136"/>
      <c r="K9818" s="136"/>
      <c r="O9818" s="136"/>
      <c r="T9818" s="136"/>
      <c r="W9818" s="136"/>
      <c r="Z9818" s="136"/>
      <c r="AC9818" s="136"/>
    </row>
    <row r="9819" spans="2:29">
      <c r="B9819" s="136"/>
      <c r="E9819" s="136"/>
      <c r="H9819" s="136"/>
      <c r="K9819" s="136"/>
      <c r="O9819" s="136"/>
      <c r="T9819" s="136"/>
      <c r="W9819" s="136"/>
      <c r="Z9819" s="136"/>
      <c r="AC9819" s="136"/>
    </row>
    <row r="9820" spans="2:29">
      <c r="B9820" s="136"/>
      <c r="E9820" s="136"/>
      <c r="H9820" s="136"/>
      <c r="K9820" s="136"/>
      <c r="O9820" s="136"/>
      <c r="T9820" s="136"/>
      <c r="W9820" s="136"/>
      <c r="Z9820" s="136"/>
      <c r="AC9820" s="136"/>
    </row>
    <row r="9821" spans="2:29">
      <c r="B9821" s="136"/>
      <c r="E9821" s="136"/>
      <c r="H9821" s="136"/>
      <c r="K9821" s="136"/>
      <c r="O9821" s="136"/>
      <c r="T9821" s="136"/>
      <c r="W9821" s="136"/>
      <c r="Z9821" s="136"/>
      <c r="AC9821" s="136"/>
    </row>
    <row r="9822" spans="2:29">
      <c r="B9822" s="136"/>
      <c r="E9822" s="136"/>
      <c r="H9822" s="136"/>
      <c r="K9822" s="136"/>
      <c r="O9822" s="136"/>
      <c r="T9822" s="136"/>
      <c r="W9822" s="136"/>
      <c r="Z9822" s="136"/>
      <c r="AC9822" s="136"/>
    </row>
    <row r="9823" spans="2:29">
      <c r="B9823" s="136"/>
      <c r="E9823" s="136"/>
      <c r="H9823" s="136"/>
      <c r="K9823" s="136"/>
      <c r="O9823" s="136"/>
      <c r="T9823" s="136"/>
      <c r="W9823" s="136"/>
      <c r="Z9823" s="136"/>
      <c r="AC9823" s="136"/>
    </row>
    <row r="9824" spans="2:29">
      <c r="B9824" s="136"/>
      <c r="E9824" s="136"/>
      <c r="H9824" s="136"/>
      <c r="K9824" s="136"/>
      <c r="O9824" s="136"/>
      <c r="T9824" s="136"/>
      <c r="W9824" s="136"/>
      <c r="Z9824" s="136"/>
      <c r="AC9824" s="136"/>
    </row>
    <row r="9825" spans="2:29">
      <c r="B9825" s="136"/>
      <c r="E9825" s="136"/>
      <c r="H9825" s="136"/>
      <c r="K9825" s="136"/>
      <c r="O9825" s="136"/>
      <c r="T9825" s="136"/>
      <c r="W9825" s="136"/>
      <c r="Z9825" s="136"/>
      <c r="AC9825" s="136"/>
    </row>
    <row r="9826" spans="2:29">
      <c r="B9826" s="136"/>
      <c r="E9826" s="136"/>
      <c r="H9826" s="136"/>
      <c r="K9826" s="136"/>
      <c r="O9826" s="136"/>
      <c r="T9826" s="136"/>
      <c r="W9826" s="136"/>
      <c r="Z9826" s="136"/>
      <c r="AC9826" s="136"/>
    </row>
    <row r="9827" spans="2:29">
      <c r="B9827" s="136"/>
      <c r="E9827" s="136"/>
      <c r="H9827" s="136"/>
      <c r="K9827" s="136"/>
      <c r="O9827" s="136"/>
      <c r="T9827" s="136"/>
      <c r="W9827" s="136"/>
      <c r="Z9827" s="136"/>
      <c r="AC9827" s="136"/>
    </row>
    <row r="9828" spans="2:29">
      <c r="B9828" s="136"/>
      <c r="E9828" s="136"/>
      <c r="H9828" s="136"/>
      <c r="K9828" s="136"/>
      <c r="O9828" s="136"/>
      <c r="T9828" s="136"/>
      <c r="W9828" s="136"/>
      <c r="Z9828" s="136"/>
      <c r="AC9828" s="136"/>
    </row>
    <row r="9829" spans="2:29">
      <c r="B9829" s="136"/>
      <c r="E9829" s="136"/>
      <c r="H9829" s="136"/>
      <c r="K9829" s="136"/>
      <c r="O9829" s="136"/>
      <c r="T9829" s="136"/>
      <c r="W9829" s="136"/>
      <c r="Z9829" s="136"/>
      <c r="AC9829" s="136"/>
    </row>
    <row r="9830" spans="2:29">
      <c r="B9830" s="136"/>
      <c r="E9830" s="136"/>
      <c r="H9830" s="136"/>
      <c r="K9830" s="136"/>
      <c r="O9830" s="136"/>
      <c r="T9830" s="136"/>
      <c r="W9830" s="136"/>
      <c r="Z9830" s="136"/>
      <c r="AC9830" s="136"/>
    </row>
    <row r="9831" spans="2:29">
      <c r="B9831" s="136"/>
      <c r="E9831" s="136"/>
      <c r="H9831" s="136"/>
      <c r="K9831" s="136"/>
      <c r="O9831" s="136"/>
      <c r="T9831" s="136"/>
      <c r="W9831" s="136"/>
      <c r="Z9831" s="136"/>
      <c r="AC9831" s="136"/>
    </row>
    <row r="9832" spans="2:29">
      <c r="B9832" s="136"/>
      <c r="E9832" s="136"/>
      <c r="H9832" s="136"/>
      <c r="K9832" s="136"/>
      <c r="O9832" s="136"/>
      <c r="T9832" s="136"/>
      <c r="W9832" s="136"/>
      <c r="Z9832" s="136"/>
      <c r="AC9832" s="136"/>
    </row>
    <row r="9833" spans="2:29">
      <c r="B9833" s="136"/>
      <c r="E9833" s="136"/>
      <c r="H9833" s="136"/>
      <c r="K9833" s="136"/>
      <c r="O9833" s="136"/>
      <c r="T9833" s="136"/>
      <c r="W9833" s="136"/>
      <c r="Z9833" s="136"/>
      <c r="AC9833" s="136"/>
    </row>
    <row r="9834" spans="2:29">
      <c r="B9834" s="136"/>
      <c r="E9834" s="136"/>
      <c r="H9834" s="136"/>
      <c r="K9834" s="136"/>
      <c r="O9834" s="136"/>
      <c r="T9834" s="136"/>
      <c r="W9834" s="136"/>
      <c r="Z9834" s="136"/>
      <c r="AC9834" s="136"/>
    </row>
    <row r="9835" spans="2:29">
      <c r="B9835" s="136"/>
      <c r="E9835" s="136"/>
      <c r="H9835" s="136"/>
      <c r="K9835" s="136"/>
      <c r="O9835" s="136"/>
      <c r="T9835" s="136"/>
      <c r="W9835" s="136"/>
      <c r="Z9835" s="136"/>
      <c r="AC9835" s="136"/>
    </row>
    <row r="9836" spans="2:29">
      <c r="B9836" s="136"/>
      <c r="E9836" s="136"/>
      <c r="H9836" s="136"/>
      <c r="K9836" s="136"/>
      <c r="O9836" s="136"/>
      <c r="T9836" s="136"/>
      <c r="W9836" s="136"/>
      <c r="Z9836" s="136"/>
      <c r="AC9836" s="136"/>
    </row>
    <row r="9837" spans="2:29">
      <c r="B9837" s="136"/>
      <c r="E9837" s="136"/>
      <c r="H9837" s="136"/>
      <c r="K9837" s="136"/>
      <c r="O9837" s="136"/>
      <c r="T9837" s="136"/>
      <c r="W9837" s="136"/>
      <c r="Z9837" s="136"/>
      <c r="AC9837" s="136"/>
    </row>
    <row r="9838" spans="2:29">
      <c r="B9838" s="136"/>
      <c r="E9838" s="136"/>
      <c r="H9838" s="136"/>
      <c r="K9838" s="136"/>
      <c r="O9838" s="136"/>
      <c r="T9838" s="136"/>
      <c r="W9838" s="136"/>
      <c r="Z9838" s="136"/>
      <c r="AC9838" s="136"/>
    </row>
    <row r="9839" spans="2:29">
      <c r="B9839" s="136"/>
      <c r="E9839" s="136"/>
      <c r="H9839" s="136"/>
      <c r="K9839" s="136"/>
      <c r="O9839" s="136"/>
      <c r="T9839" s="136"/>
      <c r="W9839" s="136"/>
      <c r="Z9839" s="136"/>
      <c r="AC9839" s="136"/>
    </row>
    <row r="9840" spans="2:29">
      <c r="B9840" s="136"/>
      <c r="E9840" s="136"/>
      <c r="H9840" s="136"/>
      <c r="K9840" s="136"/>
      <c r="O9840" s="136"/>
      <c r="T9840" s="136"/>
      <c r="W9840" s="136"/>
      <c r="Z9840" s="136"/>
      <c r="AC9840" s="136"/>
    </row>
    <row r="9841" spans="2:29">
      <c r="B9841" s="136"/>
      <c r="E9841" s="136"/>
      <c r="H9841" s="136"/>
      <c r="K9841" s="136"/>
      <c r="O9841" s="136"/>
      <c r="T9841" s="136"/>
      <c r="W9841" s="136"/>
      <c r="Z9841" s="136"/>
      <c r="AC9841" s="136"/>
    </row>
    <row r="9842" spans="2:29">
      <c r="B9842" s="136"/>
      <c r="E9842" s="136"/>
      <c r="H9842" s="136"/>
      <c r="K9842" s="136"/>
      <c r="O9842" s="136"/>
      <c r="T9842" s="136"/>
      <c r="W9842" s="136"/>
      <c r="Z9842" s="136"/>
      <c r="AC9842" s="136"/>
    </row>
    <row r="9843" spans="2:29">
      <c r="B9843" s="136"/>
      <c r="E9843" s="136"/>
      <c r="H9843" s="136"/>
      <c r="K9843" s="136"/>
      <c r="O9843" s="136"/>
      <c r="T9843" s="136"/>
      <c r="W9843" s="136"/>
      <c r="Z9843" s="136"/>
      <c r="AC9843" s="136"/>
    </row>
    <row r="9844" spans="2:29">
      <c r="B9844" s="136"/>
      <c r="E9844" s="136"/>
      <c r="H9844" s="136"/>
      <c r="K9844" s="136"/>
      <c r="O9844" s="136"/>
      <c r="T9844" s="136"/>
      <c r="W9844" s="136"/>
      <c r="Z9844" s="136"/>
      <c r="AC9844" s="136"/>
    </row>
    <row r="9845" spans="2:29">
      <c r="B9845" s="136"/>
      <c r="E9845" s="136"/>
      <c r="H9845" s="136"/>
      <c r="K9845" s="136"/>
      <c r="O9845" s="136"/>
      <c r="T9845" s="136"/>
      <c r="W9845" s="136"/>
      <c r="Z9845" s="136"/>
      <c r="AC9845" s="136"/>
    </row>
    <row r="9846" spans="2:29">
      <c r="B9846" s="136"/>
      <c r="E9846" s="136"/>
      <c r="H9846" s="136"/>
      <c r="K9846" s="136"/>
      <c r="O9846" s="136"/>
      <c r="T9846" s="136"/>
      <c r="W9846" s="136"/>
      <c r="Z9846" s="136"/>
      <c r="AC9846" s="136"/>
    </row>
    <row r="9847" spans="2:29">
      <c r="B9847" s="136"/>
      <c r="E9847" s="136"/>
      <c r="H9847" s="136"/>
      <c r="K9847" s="136"/>
      <c r="O9847" s="136"/>
      <c r="T9847" s="136"/>
      <c r="W9847" s="136"/>
      <c r="Z9847" s="136"/>
      <c r="AC9847" s="136"/>
    </row>
    <row r="9848" spans="2:29">
      <c r="B9848" s="136"/>
      <c r="E9848" s="136"/>
      <c r="H9848" s="136"/>
      <c r="K9848" s="136"/>
      <c r="O9848" s="136"/>
      <c r="T9848" s="136"/>
      <c r="W9848" s="136"/>
      <c r="Z9848" s="136"/>
      <c r="AC9848" s="136"/>
    </row>
    <row r="9849" spans="2:29">
      <c r="B9849" s="136"/>
      <c r="E9849" s="136"/>
      <c r="H9849" s="136"/>
      <c r="K9849" s="136"/>
      <c r="O9849" s="136"/>
      <c r="T9849" s="136"/>
      <c r="W9849" s="136"/>
      <c r="Z9849" s="136"/>
      <c r="AC9849" s="136"/>
    </row>
    <row r="9850" spans="2:29">
      <c r="B9850" s="136"/>
      <c r="E9850" s="136"/>
      <c r="H9850" s="136"/>
      <c r="K9850" s="136"/>
      <c r="O9850" s="136"/>
      <c r="T9850" s="136"/>
      <c r="W9850" s="136"/>
      <c r="Z9850" s="136"/>
      <c r="AC9850" s="136"/>
    </row>
    <row r="9851" spans="2:29">
      <c r="B9851" s="136"/>
      <c r="E9851" s="136"/>
      <c r="H9851" s="136"/>
      <c r="K9851" s="136"/>
      <c r="O9851" s="136"/>
      <c r="T9851" s="136"/>
      <c r="W9851" s="136"/>
      <c r="Z9851" s="136"/>
      <c r="AC9851" s="136"/>
    </row>
    <row r="9852" spans="2:29">
      <c r="B9852" s="136"/>
      <c r="E9852" s="136"/>
      <c r="H9852" s="136"/>
      <c r="K9852" s="136"/>
      <c r="O9852" s="136"/>
      <c r="T9852" s="136"/>
      <c r="W9852" s="136"/>
      <c r="Z9852" s="136"/>
      <c r="AC9852" s="136"/>
    </row>
    <row r="9853" spans="2:29">
      <c r="B9853" s="136"/>
      <c r="E9853" s="136"/>
      <c r="H9853" s="136"/>
      <c r="K9853" s="136"/>
      <c r="O9853" s="136"/>
      <c r="T9853" s="136"/>
      <c r="W9853" s="136"/>
      <c r="Z9853" s="136"/>
      <c r="AC9853" s="136"/>
    </row>
    <row r="9854" spans="2:29">
      <c r="B9854" s="136"/>
      <c r="E9854" s="136"/>
      <c r="H9854" s="136"/>
      <c r="K9854" s="136"/>
      <c r="O9854" s="136"/>
      <c r="T9854" s="136"/>
      <c r="W9854" s="136"/>
      <c r="Z9854" s="136"/>
      <c r="AC9854" s="136"/>
    </row>
    <row r="9855" spans="2:29">
      <c r="B9855" s="136"/>
      <c r="E9855" s="136"/>
      <c r="H9855" s="136"/>
      <c r="K9855" s="136"/>
      <c r="O9855" s="136"/>
      <c r="T9855" s="136"/>
      <c r="W9855" s="136"/>
      <c r="Z9855" s="136"/>
      <c r="AC9855" s="136"/>
    </row>
    <row r="9856" spans="2:29">
      <c r="B9856" s="136"/>
      <c r="E9856" s="136"/>
      <c r="H9856" s="136"/>
      <c r="K9856" s="136"/>
      <c r="O9856" s="136"/>
      <c r="T9856" s="136"/>
      <c r="W9856" s="136"/>
      <c r="Z9856" s="136"/>
      <c r="AC9856" s="136"/>
    </row>
    <row r="9857" spans="2:29">
      <c r="B9857" s="136"/>
      <c r="E9857" s="136"/>
      <c r="H9857" s="136"/>
      <c r="K9857" s="136"/>
      <c r="O9857" s="136"/>
      <c r="T9857" s="136"/>
      <c r="W9857" s="136"/>
      <c r="Z9857" s="136"/>
      <c r="AC9857" s="136"/>
    </row>
    <row r="9858" spans="2:29">
      <c r="B9858" s="136"/>
      <c r="E9858" s="136"/>
      <c r="H9858" s="136"/>
      <c r="K9858" s="136"/>
      <c r="O9858" s="136"/>
      <c r="T9858" s="136"/>
      <c r="W9858" s="136"/>
      <c r="Z9858" s="136"/>
      <c r="AC9858" s="136"/>
    </row>
    <row r="9859" spans="2:29">
      <c r="B9859" s="136"/>
      <c r="E9859" s="136"/>
      <c r="H9859" s="136"/>
      <c r="K9859" s="136"/>
      <c r="O9859" s="136"/>
      <c r="T9859" s="136"/>
      <c r="W9859" s="136"/>
      <c r="Z9859" s="136"/>
      <c r="AC9859" s="136"/>
    </row>
    <row r="9860" spans="2:29">
      <c r="B9860" s="136"/>
      <c r="E9860" s="136"/>
      <c r="H9860" s="136"/>
      <c r="K9860" s="136"/>
      <c r="O9860" s="136"/>
      <c r="T9860" s="136"/>
      <c r="W9860" s="136"/>
      <c r="Z9860" s="136"/>
      <c r="AC9860" s="136"/>
    </row>
    <row r="9861" spans="2:29">
      <c r="B9861" s="136"/>
      <c r="E9861" s="136"/>
      <c r="H9861" s="136"/>
      <c r="K9861" s="136"/>
      <c r="O9861" s="136"/>
      <c r="T9861" s="136"/>
      <c r="W9861" s="136"/>
      <c r="Z9861" s="136"/>
      <c r="AC9861" s="136"/>
    </row>
    <row r="9862" spans="2:29">
      <c r="B9862" s="136"/>
      <c r="E9862" s="136"/>
      <c r="H9862" s="136"/>
      <c r="K9862" s="136"/>
      <c r="O9862" s="136"/>
      <c r="T9862" s="136"/>
      <c r="W9862" s="136"/>
      <c r="Z9862" s="136"/>
      <c r="AC9862" s="136"/>
    </row>
    <row r="9863" spans="2:29">
      <c r="B9863" s="136"/>
      <c r="E9863" s="136"/>
      <c r="H9863" s="136"/>
      <c r="K9863" s="136"/>
      <c r="O9863" s="136"/>
      <c r="T9863" s="136"/>
      <c r="W9863" s="136"/>
      <c r="Z9863" s="136"/>
      <c r="AC9863" s="136"/>
    </row>
    <row r="9864" spans="2:29">
      <c r="B9864" s="136"/>
      <c r="E9864" s="136"/>
      <c r="H9864" s="136"/>
      <c r="K9864" s="136"/>
      <c r="O9864" s="136"/>
      <c r="T9864" s="136"/>
      <c r="W9864" s="136"/>
      <c r="Z9864" s="136"/>
      <c r="AC9864" s="136"/>
    </row>
    <row r="9865" spans="2:29">
      <c r="B9865" s="136"/>
      <c r="E9865" s="136"/>
      <c r="H9865" s="136"/>
      <c r="K9865" s="136"/>
      <c r="O9865" s="136"/>
      <c r="T9865" s="136"/>
      <c r="W9865" s="136"/>
      <c r="Z9865" s="136"/>
      <c r="AC9865" s="136"/>
    </row>
    <row r="9866" spans="2:29">
      <c r="B9866" s="136"/>
      <c r="E9866" s="136"/>
      <c r="H9866" s="136"/>
      <c r="K9866" s="136"/>
      <c r="O9866" s="136"/>
      <c r="T9866" s="136"/>
      <c r="W9866" s="136"/>
      <c r="Z9866" s="136"/>
      <c r="AC9866" s="136"/>
    </row>
    <row r="9867" spans="2:29">
      <c r="B9867" s="136"/>
      <c r="E9867" s="136"/>
      <c r="H9867" s="136"/>
      <c r="K9867" s="136"/>
      <c r="O9867" s="136"/>
      <c r="T9867" s="136"/>
      <c r="W9867" s="136"/>
      <c r="Z9867" s="136"/>
      <c r="AC9867" s="136"/>
    </row>
    <row r="9868" spans="2:29">
      <c r="B9868" s="136"/>
      <c r="E9868" s="136"/>
      <c r="H9868" s="136"/>
      <c r="K9868" s="136"/>
      <c r="O9868" s="136"/>
      <c r="T9868" s="136"/>
      <c r="W9868" s="136"/>
      <c r="Z9868" s="136"/>
      <c r="AC9868" s="136"/>
    </row>
    <row r="9869" spans="2:29">
      <c r="B9869" s="136"/>
      <c r="E9869" s="136"/>
      <c r="H9869" s="136"/>
      <c r="K9869" s="136"/>
      <c r="O9869" s="136"/>
      <c r="T9869" s="136"/>
      <c r="W9869" s="136"/>
      <c r="Z9869" s="136"/>
      <c r="AC9869" s="136"/>
    </row>
    <row r="9870" spans="2:29">
      <c r="B9870" s="136"/>
      <c r="E9870" s="136"/>
      <c r="H9870" s="136"/>
      <c r="K9870" s="136"/>
      <c r="O9870" s="136"/>
      <c r="T9870" s="136"/>
      <c r="W9870" s="136"/>
      <c r="Z9870" s="136"/>
      <c r="AC9870" s="136"/>
    </row>
    <row r="9871" spans="2:29">
      <c r="B9871" s="136"/>
      <c r="E9871" s="136"/>
      <c r="H9871" s="136"/>
      <c r="K9871" s="136"/>
      <c r="O9871" s="136"/>
      <c r="T9871" s="136"/>
      <c r="W9871" s="136"/>
      <c r="Z9871" s="136"/>
      <c r="AC9871" s="136"/>
    </row>
    <row r="9872" spans="2:29">
      <c r="B9872" s="136"/>
      <c r="E9872" s="136"/>
      <c r="H9872" s="136"/>
      <c r="K9872" s="136"/>
      <c r="O9872" s="136"/>
      <c r="T9872" s="136"/>
      <c r="W9872" s="136"/>
      <c r="Z9872" s="136"/>
      <c r="AC9872" s="136"/>
    </row>
    <row r="9873" spans="2:29">
      <c r="B9873" s="136"/>
      <c r="E9873" s="136"/>
      <c r="H9873" s="136"/>
      <c r="K9873" s="136"/>
      <c r="O9873" s="136"/>
      <c r="T9873" s="136"/>
      <c r="W9873" s="136"/>
      <c r="Z9873" s="136"/>
      <c r="AC9873" s="136"/>
    </row>
    <row r="9874" spans="2:29">
      <c r="B9874" s="136"/>
      <c r="E9874" s="136"/>
      <c r="H9874" s="136"/>
      <c r="K9874" s="136"/>
      <c r="O9874" s="136"/>
      <c r="T9874" s="136"/>
      <c r="W9874" s="136"/>
      <c r="Z9874" s="136"/>
      <c r="AC9874" s="136"/>
    </row>
    <row r="9875" spans="2:29">
      <c r="B9875" s="136"/>
      <c r="E9875" s="136"/>
      <c r="H9875" s="136"/>
      <c r="K9875" s="136"/>
      <c r="O9875" s="136"/>
      <c r="T9875" s="136"/>
      <c r="W9875" s="136"/>
      <c r="Z9875" s="136"/>
      <c r="AC9875" s="136"/>
    </row>
    <row r="9876" spans="2:29">
      <c r="B9876" s="136"/>
      <c r="E9876" s="136"/>
      <c r="H9876" s="136"/>
      <c r="K9876" s="136"/>
      <c r="O9876" s="136"/>
      <c r="T9876" s="136"/>
      <c r="W9876" s="136"/>
      <c r="Z9876" s="136"/>
      <c r="AC9876" s="136"/>
    </row>
    <row r="9877" spans="2:29">
      <c r="B9877" s="136"/>
      <c r="E9877" s="136"/>
      <c r="H9877" s="136"/>
      <c r="K9877" s="136"/>
      <c r="O9877" s="136"/>
      <c r="T9877" s="136"/>
      <c r="W9877" s="136"/>
      <c r="Z9877" s="136"/>
      <c r="AC9877" s="136"/>
    </row>
    <row r="9878" spans="2:29">
      <c r="B9878" s="136"/>
      <c r="E9878" s="136"/>
      <c r="H9878" s="136"/>
      <c r="K9878" s="136"/>
      <c r="O9878" s="136"/>
      <c r="T9878" s="136"/>
      <c r="W9878" s="136"/>
      <c r="Z9878" s="136"/>
      <c r="AC9878" s="136"/>
    </row>
    <row r="9879" spans="2:29">
      <c r="B9879" s="136"/>
      <c r="E9879" s="136"/>
      <c r="H9879" s="136"/>
      <c r="K9879" s="136"/>
      <c r="O9879" s="136"/>
      <c r="T9879" s="136"/>
      <c r="W9879" s="136"/>
      <c r="Z9879" s="136"/>
      <c r="AC9879" s="136"/>
    </row>
    <row r="9880" spans="2:29">
      <c r="B9880" s="136"/>
      <c r="E9880" s="136"/>
      <c r="H9880" s="136"/>
      <c r="K9880" s="136"/>
      <c r="O9880" s="136"/>
      <c r="T9880" s="136"/>
      <c r="W9880" s="136"/>
      <c r="Z9880" s="136"/>
      <c r="AC9880" s="136"/>
    </row>
    <row r="9881" spans="2:29">
      <c r="B9881" s="136"/>
      <c r="E9881" s="136"/>
      <c r="H9881" s="136"/>
      <c r="K9881" s="136"/>
      <c r="O9881" s="136"/>
      <c r="T9881" s="136"/>
      <c r="W9881" s="136"/>
      <c r="Z9881" s="136"/>
      <c r="AC9881" s="136"/>
    </row>
    <row r="9882" spans="2:29">
      <c r="B9882" s="136"/>
      <c r="E9882" s="136"/>
      <c r="H9882" s="136"/>
      <c r="K9882" s="136"/>
      <c r="O9882" s="136"/>
      <c r="T9882" s="136"/>
      <c r="W9882" s="136"/>
      <c r="Z9882" s="136"/>
      <c r="AC9882" s="136"/>
    </row>
    <row r="9883" spans="2:29">
      <c r="B9883" s="136"/>
      <c r="E9883" s="136"/>
      <c r="H9883" s="136"/>
      <c r="K9883" s="136"/>
      <c r="O9883" s="136"/>
      <c r="T9883" s="136"/>
      <c r="W9883" s="136"/>
      <c r="Z9883" s="136"/>
      <c r="AC9883" s="136"/>
    </row>
    <row r="9884" spans="2:29">
      <c r="B9884" s="136"/>
      <c r="E9884" s="136"/>
      <c r="H9884" s="136"/>
      <c r="K9884" s="136"/>
      <c r="O9884" s="136"/>
      <c r="T9884" s="136"/>
      <c r="W9884" s="136"/>
      <c r="Z9884" s="136"/>
      <c r="AC9884" s="136"/>
    </row>
    <row r="9885" spans="2:29">
      <c r="B9885" s="136"/>
      <c r="E9885" s="136"/>
      <c r="H9885" s="136"/>
      <c r="K9885" s="136"/>
      <c r="O9885" s="136"/>
      <c r="T9885" s="136"/>
      <c r="W9885" s="136"/>
      <c r="Z9885" s="136"/>
      <c r="AC9885" s="136"/>
    </row>
    <row r="9886" spans="2:29">
      <c r="B9886" s="136"/>
      <c r="E9886" s="136"/>
      <c r="H9886" s="136"/>
      <c r="K9886" s="136"/>
      <c r="O9886" s="136"/>
      <c r="T9886" s="136"/>
      <c r="W9886" s="136"/>
      <c r="Z9886" s="136"/>
      <c r="AC9886" s="136"/>
    </row>
    <row r="9887" spans="2:29">
      <c r="B9887" s="136"/>
      <c r="E9887" s="136"/>
      <c r="H9887" s="136"/>
      <c r="K9887" s="136"/>
      <c r="O9887" s="136"/>
      <c r="T9887" s="136"/>
      <c r="W9887" s="136"/>
      <c r="Z9887" s="136"/>
      <c r="AC9887" s="136"/>
    </row>
    <row r="9888" spans="2:29">
      <c r="B9888" s="136"/>
      <c r="E9888" s="136"/>
      <c r="H9888" s="136"/>
      <c r="K9888" s="136"/>
      <c r="O9888" s="136"/>
      <c r="T9888" s="136"/>
      <c r="W9888" s="136"/>
      <c r="Z9888" s="136"/>
      <c r="AC9888" s="136"/>
    </row>
    <row r="9889" spans="2:29">
      <c r="B9889" s="136"/>
      <c r="E9889" s="136"/>
      <c r="H9889" s="136"/>
      <c r="K9889" s="136"/>
      <c r="O9889" s="136"/>
      <c r="T9889" s="136"/>
      <c r="W9889" s="136"/>
      <c r="Z9889" s="136"/>
      <c r="AC9889" s="136"/>
    </row>
    <row r="9890" spans="2:29">
      <c r="B9890" s="136"/>
      <c r="E9890" s="136"/>
      <c r="H9890" s="136"/>
      <c r="K9890" s="136"/>
      <c r="O9890" s="136"/>
      <c r="T9890" s="136"/>
      <c r="W9890" s="136"/>
      <c r="Z9890" s="136"/>
      <c r="AC9890" s="136"/>
    </row>
    <row r="9891" spans="2:29">
      <c r="B9891" s="136"/>
      <c r="E9891" s="136"/>
      <c r="H9891" s="136"/>
      <c r="K9891" s="136"/>
      <c r="O9891" s="136"/>
      <c r="T9891" s="136"/>
      <c r="W9891" s="136"/>
      <c r="Z9891" s="136"/>
      <c r="AC9891" s="136"/>
    </row>
    <row r="9892" spans="2:29">
      <c r="B9892" s="136"/>
      <c r="E9892" s="136"/>
      <c r="H9892" s="136"/>
      <c r="K9892" s="136"/>
      <c r="O9892" s="136"/>
      <c r="T9892" s="136"/>
      <c r="W9892" s="136"/>
      <c r="Z9892" s="136"/>
      <c r="AC9892" s="136"/>
    </row>
    <row r="9893" spans="2:29">
      <c r="B9893" s="136"/>
      <c r="E9893" s="136"/>
      <c r="H9893" s="136"/>
      <c r="K9893" s="136"/>
      <c r="O9893" s="136"/>
      <c r="T9893" s="136"/>
      <c r="W9893" s="136"/>
      <c r="Z9893" s="136"/>
      <c r="AC9893" s="136"/>
    </row>
    <row r="9894" spans="2:29">
      <c r="B9894" s="136"/>
      <c r="E9894" s="136"/>
      <c r="H9894" s="136"/>
      <c r="K9894" s="136"/>
      <c r="O9894" s="136"/>
      <c r="T9894" s="136"/>
      <c r="W9894" s="136"/>
      <c r="Z9894" s="136"/>
      <c r="AC9894" s="136"/>
    </row>
    <row r="9895" spans="2:29">
      <c r="B9895" s="136"/>
      <c r="E9895" s="136"/>
      <c r="H9895" s="136"/>
      <c r="K9895" s="136"/>
      <c r="O9895" s="136"/>
      <c r="T9895" s="136"/>
      <c r="W9895" s="136"/>
      <c r="Z9895" s="136"/>
      <c r="AC9895" s="136"/>
    </row>
    <row r="9896" spans="2:29">
      <c r="B9896" s="136"/>
      <c r="E9896" s="136"/>
      <c r="H9896" s="136"/>
      <c r="K9896" s="136"/>
      <c r="O9896" s="136"/>
      <c r="T9896" s="136"/>
      <c r="W9896" s="136"/>
      <c r="Z9896" s="136"/>
      <c r="AC9896" s="136"/>
    </row>
    <row r="9897" spans="2:29">
      <c r="B9897" s="136"/>
      <c r="E9897" s="136"/>
      <c r="H9897" s="136"/>
      <c r="K9897" s="136"/>
      <c r="O9897" s="136"/>
      <c r="T9897" s="136"/>
      <c r="W9897" s="136"/>
      <c r="Z9897" s="136"/>
      <c r="AC9897" s="136"/>
    </row>
    <row r="9898" spans="2:29">
      <c r="B9898" s="136"/>
      <c r="E9898" s="136"/>
      <c r="H9898" s="136"/>
      <c r="K9898" s="136"/>
      <c r="O9898" s="136"/>
      <c r="T9898" s="136"/>
      <c r="W9898" s="136"/>
      <c r="Z9898" s="136"/>
      <c r="AC9898" s="136"/>
    </row>
    <row r="9899" spans="2:29">
      <c r="B9899" s="136"/>
      <c r="E9899" s="136"/>
      <c r="H9899" s="136"/>
      <c r="K9899" s="136"/>
      <c r="O9899" s="136"/>
      <c r="T9899" s="136"/>
      <c r="W9899" s="136"/>
      <c r="Z9899" s="136"/>
      <c r="AC9899" s="136"/>
    </row>
    <row r="9900" spans="2:29">
      <c r="B9900" s="136"/>
      <c r="E9900" s="136"/>
      <c r="H9900" s="136"/>
      <c r="K9900" s="136"/>
      <c r="O9900" s="136"/>
      <c r="T9900" s="136"/>
      <c r="W9900" s="136"/>
      <c r="Z9900" s="136"/>
      <c r="AC9900" s="136"/>
    </row>
    <row r="9901" spans="2:29">
      <c r="B9901" s="136"/>
      <c r="E9901" s="136"/>
      <c r="H9901" s="136"/>
      <c r="K9901" s="136"/>
      <c r="O9901" s="136"/>
      <c r="T9901" s="136"/>
      <c r="W9901" s="136"/>
      <c r="Z9901" s="136"/>
      <c r="AC9901" s="136"/>
    </row>
    <row r="9902" spans="2:29">
      <c r="B9902" s="136"/>
      <c r="E9902" s="136"/>
      <c r="H9902" s="136"/>
      <c r="K9902" s="136"/>
      <c r="O9902" s="136"/>
      <c r="T9902" s="136"/>
      <c r="W9902" s="136"/>
      <c r="Z9902" s="136"/>
      <c r="AC9902" s="136"/>
    </row>
    <row r="9903" spans="2:29">
      <c r="B9903" s="136"/>
      <c r="E9903" s="136"/>
      <c r="H9903" s="136"/>
      <c r="K9903" s="136"/>
      <c r="O9903" s="136"/>
      <c r="T9903" s="136"/>
      <c r="W9903" s="136"/>
      <c r="Z9903" s="136"/>
      <c r="AC9903" s="136"/>
    </row>
    <row r="9904" spans="2:29">
      <c r="B9904" s="136"/>
      <c r="E9904" s="136"/>
      <c r="H9904" s="136"/>
      <c r="K9904" s="136"/>
      <c r="O9904" s="136"/>
      <c r="T9904" s="136"/>
      <c r="W9904" s="136"/>
      <c r="Z9904" s="136"/>
      <c r="AC9904" s="136"/>
    </row>
    <row r="9905" spans="2:29">
      <c r="B9905" s="136"/>
      <c r="E9905" s="136"/>
      <c r="H9905" s="136"/>
      <c r="K9905" s="136"/>
      <c r="O9905" s="136"/>
      <c r="T9905" s="136"/>
      <c r="W9905" s="136"/>
      <c r="Z9905" s="136"/>
      <c r="AC9905" s="136"/>
    </row>
    <row r="9906" spans="2:29">
      <c r="B9906" s="136"/>
      <c r="E9906" s="136"/>
      <c r="H9906" s="136"/>
      <c r="K9906" s="136"/>
      <c r="O9906" s="136"/>
      <c r="T9906" s="136"/>
      <c r="W9906" s="136"/>
      <c r="Z9906" s="136"/>
      <c r="AC9906" s="136"/>
    </row>
    <row r="9907" spans="2:29">
      <c r="B9907" s="136"/>
      <c r="E9907" s="136"/>
      <c r="H9907" s="136"/>
      <c r="K9907" s="136"/>
      <c r="O9907" s="136"/>
      <c r="T9907" s="136"/>
      <c r="W9907" s="136"/>
      <c r="Z9907" s="136"/>
      <c r="AC9907" s="136"/>
    </row>
    <row r="9908" spans="2:29">
      <c r="B9908" s="136"/>
      <c r="E9908" s="136"/>
      <c r="H9908" s="136"/>
      <c r="K9908" s="136"/>
      <c r="O9908" s="136"/>
      <c r="T9908" s="136"/>
      <c r="W9908" s="136"/>
      <c r="Z9908" s="136"/>
      <c r="AC9908" s="136"/>
    </row>
    <row r="9909" spans="2:29">
      <c r="B9909" s="136"/>
      <c r="E9909" s="136"/>
      <c r="H9909" s="136"/>
      <c r="K9909" s="136"/>
      <c r="O9909" s="136"/>
      <c r="T9909" s="136"/>
      <c r="W9909" s="136"/>
      <c r="Z9909" s="136"/>
      <c r="AC9909" s="136"/>
    </row>
    <row r="9910" spans="2:29">
      <c r="B9910" s="136"/>
      <c r="E9910" s="136"/>
      <c r="H9910" s="136"/>
      <c r="K9910" s="136"/>
      <c r="O9910" s="136"/>
      <c r="T9910" s="136"/>
      <c r="W9910" s="136"/>
      <c r="Z9910" s="136"/>
      <c r="AC9910" s="136"/>
    </row>
    <row r="9911" spans="2:29">
      <c r="B9911" s="136"/>
      <c r="E9911" s="136"/>
      <c r="H9911" s="136"/>
      <c r="K9911" s="136"/>
      <c r="O9911" s="136"/>
      <c r="T9911" s="136"/>
      <c r="W9911" s="136"/>
      <c r="Z9911" s="136"/>
      <c r="AC9911" s="136"/>
    </row>
    <row r="9912" spans="2:29">
      <c r="B9912" s="136"/>
      <c r="E9912" s="136"/>
      <c r="H9912" s="136"/>
      <c r="K9912" s="136"/>
      <c r="O9912" s="136"/>
      <c r="T9912" s="136"/>
      <c r="W9912" s="136"/>
      <c r="Z9912" s="136"/>
      <c r="AC9912" s="136"/>
    </row>
    <row r="9913" spans="2:29">
      <c r="B9913" s="136"/>
      <c r="E9913" s="136"/>
      <c r="H9913" s="136"/>
      <c r="K9913" s="136"/>
      <c r="O9913" s="136"/>
      <c r="T9913" s="136"/>
      <c r="W9913" s="136"/>
      <c r="Z9913" s="136"/>
      <c r="AC9913" s="136"/>
    </row>
    <row r="9914" spans="2:29">
      <c r="B9914" s="136"/>
      <c r="E9914" s="136"/>
      <c r="H9914" s="136"/>
      <c r="K9914" s="136"/>
      <c r="O9914" s="136"/>
      <c r="T9914" s="136"/>
      <c r="W9914" s="136"/>
      <c r="Z9914" s="136"/>
      <c r="AC9914" s="136"/>
    </row>
    <row r="9915" spans="2:29">
      <c r="B9915" s="136"/>
      <c r="E9915" s="136"/>
      <c r="H9915" s="136"/>
      <c r="K9915" s="136"/>
      <c r="O9915" s="136"/>
      <c r="T9915" s="136"/>
      <c r="W9915" s="136"/>
      <c r="Z9915" s="136"/>
      <c r="AC9915" s="136"/>
    </row>
    <row r="9916" spans="2:29">
      <c r="B9916" s="136"/>
      <c r="E9916" s="136"/>
      <c r="H9916" s="136"/>
      <c r="K9916" s="136"/>
      <c r="O9916" s="136"/>
      <c r="T9916" s="136"/>
      <c r="W9916" s="136"/>
      <c r="Z9916" s="136"/>
      <c r="AC9916" s="136"/>
    </row>
    <row r="9917" spans="2:29">
      <c r="B9917" s="136"/>
      <c r="E9917" s="136"/>
      <c r="H9917" s="136"/>
      <c r="K9917" s="136"/>
      <c r="O9917" s="136"/>
      <c r="T9917" s="136"/>
      <c r="W9917" s="136"/>
      <c r="Z9917" s="136"/>
      <c r="AC9917" s="136"/>
    </row>
    <row r="9918" spans="2:29">
      <c r="B9918" s="136"/>
      <c r="E9918" s="136"/>
      <c r="H9918" s="136"/>
      <c r="K9918" s="136"/>
      <c r="O9918" s="136"/>
      <c r="T9918" s="136"/>
      <c r="W9918" s="136"/>
      <c r="Z9918" s="136"/>
      <c r="AC9918" s="136"/>
    </row>
    <row r="9919" spans="2:29">
      <c r="B9919" s="136"/>
      <c r="E9919" s="136"/>
      <c r="H9919" s="136"/>
      <c r="K9919" s="136"/>
      <c r="O9919" s="136"/>
      <c r="T9919" s="136"/>
      <c r="W9919" s="136"/>
      <c r="Z9919" s="136"/>
      <c r="AC9919" s="136"/>
    </row>
    <row r="9920" spans="2:29">
      <c r="B9920" s="136"/>
      <c r="E9920" s="136"/>
      <c r="H9920" s="136"/>
      <c r="K9920" s="136"/>
      <c r="O9920" s="136"/>
      <c r="T9920" s="136"/>
      <c r="W9920" s="136"/>
      <c r="Z9920" s="136"/>
      <c r="AC9920" s="136"/>
    </row>
    <row r="9921" spans="2:29">
      <c r="B9921" s="136"/>
      <c r="E9921" s="136"/>
      <c r="H9921" s="136"/>
      <c r="K9921" s="136"/>
      <c r="O9921" s="136"/>
      <c r="T9921" s="136"/>
      <c r="W9921" s="136"/>
      <c r="Z9921" s="136"/>
      <c r="AC9921" s="136"/>
    </row>
    <row r="9922" spans="2:29">
      <c r="B9922" s="136"/>
      <c r="E9922" s="136"/>
      <c r="H9922" s="136"/>
      <c r="K9922" s="136"/>
      <c r="O9922" s="136"/>
      <c r="T9922" s="136"/>
      <c r="W9922" s="136"/>
      <c r="Z9922" s="136"/>
      <c r="AC9922" s="136"/>
    </row>
    <row r="9923" spans="2:29">
      <c r="B9923" s="136"/>
      <c r="E9923" s="136"/>
      <c r="H9923" s="136"/>
      <c r="K9923" s="136"/>
      <c r="O9923" s="136"/>
      <c r="T9923" s="136"/>
      <c r="W9923" s="136"/>
      <c r="Z9923" s="136"/>
      <c r="AC9923" s="136"/>
    </row>
    <row r="9924" spans="2:29">
      <c r="B9924" s="136"/>
      <c r="E9924" s="136"/>
      <c r="H9924" s="136"/>
      <c r="K9924" s="136"/>
      <c r="O9924" s="136"/>
      <c r="T9924" s="136"/>
      <c r="W9924" s="136"/>
      <c r="Z9924" s="136"/>
      <c r="AC9924" s="136"/>
    </row>
    <row r="9925" spans="2:29">
      <c r="B9925" s="136"/>
      <c r="E9925" s="136"/>
      <c r="H9925" s="136"/>
      <c r="K9925" s="136"/>
      <c r="O9925" s="136"/>
      <c r="T9925" s="136"/>
      <c r="W9925" s="136"/>
      <c r="Z9925" s="136"/>
      <c r="AC9925" s="136"/>
    </row>
    <row r="9926" spans="2:29">
      <c r="B9926" s="136"/>
      <c r="E9926" s="136"/>
      <c r="H9926" s="136"/>
      <c r="K9926" s="136"/>
      <c r="O9926" s="136"/>
      <c r="T9926" s="136"/>
      <c r="W9926" s="136"/>
      <c r="Z9926" s="136"/>
      <c r="AC9926" s="136"/>
    </row>
    <row r="9927" spans="2:29">
      <c r="B9927" s="136"/>
      <c r="E9927" s="136"/>
      <c r="H9927" s="136"/>
      <c r="K9927" s="136"/>
      <c r="O9927" s="136"/>
      <c r="T9927" s="136"/>
      <c r="W9927" s="136"/>
      <c r="Z9927" s="136"/>
      <c r="AC9927" s="136"/>
    </row>
    <row r="9928" spans="2:29">
      <c r="B9928" s="136"/>
      <c r="E9928" s="136"/>
      <c r="H9928" s="136"/>
      <c r="K9928" s="136"/>
      <c r="O9928" s="136"/>
      <c r="T9928" s="136"/>
      <c r="W9928" s="136"/>
      <c r="Z9928" s="136"/>
      <c r="AC9928" s="136"/>
    </row>
    <row r="9929" spans="2:29">
      <c r="B9929" s="136"/>
      <c r="E9929" s="136"/>
      <c r="H9929" s="136"/>
      <c r="K9929" s="136"/>
      <c r="O9929" s="136"/>
      <c r="T9929" s="136"/>
      <c r="W9929" s="136"/>
      <c r="Z9929" s="136"/>
      <c r="AC9929" s="136"/>
    </row>
    <row r="9930" spans="2:29">
      <c r="B9930" s="136"/>
      <c r="E9930" s="136"/>
      <c r="H9930" s="136"/>
      <c r="K9930" s="136"/>
      <c r="O9930" s="136"/>
      <c r="T9930" s="136"/>
      <c r="W9930" s="136"/>
      <c r="Z9930" s="136"/>
      <c r="AC9930" s="136"/>
    </row>
    <row r="9931" spans="2:29">
      <c r="B9931" s="136"/>
      <c r="E9931" s="136"/>
      <c r="H9931" s="136"/>
      <c r="K9931" s="136"/>
      <c r="O9931" s="136"/>
      <c r="T9931" s="136"/>
      <c r="W9931" s="136"/>
      <c r="Z9931" s="136"/>
      <c r="AC9931" s="136"/>
    </row>
    <row r="9932" spans="2:29">
      <c r="B9932" s="136"/>
      <c r="E9932" s="136"/>
      <c r="H9932" s="136"/>
      <c r="K9932" s="136"/>
      <c r="O9932" s="136"/>
      <c r="T9932" s="136"/>
      <c r="W9932" s="136"/>
      <c r="Z9932" s="136"/>
      <c r="AC9932" s="136"/>
    </row>
    <row r="9933" spans="2:29">
      <c r="B9933" s="136"/>
      <c r="E9933" s="136"/>
      <c r="H9933" s="136"/>
      <c r="K9933" s="136"/>
      <c r="O9933" s="136"/>
      <c r="T9933" s="136"/>
      <c r="W9933" s="136"/>
      <c r="Z9933" s="136"/>
      <c r="AC9933" s="136"/>
    </row>
    <row r="9934" spans="2:29">
      <c r="B9934" s="136"/>
      <c r="E9934" s="136"/>
      <c r="H9934" s="136"/>
      <c r="K9934" s="136"/>
      <c r="O9934" s="136"/>
      <c r="T9934" s="136"/>
      <c r="W9934" s="136"/>
      <c r="Z9934" s="136"/>
      <c r="AC9934" s="136"/>
    </row>
    <row r="9935" spans="2:29">
      <c r="B9935" s="136"/>
      <c r="E9935" s="136"/>
      <c r="H9935" s="136"/>
      <c r="K9935" s="136"/>
      <c r="O9935" s="136"/>
      <c r="T9935" s="136"/>
      <c r="W9935" s="136"/>
      <c r="Z9935" s="136"/>
      <c r="AC9935" s="136"/>
    </row>
    <row r="9936" spans="2:29">
      <c r="B9936" s="136"/>
      <c r="E9936" s="136"/>
      <c r="H9936" s="136"/>
      <c r="K9936" s="136"/>
      <c r="O9936" s="136"/>
      <c r="T9936" s="136"/>
      <c r="W9936" s="136"/>
      <c r="Z9936" s="136"/>
      <c r="AC9936" s="136"/>
    </row>
    <row r="9937" spans="2:29">
      <c r="B9937" s="136"/>
      <c r="E9937" s="136"/>
      <c r="H9937" s="136"/>
      <c r="K9937" s="136"/>
      <c r="O9937" s="136"/>
      <c r="T9937" s="136"/>
      <c r="W9937" s="136"/>
      <c r="Z9937" s="136"/>
      <c r="AC9937" s="136"/>
    </row>
    <row r="9938" spans="2:29">
      <c r="B9938" s="136"/>
      <c r="E9938" s="136"/>
      <c r="H9938" s="136"/>
      <c r="K9938" s="136"/>
      <c r="O9938" s="136"/>
      <c r="T9938" s="136"/>
      <c r="W9938" s="136"/>
      <c r="Z9938" s="136"/>
      <c r="AC9938" s="136"/>
    </row>
    <row r="9939" spans="2:29">
      <c r="B9939" s="136"/>
      <c r="E9939" s="136"/>
      <c r="H9939" s="136"/>
      <c r="K9939" s="136"/>
      <c r="O9939" s="136"/>
      <c r="T9939" s="136"/>
      <c r="W9939" s="136"/>
      <c r="Z9939" s="136"/>
      <c r="AC9939" s="136"/>
    </row>
    <row r="9940" spans="2:29">
      <c r="B9940" s="136"/>
      <c r="E9940" s="136"/>
      <c r="H9940" s="136"/>
      <c r="K9940" s="136"/>
      <c r="O9940" s="136"/>
      <c r="T9940" s="136"/>
      <c r="W9940" s="136"/>
      <c r="Z9940" s="136"/>
      <c r="AC9940" s="136"/>
    </row>
    <row r="9941" spans="2:29">
      <c r="B9941" s="136"/>
      <c r="E9941" s="136"/>
      <c r="H9941" s="136"/>
      <c r="K9941" s="136"/>
      <c r="O9941" s="136"/>
      <c r="T9941" s="136"/>
      <c r="W9941" s="136"/>
      <c r="Z9941" s="136"/>
      <c r="AC9941" s="136"/>
    </row>
    <row r="9942" spans="2:29">
      <c r="B9942" s="136"/>
      <c r="E9942" s="136"/>
      <c r="H9942" s="136"/>
      <c r="K9942" s="136"/>
      <c r="O9942" s="136"/>
      <c r="T9942" s="136"/>
      <c r="W9942" s="136"/>
      <c r="Z9942" s="136"/>
      <c r="AC9942" s="136"/>
    </row>
    <row r="9943" spans="2:29">
      <c r="B9943" s="136"/>
      <c r="E9943" s="136"/>
      <c r="H9943" s="136"/>
      <c r="K9943" s="136"/>
      <c r="O9943" s="136"/>
      <c r="T9943" s="136"/>
      <c r="W9943" s="136"/>
      <c r="Z9943" s="136"/>
      <c r="AC9943" s="136"/>
    </row>
    <row r="9944" spans="2:29">
      <c r="B9944" s="136"/>
      <c r="E9944" s="136"/>
      <c r="H9944" s="136"/>
      <c r="K9944" s="136"/>
      <c r="O9944" s="136"/>
      <c r="T9944" s="136"/>
      <c r="W9944" s="136"/>
      <c r="Z9944" s="136"/>
      <c r="AC9944" s="136"/>
    </row>
    <row r="9945" spans="2:29">
      <c r="B9945" s="136"/>
      <c r="E9945" s="136"/>
      <c r="H9945" s="136"/>
      <c r="K9945" s="136"/>
      <c r="O9945" s="136"/>
      <c r="T9945" s="136"/>
      <c r="W9945" s="136"/>
      <c r="Z9945" s="136"/>
      <c r="AC9945" s="136"/>
    </row>
    <row r="9946" spans="2:29">
      <c r="B9946" s="136"/>
      <c r="E9946" s="136"/>
      <c r="H9946" s="136"/>
      <c r="K9946" s="136"/>
      <c r="O9946" s="136"/>
      <c r="T9946" s="136"/>
      <c r="W9946" s="136"/>
      <c r="Z9946" s="136"/>
      <c r="AC9946" s="136"/>
    </row>
    <row r="9947" spans="2:29">
      <c r="B9947" s="136"/>
      <c r="E9947" s="136"/>
      <c r="H9947" s="136"/>
      <c r="K9947" s="136"/>
      <c r="O9947" s="136"/>
      <c r="T9947" s="136"/>
      <c r="W9947" s="136"/>
      <c r="Z9947" s="136"/>
      <c r="AC9947" s="136"/>
    </row>
    <row r="9948" spans="2:29">
      <c r="B9948" s="136"/>
      <c r="E9948" s="136"/>
      <c r="H9948" s="136"/>
      <c r="K9948" s="136"/>
      <c r="O9948" s="136"/>
      <c r="T9948" s="136"/>
      <c r="W9948" s="136"/>
      <c r="Z9948" s="136"/>
      <c r="AC9948" s="136"/>
    </row>
    <row r="9949" spans="2:29">
      <c r="B9949" s="136"/>
      <c r="E9949" s="136"/>
      <c r="H9949" s="136"/>
      <c r="K9949" s="136"/>
      <c r="O9949" s="136"/>
      <c r="T9949" s="136"/>
      <c r="W9949" s="136"/>
      <c r="Z9949" s="136"/>
      <c r="AC9949" s="136"/>
    </row>
    <row r="9950" spans="2:29">
      <c r="B9950" s="136"/>
      <c r="E9950" s="136"/>
      <c r="H9950" s="136"/>
      <c r="K9950" s="136"/>
      <c r="O9950" s="136"/>
      <c r="T9950" s="136"/>
      <c r="W9950" s="136"/>
      <c r="Z9950" s="136"/>
      <c r="AC9950" s="136"/>
    </row>
    <row r="9951" spans="2:29">
      <c r="B9951" s="136"/>
      <c r="E9951" s="136"/>
      <c r="H9951" s="136"/>
      <c r="K9951" s="136"/>
      <c r="O9951" s="136"/>
      <c r="T9951" s="136"/>
      <c r="W9951" s="136"/>
      <c r="Z9951" s="136"/>
      <c r="AC9951" s="136"/>
    </row>
    <row r="9952" spans="2:29">
      <c r="B9952" s="136"/>
      <c r="E9952" s="136"/>
      <c r="H9952" s="136"/>
      <c r="K9952" s="136"/>
      <c r="O9952" s="136"/>
      <c r="T9952" s="136"/>
      <c r="W9952" s="136"/>
      <c r="Z9952" s="136"/>
      <c r="AC9952" s="136"/>
    </row>
    <row r="9953" spans="2:29">
      <c r="B9953" s="136"/>
      <c r="E9953" s="136"/>
      <c r="H9953" s="136"/>
      <c r="K9953" s="136"/>
      <c r="O9953" s="136"/>
      <c r="T9953" s="136"/>
      <c r="W9953" s="136"/>
      <c r="Z9953" s="136"/>
      <c r="AC9953" s="136"/>
    </row>
    <row r="9954" spans="2:29">
      <c r="B9954" s="136"/>
      <c r="E9954" s="136"/>
      <c r="H9954" s="136"/>
      <c r="K9954" s="136"/>
      <c r="O9954" s="136"/>
      <c r="T9954" s="136"/>
      <c r="W9954" s="136"/>
      <c r="Z9954" s="136"/>
      <c r="AC9954" s="136"/>
    </row>
    <row r="9955" spans="2:29">
      <c r="B9955" s="136"/>
      <c r="E9955" s="136"/>
      <c r="H9955" s="136"/>
      <c r="K9955" s="136"/>
      <c r="O9955" s="136"/>
      <c r="T9955" s="136"/>
      <c r="W9955" s="136"/>
      <c r="Z9955" s="136"/>
      <c r="AC9955" s="136"/>
    </row>
    <row r="9956" spans="2:29">
      <c r="B9956" s="136"/>
      <c r="E9956" s="136"/>
      <c r="H9956" s="136"/>
      <c r="K9956" s="136"/>
      <c r="O9956" s="136"/>
      <c r="T9956" s="136"/>
      <c r="W9956" s="136"/>
      <c r="Z9956" s="136"/>
      <c r="AC9956" s="136"/>
    </row>
    <row r="9957" spans="2:29">
      <c r="B9957" s="136"/>
      <c r="E9957" s="136"/>
      <c r="H9957" s="136"/>
      <c r="K9957" s="136"/>
      <c r="O9957" s="136"/>
      <c r="T9957" s="136"/>
      <c r="W9957" s="136"/>
      <c r="Z9957" s="136"/>
      <c r="AC9957" s="136"/>
    </row>
    <row r="9958" spans="2:29">
      <c r="B9958" s="136"/>
      <c r="E9958" s="136"/>
      <c r="H9958" s="136"/>
      <c r="K9958" s="136"/>
      <c r="O9958" s="136"/>
      <c r="T9958" s="136"/>
      <c r="W9958" s="136"/>
      <c r="Z9958" s="136"/>
      <c r="AC9958" s="136"/>
    </row>
    <row r="9959" spans="2:29">
      <c r="B9959" s="136"/>
      <c r="E9959" s="136"/>
      <c r="H9959" s="136"/>
      <c r="K9959" s="136"/>
      <c r="O9959" s="136"/>
      <c r="T9959" s="136"/>
      <c r="W9959" s="136"/>
      <c r="Z9959" s="136"/>
      <c r="AC9959" s="136"/>
    </row>
    <row r="9960" spans="2:29">
      <c r="B9960" s="136"/>
      <c r="E9960" s="136"/>
      <c r="H9960" s="136"/>
      <c r="K9960" s="136"/>
      <c r="O9960" s="136"/>
      <c r="T9960" s="136"/>
      <c r="W9960" s="136"/>
      <c r="Z9960" s="136"/>
      <c r="AC9960" s="136"/>
    </row>
    <row r="9961" spans="2:29">
      <c r="B9961" s="136"/>
      <c r="E9961" s="136"/>
      <c r="H9961" s="136"/>
      <c r="K9961" s="136"/>
      <c r="O9961" s="136"/>
      <c r="T9961" s="136"/>
      <c r="W9961" s="136"/>
      <c r="Z9961" s="136"/>
      <c r="AC9961" s="136"/>
    </row>
    <row r="9962" spans="2:29">
      <c r="B9962" s="136"/>
      <c r="E9962" s="136"/>
      <c r="H9962" s="136"/>
      <c r="K9962" s="136"/>
      <c r="O9962" s="136"/>
      <c r="T9962" s="136"/>
      <c r="W9962" s="136"/>
      <c r="Z9962" s="136"/>
      <c r="AC9962" s="136"/>
    </row>
    <row r="9963" spans="2:29">
      <c r="B9963" s="136"/>
      <c r="E9963" s="136"/>
      <c r="H9963" s="136"/>
      <c r="K9963" s="136"/>
      <c r="O9963" s="136"/>
      <c r="T9963" s="136"/>
      <c r="W9963" s="136"/>
      <c r="Z9963" s="136"/>
      <c r="AC9963" s="136"/>
    </row>
    <row r="9964" spans="2:29">
      <c r="B9964" s="136"/>
      <c r="E9964" s="136"/>
      <c r="H9964" s="136"/>
      <c r="K9964" s="136"/>
      <c r="O9964" s="136"/>
      <c r="T9964" s="136"/>
      <c r="W9964" s="136"/>
      <c r="Z9964" s="136"/>
      <c r="AC9964" s="136"/>
    </row>
    <row r="9965" spans="2:29">
      <c r="B9965" s="136"/>
      <c r="E9965" s="136"/>
      <c r="H9965" s="136"/>
      <c r="K9965" s="136"/>
      <c r="O9965" s="136"/>
      <c r="T9965" s="136"/>
      <c r="W9965" s="136"/>
      <c r="Z9965" s="136"/>
      <c r="AC9965" s="136"/>
    </row>
    <row r="9966" spans="2:29">
      <c r="B9966" s="136"/>
      <c r="E9966" s="136"/>
      <c r="H9966" s="136"/>
      <c r="K9966" s="136"/>
      <c r="O9966" s="136"/>
      <c r="T9966" s="136"/>
      <c r="W9966" s="136"/>
      <c r="Z9966" s="136"/>
      <c r="AC9966" s="136"/>
    </row>
    <row r="9967" spans="2:29">
      <c r="B9967" s="136"/>
      <c r="E9967" s="136"/>
      <c r="H9967" s="136"/>
      <c r="K9967" s="136"/>
      <c r="O9967" s="136"/>
      <c r="T9967" s="136"/>
      <c r="W9967" s="136"/>
      <c r="Z9967" s="136"/>
      <c r="AC9967" s="136"/>
    </row>
    <row r="9968" spans="2:29">
      <c r="B9968" s="136"/>
      <c r="E9968" s="136"/>
      <c r="H9968" s="136"/>
      <c r="K9968" s="136"/>
      <c r="O9968" s="136"/>
      <c r="T9968" s="136"/>
      <c r="W9968" s="136"/>
      <c r="Z9968" s="136"/>
      <c r="AC9968" s="136"/>
    </row>
    <row r="9969" spans="2:29">
      <c r="B9969" s="136"/>
      <c r="E9969" s="136"/>
      <c r="H9969" s="136"/>
      <c r="K9969" s="136"/>
      <c r="O9969" s="136"/>
      <c r="T9969" s="136"/>
      <c r="W9969" s="136"/>
      <c r="Z9969" s="136"/>
      <c r="AC9969" s="136"/>
    </row>
    <row r="9970" spans="2:29">
      <c r="B9970" s="136"/>
      <c r="E9970" s="136"/>
      <c r="H9970" s="136"/>
      <c r="K9970" s="136"/>
      <c r="O9970" s="136"/>
      <c r="T9970" s="136"/>
      <c r="W9970" s="136"/>
      <c r="Z9970" s="136"/>
      <c r="AC9970" s="136"/>
    </row>
    <row r="9971" spans="2:29">
      <c r="B9971" s="136"/>
      <c r="E9971" s="136"/>
      <c r="H9971" s="136"/>
      <c r="K9971" s="136"/>
      <c r="O9971" s="136"/>
      <c r="T9971" s="136"/>
      <c r="W9971" s="136"/>
      <c r="Z9971" s="136"/>
      <c r="AC9971" s="136"/>
    </row>
    <row r="9972" spans="2:29">
      <c r="B9972" s="136"/>
      <c r="E9972" s="136"/>
      <c r="H9972" s="136"/>
      <c r="K9972" s="136"/>
      <c r="O9972" s="136"/>
      <c r="T9972" s="136"/>
      <c r="W9972" s="136"/>
      <c r="Z9972" s="136"/>
      <c r="AC9972" s="136"/>
    </row>
    <row r="9973" spans="2:29">
      <c r="B9973" s="136"/>
      <c r="E9973" s="136"/>
      <c r="H9973" s="136"/>
      <c r="K9973" s="136"/>
      <c r="O9973" s="136"/>
      <c r="T9973" s="136"/>
      <c r="W9973" s="136"/>
      <c r="Z9973" s="136"/>
      <c r="AC9973" s="136"/>
    </row>
    <row r="9974" spans="2:29">
      <c r="B9974" s="136"/>
      <c r="E9974" s="136"/>
      <c r="H9974" s="136"/>
      <c r="K9974" s="136"/>
      <c r="O9974" s="136"/>
      <c r="T9974" s="136"/>
      <c r="W9974" s="136"/>
      <c r="Z9974" s="136"/>
      <c r="AC9974" s="136"/>
    </row>
    <row r="9975" spans="2:29">
      <c r="B9975" s="136"/>
      <c r="E9975" s="136"/>
      <c r="H9975" s="136"/>
      <c r="K9975" s="136"/>
      <c r="O9975" s="136"/>
      <c r="T9975" s="136"/>
      <c r="W9975" s="136"/>
      <c r="Z9975" s="136"/>
      <c r="AC9975" s="136"/>
    </row>
    <row r="9976" spans="2:29">
      <c r="B9976" s="136"/>
      <c r="E9976" s="136"/>
      <c r="H9976" s="136"/>
      <c r="K9976" s="136"/>
      <c r="O9976" s="136"/>
      <c r="T9976" s="136"/>
      <c r="W9976" s="136"/>
      <c r="Z9976" s="136"/>
      <c r="AC9976" s="136"/>
    </row>
    <row r="9977" spans="2:29">
      <c r="B9977" s="136"/>
      <c r="E9977" s="136"/>
      <c r="H9977" s="136"/>
      <c r="K9977" s="136"/>
      <c r="O9977" s="136"/>
      <c r="T9977" s="136"/>
      <c r="W9977" s="136"/>
      <c r="Z9977" s="136"/>
      <c r="AC9977" s="136"/>
    </row>
    <row r="9978" spans="2:29">
      <c r="B9978" s="136"/>
      <c r="E9978" s="136"/>
      <c r="H9978" s="136"/>
      <c r="K9978" s="136"/>
      <c r="O9978" s="136"/>
      <c r="T9978" s="136"/>
      <c r="W9978" s="136"/>
      <c r="Z9978" s="136"/>
      <c r="AC9978" s="136"/>
    </row>
    <row r="9979" spans="2:29">
      <c r="B9979" s="136"/>
      <c r="E9979" s="136"/>
      <c r="H9979" s="136"/>
      <c r="K9979" s="136"/>
      <c r="O9979" s="136"/>
      <c r="T9979" s="136"/>
      <c r="W9979" s="136"/>
      <c r="Z9979" s="136"/>
      <c r="AC9979" s="136"/>
    </row>
    <row r="9980" spans="2:29">
      <c r="B9980" s="136"/>
      <c r="E9980" s="136"/>
      <c r="H9980" s="136"/>
      <c r="K9980" s="136"/>
      <c r="O9980" s="136"/>
      <c r="T9980" s="136"/>
      <c r="W9980" s="136"/>
      <c r="Z9980" s="136"/>
      <c r="AC9980" s="136"/>
    </row>
    <row r="9981" spans="2:29">
      <c r="B9981" s="136"/>
      <c r="E9981" s="136"/>
      <c r="H9981" s="136"/>
      <c r="K9981" s="136"/>
      <c r="O9981" s="136"/>
      <c r="T9981" s="136"/>
      <c r="W9981" s="136"/>
      <c r="Z9981" s="136"/>
      <c r="AC9981" s="136"/>
    </row>
    <row r="9982" spans="2:29">
      <c r="B9982" s="136"/>
      <c r="E9982" s="136"/>
      <c r="H9982" s="136"/>
      <c r="K9982" s="136"/>
      <c r="O9982" s="136"/>
      <c r="T9982" s="136"/>
      <c r="W9982" s="136"/>
      <c r="Z9982" s="136"/>
      <c r="AC9982" s="136"/>
    </row>
    <row r="9983" spans="2:29">
      <c r="B9983" s="136"/>
      <c r="E9983" s="136"/>
      <c r="H9983" s="136"/>
      <c r="K9983" s="136"/>
      <c r="O9983" s="136"/>
      <c r="T9983" s="136"/>
      <c r="W9983" s="136"/>
      <c r="Z9983" s="136"/>
      <c r="AC9983" s="136"/>
    </row>
    <row r="9984" spans="2:29">
      <c r="B9984" s="136"/>
      <c r="E9984" s="136"/>
      <c r="H9984" s="136"/>
      <c r="K9984" s="136"/>
      <c r="O9984" s="136"/>
      <c r="T9984" s="136"/>
      <c r="W9984" s="136"/>
      <c r="Z9984" s="136"/>
      <c r="AC9984" s="136"/>
    </row>
    <row r="9985" spans="2:29">
      <c r="B9985" s="136"/>
      <c r="E9985" s="136"/>
      <c r="H9985" s="136"/>
      <c r="K9985" s="136"/>
      <c r="O9985" s="136"/>
      <c r="T9985" s="136"/>
      <c r="W9985" s="136"/>
      <c r="Z9985" s="136"/>
      <c r="AC9985" s="136"/>
    </row>
    <row r="9986" spans="2:29">
      <c r="B9986" s="136"/>
      <c r="E9986" s="136"/>
      <c r="H9986" s="136"/>
      <c r="K9986" s="136"/>
      <c r="O9986" s="136"/>
      <c r="T9986" s="136"/>
      <c r="W9986" s="136"/>
      <c r="Z9986" s="136"/>
      <c r="AC9986" s="136"/>
    </row>
    <row r="9987" spans="2:29">
      <c r="B9987" s="136"/>
      <c r="E9987" s="136"/>
      <c r="H9987" s="136"/>
      <c r="K9987" s="136"/>
      <c r="O9987" s="136"/>
      <c r="T9987" s="136"/>
      <c r="W9987" s="136"/>
      <c r="Z9987" s="136"/>
      <c r="AC9987" s="136"/>
    </row>
    <row r="9988" spans="2:29">
      <c r="B9988" s="136"/>
      <c r="E9988" s="136"/>
      <c r="H9988" s="136"/>
      <c r="K9988" s="136"/>
      <c r="O9988" s="136"/>
      <c r="T9988" s="136"/>
      <c r="W9988" s="136"/>
      <c r="Z9988" s="136"/>
      <c r="AC9988" s="136"/>
    </row>
    <row r="9989" spans="2:29">
      <c r="B9989" s="136"/>
      <c r="E9989" s="136"/>
      <c r="H9989" s="136"/>
      <c r="K9989" s="136"/>
      <c r="O9989" s="136"/>
      <c r="T9989" s="136"/>
      <c r="W9989" s="136"/>
      <c r="Z9989" s="136"/>
      <c r="AC9989" s="136"/>
    </row>
    <row r="9990" spans="2:29">
      <c r="B9990" s="136"/>
      <c r="E9990" s="136"/>
      <c r="H9990" s="136"/>
      <c r="K9990" s="136"/>
      <c r="O9990" s="136"/>
      <c r="T9990" s="136"/>
      <c r="W9990" s="136"/>
      <c r="Z9990" s="136"/>
      <c r="AC9990" s="136"/>
    </row>
    <row r="9991" spans="2:29">
      <c r="B9991" s="136"/>
      <c r="E9991" s="136"/>
      <c r="H9991" s="136"/>
      <c r="K9991" s="136"/>
      <c r="O9991" s="136"/>
      <c r="T9991" s="136"/>
      <c r="W9991" s="136"/>
      <c r="Z9991" s="136"/>
      <c r="AC9991" s="136"/>
    </row>
    <row r="9992" spans="2:29">
      <c r="B9992" s="136"/>
      <c r="E9992" s="136"/>
      <c r="H9992" s="136"/>
      <c r="K9992" s="136"/>
      <c r="O9992" s="136"/>
      <c r="T9992" s="136"/>
      <c r="W9992" s="136"/>
      <c r="Z9992" s="136"/>
      <c r="AC9992" s="136"/>
    </row>
    <row r="9993" spans="2:29">
      <c r="B9993" s="136"/>
      <c r="E9993" s="136"/>
      <c r="H9993" s="136"/>
      <c r="K9993" s="136"/>
      <c r="O9993" s="136"/>
      <c r="T9993" s="136"/>
      <c r="W9993" s="136"/>
      <c r="Z9993" s="136"/>
      <c r="AC9993" s="136"/>
    </row>
    <row r="9994" spans="2:29">
      <c r="B9994" s="136"/>
      <c r="E9994" s="136"/>
      <c r="H9994" s="136"/>
      <c r="K9994" s="136"/>
      <c r="O9994" s="136"/>
      <c r="T9994" s="136"/>
      <c r="W9994" s="136"/>
      <c r="Z9994" s="136"/>
      <c r="AC9994" s="136"/>
    </row>
    <row r="9995" spans="2:29">
      <c r="B9995" s="136"/>
      <c r="E9995" s="136"/>
      <c r="H9995" s="136"/>
      <c r="K9995" s="136"/>
      <c r="O9995" s="136"/>
      <c r="T9995" s="136"/>
      <c r="W9995" s="136"/>
      <c r="Z9995" s="136"/>
      <c r="AC9995" s="136"/>
    </row>
    <row r="9996" spans="2:29">
      <c r="B9996" s="136"/>
      <c r="E9996" s="136"/>
      <c r="H9996" s="136"/>
      <c r="K9996" s="136"/>
      <c r="O9996" s="136"/>
      <c r="T9996" s="136"/>
      <c r="W9996" s="136"/>
      <c r="Z9996" s="136"/>
      <c r="AC9996" s="136"/>
    </row>
    <row r="9997" spans="2:29">
      <c r="B9997" s="136"/>
      <c r="E9997" s="136"/>
      <c r="H9997" s="136"/>
      <c r="K9997" s="136"/>
      <c r="O9997" s="136"/>
      <c r="T9997" s="136"/>
      <c r="W9997" s="136"/>
      <c r="Z9997" s="136"/>
      <c r="AC9997" s="136"/>
    </row>
    <row r="9998" spans="2:29">
      <c r="B9998" s="136"/>
      <c r="E9998" s="136"/>
      <c r="H9998" s="136"/>
      <c r="K9998" s="136"/>
      <c r="O9998" s="136"/>
      <c r="T9998" s="136"/>
      <c r="W9998" s="136"/>
      <c r="Z9998" s="136"/>
      <c r="AC9998" s="136"/>
    </row>
    <row r="9999" spans="2:29">
      <c r="B9999" s="136"/>
      <c r="E9999" s="136"/>
      <c r="H9999" s="136"/>
      <c r="K9999" s="136"/>
      <c r="O9999" s="136"/>
      <c r="T9999" s="136"/>
      <c r="W9999" s="136"/>
      <c r="Z9999" s="136"/>
      <c r="AC9999" s="136"/>
    </row>
    <row r="10000" spans="2:29">
      <c r="B10000" s="136"/>
      <c r="E10000" s="136"/>
      <c r="H10000" s="136"/>
      <c r="K10000" s="136"/>
      <c r="O10000" s="136"/>
      <c r="T10000" s="136"/>
      <c r="W10000" s="136"/>
      <c r="Z10000" s="136"/>
      <c r="AC10000" s="136"/>
    </row>
    <row r="10001" spans="2:29">
      <c r="B10001" s="136"/>
      <c r="E10001" s="136"/>
      <c r="H10001" s="136"/>
      <c r="K10001" s="136"/>
      <c r="O10001" s="136"/>
      <c r="T10001" s="136"/>
      <c r="W10001" s="136"/>
      <c r="Z10001" s="136"/>
      <c r="AC10001" s="136"/>
    </row>
    <row r="10002" spans="2:29">
      <c r="B10002" s="136"/>
      <c r="E10002" s="136"/>
      <c r="H10002" s="136"/>
      <c r="K10002" s="136"/>
      <c r="O10002" s="136"/>
      <c r="T10002" s="136"/>
      <c r="W10002" s="136"/>
      <c r="Z10002" s="136"/>
      <c r="AC10002" s="136"/>
    </row>
    <row r="10003" spans="2:29">
      <c r="B10003" s="136"/>
      <c r="E10003" s="136"/>
      <c r="H10003" s="136"/>
      <c r="K10003" s="136"/>
      <c r="O10003" s="136"/>
      <c r="T10003" s="136"/>
      <c r="W10003" s="136"/>
      <c r="Z10003" s="136"/>
      <c r="AC10003" s="136"/>
    </row>
    <row r="10004" spans="2:29">
      <c r="B10004" s="136"/>
      <c r="E10004" s="136"/>
      <c r="H10004" s="136"/>
      <c r="K10004" s="136"/>
      <c r="O10004" s="136"/>
      <c r="T10004" s="136"/>
      <c r="W10004" s="136"/>
      <c r="Z10004" s="136"/>
      <c r="AC10004" s="136"/>
    </row>
    <row r="10005" spans="2:29">
      <c r="B10005" s="136"/>
      <c r="E10005" s="136"/>
      <c r="H10005" s="136"/>
      <c r="K10005" s="136"/>
      <c r="O10005" s="136"/>
      <c r="T10005" s="136"/>
      <c r="W10005" s="136"/>
      <c r="Z10005" s="136"/>
      <c r="AC10005" s="136"/>
    </row>
    <row r="10006" spans="2:29">
      <c r="B10006" s="136"/>
      <c r="E10006" s="136"/>
      <c r="H10006" s="136"/>
      <c r="K10006" s="136"/>
      <c r="O10006" s="136"/>
      <c r="T10006" s="136"/>
      <c r="W10006" s="136"/>
      <c r="Z10006" s="136"/>
      <c r="AC10006" s="136"/>
    </row>
    <row r="10007" spans="2:29">
      <c r="B10007" s="136"/>
      <c r="E10007" s="136"/>
      <c r="H10007" s="136"/>
      <c r="K10007" s="136"/>
      <c r="O10007" s="136"/>
      <c r="T10007" s="136"/>
      <c r="W10007" s="136"/>
      <c r="Z10007" s="136"/>
      <c r="AC10007" s="136"/>
    </row>
    <row r="10008" spans="2:29">
      <c r="B10008" s="136"/>
      <c r="E10008" s="136"/>
      <c r="H10008" s="136"/>
      <c r="K10008" s="136"/>
      <c r="O10008" s="136"/>
      <c r="T10008" s="136"/>
      <c r="W10008" s="136"/>
      <c r="Z10008" s="136"/>
      <c r="AC10008" s="136"/>
    </row>
    <row r="10009" spans="2:29">
      <c r="B10009" s="136"/>
      <c r="E10009" s="136"/>
      <c r="H10009" s="136"/>
      <c r="K10009" s="136"/>
      <c r="O10009" s="136"/>
      <c r="T10009" s="136"/>
      <c r="W10009" s="136"/>
      <c r="Z10009" s="136"/>
      <c r="AC10009" s="136"/>
    </row>
    <row r="10010" spans="2:29">
      <c r="B10010" s="136"/>
      <c r="E10010" s="136"/>
      <c r="H10010" s="136"/>
      <c r="K10010" s="136"/>
      <c r="O10010" s="136"/>
      <c r="T10010" s="136"/>
      <c r="W10010" s="136"/>
      <c r="Z10010" s="136"/>
      <c r="AC10010" s="136"/>
    </row>
    <row r="10011" spans="2:29">
      <c r="B10011" s="136"/>
      <c r="E10011" s="136"/>
      <c r="H10011" s="136"/>
      <c r="K10011" s="136"/>
      <c r="O10011" s="136"/>
      <c r="T10011" s="136"/>
      <c r="W10011" s="136"/>
      <c r="Z10011" s="136"/>
      <c r="AC10011" s="136"/>
    </row>
    <row r="10012" spans="2:29">
      <c r="B10012" s="136"/>
      <c r="E10012" s="136"/>
      <c r="H10012" s="136"/>
      <c r="K10012" s="136"/>
      <c r="O10012" s="136"/>
      <c r="T10012" s="136"/>
      <c r="W10012" s="136"/>
      <c r="Z10012" s="136"/>
      <c r="AC10012" s="136"/>
    </row>
    <row r="10013" spans="2:29">
      <c r="B10013" s="136"/>
      <c r="E10013" s="136"/>
      <c r="H10013" s="136"/>
      <c r="K10013" s="136"/>
      <c r="O10013" s="136"/>
      <c r="T10013" s="136"/>
      <c r="W10013" s="136"/>
      <c r="Z10013" s="136"/>
      <c r="AC10013" s="136"/>
    </row>
    <row r="10014" spans="2:29">
      <c r="B10014" s="136"/>
      <c r="E10014" s="136"/>
      <c r="H10014" s="136"/>
      <c r="K10014" s="136"/>
      <c r="O10014" s="136"/>
      <c r="T10014" s="136"/>
      <c r="W10014" s="136"/>
      <c r="Z10014" s="136"/>
      <c r="AC10014" s="136"/>
    </row>
    <row r="10015" spans="2:29">
      <c r="B10015" s="136"/>
      <c r="E10015" s="136"/>
      <c r="H10015" s="136"/>
      <c r="K10015" s="136"/>
      <c r="O10015" s="136"/>
      <c r="T10015" s="136"/>
      <c r="W10015" s="136"/>
      <c r="Z10015" s="136"/>
      <c r="AC10015" s="136"/>
    </row>
    <row r="10016" spans="2:29">
      <c r="B10016" s="136"/>
      <c r="E10016" s="136"/>
      <c r="H10016" s="136"/>
      <c r="K10016" s="136"/>
      <c r="O10016" s="136"/>
      <c r="T10016" s="136"/>
      <c r="W10016" s="136"/>
      <c r="Z10016" s="136"/>
      <c r="AC10016" s="136"/>
    </row>
    <row r="10017" spans="2:29">
      <c r="B10017" s="136"/>
      <c r="E10017" s="136"/>
      <c r="H10017" s="136"/>
      <c r="K10017" s="136"/>
      <c r="O10017" s="136"/>
      <c r="T10017" s="136"/>
      <c r="W10017" s="136"/>
      <c r="Z10017" s="136"/>
      <c r="AC10017" s="136"/>
    </row>
    <row r="10018" spans="2:29">
      <c r="B10018" s="136"/>
      <c r="E10018" s="136"/>
      <c r="H10018" s="136"/>
      <c r="K10018" s="136"/>
      <c r="O10018" s="136"/>
      <c r="T10018" s="136"/>
      <c r="W10018" s="136"/>
      <c r="Z10018" s="136"/>
      <c r="AC10018" s="136"/>
    </row>
    <row r="10019" spans="2:29">
      <c r="B10019" s="136"/>
      <c r="E10019" s="136"/>
      <c r="H10019" s="136"/>
      <c r="K10019" s="136"/>
      <c r="O10019" s="136"/>
      <c r="T10019" s="136"/>
      <c r="W10019" s="136"/>
      <c r="Z10019" s="136"/>
      <c r="AC10019" s="136"/>
    </row>
    <row r="10020" spans="2:29">
      <c r="B10020" s="136"/>
      <c r="E10020" s="136"/>
      <c r="H10020" s="136"/>
      <c r="K10020" s="136"/>
      <c r="O10020" s="136"/>
      <c r="T10020" s="136"/>
      <c r="W10020" s="136"/>
      <c r="Z10020" s="136"/>
      <c r="AC10020" s="136"/>
    </row>
    <row r="10021" spans="2:29">
      <c r="B10021" s="136"/>
      <c r="E10021" s="136"/>
      <c r="H10021" s="136"/>
      <c r="K10021" s="136"/>
      <c r="O10021" s="136"/>
      <c r="T10021" s="136"/>
      <c r="W10021" s="136"/>
      <c r="Z10021" s="136"/>
      <c r="AC10021" s="136"/>
    </row>
    <row r="10022" spans="2:29">
      <c r="B10022" s="136"/>
      <c r="E10022" s="136"/>
      <c r="H10022" s="136"/>
      <c r="K10022" s="136"/>
      <c r="O10022" s="136"/>
      <c r="T10022" s="136"/>
      <c r="W10022" s="136"/>
      <c r="Z10022" s="136"/>
      <c r="AC10022" s="136"/>
    </row>
    <row r="10023" spans="2:29">
      <c r="B10023" s="136"/>
      <c r="E10023" s="136"/>
      <c r="H10023" s="136"/>
      <c r="K10023" s="136"/>
      <c r="O10023" s="136"/>
      <c r="T10023" s="136"/>
      <c r="W10023" s="136"/>
      <c r="Z10023" s="136"/>
      <c r="AC10023" s="136"/>
    </row>
    <row r="10024" spans="2:29">
      <c r="B10024" s="136"/>
      <c r="E10024" s="136"/>
      <c r="H10024" s="136"/>
      <c r="K10024" s="136"/>
      <c r="O10024" s="136"/>
      <c r="T10024" s="136"/>
      <c r="W10024" s="136"/>
      <c r="Z10024" s="136"/>
      <c r="AC10024" s="136"/>
    </row>
    <row r="10025" spans="2:29">
      <c r="B10025" s="136"/>
      <c r="E10025" s="136"/>
      <c r="H10025" s="136"/>
      <c r="K10025" s="136"/>
      <c r="O10025" s="136"/>
      <c r="T10025" s="136"/>
      <c r="W10025" s="136"/>
      <c r="Z10025" s="136"/>
      <c r="AC10025" s="136"/>
    </row>
    <row r="10026" spans="2:29">
      <c r="B10026" s="136"/>
      <c r="E10026" s="136"/>
      <c r="H10026" s="136"/>
      <c r="K10026" s="136"/>
      <c r="O10026" s="136"/>
      <c r="T10026" s="136"/>
      <c r="W10026" s="136"/>
      <c r="Z10026" s="136"/>
      <c r="AC10026" s="136"/>
    </row>
    <row r="10027" spans="2:29">
      <c r="B10027" s="136"/>
      <c r="E10027" s="136"/>
      <c r="H10027" s="136"/>
      <c r="K10027" s="136"/>
      <c r="O10027" s="136"/>
      <c r="T10027" s="136"/>
      <c r="W10027" s="136"/>
      <c r="Z10027" s="136"/>
      <c r="AC10027" s="136"/>
    </row>
    <row r="10028" spans="2:29">
      <c r="B10028" s="136"/>
      <c r="E10028" s="136"/>
      <c r="H10028" s="136"/>
      <c r="K10028" s="136"/>
      <c r="O10028" s="136"/>
      <c r="T10028" s="136"/>
      <c r="W10028" s="136"/>
      <c r="Z10028" s="136"/>
      <c r="AC10028" s="136"/>
    </row>
    <row r="10029" spans="2:29">
      <c r="B10029" s="136"/>
      <c r="E10029" s="136"/>
      <c r="H10029" s="136"/>
      <c r="K10029" s="136"/>
      <c r="O10029" s="136"/>
      <c r="T10029" s="136"/>
      <c r="W10029" s="136"/>
      <c r="Z10029" s="136"/>
      <c r="AC10029" s="136"/>
    </row>
    <row r="10030" spans="2:29">
      <c r="B10030" s="136"/>
      <c r="E10030" s="136"/>
      <c r="H10030" s="136"/>
      <c r="K10030" s="136"/>
      <c r="O10030" s="136"/>
      <c r="T10030" s="136"/>
      <c r="W10030" s="136"/>
      <c r="Z10030" s="136"/>
      <c r="AC10030" s="136"/>
    </row>
    <row r="10031" spans="2:29">
      <c r="B10031" s="136"/>
      <c r="E10031" s="136"/>
      <c r="H10031" s="136"/>
      <c r="K10031" s="136"/>
      <c r="O10031" s="136"/>
      <c r="T10031" s="136"/>
      <c r="W10031" s="136"/>
      <c r="Z10031" s="136"/>
      <c r="AC10031" s="136"/>
    </row>
    <row r="10032" spans="2:29">
      <c r="B10032" s="136"/>
      <c r="E10032" s="136"/>
      <c r="H10032" s="136"/>
      <c r="K10032" s="136"/>
      <c r="O10032" s="136"/>
      <c r="T10032" s="136"/>
      <c r="W10032" s="136"/>
      <c r="Z10032" s="136"/>
      <c r="AC10032" s="136"/>
    </row>
    <row r="10033" spans="2:29">
      <c r="B10033" s="136"/>
      <c r="E10033" s="136"/>
      <c r="H10033" s="136"/>
      <c r="K10033" s="136"/>
      <c r="O10033" s="136"/>
      <c r="T10033" s="136"/>
      <c r="W10033" s="136"/>
      <c r="Z10033" s="136"/>
      <c r="AC10033" s="136"/>
    </row>
    <row r="10034" spans="2:29">
      <c r="B10034" s="136"/>
      <c r="E10034" s="136"/>
      <c r="H10034" s="136"/>
      <c r="K10034" s="136"/>
      <c r="O10034" s="136"/>
      <c r="T10034" s="136"/>
      <c r="W10034" s="136"/>
      <c r="Z10034" s="136"/>
      <c r="AC10034" s="136"/>
    </row>
    <row r="10035" spans="2:29">
      <c r="B10035" s="136"/>
      <c r="E10035" s="136"/>
      <c r="H10035" s="136"/>
      <c r="K10035" s="136"/>
      <c r="O10035" s="136"/>
      <c r="T10035" s="136"/>
      <c r="W10035" s="136"/>
      <c r="Z10035" s="136"/>
      <c r="AC10035" s="136"/>
    </row>
    <row r="10036" spans="2:29">
      <c r="B10036" s="136"/>
      <c r="E10036" s="136"/>
      <c r="H10036" s="136"/>
      <c r="K10036" s="136"/>
      <c r="O10036" s="136"/>
      <c r="T10036" s="136"/>
      <c r="W10036" s="136"/>
      <c r="Z10036" s="136"/>
      <c r="AC10036" s="136"/>
    </row>
    <row r="10037" spans="2:29">
      <c r="B10037" s="136"/>
      <c r="E10037" s="136"/>
      <c r="H10037" s="136"/>
      <c r="K10037" s="136"/>
      <c r="O10037" s="136"/>
      <c r="T10037" s="136"/>
      <c r="W10037" s="136"/>
      <c r="Z10037" s="136"/>
      <c r="AC10037" s="136"/>
    </row>
    <row r="10038" spans="2:29">
      <c r="B10038" s="136"/>
      <c r="E10038" s="136"/>
      <c r="H10038" s="136"/>
      <c r="K10038" s="136"/>
      <c r="O10038" s="136"/>
      <c r="T10038" s="136"/>
      <c r="W10038" s="136"/>
      <c r="Z10038" s="136"/>
      <c r="AC10038" s="136"/>
    </row>
    <row r="10039" spans="2:29">
      <c r="B10039" s="136"/>
      <c r="E10039" s="136"/>
      <c r="H10039" s="136"/>
      <c r="K10039" s="136"/>
      <c r="O10039" s="136"/>
      <c r="T10039" s="136"/>
      <c r="W10039" s="136"/>
      <c r="Z10039" s="136"/>
      <c r="AC10039" s="136"/>
    </row>
    <row r="10040" spans="2:29">
      <c r="B10040" s="136"/>
      <c r="E10040" s="136"/>
      <c r="H10040" s="136"/>
      <c r="K10040" s="136"/>
      <c r="O10040" s="136"/>
      <c r="T10040" s="136"/>
      <c r="W10040" s="136"/>
      <c r="Z10040" s="136"/>
      <c r="AC10040" s="136"/>
    </row>
    <row r="10041" spans="2:29">
      <c r="B10041" s="136"/>
      <c r="E10041" s="136"/>
      <c r="H10041" s="136"/>
      <c r="K10041" s="136"/>
      <c r="O10041" s="136"/>
      <c r="T10041" s="136"/>
      <c r="W10041" s="136"/>
      <c r="Z10041" s="136"/>
      <c r="AC10041" s="136"/>
    </row>
    <row r="10042" spans="2:29">
      <c r="B10042" s="136"/>
      <c r="E10042" s="136"/>
      <c r="H10042" s="136"/>
      <c r="K10042" s="136"/>
      <c r="O10042" s="136"/>
      <c r="T10042" s="136"/>
      <c r="W10042" s="136"/>
      <c r="Z10042" s="136"/>
      <c r="AC10042" s="136"/>
    </row>
    <row r="10043" spans="2:29">
      <c r="B10043" s="136"/>
      <c r="E10043" s="136"/>
      <c r="H10043" s="136"/>
      <c r="K10043" s="136"/>
      <c r="O10043" s="136"/>
      <c r="T10043" s="136"/>
      <c r="W10043" s="136"/>
      <c r="Z10043" s="136"/>
      <c r="AC10043" s="136"/>
    </row>
    <row r="10044" spans="2:29">
      <c r="B10044" s="136"/>
      <c r="E10044" s="136"/>
      <c r="H10044" s="136"/>
      <c r="K10044" s="136"/>
      <c r="O10044" s="136"/>
      <c r="T10044" s="136"/>
      <c r="W10044" s="136"/>
      <c r="Z10044" s="136"/>
      <c r="AC10044" s="136"/>
    </row>
    <row r="10045" spans="2:29">
      <c r="B10045" s="136"/>
      <c r="E10045" s="136"/>
      <c r="H10045" s="136"/>
      <c r="K10045" s="136"/>
      <c r="O10045" s="136"/>
      <c r="T10045" s="136"/>
      <c r="W10045" s="136"/>
      <c r="Z10045" s="136"/>
      <c r="AC10045" s="136"/>
    </row>
    <row r="10046" spans="2:29">
      <c r="B10046" s="136"/>
      <c r="E10046" s="136"/>
      <c r="H10046" s="136"/>
      <c r="K10046" s="136"/>
      <c r="O10046" s="136"/>
      <c r="T10046" s="136"/>
      <c r="W10046" s="136"/>
      <c r="Z10046" s="136"/>
      <c r="AC10046" s="136"/>
    </row>
    <row r="10047" spans="2:29">
      <c r="B10047" s="136"/>
      <c r="E10047" s="136"/>
      <c r="H10047" s="136"/>
      <c r="K10047" s="136"/>
      <c r="O10047" s="136"/>
      <c r="T10047" s="136"/>
      <c r="W10047" s="136"/>
      <c r="Z10047" s="136"/>
      <c r="AC10047" s="136"/>
    </row>
    <row r="10048" spans="2:29">
      <c r="B10048" s="136"/>
      <c r="E10048" s="136"/>
      <c r="H10048" s="136"/>
      <c r="K10048" s="136"/>
      <c r="O10048" s="136"/>
      <c r="T10048" s="136"/>
      <c r="W10048" s="136"/>
      <c r="Z10048" s="136"/>
      <c r="AC10048" s="136"/>
    </row>
    <row r="10049" spans="2:29">
      <c r="B10049" s="136"/>
      <c r="E10049" s="136"/>
      <c r="H10049" s="136"/>
      <c r="K10049" s="136"/>
      <c r="O10049" s="136"/>
      <c r="T10049" s="136"/>
      <c r="W10049" s="136"/>
      <c r="Z10049" s="136"/>
      <c r="AC10049" s="136"/>
    </row>
    <row r="10050" spans="2:29">
      <c r="B10050" s="136"/>
      <c r="E10050" s="136"/>
      <c r="H10050" s="136"/>
      <c r="K10050" s="136"/>
      <c r="O10050" s="136"/>
      <c r="T10050" s="136"/>
      <c r="W10050" s="136"/>
      <c r="Z10050" s="136"/>
      <c r="AC10050" s="136"/>
    </row>
    <row r="10051" spans="2:29">
      <c r="B10051" s="136"/>
      <c r="E10051" s="136"/>
      <c r="H10051" s="136"/>
      <c r="K10051" s="136"/>
      <c r="O10051" s="136"/>
      <c r="T10051" s="136"/>
      <c r="W10051" s="136"/>
      <c r="Z10051" s="136"/>
      <c r="AC10051" s="136"/>
    </row>
    <row r="10052" spans="2:29">
      <c r="B10052" s="136"/>
      <c r="E10052" s="136"/>
      <c r="H10052" s="136"/>
      <c r="K10052" s="136"/>
      <c r="O10052" s="136"/>
      <c r="T10052" s="136"/>
      <c r="W10052" s="136"/>
      <c r="Z10052" s="136"/>
      <c r="AC10052" s="136"/>
    </row>
    <row r="10053" spans="2:29">
      <c r="B10053" s="136"/>
      <c r="E10053" s="136"/>
      <c r="H10053" s="136"/>
      <c r="K10053" s="136"/>
      <c r="O10053" s="136"/>
      <c r="T10053" s="136"/>
      <c r="W10053" s="136"/>
      <c r="Z10053" s="136"/>
      <c r="AC10053" s="136"/>
    </row>
    <row r="10054" spans="2:29">
      <c r="B10054" s="136"/>
      <c r="E10054" s="136"/>
      <c r="H10054" s="136"/>
      <c r="K10054" s="136"/>
      <c r="O10054" s="136"/>
      <c r="T10054" s="136"/>
      <c r="W10054" s="136"/>
      <c r="Z10054" s="136"/>
      <c r="AC10054" s="136"/>
    </row>
    <row r="10055" spans="2:29">
      <c r="B10055" s="136"/>
      <c r="E10055" s="136"/>
      <c r="H10055" s="136"/>
      <c r="K10055" s="136"/>
      <c r="O10055" s="136"/>
      <c r="T10055" s="136"/>
      <c r="W10055" s="136"/>
      <c r="Z10055" s="136"/>
      <c r="AC10055" s="136"/>
    </row>
    <row r="10056" spans="2:29">
      <c r="B10056" s="136"/>
      <c r="E10056" s="136"/>
      <c r="H10056" s="136"/>
      <c r="K10056" s="136"/>
      <c r="O10056" s="136"/>
      <c r="T10056" s="136"/>
      <c r="W10056" s="136"/>
      <c r="Z10056" s="136"/>
      <c r="AC10056" s="136"/>
    </row>
    <row r="10057" spans="2:29">
      <c r="B10057" s="136"/>
      <c r="E10057" s="136"/>
      <c r="H10057" s="136"/>
      <c r="K10057" s="136"/>
      <c r="O10057" s="136"/>
      <c r="T10057" s="136"/>
      <c r="W10057" s="136"/>
      <c r="Z10057" s="136"/>
      <c r="AC10057" s="136"/>
    </row>
    <row r="10058" spans="2:29">
      <c r="B10058" s="136"/>
      <c r="E10058" s="136"/>
      <c r="H10058" s="136"/>
      <c r="K10058" s="136"/>
      <c r="O10058" s="136"/>
      <c r="T10058" s="136"/>
      <c r="W10058" s="136"/>
      <c r="Z10058" s="136"/>
      <c r="AC10058" s="136"/>
    </row>
    <row r="10059" spans="2:29">
      <c r="B10059" s="136"/>
      <c r="E10059" s="136"/>
      <c r="H10059" s="136"/>
      <c r="K10059" s="136"/>
      <c r="O10059" s="136"/>
      <c r="T10059" s="136"/>
      <c r="W10059" s="136"/>
      <c r="Z10059" s="136"/>
      <c r="AC10059" s="136"/>
    </row>
    <row r="10060" spans="2:29">
      <c r="B10060" s="136"/>
      <c r="E10060" s="136"/>
      <c r="H10060" s="136"/>
      <c r="K10060" s="136"/>
      <c r="O10060" s="136"/>
      <c r="T10060" s="136"/>
      <c r="W10060" s="136"/>
      <c r="Z10060" s="136"/>
      <c r="AC10060" s="136"/>
    </row>
    <row r="10061" spans="2:29">
      <c r="B10061" s="136"/>
      <c r="E10061" s="136"/>
      <c r="H10061" s="136"/>
      <c r="K10061" s="136"/>
      <c r="O10061" s="136"/>
      <c r="T10061" s="136"/>
      <c r="W10061" s="136"/>
      <c r="Z10061" s="136"/>
      <c r="AC10061" s="136"/>
    </row>
    <row r="10062" spans="2:29">
      <c r="B10062" s="136"/>
      <c r="E10062" s="136"/>
      <c r="H10062" s="136"/>
      <c r="K10062" s="136"/>
      <c r="O10062" s="136"/>
      <c r="T10062" s="136"/>
      <c r="W10062" s="136"/>
      <c r="Z10062" s="136"/>
      <c r="AC10062" s="136"/>
    </row>
    <row r="10063" spans="2:29">
      <c r="B10063" s="136"/>
      <c r="E10063" s="136"/>
      <c r="H10063" s="136"/>
      <c r="K10063" s="136"/>
      <c r="O10063" s="136"/>
      <c r="T10063" s="136"/>
      <c r="W10063" s="136"/>
      <c r="Z10063" s="136"/>
      <c r="AC10063" s="136"/>
    </row>
    <row r="10064" spans="2:29">
      <c r="B10064" s="136"/>
      <c r="E10064" s="136"/>
      <c r="H10064" s="136"/>
      <c r="K10064" s="136"/>
      <c r="O10064" s="136"/>
      <c r="T10064" s="136"/>
      <c r="W10064" s="136"/>
      <c r="Z10064" s="136"/>
      <c r="AC10064" s="136"/>
    </row>
    <row r="10065" spans="2:29">
      <c r="B10065" s="136"/>
      <c r="E10065" s="136"/>
      <c r="H10065" s="136"/>
      <c r="K10065" s="136"/>
      <c r="O10065" s="136"/>
      <c r="T10065" s="136"/>
      <c r="W10065" s="136"/>
      <c r="Z10065" s="136"/>
      <c r="AC10065" s="136"/>
    </row>
    <row r="10066" spans="2:29">
      <c r="B10066" s="136"/>
      <c r="E10066" s="136"/>
      <c r="H10066" s="136"/>
      <c r="K10066" s="136"/>
      <c r="O10066" s="136"/>
      <c r="T10066" s="136"/>
      <c r="W10066" s="136"/>
      <c r="Z10066" s="136"/>
      <c r="AC10066" s="136"/>
    </row>
    <row r="10067" spans="2:29">
      <c r="B10067" s="136"/>
      <c r="E10067" s="136"/>
      <c r="H10067" s="136"/>
      <c r="K10067" s="136"/>
      <c r="O10067" s="136"/>
      <c r="T10067" s="136"/>
      <c r="W10067" s="136"/>
      <c r="Z10067" s="136"/>
      <c r="AC10067" s="136"/>
    </row>
    <row r="10068" spans="2:29">
      <c r="B10068" s="136"/>
      <c r="E10068" s="136"/>
      <c r="H10068" s="136"/>
      <c r="K10068" s="136"/>
      <c r="O10068" s="136"/>
      <c r="T10068" s="136"/>
      <c r="W10068" s="136"/>
      <c r="Z10068" s="136"/>
      <c r="AC10068" s="136"/>
    </row>
    <row r="10069" spans="2:29">
      <c r="B10069" s="136"/>
      <c r="E10069" s="136"/>
      <c r="H10069" s="136"/>
      <c r="K10069" s="136"/>
      <c r="O10069" s="136"/>
      <c r="T10069" s="136"/>
      <c r="W10069" s="136"/>
      <c r="Z10069" s="136"/>
      <c r="AC10069" s="136"/>
    </row>
    <row r="10070" spans="2:29">
      <c r="B10070" s="136"/>
      <c r="E10070" s="136"/>
      <c r="H10070" s="136"/>
      <c r="K10070" s="136"/>
      <c r="O10070" s="136"/>
      <c r="T10070" s="136"/>
      <c r="W10070" s="136"/>
      <c r="Z10070" s="136"/>
      <c r="AC10070" s="136"/>
    </row>
    <row r="10071" spans="2:29">
      <c r="B10071" s="136"/>
      <c r="E10071" s="136"/>
      <c r="H10071" s="136"/>
      <c r="K10071" s="136"/>
      <c r="O10071" s="136"/>
      <c r="T10071" s="136"/>
      <c r="W10071" s="136"/>
      <c r="Z10071" s="136"/>
      <c r="AC10071" s="136"/>
    </row>
    <row r="10072" spans="2:29">
      <c r="B10072" s="136"/>
      <c r="E10072" s="136"/>
      <c r="H10072" s="136"/>
      <c r="K10072" s="136"/>
      <c r="O10072" s="136"/>
      <c r="T10072" s="136"/>
      <c r="W10072" s="136"/>
      <c r="Z10072" s="136"/>
      <c r="AC10072" s="136"/>
    </row>
    <row r="10073" spans="2:29">
      <c r="B10073" s="136"/>
      <c r="E10073" s="136"/>
      <c r="H10073" s="136"/>
      <c r="K10073" s="136"/>
      <c r="O10073" s="136"/>
      <c r="T10073" s="136"/>
      <c r="W10073" s="136"/>
      <c r="Z10073" s="136"/>
      <c r="AC10073" s="136"/>
    </row>
    <row r="10074" spans="2:29">
      <c r="B10074" s="136"/>
      <c r="E10074" s="136"/>
      <c r="H10074" s="136"/>
      <c r="K10074" s="136"/>
      <c r="O10074" s="136"/>
      <c r="T10074" s="136"/>
      <c r="W10074" s="136"/>
      <c r="Z10074" s="136"/>
      <c r="AC10074" s="136"/>
    </row>
    <row r="10075" spans="2:29">
      <c r="B10075" s="136"/>
      <c r="E10075" s="136"/>
      <c r="H10075" s="136"/>
      <c r="K10075" s="136"/>
      <c r="O10075" s="136"/>
      <c r="T10075" s="136"/>
      <c r="W10075" s="136"/>
      <c r="Z10075" s="136"/>
      <c r="AC10075" s="136"/>
    </row>
    <row r="10076" spans="2:29">
      <c r="B10076" s="136"/>
      <c r="E10076" s="136"/>
      <c r="H10076" s="136"/>
      <c r="K10076" s="136"/>
      <c r="O10076" s="136"/>
      <c r="T10076" s="136"/>
      <c r="W10076" s="136"/>
      <c r="Z10076" s="136"/>
      <c r="AC10076" s="136"/>
    </row>
    <row r="10077" spans="2:29">
      <c r="B10077" s="136"/>
      <c r="E10077" s="136"/>
      <c r="H10077" s="136"/>
      <c r="K10077" s="136"/>
      <c r="O10077" s="136"/>
      <c r="T10077" s="136"/>
      <c r="W10077" s="136"/>
      <c r="Z10077" s="136"/>
      <c r="AC10077" s="136"/>
    </row>
    <row r="10078" spans="2:29">
      <c r="B10078" s="136"/>
      <c r="E10078" s="136"/>
      <c r="H10078" s="136"/>
      <c r="K10078" s="136"/>
      <c r="O10078" s="136"/>
      <c r="T10078" s="136"/>
      <c r="W10078" s="136"/>
      <c r="Z10078" s="136"/>
      <c r="AC10078" s="136"/>
    </row>
    <row r="10079" spans="2:29">
      <c r="B10079" s="136"/>
      <c r="E10079" s="136"/>
      <c r="H10079" s="136"/>
      <c r="K10079" s="136"/>
      <c r="O10079" s="136"/>
      <c r="T10079" s="136"/>
      <c r="W10079" s="136"/>
      <c r="Z10079" s="136"/>
      <c r="AC10079" s="136"/>
    </row>
    <row r="10080" spans="2:29">
      <c r="B10080" s="136"/>
      <c r="E10080" s="136"/>
      <c r="H10080" s="136"/>
      <c r="K10080" s="136"/>
      <c r="O10080" s="136"/>
      <c r="T10080" s="136"/>
      <c r="W10080" s="136"/>
      <c r="Z10080" s="136"/>
      <c r="AC10080" s="136"/>
    </row>
    <row r="10081" spans="2:29">
      <c r="B10081" s="136"/>
      <c r="E10081" s="136"/>
      <c r="H10081" s="136"/>
      <c r="K10081" s="136"/>
      <c r="O10081" s="136"/>
      <c r="T10081" s="136"/>
      <c r="W10081" s="136"/>
      <c r="Z10081" s="136"/>
      <c r="AC10081" s="136"/>
    </row>
    <row r="10082" spans="2:29">
      <c r="B10082" s="136"/>
      <c r="E10082" s="136"/>
      <c r="H10082" s="136"/>
      <c r="K10082" s="136"/>
      <c r="O10082" s="136"/>
      <c r="T10082" s="136"/>
      <c r="W10082" s="136"/>
      <c r="Z10082" s="136"/>
      <c r="AC10082" s="136"/>
    </row>
    <row r="10083" spans="2:29">
      <c r="B10083" s="136"/>
      <c r="E10083" s="136"/>
      <c r="H10083" s="136"/>
      <c r="K10083" s="136"/>
      <c r="O10083" s="136"/>
      <c r="T10083" s="136"/>
      <c r="W10083" s="136"/>
      <c r="Z10083" s="136"/>
      <c r="AC10083" s="136"/>
    </row>
    <row r="10084" spans="2:29">
      <c r="B10084" s="136"/>
      <c r="E10084" s="136"/>
      <c r="H10084" s="136"/>
      <c r="K10084" s="136"/>
      <c r="O10084" s="136"/>
      <c r="T10084" s="136"/>
      <c r="W10084" s="136"/>
      <c r="Z10084" s="136"/>
      <c r="AC10084" s="136"/>
    </row>
    <row r="10085" spans="2:29">
      <c r="B10085" s="136"/>
      <c r="E10085" s="136"/>
      <c r="H10085" s="136"/>
      <c r="K10085" s="136"/>
      <c r="O10085" s="136"/>
      <c r="T10085" s="136"/>
      <c r="W10085" s="136"/>
      <c r="Z10085" s="136"/>
      <c r="AC10085" s="136"/>
    </row>
    <row r="10086" spans="2:29">
      <c r="B10086" s="136"/>
      <c r="E10086" s="136"/>
      <c r="H10086" s="136"/>
      <c r="K10086" s="136"/>
      <c r="O10086" s="136"/>
      <c r="T10086" s="136"/>
      <c r="W10086" s="136"/>
      <c r="Z10086" s="136"/>
      <c r="AC10086" s="136"/>
    </row>
    <row r="10087" spans="2:29">
      <c r="B10087" s="136"/>
      <c r="E10087" s="136"/>
      <c r="H10087" s="136"/>
      <c r="K10087" s="136"/>
      <c r="O10087" s="136"/>
      <c r="T10087" s="136"/>
      <c r="W10087" s="136"/>
      <c r="Z10087" s="136"/>
      <c r="AC10087" s="136"/>
    </row>
    <row r="10088" spans="2:29">
      <c r="B10088" s="136"/>
      <c r="E10088" s="136"/>
      <c r="H10088" s="136"/>
      <c r="K10088" s="136"/>
      <c r="O10088" s="136"/>
      <c r="T10088" s="136"/>
      <c r="W10088" s="136"/>
      <c r="Z10088" s="136"/>
      <c r="AC10088" s="136"/>
    </row>
    <row r="10089" spans="2:29">
      <c r="B10089" s="136"/>
      <c r="E10089" s="136"/>
      <c r="H10089" s="136"/>
      <c r="K10089" s="136"/>
      <c r="O10089" s="136"/>
      <c r="T10089" s="136"/>
      <c r="W10089" s="136"/>
      <c r="Z10089" s="136"/>
      <c r="AC10089" s="136"/>
    </row>
    <row r="10090" spans="2:29">
      <c r="B10090" s="136"/>
      <c r="E10090" s="136"/>
      <c r="H10090" s="136"/>
      <c r="K10090" s="136"/>
      <c r="O10090" s="136"/>
      <c r="T10090" s="136"/>
      <c r="W10090" s="136"/>
      <c r="Z10090" s="136"/>
      <c r="AC10090" s="136"/>
    </row>
    <row r="10091" spans="2:29">
      <c r="B10091" s="136"/>
      <c r="E10091" s="136"/>
      <c r="H10091" s="136"/>
      <c r="K10091" s="136"/>
      <c r="O10091" s="136"/>
      <c r="T10091" s="136"/>
      <c r="W10091" s="136"/>
      <c r="Z10091" s="136"/>
      <c r="AC10091" s="136"/>
    </row>
    <row r="10092" spans="2:29">
      <c r="B10092" s="136"/>
      <c r="E10092" s="136"/>
      <c r="H10092" s="136"/>
      <c r="K10092" s="136"/>
      <c r="O10092" s="136"/>
      <c r="T10092" s="136"/>
      <c r="W10092" s="136"/>
      <c r="Z10092" s="136"/>
      <c r="AC10092" s="136"/>
    </row>
    <row r="10093" spans="2:29">
      <c r="B10093" s="136"/>
      <c r="E10093" s="136"/>
      <c r="H10093" s="136"/>
      <c r="K10093" s="136"/>
      <c r="O10093" s="136"/>
      <c r="T10093" s="136"/>
      <c r="W10093" s="136"/>
      <c r="Z10093" s="136"/>
      <c r="AC10093" s="136"/>
    </row>
    <row r="10094" spans="2:29">
      <c r="B10094" s="136"/>
      <c r="E10094" s="136"/>
      <c r="H10094" s="136"/>
      <c r="K10094" s="136"/>
      <c r="O10094" s="136"/>
      <c r="T10094" s="136"/>
      <c r="W10094" s="136"/>
      <c r="Z10094" s="136"/>
      <c r="AC10094" s="136"/>
    </row>
    <row r="10095" spans="2:29">
      <c r="B10095" s="136"/>
      <c r="E10095" s="136"/>
      <c r="H10095" s="136"/>
      <c r="K10095" s="136"/>
      <c r="O10095" s="136"/>
      <c r="T10095" s="136"/>
      <c r="W10095" s="136"/>
      <c r="Z10095" s="136"/>
      <c r="AC10095" s="136"/>
    </row>
    <row r="10096" spans="2:29">
      <c r="B10096" s="136"/>
      <c r="E10096" s="136"/>
      <c r="H10096" s="136"/>
      <c r="K10096" s="136"/>
      <c r="O10096" s="136"/>
      <c r="T10096" s="136"/>
      <c r="W10096" s="136"/>
      <c r="Z10096" s="136"/>
      <c r="AC10096" s="136"/>
    </row>
    <row r="10097" spans="2:29">
      <c r="B10097" s="136"/>
      <c r="E10097" s="136"/>
      <c r="H10097" s="136"/>
      <c r="K10097" s="136"/>
      <c r="O10097" s="136"/>
      <c r="T10097" s="136"/>
      <c r="W10097" s="136"/>
      <c r="Z10097" s="136"/>
      <c r="AC10097" s="136"/>
    </row>
    <row r="10098" spans="2:29">
      <c r="B10098" s="136"/>
      <c r="E10098" s="136"/>
      <c r="H10098" s="136"/>
      <c r="K10098" s="136"/>
      <c r="O10098" s="136"/>
      <c r="T10098" s="136"/>
      <c r="W10098" s="136"/>
      <c r="Z10098" s="136"/>
      <c r="AC10098" s="136"/>
    </row>
    <row r="10099" spans="2:29">
      <c r="B10099" s="136"/>
      <c r="E10099" s="136"/>
      <c r="H10099" s="136"/>
      <c r="K10099" s="136"/>
      <c r="O10099" s="136"/>
      <c r="T10099" s="136"/>
      <c r="W10099" s="136"/>
      <c r="Z10099" s="136"/>
      <c r="AC10099" s="136"/>
    </row>
    <row r="10100" spans="2:29">
      <c r="B10100" s="136"/>
      <c r="E10100" s="136"/>
      <c r="H10100" s="136"/>
      <c r="K10100" s="136"/>
      <c r="O10100" s="136"/>
      <c r="T10100" s="136"/>
      <c r="W10100" s="136"/>
      <c r="Z10100" s="136"/>
      <c r="AC10100" s="136"/>
    </row>
    <row r="10101" spans="2:29">
      <c r="B10101" s="136"/>
      <c r="E10101" s="136"/>
      <c r="H10101" s="136"/>
      <c r="K10101" s="136"/>
      <c r="O10101" s="136"/>
      <c r="T10101" s="136"/>
      <c r="W10101" s="136"/>
      <c r="Z10101" s="136"/>
      <c r="AC10101" s="136"/>
    </row>
    <row r="10102" spans="2:29">
      <c r="B10102" s="136"/>
      <c r="E10102" s="136"/>
      <c r="H10102" s="136"/>
      <c r="K10102" s="136"/>
      <c r="O10102" s="136"/>
      <c r="T10102" s="136"/>
      <c r="W10102" s="136"/>
      <c r="Z10102" s="136"/>
      <c r="AC10102" s="136"/>
    </row>
    <row r="10103" spans="2:29">
      <c r="B10103" s="136"/>
      <c r="E10103" s="136"/>
      <c r="H10103" s="136"/>
      <c r="K10103" s="136"/>
      <c r="O10103" s="136"/>
      <c r="T10103" s="136"/>
      <c r="W10103" s="136"/>
      <c r="Z10103" s="136"/>
      <c r="AC10103" s="136"/>
    </row>
    <row r="10104" spans="2:29">
      <c r="B10104" s="136"/>
      <c r="E10104" s="136"/>
      <c r="H10104" s="136"/>
      <c r="K10104" s="136"/>
      <c r="O10104" s="136"/>
      <c r="T10104" s="136"/>
      <c r="W10104" s="136"/>
      <c r="Z10104" s="136"/>
      <c r="AC10104" s="136"/>
    </row>
    <row r="10105" spans="2:29">
      <c r="B10105" s="136"/>
      <c r="E10105" s="136"/>
      <c r="H10105" s="136"/>
      <c r="K10105" s="136"/>
      <c r="O10105" s="136"/>
      <c r="T10105" s="136"/>
      <c r="W10105" s="136"/>
      <c r="Z10105" s="136"/>
      <c r="AC10105" s="136"/>
    </row>
    <row r="10106" spans="2:29">
      <c r="B10106" s="136"/>
      <c r="E10106" s="136"/>
      <c r="H10106" s="136"/>
      <c r="K10106" s="136"/>
      <c r="O10106" s="136"/>
      <c r="T10106" s="136"/>
      <c r="W10106" s="136"/>
      <c r="Z10106" s="136"/>
      <c r="AC10106" s="136"/>
    </row>
    <row r="10107" spans="2:29">
      <c r="B10107" s="136"/>
      <c r="E10107" s="136"/>
      <c r="H10107" s="136"/>
      <c r="K10107" s="136"/>
      <c r="O10107" s="136"/>
      <c r="T10107" s="136"/>
      <c r="W10107" s="136"/>
      <c r="Z10107" s="136"/>
      <c r="AC10107" s="136"/>
    </row>
    <row r="10108" spans="2:29">
      <c r="B10108" s="136"/>
      <c r="E10108" s="136"/>
      <c r="H10108" s="136"/>
      <c r="K10108" s="136"/>
      <c r="O10108" s="136"/>
      <c r="T10108" s="136"/>
      <c r="W10108" s="136"/>
      <c r="Z10108" s="136"/>
      <c r="AC10108" s="136"/>
    </row>
    <row r="10109" spans="2:29">
      <c r="B10109" s="136"/>
      <c r="E10109" s="136"/>
      <c r="H10109" s="136"/>
      <c r="K10109" s="136"/>
      <c r="O10109" s="136"/>
      <c r="T10109" s="136"/>
      <c r="W10109" s="136"/>
      <c r="Z10109" s="136"/>
      <c r="AC10109" s="136"/>
    </row>
    <row r="10110" spans="2:29">
      <c r="B10110" s="136"/>
      <c r="E10110" s="136"/>
      <c r="H10110" s="136"/>
      <c r="K10110" s="136"/>
      <c r="O10110" s="136"/>
      <c r="T10110" s="136"/>
      <c r="W10110" s="136"/>
      <c r="Z10110" s="136"/>
      <c r="AC10110" s="136"/>
    </row>
    <row r="10111" spans="2:29">
      <c r="B10111" s="136"/>
      <c r="E10111" s="136"/>
      <c r="H10111" s="136"/>
      <c r="K10111" s="136"/>
      <c r="O10111" s="136"/>
      <c r="T10111" s="136"/>
      <c r="W10111" s="136"/>
      <c r="Z10111" s="136"/>
      <c r="AC10111" s="136"/>
    </row>
    <row r="10112" spans="2:29">
      <c r="B10112" s="136"/>
      <c r="E10112" s="136"/>
      <c r="H10112" s="136"/>
      <c r="K10112" s="136"/>
      <c r="O10112" s="136"/>
      <c r="T10112" s="136"/>
      <c r="W10112" s="136"/>
      <c r="Z10112" s="136"/>
      <c r="AC10112" s="136"/>
    </row>
    <row r="10113" spans="2:29">
      <c r="B10113" s="136"/>
      <c r="E10113" s="136"/>
      <c r="H10113" s="136"/>
      <c r="K10113" s="136"/>
      <c r="O10113" s="136"/>
      <c r="T10113" s="136"/>
      <c r="W10113" s="136"/>
      <c r="Z10113" s="136"/>
      <c r="AC10113" s="136"/>
    </row>
    <row r="10114" spans="2:29">
      <c r="B10114" s="136"/>
      <c r="E10114" s="136"/>
      <c r="H10114" s="136"/>
      <c r="K10114" s="136"/>
      <c r="O10114" s="136"/>
      <c r="T10114" s="136"/>
      <c r="W10114" s="136"/>
      <c r="Z10114" s="136"/>
      <c r="AC10114" s="136"/>
    </row>
    <row r="10115" spans="2:29">
      <c r="B10115" s="136"/>
      <c r="E10115" s="136"/>
      <c r="H10115" s="136"/>
      <c r="K10115" s="136"/>
      <c r="O10115" s="136"/>
      <c r="T10115" s="136"/>
      <c r="W10115" s="136"/>
      <c r="Z10115" s="136"/>
      <c r="AC10115" s="136"/>
    </row>
    <row r="10116" spans="2:29">
      <c r="B10116" s="136"/>
      <c r="E10116" s="136"/>
      <c r="H10116" s="136"/>
      <c r="K10116" s="136"/>
      <c r="O10116" s="136"/>
      <c r="T10116" s="136"/>
      <c r="W10116" s="136"/>
      <c r="Z10116" s="136"/>
      <c r="AC10116" s="136"/>
    </row>
    <row r="10117" spans="2:29">
      <c r="B10117" s="136"/>
      <c r="E10117" s="136"/>
      <c r="H10117" s="136"/>
      <c r="K10117" s="136"/>
      <c r="O10117" s="136"/>
      <c r="T10117" s="136"/>
      <c r="W10117" s="136"/>
      <c r="Z10117" s="136"/>
      <c r="AC10117" s="136"/>
    </row>
    <row r="10118" spans="2:29">
      <c r="B10118" s="136"/>
      <c r="E10118" s="136"/>
      <c r="H10118" s="136"/>
      <c r="K10118" s="136"/>
      <c r="O10118" s="136"/>
      <c r="T10118" s="136"/>
      <c r="W10118" s="136"/>
      <c r="Z10118" s="136"/>
      <c r="AC10118" s="136"/>
    </row>
    <row r="10119" spans="2:29">
      <c r="B10119" s="136"/>
      <c r="E10119" s="136"/>
      <c r="H10119" s="136"/>
      <c r="K10119" s="136"/>
      <c r="O10119" s="136"/>
      <c r="T10119" s="136"/>
      <c r="W10119" s="136"/>
      <c r="Z10119" s="136"/>
      <c r="AC10119" s="136"/>
    </row>
    <row r="10120" spans="2:29">
      <c r="B10120" s="136"/>
      <c r="E10120" s="136"/>
      <c r="H10120" s="136"/>
      <c r="K10120" s="136"/>
      <c r="O10120" s="136"/>
      <c r="T10120" s="136"/>
      <c r="W10120" s="136"/>
      <c r="Z10120" s="136"/>
      <c r="AC10120" s="136"/>
    </row>
    <row r="10121" spans="2:29">
      <c r="B10121" s="136"/>
      <c r="E10121" s="136"/>
      <c r="H10121" s="136"/>
      <c r="K10121" s="136"/>
      <c r="O10121" s="136"/>
      <c r="T10121" s="136"/>
      <c r="W10121" s="136"/>
      <c r="Z10121" s="136"/>
      <c r="AC10121" s="136"/>
    </row>
    <row r="10122" spans="2:29">
      <c r="B10122" s="136"/>
      <c r="E10122" s="136"/>
      <c r="H10122" s="136"/>
      <c r="K10122" s="136"/>
      <c r="O10122" s="136"/>
      <c r="T10122" s="136"/>
      <c r="W10122" s="136"/>
      <c r="Z10122" s="136"/>
      <c r="AC10122" s="136"/>
    </row>
    <row r="10123" spans="2:29">
      <c r="B10123" s="136"/>
      <c r="E10123" s="136"/>
      <c r="H10123" s="136"/>
      <c r="K10123" s="136"/>
      <c r="O10123" s="136"/>
      <c r="T10123" s="136"/>
      <c r="W10123" s="136"/>
      <c r="Z10123" s="136"/>
      <c r="AC10123" s="136"/>
    </row>
    <row r="10124" spans="2:29">
      <c r="B10124" s="136"/>
      <c r="E10124" s="136"/>
      <c r="H10124" s="136"/>
      <c r="K10124" s="136"/>
      <c r="O10124" s="136"/>
      <c r="T10124" s="136"/>
      <c r="W10124" s="136"/>
      <c r="Z10124" s="136"/>
      <c r="AC10124" s="136"/>
    </row>
    <row r="10125" spans="2:29">
      <c r="B10125" s="136"/>
      <c r="E10125" s="136"/>
      <c r="H10125" s="136"/>
      <c r="K10125" s="136"/>
      <c r="O10125" s="136"/>
      <c r="T10125" s="136"/>
      <c r="W10125" s="136"/>
      <c r="Z10125" s="136"/>
      <c r="AC10125" s="136"/>
    </row>
    <row r="10126" spans="2:29">
      <c r="B10126" s="136"/>
      <c r="E10126" s="136"/>
      <c r="H10126" s="136"/>
      <c r="K10126" s="136"/>
      <c r="O10126" s="136"/>
      <c r="T10126" s="136"/>
      <c r="W10126" s="136"/>
      <c r="Z10126" s="136"/>
      <c r="AC10126" s="136"/>
    </row>
    <row r="10127" spans="2:29">
      <c r="B10127" s="136"/>
      <c r="E10127" s="136"/>
      <c r="H10127" s="136"/>
      <c r="K10127" s="136"/>
      <c r="O10127" s="136"/>
      <c r="T10127" s="136"/>
      <c r="W10127" s="136"/>
      <c r="Z10127" s="136"/>
      <c r="AC10127" s="136"/>
    </row>
    <row r="10128" spans="2:29">
      <c r="B10128" s="136"/>
      <c r="E10128" s="136"/>
      <c r="H10128" s="136"/>
      <c r="K10128" s="136"/>
      <c r="O10128" s="136"/>
      <c r="T10128" s="136"/>
      <c r="W10128" s="136"/>
      <c r="Z10128" s="136"/>
      <c r="AC10128" s="136"/>
    </row>
    <row r="10129" spans="2:29">
      <c r="B10129" s="136"/>
      <c r="E10129" s="136"/>
      <c r="H10129" s="136"/>
      <c r="K10129" s="136"/>
      <c r="O10129" s="136"/>
      <c r="T10129" s="136"/>
      <c r="W10129" s="136"/>
      <c r="Z10129" s="136"/>
      <c r="AC10129" s="136"/>
    </row>
    <row r="10130" spans="2:29">
      <c r="B10130" s="136"/>
      <c r="E10130" s="136"/>
      <c r="H10130" s="136"/>
      <c r="K10130" s="136"/>
      <c r="O10130" s="136"/>
      <c r="T10130" s="136"/>
      <c r="W10130" s="136"/>
      <c r="Z10130" s="136"/>
      <c r="AC10130" s="136"/>
    </row>
    <row r="10131" spans="2:29">
      <c r="B10131" s="136"/>
      <c r="E10131" s="136"/>
      <c r="H10131" s="136"/>
      <c r="K10131" s="136"/>
      <c r="O10131" s="136"/>
      <c r="T10131" s="136"/>
      <c r="W10131" s="136"/>
      <c r="Z10131" s="136"/>
      <c r="AC10131" s="136"/>
    </row>
    <row r="10132" spans="2:29">
      <c r="B10132" s="136"/>
      <c r="E10132" s="136"/>
      <c r="H10132" s="136"/>
      <c r="K10132" s="136"/>
      <c r="O10132" s="136"/>
      <c r="T10132" s="136"/>
      <c r="W10132" s="136"/>
      <c r="Z10132" s="136"/>
      <c r="AC10132" s="136"/>
    </row>
    <row r="10133" spans="2:29">
      <c r="B10133" s="136"/>
      <c r="E10133" s="136"/>
      <c r="H10133" s="136"/>
      <c r="K10133" s="136"/>
      <c r="O10133" s="136"/>
      <c r="T10133" s="136"/>
      <c r="W10133" s="136"/>
      <c r="Z10133" s="136"/>
      <c r="AC10133" s="136"/>
    </row>
    <row r="10134" spans="2:29">
      <c r="B10134" s="136"/>
      <c r="E10134" s="136"/>
      <c r="H10134" s="136"/>
      <c r="K10134" s="136"/>
      <c r="O10134" s="136"/>
      <c r="T10134" s="136"/>
      <c r="W10134" s="136"/>
      <c r="Z10134" s="136"/>
      <c r="AC10134" s="136"/>
    </row>
    <row r="10135" spans="2:29">
      <c r="B10135" s="136"/>
      <c r="E10135" s="136"/>
      <c r="H10135" s="136"/>
      <c r="K10135" s="136"/>
      <c r="O10135" s="136"/>
      <c r="T10135" s="136"/>
      <c r="W10135" s="136"/>
      <c r="Z10135" s="136"/>
      <c r="AC10135" s="136"/>
    </row>
    <row r="10136" spans="2:29">
      <c r="B10136" s="136"/>
      <c r="E10136" s="136"/>
      <c r="H10136" s="136"/>
      <c r="K10136" s="136"/>
      <c r="O10136" s="136"/>
      <c r="T10136" s="136"/>
      <c r="W10136" s="136"/>
      <c r="Z10136" s="136"/>
      <c r="AC10136" s="136"/>
    </row>
    <row r="10137" spans="2:29">
      <c r="B10137" s="136"/>
      <c r="E10137" s="136"/>
      <c r="H10137" s="136"/>
      <c r="K10137" s="136"/>
      <c r="O10137" s="136"/>
      <c r="T10137" s="136"/>
      <c r="W10137" s="136"/>
      <c r="Z10137" s="136"/>
      <c r="AC10137" s="136"/>
    </row>
    <row r="10138" spans="2:29">
      <c r="B10138" s="136"/>
      <c r="E10138" s="136"/>
      <c r="H10138" s="136"/>
      <c r="K10138" s="136"/>
      <c r="O10138" s="136"/>
      <c r="T10138" s="136"/>
      <c r="W10138" s="136"/>
      <c r="Z10138" s="136"/>
      <c r="AC10138" s="136"/>
    </row>
    <row r="10139" spans="2:29">
      <c r="B10139" s="136"/>
      <c r="E10139" s="136"/>
      <c r="H10139" s="136"/>
      <c r="K10139" s="136"/>
      <c r="O10139" s="136"/>
      <c r="T10139" s="136"/>
      <c r="W10139" s="136"/>
      <c r="Z10139" s="136"/>
      <c r="AC10139" s="136"/>
    </row>
    <row r="10140" spans="2:29">
      <c r="B10140" s="136"/>
      <c r="E10140" s="136"/>
      <c r="H10140" s="136"/>
      <c r="K10140" s="136"/>
      <c r="O10140" s="136"/>
      <c r="T10140" s="136"/>
      <c r="W10140" s="136"/>
      <c r="Z10140" s="136"/>
      <c r="AC10140" s="136"/>
    </row>
    <row r="10141" spans="2:29">
      <c r="B10141" s="136"/>
      <c r="E10141" s="136"/>
      <c r="H10141" s="136"/>
      <c r="K10141" s="136"/>
      <c r="O10141" s="136"/>
      <c r="T10141" s="136"/>
      <c r="W10141" s="136"/>
      <c r="Z10141" s="136"/>
      <c r="AC10141" s="136"/>
    </row>
    <row r="10142" spans="2:29">
      <c r="B10142" s="136"/>
      <c r="E10142" s="136"/>
      <c r="H10142" s="136"/>
      <c r="K10142" s="136"/>
      <c r="O10142" s="136"/>
      <c r="T10142" s="136"/>
      <c r="W10142" s="136"/>
      <c r="Z10142" s="136"/>
      <c r="AC10142" s="136"/>
    </row>
    <row r="10143" spans="2:29">
      <c r="B10143" s="136"/>
      <c r="E10143" s="136"/>
      <c r="H10143" s="136"/>
      <c r="K10143" s="136"/>
      <c r="O10143" s="136"/>
      <c r="T10143" s="136"/>
      <c r="W10143" s="136"/>
      <c r="Z10143" s="136"/>
      <c r="AC10143" s="136"/>
    </row>
    <row r="10144" spans="2:29">
      <c r="B10144" s="136"/>
      <c r="E10144" s="136"/>
      <c r="H10144" s="136"/>
      <c r="K10144" s="136"/>
      <c r="O10144" s="136"/>
      <c r="T10144" s="136"/>
      <c r="W10144" s="136"/>
      <c r="Z10144" s="136"/>
      <c r="AC10144" s="136"/>
    </row>
    <row r="10145" spans="2:29">
      <c r="B10145" s="136"/>
      <c r="E10145" s="136"/>
      <c r="H10145" s="136"/>
      <c r="K10145" s="136"/>
      <c r="O10145" s="136"/>
      <c r="T10145" s="136"/>
      <c r="W10145" s="136"/>
      <c r="Z10145" s="136"/>
      <c r="AC10145" s="136"/>
    </row>
    <row r="10146" spans="2:29">
      <c r="B10146" s="136"/>
      <c r="E10146" s="136"/>
      <c r="H10146" s="136"/>
      <c r="K10146" s="136"/>
      <c r="O10146" s="136"/>
      <c r="T10146" s="136"/>
      <c r="W10146" s="136"/>
      <c r="Z10146" s="136"/>
      <c r="AC10146" s="136"/>
    </row>
    <row r="10147" spans="2:29">
      <c r="B10147" s="136"/>
      <c r="E10147" s="136"/>
      <c r="H10147" s="136"/>
      <c r="K10147" s="136"/>
      <c r="O10147" s="136"/>
      <c r="T10147" s="136"/>
      <c r="W10147" s="136"/>
      <c r="Z10147" s="136"/>
      <c r="AC10147" s="136"/>
    </row>
    <row r="10148" spans="2:29">
      <c r="B10148" s="136"/>
      <c r="E10148" s="136"/>
      <c r="H10148" s="136"/>
      <c r="K10148" s="136"/>
      <c r="O10148" s="136"/>
      <c r="T10148" s="136"/>
      <c r="W10148" s="136"/>
      <c r="Z10148" s="136"/>
      <c r="AC10148" s="136"/>
    </row>
    <row r="10149" spans="2:29">
      <c r="B10149" s="136"/>
      <c r="E10149" s="136"/>
      <c r="H10149" s="136"/>
      <c r="K10149" s="136"/>
      <c r="O10149" s="136"/>
      <c r="T10149" s="136"/>
      <c r="W10149" s="136"/>
      <c r="Z10149" s="136"/>
      <c r="AC10149" s="136"/>
    </row>
    <row r="10150" spans="2:29">
      <c r="B10150" s="136"/>
      <c r="E10150" s="136"/>
      <c r="H10150" s="136"/>
      <c r="K10150" s="136"/>
      <c r="O10150" s="136"/>
      <c r="T10150" s="136"/>
      <c r="W10150" s="136"/>
      <c r="Z10150" s="136"/>
      <c r="AC10150" s="136"/>
    </row>
    <row r="10151" spans="2:29">
      <c r="B10151" s="136"/>
      <c r="E10151" s="136"/>
      <c r="H10151" s="136"/>
      <c r="K10151" s="136"/>
      <c r="O10151" s="136"/>
      <c r="T10151" s="136"/>
      <c r="W10151" s="136"/>
      <c r="Z10151" s="136"/>
      <c r="AC10151" s="136"/>
    </row>
    <row r="10152" spans="2:29">
      <c r="B10152" s="136"/>
      <c r="E10152" s="136"/>
      <c r="H10152" s="136"/>
      <c r="K10152" s="136"/>
      <c r="O10152" s="136"/>
      <c r="T10152" s="136"/>
      <c r="W10152" s="136"/>
      <c r="Z10152" s="136"/>
      <c r="AC10152" s="136"/>
    </row>
    <row r="10153" spans="2:29">
      <c r="B10153" s="136"/>
      <c r="E10153" s="136"/>
      <c r="H10153" s="136"/>
      <c r="K10153" s="136"/>
      <c r="O10153" s="136"/>
      <c r="T10153" s="136"/>
      <c r="W10153" s="136"/>
      <c r="Z10153" s="136"/>
      <c r="AC10153" s="136"/>
    </row>
    <row r="10154" spans="2:29">
      <c r="B10154" s="136"/>
      <c r="E10154" s="136"/>
      <c r="H10154" s="136"/>
      <c r="K10154" s="136"/>
      <c r="O10154" s="136"/>
      <c r="T10154" s="136"/>
      <c r="W10154" s="136"/>
      <c r="Z10154" s="136"/>
      <c r="AC10154" s="136"/>
    </row>
    <row r="10155" spans="2:29">
      <c r="B10155" s="136"/>
      <c r="E10155" s="136"/>
      <c r="H10155" s="136"/>
      <c r="K10155" s="136"/>
      <c r="O10155" s="136"/>
      <c r="T10155" s="136"/>
      <c r="W10155" s="136"/>
      <c r="Z10155" s="136"/>
      <c r="AC10155" s="136"/>
    </row>
    <row r="10156" spans="2:29">
      <c r="B10156" s="136"/>
      <c r="E10156" s="136"/>
      <c r="H10156" s="136"/>
      <c r="K10156" s="136"/>
      <c r="O10156" s="136"/>
      <c r="T10156" s="136"/>
      <c r="W10156" s="136"/>
      <c r="Z10156" s="136"/>
      <c r="AC10156" s="136"/>
    </row>
    <row r="10157" spans="2:29">
      <c r="B10157" s="136"/>
      <c r="E10157" s="136"/>
      <c r="H10157" s="136"/>
      <c r="K10157" s="136"/>
      <c r="O10157" s="136"/>
      <c r="T10157" s="136"/>
      <c r="W10157" s="136"/>
      <c r="Z10157" s="136"/>
      <c r="AC10157" s="136"/>
    </row>
    <row r="10158" spans="2:29">
      <c r="B10158" s="136"/>
      <c r="E10158" s="136"/>
      <c r="H10158" s="136"/>
      <c r="K10158" s="136"/>
      <c r="O10158" s="136"/>
      <c r="T10158" s="136"/>
      <c r="W10158" s="136"/>
      <c r="Z10158" s="136"/>
      <c r="AC10158" s="136"/>
    </row>
    <row r="10159" spans="2:29">
      <c r="B10159" s="136"/>
      <c r="E10159" s="136"/>
      <c r="H10159" s="136"/>
      <c r="K10159" s="136"/>
      <c r="O10159" s="136"/>
      <c r="T10159" s="136"/>
      <c r="W10159" s="136"/>
      <c r="Z10159" s="136"/>
      <c r="AC10159" s="136"/>
    </row>
    <row r="10160" spans="2:29">
      <c r="B10160" s="136"/>
      <c r="E10160" s="136"/>
      <c r="H10160" s="136"/>
      <c r="K10160" s="136"/>
      <c r="O10160" s="136"/>
      <c r="T10160" s="136"/>
      <c r="W10160" s="136"/>
      <c r="Z10160" s="136"/>
      <c r="AC10160" s="136"/>
    </row>
    <row r="10161" spans="2:29">
      <c r="B10161" s="136"/>
      <c r="E10161" s="136"/>
      <c r="H10161" s="136"/>
      <c r="K10161" s="136"/>
      <c r="O10161" s="136"/>
      <c r="T10161" s="136"/>
      <c r="W10161" s="136"/>
      <c r="Z10161" s="136"/>
      <c r="AC10161" s="136"/>
    </row>
    <row r="10162" spans="2:29">
      <c r="B10162" s="136"/>
      <c r="E10162" s="136"/>
      <c r="H10162" s="136"/>
      <c r="K10162" s="136"/>
      <c r="O10162" s="136"/>
      <c r="T10162" s="136"/>
      <c r="W10162" s="136"/>
      <c r="Z10162" s="136"/>
      <c r="AC10162" s="136"/>
    </row>
    <row r="10163" spans="2:29">
      <c r="B10163" s="136"/>
      <c r="E10163" s="136"/>
      <c r="H10163" s="136"/>
      <c r="K10163" s="136"/>
      <c r="O10163" s="136"/>
      <c r="T10163" s="136"/>
      <c r="W10163" s="136"/>
      <c r="Z10163" s="136"/>
      <c r="AC10163" s="136"/>
    </row>
    <row r="10164" spans="2:29">
      <c r="B10164" s="136"/>
      <c r="E10164" s="136"/>
      <c r="H10164" s="136"/>
      <c r="K10164" s="136"/>
      <c r="O10164" s="136"/>
      <c r="T10164" s="136"/>
      <c r="W10164" s="136"/>
      <c r="Z10164" s="136"/>
      <c r="AC10164" s="136"/>
    </row>
    <row r="10165" spans="2:29">
      <c r="B10165" s="136"/>
      <c r="E10165" s="136"/>
      <c r="H10165" s="136"/>
      <c r="K10165" s="136"/>
      <c r="O10165" s="136"/>
      <c r="T10165" s="136"/>
      <c r="W10165" s="136"/>
      <c r="Z10165" s="136"/>
      <c r="AC10165" s="136"/>
    </row>
    <row r="10166" spans="2:29">
      <c r="B10166" s="136"/>
      <c r="E10166" s="136"/>
      <c r="H10166" s="136"/>
      <c r="K10166" s="136"/>
      <c r="O10166" s="136"/>
      <c r="T10166" s="136"/>
      <c r="W10166" s="136"/>
      <c r="Z10166" s="136"/>
      <c r="AC10166" s="136"/>
    </row>
    <row r="10167" spans="2:29">
      <c r="B10167" s="136"/>
      <c r="E10167" s="136"/>
      <c r="H10167" s="136"/>
      <c r="K10167" s="136"/>
      <c r="O10167" s="136"/>
      <c r="T10167" s="136"/>
      <c r="W10167" s="136"/>
      <c r="Z10167" s="136"/>
      <c r="AC10167" s="136"/>
    </row>
    <row r="10168" spans="2:29">
      <c r="B10168" s="136"/>
      <c r="E10168" s="136"/>
      <c r="H10168" s="136"/>
      <c r="K10168" s="136"/>
      <c r="O10168" s="136"/>
      <c r="T10168" s="136"/>
      <c r="W10168" s="136"/>
      <c r="Z10168" s="136"/>
      <c r="AC10168" s="136"/>
    </row>
    <row r="10169" spans="2:29">
      <c r="B10169" s="136"/>
      <c r="E10169" s="136"/>
      <c r="H10169" s="136"/>
      <c r="K10169" s="136"/>
      <c r="O10169" s="136"/>
      <c r="T10169" s="136"/>
      <c r="W10169" s="136"/>
      <c r="Z10169" s="136"/>
      <c r="AC10169" s="136"/>
    </row>
    <row r="10170" spans="2:29">
      <c r="B10170" s="136"/>
      <c r="E10170" s="136"/>
      <c r="H10170" s="136"/>
      <c r="K10170" s="136"/>
      <c r="O10170" s="136"/>
      <c r="T10170" s="136"/>
      <c r="W10170" s="136"/>
      <c r="Z10170" s="136"/>
      <c r="AC10170" s="136"/>
    </row>
    <row r="10171" spans="2:29">
      <c r="B10171" s="136"/>
      <c r="E10171" s="136"/>
      <c r="H10171" s="136"/>
      <c r="K10171" s="136"/>
      <c r="O10171" s="136"/>
      <c r="T10171" s="136"/>
      <c r="W10171" s="136"/>
      <c r="Z10171" s="136"/>
      <c r="AC10171" s="136"/>
    </row>
    <row r="10172" spans="2:29">
      <c r="B10172" s="136"/>
      <c r="E10172" s="136"/>
      <c r="H10172" s="136"/>
      <c r="K10172" s="136"/>
      <c r="O10172" s="136"/>
      <c r="T10172" s="136"/>
      <c r="W10172" s="136"/>
      <c r="Z10172" s="136"/>
      <c r="AC10172" s="136"/>
    </row>
    <row r="10173" spans="2:29">
      <c r="B10173" s="136"/>
      <c r="E10173" s="136"/>
      <c r="H10173" s="136"/>
      <c r="K10173" s="136"/>
      <c r="O10173" s="136"/>
      <c r="T10173" s="136"/>
      <c r="W10173" s="136"/>
      <c r="Z10173" s="136"/>
      <c r="AC10173" s="136"/>
    </row>
    <row r="10174" spans="2:29">
      <c r="B10174" s="136"/>
      <c r="E10174" s="136"/>
      <c r="H10174" s="136"/>
      <c r="K10174" s="136"/>
      <c r="O10174" s="136"/>
      <c r="T10174" s="136"/>
      <c r="W10174" s="136"/>
      <c r="Z10174" s="136"/>
      <c r="AC10174" s="136"/>
    </row>
    <row r="10175" spans="2:29">
      <c r="B10175" s="136"/>
      <c r="E10175" s="136"/>
      <c r="H10175" s="136"/>
      <c r="K10175" s="136"/>
      <c r="O10175" s="136"/>
      <c r="T10175" s="136"/>
      <c r="W10175" s="136"/>
      <c r="Z10175" s="136"/>
      <c r="AC10175" s="136"/>
    </row>
    <row r="10176" spans="2:29">
      <c r="B10176" s="136"/>
      <c r="E10176" s="136"/>
      <c r="H10176" s="136"/>
      <c r="K10176" s="136"/>
      <c r="O10176" s="136"/>
      <c r="T10176" s="136"/>
      <c r="W10176" s="136"/>
      <c r="Z10176" s="136"/>
      <c r="AC10176" s="136"/>
    </row>
    <row r="10177" spans="2:29">
      <c r="B10177" s="136"/>
      <c r="E10177" s="136"/>
      <c r="H10177" s="136"/>
      <c r="K10177" s="136"/>
      <c r="O10177" s="136"/>
      <c r="T10177" s="136"/>
      <c r="W10177" s="136"/>
      <c r="Z10177" s="136"/>
      <c r="AC10177" s="136"/>
    </row>
    <row r="10178" spans="2:29">
      <c r="B10178" s="136"/>
      <c r="E10178" s="136"/>
      <c r="H10178" s="136"/>
      <c r="K10178" s="136"/>
      <c r="O10178" s="136"/>
      <c r="T10178" s="136"/>
      <c r="W10178" s="136"/>
      <c r="Z10178" s="136"/>
      <c r="AC10178" s="136"/>
    </row>
    <row r="10179" spans="2:29">
      <c r="B10179" s="136"/>
      <c r="E10179" s="136"/>
      <c r="H10179" s="136"/>
      <c r="K10179" s="136"/>
      <c r="O10179" s="136"/>
      <c r="T10179" s="136"/>
      <c r="W10179" s="136"/>
      <c r="Z10179" s="136"/>
      <c r="AC10179" s="136"/>
    </row>
    <row r="10180" spans="2:29">
      <c r="B10180" s="136"/>
      <c r="E10180" s="136"/>
      <c r="H10180" s="136"/>
      <c r="K10180" s="136"/>
      <c r="O10180" s="136"/>
      <c r="T10180" s="136"/>
      <c r="W10180" s="136"/>
      <c r="Z10180" s="136"/>
      <c r="AC10180" s="136"/>
    </row>
    <row r="10181" spans="2:29">
      <c r="B10181" s="136"/>
      <c r="E10181" s="136"/>
      <c r="H10181" s="136"/>
      <c r="K10181" s="136"/>
      <c r="O10181" s="136"/>
      <c r="T10181" s="136"/>
      <c r="W10181" s="136"/>
      <c r="Z10181" s="136"/>
      <c r="AC10181" s="136"/>
    </row>
    <row r="10182" spans="2:29">
      <c r="B10182" s="136"/>
      <c r="E10182" s="136"/>
      <c r="H10182" s="136"/>
      <c r="K10182" s="136"/>
      <c r="O10182" s="136"/>
      <c r="T10182" s="136"/>
      <c r="W10182" s="136"/>
      <c r="Z10182" s="136"/>
      <c r="AC10182" s="136"/>
    </row>
    <row r="10183" spans="2:29">
      <c r="B10183" s="136"/>
      <c r="E10183" s="136"/>
      <c r="H10183" s="136"/>
      <c r="K10183" s="136"/>
      <c r="O10183" s="136"/>
      <c r="T10183" s="136"/>
      <c r="W10183" s="136"/>
      <c r="Z10183" s="136"/>
      <c r="AC10183" s="136"/>
    </row>
    <row r="10184" spans="2:29">
      <c r="B10184" s="136"/>
      <c r="E10184" s="136"/>
      <c r="H10184" s="136"/>
      <c r="K10184" s="136"/>
      <c r="O10184" s="136"/>
      <c r="T10184" s="136"/>
      <c r="W10184" s="136"/>
      <c r="Z10184" s="136"/>
      <c r="AC10184" s="136"/>
    </row>
    <row r="10185" spans="2:29">
      <c r="B10185" s="136"/>
      <c r="E10185" s="136"/>
      <c r="H10185" s="136"/>
      <c r="K10185" s="136"/>
      <c r="O10185" s="136"/>
      <c r="T10185" s="136"/>
      <c r="W10185" s="136"/>
      <c r="Z10185" s="136"/>
      <c r="AC10185" s="136"/>
    </row>
    <row r="10186" spans="2:29">
      <c r="B10186" s="136"/>
      <c r="E10186" s="136"/>
      <c r="H10186" s="136"/>
      <c r="K10186" s="136"/>
      <c r="O10186" s="136"/>
      <c r="T10186" s="136"/>
      <c r="W10186" s="136"/>
      <c r="Z10186" s="136"/>
      <c r="AC10186" s="136"/>
    </row>
    <row r="10187" spans="2:29">
      <c r="B10187" s="136"/>
      <c r="E10187" s="136"/>
      <c r="H10187" s="136"/>
      <c r="K10187" s="136"/>
      <c r="O10187" s="136"/>
      <c r="T10187" s="136"/>
      <c r="W10187" s="136"/>
      <c r="Z10187" s="136"/>
      <c r="AC10187" s="136"/>
    </row>
    <row r="10188" spans="2:29">
      <c r="B10188" s="136"/>
      <c r="E10188" s="136"/>
      <c r="H10188" s="136"/>
      <c r="K10188" s="136"/>
      <c r="O10188" s="136"/>
      <c r="T10188" s="136"/>
      <c r="W10188" s="136"/>
      <c r="Z10188" s="136"/>
      <c r="AC10188" s="136"/>
    </row>
    <row r="10189" spans="2:29">
      <c r="B10189" s="136"/>
      <c r="E10189" s="136"/>
      <c r="H10189" s="136"/>
      <c r="K10189" s="136"/>
      <c r="O10189" s="136"/>
      <c r="T10189" s="136"/>
      <c r="W10189" s="136"/>
      <c r="Z10189" s="136"/>
      <c r="AC10189" s="136"/>
    </row>
    <row r="10190" spans="2:29">
      <c r="B10190" s="136"/>
      <c r="E10190" s="136"/>
      <c r="H10190" s="136"/>
      <c r="K10190" s="136"/>
      <c r="O10190" s="136"/>
      <c r="T10190" s="136"/>
      <c r="W10190" s="136"/>
      <c r="Z10190" s="136"/>
      <c r="AC10190" s="136"/>
    </row>
    <row r="10191" spans="2:29">
      <c r="B10191" s="136"/>
      <c r="E10191" s="136"/>
      <c r="H10191" s="136"/>
      <c r="K10191" s="136"/>
      <c r="O10191" s="136"/>
      <c r="T10191" s="136"/>
      <c r="W10191" s="136"/>
      <c r="Z10191" s="136"/>
      <c r="AC10191" s="136"/>
    </row>
    <row r="10192" spans="2:29">
      <c r="B10192" s="136"/>
      <c r="E10192" s="136"/>
      <c r="H10192" s="136"/>
      <c r="K10192" s="136"/>
      <c r="O10192" s="136"/>
      <c r="T10192" s="136"/>
      <c r="W10192" s="136"/>
      <c r="Z10192" s="136"/>
      <c r="AC10192" s="136"/>
    </row>
    <row r="10193" spans="2:29">
      <c r="B10193" s="136"/>
      <c r="E10193" s="136"/>
      <c r="H10193" s="136"/>
      <c r="K10193" s="136"/>
      <c r="O10193" s="136"/>
      <c r="T10193" s="136"/>
      <c r="W10193" s="136"/>
      <c r="Z10193" s="136"/>
      <c r="AC10193" s="136"/>
    </row>
    <row r="10194" spans="2:29">
      <c r="B10194" s="136"/>
      <c r="E10194" s="136"/>
      <c r="H10194" s="136"/>
      <c r="K10194" s="136"/>
      <c r="O10194" s="136"/>
      <c r="T10194" s="136"/>
      <c r="W10194" s="136"/>
      <c r="Z10194" s="136"/>
      <c r="AC10194" s="136"/>
    </row>
    <row r="10195" spans="2:29">
      <c r="B10195" s="136"/>
      <c r="E10195" s="136"/>
      <c r="H10195" s="136"/>
      <c r="K10195" s="136"/>
      <c r="O10195" s="136"/>
      <c r="T10195" s="136"/>
      <c r="W10195" s="136"/>
      <c r="Z10195" s="136"/>
      <c r="AC10195" s="136"/>
    </row>
    <row r="10196" spans="2:29">
      <c r="B10196" s="136"/>
      <c r="E10196" s="136"/>
      <c r="H10196" s="136"/>
      <c r="K10196" s="136"/>
      <c r="O10196" s="136"/>
      <c r="T10196" s="136"/>
      <c r="W10196" s="136"/>
      <c r="Z10196" s="136"/>
      <c r="AC10196" s="136"/>
    </row>
    <row r="10197" spans="2:29">
      <c r="B10197" s="136"/>
      <c r="E10197" s="136"/>
      <c r="H10197" s="136"/>
      <c r="K10197" s="136"/>
      <c r="O10197" s="136"/>
      <c r="T10197" s="136"/>
      <c r="W10197" s="136"/>
      <c r="Z10197" s="136"/>
      <c r="AC10197" s="136"/>
    </row>
    <row r="10198" spans="2:29">
      <c r="B10198" s="136"/>
      <c r="E10198" s="136"/>
      <c r="H10198" s="136"/>
      <c r="K10198" s="136"/>
      <c r="O10198" s="136"/>
      <c r="T10198" s="136"/>
      <c r="W10198" s="136"/>
      <c r="Z10198" s="136"/>
      <c r="AC10198" s="136"/>
    </row>
    <row r="10199" spans="2:29">
      <c r="B10199" s="136"/>
      <c r="E10199" s="136"/>
      <c r="H10199" s="136"/>
      <c r="K10199" s="136"/>
      <c r="O10199" s="136"/>
      <c r="T10199" s="136"/>
      <c r="W10199" s="136"/>
      <c r="Z10199" s="136"/>
      <c r="AC10199" s="136"/>
    </row>
    <row r="10200" spans="2:29">
      <c r="B10200" s="136"/>
      <c r="E10200" s="136"/>
      <c r="H10200" s="136"/>
      <c r="K10200" s="136"/>
      <c r="O10200" s="136"/>
      <c r="T10200" s="136"/>
      <c r="W10200" s="136"/>
      <c r="Z10200" s="136"/>
      <c r="AC10200" s="136"/>
    </row>
    <row r="10201" spans="2:29">
      <c r="B10201" s="136"/>
      <c r="E10201" s="136"/>
      <c r="H10201" s="136"/>
      <c r="K10201" s="136"/>
      <c r="O10201" s="136"/>
      <c r="T10201" s="136"/>
      <c r="W10201" s="136"/>
      <c r="Z10201" s="136"/>
      <c r="AC10201" s="136"/>
    </row>
    <row r="10202" spans="2:29">
      <c r="B10202" s="136"/>
      <c r="E10202" s="136"/>
      <c r="H10202" s="136"/>
      <c r="K10202" s="136"/>
      <c r="O10202" s="136"/>
      <c r="T10202" s="136"/>
      <c r="W10202" s="136"/>
      <c r="Z10202" s="136"/>
      <c r="AC10202" s="136"/>
    </row>
    <row r="10203" spans="2:29">
      <c r="B10203" s="136"/>
      <c r="E10203" s="136"/>
      <c r="H10203" s="136"/>
      <c r="K10203" s="136"/>
      <c r="O10203" s="136"/>
      <c r="T10203" s="136"/>
      <c r="W10203" s="136"/>
      <c r="Z10203" s="136"/>
      <c r="AC10203" s="136"/>
    </row>
    <row r="10204" spans="2:29">
      <c r="B10204" s="136"/>
      <c r="E10204" s="136"/>
      <c r="H10204" s="136"/>
      <c r="K10204" s="136"/>
      <c r="O10204" s="136"/>
      <c r="T10204" s="136"/>
      <c r="W10204" s="136"/>
      <c r="Z10204" s="136"/>
      <c r="AC10204" s="136"/>
    </row>
    <row r="10205" spans="2:29">
      <c r="B10205" s="136"/>
      <c r="E10205" s="136"/>
      <c r="H10205" s="136"/>
      <c r="K10205" s="136"/>
      <c r="O10205" s="136"/>
      <c r="T10205" s="136"/>
      <c r="W10205" s="136"/>
      <c r="Z10205" s="136"/>
      <c r="AC10205" s="136"/>
    </row>
    <row r="10206" spans="2:29">
      <c r="B10206" s="136"/>
      <c r="E10206" s="136"/>
      <c r="H10206" s="136"/>
      <c r="K10206" s="136"/>
      <c r="O10206" s="136"/>
      <c r="T10206" s="136"/>
      <c r="W10206" s="136"/>
      <c r="Z10206" s="136"/>
      <c r="AC10206" s="136"/>
    </row>
    <row r="10207" spans="2:29">
      <c r="B10207" s="136"/>
      <c r="E10207" s="136"/>
      <c r="H10207" s="136"/>
      <c r="K10207" s="136"/>
      <c r="O10207" s="136"/>
      <c r="T10207" s="136"/>
      <c r="W10207" s="136"/>
      <c r="Z10207" s="136"/>
      <c r="AC10207" s="136"/>
    </row>
    <row r="10208" spans="2:29">
      <c r="B10208" s="136"/>
      <c r="E10208" s="136"/>
      <c r="H10208" s="136"/>
      <c r="K10208" s="136"/>
      <c r="O10208" s="136"/>
      <c r="T10208" s="136"/>
      <c r="W10208" s="136"/>
      <c r="Z10208" s="136"/>
      <c r="AC10208" s="136"/>
    </row>
    <row r="10209" spans="2:29">
      <c r="B10209" s="136"/>
      <c r="E10209" s="136"/>
      <c r="H10209" s="136"/>
      <c r="K10209" s="136"/>
      <c r="O10209" s="136"/>
      <c r="T10209" s="136"/>
      <c r="W10209" s="136"/>
      <c r="Z10209" s="136"/>
      <c r="AC10209" s="136"/>
    </row>
    <row r="10210" spans="2:29">
      <c r="B10210" s="136"/>
      <c r="E10210" s="136"/>
      <c r="H10210" s="136"/>
      <c r="K10210" s="136"/>
      <c r="O10210" s="136"/>
      <c r="T10210" s="136"/>
      <c r="W10210" s="136"/>
      <c r="Z10210" s="136"/>
      <c r="AC10210" s="136"/>
    </row>
    <row r="10211" spans="2:29">
      <c r="B10211" s="136"/>
      <c r="E10211" s="136"/>
      <c r="H10211" s="136"/>
      <c r="K10211" s="136"/>
      <c r="O10211" s="136"/>
      <c r="T10211" s="136"/>
      <c r="W10211" s="136"/>
      <c r="Z10211" s="136"/>
      <c r="AC10211" s="136"/>
    </row>
    <row r="10212" spans="2:29">
      <c r="B10212" s="136"/>
      <c r="E10212" s="136"/>
      <c r="H10212" s="136"/>
      <c r="K10212" s="136"/>
      <c r="O10212" s="136"/>
      <c r="T10212" s="136"/>
      <c r="W10212" s="136"/>
      <c r="Z10212" s="136"/>
      <c r="AC10212" s="136"/>
    </row>
    <row r="10213" spans="2:29">
      <c r="B10213" s="136"/>
      <c r="E10213" s="136"/>
      <c r="H10213" s="136"/>
      <c r="K10213" s="136"/>
      <c r="O10213" s="136"/>
      <c r="T10213" s="136"/>
      <c r="W10213" s="136"/>
      <c r="Z10213" s="136"/>
      <c r="AC10213" s="136"/>
    </row>
    <row r="10214" spans="2:29">
      <c r="B10214" s="136"/>
      <c r="E10214" s="136"/>
      <c r="H10214" s="136"/>
      <c r="K10214" s="136"/>
      <c r="O10214" s="136"/>
      <c r="T10214" s="136"/>
      <c r="W10214" s="136"/>
      <c r="Z10214" s="136"/>
      <c r="AC10214" s="136"/>
    </row>
    <row r="10215" spans="2:29">
      <c r="B10215" s="136"/>
      <c r="E10215" s="136"/>
      <c r="H10215" s="136"/>
      <c r="K10215" s="136"/>
      <c r="O10215" s="136"/>
      <c r="T10215" s="136"/>
      <c r="W10215" s="136"/>
      <c r="Z10215" s="136"/>
      <c r="AC10215" s="136"/>
    </row>
    <row r="10216" spans="2:29">
      <c r="B10216" s="136"/>
      <c r="E10216" s="136"/>
      <c r="H10216" s="136"/>
      <c r="K10216" s="136"/>
      <c r="O10216" s="136"/>
      <c r="T10216" s="136"/>
      <c r="W10216" s="136"/>
      <c r="Z10216" s="136"/>
      <c r="AC10216" s="136"/>
    </row>
    <row r="10217" spans="2:29">
      <c r="B10217" s="136"/>
      <c r="E10217" s="136"/>
      <c r="H10217" s="136"/>
      <c r="K10217" s="136"/>
      <c r="O10217" s="136"/>
      <c r="T10217" s="136"/>
      <c r="W10217" s="136"/>
      <c r="Z10217" s="136"/>
      <c r="AC10217" s="136"/>
    </row>
    <row r="10218" spans="2:29">
      <c r="B10218" s="136"/>
      <c r="E10218" s="136"/>
      <c r="H10218" s="136"/>
      <c r="K10218" s="136"/>
      <c r="O10218" s="136"/>
      <c r="T10218" s="136"/>
      <c r="W10218" s="136"/>
      <c r="Z10218" s="136"/>
      <c r="AC10218" s="136"/>
    </row>
    <row r="10219" spans="2:29">
      <c r="B10219" s="136"/>
      <c r="E10219" s="136"/>
      <c r="H10219" s="136"/>
      <c r="K10219" s="136"/>
      <c r="O10219" s="136"/>
      <c r="T10219" s="136"/>
      <c r="W10219" s="136"/>
      <c r="Z10219" s="136"/>
      <c r="AC10219" s="136"/>
    </row>
    <row r="10220" spans="2:29">
      <c r="B10220" s="136"/>
      <c r="E10220" s="136"/>
      <c r="H10220" s="136"/>
      <c r="K10220" s="136"/>
      <c r="O10220" s="136"/>
      <c r="T10220" s="136"/>
      <c r="W10220" s="136"/>
      <c r="Z10220" s="136"/>
      <c r="AC10220" s="136"/>
    </row>
    <row r="10221" spans="2:29">
      <c r="B10221" s="136"/>
      <c r="E10221" s="136"/>
      <c r="H10221" s="136"/>
      <c r="K10221" s="136"/>
      <c r="O10221" s="136"/>
      <c r="T10221" s="136"/>
      <c r="W10221" s="136"/>
      <c r="Z10221" s="136"/>
      <c r="AC10221" s="136"/>
    </row>
    <row r="10222" spans="2:29">
      <c r="B10222" s="136"/>
      <c r="E10222" s="136"/>
      <c r="H10222" s="136"/>
      <c r="K10222" s="136"/>
      <c r="O10222" s="136"/>
      <c r="T10222" s="136"/>
      <c r="W10222" s="136"/>
      <c r="Z10222" s="136"/>
      <c r="AC10222" s="136"/>
    </row>
    <row r="10223" spans="2:29">
      <c r="B10223" s="136"/>
      <c r="E10223" s="136"/>
      <c r="H10223" s="136"/>
      <c r="K10223" s="136"/>
      <c r="O10223" s="136"/>
      <c r="T10223" s="136"/>
      <c r="W10223" s="136"/>
      <c r="Z10223" s="136"/>
      <c r="AC10223" s="136"/>
    </row>
    <row r="10224" spans="2:29">
      <c r="B10224" s="136"/>
      <c r="E10224" s="136"/>
      <c r="H10224" s="136"/>
      <c r="K10224" s="136"/>
      <c r="O10224" s="136"/>
      <c r="T10224" s="136"/>
      <c r="W10224" s="136"/>
      <c r="Z10224" s="136"/>
      <c r="AC10224" s="136"/>
    </row>
    <row r="10225" spans="2:29">
      <c r="B10225" s="136"/>
      <c r="E10225" s="136"/>
      <c r="H10225" s="136"/>
      <c r="K10225" s="136"/>
      <c r="O10225" s="136"/>
      <c r="T10225" s="136"/>
      <c r="W10225" s="136"/>
      <c r="Z10225" s="136"/>
      <c r="AC10225" s="136"/>
    </row>
    <row r="10226" spans="2:29">
      <c r="B10226" s="136"/>
      <c r="E10226" s="136"/>
      <c r="H10226" s="136"/>
      <c r="K10226" s="136"/>
      <c r="O10226" s="136"/>
      <c r="T10226" s="136"/>
      <c r="W10226" s="136"/>
      <c r="Z10226" s="136"/>
      <c r="AC10226" s="136"/>
    </row>
    <row r="10227" spans="2:29">
      <c r="B10227" s="136"/>
      <c r="E10227" s="136"/>
      <c r="H10227" s="136"/>
      <c r="K10227" s="136"/>
      <c r="O10227" s="136"/>
      <c r="T10227" s="136"/>
      <c r="W10227" s="136"/>
      <c r="Z10227" s="136"/>
      <c r="AC10227" s="136"/>
    </row>
    <row r="10228" spans="2:29">
      <c r="B10228" s="136"/>
      <c r="E10228" s="136"/>
      <c r="H10228" s="136"/>
      <c r="K10228" s="136"/>
      <c r="O10228" s="136"/>
      <c r="T10228" s="136"/>
      <c r="W10228" s="136"/>
      <c r="Z10228" s="136"/>
      <c r="AC10228" s="136"/>
    </row>
    <row r="10229" spans="2:29">
      <c r="B10229" s="136"/>
      <c r="E10229" s="136"/>
      <c r="H10229" s="136"/>
      <c r="K10229" s="136"/>
      <c r="O10229" s="136"/>
      <c r="T10229" s="136"/>
      <c r="W10229" s="136"/>
      <c r="Z10229" s="136"/>
      <c r="AC10229" s="136"/>
    </row>
    <row r="10230" spans="2:29">
      <c r="B10230" s="136"/>
      <c r="E10230" s="136"/>
      <c r="H10230" s="136"/>
      <c r="K10230" s="136"/>
      <c r="O10230" s="136"/>
      <c r="T10230" s="136"/>
      <c r="W10230" s="136"/>
      <c r="Z10230" s="136"/>
      <c r="AC10230" s="136"/>
    </row>
    <row r="10231" spans="2:29">
      <c r="B10231" s="136"/>
      <c r="E10231" s="136"/>
      <c r="H10231" s="136"/>
      <c r="K10231" s="136"/>
      <c r="O10231" s="136"/>
      <c r="T10231" s="136"/>
      <c r="W10231" s="136"/>
      <c r="Z10231" s="136"/>
      <c r="AC10231" s="136"/>
    </row>
    <row r="10232" spans="2:29">
      <c r="B10232" s="136"/>
      <c r="E10232" s="136"/>
      <c r="H10232" s="136"/>
      <c r="K10232" s="136"/>
      <c r="O10232" s="136"/>
      <c r="T10232" s="136"/>
      <c r="W10232" s="136"/>
      <c r="Z10232" s="136"/>
      <c r="AC10232" s="136"/>
    </row>
    <row r="10233" spans="2:29">
      <c r="B10233" s="136"/>
      <c r="E10233" s="136"/>
      <c r="H10233" s="136"/>
      <c r="K10233" s="136"/>
      <c r="O10233" s="136"/>
      <c r="T10233" s="136"/>
      <c r="W10233" s="136"/>
      <c r="Z10233" s="136"/>
      <c r="AC10233" s="136"/>
    </row>
    <row r="10234" spans="2:29">
      <c r="B10234" s="136"/>
      <c r="E10234" s="136"/>
      <c r="H10234" s="136"/>
      <c r="K10234" s="136"/>
      <c r="O10234" s="136"/>
      <c r="T10234" s="136"/>
      <c r="W10234" s="136"/>
      <c r="Z10234" s="136"/>
      <c r="AC10234" s="136"/>
    </row>
    <row r="10235" spans="2:29">
      <c r="B10235" s="136"/>
      <c r="E10235" s="136"/>
      <c r="H10235" s="136"/>
      <c r="K10235" s="136"/>
      <c r="O10235" s="136"/>
      <c r="T10235" s="136"/>
      <c r="W10235" s="136"/>
      <c r="Z10235" s="136"/>
      <c r="AC10235" s="136"/>
    </row>
    <row r="10236" spans="2:29">
      <c r="B10236" s="136"/>
      <c r="E10236" s="136"/>
      <c r="H10236" s="136"/>
      <c r="K10236" s="136"/>
      <c r="O10236" s="136"/>
      <c r="T10236" s="136"/>
      <c r="W10236" s="136"/>
      <c r="Z10236" s="136"/>
      <c r="AC10236" s="136"/>
    </row>
    <row r="10237" spans="2:29">
      <c r="B10237" s="136"/>
      <c r="E10237" s="136"/>
      <c r="H10237" s="136"/>
      <c r="K10237" s="136"/>
      <c r="O10237" s="136"/>
      <c r="T10237" s="136"/>
      <c r="W10237" s="136"/>
      <c r="Z10237" s="136"/>
      <c r="AC10237" s="136"/>
    </row>
    <row r="10238" spans="2:29">
      <c r="B10238" s="136"/>
      <c r="E10238" s="136"/>
      <c r="H10238" s="136"/>
      <c r="K10238" s="136"/>
      <c r="O10238" s="136"/>
      <c r="T10238" s="136"/>
      <c r="W10238" s="136"/>
      <c r="Z10238" s="136"/>
      <c r="AC10238" s="136"/>
    </row>
    <row r="10239" spans="2:29">
      <c r="B10239" s="136"/>
      <c r="E10239" s="136"/>
      <c r="H10239" s="136"/>
      <c r="K10239" s="136"/>
      <c r="O10239" s="136"/>
      <c r="T10239" s="136"/>
      <c r="W10239" s="136"/>
      <c r="Z10239" s="136"/>
      <c r="AC10239" s="136"/>
    </row>
    <row r="10240" spans="2:29">
      <c r="B10240" s="136"/>
      <c r="E10240" s="136"/>
      <c r="H10240" s="136"/>
      <c r="K10240" s="136"/>
      <c r="O10240" s="136"/>
      <c r="T10240" s="136"/>
      <c r="W10240" s="136"/>
      <c r="Z10240" s="136"/>
      <c r="AC10240" s="136"/>
    </row>
    <row r="10241" spans="2:29">
      <c r="B10241" s="136"/>
      <c r="E10241" s="136"/>
      <c r="H10241" s="136"/>
      <c r="K10241" s="136"/>
      <c r="O10241" s="136"/>
      <c r="T10241" s="136"/>
      <c r="W10241" s="136"/>
      <c r="Z10241" s="136"/>
      <c r="AC10241" s="136"/>
    </row>
    <row r="10242" spans="2:29">
      <c r="B10242" s="136"/>
      <c r="E10242" s="136"/>
      <c r="H10242" s="136"/>
      <c r="K10242" s="136"/>
      <c r="O10242" s="136"/>
      <c r="T10242" s="136"/>
      <c r="W10242" s="136"/>
      <c r="Z10242" s="136"/>
      <c r="AC10242" s="136"/>
    </row>
    <row r="10243" spans="2:29">
      <c r="B10243" s="136"/>
      <c r="E10243" s="136"/>
      <c r="H10243" s="136"/>
      <c r="K10243" s="136"/>
      <c r="O10243" s="136"/>
      <c r="T10243" s="136"/>
      <c r="W10243" s="136"/>
      <c r="Z10243" s="136"/>
      <c r="AC10243" s="136"/>
    </row>
    <row r="10244" spans="2:29">
      <c r="B10244" s="136"/>
      <c r="E10244" s="136"/>
      <c r="H10244" s="136"/>
      <c r="K10244" s="136"/>
      <c r="O10244" s="136"/>
      <c r="T10244" s="136"/>
      <c r="W10244" s="136"/>
      <c r="Z10244" s="136"/>
      <c r="AC10244" s="136"/>
    </row>
    <row r="10245" spans="2:29">
      <c r="B10245" s="136"/>
      <c r="E10245" s="136"/>
      <c r="H10245" s="136"/>
      <c r="K10245" s="136"/>
      <c r="O10245" s="136"/>
      <c r="T10245" s="136"/>
      <c r="W10245" s="136"/>
      <c r="Z10245" s="136"/>
      <c r="AC10245" s="136"/>
    </row>
    <row r="10246" spans="2:29">
      <c r="B10246" s="136"/>
      <c r="E10246" s="136"/>
      <c r="H10246" s="136"/>
      <c r="K10246" s="136"/>
      <c r="O10246" s="136"/>
      <c r="T10246" s="136"/>
      <c r="W10246" s="136"/>
      <c r="Z10246" s="136"/>
      <c r="AC10246" s="136"/>
    </row>
    <row r="10247" spans="2:29">
      <c r="B10247" s="136"/>
      <c r="E10247" s="136"/>
      <c r="H10247" s="136"/>
      <c r="K10247" s="136"/>
      <c r="O10247" s="136"/>
      <c r="T10247" s="136"/>
      <c r="W10247" s="136"/>
      <c r="Z10247" s="136"/>
      <c r="AC10247" s="136"/>
    </row>
    <row r="10248" spans="2:29">
      <c r="B10248" s="136"/>
      <c r="E10248" s="136"/>
      <c r="H10248" s="136"/>
      <c r="K10248" s="136"/>
      <c r="O10248" s="136"/>
      <c r="T10248" s="136"/>
      <c r="W10248" s="136"/>
      <c r="Z10248" s="136"/>
      <c r="AC10248" s="136"/>
    </row>
    <row r="10249" spans="2:29">
      <c r="B10249" s="136"/>
      <c r="E10249" s="136"/>
      <c r="H10249" s="136"/>
      <c r="K10249" s="136"/>
      <c r="O10249" s="136"/>
      <c r="T10249" s="136"/>
      <c r="W10249" s="136"/>
      <c r="Z10249" s="136"/>
      <c r="AC10249" s="136"/>
    </row>
    <row r="10250" spans="2:29">
      <c r="B10250" s="136"/>
      <c r="E10250" s="136"/>
      <c r="H10250" s="136"/>
      <c r="K10250" s="136"/>
      <c r="O10250" s="136"/>
      <c r="T10250" s="136"/>
      <c r="W10250" s="136"/>
      <c r="Z10250" s="136"/>
      <c r="AC10250" s="136"/>
    </row>
    <row r="10251" spans="2:29">
      <c r="B10251" s="136"/>
      <c r="E10251" s="136"/>
      <c r="H10251" s="136"/>
      <c r="K10251" s="136"/>
      <c r="O10251" s="136"/>
      <c r="T10251" s="136"/>
      <c r="W10251" s="136"/>
      <c r="Z10251" s="136"/>
      <c r="AC10251" s="136"/>
    </row>
    <row r="10252" spans="2:29">
      <c r="B10252" s="136"/>
      <c r="E10252" s="136"/>
      <c r="H10252" s="136"/>
      <c r="K10252" s="136"/>
      <c r="O10252" s="136"/>
      <c r="T10252" s="136"/>
      <c r="W10252" s="136"/>
      <c r="Z10252" s="136"/>
      <c r="AC10252" s="136"/>
    </row>
    <row r="10253" spans="2:29">
      <c r="B10253" s="136"/>
      <c r="E10253" s="136"/>
      <c r="H10253" s="136"/>
      <c r="K10253" s="136"/>
      <c r="O10253" s="136"/>
      <c r="T10253" s="136"/>
      <c r="W10253" s="136"/>
      <c r="Z10253" s="136"/>
      <c r="AC10253" s="136"/>
    </row>
    <row r="10254" spans="2:29">
      <c r="B10254" s="136"/>
      <c r="E10254" s="136"/>
      <c r="H10254" s="136"/>
      <c r="K10254" s="136"/>
      <c r="O10254" s="136"/>
      <c r="T10254" s="136"/>
      <c r="W10254" s="136"/>
      <c r="Z10254" s="136"/>
      <c r="AC10254" s="136"/>
    </row>
    <row r="10255" spans="2:29">
      <c r="B10255" s="136"/>
      <c r="E10255" s="136"/>
      <c r="H10255" s="136"/>
      <c r="K10255" s="136"/>
      <c r="O10255" s="136"/>
      <c r="T10255" s="136"/>
      <c r="W10255" s="136"/>
      <c r="Z10255" s="136"/>
      <c r="AC10255" s="136"/>
    </row>
    <row r="10256" spans="2:29">
      <c r="B10256" s="136"/>
      <c r="E10256" s="136"/>
      <c r="H10256" s="136"/>
      <c r="K10256" s="136"/>
      <c r="O10256" s="136"/>
      <c r="T10256" s="136"/>
      <c r="W10256" s="136"/>
      <c r="Z10256" s="136"/>
      <c r="AC10256" s="136"/>
    </row>
    <row r="10257" spans="2:29">
      <c r="B10257" s="136"/>
      <c r="E10257" s="136"/>
      <c r="H10257" s="136"/>
      <c r="K10257" s="136"/>
      <c r="O10257" s="136"/>
      <c r="T10257" s="136"/>
      <c r="W10257" s="136"/>
      <c r="Z10257" s="136"/>
      <c r="AC10257" s="136"/>
    </row>
    <row r="10258" spans="2:29">
      <c r="B10258" s="136"/>
      <c r="E10258" s="136"/>
      <c r="H10258" s="136"/>
      <c r="K10258" s="136"/>
      <c r="O10258" s="136"/>
      <c r="T10258" s="136"/>
      <c r="W10258" s="136"/>
      <c r="Z10258" s="136"/>
      <c r="AC10258" s="136"/>
    </row>
    <row r="10259" spans="2:29">
      <c r="B10259" s="136"/>
      <c r="E10259" s="136"/>
      <c r="H10259" s="136"/>
      <c r="K10259" s="136"/>
      <c r="O10259" s="136"/>
      <c r="T10259" s="136"/>
      <c r="W10259" s="136"/>
      <c r="Z10259" s="136"/>
      <c r="AC10259" s="136"/>
    </row>
    <row r="10260" spans="2:29">
      <c r="B10260" s="136"/>
      <c r="E10260" s="136"/>
      <c r="H10260" s="136"/>
      <c r="K10260" s="136"/>
      <c r="O10260" s="136"/>
      <c r="T10260" s="136"/>
      <c r="W10260" s="136"/>
      <c r="Z10260" s="136"/>
      <c r="AC10260" s="136"/>
    </row>
    <row r="10261" spans="2:29">
      <c r="B10261" s="136"/>
      <c r="E10261" s="136"/>
      <c r="H10261" s="136"/>
      <c r="K10261" s="136"/>
      <c r="O10261" s="136"/>
      <c r="T10261" s="136"/>
      <c r="W10261" s="136"/>
      <c r="Z10261" s="136"/>
      <c r="AC10261" s="136"/>
    </row>
    <row r="10262" spans="2:29">
      <c r="B10262" s="136"/>
      <c r="E10262" s="136"/>
      <c r="H10262" s="136"/>
      <c r="K10262" s="136"/>
      <c r="O10262" s="136"/>
      <c r="T10262" s="136"/>
      <c r="W10262" s="136"/>
      <c r="Z10262" s="136"/>
      <c r="AC10262" s="136"/>
    </row>
    <row r="10263" spans="2:29">
      <c r="B10263" s="136"/>
      <c r="E10263" s="136"/>
      <c r="H10263" s="136"/>
      <c r="K10263" s="136"/>
      <c r="O10263" s="136"/>
      <c r="T10263" s="136"/>
      <c r="W10263" s="136"/>
      <c r="Z10263" s="136"/>
      <c r="AC10263" s="136"/>
    </row>
    <row r="10264" spans="2:29">
      <c r="B10264" s="136"/>
      <c r="E10264" s="136"/>
      <c r="H10264" s="136"/>
      <c r="K10264" s="136"/>
      <c r="O10264" s="136"/>
      <c r="T10264" s="136"/>
      <c r="W10264" s="136"/>
      <c r="Z10264" s="136"/>
      <c r="AC10264" s="136"/>
    </row>
    <row r="10265" spans="2:29">
      <c r="B10265" s="136"/>
      <c r="E10265" s="136"/>
      <c r="H10265" s="136"/>
      <c r="K10265" s="136"/>
      <c r="O10265" s="136"/>
      <c r="T10265" s="136"/>
      <c r="W10265" s="136"/>
      <c r="Z10265" s="136"/>
      <c r="AC10265" s="136"/>
    </row>
    <row r="10266" spans="2:29">
      <c r="B10266" s="136"/>
      <c r="E10266" s="136"/>
      <c r="H10266" s="136"/>
      <c r="K10266" s="136"/>
      <c r="O10266" s="136"/>
      <c r="T10266" s="136"/>
      <c r="W10266" s="136"/>
      <c r="Z10266" s="136"/>
      <c r="AC10266" s="136"/>
    </row>
    <row r="10267" spans="2:29">
      <c r="B10267" s="136"/>
      <c r="E10267" s="136"/>
      <c r="H10267" s="136"/>
      <c r="K10267" s="136"/>
      <c r="O10267" s="136"/>
      <c r="T10267" s="136"/>
      <c r="W10267" s="136"/>
      <c r="Z10267" s="136"/>
      <c r="AC10267" s="136"/>
    </row>
    <row r="10268" spans="2:29">
      <c r="B10268" s="136"/>
      <c r="E10268" s="136"/>
      <c r="H10268" s="136"/>
      <c r="K10268" s="136"/>
      <c r="O10268" s="136"/>
      <c r="T10268" s="136"/>
      <c r="W10268" s="136"/>
      <c r="Z10268" s="136"/>
      <c r="AC10268" s="136"/>
    </row>
    <row r="10269" spans="2:29">
      <c r="B10269" s="136"/>
      <c r="E10269" s="136"/>
      <c r="H10269" s="136"/>
      <c r="K10269" s="136"/>
      <c r="O10269" s="136"/>
      <c r="T10269" s="136"/>
      <c r="W10269" s="136"/>
      <c r="Z10269" s="136"/>
      <c r="AC10269" s="136"/>
    </row>
    <row r="10270" spans="2:29">
      <c r="B10270" s="136"/>
      <c r="E10270" s="136"/>
      <c r="H10270" s="136"/>
      <c r="K10270" s="136"/>
      <c r="O10270" s="136"/>
      <c r="T10270" s="136"/>
      <c r="W10270" s="136"/>
      <c r="Z10270" s="136"/>
      <c r="AC10270" s="136"/>
    </row>
    <row r="10271" spans="2:29">
      <c r="B10271" s="136"/>
      <c r="E10271" s="136"/>
      <c r="H10271" s="136"/>
      <c r="K10271" s="136"/>
      <c r="O10271" s="136"/>
      <c r="T10271" s="136"/>
      <c r="W10271" s="136"/>
      <c r="Z10271" s="136"/>
      <c r="AC10271" s="136"/>
    </row>
    <row r="10272" spans="2:29">
      <c r="B10272" s="136"/>
      <c r="E10272" s="136"/>
      <c r="H10272" s="136"/>
      <c r="K10272" s="136"/>
      <c r="O10272" s="136"/>
      <c r="T10272" s="136"/>
      <c r="W10272" s="136"/>
      <c r="Z10272" s="136"/>
      <c r="AC10272" s="136"/>
    </row>
    <row r="10273" spans="2:29">
      <c r="B10273" s="136"/>
      <c r="E10273" s="136"/>
      <c r="H10273" s="136"/>
      <c r="K10273" s="136"/>
      <c r="O10273" s="136"/>
      <c r="T10273" s="136"/>
      <c r="W10273" s="136"/>
      <c r="Z10273" s="136"/>
      <c r="AC10273" s="136"/>
    </row>
    <row r="10274" spans="2:29">
      <c r="B10274" s="136"/>
      <c r="E10274" s="136"/>
      <c r="H10274" s="136"/>
      <c r="K10274" s="136"/>
      <c r="O10274" s="136"/>
      <c r="T10274" s="136"/>
      <c r="W10274" s="136"/>
      <c r="Z10274" s="136"/>
      <c r="AC10274" s="136"/>
    </row>
    <row r="10275" spans="2:29">
      <c r="B10275" s="136"/>
      <c r="E10275" s="136"/>
      <c r="H10275" s="136"/>
      <c r="K10275" s="136"/>
      <c r="O10275" s="136"/>
      <c r="T10275" s="136"/>
      <c r="W10275" s="136"/>
      <c r="Z10275" s="136"/>
      <c r="AC10275" s="136"/>
    </row>
    <row r="10276" spans="2:29">
      <c r="B10276" s="136"/>
      <c r="E10276" s="136"/>
      <c r="H10276" s="136"/>
      <c r="K10276" s="136"/>
      <c r="O10276" s="136"/>
      <c r="T10276" s="136"/>
      <c r="W10276" s="136"/>
      <c r="Z10276" s="136"/>
      <c r="AC10276" s="136"/>
    </row>
    <row r="10277" spans="2:29">
      <c r="B10277" s="136"/>
      <c r="E10277" s="136"/>
      <c r="H10277" s="136"/>
      <c r="K10277" s="136"/>
      <c r="O10277" s="136"/>
      <c r="T10277" s="136"/>
      <c r="W10277" s="136"/>
      <c r="Z10277" s="136"/>
      <c r="AC10277" s="136"/>
    </row>
    <row r="10278" spans="2:29">
      <c r="B10278" s="136"/>
      <c r="E10278" s="136"/>
      <c r="H10278" s="136"/>
      <c r="K10278" s="136"/>
      <c r="O10278" s="136"/>
      <c r="T10278" s="136"/>
      <c r="W10278" s="136"/>
      <c r="Z10278" s="136"/>
      <c r="AC10278" s="136"/>
    </row>
    <row r="10279" spans="2:29">
      <c r="B10279" s="136"/>
      <c r="E10279" s="136"/>
      <c r="H10279" s="136"/>
      <c r="K10279" s="136"/>
      <c r="O10279" s="136"/>
      <c r="T10279" s="136"/>
      <c r="W10279" s="136"/>
      <c r="Z10279" s="136"/>
      <c r="AC10279" s="136"/>
    </row>
    <row r="10280" spans="2:29">
      <c r="B10280" s="136"/>
      <c r="E10280" s="136"/>
      <c r="H10280" s="136"/>
      <c r="K10280" s="136"/>
      <c r="O10280" s="136"/>
      <c r="T10280" s="136"/>
      <c r="W10280" s="136"/>
      <c r="Z10280" s="136"/>
      <c r="AC10280" s="136"/>
    </row>
    <row r="10281" spans="2:29">
      <c r="B10281" s="136"/>
      <c r="E10281" s="136"/>
      <c r="H10281" s="136"/>
      <c r="K10281" s="136"/>
      <c r="O10281" s="136"/>
      <c r="T10281" s="136"/>
      <c r="W10281" s="136"/>
      <c r="Z10281" s="136"/>
      <c r="AC10281" s="136"/>
    </row>
    <row r="10282" spans="2:29">
      <c r="B10282" s="136"/>
      <c r="E10282" s="136"/>
      <c r="H10282" s="136"/>
      <c r="K10282" s="136"/>
      <c r="O10282" s="136"/>
      <c r="T10282" s="136"/>
      <c r="W10282" s="136"/>
      <c r="Z10282" s="136"/>
      <c r="AC10282" s="136"/>
    </row>
    <row r="10283" spans="2:29">
      <c r="B10283" s="136"/>
      <c r="E10283" s="136"/>
      <c r="H10283" s="136"/>
      <c r="K10283" s="136"/>
      <c r="O10283" s="136"/>
      <c r="T10283" s="136"/>
      <c r="W10283" s="136"/>
      <c r="Z10283" s="136"/>
      <c r="AC10283" s="136"/>
    </row>
    <row r="10284" spans="2:29">
      <c r="B10284" s="136"/>
      <c r="E10284" s="136"/>
      <c r="H10284" s="136"/>
      <c r="K10284" s="136"/>
      <c r="O10284" s="136"/>
      <c r="T10284" s="136"/>
      <c r="W10284" s="136"/>
      <c r="Z10284" s="136"/>
      <c r="AC10284" s="136"/>
    </row>
    <row r="10285" spans="2:29">
      <c r="B10285" s="136"/>
      <c r="E10285" s="136"/>
      <c r="H10285" s="136"/>
      <c r="K10285" s="136"/>
      <c r="O10285" s="136"/>
      <c r="T10285" s="136"/>
      <c r="W10285" s="136"/>
      <c r="Z10285" s="136"/>
      <c r="AC10285" s="136"/>
    </row>
    <row r="10286" spans="2:29">
      <c r="B10286" s="136"/>
      <c r="E10286" s="136"/>
      <c r="H10286" s="136"/>
      <c r="K10286" s="136"/>
      <c r="O10286" s="136"/>
      <c r="T10286" s="136"/>
      <c r="W10286" s="136"/>
      <c r="Z10286" s="136"/>
      <c r="AC10286" s="136"/>
    </row>
    <row r="10287" spans="2:29">
      <c r="B10287" s="136"/>
      <c r="E10287" s="136"/>
      <c r="H10287" s="136"/>
      <c r="K10287" s="136"/>
      <c r="O10287" s="136"/>
      <c r="T10287" s="136"/>
      <c r="W10287" s="136"/>
      <c r="Z10287" s="136"/>
      <c r="AC10287" s="136"/>
    </row>
    <row r="10288" spans="2:29">
      <c r="B10288" s="136"/>
      <c r="E10288" s="136"/>
      <c r="H10288" s="136"/>
      <c r="K10288" s="136"/>
      <c r="O10288" s="136"/>
      <c r="T10288" s="136"/>
      <c r="W10288" s="136"/>
      <c r="Z10288" s="136"/>
      <c r="AC10288" s="136"/>
    </row>
    <row r="10289" spans="2:29">
      <c r="B10289" s="136"/>
      <c r="E10289" s="136"/>
      <c r="H10289" s="136"/>
      <c r="K10289" s="136"/>
      <c r="O10289" s="136"/>
      <c r="T10289" s="136"/>
      <c r="W10289" s="136"/>
      <c r="Z10289" s="136"/>
      <c r="AC10289" s="136"/>
    </row>
    <row r="10290" spans="2:29">
      <c r="B10290" s="136"/>
      <c r="E10290" s="136"/>
      <c r="H10290" s="136"/>
      <c r="K10290" s="136"/>
      <c r="O10290" s="136"/>
      <c r="T10290" s="136"/>
      <c r="W10290" s="136"/>
      <c r="Z10290" s="136"/>
      <c r="AC10290" s="136"/>
    </row>
    <row r="10291" spans="2:29">
      <c r="B10291" s="136"/>
      <c r="E10291" s="136"/>
      <c r="H10291" s="136"/>
      <c r="K10291" s="136"/>
      <c r="O10291" s="136"/>
      <c r="T10291" s="136"/>
      <c r="W10291" s="136"/>
      <c r="Z10291" s="136"/>
      <c r="AC10291" s="136"/>
    </row>
    <row r="10292" spans="2:29">
      <c r="B10292" s="136"/>
      <c r="E10292" s="136"/>
      <c r="H10292" s="136"/>
      <c r="K10292" s="136"/>
      <c r="O10292" s="136"/>
      <c r="T10292" s="136"/>
      <c r="W10292" s="136"/>
      <c r="Z10292" s="136"/>
      <c r="AC10292" s="136"/>
    </row>
    <row r="10293" spans="2:29">
      <c r="B10293" s="136"/>
      <c r="E10293" s="136"/>
      <c r="H10293" s="136"/>
      <c r="K10293" s="136"/>
      <c r="O10293" s="136"/>
      <c r="T10293" s="136"/>
      <c r="W10293" s="136"/>
      <c r="Z10293" s="136"/>
      <c r="AC10293" s="136"/>
    </row>
    <row r="10294" spans="2:29">
      <c r="B10294" s="136"/>
      <c r="E10294" s="136"/>
      <c r="H10294" s="136"/>
      <c r="K10294" s="136"/>
      <c r="O10294" s="136"/>
      <c r="T10294" s="136"/>
      <c r="W10294" s="136"/>
      <c r="Z10294" s="136"/>
      <c r="AC10294" s="136"/>
    </row>
    <row r="10295" spans="2:29">
      <c r="B10295" s="136"/>
      <c r="E10295" s="136"/>
      <c r="H10295" s="136"/>
      <c r="K10295" s="136"/>
      <c r="O10295" s="136"/>
      <c r="T10295" s="136"/>
      <c r="W10295" s="136"/>
      <c r="Z10295" s="136"/>
      <c r="AC10295" s="136"/>
    </row>
    <row r="10296" spans="2:29">
      <c r="B10296" s="136"/>
      <c r="E10296" s="136"/>
      <c r="H10296" s="136"/>
      <c r="K10296" s="136"/>
      <c r="O10296" s="136"/>
      <c r="T10296" s="136"/>
      <c r="W10296" s="136"/>
      <c r="Z10296" s="136"/>
      <c r="AC10296" s="136"/>
    </row>
    <row r="10297" spans="2:29">
      <c r="B10297" s="136"/>
      <c r="E10297" s="136"/>
      <c r="H10297" s="136"/>
      <c r="K10297" s="136"/>
      <c r="O10297" s="136"/>
      <c r="T10297" s="136"/>
      <c r="W10297" s="136"/>
      <c r="Z10297" s="136"/>
      <c r="AC10297" s="136"/>
    </row>
    <row r="10298" spans="2:29">
      <c r="B10298" s="136"/>
      <c r="E10298" s="136"/>
      <c r="H10298" s="136"/>
      <c r="K10298" s="136"/>
      <c r="O10298" s="136"/>
      <c r="T10298" s="136"/>
      <c r="W10298" s="136"/>
      <c r="Z10298" s="136"/>
      <c r="AC10298" s="136"/>
    </row>
    <row r="10299" spans="2:29">
      <c r="B10299" s="136"/>
      <c r="E10299" s="136"/>
      <c r="H10299" s="136"/>
      <c r="K10299" s="136"/>
      <c r="O10299" s="136"/>
      <c r="T10299" s="136"/>
      <c r="W10299" s="136"/>
      <c r="Z10299" s="136"/>
      <c r="AC10299" s="136"/>
    </row>
    <row r="10300" spans="2:29">
      <c r="B10300" s="136"/>
      <c r="E10300" s="136"/>
      <c r="H10300" s="136"/>
      <c r="K10300" s="136"/>
      <c r="O10300" s="136"/>
      <c r="T10300" s="136"/>
      <c r="W10300" s="136"/>
      <c r="Z10300" s="136"/>
      <c r="AC10300" s="136"/>
    </row>
    <row r="10301" spans="2:29">
      <c r="B10301" s="136"/>
      <c r="E10301" s="136"/>
      <c r="H10301" s="136"/>
      <c r="K10301" s="136"/>
      <c r="O10301" s="136"/>
      <c r="T10301" s="136"/>
      <c r="W10301" s="136"/>
      <c r="Z10301" s="136"/>
      <c r="AC10301" s="136"/>
    </row>
    <row r="10302" spans="2:29">
      <c r="B10302" s="136"/>
      <c r="E10302" s="136"/>
      <c r="H10302" s="136"/>
      <c r="K10302" s="136"/>
      <c r="O10302" s="136"/>
      <c r="T10302" s="136"/>
      <c r="W10302" s="136"/>
      <c r="Z10302" s="136"/>
      <c r="AC10302" s="136"/>
    </row>
    <row r="10303" spans="2:29">
      <c r="B10303" s="136"/>
      <c r="E10303" s="136"/>
      <c r="H10303" s="136"/>
      <c r="K10303" s="136"/>
      <c r="O10303" s="136"/>
      <c r="T10303" s="136"/>
      <c r="W10303" s="136"/>
      <c r="Z10303" s="136"/>
      <c r="AC10303" s="136"/>
    </row>
    <row r="10304" spans="2:29">
      <c r="B10304" s="136"/>
      <c r="E10304" s="136"/>
      <c r="H10304" s="136"/>
      <c r="K10304" s="136"/>
      <c r="O10304" s="136"/>
      <c r="T10304" s="136"/>
      <c r="W10304" s="136"/>
      <c r="Z10304" s="136"/>
      <c r="AC10304" s="136"/>
    </row>
    <row r="10305" spans="2:29">
      <c r="B10305" s="136"/>
      <c r="E10305" s="136"/>
      <c r="H10305" s="136"/>
      <c r="K10305" s="136"/>
      <c r="O10305" s="136"/>
      <c r="T10305" s="136"/>
      <c r="W10305" s="136"/>
      <c r="Z10305" s="136"/>
      <c r="AC10305" s="136"/>
    </row>
    <row r="10306" spans="2:29">
      <c r="B10306" s="136"/>
      <c r="E10306" s="136"/>
      <c r="H10306" s="136"/>
      <c r="K10306" s="136"/>
      <c r="O10306" s="136"/>
      <c r="T10306" s="136"/>
      <c r="W10306" s="136"/>
      <c r="Z10306" s="136"/>
      <c r="AC10306" s="136"/>
    </row>
    <row r="10307" spans="2:29">
      <c r="B10307" s="136"/>
      <c r="E10307" s="136"/>
      <c r="H10307" s="136"/>
      <c r="K10307" s="136"/>
      <c r="O10307" s="136"/>
      <c r="T10307" s="136"/>
      <c r="W10307" s="136"/>
      <c r="Z10307" s="136"/>
      <c r="AC10307" s="136"/>
    </row>
    <row r="10308" spans="2:29">
      <c r="B10308" s="136"/>
      <c r="E10308" s="136"/>
      <c r="H10308" s="136"/>
      <c r="K10308" s="136"/>
      <c r="O10308" s="136"/>
      <c r="T10308" s="136"/>
      <c r="W10308" s="136"/>
      <c r="Z10308" s="136"/>
      <c r="AC10308" s="136"/>
    </row>
    <row r="10309" spans="2:29">
      <c r="B10309" s="136"/>
      <c r="E10309" s="136"/>
      <c r="H10309" s="136"/>
      <c r="K10309" s="136"/>
      <c r="O10309" s="136"/>
      <c r="T10309" s="136"/>
      <c r="W10309" s="136"/>
      <c r="Z10309" s="136"/>
      <c r="AC10309" s="136"/>
    </row>
    <row r="10310" spans="2:29">
      <c r="B10310" s="136"/>
      <c r="E10310" s="136"/>
      <c r="H10310" s="136"/>
      <c r="K10310" s="136"/>
      <c r="O10310" s="136"/>
      <c r="T10310" s="136"/>
      <c r="W10310" s="136"/>
      <c r="Z10310" s="136"/>
      <c r="AC10310" s="136"/>
    </row>
    <row r="10311" spans="2:29">
      <c r="B10311" s="136"/>
      <c r="E10311" s="136"/>
      <c r="H10311" s="136"/>
      <c r="K10311" s="136"/>
      <c r="O10311" s="136"/>
      <c r="T10311" s="136"/>
      <c r="W10311" s="136"/>
      <c r="Z10311" s="136"/>
      <c r="AC10311" s="136"/>
    </row>
    <row r="10312" spans="2:29">
      <c r="B10312" s="136"/>
      <c r="E10312" s="136"/>
      <c r="H10312" s="136"/>
      <c r="K10312" s="136"/>
      <c r="O10312" s="136"/>
      <c r="T10312" s="136"/>
      <c r="W10312" s="136"/>
      <c r="Z10312" s="136"/>
      <c r="AC10312" s="136"/>
    </row>
    <row r="10313" spans="2:29">
      <c r="B10313" s="136"/>
      <c r="E10313" s="136"/>
      <c r="H10313" s="136"/>
      <c r="K10313" s="136"/>
      <c r="O10313" s="136"/>
      <c r="T10313" s="136"/>
      <c r="W10313" s="136"/>
      <c r="Z10313" s="136"/>
      <c r="AC10313" s="136"/>
    </row>
    <row r="10314" spans="2:29">
      <c r="B10314" s="136"/>
      <c r="E10314" s="136"/>
      <c r="H10314" s="136"/>
      <c r="K10314" s="136"/>
      <c r="O10314" s="136"/>
      <c r="T10314" s="136"/>
      <c r="W10314" s="136"/>
      <c r="Z10314" s="136"/>
      <c r="AC10314" s="136"/>
    </row>
    <row r="10315" spans="2:29">
      <c r="B10315" s="136"/>
      <c r="E10315" s="136"/>
      <c r="H10315" s="136"/>
      <c r="K10315" s="136"/>
      <c r="O10315" s="136"/>
      <c r="T10315" s="136"/>
      <c r="W10315" s="136"/>
      <c r="Z10315" s="136"/>
      <c r="AC10315" s="136"/>
    </row>
    <row r="10316" spans="2:29">
      <c r="B10316" s="136"/>
      <c r="E10316" s="136"/>
      <c r="H10316" s="136"/>
      <c r="K10316" s="136"/>
      <c r="O10316" s="136"/>
      <c r="T10316" s="136"/>
      <c r="W10316" s="136"/>
      <c r="Z10316" s="136"/>
      <c r="AC10316" s="136"/>
    </row>
    <row r="10317" spans="2:29">
      <c r="B10317" s="136"/>
      <c r="E10317" s="136"/>
      <c r="H10317" s="136"/>
      <c r="K10317" s="136"/>
      <c r="O10317" s="136"/>
      <c r="T10317" s="136"/>
      <c r="W10317" s="136"/>
      <c r="Z10317" s="136"/>
      <c r="AC10317" s="136"/>
    </row>
    <row r="10318" spans="2:29">
      <c r="B10318" s="136"/>
      <c r="E10318" s="136"/>
      <c r="H10318" s="136"/>
      <c r="K10318" s="136"/>
      <c r="O10318" s="136"/>
      <c r="T10318" s="136"/>
      <c r="W10318" s="136"/>
      <c r="Z10318" s="136"/>
      <c r="AC10318" s="136"/>
    </row>
    <row r="10319" spans="2:29">
      <c r="B10319" s="136"/>
      <c r="E10319" s="136"/>
      <c r="H10319" s="136"/>
      <c r="K10319" s="136"/>
      <c r="O10319" s="136"/>
      <c r="T10319" s="136"/>
      <c r="W10319" s="136"/>
      <c r="Z10319" s="136"/>
      <c r="AC10319" s="136"/>
    </row>
    <row r="10320" spans="2:29">
      <c r="B10320" s="136"/>
      <c r="E10320" s="136"/>
      <c r="H10320" s="136"/>
      <c r="K10320" s="136"/>
      <c r="O10320" s="136"/>
      <c r="T10320" s="136"/>
      <c r="W10320" s="136"/>
      <c r="Z10320" s="136"/>
      <c r="AC10320" s="136"/>
    </row>
    <row r="10321" spans="2:29">
      <c r="B10321" s="136"/>
      <c r="E10321" s="136"/>
      <c r="H10321" s="136"/>
      <c r="K10321" s="136"/>
      <c r="O10321" s="136"/>
      <c r="T10321" s="136"/>
      <c r="W10321" s="136"/>
      <c r="Z10321" s="136"/>
      <c r="AC10321" s="136"/>
    </row>
    <row r="10322" spans="2:29">
      <c r="B10322" s="136"/>
      <c r="E10322" s="136"/>
      <c r="H10322" s="136"/>
      <c r="K10322" s="136"/>
      <c r="O10322" s="136"/>
      <c r="T10322" s="136"/>
      <c r="W10322" s="136"/>
      <c r="Z10322" s="136"/>
      <c r="AC10322" s="136"/>
    </row>
    <row r="10323" spans="2:29">
      <c r="B10323" s="136"/>
      <c r="E10323" s="136"/>
      <c r="H10323" s="136"/>
      <c r="K10323" s="136"/>
      <c r="O10323" s="136"/>
      <c r="T10323" s="136"/>
      <c r="W10323" s="136"/>
      <c r="Z10323" s="136"/>
      <c r="AC10323" s="136"/>
    </row>
    <row r="10324" spans="2:29">
      <c r="B10324" s="136"/>
      <c r="E10324" s="136"/>
      <c r="H10324" s="136"/>
      <c r="K10324" s="136"/>
      <c r="O10324" s="136"/>
      <c r="T10324" s="136"/>
      <c r="W10324" s="136"/>
      <c r="Z10324" s="136"/>
      <c r="AC10324" s="136"/>
    </row>
    <row r="10325" spans="2:29">
      <c r="B10325" s="136"/>
      <c r="E10325" s="136"/>
      <c r="H10325" s="136"/>
      <c r="K10325" s="136"/>
      <c r="O10325" s="136"/>
      <c r="T10325" s="136"/>
      <c r="W10325" s="136"/>
      <c r="Z10325" s="136"/>
      <c r="AC10325" s="136"/>
    </row>
    <row r="10326" spans="2:29">
      <c r="B10326" s="136"/>
      <c r="E10326" s="136"/>
      <c r="H10326" s="136"/>
      <c r="K10326" s="136"/>
      <c r="O10326" s="136"/>
      <c r="T10326" s="136"/>
      <c r="W10326" s="136"/>
      <c r="Z10326" s="136"/>
      <c r="AC10326" s="136"/>
    </row>
    <row r="10327" spans="2:29">
      <c r="B10327" s="136"/>
      <c r="E10327" s="136"/>
      <c r="H10327" s="136"/>
      <c r="K10327" s="136"/>
      <c r="O10327" s="136"/>
      <c r="T10327" s="136"/>
      <c r="W10327" s="136"/>
      <c r="Z10327" s="136"/>
      <c r="AC10327" s="136"/>
    </row>
    <row r="10328" spans="2:29">
      <c r="B10328" s="136"/>
      <c r="E10328" s="136"/>
      <c r="H10328" s="136"/>
      <c r="K10328" s="136"/>
      <c r="O10328" s="136"/>
      <c r="T10328" s="136"/>
      <c r="W10328" s="136"/>
      <c r="Z10328" s="136"/>
      <c r="AC10328" s="136"/>
    </row>
    <row r="10329" spans="2:29">
      <c r="B10329" s="136"/>
      <c r="E10329" s="136"/>
      <c r="H10329" s="136"/>
      <c r="K10329" s="136"/>
      <c r="O10329" s="136"/>
      <c r="T10329" s="136"/>
      <c r="W10329" s="136"/>
      <c r="Z10329" s="136"/>
      <c r="AC10329" s="136"/>
    </row>
    <row r="10330" spans="2:29">
      <c r="B10330" s="136"/>
      <c r="E10330" s="136"/>
      <c r="H10330" s="136"/>
      <c r="K10330" s="136"/>
      <c r="O10330" s="136"/>
      <c r="T10330" s="136"/>
      <c r="W10330" s="136"/>
      <c r="Z10330" s="136"/>
      <c r="AC10330" s="136"/>
    </row>
    <row r="10331" spans="2:29">
      <c r="B10331" s="136"/>
      <c r="E10331" s="136"/>
      <c r="H10331" s="136"/>
      <c r="K10331" s="136"/>
      <c r="O10331" s="136"/>
      <c r="T10331" s="136"/>
      <c r="W10331" s="136"/>
      <c r="Z10331" s="136"/>
      <c r="AC10331" s="136"/>
    </row>
    <row r="10332" spans="2:29">
      <c r="B10332" s="136"/>
      <c r="E10332" s="136"/>
      <c r="H10332" s="136"/>
      <c r="K10332" s="136"/>
      <c r="O10332" s="136"/>
      <c r="T10332" s="136"/>
      <c r="W10332" s="136"/>
      <c r="Z10332" s="136"/>
      <c r="AC10332" s="136"/>
    </row>
    <row r="10333" spans="2:29">
      <c r="B10333" s="136"/>
      <c r="E10333" s="136"/>
      <c r="H10333" s="136"/>
      <c r="K10333" s="136"/>
      <c r="O10333" s="136"/>
      <c r="T10333" s="136"/>
      <c r="W10333" s="136"/>
      <c r="Z10333" s="136"/>
      <c r="AC10333" s="136"/>
    </row>
    <row r="10334" spans="2:29">
      <c r="B10334" s="136"/>
      <c r="E10334" s="136"/>
      <c r="H10334" s="136"/>
      <c r="K10334" s="136"/>
      <c r="O10334" s="136"/>
      <c r="T10334" s="136"/>
      <c r="W10334" s="136"/>
      <c r="Z10334" s="136"/>
      <c r="AC10334" s="136"/>
    </row>
    <row r="10335" spans="2:29">
      <c r="B10335" s="136"/>
      <c r="E10335" s="136"/>
      <c r="H10335" s="136"/>
      <c r="K10335" s="136"/>
      <c r="O10335" s="136"/>
      <c r="T10335" s="136"/>
      <c r="W10335" s="136"/>
      <c r="Z10335" s="136"/>
      <c r="AC10335" s="136"/>
    </row>
    <row r="10336" spans="2:29">
      <c r="B10336" s="136"/>
      <c r="E10336" s="136"/>
      <c r="H10336" s="136"/>
      <c r="K10336" s="136"/>
      <c r="O10336" s="136"/>
      <c r="T10336" s="136"/>
      <c r="W10336" s="136"/>
      <c r="Z10336" s="136"/>
      <c r="AC10336" s="136"/>
    </row>
    <row r="10337" spans="2:29">
      <c r="B10337" s="136"/>
      <c r="E10337" s="136"/>
      <c r="H10337" s="136"/>
      <c r="K10337" s="136"/>
      <c r="O10337" s="136"/>
      <c r="T10337" s="136"/>
      <c r="W10337" s="136"/>
      <c r="Z10337" s="136"/>
      <c r="AC10337" s="136"/>
    </row>
    <row r="10338" spans="2:29">
      <c r="B10338" s="136"/>
      <c r="E10338" s="136"/>
      <c r="H10338" s="136"/>
      <c r="K10338" s="136"/>
      <c r="O10338" s="136"/>
      <c r="T10338" s="136"/>
      <c r="W10338" s="136"/>
      <c r="Z10338" s="136"/>
      <c r="AC10338" s="136"/>
    </row>
    <row r="10339" spans="2:29">
      <c r="B10339" s="136"/>
      <c r="E10339" s="136"/>
      <c r="H10339" s="136"/>
      <c r="K10339" s="136"/>
      <c r="O10339" s="136"/>
      <c r="T10339" s="136"/>
      <c r="W10339" s="136"/>
      <c r="Z10339" s="136"/>
      <c r="AC10339" s="136"/>
    </row>
    <row r="10340" spans="2:29">
      <c r="B10340" s="136"/>
      <c r="E10340" s="136"/>
      <c r="H10340" s="136"/>
      <c r="K10340" s="136"/>
      <c r="O10340" s="136"/>
      <c r="T10340" s="136"/>
      <c r="W10340" s="136"/>
      <c r="Z10340" s="136"/>
      <c r="AC10340" s="136"/>
    </row>
    <row r="10341" spans="2:29">
      <c r="B10341" s="136"/>
      <c r="E10341" s="136"/>
      <c r="H10341" s="136"/>
      <c r="K10341" s="136"/>
      <c r="O10341" s="136"/>
      <c r="T10341" s="136"/>
      <c r="W10341" s="136"/>
      <c r="Z10341" s="136"/>
      <c r="AC10341" s="136"/>
    </row>
    <row r="10342" spans="2:29">
      <c r="B10342" s="136"/>
      <c r="E10342" s="136"/>
      <c r="H10342" s="136"/>
      <c r="K10342" s="136"/>
      <c r="O10342" s="136"/>
      <c r="T10342" s="136"/>
      <c r="W10342" s="136"/>
      <c r="Z10342" s="136"/>
      <c r="AC10342" s="136"/>
    </row>
    <row r="10343" spans="2:29">
      <c r="B10343" s="136"/>
      <c r="E10343" s="136"/>
      <c r="H10343" s="136"/>
      <c r="K10343" s="136"/>
      <c r="O10343" s="136"/>
      <c r="T10343" s="136"/>
      <c r="W10343" s="136"/>
      <c r="Z10343" s="136"/>
      <c r="AC10343" s="136"/>
    </row>
    <row r="10344" spans="2:29">
      <c r="B10344" s="136"/>
      <c r="E10344" s="136"/>
      <c r="H10344" s="136"/>
      <c r="K10344" s="136"/>
      <c r="O10344" s="136"/>
      <c r="T10344" s="136"/>
      <c r="W10344" s="136"/>
      <c r="Z10344" s="136"/>
      <c r="AC10344" s="136"/>
    </row>
    <row r="10345" spans="2:29">
      <c r="B10345" s="136"/>
      <c r="E10345" s="136"/>
      <c r="H10345" s="136"/>
      <c r="K10345" s="136"/>
      <c r="O10345" s="136"/>
      <c r="T10345" s="136"/>
      <c r="W10345" s="136"/>
      <c r="Z10345" s="136"/>
      <c r="AC10345" s="136"/>
    </row>
    <row r="10346" spans="2:29">
      <c r="B10346" s="136"/>
      <c r="E10346" s="136"/>
      <c r="H10346" s="136"/>
      <c r="K10346" s="136"/>
      <c r="O10346" s="136"/>
      <c r="T10346" s="136"/>
      <c r="W10346" s="136"/>
      <c r="Z10346" s="136"/>
      <c r="AC10346" s="136"/>
    </row>
    <row r="10347" spans="2:29">
      <c r="B10347" s="136"/>
      <c r="E10347" s="136"/>
      <c r="H10347" s="136"/>
      <c r="K10347" s="136"/>
      <c r="O10347" s="136"/>
      <c r="T10347" s="136"/>
      <c r="W10347" s="136"/>
      <c r="Z10347" s="136"/>
      <c r="AC10347" s="136"/>
    </row>
    <row r="10348" spans="2:29">
      <c r="B10348" s="136"/>
      <c r="E10348" s="136"/>
      <c r="H10348" s="136"/>
      <c r="K10348" s="136"/>
      <c r="O10348" s="136"/>
      <c r="T10348" s="136"/>
      <c r="W10348" s="136"/>
      <c r="Z10348" s="136"/>
      <c r="AC10348" s="136"/>
    </row>
    <row r="10349" spans="2:29">
      <c r="B10349" s="136"/>
      <c r="E10349" s="136"/>
      <c r="H10349" s="136"/>
      <c r="K10349" s="136"/>
      <c r="O10349" s="136"/>
      <c r="T10349" s="136"/>
      <c r="W10349" s="136"/>
      <c r="Z10349" s="136"/>
      <c r="AC10349" s="136"/>
    </row>
    <row r="10350" spans="2:29">
      <c r="B10350" s="136"/>
      <c r="E10350" s="136"/>
      <c r="H10350" s="136"/>
      <c r="K10350" s="136"/>
      <c r="O10350" s="136"/>
      <c r="T10350" s="136"/>
      <c r="W10350" s="136"/>
      <c r="Z10350" s="136"/>
      <c r="AC10350" s="136"/>
    </row>
    <row r="10351" spans="2:29">
      <c r="B10351" s="136"/>
      <c r="E10351" s="136"/>
      <c r="H10351" s="136"/>
      <c r="K10351" s="136"/>
      <c r="O10351" s="136"/>
      <c r="T10351" s="136"/>
      <c r="W10351" s="136"/>
      <c r="Z10351" s="136"/>
      <c r="AC10351" s="136"/>
    </row>
    <row r="10352" spans="2:29">
      <c r="B10352" s="136"/>
      <c r="E10352" s="136"/>
      <c r="H10352" s="136"/>
      <c r="K10352" s="136"/>
      <c r="O10352" s="136"/>
      <c r="T10352" s="136"/>
      <c r="W10352" s="136"/>
      <c r="Z10352" s="136"/>
      <c r="AC10352" s="136"/>
    </row>
    <row r="10353" spans="2:29">
      <c r="B10353" s="136"/>
      <c r="E10353" s="136"/>
      <c r="H10353" s="136"/>
      <c r="K10353" s="136"/>
      <c r="O10353" s="136"/>
      <c r="T10353" s="136"/>
      <c r="W10353" s="136"/>
      <c r="Z10353" s="136"/>
      <c r="AC10353" s="136"/>
    </row>
    <row r="10354" spans="2:29">
      <c r="B10354" s="136"/>
      <c r="E10354" s="136"/>
      <c r="H10354" s="136"/>
      <c r="K10354" s="136"/>
      <c r="O10354" s="136"/>
      <c r="T10354" s="136"/>
      <c r="W10354" s="136"/>
      <c r="Z10354" s="136"/>
      <c r="AC10354" s="136"/>
    </row>
    <row r="10355" spans="2:29">
      <c r="B10355" s="136"/>
      <c r="E10355" s="136"/>
      <c r="H10355" s="136"/>
      <c r="K10355" s="136"/>
      <c r="O10355" s="136"/>
      <c r="T10355" s="136"/>
      <c r="W10355" s="136"/>
      <c r="Z10355" s="136"/>
      <c r="AC10355" s="136"/>
    </row>
    <row r="10356" spans="2:29">
      <c r="B10356" s="136"/>
      <c r="E10356" s="136"/>
      <c r="H10356" s="136"/>
      <c r="K10356" s="136"/>
      <c r="O10356" s="136"/>
      <c r="T10356" s="136"/>
      <c r="W10356" s="136"/>
      <c r="Z10356" s="136"/>
      <c r="AC10356" s="136"/>
    </row>
    <row r="10357" spans="2:29">
      <c r="B10357" s="136"/>
      <c r="E10357" s="136"/>
      <c r="H10357" s="136"/>
      <c r="K10357" s="136"/>
      <c r="O10357" s="136"/>
      <c r="T10357" s="136"/>
      <c r="W10357" s="136"/>
      <c r="Z10357" s="136"/>
      <c r="AC10357" s="136"/>
    </row>
    <row r="10358" spans="2:29">
      <c r="B10358" s="136"/>
      <c r="E10358" s="136"/>
      <c r="H10358" s="136"/>
      <c r="K10358" s="136"/>
      <c r="O10358" s="136"/>
      <c r="T10358" s="136"/>
      <c r="W10358" s="136"/>
      <c r="Z10358" s="136"/>
      <c r="AC10358" s="136"/>
    </row>
    <row r="10359" spans="2:29">
      <c r="B10359" s="136"/>
      <c r="E10359" s="136"/>
      <c r="H10359" s="136"/>
      <c r="K10359" s="136"/>
      <c r="O10359" s="136"/>
      <c r="T10359" s="136"/>
      <c r="W10359" s="136"/>
      <c r="Z10359" s="136"/>
      <c r="AC10359" s="136"/>
    </row>
    <row r="10360" spans="2:29">
      <c r="B10360" s="136"/>
      <c r="E10360" s="136"/>
      <c r="H10360" s="136"/>
      <c r="K10360" s="136"/>
      <c r="O10360" s="136"/>
      <c r="T10360" s="136"/>
      <c r="W10360" s="136"/>
      <c r="Z10360" s="136"/>
      <c r="AC10360" s="136"/>
    </row>
    <row r="10361" spans="2:29">
      <c r="B10361" s="136"/>
      <c r="E10361" s="136"/>
      <c r="H10361" s="136"/>
      <c r="K10361" s="136"/>
      <c r="O10361" s="136"/>
      <c r="T10361" s="136"/>
      <c r="W10361" s="136"/>
      <c r="Z10361" s="136"/>
      <c r="AC10361" s="136"/>
    </row>
    <row r="10362" spans="2:29">
      <c r="B10362" s="136"/>
      <c r="E10362" s="136"/>
      <c r="H10362" s="136"/>
      <c r="K10362" s="136"/>
      <c r="O10362" s="136"/>
      <c r="T10362" s="136"/>
      <c r="W10362" s="136"/>
      <c r="Z10362" s="136"/>
      <c r="AC10362" s="136"/>
    </row>
    <row r="10363" spans="2:29">
      <c r="B10363" s="136"/>
      <c r="E10363" s="136"/>
      <c r="H10363" s="136"/>
      <c r="K10363" s="136"/>
      <c r="O10363" s="136"/>
      <c r="T10363" s="136"/>
      <c r="W10363" s="136"/>
      <c r="Z10363" s="136"/>
      <c r="AC10363" s="136"/>
    </row>
    <row r="10364" spans="2:29">
      <c r="B10364" s="136"/>
      <c r="E10364" s="136"/>
      <c r="H10364" s="136"/>
      <c r="K10364" s="136"/>
      <c r="O10364" s="136"/>
      <c r="T10364" s="136"/>
      <c r="W10364" s="136"/>
      <c r="Z10364" s="136"/>
      <c r="AC10364" s="136"/>
    </row>
    <row r="10365" spans="2:29">
      <c r="B10365" s="136"/>
      <c r="E10365" s="136"/>
      <c r="H10365" s="136"/>
      <c r="K10365" s="136"/>
      <c r="O10365" s="136"/>
      <c r="T10365" s="136"/>
      <c r="W10365" s="136"/>
      <c r="Z10365" s="136"/>
      <c r="AC10365" s="136"/>
    </row>
    <row r="10366" spans="2:29">
      <c r="B10366" s="136"/>
      <c r="E10366" s="136"/>
      <c r="H10366" s="136"/>
      <c r="K10366" s="136"/>
      <c r="O10366" s="136"/>
      <c r="T10366" s="136"/>
      <c r="W10366" s="136"/>
      <c r="Z10366" s="136"/>
      <c r="AC10366" s="136"/>
    </row>
    <row r="10367" spans="2:29">
      <c r="B10367" s="136"/>
      <c r="E10367" s="136"/>
      <c r="H10367" s="136"/>
      <c r="K10367" s="136"/>
      <c r="O10367" s="136"/>
      <c r="T10367" s="136"/>
      <c r="W10367" s="136"/>
      <c r="Z10367" s="136"/>
      <c r="AC10367" s="136"/>
    </row>
    <row r="10368" spans="2:29">
      <c r="B10368" s="136"/>
      <c r="E10368" s="136"/>
      <c r="H10368" s="136"/>
      <c r="K10368" s="136"/>
      <c r="O10368" s="136"/>
      <c r="T10368" s="136"/>
      <c r="W10368" s="136"/>
      <c r="Z10368" s="136"/>
      <c r="AC10368" s="136"/>
    </row>
    <row r="10369" spans="2:29">
      <c r="B10369" s="136"/>
      <c r="E10369" s="136"/>
      <c r="H10369" s="136"/>
      <c r="K10369" s="136"/>
      <c r="O10369" s="136"/>
      <c r="T10369" s="136"/>
      <c r="W10369" s="136"/>
      <c r="Z10369" s="136"/>
      <c r="AC10369" s="136"/>
    </row>
    <row r="10370" spans="2:29">
      <c r="B10370" s="136"/>
      <c r="E10370" s="136"/>
      <c r="H10370" s="136"/>
      <c r="K10370" s="136"/>
      <c r="O10370" s="136"/>
      <c r="T10370" s="136"/>
      <c r="W10370" s="136"/>
      <c r="Z10370" s="136"/>
      <c r="AC10370" s="136"/>
    </row>
    <row r="10371" spans="2:29">
      <c r="B10371" s="136"/>
      <c r="E10371" s="136"/>
      <c r="H10371" s="136"/>
      <c r="K10371" s="136"/>
      <c r="O10371" s="136"/>
      <c r="T10371" s="136"/>
      <c r="W10371" s="136"/>
      <c r="Z10371" s="136"/>
      <c r="AC10371" s="136"/>
    </row>
    <row r="10372" spans="2:29">
      <c r="B10372" s="136"/>
      <c r="E10372" s="136"/>
      <c r="H10372" s="136"/>
      <c r="K10372" s="136"/>
      <c r="O10372" s="136"/>
      <c r="T10372" s="136"/>
      <c r="W10372" s="136"/>
      <c r="Z10372" s="136"/>
      <c r="AC10372" s="136"/>
    </row>
    <row r="10373" spans="2:29">
      <c r="B10373" s="136"/>
      <c r="E10373" s="136"/>
      <c r="H10373" s="136"/>
      <c r="K10373" s="136"/>
      <c r="O10373" s="136"/>
      <c r="T10373" s="136"/>
      <c r="W10373" s="136"/>
      <c r="Z10373" s="136"/>
      <c r="AC10373" s="136"/>
    </row>
    <row r="10374" spans="2:29">
      <c r="B10374" s="136"/>
      <c r="E10374" s="136"/>
      <c r="H10374" s="136"/>
      <c r="K10374" s="136"/>
      <c r="O10374" s="136"/>
      <c r="T10374" s="136"/>
      <c r="W10374" s="136"/>
      <c r="Z10374" s="136"/>
      <c r="AC10374" s="136"/>
    </row>
    <row r="10375" spans="2:29">
      <c r="B10375" s="136"/>
      <c r="E10375" s="136"/>
      <c r="H10375" s="136"/>
      <c r="K10375" s="136"/>
      <c r="O10375" s="136"/>
      <c r="T10375" s="136"/>
      <c r="W10375" s="136"/>
      <c r="Z10375" s="136"/>
      <c r="AC10375" s="136"/>
    </row>
    <row r="10376" spans="2:29">
      <c r="B10376" s="136"/>
      <c r="E10376" s="136"/>
      <c r="H10376" s="136"/>
      <c r="K10376" s="136"/>
      <c r="O10376" s="136"/>
      <c r="T10376" s="136"/>
      <c r="W10376" s="136"/>
      <c r="Z10376" s="136"/>
      <c r="AC10376" s="136"/>
    </row>
    <row r="10377" spans="2:29">
      <c r="B10377" s="136"/>
      <c r="E10377" s="136"/>
      <c r="H10377" s="136"/>
      <c r="K10377" s="136"/>
      <c r="O10377" s="136"/>
      <c r="T10377" s="136"/>
      <c r="W10377" s="136"/>
      <c r="Z10377" s="136"/>
      <c r="AC10377" s="136"/>
    </row>
    <row r="10378" spans="2:29">
      <c r="B10378" s="136"/>
      <c r="E10378" s="136"/>
      <c r="H10378" s="136"/>
      <c r="K10378" s="136"/>
      <c r="O10378" s="136"/>
      <c r="T10378" s="136"/>
      <c r="W10378" s="136"/>
      <c r="Z10378" s="136"/>
      <c r="AC10378" s="136"/>
    </row>
    <row r="10379" spans="2:29">
      <c r="B10379" s="136"/>
      <c r="E10379" s="136"/>
      <c r="H10379" s="136"/>
      <c r="K10379" s="136"/>
      <c r="O10379" s="136"/>
      <c r="T10379" s="136"/>
      <c r="W10379" s="136"/>
      <c r="Z10379" s="136"/>
      <c r="AC10379" s="136"/>
    </row>
    <row r="10380" spans="2:29">
      <c r="B10380" s="136"/>
      <c r="E10380" s="136"/>
      <c r="H10380" s="136"/>
      <c r="K10380" s="136"/>
      <c r="O10380" s="136"/>
      <c r="T10380" s="136"/>
      <c r="W10380" s="136"/>
      <c r="Z10380" s="136"/>
      <c r="AC10380" s="136"/>
    </row>
    <row r="10381" spans="2:29">
      <c r="B10381" s="136"/>
      <c r="E10381" s="136"/>
      <c r="H10381" s="136"/>
      <c r="K10381" s="136"/>
      <c r="O10381" s="136"/>
      <c r="T10381" s="136"/>
      <c r="W10381" s="136"/>
      <c r="Z10381" s="136"/>
      <c r="AC10381" s="136"/>
    </row>
    <row r="10382" spans="2:29">
      <c r="B10382" s="136"/>
      <c r="E10382" s="136"/>
      <c r="H10382" s="136"/>
      <c r="K10382" s="136"/>
      <c r="O10382" s="136"/>
      <c r="T10382" s="136"/>
      <c r="W10382" s="136"/>
      <c r="Z10382" s="136"/>
      <c r="AC10382" s="136"/>
    </row>
    <row r="10383" spans="2:29">
      <c r="B10383" s="136"/>
      <c r="E10383" s="136"/>
      <c r="H10383" s="136"/>
      <c r="K10383" s="136"/>
      <c r="O10383" s="136"/>
      <c r="T10383" s="136"/>
      <c r="W10383" s="136"/>
      <c r="Z10383" s="136"/>
      <c r="AC10383" s="136"/>
    </row>
    <row r="10384" spans="2:29">
      <c r="B10384" s="136"/>
      <c r="E10384" s="136"/>
      <c r="H10384" s="136"/>
      <c r="K10384" s="136"/>
      <c r="O10384" s="136"/>
      <c r="T10384" s="136"/>
      <c r="W10384" s="136"/>
      <c r="Z10384" s="136"/>
      <c r="AC10384" s="136"/>
    </row>
    <row r="10385" spans="2:29">
      <c r="B10385" s="136"/>
      <c r="E10385" s="136"/>
      <c r="H10385" s="136"/>
      <c r="K10385" s="136"/>
      <c r="O10385" s="136"/>
      <c r="T10385" s="136"/>
      <c r="W10385" s="136"/>
      <c r="Z10385" s="136"/>
      <c r="AC10385" s="136"/>
    </row>
    <row r="10386" spans="2:29">
      <c r="B10386" s="136"/>
      <c r="E10386" s="136"/>
      <c r="H10386" s="136"/>
      <c r="K10386" s="136"/>
      <c r="O10386" s="136"/>
      <c r="T10386" s="136"/>
      <c r="W10386" s="136"/>
      <c r="Z10386" s="136"/>
      <c r="AC10386" s="136"/>
    </row>
    <row r="10387" spans="2:29">
      <c r="B10387" s="136"/>
      <c r="E10387" s="136"/>
      <c r="H10387" s="136"/>
      <c r="K10387" s="136"/>
      <c r="O10387" s="136"/>
      <c r="T10387" s="136"/>
      <c r="W10387" s="136"/>
      <c r="Z10387" s="136"/>
      <c r="AC10387" s="136"/>
    </row>
    <row r="10388" spans="2:29">
      <c r="B10388" s="136"/>
      <c r="E10388" s="136"/>
      <c r="H10388" s="136"/>
      <c r="K10388" s="136"/>
      <c r="O10388" s="136"/>
      <c r="T10388" s="136"/>
      <c r="W10388" s="136"/>
      <c r="Z10388" s="136"/>
      <c r="AC10388" s="136"/>
    </row>
    <row r="10389" spans="2:29">
      <c r="B10389" s="136"/>
      <c r="E10389" s="136"/>
      <c r="H10389" s="136"/>
      <c r="K10389" s="136"/>
      <c r="O10389" s="136"/>
      <c r="T10389" s="136"/>
      <c r="W10389" s="136"/>
      <c r="Z10389" s="136"/>
      <c r="AC10389" s="136"/>
    </row>
    <row r="10390" spans="2:29">
      <c r="B10390" s="136"/>
      <c r="E10390" s="136"/>
      <c r="H10390" s="136"/>
      <c r="K10390" s="136"/>
      <c r="O10390" s="136"/>
      <c r="T10390" s="136"/>
      <c r="W10390" s="136"/>
      <c r="Z10390" s="136"/>
      <c r="AC10390" s="136"/>
    </row>
    <row r="10391" spans="2:29">
      <c r="B10391" s="136"/>
      <c r="E10391" s="136"/>
      <c r="H10391" s="136"/>
      <c r="K10391" s="136"/>
      <c r="O10391" s="136"/>
      <c r="T10391" s="136"/>
      <c r="W10391" s="136"/>
      <c r="Z10391" s="136"/>
      <c r="AC10391" s="136"/>
    </row>
    <row r="10392" spans="2:29">
      <c r="B10392" s="136"/>
      <c r="E10392" s="136"/>
      <c r="H10392" s="136"/>
      <c r="K10392" s="136"/>
      <c r="O10392" s="136"/>
      <c r="T10392" s="136"/>
      <c r="W10392" s="136"/>
      <c r="Z10392" s="136"/>
      <c r="AC10392" s="136"/>
    </row>
    <row r="10393" spans="2:29">
      <c r="B10393" s="136"/>
      <c r="E10393" s="136"/>
      <c r="H10393" s="136"/>
      <c r="K10393" s="136"/>
      <c r="O10393" s="136"/>
      <c r="T10393" s="136"/>
      <c r="W10393" s="136"/>
      <c r="Z10393" s="136"/>
      <c r="AC10393" s="136"/>
    </row>
    <row r="10394" spans="2:29">
      <c r="B10394" s="136"/>
      <c r="E10394" s="136"/>
      <c r="H10394" s="136"/>
      <c r="K10394" s="136"/>
      <c r="O10394" s="136"/>
      <c r="T10394" s="136"/>
      <c r="W10394" s="136"/>
      <c r="Z10394" s="136"/>
      <c r="AC10394" s="136"/>
    </row>
    <row r="10395" spans="2:29">
      <c r="B10395" s="136"/>
      <c r="E10395" s="136"/>
      <c r="H10395" s="136"/>
      <c r="K10395" s="136"/>
      <c r="O10395" s="136"/>
      <c r="T10395" s="136"/>
      <c r="W10395" s="136"/>
      <c r="Z10395" s="136"/>
      <c r="AC10395" s="136"/>
    </row>
    <row r="10396" spans="2:29">
      <c r="B10396" s="136"/>
      <c r="E10396" s="136"/>
      <c r="H10396" s="136"/>
      <c r="K10396" s="136"/>
      <c r="O10396" s="136"/>
      <c r="T10396" s="136"/>
      <c r="W10396" s="136"/>
      <c r="Z10396" s="136"/>
      <c r="AC10396" s="136"/>
    </row>
    <row r="10397" spans="2:29">
      <c r="B10397" s="136"/>
      <c r="E10397" s="136"/>
      <c r="H10397" s="136"/>
      <c r="K10397" s="136"/>
      <c r="O10397" s="136"/>
      <c r="T10397" s="136"/>
      <c r="W10397" s="136"/>
      <c r="Z10397" s="136"/>
      <c r="AC10397" s="136"/>
    </row>
    <row r="10398" spans="2:29">
      <c r="B10398" s="136"/>
      <c r="E10398" s="136"/>
      <c r="H10398" s="136"/>
      <c r="K10398" s="136"/>
      <c r="O10398" s="136"/>
      <c r="T10398" s="136"/>
      <c r="W10398" s="136"/>
      <c r="Z10398" s="136"/>
      <c r="AC10398" s="136"/>
    </row>
    <row r="10399" spans="2:29">
      <c r="B10399" s="136"/>
      <c r="E10399" s="136"/>
      <c r="H10399" s="136"/>
      <c r="K10399" s="136"/>
      <c r="O10399" s="136"/>
      <c r="T10399" s="136"/>
      <c r="W10399" s="136"/>
      <c r="Z10399" s="136"/>
      <c r="AC10399" s="136"/>
    </row>
    <row r="10400" spans="2:29">
      <c r="B10400" s="136"/>
      <c r="E10400" s="136"/>
      <c r="H10400" s="136"/>
      <c r="K10400" s="136"/>
      <c r="O10400" s="136"/>
      <c r="T10400" s="136"/>
      <c r="W10400" s="136"/>
      <c r="Z10400" s="136"/>
      <c r="AC10400" s="136"/>
    </row>
    <row r="10401" spans="2:29">
      <c r="B10401" s="136"/>
      <c r="E10401" s="136"/>
      <c r="H10401" s="136"/>
      <c r="K10401" s="136"/>
      <c r="O10401" s="136"/>
      <c r="T10401" s="136"/>
      <c r="W10401" s="136"/>
      <c r="Z10401" s="136"/>
      <c r="AC10401" s="136"/>
    </row>
    <row r="10402" spans="2:29">
      <c r="B10402" s="136"/>
      <c r="E10402" s="136"/>
      <c r="H10402" s="136"/>
      <c r="K10402" s="136"/>
      <c r="O10402" s="136"/>
      <c r="T10402" s="136"/>
      <c r="W10402" s="136"/>
      <c r="Z10402" s="136"/>
      <c r="AC10402" s="136"/>
    </row>
    <row r="10403" spans="2:29">
      <c r="B10403" s="136"/>
      <c r="E10403" s="136"/>
      <c r="H10403" s="136"/>
      <c r="K10403" s="136"/>
      <c r="O10403" s="136"/>
      <c r="T10403" s="136"/>
      <c r="W10403" s="136"/>
      <c r="Z10403" s="136"/>
      <c r="AC10403" s="136"/>
    </row>
    <row r="10404" spans="2:29">
      <c r="B10404" s="136"/>
      <c r="E10404" s="136"/>
      <c r="H10404" s="136"/>
      <c r="K10404" s="136"/>
      <c r="O10404" s="136"/>
      <c r="T10404" s="136"/>
      <c r="W10404" s="136"/>
      <c r="Z10404" s="136"/>
      <c r="AC10404" s="136"/>
    </row>
    <row r="10405" spans="2:29">
      <c r="B10405" s="136"/>
      <c r="E10405" s="136"/>
      <c r="H10405" s="136"/>
      <c r="K10405" s="136"/>
      <c r="O10405" s="136"/>
      <c r="T10405" s="136"/>
      <c r="W10405" s="136"/>
      <c r="Z10405" s="136"/>
      <c r="AC10405" s="136"/>
    </row>
    <row r="10406" spans="2:29">
      <c r="B10406" s="136"/>
      <c r="E10406" s="136"/>
      <c r="H10406" s="136"/>
      <c r="K10406" s="136"/>
      <c r="O10406" s="136"/>
      <c r="T10406" s="136"/>
      <c r="W10406" s="136"/>
      <c r="Z10406" s="136"/>
      <c r="AC10406" s="136"/>
    </row>
    <row r="10407" spans="2:29">
      <c r="B10407" s="136"/>
      <c r="E10407" s="136"/>
      <c r="H10407" s="136"/>
      <c r="K10407" s="136"/>
      <c r="O10407" s="136"/>
      <c r="T10407" s="136"/>
      <c r="W10407" s="136"/>
      <c r="Z10407" s="136"/>
      <c r="AC10407" s="136"/>
    </row>
    <row r="10408" spans="2:29">
      <c r="B10408" s="136"/>
      <c r="E10408" s="136"/>
      <c r="H10408" s="136"/>
      <c r="K10408" s="136"/>
      <c r="O10408" s="136"/>
      <c r="T10408" s="136"/>
      <c r="W10408" s="136"/>
      <c r="Z10408" s="136"/>
      <c r="AC10408" s="136"/>
    </row>
    <row r="10409" spans="2:29">
      <c r="B10409" s="136"/>
      <c r="E10409" s="136"/>
      <c r="H10409" s="136"/>
      <c r="K10409" s="136"/>
      <c r="O10409" s="136"/>
      <c r="T10409" s="136"/>
      <c r="W10409" s="136"/>
      <c r="Z10409" s="136"/>
      <c r="AC10409" s="136"/>
    </row>
    <row r="10410" spans="2:29">
      <c r="B10410" s="136"/>
      <c r="E10410" s="136"/>
      <c r="H10410" s="136"/>
      <c r="K10410" s="136"/>
      <c r="O10410" s="136"/>
      <c r="T10410" s="136"/>
      <c r="W10410" s="136"/>
      <c r="Z10410" s="136"/>
      <c r="AC10410" s="136"/>
    </row>
    <row r="10411" spans="2:29">
      <c r="B10411" s="136"/>
      <c r="E10411" s="136"/>
      <c r="H10411" s="136"/>
      <c r="K10411" s="136"/>
      <c r="O10411" s="136"/>
      <c r="T10411" s="136"/>
      <c r="W10411" s="136"/>
      <c r="Z10411" s="136"/>
      <c r="AC10411" s="136"/>
    </row>
    <row r="10412" spans="2:29">
      <c r="B10412" s="136"/>
      <c r="E10412" s="136"/>
      <c r="H10412" s="136"/>
      <c r="K10412" s="136"/>
      <c r="O10412" s="136"/>
      <c r="T10412" s="136"/>
      <c r="W10412" s="136"/>
      <c r="Z10412" s="136"/>
      <c r="AC10412" s="136"/>
    </row>
    <row r="10413" spans="2:29">
      <c r="B10413" s="136"/>
      <c r="E10413" s="136"/>
      <c r="H10413" s="136"/>
      <c r="K10413" s="136"/>
      <c r="O10413" s="136"/>
      <c r="T10413" s="136"/>
      <c r="W10413" s="136"/>
      <c r="Z10413" s="136"/>
      <c r="AC10413" s="136"/>
    </row>
    <row r="10414" spans="2:29">
      <c r="B10414" s="136"/>
      <c r="E10414" s="136"/>
      <c r="H10414" s="136"/>
      <c r="K10414" s="136"/>
      <c r="O10414" s="136"/>
      <c r="T10414" s="136"/>
      <c r="W10414" s="136"/>
      <c r="Z10414" s="136"/>
      <c r="AC10414" s="136"/>
    </row>
    <row r="10415" spans="2:29">
      <c r="B10415" s="136"/>
      <c r="E10415" s="136"/>
      <c r="H10415" s="136"/>
      <c r="K10415" s="136"/>
      <c r="O10415" s="136"/>
      <c r="T10415" s="136"/>
      <c r="W10415" s="136"/>
      <c r="Z10415" s="136"/>
      <c r="AC10415" s="136"/>
    </row>
    <row r="10416" spans="2:29">
      <c r="B10416" s="136"/>
      <c r="E10416" s="136"/>
      <c r="H10416" s="136"/>
      <c r="K10416" s="136"/>
      <c r="O10416" s="136"/>
      <c r="T10416" s="136"/>
      <c r="W10416" s="136"/>
      <c r="Z10416" s="136"/>
      <c r="AC10416" s="136"/>
    </row>
    <row r="10417" spans="2:29">
      <c r="B10417" s="136"/>
      <c r="E10417" s="136"/>
      <c r="H10417" s="136"/>
      <c r="K10417" s="136"/>
      <c r="O10417" s="136"/>
      <c r="T10417" s="136"/>
      <c r="W10417" s="136"/>
      <c r="Z10417" s="136"/>
      <c r="AC10417" s="136"/>
    </row>
    <row r="10418" spans="2:29">
      <c r="B10418" s="136"/>
      <c r="E10418" s="136"/>
      <c r="H10418" s="136"/>
      <c r="K10418" s="136"/>
      <c r="O10418" s="136"/>
      <c r="T10418" s="136"/>
      <c r="W10418" s="136"/>
      <c r="Z10418" s="136"/>
      <c r="AC10418" s="136"/>
    </row>
    <row r="10419" spans="2:29">
      <c r="B10419" s="136"/>
      <c r="E10419" s="136"/>
      <c r="H10419" s="136"/>
      <c r="K10419" s="136"/>
      <c r="O10419" s="136"/>
      <c r="T10419" s="136"/>
      <c r="W10419" s="136"/>
      <c r="Z10419" s="136"/>
      <c r="AC10419" s="136"/>
    </row>
    <row r="10420" spans="2:29">
      <c r="B10420" s="136"/>
      <c r="E10420" s="136"/>
      <c r="H10420" s="136"/>
      <c r="K10420" s="136"/>
      <c r="O10420" s="136"/>
      <c r="T10420" s="136"/>
      <c r="W10420" s="136"/>
      <c r="Z10420" s="136"/>
      <c r="AC10420" s="136"/>
    </row>
    <row r="10421" spans="2:29">
      <c r="B10421" s="136"/>
      <c r="E10421" s="136"/>
      <c r="H10421" s="136"/>
      <c r="K10421" s="136"/>
      <c r="O10421" s="136"/>
      <c r="T10421" s="136"/>
      <c r="W10421" s="136"/>
      <c r="Z10421" s="136"/>
      <c r="AC10421" s="136"/>
    </row>
    <row r="10422" spans="2:29">
      <c r="B10422" s="136"/>
      <c r="E10422" s="136"/>
      <c r="H10422" s="136"/>
      <c r="K10422" s="136"/>
      <c r="O10422" s="136"/>
      <c r="T10422" s="136"/>
      <c r="W10422" s="136"/>
      <c r="Z10422" s="136"/>
      <c r="AC10422" s="136"/>
    </row>
    <row r="10423" spans="2:29">
      <c r="B10423" s="136"/>
      <c r="E10423" s="136"/>
      <c r="H10423" s="136"/>
      <c r="K10423" s="136"/>
      <c r="O10423" s="136"/>
      <c r="T10423" s="136"/>
      <c r="W10423" s="136"/>
      <c r="Z10423" s="136"/>
      <c r="AC10423" s="136"/>
    </row>
    <row r="10424" spans="2:29">
      <c r="B10424" s="136"/>
      <c r="E10424" s="136"/>
      <c r="H10424" s="136"/>
      <c r="K10424" s="136"/>
      <c r="O10424" s="136"/>
      <c r="T10424" s="136"/>
      <c r="W10424" s="136"/>
      <c r="Z10424" s="136"/>
      <c r="AC10424" s="136"/>
    </row>
    <row r="10425" spans="2:29">
      <c r="B10425" s="136"/>
      <c r="E10425" s="136"/>
      <c r="H10425" s="136"/>
      <c r="K10425" s="136"/>
      <c r="O10425" s="136"/>
      <c r="T10425" s="136"/>
      <c r="W10425" s="136"/>
      <c r="Z10425" s="136"/>
      <c r="AC10425" s="136"/>
    </row>
    <row r="10426" spans="2:29">
      <c r="B10426" s="136"/>
      <c r="E10426" s="136"/>
      <c r="H10426" s="136"/>
      <c r="K10426" s="136"/>
      <c r="O10426" s="136"/>
      <c r="T10426" s="136"/>
      <c r="W10426" s="136"/>
      <c r="Z10426" s="136"/>
      <c r="AC10426" s="136"/>
    </row>
    <row r="10427" spans="2:29">
      <c r="B10427" s="136"/>
      <c r="E10427" s="136"/>
      <c r="H10427" s="136"/>
      <c r="K10427" s="136"/>
      <c r="O10427" s="136"/>
      <c r="T10427" s="136"/>
      <c r="W10427" s="136"/>
      <c r="Z10427" s="136"/>
      <c r="AC10427" s="136"/>
    </row>
    <row r="10428" spans="2:29">
      <c r="B10428" s="136"/>
      <c r="E10428" s="136"/>
      <c r="H10428" s="136"/>
      <c r="K10428" s="136"/>
      <c r="O10428" s="136"/>
      <c r="T10428" s="136"/>
      <c r="W10428" s="136"/>
      <c r="Z10428" s="136"/>
      <c r="AC10428" s="136"/>
    </row>
    <row r="10429" spans="2:29">
      <c r="B10429" s="136"/>
      <c r="E10429" s="136"/>
      <c r="H10429" s="136"/>
      <c r="K10429" s="136"/>
      <c r="O10429" s="136"/>
      <c r="T10429" s="136"/>
      <c r="W10429" s="136"/>
      <c r="Z10429" s="136"/>
      <c r="AC10429" s="136"/>
    </row>
    <row r="10430" spans="2:29">
      <c r="B10430" s="136"/>
      <c r="E10430" s="136"/>
      <c r="H10430" s="136"/>
      <c r="K10430" s="136"/>
      <c r="O10430" s="136"/>
      <c r="T10430" s="136"/>
      <c r="W10430" s="136"/>
      <c r="Z10430" s="136"/>
      <c r="AC10430" s="136"/>
    </row>
    <row r="10431" spans="2:29">
      <c r="B10431" s="136"/>
      <c r="E10431" s="136"/>
      <c r="H10431" s="136"/>
      <c r="K10431" s="136"/>
      <c r="O10431" s="136"/>
      <c r="T10431" s="136"/>
      <c r="W10431" s="136"/>
      <c r="Z10431" s="136"/>
      <c r="AC10431" s="136"/>
    </row>
    <row r="10432" spans="2:29">
      <c r="B10432" s="136"/>
      <c r="E10432" s="136"/>
      <c r="H10432" s="136"/>
      <c r="K10432" s="136"/>
      <c r="O10432" s="136"/>
      <c r="T10432" s="136"/>
      <c r="W10432" s="136"/>
      <c r="Z10432" s="136"/>
      <c r="AC10432" s="136"/>
    </row>
    <row r="10433" spans="2:29">
      <c r="B10433" s="136"/>
      <c r="E10433" s="136"/>
      <c r="H10433" s="136"/>
      <c r="K10433" s="136"/>
      <c r="O10433" s="136"/>
      <c r="T10433" s="136"/>
      <c r="W10433" s="136"/>
      <c r="Z10433" s="136"/>
      <c r="AC10433" s="136"/>
    </row>
    <row r="10434" spans="2:29">
      <c r="B10434" s="136"/>
      <c r="E10434" s="136"/>
      <c r="H10434" s="136"/>
      <c r="K10434" s="136"/>
      <c r="O10434" s="136"/>
      <c r="T10434" s="136"/>
      <c r="W10434" s="136"/>
      <c r="Z10434" s="136"/>
      <c r="AC10434" s="136"/>
    </row>
    <row r="10435" spans="2:29">
      <c r="B10435" s="136"/>
      <c r="E10435" s="136"/>
      <c r="H10435" s="136"/>
      <c r="K10435" s="136"/>
      <c r="O10435" s="136"/>
      <c r="T10435" s="136"/>
      <c r="W10435" s="136"/>
      <c r="Z10435" s="136"/>
      <c r="AC10435" s="136"/>
    </row>
    <row r="10436" spans="2:29">
      <c r="B10436" s="136"/>
      <c r="E10436" s="136"/>
      <c r="H10436" s="136"/>
      <c r="K10436" s="136"/>
      <c r="O10436" s="136"/>
      <c r="T10436" s="136"/>
      <c r="W10436" s="136"/>
      <c r="Z10436" s="136"/>
      <c r="AC10436" s="136"/>
    </row>
    <row r="10437" spans="2:29">
      <c r="B10437" s="136"/>
      <c r="E10437" s="136"/>
      <c r="H10437" s="136"/>
      <c r="K10437" s="136"/>
      <c r="O10437" s="136"/>
      <c r="T10437" s="136"/>
      <c r="W10437" s="136"/>
      <c r="Z10437" s="136"/>
      <c r="AC10437" s="136"/>
    </row>
    <row r="10438" spans="2:29">
      <c r="B10438" s="136"/>
      <c r="E10438" s="136"/>
      <c r="H10438" s="136"/>
      <c r="K10438" s="136"/>
      <c r="O10438" s="136"/>
      <c r="T10438" s="136"/>
      <c r="W10438" s="136"/>
      <c r="Z10438" s="136"/>
      <c r="AC10438" s="136"/>
    </row>
    <row r="10439" spans="2:29">
      <c r="B10439" s="136"/>
      <c r="E10439" s="136"/>
      <c r="H10439" s="136"/>
      <c r="K10439" s="136"/>
      <c r="O10439" s="136"/>
      <c r="T10439" s="136"/>
      <c r="W10439" s="136"/>
      <c r="Z10439" s="136"/>
      <c r="AC10439" s="136"/>
    </row>
    <row r="10440" spans="2:29">
      <c r="B10440" s="136"/>
      <c r="E10440" s="136"/>
      <c r="H10440" s="136"/>
      <c r="K10440" s="136"/>
      <c r="O10440" s="136"/>
      <c r="T10440" s="136"/>
      <c r="W10440" s="136"/>
      <c r="Z10440" s="136"/>
      <c r="AC10440" s="136"/>
    </row>
    <row r="10441" spans="2:29">
      <c r="B10441" s="136"/>
      <c r="E10441" s="136"/>
      <c r="H10441" s="136"/>
      <c r="K10441" s="136"/>
      <c r="O10441" s="136"/>
      <c r="T10441" s="136"/>
      <c r="W10441" s="136"/>
      <c r="Z10441" s="136"/>
      <c r="AC10441" s="136"/>
    </row>
    <row r="10442" spans="2:29">
      <c r="B10442" s="136"/>
      <c r="E10442" s="136"/>
      <c r="H10442" s="136"/>
      <c r="K10442" s="136"/>
      <c r="O10442" s="136"/>
      <c r="T10442" s="136"/>
      <c r="W10442" s="136"/>
      <c r="Z10442" s="136"/>
      <c r="AC10442" s="136"/>
    </row>
    <row r="10443" spans="2:29">
      <c r="B10443" s="136"/>
      <c r="E10443" s="136"/>
      <c r="H10443" s="136"/>
      <c r="K10443" s="136"/>
      <c r="O10443" s="136"/>
      <c r="T10443" s="136"/>
      <c r="W10443" s="136"/>
      <c r="Z10443" s="136"/>
      <c r="AC10443" s="136"/>
    </row>
    <row r="10444" spans="2:29">
      <c r="B10444" s="136"/>
      <c r="E10444" s="136"/>
      <c r="H10444" s="136"/>
      <c r="K10444" s="136"/>
      <c r="O10444" s="136"/>
      <c r="T10444" s="136"/>
      <c r="W10444" s="136"/>
      <c r="Z10444" s="136"/>
      <c r="AC10444" s="136"/>
    </row>
    <row r="10445" spans="2:29">
      <c r="B10445" s="136"/>
      <c r="E10445" s="136"/>
      <c r="H10445" s="136"/>
      <c r="K10445" s="136"/>
      <c r="O10445" s="136"/>
      <c r="T10445" s="136"/>
      <c r="W10445" s="136"/>
      <c r="Z10445" s="136"/>
      <c r="AC10445" s="136"/>
    </row>
    <row r="10446" spans="2:29">
      <c r="B10446" s="136"/>
      <c r="E10446" s="136"/>
      <c r="H10446" s="136"/>
      <c r="K10446" s="136"/>
      <c r="O10446" s="136"/>
      <c r="T10446" s="136"/>
      <c r="W10446" s="136"/>
      <c r="Z10446" s="136"/>
      <c r="AC10446" s="136"/>
    </row>
    <row r="10447" spans="2:29">
      <c r="B10447" s="136"/>
      <c r="E10447" s="136"/>
      <c r="H10447" s="136"/>
      <c r="K10447" s="136"/>
      <c r="O10447" s="136"/>
      <c r="T10447" s="136"/>
      <c r="W10447" s="136"/>
      <c r="Z10447" s="136"/>
      <c r="AC10447" s="136"/>
    </row>
    <row r="10448" spans="2:29">
      <c r="B10448" s="136"/>
      <c r="E10448" s="136"/>
      <c r="H10448" s="136"/>
      <c r="K10448" s="136"/>
      <c r="O10448" s="136"/>
      <c r="T10448" s="136"/>
      <c r="W10448" s="136"/>
      <c r="Z10448" s="136"/>
      <c r="AC10448" s="136"/>
    </row>
    <row r="10449" spans="2:29">
      <c r="B10449" s="136"/>
      <c r="E10449" s="136"/>
      <c r="H10449" s="136"/>
      <c r="K10449" s="136"/>
      <c r="O10449" s="136"/>
      <c r="T10449" s="136"/>
      <c r="W10449" s="136"/>
      <c r="Z10449" s="136"/>
      <c r="AC10449" s="136"/>
    </row>
    <row r="10450" spans="2:29">
      <c r="B10450" s="136"/>
      <c r="E10450" s="136"/>
      <c r="H10450" s="136"/>
      <c r="K10450" s="136"/>
      <c r="O10450" s="136"/>
      <c r="T10450" s="136"/>
      <c r="W10450" s="136"/>
      <c r="Z10450" s="136"/>
      <c r="AC10450" s="136"/>
    </row>
    <row r="10451" spans="2:29">
      <c r="B10451" s="136"/>
      <c r="E10451" s="136"/>
      <c r="H10451" s="136"/>
      <c r="K10451" s="136"/>
      <c r="O10451" s="136"/>
      <c r="T10451" s="136"/>
      <c r="W10451" s="136"/>
      <c r="Z10451" s="136"/>
      <c r="AC10451" s="136"/>
    </row>
    <row r="10452" spans="2:29">
      <c r="B10452" s="136"/>
      <c r="E10452" s="136"/>
      <c r="H10452" s="136"/>
      <c r="K10452" s="136"/>
      <c r="O10452" s="136"/>
      <c r="T10452" s="136"/>
      <c r="W10452" s="136"/>
      <c r="Z10452" s="136"/>
      <c r="AC10452" s="136"/>
    </row>
    <row r="10453" spans="2:29">
      <c r="B10453" s="136"/>
      <c r="E10453" s="136"/>
      <c r="H10453" s="136"/>
      <c r="K10453" s="136"/>
      <c r="O10453" s="136"/>
      <c r="T10453" s="136"/>
      <c r="W10453" s="136"/>
      <c r="Z10453" s="136"/>
      <c r="AC10453" s="136"/>
    </row>
    <row r="10454" spans="2:29">
      <c r="B10454" s="136"/>
      <c r="E10454" s="136"/>
      <c r="H10454" s="136"/>
      <c r="K10454" s="136"/>
      <c r="O10454" s="136"/>
      <c r="T10454" s="136"/>
      <c r="W10454" s="136"/>
      <c r="Z10454" s="136"/>
      <c r="AC10454" s="136"/>
    </row>
    <row r="10455" spans="2:29">
      <c r="B10455" s="136"/>
      <c r="E10455" s="136"/>
      <c r="H10455" s="136"/>
      <c r="K10455" s="136"/>
      <c r="O10455" s="136"/>
      <c r="T10455" s="136"/>
      <c r="W10455" s="136"/>
      <c r="Z10455" s="136"/>
      <c r="AC10455" s="136"/>
    </row>
    <row r="10456" spans="2:29">
      <c r="B10456" s="136"/>
      <c r="E10456" s="136"/>
      <c r="H10456" s="136"/>
      <c r="K10456" s="136"/>
      <c r="O10456" s="136"/>
      <c r="T10456" s="136"/>
      <c r="W10456" s="136"/>
      <c r="Z10456" s="136"/>
      <c r="AC10456" s="136"/>
    </row>
    <row r="10457" spans="2:29">
      <c r="B10457" s="136"/>
      <c r="E10457" s="136"/>
      <c r="H10457" s="136"/>
      <c r="K10457" s="136"/>
      <c r="O10457" s="136"/>
      <c r="T10457" s="136"/>
      <c r="W10457" s="136"/>
      <c r="Z10457" s="136"/>
      <c r="AC10457" s="136"/>
    </row>
    <row r="10458" spans="2:29">
      <c r="B10458" s="136"/>
      <c r="E10458" s="136"/>
      <c r="H10458" s="136"/>
      <c r="K10458" s="136"/>
      <c r="O10458" s="136"/>
      <c r="T10458" s="136"/>
      <c r="W10458" s="136"/>
      <c r="Z10458" s="136"/>
      <c r="AC10458" s="136"/>
    </row>
    <row r="10459" spans="2:29">
      <c r="B10459" s="136"/>
      <c r="E10459" s="136"/>
      <c r="H10459" s="136"/>
      <c r="K10459" s="136"/>
      <c r="O10459" s="136"/>
      <c r="T10459" s="136"/>
      <c r="W10459" s="136"/>
      <c r="Z10459" s="136"/>
      <c r="AC10459" s="136"/>
    </row>
    <row r="10460" spans="2:29">
      <c r="B10460" s="136"/>
      <c r="E10460" s="136"/>
      <c r="H10460" s="136"/>
      <c r="K10460" s="136"/>
      <c r="O10460" s="136"/>
      <c r="T10460" s="136"/>
      <c r="W10460" s="136"/>
      <c r="Z10460" s="136"/>
      <c r="AC10460" s="136"/>
    </row>
    <row r="10461" spans="2:29">
      <c r="B10461" s="136"/>
      <c r="E10461" s="136"/>
      <c r="H10461" s="136"/>
      <c r="K10461" s="136"/>
      <c r="O10461" s="136"/>
      <c r="T10461" s="136"/>
      <c r="W10461" s="136"/>
      <c r="Z10461" s="136"/>
      <c r="AC10461" s="136"/>
    </row>
    <row r="10462" spans="2:29">
      <c r="B10462" s="136"/>
      <c r="E10462" s="136"/>
      <c r="H10462" s="136"/>
      <c r="K10462" s="136"/>
      <c r="O10462" s="136"/>
      <c r="T10462" s="136"/>
      <c r="W10462" s="136"/>
      <c r="Z10462" s="136"/>
      <c r="AC10462" s="136"/>
    </row>
    <row r="10463" spans="2:29">
      <c r="B10463" s="136"/>
      <c r="E10463" s="136"/>
      <c r="H10463" s="136"/>
      <c r="K10463" s="136"/>
      <c r="O10463" s="136"/>
      <c r="T10463" s="136"/>
      <c r="W10463" s="136"/>
      <c r="Z10463" s="136"/>
      <c r="AC10463" s="136"/>
    </row>
    <row r="10464" spans="2:29">
      <c r="B10464" s="136"/>
      <c r="E10464" s="136"/>
      <c r="H10464" s="136"/>
      <c r="K10464" s="136"/>
      <c r="O10464" s="136"/>
      <c r="T10464" s="136"/>
      <c r="W10464" s="136"/>
      <c r="Z10464" s="136"/>
      <c r="AC10464" s="136"/>
    </row>
    <row r="10465" spans="2:29">
      <c r="B10465" s="136"/>
      <c r="E10465" s="136"/>
      <c r="H10465" s="136"/>
      <c r="K10465" s="136"/>
      <c r="O10465" s="136"/>
      <c r="T10465" s="136"/>
      <c r="W10465" s="136"/>
      <c r="Z10465" s="136"/>
      <c r="AC10465" s="136"/>
    </row>
    <row r="10466" spans="2:29">
      <c r="B10466" s="136"/>
      <c r="E10466" s="136"/>
      <c r="H10466" s="136"/>
      <c r="K10466" s="136"/>
      <c r="O10466" s="136"/>
      <c r="T10466" s="136"/>
      <c r="W10466" s="136"/>
      <c r="Z10466" s="136"/>
      <c r="AC10466" s="136"/>
    </row>
    <row r="10467" spans="2:29">
      <c r="B10467" s="136"/>
      <c r="E10467" s="136"/>
      <c r="H10467" s="136"/>
      <c r="K10467" s="136"/>
      <c r="O10467" s="136"/>
      <c r="T10467" s="136"/>
      <c r="W10467" s="136"/>
      <c r="Z10467" s="136"/>
      <c r="AC10467" s="136"/>
    </row>
    <row r="10468" spans="2:29">
      <c r="B10468" s="136"/>
      <c r="E10468" s="136"/>
      <c r="H10468" s="136"/>
      <c r="K10468" s="136"/>
      <c r="O10468" s="136"/>
      <c r="T10468" s="136"/>
      <c r="W10468" s="136"/>
      <c r="Z10468" s="136"/>
      <c r="AC10468" s="136"/>
    </row>
    <row r="10469" spans="2:29">
      <c r="B10469" s="136"/>
      <c r="E10469" s="136"/>
      <c r="H10469" s="136"/>
      <c r="K10469" s="136"/>
      <c r="O10469" s="136"/>
      <c r="T10469" s="136"/>
      <c r="W10469" s="136"/>
      <c r="Z10469" s="136"/>
      <c r="AC10469" s="136"/>
    </row>
    <row r="10470" spans="2:29">
      <c r="B10470" s="136"/>
      <c r="E10470" s="136"/>
      <c r="H10470" s="136"/>
      <c r="K10470" s="136"/>
      <c r="O10470" s="136"/>
      <c r="T10470" s="136"/>
      <c r="W10470" s="136"/>
      <c r="Z10470" s="136"/>
      <c r="AC10470" s="136"/>
    </row>
    <row r="10471" spans="2:29">
      <c r="B10471" s="136"/>
      <c r="E10471" s="136"/>
      <c r="H10471" s="136"/>
      <c r="K10471" s="136"/>
      <c r="O10471" s="136"/>
      <c r="T10471" s="136"/>
      <c r="W10471" s="136"/>
      <c r="Z10471" s="136"/>
      <c r="AC10471" s="136"/>
    </row>
    <row r="10472" spans="2:29">
      <c r="B10472" s="136"/>
      <c r="E10472" s="136"/>
      <c r="H10472" s="136"/>
      <c r="K10472" s="136"/>
      <c r="O10472" s="136"/>
      <c r="T10472" s="136"/>
      <c r="W10472" s="136"/>
      <c r="Z10472" s="136"/>
      <c r="AC10472" s="136"/>
    </row>
    <row r="10473" spans="2:29">
      <c r="B10473" s="136"/>
      <c r="E10473" s="136"/>
      <c r="H10473" s="136"/>
      <c r="K10473" s="136"/>
      <c r="O10473" s="136"/>
      <c r="T10473" s="136"/>
      <c r="W10473" s="136"/>
      <c r="Z10473" s="136"/>
      <c r="AC10473" s="136"/>
    </row>
    <row r="10474" spans="2:29">
      <c r="B10474" s="136"/>
      <c r="E10474" s="136"/>
      <c r="H10474" s="136"/>
      <c r="K10474" s="136"/>
      <c r="O10474" s="136"/>
      <c r="T10474" s="136"/>
      <c r="W10474" s="136"/>
      <c r="Z10474" s="136"/>
      <c r="AC10474" s="136"/>
    </row>
    <row r="10475" spans="2:29">
      <c r="B10475" s="136"/>
      <c r="E10475" s="136"/>
      <c r="H10475" s="136"/>
      <c r="K10475" s="136"/>
      <c r="O10475" s="136"/>
      <c r="T10475" s="136"/>
      <c r="W10475" s="136"/>
      <c r="Z10475" s="136"/>
      <c r="AC10475" s="136"/>
    </row>
    <row r="10476" spans="2:29">
      <c r="B10476" s="136"/>
      <c r="E10476" s="136"/>
      <c r="H10476" s="136"/>
      <c r="K10476" s="136"/>
      <c r="O10476" s="136"/>
      <c r="T10476" s="136"/>
      <c r="W10476" s="136"/>
      <c r="Z10476" s="136"/>
      <c r="AC10476" s="136"/>
    </row>
    <row r="10477" spans="2:29">
      <c r="B10477" s="136"/>
      <c r="E10477" s="136"/>
      <c r="H10477" s="136"/>
      <c r="K10477" s="136"/>
      <c r="O10477" s="136"/>
      <c r="T10477" s="136"/>
      <c r="W10477" s="136"/>
      <c r="Z10477" s="136"/>
      <c r="AC10477" s="136"/>
    </row>
    <row r="10478" spans="2:29">
      <c r="B10478" s="136"/>
      <c r="E10478" s="136"/>
      <c r="H10478" s="136"/>
      <c r="K10478" s="136"/>
      <c r="O10478" s="136"/>
      <c r="T10478" s="136"/>
      <c r="W10478" s="136"/>
      <c r="Z10478" s="136"/>
      <c r="AC10478" s="136"/>
    </row>
    <row r="10479" spans="2:29">
      <c r="B10479" s="136"/>
      <c r="E10479" s="136"/>
      <c r="H10479" s="136"/>
      <c r="K10479" s="136"/>
      <c r="O10479" s="136"/>
      <c r="T10479" s="136"/>
      <c r="W10479" s="136"/>
      <c r="Z10479" s="136"/>
      <c r="AC10479" s="136"/>
    </row>
    <row r="10480" spans="2:29">
      <c r="B10480" s="136"/>
      <c r="E10480" s="136"/>
      <c r="H10480" s="136"/>
      <c r="K10480" s="136"/>
      <c r="O10480" s="136"/>
      <c r="T10480" s="136"/>
      <c r="W10480" s="136"/>
      <c r="Z10480" s="136"/>
      <c r="AC10480" s="136"/>
    </row>
    <row r="10481" spans="2:29">
      <c r="B10481" s="136"/>
      <c r="E10481" s="136"/>
      <c r="H10481" s="136"/>
      <c r="K10481" s="136"/>
      <c r="O10481" s="136"/>
      <c r="T10481" s="136"/>
      <c r="W10481" s="136"/>
      <c r="Z10481" s="136"/>
      <c r="AC10481" s="136"/>
    </row>
    <row r="10482" spans="2:29">
      <c r="B10482" s="136"/>
      <c r="E10482" s="136"/>
      <c r="H10482" s="136"/>
      <c r="K10482" s="136"/>
      <c r="O10482" s="136"/>
      <c r="T10482" s="136"/>
      <c r="W10482" s="136"/>
      <c r="Z10482" s="136"/>
      <c r="AC10482" s="136"/>
    </row>
    <row r="10483" spans="2:29">
      <c r="B10483" s="136"/>
      <c r="E10483" s="136"/>
      <c r="H10483" s="136"/>
      <c r="K10483" s="136"/>
      <c r="O10483" s="136"/>
      <c r="T10483" s="136"/>
      <c r="W10483" s="136"/>
      <c r="Z10483" s="136"/>
      <c r="AC10483" s="136"/>
    </row>
    <row r="10484" spans="2:29">
      <c r="B10484" s="136"/>
      <c r="E10484" s="136"/>
      <c r="H10484" s="136"/>
      <c r="K10484" s="136"/>
      <c r="O10484" s="136"/>
      <c r="T10484" s="136"/>
      <c r="W10484" s="136"/>
      <c r="Z10484" s="136"/>
      <c r="AC10484" s="136"/>
    </row>
    <row r="10485" spans="2:29">
      <c r="B10485" s="136"/>
      <c r="E10485" s="136"/>
      <c r="H10485" s="136"/>
      <c r="K10485" s="136"/>
      <c r="O10485" s="136"/>
      <c r="T10485" s="136"/>
      <c r="W10485" s="136"/>
      <c r="Z10485" s="136"/>
      <c r="AC10485" s="136"/>
    </row>
    <row r="10486" spans="2:29">
      <c r="B10486" s="136"/>
      <c r="E10486" s="136"/>
      <c r="H10486" s="136"/>
      <c r="K10486" s="136"/>
      <c r="O10486" s="136"/>
      <c r="T10486" s="136"/>
      <c r="W10486" s="136"/>
      <c r="Z10486" s="136"/>
      <c r="AC10486" s="136"/>
    </row>
    <row r="10487" spans="2:29">
      <c r="B10487" s="136"/>
      <c r="E10487" s="136"/>
      <c r="H10487" s="136"/>
      <c r="K10487" s="136"/>
      <c r="O10487" s="136"/>
      <c r="T10487" s="136"/>
      <c r="W10487" s="136"/>
      <c r="Z10487" s="136"/>
      <c r="AC10487" s="136"/>
    </row>
    <row r="10488" spans="2:29">
      <c r="B10488" s="136"/>
      <c r="E10488" s="136"/>
      <c r="H10488" s="136"/>
      <c r="K10488" s="136"/>
      <c r="O10488" s="136"/>
      <c r="T10488" s="136"/>
      <c r="W10488" s="136"/>
      <c r="Z10488" s="136"/>
      <c r="AC10488" s="136"/>
    </row>
    <row r="10489" spans="2:29">
      <c r="B10489" s="136"/>
      <c r="E10489" s="136"/>
      <c r="H10489" s="136"/>
      <c r="K10489" s="136"/>
      <c r="O10489" s="136"/>
      <c r="T10489" s="136"/>
      <c r="W10489" s="136"/>
      <c r="Z10489" s="136"/>
      <c r="AC10489" s="136"/>
    </row>
    <row r="10490" spans="2:29">
      <c r="B10490" s="136"/>
      <c r="E10490" s="136"/>
      <c r="H10490" s="136"/>
      <c r="K10490" s="136"/>
      <c r="O10490" s="136"/>
      <c r="T10490" s="136"/>
      <c r="W10490" s="136"/>
      <c r="Z10490" s="136"/>
      <c r="AC10490" s="136"/>
    </row>
    <row r="10491" spans="2:29">
      <c r="B10491" s="136"/>
      <c r="E10491" s="136"/>
      <c r="H10491" s="136"/>
      <c r="K10491" s="136"/>
      <c r="O10491" s="136"/>
      <c r="T10491" s="136"/>
      <c r="W10491" s="136"/>
      <c r="Z10491" s="136"/>
      <c r="AC10491" s="136"/>
    </row>
    <row r="10492" spans="2:29">
      <c r="B10492" s="136"/>
      <c r="E10492" s="136"/>
      <c r="H10492" s="136"/>
      <c r="K10492" s="136"/>
      <c r="O10492" s="136"/>
      <c r="T10492" s="136"/>
      <c r="W10492" s="136"/>
      <c r="Z10492" s="136"/>
      <c r="AC10492" s="136"/>
    </row>
    <row r="10493" spans="2:29">
      <c r="B10493" s="136"/>
      <c r="E10493" s="136"/>
      <c r="H10493" s="136"/>
      <c r="K10493" s="136"/>
      <c r="O10493" s="136"/>
      <c r="T10493" s="136"/>
      <c r="W10493" s="136"/>
      <c r="Z10493" s="136"/>
      <c r="AC10493" s="136"/>
    </row>
    <row r="10494" spans="2:29">
      <c r="B10494" s="136"/>
      <c r="E10494" s="136"/>
      <c r="H10494" s="136"/>
      <c r="K10494" s="136"/>
      <c r="O10494" s="136"/>
      <c r="T10494" s="136"/>
      <c r="W10494" s="136"/>
      <c r="Z10494" s="136"/>
      <c r="AC10494" s="136"/>
    </row>
    <row r="10495" spans="2:29">
      <c r="B10495" s="136"/>
      <c r="E10495" s="136"/>
      <c r="H10495" s="136"/>
      <c r="K10495" s="136"/>
      <c r="O10495" s="136"/>
      <c r="T10495" s="136"/>
      <c r="W10495" s="136"/>
      <c r="Z10495" s="136"/>
      <c r="AC10495" s="136"/>
    </row>
    <row r="10496" spans="2:29">
      <c r="B10496" s="136"/>
      <c r="E10496" s="136"/>
      <c r="H10496" s="136"/>
      <c r="K10496" s="136"/>
      <c r="O10496" s="136"/>
      <c r="T10496" s="136"/>
      <c r="W10496" s="136"/>
      <c r="Z10496" s="136"/>
      <c r="AC10496" s="136"/>
    </row>
    <row r="10497" spans="2:29">
      <c r="B10497" s="136"/>
      <c r="E10497" s="136"/>
      <c r="H10497" s="136"/>
      <c r="K10497" s="136"/>
      <c r="O10497" s="136"/>
      <c r="T10497" s="136"/>
      <c r="W10497" s="136"/>
      <c r="Z10497" s="136"/>
      <c r="AC10497" s="136"/>
    </row>
    <row r="10498" spans="2:29">
      <c r="B10498" s="136"/>
      <c r="E10498" s="136"/>
      <c r="H10498" s="136"/>
      <c r="K10498" s="136"/>
      <c r="O10498" s="136"/>
      <c r="T10498" s="136"/>
      <c r="W10498" s="136"/>
      <c r="Z10498" s="136"/>
      <c r="AC10498" s="136"/>
    </row>
    <row r="10499" spans="2:29">
      <c r="B10499" s="136"/>
      <c r="E10499" s="136"/>
      <c r="H10499" s="136"/>
      <c r="K10499" s="136"/>
      <c r="O10499" s="136"/>
      <c r="T10499" s="136"/>
      <c r="W10499" s="136"/>
      <c r="Z10499" s="136"/>
      <c r="AC10499" s="136"/>
    </row>
    <row r="10500" spans="2:29">
      <c r="B10500" s="136"/>
      <c r="E10500" s="136"/>
      <c r="H10500" s="136"/>
      <c r="K10500" s="136"/>
      <c r="O10500" s="136"/>
      <c r="T10500" s="136"/>
      <c r="W10500" s="136"/>
      <c r="Z10500" s="136"/>
      <c r="AC10500" s="136"/>
    </row>
    <row r="10501" spans="2:29">
      <c r="B10501" s="136"/>
      <c r="E10501" s="136"/>
      <c r="H10501" s="136"/>
      <c r="K10501" s="136"/>
      <c r="O10501" s="136"/>
      <c r="T10501" s="136"/>
      <c r="W10501" s="136"/>
      <c r="Z10501" s="136"/>
      <c r="AC10501" s="136"/>
    </row>
    <row r="10502" spans="2:29">
      <c r="B10502" s="136"/>
      <c r="E10502" s="136"/>
      <c r="H10502" s="136"/>
      <c r="K10502" s="136"/>
      <c r="O10502" s="136"/>
      <c r="T10502" s="136"/>
      <c r="W10502" s="136"/>
      <c r="Z10502" s="136"/>
      <c r="AC10502" s="136"/>
    </row>
    <row r="10503" spans="2:29">
      <c r="B10503" s="136"/>
      <c r="E10503" s="136"/>
      <c r="H10503" s="136"/>
      <c r="K10503" s="136"/>
      <c r="O10503" s="136"/>
      <c r="T10503" s="136"/>
      <c r="W10503" s="136"/>
      <c r="Z10503" s="136"/>
      <c r="AC10503" s="136"/>
    </row>
    <row r="10504" spans="2:29">
      <c r="B10504" s="136"/>
      <c r="E10504" s="136"/>
      <c r="H10504" s="136"/>
      <c r="K10504" s="136"/>
      <c r="O10504" s="136"/>
      <c r="T10504" s="136"/>
      <c r="W10504" s="136"/>
      <c r="Z10504" s="136"/>
      <c r="AC10504" s="136"/>
    </row>
    <row r="10505" spans="2:29">
      <c r="B10505" s="136"/>
      <c r="E10505" s="136"/>
      <c r="H10505" s="136"/>
      <c r="K10505" s="136"/>
      <c r="O10505" s="136"/>
      <c r="T10505" s="136"/>
      <c r="W10505" s="136"/>
      <c r="Z10505" s="136"/>
      <c r="AC10505" s="136"/>
    </row>
    <row r="10506" spans="2:29">
      <c r="B10506" s="136"/>
      <c r="E10506" s="136"/>
      <c r="H10506" s="136"/>
      <c r="K10506" s="136"/>
      <c r="O10506" s="136"/>
      <c r="T10506" s="136"/>
      <c r="W10506" s="136"/>
      <c r="Z10506" s="136"/>
      <c r="AC10506" s="136"/>
    </row>
    <row r="10507" spans="2:29">
      <c r="B10507" s="136"/>
      <c r="E10507" s="136"/>
      <c r="H10507" s="136"/>
      <c r="K10507" s="136"/>
      <c r="O10507" s="136"/>
      <c r="T10507" s="136"/>
      <c r="W10507" s="136"/>
      <c r="Z10507" s="136"/>
      <c r="AC10507" s="136"/>
    </row>
    <row r="10508" spans="2:29">
      <c r="B10508" s="136"/>
      <c r="E10508" s="136"/>
      <c r="H10508" s="136"/>
      <c r="K10508" s="136"/>
      <c r="O10508" s="136"/>
      <c r="T10508" s="136"/>
      <c r="W10508" s="136"/>
      <c r="Z10508" s="136"/>
      <c r="AC10508" s="136"/>
    </row>
    <row r="10509" spans="2:29">
      <c r="B10509" s="136"/>
      <c r="E10509" s="136"/>
      <c r="H10509" s="136"/>
      <c r="K10509" s="136"/>
      <c r="O10509" s="136"/>
      <c r="T10509" s="136"/>
      <c r="W10509" s="136"/>
      <c r="Z10509" s="136"/>
      <c r="AC10509" s="136"/>
    </row>
    <row r="10510" spans="2:29">
      <c r="B10510" s="136"/>
      <c r="E10510" s="136"/>
      <c r="H10510" s="136"/>
      <c r="K10510" s="136"/>
      <c r="O10510" s="136"/>
      <c r="T10510" s="136"/>
      <c r="W10510" s="136"/>
      <c r="Z10510" s="136"/>
      <c r="AC10510" s="136"/>
    </row>
    <row r="10511" spans="2:29">
      <c r="B10511" s="136"/>
      <c r="E10511" s="136"/>
      <c r="H10511" s="136"/>
      <c r="K10511" s="136"/>
      <c r="O10511" s="136"/>
      <c r="T10511" s="136"/>
      <c r="W10511" s="136"/>
      <c r="Z10511" s="136"/>
      <c r="AC10511" s="136"/>
    </row>
    <row r="10512" spans="2:29">
      <c r="B10512" s="136"/>
      <c r="E10512" s="136"/>
      <c r="H10512" s="136"/>
      <c r="K10512" s="136"/>
      <c r="O10512" s="136"/>
      <c r="T10512" s="136"/>
      <c r="W10512" s="136"/>
      <c r="Z10512" s="136"/>
      <c r="AC10512" s="136"/>
    </row>
    <row r="10513" spans="2:29">
      <c r="B10513" s="136"/>
      <c r="E10513" s="136"/>
      <c r="H10513" s="136"/>
      <c r="K10513" s="136"/>
      <c r="O10513" s="136"/>
      <c r="T10513" s="136"/>
      <c r="W10513" s="136"/>
      <c r="Z10513" s="136"/>
      <c r="AC10513" s="136"/>
    </row>
    <row r="10514" spans="2:29">
      <c r="B10514" s="136"/>
      <c r="E10514" s="136"/>
      <c r="H10514" s="136"/>
      <c r="K10514" s="136"/>
      <c r="O10514" s="136"/>
      <c r="T10514" s="136"/>
      <c r="W10514" s="136"/>
      <c r="Z10514" s="136"/>
      <c r="AC10514" s="136"/>
    </row>
    <row r="10515" spans="2:29">
      <c r="B10515" s="136"/>
      <c r="E10515" s="136"/>
      <c r="H10515" s="136"/>
      <c r="K10515" s="136"/>
      <c r="O10515" s="136"/>
      <c r="T10515" s="136"/>
      <c r="W10515" s="136"/>
      <c r="Z10515" s="136"/>
      <c r="AC10515" s="136"/>
    </row>
    <row r="10516" spans="2:29">
      <c r="B10516" s="136"/>
      <c r="E10516" s="136"/>
      <c r="H10516" s="136"/>
      <c r="K10516" s="136"/>
      <c r="O10516" s="136"/>
      <c r="T10516" s="136"/>
      <c r="W10516" s="136"/>
      <c r="Z10516" s="136"/>
      <c r="AC10516" s="136"/>
    </row>
    <row r="10517" spans="2:29">
      <c r="B10517" s="136"/>
      <c r="E10517" s="136"/>
      <c r="H10517" s="136"/>
      <c r="K10517" s="136"/>
      <c r="O10517" s="136"/>
      <c r="T10517" s="136"/>
      <c r="W10517" s="136"/>
      <c r="Z10517" s="136"/>
      <c r="AC10517" s="136"/>
    </row>
    <row r="10518" spans="2:29">
      <c r="B10518" s="136"/>
      <c r="E10518" s="136"/>
      <c r="H10518" s="136"/>
      <c r="K10518" s="136"/>
      <c r="O10518" s="136"/>
      <c r="T10518" s="136"/>
      <c r="W10518" s="136"/>
      <c r="Z10518" s="136"/>
      <c r="AC10518" s="136"/>
    </row>
    <row r="10519" spans="2:29">
      <c r="B10519" s="136"/>
      <c r="E10519" s="136"/>
      <c r="H10519" s="136"/>
      <c r="K10519" s="136"/>
      <c r="O10519" s="136"/>
      <c r="T10519" s="136"/>
      <c r="W10519" s="136"/>
      <c r="Z10519" s="136"/>
      <c r="AC10519" s="136"/>
    </row>
    <row r="10520" spans="2:29">
      <c r="B10520" s="136"/>
      <c r="E10520" s="136"/>
      <c r="H10520" s="136"/>
      <c r="K10520" s="136"/>
      <c r="O10520" s="136"/>
      <c r="T10520" s="136"/>
      <c r="W10520" s="136"/>
      <c r="Z10520" s="136"/>
      <c r="AC10520" s="136"/>
    </row>
    <row r="10521" spans="2:29">
      <c r="B10521" s="136"/>
      <c r="E10521" s="136"/>
      <c r="H10521" s="136"/>
      <c r="K10521" s="136"/>
      <c r="O10521" s="136"/>
      <c r="T10521" s="136"/>
      <c r="W10521" s="136"/>
      <c r="Z10521" s="136"/>
      <c r="AC10521" s="136"/>
    </row>
    <row r="10522" spans="2:29">
      <c r="B10522" s="136"/>
      <c r="E10522" s="136"/>
      <c r="H10522" s="136"/>
      <c r="K10522" s="136"/>
      <c r="O10522" s="136"/>
      <c r="T10522" s="136"/>
      <c r="W10522" s="136"/>
      <c r="Z10522" s="136"/>
      <c r="AC10522" s="136"/>
    </row>
    <row r="10523" spans="2:29">
      <c r="B10523" s="136"/>
      <c r="E10523" s="136"/>
      <c r="H10523" s="136"/>
      <c r="K10523" s="136"/>
      <c r="O10523" s="136"/>
      <c r="T10523" s="136"/>
      <c r="W10523" s="136"/>
      <c r="Z10523" s="136"/>
      <c r="AC10523" s="136"/>
    </row>
    <row r="10524" spans="2:29">
      <c r="B10524" s="136"/>
      <c r="E10524" s="136"/>
      <c r="H10524" s="136"/>
      <c r="K10524" s="136"/>
      <c r="O10524" s="136"/>
      <c r="T10524" s="136"/>
      <c r="W10524" s="136"/>
      <c r="Z10524" s="136"/>
      <c r="AC10524" s="136"/>
    </row>
    <row r="10525" spans="2:29">
      <c r="B10525" s="136"/>
      <c r="E10525" s="136"/>
      <c r="H10525" s="136"/>
      <c r="K10525" s="136"/>
      <c r="O10525" s="136"/>
      <c r="T10525" s="136"/>
      <c r="W10525" s="136"/>
      <c r="Z10525" s="136"/>
      <c r="AC10525" s="136"/>
    </row>
    <row r="10526" spans="2:29">
      <c r="B10526" s="136"/>
      <c r="E10526" s="136"/>
      <c r="H10526" s="136"/>
      <c r="K10526" s="136"/>
      <c r="O10526" s="136"/>
      <c r="T10526" s="136"/>
      <c r="W10526" s="136"/>
      <c r="Z10526" s="136"/>
      <c r="AC10526" s="136"/>
    </row>
    <row r="10527" spans="2:29">
      <c r="B10527" s="136"/>
      <c r="E10527" s="136"/>
      <c r="H10527" s="136"/>
      <c r="K10527" s="136"/>
      <c r="O10527" s="136"/>
      <c r="T10527" s="136"/>
      <c r="W10527" s="136"/>
      <c r="Z10527" s="136"/>
      <c r="AC10527" s="136"/>
    </row>
    <row r="10528" spans="2:29">
      <c r="B10528" s="136"/>
      <c r="E10528" s="136"/>
      <c r="H10528" s="136"/>
      <c r="K10528" s="136"/>
      <c r="O10528" s="136"/>
      <c r="T10528" s="136"/>
      <c r="W10528" s="136"/>
      <c r="Z10528" s="136"/>
      <c r="AC10528" s="136"/>
    </row>
    <row r="10529" spans="2:29">
      <c r="B10529" s="136"/>
      <c r="E10529" s="136"/>
      <c r="H10529" s="136"/>
      <c r="K10529" s="136"/>
      <c r="O10529" s="136"/>
      <c r="T10529" s="136"/>
      <c r="W10529" s="136"/>
      <c r="Z10529" s="136"/>
      <c r="AC10529" s="136"/>
    </row>
    <row r="10530" spans="2:29">
      <c r="B10530" s="136"/>
      <c r="E10530" s="136"/>
      <c r="H10530" s="136"/>
      <c r="K10530" s="136"/>
      <c r="O10530" s="136"/>
      <c r="T10530" s="136"/>
      <c r="W10530" s="136"/>
      <c r="Z10530" s="136"/>
      <c r="AC10530" s="136"/>
    </row>
    <row r="10531" spans="2:29">
      <c r="B10531" s="136"/>
      <c r="E10531" s="136"/>
      <c r="H10531" s="136"/>
      <c r="K10531" s="136"/>
      <c r="O10531" s="136"/>
      <c r="T10531" s="136"/>
      <c r="W10531" s="136"/>
      <c r="Z10531" s="136"/>
      <c r="AC10531" s="136"/>
    </row>
    <row r="10532" spans="2:29">
      <c r="B10532" s="136"/>
      <c r="E10532" s="136"/>
      <c r="H10532" s="136"/>
      <c r="K10532" s="136"/>
      <c r="O10532" s="136"/>
      <c r="T10532" s="136"/>
      <c r="W10532" s="136"/>
      <c r="Z10532" s="136"/>
      <c r="AC10532" s="136"/>
    </row>
    <row r="10533" spans="2:29">
      <c r="B10533" s="136"/>
      <c r="E10533" s="136"/>
      <c r="H10533" s="136"/>
      <c r="K10533" s="136"/>
      <c r="O10533" s="136"/>
      <c r="T10533" s="136"/>
      <c r="W10533" s="136"/>
      <c r="Z10533" s="136"/>
      <c r="AC10533" s="136"/>
    </row>
    <row r="10534" spans="2:29">
      <c r="B10534" s="136"/>
      <c r="E10534" s="136"/>
      <c r="H10534" s="136"/>
      <c r="K10534" s="136"/>
      <c r="O10534" s="136"/>
      <c r="T10534" s="136"/>
      <c r="W10534" s="136"/>
      <c r="Z10534" s="136"/>
      <c r="AC10534" s="136"/>
    </row>
    <row r="10535" spans="2:29">
      <c r="B10535" s="136"/>
      <c r="E10535" s="136"/>
      <c r="H10535" s="136"/>
      <c r="K10535" s="136"/>
      <c r="O10535" s="136"/>
      <c r="T10535" s="136"/>
      <c r="W10535" s="136"/>
      <c r="Z10535" s="136"/>
      <c r="AC10535" s="136"/>
    </row>
    <row r="10536" spans="2:29">
      <c r="B10536" s="136"/>
      <c r="E10536" s="136"/>
      <c r="H10536" s="136"/>
      <c r="K10536" s="136"/>
      <c r="O10536" s="136"/>
      <c r="T10536" s="136"/>
      <c r="W10536" s="136"/>
      <c r="Z10536" s="136"/>
      <c r="AC10536" s="136"/>
    </row>
    <row r="10537" spans="2:29">
      <c r="B10537" s="136"/>
      <c r="E10537" s="136"/>
      <c r="H10537" s="136"/>
      <c r="K10537" s="136"/>
      <c r="O10537" s="136"/>
      <c r="T10537" s="136"/>
      <c r="W10537" s="136"/>
      <c r="Z10537" s="136"/>
      <c r="AC10537" s="136"/>
    </row>
    <row r="10538" spans="2:29">
      <c r="B10538" s="136"/>
      <c r="E10538" s="136"/>
      <c r="H10538" s="136"/>
      <c r="K10538" s="136"/>
      <c r="O10538" s="136"/>
      <c r="T10538" s="136"/>
      <c r="W10538" s="136"/>
      <c r="Z10538" s="136"/>
      <c r="AC10538" s="136"/>
    </row>
    <row r="10539" spans="2:29">
      <c r="B10539" s="136"/>
      <c r="E10539" s="136"/>
      <c r="H10539" s="136"/>
      <c r="K10539" s="136"/>
      <c r="O10539" s="136"/>
      <c r="T10539" s="136"/>
      <c r="W10539" s="136"/>
      <c r="Z10539" s="136"/>
      <c r="AC10539" s="136"/>
    </row>
    <row r="10540" spans="2:29">
      <c r="B10540" s="136"/>
      <c r="E10540" s="136"/>
      <c r="H10540" s="136"/>
      <c r="K10540" s="136"/>
      <c r="O10540" s="136"/>
      <c r="T10540" s="136"/>
      <c r="W10540" s="136"/>
      <c r="Z10540" s="136"/>
      <c r="AC10540" s="136"/>
    </row>
    <row r="10541" spans="2:29">
      <c r="B10541" s="136"/>
      <c r="E10541" s="136"/>
      <c r="H10541" s="136"/>
      <c r="K10541" s="136"/>
      <c r="O10541" s="136"/>
      <c r="T10541" s="136"/>
      <c r="W10541" s="136"/>
      <c r="Z10541" s="136"/>
      <c r="AC10541" s="136"/>
    </row>
    <row r="10542" spans="2:29">
      <c r="B10542" s="136"/>
      <c r="E10542" s="136"/>
      <c r="H10542" s="136"/>
      <c r="K10542" s="136"/>
      <c r="O10542" s="136"/>
      <c r="T10542" s="136"/>
      <c r="W10542" s="136"/>
      <c r="Z10542" s="136"/>
      <c r="AC10542" s="136"/>
    </row>
    <row r="10543" spans="2:29">
      <c r="B10543" s="136"/>
      <c r="E10543" s="136"/>
      <c r="H10543" s="136"/>
      <c r="K10543" s="136"/>
      <c r="O10543" s="136"/>
      <c r="T10543" s="136"/>
      <c r="W10543" s="136"/>
      <c r="Z10543" s="136"/>
      <c r="AC10543" s="136"/>
    </row>
    <row r="10544" spans="2:29">
      <c r="B10544" s="136"/>
      <c r="E10544" s="136"/>
      <c r="H10544" s="136"/>
      <c r="K10544" s="136"/>
      <c r="O10544" s="136"/>
      <c r="T10544" s="136"/>
      <c r="W10544" s="136"/>
      <c r="Z10544" s="136"/>
      <c r="AC10544" s="136"/>
    </row>
    <row r="10545" spans="2:29">
      <c r="B10545" s="136"/>
      <c r="E10545" s="136"/>
      <c r="H10545" s="136"/>
      <c r="K10545" s="136"/>
      <c r="O10545" s="136"/>
      <c r="T10545" s="136"/>
      <c r="W10545" s="136"/>
      <c r="Z10545" s="136"/>
      <c r="AC10545" s="136"/>
    </row>
    <row r="10546" spans="2:29">
      <c r="B10546" s="136"/>
      <c r="E10546" s="136"/>
      <c r="H10546" s="136"/>
      <c r="K10546" s="136"/>
      <c r="O10546" s="136"/>
      <c r="T10546" s="136"/>
      <c r="W10546" s="136"/>
      <c r="Z10546" s="136"/>
      <c r="AC10546" s="136"/>
    </row>
    <row r="10547" spans="2:29">
      <c r="B10547" s="136"/>
      <c r="E10547" s="136"/>
      <c r="H10547" s="136"/>
      <c r="K10547" s="136"/>
      <c r="O10547" s="136"/>
      <c r="T10547" s="136"/>
      <c r="W10547" s="136"/>
      <c r="Z10547" s="136"/>
      <c r="AC10547" s="136"/>
    </row>
    <row r="10548" spans="2:29">
      <c r="B10548" s="136"/>
      <c r="E10548" s="136"/>
      <c r="H10548" s="136"/>
      <c r="K10548" s="136"/>
      <c r="O10548" s="136"/>
      <c r="T10548" s="136"/>
      <c r="W10548" s="136"/>
      <c r="Z10548" s="136"/>
      <c r="AC10548" s="136"/>
    </row>
    <row r="10549" spans="2:29">
      <c r="B10549" s="136"/>
      <c r="E10549" s="136"/>
      <c r="H10549" s="136"/>
      <c r="K10549" s="136"/>
      <c r="O10549" s="136"/>
      <c r="T10549" s="136"/>
      <c r="W10549" s="136"/>
      <c r="Z10549" s="136"/>
      <c r="AC10549" s="136"/>
    </row>
    <row r="10550" spans="2:29">
      <c r="B10550" s="136"/>
      <c r="E10550" s="136"/>
      <c r="H10550" s="136"/>
      <c r="K10550" s="136"/>
      <c r="O10550" s="136"/>
      <c r="T10550" s="136"/>
      <c r="W10550" s="136"/>
      <c r="Z10550" s="136"/>
      <c r="AC10550" s="136"/>
    </row>
    <row r="10551" spans="2:29">
      <c r="B10551" s="136"/>
      <c r="E10551" s="136"/>
      <c r="H10551" s="136"/>
      <c r="K10551" s="136"/>
      <c r="O10551" s="136"/>
      <c r="T10551" s="136"/>
      <c r="W10551" s="136"/>
      <c r="Z10551" s="136"/>
      <c r="AC10551" s="136"/>
    </row>
    <row r="10552" spans="2:29">
      <c r="B10552" s="136"/>
      <c r="E10552" s="136"/>
      <c r="H10552" s="136"/>
      <c r="K10552" s="136"/>
      <c r="O10552" s="136"/>
      <c r="T10552" s="136"/>
      <c r="W10552" s="136"/>
      <c r="Z10552" s="136"/>
      <c r="AC10552" s="136"/>
    </row>
    <row r="10553" spans="2:29">
      <c r="B10553" s="136"/>
      <c r="E10553" s="136"/>
      <c r="H10553" s="136"/>
      <c r="K10553" s="136"/>
      <c r="O10553" s="136"/>
      <c r="T10553" s="136"/>
      <c r="W10553" s="136"/>
      <c r="Z10553" s="136"/>
      <c r="AC10553" s="136"/>
    </row>
    <row r="10554" spans="2:29">
      <c r="B10554" s="136"/>
      <c r="E10554" s="136"/>
      <c r="H10554" s="136"/>
      <c r="K10554" s="136"/>
      <c r="O10554" s="136"/>
      <c r="T10554" s="136"/>
      <c r="W10554" s="136"/>
      <c r="Z10554" s="136"/>
      <c r="AC10554" s="136"/>
    </row>
    <row r="10555" spans="2:29">
      <c r="B10555" s="136"/>
      <c r="E10555" s="136"/>
      <c r="H10555" s="136"/>
      <c r="K10555" s="136"/>
      <c r="O10555" s="136"/>
      <c r="T10555" s="136"/>
      <c r="W10555" s="136"/>
      <c r="Z10555" s="136"/>
      <c r="AC10555" s="136"/>
    </row>
    <row r="10556" spans="2:29">
      <c r="B10556" s="136"/>
      <c r="E10556" s="136"/>
      <c r="H10556" s="136"/>
      <c r="K10556" s="136"/>
      <c r="O10556" s="136"/>
      <c r="T10556" s="136"/>
      <c r="W10556" s="136"/>
      <c r="Z10556" s="136"/>
      <c r="AC10556" s="136"/>
    </row>
    <row r="10557" spans="2:29">
      <c r="B10557" s="136"/>
      <c r="E10557" s="136"/>
      <c r="H10557" s="136"/>
      <c r="K10557" s="136"/>
      <c r="O10557" s="136"/>
      <c r="T10557" s="136"/>
      <c r="W10557" s="136"/>
      <c r="Z10557" s="136"/>
      <c r="AC10557" s="136"/>
    </row>
    <row r="10558" spans="2:29">
      <c r="B10558" s="136"/>
      <c r="E10558" s="136"/>
      <c r="H10558" s="136"/>
      <c r="K10558" s="136"/>
      <c r="O10558" s="136"/>
      <c r="T10558" s="136"/>
      <c r="W10558" s="136"/>
      <c r="Z10558" s="136"/>
      <c r="AC10558" s="136"/>
    </row>
    <row r="10559" spans="2:29">
      <c r="B10559" s="136"/>
      <c r="E10559" s="136"/>
      <c r="H10559" s="136"/>
      <c r="K10559" s="136"/>
      <c r="O10559" s="136"/>
      <c r="T10559" s="136"/>
      <c r="W10559" s="136"/>
      <c r="Z10559" s="136"/>
      <c r="AC10559" s="136"/>
    </row>
    <row r="10560" spans="2:29">
      <c r="B10560" s="136"/>
      <c r="E10560" s="136"/>
      <c r="H10560" s="136"/>
      <c r="K10560" s="136"/>
      <c r="O10560" s="136"/>
      <c r="T10560" s="136"/>
      <c r="W10560" s="136"/>
      <c r="Z10560" s="136"/>
      <c r="AC10560" s="136"/>
    </row>
    <row r="10561" spans="2:29">
      <c r="B10561" s="136"/>
      <c r="E10561" s="136"/>
      <c r="H10561" s="136"/>
      <c r="K10561" s="136"/>
      <c r="O10561" s="136"/>
      <c r="T10561" s="136"/>
      <c r="W10561" s="136"/>
      <c r="Z10561" s="136"/>
      <c r="AC10561" s="136"/>
    </row>
    <row r="10562" spans="2:29">
      <c r="B10562" s="136"/>
      <c r="E10562" s="136"/>
      <c r="H10562" s="136"/>
      <c r="K10562" s="136"/>
      <c r="O10562" s="136"/>
      <c r="T10562" s="136"/>
      <c r="W10562" s="136"/>
      <c r="Z10562" s="136"/>
      <c r="AC10562" s="136"/>
    </row>
    <row r="10563" spans="2:29">
      <c r="B10563" s="136"/>
      <c r="E10563" s="136"/>
      <c r="H10563" s="136"/>
      <c r="K10563" s="136"/>
      <c r="O10563" s="136"/>
      <c r="T10563" s="136"/>
      <c r="W10563" s="136"/>
      <c r="Z10563" s="136"/>
      <c r="AC10563" s="136"/>
    </row>
    <row r="10564" spans="2:29">
      <c r="B10564" s="136"/>
      <c r="E10564" s="136"/>
      <c r="H10564" s="136"/>
      <c r="K10564" s="136"/>
      <c r="O10564" s="136"/>
      <c r="T10564" s="136"/>
      <c r="W10564" s="136"/>
      <c r="Z10564" s="136"/>
      <c r="AC10564" s="136"/>
    </row>
    <row r="10565" spans="2:29">
      <c r="B10565" s="136"/>
      <c r="E10565" s="136"/>
      <c r="H10565" s="136"/>
      <c r="K10565" s="136"/>
      <c r="O10565" s="136"/>
      <c r="T10565" s="136"/>
      <c r="W10565" s="136"/>
      <c r="Z10565" s="136"/>
      <c r="AC10565" s="136"/>
    </row>
    <row r="10566" spans="2:29">
      <c r="B10566" s="136"/>
      <c r="E10566" s="136"/>
      <c r="H10566" s="136"/>
      <c r="K10566" s="136"/>
      <c r="O10566" s="136"/>
      <c r="T10566" s="136"/>
      <c r="W10566" s="136"/>
      <c r="Z10566" s="136"/>
      <c r="AC10566" s="136"/>
    </row>
    <row r="10567" spans="2:29">
      <c r="B10567" s="136"/>
      <c r="E10567" s="136"/>
      <c r="H10567" s="136"/>
      <c r="K10567" s="136"/>
      <c r="O10567" s="136"/>
      <c r="T10567" s="136"/>
      <c r="W10567" s="136"/>
      <c r="Z10567" s="136"/>
      <c r="AC10567" s="136"/>
    </row>
    <row r="10568" spans="2:29">
      <c r="B10568" s="136"/>
      <c r="E10568" s="136"/>
      <c r="H10568" s="136"/>
      <c r="K10568" s="136"/>
      <c r="O10568" s="136"/>
      <c r="T10568" s="136"/>
      <c r="W10568" s="136"/>
      <c r="Z10568" s="136"/>
      <c r="AC10568" s="136"/>
    </row>
    <row r="10569" spans="2:29">
      <c r="B10569" s="136"/>
      <c r="E10569" s="136"/>
      <c r="H10569" s="136"/>
      <c r="K10569" s="136"/>
      <c r="O10569" s="136"/>
      <c r="T10569" s="136"/>
      <c r="W10569" s="136"/>
      <c r="Z10569" s="136"/>
      <c r="AC10569" s="136"/>
    </row>
    <row r="10570" spans="2:29">
      <c r="B10570" s="136"/>
      <c r="E10570" s="136"/>
      <c r="H10570" s="136"/>
      <c r="K10570" s="136"/>
      <c r="O10570" s="136"/>
      <c r="T10570" s="136"/>
      <c r="W10570" s="136"/>
      <c r="Z10570" s="136"/>
      <c r="AC10570" s="136"/>
    </row>
    <row r="10571" spans="2:29">
      <c r="B10571" s="136"/>
      <c r="E10571" s="136"/>
      <c r="H10571" s="136"/>
      <c r="K10571" s="136"/>
      <c r="O10571" s="136"/>
      <c r="T10571" s="136"/>
      <c r="W10571" s="136"/>
      <c r="Z10571" s="136"/>
      <c r="AC10571" s="136"/>
    </row>
    <row r="10572" spans="2:29">
      <c r="B10572" s="136"/>
      <c r="E10572" s="136"/>
      <c r="H10572" s="136"/>
      <c r="K10572" s="136"/>
      <c r="O10572" s="136"/>
      <c r="T10572" s="136"/>
      <c r="W10572" s="136"/>
      <c r="Z10572" s="136"/>
      <c r="AC10572" s="136"/>
    </row>
    <row r="10573" spans="2:29">
      <c r="B10573" s="136"/>
      <c r="E10573" s="136"/>
      <c r="H10573" s="136"/>
      <c r="K10573" s="136"/>
      <c r="O10573" s="136"/>
      <c r="T10573" s="136"/>
      <c r="W10573" s="136"/>
      <c r="Z10573" s="136"/>
      <c r="AC10573" s="136"/>
    </row>
    <row r="10574" spans="2:29">
      <c r="B10574" s="136"/>
      <c r="E10574" s="136"/>
      <c r="H10574" s="136"/>
      <c r="K10574" s="136"/>
      <c r="O10574" s="136"/>
      <c r="T10574" s="136"/>
      <c r="W10574" s="136"/>
      <c r="Z10574" s="136"/>
      <c r="AC10574" s="136"/>
    </row>
    <row r="10575" spans="2:29">
      <c r="B10575" s="136"/>
      <c r="E10575" s="136"/>
      <c r="H10575" s="136"/>
      <c r="K10575" s="136"/>
      <c r="O10575" s="136"/>
      <c r="T10575" s="136"/>
      <c r="W10575" s="136"/>
      <c r="Z10575" s="136"/>
      <c r="AC10575" s="136"/>
    </row>
    <row r="10576" spans="2:29">
      <c r="B10576" s="136"/>
      <c r="E10576" s="136"/>
      <c r="H10576" s="136"/>
      <c r="K10576" s="136"/>
      <c r="O10576" s="136"/>
      <c r="T10576" s="136"/>
      <c r="W10576" s="136"/>
      <c r="Z10576" s="136"/>
      <c r="AC10576" s="136"/>
    </row>
    <row r="10577" spans="2:29">
      <c r="B10577" s="136"/>
      <c r="E10577" s="136"/>
      <c r="H10577" s="136"/>
      <c r="K10577" s="136"/>
      <c r="O10577" s="136"/>
      <c r="T10577" s="136"/>
      <c r="W10577" s="136"/>
      <c r="Z10577" s="136"/>
      <c r="AC10577" s="136"/>
    </row>
    <row r="10578" spans="2:29">
      <c r="B10578" s="136"/>
      <c r="E10578" s="136"/>
      <c r="H10578" s="136"/>
      <c r="K10578" s="136"/>
      <c r="O10578" s="136"/>
      <c r="T10578" s="136"/>
      <c r="W10578" s="136"/>
      <c r="Z10578" s="136"/>
      <c r="AC10578" s="136"/>
    </row>
    <row r="10579" spans="2:29">
      <c r="B10579" s="136"/>
      <c r="E10579" s="136"/>
      <c r="H10579" s="136"/>
      <c r="K10579" s="136"/>
      <c r="O10579" s="136"/>
      <c r="T10579" s="136"/>
      <c r="W10579" s="136"/>
      <c r="Z10579" s="136"/>
      <c r="AC10579" s="136"/>
    </row>
    <row r="10580" spans="2:29">
      <c r="B10580" s="136"/>
      <c r="E10580" s="136"/>
      <c r="H10580" s="136"/>
      <c r="K10580" s="136"/>
      <c r="O10580" s="136"/>
      <c r="T10580" s="136"/>
      <c r="W10580" s="136"/>
      <c r="Z10580" s="136"/>
      <c r="AC10580" s="136"/>
    </row>
    <row r="10581" spans="2:29">
      <c r="B10581" s="136"/>
      <c r="E10581" s="136"/>
      <c r="H10581" s="136"/>
      <c r="K10581" s="136"/>
      <c r="O10581" s="136"/>
      <c r="T10581" s="136"/>
      <c r="W10581" s="136"/>
      <c r="Z10581" s="136"/>
      <c r="AC10581" s="136"/>
    </row>
    <row r="10582" spans="2:29">
      <c r="B10582" s="136"/>
      <c r="E10582" s="136"/>
      <c r="H10582" s="136"/>
      <c r="K10582" s="136"/>
      <c r="O10582" s="136"/>
      <c r="T10582" s="136"/>
      <c r="W10582" s="136"/>
      <c r="Z10582" s="136"/>
      <c r="AC10582" s="136"/>
    </row>
    <row r="10583" spans="2:29">
      <c r="B10583" s="136"/>
      <c r="E10583" s="136"/>
      <c r="H10583" s="136"/>
      <c r="K10583" s="136"/>
      <c r="O10583" s="136"/>
      <c r="T10583" s="136"/>
      <c r="W10583" s="136"/>
      <c r="Z10583" s="136"/>
      <c r="AC10583" s="136"/>
    </row>
    <row r="10584" spans="2:29">
      <c r="B10584" s="136"/>
      <c r="E10584" s="136"/>
      <c r="H10584" s="136"/>
      <c r="K10584" s="136"/>
      <c r="O10584" s="136"/>
      <c r="T10584" s="136"/>
      <c r="W10584" s="136"/>
      <c r="Z10584" s="136"/>
      <c r="AC10584" s="136"/>
    </row>
    <row r="10585" spans="2:29">
      <c r="B10585" s="136"/>
      <c r="E10585" s="136"/>
      <c r="H10585" s="136"/>
      <c r="K10585" s="136"/>
      <c r="O10585" s="136"/>
      <c r="T10585" s="136"/>
      <c r="W10585" s="136"/>
      <c r="Z10585" s="136"/>
      <c r="AC10585" s="136"/>
    </row>
    <row r="10586" spans="2:29">
      <c r="B10586" s="136"/>
      <c r="E10586" s="136"/>
      <c r="H10586" s="136"/>
      <c r="K10586" s="136"/>
      <c r="O10586" s="136"/>
      <c r="T10586" s="136"/>
      <c r="W10586" s="136"/>
      <c r="Z10586" s="136"/>
      <c r="AC10586" s="136"/>
    </row>
    <row r="10587" spans="2:29">
      <c r="B10587" s="136"/>
      <c r="E10587" s="136"/>
      <c r="H10587" s="136"/>
      <c r="K10587" s="136"/>
      <c r="O10587" s="136"/>
      <c r="T10587" s="136"/>
      <c r="W10587" s="136"/>
      <c r="Z10587" s="136"/>
      <c r="AC10587" s="136"/>
    </row>
    <row r="10588" spans="2:29">
      <c r="B10588" s="136"/>
      <c r="E10588" s="136"/>
      <c r="H10588" s="136"/>
      <c r="K10588" s="136"/>
      <c r="O10588" s="136"/>
      <c r="T10588" s="136"/>
      <c r="W10588" s="136"/>
      <c r="Z10588" s="136"/>
      <c r="AC10588" s="136"/>
    </row>
    <row r="10589" spans="2:29">
      <c r="B10589" s="136"/>
      <c r="E10589" s="136"/>
      <c r="H10589" s="136"/>
      <c r="K10589" s="136"/>
      <c r="O10589" s="136"/>
      <c r="T10589" s="136"/>
      <c r="W10589" s="136"/>
      <c r="Z10589" s="136"/>
      <c r="AC10589" s="136"/>
    </row>
    <row r="10590" spans="2:29">
      <c r="B10590" s="136"/>
      <c r="E10590" s="136"/>
      <c r="H10590" s="136"/>
      <c r="K10590" s="136"/>
      <c r="O10590" s="136"/>
      <c r="T10590" s="136"/>
      <c r="W10590" s="136"/>
      <c r="Z10590" s="136"/>
      <c r="AC10590" s="136"/>
    </row>
    <row r="10591" spans="2:29">
      <c r="B10591" s="136"/>
      <c r="E10591" s="136"/>
      <c r="H10591" s="136"/>
      <c r="K10591" s="136"/>
      <c r="O10591" s="136"/>
      <c r="T10591" s="136"/>
      <c r="W10591" s="136"/>
      <c r="Z10591" s="136"/>
      <c r="AC10591" s="136"/>
    </row>
    <row r="10592" spans="2:29">
      <c r="B10592" s="136"/>
      <c r="E10592" s="136"/>
      <c r="H10592" s="136"/>
      <c r="K10592" s="136"/>
      <c r="O10592" s="136"/>
      <c r="T10592" s="136"/>
      <c r="W10592" s="136"/>
      <c r="Z10592" s="136"/>
      <c r="AC10592" s="136"/>
    </row>
    <row r="10593" spans="2:29">
      <c r="B10593" s="136"/>
      <c r="E10593" s="136"/>
      <c r="H10593" s="136"/>
      <c r="K10593" s="136"/>
      <c r="O10593" s="136"/>
      <c r="T10593" s="136"/>
      <c r="W10593" s="136"/>
      <c r="Z10593" s="136"/>
      <c r="AC10593" s="136"/>
    </row>
    <row r="10594" spans="2:29">
      <c r="B10594" s="136"/>
      <c r="E10594" s="136"/>
      <c r="H10594" s="136"/>
      <c r="K10594" s="136"/>
      <c r="O10594" s="136"/>
      <c r="T10594" s="136"/>
      <c r="W10594" s="136"/>
      <c r="Z10594" s="136"/>
      <c r="AC10594" s="136"/>
    </row>
    <row r="10595" spans="2:29">
      <c r="B10595" s="136"/>
      <c r="E10595" s="136"/>
      <c r="H10595" s="136"/>
      <c r="K10595" s="136"/>
      <c r="O10595" s="136"/>
      <c r="T10595" s="136"/>
      <c r="W10595" s="136"/>
      <c r="Z10595" s="136"/>
      <c r="AC10595" s="136"/>
    </row>
    <row r="10596" spans="2:29">
      <c r="B10596" s="136"/>
      <c r="E10596" s="136"/>
      <c r="H10596" s="136"/>
      <c r="K10596" s="136"/>
      <c r="O10596" s="136"/>
      <c r="T10596" s="136"/>
      <c r="W10596" s="136"/>
      <c r="Z10596" s="136"/>
      <c r="AC10596" s="136"/>
    </row>
    <row r="10597" spans="2:29">
      <c r="B10597" s="136"/>
      <c r="E10597" s="136"/>
      <c r="H10597" s="136"/>
      <c r="K10597" s="136"/>
      <c r="O10597" s="136"/>
      <c r="T10597" s="136"/>
      <c r="W10597" s="136"/>
      <c r="Z10597" s="136"/>
      <c r="AC10597" s="136"/>
    </row>
    <row r="10598" spans="2:29">
      <c r="B10598" s="136"/>
      <c r="E10598" s="136"/>
      <c r="H10598" s="136"/>
      <c r="K10598" s="136"/>
      <c r="O10598" s="136"/>
      <c r="T10598" s="136"/>
      <c r="W10598" s="136"/>
      <c r="Z10598" s="136"/>
      <c r="AC10598" s="136"/>
    </row>
    <row r="10599" spans="2:29">
      <c r="B10599" s="136"/>
      <c r="E10599" s="136"/>
      <c r="H10599" s="136"/>
      <c r="K10599" s="136"/>
      <c r="O10599" s="136"/>
      <c r="T10599" s="136"/>
      <c r="W10599" s="136"/>
      <c r="Z10599" s="136"/>
      <c r="AC10599" s="136"/>
    </row>
    <row r="10600" spans="2:29">
      <c r="B10600" s="136"/>
      <c r="E10600" s="136"/>
      <c r="H10600" s="136"/>
      <c r="K10600" s="136"/>
      <c r="O10600" s="136"/>
      <c r="T10600" s="136"/>
      <c r="W10600" s="136"/>
      <c r="Z10600" s="136"/>
      <c r="AC10600" s="136"/>
    </row>
    <row r="10601" spans="2:29">
      <c r="B10601" s="136"/>
      <c r="E10601" s="136"/>
      <c r="H10601" s="136"/>
      <c r="K10601" s="136"/>
      <c r="O10601" s="136"/>
      <c r="T10601" s="136"/>
      <c r="W10601" s="136"/>
      <c r="Z10601" s="136"/>
      <c r="AC10601" s="136"/>
    </row>
    <row r="10602" spans="2:29">
      <c r="B10602" s="136"/>
      <c r="E10602" s="136"/>
      <c r="H10602" s="136"/>
      <c r="K10602" s="136"/>
      <c r="O10602" s="136"/>
      <c r="T10602" s="136"/>
      <c r="W10602" s="136"/>
      <c r="Z10602" s="136"/>
      <c r="AC10602" s="136"/>
    </row>
    <row r="10603" spans="2:29">
      <c r="B10603" s="136"/>
      <c r="E10603" s="136"/>
      <c r="H10603" s="136"/>
      <c r="K10603" s="136"/>
      <c r="O10603" s="136"/>
      <c r="T10603" s="136"/>
      <c r="W10603" s="136"/>
      <c r="Z10603" s="136"/>
      <c r="AC10603" s="136"/>
    </row>
    <row r="10604" spans="2:29">
      <c r="B10604" s="136"/>
      <c r="E10604" s="136"/>
      <c r="H10604" s="136"/>
      <c r="K10604" s="136"/>
      <c r="O10604" s="136"/>
      <c r="T10604" s="136"/>
      <c r="W10604" s="136"/>
      <c r="Z10604" s="136"/>
      <c r="AC10604" s="136"/>
    </row>
    <row r="10605" spans="2:29">
      <c r="B10605" s="136"/>
      <c r="E10605" s="136"/>
      <c r="H10605" s="136"/>
      <c r="K10605" s="136"/>
      <c r="O10605" s="136"/>
      <c r="T10605" s="136"/>
      <c r="W10605" s="136"/>
      <c r="Z10605" s="136"/>
      <c r="AC10605" s="136"/>
    </row>
    <row r="10606" spans="2:29">
      <c r="B10606" s="136"/>
      <c r="E10606" s="136"/>
      <c r="H10606" s="136"/>
      <c r="K10606" s="136"/>
      <c r="O10606" s="136"/>
      <c r="T10606" s="136"/>
      <c r="W10606" s="136"/>
      <c r="Z10606" s="136"/>
      <c r="AC10606" s="136"/>
    </row>
    <row r="10607" spans="2:29">
      <c r="B10607" s="136"/>
      <c r="E10607" s="136"/>
      <c r="H10607" s="136"/>
      <c r="K10607" s="136"/>
      <c r="O10607" s="136"/>
      <c r="T10607" s="136"/>
      <c r="W10607" s="136"/>
      <c r="Z10607" s="136"/>
      <c r="AC10607" s="136"/>
    </row>
    <row r="10608" spans="2:29">
      <c r="B10608" s="136"/>
      <c r="E10608" s="136"/>
      <c r="H10608" s="136"/>
      <c r="K10608" s="136"/>
      <c r="O10608" s="136"/>
      <c r="T10608" s="136"/>
      <c r="W10608" s="136"/>
      <c r="Z10608" s="136"/>
      <c r="AC10608" s="136"/>
    </row>
    <row r="10609" spans="2:29">
      <c r="B10609" s="136"/>
      <c r="E10609" s="136"/>
      <c r="H10609" s="136"/>
      <c r="K10609" s="136"/>
      <c r="O10609" s="136"/>
      <c r="T10609" s="136"/>
      <c r="W10609" s="136"/>
      <c r="Z10609" s="136"/>
      <c r="AC10609" s="136"/>
    </row>
    <row r="10610" spans="2:29">
      <c r="B10610" s="136"/>
      <c r="E10610" s="136"/>
      <c r="H10610" s="136"/>
      <c r="K10610" s="136"/>
      <c r="O10610" s="136"/>
      <c r="T10610" s="136"/>
      <c r="W10610" s="136"/>
      <c r="Z10610" s="136"/>
      <c r="AC10610" s="136"/>
    </row>
    <row r="10611" spans="2:29">
      <c r="B10611" s="136"/>
      <c r="E10611" s="136"/>
      <c r="H10611" s="136"/>
      <c r="K10611" s="136"/>
      <c r="O10611" s="136"/>
      <c r="T10611" s="136"/>
      <c r="W10611" s="136"/>
      <c r="Z10611" s="136"/>
      <c r="AC10611" s="136"/>
    </row>
    <row r="10612" spans="2:29">
      <c r="B10612" s="136"/>
      <c r="E10612" s="136"/>
      <c r="H10612" s="136"/>
      <c r="K10612" s="136"/>
      <c r="O10612" s="136"/>
      <c r="T10612" s="136"/>
      <c r="W10612" s="136"/>
      <c r="Z10612" s="136"/>
      <c r="AC10612" s="136"/>
    </row>
    <row r="10613" spans="2:29">
      <c r="B10613" s="136"/>
      <c r="E10613" s="136"/>
      <c r="H10613" s="136"/>
      <c r="K10613" s="136"/>
      <c r="O10613" s="136"/>
      <c r="T10613" s="136"/>
      <c r="W10613" s="136"/>
      <c r="Z10613" s="136"/>
      <c r="AC10613" s="136"/>
    </row>
    <row r="10614" spans="2:29">
      <c r="B10614" s="136"/>
      <c r="E10614" s="136"/>
      <c r="H10614" s="136"/>
      <c r="K10614" s="136"/>
      <c r="O10614" s="136"/>
      <c r="T10614" s="136"/>
      <c r="W10614" s="136"/>
      <c r="Z10614" s="136"/>
      <c r="AC10614" s="136"/>
    </row>
    <row r="10615" spans="2:29">
      <c r="B10615" s="136"/>
      <c r="E10615" s="136"/>
      <c r="H10615" s="136"/>
      <c r="K10615" s="136"/>
      <c r="O10615" s="136"/>
      <c r="T10615" s="136"/>
      <c r="W10615" s="136"/>
      <c r="Z10615" s="136"/>
      <c r="AC10615" s="136"/>
    </row>
    <row r="10616" spans="2:29">
      <c r="B10616" s="136"/>
      <c r="E10616" s="136"/>
      <c r="H10616" s="136"/>
      <c r="K10616" s="136"/>
      <c r="O10616" s="136"/>
      <c r="T10616" s="136"/>
      <c r="W10616" s="136"/>
      <c r="Z10616" s="136"/>
      <c r="AC10616" s="136"/>
    </row>
    <row r="10617" spans="2:29">
      <c r="B10617" s="136"/>
      <c r="E10617" s="136"/>
      <c r="H10617" s="136"/>
      <c r="K10617" s="136"/>
      <c r="O10617" s="136"/>
      <c r="T10617" s="136"/>
      <c r="W10617" s="136"/>
      <c r="Z10617" s="136"/>
      <c r="AC10617" s="136"/>
    </row>
    <row r="10618" spans="2:29">
      <c r="B10618" s="136"/>
      <c r="E10618" s="136"/>
      <c r="H10618" s="136"/>
      <c r="K10618" s="136"/>
      <c r="O10618" s="136"/>
      <c r="T10618" s="136"/>
      <c r="W10618" s="136"/>
      <c r="Z10618" s="136"/>
      <c r="AC10618" s="136"/>
    </row>
    <row r="10619" spans="2:29">
      <c r="B10619" s="136"/>
      <c r="E10619" s="136"/>
      <c r="H10619" s="136"/>
      <c r="K10619" s="136"/>
      <c r="O10619" s="136"/>
      <c r="T10619" s="136"/>
      <c r="W10619" s="136"/>
      <c r="Z10619" s="136"/>
      <c r="AC10619" s="136"/>
    </row>
    <row r="10620" spans="2:29">
      <c r="B10620" s="136"/>
      <c r="E10620" s="136"/>
      <c r="H10620" s="136"/>
      <c r="K10620" s="136"/>
      <c r="O10620" s="136"/>
      <c r="T10620" s="136"/>
      <c r="W10620" s="136"/>
      <c r="Z10620" s="136"/>
      <c r="AC10620" s="136"/>
    </row>
    <row r="10621" spans="2:29">
      <c r="B10621" s="136"/>
      <c r="E10621" s="136"/>
      <c r="H10621" s="136"/>
      <c r="K10621" s="136"/>
      <c r="O10621" s="136"/>
      <c r="T10621" s="136"/>
      <c r="W10621" s="136"/>
      <c r="Z10621" s="136"/>
      <c r="AC10621" s="136"/>
    </row>
    <row r="10622" spans="2:29">
      <c r="B10622" s="136"/>
      <c r="E10622" s="136"/>
      <c r="H10622" s="136"/>
      <c r="K10622" s="136"/>
      <c r="O10622" s="136"/>
      <c r="T10622" s="136"/>
      <c r="W10622" s="136"/>
      <c r="Z10622" s="136"/>
      <c r="AC10622" s="136"/>
    </row>
    <row r="10623" spans="2:29">
      <c r="B10623" s="136"/>
      <c r="E10623" s="136"/>
      <c r="H10623" s="136"/>
      <c r="K10623" s="136"/>
      <c r="O10623" s="136"/>
      <c r="T10623" s="136"/>
      <c r="W10623" s="136"/>
      <c r="Z10623" s="136"/>
      <c r="AC10623" s="136"/>
    </row>
    <row r="10624" spans="2:29">
      <c r="B10624" s="136"/>
      <c r="E10624" s="136"/>
      <c r="H10624" s="136"/>
      <c r="K10624" s="136"/>
      <c r="O10624" s="136"/>
      <c r="T10624" s="136"/>
      <c r="W10624" s="136"/>
      <c r="Z10624" s="136"/>
      <c r="AC10624" s="136"/>
    </row>
    <row r="10625" spans="2:29">
      <c r="B10625" s="136"/>
      <c r="E10625" s="136"/>
      <c r="H10625" s="136"/>
      <c r="K10625" s="136"/>
      <c r="O10625" s="136"/>
      <c r="T10625" s="136"/>
      <c r="W10625" s="136"/>
      <c r="Z10625" s="136"/>
      <c r="AC10625" s="136"/>
    </row>
    <row r="10626" spans="2:29">
      <c r="B10626" s="136"/>
      <c r="E10626" s="136"/>
      <c r="H10626" s="136"/>
      <c r="K10626" s="136"/>
      <c r="O10626" s="136"/>
      <c r="T10626" s="136"/>
      <c r="W10626" s="136"/>
      <c r="Z10626" s="136"/>
      <c r="AC10626" s="136"/>
    </row>
    <row r="10627" spans="2:29">
      <c r="B10627" s="136"/>
      <c r="E10627" s="136"/>
      <c r="H10627" s="136"/>
      <c r="K10627" s="136"/>
      <c r="O10627" s="136"/>
      <c r="T10627" s="136"/>
      <c r="W10627" s="136"/>
      <c r="Z10627" s="136"/>
      <c r="AC10627" s="136"/>
    </row>
    <row r="10628" spans="2:29">
      <c r="B10628" s="136"/>
      <c r="E10628" s="136"/>
      <c r="H10628" s="136"/>
      <c r="K10628" s="136"/>
      <c r="O10628" s="136"/>
      <c r="T10628" s="136"/>
      <c r="W10628" s="136"/>
      <c r="Z10628" s="136"/>
      <c r="AC10628" s="136"/>
    </row>
    <row r="10629" spans="2:29">
      <c r="B10629" s="136"/>
      <c r="E10629" s="136"/>
      <c r="H10629" s="136"/>
      <c r="K10629" s="136"/>
      <c r="O10629" s="136"/>
      <c r="T10629" s="136"/>
      <c r="W10629" s="136"/>
      <c r="Z10629" s="136"/>
      <c r="AC10629" s="136"/>
    </row>
    <row r="10630" spans="2:29">
      <c r="B10630" s="136"/>
      <c r="E10630" s="136"/>
      <c r="H10630" s="136"/>
      <c r="K10630" s="136"/>
      <c r="O10630" s="136"/>
      <c r="T10630" s="136"/>
      <c r="W10630" s="136"/>
      <c r="Z10630" s="136"/>
      <c r="AC10630" s="136"/>
    </row>
    <row r="10631" spans="2:29">
      <c r="B10631" s="136"/>
      <c r="E10631" s="136"/>
      <c r="H10631" s="136"/>
      <c r="K10631" s="136"/>
      <c r="O10631" s="136"/>
      <c r="T10631" s="136"/>
      <c r="W10631" s="136"/>
      <c r="Z10631" s="136"/>
      <c r="AC10631" s="136"/>
    </row>
    <row r="10632" spans="2:29">
      <c r="B10632" s="136"/>
      <c r="E10632" s="136"/>
      <c r="H10632" s="136"/>
      <c r="K10632" s="136"/>
      <c r="O10632" s="136"/>
      <c r="T10632" s="136"/>
      <c r="W10632" s="136"/>
      <c r="Z10632" s="136"/>
      <c r="AC10632" s="136"/>
    </row>
    <row r="10633" spans="2:29">
      <c r="B10633" s="136"/>
      <c r="E10633" s="136"/>
      <c r="H10633" s="136"/>
      <c r="K10633" s="136"/>
      <c r="O10633" s="136"/>
      <c r="T10633" s="136"/>
      <c r="W10633" s="136"/>
      <c r="Z10633" s="136"/>
      <c r="AC10633" s="136"/>
    </row>
    <row r="10634" spans="2:29">
      <c r="B10634" s="136"/>
      <c r="E10634" s="136"/>
      <c r="H10634" s="136"/>
      <c r="K10634" s="136"/>
      <c r="O10634" s="136"/>
      <c r="T10634" s="136"/>
      <c r="W10634" s="136"/>
      <c r="Z10634" s="136"/>
      <c r="AC10634" s="136"/>
    </row>
    <row r="10635" spans="2:29">
      <c r="B10635" s="136"/>
      <c r="E10635" s="136"/>
      <c r="H10635" s="136"/>
      <c r="K10635" s="136"/>
      <c r="O10635" s="136"/>
      <c r="T10635" s="136"/>
      <c r="W10635" s="136"/>
      <c r="Z10635" s="136"/>
      <c r="AC10635" s="136"/>
    </row>
    <row r="10636" spans="2:29">
      <c r="B10636" s="136"/>
      <c r="E10636" s="136"/>
      <c r="H10636" s="136"/>
      <c r="K10636" s="136"/>
      <c r="O10636" s="136"/>
      <c r="T10636" s="136"/>
      <c r="W10636" s="136"/>
      <c r="Z10636" s="136"/>
      <c r="AC10636" s="136"/>
    </row>
    <row r="10637" spans="2:29">
      <c r="B10637" s="136"/>
      <c r="E10637" s="136"/>
      <c r="H10637" s="136"/>
      <c r="K10637" s="136"/>
      <c r="O10637" s="136"/>
      <c r="T10637" s="136"/>
      <c r="W10637" s="136"/>
      <c r="Z10637" s="136"/>
      <c r="AC10637" s="136"/>
    </row>
    <row r="10638" spans="2:29">
      <c r="B10638" s="136"/>
      <c r="E10638" s="136"/>
      <c r="H10638" s="136"/>
      <c r="K10638" s="136"/>
      <c r="O10638" s="136"/>
      <c r="T10638" s="136"/>
      <c r="W10638" s="136"/>
      <c r="Z10638" s="136"/>
      <c r="AC10638" s="136"/>
    </row>
    <row r="10639" spans="2:29">
      <c r="B10639" s="136"/>
      <c r="E10639" s="136"/>
      <c r="H10639" s="136"/>
      <c r="K10639" s="136"/>
      <c r="O10639" s="136"/>
      <c r="T10639" s="136"/>
      <c r="W10639" s="136"/>
      <c r="Z10639" s="136"/>
      <c r="AC10639" s="136"/>
    </row>
    <row r="10640" spans="2:29">
      <c r="B10640" s="136"/>
      <c r="E10640" s="136"/>
      <c r="H10640" s="136"/>
      <c r="K10640" s="136"/>
      <c r="O10640" s="136"/>
      <c r="T10640" s="136"/>
      <c r="W10640" s="136"/>
      <c r="Z10640" s="136"/>
      <c r="AC10640" s="136"/>
    </row>
    <row r="10641" spans="2:29">
      <c r="B10641" s="136"/>
      <c r="E10641" s="136"/>
      <c r="H10641" s="136"/>
      <c r="K10641" s="136"/>
      <c r="O10641" s="136"/>
      <c r="T10641" s="136"/>
      <c r="W10641" s="136"/>
      <c r="Z10641" s="136"/>
      <c r="AC10641" s="136"/>
    </row>
    <row r="10642" spans="2:29">
      <c r="B10642" s="136"/>
      <c r="E10642" s="136"/>
      <c r="H10642" s="136"/>
      <c r="K10642" s="136"/>
      <c r="O10642" s="136"/>
      <c r="T10642" s="136"/>
      <c r="W10642" s="136"/>
      <c r="Z10642" s="136"/>
      <c r="AC10642" s="136"/>
    </row>
    <row r="10643" spans="2:29">
      <c r="B10643" s="136"/>
      <c r="E10643" s="136"/>
      <c r="H10643" s="136"/>
      <c r="K10643" s="136"/>
      <c r="O10643" s="136"/>
      <c r="T10643" s="136"/>
      <c r="W10643" s="136"/>
      <c r="Z10643" s="136"/>
      <c r="AC10643" s="136"/>
    </row>
    <row r="10644" spans="2:29">
      <c r="B10644" s="136"/>
      <c r="E10644" s="136"/>
      <c r="H10644" s="136"/>
      <c r="K10644" s="136"/>
      <c r="O10644" s="136"/>
      <c r="T10644" s="136"/>
      <c r="W10644" s="136"/>
      <c r="Z10644" s="136"/>
      <c r="AC10644" s="136"/>
    </row>
    <row r="10645" spans="2:29">
      <c r="B10645" s="136"/>
      <c r="E10645" s="136"/>
      <c r="H10645" s="136"/>
      <c r="K10645" s="136"/>
      <c r="O10645" s="136"/>
      <c r="T10645" s="136"/>
      <c r="W10645" s="136"/>
      <c r="Z10645" s="136"/>
      <c r="AC10645" s="136"/>
    </row>
    <row r="10646" spans="2:29">
      <c r="B10646" s="136"/>
      <c r="E10646" s="136"/>
      <c r="H10646" s="136"/>
      <c r="K10646" s="136"/>
      <c r="O10646" s="136"/>
      <c r="T10646" s="136"/>
      <c r="W10646" s="136"/>
      <c r="Z10646" s="136"/>
      <c r="AC10646" s="136"/>
    </row>
    <row r="10647" spans="2:29">
      <c r="B10647" s="136"/>
      <c r="E10647" s="136"/>
      <c r="H10647" s="136"/>
      <c r="K10647" s="136"/>
      <c r="O10647" s="136"/>
      <c r="T10647" s="136"/>
      <c r="W10647" s="136"/>
      <c r="Z10647" s="136"/>
      <c r="AC10647" s="136"/>
    </row>
    <row r="10648" spans="2:29">
      <c r="B10648" s="136"/>
      <c r="E10648" s="136"/>
      <c r="H10648" s="136"/>
      <c r="K10648" s="136"/>
      <c r="O10648" s="136"/>
      <c r="T10648" s="136"/>
      <c r="W10648" s="136"/>
      <c r="Z10648" s="136"/>
      <c r="AC10648" s="136"/>
    </row>
    <row r="10649" spans="2:29">
      <c r="B10649" s="136"/>
      <c r="E10649" s="136"/>
      <c r="H10649" s="136"/>
      <c r="K10649" s="136"/>
      <c r="O10649" s="136"/>
      <c r="T10649" s="136"/>
      <c r="W10649" s="136"/>
      <c r="Z10649" s="136"/>
      <c r="AC10649" s="136"/>
    </row>
    <row r="10650" spans="2:29">
      <c r="B10650" s="136"/>
      <c r="E10650" s="136"/>
      <c r="H10650" s="136"/>
      <c r="K10650" s="136"/>
      <c r="O10650" s="136"/>
      <c r="T10650" s="136"/>
      <c r="W10650" s="136"/>
      <c r="Z10650" s="136"/>
      <c r="AC10650" s="136"/>
    </row>
    <row r="10651" spans="2:29">
      <c r="B10651" s="136"/>
      <c r="E10651" s="136"/>
      <c r="H10651" s="136"/>
      <c r="K10651" s="136"/>
      <c r="O10651" s="136"/>
      <c r="T10651" s="136"/>
      <c r="W10651" s="136"/>
      <c r="Z10651" s="136"/>
      <c r="AC10651" s="136"/>
    </row>
    <row r="10652" spans="2:29">
      <c r="B10652" s="136"/>
      <c r="E10652" s="136"/>
      <c r="H10652" s="136"/>
      <c r="K10652" s="136"/>
      <c r="O10652" s="136"/>
      <c r="T10652" s="136"/>
      <c r="W10652" s="136"/>
      <c r="Z10652" s="136"/>
      <c r="AC10652" s="136"/>
    </row>
    <row r="10653" spans="2:29">
      <c r="B10653" s="136"/>
      <c r="E10653" s="136"/>
      <c r="H10653" s="136"/>
      <c r="K10653" s="136"/>
      <c r="O10653" s="136"/>
      <c r="T10653" s="136"/>
      <c r="W10653" s="136"/>
      <c r="Z10653" s="136"/>
      <c r="AC10653" s="136"/>
    </row>
    <row r="10654" spans="2:29">
      <c r="B10654" s="136"/>
      <c r="E10654" s="136"/>
      <c r="H10654" s="136"/>
      <c r="K10654" s="136"/>
      <c r="O10654" s="136"/>
      <c r="T10654" s="136"/>
      <c r="W10654" s="136"/>
      <c r="Z10654" s="136"/>
      <c r="AC10654" s="136"/>
    </row>
    <row r="10655" spans="2:29">
      <c r="B10655" s="136"/>
      <c r="E10655" s="136"/>
      <c r="H10655" s="136"/>
      <c r="K10655" s="136"/>
      <c r="O10655" s="136"/>
      <c r="T10655" s="136"/>
      <c r="W10655" s="136"/>
      <c r="Z10655" s="136"/>
      <c r="AC10655" s="136"/>
    </row>
    <row r="10656" spans="2:29">
      <c r="B10656" s="136"/>
      <c r="E10656" s="136"/>
      <c r="H10656" s="136"/>
      <c r="K10656" s="136"/>
      <c r="O10656" s="136"/>
      <c r="T10656" s="136"/>
      <c r="W10656" s="136"/>
      <c r="Z10656" s="136"/>
      <c r="AC10656" s="136"/>
    </row>
    <row r="10657" spans="2:29">
      <c r="B10657" s="136"/>
      <c r="E10657" s="136"/>
      <c r="H10657" s="136"/>
      <c r="K10657" s="136"/>
      <c r="O10657" s="136"/>
      <c r="T10657" s="136"/>
      <c r="W10657" s="136"/>
      <c r="Z10657" s="136"/>
      <c r="AC10657" s="136"/>
    </row>
    <row r="10658" spans="2:29">
      <c r="B10658" s="136"/>
      <c r="E10658" s="136"/>
      <c r="H10658" s="136"/>
      <c r="K10658" s="136"/>
      <c r="O10658" s="136"/>
      <c r="T10658" s="136"/>
      <c r="W10658" s="136"/>
      <c r="Z10658" s="136"/>
      <c r="AC10658" s="136"/>
    </row>
    <row r="10659" spans="2:29">
      <c r="B10659" s="136"/>
      <c r="E10659" s="136"/>
      <c r="H10659" s="136"/>
      <c r="K10659" s="136"/>
      <c r="O10659" s="136"/>
      <c r="T10659" s="136"/>
      <c r="W10659" s="136"/>
      <c r="Z10659" s="136"/>
      <c r="AC10659" s="136"/>
    </row>
    <row r="10660" spans="2:29">
      <c r="B10660" s="136"/>
      <c r="E10660" s="136"/>
      <c r="H10660" s="136"/>
      <c r="K10660" s="136"/>
      <c r="O10660" s="136"/>
      <c r="T10660" s="136"/>
      <c r="W10660" s="136"/>
      <c r="Z10660" s="136"/>
      <c r="AC10660" s="136"/>
    </row>
    <row r="10661" spans="2:29">
      <c r="B10661" s="136"/>
      <c r="E10661" s="136"/>
      <c r="H10661" s="136"/>
      <c r="K10661" s="136"/>
      <c r="O10661" s="136"/>
      <c r="T10661" s="136"/>
      <c r="W10661" s="136"/>
      <c r="Z10661" s="136"/>
      <c r="AC10661" s="136"/>
    </row>
    <row r="10662" spans="2:29">
      <c r="B10662" s="136"/>
      <c r="E10662" s="136"/>
      <c r="H10662" s="136"/>
      <c r="K10662" s="136"/>
      <c r="O10662" s="136"/>
      <c r="T10662" s="136"/>
      <c r="W10662" s="136"/>
      <c r="Z10662" s="136"/>
      <c r="AC10662" s="136"/>
    </row>
    <row r="10663" spans="2:29">
      <c r="B10663" s="136"/>
      <c r="E10663" s="136"/>
      <c r="H10663" s="136"/>
      <c r="K10663" s="136"/>
      <c r="O10663" s="136"/>
      <c r="T10663" s="136"/>
      <c r="W10663" s="136"/>
      <c r="Z10663" s="136"/>
      <c r="AC10663" s="136"/>
    </row>
    <row r="10664" spans="2:29">
      <c r="B10664" s="136"/>
      <c r="E10664" s="136"/>
      <c r="H10664" s="136"/>
      <c r="K10664" s="136"/>
      <c r="O10664" s="136"/>
      <c r="T10664" s="136"/>
      <c r="W10664" s="136"/>
      <c r="Z10664" s="136"/>
      <c r="AC10664" s="136"/>
    </row>
    <row r="10665" spans="2:29">
      <c r="B10665" s="136"/>
      <c r="E10665" s="136"/>
      <c r="H10665" s="136"/>
      <c r="K10665" s="136"/>
      <c r="O10665" s="136"/>
      <c r="T10665" s="136"/>
      <c r="W10665" s="136"/>
      <c r="Z10665" s="136"/>
      <c r="AC10665" s="136"/>
    </row>
    <row r="10666" spans="2:29">
      <c r="B10666" s="136"/>
      <c r="E10666" s="136"/>
      <c r="H10666" s="136"/>
      <c r="K10666" s="136"/>
      <c r="O10666" s="136"/>
      <c r="T10666" s="136"/>
      <c r="W10666" s="136"/>
      <c r="Z10666" s="136"/>
      <c r="AC10666" s="136"/>
    </row>
    <row r="10667" spans="2:29">
      <c r="B10667" s="136"/>
      <c r="E10667" s="136"/>
      <c r="H10667" s="136"/>
      <c r="K10667" s="136"/>
      <c r="O10667" s="136"/>
      <c r="T10667" s="136"/>
      <c r="W10667" s="136"/>
      <c r="Z10667" s="136"/>
      <c r="AC10667" s="136"/>
    </row>
    <row r="10668" spans="2:29">
      <c r="B10668" s="136"/>
      <c r="E10668" s="136"/>
      <c r="H10668" s="136"/>
      <c r="K10668" s="136"/>
      <c r="O10668" s="136"/>
      <c r="T10668" s="136"/>
      <c r="W10668" s="136"/>
      <c r="Z10668" s="136"/>
      <c r="AC10668" s="136"/>
    </row>
    <row r="10669" spans="2:29">
      <c r="B10669" s="136"/>
      <c r="E10669" s="136"/>
      <c r="H10669" s="136"/>
      <c r="K10669" s="136"/>
      <c r="O10669" s="136"/>
      <c r="T10669" s="136"/>
      <c r="W10669" s="136"/>
      <c r="Z10669" s="136"/>
      <c r="AC10669" s="136"/>
    </row>
    <row r="10670" spans="2:29">
      <c r="B10670" s="136"/>
      <c r="E10670" s="136"/>
      <c r="H10670" s="136"/>
      <c r="K10670" s="136"/>
      <c r="O10670" s="136"/>
      <c r="T10670" s="136"/>
      <c r="W10670" s="136"/>
      <c r="Z10670" s="136"/>
      <c r="AC10670" s="136"/>
    </row>
    <row r="10671" spans="2:29">
      <c r="B10671" s="136"/>
      <c r="E10671" s="136"/>
      <c r="H10671" s="136"/>
      <c r="K10671" s="136"/>
      <c r="O10671" s="136"/>
      <c r="T10671" s="136"/>
      <c r="W10671" s="136"/>
      <c r="Z10671" s="136"/>
      <c r="AC10671" s="136"/>
    </row>
    <row r="10672" spans="2:29">
      <c r="B10672" s="136"/>
      <c r="E10672" s="136"/>
      <c r="H10672" s="136"/>
      <c r="K10672" s="136"/>
      <c r="O10672" s="136"/>
      <c r="T10672" s="136"/>
      <c r="W10672" s="136"/>
      <c r="Z10672" s="136"/>
      <c r="AC10672" s="136"/>
    </row>
    <row r="10673" spans="2:29">
      <c r="B10673" s="136"/>
      <c r="E10673" s="136"/>
      <c r="H10673" s="136"/>
      <c r="K10673" s="136"/>
      <c r="O10673" s="136"/>
      <c r="T10673" s="136"/>
      <c r="W10673" s="136"/>
      <c r="Z10673" s="136"/>
      <c r="AC10673" s="136"/>
    </row>
    <row r="10674" spans="2:29">
      <c r="B10674" s="136"/>
      <c r="E10674" s="136"/>
      <c r="H10674" s="136"/>
      <c r="K10674" s="136"/>
      <c r="O10674" s="136"/>
      <c r="T10674" s="136"/>
      <c r="W10674" s="136"/>
      <c r="Z10674" s="136"/>
      <c r="AC10674" s="136"/>
    </row>
    <row r="10675" spans="2:29">
      <c r="B10675" s="136"/>
      <c r="E10675" s="136"/>
      <c r="H10675" s="136"/>
      <c r="K10675" s="136"/>
      <c r="O10675" s="136"/>
      <c r="T10675" s="136"/>
      <c r="W10675" s="136"/>
      <c r="Z10675" s="136"/>
      <c r="AC10675" s="136"/>
    </row>
    <row r="10676" spans="2:29">
      <c r="B10676" s="136"/>
      <c r="E10676" s="136"/>
      <c r="H10676" s="136"/>
      <c r="K10676" s="136"/>
      <c r="O10676" s="136"/>
      <c r="T10676" s="136"/>
      <c r="W10676" s="136"/>
      <c r="Z10676" s="136"/>
      <c r="AC10676" s="136"/>
    </row>
    <row r="10677" spans="2:29">
      <c r="B10677" s="136"/>
      <c r="E10677" s="136"/>
      <c r="H10677" s="136"/>
      <c r="K10677" s="136"/>
      <c r="O10677" s="136"/>
      <c r="T10677" s="136"/>
      <c r="W10677" s="136"/>
      <c r="Z10677" s="136"/>
      <c r="AC10677" s="136"/>
    </row>
    <row r="10678" spans="2:29">
      <c r="B10678" s="136"/>
      <c r="E10678" s="136"/>
      <c r="H10678" s="136"/>
      <c r="K10678" s="136"/>
      <c r="O10678" s="136"/>
      <c r="T10678" s="136"/>
      <c r="W10678" s="136"/>
      <c r="Z10678" s="136"/>
      <c r="AC10678" s="136"/>
    </row>
    <row r="10679" spans="2:29">
      <c r="B10679" s="136"/>
      <c r="E10679" s="136"/>
      <c r="H10679" s="136"/>
      <c r="K10679" s="136"/>
      <c r="O10679" s="136"/>
      <c r="T10679" s="136"/>
      <c r="W10679" s="136"/>
      <c r="Z10679" s="136"/>
      <c r="AC10679" s="136"/>
    </row>
    <row r="10680" spans="2:29">
      <c r="B10680" s="136"/>
      <c r="E10680" s="136"/>
      <c r="H10680" s="136"/>
      <c r="K10680" s="136"/>
      <c r="O10680" s="136"/>
      <c r="T10680" s="136"/>
      <c r="W10680" s="136"/>
      <c r="Z10680" s="136"/>
      <c r="AC10680" s="136"/>
    </row>
    <row r="10681" spans="2:29">
      <c r="B10681" s="136"/>
      <c r="E10681" s="136"/>
      <c r="H10681" s="136"/>
      <c r="K10681" s="136"/>
      <c r="O10681" s="136"/>
      <c r="T10681" s="136"/>
      <c r="W10681" s="136"/>
      <c r="Z10681" s="136"/>
      <c r="AC10681" s="136"/>
    </row>
    <row r="10682" spans="2:29">
      <c r="B10682" s="136"/>
      <c r="E10682" s="136"/>
      <c r="H10682" s="136"/>
      <c r="K10682" s="136"/>
      <c r="O10682" s="136"/>
      <c r="T10682" s="136"/>
      <c r="W10682" s="136"/>
      <c r="Z10682" s="136"/>
      <c r="AC10682" s="136"/>
    </row>
    <row r="10683" spans="2:29">
      <c r="B10683" s="136"/>
      <c r="E10683" s="136"/>
      <c r="H10683" s="136"/>
      <c r="K10683" s="136"/>
      <c r="O10683" s="136"/>
      <c r="T10683" s="136"/>
      <c r="W10683" s="136"/>
      <c r="Z10683" s="136"/>
      <c r="AC10683" s="136"/>
    </row>
    <row r="10684" spans="2:29">
      <c r="B10684" s="136"/>
      <c r="E10684" s="136"/>
      <c r="H10684" s="136"/>
      <c r="K10684" s="136"/>
      <c r="O10684" s="136"/>
      <c r="T10684" s="136"/>
      <c r="W10684" s="136"/>
      <c r="Z10684" s="136"/>
      <c r="AC10684" s="136"/>
    </row>
    <row r="10685" spans="2:29">
      <c r="B10685" s="136"/>
      <c r="E10685" s="136"/>
      <c r="H10685" s="136"/>
      <c r="K10685" s="136"/>
      <c r="O10685" s="136"/>
      <c r="T10685" s="136"/>
      <c r="W10685" s="136"/>
      <c r="Z10685" s="136"/>
      <c r="AC10685" s="136"/>
    </row>
    <row r="10686" spans="2:29">
      <c r="B10686" s="136"/>
      <c r="E10686" s="136"/>
      <c r="H10686" s="136"/>
      <c r="K10686" s="136"/>
      <c r="O10686" s="136"/>
      <c r="T10686" s="136"/>
      <c r="W10686" s="136"/>
      <c r="Z10686" s="136"/>
      <c r="AC10686" s="136"/>
    </row>
    <row r="10687" spans="2:29">
      <c r="B10687" s="136"/>
      <c r="E10687" s="136"/>
      <c r="H10687" s="136"/>
      <c r="K10687" s="136"/>
      <c r="O10687" s="136"/>
      <c r="T10687" s="136"/>
      <c r="W10687" s="136"/>
      <c r="Z10687" s="136"/>
      <c r="AC10687" s="136"/>
    </row>
    <row r="10688" spans="2:29">
      <c r="B10688" s="136"/>
      <c r="E10688" s="136"/>
      <c r="H10688" s="136"/>
      <c r="K10688" s="136"/>
      <c r="O10688" s="136"/>
      <c r="T10688" s="136"/>
      <c r="W10688" s="136"/>
      <c r="Z10688" s="136"/>
      <c r="AC10688" s="136"/>
    </row>
    <row r="10689" spans="2:29">
      <c r="B10689" s="136"/>
      <c r="E10689" s="136"/>
      <c r="H10689" s="136"/>
      <c r="K10689" s="136"/>
      <c r="O10689" s="136"/>
      <c r="T10689" s="136"/>
      <c r="W10689" s="136"/>
      <c r="Z10689" s="136"/>
      <c r="AC10689" s="136"/>
    </row>
    <row r="10690" spans="2:29">
      <c r="B10690" s="136"/>
      <c r="E10690" s="136"/>
      <c r="H10690" s="136"/>
      <c r="K10690" s="136"/>
      <c r="O10690" s="136"/>
      <c r="T10690" s="136"/>
      <c r="W10690" s="136"/>
      <c r="Z10690" s="136"/>
      <c r="AC10690" s="136"/>
    </row>
    <row r="10691" spans="2:29">
      <c r="B10691" s="136"/>
      <c r="E10691" s="136"/>
      <c r="H10691" s="136"/>
      <c r="K10691" s="136"/>
      <c r="O10691" s="136"/>
      <c r="T10691" s="136"/>
      <c r="W10691" s="136"/>
      <c r="Z10691" s="136"/>
      <c r="AC10691" s="136"/>
    </row>
    <row r="10692" spans="2:29">
      <c r="B10692" s="136"/>
      <c r="E10692" s="136"/>
      <c r="H10692" s="136"/>
      <c r="K10692" s="136"/>
      <c r="O10692" s="136"/>
      <c r="T10692" s="136"/>
      <c r="W10692" s="136"/>
      <c r="Z10692" s="136"/>
      <c r="AC10692" s="136"/>
    </row>
    <row r="10693" spans="2:29">
      <c r="B10693" s="136"/>
      <c r="E10693" s="136"/>
      <c r="H10693" s="136"/>
      <c r="K10693" s="136"/>
      <c r="O10693" s="136"/>
      <c r="T10693" s="136"/>
      <c r="W10693" s="136"/>
      <c r="Z10693" s="136"/>
      <c r="AC10693" s="136"/>
    </row>
    <row r="10694" spans="2:29">
      <c r="B10694" s="136"/>
      <c r="E10694" s="136"/>
      <c r="H10694" s="136"/>
      <c r="K10694" s="136"/>
      <c r="O10694" s="136"/>
      <c r="T10694" s="136"/>
      <c r="W10694" s="136"/>
      <c r="Z10694" s="136"/>
      <c r="AC10694" s="136"/>
    </row>
    <row r="10695" spans="2:29">
      <c r="B10695" s="136"/>
      <c r="E10695" s="136"/>
      <c r="H10695" s="136"/>
      <c r="K10695" s="136"/>
      <c r="O10695" s="136"/>
      <c r="T10695" s="136"/>
      <c r="W10695" s="136"/>
      <c r="Z10695" s="136"/>
      <c r="AC10695" s="136"/>
    </row>
    <row r="10696" spans="2:29">
      <c r="B10696" s="136"/>
      <c r="E10696" s="136"/>
      <c r="H10696" s="136"/>
      <c r="K10696" s="136"/>
      <c r="O10696" s="136"/>
      <c r="T10696" s="136"/>
      <c r="W10696" s="136"/>
      <c r="Z10696" s="136"/>
      <c r="AC10696" s="136"/>
    </row>
    <row r="10697" spans="2:29">
      <c r="B10697" s="136"/>
      <c r="E10697" s="136"/>
      <c r="H10697" s="136"/>
      <c r="K10697" s="136"/>
      <c r="O10697" s="136"/>
      <c r="T10697" s="136"/>
      <c r="W10697" s="136"/>
      <c r="Z10697" s="136"/>
      <c r="AC10697" s="136"/>
    </row>
    <row r="10698" spans="2:29">
      <c r="B10698" s="136"/>
      <c r="E10698" s="136"/>
      <c r="H10698" s="136"/>
      <c r="K10698" s="136"/>
      <c r="O10698" s="136"/>
      <c r="T10698" s="136"/>
      <c r="W10698" s="136"/>
      <c r="Z10698" s="136"/>
      <c r="AC10698" s="136"/>
    </row>
    <row r="10699" spans="2:29">
      <c r="B10699" s="136"/>
      <c r="E10699" s="136"/>
      <c r="H10699" s="136"/>
      <c r="K10699" s="136"/>
      <c r="O10699" s="136"/>
      <c r="T10699" s="136"/>
      <c r="W10699" s="136"/>
      <c r="Z10699" s="136"/>
      <c r="AC10699" s="136"/>
    </row>
    <row r="10700" spans="2:29">
      <c r="B10700" s="136"/>
      <c r="E10700" s="136"/>
      <c r="H10700" s="136"/>
      <c r="K10700" s="136"/>
      <c r="O10700" s="136"/>
      <c r="T10700" s="136"/>
      <c r="W10700" s="136"/>
      <c r="Z10700" s="136"/>
      <c r="AC10700" s="136"/>
    </row>
    <row r="10701" spans="2:29">
      <c r="B10701" s="136"/>
      <c r="E10701" s="136"/>
      <c r="H10701" s="136"/>
      <c r="K10701" s="136"/>
      <c r="O10701" s="136"/>
      <c r="T10701" s="136"/>
      <c r="W10701" s="136"/>
      <c r="Z10701" s="136"/>
      <c r="AC10701" s="136"/>
    </row>
    <row r="10702" spans="2:29">
      <c r="B10702" s="136"/>
      <c r="E10702" s="136"/>
      <c r="H10702" s="136"/>
      <c r="K10702" s="136"/>
      <c r="O10702" s="136"/>
      <c r="T10702" s="136"/>
      <c r="W10702" s="136"/>
      <c r="Z10702" s="136"/>
      <c r="AC10702" s="136"/>
    </row>
    <row r="10703" spans="2:29">
      <c r="B10703" s="136"/>
      <c r="E10703" s="136"/>
      <c r="H10703" s="136"/>
      <c r="K10703" s="136"/>
      <c r="O10703" s="136"/>
      <c r="T10703" s="136"/>
      <c r="W10703" s="136"/>
      <c r="Z10703" s="136"/>
      <c r="AC10703" s="136"/>
    </row>
    <row r="10704" spans="2:29">
      <c r="B10704" s="136"/>
      <c r="E10704" s="136"/>
      <c r="H10704" s="136"/>
      <c r="K10704" s="136"/>
      <c r="O10704" s="136"/>
      <c r="T10704" s="136"/>
      <c r="W10704" s="136"/>
      <c r="Z10704" s="136"/>
      <c r="AC10704" s="136"/>
    </row>
    <row r="10705" spans="2:29">
      <c r="B10705" s="136"/>
      <c r="E10705" s="136"/>
      <c r="H10705" s="136"/>
      <c r="K10705" s="136"/>
      <c r="O10705" s="136"/>
      <c r="T10705" s="136"/>
      <c r="W10705" s="136"/>
      <c r="Z10705" s="136"/>
      <c r="AC10705" s="136"/>
    </row>
    <row r="10706" spans="2:29">
      <c r="B10706" s="136"/>
      <c r="E10706" s="136"/>
      <c r="H10706" s="136"/>
      <c r="K10706" s="136"/>
      <c r="O10706" s="136"/>
      <c r="T10706" s="136"/>
      <c r="W10706" s="136"/>
      <c r="Z10706" s="136"/>
      <c r="AC10706" s="136"/>
    </row>
    <row r="10707" spans="2:29">
      <c r="B10707" s="136"/>
      <c r="E10707" s="136"/>
      <c r="H10707" s="136"/>
      <c r="K10707" s="136"/>
      <c r="O10707" s="136"/>
      <c r="T10707" s="136"/>
      <c r="W10707" s="136"/>
      <c r="Z10707" s="136"/>
      <c r="AC10707" s="136"/>
    </row>
    <row r="10708" spans="2:29">
      <c r="B10708" s="136"/>
      <c r="E10708" s="136"/>
      <c r="H10708" s="136"/>
      <c r="K10708" s="136"/>
      <c r="O10708" s="136"/>
      <c r="T10708" s="136"/>
      <c r="W10708" s="136"/>
      <c r="Z10708" s="136"/>
      <c r="AC10708" s="136"/>
    </row>
    <row r="10709" spans="2:29">
      <c r="B10709" s="136"/>
      <c r="E10709" s="136"/>
      <c r="H10709" s="136"/>
      <c r="K10709" s="136"/>
      <c r="O10709" s="136"/>
      <c r="T10709" s="136"/>
      <c r="W10709" s="136"/>
      <c r="Z10709" s="136"/>
      <c r="AC10709" s="136"/>
    </row>
    <row r="10710" spans="2:29">
      <c r="B10710" s="136"/>
      <c r="E10710" s="136"/>
      <c r="H10710" s="136"/>
      <c r="K10710" s="136"/>
      <c r="O10710" s="136"/>
      <c r="T10710" s="136"/>
      <c r="W10710" s="136"/>
      <c r="Z10710" s="136"/>
      <c r="AC10710" s="136"/>
    </row>
    <row r="10711" spans="2:29">
      <c r="B10711" s="136"/>
      <c r="E10711" s="136"/>
      <c r="H10711" s="136"/>
      <c r="K10711" s="136"/>
      <c r="O10711" s="136"/>
      <c r="T10711" s="136"/>
      <c r="W10711" s="136"/>
      <c r="Z10711" s="136"/>
      <c r="AC10711" s="136"/>
    </row>
    <row r="10712" spans="2:29">
      <c r="B10712" s="136"/>
      <c r="E10712" s="136"/>
      <c r="H10712" s="136"/>
      <c r="K10712" s="136"/>
      <c r="O10712" s="136"/>
      <c r="T10712" s="136"/>
      <c r="W10712" s="136"/>
      <c r="Z10712" s="136"/>
      <c r="AC10712" s="136"/>
    </row>
    <row r="10713" spans="2:29">
      <c r="B10713" s="136"/>
      <c r="E10713" s="136"/>
      <c r="H10713" s="136"/>
      <c r="K10713" s="136"/>
      <c r="O10713" s="136"/>
      <c r="T10713" s="136"/>
      <c r="W10713" s="136"/>
      <c r="Z10713" s="136"/>
      <c r="AC10713" s="136"/>
    </row>
    <row r="10714" spans="2:29">
      <c r="B10714" s="136"/>
      <c r="E10714" s="136"/>
      <c r="H10714" s="136"/>
      <c r="K10714" s="136"/>
      <c r="O10714" s="136"/>
      <c r="T10714" s="136"/>
      <c r="W10714" s="136"/>
      <c r="Z10714" s="136"/>
      <c r="AC10714" s="136"/>
    </row>
    <row r="10715" spans="2:29">
      <c r="B10715" s="136"/>
      <c r="E10715" s="136"/>
      <c r="H10715" s="136"/>
      <c r="K10715" s="136"/>
      <c r="O10715" s="136"/>
      <c r="T10715" s="136"/>
      <c r="W10715" s="136"/>
      <c r="Z10715" s="136"/>
      <c r="AC10715" s="136"/>
    </row>
    <row r="10716" spans="2:29">
      <c r="B10716" s="136"/>
      <c r="E10716" s="136"/>
      <c r="H10716" s="136"/>
      <c r="K10716" s="136"/>
      <c r="O10716" s="136"/>
      <c r="T10716" s="136"/>
      <c r="W10716" s="136"/>
      <c r="Z10716" s="136"/>
      <c r="AC10716" s="136"/>
    </row>
    <row r="10717" spans="2:29">
      <c r="B10717" s="136"/>
      <c r="E10717" s="136"/>
      <c r="H10717" s="136"/>
      <c r="K10717" s="136"/>
      <c r="O10717" s="136"/>
      <c r="T10717" s="136"/>
      <c r="W10717" s="136"/>
      <c r="Z10717" s="136"/>
      <c r="AC10717" s="136"/>
    </row>
    <row r="10718" spans="2:29">
      <c r="B10718" s="136"/>
      <c r="E10718" s="136"/>
      <c r="H10718" s="136"/>
      <c r="K10718" s="136"/>
      <c r="O10718" s="136"/>
      <c r="T10718" s="136"/>
      <c r="W10718" s="136"/>
      <c r="Z10718" s="136"/>
      <c r="AC10718" s="136"/>
    </row>
    <row r="10719" spans="2:29">
      <c r="B10719" s="136"/>
      <c r="E10719" s="136"/>
      <c r="H10719" s="136"/>
      <c r="K10719" s="136"/>
      <c r="O10719" s="136"/>
      <c r="T10719" s="136"/>
      <c r="W10719" s="136"/>
      <c r="Z10719" s="136"/>
      <c r="AC10719" s="136"/>
    </row>
    <row r="10720" spans="2:29">
      <c r="B10720" s="136"/>
      <c r="E10720" s="136"/>
      <c r="H10720" s="136"/>
      <c r="K10720" s="136"/>
      <c r="O10720" s="136"/>
      <c r="T10720" s="136"/>
      <c r="W10720" s="136"/>
      <c r="Z10720" s="136"/>
      <c r="AC10720" s="136"/>
    </row>
    <row r="10721" spans="2:29">
      <c r="B10721" s="136"/>
      <c r="E10721" s="136"/>
      <c r="H10721" s="136"/>
      <c r="K10721" s="136"/>
      <c r="O10721" s="136"/>
      <c r="T10721" s="136"/>
      <c r="W10721" s="136"/>
      <c r="Z10721" s="136"/>
      <c r="AC10721" s="136"/>
    </row>
    <row r="10722" spans="2:29">
      <c r="B10722" s="136"/>
      <c r="E10722" s="136"/>
      <c r="H10722" s="136"/>
      <c r="K10722" s="136"/>
      <c r="O10722" s="136"/>
      <c r="T10722" s="136"/>
      <c r="W10722" s="136"/>
      <c r="Z10722" s="136"/>
      <c r="AC10722" s="136"/>
    </row>
    <row r="10723" spans="2:29">
      <c r="B10723" s="136"/>
      <c r="E10723" s="136"/>
      <c r="H10723" s="136"/>
      <c r="K10723" s="136"/>
      <c r="O10723" s="136"/>
      <c r="T10723" s="136"/>
      <c r="W10723" s="136"/>
      <c r="Z10723" s="136"/>
      <c r="AC10723" s="136"/>
    </row>
    <row r="10724" spans="2:29">
      <c r="B10724" s="136"/>
      <c r="E10724" s="136"/>
      <c r="H10724" s="136"/>
      <c r="K10724" s="136"/>
      <c r="O10724" s="136"/>
      <c r="T10724" s="136"/>
      <c r="W10724" s="136"/>
      <c r="Z10724" s="136"/>
      <c r="AC10724" s="136"/>
    </row>
    <row r="10725" spans="2:29">
      <c r="B10725" s="136"/>
      <c r="E10725" s="136"/>
      <c r="H10725" s="136"/>
      <c r="K10725" s="136"/>
      <c r="O10725" s="136"/>
      <c r="T10725" s="136"/>
      <c r="W10725" s="136"/>
      <c r="Z10725" s="136"/>
      <c r="AC10725" s="136"/>
    </row>
    <row r="10726" spans="2:29">
      <c r="B10726" s="136"/>
      <c r="E10726" s="136"/>
      <c r="H10726" s="136"/>
      <c r="K10726" s="136"/>
      <c r="O10726" s="136"/>
      <c r="T10726" s="136"/>
      <c r="W10726" s="136"/>
      <c r="Z10726" s="136"/>
      <c r="AC10726" s="136"/>
    </row>
    <row r="10727" spans="2:29">
      <c r="B10727" s="136"/>
      <c r="E10727" s="136"/>
      <c r="H10727" s="136"/>
      <c r="K10727" s="136"/>
      <c r="O10727" s="136"/>
      <c r="T10727" s="136"/>
      <c r="W10727" s="136"/>
      <c r="Z10727" s="136"/>
      <c r="AC10727" s="136"/>
    </row>
    <row r="10728" spans="2:29">
      <c r="B10728" s="136"/>
      <c r="E10728" s="136"/>
      <c r="H10728" s="136"/>
      <c r="K10728" s="136"/>
      <c r="O10728" s="136"/>
      <c r="T10728" s="136"/>
      <c r="W10728" s="136"/>
      <c r="Z10728" s="136"/>
      <c r="AC10728" s="136"/>
    </row>
    <row r="10729" spans="2:29">
      <c r="B10729" s="136"/>
      <c r="E10729" s="136"/>
      <c r="H10729" s="136"/>
      <c r="K10729" s="136"/>
      <c r="O10729" s="136"/>
      <c r="T10729" s="136"/>
      <c r="W10729" s="136"/>
      <c r="Z10729" s="136"/>
      <c r="AC10729" s="136"/>
    </row>
    <row r="10730" spans="2:29">
      <c r="B10730" s="136"/>
      <c r="E10730" s="136"/>
      <c r="H10730" s="136"/>
      <c r="K10730" s="136"/>
      <c r="O10730" s="136"/>
      <c r="T10730" s="136"/>
      <c r="W10730" s="136"/>
      <c r="Z10730" s="136"/>
      <c r="AC10730" s="136"/>
    </row>
    <row r="10731" spans="2:29">
      <c r="B10731" s="136"/>
      <c r="E10731" s="136"/>
      <c r="H10731" s="136"/>
      <c r="K10731" s="136"/>
      <c r="O10731" s="136"/>
      <c r="T10731" s="136"/>
      <c r="W10731" s="136"/>
      <c r="Z10731" s="136"/>
      <c r="AC10731" s="136"/>
    </row>
    <row r="10732" spans="2:29">
      <c r="B10732" s="136"/>
      <c r="E10732" s="136"/>
      <c r="H10732" s="136"/>
      <c r="K10732" s="136"/>
      <c r="O10732" s="136"/>
      <c r="T10732" s="136"/>
      <c r="W10732" s="136"/>
      <c r="Z10732" s="136"/>
      <c r="AC10732" s="136"/>
    </row>
    <row r="10733" spans="2:29">
      <c r="B10733" s="136"/>
      <c r="E10733" s="136"/>
      <c r="H10733" s="136"/>
      <c r="K10733" s="136"/>
      <c r="O10733" s="136"/>
      <c r="T10733" s="136"/>
      <c r="W10733" s="136"/>
      <c r="Z10733" s="136"/>
      <c r="AC10733" s="136"/>
    </row>
    <row r="10734" spans="2:29">
      <c r="B10734" s="136"/>
      <c r="E10734" s="136"/>
      <c r="H10734" s="136"/>
      <c r="K10734" s="136"/>
      <c r="O10734" s="136"/>
      <c r="T10734" s="136"/>
      <c r="W10734" s="136"/>
      <c r="Z10734" s="136"/>
      <c r="AC10734" s="136"/>
    </row>
    <row r="10735" spans="2:29">
      <c r="B10735" s="136"/>
      <c r="E10735" s="136"/>
      <c r="H10735" s="136"/>
      <c r="K10735" s="136"/>
      <c r="O10735" s="136"/>
      <c r="T10735" s="136"/>
      <c r="W10735" s="136"/>
      <c r="Z10735" s="136"/>
      <c r="AC10735" s="136"/>
    </row>
    <row r="10736" spans="2:29">
      <c r="B10736" s="136"/>
      <c r="E10736" s="136"/>
      <c r="H10736" s="136"/>
      <c r="K10736" s="136"/>
      <c r="O10736" s="136"/>
      <c r="T10736" s="136"/>
      <c r="W10736" s="136"/>
      <c r="Z10736" s="136"/>
      <c r="AC10736" s="136"/>
    </row>
    <row r="10737" spans="2:29">
      <c r="B10737" s="136"/>
      <c r="E10737" s="136"/>
      <c r="H10737" s="136"/>
      <c r="K10737" s="136"/>
      <c r="O10737" s="136"/>
      <c r="T10737" s="136"/>
      <c r="W10737" s="136"/>
      <c r="Z10737" s="136"/>
      <c r="AC10737" s="136"/>
    </row>
    <row r="10738" spans="2:29">
      <c r="B10738" s="136"/>
      <c r="E10738" s="136"/>
      <c r="H10738" s="136"/>
      <c r="K10738" s="136"/>
      <c r="O10738" s="136"/>
      <c r="T10738" s="136"/>
      <c r="W10738" s="136"/>
      <c r="Z10738" s="136"/>
      <c r="AC10738" s="136"/>
    </row>
    <row r="10739" spans="2:29">
      <c r="B10739" s="136"/>
      <c r="E10739" s="136"/>
      <c r="H10739" s="136"/>
      <c r="K10739" s="136"/>
      <c r="O10739" s="136"/>
      <c r="T10739" s="136"/>
      <c r="W10739" s="136"/>
      <c r="Z10739" s="136"/>
      <c r="AC10739" s="136"/>
    </row>
    <row r="10740" spans="2:29">
      <c r="B10740" s="136"/>
      <c r="E10740" s="136"/>
      <c r="H10740" s="136"/>
      <c r="K10740" s="136"/>
      <c r="O10740" s="136"/>
      <c r="T10740" s="136"/>
      <c r="W10740" s="136"/>
      <c r="Z10740" s="136"/>
      <c r="AC10740" s="136"/>
    </row>
    <row r="10741" spans="2:29">
      <c r="B10741" s="136"/>
      <c r="E10741" s="136"/>
      <c r="H10741" s="136"/>
      <c r="K10741" s="136"/>
      <c r="O10741" s="136"/>
      <c r="T10741" s="136"/>
      <c r="W10741" s="136"/>
      <c r="Z10741" s="136"/>
      <c r="AC10741" s="136"/>
    </row>
    <row r="10742" spans="2:29">
      <c r="B10742" s="136"/>
      <c r="E10742" s="136"/>
      <c r="H10742" s="136"/>
      <c r="K10742" s="136"/>
      <c r="O10742" s="136"/>
      <c r="T10742" s="136"/>
      <c r="W10742" s="136"/>
      <c r="Z10742" s="136"/>
      <c r="AC10742" s="136"/>
    </row>
    <row r="10743" spans="2:29">
      <c r="B10743" s="136"/>
      <c r="E10743" s="136"/>
      <c r="H10743" s="136"/>
      <c r="K10743" s="136"/>
      <c r="O10743" s="136"/>
      <c r="T10743" s="136"/>
      <c r="W10743" s="136"/>
      <c r="Z10743" s="136"/>
      <c r="AC10743" s="136"/>
    </row>
    <row r="10744" spans="2:29">
      <c r="B10744" s="136"/>
      <c r="E10744" s="136"/>
      <c r="H10744" s="136"/>
      <c r="K10744" s="136"/>
      <c r="O10744" s="136"/>
      <c r="T10744" s="136"/>
      <c r="W10744" s="136"/>
      <c r="Z10744" s="136"/>
      <c r="AC10744" s="136"/>
    </row>
    <row r="10745" spans="2:29">
      <c r="B10745" s="136"/>
      <c r="E10745" s="136"/>
      <c r="H10745" s="136"/>
      <c r="K10745" s="136"/>
      <c r="O10745" s="136"/>
      <c r="T10745" s="136"/>
      <c r="W10745" s="136"/>
      <c r="Z10745" s="136"/>
      <c r="AC10745" s="136"/>
    </row>
    <row r="10746" spans="2:29">
      <c r="B10746" s="136"/>
      <c r="E10746" s="136"/>
      <c r="H10746" s="136"/>
      <c r="K10746" s="136"/>
      <c r="O10746" s="136"/>
      <c r="T10746" s="136"/>
      <c r="W10746" s="136"/>
      <c r="Z10746" s="136"/>
      <c r="AC10746" s="136"/>
    </row>
    <row r="10747" spans="2:29">
      <c r="B10747" s="136"/>
      <c r="E10747" s="136"/>
      <c r="H10747" s="136"/>
      <c r="K10747" s="136"/>
      <c r="O10747" s="136"/>
      <c r="T10747" s="136"/>
      <c r="W10747" s="136"/>
      <c r="Z10747" s="136"/>
      <c r="AC10747" s="136"/>
    </row>
    <row r="10748" spans="2:29">
      <c r="B10748" s="136"/>
      <c r="E10748" s="136"/>
      <c r="H10748" s="136"/>
      <c r="K10748" s="136"/>
      <c r="O10748" s="136"/>
      <c r="T10748" s="136"/>
      <c r="W10748" s="136"/>
      <c r="Z10748" s="136"/>
      <c r="AC10748" s="136"/>
    </row>
    <row r="10749" spans="2:29">
      <c r="B10749" s="136"/>
      <c r="E10749" s="136"/>
      <c r="H10749" s="136"/>
      <c r="K10749" s="136"/>
      <c r="O10749" s="136"/>
      <c r="T10749" s="136"/>
      <c r="W10749" s="136"/>
      <c r="Z10749" s="136"/>
      <c r="AC10749" s="136"/>
    </row>
    <row r="10750" spans="2:29">
      <c r="B10750" s="136"/>
      <c r="E10750" s="136"/>
      <c r="H10750" s="136"/>
      <c r="K10750" s="136"/>
      <c r="O10750" s="136"/>
      <c r="T10750" s="136"/>
      <c r="W10750" s="136"/>
      <c r="Z10750" s="136"/>
      <c r="AC10750" s="136"/>
    </row>
    <row r="10751" spans="2:29">
      <c r="B10751" s="136"/>
      <c r="E10751" s="136"/>
      <c r="H10751" s="136"/>
      <c r="K10751" s="136"/>
      <c r="O10751" s="136"/>
      <c r="T10751" s="136"/>
      <c r="W10751" s="136"/>
      <c r="Z10751" s="136"/>
      <c r="AC10751" s="136"/>
    </row>
    <row r="10752" spans="2:29">
      <c r="B10752" s="136"/>
      <c r="E10752" s="136"/>
      <c r="H10752" s="136"/>
      <c r="K10752" s="136"/>
      <c r="O10752" s="136"/>
      <c r="T10752" s="136"/>
      <c r="W10752" s="136"/>
      <c r="Z10752" s="136"/>
      <c r="AC10752" s="136"/>
    </row>
    <row r="10753" spans="2:29">
      <c r="B10753" s="136"/>
      <c r="E10753" s="136"/>
      <c r="H10753" s="136"/>
      <c r="K10753" s="136"/>
      <c r="O10753" s="136"/>
      <c r="T10753" s="136"/>
      <c r="W10753" s="136"/>
      <c r="Z10753" s="136"/>
      <c r="AC10753" s="136"/>
    </row>
    <row r="10754" spans="2:29">
      <c r="B10754" s="136"/>
      <c r="E10754" s="136"/>
      <c r="H10754" s="136"/>
      <c r="K10754" s="136"/>
      <c r="O10754" s="136"/>
      <c r="T10754" s="136"/>
      <c r="W10754" s="136"/>
      <c r="Z10754" s="136"/>
      <c r="AC10754" s="136"/>
    </row>
    <row r="10755" spans="2:29">
      <c r="B10755" s="136"/>
      <c r="E10755" s="136"/>
      <c r="H10755" s="136"/>
      <c r="K10755" s="136"/>
      <c r="O10755" s="136"/>
      <c r="T10755" s="136"/>
      <c r="W10755" s="136"/>
      <c r="Z10755" s="136"/>
      <c r="AC10755" s="136"/>
    </row>
    <row r="10756" spans="2:29">
      <c r="B10756" s="136"/>
      <c r="E10756" s="136"/>
      <c r="H10756" s="136"/>
      <c r="K10756" s="136"/>
      <c r="O10756" s="136"/>
      <c r="T10756" s="136"/>
      <c r="W10756" s="136"/>
      <c r="Z10756" s="136"/>
      <c r="AC10756" s="136"/>
    </row>
    <row r="10757" spans="2:29">
      <c r="B10757" s="136"/>
      <c r="E10757" s="136"/>
      <c r="H10757" s="136"/>
      <c r="K10757" s="136"/>
      <c r="O10757" s="136"/>
      <c r="T10757" s="136"/>
      <c r="W10757" s="136"/>
      <c r="Z10757" s="136"/>
      <c r="AC10757" s="136"/>
    </row>
    <row r="10758" spans="2:29">
      <c r="B10758" s="136"/>
      <c r="E10758" s="136"/>
      <c r="H10758" s="136"/>
      <c r="K10758" s="136"/>
      <c r="O10758" s="136"/>
      <c r="T10758" s="136"/>
      <c r="W10758" s="136"/>
      <c r="Z10758" s="136"/>
      <c r="AC10758" s="136"/>
    </row>
    <row r="10759" spans="2:29">
      <c r="B10759" s="136"/>
      <c r="E10759" s="136"/>
      <c r="H10759" s="136"/>
      <c r="K10759" s="136"/>
      <c r="O10759" s="136"/>
      <c r="T10759" s="136"/>
      <c r="W10759" s="136"/>
      <c r="Z10759" s="136"/>
      <c r="AC10759" s="136"/>
    </row>
    <row r="10760" spans="2:29">
      <c r="B10760" s="136"/>
      <c r="E10760" s="136"/>
      <c r="H10760" s="136"/>
      <c r="K10760" s="136"/>
      <c r="O10760" s="136"/>
      <c r="T10760" s="136"/>
      <c r="W10760" s="136"/>
      <c r="Z10760" s="136"/>
      <c r="AC10760" s="136"/>
    </row>
    <row r="10761" spans="2:29">
      <c r="B10761" s="136"/>
      <c r="E10761" s="136"/>
      <c r="H10761" s="136"/>
      <c r="K10761" s="136"/>
      <c r="O10761" s="136"/>
      <c r="T10761" s="136"/>
      <c r="W10761" s="136"/>
      <c r="Z10761" s="136"/>
      <c r="AC10761" s="136"/>
    </row>
    <row r="10762" spans="2:29">
      <c r="B10762" s="136"/>
      <c r="E10762" s="136"/>
      <c r="H10762" s="136"/>
      <c r="K10762" s="136"/>
      <c r="O10762" s="136"/>
      <c r="T10762" s="136"/>
      <c r="W10762" s="136"/>
      <c r="Z10762" s="136"/>
      <c r="AC10762" s="136"/>
    </row>
    <row r="10763" spans="2:29">
      <c r="B10763" s="136"/>
      <c r="E10763" s="136"/>
      <c r="H10763" s="136"/>
      <c r="K10763" s="136"/>
      <c r="O10763" s="136"/>
      <c r="T10763" s="136"/>
      <c r="W10763" s="136"/>
      <c r="Z10763" s="136"/>
      <c r="AC10763" s="136"/>
    </row>
    <row r="10764" spans="2:29">
      <c r="B10764" s="136"/>
      <c r="E10764" s="136"/>
      <c r="H10764" s="136"/>
      <c r="K10764" s="136"/>
      <c r="O10764" s="136"/>
      <c r="T10764" s="136"/>
      <c r="W10764" s="136"/>
      <c r="Z10764" s="136"/>
      <c r="AC10764" s="136"/>
    </row>
    <row r="10765" spans="2:29">
      <c r="B10765" s="136"/>
      <c r="E10765" s="136"/>
      <c r="H10765" s="136"/>
      <c r="K10765" s="136"/>
      <c r="O10765" s="136"/>
      <c r="T10765" s="136"/>
      <c r="W10765" s="136"/>
      <c r="Z10765" s="136"/>
      <c r="AC10765" s="136"/>
    </row>
    <row r="10766" spans="2:29">
      <c r="B10766" s="136"/>
      <c r="E10766" s="136"/>
      <c r="H10766" s="136"/>
      <c r="K10766" s="136"/>
      <c r="O10766" s="136"/>
      <c r="T10766" s="136"/>
      <c r="W10766" s="136"/>
      <c r="Z10766" s="136"/>
      <c r="AC10766" s="136"/>
    </row>
    <row r="10767" spans="2:29">
      <c r="B10767" s="136"/>
      <c r="E10767" s="136"/>
      <c r="H10767" s="136"/>
      <c r="K10767" s="136"/>
      <c r="O10767" s="136"/>
      <c r="T10767" s="136"/>
      <c r="W10767" s="136"/>
      <c r="Z10767" s="136"/>
      <c r="AC10767" s="136"/>
    </row>
    <row r="10768" spans="2:29">
      <c r="B10768" s="136"/>
      <c r="E10768" s="136"/>
      <c r="H10768" s="136"/>
      <c r="K10768" s="136"/>
      <c r="O10768" s="136"/>
      <c r="T10768" s="136"/>
      <c r="W10768" s="136"/>
      <c r="Z10768" s="136"/>
      <c r="AC10768" s="136"/>
    </row>
    <row r="10769" spans="2:29">
      <c r="B10769" s="136"/>
      <c r="E10769" s="136"/>
      <c r="H10769" s="136"/>
      <c r="K10769" s="136"/>
      <c r="O10769" s="136"/>
      <c r="T10769" s="136"/>
      <c r="W10769" s="136"/>
      <c r="Z10769" s="136"/>
      <c r="AC10769" s="136"/>
    </row>
    <row r="10770" spans="2:29">
      <c r="B10770" s="136"/>
      <c r="E10770" s="136"/>
      <c r="H10770" s="136"/>
      <c r="K10770" s="136"/>
      <c r="O10770" s="136"/>
      <c r="T10770" s="136"/>
      <c r="W10770" s="136"/>
      <c r="Z10770" s="136"/>
      <c r="AC10770" s="136"/>
    </row>
    <row r="10771" spans="2:29">
      <c r="B10771" s="136"/>
      <c r="E10771" s="136"/>
      <c r="H10771" s="136"/>
      <c r="K10771" s="136"/>
      <c r="O10771" s="136"/>
      <c r="T10771" s="136"/>
      <c r="W10771" s="136"/>
      <c r="Z10771" s="136"/>
      <c r="AC10771" s="136"/>
    </row>
    <row r="10772" spans="2:29">
      <c r="B10772" s="136"/>
      <c r="E10772" s="136"/>
      <c r="H10772" s="136"/>
      <c r="K10772" s="136"/>
      <c r="O10772" s="136"/>
      <c r="T10772" s="136"/>
      <c r="W10772" s="136"/>
      <c r="Z10772" s="136"/>
      <c r="AC10772" s="136"/>
    </row>
    <row r="10773" spans="2:29">
      <c r="B10773" s="136"/>
      <c r="E10773" s="136"/>
      <c r="H10773" s="136"/>
      <c r="K10773" s="136"/>
      <c r="O10773" s="136"/>
      <c r="T10773" s="136"/>
      <c r="W10773" s="136"/>
      <c r="Z10773" s="136"/>
      <c r="AC10773" s="136"/>
    </row>
    <row r="10774" spans="2:29">
      <c r="B10774" s="136"/>
      <c r="E10774" s="136"/>
      <c r="H10774" s="136"/>
      <c r="K10774" s="136"/>
      <c r="O10774" s="136"/>
      <c r="T10774" s="136"/>
      <c r="W10774" s="136"/>
      <c r="Z10774" s="136"/>
      <c r="AC10774" s="136"/>
    </row>
    <row r="10775" spans="2:29">
      <c r="B10775" s="136"/>
      <c r="E10775" s="136"/>
      <c r="H10775" s="136"/>
      <c r="K10775" s="136"/>
      <c r="O10775" s="136"/>
      <c r="T10775" s="136"/>
      <c r="W10775" s="136"/>
      <c r="Z10775" s="136"/>
      <c r="AC10775" s="136"/>
    </row>
    <row r="10776" spans="2:29">
      <c r="B10776" s="136"/>
      <c r="E10776" s="136"/>
      <c r="H10776" s="136"/>
      <c r="K10776" s="136"/>
      <c r="O10776" s="136"/>
      <c r="T10776" s="136"/>
      <c r="W10776" s="136"/>
      <c r="Z10776" s="136"/>
      <c r="AC10776" s="136"/>
    </row>
    <row r="10777" spans="2:29">
      <c r="B10777" s="136"/>
      <c r="E10777" s="136"/>
      <c r="H10777" s="136"/>
      <c r="K10777" s="136"/>
      <c r="O10777" s="136"/>
      <c r="T10777" s="136"/>
      <c r="W10777" s="136"/>
      <c r="Z10777" s="136"/>
      <c r="AC10777" s="136"/>
    </row>
    <row r="10778" spans="2:29">
      <c r="B10778" s="136"/>
      <c r="E10778" s="136"/>
      <c r="H10778" s="136"/>
      <c r="K10778" s="136"/>
      <c r="O10778" s="136"/>
      <c r="T10778" s="136"/>
      <c r="W10778" s="136"/>
      <c r="Z10778" s="136"/>
      <c r="AC10778" s="136"/>
    </row>
    <row r="10779" spans="2:29">
      <c r="B10779" s="136"/>
      <c r="E10779" s="136"/>
      <c r="H10779" s="136"/>
      <c r="K10779" s="136"/>
      <c r="O10779" s="136"/>
      <c r="T10779" s="136"/>
      <c r="W10779" s="136"/>
      <c r="Z10779" s="136"/>
      <c r="AC10779" s="136"/>
    </row>
    <row r="10780" spans="2:29">
      <c r="B10780" s="136"/>
      <c r="E10780" s="136"/>
      <c r="H10780" s="136"/>
      <c r="K10780" s="136"/>
      <c r="O10780" s="136"/>
      <c r="T10780" s="136"/>
      <c r="W10780" s="136"/>
      <c r="Z10780" s="136"/>
      <c r="AC10780" s="136"/>
    </row>
    <row r="10781" spans="2:29">
      <c r="B10781" s="136"/>
      <c r="E10781" s="136"/>
      <c r="H10781" s="136"/>
      <c r="K10781" s="136"/>
      <c r="O10781" s="136"/>
      <c r="T10781" s="136"/>
      <c r="W10781" s="136"/>
      <c r="Z10781" s="136"/>
      <c r="AC10781" s="136"/>
    </row>
    <row r="10782" spans="2:29">
      <c r="B10782" s="136"/>
      <c r="E10782" s="136"/>
      <c r="H10782" s="136"/>
      <c r="K10782" s="136"/>
      <c r="O10782" s="136"/>
      <c r="T10782" s="136"/>
      <c r="W10782" s="136"/>
      <c r="Z10782" s="136"/>
      <c r="AC10782" s="136"/>
    </row>
    <row r="10783" spans="2:29">
      <c r="B10783" s="136"/>
      <c r="E10783" s="136"/>
      <c r="H10783" s="136"/>
      <c r="K10783" s="136"/>
      <c r="O10783" s="136"/>
      <c r="T10783" s="136"/>
      <c r="W10783" s="136"/>
      <c r="Z10783" s="136"/>
      <c r="AC10783" s="136"/>
    </row>
    <row r="10784" spans="2:29">
      <c r="B10784" s="136"/>
      <c r="E10784" s="136"/>
      <c r="H10784" s="136"/>
      <c r="K10784" s="136"/>
      <c r="O10784" s="136"/>
      <c r="T10784" s="136"/>
      <c r="W10784" s="136"/>
      <c r="Z10784" s="136"/>
      <c r="AC10784" s="136"/>
    </row>
    <row r="10785" spans="2:29">
      <c r="B10785" s="136"/>
      <c r="E10785" s="136"/>
      <c r="H10785" s="136"/>
      <c r="K10785" s="136"/>
      <c r="O10785" s="136"/>
      <c r="T10785" s="136"/>
      <c r="W10785" s="136"/>
      <c r="Z10785" s="136"/>
      <c r="AC10785" s="136"/>
    </row>
    <row r="10786" spans="2:29">
      <c r="B10786" s="136"/>
      <c r="E10786" s="136"/>
      <c r="H10786" s="136"/>
      <c r="K10786" s="136"/>
      <c r="O10786" s="136"/>
      <c r="T10786" s="136"/>
      <c r="W10786" s="136"/>
      <c r="Z10786" s="136"/>
      <c r="AC10786" s="136"/>
    </row>
    <row r="10787" spans="2:29">
      <c r="B10787" s="136"/>
      <c r="E10787" s="136"/>
      <c r="H10787" s="136"/>
      <c r="K10787" s="136"/>
      <c r="O10787" s="136"/>
      <c r="T10787" s="136"/>
      <c r="W10787" s="136"/>
      <c r="Z10787" s="136"/>
      <c r="AC10787" s="136"/>
    </row>
    <row r="10788" spans="2:29">
      <c r="B10788" s="136"/>
      <c r="E10788" s="136"/>
      <c r="H10788" s="136"/>
      <c r="K10788" s="136"/>
      <c r="O10788" s="136"/>
      <c r="T10788" s="136"/>
      <c r="W10788" s="136"/>
      <c r="Z10788" s="136"/>
      <c r="AC10788" s="136"/>
    </row>
    <row r="10789" spans="2:29">
      <c r="B10789" s="136"/>
      <c r="E10789" s="136"/>
      <c r="H10789" s="136"/>
      <c r="K10789" s="136"/>
      <c r="O10789" s="136"/>
      <c r="T10789" s="136"/>
      <c r="W10789" s="136"/>
      <c r="Z10789" s="136"/>
      <c r="AC10789" s="136"/>
    </row>
    <row r="10790" spans="2:29">
      <c r="B10790" s="136"/>
      <c r="E10790" s="136"/>
      <c r="H10790" s="136"/>
      <c r="K10790" s="136"/>
      <c r="O10790" s="136"/>
      <c r="T10790" s="136"/>
      <c r="W10790" s="136"/>
      <c r="Z10790" s="136"/>
      <c r="AC10790" s="136"/>
    </row>
    <row r="10791" spans="2:29">
      <c r="B10791" s="136"/>
      <c r="E10791" s="136"/>
      <c r="H10791" s="136"/>
      <c r="K10791" s="136"/>
      <c r="O10791" s="136"/>
      <c r="T10791" s="136"/>
      <c r="W10791" s="136"/>
      <c r="Z10791" s="136"/>
      <c r="AC10791" s="136"/>
    </row>
    <row r="10792" spans="2:29">
      <c r="B10792" s="136"/>
      <c r="E10792" s="136"/>
      <c r="H10792" s="136"/>
      <c r="K10792" s="136"/>
      <c r="O10792" s="136"/>
      <c r="T10792" s="136"/>
      <c r="W10792" s="136"/>
      <c r="Z10792" s="136"/>
      <c r="AC10792" s="136"/>
    </row>
    <row r="10793" spans="2:29">
      <c r="B10793" s="136"/>
      <c r="E10793" s="136"/>
      <c r="H10793" s="136"/>
      <c r="K10793" s="136"/>
      <c r="O10793" s="136"/>
      <c r="T10793" s="136"/>
      <c r="W10793" s="136"/>
      <c r="Z10793" s="136"/>
      <c r="AC10793" s="136"/>
    </row>
    <row r="10794" spans="2:29">
      <c r="B10794" s="136"/>
      <c r="E10794" s="136"/>
      <c r="H10794" s="136"/>
      <c r="K10794" s="136"/>
      <c r="O10794" s="136"/>
      <c r="T10794" s="136"/>
      <c r="W10794" s="136"/>
      <c r="Z10794" s="136"/>
      <c r="AC10794" s="136"/>
    </row>
    <row r="10795" spans="2:29">
      <c r="B10795" s="136"/>
      <c r="E10795" s="136"/>
      <c r="H10795" s="136"/>
      <c r="K10795" s="136"/>
      <c r="O10795" s="136"/>
      <c r="T10795" s="136"/>
      <c r="W10795" s="136"/>
      <c r="Z10795" s="136"/>
      <c r="AC10795" s="136"/>
    </row>
    <row r="10796" spans="2:29">
      <c r="B10796" s="136"/>
      <c r="E10796" s="136"/>
      <c r="H10796" s="136"/>
      <c r="K10796" s="136"/>
      <c r="O10796" s="136"/>
      <c r="T10796" s="136"/>
      <c r="W10796" s="136"/>
      <c r="Z10796" s="136"/>
      <c r="AC10796" s="136"/>
    </row>
    <row r="10797" spans="2:29">
      <c r="B10797" s="136"/>
      <c r="E10797" s="136"/>
      <c r="H10797" s="136"/>
      <c r="K10797" s="136"/>
      <c r="O10797" s="136"/>
      <c r="T10797" s="136"/>
      <c r="W10797" s="136"/>
      <c r="Z10797" s="136"/>
      <c r="AC10797" s="136"/>
    </row>
    <row r="10798" spans="2:29">
      <c r="B10798" s="136"/>
      <c r="E10798" s="136"/>
      <c r="H10798" s="136"/>
      <c r="K10798" s="136"/>
      <c r="O10798" s="136"/>
      <c r="T10798" s="136"/>
      <c r="W10798" s="136"/>
      <c r="Z10798" s="136"/>
      <c r="AC10798" s="136"/>
    </row>
    <row r="10799" spans="2:29">
      <c r="B10799" s="136"/>
      <c r="E10799" s="136"/>
      <c r="H10799" s="136"/>
      <c r="K10799" s="136"/>
      <c r="O10799" s="136"/>
      <c r="T10799" s="136"/>
      <c r="W10799" s="136"/>
      <c r="Z10799" s="136"/>
      <c r="AC10799" s="136"/>
    </row>
    <row r="10800" spans="2:29">
      <c r="B10800" s="136"/>
      <c r="E10800" s="136"/>
      <c r="H10800" s="136"/>
      <c r="K10800" s="136"/>
      <c r="O10800" s="136"/>
      <c r="T10800" s="136"/>
      <c r="W10800" s="136"/>
      <c r="Z10800" s="136"/>
      <c r="AC10800" s="136"/>
    </row>
    <row r="10801" spans="2:29">
      <c r="B10801" s="136"/>
      <c r="E10801" s="136"/>
      <c r="H10801" s="136"/>
      <c r="K10801" s="136"/>
      <c r="O10801" s="136"/>
      <c r="T10801" s="136"/>
      <c r="W10801" s="136"/>
      <c r="Z10801" s="136"/>
      <c r="AC10801" s="136"/>
    </row>
    <row r="10802" spans="2:29">
      <c r="B10802" s="136"/>
      <c r="E10802" s="136"/>
      <c r="H10802" s="136"/>
      <c r="K10802" s="136"/>
      <c r="O10802" s="136"/>
      <c r="T10802" s="136"/>
      <c r="W10802" s="136"/>
      <c r="Z10802" s="136"/>
      <c r="AC10802" s="136"/>
    </row>
    <row r="10803" spans="2:29">
      <c r="B10803" s="136"/>
      <c r="E10803" s="136"/>
      <c r="H10803" s="136"/>
      <c r="K10803" s="136"/>
      <c r="O10803" s="136"/>
      <c r="T10803" s="136"/>
      <c r="W10803" s="136"/>
      <c r="Z10803" s="136"/>
      <c r="AC10803" s="136"/>
    </row>
    <row r="10804" spans="2:29">
      <c r="B10804" s="136"/>
      <c r="E10804" s="136"/>
      <c r="H10804" s="136"/>
      <c r="K10804" s="136"/>
      <c r="O10804" s="136"/>
      <c r="T10804" s="136"/>
      <c r="W10804" s="136"/>
      <c r="Z10804" s="136"/>
      <c r="AC10804" s="136"/>
    </row>
    <row r="10805" spans="2:29">
      <c r="B10805" s="136"/>
      <c r="E10805" s="136"/>
      <c r="H10805" s="136"/>
      <c r="K10805" s="136"/>
      <c r="O10805" s="136"/>
      <c r="T10805" s="136"/>
      <c r="W10805" s="136"/>
      <c r="Z10805" s="136"/>
      <c r="AC10805" s="136"/>
    </row>
    <row r="10806" spans="2:29">
      <c r="B10806" s="136"/>
      <c r="E10806" s="136"/>
      <c r="H10806" s="136"/>
      <c r="K10806" s="136"/>
      <c r="O10806" s="136"/>
      <c r="T10806" s="136"/>
      <c r="W10806" s="136"/>
      <c r="Z10806" s="136"/>
      <c r="AC10806" s="136"/>
    </row>
    <row r="10807" spans="2:29">
      <c r="B10807" s="136"/>
      <c r="E10807" s="136"/>
      <c r="H10807" s="136"/>
      <c r="K10807" s="136"/>
      <c r="O10807" s="136"/>
      <c r="T10807" s="136"/>
      <c r="W10807" s="136"/>
      <c r="Z10807" s="136"/>
      <c r="AC10807" s="136"/>
    </row>
    <row r="10808" spans="2:29">
      <c r="B10808" s="136"/>
      <c r="E10808" s="136"/>
      <c r="H10808" s="136"/>
      <c r="K10808" s="136"/>
      <c r="O10808" s="136"/>
      <c r="T10808" s="136"/>
      <c r="W10808" s="136"/>
      <c r="Z10808" s="136"/>
      <c r="AC10808" s="136"/>
    </row>
    <row r="10809" spans="2:29">
      <c r="B10809" s="136"/>
      <c r="E10809" s="136"/>
      <c r="H10809" s="136"/>
      <c r="K10809" s="136"/>
      <c r="O10809" s="136"/>
      <c r="T10809" s="136"/>
      <c r="W10809" s="136"/>
      <c r="Z10809" s="136"/>
      <c r="AC10809" s="136"/>
    </row>
    <row r="10810" spans="2:29">
      <c r="B10810" s="136"/>
      <c r="E10810" s="136"/>
      <c r="H10810" s="136"/>
      <c r="K10810" s="136"/>
      <c r="O10810" s="136"/>
      <c r="T10810" s="136"/>
      <c r="W10810" s="136"/>
      <c r="Z10810" s="136"/>
      <c r="AC10810" s="136"/>
    </row>
    <row r="10811" spans="2:29">
      <c r="B10811" s="136"/>
      <c r="E10811" s="136"/>
      <c r="H10811" s="136"/>
      <c r="K10811" s="136"/>
      <c r="O10811" s="136"/>
      <c r="T10811" s="136"/>
      <c r="W10811" s="136"/>
      <c r="Z10811" s="136"/>
      <c r="AC10811" s="136"/>
    </row>
    <row r="10812" spans="2:29">
      <c r="B10812" s="136"/>
      <c r="E10812" s="136"/>
      <c r="H10812" s="136"/>
      <c r="K10812" s="136"/>
      <c r="O10812" s="136"/>
      <c r="T10812" s="136"/>
      <c r="W10812" s="136"/>
      <c r="Z10812" s="136"/>
      <c r="AC10812" s="136"/>
    </row>
    <row r="10813" spans="2:29">
      <c r="B10813" s="136"/>
      <c r="E10813" s="136"/>
      <c r="H10813" s="136"/>
      <c r="K10813" s="136"/>
      <c r="O10813" s="136"/>
      <c r="T10813" s="136"/>
      <c r="W10813" s="136"/>
      <c r="Z10813" s="136"/>
      <c r="AC10813" s="136"/>
    </row>
    <row r="10814" spans="2:29">
      <c r="B10814" s="136"/>
      <c r="E10814" s="136"/>
      <c r="H10814" s="136"/>
      <c r="K10814" s="136"/>
      <c r="O10814" s="136"/>
      <c r="T10814" s="136"/>
      <c r="W10814" s="136"/>
      <c r="Z10814" s="136"/>
      <c r="AC10814" s="136"/>
    </row>
    <row r="10815" spans="2:29">
      <c r="B10815" s="136"/>
      <c r="E10815" s="136"/>
      <c r="H10815" s="136"/>
      <c r="K10815" s="136"/>
      <c r="O10815" s="136"/>
      <c r="T10815" s="136"/>
      <c r="W10815" s="136"/>
      <c r="Z10815" s="136"/>
      <c r="AC10815" s="136"/>
    </row>
    <row r="10816" spans="2:29">
      <c r="B10816" s="136"/>
      <c r="E10816" s="136"/>
      <c r="H10816" s="136"/>
      <c r="K10816" s="136"/>
      <c r="O10816" s="136"/>
      <c r="T10816" s="136"/>
      <c r="W10816" s="136"/>
      <c r="Z10816" s="136"/>
      <c r="AC10816" s="136"/>
    </row>
    <row r="10817" spans="2:29">
      <c r="B10817" s="136"/>
      <c r="E10817" s="136"/>
      <c r="H10817" s="136"/>
      <c r="K10817" s="136"/>
      <c r="O10817" s="136"/>
      <c r="T10817" s="136"/>
      <c r="W10817" s="136"/>
      <c r="Z10817" s="136"/>
      <c r="AC10817" s="136"/>
    </row>
    <row r="10818" spans="2:29">
      <c r="B10818" s="136"/>
      <c r="E10818" s="136"/>
      <c r="H10818" s="136"/>
      <c r="K10818" s="136"/>
      <c r="O10818" s="136"/>
      <c r="T10818" s="136"/>
      <c r="W10818" s="136"/>
      <c r="Z10818" s="136"/>
      <c r="AC10818" s="136"/>
    </row>
    <row r="10819" spans="2:29">
      <c r="B10819" s="136"/>
      <c r="E10819" s="136"/>
      <c r="H10819" s="136"/>
      <c r="K10819" s="136"/>
      <c r="O10819" s="136"/>
      <c r="T10819" s="136"/>
      <c r="W10819" s="136"/>
      <c r="Z10819" s="136"/>
      <c r="AC10819" s="136"/>
    </row>
    <row r="10820" spans="2:29">
      <c r="B10820" s="136"/>
      <c r="E10820" s="136"/>
      <c r="H10820" s="136"/>
      <c r="K10820" s="136"/>
      <c r="O10820" s="136"/>
      <c r="T10820" s="136"/>
      <c r="W10820" s="136"/>
      <c r="Z10820" s="136"/>
      <c r="AC10820" s="136"/>
    </row>
    <row r="10821" spans="2:29">
      <c r="B10821" s="136"/>
      <c r="E10821" s="136"/>
      <c r="H10821" s="136"/>
      <c r="K10821" s="136"/>
      <c r="O10821" s="136"/>
      <c r="T10821" s="136"/>
      <c r="W10821" s="136"/>
      <c r="Z10821" s="136"/>
      <c r="AC10821" s="136"/>
    </row>
    <row r="10822" spans="2:29">
      <c r="B10822" s="136"/>
      <c r="E10822" s="136"/>
      <c r="H10822" s="136"/>
      <c r="K10822" s="136"/>
      <c r="O10822" s="136"/>
      <c r="T10822" s="136"/>
      <c r="W10822" s="136"/>
      <c r="Z10822" s="136"/>
      <c r="AC10822" s="136"/>
    </row>
    <row r="10823" spans="2:29">
      <c r="B10823" s="136"/>
      <c r="E10823" s="136"/>
      <c r="H10823" s="136"/>
      <c r="K10823" s="136"/>
      <c r="O10823" s="136"/>
      <c r="T10823" s="136"/>
      <c r="W10823" s="136"/>
      <c r="Z10823" s="136"/>
      <c r="AC10823" s="136"/>
    </row>
    <row r="10824" spans="2:29">
      <c r="B10824" s="136"/>
      <c r="E10824" s="136"/>
      <c r="H10824" s="136"/>
      <c r="K10824" s="136"/>
      <c r="O10824" s="136"/>
      <c r="T10824" s="136"/>
      <c r="W10824" s="136"/>
      <c r="Z10824" s="136"/>
      <c r="AC10824" s="136"/>
    </row>
    <row r="10825" spans="2:29">
      <c r="B10825" s="136"/>
      <c r="E10825" s="136"/>
      <c r="H10825" s="136"/>
      <c r="K10825" s="136"/>
      <c r="O10825" s="136"/>
      <c r="T10825" s="136"/>
      <c r="W10825" s="136"/>
      <c r="Z10825" s="136"/>
      <c r="AC10825" s="136"/>
    </row>
    <row r="10826" spans="2:29">
      <c r="B10826" s="136"/>
      <c r="E10826" s="136"/>
      <c r="H10826" s="136"/>
      <c r="K10826" s="136"/>
      <c r="O10826" s="136"/>
      <c r="T10826" s="136"/>
      <c r="W10826" s="136"/>
      <c r="Z10826" s="136"/>
      <c r="AC10826" s="136"/>
    </row>
    <row r="10827" spans="2:29">
      <c r="B10827" s="136"/>
      <c r="E10827" s="136"/>
      <c r="H10827" s="136"/>
      <c r="K10827" s="136"/>
      <c r="O10827" s="136"/>
      <c r="T10827" s="136"/>
      <c r="W10827" s="136"/>
      <c r="Z10827" s="136"/>
      <c r="AC10827" s="136"/>
    </row>
    <row r="10828" spans="2:29">
      <c r="B10828" s="136"/>
      <c r="E10828" s="136"/>
      <c r="H10828" s="136"/>
      <c r="K10828" s="136"/>
      <c r="O10828" s="136"/>
      <c r="T10828" s="136"/>
      <c r="W10828" s="136"/>
      <c r="Z10828" s="136"/>
      <c r="AC10828" s="136"/>
    </row>
    <row r="10829" spans="2:29">
      <c r="B10829" s="136"/>
      <c r="E10829" s="136"/>
      <c r="H10829" s="136"/>
      <c r="K10829" s="136"/>
      <c r="O10829" s="136"/>
      <c r="T10829" s="136"/>
      <c r="W10829" s="136"/>
      <c r="Z10829" s="136"/>
      <c r="AC10829" s="136"/>
    </row>
    <row r="10830" spans="2:29">
      <c r="B10830" s="136"/>
      <c r="E10830" s="136"/>
      <c r="H10830" s="136"/>
      <c r="K10830" s="136"/>
      <c r="O10830" s="136"/>
      <c r="T10830" s="136"/>
      <c r="W10830" s="136"/>
      <c r="Z10830" s="136"/>
      <c r="AC10830" s="136"/>
    </row>
    <row r="10831" spans="2:29">
      <c r="B10831" s="136"/>
      <c r="E10831" s="136"/>
      <c r="H10831" s="136"/>
      <c r="K10831" s="136"/>
      <c r="O10831" s="136"/>
      <c r="T10831" s="136"/>
      <c r="W10831" s="136"/>
      <c r="Z10831" s="136"/>
      <c r="AC10831" s="136"/>
    </row>
    <row r="10832" spans="2:29">
      <c r="B10832" s="136"/>
      <c r="E10832" s="136"/>
      <c r="H10832" s="136"/>
      <c r="K10832" s="136"/>
      <c r="O10832" s="136"/>
      <c r="T10832" s="136"/>
      <c r="W10832" s="136"/>
      <c r="Z10832" s="136"/>
      <c r="AC10832" s="136"/>
    </row>
    <row r="10833" spans="2:29">
      <c r="B10833" s="136"/>
      <c r="E10833" s="136"/>
      <c r="H10833" s="136"/>
      <c r="K10833" s="136"/>
      <c r="O10833" s="136"/>
      <c r="T10833" s="136"/>
      <c r="W10833" s="136"/>
      <c r="Z10833" s="136"/>
      <c r="AC10833" s="136"/>
    </row>
    <row r="10834" spans="2:29">
      <c r="B10834" s="136"/>
      <c r="E10834" s="136"/>
      <c r="H10834" s="136"/>
      <c r="K10834" s="136"/>
      <c r="O10834" s="136"/>
      <c r="T10834" s="136"/>
      <c r="W10834" s="136"/>
      <c r="Z10834" s="136"/>
      <c r="AC10834" s="136"/>
    </row>
    <row r="10835" spans="2:29">
      <c r="B10835" s="136"/>
      <c r="E10835" s="136"/>
      <c r="H10835" s="136"/>
      <c r="K10835" s="136"/>
      <c r="O10835" s="136"/>
      <c r="T10835" s="136"/>
      <c r="W10835" s="136"/>
      <c r="Z10835" s="136"/>
      <c r="AC10835" s="136"/>
    </row>
    <row r="10836" spans="2:29">
      <c r="B10836" s="136"/>
      <c r="E10836" s="136"/>
      <c r="H10836" s="136"/>
      <c r="K10836" s="136"/>
      <c r="O10836" s="136"/>
      <c r="T10836" s="136"/>
      <c r="W10836" s="136"/>
      <c r="Z10836" s="136"/>
      <c r="AC10836" s="136"/>
    </row>
    <row r="10837" spans="2:29">
      <c r="B10837" s="136"/>
      <c r="E10837" s="136"/>
      <c r="H10837" s="136"/>
      <c r="K10837" s="136"/>
      <c r="O10837" s="136"/>
      <c r="T10837" s="136"/>
      <c r="W10837" s="136"/>
      <c r="Z10837" s="136"/>
      <c r="AC10837" s="136"/>
    </row>
    <row r="10838" spans="2:29">
      <c r="B10838" s="136"/>
      <c r="E10838" s="136"/>
      <c r="H10838" s="136"/>
      <c r="K10838" s="136"/>
      <c r="O10838" s="136"/>
      <c r="T10838" s="136"/>
      <c r="W10838" s="136"/>
      <c r="Z10838" s="136"/>
      <c r="AC10838" s="136"/>
    </row>
    <row r="10839" spans="2:29">
      <c r="B10839" s="136"/>
      <c r="E10839" s="136"/>
      <c r="H10839" s="136"/>
      <c r="K10839" s="136"/>
      <c r="O10839" s="136"/>
      <c r="T10839" s="136"/>
      <c r="W10839" s="136"/>
      <c r="Z10839" s="136"/>
      <c r="AC10839" s="136"/>
    </row>
    <row r="10840" spans="2:29">
      <c r="B10840" s="136"/>
      <c r="E10840" s="136"/>
      <c r="H10840" s="136"/>
      <c r="K10840" s="136"/>
      <c r="O10840" s="136"/>
      <c r="T10840" s="136"/>
      <c r="W10840" s="136"/>
      <c r="Z10840" s="136"/>
      <c r="AC10840" s="136"/>
    </row>
    <row r="10841" spans="2:29">
      <c r="B10841" s="136"/>
      <c r="E10841" s="136"/>
      <c r="H10841" s="136"/>
      <c r="K10841" s="136"/>
      <c r="O10841" s="136"/>
      <c r="T10841" s="136"/>
      <c r="W10841" s="136"/>
      <c r="Z10841" s="136"/>
      <c r="AC10841" s="136"/>
    </row>
    <row r="10842" spans="2:29">
      <c r="B10842" s="136"/>
      <c r="E10842" s="136"/>
      <c r="H10842" s="136"/>
      <c r="K10842" s="136"/>
      <c r="O10842" s="136"/>
      <c r="T10842" s="136"/>
      <c r="W10842" s="136"/>
      <c r="Z10842" s="136"/>
      <c r="AC10842" s="136"/>
    </row>
    <row r="10843" spans="2:29">
      <c r="B10843" s="136"/>
      <c r="E10843" s="136"/>
      <c r="H10843" s="136"/>
      <c r="K10843" s="136"/>
      <c r="O10843" s="136"/>
      <c r="T10843" s="136"/>
      <c r="W10843" s="136"/>
      <c r="Z10843" s="136"/>
      <c r="AC10843" s="136"/>
    </row>
    <row r="10844" spans="2:29">
      <c r="B10844" s="136"/>
      <c r="E10844" s="136"/>
      <c r="H10844" s="136"/>
      <c r="K10844" s="136"/>
      <c r="O10844" s="136"/>
      <c r="T10844" s="136"/>
      <c r="W10844" s="136"/>
      <c r="Z10844" s="136"/>
      <c r="AC10844" s="136"/>
    </row>
    <row r="10845" spans="2:29">
      <c r="B10845" s="136"/>
      <c r="E10845" s="136"/>
      <c r="H10845" s="136"/>
      <c r="K10845" s="136"/>
      <c r="O10845" s="136"/>
      <c r="T10845" s="136"/>
      <c r="W10845" s="136"/>
      <c r="Z10845" s="136"/>
      <c r="AC10845" s="136"/>
    </row>
    <row r="10846" spans="2:29">
      <c r="B10846" s="136"/>
      <c r="E10846" s="136"/>
      <c r="H10846" s="136"/>
      <c r="K10846" s="136"/>
      <c r="O10846" s="136"/>
      <c r="T10846" s="136"/>
      <c r="W10846" s="136"/>
      <c r="Z10846" s="136"/>
      <c r="AC10846" s="136"/>
    </row>
    <row r="10847" spans="2:29">
      <c r="B10847" s="136"/>
      <c r="E10847" s="136"/>
      <c r="H10847" s="136"/>
      <c r="K10847" s="136"/>
      <c r="O10847" s="136"/>
      <c r="T10847" s="136"/>
      <c r="W10847" s="136"/>
      <c r="Z10847" s="136"/>
      <c r="AC10847" s="136"/>
    </row>
    <row r="10848" spans="2:29">
      <c r="B10848" s="136"/>
      <c r="E10848" s="136"/>
      <c r="H10848" s="136"/>
      <c r="K10848" s="136"/>
      <c r="O10848" s="136"/>
      <c r="T10848" s="136"/>
      <c r="W10848" s="136"/>
      <c r="Z10848" s="136"/>
      <c r="AC10848" s="136"/>
    </row>
    <row r="10849" spans="2:29">
      <c r="B10849" s="136"/>
      <c r="E10849" s="136"/>
      <c r="H10849" s="136"/>
      <c r="K10849" s="136"/>
      <c r="O10849" s="136"/>
      <c r="T10849" s="136"/>
      <c r="W10849" s="136"/>
      <c r="Z10849" s="136"/>
      <c r="AC10849" s="136"/>
    </row>
    <row r="10850" spans="2:29">
      <c r="B10850" s="136"/>
      <c r="E10850" s="136"/>
      <c r="H10850" s="136"/>
      <c r="K10850" s="136"/>
      <c r="O10850" s="136"/>
      <c r="T10850" s="136"/>
      <c r="W10850" s="136"/>
      <c r="Z10850" s="136"/>
      <c r="AC10850" s="136"/>
    </row>
    <row r="10851" spans="2:29">
      <c r="B10851" s="136"/>
      <c r="E10851" s="136"/>
      <c r="H10851" s="136"/>
      <c r="K10851" s="136"/>
      <c r="O10851" s="136"/>
      <c r="T10851" s="136"/>
      <c r="W10851" s="136"/>
      <c r="Z10851" s="136"/>
      <c r="AC10851" s="136"/>
    </row>
    <row r="10852" spans="2:29">
      <c r="B10852" s="136"/>
      <c r="E10852" s="136"/>
      <c r="H10852" s="136"/>
      <c r="K10852" s="136"/>
      <c r="O10852" s="136"/>
      <c r="T10852" s="136"/>
      <c r="W10852" s="136"/>
      <c r="Z10852" s="136"/>
      <c r="AC10852" s="136"/>
    </row>
    <row r="10853" spans="2:29">
      <c r="B10853" s="136"/>
      <c r="E10853" s="136"/>
      <c r="H10853" s="136"/>
      <c r="K10853" s="136"/>
      <c r="O10853" s="136"/>
      <c r="T10853" s="136"/>
      <c r="W10853" s="136"/>
      <c r="Z10853" s="136"/>
      <c r="AC10853" s="136"/>
    </row>
    <row r="10854" spans="2:29">
      <c r="B10854" s="136"/>
      <c r="E10854" s="136"/>
      <c r="H10854" s="136"/>
      <c r="K10854" s="136"/>
      <c r="O10854" s="136"/>
      <c r="T10854" s="136"/>
      <c r="W10854" s="136"/>
      <c r="Z10854" s="136"/>
      <c r="AC10854" s="136"/>
    </row>
    <row r="10855" spans="2:29">
      <c r="B10855" s="136"/>
      <c r="E10855" s="136"/>
      <c r="H10855" s="136"/>
      <c r="K10855" s="136"/>
      <c r="O10855" s="136"/>
      <c r="T10855" s="136"/>
      <c r="W10855" s="136"/>
      <c r="Z10855" s="136"/>
      <c r="AC10855" s="136"/>
    </row>
    <row r="10856" spans="2:29">
      <c r="B10856" s="136"/>
      <c r="E10856" s="136"/>
      <c r="H10856" s="136"/>
      <c r="K10856" s="136"/>
      <c r="O10856" s="136"/>
      <c r="T10856" s="136"/>
      <c r="W10856" s="136"/>
      <c r="Z10856" s="136"/>
      <c r="AC10856" s="136"/>
    </row>
    <row r="10857" spans="2:29">
      <c r="B10857" s="136"/>
      <c r="E10857" s="136"/>
      <c r="H10857" s="136"/>
      <c r="K10857" s="136"/>
      <c r="O10857" s="136"/>
      <c r="T10857" s="136"/>
      <c r="W10857" s="136"/>
      <c r="Z10857" s="136"/>
      <c r="AC10857" s="136"/>
    </row>
    <row r="10858" spans="2:29">
      <c r="B10858" s="136"/>
      <c r="E10858" s="136"/>
      <c r="H10858" s="136"/>
      <c r="K10858" s="136"/>
      <c r="O10858" s="136"/>
      <c r="T10858" s="136"/>
      <c r="W10858" s="136"/>
      <c r="Z10858" s="136"/>
      <c r="AC10858" s="136"/>
    </row>
    <row r="10859" spans="2:29">
      <c r="B10859" s="136"/>
      <c r="E10859" s="136"/>
      <c r="H10859" s="136"/>
      <c r="K10859" s="136"/>
      <c r="O10859" s="136"/>
      <c r="T10859" s="136"/>
      <c r="W10859" s="136"/>
      <c r="Z10859" s="136"/>
      <c r="AC10859" s="136"/>
    </row>
    <row r="10860" spans="2:29">
      <c r="B10860" s="136"/>
      <c r="E10860" s="136"/>
      <c r="H10860" s="136"/>
      <c r="K10860" s="136"/>
      <c r="O10860" s="136"/>
      <c r="T10860" s="136"/>
      <c r="W10860" s="136"/>
      <c r="Z10860" s="136"/>
      <c r="AC10860" s="136"/>
    </row>
    <row r="10861" spans="2:29">
      <c r="B10861" s="136"/>
      <c r="E10861" s="136"/>
      <c r="H10861" s="136"/>
      <c r="K10861" s="136"/>
      <c r="O10861" s="136"/>
      <c r="T10861" s="136"/>
      <c r="W10861" s="136"/>
      <c r="Z10861" s="136"/>
      <c r="AC10861" s="136"/>
    </row>
    <row r="10862" spans="2:29">
      <c r="B10862" s="136"/>
      <c r="E10862" s="136"/>
      <c r="H10862" s="136"/>
      <c r="K10862" s="136"/>
      <c r="O10862" s="136"/>
      <c r="T10862" s="136"/>
      <c r="W10862" s="136"/>
      <c r="Z10862" s="136"/>
      <c r="AC10862" s="136"/>
    </row>
    <row r="10863" spans="2:29">
      <c r="B10863" s="136"/>
      <c r="E10863" s="136"/>
      <c r="H10863" s="136"/>
      <c r="K10863" s="136"/>
      <c r="O10863" s="136"/>
      <c r="T10863" s="136"/>
      <c r="W10863" s="136"/>
      <c r="Z10863" s="136"/>
      <c r="AC10863" s="136"/>
    </row>
    <row r="10864" spans="2:29">
      <c r="B10864" s="136"/>
      <c r="E10864" s="136"/>
      <c r="H10864" s="136"/>
      <c r="K10864" s="136"/>
      <c r="O10864" s="136"/>
      <c r="T10864" s="136"/>
      <c r="W10864" s="136"/>
      <c r="Z10864" s="136"/>
      <c r="AC10864" s="136"/>
    </row>
    <row r="10865" spans="2:29">
      <c r="B10865" s="136"/>
      <c r="E10865" s="136"/>
      <c r="H10865" s="136"/>
      <c r="K10865" s="136"/>
      <c r="O10865" s="136"/>
      <c r="T10865" s="136"/>
      <c r="W10865" s="136"/>
      <c r="Z10865" s="136"/>
      <c r="AC10865" s="136"/>
    </row>
    <row r="10866" spans="2:29">
      <c r="B10866" s="136"/>
      <c r="E10866" s="136"/>
      <c r="H10866" s="136"/>
      <c r="K10866" s="136"/>
      <c r="O10866" s="136"/>
      <c r="T10866" s="136"/>
      <c r="W10866" s="136"/>
      <c r="Z10866" s="136"/>
      <c r="AC10866" s="136"/>
    </row>
    <row r="10867" spans="2:29">
      <c r="B10867" s="136"/>
      <c r="E10867" s="136"/>
      <c r="H10867" s="136"/>
      <c r="K10867" s="136"/>
      <c r="O10867" s="136"/>
      <c r="T10867" s="136"/>
      <c r="W10867" s="136"/>
      <c r="Z10867" s="136"/>
      <c r="AC10867" s="136"/>
    </row>
    <row r="10868" spans="2:29">
      <c r="B10868" s="136"/>
      <c r="E10868" s="136"/>
      <c r="H10868" s="136"/>
      <c r="K10868" s="136"/>
      <c r="O10868" s="136"/>
      <c r="T10868" s="136"/>
      <c r="W10868" s="136"/>
      <c r="Z10868" s="136"/>
      <c r="AC10868" s="136"/>
    </row>
    <row r="10869" spans="2:29">
      <c r="B10869" s="136"/>
      <c r="E10869" s="136"/>
      <c r="H10869" s="136"/>
      <c r="K10869" s="136"/>
      <c r="O10869" s="136"/>
      <c r="T10869" s="136"/>
      <c r="W10869" s="136"/>
      <c r="Z10869" s="136"/>
      <c r="AC10869" s="136"/>
    </row>
    <row r="10870" spans="2:29">
      <c r="B10870" s="136"/>
      <c r="E10870" s="136"/>
      <c r="H10870" s="136"/>
      <c r="K10870" s="136"/>
      <c r="O10870" s="136"/>
      <c r="T10870" s="136"/>
      <c r="W10870" s="136"/>
      <c r="Z10870" s="136"/>
      <c r="AC10870" s="136"/>
    </row>
    <row r="10871" spans="2:29">
      <c r="B10871" s="136"/>
      <c r="E10871" s="136"/>
      <c r="H10871" s="136"/>
      <c r="K10871" s="136"/>
      <c r="O10871" s="136"/>
      <c r="T10871" s="136"/>
      <c r="W10871" s="136"/>
      <c r="Z10871" s="136"/>
      <c r="AC10871" s="136"/>
    </row>
    <row r="10872" spans="2:29">
      <c r="B10872" s="136"/>
      <c r="E10872" s="136"/>
      <c r="H10872" s="136"/>
      <c r="K10872" s="136"/>
      <c r="O10872" s="136"/>
      <c r="T10872" s="136"/>
      <c r="W10872" s="136"/>
      <c r="Z10872" s="136"/>
      <c r="AC10872" s="136"/>
    </row>
    <row r="10873" spans="2:29">
      <c r="B10873" s="136"/>
      <c r="E10873" s="136"/>
      <c r="H10873" s="136"/>
      <c r="K10873" s="136"/>
      <c r="O10873" s="136"/>
      <c r="T10873" s="136"/>
      <c r="W10873" s="136"/>
      <c r="Z10873" s="136"/>
      <c r="AC10873" s="136"/>
    </row>
    <row r="10874" spans="2:29">
      <c r="B10874" s="136"/>
      <c r="E10874" s="136"/>
      <c r="H10874" s="136"/>
      <c r="K10874" s="136"/>
      <c r="O10874" s="136"/>
      <c r="T10874" s="136"/>
      <c r="W10874" s="136"/>
      <c r="Z10874" s="136"/>
      <c r="AC10874" s="136"/>
    </row>
    <row r="10875" spans="2:29">
      <c r="B10875" s="136"/>
      <c r="E10875" s="136"/>
      <c r="H10875" s="136"/>
      <c r="K10875" s="136"/>
      <c r="O10875" s="136"/>
      <c r="T10875" s="136"/>
      <c r="W10875" s="136"/>
      <c r="Z10875" s="136"/>
      <c r="AC10875" s="136"/>
    </row>
    <row r="10876" spans="2:29">
      <c r="B10876" s="136"/>
      <c r="E10876" s="136"/>
      <c r="H10876" s="136"/>
      <c r="K10876" s="136"/>
      <c r="O10876" s="136"/>
      <c r="T10876" s="136"/>
      <c r="W10876" s="136"/>
      <c r="Z10876" s="136"/>
      <c r="AC10876" s="136"/>
    </row>
    <row r="10877" spans="2:29">
      <c r="B10877" s="136"/>
      <c r="E10877" s="136"/>
      <c r="H10877" s="136"/>
      <c r="K10877" s="136"/>
      <c r="O10877" s="136"/>
      <c r="T10877" s="136"/>
      <c r="W10877" s="136"/>
      <c r="Z10877" s="136"/>
      <c r="AC10877" s="136"/>
    </row>
    <row r="10878" spans="2:29">
      <c r="B10878" s="136"/>
      <c r="E10878" s="136"/>
      <c r="H10878" s="136"/>
      <c r="K10878" s="136"/>
      <c r="O10878" s="136"/>
      <c r="T10878" s="136"/>
      <c r="W10878" s="136"/>
      <c r="Z10878" s="136"/>
      <c r="AC10878" s="136"/>
    </row>
    <row r="10879" spans="2:29">
      <c r="B10879" s="136"/>
      <c r="E10879" s="136"/>
      <c r="H10879" s="136"/>
      <c r="K10879" s="136"/>
      <c r="O10879" s="136"/>
      <c r="T10879" s="136"/>
      <c r="W10879" s="136"/>
      <c r="Z10879" s="136"/>
      <c r="AC10879" s="136"/>
    </row>
    <row r="10880" spans="2:29">
      <c r="B10880" s="136"/>
      <c r="E10880" s="136"/>
      <c r="H10880" s="136"/>
      <c r="K10880" s="136"/>
      <c r="O10880" s="136"/>
      <c r="T10880" s="136"/>
      <c r="W10880" s="136"/>
      <c r="Z10880" s="136"/>
      <c r="AC10880" s="136"/>
    </row>
    <row r="10881" spans="2:29">
      <c r="B10881" s="136"/>
      <c r="E10881" s="136"/>
      <c r="H10881" s="136"/>
      <c r="K10881" s="136"/>
      <c r="O10881" s="136"/>
      <c r="T10881" s="136"/>
      <c r="W10881" s="136"/>
      <c r="Z10881" s="136"/>
      <c r="AC10881" s="136"/>
    </row>
    <row r="10882" spans="2:29">
      <c r="B10882" s="136"/>
      <c r="E10882" s="136"/>
      <c r="H10882" s="136"/>
      <c r="K10882" s="136"/>
      <c r="O10882" s="136"/>
      <c r="T10882" s="136"/>
      <c r="W10882" s="136"/>
      <c r="Z10882" s="136"/>
      <c r="AC10882" s="136"/>
    </row>
    <row r="10883" spans="2:29">
      <c r="B10883" s="136"/>
      <c r="E10883" s="136"/>
      <c r="H10883" s="136"/>
      <c r="K10883" s="136"/>
      <c r="O10883" s="136"/>
      <c r="T10883" s="136"/>
      <c r="W10883" s="136"/>
      <c r="Z10883" s="136"/>
      <c r="AC10883" s="136"/>
    </row>
    <row r="10884" spans="2:29">
      <c r="B10884" s="136"/>
      <c r="E10884" s="136"/>
      <c r="H10884" s="136"/>
      <c r="K10884" s="136"/>
      <c r="O10884" s="136"/>
      <c r="T10884" s="136"/>
      <c r="W10884" s="136"/>
      <c r="Z10884" s="136"/>
      <c r="AC10884" s="136"/>
    </row>
    <row r="10885" spans="2:29">
      <c r="B10885" s="136"/>
      <c r="E10885" s="136"/>
      <c r="H10885" s="136"/>
      <c r="K10885" s="136"/>
      <c r="O10885" s="136"/>
      <c r="T10885" s="136"/>
      <c r="W10885" s="136"/>
      <c r="Z10885" s="136"/>
      <c r="AC10885" s="136"/>
    </row>
    <row r="10886" spans="2:29">
      <c r="B10886" s="136"/>
      <c r="E10886" s="136"/>
      <c r="H10886" s="136"/>
      <c r="K10886" s="136"/>
      <c r="O10886" s="136"/>
      <c r="T10886" s="136"/>
      <c r="W10886" s="136"/>
      <c r="Z10886" s="136"/>
      <c r="AC10886" s="136"/>
    </row>
    <row r="10887" spans="2:29">
      <c r="B10887" s="136"/>
      <c r="E10887" s="136"/>
      <c r="H10887" s="136"/>
      <c r="K10887" s="136"/>
      <c r="O10887" s="136"/>
      <c r="T10887" s="136"/>
      <c r="W10887" s="136"/>
      <c r="Z10887" s="136"/>
      <c r="AC10887" s="136"/>
    </row>
    <row r="10888" spans="2:29">
      <c r="B10888" s="136"/>
      <c r="E10888" s="136"/>
      <c r="H10888" s="136"/>
      <c r="K10888" s="136"/>
      <c r="O10888" s="136"/>
      <c r="T10888" s="136"/>
      <c r="W10888" s="136"/>
      <c r="Z10888" s="136"/>
      <c r="AC10888" s="136"/>
    </row>
    <row r="10889" spans="2:29">
      <c r="B10889" s="136"/>
      <c r="E10889" s="136"/>
      <c r="H10889" s="136"/>
      <c r="K10889" s="136"/>
      <c r="O10889" s="136"/>
      <c r="T10889" s="136"/>
      <c r="W10889" s="136"/>
      <c r="Z10889" s="136"/>
      <c r="AC10889" s="136"/>
    </row>
    <row r="10890" spans="2:29">
      <c r="B10890" s="136"/>
      <c r="E10890" s="136"/>
      <c r="H10890" s="136"/>
      <c r="K10890" s="136"/>
      <c r="O10890" s="136"/>
      <c r="T10890" s="136"/>
      <c r="W10890" s="136"/>
      <c r="Z10890" s="136"/>
      <c r="AC10890" s="136"/>
    </row>
    <row r="10891" spans="2:29">
      <c r="B10891" s="136"/>
      <c r="E10891" s="136"/>
      <c r="H10891" s="136"/>
      <c r="K10891" s="136"/>
      <c r="O10891" s="136"/>
      <c r="T10891" s="136"/>
      <c r="W10891" s="136"/>
      <c r="Z10891" s="136"/>
      <c r="AC10891" s="136"/>
    </row>
    <row r="10892" spans="2:29">
      <c r="B10892" s="136"/>
      <c r="E10892" s="136"/>
      <c r="H10892" s="136"/>
      <c r="K10892" s="136"/>
      <c r="O10892" s="136"/>
      <c r="T10892" s="136"/>
      <c r="W10892" s="136"/>
      <c r="Z10892" s="136"/>
      <c r="AC10892" s="136"/>
    </row>
    <row r="10893" spans="2:29">
      <c r="B10893" s="136"/>
      <c r="E10893" s="136"/>
      <c r="H10893" s="136"/>
      <c r="K10893" s="136"/>
      <c r="O10893" s="136"/>
      <c r="T10893" s="136"/>
      <c r="W10893" s="136"/>
      <c r="Z10893" s="136"/>
      <c r="AC10893" s="136"/>
    </row>
    <row r="10894" spans="2:29">
      <c r="B10894" s="136"/>
      <c r="E10894" s="136"/>
      <c r="H10894" s="136"/>
      <c r="K10894" s="136"/>
      <c r="O10894" s="136"/>
      <c r="T10894" s="136"/>
      <c r="W10894" s="136"/>
      <c r="Z10894" s="136"/>
      <c r="AC10894" s="136"/>
    </row>
    <row r="10895" spans="2:29">
      <c r="B10895" s="136"/>
      <c r="E10895" s="136"/>
      <c r="H10895" s="136"/>
      <c r="K10895" s="136"/>
      <c r="O10895" s="136"/>
      <c r="T10895" s="136"/>
      <c r="W10895" s="136"/>
      <c r="Z10895" s="136"/>
      <c r="AC10895" s="136"/>
    </row>
    <row r="10896" spans="2:29">
      <c r="B10896" s="136"/>
      <c r="E10896" s="136"/>
      <c r="H10896" s="136"/>
      <c r="K10896" s="136"/>
      <c r="O10896" s="136"/>
      <c r="T10896" s="136"/>
      <c r="W10896" s="136"/>
      <c r="Z10896" s="136"/>
      <c r="AC10896" s="136"/>
    </row>
    <row r="10897" spans="2:29">
      <c r="B10897" s="136"/>
      <c r="E10897" s="136"/>
      <c r="H10897" s="136"/>
      <c r="K10897" s="136"/>
      <c r="O10897" s="136"/>
      <c r="T10897" s="136"/>
      <c r="W10897" s="136"/>
      <c r="Z10897" s="136"/>
      <c r="AC10897" s="136"/>
    </row>
    <row r="10898" spans="2:29">
      <c r="B10898" s="136"/>
      <c r="E10898" s="136"/>
      <c r="H10898" s="136"/>
      <c r="K10898" s="136"/>
      <c r="O10898" s="136"/>
      <c r="T10898" s="136"/>
      <c r="W10898" s="136"/>
      <c r="Z10898" s="136"/>
      <c r="AC10898" s="136"/>
    </row>
    <row r="10899" spans="2:29">
      <c r="B10899" s="136"/>
      <c r="E10899" s="136"/>
      <c r="H10899" s="136"/>
      <c r="K10899" s="136"/>
      <c r="O10899" s="136"/>
      <c r="T10899" s="136"/>
      <c r="W10899" s="136"/>
      <c r="Z10899" s="136"/>
      <c r="AC10899" s="136"/>
    </row>
    <row r="10900" spans="2:29">
      <c r="B10900" s="136"/>
      <c r="E10900" s="136"/>
      <c r="H10900" s="136"/>
      <c r="K10900" s="136"/>
      <c r="O10900" s="136"/>
      <c r="T10900" s="136"/>
      <c r="W10900" s="136"/>
      <c r="Z10900" s="136"/>
      <c r="AC10900" s="136"/>
    </row>
    <row r="10901" spans="2:29">
      <c r="B10901" s="136"/>
      <c r="E10901" s="136"/>
      <c r="H10901" s="136"/>
      <c r="K10901" s="136"/>
      <c r="O10901" s="136"/>
      <c r="T10901" s="136"/>
      <c r="W10901" s="136"/>
      <c r="Z10901" s="136"/>
      <c r="AC10901" s="136"/>
    </row>
    <row r="10902" spans="2:29">
      <c r="B10902" s="136"/>
      <c r="E10902" s="136"/>
      <c r="H10902" s="136"/>
      <c r="K10902" s="136"/>
      <c r="O10902" s="136"/>
      <c r="T10902" s="136"/>
      <c r="W10902" s="136"/>
      <c r="Z10902" s="136"/>
      <c r="AC10902" s="136"/>
    </row>
    <row r="10903" spans="2:29">
      <c r="B10903" s="136"/>
      <c r="E10903" s="136"/>
      <c r="H10903" s="136"/>
      <c r="K10903" s="136"/>
      <c r="O10903" s="136"/>
      <c r="T10903" s="136"/>
      <c r="W10903" s="136"/>
      <c r="Z10903" s="136"/>
      <c r="AC10903" s="136"/>
    </row>
    <row r="10904" spans="2:29">
      <c r="B10904" s="136"/>
      <c r="E10904" s="136"/>
      <c r="H10904" s="136"/>
      <c r="K10904" s="136"/>
      <c r="O10904" s="136"/>
      <c r="T10904" s="136"/>
      <c r="W10904" s="136"/>
      <c r="Z10904" s="136"/>
      <c r="AC10904" s="136"/>
    </row>
    <row r="10905" spans="2:29">
      <c r="B10905" s="136"/>
      <c r="E10905" s="136"/>
      <c r="H10905" s="136"/>
      <c r="K10905" s="136"/>
      <c r="O10905" s="136"/>
      <c r="T10905" s="136"/>
      <c r="W10905" s="136"/>
      <c r="Z10905" s="136"/>
      <c r="AC10905" s="136"/>
    </row>
    <row r="10906" spans="2:29">
      <c r="B10906" s="136"/>
      <c r="E10906" s="136"/>
      <c r="H10906" s="136"/>
      <c r="K10906" s="136"/>
      <c r="O10906" s="136"/>
      <c r="T10906" s="136"/>
      <c r="W10906" s="136"/>
      <c r="Z10906" s="136"/>
      <c r="AC10906" s="136"/>
    </row>
    <row r="10907" spans="2:29">
      <c r="B10907" s="136"/>
      <c r="E10907" s="136"/>
      <c r="H10907" s="136"/>
      <c r="K10907" s="136"/>
      <c r="O10907" s="136"/>
      <c r="T10907" s="136"/>
      <c r="W10907" s="136"/>
      <c r="Z10907" s="136"/>
      <c r="AC10907" s="136"/>
    </row>
    <row r="10908" spans="2:29">
      <c r="B10908" s="136"/>
      <c r="E10908" s="136"/>
      <c r="H10908" s="136"/>
      <c r="K10908" s="136"/>
      <c r="O10908" s="136"/>
      <c r="T10908" s="136"/>
      <c r="W10908" s="136"/>
      <c r="Z10908" s="136"/>
      <c r="AC10908" s="136"/>
    </row>
    <row r="10909" spans="2:29">
      <c r="B10909" s="136"/>
      <c r="E10909" s="136"/>
      <c r="H10909" s="136"/>
      <c r="K10909" s="136"/>
      <c r="O10909" s="136"/>
      <c r="T10909" s="136"/>
      <c r="W10909" s="136"/>
      <c r="Z10909" s="136"/>
      <c r="AC10909" s="136"/>
    </row>
    <row r="10910" spans="2:29">
      <c r="B10910" s="136"/>
      <c r="E10910" s="136"/>
      <c r="H10910" s="136"/>
      <c r="K10910" s="136"/>
      <c r="O10910" s="136"/>
      <c r="T10910" s="136"/>
      <c r="W10910" s="136"/>
      <c r="Z10910" s="136"/>
      <c r="AC10910" s="136"/>
    </row>
    <row r="10911" spans="2:29">
      <c r="B10911" s="136"/>
      <c r="E10911" s="136"/>
      <c r="H10911" s="136"/>
      <c r="K10911" s="136"/>
      <c r="O10911" s="136"/>
      <c r="T10911" s="136"/>
      <c r="W10911" s="136"/>
      <c r="Z10911" s="136"/>
      <c r="AC10911" s="136"/>
    </row>
    <row r="10912" spans="2:29">
      <c r="B10912" s="136"/>
      <c r="E10912" s="136"/>
      <c r="H10912" s="136"/>
      <c r="K10912" s="136"/>
      <c r="O10912" s="136"/>
      <c r="T10912" s="136"/>
      <c r="W10912" s="136"/>
      <c r="Z10912" s="136"/>
      <c r="AC10912" s="136"/>
    </row>
    <row r="10913" spans="2:29">
      <c r="B10913" s="136"/>
      <c r="E10913" s="136"/>
      <c r="H10913" s="136"/>
      <c r="K10913" s="136"/>
      <c r="O10913" s="136"/>
      <c r="T10913" s="136"/>
      <c r="W10913" s="136"/>
      <c r="Z10913" s="136"/>
      <c r="AC10913" s="136"/>
    </row>
    <row r="10914" spans="2:29">
      <c r="B10914" s="136"/>
      <c r="E10914" s="136"/>
      <c r="H10914" s="136"/>
      <c r="K10914" s="136"/>
      <c r="O10914" s="136"/>
      <c r="T10914" s="136"/>
      <c r="W10914" s="136"/>
      <c r="Z10914" s="136"/>
      <c r="AC10914" s="136"/>
    </row>
    <row r="10915" spans="2:29">
      <c r="B10915" s="136"/>
      <c r="E10915" s="136"/>
      <c r="H10915" s="136"/>
      <c r="K10915" s="136"/>
      <c r="O10915" s="136"/>
      <c r="T10915" s="136"/>
      <c r="W10915" s="136"/>
      <c r="Z10915" s="136"/>
      <c r="AC10915" s="136"/>
    </row>
    <row r="10916" spans="2:29">
      <c r="B10916" s="136"/>
      <c r="E10916" s="136"/>
      <c r="H10916" s="136"/>
      <c r="K10916" s="136"/>
      <c r="O10916" s="136"/>
      <c r="T10916" s="136"/>
      <c r="W10916" s="136"/>
      <c r="Z10916" s="136"/>
      <c r="AC10916" s="136"/>
    </row>
    <row r="10917" spans="2:29">
      <c r="B10917" s="136"/>
      <c r="E10917" s="136"/>
      <c r="H10917" s="136"/>
      <c r="K10917" s="136"/>
      <c r="O10917" s="136"/>
      <c r="T10917" s="136"/>
      <c r="W10917" s="136"/>
      <c r="Z10917" s="136"/>
      <c r="AC10917" s="136"/>
    </row>
    <row r="10918" spans="2:29">
      <c r="B10918" s="136"/>
      <c r="E10918" s="136"/>
      <c r="H10918" s="136"/>
      <c r="K10918" s="136"/>
      <c r="O10918" s="136"/>
      <c r="T10918" s="136"/>
      <c r="W10918" s="136"/>
      <c r="Z10918" s="136"/>
      <c r="AC10918" s="136"/>
    </row>
    <row r="10919" spans="2:29">
      <c r="B10919" s="136"/>
      <c r="E10919" s="136"/>
      <c r="H10919" s="136"/>
      <c r="K10919" s="136"/>
      <c r="O10919" s="136"/>
      <c r="T10919" s="136"/>
      <c r="W10919" s="136"/>
      <c r="Z10919" s="136"/>
      <c r="AC10919" s="136"/>
    </row>
    <row r="10920" spans="2:29">
      <c r="B10920" s="136"/>
      <c r="E10920" s="136"/>
      <c r="H10920" s="136"/>
      <c r="K10920" s="136"/>
      <c r="O10920" s="136"/>
      <c r="T10920" s="136"/>
      <c r="W10920" s="136"/>
      <c r="Z10920" s="136"/>
      <c r="AC10920" s="136"/>
    </row>
    <row r="10921" spans="2:29">
      <c r="B10921" s="136"/>
      <c r="E10921" s="136"/>
      <c r="H10921" s="136"/>
      <c r="K10921" s="136"/>
      <c r="O10921" s="136"/>
      <c r="T10921" s="136"/>
      <c r="W10921" s="136"/>
      <c r="Z10921" s="136"/>
      <c r="AC10921" s="136"/>
    </row>
    <row r="10922" spans="2:29">
      <c r="B10922" s="136"/>
      <c r="E10922" s="136"/>
      <c r="H10922" s="136"/>
      <c r="K10922" s="136"/>
      <c r="O10922" s="136"/>
      <c r="T10922" s="136"/>
      <c r="W10922" s="136"/>
      <c r="Z10922" s="136"/>
      <c r="AC10922" s="136"/>
    </row>
    <row r="10923" spans="2:29">
      <c r="B10923" s="136"/>
      <c r="E10923" s="136"/>
      <c r="H10923" s="136"/>
      <c r="K10923" s="136"/>
      <c r="O10923" s="136"/>
      <c r="T10923" s="136"/>
      <c r="W10923" s="136"/>
      <c r="Z10923" s="136"/>
      <c r="AC10923" s="136"/>
    </row>
    <row r="10924" spans="2:29">
      <c r="B10924" s="136"/>
      <c r="E10924" s="136"/>
      <c r="H10924" s="136"/>
      <c r="K10924" s="136"/>
      <c r="O10924" s="136"/>
      <c r="T10924" s="136"/>
      <c r="W10924" s="136"/>
      <c r="Z10924" s="136"/>
      <c r="AC10924" s="136"/>
    </row>
    <row r="10925" spans="2:29">
      <c r="B10925" s="136"/>
      <c r="E10925" s="136"/>
      <c r="H10925" s="136"/>
      <c r="K10925" s="136"/>
      <c r="O10925" s="136"/>
      <c r="T10925" s="136"/>
      <c r="W10925" s="136"/>
      <c r="Z10925" s="136"/>
      <c r="AC10925" s="136"/>
    </row>
    <row r="10926" spans="2:29">
      <c r="B10926" s="136"/>
      <c r="E10926" s="136"/>
      <c r="H10926" s="136"/>
      <c r="K10926" s="136"/>
      <c r="O10926" s="136"/>
      <c r="T10926" s="136"/>
      <c r="W10926" s="136"/>
      <c r="Z10926" s="136"/>
      <c r="AC10926" s="136"/>
    </row>
    <row r="10927" spans="2:29">
      <c r="B10927" s="136"/>
      <c r="E10927" s="136"/>
      <c r="H10927" s="136"/>
      <c r="K10927" s="136"/>
      <c r="O10927" s="136"/>
      <c r="T10927" s="136"/>
      <c r="W10927" s="136"/>
      <c r="Z10927" s="136"/>
      <c r="AC10927" s="136"/>
    </row>
    <row r="10928" spans="2:29">
      <c r="B10928" s="136"/>
      <c r="E10928" s="136"/>
      <c r="H10928" s="136"/>
      <c r="K10928" s="136"/>
      <c r="O10928" s="136"/>
      <c r="T10928" s="136"/>
      <c r="W10928" s="136"/>
      <c r="Z10928" s="136"/>
      <c r="AC10928" s="136"/>
    </row>
    <row r="10929" spans="2:29">
      <c r="B10929" s="136"/>
      <c r="E10929" s="136"/>
      <c r="H10929" s="136"/>
      <c r="K10929" s="136"/>
      <c r="O10929" s="136"/>
      <c r="T10929" s="136"/>
      <c r="W10929" s="136"/>
      <c r="Z10929" s="136"/>
      <c r="AC10929" s="136"/>
    </row>
    <row r="10930" spans="2:29">
      <c r="B10930" s="136"/>
      <c r="E10930" s="136"/>
      <c r="H10930" s="136"/>
      <c r="K10930" s="136"/>
      <c r="O10930" s="136"/>
      <c r="T10930" s="136"/>
      <c r="W10930" s="136"/>
      <c r="Z10930" s="136"/>
      <c r="AC10930" s="136"/>
    </row>
    <row r="10931" spans="2:29">
      <c r="B10931" s="136"/>
      <c r="E10931" s="136"/>
      <c r="H10931" s="136"/>
      <c r="K10931" s="136"/>
      <c r="O10931" s="136"/>
      <c r="T10931" s="136"/>
      <c r="W10931" s="136"/>
      <c r="Z10931" s="136"/>
      <c r="AC10931" s="136"/>
    </row>
    <row r="10932" spans="2:29">
      <c r="B10932" s="136"/>
      <c r="E10932" s="136"/>
      <c r="H10932" s="136"/>
      <c r="K10932" s="136"/>
      <c r="O10932" s="136"/>
      <c r="T10932" s="136"/>
      <c r="W10932" s="136"/>
      <c r="Z10932" s="136"/>
      <c r="AC10932" s="136"/>
    </row>
    <row r="10933" spans="2:29">
      <c r="B10933" s="136"/>
      <c r="E10933" s="136"/>
      <c r="H10933" s="136"/>
      <c r="K10933" s="136"/>
      <c r="O10933" s="136"/>
      <c r="T10933" s="136"/>
      <c r="W10933" s="136"/>
      <c r="Z10933" s="136"/>
      <c r="AC10933" s="136"/>
    </row>
    <row r="10934" spans="2:29">
      <c r="B10934" s="136"/>
      <c r="E10934" s="136"/>
      <c r="H10934" s="136"/>
      <c r="K10934" s="136"/>
      <c r="O10934" s="136"/>
      <c r="T10934" s="136"/>
      <c r="W10934" s="136"/>
      <c r="Z10934" s="136"/>
      <c r="AC10934" s="136"/>
    </row>
    <row r="10935" spans="2:29">
      <c r="B10935" s="136"/>
      <c r="E10935" s="136"/>
      <c r="H10935" s="136"/>
      <c r="K10935" s="136"/>
      <c r="O10935" s="136"/>
      <c r="T10935" s="136"/>
      <c r="W10935" s="136"/>
      <c r="Z10935" s="136"/>
      <c r="AC10935" s="136"/>
    </row>
    <row r="10936" spans="2:29">
      <c r="B10936" s="136"/>
      <c r="E10936" s="136"/>
      <c r="H10936" s="136"/>
      <c r="K10936" s="136"/>
      <c r="O10936" s="136"/>
      <c r="T10936" s="136"/>
      <c r="W10936" s="136"/>
      <c r="Z10936" s="136"/>
      <c r="AC10936" s="136"/>
    </row>
    <row r="10937" spans="2:29">
      <c r="B10937" s="136"/>
      <c r="E10937" s="136"/>
      <c r="H10937" s="136"/>
      <c r="K10937" s="136"/>
      <c r="O10937" s="136"/>
      <c r="T10937" s="136"/>
      <c r="W10937" s="136"/>
      <c r="Z10937" s="136"/>
      <c r="AC10937" s="136"/>
    </row>
    <row r="10938" spans="2:29">
      <c r="B10938" s="136"/>
      <c r="E10938" s="136"/>
      <c r="H10938" s="136"/>
      <c r="K10938" s="136"/>
      <c r="O10938" s="136"/>
      <c r="T10938" s="136"/>
      <c r="W10938" s="136"/>
      <c r="Z10938" s="136"/>
      <c r="AC10938" s="136"/>
    </row>
    <row r="10939" spans="2:29">
      <c r="B10939" s="136"/>
      <c r="E10939" s="136"/>
      <c r="H10939" s="136"/>
      <c r="K10939" s="136"/>
      <c r="O10939" s="136"/>
      <c r="T10939" s="136"/>
      <c r="W10939" s="136"/>
      <c r="Z10939" s="136"/>
      <c r="AC10939" s="136"/>
    </row>
    <row r="10940" spans="2:29">
      <c r="B10940" s="136"/>
      <c r="E10940" s="136"/>
      <c r="H10940" s="136"/>
      <c r="K10940" s="136"/>
      <c r="O10940" s="136"/>
      <c r="T10940" s="136"/>
      <c r="W10940" s="136"/>
      <c r="Z10940" s="136"/>
      <c r="AC10940" s="136"/>
    </row>
    <row r="10941" spans="2:29">
      <c r="B10941" s="136"/>
      <c r="E10941" s="136"/>
      <c r="H10941" s="136"/>
      <c r="K10941" s="136"/>
      <c r="O10941" s="136"/>
      <c r="T10941" s="136"/>
      <c r="W10941" s="136"/>
      <c r="Z10941" s="136"/>
      <c r="AC10941" s="136"/>
    </row>
    <row r="10942" spans="2:29">
      <c r="B10942" s="136"/>
      <c r="E10942" s="136"/>
      <c r="H10942" s="136"/>
      <c r="K10942" s="136"/>
      <c r="O10942" s="136"/>
      <c r="T10942" s="136"/>
      <c r="W10942" s="136"/>
      <c r="Z10942" s="136"/>
      <c r="AC10942" s="136"/>
    </row>
    <row r="10943" spans="2:29">
      <c r="B10943" s="136"/>
      <c r="E10943" s="136"/>
      <c r="H10943" s="136"/>
      <c r="K10943" s="136"/>
      <c r="O10943" s="136"/>
      <c r="T10943" s="136"/>
      <c r="W10943" s="136"/>
      <c r="Z10943" s="136"/>
      <c r="AC10943" s="136"/>
    </row>
    <row r="10944" spans="2:29">
      <c r="B10944" s="136"/>
      <c r="E10944" s="136"/>
      <c r="H10944" s="136"/>
      <c r="K10944" s="136"/>
      <c r="O10944" s="136"/>
      <c r="T10944" s="136"/>
      <c r="W10944" s="136"/>
      <c r="Z10944" s="136"/>
      <c r="AC10944" s="136"/>
    </row>
    <row r="10945" spans="2:29">
      <c r="B10945" s="136"/>
      <c r="E10945" s="136"/>
      <c r="H10945" s="136"/>
      <c r="K10945" s="136"/>
      <c r="O10945" s="136"/>
      <c r="T10945" s="136"/>
      <c r="W10945" s="136"/>
      <c r="Z10945" s="136"/>
      <c r="AC10945" s="136"/>
    </row>
    <row r="10946" spans="2:29">
      <c r="B10946" s="136"/>
      <c r="E10946" s="136"/>
      <c r="H10946" s="136"/>
      <c r="K10946" s="136"/>
      <c r="O10946" s="136"/>
      <c r="T10946" s="136"/>
      <c r="W10946" s="136"/>
      <c r="Z10946" s="136"/>
      <c r="AC10946" s="136"/>
    </row>
    <row r="10947" spans="2:29">
      <c r="B10947" s="136"/>
      <c r="E10947" s="136"/>
      <c r="H10947" s="136"/>
      <c r="K10947" s="136"/>
      <c r="O10947" s="136"/>
      <c r="T10947" s="136"/>
      <c r="W10947" s="136"/>
      <c r="Z10947" s="136"/>
      <c r="AC10947" s="136"/>
    </row>
    <row r="10948" spans="2:29">
      <c r="B10948" s="136"/>
      <c r="E10948" s="136"/>
      <c r="H10948" s="136"/>
      <c r="K10948" s="136"/>
      <c r="O10948" s="136"/>
      <c r="T10948" s="136"/>
      <c r="W10948" s="136"/>
      <c r="Z10948" s="136"/>
      <c r="AC10948" s="136"/>
    </row>
    <row r="10949" spans="2:29">
      <c r="B10949" s="136"/>
      <c r="E10949" s="136"/>
      <c r="H10949" s="136"/>
      <c r="K10949" s="136"/>
      <c r="O10949" s="136"/>
      <c r="T10949" s="136"/>
      <c r="W10949" s="136"/>
      <c r="Z10949" s="136"/>
      <c r="AC10949" s="136"/>
    </row>
    <row r="10950" spans="2:29">
      <c r="B10950" s="136"/>
      <c r="E10950" s="136"/>
      <c r="H10950" s="136"/>
      <c r="K10950" s="136"/>
      <c r="O10950" s="136"/>
      <c r="T10950" s="136"/>
      <c r="W10950" s="136"/>
      <c r="Z10950" s="136"/>
      <c r="AC10950" s="136"/>
    </row>
    <row r="10951" spans="2:29">
      <c r="B10951" s="136"/>
      <c r="E10951" s="136"/>
      <c r="H10951" s="136"/>
      <c r="K10951" s="136"/>
      <c r="O10951" s="136"/>
      <c r="T10951" s="136"/>
      <c r="W10951" s="136"/>
      <c r="Z10951" s="136"/>
      <c r="AC10951" s="136"/>
    </row>
    <row r="10952" spans="2:29">
      <c r="B10952" s="136"/>
      <c r="E10952" s="136"/>
      <c r="H10952" s="136"/>
      <c r="K10952" s="136"/>
      <c r="O10952" s="136"/>
      <c r="T10952" s="136"/>
      <c r="W10952" s="136"/>
      <c r="Z10952" s="136"/>
      <c r="AC10952" s="136"/>
    </row>
    <row r="10953" spans="2:29">
      <c r="B10953" s="136"/>
      <c r="E10953" s="136"/>
      <c r="H10953" s="136"/>
      <c r="K10953" s="136"/>
      <c r="O10953" s="136"/>
      <c r="T10953" s="136"/>
      <c r="W10953" s="136"/>
      <c r="Z10953" s="136"/>
      <c r="AC10953" s="136"/>
    </row>
    <row r="10954" spans="2:29">
      <c r="B10954" s="136"/>
      <c r="E10954" s="136"/>
      <c r="H10954" s="136"/>
      <c r="K10954" s="136"/>
      <c r="O10954" s="136"/>
      <c r="T10954" s="136"/>
      <c r="W10954" s="136"/>
      <c r="Z10954" s="136"/>
      <c r="AC10954" s="136"/>
    </row>
    <row r="10955" spans="2:29">
      <c r="B10955" s="136"/>
      <c r="E10955" s="136"/>
      <c r="H10955" s="136"/>
      <c r="K10955" s="136"/>
      <c r="O10955" s="136"/>
      <c r="T10955" s="136"/>
      <c r="W10955" s="136"/>
      <c r="Z10955" s="136"/>
      <c r="AC10955" s="136"/>
    </row>
    <row r="10956" spans="2:29">
      <c r="B10956" s="136"/>
      <c r="E10956" s="136"/>
      <c r="H10956" s="136"/>
      <c r="K10956" s="136"/>
      <c r="O10956" s="136"/>
      <c r="T10956" s="136"/>
      <c r="W10956" s="136"/>
      <c r="Z10956" s="136"/>
      <c r="AC10956" s="136"/>
    </row>
    <row r="10957" spans="2:29">
      <c r="B10957" s="136"/>
      <c r="E10957" s="136"/>
      <c r="H10957" s="136"/>
      <c r="K10957" s="136"/>
      <c r="O10957" s="136"/>
      <c r="T10957" s="136"/>
      <c r="W10957" s="136"/>
      <c r="Z10957" s="136"/>
      <c r="AC10957" s="136"/>
    </row>
    <row r="10958" spans="2:29">
      <c r="B10958" s="136"/>
      <c r="E10958" s="136"/>
      <c r="H10958" s="136"/>
      <c r="K10958" s="136"/>
      <c r="O10958" s="136"/>
      <c r="T10958" s="136"/>
      <c r="W10958" s="136"/>
      <c r="Z10958" s="136"/>
      <c r="AC10958" s="136"/>
    </row>
    <row r="10959" spans="2:29">
      <c r="B10959" s="136"/>
      <c r="E10959" s="136"/>
      <c r="H10959" s="136"/>
      <c r="K10959" s="136"/>
      <c r="O10959" s="136"/>
      <c r="T10959" s="136"/>
      <c r="W10959" s="136"/>
      <c r="Z10959" s="136"/>
      <c r="AC10959" s="136"/>
    </row>
    <row r="10960" spans="2:29">
      <c r="B10960" s="136"/>
      <c r="E10960" s="136"/>
      <c r="H10960" s="136"/>
      <c r="K10960" s="136"/>
      <c r="O10960" s="136"/>
      <c r="T10960" s="136"/>
      <c r="W10960" s="136"/>
      <c r="Z10960" s="136"/>
      <c r="AC10960" s="136"/>
    </row>
    <row r="10961" spans="2:29">
      <c r="B10961" s="136"/>
      <c r="E10961" s="136"/>
      <c r="H10961" s="136"/>
      <c r="K10961" s="136"/>
      <c r="O10961" s="136"/>
      <c r="T10961" s="136"/>
      <c r="W10961" s="136"/>
      <c r="Z10961" s="136"/>
      <c r="AC10961" s="136"/>
    </row>
    <row r="10962" spans="2:29">
      <c r="B10962" s="136"/>
      <c r="E10962" s="136"/>
      <c r="H10962" s="136"/>
      <c r="K10962" s="136"/>
      <c r="O10962" s="136"/>
      <c r="T10962" s="136"/>
      <c r="W10962" s="136"/>
      <c r="Z10962" s="136"/>
      <c r="AC10962" s="136"/>
    </row>
    <row r="10963" spans="2:29">
      <c r="B10963" s="136"/>
      <c r="E10963" s="136"/>
      <c r="H10963" s="136"/>
      <c r="K10963" s="136"/>
      <c r="O10963" s="136"/>
      <c r="T10963" s="136"/>
      <c r="W10963" s="136"/>
      <c r="Z10963" s="136"/>
      <c r="AC10963" s="136"/>
    </row>
    <row r="10964" spans="2:29">
      <c r="B10964" s="136"/>
      <c r="E10964" s="136"/>
      <c r="H10964" s="136"/>
      <c r="K10964" s="136"/>
      <c r="O10964" s="136"/>
      <c r="T10964" s="136"/>
      <c r="W10964" s="136"/>
      <c r="Z10964" s="136"/>
      <c r="AC10964" s="136"/>
    </row>
    <row r="10965" spans="2:29">
      <c r="B10965" s="136"/>
      <c r="E10965" s="136"/>
      <c r="H10965" s="136"/>
      <c r="K10965" s="136"/>
      <c r="O10965" s="136"/>
      <c r="T10965" s="136"/>
      <c r="W10965" s="136"/>
      <c r="Z10965" s="136"/>
      <c r="AC10965" s="136"/>
    </row>
    <row r="10966" spans="2:29">
      <c r="B10966" s="136"/>
      <c r="E10966" s="136"/>
      <c r="H10966" s="136"/>
      <c r="K10966" s="136"/>
      <c r="O10966" s="136"/>
      <c r="T10966" s="136"/>
      <c r="W10966" s="136"/>
      <c r="Z10966" s="136"/>
      <c r="AC10966" s="136"/>
    </row>
    <row r="10967" spans="2:29">
      <c r="B10967" s="136"/>
      <c r="E10967" s="136"/>
      <c r="H10967" s="136"/>
      <c r="K10967" s="136"/>
      <c r="O10967" s="136"/>
      <c r="T10967" s="136"/>
      <c r="W10967" s="136"/>
      <c r="Z10967" s="136"/>
      <c r="AC10967" s="136"/>
    </row>
    <row r="10968" spans="2:29">
      <c r="B10968" s="136"/>
      <c r="E10968" s="136"/>
      <c r="H10968" s="136"/>
      <c r="K10968" s="136"/>
      <c r="O10968" s="136"/>
      <c r="T10968" s="136"/>
      <c r="W10968" s="136"/>
      <c r="Z10968" s="136"/>
      <c r="AC10968" s="136"/>
    </row>
    <row r="10969" spans="2:29">
      <c r="B10969" s="136"/>
      <c r="E10969" s="136"/>
      <c r="H10969" s="136"/>
      <c r="K10969" s="136"/>
      <c r="O10969" s="136"/>
      <c r="T10969" s="136"/>
      <c r="W10969" s="136"/>
      <c r="Z10969" s="136"/>
      <c r="AC10969" s="136"/>
    </row>
    <row r="10970" spans="2:29">
      <c r="B10970" s="136"/>
      <c r="E10970" s="136"/>
      <c r="H10970" s="136"/>
      <c r="K10970" s="136"/>
      <c r="O10970" s="136"/>
      <c r="T10970" s="136"/>
      <c r="W10970" s="136"/>
      <c r="Z10970" s="136"/>
      <c r="AC10970" s="136"/>
    </row>
    <row r="10971" spans="2:29">
      <c r="B10971" s="136"/>
      <c r="E10971" s="136"/>
      <c r="H10971" s="136"/>
      <c r="K10971" s="136"/>
      <c r="O10971" s="136"/>
      <c r="T10971" s="136"/>
      <c r="W10971" s="136"/>
      <c r="Z10971" s="136"/>
      <c r="AC10971" s="136"/>
    </row>
    <row r="10972" spans="2:29">
      <c r="B10972" s="136"/>
      <c r="E10972" s="136"/>
      <c r="H10972" s="136"/>
      <c r="K10972" s="136"/>
      <c r="O10972" s="136"/>
      <c r="T10972" s="136"/>
      <c r="W10972" s="136"/>
      <c r="Z10972" s="136"/>
      <c r="AC10972" s="136"/>
    </row>
    <row r="10973" spans="2:29">
      <c r="B10973" s="136"/>
      <c r="E10973" s="136"/>
      <c r="H10973" s="136"/>
      <c r="K10973" s="136"/>
      <c r="O10973" s="136"/>
      <c r="T10973" s="136"/>
      <c r="W10973" s="136"/>
      <c r="Z10973" s="136"/>
      <c r="AC10973" s="136"/>
    </row>
    <row r="10974" spans="2:29">
      <c r="B10974" s="136"/>
      <c r="E10974" s="136"/>
      <c r="H10974" s="136"/>
      <c r="K10974" s="136"/>
      <c r="O10974" s="136"/>
      <c r="T10974" s="136"/>
      <c r="W10974" s="136"/>
      <c r="Z10974" s="136"/>
      <c r="AC10974" s="136"/>
    </row>
    <row r="10975" spans="2:29">
      <c r="B10975" s="136"/>
      <c r="E10975" s="136"/>
      <c r="H10975" s="136"/>
      <c r="K10975" s="136"/>
      <c r="O10975" s="136"/>
      <c r="T10975" s="136"/>
      <c r="W10975" s="136"/>
      <c r="Z10975" s="136"/>
      <c r="AC10975" s="136"/>
    </row>
    <row r="10976" spans="2:29">
      <c r="B10976" s="136"/>
      <c r="E10976" s="136"/>
      <c r="H10976" s="136"/>
      <c r="K10976" s="136"/>
      <c r="O10976" s="136"/>
      <c r="T10976" s="136"/>
      <c r="W10976" s="136"/>
      <c r="Z10976" s="136"/>
      <c r="AC10976" s="136"/>
    </row>
    <row r="10977" spans="2:29">
      <c r="B10977" s="136"/>
      <c r="E10977" s="136"/>
      <c r="H10977" s="136"/>
      <c r="K10977" s="136"/>
      <c r="O10977" s="136"/>
      <c r="T10977" s="136"/>
      <c r="W10977" s="136"/>
      <c r="Z10977" s="136"/>
      <c r="AC10977" s="136"/>
    </row>
    <row r="10978" spans="2:29">
      <c r="B10978" s="136"/>
      <c r="E10978" s="136"/>
      <c r="H10978" s="136"/>
      <c r="K10978" s="136"/>
      <c r="O10978" s="136"/>
      <c r="T10978" s="136"/>
      <c r="W10978" s="136"/>
      <c r="Z10978" s="136"/>
      <c r="AC10978" s="136"/>
    </row>
    <row r="10979" spans="2:29">
      <c r="B10979" s="136"/>
      <c r="E10979" s="136"/>
      <c r="H10979" s="136"/>
      <c r="K10979" s="136"/>
      <c r="O10979" s="136"/>
      <c r="T10979" s="136"/>
      <c r="W10979" s="136"/>
      <c r="Z10979" s="136"/>
      <c r="AC10979" s="136"/>
    </row>
    <row r="10980" spans="2:29">
      <c r="B10980" s="136"/>
      <c r="E10980" s="136"/>
      <c r="H10980" s="136"/>
      <c r="K10980" s="136"/>
      <c r="O10980" s="136"/>
      <c r="T10980" s="136"/>
      <c r="W10980" s="136"/>
      <c r="Z10980" s="136"/>
      <c r="AC10980" s="136"/>
    </row>
    <row r="10981" spans="2:29">
      <c r="B10981" s="136"/>
      <c r="E10981" s="136"/>
      <c r="H10981" s="136"/>
      <c r="K10981" s="136"/>
      <c r="O10981" s="136"/>
      <c r="T10981" s="136"/>
      <c r="W10981" s="136"/>
      <c r="Z10981" s="136"/>
      <c r="AC10981" s="136"/>
    </row>
    <row r="10982" spans="2:29">
      <c r="B10982" s="136"/>
      <c r="E10982" s="136"/>
      <c r="H10982" s="136"/>
      <c r="K10982" s="136"/>
      <c r="O10982" s="136"/>
      <c r="T10982" s="136"/>
      <c r="W10982" s="136"/>
      <c r="Z10982" s="136"/>
      <c r="AC10982" s="136"/>
    </row>
    <row r="10983" spans="2:29">
      <c r="B10983" s="136"/>
      <c r="E10983" s="136"/>
      <c r="H10983" s="136"/>
      <c r="K10983" s="136"/>
      <c r="O10983" s="136"/>
      <c r="T10983" s="136"/>
      <c r="W10983" s="136"/>
      <c r="Z10983" s="136"/>
      <c r="AC10983" s="136"/>
    </row>
    <row r="10984" spans="2:29">
      <c r="B10984" s="136"/>
      <c r="E10984" s="136"/>
      <c r="H10984" s="136"/>
      <c r="K10984" s="136"/>
      <c r="O10984" s="136"/>
      <c r="T10984" s="136"/>
      <c r="W10984" s="136"/>
      <c r="Z10984" s="136"/>
      <c r="AC10984" s="136"/>
    </row>
    <row r="10985" spans="2:29">
      <c r="B10985" s="136"/>
      <c r="E10985" s="136"/>
      <c r="H10985" s="136"/>
      <c r="K10985" s="136"/>
      <c r="O10985" s="136"/>
      <c r="T10985" s="136"/>
      <c r="W10985" s="136"/>
      <c r="Z10985" s="136"/>
      <c r="AC10985" s="136"/>
    </row>
    <row r="10986" spans="2:29">
      <c r="B10986" s="136"/>
      <c r="E10986" s="136"/>
      <c r="H10986" s="136"/>
      <c r="K10986" s="136"/>
      <c r="O10986" s="136"/>
      <c r="T10986" s="136"/>
      <c r="W10986" s="136"/>
      <c r="Z10986" s="136"/>
      <c r="AC10986" s="136"/>
    </row>
    <row r="10987" spans="2:29">
      <c r="B10987" s="136"/>
      <c r="E10987" s="136"/>
      <c r="H10987" s="136"/>
      <c r="K10987" s="136"/>
      <c r="O10987" s="136"/>
      <c r="T10987" s="136"/>
      <c r="W10987" s="136"/>
      <c r="Z10987" s="136"/>
      <c r="AC10987" s="136"/>
    </row>
    <row r="10988" spans="2:29">
      <c r="B10988" s="136"/>
      <c r="E10988" s="136"/>
      <c r="H10988" s="136"/>
      <c r="K10988" s="136"/>
      <c r="O10988" s="136"/>
      <c r="T10988" s="136"/>
      <c r="W10988" s="136"/>
      <c r="Z10988" s="136"/>
      <c r="AC10988" s="136"/>
    </row>
    <row r="10989" spans="2:29">
      <c r="B10989" s="136"/>
      <c r="E10989" s="136"/>
      <c r="H10989" s="136"/>
      <c r="K10989" s="136"/>
      <c r="O10989" s="136"/>
      <c r="T10989" s="136"/>
      <c r="W10989" s="136"/>
      <c r="Z10989" s="136"/>
      <c r="AC10989" s="136"/>
    </row>
    <row r="10990" spans="2:29">
      <c r="B10990" s="136"/>
      <c r="E10990" s="136"/>
      <c r="H10990" s="136"/>
      <c r="K10990" s="136"/>
      <c r="O10990" s="136"/>
      <c r="T10990" s="136"/>
      <c r="W10990" s="136"/>
      <c r="Z10990" s="136"/>
      <c r="AC10990" s="136"/>
    </row>
    <row r="10991" spans="2:29">
      <c r="B10991" s="136"/>
      <c r="E10991" s="136"/>
      <c r="H10991" s="136"/>
      <c r="K10991" s="136"/>
      <c r="O10991" s="136"/>
      <c r="T10991" s="136"/>
      <c r="W10991" s="136"/>
      <c r="Z10991" s="136"/>
      <c r="AC10991" s="136"/>
    </row>
    <row r="10992" spans="2:29">
      <c r="B10992" s="136"/>
      <c r="E10992" s="136"/>
      <c r="H10992" s="136"/>
      <c r="K10992" s="136"/>
      <c r="O10992" s="136"/>
      <c r="T10992" s="136"/>
      <c r="W10992" s="136"/>
      <c r="Z10992" s="136"/>
      <c r="AC10992" s="136"/>
    </row>
    <row r="10993" spans="2:29">
      <c r="B10993" s="136"/>
      <c r="E10993" s="136"/>
      <c r="H10993" s="136"/>
      <c r="K10993" s="136"/>
      <c r="O10993" s="136"/>
      <c r="T10993" s="136"/>
      <c r="W10993" s="136"/>
      <c r="Z10993" s="136"/>
      <c r="AC10993" s="136"/>
    </row>
    <row r="10994" spans="2:29">
      <c r="B10994" s="136"/>
      <c r="E10994" s="136"/>
      <c r="H10994" s="136"/>
      <c r="K10994" s="136"/>
      <c r="O10994" s="136"/>
      <c r="T10994" s="136"/>
      <c r="W10994" s="136"/>
      <c r="Z10994" s="136"/>
      <c r="AC10994" s="136"/>
    </row>
    <row r="10995" spans="2:29">
      <c r="B10995" s="136"/>
      <c r="E10995" s="136"/>
      <c r="H10995" s="136"/>
      <c r="K10995" s="136"/>
      <c r="O10995" s="136"/>
      <c r="T10995" s="136"/>
      <c r="W10995" s="136"/>
      <c r="Z10995" s="136"/>
      <c r="AC10995" s="136"/>
    </row>
    <row r="10996" spans="2:29">
      <c r="B10996" s="136"/>
      <c r="E10996" s="136"/>
      <c r="H10996" s="136"/>
      <c r="K10996" s="136"/>
      <c r="O10996" s="136"/>
      <c r="T10996" s="136"/>
      <c r="W10996" s="136"/>
      <c r="Z10996" s="136"/>
      <c r="AC10996" s="136"/>
    </row>
    <row r="10997" spans="2:29">
      <c r="B10997" s="136"/>
      <c r="E10997" s="136"/>
      <c r="H10997" s="136"/>
      <c r="K10997" s="136"/>
      <c r="O10997" s="136"/>
      <c r="T10997" s="136"/>
      <c r="W10997" s="136"/>
      <c r="Z10997" s="136"/>
      <c r="AC10997" s="136"/>
    </row>
    <row r="10998" spans="2:29">
      <c r="B10998" s="136"/>
      <c r="E10998" s="136"/>
      <c r="H10998" s="136"/>
      <c r="K10998" s="136"/>
      <c r="O10998" s="136"/>
      <c r="T10998" s="136"/>
      <c r="W10998" s="136"/>
      <c r="Z10998" s="136"/>
      <c r="AC10998" s="136"/>
    </row>
    <row r="10999" spans="2:29">
      <c r="B10999" s="136"/>
      <c r="E10999" s="136"/>
      <c r="H10999" s="136"/>
      <c r="K10999" s="136"/>
      <c r="O10999" s="136"/>
      <c r="T10999" s="136"/>
      <c r="W10999" s="136"/>
      <c r="Z10999" s="136"/>
      <c r="AC10999" s="136"/>
    </row>
    <row r="11000" spans="2:29">
      <c r="B11000" s="136"/>
      <c r="E11000" s="136"/>
      <c r="H11000" s="136"/>
      <c r="K11000" s="136"/>
      <c r="O11000" s="136"/>
      <c r="T11000" s="136"/>
      <c r="W11000" s="136"/>
      <c r="Z11000" s="136"/>
      <c r="AC11000" s="136"/>
    </row>
    <row r="11001" spans="2:29">
      <c r="B11001" s="136"/>
      <c r="E11001" s="136"/>
      <c r="H11001" s="136"/>
      <c r="K11001" s="136"/>
      <c r="O11001" s="136"/>
      <c r="T11001" s="136"/>
      <c r="W11001" s="136"/>
      <c r="Z11001" s="136"/>
      <c r="AC11001" s="136"/>
    </row>
    <row r="11002" spans="2:29">
      <c r="B11002" s="136"/>
      <c r="E11002" s="136"/>
      <c r="H11002" s="136"/>
      <c r="K11002" s="136"/>
      <c r="O11002" s="136"/>
      <c r="T11002" s="136"/>
      <c r="W11002" s="136"/>
      <c r="Z11002" s="136"/>
      <c r="AC11002" s="136"/>
    </row>
    <row r="11003" spans="2:29">
      <c r="B11003" s="136"/>
      <c r="E11003" s="136"/>
      <c r="H11003" s="136"/>
      <c r="K11003" s="136"/>
      <c r="O11003" s="136"/>
      <c r="T11003" s="136"/>
      <c r="W11003" s="136"/>
      <c r="Z11003" s="136"/>
      <c r="AC11003" s="136"/>
    </row>
    <row r="11004" spans="2:29">
      <c r="B11004" s="136"/>
      <c r="E11004" s="136"/>
      <c r="H11004" s="136"/>
      <c r="K11004" s="136"/>
      <c r="O11004" s="136"/>
      <c r="T11004" s="136"/>
      <c r="W11004" s="136"/>
      <c r="Z11004" s="136"/>
      <c r="AC11004" s="136"/>
    </row>
    <row r="11005" spans="2:29">
      <c r="B11005" s="136"/>
      <c r="E11005" s="136"/>
      <c r="H11005" s="136"/>
      <c r="K11005" s="136"/>
      <c r="O11005" s="136"/>
      <c r="T11005" s="136"/>
      <c r="W11005" s="136"/>
      <c r="Z11005" s="136"/>
      <c r="AC11005" s="136"/>
    </row>
    <row r="11006" spans="2:29">
      <c r="B11006" s="136"/>
      <c r="E11006" s="136"/>
      <c r="H11006" s="136"/>
      <c r="K11006" s="136"/>
      <c r="O11006" s="136"/>
      <c r="T11006" s="136"/>
      <c r="W11006" s="136"/>
      <c r="Z11006" s="136"/>
      <c r="AC11006" s="136"/>
    </row>
    <row r="11007" spans="2:29">
      <c r="B11007" s="136"/>
      <c r="E11007" s="136"/>
      <c r="H11007" s="136"/>
      <c r="K11007" s="136"/>
      <c r="O11007" s="136"/>
      <c r="T11007" s="136"/>
      <c r="W11007" s="136"/>
      <c r="Z11007" s="136"/>
      <c r="AC11007" s="136"/>
    </row>
    <row r="11008" spans="2:29">
      <c r="B11008" s="136"/>
      <c r="E11008" s="136"/>
      <c r="H11008" s="136"/>
      <c r="K11008" s="136"/>
      <c r="O11008" s="136"/>
      <c r="T11008" s="136"/>
      <c r="W11008" s="136"/>
      <c r="Z11008" s="136"/>
      <c r="AC11008" s="136"/>
    </row>
    <row r="11009" spans="2:29">
      <c r="B11009" s="136"/>
      <c r="E11009" s="136"/>
      <c r="H11009" s="136"/>
      <c r="K11009" s="136"/>
      <c r="O11009" s="136"/>
      <c r="T11009" s="136"/>
      <c r="W11009" s="136"/>
      <c r="Z11009" s="136"/>
      <c r="AC11009" s="136"/>
    </row>
    <row r="11010" spans="2:29">
      <c r="B11010" s="136"/>
      <c r="E11010" s="136"/>
      <c r="H11010" s="136"/>
      <c r="K11010" s="136"/>
      <c r="O11010" s="136"/>
      <c r="T11010" s="136"/>
      <c r="W11010" s="136"/>
      <c r="Z11010" s="136"/>
      <c r="AC11010" s="136"/>
    </row>
    <row r="11011" spans="2:29">
      <c r="B11011" s="136"/>
      <c r="E11011" s="136"/>
      <c r="H11011" s="136"/>
      <c r="K11011" s="136"/>
      <c r="O11011" s="136"/>
      <c r="T11011" s="136"/>
      <c r="W11011" s="136"/>
      <c r="Z11011" s="136"/>
      <c r="AC11011" s="136"/>
    </row>
    <row r="11012" spans="2:29">
      <c r="B11012" s="136"/>
      <c r="E11012" s="136"/>
      <c r="H11012" s="136"/>
      <c r="K11012" s="136"/>
      <c r="O11012" s="136"/>
      <c r="T11012" s="136"/>
      <c r="W11012" s="136"/>
      <c r="Z11012" s="136"/>
      <c r="AC11012" s="136"/>
    </row>
    <row r="11013" spans="2:29">
      <c r="B11013" s="136"/>
      <c r="E11013" s="136"/>
      <c r="H11013" s="136"/>
      <c r="K11013" s="136"/>
      <c r="O11013" s="136"/>
      <c r="T11013" s="136"/>
      <c r="W11013" s="136"/>
      <c r="Z11013" s="136"/>
      <c r="AC11013" s="136"/>
    </row>
    <row r="11014" spans="2:29">
      <c r="B11014" s="136"/>
      <c r="E11014" s="136"/>
      <c r="H11014" s="136"/>
      <c r="K11014" s="136"/>
      <c r="O11014" s="136"/>
      <c r="T11014" s="136"/>
      <c r="W11014" s="136"/>
      <c r="Z11014" s="136"/>
      <c r="AC11014" s="136"/>
    </row>
    <row r="11015" spans="2:29">
      <c r="B11015" s="136"/>
      <c r="E11015" s="136"/>
      <c r="H11015" s="136"/>
      <c r="K11015" s="136"/>
      <c r="O11015" s="136"/>
      <c r="T11015" s="136"/>
      <c r="W11015" s="136"/>
      <c r="Z11015" s="136"/>
      <c r="AC11015" s="136"/>
    </row>
    <row r="11016" spans="2:29">
      <c r="B11016" s="136"/>
      <c r="E11016" s="136"/>
      <c r="H11016" s="136"/>
      <c r="K11016" s="136"/>
      <c r="O11016" s="136"/>
      <c r="T11016" s="136"/>
      <c r="W11016" s="136"/>
      <c r="Z11016" s="136"/>
      <c r="AC11016" s="136"/>
    </row>
    <row r="11017" spans="2:29">
      <c r="B11017" s="136"/>
      <c r="E11017" s="136"/>
      <c r="H11017" s="136"/>
      <c r="K11017" s="136"/>
      <c r="O11017" s="136"/>
      <c r="T11017" s="136"/>
      <c r="W11017" s="136"/>
      <c r="Z11017" s="136"/>
      <c r="AC11017" s="136"/>
    </row>
    <row r="11018" spans="2:29">
      <c r="B11018" s="136"/>
      <c r="E11018" s="136"/>
      <c r="H11018" s="136"/>
      <c r="K11018" s="136"/>
      <c r="O11018" s="136"/>
      <c r="T11018" s="136"/>
      <c r="W11018" s="136"/>
      <c r="Z11018" s="136"/>
      <c r="AC11018" s="136"/>
    </row>
    <row r="11019" spans="2:29">
      <c r="B11019" s="136"/>
      <c r="E11019" s="136"/>
      <c r="H11019" s="136"/>
      <c r="K11019" s="136"/>
      <c r="O11019" s="136"/>
      <c r="T11019" s="136"/>
      <c r="W11019" s="136"/>
      <c r="Z11019" s="136"/>
      <c r="AC11019" s="136"/>
    </row>
    <row r="11020" spans="2:29">
      <c r="B11020" s="136"/>
      <c r="E11020" s="136"/>
      <c r="H11020" s="136"/>
      <c r="K11020" s="136"/>
      <c r="O11020" s="136"/>
      <c r="T11020" s="136"/>
      <c r="W11020" s="136"/>
      <c r="Z11020" s="136"/>
      <c r="AC11020" s="136"/>
    </row>
    <row r="11021" spans="2:29">
      <c r="B11021" s="136"/>
      <c r="E11021" s="136"/>
      <c r="H11021" s="136"/>
      <c r="K11021" s="136"/>
      <c r="O11021" s="136"/>
      <c r="T11021" s="136"/>
      <c r="W11021" s="136"/>
      <c r="Z11021" s="136"/>
      <c r="AC11021" s="136"/>
    </row>
    <row r="11022" spans="2:29">
      <c r="B11022" s="136"/>
      <c r="E11022" s="136"/>
      <c r="H11022" s="136"/>
      <c r="K11022" s="136"/>
      <c r="O11022" s="136"/>
      <c r="T11022" s="136"/>
      <c r="W11022" s="136"/>
      <c r="Z11022" s="136"/>
      <c r="AC11022" s="136"/>
    </row>
    <row r="11023" spans="2:29">
      <c r="B11023" s="136"/>
      <c r="E11023" s="136"/>
      <c r="H11023" s="136"/>
      <c r="K11023" s="136"/>
      <c r="O11023" s="136"/>
      <c r="T11023" s="136"/>
      <c r="W11023" s="136"/>
      <c r="Z11023" s="136"/>
      <c r="AC11023" s="136"/>
    </row>
    <row r="11024" spans="2:29">
      <c r="B11024" s="136"/>
      <c r="E11024" s="136"/>
      <c r="H11024" s="136"/>
      <c r="K11024" s="136"/>
      <c r="O11024" s="136"/>
      <c r="T11024" s="136"/>
      <c r="W11024" s="136"/>
      <c r="Z11024" s="136"/>
      <c r="AC11024" s="136"/>
    </row>
    <row r="11025" spans="2:29">
      <c r="B11025" s="136"/>
      <c r="E11025" s="136"/>
      <c r="H11025" s="136"/>
      <c r="K11025" s="136"/>
      <c r="O11025" s="136"/>
      <c r="T11025" s="136"/>
      <c r="W11025" s="136"/>
      <c r="Z11025" s="136"/>
      <c r="AC11025" s="136"/>
    </row>
    <row r="11026" spans="2:29">
      <c r="B11026" s="136"/>
      <c r="E11026" s="136"/>
      <c r="H11026" s="136"/>
      <c r="K11026" s="136"/>
      <c r="O11026" s="136"/>
      <c r="T11026" s="136"/>
      <c r="W11026" s="136"/>
      <c r="Z11026" s="136"/>
      <c r="AC11026" s="136"/>
    </row>
    <row r="11027" spans="2:29">
      <c r="B11027" s="136"/>
      <c r="E11027" s="136"/>
      <c r="H11027" s="136"/>
      <c r="K11027" s="136"/>
      <c r="O11027" s="136"/>
      <c r="T11027" s="136"/>
      <c r="W11027" s="136"/>
      <c r="Z11027" s="136"/>
      <c r="AC11027" s="136"/>
    </row>
    <row r="11028" spans="2:29">
      <c r="B11028" s="136"/>
      <c r="E11028" s="136"/>
      <c r="H11028" s="136"/>
      <c r="K11028" s="136"/>
      <c r="O11028" s="136"/>
      <c r="T11028" s="136"/>
      <c r="W11028" s="136"/>
      <c r="Z11028" s="136"/>
      <c r="AC11028" s="136"/>
    </row>
    <row r="11029" spans="2:29">
      <c r="B11029" s="136"/>
      <c r="E11029" s="136"/>
      <c r="H11029" s="136"/>
      <c r="K11029" s="136"/>
      <c r="O11029" s="136"/>
      <c r="T11029" s="136"/>
      <c r="W11029" s="136"/>
      <c r="Z11029" s="136"/>
      <c r="AC11029" s="136"/>
    </row>
    <row r="11030" spans="2:29">
      <c r="B11030" s="136"/>
      <c r="E11030" s="136"/>
      <c r="H11030" s="136"/>
      <c r="K11030" s="136"/>
      <c r="O11030" s="136"/>
      <c r="T11030" s="136"/>
      <c r="W11030" s="136"/>
      <c r="Z11030" s="136"/>
      <c r="AC11030" s="136"/>
    </row>
    <row r="11031" spans="2:29">
      <c r="B11031" s="136"/>
      <c r="E11031" s="136"/>
      <c r="H11031" s="136"/>
      <c r="K11031" s="136"/>
      <c r="O11031" s="136"/>
      <c r="T11031" s="136"/>
      <c r="W11031" s="136"/>
      <c r="Z11031" s="136"/>
      <c r="AC11031" s="136"/>
    </row>
    <row r="11032" spans="2:29">
      <c r="B11032" s="136"/>
      <c r="E11032" s="136"/>
      <c r="H11032" s="136"/>
      <c r="K11032" s="136"/>
      <c r="O11032" s="136"/>
      <c r="T11032" s="136"/>
      <c r="W11032" s="136"/>
      <c r="Z11032" s="136"/>
      <c r="AC11032" s="136"/>
    </row>
    <row r="11033" spans="2:29">
      <c r="B11033" s="136"/>
      <c r="E11033" s="136"/>
      <c r="H11033" s="136"/>
      <c r="K11033" s="136"/>
      <c r="O11033" s="136"/>
      <c r="T11033" s="136"/>
      <c r="W11033" s="136"/>
      <c r="Z11033" s="136"/>
      <c r="AC11033" s="136"/>
    </row>
    <row r="11034" spans="2:29">
      <c r="B11034" s="136"/>
      <c r="E11034" s="136"/>
      <c r="H11034" s="136"/>
      <c r="K11034" s="136"/>
      <c r="O11034" s="136"/>
      <c r="T11034" s="136"/>
      <c r="W11034" s="136"/>
      <c r="Z11034" s="136"/>
      <c r="AC11034" s="136"/>
    </row>
    <row r="11035" spans="2:29">
      <c r="B11035" s="136"/>
      <c r="E11035" s="136"/>
      <c r="H11035" s="136"/>
      <c r="K11035" s="136"/>
      <c r="O11035" s="136"/>
      <c r="T11035" s="136"/>
      <c r="W11035" s="136"/>
      <c r="Z11035" s="136"/>
      <c r="AC11035" s="136"/>
    </row>
    <row r="11036" spans="2:29">
      <c r="B11036" s="136"/>
      <c r="E11036" s="136"/>
      <c r="H11036" s="136"/>
      <c r="K11036" s="136"/>
      <c r="O11036" s="136"/>
      <c r="T11036" s="136"/>
      <c r="W11036" s="136"/>
      <c r="Z11036" s="136"/>
      <c r="AC11036" s="136"/>
    </row>
    <row r="11037" spans="2:29">
      <c r="B11037" s="136"/>
      <c r="E11037" s="136"/>
      <c r="H11037" s="136"/>
      <c r="K11037" s="136"/>
      <c r="O11037" s="136"/>
      <c r="T11037" s="136"/>
      <c r="W11037" s="136"/>
      <c r="Z11037" s="136"/>
      <c r="AC11037" s="136"/>
    </row>
    <row r="11038" spans="2:29">
      <c r="B11038" s="136"/>
      <c r="E11038" s="136"/>
      <c r="H11038" s="136"/>
      <c r="K11038" s="136"/>
      <c r="O11038" s="136"/>
      <c r="T11038" s="136"/>
      <c r="W11038" s="136"/>
      <c r="Z11038" s="136"/>
      <c r="AC11038" s="136"/>
    </row>
    <row r="11039" spans="2:29">
      <c r="B11039" s="136"/>
      <c r="E11039" s="136"/>
      <c r="H11039" s="136"/>
      <c r="K11039" s="136"/>
      <c r="O11039" s="136"/>
      <c r="T11039" s="136"/>
      <c r="W11039" s="136"/>
      <c r="Z11039" s="136"/>
      <c r="AC11039" s="136"/>
    </row>
    <row r="11040" spans="2:29">
      <c r="B11040" s="136"/>
      <c r="E11040" s="136"/>
      <c r="H11040" s="136"/>
      <c r="K11040" s="136"/>
      <c r="O11040" s="136"/>
      <c r="T11040" s="136"/>
      <c r="W11040" s="136"/>
      <c r="Z11040" s="136"/>
      <c r="AC11040" s="136"/>
    </row>
    <row r="11041" spans="2:29">
      <c r="B11041" s="136"/>
      <c r="E11041" s="136"/>
      <c r="H11041" s="136"/>
      <c r="K11041" s="136"/>
      <c r="O11041" s="136"/>
      <c r="T11041" s="136"/>
      <c r="W11041" s="136"/>
      <c r="Z11041" s="136"/>
      <c r="AC11041" s="136"/>
    </row>
    <row r="11042" spans="2:29">
      <c r="B11042" s="136"/>
      <c r="E11042" s="136"/>
      <c r="H11042" s="136"/>
      <c r="K11042" s="136"/>
      <c r="O11042" s="136"/>
      <c r="T11042" s="136"/>
      <c r="W11042" s="136"/>
      <c r="Z11042" s="136"/>
      <c r="AC11042" s="136"/>
    </row>
    <row r="11043" spans="2:29">
      <c r="B11043" s="136"/>
      <c r="E11043" s="136"/>
      <c r="H11043" s="136"/>
      <c r="K11043" s="136"/>
      <c r="O11043" s="136"/>
      <c r="T11043" s="136"/>
      <c r="W11043" s="136"/>
      <c r="Z11043" s="136"/>
      <c r="AC11043" s="136"/>
    </row>
    <row r="11044" spans="2:29">
      <c r="B11044" s="136"/>
      <c r="E11044" s="136"/>
      <c r="H11044" s="136"/>
      <c r="K11044" s="136"/>
      <c r="O11044" s="136"/>
      <c r="T11044" s="136"/>
      <c r="W11044" s="136"/>
      <c r="Z11044" s="136"/>
      <c r="AC11044" s="136"/>
    </row>
    <row r="11045" spans="2:29">
      <c r="B11045" s="136"/>
      <c r="E11045" s="136"/>
      <c r="H11045" s="136"/>
      <c r="K11045" s="136"/>
      <c r="O11045" s="136"/>
      <c r="T11045" s="136"/>
      <c r="W11045" s="136"/>
      <c r="Z11045" s="136"/>
      <c r="AC11045" s="136"/>
    </row>
    <row r="11046" spans="2:29">
      <c r="B11046" s="136"/>
      <c r="E11046" s="136"/>
      <c r="H11046" s="136"/>
      <c r="K11046" s="136"/>
      <c r="O11046" s="136"/>
      <c r="T11046" s="136"/>
      <c r="W11046" s="136"/>
      <c r="Z11046" s="136"/>
      <c r="AC11046" s="136"/>
    </row>
    <row r="11047" spans="2:29">
      <c r="B11047" s="136"/>
      <c r="E11047" s="136"/>
      <c r="H11047" s="136"/>
      <c r="K11047" s="136"/>
      <c r="O11047" s="136"/>
      <c r="T11047" s="136"/>
      <c r="W11047" s="136"/>
      <c r="Z11047" s="136"/>
      <c r="AC11047" s="136"/>
    </row>
    <row r="11048" spans="2:29">
      <c r="B11048" s="136"/>
      <c r="E11048" s="136"/>
      <c r="H11048" s="136"/>
      <c r="K11048" s="136"/>
      <c r="O11048" s="136"/>
      <c r="T11048" s="136"/>
      <c r="W11048" s="136"/>
      <c r="Z11048" s="136"/>
      <c r="AC11048" s="136"/>
    </row>
    <row r="11049" spans="2:29">
      <c r="B11049" s="136"/>
      <c r="E11049" s="136"/>
      <c r="H11049" s="136"/>
      <c r="K11049" s="136"/>
      <c r="O11049" s="136"/>
      <c r="T11049" s="136"/>
      <c r="W11049" s="136"/>
      <c r="Z11049" s="136"/>
      <c r="AC11049" s="136"/>
    </row>
    <row r="11050" spans="2:29">
      <c r="B11050" s="136"/>
      <c r="E11050" s="136"/>
      <c r="H11050" s="136"/>
      <c r="K11050" s="136"/>
      <c r="O11050" s="136"/>
      <c r="T11050" s="136"/>
      <c r="W11050" s="136"/>
      <c r="Z11050" s="136"/>
      <c r="AC11050" s="136"/>
    </row>
    <row r="11051" spans="2:29">
      <c r="B11051" s="136"/>
      <c r="E11051" s="136"/>
      <c r="H11051" s="136"/>
      <c r="K11051" s="136"/>
      <c r="O11051" s="136"/>
      <c r="T11051" s="136"/>
      <c r="W11051" s="136"/>
      <c r="Z11051" s="136"/>
      <c r="AC11051" s="136"/>
    </row>
    <row r="11052" spans="2:29">
      <c r="B11052" s="136"/>
      <c r="E11052" s="136"/>
      <c r="H11052" s="136"/>
      <c r="K11052" s="136"/>
      <c r="O11052" s="136"/>
      <c r="T11052" s="136"/>
      <c r="W11052" s="136"/>
      <c r="Z11052" s="136"/>
      <c r="AC11052" s="136"/>
    </row>
    <row r="11053" spans="2:29">
      <c r="B11053" s="136"/>
      <c r="E11053" s="136"/>
      <c r="H11053" s="136"/>
      <c r="K11053" s="136"/>
      <c r="O11053" s="136"/>
      <c r="T11053" s="136"/>
      <c r="W11053" s="136"/>
      <c r="Z11053" s="136"/>
      <c r="AC11053" s="136"/>
    </row>
    <row r="11054" spans="2:29">
      <c r="B11054" s="136"/>
      <c r="E11054" s="136"/>
      <c r="H11054" s="136"/>
      <c r="K11054" s="136"/>
      <c r="O11054" s="136"/>
      <c r="T11054" s="136"/>
      <c r="W11054" s="136"/>
      <c r="Z11054" s="136"/>
      <c r="AC11054" s="136"/>
    </row>
    <row r="11055" spans="2:29">
      <c r="B11055" s="136"/>
      <c r="E11055" s="136"/>
      <c r="H11055" s="136"/>
      <c r="K11055" s="136"/>
      <c r="O11055" s="136"/>
      <c r="T11055" s="136"/>
      <c r="W11055" s="136"/>
      <c r="Z11055" s="136"/>
      <c r="AC11055" s="136"/>
    </row>
    <row r="11056" spans="2:29">
      <c r="B11056" s="136"/>
      <c r="E11056" s="136"/>
      <c r="H11056" s="136"/>
      <c r="K11056" s="136"/>
      <c r="O11056" s="136"/>
      <c r="T11056" s="136"/>
      <c r="W11056" s="136"/>
      <c r="Z11056" s="136"/>
      <c r="AC11056" s="136"/>
    </row>
    <row r="11057" spans="2:29">
      <c r="B11057" s="136"/>
      <c r="E11057" s="136"/>
      <c r="H11057" s="136"/>
      <c r="K11057" s="136"/>
      <c r="O11057" s="136"/>
      <c r="T11057" s="136"/>
      <c r="W11057" s="136"/>
      <c r="Z11057" s="136"/>
      <c r="AC11057" s="136"/>
    </row>
    <row r="11058" spans="2:29">
      <c r="B11058" s="136"/>
      <c r="E11058" s="136"/>
      <c r="H11058" s="136"/>
      <c r="K11058" s="136"/>
      <c r="O11058" s="136"/>
      <c r="T11058" s="136"/>
      <c r="W11058" s="136"/>
      <c r="Z11058" s="136"/>
      <c r="AC11058" s="136"/>
    </row>
    <row r="11059" spans="2:29">
      <c r="B11059" s="136"/>
      <c r="E11059" s="136"/>
      <c r="H11059" s="136"/>
      <c r="K11059" s="136"/>
      <c r="O11059" s="136"/>
      <c r="T11059" s="136"/>
      <c r="W11059" s="136"/>
      <c r="Z11059" s="136"/>
      <c r="AC11059" s="136"/>
    </row>
    <row r="11060" spans="2:29">
      <c r="B11060" s="136"/>
      <c r="E11060" s="136"/>
      <c r="H11060" s="136"/>
      <c r="K11060" s="136"/>
      <c r="O11060" s="136"/>
      <c r="T11060" s="136"/>
      <c r="W11060" s="136"/>
      <c r="Z11060" s="136"/>
      <c r="AC11060" s="136"/>
    </row>
    <row r="11061" spans="2:29">
      <c r="B11061" s="136"/>
      <c r="E11061" s="136"/>
      <c r="H11061" s="136"/>
      <c r="K11061" s="136"/>
      <c r="O11061" s="136"/>
      <c r="T11061" s="136"/>
      <c r="W11061" s="136"/>
      <c r="Z11061" s="136"/>
      <c r="AC11061" s="136"/>
    </row>
    <row r="11062" spans="2:29">
      <c r="B11062" s="136"/>
      <c r="E11062" s="136"/>
      <c r="H11062" s="136"/>
      <c r="K11062" s="136"/>
      <c r="O11062" s="136"/>
      <c r="T11062" s="136"/>
      <c r="W11062" s="136"/>
      <c r="Z11062" s="136"/>
      <c r="AC11062" s="136"/>
    </row>
    <row r="11063" spans="2:29">
      <c r="B11063" s="136"/>
      <c r="E11063" s="136"/>
      <c r="H11063" s="136"/>
      <c r="K11063" s="136"/>
      <c r="O11063" s="136"/>
      <c r="T11063" s="136"/>
      <c r="W11063" s="136"/>
      <c r="Z11063" s="136"/>
      <c r="AC11063" s="136"/>
    </row>
    <row r="11064" spans="2:29">
      <c r="B11064" s="136"/>
      <c r="E11064" s="136"/>
      <c r="H11064" s="136"/>
      <c r="K11064" s="136"/>
      <c r="O11064" s="136"/>
      <c r="T11064" s="136"/>
      <c r="W11064" s="136"/>
      <c r="Z11064" s="136"/>
      <c r="AC11064" s="136"/>
    </row>
    <row r="11065" spans="2:29">
      <c r="B11065" s="136"/>
      <c r="E11065" s="136"/>
      <c r="H11065" s="136"/>
      <c r="K11065" s="136"/>
      <c r="O11065" s="136"/>
      <c r="T11065" s="136"/>
      <c r="W11065" s="136"/>
      <c r="Z11065" s="136"/>
      <c r="AC11065" s="136"/>
    </row>
    <row r="11066" spans="2:29">
      <c r="B11066" s="136"/>
      <c r="E11066" s="136"/>
      <c r="H11066" s="136"/>
      <c r="K11066" s="136"/>
      <c r="O11066" s="136"/>
      <c r="T11066" s="136"/>
      <c r="W11066" s="136"/>
      <c r="Z11066" s="136"/>
      <c r="AC11066" s="136"/>
    </row>
    <row r="11067" spans="2:29">
      <c r="B11067" s="136"/>
      <c r="E11067" s="136"/>
      <c r="H11067" s="136"/>
      <c r="K11067" s="136"/>
      <c r="O11067" s="136"/>
      <c r="T11067" s="136"/>
      <c r="W11067" s="136"/>
      <c r="Z11067" s="136"/>
      <c r="AC11067" s="136"/>
    </row>
    <row r="11068" spans="2:29">
      <c r="B11068" s="136"/>
      <c r="E11068" s="136"/>
      <c r="H11068" s="136"/>
      <c r="K11068" s="136"/>
      <c r="O11068" s="136"/>
      <c r="T11068" s="136"/>
      <c r="W11068" s="136"/>
      <c r="Z11068" s="136"/>
      <c r="AC11068" s="136"/>
    </row>
    <row r="11069" spans="2:29">
      <c r="B11069" s="136"/>
      <c r="E11069" s="136"/>
      <c r="H11069" s="136"/>
      <c r="K11069" s="136"/>
      <c r="O11069" s="136"/>
      <c r="T11069" s="136"/>
      <c r="W11069" s="136"/>
      <c r="Z11069" s="136"/>
      <c r="AC11069" s="136"/>
    </row>
    <row r="11070" spans="2:29">
      <c r="B11070" s="136"/>
      <c r="E11070" s="136"/>
      <c r="H11070" s="136"/>
      <c r="K11070" s="136"/>
      <c r="O11070" s="136"/>
      <c r="T11070" s="136"/>
      <c r="W11070" s="136"/>
      <c r="Z11070" s="136"/>
      <c r="AC11070" s="136"/>
    </row>
    <row r="11071" spans="2:29">
      <c r="B11071" s="136"/>
      <c r="E11071" s="136"/>
      <c r="H11071" s="136"/>
      <c r="K11071" s="136"/>
      <c r="O11071" s="136"/>
      <c r="T11071" s="136"/>
      <c r="W11071" s="136"/>
      <c r="Z11071" s="136"/>
      <c r="AC11071" s="136"/>
    </row>
    <row r="11072" spans="2:29">
      <c r="B11072" s="136"/>
      <c r="E11072" s="136"/>
      <c r="H11072" s="136"/>
      <c r="K11072" s="136"/>
      <c r="O11072" s="136"/>
      <c r="T11072" s="136"/>
      <c r="W11072" s="136"/>
      <c r="Z11072" s="136"/>
      <c r="AC11072" s="136"/>
    </row>
    <row r="11073" spans="2:29">
      <c r="B11073" s="136"/>
      <c r="E11073" s="136"/>
      <c r="H11073" s="136"/>
      <c r="K11073" s="136"/>
      <c r="O11073" s="136"/>
      <c r="T11073" s="136"/>
      <c r="W11073" s="136"/>
      <c r="Z11073" s="136"/>
      <c r="AC11073" s="136"/>
    </row>
    <row r="11074" spans="2:29">
      <c r="B11074" s="136"/>
      <c r="E11074" s="136"/>
      <c r="H11074" s="136"/>
      <c r="K11074" s="136"/>
      <c r="O11074" s="136"/>
      <c r="T11074" s="136"/>
      <c r="W11074" s="136"/>
      <c r="Z11074" s="136"/>
      <c r="AC11074" s="136"/>
    </row>
    <row r="11075" spans="2:29">
      <c r="B11075" s="136"/>
      <c r="E11075" s="136"/>
      <c r="H11075" s="136"/>
      <c r="K11075" s="136"/>
      <c r="O11075" s="136"/>
      <c r="T11075" s="136"/>
      <c r="W11075" s="136"/>
      <c r="Z11075" s="136"/>
      <c r="AC11075" s="136"/>
    </row>
    <row r="11076" spans="2:29">
      <c r="B11076" s="136"/>
      <c r="E11076" s="136"/>
      <c r="H11076" s="136"/>
      <c r="K11076" s="136"/>
      <c r="O11076" s="136"/>
      <c r="T11076" s="136"/>
      <c r="W11076" s="136"/>
      <c r="Z11076" s="136"/>
      <c r="AC11076" s="136"/>
    </row>
    <row r="11077" spans="2:29">
      <c r="B11077" s="136"/>
      <c r="E11077" s="136"/>
      <c r="H11077" s="136"/>
      <c r="K11077" s="136"/>
      <c r="O11077" s="136"/>
      <c r="T11077" s="136"/>
      <c r="W11077" s="136"/>
      <c r="Z11077" s="136"/>
      <c r="AC11077" s="136"/>
    </row>
    <row r="11078" spans="2:29">
      <c r="B11078" s="136"/>
      <c r="E11078" s="136"/>
      <c r="H11078" s="136"/>
      <c r="K11078" s="136"/>
      <c r="O11078" s="136"/>
      <c r="T11078" s="136"/>
      <c r="W11078" s="136"/>
      <c r="Z11078" s="136"/>
      <c r="AC11078" s="136"/>
    </row>
    <row r="11079" spans="2:29">
      <c r="B11079" s="136"/>
      <c r="E11079" s="136"/>
      <c r="H11079" s="136"/>
      <c r="K11079" s="136"/>
      <c r="O11079" s="136"/>
      <c r="T11079" s="136"/>
      <c r="W11079" s="136"/>
      <c r="Z11079" s="136"/>
      <c r="AC11079" s="136"/>
    </row>
    <row r="11080" spans="2:29">
      <c r="B11080" s="136"/>
      <c r="E11080" s="136"/>
      <c r="H11080" s="136"/>
      <c r="K11080" s="136"/>
      <c r="O11080" s="136"/>
      <c r="T11080" s="136"/>
      <c r="W11080" s="136"/>
      <c r="Z11080" s="136"/>
      <c r="AC11080" s="136"/>
    </row>
    <row r="11081" spans="2:29">
      <c r="B11081" s="136"/>
      <c r="E11081" s="136"/>
      <c r="H11081" s="136"/>
      <c r="K11081" s="136"/>
      <c r="O11081" s="136"/>
      <c r="T11081" s="136"/>
      <c r="W11081" s="136"/>
      <c r="Z11081" s="136"/>
      <c r="AC11081" s="136"/>
    </row>
    <row r="11082" spans="2:29">
      <c r="B11082" s="136"/>
      <c r="E11082" s="136"/>
      <c r="H11082" s="136"/>
      <c r="K11082" s="136"/>
      <c r="O11082" s="136"/>
      <c r="T11082" s="136"/>
      <c r="W11082" s="136"/>
      <c r="Z11082" s="136"/>
      <c r="AC11082" s="136"/>
    </row>
    <row r="11083" spans="2:29">
      <c r="B11083" s="136"/>
      <c r="E11083" s="136"/>
      <c r="H11083" s="136"/>
      <c r="K11083" s="136"/>
      <c r="O11083" s="136"/>
      <c r="T11083" s="136"/>
      <c r="W11083" s="136"/>
      <c r="Z11083" s="136"/>
      <c r="AC11083" s="136"/>
    </row>
    <row r="11084" spans="2:29">
      <c r="B11084" s="136"/>
      <c r="E11084" s="136"/>
      <c r="H11084" s="136"/>
      <c r="K11084" s="136"/>
      <c r="O11084" s="136"/>
      <c r="T11084" s="136"/>
      <c r="W11084" s="136"/>
      <c r="Z11084" s="136"/>
      <c r="AC11084" s="136"/>
    </row>
    <row r="11085" spans="2:29">
      <c r="B11085" s="136"/>
      <c r="E11085" s="136"/>
      <c r="H11085" s="136"/>
      <c r="K11085" s="136"/>
      <c r="O11085" s="136"/>
      <c r="T11085" s="136"/>
      <c r="W11085" s="136"/>
      <c r="Z11085" s="136"/>
      <c r="AC11085" s="136"/>
    </row>
    <row r="11086" spans="2:29">
      <c r="B11086" s="136"/>
      <c r="E11086" s="136"/>
      <c r="H11086" s="136"/>
      <c r="K11086" s="136"/>
      <c r="O11086" s="136"/>
      <c r="T11086" s="136"/>
      <c r="W11086" s="136"/>
      <c r="Z11086" s="136"/>
      <c r="AC11086" s="136"/>
    </row>
    <row r="11087" spans="2:29">
      <c r="B11087" s="136"/>
      <c r="E11087" s="136"/>
      <c r="H11087" s="136"/>
      <c r="K11087" s="136"/>
      <c r="O11087" s="136"/>
      <c r="T11087" s="136"/>
      <c r="W11087" s="136"/>
      <c r="Z11087" s="136"/>
      <c r="AC11087" s="136"/>
    </row>
    <row r="11088" spans="2:29">
      <c r="B11088" s="136"/>
      <c r="E11088" s="136"/>
      <c r="H11088" s="136"/>
      <c r="K11088" s="136"/>
      <c r="O11088" s="136"/>
      <c r="T11088" s="136"/>
      <c r="W11088" s="136"/>
      <c r="Z11088" s="136"/>
      <c r="AC11088" s="136"/>
    </row>
    <row r="11089" spans="2:29">
      <c r="B11089" s="136"/>
      <c r="E11089" s="136"/>
      <c r="H11089" s="136"/>
      <c r="K11089" s="136"/>
      <c r="O11089" s="136"/>
      <c r="T11089" s="136"/>
      <c r="W11089" s="136"/>
      <c r="Z11089" s="136"/>
      <c r="AC11089" s="136"/>
    </row>
    <row r="11090" spans="2:29">
      <c r="B11090" s="136"/>
      <c r="E11090" s="136"/>
      <c r="H11090" s="136"/>
      <c r="K11090" s="136"/>
      <c r="O11090" s="136"/>
      <c r="T11090" s="136"/>
      <c r="W11090" s="136"/>
      <c r="Z11090" s="136"/>
      <c r="AC11090" s="136"/>
    </row>
    <row r="11091" spans="2:29">
      <c r="B11091" s="136"/>
      <c r="E11091" s="136"/>
      <c r="H11091" s="136"/>
      <c r="K11091" s="136"/>
      <c r="O11091" s="136"/>
      <c r="T11091" s="136"/>
      <c r="W11091" s="136"/>
      <c r="Z11091" s="136"/>
      <c r="AC11091" s="136"/>
    </row>
    <row r="11092" spans="2:29">
      <c r="B11092" s="136"/>
      <c r="E11092" s="136"/>
      <c r="H11092" s="136"/>
      <c r="K11092" s="136"/>
      <c r="O11092" s="136"/>
      <c r="T11092" s="136"/>
      <c r="W11092" s="136"/>
      <c r="Z11092" s="136"/>
      <c r="AC11092" s="136"/>
    </row>
    <row r="11093" spans="2:29">
      <c r="B11093" s="136"/>
      <c r="E11093" s="136"/>
      <c r="H11093" s="136"/>
      <c r="K11093" s="136"/>
      <c r="O11093" s="136"/>
      <c r="T11093" s="136"/>
      <c r="W11093" s="136"/>
      <c r="Z11093" s="136"/>
      <c r="AC11093" s="136"/>
    </row>
    <row r="11094" spans="2:29">
      <c r="B11094" s="136"/>
      <c r="E11094" s="136"/>
      <c r="H11094" s="136"/>
      <c r="K11094" s="136"/>
      <c r="O11094" s="136"/>
      <c r="T11094" s="136"/>
      <c r="W11094" s="136"/>
      <c r="Z11094" s="136"/>
      <c r="AC11094" s="136"/>
    </row>
    <row r="11095" spans="2:29">
      <c r="B11095" s="136"/>
      <c r="E11095" s="136"/>
      <c r="H11095" s="136"/>
      <c r="K11095" s="136"/>
      <c r="O11095" s="136"/>
      <c r="T11095" s="136"/>
      <c r="W11095" s="136"/>
      <c r="Z11095" s="136"/>
      <c r="AC11095" s="136"/>
    </row>
    <row r="11096" spans="2:29">
      <c r="B11096" s="136"/>
      <c r="E11096" s="136"/>
      <c r="H11096" s="136"/>
      <c r="K11096" s="136"/>
      <c r="O11096" s="136"/>
      <c r="T11096" s="136"/>
      <c r="W11096" s="136"/>
      <c r="Z11096" s="136"/>
      <c r="AC11096" s="136"/>
    </row>
    <row r="11097" spans="2:29">
      <c r="B11097" s="136"/>
      <c r="E11097" s="136"/>
      <c r="H11097" s="136"/>
      <c r="K11097" s="136"/>
      <c r="O11097" s="136"/>
      <c r="T11097" s="136"/>
      <c r="W11097" s="136"/>
      <c r="Z11097" s="136"/>
      <c r="AC11097" s="136"/>
    </row>
    <row r="11098" spans="2:29">
      <c r="B11098" s="136"/>
      <c r="E11098" s="136"/>
      <c r="H11098" s="136"/>
      <c r="K11098" s="136"/>
      <c r="O11098" s="136"/>
      <c r="T11098" s="136"/>
      <c r="W11098" s="136"/>
      <c r="Z11098" s="136"/>
      <c r="AC11098" s="136"/>
    </row>
    <row r="11099" spans="2:29">
      <c r="B11099" s="136"/>
      <c r="E11099" s="136"/>
      <c r="H11099" s="136"/>
      <c r="K11099" s="136"/>
      <c r="O11099" s="136"/>
      <c r="T11099" s="136"/>
      <c r="W11099" s="136"/>
      <c r="Z11099" s="136"/>
      <c r="AC11099" s="136"/>
    </row>
    <row r="11100" spans="2:29">
      <c r="B11100" s="136"/>
      <c r="E11100" s="136"/>
      <c r="H11100" s="136"/>
      <c r="K11100" s="136"/>
      <c r="O11100" s="136"/>
      <c r="T11100" s="136"/>
      <c r="W11100" s="136"/>
      <c r="Z11100" s="136"/>
      <c r="AC11100" s="136"/>
    </row>
    <row r="11101" spans="2:29">
      <c r="B11101" s="136"/>
      <c r="E11101" s="136"/>
      <c r="H11101" s="136"/>
      <c r="K11101" s="136"/>
      <c r="O11101" s="136"/>
      <c r="T11101" s="136"/>
      <c r="W11101" s="136"/>
      <c r="Z11101" s="136"/>
      <c r="AC11101" s="136"/>
    </row>
    <row r="11102" spans="2:29">
      <c r="B11102" s="136"/>
      <c r="E11102" s="136"/>
      <c r="H11102" s="136"/>
      <c r="K11102" s="136"/>
      <c r="O11102" s="136"/>
      <c r="T11102" s="136"/>
      <c r="W11102" s="136"/>
      <c r="Z11102" s="136"/>
      <c r="AC11102" s="136"/>
    </row>
    <row r="11103" spans="2:29">
      <c r="B11103" s="136"/>
      <c r="E11103" s="136"/>
      <c r="H11103" s="136"/>
      <c r="K11103" s="136"/>
      <c r="O11103" s="136"/>
      <c r="T11103" s="136"/>
      <c r="W11103" s="136"/>
      <c r="Z11103" s="136"/>
      <c r="AC11103" s="136"/>
    </row>
    <row r="11104" spans="2:29">
      <c r="B11104" s="136"/>
      <c r="E11104" s="136"/>
      <c r="H11104" s="136"/>
      <c r="K11104" s="136"/>
      <c r="O11104" s="136"/>
      <c r="T11104" s="136"/>
      <c r="W11104" s="136"/>
      <c r="Z11104" s="136"/>
      <c r="AC11104" s="136"/>
    </row>
    <row r="11105" spans="2:29">
      <c r="B11105" s="136"/>
      <c r="E11105" s="136"/>
      <c r="H11105" s="136"/>
      <c r="K11105" s="136"/>
      <c r="O11105" s="136"/>
      <c r="T11105" s="136"/>
      <c r="W11105" s="136"/>
      <c r="Z11105" s="136"/>
      <c r="AC11105" s="136"/>
    </row>
    <row r="11106" spans="2:29">
      <c r="B11106" s="136"/>
      <c r="E11106" s="136"/>
      <c r="H11106" s="136"/>
      <c r="K11106" s="136"/>
      <c r="O11106" s="136"/>
      <c r="T11106" s="136"/>
      <c r="W11106" s="136"/>
      <c r="Z11106" s="136"/>
      <c r="AC11106" s="136"/>
    </row>
    <row r="11107" spans="2:29">
      <c r="B11107" s="136"/>
      <c r="E11107" s="136"/>
      <c r="H11107" s="136"/>
      <c r="K11107" s="136"/>
      <c r="O11107" s="136"/>
      <c r="T11107" s="136"/>
      <c r="W11107" s="136"/>
      <c r="Z11107" s="136"/>
      <c r="AC11107" s="136"/>
    </row>
    <row r="11108" spans="2:29">
      <c r="B11108" s="136"/>
      <c r="E11108" s="136"/>
      <c r="H11108" s="136"/>
      <c r="K11108" s="136"/>
      <c r="O11108" s="136"/>
      <c r="T11108" s="136"/>
      <c r="W11108" s="136"/>
      <c r="Z11108" s="136"/>
      <c r="AC11108" s="136"/>
    </row>
    <row r="11109" spans="2:29">
      <c r="B11109" s="136"/>
      <c r="E11109" s="136"/>
      <c r="H11109" s="136"/>
      <c r="K11109" s="136"/>
      <c r="O11109" s="136"/>
      <c r="T11109" s="136"/>
      <c r="W11109" s="136"/>
      <c r="Z11109" s="136"/>
      <c r="AC11109" s="136"/>
    </row>
    <row r="11110" spans="2:29">
      <c r="B11110" s="136"/>
      <c r="E11110" s="136"/>
      <c r="H11110" s="136"/>
      <c r="K11110" s="136"/>
      <c r="O11110" s="136"/>
      <c r="T11110" s="136"/>
      <c r="W11110" s="136"/>
      <c r="Z11110" s="136"/>
      <c r="AC11110" s="136"/>
    </row>
    <row r="11111" spans="2:29">
      <c r="B11111" s="136"/>
      <c r="E11111" s="136"/>
      <c r="H11111" s="136"/>
      <c r="K11111" s="136"/>
      <c r="O11111" s="136"/>
      <c r="T11111" s="136"/>
      <c r="W11111" s="136"/>
      <c r="Z11111" s="136"/>
      <c r="AC11111" s="136"/>
    </row>
    <row r="11112" spans="2:29">
      <c r="B11112" s="136"/>
      <c r="E11112" s="136"/>
      <c r="H11112" s="136"/>
      <c r="K11112" s="136"/>
      <c r="O11112" s="136"/>
      <c r="T11112" s="136"/>
      <c r="W11112" s="136"/>
      <c r="Z11112" s="136"/>
      <c r="AC11112" s="136"/>
    </row>
    <row r="11113" spans="2:29">
      <c r="B11113" s="136"/>
      <c r="E11113" s="136"/>
      <c r="H11113" s="136"/>
      <c r="K11113" s="136"/>
      <c r="O11113" s="136"/>
      <c r="T11113" s="136"/>
      <c r="W11113" s="136"/>
      <c r="Z11113" s="136"/>
      <c r="AC11113" s="136"/>
    </row>
    <row r="11114" spans="2:29">
      <c r="B11114" s="136"/>
      <c r="E11114" s="136"/>
      <c r="H11114" s="136"/>
      <c r="K11114" s="136"/>
      <c r="O11114" s="136"/>
      <c r="T11114" s="136"/>
      <c r="W11114" s="136"/>
      <c r="Z11114" s="136"/>
      <c r="AC11114" s="136"/>
    </row>
    <row r="11115" spans="2:29">
      <c r="B11115" s="136"/>
      <c r="E11115" s="136"/>
      <c r="H11115" s="136"/>
      <c r="K11115" s="136"/>
      <c r="O11115" s="136"/>
      <c r="T11115" s="136"/>
      <c r="W11115" s="136"/>
      <c r="Z11115" s="136"/>
      <c r="AC11115" s="136"/>
    </row>
    <row r="11116" spans="2:29">
      <c r="B11116" s="136"/>
      <c r="E11116" s="136"/>
      <c r="H11116" s="136"/>
      <c r="K11116" s="136"/>
      <c r="O11116" s="136"/>
      <c r="T11116" s="136"/>
      <c r="W11116" s="136"/>
      <c r="Z11116" s="136"/>
      <c r="AC11116" s="136"/>
    </row>
    <row r="11117" spans="2:29">
      <c r="B11117" s="136"/>
      <c r="E11117" s="136"/>
      <c r="H11117" s="136"/>
      <c r="K11117" s="136"/>
      <c r="O11117" s="136"/>
      <c r="T11117" s="136"/>
      <c r="W11117" s="136"/>
      <c r="Z11117" s="136"/>
      <c r="AC11117" s="136"/>
    </row>
    <row r="11118" spans="2:29">
      <c r="B11118" s="136"/>
      <c r="E11118" s="136"/>
      <c r="H11118" s="136"/>
      <c r="K11118" s="136"/>
      <c r="O11118" s="136"/>
      <c r="T11118" s="136"/>
      <c r="W11118" s="136"/>
      <c r="Z11118" s="136"/>
      <c r="AC11118" s="136"/>
    </row>
    <row r="11119" spans="2:29">
      <c r="B11119" s="136"/>
      <c r="E11119" s="136"/>
      <c r="H11119" s="136"/>
      <c r="K11119" s="136"/>
      <c r="O11119" s="136"/>
      <c r="T11119" s="136"/>
      <c r="W11119" s="136"/>
      <c r="Z11119" s="136"/>
      <c r="AC11119" s="136"/>
    </row>
    <row r="11120" spans="2:29">
      <c r="B11120" s="136"/>
      <c r="E11120" s="136"/>
      <c r="H11120" s="136"/>
      <c r="K11120" s="136"/>
      <c r="O11120" s="136"/>
      <c r="T11120" s="136"/>
      <c r="W11120" s="136"/>
      <c r="Z11120" s="136"/>
      <c r="AC11120" s="136"/>
    </row>
    <row r="11121" spans="2:29">
      <c r="B11121" s="136"/>
      <c r="E11121" s="136"/>
      <c r="H11121" s="136"/>
      <c r="K11121" s="136"/>
      <c r="O11121" s="136"/>
      <c r="T11121" s="136"/>
      <c r="W11121" s="136"/>
      <c r="Z11121" s="136"/>
      <c r="AC11121" s="136"/>
    </row>
    <row r="11122" spans="2:29">
      <c r="B11122" s="136"/>
      <c r="E11122" s="136"/>
      <c r="H11122" s="136"/>
      <c r="K11122" s="136"/>
      <c r="O11122" s="136"/>
      <c r="T11122" s="136"/>
      <c r="W11122" s="136"/>
      <c r="Z11122" s="136"/>
      <c r="AC11122" s="136"/>
    </row>
    <row r="11123" spans="2:29">
      <c r="B11123" s="136"/>
      <c r="E11123" s="136"/>
      <c r="H11123" s="136"/>
      <c r="K11123" s="136"/>
      <c r="O11123" s="136"/>
      <c r="T11123" s="136"/>
      <c r="W11123" s="136"/>
      <c r="Z11123" s="136"/>
      <c r="AC11123" s="136"/>
    </row>
    <row r="11124" spans="2:29">
      <c r="B11124" s="136"/>
      <c r="E11124" s="136"/>
      <c r="H11124" s="136"/>
      <c r="K11124" s="136"/>
      <c r="O11124" s="136"/>
      <c r="T11124" s="136"/>
      <c r="W11124" s="136"/>
      <c r="Z11124" s="136"/>
      <c r="AC11124" s="136"/>
    </row>
    <row r="11125" spans="2:29">
      <c r="B11125" s="136"/>
      <c r="E11125" s="136"/>
      <c r="H11125" s="136"/>
      <c r="K11125" s="136"/>
      <c r="O11125" s="136"/>
      <c r="T11125" s="136"/>
      <c r="W11125" s="136"/>
      <c r="Z11125" s="136"/>
      <c r="AC11125" s="136"/>
    </row>
    <row r="11126" spans="2:29">
      <c r="B11126" s="136"/>
      <c r="E11126" s="136"/>
      <c r="H11126" s="136"/>
      <c r="K11126" s="136"/>
      <c r="O11126" s="136"/>
      <c r="T11126" s="136"/>
      <c r="W11126" s="136"/>
      <c r="Z11126" s="136"/>
      <c r="AC11126" s="136"/>
    </row>
    <row r="11127" spans="2:29">
      <c r="B11127" s="136"/>
      <c r="E11127" s="136"/>
      <c r="H11127" s="136"/>
      <c r="K11127" s="136"/>
      <c r="O11127" s="136"/>
      <c r="T11127" s="136"/>
      <c r="W11127" s="136"/>
      <c r="Z11127" s="136"/>
      <c r="AC11127" s="136"/>
    </row>
    <row r="11128" spans="2:29">
      <c r="B11128" s="136"/>
      <c r="E11128" s="136"/>
      <c r="H11128" s="136"/>
      <c r="K11128" s="136"/>
      <c r="O11128" s="136"/>
      <c r="T11128" s="136"/>
      <c r="W11128" s="136"/>
      <c r="Z11128" s="136"/>
      <c r="AC11128" s="136"/>
    </row>
    <row r="11129" spans="2:29">
      <c r="B11129" s="136"/>
      <c r="E11129" s="136"/>
      <c r="H11129" s="136"/>
      <c r="K11129" s="136"/>
      <c r="O11129" s="136"/>
      <c r="T11129" s="136"/>
      <c r="W11129" s="136"/>
      <c r="Z11129" s="136"/>
      <c r="AC11129" s="136"/>
    </row>
    <row r="11130" spans="2:29">
      <c r="B11130" s="136"/>
      <c r="E11130" s="136"/>
      <c r="H11130" s="136"/>
      <c r="K11130" s="136"/>
      <c r="O11130" s="136"/>
      <c r="T11130" s="136"/>
      <c r="W11130" s="136"/>
      <c r="Z11130" s="136"/>
      <c r="AC11130" s="136"/>
    </row>
    <row r="11131" spans="2:29">
      <c r="B11131" s="136"/>
      <c r="E11131" s="136"/>
      <c r="H11131" s="136"/>
      <c r="K11131" s="136"/>
      <c r="O11131" s="136"/>
      <c r="T11131" s="136"/>
      <c r="W11131" s="136"/>
      <c r="Z11131" s="136"/>
      <c r="AC11131" s="136"/>
    </row>
    <row r="11132" spans="2:29">
      <c r="B11132" s="136"/>
      <c r="E11132" s="136"/>
      <c r="H11132" s="136"/>
      <c r="K11132" s="136"/>
      <c r="O11132" s="136"/>
      <c r="T11132" s="136"/>
      <c r="W11132" s="136"/>
      <c r="Z11132" s="136"/>
      <c r="AC11132" s="136"/>
    </row>
    <row r="11133" spans="2:29">
      <c r="B11133" s="136"/>
      <c r="E11133" s="136"/>
      <c r="H11133" s="136"/>
      <c r="K11133" s="136"/>
      <c r="O11133" s="136"/>
      <c r="T11133" s="136"/>
      <c r="W11133" s="136"/>
      <c r="Z11133" s="136"/>
      <c r="AC11133" s="136"/>
    </row>
    <row r="11134" spans="2:29">
      <c r="B11134" s="136"/>
      <c r="E11134" s="136"/>
      <c r="H11134" s="136"/>
      <c r="K11134" s="136"/>
      <c r="O11134" s="136"/>
      <c r="T11134" s="136"/>
      <c r="W11134" s="136"/>
      <c r="Z11134" s="136"/>
      <c r="AC11134" s="136"/>
    </row>
    <row r="11135" spans="2:29">
      <c r="B11135" s="136"/>
      <c r="E11135" s="136"/>
      <c r="H11135" s="136"/>
      <c r="K11135" s="136"/>
      <c r="O11135" s="136"/>
      <c r="T11135" s="136"/>
      <c r="W11135" s="136"/>
      <c r="Z11135" s="136"/>
      <c r="AC11135" s="136"/>
    </row>
    <row r="11136" spans="2:29">
      <c r="B11136" s="136"/>
      <c r="E11136" s="136"/>
      <c r="H11136" s="136"/>
      <c r="K11136" s="136"/>
      <c r="O11136" s="136"/>
      <c r="T11136" s="136"/>
      <c r="W11136" s="136"/>
      <c r="Z11136" s="136"/>
      <c r="AC11136" s="136"/>
    </row>
    <row r="11137" spans="2:29">
      <c r="B11137" s="136"/>
      <c r="E11137" s="136"/>
      <c r="H11137" s="136"/>
      <c r="K11137" s="136"/>
      <c r="O11137" s="136"/>
      <c r="T11137" s="136"/>
      <c r="W11137" s="136"/>
      <c r="Z11137" s="136"/>
      <c r="AC11137" s="136"/>
    </row>
    <row r="11138" spans="2:29">
      <c r="B11138" s="136"/>
      <c r="E11138" s="136"/>
      <c r="H11138" s="136"/>
      <c r="K11138" s="136"/>
      <c r="O11138" s="136"/>
      <c r="T11138" s="136"/>
      <c r="W11138" s="136"/>
      <c r="Z11138" s="136"/>
      <c r="AC11138" s="136"/>
    </row>
    <row r="11139" spans="2:29">
      <c r="B11139" s="136"/>
      <c r="E11139" s="136"/>
      <c r="H11139" s="136"/>
      <c r="K11139" s="136"/>
      <c r="O11139" s="136"/>
      <c r="T11139" s="136"/>
      <c r="W11139" s="136"/>
      <c r="Z11139" s="136"/>
      <c r="AC11139" s="136"/>
    </row>
    <row r="11140" spans="2:29">
      <c r="B11140" s="136"/>
      <c r="E11140" s="136"/>
      <c r="H11140" s="136"/>
      <c r="K11140" s="136"/>
      <c r="O11140" s="136"/>
      <c r="T11140" s="136"/>
      <c r="W11140" s="136"/>
      <c r="Z11140" s="136"/>
      <c r="AC11140" s="136"/>
    </row>
    <row r="11141" spans="2:29">
      <c r="B11141" s="136"/>
      <c r="E11141" s="136"/>
      <c r="H11141" s="136"/>
      <c r="K11141" s="136"/>
      <c r="O11141" s="136"/>
      <c r="T11141" s="136"/>
      <c r="W11141" s="136"/>
      <c r="Z11141" s="136"/>
      <c r="AC11141" s="136"/>
    </row>
    <row r="11142" spans="2:29">
      <c r="B11142" s="136"/>
      <c r="E11142" s="136"/>
      <c r="H11142" s="136"/>
      <c r="K11142" s="136"/>
      <c r="O11142" s="136"/>
      <c r="T11142" s="136"/>
      <c r="W11142" s="136"/>
      <c r="Z11142" s="136"/>
      <c r="AC11142" s="136"/>
    </row>
    <row r="11143" spans="2:29">
      <c r="B11143" s="136"/>
      <c r="E11143" s="136"/>
      <c r="H11143" s="136"/>
      <c r="K11143" s="136"/>
      <c r="O11143" s="136"/>
      <c r="T11143" s="136"/>
      <c r="W11143" s="136"/>
      <c r="Z11143" s="136"/>
      <c r="AC11143" s="136"/>
    </row>
    <row r="11144" spans="2:29">
      <c r="B11144" s="136"/>
      <c r="E11144" s="136"/>
      <c r="H11144" s="136"/>
      <c r="K11144" s="136"/>
      <c r="O11144" s="136"/>
      <c r="T11144" s="136"/>
      <c r="W11144" s="136"/>
      <c r="Z11144" s="136"/>
      <c r="AC11144" s="136"/>
    </row>
    <row r="11145" spans="2:29">
      <c r="B11145" s="136"/>
      <c r="E11145" s="136"/>
      <c r="H11145" s="136"/>
      <c r="K11145" s="136"/>
      <c r="O11145" s="136"/>
      <c r="T11145" s="136"/>
      <c r="W11145" s="136"/>
      <c r="Z11145" s="136"/>
      <c r="AC11145" s="136"/>
    </row>
    <row r="11146" spans="2:29">
      <c r="B11146" s="136"/>
      <c r="E11146" s="136"/>
      <c r="H11146" s="136"/>
      <c r="K11146" s="136"/>
      <c r="O11146" s="136"/>
      <c r="T11146" s="136"/>
      <c r="W11146" s="136"/>
      <c r="Z11146" s="136"/>
      <c r="AC11146" s="136"/>
    </row>
    <row r="11147" spans="2:29">
      <c r="B11147" s="136"/>
      <c r="E11147" s="136"/>
      <c r="H11147" s="136"/>
      <c r="K11147" s="136"/>
      <c r="O11147" s="136"/>
      <c r="T11147" s="136"/>
      <c r="W11147" s="136"/>
      <c r="Z11147" s="136"/>
      <c r="AC11147" s="136"/>
    </row>
    <row r="11148" spans="2:29">
      <c r="B11148" s="136"/>
      <c r="E11148" s="136"/>
      <c r="H11148" s="136"/>
      <c r="K11148" s="136"/>
      <c r="O11148" s="136"/>
      <c r="T11148" s="136"/>
      <c r="W11148" s="136"/>
      <c r="Z11148" s="136"/>
      <c r="AC11148" s="136"/>
    </row>
    <row r="11149" spans="2:29">
      <c r="B11149" s="136"/>
      <c r="E11149" s="136"/>
      <c r="H11149" s="136"/>
      <c r="K11149" s="136"/>
      <c r="O11149" s="136"/>
      <c r="T11149" s="136"/>
      <c r="W11149" s="136"/>
      <c r="Z11149" s="136"/>
      <c r="AC11149" s="136"/>
    </row>
    <row r="11150" spans="2:29">
      <c r="B11150" s="136"/>
      <c r="E11150" s="136"/>
      <c r="H11150" s="136"/>
      <c r="K11150" s="136"/>
      <c r="O11150" s="136"/>
      <c r="T11150" s="136"/>
      <c r="W11150" s="136"/>
      <c r="Z11150" s="136"/>
      <c r="AC11150" s="136"/>
    </row>
    <row r="11151" spans="2:29">
      <c r="B11151" s="136"/>
      <c r="E11151" s="136"/>
      <c r="H11151" s="136"/>
      <c r="K11151" s="136"/>
      <c r="O11151" s="136"/>
      <c r="T11151" s="136"/>
      <c r="W11151" s="136"/>
      <c r="Z11151" s="136"/>
      <c r="AC11151" s="136"/>
    </row>
    <row r="11152" spans="2:29">
      <c r="B11152" s="136"/>
      <c r="E11152" s="136"/>
      <c r="H11152" s="136"/>
      <c r="K11152" s="136"/>
      <c r="O11152" s="136"/>
      <c r="T11152" s="136"/>
      <c r="W11152" s="136"/>
      <c r="Z11152" s="136"/>
      <c r="AC11152" s="136"/>
    </row>
    <row r="11153" spans="2:29">
      <c r="B11153" s="136"/>
      <c r="E11153" s="136"/>
      <c r="H11153" s="136"/>
      <c r="K11153" s="136"/>
      <c r="O11153" s="136"/>
      <c r="T11153" s="136"/>
      <c r="W11153" s="136"/>
      <c r="Z11153" s="136"/>
      <c r="AC11153" s="136"/>
    </row>
    <row r="11154" spans="2:29">
      <c r="B11154" s="136"/>
      <c r="E11154" s="136"/>
      <c r="H11154" s="136"/>
      <c r="K11154" s="136"/>
      <c r="O11154" s="136"/>
      <c r="T11154" s="136"/>
      <c r="W11154" s="136"/>
      <c r="Z11154" s="136"/>
      <c r="AC11154" s="136"/>
    </row>
    <row r="11155" spans="2:29">
      <c r="B11155" s="136"/>
      <c r="E11155" s="136"/>
      <c r="H11155" s="136"/>
      <c r="K11155" s="136"/>
      <c r="O11155" s="136"/>
      <c r="T11155" s="136"/>
      <c r="W11155" s="136"/>
      <c r="Z11155" s="136"/>
      <c r="AC11155" s="136"/>
    </row>
    <row r="11156" spans="2:29">
      <c r="B11156" s="136"/>
      <c r="E11156" s="136"/>
      <c r="H11156" s="136"/>
      <c r="K11156" s="136"/>
      <c r="O11156" s="136"/>
      <c r="T11156" s="136"/>
      <c r="W11156" s="136"/>
      <c r="Z11156" s="136"/>
      <c r="AC11156" s="136"/>
    </row>
    <row r="11157" spans="2:29">
      <c r="B11157" s="136"/>
      <c r="E11157" s="136"/>
      <c r="H11157" s="136"/>
      <c r="K11157" s="136"/>
      <c r="O11157" s="136"/>
      <c r="T11157" s="136"/>
      <c r="W11157" s="136"/>
      <c r="Z11157" s="136"/>
      <c r="AC11157" s="136"/>
    </row>
    <row r="11158" spans="2:29">
      <c r="B11158" s="136"/>
      <c r="E11158" s="136"/>
      <c r="H11158" s="136"/>
      <c r="K11158" s="136"/>
      <c r="O11158" s="136"/>
      <c r="T11158" s="136"/>
      <c r="W11158" s="136"/>
      <c r="Z11158" s="136"/>
      <c r="AC11158" s="136"/>
    </row>
    <row r="11159" spans="2:29">
      <c r="B11159" s="136"/>
      <c r="E11159" s="136"/>
      <c r="H11159" s="136"/>
      <c r="K11159" s="136"/>
      <c r="O11159" s="136"/>
      <c r="T11159" s="136"/>
      <c r="W11159" s="136"/>
      <c r="Z11159" s="136"/>
      <c r="AC11159" s="136"/>
    </row>
    <row r="11160" spans="2:29">
      <c r="B11160" s="136"/>
      <c r="E11160" s="136"/>
      <c r="H11160" s="136"/>
      <c r="K11160" s="136"/>
      <c r="O11160" s="136"/>
      <c r="T11160" s="136"/>
      <c r="W11160" s="136"/>
      <c r="Z11160" s="136"/>
      <c r="AC11160" s="136"/>
    </row>
    <row r="11161" spans="2:29">
      <c r="B11161" s="136"/>
      <c r="E11161" s="136"/>
      <c r="H11161" s="136"/>
      <c r="K11161" s="136"/>
      <c r="O11161" s="136"/>
      <c r="T11161" s="136"/>
      <c r="W11161" s="136"/>
      <c r="Z11161" s="136"/>
      <c r="AC11161" s="136"/>
    </row>
    <row r="11162" spans="2:29">
      <c r="B11162" s="136"/>
      <c r="E11162" s="136"/>
      <c r="H11162" s="136"/>
      <c r="K11162" s="136"/>
      <c r="O11162" s="136"/>
      <c r="T11162" s="136"/>
      <c r="W11162" s="136"/>
      <c r="Z11162" s="136"/>
      <c r="AC11162" s="136"/>
    </row>
    <row r="11163" spans="2:29">
      <c r="B11163" s="136"/>
      <c r="E11163" s="136"/>
      <c r="H11163" s="136"/>
      <c r="K11163" s="136"/>
      <c r="O11163" s="136"/>
      <c r="T11163" s="136"/>
      <c r="W11163" s="136"/>
      <c r="Z11163" s="136"/>
      <c r="AC11163" s="136"/>
    </row>
    <row r="11164" spans="2:29">
      <c r="B11164" s="136"/>
      <c r="E11164" s="136"/>
      <c r="H11164" s="136"/>
      <c r="K11164" s="136"/>
      <c r="O11164" s="136"/>
      <c r="T11164" s="136"/>
      <c r="W11164" s="136"/>
      <c r="Z11164" s="136"/>
      <c r="AC11164" s="136"/>
    </row>
    <row r="11165" spans="2:29">
      <c r="B11165" s="136"/>
      <c r="E11165" s="136"/>
      <c r="H11165" s="136"/>
      <c r="K11165" s="136"/>
      <c r="O11165" s="136"/>
      <c r="T11165" s="136"/>
      <c r="W11165" s="136"/>
      <c r="Z11165" s="136"/>
      <c r="AC11165" s="136"/>
    </row>
    <row r="11166" spans="2:29">
      <c r="B11166" s="136"/>
      <c r="E11166" s="136"/>
      <c r="H11166" s="136"/>
      <c r="K11166" s="136"/>
      <c r="O11166" s="136"/>
      <c r="T11166" s="136"/>
      <c r="W11166" s="136"/>
      <c r="Z11166" s="136"/>
      <c r="AC11166" s="136"/>
    </row>
    <row r="11167" spans="2:29">
      <c r="B11167" s="136"/>
      <c r="E11167" s="136"/>
      <c r="H11167" s="136"/>
      <c r="K11167" s="136"/>
      <c r="O11167" s="136"/>
      <c r="T11167" s="136"/>
      <c r="W11167" s="136"/>
      <c r="Z11167" s="136"/>
      <c r="AC11167" s="136"/>
    </row>
    <row r="11168" spans="2:29">
      <c r="B11168" s="136"/>
      <c r="E11168" s="136"/>
      <c r="H11168" s="136"/>
      <c r="K11168" s="136"/>
      <c r="O11168" s="136"/>
      <c r="T11168" s="136"/>
      <c r="W11168" s="136"/>
      <c r="Z11168" s="136"/>
      <c r="AC11168" s="136"/>
    </row>
    <row r="11169" spans="2:29">
      <c r="B11169" s="136"/>
      <c r="E11169" s="136"/>
      <c r="H11169" s="136"/>
      <c r="K11169" s="136"/>
      <c r="O11169" s="136"/>
      <c r="T11169" s="136"/>
      <c r="W11169" s="136"/>
      <c r="Z11169" s="136"/>
      <c r="AC11169" s="136"/>
    </row>
    <row r="11170" spans="2:29">
      <c r="B11170" s="136"/>
      <c r="E11170" s="136"/>
      <c r="H11170" s="136"/>
      <c r="K11170" s="136"/>
      <c r="O11170" s="136"/>
      <c r="T11170" s="136"/>
      <c r="W11170" s="136"/>
      <c r="Z11170" s="136"/>
      <c r="AC11170" s="136"/>
    </row>
    <row r="11171" spans="2:29">
      <c r="B11171" s="136"/>
      <c r="E11171" s="136"/>
      <c r="H11171" s="136"/>
      <c r="K11171" s="136"/>
      <c r="O11171" s="136"/>
      <c r="T11171" s="136"/>
      <c r="W11171" s="136"/>
      <c r="Z11171" s="136"/>
      <c r="AC11171" s="136"/>
    </row>
    <row r="11172" spans="2:29">
      <c r="B11172" s="136"/>
      <c r="E11172" s="136"/>
      <c r="H11172" s="136"/>
      <c r="K11172" s="136"/>
      <c r="O11172" s="136"/>
      <c r="T11172" s="136"/>
      <c r="W11172" s="136"/>
      <c r="Z11172" s="136"/>
      <c r="AC11172" s="136"/>
    </row>
    <row r="11173" spans="2:29">
      <c r="B11173" s="136"/>
      <c r="E11173" s="136"/>
      <c r="H11173" s="136"/>
      <c r="K11173" s="136"/>
      <c r="O11173" s="136"/>
      <c r="T11173" s="136"/>
      <c r="W11173" s="136"/>
      <c r="Z11173" s="136"/>
      <c r="AC11173" s="136"/>
    </row>
    <row r="11174" spans="2:29">
      <c r="B11174" s="136"/>
      <c r="E11174" s="136"/>
      <c r="H11174" s="136"/>
      <c r="K11174" s="136"/>
      <c r="O11174" s="136"/>
      <c r="T11174" s="136"/>
      <c r="W11174" s="136"/>
      <c r="Z11174" s="136"/>
      <c r="AC11174" s="136"/>
    </row>
    <row r="11175" spans="2:29">
      <c r="B11175" s="136"/>
      <c r="E11175" s="136"/>
      <c r="H11175" s="136"/>
      <c r="K11175" s="136"/>
      <c r="O11175" s="136"/>
      <c r="T11175" s="136"/>
      <c r="W11175" s="136"/>
      <c r="Z11175" s="136"/>
      <c r="AC11175" s="136"/>
    </row>
    <row r="11176" spans="2:29">
      <c r="B11176" s="136"/>
      <c r="E11176" s="136"/>
      <c r="H11176" s="136"/>
      <c r="K11176" s="136"/>
      <c r="O11176" s="136"/>
      <c r="T11176" s="136"/>
      <c r="W11176" s="136"/>
      <c r="Z11176" s="136"/>
      <c r="AC11176" s="136"/>
    </row>
    <row r="11177" spans="2:29">
      <c r="B11177" s="136"/>
      <c r="E11177" s="136"/>
      <c r="H11177" s="136"/>
      <c r="K11177" s="136"/>
      <c r="O11177" s="136"/>
      <c r="T11177" s="136"/>
      <c r="W11177" s="136"/>
      <c r="Z11177" s="136"/>
      <c r="AC11177" s="136"/>
    </row>
    <row r="11178" spans="2:29">
      <c r="B11178" s="136"/>
      <c r="E11178" s="136"/>
      <c r="H11178" s="136"/>
      <c r="K11178" s="136"/>
      <c r="O11178" s="136"/>
      <c r="T11178" s="136"/>
      <c r="W11178" s="136"/>
      <c r="Z11178" s="136"/>
      <c r="AC11178" s="136"/>
    </row>
    <row r="11179" spans="2:29">
      <c r="B11179" s="136"/>
      <c r="E11179" s="136"/>
      <c r="H11179" s="136"/>
      <c r="K11179" s="136"/>
      <c r="O11179" s="136"/>
      <c r="T11179" s="136"/>
      <c r="W11179" s="136"/>
      <c r="Z11179" s="136"/>
      <c r="AC11179" s="136"/>
    </row>
    <row r="11180" spans="2:29">
      <c r="B11180" s="136"/>
      <c r="E11180" s="136"/>
      <c r="H11180" s="136"/>
      <c r="K11180" s="136"/>
      <c r="O11180" s="136"/>
      <c r="T11180" s="136"/>
      <c r="W11180" s="136"/>
      <c r="Z11180" s="136"/>
      <c r="AC11180" s="136"/>
    </row>
    <row r="11181" spans="2:29">
      <c r="B11181" s="136"/>
      <c r="E11181" s="136"/>
      <c r="H11181" s="136"/>
      <c r="K11181" s="136"/>
      <c r="O11181" s="136"/>
      <c r="T11181" s="136"/>
      <c r="W11181" s="136"/>
      <c r="Z11181" s="136"/>
      <c r="AC11181" s="136"/>
    </row>
    <row r="11182" spans="2:29">
      <c r="B11182" s="136"/>
      <c r="E11182" s="136"/>
      <c r="H11182" s="136"/>
      <c r="K11182" s="136"/>
      <c r="O11182" s="136"/>
      <c r="T11182" s="136"/>
      <c r="W11182" s="136"/>
      <c r="Z11182" s="136"/>
      <c r="AC11182" s="136"/>
    </row>
    <row r="11183" spans="2:29">
      <c r="B11183" s="136"/>
      <c r="E11183" s="136"/>
      <c r="H11183" s="136"/>
      <c r="K11183" s="136"/>
      <c r="O11183" s="136"/>
      <c r="T11183" s="136"/>
      <c r="W11183" s="136"/>
      <c r="Z11183" s="136"/>
      <c r="AC11183" s="136"/>
    </row>
    <row r="11184" spans="2:29">
      <c r="B11184" s="136"/>
      <c r="E11184" s="136"/>
      <c r="H11184" s="136"/>
      <c r="K11184" s="136"/>
      <c r="O11184" s="136"/>
      <c r="T11184" s="136"/>
      <c r="W11184" s="136"/>
      <c r="Z11184" s="136"/>
      <c r="AC11184" s="136"/>
    </row>
    <row r="11185" spans="2:29">
      <c r="B11185" s="136"/>
      <c r="E11185" s="136"/>
      <c r="H11185" s="136"/>
      <c r="K11185" s="136"/>
      <c r="O11185" s="136"/>
      <c r="T11185" s="136"/>
      <c r="W11185" s="136"/>
      <c r="Z11185" s="136"/>
      <c r="AC11185" s="136"/>
    </row>
    <row r="11186" spans="2:29">
      <c r="B11186" s="136"/>
      <c r="E11186" s="136"/>
      <c r="H11186" s="136"/>
      <c r="K11186" s="136"/>
      <c r="O11186" s="136"/>
      <c r="T11186" s="136"/>
      <c r="W11186" s="136"/>
      <c r="Z11186" s="136"/>
      <c r="AC11186" s="136"/>
    </row>
    <row r="11187" spans="2:29">
      <c r="B11187" s="136"/>
      <c r="E11187" s="136"/>
      <c r="H11187" s="136"/>
      <c r="K11187" s="136"/>
      <c r="O11187" s="136"/>
      <c r="T11187" s="136"/>
      <c r="W11187" s="136"/>
      <c r="Z11187" s="136"/>
      <c r="AC11187" s="136"/>
    </row>
    <row r="11188" spans="2:29">
      <c r="B11188" s="136"/>
      <c r="E11188" s="136"/>
      <c r="H11188" s="136"/>
      <c r="K11188" s="136"/>
      <c r="O11188" s="136"/>
      <c r="T11188" s="136"/>
      <c r="W11188" s="136"/>
      <c r="Z11188" s="136"/>
      <c r="AC11188" s="136"/>
    </row>
    <row r="11189" spans="2:29">
      <c r="B11189" s="136"/>
      <c r="E11189" s="136"/>
      <c r="H11189" s="136"/>
      <c r="K11189" s="136"/>
      <c r="O11189" s="136"/>
      <c r="T11189" s="136"/>
      <c r="W11189" s="136"/>
      <c r="Z11189" s="136"/>
      <c r="AC11189" s="136"/>
    </row>
    <row r="11190" spans="2:29">
      <c r="B11190" s="136"/>
      <c r="E11190" s="136"/>
      <c r="H11190" s="136"/>
      <c r="K11190" s="136"/>
      <c r="O11190" s="136"/>
      <c r="T11190" s="136"/>
      <c r="W11190" s="136"/>
      <c r="Z11190" s="136"/>
      <c r="AC11190" s="136"/>
    </row>
    <row r="11191" spans="2:29">
      <c r="B11191" s="136"/>
      <c r="E11191" s="136"/>
      <c r="H11191" s="136"/>
      <c r="K11191" s="136"/>
      <c r="O11191" s="136"/>
      <c r="T11191" s="136"/>
      <c r="W11191" s="136"/>
      <c r="Z11191" s="136"/>
      <c r="AC11191" s="136"/>
    </row>
    <row r="11192" spans="2:29">
      <c r="B11192" s="136"/>
      <c r="E11192" s="136"/>
      <c r="H11192" s="136"/>
      <c r="K11192" s="136"/>
      <c r="O11192" s="136"/>
      <c r="T11192" s="136"/>
      <c r="W11192" s="136"/>
      <c r="Z11192" s="136"/>
      <c r="AC11192" s="136"/>
    </row>
    <row r="11193" spans="2:29">
      <c r="B11193" s="136"/>
      <c r="E11193" s="136"/>
      <c r="H11193" s="136"/>
      <c r="K11193" s="136"/>
      <c r="O11193" s="136"/>
      <c r="T11193" s="136"/>
      <c r="W11193" s="136"/>
      <c r="Z11193" s="136"/>
      <c r="AC11193" s="136"/>
    </row>
    <row r="11194" spans="2:29">
      <c r="B11194" s="136"/>
      <c r="E11194" s="136"/>
      <c r="H11194" s="136"/>
      <c r="K11194" s="136"/>
      <c r="O11194" s="136"/>
      <c r="T11194" s="136"/>
      <c r="W11194" s="136"/>
      <c r="Z11194" s="136"/>
      <c r="AC11194" s="136"/>
    </row>
    <row r="11195" spans="2:29">
      <c r="B11195" s="136"/>
      <c r="E11195" s="136"/>
      <c r="H11195" s="136"/>
      <c r="K11195" s="136"/>
      <c r="O11195" s="136"/>
      <c r="T11195" s="136"/>
      <c r="W11195" s="136"/>
      <c r="Z11195" s="136"/>
      <c r="AC11195" s="136"/>
    </row>
    <row r="11196" spans="2:29">
      <c r="B11196" s="136"/>
      <c r="E11196" s="136"/>
      <c r="H11196" s="136"/>
      <c r="K11196" s="136"/>
      <c r="O11196" s="136"/>
      <c r="T11196" s="136"/>
      <c r="W11196" s="136"/>
      <c r="Z11196" s="136"/>
      <c r="AC11196" s="136"/>
    </row>
    <row r="11197" spans="2:29">
      <c r="B11197" s="136"/>
      <c r="E11197" s="136"/>
      <c r="H11197" s="136"/>
      <c r="K11197" s="136"/>
      <c r="O11197" s="136"/>
      <c r="T11197" s="136"/>
      <c r="W11197" s="136"/>
      <c r="Z11197" s="136"/>
      <c r="AC11197" s="136"/>
    </row>
    <row r="11198" spans="2:29">
      <c r="B11198" s="136"/>
      <c r="E11198" s="136"/>
      <c r="H11198" s="136"/>
      <c r="K11198" s="136"/>
      <c r="O11198" s="136"/>
      <c r="T11198" s="136"/>
      <c r="W11198" s="136"/>
      <c r="Z11198" s="136"/>
      <c r="AC11198" s="136"/>
    </row>
    <row r="11199" spans="2:29">
      <c r="B11199" s="136"/>
      <c r="E11199" s="136"/>
      <c r="H11199" s="136"/>
      <c r="K11199" s="136"/>
      <c r="O11199" s="136"/>
      <c r="T11199" s="136"/>
      <c r="W11199" s="136"/>
      <c r="Z11199" s="136"/>
      <c r="AC11199" s="136"/>
    </row>
    <row r="11200" spans="2:29">
      <c r="B11200" s="136"/>
      <c r="E11200" s="136"/>
      <c r="H11200" s="136"/>
      <c r="K11200" s="136"/>
      <c r="O11200" s="136"/>
      <c r="T11200" s="136"/>
      <c r="W11200" s="136"/>
      <c r="Z11200" s="136"/>
      <c r="AC11200" s="136"/>
    </row>
    <row r="11201" spans="2:29">
      <c r="B11201" s="136"/>
      <c r="E11201" s="136"/>
      <c r="H11201" s="136"/>
      <c r="K11201" s="136"/>
      <c r="O11201" s="136"/>
      <c r="T11201" s="136"/>
      <c r="W11201" s="136"/>
      <c r="Z11201" s="136"/>
      <c r="AC11201" s="136"/>
    </row>
    <row r="11202" spans="2:29">
      <c r="B11202" s="136"/>
      <c r="E11202" s="136"/>
      <c r="H11202" s="136"/>
      <c r="K11202" s="136"/>
      <c r="O11202" s="136"/>
      <c r="T11202" s="136"/>
      <c r="W11202" s="136"/>
      <c r="Z11202" s="136"/>
      <c r="AC11202" s="136"/>
    </row>
    <row r="11203" spans="2:29">
      <c r="B11203" s="136"/>
      <c r="E11203" s="136"/>
      <c r="H11203" s="136"/>
      <c r="K11203" s="136"/>
      <c r="O11203" s="136"/>
      <c r="T11203" s="136"/>
      <c r="W11203" s="136"/>
      <c r="Z11203" s="136"/>
      <c r="AC11203" s="136"/>
    </row>
    <row r="11204" spans="2:29">
      <c r="B11204" s="136"/>
      <c r="E11204" s="136"/>
      <c r="H11204" s="136"/>
      <c r="K11204" s="136"/>
      <c r="O11204" s="136"/>
      <c r="T11204" s="136"/>
      <c r="W11204" s="136"/>
      <c r="Z11204" s="136"/>
      <c r="AC11204" s="136"/>
    </row>
    <row r="11205" spans="2:29">
      <c r="B11205" s="136"/>
      <c r="E11205" s="136"/>
      <c r="H11205" s="136"/>
      <c r="K11205" s="136"/>
      <c r="O11205" s="136"/>
      <c r="T11205" s="136"/>
      <c r="W11205" s="136"/>
      <c r="Z11205" s="136"/>
      <c r="AC11205" s="136"/>
    </row>
    <row r="11206" spans="2:29">
      <c r="B11206" s="136"/>
      <c r="E11206" s="136"/>
      <c r="H11206" s="136"/>
      <c r="K11206" s="136"/>
      <c r="O11206" s="136"/>
      <c r="T11206" s="136"/>
      <c r="W11206" s="136"/>
      <c r="Z11206" s="136"/>
      <c r="AC11206" s="136"/>
    </row>
    <row r="11207" spans="2:29">
      <c r="B11207" s="136"/>
      <c r="E11207" s="136"/>
      <c r="H11207" s="136"/>
      <c r="K11207" s="136"/>
      <c r="O11207" s="136"/>
      <c r="T11207" s="136"/>
      <c r="W11207" s="136"/>
      <c r="Z11207" s="136"/>
      <c r="AC11207" s="136"/>
    </row>
    <row r="11208" spans="2:29">
      <c r="B11208" s="136"/>
      <c r="E11208" s="136"/>
      <c r="H11208" s="136"/>
      <c r="K11208" s="136"/>
      <c r="O11208" s="136"/>
      <c r="T11208" s="136"/>
      <c r="W11208" s="136"/>
      <c r="Z11208" s="136"/>
      <c r="AC11208" s="136"/>
    </row>
    <row r="11209" spans="2:29">
      <c r="B11209" s="136"/>
      <c r="E11209" s="136"/>
      <c r="H11209" s="136"/>
      <c r="K11209" s="136"/>
      <c r="O11209" s="136"/>
      <c r="T11209" s="136"/>
      <c r="W11209" s="136"/>
      <c r="Z11209" s="136"/>
      <c r="AC11209" s="136"/>
    </row>
    <row r="11210" spans="2:29">
      <c r="B11210" s="136"/>
      <c r="E11210" s="136"/>
      <c r="H11210" s="136"/>
      <c r="K11210" s="136"/>
      <c r="O11210" s="136"/>
      <c r="T11210" s="136"/>
      <c r="W11210" s="136"/>
      <c r="Z11210" s="136"/>
      <c r="AC11210" s="136"/>
    </row>
    <row r="11211" spans="2:29">
      <c r="B11211" s="136"/>
      <c r="E11211" s="136"/>
      <c r="H11211" s="136"/>
      <c r="K11211" s="136"/>
      <c r="O11211" s="136"/>
      <c r="T11211" s="136"/>
      <c r="W11211" s="136"/>
      <c r="Z11211" s="136"/>
      <c r="AC11211" s="136"/>
    </row>
    <row r="11212" spans="2:29">
      <c r="B11212" s="136"/>
      <c r="E11212" s="136"/>
      <c r="H11212" s="136"/>
      <c r="K11212" s="136"/>
      <c r="O11212" s="136"/>
      <c r="T11212" s="136"/>
      <c r="W11212" s="136"/>
      <c r="Z11212" s="136"/>
      <c r="AC11212" s="136"/>
    </row>
    <row r="11213" spans="2:29">
      <c r="B11213" s="136"/>
      <c r="E11213" s="136"/>
      <c r="H11213" s="136"/>
      <c r="K11213" s="136"/>
      <c r="O11213" s="136"/>
      <c r="T11213" s="136"/>
      <c r="W11213" s="136"/>
      <c r="Z11213" s="136"/>
      <c r="AC11213" s="136"/>
    </row>
    <row r="11214" spans="2:29">
      <c r="B11214" s="136"/>
      <c r="E11214" s="136"/>
      <c r="H11214" s="136"/>
      <c r="K11214" s="136"/>
      <c r="O11214" s="136"/>
      <c r="T11214" s="136"/>
      <c r="W11214" s="136"/>
      <c r="Z11214" s="136"/>
      <c r="AC11214" s="136"/>
    </row>
    <row r="11215" spans="2:29">
      <c r="B11215" s="136"/>
      <c r="E11215" s="136"/>
      <c r="H11215" s="136"/>
      <c r="K11215" s="136"/>
      <c r="O11215" s="136"/>
      <c r="T11215" s="136"/>
      <c r="W11215" s="136"/>
      <c r="Z11215" s="136"/>
      <c r="AC11215" s="136"/>
    </row>
    <row r="11216" spans="2:29">
      <c r="B11216" s="136"/>
      <c r="E11216" s="136"/>
      <c r="H11216" s="136"/>
      <c r="K11216" s="136"/>
      <c r="O11216" s="136"/>
      <c r="T11216" s="136"/>
      <c r="W11216" s="136"/>
      <c r="Z11216" s="136"/>
      <c r="AC11216" s="136"/>
    </row>
    <row r="11217" spans="2:29">
      <c r="B11217" s="136"/>
      <c r="E11217" s="136"/>
      <c r="H11217" s="136"/>
      <c r="K11217" s="136"/>
      <c r="O11217" s="136"/>
      <c r="T11217" s="136"/>
      <c r="W11217" s="136"/>
      <c r="Z11217" s="136"/>
      <c r="AC11217" s="136"/>
    </row>
    <row r="11218" spans="2:29">
      <c r="B11218" s="136"/>
      <c r="E11218" s="136"/>
      <c r="H11218" s="136"/>
      <c r="K11218" s="136"/>
      <c r="O11218" s="136"/>
      <c r="T11218" s="136"/>
      <c r="W11218" s="136"/>
      <c r="Z11218" s="136"/>
      <c r="AC11218" s="136"/>
    </row>
    <row r="11219" spans="2:29">
      <c r="B11219" s="136"/>
      <c r="E11219" s="136"/>
      <c r="H11219" s="136"/>
      <c r="K11219" s="136"/>
      <c r="O11219" s="136"/>
      <c r="T11219" s="136"/>
      <c r="W11219" s="136"/>
      <c r="Z11219" s="136"/>
      <c r="AC11219" s="136"/>
    </row>
    <row r="11220" spans="2:29">
      <c r="B11220" s="136"/>
      <c r="E11220" s="136"/>
      <c r="H11220" s="136"/>
      <c r="K11220" s="136"/>
      <c r="O11220" s="136"/>
      <c r="T11220" s="136"/>
      <c r="W11220" s="136"/>
      <c r="Z11220" s="136"/>
      <c r="AC11220" s="136"/>
    </row>
    <row r="11221" spans="2:29">
      <c r="B11221" s="136"/>
      <c r="E11221" s="136"/>
      <c r="H11221" s="136"/>
      <c r="K11221" s="136"/>
      <c r="O11221" s="136"/>
      <c r="T11221" s="136"/>
      <c r="W11221" s="136"/>
      <c r="Z11221" s="136"/>
      <c r="AC11221" s="136"/>
    </row>
    <row r="11222" spans="2:29">
      <c r="B11222" s="136"/>
      <c r="E11222" s="136"/>
      <c r="H11222" s="136"/>
      <c r="K11222" s="136"/>
      <c r="O11222" s="136"/>
      <c r="T11222" s="136"/>
      <c r="W11222" s="136"/>
      <c r="Z11222" s="136"/>
      <c r="AC11222" s="136"/>
    </row>
    <row r="11223" spans="2:29">
      <c r="B11223" s="136"/>
      <c r="E11223" s="136"/>
      <c r="H11223" s="136"/>
      <c r="K11223" s="136"/>
      <c r="O11223" s="136"/>
      <c r="T11223" s="136"/>
      <c r="W11223" s="136"/>
      <c r="Z11223" s="136"/>
      <c r="AC11223" s="136"/>
    </row>
    <row r="11224" spans="2:29">
      <c r="B11224" s="136"/>
      <c r="E11224" s="136"/>
      <c r="H11224" s="136"/>
      <c r="K11224" s="136"/>
      <c r="O11224" s="136"/>
      <c r="T11224" s="136"/>
      <c r="W11224" s="136"/>
      <c r="Z11224" s="136"/>
      <c r="AC11224" s="136"/>
    </row>
    <row r="11225" spans="2:29">
      <c r="B11225" s="136"/>
      <c r="E11225" s="136"/>
      <c r="H11225" s="136"/>
      <c r="K11225" s="136"/>
      <c r="O11225" s="136"/>
      <c r="T11225" s="136"/>
      <c r="W11225" s="136"/>
      <c r="Z11225" s="136"/>
      <c r="AC11225" s="136"/>
    </row>
    <row r="11226" spans="2:29">
      <c r="B11226" s="136"/>
      <c r="E11226" s="136"/>
      <c r="H11226" s="136"/>
      <c r="K11226" s="136"/>
      <c r="O11226" s="136"/>
      <c r="T11226" s="136"/>
      <c r="W11226" s="136"/>
      <c r="Z11226" s="136"/>
      <c r="AC11226" s="136"/>
    </row>
    <row r="11227" spans="2:29">
      <c r="B11227" s="136"/>
      <c r="E11227" s="136"/>
      <c r="H11227" s="136"/>
      <c r="K11227" s="136"/>
      <c r="O11227" s="136"/>
      <c r="T11227" s="136"/>
      <c r="W11227" s="136"/>
      <c r="Z11227" s="136"/>
      <c r="AC11227" s="136"/>
    </row>
    <row r="11228" spans="2:29">
      <c r="B11228" s="136"/>
      <c r="E11228" s="136"/>
      <c r="H11228" s="136"/>
      <c r="K11228" s="136"/>
      <c r="O11228" s="136"/>
      <c r="T11228" s="136"/>
      <c r="W11228" s="136"/>
      <c r="Z11228" s="136"/>
      <c r="AC11228" s="136"/>
    </row>
    <row r="11229" spans="2:29">
      <c r="B11229" s="136"/>
      <c r="E11229" s="136"/>
      <c r="H11229" s="136"/>
      <c r="K11229" s="136"/>
      <c r="O11229" s="136"/>
      <c r="T11229" s="136"/>
      <c r="W11229" s="136"/>
      <c r="Z11229" s="136"/>
      <c r="AC11229" s="136"/>
    </row>
    <row r="11230" spans="2:29">
      <c r="B11230" s="136"/>
      <c r="E11230" s="136"/>
      <c r="H11230" s="136"/>
      <c r="K11230" s="136"/>
      <c r="O11230" s="136"/>
      <c r="T11230" s="136"/>
      <c r="W11230" s="136"/>
      <c r="Z11230" s="136"/>
      <c r="AC11230" s="136"/>
    </row>
    <row r="11231" spans="2:29">
      <c r="B11231" s="136"/>
      <c r="E11231" s="136"/>
      <c r="H11231" s="136"/>
      <c r="K11231" s="136"/>
      <c r="O11231" s="136"/>
      <c r="T11231" s="136"/>
      <c r="W11231" s="136"/>
      <c r="Z11231" s="136"/>
      <c r="AC11231" s="136"/>
    </row>
    <row r="11232" spans="2:29">
      <c r="B11232" s="136"/>
      <c r="E11232" s="136"/>
      <c r="H11232" s="136"/>
      <c r="K11232" s="136"/>
      <c r="O11232" s="136"/>
      <c r="T11232" s="136"/>
      <c r="W11232" s="136"/>
      <c r="Z11232" s="136"/>
      <c r="AC11232" s="136"/>
    </row>
    <row r="11233" spans="2:29">
      <c r="B11233" s="136"/>
      <c r="E11233" s="136"/>
      <c r="H11233" s="136"/>
      <c r="K11233" s="136"/>
      <c r="O11233" s="136"/>
      <c r="T11233" s="136"/>
      <c r="W11233" s="136"/>
      <c r="Z11233" s="136"/>
      <c r="AC11233" s="136"/>
    </row>
    <row r="11234" spans="2:29">
      <c r="B11234" s="136"/>
      <c r="E11234" s="136"/>
      <c r="H11234" s="136"/>
      <c r="K11234" s="136"/>
      <c r="O11234" s="136"/>
      <c r="T11234" s="136"/>
      <c r="W11234" s="136"/>
      <c r="Z11234" s="136"/>
      <c r="AC11234" s="136"/>
    </row>
    <row r="11235" spans="2:29">
      <c r="B11235" s="136"/>
      <c r="E11235" s="136"/>
      <c r="H11235" s="136"/>
      <c r="K11235" s="136"/>
      <c r="O11235" s="136"/>
      <c r="T11235" s="136"/>
      <c r="W11235" s="136"/>
      <c r="Z11235" s="136"/>
      <c r="AC11235" s="136"/>
    </row>
    <row r="11236" spans="2:29">
      <c r="B11236" s="136"/>
      <c r="E11236" s="136"/>
      <c r="H11236" s="136"/>
      <c r="K11236" s="136"/>
      <c r="O11236" s="136"/>
      <c r="T11236" s="136"/>
      <c r="W11236" s="136"/>
      <c r="Z11236" s="136"/>
      <c r="AC11236" s="136"/>
    </row>
    <row r="11237" spans="2:29">
      <c r="B11237" s="136"/>
      <c r="E11237" s="136"/>
      <c r="H11237" s="136"/>
      <c r="K11237" s="136"/>
      <c r="O11237" s="136"/>
      <c r="T11237" s="136"/>
      <c r="W11237" s="136"/>
      <c r="Z11237" s="136"/>
      <c r="AC11237" s="136"/>
    </row>
    <row r="11238" spans="2:29">
      <c r="B11238" s="136"/>
      <c r="E11238" s="136"/>
      <c r="H11238" s="136"/>
      <c r="K11238" s="136"/>
      <c r="O11238" s="136"/>
      <c r="T11238" s="136"/>
      <c r="W11238" s="136"/>
      <c r="Z11238" s="136"/>
      <c r="AC11238" s="136"/>
    </row>
    <row r="11239" spans="2:29">
      <c r="B11239" s="136"/>
      <c r="E11239" s="136"/>
      <c r="H11239" s="136"/>
      <c r="K11239" s="136"/>
      <c r="O11239" s="136"/>
      <c r="T11239" s="136"/>
      <c r="W11239" s="136"/>
      <c r="Z11239" s="136"/>
      <c r="AC11239" s="136"/>
    </row>
    <row r="11240" spans="2:29">
      <c r="B11240" s="136"/>
      <c r="E11240" s="136"/>
      <c r="H11240" s="136"/>
      <c r="K11240" s="136"/>
      <c r="O11240" s="136"/>
      <c r="T11240" s="136"/>
      <c r="W11240" s="136"/>
      <c r="Z11240" s="136"/>
      <c r="AC11240" s="136"/>
    </row>
    <row r="11241" spans="2:29">
      <c r="B11241" s="136"/>
      <c r="E11241" s="136"/>
      <c r="H11241" s="136"/>
      <c r="K11241" s="136"/>
      <c r="O11241" s="136"/>
      <c r="T11241" s="136"/>
      <c r="W11241" s="136"/>
      <c r="Z11241" s="136"/>
      <c r="AC11241" s="136"/>
    </row>
    <row r="11242" spans="2:29">
      <c r="B11242" s="136"/>
      <c r="E11242" s="136"/>
      <c r="H11242" s="136"/>
      <c r="K11242" s="136"/>
      <c r="O11242" s="136"/>
      <c r="T11242" s="136"/>
      <c r="W11242" s="136"/>
      <c r="Z11242" s="136"/>
      <c r="AC11242" s="136"/>
    </row>
    <row r="11243" spans="2:29">
      <c r="B11243" s="136"/>
      <c r="E11243" s="136"/>
      <c r="H11243" s="136"/>
      <c r="K11243" s="136"/>
      <c r="O11243" s="136"/>
      <c r="T11243" s="136"/>
      <c r="W11243" s="136"/>
      <c r="Z11243" s="136"/>
      <c r="AC11243" s="136"/>
    </row>
    <row r="11244" spans="2:29">
      <c r="B11244" s="136"/>
      <c r="E11244" s="136"/>
      <c r="H11244" s="136"/>
      <c r="K11244" s="136"/>
      <c r="O11244" s="136"/>
      <c r="T11244" s="136"/>
      <c r="W11244" s="136"/>
      <c r="Z11244" s="136"/>
      <c r="AC11244" s="136"/>
    </row>
    <row r="11245" spans="2:29">
      <c r="B11245" s="136"/>
      <c r="E11245" s="136"/>
      <c r="H11245" s="136"/>
      <c r="K11245" s="136"/>
      <c r="O11245" s="136"/>
      <c r="T11245" s="136"/>
      <c r="W11245" s="136"/>
      <c r="Z11245" s="136"/>
      <c r="AC11245" s="136"/>
    </row>
    <row r="11246" spans="2:29">
      <c r="B11246" s="136"/>
      <c r="E11246" s="136"/>
      <c r="H11246" s="136"/>
      <c r="K11246" s="136"/>
      <c r="O11246" s="136"/>
      <c r="T11246" s="136"/>
      <c r="W11246" s="136"/>
      <c r="Z11246" s="136"/>
      <c r="AC11246" s="136"/>
    </row>
    <row r="11247" spans="2:29">
      <c r="B11247" s="136"/>
      <c r="E11247" s="136"/>
      <c r="H11247" s="136"/>
      <c r="K11247" s="136"/>
      <c r="O11247" s="136"/>
      <c r="T11247" s="136"/>
      <c r="W11247" s="136"/>
      <c r="Z11247" s="136"/>
      <c r="AC11247" s="136"/>
    </row>
    <row r="11248" spans="2:29">
      <c r="B11248" s="136"/>
      <c r="E11248" s="136"/>
      <c r="H11248" s="136"/>
      <c r="K11248" s="136"/>
      <c r="O11248" s="136"/>
      <c r="T11248" s="136"/>
      <c r="W11248" s="136"/>
      <c r="Z11248" s="136"/>
      <c r="AC11248" s="136"/>
    </row>
    <row r="11249" spans="2:29">
      <c r="B11249" s="136"/>
      <c r="E11249" s="136"/>
      <c r="H11249" s="136"/>
      <c r="K11249" s="136"/>
      <c r="O11249" s="136"/>
      <c r="T11249" s="136"/>
      <c r="W11249" s="136"/>
      <c r="Z11249" s="136"/>
      <c r="AC11249" s="136"/>
    </row>
    <row r="11250" spans="2:29">
      <c r="B11250" s="136"/>
      <c r="E11250" s="136"/>
      <c r="H11250" s="136"/>
      <c r="K11250" s="136"/>
      <c r="O11250" s="136"/>
      <c r="T11250" s="136"/>
      <c r="W11250" s="136"/>
      <c r="Z11250" s="136"/>
      <c r="AC11250" s="136"/>
    </row>
    <row r="11251" spans="2:29">
      <c r="B11251" s="136"/>
      <c r="E11251" s="136"/>
      <c r="H11251" s="136"/>
      <c r="K11251" s="136"/>
      <c r="O11251" s="136"/>
      <c r="T11251" s="136"/>
      <c r="W11251" s="136"/>
      <c r="Z11251" s="136"/>
      <c r="AC11251" s="136"/>
    </row>
    <row r="11252" spans="2:29">
      <c r="B11252" s="136"/>
      <c r="E11252" s="136"/>
      <c r="H11252" s="136"/>
      <c r="K11252" s="136"/>
      <c r="O11252" s="136"/>
      <c r="T11252" s="136"/>
      <c r="W11252" s="136"/>
      <c r="Z11252" s="136"/>
      <c r="AC11252" s="136"/>
    </row>
    <row r="11253" spans="2:29">
      <c r="B11253" s="136"/>
      <c r="E11253" s="136"/>
      <c r="H11253" s="136"/>
      <c r="K11253" s="136"/>
      <c r="O11253" s="136"/>
      <c r="T11253" s="136"/>
      <c r="W11253" s="136"/>
      <c r="Z11253" s="136"/>
      <c r="AC11253" s="136"/>
    </row>
    <row r="11254" spans="2:29">
      <c r="B11254" s="136"/>
      <c r="E11254" s="136"/>
      <c r="H11254" s="136"/>
      <c r="K11254" s="136"/>
      <c r="O11254" s="136"/>
      <c r="T11254" s="136"/>
      <c r="W11254" s="136"/>
      <c r="Z11254" s="136"/>
      <c r="AC11254" s="136"/>
    </row>
    <row r="11255" spans="2:29">
      <c r="B11255" s="136"/>
      <c r="E11255" s="136"/>
      <c r="H11255" s="136"/>
      <c r="K11255" s="136"/>
      <c r="O11255" s="136"/>
      <c r="T11255" s="136"/>
      <c r="W11255" s="136"/>
      <c r="Z11255" s="136"/>
      <c r="AC11255" s="136"/>
    </row>
    <row r="11256" spans="2:29">
      <c r="B11256" s="136"/>
      <c r="E11256" s="136"/>
      <c r="H11256" s="136"/>
      <c r="K11256" s="136"/>
      <c r="O11256" s="136"/>
      <c r="T11256" s="136"/>
      <c r="W11256" s="136"/>
      <c r="Z11256" s="136"/>
      <c r="AC11256" s="136"/>
    </row>
    <row r="11257" spans="2:29">
      <c r="B11257" s="136"/>
      <c r="E11257" s="136"/>
      <c r="H11257" s="136"/>
      <c r="K11257" s="136"/>
      <c r="O11257" s="136"/>
      <c r="T11257" s="136"/>
      <c r="W11257" s="136"/>
      <c r="Z11257" s="136"/>
      <c r="AC11257" s="136"/>
    </row>
    <row r="11258" spans="2:29">
      <c r="B11258" s="136"/>
      <c r="E11258" s="136"/>
      <c r="H11258" s="136"/>
      <c r="K11258" s="136"/>
      <c r="O11258" s="136"/>
      <c r="T11258" s="136"/>
      <c r="W11258" s="136"/>
      <c r="Z11258" s="136"/>
      <c r="AC11258" s="136"/>
    </row>
    <row r="11259" spans="2:29">
      <c r="B11259" s="136"/>
      <c r="E11259" s="136"/>
      <c r="H11259" s="136"/>
      <c r="K11259" s="136"/>
      <c r="O11259" s="136"/>
      <c r="T11259" s="136"/>
      <c r="W11259" s="136"/>
      <c r="Z11259" s="136"/>
      <c r="AC11259" s="136"/>
    </row>
    <row r="11260" spans="2:29">
      <c r="B11260" s="136"/>
      <c r="E11260" s="136"/>
      <c r="H11260" s="136"/>
      <c r="K11260" s="136"/>
      <c r="O11260" s="136"/>
      <c r="T11260" s="136"/>
      <c r="W11260" s="136"/>
      <c r="Z11260" s="136"/>
      <c r="AC11260" s="136"/>
    </row>
    <row r="11261" spans="2:29">
      <c r="B11261" s="136"/>
      <c r="E11261" s="136"/>
      <c r="H11261" s="136"/>
      <c r="K11261" s="136"/>
      <c r="O11261" s="136"/>
      <c r="T11261" s="136"/>
      <c r="W11261" s="136"/>
      <c r="Z11261" s="136"/>
      <c r="AC11261" s="136"/>
    </row>
    <row r="11262" spans="2:29">
      <c r="B11262" s="136"/>
      <c r="E11262" s="136"/>
      <c r="H11262" s="136"/>
      <c r="K11262" s="136"/>
      <c r="O11262" s="136"/>
      <c r="T11262" s="136"/>
      <c r="W11262" s="136"/>
      <c r="Z11262" s="136"/>
      <c r="AC11262" s="136"/>
    </row>
    <row r="11263" spans="2:29">
      <c r="B11263" s="136"/>
      <c r="E11263" s="136"/>
      <c r="H11263" s="136"/>
      <c r="K11263" s="136"/>
      <c r="O11263" s="136"/>
      <c r="T11263" s="136"/>
      <c r="W11263" s="136"/>
      <c r="Z11263" s="136"/>
      <c r="AC11263" s="136"/>
    </row>
    <row r="11264" spans="2:29">
      <c r="B11264" s="136"/>
      <c r="E11264" s="136"/>
      <c r="H11264" s="136"/>
      <c r="K11264" s="136"/>
      <c r="O11264" s="136"/>
      <c r="T11264" s="136"/>
      <c r="W11264" s="136"/>
      <c r="Z11264" s="136"/>
      <c r="AC11264" s="136"/>
    </row>
    <row r="11265" spans="2:29">
      <c r="B11265" s="136"/>
      <c r="E11265" s="136"/>
      <c r="H11265" s="136"/>
      <c r="K11265" s="136"/>
      <c r="O11265" s="136"/>
      <c r="T11265" s="136"/>
      <c r="W11265" s="136"/>
      <c r="Z11265" s="136"/>
      <c r="AC11265" s="136"/>
    </row>
    <row r="11266" spans="2:29">
      <c r="B11266" s="136"/>
      <c r="E11266" s="136"/>
      <c r="H11266" s="136"/>
      <c r="K11266" s="136"/>
      <c r="O11266" s="136"/>
      <c r="T11266" s="136"/>
      <c r="W11266" s="136"/>
      <c r="Z11266" s="136"/>
      <c r="AC11266" s="136"/>
    </row>
    <row r="11267" spans="2:29">
      <c r="B11267" s="136"/>
      <c r="E11267" s="136"/>
      <c r="H11267" s="136"/>
      <c r="K11267" s="136"/>
      <c r="O11267" s="136"/>
      <c r="T11267" s="136"/>
      <c r="W11267" s="136"/>
      <c r="Z11267" s="136"/>
      <c r="AC11267" s="136"/>
    </row>
    <row r="11268" spans="2:29">
      <c r="B11268" s="136"/>
      <c r="E11268" s="136"/>
      <c r="H11268" s="136"/>
      <c r="K11268" s="136"/>
      <c r="O11268" s="136"/>
      <c r="T11268" s="136"/>
      <c r="W11268" s="136"/>
      <c r="Z11268" s="136"/>
      <c r="AC11268" s="136"/>
    </row>
    <row r="11269" spans="2:29">
      <c r="B11269" s="136"/>
      <c r="E11269" s="136"/>
      <c r="H11269" s="136"/>
      <c r="K11269" s="136"/>
      <c r="O11269" s="136"/>
      <c r="T11269" s="136"/>
      <c r="W11269" s="136"/>
      <c r="Z11269" s="136"/>
      <c r="AC11269" s="136"/>
    </row>
    <row r="11270" spans="2:29">
      <c r="B11270" s="136"/>
      <c r="E11270" s="136"/>
      <c r="H11270" s="136"/>
      <c r="K11270" s="136"/>
      <c r="O11270" s="136"/>
      <c r="T11270" s="136"/>
      <c r="W11270" s="136"/>
      <c r="Z11270" s="136"/>
      <c r="AC11270" s="136"/>
    </row>
    <row r="11271" spans="2:29">
      <c r="B11271" s="136"/>
      <c r="E11271" s="136"/>
      <c r="H11271" s="136"/>
      <c r="K11271" s="136"/>
      <c r="O11271" s="136"/>
      <c r="T11271" s="136"/>
      <c r="W11271" s="136"/>
      <c r="Z11271" s="136"/>
      <c r="AC11271" s="136"/>
    </row>
    <row r="11272" spans="2:29">
      <c r="B11272" s="136"/>
      <c r="E11272" s="136"/>
      <c r="H11272" s="136"/>
      <c r="K11272" s="136"/>
      <c r="O11272" s="136"/>
      <c r="T11272" s="136"/>
      <c r="W11272" s="136"/>
      <c r="Z11272" s="136"/>
      <c r="AC11272" s="136"/>
    </row>
    <row r="11273" spans="2:29">
      <c r="B11273" s="136"/>
      <c r="E11273" s="136"/>
      <c r="H11273" s="136"/>
      <c r="K11273" s="136"/>
      <c r="O11273" s="136"/>
      <c r="T11273" s="136"/>
      <c r="W11273" s="136"/>
      <c r="Z11273" s="136"/>
      <c r="AC11273" s="136"/>
    </row>
    <row r="11274" spans="2:29">
      <c r="B11274" s="136"/>
      <c r="E11274" s="136"/>
      <c r="H11274" s="136"/>
      <c r="K11274" s="136"/>
      <c r="O11274" s="136"/>
      <c r="T11274" s="136"/>
      <c r="W11274" s="136"/>
      <c r="Z11274" s="136"/>
      <c r="AC11274" s="136"/>
    </row>
    <row r="11275" spans="2:29">
      <c r="B11275" s="136"/>
      <c r="E11275" s="136"/>
      <c r="H11275" s="136"/>
      <c r="K11275" s="136"/>
      <c r="O11275" s="136"/>
      <c r="T11275" s="136"/>
      <c r="W11275" s="136"/>
      <c r="Z11275" s="136"/>
      <c r="AC11275" s="136"/>
    </row>
    <row r="11276" spans="2:29">
      <c r="B11276" s="136"/>
      <c r="E11276" s="136"/>
      <c r="H11276" s="136"/>
      <c r="K11276" s="136"/>
      <c r="O11276" s="136"/>
      <c r="T11276" s="136"/>
      <c r="W11276" s="136"/>
      <c r="Z11276" s="136"/>
      <c r="AC11276" s="136"/>
    </row>
    <row r="11277" spans="2:29">
      <c r="B11277" s="136"/>
      <c r="E11277" s="136"/>
      <c r="H11277" s="136"/>
      <c r="K11277" s="136"/>
      <c r="O11277" s="136"/>
      <c r="T11277" s="136"/>
      <c r="W11277" s="136"/>
      <c r="Z11277" s="136"/>
      <c r="AC11277" s="136"/>
    </row>
    <row r="11278" spans="2:29">
      <c r="B11278" s="136"/>
      <c r="E11278" s="136"/>
      <c r="H11278" s="136"/>
      <c r="K11278" s="136"/>
      <c r="O11278" s="136"/>
      <c r="T11278" s="136"/>
      <c r="W11278" s="136"/>
      <c r="Z11278" s="136"/>
      <c r="AC11278" s="136"/>
    </row>
    <row r="11279" spans="2:29">
      <c r="B11279" s="136"/>
      <c r="E11279" s="136"/>
      <c r="H11279" s="136"/>
      <c r="K11279" s="136"/>
      <c r="O11279" s="136"/>
      <c r="T11279" s="136"/>
      <c r="W11279" s="136"/>
      <c r="Z11279" s="136"/>
      <c r="AC11279" s="136"/>
    </row>
    <row r="11280" spans="2:29">
      <c r="B11280" s="136"/>
      <c r="E11280" s="136"/>
      <c r="H11280" s="136"/>
      <c r="K11280" s="136"/>
      <c r="O11280" s="136"/>
      <c r="T11280" s="136"/>
      <c r="W11280" s="136"/>
      <c r="Z11280" s="136"/>
      <c r="AC11280" s="136"/>
    </row>
    <row r="11281" spans="2:29">
      <c r="B11281" s="136"/>
      <c r="E11281" s="136"/>
      <c r="H11281" s="136"/>
      <c r="K11281" s="136"/>
      <c r="O11281" s="136"/>
      <c r="T11281" s="136"/>
      <c r="W11281" s="136"/>
      <c r="Z11281" s="136"/>
      <c r="AC11281" s="136"/>
    </row>
    <row r="11282" spans="2:29">
      <c r="B11282" s="136"/>
      <c r="E11282" s="136"/>
      <c r="H11282" s="136"/>
      <c r="K11282" s="136"/>
      <c r="O11282" s="136"/>
      <c r="T11282" s="136"/>
      <c r="W11282" s="136"/>
      <c r="Z11282" s="136"/>
      <c r="AC11282" s="136"/>
    </row>
    <row r="11283" spans="2:29">
      <c r="B11283" s="136"/>
      <c r="E11283" s="136"/>
      <c r="H11283" s="136"/>
      <c r="K11283" s="136"/>
      <c r="O11283" s="136"/>
      <c r="T11283" s="136"/>
      <c r="W11283" s="136"/>
      <c r="Z11283" s="136"/>
      <c r="AC11283" s="136"/>
    </row>
    <row r="11284" spans="2:29">
      <c r="B11284" s="136"/>
      <c r="E11284" s="136"/>
      <c r="H11284" s="136"/>
      <c r="K11284" s="136"/>
      <c r="O11284" s="136"/>
      <c r="T11284" s="136"/>
      <c r="W11284" s="136"/>
      <c r="Z11284" s="136"/>
      <c r="AC11284" s="136"/>
    </row>
    <row r="11285" spans="2:29">
      <c r="B11285" s="136"/>
      <c r="E11285" s="136"/>
      <c r="H11285" s="136"/>
      <c r="K11285" s="136"/>
      <c r="O11285" s="136"/>
      <c r="T11285" s="136"/>
      <c r="W11285" s="136"/>
      <c r="Z11285" s="136"/>
      <c r="AC11285" s="136"/>
    </row>
    <row r="11286" spans="2:29">
      <c r="B11286" s="136"/>
      <c r="E11286" s="136"/>
      <c r="H11286" s="136"/>
      <c r="K11286" s="136"/>
      <c r="O11286" s="136"/>
      <c r="T11286" s="136"/>
      <c r="W11286" s="136"/>
      <c r="Z11286" s="136"/>
      <c r="AC11286" s="136"/>
    </row>
    <row r="11287" spans="2:29">
      <c r="B11287" s="136"/>
      <c r="E11287" s="136"/>
      <c r="H11287" s="136"/>
      <c r="K11287" s="136"/>
      <c r="O11287" s="136"/>
      <c r="T11287" s="136"/>
      <c r="W11287" s="136"/>
      <c r="Z11287" s="136"/>
      <c r="AC11287" s="136"/>
    </row>
    <row r="11288" spans="2:29">
      <c r="B11288" s="136"/>
      <c r="E11288" s="136"/>
      <c r="H11288" s="136"/>
      <c r="K11288" s="136"/>
      <c r="O11288" s="136"/>
      <c r="T11288" s="136"/>
      <c r="W11288" s="136"/>
      <c r="Z11288" s="136"/>
      <c r="AC11288" s="136"/>
    </row>
    <row r="11289" spans="2:29">
      <c r="B11289" s="136"/>
      <c r="E11289" s="136"/>
      <c r="H11289" s="136"/>
      <c r="K11289" s="136"/>
      <c r="O11289" s="136"/>
      <c r="T11289" s="136"/>
      <c r="W11289" s="136"/>
      <c r="Z11289" s="136"/>
      <c r="AC11289" s="136"/>
    </row>
    <row r="11290" spans="2:29">
      <c r="B11290" s="136"/>
      <c r="E11290" s="136"/>
      <c r="H11290" s="136"/>
      <c r="K11290" s="136"/>
      <c r="O11290" s="136"/>
      <c r="T11290" s="136"/>
      <c r="W11290" s="136"/>
      <c r="Z11290" s="136"/>
      <c r="AC11290" s="136"/>
    </row>
    <row r="11291" spans="2:29">
      <c r="B11291" s="136"/>
      <c r="E11291" s="136"/>
      <c r="H11291" s="136"/>
      <c r="K11291" s="136"/>
      <c r="O11291" s="136"/>
      <c r="T11291" s="136"/>
      <c r="W11291" s="136"/>
      <c r="Z11291" s="136"/>
      <c r="AC11291" s="136"/>
    </row>
    <row r="11292" spans="2:29">
      <c r="B11292" s="136"/>
      <c r="E11292" s="136"/>
      <c r="H11292" s="136"/>
      <c r="K11292" s="136"/>
      <c r="O11292" s="136"/>
      <c r="T11292" s="136"/>
      <c r="W11292" s="136"/>
      <c r="Z11292" s="136"/>
      <c r="AC11292" s="136"/>
    </row>
    <row r="11293" spans="2:29">
      <c r="B11293" s="136"/>
      <c r="E11293" s="136"/>
      <c r="H11293" s="136"/>
      <c r="K11293" s="136"/>
      <c r="O11293" s="136"/>
      <c r="T11293" s="136"/>
      <c r="W11293" s="136"/>
      <c r="Z11293" s="136"/>
      <c r="AC11293" s="136"/>
    </row>
    <row r="11294" spans="2:29">
      <c r="B11294" s="136"/>
      <c r="E11294" s="136"/>
      <c r="H11294" s="136"/>
      <c r="K11294" s="136"/>
      <c r="O11294" s="136"/>
      <c r="T11294" s="136"/>
      <c r="W11294" s="136"/>
      <c r="Z11294" s="136"/>
      <c r="AC11294" s="136"/>
    </row>
    <row r="11295" spans="2:29">
      <c r="B11295" s="136"/>
      <c r="E11295" s="136"/>
      <c r="H11295" s="136"/>
      <c r="K11295" s="136"/>
      <c r="O11295" s="136"/>
      <c r="T11295" s="136"/>
      <c r="W11295" s="136"/>
      <c r="Z11295" s="136"/>
      <c r="AC11295" s="136"/>
    </row>
    <row r="11296" spans="2:29">
      <c r="B11296" s="136"/>
      <c r="E11296" s="136"/>
      <c r="H11296" s="136"/>
      <c r="K11296" s="136"/>
      <c r="O11296" s="136"/>
      <c r="T11296" s="136"/>
      <c r="W11296" s="136"/>
      <c r="Z11296" s="136"/>
      <c r="AC11296" s="136"/>
    </row>
    <row r="11297" spans="2:29">
      <c r="B11297" s="136"/>
      <c r="E11297" s="136"/>
      <c r="H11297" s="136"/>
      <c r="K11297" s="136"/>
      <c r="O11297" s="136"/>
      <c r="T11297" s="136"/>
      <c r="W11297" s="136"/>
      <c r="Z11297" s="136"/>
      <c r="AC11297" s="136"/>
    </row>
    <row r="11298" spans="2:29">
      <c r="B11298" s="136"/>
      <c r="E11298" s="136"/>
      <c r="H11298" s="136"/>
      <c r="K11298" s="136"/>
      <c r="O11298" s="136"/>
      <c r="T11298" s="136"/>
      <c r="W11298" s="136"/>
      <c r="Z11298" s="136"/>
      <c r="AC11298" s="136"/>
    </row>
    <row r="11299" spans="2:29">
      <c r="B11299" s="136"/>
      <c r="E11299" s="136"/>
      <c r="H11299" s="136"/>
      <c r="K11299" s="136"/>
      <c r="O11299" s="136"/>
      <c r="T11299" s="136"/>
      <c r="W11299" s="136"/>
      <c r="Z11299" s="136"/>
      <c r="AC11299" s="136"/>
    </row>
    <row r="11300" spans="2:29">
      <c r="B11300" s="136"/>
      <c r="E11300" s="136"/>
      <c r="H11300" s="136"/>
      <c r="K11300" s="136"/>
      <c r="O11300" s="136"/>
      <c r="T11300" s="136"/>
      <c r="W11300" s="136"/>
      <c r="Z11300" s="136"/>
      <c r="AC11300" s="136"/>
    </row>
    <row r="11301" spans="2:29">
      <c r="B11301" s="136"/>
      <c r="E11301" s="136"/>
      <c r="H11301" s="136"/>
      <c r="K11301" s="136"/>
      <c r="O11301" s="136"/>
      <c r="T11301" s="136"/>
      <c r="W11301" s="136"/>
      <c r="Z11301" s="136"/>
      <c r="AC11301" s="136"/>
    </row>
    <row r="11302" spans="2:29">
      <c r="B11302" s="136"/>
      <c r="E11302" s="136"/>
      <c r="H11302" s="136"/>
      <c r="K11302" s="136"/>
      <c r="O11302" s="136"/>
      <c r="T11302" s="136"/>
      <c r="W11302" s="136"/>
      <c r="Z11302" s="136"/>
      <c r="AC11302" s="136"/>
    </row>
    <row r="11303" spans="2:29">
      <c r="B11303" s="136"/>
      <c r="E11303" s="136"/>
      <c r="H11303" s="136"/>
      <c r="K11303" s="136"/>
      <c r="O11303" s="136"/>
      <c r="T11303" s="136"/>
      <c r="W11303" s="136"/>
      <c r="Z11303" s="136"/>
      <c r="AC11303" s="136"/>
    </row>
    <row r="11304" spans="2:29">
      <c r="B11304" s="136"/>
      <c r="E11304" s="136"/>
      <c r="H11304" s="136"/>
      <c r="K11304" s="136"/>
      <c r="O11304" s="136"/>
      <c r="T11304" s="136"/>
      <c r="W11304" s="136"/>
      <c r="Z11304" s="136"/>
      <c r="AC11304" s="136"/>
    </row>
    <row r="11305" spans="2:29">
      <c r="B11305" s="136"/>
      <c r="E11305" s="136"/>
      <c r="H11305" s="136"/>
      <c r="K11305" s="136"/>
      <c r="O11305" s="136"/>
      <c r="T11305" s="136"/>
      <c r="W11305" s="136"/>
      <c r="Z11305" s="136"/>
      <c r="AC11305" s="136"/>
    </row>
    <row r="11306" spans="2:29">
      <c r="B11306" s="136"/>
      <c r="E11306" s="136"/>
      <c r="H11306" s="136"/>
      <c r="K11306" s="136"/>
      <c r="O11306" s="136"/>
      <c r="T11306" s="136"/>
      <c r="W11306" s="136"/>
      <c r="Z11306" s="136"/>
      <c r="AC11306" s="136"/>
    </row>
    <row r="11307" spans="2:29">
      <c r="B11307" s="136"/>
      <c r="E11307" s="136"/>
      <c r="H11307" s="136"/>
      <c r="K11307" s="136"/>
      <c r="O11307" s="136"/>
      <c r="T11307" s="136"/>
      <c r="W11307" s="136"/>
      <c r="Z11307" s="136"/>
      <c r="AC11307" s="136"/>
    </row>
    <row r="11308" spans="2:29">
      <c r="B11308" s="136"/>
      <c r="E11308" s="136"/>
      <c r="H11308" s="136"/>
      <c r="K11308" s="136"/>
      <c r="O11308" s="136"/>
      <c r="T11308" s="136"/>
      <c r="W11308" s="136"/>
      <c r="Z11308" s="136"/>
      <c r="AC11308" s="136"/>
    </row>
    <row r="11309" spans="2:29">
      <c r="B11309" s="136"/>
      <c r="E11309" s="136"/>
      <c r="H11309" s="136"/>
      <c r="K11309" s="136"/>
      <c r="O11309" s="136"/>
      <c r="T11309" s="136"/>
      <c r="W11309" s="136"/>
      <c r="Z11309" s="136"/>
      <c r="AC11309" s="136"/>
    </row>
    <row r="11310" spans="2:29">
      <c r="B11310" s="136"/>
      <c r="E11310" s="136"/>
      <c r="H11310" s="136"/>
      <c r="K11310" s="136"/>
      <c r="O11310" s="136"/>
      <c r="T11310" s="136"/>
      <c r="W11310" s="136"/>
      <c r="Z11310" s="136"/>
      <c r="AC11310" s="136"/>
    </row>
    <row r="11311" spans="2:29">
      <c r="B11311" s="136"/>
      <c r="E11311" s="136"/>
      <c r="H11311" s="136"/>
      <c r="K11311" s="136"/>
      <c r="O11311" s="136"/>
      <c r="T11311" s="136"/>
      <c r="W11311" s="136"/>
      <c r="Z11311" s="136"/>
      <c r="AC11311" s="136"/>
    </row>
    <row r="11312" spans="2:29">
      <c r="B11312" s="136"/>
      <c r="E11312" s="136"/>
      <c r="H11312" s="136"/>
      <c r="K11312" s="136"/>
      <c r="O11312" s="136"/>
      <c r="T11312" s="136"/>
      <c r="W11312" s="136"/>
      <c r="Z11312" s="136"/>
      <c r="AC11312" s="136"/>
    </row>
    <row r="11313" spans="2:29">
      <c r="B11313" s="136"/>
      <c r="E11313" s="136"/>
      <c r="H11313" s="136"/>
      <c r="K11313" s="136"/>
      <c r="O11313" s="136"/>
      <c r="T11313" s="136"/>
      <c r="W11313" s="136"/>
      <c r="Z11313" s="136"/>
      <c r="AC11313" s="136"/>
    </row>
    <row r="11314" spans="2:29">
      <c r="B11314" s="136"/>
      <c r="E11314" s="136"/>
      <c r="H11314" s="136"/>
      <c r="K11314" s="136"/>
      <c r="O11314" s="136"/>
      <c r="T11314" s="136"/>
      <c r="W11314" s="136"/>
      <c r="Z11314" s="136"/>
      <c r="AC11314" s="136"/>
    </row>
    <row r="11315" spans="2:29">
      <c r="B11315" s="136"/>
      <c r="E11315" s="136"/>
      <c r="H11315" s="136"/>
      <c r="K11315" s="136"/>
      <c r="O11315" s="136"/>
      <c r="T11315" s="136"/>
      <c r="W11315" s="136"/>
      <c r="Z11315" s="136"/>
      <c r="AC11315" s="136"/>
    </row>
    <row r="11316" spans="2:29">
      <c r="B11316" s="136"/>
      <c r="E11316" s="136"/>
      <c r="H11316" s="136"/>
      <c r="K11316" s="136"/>
      <c r="O11316" s="136"/>
      <c r="T11316" s="136"/>
      <c r="W11316" s="136"/>
      <c r="Z11316" s="136"/>
      <c r="AC11316" s="136"/>
    </row>
    <row r="11317" spans="2:29">
      <c r="B11317" s="136"/>
      <c r="E11317" s="136"/>
      <c r="H11317" s="136"/>
      <c r="K11317" s="136"/>
      <c r="O11317" s="136"/>
      <c r="T11317" s="136"/>
      <c r="W11317" s="136"/>
      <c r="Z11317" s="136"/>
      <c r="AC11317" s="136"/>
    </row>
    <row r="11318" spans="2:29">
      <c r="B11318" s="136"/>
      <c r="E11318" s="136"/>
      <c r="H11318" s="136"/>
      <c r="K11318" s="136"/>
      <c r="O11318" s="136"/>
      <c r="T11318" s="136"/>
      <c r="W11318" s="136"/>
      <c r="Z11318" s="136"/>
      <c r="AC11318" s="136"/>
    </row>
    <row r="11319" spans="2:29">
      <c r="B11319" s="136"/>
      <c r="E11319" s="136"/>
      <c r="H11319" s="136"/>
      <c r="K11319" s="136"/>
      <c r="O11319" s="136"/>
      <c r="T11319" s="136"/>
      <c r="W11319" s="136"/>
      <c r="Z11319" s="136"/>
      <c r="AC11319" s="136"/>
    </row>
    <row r="11320" spans="2:29">
      <c r="B11320" s="136"/>
      <c r="E11320" s="136"/>
      <c r="H11320" s="136"/>
      <c r="K11320" s="136"/>
      <c r="O11320" s="136"/>
      <c r="T11320" s="136"/>
      <c r="W11320" s="136"/>
      <c r="Z11320" s="136"/>
      <c r="AC11320" s="136"/>
    </row>
    <row r="11321" spans="2:29">
      <c r="B11321" s="136"/>
      <c r="E11321" s="136"/>
      <c r="H11321" s="136"/>
      <c r="K11321" s="136"/>
      <c r="O11321" s="136"/>
      <c r="T11321" s="136"/>
      <c r="W11321" s="136"/>
      <c r="Z11321" s="136"/>
      <c r="AC11321" s="136"/>
    </row>
    <row r="11322" spans="2:29">
      <c r="B11322" s="136"/>
      <c r="E11322" s="136"/>
      <c r="H11322" s="136"/>
      <c r="K11322" s="136"/>
      <c r="O11322" s="136"/>
      <c r="T11322" s="136"/>
      <c r="W11322" s="136"/>
      <c r="Z11322" s="136"/>
      <c r="AC11322" s="136"/>
    </row>
    <row r="11323" spans="2:29">
      <c r="B11323" s="136"/>
      <c r="E11323" s="136"/>
      <c r="H11323" s="136"/>
      <c r="K11323" s="136"/>
      <c r="O11323" s="136"/>
      <c r="T11323" s="136"/>
      <c r="W11323" s="136"/>
      <c r="Z11323" s="136"/>
      <c r="AC11323" s="136"/>
    </row>
    <row r="11324" spans="2:29">
      <c r="B11324" s="136"/>
      <c r="E11324" s="136"/>
      <c r="H11324" s="136"/>
      <c r="K11324" s="136"/>
      <c r="O11324" s="136"/>
      <c r="T11324" s="136"/>
      <c r="W11324" s="136"/>
      <c r="Z11324" s="136"/>
      <c r="AC11324" s="136"/>
    </row>
    <row r="11325" spans="2:29">
      <c r="B11325" s="136"/>
      <c r="E11325" s="136"/>
      <c r="H11325" s="136"/>
      <c r="K11325" s="136"/>
      <c r="O11325" s="136"/>
      <c r="T11325" s="136"/>
      <c r="W11325" s="136"/>
      <c r="Z11325" s="136"/>
      <c r="AC11325" s="136"/>
    </row>
    <row r="11326" spans="2:29">
      <c r="B11326" s="136"/>
      <c r="E11326" s="136"/>
      <c r="H11326" s="136"/>
      <c r="K11326" s="136"/>
      <c r="O11326" s="136"/>
      <c r="T11326" s="136"/>
      <c r="W11326" s="136"/>
      <c r="Z11326" s="136"/>
      <c r="AC11326" s="136"/>
    </row>
    <row r="11327" spans="2:29">
      <c r="B11327" s="136"/>
      <c r="E11327" s="136"/>
      <c r="H11327" s="136"/>
      <c r="K11327" s="136"/>
      <c r="O11327" s="136"/>
      <c r="T11327" s="136"/>
      <c r="W11327" s="136"/>
      <c r="Z11327" s="136"/>
      <c r="AC11327" s="136"/>
    </row>
    <row r="11328" spans="2:29">
      <c r="B11328" s="136"/>
      <c r="E11328" s="136"/>
      <c r="H11328" s="136"/>
      <c r="K11328" s="136"/>
      <c r="O11328" s="136"/>
      <c r="T11328" s="136"/>
      <c r="W11328" s="136"/>
      <c r="Z11328" s="136"/>
      <c r="AC11328" s="136"/>
    </row>
    <row r="11329" spans="2:29">
      <c r="B11329" s="136"/>
      <c r="E11329" s="136"/>
      <c r="H11329" s="136"/>
      <c r="K11329" s="136"/>
      <c r="O11329" s="136"/>
      <c r="T11329" s="136"/>
      <c r="W11329" s="136"/>
      <c r="Z11329" s="136"/>
      <c r="AC11329" s="136"/>
    </row>
    <row r="11330" spans="2:29">
      <c r="B11330" s="136"/>
      <c r="E11330" s="136"/>
      <c r="H11330" s="136"/>
      <c r="K11330" s="136"/>
      <c r="O11330" s="136"/>
      <c r="T11330" s="136"/>
      <c r="W11330" s="136"/>
      <c r="Z11330" s="136"/>
      <c r="AC11330" s="136"/>
    </row>
    <row r="11331" spans="2:29">
      <c r="B11331" s="136"/>
      <c r="E11331" s="136"/>
      <c r="H11331" s="136"/>
      <c r="K11331" s="136"/>
      <c r="O11331" s="136"/>
      <c r="T11331" s="136"/>
      <c r="W11331" s="136"/>
      <c r="Z11331" s="136"/>
      <c r="AC11331" s="136"/>
    </row>
    <row r="11332" spans="2:29">
      <c r="B11332" s="136"/>
      <c r="E11332" s="136"/>
      <c r="H11332" s="136"/>
      <c r="K11332" s="136"/>
      <c r="O11332" s="136"/>
      <c r="T11332" s="136"/>
      <c r="W11332" s="136"/>
      <c r="Z11332" s="136"/>
      <c r="AC11332" s="136"/>
    </row>
    <row r="11333" spans="2:29">
      <c r="B11333" s="136"/>
      <c r="E11333" s="136"/>
      <c r="H11333" s="136"/>
      <c r="K11333" s="136"/>
      <c r="O11333" s="136"/>
      <c r="T11333" s="136"/>
      <c r="W11333" s="136"/>
      <c r="Z11333" s="136"/>
      <c r="AC11333" s="136"/>
    </row>
    <row r="11334" spans="2:29">
      <c r="B11334" s="136"/>
      <c r="E11334" s="136"/>
      <c r="H11334" s="136"/>
      <c r="K11334" s="136"/>
      <c r="O11334" s="136"/>
      <c r="T11334" s="136"/>
      <c r="W11334" s="136"/>
      <c r="Z11334" s="136"/>
      <c r="AC11334" s="136"/>
    </row>
    <row r="11335" spans="2:29">
      <c r="B11335" s="136"/>
      <c r="E11335" s="136"/>
      <c r="H11335" s="136"/>
      <c r="K11335" s="136"/>
      <c r="O11335" s="136"/>
      <c r="T11335" s="136"/>
      <c r="W11335" s="136"/>
      <c r="Z11335" s="136"/>
      <c r="AC11335" s="136"/>
    </row>
    <row r="11336" spans="2:29">
      <c r="B11336" s="136"/>
      <c r="E11336" s="136"/>
      <c r="H11336" s="136"/>
      <c r="K11336" s="136"/>
      <c r="O11336" s="136"/>
      <c r="T11336" s="136"/>
      <c r="W11336" s="136"/>
      <c r="Z11336" s="136"/>
      <c r="AC11336" s="136"/>
    </row>
    <row r="11337" spans="2:29">
      <c r="B11337" s="136"/>
      <c r="E11337" s="136"/>
      <c r="H11337" s="136"/>
      <c r="K11337" s="136"/>
      <c r="O11337" s="136"/>
      <c r="T11337" s="136"/>
      <c r="W11337" s="136"/>
      <c r="Z11337" s="136"/>
      <c r="AC11337" s="136"/>
    </row>
    <row r="11338" spans="2:29">
      <c r="B11338" s="136"/>
      <c r="E11338" s="136"/>
      <c r="H11338" s="136"/>
      <c r="K11338" s="136"/>
      <c r="O11338" s="136"/>
      <c r="T11338" s="136"/>
      <c r="W11338" s="136"/>
      <c r="Z11338" s="136"/>
      <c r="AC11338" s="136"/>
    </row>
    <row r="11339" spans="2:29">
      <c r="B11339" s="136"/>
      <c r="E11339" s="136"/>
      <c r="H11339" s="136"/>
      <c r="K11339" s="136"/>
      <c r="O11339" s="136"/>
      <c r="T11339" s="136"/>
      <c r="W11339" s="136"/>
      <c r="Z11339" s="136"/>
      <c r="AC11339" s="136"/>
    </row>
    <row r="11340" spans="2:29">
      <c r="B11340" s="136"/>
      <c r="E11340" s="136"/>
      <c r="H11340" s="136"/>
      <c r="K11340" s="136"/>
      <c r="O11340" s="136"/>
      <c r="T11340" s="136"/>
      <c r="W11340" s="136"/>
      <c r="Z11340" s="136"/>
      <c r="AC11340" s="136"/>
    </row>
    <row r="11341" spans="2:29">
      <c r="B11341" s="136"/>
      <c r="E11341" s="136"/>
      <c r="H11341" s="136"/>
      <c r="K11341" s="136"/>
      <c r="O11341" s="136"/>
      <c r="T11341" s="136"/>
      <c r="W11341" s="136"/>
      <c r="Z11341" s="136"/>
      <c r="AC11341" s="136"/>
    </row>
    <row r="11342" spans="2:29">
      <c r="B11342" s="136"/>
      <c r="E11342" s="136"/>
      <c r="H11342" s="136"/>
      <c r="K11342" s="136"/>
      <c r="O11342" s="136"/>
      <c r="T11342" s="136"/>
      <c r="W11342" s="136"/>
      <c r="Z11342" s="136"/>
      <c r="AC11342" s="136"/>
    </row>
    <row r="11343" spans="2:29">
      <c r="B11343" s="136"/>
      <c r="E11343" s="136"/>
      <c r="H11343" s="136"/>
      <c r="K11343" s="136"/>
      <c r="O11343" s="136"/>
      <c r="T11343" s="136"/>
      <c r="W11343" s="136"/>
      <c r="Z11343" s="136"/>
      <c r="AC11343" s="136"/>
    </row>
    <row r="11344" spans="2:29">
      <c r="B11344" s="136"/>
      <c r="E11344" s="136"/>
      <c r="H11344" s="136"/>
      <c r="K11344" s="136"/>
      <c r="O11344" s="136"/>
      <c r="T11344" s="136"/>
      <c r="W11344" s="136"/>
      <c r="Z11344" s="136"/>
      <c r="AC11344" s="136"/>
    </row>
    <row r="11345" spans="2:29">
      <c r="B11345" s="136"/>
      <c r="E11345" s="136"/>
      <c r="H11345" s="136"/>
      <c r="K11345" s="136"/>
      <c r="O11345" s="136"/>
      <c r="T11345" s="136"/>
      <c r="W11345" s="136"/>
      <c r="Z11345" s="136"/>
      <c r="AC11345" s="136"/>
    </row>
    <row r="11346" spans="2:29">
      <c r="B11346" s="136"/>
      <c r="E11346" s="136"/>
      <c r="H11346" s="136"/>
      <c r="K11346" s="136"/>
      <c r="O11346" s="136"/>
      <c r="T11346" s="136"/>
      <c r="W11346" s="136"/>
      <c r="Z11346" s="136"/>
      <c r="AC11346" s="136"/>
    </row>
    <row r="11347" spans="2:29">
      <c r="B11347" s="136"/>
      <c r="E11347" s="136"/>
      <c r="H11347" s="136"/>
      <c r="K11347" s="136"/>
      <c r="O11347" s="136"/>
      <c r="T11347" s="136"/>
      <c r="W11347" s="136"/>
      <c r="Z11347" s="136"/>
      <c r="AC11347" s="136"/>
    </row>
    <row r="11348" spans="2:29">
      <c r="B11348" s="136"/>
      <c r="E11348" s="136"/>
      <c r="H11348" s="136"/>
      <c r="K11348" s="136"/>
      <c r="O11348" s="136"/>
      <c r="T11348" s="136"/>
      <c r="W11348" s="136"/>
      <c r="Z11348" s="136"/>
      <c r="AC11348" s="136"/>
    </row>
    <row r="11349" spans="2:29">
      <c r="B11349" s="136"/>
      <c r="E11349" s="136"/>
      <c r="H11349" s="136"/>
      <c r="K11349" s="136"/>
      <c r="O11349" s="136"/>
      <c r="T11349" s="136"/>
      <c r="W11349" s="136"/>
      <c r="Z11349" s="136"/>
      <c r="AC11349" s="136"/>
    </row>
    <row r="11350" spans="2:29">
      <c r="B11350" s="136"/>
      <c r="E11350" s="136"/>
      <c r="H11350" s="136"/>
      <c r="K11350" s="136"/>
      <c r="O11350" s="136"/>
      <c r="T11350" s="136"/>
      <c r="W11350" s="136"/>
      <c r="Z11350" s="136"/>
      <c r="AC11350" s="136"/>
    </row>
    <row r="11351" spans="2:29">
      <c r="B11351" s="136"/>
      <c r="E11351" s="136"/>
      <c r="H11351" s="136"/>
      <c r="K11351" s="136"/>
      <c r="O11351" s="136"/>
      <c r="T11351" s="136"/>
      <c r="W11351" s="136"/>
      <c r="Z11351" s="136"/>
      <c r="AC11351" s="136"/>
    </row>
    <row r="11352" spans="2:29">
      <c r="B11352" s="136"/>
      <c r="E11352" s="136"/>
      <c r="H11352" s="136"/>
      <c r="K11352" s="136"/>
      <c r="O11352" s="136"/>
      <c r="T11352" s="136"/>
      <c r="W11352" s="136"/>
      <c r="Z11352" s="136"/>
      <c r="AC11352" s="136"/>
    </row>
    <row r="11353" spans="2:29">
      <c r="B11353" s="136"/>
      <c r="E11353" s="136"/>
      <c r="H11353" s="136"/>
      <c r="K11353" s="136"/>
      <c r="O11353" s="136"/>
      <c r="T11353" s="136"/>
      <c r="W11353" s="136"/>
      <c r="Z11353" s="136"/>
      <c r="AC11353" s="136"/>
    </row>
    <row r="11354" spans="2:29">
      <c r="B11354" s="136"/>
      <c r="E11354" s="136"/>
      <c r="H11354" s="136"/>
      <c r="K11354" s="136"/>
      <c r="O11354" s="136"/>
      <c r="T11354" s="136"/>
      <c r="W11354" s="136"/>
      <c r="Z11354" s="136"/>
      <c r="AC11354" s="136"/>
    </row>
    <row r="11355" spans="2:29">
      <c r="B11355" s="136"/>
      <c r="E11355" s="136"/>
      <c r="H11355" s="136"/>
      <c r="K11355" s="136"/>
      <c r="O11355" s="136"/>
      <c r="T11355" s="136"/>
      <c r="W11355" s="136"/>
      <c r="Z11355" s="136"/>
      <c r="AC11355" s="136"/>
    </row>
    <row r="11356" spans="2:29">
      <c r="B11356" s="136"/>
      <c r="E11356" s="136"/>
      <c r="H11356" s="136"/>
      <c r="K11356" s="136"/>
      <c r="O11356" s="136"/>
      <c r="T11356" s="136"/>
      <c r="W11356" s="136"/>
      <c r="Z11356" s="136"/>
      <c r="AC11356" s="136"/>
    </row>
    <row r="11357" spans="2:29">
      <c r="B11357" s="136"/>
      <c r="E11357" s="136"/>
      <c r="H11357" s="136"/>
      <c r="K11357" s="136"/>
      <c r="O11357" s="136"/>
      <c r="T11357" s="136"/>
      <c r="W11357" s="136"/>
      <c r="Z11357" s="136"/>
      <c r="AC11357" s="136"/>
    </row>
    <row r="11358" spans="2:29">
      <c r="B11358" s="136"/>
      <c r="E11358" s="136"/>
      <c r="H11358" s="136"/>
      <c r="K11358" s="136"/>
      <c r="O11358" s="136"/>
      <c r="T11358" s="136"/>
      <c r="W11358" s="136"/>
      <c r="Z11358" s="136"/>
      <c r="AC11358" s="136"/>
    </row>
    <row r="11359" spans="2:29">
      <c r="B11359" s="136"/>
      <c r="E11359" s="136"/>
      <c r="H11359" s="136"/>
      <c r="K11359" s="136"/>
      <c r="O11359" s="136"/>
      <c r="T11359" s="136"/>
      <c r="W11359" s="136"/>
      <c r="Z11359" s="136"/>
      <c r="AC11359" s="136"/>
    </row>
    <row r="11360" spans="2:29">
      <c r="B11360" s="136"/>
      <c r="E11360" s="136"/>
      <c r="H11360" s="136"/>
      <c r="K11360" s="136"/>
      <c r="O11360" s="136"/>
      <c r="T11360" s="136"/>
      <c r="W11360" s="136"/>
      <c r="Z11360" s="136"/>
      <c r="AC11360" s="136"/>
    </row>
    <row r="11361" spans="2:29">
      <c r="B11361" s="136"/>
      <c r="E11361" s="136"/>
      <c r="H11361" s="136"/>
      <c r="K11361" s="136"/>
      <c r="O11361" s="136"/>
      <c r="T11361" s="136"/>
      <c r="W11361" s="136"/>
      <c r="Z11361" s="136"/>
      <c r="AC11361" s="136"/>
    </row>
    <row r="11362" spans="2:29">
      <c r="B11362" s="136"/>
      <c r="E11362" s="136"/>
      <c r="H11362" s="136"/>
      <c r="K11362" s="136"/>
      <c r="O11362" s="136"/>
      <c r="T11362" s="136"/>
      <c r="W11362" s="136"/>
      <c r="Z11362" s="136"/>
      <c r="AC11362" s="136"/>
    </row>
    <row r="11363" spans="2:29">
      <c r="B11363" s="136"/>
      <c r="E11363" s="136"/>
      <c r="H11363" s="136"/>
      <c r="K11363" s="136"/>
      <c r="O11363" s="136"/>
      <c r="T11363" s="136"/>
      <c r="W11363" s="136"/>
      <c r="Z11363" s="136"/>
      <c r="AC11363" s="136"/>
    </row>
    <row r="11364" spans="2:29">
      <c r="B11364" s="136"/>
      <c r="E11364" s="136"/>
      <c r="H11364" s="136"/>
      <c r="K11364" s="136"/>
      <c r="O11364" s="136"/>
      <c r="T11364" s="136"/>
      <c r="W11364" s="136"/>
      <c r="Z11364" s="136"/>
      <c r="AC11364" s="136"/>
    </row>
    <row r="11365" spans="2:29">
      <c r="B11365" s="136"/>
      <c r="E11365" s="136"/>
      <c r="H11365" s="136"/>
      <c r="K11365" s="136"/>
      <c r="O11365" s="136"/>
      <c r="T11365" s="136"/>
      <c r="W11365" s="136"/>
      <c r="Z11365" s="136"/>
      <c r="AC11365" s="136"/>
    </row>
    <row r="11366" spans="2:29">
      <c r="B11366" s="136"/>
      <c r="E11366" s="136"/>
      <c r="H11366" s="136"/>
      <c r="K11366" s="136"/>
      <c r="O11366" s="136"/>
      <c r="T11366" s="136"/>
      <c r="W11366" s="136"/>
      <c r="Z11366" s="136"/>
      <c r="AC11366" s="136"/>
    </row>
    <row r="11367" spans="2:29">
      <c r="B11367" s="136"/>
      <c r="E11367" s="136"/>
      <c r="H11367" s="136"/>
      <c r="K11367" s="136"/>
      <c r="O11367" s="136"/>
      <c r="T11367" s="136"/>
      <c r="W11367" s="136"/>
      <c r="Z11367" s="136"/>
      <c r="AC11367" s="136"/>
    </row>
    <row r="11368" spans="2:29">
      <c r="B11368" s="136"/>
      <c r="E11368" s="136"/>
      <c r="H11368" s="136"/>
      <c r="K11368" s="136"/>
      <c r="O11368" s="136"/>
      <c r="T11368" s="136"/>
      <c r="W11368" s="136"/>
      <c r="Z11368" s="136"/>
      <c r="AC11368" s="136"/>
    </row>
    <row r="11369" spans="2:29">
      <c r="B11369" s="136"/>
      <c r="E11369" s="136"/>
      <c r="H11369" s="136"/>
      <c r="K11369" s="136"/>
      <c r="O11369" s="136"/>
      <c r="T11369" s="136"/>
      <c r="W11369" s="136"/>
      <c r="Z11369" s="136"/>
      <c r="AC11369" s="136"/>
    </row>
    <row r="11370" spans="2:29">
      <c r="B11370" s="136"/>
      <c r="E11370" s="136"/>
      <c r="H11370" s="136"/>
      <c r="K11370" s="136"/>
      <c r="O11370" s="136"/>
      <c r="T11370" s="136"/>
      <c r="W11370" s="136"/>
      <c r="Z11370" s="136"/>
      <c r="AC11370" s="136"/>
    </row>
    <row r="11371" spans="2:29">
      <c r="B11371" s="136"/>
      <c r="E11371" s="136"/>
      <c r="H11371" s="136"/>
      <c r="K11371" s="136"/>
      <c r="O11371" s="136"/>
      <c r="T11371" s="136"/>
      <c r="W11371" s="136"/>
      <c r="Z11371" s="136"/>
      <c r="AC11371" s="136"/>
    </row>
    <row r="11372" spans="2:29">
      <c r="B11372" s="136"/>
      <c r="E11372" s="136"/>
      <c r="H11372" s="136"/>
      <c r="K11372" s="136"/>
      <c r="O11372" s="136"/>
      <c r="T11372" s="136"/>
      <c r="W11372" s="136"/>
      <c r="Z11372" s="136"/>
      <c r="AC11372" s="136"/>
    </row>
    <row r="11373" spans="2:29">
      <c r="B11373" s="136"/>
      <c r="E11373" s="136"/>
      <c r="H11373" s="136"/>
      <c r="K11373" s="136"/>
      <c r="O11373" s="136"/>
      <c r="T11373" s="136"/>
      <c r="W11373" s="136"/>
      <c r="Z11373" s="136"/>
      <c r="AC11373" s="136"/>
    </row>
    <row r="11374" spans="2:29">
      <c r="B11374" s="136"/>
      <c r="E11374" s="136"/>
      <c r="H11374" s="136"/>
      <c r="K11374" s="136"/>
      <c r="O11374" s="136"/>
      <c r="T11374" s="136"/>
      <c r="W11374" s="136"/>
      <c r="Z11374" s="136"/>
      <c r="AC11374" s="136"/>
    </row>
    <row r="11375" spans="2:29">
      <c r="B11375" s="136"/>
      <c r="E11375" s="136"/>
      <c r="H11375" s="136"/>
      <c r="K11375" s="136"/>
      <c r="O11375" s="136"/>
      <c r="T11375" s="136"/>
      <c r="W11375" s="136"/>
      <c r="Z11375" s="136"/>
      <c r="AC11375" s="136"/>
    </row>
    <row r="11376" spans="2:29">
      <c r="B11376" s="136"/>
      <c r="E11376" s="136"/>
      <c r="H11376" s="136"/>
      <c r="K11376" s="136"/>
      <c r="O11376" s="136"/>
      <c r="T11376" s="136"/>
      <c r="W11376" s="136"/>
      <c r="Z11376" s="136"/>
      <c r="AC11376" s="136"/>
    </row>
    <row r="11377" spans="2:29">
      <c r="B11377" s="136"/>
      <c r="E11377" s="136"/>
      <c r="H11377" s="136"/>
      <c r="K11377" s="136"/>
      <c r="O11377" s="136"/>
      <c r="T11377" s="136"/>
      <c r="W11377" s="136"/>
      <c r="Z11377" s="136"/>
      <c r="AC11377" s="136"/>
    </row>
    <row r="11378" spans="2:29">
      <c r="B11378" s="136"/>
      <c r="E11378" s="136"/>
      <c r="H11378" s="136"/>
      <c r="K11378" s="136"/>
      <c r="O11378" s="136"/>
      <c r="T11378" s="136"/>
      <c r="W11378" s="136"/>
      <c r="Z11378" s="136"/>
      <c r="AC11378" s="136"/>
    </row>
    <row r="11379" spans="2:29">
      <c r="B11379" s="136"/>
      <c r="E11379" s="136"/>
      <c r="H11379" s="136"/>
      <c r="K11379" s="136"/>
      <c r="O11379" s="136"/>
      <c r="T11379" s="136"/>
      <c r="W11379" s="136"/>
      <c r="Z11379" s="136"/>
      <c r="AC11379" s="136"/>
    </row>
    <row r="11380" spans="2:29">
      <c r="B11380" s="136"/>
      <c r="E11380" s="136"/>
      <c r="H11380" s="136"/>
      <c r="K11380" s="136"/>
      <c r="O11380" s="136"/>
      <c r="T11380" s="136"/>
      <c r="W11380" s="136"/>
      <c r="Z11380" s="136"/>
      <c r="AC11380" s="136"/>
    </row>
    <row r="11381" spans="2:29">
      <c r="B11381" s="136"/>
      <c r="E11381" s="136"/>
      <c r="H11381" s="136"/>
      <c r="K11381" s="136"/>
      <c r="O11381" s="136"/>
      <c r="T11381" s="136"/>
      <c r="W11381" s="136"/>
      <c r="Z11381" s="136"/>
      <c r="AC11381" s="136"/>
    </row>
    <row r="11382" spans="2:29">
      <c r="B11382" s="136"/>
      <c r="E11382" s="136"/>
      <c r="H11382" s="136"/>
      <c r="K11382" s="136"/>
      <c r="O11382" s="136"/>
      <c r="T11382" s="136"/>
      <c r="W11382" s="136"/>
      <c r="Z11382" s="136"/>
      <c r="AC11382" s="136"/>
    </row>
    <row r="11383" spans="2:29">
      <c r="B11383" s="136"/>
      <c r="E11383" s="136"/>
      <c r="H11383" s="136"/>
      <c r="K11383" s="136"/>
      <c r="O11383" s="136"/>
      <c r="T11383" s="136"/>
      <c r="W11383" s="136"/>
      <c r="Z11383" s="136"/>
      <c r="AC11383" s="136"/>
    </row>
    <row r="11384" spans="2:29">
      <c r="B11384" s="136"/>
      <c r="E11384" s="136"/>
      <c r="H11384" s="136"/>
      <c r="K11384" s="136"/>
      <c r="O11384" s="136"/>
      <c r="T11384" s="136"/>
      <c r="W11384" s="136"/>
      <c r="Z11384" s="136"/>
      <c r="AC11384" s="136"/>
    </row>
    <row r="11385" spans="2:29">
      <c r="B11385" s="136"/>
      <c r="E11385" s="136"/>
      <c r="H11385" s="136"/>
      <c r="K11385" s="136"/>
      <c r="O11385" s="136"/>
      <c r="T11385" s="136"/>
      <c r="W11385" s="136"/>
      <c r="Z11385" s="136"/>
      <c r="AC11385" s="136"/>
    </row>
    <row r="11386" spans="2:29">
      <c r="B11386" s="136"/>
      <c r="E11386" s="136"/>
      <c r="H11386" s="136"/>
      <c r="K11386" s="136"/>
      <c r="O11386" s="136"/>
      <c r="T11386" s="136"/>
      <c r="W11386" s="136"/>
      <c r="Z11386" s="136"/>
      <c r="AC11386" s="136"/>
    </row>
    <row r="11387" spans="2:29">
      <c r="B11387" s="136"/>
      <c r="E11387" s="136"/>
      <c r="H11387" s="136"/>
      <c r="K11387" s="136"/>
      <c r="O11387" s="136"/>
      <c r="T11387" s="136"/>
      <c r="W11387" s="136"/>
      <c r="Z11387" s="136"/>
      <c r="AC11387" s="136"/>
    </row>
    <row r="11388" spans="2:29">
      <c r="B11388" s="136"/>
      <c r="E11388" s="136"/>
      <c r="H11388" s="136"/>
      <c r="K11388" s="136"/>
      <c r="O11388" s="136"/>
      <c r="T11388" s="136"/>
      <c r="W11388" s="136"/>
      <c r="Z11388" s="136"/>
      <c r="AC11388" s="136"/>
    </row>
    <row r="11389" spans="2:29">
      <c r="B11389" s="136"/>
      <c r="E11389" s="136"/>
      <c r="H11389" s="136"/>
      <c r="K11389" s="136"/>
      <c r="O11389" s="136"/>
      <c r="T11389" s="136"/>
      <c r="W11389" s="136"/>
      <c r="Z11389" s="136"/>
      <c r="AC11389" s="136"/>
    </row>
    <row r="11390" spans="2:29">
      <c r="B11390" s="136"/>
      <c r="E11390" s="136"/>
      <c r="H11390" s="136"/>
      <c r="K11390" s="136"/>
      <c r="O11390" s="136"/>
      <c r="T11390" s="136"/>
      <c r="W11390" s="136"/>
      <c r="Z11390" s="136"/>
      <c r="AC11390" s="136"/>
    </row>
    <row r="11391" spans="2:29">
      <c r="B11391" s="136"/>
      <c r="E11391" s="136"/>
      <c r="H11391" s="136"/>
      <c r="K11391" s="136"/>
      <c r="O11391" s="136"/>
      <c r="T11391" s="136"/>
      <c r="W11391" s="136"/>
      <c r="Z11391" s="136"/>
      <c r="AC11391" s="136"/>
    </row>
    <row r="11392" spans="2:29">
      <c r="B11392" s="136"/>
      <c r="E11392" s="136"/>
      <c r="H11392" s="136"/>
      <c r="K11392" s="136"/>
      <c r="O11392" s="136"/>
      <c r="T11392" s="136"/>
      <c r="W11392" s="136"/>
      <c r="Z11392" s="136"/>
      <c r="AC11392" s="136"/>
    </row>
    <row r="11393" spans="2:29">
      <c r="B11393" s="136"/>
      <c r="E11393" s="136"/>
      <c r="H11393" s="136"/>
      <c r="K11393" s="136"/>
      <c r="O11393" s="136"/>
      <c r="T11393" s="136"/>
      <c r="W11393" s="136"/>
      <c r="Z11393" s="136"/>
      <c r="AC11393" s="136"/>
    </row>
    <row r="11394" spans="2:29">
      <c r="B11394" s="136"/>
      <c r="E11394" s="136"/>
      <c r="H11394" s="136"/>
      <c r="K11394" s="136"/>
      <c r="O11394" s="136"/>
      <c r="T11394" s="136"/>
      <c r="W11394" s="136"/>
      <c r="Z11394" s="136"/>
      <c r="AC11394" s="136"/>
    </row>
    <row r="11395" spans="2:29">
      <c r="B11395" s="136"/>
      <c r="E11395" s="136"/>
      <c r="H11395" s="136"/>
      <c r="K11395" s="136"/>
      <c r="O11395" s="136"/>
      <c r="T11395" s="136"/>
      <c r="W11395" s="136"/>
      <c r="Z11395" s="136"/>
      <c r="AC11395" s="136"/>
    </row>
    <row r="11396" spans="2:29">
      <c r="B11396" s="136"/>
      <c r="E11396" s="136"/>
      <c r="H11396" s="136"/>
      <c r="K11396" s="136"/>
      <c r="O11396" s="136"/>
      <c r="T11396" s="136"/>
      <c r="W11396" s="136"/>
      <c r="Z11396" s="136"/>
      <c r="AC11396" s="136"/>
    </row>
    <row r="11397" spans="2:29">
      <c r="B11397" s="136"/>
      <c r="E11397" s="136"/>
      <c r="H11397" s="136"/>
      <c r="K11397" s="136"/>
      <c r="O11397" s="136"/>
      <c r="T11397" s="136"/>
      <c r="W11397" s="136"/>
      <c r="Z11397" s="136"/>
      <c r="AC11397" s="136"/>
    </row>
    <row r="11398" spans="2:29">
      <c r="B11398" s="136"/>
      <c r="E11398" s="136"/>
      <c r="H11398" s="136"/>
      <c r="K11398" s="136"/>
      <c r="O11398" s="136"/>
      <c r="T11398" s="136"/>
      <c r="W11398" s="136"/>
      <c r="Z11398" s="136"/>
      <c r="AC11398" s="136"/>
    </row>
    <row r="11399" spans="2:29">
      <c r="B11399" s="136"/>
      <c r="E11399" s="136"/>
      <c r="H11399" s="136"/>
      <c r="K11399" s="136"/>
      <c r="O11399" s="136"/>
      <c r="T11399" s="136"/>
      <c r="W11399" s="136"/>
      <c r="Z11399" s="136"/>
      <c r="AC11399" s="136"/>
    </row>
    <row r="11400" spans="2:29">
      <c r="B11400" s="136"/>
      <c r="E11400" s="136"/>
      <c r="H11400" s="136"/>
      <c r="K11400" s="136"/>
      <c r="O11400" s="136"/>
      <c r="T11400" s="136"/>
      <c r="W11400" s="136"/>
      <c r="Z11400" s="136"/>
      <c r="AC11400" s="136"/>
    </row>
    <row r="11401" spans="2:29">
      <c r="B11401" s="136"/>
      <c r="E11401" s="136"/>
      <c r="H11401" s="136"/>
      <c r="K11401" s="136"/>
      <c r="O11401" s="136"/>
      <c r="T11401" s="136"/>
      <c r="W11401" s="136"/>
      <c r="Z11401" s="136"/>
      <c r="AC11401" s="136"/>
    </row>
    <row r="11402" spans="2:29">
      <c r="B11402" s="136"/>
      <c r="E11402" s="136"/>
      <c r="H11402" s="136"/>
      <c r="K11402" s="136"/>
      <c r="O11402" s="136"/>
      <c r="T11402" s="136"/>
      <c r="W11402" s="136"/>
      <c r="Z11402" s="136"/>
      <c r="AC11402" s="136"/>
    </row>
    <row r="11403" spans="2:29">
      <c r="B11403" s="136"/>
      <c r="E11403" s="136"/>
      <c r="H11403" s="136"/>
      <c r="K11403" s="136"/>
      <c r="O11403" s="136"/>
      <c r="T11403" s="136"/>
      <c r="W11403" s="136"/>
      <c r="Z11403" s="136"/>
      <c r="AC11403" s="136"/>
    </row>
    <row r="11404" spans="2:29">
      <c r="B11404" s="136"/>
      <c r="E11404" s="136"/>
      <c r="H11404" s="136"/>
      <c r="K11404" s="136"/>
      <c r="O11404" s="136"/>
      <c r="T11404" s="136"/>
      <c r="W11404" s="136"/>
      <c r="Z11404" s="136"/>
      <c r="AC11404" s="136"/>
    </row>
    <row r="11405" spans="2:29">
      <c r="B11405" s="136"/>
      <c r="E11405" s="136"/>
      <c r="H11405" s="136"/>
      <c r="K11405" s="136"/>
      <c r="O11405" s="136"/>
      <c r="T11405" s="136"/>
      <c r="W11405" s="136"/>
      <c r="Z11405" s="136"/>
      <c r="AC11405" s="136"/>
    </row>
    <row r="11406" spans="2:29">
      <c r="B11406" s="136"/>
      <c r="E11406" s="136"/>
      <c r="H11406" s="136"/>
      <c r="K11406" s="136"/>
      <c r="O11406" s="136"/>
      <c r="T11406" s="136"/>
      <c r="W11406" s="136"/>
      <c r="Z11406" s="136"/>
      <c r="AC11406" s="136"/>
    </row>
    <row r="11407" spans="2:29">
      <c r="B11407" s="136"/>
      <c r="E11407" s="136"/>
      <c r="H11407" s="136"/>
      <c r="K11407" s="136"/>
      <c r="O11407" s="136"/>
      <c r="T11407" s="136"/>
      <c r="W11407" s="136"/>
      <c r="Z11407" s="136"/>
      <c r="AC11407" s="136"/>
    </row>
    <row r="11408" spans="2:29">
      <c r="B11408" s="136"/>
      <c r="E11408" s="136"/>
      <c r="H11408" s="136"/>
      <c r="K11408" s="136"/>
      <c r="O11408" s="136"/>
      <c r="T11408" s="136"/>
      <c r="W11408" s="136"/>
      <c r="Z11408" s="136"/>
      <c r="AC11408" s="136"/>
    </row>
    <row r="11409" spans="2:29">
      <c r="B11409" s="136"/>
      <c r="E11409" s="136"/>
      <c r="H11409" s="136"/>
      <c r="K11409" s="136"/>
      <c r="O11409" s="136"/>
      <c r="T11409" s="136"/>
      <c r="W11409" s="136"/>
      <c r="Z11409" s="136"/>
      <c r="AC11409" s="136"/>
    </row>
    <row r="11410" spans="2:29">
      <c r="B11410" s="136"/>
      <c r="E11410" s="136"/>
      <c r="H11410" s="136"/>
      <c r="K11410" s="136"/>
      <c r="O11410" s="136"/>
      <c r="T11410" s="136"/>
      <c r="W11410" s="136"/>
      <c r="Z11410" s="136"/>
      <c r="AC11410" s="136"/>
    </row>
    <row r="11411" spans="2:29">
      <c r="B11411" s="136"/>
      <c r="E11411" s="136"/>
      <c r="H11411" s="136"/>
      <c r="K11411" s="136"/>
      <c r="O11411" s="136"/>
      <c r="T11411" s="136"/>
      <c r="W11411" s="136"/>
      <c r="Z11411" s="136"/>
      <c r="AC11411" s="136"/>
    </row>
    <row r="11412" spans="2:29">
      <c r="B11412" s="136"/>
      <c r="E11412" s="136"/>
      <c r="H11412" s="136"/>
      <c r="K11412" s="136"/>
      <c r="O11412" s="136"/>
      <c r="T11412" s="136"/>
      <c r="W11412" s="136"/>
      <c r="Z11412" s="136"/>
      <c r="AC11412" s="136"/>
    </row>
    <row r="11413" spans="2:29">
      <c r="B11413" s="136"/>
      <c r="E11413" s="136"/>
      <c r="H11413" s="136"/>
      <c r="K11413" s="136"/>
      <c r="O11413" s="136"/>
      <c r="T11413" s="136"/>
      <c r="W11413" s="136"/>
      <c r="Z11413" s="136"/>
      <c r="AC11413" s="136"/>
    </row>
    <row r="11414" spans="2:29">
      <c r="B11414" s="136"/>
      <c r="E11414" s="136"/>
      <c r="H11414" s="136"/>
      <c r="K11414" s="136"/>
      <c r="O11414" s="136"/>
      <c r="T11414" s="136"/>
      <c r="W11414" s="136"/>
      <c r="Z11414" s="136"/>
      <c r="AC11414" s="136"/>
    </row>
    <row r="11415" spans="2:29">
      <c r="B11415" s="136"/>
      <c r="E11415" s="136"/>
      <c r="H11415" s="136"/>
      <c r="K11415" s="136"/>
      <c r="O11415" s="136"/>
      <c r="T11415" s="136"/>
      <c r="W11415" s="136"/>
      <c r="Z11415" s="136"/>
      <c r="AC11415" s="136"/>
    </row>
    <row r="11416" spans="2:29">
      <c r="B11416" s="136"/>
      <c r="E11416" s="136"/>
      <c r="H11416" s="136"/>
      <c r="K11416" s="136"/>
      <c r="O11416" s="136"/>
      <c r="T11416" s="136"/>
      <c r="W11416" s="136"/>
      <c r="Z11416" s="136"/>
      <c r="AC11416" s="136"/>
    </row>
    <row r="11417" spans="2:29">
      <c r="B11417" s="136"/>
      <c r="E11417" s="136"/>
      <c r="H11417" s="136"/>
      <c r="K11417" s="136"/>
      <c r="O11417" s="136"/>
      <c r="T11417" s="136"/>
      <c r="W11417" s="136"/>
      <c r="Z11417" s="136"/>
      <c r="AC11417" s="136"/>
    </row>
    <row r="11418" spans="2:29">
      <c r="B11418" s="136"/>
      <c r="E11418" s="136"/>
      <c r="H11418" s="136"/>
      <c r="K11418" s="136"/>
      <c r="O11418" s="136"/>
      <c r="T11418" s="136"/>
      <c r="W11418" s="136"/>
      <c r="Z11418" s="136"/>
      <c r="AC11418" s="136"/>
    </row>
    <row r="11419" spans="2:29">
      <c r="B11419" s="136"/>
      <c r="E11419" s="136"/>
      <c r="H11419" s="136"/>
      <c r="K11419" s="136"/>
      <c r="O11419" s="136"/>
      <c r="T11419" s="136"/>
      <c r="W11419" s="136"/>
      <c r="Z11419" s="136"/>
      <c r="AC11419" s="136"/>
    </row>
    <row r="11420" spans="2:29">
      <c r="B11420" s="136"/>
      <c r="E11420" s="136"/>
      <c r="H11420" s="136"/>
      <c r="K11420" s="136"/>
      <c r="O11420" s="136"/>
      <c r="T11420" s="136"/>
      <c r="W11420" s="136"/>
      <c r="Z11420" s="136"/>
      <c r="AC11420" s="136"/>
    </row>
    <row r="11421" spans="2:29">
      <c r="B11421" s="136"/>
      <c r="E11421" s="136"/>
      <c r="H11421" s="136"/>
      <c r="K11421" s="136"/>
      <c r="O11421" s="136"/>
      <c r="T11421" s="136"/>
      <c r="W11421" s="136"/>
      <c r="Z11421" s="136"/>
      <c r="AC11421" s="136"/>
    </row>
    <row r="11422" spans="2:29">
      <c r="B11422" s="136"/>
      <c r="E11422" s="136"/>
      <c r="H11422" s="136"/>
      <c r="K11422" s="136"/>
      <c r="O11422" s="136"/>
      <c r="T11422" s="136"/>
      <c r="W11422" s="136"/>
      <c r="Z11422" s="136"/>
      <c r="AC11422" s="136"/>
    </row>
    <row r="11423" spans="2:29">
      <c r="B11423" s="136"/>
      <c r="E11423" s="136"/>
      <c r="H11423" s="136"/>
      <c r="K11423" s="136"/>
      <c r="O11423" s="136"/>
      <c r="T11423" s="136"/>
      <c r="W11423" s="136"/>
      <c r="Z11423" s="136"/>
      <c r="AC11423" s="136"/>
    </row>
    <row r="11424" spans="2:29">
      <c r="B11424" s="136"/>
      <c r="E11424" s="136"/>
      <c r="H11424" s="136"/>
      <c r="K11424" s="136"/>
      <c r="O11424" s="136"/>
      <c r="T11424" s="136"/>
      <c r="W11424" s="136"/>
      <c r="Z11424" s="136"/>
      <c r="AC11424" s="136"/>
    </row>
    <row r="11425" spans="2:29">
      <c r="B11425" s="136"/>
      <c r="E11425" s="136"/>
      <c r="H11425" s="136"/>
      <c r="K11425" s="136"/>
      <c r="O11425" s="136"/>
      <c r="T11425" s="136"/>
      <c r="W11425" s="136"/>
      <c r="Z11425" s="136"/>
      <c r="AC11425" s="136"/>
    </row>
    <row r="11426" spans="2:29">
      <c r="B11426" s="136"/>
      <c r="E11426" s="136"/>
      <c r="H11426" s="136"/>
      <c r="K11426" s="136"/>
      <c r="O11426" s="136"/>
      <c r="T11426" s="136"/>
      <c r="W11426" s="136"/>
      <c r="Z11426" s="136"/>
      <c r="AC11426" s="136"/>
    </row>
    <row r="11427" spans="2:29">
      <c r="B11427" s="136"/>
      <c r="E11427" s="136"/>
      <c r="H11427" s="136"/>
      <c r="K11427" s="136"/>
      <c r="O11427" s="136"/>
      <c r="T11427" s="136"/>
      <c r="W11427" s="136"/>
      <c r="Z11427" s="136"/>
      <c r="AC11427" s="136"/>
    </row>
    <row r="11428" spans="2:29">
      <c r="B11428" s="136"/>
      <c r="E11428" s="136"/>
      <c r="H11428" s="136"/>
      <c r="K11428" s="136"/>
      <c r="O11428" s="136"/>
      <c r="T11428" s="136"/>
      <c r="W11428" s="136"/>
      <c r="Z11428" s="136"/>
      <c r="AC11428" s="136"/>
    </row>
    <row r="11429" spans="2:29">
      <c r="B11429" s="136"/>
      <c r="E11429" s="136"/>
      <c r="H11429" s="136"/>
      <c r="K11429" s="136"/>
      <c r="O11429" s="136"/>
      <c r="T11429" s="136"/>
      <c r="W11429" s="136"/>
      <c r="Z11429" s="136"/>
      <c r="AC11429" s="136"/>
    </row>
    <row r="11430" spans="2:29">
      <c r="B11430" s="136"/>
      <c r="E11430" s="136"/>
      <c r="H11430" s="136"/>
      <c r="K11430" s="136"/>
      <c r="O11430" s="136"/>
      <c r="T11430" s="136"/>
      <c r="W11430" s="136"/>
      <c r="Z11430" s="136"/>
      <c r="AC11430" s="136"/>
    </row>
    <row r="11431" spans="2:29">
      <c r="B11431" s="136"/>
      <c r="E11431" s="136"/>
      <c r="H11431" s="136"/>
      <c r="K11431" s="136"/>
      <c r="O11431" s="136"/>
      <c r="T11431" s="136"/>
      <c r="W11431" s="136"/>
      <c r="Z11431" s="136"/>
      <c r="AC11431" s="136"/>
    </row>
    <row r="11432" spans="2:29">
      <c r="B11432" s="136"/>
      <c r="E11432" s="136"/>
      <c r="H11432" s="136"/>
      <c r="K11432" s="136"/>
      <c r="O11432" s="136"/>
      <c r="T11432" s="136"/>
      <c r="W11432" s="136"/>
      <c r="Z11432" s="136"/>
      <c r="AC11432" s="136"/>
    </row>
    <row r="11433" spans="2:29">
      <c r="B11433" s="136"/>
      <c r="E11433" s="136"/>
      <c r="H11433" s="136"/>
      <c r="K11433" s="136"/>
      <c r="O11433" s="136"/>
      <c r="T11433" s="136"/>
      <c r="W11433" s="136"/>
      <c r="Z11433" s="136"/>
      <c r="AC11433" s="136"/>
    </row>
    <row r="11434" spans="2:29">
      <c r="B11434" s="136"/>
      <c r="E11434" s="136"/>
      <c r="H11434" s="136"/>
      <c r="K11434" s="136"/>
      <c r="O11434" s="136"/>
      <c r="T11434" s="136"/>
      <c r="W11434" s="136"/>
      <c r="Z11434" s="136"/>
      <c r="AC11434" s="136"/>
    </row>
    <row r="11435" spans="2:29">
      <c r="B11435" s="136"/>
      <c r="E11435" s="136"/>
      <c r="H11435" s="136"/>
      <c r="K11435" s="136"/>
      <c r="O11435" s="136"/>
      <c r="T11435" s="136"/>
      <c r="W11435" s="136"/>
      <c r="Z11435" s="136"/>
      <c r="AC11435" s="136"/>
    </row>
    <row r="11436" spans="2:29">
      <c r="B11436" s="136"/>
      <c r="E11436" s="136"/>
      <c r="H11436" s="136"/>
      <c r="K11436" s="136"/>
      <c r="O11436" s="136"/>
      <c r="T11436" s="136"/>
      <c r="W11436" s="136"/>
      <c r="Z11436" s="136"/>
      <c r="AC11436" s="136"/>
    </row>
    <row r="11437" spans="2:29">
      <c r="B11437" s="136"/>
      <c r="E11437" s="136"/>
      <c r="H11437" s="136"/>
      <c r="K11437" s="136"/>
      <c r="O11437" s="136"/>
      <c r="T11437" s="136"/>
      <c r="W11437" s="136"/>
      <c r="Z11437" s="136"/>
      <c r="AC11437" s="136"/>
    </row>
    <row r="11438" spans="2:29">
      <c r="B11438" s="136"/>
      <c r="E11438" s="136"/>
      <c r="H11438" s="136"/>
      <c r="K11438" s="136"/>
      <c r="O11438" s="136"/>
      <c r="T11438" s="136"/>
      <c r="W11438" s="136"/>
      <c r="Z11438" s="136"/>
      <c r="AC11438" s="136"/>
    </row>
    <row r="11439" spans="2:29">
      <c r="B11439" s="136"/>
      <c r="E11439" s="136"/>
      <c r="H11439" s="136"/>
      <c r="K11439" s="136"/>
      <c r="O11439" s="136"/>
      <c r="T11439" s="136"/>
      <c r="W11439" s="136"/>
      <c r="Z11439" s="136"/>
      <c r="AC11439" s="136"/>
    </row>
    <row r="11440" spans="2:29">
      <c r="B11440" s="136"/>
      <c r="E11440" s="136"/>
      <c r="H11440" s="136"/>
      <c r="K11440" s="136"/>
      <c r="O11440" s="136"/>
      <c r="T11440" s="136"/>
      <c r="W11440" s="136"/>
      <c r="Z11440" s="136"/>
      <c r="AC11440" s="136"/>
    </row>
    <row r="11441" spans="2:29">
      <c r="B11441" s="136"/>
      <c r="E11441" s="136"/>
      <c r="H11441" s="136"/>
      <c r="K11441" s="136"/>
      <c r="O11441" s="136"/>
      <c r="T11441" s="136"/>
      <c r="W11441" s="136"/>
      <c r="Z11441" s="136"/>
      <c r="AC11441" s="136"/>
    </row>
    <row r="11442" spans="2:29">
      <c r="B11442" s="136"/>
      <c r="E11442" s="136"/>
      <c r="H11442" s="136"/>
      <c r="K11442" s="136"/>
      <c r="O11442" s="136"/>
      <c r="T11442" s="136"/>
      <c r="W11442" s="136"/>
      <c r="Z11442" s="136"/>
      <c r="AC11442" s="136"/>
    </row>
    <row r="11443" spans="2:29">
      <c r="B11443" s="136"/>
      <c r="E11443" s="136"/>
      <c r="H11443" s="136"/>
      <c r="K11443" s="136"/>
      <c r="O11443" s="136"/>
      <c r="T11443" s="136"/>
      <c r="W11443" s="136"/>
      <c r="Z11443" s="136"/>
      <c r="AC11443" s="136"/>
    </row>
    <row r="11444" spans="2:29">
      <c r="B11444" s="136"/>
      <c r="E11444" s="136"/>
      <c r="H11444" s="136"/>
      <c r="K11444" s="136"/>
      <c r="O11444" s="136"/>
      <c r="T11444" s="136"/>
      <c r="W11444" s="136"/>
      <c r="Z11444" s="136"/>
      <c r="AC11444" s="136"/>
    </row>
    <row r="11445" spans="2:29">
      <c r="B11445" s="136"/>
      <c r="E11445" s="136"/>
      <c r="H11445" s="136"/>
      <c r="K11445" s="136"/>
      <c r="O11445" s="136"/>
      <c r="T11445" s="136"/>
      <c r="W11445" s="136"/>
      <c r="Z11445" s="136"/>
      <c r="AC11445" s="136"/>
    </row>
    <row r="11446" spans="2:29">
      <c r="B11446" s="136"/>
      <c r="E11446" s="136"/>
      <c r="H11446" s="136"/>
      <c r="K11446" s="136"/>
      <c r="O11446" s="136"/>
      <c r="T11446" s="136"/>
      <c r="W11446" s="136"/>
      <c r="Z11446" s="136"/>
      <c r="AC11446" s="136"/>
    </row>
    <row r="11447" spans="2:29">
      <c r="B11447" s="136"/>
      <c r="E11447" s="136"/>
      <c r="H11447" s="136"/>
      <c r="K11447" s="136"/>
      <c r="O11447" s="136"/>
      <c r="T11447" s="136"/>
      <c r="W11447" s="136"/>
      <c r="Z11447" s="136"/>
      <c r="AC11447" s="136"/>
    </row>
    <row r="11448" spans="2:29">
      <c r="B11448" s="136"/>
      <c r="E11448" s="136"/>
      <c r="H11448" s="136"/>
      <c r="K11448" s="136"/>
      <c r="O11448" s="136"/>
      <c r="T11448" s="136"/>
      <c r="W11448" s="136"/>
      <c r="Z11448" s="136"/>
      <c r="AC11448" s="136"/>
    </row>
    <row r="11449" spans="2:29">
      <c r="B11449" s="136"/>
      <c r="E11449" s="136"/>
      <c r="H11449" s="136"/>
      <c r="K11449" s="136"/>
      <c r="O11449" s="136"/>
      <c r="T11449" s="136"/>
      <c r="W11449" s="136"/>
      <c r="Z11449" s="136"/>
      <c r="AC11449" s="136"/>
    </row>
    <row r="11450" spans="2:29">
      <c r="B11450" s="136"/>
      <c r="E11450" s="136"/>
      <c r="H11450" s="136"/>
      <c r="K11450" s="136"/>
      <c r="O11450" s="136"/>
      <c r="T11450" s="136"/>
      <c r="W11450" s="136"/>
      <c r="Z11450" s="136"/>
      <c r="AC11450" s="136"/>
    </row>
    <row r="11451" spans="2:29">
      <c r="B11451" s="136"/>
      <c r="E11451" s="136"/>
      <c r="H11451" s="136"/>
      <c r="K11451" s="136"/>
      <c r="O11451" s="136"/>
      <c r="T11451" s="136"/>
      <c r="W11451" s="136"/>
      <c r="Z11451" s="136"/>
      <c r="AC11451" s="136"/>
    </row>
    <row r="11452" spans="2:29">
      <c r="B11452" s="136"/>
      <c r="E11452" s="136"/>
      <c r="H11452" s="136"/>
      <c r="K11452" s="136"/>
      <c r="O11452" s="136"/>
      <c r="T11452" s="136"/>
      <c r="W11452" s="136"/>
      <c r="Z11452" s="136"/>
      <c r="AC11452" s="136"/>
    </row>
    <row r="11453" spans="2:29">
      <c r="B11453" s="136"/>
      <c r="E11453" s="136"/>
      <c r="H11453" s="136"/>
      <c r="K11453" s="136"/>
      <c r="O11453" s="136"/>
      <c r="T11453" s="136"/>
      <c r="W11453" s="136"/>
      <c r="Z11453" s="136"/>
      <c r="AC11453" s="136"/>
    </row>
    <row r="11454" spans="2:29">
      <c r="B11454" s="136"/>
      <c r="E11454" s="136"/>
      <c r="H11454" s="136"/>
      <c r="K11454" s="136"/>
      <c r="O11454" s="136"/>
      <c r="T11454" s="136"/>
      <c r="W11454" s="136"/>
      <c r="Z11454" s="136"/>
      <c r="AC11454" s="136"/>
    </row>
    <row r="11455" spans="2:29">
      <c r="B11455" s="136"/>
      <c r="E11455" s="136"/>
      <c r="H11455" s="136"/>
      <c r="K11455" s="136"/>
      <c r="O11455" s="136"/>
      <c r="T11455" s="136"/>
      <c r="W11455" s="136"/>
      <c r="Z11455" s="136"/>
      <c r="AC11455" s="136"/>
    </row>
    <row r="11456" spans="2:29">
      <c r="B11456" s="136"/>
      <c r="E11456" s="136"/>
      <c r="H11456" s="136"/>
      <c r="K11456" s="136"/>
      <c r="O11456" s="136"/>
      <c r="T11456" s="136"/>
      <c r="W11456" s="136"/>
      <c r="Z11456" s="136"/>
      <c r="AC11456" s="136"/>
    </row>
    <row r="11457" spans="2:29">
      <c r="B11457" s="136"/>
      <c r="E11457" s="136"/>
      <c r="H11457" s="136"/>
      <c r="K11457" s="136"/>
      <c r="O11457" s="136"/>
      <c r="T11457" s="136"/>
      <c r="W11457" s="136"/>
      <c r="Z11457" s="136"/>
      <c r="AC11457" s="136"/>
    </row>
    <row r="11458" spans="2:29">
      <c r="B11458" s="136"/>
      <c r="E11458" s="136"/>
      <c r="H11458" s="136"/>
      <c r="K11458" s="136"/>
      <c r="O11458" s="136"/>
      <c r="T11458" s="136"/>
      <c r="W11458" s="136"/>
      <c r="Z11458" s="136"/>
      <c r="AC11458" s="136"/>
    </row>
    <row r="11459" spans="2:29">
      <c r="B11459" s="136"/>
      <c r="E11459" s="136"/>
      <c r="H11459" s="136"/>
      <c r="K11459" s="136"/>
      <c r="O11459" s="136"/>
      <c r="T11459" s="136"/>
      <c r="W11459" s="136"/>
      <c r="Z11459" s="136"/>
      <c r="AC11459" s="136"/>
    </row>
    <row r="11460" spans="2:29">
      <c r="B11460" s="136"/>
      <c r="E11460" s="136"/>
      <c r="H11460" s="136"/>
      <c r="K11460" s="136"/>
      <c r="O11460" s="136"/>
      <c r="T11460" s="136"/>
      <c r="W11460" s="136"/>
      <c r="Z11460" s="136"/>
      <c r="AC11460" s="136"/>
    </row>
    <row r="11461" spans="2:29">
      <c r="B11461" s="136"/>
      <c r="E11461" s="136"/>
      <c r="H11461" s="136"/>
      <c r="K11461" s="136"/>
      <c r="O11461" s="136"/>
      <c r="T11461" s="136"/>
      <c r="W11461" s="136"/>
      <c r="Z11461" s="136"/>
      <c r="AC11461" s="136"/>
    </row>
    <row r="11462" spans="2:29">
      <c r="B11462" s="136"/>
      <c r="E11462" s="136"/>
      <c r="H11462" s="136"/>
      <c r="K11462" s="136"/>
      <c r="O11462" s="136"/>
      <c r="T11462" s="136"/>
      <c r="W11462" s="136"/>
      <c r="Z11462" s="136"/>
      <c r="AC11462" s="136"/>
    </row>
    <row r="11463" spans="2:29">
      <c r="B11463" s="136"/>
      <c r="E11463" s="136"/>
      <c r="H11463" s="136"/>
      <c r="K11463" s="136"/>
      <c r="O11463" s="136"/>
      <c r="T11463" s="136"/>
      <c r="W11463" s="136"/>
      <c r="Z11463" s="136"/>
      <c r="AC11463" s="136"/>
    </row>
    <row r="11464" spans="2:29">
      <c r="B11464" s="136"/>
      <c r="E11464" s="136"/>
      <c r="H11464" s="136"/>
      <c r="K11464" s="136"/>
      <c r="O11464" s="136"/>
      <c r="T11464" s="136"/>
      <c r="W11464" s="136"/>
      <c r="Z11464" s="136"/>
      <c r="AC11464" s="136"/>
    </row>
    <row r="11465" spans="2:29">
      <c r="B11465" s="136"/>
      <c r="E11465" s="136"/>
      <c r="H11465" s="136"/>
      <c r="K11465" s="136"/>
      <c r="O11465" s="136"/>
      <c r="T11465" s="136"/>
      <c r="W11465" s="136"/>
      <c r="Z11465" s="136"/>
      <c r="AC11465" s="136"/>
    </row>
    <row r="11466" spans="2:29">
      <c r="B11466" s="136"/>
      <c r="E11466" s="136"/>
      <c r="H11466" s="136"/>
      <c r="K11466" s="136"/>
      <c r="O11466" s="136"/>
      <c r="T11466" s="136"/>
      <c r="W11466" s="136"/>
      <c r="Z11466" s="136"/>
      <c r="AC11466" s="136"/>
    </row>
    <row r="11467" spans="2:29">
      <c r="B11467" s="136"/>
      <c r="E11467" s="136"/>
      <c r="H11467" s="136"/>
      <c r="K11467" s="136"/>
      <c r="O11467" s="136"/>
      <c r="T11467" s="136"/>
      <c r="W11467" s="136"/>
      <c r="Z11467" s="136"/>
      <c r="AC11467" s="136"/>
    </row>
    <row r="11468" spans="2:29">
      <c r="B11468" s="136"/>
      <c r="E11468" s="136"/>
      <c r="H11468" s="136"/>
      <c r="K11468" s="136"/>
      <c r="O11468" s="136"/>
      <c r="T11468" s="136"/>
      <c r="W11468" s="136"/>
      <c r="Z11468" s="136"/>
      <c r="AC11468" s="136"/>
    </row>
    <row r="11469" spans="2:29">
      <c r="B11469" s="136"/>
      <c r="E11469" s="136"/>
      <c r="H11469" s="136"/>
      <c r="K11469" s="136"/>
      <c r="O11469" s="136"/>
      <c r="T11469" s="136"/>
      <c r="W11469" s="136"/>
      <c r="Z11469" s="136"/>
      <c r="AC11469" s="136"/>
    </row>
    <row r="11470" spans="2:29">
      <c r="B11470" s="136"/>
      <c r="E11470" s="136"/>
      <c r="H11470" s="136"/>
      <c r="K11470" s="136"/>
      <c r="O11470" s="136"/>
      <c r="T11470" s="136"/>
      <c r="W11470" s="136"/>
      <c r="Z11470" s="136"/>
      <c r="AC11470" s="136"/>
    </row>
    <row r="11471" spans="2:29">
      <c r="B11471" s="136"/>
      <c r="E11471" s="136"/>
      <c r="H11471" s="136"/>
      <c r="K11471" s="136"/>
      <c r="O11471" s="136"/>
      <c r="T11471" s="136"/>
      <c r="W11471" s="136"/>
      <c r="Z11471" s="136"/>
      <c r="AC11471" s="136"/>
    </row>
    <row r="11472" spans="2:29">
      <c r="B11472" s="136"/>
      <c r="E11472" s="136"/>
      <c r="H11472" s="136"/>
      <c r="K11472" s="136"/>
      <c r="O11472" s="136"/>
      <c r="T11472" s="136"/>
      <c r="W11472" s="136"/>
      <c r="Z11472" s="136"/>
      <c r="AC11472" s="136"/>
    </row>
    <row r="11473" spans="2:29">
      <c r="B11473" s="136"/>
      <c r="E11473" s="136"/>
      <c r="H11473" s="136"/>
      <c r="K11473" s="136"/>
      <c r="O11473" s="136"/>
      <c r="T11473" s="136"/>
      <c r="W11473" s="136"/>
      <c r="Z11473" s="136"/>
      <c r="AC11473" s="136"/>
    </row>
    <row r="11474" spans="2:29">
      <c r="B11474" s="136"/>
      <c r="E11474" s="136"/>
      <c r="H11474" s="136"/>
      <c r="K11474" s="136"/>
      <c r="O11474" s="136"/>
      <c r="T11474" s="136"/>
      <c r="W11474" s="136"/>
      <c r="Z11474" s="136"/>
      <c r="AC11474" s="136"/>
    </row>
    <row r="11475" spans="2:29">
      <c r="B11475" s="136"/>
      <c r="E11475" s="136"/>
      <c r="H11475" s="136"/>
      <c r="K11475" s="136"/>
      <c r="O11475" s="136"/>
      <c r="T11475" s="136"/>
      <c r="W11475" s="136"/>
      <c r="Z11475" s="136"/>
      <c r="AC11475" s="136"/>
    </row>
    <row r="11476" spans="2:29">
      <c r="B11476" s="136"/>
      <c r="E11476" s="136"/>
      <c r="H11476" s="136"/>
      <c r="K11476" s="136"/>
      <c r="O11476" s="136"/>
      <c r="T11476" s="136"/>
      <c r="W11476" s="136"/>
      <c r="Z11476" s="136"/>
      <c r="AC11476" s="136"/>
    </row>
    <row r="11477" spans="2:29">
      <c r="B11477" s="136"/>
      <c r="E11477" s="136"/>
      <c r="H11477" s="136"/>
      <c r="K11477" s="136"/>
      <c r="O11477" s="136"/>
      <c r="T11477" s="136"/>
      <c r="W11477" s="136"/>
      <c r="Z11477" s="136"/>
      <c r="AC11477" s="136"/>
    </row>
    <row r="11478" spans="2:29">
      <c r="B11478" s="136"/>
      <c r="E11478" s="136"/>
      <c r="H11478" s="136"/>
      <c r="K11478" s="136"/>
      <c r="O11478" s="136"/>
      <c r="T11478" s="136"/>
      <c r="W11478" s="136"/>
      <c r="Z11478" s="136"/>
      <c r="AC11478" s="136"/>
    </row>
    <row r="11479" spans="2:29">
      <c r="B11479" s="136"/>
      <c r="E11479" s="136"/>
      <c r="H11479" s="136"/>
      <c r="K11479" s="136"/>
      <c r="O11479" s="136"/>
      <c r="T11479" s="136"/>
      <c r="W11479" s="136"/>
      <c r="Z11479" s="136"/>
      <c r="AC11479" s="136"/>
    </row>
    <row r="11480" spans="2:29">
      <c r="B11480" s="136"/>
      <c r="E11480" s="136"/>
      <c r="H11480" s="136"/>
      <c r="K11480" s="136"/>
      <c r="O11480" s="136"/>
      <c r="T11480" s="136"/>
      <c r="W11480" s="136"/>
      <c r="Z11480" s="136"/>
      <c r="AC11480" s="136"/>
    </row>
    <row r="11481" spans="2:29">
      <c r="B11481" s="136"/>
      <c r="E11481" s="136"/>
      <c r="H11481" s="136"/>
      <c r="K11481" s="136"/>
      <c r="O11481" s="136"/>
      <c r="T11481" s="136"/>
      <c r="W11481" s="136"/>
      <c r="Z11481" s="136"/>
      <c r="AC11481" s="136"/>
    </row>
    <row r="11482" spans="2:29">
      <c r="B11482" s="136"/>
      <c r="E11482" s="136"/>
      <c r="H11482" s="136"/>
      <c r="K11482" s="136"/>
      <c r="O11482" s="136"/>
      <c r="T11482" s="136"/>
      <c r="W11482" s="136"/>
      <c r="Z11482" s="136"/>
      <c r="AC11482" s="136"/>
    </row>
    <row r="11483" spans="2:29">
      <c r="B11483" s="136"/>
      <c r="E11483" s="136"/>
      <c r="H11483" s="136"/>
      <c r="K11483" s="136"/>
      <c r="O11483" s="136"/>
      <c r="T11483" s="136"/>
      <c r="W11483" s="136"/>
      <c r="Z11483" s="136"/>
      <c r="AC11483" s="136"/>
    </row>
    <row r="11484" spans="2:29">
      <c r="B11484" s="136"/>
      <c r="E11484" s="136"/>
      <c r="H11484" s="136"/>
      <c r="K11484" s="136"/>
      <c r="O11484" s="136"/>
      <c r="T11484" s="136"/>
      <c r="W11484" s="136"/>
      <c r="Z11484" s="136"/>
      <c r="AC11484" s="136"/>
    </row>
    <row r="11485" spans="2:29">
      <c r="B11485" s="136"/>
      <c r="E11485" s="136"/>
      <c r="H11485" s="136"/>
      <c r="K11485" s="136"/>
      <c r="O11485" s="136"/>
      <c r="T11485" s="136"/>
      <c r="W11485" s="136"/>
      <c r="Z11485" s="136"/>
      <c r="AC11485" s="136"/>
    </row>
    <row r="11486" spans="2:29">
      <c r="B11486" s="136"/>
      <c r="E11486" s="136"/>
      <c r="H11486" s="136"/>
      <c r="K11486" s="136"/>
      <c r="O11486" s="136"/>
      <c r="T11486" s="136"/>
      <c r="W11486" s="136"/>
      <c r="Z11486" s="136"/>
      <c r="AC11486" s="136"/>
    </row>
    <row r="11487" spans="2:29">
      <c r="B11487" s="136"/>
      <c r="E11487" s="136"/>
      <c r="H11487" s="136"/>
      <c r="K11487" s="136"/>
      <c r="O11487" s="136"/>
      <c r="T11487" s="136"/>
      <c r="W11487" s="136"/>
      <c r="Z11487" s="136"/>
      <c r="AC11487" s="136"/>
    </row>
    <row r="11488" spans="2:29">
      <c r="B11488" s="136"/>
      <c r="E11488" s="136"/>
      <c r="H11488" s="136"/>
      <c r="K11488" s="136"/>
      <c r="O11488" s="136"/>
      <c r="T11488" s="136"/>
      <c r="W11488" s="136"/>
      <c r="Z11488" s="136"/>
      <c r="AC11488" s="136"/>
    </row>
    <row r="11489" spans="2:29">
      <c r="B11489" s="136"/>
      <c r="E11489" s="136"/>
      <c r="H11489" s="136"/>
      <c r="K11489" s="136"/>
      <c r="O11489" s="136"/>
      <c r="T11489" s="136"/>
      <c r="W11489" s="136"/>
      <c r="Z11489" s="136"/>
      <c r="AC11489" s="136"/>
    </row>
    <row r="11490" spans="2:29">
      <c r="B11490" s="136"/>
      <c r="E11490" s="136"/>
      <c r="H11490" s="136"/>
      <c r="K11490" s="136"/>
      <c r="O11490" s="136"/>
      <c r="T11490" s="136"/>
      <c r="W11490" s="136"/>
      <c r="Z11490" s="136"/>
      <c r="AC11490" s="136"/>
    </row>
    <row r="11491" spans="2:29">
      <c r="B11491" s="136"/>
      <c r="E11491" s="136"/>
      <c r="H11491" s="136"/>
      <c r="K11491" s="136"/>
      <c r="O11491" s="136"/>
      <c r="T11491" s="136"/>
      <c r="W11491" s="136"/>
      <c r="Z11491" s="136"/>
      <c r="AC11491" s="136"/>
    </row>
    <row r="11492" spans="2:29">
      <c r="B11492" s="136"/>
      <c r="E11492" s="136"/>
      <c r="H11492" s="136"/>
      <c r="K11492" s="136"/>
      <c r="O11492" s="136"/>
      <c r="T11492" s="136"/>
      <c r="W11492" s="136"/>
      <c r="Z11492" s="136"/>
      <c r="AC11492" s="136"/>
    </row>
    <row r="11493" spans="2:29">
      <c r="B11493" s="136"/>
      <c r="E11493" s="136"/>
      <c r="H11493" s="136"/>
      <c r="K11493" s="136"/>
      <c r="O11493" s="136"/>
      <c r="T11493" s="136"/>
      <c r="W11493" s="136"/>
      <c r="Z11493" s="136"/>
      <c r="AC11493" s="136"/>
    </row>
    <row r="11494" spans="2:29">
      <c r="B11494" s="136"/>
      <c r="E11494" s="136"/>
      <c r="H11494" s="136"/>
      <c r="K11494" s="136"/>
      <c r="O11494" s="136"/>
      <c r="T11494" s="136"/>
      <c r="W11494" s="136"/>
      <c r="Z11494" s="136"/>
      <c r="AC11494" s="136"/>
    </row>
    <row r="11495" spans="2:29">
      <c r="B11495" s="136"/>
      <c r="E11495" s="136"/>
      <c r="H11495" s="136"/>
      <c r="K11495" s="136"/>
      <c r="O11495" s="136"/>
      <c r="T11495" s="136"/>
      <c r="W11495" s="136"/>
      <c r="Z11495" s="136"/>
      <c r="AC11495" s="136"/>
    </row>
    <row r="11496" spans="2:29">
      <c r="B11496" s="136"/>
      <c r="E11496" s="136"/>
      <c r="H11496" s="136"/>
      <c r="K11496" s="136"/>
      <c r="O11496" s="136"/>
      <c r="T11496" s="136"/>
      <c r="W11496" s="136"/>
      <c r="Z11496" s="136"/>
      <c r="AC11496" s="136"/>
    </row>
    <row r="11497" spans="2:29">
      <c r="B11497" s="136"/>
      <c r="E11497" s="136"/>
      <c r="H11497" s="136"/>
      <c r="K11497" s="136"/>
      <c r="O11497" s="136"/>
      <c r="T11497" s="136"/>
      <c r="W11497" s="136"/>
      <c r="Z11497" s="136"/>
      <c r="AC11497" s="136"/>
    </row>
    <row r="11498" spans="2:29">
      <c r="B11498" s="136"/>
      <c r="E11498" s="136"/>
      <c r="H11498" s="136"/>
      <c r="K11498" s="136"/>
      <c r="O11498" s="136"/>
      <c r="T11498" s="136"/>
      <c r="W11498" s="136"/>
      <c r="Z11498" s="136"/>
      <c r="AC11498" s="136"/>
    </row>
    <row r="11499" spans="2:29">
      <c r="B11499" s="136"/>
      <c r="E11499" s="136"/>
      <c r="H11499" s="136"/>
      <c r="K11499" s="136"/>
      <c r="O11499" s="136"/>
      <c r="T11499" s="136"/>
      <c r="W11499" s="136"/>
      <c r="Z11499" s="136"/>
      <c r="AC11499" s="136"/>
    </row>
    <row r="11500" spans="2:29">
      <c r="B11500" s="136"/>
      <c r="E11500" s="136"/>
      <c r="H11500" s="136"/>
      <c r="K11500" s="136"/>
      <c r="O11500" s="136"/>
      <c r="T11500" s="136"/>
      <c r="W11500" s="136"/>
      <c r="Z11500" s="136"/>
      <c r="AC11500" s="136"/>
    </row>
    <row r="11501" spans="2:29">
      <c r="B11501" s="136"/>
      <c r="E11501" s="136"/>
      <c r="H11501" s="136"/>
      <c r="K11501" s="136"/>
      <c r="O11501" s="136"/>
      <c r="T11501" s="136"/>
      <c r="W11501" s="136"/>
      <c r="Z11501" s="136"/>
      <c r="AC11501" s="136"/>
    </row>
    <row r="11502" spans="2:29">
      <c r="B11502" s="136"/>
      <c r="E11502" s="136"/>
      <c r="H11502" s="136"/>
      <c r="K11502" s="136"/>
      <c r="O11502" s="136"/>
      <c r="T11502" s="136"/>
      <c r="W11502" s="136"/>
      <c r="Z11502" s="136"/>
      <c r="AC11502" s="136"/>
    </row>
    <row r="11503" spans="2:29">
      <c r="B11503" s="136"/>
      <c r="E11503" s="136"/>
      <c r="H11503" s="136"/>
      <c r="K11503" s="136"/>
      <c r="O11503" s="136"/>
      <c r="T11503" s="136"/>
      <c r="W11503" s="136"/>
      <c r="Z11503" s="136"/>
      <c r="AC11503" s="136"/>
    </row>
    <row r="11504" spans="2:29">
      <c r="B11504" s="136"/>
      <c r="E11504" s="136"/>
      <c r="H11504" s="136"/>
      <c r="K11504" s="136"/>
      <c r="O11504" s="136"/>
      <c r="T11504" s="136"/>
      <c r="W11504" s="136"/>
      <c r="Z11504" s="136"/>
      <c r="AC11504" s="136"/>
    </row>
    <row r="11505" spans="2:29">
      <c r="B11505" s="136"/>
      <c r="E11505" s="136"/>
      <c r="H11505" s="136"/>
      <c r="K11505" s="136"/>
      <c r="O11505" s="136"/>
      <c r="T11505" s="136"/>
      <c r="W11505" s="136"/>
      <c r="Z11505" s="136"/>
      <c r="AC11505" s="136"/>
    </row>
    <row r="11506" spans="2:29">
      <c r="B11506" s="136"/>
      <c r="E11506" s="136"/>
      <c r="H11506" s="136"/>
      <c r="K11506" s="136"/>
      <c r="O11506" s="136"/>
      <c r="T11506" s="136"/>
      <c r="W11506" s="136"/>
      <c r="Z11506" s="136"/>
      <c r="AC11506" s="136"/>
    </row>
    <row r="11507" spans="2:29">
      <c r="B11507" s="136"/>
      <c r="E11507" s="136"/>
      <c r="H11507" s="136"/>
      <c r="K11507" s="136"/>
      <c r="O11507" s="136"/>
      <c r="T11507" s="136"/>
      <c r="W11507" s="136"/>
      <c r="Z11507" s="136"/>
      <c r="AC11507" s="136"/>
    </row>
    <row r="11508" spans="2:29">
      <c r="B11508" s="136"/>
      <c r="E11508" s="136"/>
      <c r="H11508" s="136"/>
      <c r="K11508" s="136"/>
      <c r="O11508" s="136"/>
      <c r="T11508" s="136"/>
      <c r="W11508" s="136"/>
      <c r="Z11508" s="136"/>
      <c r="AC11508" s="136"/>
    </row>
    <row r="11509" spans="2:29">
      <c r="B11509" s="136"/>
      <c r="E11509" s="136"/>
      <c r="H11509" s="136"/>
      <c r="K11509" s="136"/>
      <c r="O11509" s="136"/>
      <c r="T11509" s="136"/>
      <c r="W11509" s="136"/>
      <c r="Z11509" s="136"/>
      <c r="AC11509" s="136"/>
    </row>
    <row r="11510" spans="2:29">
      <c r="B11510" s="136"/>
      <c r="E11510" s="136"/>
      <c r="H11510" s="136"/>
      <c r="K11510" s="136"/>
      <c r="O11510" s="136"/>
      <c r="T11510" s="136"/>
      <c r="W11510" s="136"/>
      <c r="Z11510" s="136"/>
      <c r="AC11510" s="136"/>
    </row>
    <row r="11511" spans="2:29">
      <c r="B11511" s="136"/>
      <c r="E11511" s="136"/>
      <c r="H11511" s="136"/>
      <c r="K11511" s="136"/>
      <c r="O11511" s="136"/>
      <c r="T11511" s="136"/>
      <c r="W11511" s="136"/>
      <c r="Z11511" s="136"/>
      <c r="AC11511" s="136"/>
    </row>
    <row r="11512" spans="2:29">
      <c r="B11512" s="136"/>
      <c r="E11512" s="136"/>
      <c r="H11512" s="136"/>
      <c r="K11512" s="136"/>
      <c r="O11512" s="136"/>
      <c r="T11512" s="136"/>
      <c r="W11512" s="136"/>
      <c r="Z11512" s="136"/>
      <c r="AC11512" s="136"/>
    </row>
    <row r="11513" spans="2:29">
      <c r="B11513" s="136"/>
      <c r="E11513" s="136"/>
      <c r="H11513" s="136"/>
      <c r="K11513" s="136"/>
      <c r="O11513" s="136"/>
      <c r="T11513" s="136"/>
      <c r="W11513" s="136"/>
      <c r="Z11513" s="136"/>
      <c r="AC11513" s="136"/>
    </row>
    <row r="11514" spans="2:29">
      <c r="B11514" s="136"/>
      <c r="E11514" s="136"/>
      <c r="H11514" s="136"/>
      <c r="K11514" s="136"/>
      <c r="O11514" s="136"/>
      <c r="T11514" s="136"/>
      <c r="W11514" s="136"/>
      <c r="Z11514" s="136"/>
      <c r="AC11514" s="136"/>
    </row>
    <row r="11515" spans="2:29">
      <c r="B11515" s="136"/>
      <c r="E11515" s="136"/>
      <c r="H11515" s="136"/>
      <c r="K11515" s="136"/>
      <c r="O11515" s="136"/>
      <c r="T11515" s="136"/>
      <c r="W11515" s="136"/>
      <c r="Z11515" s="136"/>
      <c r="AC11515" s="136"/>
    </row>
    <row r="11516" spans="2:29">
      <c r="B11516" s="136"/>
      <c r="E11516" s="136"/>
      <c r="H11516" s="136"/>
      <c r="K11516" s="136"/>
      <c r="O11516" s="136"/>
      <c r="T11516" s="136"/>
      <c r="W11516" s="136"/>
      <c r="Z11516" s="136"/>
      <c r="AC11516" s="136"/>
    </row>
    <row r="11517" spans="2:29">
      <c r="B11517" s="136"/>
      <c r="E11517" s="136"/>
      <c r="H11517" s="136"/>
      <c r="K11517" s="136"/>
      <c r="O11517" s="136"/>
      <c r="T11517" s="136"/>
      <c r="W11517" s="136"/>
      <c r="Z11517" s="136"/>
      <c r="AC11517" s="136"/>
    </row>
    <row r="11518" spans="2:29">
      <c r="B11518" s="136"/>
      <c r="E11518" s="136"/>
      <c r="H11518" s="136"/>
      <c r="K11518" s="136"/>
      <c r="O11518" s="136"/>
      <c r="T11518" s="136"/>
      <c r="W11518" s="136"/>
      <c r="Z11518" s="136"/>
      <c r="AC11518" s="136"/>
    </row>
    <row r="11519" spans="2:29">
      <c r="B11519" s="136"/>
      <c r="E11519" s="136"/>
      <c r="H11519" s="136"/>
      <c r="K11519" s="136"/>
      <c r="O11519" s="136"/>
      <c r="T11519" s="136"/>
      <c r="W11519" s="136"/>
      <c r="Z11519" s="136"/>
      <c r="AC11519" s="136"/>
    </row>
    <row r="11520" spans="2:29">
      <c r="B11520" s="136"/>
      <c r="E11520" s="136"/>
      <c r="H11520" s="136"/>
      <c r="K11520" s="136"/>
      <c r="O11520" s="136"/>
      <c r="T11520" s="136"/>
      <c r="W11520" s="136"/>
      <c r="Z11520" s="136"/>
      <c r="AC11520" s="136"/>
    </row>
    <row r="11521" spans="2:29">
      <c r="B11521" s="136"/>
      <c r="E11521" s="136"/>
      <c r="H11521" s="136"/>
      <c r="K11521" s="136"/>
      <c r="O11521" s="136"/>
      <c r="T11521" s="136"/>
      <c r="W11521" s="136"/>
      <c r="Z11521" s="136"/>
      <c r="AC11521" s="136"/>
    </row>
    <row r="11522" spans="2:29">
      <c r="B11522" s="136"/>
      <c r="E11522" s="136"/>
      <c r="H11522" s="136"/>
      <c r="K11522" s="136"/>
      <c r="O11522" s="136"/>
      <c r="T11522" s="136"/>
      <c r="W11522" s="136"/>
      <c r="Z11522" s="136"/>
      <c r="AC11522" s="136"/>
    </row>
    <row r="11523" spans="2:29">
      <c r="B11523" s="136"/>
      <c r="E11523" s="136"/>
      <c r="H11523" s="136"/>
      <c r="K11523" s="136"/>
      <c r="O11523" s="136"/>
      <c r="T11523" s="136"/>
      <c r="W11523" s="136"/>
      <c r="Z11523" s="136"/>
      <c r="AC11523" s="136"/>
    </row>
    <row r="11524" spans="2:29">
      <c r="B11524" s="136"/>
      <c r="E11524" s="136"/>
      <c r="H11524" s="136"/>
      <c r="K11524" s="136"/>
      <c r="O11524" s="136"/>
      <c r="T11524" s="136"/>
      <c r="W11524" s="136"/>
      <c r="Z11524" s="136"/>
      <c r="AC11524" s="136"/>
    </row>
    <row r="11525" spans="2:29">
      <c r="B11525" s="136"/>
      <c r="E11525" s="136"/>
      <c r="H11525" s="136"/>
      <c r="K11525" s="136"/>
      <c r="O11525" s="136"/>
      <c r="T11525" s="136"/>
      <c r="W11525" s="136"/>
      <c r="Z11525" s="136"/>
      <c r="AC11525" s="136"/>
    </row>
    <row r="11526" spans="2:29">
      <c r="B11526" s="136"/>
      <c r="E11526" s="136"/>
      <c r="H11526" s="136"/>
      <c r="K11526" s="136"/>
      <c r="O11526" s="136"/>
      <c r="T11526" s="136"/>
      <c r="W11526" s="136"/>
      <c r="Z11526" s="136"/>
      <c r="AC11526" s="136"/>
    </row>
    <row r="11527" spans="2:29">
      <c r="B11527" s="136"/>
      <c r="E11527" s="136"/>
      <c r="H11527" s="136"/>
      <c r="K11527" s="136"/>
      <c r="O11527" s="136"/>
      <c r="T11527" s="136"/>
      <c r="W11527" s="136"/>
      <c r="Z11527" s="136"/>
      <c r="AC11527" s="136"/>
    </row>
    <row r="11528" spans="2:29">
      <c r="B11528" s="136"/>
      <c r="E11528" s="136"/>
      <c r="H11528" s="136"/>
      <c r="K11528" s="136"/>
      <c r="O11528" s="136"/>
      <c r="T11528" s="136"/>
      <c r="W11528" s="136"/>
      <c r="Z11528" s="136"/>
      <c r="AC11528" s="136"/>
    </row>
    <row r="11529" spans="2:29">
      <c r="B11529" s="136"/>
      <c r="E11529" s="136"/>
      <c r="H11529" s="136"/>
      <c r="K11529" s="136"/>
      <c r="O11529" s="136"/>
      <c r="T11529" s="136"/>
      <c r="W11529" s="136"/>
      <c r="Z11529" s="136"/>
      <c r="AC11529" s="136"/>
    </row>
    <row r="11530" spans="2:29">
      <c r="B11530" s="136"/>
      <c r="E11530" s="136"/>
      <c r="H11530" s="136"/>
      <c r="K11530" s="136"/>
      <c r="O11530" s="136"/>
      <c r="T11530" s="136"/>
      <c r="W11530" s="136"/>
      <c r="Z11530" s="136"/>
      <c r="AC11530" s="136"/>
    </row>
    <row r="11531" spans="2:29">
      <c r="B11531" s="136"/>
      <c r="E11531" s="136"/>
      <c r="H11531" s="136"/>
      <c r="K11531" s="136"/>
      <c r="O11531" s="136"/>
      <c r="T11531" s="136"/>
      <c r="W11531" s="136"/>
      <c r="Z11531" s="136"/>
      <c r="AC11531" s="136"/>
    </row>
    <row r="11532" spans="2:29">
      <c r="B11532" s="136"/>
      <c r="E11532" s="136"/>
      <c r="H11532" s="136"/>
      <c r="K11532" s="136"/>
      <c r="O11532" s="136"/>
      <c r="T11532" s="136"/>
      <c r="W11532" s="136"/>
      <c r="Z11532" s="136"/>
      <c r="AC11532" s="136"/>
    </row>
    <row r="11533" spans="2:29">
      <c r="B11533" s="136"/>
      <c r="E11533" s="136"/>
      <c r="H11533" s="136"/>
      <c r="K11533" s="136"/>
      <c r="O11533" s="136"/>
      <c r="T11533" s="136"/>
      <c r="W11533" s="136"/>
      <c r="Z11533" s="136"/>
      <c r="AC11533" s="136"/>
    </row>
    <row r="11534" spans="2:29">
      <c r="B11534" s="136"/>
      <c r="E11534" s="136"/>
      <c r="H11534" s="136"/>
      <c r="K11534" s="136"/>
      <c r="O11534" s="136"/>
      <c r="T11534" s="136"/>
      <c r="W11534" s="136"/>
      <c r="Z11534" s="136"/>
      <c r="AC11534" s="136"/>
    </row>
    <row r="11535" spans="2:29">
      <c r="B11535" s="136"/>
      <c r="E11535" s="136"/>
      <c r="H11535" s="136"/>
      <c r="K11535" s="136"/>
      <c r="O11535" s="136"/>
      <c r="T11535" s="136"/>
      <c r="W11535" s="136"/>
      <c r="Z11535" s="136"/>
      <c r="AC11535" s="136"/>
    </row>
    <row r="11536" spans="2:29">
      <c r="B11536" s="136"/>
      <c r="E11536" s="136"/>
      <c r="H11536" s="136"/>
      <c r="K11536" s="136"/>
      <c r="O11536" s="136"/>
      <c r="T11536" s="136"/>
      <c r="W11536" s="136"/>
      <c r="Z11536" s="136"/>
      <c r="AC11536" s="136"/>
    </row>
    <row r="11537" spans="2:29">
      <c r="B11537" s="136"/>
      <c r="E11537" s="136"/>
      <c r="H11537" s="136"/>
      <c r="K11537" s="136"/>
      <c r="O11537" s="136"/>
      <c r="T11537" s="136"/>
      <c r="W11537" s="136"/>
      <c r="Z11537" s="136"/>
      <c r="AC11537" s="136"/>
    </row>
    <row r="11538" spans="2:29">
      <c r="B11538" s="136"/>
      <c r="E11538" s="136"/>
      <c r="H11538" s="136"/>
      <c r="K11538" s="136"/>
      <c r="O11538" s="136"/>
      <c r="T11538" s="136"/>
      <c r="W11538" s="136"/>
      <c r="Z11538" s="136"/>
      <c r="AC11538" s="136"/>
    </row>
    <row r="11539" spans="2:29">
      <c r="B11539" s="136"/>
      <c r="E11539" s="136"/>
      <c r="H11539" s="136"/>
      <c r="K11539" s="136"/>
      <c r="O11539" s="136"/>
      <c r="T11539" s="136"/>
      <c r="W11539" s="136"/>
      <c r="Z11539" s="136"/>
      <c r="AC11539" s="136"/>
    </row>
    <row r="11540" spans="2:29">
      <c r="B11540" s="136"/>
      <c r="E11540" s="136"/>
      <c r="H11540" s="136"/>
      <c r="K11540" s="136"/>
      <c r="O11540" s="136"/>
      <c r="T11540" s="136"/>
      <c r="W11540" s="136"/>
      <c r="Z11540" s="136"/>
      <c r="AC11540" s="136"/>
    </row>
    <row r="11541" spans="2:29">
      <c r="B11541" s="136"/>
      <c r="E11541" s="136"/>
      <c r="H11541" s="136"/>
      <c r="K11541" s="136"/>
      <c r="O11541" s="136"/>
      <c r="T11541" s="136"/>
      <c r="W11541" s="136"/>
      <c r="Z11541" s="136"/>
      <c r="AC11541" s="136"/>
    </row>
    <row r="11542" spans="2:29">
      <c r="B11542" s="136"/>
      <c r="E11542" s="136"/>
      <c r="H11542" s="136"/>
      <c r="K11542" s="136"/>
      <c r="O11542" s="136"/>
      <c r="T11542" s="136"/>
      <c r="W11542" s="136"/>
      <c r="Z11542" s="136"/>
      <c r="AC11542" s="136"/>
    </row>
    <row r="11543" spans="2:29">
      <c r="B11543" s="136"/>
      <c r="E11543" s="136"/>
      <c r="H11543" s="136"/>
      <c r="K11543" s="136"/>
      <c r="O11543" s="136"/>
      <c r="T11543" s="136"/>
      <c r="W11543" s="136"/>
      <c r="Z11543" s="136"/>
      <c r="AC11543" s="136"/>
    </row>
    <row r="11544" spans="2:29">
      <c r="B11544" s="136"/>
      <c r="E11544" s="136"/>
      <c r="H11544" s="136"/>
      <c r="K11544" s="136"/>
      <c r="O11544" s="136"/>
      <c r="T11544" s="136"/>
      <c r="W11544" s="136"/>
      <c r="Z11544" s="136"/>
      <c r="AC11544" s="136"/>
    </row>
    <row r="11545" spans="2:29">
      <c r="B11545" s="136"/>
      <c r="E11545" s="136"/>
      <c r="H11545" s="136"/>
      <c r="K11545" s="136"/>
      <c r="O11545" s="136"/>
      <c r="T11545" s="136"/>
      <c r="W11545" s="136"/>
      <c r="Z11545" s="136"/>
      <c r="AC11545" s="136"/>
    </row>
    <row r="11546" spans="2:29">
      <c r="B11546" s="136"/>
      <c r="E11546" s="136"/>
      <c r="H11546" s="136"/>
      <c r="K11546" s="136"/>
      <c r="O11546" s="136"/>
      <c r="T11546" s="136"/>
      <c r="W11546" s="136"/>
      <c r="Z11546" s="136"/>
      <c r="AC11546" s="136"/>
    </row>
    <row r="11547" spans="2:29">
      <c r="B11547" s="136"/>
      <c r="E11547" s="136"/>
      <c r="H11547" s="136"/>
      <c r="K11547" s="136"/>
      <c r="O11547" s="136"/>
      <c r="T11547" s="136"/>
      <c r="W11547" s="136"/>
      <c r="Z11547" s="136"/>
      <c r="AC11547" s="136"/>
    </row>
    <row r="11548" spans="2:29">
      <c r="B11548" s="136"/>
      <c r="E11548" s="136"/>
      <c r="H11548" s="136"/>
      <c r="K11548" s="136"/>
      <c r="O11548" s="136"/>
      <c r="T11548" s="136"/>
      <c r="W11548" s="136"/>
      <c r="Z11548" s="136"/>
      <c r="AC11548" s="136"/>
    </row>
    <row r="11549" spans="2:29">
      <c r="B11549" s="136"/>
      <c r="E11549" s="136"/>
      <c r="H11549" s="136"/>
      <c r="K11549" s="136"/>
      <c r="O11549" s="136"/>
      <c r="T11549" s="136"/>
      <c r="W11549" s="136"/>
      <c r="Z11549" s="136"/>
      <c r="AC11549" s="136"/>
    </row>
    <row r="11550" spans="2:29">
      <c r="B11550" s="136"/>
      <c r="E11550" s="136"/>
      <c r="H11550" s="136"/>
      <c r="K11550" s="136"/>
      <c r="O11550" s="136"/>
      <c r="T11550" s="136"/>
      <c r="W11550" s="136"/>
      <c r="Z11550" s="136"/>
      <c r="AC11550" s="136"/>
    </row>
    <row r="11551" spans="2:29">
      <c r="B11551" s="136"/>
      <c r="E11551" s="136"/>
      <c r="H11551" s="136"/>
      <c r="K11551" s="136"/>
      <c r="O11551" s="136"/>
      <c r="T11551" s="136"/>
      <c r="W11551" s="136"/>
      <c r="Z11551" s="136"/>
      <c r="AC11551" s="136"/>
    </row>
    <row r="11552" spans="2:29">
      <c r="B11552" s="136"/>
      <c r="E11552" s="136"/>
      <c r="H11552" s="136"/>
      <c r="K11552" s="136"/>
      <c r="O11552" s="136"/>
      <c r="T11552" s="136"/>
      <c r="W11552" s="136"/>
      <c r="Z11552" s="136"/>
      <c r="AC11552" s="136"/>
    </row>
    <row r="11553" spans="2:29">
      <c r="B11553" s="136"/>
      <c r="E11553" s="136"/>
      <c r="H11553" s="136"/>
      <c r="K11553" s="136"/>
      <c r="O11553" s="136"/>
      <c r="T11553" s="136"/>
      <c r="W11553" s="136"/>
      <c r="Z11553" s="136"/>
      <c r="AC11553" s="136"/>
    </row>
    <row r="11554" spans="2:29">
      <c r="B11554" s="136"/>
      <c r="E11554" s="136"/>
      <c r="H11554" s="136"/>
      <c r="K11554" s="136"/>
      <c r="O11554" s="136"/>
      <c r="T11554" s="136"/>
      <c r="W11554" s="136"/>
      <c r="Z11554" s="136"/>
      <c r="AC11554" s="136"/>
    </row>
    <row r="11555" spans="2:29">
      <c r="B11555" s="136"/>
      <c r="E11555" s="136"/>
      <c r="H11555" s="136"/>
      <c r="K11555" s="136"/>
      <c r="O11555" s="136"/>
      <c r="T11555" s="136"/>
      <c r="W11555" s="136"/>
      <c r="Z11555" s="136"/>
      <c r="AC11555" s="136"/>
    </row>
    <row r="11556" spans="2:29">
      <c r="B11556" s="136"/>
      <c r="E11556" s="136"/>
      <c r="H11556" s="136"/>
      <c r="K11556" s="136"/>
      <c r="O11556" s="136"/>
      <c r="T11556" s="136"/>
      <c r="W11556" s="136"/>
      <c r="Z11556" s="136"/>
      <c r="AC11556" s="136"/>
    </row>
    <row r="11557" spans="2:29">
      <c r="B11557" s="136"/>
      <c r="E11557" s="136"/>
      <c r="H11557" s="136"/>
      <c r="K11557" s="136"/>
      <c r="O11557" s="136"/>
      <c r="T11557" s="136"/>
      <c r="W11557" s="136"/>
      <c r="Z11557" s="136"/>
      <c r="AC11557" s="136"/>
    </row>
    <row r="11558" spans="2:29">
      <c r="B11558" s="136"/>
      <c r="E11558" s="136"/>
      <c r="H11558" s="136"/>
      <c r="K11558" s="136"/>
      <c r="O11558" s="136"/>
      <c r="T11558" s="136"/>
      <c r="W11558" s="136"/>
      <c r="Z11558" s="136"/>
      <c r="AC11558" s="136"/>
    </row>
    <row r="11559" spans="2:29">
      <c r="B11559" s="136"/>
      <c r="E11559" s="136"/>
      <c r="H11559" s="136"/>
      <c r="K11559" s="136"/>
      <c r="O11559" s="136"/>
      <c r="T11559" s="136"/>
      <c r="W11559" s="136"/>
      <c r="Z11559" s="136"/>
      <c r="AC11559" s="136"/>
    </row>
    <row r="11560" spans="2:29">
      <c r="B11560" s="136"/>
      <c r="E11560" s="136"/>
      <c r="H11560" s="136"/>
      <c r="K11560" s="136"/>
      <c r="O11560" s="136"/>
      <c r="T11560" s="136"/>
      <c r="W11560" s="136"/>
      <c r="Z11560" s="136"/>
      <c r="AC11560" s="136"/>
    </row>
    <row r="11561" spans="2:29">
      <c r="B11561" s="136"/>
      <c r="E11561" s="136"/>
      <c r="H11561" s="136"/>
      <c r="K11561" s="136"/>
      <c r="O11561" s="136"/>
      <c r="T11561" s="136"/>
      <c r="W11561" s="136"/>
      <c r="Z11561" s="136"/>
      <c r="AC11561" s="136"/>
    </row>
    <row r="11562" spans="2:29">
      <c r="B11562" s="136"/>
      <c r="E11562" s="136"/>
      <c r="H11562" s="136"/>
      <c r="K11562" s="136"/>
      <c r="O11562" s="136"/>
      <c r="T11562" s="136"/>
      <c r="W11562" s="136"/>
      <c r="Z11562" s="136"/>
      <c r="AC11562" s="136"/>
    </row>
    <row r="11563" spans="2:29">
      <c r="B11563" s="136"/>
      <c r="E11563" s="136"/>
      <c r="H11563" s="136"/>
      <c r="K11563" s="136"/>
      <c r="O11563" s="136"/>
      <c r="T11563" s="136"/>
      <c r="W11563" s="136"/>
      <c r="Z11563" s="136"/>
      <c r="AC11563" s="136"/>
    </row>
    <row r="11564" spans="2:29">
      <c r="B11564" s="136"/>
      <c r="E11564" s="136"/>
      <c r="H11564" s="136"/>
      <c r="K11564" s="136"/>
      <c r="O11564" s="136"/>
      <c r="T11564" s="136"/>
      <c r="W11564" s="136"/>
      <c r="Z11564" s="136"/>
      <c r="AC11564" s="136"/>
    </row>
    <row r="11565" spans="2:29">
      <c r="B11565" s="136"/>
      <c r="E11565" s="136"/>
      <c r="H11565" s="136"/>
      <c r="K11565" s="136"/>
      <c r="O11565" s="136"/>
      <c r="T11565" s="136"/>
      <c r="W11565" s="136"/>
      <c r="Z11565" s="136"/>
      <c r="AC11565" s="136"/>
    </row>
    <row r="11566" spans="2:29">
      <c r="B11566" s="136"/>
      <c r="E11566" s="136"/>
      <c r="H11566" s="136"/>
      <c r="K11566" s="136"/>
      <c r="O11566" s="136"/>
      <c r="T11566" s="136"/>
      <c r="W11566" s="136"/>
      <c r="Z11566" s="136"/>
      <c r="AC11566" s="136"/>
    </row>
    <row r="11567" spans="2:29">
      <c r="B11567" s="136"/>
      <c r="E11567" s="136"/>
      <c r="H11567" s="136"/>
      <c r="K11567" s="136"/>
      <c r="O11567" s="136"/>
      <c r="T11567" s="136"/>
      <c r="W11567" s="136"/>
      <c r="Z11567" s="136"/>
      <c r="AC11567" s="136"/>
    </row>
    <row r="11568" spans="2:29">
      <c r="B11568" s="136"/>
      <c r="E11568" s="136"/>
      <c r="H11568" s="136"/>
      <c r="K11568" s="136"/>
      <c r="O11568" s="136"/>
      <c r="T11568" s="136"/>
      <c r="W11568" s="136"/>
      <c r="Z11568" s="136"/>
      <c r="AC11568" s="136"/>
    </row>
    <row r="11569" spans="2:29">
      <c r="B11569" s="136"/>
      <c r="E11569" s="136"/>
      <c r="H11569" s="136"/>
      <c r="K11569" s="136"/>
      <c r="O11569" s="136"/>
      <c r="T11569" s="136"/>
      <c r="W11569" s="136"/>
      <c r="Z11569" s="136"/>
      <c r="AC11569" s="136"/>
    </row>
    <row r="11570" spans="2:29">
      <c r="B11570" s="136"/>
      <c r="E11570" s="136"/>
      <c r="H11570" s="136"/>
      <c r="K11570" s="136"/>
      <c r="O11570" s="136"/>
      <c r="T11570" s="136"/>
      <c r="W11570" s="136"/>
      <c r="Z11570" s="136"/>
      <c r="AC11570" s="136"/>
    </row>
    <row r="11571" spans="2:29">
      <c r="B11571" s="136"/>
      <c r="E11571" s="136"/>
      <c r="H11571" s="136"/>
      <c r="K11571" s="136"/>
      <c r="O11571" s="136"/>
      <c r="T11571" s="136"/>
      <c r="W11571" s="136"/>
      <c r="Z11571" s="136"/>
      <c r="AC11571" s="136"/>
    </row>
    <row r="11572" spans="2:29">
      <c r="B11572" s="136"/>
      <c r="E11572" s="136"/>
      <c r="H11572" s="136"/>
      <c r="K11572" s="136"/>
      <c r="O11572" s="136"/>
      <c r="T11572" s="136"/>
      <c r="W11572" s="136"/>
      <c r="Z11572" s="136"/>
      <c r="AC11572" s="136"/>
    </row>
    <row r="11573" spans="2:29">
      <c r="B11573" s="136"/>
      <c r="E11573" s="136"/>
      <c r="H11573" s="136"/>
      <c r="K11573" s="136"/>
      <c r="O11573" s="136"/>
      <c r="T11573" s="136"/>
      <c r="W11573" s="136"/>
      <c r="Z11573" s="136"/>
      <c r="AC11573" s="136"/>
    </row>
    <row r="11574" spans="2:29">
      <c r="B11574" s="136"/>
      <c r="E11574" s="136"/>
      <c r="H11574" s="136"/>
      <c r="K11574" s="136"/>
      <c r="O11574" s="136"/>
      <c r="T11574" s="136"/>
      <c r="W11574" s="136"/>
      <c r="Z11574" s="136"/>
      <c r="AC11574" s="136"/>
    </row>
    <row r="11575" spans="2:29">
      <c r="B11575" s="136"/>
      <c r="E11575" s="136"/>
      <c r="H11575" s="136"/>
      <c r="K11575" s="136"/>
      <c r="O11575" s="136"/>
      <c r="T11575" s="136"/>
      <c r="W11575" s="136"/>
      <c r="Z11575" s="136"/>
      <c r="AC11575" s="136"/>
    </row>
    <row r="11576" spans="2:29">
      <c r="B11576" s="136"/>
      <c r="E11576" s="136"/>
      <c r="H11576" s="136"/>
      <c r="K11576" s="136"/>
      <c r="O11576" s="136"/>
      <c r="T11576" s="136"/>
      <c r="W11576" s="136"/>
      <c r="Z11576" s="136"/>
      <c r="AC11576" s="136"/>
    </row>
    <row r="11577" spans="2:29">
      <c r="B11577" s="136"/>
      <c r="E11577" s="136"/>
      <c r="H11577" s="136"/>
      <c r="K11577" s="136"/>
      <c r="O11577" s="136"/>
      <c r="T11577" s="136"/>
      <c r="W11577" s="136"/>
      <c r="Z11577" s="136"/>
      <c r="AC11577" s="136"/>
    </row>
    <row r="11578" spans="2:29">
      <c r="B11578" s="136"/>
      <c r="E11578" s="136"/>
      <c r="H11578" s="136"/>
      <c r="K11578" s="136"/>
      <c r="O11578" s="136"/>
      <c r="T11578" s="136"/>
      <c r="W11578" s="136"/>
      <c r="Z11578" s="136"/>
      <c r="AC11578" s="136"/>
    </row>
    <row r="11579" spans="2:29">
      <c r="B11579" s="136"/>
      <c r="E11579" s="136"/>
      <c r="H11579" s="136"/>
      <c r="K11579" s="136"/>
      <c r="O11579" s="136"/>
      <c r="T11579" s="136"/>
      <c r="W11579" s="136"/>
      <c r="Z11579" s="136"/>
      <c r="AC11579" s="136"/>
    </row>
    <row r="11580" spans="2:29">
      <c r="B11580" s="136"/>
      <c r="E11580" s="136"/>
      <c r="H11580" s="136"/>
      <c r="K11580" s="136"/>
      <c r="O11580" s="136"/>
      <c r="T11580" s="136"/>
      <c r="W11580" s="136"/>
      <c r="Z11580" s="136"/>
      <c r="AC11580" s="136"/>
    </row>
    <row r="11581" spans="2:29">
      <c r="B11581" s="136"/>
      <c r="E11581" s="136"/>
      <c r="H11581" s="136"/>
      <c r="K11581" s="136"/>
      <c r="O11581" s="136"/>
      <c r="T11581" s="136"/>
      <c r="W11581" s="136"/>
      <c r="Z11581" s="136"/>
      <c r="AC11581" s="136"/>
    </row>
    <row r="11582" spans="2:29">
      <c r="B11582" s="136"/>
      <c r="E11582" s="136"/>
      <c r="H11582" s="136"/>
      <c r="K11582" s="136"/>
      <c r="O11582" s="136"/>
      <c r="T11582" s="136"/>
      <c r="W11582" s="136"/>
      <c r="Z11582" s="136"/>
      <c r="AC11582" s="136"/>
    </row>
    <row r="11583" spans="2:29">
      <c r="B11583" s="136"/>
      <c r="E11583" s="136"/>
      <c r="H11583" s="136"/>
      <c r="K11583" s="136"/>
      <c r="O11583" s="136"/>
      <c r="T11583" s="136"/>
      <c r="W11583" s="136"/>
      <c r="Z11583" s="136"/>
      <c r="AC11583" s="136"/>
    </row>
    <row r="11584" spans="2:29">
      <c r="B11584" s="136"/>
      <c r="E11584" s="136"/>
      <c r="H11584" s="136"/>
      <c r="K11584" s="136"/>
      <c r="O11584" s="136"/>
      <c r="T11584" s="136"/>
      <c r="W11584" s="136"/>
      <c r="Z11584" s="136"/>
      <c r="AC11584" s="136"/>
    </row>
    <row r="11585" spans="2:29">
      <c r="B11585" s="136"/>
      <c r="E11585" s="136"/>
      <c r="H11585" s="136"/>
      <c r="K11585" s="136"/>
      <c r="O11585" s="136"/>
      <c r="T11585" s="136"/>
      <c r="W11585" s="136"/>
      <c r="Z11585" s="136"/>
      <c r="AC11585" s="136"/>
    </row>
    <row r="11586" spans="2:29">
      <c r="B11586" s="136"/>
      <c r="E11586" s="136"/>
      <c r="H11586" s="136"/>
      <c r="K11586" s="136"/>
      <c r="O11586" s="136"/>
      <c r="T11586" s="136"/>
      <c r="W11586" s="136"/>
      <c r="Z11586" s="136"/>
      <c r="AC11586" s="136"/>
    </row>
    <row r="11587" spans="2:29">
      <c r="B11587" s="136"/>
      <c r="E11587" s="136"/>
      <c r="H11587" s="136"/>
      <c r="K11587" s="136"/>
      <c r="O11587" s="136"/>
      <c r="T11587" s="136"/>
      <c r="W11587" s="136"/>
      <c r="Z11587" s="136"/>
      <c r="AC11587" s="136"/>
    </row>
    <row r="11588" spans="2:29">
      <c r="B11588" s="136"/>
      <c r="E11588" s="136"/>
      <c r="H11588" s="136"/>
      <c r="K11588" s="136"/>
      <c r="O11588" s="136"/>
      <c r="T11588" s="136"/>
      <c r="W11588" s="136"/>
      <c r="Z11588" s="136"/>
      <c r="AC11588" s="136"/>
    </row>
    <row r="11589" spans="2:29">
      <c r="B11589" s="136"/>
      <c r="E11589" s="136"/>
      <c r="H11589" s="136"/>
      <c r="K11589" s="136"/>
      <c r="O11589" s="136"/>
      <c r="T11589" s="136"/>
      <c r="W11589" s="136"/>
      <c r="Z11589" s="136"/>
      <c r="AC11589" s="136"/>
    </row>
    <row r="11590" spans="2:29">
      <c r="B11590" s="136"/>
      <c r="E11590" s="136"/>
      <c r="H11590" s="136"/>
      <c r="K11590" s="136"/>
      <c r="O11590" s="136"/>
      <c r="T11590" s="136"/>
      <c r="W11590" s="136"/>
      <c r="Z11590" s="136"/>
      <c r="AC11590" s="136"/>
    </row>
    <row r="11591" spans="2:29">
      <c r="B11591" s="136"/>
      <c r="E11591" s="136"/>
      <c r="H11591" s="136"/>
      <c r="K11591" s="136"/>
      <c r="O11591" s="136"/>
      <c r="T11591" s="136"/>
      <c r="W11591" s="136"/>
      <c r="Z11591" s="136"/>
      <c r="AC11591" s="136"/>
    </row>
    <row r="11592" spans="2:29">
      <c r="B11592" s="136"/>
      <c r="E11592" s="136"/>
      <c r="H11592" s="136"/>
      <c r="K11592" s="136"/>
      <c r="O11592" s="136"/>
      <c r="T11592" s="136"/>
      <c r="W11592" s="136"/>
      <c r="Z11592" s="136"/>
      <c r="AC11592" s="136"/>
    </row>
    <row r="11593" spans="2:29">
      <c r="B11593" s="136"/>
      <c r="E11593" s="136"/>
      <c r="H11593" s="136"/>
      <c r="K11593" s="136"/>
      <c r="O11593" s="136"/>
      <c r="T11593" s="136"/>
      <c r="W11593" s="136"/>
      <c r="Z11593" s="136"/>
      <c r="AC11593" s="136"/>
    </row>
    <row r="11594" spans="2:29">
      <c r="B11594" s="136"/>
      <c r="E11594" s="136"/>
      <c r="H11594" s="136"/>
      <c r="K11594" s="136"/>
      <c r="O11594" s="136"/>
      <c r="T11594" s="136"/>
      <c r="W11594" s="136"/>
      <c r="Z11594" s="136"/>
      <c r="AC11594" s="136"/>
    </row>
    <row r="11595" spans="2:29">
      <c r="B11595" s="136"/>
      <c r="E11595" s="136"/>
      <c r="H11595" s="136"/>
      <c r="K11595" s="136"/>
      <c r="O11595" s="136"/>
      <c r="T11595" s="136"/>
      <c r="W11595" s="136"/>
      <c r="Z11595" s="136"/>
      <c r="AC11595" s="136"/>
    </row>
    <row r="11596" spans="2:29">
      <c r="B11596" s="136"/>
      <c r="E11596" s="136"/>
      <c r="H11596" s="136"/>
      <c r="K11596" s="136"/>
      <c r="O11596" s="136"/>
      <c r="T11596" s="136"/>
      <c r="W11596" s="136"/>
      <c r="Z11596" s="136"/>
      <c r="AC11596" s="136"/>
    </row>
    <row r="11597" spans="2:29">
      <c r="B11597" s="136"/>
      <c r="E11597" s="136"/>
      <c r="H11597" s="136"/>
      <c r="K11597" s="136"/>
      <c r="O11597" s="136"/>
      <c r="T11597" s="136"/>
      <c r="W11597" s="136"/>
      <c r="Z11597" s="136"/>
      <c r="AC11597" s="136"/>
    </row>
    <row r="11598" spans="2:29">
      <c r="B11598" s="136"/>
      <c r="E11598" s="136"/>
      <c r="H11598" s="136"/>
      <c r="K11598" s="136"/>
      <c r="O11598" s="136"/>
      <c r="T11598" s="136"/>
      <c r="W11598" s="136"/>
      <c r="Z11598" s="136"/>
      <c r="AC11598" s="136"/>
    </row>
    <row r="11599" spans="2:29">
      <c r="B11599" s="136"/>
      <c r="E11599" s="136"/>
      <c r="H11599" s="136"/>
      <c r="K11599" s="136"/>
      <c r="O11599" s="136"/>
      <c r="T11599" s="136"/>
      <c r="W11599" s="136"/>
      <c r="Z11599" s="136"/>
      <c r="AC11599" s="136"/>
    </row>
    <row r="11600" spans="2:29">
      <c r="B11600" s="136"/>
      <c r="E11600" s="136"/>
      <c r="H11600" s="136"/>
      <c r="K11600" s="136"/>
      <c r="O11600" s="136"/>
      <c r="T11600" s="136"/>
      <c r="W11600" s="136"/>
      <c r="Z11600" s="136"/>
      <c r="AC11600" s="136"/>
    </row>
    <row r="11601" spans="2:29">
      <c r="B11601" s="136"/>
      <c r="E11601" s="136"/>
      <c r="H11601" s="136"/>
      <c r="K11601" s="136"/>
      <c r="O11601" s="136"/>
      <c r="T11601" s="136"/>
      <c r="W11601" s="136"/>
      <c r="Z11601" s="136"/>
      <c r="AC11601" s="136"/>
    </row>
    <row r="11602" spans="2:29">
      <c r="B11602" s="136"/>
      <c r="E11602" s="136"/>
      <c r="H11602" s="136"/>
      <c r="K11602" s="136"/>
      <c r="O11602" s="136"/>
      <c r="T11602" s="136"/>
      <c r="W11602" s="136"/>
      <c r="Z11602" s="136"/>
      <c r="AC11602" s="136"/>
    </row>
    <row r="11603" spans="2:29">
      <c r="B11603" s="136"/>
      <c r="E11603" s="136"/>
      <c r="H11603" s="136"/>
      <c r="K11603" s="136"/>
      <c r="O11603" s="136"/>
      <c r="T11603" s="136"/>
      <c r="W11603" s="136"/>
      <c r="Z11603" s="136"/>
      <c r="AC11603" s="136"/>
    </row>
    <row r="11604" spans="2:29">
      <c r="B11604" s="136"/>
      <c r="E11604" s="136"/>
      <c r="H11604" s="136"/>
      <c r="K11604" s="136"/>
      <c r="O11604" s="136"/>
      <c r="T11604" s="136"/>
      <c r="W11604" s="136"/>
      <c r="Z11604" s="136"/>
      <c r="AC11604" s="136"/>
    </row>
    <row r="11605" spans="2:29">
      <c r="B11605" s="136"/>
      <c r="E11605" s="136"/>
      <c r="H11605" s="136"/>
      <c r="K11605" s="136"/>
      <c r="O11605" s="136"/>
      <c r="T11605" s="136"/>
      <c r="W11605" s="136"/>
      <c r="Z11605" s="136"/>
      <c r="AC11605" s="136"/>
    </row>
    <row r="11606" spans="2:29">
      <c r="B11606" s="136"/>
      <c r="E11606" s="136"/>
      <c r="H11606" s="136"/>
      <c r="K11606" s="136"/>
      <c r="O11606" s="136"/>
      <c r="T11606" s="136"/>
      <c r="W11606" s="136"/>
      <c r="Z11606" s="136"/>
      <c r="AC11606" s="136"/>
    </row>
    <row r="11607" spans="2:29">
      <c r="B11607" s="136"/>
      <c r="E11607" s="136"/>
      <c r="H11607" s="136"/>
      <c r="K11607" s="136"/>
      <c r="O11607" s="136"/>
      <c r="T11607" s="136"/>
      <c r="W11607" s="136"/>
      <c r="Z11607" s="136"/>
      <c r="AC11607" s="136"/>
    </row>
    <row r="11608" spans="2:29">
      <c r="B11608" s="136"/>
      <c r="E11608" s="136"/>
      <c r="H11608" s="136"/>
      <c r="K11608" s="136"/>
      <c r="O11608" s="136"/>
      <c r="T11608" s="136"/>
      <c r="W11608" s="136"/>
      <c r="Z11608" s="136"/>
      <c r="AC11608" s="136"/>
    </row>
    <row r="11609" spans="2:29">
      <c r="B11609" s="136"/>
      <c r="E11609" s="136"/>
      <c r="H11609" s="136"/>
      <c r="K11609" s="136"/>
      <c r="O11609" s="136"/>
      <c r="T11609" s="136"/>
      <c r="W11609" s="136"/>
      <c r="Z11609" s="136"/>
      <c r="AC11609" s="136"/>
    </row>
    <row r="11610" spans="2:29">
      <c r="B11610" s="136"/>
      <c r="E11610" s="136"/>
      <c r="H11610" s="136"/>
      <c r="K11610" s="136"/>
      <c r="O11610" s="136"/>
      <c r="T11610" s="136"/>
      <c r="W11610" s="136"/>
      <c r="Z11610" s="136"/>
      <c r="AC11610" s="136"/>
    </row>
    <row r="11611" spans="2:29">
      <c r="B11611" s="136"/>
      <c r="E11611" s="136"/>
      <c r="H11611" s="136"/>
      <c r="K11611" s="136"/>
      <c r="O11611" s="136"/>
      <c r="T11611" s="136"/>
      <c r="W11611" s="136"/>
      <c r="Z11611" s="136"/>
      <c r="AC11611" s="136"/>
    </row>
    <row r="11612" spans="2:29">
      <c r="B11612" s="136"/>
      <c r="E11612" s="136"/>
      <c r="H11612" s="136"/>
      <c r="K11612" s="136"/>
      <c r="O11612" s="136"/>
      <c r="T11612" s="136"/>
      <c r="W11612" s="136"/>
      <c r="Z11612" s="136"/>
      <c r="AC11612" s="136"/>
    </row>
    <row r="11613" spans="2:29">
      <c r="B11613" s="136"/>
      <c r="E11613" s="136"/>
      <c r="H11613" s="136"/>
      <c r="K11613" s="136"/>
      <c r="O11613" s="136"/>
      <c r="T11613" s="136"/>
      <c r="W11613" s="136"/>
      <c r="Z11613" s="136"/>
      <c r="AC11613" s="136"/>
    </row>
    <row r="11614" spans="2:29">
      <c r="B11614" s="136"/>
      <c r="E11614" s="136"/>
      <c r="H11614" s="136"/>
      <c r="K11614" s="136"/>
      <c r="O11614" s="136"/>
      <c r="T11614" s="136"/>
      <c r="W11614" s="136"/>
      <c r="Z11614" s="136"/>
      <c r="AC11614" s="136"/>
    </row>
    <row r="11615" spans="2:29">
      <c r="B11615" s="136"/>
      <c r="E11615" s="136"/>
      <c r="H11615" s="136"/>
      <c r="K11615" s="136"/>
      <c r="O11615" s="136"/>
      <c r="T11615" s="136"/>
      <c r="W11615" s="136"/>
      <c r="Z11615" s="136"/>
      <c r="AC11615" s="136"/>
    </row>
    <row r="11616" spans="2:29">
      <c r="B11616" s="136"/>
      <c r="E11616" s="136"/>
      <c r="H11616" s="136"/>
      <c r="K11616" s="136"/>
      <c r="O11616" s="136"/>
      <c r="T11616" s="136"/>
      <c r="W11616" s="136"/>
      <c r="Z11616" s="136"/>
      <c r="AC11616" s="136"/>
    </row>
    <row r="11617" spans="2:29">
      <c r="B11617" s="136"/>
      <c r="E11617" s="136"/>
      <c r="H11617" s="136"/>
      <c r="K11617" s="136"/>
      <c r="O11617" s="136"/>
      <c r="T11617" s="136"/>
      <c r="W11617" s="136"/>
      <c r="Z11617" s="136"/>
      <c r="AC11617" s="136"/>
    </row>
    <row r="11618" spans="2:29">
      <c r="B11618" s="136"/>
      <c r="E11618" s="136"/>
      <c r="H11618" s="136"/>
      <c r="K11618" s="136"/>
      <c r="O11618" s="136"/>
      <c r="T11618" s="136"/>
      <c r="W11618" s="136"/>
      <c r="Z11618" s="136"/>
      <c r="AC11618" s="136"/>
    </row>
    <row r="11619" spans="2:29">
      <c r="B11619" s="136"/>
      <c r="E11619" s="136"/>
      <c r="H11619" s="136"/>
      <c r="K11619" s="136"/>
      <c r="O11619" s="136"/>
      <c r="T11619" s="136"/>
      <c r="W11619" s="136"/>
      <c r="Z11619" s="136"/>
      <c r="AC11619" s="136"/>
    </row>
    <row r="11620" spans="2:29">
      <c r="B11620" s="136"/>
      <c r="E11620" s="136"/>
      <c r="H11620" s="136"/>
      <c r="K11620" s="136"/>
      <c r="O11620" s="136"/>
      <c r="T11620" s="136"/>
      <c r="W11620" s="136"/>
      <c r="Z11620" s="136"/>
      <c r="AC11620" s="136"/>
    </row>
    <row r="11621" spans="2:29">
      <c r="B11621" s="136"/>
      <c r="E11621" s="136"/>
      <c r="H11621" s="136"/>
      <c r="K11621" s="136"/>
      <c r="O11621" s="136"/>
      <c r="T11621" s="136"/>
      <c r="W11621" s="136"/>
      <c r="Z11621" s="136"/>
      <c r="AC11621" s="136"/>
    </row>
    <row r="11622" spans="2:29">
      <c r="B11622" s="136"/>
      <c r="E11622" s="136"/>
      <c r="H11622" s="136"/>
      <c r="K11622" s="136"/>
      <c r="O11622" s="136"/>
      <c r="T11622" s="136"/>
      <c r="W11622" s="136"/>
      <c r="Z11622" s="136"/>
      <c r="AC11622" s="136"/>
    </row>
    <row r="11623" spans="2:29">
      <c r="B11623" s="136"/>
      <c r="E11623" s="136"/>
      <c r="H11623" s="136"/>
      <c r="K11623" s="136"/>
      <c r="O11623" s="136"/>
      <c r="T11623" s="136"/>
      <c r="W11623" s="136"/>
      <c r="Z11623" s="136"/>
      <c r="AC11623" s="136"/>
    </row>
    <row r="11624" spans="2:29">
      <c r="B11624" s="136"/>
      <c r="E11624" s="136"/>
      <c r="H11624" s="136"/>
      <c r="K11624" s="136"/>
      <c r="O11624" s="136"/>
      <c r="T11624" s="136"/>
      <c r="W11624" s="136"/>
      <c r="Z11624" s="136"/>
      <c r="AC11624" s="136"/>
    </row>
    <row r="11625" spans="2:29">
      <c r="B11625" s="136"/>
      <c r="E11625" s="136"/>
      <c r="H11625" s="136"/>
      <c r="K11625" s="136"/>
      <c r="O11625" s="136"/>
      <c r="T11625" s="136"/>
      <c r="W11625" s="136"/>
      <c r="Z11625" s="136"/>
      <c r="AC11625" s="136"/>
    </row>
    <row r="11626" spans="2:29">
      <c r="B11626" s="136"/>
      <c r="E11626" s="136"/>
      <c r="H11626" s="136"/>
      <c r="K11626" s="136"/>
      <c r="O11626" s="136"/>
      <c r="T11626" s="136"/>
      <c r="W11626" s="136"/>
      <c r="Z11626" s="136"/>
      <c r="AC11626" s="136"/>
    </row>
    <row r="11627" spans="2:29">
      <c r="B11627" s="136"/>
      <c r="E11627" s="136"/>
      <c r="H11627" s="136"/>
      <c r="K11627" s="136"/>
      <c r="O11627" s="136"/>
      <c r="T11627" s="136"/>
      <c r="W11627" s="136"/>
      <c r="Z11627" s="136"/>
      <c r="AC11627" s="136"/>
    </row>
    <row r="11628" spans="2:29">
      <c r="B11628" s="136"/>
      <c r="E11628" s="136"/>
      <c r="H11628" s="136"/>
      <c r="K11628" s="136"/>
      <c r="O11628" s="136"/>
      <c r="T11628" s="136"/>
      <c r="W11628" s="136"/>
      <c r="Z11628" s="136"/>
      <c r="AC11628" s="136"/>
    </row>
    <row r="11629" spans="2:29">
      <c r="B11629" s="136"/>
      <c r="E11629" s="136"/>
      <c r="H11629" s="136"/>
      <c r="K11629" s="136"/>
      <c r="O11629" s="136"/>
      <c r="T11629" s="136"/>
      <c r="W11629" s="136"/>
      <c r="Z11629" s="136"/>
      <c r="AC11629" s="136"/>
    </row>
    <row r="11630" spans="2:29">
      <c r="B11630" s="136"/>
      <c r="E11630" s="136"/>
      <c r="H11630" s="136"/>
      <c r="K11630" s="136"/>
      <c r="O11630" s="136"/>
      <c r="T11630" s="136"/>
      <c r="W11630" s="136"/>
      <c r="Z11630" s="136"/>
      <c r="AC11630" s="136"/>
    </row>
    <row r="11631" spans="2:29">
      <c r="B11631" s="136"/>
      <c r="E11631" s="136"/>
      <c r="H11631" s="136"/>
      <c r="K11631" s="136"/>
      <c r="O11631" s="136"/>
      <c r="T11631" s="136"/>
      <c r="W11631" s="136"/>
      <c r="Z11631" s="136"/>
      <c r="AC11631" s="136"/>
    </row>
    <row r="11632" spans="2:29">
      <c r="B11632" s="136"/>
      <c r="E11632" s="136"/>
      <c r="H11632" s="136"/>
      <c r="K11632" s="136"/>
      <c r="O11632" s="136"/>
      <c r="T11632" s="136"/>
      <c r="W11632" s="136"/>
      <c r="Z11632" s="136"/>
      <c r="AC11632" s="136"/>
    </row>
    <row r="11633" spans="2:29">
      <c r="B11633" s="136"/>
      <c r="E11633" s="136"/>
      <c r="H11633" s="136"/>
      <c r="K11633" s="136"/>
      <c r="O11633" s="136"/>
      <c r="T11633" s="136"/>
      <c r="W11633" s="136"/>
      <c r="Z11633" s="136"/>
      <c r="AC11633" s="136"/>
    </row>
    <row r="11634" spans="2:29">
      <c r="B11634" s="136"/>
      <c r="E11634" s="136"/>
      <c r="H11634" s="136"/>
      <c r="K11634" s="136"/>
      <c r="O11634" s="136"/>
      <c r="T11634" s="136"/>
      <c r="W11634" s="136"/>
      <c r="Z11634" s="136"/>
      <c r="AC11634" s="136"/>
    </row>
    <row r="11635" spans="2:29">
      <c r="B11635" s="136"/>
      <c r="E11635" s="136"/>
      <c r="H11635" s="136"/>
      <c r="K11635" s="136"/>
      <c r="O11635" s="136"/>
      <c r="T11635" s="136"/>
      <c r="W11635" s="136"/>
      <c r="Z11635" s="136"/>
      <c r="AC11635" s="136"/>
    </row>
    <row r="11636" spans="2:29">
      <c r="B11636" s="136"/>
      <c r="E11636" s="136"/>
      <c r="H11636" s="136"/>
      <c r="K11636" s="136"/>
      <c r="O11636" s="136"/>
      <c r="T11636" s="136"/>
      <c r="W11636" s="136"/>
      <c r="Z11636" s="136"/>
      <c r="AC11636" s="136"/>
    </row>
    <row r="11637" spans="2:29">
      <c r="B11637" s="136"/>
      <c r="E11637" s="136"/>
      <c r="H11637" s="136"/>
      <c r="K11637" s="136"/>
      <c r="O11637" s="136"/>
      <c r="T11637" s="136"/>
      <c r="W11637" s="136"/>
      <c r="Z11637" s="136"/>
      <c r="AC11637" s="136"/>
    </row>
    <row r="11638" spans="2:29">
      <c r="B11638" s="136"/>
      <c r="E11638" s="136"/>
      <c r="H11638" s="136"/>
      <c r="K11638" s="136"/>
      <c r="O11638" s="136"/>
      <c r="T11638" s="136"/>
      <c r="W11638" s="136"/>
      <c r="Z11638" s="136"/>
      <c r="AC11638" s="136"/>
    </row>
    <row r="11639" spans="2:29">
      <c r="B11639" s="136"/>
      <c r="E11639" s="136"/>
      <c r="H11639" s="136"/>
      <c r="K11639" s="136"/>
      <c r="O11639" s="136"/>
      <c r="T11639" s="136"/>
      <c r="W11639" s="136"/>
      <c r="Z11639" s="136"/>
      <c r="AC11639" s="136"/>
    </row>
    <row r="11640" spans="2:29">
      <c r="B11640" s="136"/>
      <c r="E11640" s="136"/>
      <c r="H11640" s="136"/>
      <c r="K11640" s="136"/>
      <c r="O11640" s="136"/>
      <c r="T11640" s="136"/>
      <c r="W11640" s="136"/>
      <c r="Z11640" s="136"/>
      <c r="AC11640" s="136"/>
    </row>
    <row r="11641" spans="2:29">
      <c r="B11641" s="136"/>
      <c r="E11641" s="136"/>
      <c r="H11641" s="136"/>
      <c r="K11641" s="136"/>
      <c r="O11641" s="136"/>
      <c r="T11641" s="136"/>
      <c r="W11641" s="136"/>
      <c r="Z11641" s="136"/>
      <c r="AC11641" s="136"/>
    </row>
    <row r="11642" spans="2:29">
      <c r="B11642" s="136"/>
      <c r="E11642" s="136"/>
      <c r="H11642" s="136"/>
      <c r="K11642" s="136"/>
      <c r="O11642" s="136"/>
      <c r="T11642" s="136"/>
      <c r="W11642" s="136"/>
      <c r="Z11642" s="136"/>
      <c r="AC11642" s="136"/>
    </row>
    <row r="11643" spans="2:29">
      <c r="B11643" s="136"/>
      <c r="E11643" s="136"/>
      <c r="H11643" s="136"/>
      <c r="K11643" s="136"/>
      <c r="O11643" s="136"/>
      <c r="T11643" s="136"/>
      <c r="W11643" s="136"/>
      <c r="Z11643" s="136"/>
      <c r="AC11643" s="136"/>
    </row>
    <row r="11644" spans="2:29">
      <c r="B11644" s="136"/>
      <c r="E11644" s="136"/>
      <c r="H11644" s="136"/>
      <c r="K11644" s="136"/>
      <c r="O11644" s="136"/>
      <c r="T11644" s="136"/>
      <c r="W11644" s="136"/>
      <c r="Z11644" s="136"/>
      <c r="AC11644" s="136"/>
    </row>
    <row r="11645" spans="2:29">
      <c r="B11645" s="136"/>
      <c r="E11645" s="136"/>
      <c r="H11645" s="136"/>
      <c r="K11645" s="136"/>
      <c r="O11645" s="136"/>
      <c r="T11645" s="136"/>
      <c r="W11645" s="136"/>
      <c r="Z11645" s="136"/>
      <c r="AC11645" s="136"/>
    </row>
    <row r="11646" spans="2:29">
      <c r="B11646" s="136"/>
      <c r="E11646" s="136"/>
      <c r="H11646" s="136"/>
      <c r="K11646" s="136"/>
      <c r="O11646" s="136"/>
      <c r="T11646" s="136"/>
      <c r="W11646" s="136"/>
      <c r="Z11646" s="136"/>
      <c r="AC11646" s="136"/>
    </row>
    <row r="11647" spans="2:29">
      <c r="B11647" s="136"/>
      <c r="E11647" s="136"/>
      <c r="H11647" s="136"/>
      <c r="K11647" s="136"/>
      <c r="O11647" s="136"/>
      <c r="T11647" s="136"/>
      <c r="W11647" s="136"/>
      <c r="Z11647" s="136"/>
      <c r="AC11647" s="136"/>
    </row>
    <row r="11648" spans="2:29">
      <c r="B11648" s="136"/>
      <c r="E11648" s="136"/>
      <c r="H11648" s="136"/>
      <c r="K11648" s="136"/>
      <c r="O11648" s="136"/>
      <c r="T11648" s="136"/>
      <c r="W11648" s="136"/>
      <c r="Z11648" s="136"/>
      <c r="AC11648" s="136"/>
    </row>
    <row r="11649" spans="2:29">
      <c r="B11649" s="136"/>
      <c r="E11649" s="136"/>
      <c r="H11649" s="136"/>
      <c r="K11649" s="136"/>
      <c r="O11649" s="136"/>
      <c r="T11649" s="136"/>
      <c r="W11649" s="136"/>
      <c r="Z11649" s="136"/>
      <c r="AC11649" s="136"/>
    </row>
    <row r="11650" spans="2:29">
      <c r="B11650" s="136"/>
      <c r="E11650" s="136"/>
      <c r="H11650" s="136"/>
      <c r="K11650" s="136"/>
      <c r="O11650" s="136"/>
      <c r="T11650" s="136"/>
      <c r="W11650" s="136"/>
      <c r="Z11650" s="136"/>
      <c r="AC11650" s="136"/>
    </row>
    <row r="11651" spans="2:29">
      <c r="B11651" s="136"/>
      <c r="E11651" s="136"/>
      <c r="H11651" s="136"/>
      <c r="K11651" s="136"/>
      <c r="O11651" s="136"/>
      <c r="T11651" s="136"/>
      <c r="W11651" s="136"/>
      <c r="Z11651" s="136"/>
      <c r="AC11651" s="136"/>
    </row>
    <row r="11652" spans="2:29">
      <c r="B11652" s="136"/>
      <c r="E11652" s="136"/>
      <c r="H11652" s="136"/>
      <c r="K11652" s="136"/>
      <c r="O11652" s="136"/>
      <c r="T11652" s="136"/>
      <c r="W11652" s="136"/>
      <c r="Z11652" s="136"/>
      <c r="AC11652" s="136"/>
    </row>
    <row r="11653" spans="2:29">
      <c r="B11653" s="136"/>
      <c r="E11653" s="136"/>
      <c r="H11653" s="136"/>
      <c r="K11653" s="136"/>
      <c r="O11653" s="136"/>
      <c r="T11653" s="136"/>
      <c r="W11653" s="136"/>
      <c r="Z11653" s="136"/>
      <c r="AC11653" s="136"/>
    </row>
    <row r="11654" spans="2:29">
      <c r="B11654" s="136"/>
      <c r="E11654" s="136"/>
      <c r="H11654" s="136"/>
      <c r="K11654" s="136"/>
      <c r="O11654" s="136"/>
      <c r="T11654" s="136"/>
      <c r="W11654" s="136"/>
      <c r="Z11654" s="136"/>
      <c r="AC11654" s="136"/>
    </row>
    <row r="11655" spans="2:29">
      <c r="B11655" s="136"/>
      <c r="E11655" s="136"/>
      <c r="H11655" s="136"/>
      <c r="K11655" s="136"/>
      <c r="O11655" s="136"/>
      <c r="T11655" s="136"/>
      <c r="W11655" s="136"/>
      <c r="Z11655" s="136"/>
      <c r="AC11655" s="136"/>
    </row>
    <row r="11656" spans="2:29">
      <c r="B11656" s="136"/>
      <c r="E11656" s="136"/>
      <c r="H11656" s="136"/>
      <c r="K11656" s="136"/>
      <c r="O11656" s="136"/>
      <c r="T11656" s="136"/>
      <c r="W11656" s="136"/>
      <c r="Z11656" s="136"/>
      <c r="AC11656" s="136"/>
    </row>
    <row r="11657" spans="2:29">
      <c r="B11657" s="136"/>
      <c r="E11657" s="136"/>
      <c r="H11657" s="136"/>
      <c r="K11657" s="136"/>
      <c r="O11657" s="136"/>
      <c r="T11657" s="136"/>
      <c r="W11657" s="136"/>
      <c r="Z11657" s="136"/>
      <c r="AC11657" s="136"/>
    </row>
    <row r="11658" spans="2:29">
      <c r="B11658" s="136"/>
      <c r="E11658" s="136"/>
      <c r="H11658" s="136"/>
      <c r="K11658" s="136"/>
      <c r="O11658" s="136"/>
      <c r="T11658" s="136"/>
      <c r="W11658" s="136"/>
      <c r="Z11658" s="136"/>
      <c r="AC11658" s="136"/>
    </row>
    <row r="11659" spans="2:29">
      <c r="B11659" s="136"/>
      <c r="E11659" s="136"/>
      <c r="H11659" s="136"/>
      <c r="K11659" s="136"/>
      <c r="O11659" s="136"/>
      <c r="T11659" s="136"/>
      <c r="W11659" s="136"/>
      <c r="Z11659" s="136"/>
      <c r="AC11659" s="136"/>
    </row>
    <row r="11660" spans="2:29">
      <c r="B11660" s="136"/>
      <c r="E11660" s="136"/>
      <c r="H11660" s="136"/>
      <c r="K11660" s="136"/>
      <c r="O11660" s="136"/>
      <c r="T11660" s="136"/>
      <c r="W11660" s="136"/>
      <c r="Z11660" s="136"/>
      <c r="AC11660" s="136"/>
    </row>
    <row r="11661" spans="2:29">
      <c r="B11661" s="136"/>
      <c r="E11661" s="136"/>
      <c r="H11661" s="136"/>
      <c r="K11661" s="136"/>
      <c r="O11661" s="136"/>
      <c r="T11661" s="136"/>
      <c r="W11661" s="136"/>
      <c r="Z11661" s="136"/>
      <c r="AC11661" s="136"/>
    </row>
    <row r="11662" spans="2:29">
      <c r="B11662" s="136"/>
      <c r="E11662" s="136"/>
      <c r="H11662" s="136"/>
      <c r="K11662" s="136"/>
      <c r="O11662" s="136"/>
      <c r="T11662" s="136"/>
      <c r="W11662" s="136"/>
      <c r="Z11662" s="136"/>
      <c r="AC11662" s="136"/>
    </row>
    <row r="11663" spans="2:29">
      <c r="B11663" s="136"/>
      <c r="E11663" s="136"/>
      <c r="H11663" s="136"/>
      <c r="K11663" s="136"/>
      <c r="O11663" s="136"/>
      <c r="T11663" s="136"/>
      <c r="W11663" s="136"/>
      <c r="Z11663" s="136"/>
      <c r="AC11663" s="136"/>
    </row>
    <row r="11664" spans="2:29">
      <c r="B11664" s="136"/>
      <c r="E11664" s="136"/>
      <c r="H11664" s="136"/>
      <c r="K11664" s="136"/>
      <c r="O11664" s="136"/>
      <c r="T11664" s="136"/>
      <c r="W11664" s="136"/>
      <c r="Z11664" s="136"/>
      <c r="AC11664" s="136"/>
    </row>
    <row r="11665" spans="2:29">
      <c r="B11665" s="136"/>
      <c r="E11665" s="136"/>
      <c r="H11665" s="136"/>
      <c r="K11665" s="136"/>
      <c r="O11665" s="136"/>
      <c r="T11665" s="136"/>
      <c r="W11665" s="136"/>
      <c r="Z11665" s="136"/>
      <c r="AC11665" s="136"/>
    </row>
    <row r="11666" spans="2:29">
      <c r="B11666" s="136"/>
      <c r="E11666" s="136"/>
      <c r="H11666" s="136"/>
      <c r="K11666" s="136"/>
      <c r="O11666" s="136"/>
      <c r="T11666" s="136"/>
      <c r="W11666" s="136"/>
      <c r="Z11666" s="136"/>
      <c r="AC11666" s="136"/>
    </row>
    <row r="11667" spans="2:29">
      <c r="B11667" s="136"/>
      <c r="E11667" s="136"/>
      <c r="H11667" s="136"/>
      <c r="K11667" s="136"/>
      <c r="O11667" s="136"/>
      <c r="T11667" s="136"/>
      <c r="W11667" s="136"/>
      <c r="Z11667" s="136"/>
      <c r="AC11667" s="136"/>
    </row>
    <row r="11668" spans="2:29">
      <c r="B11668" s="136"/>
      <c r="E11668" s="136"/>
      <c r="H11668" s="136"/>
      <c r="K11668" s="136"/>
      <c r="O11668" s="136"/>
      <c r="T11668" s="136"/>
      <c r="W11668" s="136"/>
      <c r="Z11668" s="136"/>
      <c r="AC11668" s="136"/>
    </row>
    <row r="11669" spans="2:29">
      <c r="B11669" s="136"/>
      <c r="E11669" s="136"/>
      <c r="H11669" s="136"/>
      <c r="K11669" s="136"/>
      <c r="O11669" s="136"/>
      <c r="T11669" s="136"/>
      <c r="W11669" s="136"/>
      <c r="Z11669" s="136"/>
      <c r="AC11669" s="136"/>
    </row>
    <row r="11670" spans="2:29">
      <c r="B11670" s="136"/>
      <c r="E11670" s="136"/>
      <c r="H11670" s="136"/>
      <c r="K11670" s="136"/>
      <c r="O11670" s="136"/>
      <c r="T11670" s="136"/>
      <c r="W11670" s="136"/>
      <c r="Z11670" s="136"/>
      <c r="AC11670" s="136"/>
    </row>
    <row r="11671" spans="2:29">
      <c r="B11671" s="136"/>
      <c r="E11671" s="136"/>
      <c r="H11671" s="136"/>
      <c r="K11671" s="136"/>
      <c r="O11671" s="136"/>
      <c r="T11671" s="136"/>
      <c r="W11671" s="136"/>
      <c r="Z11671" s="136"/>
      <c r="AC11671" s="136"/>
    </row>
    <row r="11672" spans="2:29">
      <c r="B11672" s="136"/>
      <c r="E11672" s="136"/>
      <c r="H11672" s="136"/>
      <c r="K11672" s="136"/>
      <c r="O11672" s="136"/>
      <c r="T11672" s="136"/>
      <c r="W11672" s="136"/>
      <c r="Z11672" s="136"/>
      <c r="AC11672" s="136"/>
    </row>
    <row r="11673" spans="2:29">
      <c r="B11673" s="136"/>
      <c r="E11673" s="136"/>
      <c r="H11673" s="136"/>
      <c r="K11673" s="136"/>
      <c r="O11673" s="136"/>
      <c r="T11673" s="136"/>
      <c r="W11673" s="136"/>
      <c r="Z11673" s="136"/>
      <c r="AC11673" s="136"/>
    </row>
    <row r="11674" spans="2:29">
      <c r="B11674" s="136"/>
      <c r="E11674" s="136"/>
      <c r="H11674" s="136"/>
      <c r="K11674" s="136"/>
      <c r="O11674" s="136"/>
      <c r="T11674" s="136"/>
      <c r="W11674" s="136"/>
      <c r="Z11674" s="136"/>
      <c r="AC11674" s="136"/>
    </row>
    <row r="11675" spans="2:29">
      <c r="B11675" s="136"/>
      <c r="E11675" s="136"/>
      <c r="H11675" s="136"/>
      <c r="K11675" s="136"/>
      <c r="O11675" s="136"/>
      <c r="T11675" s="136"/>
      <c r="W11675" s="136"/>
      <c r="Z11675" s="136"/>
      <c r="AC11675" s="136"/>
    </row>
    <row r="11676" spans="2:29">
      <c r="B11676" s="136"/>
      <c r="E11676" s="136"/>
      <c r="H11676" s="136"/>
      <c r="K11676" s="136"/>
      <c r="O11676" s="136"/>
      <c r="T11676" s="136"/>
      <c r="W11676" s="136"/>
      <c r="Z11676" s="136"/>
      <c r="AC11676" s="136"/>
    </row>
    <row r="11677" spans="2:29">
      <c r="B11677" s="136"/>
      <c r="E11677" s="136"/>
      <c r="H11677" s="136"/>
      <c r="K11677" s="136"/>
      <c r="O11677" s="136"/>
      <c r="T11677" s="136"/>
      <c r="W11677" s="136"/>
      <c r="Z11677" s="136"/>
      <c r="AC11677" s="136"/>
    </row>
    <row r="11678" spans="2:29">
      <c r="B11678" s="136"/>
      <c r="E11678" s="136"/>
      <c r="H11678" s="136"/>
      <c r="K11678" s="136"/>
      <c r="O11678" s="136"/>
      <c r="T11678" s="136"/>
      <c r="W11678" s="136"/>
      <c r="Z11678" s="136"/>
      <c r="AC11678" s="136"/>
    </row>
    <row r="11679" spans="2:29">
      <c r="B11679" s="136"/>
      <c r="E11679" s="136"/>
      <c r="H11679" s="136"/>
      <c r="K11679" s="136"/>
      <c r="O11679" s="136"/>
      <c r="T11679" s="136"/>
      <c r="W11679" s="136"/>
      <c r="Z11679" s="136"/>
      <c r="AC11679" s="136"/>
    </row>
    <row r="11680" spans="2:29">
      <c r="B11680" s="136"/>
      <c r="E11680" s="136"/>
      <c r="H11680" s="136"/>
      <c r="K11680" s="136"/>
      <c r="O11680" s="136"/>
      <c r="T11680" s="136"/>
      <c r="W11680" s="136"/>
      <c r="Z11680" s="136"/>
      <c r="AC11680" s="136"/>
    </row>
    <row r="11681" spans="2:29">
      <c r="B11681" s="136"/>
      <c r="E11681" s="136"/>
      <c r="H11681" s="136"/>
      <c r="K11681" s="136"/>
      <c r="O11681" s="136"/>
      <c r="T11681" s="136"/>
      <c r="W11681" s="136"/>
      <c r="Z11681" s="136"/>
      <c r="AC11681" s="136"/>
    </row>
    <row r="11682" spans="2:29">
      <c r="B11682" s="136"/>
      <c r="E11682" s="136"/>
      <c r="H11682" s="136"/>
      <c r="K11682" s="136"/>
      <c r="O11682" s="136"/>
      <c r="T11682" s="136"/>
      <c r="W11682" s="136"/>
      <c r="Z11682" s="136"/>
      <c r="AC11682" s="136"/>
    </row>
    <row r="11683" spans="2:29">
      <c r="B11683" s="136"/>
      <c r="E11683" s="136"/>
      <c r="H11683" s="136"/>
      <c r="K11683" s="136"/>
      <c r="O11683" s="136"/>
      <c r="T11683" s="136"/>
      <c r="W11683" s="136"/>
      <c r="Z11683" s="136"/>
      <c r="AC11683" s="136"/>
    </row>
    <row r="11684" spans="2:29">
      <c r="B11684" s="136"/>
      <c r="E11684" s="136"/>
      <c r="H11684" s="136"/>
      <c r="K11684" s="136"/>
      <c r="O11684" s="136"/>
      <c r="T11684" s="136"/>
      <c r="W11684" s="136"/>
      <c r="Z11684" s="136"/>
      <c r="AC11684" s="136"/>
    </row>
    <row r="11685" spans="2:29">
      <c r="B11685" s="136"/>
      <c r="E11685" s="136"/>
      <c r="H11685" s="136"/>
      <c r="K11685" s="136"/>
      <c r="O11685" s="136"/>
      <c r="T11685" s="136"/>
      <c r="W11685" s="136"/>
      <c r="Z11685" s="136"/>
      <c r="AC11685" s="136"/>
    </row>
    <row r="11686" spans="2:29">
      <c r="B11686" s="136"/>
      <c r="E11686" s="136"/>
      <c r="H11686" s="136"/>
      <c r="K11686" s="136"/>
      <c r="O11686" s="136"/>
      <c r="T11686" s="136"/>
      <c r="W11686" s="136"/>
      <c r="Z11686" s="136"/>
      <c r="AC11686" s="136"/>
    </row>
    <row r="11687" spans="2:29">
      <c r="B11687" s="136"/>
      <c r="E11687" s="136"/>
      <c r="H11687" s="136"/>
      <c r="K11687" s="136"/>
      <c r="O11687" s="136"/>
      <c r="T11687" s="136"/>
      <c r="W11687" s="136"/>
      <c r="Z11687" s="136"/>
      <c r="AC11687" s="136"/>
    </row>
    <row r="11688" spans="2:29">
      <c r="B11688" s="136"/>
      <c r="E11688" s="136"/>
      <c r="H11688" s="136"/>
      <c r="K11688" s="136"/>
      <c r="O11688" s="136"/>
      <c r="T11688" s="136"/>
      <c r="W11688" s="136"/>
      <c r="Z11688" s="136"/>
      <c r="AC11688" s="136"/>
    </row>
    <row r="11689" spans="2:29">
      <c r="B11689" s="136"/>
      <c r="E11689" s="136"/>
      <c r="H11689" s="136"/>
      <c r="K11689" s="136"/>
      <c r="O11689" s="136"/>
      <c r="T11689" s="136"/>
      <c r="W11689" s="136"/>
      <c r="Z11689" s="136"/>
      <c r="AC11689" s="136"/>
    </row>
    <row r="11690" spans="2:29">
      <c r="B11690" s="136"/>
      <c r="E11690" s="136"/>
      <c r="H11690" s="136"/>
      <c r="K11690" s="136"/>
      <c r="O11690" s="136"/>
      <c r="T11690" s="136"/>
      <c r="W11690" s="136"/>
      <c r="Z11690" s="136"/>
      <c r="AC11690" s="136"/>
    </row>
    <row r="11691" spans="2:29">
      <c r="B11691" s="136"/>
      <c r="E11691" s="136"/>
      <c r="H11691" s="136"/>
      <c r="K11691" s="136"/>
      <c r="O11691" s="136"/>
      <c r="T11691" s="136"/>
      <c r="W11691" s="136"/>
      <c r="Z11691" s="136"/>
      <c r="AC11691" s="136"/>
    </row>
    <row r="11692" spans="2:29">
      <c r="B11692" s="136"/>
      <c r="E11692" s="136"/>
      <c r="H11692" s="136"/>
      <c r="K11692" s="136"/>
      <c r="O11692" s="136"/>
      <c r="T11692" s="136"/>
      <c r="W11692" s="136"/>
      <c r="Z11692" s="136"/>
      <c r="AC11692" s="136"/>
    </row>
    <row r="11693" spans="2:29">
      <c r="B11693" s="136"/>
      <c r="E11693" s="136"/>
      <c r="H11693" s="136"/>
      <c r="K11693" s="136"/>
      <c r="O11693" s="136"/>
      <c r="T11693" s="136"/>
      <c r="W11693" s="136"/>
      <c r="Z11693" s="136"/>
      <c r="AC11693" s="136"/>
    </row>
    <row r="11694" spans="2:29">
      <c r="B11694" s="136"/>
      <c r="E11694" s="136"/>
      <c r="H11694" s="136"/>
      <c r="K11694" s="136"/>
      <c r="O11694" s="136"/>
      <c r="T11694" s="136"/>
      <c r="W11694" s="136"/>
      <c r="Z11694" s="136"/>
      <c r="AC11694" s="136"/>
    </row>
    <row r="11695" spans="2:29">
      <c r="B11695" s="136"/>
      <c r="E11695" s="136"/>
      <c r="H11695" s="136"/>
      <c r="K11695" s="136"/>
      <c r="O11695" s="136"/>
      <c r="T11695" s="136"/>
      <c r="W11695" s="136"/>
      <c r="Z11695" s="136"/>
      <c r="AC11695" s="136"/>
    </row>
    <row r="11696" spans="2:29">
      <c r="B11696" s="136"/>
      <c r="E11696" s="136"/>
      <c r="H11696" s="136"/>
      <c r="K11696" s="136"/>
      <c r="O11696" s="136"/>
      <c r="T11696" s="136"/>
      <c r="W11696" s="136"/>
      <c r="Z11696" s="136"/>
      <c r="AC11696" s="136"/>
    </row>
    <row r="11697" spans="2:29">
      <c r="B11697" s="136"/>
      <c r="E11697" s="136"/>
      <c r="H11697" s="136"/>
      <c r="K11697" s="136"/>
      <c r="O11697" s="136"/>
      <c r="T11697" s="136"/>
      <c r="W11697" s="136"/>
      <c r="Z11697" s="136"/>
      <c r="AC11697" s="136"/>
    </row>
    <row r="11698" spans="2:29">
      <c r="B11698" s="136"/>
      <c r="E11698" s="136"/>
      <c r="H11698" s="136"/>
      <c r="K11698" s="136"/>
      <c r="O11698" s="136"/>
      <c r="T11698" s="136"/>
      <c r="W11698" s="136"/>
      <c r="Z11698" s="136"/>
      <c r="AC11698" s="136"/>
    </row>
    <row r="11699" spans="2:29">
      <c r="B11699" s="136"/>
      <c r="E11699" s="136"/>
      <c r="H11699" s="136"/>
      <c r="K11699" s="136"/>
      <c r="O11699" s="136"/>
      <c r="T11699" s="136"/>
      <c r="W11699" s="136"/>
      <c r="Z11699" s="136"/>
      <c r="AC11699" s="136"/>
    </row>
    <row r="11700" spans="2:29">
      <c r="B11700" s="136"/>
      <c r="E11700" s="136"/>
      <c r="H11700" s="136"/>
      <c r="K11700" s="136"/>
      <c r="O11700" s="136"/>
      <c r="T11700" s="136"/>
      <c r="W11700" s="136"/>
      <c r="Z11700" s="136"/>
      <c r="AC11700" s="136"/>
    </row>
    <row r="11701" spans="2:29">
      <c r="B11701" s="136"/>
      <c r="E11701" s="136"/>
      <c r="H11701" s="136"/>
      <c r="K11701" s="136"/>
      <c r="O11701" s="136"/>
      <c r="T11701" s="136"/>
      <c r="W11701" s="136"/>
      <c r="Z11701" s="136"/>
      <c r="AC11701" s="136"/>
    </row>
    <row r="11702" spans="2:29">
      <c r="B11702" s="136"/>
      <c r="E11702" s="136"/>
      <c r="H11702" s="136"/>
      <c r="K11702" s="136"/>
      <c r="O11702" s="136"/>
      <c r="T11702" s="136"/>
      <c r="W11702" s="136"/>
      <c r="Z11702" s="136"/>
      <c r="AC11702" s="136"/>
    </row>
    <row r="11703" spans="2:29">
      <c r="B11703" s="136"/>
      <c r="E11703" s="136"/>
      <c r="H11703" s="136"/>
      <c r="K11703" s="136"/>
      <c r="O11703" s="136"/>
      <c r="T11703" s="136"/>
      <c r="W11703" s="136"/>
      <c r="Z11703" s="136"/>
      <c r="AC11703" s="136"/>
    </row>
    <row r="11704" spans="2:29">
      <c r="B11704" s="136"/>
      <c r="E11704" s="136"/>
      <c r="H11704" s="136"/>
      <c r="K11704" s="136"/>
      <c r="O11704" s="136"/>
      <c r="T11704" s="136"/>
      <c r="W11704" s="136"/>
      <c r="Z11704" s="136"/>
      <c r="AC11704" s="136"/>
    </row>
    <row r="11705" spans="2:29">
      <c r="B11705" s="136"/>
      <c r="E11705" s="136"/>
      <c r="H11705" s="136"/>
      <c r="K11705" s="136"/>
      <c r="O11705" s="136"/>
      <c r="T11705" s="136"/>
      <c r="W11705" s="136"/>
      <c r="Z11705" s="136"/>
      <c r="AC11705" s="136"/>
    </row>
    <row r="11706" spans="2:29">
      <c r="B11706" s="136"/>
      <c r="E11706" s="136"/>
      <c r="H11706" s="136"/>
      <c r="K11706" s="136"/>
      <c r="O11706" s="136"/>
      <c r="T11706" s="136"/>
      <c r="W11706" s="136"/>
      <c r="Z11706" s="136"/>
      <c r="AC11706" s="136"/>
    </row>
    <row r="11707" spans="2:29">
      <c r="B11707" s="136"/>
      <c r="E11707" s="136"/>
      <c r="H11707" s="136"/>
      <c r="K11707" s="136"/>
      <c r="O11707" s="136"/>
      <c r="T11707" s="136"/>
      <c r="W11707" s="136"/>
      <c r="Z11707" s="136"/>
      <c r="AC11707" s="136"/>
    </row>
    <row r="11708" spans="2:29">
      <c r="B11708" s="136"/>
      <c r="E11708" s="136"/>
      <c r="H11708" s="136"/>
      <c r="K11708" s="136"/>
      <c r="O11708" s="136"/>
      <c r="T11708" s="136"/>
      <c r="W11708" s="136"/>
      <c r="Z11708" s="136"/>
      <c r="AC11708" s="136"/>
    </row>
    <row r="11709" spans="2:29">
      <c r="B11709" s="136"/>
      <c r="E11709" s="136"/>
      <c r="H11709" s="136"/>
      <c r="K11709" s="136"/>
      <c r="O11709" s="136"/>
      <c r="T11709" s="136"/>
      <c r="W11709" s="136"/>
      <c r="Z11709" s="136"/>
      <c r="AC11709" s="136"/>
    </row>
    <row r="11710" spans="2:29">
      <c r="B11710" s="136"/>
      <c r="E11710" s="136"/>
      <c r="H11710" s="136"/>
      <c r="K11710" s="136"/>
      <c r="O11710" s="136"/>
      <c r="T11710" s="136"/>
      <c r="W11710" s="136"/>
      <c r="Z11710" s="136"/>
      <c r="AC11710" s="136"/>
    </row>
    <row r="11711" spans="2:29">
      <c r="B11711" s="136"/>
      <c r="E11711" s="136"/>
      <c r="H11711" s="136"/>
      <c r="K11711" s="136"/>
      <c r="O11711" s="136"/>
      <c r="T11711" s="136"/>
      <c r="W11711" s="136"/>
      <c r="Z11711" s="136"/>
      <c r="AC11711" s="136"/>
    </row>
    <row r="11712" spans="2:29">
      <c r="B11712" s="136"/>
      <c r="E11712" s="136"/>
      <c r="H11712" s="136"/>
      <c r="K11712" s="136"/>
      <c r="O11712" s="136"/>
      <c r="T11712" s="136"/>
      <c r="W11712" s="136"/>
      <c r="Z11712" s="136"/>
      <c r="AC11712" s="136"/>
    </row>
    <row r="11713" spans="2:29">
      <c r="B11713" s="136"/>
      <c r="E11713" s="136"/>
      <c r="H11713" s="136"/>
      <c r="K11713" s="136"/>
      <c r="O11713" s="136"/>
      <c r="T11713" s="136"/>
      <c r="W11713" s="136"/>
      <c r="Z11713" s="136"/>
      <c r="AC11713" s="136"/>
    </row>
    <row r="11714" spans="2:29">
      <c r="B11714" s="136"/>
      <c r="E11714" s="136"/>
      <c r="H11714" s="136"/>
      <c r="K11714" s="136"/>
      <c r="O11714" s="136"/>
      <c r="T11714" s="136"/>
      <c r="W11714" s="136"/>
      <c r="Z11714" s="136"/>
      <c r="AC11714" s="136"/>
    </row>
    <row r="11715" spans="2:29">
      <c r="B11715" s="136"/>
      <c r="E11715" s="136"/>
      <c r="H11715" s="136"/>
      <c r="K11715" s="136"/>
      <c r="O11715" s="136"/>
      <c r="T11715" s="136"/>
      <c r="W11715" s="136"/>
      <c r="Z11715" s="136"/>
      <c r="AC11715" s="136"/>
    </row>
    <row r="11716" spans="2:29">
      <c r="B11716" s="136"/>
      <c r="E11716" s="136"/>
      <c r="H11716" s="136"/>
      <c r="K11716" s="136"/>
      <c r="O11716" s="136"/>
      <c r="T11716" s="136"/>
      <c r="W11716" s="136"/>
      <c r="Z11716" s="136"/>
      <c r="AC11716" s="136"/>
    </row>
    <row r="11717" spans="2:29">
      <c r="B11717" s="136"/>
      <c r="E11717" s="136"/>
      <c r="H11717" s="136"/>
      <c r="K11717" s="136"/>
      <c r="O11717" s="136"/>
      <c r="T11717" s="136"/>
      <c r="W11717" s="136"/>
      <c r="Z11717" s="136"/>
      <c r="AC11717" s="136"/>
    </row>
    <row r="11718" spans="2:29">
      <c r="B11718" s="136"/>
      <c r="E11718" s="136"/>
      <c r="H11718" s="136"/>
      <c r="K11718" s="136"/>
      <c r="O11718" s="136"/>
      <c r="T11718" s="136"/>
      <c r="W11718" s="136"/>
      <c r="Z11718" s="136"/>
      <c r="AC11718" s="136"/>
    </row>
    <row r="11719" spans="2:29">
      <c r="B11719" s="136"/>
      <c r="E11719" s="136"/>
      <c r="H11719" s="136"/>
      <c r="K11719" s="136"/>
      <c r="O11719" s="136"/>
      <c r="T11719" s="136"/>
      <c r="W11719" s="136"/>
      <c r="Z11719" s="136"/>
      <c r="AC11719" s="136"/>
    </row>
    <row r="11720" spans="2:29">
      <c r="B11720" s="136"/>
      <c r="E11720" s="136"/>
      <c r="H11720" s="136"/>
      <c r="K11720" s="136"/>
      <c r="O11720" s="136"/>
      <c r="T11720" s="136"/>
      <c r="W11720" s="136"/>
      <c r="Z11720" s="136"/>
      <c r="AC11720" s="136"/>
    </row>
    <row r="11721" spans="2:29">
      <c r="B11721" s="136"/>
      <c r="E11721" s="136"/>
      <c r="H11721" s="136"/>
      <c r="K11721" s="136"/>
      <c r="O11721" s="136"/>
      <c r="T11721" s="136"/>
      <c r="W11721" s="136"/>
      <c r="Z11721" s="136"/>
      <c r="AC11721" s="136"/>
    </row>
    <row r="11722" spans="2:29">
      <c r="B11722" s="136"/>
      <c r="E11722" s="136"/>
      <c r="H11722" s="136"/>
      <c r="K11722" s="136"/>
      <c r="O11722" s="136"/>
      <c r="T11722" s="136"/>
      <c r="W11722" s="136"/>
      <c r="Z11722" s="136"/>
      <c r="AC11722" s="136"/>
    </row>
    <row r="11723" spans="2:29">
      <c r="B11723" s="136"/>
      <c r="E11723" s="136"/>
      <c r="H11723" s="136"/>
      <c r="K11723" s="136"/>
      <c r="O11723" s="136"/>
      <c r="T11723" s="136"/>
      <c r="W11723" s="136"/>
      <c r="Z11723" s="136"/>
      <c r="AC11723" s="136"/>
    </row>
    <row r="11724" spans="2:29">
      <c r="B11724" s="136"/>
      <c r="E11724" s="136"/>
      <c r="H11724" s="136"/>
      <c r="K11724" s="136"/>
      <c r="O11724" s="136"/>
      <c r="T11724" s="136"/>
      <c r="W11724" s="136"/>
      <c r="Z11724" s="136"/>
      <c r="AC11724" s="136"/>
    </row>
    <row r="11725" spans="2:29">
      <c r="B11725" s="136"/>
      <c r="E11725" s="136"/>
      <c r="H11725" s="136"/>
      <c r="K11725" s="136"/>
      <c r="O11725" s="136"/>
      <c r="T11725" s="136"/>
      <c r="W11725" s="136"/>
      <c r="Z11725" s="136"/>
      <c r="AC11725" s="136"/>
    </row>
    <row r="11726" spans="2:29">
      <c r="B11726" s="136"/>
      <c r="E11726" s="136"/>
      <c r="H11726" s="136"/>
      <c r="K11726" s="136"/>
      <c r="O11726" s="136"/>
      <c r="T11726" s="136"/>
      <c r="W11726" s="136"/>
      <c r="Z11726" s="136"/>
      <c r="AC11726" s="136"/>
    </row>
    <row r="11727" spans="2:29">
      <c r="B11727" s="136"/>
      <c r="E11727" s="136"/>
      <c r="H11727" s="136"/>
      <c r="K11727" s="136"/>
      <c r="O11727" s="136"/>
      <c r="T11727" s="136"/>
      <c r="W11727" s="136"/>
      <c r="Z11727" s="136"/>
      <c r="AC11727" s="136"/>
    </row>
    <row r="11728" spans="2:29">
      <c r="B11728" s="136"/>
      <c r="E11728" s="136"/>
      <c r="H11728" s="136"/>
      <c r="K11728" s="136"/>
      <c r="O11728" s="136"/>
      <c r="T11728" s="136"/>
      <c r="W11728" s="136"/>
      <c r="Z11728" s="136"/>
      <c r="AC11728" s="136"/>
    </row>
    <row r="11729" spans="2:29">
      <c r="B11729" s="136"/>
      <c r="E11729" s="136"/>
      <c r="H11729" s="136"/>
      <c r="K11729" s="136"/>
      <c r="O11729" s="136"/>
      <c r="T11729" s="136"/>
      <c r="W11729" s="136"/>
      <c r="Z11729" s="136"/>
      <c r="AC11729" s="136"/>
    </row>
    <row r="11730" spans="2:29">
      <c r="B11730" s="136"/>
      <c r="E11730" s="136"/>
      <c r="H11730" s="136"/>
      <c r="K11730" s="136"/>
      <c r="O11730" s="136"/>
      <c r="T11730" s="136"/>
      <c r="W11730" s="136"/>
      <c r="Z11730" s="136"/>
      <c r="AC11730" s="136"/>
    </row>
    <row r="11731" spans="2:29">
      <c r="B11731" s="136"/>
      <c r="E11731" s="136"/>
      <c r="H11731" s="136"/>
      <c r="K11731" s="136"/>
      <c r="O11731" s="136"/>
      <c r="T11731" s="136"/>
      <c r="W11731" s="136"/>
      <c r="Z11731" s="136"/>
      <c r="AC11731" s="136"/>
    </row>
    <row r="11732" spans="2:29">
      <c r="B11732" s="136"/>
      <c r="E11732" s="136"/>
      <c r="H11732" s="136"/>
      <c r="K11732" s="136"/>
      <c r="O11732" s="136"/>
      <c r="T11732" s="136"/>
      <c r="W11732" s="136"/>
      <c r="Z11732" s="136"/>
      <c r="AC11732" s="136"/>
    </row>
    <row r="11733" spans="2:29">
      <c r="B11733" s="136"/>
      <c r="E11733" s="136"/>
      <c r="H11733" s="136"/>
      <c r="K11733" s="136"/>
      <c r="O11733" s="136"/>
      <c r="T11733" s="136"/>
      <c r="W11733" s="136"/>
      <c r="Z11733" s="136"/>
      <c r="AC11733" s="136"/>
    </row>
    <row r="11734" spans="2:29">
      <c r="B11734" s="136"/>
      <c r="E11734" s="136"/>
      <c r="H11734" s="136"/>
      <c r="K11734" s="136"/>
      <c r="O11734" s="136"/>
      <c r="T11734" s="136"/>
      <c r="W11734" s="136"/>
      <c r="Z11734" s="136"/>
      <c r="AC11734" s="136"/>
    </row>
    <row r="11735" spans="2:29">
      <c r="B11735" s="136"/>
      <c r="E11735" s="136"/>
      <c r="H11735" s="136"/>
      <c r="K11735" s="136"/>
      <c r="O11735" s="136"/>
      <c r="T11735" s="136"/>
      <c r="W11735" s="136"/>
      <c r="Z11735" s="136"/>
      <c r="AC11735" s="136"/>
    </row>
    <row r="11736" spans="2:29">
      <c r="B11736" s="136"/>
      <c r="E11736" s="136"/>
      <c r="H11736" s="136"/>
      <c r="K11736" s="136"/>
      <c r="O11736" s="136"/>
      <c r="T11736" s="136"/>
      <c r="W11736" s="136"/>
      <c r="Z11736" s="136"/>
      <c r="AC11736" s="136"/>
    </row>
    <row r="11737" spans="2:29">
      <c r="B11737" s="136"/>
      <c r="E11737" s="136"/>
      <c r="H11737" s="136"/>
      <c r="K11737" s="136"/>
      <c r="O11737" s="136"/>
      <c r="T11737" s="136"/>
      <c r="W11737" s="136"/>
      <c r="Z11737" s="136"/>
      <c r="AC11737" s="136"/>
    </row>
    <row r="11738" spans="2:29">
      <c r="B11738" s="136"/>
      <c r="E11738" s="136"/>
      <c r="H11738" s="136"/>
      <c r="K11738" s="136"/>
      <c r="O11738" s="136"/>
      <c r="T11738" s="136"/>
      <c r="W11738" s="136"/>
      <c r="Z11738" s="136"/>
      <c r="AC11738" s="136"/>
    </row>
    <row r="11739" spans="2:29">
      <c r="B11739" s="136"/>
      <c r="E11739" s="136"/>
      <c r="H11739" s="136"/>
      <c r="K11739" s="136"/>
      <c r="O11739" s="136"/>
      <c r="T11739" s="136"/>
      <c r="W11739" s="136"/>
      <c r="Z11739" s="136"/>
      <c r="AC11739" s="136"/>
    </row>
    <row r="11740" spans="2:29">
      <c r="B11740" s="136"/>
      <c r="E11740" s="136"/>
      <c r="H11740" s="136"/>
      <c r="K11740" s="136"/>
      <c r="O11740" s="136"/>
      <c r="T11740" s="136"/>
      <c r="W11740" s="136"/>
      <c r="Z11740" s="136"/>
      <c r="AC11740" s="136"/>
    </row>
    <row r="11741" spans="2:29">
      <c r="B11741" s="136"/>
      <c r="E11741" s="136"/>
      <c r="H11741" s="136"/>
      <c r="K11741" s="136"/>
      <c r="O11741" s="136"/>
      <c r="T11741" s="136"/>
      <c r="W11741" s="136"/>
      <c r="Z11741" s="136"/>
      <c r="AC11741" s="136"/>
    </row>
    <row r="11742" spans="2:29">
      <c r="B11742" s="136"/>
      <c r="E11742" s="136"/>
      <c r="H11742" s="136"/>
      <c r="K11742" s="136"/>
      <c r="O11742" s="136"/>
      <c r="T11742" s="136"/>
      <c r="W11742" s="136"/>
      <c r="Z11742" s="136"/>
      <c r="AC11742" s="136"/>
    </row>
    <row r="11743" spans="2:29">
      <c r="B11743" s="136"/>
      <c r="E11743" s="136"/>
      <c r="H11743" s="136"/>
      <c r="K11743" s="136"/>
      <c r="O11743" s="136"/>
      <c r="T11743" s="136"/>
      <c r="W11743" s="136"/>
      <c r="Z11743" s="136"/>
      <c r="AC11743" s="136"/>
    </row>
    <row r="11744" spans="2:29">
      <c r="B11744" s="136"/>
      <c r="E11744" s="136"/>
      <c r="H11744" s="136"/>
      <c r="K11744" s="136"/>
      <c r="O11744" s="136"/>
      <c r="T11744" s="136"/>
      <c r="W11744" s="136"/>
      <c r="Z11744" s="136"/>
      <c r="AC11744" s="136"/>
    </row>
    <row r="11745" spans="2:29">
      <c r="B11745" s="136"/>
      <c r="E11745" s="136"/>
      <c r="H11745" s="136"/>
      <c r="K11745" s="136"/>
      <c r="O11745" s="136"/>
      <c r="T11745" s="136"/>
      <c r="W11745" s="136"/>
      <c r="Z11745" s="136"/>
      <c r="AC11745" s="136"/>
    </row>
    <row r="11746" spans="2:29">
      <c r="B11746" s="136"/>
      <c r="E11746" s="136"/>
      <c r="H11746" s="136"/>
      <c r="K11746" s="136"/>
      <c r="O11746" s="136"/>
      <c r="T11746" s="136"/>
      <c r="W11746" s="136"/>
      <c r="Z11746" s="136"/>
      <c r="AC11746" s="136"/>
    </row>
    <row r="11747" spans="2:29">
      <c r="B11747" s="136"/>
      <c r="E11747" s="136"/>
      <c r="H11747" s="136"/>
      <c r="K11747" s="136"/>
      <c r="O11747" s="136"/>
      <c r="T11747" s="136"/>
      <c r="W11747" s="136"/>
      <c r="Z11747" s="136"/>
      <c r="AC11747" s="136"/>
    </row>
    <row r="11748" spans="2:29">
      <c r="B11748" s="136"/>
      <c r="E11748" s="136"/>
      <c r="H11748" s="136"/>
      <c r="K11748" s="136"/>
      <c r="O11748" s="136"/>
      <c r="T11748" s="136"/>
      <c r="W11748" s="136"/>
      <c r="Z11748" s="136"/>
      <c r="AC11748" s="136"/>
    </row>
    <row r="11749" spans="2:29">
      <c r="B11749" s="136"/>
      <c r="E11749" s="136"/>
      <c r="H11749" s="136"/>
      <c r="K11749" s="136"/>
      <c r="O11749" s="136"/>
      <c r="T11749" s="136"/>
      <c r="W11749" s="136"/>
      <c r="Z11749" s="136"/>
      <c r="AC11749" s="136"/>
    </row>
    <row r="11750" spans="2:29">
      <c r="B11750" s="136"/>
      <c r="E11750" s="136"/>
      <c r="H11750" s="136"/>
      <c r="K11750" s="136"/>
      <c r="O11750" s="136"/>
      <c r="T11750" s="136"/>
      <c r="W11750" s="136"/>
      <c r="Z11750" s="136"/>
      <c r="AC11750" s="136"/>
    </row>
    <row r="11751" spans="2:29">
      <c r="B11751" s="136"/>
      <c r="E11751" s="136"/>
      <c r="H11751" s="136"/>
      <c r="K11751" s="136"/>
      <c r="O11751" s="136"/>
      <c r="T11751" s="136"/>
      <c r="W11751" s="136"/>
      <c r="Z11751" s="136"/>
      <c r="AC11751" s="136"/>
    </row>
    <row r="11752" spans="2:29">
      <c r="B11752" s="136"/>
      <c r="E11752" s="136"/>
      <c r="H11752" s="136"/>
      <c r="K11752" s="136"/>
      <c r="O11752" s="136"/>
      <c r="T11752" s="136"/>
      <c r="W11752" s="136"/>
      <c r="Z11752" s="136"/>
      <c r="AC11752" s="136"/>
    </row>
    <row r="11753" spans="2:29">
      <c r="B11753" s="136"/>
      <c r="E11753" s="136"/>
      <c r="H11753" s="136"/>
      <c r="K11753" s="136"/>
      <c r="O11753" s="136"/>
      <c r="T11753" s="136"/>
      <c r="W11753" s="136"/>
      <c r="Z11753" s="136"/>
      <c r="AC11753" s="136"/>
    </row>
    <row r="11754" spans="2:29">
      <c r="B11754" s="136"/>
      <c r="E11754" s="136"/>
      <c r="H11754" s="136"/>
      <c r="K11754" s="136"/>
      <c r="O11754" s="136"/>
      <c r="T11754" s="136"/>
      <c r="W11754" s="136"/>
      <c r="Z11754" s="136"/>
      <c r="AC11754" s="136"/>
    </row>
    <row r="11755" spans="2:29">
      <c r="B11755" s="136"/>
      <c r="E11755" s="136"/>
      <c r="H11755" s="136"/>
      <c r="K11755" s="136"/>
      <c r="O11755" s="136"/>
      <c r="T11755" s="136"/>
      <c r="W11755" s="136"/>
      <c r="Z11755" s="136"/>
      <c r="AC11755" s="136"/>
    </row>
    <row r="11756" spans="2:29">
      <c r="B11756" s="136"/>
      <c r="E11756" s="136"/>
      <c r="H11756" s="136"/>
      <c r="K11756" s="136"/>
      <c r="O11756" s="136"/>
      <c r="T11756" s="136"/>
      <c r="W11756" s="136"/>
      <c r="Z11756" s="136"/>
      <c r="AC11756" s="136"/>
    </row>
    <row r="11757" spans="2:29">
      <c r="B11757" s="136"/>
      <c r="E11757" s="136"/>
      <c r="H11757" s="136"/>
      <c r="K11757" s="136"/>
      <c r="O11757" s="136"/>
      <c r="T11757" s="136"/>
      <c r="W11757" s="136"/>
      <c r="Z11757" s="136"/>
      <c r="AC11757" s="136"/>
    </row>
    <row r="11758" spans="2:29">
      <c r="B11758" s="136"/>
      <c r="E11758" s="136"/>
      <c r="H11758" s="136"/>
      <c r="K11758" s="136"/>
      <c r="O11758" s="136"/>
      <c r="T11758" s="136"/>
      <c r="W11758" s="136"/>
      <c r="Z11758" s="136"/>
      <c r="AC11758" s="136"/>
    </row>
    <row r="11759" spans="2:29">
      <c r="B11759" s="136"/>
      <c r="E11759" s="136"/>
      <c r="H11759" s="136"/>
      <c r="K11759" s="136"/>
      <c r="O11759" s="136"/>
      <c r="T11759" s="136"/>
      <c r="W11759" s="136"/>
      <c r="Z11759" s="136"/>
      <c r="AC11759" s="136"/>
    </row>
    <row r="11760" spans="2:29">
      <c r="B11760" s="136"/>
      <c r="E11760" s="136"/>
      <c r="H11760" s="136"/>
      <c r="K11760" s="136"/>
      <c r="O11760" s="136"/>
      <c r="T11760" s="136"/>
      <c r="W11760" s="136"/>
      <c r="Z11760" s="136"/>
      <c r="AC11760" s="136"/>
    </row>
    <row r="11761" spans="2:29">
      <c r="B11761" s="136"/>
      <c r="E11761" s="136"/>
      <c r="H11761" s="136"/>
      <c r="K11761" s="136"/>
      <c r="O11761" s="136"/>
      <c r="T11761" s="136"/>
      <c r="W11761" s="136"/>
      <c r="Z11761" s="136"/>
      <c r="AC11761" s="136"/>
    </row>
    <row r="11762" spans="2:29">
      <c r="B11762" s="136"/>
      <c r="E11762" s="136"/>
      <c r="H11762" s="136"/>
      <c r="K11762" s="136"/>
      <c r="O11762" s="136"/>
      <c r="T11762" s="136"/>
      <c r="W11762" s="136"/>
      <c r="Z11762" s="136"/>
      <c r="AC11762" s="136"/>
    </row>
    <row r="11763" spans="2:29">
      <c r="B11763" s="136"/>
      <c r="E11763" s="136"/>
      <c r="H11763" s="136"/>
      <c r="K11763" s="136"/>
      <c r="O11763" s="136"/>
      <c r="T11763" s="136"/>
      <c r="W11763" s="136"/>
      <c r="Z11763" s="136"/>
      <c r="AC11763" s="136"/>
    </row>
    <row r="11764" spans="2:29">
      <c r="B11764" s="136"/>
      <c r="E11764" s="136"/>
      <c r="H11764" s="136"/>
      <c r="K11764" s="136"/>
      <c r="O11764" s="136"/>
      <c r="T11764" s="136"/>
      <c r="W11764" s="136"/>
      <c r="Z11764" s="136"/>
      <c r="AC11764" s="136"/>
    </row>
    <row r="11765" spans="2:29">
      <c r="B11765" s="136"/>
      <c r="E11765" s="136"/>
      <c r="H11765" s="136"/>
      <c r="K11765" s="136"/>
      <c r="O11765" s="136"/>
      <c r="T11765" s="136"/>
      <c r="W11765" s="136"/>
      <c r="Z11765" s="136"/>
      <c r="AC11765" s="136"/>
    </row>
    <row r="11766" spans="2:29">
      <c r="B11766" s="136"/>
      <c r="E11766" s="136"/>
      <c r="H11766" s="136"/>
      <c r="K11766" s="136"/>
      <c r="O11766" s="136"/>
      <c r="T11766" s="136"/>
      <c r="W11766" s="136"/>
      <c r="Z11766" s="136"/>
      <c r="AC11766" s="136"/>
    </row>
    <row r="11767" spans="2:29">
      <c r="B11767" s="136"/>
      <c r="E11767" s="136"/>
      <c r="H11767" s="136"/>
      <c r="K11767" s="136"/>
      <c r="O11767" s="136"/>
      <c r="T11767" s="136"/>
      <c r="W11767" s="136"/>
      <c r="Z11767" s="136"/>
      <c r="AC11767" s="136"/>
    </row>
    <row r="11768" spans="2:29">
      <c r="B11768" s="136"/>
      <c r="E11768" s="136"/>
      <c r="H11768" s="136"/>
      <c r="K11768" s="136"/>
      <c r="O11768" s="136"/>
      <c r="T11768" s="136"/>
      <c r="W11768" s="136"/>
      <c r="Z11768" s="136"/>
      <c r="AC11768" s="136"/>
    </row>
    <row r="11769" spans="2:29">
      <c r="B11769" s="136"/>
      <c r="E11769" s="136"/>
      <c r="H11769" s="136"/>
      <c r="K11769" s="136"/>
      <c r="O11769" s="136"/>
      <c r="T11769" s="136"/>
      <c r="W11769" s="136"/>
      <c r="Z11769" s="136"/>
      <c r="AC11769" s="136"/>
    </row>
    <row r="11770" spans="2:29">
      <c r="B11770" s="136"/>
      <c r="E11770" s="136"/>
      <c r="H11770" s="136"/>
      <c r="K11770" s="136"/>
      <c r="O11770" s="136"/>
      <c r="T11770" s="136"/>
      <c r="W11770" s="136"/>
      <c r="Z11770" s="136"/>
      <c r="AC11770" s="136"/>
    </row>
    <row r="11771" spans="2:29">
      <c r="B11771" s="136"/>
      <c r="E11771" s="136"/>
      <c r="H11771" s="136"/>
      <c r="K11771" s="136"/>
      <c r="O11771" s="136"/>
      <c r="T11771" s="136"/>
      <c r="W11771" s="136"/>
      <c r="Z11771" s="136"/>
      <c r="AC11771" s="136"/>
    </row>
    <row r="11772" spans="2:29">
      <c r="B11772" s="136"/>
      <c r="E11772" s="136"/>
      <c r="H11772" s="136"/>
      <c r="K11772" s="136"/>
      <c r="O11772" s="136"/>
      <c r="T11772" s="136"/>
      <c r="W11772" s="136"/>
      <c r="Z11772" s="136"/>
      <c r="AC11772" s="136"/>
    </row>
    <row r="11773" spans="2:29">
      <c r="B11773" s="136"/>
      <c r="E11773" s="136"/>
      <c r="H11773" s="136"/>
      <c r="K11773" s="136"/>
      <c r="O11773" s="136"/>
      <c r="T11773" s="136"/>
      <c r="W11773" s="136"/>
      <c r="Z11773" s="136"/>
      <c r="AC11773" s="136"/>
    </row>
    <row r="11774" spans="2:29">
      <c r="B11774" s="136"/>
      <c r="E11774" s="136"/>
      <c r="H11774" s="136"/>
      <c r="K11774" s="136"/>
      <c r="O11774" s="136"/>
      <c r="T11774" s="136"/>
      <c r="W11774" s="136"/>
      <c r="Z11774" s="136"/>
      <c r="AC11774" s="136"/>
    </row>
    <row r="11775" spans="2:29">
      <c r="B11775" s="136"/>
      <c r="E11775" s="136"/>
      <c r="H11775" s="136"/>
      <c r="K11775" s="136"/>
      <c r="O11775" s="136"/>
      <c r="T11775" s="136"/>
      <c r="W11775" s="136"/>
      <c r="Z11775" s="136"/>
      <c r="AC11775" s="136"/>
    </row>
    <row r="11776" spans="2:29">
      <c r="B11776" s="136"/>
      <c r="E11776" s="136"/>
      <c r="H11776" s="136"/>
      <c r="K11776" s="136"/>
      <c r="O11776" s="136"/>
      <c r="T11776" s="136"/>
      <c r="W11776" s="136"/>
      <c r="Z11776" s="136"/>
      <c r="AC11776" s="136"/>
    </row>
    <row r="11777" spans="2:29">
      <c r="B11777" s="136"/>
      <c r="E11777" s="136"/>
      <c r="H11777" s="136"/>
      <c r="K11777" s="136"/>
      <c r="O11777" s="136"/>
      <c r="T11777" s="136"/>
      <c r="W11777" s="136"/>
      <c r="Z11777" s="136"/>
      <c r="AC11777" s="136"/>
    </row>
    <row r="11778" spans="2:29">
      <c r="B11778" s="136"/>
      <c r="E11778" s="136"/>
      <c r="H11778" s="136"/>
      <c r="K11778" s="136"/>
      <c r="O11778" s="136"/>
      <c r="T11778" s="136"/>
      <c r="W11778" s="136"/>
      <c r="Z11778" s="136"/>
      <c r="AC11778" s="136"/>
    </row>
    <row r="11779" spans="2:29">
      <c r="B11779" s="136"/>
      <c r="E11779" s="136"/>
      <c r="H11779" s="136"/>
      <c r="K11779" s="136"/>
      <c r="O11779" s="136"/>
      <c r="T11779" s="136"/>
      <c r="W11779" s="136"/>
      <c r="Z11779" s="136"/>
      <c r="AC11779" s="136"/>
    </row>
    <row r="11780" spans="2:29">
      <c r="B11780" s="136"/>
      <c r="E11780" s="136"/>
      <c r="H11780" s="136"/>
      <c r="K11780" s="136"/>
      <c r="O11780" s="136"/>
      <c r="T11780" s="136"/>
      <c r="W11780" s="136"/>
      <c r="Z11780" s="136"/>
      <c r="AC11780" s="136"/>
    </row>
    <row r="11781" spans="2:29">
      <c r="B11781" s="136"/>
      <c r="E11781" s="136"/>
      <c r="H11781" s="136"/>
      <c r="K11781" s="136"/>
      <c r="O11781" s="136"/>
      <c r="T11781" s="136"/>
      <c r="W11781" s="136"/>
      <c r="Z11781" s="136"/>
      <c r="AC11781" s="136"/>
    </row>
    <row r="11782" spans="2:29">
      <c r="B11782" s="136"/>
      <c r="E11782" s="136"/>
      <c r="H11782" s="136"/>
      <c r="K11782" s="136"/>
      <c r="O11782" s="136"/>
      <c r="T11782" s="136"/>
      <c r="W11782" s="136"/>
      <c r="Z11782" s="136"/>
      <c r="AC11782" s="136"/>
    </row>
    <row r="11783" spans="2:29">
      <c r="B11783" s="136"/>
      <c r="E11783" s="136"/>
      <c r="H11783" s="136"/>
      <c r="K11783" s="136"/>
      <c r="O11783" s="136"/>
      <c r="T11783" s="136"/>
      <c r="W11783" s="136"/>
      <c r="Z11783" s="136"/>
      <c r="AC11783" s="136"/>
    </row>
    <row r="11784" spans="2:29">
      <c r="B11784" s="136"/>
      <c r="E11784" s="136"/>
      <c r="H11784" s="136"/>
      <c r="K11784" s="136"/>
      <c r="O11784" s="136"/>
      <c r="T11784" s="136"/>
      <c r="W11784" s="136"/>
      <c r="Z11784" s="136"/>
      <c r="AC11784" s="136"/>
    </row>
    <row r="11785" spans="2:29">
      <c r="B11785" s="136"/>
      <c r="E11785" s="136"/>
      <c r="H11785" s="136"/>
      <c r="K11785" s="136"/>
      <c r="O11785" s="136"/>
      <c r="T11785" s="136"/>
      <c r="W11785" s="136"/>
      <c r="Z11785" s="136"/>
      <c r="AC11785" s="136"/>
    </row>
    <row r="11786" spans="2:29">
      <c r="B11786" s="136"/>
      <c r="E11786" s="136"/>
      <c r="H11786" s="136"/>
      <c r="K11786" s="136"/>
      <c r="O11786" s="136"/>
      <c r="T11786" s="136"/>
      <c r="W11786" s="136"/>
      <c r="Z11786" s="136"/>
      <c r="AC11786" s="136"/>
    </row>
    <row r="11787" spans="2:29">
      <c r="B11787" s="136"/>
      <c r="E11787" s="136"/>
      <c r="H11787" s="136"/>
      <c r="K11787" s="136"/>
      <c r="O11787" s="136"/>
      <c r="T11787" s="136"/>
      <c r="W11787" s="136"/>
      <c r="Z11787" s="136"/>
      <c r="AC11787" s="136"/>
    </row>
    <row r="11788" spans="2:29">
      <c r="B11788" s="136"/>
      <c r="E11788" s="136"/>
      <c r="H11788" s="136"/>
      <c r="K11788" s="136"/>
      <c r="O11788" s="136"/>
      <c r="T11788" s="136"/>
      <c r="W11788" s="136"/>
      <c r="Z11788" s="136"/>
      <c r="AC11788" s="136"/>
    </row>
    <row r="11789" spans="2:29">
      <c r="B11789" s="136"/>
      <c r="E11789" s="136"/>
      <c r="H11789" s="136"/>
      <c r="K11789" s="136"/>
      <c r="O11789" s="136"/>
      <c r="T11789" s="136"/>
      <c r="W11789" s="136"/>
      <c r="Z11789" s="136"/>
      <c r="AC11789" s="136"/>
    </row>
    <row r="11790" spans="2:29">
      <c r="B11790" s="136"/>
      <c r="E11790" s="136"/>
      <c r="H11790" s="136"/>
      <c r="K11790" s="136"/>
      <c r="O11790" s="136"/>
      <c r="T11790" s="136"/>
      <c r="W11790" s="136"/>
      <c r="Z11790" s="136"/>
      <c r="AC11790" s="136"/>
    </row>
    <row r="11791" spans="2:29">
      <c r="B11791" s="136"/>
      <c r="E11791" s="136"/>
      <c r="H11791" s="136"/>
      <c r="K11791" s="136"/>
      <c r="O11791" s="136"/>
      <c r="T11791" s="136"/>
      <c r="W11791" s="136"/>
      <c r="Z11791" s="136"/>
      <c r="AC11791" s="136"/>
    </row>
    <row r="11792" spans="2:29">
      <c r="B11792" s="136"/>
      <c r="E11792" s="136"/>
      <c r="H11792" s="136"/>
      <c r="K11792" s="136"/>
      <c r="O11792" s="136"/>
      <c r="T11792" s="136"/>
      <c r="W11792" s="136"/>
      <c r="Z11792" s="136"/>
      <c r="AC11792" s="136"/>
    </row>
    <row r="11793" spans="2:29">
      <c r="B11793" s="136"/>
      <c r="E11793" s="136"/>
      <c r="H11793" s="136"/>
      <c r="K11793" s="136"/>
      <c r="O11793" s="136"/>
      <c r="T11793" s="136"/>
      <c r="W11793" s="136"/>
      <c r="Z11793" s="136"/>
      <c r="AC11793" s="136"/>
    </row>
    <row r="11794" spans="2:29">
      <c r="B11794" s="136"/>
      <c r="E11794" s="136"/>
      <c r="H11794" s="136"/>
      <c r="K11794" s="136"/>
      <c r="O11794" s="136"/>
      <c r="T11794" s="136"/>
      <c r="W11794" s="136"/>
      <c r="Z11794" s="136"/>
      <c r="AC11794" s="136"/>
    </row>
    <row r="11795" spans="2:29">
      <c r="B11795" s="136"/>
      <c r="E11795" s="136"/>
      <c r="H11795" s="136"/>
      <c r="K11795" s="136"/>
      <c r="O11795" s="136"/>
      <c r="T11795" s="136"/>
      <c r="W11795" s="136"/>
      <c r="Z11795" s="136"/>
      <c r="AC11795" s="136"/>
    </row>
    <row r="11796" spans="2:29">
      <c r="B11796" s="136"/>
      <c r="E11796" s="136"/>
      <c r="H11796" s="136"/>
      <c r="K11796" s="136"/>
      <c r="O11796" s="136"/>
      <c r="T11796" s="136"/>
      <c r="W11796" s="136"/>
      <c r="Z11796" s="136"/>
      <c r="AC11796" s="136"/>
    </row>
    <row r="11797" spans="2:29">
      <c r="B11797" s="136"/>
      <c r="E11797" s="136"/>
      <c r="H11797" s="136"/>
      <c r="K11797" s="136"/>
      <c r="O11797" s="136"/>
      <c r="T11797" s="136"/>
      <c r="W11797" s="136"/>
      <c r="Z11797" s="136"/>
      <c r="AC11797" s="136"/>
    </row>
    <row r="11798" spans="2:29">
      <c r="B11798" s="136"/>
      <c r="E11798" s="136"/>
      <c r="H11798" s="136"/>
      <c r="K11798" s="136"/>
      <c r="O11798" s="136"/>
      <c r="T11798" s="136"/>
      <c r="W11798" s="136"/>
      <c r="Z11798" s="136"/>
      <c r="AC11798" s="136"/>
    </row>
    <row r="11799" spans="2:29">
      <c r="B11799" s="136"/>
      <c r="E11799" s="136"/>
      <c r="H11799" s="136"/>
      <c r="K11799" s="136"/>
      <c r="O11799" s="136"/>
      <c r="T11799" s="136"/>
      <c r="W11799" s="136"/>
      <c r="Z11799" s="136"/>
      <c r="AC11799" s="136"/>
    </row>
    <row r="11800" spans="2:29">
      <c r="B11800" s="136"/>
      <c r="E11800" s="136"/>
      <c r="H11800" s="136"/>
      <c r="K11800" s="136"/>
      <c r="O11800" s="136"/>
      <c r="T11800" s="136"/>
      <c r="W11800" s="136"/>
      <c r="Z11800" s="136"/>
      <c r="AC11800" s="136"/>
    </row>
    <row r="11801" spans="2:29">
      <c r="B11801" s="136"/>
      <c r="E11801" s="136"/>
      <c r="H11801" s="136"/>
      <c r="K11801" s="136"/>
      <c r="O11801" s="136"/>
      <c r="T11801" s="136"/>
      <c r="W11801" s="136"/>
      <c r="Z11801" s="136"/>
      <c r="AC11801" s="136"/>
    </row>
    <row r="11802" spans="2:29">
      <c r="B11802" s="136"/>
      <c r="E11802" s="136"/>
      <c r="H11802" s="136"/>
      <c r="K11802" s="136"/>
      <c r="O11802" s="136"/>
      <c r="T11802" s="136"/>
      <c r="W11802" s="136"/>
      <c r="Z11802" s="136"/>
      <c r="AC11802" s="136"/>
    </row>
    <row r="11803" spans="2:29">
      <c r="B11803" s="136"/>
      <c r="E11803" s="136"/>
      <c r="H11803" s="136"/>
      <c r="K11803" s="136"/>
      <c r="O11803" s="136"/>
      <c r="T11803" s="136"/>
      <c r="W11803" s="136"/>
      <c r="Z11803" s="136"/>
      <c r="AC11803" s="136"/>
    </row>
    <row r="11804" spans="2:29">
      <c r="B11804" s="136"/>
      <c r="E11804" s="136"/>
      <c r="H11804" s="136"/>
      <c r="K11804" s="136"/>
      <c r="O11804" s="136"/>
      <c r="T11804" s="136"/>
      <c r="W11804" s="136"/>
      <c r="Z11804" s="136"/>
      <c r="AC11804" s="136"/>
    </row>
    <row r="11805" spans="2:29">
      <c r="B11805" s="136"/>
      <c r="E11805" s="136"/>
      <c r="H11805" s="136"/>
      <c r="K11805" s="136"/>
      <c r="O11805" s="136"/>
      <c r="T11805" s="136"/>
      <c r="W11805" s="136"/>
      <c r="Z11805" s="136"/>
      <c r="AC11805" s="136"/>
    </row>
    <row r="11806" spans="2:29">
      <c r="B11806" s="136"/>
      <c r="E11806" s="136"/>
      <c r="H11806" s="136"/>
      <c r="K11806" s="136"/>
      <c r="O11806" s="136"/>
      <c r="T11806" s="136"/>
      <c r="W11806" s="136"/>
      <c r="Z11806" s="136"/>
      <c r="AC11806" s="136"/>
    </row>
    <row r="11807" spans="2:29">
      <c r="B11807" s="136"/>
      <c r="E11807" s="136"/>
      <c r="H11807" s="136"/>
      <c r="K11807" s="136"/>
      <c r="O11807" s="136"/>
      <c r="T11807" s="136"/>
      <c r="W11807" s="136"/>
      <c r="Z11807" s="136"/>
      <c r="AC11807" s="136"/>
    </row>
    <row r="11808" spans="2:29">
      <c r="B11808" s="136"/>
      <c r="E11808" s="136"/>
      <c r="H11808" s="136"/>
      <c r="K11808" s="136"/>
      <c r="O11808" s="136"/>
      <c r="T11808" s="136"/>
      <c r="W11808" s="136"/>
      <c r="Z11808" s="136"/>
      <c r="AC11808" s="136"/>
    </row>
    <row r="11809" spans="2:29">
      <c r="B11809" s="136"/>
      <c r="E11809" s="136"/>
      <c r="H11809" s="136"/>
      <c r="K11809" s="136"/>
      <c r="O11809" s="136"/>
      <c r="T11809" s="136"/>
      <c r="W11809" s="136"/>
      <c r="Z11809" s="136"/>
      <c r="AC11809" s="136"/>
    </row>
    <row r="11810" spans="2:29">
      <c r="B11810" s="136"/>
      <c r="E11810" s="136"/>
      <c r="H11810" s="136"/>
      <c r="K11810" s="136"/>
      <c r="O11810" s="136"/>
      <c r="T11810" s="136"/>
      <c r="W11810" s="136"/>
      <c r="Z11810" s="136"/>
      <c r="AC11810" s="136"/>
    </row>
    <row r="11811" spans="2:29">
      <c r="B11811" s="136"/>
      <c r="E11811" s="136"/>
      <c r="H11811" s="136"/>
      <c r="K11811" s="136"/>
      <c r="O11811" s="136"/>
      <c r="T11811" s="136"/>
      <c r="W11811" s="136"/>
      <c r="Z11811" s="136"/>
      <c r="AC11811" s="136"/>
    </row>
    <row r="11812" spans="2:29">
      <c r="B11812" s="136"/>
      <c r="E11812" s="136"/>
      <c r="H11812" s="136"/>
      <c r="K11812" s="136"/>
      <c r="O11812" s="136"/>
      <c r="T11812" s="136"/>
      <c r="W11812" s="136"/>
      <c r="Z11812" s="136"/>
      <c r="AC11812" s="136"/>
    </row>
    <row r="11813" spans="2:29">
      <c r="B11813" s="136"/>
      <c r="E11813" s="136"/>
      <c r="H11813" s="136"/>
      <c r="K11813" s="136"/>
      <c r="O11813" s="136"/>
      <c r="T11813" s="136"/>
      <c r="W11813" s="136"/>
      <c r="Z11813" s="136"/>
      <c r="AC11813" s="136"/>
    </row>
    <row r="11814" spans="2:29">
      <c r="B11814" s="136"/>
      <c r="E11814" s="136"/>
      <c r="H11814" s="136"/>
      <c r="K11814" s="136"/>
      <c r="O11814" s="136"/>
      <c r="T11814" s="136"/>
      <c r="W11814" s="136"/>
      <c r="Z11814" s="136"/>
      <c r="AC11814" s="136"/>
    </row>
    <row r="11815" spans="2:29">
      <c r="B11815" s="136"/>
      <c r="E11815" s="136"/>
      <c r="H11815" s="136"/>
      <c r="K11815" s="136"/>
      <c r="O11815" s="136"/>
      <c r="T11815" s="136"/>
      <c r="W11815" s="136"/>
      <c r="Z11815" s="136"/>
      <c r="AC11815" s="136"/>
    </row>
    <row r="11816" spans="2:29">
      <c r="B11816" s="136"/>
      <c r="E11816" s="136"/>
      <c r="H11816" s="136"/>
      <c r="K11816" s="136"/>
      <c r="O11816" s="136"/>
      <c r="T11816" s="136"/>
      <c r="W11816" s="136"/>
      <c r="Z11816" s="136"/>
      <c r="AC11816" s="136"/>
    </row>
    <row r="11817" spans="2:29">
      <c r="B11817" s="136"/>
      <c r="E11817" s="136"/>
      <c r="H11817" s="136"/>
      <c r="K11817" s="136"/>
      <c r="O11817" s="136"/>
      <c r="T11817" s="136"/>
      <c r="W11817" s="136"/>
      <c r="Z11817" s="136"/>
      <c r="AC11817" s="136"/>
    </row>
    <row r="11818" spans="2:29">
      <c r="B11818" s="136"/>
      <c r="E11818" s="136"/>
      <c r="H11818" s="136"/>
      <c r="K11818" s="136"/>
      <c r="O11818" s="136"/>
      <c r="T11818" s="136"/>
      <c r="W11818" s="136"/>
      <c r="Z11818" s="136"/>
      <c r="AC11818" s="136"/>
    </row>
    <row r="11819" spans="2:29">
      <c r="B11819" s="136"/>
      <c r="E11819" s="136"/>
      <c r="H11819" s="136"/>
      <c r="K11819" s="136"/>
      <c r="O11819" s="136"/>
      <c r="T11819" s="136"/>
      <c r="W11819" s="136"/>
      <c r="Z11819" s="136"/>
      <c r="AC11819" s="136"/>
    </row>
    <row r="11820" spans="2:29">
      <c r="B11820" s="136"/>
      <c r="E11820" s="136"/>
      <c r="H11820" s="136"/>
      <c r="K11820" s="136"/>
      <c r="O11820" s="136"/>
      <c r="T11820" s="136"/>
      <c r="W11820" s="136"/>
      <c r="Z11820" s="136"/>
      <c r="AC11820" s="136"/>
    </row>
    <row r="11821" spans="2:29">
      <c r="B11821" s="136"/>
      <c r="E11821" s="136"/>
      <c r="H11821" s="136"/>
      <c r="K11821" s="136"/>
      <c r="O11821" s="136"/>
      <c r="T11821" s="136"/>
      <c r="W11821" s="136"/>
      <c r="Z11821" s="136"/>
      <c r="AC11821" s="136"/>
    </row>
    <row r="11822" spans="2:29">
      <c r="B11822" s="136"/>
      <c r="E11822" s="136"/>
      <c r="H11822" s="136"/>
      <c r="K11822" s="136"/>
      <c r="O11822" s="136"/>
      <c r="T11822" s="136"/>
      <c r="W11822" s="136"/>
      <c r="Z11822" s="136"/>
      <c r="AC11822" s="136"/>
    </row>
    <row r="11823" spans="2:29">
      <c r="B11823" s="136"/>
      <c r="E11823" s="136"/>
      <c r="H11823" s="136"/>
      <c r="K11823" s="136"/>
      <c r="O11823" s="136"/>
      <c r="T11823" s="136"/>
      <c r="W11823" s="136"/>
      <c r="Z11823" s="136"/>
      <c r="AC11823" s="136"/>
    </row>
    <row r="11824" spans="2:29">
      <c r="B11824" s="136"/>
      <c r="E11824" s="136"/>
      <c r="H11824" s="136"/>
      <c r="K11824" s="136"/>
      <c r="O11824" s="136"/>
      <c r="T11824" s="136"/>
      <c r="W11824" s="136"/>
      <c r="Z11824" s="136"/>
      <c r="AC11824" s="136"/>
    </row>
    <row r="11825" spans="2:29">
      <c r="B11825" s="136"/>
      <c r="E11825" s="136"/>
      <c r="H11825" s="136"/>
      <c r="K11825" s="136"/>
      <c r="O11825" s="136"/>
      <c r="T11825" s="136"/>
      <c r="W11825" s="136"/>
      <c r="Z11825" s="136"/>
      <c r="AC11825" s="136"/>
    </row>
    <row r="11826" spans="2:29">
      <c r="B11826" s="136"/>
      <c r="E11826" s="136"/>
      <c r="H11826" s="136"/>
      <c r="K11826" s="136"/>
      <c r="O11826" s="136"/>
      <c r="T11826" s="136"/>
      <c r="W11826" s="136"/>
      <c r="Z11826" s="136"/>
      <c r="AC11826" s="136"/>
    </row>
    <row r="11827" spans="2:29">
      <c r="B11827" s="136"/>
      <c r="E11827" s="136"/>
      <c r="H11827" s="136"/>
      <c r="K11827" s="136"/>
      <c r="O11827" s="136"/>
      <c r="T11827" s="136"/>
      <c r="W11827" s="136"/>
      <c r="Z11827" s="136"/>
      <c r="AC11827" s="136"/>
    </row>
    <row r="11828" spans="2:29">
      <c r="B11828" s="136"/>
      <c r="E11828" s="136"/>
      <c r="H11828" s="136"/>
      <c r="K11828" s="136"/>
      <c r="O11828" s="136"/>
      <c r="T11828" s="136"/>
      <c r="W11828" s="136"/>
      <c r="Z11828" s="136"/>
      <c r="AC11828" s="136"/>
    </row>
    <row r="11829" spans="2:29">
      <c r="B11829" s="136"/>
      <c r="E11829" s="136"/>
      <c r="H11829" s="136"/>
      <c r="K11829" s="136"/>
      <c r="O11829" s="136"/>
      <c r="T11829" s="136"/>
      <c r="W11829" s="136"/>
      <c r="Z11829" s="136"/>
      <c r="AC11829" s="136"/>
    </row>
    <row r="11830" spans="2:29">
      <c r="B11830" s="136"/>
      <c r="E11830" s="136"/>
      <c r="H11830" s="136"/>
      <c r="K11830" s="136"/>
      <c r="O11830" s="136"/>
      <c r="T11830" s="136"/>
      <c r="W11830" s="136"/>
      <c r="Z11830" s="136"/>
      <c r="AC11830" s="136"/>
    </row>
    <row r="11831" spans="2:29">
      <c r="B11831" s="136"/>
      <c r="E11831" s="136"/>
      <c r="H11831" s="136"/>
      <c r="K11831" s="136"/>
      <c r="O11831" s="136"/>
      <c r="T11831" s="136"/>
      <c r="W11831" s="136"/>
      <c r="Z11831" s="136"/>
      <c r="AC11831" s="136"/>
    </row>
    <row r="11832" spans="2:29">
      <c r="B11832" s="136"/>
      <c r="E11832" s="136"/>
      <c r="H11832" s="136"/>
      <c r="K11832" s="136"/>
      <c r="O11832" s="136"/>
      <c r="T11832" s="136"/>
      <c r="W11832" s="136"/>
      <c r="Z11832" s="136"/>
      <c r="AC11832" s="136"/>
    </row>
    <row r="11833" spans="2:29">
      <c r="B11833" s="136"/>
      <c r="E11833" s="136"/>
      <c r="H11833" s="136"/>
      <c r="K11833" s="136"/>
      <c r="O11833" s="136"/>
      <c r="T11833" s="136"/>
      <c r="W11833" s="136"/>
      <c r="Z11833" s="136"/>
      <c r="AC11833" s="136"/>
    </row>
    <row r="11834" spans="2:29">
      <c r="B11834" s="136"/>
      <c r="E11834" s="136"/>
      <c r="H11834" s="136"/>
      <c r="K11834" s="136"/>
      <c r="O11834" s="136"/>
      <c r="T11834" s="136"/>
      <c r="W11834" s="136"/>
      <c r="Z11834" s="136"/>
      <c r="AC11834" s="136"/>
    </row>
    <row r="11835" spans="2:29">
      <c r="B11835" s="136"/>
      <c r="E11835" s="136"/>
      <c r="H11835" s="136"/>
      <c r="K11835" s="136"/>
      <c r="O11835" s="136"/>
      <c r="T11835" s="136"/>
      <c r="W11835" s="136"/>
      <c r="Z11835" s="136"/>
      <c r="AC11835" s="136"/>
    </row>
    <row r="11836" spans="2:29">
      <c r="B11836" s="136"/>
      <c r="E11836" s="136"/>
      <c r="H11836" s="136"/>
      <c r="K11836" s="136"/>
      <c r="O11836" s="136"/>
      <c r="T11836" s="136"/>
      <c r="W11836" s="136"/>
      <c r="Z11836" s="136"/>
      <c r="AC11836" s="136"/>
    </row>
    <row r="11837" spans="2:29">
      <c r="B11837" s="136"/>
      <c r="E11837" s="136"/>
      <c r="H11837" s="136"/>
      <c r="K11837" s="136"/>
      <c r="O11837" s="136"/>
      <c r="T11837" s="136"/>
      <c r="W11837" s="136"/>
      <c r="Z11837" s="136"/>
      <c r="AC11837" s="136"/>
    </row>
    <row r="11838" spans="2:29">
      <c r="B11838" s="136"/>
      <c r="E11838" s="136"/>
      <c r="H11838" s="136"/>
      <c r="K11838" s="136"/>
      <c r="O11838" s="136"/>
      <c r="T11838" s="136"/>
      <c r="W11838" s="136"/>
      <c r="Z11838" s="136"/>
      <c r="AC11838" s="136"/>
    </row>
    <row r="11839" spans="2:29">
      <c r="B11839" s="136"/>
      <c r="E11839" s="136"/>
      <c r="H11839" s="136"/>
      <c r="K11839" s="136"/>
      <c r="O11839" s="136"/>
      <c r="T11839" s="136"/>
      <c r="W11839" s="136"/>
      <c r="Z11839" s="136"/>
      <c r="AC11839" s="136"/>
    </row>
    <row r="11840" spans="2:29">
      <c r="B11840" s="136"/>
      <c r="E11840" s="136"/>
      <c r="H11840" s="136"/>
      <c r="K11840" s="136"/>
      <c r="O11840" s="136"/>
      <c r="T11840" s="136"/>
      <c r="W11840" s="136"/>
      <c r="Z11840" s="136"/>
      <c r="AC11840" s="136"/>
    </row>
    <row r="11841" spans="2:29">
      <c r="B11841" s="136"/>
      <c r="E11841" s="136"/>
      <c r="H11841" s="136"/>
      <c r="K11841" s="136"/>
      <c r="O11841" s="136"/>
      <c r="T11841" s="136"/>
      <c r="W11841" s="136"/>
      <c r="Z11841" s="136"/>
      <c r="AC11841" s="136"/>
    </row>
    <row r="11842" spans="2:29">
      <c r="B11842" s="136"/>
      <c r="E11842" s="136"/>
      <c r="H11842" s="136"/>
      <c r="K11842" s="136"/>
      <c r="O11842" s="136"/>
      <c r="T11842" s="136"/>
      <c r="W11842" s="136"/>
      <c r="Z11842" s="136"/>
      <c r="AC11842" s="136"/>
    </row>
    <row r="11843" spans="2:29">
      <c r="B11843" s="136"/>
      <c r="E11843" s="136"/>
      <c r="H11843" s="136"/>
      <c r="K11843" s="136"/>
      <c r="O11843" s="136"/>
      <c r="T11843" s="136"/>
      <c r="W11843" s="136"/>
      <c r="Z11843" s="136"/>
      <c r="AC11843" s="136"/>
    </row>
    <row r="11844" spans="2:29">
      <c r="B11844" s="136"/>
      <c r="E11844" s="136"/>
      <c r="H11844" s="136"/>
      <c r="K11844" s="136"/>
      <c r="O11844" s="136"/>
      <c r="T11844" s="136"/>
      <c r="W11844" s="136"/>
      <c r="Z11844" s="136"/>
      <c r="AC11844" s="136"/>
    </row>
    <row r="11845" spans="2:29">
      <c r="B11845" s="136"/>
      <c r="E11845" s="136"/>
      <c r="H11845" s="136"/>
      <c r="K11845" s="136"/>
      <c r="O11845" s="136"/>
      <c r="T11845" s="136"/>
      <c r="W11845" s="136"/>
      <c r="Z11845" s="136"/>
      <c r="AC11845" s="136"/>
    </row>
    <row r="11846" spans="2:29">
      <c r="B11846" s="136"/>
      <c r="E11846" s="136"/>
      <c r="H11846" s="136"/>
      <c r="K11846" s="136"/>
      <c r="O11846" s="136"/>
      <c r="T11846" s="136"/>
      <c r="W11846" s="136"/>
      <c r="Z11846" s="136"/>
      <c r="AC11846" s="136"/>
    </row>
    <row r="11847" spans="2:29">
      <c r="B11847" s="136"/>
      <c r="E11847" s="136"/>
      <c r="H11847" s="136"/>
      <c r="K11847" s="136"/>
      <c r="O11847" s="136"/>
      <c r="T11847" s="136"/>
      <c r="W11847" s="136"/>
      <c r="Z11847" s="136"/>
      <c r="AC11847" s="136"/>
    </row>
    <row r="11848" spans="2:29">
      <c r="B11848" s="136"/>
      <c r="E11848" s="136"/>
      <c r="H11848" s="136"/>
      <c r="K11848" s="136"/>
      <c r="O11848" s="136"/>
      <c r="T11848" s="136"/>
      <c r="W11848" s="136"/>
      <c r="Z11848" s="136"/>
      <c r="AC11848" s="136"/>
    </row>
    <row r="11849" spans="2:29">
      <c r="B11849" s="136"/>
      <c r="E11849" s="136"/>
      <c r="H11849" s="136"/>
      <c r="K11849" s="136"/>
      <c r="O11849" s="136"/>
      <c r="T11849" s="136"/>
      <c r="W11849" s="136"/>
      <c r="Z11849" s="136"/>
      <c r="AC11849" s="136"/>
    </row>
    <row r="11850" spans="2:29">
      <c r="B11850" s="136"/>
      <c r="E11850" s="136"/>
      <c r="H11850" s="136"/>
      <c r="K11850" s="136"/>
      <c r="O11850" s="136"/>
      <c r="T11850" s="136"/>
      <c r="W11850" s="136"/>
      <c r="Z11850" s="136"/>
      <c r="AC11850" s="136"/>
    </row>
    <row r="11851" spans="2:29">
      <c r="B11851" s="136"/>
      <c r="E11851" s="136"/>
      <c r="H11851" s="136"/>
      <c r="K11851" s="136"/>
      <c r="O11851" s="136"/>
      <c r="T11851" s="136"/>
      <c r="W11851" s="136"/>
      <c r="Z11851" s="136"/>
      <c r="AC11851" s="136"/>
    </row>
    <row r="11852" spans="2:29">
      <c r="B11852" s="136"/>
      <c r="E11852" s="136"/>
      <c r="H11852" s="136"/>
      <c r="K11852" s="136"/>
      <c r="O11852" s="136"/>
      <c r="T11852" s="136"/>
      <c r="W11852" s="136"/>
      <c r="Z11852" s="136"/>
      <c r="AC11852" s="136"/>
    </row>
    <row r="11853" spans="2:29">
      <c r="B11853" s="136"/>
      <c r="E11853" s="136"/>
      <c r="H11853" s="136"/>
      <c r="K11853" s="136"/>
      <c r="O11853" s="136"/>
      <c r="T11853" s="136"/>
      <c r="W11853" s="136"/>
      <c r="Z11853" s="136"/>
      <c r="AC11853" s="136"/>
    </row>
    <row r="11854" spans="2:29">
      <c r="B11854" s="136"/>
      <c r="E11854" s="136"/>
      <c r="H11854" s="136"/>
      <c r="K11854" s="136"/>
      <c r="O11854" s="136"/>
      <c r="T11854" s="136"/>
      <c r="W11854" s="136"/>
      <c r="Z11854" s="136"/>
      <c r="AC11854" s="136"/>
    </row>
    <row r="11855" spans="2:29">
      <c r="B11855" s="136"/>
      <c r="E11855" s="136"/>
      <c r="H11855" s="136"/>
      <c r="K11855" s="136"/>
      <c r="O11855" s="136"/>
      <c r="T11855" s="136"/>
      <c r="W11855" s="136"/>
      <c r="Z11855" s="136"/>
      <c r="AC11855" s="136"/>
    </row>
    <row r="11856" spans="2:29">
      <c r="B11856" s="136"/>
      <c r="E11856" s="136"/>
      <c r="H11856" s="136"/>
      <c r="K11856" s="136"/>
      <c r="O11856" s="136"/>
      <c r="T11856" s="136"/>
      <c r="W11856" s="136"/>
      <c r="Z11856" s="136"/>
      <c r="AC11856" s="136"/>
    </row>
    <row r="11857" spans="2:29">
      <c r="B11857" s="136"/>
      <c r="E11857" s="136"/>
      <c r="H11857" s="136"/>
      <c r="K11857" s="136"/>
      <c r="O11857" s="136"/>
      <c r="T11857" s="136"/>
      <c r="W11857" s="136"/>
      <c r="Z11857" s="136"/>
      <c r="AC11857" s="136"/>
    </row>
    <row r="11858" spans="2:29">
      <c r="B11858" s="136"/>
      <c r="E11858" s="136"/>
      <c r="H11858" s="136"/>
      <c r="K11858" s="136"/>
      <c r="O11858" s="136"/>
      <c r="T11858" s="136"/>
      <c r="W11858" s="136"/>
      <c r="Z11858" s="136"/>
      <c r="AC11858" s="136"/>
    </row>
    <row r="11859" spans="2:29">
      <c r="B11859" s="136"/>
      <c r="E11859" s="136"/>
      <c r="H11859" s="136"/>
      <c r="K11859" s="136"/>
      <c r="O11859" s="136"/>
      <c r="T11859" s="136"/>
      <c r="W11859" s="136"/>
      <c r="Z11859" s="136"/>
      <c r="AC11859" s="136"/>
    </row>
    <row r="11860" spans="2:29">
      <c r="B11860" s="136"/>
      <c r="E11860" s="136"/>
      <c r="H11860" s="136"/>
      <c r="K11860" s="136"/>
      <c r="O11860" s="136"/>
      <c r="T11860" s="136"/>
      <c r="W11860" s="136"/>
      <c r="Z11860" s="136"/>
      <c r="AC11860" s="136"/>
    </row>
    <row r="11861" spans="2:29">
      <c r="B11861" s="136"/>
      <c r="E11861" s="136"/>
      <c r="H11861" s="136"/>
      <c r="K11861" s="136"/>
      <c r="O11861" s="136"/>
      <c r="T11861" s="136"/>
      <c r="W11861" s="136"/>
      <c r="Z11861" s="136"/>
      <c r="AC11861" s="136"/>
    </row>
    <row r="11862" spans="2:29">
      <c r="B11862" s="136"/>
      <c r="E11862" s="136"/>
      <c r="H11862" s="136"/>
      <c r="K11862" s="136"/>
      <c r="O11862" s="136"/>
      <c r="T11862" s="136"/>
      <c r="W11862" s="136"/>
      <c r="Z11862" s="136"/>
      <c r="AC11862" s="136"/>
    </row>
    <row r="11863" spans="2:29">
      <c r="B11863" s="136"/>
      <c r="E11863" s="136"/>
      <c r="H11863" s="136"/>
      <c r="K11863" s="136"/>
      <c r="O11863" s="136"/>
      <c r="T11863" s="136"/>
      <c r="W11863" s="136"/>
      <c r="Z11863" s="136"/>
      <c r="AC11863" s="136"/>
    </row>
    <row r="11864" spans="2:29">
      <c r="B11864" s="136"/>
      <c r="E11864" s="136"/>
      <c r="H11864" s="136"/>
      <c r="K11864" s="136"/>
      <c r="O11864" s="136"/>
      <c r="T11864" s="136"/>
      <c r="W11864" s="136"/>
      <c r="Z11864" s="136"/>
      <c r="AC11864" s="136"/>
    </row>
    <row r="11865" spans="2:29">
      <c r="B11865" s="136"/>
      <c r="E11865" s="136"/>
      <c r="H11865" s="136"/>
      <c r="K11865" s="136"/>
      <c r="O11865" s="136"/>
      <c r="T11865" s="136"/>
      <c r="W11865" s="136"/>
      <c r="Z11865" s="136"/>
      <c r="AC11865" s="136"/>
    </row>
    <row r="11866" spans="2:29">
      <c r="B11866" s="136"/>
      <c r="E11866" s="136"/>
      <c r="H11866" s="136"/>
      <c r="K11866" s="136"/>
      <c r="O11866" s="136"/>
      <c r="T11866" s="136"/>
      <c r="W11866" s="136"/>
      <c r="Z11866" s="136"/>
      <c r="AC11866" s="136"/>
    </row>
    <row r="11867" spans="2:29">
      <c r="B11867" s="136"/>
      <c r="E11867" s="136"/>
      <c r="H11867" s="136"/>
      <c r="K11867" s="136"/>
      <c r="O11867" s="136"/>
      <c r="T11867" s="136"/>
      <c r="W11867" s="136"/>
      <c r="Z11867" s="136"/>
      <c r="AC11867" s="136"/>
    </row>
    <row r="11868" spans="2:29">
      <c r="B11868" s="136"/>
      <c r="E11868" s="136"/>
      <c r="H11868" s="136"/>
      <c r="K11868" s="136"/>
      <c r="O11868" s="136"/>
      <c r="T11868" s="136"/>
      <c r="W11868" s="136"/>
      <c r="Z11868" s="136"/>
      <c r="AC11868" s="136"/>
    </row>
    <row r="11869" spans="2:29">
      <c r="B11869" s="136"/>
      <c r="E11869" s="136"/>
      <c r="H11869" s="136"/>
      <c r="K11869" s="136"/>
      <c r="O11869" s="136"/>
      <c r="T11869" s="136"/>
      <c r="W11869" s="136"/>
      <c r="Z11869" s="136"/>
      <c r="AC11869" s="136"/>
    </row>
    <row r="11870" spans="2:29">
      <c r="B11870" s="136"/>
      <c r="E11870" s="136"/>
      <c r="H11870" s="136"/>
      <c r="K11870" s="136"/>
      <c r="O11870" s="136"/>
      <c r="T11870" s="136"/>
      <c r="W11870" s="136"/>
      <c r="Z11870" s="136"/>
      <c r="AC11870" s="136"/>
    </row>
    <row r="11871" spans="2:29">
      <c r="B11871" s="136"/>
      <c r="E11871" s="136"/>
      <c r="H11871" s="136"/>
      <c r="K11871" s="136"/>
      <c r="O11871" s="136"/>
      <c r="T11871" s="136"/>
      <c r="W11871" s="136"/>
      <c r="Z11871" s="136"/>
      <c r="AC11871" s="136"/>
    </row>
    <row r="11872" spans="2:29">
      <c r="B11872" s="136"/>
      <c r="E11872" s="136"/>
      <c r="H11872" s="136"/>
      <c r="K11872" s="136"/>
      <c r="O11872" s="136"/>
      <c r="T11872" s="136"/>
      <c r="W11872" s="136"/>
      <c r="Z11872" s="136"/>
      <c r="AC11872" s="136"/>
    </row>
    <row r="11873" spans="2:29">
      <c r="B11873" s="136"/>
      <c r="E11873" s="136"/>
      <c r="H11873" s="136"/>
      <c r="K11873" s="136"/>
      <c r="O11873" s="136"/>
      <c r="T11873" s="136"/>
      <c r="W11873" s="136"/>
      <c r="Z11873" s="136"/>
      <c r="AC11873" s="136"/>
    </row>
    <row r="11874" spans="2:29">
      <c r="B11874" s="136"/>
      <c r="E11874" s="136"/>
      <c r="H11874" s="136"/>
      <c r="K11874" s="136"/>
      <c r="O11874" s="136"/>
      <c r="T11874" s="136"/>
      <c r="W11874" s="136"/>
      <c r="Z11874" s="136"/>
      <c r="AC11874" s="136"/>
    </row>
    <row r="11875" spans="2:29">
      <c r="B11875" s="136"/>
      <c r="E11875" s="136"/>
      <c r="H11875" s="136"/>
      <c r="K11875" s="136"/>
      <c r="O11875" s="136"/>
      <c r="T11875" s="136"/>
      <c r="W11875" s="136"/>
      <c r="Z11875" s="136"/>
      <c r="AC11875" s="136"/>
    </row>
    <row r="11876" spans="2:29">
      <c r="B11876" s="136"/>
      <c r="E11876" s="136"/>
      <c r="H11876" s="136"/>
      <c r="K11876" s="136"/>
      <c r="O11876" s="136"/>
      <c r="T11876" s="136"/>
      <c r="W11876" s="136"/>
      <c r="Z11876" s="136"/>
      <c r="AC11876" s="136"/>
    </row>
    <row r="11877" spans="2:29">
      <c r="B11877" s="136"/>
      <c r="E11877" s="136"/>
      <c r="H11877" s="136"/>
      <c r="K11877" s="136"/>
      <c r="O11877" s="136"/>
      <c r="T11877" s="136"/>
      <c r="W11877" s="136"/>
      <c r="Z11877" s="136"/>
      <c r="AC11877" s="136"/>
    </row>
    <row r="11878" spans="2:29">
      <c r="B11878" s="136"/>
      <c r="E11878" s="136"/>
      <c r="H11878" s="136"/>
      <c r="K11878" s="136"/>
      <c r="O11878" s="136"/>
      <c r="T11878" s="136"/>
      <c r="W11878" s="136"/>
      <c r="Z11878" s="136"/>
      <c r="AC11878" s="136"/>
    </row>
    <row r="11879" spans="2:29">
      <c r="B11879" s="136"/>
      <c r="E11879" s="136"/>
      <c r="H11879" s="136"/>
      <c r="K11879" s="136"/>
      <c r="O11879" s="136"/>
      <c r="T11879" s="136"/>
      <c r="W11879" s="136"/>
      <c r="Z11879" s="136"/>
      <c r="AC11879" s="136"/>
    </row>
    <row r="11880" spans="2:29">
      <c r="B11880" s="136"/>
      <c r="E11880" s="136"/>
      <c r="H11880" s="136"/>
      <c r="K11880" s="136"/>
      <c r="O11880" s="136"/>
      <c r="T11880" s="136"/>
      <c r="W11880" s="136"/>
      <c r="Z11880" s="136"/>
      <c r="AC11880" s="136"/>
    </row>
    <row r="11881" spans="2:29">
      <c r="B11881" s="136"/>
      <c r="E11881" s="136"/>
      <c r="H11881" s="136"/>
      <c r="K11881" s="136"/>
      <c r="O11881" s="136"/>
      <c r="T11881" s="136"/>
      <c r="W11881" s="136"/>
      <c r="Z11881" s="136"/>
      <c r="AC11881" s="136"/>
    </row>
    <row r="11882" spans="2:29">
      <c r="B11882" s="136"/>
      <c r="E11882" s="136"/>
      <c r="H11882" s="136"/>
      <c r="K11882" s="136"/>
      <c r="O11882" s="136"/>
      <c r="T11882" s="136"/>
      <c r="W11882" s="136"/>
      <c r="Z11882" s="136"/>
      <c r="AC11882" s="136"/>
    </row>
    <row r="11883" spans="2:29">
      <c r="B11883" s="136"/>
      <c r="E11883" s="136"/>
      <c r="H11883" s="136"/>
      <c r="K11883" s="136"/>
      <c r="O11883" s="136"/>
      <c r="T11883" s="136"/>
      <c r="W11883" s="136"/>
      <c r="Z11883" s="136"/>
      <c r="AC11883" s="136"/>
    </row>
    <row r="11884" spans="2:29">
      <c r="B11884" s="136"/>
      <c r="E11884" s="136"/>
      <c r="H11884" s="136"/>
      <c r="K11884" s="136"/>
      <c r="O11884" s="136"/>
      <c r="T11884" s="136"/>
      <c r="W11884" s="136"/>
      <c r="Z11884" s="136"/>
      <c r="AC11884" s="136"/>
    </row>
    <row r="11885" spans="2:29">
      <c r="B11885" s="136"/>
      <c r="E11885" s="136"/>
      <c r="H11885" s="136"/>
      <c r="K11885" s="136"/>
      <c r="O11885" s="136"/>
      <c r="T11885" s="136"/>
      <c r="W11885" s="136"/>
      <c r="Z11885" s="136"/>
      <c r="AC11885" s="136"/>
    </row>
    <row r="11886" spans="2:29">
      <c r="B11886" s="136"/>
      <c r="E11886" s="136"/>
      <c r="H11886" s="136"/>
      <c r="K11886" s="136"/>
      <c r="O11886" s="136"/>
      <c r="T11886" s="136"/>
      <c r="W11886" s="136"/>
      <c r="Z11886" s="136"/>
      <c r="AC11886" s="136"/>
    </row>
    <row r="11887" spans="2:29">
      <c r="B11887" s="136"/>
      <c r="E11887" s="136"/>
      <c r="H11887" s="136"/>
      <c r="K11887" s="136"/>
      <c r="O11887" s="136"/>
      <c r="T11887" s="136"/>
      <c r="W11887" s="136"/>
      <c r="Z11887" s="136"/>
      <c r="AC11887" s="136"/>
    </row>
    <row r="11888" spans="2:29">
      <c r="B11888" s="136"/>
      <c r="E11888" s="136"/>
      <c r="H11888" s="136"/>
      <c r="K11888" s="136"/>
      <c r="O11888" s="136"/>
      <c r="T11888" s="136"/>
      <c r="W11888" s="136"/>
      <c r="Z11888" s="136"/>
      <c r="AC11888" s="136"/>
    </row>
    <row r="11889" spans="2:29">
      <c r="B11889" s="136"/>
      <c r="E11889" s="136"/>
      <c r="H11889" s="136"/>
      <c r="K11889" s="136"/>
      <c r="O11889" s="136"/>
      <c r="T11889" s="136"/>
      <c r="W11889" s="136"/>
      <c r="Z11889" s="136"/>
      <c r="AC11889" s="136"/>
    </row>
    <row r="11890" spans="2:29">
      <c r="B11890" s="136"/>
      <c r="E11890" s="136"/>
      <c r="H11890" s="136"/>
      <c r="K11890" s="136"/>
      <c r="O11890" s="136"/>
      <c r="T11890" s="136"/>
      <c r="W11890" s="136"/>
      <c r="Z11890" s="136"/>
      <c r="AC11890" s="136"/>
    </row>
    <row r="11891" spans="2:29">
      <c r="B11891" s="136"/>
      <c r="E11891" s="136"/>
      <c r="H11891" s="136"/>
      <c r="K11891" s="136"/>
      <c r="O11891" s="136"/>
      <c r="T11891" s="136"/>
      <c r="W11891" s="136"/>
      <c r="Z11891" s="136"/>
      <c r="AC11891" s="136"/>
    </row>
    <row r="11892" spans="2:29">
      <c r="B11892" s="136"/>
      <c r="E11892" s="136"/>
      <c r="H11892" s="136"/>
      <c r="K11892" s="136"/>
      <c r="O11892" s="136"/>
      <c r="T11892" s="136"/>
      <c r="W11892" s="136"/>
      <c r="Z11892" s="136"/>
      <c r="AC11892" s="136"/>
    </row>
    <row r="11893" spans="2:29">
      <c r="B11893" s="136"/>
      <c r="E11893" s="136"/>
      <c r="H11893" s="136"/>
      <c r="K11893" s="136"/>
      <c r="O11893" s="136"/>
      <c r="T11893" s="136"/>
      <c r="W11893" s="136"/>
      <c r="Z11893" s="136"/>
      <c r="AC11893" s="136"/>
    </row>
    <row r="11894" spans="2:29">
      <c r="B11894" s="136"/>
      <c r="E11894" s="136"/>
      <c r="H11894" s="136"/>
      <c r="K11894" s="136"/>
      <c r="O11894" s="136"/>
      <c r="T11894" s="136"/>
      <c r="W11894" s="136"/>
      <c r="Z11894" s="136"/>
      <c r="AC11894" s="136"/>
    </row>
    <row r="11895" spans="2:29">
      <c r="B11895" s="136"/>
      <c r="E11895" s="136"/>
      <c r="H11895" s="136"/>
      <c r="K11895" s="136"/>
      <c r="O11895" s="136"/>
      <c r="T11895" s="136"/>
      <c r="W11895" s="136"/>
      <c r="Z11895" s="136"/>
      <c r="AC11895" s="136"/>
    </row>
    <row r="11896" spans="2:29">
      <c r="B11896" s="136"/>
      <c r="E11896" s="136"/>
      <c r="H11896" s="136"/>
      <c r="K11896" s="136"/>
      <c r="O11896" s="136"/>
      <c r="T11896" s="136"/>
      <c r="W11896" s="136"/>
      <c r="Z11896" s="136"/>
      <c r="AC11896" s="136"/>
    </row>
    <row r="11897" spans="2:29">
      <c r="B11897" s="136"/>
      <c r="E11897" s="136"/>
      <c r="H11897" s="136"/>
      <c r="K11897" s="136"/>
      <c r="O11897" s="136"/>
      <c r="T11897" s="136"/>
      <c r="W11897" s="136"/>
      <c r="Z11897" s="136"/>
      <c r="AC11897" s="136"/>
    </row>
    <row r="11898" spans="2:29">
      <c r="B11898" s="136"/>
      <c r="E11898" s="136"/>
      <c r="H11898" s="136"/>
      <c r="K11898" s="136"/>
      <c r="O11898" s="136"/>
      <c r="T11898" s="136"/>
      <c r="W11898" s="136"/>
      <c r="Z11898" s="136"/>
      <c r="AC11898" s="136"/>
    </row>
    <row r="11899" spans="2:29">
      <c r="B11899" s="136"/>
      <c r="E11899" s="136"/>
      <c r="H11899" s="136"/>
      <c r="K11899" s="136"/>
      <c r="O11899" s="136"/>
      <c r="T11899" s="136"/>
      <c r="W11899" s="136"/>
      <c r="Z11899" s="136"/>
      <c r="AC11899" s="136"/>
    </row>
    <row r="11900" spans="2:29">
      <c r="B11900" s="136"/>
      <c r="E11900" s="136"/>
      <c r="H11900" s="136"/>
      <c r="K11900" s="136"/>
      <c r="O11900" s="136"/>
      <c r="T11900" s="136"/>
      <c r="W11900" s="136"/>
      <c r="Z11900" s="136"/>
      <c r="AC11900" s="136"/>
    </row>
    <row r="11901" spans="2:29">
      <c r="B11901" s="136"/>
      <c r="E11901" s="136"/>
      <c r="H11901" s="136"/>
      <c r="K11901" s="136"/>
      <c r="O11901" s="136"/>
      <c r="T11901" s="136"/>
      <c r="W11901" s="136"/>
      <c r="Z11901" s="136"/>
      <c r="AC11901" s="136"/>
    </row>
    <row r="11902" spans="2:29">
      <c r="B11902" s="136"/>
      <c r="E11902" s="136"/>
      <c r="H11902" s="136"/>
      <c r="K11902" s="136"/>
      <c r="O11902" s="136"/>
      <c r="T11902" s="136"/>
      <c r="W11902" s="136"/>
      <c r="Z11902" s="136"/>
      <c r="AC11902" s="136"/>
    </row>
    <row r="11903" spans="2:29">
      <c r="B11903" s="136"/>
      <c r="E11903" s="136"/>
      <c r="H11903" s="136"/>
      <c r="K11903" s="136"/>
      <c r="O11903" s="136"/>
      <c r="T11903" s="136"/>
      <c r="W11903" s="136"/>
      <c r="Z11903" s="136"/>
      <c r="AC11903" s="136"/>
    </row>
    <row r="11904" spans="2:29">
      <c r="B11904" s="136"/>
      <c r="E11904" s="136"/>
      <c r="H11904" s="136"/>
      <c r="K11904" s="136"/>
      <c r="O11904" s="136"/>
      <c r="T11904" s="136"/>
      <c r="W11904" s="136"/>
      <c r="Z11904" s="136"/>
      <c r="AC11904" s="136"/>
    </row>
    <row r="11905" spans="2:29">
      <c r="B11905" s="136"/>
      <c r="E11905" s="136"/>
      <c r="H11905" s="136"/>
      <c r="K11905" s="136"/>
      <c r="O11905" s="136"/>
      <c r="T11905" s="136"/>
      <c r="W11905" s="136"/>
      <c r="Z11905" s="136"/>
      <c r="AC11905" s="136"/>
    </row>
    <row r="11906" spans="2:29">
      <c r="B11906" s="136"/>
      <c r="E11906" s="136"/>
      <c r="H11906" s="136"/>
      <c r="K11906" s="136"/>
      <c r="O11906" s="136"/>
      <c r="T11906" s="136"/>
      <c r="W11906" s="136"/>
      <c r="Z11906" s="136"/>
      <c r="AC11906" s="136"/>
    </row>
    <row r="11907" spans="2:29">
      <c r="B11907" s="136"/>
      <c r="E11907" s="136"/>
      <c r="H11907" s="136"/>
      <c r="K11907" s="136"/>
      <c r="O11907" s="136"/>
      <c r="T11907" s="136"/>
      <c r="W11907" s="136"/>
      <c r="Z11907" s="136"/>
      <c r="AC11907" s="136"/>
    </row>
    <row r="11908" spans="2:29">
      <c r="B11908" s="136"/>
      <c r="E11908" s="136"/>
      <c r="H11908" s="136"/>
      <c r="K11908" s="136"/>
      <c r="O11908" s="136"/>
      <c r="T11908" s="136"/>
      <c r="W11908" s="136"/>
      <c r="Z11908" s="136"/>
      <c r="AC11908" s="136"/>
    </row>
    <row r="11909" spans="2:29">
      <c r="B11909" s="136"/>
      <c r="E11909" s="136"/>
      <c r="H11909" s="136"/>
      <c r="K11909" s="136"/>
      <c r="O11909" s="136"/>
      <c r="T11909" s="136"/>
      <c r="W11909" s="136"/>
      <c r="Z11909" s="136"/>
      <c r="AC11909" s="136"/>
    </row>
    <row r="11910" spans="2:29">
      <c r="B11910" s="136"/>
      <c r="E11910" s="136"/>
      <c r="H11910" s="136"/>
      <c r="K11910" s="136"/>
      <c r="O11910" s="136"/>
      <c r="T11910" s="136"/>
      <c r="W11910" s="136"/>
      <c r="Z11910" s="136"/>
      <c r="AC11910" s="136"/>
    </row>
    <row r="11911" spans="2:29">
      <c r="B11911" s="136"/>
      <c r="E11911" s="136"/>
      <c r="H11911" s="136"/>
      <c r="K11911" s="136"/>
      <c r="O11911" s="136"/>
      <c r="T11911" s="136"/>
      <c r="W11911" s="136"/>
      <c r="Z11911" s="136"/>
      <c r="AC11911" s="136"/>
    </row>
    <row r="11912" spans="2:29">
      <c r="B11912" s="136"/>
      <c r="E11912" s="136"/>
      <c r="H11912" s="136"/>
      <c r="K11912" s="136"/>
      <c r="O11912" s="136"/>
      <c r="T11912" s="136"/>
      <c r="W11912" s="136"/>
      <c r="Z11912" s="136"/>
      <c r="AC11912" s="136"/>
    </row>
    <row r="11913" spans="2:29">
      <c r="B11913" s="136"/>
      <c r="E11913" s="136"/>
      <c r="H11913" s="136"/>
      <c r="K11913" s="136"/>
      <c r="O11913" s="136"/>
      <c r="T11913" s="136"/>
      <c r="W11913" s="136"/>
      <c r="Z11913" s="136"/>
      <c r="AC11913" s="136"/>
    </row>
    <row r="11914" spans="2:29">
      <c r="B11914" s="136"/>
      <c r="E11914" s="136"/>
      <c r="H11914" s="136"/>
      <c r="K11914" s="136"/>
      <c r="O11914" s="136"/>
      <c r="T11914" s="136"/>
      <c r="W11914" s="136"/>
      <c r="Z11914" s="136"/>
      <c r="AC11914" s="136"/>
    </row>
    <row r="11915" spans="2:29">
      <c r="B11915" s="136"/>
      <c r="E11915" s="136"/>
      <c r="H11915" s="136"/>
      <c r="K11915" s="136"/>
      <c r="O11915" s="136"/>
      <c r="T11915" s="136"/>
      <c r="W11915" s="136"/>
      <c r="Z11915" s="136"/>
      <c r="AC11915" s="136"/>
    </row>
    <row r="11916" spans="2:29">
      <c r="B11916" s="136"/>
      <c r="E11916" s="136"/>
      <c r="H11916" s="136"/>
      <c r="K11916" s="136"/>
      <c r="O11916" s="136"/>
      <c r="T11916" s="136"/>
      <c r="W11916" s="136"/>
      <c r="Z11916" s="136"/>
      <c r="AC11916" s="136"/>
    </row>
    <row r="11917" spans="2:29">
      <c r="B11917" s="136"/>
      <c r="E11917" s="136"/>
      <c r="H11917" s="136"/>
      <c r="K11917" s="136"/>
      <c r="O11917" s="136"/>
      <c r="T11917" s="136"/>
      <c r="W11917" s="136"/>
      <c r="Z11917" s="136"/>
      <c r="AC11917" s="136"/>
    </row>
    <row r="11918" spans="2:29">
      <c r="B11918" s="136"/>
      <c r="E11918" s="136"/>
      <c r="H11918" s="136"/>
      <c r="K11918" s="136"/>
      <c r="O11918" s="136"/>
      <c r="T11918" s="136"/>
      <c r="W11918" s="136"/>
      <c r="Z11918" s="136"/>
      <c r="AC11918" s="136"/>
    </row>
    <row r="11919" spans="2:29">
      <c r="B11919" s="136"/>
      <c r="E11919" s="136"/>
      <c r="H11919" s="136"/>
      <c r="K11919" s="136"/>
      <c r="O11919" s="136"/>
      <c r="T11919" s="136"/>
      <c r="W11919" s="136"/>
      <c r="Z11919" s="136"/>
      <c r="AC11919" s="136"/>
    </row>
    <row r="11920" spans="2:29">
      <c r="B11920" s="136"/>
      <c r="E11920" s="136"/>
      <c r="H11920" s="136"/>
      <c r="K11920" s="136"/>
      <c r="O11920" s="136"/>
      <c r="T11920" s="136"/>
      <c r="W11920" s="136"/>
      <c r="Z11920" s="136"/>
      <c r="AC11920" s="136"/>
    </row>
    <row r="11921" spans="2:29">
      <c r="B11921" s="136"/>
      <c r="E11921" s="136"/>
      <c r="H11921" s="136"/>
      <c r="K11921" s="136"/>
      <c r="O11921" s="136"/>
      <c r="T11921" s="136"/>
      <c r="W11921" s="136"/>
      <c r="Z11921" s="136"/>
      <c r="AC11921" s="136"/>
    </row>
    <row r="11922" spans="2:29">
      <c r="B11922" s="136"/>
      <c r="E11922" s="136"/>
      <c r="H11922" s="136"/>
      <c r="K11922" s="136"/>
      <c r="O11922" s="136"/>
      <c r="T11922" s="136"/>
      <c r="W11922" s="136"/>
      <c r="Z11922" s="136"/>
      <c r="AC11922" s="136"/>
    </row>
    <row r="11923" spans="2:29">
      <c r="B11923" s="136"/>
      <c r="E11923" s="136"/>
      <c r="H11923" s="136"/>
      <c r="K11923" s="136"/>
      <c r="O11923" s="136"/>
      <c r="T11923" s="136"/>
      <c r="W11923" s="136"/>
      <c r="Z11923" s="136"/>
      <c r="AC11923" s="136"/>
    </row>
    <row r="11924" spans="2:29">
      <c r="B11924" s="136"/>
      <c r="E11924" s="136"/>
      <c r="H11924" s="136"/>
      <c r="K11924" s="136"/>
      <c r="O11924" s="136"/>
      <c r="T11924" s="136"/>
      <c r="W11924" s="136"/>
      <c r="Z11924" s="136"/>
      <c r="AC11924" s="136"/>
    </row>
    <row r="11925" spans="2:29">
      <c r="B11925" s="136"/>
      <c r="E11925" s="136"/>
      <c r="H11925" s="136"/>
      <c r="K11925" s="136"/>
      <c r="O11925" s="136"/>
      <c r="T11925" s="136"/>
      <c r="W11925" s="136"/>
      <c r="Z11925" s="136"/>
      <c r="AC11925" s="136"/>
    </row>
    <row r="11926" spans="2:29">
      <c r="B11926" s="136"/>
      <c r="E11926" s="136"/>
      <c r="H11926" s="136"/>
      <c r="K11926" s="136"/>
      <c r="O11926" s="136"/>
      <c r="T11926" s="136"/>
      <c r="W11926" s="136"/>
      <c r="Z11926" s="136"/>
      <c r="AC11926" s="136"/>
    </row>
    <row r="11927" spans="2:29">
      <c r="B11927" s="136"/>
      <c r="E11927" s="136"/>
      <c r="H11927" s="136"/>
      <c r="K11927" s="136"/>
      <c r="O11927" s="136"/>
      <c r="T11927" s="136"/>
      <c r="W11927" s="136"/>
      <c r="Z11927" s="136"/>
      <c r="AC11927" s="136"/>
    </row>
    <row r="11928" spans="2:29">
      <c r="B11928" s="136"/>
      <c r="E11928" s="136"/>
      <c r="H11928" s="136"/>
      <c r="K11928" s="136"/>
      <c r="O11928" s="136"/>
      <c r="T11928" s="136"/>
      <c r="W11928" s="136"/>
      <c r="Z11928" s="136"/>
      <c r="AC11928" s="136"/>
    </row>
    <row r="11929" spans="2:29">
      <c r="B11929" s="136"/>
      <c r="E11929" s="136"/>
      <c r="H11929" s="136"/>
      <c r="K11929" s="136"/>
      <c r="O11929" s="136"/>
      <c r="T11929" s="136"/>
      <c r="W11929" s="136"/>
      <c r="Z11929" s="136"/>
      <c r="AC11929" s="136"/>
    </row>
    <row r="11930" spans="2:29">
      <c r="B11930" s="136"/>
      <c r="E11930" s="136"/>
      <c r="H11930" s="136"/>
      <c r="K11930" s="136"/>
      <c r="O11930" s="136"/>
      <c r="T11930" s="136"/>
      <c r="W11930" s="136"/>
      <c r="Z11930" s="136"/>
      <c r="AC11930" s="136"/>
    </row>
    <row r="11931" spans="2:29">
      <c r="B11931" s="136"/>
      <c r="E11931" s="136"/>
      <c r="H11931" s="136"/>
      <c r="K11931" s="136"/>
      <c r="O11931" s="136"/>
      <c r="T11931" s="136"/>
      <c r="W11931" s="136"/>
      <c r="Z11931" s="136"/>
      <c r="AC11931" s="136"/>
    </row>
    <row r="11932" spans="2:29">
      <c r="B11932" s="136"/>
      <c r="E11932" s="136"/>
      <c r="H11932" s="136"/>
      <c r="K11932" s="136"/>
      <c r="O11932" s="136"/>
      <c r="T11932" s="136"/>
      <c r="W11932" s="136"/>
      <c r="Z11932" s="136"/>
      <c r="AC11932" s="136"/>
    </row>
    <row r="11933" spans="2:29">
      <c r="B11933" s="136"/>
      <c r="E11933" s="136"/>
      <c r="H11933" s="136"/>
      <c r="K11933" s="136"/>
      <c r="O11933" s="136"/>
      <c r="T11933" s="136"/>
      <c r="W11933" s="136"/>
      <c r="Z11933" s="136"/>
      <c r="AC11933" s="136"/>
    </row>
    <row r="11934" spans="2:29">
      <c r="B11934" s="136"/>
      <c r="E11934" s="136"/>
      <c r="H11934" s="136"/>
      <c r="K11934" s="136"/>
      <c r="O11934" s="136"/>
      <c r="T11934" s="136"/>
      <c r="W11934" s="136"/>
      <c r="Z11934" s="136"/>
      <c r="AC11934" s="136"/>
    </row>
    <row r="11935" spans="2:29">
      <c r="B11935" s="136"/>
      <c r="E11935" s="136"/>
      <c r="H11935" s="136"/>
      <c r="K11935" s="136"/>
      <c r="O11935" s="136"/>
      <c r="T11935" s="136"/>
      <c r="W11935" s="136"/>
      <c r="Z11935" s="136"/>
      <c r="AC11935" s="136"/>
    </row>
    <row r="11936" spans="2:29">
      <c r="B11936" s="136"/>
      <c r="E11936" s="136"/>
      <c r="H11936" s="136"/>
      <c r="K11936" s="136"/>
      <c r="O11936" s="136"/>
      <c r="T11936" s="136"/>
      <c r="W11936" s="136"/>
      <c r="Z11936" s="136"/>
      <c r="AC11936" s="136"/>
    </row>
    <row r="11937" spans="2:29">
      <c r="B11937" s="136"/>
      <c r="E11937" s="136"/>
      <c r="H11937" s="136"/>
      <c r="K11937" s="136"/>
      <c r="O11937" s="136"/>
      <c r="T11937" s="136"/>
      <c r="W11937" s="136"/>
      <c r="Z11937" s="136"/>
      <c r="AC11937" s="136"/>
    </row>
    <row r="11938" spans="2:29">
      <c r="B11938" s="136"/>
      <c r="E11938" s="136"/>
      <c r="H11938" s="136"/>
      <c r="K11938" s="136"/>
      <c r="O11938" s="136"/>
      <c r="T11938" s="136"/>
      <c r="W11938" s="136"/>
      <c r="Z11938" s="136"/>
      <c r="AC11938" s="136"/>
    </row>
    <row r="11939" spans="2:29">
      <c r="B11939" s="136"/>
      <c r="E11939" s="136"/>
      <c r="H11939" s="136"/>
      <c r="K11939" s="136"/>
      <c r="O11939" s="136"/>
      <c r="T11939" s="136"/>
      <c r="W11939" s="136"/>
      <c r="Z11939" s="136"/>
      <c r="AC11939" s="136"/>
    </row>
    <row r="11940" spans="2:29">
      <c r="B11940" s="136"/>
      <c r="E11940" s="136"/>
      <c r="H11940" s="136"/>
      <c r="K11940" s="136"/>
      <c r="O11940" s="136"/>
      <c r="T11940" s="136"/>
      <c r="W11940" s="136"/>
      <c r="Z11940" s="136"/>
      <c r="AC11940" s="136"/>
    </row>
    <row r="11941" spans="2:29">
      <c r="B11941" s="136"/>
      <c r="E11941" s="136"/>
      <c r="H11941" s="136"/>
      <c r="K11941" s="136"/>
      <c r="O11941" s="136"/>
      <c r="T11941" s="136"/>
      <c r="W11941" s="136"/>
      <c r="Z11941" s="136"/>
      <c r="AC11941" s="136"/>
    </row>
    <row r="11942" spans="2:29">
      <c r="B11942" s="136"/>
      <c r="E11942" s="136"/>
      <c r="H11942" s="136"/>
      <c r="K11942" s="136"/>
      <c r="O11942" s="136"/>
      <c r="T11942" s="136"/>
      <c r="W11942" s="136"/>
      <c r="Z11942" s="136"/>
      <c r="AC11942" s="136"/>
    </row>
    <row r="11943" spans="2:29">
      <c r="B11943" s="136"/>
      <c r="E11943" s="136"/>
      <c r="H11943" s="136"/>
      <c r="K11943" s="136"/>
      <c r="O11943" s="136"/>
      <c r="T11943" s="136"/>
      <c r="W11943" s="136"/>
      <c r="Z11943" s="136"/>
      <c r="AC11943" s="136"/>
    </row>
    <row r="11944" spans="2:29">
      <c r="B11944" s="136"/>
      <c r="E11944" s="136"/>
      <c r="H11944" s="136"/>
      <c r="K11944" s="136"/>
      <c r="O11944" s="136"/>
      <c r="T11944" s="136"/>
      <c r="W11944" s="136"/>
      <c r="Z11944" s="136"/>
      <c r="AC11944" s="136"/>
    </row>
    <row r="11945" spans="2:29">
      <c r="B11945" s="136"/>
      <c r="E11945" s="136"/>
      <c r="H11945" s="136"/>
      <c r="K11945" s="136"/>
      <c r="O11945" s="136"/>
      <c r="T11945" s="136"/>
      <c r="W11945" s="136"/>
      <c r="Z11945" s="136"/>
      <c r="AC11945" s="136"/>
    </row>
    <row r="11946" spans="2:29">
      <c r="B11946" s="136"/>
      <c r="E11946" s="136"/>
      <c r="H11946" s="136"/>
      <c r="K11946" s="136"/>
      <c r="O11946" s="136"/>
      <c r="T11946" s="136"/>
      <c r="W11946" s="136"/>
      <c r="Z11946" s="136"/>
      <c r="AC11946" s="136"/>
    </row>
    <row r="11947" spans="2:29">
      <c r="B11947" s="136"/>
      <c r="E11947" s="136"/>
      <c r="H11947" s="136"/>
      <c r="K11947" s="136"/>
      <c r="O11947" s="136"/>
      <c r="T11947" s="136"/>
      <c r="W11947" s="136"/>
      <c r="Z11947" s="136"/>
      <c r="AC11947" s="136"/>
    </row>
    <row r="11948" spans="2:29">
      <c r="B11948" s="136"/>
      <c r="E11948" s="136"/>
      <c r="H11948" s="136"/>
      <c r="K11948" s="136"/>
      <c r="O11948" s="136"/>
      <c r="T11948" s="136"/>
      <c r="W11948" s="136"/>
      <c r="Z11948" s="136"/>
      <c r="AC11948" s="136"/>
    </row>
    <row r="11949" spans="2:29">
      <c r="B11949" s="136"/>
      <c r="E11949" s="136"/>
      <c r="H11949" s="136"/>
      <c r="K11949" s="136"/>
      <c r="O11949" s="136"/>
      <c r="T11949" s="136"/>
      <c r="W11949" s="136"/>
      <c r="Z11949" s="136"/>
      <c r="AC11949" s="136"/>
    </row>
    <row r="11950" spans="2:29">
      <c r="B11950" s="136"/>
      <c r="E11950" s="136"/>
      <c r="H11950" s="136"/>
      <c r="K11950" s="136"/>
      <c r="O11950" s="136"/>
      <c r="T11950" s="136"/>
      <c r="W11950" s="136"/>
      <c r="Z11950" s="136"/>
      <c r="AC11950" s="136"/>
    </row>
    <row r="11951" spans="2:29">
      <c r="B11951" s="136"/>
      <c r="E11951" s="136"/>
      <c r="H11951" s="136"/>
      <c r="K11951" s="136"/>
      <c r="O11951" s="136"/>
      <c r="T11951" s="136"/>
      <c r="W11951" s="136"/>
      <c r="Z11951" s="136"/>
      <c r="AC11951" s="136"/>
    </row>
    <row r="11952" spans="2:29">
      <c r="B11952" s="136"/>
      <c r="E11952" s="136"/>
      <c r="H11952" s="136"/>
      <c r="K11952" s="136"/>
      <c r="O11952" s="136"/>
      <c r="T11952" s="136"/>
      <c r="W11952" s="136"/>
      <c r="Z11952" s="136"/>
      <c r="AC11952" s="136"/>
    </row>
    <row r="11953" spans="2:29">
      <c r="B11953" s="136"/>
      <c r="E11953" s="136"/>
      <c r="H11953" s="136"/>
      <c r="K11953" s="136"/>
      <c r="O11953" s="136"/>
      <c r="T11953" s="136"/>
      <c r="W11953" s="136"/>
      <c r="Z11953" s="136"/>
      <c r="AC11953" s="136"/>
    </row>
    <row r="11954" spans="2:29">
      <c r="B11954" s="136"/>
      <c r="E11954" s="136"/>
      <c r="H11954" s="136"/>
      <c r="K11954" s="136"/>
      <c r="O11954" s="136"/>
      <c r="T11954" s="136"/>
      <c r="W11954" s="136"/>
      <c r="Z11954" s="136"/>
      <c r="AC11954" s="136"/>
    </row>
    <row r="11955" spans="2:29">
      <c r="B11955" s="136"/>
      <c r="E11955" s="136"/>
      <c r="H11955" s="136"/>
      <c r="K11955" s="136"/>
      <c r="O11955" s="136"/>
      <c r="T11955" s="136"/>
      <c r="W11955" s="136"/>
      <c r="Z11955" s="136"/>
      <c r="AC11955" s="136"/>
    </row>
    <row r="11956" spans="2:29">
      <c r="B11956" s="136"/>
      <c r="E11956" s="136"/>
      <c r="H11956" s="136"/>
      <c r="K11956" s="136"/>
      <c r="O11956" s="136"/>
      <c r="T11956" s="136"/>
      <c r="W11956" s="136"/>
      <c r="Z11956" s="136"/>
      <c r="AC11956" s="136"/>
    </row>
    <row r="11957" spans="2:29">
      <c r="B11957" s="136"/>
      <c r="E11957" s="136"/>
      <c r="H11957" s="136"/>
      <c r="K11957" s="136"/>
      <c r="O11957" s="136"/>
      <c r="T11957" s="136"/>
      <c r="W11957" s="136"/>
      <c r="Z11957" s="136"/>
      <c r="AC11957" s="136"/>
    </row>
    <row r="11958" spans="2:29">
      <c r="B11958" s="136"/>
      <c r="E11958" s="136"/>
      <c r="H11958" s="136"/>
      <c r="K11958" s="136"/>
      <c r="O11958" s="136"/>
      <c r="T11958" s="136"/>
      <c r="W11958" s="136"/>
      <c r="Z11958" s="136"/>
      <c r="AC11958" s="136"/>
    </row>
    <row r="11959" spans="2:29">
      <c r="B11959" s="136"/>
      <c r="E11959" s="136"/>
      <c r="H11959" s="136"/>
      <c r="K11959" s="136"/>
      <c r="O11959" s="136"/>
      <c r="T11959" s="136"/>
      <c r="W11959" s="136"/>
      <c r="Z11959" s="136"/>
      <c r="AC11959" s="136"/>
    </row>
    <row r="11960" spans="2:29">
      <c r="B11960" s="136"/>
      <c r="E11960" s="136"/>
      <c r="H11960" s="136"/>
      <c r="K11960" s="136"/>
      <c r="O11960" s="136"/>
      <c r="T11960" s="136"/>
      <c r="W11960" s="136"/>
      <c r="Z11960" s="136"/>
      <c r="AC11960" s="136"/>
    </row>
    <row r="11961" spans="2:29">
      <c r="B11961" s="136"/>
      <c r="E11961" s="136"/>
      <c r="H11961" s="136"/>
      <c r="K11961" s="136"/>
      <c r="O11961" s="136"/>
      <c r="T11961" s="136"/>
      <c r="W11961" s="136"/>
      <c r="Z11961" s="136"/>
      <c r="AC11961" s="136"/>
    </row>
    <row r="11962" spans="2:29">
      <c r="B11962" s="136"/>
      <c r="E11962" s="136"/>
      <c r="H11962" s="136"/>
      <c r="K11962" s="136"/>
      <c r="O11962" s="136"/>
      <c r="T11962" s="136"/>
      <c r="W11962" s="136"/>
      <c r="Z11962" s="136"/>
      <c r="AC11962" s="136"/>
    </row>
    <row r="11963" spans="2:29">
      <c r="B11963" s="136"/>
      <c r="E11963" s="136"/>
      <c r="H11963" s="136"/>
      <c r="K11963" s="136"/>
      <c r="O11963" s="136"/>
      <c r="T11963" s="136"/>
      <c r="W11963" s="136"/>
      <c r="Z11963" s="136"/>
      <c r="AC11963" s="136"/>
    </row>
    <row r="11964" spans="2:29">
      <c r="B11964" s="136"/>
      <c r="E11964" s="136"/>
      <c r="H11964" s="136"/>
      <c r="K11964" s="136"/>
      <c r="O11964" s="136"/>
      <c r="T11964" s="136"/>
      <c r="W11964" s="136"/>
      <c r="Z11964" s="136"/>
      <c r="AC11964" s="136"/>
    </row>
    <row r="11965" spans="2:29">
      <c r="B11965" s="136"/>
      <c r="E11965" s="136"/>
      <c r="H11965" s="136"/>
      <c r="K11965" s="136"/>
      <c r="O11965" s="136"/>
      <c r="T11965" s="136"/>
      <c r="W11965" s="136"/>
      <c r="Z11965" s="136"/>
      <c r="AC11965" s="136"/>
    </row>
    <row r="11966" spans="2:29">
      <c r="B11966" s="136"/>
      <c r="E11966" s="136"/>
      <c r="H11966" s="136"/>
      <c r="K11966" s="136"/>
      <c r="O11966" s="136"/>
      <c r="T11966" s="136"/>
      <c r="W11966" s="136"/>
      <c r="Z11966" s="136"/>
      <c r="AC11966" s="136"/>
    </row>
    <row r="11967" spans="2:29">
      <c r="B11967" s="136"/>
      <c r="E11967" s="136"/>
      <c r="H11967" s="136"/>
      <c r="K11967" s="136"/>
      <c r="O11967" s="136"/>
      <c r="T11967" s="136"/>
      <c r="W11967" s="136"/>
      <c r="Z11967" s="136"/>
      <c r="AC11967" s="136"/>
    </row>
    <row r="11968" spans="2:29">
      <c r="B11968" s="136"/>
      <c r="E11968" s="136"/>
      <c r="H11968" s="136"/>
      <c r="K11968" s="136"/>
      <c r="O11968" s="136"/>
      <c r="T11968" s="136"/>
      <c r="W11968" s="136"/>
      <c r="Z11968" s="136"/>
      <c r="AC11968" s="136"/>
    </row>
    <row r="11969" spans="2:29">
      <c r="B11969" s="136"/>
      <c r="E11969" s="136"/>
      <c r="H11969" s="136"/>
      <c r="K11969" s="136"/>
      <c r="O11969" s="136"/>
      <c r="T11969" s="136"/>
      <c r="W11969" s="136"/>
      <c r="Z11969" s="136"/>
      <c r="AC11969" s="136"/>
    </row>
    <row r="11970" spans="2:29">
      <c r="B11970" s="136"/>
      <c r="E11970" s="136"/>
      <c r="H11970" s="136"/>
      <c r="K11970" s="136"/>
      <c r="O11970" s="136"/>
      <c r="T11970" s="136"/>
      <c r="W11970" s="136"/>
      <c r="Z11970" s="136"/>
      <c r="AC11970" s="136"/>
    </row>
    <row r="11971" spans="2:29">
      <c r="B11971" s="136"/>
      <c r="E11971" s="136"/>
      <c r="H11971" s="136"/>
      <c r="K11971" s="136"/>
      <c r="O11971" s="136"/>
      <c r="T11971" s="136"/>
      <c r="W11971" s="136"/>
      <c r="Z11971" s="136"/>
      <c r="AC11971" s="136"/>
    </row>
    <row r="11972" spans="2:29">
      <c r="B11972" s="136"/>
      <c r="E11972" s="136"/>
      <c r="H11972" s="136"/>
      <c r="K11972" s="136"/>
      <c r="O11972" s="136"/>
      <c r="T11972" s="136"/>
      <c r="W11972" s="136"/>
      <c r="Z11972" s="136"/>
      <c r="AC11972" s="136"/>
    </row>
    <row r="11973" spans="2:29">
      <c r="B11973" s="136"/>
      <c r="E11973" s="136"/>
      <c r="H11973" s="136"/>
      <c r="K11973" s="136"/>
      <c r="O11973" s="136"/>
      <c r="T11973" s="136"/>
      <c r="W11973" s="136"/>
      <c r="Z11973" s="136"/>
      <c r="AC11973" s="136"/>
    </row>
    <row r="11974" spans="2:29">
      <c r="B11974" s="136"/>
      <c r="E11974" s="136"/>
      <c r="H11974" s="136"/>
      <c r="K11974" s="136"/>
      <c r="O11974" s="136"/>
      <c r="T11974" s="136"/>
      <c r="W11974" s="136"/>
      <c r="Z11974" s="136"/>
      <c r="AC11974" s="136"/>
    </row>
    <row r="11975" spans="2:29">
      <c r="B11975" s="136"/>
      <c r="E11975" s="136"/>
      <c r="H11975" s="136"/>
      <c r="K11975" s="136"/>
      <c r="O11975" s="136"/>
      <c r="T11975" s="136"/>
      <c r="W11975" s="136"/>
      <c r="Z11975" s="136"/>
      <c r="AC11975" s="136"/>
    </row>
    <row r="11976" spans="2:29">
      <c r="B11976" s="136"/>
      <c r="E11976" s="136"/>
      <c r="H11976" s="136"/>
      <c r="K11976" s="136"/>
      <c r="O11976" s="136"/>
      <c r="T11976" s="136"/>
      <c r="W11976" s="136"/>
      <c r="Z11976" s="136"/>
      <c r="AC11976" s="136"/>
    </row>
    <row r="11977" spans="2:29">
      <c r="B11977" s="136"/>
      <c r="E11977" s="136"/>
      <c r="H11977" s="136"/>
      <c r="K11977" s="136"/>
      <c r="O11977" s="136"/>
      <c r="T11977" s="136"/>
      <c r="W11977" s="136"/>
      <c r="Z11977" s="136"/>
      <c r="AC11977" s="136"/>
    </row>
    <row r="11978" spans="2:29">
      <c r="B11978" s="136"/>
      <c r="E11978" s="136"/>
      <c r="H11978" s="136"/>
      <c r="K11978" s="136"/>
      <c r="O11978" s="136"/>
      <c r="T11978" s="136"/>
      <c r="W11978" s="136"/>
      <c r="Z11978" s="136"/>
      <c r="AC11978" s="136"/>
    </row>
    <row r="11979" spans="2:29">
      <c r="B11979" s="136"/>
      <c r="E11979" s="136"/>
      <c r="H11979" s="136"/>
      <c r="K11979" s="136"/>
      <c r="O11979" s="136"/>
      <c r="T11979" s="136"/>
      <c r="W11979" s="136"/>
      <c r="Z11979" s="136"/>
      <c r="AC11979" s="136"/>
    </row>
    <row r="11980" spans="2:29">
      <c r="B11980" s="136"/>
      <c r="E11980" s="136"/>
      <c r="H11980" s="136"/>
      <c r="K11980" s="136"/>
      <c r="O11980" s="136"/>
      <c r="T11980" s="136"/>
      <c r="W11980" s="136"/>
      <c r="Z11980" s="136"/>
      <c r="AC11980" s="136"/>
    </row>
    <row r="11981" spans="2:29">
      <c r="B11981" s="136"/>
      <c r="E11981" s="136"/>
      <c r="H11981" s="136"/>
      <c r="K11981" s="136"/>
      <c r="O11981" s="136"/>
      <c r="T11981" s="136"/>
      <c r="W11981" s="136"/>
      <c r="Z11981" s="136"/>
      <c r="AC11981" s="136"/>
    </row>
    <row r="11982" spans="2:29">
      <c r="B11982" s="136"/>
      <c r="E11982" s="136"/>
      <c r="H11982" s="136"/>
      <c r="K11982" s="136"/>
      <c r="O11982" s="136"/>
      <c r="T11982" s="136"/>
      <c r="W11982" s="136"/>
      <c r="Z11982" s="136"/>
      <c r="AC11982" s="136"/>
    </row>
    <row r="11983" spans="2:29">
      <c r="B11983" s="136"/>
      <c r="E11983" s="136"/>
      <c r="H11983" s="136"/>
      <c r="K11983" s="136"/>
      <c r="O11983" s="136"/>
      <c r="T11983" s="136"/>
      <c r="W11983" s="136"/>
      <c r="Z11983" s="136"/>
      <c r="AC11983" s="136"/>
    </row>
    <row r="11984" spans="2:29">
      <c r="B11984" s="136"/>
      <c r="E11984" s="136"/>
      <c r="H11984" s="136"/>
      <c r="K11984" s="136"/>
      <c r="O11984" s="136"/>
      <c r="T11984" s="136"/>
      <c r="W11984" s="136"/>
      <c r="Z11984" s="136"/>
      <c r="AC11984" s="136"/>
    </row>
    <row r="11985" spans="2:29">
      <c r="B11985" s="136"/>
      <c r="E11985" s="136"/>
      <c r="H11985" s="136"/>
      <c r="K11985" s="136"/>
      <c r="O11985" s="136"/>
      <c r="T11985" s="136"/>
      <c r="W11985" s="136"/>
      <c r="Z11985" s="136"/>
      <c r="AC11985" s="136"/>
    </row>
    <row r="11986" spans="2:29">
      <c r="B11986" s="136"/>
      <c r="E11986" s="136"/>
      <c r="H11986" s="136"/>
      <c r="K11986" s="136"/>
      <c r="O11986" s="136"/>
      <c r="T11986" s="136"/>
      <c r="W11986" s="136"/>
      <c r="Z11986" s="136"/>
      <c r="AC11986" s="136"/>
    </row>
    <row r="11987" spans="2:29">
      <c r="B11987" s="136"/>
      <c r="E11987" s="136"/>
      <c r="H11987" s="136"/>
      <c r="K11987" s="136"/>
      <c r="O11987" s="136"/>
      <c r="T11987" s="136"/>
      <c r="W11987" s="136"/>
      <c r="Z11987" s="136"/>
      <c r="AC11987" s="136"/>
    </row>
    <row r="11988" spans="2:29">
      <c r="B11988" s="136"/>
      <c r="E11988" s="136"/>
      <c r="H11988" s="136"/>
      <c r="K11988" s="136"/>
      <c r="O11988" s="136"/>
      <c r="T11988" s="136"/>
      <c r="W11988" s="136"/>
      <c r="Z11988" s="136"/>
      <c r="AC11988" s="136"/>
    </row>
    <row r="11989" spans="2:29">
      <c r="B11989" s="136"/>
      <c r="E11989" s="136"/>
      <c r="H11989" s="136"/>
      <c r="K11989" s="136"/>
      <c r="O11989" s="136"/>
      <c r="T11989" s="136"/>
      <c r="W11989" s="136"/>
      <c r="Z11989" s="136"/>
      <c r="AC11989" s="136"/>
    </row>
    <row r="11990" spans="2:29">
      <c r="B11990" s="136"/>
      <c r="E11990" s="136"/>
      <c r="H11990" s="136"/>
      <c r="K11990" s="136"/>
      <c r="O11990" s="136"/>
      <c r="T11990" s="136"/>
      <c r="W11990" s="136"/>
      <c r="Z11990" s="136"/>
      <c r="AC11990" s="136"/>
    </row>
    <row r="11991" spans="2:29">
      <c r="B11991" s="136"/>
      <c r="E11991" s="136"/>
      <c r="H11991" s="136"/>
      <c r="K11991" s="136"/>
      <c r="O11991" s="136"/>
      <c r="T11991" s="136"/>
      <c r="W11991" s="136"/>
      <c r="Z11991" s="136"/>
      <c r="AC11991" s="136"/>
    </row>
    <row r="11992" spans="2:29">
      <c r="B11992" s="136"/>
      <c r="E11992" s="136"/>
      <c r="H11992" s="136"/>
      <c r="K11992" s="136"/>
      <c r="O11992" s="136"/>
      <c r="T11992" s="136"/>
      <c r="W11992" s="136"/>
      <c r="Z11992" s="136"/>
      <c r="AC11992" s="136"/>
    </row>
    <row r="11993" spans="2:29">
      <c r="B11993" s="136"/>
      <c r="E11993" s="136"/>
      <c r="H11993" s="136"/>
      <c r="K11993" s="136"/>
      <c r="O11993" s="136"/>
      <c r="T11993" s="136"/>
      <c r="W11993" s="136"/>
      <c r="Z11993" s="136"/>
      <c r="AC11993" s="136"/>
    </row>
    <row r="11994" spans="2:29">
      <c r="B11994" s="136"/>
      <c r="E11994" s="136"/>
      <c r="H11994" s="136"/>
      <c r="K11994" s="136"/>
      <c r="O11994" s="136"/>
      <c r="T11994" s="136"/>
      <c r="W11994" s="136"/>
      <c r="Z11994" s="136"/>
      <c r="AC11994" s="136"/>
    </row>
    <row r="11995" spans="2:29">
      <c r="B11995" s="136"/>
      <c r="E11995" s="136"/>
      <c r="H11995" s="136"/>
      <c r="K11995" s="136"/>
      <c r="O11995" s="136"/>
      <c r="T11995" s="136"/>
      <c r="W11995" s="136"/>
      <c r="Z11995" s="136"/>
      <c r="AC11995" s="136"/>
    </row>
    <row r="11996" spans="2:29">
      <c r="B11996" s="136"/>
      <c r="E11996" s="136"/>
      <c r="H11996" s="136"/>
      <c r="K11996" s="136"/>
      <c r="O11996" s="136"/>
      <c r="T11996" s="136"/>
      <c r="W11996" s="136"/>
      <c r="Z11996" s="136"/>
      <c r="AC11996" s="136"/>
    </row>
    <row r="11997" spans="2:29">
      <c r="B11997" s="136"/>
      <c r="E11997" s="136"/>
      <c r="H11997" s="136"/>
      <c r="K11997" s="136"/>
      <c r="O11997" s="136"/>
      <c r="T11997" s="136"/>
      <c r="W11997" s="136"/>
      <c r="Z11997" s="136"/>
      <c r="AC11997" s="136"/>
    </row>
    <row r="11998" spans="2:29">
      <c r="B11998" s="136"/>
      <c r="E11998" s="136"/>
      <c r="H11998" s="136"/>
      <c r="K11998" s="136"/>
      <c r="O11998" s="136"/>
      <c r="T11998" s="136"/>
      <c r="W11998" s="136"/>
      <c r="Z11998" s="136"/>
      <c r="AC11998" s="136"/>
    </row>
    <row r="11999" spans="2:29">
      <c r="B11999" s="136"/>
      <c r="E11999" s="136"/>
      <c r="H11999" s="136"/>
      <c r="K11999" s="136"/>
      <c r="O11999" s="136"/>
      <c r="T11999" s="136"/>
      <c r="W11999" s="136"/>
      <c r="Z11999" s="136"/>
      <c r="AC11999" s="136"/>
    </row>
    <row r="12000" spans="2:29">
      <c r="B12000" s="136"/>
      <c r="E12000" s="136"/>
      <c r="H12000" s="136"/>
      <c r="K12000" s="136"/>
      <c r="O12000" s="136"/>
      <c r="T12000" s="136"/>
      <c r="W12000" s="136"/>
      <c r="Z12000" s="136"/>
      <c r="AC12000" s="136"/>
    </row>
    <row r="12001" spans="2:29">
      <c r="B12001" s="136"/>
      <c r="E12001" s="136"/>
      <c r="H12001" s="136"/>
      <c r="K12001" s="136"/>
      <c r="O12001" s="136"/>
      <c r="T12001" s="136"/>
      <c r="W12001" s="136"/>
      <c r="Z12001" s="136"/>
      <c r="AC12001" s="136"/>
    </row>
    <row r="12002" spans="2:29">
      <c r="B12002" s="136"/>
      <c r="E12002" s="136"/>
      <c r="H12002" s="136"/>
      <c r="K12002" s="136"/>
      <c r="O12002" s="136"/>
      <c r="T12002" s="136"/>
      <c r="W12002" s="136"/>
      <c r="Z12002" s="136"/>
      <c r="AC12002" s="136"/>
    </row>
    <row r="12003" spans="2:29">
      <c r="B12003" s="136"/>
      <c r="E12003" s="136"/>
      <c r="H12003" s="136"/>
      <c r="K12003" s="136"/>
      <c r="O12003" s="136"/>
      <c r="T12003" s="136"/>
      <c r="W12003" s="136"/>
      <c r="Z12003" s="136"/>
      <c r="AC12003" s="136"/>
    </row>
    <row r="12004" spans="2:29">
      <c r="B12004" s="136"/>
      <c r="E12004" s="136"/>
      <c r="H12004" s="136"/>
      <c r="K12004" s="136"/>
      <c r="O12004" s="136"/>
      <c r="T12004" s="136"/>
      <c r="W12004" s="136"/>
      <c r="Z12004" s="136"/>
      <c r="AC12004" s="136"/>
    </row>
    <row r="12005" spans="2:29">
      <c r="B12005" s="136"/>
      <c r="E12005" s="136"/>
      <c r="H12005" s="136"/>
      <c r="K12005" s="136"/>
      <c r="O12005" s="136"/>
      <c r="T12005" s="136"/>
      <c r="W12005" s="136"/>
      <c r="Z12005" s="136"/>
      <c r="AC12005" s="136"/>
    </row>
    <row r="12006" spans="2:29">
      <c r="B12006" s="136"/>
      <c r="E12006" s="136"/>
      <c r="H12006" s="136"/>
      <c r="K12006" s="136"/>
      <c r="O12006" s="136"/>
      <c r="T12006" s="136"/>
      <c r="W12006" s="136"/>
      <c r="Z12006" s="136"/>
      <c r="AC12006" s="136"/>
    </row>
    <row r="12007" spans="2:29">
      <c r="B12007" s="136"/>
      <c r="E12007" s="136"/>
      <c r="H12007" s="136"/>
      <c r="K12007" s="136"/>
      <c r="O12007" s="136"/>
      <c r="T12007" s="136"/>
      <c r="W12007" s="136"/>
      <c r="Z12007" s="136"/>
      <c r="AC12007" s="136"/>
    </row>
    <row r="12008" spans="2:29">
      <c r="B12008" s="136"/>
      <c r="E12008" s="136"/>
      <c r="H12008" s="136"/>
      <c r="K12008" s="136"/>
      <c r="O12008" s="136"/>
      <c r="T12008" s="136"/>
      <c r="W12008" s="136"/>
      <c r="Z12008" s="136"/>
      <c r="AC12008" s="136"/>
    </row>
    <row r="12009" spans="2:29">
      <c r="B12009" s="136"/>
      <c r="E12009" s="136"/>
      <c r="H12009" s="136"/>
      <c r="K12009" s="136"/>
      <c r="O12009" s="136"/>
      <c r="T12009" s="136"/>
      <c r="W12009" s="136"/>
      <c r="Z12009" s="136"/>
      <c r="AC12009" s="136"/>
    </row>
    <row r="12010" spans="2:29">
      <c r="B12010" s="136"/>
      <c r="E12010" s="136"/>
      <c r="H12010" s="136"/>
      <c r="K12010" s="136"/>
      <c r="O12010" s="136"/>
      <c r="T12010" s="136"/>
      <c r="W12010" s="136"/>
      <c r="Z12010" s="136"/>
      <c r="AC12010" s="136"/>
    </row>
    <row r="12011" spans="2:29">
      <c r="B12011" s="136"/>
      <c r="E12011" s="136"/>
      <c r="H12011" s="136"/>
      <c r="K12011" s="136"/>
      <c r="O12011" s="136"/>
      <c r="T12011" s="136"/>
      <c r="W12011" s="136"/>
      <c r="Z12011" s="136"/>
      <c r="AC12011" s="136"/>
    </row>
    <row r="12012" spans="2:29">
      <c r="B12012" s="136"/>
      <c r="E12012" s="136"/>
      <c r="H12012" s="136"/>
      <c r="K12012" s="136"/>
      <c r="O12012" s="136"/>
      <c r="T12012" s="136"/>
      <c r="W12012" s="136"/>
      <c r="Z12012" s="136"/>
      <c r="AC12012" s="136"/>
    </row>
    <row r="12013" spans="2:29">
      <c r="B12013" s="136"/>
      <c r="E12013" s="136"/>
      <c r="H12013" s="136"/>
      <c r="K12013" s="136"/>
      <c r="O12013" s="136"/>
      <c r="T12013" s="136"/>
      <c r="W12013" s="136"/>
      <c r="Z12013" s="136"/>
      <c r="AC12013" s="136"/>
    </row>
    <row r="12014" spans="2:29">
      <c r="B12014" s="136"/>
      <c r="E12014" s="136"/>
      <c r="H12014" s="136"/>
      <c r="K12014" s="136"/>
      <c r="O12014" s="136"/>
      <c r="T12014" s="136"/>
      <c r="W12014" s="136"/>
      <c r="Z12014" s="136"/>
      <c r="AC12014" s="136"/>
    </row>
    <row r="12015" spans="2:29">
      <c r="B12015" s="136"/>
      <c r="E12015" s="136"/>
      <c r="H12015" s="136"/>
      <c r="K12015" s="136"/>
      <c r="O12015" s="136"/>
      <c r="T12015" s="136"/>
      <c r="W12015" s="136"/>
      <c r="Z12015" s="136"/>
      <c r="AC12015" s="136"/>
    </row>
    <row r="12016" spans="2:29">
      <c r="B12016" s="136"/>
      <c r="E12016" s="136"/>
      <c r="H12016" s="136"/>
      <c r="K12016" s="136"/>
      <c r="O12016" s="136"/>
      <c r="T12016" s="136"/>
      <c r="W12016" s="136"/>
      <c r="Z12016" s="136"/>
      <c r="AC12016" s="136"/>
    </row>
    <row r="12017" spans="2:29">
      <c r="B12017" s="136"/>
      <c r="E12017" s="136"/>
      <c r="H12017" s="136"/>
      <c r="K12017" s="136"/>
      <c r="O12017" s="136"/>
      <c r="T12017" s="136"/>
      <c r="W12017" s="136"/>
      <c r="Z12017" s="136"/>
      <c r="AC12017" s="136"/>
    </row>
    <row r="12018" spans="2:29">
      <c r="B12018" s="136"/>
      <c r="E12018" s="136"/>
      <c r="H12018" s="136"/>
      <c r="K12018" s="136"/>
      <c r="O12018" s="136"/>
      <c r="T12018" s="136"/>
      <c r="W12018" s="136"/>
      <c r="Z12018" s="136"/>
      <c r="AC12018" s="136"/>
    </row>
    <row r="12019" spans="2:29">
      <c r="B12019" s="136"/>
      <c r="E12019" s="136"/>
      <c r="H12019" s="136"/>
      <c r="K12019" s="136"/>
      <c r="O12019" s="136"/>
      <c r="T12019" s="136"/>
      <c r="W12019" s="136"/>
      <c r="Z12019" s="136"/>
      <c r="AC12019" s="136"/>
    </row>
    <row r="12020" spans="2:29">
      <c r="B12020" s="136"/>
      <c r="E12020" s="136"/>
      <c r="H12020" s="136"/>
      <c r="K12020" s="136"/>
      <c r="O12020" s="136"/>
      <c r="T12020" s="136"/>
      <c r="W12020" s="136"/>
      <c r="Z12020" s="136"/>
      <c r="AC12020" s="136"/>
    </row>
    <row r="12021" spans="2:29">
      <c r="B12021" s="136"/>
      <c r="E12021" s="136"/>
      <c r="H12021" s="136"/>
      <c r="K12021" s="136"/>
      <c r="O12021" s="136"/>
      <c r="T12021" s="136"/>
      <c r="W12021" s="136"/>
      <c r="Z12021" s="136"/>
      <c r="AC12021" s="136"/>
    </row>
    <row r="12022" spans="2:29">
      <c r="B12022" s="136"/>
      <c r="E12022" s="136"/>
      <c r="H12022" s="136"/>
      <c r="K12022" s="136"/>
      <c r="O12022" s="136"/>
      <c r="T12022" s="136"/>
      <c r="W12022" s="136"/>
      <c r="Z12022" s="136"/>
      <c r="AC12022" s="136"/>
    </row>
    <row r="12023" spans="2:29">
      <c r="B12023" s="136"/>
      <c r="E12023" s="136"/>
      <c r="H12023" s="136"/>
      <c r="K12023" s="136"/>
      <c r="O12023" s="136"/>
      <c r="T12023" s="136"/>
      <c r="W12023" s="136"/>
      <c r="Z12023" s="136"/>
      <c r="AC12023" s="136"/>
    </row>
    <row r="12024" spans="2:29">
      <c r="B12024" s="136"/>
      <c r="E12024" s="136"/>
      <c r="H12024" s="136"/>
      <c r="K12024" s="136"/>
      <c r="O12024" s="136"/>
      <c r="T12024" s="136"/>
      <c r="W12024" s="136"/>
      <c r="Z12024" s="136"/>
      <c r="AC12024" s="136"/>
    </row>
    <row r="12025" spans="2:29">
      <c r="B12025" s="136"/>
      <c r="E12025" s="136"/>
      <c r="H12025" s="136"/>
      <c r="K12025" s="136"/>
      <c r="O12025" s="136"/>
      <c r="T12025" s="136"/>
      <c r="W12025" s="136"/>
      <c r="Z12025" s="136"/>
      <c r="AC12025" s="136"/>
    </row>
    <row r="12026" spans="2:29">
      <c r="B12026" s="136"/>
      <c r="E12026" s="136"/>
      <c r="H12026" s="136"/>
      <c r="K12026" s="136"/>
      <c r="O12026" s="136"/>
      <c r="T12026" s="136"/>
      <c r="W12026" s="136"/>
      <c r="Z12026" s="136"/>
      <c r="AC12026" s="136"/>
    </row>
    <row r="12027" spans="2:29">
      <c r="B12027" s="136"/>
      <c r="E12027" s="136"/>
      <c r="H12027" s="136"/>
      <c r="K12027" s="136"/>
      <c r="O12027" s="136"/>
      <c r="T12027" s="136"/>
      <c r="W12027" s="136"/>
      <c r="Z12027" s="136"/>
      <c r="AC12027" s="136"/>
    </row>
    <row r="12028" spans="2:29">
      <c r="B12028" s="136"/>
      <c r="E12028" s="136"/>
      <c r="H12028" s="136"/>
      <c r="K12028" s="136"/>
      <c r="O12028" s="136"/>
      <c r="T12028" s="136"/>
      <c r="W12028" s="136"/>
      <c r="Z12028" s="136"/>
      <c r="AC12028" s="136"/>
    </row>
    <row r="12029" spans="2:29">
      <c r="B12029" s="136"/>
      <c r="E12029" s="136"/>
      <c r="H12029" s="136"/>
      <c r="K12029" s="136"/>
      <c r="O12029" s="136"/>
      <c r="T12029" s="136"/>
      <c r="W12029" s="136"/>
      <c r="Z12029" s="136"/>
      <c r="AC12029" s="136"/>
    </row>
    <row r="12030" spans="2:29">
      <c r="B12030" s="136"/>
      <c r="E12030" s="136"/>
      <c r="H12030" s="136"/>
      <c r="K12030" s="136"/>
      <c r="O12030" s="136"/>
      <c r="T12030" s="136"/>
      <c r="W12030" s="136"/>
      <c r="Z12030" s="136"/>
      <c r="AC12030" s="136"/>
    </row>
    <row r="12031" spans="2:29">
      <c r="B12031" s="136"/>
      <c r="E12031" s="136"/>
      <c r="H12031" s="136"/>
      <c r="K12031" s="136"/>
      <c r="O12031" s="136"/>
      <c r="T12031" s="136"/>
      <c r="W12031" s="136"/>
      <c r="Z12031" s="136"/>
      <c r="AC12031" s="136"/>
    </row>
    <row r="12032" spans="2:29">
      <c r="B12032" s="136"/>
      <c r="E12032" s="136"/>
      <c r="H12032" s="136"/>
      <c r="K12032" s="136"/>
      <c r="O12032" s="136"/>
      <c r="T12032" s="136"/>
      <c r="W12032" s="136"/>
      <c r="Z12032" s="136"/>
      <c r="AC12032" s="136"/>
    </row>
    <row r="12033" spans="2:29">
      <c r="B12033" s="136"/>
      <c r="E12033" s="136"/>
      <c r="H12033" s="136"/>
      <c r="K12033" s="136"/>
      <c r="O12033" s="136"/>
      <c r="T12033" s="136"/>
      <c r="W12033" s="136"/>
      <c r="Z12033" s="136"/>
      <c r="AC12033" s="136"/>
    </row>
    <row r="12034" spans="2:29">
      <c r="B12034" s="136"/>
      <c r="E12034" s="136"/>
      <c r="H12034" s="136"/>
      <c r="K12034" s="136"/>
      <c r="O12034" s="136"/>
      <c r="T12034" s="136"/>
      <c r="W12034" s="136"/>
      <c r="Z12034" s="136"/>
      <c r="AC12034" s="136"/>
    </row>
    <row r="12035" spans="2:29">
      <c r="B12035" s="136"/>
      <c r="E12035" s="136"/>
      <c r="H12035" s="136"/>
      <c r="K12035" s="136"/>
      <c r="O12035" s="136"/>
      <c r="T12035" s="136"/>
      <c r="W12035" s="136"/>
      <c r="Z12035" s="136"/>
      <c r="AC12035" s="136"/>
    </row>
    <row r="12036" spans="2:29">
      <c r="B12036" s="136"/>
      <c r="E12036" s="136"/>
      <c r="H12036" s="136"/>
      <c r="K12036" s="136"/>
      <c r="O12036" s="136"/>
      <c r="T12036" s="136"/>
      <c r="W12036" s="136"/>
      <c r="Z12036" s="136"/>
      <c r="AC12036" s="136"/>
    </row>
    <row r="12037" spans="2:29">
      <c r="B12037" s="136"/>
      <c r="E12037" s="136"/>
      <c r="H12037" s="136"/>
      <c r="K12037" s="136"/>
      <c r="O12037" s="136"/>
      <c r="T12037" s="136"/>
      <c r="W12037" s="136"/>
      <c r="Z12037" s="136"/>
      <c r="AC12037" s="136"/>
    </row>
    <row r="12038" spans="2:29">
      <c r="B12038" s="136"/>
      <c r="E12038" s="136"/>
      <c r="H12038" s="136"/>
      <c r="K12038" s="136"/>
      <c r="O12038" s="136"/>
      <c r="T12038" s="136"/>
      <c r="W12038" s="136"/>
      <c r="Z12038" s="136"/>
      <c r="AC12038" s="136"/>
    </row>
    <row r="12039" spans="2:29">
      <c r="B12039" s="136"/>
      <c r="E12039" s="136"/>
      <c r="H12039" s="136"/>
      <c r="K12039" s="136"/>
      <c r="O12039" s="136"/>
      <c r="T12039" s="136"/>
      <c r="W12039" s="136"/>
      <c r="Z12039" s="136"/>
      <c r="AC12039" s="136"/>
    </row>
    <row r="12040" spans="2:29">
      <c r="B12040" s="136"/>
      <c r="E12040" s="136"/>
      <c r="H12040" s="136"/>
      <c r="K12040" s="136"/>
      <c r="O12040" s="136"/>
      <c r="T12040" s="136"/>
      <c r="W12040" s="136"/>
      <c r="Z12040" s="136"/>
      <c r="AC12040" s="136"/>
    </row>
    <row r="12041" spans="2:29">
      <c r="B12041" s="136"/>
      <c r="E12041" s="136"/>
      <c r="H12041" s="136"/>
      <c r="K12041" s="136"/>
      <c r="O12041" s="136"/>
      <c r="T12041" s="136"/>
      <c r="W12041" s="136"/>
      <c r="Z12041" s="136"/>
      <c r="AC12041" s="136"/>
    </row>
    <row r="12042" spans="2:29">
      <c r="B12042" s="136"/>
      <c r="E12042" s="136"/>
      <c r="H12042" s="136"/>
      <c r="K12042" s="136"/>
      <c r="O12042" s="136"/>
      <c r="T12042" s="136"/>
      <c r="W12042" s="136"/>
      <c r="Z12042" s="136"/>
      <c r="AC12042" s="136"/>
    </row>
    <row r="12043" spans="2:29">
      <c r="B12043" s="136"/>
      <c r="E12043" s="136"/>
      <c r="H12043" s="136"/>
      <c r="K12043" s="136"/>
      <c r="O12043" s="136"/>
      <c r="T12043" s="136"/>
      <c r="W12043" s="136"/>
      <c r="Z12043" s="136"/>
      <c r="AC12043" s="136"/>
    </row>
    <row r="12044" spans="2:29">
      <c r="B12044" s="136"/>
      <c r="E12044" s="136"/>
      <c r="H12044" s="136"/>
      <c r="K12044" s="136"/>
      <c r="O12044" s="136"/>
      <c r="T12044" s="136"/>
      <c r="W12044" s="136"/>
      <c r="Z12044" s="136"/>
      <c r="AC12044" s="136"/>
    </row>
    <row r="12045" spans="2:29">
      <c r="B12045" s="136"/>
      <c r="E12045" s="136"/>
      <c r="H12045" s="136"/>
      <c r="K12045" s="136"/>
      <c r="O12045" s="136"/>
      <c r="T12045" s="136"/>
      <c r="W12045" s="136"/>
      <c r="Z12045" s="136"/>
      <c r="AC12045" s="136"/>
    </row>
    <row r="12046" spans="2:29">
      <c r="B12046" s="136"/>
      <c r="E12046" s="136"/>
      <c r="H12046" s="136"/>
      <c r="K12046" s="136"/>
      <c r="O12046" s="136"/>
      <c r="T12046" s="136"/>
      <c r="W12046" s="136"/>
      <c r="Z12046" s="136"/>
      <c r="AC12046" s="136"/>
    </row>
    <row r="12047" spans="2:29">
      <c r="B12047" s="136"/>
      <c r="E12047" s="136"/>
      <c r="H12047" s="136"/>
      <c r="K12047" s="136"/>
      <c r="O12047" s="136"/>
      <c r="T12047" s="136"/>
      <c r="W12047" s="136"/>
      <c r="Z12047" s="136"/>
      <c r="AC12047" s="136"/>
    </row>
    <row r="12048" spans="2:29">
      <c r="B12048" s="136"/>
      <c r="E12048" s="136"/>
      <c r="H12048" s="136"/>
      <c r="K12048" s="136"/>
      <c r="O12048" s="136"/>
      <c r="T12048" s="136"/>
      <c r="W12048" s="136"/>
      <c r="Z12048" s="136"/>
      <c r="AC12048" s="136"/>
    </row>
    <row r="12049" spans="2:29">
      <c r="B12049" s="136"/>
      <c r="E12049" s="136"/>
      <c r="H12049" s="136"/>
      <c r="K12049" s="136"/>
      <c r="O12049" s="136"/>
      <c r="T12049" s="136"/>
      <c r="W12049" s="136"/>
      <c r="Z12049" s="136"/>
      <c r="AC12049" s="136"/>
    </row>
    <row r="12050" spans="2:29">
      <c r="B12050" s="136"/>
      <c r="E12050" s="136"/>
      <c r="H12050" s="136"/>
      <c r="K12050" s="136"/>
      <c r="O12050" s="136"/>
      <c r="T12050" s="136"/>
      <c r="W12050" s="136"/>
      <c r="Z12050" s="136"/>
      <c r="AC12050" s="136"/>
    </row>
    <row r="12051" spans="2:29">
      <c r="B12051" s="136"/>
      <c r="E12051" s="136"/>
      <c r="H12051" s="136"/>
      <c r="K12051" s="136"/>
      <c r="O12051" s="136"/>
      <c r="T12051" s="136"/>
      <c r="W12051" s="136"/>
      <c r="Z12051" s="136"/>
      <c r="AC12051" s="136"/>
    </row>
    <row r="12052" spans="2:29">
      <c r="B12052" s="136"/>
      <c r="E12052" s="136"/>
      <c r="H12052" s="136"/>
      <c r="K12052" s="136"/>
      <c r="O12052" s="136"/>
      <c r="T12052" s="136"/>
      <c r="W12052" s="136"/>
      <c r="Z12052" s="136"/>
      <c r="AC12052" s="136"/>
    </row>
    <row r="12053" spans="2:29">
      <c r="B12053" s="136"/>
      <c r="E12053" s="136"/>
      <c r="H12053" s="136"/>
      <c r="K12053" s="136"/>
      <c r="O12053" s="136"/>
      <c r="T12053" s="136"/>
      <c r="W12053" s="136"/>
      <c r="Z12053" s="136"/>
      <c r="AC12053" s="136"/>
    </row>
    <row r="12054" spans="2:29">
      <c r="B12054" s="136"/>
      <c r="E12054" s="136"/>
      <c r="H12054" s="136"/>
      <c r="K12054" s="136"/>
      <c r="O12054" s="136"/>
      <c r="T12054" s="136"/>
      <c r="W12054" s="136"/>
      <c r="Z12054" s="136"/>
      <c r="AC12054" s="136"/>
    </row>
    <row r="12055" spans="2:29">
      <c r="B12055" s="136"/>
      <c r="E12055" s="136"/>
      <c r="H12055" s="136"/>
      <c r="K12055" s="136"/>
      <c r="O12055" s="136"/>
      <c r="T12055" s="136"/>
      <c r="W12055" s="136"/>
      <c r="Z12055" s="136"/>
      <c r="AC12055" s="136"/>
    </row>
    <row r="12056" spans="2:29">
      <c r="B12056" s="136"/>
      <c r="E12056" s="136"/>
      <c r="H12056" s="136"/>
      <c r="K12056" s="136"/>
      <c r="O12056" s="136"/>
      <c r="T12056" s="136"/>
      <c r="W12056" s="136"/>
      <c r="Z12056" s="136"/>
      <c r="AC12056" s="136"/>
    </row>
    <row r="12057" spans="2:29">
      <c r="B12057" s="136"/>
      <c r="E12057" s="136"/>
      <c r="H12057" s="136"/>
      <c r="K12057" s="136"/>
      <c r="O12057" s="136"/>
      <c r="T12057" s="136"/>
      <c r="W12057" s="136"/>
      <c r="Z12057" s="136"/>
      <c r="AC12057" s="136"/>
    </row>
    <row r="12058" spans="2:29">
      <c r="B12058" s="136"/>
      <c r="E12058" s="136"/>
      <c r="H12058" s="136"/>
      <c r="K12058" s="136"/>
      <c r="O12058" s="136"/>
      <c r="T12058" s="136"/>
      <c r="W12058" s="136"/>
      <c r="Z12058" s="136"/>
      <c r="AC12058" s="136"/>
    </row>
    <row r="12059" spans="2:29">
      <c r="B12059" s="136"/>
      <c r="E12059" s="136"/>
      <c r="H12059" s="136"/>
      <c r="K12059" s="136"/>
      <c r="O12059" s="136"/>
      <c r="T12059" s="136"/>
      <c r="W12059" s="136"/>
      <c r="Z12059" s="136"/>
      <c r="AC12059" s="136"/>
    </row>
    <row r="12060" spans="2:29">
      <c r="B12060" s="136"/>
      <c r="E12060" s="136"/>
      <c r="H12060" s="136"/>
      <c r="K12060" s="136"/>
      <c r="O12060" s="136"/>
      <c r="T12060" s="136"/>
      <c r="W12060" s="136"/>
      <c r="Z12060" s="136"/>
      <c r="AC12060" s="136"/>
    </row>
    <row r="12061" spans="2:29">
      <c r="B12061" s="136"/>
      <c r="E12061" s="136"/>
      <c r="H12061" s="136"/>
      <c r="K12061" s="136"/>
      <c r="O12061" s="136"/>
      <c r="T12061" s="136"/>
      <c r="W12061" s="136"/>
      <c r="Z12061" s="136"/>
      <c r="AC12061" s="136"/>
    </row>
    <row r="12062" spans="2:29">
      <c r="B12062" s="136"/>
      <c r="E12062" s="136"/>
      <c r="H12062" s="136"/>
      <c r="K12062" s="136"/>
      <c r="O12062" s="136"/>
      <c r="T12062" s="136"/>
      <c r="W12062" s="136"/>
      <c r="Z12062" s="136"/>
      <c r="AC12062" s="136"/>
    </row>
    <row r="12063" spans="2:29">
      <c r="B12063" s="136"/>
      <c r="E12063" s="136"/>
      <c r="H12063" s="136"/>
      <c r="K12063" s="136"/>
      <c r="O12063" s="136"/>
      <c r="T12063" s="136"/>
      <c r="W12063" s="136"/>
      <c r="Z12063" s="136"/>
      <c r="AC12063" s="136"/>
    </row>
    <row r="12064" spans="2:29">
      <c r="B12064" s="136"/>
      <c r="E12064" s="136"/>
      <c r="H12064" s="136"/>
      <c r="K12064" s="136"/>
      <c r="O12064" s="136"/>
      <c r="T12064" s="136"/>
      <c r="W12064" s="136"/>
      <c r="Z12064" s="136"/>
      <c r="AC12064" s="136"/>
    </row>
    <row r="12065" spans="2:29">
      <c r="B12065" s="136"/>
      <c r="E12065" s="136"/>
      <c r="H12065" s="136"/>
      <c r="K12065" s="136"/>
      <c r="O12065" s="136"/>
      <c r="T12065" s="136"/>
      <c r="W12065" s="136"/>
      <c r="Z12065" s="136"/>
      <c r="AC12065" s="136"/>
    </row>
    <row r="12066" spans="2:29">
      <c r="B12066" s="136"/>
      <c r="E12066" s="136"/>
      <c r="H12066" s="136"/>
      <c r="K12066" s="136"/>
      <c r="O12066" s="136"/>
      <c r="T12066" s="136"/>
      <c r="W12066" s="136"/>
      <c r="Z12066" s="136"/>
      <c r="AC12066" s="136"/>
    </row>
    <row r="12067" spans="2:29">
      <c r="B12067" s="136"/>
      <c r="E12067" s="136"/>
      <c r="H12067" s="136"/>
      <c r="K12067" s="136"/>
      <c r="O12067" s="136"/>
      <c r="T12067" s="136"/>
      <c r="W12067" s="136"/>
      <c r="Z12067" s="136"/>
      <c r="AC12067" s="136"/>
    </row>
    <row r="12068" spans="2:29">
      <c r="B12068" s="136"/>
      <c r="E12068" s="136"/>
      <c r="H12068" s="136"/>
      <c r="K12068" s="136"/>
      <c r="O12068" s="136"/>
      <c r="T12068" s="136"/>
      <c r="W12068" s="136"/>
      <c r="Z12068" s="136"/>
      <c r="AC12068" s="136"/>
    </row>
    <row r="12069" spans="2:29">
      <c r="B12069" s="136"/>
      <c r="E12069" s="136"/>
      <c r="H12069" s="136"/>
      <c r="K12069" s="136"/>
      <c r="O12069" s="136"/>
      <c r="T12069" s="136"/>
      <c r="W12069" s="136"/>
      <c r="Z12069" s="136"/>
      <c r="AC12069" s="136"/>
    </row>
    <row r="12070" spans="2:29">
      <c r="B12070" s="136"/>
      <c r="E12070" s="136"/>
      <c r="H12070" s="136"/>
      <c r="K12070" s="136"/>
      <c r="O12070" s="136"/>
      <c r="T12070" s="136"/>
      <c r="W12070" s="136"/>
      <c r="Z12070" s="136"/>
      <c r="AC12070" s="136"/>
    </row>
    <row r="12071" spans="2:29">
      <c r="B12071" s="136"/>
      <c r="E12071" s="136"/>
      <c r="H12071" s="136"/>
      <c r="K12071" s="136"/>
      <c r="O12071" s="136"/>
      <c r="T12071" s="136"/>
      <c r="W12071" s="136"/>
      <c r="Z12071" s="136"/>
      <c r="AC12071" s="136"/>
    </row>
    <row r="12072" spans="2:29">
      <c r="B12072" s="136"/>
      <c r="E12072" s="136"/>
      <c r="H12072" s="136"/>
      <c r="K12072" s="136"/>
      <c r="O12072" s="136"/>
      <c r="T12072" s="136"/>
      <c r="W12072" s="136"/>
      <c r="Z12072" s="136"/>
      <c r="AC12072" s="136"/>
    </row>
    <row r="12073" spans="2:29">
      <c r="B12073" s="136"/>
      <c r="E12073" s="136"/>
      <c r="H12073" s="136"/>
      <c r="K12073" s="136"/>
      <c r="O12073" s="136"/>
      <c r="T12073" s="136"/>
      <c r="W12073" s="136"/>
      <c r="Z12073" s="136"/>
      <c r="AC12073" s="136"/>
    </row>
    <row r="12074" spans="2:29">
      <c r="B12074" s="136"/>
      <c r="E12074" s="136"/>
      <c r="H12074" s="136"/>
      <c r="K12074" s="136"/>
      <c r="O12074" s="136"/>
      <c r="T12074" s="136"/>
      <c r="W12074" s="136"/>
      <c r="Z12074" s="136"/>
      <c r="AC12074" s="136"/>
    </row>
    <row r="12075" spans="2:29">
      <c r="B12075" s="136"/>
      <c r="E12075" s="136"/>
      <c r="H12075" s="136"/>
      <c r="K12075" s="136"/>
      <c r="O12075" s="136"/>
      <c r="T12075" s="136"/>
      <c r="W12075" s="136"/>
      <c r="Z12075" s="136"/>
      <c r="AC12075" s="136"/>
    </row>
    <row r="12076" spans="2:29">
      <c r="B12076" s="136"/>
      <c r="E12076" s="136"/>
      <c r="H12076" s="136"/>
      <c r="K12076" s="136"/>
      <c r="O12076" s="136"/>
      <c r="T12076" s="136"/>
      <c r="W12076" s="136"/>
      <c r="Z12076" s="136"/>
      <c r="AC12076" s="136"/>
    </row>
    <row r="12077" spans="2:29">
      <c r="B12077" s="136"/>
      <c r="E12077" s="136"/>
      <c r="H12077" s="136"/>
      <c r="K12077" s="136"/>
      <c r="O12077" s="136"/>
      <c r="T12077" s="136"/>
      <c r="W12077" s="136"/>
      <c r="Z12077" s="136"/>
      <c r="AC12077" s="136"/>
    </row>
    <row r="12078" spans="2:29">
      <c r="B12078" s="136"/>
      <c r="E12078" s="136"/>
      <c r="H12078" s="136"/>
      <c r="K12078" s="136"/>
      <c r="O12078" s="136"/>
      <c r="T12078" s="136"/>
      <c r="W12078" s="136"/>
      <c r="Z12078" s="136"/>
      <c r="AC12078" s="136"/>
    </row>
    <row r="12079" spans="2:29">
      <c r="B12079" s="136"/>
      <c r="E12079" s="136"/>
      <c r="H12079" s="136"/>
      <c r="K12079" s="136"/>
      <c r="O12079" s="136"/>
      <c r="T12079" s="136"/>
      <c r="W12079" s="136"/>
      <c r="Z12079" s="136"/>
      <c r="AC12079" s="136"/>
    </row>
    <row r="12080" spans="2:29">
      <c r="B12080" s="136"/>
      <c r="E12080" s="136"/>
      <c r="H12080" s="136"/>
      <c r="K12080" s="136"/>
      <c r="O12080" s="136"/>
      <c r="T12080" s="136"/>
      <c r="W12080" s="136"/>
      <c r="Z12080" s="136"/>
      <c r="AC12080" s="136"/>
    </row>
    <row r="12081" spans="2:29">
      <c r="B12081" s="136"/>
      <c r="E12081" s="136"/>
      <c r="H12081" s="136"/>
      <c r="K12081" s="136"/>
      <c r="O12081" s="136"/>
      <c r="T12081" s="136"/>
      <c r="W12081" s="136"/>
      <c r="Z12081" s="136"/>
      <c r="AC12081" s="136"/>
    </row>
    <row r="12082" spans="2:29">
      <c r="B12082" s="136"/>
      <c r="E12082" s="136"/>
      <c r="H12082" s="136"/>
      <c r="K12082" s="136"/>
      <c r="O12082" s="136"/>
      <c r="T12082" s="136"/>
      <c r="W12082" s="136"/>
      <c r="Z12082" s="136"/>
      <c r="AC12082" s="136"/>
    </row>
    <row r="12083" spans="2:29">
      <c r="B12083" s="136"/>
      <c r="E12083" s="136"/>
      <c r="H12083" s="136"/>
      <c r="K12083" s="136"/>
      <c r="O12083" s="136"/>
      <c r="T12083" s="136"/>
      <c r="W12083" s="136"/>
      <c r="Z12083" s="136"/>
      <c r="AC12083" s="136"/>
    </row>
    <row r="12084" spans="2:29">
      <c r="B12084" s="136"/>
      <c r="E12084" s="136"/>
      <c r="H12084" s="136"/>
      <c r="K12084" s="136"/>
      <c r="O12084" s="136"/>
      <c r="T12084" s="136"/>
      <c r="W12084" s="136"/>
      <c r="Z12084" s="136"/>
      <c r="AC12084" s="136"/>
    </row>
    <row r="12085" spans="2:29">
      <c r="B12085" s="136"/>
      <c r="E12085" s="136"/>
      <c r="H12085" s="136"/>
      <c r="K12085" s="136"/>
      <c r="O12085" s="136"/>
      <c r="T12085" s="136"/>
      <c r="W12085" s="136"/>
      <c r="Z12085" s="136"/>
      <c r="AC12085" s="136"/>
    </row>
    <row r="12086" spans="2:29">
      <c r="B12086" s="136"/>
      <c r="E12086" s="136"/>
      <c r="H12086" s="136"/>
      <c r="K12086" s="136"/>
      <c r="O12086" s="136"/>
      <c r="T12086" s="136"/>
      <c r="W12086" s="136"/>
      <c r="Z12086" s="136"/>
      <c r="AC12086" s="136"/>
    </row>
    <row r="12087" spans="2:29">
      <c r="B12087" s="136"/>
      <c r="E12087" s="136"/>
      <c r="H12087" s="136"/>
      <c r="K12087" s="136"/>
      <c r="O12087" s="136"/>
      <c r="T12087" s="136"/>
      <c r="W12087" s="136"/>
      <c r="Z12087" s="136"/>
      <c r="AC12087" s="136"/>
    </row>
    <row r="12088" spans="2:29">
      <c r="B12088" s="136"/>
      <c r="E12088" s="136"/>
      <c r="H12088" s="136"/>
      <c r="K12088" s="136"/>
      <c r="O12088" s="136"/>
      <c r="T12088" s="136"/>
      <c r="W12088" s="136"/>
      <c r="Z12088" s="136"/>
      <c r="AC12088" s="136"/>
    </row>
    <row r="12089" spans="2:29">
      <c r="B12089" s="136"/>
      <c r="E12089" s="136"/>
      <c r="H12089" s="136"/>
      <c r="K12089" s="136"/>
      <c r="O12089" s="136"/>
      <c r="T12089" s="136"/>
      <c r="W12089" s="136"/>
      <c r="Z12089" s="136"/>
      <c r="AC12089" s="136"/>
    </row>
    <row r="12090" spans="2:29">
      <c r="B12090" s="136"/>
      <c r="E12090" s="136"/>
      <c r="H12090" s="136"/>
      <c r="K12090" s="136"/>
      <c r="O12090" s="136"/>
      <c r="T12090" s="136"/>
      <c r="W12090" s="136"/>
      <c r="Z12090" s="136"/>
      <c r="AC12090" s="136"/>
    </row>
    <row r="12091" spans="2:29">
      <c r="B12091" s="136"/>
      <c r="E12091" s="136"/>
      <c r="H12091" s="136"/>
      <c r="K12091" s="136"/>
      <c r="O12091" s="136"/>
      <c r="T12091" s="136"/>
      <c r="W12091" s="136"/>
      <c r="Z12091" s="136"/>
      <c r="AC12091" s="136"/>
    </row>
    <row r="12092" spans="2:29">
      <c r="B12092" s="136"/>
      <c r="E12092" s="136"/>
      <c r="H12092" s="136"/>
      <c r="K12092" s="136"/>
      <c r="O12092" s="136"/>
      <c r="T12092" s="136"/>
      <c r="W12092" s="136"/>
      <c r="Z12092" s="136"/>
      <c r="AC12092" s="136"/>
    </row>
    <row r="12093" spans="2:29">
      <c r="B12093" s="136"/>
      <c r="E12093" s="136"/>
      <c r="H12093" s="136"/>
      <c r="K12093" s="136"/>
      <c r="O12093" s="136"/>
      <c r="T12093" s="136"/>
      <c r="W12093" s="136"/>
      <c r="Z12093" s="136"/>
      <c r="AC12093" s="136"/>
    </row>
    <row r="12094" spans="2:29">
      <c r="B12094" s="136"/>
      <c r="E12094" s="136"/>
      <c r="H12094" s="136"/>
      <c r="K12094" s="136"/>
      <c r="O12094" s="136"/>
      <c r="T12094" s="136"/>
      <c r="W12094" s="136"/>
      <c r="Z12094" s="136"/>
      <c r="AC12094" s="136"/>
    </row>
    <row r="12095" spans="2:29">
      <c r="B12095" s="136"/>
      <c r="E12095" s="136"/>
      <c r="H12095" s="136"/>
      <c r="K12095" s="136"/>
      <c r="O12095" s="136"/>
      <c r="T12095" s="136"/>
      <c r="W12095" s="136"/>
      <c r="Z12095" s="136"/>
      <c r="AC12095" s="136"/>
    </row>
    <row r="12096" spans="2:29">
      <c r="B12096" s="136"/>
      <c r="E12096" s="136"/>
      <c r="H12096" s="136"/>
      <c r="K12096" s="136"/>
      <c r="O12096" s="136"/>
      <c r="T12096" s="136"/>
      <c r="W12096" s="136"/>
      <c r="Z12096" s="136"/>
      <c r="AC12096" s="136"/>
    </row>
    <row r="12097" spans="2:29">
      <c r="B12097" s="136"/>
      <c r="E12097" s="136"/>
      <c r="H12097" s="136"/>
      <c r="K12097" s="136"/>
      <c r="O12097" s="136"/>
      <c r="T12097" s="136"/>
      <c r="W12097" s="136"/>
      <c r="Z12097" s="136"/>
      <c r="AC12097" s="136"/>
    </row>
    <row r="12098" spans="2:29">
      <c r="B12098" s="136"/>
      <c r="E12098" s="136"/>
      <c r="H12098" s="136"/>
      <c r="K12098" s="136"/>
      <c r="O12098" s="136"/>
      <c r="T12098" s="136"/>
      <c r="W12098" s="136"/>
      <c r="Z12098" s="136"/>
      <c r="AC12098" s="136"/>
    </row>
    <row r="12099" spans="2:29">
      <c r="B12099" s="136"/>
      <c r="E12099" s="136"/>
      <c r="H12099" s="136"/>
      <c r="K12099" s="136"/>
      <c r="O12099" s="136"/>
      <c r="T12099" s="136"/>
      <c r="W12099" s="136"/>
      <c r="Z12099" s="136"/>
      <c r="AC12099" s="136"/>
    </row>
    <row r="12100" spans="2:29">
      <c r="B12100" s="136"/>
      <c r="E12100" s="136"/>
      <c r="H12100" s="136"/>
      <c r="K12100" s="136"/>
      <c r="O12100" s="136"/>
      <c r="T12100" s="136"/>
      <c r="W12100" s="136"/>
      <c r="Z12100" s="136"/>
      <c r="AC12100" s="136"/>
    </row>
    <row r="12101" spans="2:29">
      <c r="B12101" s="136"/>
      <c r="E12101" s="136"/>
      <c r="H12101" s="136"/>
      <c r="K12101" s="136"/>
      <c r="O12101" s="136"/>
      <c r="T12101" s="136"/>
      <c r="W12101" s="136"/>
      <c r="Z12101" s="136"/>
      <c r="AC12101" s="136"/>
    </row>
    <row r="12102" spans="2:29">
      <c r="B12102" s="136"/>
      <c r="E12102" s="136"/>
      <c r="H12102" s="136"/>
      <c r="K12102" s="136"/>
      <c r="O12102" s="136"/>
      <c r="T12102" s="136"/>
      <c r="W12102" s="136"/>
      <c r="Z12102" s="136"/>
      <c r="AC12102" s="136"/>
    </row>
    <row r="12103" spans="2:29">
      <c r="B12103" s="136"/>
      <c r="E12103" s="136"/>
      <c r="H12103" s="136"/>
      <c r="K12103" s="136"/>
      <c r="O12103" s="136"/>
      <c r="T12103" s="136"/>
      <c r="W12103" s="136"/>
      <c r="Z12103" s="136"/>
      <c r="AC12103" s="136"/>
    </row>
    <row r="12104" spans="2:29">
      <c r="B12104" s="136"/>
      <c r="E12104" s="136"/>
      <c r="H12104" s="136"/>
      <c r="K12104" s="136"/>
      <c r="O12104" s="136"/>
      <c r="T12104" s="136"/>
      <c r="W12104" s="136"/>
      <c r="Z12104" s="136"/>
      <c r="AC12104" s="136"/>
    </row>
    <row r="12105" spans="2:29">
      <c r="B12105" s="136"/>
      <c r="E12105" s="136"/>
      <c r="H12105" s="136"/>
      <c r="K12105" s="136"/>
      <c r="O12105" s="136"/>
      <c r="T12105" s="136"/>
      <c r="W12105" s="136"/>
      <c r="Z12105" s="136"/>
      <c r="AC12105" s="136"/>
    </row>
    <row r="12106" spans="2:29">
      <c r="B12106" s="136"/>
      <c r="E12106" s="136"/>
      <c r="H12106" s="136"/>
      <c r="K12106" s="136"/>
      <c r="O12106" s="136"/>
      <c r="T12106" s="136"/>
      <c r="W12106" s="136"/>
      <c r="Z12106" s="136"/>
      <c r="AC12106" s="136"/>
    </row>
    <row r="12107" spans="2:29">
      <c r="B12107" s="136"/>
      <c r="E12107" s="136"/>
      <c r="H12107" s="136"/>
      <c r="K12107" s="136"/>
      <c r="O12107" s="136"/>
      <c r="T12107" s="136"/>
      <c r="W12107" s="136"/>
      <c r="Z12107" s="136"/>
      <c r="AC12107" s="136"/>
    </row>
    <row r="12108" spans="2:29">
      <c r="B12108" s="136"/>
      <c r="E12108" s="136"/>
      <c r="H12108" s="136"/>
      <c r="K12108" s="136"/>
      <c r="O12108" s="136"/>
      <c r="T12108" s="136"/>
      <c r="W12108" s="136"/>
      <c r="Z12108" s="136"/>
      <c r="AC12108" s="136"/>
    </row>
    <row r="12109" spans="2:29">
      <c r="B12109" s="136"/>
      <c r="E12109" s="136"/>
      <c r="H12109" s="136"/>
      <c r="K12109" s="136"/>
      <c r="O12109" s="136"/>
      <c r="T12109" s="136"/>
      <c r="W12109" s="136"/>
      <c r="Z12109" s="136"/>
      <c r="AC12109" s="136"/>
    </row>
    <row r="12110" spans="2:29">
      <c r="B12110" s="136"/>
      <c r="E12110" s="136"/>
      <c r="H12110" s="136"/>
      <c r="K12110" s="136"/>
      <c r="O12110" s="136"/>
      <c r="T12110" s="136"/>
      <c r="W12110" s="136"/>
      <c r="Z12110" s="136"/>
      <c r="AC12110" s="136"/>
    </row>
    <row r="12111" spans="2:29">
      <c r="B12111" s="136"/>
      <c r="E12111" s="136"/>
      <c r="H12111" s="136"/>
      <c r="K12111" s="136"/>
      <c r="O12111" s="136"/>
      <c r="T12111" s="136"/>
      <c r="W12111" s="136"/>
      <c r="Z12111" s="136"/>
      <c r="AC12111" s="136"/>
    </row>
    <row r="12112" spans="2:29">
      <c r="B12112" s="136"/>
      <c r="E12112" s="136"/>
      <c r="H12112" s="136"/>
      <c r="K12112" s="136"/>
      <c r="O12112" s="136"/>
      <c r="T12112" s="136"/>
      <c r="W12112" s="136"/>
      <c r="Z12112" s="136"/>
      <c r="AC12112" s="136"/>
    </row>
    <row r="12113" spans="2:29">
      <c r="B12113" s="136"/>
      <c r="E12113" s="136"/>
      <c r="H12113" s="136"/>
      <c r="K12113" s="136"/>
      <c r="O12113" s="136"/>
      <c r="T12113" s="136"/>
      <c r="W12113" s="136"/>
      <c r="Z12113" s="136"/>
      <c r="AC12113" s="136"/>
    </row>
    <row r="12114" spans="2:29">
      <c r="B12114" s="136"/>
      <c r="E12114" s="136"/>
      <c r="H12114" s="136"/>
      <c r="K12114" s="136"/>
      <c r="O12114" s="136"/>
      <c r="T12114" s="136"/>
      <c r="W12114" s="136"/>
      <c r="Z12114" s="136"/>
      <c r="AC12114" s="136"/>
    </row>
    <row r="12115" spans="2:29">
      <c r="B12115" s="136"/>
      <c r="E12115" s="136"/>
      <c r="H12115" s="136"/>
      <c r="K12115" s="136"/>
      <c r="O12115" s="136"/>
      <c r="T12115" s="136"/>
      <c r="W12115" s="136"/>
      <c r="Z12115" s="136"/>
      <c r="AC12115" s="136"/>
    </row>
    <row r="12116" spans="2:29">
      <c r="B12116" s="136"/>
      <c r="E12116" s="136"/>
      <c r="H12116" s="136"/>
      <c r="K12116" s="136"/>
      <c r="O12116" s="136"/>
      <c r="T12116" s="136"/>
      <c r="W12116" s="136"/>
      <c r="Z12116" s="136"/>
      <c r="AC12116" s="136"/>
    </row>
    <row r="12117" spans="2:29">
      <c r="B12117" s="136"/>
      <c r="E12117" s="136"/>
      <c r="H12117" s="136"/>
      <c r="K12117" s="136"/>
      <c r="O12117" s="136"/>
      <c r="T12117" s="136"/>
      <c r="W12117" s="136"/>
      <c r="Z12117" s="136"/>
      <c r="AC12117" s="136"/>
    </row>
    <row r="12118" spans="2:29">
      <c r="B12118" s="136"/>
      <c r="E12118" s="136"/>
      <c r="H12118" s="136"/>
      <c r="K12118" s="136"/>
      <c r="O12118" s="136"/>
      <c r="T12118" s="136"/>
      <c r="W12118" s="136"/>
      <c r="Z12118" s="136"/>
      <c r="AC12118" s="136"/>
    </row>
    <row r="12119" spans="2:29">
      <c r="B12119" s="136"/>
      <c r="E12119" s="136"/>
      <c r="H12119" s="136"/>
      <c r="K12119" s="136"/>
      <c r="O12119" s="136"/>
      <c r="T12119" s="136"/>
      <c r="W12119" s="136"/>
      <c r="Z12119" s="136"/>
      <c r="AC12119" s="136"/>
    </row>
    <row r="12120" spans="2:29">
      <c r="B12120" s="136"/>
      <c r="E12120" s="136"/>
      <c r="H12120" s="136"/>
      <c r="K12120" s="136"/>
      <c r="O12120" s="136"/>
      <c r="T12120" s="136"/>
      <c r="W12120" s="136"/>
      <c r="Z12120" s="136"/>
      <c r="AC12120" s="136"/>
    </row>
    <row r="12121" spans="2:29">
      <c r="B12121" s="136"/>
      <c r="E12121" s="136"/>
      <c r="H12121" s="136"/>
      <c r="K12121" s="136"/>
      <c r="O12121" s="136"/>
      <c r="T12121" s="136"/>
      <c r="W12121" s="136"/>
      <c r="Z12121" s="136"/>
      <c r="AC12121" s="136"/>
    </row>
    <row r="12122" spans="2:29">
      <c r="B12122" s="136"/>
      <c r="E12122" s="136"/>
      <c r="H12122" s="136"/>
      <c r="K12122" s="136"/>
      <c r="O12122" s="136"/>
      <c r="T12122" s="136"/>
      <c r="W12122" s="136"/>
      <c r="Z12122" s="136"/>
      <c r="AC12122" s="136"/>
    </row>
    <row r="12123" spans="2:29">
      <c r="B12123" s="136"/>
      <c r="E12123" s="136"/>
      <c r="H12123" s="136"/>
      <c r="K12123" s="136"/>
      <c r="O12123" s="136"/>
      <c r="T12123" s="136"/>
      <c r="W12123" s="136"/>
      <c r="Z12123" s="136"/>
      <c r="AC12123" s="136"/>
    </row>
    <row r="12124" spans="2:29">
      <c r="B12124" s="136"/>
      <c r="E12124" s="136"/>
      <c r="H12124" s="136"/>
      <c r="K12124" s="136"/>
      <c r="O12124" s="136"/>
      <c r="T12124" s="136"/>
      <c r="W12124" s="136"/>
      <c r="Z12124" s="136"/>
      <c r="AC12124" s="136"/>
    </row>
    <row r="12125" spans="2:29">
      <c r="B12125" s="136"/>
      <c r="E12125" s="136"/>
      <c r="H12125" s="136"/>
      <c r="K12125" s="136"/>
      <c r="O12125" s="136"/>
      <c r="T12125" s="136"/>
      <c r="W12125" s="136"/>
      <c r="Z12125" s="136"/>
      <c r="AC12125" s="136"/>
    </row>
    <row r="12126" spans="2:29">
      <c r="B12126" s="136"/>
      <c r="E12126" s="136"/>
      <c r="H12126" s="136"/>
      <c r="K12126" s="136"/>
      <c r="O12126" s="136"/>
      <c r="T12126" s="136"/>
      <c r="W12126" s="136"/>
      <c r="Z12126" s="136"/>
      <c r="AC12126" s="136"/>
    </row>
    <row r="12127" spans="2:29">
      <c r="B12127" s="136"/>
      <c r="E12127" s="136"/>
      <c r="H12127" s="136"/>
      <c r="K12127" s="136"/>
      <c r="O12127" s="136"/>
      <c r="T12127" s="136"/>
      <c r="W12127" s="136"/>
      <c r="Z12127" s="136"/>
      <c r="AC12127" s="136"/>
    </row>
    <row r="12128" spans="2:29">
      <c r="B12128" s="136"/>
      <c r="E12128" s="136"/>
      <c r="H12128" s="136"/>
      <c r="K12128" s="136"/>
      <c r="O12128" s="136"/>
      <c r="T12128" s="136"/>
      <c r="W12128" s="136"/>
      <c r="Z12128" s="136"/>
      <c r="AC12128" s="136"/>
    </row>
    <row r="12129" spans="2:29">
      <c r="B12129" s="136"/>
      <c r="E12129" s="136"/>
      <c r="H12129" s="136"/>
      <c r="K12129" s="136"/>
      <c r="O12129" s="136"/>
      <c r="T12129" s="136"/>
      <c r="W12129" s="136"/>
      <c r="Z12129" s="136"/>
      <c r="AC12129" s="136"/>
    </row>
    <row r="12130" spans="2:29">
      <c r="B12130" s="136"/>
      <c r="E12130" s="136"/>
      <c r="H12130" s="136"/>
      <c r="K12130" s="136"/>
      <c r="O12130" s="136"/>
      <c r="T12130" s="136"/>
      <c r="W12130" s="136"/>
      <c r="Z12130" s="136"/>
      <c r="AC12130" s="136"/>
    </row>
    <row r="12131" spans="2:29">
      <c r="B12131" s="136"/>
      <c r="E12131" s="136"/>
      <c r="H12131" s="136"/>
      <c r="K12131" s="136"/>
      <c r="O12131" s="136"/>
      <c r="T12131" s="136"/>
      <c r="W12131" s="136"/>
      <c r="Z12131" s="136"/>
      <c r="AC12131" s="136"/>
    </row>
    <row r="12132" spans="2:29">
      <c r="B12132" s="136"/>
      <c r="E12132" s="136"/>
      <c r="H12132" s="136"/>
      <c r="K12132" s="136"/>
      <c r="O12132" s="136"/>
      <c r="T12132" s="136"/>
      <c r="W12132" s="136"/>
      <c r="Z12132" s="136"/>
      <c r="AC12132" s="136"/>
    </row>
    <row r="12133" spans="2:29">
      <c r="B12133" s="136"/>
      <c r="E12133" s="136"/>
      <c r="H12133" s="136"/>
      <c r="K12133" s="136"/>
      <c r="O12133" s="136"/>
      <c r="T12133" s="136"/>
      <c r="W12133" s="136"/>
      <c r="Z12133" s="136"/>
      <c r="AC12133" s="136"/>
    </row>
    <row r="12134" spans="2:29">
      <c r="B12134" s="136"/>
      <c r="E12134" s="136"/>
      <c r="H12134" s="136"/>
      <c r="K12134" s="136"/>
      <c r="O12134" s="136"/>
      <c r="T12134" s="136"/>
      <c r="W12134" s="136"/>
      <c r="Z12134" s="136"/>
      <c r="AC12134" s="136"/>
    </row>
    <row r="12135" spans="2:29">
      <c r="B12135" s="136"/>
      <c r="E12135" s="136"/>
      <c r="H12135" s="136"/>
      <c r="K12135" s="136"/>
      <c r="O12135" s="136"/>
      <c r="T12135" s="136"/>
      <c r="W12135" s="136"/>
      <c r="Z12135" s="136"/>
      <c r="AC12135" s="136"/>
    </row>
    <row r="12136" spans="2:29">
      <c r="B12136" s="136"/>
      <c r="E12136" s="136"/>
      <c r="H12136" s="136"/>
      <c r="K12136" s="136"/>
      <c r="O12136" s="136"/>
      <c r="T12136" s="136"/>
      <c r="W12136" s="136"/>
      <c r="Z12136" s="136"/>
      <c r="AC12136" s="136"/>
    </row>
    <row r="12137" spans="2:29">
      <c r="B12137" s="136"/>
      <c r="E12137" s="136"/>
      <c r="H12137" s="136"/>
      <c r="K12137" s="136"/>
      <c r="O12137" s="136"/>
      <c r="T12137" s="136"/>
      <c r="W12137" s="136"/>
      <c r="Z12137" s="136"/>
      <c r="AC12137" s="136"/>
    </row>
    <row r="12138" spans="2:29">
      <c r="B12138" s="136"/>
      <c r="E12138" s="136"/>
      <c r="H12138" s="136"/>
      <c r="K12138" s="136"/>
      <c r="O12138" s="136"/>
      <c r="T12138" s="136"/>
      <c r="W12138" s="136"/>
      <c r="Z12138" s="136"/>
      <c r="AC12138" s="136"/>
    </row>
    <row r="12139" spans="2:29">
      <c r="B12139" s="136"/>
      <c r="E12139" s="136"/>
      <c r="H12139" s="136"/>
      <c r="K12139" s="136"/>
      <c r="O12139" s="136"/>
      <c r="T12139" s="136"/>
      <c r="W12139" s="136"/>
      <c r="Z12139" s="136"/>
      <c r="AC12139" s="136"/>
    </row>
    <row r="12140" spans="2:29">
      <c r="B12140" s="136"/>
      <c r="E12140" s="136"/>
      <c r="H12140" s="136"/>
      <c r="K12140" s="136"/>
      <c r="O12140" s="136"/>
      <c r="T12140" s="136"/>
      <c r="W12140" s="136"/>
      <c r="Z12140" s="136"/>
      <c r="AC12140" s="136"/>
    </row>
    <row r="12141" spans="2:29">
      <c r="B12141" s="136"/>
      <c r="E12141" s="136"/>
      <c r="H12141" s="136"/>
      <c r="K12141" s="136"/>
      <c r="O12141" s="136"/>
      <c r="T12141" s="136"/>
      <c r="W12141" s="136"/>
      <c r="Z12141" s="136"/>
      <c r="AC12141" s="136"/>
    </row>
    <row r="12142" spans="2:29">
      <c r="B12142" s="136"/>
      <c r="E12142" s="136"/>
      <c r="H12142" s="136"/>
      <c r="K12142" s="136"/>
      <c r="O12142" s="136"/>
      <c r="T12142" s="136"/>
      <c r="W12142" s="136"/>
      <c r="Z12142" s="136"/>
      <c r="AC12142" s="136"/>
    </row>
    <row r="12143" spans="2:29">
      <c r="B12143" s="136"/>
      <c r="E12143" s="136"/>
      <c r="H12143" s="136"/>
      <c r="K12143" s="136"/>
      <c r="O12143" s="136"/>
      <c r="T12143" s="136"/>
      <c r="W12143" s="136"/>
      <c r="Z12143" s="136"/>
      <c r="AC12143" s="136"/>
    </row>
    <row r="12144" spans="2:29">
      <c r="B12144" s="136"/>
      <c r="E12144" s="136"/>
      <c r="H12144" s="136"/>
      <c r="K12144" s="136"/>
      <c r="O12144" s="136"/>
      <c r="T12144" s="136"/>
      <c r="W12144" s="136"/>
      <c r="Z12144" s="136"/>
      <c r="AC12144" s="136"/>
    </row>
    <row r="12145" spans="2:29">
      <c r="B12145" s="136"/>
      <c r="E12145" s="136"/>
      <c r="H12145" s="136"/>
      <c r="K12145" s="136"/>
      <c r="O12145" s="136"/>
      <c r="T12145" s="136"/>
      <c r="W12145" s="136"/>
      <c r="Z12145" s="136"/>
      <c r="AC12145" s="136"/>
    </row>
    <row r="12146" spans="2:29">
      <c r="B12146" s="136"/>
      <c r="E12146" s="136"/>
      <c r="H12146" s="136"/>
      <c r="K12146" s="136"/>
      <c r="O12146" s="136"/>
      <c r="T12146" s="136"/>
      <c r="W12146" s="136"/>
      <c r="Z12146" s="136"/>
      <c r="AC12146" s="136"/>
    </row>
    <row r="12147" spans="2:29">
      <c r="B12147" s="136"/>
      <c r="E12147" s="136"/>
      <c r="H12147" s="136"/>
      <c r="K12147" s="136"/>
      <c r="O12147" s="136"/>
      <c r="T12147" s="136"/>
      <c r="W12147" s="136"/>
      <c r="Z12147" s="136"/>
      <c r="AC12147" s="136"/>
    </row>
    <row r="12148" spans="2:29">
      <c r="B12148" s="136"/>
      <c r="E12148" s="136"/>
      <c r="H12148" s="136"/>
      <c r="K12148" s="136"/>
      <c r="O12148" s="136"/>
      <c r="T12148" s="136"/>
      <c r="W12148" s="136"/>
      <c r="Z12148" s="136"/>
      <c r="AC12148" s="136"/>
    </row>
    <row r="12149" spans="2:29">
      <c r="B12149" s="136"/>
      <c r="E12149" s="136"/>
      <c r="H12149" s="136"/>
      <c r="K12149" s="136"/>
      <c r="O12149" s="136"/>
      <c r="T12149" s="136"/>
      <c r="W12149" s="136"/>
      <c r="Z12149" s="136"/>
      <c r="AC12149" s="136"/>
    </row>
    <row r="12150" spans="2:29">
      <c r="B12150" s="136"/>
      <c r="E12150" s="136"/>
      <c r="H12150" s="136"/>
      <c r="K12150" s="136"/>
      <c r="O12150" s="136"/>
      <c r="T12150" s="136"/>
      <c r="W12150" s="136"/>
      <c r="Z12150" s="136"/>
      <c r="AC12150" s="136"/>
    </row>
    <row r="12151" spans="2:29">
      <c r="B12151" s="136"/>
      <c r="E12151" s="136"/>
      <c r="H12151" s="136"/>
      <c r="K12151" s="136"/>
      <c r="O12151" s="136"/>
      <c r="T12151" s="136"/>
      <c r="W12151" s="136"/>
      <c r="Z12151" s="136"/>
      <c r="AC12151" s="136"/>
    </row>
    <row r="12152" spans="2:29">
      <c r="B12152" s="136"/>
      <c r="E12152" s="136"/>
      <c r="H12152" s="136"/>
      <c r="K12152" s="136"/>
      <c r="O12152" s="136"/>
      <c r="T12152" s="136"/>
      <c r="W12152" s="136"/>
      <c r="Z12152" s="136"/>
      <c r="AC12152" s="136"/>
    </row>
    <row r="12153" spans="2:29">
      <c r="B12153" s="136"/>
      <c r="E12153" s="136"/>
      <c r="H12153" s="136"/>
      <c r="K12153" s="136"/>
      <c r="O12153" s="136"/>
      <c r="T12153" s="136"/>
      <c r="W12153" s="136"/>
      <c r="Z12153" s="136"/>
      <c r="AC12153" s="136"/>
    </row>
    <row r="12154" spans="2:29">
      <c r="B12154" s="136"/>
      <c r="E12154" s="136"/>
      <c r="H12154" s="136"/>
      <c r="K12154" s="136"/>
      <c r="O12154" s="136"/>
      <c r="T12154" s="136"/>
      <c r="W12154" s="136"/>
      <c r="Z12154" s="136"/>
      <c r="AC12154" s="136"/>
    </row>
    <row r="12155" spans="2:29">
      <c r="B12155" s="136"/>
      <c r="E12155" s="136"/>
      <c r="H12155" s="136"/>
      <c r="K12155" s="136"/>
      <c r="O12155" s="136"/>
      <c r="T12155" s="136"/>
      <c r="W12155" s="136"/>
      <c r="Z12155" s="136"/>
      <c r="AC12155" s="136"/>
    </row>
    <row r="12156" spans="2:29">
      <c r="B12156" s="136"/>
      <c r="E12156" s="136"/>
      <c r="H12156" s="136"/>
      <c r="K12156" s="136"/>
      <c r="O12156" s="136"/>
      <c r="T12156" s="136"/>
      <c r="W12156" s="136"/>
      <c r="Z12156" s="136"/>
      <c r="AC12156" s="136"/>
    </row>
    <row r="12157" spans="2:29">
      <c r="B12157" s="136"/>
      <c r="E12157" s="136"/>
      <c r="H12157" s="136"/>
      <c r="K12157" s="136"/>
      <c r="O12157" s="136"/>
      <c r="T12157" s="136"/>
      <c r="W12157" s="136"/>
      <c r="Z12157" s="136"/>
      <c r="AC12157" s="136"/>
    </row>
    <row r="12158" spans="2:29">
      <c r="B12158" s="136"/>
      <c r="E12158" s="136"/>
      <c r="H12158" s="136"/>
      <c r="K12158" s="136"/>
      <c r="O12158" s="136"/>
      <c r="T12158" s="136"/>
      <c r="W12158" s="136"/>
      <c r="Z12158" s="136"/>
      <c r="AC12158" s="136"/>
    </row>
    <row r="12159" spans="2:29">
      <c r="B12159" s="136"/>
      <c r="E12159" s="136"/>
      <c r="H12159" s="136"/>
      <c r="K12159" s="136"/>
      <c r="O12159" s="136"/>
      <c r="T12159" s="136"/>
      <c r="W12159" s="136"/>
      <c r="Z12159" s="136"/>
      <c r="AC12159" s="136"/>
    </row>
    <row r="12160" spans="2:29">
      <c r="B12160" s="136"/>
      <c r="E12160" s="136"/>
      <c r="H12160" s="136"/>
      <c r="K12160" s="136"/>
      <c r="O12160" s="136"/>
      <c r="T12160" s="136"/>
      <c r="W12160" s="136"/>
      <c r="Z12160" s="136"/>
      <c r="AC12160" s="136"/>
    </row>
    <row r="12161" spans="2:29">
      <c r="B12161" s="136"/>
      <c r="E12161" s="136"/>
      <c r="H12161" s="136"/>
      <c r="K12161" s="136"/>
      <c r="O12161" s="136"/>
      <c r="T12161" s="136"/>
      <c r="W12161" s="136"/>
      <c r="Z12161" s="136"/>
      <c r="AC12161" s="136"/>
    </row>
    <row r="12162" spans="2:29">
      <c r="B12162" s="136"/>
      <c r="E12162" s="136"/>
      <c r="H12162" s="136"/>
      <c r="K12162" s="136"/>
      <c r="O12162" s="136"/>
      <c r="T12162" s="136"/>
      <c r="W12162" s="136"/>
      <c r="Z12162" s="136"/>
      <c r="AC12162" s="136"/>
    </row>
    <row r="12163" spans="2:29">
      <c r="B12163" s="136"/>
      <c r="E12163" s="136"/>
      <c r="H12163" s="136"/>
      <c r="K12163" s="136"/>
      <c r="O12163" s="136"/>
      <c r="T12163" s="136"/>
      <c r="W12163" s="136"/>
      <c r="Z12163" s="136"/>
      <c r="AC12163" s="136"/>
    </row>
    <row r="12164" spans="2:29">
      <c r="B12164" s="136"/>
      <c r="E12164" s="136"/>
      <c r="H12164" s="136"/>
      <c r="K12164" s="136"/>
      <c r="O12164" s="136"/>
      <c r="T12164" s="136"/>
      <c r="W12164" s="136"/>
      <c r="Z12164" s="136"/>
      <c r="AC12164" s="136"/>
    </row>
    <row r="12165" spans="2:29">
      <c r="B12165" s="136"/>
      <c r="E12165" s="136"/>
      <c r="H12165" s="136"/>
      <c r="K12165" s="136"/>
      <c r="O12165" s="136"/>
      <c r="T12165" s="136"/>
      <c r="W12165" s="136"/>
      <c r="Z12165" s="136"/>
      <c r="AC12165" s="136"/>
    </row>
    <row r="12166" spans="2:29">
      <c r="B12166" s="136"/>
      <c r="E12166" s="136"/>
      <c r="H12166" s="136"/>
      <c r="K12166" s="136"/>
      <c r="O12166" s="136"/>
      <c r="T12166" s="136"/>
      <c r="W12166" s="136"/>
      <c r="Z12166" s="136"/>
      <c r="AC12166" s="136"/>
    </row>
    <row r="12167" spans="2:29">
      <c r="B12167" s="136"/>
      <c r="E12167" s="136"/>
      <c r="H12167" s="136"/>
      <c r="K12167" s="136"/>
      <c r="O12167" s="136"/>
      <c r="T12167" s="136"/>
      <c r="W12167" s="136"/>
      <c r="Z12167" s="136"/>
      <c r="AC12167" s="136"/>
    </row>
    <row r="12168" spans="2:29">
      <c r="B12168" s="136"/>
      <c r="E12168" s="136"/>
      <c r="H12168" s="136"/>
      <c r="K12168" s="136"/>
      <c r="O12168" s="136"/>
      <c r="T12168" s="136"/>
      <c r="W12168" s="136"/>
      <c r="Z12168" s="136"/>
      <c r="AC12168" s="136"/>
    </row>
    <row r="12169" spans="2:29">
      <c r="B12169" s="136"/>
      <c r="E12169" s="136"/>
      <c r="H12169" s="136"/>
      <c r="K12169" s="136"/>
      <c r="O12169" s="136"/>
      <c r="T12169" s="136"/>
      <c r="W12169" s="136"/>
      <c r="Z12169" s="136"/>
      <c r="AC12169" s="136"/>
    </row>
    <row r="12170" spans="2:29">
      <c r="B12170" s="136"/>
      <c r="E12170" s="136"/>
      <c r="H12170" s="136"/>
      <c r="K12170" s="136"/>
      <c r="O12170" s="136"/>
      <c r="T12170" s="136"/>
      <c r="W12170" s="136"/>
      <c r="Z12170" s="136"/>
      <c r="AC12170" s="136"/>
    </row>
    <row r="12171" spans="2:29">
      <c r="B12171" s="136"/>
      <c r="E12171" s="136"/>
      <c r="H12171" s="136"/>
      <c r="K12171" s="136"/>
      <c r="O12171" s="136"/>
      <c r="T12171" s="136"/>
      <c r="W12171" s="136"/>
      <c r="Z12171" s="136"/>
      <c r="AC12171" s="136"/>
    </row>
    <row r="12172" spans="2:29">
      <c r="B12172" s="136"/>
      <c r="E12172" s="136"/>
      <c r="H12172" s="136"/>
      <c r="K12172" s="136"/>
      <c r="O12172" s="136"/>
      <c r="T12172" s="136"/>
      <c r="W12172" s="136"/>
      <c r="Z12172" s="136"/>
      <c r="AC12172" s="136"/>
    </row>
    <row r="12173" spans="2:29">
      <c r="B12173" s="136"/>
      <c r="E12173" s="136"/>
      <c r="H12173" s="136"/>
      <c r="K12173" s="136"/>
      <c r="O12173" s="136"/>
      <c r="T12173" s="136"/>
      <c r="W12173" s="136"/>
      <c r="Z12173" s="136"/>
      <c r="AC12173" s="136"/>
    </row>
    <row r="12174" spans="2:29">
      <c r="B12174" s="136"/>
      <c r="E12174" s="136"/>
      <c r="H12174" s="136"/>
      <c r="K12174" s="136"/>
      <c r="O12174" s="136"/>
      <c r="T12174" s="136"/>
      <c r="W12174" s="136"/>
      <c r="Z12174" s="136"/>
      <c r="AC12174" s="136"/>
    </row>
    <row r="12175" spans="2:29">
      <c r="B12175" s="136"/>
      <c r="E12175" s="136"/>
      <c r="H12175" s="136"/>
      <c r="K12175" s="136"/>
      <c r="O12175" s="136"/>
      <c r="T12175" s="136"/>
      <c r="W12175" s="136"/>
      <c r="Z12175" s="136"/>
      <c r="AC12175" s="136"/>
    </row>
    <row r="12176" spans="2:29">
      <c r="B12176" s="136"/>
      <c r="E12176" s="136"/>
      <c r="H12176" s="136"/>
      <c r="K12176" s="136"/>
      <c r="O12176" s="136"/>
      <c r="T12176" s="136"/>
      <c r="W12176" s="136"/>
      <c r="Z12176" s="136"/>
      <c r="AC12176" s="136"/>
    </row>
    <row r="12177" spans="2:29">
      <c r="B12177" s="136"/>
      <c r="E12177" s="136"/>
      <c r="H12177" s="136"/>
      <c r="K12177" s="136"/>
      <c r="O12177" s="136"/>
      <c r="T12177" s="136"/>
      <c r="W12177" s="136"/>
      <c r="Z12177" s="136"/>
      <c r="AC12177" s="136"/>
    </row>
    <row r="12178" spans="2:29">
      <c r="B12178" s="136"/>
      <c r="E12178" s="136"/>
      <c r="H12178" s="136"/>
      <c r="K12178" s="136"/>
      <c r="O12178" s="136"/>
      <c r="T12178" s="136"/>
      <c r="W12178" s="136"/>
      <c r="Z12178" s="136"/>
      <c r="AC12178" s="136"/>
    </row>
    <row r="12179" spans="2:29">
      <c r="B12179" s="136"/>
      <c r="E12179" s="136"/>
      <c r="H12179" s="136"/>
      <c r="K12179" s="136"/>
      <c r="O12179" s="136"/>
      <c r="T12179" s="136"/>
      <c r="W12179" s="136"/>
      <c r="Z12179" s="136"/>
      <c r="AC12179" s="136"/>
    </row>
    <row r="12180" spans="2:29">
      <c r="B12180" s="136"/>
      <c r="E12180" s="136"/>
      <c r="H12180" s="136"/>
      <c r="K12180" s="136"/>
      <c r="O12180" s="136"/>
      <c r="T12180" s="136"/>
      <c r="W12180" s="136"/>
      <c r="Z12180" s="136"/>
      <c r="AC12180" s="136"/>
    </row>
    <row r="12181" spans="2:29">
      <c r="B12181" s="136"/>
      <c r="E12181" s="136"/>
      <c r="H12181" s="136"/>
      <c r="K12181" s="136"/>
      <c r="O12181" s="136"/>
      <c r="T12181" s="136"/>
      <c r="W12181" s="136"/>
      <c r="Z12181" s="136"/>
      <c r="AC12181" s="136"/>
    </row>
    <row r="12182" spans="2:29">
      <c r="B12182" s="136"/>
      <c r="E12182" s="136"/>
      <c r="H12182" s="136"/>
      <c r="K12182" s="136"/>
      <c r="O12182" s="136"/>
      <c r="T12182" s="136"/>
      <c r="W12182" s="136"/>
      <c r="Z12182" s="136"/>
      <c r="AC12182" s="136"/>
    </row>
    <row r="12183" spans="2:29">
      <c r="B12183" s="136"/>
      <c r="E12183" s="136"/>
      <c r="H12183" s="136"/>
      <c r="K12183" s="136"/>
      <c r="O12183" s="136"/>
      <c r="T12183" s="136"/>
      <c r="W12183" s="136"/>
      <c r="Z12183" s="136"/>
      <c r="AC12183" s="136"/>
    </row>
    <row r="12184" spans="2:29">
      <c r="B12184" s="136"/>
      <c r="E12184" s="136"/>
      <c r="H12184" s="136"/>
      <c r="K12184" s="136"/>
      <c r="O12184" s="136"/>
      <c r="T12184" s="136"/>
      <c r="W12184" s="136"/>
      <c r="Z12184" s="136"/>
      <c r="AC12184" s="136"/>
    </row>
    <row r="12185" spans="2:29">
      <c r="B12185" s="136"/>
      <c r="E12185" s="136"/>
      <c r="H12185" s="136"/>
      <c r="K12185" s="136"/>
      <c r="O12185" s="136"/>
      <c r="T12185" s="136"/>
      <c r="W12185" s="136"/>
      <c r="Z12185" s="136"/>
      <c r="AC12185" s="136"/>
    </row>
    <row r="12186" spans="2:29">
      <c r="B12186" s="136"/>
      <c r="E12186" s="136"/>
      <c r="H12186" s="136"/>
      <c r="K12186" s="136"/>
      <c r="O12186" s="136"/>
      <c r="T12186" s="136"/>
      <c r="W12186" s="136"/>
      <c r="Z12186" s="136"/>
      <c r="AC12186" s="136"/>
    </row>
    <row r="12187" spans="2:29">
      <c r="B12187" s="136"/>
      <c r="E12187" s="136"/>
      <c r="H12187" s="136"/>
      <c r="K12187" s="136"/>
      <c r="O12187" s="136"/>
      <c r="T12187" s="136"/>
      <c r="W12187" s="136"/>
      <c r="Z12187" s="136"/>
      <c r="AC12187" s="136"/>
    </row>
    <row r="12188" spans="2:29">
      <c r="B12188" s="136"/>
      <c r="E12188" s="136"/>
      <c r="H12188" s="136"/>
      <c r="K12188" s="136"/>
      <c r="O12188" s="136"/>
      <c r="T12188" s="136"/>
      <c r="W12188" s="136"/>
      <c r="Z12188" s="136"/>
      <c r="AC12188" s="136"/>
    </row>
    <row r="12189" spans="2:29">
      <c r="B12189" s="136"/>
      <c r="E12189" s="136"/>
      <c r="H12189" s="136"/>
      <c r="K12189" s="136"/>
      <c r="O12189" s="136"/>
      <c r="T12189" s="136"/>
      <c r="W12189" s="136"/>
      <c r="Z12189" s="136"/>
      <c r="AC12189" s="136"/>
    </row>
    <row r="12190" spans="2:29">
      <c r="B12190" s="136"/>
      <c r="E12190" s="136"/>
      <c r="H12190" s="136"/>
      <c r="K12190" s="136"/>
      <c r="O12190" s="136"/>
      <c r="T12190" s="136"/>
      <c r="W12190" s="136"/>
      <c r="Z12190" s="136"/>
      <c r="AC12190" s="136"/>
    </row>
    <row r="12191" spans="2:29">
      <c r="B12191" s="136"/>
      <c r="E12191" s="136"/>
      <c r="H12191" s="136"/>
      <c r="K12191" s="136"/>
      <c r="O12191" s="136"/>
      <c r="T12191" s="136"/>
      <c r="W12191" s="136"/>
      <c r="Z12191" s="136"/>
      <c r="AC12191" s="136"/>
    </row>
    <row r="12192" spans="2:29">
      <c r="B12192" s="136"/>
      <c r="E12192" s="136"/>
      <c r="H12192" s="136"/>
      <c r="K12192" s="136"/>
      <c r="O12192" s="136"/>
      <c r="T12192" s="136"/>
      <c r="W12192" s="136"/>
      <c r="Z12192" s="136"/>
      <c r="AC12192" s="136"/>
    </row>
    <row r="12193" spans="2:29">
      <c r="B12193" s="136"/>
      <c r="E12193" s="136"/>
      <c r="H12193" s="136"/>
      <c r="K12193" s="136"/>
      <c r="O12193" s="136"/>
      <c r="T12193" s="136"/>
      <c r="W12193" s="136"/>
      <c r="Z12193" s="136"/>
      <c r="AC12193" s="136"/>
    </row>
    <row r="12194" spans="2:29">
      <c r="B12194" s="136"/>
      <c r="E12194" s="136"/>
      <c r="H12194" s="136"/>
      <c r="K12194" s="136"/>
      <c r="O12194" s="136"/>
      <c r="T12194" s="136"/>
      <c r="W12194" s="136"/>
      <c r="Z12194" s="136"/>
      <c r="AC12194" s="136"/>
    </row>
    <row r="12195" spans="2:29">
      <c r="B12195" s="136"/>
      <c r="E12195" s="136"/>
      <c r="H12195" s="136"/>
      <c r="K12195" s="136"/>
      <c r="O12195" s="136"/>
      <c r="T12195" s="136"/>
      <c r="W12195" s="136"/>
      <c r="Z12195" s="136"/>
      <c r="AC12195" s="136"/>
    </row>
    <row r="12196" spans="2:29">
      <c r="B12196" s="136"/>
      <c r="E12196" s="136"/>
      <c r="H12196" s="136"/>
      <c r="K12196" s="136"/>
      <c r="O12196" s="136"/>
      <c r="T12196" s="136"/>
      <c r="W12196" s="136"/>
      <c r="Z12196" s="136"/>
      <c r="AC12196" s="136"/>
    </row>
    <row r="12197" spans="2:29">
      <c r="B12197" s="136"/>
      <c r="E12197" s="136"/>
      <c r="H12197" s="136"/>
      <c r="K12197" s="136"/>
      <c r="O12197" s="136"/>
      <c r="T12197" s="136"/>
      <c r="W12197" s="136"/>
      <c r="Z12197" s="136"/>
      <c r="AC12197" s="136"/>
    </row>
    <row r="12198" spans="2:29">
      <c r="B12198" s="136"/>
      <c r="E12198" s="136"/>
      <c r="H12198" s="136"/>
      <c r="K12198" s="136"/>
      <c r="O12198" s="136"/>
      <c r="T12198" s="136"/>
      <c r="W12198" s="136"/>
      <c r="Z12198" s="136"/>
      <c r="AC12198" s="136"/>
    </row>
    <row r="12199" spans="2:29">
      <c r="B12199" s="136"/>
      <c r="E12199" s="136"/>
      <c r="H12199" s="136"/>
      <c r="K12199" s="136"/>
      <c r="O12199" s="136"/>
      <c r="T12199" s="136"/>
      <c r="W12199" s="136"/>
      <c r="Z12199" s="136"/>
      <c r="AC12199" s="136"/>
    </row>
    <row r="12200" spans="2:29">
      <c r="B12200" s="136"/>
      <c r="E12200" s="136"/>
      <c r="H12200" s="136"/>
      <c r="K12200" s="136"/>
      <c r="O12200" s="136"/>
      <c r="T12200" s="136"/>
      <c r="W12200" s="136"/>
      <c r="Z12200" s="136"/>
      <c r="AC12200" s="136"/>
    </row>
    <row r="12201" spans="2:29">
      <c r="B12201" s="136"/>
      <c r="E12201" s="136"/>
      <c r="H12201" s="136"/>
      <c r="K12201" s="136"/>
      <c r="O12201" s="136"/>
      <c r="T12201" s="136"/>
      <c r="W12201" s="136"/>
      <c r="Z12201" s="136"/>
      <c r="AC12201" s="136"/>
    </row>
    <row r="12202" spans="2:29">
      <c r="B12202" s="136"/>
      <c r="E12202" s="136"/>
      <c r="H12202" s="136"/>
      <c r="K12202" s="136"/>
      <c r="O12202" s="136"/>
      <c r="T12202" s="136"/>
      <c r="W12202" s="136"/>
      <c r="Z12202" s="136"/>
      <c r="AC12202" s="136"/>
    </row>
    <row r="12203" spans="2:29">
      <c r="B12203" s="136"/>
      <c r="E12203" s="136"/>
      <c r="H12203" s="136"/>
      <c r="K12203" s="136"/>
      <c r="O12203" s="136"/>
      <c r="T12203" s="136"/>
      <c r="W12203" s="136"/>
      <c r="Z12203" s="136"/>
      <c r="AC12203" s="136"/>
    </row>
    <row r="12204" spans="2:29">
      <c r="B12204" s="136"/>
      <c r="E12204" s="136"/>
      <c r="H12204" s="136"/>
      <c r="K12204" s="136"/>
      <c r="O12204" s="136"/>
      <c r="T12204" s="136"/>
      <c r="W12204" s="136"/>
      <c r="Z12204" s="136"/>
      <c r="AC12204" s="136"/>
    </row>
    <row r="12205" spans="2:29">
      <c r="B12205" s="136"/>
      <c r="E12205" s="136"/>
      <c r="H12205" s="136"/>
      <c r="K12205" s="136"/>
      <c r="O12205" s="136"/>
      <c r="T12205" s="136"/>
      <c r="W12205" s="136"/>
      <c r="Z12205" s="136"/>
      <c r="AC12205" s="136"/>
    </row>
    <row r="12206" spans="2:29">
      <c r="B12206" s="136"/>
      <c r="E12206" s="136"/>
      <c r="H12206" s="136"/>
      <c r="K12206" s="136"/>
      <c r="O12206" s="136"/>
      <c r="T12206" s="136"/>
      <c r="W12206" s="136"/>
      <c r="Z12206" s="136"/>
      <c r="AC12206" s="136"/>
    </row>
    <row r="12207" spans="2:29">
      <c r="B12207" s="136"/>
      <c r="E12207" s="136"/>
      <c r="H12207" s="136"/>
      <c r="K12207" s="136"/>
      <c r="O12207" s="136"/>
      <c r="T12207" s="136"/>
      <c r="W12207" s="136"/>
      <c r="Z12207" s="136"/>
      <c r="AC12207" s="136"/>
    </row>
    <row r="12208" spans="2:29">
      <c r="B12208" s="136"/>
      <c r="E12208" s="136"/>
      <c r="H12208" s="136"/>
      <c r="K12208" s="136"/>
      <c r="O12208" s="136"/>
      <c r="T12208" s="136"/>
      <c r="W12208" s="136"/>
      <c r="Z12208" s="136"/>
      <c r="AC12208" s="136"/>
    </row>
    <row r="12209" spans="2:29">
      <c r="B12209" s="136"/>
      <c r="E12209" s="136"/>
      <c r="H12209" s="136"/>
      <c r="K12209" s="136"/>
      <c r="O12209" s="136"/>
      <c r="T12209" s="136"/>
      <c r="W12209" s="136"/>
      <c r="Z12209" s="136"/>
      <c r="AC12209" s="136"/>
    </row>
    <row r="12210" spans="2:29">
      <c r="B12210" s="136"/>
      <c r="E12210" s="136"/>
      <c r="H12210" s="136"/>
      <c r="K12210" s="136"/>
      <c r="O12210" s="136"/>
      <c r="T12210" s="136"/>
      <c r="W12210" s="136"/>
      <c r="Z12210" s="136"/>
      <c r="AC12210" s="136"/>
    </row>
    <row r="12211" spans="2:29">
      <c r="B12211" s="136"/>
      <c r="E12211" s="136"/>
      <c r="H12211" s="136"/>
      <c r="K12211" s="136"/>
      <c r="O12211" s="136"/>
      <c r="T12211" s="136"/>
      <c r="W12211" s="136"/>
      <c r="Z12211" s="136"/>
      <c r="AC12211" s="136"/>
    </row>
    <row r="12212" spans="2:29">
      <c r="B12212" s="136"/>
      <c r="E12212" s="136"/>
      <c r="H12212" s="136"/>
      <c r="K12212" s="136"/>
      <c r="O12212" s="136"/>
      <c r="T12212" s="136"/>
      <c r="W12212" s="136"/>
      <c r="Z12212" s="136"/>
      <c r="AC12212" s="136"/>
    </row>
    <row r="12213" spans="2:29">
      <c r="B12213" s="136"/>
      <c r="E12213" s="136"/>
      <c r="H12213" s="136"/>
      <c r="K12213" s="136"/>
      <c r="O12213" s="136"/>
      <c r="T12213" s="136"/>
      <c r="W12213" s="136"/>
      <c r="Z12213" s="136"/>
      <c r="AC12213" s="136"/>
    </row>
    <row r="12214" spans="2:29">
      <c r="B12214" s="136"/>
      <c r="E12214" s="136"/>
      <c r="H12214" s="136"/>
      <c r="K12214" s="136"/>
      <c r="O12214" s="136"/>
      <c r="T12214" s="136"/>
      <c r="W12214" s="136"/>
      <c r="Z12214" s="136"/>
      <c r="AC12214" s="136"/>
    </row>
    <row r="12215" spans="2:29">
      <c r="B12215" s="136"/>
      <c r="E12215" s="136"/>
      <c r="H12215" s="136"/>
      <c r="K12215" s="136"/>
      <c r="O12215" s="136"/>
      <c r="T12215" s="136"/>
      <c r="W12215" s="136"/>
      <c r="Z12215" s="136"/>
      <c r="AC12215" s="136"/>
    </row>
    <row r="12216" spans="2:29">
      <c r="B12216" s="136"/>
      <c r="E12216" s="136"/>
      <c r="H12216" s="136"/>
      <c r="K12216" s="136"/>
      <c r="O12216" s="136"/>
      <c r="T12216" s="136"/>
      <c r="W12216" s="136"/>
      <c r="Z12216" s="136"/>
      <c r="AC12216" s="136"/>
    </row>
    <row r="12217" spans="2:29">
      <c r="B12217" s="136"/>
      <c r="E12217" s="136"/>
      <c r="H12217" s="136"/>
      <c r="K12217" s="136"/>
      <c r="O12217" s="136"/>
      <c r="T12217" s="136"/>
      <c r="W12217" s="136"/>
      <c r="Z12217" s="136"/>
      <c r="AC12217" s="136"/>
    </row>
    <row r="12218" spans="2:29">
      <c r="B12218" s="136"/>
      <c r="E12218" s="136"/>
      <c r="H12218" s="136"/>
      <c r="K12218" s="136"/>
      <c r="O12218" s="136"/>
      <c r="T12218" s="136"/>
      <c r="W12218" s="136"/>
      <c r="Z12218" s="136"/>
      <c r="AC12218" s="136"/>
    </row>
    <row r="12219" spans="2:29">
      <c r="B12219" s="136"/>
      <c r="E12219" s="136"/>
      <c r="H12219" s="136"/>
      <c r="K12219" s="136"/>
      <c r="O12219" s="136"/>
      <c r="T12219" s="136"/>
      <c r="W12219" s="136"/>
      <c r="Z12219" s="136"/>
      <c r="AC12219" s="136"/>
    </row>
    <row r="12220" spans="2:29">
      <c r="B12220" s="136"/>
      <c r="E12220" s="136"/>
      <c r="H12220" s="136"/>
      <c r="K12220" s="136"/>
      <c r="O12220" s="136"/>
      <c r="T12220" s="136"/>
      <c r="W12220" s="136"/>
      <c r="Z12220" s="136"/>
      <c r="AC12220" s="136"/>
    </row>
    <row r="12221" spans="2:29">
      <c r="B12221" s="136"/>
      <c r="E12221" s="136"/>
      <c r="H12221" s="136"/>
      <c r="K12221" s="136"/>
      <c r="O12221" s="136"/>
      <c r="T12221" s="136"/>
      <c r="W12221" s="136"/>
      <c r="Z12221" s="136"/>
      <c r="AC12221" s="136"/>
    </row>
    <row r="12222" spans="2:29">
      <c r="B12222" s="136"/>
      <c r="E12222" s="136"/>
      <c r="H12222" s="136"/>
      <c r="K12222" s="136"/>
      <c r="O12222" s="136"/>
      <c r="T12222" s="136"/>
      <c r="W12222" s="136"/>
      <c r="Z12222" s="136"/>
      <c r="AC12222" s="136"/>
    </row>
    <row r="12223" spans="2:29">
      <c r="B12223" s="136"/>
      <c r="E12223" s="136"/>
      <c r="H12223" s="136"/>
      <c r="K12223" s="136"/>
      <c r="O12223" s="136"/>
      <c r="T12223" s="136"/>
      <c r="W12223" s="136"/>
      <c r="Z12223" s="136"/>
      <c r="AC12223" s="136"/>
    </row>
    <row r="12224" spans="2:29">
      <c r="B12224" s="136"/>
      <c r="E12224" s="136"/>
      <c r="H12224" s="136"/>
      <c r="K12224" s="136"/>
      <c r="O12224" s="136"/>
      <c r="T12224" s="136"/>
      <c r="W12224" s="136"/>
      <c r="Z12224" s="136"/>
      <c r="AC12224" s="136"/>
    </row>
    <row r="12225" spans="2:29">
      <c r="B12225" s="136"/>
      <c r="E12225" s="136"/>
      <c r="H12225" s="136"/>
      <c r="K12225" s="136"/>
      <c r="O12225" s="136"/>
      <c r="T12225" s="136"/>
      <c r="W12225" s="136"/>
      <c r="Z12225" s="136"/>
      <c r="AC12225" s="136"/>
    </row>
    <row r="12226" spans="2:29">
      <c r="B12226" s="136"/>
      <c r="E12226" s="136"/>
      <c r="H12226" s="136"/>
      <c r="K12226" s="136"/>
      <c r="O12226" s="136"/>
      <c r="T12226" s="136"/>
      <c r="W12226" s="136"/>
      <c r="Z12226" s="136"/>
      <c r="AC12226" s="136"/>
    </row>
    <row r="12227" spans="2:29">
      <c r="B12227" s="136"/>
      <c r="E12227" s="136"/>
      <c r="H12227" s="136"/>
      <c r="K12227" s="136"/>
      <c r="O12227" s="136"/>
      <c r="T12227" s="136"/>
      <c r="W12227" s="136"/>
      <c r="Z12227" s="136"/>
      <c r="AC12227" s="136"/>
    </row>
    <row r="12228" spans="2:29">
      <c r="B12228" s="136"/>
      <c r="E12228" s="136"/>
      <c r="H12228" s="136"/>
      <c r="K12228" s="136"/>
      <c r="O12228" s="136"/>
      <c r="T12228" s="136"/>
      <c r="W12228" s="136"/>
      <c r="Z12228" s="136"/>
      <c r="AC12228" s="136"/>
    </row>
    <row r="12229" spans="2:29">
      <c r="B12229" s="136"/>
      <c r="E12229" s="136"/>
      <c r="H12229" s="136"/>
      <c r="K12229" s="136"/>
      <c r="O12229" s="136"/>
      <c r="T12229" s="136"/>
      <c r="W12229" s="136"/>
      <c r="Z12229" s="136"/>
      <c r="AC12229" s="136"/>
    </row>
    <row r="12230" spans="2:29">
      <c r="B12230" s="136"/>
      <c r="E12230" s="136"/>
      <c r="H12230" s="136"/>
      <c r="K12230" s="136"/>
      <c r="O12230" s="136"/>
      <c r="T12230" s="136"/>
      <c r="W12230" s="136"/>
      <c r="Z12230" s="136"/>
      <c r="AC12230" s="136"/>
    </row>
    <row r="12231" spans="2:29">
      <c r="B12231" s="136"/>
      <c r="E12231" s="136"/>
      <c r="H12231" s="136"/>
      <c r="K12231" s="136"/>
      <c r="O12231" s="136"/>
      <c r="T12231" s="136"/>
      <c r="W12231" s="136"/>
      <c r="Z12231" s="136"/>
      <c r="AC12231" s="136"/>
    </row>
    <row r="12232" spans="2:29">
      <c r="B12232" s="136"/>
      <c r="E12232" s="136"/>
      <c r="H12232" s="136"/>
      <c r="K12232" s="136"/>
      <c r="O12232" s="136"/>
      <c r="T12232" s="136"/>
      <c r="W12232" s="136"/>
      <c r="Z12232" s="136"/>
      <c r="AC12232" s="136"/>
    </row>
    <row r="12233" spans="2:29">
      <c r="B12233" s="136"/>
      <c r="E12233" s="136"/>
      <c r="H12233" s="136"/>
      <c r="K12233" s="136"/>
      <c r="O12233" s="136"/>
      <c r="T12233" s="136"/>
      <c r="W12233" s="136"/>
      <c r="Z12233" s="136"/>
      <c r="AC12233" s="136"/>
    </row>
    <row r="12234" spans="2:29">
      <c r="B12234" s="136"/>
      <c r="E12234" s="136"/>
      <c r="H12234" s="136"/>
      <c r="K12234" s="136"/>
      <c r="O12234" s="136"/>
      <c r="T12234" s="136"/>
      <c r="W12234" s="136"/>
      <c r="Z12234" s="136"/>
      <c r="AC12234" s="136"/>
    </row>
    <row r="12235" spans="2:29">
      <c r="B12235" s="136"/>
      <c r="E12235" s="136"/>
      <c r="H12235" s="136"/>
      <c r="K12235" s="136"/>
      <c r="O12235" s="136"/>
      <c r="T12235" s="136"/>
      <c r="W12235" s="136"/>
      <c r="Z12235" s="136"/>
      <c r="AC12235" s="136"/>
    </row>
    <row r="12236" spans="2:29">
      <c r="B12236" s="136"/>
      <c r="E12236" s="136"/>
      <c r="H12236" s="136"/>
      <c r="K12236" s="136"/>
      <c r="O12236" s="136"/>
      <c r="T12236" s="136"/>
      <c r="W12236" s="136"/>
      <c r="Z12236" s="136"/>
      <c r="AC12236" s="136"/>
    </row>
    <row r="12237" spans="2:29">
      <c r="B12237" s="136"/>
      <c r="E12237" s="136"/>
      <c r="H12237" s="136"/>
      <c r="K12237" s="136"/>
      <c r="O12237" s="136"/>
      <c r="T12237" s="136"/>
      <c r="W12237" s="136"/>
      <c r="Z12237" s="136"/>
      <c r="AC12237" s="136"/>
    </row>
    <row r="12238" spans="2:29">
      <c r="B12238" s="136"/>
      <c r="E12238" s="136"/>
      <c r="H12238" s="136"/>
      <c r="K12238" s="136"/>
      <c r="O12238" s="136"/>
      <c r="T12238" s="136"/>
      <c r="W12238" s="136"/>
      <c r="Z12238" s="136"/>
      <c r="AC12238" s="136"/>
    </row>
    <row r="12239" spans="2:29">
      <c r="B12239" s="136"/>
      <c r="E12239" s="136"/>
      <c r="H12239" s="136"/>
      <c r="K12239" s="136"/>
      <c r="O12239" s="136"/>
      <c r="T12239" s="136"/>
      <c r="W12239" s="136"/>
      <c r="Z12239" s="136"/>
      <c r="AC12239" s="136"/>
    </row>
    <row r="12240" spans="2:29">
      <c r="B12240" s="136"/>
      <c r="E12240" s="136"/>
      <c r="H12240" s="136"/>
      <c r="K12240" s="136"/>
      <c r="O12240" s="136"/>
      <c r="T12240" s="136"/>
      <c r="W12240" s="136"/>
      <c r="Z12240" s="136"/>
      <c r="AC12240" s="136"/>
    </row>
    <row r="12241" spans="2:29">
      <c r="B12241" s="136"/>
      <c r="E12241" s="136"/>
      <c r="H12241" s="136"/>
      <c r="K12241" s="136"/>
      <c r="O12241" s="136"/>
      <c r="T12241" s="136"/>
      <c r="W12241" s="136"/>
      <c r="Z12241" s="136"/>
      <c r="AC12241" s="136"/>
    </row>
    <row r="12242" spans="2:29">
      <c r="B12242" s="136"/>
      <c r="E12242" s="136"/>
      <c r="H12242" s="136"/>
      <c r="K12242" s="136"/>
      <c r="O12242" s="136"/>
      <c r="T12242" s="136"/>
      <c r="W12242" s="136"/>
      <c r="Z12242" s="136"/>
      <c r="AC12242" s="136"/>
    </row>
    <row r="12243" spans="2:29">
      <c r="B12243" s="136"/>
      <c r="E12243" s="136"/>
      <c r="H12243" s="136"/>
      <c r="K12243" s="136"/>
      <c r="O12243" s="136"/>
      <c r="T12243" s="136"/>
      <c r="W12243" s="136"/>
      <c r="Z12243" s="136"/>
      <c r="AC12243" s="136"/>
    </row>
    <row r="12244" spans="2:29">
      <c r="B12244" s="136"/>
      <c r="E12244" s="136"/>
      <c r="H12244" s="136"/>
      <c r="K12244" s="136"/>
      <c r="O12244" s="136"/>
      <c r="T12244" s="136"/>
      <c r="W12244" s="136"/>
      <c r="Z12244" s="136"/>
      <c r="AC12244" s="136"/>
    </row>
    <row r="12245" spans="2:29">
      <c r="B12245" s="136"/>
      <c r="E12245" s="136"/>
      <c r="H12245" s="136"/>
      <c r="K12245" s="136"/>
      <c r="O12245" s="136"/>
      <c r="T12245" s="136"/>
      <c r="W12245" s="136"/>
      <c r="Z12245" s="136"/>
      <c r="AC12245" s="136"/>
    </row>
    <row r="12246" spans="2:29">
      <c r="B12246" s="136"/>
      <c r="E12246" s="136"/>
      <c r="H12246" s="136"/>
      <c r="K12246" s="136"/>
      <c r="O12246" s="136"/>
      <c r="T12246" s="136"/>
      <c r="W12246" s="136"/>
      <c r="Z12246" s="136"/>
      <c r="AC12246" s="136"/>
    </row>
    <row r="12247" spans="2:29">
      <c r="B12247" s="136"/>
      <c r="E12247" s="136"/>
      <c r="H12247" s="136"/>
      <c r="K12247" s="136"/>
      <c r="O12247" s="136"/>
      <c r="T12247" s="136"/>
      <c r="W12247" s="136"/>
      <c r="Z12247" s="136"/>
      <c r="AC12247" s="136"/>
    </row>
    <row r="12248" spans="2:29">
      <c r="B12248" s="136"/>
      <c r="E12248" s="136"/>
      <c r="H12248" s="136"/>
      <c r="K12248" s="136"/>
      <c r="O12248" s="136"/>
      <c r="T12248" s="136"/>
      <c r="W12248" s="136"/>
      <c r="Z12248" s="136"/>
      <c r="AC12248" s="136"/>
    </row>
    <row r="12249" spans="2:29">
      <c r="B12249" s="136"/>
      <c r="E12249" s="136"/>
      <c r="H12249" s="136"/>
      <c r="K12249" s="136"/>
      <c r="O12249" s="136"/>
      <c r="T12249" s="136"/>
      <c r="W12249" s="136"/>
      <c r="Z12249" s="136"/>
      <c r="AC12249" s="136"/>
    </row>
    <row r="12250" spans="2:29">
      <c r="B12250" s="136"/>
      <c r="E12250" s="136"/>
      <c r="H12250" s="136"/>
      <c r="K12250" s="136"/>
      <c r="O12250" s="136"/>
      <c r="T12250" s="136"/>
      <c r="W12250" s="136"/>
      <c r="Z12250" s="136"/>
      <c r="AC12250" s="136"/>
    </row>
    <row r="12251" spans="2:29">
      <c r="B12251" s="136"/>
      <c r="E12251" s="136"/>
      <c r="H12251" s="136"/>
      <c r="K12251" s="136"/>
      <c r="O12251" s="136"/>
      <c r="T12251" s="136"/>
      <c r="W12251" s="136"/>
      <c r="Z12251" s="136"/>
      <c r="AC12251" s="136"/>
    </row>
    <row r="12252" spans="2:29">
      <c r="B12252" s="136"/>
      <c r="E12252" s="136"/>
      <c r="H12252" s="136"/>
      <c r="K12252" s="136"/>
      <c r="O12252" s="136"/>
      <c r="T12252" s="136"/>
      <c r="W12252" s="136"/>
      <c r="Z12252" s="136"/>
      <c r="AC12252" s="136"/>
    </row>
    <row r="12253" spans="2:29">
      <c r="B12253" s="136"/>
      <c r="E12253" s="136"/>
      <c r="H12253" s="136"/>
      <c r="K12253" s="136"/>
      <c r="O12253" s="136"/>
      <c r="T12253" s="136"/>
      <c r="W12253" s="136"/>
      <c r="Z12253" s="136"/>
      <c r="AC12253" s="136"/>
    </row>
    <row r="12254" spans="2:29">
      <c r="B12254" s="136"/>
      <c r="E12254" s="136"/>
      <c r="H12254" s="136"/>
      <c r="K12254" s="136"/>
      <c r="O12254" s="136"/>
      <c r="T12254" s="136"/>
      <c r="W12254" s="136"/>
      <c r="Z12254" s="136"/>
      <c r="AC12254" s="136"/>
    </row>
    <row r="12255" spans="2:29">
      <c r="B12255" s="136"/>
      <c r="E12255" s="136"/>
      <c r="H12255" s="136"/>
      <c r="K12255" s="136"/>
      <c r="O12255" s="136"/>
      <c r="T12255" s="136"/>
      <c r="W12255" s="136"/>
      <c r="Z12255" s="136"/>
      <c r="AC12255" s="136"/>
    </row>
    <row r="12256" spans="2:29">
      <c r="B12256" s="136"/>
      <c r="E12256" s="136"/>
      <c r="H12256" s="136"/>
      <c r="K12256" s="136"/>
      <c r="O12256" s="136"/>
      <c r="T12256" s="136"/>
      <c r="W12256" s="136"/>
      <c r="Z12256" s="136"/>
      <c r="AC12256" s="136"/>
    </row>
    <row r="12257" spans="2:29">
      <c r="B12257" s="136"/>
      <c r="E12257" s="136"/>
      <c r="H12257" s="136"/>
      <c r="K12257" s="136"/>
      <c r="O12257" s="136"/>
      <c r="T12257" s="136"/>
      <c r="W12257" s="136"/>
      <c r="Z12257" s="136"/>
      <c r="AC12257" s="136"/>
    </row>
    <row r="12258" spans="2:29">
      <c r="B12258" s="136"/>
      <c r="E12258" s="136"/>
      <c r="H12258" s="136"/>
      <c r="K12258" s="136"/>
      <c r="O12258" s="136"/>
      <c r="T12258" s="136"/>
      <c r="W12258" s="136"/>
      <c r="Z12258" s="136"/>
      <c r="AC12258" s="136"/>
    </row>
    <row r="12259" spans="2:29">
      <c r="B12259" s="136"/>
      <c r="E12259" s="136"/>
      <c r="H12259" s="136"/>
      <c r="K12259" s="136"/>
      <c r="O12259" s="136"/>
      <c r="T12259" s="136"/>
      <c r="W12259" s="136"/>
      <c r="Z12259" s="136"/>
      <c r="AC12259" s="136"/>
    </row>
    <row r="12260" spans="2:29">
      <c r="B12260" s="136"/>
      <c r="E12260" s="136"/>
      <c r="H12260" s="136"/>
      <c r="K12260" s="136"/>
      <c r="O12260" s="136"/>
      <c r="T12260" s="136"/>
      <c r="W12260" s="136"/>
      <c r="Z12260" s="136"/>
      <c r="AC12260" s="136"/>
    </row>
    <row r="12261" spans="2:29">
      <c r="B12261" s="136"/>
      <c r="E12261" s="136"/>
      <c r="H12261" s="136"/>
      <c r="K12261" s="136"/>
      <c r="O12261" s="136"/>
      <c r="T12261" s="136"/>
      <c r="W12261" s="136"/>
      <c r="Z12261" s="136"/>
      <c r="AC12261" s="136"/>
    </row>
    <row r="12262" spans="2:29">
      <c r="B12262" s="136"/>
      <c r="E12262" s="136"/>
      <c r="H12262" s="136"/>
      <c r="K12262" s="136"/>
      <c r="O12262" s="136"/>
      <c r="T12262" s="136"/>
      <c r="W12262" s="136"/>
      <c r="Z12262" s="136"/>
      <c r="AC12262" s="136"/>
    </row>
    <row r="12263" spans="2:29">
      <c r="B12263" s="136"/>
      <c r="E12263" s="136"/>
      <c r="H12263" s="136"/>
      <c r="K12263" s="136"/>
      <c r="O12263" s="136"/>
      <c r="T12263" s="136"/>
      <c r="W12263" s="136"/>
      <c r="Z12263" s="136"/>
      <c r="AC12263" s="136"/>
    </row>
    <row r="12264" spans="2:29">
      <c r="B12264" s="136"/>
      <c r="E12264" s="136"/>
      <c r="H12264" s="136"/>
      <c r="K12264" s="136"/>
      <c r="O12264" s="136"/>
      <c r="T12264" s="136"/>
      <c r="W12264" s="136"/>
      <c r="Z12264" s="136"/>
      <c r="AC12264" s="136"/>
    </row>
    <row r="12265" spans="2:29">
      <c r="B12265" s="136"/>
      <c r="E12265" s="136"/>
      <c r="H12265" s="136"/>
      <c r="K12265" s="136"/>
      <c r="O12265" s="136"/>
      <c r="T12265" s="136"/>
      <c r="W12265" s="136"/>
      <c r="Z12265" s="136"/>
      <c r="AC12265" s="136"/>
    </row>
    <row r="12266" spans="2:29">
      <c r="B12266" s="136"/>
      <c r="E12266" s="136"/>
      <c r="H12266" s="136"/>
      <c r="K12266" s="136"/>
      <c r="O12266" s="136"/>
      <c r="T12266" s="136"/>
      <c r="W12266" s="136"/>
      <c r="Z12266" s="136"/>
      <c r="AC12266" s="136"/>
    </row>
    <row r="12267" spans="2:29">
      <c r="B12267" s="136"/>
      <c r="E12267" s="136"/>
      <c r="H12267" s="136"/>
      <c r="K12267" s="136"/>
      <c r="O12267" s="136"/>
      <c r="T12267" s="136"/>
      <c r="W12267" s="136"/>
      <c r="Z12267" s="136"/>
      <c r="AC12267" s="136"/>
    </row>
    <row r="12268" spans="2:29">
      <c r="B12268" s="136"/>
      <c r="E12268" s="136"/>
      <c r="H12268" s="136"/>
      <c r="K12268" s="136"/>
      <c r="O12268" s="136"/>
      <c r="T12268" s="136"/>
      <c r="W12268" s="136"/>
      <c r="Z12268" s="136"/>
      <c r="AC12268" s="136"/>
    </row>
    <row r="12269" spans="2:29">
      <c r="B12269" s="136"/>
      <c r="E12269" s="136"/>
      <c r="H12269" s="136"/>
      <c r="K12269" s="136"/>
      <c r="O12269" s="136"/>
      <c r="T12269" s="136"/>
      <c r="W12269" s="136"/>
      <c r="Z12269" s="136"/>
      <c r="AC12269" s="136"/>
    </row>
    <row r="12270" spans="2:29">
      <c r="B12270" s="136"/>
      <c r="E12270" s="136"/>
      <c r="H12270" s="136"/>
      <c r="K12270" s="136"/>
      <c r="O12270" s="136"/>
      <c r="T12270" s="136"/>
      <c r="W12270" s="136"/>
      <c r="Z12270" s="136"/>
      <c r="AC12270" s="136"/>
    </row>
    <row r="12271" spans="2:29">
      <c r="B12271" s="136"/>
      <c r="E12271" s="136"/>
      <c r="H12271" s="136"/>
      <c r="K12271" s="136"/>
      <c r="O12271" s="136"/>
      <c r="T12271" s="136"/>
      <c r="W12271" s="136"/>
      <c r="Z12271" s="136"/>
      <c r="AC12271" s="136"/>
    </row>
    <row r="12272" spans="2:29">
      <c r="B12272" s="136"/>
      <c r="E12272" s="136"/>
      <c r="H12272" s="136"/>
      <c r="K12272" s="136"/>
      <c r="O12272" s="136"/>
      <c r="T12272" s="136"/>
      <c r="W12272" s="136"/>
      <c r="Z12272" s="136"/>
      <c r="AC12272" s="136"/>
    </row>
    <row r="12273" spans="2:29">
      <c r="B12273" s="136"/>
      <c r="E12273" s="136"/>
      <c r="H12273" s="136"/>
      <c r="K12273" s="136"/>
      <c r="O12273" s="136"/>
      <c r="T12273" s="136"/>
      <c r="W12273" s="136"/>
      <c r="Z12273" s="136"/>
      <c r="AC12273" s="136"/>
    </row>
    <row r="12274" spans="2:29">
      <c r="B12274" s="136"/>
      <c r="E12274" s="136"/>
      <c r="H12274" s="136"/>
      <c r="K12274" s="136"/>
      <c r="O12274" s="136"/>
      <c r="T12274" s="136"/>
      <c r="W12274" s="136"/>
      <c r="Z12274" s="136"/>
      <c r="AC12274" s="136"/>
    </row>
    <row r="12275" spans="2:29">
      <c r="B12275" s="136"/>
      <c r="E12275" s="136"/>
      <c r="H12275" s="136"/>
      <c r="K12275" s="136"/>
      <c r="O12275" s="136"/>
      <c r="T12275" s="136"/>
      <c r="W12275" s="136"/>
      <c r="Z12275" s="136"/>
      <c r="AC12275" s="136"/>
    </row>
    <row r="12276" spans="2:29">
      <c r="B12276" s="136"/>
      <c r="E12276" s="136"/>
      <c r="H12276" s="136"/>
      <c r="K12276" s="136"/>
      <c r="O12276" s="136"/>
      <c r="T12276" s="136"/>
      <c r="W12276" s="136"/>
      <c r="Z12276" s="136"/>
      <c r="AC12276" s="136"/>
    </row>
    <row r="12277" spans="2:29">
      <c r="B12277" s="136"/>
      <c r="E12277" s="136"/>
      <c r="H12277" s="136"/>
      <c r="K12277" s="136"/>
      <c r="O12277" s="136"/>
      <c r="T12277" s="136"/>
      <c r="W12277" s="136"/>
      <c r="Z12277" s="136"/>
      <c r="AC12277" s="136"/>
    </row>
    <row r="12278" spans="2:29">
      <c r="B12278" s="136"/>
      <c r="E12278" s="136"/>
      <c r="H12278" s="136"/>
      <c r="K12278" s="136"/>
      <c r="O12278" s="136"/>
      <c r="T12278" s="136"/>
      <c r="W12278" s="136"/>
      <c r="Z12278" s="136"/>
      <c r="AC12278" s="136"/>
    </row>
    <row r="12279" spans="2:29">
      <c r="B12279" s="136"/>
      <c r="E12279" s="136"/>
      <c r="H12279" s="136"/>
      <c r="K12279" s="136"/>
      <c r="O12279" s="136"/>
      <c r="T12279" s="136"/>
      <c r="W12279" s="136"/>
      <c r="Z12279" s="136"/>
      <c r="AC12279" s="136"/>
    </row>
    <row r="12280" spans="2:29">
      <c r="B12280" s="136"/>
      <c r="E12280" s="136"/>
      <c r="H12280" s="136"/>
      <c r="K12280" s="136"/>
      <c r="O12280" s="136"/>
      <c r="T12280" s="136"/>
      <c r="W12280" s="136"/>
      <c r="Z12280" s="136"/>
      <c r="AC12280" s="136"/>
    </row>
    <row r="12281" spans="2:29">
      <c r="B12281" s="136"/>
      <c r="E12281" s="136"/>
      <c r="H12281" s="136"/>
      <c r="K12281" s="136"/>
      <c r="O12281" s="136"/>
      <c r="T12281" s="136"/>
      <c r="W12281" s="136"/>
      <c r="Z12281" s="136"/>
      <c r="AC12281" s="136"/>
    </row>
    <row r="12282" spans="2:29">
      <c r="B12282" s="136"/>
      <c r="E12282" s="136"/>
      <c r="H12282" s="136"/>
      <c r="K12282" s="136"/>
      <c r="O12282" s="136"/>
      <c r="T12282" s="136"/>
      <c r="W12282" s="136"/>
      <c r="Z12282" s="136"/>
      <c r="AC12282" s="136"/>
    </row>
    <row r="12283" spans="2:29">
      <c r="B12283" s="136"/>
      <c r="E12283" s="136"/>
      <c r="H12283" s="136"/>
      <c r="K12283" s="136"/>
      <c r="O12283" s="136"/>
      <c r="T12283" s="136"/>
      <c r="W12283" s="136"/>
      <c r="Z12283" s="136"/>
      <c r="AC12283" s="136"/>
    </row>
    <row r="12284" spans="2:29">
      <c r="B12284" s="136"/>
      <c r="E12284" s="136"/>
      <c r="H12284" s="136"/>
      <c r="K12284" s="136"/>
      <c r="O12284" s="136"/>
      <c r="T12284" s="136"/>
      <c r="W12284" s="136"/>
      <c r="Z12284" s="136"/>
      <c r="AC12284" s="136"/>
    </row>
    <row r="12285" spans="2:29">
      <c r="B12285" s="136"/>
      <c r="E12285" s="136"/>
      <c r="H12285" s="136"/>
      <c r="K12285" s="136"/>
      <c r="O12285" s="136"/>
      <c r="T12285" s="136"/>
      <c r="W12285" s="136"/>
      <c r="Z12285" s="136"/>
      <c r="AC12285" s="136"/>
    </row>
    <row r="12286" spans="2:29">
      <c r="B12286" s="136"/>
      <c r="E12286" s="136"/>
      <c r="H12286" s="136"/>
      <c r="K12286" s="136"/>
      <c r="O12286" s="136"/>
      <c r="T12286" s="136"/>
      <c r="W12286" s="136"/>
      <c r="Z12286" s="136"/>
      <c r="AC12286" s="136"/>
    </row>
    <row r="12287" spans="2:29">
      <c r="B12287" s="136"/>
      <c r="E12287" s="136"/>
      <c r="H12287" s="136"/>
      <c r="K12287" s="136"/>
      <c r="O12287" s="136"/>
      <c r="T12287" s="136"/>
      <c r="W12287" s="136"/>
      <c r="Z12287" s="136"/>
      <c r="AC12287" s="136"/>
    </row>
    <row r="12288" spans="2:29">
      <c r="B12288" s="136"/>
      <c r="E12288" s="136"/>
      <c r="H12288" s="136"/>
      <c r="K12288" s="136"/>
      <c r="O12288" s="136"/>
      <c r="T12288" s="136"/>
      <c r="W12288" s="136"/>
      <c r="Z12288" s="136"/>
      <c r="AC12288" s="136"/>
    </row>
    <row r="12289" spans="2:29">
      <c r="B12289" s="136"/>
      <c r="E12289" s="136"/>
      <c r="H12289" s="136"/>
      <c r="K12289" s="136"/>
      <c r="O12289" s="136"/>
      <c r="T12289" s="136"/>
      <c r="W12289" s="136"/>
      <c r="Z12289" s="136"/>
      <c r="AC12289" s="136"/>
    </row>
    <row r="12290" spans="2:29">
      <c r="B12290" s="136"/>
      <c r="E12290" s="136"/>
      <c r="H12290" s="136"/>
      <c r="K12290" s="136"/>
      <c r="O12290" s="136"/>
      <c r="T12290" s="136"/>
      <c r="W12290" s="136"/>
      <c r="Z12290" s="136"/>
      <c r="AC12290" s="136"/>
    </row>
    <row r="12291" spans="2:29">
      <c r="B12291" s="136"/>
      <c r="E12291" s="136"/>
      <c r="H12291" s="136"/>
      <c r="K12291" s="136"/>
      <c r="O12291" s="136"/>
      <c r="T12291" s="136"/>
      <c r="W12291" s="136"/>
      <c r="Z12291" s="136"/>
      <c r="AC12291" s="136"/>
    </row>
    <row r="12292" spans="2:29">
      <c r="B12292" s="136"/>
      <c r="E12292" s="136"/>
      <c r="H12292" s="136"/>
      <c r="K12292" s="136"/>
      <c r="O12292" s="136"/>
      <c r="T12292" s="136"/>
      <c r="W12292" s="136"/>
      <c r="Z12292" s="136"/>
      <c r="AC12292" s="136"/>
    </row>
    <row r="12293" spans="2:29">
      <c r="B12293" s="136"/>
      <c r="E12293" s="136"/>
      <c r="H12293" s="136"/>
      <c r="K12293" s="136"/>
      <c r="O12293" s="136"/>
      <c r="T12293" s="136"/>
      <c r="W12293" s="136"/>
      <c r="Z12293" s="136"/>
      <c r="AC12293" s="136"/>
    </row>
    <row r="12294" spans="2:29">
      <c r="B12294" s="136"/>
      <c r="E12294" s="136"/>
      <c r="H12294" s="136"/>
      <c r="K12294" s="136"/>
      <c r="O12294" s="136"/>
      <c r="T12294" s="136"/>
      <c r="W12294" s="136"/>
      <c r="Z12294" s="136"/>
      <c r="AC12294" s="136"/>
    </row>
    <row r="12295" spans="2:29">
      <c r="B12295" s="136"/>
      <c r="E12295" s="136"/>
      <c r="H12295" s="136"/>
      <c r="K12295" s="136"/>
      <c r="O12295" s="136"/>
      <c r="T12295" s="136"/>
      <c r="W12295" s="136"/>
      <c r="Z12295" s="136"/>
      <c r="AC12295" s="136"/>
    </row>
    <row r="12296" spans="2:29">
      <c r="B12296" s="136"/>
      <c r="E12296" s="136"/>
      <c r="H12296" s="136"/>
      <c r="K12296" s="136"/>
      <c r="O12296" s="136"/>
      <c r="T12296" s="136"/>
      <c r="W12296" s="136"/>
      <c r="Z12296" s="136"/>
      <c r="AC12296" s="136"/>
    </row>
    <row r="12297" spans="2:29">
      <c r="B12297" s="136"/>
      <c r="E12297" s="136"/>
      <c r="H12297" s="136"/>
      <c r="K12297" s="136"/>
      <c r="O12297" s="136"/>
      <c r="T12297" s="136"/>
      <c r="W12297" s="136"/>
      <c r="Z12297" s="136"/>
      <c r="AC12297" s="136"/>
    </row>
    <row r="12298" spans="2:29">
      <c r="B12298" s="136"/>
      <c r="E12298" s="136"/>
      <c r="H12298" s="136"/>
      <c r="K12298" s="136"/>
      <c r="O12298" s="136"/>
      <c r="T12298" s="136"/>
      <c r="W12298" s="136"/>
      <c r="Z12298" s="136"/>
      <c r="AC12298" s="136"/>
    </row>
    <row r="12299" spans="2:29">
      <c r="B12299" s="136"/>
      <c r="E12299" s="136"/>
      <c r="H12299" s="136"/>
      <c r="K12299" s="136"/>
      <c r="O12299" s="136"/>
      <c r="T12299" s="136"/>
      <c r="W12299" s="136"/>
      <c r="Z12299" s="136"/>
      <c r="AC12299" s="136"/>
    </row>
    <row r="12300" spans="2:29">
      <c r="B12300" s="136"/>
      <c r="E12300" s="136"/>
      <c r="H12300" s="136"/>
      <c r="K12300" s="136"/>
      <c r="O12300" s="136"/>
      <c r="T12300" s="136"/>
      <c r="W12300" s="136"/>
      <c r="Z12300" s="136"/>
      <c r="AC12300" s="136"/>
    </row>
    <row r="12301" spans="2:29">
      <c r="B12301" s="136"/>
      <c r="E12301" s="136"/>
      <c r="H12301" s="136"/>
      <c r="K12301" s="136"/>
      <c r="O12301" s="136"/>
      <c r="T12301" s="136"/>
      <c r="W12301" s="136"/>
      <c r="Z12301" s="136"/>
      <c r="AC12301" s="136"/>
    </row>
    <row r="12302" spans="2:29">
      <c r="B12302" s="136"/>
      <c r="E12302" s="136"/>
      <c r="H12302" s="136"/>
      <c r="K12302" s="136"/>
      <c r="O12302" s="136"/>
      <c r="T12302" s="136"/>
      <c r="W12302" s="136"/>
      <c r="Z12302" s="136"/>
      <c r="AC12302" s="136"/>
    </row>
    <row r="12303" spans="2:29">
      <c r="B12303" s="136"/>
      <c r="E12303" s="136"/>
      <c r="H12303" s="136"/>
      <c r="K12303" s="136"/>
      <c r="O12303" s="136"/>
      <c r="T12303" s="136"/>
      <c r="W12303" s="136"/>
      <c r="Z12303" s="136"/>
      <c r="AC12303" s="136"/>
    </row>
    <row r="12304" spans="2:29">
      <c r="B12304" s="136"/>
      <c r="E12304" s="136"/>
      <c r="H12304" s="136"/>
      <c r="K12304" s="136"/>
      <c r="O12304" s="136"/>
      <c r="T12304" s="136"/>
      <c r="W12304" s="136"/>
      <c r="Z12304" s="136"/>
      <c r="AC12304" s="136"/>
    </row>
    <row r="12305" spans="2:29">
      <c r="B12305" s="136"/>
      <c r="E12305" s="136"/>
      <c r="H12305" s="136"/>
      <c r="K12305" s="136"/>
      <c r="O12305" s="136"/>
      <c r="T12305" s="136"/>
      <c r="W12305" s="136"/>
      <c r="Z12305" s="136"/>
      <c r="AC12305" s="136"/>
    </row>
    <row r="12306" spans="2:29">
      <c r="B12306" s="136"/>
      <c r="E12306" s="136"/>
      <c r="H12306" s="136"/>
      <c r="K12306" s="136"/>
      <c r="O12306" s="136"/>
      <c r="T12306" s="136"/>
      <c r="W12306" s="136"/>
      <c r="Z12306" s="136"/>
      <c r="AC12306" s="136"/>
    </row>
    <row r="12307" spans="2:29">
      <c r="B12307" s="136"/>
      <c r="E12307" s="136"/>
      <c r="H12307" s="136"/>
      <c r="K12307" s="136"/>
      <c r="O12307" s="136"/>
      <c r="T12307" s="136"/>
      <c r="W12307" s="136"/>
      <c r="Z12307" s="136"/>
      <c r="AC12307" s="136"/>
    </row>
    <row r="12308" spans="2:29">
      <c r="B12308" s="136"/>
      <c r="E12308" s="136"/>
      <c r="H12308" s="136"/>
      <c r="K12308" s="136"/>
      <c r="O12308" s="136"/>
      <c r="T12308" s="136"/>
      <c r="W12308" s="136"/>
      <c r="Z12308" s="136"/>
      <c r="AC12308" s="136"/>
    </row>
    <row r="12309" spans="2:29">
      <c r="B12309" s="136"/>
      <c r="E12309" s="136"/>
      <c r="H12309" s="136"/>
      <c r="K12309" s="136"/>
      <c r="O12309" s="136"/>
      <c r="T12309" s="136"/>
      <c r="W12309" s="136"/>
      <c r="Z12309" s="136"/>
      <c r="AC12309" s="136"/>
    </row>
    <row r="12310" spans="2:29">
      <c r="B12310" s="136"/>
      <c r="E12310" s="136"/>
      <c r="H12310" s="136"/>
      <c r="K12310" s="136"/>
      <c r="O12310" s="136"/>
      <c r="T12310" s="136"/>
      <c r="W12310" s="136"/>
      <c r="Z12310" s="136"/>
      <c r="AC12310" s="136"/>
    </row>
    <row r="12311" spans="2:29">
      <c r="B12311" s="136"/>
      <c r="E12311" s="136"/>
      <c r="H12311" s="136"/>
      <c r="K12311" s="136"/>
      <c r="O12311" s="136"/>
      <c r="T12311" s="136"/>
      <c r="W12311" s="136"/>
      <c r="Z12311" s="136"/>
      <c r="AC12311" s="136"/>
    </row>
    <row r="12312" spans="2:29">
      <c r="B12312" s="136"/>
      <c r="E12312" s="136"/>
      <c r="H12312" s="136"/>
      <c r="K12312" s="136"/>
      <c r="O12312" s="136"/>
      <c r="T12312" s="136"/>
      <c r="W12312" s="136"/>
      <c r="Z12312" s="136"/>
      <c r="AC12312" s="136"/>
    </row>
    <row r="12313" spans="2:29">
      <c r="B12313" s="136"/>
      <c r="E12313" s="136"/>
      <c r="H12313" s="136"/>
      <c r="K12313" s="136"/>
      <c r="O12313" s="136"/>
      <c r="T12313" s="136"/>
      <c r="W12313" s="136"/>
      <c r="Z12313" s="136"/>
      <c r="AC12313" s="136"/>
    </row>
    <row r="12314" spans="2:29">
      <c r="B12314" s="136"/>
      <c r="E12314" s="136"/>
      <c r="H12314" s="136"/>
      <c r="K12314" s="136"/>
      <c r="O12314" s="136"/>
      <c r="T12314" s="136"/>
      <c r="W12314" s="136"/>
      <c r="Z12314" s="136"/>
      <c r="AC12314" s="136"/>
    </row>
    <row r="12315" spans="2:29">
      <c r="B12315" s="136"/>
      <c r="E12315" s="136"/>
      <c r="H12315" s="136"/>
      <c r="K12315" s="136"/>
      <c r="O12315" s="136"/>
      <c r="T12315" s="136"/>
      <c r="W12315" s="136"/>
      <c r="Z12315" s="136"/>
      <c r="AC12315" s="136"/>
    </row>
    <row r="12316" spans="2:29">
      <c r="B12316" s="136"/>
      <c r="E12316" s="136"/>
      <c r="H12316" s="136"/>
      <c r="K12316" s="136"/>
      <c r="O12316" s="136"/>
      <c r="T12316" s="136"/>
      <c r="W12316" s="136"/>
      <c r="Z12316" s="136"/>
      <c r="AC12316" s="136"/>
    </row>
    <row r="12317" spans="2:29">
      <c r="B12317" s="136"/>
      <c r="E12317" s="136"/>
      <c r="H12317" s="136"/>
      <c r="K12317" s="136"/>
      <c r="O12317" s="136"/>
      <c r="T12317" s="136"/>
      <c r="W12317" s="136"/>
      <c r="Z12317" s="136"/>
      <c r="AC12317" s="136"/>
    </row>
    <row r="12318" spans="2:29">
      <c r="B12318" s="136"/>
      <c r="E12318" s="136"/>
      <c r="H12318" s="136"/>
      <c r="K12318" s="136"/>
      <c r="O12318" s="136"/>
      <c r="T12318" s="136"/>
      <c r="W12318" s="136"/>
      <c r="Z12318" s="136"/>
      <c r="AC12318" s="136"/>
    </row>
    <row r="12319" spans="2:29">
      <c r="B12319" s="136"/>
      <c r="E12319" s="136"/>
      <c r="H12319" s="136"/>
      <c r="K12319" s="136"/>
      <c r="O12319" s="136"/>
      <c r="T12319" s="136"/>
      <c r="W12319" s="136"/>
      <c r="Z12319" s="136"/>
      <c r="AC12319" s="136"/>
    </row>
    <row r="12320" spans="2:29">
      <c r="B12320" s="136"/>
      <c r="E12320" s="136"/>
      <c r="H12320" s="136"/>
      <c r="K12320" s="136"/>
      <c r="O12320" s="136"/>
      <c r="T12320" s="136"/>
      <c r="W12320" s="136"/>
      <c r="Z12320" s="136"/>
      <c r="AC12320" s="136"/>
    </row>
    <row r="12321" spans="2:29">
      <c r="B12321" s="136"/>
      <c r="E12321" s="136"/>
      <c r="H12321" s="136"/>
      <c r="K12321" s="136"/>
      <c r="O12321" s="136"/>
      <c r="T12321" s="136"/>
      <c r="W12321" s="136"/>
      <c r="Z12321" s="136"/>
      <c r="AC12321" s="136"/>
    </row>
    <row r="12322" spans="2:29">
      <c r="B12322" s="136"/>
      <c r="E12322" s="136"/>
      <c r="H12322" s="136"/>
      <c r="K12322" s="136"/>
      <c r="O12322" s="136"/>
      <c r="T12322" s="136"/>
      <c r="W12322" s="136"/>
      <c r="Z12322" s="136"/>
      <c r="AC12322" s="136"/>
    </row>
    <row r="12323" spans="2:29">
      <c r="B12323" s="136"/>
      <c r="E12323" s="136"/>
      <c r="H12323" s="136"/>
      <c r="K12323" s="136"/>
      <c r="O12323" s="136"/>
      <c r="T12323" s="136"/>
      <c r="W12323" s="136"/>
      <c r="Z12323" s="136"/>
      <c r="AC12323" s="136"/>
    </row>
    <row r="12324" spans="2:29">
      <c r="B12324" s="136"/>
      <c r="E12324" s="136"/>
      <c r="H12324" s="136"/>
      <c r="K12324" s="136"/>
      <c r="O12324" s="136"/>
      <c r="T12324" s="136"/>
      <c r="W12324" s="136"/>
      <c r="Z12324" s="136"/>
      <c r="AC12324" s="136"/>
    </row>
    <row r="12325" spans="2:29">
      <c r="B12325" s="136"/>
      <c r="E12325" s="136"/>
      <c r="H12325" s="136"/>
      <c r="K12325" s="136"/>
      <c r="O12325" s="136"/>
      <c r="T12325" s="136"/>
      <c r="W12325" s="136"/>
      <c r="Z12325" s="136"/>
      <c r="AC12325" s="136"/>
    </row>
    <row r="12326" spans="2:29">
      <c r="B12326" s="136"/>
      <c r="E12326" s="136"/>
      <c r="H12326" s="136"/>
      <c r="K12326" s="136"/>
      <c r="O12326" s="136"/>
      <c r="T12326" s="136"/>
      <c r="W12326" s="136"/>
      <c r="Z12326" s="136"/>
      <c r="AC12326" s="136"/>
    </row>
    <row r="12327" spans="2:29">
      <c r="B12327" s="136"/>
      <c r="E12327" s="136"/>
      <c r="H12327" s="136"/>
      <c r="K12327" s="136"/>
      <c r="O12327" s="136"/>
      <c r="T12327" s="136"/>
      <c r="W12327" s="136"/>
      <c r="Z12327" s="136"/>
      <c r="AC12327" s="136"/>
    </row>
    <row r="12328" spans="2:29">
      <c r="B12328" s="136"/>
      <c r="E12328" s="136"/>
      <c r="H12328" s="136"/>
      <c r="K12328" s="136"/>
      <c r="O12328" s="136"/>
      <c r="T12328" s="136"/>
      <c r="W12328" s="136"/>
      <c r="Z12328" s="136"/>
      <c r="AC12328" s="136"/>
    </row>
    <row r="12329" spans="2:29">
      <c r="B12329" s="136"/>
      <c r="E12329" s="136"/>
      <c r="H12329" s="136"/>
      <c r="K12329" s="136"/>
      <c r="O12329" s="136"/>
      <c r="T12329" s="136"/>
      <c r="W12329" s="136"/>
      <c r="Z12329" s="136"/>
      <c r="AC12329" s="136"/>
    </row>
    <row r="12330" spans="2:29">
      <c r="B12330" s="136"/>
      <c r="E12330" s="136"/>
      <c r="H12330" s="136"/>
      <c r="K12330" s="136"/>
      <c r="O12330" s="136"/>
      <c r="T12330" s="136"/>
      <c r="W12330" s="136"/>
      <c r="Z12330" s="136"/>
      <c r="AC12330" s="136"/>
    </row>
    <row r="12331" spans="2:29">
      <c r="B12331" s="136"/>
      <c r="E12331" s="136"/>
      <c r="H12331" s="136"/>
      <c r="K12331" s="136"/>
      <c r="O12331" s="136"/>
      <c r="T12331" s="136"/>
      <c r="W12331" s="136"/>
      <c r="Z12331" s="136"/>
      <c r="AC12331" s="136"/>
    </row>
    <row r="12332" spans="2:29">
      <c r="B12332" s="136"/>
      <c r="E12332" s="136"/>
      <c r="H12332" s="136"/>
      <c r="K12332" s="136"/>
      <c r="O12332" s="136"/>
      <c r="T12332" s="136"/>
      <c r="W12332" s="136"/>
      <c r="Z12332" s="136"/>
      <c r="AC12332" s="136"/>
    </row>
    <row r="12333" spans="2:29">
      <c r="B12333" s="136"/>
      <c r="E12333" s="136"/>
      <c r="H12333" s="136"/>
      <c r="K12333" s="136"/>
      <c r="O12333" s="136"/>
      <c r="T12333" s="136"/>
      <c r="W12333" s="136"/>
      <c r="Z12333" s="136"/>
      <c r="AC12333" s="136"/>
    </row>
    <row r="12334" spans="2:29">
      <c r="B12334" s="136"/>
      <c r="E12334" s="136"/>
      <c r="H12334" s="136"/>
      <c r="K12334" s="136"/>
      <c r="O12334" s="136"/>
      <c r="T12334" s="136"/>
      <c r="W12334" s="136"/>
      <c r="Z12334" s="136"/>
      <c r="AC12334" s="136"/>
    </row>
    <row r="12335" spans="2:29">
      <c r="B12335" s="136"/>
      <c r="E12335" s="136"/>
      <c r="H12335" s="136"/>
      <c r="K12335" s="136"/>
      <c r="O12335" s="136"/>
      <c r="T12335" s="136"/>
      <c r="W12335" s="136"/>
      <c r="Z12335" s="136"/>
      <c r="AC12335" s="136"/>
    </row>
    <row r="12336" spans="2:29">
      <c r="B12336" s="136"/>
      <c r="E12336" s="136"/>
      <c r="H12336" s="136"/>
      <c r="K12336" s="136"/>
      <c r="O12336" s="136"/>
      <c r="T12336" s="136"/>
      <c r="W12336" s="136"/>
      <c r="Z12336" s="136"/>
      <c r="AC12336" s="136"/>
    </row>
    <row r="12337" spans="2:29">
      <c r="B12337" s="136"/>
      <c r="E12337" s="136"/>
      <c r="H12337" s="136"/>
      <c r="K12337" s="136"/>
      <c r="O12337" s="136"/>
      <c r="T12337" s="136"/>
      <c r="W12337" s="136"/>
      <c r="Z12337" s="136"/>
      <c r="AC12337" s="136"/>
    </row>
    <row r="12338" spans="2:29">
      <c r="B12338" s="136"/>
      <c r="E12338" s="136"/>
      <c r="H12338" s="136"/>
      <c r="K12338" s="136"/>
      <c r="O12338" s="136"/>
      <c r="T12338" s="136"/>
      <c r="W12338" s="136"/>
      <c r="Z12338" s="136"/>
      <c r="AC12338" s="136"/>
    </row>
    <row r="12339" spans="2:29">
      <c r="B12339" s="136"/>
      <c r="E12339" s="136"/>
      <c r="H12339" s="136"/>
      <c r="K12339" s="136"/>
      <c r="O12339" s="136"/>
      <c r="T12339" s="136"/>
      <c r="W12339" s="136"/>
      <c r="Z12339" s="136"/>
      <c r="AC12339" s="136"/>
    </row>
    <row r="12340" spans="2:29">
      <c r="B12340" s="136"/>
      <c r="E12340" s="136"/>
      <c r="H12340" s="136"/>
      <c r="K12340" s="136"/>
      <c r="O12340" s="136"/>
      <c r="T12340" s="136"/>
      <c r="W12340" s="136"/>
      <c r="Z12340" s="136"/>
      <c r="AC12340" s="136"/>
    </row>
    <row r="12341" spans="2:29">
      <c r="B12341" s="136"/>
      <c r="E12341" s="136"/>
      <c r="H12341" s="136"/>
      <c r="K12341" s="136"/>
      <c r="O12341" s="136"/>
      <c r="T12341" s="136"/>
      <c r="W12341" s="136"/>
      <c r="Z12341" s="136"/>
      <c r="AC12341" s="136"/>
    </row>
    <row r="12342" spans="2:29">
      <c r="B12342" s="136"/>
      <c r="E12342" s="136"/>
      <c r="H12342" s="136"/>
      <c r="K12342" s="136"/>
      <c r="O12342" s="136"/>
      <c r="T12342" s="136"/>
      <c r="W12342" s="136"/>
      <c r="Z12342" s="136"/>
      <c r="AC12342" s="136"/>
    </row>
    <row r="12343" spans="2:29">
      <c r="B12343" s="136"/>
      <c r="E12343" s="136"/>
      <c r="H12343" s="136"/>
      <c r="K12343" s="136"/>
      <c r="O12343" s="136"/>
      <c r="T12343" s="136"/>
      <c r="W12343" s="136"/>
      <c r="Z12343" s="136"/>
      <c r="AC12343" s="136"/>
    </row>
    <row r="12344" spans="2:29">
      <c r="B12344" s="136"/>
      <c r="E12344" s="136"/>
      <c r="H12344" s="136"/>
      <c r="K12344" s="136"/>
      <c r="O12344" s="136"/>
      <c r="T12344" s="136"/>
      <c r="W12344" s="136"/>
      <c r="Z12344" s="136"/>
      <c r="AC12344" s="136"/>
    </row>
    <row r="12345" spans="2:29">
      <c r="B12345" s="136"/>
      <c r="E12345" s="136"/>
      <c r="H12345" s="136"/>
      <c r="K12345" s="136"/>
      <c r="O12345" s="136"/>
      <c r="T12345" s="136"/>
      <c r="W12345" s="136"/>
      <c r="Z12345" s="136"/>
      <c r="AC12345" s="136"/>
    </row>
    <row r="12346" spans="2:29">
      <c r="B12346" s="136"/>
      <c r="E12346" s="136"/>
      <c r="H12346" s="136"/>
      <c r="K12346" s="136"/>
      <c r="O12346" s="136"/>
      <c r="T12346" s="136"/>
      <c r="W12346" s="136"/>
      <c r="Z12346" s="136"/>
      <c r="AC12346" s="136"/>
    </row>
    <row r="12347" spans="2:29">
      <c r="B12347" s="136"/>
      <c r="E12347" s="136"/>
      <c r="H12347" s="136"/>
      <c r="K12347" s="136"/>
      <c r="O12347" s="136"/>
      <c r="T12347" s="136"/>
      <c r="W12347" s="136"/>
      <c r="Z12347" s="136"/>
      <c r="AC12347" s="136"/>
    </row>
    <row r="12348" spans="2:29">
      <c r="B12348" s="136"/>
      <c r="E12348" s="136"/>
      <c r="H12348" s="136"/>
      <c r="K12348" s="136"/>
      <c r="O12348" s="136"/>
      <c r="T12348" s="136"/>
      <c r="W12348" s="136"/>
      <c r="Z12348" s="136"/>
      <c r="AC12348" s="136"/>
    </row>
    <row r="12349" spans="2:29">
      <c r="B12349" s="136"/>
      <c r="E12349" s="136"/>
      <c r="H12349" s="136"/>
      <c r="K12349" s="136"/>
      <c r="O12349" s="136"/>
      <c r="T12349" s="136"/>
      <c r="W12349" s="136"/>
      <c r="Z12349" s="136"/>
      <c r="AC12349" s="136"/>
    </row>
    <row r="12350" spans="2:29">
      <c r="B12350" s="136"/>
      <c r="E12350" s="136"/>
      <c r="H12350" s="136"/>
      <c r="K12350" s="136"/>
      <c r="O12350" s="136"/>
      <c r="T12350" s="136"/>
      <c r="W12350" s="136"/>
      <c r="Z12350" s="136"/>
      <c r="AC12350" s="136"/>
    </row>
    <row r="12351" spans="2:29">
      <c r="B12351" s="136"/>
      <c r="E12351" s="136"/>
      <c r="H12351" s="136"/>
      <c r="K12351" s="136"/>
      <c r="O12351" s="136"/>
      <c r="T12351" s="136"/>
      <c r="W12351" s="136"/>
      <c r="Z12351" s="136"/>
      <c r="AC12351" s="136"/>
    </row>
    <row r="12352" spans="2:29">
      <c r="B12352" s="136"/>
      <c r="E12352" s="136"/>
      <c r="H12352" s="136"/>
      <c r="K12352" s="136"/>
      <c r="O12352" s="136"/>
      <c r="T12352" s="136"/>
      <c r="W12352" s="136"/>
      <c r="Z12352" s="136"/>
      <c r="AC12352" s="136"/>
    </row>
    <row r="12353" spans="2:29">
      <c r="B12353" s="136"/>
      <c r="E12353" s="136"/>
      <c r="H12353" s="136"/>
      <c r="K12353" s="136"/>
      <c r="O12353" s="136"/>
      <c r="T12353" s="136"/>
      <c r="W12353" s="136"/>
      <c r="Z12353" s="136"/>
      <c r="AC12353" s="136"/>
    </row>
    <row r="12354" spans="2:29">
      <c r="B12354" s="136"/>
      <c r="E12354" s="136"/>
      <c r="H12354" s="136"/>
      <c r="K12354" s="136"/>
      <c r="O12354" s="136"/>
      <c r="T12354" s="136"/>
      <c r="W12354" s="136"/>
      <c r="Z12354" s="136"/>
      <c r="AC12354" s="136"/>
    </row>
    <row r="12355" spans="2:29">
      <c r="B12355" s="136"/>
      <c r="E12355" s="136"/>
      <c r="H12355" s="136"/>
      <c r="K12355" s="136"/>
      <c r="O12355" s="136"/>
      <c r="T12355" s="136"/>
      <c r="W12355" s="136"/>
      <c r="Z12355" s="136"/>
      <c r="AC12355" s="136"/>
    </row>
    <row r="12356" spans="2:29">
      <c r="B12356" s="136"/>
      <c r="E12356" s="136"/>
      <c r="H12356" s="136"/>
      <c r="K12356" s="136"/>
      <c r="O12356" s="136"/>
      <c r="T12356" s="136"/>
      <c r="W12356" s="136"/>
      <c r="Z12356" s="136"/>
      <c r="AC12356" s="136"/>
    </row>
    <row r="12357" spans="2:29">
      <c r="B12357" s="136"/>
      <c r="E12357" s="136"/>
      <c r="H12357" s="136"/>
      <c r="K12357" s="136"/>
      <c r="O12357" s="136"/>
      <c r="T12357" s="136"/>
      <c r="W12357" s="136"/>
      <c r="Z12357" s="136"/>
      <c r="AC12357" s="136"/>
    </row>
    <row r="12358" spans="2:29">
      <c r="B12358" s="136"/>
      <c r="E12358" s="136"/>
      <c r="H12358" s="136"/>
      <c r="K12358" s="136"/>
      <c r="O12358" s="136"/>
      <c r="T12358" s="136"/>
      <c r="W12358" s="136"/>
      <c r="Z12358" s="136"/>
      <c r="AC12358" s="136"/>
    </row>
    <row r="12359" spans="2:29">
      <c r="B12359" s="136"/>
      <c r="E12359" s="136"/>
      <c r="H12359" s="136"/>
      <c r="K12359" s="136"/>
      <c r="O12359" s="136"/>
      <c r="T12359" s="136"/>
      <c r="W12359" s="136"/>
      <c r="Z12359" s="136"/>
      <c r="AC12359" s="136"/>
    </row>
    <row r="12360" spans="2:29">
      <c r="B12360" s="136"/>
      <c r="E12360" s="136"/>
      <c r="H12360" s="136"/>
      <c r="K12360" s="136"/>
      <c r="O12360" s="136"/>
      <c r="T12360" s="136"/>
      <c r="W12360" s="136"/>
      <c r="Z12360" s="136"/>
      <c r="AC12360" s="136"/>
    </row>
    <row r="12361" spans="2:29">
      <c r="B12361" s="136"/>
      <c r="E12361" s="136"/>
      <c r="H12361" s="136"/>
      <c r="K12361" s="136"/>
      <c r="O12361" s="136"/>
      <c r="T12361" s="136"/>
      <c r="W12361" s="136"/>
      <c r="Z12361" s="136"/>
      <c r="AC12361" s="136"/>
    </row>
    <row r="12362" spans="2:29">
      <c r="B12362" s="136"/>
      <c r="E12362" s="136"/>
      <c r="H12362" s="136"/>
      <c r="K12362" s="136"/>
      <c r="O12362" s="136"/>
      <c r="T12362" s="136"/>
      <c r="W12362" s="136"/>
      <c r="Z12362" s="136"/>
      <c r="AC12362" s="136"/>
    </row>
    <row r="12363" spans="2:29">
      <c r="B12363" s="136"/>
      <c r="E12363" s="136"/>
      <c r="H12363" s="136"/>
      <c r="K12363" s="136"/>
      <c r="O12363" s="136"/>
      <c r="T12363" s="136"/>
      <c r="W12363" s="136"/>
      <c r="Z12363" s="136"/>
      <c r="AC12363" s="136"/>
    </row>
    <row r="12364" spans="2:29">
      <c r="B12364" s="136"/>
      <c r="E12364" s="136"/>
      <c r="H12364" s="136"/>
      <c r="K12364" s="136"/>
      <c r="O12364" s="136"/>
      <c r="T12364" s="136"/>
      <c r="W12364" s="136"/>
      <c r="Z12364" s="136"/>
      <c r="AC12364" s="136"/>
    </row>
    <row r="12365" spans="2:29">
      <c r="B12365" s="136"/>
      <c r="E12365" s="136"/>
      <c r="H12365" s="136"/>
      <c r="K12365" s="136"/>
      <c r="O12365" s="136"/>
      <c r="T12365" s="136"/>
      <c r="W12365" s="136"/>
      <c r="Z12365" s="136"/>
      <c r="AC12365" s="136"/>
    </row>
    <row r="12366" spans="2:29">
      <c r="B12366" s="136"/>
      <c r="E12366" s="136"/>
      <c r="H12366" s="136"/>
      <c r="K12366" s="136"/>
      <c r="O12366" s="136"/>
      <c r="T12366" s="136"/>
      <c r="W12366" s="136"/>
      <c r="Z12366" s="136"/>
      <c r="AC12366" s="136"/>
    </row>
    <row r="12367" spans="2:29">
      <c r="B12367" s="136"/>
      <c r="E12367" s="136"/>
      <c r="H12367" s="136"/>
      <c r="K12367" s="136"/>
      <c r="O12367" s="136"/>
      <c r="T12367" s="136"/>
      <c r="W12367" s="136"/>
      <c r="Z12367" s="136"/>
      <c r="AC12367" s="136"/>
    </row>
    <row r="12368" spans="2:29">
      <c r="B12368" s="136"/>
      <c r="E12368" s="136"/>
      <c r="H12368" s="136"/>
      <c r="K12368" s="136"/>
      <c r="O12368" s="136"/>
      <c r="T12368" s="136"/>
      <c r="W12368" s="136"/>
      <c r="Z12368" s="136"/>
      <c r="AC12368" s="136"/>
    </row>
    <row r="12369" spans="2:29">
      <c r="B12369" s="136"/>
      <c r="E12369" s="136"/>
      <c r="H12369" s="136"/>
      <c r="K12369" s="136"/>
      <c r="O12369" s="136"/>
      <c r="T12369" s="136"/>
      <c r="W12369" s="136"/>
      <c r="Z12369" s="136"/>
      <c r="AC12369" s="136"/>
    </row>
    <row r="12370" spans="2:29">
      <c r="B12370" s="136"/>
      <c r="E12370" s="136"/>
      <c r="H12370" s="136"/>
      <c r="K12370" s="136"/>
      <c r="O12370" s="136"/>
      <c r="T12370" s="136"/>
      <c r="W12370" s="136"/>
      <c r="Z12370" s="136"/>
      <c r="AC12370" s="136"/>
    </row>
    <row r="12371" spans="2:29">
      <c r="B12371" s="136"/>
      <c r="E12371" s="136"/>
      <c r="H12371" s="136"/>
      <c r="K12371" s="136"/>
      <c r="O12371" s="136"/>
      <c r="T12371" s="136"/>
      <c r="W12371" s="136"/>
      <c r="Z12371" s="136"/>
      <c r="AC12371" s="136"/>
    </row>
    <row r="12372" spans="2:29">
      <c r="B12372" s="136"/>
      <c r="E12372" s="136"/>
      <c r="H12372" s="136"/>
      <c r="K12372" s="136"/>
      <c r="O12372" s="136"/>
      <c r="T12372" s="136"/>
      <c r="W12372" s="136"/>
      <c r="Z12372" s="136"/>
      <c r="AC12372" s="136"/>
    </row>
    <row r="12373" spans="2:29">
      <c r="B12373" s="136"/>
      <c r="E12373" s="136"/>
      <c r="H12373" s="136"/>
      <c r="K12373" s="136"/>
      <c r="O12373" s="136"/>
      <c r="T12373" s="136"/>
      <c r="W12373" s="136"/>
      <c r="Z12373" s="136"/>
      <c r="AC12373" s="136"/>
    </row>
    <row r="12374" spans="2:29">
      <c r="B12374" s="136"/>
      <c r="E12374" s="136"/>
      <c r="H12374" s="136"/>
      <c r="K12374" s="136"/>
      <c r="O12374" s="136"/>
      <c r="T12374" s="136"/>
      <c r="W12374" s="136"/>
      <c r="Z12374" s="136"/>
      <c r="AC12374" s="136"/>
    </row>
    <row r="12375" spans="2:29">
      <c r="B12375" s="136"/>
      <c r="E12375" s="136"/>
      <c r="H12375" s="136"/>
      <c r="K12375" s="136"/>
      <c r="O12375" s="136"/>
      <c r="T12375" s="136"/>
      <c r="W12375" s="136"/>
      <c r="Z12375" s="136"/>
      <c r="AC12375" s="136"/>
    </row>
    <row r="12376" spans="2:29">
      <c r="B12376" s="136"/>
      <c r="E12376" s="136"/>
      <c r="H12376" s="136"/>
      <c r="K12376" s="136"/>
      <c r="O12376" s="136"/>
      <c r="T12376" s="136"/>
      <c r="W12376" s="136"/>
      <c r="Z12376" s="136"/>
      <c r="AC12376" s="136"/>
    </row>
    <row r="12377" spans="2:29">
      <c r="B12377" s="136"/>
      <c r="E12377" s="136"/>
      <c r="H12377" s="136"/>
      <c r="K12377" s="136"/>
      <c r="O12377" s="136"/>
      <c r="T12377" s="136"/>
      <c r="W12377" s="136"/>
      <c r="Z12377" s="136"/>
      <c r="AC12377" s="136"/>
    </row>
    <row r="12378" spans="2:29">
      <c r="B12378" s="136"/>
      <c r="E12378" s="136"/>
      <c r="H12378" s="136"/>
      <c r="K12378" s="136"/>
      <c r="O12378" s="136"/>
      <c r="T12378" s="136"/>
      <c r="W12378" s="136"/>
      <c r="Z12378" s="136"/>
      <c r="AC12378" s="136"/>
    </row>
    <row r="12379" spans="2:29">
      <c r="B12379" s="136"/>
      <c r="E12379" s="136"/>
      <c r="H12379" s="136"/>
      <c r="K12379" s="136"/>
      <c r="O12379" s="136"/>
      <c r="T12379" s="136"/>
      <c r="W12379" s="136"/>
      <c r="Z12379" s="136"/>
      <c r="AC12379" s="136"/>
    </row>
    <row r="12380" spans="2:29">
      <c r="B12380" s="136"/>
      <c r="E12380" s="136"/>
      <c r="H12380" s="136"/>
      <c r="K12380" s="136"/>
      <c r="O12380" s="136"/>
      <c r="T12380" s="136"/>
      <c r="W12380" s="136"/>
      <c r="Z12380" s="136"/>
      <c r="AC12380" s="136"/>
    </row>
    <row r="12381" spans="2:29">
      <c r="B12381" s="136"/>
      <c r="E12381" s="136"/>
      <c r="H12381" s="136"/>
      <c r="K12381" s="136"/>
      <c r="O12381" s="136"/>
      <c r="T12381" s="136"/>
      <c r="W12381" s="136"/>
      <c r="Z12381" s="136"/>
      <c r="AC12381" s="136"/>
    </row>
    <row r="12382" spans="2:29">
      <c r="B12382" s="136"/>
      <c r="E12382" s="136"/>
      <c r="H12382" s="136"/>
      <c r="K12382" s="136"/>
      <c r="O12382" s="136"/>
      <c r="T12382" s="136"/>
      <c r="W12382" s="136"/>
      <c r="Z12382" s="136"/>
      <c r="AC12382" s="136"/>
    </row>
    <row r="12383" spans="2:29">
      <c r="B12383" s="136"/>
      <c r="E12383" s="136"/>
      <c r="H12383" s="136"/>
      <c r="K12383" s="136"/>
      <c r="O12383" s="136"/>
      <c r="T12383" s="136"/>
      <c r="W12383" s="136"/>
      <c r="Z12383" s="136"/>
      <c r="AC12383" s="136"/>
    </row>
    <row r="12384" spans="2:29">
      <c r="B12384" s="136"/>
      <c r="E12384" s="136"/>
      <c r="H12384" s="136"/>
      <c r="K12384" s="136"/>
      <c r="O12384" s="136"/>
      <c r="T12384" s="136"/>
      <c r="W12384" s="136"/>
      <c r="Z12384" s="136"/>
      <c r="AC12384" s="136"/>
    </row>
    <row r="12385" spans="2:29">
      <c r="B12385" s="136"/>
      <c r="E12385" s="136"/>
      <c r="H12385" s="136"/>
      <c r="K12385" s="136"/>
      <c r="O12385" s="136"/>
      <c r="T12385" s="136"/>
      <c r="W12385" s="136"/>
      <c r="Z12385" s="136"/>
      <c r="AC12385" s="136"/>
    </row>
    <row r="12386" spans="2:29">
      <c r="B12386" s="136"/>
      <c r="E12386" s="136"/>
      <c r="H12386" s="136"/>
      <c r="K12386" s="136"/>
      <c r="O12386" s="136"/>
      <c r="T12386" s="136"/>
      <c r="W12386" s="136"/>
      <c r="Z12386" s="136"/>
      <c r="AC12386" s="136"/>
    </row>
    <row r="12387" spans="2:29">
      <c r="B12387" s="136"/>
      <c r="E12387" s="136"/>
      <c r="H12387" s="136"/>
      <c r="K12387" s="136"/>
      <c r="O12387" s="136"/>
      <c r="T12387" s="136"/>
      <c r="W12387" s="136"/>
      <c r="Z12387" s="136"/>
      <c r="AC12387" s="136"/>
    </row>
    <row r="12388" spans="2:29">
      <c r="B12388" s="136"/>
      <c r="E12388" s="136"/>
      <c r="H12388" s="136"/>
      <c r="K12388" s="136"/>
      <c r="O12388" s="136"/>
      <c r="T12388" s="136"/>
      <c r="W12388" s="136"/>
      <c r="Z12388" s="136"/>
      <c r="AC12388" s="136"/>
    </row>
    <row r="12389" spans="2:29">
      <c r="B12389" s="136"/>
      <c r="E12389" s="136"/>
      <c r="H12389" s="136"/>
      <c r="K12389" s="136"/>
      <c r="O12389" s="136"/>
      <c r="T12389" s="136"/>
      <c r="W12389" s="136"/>
      <c r="Z12389" s="136"/>
      <c r="AC12389" s="136"/>
    </row>
    <row r="12390" spans="2:29">
      <c r="B12390" s="136"/>
      <c r="E12390" s="136"/>
      <c r="H12390" s="136"/>
      <c r="K12390" s="136"/>
      <c r="O12390" s="136"/>
      <c r="T12390" s="136"/>
      <c r="W12390" s="136"/>
      <c r="Z12390" s="136"/>
      <c r="AC12390" s="136"/>
    </row>
    <row r="12391" spans="2:29">
      <c r="B12391" s="136"/>
      <c r="E12391" s="136"/>
      <c r="H12391" s="136"/>
      <c r="K12391" s="136"/>
      <c r="O12391" s="136"/>
      <c r="T12391" s="136"/>
      <c r="W12391" s="136"/>
      <c r="Z12391" s="136"/>
      <c r="AC12391" s="136"/>
    </row>
    <row r="12392" spans="2:29">
      <c r="B12392" s="136"/>
      <c r="E12392" s="136"/>
      <c r="H12392" s="136"/>
      <c r="K12392" s="136"/>
      <c r="O12392" s="136"/>
      <c r="T12392" s="136"/>
      <c r="W12392" s="136"/>
      <c r="Z12392" s="136"/>
      <c r="AC12392" s="136"/>
    </row>
    <row r="12393" spans="2:29">
      <c r="B12393" s="136"/>
      <c r="E12393" s="136"/>
      <c r="H12393" s="136"/>
      <c r="K12393" s="136"/>
      <c r="O12393" s="136"/>
      <c r="T12393" s="136"/>
      <c r="W12393" s="136"/>
      <c r="Z12393" s="136"/>
      <c r="AC12393" s="136"/>
    </row>
    <row r="12394" spans="2:29">
      <c r="B12394" s="136"/>
      <c r="E12394" s="136"/>
      <c r="H12394" s="136"/>
      <c r="K12394" s="136"/>
      <c r="O12394" s="136"/>
      <c r="T12394" s="136"/>
      <c r="W12394" s="136"/>
      <c r="Z12394" s="136"/>
      <c r="AC12394" s="136"/>
    </row>
    <row r="12395" spans="2:29">
      <c r="B12395" s="136"/>
      <c r="E12395" s="136"/>
      <c r="H12395" s="136"/>
      <c r="K12395" s="136"/>
      <c r="O12395" s="136"/>
      <c r="T12395" s="136"/>
      <c r="W12395" s="136"/>
      <c r="Z12395" s="136"/>
      <c r="AC12395" s="136"/>
    </row>
    <row r="12396" spans="2:29">
      <c r="B12396" s="136"/>
      <c r="E12396" s="136"/>
      <c r="H12396" s="136"/>
      <c r="K12396" s="136"/>
      <c r="O12396" s="136"/>
      <c r="T12396" s="136"/>
      <c r="W12396" s="136"/>
      <c r="Z12396" s="136"/>
      <c r="AC12396" s="136"/>
    </row>
    <row r="12397" spans="2:29">
      <c r="B12397" s="136"/>
      <c r="E12397" s="136"/>
      <c r="H12397" s="136"/>
      <c r="K12397" s="136"/>
      <c r="O12397" s="136"/>
      <c r="T12397" s="136"/>
      <c r="W12397" s="136"/>
      <c r="Z12397" s="136"/>
      <c r="AC12397" s="136"/>
    </row>
    <row r="12398" spans="2:29">
      <c r="B12398" s="136"/>
      <c r="E12398" s="136"/>
      <c r="H12398" s="136"/>
      <c r="K12398" s="136"/>
      <c r="O12398" s="136"/>
      <c r="T12398" s="136"/>
      <c r="W12398" s="136"/>
      <c r="Z12398" s="136"/>
      <c r="AC12398" s="136"/>
    </row>
    <row r="12399" spans="2:29">
      <c r="B12399" s="136"/>
      <c r="E12399" s="136"/>
      <c r="H12399" s="136"/>
      <c r="K12399" s="136"/>
      <c r="O12399" s="136"/>
      <c r="T12399" s="136"/>
      <c r="W12399" s="136"/>
      <c r="Z12399" s="136"/>
      <c r="AC12399" s="136"/>
    </row>
    <row r="12400" spans="2:29">
      <c r="B12400" s="136"/>
      <c r="E12400" s="136"/>
      <c r="H12400" s="136"/>
      <c r="K12400" s="136"/>
      <c r="O12400" s="136"/>
      <c r="T12400" s="136"/>
      <c r="W12400" s="136"/>
      <c r="Z12400" s="136"/>
      <c r="AC12400" s="136"/>
    </row>
    <row r="12401" spans="2:29">
      <c r="B12401" s="136"/>
      <c r="E12401" s="136"/>
      <c r="H12401" s="136"/>
      <c r="K12401" s="136"/>
      <c r="O12401" s="136"/>
      <c r="T12401" s="136"/>
      <c r="W12401" s="136"/>
      <c r="Z12401" s="136"/>
      <c r="AC12401" s="136"/>
    </row>
    <row r="12402" spans="2:29">
      <c r="B12402" s="136"/>
      <c r="E12402" s="136"/>
      <c r="H12402" s="136"/>
      <c r="K12402" s="136"/>
      <c r="O12402" s="136"/>
      <c r="T12402" s="136"/>
      <c r="W12402" s="136"/>
      <c r="Z12402" s="136"/>
      <c r="AC12402" s="136"/>
    </row>
    <row r="12403" spans="2:29">
      <c r="B12403" s="136"/>
      <c r="E12403" s="136"/>
      <c r="H12403" s="136"/>
      <c r="K12403" s="136"/>
      <c r="O12403" s="136"/>
      <c r="T12403" s="136"/>
      <c r="W12403" s="136"/>
      <c r="Z12403" s="136"/>
      <c r="AC12403" s="136"/>
    </row>
    <row r="12404" spans="2:29">
      <c r="B12404" s="136"/>
      <c r="E12404" s="136"/>
      <c r="H12404" s="136"/>
      <c r="K12404" s="136"/>
      <c r="O12404" s="136"/>
      <c r="T12404" s="136"/>
      <c r="W12404" s="136"/>
      <c r="Z12404" s="136"/>
      <c r="AC12404" s="136"/>
    </row>
    <row r="12405" spans="2:29">
      <c r="B12405" s="136"/>
      <c r="E12405" s="136"/>
      <c r="H12405" s="136"/>
      <c r="K12405" s="136"/>
      <c r="O12405" s="136"/>
      <c r="T12405" s="136"/>
      <c r="W12405" s="136"/>
      <c r="Z12405" s="136"/>
      <c r="AC12405" s="136"/>
    </row>
    <row r="12406" spans="2:29">
      <c r="B12406" s="136"/>
      <c r="E12406" s="136"/>
      <c r="H12406" s="136"/>
      <c r="K12406" s="136"/>
      <c r="O12406" s="136"/>
      <c r="T12406" s="136"/>
      <c r="W12406" s="136"/>
      <c r="Z12406" s="136"/>
      <c r="AC12406" s="136"/>
    </row>
    <row r="12407" spans="2:29">
      <c r="B12407" s="136"/>
      <c r="E12407" s="136"/>
      <c r="H12407" s="136"/>
      <c r="K12407" s="136"/>
      <c r="O12407" s="136"/>
      <c r="T12407" s="136"/>
      <c r="W12407" s="136"/>
      <c r="Z12407" s="136"/>
      <c r="AC12407" s="136"/>
    </row>
    <row r="12408" spans="2:29">
      <c r="B12408" s="136"/>
      <c r="E12408" s="136"/>
      <c r="H12408" s="136"/>
      <c r="K12408" s="136"/>
      <c r="O12408" s="136"/>
      <c r="T12408" s="136"/>
      <c r="W12408" s="136"/>
      <c r="Z12408" s="136"/>
      <c r="AC12408" s="136"/>
    </row>
    <row r="12409" spans="2:29">
      <c r="B12409" s="136"/>
      <c r="E12409" s="136"/>
      <c r="H12409" s="136"/>
      <c r="K12409" s="136"/>
      <c r="O12409" s="136"/>
      <c r="T12409" s="136"/>
      <c r="W12409" s="136"/>
      <c r="Z12409" s="136"/>
      <c r="AC12409" s="136"/>
    </row>
    <row r="12410" spans="2:29">
      <c r="B12410" s="136"/>
      <c r="E12410" s="136"/>
      <c r="H12410" s="136"/>
      <c r="K12410" s="136"/>
      <c r="O12410" s="136"/>
      <c r="T12410" s="136"/>
      <c r="W12410" s="136"/>
      <c r="Z12410" s="136"/>
      <c r="AC12410" s="136"/>
    </row>
    <row r="12411" spans="2:29">
      <c r="B12411" s="136"/>
      <c r="E12411" s="136"/>
      <c r="H12411" s="136"/>
      <c r="K12411" s="136"/>
      <c r="O12411" s="136"/>
      <c r="T12411" s="136"/>
      <c r="W12411" s="136"/>
      <c r="Z12411" s="136"/>
      <c r="AC12411" s="136"/>
    </row>
    <row r="12412" spans="2:29">
      <c r="B12412" s="136"/>
      <c r="E12412" s="136"/>
      <c r="H12412" s="136"/>
      <c r="K12412" s="136"/>
      <c r="O12412" s="136"/>
      <c r="T12412" s="136"/>
      <c r="W12412" s="136"/>
      <c r="Z12412" s="136"/>
      <c r="AC12412" s="136"/>
    </row>
    <row r="12413" spans="2:29">
      <c r="B12413" s="136"/>
      <c r="E12413" s="136"/>
      <c r="H12413" s="136"/>
      <c r="K12413" s="136"/>
      <c r="O12413" s="136"/>
      <c r="T12413" s="136"/>
      <c r="W12413" s="136"/>
      <c r="Z12413" s="136"/>
      <c r="AC12413" s="136"/>
    </row>
    <row r="12414" spans="2:29">
      <c r="B12414" s="136"/>
      <c r="E12414" s="136"/>
      <c r="H12414" s="136"/>
      <c r="K12414" s="136"/>
      <c r="O12414" s="136"/>
      <c r="T12414" s="136"/>
      <c r="W12414" s="136"/>
      <c r="Z12414" s="136"/>
      <c r="AC12414" s="136"/>
    </row>
    <row r="12415" spans="2:29">
      <c r="B12415" s="136"/>
      <c r="E12415" s="136"/>
      <c r="H12415" s="136"/>
      <c r="K12415" s="136"/>
      <c r="O12415" s="136"/>
      <c r="T12415" s="136"/>
      <c r="W12415" s="136"/>
      <c r="Z12415" s="136"/>
      <c r="AC12415" s="136"/>
    </row>
    <row r="12416" spans="2:29">
      <c r="B12416" s="136"/>
      <c r="E12416" s="136"/>
      <c r="H12416" s="136"/>
      <c r="K12416" s="136"/>
      <c r="O12416" s="136"/>
      <c r="T12416" s="136"/>
      <c r="W12416" s="136"/>
      <c r="Z12416" s="136"/>
      <c r="AC12416" s="136"/>
    </row>
    <row r="12417" spans="2:29">
      <c r="B12417" s="136"/>
      <c r="E12417" s="136"/>
      <c r="H12417" s="136"/>
      <c r="K12417" s="136"/>
      <c r="O12417" s="136"/>
      <c r="T12417" s="136"/>
      <c r="W12417" s="136"/>
      <c r="Z12417" s="136"/>
      <c r="AC12417" s="136"/>
    </row>
    <row r="12418" spans="2:29">
      <c r="B12418" s="136"/>
      <c r="E12418" s="136"/>
      <c r="H12418" s="136"/>
      <c r="K12418" s="136"/>
      <c r="O12418" s="136"/>
      <c r="T12418" s="136"/>
      <c r="W12418" s="136"/>
      <c r="Z12418" s="136"/>
      <c r="AC12418" s="136"/>
    </row>
    <row r="12419" spans="2:29">
      <c r="B12419" s="136"/>
      <c r="E12419" s="136"/>
      <c r="H12419" s="136"/>
      <c r="K12419" s="136"/>
      <c r="O12419" s="136"/>
      <c r="T12419" s="136"/>
      <c r="W12419" s="136"/>
      <c r="Z12419" s="136"/>
      <c r="AC12419" s="136"/>
    </row>
    <row r="12420" spans="2:29">
      <c r="B12420" s="136"/>
      <c r="E12420" s="136"/>
      <c r="H12420" s="136"/>
      <c r="K12420" s="136"/>
      <c r="O12420" s="136"/>
      <c r="T12420" s="136"/>
      <c r="W12420" s="136"/>
      <c r="Z12420" s="136"/>
      <c r="AC12420" s="136"/>
    </row>
    <row r="12421" spans="2:29">
      <c r="B12421" s="136"/>
      <c r="E12421" s="136"/>
      <c r="H12421" s="136"/>
      <c r="K12421" s="136"/>
      <c r="O12421" s="136"/>
      <c r="T12421" s="136"/>
      <c r="W12421" s="136"/>
      <c r="Z12421" s="136"/>
      <c r="AC12421" s="136"/>
    </row>
    <row r="12422" spans="2:29">
      <c r="B12422" s="136"/>
      <c r="E12422" s="136"/>
      <c r="H12422" s="136"/>
      <c r="K12422" s="136"/>
      <c r="O12422" s="136"/>
      <c r="T12422" s="136"/>
      <c r="W12422" s="136"/>
      <c r="Z12422" s="136"/>
      <c r="AC12422" s="136"/>
    </row>
    <row r="12423" spans="2:29">
      <c r="B12423" s="136"/>
      <c r="E12423" s="136"/>
      <c r="H12423" s="136"/>
      <c r="K12423" s="136"/>
      <c r="O12423" s="136"/>
      <c r="T12423" s="136"/>
      <c r="W12423" s="136"/>
      <c r="Z12423" s="136"/>
      <c r="AC12423" s="136"/>
    </row>
    <row r="12424" spans="2:29">
      <c r="B12424" s="136"/>
      <c r="E12424" s="136"/>
      <c r="H12424" s="136"/>
      <c r="K12424" s="136"/>
      <c r="O12424" s="136"/>
      <c r="T12424" s="136"/>
      <c r="W12424" s="136"/>
      <c r="Z12424" s="136"/>
      <c r="AC12424" s="136"/>
    </row>
    <row r="12425" spans="2:29">
      <c r="B12425" s="136"/>
      <c r="E12425" s="136"/>
      <c r="H12425" s="136"/>
      <c r="K12425" s="136"/>
      <c r="O12425" s="136"/>
      <c r="T12425" s="136"/>
      <c r="W12425" s="136"/>
      <c r="Z12425" s="136"/>
      <c r="AC12425" s="136"/>
    </row>
    <row r="12426" spans="2:29">
      <c r="B12426" s="136"/>
      <c r="E12426" s="136"/>
      <c r="H12426" s="136"/>
      <c r="K12426" s="136"/>
      <c r="O12426" s="136"/>
      <c r="T12426" s="136"/>
      <c r="W12426" s="136"/>
      <c r="Z12426" s="136"/>
      <c r="AC12426" s="136"/>
    </row>
    <row r="12427" spans="2:29">
      <c r="B12427" s="136"/>
      <c r="E12427" s="136"/>
      <c r="H12427" s="136"/>
      <c r="K12427" s="136"/>
      <c r="O12427" s="136"/>
      <c r="T12427" s="136"/>
      <c r="W12427" s="136"/>
      <c r="Z12427" s="136"/>
      <c r="AC12427" s="136"/>
    </row>
    <row r="12428" spans="2:29">
      <c r="B12428" s="136"/>
      <c r="E12428" s="136"/>
      <c r="H12428" s="136"/>
      <c r="K12428" s="136"/>
      <c r="O12428" s="136"/>
      <c r="T12428" s="136"/>
      <c r="W12428" s="136"/>
      <c r="Z12428" s="136"/>
      <c r="AC12428" s="136"/>
    </row>
    <row r="12429" spans="2:29">
      <c r="B12429" s="136"/>
      <c r="E12429" s="136"/>
      <c r="H12429" s="136"/>
      <c r="K12429" s="136"/>
      <c r="O12429" s="136"/>
      <c r="T12429" s="136"/>
      <c r="W12429" s="136"/>
      <c r="Z12429" s="136"/>
      <c r="AC12429" s="136"/>
    </row>
    <row r="12430" spans="2:29">
      <c r="B12430" s="136"/>
      <c r="E12430" s="136"/>
      <c r="H12430" s="136"/>
      <c r="K12430" s="136"/>
      <c r="O12430" s="136"/>
      <c r="T12430" s="136"/>
      <c r="W12430" s="136"/>
      <c r="Z12430" s="136"/>
      <c r="AC12430" s="136"/>
    </row>
    <row r="12431" spans="2:29">
      <c r="B12431" s="136"/>
      <c r="E12431" s="136"/>
      <c r="H12431" s="136"/>
      <c r="K12431" s="136"/>
      <c r="O12431" s="136"/>
      <c r="T12431" s="136"/>
      <c r="W12431" s="136"/>
      <c r="Z12431" s="136"/>
      <c r="AC12431" s="136"/>
    </row>
    <row r="12432" spans="2:29">
      <c r="B12432" s="136"/>
      <c r="E12432" s="136"/>
      <c r="H12432" s="136"/>
      <c r="K12432" s="136"/>
      <c r="O12432" s="136"/>
      <c r="T12432" s="136"/>
      <c r="W12432" s="136"/>
      <c r="Z12432" s="136"/>
      <c r="AC12432" s="136"/>
    </row>
    <row r="12433" spans="2:29">
      <c r="B12433" s="136"/>
      <c r="E12433" s="136"/>
      <c r="H12433" s="136"/>
      <c r="K12433" s="136"/>
      <c r="O12433" s="136"/>
      <c r="T12433" s="136"/>
      <c r="W12433" s="136"/>
      <c r="Z12433" s="136"/>
      <c r="AC12433" s="136"/>
    </row>
    <row r="12434" spans="2:29">
      <c r="B12434" s="136"/>
      <c r="E12434" s="136"/>
      <c r="H12434" s="136"/>
      <c r="K12434" s="136"/>
      <c r="O12434" s="136"/>
      <c r="T12434" s="136"/>
      <c r="W12434" s="136"/>
      <c r="Z12434" s="136"/>
      <c r="AC12434" s="136"/>
    </row>
    <row r="12435" spans="2:29">
      <c r="B12435" s="136"/>
      <c r="E12435" s="136"/>
      <c r="H12435" s="136"/>
      <c r="K12435" s="136"/>
      <c r="O12435" s="136"/>
      <c r="T12435" s="136"/>
      <c r="W12435" s="136"/>
      <c r="Z12435" s="136"/>
      <c r="AC12435" s="136"/>
    </row>
    <row r="12436" spans="2:29">
      <c r="B12436" s="136"/>
      <c r="E12436" s="136"/>
      <c r="H12436" s="136"/>
      <c r="K12436" s="136"/>
      <c r="O12436" s="136"/>
      <c r="T12436" s="136"/>
      <c r="W12436" s="136"/>
      <c r="Z12436" s="136"/>
      <c r="AC12436" s="136"/>
    </row>
    <row r="12437" spans="2:29">
      <c r="B12437" s="136"/>
      <c r="E12437" s="136"/>
      <c r="H12437" s="136"/>
      <c r="K12437" s="136"/>
      <c r="O12437" s="136"/>
      <c r="T12437" s="136"/>
      <c r="W12437" s="136"/>
      <c r="Z12437" s="136"/>
      <c r="AC12437" s="136"/>
    </row>
    <row r="12438" spans="2:29">
      <c r="B12438" s="136"/>
      <c r="E12438" s="136"/>
      <c r="H12438" s="136"/>
      <c r="K12438" s="136"/>
      <c r="O12438" s="136"/>
      <c r="T12438" s="136"/>
      <c r="W12438" s="136"/>
      <c r="Z12438" s="136"/>
      <c r="AC12438" s="136"/>
    </row>
    <row r="12439" spans="2:29">
      <c r="B12439" s="136"/>
      <c r="E12439" s="136"/>
      <c r="H12439" s="136"/>
      <c r="K12439" s="136"/>
      <c r="O12439" s="136"/>
      <c r="T12439" s="136"/>
      <c r="W12439" s="136"/>
      <c r="Z12439" s="136"/>
      <c r="AC12439" s="136"/>
    </row>
    <row r="12440" spans="2:29">
      <c r="B12440" s="136"/>
      <c r="E12440" s="136"/>
      <c r="H12440" s="136"/>
      <c r="K12440" s="136"/>
      <c r="O12440" s="136"/>
      <c r="T12440" s="136"/>
      <c r="W12440" s="136"/>
      <c r="Z12440" s="136"/>
      <c r="AC12440" s="136"/>
    </row>
    <row r="12441" spans="2:29">
      <c r="B12441" s="136"/>
      <c r="E12441" s="136"/>
      <c r="H12441" s="136"/>
      <c r="K12441" s="136"/>
      <c r="O12441" s="136"/>
      <c r="T12441" s="136"/>
      <c r="W12441" s="136"/>
      <c r="Z12441" s="136"/>
      <c r="AC12441" s="136"/>
    </row>
    <row r="12442" spans="2:29">
      <c r="B12442" s="136"/>
      <c r="E12442" s="136"/>
      <c r="H12442" s="136"/>
      <c r="K12442" s="136"/>
      <c r="O12442" s="136"/>
      <c r="T12442" s="136"/>
      <c r="W12442" s="136"/>
      <c r="Z12442" s="136"/>
      <c r="AC12442" s="136"/>
    </row>
    <row r="12443" spans="2:29">
      <c r="B12443" s="136"/>
      <c r="E12443" s="136"/>
      <c r="H12443" s="136"/>
      <c r="K12443" s="136"/>
      <c r="O12443" s="136"/>
      <c r="T12443" s="136"/>
      <c r="W12443" s="136"/>
      <c r="Z12443" s="136"/>
      <c r="AC12443" s="136"/>
    </row>
    <row r="12444" spans="2:29">
      <c r="B12444" s="136"/>
      <c r="E12444" s="136"/>
      <c r="H12444" s="136"/>
      <c r="K12444" s="136"/>
      <c r="O12444" s="136"/>
      <c r="T12444" s="136"/>
      <c r="W12444" s="136"/>
      <c r="Z12444" s="136"/>
      <c r="AC12444" s="136"/>
    </row>
    <row r="12445" spans="2:29">
      <c r="B12445" s="136"/>
      <c r="E12445" s="136"/>
      <c r="H12445" s="136"/>
      <c r="K12445" s="136"/>
      <c r="O12445" s="136"/>
      <c r="T12445" s="136"/>
      <c r="W12445" s="136"/>
      <c r="Z12445" s="136"/>
      <c r="AC12445" s="136"/>
    </row>
    <row r="12446" spans="2:29">
      <c r="B12446" s="136"/>
      <c r="E12446" s="136"/>
      <c r="H12446" s="136"/>
      <c r="K12446" s="136"/>
      <c r="O12446" s="136"/>
      <c r="T12446" s="136"/>
      <c r="W12446" s="136"/>
      <c r="Z12446" s="136"/>
      <c r="AC12446" s="136"/>
    </row>
    <row r="12447" spans="2:29">
      <c r="B12447" s="136"/>
      <c r="E12447" s="136"/>
      <c r="H12447" s="136"/>
      <c r="K12447" s="136"/>
      <c r="O12447" s="136"/>
      <c r="T12447" s="136"/>
      <c r="W12447" s="136"/>
      <c r="Z12447" s="136"/>
      <c r="AC12447" s="136"/>
    </row>
    <row r="12448" spans="2:29">
      <c r="B12448" s="136"/>
      <c r="E12448" s="136"/>
      <c r="H12448" s="136"/>
      <c r="K12448" s="136"/>
      <c r="O12448" s="136"/>
      <c r="T12448" s="136"/>
      <c r="W12448" s="136"/>
      <c r="Z12448" s="136"/>
      <c r="AC12448" s="136"/>
    </row>
    <row r="12449" spans="2:29">
      <c r="B12449" s="136"/>
      <c r="E12449" s="136"/>
      <c r="H12449" s="136"/>
      <c r="K12449" s="136"/>
      <c r="O12449" s="136"/>
      <c r="T12449" s="136"/>
      <c r="W12449" s="136"/>
      <c r="Z12449" s="136"/>
      <c r="AC12449" s="136"/>
    </row>
    <row r="12450" spans="2:29">
      <c r="B12450" s="136"/>
      <c r="E12450" s="136"/>
      <c r="H12450" s="136"/>
      <c r="K12450" s="136"/>
      <c r="O12450" s="136"/>
      <c r="T12450" s="136"/>
      <c r="W12450" s="136"/>
      <c r="Z12450" s="136"/>
      <c r="AC12450" s="136"/>
    </row>
    <row r="12451" spans="2:29">
      <c r="B12451" s="136"/>
      <c r="E12451" s="136"/>
      <c r="H12451" s="136"/>
      <c r="K12451" s="136"/>
      <c r="O12451" s="136"/>
      <c r="T12451" s="136"/>
      <c r="W12451" s="136"/>
      <c r="Z12451" s="136"/>
      <c r="AC12451" s="136"/>
    </row>
    <row r="12452" spans="2:29">
      <c r="B12452" s="136"/>
      <c r="E12452" s="136"/>
      <c r="H12452" s="136"/>
      <c r="K12452" s="136"/>
      <c r="O12452" s="136"/>
      <c r="T12452" s="136"/>
      <c r="W12452" s="136"/>
      <c r="Z12452" s="136"/>
      <c r="AC12452" s="136"/>
    </row>
    <row r="12453" spans="2:29">
      <c r="B12453" s="136"/>
      <c r="E12453" s="136"/>
      <c r="H12453" s="136"/>
      <c r="K12453" s="136"/>
      <c r="O12453" s="136"/>
      <c r="T12453" s="136"/>
      <c r="W12453" s="136"/>
      <c r="Z12453" s="136"/>
      <c r="AC12453" s="136"/>
    </row>
    <row r="12454" spans="2:29">
      <c r="B12454" s="136"/>
      <c r="E12454" s="136"/>
      <c r="H12454" s="136"/>
      <c r="K12454" s="136"/>
      <c r="O12454" s="136"/>
      <c r="T12454" s="136"/>
      <c r="W12454" s="136"/>
      <c r="Z12454" s="136"/>
      <c r="AC12454" s="136"/>
    </row>
    <row r="12455" spans="2:29">
      <c r="B12455" s="136"/>
      <c r="E12455" s="136"/>
      <c r="H12455" s="136"/>
      <c r="K12455" s="136"/>
      <c r="O12455" s="136"/>
      <c r="T12455" s="136"/>
      <c r="W12455" s="136"/>
      <c r="Z12455" s="136"/>
      <c r="AC12455" s="136"/>
    </row>
    <row r="12456" spans="2:29">
      <c r="B12456" s="136"/>
      <c r="E12456" s="136"/>
      <c r="H12456" s="136"/>
      <c r="K12456" s="136"/>
      <c r="O12456" s="136"/>
      <c r="T12456" s="136"/>
      <c r="W12456" s="136"/>
      <c r="Z12456" s="136"/>
      <c r="AC12456" s="136"/>
    </row>
    <row r="12457" spans="2:29">
      <c r="B12457" s="136"/>
      <c r="E12457" s="136"/>
      <c r="H12457" s="136"/>
      <c r="K12457" s="136"/>
      <c r="O12457" s="136"/>
      <c r="T12457" s="136"/>
      <c r="W12457" s="136"/>
      <c r="Z12457" s="136"/>
      <c r="AC12457" s="136"/>
    </row>
    <row r="12458" spans="2:29">
      <c r="B12458" s="136"/>
      <c r="E12458" s="136"/>
      <c r="H12458" s="136"/>
      <c r="K12458" s="136"/>
      <c r="O12458" s="136"/>
      <c r="T12458" s="136"/>
      <c r="W12458" s="136"/>
      <c r="Z12458" s="136"/>
      <c r="AC12458" s="136"/>
    </row>
    <row r="12459" spans="2:29">
      <c r="B12459" s="136"/>
      <c r="E12459" s="136"/>
      <c r="H12459" s="136"/>
      <c r="K12459" s="136"/>
      <c r="O12459" s="136"/>
      <c r="T12459" s="136"/>
      <c r="W12459" s="136"/>
      <c r="Z12459" s="136"/>
      <c r="AC12459" s="136"/>
    </row>
    <row r="12460" spans="2:29">
      <c r="B12460" s="136"/>
      <c r="E12460" s="136"/>
      <c r="H12460" s="136"/>
      <c r="K12460" s="136"/>
      <c r="O12460" s="136"/>
      <c r="T12460" s="136"/>
      <c r="W12460" s="136"/>
      <c r="Z12460" s="136"/>
      <c r="AC12460" s="136"/>
    </row>
    <row r="12461" spans="2:29">
      <c r="B12461" s="136"/>
      <c r="E12461" s="136"/>
      <c r="H12461" s="136"/>
      <c r="K12461" s="136"/>
      <c r="O12461" s="136"/>
      <c r="T12461" s="136"/>
      <c r="W12461" s="136"/>
      <c r="Z12461" s="136"/>
      <c r="AC12461" s="136"/>
    </row>
    <row r="12462" spans="2:29">
      <c r="B12462" s="136"/>
      <c r="E12462" s="136"/>
      <c r="H12462" s="136"/>
      <c r="K12462" s="136"/>
      <c r="O12462" s="136"/>
      <c r="T12462" s="136"/>
      <c r="W12462" s="136"/>
      <c r="Z12462" s="136"/>
      <c r="AC12462" s="136"/>
    </row>
    <row r="12463" spans="2:29">
      <c r="B12463" s="136"/>
      <c r="E12463" s="136"/>
      <c r="H12463" s="136"/>
      <c r="K12463" s="136"/>
      <c r="O12463" s="136"/>
      <c r="T12463" s="136"/>
      <c r="W12463" s="136"/>
      <c r="Z12463" s="136"/>
      <c r="AC12463" s="136"/>
    </row>
    <row r="12464" spans="2:29">
      <c r="B12464" s="136"/>
      <c r="E12464" s="136"/>
      <c r="H12464" s="136"/>
      <c r="K12464" s="136"/>
      <c r="O12464" s="136"/>
      <c r="T12464" s="136"/>
      <c r="W12464" s="136"/>
      <c r="Z12464" s="136"/>
      <c r="AC12464" s="136"/>
    </row>
    <row r="12465" spans="2:29">
      <c r="B12465" s="136"/>
      <c r="E12465" s="136"/>
      <c r="H12465" s="136"/>
      <c r="K12465" s="136"/>
      <c r="O12465" s="136"/>
      <c r="T12465" s="136"/>
      <c r="W12465" s="136"/>
      <c r="Z12465" s="136"/>
      <c r="AC12465" s="136"/>
    </row>
    <row r="12466" spans="2:29">
      <c r="B12466" s="136"/>
      <c r="E12466" s="136"/>
      <c r="H12466" s="136"/>
      <c r="K12466" s="136"/>
      <c r="O12466" s="136"/>
      <c r="T12466" s="136"/>
      <c r="W12466" s="136"/>
      <c r="Z12466" s="136"/>
      <c r="AC12466" s="136"/>
    </row>
    <row r="12467" spans="2:29">
      <c r="B12467" s="136"/>
      <c r="E12467" s="136"/>
      <c r="H12467" s="136"/>
      <c r="K12467" s="136"/>
      <c r="O12467" s="136"/>
      <c r="T12467" s="136"/>
      <c r="W12467" s="136"/>
      <c r="Z12467" s="136"/>
      <c r="AC12467" s="136"/>
    </row>
    <row r="12468" spans="2:29">
      <c r="B12468" s="136"/>
      <c r="E12468" s="136"/>
      <c r="H12468" s="136"/>
      <c r="K12468" s="136"/>
      <c r="O12468" s="136"/>
      <c r="T12468" s="136"/>
      <c r="W12468" s="136"/>
      <c r="Z12468" s="136"/>
      <c r="AC12468" s="136"/>
    </row>
    <row r="12469" spans="2:29">
      <c r="B12469" s="136"/>
      <c r="E12469" s="136"/>
      <c r="H12469" s="136"/>
      <c r="K12469" s="136"/>
      <c r="O12469" s="136"/>
      <c r="T12469" s="136"/>
      <c r="W12469" s="136"/>
      <c r="Z12469" s="136"/>
      <c r="AC12469" s="136"/>
    </row>
    <row r="12470" spans="2:29">
      <c r="B12470" s="136"/>
      <c r="E12470" s="136"/>
      <c r="H12470" s="136"/>
      <c r="K12470" s="136"/>
      <c r="O12470" s="136"/>
      <c r="T12470" s="136"/>
      <c r="W12470" s="136"/>
      <c r="Z12470" s="136"/>
      <c r="AC12470" s="136"/>
    </row>
    <row r="12471" spans="2:29">
      <c r="B12471" s="136"/>
      <c r="E12471" s="136"/>
      <c r="H12471" s="136"/>
      <c r="K12471" s="136"/>
      <c r="O12471" s="136"/>
      <c r="T12471" s="136"/>
      <c r="W12471" s="136"/>
      <c r="Z12471" s="136"/>
      <c r="AC12471" s="136"/>
    </row>
    <row r="12472" spans="2:29">
      <c r="B12472" s="136"/>
      <c r="E12472" s="136"/>
      <c r="H12472" s="136"/>
      <c r="K12472" s="136"/>
      <c r="O12472" s="136"/>
      <c r="T12472" s="136"/>
      <c r="W12472" s="136"/>
      <c r="Z12472" s="136"/>
      <c r="AC12472" s="136"/>
    </row>
    <row r="12473" spans="2:29">
      <c r="B12473" s="136"/>
      <c r="E12473" s="136"/>
      <c r="H12473" s="136"/>
      <c r="K12473" s="136"/>
      <c r="O12473" s="136"/>
      <c r="T12473" s="136"/>
      <c r="W12473" s="136"/>
      <c r="Z12473" s="136"/>
      <c r="AC12473" s="136"/>
    </row>
    <row r="12474" spans="2:29">
      <c r="B12474" s="136"/>
      <c r="E12474" s="136"/>
      <c r="H12474" s="136"/>
      <c r="K12474" s="136"/>
      <c r="O12474" s="136"/>
      <c r="T12474" s="136"/>
      <c r="W12474" s="136"/>
      <c r="Z12474" s="136"/>
      <c r="AC12474" s="136"/>
    </row>
    <row r="12475" spans="2:29">
      <c r="B12475" s="136"/>
      <c r="E12475" s="136"/>
      <c r="H12475" s="136"/>
      <c r="K12475" s="136"/>
      <c r="O12475" s="136"/>
      <c r="T12475" s="136"/>
      <c r="W12475" s="136"/>
      <c r="Z12475" s="136"/>
      <c r="AC12475" s="136"/>
    </row>
    <row r="12476" spans="2:29">
      <c r="B12476" s="136"/>
      <c r="E12476" s="136"/>
      <c r="H12476" s="136"/>
      <c r="K12476" s="136"/>
      <c r="O12476" s="136"/>
      <c r="T12476" s="136"/>
      <c r="W12476" s="136"/>
      <c r="Z12476" s="136"/>
      <c r="AC12476" s="136"/>
    </row>
    <row r="12477" spans="2:29">
      <c r="B12477" s="136"/>
      <c r="E12477" s="136"/>
      <c r="H12477" s="136"/>
      <c r="K12477" s="136"/>
      <c r="O12477" s="136"/>
      <c r="T12477" s="136"/>
      <c r="W12477" s="136"/>
      <c r="Z12477" s="136"/>
      <c r="AC12477" s="136"/>
    </row>
    <row r="12478" spans="2:29">
      <c r="B12478" s="136"/>
      <c r="E12478" s="136"/>
      <c r="H12478" s="136"/>
      <c r="K12478" s="136"/>
      <c r="O12478" s="136"/>
      <c r="T12478" s="136"/>
      <c r="W12478" s="136"/>
      <c r="Z12478" s="136"/>
      <c r="AC12478" s="136"/>
    </row>
    <row r="12479" spans="2:29">
      <c r="B12479" s="136"/>
      <c r="E12479" s="136"/>
      <c r="H12479" s="136"/>
      <c r="K12479" s="136"/>
      <c r="O12479" s="136"/>
      <c r="T12479" s="136"/>
      <c r="W12479" s="136"/>
      <c r="Z12479" s="136"/>
      <c r="AC12479" s="136"/>
    </row>
    <row r="12480" spans="2:29">
      <c r="B12480" s="136"/>
      <c r="E12480" s="136"/>
      <c r="H12480" s="136"/>
      <c r="K12480" s="136"/>
      <c r="O12480" s="136"/>
      <c r="T12480" s="136"/>
      <c r="W12480" s="136"/>
      <c r="Z12480" s="136"/>
      <c r="AC12480" s="136"/>
    </row>
    <row r="12481" spans="2:29">
      <c r="B12481" s="136"/>
      <c r="E12481" s="136"/>
      <c r="H12481" s="136"/>
      <c r="K12481" s="136"/>
      <c r="O12481" s="136"/>
      <c r="T12481" s="136"/>
      <c r="W12481" s="136"/>
      <c r="Z12481" s="136"/>
      <c r="AC12481" s="136"/>
    </row>
    <row r="12482" spans="2:29">
      <c r="B12482" s="136"/>
      <c r="E12482" s="136"/>
      <c r="H12482" s="136"/>
      <c r="K12482" s="136"/>
      <c r="O12482" s="136"/>
      <c r="T12482" s="136"/>
      <c r="W12482" s="136"/>
      <c r="Z12482" s="136"/>
      <c r="AC12482" s="136"/>
    </row>
    <row r="12483" spans="2:29">
      <c r="B12483" s="136"/>
      <c r="E12483" s="136"/>
      <c r="H12483" s="136"/>
      <c r="K12483" s="136"/>
      <c r="O12483" s="136"/>
      <c r="T12483" s="136"/>
      <c r="W12483" s="136"/>
      <c r="Z12483" s="136"/>
      <c r="AC12483" s="136"/>
    </row>
    <row r="12484" spans="2:29">
      <c r="B12484" s="136"/>
      <c r="E12484" s="136"/>
      <c r="H12484" s="136"/>
      <c r="K12484" s="136"/>
      <c r="O12484" s="136"/>
      <c r="T12484" s="136"/>
      <c r="W12484" s="136"/>
      <c r="Z12484" s="136"/>
      <c r="AC12484" s="136"/>
    </row>
    <row r="12485" spans="2:29">
      <c r="B12485" s="136"/>
      <c r="E12485" s="136"/>
      <c r="H12485" s="136"/>
      <c r="K12485" s="136"/>
      <c r="O12485" s="136"/>
      <c r="T12485" s="136"/>
      <c r="W12485" s="136"/>
      <c r="Z12485" s="136"/>
      <c r="AC12485" s="136"/>
    </row>
    <row r="12486" spans="2:29">
      <c r="B12486" s="136"/>
      <c r="E12486" s="136"/>
      <c r="H12486" s="136"/>
      <c r="K12486" s="136"/>
      <c r="O12486" s="136"/>
      <c r="T12486" s="136"/>
      <c r="W12486" s="136"/>
      <c r="Z12486" s="136"/>
      <c r="AC12486" s="136"/>
    </row>
    <row r="12487" spans="2:29">
      <c r="B12487" s="136"/>
      <c r="E12487" s="136"/>
      <c r="H12487" s="136"/>
      <c r="K12487" s="136"/>
      <c r="O12487" s="136"/>
      <c r="T12487" s="136"/>
      <c r="W12487" s="136"/>
      <c r="Z12487" s="136"/>
      <c r="AC12487" s="136"/>
    </row>
    <row r="12488" spans="2:29">
      <c r="B12488" s="136"/>
      <c r="E12488" s="136"/>
      <c r="H12488" s="136"/>
      <c r="K12488" s="136"/>
      <c r="O12488" s="136"/>
      <c r="T12488" s="136"/>
      <c r="W12488" s="136"/>
      <c r="Z12488" s="136"/>
      <c r="AC12488" s="136"/>
    </row>
    <row r="12489" spans="2:29">
      <c r="B12489" s="136"/>
      <c r="E12489" s="136"/>
      <c r="H12489" s="136"/>
      <c r="K12489" s="136"/>
      <c r="O12489" s="136"/>
      <c r="T12489" s="136"/>
      <c r="W12489" s="136"/>
      <c r="Z12489" s="136"/>
      <c r="AC12489" s="136"/>
    </row>
    <row r="12490" spans="2:29">
      <c r="B12490" s="136"/>
      <c r="E12490" s="136"/>
      <c r="H12490" s="136"/>
      <c r="K12490" s="136"/>
      <c r="O12490" s="136"/>
      <c r="T12490" s="136"/>
      <c r="W12490" s="136"/>
      <c r="Z12490" s="136"/>
      <c r="AC12490" s="136"/>
    </row>
    <row r="12491" spans="2:29">
      <c r="B12491" s="136"/>
      <c r="E12491" s="136"/>
      <c r="H12491" s="136"/>
      <c r="K12491" s="136"/>
      <c r="O12491" s="136"/>
      <c r="T12491" s="136"/>
      <c r="W12491" s="136"/>
      <c r="Z12491" s="136"/>
      <c r="AC12491" s="136"/>
    </row>
    <row r="12492" spans="2:29">
      <c r="B12492" s="136"/>
      <c r="E12492" s="136"/>
      <c r="H12492" s="136"/>
      <c r="K12492" s="136"/>
      <c r="O12492" s="136"/>
      <c r="T12492" s="136"/>
      <c r="W12492" s="136"/>
      <c r="Z12492" s="136"/>
      <c r="AC12492" s="136"/>
    </row>
    <row r="12493" spans="2:29">
      <c r="B12493" s="136"/>
      <c r="E12493" s="136"/>
      <c r="H12493" s="136"/>
      <c r="K12493" s="136"/>
      <c r="O12493" s="136"/>
      <c r="T12493" s="136"/>
      <c r="W12493" s="136"/>
      <c r="Z12493" s="136"/>
      <c r="AC12493" s="136"/>
    </row>
    <row r="12494" spans="2:29">
      <c r="B12494" s="136"/>
      <c r="E12494" s="136"/>
      <c r="H12494" s="136"/>
      <c r="K12494" s="136"/>
      <c r="O12494" s="136"/>
      <c r="T12494" s="136"/>
      <c r="W12494" s="136"/>
      <c r="Z12494" s="136"/>
      <c r="AC12494" s="136"/>
    </row>
    <row r="12495" spans="2:29">
      <c r="B12495" s="136"/>
      <c r="E12495" s="136"/>
      <c r="H12495" s="136"/>
      <c r="K12495" s="136"/>
      <c r="O12495" s="136"/>
      <c r="T12495" s="136"/>
      <c r="W12495" s="136"/>
      <c r="Z12495" s="136"/>
      <c r="AC12495" s="136"/>
    </row>
    <row r="12496" spans="2:29">
      <c r="B12496" s="136"/>
      <c r="E12496" s="136"/>
      <c r="H12496" s="136"/>
      <c r="K12496" s="136"/>
      <c r="O12496" s="136"/>
      <c r="T12496" s="136"/>
      <c r="W12496" s="136"/>
      <c r="Z12496" s="136"/>
      <c r="AC12496" s="136"/>
    </row>
    <row r="12497" spans="2:29">
      <c r="B12497" s="136"/>
      <c r="E12497" s="136"/>
      <c r="H12497" s="136"/>
      <c r="K12497" s="136"/>
      <c r="O12497" s="136"/>
      <c r="T12497" s="136"/>
      <c r="W12497" s="136"/>
      <c r="Z12497" s="136"/>
      <c r="AC12497" s="136"/>
    </row>
    <row r="12498" spans="2:29">
      <c r="B12498" s="136"/>
      <c r="E12498" s="136"/>
      <c r="H12498" s="136"/>
      <c r="K12498" s="136"/>
      <c r="O12498" s="136"/>
      <c r="T12498" s="136"/>
      <c r="W12498" s="136"/>
      <c r="Z12498" s="136"/>
      <c r="AC12498" s="136"/>
    </row>
    <row r="12499" spans="2:29">
      <c r="B12499" s="136"/>
      <c r="E12499" s="136"/>
      <c r="H12499" s="136"/>
      <c r="K12499" s="136"/>
      <c r="O12499" s="136"/>
      <c r="T12499" s="136"/>
      <c r="W12499" s="136"/>
      <c r="Z12499" s="136"/>
      <c r="AC12499" s="136"/>
    </row>
    <row r="12500" spans="2:29">
      <c r="B12500" s="136"/>
      <c r="E12500" s="136"/>
      <c r="H12500" s="136"/>
      <c r="K12500" s="136"/>
      <c r="O12500" s="136"/>
      <c r="T12500" s="136"/>
      <c r="W12500" s="136"/>
      <c r="Z12500" s="136"/>
      <c r="AC12500" s="136"/>
    </row>
    <row r="12501" spans="2:29">
      <c r="B12501" s="136"/>
      <c r="E12501" s="136"/>
      <c r="H12501" s="136"/>
      <c r="K12501" s="136"/>
      <c r="O12501" s="136"/>
      <c r="T12501" s="136"/>
      <c r="W12501" s="136"/>
      <c r="Z12501" s="136"/>
      <c r="AC12501" s="136"/>
    </row>
    <row r="12502" spans="2:29">
      <c r="B12502" s="136"/>
      <c r="E12502" s="136"/>
      <c r="H12502" s="136"/>
      <c r="K12502" s="136"/>
      <c r="O12502" s="136"/>
      <c r="T12502" s="136"/>
      <c r="W12502" s="136"/>
      <c r="Z12502" s="136"/>
      <c r="AC12502" s="136"/>
    </row>
    <row r="12503" spans="2:29">
      <c r="B12503" s="136"/>
      <c r="E12503" s="136"/>
      <c r="H12503" s="136"/>
      <c r="K12503" s="136"/>
      <c r="O12503" s="136"/>
      <c r="T12503" s="136"/>
      <c r="W12503" s="136"/>
      <c r="Z12503" s="136"/>
      <c r="AC12503" s="136"/>
    </row>
    <row r="12504" spans="2:29">
      <c r="B12504" s="136"/>
      <c r="E12504" s="136"/>
      <c r="H12504" s="136"/>
      <c r="K12504" s="136"/>
      <c r="O12504" s="136"/>
      <c r="T12504" s="136"/>
      <c r="W12504" s="136"/>
      <c r="Z12504" s="136"/>
      <c r="AC12504" s="136"/>
    </row>
    <row r="12505" spans="2:29">
      <c r="B12505" s="136"/>
      <c r="E12505" s="136"/>
      <c r="H12505" s="136"/>
      <c r="K12505" s="136"/>
      <c r="O12505" s="136"/>
      <c r="T12505" s="136"/>
      <c r="W12505" s="136"/>
      <c r="Z12505" s="136"/>
      <c r="AC12505" s="136"/>
    </row>
    <row r="12506" spans="2:29">
      <c r="B12506" s="136"/>
      <c r="E12506" s="136"/>
      <c r="H12506" s="136"/>
      <c r="K12506" s="136"/>
      <c r="O12506" s="136"/>
      <c r="T12506" s="136"/>
      <c r="W12506" s="136"/>
      <c r="Z12506" s="136"/>
      <c r="AC12506" s="136"/>
    </row>
    <row r="12507" spans="2:29">
      <c r="B12507" s="136"/>
      <c r="E12507" s="136"/>
      <c r="H12507" s="136"/>
      <c r="K12507" s="136"/>
      <c r="O12507" s="136"/>
      <c r="T12507" s="136"/>
      <c r="W12507" s="136"/>
      <c r="Z12507" s="136"/>
      <c r="AC12507" s="136"/>
    </row>
    <row r="12508" spans="2:29">
      <c r="B12508" s="136"/>
      <c r="E12508" s="136"/>
      <c r="H12508" s="136"/>
      <c r="K12508" s="136"/>
      <c r="O12508" s="136"/>
      <c r="T12508" s="136"/>
      <c r="W12508" s="136"/>
      <c r="Z12508" s="136"/>
      <c r="AC12508" s="136"/>
    </row>
    <row r="12509" spans="2:29">
      <c r="B12509" s="136"/>
      <c r="E12509" s="136"/>
      <c r="H12509" s="136"/>
      <c r="K12509" s="136"/>
      <c r="O12509" s="136"/>
      <c r="T12509" s="136"/>
      <c r="W12509" s="136"/>
      <c r="Z12509" s="136"/>
      <c r="AC12509" s="136"/>
    </row>
    <row r="12510" spans="2:29">
      <c r="B12510" s="136"/>
      <c r="E12510" s="136"/>
      <c r="H12510" s="136"/>
      <c r="K12510" s="136"/>
      <c r="O12510" s="136"/>
      <c r="T12510" s="136"/>
      <c r="W12510" s="136"/>
      <c r="Z12510" s="136"/>
      <c r="AC12510" s="136"/>
    </row>
    <row r="12511" spans="2:29">
      <c r="B12511" s="136"/>
      <c r="E12511" s="136"/>
      <c r="H12511" s="136"/>
      <c r="K12511" s="136"/>
      <c r="O12511" s="136"/>
      <c r="T12511" s="136"/>
      <c r="W12511" s="136"/>
      <c r="Z12511" s="136"/>
      <c r="AC12511" s="136"/>
    </row>
    <row r="12512" spans="2:29">
      <c r="B12512" s="136"/>
      <c r="E12512" s="136"/>
      <c r="H12512" s="136"/>
      <c r="K12512" s="136"/>
      <c r="O12512" s="136"/>
      <c r="T12512" s="136"/>
      <c r="W12512" s="136"/>
      <c r="Z12512" s="136"/>
      <c r="AC12512" s="136"/>
    </row>
    <row r="12513" spans="2:29">
      <c r="B12513" s="136"/>
      <c r="E12513" s="136"/>
      <c r="H12513" s="136"/>
      <c r="K12513" s="136"/>
      <c r="O12513" s="136"/>
      <c r="T12513" s="136"/>
      <c r="W12513" s="136"/>
      <c r="Z12513" s="136"/>
      <c r="AC12513" s="136"/>
    </row>
    <row r="12514" spans="2:29">
      <c r="B12514" s="136"/>
      <c r="E12514" s="136"/>
      <c r="H12514" s="136"/>
      <c r="K12514" s="136"/>
      <c r="O12514" s="136"/>
      <c r="T12514" s="136"/>
      <c r="W12514" s="136"/>
      <c r="Z12514" s="136"/>
      <c r="AC12514" s="136"/>
    </row>
    <row r="12515" spans="2:29">
      <c r="B12515" s="136"/>
      <c r="E12515" s="136"/>
      <c r="H12515" s="136"/>
      <c r="K12515" s="136"/>
      <c r="O12515" s="136"/>
      <c r="T12515" s="136"/>
      <c r="W12515" s="136"/>
      <c r="Z12515" s="136"/>
      <c r="AC12515" s="136"/>
    </row>
    <row r="12516" spans="2:29">
      <c r="B12516" s="136"/>
      <c r="E12516" s="136"/>
      <c r="H12516" s="136"/>
      <c r="K12516" s="136"/>
      <c r="O12516" s="136"/>
      <c r="T12516" s="136"/>
      <c r="W12516" s="136"/>
      <c r="Z12516" s="136"/>
      <c r="AC12516" s="136"/>
    </row>
    <row r="12517" spans="2:29">
      <c r="B12517" s="136"/>
      <c r="E12517" s="136"/>
      <c r="H12517" s="136"/>
      <c r="K12517" s="136"/>
      <c r="O12517" s="136"/>
      <c r="T12517" s="136"/>
      <c r="W12517" s="136"/>
      <c r="Z12517" s="136"/>
      <c r="AC12517" s="136"/>
    </row>
    <row r="12518" spans="2:29">
      <c r="B12518" s="136"/>
      <c r="E12518" s="136"/>
      <c r="H12518" s="136"/>
      <c r="K12518" s="136"/>
      <c r="O12518" s="136"/>
      <c r="T12518" s="136"/>
      <c r="W12518" s="136"/>
      <c r="Z12518" s="136"/>
      <c r="AC12518" s="136"/>
    </row>
    <row r="12519" spans="2:29">
      <c r="B12519" s="136"/>
      <c r="E12519" s="136"/>
      <c r="H12519" s="136"/>
      <c r="K12519" s="136"/>
      <c r="O12519" s="136"/>
      <c r="T12519" s="136"/>
      <c r="W12519" s="136"/>
      <c r="Z12519" s="136"/>
      <c r="AC12519" s="136"/>
    </row>
    <row r="12520" spans="2:29">
      <c r="B12520" s="136"/>
      <c r="E12520" s="136"/>
      <c r="H12520" s="136"/>
      <c r="K12520" s="136"/>
      <c r="O12520" s="136"/>
      <c r="T12520" s="136"/>
      <c r="W12520" s="136"/>
      <c r="Z12520" s="136"/>
      <c r="AC12520" s="136"/>
    </row>
    <row r="12521" spans="2:29">
      <c r="B12521" s="136"/>
      <c r="E12521" s="136"/>
      <c r="H12521" s="136"/>
      <c r="K12521" s="136"/>
      <c r="O12521" s="136"/>
      <c r="T12521" s="136"/>
      <c r="W12521" s="136"/>
      <c r="Z12521" s="136"/>
      <c r="AC12521" s="136"/>
    </row>
    <row r="12522" spans="2:29">
      <c r="B12522" s="136"/>
      <c r="E12522" s="136"/>
      <c r="H12522" s="136"/>
      <c r="K12522" s="136"/>
      <c r="O12522" s="136"/>
      <c r="T12522" s="136"/>
      <c r="W12522" s="136"/>
      <c r="Z12522" s="136"/>
      <c r="AC12522" s="136"/>
    </row>
    <row r="12523" spans="2:29">
      <c r="B12523" s="136"/>
      <c r="E12523" s="136"/>
      <c r="H12523" s="136"/>
      <c r="K12523" s="136"/>
      <c r="O12523" s="136"/>
      <c r="T12523" s="136"/>
      <c r="W12523" s="136"/>
      <c r="Z12523" s="136"/>
      <c r="AC12523" s="136"/>
    </row>
    <row r="12524" spans="2:29">
      <c r="B12524" s="136"/>
      <c r="E12524" s="136"/>
      <c r="H12524" s="136"/>
      <c r="K12524" s="136"/>
      <c r="O12524" s="136"/>
      <c r="T12524" s="136"/>
      <c r="W12524" s="136"/>
      <c r="Z12524" s="136"/>
      <c r="AC12524" s="136"/>
    </row>
    <row r="12525" spans="2:29">
      <c r="B12525" s="136"/>
      <c r="E12525" s="136"/>
      <c r="H12525" s="136"/>
      <c r="K12525" s="136"/>
      <c r="O12525" s="136"/>
      <c r="T12525" s="136"/>
      <c r="W12525" s="136"/>
      <c r="Z12525" s="136"/>
      <c r="AC12525" s="136"/>
    </row>
    <row r="12526" spans="2:29">
      <c r="B12526" s="136"/>
      <c r="E12526" s="136"/>
      <c r="H12526" s="136"/>
      <c r="K12526" s="136"/>
      <c r="O12526" s="136"/>
      <c r="T12526" s="136"/>
      <c r="W12526" s="136"/>
      <c r="Z12526" s="136"/>
      <c r="AC12526" s="136"/>
    </row>
    <row r="12527" spans="2:29">
      <c r="B12527" s="136"/>
      <c r="E12527" s="136"/>
      <c r="H12527" s="136"/>
      <c r="K12527" s="136"/>
      <c r="O12527" s="136"/>
      <c r="T12527" s="136"/>
      <c r="W12527" s="136"/>
      <c r="Z12527" s="136"/>
      <c r="AC12527" s="136"/>
    </row>
    <row r="12528" spans="2:29">
      <c r="B12528" s="136"/>
      <c r="E12528" s="136"/>
      <c r="H12528" s="136"/>
      <c r="K12528" s="136"/>
      <c r="O12528" s="136"/>
      <c r="T12528" s="136"/>
      <c r="W12528" s="136"/>
      <c r="Z12528" s="136"/>
      <c r="AC12528" s="136"/>
    </row>
    <row r="12529" spans="2:29">
      <c r="B12529" s="136"/>
      <c r="E12529" s="136"/>
      <c r="H12529" s="136"/>
      <c r="K12529" s="136"/>
      <c r="O12529" s="136"/>
      <c r="T12529" s="136"/>
      <c r="W12529" s="136"/>
      <c r="Z12529" s="136"/>
      <c r="AC12529" s="136"/>
    </row>
    <row r="12530" spans="2:29">
      <c r="B12530" s="136"/>
      <c r="E12530" s="136"/>
      <c r="H12530" s="136"/>
      <c r="K12530" s="136"/>
      <c r="O12530" s="136"/>
      <c r="T12530" s="136"/>
      <c r="W12530" s="136"/>
      <c r="Z12530" s="136"/>
      <c r="AC12530" s="136"/>
    </row>
    <row r="12531" spans="2:29">
      <c r="B12531" s="136"/>
      <c r="E12531" s="136"/>
      <c r="H12531" s="136"/>
      <c r="K12531" s="136"/>
      <c r="O12531" s="136"/>
      <c r="T12531" s="136"/>
      <c r="W12531" s="136"/>
      <c r="Z12531" s="136"/>
      <c r="AC12531" s="136"/>
    </row>
    <row r="12532" spans="2:29">
      <c r="B12532" s="136"/>
      <c r="E12532" s="136"/>
      <c r="H12532" s="136"/>
      <c r="K12532" s="136"/>
      <c r="O12532" s="136"/>
      <c r="T12532" s="136"/>
      <c r="W12532" s="136"/>
      <c r="Z12532" s="136"/>
      <c r="AC12532" s="136"/>
    </row>
    <row r="12533" spans="2:29">
      <c r="B12533" s="136"/>
      <c r="E12533" s="136"/>
      <c r="H12533" s="136"/>
      <c r="K12533" s="136"/>
      <c r="O12533" s="136"/>
      <c r="T12533" s="136"/>
      <c r="W12533" s="136"/>
      <c r="Z12533" s="136"/>
      <c r="AC12533" s="136"/>
    </row>
    <row r="12534" spans="2:29">
      <c r="B12534" s="136"/>
      <c r="E12534" s="136"/>
      <c r="H12534" s="136"/>
      <c r="K12534" s="136"/>
      <c r="O12534" s="136"/>
      <c r="T12534" s="136"/>
      <c r="W12534" s="136"/>
      <c r="Z12534" s="136"/>
      <c r="AC12534" s="136"/>
    </row>
    <row r="12535" spans="2:29">
      <c r="B12535" s="136"/>
      <c r="E12535" s="136"/>
      <c r="H12535" s="136"/>
      <c r="K12535" s="136"/>
      <c r="O12535" s="136"/>
      <c r="T12535" s="136"/>
      <c r="W12535" s="136"/>
      <c r="Z12535" s="136"/>
      <c r="AC12535" s="136"/>
    </row>
    <row r="12536" spans="2:29">
      <c r="B12536" s="136"/>
      <c r="E12536" s="136"/>
      <c r="H12536" s="136"/>
      <c r="K12536" s="136"/>
      <c r="O12536" s="136"/>
      <c r="T12536" s="136"/>
      <c r="W12536" s="136"/>
      <c r="Z12536" s="136"/>
      <c r="AC12536" s="136"/>
    </row>
    <row r="12537" spans="2:29">
      <c r="B12537" s="136"/>
      <c r="E12537" s="136"/>
      <c r="H12537" s="136"/>
      <c r="K12537" s="136"/>
      <c r="O12537" s="136"/>
      <c r="T12537" s="136"/>
      <c r="W12537" s="136"/>
      <c r="Z12537" s="136"/>
      <c r="AC12537" s="136"/>
    </row>
    <row r="12538" spans="2:29">
      <c r="B12538" s="136"/>
      <c r="E12538" s="136"/>
      <c r="H12538" s="136"/>
      <c r="K12538" s="136"/>
      <c r="O12538" s="136"/>
      <c r="T12538" s="136"/>
      <c r="W12538" s="136"/>
      <c r="Z12538" s="136"/>
      <c r="AC12538" s="136"/>
    </row>
    <row r="12539" spans="2:29">
      <c r="B12539" s="136"/>
      <c r="E12539" s="136"/>
      <c r="H12539" s="136"/>
      <c r="K12539" s="136"/>
      <c r="O12539" s="136"/>
      <c r="T12539" s="136"/>
      <c r="W12539" s="136"/>
      <c r="Z12539" s="136"/>
      <c r="AC12539" s="136"/>
    </row>
    <row r="12540" spans="2:29">
      <c r="B12540" s="136"/>
      <c r="E12540" s="136"/>
      <c r="H12540" s="136"/>
      <c r="K12540" s="136"/>
      <c r="O12540" s="136"/>
      <c r="T12540" s="136"/>
      <c r="W12540" s="136"/>
      <c r="Z12540" s="136"/>
      <c r="AC12540" s="136"/>
    </row>
    <row r="12541" spans="2:29">
      <c r="B12541" s="136"/>
      <c r="E12541" s="136"/>
      <c r="H12541" s="136"/>
      <c r="K12541" s="136"/>
      <c r="O12541" s="136"/>
      <c r="T12541" s="136"/>
      <c r="W12541" s="136"/>
      <c r="Z12541" s="136"/>
      <c r="AC12541" s="136"/>
    </row>
    <row r="12542" spans="2:29">
      <c r="B12542" s="136"/>
      <c r="E12542" s="136"/>
      <c r="H12542" s="136"/>
      <c r="K12542" s="136"/>
      <c r="O12542" s="136"/>
      <c r="T12542" s="136"/>
      <c r="W12542" s="136"/>
      <c r="Z12542" s="136"/>
      <c r="AC12542" s="136"/>
    </row>
    <row r="12543" spans="2:29">
      <c r="B12543" s="136"/>
      <c r="E12543" s="136"/>
      <c r="H12543" s="136"/>
      <c r="K12543" s="136"/>
      <c r="O12543" s="136"/>
      <c r="T12543" s="136"/>
      <c r="W12543" s="136"/>
      <c r="Z12543" s="136"/>
      <c r="AC12543" s="136"/>
    </row>
    <row r="12544" spans="2:29">
      <c r="B12544" s="136"/>
      <c r="E12544" s="136"/>
      <c r="H12544" s="136"/>
      <c r="K12544" s="136"/>
      <c r="O12544" s="136"/>
      <c r="T12544" s="136"/>
      <c r="W12544" s="136"/>
      <c r="Z12544" s="136"/>
      <c r="AC12544" s="136"/>
    </row>
    <row r="12545" spans="2:29">
      <c r="B12545" s="136"/>
      <c r="E12545" s="136"/>
      <c r="H12545" s="136"/>
      <c r="K12545" s="136"/>
      <c r="O12545" s="136"/>
      <c r="T12545" s="136"/>
      <c r="W12545" s="136"/>
      <c r="Z12545" s="136"/>
      <c r="AC12545" s="136"/>
    </row>
    <row r="12546" spans="2:29">
      <c r="B12546" s="136"/>
      <c r="E12546" s="136"/>
      <c r="H12546" s="136"/>
      <c r="K12546" s="136"/>
      <c r="O12546" s="136"/>
      <c r="T12546" s="136"/>
      <c r="W12546" s="136"/>
      <c r="Z12546" s="136"/>
      <c r="AC12546" s="136"/>
    </row>
    <row r="12547" spans="2:29">
      <c r="B12547" s="136"/>
      <c r="E12547" s="136"/>
      <c r="H12547" s="136"/>
      <c r="K12547" s="136"/>
      <c r="O12547" s="136"/>
      <c r="T12547" s="136"/>
      <c r="W12547" s="136"/>
      <c r="Z12547" s="136"/>
      <c r="AC12547" s="136"/>
    </row>
    <row r="12548" spans="2:29">
      <c r="B12548" s="136"/>
      <c r="E12548" s="136"/>
      <c r="H12548" s="136"/>
      <c r="K12548" s="136"/>
      <c r="O12548" s="136"/>
      <c r="T12548" s="136"/>
      <c r="W12548" s="136"/>
      <c r="Z12548" s="136"/>
      <c r="AC12548" s="136"/>
    </row>
    <row r="12549" spans="2:29">
      <c r="B12549" s="136"/>
      <c r="E12549" s="136"/>
      <c r="H12549" s="136"/>
      <c r="K12549" s="136"/>
      <c r="O12549" s="136"/>
      <c r="T12549" s="136"/>
      <c r="W12549" s="136"/>
      <c r="Z12549" s="136"/>
      <c r="AC12549" s="136"/>
    </row>
    <row r="12550" spans="2:29">
      <c r="B12550" s="136"/>
      <c r="E12550" s="136"/>
      <c r="H12550" s="136"/>
      <c r="K12550" s="136"/>
      <c r="O12550" s="136"/>
      <c r="T12550" s="136"/>
      <c r="W12550" s="136"/>
      <c r="Z12550" s="136"/>
      <c r="AC12550" s="136"/>
    </row>
    <row r="12551" spans="2:29">
      <c r="B12551" s="136"/>
      <c r="E12551" s="136"/>
      <c r="H12551" s="136"/>
      <c r="K12551" s="136"/>
      <c r="O12551" s="136"/>
      <c r="T12551" s="136"/>
      <c r="W12551" s="136"/>
      <c r="Z12551" s="136"/>
      <c r="AC12551" s="136"/>
    </row>
    <row r="12552" spans="2:29">
      <c r="B12552" s="136"/>
      <c r="E12552" s="136"/>
      <c r="H12552" s="136"/>
      <c r="K12552" s="136"/>
      <c r="O12552" s="136"/>
      <c r="T12552" s="136"/>
      <c r="W12552" s="136"/>
      <c r="Z12552" s="136"/>
      <c r="AC12552" s="136"/>
    </row>
    <row r="12553" spans="2:29">
      <c r="B12553" s="136"/>
      <c r="E12553" s="136"/>
      <c r="H12553" s="136"/>
      <c r="K12553" s="136"/>
      <c r="O12553" s="136"/>
      <c r="T12553" s="136"/>
      <c r="W12553" s="136"/>
      <c r="Z12553" s="136"/>
      <c r="AC12553" s="136"/>
    </row>
    <row r="12554" spans="2:29">
      <c r="B12554" s="136"/>
      <c r="E12554" s="136"/>
      <c r="H12554" s="136"/>
      <c r="K12554" s="136"/>
      <c r="O12554" s="136"/>
      <c r="T12554" s="136"/>
      <c r="W12554" s="136"/>
      <c r="Z12554" s="136"/>
      <c r="AC12554" s="136"/>
    </row>
    <row r="12555" spans="2:29">
      <c r="B12555" s="136"/>
      <c r="E12555" s="136"/>
      <c r="H12555" s="136"/>
      <c r="K12555" s="136"/>
      <c r="O12555" s="136"/>
      <c r="T12555" s="136"/>
      <c r="W12555" s="136"/>
      <c r="Z12555" s="136"/>
      <c r="AC12555" s="136"/>
    </row>
    <row r="12556" spans="2:29">
      <c r="B12556" s="136"/>
      <c r="E12556" s="136"/>
      <c r="H12556" s="136"/>
      <c r="K12556" s="136"/>
      <c r="O12556" s="136"/>
      <c r="T12556" s="136"/>
      <c r="W12556" s="136"/>
      <c r="Z12556" s="136"/>
      <c r="AC12556" s="136"/>
    </row>
    <row r="12557" spans="2:29">
      <c r="B12557" s="136"/>
      <c r="E12557" s="136"/>
      <c r="H12557" s="136"/>
      <c r="K12557" s="136"/>
      <c r="O12557" s="136"/>
      <c r="T12557" s="136"/>
      <c r="W12557" s="136"/>
      <c r="Z12557" s="136"/>
      <c r="AC12557" s="136"/>
    </row>
    <row r="12558" spans="2:29">
      <c r="B12558" s="136"/>
      <c r="E12558" s="136"/>
      <c r="H12558" s="136"/>
      <c r="K12558" s="136"/>
      <c r="O12558" s="136"/>
      <c r="T12558" s="136"/>
      <c r="W12558" s="136"/>
      <c r="Z12558" s="136"/>
      <c r="AC12558" s="136"/>
    </row>
    <row r="12559" spans="2:29">
      <c r="B12559" s="136"/>
      <c r="E12559" s="136"/>
      <c r="H12559" s="136"/>
      <c r="K12559" s="136"/>
      <c r="O12559" s="136"/>
      <c r="T12559" s="136"/>
      <c r="W12559" s="136"/>
      <c r="Z12559" s="136"/>
      <c r="AC12559" s="136"/>
    </row>
    <row r="12560" spans="2:29">
      <c r="B12560" s="136"/>
      <c r="E12560" s="136"/>
      <c r="H12560" s="136"/>
      <c r="K12560" s="136"/>
      <c r="O12560" s="136"/>
      <c r="T12560" s="136"/>
      <c r="W12560" s="136"/>
      <c r="Z12560" s="136"/>
      <c r="AC12560" s="136"/>
    </row>
    <row r="12561" spans="2:29">
      <c r="B12561" s="136"/>
      <c r="E12561" s="136"/>
      <c r="H12561" s="136"/>
      <c r="K12561" s="136"/>
      <c r="O12561" s="136"/>
      <c r="T12561" s="136"/>
      <c r="W12561" s="136"/>
      <c r="Z12561" s="136"/>
      <c r="AC12561" s="136"/>
    </row>
    <row r="12562" spans="2:29">
      <c r="B12562" s="136"/>
      <c r="E12562" s="136"/>
      <c r="H12562" s="136"/>
      <c r="K12562" s="136"/>
      <c r="O12562" s="136"/>
      <c r="T12562" s="136"/>
      <c r="W12562" s="136"/>
      <c r="Z12562" s="136"/>
      <c r="AC12562" s="136"/>
    </row>
    <row r="12563" spans="2:29">
      <c r="B12563" s="136"/>
      <c r="E12563" s="136"/>
      <c r="H12563" s="136"/>
      <c r="K12563" s="136"/>
      <c r="O12563" s="136"/>
      <c r="T12563" s="136"/>
      <c r="W12563" s="136"/>
      <c r="Z12563" s="136"/>
      <c r="AC12563" s="136"/>
    </row>
    <row r="12564" spans="2:29">
      <c r="B12564" s="136"/>
      <c r="E12564" s="136"/>
      <c r="H12564" s="136"/>
      <c r="K12564" s="136"/>
      <c r="O12564" s="136"/>
      <c r="T12564" s="136"/>
      <c r="W12564" s="136"/>
      <c r="Z12564" s="136"/>
      <c r="AC12564" s="136"/>
    </row>
    <row r="12565" spans="2:29">
      <c r="B12565" s="136"/>
      <c r="E12565" s="136"/>
      <c r="H12565" s="136"/>
      <c r="K12565" s="136"/>
      <c r="O12565" s="136"/>
      <c r="T12565" s="136"/>
      <c r="W12565" s="136"/>
      <c r="Z12565" s="136"/>
      <c r="AC12565" s="136"/>
    </row>
    <row r="12566" spans="2:29">
      <c r="B12566" s="136"/>
      <c r="E12566" s="136"/>
      <c r="H12566" s="136"/>
      <c r="K12566" s="136"/>
      <c r="O12566" s="136"/>
      <c r="T12566" s="136"/>
      <c r="W12566" s="136"/>
      <c r="Z12566" s="136"/>
      <c r="AC12566" s="136"/>
    </row>
    <row r="12567" spans="2:29">
      <c r="B12567" s="136"/>
      <c r="E12567" s="136"/>
      <c r="H12567" s="136"/>
      <c r="K12567" s="136"/>
      <c r="O12567" s="136"/>
      <c r="T12567" s="136"/>
      <c r="W12567" s="136"/>
      <c r="Z12567" s="136"/>
      <c r="AC12567" s="136"/>
    </row>
    <row r="12568" spans="2:29">
      <c r="B12568" s="136"/>
      <c r="E12568" s="136"/>
      <c r="H12568" s="136"/>
      <c r="K12568" s="136"/>
      <c r="O12568" s="136"/>
      <c r="T12568" s="136"/>
      <c r="W12568" s="136"/>
      <c r="Z12568" s="136"/>
      <c r="AC12568" s="136"/>
    </row>
    <row r="12569" spans="2:29">
      <c r="B12569" s="136"/>
      <c r="E12569" s="136"/>
      <c r="H12569" s="136"/>
      <c r="K12569" s="136"/>
      <c r="O12569" s="136"/>
      <c r="T12569" s="136"/>
      <c r="W12569" s="136"/>
      <c r="Z12569" s="136"/>
      <c r="AC12569" s="136"/>
    </row>
    <row r="12570" spans="2:29">
      <c r="B12570" s="136"/>
      <c r="E12570" s="136"/>
      <c r="H12570" s="136"/>
      <c r="K12570" s="136"/>
      <c r="O12570" s="136"/>
      <c r="T12570" s="136"/>
      <c r="W12570" s="136"/>
      <c r="Z12570" s="136"/>
      <c r="AC12570" s="136"/>
    </row>
    <row r="12571" spans="2:29">
      <c r="B12571" s="136"/>
      <c r="E12571" s="136"/>
      <c r="H12571" s="136"/>
      <c r="K12571" s="136"/>
      <c r="O12571" s="136"/>
      <c r="T12571" s="136"/>
      <c r="W12571" s="136"/>
      <c r="Z12571" s="136"/>
      <c r="AC12571" s="136"/>
    </row>
    <row r="12572" spans="2:29">
      <c r="B12572" s="136"/>
      <c r="E12572" s="136"/>
      <c r="H12572" s="136"/>
      <c r="K12572" s="136"/>
      <c r="O12572" s="136"/>
      <c r="T12572" s="136"/>
      <c r="W12572" s="136"/>
      <c r="Z12572" s="136"/>
      <c r="AC12572" s="136"/>
    </row>
    <row r="12573" spans="2:29">
      <c r="B12573" s="136"/>
      <c r="E12573" s="136"/>
      <c r="H12573" s="136"/>
      <c r="K12573" s="136"/>
      <c r="O12573" s="136"/>
      <c r="T12573" s="136"/>
      <c r="W12573" s="136"/>
      <c r="Z12573" s="136"/>
      <c r="AC12573" s="136"/>
    </row>
    <row r="12574" spans="2:29">
      <c r="B12574" s="136"/>
      <c r="E12574" s="136"/>
      <c r="H12574" s="136"/>
      <c r="K12574" s="136"/>
      <c r="O12574" s="136"/>
      <c r="T12574" s="136"/>
      <c r="W12574" s="136"/>
      <c r="Z12574" s="136"/>
      <c r="AC12574" s="136"/>
    </row>
    <row r="12575" spans="2:29">
      <c r="B12575" s="136"/>
      <c r="E12575" s="136"/>
      <c r="H12575" s="136"/>
      <c r="K12575" s="136"/>
      <c r="O12575" s="136"/>
      <c r="T12575" s="136"/>
      <c r="W12575" s="136"/>
      <c r="Z12575" s="136"/>
      <c r="AC12575" s="136"/>
    </row>
    <row r="12576" spans="2:29">
      <c r="B12576" s="136"/>
      <c r="E12576" s="136"/>
      <c r="H12576" s="136"/>
      <c r="K12576" s="136"/>
      <c r="O12576" s="136"/>
      <c r="T12576" s="136"/>
      <c r="W12576" s="136"/>
      <c r="Z12576" s="136"/>
      <c r="AC12576" s="136"/>
    </row>
    <row r="12577" spans="2:29">
      <c r="B12577" s="136"/>
      <c r="E12577" s="136"/>
      <c r="H12577" s="136"/>
      <c r="K12577" s="136"/>
      <c r="O12577" s="136"/>
      <c r="T12577" s="136"/>
      <c r="W12577" s="136"/>
      <c r="Z12577" s="136"/>
      <c r="AC12577" s="136"/>
    </row>
    <row r="12578" spans="2:29">
      <c r="B12578" s="136"/>
      <c r="E12578" s="136"/>
      <c r="H12578" s="136"/>
      <c r="K12578" s="136"/>
      <c r="O12578" s="136"/>
      <c r="T12578" s="136"/>
      <c r="W12578" s="136"/>
      <c r="Z12578" s="136"/>
      <c r="AC12578" s="136"/>
    </row>
    <row r="12579" spans="2:29">
      <c r="B12579" s="136"/>
      <c r="E12579" s="136"/>
      <c r="H12579" s="136"/>
      <c r="K12579" s="136"/>
      <c r="O12579" s="136"/>
      <c r="T12579" s="136"/>
      <c r="W12579" s="136"/>
      <c r="Z12579" s="136"/>
      <c r="AC12579" s="136"/>
    </row>
    <row r="12580" spans="2:29">
      <c r="B12580" s="136"/>
      <c r="E12580" s="136"/>
      <c r="H12580" s="136"/>
      <c r="K12580" s="136"/>
      <c r="O12580" s="136"/>
      <c r="T12580" s="136"/>
      <c r="W12580" s="136"/>
      <c r="Z12580" s="136"/>
      <c r="AC12580" s="136"/>
    </row>
    <row r="12581" spans="2:29">
      <c r="B12581" s="136"/>
      <c r="E12581" s="136"/>
      <c r="H12581" s="136"/>
      <c r="K12581" s="136"/>
      <c r="O12581" s="136"/>
      <c r="T12581" s="136"/>
      <c r="W12581" s="136"/>
      <c r="Z12581" s="136"/>
      <c r="AC12581" s="136"/>
    </row>
    <row r="12582" spans="2:29">
      <c r="B12582" s="136"/>
      <c r="E12582" s="136"/>
      <c r="H12582" s="136"/>
      <c r="K12582" s="136"/>
      <c r="O12582" s="136"/>
      <c r="T12582" s="136"/>
      <c r="W12582" s="136"/>
      <c r="Z12582" s="136"/>
      <c r="AC12582" s="136"/>
    </row>
    <row r="12583" spans="2:29">
      <c r="B12583" s="136"/>
      <c r="E12583" s="136"/>
      <c r="H12583" s="136"/>
      <c r="K12583" s="136"/>
      <c r="O12583" s="136"/>
      <c r="T12583" s="136"/>
      <c r="W12583" s="136"/>
      <c r="Z12583" s="136"/>
      <c r="AC12583" s="136"/>
    </row>
    <row r="12584" spans="2:29">
      <c r="B12584" s="136"/>
      <c r="E12584" s="136"/>
      <c r="H12584" s="136"/>
      <c r="K12584" s="136"/>
      <c r="O12584" s="136"/>
      <c r="T12584" s="136"/>
      <c r="W12584" s="136"/>
      <c r="Z12584" s="136"/>
      <c r="AC12584" s="136"/>
    </row>
    <row r="12585" spans="2:29">
      <c r="B12585" s="136"/>
      <c r="E12585" s="136"/>
      <c r="H12585" s="136"/>
      <c r="K12585" s="136"/>
      <c r="O12585" s="136"/>
      <c r="T12585" s="136"/>
      <c r="W12585" s="136"/>
      <c r="Z12585" s="136"/>
      <c r="AC12585" s="136"/>
    </row>
    <row r="12586" spans="2:29">
      <c r="B12586" s="136"/>
      <c r="E12586" s="136"/>
      <c r="H12586" s="136"/>
      <c r="K12586" s="136"/>
      <c r="O12586" s="136"/>
      <c r="T12586" s="136"/>
      <c r="W12586" s="136"/>
      <c r="Z12586" s="136"/>
      <c r="AC12586" s="136"/>
    </row>
    <row r="12587" spans="2:29">
      <c r="B12587" s="136"/>
      <c r="E12587" s="136"/>
      <c r="H12587" s="136"/>
      <c r="K12587" s="136"/>
      <c r="O12587" s="136"/>
      <c r="T12587" s="136"/>
      <c r="W12587" s="136"/>
      <c r="Z12587" s="136"/>
      <c r="AC12587" s="136"/>
    </row>
    <row r="12588" spans="2:29">
      <c r="B12588" s="136"/>
      <c r="E12588" s="136"/>
      <c r="H12588" s="136"/>
      <c r="K12588" s="136"/>
      <c r="O12588" s="136"/>
      <c r="T12588" s="136"/>
      <c r="W12588" s="136"/>
      <c r="Z12588" s="136"/>
      <c r="AC12588" s="136"/>
    </row>
    <row r="12589" spans="2:29">
      <c r="B12589" s="136"/>
      <c r="E12589" s="136"/>
      <c r="H12589" s="136"/>
      <c r="K12589" s="136"/>
      <c r="O12589" s="136"/>
      <c r="T12589" s="136"/>
      <c r="W12589" s="136"/>
      <c r="Z12589" s="136"/>
      <c r="AC12589" s="136"/>
    </row>
    <row r="12590" spans="2:29">
      <c r="B12590" s="136"/>
      <c r="E12590" s="136"/>
      <c r="H12590" s="136"/>
      <c r="K12590" s="136"/>
      <c r="O12590" s="136"/>
      <c r="T12590" s="136"/>
      <c r="W12590" s="136"/>
      <c r="Z12590" s="136"/>
      <c r="AC12590" s="136"/>
    </row>
    <row r="12591" spans="2:29">
      <c r="B12591" s="136"/>
      <c r="E12591" s="136"/>
      <c r="H12591" s="136"/>
      <c r="K12591" s="136"/>
      <c r="O12591" s="136"/>
      <c r="T12591" s="136"/>
      <c r="W12591" s="136"/>
      <c r="Z12591" s="136"/>
      <c r="AC12591" s="136"/>
    </row>
    <row r="12592" spans="2:29">
      <c r="B12592" s="136"/>
      <c r="E12592" s="136"/>
      <c r="H12592" s="136"/>
      <c r="K12592" s="136"/>
      <c r="O12592" s="136"/>
      <c r="T12592" s="136"/>
      <c r="W12592" s="136"/>
      <c r="Z12592" s="136"/>
      <c r="AC12592" s="136"/>
    </row>
    <row r="12593" spans="2:29">
      <c r="B12593" s="136"/>
      <c r="E12593" s="136"/>
      <c r="H12593" s="136"/>
      <c r="K12593" s="136"/>
      <c r="O12593" s="136"/>
      <c r="T12593" s="136"/>
      <c r="W12593" s="136"/>
      <c r="Z12593" s="136"/>
      <c r="AC12593" s="136"/>
    </row>
    <row r="12594" spans="2:29">
      <c r="B12594" s="136"/>
      <c r="E12594" s="136"/>
      <c r="H12594" s="136"/>
      <c r="K12594" s="136"/>
      <c r="O12594" s="136"/>
      <c r="T12594" s="136"/>
      <c r="W12594" s="136"/>
      <c r="Z12594" s="136"/>
      <c r="AC12594" s="136"/>
    </row>
    <row r="12595" spans="2:29">
      <c r="B12595" s="136"/>
      <c r="E12595" s="136"/>
      <c r="H12595" s="136"/>
      <c r="K12595" s="136"/>
      <c r="O12595" s="136"/>
      <c r="T12595" s="136"/>
      <c r="W12595" s="136"/>
      <c r="Z12595" s="136"/>
      <c r="AC12595" s="136"/>
    </row>
    <row r="12596" spans="2:29">
      <c r="B12596" s="136"/>
      <c r="E12596" s="136"/>
      <c r="H12596" s="136"/>
      <c r="K12596" s="136"/>
      <c r="O12596" s="136"/>
      <c r="T12596" s="136"/>
      <c r="W12596" s="136"/>
      <c r="Z12596" s="136"/>
      <c r="AC12596" s="136"/>
    </row>
    <row r="12597" spans="2:29">
      <c r="B12597" s="136"/>
      <c r="E12597" s="136"/>
      <c r="H12597" s="136"/>
      <c r="K12597" s="136"/>
      <c r="O12597" s="136"/>
      <c r="T12597" s="136"/>
      <c r="W12597" s="136"/>
      <c r="Z12597" s="136"/>
      <c r="AC12597" s="136"/>
    </row>
    <row r="12598" spans="2:29">
      <c r="B12598" s="136"/>
      <c r="E12598" s="136"/>
      <c r="H12598" s="136"/>
      <c r="K12598" s="136"/>
      <c r="O12598" s="136"/>
      <c r="T12598" s="136"/>
      <c r="W12598" s="136"/>
      <c r="Z12598" s="136"/>
      <c r="AC12598" s="136"/>
    </row>
    <row r="12599" spans="2:29">
      <c r="B12599" s="136"/>
      <c r="E12599" s="136"/>
      <c r="H12599" s="136"/>
      <c r="K12599" s="136"/>
      <c r="O12599" s="136"/>
      <c r="T12599" s="136"/>
      <c r="W12599" s="136"/>
      <c r="Z12599" s="136"/>
      <c r="AC12599" s="136"/>
    </row>
    <row r="12600" spans="2:29">
      <c r="B12600" s="136"/>
      <c r="E12600" s="136"/>
      <c r="H12600" s="136"/>
      <c r="K12600" s="136"/>
      <c r="O12600" s="136"/>
      <c r="T12600" s="136"/>
      <c r="W12600" s="136"/>
      <c r="Z12600" s="136"/>
      <c r="AC12600" s="136"/>
    </row>
    <row r="12601" spans="2:29">
      <c r="B12601" s="136"/>
      <c r="E12601" s="136"/>
      <c r="H12601" s="136"/>
      <c r="K12601" s="136"/>
      <c r="O12601" s="136"/>
      <c r="T12601" s="136"/>
      <c r="W12601" s="136"/>
      <c r="Z12601" s="136"/>
      <c r="AC12601" s="136"/>
    </row>
    <row r="12602" spans="2:29">
      <c r="B12602" s="136"/>
      <c r="E12602" s="136"/>
      <c r="H12602" s="136"/>
      <c r="K12602" s="136"/>
      <c r="O12602" s="136"/>
      <c r="T12602" s="136"/>
      <c r="W12602" s="136"/>
      <c r="Z12602" s="136"/>
      <c r="AC12602" s="136"/>
    </row>
    <row r="12603" spans="2:29">
      <c r="B12603" s="136"/>
      <c r="E12603" s="136"/>
      <c r="H12603" s="136"/>
      <c r="K12603" s="136"/>
      <c r="O12603" s="136"/>
      <c r="T12603" s="136"/>
      <c r="W12603" s="136"/>
      <c r="Z12603" s="136"/>
      <c r="AC12603" s="136"/>
    </row>
    <row r="12604" spans="2:29">
      <c r="B12604" s="136"/>
      <c r="E12604" s="136"/>
      <c r="H12604" s="136"/>
      <c r="K12604" s="136"/>
      <c r="O12604" s="136"/>
      <c r="T12604" s="136"/>
      <c r="W12604" s="136"/>
      <c r="Z12604" s="136"/>
      <c r="AC12604" s="136"/>
    </row>
    <row r="12605" spans="2:29">
      <c r="B12605" s="136"/>
      <c r="E12605" s="136"/>
      <c r="H12605" s="136"/>
      <c r="K12605" s="136"/>
      <c r="O12605" s="136"/>
      <c r="T12605" s="136"/>
      <c r="W12605" s="136"/>
      <c r="Z12605" s="136"/>
      <c r="AC12605" s="136"/>
    </row>
    <row r="12606" spans="2:29">
      <c r="B12606" s="136"/>
      <c r="E12606" s="136"/>
      <c r="H12606" s="136"/>
      <c r="K12606" s="136"/>
      <c r="O12606" s="136"/>
      <c r="T12606" s="136"/>
      <c r="W12606" s="136"/>
      <c r="Z12606" s="136"/>
      <c r="AC12606" s="136"/>
    </row>
    <row r="12607" spans="2:29">
      <c r="B12607" s="136"/>
      <c r="E12607" s="136"/>
      <c r="H12607" s="136"/>
      <c r="K12607" s="136"/>
      <c r="O12607" s="136"/>
      <c r="T12607" s="136"/>
      <c r="W12607" s="136"/>
      <c r="Z12607" s="136"/>
      <c r="AC12607" s="136"/>
    </row>
    <row r="12608" spans="2:29">
      <c r="B12608" s="136"/>
      <c r="E12608" s="136"/>
      <c r="H12608" s="136"/>
      <c r="K12608" s="136"/>
      <c r="O12608" s="136"/>
      <c r="T12608" s="136"/>
      <c r="W12608" s="136"/>
      <c r="Z12608" s="136"/>
      <c r="AC12608" s="136"/>
    </row>
    <row r="12609" spans="2:29">
      <c r="B12609" s="136"/>
      <c r="E12609" s="136"/>
      <c r="H12609" s="136"/>
      <c r="K12609" s="136"/>
      <c r="O12609" s="136"/>
      <c r="T12609" s="136"/>
      <c r="W12609" s="136"/>
      <c r="Z12609" s="136"/>
      <c r="AC12609" s="136"/>
    </row>
    <row r="12610" spans="2:29">
      <c r="B12610" s="136"/>
      <c r="E12610" s="136"/>
      <c r="H12610" s="136"/>
      <c r="K12610" s="136"/>
      <c r="O12610" s="136"/>
      <c r="T12610" s="136"/>
      <c r="W12610" s="136"/>
      <c r="Z12610" s="136"/>
      <c r="AC12610" s="136"/>
    </row>
    <row r="12611" spans="2:29">
      <c r="B12611" s="136"/>
      <c r="E12611" s="136"/>
      <c r="H12611" s="136"/>
      <c r="K12611" s="136"/>
      <c r="O12611" s="136"/>
      <c r="T12611" s="136"/>
      <c r="W12611" s="136"/>
      <c r="Z12611" s="136"/>
      <c r="AC12611" s="136"/>
    </row>
    <row r="12612" spans="2:29">
      <c r="B12612" s="136"/>
      <c r="E12612" s="136"/>
      <c r="H12612" s="136"/>
      <c r="K12612" s="136"/>
      <c r="O12612" s="136"/>
      <c r="T12612" s="136"/>
      <c r="W12612" s="136"/>
      <c r="Z12612" s="136"/>
      <c r="AC12612" s="136"/>
    </row>
    <row r="12613" spans="2:29">
      <c r="B12613" s="136"/>
      <c r="E12613" s="136"/>
      <c r="H12613" s="136"/>
      <c r="K12613" s="136"/>
      <c r="O12613" s="136"/>
      <c r="T12613" s="136"/>
      <c r="W12613" s="136"/>
      <c r="Z12613" s="136"/>
      <c r="AC12613" s="136"/>
    </row>
    <row r="12614" spans="2:29">
      <c r="B12614" s="136"/>
      <c r="E12614" s="136"/>
      <c r="H12614" s="136"/>
      <c r="K12614" s="136"/>
      <c r="O12614" s="136"/>
      <c r="T12614" s="136"/>
      <c r="W12614" s="136"/>
      <c r="Z12614" s="136"/>
      <c r="AC12614" s="136"/>
    </row>
    <row r="12615" spans="2:29">
      <c r="B12615" s="136"/>
      <c r="E12615" s="136"/>
      <c r="H12615" s="136"/>
      <c r="K12615" s="136"/>
      <c r="O12615" s="136"/>
      <c r="T12615" s="136"/>
      <c r="W12615" s="136"/>
      <c r="Z12615" s="136"/>
      <c r="AC12615" s="136"/>
    </row>
    <row r="12616" spans="2:29">
      <c r="B12616" s="136"/>
      <c r="E12616" s="136"/>
      <c r="H12616" s="136"/>
      <c r="K12616" s="136"/>
      <c r="O12616" s="136"/>
      <c r="T12616" s="136"/>
      <c r="W12616" s="136"/>
      <c r="Z12616" s="136"/>
      <c r="AC12616" s="136"/>
    </row>
    <row r="12617" spans="2:29">
      <c r="B12617" s="136"/>
      <c r="E12617" s="136"/>
      <c r="H12617" s="136"/>
      <c r="K12617" s="136"/>
      <c r="O12617" s="136"/>
      <c r="T12617" s="136"/>
      <c r="W12617" s="136"/>
      <c r="Z12617" s="136"/>
      <c r="AC12617" s="136"/>
    </row>
    <row r="12618" spans="2:29">
      <c r="B12618" s="136"/>
      <c r="E12618" s="136"/>
      <c r="H12618" s="136"/>
      <c r="K12618" s="136"/>
      <c r="O12618" s="136"/>
      <c r="T12618" s="136"/>
      <c r="W12618" s="136"/>
      <c r="Z12618" s="136"/>
      <c r="AC12618" s="136"/>
    </row>
    <row r="12619" spans="2:29">
      <c r="B12619" s="136"/>
      <c r="E12619" s="136"/>
      <c r="H12619" s="136"/>
      <c r="K12619" s="136"/>
      <c r="O12619" s="136"/>
      <c r="T12619" s="136"/>
      <c r="W12619" s="136"/>
      <c r="Z12619" s="136"/>
      <c r="AC12619" s="136"/>
    </row>
    <row r="12620" spans="2:29">
      <c r="B12620" s="136"/>
      <c r="E12620" s="136"/>
      <c r="H12620" s="136"/>
      <c r="K12620" s="136"/>
      <c r="O12620" s="136"/>
      <c r="T12620" s="136"/>
      <c r="W12620" s="136"/>
      <c r="Z12620" s="136"/>
      <c r="AC12620" s="136"/>
    </row>
    <row r="12621" spans="2:29">
      <c r="B12621" s="136"/>
      <c r="E12621" s="136"/>
      <c r="H12621" s="136"/>
      <c r="K12621" s="136"/>
      <c r="O12621" s="136"/>
      <c r="T12621" s="136"/>
      <c r="W12621" s="136"/>
      <c r="Z12621" s="136"/>
      <c r="AC12621" s="136"/>
    </row>
    <row r="12622" spans="2:29">
      <c r="B12622" s="136"/>
      <c r="E12622" s="136"/>
      <c r="H12622" s="136"/>
      <c r="K12622" s="136"/>
      <c r="O12622" s="136"/>
      <c r="T12622" s="136"/>
      <c r="W12622" s="136"/>
      <c r="Z12622" s="136"/>
      <c r="AC12622" s="136"/>
    </row>
    <row r="12623" spans="2:29">
      <c r="B12623" s="136"/>
      <c r="E12623" s="136"/>
      <c r="H12623" s="136"/>
      <c r="K12623" s="136"/>
      <c r="O12623" s="136"/>
      <c r="T12623" s="136"/>
      <c r="W12623" s="136"/>
      <c r="Z12623" s="136"/>
      <c r="AC12623" s="136"/>
    </row>
    <row r="12624" spans="2:29">
      <c r="B12624" s="136"/>
      <c r="E12624" s="136"/>
      <c r="H12624" s="136"/>
      <c r="K12624" s="136"/>
      <c r="O12624" s="136"/>
      <c r="T12624" s="136"/>
      <c r="W12624" s="136"/>
      <c r="Z12624" s="136"/>
      <c r="AC12624" s="136"/>
    </row>
    <row r="12625" spans="2:29">
      <c r="B12625" s="136"/>
      <c r="E12625" s="136"/>
      <c r="H12625" s="136"/>
      <c r="K12625" s="136"/>
      <c r="O12625" s="136"/>
      <c r="T12625" s="136"/>
      <c r="W12625" s="136"/>
      <c r="Z12625" s="136"/>
      <c r="AC12625" s="136"/>
    </row>
    <row r="12626" spans="2:29">
      <c r="B12626" s="136"/>
      <c r="E12626" s="136"/>
      <c r="H12626" s="136"/>
      <c r="K12626" s="136"/>
      <c r="O12626" s="136"/>
      <c r="T12626" s="136"/>
      <c r="W12626" s="136"/>
      <c r="Z12626" s="136"/>
      <c r="AC12626" s="136"/>
    </row>
    <row r="12627" spans="2:29">
      <c r="B12627" s="136"/>
      <c r="E12627" s="136"/>
      <c r="H12627" s="136"/>
      <c r="K12627" s="136"/>
      <c r="O12627" s="136"/>
      <c r="T12627" s="136"/>
      <c r="W12627" s="136"/>
      <c r="Z12627" s="136"/>
      <c r="AC12627" s="136"/>
    </row>
    <row r="12628" spans="2:29">
      <c r="B12628" s="136"/>
      <c r="E12628" s="136"/>
      <c r="H12628" s="136"/>
      <c r="K12628" s="136"/>
      <c r="O12628" s="136"/>
      <c r="T12628" s="136"/>
      <c r="W12628" s="136"/>
      <c r="Z12628" s="136"/>
      <c r="AC12628" s="136"/>
    </row>
    <row r="12629" spans="2:29">
      <c r="B12629" s="136"/>
      <c r="E12629" s="136"/>
      <c r="H12629" s="136"/>
      <c r="K12629" s="136"/>
      <c r="O12629" s="136"/>
      <c r="T12629" s="136"/>
      <c r="W12629" s="136"/>
      <c r="Z12629" s="136"/>
      <c r="AC12629" s="136"/>
    </row>
    <row r="12630" spans="2:29">
      <c r="B12630" s="136"/>
      <c r="E12630" s="136"/>
      <c r="H12630" s="136"/>
      <c r="K12630" s="136"/>
      <c r="O12630" s="136"/>
      <c r="T12630" s="136"/>
      <c r="W12630" s="136"/>
      <c r="Z12630" s="136"/>
      <c r="AC12630" s="136"/>
    </row>
    <row r="12631" spans="2:29">
      <c r="B12631" s="136"/>
      <c r="E12631" s="136"/>
      <c r="H12631" s="136"/>
      <c r="K12631" s="136"/>
      <c r="O12631" s="136"/>
      <c r="T12631" s="136"/>
      <c r="W12631" s="136"/>
      <c r="Z12631" s="136"/>
      <c r="AC12631" s="136"/>
    </row>
    <row r="12632" spans="2:29">
      <c r="B12632" s="136"/>
      <c r="E12632" s="136"/>
      <c r="H12632" s="136"/>
      <c r="K12632" s="136"/>
      <c r="O12632" s="136"/>
      <c r="T12632" s="136"/>
      <c r="W12632" s="136"/>
      <c r="Z12632" s="136"/>
      <c r="AC12632" s="136"/>
    </row>
    <row r="12633" spans="2:29">
      <c r="B12633" s="136"/>
      <c r="E12633" s="136"/>
      <c r="H12633" s="136"/>
      <c r="K12633" s="136"/>
      <c r="O12633" s="136"/>
      <c r="T12633" s="136"/>
      <c r="W12633" s="136"/>
      <c r="Z12633" s="136"/>
      <c r="AC12633" s="136"/>
    </row>
    <row r="12634" spans="2:29">
      <c r="B12634" s="136"/>
      <c r="E12634" s="136"/>
      <c r="H12634" s="136"/>
      <c r="K12634" s="136"/>
      <c r="O12634" s="136"/>
      <c r="T12634" s="136"/>
      <c r="W12634" s="136"/>
      <c r="Z12634" s="136"/>
      <c r="AC12634" s="136"/>
    </row>
    <row r="12635" spans="2:29">
      <c r="B12635" s="136"/>
      <c r="E12635" s="136"/>
      <c r="H12635" s="136"/>
      <c r="K12635" s="136"/>
      <c r="O12635" s="136"/>
      <c r="T12635" s="136"/>
      <c r="W12635" s="136"/>
      <c r="Z12635" s="136"/>
      <c r="AC12635" s="136"/>
    </row>
    <row r="12636" spans="2:29">
      <c r="B12636" s="136"/>
      <c r="E12636" s="136"/>
      <c r="H12636" s="136"/>
      <c r="K12636" s="136"/>
      <c r="O12636" s="136"/>
      <c r="T12636" s="136"/>
      <c r="W12636" s="136"/>
      <c r="Z12636" s="136"/>
      <c r="AC12636" s="136"/>
    </row>
    <row r="12637" spans="2:29">
      <c r="B12637" s="136"/>
      <c r="E12637" s="136"/>
      <c r="H12637" s="136"/>
      <c r="K12637" s="136"/>
      <c r="O12637" s="136"/>
      <c r="T12637" s="136"/>
      <c r="W12637" s="136"/>
      <c r="Z12637" s="136"/>
      <c r="AC12637" s="136"/>
    </row>
    <row r="12638" spans="2:29">
      <c r="B12638" s="136"/>
      <c r="E12638" s="136"/>
      <c r="H12638" s="136"/>
      <c r="K12638" s="136"/>
      <c r="O12638" s="136"/>
      <c r="T12638" s="136"/>
      <c r="W12638" s="136"/>
      <c r="Z12638" s="136"/>
      <c r="AC12638" s="136"/>
    </row>
    <row r="12639" spans="2:29">
      <c r="B12639" s="136"/>
      <c r="E12639" s="136"/>
      <c r="H12639" s="136"/>
      <c r="K12639" s="136"/>
      <c r="O12639" s="136"/>
      <c r="T12639" s="136"/>
      <c r="W12639" s="136"/>
      <c r="Z12639" s="136"/>
      <c r="AC12639" s="136"/>
    </row>
    <row r="12640" spans="2:29">
      <c r="B12640" s="136"/>
      <c r="E12640" s="136"/>
      <c r="H12640" s="136"/>
      <c r="K12640" s="136"/>
      <c r="O12640" s="136"/>
      <c r="T12640" s="136"/>
      <c r="W12640" s="136"/>
      <c r="Z12640" s="136"/>
      <c r="AC12640" s="136"/>
    </row>
    <row r="12641" spans="2:29">
      <c r="B12641" s="136"/>
      <c r="E12641" s="136"/>
      <c r="H12641" s="136"/>
      <c r="K12641" s="136"/>
      <c r="O12641" s="136"/>
      <c r="T12641" s="136"/>
      <c r="W12641" s="136"/>
      <c r="Z12641" s="136"/>
      <c r="AC12641" s="136"/>
    </row>
    <row r="12642" spans="2:29">
      <c r="B12642" s="136"/>
      <c r="E12642" s="136"/>
      <c r="H12642" s="136"/>
      <c r="K12642" s="136"/>
      <c r="O12642" s="136"/>
      <c r="T12642" s="136"/>
      <c r="W12642" s="136"/>
      <c r="Z12642" s="136"/>
      <c r="AC12642" s="136"/>
    </row>
    <row r="12643" spans="2:29">
      <c r="B12643" s="136"/>
      <c r="E12643" s="136"/>
      <c r="H12643" s="136"/>
      <c r="K12643" s="136"/>
      <c r="O12643" s="136"/>
      <c r="T12643" s="136"/>
      <c r="W12643" s="136"/>
      <c r="Z12643" s="136"/>
      <c r="AC12643" s="136"/>
    </row>
    <row r="12644" spans="2:29">
      <c r="B12644" s="136"/>
      <c r="E12644" s="136"/>
      <c r="H12644" s="136"/>
      <c r="K12644" s="136"/>
      <c r="O12644" s="136"/>
      <c r="T12644" s="136"/>
      <c r="W12644" s="136"/>
      <c r="Z12644" s="136"/>
      <c r="AC12644" s="136"/>
    </row>
    <row r="12645" spans="2:29">
      <c r="B12645" s="136"/>
      <c r="E12645" s="136"/>
      <c r="H12645" s="136"/>
      <c r="K12645" s="136"/>
      <c r="O12645" s="136"/>
      <c r="T12645" s="136"/>
      <c r="W12645" s="136"/>
      <c r="Z12645" s="136"/>
      <c r="AC12645" s="136"/>
    </row>
    <row r="12646" spans="2:29">
      <c r="B12646" s="136"/>
      <c r="E12646" s="136"/>
      <c r="H12646" s="136"/>
      <c r="K12646" s="136"/>
      <c r="O12646" s="136"/>
      <c r="T12646" s="136"/>
      <c r="W12646" s="136"/>
      <c r="Z12646" s="136"/>
      <c r="AC12646" s="136"/>
    </row>
    <row r="12647" spans="2:29">
      <c r="B12647" s="136"/>
      <c r="E12647" s="136"/>
      <c r="H12647" s="136"/>
      <c r="K12647" s="136"/>
      <c r="O12647" s="136"/>
      <c r="T12647" s="136"/>
      <c r="W12647" s="136"/>
      <c r="Z12647" s="136"/>
      <c r="AC12647" s="136"/>
    </row>
    <row r="12648" spans="2:29">
      <c r="B12648" s="136"/>
      <c r="E12648" s="136"/>
      <c r="H12648" s="136"/>
      <c r="K12648" s="136"/>
      <c r="O12648" s="136"/>
      <c r="T12648" s="136"/>
      <c r="W12648" s="136"/>
      <c r="Z12648" s="136"/>
      <c r="AC12648" s="136"/>
    </row>
    <row r="12649" spans="2:29">
      <c r="B12649" s="136"/>
      <c r="E12649" s="136"/>
      <c r="H12649" s="136"/>
      <c r="K12649" s="136"/>
      <c r="O12649" s="136"/>
      <c r="T12649" s="136"/>
      <c r="W12649" s="136"/>
      <c r="Z12649" s="136"/>
      <c r="AC12649" s="136"/>
    </row>
    <row r="12650" spans="2:29">
      <c r="B12650" s="136"/>
      <c r="E12650" s="136"/>
      <c r="H12650" s="136"/>
      <c r="K12650" s="136"/>
      <c r="O12650" s="136"/>
      <c r="T12650" s="136"/>
      <c r="W12650" s="136"/>
      <c r="Z12650" s="136"/>
      <c r="AC12650" s="136"/>
    </row>
    <row r="12651" spans="2:29">
      <c r="B12651" s="136"/>
      <c r="E12651" s="136"/>
      <c r="H12651" s="136"/>
      <c r="K12651" s="136"/>
      <c r="O12651" s="136"/>
      <c r="T12651" s="136"/>
      <c r="W12651" s="136"/>
      <c r="Z12651" s="136"/>
      <c r="AC12651" s="136"/>
    </row>
    <row r="12652" spans="2:29">
      <c r="B12652" s="136"/>
      <c r="E12652" s="136"/>
      <c r="H12652" s="136"/>
      <c r="K12652" s="136"/>
      <c r="O12652" s="136"/>
      <c r="T12652" s="136"/>
      <c r="W12652" s="136"/>
      <c r="Z12652" s="136"/>
      <c r="AC12652" s="136"/>
    </row>
    <row r="12653" spans="2:29">
      <c r="B12653" s="136"/>
      <c r="E12653" s="136"/>
      <c r="H12653" s="136"/>
      <c r="K12653" s="136"/>
      <c r="O12653" s="136"/>
      <c r="T12653" s="136"/>
      <c r="W12653" s="136"/>
      <c r="Z12653" s="136"/>
      <c r="AC12653" s="136"/>
    </row>
    <row r="12654" spans="2:29">
      <c r="B12654" s="136"/>
      <c r="E12654" s="136"/>
      <c r="H12654" s="136"/>
      <c r="K12654" s="136"/>
      <c r="O12654" s="136"/>
      <c r="T12654" s="136"/>
      <c r="W12654" s="136"/>
      <c r="Z12654" s="136"/>
      <c r="AC12654" s="136"/>
    </row>
    <row r="12655" spans="2:29">
      <c r="B12655" s="136"/>
      <c r="E12655" s="136"/>
      <c r="H12655" s="136"/>
      <c r="K12655" s="136"/>
      <c r="O12655" s="136"/>
      <c r="T12655" s="136"/>
      <c r="W12655" s="136"/>
      <c r="Z12655" s="136"/>
      <c r="AC12655" s="136"/>
    </row>
    <row r="12656" spans="2:29">
      <c r="B12656" s="136"/>
      <c r="E12656" s="136"/>
      <c r="H12656" s="136"/>
      <c r="K12656" s="136"/>
      <c r="O12656" s="136"/>
      <c r="T12656" s="136"/>
      <c r="W12656" s="136"/>
      <c r="Z12656" s="136"/>
      <c r="AC12656" s="136"/>
    </row>
    <row r="12657" spans="2:29">
      <c r="B12657" s="136"/>
      <c r="E12657" s="136"/>
      <c r="H12657" s="136"/>
      <c r="K12657" s="136"/>
      <c r="O12657" s="136"/>
      <c r="T12657" s="136"/>
      <c r="W12657" s="136"/>
      <c r="Z12657" s="136"/>
      <c r="AC12657" s="136"/>
    </row>
    <row r="12658" spans="2:29">
      <c r="B12658" s="136"/>
      <c r="E12658" s="136"/>
      <c r="H12658" s="136"/>
      <c r="K12658" s="136"/>
      <c r="O12658" s="136"/>
      <c r="T12658" s="136"/>
      <c r="W12658" s="136"/>
      <c r="Z12658" s="136"/>
      <c r="AC12658" s="136"/>
    </row>
    <row r="12659" spans="2:29">
      <c r="B12659" s="136"/>
      <c r="E12659" s="136"/>
      <c r="H12659" s="136"/>
      <c r="K12659" s="136"/>
      <c r="O12659" s="136"/>
      <c r="T12659" s="136"/>
      <c r="W12659" s="136"/>
      <c r="Z12659" s="136"/>
      <c r="AC12659" s="136"/>
    </row>
    <row r="12660" spans="2:29">
      <c r="B12660" s="136"/>
      <c r="E12660" s="136"/>
      <c r="H12660" s="136"/>
      <c r="K12660" s="136"/>
      <c r="O12660" s="136"/>
      <c r="T12660" s="136"/>
      <c r="W12660" s="136"/>
      <c r="Z12660" s="136"/>
      <c r="AC12660" s="136"/>
    </row>
    <row r="12661" spans="2:29">
      <c r="B12661" s="136"/>
      <c r="E12661" s="136"/>
      <c r="H12661" s="136"/>
      <c r="K12661" s="136"/>
      <c r="O12661" s="136"/>
      <c r="T12661" s="136"/>
      <c r="W12661" s="136"/>
      <c r="Z12661" s="136"/>
      <c r="AC12661" s="136"/>
    </row>
    <row r="12662" spans="2:29">
      <c r="B12662" s="136"/>
      <c r="E12662" s="136"/>
      <c r="H12662" s="136"/>
      <c r="K12662" s="136"/>
      <c r="O12662" s="136"/>
      <c r="T12662" s="136"/>
      <c r="W12662" s="136"/>
      <c r="Z12662" s="136"/>
      <c r="AC12662" s="136"/>
    </row>
    <row r="12663" spans="2:29">
      <c r="B12663" s="136"/>
      <c r="E12663" s="136"/>
      <c r="H12663" s="136"/>
      <c r="K12663" s="136"/>
      <c r="O12663" s="136"/>
      <c r="T12663" s="136"/>
      <c r="W12663" s="136"/>
      <c r="Z12663" s="136"/>
      <c r="AC12663" s="136"/>
    </row>
    <row r="12664" spans="2:29">
      <c r="B12664" s="136"/>
      <c r="E12664" s="136"/>
      <c r="H12664" s="136"/>
      <c r="K12664" s="136"/>
      <c r="O12664" s="136"/>
      <c r="T12664" s="136"/>
      <c r="W12664" s="136"/>
      <c r="Z12664" s="136"/>
      <c r="AC12664" s="136"/>
    </row>
    <row r="12665" spans="2:29">
      <c r="B12665" s="136"/>
      <c r="E12665" s="136"/>
      <c r="H12665" s="136"/>
      <c r="K12665" s="136"/>
      <c r="O12665" s="136"/>
      <c r="T12665" s="136"/>
      <c r="W12665" s="136"/>
      <c r="Z12665" s="136"/>
      <c r="AC12665" s="136"/>
    </row>
    <row r="12666" spans="2:29">
      <c r="B12666" s="136"/>
      <c r="E12666" s="136"/>
      <c r="H12666" s="136"/>
      <c r="K12666" s="136"/>
      <c r="O12666" s="136"/>
      <c r="T12666" s="136"/>
      <c r="W12666" s="136"/>
      <c r="Z12666" s="136"/>
      <c r="AC12666" s="136"/>
    </row>
    <row r="12667" spans="2:29">
      <c r="B12667" s="136"/>
      <c r="E12667" s="136"/>
      <c r="H12667" s="136"/>
      <c r="K12667" s="136"/>
      <c r="O12667" s="136"/>
      <c r="T12667" s="136"/>
      <c r="W12667" s="136"/>
      <c r="Z12667" s="136"/>
      <c r="AC12667" s="136"/>
    </row>
    <row r="12668" spans="2:29">
      <c r="B12668" s="136"/>
      <c r="E12668" s="136"/>
      <c r="H12668" s="136"/>
      <c r="K12668" s="136"/>
      <c r="O12668" s="136"/>
      <c r="T12668" s="136"/>
      <c r="W12668" s="136"/>
      <c r="Z12668" s="136"/>
      <c r="AC12668" s="136"/>
    </row>
    <row r="12669" spans="2:29">
      <c r="B12669" s="136"/>
      <c r="E12669" s="136"/>
      <c r="H12669" s="136"/>
      <c r="K12669" s="136"/>
      <c r="O12669" s="136"/>
      <c r="T12669" s="136"/>
      <c r="W12669" s="136"/>
      <c r="Z12669" s="136"/>
      <c r="AC12669" s="136"/>
    </row>
    <row r="12670" spans="2:29">
      <c r="B12670" s="136"/>
      <c r="E12670" s="136"/>
      <c r="H12670" s="136"/>
      <c r="K12670" s="136"/>
      <c r="O12670" s="136"/>
      <c r="T12670" s="136"/>
      <c r="W12670" s="136"/>
      <c r="Z12670" s="136"/>
      <c r="AC12670" s="136"/>
    </row>
    <row r="12671" spans="2:29">
      <c r="B12671" s="136"/>
      <c r="E12671" s="136"/>
      <c r="H12671" s="136"/>
      <c r="K12671" s="136"/>
      <c r="O12671" s="136"/>
      <c r="T12671" s="136"/>
      <c r="W12671" s="136"/>
      <c r="Z12671" s="136"/>
      <c r="AC12671" s="136"/>
    </row>
    <row r="12672" spans="2:29">
      <c r="B12672" s="136"/>
      <c r="E12672" s="136"/>
      <c r="H12672" s="136"/>
      <c r="K12672" s="136"/>
      <c r="O12672" s="136"/>
      <c r="T12672" s="136"/>
      <c r="W12672" s="136"/>
      <c r="Z12672" s="136"/>
      <c r="AC12672" s="136"/>
    </row>
    <row r="12673" spans="2:29">
      <c r="B12673" s="136"/>
      <c r="E12673" s="136"/>
      <c r="H12673" s="136"/>
      <c r="K12673" s="136"/>
      <c r="O12673" s="136"/>
      <c r="T12673" s="136"/>
      <c r="W12673" s="136"/>
      <c r="Z12673" s="136"/>
      <c r="AC12673" s="136"/>
    </row>
    <row r="12674" spans="2:29">
      <c r="B12674" s="136"/>
      <c r="E12674" s="136"/>
      <c r="H12674" s="136"/>
      <c r="K12674" s="136"/>
      <c r="O12674" s="136"/>
      <c r="T12674" s="136"/>
      <c r="W12674" s="136"/>
      <c r="Z12674" s="136"/>
      <c r="AC12674" s="136"/>
    </row>
    <row r="12675" spans="2:29">
      <c r="B12675" s="136"/>
      <c r="E12675" s="136"/>
      <c r="H12675" s="136"/>
      <c r="K12675" s="136"/>
      <c r="O12675" s="136"/>
      <c r="T12675" s="136"/>
      <c r="W12675" s="136"/>
      <c r="Z12675" s="136"/>
      <c r="AC12675" s="136"/>
    </row>
    <row r="12676" spans="2:29">
      <c r="B12676" s="136"/>
      <c r="E12676" s="136"/>
      <c r="H12676" s="136"/>
      <c r="K12676" s="136"/>
      <c r="O12676" s="136"/>
      <c r="T12676" s="136"/>
      <c r="W12676" s="136"/>
      <c r="Z12676" s="136"/>
      <c r="AC12676" s="136"/>
    </row>
    <row r="12677" spans="2:29">
      <c r="B12677" s="136"/>
      <c r="E12677" s="136"/>
      <c r="H12677" s="136"/>
      <c r="K12677" s="136"/>
      <c r="O12677" s="136"/>
      <c r="T12677" s="136"/>
      <c r="W12677" s="136"/>
      <c r="Z12677" s="136"/>
      <c r="AC12677" s="136"/>
    </row>
    <row r="12678" spans="2:29">
      <c r="B12678" s="136"/>
      <c r="E12678" s="136"/>
      <c r="H12678" s="136"/>
      <c r="K12678" s="136"/>
      <c r="O12678" s="136"/>
      <c r="T12678" s="136"/>
      <c r="W12678" s="136"/>
      <c r="Z12678" s="136"/>
      <c r="AC12678" s="136"/>
    </row>
    <row r="12679" spans="2:29">
      <c r="B12679" s="136"/>
      <c r="E12679" s="136"/>
      <c r="H12679" s="136"/>
      <c r="K12679" s="136"/>
      <c r="O12679" s="136"/>
      <c r="T12679" s="136"/>
      <c r="W12679" s="136"/>
      <c r="Z12679" s="136"/>
      <c r="AC12679" s="136"/>
    </row>
    <row r="12680" spans="2:29">
      <c r="B12680" s="136"/>
      <c r="E12680" s="136"/>
      <c r="H12680" s="136"/>
      <c r="K12680" s="136"/>
      <c r="O12680" s="136"/>
      <c r="T12680" s="136"/>
      <c r="W12680" s="136"/>
      <c r="Z12680" s="136"/>
      <c r="AC12680" s="136"/>
    </row>
    <row r="12681" spans="2:29">
      <c r="B12681" s="136"/>
      <c r="E12681" s="136"/>
      <c r="H12681" s="136"/>
      <c r="K12681" s="136"/>
      <c r="O12681" s="136"/>
      <c r="T12681" s="136"/>
      <c r="W12681" s="136"/>
      <c r="Z12681" s="136"/>
      <c r="AC12681" s="136"/>
    </row>
    <row r="12682" spans="2:29">
      <c r="B12682" s="136"/>
      <c r="E12682" s="136"/>
      <c r="H12682" s="136"/>
      <c r="K12682" s="136"/>
      <c r="O12682" s="136"/>
      <c r="T12682" s="136"/>
      <c r="W12682" s="136"/>
      <c r="Z12682" s="136"/>
      <c r="AC12682" s="136"/>
    </row>
    <row r="12683" spans="2:29">
      <c r="B12683" s="136"/>
      <c r="E12683" s="136"/>
      <c r="H12683" s="136"/>
      <c r="K12683" s="136"/>
      <c r="O12683" s="136"/>
      <c r="T12683" s="136"/>
      <c r="W12683" s="136"/>
      <c r="Z12683" s="136"/>
      <c r="AC12683" s="136"/>
    </row>
    <row r="12684" spans="2:29">
      <c r="B12684" s="136"/>
      <c r="E12684" s="136"/>
      <c r="H12684" s="136"/>
      <c r="K12684" s="136"/>
      <c r="O12684" s="136"/>
      <c r="T12684" s="136"/>
      <c r="W12684" s="136"/>
      <c r="Z12684" s="136"/>
      <c r="AC12684" s="136"/>
    </row>
    <row r="12685" spans="2:29">
      <c r="B12685" s="136"/>
      <c r="E12685" s="136"/>
      <c r="H12685" s="136"/>
      <c r="K12685" s="136"/>
      <c r="O12685" s="136"/>
      <c r="T12685" s="136"/>
      <c r="W12685" s="136"/>
      <c r="Z12685" s="136"/>
      <c r="AC12685" s="136"/>
    </row>
    <row r="12686" spans="2:29">
      <c r="B12686" s="136"/>
      <c r="E12686" s="136"/>
      <c r="H12686" s="136"/>
      <c r="K12686" s="136"/>
      <c r="O12686" s="136"/>
      <c r="T12686" s="136"/>
      <c r="W12686" s="136"/>
      <c r="Z12686" s="136"/>
      <c r="AC12686" s="136"/>
    </row>
    <row r="12687" spans="2:29">
      <c r="B12687" s="136"/>
      <c r="E12687" s="136"/>
      <c r="H12687" s="136"/>
      <c r="K12687" s="136"/>
      <c r="O12687" s="136"/>
      <c r="T12687" s="136"/>
      <c r="W12687" s="136"/>
      <c r="Z12687" s="136"/>
      <c r="AC12687" s="136"/>
    </row>
    <row r="12688" spans="2:29">
      <c r="B12688" s="136"/>
      <c r="E12688" s="136"/>
      <c r="H12688" s="136"/>
      <c r="K12688" s="136"/>
      <c r="O12688" s="136"/>
      <c r="T12688" s="136"/>
      <c r="W12688" s="136"/>
      <c r="Z12688" s="136"/>
      <c r="AC12688" s="136"/>
    </row>
    <row r="12689" spans="2:29">
      <c r="B12689" s="136"/>
      <c r="E12689" s="136"/>
      <c r="H12689" s="136"/>
      <c r="K12689" s="136"/>
      <c r="O12689" s="136"/>
      <c r="T12689" s="136"/>
      <c r="W12689" s="136"/>
      <c r="Z12689" s="136"/>
      <c r="AC12689" s="136"/>
    </row>
    <row r="12690" spans="2:29">
      <c r="B12690" s="136"/>
      <c r="E12690" s="136"/>
      <c r="H12690" s="136"/>
      <c r="K12690" s="136"/>
      <c r="O12690" s="136"/>
      <c r="T12690" s="136"/>
      <c r="W12690" s="136"/>
      <c r="Z12690" s="136"/>
      <c r="AC12690" s="136"/>
    </row>
    <row r="12691" spans="2:29">
      <c r="B12691" s="136"/>
      <c r="E12691" s="136"/>
      <c r="H12691" s="136"/>
      <c r="K12691" s="136"/>
      <c r="O12691" s="136"/>
      <c r="T12691" s="136"/>
      <c r="W12691" s="136"/>
      <c r="Z12691" s="136"/>
      <c r="AC12691" s="136"/>
    </row>
    <row r="12692" spans="2:29">
      <c r="B12692" s="136"/>
      <c r="E12692" s="136"/>
      <c r="H12692" s="136"/>
      <c r="K12692" s="136"/>
      <c r="O12692" s="136"/>
      <c r="T12692" s="136"/>
      <c r="W12692" s="136"/>
      <c r="Z12692" s="136"/>
      <c r="AC12692" s="136"/>
    </row>
    <row r="12693" spans="2:29">
      <c r="B12693" s="136"/>
      <c r="E12693" s="136"/>
      <c r="H12693" s="136"/>
      <c r="K12693" s="136"/>
      <c r="O12693" s="136"/>
      <c r="T12693" s="136"/>
      <c r="W12693" s="136"/>
      <c r="Z12693" s="136"/>
      <c r="AC12693" s="136"/>
    </row>
    <row r="12694" spans="2:29">
      <c r="B12694" s="136"/>
      <c r="E12694" s="136"/>
      <c r="H12694" s="136"/>
      <c r="K12694" s="136"/>
      <c r="O12694" s="136"/>
      <c r="T12694" s="136"/>
      <c r="W12694" s="136"/>
      <c r="Z12694" s="136"/>
      <c r="AC12694" s="136"/>
    </row>
    <row r="12695" spans="2:29">
      <c r="B12695" s="136"/>
      <c r="E12695" s="136"/>
      <c r="H12695" s="136"/>
      <c r="K12695" s="136"/>
      <c r="O12695" s="136"/>
      <c r="T12695" s="136"/>
      <c r="W12695" s="136"/>
      <c r="Z12695" s="136"/>
      <c r="AC12695" s="136"/>
    </row>
    <row r="12696" spans="2:29">
      <c r="B12696" s="136"/>
      <c r="E12696" s="136"/>
      <c r="H12696" s="136"/>
      <c r="K12696" s="136"/>
      <c r="O12696" s="136"/>
      <c r="T12696" s="136"/>
      <c r="W12696" s="136"/>
      <c r="Z12696" s="136"/>
      <c r="AC12696" s="136"/>
    </row>
    <row r="12697" spans="2:29">
      <c r="B12697" s="136"/>
      <c r="E12697" s="136"/>
      <c r="H12697" s="136"/>
      <c r="K12697" s="136"/>
      <c r="O12697" s="136"/>
      <c r="T12697" s="136"/>
      <c r="W12697" s="136"/>
      <c r="Z12697" s="136"/>
      <c r="AC12697" s="136"/>
    </row>
    <row r="12698" spans="2:29">
      <c r="B12698" s="136"/>
      <c r="E12698" s="136"/>
      <c r="H12698" s="136"/>
      <c r="K12698" s="136"/>
      <c r="O12698" s="136"/>
      <c r="T12698" s="136"/>
      <c r="W12698" s="136"/>
      <c r="Z12698" s="136"/>
      <c r="AC12698" s="136"/>
    </row>
    <row r="12699" spans="2:29">
      <c r="B12699" s="136"/>
      <c r="E12699" s="136"/>
      <c r="H12699" s="136"/>
      <c r="K12699" s="136"/>
      <c r="O12699" s="136"/>
      <c r="T12699" s="136"/>
      <c r="W12699" s="136"/>
      <c r="Z12699" s="136"/>
      <c r="AC12699" s="136"/>
    </row>
    <row r="12700" spans="2:29">
      <c r="B12700" s="136"/>
      <c r="E12700" s="136"/>
      <c r="H12700" s="136"/>
      <c r="K12700" s="136"/>
      <c r="O12700" s="136"/>
      <c r="T12700" s="136"/>
      <c r="W12700" s="136"/>
      <c r="Z12700" s="136"/>
      <c r="AC12700" s="136"/>
    </row>
    <row r="12701" spans="2:29">
      <c r="B12701" s="136"/>
      <c r="E12701" s="136"/>
      <c r="H12701" s="136"/>
      <c r="K12701" s="136"/>
      <c r="O12701" s="136"/>
      <c r="T12701" s="136"/>
      <c r="W12701" s="136"/>
      <c r="Z12701" s="136"/>
      <c r="AC12701" s="136"/>
    </row>
    <row r="12702" spans="2:29">
      <c r="B12702" s="136"/>
      <c r="E12702" s="136"/>
      <c r="H12702" s="136"/>
      <c r="K12702" s="136"/>
      <c r="O12702" s="136"/>
      <c r="T12702" s="136"/>
      <c r="W12702" s="136"/>
      <c r="Z12702" s="136"/>
      <c r="AC12702" s="136"/>
    </row>
    <row r="12703" spans="2:29">
      <c r="B12703" s="136"/>
      <c r="E12703" s="136"/>
      <c r="H12703" s="136"/>
      <c r="K12703" s="136"/>
      <c r="O12703" s="136"/>
      <c r="T12703" s="136"/>
      <c r="W12703" s="136"/>
      <c r="Z12703" s="136"/>
      <c r="AC12703" s="136"/>
    </row>
    <row r="12704" spans="2:29">
      <c r="B12704" s="136"/>
      <c r="E12704" s="136"/>
      <c r="H12704" s="136"/>
      <c r="K12704" s="136"/>
      <c r="O12704" s="136"/>
      <c r="T12704" s="136"/>
      <c r="W12704" s="136"/>
      <c r="Z12704" s="136"/>
      <c r="AC12704" s="136"/>
    </row>
    <row r="12705" spans="2:29">
      <c r="B12705" s="136"/>
      <c r="E12705" s="136"/>
      <c r="H12705" s="136"/>
      <c r="K12705" s="136"/>
      <c r="O12705" s="136"/>
      <c r="T12705" s="136"/>
      <c r="W12705" s="136"/>
      <c r="Z12705" s="136"/>
      <c r="AC12705" s="136"/>
    </row>
    <row r="12706" spans="2:29">
      <c r="B12706" s="136"/>
      <c r="E12706" s="136"/>
      <c r="H12706" s="136"/>
      <c r="K12706" s="136"/>
      <c r="O12706" s="136"/>
      <c r="T12706" s="136"/>
      <c r="W12706" s="136"/>
      <c r="Z12706" s="136"/>
      <c r="AC12706" s="136"/>
    </row>
    <row r="12707" spans="2:29">
      <c r="B12707" s="136"/>
      <c r="E12707" s="136"/>
      <c r="H12707" s="136"/>
      <c r="K12707" s="136"/>
      <c r="O12707" s="136"/>
      <c r="T12707" s="136"/>
      <c r="W12707" s="136"/>
      <c r="Z12707" s="136"/>
      <c r="AC12707" s="136"/>
    </row>
    <row r="12708" spans="2:29">
      <c r="B12708" s="136"/>
      <c r="E12708" s="136"/>
      <c r="H12708" s="136"/>
      <c r="K12708" s="136"/>
      <c r="O12708" s="136"/>
      <c r="T12708" s="136"/>
      <c r="W12708" s="136"/>
      <c r="Z12708" s="136"/>
      <c r="AC12708" s="136"/>
    </row>
    <row r="12709" spans="2:29">
      <c r="B12709" s="136"/>
      <c r="E12709" s="136"/>
      <c r="H12709" s="136"/>
      <c r="K12709" s="136"/>
      <c r="O12709" s="136"/>
      <c r="T12709" s="136"/>
      <c r="W12709" s="136"/>
      <c r="Z12709" s="136"/>
      <c r="AC12709" s="136"/>
    </row>
    <row r="12710" spans="2:29">
      <c r="B12710" s="136"/>
      <c r="E12710" s="136"/>
      <c r="H12710" s="136"/>
      <c r="K12710" s="136"/>
      <c r="O12710" s="136"/>
      <c r="T12710" s="136"/>
      <c r="W12710" s="136"/>
      <c r="Z12710" s="136"/>
      <c r="AC12710" s="136"/>
    </row>
    <row r="12711" spans="2:29">
      <c r="B12711" s="136"/>
      <c r="E12711" s="136"/>
      <c r="H12711" s="136"/>
      <c r="K12711" s="136"/>
      <c r="O12711" s="136"/>
      <c r="T12711" s="136"/>
      <c r="W12711" s="136"/>
      <c r="Z12711" s="136"/>
      <c r="AC12711" s="136"/>
    </row>
    <row r="12712" spans="2:29">
      <c r="B12712" s="136"/>
      <c r="E12712" s="136"/>
      <c r="H12712" s="136"/>
      <c r="K12712" s="136"/>
      <c r="O12712" s="136"/>
      <c r="T12712" s="136"/>
      <c r="W12712" s="136"/>
      <c r="Z12712" s="136"/>
      <c r="AC12712" s="136"/>
    </row>
    <row r="12713" spans="2:29">
      <c r="B12713" s="136"/>
      <c r="E12713" s="136"/>
      <c r="H12713" s="136"/>
      <c r="K12713" s="136"/>
      <c r="O12713" s="136"/>
      <c r="T12713" s="136"/>
      <c r="W12713" s="136"/>
      <c r="Z12713" s="136"/>
      <c r="AC12713" s="136"/>
    </row>
    <row r="12714" spans="2:29">
      <c r="B12714" s="136"/>
      <c r="E12714" s="136"/>
      <c r="H12714" s="136"/>
      <c r="K12714" s="136"/>
      <c r="O12714" s="136"/>
      <c r="T12714" s="136"/>
      <c r="W12714" s="136"/>
      <c r="Z12714" s="136"/>
      <c r="AC12714" s="136"/>
    </row>
    <row r="12715" spans="2:29">
      <c r="B12715" s="136"/>
      <c r="E12715" s="136"/>
      <c r="H12715" s="136"/>
      <c r="K12715" s="136"/>
      <c r="O12715" s="136"/>
      <c r="T12715" s="136"/>
      <c r="W12715" s="136"/>
      <c r="Z12715" s="136"/>
      <c r="AC12715" s="136"/>
    </row>
    <row r="12716" spans="2:29">
      <c r="B12716" s="136"/>
      <c r="E12716" s="136"/>
      <c r="H12716" s="136"/>
      <c r="K12716" s="136"/>
      <c r="O12716" s="136"/>
      <c r="T12716" s="136"/>
      <c r="W12716" s="136"/>
      <c r="Z12716" s="136"/>
      <c r="AC12716" s="136"/>
    </row>
    <row r="12717" spans="2:29">
      <c r="B12717" s="136"/>
      <c r="E12717" s="136"/>
      <c r="H12717" s="136"/>
      <c r="K12717" s="136"/>
      <c r="O12717" s="136"/>
      <c r="T12717" s="136"/>
      <c r="W12717" s="136"/>
      <c r="Z12717" s="136"/>
      <c r="AC12717" s="136"/>
    </row>
    <row r="12718" spans="2:29">
      <c r="B12718" s="136"/>
      <c r="E12718" s="136"/>
      <c r="H12718" s="136"/>
      <c r="K12718" s="136"/>
      <c r="O12718" s="136"/>
      <c r="T12718" s="136"/>
      <c r="W12718" s="136"/>
      <c r="Z12718" s="136"/>
      <c r="AC12718" s="136"/>
    </row>
    <row r="12719" spans="2:29">
      <c r="B12719" s="136"/>
      <c r="E12719" s="136"/>
      <c r="H12719" s="136"/>
      <c r="K12719" s="136"/>
      <c r="O12719" s="136"/>
      <c r="T12719" s="136"/>
      <c r="W12719" s="136"/>
      <c r="Z12719" s="136"/>
      <c r="AC12719" s="136"/>
    </row>
    <row r="12720" spans="2:29">
      <c r="B12720" s="136"/>
      <c r="E12720" s="136"/>
      <c r="H12720" s="136"/>
      <c r="K12720" s="136"/>
      <c r="O12720" s="136"/>
      <c r="T12720" s="136"/>
      <c r="W12720" s="136"/>
      <c r="Z12720" s="136"/>
      <c r="AC12720" s="136"/>
    </row>
    <row r="12721" spans="2:29">
      <c r="B12721" s="136"/>
      <c r="E12721" s="136"/>
      <c r="H12721" s="136"/>
      <c r="K12721" s="136"/>
      <c r="O12721" s="136"/>
      <c r="T12721" s="136"/>
      <c r="W12721" s="136"/>
      <c r="Z12721" s="136"/>
      <c r="AC12721" s="136"/>
    </row>
    <row r="12722" spans="2:29">
      <c r="B12722" s="136"/>
      <c r="E12722" s="136"/>
      <c r="H12722" s="136"/>
      <c r="K12722" s="136"/>
      <c r="O12722" s="136"/>
      <c r="T12722" s="136"/>
      <c r="W12722" s="136"/>
      <c r="Z12722" s="136"/>
      <c r="AC12722" s="136"/>
    </row>
    <row r="12723" spans="2:29">
      <c r="B12723" s="136"/>
      <c r="E12723" s="136"/>
      <c r="H12723" s="136"/>
      <c r="K12723" s="136"/>
      <c r="O12723" s="136"/>
      <c r="T12723" s="136"/>
      <c r="W12723" s="136"/>
      <c r="Z12723" s="136"/>
      <c r="AC12723" s="136"/>
    </row>
    <row r="12724" spans="2:29">
      <c r="B12724" s="136"/>
      <c r="E12724" s="136"/>
      <c r="H12724" s="136"/>
      <c r="K12724" s="136"/>
      <c r="O12724" s="136"/>
      <c r="T12724" s="136"/>
      <c r="W12724" s="136"/>
      <c r="Z12724" s="136"/>
      <c r="AC12724" s="136"/>
    </row>
    <row r="12725" spans="2:29">
      <c r="B12725" s="136"/>
      <c r="E12725" s="136"/>
      <c r="H12725" s="136"/>
      <c r="K12725" s="136"/>
      <c r="O12725" s="136"/>
      <c r="T12725" s="136"/>
      <c r="W12725" s="136"/>
      <c r="Z12725" s="136"/>
      <c r="AC12725" s="136"/>
    </row>
    <row r="12726" spans="2:29">
      <c r="B12726" s="136"/>
      <c r="E12726" s="136"/>
      <c r="H12726" s="136"/>
      <c r="K12726" s="136"/>
      <c r="O12726" s="136"/>
      <c r="T12726" s="136"/>
      <c r="W12726" s="136"/>
      <c r="Z12726" s="136"/>
      <c r="AC12726" s="136"/>
    </row>
    <row r="12727" spans="2:29">
      <c r="B12727" s="136"/>
      <c r="E12727" s="136"/>
      <c r="H12727" s="136"/>
      <c r="K12727" s="136"/>
      <c r="O12727" s="136"/>
      <c r="T12727" s="136"/>
      <c r="W12727" s="136"/>
      <c r="Z12727" s="136"/>
      <c r="AC12727" s="136"/>
    </row>
    <row r="12728" spans="2:29">
      <c r="B12728" s="136"/>
      <c r="E12728" s="136"/>
      <c r="H12728" s="136"/>
      <c r="K12728" s="136"/>
      <c r="O12728" s="136"/>
      <c r="T12728" s="136"/>
      <c r="W12728" s="136"/>
      <c r="Z12728" s="136"/>
      <c r="AC12728" s="136"/>
    </row>
    <row r="12729" spans="2:29">
      <c r="B12729" s="136"/>
      <c r="E12729" s="136"/>
      <c r="H12729" s="136"/>
      <c r="K12729" s="136"/>
      <c r="O12729" s="136"/>
      <c r="T12729" s="136"/>
      <c r="W12729" s="136"/>
      <c r="Z12729" s="136"/>
      <c r="AC12729" s="136"/>
    </row>
    <row r="12730" spans="2:29">
      <c r="B12730" s="136"/>
      <c r="E12730" s="136"/>
      <c r="H12730" s="136"/>
      <c r="K12730" s="136"/>
      <c r="O12730" s="136"/>
      <c r="T12730" s="136"/>
      <c r="W12730" s="136"/>
      <c r="Z12730" s="136"/>
      <c r="AC12730" s="136"/>
    </row>
    <row r="12731" spans="2:29">
      <c r="B12731" s="136"/>
      <c r="E12731" s="136"/>
      <c r="H12731" s="136"/>
      <c r="K12731" s="136"/>
      <c r="O12731" s="136"/>
      <c r="T12731" s="136"/>
      <c r="W12731" s="136"/>
      <c r="Z12731" s="136"/>
      <c r="AC12731" s="136"/>
    </row>
    <row r="12732" spans="2:29">
      <c r="B12732" s="136"/>
      <c r="E12732" s="136"/>
      <c r="H12732" s="136"/>
      <c r="K12732" s="136"/>
      <c r="O12732" s="136"/>
      <c r="T12732" s="136"/>
      <c r="W12732" s="136"/>
      <c r="Z12732" s="136"/>
      <c r="AC12732" s="136"/>
    </row>
    <row r="12733" spans="2:29">
      <c r="B12733" s="136"/>
      <c r="E12733" s="136"/>
      <c r="H12733" s="136"/>
      <c r="K12733" s="136"/>
      <c r="O12733" s="136"/>
      <c r="T12733" s="136"/>
      <c r="W12733" s="136"/>
      <c r="Z12733" s="136"/>
      <c r="AC12733" s="136"/>
    </row>
    <row r="12734" spans="2:29">
      <c r="B12734" s="136"/>
      <c r="E12734" s="136"/>
      <c r="H12734" s="136"/>
      <c r="K12734" s="136"/>
      <c r="O12734" s="136"/>
      <c r="T12734" s="136"/>
      <c r="W12734" s="136"/>
      <c r="Z12734" s="136"/>
      <c r="AC12734" s="136"/>
    </row>
    <row r="12735" spans="2:29">
      <c r="B12735" s="136"/>
      <c r="E12735" s="136"/>
      <c r="H12735" s="136"/>
      <c r="K12735" s="136"/>
      <c r="O12735" s="136"/>
      <c r="T12735" s="136"/>
      <c r="W12735" s="136"/>
      <c r="Z12735" s="136"/>
      <c r="AC12735" s="136"/>
    </row>
    <row r="12736" spans="2:29">
      <c r="B12736" s="136"/>
      <c r="E12736" s="136"/>
      <c r="H12736" s="136"/>
      <c r="K12736" s="136"/>
      <c r="O12736" s="136"/>
      <c r="T12736" s="136"/>
      <c r="W12736" s="136"/>
      <c r="Z12736" s="136"/>
      <c r="AC12736" s="136"/>
    </row>
    <row r="12737" spans="2:29">
      <c r="B12737" s="136"/>
      <c r="E12737" s="136"/>
      <c r="H12737" s="136"/>
      <c r="K12737" s="136"/>
      <c r="O12737" s="136"/>
      <c r="T12737" s="136"/>
      <c r="W12737" s="136"/>
      <c r="Z12737" s="136"/>
      <c r="AC12737" s="136"/>
    </row>
    <row r="12738" spans="2:29">
      <c r="B12738" s="136"/>
      <c r="E12738" s="136"/>
      <c r="H12738" s="136"/>
      <c r="K12738" s="136"/>
      <c r="O12738" s="136"/>
      <c r="T12738" s="136"/>
      <c r="W12738" s="136"/>
      <c r="Z12738" s="136"/>
      <c r="AC12738" s="136"/>
    </row>
    <row r="12739" spans="2:29">
      <c r="B12739" s="136"/>
      <c r="E12739" s="136"/>
      <c r="H12739" s="136"/>
      <c r="K12739" s="136"/>
      <c r="O12739" s="136"/>
      <c r="T12739" s="136"/>
      <c r="W12739" s="136"/>
      <c r="Z12739" s="136"/>
      <c r="AC12739" s="136"/>
    </row>
    <row r="12740" spans="2:29">
      <c r="B12740" s="136"/>
      <c r="E12740" s="136"/>
      <c r="H12740" s="136"/>
      <c r="K12740" s="136"/>
      <c r="O12740" s="136"/>
      <c r="T12740" s="136"/>
      <c r="W12740" s="136"/>
      <c r="Z12740" s="136"/>
      <c r="AC12740" s="136"/>
    </row>
    <row r="12741" spans="2:29">
      <c r="B12741" s="136"/>
      <c r="E12741" s="136"/>
      <c r="H12741" s="136"/>
      <c r="K12741" s="136"/>
      <c r="O12741" s="136"/>
      <c r="T12741" s="136"/>
      <c r="W12741" s="136"/>
      <c r="Z12741" s="136"/>
      <c r="AC12741" s="136"/>
    </row>
    <row r="12742" spans="2:29">
      <c r="B12742" s="136"/>
      <c r="E12742" s="136"/>
      <c r="H12742" s="136"/>
      <c r="K12742" s="136"/>
      <c r="O12742" s="136"/>
      <c r="T12742" s="136"/>
      <c r="W12742" s="136"/>
      <c r="Z12742" s="136"/>
      <c r="AC12742" s="136"/>
    </row>
    <row r="12743" spans="2:29">
      <c r="B12743" s="136"/>
      <c r="E12743" s="136"/>
      <c r="H12743" s="136"/>
      <c r="K12743" s="136"/>
      <c r="O12743" s="136"/>
      <c r="T12743" s="136"/>
      <c r="W12743" s="136"/>
      <c r="Z12743" s="136"/>
      <c r="AC12743" s="136"/>
    </row>
    <row r="12744" spans="2:29">
      <c r="B12744" s="136"/>
      <c r="E12744" s="136"/>
      <c r="H12744" s="136"/>
      <c r="K12744" s="136"/>
      <c r="O12744" s="136"/>
      <c r="T12744" s="136"/>
      <c r="W12744" s="136"/>
      <c r="Z12744" s="136"/>
      <c r="AC12744" s="136"/>
    </row>
    <row r="12745" spans="2:29">
      <c r="B12745" s="136"/>
      <c r="E12745" s="136"/>
      <c r="H12745" s="136"/>
      <c r="K12745" s="136"/>
      <c r="O12745" s="136"/>
      <c r="T12745" s="136"/>
      <c r="W12745" s="136"/>
      <c r="Z12745" s="136"/>
      <c r="AC12745" s="136"/>
    </row>
    <row r="12746" spans="2:29">
      <c r="B12746" s="136"/>
      <c r="E12746" s="136"/>
      <c r="H12746" s="136"/>
      <c r="K12746" s="136"/>
      <c r="O12746" s="136"/>
      <c r="T12746" s="136"/>
      <c r="W12746" s="136"/>
      <c r="Z12746" s="136"/>
      <c r="AC12746" s="136"/>
    </row>
    <row r="12747" spans="2:29">
      <c r="B12747" s="136"/>
      <c r="E12747" s="136"/>
      <c r="H12747" s="136"/>
      <c r="K12747" s="136"/>
      <c r="O12747" s="136"/>
      <c r="T12747" s="136"/>
      <c r="W12747" s="136"/>
      <c r="Z12747" s="136"/>
      <c r="AC12747" s="136"/>
    </row>
    <row r="12748" spans="2:29">
      <c r="B12748" s="136"/>
      <c r="E12748" s="136"/>
      <c r="H12748" s="136"/>
      <c r="K12748" s="136"/>
      <c r="O12748" s="136"/>
      <c r="T12748" s="136"/>
      <c r="W12748" s="136"/>
      <c r="Z12748" s="136"/>
      <c r="AC12748" s="136"/>
    </row>
    <row r="12749" spans="2:29">
      <c r="B12749" s="136"/>
      <c r="E12749" s="136"/>
      <c r="H12749" s="136"/>
      <c r="K12749" s="136"/>
      <c r="O12749" s="136"/>
      <c r="T12749" s="136"/>
      <c r="W12749" s="136"/>
      <c r="Z12749" s="136"/>
      <c r="AC12749" s="136"/>
    </row>
    <row r="12750" spans="2:29">
      <c r="B12750" s="136"/>
      <c r="E12750" s="136"/>
      <c r="H12750" s="136"/>
      <c r="K12750" s="136"/>
      <c r="O12750" s="136"/>
      <c r="T12750" s="136"/>
      <c r="W12750" s="136"/>
      <c r="Z12750" s="136"/>
      <c r="AC12750" s="136"/>
    </row>
    <row r="12751" spans="2:29">
      <c r="B12751" s="136"/>
      <c r="E12751" s="136"/>
      <c r="H12751" s="136"/>
      <c r="K12751" s="136"/>
      <c r="O12751" s="136"/>
      <c r="T12751" s="136"/>
      <c r="W12751" s="136"/>
      <c r="Z12751" s="136"/>
      <c r="AC12751" s="136"/>
    </row>
    <row r="12752" spans="2:29">
      <c r="B12752" s="136"/>
      <c r="E12752" s="136"/>
      <c r="H12752" s="136"/>
      <c r="K12752" s="136"/>
      <c r="O12752" s="136"/>
      <c r="T12752" s="136"/>
      <c r="W12752" s="136"/>
      <c r="Z12752" s="136"/>
      <c r="AC12752" s="136"/>
    </row>
    <row r="12753" spans="2:29">
      <c r="B12753" s="136"/>
      <c r="E12753" s="136"/>
      <c r="H12753" s="136"/>
      <c r="K12753" s="136"/>
      <c r="O12753" s="136"/>
      <c r="T12753" s="136"/>
      <c r="W12753" s="136"/>
      <c r="Z12753" s="136"/>
      <c r="AC12753" s="136"/>
    </row>
    <row r="12754" spans="2:29">
      <c r="B12754" s="136"/>
      <c r="E12754" s="136"/>
      <c r="H12754" s="136"/>
      <c r="K12754" s="136"/>
      <c r="O12754" s="136"/>
      <c r="T12754" s="136"/>
      <c r="W12754" s="136"/>
      <c r="Z12754" s="136"/>
      <c r="AC12754" s="136"/>
    </row>
    <row r="12755" spans="2:29">
      <c r="B12755" s="136"/>
      <c r="E12755" s="136"/>
      <c r="H12755" s="136"/>
      <c r="K12755" s="136"/>
      <c r="O12755" s="136"/>
      <c r="T12755" s="136"/>
      <c r="W12755" s="136"/>
      <c r="Z12755" s="136"/>
      <c r="AC12755" s="136"/>
    </row>
    <row r="12756" spans="2:29">
      <c r="B12756" s="136"/>
      <c r="E12756" s="136"/>
      <c r="H12756" s="136"/>
      <c r="K12756" s="136"/>
      <c r="O12756" s="136"/>
      <c r="T12756" s="136"/>
      <c r="W12756" s="136"/>
      <c r="Z12756" s="136"/>
      <c r="AC12756" s="136"/>
    </row>
    <row r="12757" spans="2:29">
      <c r="B12757" s="136"/>
      <c r="E12757" s="136"/>
      <c r="H12757" s="136"/>
      <c r="K12757" s="136"/>
      <c r="O12757" s="136"/>
      <c r="T12757" s="136"/>
      <c r="W12757" s="136"/>
      <c r="Z12757" s="136"/>
      <c r="AC12757" s="136"/>
    </row>
    <row r="12758" spans="2:29">
      <c r="B12758" s="136"/>
      <c r="E12758" s="136"/>
      <c r="H12758" s="136"/>
      <c r="K12758" s="136"/>
      <c r="O12758" s="136"/>
      <c r="T12758" s="136"/>
      <c r="W12758" s="136"/>
      <c r="Z12758" s="136"/>
      <c r="AC12758" s="136"/>
    </row>
    <row r="12759" spans="2:29">
      <c r="B12759" s="136"/>
      <c r="E12759" s="136"/>
      <c r="H12759" s="136"/>
      <c r="K12759" s="136"/>
      <c r="O12759" s="136"/>
      <c r="T12759" s="136"/>
      <c r="W12759" s="136"/>
      <c r="Z12759" s="136"/>
      <c r="AC12759" s="136"/>
    </row>
    <row r="12760" spans="2:29">
      <c r="B12760" s="136"/>
      <c r="E12760" s="136"/>
      <c r="H12760" s="136"/>
      <c r="K12760" s="136"/>
      <c r="O12760" s="136"/>
      <c r="T12760" s="136"/>
      <c r="W12760" s="136"/>
      <c r="Z12760" s="136"/>
      <c r="AC12760" s="136"/>
    </row>
    <row r="12761" spans="2:29">
      <c r="B12761" s="136"/>
      <c r="E12761" s="136"/>
      <c r="H12761" s="136"/>
      <c r="K12761" s="136"/>
      <c r="O12761" s="136"/>
      <c r="T12761" s="136"/>
      <c r="W12761" s="136"/>
      <c r="Z12761" s="136"/>
      <c r="AC12761" s="136"/>
    </row>
    <row r="12762" spans="2:29">
      <c r="B12762" s="136"/>
      <c r="E12762" s="136"/>
      <c r="H12762" s="136"/>
      <c r="K12762" s="136"/>
      <c r="O12762" s="136"/>
      <c r="T12762" s="136"/>
      <c r="W12762" s="136"/>
      <c r="Z12762" s="136"/>
      <c r="AC12762" s="136"/>
    </row>
    <row r="12763" spans="2:29">
      <c r="B12763" s="136"/>
      <c r="E12763" s="136"/>
      <c r="H12763" s="136"/>
      <c r="K12763" s="136"/>
      <c r="O12763" s="136"/>
      <c r="T12763" s="136"/>
      <c r="W12763" s="136"/>
      <c r="Z12763" s="136"/>
      <c r="AC12763" s="136"/>
    </row>
    <row r="12764" spans="2:29">
      <c r="B12764" s="136"/>
      <c r="E12764" s="136"/>
      <c r="H12764" s="136"/>
      <c r="K12764" s="136"/>
      <c r="O12764" s="136"/>
      <c r="T12764" s="136"/>
      <c r="W12764" s="136"/>
      <c r="Z12764" s="136"/>
      <c r="AC12764" s="136"/>
    </row>
    <row r="12765" spans="2:29">
      <c r="B12765" s="136"/>
      <c r="E12765" s="136"/>
      <c r="H12765" s="136"/>
      <c r="K12765" s="136"/>
      <c r="O12765" s="136"/>
      <c r="T12765" s="136"/>
      <c r="W12765" s="136"/>
      <c r="Z12765" s="136"/>
      <c r="AC12765" s="136"/>
    </row>
    <row r="12766" spans="2:29">
      <c r="B12766" s="136"/>
      <c r="E12766" s="136"/>
      <c r="H12766" s="136"/>
      <c r="K12766" s="136"/>
      <c r="O12766" s="136"/>
      <c r="T12766" s="136"/>
      <c r="W12766" s="136"/>
      <c r="Z12766" s="136"/>
      <c r="AC12766" s="136"/>
    </row>
    <row r="12767" spans="2:29">
      <c r="B12767" s="136"/>
      <c r="E12767" s="136"/>
      <c r="H12767" s="136"/>
      <c r="K12767" s="136"/>
      <c r="O12767" s="136"/>
      <c r="T12767" s="136"/>
      <c r="W12767" s="136"/>
      <c r="Z12767" s="136"/>
      <c r="AC12767" s="136"/>
    </row>
    <row r="12768" spans="2:29">
      <c r="B12768" s="136"/>
      <c r="E12768" s="136"/>
      <c r="H12768" s="136"/>
      <c r="K12768" s="136"/>
      <c r="O12768" s="136"/>
      <c r="T12768" s="136"/>
      <c r="W12768" s="136"/>
      <c r="Z12768" s="136"/>
      <c r="AC12768" s="136"/>
    </row>
    <row r="12769" spans="2:29">
      <c r="B12769" s="136"/>
      <c r="E12769" s="136"/>
      <c r="H12769" s="136"/>
      <c r="K12769" s="136"/>
      <c r="O12769" s="136"/>
      <c r="T12769" s="136"/>
      <c r="W12769" s="136"/>
      <c r="Z12769" s="136"/>
      <c r="AC12769" s="136"/>
    </row>
    <row r="12770" spans="2:29">
      <c r="B12770" s="136"/>
      <c r="E12770" s="136"/>
      <c r="H12770" s="136"/>
      <c r="K12770" s="136"/>
      <c r="O12770" s="136"/>
      <c r="T12770" s="136"/>
      <c r="W12770" s="136"/>
      <c r="Z12770" s="136"/>
      <c r="AC12770" s="136"/>
    </row>
    <row r="12771" spans="2:29">
      <c r="B12771" s="136"/>
      <c r="E12771" s="136"/>
      <c r="H12771" s="136"/>
      <c r="K12771" s="136"/>
      <c r="O12771" s="136"/>
      <c r="T12771" s="136"/>
      <c r="W12771" s="136"/>
      <c r="Z12771" s="136"/>
      <c r="AC12771" s="136"/>
    </row>
    <row r="12772" spans="2:29">
      <c r="B12772" s="136"/>
      <c r="E12772" s="136"/>
      <c r="H12772" s="136"/>
      <c r="K12772" s="136"/>
      <c r="O12772" s="136"/>
      <c r="T12772" s="136"/>
      <c r="W12772" s="136"/>
      <c r="Z12772" s="136"/>
      <c r="AC12772" s="136"/>
    </row>
    <row r="12773" spans="2:29">
      <c r="B12773" s="136"/>
      <c r="E12773" s="136"/>
      <c r="H12773" s="136"/>
      <c r="K12773" s="136"/>
      <c r="O12773" s="136"/>
      <c r="T12773" s="136"/>
      <c r="W12773" s="136"/>
      <c r="Z12773" s="136"/>
      <c r="AC12773" s="136"/>
    </row>
    <row r="12774" spans="2:29">
      <c r="B12774" s="136"/>
      <c r="E12774" s="136"/>
      <c r="H12774" s="136"/>
      <c r="K12774" s="136"/>
      <c r="O12774" s="136"/>
      <c r="T12774" s="136"/>
      <c r="W12774" s="136"/>
      <c r="Z12774" s="136"/>
      <c r="AC12774" s="136"/>
    </row>
    <row r="12775" spans="2:29">
      <c r="B12775" s="136"/>
      <c r="E12775" s="136"/>
      <c r="H12775" s="136"/>
      <c r="K12775" s="136"/>
      <c r="O12775" s="136"/>
      <c r="T12775" s="136"/>
      <c r="W12775" s="136"/>
      <c r="Z12775" s="136"/>
      <c r="AC12775" s="136"/>
    </row>
    <row r="12776" spans="2:29">
      <c r="B12776" s="136"/>
      <c r="E12776" s="136"/>
      <c r="H12776" s="136"/>
      <c r="K12776" s="136"/>
      <c r="O12776" s="136"/>
      <c r="T12776" s="136"/>
      <c r="W12776" s="136"/>
      <c r="Z12776" s="136"/>
      <c r="AC12776" s="136"/>
    </row>
    <row r="12777" spans="2:29">
      <c r="B12777" s="136"/>
      <c r="E12777" s="136"/>
      <c r="H12777" s="136"/>
      <c r="K12777" s="136"/>
      <c r="O12777" s="136"/>
      <c r="T12777" s="136"/>
      <c r="W12777" s="136"/>
      <c r="Z12777" s="136"/>
      <c r="AC12777" s="136"/>
    </row>
    <row r="12778" spans="2:29">
      <c r="B12778" s="136"/>
      <c r="E12778" s="136"/>
      <c r="H12778" s="136"/>
      <c r="K12778" s="136"/>
      <c r="O12778" s="136"/>
      <c r="T12778" s="136"/>
      <c r="W12778" s="136"/>
      <c r="Z12778" s="136"/>
      <c r="AC12778" s="136"/>
    </row>
    <row r="12779" spans="2:29">
      <c r="B12779" s="136"/>
      <c r="E12779" s="136"/>
      <c r="H12779" s="136"/>
      <c r="K12779" s="136"/>
      <c r="O12779" s="136"/>
      <c r="T12779" s="136"/>
      <c r="W12779" s="136"/>
      <c r="Z12779" s="136"/>
      <c r="AC12779" s="136"/>
    </row>
    <row r="12780" spans="2:29">
      <c r="B12780" s="136"/>
      <c r="E12780" s="136"/>
      <c r="H12780" s="136"/>
      <c r="K12780" s="136"/>
      <c r="O12780" s="136"/>
      <c r="T12780" s="136"/>
      <c r="W12780" s="136"/>
      <c r="Z12780" s="136"/>
      <c r="AC12780" s="136"/>
    </row>
    <row r="12781" spans="2:29">
      <c r="B12781" s="136"/>
      <c r="E12781" s="136"/>
      <c r="H12781" s="136"/>
      <c r="K12781" s="136"/>
      <c r="O12781" s="136"/>
      <c r="T12781" s="136"/>
      <c r="W12781" s="136"/>
      <c r="Z12781" s="136"/>
      <c r="AC12781" s="136"/>
    </row>
    <row r="12782" spans="2:29">
      <c r="B12782" s="136"/>
      <c r="E12782" s="136"/>
      <c r="H12782" s="136"/>
      <c r="K12782" s="136"/>
      <c r="O12782" s="136"/>
      <c r="T12782" s="136"/>
      <c r="W12782" s="136"/>
      <c r="Z12782" s="136"/>
      <c r="AC12782" s="136"/>
    </row>
    <row r="12783" spans="2:29">
      <c r="B12783" s="136"/>
      <c r="E12783" s="136"/>
      <c r="H12783" s="136"/>
      <c r="K12783" s="136"/>
      <c r="O12783" s="136"/>
      <c r="T12783" s="136"/>
      <c r="W12783" s="136"/>
      <c r="Z12783" s="136"/>
      <c r="AC12783" s="136"/>
    </row>
    <row r="12784" spans="2:29">
      <c r="B12784" s="136"/>
      <c r="E12784" s="136"/>
      <c r="H12784" s="136"/>
      <c r="K12784" s="136"/>
      <c r="O12784" s="136"/>
      <c r="T12784" s="136"/>
      <c r="W12784" s="136"/>
      <c r="Z12784" s="136"/>
      <c r="AC12784" s="136"/>
    </row>
    <row r="12785" spans="2:29">
      <c r="B12785" s="136"/>
      <c r="E12785" s="136"/>
      <c r="H12785" s="136"/>
      <c r="K12785" s="136"/>
      <c r="O12785" s="136"/>
      <c r="T12785" s="136"/>
      <c r="W12785" s="136"/>
      <c r="Z12785" s="136"/>
      <c r="AC12785" s="136"/>
    </row>
    <row r="12786" spans="2:29">
      <c r="B12786" s="136"/>
      <c r="E12786" s="136"/>
      <c r="H12786" s="136"/>
      <c r="K12786" s="136"/>
      <c r="O12786" s="136"/>
      <c r="T12786" s="136"/>
      <c r="W12786" s="136"/>
      <c r="Z12786" s="136"/>
      <c r="AC12786" s="136"/>
    </row>
    <row r="12787" spans="2:29">
      <c r="B12787" s="136"/>
      <c r="E12787" s="136"/>
      <c r="H12787" s="136"/>
      <c r="K12787" s="136"/>
      <c r="O12787" s="136"/>
      <c r="T12787" s="136"/>
      <c r="W12787" s="136"/>
      <c r="Z12787" s="136"/>
      <c r="AC12787" s="136"/>
    </row>
    <row r="12788" spans="2:29">
      <c r="B12788" s="136"/>
      <c r="E12788" s="136"/>
      <c r="H12788" s="136"/>
      <c r="K12788" s="136"/>
      <c r="O12788" s="136"/>
      <c r="T12788" s="136"/>
      <c r="W12788" s="136"/>
      <c r="Z12788" s="136"/>
      <c r="AC12788" s="136"/>
    </row>
    <row r="12789" spans="2:29">
      <c r="B12789" s="136"/>
      <c r="E12789" s="136"/>
      <c r="H12789" s="136"/>
      <c r="K12789" s="136"/>
      <c r="O12789" s="136"/>
      <c r="T12789" s="136"/>
      <c r="W12789" s="136"/>
      <c r="Z12789" s="136"/>
      <c r="AC12789" s="136"/>
    </row>
    <row r="12790" spans="2:29">
      <c r="B12790" s="136"/>
      <c r="E12790" s="136"/>
      <c r="H12790" s="136"/>
      <c r="K12790" s="136"/>
      <c r="O12790" s="136"/>
      <c r="T12790" s="136"/>
      <c r="W12790" s="136"/>
      <c r="Z12790" s="136"/>
      <c r="AC12790" s="136"/>
    </row>
    <row r="12791" spans="2:29">
      <c r="B12791" s="136"/>
      <c r="E12791" s="136"/>
      <c r="H12791" s="136"/>
      <c r="K12791" s="136"/>
      <c r="O12791" s="136"/>
      <c r="T12791" s="136"/>
      <c r="W12791" s="136"/>
      <c r="Z12791" s="136"/>
      <c r="AC12791" s="136"/>
    </row>
    <row r="12792" spans="2:29">
      <c r="B12792" s="136"/>
      <c r="E12792" s="136"/>
      <c r="H12792" s="136"/>
      <c r="K12792" s="136"/>
      <c r="O12792" s="136"/>
      <c r="T12792" s="136"/>
      <c r="W12792" s="136"/>
      <c r="Z12792" s="136"/>
      <c r="AC12792" s="136"/>
    </row>
    <row r="12793" spans="2:29">
      <c r="B12793" s="136"/>
      <c r="E12793" s="136"/>
      <c r="H12793" s="136"/>
      <c r="K12793" s="136"/>
      <c r="O12793" s="136"/>
      <c r="T12793" s="136"/>
      <c r="W12793" s="136"/>
      <c r="Z12793" s="136"/>
      <c r="AC12793" s="136"/>
    </row>
    <row r="12794" spans="2:29">
      <c r="B12794" s="136"/>
      <c r="E12794" s="136"/>
      <c r="H12794" s="136"/>
      <c r="K12794" s="136"/>
      <c r="O12794" s="136"/>
      <c r="T12794" s="136"/>
      <c r="W12794" s="136"/>
      <c r="Z12794" s="136"/>
      <c r="AC12794" s="136"/>
    </row>
    <row r="12795" spans="2:29">
      <c r="B12795" s="136"/>
      <c r="E12795" s="136"/>
      <c r="H12795" s="136"/>
      <c r="K12795" s="136"/>
      <c r="O12795" s="136"/>
      <c r="T12795" s="136"/>
      <c r="W12795" s="136"/>
      <c r="Z12795" s="136"/>
      <c r="AC12795" s="136"/>
    </row>
    <row r="12796" spans="2:29">
      <c r="B12796" s="136"/>
      <c r="E12796" s="136"/>
      <c r="H12796" s="136"/>
      <c r="K12796" s="136"/>
      <c r="O12796" s="136"/>
      <c r="T12796" s="136"/>
      <c r="W12796" s="136"/>
      <c r="Z12796" s="136"/>
      <c r="AC12796" s="136"/>
    </row>
    <row r="12797" spans="2:29">
      <c r="B12797" s="136"/>
      <c r="E12797" s="136"/>
      <c r="H12797" s="136"/>
      <c r="K12797" s="136"/>
      <c r="O12797" s="136"/>
      <c r="T12797" s="136"/>
      <c r="W12797" s="136"/>
      <c r="Z12797" s="136"/>
      <c r="AC12797" s="136"/>
    </row>
    <row r="12798" spans="2:29">
      <c r="B12798" s="136"/>
      <c r="E12798" s="136"/>
      <c r="H12798" s="136"/>
      <c r="K12798" s="136"/>
      <c r="O12798" s="136"/>
      <c r="T12798" s="136"/>
      <c r="W12798" s="136"/>
      <c r="Z12798" s="136"/>
      <c r="AC12798" s="136"/>
    </row>
    <row r="12799" spans="2:29">
      <c r="B12799" s="136"/>
      <c r="E12799" s="136"/>
      <c r="H12799" s="136"/>
      <c r="K12799" s="136"/>
      <c r="O12799" s="136"/>
      <c r="T12799" s="136"/>
      <c r="W12799" s="136"/>
      <c r="Z12799" s="136"/>
      <c r="AC12799" s="136"/>
    </row>
    <row r="12800" spans="2:29">
      <c r="B12800" s="136"/>
      <c r="E12800" s="136"/>
      <c r="H12800" s="136"/>
      <c r="K12800" s="136"/>
      <c r="O12800" s="136"/>
      <c r="T12800" s="136"/>
      <c r="W12800" s="136"/>
      <c r="Z12800" s="136"/>
      <c r="AC12800" s="136"/>
    </row>
    <row r="12801" spans="2:29">
      <c r="B12801" s="136"/>
      <c r="E12801" s="136"/>
      <c r="H12801" s="136"/>
      <c r="K12801" s="136"/>
      <c r="O12801" s="136"/>
      <c r="T12801" s="136"/>
      <c r="W12801" s="136"/>
      <c r="Z12801" s="136"/>
      <c r="AC12801" s="136"/>
    </row>
    <row r="12802" spans="2:29">
      <c r="B12802" s="136"/>
      <c r="E12802" s="136"/>
      <c r="H12802" s="136"/>
      <c r="K12802" s="136"/>
      <c r="O12802" s="136"/>
      <c r="T12802" s="136"/>
      <c r="W12802" s="136"/>
      <c r="Z12802" s="136"/>
      <c r="AC12802" s="136"/>
    </row>
    <row r="12803" spans="2:29">
      <c r="B12803" s="136"/>
      <c r="E12803" s="136"/>
      <c r="H12803" s="136"/>
      <c r="K12803" s="136"/>
      <c r="O12803" s="136"/>
      <c r="T12803" s="136"/>
      <c r="W12803" s="136"/>
      <c r="Z12803" s="136"/>
      <c r="AC12803" s="136"/>
    </row>
    <row r="12804" spans="2:29">
      <c r="B12804" s="136"/>
      <c r="E12804" s="136"/>
      <c r="H12804" s="136"/>
      <c r="K12804" s="136"/>
      <c r="O12804" s="136"/>
      <c r="T12804" s="136"/>
      <c r="W12804" s="136"/>
      <c r="Z12804" s="136"/>
      <c r="AC12804" s="136"/>
    </row>
    <row r="12805" spans="2:29">
      <c r="B12805" s="136"/>
      <c r="E12805" s="136"/>
      <c r="H12805" s="136"/>
      <c r="K12805" s="136"/>
      <c r="O12805" s="136"/>
      <c r="T12805" s="136"/>
      <c r="W12805" s="136"/>
      <c r="Z12805" s="136"/>
      <c r="AC12805" s="136"/>
    </row>
    <row r="12806" spans="2:29">
      <c r="B12806" s="136"/>
      <c r="E12806" s="136"/>
      <c r="H12806" s="136"/>
      <c r="K12806" s="136"/>
      <c r="O12806" s="136"/>
      <c r="T12806" s="136"/>
      <c r="W12806" s="136"/>
      <c r="Z12806" s="136"/>
      <c r="AC12806" s="136"/>
    </row>
    <row r="12807" spans="2:29">
      <c r="B12807" s="136"/>
      <c r="E12807" s="136"/>
      <c r="H12807" s="136"/>
      <c r="K12807" s="136"/>
      <c r="O12807" s="136"/>
      <c r="T12807" s="136"/>
      <c r="W12807" s="136"/>
      <c r="Z12807" s="136"/>
      <c r="AC12807" s="136"/>
    </row>
    <row r="12808" spans="2:29">
      <c r="B12808" s="136"/>
      <c r="E12808" s="136"/>
      <c r="H12808" s="136"/>
      <c r="K12808" s="136"/>
      <c r="O12808" s="136"/>
      <c r="T12808" s="136"/>
      <c r="W12808" s="136"/>
      <c r="Z12808" s="136"/>
      <c r="AC12808" s="136"/>
    </row>
    <row r="12809" spans="2:29">
      <c r="B12809" s="136"/>
      <c r="E12809" s="136"/>
      <c r="H12809" s="136"/>
      <c r="K12809" s="136"/>
      <c r="O12809" s="136"/>
      <c r="T12809" s="136"/>
      <c r="W12809" s="136"/>
      <c r="Z12809" s="136"/>
      <c r="AC12809" s="136"/>
    </row>
    <row r="12810" spans="2:29">
      <c r="B12810" s="136"/>
      <c r="E12810" s="136"/>
      <c r="H12810" s="136"/>
      <c r="K12810" s="136"/>
      <c r="O12810" s="136"/>
      <c r="T12810" s="136"/>
      <c r="W12810" s="136"/>
      <c r="Z12810" s="136"/>
      <c r="AC12810" s="136"/>
    </row>
    <row r="12811" spans="2:29">
      <c r="B12811" s="136"/>
      <c r="E12811" s="136"/>
      <c r="H12811" s="136"/>
      <c r="K12811" s="136"/>
      <c r="O12811" s="136"/>
      <c r="T12811" s="136"/>
      <c r="W12811" s="136"/>
      <c r="Z12811" s="136"/>
      <c r="AC12811" s="136"/>
    </row>
    <row r="12812" spans="2:29">
      <c r="B12812" s="136"/>
      <c r="E12812" s="136"/>
      <c r="H12812" s="136"/>
      <c r="K12812" s="136"/>
      <c r="O12812" s="136"/>
      <c r="T12812" s="136"/>
      <c r="W12812" s="136"/>
      <c r="Z12812" s="136"/>
      <c r="AC12812" s="136"/>
    </row>
    <row r="12813" spans="2:29">
      <c r="B12813" s="136"/>
      <c r="E12813" s="136"/>
      <c r="H12813" s="136"/>
      <c r="K12813" s="136"/>
      <c r="O12813" s="136"/>
      <c r="T12813" s="136"/>
      <c r="W12813" s="136"/>
      <c r="Z12813" s="136"/>
      <c r="AC12813" s="136"/>
    </row>
    <row r="12814" spans="2:29">
      <c r="B12814" s="136"/>
      <c r="E12814" s="136"/>
      <c r="H12814" s="136"/>
      <c r="K12814" s="136"/>
      <c r="O12814" s="136"/>
      <c r="T12814" s="136"/>
      <c r="W12814" s="136"/>
      <c r="Z12814" s="136"/>
      <c r="AC12814" s="136"/>
    </row>
    <row r="12815" spans="2:29">
      <c r="B12815" s="136"/>
      <c r="E12815" s="136"/>
      <c r="H12815" s="136"/>
      <c r="K12815" s="136"/>
      <c r="O12815" s="136"/>
      <c r="T12815" s="136"/>
      <c r="W12815" s="136"/>
      <c r="Z12815" s="136"/>
      <c r="AC12815" s="136"/>
    </row>
    <row r="12816" spans="2:29">
      <c r="B12816" s="136"/>
      <c r="E12816" s="136"/>
      <c r="H12816" s="136"/>
      <c r="K12816" s="136"/>
      <c r="O12816" s="136"/>
      <c r="T12816" s="136"/>
      <c r="W12816" s="136"/>
      <c r="Z12816" s="136"/>
      <c r="AC12816" s="136"/>
    </row>
    <row r="12817" spans="2:29">
      <c r="B12817" s="136"/>
      <c r="E12817" s="136"/>
      <c r="H12817" s="136"/>
      <c r="K12817" s="136"/>
      <c r="O12817" s="136"/>
      <c r="T12817" s="136"/>
      <c r="W12817" s="136"/>
      <c r="Z12817" s="136"/>
      <c r="AC12817" s="136"/>
    </row>
    <row r="12818" spans="2:29">
      <c r="B12818" s="136"/>
      <c r="E12818" s="136"/>
      <c r="H12818" s="136"/>
      <c r="K12818" s="136"/>
      <c r="O12818" s="136"/>
      <c r="T12818" s="136"/>
      <c r="W12818" s="136"/>
      <c r="Z12818" s="136"/>
      <c r="AC12818" s="136"/>
    </row>
    <row r="12819" spans="2:29">
      <c r="B12819" s="136"/>
      <c r="E12819" s="136"/>
      <c r="H12819" s="136"/>
      <c r="K12819" s="136"/>
      <c r="O12819" s="136"/>
      <c r="T12819" s="136"/>
      <c r="W12819" s="136"/>
      <c r="Z12819" s="136"/>
      <c r="AC12819" s="136"/>
    </row>
    <row r="12820" spans="2:29">
      <c r="B12820" s="136"/>
      <c r="E12820" s="136"/>
      <c r="H12820" s="136"/>
      <c r="K12820" s="136"/>
      <c r="O12820" s="136"/>
      <c r="T12820" s="136"/>
      <c r="W12820" s="136"/>
      <c r="Z12820" s="136"/>
      <c r="AC12820" s="136"/>
    </row>
    <row r="12821" spans="2:29">
      <c r="B12821" s="136"/>
      <c r="E12821" s="136"/>
      <c r="H12821" s="136"/>
      <c r="K12821" s="136"/>
      <c r="O12821" s="136"/>
      <c r="T12821" s="136"/>
      <c r="W12821" s="136"/>
      <c r="Z12821" s="136"/>
      <c r="AC12821" s="136"/>
    </row>
    <row r="12822" spans="2:29">
      <c r="B12822" s="136"/>
      <c r="E12822" s="136"/>
      <c r="H12822" s="136"/>
      <c r="K12822" s="136"/>
      <c r="O12822" s="136"/>
      <c r="T12822" s="136"/>
      <c r="W12822" s="136"/>
      <c r="Z12822" s="136"/>
      <c r="AC12822" s="136"/>
    </row>
    <row r="12823" spans="2:29">
      <c r="B12823" s="136"/>
      <c r="E12823" s="136"/>
      <c r="H12823" s="136"/>
      <c r="K12823" s="136"/>
      <c r="O12823" s="136"/>
      <c r="T12823" s="136"/>
      <c r="W12823" s="136"/>
      <c r="Z12823" s="136"/>
      <c r="AC12823" s="136"/>
    </row>
    <row r="12824" spans="2:29">
      <c r="B12824" s="136"/>
      <c r="E12824" s="136"/>
      <c r="H12824" s="136"/>
      <c r="K12824" s="136"/>
      <c r="O12824" s="136"/>
      <c r="T12824" s="136"/>
      <c r="W12824" s="136"/>
      <c r="Z12824" s="136"/>
      <c r="AC12824" s="136"/>
    </row>
    <row r="12825" spans="2:29">
      <c r="B12825" s="136"/>
      <c r="E12825" s="136"/>
      <c r="H12825" s="136"/>
      <c r="K12825" s="136"/>
      <c r="O12825" s="136"/>
      <c r="T12825" s="136"/>
      <c r="W12825" s="136"/>
      <c r="Z12825" s="136"/>
      <c r="AC12825" s="136"/>
    </row>
    <row r="12826" spans="2:29">
      <c r="B12826" s="136"/>
      <c r="E12826" s="136"/>
      <c r="H12826" s="136"/>
      <c r="K12826" s="136"/>
      <c r="O12826" s="136"/>
      <c r="T12826" s="136"/>
      <c r="W12826" s="136"/>
      <c r="Z12826" s="136"/>
      <c r="AC12826" s="136"/>
    </row>
    <row r="12827" spans="2:29">
      <c r="B12827" s="136"/>
      <c r="E12827" s="136"/>
      <c r="H12827" s="136"/>
      <c r="K12827" s="136"/>
      <c r="O12827" s="136"/>
      <c r="T12827" s="136"/>
      <c r="W12827" s="136"/>
      <c r="Z12827" s="136"/>
      <c r="AC12827" s="136"/>
    </row>
    <row r="12828" spans="2:29">
      <c r="B12828" s="136"/>
      <c r="E12828" s="136"/>
      <c r="H12828" s="136"/>
      <c r="K12828" s="136"/>
      <c r="O12828" s="136"/>
      <c r="T12828" s="136"/>
      <c r="W12828" s="136"/>
      <c r="Z12828" s="136"/>
      <c r="AC12828" s="136"/>
    </row>
    <row r="12829" spans="2:29">
      <c r="B12829" s="136"/>
      <c r="E12829" s="136"/>
      <c r="H12829" s="136"/>
      <c r="K12829" s="136"/>
      <c r="O12829" s="136"/>
      <c r="T12829" s="136"/>
      <c r="W12829" s="136"/>
      <c r="Z12829" s="136"/>
      <c r="AC12829" s="136"/>
    </row>
    <row r="12830" spans="2:29">
      <c r="B12830" s="136"/>
      <c r="E12830" s="136"/>
      <c r="H12830" s="136"/>
      <c r="K12830" s="136"/>
      <c r="O12830" s="136"/>
      <c r="T12830" s="136"/>
      <c r="W12830" s="136"/>
      <c r="Z12830" s="136"/>
      <c r="AC12830" s="136"/>
    </row>
    <row r="12831" spans="2:29">
      <c r="B12831" s="136"/>
      <c r="E12831" s="136"/>
      <c r="H12831" s="136"/>
      <c r="K12831" s="136"/>
      <c r="O12831" s="136"/>
      <c r="T12831" s="136"/>
      <c r="W12831" s="136"/>
      <c r="Z12831" s="136"/>
      <c r="AC12831" s="136"/>
    </row>
    <row r="12832" spans="2:29">
      <c r="B12832" s="136"/>
      <c r="E12832" s="136"/>
      <c r="H12832" s="136"/>
      <c r="K12832" s="136"/>
      <c r="O12832" s="136"/>
      <c r="T12832" s="136"/>
      <c r="W12832" s="136"/>
      <c r="Z12832" s="136"/>
      <c r="AC12832" s="136"/>
    </row>
    <row r="12833" spans="2:29">
      <c r="B12833" s="136"/>
      <c r="E12833" s="136"/>
      <c r="H12833" s="136"/>
      <c r="K12833" s="136"/>
      <c r="O12833" s="136"/>
      <c r="T12833" s="136"/>
      <c r="W12833" s="136"/>
      <c r="Z12833" s="136"/>
      <c r="AC12833" s="136"/>
    </row>
    <row r="12834" spans="2:29">
      <c r="B12834" s="136"/>
      <c r="E12834" s="136"/>
      <c r="H12834" s="136"/>
      <c r="K12834" s="136"/>
      <c r="O12834" s="136"/>
      <c r="T12834" s="136"/>
      <c r="W12834" s="136"/>
      <c r="Z12834" s="136"/>
      <c r="AC12834" s="136"/>
    </row>
    <row r="12835" spans="2:29">
      <c r="B12835" s="136"/>
      <c r="E12835" s="136"/>
      <c r="H12835" s="136"/>
      <c r="K12835" s="136"/>
      <c r="O12835" s="136"/>
      <c r="T12835" s="136"/>
      <c r="W12835" s="136"/>
      <c r="Z12835" s="136"/>
      <c r="AC12835" s="136"/>
    </row>
    <row r="12836" spans="2:29">
      <c r="B12836" s="136"/>
      <c r="E12836" s="136"/>
      <c r="H12836" s="136"/>
      <c r="K12836" s="136"/>
      <c r="O12836" s="136"/>
      <c r="T12836" s="136"/>
      <c r="W12836" s="136"/>
      <c r="Z12836" s="136"/>
      <c r="AC12836" s="136"/>
    </row>
    <row r="12837" spans="2:29">
      <c r="B12837" s="136"/>
      <c r="E12837" s="136"/>
      <c r="H12837" s="136"/>
      <c r="K12837" s="136"/>
      <c r="O12837" s="136"/>
      <c r="T12837" s="136"/>
      <c r="W12837" s="136"/>
      <c r="Z12837" s="136"/>
      <c r="AC12837" s="136"/>
    </row>
    <row r="12838" spans="2:29">
      <c r="B12838" s="136"/>
      <c r="E12838" s="136"/>
      <c r="H12838" s="136"/>
      <c r="K12838" s="136"/>
      <c r="O12838" s="136"/>
      <c r="T12838" s="136"/>
      <c r="W12838" s="136"/>
      <c r="Z12838" s="136"/>
      <c r="AC12838" s="136"/>
    </row>
    <row r="12839" spans="2:29">
      <c r="B12839" s="136"/>
      <c r="E12839" s="136"/>
      <c r="H12839" s="136"/>
      <c r="K12839" s="136"/>
      <c r="O12839" s="136"/>
      <c r="T12839" s="136"/>
      <c r="W12839" s="136"/>
      <c r="Z12839" s="136"/>
      <c r="AC12839" s="136"/>
    </row>
    <row r="12840" spans="2:29">
      <c r="B12840" s="136"/>
      <c r="E12840" s="136"/>
      <c r="H12840" s="136"/>
      <c r="K12840" s="136"/>
      <c r="O12840" s="136"/>
      <c r="T12840" s="136"/>
      <c r="W12840" s="136"/>
      <c r="Z12840" s="136"/>
      <c r="AC12840" s="136"/>
    </row>
    <row r="12841" spans="2:29">
      <c r="B12841" s="136"/>
      <c r="E12841" s="136"/>
      <c r="H12841" s="136"/>
      <c r="K12841" s="136"/>
      <c r="O12841" s="136"/>
      <c r="T12841" s="136"/>
      <c r="W12841" s="136"/>
      <c r="Z12841" s="136"/>
      <c r="AC12841" s="136"/>
    </row>
    <row r="12842" spans="2:29">
      <c r="B12842" s="136"/>
      <c r="E12842" s="136"/>
      <c r="H12842" s="136"/>
      <c r="K12842" s="136"/>
      <c r="O12842" s="136"/>
      <c r="T12842" s="136"/>
      <c r="W12842" s="136"/>
      <c r="Z12842" s="136"/>
      <c r="AC12842" s="136"/>
    </row>
    <row r="12843" spans="2:29">
      <c r="B12843" s="136"/>
      <c r="E12843" s="136"/>
      <c r="H12843" s="136"/>
      <c r="K12843" s="136"/>
      <c r="O12843" s="136"/>
      <c r="T12843" s="136"/>
      <c r="W12843" s="136"/>
      <c r="Z12843" s="136"/>
      <c r="AC12843" s="136"/>
    </row>
    <row r="12844" spans="2:29">
      <c r="B12844" s="136"/>
      <c r="E12844" s="136"/>
      <c r="H12844" s="136"/>
      <c r="K12844" s="136"/>
      <c r="O12844" s="136"/>
      <c r="T12844" s="136"/>
      <c r="W12844" s="136"/>
      <c r="Z12844" s="136"/>
      <c r="AC12844" s="136"/>
    </row>
    <row r="12845" spans="2:29">
      <c r="B12845" s="136"/>
      <c r="E12845" s="136"/>
      <c r="H12845" s="136"/>
      <c r="K12845" s="136"/>
      <c r="O12845" s="136"/>
      <c r="T12845" s="136"/>
      <c r="W12845" s="136"/>
      <c r="Z12845" s="136"/>
      <c r="AC12845" s="136"/>
    </row>
    <row r="12846" spans="2:29">
      <c r="B12846" s="136"/>
      <c r="E12846" s="136"/>
      <c r="H12846" s="136"/>
      <c r="K12846" s="136"/>
      <c r="O12846" s="136"/>
      <c r="T12846" s="136"/>
      <c r="W12846" s="136"/>
      <c r="Z12846" s="136"/>
      <c r="AC12846" s="136"/>
    </row>
    <row r="12847" spans="2:29">
      <c r="B12847" s="136"/>
      <c r="E12847" s="136"/>
      <c r="H12847" s="136"/>
      <c r="K12847" s="136"/>
      <c r="O12847" s="136"/>
      <c r="T12847" s="136"/>
      <c r="W12847" s="136"/>
      <c r="Z12847" s="136"/>
      <c r="AC12847" s="136"/>
    </row>
    <row r="12848" spans="2:29">
      <c r="B12848" s="136"/>
      <c r="E12848" s="136"/>
      <c r="H12848" s="136"/>
      <c r="K12848" s="136"/>
      <c r="O12848" s="136"/>
      <c r="T12848" s="136"/>
      <c r="W12848" s="136"/>
      <c r="Z12848" s="136"/>
      <c r="AC12848" s="136"/>
    </row>
    <row r="12849" spans="2:29">
      <c r="B12849" s="136"/>
      <c r="E12849" s="136"/>
      <c r="H12849" s="136"/>
      <c r="K12849" s="136"/>
      <c r="O12849" s="136"/>
      <c r="T12849" s="136"/>
      <c r="W12849" s="136"/>
      <c r="Z12849" s="136"/>
      <c r="AC12849" s="136"/>
    </row>
    <row r="12850" spans="2:29">
      <c r="B12850" s="136"/>
      <c r="E12850" s="136"/>
      <c r="H12850" s="136"/>
      <c r="K12850" s="136"/>
      <c r="O12850" s="136"/>
      <c r="T12850" s="136"/>
      <c r="W12850" s="136"/>
      <c r="Z12850" s="136"/>
      <c r="AC12850" s="136"/>
    </row>
    <row r="12851" spans="2:29">
      <c r="B12851" s="136"/>
      <c r="E12851" s="136"/>
      <c r="H12851" s="136"/>
      <c r="K12851" s="136"/>
      <c r="O12851" s="136"/>
      <c r="T12851" s="136"/>
      <c r="W12851" s="136"/>
      <c r="Z12851" s="136"/>
      <c r="AC12851" s="136"/>
    </row>
    <row r="12852" spans="2:29">
      <c r="B12852" s="136"/>
      <c r="E12852" s="136"/>
      <c r="H12852" s="136"/>
      <c r="K12852" s="136"/>
      <c r="O12852" s="136"/>
      <c r="T12852" s="136"/>
      <c r="W12852" s="136"/>
      <c r="Z12852" s="136"/>
      <c r="AC12852" s="136"/>
    </row>
    <row r="12853" spans="2:29">
      <c r="B12853" s="136"/>
      <c r="E12853" s="136"/>
      <c r="H12853" s="136"/>
      <c r="K12853" s="136"/>
      <c r="O12853" s="136"/>
      <c r="T12853" s="136"/>
      <c r="W12853" s="136"/>
      <c r="Z12853" s="136"/>
      <c r="AC12853" s="136"/>
    </row>
    <row r="12854" spans="2:29">
      <c r="B12854" s="136"/>
      <c r="E12854" s="136"/>
      <c r="H12854" s="136"/>
      <c r="K12854" s="136"/>
      <c r="O12854" s="136"/>
      <c r="T12854" s="136"/>
      <c r="W12854" s="136"/>
      <c r="Z12854" s="136"/>
      <c r="AC12854" s="136"/>
    </row>
    <row r="12855" spans="2:29">
      <c r="B12855" s="136"/>
      <c r="E12855" s="136"/>
      <c r="H12855" s="136"/>
      <c r="K12855" s="136"/>
      <c r="O12855" s="136"/>
      <c r="T12855" s="136"/>
      <c r="W12855" s="136"/>
      <c r="Z12855" s="136"/>
      <c r="AC12855" s="136"/>
    </row>
    <row r="12856" spans="2:29">
      <c r="B12856" s="136"/>
      <c r="E12856" s="136"/>
      <c r="H12856" s="136"/>
      <c r="K12856" s="136"/>
      <c r="O12856" s="136"/>
      <c r="T12856" s="136"/>
      <c r="W12856" s="136"/>
      <c r="Z12856" s="136"/>
      <c r="AC12856" s="136"/>
    </row>
    <row r="12857" spans="2:29">
      <c r="B12857" s="136"/>
      <c r="E12857" s="136"/>
      <c r="H12857" s="136"/>
      <c r="K12857" s="136"/>
      <c r="O12857" s="136"/>
      <c r="T12857" s="136"/>
      <c r="W12857" s="136"/>
      <c r="Z12857" s="136"/>
      <c r="AC12857" s="136"/>
    </row>
    <row r="12858" spans="2:29">
      <c r="B12858" s="136"/>
      <c r="E12858" s="136"/>
      <c r="H12858" s="136"/>
      <c r="K12858" s="136"/>
      <c r="O12858" s="136"/>
      <c r="T12858" s="136"/>
      <c r="W12858" s="136"/>
      <c r="Z12858" s="136"/>
      <c r="AC12858" s="136"/>
    </row>
    <row r="12859" spans="2:29">
      <c r="B12859" s="136"/>
      <c r="E12859" s="136"/>
      <c r="H12859" s="136"/>
      <c r="K12859" s="136"/>
      <c r="O12859" s="136"/>
      <c r="T12859" s="136"/>
      <c r="W12859" s="136"/>
      <c r="Z12859" s="136"/>
      <c r="AC12859" s="136"/>
    </row>
    <row r="12860" spans="2:29">
      <c r="B12860" s="136"/>
      <c r="E12860" s="136"/>
      <c r="H12860" s="136"/>
      <c r="K12860" s="136"/>
      <c r="O12860" s="136"/>
      <c r="T12860" s="136"/>
      <c r="W12860" s="136"/>
      <c r="Z12860" s="136"/>
      <c r="AC12860" s="136"/>
    </row>
    <row r="12861" spans="2:29">
      <c r="B12861" s="136"/>
      <c r="E12861" s="136"/>
      <c r="H12861" s="136"/>
      <c r="K12861" s="136"/>
      <c r="O12861" s="136"/>
      <c r="T12861" s="136"/>
      <c r="W12861" s="136"/>
      <c r="Z12861" s="136"/>
      <c r="AC12861" s="136"/>
    </row>
    <row r="12862" spans="2:29">
      <c r="B12862" s="136"/>
      <c r="E12862" s="136"/>
      <c r="H12862" s="136"/>
      <c r="K12862" s="136"/>
      <c r="O12862" s="136"/>
      <c r="T12862" s="136"/>
      <c r="W12862" s="136"/>
      <c r="Z12862" s="136"/>
      <c r="AC12862" s="136"/>
    </row>
    <row r="12863" spans="2:29">
      <c r="B12863" s="136"/>
      <c r="E12863" s="136"/>
      <c r="H12863" s="136"/>
      <c r="K12863" s="136"/>
      <c r="O12863" s="136"/>
      <c r="T12863" s="136"/>
      <c r="W12863" s="136"/>
      <c r="Z12863" s="136"/>
      <c r="AC12863" s="136"/>
    </row>
    <row r="12864" spans="2:29">
      <c r="B12864" s="136"/>
      <c r="E12864" s="136"/>
      <c r="H12864" s="136"/>
      <c r="K12864" s="136"/>
      <c r="O12864" s="136"/>
      <c r="T12864" s="136"/>
      <c r="W12864" s="136"/>
      <c r="Z12864" s="136"/>
      <c r="AC12864" s="136"/>
    </row>
    <row r="12865" spans="2:29">
      <c r="B12865" s="136"/>
      <c r="E12865" s="136"/>
      <c r="H12865" s="136"/>
      <c r="K12865" s="136"/>
      <c r="O12865" s="136"/>
      <c r="T12865" s="136"/>
      <c r="W12865" s="136"/>
      <c r="Z12865" s="136"/>
      <c r="AC12865" s="136"/>
    </row>
    <row r="12866" spans="2:29">
      <c r="B12866" s="136"/>
      <c r="E12866" s="136"/>
      <c r="H12866" s="136"/>
      <c r="K12866" s="136"/>
      <c r="O12866" s="136"/>
      <c r="T12866" s="136"/>
      <c r="W12866" s="136"/>
      <c r="Z12866" s="136"/>
      <c r="AC12866" s="136"/>
    </row>
    <row r="12867" spans="2:29">
      <c r="B12867" s="136"/>
      <c r="E12867" s="136"/>
      <c r="H12867" s="136"/>
      <c r="K12867" s="136"/>
      <c r="O12867" s="136"/>
      <c r="T12867" s="136"/>
      <c r="W12867" s="136"/>
      <c r="Z12867" s="136"/>
      <c r="AC12867" s="136"/>
    </row>
    <row r="12868" spans="2:29">
      <c r="B12868" s="136"/>
      <c r="E12868" s="136"/>
      <c r="H12868" s="136"/>
      <c r="K12868" s="136"/>
      <c r="O12868" s="136"/>
      <c r="T12868" s="136"/>
      <c r="W12868" s="136"/>
      <c r="Z12868" s="136"/>
      <c r="AC12868" s="136"/>
    </row>
    <row r="12869" spans="2:29">
      <c r="B12869" s="136"/>
      <c r="E12869" s="136"/>
      <c r="H12869" s="136"/>
      <c r="K12869" s="136"/>
      <c r="O12869" s="136"/>
      <c r="T12869" s="136"/>
      <c r="W12869" s="136"/>
      <c r="Z12869" s="136"/>
      <c r="AC12869" s="136"/>
    </row>
    <row r="12870" spans="2:29">
      <c r="B12870" s="136"/>
      <c r="E12870" s="136"/>
      <c r="H12870" s="136"/>
      <c r="K12870" s="136"/>
      <c r="O12870" s="136"/>
      <c r="T12870" s="136"/>
      <c r="W12870" s="136"/>
      <c r="Z12870" s="136"/>
      <c r="AC12870" s="136"/>
    </row>
    <row r="12871" spans="2:29">
      <c r="B12871" s="136"/>
      <c r="E12871" s="136"/>
      <c r="H12871" s="136"/>
      <c r="K12871" s="136"/>
      <c r="O12871" s="136"/>
      <c r="T12871" s="136"/>
      <c r="W12871" s="136"/>
      <c r="Z12871" s="136"/>
      <c r="AC12871" s="136"/>
    </row>
    <row r="12872" spans="2:29">
      <c r="B12872" s="136"/>
      <c r="E12872" s="136"/>
      <c r="H12872" s="136"/>
      <c r="K12872" s="136"/>
      <c r="O12872" s="136"/>
      <c r="T12872" s="136"/>
      <c r="W12872" s="136"/>
      <c r="Z12872" s="136"/>
      <c r="AC12872" s="136"/>
    </row>
    <row r="12873" spans="2:29">
      <c r="B12873" s="136"/>
      <c r="E12873" s="136"/>
      <c r="H12873" s="136"/>
      <c r="K12873" s="136"/>
      <c r="O12873" s="136"/>
      <c r="T12873" s="136"/>
      <c r="W12873" s="136"/>
      <c r="Z12873" s="136"/>
      <c r="AC12873" s="136"/>
    </row>
    <row r="12874" spans="2:29">
      <c r="B12874" s="136"/>
      <c r="E12874" s="136"/>
      <c r="H12874" s="136"/>
      <c r="K12874" s="136"/>
      <c r="O12874" s="136"/>
      <c r="T12874" s="136"/>
      <c r="W12874" s="136"/>
      <c r="Z12874" s="136"/>
      <c r="AC12874" s="136"/>
    </row>
    <row r="12875" spans="2:29">
      <c r="B12875" s="136"/>
      <c r="E12875" s="136"/>
      <c r="H12875" s="136"/>
      <c r="K12875" s="136"/>
      <c r="O12875" s="136"/>
      <c r="T12875" s="136"/>
      <c r="W12875" s="136"/>
      <c r="Z12875" s="136"/>
      <c r="AC12875" s="136"/>
    </row>
    <row r="12876" spans="2:29">
      <c r="B12876" s="136"/>
      <c r="E12876" s="136"/>
      <c r="H12876" s="136"/>
      <c r="K12876" s="136"/>
      <c r="O12876" s="136"/>
      <c r="T12876" s="136"/>
      <c r="W12876" s="136"/>
      <c r="Z12876" s="136"/>
      <c r="AC12876" s="136"/>
    </row>
    <row r="12877" spans="2:29">
      <c r="B12877" s="136"/>
      <c r="E12877" s="136"/>
      <c r="H12877" s="136"/>
      <c r="K12877" s="136"/>
      <c r="O12877" s="136"/>
      <c r="T12877" s="136"/>
      <c r="W12877" s="136"/>
      <c r="Z12877" s="136"/>
      <c r="AC12877" s="136"/>
    </row>
    <row r="12878" spans="2:29">
      <c r="B12878" s="136"/>
      <c r="E12878" s="136"/>
      <c r="H12878" s="136"/>
      <c r="K12878" s="136"/>
      <c r="O12878" s="136"/>
      <c r="T12878" s="136"/>
      <c r="W12878" s="136"/>
      <c r="Z12878" s="136"/>
      <c r="AC12878" s="136"/>
    </row>
    <row r="12879" spans="2:29">
      <c r="B12879" s="136"/>
      <c r="E12879" s="136"/>
      <c r="H12879" s="136"/>
      <c r="K12879" s="136"/>
      <c r="O12879" s="136"/>
      <c r="T12879" s="136"/>
      <c r="W12879" s="136"/>
      <c r="Z12879" s="136"/>
      <c r="AC12879" s="136"/>
    </row>
    <row r="12880" spans="2:29">
      <c r="B12880" s="136"/>
      <c r="E12880" s="136"/>
      <c r="H12880" s="136"/>
      <c r="K12880" s="136"/>
      <c r="O12880" s="136"/>
      <c r="T12880" s="136"/>
      <c r="W12880" s="136"/>
      <c r="Z12880" s="136"/>
      <c r="AC12880" s="136"/>
    </row>
    <row r="12881" spans="2:29">
      <c r="B12881" s="136"/>
      <c r="E12881" s="136"/>
      <c r="H12881" s="136"/>
      <c r="K12881" s="136"/>
      <c r="O12881" s="136"/>
      <c r="T12881" s="136"/>
      <c r="W12881" s="136"/>
      <c r="Z12881" s="136"/>
      <c r="AC12881" s="136"/>
    </row>
    <row r="12882" spans="2:29">
      <c r="B12882" s="136"/>
      <c r="E12882" s="136"/>
      <c r="H12882" s="136"/>
      <c r="K12882" s="136"/>
      <c r="O12882" s="136"/>
      <c r="T12882" s="136"/>
      <c r="W12882" s="136"/>
      <c r="Z12882" s="136"/>
      <c r="AC12882" s="136"/>
    </row>
    <row r="12883" spans="2:29">
      <c r="B12883" s="136"/>
      <c r="E12883" s="136"/>
      <c r="H12883" s="136"/>
      <c r="K12883" s="136"/>
      <c r="O12883" s="136"/>
      <c r="T12883" s="136"/>
      <c r="W12883" s="136"/>
      <c r="Z12883" s="136"/>
      <c r="AC12883" s="136"/>
    </row>
    <row r="12884" spans="2:29">
      <c r="B12884" s="136"/>
      <c r="E12884" s="136"/>
      <c r="H12884" s="136"/>
      <c r="K12884" s="136"/>
      <c r="O12884" s="136"/>
      <c r="T12884" s="136"/>
      <c r="W12884" s="136"/>
      <c r="Z12884" s="136"/>
      <c r="AC12884" s="136"/>
    </row>
    <row r="12885" spans="2:29">
      <c r="B12885" s="136"/>
      <c r="E12885" s="136"/>
      <c r="H12885" s="136"/>
      <c r="K12885" s="136"/>
      <c r="O12885" s="136"/>
      <c r="T12885" s="136"/>
      <c r="W12885" s="136"/>
      <c r="Z12885" s="136"/>
      <c r="AC12885" s="136"/>
    </row>
    <row r="12886" spans="2:29">
      <c r="B12886" s="136"/>
      <c r="E12886" s="136"/>
      <c r="H12886" s="136"/>
      <c r="K12886" s="136"/>
      <c r="O12886" s="136"/>
      <c r="T12886" s="136"/>
      <c r="W12886" s="136"/>
      <c r="Z12886" s="136"/>
      <c r="AC12886" s="136"/>
    </row>
    <row r="12887" spans="2:29">
      <c r="B12887" s="136"/>
      <c r="E12887" s="136"/>
      <c r="H12887" s="136"/>
      <c r="K12887" s="136"/>
      <c r="O12887" s="136"/>
      <c r="T12887" s="136"/>
      <c r="W12887" s="136"/>
      <c r="Z12887" s="136"/>
      <c r="AC12887" s="136"/>
    </row>
    <row r="12888" spans="2:29">
      <c r="B12888" s="136"/>
      <c r="E12888" s="136"/>
      <c r="H12888" s="136"/>
      <c r="K12888" s="136"/>
      <c r="O12888" s="136"/>
      <c r="T12888" s="136"/>
      <c r="W12888" s="136"/>
      <c r="Z12888" s="136"/>
      <c r="AC12888" s="136"/>
    </row>
    <row r="12889" spans="2:29">
      <c r="B12889" s="136"/>
      <c r="E12889" s="136"/>
      <c r="H12889" s="136"/>
      <c r="K12889" s="136"/>
      <c r="O12889" s="136"/>
      <c r="T12889" s="136"/>
      <c r="W12889" s="136"/>
      <c r="Z12889" s="136"/>
      <c r="AC12889" s="136"/>
    </row>
    <row r="12890" spans="2:29">
      <c r="B12890" s="136"/>
      <c r="E12890" s="136"/>
      <c r="H12890" s="136"/>
      <c r="K12890" s="136"/>
      <c r="O12890" s="136"/>
      <c r="T12890" s="136"/>
      <c r="W12890" s="136"/>
      <c r="Z12890" s="136"/>
      <c r="AC12890" s="136"/>
    </row>
    <row r="12891" spans="2:29">
      <c r="B12891" s="136"/>
      <c r="E12891" s="136"/>
      <c r="H12891" s="136"/>
      <c r="K12891" s="136"/>
      <c r="O12891" s="136"/>
      <c r="T12891" s="136"/>
      <c r="W12891" s="136"/>
      <c r="Z12891" s="136"/>
      <c r="AC12891" s="136"/>
    </row>
    <row r="12892" spans="2:29">
      <c r="B12892" s="136"/>
      <c r="E12892" s="136"/>
      <c r="H12892" s="136"/>
      <c r="K12892" s="136"/>
      <c r="O12892" s="136"/>
      <c r="T12892" s="136"/>
      <c r="W12892" s="136"/>
      <c r="Z12892" s="136"/>
      <c r="AC12892" s="136"/>
    </row>
    <row r="12893" spans="2:29">
      <c r="B12893" s="136"/>
      <c r="E12893" s="136"/>
      <c r="H12893" s="136"/>
      <c r="K12893" s="136"/>
      <c r="O12893" s="136"/>
      <c r="T12893" s="136"/>
      <c r="W12893" s="136"/>
      <c r="Z12893" s="136"/>
      <c r="AC12893" s="136"/>
    </row>
    <row r="12894" spans="2:29">
      <c r="B12894" s="136"/>
      <c r="E12894" s="136"/>
      <c r="H12894" s="136"/>
      <c r="K12894" s="136"/>
      <c r="O12894" s="136"/>
      <c r="T12894" s="136"/>
      <c r="W12894" s="136"/>
      <c r="Z12894" s="136"/>
      <c r="AC12894" s="136"/>
    </row>
    <row r="12895" spans="2:29">
      <c r="B12895" s="136"/>
      <c r="E12895" s="136"/>
      <c r="H12895" s="136"/>
      <c r="K12895" s="136"/>
      <c r="O12895" s="136"/>
      <c r="T12895" s="136"/>
      <c r="W12895" s="136"/>
      <c r="Z12895" s="136"/>
      <c r="AC12895" s="136"/>
    </row>
    <row r="12896" spans="2:29">
      <c r="B12896" s="136"/>
      <c r="E12896" s="136"/>
      <c r="H12896" s="136"/>
      <c r="K12896" s="136"/>
      <c r="O12896" s="136"/>
      <c r="T12896" s="136"/>
      <c r="W12896" s="136"/>
      <c r="Z12896" s="136"/>
      <c r="AC12896" s="136"/>
    </row>
    <row r="12897" spans="2:29">
      <c r="B12897" s="136"/>
      <c r="E12897" s="136"/>
      <c r="H12897" s="136"/>
      <c r="K12897" s="136"/>
      <c r="O12897" s="136"/>
      <c r="T12897" s="136"/>
      <c r="W12897" s="136"/>
      <c r="Z12897" s="136"/>
      <c r="AC12897" s="136"/>
    </row>
    <row r="12898" spans="2:29">
      <c r="B12898" s="136"/>
      <c r="E12898" s="136"/>
      <c r="H12898" s="136"/>
      <c r="K12898" s="136"/>
      <c r="O12898" s="136"/>
      <c r="T12898" s="136"/>
      <c r="W12898" s="136"/>
      <c r="Z12898" s="136"/>
      <c r="AC12898" s="136"/>
    </row>
    <row r="12899" spans="2:29">
      <c r="B12899" s="136"/>
      <c r="E12899" s="136"/>
      <c r="H12899" s="136"/>
      <c r="K12899" s="136"/>
      <c r="O12899" s="136"/>
      <c r="T12899" s="136"/>
      <c r="W12899" s="136"/>
      <c r="Z12899" s="136"/>
      <c r="AC12899" s="136"/>
    </row>
    <row r="12900" spans="2:29">
      <c r="B12900" s="136"/>
      <c r="E12900" s="136"/>
      <c r="H12900" s="136"/>
      <c r="K12900" s="136"/>
      <c r="O12900" s="136"/>
      <c r="T12900" s="136"/>
      <c r="W12900" s="136"/>
      <c r="Z12900" s="136"/>
      <c r="AC12900" s="136"/>
    </row>
    <row r="12901" spans="2:29">
      <c r="B12901" s="136"/>
      <c r="E12901" s="136"/>
      <c r="H12901" s="136"/>
      <c r="K12901" s="136"/>
      <c r="O12901" s="136"/>
      <c r="T12901" s="136"/>
      <c r="W12901" s="136"/>
      <c r="Z12901" s="136"/>
      <c r="AC12901" s="136"/>
    </row>
    <row r="12902" spans="2:29">
      <c r="B12902" s="136"/>
      <c r="E12902" s="136"/>
      <c r="H12902" s="136"/>
      <c r="K12902" s="136"/>
      <c r="O12902" s="136"/>
      <c r="T12902" s="136"/>
      <c r="W12902" s="136"/>
      <c r="Z12902" s="136"/>
      <c r="AC12902" s="136"/>
    </row>
    <row r="12903" spans="2:29">
      <c r="B12903" s="136"/>
      <c r="E12903" s="136"/>
      <c r="H12903" s="136"/>
      <c r="K12903" s="136"/>
      <c r="O12903" s="136"/>
      <c r="T12903" s="136"/>
      <c r="W12903" s="136"/>
      <c r="Z12903" s="136"/>
      <c r="AC12903" s="136"/>
    </row>
    <row r="12904" spans="2:29">
      <c r="B12904" s="136"/>
      <c r="E12904" s="136"/>
      <c r="H12904" s="136"/>
      <c r="K12904" s="136"/>
      <c r="O12904" s="136"/>
      <c r="T12904" s="136"/>
      <c r="W12904" s="136"/>
      <c r="Z12904" s="136"/>
      <c r="AC12904" s="136"/>
    </row>
    <row r="12905" spans="2:29">
      <c r="B12905" s="136"/>
      <c r="E12905" s="136"/>
      <c r="H12905" s="136"/>
      <c r="K12905" s="136"/>
      <c r="O12905" s="136"/>
      <c r="T12905" s="136"/>
      <c r="W12905" s="136"/>
      <c r="Z12905" s="136"/>
      <c r="AC12905" s="136"/>
    </row>
    <row r="12906" spans="2:29">
      <c r="B12906" s="136"/>
      <c r="E12906" s="136"/>
      <c r="H12906" s="136"/>
      <c r="K12906" s="136"/>
      <c r="O12906" s="136"/>
      <c r="T12906" s="136"/>
      <c r="W12906" s="136"/>
      <c r="Z12906" s="136"/>
      <c r="AC12906" s="136"/>
    </row>
    <row r="12907" spans="2:29">
      <c r="B12907" s="136"/>
      <c r="E12907" s="136"/>
      <c r="H12907" s="136"/>
      <c r="K12907" s="136"/>
      <c r="O12907" s="136"/>
      <c r="T12907" s="136"/>
      <c r="W12907" s="136"/>
      <c r="Z12907" s="136"/>
      <c r="AC12907" s="136"/>
    </row>
    <row r="12908" spans="2:29">
      <c r="B12908" s="136"/>
      <c r="E12908" s="136"/>
      <c r="H12908" s="136"/>
      <c r="K12908" s="136"/>
      <c r="O12908" s="136"/>
      <c r="T12908" s="136"/>
      <c r="W12908" s="136"/>
      <c r="Z12908" s="136"/>
      <c r="AC12908" s="136"/>
    </row>
    <row r="12909" spans="2:29">
      <c r="B12909" s="136"/>
      <c r="E12909" s="136"/>
      <c r="H12909" s="136"/>
      <c r="K12909" s="136"/>
      <c r="O12909" s="136"/>
      <c r="T12909" s="136"/>
      <c r="W12909" s="136"/>
      <c r="Z12909" s="136"/>
      <c r="AC12909" s="136"/>
    </row>
    <row r="12910" spans="2:29">
      <c r="B12910" s="136"/>
      <c r="E12910" s="136"/>
      <c r="H12910" s="136"/>
      <c r="K12910" s="136"/>
      <c r="O12910" s="136"/>
      <c r="T12910" s="136"/>
      <c r="W12910" s="136"/>
      <c r="Z12910" s="136"/>
      <c r="AC12910" s="136"/>
    </row>
    <row r="12911" spans="2:29">
      <c r="B12911" s="136"/>
      <c r="E12911" s="136"/>
      <c r="H12911" s="136"/>
      <c r="K12911" s="136"/>
      <c r="O12911" s="136"/>
      <c r="T12911" s="136"/>
      <c r="W12911" s="136"/>
      <c r="Z12911" s="136"/>
      <c r="AC12911" s="136"/>
    </row>
    <row r="12912" spans="2:29">
      <c r="B12912" s="136"/>
      <c r="E12912" s="136"/>
      <c r="H12912" s="136"/>
      <c r="K12912" s="136"/>
      <c r="O12912" s="136"/>
      <c r="T12912" s="136"/>
      <c r="W12912" s="136"/>
      <c r="Z12912" s="136"/>
      <c r="AC12912" s="136"/>
    </row>
    <row r="12913" spans="2:29">
      <c r="B12913" s="136"/>
      <c r="E12913" s="136"/>
      <c r="H12913" s="136"/>
      <c r="K12913" s="136"/>
      <c r="O12913" s="136"/>
      <c r="T12913" s="136"/>
      <c r="W12913" s="136"/>
      <c r="Z12913" s="136"/>
      <c r="AC12913" s="136"/>
    </row>
    <row r="12914" spans="2:29">
      <c r="B12914" s="136"/>
      <c r="E12914" s="136"/>
      <c r="H12914" s="136"/>
      <c r="K12914" s="136"/>
      <c r="O12914" s="136"/>
      <c r="T12914" s="136"/>
      <c r="W12914" s="136"/>
      <c r="Z12914" s="136"/>
      <c r="AC12914" s="136"/>
    </row>
    <row r="12915" spans="2:29">
      <c r="B12915" s="136"/>
      <c r="E12915" s="136"/>
      <c r="H12915" s="136"/>
      <c r="K12915" s="136"/>
      <c r="O12915" s="136"/>
      <c r="T12915" s="136"/>
      <c r="W12915" s="136"/>
      <c r="Z12915" s="136"/>
      <c r="AC12915" s="136"/>
    </row>
    <row r="12916" spans="2:29">
      <c r="B12916" s="136"/>
      <c r="E12916" s="136"/>
      <c r="H12916" s="136"/>
      <c r="K12916" s="136"/>
      <c r="O12916" s="136"/>
      <c r="T12916" s="136"/>
      <c r="W12916" s="136"/>
      <c r="Z12916" s="136"/>
      <c r="AC12916" s="136"/>
    </row>
    <row r="12917" spans="2:29">
      <c r="B12917" s="136"/>
      <c r="E12917" s="136"/>
      <c r="H12917" s="136"/>
      <c r="K12917" s="136"/>
      <c r="O12917" s="136"/>
      <c r="T12917" s="136"/>
      <c r="W12917" s="136"/>
      <c r="Z12917" s="136"/>
      <c r="AC12917" s="136"/>
    </row>
    <row r="12918" spans="2:29">
      <c r="B12918" s="136"/>
      <c r="E12918" s="136"/>
      <c r="H12918" s="136"/>
      <c r="K12918" s="136"/>
      <c r="O12918" s="136"/>
      <c r="T12918" s="136"/>
      <c r="W12918" s="136"/>
      <c r="Z12918" s="136"/>
      <c r="AC12918" s="136"/>
    </row>
    <row r="12919" spans="2:29">
      <c r="B12919" s="136"/>
      <c r="E12919" s="136"/>
      <c r="H12919" s="136"/>
      <c r="K12919" s="136"/>
      <c r="O12919" s="136"/>
      <c r="T12919" s="136"/>
      <c r="W12919" s="136"/>
      <c r="Z12919" s="136"/>
      <c r="AC12919" s="136"/>
    </row>
    <row r="12920" spans="2:29">
      <c r="B12920" s="136"/>
      <c r="E12920" s="136"/>
      <c r="H12920" s="136"/>
      <c r="K12920" s="136"/>
      <c r="O12920" s="136"/>
      <c r="T12920" s="136"/>
      <c r="W12920" s="136"/>
      <c r="Z12920" s="136"/>
      <c r="AC12920" s="136"/>
    </row>
    <row r="12921" spans="2:29">
      <c r="B12921" s="136"/>
      <c r="E12921" s="136"/>
      <c r="H12921" s="136"/>
      <c r="K12921" s="136"/>
      <c r="O12921" s="136"/>
      <c r="T12921" s="136"/>
      <c r="W12921" s="136"/>
      <c r="Z12921" s="136"/>
      <c r="AC12921" s="136"/>
    </row>
    <row r="12922" spans="2:29">
      <c r="B12922" s="136"/>
      <c r="E12922" s="136"/>
      <c r="H12922" s="136"/>
      <c r="K12922" s="136"/>
      <c r="O12922" s="136"/>
      <c r="T12922" s="136"/>
      <c r="W12922" s="136"/>
      <c r="Z12922" s="136"/>
      <c r="AC12922" s="136"/>
    </row>
    <row r="12923" spans="2:29">
      <c r="B12923" s="136"/>
      <c r="E12923" s="136"/>
      <c r="H12923" s="136"/>
      <c r="K12923" s="136"/>
      <c r="O12923" s="136"/>
      <c r="T12923" s="136"/>
      <c r="W12923" s="136"/>
      <c r="Z12923" s="136"/>
      <c r="AC12923" s="136"/>
    </row>
    <row r="12924" spans="2:29">
      <c r="B12924" s="136"/>
      <c r="E12924" s="136"/>
      <c r="H12924" s="136"/>
      <c r="K12924" s="136"/>
      <c r="O12924" s="136"/>
      <c r="T12924" s="136"/>
      <c r="W12924" s="136"/>
      <c r="Z12924" s="136"/>
      <c r="AC12924" s="136"/>
    </row>
    <row r="12925" spans="2:29">
      <c r="B12925" s="136"/>
      <c r="E12925" s="136"/>
      <c r="H12925" s="136"/>
      <c r="K12925" s="136"/>
      <c r="O12925" s="136"/>
      <c r="T12925" s="136"/>
      <c r="W12925" s="136"/>
      <c r="Z12925" s="136"/>
      <c r="AC12925" s="136"/>
    </row>
    <row r="12926" spans="2:29">
      <c r="B12926" s="136"/>
      <c r="E12926" s="136"/>
      <c r="H12926" s="136"/>
      <c r="K12926" s="136"/>
      <c r="O12926" s="136"/>
      <c r="T12926" s="136"/>
      <c r="W12926" s="136"/>
      <c r="Z12926" s="136"/>
      <c r="AC12926" s="136"/>
    </row>
    <row r="12927" spans="2:29">
      <c r="B12927" s="136"/>
      <c r="E12927" s="136"/>
      <c r="H12927" s="136"/>
      <c r="K12927" s="136"/>
      <c r="O12927" s="136"/>
      <c r="T12927" s="136"/>
      <c r="W12927" s="136"/>
      <c r="Z12927" s="136"/>
      <c r="AC12927" s="136"/>
    </row>
    <row r="12928" spans="2:29">
      <c r="B12928" s="136"/>
      <c r="E12928" s="136"/>
      <c r="H12928" s="136"/>
      <c r="K12928" s="136"/>
      <c r="O12928" s="136"/>
      <c r="T12928" s="136"/>
      <c r="W12928" s="136"/>
      <c r="Z12928" s="136"/>
      <c r="AC12928" s="136"/>
    </row>
    <row r="12929" spans="2:29">
      <c r="B12929" s="136"/>
      <c r="E12929" s="136"/>
      <c r="H12929" s="136"/>
      <c r="K12929" s="136"/>
      <c r="O12929" s="136"/>
      <c r="T12929" s="136"/>
      <c r="W12929" s="136"/>
      <c r="Z12929" s="136"/>
      <c r="AC12929" s="136"/>
    </row>
    <row r="12930" spans="2:29">
      <c r="B12930" s="136"/>
      <c r="E12930" s="136"/>
      <c r="H12930" s="136"/>
      <c r="K12930" s="136"/>
      <c r="O12930" s="136"/>
      <c r="T12930" s="136"/>
      <c r="W12930" s="136"/>
      <c r="Z12930" s="136"/>
      <c r="AC12930" s="136"/>
    </row>
    <row r="12931" spans="2:29">
      <c r="B12931" s="136"/>
      <c r="E12931" s="136"/>
      <c r="H12931" s="136"/>
      <c r="K12931" s="136"/>
      <c r="O12931" s="136"/>
      <c r="T12931" s="136"/>
      <c r="W12931" s="136"/>
      <c r="Z12931" s="136"/>
      <c r="AC12931" s="136"/>
    </row>
    <row r="12932" spans="2:29">
      <c r="B12932" s="136"/>
      <c r="E12932" s="136"/>
      <c r="H12932" s="136"/>
      <c r="K12932" s="136"/>
      <c r="O12932" s="136"/>
      <c r="T12932" s="136"/>
      <c r="W12932" s="136"/>
      <c r="Z12932" s="136"/>
      <c r="AC12932" s="136"/>
    </row>
    <row r="12933" spans="2:29">
      <c r="B12933" s="136"/>
      <c r="E12933" s="136"/>
      <c r="H12933" s="136"/>
      <c r="K12933" s="136"/>
      <c r="O12933" s="136"/>
      <c r="T12933" s="136"/>
      <c r="W12933" s="136"/>
      <c r="Z12933" s="136"/>
      <c r="AC12933" s="136"/>
    </row>
    <row r="12934" spans="2:29">
      <c r="B12934" s="136"/>
      <c r="E12934" s="136"/>
      <c r="H12934" s="136"/>
      <c r="K12934" s="136"/>
      <c r="O12934" s="136"/>
      <c r="T12934" s="136"/>
      <c r="W12934" s="136"/>
      <c r="Z12934" s="136"/>
      <c r="AC12934" s="136"/>
    </row>
    <row r="12935" spans="2:29">
      <c r="B12935" s="136"/>
      <c r="E12935" s="136"/>
      <c r="H12935" s="136"/>
      <c r="K12935" s="136"/>
      <c r="O12935" s="136"/>
      <c r="T12935" s="136"/>
      <c r="W12935" s="136"/>
      <c r="Z12935" s="136"/>
      <c r="AC12935" s="136"/>
    </row>
    <row r="12936" spans="2:29">
      <c r="B12936" s="136"/>
      <c r="E12936" s="136"/>
      <c r="H12936" s="136"/>
      <c r="K12936" s="136"/>
      <c r="O12936" s="136"/>
      <c r="T12936" s="136"/>
      <c r="W12936" s="136"/>
      <c r="Z12936" s="136"/>
      <c r="AC12936" s="136"/>
    </row>
    <row r="12937" spans="2:29">
      <c r="B12937" s="136"/>
      <c r="E12937" s="136"/>
      <c r="H12937" s="136"/>
      <c r="K12937" s="136"/>
      <c r="O12937" s="136"/>
      <c r="T12937" s="136"/>
      <c r="W12937" s="136"/>
      <c r="Z12937" s="136"/>
      <c r="AC12937" s="136"/>
    </row>
    <row r="12938" spans="2:29">
      <c r="B12938" s="136"/>
      <c r="E12938" s="136"/>
      <c r="H12938" s="136"/>
      <c r="K12938" s="136"/>
      <c r="O12938" s="136"/>
      <c r="T12938" s="136"/>
      <c r="W12938" s="136"/>
      <c r="Z12938" s="136"/>
      <c r="AC12938" s="136"/>
    </row>
    <row r="12939" spans="2:29">
      <c r="B12939" s="136"/>
      <c r="E12939" s="136"/>
      <c r="H12939" s="136"/>
      <c r="K12939" s="136"/>
      <c r="O12939" s="136"/>
      <c r="T12939" s="136"/>
      <c r="W12939" s="136"/>
      <c r="Z12939" s="136"/>
      <c r="AC12939" s="136"/>
    </row>
    <row r="12940" spans="2:29">
      <c r="B12940" s="136"/>
      <c r="E12940" s="136"/>
      <c r="H12940" s="136"/>
      <c r="K12940" s="136"/>
      <c r="O12940" s="136"/>
      <c r="T12940" s="136"/>
      <c r="W12940" s="136"/>
      <c r="Z12940" s="136"/>
      <c r="AC12940" s="136"/>
    </row>
    <row r="12941" spans="2:29">
      <c r="B12941" s="136"/>
      <c r="E12941" s="136"/>
      <c r="H12941" s="136"/>
      <c r="K12941" s="136"/>
      <c r="O12941" s="136"/>
      <c r="T12941" s="136"/>
      <c r="W12941" s="136"/>
      <c r="Z12941" s="136"/>
      <c r="AC12941" s="136"/>
    </row>
    <row r="12942" spans="2:29">
      <c r="B12942" s="136"/>
      <c r="E12942" s="136"/>
      <c r="H12942" s="136"/>
      <c r="K12942" s="136"/>
      <c r="O12942" s="136"/>
      <c r="T12942" s="136"/>
      <c r="W12942" s="136"/>
      <c r="Z12942" s="136"/>
      <c r="AC12942" s="136"/>
    </row>
    <row r="12943" spans="2:29">
      <c r="B12943" s="136"/>
      <c r="E12943" s="136"/>
      <c r="H12943" s="136"/>
      <c r="K12943" s="136"/>
      <c r="O12943" s="136"/>
      <c r="T12943" s="136"/>
      <c r="W12943" s="136"/>
      <c r="Z12943" s="136"/>
      <c r="AC12943" s="136"/>
    </row>
    <row r="12944" spans="2:29">
      <c r="B12944" s="136"/>
      <c r="E12944" s="136"/>
      <c r="H12944" s="136"/>
      <c r="K12944" s="136"/>
      <c r="O12944" s="136"/>
      <c r="T12944" s="136"/>
      <c r="W12944" s="136"/>
      <c r="Z12944" s="136"/>
      <c r="AC12944" s="136"/>
    </row>
    <row r="12945" spans="2:29">
      <c r="B12945" s="136"/>
      <c r="E12945" s="136"/>
      <c r="H12945" s="136"/>
      <c r="K12945" s="136"/>
      <c r="O12945" s="136"/>
      <c r="T12945" s="136"/>
      <c r="W12945" s="136"/>
      <c r="Z12945" s="136"/>
      <c r="AC12945" s="136"/>
    </row>
    <row r="12946" spans="2:29">
      <c r="B12946" s="136"/>
      <c r="E12946" s="136"/>
      <c r="H12946" s="136"/>
      <c r="K12946" s="136"/>
      <c r="O12946" s="136"/>
      <c r="T12946" s="136"/>
      <c r="W12946" s="136"/>
      <c r="Z12946" s="136"/>
      <c r="AC12946" s="136"/>
    </row>
    <row r="12947" spans="2:29">
      <c r="B12947" s="136"/>
      <c r="E12947" s="136"/>
      <c r="H12947" s="136"/>
      <c r="K12947" s="136"/>
      <c r="O12947" s="136"/>
      <c r="T12947" s="136"/>
      <c r="W12947" s="136"/>
      <c r="Z12947" s="136"/>
      <c r="AC12947" s="136"/>
    </row>
    <row r="12948" spans="2:29">
      <c r="B12948" s="136"/>
      <c r="E12948" s="136"/>
      <c r="H12948" s="136"/>
      <c r="K12948" s="136"/>
      <c r="O12948" s="136"/>
      <c r="T12948" s="136"/>
      <c r="W12948" s="136"/>
      <c r="Z12948" s="136"/>
      <c r="AC12948" s="136"/>
    </row>
    <row r="12949" spans="2:29">
      <c r="B12949" s="136"/>
      <c r="E12949" s="136"/>
      <c r="H12949" s="136"/>
      <c r="K12949" s="136"/>
      <c r="O12949" s="136"/>
      <c r="T12949" s="136"/>
      <c r="W12949" s="136"/>
      <c r="Z12949" s="136"/>
      <c r="AC12949" s="136"/>
    </row>
    <row r="12950" spans="2:29">
      <c r="B12950" s="136"/>
      <c r="E12950" s="136"/>
      <c r="H12950" s="136"/>
      <c r="K12950" s="136"/>
      <c r="O12950" s="136"/>
      <c r="T12950" s="136"/>
      <c r="W12950" s="136"/>
      <c r="Z12950" s="136"/>
      <c r="AC12950" s="136"/>
    </row>
    <row r="12951" spans="2:29">
      <c r="B12951" s="136"/>
      <c r="E12951" s="136"/>
      <c r="H12951" s="136"/>
      <c r="K12951" s="136"/>
      <c r="O12951" s="136"/>
      <c r="T12951" s="136"/>
      <c r="W12951" s="136"/>
      <c r="Z12951" s="136"/>
      <c r="AC12951" s="136"/>
    </row>
    <row r="12952" spans="2:29">
      <c r="B12952" s="136"/>
      <c r="E12952" s="136"/>
      <c r="H12952" s="136"/>
      <c r="K12952" s="136"/>
      <c r="O12952" s="136"/>
      <c r="T12952" s="136"/>
      <c r="W12952" s="136"/>
      <c r="Z12952" s="136"/>
      <c r="AC12952" s="136"/>
    </row>
    <row r="12953" spans="2:29">
      <c r="B12953" s="136"/>
      <c r="E12953" s="136"/>
      <c r="H12953" s="136"/>
      <c r="K12953" s="136"/>
      <c r="O12953" s="136"/>
      <c r="T12953" s="136"/>
      <c r="W12953" s="136"/>
      <c r="Z12953" s="136"/>
      <c r="AC12953" s="136"/>
    </row>
    <row r="12954" spans="2:29">
      <c r="B12954" s="136"/>
      <c r="E12954" s="136"/>
      <c r="H12954" s="136"/>
      <c r="K12954" s="136"/>
      <c r="O12954" s="136"/>
      <c r="T12954" s="136"/>
      <c r="W12954" s="136"/>
      <c r="Z12954" s="136"/>
      <c r="AC12954" s="136"/>
    </row>
    <row r="12955" spans="2:29">
      <c r="B12955" s="136"/>
      <c r="E12955" s="136"/>
      <c r="H12955" s="136"/>
      <c r="K12955" s="136"/>
      <c r="O12955" s="136"/>
      <c r="T12955" s="136"/>
      <c r="W12955" s="136"/>
      <c r="Z12955" s="136"/>
      <c r="AC12955" s="136"/>
    </row>
    <row r="12956" spans="2:29">
      <c r="B12956" s="136"/>
      <c r="E12956" s="136"/>
      <c r="H12956" s="136"/>
      <c r="K12956" s="136"/>
      <c r="O12956" s="136"/>
      <c r="T12956" s="136"/>
      <c r="W12956" s="136"/>
      <c r="Z12956" s="136"/>
      <c r="AC12956" s="136"/>
    </row>
    <row r="12957" spans="2:29">
      <c r="B12957" s="136"/>
      <c r="E12957" s="136"/>
      <c r="H12957" s="136"/>
      <c r="K12957" s="136"/>
      <c r="O12957" s="136"/>
      <c r="T12957" s="136"/>
      <c r="W12957" s="136"/>
      <c r="Z12957" s="136"/>
      <c r="AC12957" s="136"/>
    </row>
    <row r="12958" spans="2:29">
      <c r="B12958" s="136"/>
      <c r="E12958" s="136"/>
      <c r="H12958" s="136"/>
      <c r="K12958" s="136"/>
      <c r="O12958" s="136"/>
      <c r="T12958" s="136"/>
      <c r="W12958" s="136"/>
      <c r="Z12958" s="136"/>
      <c r="AC12958" s="136"/>
    </row>
    <row r="12959" spans="2:29">
      <c r="B12959" s="136"/>
      <c r="E12959" s="136"/>
      <c r="H12959" s="136"/>
      <c r="K12959" s="136"/>
      <c r="O12959" s="136"/>
      <c r="T12959" s="136"/>
      <c r="W12959" s="136"/>
      <c r="Z12959" s="136"/>
      <c r="AC12959" s="136"/>
    </row>
    <row r="12960" spans="2:29">
      <c r="B12960" s="136"/>
      <c r="E12960" s="136"/>
      <c r="H12960" s="136"/>
      <c r="K12960" s="136"/>
      <c r="O12960" s="136"/>
      <c r="T12960" s="136"/>
      <c r="W12960" s="136"/>
      <c r="Z12960" s="136"/>
      <c r="AC12960" s="136"/>
    </row>
    <row r="12961" spans="2:29">
      <c r="B12961" s="136"/>
      <c r="E12961" s="136"/>
      <c r="H12961" s="136"/>
      <c r="K12961" s="136"/>
      <c r="O12961" s="136"/>
      <c r="T12961" s="136"/>
      <c r="W12961" s="136"/>
      <c r="Z12961" s="136"/>
      <c r="AC12961" s="136"/>
    </row>
    <row r="12962" spans="2:29">
      <c r="B12962" s="136"/>
      <c r="E12962" s="136"/>
      <c r="H12962" s="136"/>
      <c r="K12962" s="136"/>
      <c r="O12962" s="136"/>
      <c r="T12962" s="136"/>
      <c r="W12962" s="136"/>
      <c r="Z12962" s="136"/>
      <c r="AC12962" s="136"/>
    </row>
    <row r="12963" spans="2:29">
      <c r="B12963" s="136"/>
      <c r="E12963" s="136"/>
      <c r="H12963" s="136"/>
      <c r="K12963" s="136"/>
      <c r="O12963" s="136"/>
      <c r="T12963" s="136"/>
      <c r="W12963" s="136"/>
      <c r="Z12963" s="136"/>
      <c r="AC12963" s="136"/>
    </row>
    <row r="12964" spans="2:29">
      <c r="B12964" s="136"/>
      <c r="E12964" s="136"/>
      <c r="H12964" s="136"/>
      <c r="K12964" s="136"/>
      <c r="O12964" s="136"/>
      <c r="T12964" s="136"/>
      <c r="W12964" s="136"/>
      <c r="Z12964" s="136"/>
      <c r="AC12964" s="136"/>
    </row>
    <row r="12965" spans="2:29">
      <c r="B12965" s="136"/>
      <c r="E12965" s="136"/>
      <c r="H12965" s="136"/>
      <c r="K12965" s="136"/>
      <c r="O12965" s="136"/>
      <c r="T12965" s="136"/>
      <c r="W12965" s="136"/>
      <c r="Z12965" s="136"/>
      <c r="AC12965" s="136"/>
    </row>
    <row r="12966" spans="2:29">
      <c r="B12966" s="136"/>
      <c r="E12966" s="136"/>
      <c r="H12966" s="136"/>
      <c r="K12966" s="136"/>
      <c r="O12966" s="136"/>
      <c r="T12966" s="136"/>
      <c r="W12966" s="136"/>
      <c r="Z12966" s="136"/>
      <c r="AC12966" s="136"/>
    </row>
    <row r="12967" spans="2:29">
      <c r="B12967" s="136"/>
      <c r="E12967" s="136"/>
      <c r="H12967" s="136"/>
      <c r="K12967" s="136"/>
      <c r="O12967" s="136"/>
      <c r="T12967" s="136"/>
      <c r="W12967" s="136"/>
      <c r="Z12967" s="136"/>
      <c r="AC12967" s="136"/>
    </row>
    <row r="12968" spans="2:29">
      <c r="B12968" s="136"/>
      <c r="E12968" s="136"/>
      <c r="H12968" s="136"/>
      <c r="K12968" s="136"/>
      <c r="O12968" s="136"/>
      <c r="T12968" s="136"/>
      <c r="W12968" s="136"/>
      <c r="Z12968" s="136"/>
      <c r="AC12968" s="136"/>
    </row>
    <row r="12969" spans="2:29">
      <c r="B12969" s="136"/>
      <c r="E12969" s="136"/>
      <c r="H12969" s="136"/>
      <c r="K12969" s="136"/>
      <c r="O12969" s="136"/>
      <c r="T12969" s="136"/>
      <c r="W12969" s="136"/>
      <c r="Z12969" s="136"/>
      <c r="AC12969" s="136"/>
    </row>
    <row r="12970" spans="2:29">
      <c r="B12970" s="136"/>
      <c r="E12970" s="136"/>
      <c r="H12970" s="136"/>
      <c r="K12970" s="136"/>
      <c r="O12970" s="136"/>
      <c r="T12970" s="136"/>
      <c r="W12970" s="136"/>
      <c r="Z12970" s="136"/>
      <c r="AC12970" s="136"/>
    </row>
    <row r="12971" spans="2:29">
      <c r="B12971" s="136"/>
      <c r="E12971" s="136"/>
      <c r="H12971" s="136"/>
      <c r="K12971" s="136"/>
      <c r="O12971" s="136"/>
      <c r="T12971" s="136"/>
      <c r="W12971" s="136"/>
      <c r="Z12971" s="136"/>
      <c r="AC12971" s="136"/>
    </row>
    <row r="12972" spans="2:29">
      <c r="B12972" s="136"/>
      <c r="E12972" s="136"/>
      <c r="H12972" s="136"/>
      <c r="K12972" s="136"/>
      <c r="O12972" s="136"/>
      <c r="T12972" s="136"/>
      <c r="W12972" s="136"/>
      <c r="Z12972" s="136"/>
      <c r="AC12972" s="136"/>
    </row>
    <row r="12973" spans="2:29">
      <c r="B12973" s="136"/>
      <c r="E12973" s="136"/>
      <c r="H12973" s="136"/>
      <c r="K12973" s="136"/>
      <c r="O12973" s="136"/>
      <c r="T12973" s="136"/>
      <c r="W12973" s="136"/>
      <c r="Z12973" s="136"/>
      <c r="AC12973" s="136"/>
    </row>
    <row r="12974" spans="2:29">
      <c r="B12974" s="136"/>
      <c r="E12974" s="136"/>
      <c r="H12974" s="136"/>
      <c r="K12974" s="136"/>
      <c r="O12974" s="136"/>
      <c r="T12974" s="136"/>
      <c r="W12974" s="136"/>
      <c r="Z12974" s="136"/>
      <c r="AC12974" s="136"/>
    </row>
    <row r="12975" spans="2:29">
      <c r="B12975" s="136"/>
      <c r="E12975" s="136"/>
      <c r="H12975" s="136"/>
      <c r="K12975" s="136"/>
      <c r="O12975" s="136"/>
      <c r="T12975" s="136"/>
      <c r="W12975" s="136"/>
      <c r="Z12975" s="136"/>
      <c r="AC12975" s="136"/>
    </row>
    <row r="12976" spans="2:29">
      <c r="B12976" s="136"/>
      <c r="E12976" s="136"/>
      <c r="H12976" s="136"/>
      <c r="K12976" s="136"/>
      <c r="O12976" s="136"/>
      <c r="T12976" s="136"/>
      <c r="W12976" s="136"/>
      <c r="Z12976" s="136"/>
      <c r="AC12976" s="136"/>
    </row>
    <row r="12977" spans="2:29">
      <c r="B12977" s="136"/>
      <c r="E12977" s="136"/>
      <c r="H12977" s="136"/>
      <c r="K12977" s="136"/>
      <c r="O12977" s="136"/>
      <c r="T12977" s="136"/>
      <c r="W12977" s="136"/>
      <c r="Z12977" s="136"/>
      <c r="AC12977" s="136"/>
    </row>
    <row r="12978" spans="2:29">
      <c r="B12978" s="136"/>
      <c r="E12978" s="136"/>
      <c r="H12978" s="136"/>
      <c r="K12978" s="136"/>
      <c r="O12978" s="136"/>
      <c r="T12978" s="136"/>
      <c r="W12978" s="136"/>
      <c r="Z12978" s="136"/>
      <c r="AC12978" s="136"/>
    </row>
    <row r="12979" spans="2:29">
      <c r="B12979" s="136"/>
      <c r="E12979" s="136"/>
      <c r="H12979" s="136"/>
      <c r="K12979" s="136"/>
      <c r="O12979" s="136"/>
      <c r="T12979" s="136"/>
      <c r="W12979" s="136"/>
      <c r="Z12979" s="136"/>
      <c r="AC12979" s="136"/>
    </row>
    <row r="12980" spans="2:29">
      <c r="B12980" s="136"/>
      <c r="E12980" s="136"/>
      <c r="H12980" s="136"/>
      <c r="K12980" s="136"/>
      <c r="O12980" s="136"/>
      <c r="T12980" s="136"/>
      <c r="W12980" s="136"/>
      <c r="Z12980" s="136"/>
      <c r="AC12980" s="136"/>
    </row>
    <row r="12981" spans="2:29">
      <c r="B12981" s="136"/>
      <c r="E12981" s="136"/>
      <c r="H12981" s="136"/>
      <c r="K12981" s="136"/>
      <c r="O12981" s="136"/>
      <c r="T12981" s="136"/>
      <c r="W12981" s="136"/>
      <c r="Z12981" s="136"/>
      <c r="AC12981" s="136"/>
    </row>
    <row r="12982" spans="2:29">
      <c r="B12982" s="136"/>
      <c r="E12982" s="136"/>
      <c r="H12982" s="136"/>
      <c r="K12982" s="136"/>
      <c r="O12982" s="136"/>
      <c r="T12982" s="136"/>
      <c r="W12982" s="136"/>
      <c r="Z12982" s="136"/>
      <c r="AC12982" s="136"/>
    </row>
    <row r="12983" spans="2:29">
      <c r="B12983" s="136"/>
      <c r="E12983" s="136"/>
      <c r="H12983" s="136"/>
      <c r="K12983" s="136"/>
      <c r="O12983" s="136"/>
      <c r="T12983" s="136"/>
      <c r="W12983" s="136"/>
      <c r="Z12983" s="136"/>
      <c r="AC12983" s="136"/>
    </row>
    <row r="12984" spans="2:29">
      <c r="B12984" s="136"/>
      <c r="E12984" s="136"/>
      <c r="H12984" s="136"/>
      <c r="K12984" s="136"/>
      <c r="O12984" s="136"/>
      <c r="T12984" s="136"/>
      <c r="W12984" s="136"/>
      <c r="Z12984" s="136"/>
      <c r="AC12984" s="136"/>
    </row>
    <row r="12985" spans="2:29">
      <c r="B12985" s="136"/>
      <c r="E12985" s="136"/>
      <c r="H12985" s="136"/>
      <c r="K12985" s="136"/>
      <c r="O12985" s="136"/>
      <c r="T12985" s="136"/>
      <c r="W12985" s="136"/>
      <c r="Z12985" s="136"/>
      <c r="AC12985" s="136"/>
    </row>
    <row r="12986" spans="2:29">
      <c r="B12986" s="136"/>
      <c r="E12986" s="136"/>
      <c r="H12986" s="136"/>
      <c r="K12986" s="136"/>
      <c r="O12986" s="136"/>
      <c r="T12986" s="136"/>
      <c r="W12986" s="136"/>
      <c r="Z12986" s="136"/>
      <c r="AC12986" s="136"/>
    </row>
    <row r="12987" spans="2:29">
      <c r="B12987" s="136"/>
      <c r="E12987" s="136"/>
      <c r="H12987" s="136"/>
      <c r="K12987" s="136"/>
      <c r="O12987" s="136"/>
      <c r="T12987" s="136"/>
      <c r="W12987" s="136"/>
      <c r="Z12987" s="136"/>
      <c r="AC12987" s="136"/>
    </row>
    <row r="12988" spans="2:29">
      <c r="B12988" s="136"/>
      <c r="E12988" s="136"/>
      <c r="H12988" s="136"/>
      <c r="K12988" s="136"/>
      <c r="O12988" s="136"/>
      <c r="T12988" s="136"/>
      <c r="W12988" s="136"/>
      <c r="Z12988" s="136"/>
      <c r="AC12988" s="136"/>
    </row>
    <row r="12989" spans="2:29">
      <c r="B12989" s="136"/>
      <c r="E12989" s="136"/>
      <c r="H12989" s="136"/>
      <c r="K12989" s="136"/>
      <c r="O12989" s="136"/>
      <c r="T12989" s="136"/>
      <c r="W12989" s="136"/>
      <c r="Z12989" s="136"/>
      <c r="AC12989" s="136"/>
    </row>
    <row r="12990" spans="2:29">
      <c r="B12990" s="136"/>
      <c r="E12990" s="136"/>
      <c r="H12990" s="136"/>
      <c r="K12990" s="136"/>
      <c r="O12990" s="136"/>
      <c r="T12990" s="136"/>
      <c r="W12990" s="136"/>
      <c r="Z12990" s="136"/>
      <c r="AC12990" s="136"/>
    </row>
    <row r="12991" spans="2:29">
      <c r="B12991" s="136"/>
      <c r="E12991" s="136"/>
      <c r="H12991" s="136"/>
      <c r="K12991" s="136"/>
      <c r="O12991" s="136"/>
      <c r="T12991" s="136"/>
      <c r="W12991" s="136"/>
      <c r="Z12991" s="136"/>
      <c r="AC12991" s="136"/>
    </row>
    <row r="12992" spans="2:29">
      <c r="B12992" s="136"/>
      <c r="E12992" s="136"/>
      <c r="H12992" s="136"/>
      <c r="K12992" s="136"/>
      <c r="O12992" s="136"/>
      <c r="T12992" s="136"/>
      <c r="W12992" s="136"/>
      <c r="Z12992" s="136"/>
      <c r="AC12992" s="136"/>
    </row>
    <row r="12993" spans="2:29">
      <c r="B12993" s="136"/>
      <c r="E12993" s="136"/>
      <c r="H12993" s="136"/>
      <c r="K12993" s="136"/>
      <c r="O12993" s="136"/>
      <c r="T12993" s="136"/>
      <c r="W12993" s="136"/>
      <c r="Z12993" s="136"/>
      <c r="AC12993" s="136"/>
    </row>
    <row r="12994" spans="2:29">
      <c r="B12994" s="136"/>
      <c r="E12994" s="136"/>
      <c r="H12994" s="136"/>
      <c r="K12994" s="136"/>
      <c r="O12994" s="136"/>
      <c r="T12994" s="136"/>
      <c r="W12994" s="136"/>
      <c r="Z12994" s="136"/>
      <c r="AC12994" s="136"/>
    </row>
    <row r="12995" spans="2:29">
      <c r="B12995" s="136"/>
      <c r="E12995" s="136"/>
      <c r="H12995" s="136"/>
      <c r="K12995" s="136"/>
      <c r="O12995" s="136"/>
      <c r="T12995" s="136"/>
      <c r="W12995" s="136"/>
      <c r="Z12995" s="136"/>
      <c r="AC12995" s="136"/>
    </row>
    <row r="12996" spans="2:29">
      <c r="B12996" s="136"/>
      <c r="E12996" s="136"/>
      <c r="H12996" s="136"/>
      <c r="K12996" s="136"/>
      <c r="O12996" s="136"/>
      <c r="T12996" s="136"/>
      <c r="W12996" s="136"/>
      <c r="Z12996" s="136"/>
      <c r="AC12996" s="136"/>
    </row>
    <row r="12997" spans="2:29">
      <c r="B12997" s="136"/>
      <c r="E12997" s="136"/>
      <c r="H12997" s="136"/>
      <c r="K12997" s="136"/>
      <c r="O12997" s="136"/>
      <c r="T12997" s="136"/>
      <c r="W12997" s="136"/>
      <c r="Z12997" s="136"/>
      <c r="AC12997" s="136"/>
    </row>
    <row r="12998" spans="2:29">
      <c r="B12998" s="136"/>
      <c r="E12998" s="136"/>
      <c r="H12998" s="136"/>
      <c r="K12998" s="136"/>
      <c r="O12998" s="136"/>
      <c r="T12998" s="136"/>
      <c r="W12998" s="136"/>
      <c r="Z12998" s="136"/>
      <c r="AC12998" s="136"/>
    </row>
    <row r="12999" spans="2:29">
      <c r="B12999" s="136"/>
      <c r="E12999" s="136"/>
      <c r="H12999" s="136"/>
      <c r="K12999" s="136"/>
      <c r="O12999" s="136"/>
      <c r="T12999" s="136"/>
      <c r="W12999" s="136"/>
      <c r="Z12999" s="136"/>
      <c r="AC12999" s="136"/>
    </row>
    <row r="13000" spans="2:29">
      <c r="B13000" s="136"/>
      <c r="E13000" s="136"/>
      <c r="H13000" s="136"/>
      <c r="K13000" s="136"/>
      <c r="O13000" s="136"/>
      <c r="T13000" s="136"/>
      <c r="W13000" s="136"/>
      <c r="Z13000" s="136"/>
      <c r="AC13000" s="136"/>
    </row>
    <row r="13001" spans="2:29">
      <c r="B13001" s="136"/>
      <c r="E13001" s="136"/>
      <c r="H13001" s="136"/>
      <c r="K13001" s="136"/>
      <c r="O13001" s="136"/>
      <c r="T13001" s="136"/>
      <c r="W13001" s="136"/>
      <c r="Z13001" s="136"/>
      <c r="AC13001" s="136"/>
    </row>
    <row r="13002" spans="2:29">
      <c r="B13002" s="136"/>
      <c r="E13002" s="136"/>
      <c r="H13002" s="136"/>
      <c r="K13002" s="136"/>
      <c r="O13002" s="136"/>
      <c r="T13002" s="136"/>
      <c r="W13002" s="136"/>
      <c r="Z13002" s="136"/>
      <c r="AC13002" s="136"/>
    </row>
    <row r="13003" spans="2:29">
      <c r="B13003" s="136"/>
      <c r="E13003" s="136"/>
      <c r="H13003" s="136"/>
      <c r="K13003" s="136"/>
      <c r="O13003" s="136"/>
      <c r="T13003" s="136"/>
      <c r="W13003" s="136"/>
      <c r="Z13003" s="136"/>
      <c r="AC13003" s="136"/>
    </row>
    <row r="13004" spans="2:29">
      <c r="B13004" s="136"/>
      <c r="E13004" s="136"/>
      <c r="H13004" s="136"/>
      <c r="K13004" s="136"/>
      <c r="O13004" s="136"/>
      <c r="T13004" s="136"/>
      <c r="W13004" s="136"/>
      <c r="Z13004" s="136"/>
      <c r="AC13004" s="136"/>
    </row>
    <row r="13005" spans="2:29">
      <c r="B13005" s="136"/>
      <c r="E13005" s="136"/>
      <c r="H13005" s="136"/>
      <c r="K13005" s="136"/>
      <c r="O13005" s="136"/>
      <c r="T13005" s="136"/>
      <c r="W13005" s="136"/>
      <c r="Z13005" s="136"/>
      <c r="AC13005" s="136"/>
    </row>
    <row r="13006" spans="2:29">
      <c r="B13006" s="136"/>
      <c r="E13006" s="136"/>
      <c r="H13006" s="136"/>
      <c r="K13006" s="136"/>
      <c r="O13006" s="136"/>
      <c r="T13006" s="136"/>
      <c r="W13006" s="136"/>
      <c r="Z13006" s="136"/>
      <c r="AC13006" s="136"/>
    </row>
    <row r="13007" spans="2:29">
      <c r="B13007" s="136"/>
      <c r="E13007" s="136"/>
      <c r="H13007" s="136"/>
      <c r="K13007" s="136"/>
      <c r="O13007" s="136"/>
      <c r="T13007" s="136"/>
      <c r="W13007" s="136"/>
      <c r="Z13007" s="136"/>
      <c r="AC13007" s="136"/>
    </row>
    <row r="13008" spans="2:29">
      <c r="B13008" s="136"/>
      <c r="E13008" s="136"/>
      <c r="H13008" s="136"/>
      <c r="K13008" s="136"/>
      <c r="O13008" s="136"/>
      <c r="T13008" s="136"/>
      <c r="W13008" s="136"/>
      <c r="Z13008" s="136"/>
      <c r="AC13008" s="136"/>
    </row>
    <row r="13009" spans="2:29">
      <c r="B13009" s="136"/>
      <c r="E13009" s="136"/>
      <c r="H13009" s="136"/>
      <c r="K13009" s="136"/>
      <c r="O13009" s="136"/>
      <c r="T13009" s="136"/>
      <c r="W13009" s="136"/>
      <c r="Z13009" s="136"/>
      <c r="AC13009" s="136"/>
    </row>
    <row r="13010" spans="2:29">
      <c r="B13010" s="136"/>
      <c r="E13010" s="136"/>
      <c r="H13010" s="136"/>
      <c r="K13010" s="136"/>
      <c r="O13010" s="136"/>
      <c r="T13010" s="136"/>
      <c r="W13010" s="136"/>
      <c r="Z13010" s="136"/>
      <c r="AC13010" s="136"/>
    </row>
    <row r="13011" spans="2:29">
      <c r="B13011" s="136"/>
      <c r="E13011" s="136"/>
      <c r="H13011" s="136"/>
      <c r="K13011" s="136"/>
      <c r="O13011" s="136"/>
      <c r="T13011" s="136"/>
      <c r="W13011" s="136"/>
      <c r="Z13011" s="136"/>
      <c r="AC13011" s="136"/>
    </row>
    <row r="13012" spans="2:29">
      <c r="B13012" s="136"/>
      <c r="E13012" s="136"/>
      <c r="H13012" s="136"/>
      <c r="K13012" s="136"/>
      <c r="O13012" s="136"/>
      <c r="T13012" s="136"/>
      <c r="W13012" s="136"/>
      <c r="Z13012" s="136"/>
      <c r="AC13012" s="136"/>
    </row>
    <row r="13013" spans="2:29">
      <c r="B13013" s="136"/>
      <c r="E13013" s="136"/>
      <c r="H13013" s="136"/>
      <c r="K13013" s="136"/>
      <c r="O13013" s="136"/>
      <c r="T13013" s="136"/>
      <c r="W13013" s="136"/>
      <c r="Z13013" s="136"/>
      <c r="AC13013" s="136"/>
    </row>
    <row r="13014" spans="2:29">
      <c r="B13014" s="136"/>
      <c r="E13014" s="136"/>
      <c r="H13014" s="136"/>
      <c r="K13014" s="136"/>
      <c r="O13014" s="136"/>
      <c r="T13014" s="136"/>
      <c r="W13014" s="136"/>
      <c r="Z13014" s="136"/>
      <c r="AC13014" s="136"/>
    </row>
    <row r="13015" spans="2:29">
      <c r="B13015" s="136"/>
      <c r="E13015" s="136"/>
      <c r="H13015" s="136"/>
      <c r="K13015" s="136"/>
      <c r="O13015" s="136"/>
      <c r="T13015" s="136"/>
      <c r="W13015" s="136"/>
      <c r="Z13015" s="136"/>
      <c r="AC13015" s="136"/>
    </row>
    <row r="13016" spans="2:29">
      <c r="B13016" s="136"/>
      <c r="E13016" s="136"/>
      <c r="H13016" s="136"/>
      <c r="K13016" s="136"/>
      <c r="O13016" s="136"/>
      <c r="T13016" s="136"/>
      <c r="W13016" s="136"/>
      <c r="Z13016" s="136"/>
      <c r="AC13016" s="136"/>
    </row>
    <row r="13017" spans="2:29">
      <c r="B13017" s="136"/>
      <c r="E13017" s="136"/>
      <c r="H13017" s="136"/>
      <c r="K13017" s="136"/>
      <c r="O13017" s="136"/>
      <c r="T13017" s="136"/>
      <c r="W13017" s="136"/>
      <c r="Z13017" s="136"/>
      <c r="AC13017" s="136"/>
    </row>
    <row r="13018" spans="2:29">
      <c r="B13018" s="136"/>
      <c r="E13018" s="136"/>
      <c r="H13018" s="136"/>
      <c r="K13018" s="136"/>
      <c r="O13018" s="136"/>
      <c r="T13018" s="136"/>
      <c r="W13018" s="136"/>
      <c r="Z13018" s="136"/>
      <c r="AC13018" s="136"/>
    </row>
    <row r="13019" spans="2:29">
      <c r="B13019" s="136"/>
      <c r="E13019" s="136"/>
      <c r="H13019" s="136"/>
      <c r="K13019" s="136"/>
      <c r="O13019" s="136"/>
      <c r="T13019" s="136"/>
      <c r="W13019" s="136"/>
      <c r="Z13019" s="136"/>
      <c r="AC13019" s="136"/>
    </row>
    <row r="13020" spans="2:29">
      <c r="B13020" s="136"/>
      <c r="E13020" s="136"/>
      <c r="H13020" s="136"/>
      <c r="K13020" s="136"/>
      <c r="O13020" s="136"/>
      <c r="T13020" s="136"/>
      <c r="W13020" s="136"/>
      <c r="Z13020" s="136"/>
      <c r="AC13020" s="136"/>
    </row>
    <row r="13021" spans="2:29">
      <c r="B13021" s="136"/>
      <c r="E13021" s="136"/>
      <c r="H13021" s="136"/>
      <c r="K13021" s="136"/>
      <c r="O13021" s="136"/>
      <c r="T13021" s="136"/>
      <c r="W13021" s="136"/>
      <c r="Z13021" s="136"/>
      <c r="AC13021" s="136"/>
    </row>
    <row r="13022" spans="2:29">
      <c r="B13022" s="136"/>
      <c r="E13022" s="136"/>
      <c r="H13022" s="136"/>
      <c r="K13022" s="136"/>
      <c r="O13022" s="136"/>
      <c r="T13022" s="136"/>
      <c r="W13022" s="136"/>
      <c r="Z13022" s="136"/>
      <c r="AC13022" s="136"/>
    </row>
    <row r="13023" spans="2:29">
      <c r="B13023" s="136"/>
      <c r="E13023" s="136"/>
      <c r="H13023" s="136"/>
      <c r="K13023" s="136"/>
      <c r="O13023" s="136"/>
      <c r="T13023" s="136"/>
      <c r="W13023" s="136"/>
      <c r="Z13023" s="136"/>
      <c r="AC13023" s="136"/>
    </row>
    <row r="13024" spans="2:29">
      <c r="B13024" s="136"/>
      <c r="E13024" s="136"/>
      <c r="H13024" s="136"/>
      <c r="K13024" s="136"/>
      <c r="O13024" s="136"/>
      <c r="T13024" s="136"/>
      <c r="W13024" s="136"/>
      <c r="Z13024" s="136"/>
      <c r="AC13024" s="136"/>
    </row>
    <row r="13025" spans="2:29">
      <c r="B13025" s="136"/>
      <c r="E13025" s="136"/>
      <c r="H13025" s="136"/>
      <c r="K13025" s="136"/>
      <c r="O13025" s="136"/>
      <c r="T13025" s="136"/>
      <c r="W13025" s="136"/>
      <c r="Z13025" s="136"/>
      <c r="AC13025" s="136"/>
    </row>
    <row r="13026" spans="2:29">
      <c r="B13026" s="136"/>
      <c r="E13026" s="136"/>
      <c r="H13026" s="136"/>
      <c r="K13026" s="136"/>
      <c r="O13026" s="136"/>
      <c r="T13026" s="136"/>
      <c r="W13026" s="136"/>
      <c r="Z13026" s="136"/>
      <c r="AC13026" s="136"/>
    </row>
    <row r="13027" spans="2:29">
      <c r="B13027" s="136"/>
      <c r="E13027" s="136"/>
      <c r="H13027" s="136"/>
      <c r="K13027" s="136"/>
      <c r="O13027" s="136"/>
      <c r="T13027" s="136"/>
      <c r="W13027" s="136"/>
      <c r="Z13027" s="136"/>
      <c r="AC13027" s="136"/>
    </row>
    <row r="13028" spans="2:29">
      <c r="B13028" s="136"/>
      <c r="E13028" s="136"/>
      <c r="H13028" s="136"/>
      <c r="K13028" s="136"/>
      <c r="O13028" s="136"/>
      <c r="T13028" s="136"/>
      <c r="W13028" s="136"/>
      <c r="Z13028" s="136"/>
      <c r="AC13028" s="136"/>
    </row>
    <row r="13029" spans="2:29">
      <c r="B13029" s="136"/>
      <c r="E13029" s="136"/>
      <c r="H13029" s="136"/>
      <c r="K13029" s="136"/>
      <c r="O13029" s="136"/>
      <c r="T13029" s="136"/>
      <c r="W13029" s="136"/>
      <c r="Z13029" s="136"/>
      <c r="AC13029" s="136"/>
    </row>
    <row r="13030" spans="2:29">
      <c r="B13030" s="136"/>
      <c r="E13030" s="136"/>
      <c r="H13030" s="136"/>
      <c r="K13030" s="136"/>
      <c r="O13030" s="136"/>
      <c r="T13030" s="136"/>
      <c r="W13030" s="136"/>
      <c r="Z13030" s="136"/>
      <c r="AC13030" s="136"/>
    </row>
    <row r="13031" spans="2:29">
      <c r="B13031" s="136"/>
      <c r="E13031" s="136"/>
      <c r="H13031" s="136"/>
      <c r="K13031" s="136"/>
      <c r="O13031" s="136"/>
      <c r="T13031" s="136"/>
      <c r="W13031" s="136"/>
      <c r="Z13031" s="136"/>
      <c r="AC13031" s="136"/>
    </row>
    <row r="13032" spans="2:29">
      <c r="B13032" s="136"/>
      <c r="E13032" s="136"/>
      <c r="H13032" s="136"/>
      <c r="K13032" s="136"/>
      <c r="O13032" s="136"/>
      <c r="T13032" s="136"/>
      <c r="W13032" s="136"/>
      <c r="Z13032" s="136"/>
      <c r="AC13032" s="136"/>
    </row>
    <row r="13033" spans="2:29">
      <c r="B13033" s="136"/>
      <c r="E13033" s="136"/>
      <c r="H13033" s="136"/>
      <c r="K13033" s="136"/>
      <c r="O13033" s="136"/>
      <c r="T13033" s="136"/>
      <c r="W13033" s="136"/>
      <c r="Z13033" s="136"/>
      <c r="AC13033" s="136"/>
    </row>
    <row r="13034" spans="2:29">
      <c r="B13034" s="136"/>
      <c r="E13034" s="136"/>
      <c r="H13034" s="136"/>
      <c r="K13034" s="136"/>
      <c r="O13034" s="136"/>
      <c r="T13034" s="136"/>
      <c r="W13034" s="136"/>
      <c r="Z13034" s="136"/>
      <c r="AC13034" s="136"/>
    </row>
    <row r="13035" spans="2:29">
      <c r="B13035" s="136"/>
      <c r="E13035" s="136"/>
      <c r="H13035" s="136"/>
      <c r="K13035" s="136"/>
      <c r="O13035" s="136"/>
      <c r="T13035" s="136"/>
      <c r="W13035" s="136"/>
      <c r="Z13035" s="136"/>
      <c r="AC13035" s="136"/>
    </row>
    <row r="13036" spans="2:29">
      <c r="B13036" s="136"/>
      <c r="E13036" s="136"/>
      <c r="H13036" s="136"/>
      <c r="K13036" s="136"/>
      <c r="O13036" s="136"/>
      <c r="T13036" s="136"/>
      <c r="W13036" s="136"/>
      <c r="Z13036" s="136"/>
      <c r="AC13036" s="136"/>
    </row>
    <row r="13037" spans="2:29">
      <c r="B13037" s="136"/>
      <c r="E13037" s="136"/>
      <c r="H13037" s="136"/>
      <c r="K13037" s="136"/>
      <c r="O13037" s="136"/>
      <c r="T13037" s="136"/>
      <c r="W13037" s="136"/>
      <c r="Z13037" s="136"/>
      <c r="AC13037" s="136"/>
    </row>
    <row r="13038" spans="2:29">
      <c r="B13038" s="136"/>
      <c r="E13038" s="136"/>
      <c r="H13038" s="136"/>
      <c r="K13038" s="136"/>
      <c r="O13038" s="136"/>
      <c r="T13038" s="136"/>
      <c r="W13038" s="136"/>
      <c r="Z13038" s="136"/>
      <c r="AC13038" s="136"/>
    </row>
    <row r="13039" spans="2:29">
      <c r="B13039" s="136"/>
      <c r="E13039" s="136"/>
      <c r="H13039" s="136"/>
      <c r="K13039" s="136"/>
      <c r="O13039" s="136"/>
      <c r="T13039" s="136"/>
      <c r="W13039" s="136"/>
      <c r="Z13039" s="136"/>
      <c r="AC13039" s="136"/>
    </row>
    <row r="13040" spans="2:29">
      <c r="B13040" s="136"/>
      <c r="E13040" s="136"/>
      <c r="H13040" s="136"/>
      <c r="K13040" s="136"/>
      <c r="O13040" s="136"/>
      <c r="T13040" s="136"/>
      <c r="W13040" s="136"/>
      <c r="Z13040" s="136"/>
      <c r="AC13040" s="136"/>
    </row>
    <row r="13041" spans="2:29">
      <c r="B13041" s="136"/>
      <c r="E13041" s="136"/>
      <c r="H13041" s="136"/>
      <c r="K13041" s="136"/>
      <c r="O13041" s="136"/>
      <c r="T13041" s="136"/>
      <c r="W13041" s="136"/>
      <c r="Z13041" s="136"/>
      <c r="AC13041" s="136"/>
    </row>
    <row r="13042" spans="2:29">
      <c r="B13042" s="136"/>
      <c r="E13042" s="136"/>
      <c r="H13042" s="136"/>
      <c r="K13042" s="136"/>
      <c r="O13042" s="136"/>
      <c r="T13042" s="136"/>
      <c r="W13042" s="136"/>
      <c r="Z13042" s="136"/>
      <c r="AC13042" s="136"/>
    </row>
    <row r="13043" spans="2:29">
      <c r="B13043" s="136"/>
      <c r="E13043" s="136"/>
      <c r="H13043" s="136"/>
      <c r="K13043" s="136"/>
      <c r="O13043" s="136"/>
      <c r="T13043" s="136"/>
      <c r="W13043" s="136"/>
      <c r="Z13043" s="136"/>
      <c r="AC13043" s="136"/>
    </row>
    <row r="13044" spans="2:29">
      <c r="B13044" s="136"/>
      <c r="E13044" s="136"/>
      <c r="H13044" s="136"/>
      <c r="K13044" s="136"/>
      <c r="O13044" s="136"/>
      <c r="T13044" s="136"/>
      <c r="W13044" s="136"/>
      <c r="Z13044" s="136"/>
      <c r="AC13044" s="136"/>
    </row>
    <row r="13045" spans="2:29">
      <c r="B13045" s="136"/>
      <c r="E13045" s="136"/>
      <c r="H13045" s="136"/>
      <c r="K13045" s="136"/>
      <c r="O13045" s="136"/>
      <c r="T13045" s="136"/>
      <c r="W13045" s="136"/>
      <c r="Z13045" s="136"/>
      <c r="AC13045" s="136"/>
    </row>
    <row r="13046" spans="2:29">
      <c r="B13046" s="136"/>
      <c r="E13046" s="136"/>
      <c r="H13046" s="136"/>
      <c r="K13046" s="136"/>
      <c r="O13046" s="136"/>
      <c r="T13046" s="136"/>
      <c r="W13046" s="136"/>
      <c r="Z13046" s="136"/>
      <c r="AC13046" s="136"/>
    </row>
    <row r="13047" spans="2:29">
      <c r="B13047" s="136"/>
      <c r="E13047" s="136"/>
      <c r="H13047" s="136"/>
      <c r="K13047" s="136"/>
      <c r="O13047" s="136"/>
      <c r="T13047" s="136"/>
      <c r="W13047" s="136"/>
      <c r="Z13047" s="136"/>
      <c r="AC13047" s="136"/>
    </row>
    <row r="13048" spans="2:29">
      <c r="B13048" s="136"/>
      <c r="E13048" s="136"/>
      <c r="H13048" s="136"/>
      <c r="K13048" s="136"/>
      <c r="O13048" s="136"/>
      <c r="T13048" s="136"/>
      <c r="W13048" s="136"/>
      <c r="Z13048" s="136"/>
      <c r="AC13048" s="136"/>
    </row>
    <row r="13049" spans="2:29">
      <c r="B13049" s="136"/>
      <c r="E13049" s="136"/>
      <c r="H13049" s="136"/>
      <c r="K13049" s="136"/>
      <c r="O13049" s="136"/>
      <c r="T13049" s="136"/>
      <c r="W13049" s="136"/>
      <c r="Z13049" s="136"/>
      <c r="AC13049" s="136"/>
    </row>
    <row r="13050" spans="2:29">
      <c r="B13050" s="136"/>
      <c r="E13050" s="136"/>
      <c r="H13050" s="136"/>
      <c r="K13050" s="136"/>
      <c r="O13050" s="136"/>
      <c r="T13050" s="136"/>
      <c r="W13050" s="136"/>
      <c r="Z13050" s="136"/>
      <c r="AC13050" s="136"/>
    </row>
    <row r="13051" spans="2:29">
      <c r="B13051" s="136"/>
      <c r="E13051" s="136"/>
      <c r="H13051" s="136"/>
      <c r="K13051" s="136"/>
      <c r="O13051" s="136"/>
      <c r="T13051" s="136"/>
      <c r="W13051" s="136"/>
      <c r="Z13051" s="136"/>
      <c r="AC13051" s="136"/>
    </row>
    <row r="13052" spans="2:29">
      <c r="B13052" s="136"/>
      <c r="E13052" s="136"/>
      <c r="H13052" s="136"/>
      <c r="K13052" s="136"/>
      <c r="O13052" s="136"/>
      <c r="T13052" s="136"/>
      <c r="W13052" s="136"/>
      <c r="Z13052" s="136"/>
      <c r="AC13052" s="136"/>
    </row>
    <row r="13053" spans="2:29">
      <c r="B13053" s="136"/>
      <c r="E13053" s="136"/>
      <c r="H13053" s="136"/>
      <c r="K13053" s="136"/>
      <c r="O13053" s="136"/>
      <c r="T13053" s="136"/>
      <c r="W13053" s="136"/>
      <c r="Z13053" s="136"/>
      <c r="AC13053" s="136"/>
    </row>
    <row r="13054" spans="2:29">
      <c r="B13054" s="136"/>
      <c r="E13054" s="136"/>
      <c r="H13054" s="136"/>
      <c r="K13054" s="136"/>
      <c r="O13054" s="136"/>
      <c r="T13054" s="136"/>
      <c r="W13054" s="136"/>
      <c r="Z13054" s="136"/>
      <c r="AC13054" s="136"/>
    </row>
    <row r="13055" spans="2:29">
      <c r="B13055" s="136"/>
      <c r="E13055" s="136"/>
      <c r="H13055" s="136"/>
      <c r="K13055" s="136"/>
      <c r="O13055" s="136"/>
      <c r="T13055" s="136"/>
      <c r="W13055" s="136"/>
      <c r="Z13055" s="136"/>
      <c r="AC13055" s="136"/>
    </row>
    <row r="13056" spans="2:29">
      <c r="B13056" s="136"/>
      <c r="E13056" s="136"/>
      <c r="H13056" s="136"/>
      <c r="K13056" s="136"/>
      <c r="O13056" s="136"/>
      <c r="T13056" s="136"/>
      <c r="W13056" s="136"/>
      <c r="Z13056" s="136"/>
      <c r="AC13056" s="136"/>
    </row>
    <row r="13057" spans="2:29">
      <c r="B13057" s="136"/>
      <c r="E13057" s="136"/>
      <c r="H13057" s="136"/>
      <c r="K13057" s="136"/>
      <c r="O13057" s="136"/>
      <c r="T13057" s="136"/>
      <c r="W13057" s="136"/>
      <c r="Z13057" s="136"/>
      <c r="AC13057" s="136"/>
    </row>
    <row r="13058" spans="2:29">
      <c r="B13058" s="136"/>
      <c r="E13058" s="136"/>
      <c r="H13058" s="136"/>
      <c r="K13058" s="136"/>
      <c r="O13058" s="136"/>
      <c r="T13058" s="136"/>
      <c r="W13058" s="136"/>
      <c r="Z13058" s="136"/>
      <c r="AC13058" s="136"/>
    </row>
    <row r="13059" spans="2:29">
      <c r="B13059" s="136"/>
      <c r="E13059" s="136"/>
      <c r="H13059" s="136"/>
      <c r="K13059" s="136"/>
      <c r="O13059" s="136"/>
      <c r="T13059" s="136"/>
      <c r="W13059" s="136"/>
      <c r="Z13059" s="136"/>
      <c r="AC13059" s="136"/>
    </row>
    <row r="13060" spans="2:29">
      <c r="B13060" s="136"/>
      <c r="E13060" s="136"/>
      <c r="H13060" s="136"/>
      <c r="K13060" s="136"/>
      <c r="O13060" s="136"/>
      <c r="T13060" s="136"/>
      <c r="W13060" s="136"/>
      <c r="Z13060" s="136"/>
      <c r="AC13060" s="136"/>
    </row>
    <row r="13061" spans="2:29">
      <c r="B13061" s="136"/>
      <c r="E13061" s="136"/>
      <c r="H13061" s="136"/>
      <c r="K13061" s="136"/>
      <c r="O13061" s="136"/>
      <c r="T13061" s="136"/>
      <c r="W13061" s="136"/>
      <c r="Z13061" s="136"/>
      <c r="AC13061" s="136"/>
    </row>
    <row r="13062" spans="2:29">
      <c r="B13062" s="136"/>
      <c r="E13062" s="136"/>
      <c r="H13062" s="136"/>
      <c r="K13062" s="136"/>
      <c r="O13062" s="136"/>
      <c r="T13062" s="136"/>
      <c r="W13062" s="136"/>
      <c r="Z13062" s="136"/>
      <c r="AC13062" s="136"/>
    </row>
    <row r="13063" spans="2:29">
      <c r="B13063" s="136"/>
      <c r="E13063" s="136"/>
      <c r="H13063" s="136"/>
      <c r="K13063" s="136"/>
      <c r="O13063" s="136"/>
      <c r="T13063" s="136"/>
      <c r="W13063" s="136"/>
      <c r="Z13063" s="136"/>
      <c r="AC13063" s="136"/>
    </row>
    <row r="13064" spans="2:29">
      <c r="B13064" s="136"/>
      <c r="E13064" s="136"/>
      <c r="H13064" s="136"/>
      <c r="K13064" s="136"/>
      <c r="O13064" s="136"/>
      <c r="T13064" s="136"/>
      <c r="W13064" s="136"/>
      <c r="Z13064" s="136"/>
      <c r="AC13064" s="136"/>
    </row>
    <row r="13065" spans="2:29">
      <c r="B13065" s="136"/>
      <c r="E13065" s="136"/>
      <c r="H13065" s="136"/>
      <c r="K13065" s="136"/>
      <c r="O13065" s="136"/>
      <c r="T13065" s="136"/>
      <c r="W13065" s="136"/>
      <c r="Z13065" s="136"/>
      <c r="AC13065" s="136"/>
    </row>
    <row r="13066" spans="2:29">
      <c r="B13066" s="136"/>
      <c r="E13066" s="136"/>
      <c r="H13066" s="136"/>
      <c r="K13066" s="136"/>
      <c r="O13066" s="136"/>
      <c r="T13066" s="136"/>
      <c r="W13066" s="136"/>
      <c r="Z13066" s="136"/>
      <c r="AC13066" s="136"/>
    </row>
    <row r="13067" spans="2:29">
      <c r="B13067" s="136"/>
      <c r="E13067" s="136"/>
      <c r="H13067" s="136"/>
      <c r="K13067" s="136"/>
      <c r="O13067" s="136"/>
      <c r="T13067" s="136"/>
      <c r="W13067" s="136"/>
      <c r="Z13067" s="136"/>
      <c r="AC13067" s="136"/>
    </row>
    <row r="13068" spans="2:29">
      <c r="B13068" s="136"/>
      <c r="E13068" s="136"/>
      <c r="H13068" s="136"/>
      <c r="K13068" s="136"/>
      <c r="O13068" s="136"/>
      <c r="T13068" s="136"/>
      <c r="W13068" s="136"/>
      <c r="Z13068" s="136"/>
      <c r="AC13068" s="136"/>
    </row>
    <row r="13069" spans="2:29">
      <c r="B13069" s="136"/>
      <c r="E13069" s="136"/>
      <c r="H13069" s="136"/>
      <c r="K13069" s="136"/>
      <c r="O13069" s="136"/>
      <c r="T13069" s="136"/>
      <c r="W13069" s="136"/>
      <c r="Z13069" s="136"/>
      <c r="AC13069" s="136"/>
    </row>
    <row r="13070" spans="2:29">
      <c r="B13070" s="136"/>
      <c r="E13070" s="136"/>
      <c r="H13070" s="136"/>
      <c r="K13070" s="136"/>
      <c r="O13070" s="136"/>
      <c r="T13070" s="136"/>
      <c r="W13070" s="136"/>
      <c r="Z13070" s="136"/>
      <c r="AC13070" s="136"/>
    </row>
    <row r="13071" spans="2:29">
      <c r="B13071" s="136"/>
      <c r="E13071" s="136"/>
      <c r="H13071" s="136"/>
      <c r="K13071" s="136"/>
      <c r="O13071" s="136"/>
      <c r="T13071" s="136"/>
      <c r="W13071" s="136"/>
      <c r="Z13071" s="136"/>
      <c r="AC13071" s="136"/>
    </row>
    <row r="13072" spans="2:29">
      <c r="B13072" s="136"/>
      <c r="E13072" s="136"/>
      <c r="H13072" s="136"/>
      <c r="K13072" s="136"/>
      <c r="O13072" s="136"/>
      <c r="T13072" s="136"/>
      <c r="W13072" s="136"/>
      <c r="Z13072" s="136"/>
      <c r="AC13072" s="136"/>
    </row>
    <row r="13073" spans="2:29">
      <c r="B13073" s="136"/>
      <c r="E13073" s="136"/>
      <c r="H13073" s="136"/>
      <c r="K13073" s="136"/>
      <c r="O13073" s="136"/>
      <c r="T13073" s="136"/>
      <c r="W13073" s="136"/>
      <c r="Z13073" s="136"/>
      <c r="AC13073" s="136"/>
    </row>
    <row r="13074" spans="2:29">
      <c r="B13074" s="136"/>
      <c r="E13074" s="136"/>
      <c r="H13074" s="136"/>
      <c r="K13074" s="136"/>
      <c r="O13074" s="136"/>
      <c r="T13074" s="136"/>
      <c r="W13074" s="136"/>
      <c r="Z13074" s="136"/>
      <c r="AC13074" s="136"/>
    </row>
    <row r="13075" spans="2:29">
      <c r="B13075" s="136"/>
      <c r="E13075" s="136"/>
      <c r="H13075" s="136"/>
      <c r="K13075" s="136"/>
      <c r="O13075" s="136"/>
      <c r="T13075" s="136"/>
      <c r="W13075" s="136"/>
      <c r="Z13075" s="136"/>
      <c r="AC13075" s="136"/>
    </row>
    <row r="13076" spans="2:29">
      <c r="B13076" s="136"/>
      <c r="E13076" s="136"/>
      <c r="H13076" s="136"/>
      <c r="K13076" s="136"/>
      <c r="O13076" s="136"/>
      <c r="T13076" s="136"/>
      <c r="W13076" s="136"/>
      <c r="Z13076" s="136"/>
      <c r="AC13076" s="136"/>
    </row>
    <row r="13077" spans="2:29">
      <c r="B13077" s="136"/>
      <c r="E13077" s="136"/>
      <c r="H13077" s="136"/>
      <c r="K13077" s="136"/>
      <c r="O13077" s="136"/>
      <c r="T13077" s="136"/>
      <c r="W13077" s="136"/>
      <c r="Z13077" s="136"/>
      <c r="AC13077" s="136"/>
    </row>
    <row r="13078" spans="2:29">
      <c r="B13078" s="136"/>
      <c r="E13078" s="136"/>
      <c r="H13078" s="136"/>
      <c r="K13078" s="136"/>
      <c r="O13078" s="136"/>
      <c r="T13078" s="136"/>
      <c r="W13078" s="136"/>
      <c r="Z13078" s="136"/>
      <c r="AC13078" s="136"/>
    </row>
    <row r="13079" spans="2:29">
      <c r="B13079" s="136"/>
      <c r="E13079" s="136"/>
      <c r="H13079" s="136"/>
      <c r="K13079" s="136"/>
      <c r="O13079" s="136"/>
      <c r="T13079" s="136"/>
      <c r="W13079" s="136"/>
      <c r="Z13079" s="136"/>
      <c r="AC13079" s="136"/>
    </row>
    <row r="13080" spans="2:29">
      <c r="B13080" s="136"/>
      <c r="E13080" s="136"/>
      <c r="H13080" s="136"/>
      <c r="K13080" s="136"/>
      <c r="O13080" s="136"/>
      <c r="T13080" s="136"/>
      <c r="W13080" s="136"/>
      <c r="Z13080" s="136"/>
      <c r="AC13080" s="136"/>
    </row>
    <row r="13081" spans="2:29">
      <c r="B13081" s="136"/>
      <c r="E13081" s="136"/>
      <c r="H13081" s="136"/>
      <c r="K13081" s="136"/>
      <c r="O13081" s="136"/>
      <c r="T13081" s="136"/>
      <c r="W13081" s="136"/>
      <c r="Z13081" s="136"/>
      <c r="AC13081" s="136"/>
    </row>
    <row r="13082" spans="2:29">
      <c r="B13082" s="136"/>
      <c r="E13082" s="136"/>
      <c r="H13082" s="136"/>
      <c r="K13082" s="136"/>
      <c r="O13082" s="136"/>
      <c r="T13082" s="136"/>
      <c r="W13082" s="136"/>
      <c r="Z13082" s="136"/>
      <c r="AC13082" s="136"/>
    </row>
    <row r="13083" spans="2:29">
      <c r="B13083" s="136"/>
      <c r="E13083" s="136"/>
      <c r="H13083" s="136"/>
      <c r="K13083" s="136"/>
      <c r="O13083" s="136"/>
      <c r="T13083" s="136"/>
      <c r="W13083" s="136"/>
      <c r="Z13083" s="136"/>
      <c r="AC13083" s="136"/>
    </row>
    <row r="13084" spans="2:29">
      <c r="B13084" s="136"/>
      <c r="E13084" s="136"/>
      <c r="H13084" s="136"/>
      <c r="K13084" s="136"/>
      <c r="O13084" s="136"/>
      <c r="T13084" s="136"/>
      <c r="W13084" s="136"/>
      <c r="Z13084" s="136"/>
      <c r="AC13084" s="136"/>
    </row>
    <row r="13085" spans="2:29">
      <c r="B13085" s="136"/>
      <c r="E13085" s="136"/>
      <c r="H13085" s="136"/>
      <c r="K13085" s="136"/>
      <c r="O13085" s="136"/>
      <c r="T13085" s="136"/>
      <c r="W13085" s="136"/>
      <c r="Z13085" s="136"/>
      <c r="AC13085" s="136"/>
    </row>
    <row r="13086" spans="2:29">
      <c r="B13086" s="136"/>
      <c r="E13086" s="136"/>
      <c r="H13086" s="136"/>
      <c r="K13086" s="136"/>
      <c r="O13086" s="136"/>
      <c r="T13086" s="136"/>
      <c r="W13086" s="136"/>
      <c r="Z13086" s="136"/>
      <c r="AC13086" s="136"/>
    </row>
    <row r="13087" spans="2:29">
      <c r="B13087" s="136"/>
      <c r="E13087" s="136"/>
      <c r="H13087" s="136"/>
      <c r="K13087" s="136"/>
      <c r="O13087" s="136"/>
      <c r="T13087" s="136"/>
      <c r="W13087" s="136"/>
      <c r="Z13087" s="136"/>
      <c r="AC13087" s="136"/>
    </row>
    <row r="13088" spans="2:29">
      <c r="B13088" s="136"/>
      <c r="E13088" s="136"/>
      <c r="H13088" s="136"/>
      <c r="K13088" s="136"/>
      <c r="O13088" s="136"/>
      <c r="T13088" s="136"/>
      <c r="W13088" s="136"/>
      <c r="Z13088" s="136"/>
      <c r="AC13088" s="136"/>
    </row>
    <row r="13089" spans="2:29">
      <c r="B13089" s="136"/>
      <c r="E13089" s="136"/>
      <c r="H13089" s="136"/>
      <c r="K13089" s="136"/>
      <c r="O13089" s="136"/>
      <c r="T13089" s="136"/>
      <c r="W13089" s="136"/>
      <c r="Z13089" s="136"/>
      <c r="AC13089" s="136"/>
    </row>
    <row r="13090" spans="2:29">
      <c r="B13090" s="136"/>
      <c r="E13090" s="136"/>
      <c r="H13090" s="136"/>
      <c r="K13090" s="136"/>
      <c r="O13090" s="136"/>
      <c r="T13090" s="136"/>
      <c r="W13090" s="136"/>
      <c r="Z13090" s="136"/>
      <c r="AC13090" s="136"/>
    </row>
    <row r="13091" spans="2:29">
      <c r="B13091" s="136"/>
      <c r="E13091" s="136"/>
      <c r="H13091" s="136"/>
      <c r="K13091" s="136"/>
      <c r="O13091" s="136"/>
      <c r="T13091" s="136"/>
      <c r="W13091" s="136"/>
      <c r="Z13091" s="136"/>
      <c r="AC13091" s="136"/>
    </row>
    <row r="13092" spans="2:29">
      <c r="B13092" s="136"/>
      <c r="E13092" s="136"/>
      <c r="H13092" s="136"/>
      <c r="K13092" s="136"/>
      <c r="O13092" s="136"/>
      <c r="T13092" s="136"/>
      <c r="W13092" s="136"/>
      <c r="Z13092" s="136"/>
      <c r="AC13092" s="136"/>
    </row>
    <row r="13093" spans="2:29">
      <c r="B13093" s="136"/>
      <c r="E13093" s="136"/>
      <c r="H13093" s="136"/>
      <c r="K13093" s="136"/>
      <c r="O13093" s="136"/>
      <c r="T13093" s="136"/>
      <c r="W13093" s="136"/>
      <c r="Z13093" s="136"/>
      <c r="AC13093" s="136"/>
    </row>
    <row r="13094" spans="2:29">
      <c r="B13094" s="136"/>
      <c r="E13094" s="136"/>
      <c r="H13094" s="136"/>
      <c r="K13094" s="136"/>
      <c r="O13094" s="136"/>
      <c r="T13094" s="136"/>
      <c r="W13094" s="136"/>
      <c r="Z13094" s="136"/>
      <c r="AC13094" s="136"/>
    </row>
    <row r="13095" spans="2:29">
      <c r="B13095" s="136"/>
      <c r="E13095" s="136"/>
      <c r="H13095" s="136"/>
      <c r="K13095" s="136"/>
      <c r="O13095" s="136"/>
      <c r="T13095" s="136"/>
      <c r="W13095" s="136"/>
      <c r="Z13095" s="136"/>
      <c r="AC13095" s="136"/>
    </row>
    <row r="13096" spans="2:29">
      <c r="B13096" s="136"/>
      <c r="E13096" s="136"/>
      <c r="H13096" s="136"/>
      <c r="K13096" s="136"/>
      <c r="O13096" s="136"/>
      <c r="T13096" s="136"/>
      <c r="W13096" s="136"/>
      <c r="Z13096" s="136"/>
      <c r="AC13096" s="136"/>
    </row>
    <row r="13097" spans="2:29">
      <c r="B13097" s="136"/>
      <c r="E13097" s="136"/>
      <c r="H13097" s="136"/>
      <c r="K13097" s="136"/>
      <c r="O13097" s="136"/>
      <c r="T13097" s="136"/>
      <c r="W13097" s="136"/>
      <c r="Z13097" s="136"/>
      <c r="AC13097" s="136"/>
    </row>
    <row r="13098" spans="2:29">
      <c r="B13098" s="136"/>
      <c r="E13098" s="136"/>
      <c r="H13098" s="136"/>
      <c r="K13098" s="136"/>
      <c r="O13098" s="136"/>
      <c r="T13098" s="136"/>
      <c r="W13098" s="136"/>
      <c r="Z13098" s="136"/>
      <c r="AC13098" s="136"/>
    </row>
    <row r="13099" spans="2:29">
      <c r="B13099" s="136"/>
      <c r="E13099" s="136"/>
      <c r="H13099" s="136"/>
      <c r="K13099" s="136"/>
      <c r="O13099" s="136"/>
      <c r="T13099" s="136"/>
      <c r="W13099" s="136"/>
      <c r="Z13099" s="136"/>
      <c r="AC13099" s="136"/>
    </row>
    <row r="13100" spans="2:29">
      <c r="B13100" s="136"/>
      <c r="E13100" s="136"/>
      <c r="H13100" s="136"/>
      <c r="K13100" s="136"/>
      <c r="O13100" s="136"/>
      <c r="T13100" s="136"/>
      <c r="W13100" s="136"/>
      <c r="Z13100" s="136"/>
      <c r="AC13100" s="136"/>
    </row>
    <row r="13101" spans="2:29">
      <c r="B13101" s="136"/>
      <c r="E13101" s="136"/>
      <c r="H13101" s="136"/>
      <c r="K13101" s="136"/>
      <c r="O13101" s="136"/>
      <c r="T13101" s="136"/>
      <c r="W13101" s="136"/>
      <c r="Z13101" s="136"/>
      <c r="AC13101" s="136"/>
    </row>
    <row r="13102" spans="2:29">
      <c r="B13102" s="136"/>
      <c r="E13102" s="136"/>
      <c r="H13102" s="136"/>
      <c r="K13102" s="136"/>
      <c r="O13102" s="136"/>
      <c r="T13102" s="136"/>
      <c r="W13102" s="136"/>
      <c r="Z13102" s="136"/>
      <c r="AC13102" s="136"/>
    </row>
    <row r="13103" spans="2:29">
      <c r="B13103" s="136"/>
      <c r="E13103" s="136"/>
      <c r="H13103" s="136"/>
      <c r="K13103" s="136"/>
      <c r="O13103" s="136"/>
      <c r="T13103" s="136"/>
      <c r="W13103" s="136"/>
      <c r="Z13103" s="136"/>
      <c r="AC13103" s="136"/>
    </row>
    <row r="13104" spans="2:29">
      <c r="B13104" s="136"/>
      <c r="E13104" s="136"/>
      <c r="H13104" s="136"/>
      <c r="K13104" s="136"/>
      <c r="O13104" s="136"/>
      <c r="T13104" s="136"/>
      <c r="W13104" s="136"/>
      <c r="Z13104" s="136"/>
      <c r="AC13104" s="136"/>
    </row>
    <row r="13105" spans="2:29">
      <c r="B13105" s="136"/>
      <c r="E13105" s="136"/>
      <c r="H13105" s="136"/>
      <c r="K13105" s="136"/>
      <c r="O13105" s="136"/>
      <c r="T13105" s="136"/>
      <c r="W13105" s="136"/>
      <c r="Z13105" s="136"/>
      <c r="AC13105" s="136"/>
    </row>
    <row r="13106" spans="2:29">
      <c r="B13106" s="136"/>
      <c r="E13106" s="136"/>
      <c r="H13106" s="136"/>
      <c r="K13106" s="136"/>
      <c r="O13106" s="136"/>
      <c r="T13106" s="136"/>
      <c r="W13106" s="136"/>
      <c r="Z13106" s="136"/>
      <c r="AC13106" s="136"/>
    </row>
    <row r="13107" spans="2:29">
      <c r="B13107" s="136"/>
      <c r="E13107" s="136"/>
      <c r="H13107" s="136"/>
      <c r="K13107" s="136"/>
      <c r="O13107" s="136"/>
      <c r="T13107" s="136"/>
      <c r="W13107" s="136"/>
      <c r="Z13107" s="136"/>
      <c r="AC13107" s="136"/>
    </row>
    <row r="13108" spans="2:29">
      <c r="B13108" s="136"/>
      <c r="E13108" s="136"/>
      <c r="H13108" s="136"/>
      <c r="K13108" s="136"/>
      <c r="O13108" s="136"/>
      <c r="T13108" s="136"/>
      <c r="W13108" s="136"/>
      <c r="Z13108" s="136"/>
      <c r="AC13108" s="136"/>
    </row>
    <row r="13109" spans="2:29">
      <c r="B13109" s="136"/>
      <c r="E13109" s="136"/>
      <c r="H13109" s="136"/>
      <c r="K13109" s="136"/>
      <c r="O13109" s="136"/>
      <c r="T13109" s="136"/>
      <c r="W13109" s="136"/>
      <c r="Z13109" s="136"/>
      <c r="AC13109" s="136"/>
    </row>
    <row r="13110" spans="2:29">
      <c r="B13110" s="136"/>
      <c r="E13110" s="136"/>
      <c r="H13110" s="136"/>
      <c r="K13110" s="136"/>
      <c r="O13110" s="136"/>
      <c r="T13110" s="136"/>
      <c r="W13110" s="136"/>
      <c r="Z13110" s="136"/>
      <c r="AC13110" s="136"/>
    </row>
    <row r="13111" spans="2:29">
      <c r="B13111" s="136"/>
      <c r="E13111" s="136"/>
      <c r="H13111" s="136"/>
      <c r="K13111" s="136"/>
      <c r="O13111" s="136"/>
      <c r="T13111" s="136"/>
      <c r="W13111" s="136"/>
      <c r="Z13111" s="136"/>
      <c r="AC13111" s="136"/>
    </row>
    <row r="13112" spans="2:29">
      <c r="B13112" s="136"/>
      <c r="E13112" s="136"/>
      <c r="H13112" s="136"/>
      <c r="K13112" s="136"/>
      <c r="O13112" s="136"/>
      <c r="T13112" s="136"/>
      <c r="W13112" s="136"/>
      <c r="Z13112" s="136"/>
      <c r="AC13112" s="136"/>
    </row>
    <row r="13113" spans="2:29">
      <c r="B13113" s="136"/>
      <c r="E13113" s="136"/>
      <c r="H13113" s="136"/>
      <c r="K13113" s="136"/>
      <c r="O13113" s="136"/>
      <c r="T13113" s="136"/>
      <c r="W13113" s="136"/>
      <c r="Z13113" s="136"/>
      <c r="AC13113" s="136"/>
    </row>
    <row r="13114" spans="2:29">
      <c r="B13114" s="136"/>
      <c r="E13114" s="136"/>
      <c r="H13114" s="136"/>
      <c r="K13114" s="136"/>
      <c r="O13114" s="136"/>
      <c r="T13114" s="136"/>
      <c r="W13114" s="136"/>
      <c r="Z13114" s="136"/>
      <c r="AC13114" s="136"/>
    </row>
    <row r="13115" spans="2:29">
      <c r="B13115" s="136"/>
      <c r="E13115" s="136"/>
      <c r="H13115" s="136"/>
      <c r="K13115" s="136"/>
      <c r="O13115" s="136"/>
      <c r="T13115" s="136"/>
      <c r="W13115" s="136"/>
      <c r="Z13115" s="136"/>
      <c r="AC13115" s="136"/>
    </row>
    <row r="13116" spans="2:29">
      <c r="B13116" s="136"/>
      <c r="E13116" s="136"/>
      <c r="H13116" s="136"/>
      <c r="K13116" s="136"/>
      <c r="O13116" s="136"/>
      <c r="T13116" s="136"/>
      <c r="W13116" s="136"/>
      <c r="Z13116" s="136"/>
      <c r="AC13116" s="136"/>
    </row>
    <row r="13117" spans="2:29">
      <c r="B13117" s="136"/>
      <c r="E13117" s="136"/>
      <c r="H13117" s="136"/>
      <c r="K13117" s="136"/>
      <c r="O13117" s="136"/>
      <c r="T13117" s="136"/>
      <c r="W13117" s="136"/>
      <c r="Z13117" s="136"/>
      <c r="AC13117" s="136"/>
    </row>
    <row r="13118" spans="2:29">
      <c r="B13118" s="136"/>
      <c r="E13118" s="136"/>
      <c r="H13118" s="136"/>
      <c r="K13118" s="136"/>
      <c r="O13118" s="136"/>
      <c r="T13118" s="136"/>
      <c r="W13118" s="136"/>
      <c r="Z13118" s="136"/>
      <c r="AC13118" s="136"/>
    </row>
    <row r="13119" spans="2:29">
      <c r="B13119" s="136"/>
      <c r="E13119" s="136"/>
      <c r="H13119" s="136"/>
      <c r="K13119" s="136"/>
      <c r="O13119" s="136"/>
      <c r="T13119" s="136"/>
      <c r="W13119" s="136"/>
      <c r="Z13119" s="136"/>
      <c r="AC13119" s="136"/>
    </row>
    <row r="13120" spans="2:29">
      <c r="B13120" s="136"/>
      <c r="E13120" s="136"/>
      <c r="H13120" s="136"/>
      <c r="K13120" s="136"/>
      <c r="O13120" s="136"/>
      <c r="T13120" s="136"/>
      <c r="W13120" s="136"/>
      <c r="Z13120" s="136"/>
      <c r="AC13120" s="136"/>
    </row>
    <row r="13121" spans="2:29">
      <c r="B13121" s="136"/>
      <c r="E13121" s="136"/>
      <c r="H13121" s="136"/>
      <c r="K13121" s="136"/>
      <c r="O13121" s="136"/>
      <c r="T13121" s="136"/>
      <c r="W13121" s="136"/>
      <c r="Z13121" s="136"/>
      <c r="AC13121" s="136"/>
    </row>
    <row r="13122" spans="2:29">
      <c r="B13122" s="136"/>
      <c r="E13122" s="136"/>
      <c r="H13122" s="136"/>
      <c r="K13122" s="136"/>
      <c r="O13122" s="136"/>
      <c r="T13122" s="136"/>
      <c r="W13122" s="136"/>
      <c r="Z13122" s="136"/>
      <c r="AC13122" s="136"/>
    </row>
    <row r="13123" spans="2:29">
      <c r="B13123" s="136"/>
      <c r="E13123" s="136"/>
      <c r="H13123" s="136"/>
      <c r="K13123" s="136"/>
      <c r="O13123" s="136"/>
      <c r="T13123" s="136"/>
      <c r="W13123" s="136"/>
      <c r="Z13123" s="136"/>
      <c r="AC13123" s="136"/>
    </row>
    <row r="13124" spans="2:29">
      <c r="B13124" s="136"/>
      <c r="E13124" s="136"/>
      <c r="H13124" s="136"/>
      <c r="K13124" s="136"/>
      <c r="O13124" s="136"/>
      <c r="T13124" s="136"/>
      <c r="W13124" s="136"/>
      <c r="Z13124" s="136"/>
      <c r="AC13124" s="136"/>
    </row>
    <row r="13125" spans="2:29">
      <c r="B13125" s="136"/>
      <c r="E13125" s="136"/>
      <c r="H13125" s="136"/>
      <c r="K13125" s="136"/>
      <c r="O13125" s="136"/>
      <c r="T13125" s="136"/>
      <c r="W13125" s="136"/>
      <c r="Z13125" s="136"/>
      <c r="AC13125" s="136"/>
    </row>
    <row r="13126" spans="2:29">
      <c r="B13126" s="136"/>
      <c r="E13126" s="136"/>
      <c r="H13126" s="136"/>
      <c r="K13126" s="136"/>
      <c r="O13126" s="136"/>
      <c r="T13126" s="136"/>
      <c r="W13126" s="136"/>
      <c r="Z13126" s="136"/>
      <c r="AC13126" s="136"/>
    </row>
    <row r="13127" spans="2:29">
      <c r="B13127" s="136"/>
      <c r="E13127" s="136"/>
      <c r="H13127" s="136"/>
      <c r="K13127" s="136"/>
      <c r="O13127" s="136"/>
      <c r="T13127" s="136"/>
      <c r="W13127" s="136"/>
      <c r="Z13127" s="136"/>
      <c r="AC13127" s="136"/>
    </row>
    <row r="13128" spans="2:29">
      <c r="B13128" s="136"/>
      <c r="E13128" s="136"/>
      <c r="H13128" s="136"/>
      <c r="K13128" s="136"/>
      <c r="O13128" s="136"/>
      <c r="T13128" s="136"/>
      <c r="W13128" s="136"/>
      <c r="Z13128" s="136"/>
      <c r="AC13128" s="136"/>
    </row>
    <row r="13129" spans="2:29">
      <c r="B13129" s="136"/>
      <c r="E13129" s="136"/>
      <c r="H13129" s="136"/>
      <c r="K13129" s="136"/>
      <c r="O13129" s="136"/>
      <c r="T13129" s="136"/>
      <c r="W13129" s="136"/>
      <c r="Z13129" s="136"/>
      <c r="AC13129" s="136"/>
    </row>
    <row r="13130" spans="2:29">
      <c r="B13130" s="136"/>
      <c r="E13130" s="136"/>
      <c r="H13130" s="136"/>
      <c r="K13130" s="136"/>
      <c r="O13130" s="136"/>
      <c r="T13130" s="136"/>
      <c r="W13130" s="136"/>
      <c r="Z13130" s="136"/>
      <c r="AC13130" s="136"/>
    </row>
    <row r="13131" spans="2:29">
      <c r="B13131" s="136"/>
      <c r="E13131" s="136"/>
      <c r="H13131" s="136"/>
      <c r="K13131" s="136"/>
      <c r="O13131" s="136"/>
      <c r="T13131" s="136"/>
      <c r="W13131" s="136"/>
      <c r="Z13131" s="136"/>
      <c r="AC13131" s="136"/>
    </row>
    <row r="13132" spans="2:29">
      <c r="B13132" s="136"/>
      <c r="E13132" s="136"/>
      <c r="H13132" s="136"/>
      <c r="K13132" s="136"/>
      <c r="O13132" s="136"/>
      <c r="T13132" s="136"/>
      <c r="W13132" s="136"/>
      <c r="Z13132" s="136"/>
      <c r="AC13132" s="136"/>
    </row>
    <row r="13133" spans="2:29">
      <c r="B13133" s="136"/>
      <c r="E13133" s="136"/>
      <c r="H13133" s="136"/>
      <c r="K13133" s="136"/>
      <c r="O13133" s="136"/>
      <c r="T13133" s="136"/>
      <c r="W13133" s="136"/>
      <c r="Z13133" s="136"/>
      <c r="AC13133" s="136"/>
    </row>
    <row r="13134" spans="2:29">
      <c r="B13134" s="136"/>
      <c r="E13134" s="136"/>
      <c r="H13134" s="136"/>
      <c r="K13134" s="136"/>
      <c r="O13134" s="136"/>
      <c r="T13134" s="136"/>
      <c r="W13134" s="136"/>
      <c r="Z13134" s="136"/>
      <c r="AC13134" s="136"/>
    </row>
    <row r="13135" spans="2:29">
      <c r="B13135" s="136"/>
      <c r="E13135" s="136"/>
      <c r="H13135" s="136"/>
      <c r="K13135" s="136"/>
      <c r="O13135" s="136"/>
      <c r="T13135" s="136"/>
      <c r="W13135" s="136"/>
      <c r="Z13135" s="136"/>
      <c r="AC13135" s="136"/>
    </row>
    <row r="13136" spans="2:29">
      <c r="B13136" s="136"/>
      <c r="E13136" s="136"/>
      <c r="H13136" s="136"/>
      <c r="K13136" s="136"/>
      <c r="O13136" s="136"/>
      <c r="T13136" s="136"/>
      <c r="W13136" s="136"/>
      <c r="Z13136" s="136"/>
      <c r="AC13136" s="136"/>
    </row>
    <row r="13137" spans="2:29">
      <c r="B13137" s="136"/>
      <c r="E13137" s="136"/>
      <c r="H13137" s="136"/>
      <c r="K13137" s="136"/>
      <c r="O13137" s="136"/>
      <c r="T13137" s="136"/>
      <c r="W13137" s="136"/>
      <c r="Z13137" s="136"/>
      <c r="AC13137" s="136"/>
    </row>
    <row r="13138" spans="2:29">
      <c r="B13138" s="136"/>
      <c r="E13138" s="136"/>
      <c r="H13138" s="136"/>
      <c r="K13138" s="136"/>
      <c r="O13138" s="136"/>
      <c r="T13138" s="136"/>
      <c r="W13138" s="136"/>
      <c r="Z13138" s="136"/>
      <c r="AC13138" s="136"/>
    </row>
    <row r="13139" spans="2:29">
      <c r="B13139" s="136"/>
      <c r="E13139" s="136"/>
      <c r="H13139" s="136"/>
      <c r="K13139" s="136"/>
      <c r="O13139" s="136"/>
      <c r="T13139" s="136"/>
      <c r="W13139" s="136"/>
      <c r="Z13139" s="136"/>
      <c r="AC13139" s="136"/>
    </row>
    <row r="13140" spans="2:29">
      <c r="B13140" s="136"/>
      <c r="E13140" s="136"/>
      <c r="H13140" s="136"/>
      <c r="K13140" s="136"/>
      <c r="O13140" s="136"/>
      <c r="T13140" s="136"/>
      <c r="W13140" s="136"/>
      <c r="Z13140" s="136"/>
      <c r="AC13140" s="136"/>
    </row>
    <row r="13141" spans="2:29">
      <c r="B13141" s="136"/>
      <c r="E13141" s="136"/>
      <c r="H13141" s="136"/>
      <c r="K13141" s="136"/>
      <c r="O13141" s="136"/>
      <c r="T13141" s="136"/>
      <c r="W13141" s="136"/>
      <c r="Z13141" s="136"/>
      <c r="AC13141" s="136"/>
    </row>
    <row r="13142" spans="2:29">
      <c r="B13142" s="136"/>
      <c r="E13142" s="136"/>
      <c r="H13142" s="136"/>
      <c r="K13142" s="136"/>
      <c r="O13142" s="136"/>
      <c r="T13142" s="136"/>
      <c r="W13142" s="136"/>
      <c r="Z13142" s="136"/>
      <c r="AC13142" s="136"/>
    </row>
    <row r="13143" spans="2:29">
      <c r="B13143" s="136"/>
      <c r="E13143" s="136"/>
      <c r="H13143" s="136"/>
      <c r="K13143" s="136"/>
      <c r="O13143" s="136"/>
      <c r="T13143" s="136"/>
      <c r="W13143" s="136"/>
      <c r="Z13143" s="136"/>
      <c r="AC13143" s="136"/>
    </row>
    <row r="13144" spans="2:29">
      <c r="B13144" s="136"/>
      <c r="E13144" s="136"/>
      <c r="H13144" s="136"/>
      <c r="K13144" s="136"/>
      <c r="O13144" s="136"/>
      <c r="T13144" s="136"/>
      <c r="W13144" s="136"/>
      <c r="Z13144" s="136"/>
      <c r="AC13144" s="136"/>
    </row>
    <row r="13145" spans="2:29">
      <c r="B13145" s="136"/>
      <c r="E13145" s="136"/>
      <c r="H13145" s="136"/>
      <c r="K13145" s="136"/>
      <c r="O13145" s="136"/>
      <c r="T13145" s="136"/>
      <c r="W13145" s="136"/>
      <c r="Z13145" s="136"/>
      <c r="AC13145" s="136"/>
    </row>
    <row r="13146" spans="2:29">
      <c r="B13146" s="136"/>
      <c r="E13146" s="136"/>
      <c r="H13146" s="136"/>
      <c r="K13146" s="136"/>
      <c r="O13146" s="136"/>
      <c r="T13146" s="136"/>
      <c r="W13146" s="136"/>
      <c r="Z13146" s="136"/>
      <c r="AC13146" s="136"/>
    </row>
    <row r="13147" spans="2:29">
      <c r="B13147" s="136"/>
      <c r="E13147" s="136"/>
      <c r="H13147" s="136"/>
      <c r="K13147" s="136"/>
      <c r="O13147" s="136"/>
      <c r="T13147" s="136"/>
      <c r="W13147" s="136"/>
      <c r="Z13147" s="136"/>
      <c r="AC13147" s="136"/>
    </row>
    <row r="13148" spans="2:29">
      <c r="B13148" s="136"/>
      <c r="E13148" s="136"/>
      <c r="H13148" s="136"/>
      <c r="K13148" s="136"/>
      <c r="O13148" s="136"/>
      <c r="T13148" s="136"/>
      <c r="W13148" s="136"/>
      <c r="Z13148" s="136"/>
      <c r="AC13148" s="136"/>
    </row>
    <row r="13149" spans="2:29">
      <c r="B13149" s="136"/>
      <c r="E13149" s="136"/>
      <c r="H13149" s="136"/>
      <c r="K13149" s="136"/>
      <c r="O13149" s="136"/>
      <c r="T13149" s="136"/>
      <c r="W13149" s="136"/>
      <c r="Z13149" s="136"/>
      <c r="AC13149" s="136"/>
    </row>
    <row r="13150" spans="2:29">
      <c r="B13150" s="136"/>
      <c r="E13150" s="136"/>
      <c r="H13150" s="136"/>
      <c r="K13150" s="136"/>
      <c r="O13150" s="136"/>
      <c r="T13150" s="136"/>
      <c r="W13150" s="136"/>
      <c r="Z13150" s="136"/>
      <c r="AC13150" s="136"/>
    </row>
    <row r="13151" spans="2:29">
      <c r="B13151" s="136"/>
      <c r="E13151" s="136"/>
      <c r="H13151" s="136"/>
      <c r="K13151" s="136"/>
      <c r="O13151" s="136"/>
      <c r="T13151" s="136"/>
      <c r="W13151" s="136"/>
      <c r="Z13151" s="136"/>
      <c r="AC13151" s="136"/>
    </row>
    <row r="13152" spans="2:29">
      <c r="B13152" s="136"/>
      <c r="E13152" s="136"/>
      <c r="H13152" s="136"/>
      <c r="K13152" s="136"/>
      <c r="O13152" s="136"/>
      <c r="T13152" s="136"/>
      <c r="W13152" s="136"/>
      <c r="Z13152" s="136"/>
      <c r="AC13152" s="136"/>
    </row>
    <row r="13153" spans="2:29">
      <c r="B13153" s="136"/>
      <c r="E13153" s="136"/>
      <c r="H13153" s="136"/>
      <c r="K13153" s="136"/>
      <c r="O13153" s="136"/>
      <c r="T13153" s="136"/>
      <c r="W13153" s="136"/>
      <c r="Z13153" s="136"/>
      <c r="AC13153" s="136"/>
    </row>
    <row r="13154" spans="2:29">
      <c r="B13154" s="136"/>
      <c r="E13154" s="136"/>
      <c r="H13154" s="136"/>
      <c r="K13154" s="136"/>
      <c r="O13154" s="136"/>
      <c r="T13154" s="136"/>
      <c r="W13154" s="136"/>
      <c r="Z13154" s="136"/>
      <c r="AC13154" s="136"/>
    </row>
    <row r="13155" spans="2:29">
      <c r="B13155" s="136"/>
      <c r="E13155" s="136"/>
      <c r="H13155" s="136"/>
      <c r="K13155" s="136"/>
      <c r="O13155" s="136"/>
      <c r="T13155" s="136"/>
      <c r="W13155" s="136"/>
      <c r="Z13155" s="136"/>
      <c r="AC13155" s="136"/>
    </row>
    <row r="13156" spans="2:29">
      <c r="B13156" s="136"/>
      <c r="E13156" s="136"/>
      <c r="H13156" s="136"/>
      <c r="K13156" s="136"/>
      <c r="O13156" s="136"/>
      <c r="T13156" s="136"/>
      <c r="W13156" s="136"/>
      <c r="Z13156" s="136"/>
      <c r="AC13156" s="136"/>
    </row>
    <row r="13157" spans="2:29">
      <c r="B13157" s="136"/>
      <c r="E13157" s="136"/>
      <c r="H13157" s="136"/>
      <c r="K13157" s="136"/>
      <c r="O13157" s="136"/>
      <c r="T13157" s="136"/>
      <c r="W13157" s="136"/>
      <c r="Z13157" s="136"/>
      <c r="AC13157" s="136"/>
    </row>
    <row r="13158" spans="2:29">
      <c r="B13158" s="136"/>
      <c r="E13158" s="136"/>
      <c r="H13158" s="136"/>
      <c r="K13158" s="136"/>
      <c r="O13158" s="136"/>
      <c r="T13158" s="136"/>
      <c r="W13158" s="136"/>
      <c r="Z13158" s="136"/>
      <c r="AC13158" s="136"/>
    </row>
    <row r="13159" spans="2:29">
      <c r="B13159" s="136"/>
      <c r="E13159" s="136"/>
      <c r="H13159" s="136"/>
      <c r="K13159" s="136"/>
      <c r="O13159" s="136"/>
      <c r="T13159" s="136"/>
      <c r="W13159" s="136"/>
      <c r="Z13159" s="136"/>
      <c r="AC13159" s="136"/>
    </row>
    <row r="13160" spans="2:29">
      <c r="B13160" s="136"/>
      <c r="E13160" s="136"/>
      <c r="H13160" s="136"/>
      <c r="K13160" s="136"/>
      <c r="O13160" s="136"/>
      <c r="T13160" s="136"/>
      <c r="W13160" s="136"/>
      <c r="Z13160" s="136"/>
      <c r="AC13160" s="136"/>
    </row>
    <row r="13161" spans="2:29">
      <c r="B13161" s="136"/>
      <c r="E13161" s="136"/>
      <c r="H13161" s="136"/>
      <c r="K13161" s="136"/>
      <c r="O13161" s="136"/>
      <c r="T13161" s="136"/>
      <c r="W13161" s="136"/>
      <c r="Z13161" s="136"/>
      <c r="AC13161" s="136"/>
    </row>
    <row r="13162" spans="2:29">
      <c r="B13162" s="136"/>
      <c r="E13162" s="136"/>
      <c r="H13162" s="136"/>
      <c r="K13162" s="136"/>
      <c r="O13162" s="136"/>
      <c r="T13162" s="136"/>
      <c r="W13162" s="136"/>
      <c r="Z13162" s="136"/>
      <c r="AC13162" s="136"/>
    </row>
    <row r="13163" spans="2:29">
      <c r="B13163" s="136"/>
      <c r="E13163" s="136"/>
      <c r="H13163" s="136"/>
      <c r="K13163" s="136"/>
      <c r="O13163" s="136"/>
      <c r="T13163" s="136"/>
      <c r="W13163" s="136"/>
      <c r="Z13163" s="136"/>
      <c r="AC13163" s="136"/>
    </row>
    <row r="13164" spans="2:29">
      <c r="B13164" s="136"/>
      <c r="E13164" s="136"/>
      <c r="H13164" s="136"/>
      <c r="K13164" s="136"/>
      <c r="O13164" s="136"/>
      <c r="T13164" s="136"/>
      <c r="W13164" s="136"/>
      <c r="Z13164" s="136"/>
      <c r="AC13164" s="136"/>
    </row>
    <row r="13165" spans="2:29">
      <c r="B13165" s="136"/>
      <c r="E13165" s="136"/>
      <c r="H13165" s="136"/>
      <c r="K13165" s="136"/>
      <c r="O13165" s="136"/>
      <c r="T13165" s="136"/>
      <c r="W13165" s="136"/>
      <c r="Z13165" s="136"/>
      <c r="AC13165" s="136"/>
    </row>
    <row r="13166" spans="2:29">
      <c r="B13166" s="136"/>
      <c r="E13166" s="136"/>
      <c r="H13166" s="136"/>
      <c r="K13166" s="136"/>
      <c r="O13166" s="136"/>
      <c r="T13166" s="136"/>
      <c r="W13166" s="136"/>
      <c r="Z13166" s="136"/>
      <c r="AC13166" s="136"/>
    </row>
    <row r="13167" spans="2:29">
      <c r="B13167" s="136"/>
      <c r="E13167" s="136"/>
      <c r="H13167" s="136"/>
      <c r="K13167" s="136"/>
      <c r="O13167" s="136"/>
      <c r="T13167" s="136"/>
      <c r="W13167" s="136"/>
      <c r="Z13167" s="136"/>
      <c r="AC13167" s="136"/>
    </row>
    <row r="13168" spans="2:29">
      <c r="B13168" s="136"/>
      <c r="E13168" s="136"/>
      <c r="H13168" s="136"/>
      <c r="K13168" s="136"/>
      <c r="O13168" s="136"/>
      <c r="T13168" s="136"/>
      <c r="W13168" s="136"/>
      <c r="Z13168" s="136"/>
      <c r="AC13168" s="136"/>
    </row>
    <row r="13169" spans="2:29">
      <c r="B13169" s="136"/>
      <c r="E13169" s="136"/>
      <c r="H13169" s="136"/>
      <c r="K13169" s="136"/>
      <c r="O13169" s="136"/>
      <c r="T13169" s="136"/>
      <c r="W13169" s="136"/>
      <c r="Z13169" s="136"/>
      <c r="AC13169" s="136"/>
    </row>
    <row r="13170" spans="2:29">
      <c r="B13170" s="136"/>
      <c r="E13170" s="136"/>
      <c r="H13170" s="136"/>
      <c r="K13170" s="136"/>
      <c r="O13170" s="136"/>
      <c r="T13170" s="136"/>
      <c r="W13170" s="136"/>
      <c r="Z13170" s="136"/>
      <c r="AC13170" s="136"/>
    </row>
    <row r="13171" spans="2:29">
      <c r="B13171" s="136"/>
      <c r="E13171" s="136"/>
      <c r="H13171" s="136"/>
      <c r="K13171" s="136"/>
      <c r="O13171" s="136"/>
      <c r="T13171" s="136"/>
      <c r="W13171" s="136"/>
      <c r="Z13171" s="136"/>
      <c r="AC13171" s="136"/>
    </row>
    <row r="13172" spans="2:29">
      <c r="B13172" s="136"/>
      <c r="E13172" s="136"/>
      <c r="H13172" s="136"/>
      <c r="K13172" s="136"/>
      <c r="O13172" s="136"/>
      <c r="T13172" s="136"/>
      <c r="W13172" s="136"/>
      <c r="Z13172" s="136"/>
      <c r="AC13172" s="136"/>
    </row>
    <row r="13173" spans="2:29">
      <c r="B13173" s="136"/>
      <c r="E13173" s="136"/>
      <c r="H13173" s="136"/>
      <c r="K13173" s="136"/>
      <c r="O13173" s="136"/>
      <c r="T13173" s="136"/>
      <c r="W13173" s="136"/>
      <c r="Z13173" s="136"/>
      <c r="AC13173" s="136"/>
    </row>
    <row r="13174" spans="2:29">
      <c r="B13174" s="136"/>
      <c r="E13174" s="136"/>
      <c r="H13174" s="136"/>
      <c r="K13174" s="136"/>
      <c r="O13174" s="136"/>
      <c r="T13174" s="136"/>
      <c r="W13174" s="136"/>
      <c r="Z13174" s="136"/>
      <c r="AC13174" s="136"/>
    </row>
    <row r="13175" spans="2:29">
      <c r="B13175" s="136"/>
      <c r="E13175" s="136"/>
      <c r="H13175" s="136"/>
      <c r="K13175" s="136"/>
      <c r="O13175" s="136"/>
      <c r="T13175" s="136"/>
      <c r="W13175" s="136"/>
      <c r="Z13175" s="136"/>
      <c r="AC13175" s="136"/>
    </row>
    <row r="13176" spans="2:29">
      <c r="B13176" s="136"/>
      <c r="E13176" s="136"/>
      <c r="H13176" s="136"/>
      <c r="K13176" s="136"/>
      <c r="O13176" s="136"/>
      <c r="T13176" s="136"/>
      <c r="W13176" s="136"/>
      <c r="Z13176" s="136"/>
      <c r="AC13176" s="136"/>
    </row>
    <row r="13177" spans="2:29">
      <c r="B13177" s="136"/>
      <c r="E13177" s="136"/>
      <c r="H13177" s="136"/>
      <c r="K13177" s="136"/>
      <c r="O13177" s="136"/>
      <c r="T13177" s="136"/>
      <c r="W13177" s="136"/>
      <c r="Z13177" s="136"/>
      <c r="AC13177" s="136"/>
    </row>
    <row r="13178" spans="2:29">
      <c r="B13178" s="136"/>
      <c r="E13178" s="136"/>
      <c r="H13178" s="136"/>
      <c r="K13178" s="136"/>
      <c r="O13178" s="136"/>
      <c r="T13178" s="136"/>
      <c r="W13178" s="136"/>
      <c r="Z13178" s="136"/>
      <c r="AC13178" s="136"/>
    </row>
    <row r="13179" spans="2:29">
      <c r="B13179" s="136"/>
      <c r="E13179" s="136"/>
      <c r="H13179" s="136"/>
      <c r="K13179" s="136"/>
      <c r="O13179" s="136"/>
      <c r="T13179" s="136"/>
      <c r="W13179" s="136"/>
      <c r="Z13179" s="136"/>
      <c r="AC13179" s="136"/>
    </row>
    <row r="13180" spans="2:29">
      <c r="B13180" s="136"/>
      <c r="E13180" s="136"/>
      <c r="H13180" s="136"/>
      <c r="K13180" s="136"/>
      <c r="O13180" s="136"/>
      <c r="T13180" s="136"/>
      <c r="W13180" s="136"/>
      <c r="Z13180" s="136"/>
      <c r="AC13180" s="136"/>
    </row>
    <row r="13181" spans="2:29">
      <c r="B13181" s="136"/>
      <c r="E13181" s="136"/>
      <c r="H13181" s="136"/>
      <c r="K13181" s="136"/>
      <c r="O13181" s="136"/>
      <c r="T13181" s="136"/>
      <c r="W13181" s="136"/>
      <c r="Z13181" s="136"/>
      <c r="AC13181" s="136"/>
    </row>
    <row r="13182" spans="2:29">
      <c r="B13182" s="136"/>
      <c r="E13182" s="136"/>
      <c r="H13182" s="136"/>
      <c r="K13182" s="136"/>
      <c r="O13182" s="136"/>
      <c r="T13182" s="136"/>
      <c r="W13182" s="136"/>
      <c r="Z13182" s="136"/>
      <c r="AC13182" s="136"/>
    </row>
    <row r="13183" spans="2:29">
      <c r="B13183" s="136"/>
      <c r="E13183" s="136"/>
      <c r="H13183" s="136"/>
      <c r="K13183" s="136"/>
      <c r="O13183" s="136"/>
      <c r="T13183" s="136"/>
      <c r="W13183" s="136"/>
      <c r="Z13183" s="136"/>
      <c r="AC13183" s="136"/>
    </row>
    <row r="13184" spans="2:29">
      <c r="B13184" s="136"/>
      <c r="E13184" s="136"/>
      <c r="H13184" s="136"/>
      <c r="K13184" s="136"/>
      <c r="O13184" s="136"/>
      <c r="T13184" s="136"/>
      <c r="W13184" s="136"/>
      <c r="Z13184" s="136"/>
      <c r="AC13184" s="136"/>
    </row>
    <row r="13185" spans="2:29">
      <c r="B13185" s="136"/>
      <c r="E13185" s="136"/>
      <c r="H13185" s="136"/>
      <c r="K13185" s="136"/>
      <c r="O13185" s="136"/>
      <c r="T13185" s="136"/>
      <c r="W13185" s="136"/>
      <c r="Z13185" s="136"/>
      <c r="AC13185" s="136"/>
    </row>
    <row r="13186" spans="2:29">
      <c r="B13186" s="136"/>
      <c r="E13186" s="136"/>
      <c r="H13186" s="136"/>
      <c r="K13186" s="136"/>
      <c r="O13186" s="136"/>
      <c r="T13186" s="136"/>
      <c r="W13186" s="136"/>
      <c r="Z13186" s="136"/>
      <c r="AC13186" s="136"/>
    </row>
    <row r="13187" spans="2:29">
      <c r="B13187" s="136"/>
      <c r="E13187" s="136"/>
      <c r="H13187" s="136"/>
      <c r="K13187" s="136"/>
      <c r="O13187" s="136"/>
      <c r="T13187" s="136"/>
      <c r="W13187" s="136"/>
      <c r="Z13187" s="136"/>
      <c r="AC13187" s="136"/>
    </row>
    <row r="13188" spans="2:29">
      <c r="B13188" s="136"/>
      <c r="E13188" s="136"/>
      <c r="H13188" s="136"/>
      <c r="K13188" s="136"/>
      <c r="O13188" s="136"/>
      <c r="T13188" s="136"/>
      <c r="W13188" s="136"/>
      <c r="Z13188" s="136"/>
      <c r="AC13188" s="136"/>
    </row>
    <row r="13189" spans="2:29">
      <c r="B13189" s="136"/>
      <c r="E13189" s="136"/>
      <c r="H13189" s="136"/>
      <c r="K13189" s="136"/>
      <c r="O13189" s="136"/>
      <c r="T13189" s="136"/>
      <c r="W13189" s="136"/>
      <c r="Z13189" s="136"/>
      <c r="AC13189" s="136"/>
    </row>
    <row r="13190" spans="2:29">
      <c r="B13190" s="136"/>
      <c r="E13190" s="136"/>
      <c r="H13190" s="136"/>
      <c r="K13190" s="136"/>
      <c r="O13190" s="136"/>
      <c r="T13190" s="136"/>
      <c r="W13190" s="136"/>
      <c r="Z13190" s="136"/>
      <c r="AC13190" s="136"/>
    </row>
    <row r="13191" spans="2:29">
      <c r="B13191" s="136"/>
      <c r="E13191" s="136"/>
      <c r="H13191" s="136"/>
      <c r="K13191" s="136"/>
      <c r="O13191" s="136"/>
      <c r="T13191" s="136"/>
      <c r="W13191" s="136"/>
      <c r="Z13191" s="136"/>
      <c r="AC13191" s="136"/>
    </row>
    <row r="13192" spans="2:29">
      <c r="B13192" s="136"/>
      <c r="E13192" s="136"/>
      <c r="H13192" s="136"/>
      <c r="K13192" s="136"/>
      <c r="O13192" s="136"/>
      <c r="T13192" s="136"/>
      <c r="W13192" s="136"/>
      <c r="Z13192" s="136"/>
      <c r="AC13192" s="136"/>
    </row>
    <row r="13193" spans="2:29">
      <c r="B13193" s="136"/>
      <c r="E13193" s="136"/>
      <c r="H13193" s="136"/>
      <c r="K13193" s="136"/>
      <c r="O13193" s="136"/>
      <c r="T13193" s="136"/>
      <c r="W13193" s="136"/>
      <c r="Z13193" s="136"/>
      <c r="AC13193" s="136"/>
    </row>
    <row r="13194" spans="2:29">
      <c r="B13194" s="136"/>
      <c r="E13194" s="136"/>
      <c r="H13194" s="136"/>
      <c r="K13194" s="136"/>
      <c r="O13194" s="136"/>
      <c r="T13194" s="136"/>
      <c r="W13194" s="136"/>
      <c r="Z13194" s="136"/>
      <c r="AC13194" s="136"/>
    </row>
    <row r="13195" spans="2:29">
      <c r="B13195" s="136"/>
      <c r="E13195" s="136"/>
      <c r="H13195" s="136"/>
      <c r="K13195" s="136"/>
      <c r="O13195" s="136"/>
      <c r="T13195" s="136"/>
      <c r="W13195" s="136"/>
      <c r="Z13195" s="136"/>
      <c r="AC13195" s="136"/>
    </row>
    <row r="13196" spans="2:29">
      <c r="B13196" s="136"/>
      <c r="E13196" s="136"/>
      <c r="H13196" s="136"/>
      <c r="K13196" s="136"/>
      <c r="O13196" s="136"/>
      <c r="T13196" s="136"/>
      <c r="W13196" s="136"/>
      <c r="Z13196" s="136"/>
      <c r="AC13196" s="136"/>
    </row>
    <row r="13197" spans="2:29">
      <c r="B13197" s="136"/>
      <c r="E13197" s="136"/>
      <c r="H13197" s="136"/>
      <c r="K13197" s="136"/>
      <c r="O13197" s="136"/>
      <c r="T13197" s="136"/>
      <c r="W13197" s="136"/>
      <c r="Z13197" s="136"/>
      <c r="AC13197" s="136"/>
    </row>
    <row r="13198" spans="2:29">
      <c r="B13198" s="136"/>
      <c r="E13198" s="136"/>
      <c r="H13198" s="136"/>
      <c r="K13198" s="136"/>
      <c r="O13198" s="136"/>
      <c r="T13198" s="136"/>
      <c r="W13198" s="136"/>
      <c r="Z13198" s="136"/>
      <c r="AC13198" s="136"/>
    </row>
    <row r="13199" spans="2:29">
      <c r="B13199" s="136"/>
      <c r="E13199" s="136"/>
      <c r="H13199" s="136"/>
      <c r="K13199" s="136"/>
      <c r="O13199" s="136"/>
      <c r="T13199" s="136"/>
      <c r="W13199" s="136"/>
      <c r="Z13199" s="136"/>
      <c r="AC13199" s="136"/>
    </row>
    <row r="13200" spans="2:29">
      <c r="B13200" s="136"/>
      <c r="E13200" s="136"/>
      <c r="H13200" s="136"/>
      <c r="K13200" s="136"/>
      <c r="O13200" s="136"/>
      <c r="T13200" s="136"/>
      <c r="W13200" s="136"/>
      <c r="Z13200" s="136"/>
      <c r="AC13200" s="136"/>
    </row>
    <row r="13201" spans="2:29">
      <c r="B13201" s="136"/>
      <c r="E13201" s="136"/>
      <c r="H13201" s="136"/>
      <c r="K13201" s="136"/>
      <c r="O13201" s="136"/>
      <c r="T13201" s="136"/>
      <c r="W13201" s="136"/>
      <c r="Z13201" s="136"/>
      <c r="AC13201" s="136"/>
    </row>
    <row r="13202" spans="2:29">
      <c r="B13202" s="136"/>
      <c r="E13202" s="136"/>
      <c r="H13202" s="136"/>
      <c r="K13202" s="136"/>
      <c r="O13202" s="136"/>
      <c r="T13202" s="136"/>
      <c r="W13202" s="136"/>
      <c r="Z13202" s="136"/>
      <c r="AC13202" s="136"/>
    </row>
    <row r="13203" spans="2:29">
      <c r="B13203" s="136"/>
      <c r="E13203" s="136"/>
      <c r="H13203" s="136"/>
      <c r="K13203" s="136"/>
      <c r="O13203" s="136"/>
      <c r="T13203" s="136"/>
      <c r="W13203" s="136"/>
      <c r="Z13203" s="136"/>
      <c r="AC13203" s="136"/>
    </row>
    <row r="13204" spans="2:29">
      <c r="B13204" s="136"/>
      <c r="E13204" s="136"/>
      <c r="H13204" s="136"/>
      <c r="K13204" s="136"/>
      <c r="O13204" s="136"/>
      <c r="T13204" s="136"/>
      <c r="W13204" s="136"/>
      <c r="Z13204" s="136"/>
      <c r="AC13204" s="136"/>
    </row>
    <row r="13205" spans="2:29">
      <c r="B13205" s="136"/>
      <c r="E13205" s="136"/>
      <c r="H13205" s="136"/>
      <c r="K13205" s="136"/>
      <c r="O13205" s="136"/>
      <c r="T13205" s="136"/>
      <c r="W13205" s="136"/>
      <c r="Z13205" s="136"/>
      <c r="AC13205" s="136"/>
    </row>
    <row r="13206" spans="2:29">
      <c r="B13206" s="136"/>
      <c r="E13206" s="136"/>
      <c r="H13206" s="136"/>
      <c r="K13206" s="136"/>
      <c r="O13206" s="136"/>
      <c r="T13206" s="136"/>
      <c r="W13206" s="136"/>
      <c r="Z13206" s="136"/>
      <c r="AC13206" s="136"/>
    </row>
    <row r="13207" spans="2:29">
      <c r="B13207" s="136"/>
      <c r="E13207" s="136"/>
      <c r="H13207" s="136"/>
      <c r="K13207" s="136"/>
      <c r="O13207" s="136"/>
      <c r="T13207" s="136"/>
      <c r="W13207" s="136"/>
      <c r="Z13207" s="136"/>
      <c r="AC13207" s="136"/>
    </row>
    <row r="13208" spans="2:29">
      <c r="B13208" s="136"/>
      <c r="E13208" s="136"/>
      <c r="H13208" s="136"/>
      <c r="K13208" s="136"/>
      <c r="O13208" s="136"/>
      <c r="T13208" s="136"/>
      <c r="W13208" s="136"/>
      <c r="Z13208" s="136"/>
      <c r="AC13208" s="136"/>
    </row>
    <row r="13209" spans="2:29">
      <c r="B13209" s="136"/>
      <c r="E13209" s="136"/>
      <c r="H13209" s="136"/>
      <c r="K13209" s="136"/>
      <c r="O13209" s="136"/>
      <c r="T13209" s="136"/>
      <c r="W13209" s="136"/>
      <c r="Z13209" s="136"/>
      <c r="AC13209" s="136"/>
    </row>
    <row r="13210" spans="2:29">
      <c r="B13210" s="136"/>
      <c r="E13210" s="136"/>
      <c r="H13210" s="136"/>
      <c r="K13210" s="136"/>
      <c r="O13210" s="136"/>
      <c r="T13210" s="136"/>
      <c r="W13210" s="136"/>
      <c r="Z13210" s="136"/>
      <c r="AC13210" s="136"/>
    </row>
    <row r="13211" spans="2:29">
      <c r="B13211" s="136"/>
      <c r="E13211" s="136"/>
      <c r="H13211" s="136"/>
      <c r="K13211" s="136"/>
      <c r="O13211" s="136"/>
      <c r="T13211" s="136"/>
      <c r="W13211" s="136"/>
      <c r="Z13211" s="136"/>
      <c r="AC13211" s="136"/>
    </row>
    <row r="13212" spans="2:29">
      <c r="B13212" s="136"/>
      <c r="E13212" s="136"/>
      <c r="H13212" s="136"/>
      <c r="K13212" s="136"/>
      <c r="O13212" s="136"/>
      <c r="T13212" s="136"/>
      <c r="W13212" s="136"/>
      <c r="Z13212" s="136"/>
      <c r="AC13212" s="136"/>
    </row>
    <row r="13213" spans="2:29">
      <c r="B13213" s="136"/>
      <c r="E13213" s="136"/>
      <c r="H13213" s="136"/>
      <c r="K13213" s="136"/>
      <c r="O13213" s="136"/>
      <c r="T13213" s="136"/>
      <c r="W13213" s="136"/>
      <c r="Z13213" s="136"/>
      <c r="AC13213" s="136"/>
    </row>
    <row r="13214" spans="2:29">
      <c r="B13214" s="136"/>
      <c r="E13214" s="136"/>
      <c r="H13214" s="136"/>
      <c r="K13214" s="136"/>
      <c r="O13214" s="136"/>
      <c r="T13214" s="136"/>
      <c r="W13214" s="136"/>
      <c r="Z13214" s="136"/>
      <c r="AC13214" s="136"/>
    </row>
    <row r="13215" spans="2:29">
      <c r="B13215" s="136"/>
      <c r="E13215" s="136"/>
      <c r="H13215" s="136"/>
      <c r="K13215" s="136"/>
      <c r="O13215" s="136"/>
      <c r="T13215" s="136"/>
      <c r="W13215" s="136"/>
      <c r="Z13215" s="136"/>
      <c r="AC13215" s="136"/>
    </row>
    <row r="13216" spans="2:29">
      <c r="B13216" s="136"/>
      <c r="E13216" s="136"/>
      <c r="H13216" s="136"/>
      <c r="K13216" s="136"/>
      <c r="O13216" s="136"/>
      <c r="T13216" s="136"/>
      <c r="W13216" s="136"/>
      <c r="Z13216" s="136"/>
      <c r="AC13216" s="136"/>
    </row>
    <row r="13217" spans="2:29">
      <c r="B13217" s="136"/>
      <c r="E13217" s="136"/>
      <c r="H13217" s="136"/>
      <c r="K13217" s="136"/>
      <c r="O13217" s="136"/>
      <c r="T13217" s="136"/>
      <c r="W13217" s="136"/>
      <c r="Z13217" s="136"/>
      <c r="AC13217" s="136"/>
    </row>
    <row r="13218" spans="2:29">
      <c r="B13218" s="136"/>
      <c r="E13218" s="136"/>
      <c r="H13218" s="136"/>
      <c r="K13218" s="136"/>
      <c r="O13218" s="136"/>
      <c r="T13218" s="136"/>
      <c r="W13218" s="136"/>
      <c r="Z13218" s="136"/>
      <c r="AC13218" s="136"/>
    </row>
    <row r="13219" spans="2:29">
      <c r="B13219" s="136"/>
      <c r="E13219" s="136"/>
      <c r="H13219" s="136"/>
      <c r="K13219" s="136"/>
      <c r="O13219" s="136"/>
      <c r="T13219" s="136"/>
      <c r="W13219" s="136"/>
      <c r="Z13219" s="136"/>
      <c r="AC13219" s="136"/>
    </row>
    <row r="13220" spans="2:29">
      <c r="B13220" s="136"/>
      <c r="E13220" s="136"/>
      <c r="H13220" s="136"/>
      <c r="K13220" s="136"/>
      <c r="O13220" s="136"/>
      <c r="T13220" s="136"/>
      <c r="W13220" s="136"/>
      <c r="Z13220" s="136"/>
      <c r="AC13220" s="136"/>
    </row>
    <row r="13221" spans="2:29">
      <c r="B13221" s="136"/>
      <c r="E13221" s="136"/>
      <c r="H13221" s="136"/>
      <c r="K13221" s="136"/>
      <c r="O13221" s="136"/>
      <c r="T13221" s="136"/>
      <c r="W13221" s="136"/>
      <c r="Z13221" s="136"/>
      <c r="AC13221" s="136"/>
    </row>
    <row r="13222" spans="2:29">
      <c r="B13222" s="136"/>
      <c r="E13222" s="136"/>
      <c r="H13222" s="136"/>
      <c r="K13222" s="136"/>
      <c r="O13222" s="136"/>
      <c r="T13222" s="136"/>
      <c r="W13222" s="136"/>
      <c r="Z13222" s="136"/>
      <c r="AC13222" s="136"/>
    </row>
    <row r="13223" spans="2:29">
      <c r="B13223" s="136"/>
      <c r="E13223" s="136"/>
      <c r="H13223" s="136"/>
      <c r="K13223" s="136"/>
      <c r="O13223" s="136"/>
      <c r="T13223" s="136"/>
      <c r="W13223" s="136"/>
      <c r="Z13223" s="136"/>
      <c r="AC13223" s="136"/>
    </row>
    <row r="13224" spans="2:29">
      <c r="B13224" s="136"/>
      <c r="E13224" s="136"/>
      <c r="H13224" s="136"/>
      <c r="K13224" s="136"/>
      <c r="O13224" s="136"/>
      <c r="T13224" s="136"/>
      <c r="W13224" s="136"/>
      <c r="Z13224" s="136"/>
      <c r="AC13224" s="136"/>
    </row>
    <row r="13225" spans="2:29">
      <c r="B13225" s="136"/>
      <c r="E13225" s="136"/>
      <c r="H13225" s="136"/>
      <c r="K13225" s="136"/>
      <c r="O13225" s="136"/>
      <c r="T13225" s="136"/>
      <c r="W13225" s="136"/>
      <c r="Z13225" s="136"/>
      <c r="AC13225" s="136"/>
    </row>
    <row r="13226" spans="2:29">
      <c r="B13226" s="136"/>
      <c r="E13226" s="136"/>
      <c r="H13226" s="136"/>
      <c r="K13226" s="136"/>
      <c r="O13226" s="136"/>
      <c r="T13226" s="136"/>
      <c r="W13226" s="136"/>
      <c r="Z13226" s="136"/>
      <c r="AC13226" s="136"/>
    </row>
    <row r="13227" spans="2:29">
      <c r="B13227" s="136"/>
      <c r="E13227" s="136"/>
      <c r="H13227" s="136"/>
      <c r="K13227" s="136"/>
      <c r="O13227" s="136"/>
      <c r="T13227" s="136"/>
      <c r="W13227" s="136"/>
      <c r="Z13227" s="136"/>
      <c r="AC13227" s="136"/>
    </row>
    <row r="13228" spans="2:29">
      <c r="B13228" s="136"/>
      <c r="E13228" s="136"/>
      <c r="H13228" s="136"/>
      <c r="K13228" s="136"/>
      <c r="O13228" s="136"/>
      <c r="T13228" s="136"/>
      <c r="W13228" s="136"/>
      <c r="Z13228" s="136"/>
      <c r="AC13228" s="136"/>
    </row>
    <row r="13229" spans="2:29">
      <c r="B13229" s="136"/>
      <c r="E13229" s="136"/>
      <c r="H13229" s="136"/>
      <c r="K13229" s="136"/>
      <c r="O13229" s="136"/>
      <c r="T13229" s="136"/>
      <c r="W13229" s="136"/>
      <c r="Z13229" s="136"/>
      <c r="AC13229" s="136"/>
    </row>
    <row r="13230" spans="2:29">
      <c r="B13230" s="136"/>
      <c r="E13230" s="136"/>
      <c r="H13230" s="136"/>
      <c r="K13230" s="136"/>
      <c r="O13230" s="136"/>
      <c r="T13230" s="136"/>
      <c r="W13230" s="136"/>
      <c r="Z13230" s="136"/>
      <c r="AC13230" s="136"/>
    </row>
    <row r="13231" spans="2:29">
      <c r="B13231" s="136"/>
      <c r="E13231" s="136"/>
      <c r="H13231" s="136"/>
      <c r="K13231" s="136"/>
      <c r="O13231" s="136"/>
      <c r="T13231" s="136"/>
      <c r="W13231" s="136"/>
      <c r="Z13231" s="136"/>
      <c r="AC13231" s="136"/>
    </row>
    <row r="13232" spans="2:29">
      <c r="B13232" s="136"/>
      <c r="E13232" s="136"/>
      <c r="H13232" s="136"/>
      <c r="K13232" s="136"/>
      <c r="O13232" s="136"/>
      <c r="T13232" s="136"/>
      <c r="W13232" s="136"/>
      <c r="Z13232" s="136"/>
      <c r="AC13232" s="136"/>
    </row>
    <row r="13233" spans="2:29">
      <c r="B13233" s="136"/>
      <c r="E13233" s="136"/>
      <c r="H13233" s="136"/>
      <c r="K13233" s="136"/>
      <c r="O13233" s="136"/>
      <c r="T13233" s="136"/>
      <c r="W13233" s="136"/>
      <c r="Z13233" s="136"/>
      <c r="AC13233" s="136"/>
    </row>
    <row r="13234" spans="2:29">
      <c r="B13234" s="136"/>
      <c r="E13234" s="136"/>
      <c r="H13234" s="136"/>
      <c r="K13234" s="136"/>
      <c r="O13234" s="136"/>
      <c r="T13234" s="136"/>
      <c r="W13234" s="136"/>
      <c r="Z13234" s="136"/>
      <c r="AC13234" s="136"/>
    </row>
    <row r="13235" spans="2:29">
      <c r="B13235" s="136"/>
      <c r="E13235" s="136"/>
      <c r="H13235" s="136"/>
      <c r="K13235" s="136"/>
      <c r="O13235" s="136"/>
      <c r="T13235" s="136"/>
      <c r="W13235" s="136"/>
      <c r="Z13235" s="136"/>
      <c r="AC13235" s="136"/>
    </row>
    <row r="13236" spans="2:29">
      <c r="B13236" s="136"/>
      <c r="E13236" s="136"/>
      <c r="H13236" s="136"/>
      <c r="K13236" s="136"/>
      <c r="O13236" s="136"/>
      <c r="T13236" s="136"/>
      <c r="W13236" s="136"/>
      <c r="Z13236" s="136"/>
      <c r="AC13236" s="136"/>
    </row>
    <row r="13237" spans="2:29">
      <c r="B13237" s="136"/>
      <c r="E13237" s="136"/>
      <c r="H13237" s="136"/>
      <c r="K13237" s="136"/>
      <c r="O13237" s="136"/>
      <c r="T13237" s="136"/>
      <c r="W13237" s="136"/>
      <c r="Z13237" s="136"/>
      <c r="AC13237" s="136"/>
    </row>
    <row r="13238" spans="2:29">
      <c r="B13238" s="136"/>
      <c r="E13238" s="136"/>
      <c r="H13238" s="136"/>
      <c r="K13238" s="136"/>
      <c r="O13238" s="136"/>
      <c r="T13238" s="136"/>
      <c r="W13238" s="136"/>
      <c r="Z13238" s="136"/>
      <c r="AC13238" s="136"/>
    </row>
    <row r="13239" spans="2:29">
      <c r="B13239" s="136"/>
      <c r="E13239" s="136"/>
      <c r="H13239" s="136"/>
      <c r="K13239" s="136"/>
      <c r="O13239" s="136"/>
      <c r="T13239" s="136"/>
      <c r="W13239" s="136"/>
      <c r="Z13239" s="136"/>
      <c r="AC13239" s="136"/>
    </row>
    <row r="13240" spans="2:29">
      <c r="B13240" s="136"/>
      <c r="E13240" s="136"/>
      <c r="H13240" s="136"/>
      <c r="K13240" s="136"/>
      <c r="O13240" s="136"/>
      <c r="T13240" s="136"/>
      <c r="W13240" s="136"/>
      <c r="Z13240" s="136"/>
      <c r="AC13240" s="136"/>
    </row>
    <row r="13241" spans="2:29">
      <c r="B13241" s="136"/>
      <c r="E13241" s="136"/>
      <c r="H13241" s="136"/>
      <c r="K13241" s="136"/>
      <c r="O13241" s="136"/>
      <c r="T13241" s="136"/>
      <c r="W13241" s="136"/>
      <c r="Z13241" s="136"/>
      <c r="AC13241" s="136"/>
    </row>
    <row r="13242" spans="2:29">
      <c r="B13242" s="136"/>
      <c r="E13242" s="136"/>
      <c r="H13242" s="136"/>
      <c r="K13242" s="136"/>
      <c r="O13242" s="136"/>
      <c r="T13242" s="136"/>
      <c r="W13242" s="136"/>
      <c r="Z13242" s="136"/>
      <c r="AC13242" s="136"/>
    </row>
    <row r="13243" spans="2:29">
      <c r="B13243" s="136"/>
      <c r="E13243" s="136"/>
      <c r="H13243" s="136"/>
      <c r="K13243" s="136"/>
      <c r="O13243" s="136"/>
      <c r="T13243" s="136"/>
      <c r="W13243" s="136"/>
      <c r="Z13243" s="136"/>
      <c r="AC13243" s="136"/>
    </row>
    <row r="13244" spans="2:29">
      <c r="B13244" s="136"/>
      <c r="E13244" s="136"/>
      <c r="H13244" s="136"/>
      <c r="K13244" s="136"/>
      <c r="O13244" s="136"/>
      <c r="T13244" s="136"/>
      <c r="W13244" s="136"/>
      <c r="Z13244" s="136"/>
      <c r="AC13244" s="136"/>
    </row>
    <row r="13245" spans="2:29">
      <c r="B13245" s="136"/>
      <c r="E13245" s="136"/>
      <c r="H13245" s="136"/>
      <c r="K13245" s="136"/>
      <c r="O13245" s="136"/>
      <c r="T13245" s="136"/>
      <c r="W13245" s="136"/>
      <c r="Z13245" s="136"/>
      <c r="AC13245" s="136"/>
    </row>
    <row r="13246" spans="2:29">
      <c r="B13246" s="136"/>
      <c r="E13246" s="136"/>
      <c r="H13246" s="136"/>
      <c r="K13246" s="136"/>
      <c r="O13246" s="136"/>
      <c r="T13246" s="136"/>
      <c r="W13246" s="136"/>
      <c r="Z13246" s="136"/>
      <c r="AC13246" s="136"/>
    </row>
    <row r="13247" spans="2:29">
      <c r="B13247" s="136"/>
      <c r="E13247" s="136"/>
      <c r="H13247" s="136"/>
      <c r="K13247" s="136"/>
      <c r="O13247" s="136"/>
      <c r="T13247" s="136"/>
      <c r="W13247" s="136"/>
      <c r="Z13247" s="136"/>
      <c r="AC13247" s="136"/>
    </row>
    <row r="13248" spans="2:29">
      <c r="B13248" s="136"/>
      <c r="E13248" s="136"/>
      <c r="H13248" s="136"/>
      <c r="K13248" s="136"/>
      <c r="O13248" s="136"/>
      <c r="T13248" s="136"/>
      <c r="W13248" s="136"/>
      <c r="Z13248" s="136"/>
      <c r="AC13248" s="136"/>
    </row>
    <row r="13249" spans="2:29">
      <c r="B13249" s="136"/>
      <c r="E13249" s="136"/>
      <c r="H13249" s="136"/>
      <c r="K13249" s="136"/>
      <c r="O13249" s="136"/>
      <c r="T13249" s="136"/>
      <c r="W13249" s="136"/>
      <c r="Z13249" s="136"/>
      <c r="AC13249" s="136"/>
    </row>
    <row r="13250" spans="2:29">
      <c r="B13250" s="136"/>
      <c r="E13250" s="136"/>
      <c r="H13250" s="136"/>
      <c r="K13250" s="136"/>
      <c r="O13250" s="136"/>
      <c r="T13250" s="136"/>
      <c r="W13250" s="136"/>
      <c r="Z13250" s="136"/>
      <c r="AC13250" s="136"/>
    </row>
    <row r="13251" spans="2:29">
      <c r="B13251" s="136"/>
      <c r="E13251" s="136"/>
      <c r="H13251" s="136"/>
      <c r="K13251" s="136"/>
      <c r="O13251" s="136"/>
      <c r="T13251" s="136"/>
      <c r="W13251" s="136"/>
      <c r="Z13251" s="136"/>
      <c r="AC13251" s="136"/>
    </row>
    <row r="13252" spans="2:29">
      <c r="B13252" s="136"/>
      <c r="E13252" s="136"/>
      <c r="H13252" s="136"/>
      <c r="K13252" s="136"/>
      <c r="O13252" s="136"/>
      <c r="T13252" s="136"/>
      <c r="W13252" s="136"/>
      <c r="Z13252" s="136"/>
      <c r="AC13252" s="136"/>
    </row>
    <row r="13253" spans="2:29">
      <c r="B13253" s="136"/>
      <c r="E13253" s="136"/>
      <c r="H13253" s="136"/>
      <c r="K13253" s="136"/>
      <c r="O13253" s="136"/>
      <c r="T13253" s="136"/>
      <c r="W13253" s="136"/>
      <c r="Z13253" s="136"/>
      <c r="AC13253" s="136"/>
    </row>
    <row r="13254" spans="2:29">
      <c r="B13254" s="136"/>
      <c r="E13254" s="136"/>
      <c r="H13254" s="136"/>
      <c r="K13254" s="136"/>
      <c r="O13254" s="136"/>
      <c r="T13254" s="136"/>
      <c r="W13254" s="136"/>
      <c r="Z13254" s="136"/>
      <c r="AC13254" s="136"/>
    </row>
    <row r="13255" spans="2:29">
      <c r="B13255" s="136"/>
      <c r="E13255" s="136"/>
      <c r="H13255" s="136"/>
      <c r="K13255" s="136"/>
      <c r="O13255" s="136"/>
      <c r="T13255" s="136"/>
      <c r="W13255" s="136"/>
      <c r="Z13255" s="136"/>
      <c r="AC13255" s="136"/>
    </row>
    <row r="13256" spans="2:29">
      <c r="B13256" s="136"/>
      <c r="E13256" s="136"/>
      <c r="H13256" s="136"/>
      <c r="K13256" s="136"/>
      <c r="O13256" s="136"/>
      <c r="T13256" s="136"/>
      <c r="W13256" s="136"/>
      <c r="Z13256" s="136"/>
      <c r="AC13256" s="136"/>
    </row>
    <row r="13257" spans="2:29">
      <c r="B13257" s="136"/>
      <c r="E13257" s="136"/>
      <c r="H13257" s="136"/>
      <c r="K13257" s="136"/>
      <c r="O13257" s="136"/>
      <c r="T13257" s="136"/>
      <c r="W13257" s="136"/>
      <c r="Z13257" s="136"/>
      <c r="AC13257" s="136"/>
    </row>
    <row r="13258" spans="2:29">
      <c r="B13258" s="136"/>
      <c r="E13258" s="136"/>
      <c r="H13258" s="136"/>
      <c r="K13258" s="136"/>
      <c r="O13258" s="136"/>
      <c r="T13258" s="136"/>
      <c r="W13258" s="136"/>
      <c r="Z13258" s="136"/>
      <c r="AC13258" s="136"/>
    </row>
    <row r="13259" spans="2:29">
      <c r="B13259" s="136"/>
      <c r="E13259" s="136"/>
      <c r="H13259" s="136"/>
      <c r="K13259" s="136"/>
      <c r="O13259" s="136"/>
      <c r="T13259" s="136"/>
      <c r="W13259" s="136"/>
      <c r="Z13259" s="136"/>
      <c r="AC13259" s="136"/>
    </row>
    <row r="13260" spans="2:29">
      <c r="B13260" s="136"/>
      <c r="E13260" s="136"/>
      <c r="H13260" s="136"/>
      <c r="K13260" s="136"/>
      <c r="O13260" s="136"/>
      <c r="T13260" s="136"/>
      <c r="W13260" s="136"/>
      <c r="Z13260" s="136"/>
      <c r="AC13260" s="136"/>
    </row>
    <row r="13261" spans="2:29">
      <c r="B13261" s="136"/>
      <c r="E13261" s="136"/>
      <c r="H13261" s="136"/>
      <c r="K13261" s="136"/>
      <c r="O13261" s="136"/>
      <c r="T13261" s="136"/>
      <c r="W13261" s="136"/>
      <c r="Z13261" s="136"/>
      <c r="AC13261" s="136"/>
    </row>
    <row r="13262" spans="2:29">
      <c r="B13262" s="136"/>
      <c r="E13262" s="136"/>
      <c r="H13262" s="136"/>
      <c r="K13262" s="136"/>
      <c r="O13262" s="136"/>
      <c r="T13262" s="136"/>
      <c r="W13262" s="136"/>
      <c r="Z13262" s="136"/>
      <c r="AC13262" s="136"/>
    </row>
    <row r="13263" spans="2:29">
      <c r="B13263" s="136"/>
      <c r="E13263" s="136"/>
      <c r="H13263" s="136"/>
      <c r="K13263" s="136"/>
      <c r="O13263" s="136"/>
      <c r="T13263" s="136"/>
      <c r="W13263" s="136"/>
      <c r="Z13263" s="136"/>
      <c r="AC13263" s="136"/>
    </row>
    <row r="13264" spans="2:29">
      <c r="B13264" s="136"/>
      <c r="E13264" s="136"/>
      <c r="H13264" s="136"/>
      <c r="K13264" s="136"/>
      <c r="O13264" s="136"/>
      <c r="T13264" s="136"/>
      <c r="W13264" s="136"/>
      <c r="Z13264" s="136"/>
      <c r="AC13264" s="136"/>
    </row>
    <row r="13265" spans="2:29">
      <c r="B13265" s="136"/>
      <c r="E13265" s="136"/>
      <c r="H13265" s="136"/>
      <c r="K13265" s="136"/>
      <c r="O13265" s="136"/>
      <c r="T13265" s="136"/>
      <c r="W13265" s="136"/>
      <c r="Z13265" s="136"/>
      <c r="AC13265" s="136"/>
    </row>
    <row r="13266" spans="2:29">
      <c r="B13266" s="136"/>
      <c r="E13266" s="136"/>
      <c r="H13266" s="136"/>
      <c r="K13266" s="136"/>
      <c r="O13266" s="136"/>
      <c r="T13266" s="136"/>
      <c r="W13266" s="136"/>
      <c r="Z13266" s="136"/>
      <c r="AC13266" s="136"/>
    </row>
    <row r="13267" spans="2:29">
      <c r="B13267" s="136"/>
      <c r="E13267" s="136"/>
      <c r="H13267" s="136"/>
      <c r="K13267" s="136"/>
      <c r="O13267" s="136"/>
      <c r="T13267" s="136"/>
      <c r="W13267" s="136"/>
      <c r="Z13267" s="136"/>
      <c r="AC13267" s="136"/>
    </row>
    <row r="13268" spans="2:29">
      <c r="B13268" s="136"/>
      <c r="E13268" s="136"/>
      <c r="H13268" s="136"/>
      <c r="K13268" s="136"/>
      <c r="O13268" s="136"/>
      <c r="T13268" s="136"/>
      <c r="W13268" s="136"/>
      <c r="Z13268" s="136"/>
      <c r="AC13268" s="136"/>
    </row>
    <row r="13269" spans="2:29">
      <c r="B13269" s="136"/>
      <c r="E13269" s="136"/>
      <c r="H13269" s="136"/>
      <c r="K13269" s="136"/>
      <c r="O13269" s="136"/>
      <c r="T13269" s="136"/>
      <c r="W13269" s="136"/>
      <c r="Z13269" s="136"/>
      <c r="AC13269" s="136"/>
    </row>
    <row r="13270" spans="2:29">
      <c r="B13270" s="136"/>
      <c r="E13270" s="136"/>
      <c r="H13270" s="136"/>
      <c r="K13270" s="136"/>
      <c r="O13270" s="136"/>
      <c r="T13270" s="136"/>
      <c r="W13270" s="136"/>
      <c r="Z13270" s="136"/>
      <c r="AC13270" s="136"/>
    </row>
    <row r="13271" spans="2:29">
      <c r="B13271" s="136"/>
      <c r="E13271" s="136"/>
      <c r="H13271" s="136"/>
      <c r="K13271" s="136"/>
      <c r="O13271" s="136"/>
      <c r="T13271" s="136"/>
      <c r="W13271" s="136"/>
      <c r="Z13271" s="136"/>
      <c r="AC13271" s="136"/>
    </row>
    <row r="13272" spans="2:29">
      <c r="B13272" s="136"/>
      <c r="E13272" s="136"/>
      <c r="H13272" s="136"/>
      <c r="K13272" s="136"/>
      <c r="O13272" s="136"/>
      <c r="T13272" s="136"/>
      <c r="W13272" s="136"/>
      <c r="Z13272" s="136"/>
      <c r="AC13272" s="136"/>
    </row>
    <row r="13273" spans="2:29">
      <c r="B13273" s="136"/>
      <c r="E13273" s="136"/>
      <c r="H13273" s="136"/>
      <c r="K13273" s="136"/>
      <c r="O13273" s="136"/>
      <c r="T13273" s="136"/>
      <c r="W13273" s="136"/>
      <c r="Z13273" s="136"/>
      <c r="AC13273" s="136"/>
    </row>
    <row r="13274" spans="2:29">
      <c r="B13274" s="136"/>
      <c r="E13274" s="136"/>
      <c r="H13274" s="136"/>
      <c r="K13274" s="136"/>
      <c r="O13274" s="136"/>
      <c r="T13274" s="136"/>
      <c r="W13274" s="136"/>
      <c r="Z13274" s="136"/>
      <c r="AC13274" s="136"/>
    </row>
    <row r="13275" spans="2:29">
      <c r="B13275" s="136"/>
      <c r="E13275" s="136"/>
      <c r="H13275" s="136"/>
      <c r="K13275" s="136"/>
      <c r="O13275" s="136"/>
      <c r="T13275" s="136"/>
      <c r="W13275" s="136"/>
      <c r="Z13275" s="136"/>
      <c r="AC13275" s="136"/>
    </row>
    <row r="13276" spans="2:29">
      <c r="B13276" s="136"/>
      <c r="E13276" s="136"/>
      <c r="H13276" s="136"/>
      <c r="K13276" s="136"/>
      <c r="O13276" s="136"/>
      <c r="T13276" s="136"/>
      <c r="W13276" s="136"/>
      <c r="Z13276" s="136"/>
      <c r="AC13276" s="136"/>
    </row>
    <row r="13277" spans="2:29">
      <c r="B13277" s="136"/>
      <c r="E13277" s="136"/>
      <c r="H13277" s="136"/>
      <c r="K13277" s="136"/>
      <c r="O13277" s="136"/>
      <c r="T13277" s="136"/>
      <c r="W13277" s="136"/>
      <c r="Z13277" s="136"/>
      <c r="AC13277" s="136"/>
    </row>
    <row r="13278" spans="2:29">
      <c r="B13278" s="136"/>
      <c r="E13278" s="136"/>
      <c r="H13278" s="136"/>
      <c r="K13278" s="136"/>
      <c r="O13278" s="136"/>
      <c r="T13278" s="136"/>
      <c r="W13278" s="136"/>
      <c r="Z13278" s="136"/>
      <c r="AC13278" s="136"/>
    </row>
    <row r="13279" spans="2:29">
      <c r="B13279" s="136"/>
      <c r="E13279" s="136"/>
      <c r="H13279" s="136"/>
      <c r="K13279" s="136"/>
      <c r="O13279" s="136"/>
      <c r="T13279" s="136"/>
      <c r="W13279" s="136"/>
      <c r="Z13279" s="136"/>
      <c r="AC13279" s="136"/>
    </row>
    <row r="13280" spans="2:29">
      <c r="B13280" s="136"/>
      <c r="E13280" s="136"/>
      <c r="H13280" s="136"/>
      <c r="K13280" s="136"/>
      <c r="O13280" s="136"/>
      <c r="T13280" s="136"/>
      <c r="W13280" s="136"/>
      <c r="Z13280" s="136"/>
      <c r="AC13280" s="136"/>
    </row>
    <row r="13281" spans="2:29">
      <c r="B13281" s="136"/>
      <c r="E13281" s="136"/>
      <c r="H13281" s="136"/>
      <c r="K13281" s="136"/>
      <c r="O13281" s="136"/>
      <c r="T13281" s="136"/>
      <c r="W13281" s="136"/>
      <c r="Z13281" s="136"/>
      <c r="AC13281" s="136"/>
    </row>
    <row r="13282" spans="2:29">
      <c r="B13282" s="136"/>
      <c r="E13282" s="136"/>
      <c r="H13282" s="136"/>
      <c r="K13282" s="136"/>
      <c r="O13282" s="136"/>
      <c r="T13282" s="136"/>
      <c r="W13282" s="136"/>
      <c r="Z13282" s="136"/>
      <c r="AC13282" s="136"/>
    </row>
    <row r="13283" spans="2:29">
      <c r="B13283" s="136"/>
      <c r="E13283" s="136"/>
      <c r="H13283" s="136"/>
      <c r="K13283" s="136"/>
      <c r="O13283" s="136"/>
      <c r="T13283" s="136"/>
      <c r="W13283" s="136"/>
      <c r="Z13283" s="136"/>
      <c r="AC13283" s="136"/>
    </row>
    <row r="13284" spans="2:29">
      <c r="B13284" s="136"/>
      <c r="E13284" s="136"/>
      <c r="H13284" s="136"/>
      <c r="K13284" s="136"/>
      <c r="O13284" s="136"/>
      <c r="T13284" s="136"/>
      <c r="W13284" s="136"/>
      <c r="Z13284" s="136"/>
      <c r="AC13284" s="136"/>
    </row>
    <row r="13285" spans="2:29">
      <c r="B13285" s="136"/>
      <c r="E13285" s="136"/>
      <c r="H13285" s="136"/>
      <c r="K13285" s="136"/>
      <c r="O13285" s="136"/>
      <c r="T13285" s="136"/>
      <c r="W13285" s="136"/>
      <c r="Z13285" s="136"/>
      <c r="AC13285" s="136"/>
    </row>
    <row r="13286" spans="2:29">
      <c r="B13286" s="136"/>
      <c r="E13286" s="136"/>
      <c r="H13286" s="136"/>
      <c r="K13286" s="136"/>
      <c r="O13286" s="136"/>
      <c r="T13286" s="136"/>
      <c r="W13286" s="136"/>
      <c r="Z13286" s="136"/>
      <c r="AC13286" s="136"/>
    </row>
    <row r="13287" spans="2:29">
      <c r="B13287" s="136"/>
      <c r="E13287" s="136"/>
      <c r="H13287" s="136"/>
      <c r="K13287" s="136"/>
      <c r="O13287" s="136"/>
      <c r="T13287" s="136"/>
      <c r="W13287" s="136"/>
      <c r="Z13287" s="136"/>
      <c r="AC13287" s="136"/>
    </row>
    <row r="13288" spans="2:29">
      <c r="B13288" s="136"/>
      <c r="E13288" s="136"/>
      <c r="H13288" s="136"/>
      <c r="K13288" s="136"/>
      <c r="O13288" s="136"/>
      <c r="T13288" s="136"/>
      <c r="W13288" s="136"/>
      <c r="Z13288" s="136"/>
      <c r="AC13288" s="136"/>
    </row>
    <row r="13289" spans="2:29">
      <c r="B13289" s="136"/>
      <c r="E13289" s="136"/>
      <c r="H13289" s="136"/>
      <c r="K13289" s="136"/>
      <c r="O13289" s="136"/>
      <c r="T13289" s="136"/>
      <c r="W13289" s="136"/>
      <c r="Z13289" s="136"/>
      <c r="AC13289" s="136"/>
    </row>
    <row r="13290" spans="2:29">
      <c r="B13290" s="136"/>
      <c r="E13290" s="136"/>
      <c r="H13290" s="136"/>
      <c r="K13290" s="136"/>
      <c r="O13290" s="136"/>
      <c r="T13290" s="136"/>
      <c r="W13290" s="136"/>
      <c r="Z13290" s="136"/>
      <c r="AC13290" s="136"/>
    </row>
    <row r="13291" spans="2:29">
      <c r="B13291" s="136"/>
      <c r="E13291" s="136"/>
      <c r="H13291" s="136"/>
      <c r="K13291" s="136"/>
      <c r="O13291" s="136"/>
      <c r="T13291" s="136"/>
      <c r="W13291" s="136"/>
      <c r="Z13291" s="136"/>
      <c r="AC13291" s="136"/>
    </row>
    <row r="13292" spans="2:29">
      <c r="B13292" s="136"/>
      <c r="E13292" s="136"/>
      <c r="H13292" s="136"/>
      <c r="K13292" s="136"/>
      <c r="O13292" s="136"/>
      <c r="T13292" s="136"/>
      <c r="W13292" s="136"/>
      <c r="Z13292" s="136"/>
      <c r="AC13292" s="136"/>
    </row>
    <row r="13293" spans="2:29">
      <c r="B13293" s="136"/>
      <c r="E13293" s="136"/>
      <c r="H13293" s="136"/>
      <c r="K13293" s="136"/>
      <c r="O13293" s="136"/>
      <c r="T13293" s="136"/>
      <c r="W13293" s="136"/>
      <c r="Z13293" s="136"/>
      <c r="AC13293" s="136"/>
    </row>
    <row r="13294" spans="2:29">
      <c r="B13294" s="136"/>
      <c r="E13294" s="136"/>
      <c r="H13294" s="136"/>
      <c r="K13294" s="136"/>
      <c r="O13294" s="136"/>
      <c r="T13294" s="136"/>
      <c r="W13294" s="136"/>
      <c r="Z13294" s="136"/>
      <c r="AC13294" s="136"/>
    </row>
    <row r="13295" spans="2:29">
      <c r="B13295" s="136"/>
      <c r="E13295" s="136"/>
      <c r="H13295" s="136"/>
      <c r="K13295" s="136"/>
      <c r="O13295" s="136"/>
      <c r="T13295" s="136"/>
      <c r="W13295" s="136"/>
      <c r="Z13295" s="136"/>
      <c r="AC13295" s="136"/>
    </row>
    <row r="13296" spans="2:29">
      <c r="B13296" s="136"/>
      <c r="E13296" s="136"/>
      <c r="H13296" s="136"/>
      <c r="K13296" s="136"/>
      <c r="O13296" s="136"/>
      <c r="T13296" s="136"/>
      <c r="W13296" s="136"/>
      <c r="Z13296" s="136"/>
      <c r="AC13296" s="136"/>
    </row>
    <row r="13297" spans="2:29">
      <c r="B13297" s="136"/>
      <c r="E13297" s="136"/>
      <c r="H13297" s="136"/>
      <c r="K13297" s="136"/>
      <c r="O13297" s="136"/>
      <c r="T13297" s="136"/>
      <c r="W13297" s="136"/>
      <c r="Z13297" s="136"/>
      <c r="AC13297" s="136"/>
    </row>
    <row r="13298" spans="2:29">
      <c r="B13298" s="136"/>
      <c r="E13298" s="136"/>
      <c r="H13298" s="136"/>
      <c r="K13298" s="136"/>
      <c r="O13298" s="136"/>
      <c r="T13298" s="136"/>
      <c r="W13298" s="136"/>
      <c r="Z13298" s="136"/>
      <c r="AC13298" s="136"/>
    </row>
    <row r="13299" spans="2:29">
      <c r="B13299" s="136"/>
      <c r="E13299" s="136"/>
      <c r="H13299" s="136"/>
      <c r="K13299" s="136"/>
      <c r="O13299" s="136"/>
      <c r="T13299" s="136"/>
      <c r="W13299" s="136"/>
      <c r="Z13299" s="136"/>
      <c r="AC13299" s="136"/>
    </row>
    <row r="13300" spans="2:29">
      <c r="B13300" s="136"/>
      <c r="E13300" s="136"/>
      <c r="H13300" s="136"/>
      <c r="K13300" s="136"/>
      <c r="O13300" s="136"/>
      <c r="T13300" s="136"/>
      <c r="W13300" s="136"/>
      <c r="Z13300" s="136"/>
      <c r="AC13300" s="136"/>
    </row>
    <row r="13301" spans="2:29">
      <c r="B13301" s="136"/>
      <c r="E13301" s="136"/>
      <c r="H13301" s="136"/>
      <c r="K13301" s="136"/>
      <c r="O13301" s="136"/>
      <c r="T13301" s="136"/>
      <c r="W13301" s="136"/>
      <c r="Z13301" s="136"/>
      <c r="AC13301" s="136"/>
    </row>
    <row r="13302" spans="2:29">
      <c r="B13302" s="136"/>
      <c r="E13302" s="136"/>
      <c r="H13302" s="136"/>
      <c r="K13302" s="136"/>
      <c r="O13302" s="136"/>
      <c r="T13302" s="136"/>
      <c r="W13302" s="136"/>
      <c r="Z13302" s="136"/>
      <c r="AC13302" s="136"/>
    </row>
    <row r="13303" spans="2:29">
      <c r="B13303" s="136"/>
      <c r="E13303" s="136"/>
      <c r="H13303" s="136"/>
      <c r="K13303" s="136"/>
      <c r="O13303" s="136"/>
      <c r="T13303" s="136"/>
      <c r="W13303" s="136"/>
      <c r="Z13303" s="136"/>
      <c r="AC13303" s="136"/>
    </row>
    <row r="13304" spans="2:29">
      <c r="B13304" s="136"/>
      <c r="E13304" s="136"/>
      <c r="H13304" s="136"/>
      <c r="K13304" s="136"/>
      <c r="O13304" s="136"/>
      <c r="T13304" s="136"/>
      <c r="W13304" s="136"/>
      <c r="Z13304" s="136"/>
      <c r="AC13304" s="136"/>
    </row>
    <row r="13305" spans="2:29">
      <c r="B13305" s="136"/>
      <c r="E13305" s="136"/>
      <c r="H13305" s="136"/>
      <c r="K13305" s="136"/>
      <c r="O13305" s="136"/>
      <c r="T13305" s="136"/>
      <c r="W13305" s="136"/>
      <c r="Z13305" s="136"/>
      <c r="AC13305" s="136"/>
    </row>
    <row r="13306" spans="2:29">
      <c r="B13306" s="136"/>
      <c r="E13306" s="136"/>
      <c r="H13306" s="136"/>
      <c r="K13306" s="136"/>
      <c r="O13306" s="136"/>
      <c r="T13306" s="136"/>
      <c r="W13306" s="136"/>
      <c r="Z13306" s="136"/>
      <c r="AC13306" s="136"/>
    </row>
    <row r="13307" spans="2:29">
      <c r="B13307" s="136"/>
      <c r="E13307" s="136"/>
      <c r="H13307" s="136"/>
      <c r="K13307" s="136"/>
      <c r="O13307" s="136"/>
      <c r="T13307" s="136"/>
      <c r="W13307" s="136"/>
      <c r="Z13307" s="136"/>
      <c r="AC13307" s="136"/>
    </row>
    <row r="13308" spans="2:29">
      <c r="B13308" s="136"/>
      <c r="E13308" s="136"/>
      <c r="H13308" s="136"/>
      <c r="K13308" s="136"/>
      <c r="O13308" s="136"/>
      <c r="T13308" s="136"/>
      <c r="W13308" s="136"/>
      <c r="Z13308" s="136"/>
      <c r="AC13308" s="136"/>
    </row>
    <row r="13309" spans="2:29">
      <c r="B13309" s="136"/>
      <c r="E13309" s="136"/>
      <c r="H13309" s="136"/>
      <c r="K13309" s="136"/>
      <c r="O13309" s="136"/>
      <c r="T13309" s="136"/>
      <c r="W13309" s="136"/>
      <c r="Z13309" s="136"/>
      <c r="AC13309" s="136"/>
    </row>
    <row r="13310" spans="2:29">
      <c r="B13310" s="136"/>
      <c r="E13310" s="136"/>
      <c r="H13310" s="136"/>
      <c r="K13310" s="136"/>
      <c r="O13310" s="136"/>
      <c r="T13310" s="136"/>
      <c r="W13310" s="136"/>
      <c r="Z13310" s="136"/>
      <c r="AC13310" s="136"/>
    </row>
    <row r="13311" spans="2:29">
      <c r="B13311" s="136"/>
      <c r="E13311" s="136"/>
      <c r="H13311" s="136"/>
      <c r="K13311" s="136"/>
      <c r="O13311" s="136"/>
      <c r="T13311" s="136"/>
      <c r="W13311" s="136"/>
      <c r="Z13311" s="136"/>
      <c r="AC13311" s="136"/>
    </row>
    <row r="13312" spans="2:29">
      <c r="B13312" s="136"/>
      <c r="E13312" s="136"/>
      <c r="H13312" s="136"/>
      <c r="K13312" s="136"/>
      <c r="O13312" s="136"/>
      <c r="T13312" s="136"/>
      <c r="W13312" s="136"/>
      <c r="Z13312" s="136"/>
      <c r="AC13312" s="136"/>
    </row>
    <row r="13313" spans="2:29">
      <c r="B13313" s="136"/>
      <c r="E13313" s="136"/>
      <c r="H13313" s="136"/>
      <c r="K13313" s="136"/>
      <c r="O13313" s="136"/>
      <c r="T13313" s="136"/>
      <c r="W13313" s="136"/>
      <c r="Z13313" s="136"/>
      <c r="AC13313" s="136"/>
    </row>
    <row r="13314" spans="2:29">
      <c r="B13314" s="136"/>
      <c r="E13314" s="136"/>
      <c r="H13314" s="136"/>
      <c r="K13314" s="136"/>
      <c r="O13314" s="136"/>
      <c r="T13314" s="136"/>
      <c r="W13314" s="136"/>
      <c r="Z13314" s="136"/>
      <c r="AC13314" s="136"/>
    </row>
    <row r="13315" spans="2:29">
      <c r="B13315" s="136"/>
      <c r="E13315" s="136"/>
      <c r="H13315" s="136"/>
      <c r="K13315" s="136"/>
      <c r="O13315" s="136"/>
      <c r="T13315" s="136"/>
      <c r="W13315" s="136"/>
      <c r="Z13315" s="136"/>
      <c r="AC13315" s="136"/>
    </row>
    <row r="13316" spans="2:29">
      <c r="B13316" s="136"/>
      <c r="E13316" s="136"/>
      <c r="H13316" s="136"/>
      <c r="K13316" s="136"/>
      <c r="O13316" s="136"/>
      <c r="T13316" s="136"/>
      <c r="W13316" s="136"/>
      <c r="Z13316" s="136"/>
      <c r="AC13316" s="136"/>
    </row>
    <row r="13317" spans="2:29">
      <c r="B13317" s="136"/>
      <c r="E13317" s="136"/>
      <c r="H13317" s="136"/>
      <c r="K13317" s="136"/>
      <c r="O13317" s="136"/>
      <c r="T13317" s="136"/>
      <c r="W13317" s="136"/>
      <c r="Z13317" s="136"/>
      <c r="AC13317" s="136"/>
    </row>
    <row r="13318" spans="2:29">
      <c r="B13318" s="136"/>
      <c r="E13318" s="136"/>
      <c r="H13318" s="136"/>
      <c r="K13318" s="136"/>
      <c r="O13318" s="136"/>
      <c r="T13318" s="136"/>
      <c r="W13318" s="136"/>
      <c r="Z13318" s="136"/>
      <c r="AC13318" s="136"/>
    </row>
    <row r="13319" spans="2:29">
      <c r="B13319" s="136"/>
      <c r="E13319" s="136"/>
      <c r="H13319" s="136"/>
      <c r="K13319" s="136"/>
      <c r="O13319" s="136"/>
      <c r="T13319" s="136"/>
      <c r="W13319" s="136"/>
      <c r="Z13319" s="136"/>
      <c r="AC13319" s="136"/>
    </row>
    <row r="13320" spans="2:29">
      <c r="B13320" s="136"/>
      <c r="E13320" s="136"/>
      <c r="H13320" s="136"/>
      <c r="K13320" s="136"/>
      <c r="O13320" s="136"/>
      <c r="T13320" s="136"/>
      <c r="W13320" s="136"/>
      <c r="Z13320" s="136"/>
      <c r="AC13320" s="136"/>
    </row>
    <row r="13321" spans="2:29">
      <c r="B13321" s="136"/>
      <c r="E13321" s="136"/>
      <c r="H13321" s="136"/>
      <c r="K13321" s="136"/>
      <c r="O13321" s="136"/>
      <c r="T13321" s="136"/>
      <c r="W13321" s="136"/>
      <c r="Z13321" s="136"/>
      <c r="AC13321" s="136"/>
    </row>
    <row r="13322" spans="2:29">
      <c r="B13322" s="136"/>
      <c r="E13322" s="136"/>
      <c r="H13322" s="136"/>
      <c r="K13322" s="136"/>
      <c r="O13322" s="136"/>
      <c r="T13322" s="136"/>
      <c r="W13322" s="136"/>
      <c r="Z13322" s="136"/>
      <c r="AC13322" s="136"/>
    </row>
    <row r="13323" spans="2:29">
      <c r="B13323" s="136"/>
      <c r="E13323" s="136"/>
      <c r="H13323" s="136"/>
      <c r="K13323" s="136"/>
      <c r="O13323" s="136"/>
      <c r="T13323" s="136"/>
      <c r="W13323" s="136"/>
      <c r="Z13323" s="136"/>
      <c r="AC13323" s="136"/>
    </row>
    <row r="13324" spans="2:29">
      <c r="B13324" s="136"/>
      <c r="E13324" s="136"/>
      <c r="H13324" s="136"/>
      <c r="K13324" s="136"/>
      <c r="O13324" s="136"/>
      <c r="T13324" s="136"/>
      <c r="W13324" s="136"/>
      <c r="Z13324" s="136"/>
      <c r="AC13324" s="136"/>
    </row>
    <row r="13325" spans="2:29">
      <c r="B13325" s="136"/>
      <c r="E13325" s="136"/>
      <c r="H13325" s="136"/>
      <c r="K13325" s="136"/>
      <c r="O13325" s="136"/>
      <c r="T13325" s="136"/>
      <c r="W13325" s="136"/>
      <c r="Z13325" s="136"/>
      <c r="AC13325" s="136"/>
    </row>
    <row r="13326" spans="2:29">
      <c r="B13326" s="136"/>
      <c r="E13326" s="136"/>
      <c r="H13326" s="136"/>
      <c r="K13326" s="136"/>
      <c r="O13326" s="136"/>
      <c r="T13326" s="136"/>
      <c r="W13326" s="136"/>
      <c r="Z13326" s="136"/>
      <c r="AC13326" s="136"/>
    </row>
    <row r="13327" spans="2:29">
      <c r="B13327" s="136"/>
      <c r="E13327" s="136"/>
      <c r="H13327" s="136"/>
      <c r="K13327" s="136"/>
      <c r="O13327" s="136"/>
      <c r="T13327" s="136"/>
      <c r="W13327" s="136"/>
      <c r="Z13327" s="136"/>
      <c r="AC13327" s="136"/>
    </row>
    <row r="13328" spans="2:29">
      <c r="B13328" s="136"/>
      <c r="E13328" s="136"/>
      <c r="H13328" s="136"/>
      <c r="K13328" s="136"/>
      <c r="O13328" s="136"/>
      <c r="T13328" s="136"/>
      <c r="W13328" s="136"/>
      <c r="Z13328" s="136"/>
      <c r="AC13328" s="136"/>
    </row>
    <row r="13329" spans="2:29">
      <c r="B13329" s="136"/>
      <c r="E13329" s="136"/>
      <c r="H13329" s="136"/>
      <c r="K13329" s="136"/>
      <c r="O13329" s="136"/>
      <c r="T13329" s="136"/>
      <c r="W13329" s="136"/>
      <c r="Z13329" s="136"/>
      <c r="AC13329" s="136"/>
    </row>
    <row r="13330" spans="2:29">
      <c r="B13330" s="136"/>
      <c r="E13330" s="136"/>
      <c r="H13330" s="136"/>
      <c r="K13330" s="136"/>
      <c r="O13330" s="136"/>
      <c r="T13330" s="136"/>
      <c r="W13330" s="136"/>
      <c r="Z13330" s="136"/>
      <c r="AC13330" s="136"/>
    </row>
    <row r="13331" spans="2:29">
      <c r="B13331" s="136"/>
      <c r="E13331" s="136"/>
      <c r="H13331" s="136"/>
      <c r="K13331" s="136"/>
      <c r="O13331" s="136"/>
      <c r="T13331" s="136"/>
      <c r="W13331" s="136"/>
      <c r="Z13331" s="136"/>
      <c r="AC13331" s="136"/>
    </row>
    <row r="13332" spans="2:29">
      <c r="B13332" s="136"/>
      <c r="E13332" s="136"/>
      <c r="H13332" s="136"/>
      <c r="K13332" s="136"/>
      <c r="O13332" s="136"/>
      <c r="T13332" s="136"/>
      <c r="W13332" s="136"/>
      <c r="Z13332" s="136"/>
      <c r="AC13332" s="136"/>
    </row>
    <row r="13333" spans="2:29">
      <c r="B13333" s="136"/>
      <c r="E13333" s="136"/>
      <c r="H13333" s="136"/>
      <c r="K13333" s="136"/>
      <c r="O13333" s="136"/>
      <c r="T13333" s="136"/>
      <c r="W13333" s="136"/>
      <c r="Z13333" s="136"/>
      <c r="AC13333" s="136"/>
    </row>
    <row r="13334" spans="2:29">
      <c r="B13334" s="136"/>
      <c r="E13334" s="136"/>
      <c r="H13334" s="136"/>
      <c r="K13334" s="136"/>
      <c r="O13334" s="136"/>
      <c r="T13334" s="136"/>
      <c r="W13334" s="136"/>
      <c r="Z13334" s="136"/>
      <c r="AC13334" s="136"/>
    </row>
    <row r="13335" spans="2:29">
      <c r="B13335" s="136"/>
      <c r="E13335" s="136"/>
      <c r="H13335" s="136"/>
      <c r="K13335" s="136"/>
      <c r="O13335" s="136"/>
      <c r="T13335" s="136"/>
      <c r="W13335" s="136"/>
      <c r="Z13335" s="136"/>
      <c r="AC13335" s="136"/>
    </row>
    <row r="13336" spans="2:29">
      <c r="B13336" s="136"/>
      <c r="E13336" s="136"/>
      <c r="H13336" s="136"/>
      <c r="K13336" s="136"/>
      <c r="O13336" s="136"/>
      <c r="T13336" s="136"/>
      <c r="W13336" s="136"/>
      <c r="Z13336" s="136"/>
      <c r="AC13336" s="136"/>
    </row>
    <row r="13337" spans="2:29">
      <c r="B13337" s="136"/>
      <c r="E13337" s="136"/>
      <c r="H13337" s="136"/>
      <c r="K13337" s="136"/>
      <c r="O13337" s="136"/>
      <c r="T13337" s="136"/>
      <c r="W13337" s="136"/>
      <c r="Z13337" s="136"/>
      <c r="AC13337" s="136"/>
    </row>
    <row r="13338" spans="2:29">
      <c r="B13338" s="136"/>
      <c r="E13338" s="136"/>
      <c r="H13338" s="136"/>
      <c r="K13338" s="136"/>
      <c r="O13338" s="136"/>
      <c r="T13338" s="136"/>
      <c r="W13338" s="136"/>
      <c r="Z13338" s="136"/>
      <c r="AC13338" s="136"/>
    </row>
    <row r="13339" spans="2:29">
      <c r="B13339" s="136"/>
      <c r="E13339" s="136"/>
      <c r="H13339" s="136"/>
      <c r="K13339" s="136"/>
      <c r="O13339" s="136"/>
      <c r="T13339" s="136"/>
      <c r="W13339" s="136"/>
      <c r="Z13339" s="136"/>
      <c r="AC13339" s="136"/>
    </row>
    <row r="13340" spans="2:29">
      <c r="B13340" s="136"/>
      <c r="E13340" s="136"/>
      <c r="H13340" s="136"/>
      <c r="K13340" s="136"/>
      <c r="O13340" s="136"/>
      <c r="T13340" s="136"/>
      <c r="W13340" s="136"/>
      <c r="Z13340" s="136"/>
      <c r="AC13340" s="136"/>
    </row>
    <row r="13341" spans="2:29">
      <c r="B13341" s="136"/>
      <c r="E13341" s="136"/>
      <c r="H13341" s="136"/>
      <c r="K13341" s="136"/>
      <c r="O13341" s="136"/>
      <c r="T13341" s="136"/>
      <c r="W13341" s="136"/>
      <c r="Z13341" s="136"/>
      <c r="AC13341" s="136"/>
    </row>
    <row r="13342" spans="2:29">
      <c r="B13342" s="136"/>
      <c r="E13342" s="136"/>
      <c r="H13342" s="136"/>
      <c r="K13342" s="136"/>
      <c r="O13342" s="136"/>
      <c r="T13342" s="136"/>
      <c r="W13342" s="136"/>
      <c r="Z13342" s="136"/>
      <c r="AC13342" s="136"/>
    </row>
    <row r="13343" spans="2:29">
      <c r="B13343" s="136"/>
      <c r="E13343" s="136"/>
      <c r="H13343" s="136"/>
      <c r="K13343" s="136"/>
      <c r="O13343" s="136"/>
      <c r="T13343" s="136"/>
      <c r="W13343" s="136"/>
      <c r="Z13343" s="136"/>
      <c r="AC13343" s="136"/>
    </row>
    <row r="13344" spans="2:29">
      <c r="B13344" s="136"/>
      <c r="E13344" s="136"/>
      <c r="H13344" s="136"/>
      <c r="K13344" s="136"/>
      <c r="O13344" s="136"/>
      <c r="T13344" s="136"/>
      <c r="W13344" s="136"/>
      <c r="Z13344" s="136"/>
      <c r="AC13344" s="136"/>
    </row>
    <row r="13345" spans="2:29">
      <c r="B13345" s="136"/>
      <c r="E13345" s="136"/>
      <c r="H13345" s="136"/>
      <c r="K13345" s="136"/>
      <c r="O13345" s="136"/>
      <c r="T13345" s="136"/>
      <c r="W13345" s="136"/>
      <c r="Z13345" s="136"/>
      <c r="AC13345" s="136"/>
    </row>
    <row r="13346" spans="2:29">
      <c r="B13346" s="136"/>
      <c r="E13346" s="136"/>
      <c r="H13346" s="136"/>
      <c r="K13346" s="136"/>
      <c r="O13346" s="136"/>
      <c r="T13346" s="136"/>
      <c r="W13346" s="136"/>
      <c r="Z13346" s="136"/>
      <c r="AC13346" s="136"/>
    </row>
    <row r="13347" spans="2:29">
      <c r="B13347" s="136"/>
      <c r="E13347" s="136"/>
      <c r="H13347" s="136"/>
      <c r="K13347" s="136"/>
      <c r="O13347" s="136"/>
      <c r="T13347" s="136"/>
      <c r="W13347" s="136"/>
      <c r="Z13347" s="136"/>
      <c r="AC13347" s="136"/>
    </row>
    <row r="13348" spans="2:29">
      <c r="B13348" s="136"/>
      <c r="E13348" s="136"/>
      <c r="H13348" s="136"/>
      <c r="K13348" s="136"/>
      <c r="O13348" s="136"/>
      <c r="T13348" s="136"/>
      <c r="W13348" s="136"/>
      <c r="Z13348" s="136"/>
      <c r="AC13348" s="136"/>
    </row>
    <row r="13349" spans="2:29">
      <c r="B13349" s="136"/>
      <c r="E13349" s="136"/>
      <c r="H13349" s="136"/>
      <c r="K13349" s="136"/>
      <c r="O13349" s="136"/>
      <c r="T13349" s="136"/>
      <c r="W13349" s="136"/>
      <c r="Z13349" s="136"/>
      <c r="AC13349" s="136"/>
    </row>
    <row r="13350" spans="2:29">
      <c r="B13350" s="136"/>
      <c r="E13350" s="136"/>
      <c r="H13350" s="136"/>
      <c r="K13350" s="136"/>
      <c r="O13350" s="136"/>
      <c r="T13350" s="136"/>
      <c r="W13350" s="136"/>
      <c r="Z13350" s="136"/>
      <c r="AC13350" s="136"/>
    </row>
    <row r="13351" spans="2:29">
      <c r="B13351" s="136"/>
      <c r="E13351" s="136"/>
      <c r="H13351" s="136"/>
      <c r="K13351" s="136"/>
      <c r="O13351" s="136"/>
      <c r="T13351" s="136"/>
      <c r="W13351" s="136"/>
      <c r="Z13351" s="136"/>
      <c r="AC13351" s="136"/>
    </row>
    <row r="13352" spans="2:29">
      <c r="B13352" s="136"/>
      <c r="E13352" s="136"/>
      <c r="H13352" s="136"/>
      <c r="K13352" s="136"/>
      <c r="O13352" s="136"/>
      <c r="T13352" s="136"/>
      <c r="W13352" s="136"/>
      <c r="Z13352" s="136"/>
      <c r="AC13352" s="136"/>
    </row>
    <row r="13353" spans="2:29">
      <c r="B13353" s="136"/>
      <c r="E13353" s="136"/>
      <c r="H13353" s="136"/>
      <c r="K13353" s="136"/>
      <c r="O13353" s="136"/>
      <c r="T13353" s="136"/>
      <c r="W13353" s="136"/>
      <c r="Z13353" s="136"/>
      <c r="AC13353" s="136"/>
    </row>
    <row r="13354" spans="2:29">
      <c r="B13354" s="136"/>
      <c r="E13354" s="136"/>
      <c r="H13354" s="136"/>
      <c r="K13354" s="136"/>
      <c r="O13354" s="136"/>
      <c r="T13354" s="136"/>
      <c r="W13354" s="136"/>
      <c r="Z13354" s="136"/>
      <c r="AC13354" s="136"/>
    </row>
    <row r="13355" spans="2:29">
      <c r="B13355" s="136"/>
      <c r="E13355" s="136"/>
      <c r="H13355" s="136"/>
      <c r="K13355" s="136"/>
      <c r="O13355" s="136"/>
      <c r="T13355" s="136"/>
      <c r="W13355" s="136"/>
      <c r="Z13355" s="136"/>
      <c r="AC13355" s="136"/>
    </row>
    <row r="13356" spans="2:29">
      <c r="B13356" s="136"/>
      <c r="E13356" s="136"/>
      <c r="H13356" s="136"/>
      <c r="K13356" s="136"/>
      <c r="O13356" s="136"/>
      <c r="T13356" s="136"/>
      <c r="W13356" s="136"/>
      <c r="Z13356" s="136"/>
      <c r="AC13356" s="136"/>
    </row>
    <row r="13357" spans="2:29">
      <c r="B13357" s="136"/>
      <c r="E13357" s="136"/>
      <c r="H13357" s="136"/>
      <c r="K13357" s="136"/>
      <c r="O13357" s="136"/>
      <c r="T13357" s="136"/>
      <c r="W13357" s="136"/>
      <c r="Z13357" s="136"/>
      <c r="AC13357" s="136"/>
    </row>
    <row r="13358" spans="2:29">
      <c r="B13358" s="136"/>
      <c r="E13358" s="136"/>
      <c r="H13358" s="136"/>
      <c r="K13358" s="136"/>
      <c r="O13358" s="136"/>
      <c r="T13358" s="136"/>
      <c r="W13358" s="136"/>
      <c r="Z13358" s="136"/>
      <c r="AC13358" s="136"/>
    </row>
    <row r="13359" spans="2:29">
      <c r="B13359" s="136"/>
      <c r="E13359" s="136"/>
      <c r="H13359" s="136"/>
      <c r="K13359" s="136"/>
      <c r="O13359" s="136"/>
      <c r="T13359" s="136"/>
      <c r="W13359" s="136"/>
      <c r="Z13359" s="136"/>
      <c r="AC13359" s="136"/>
    </row>
    <row r="13360" spans="2:29">
      <c r="B13360" s="136"/>
      <c r="E13360" s="136"/>
      <c r="H13360" s="136"/>
      <c r="K13360" s="136"/>
      <c r="O13360" s="136"/>
      <c r="T13360" s="136"/>
      <c r="W13360" s="136"/>
      <c r="Z13360" s="136"/>
      <c r="AC13360" s="136"/>
    </row>
    <row r="13361" spans="2:29">
      <c r="B13361" s="136"/>
      <c r="E13361" s="136"/>
      <c r="H13361" s="136"/>
      <c r="K13361" s="136"/>
      <c r="O13361" s="136"/>
      <c r="T13361" s="136"/>
      <c r="W13361" s="136"/>
      <c r="Z13361" s="136"/>
      <c r="AC13361" s="136"/>
    </row>
    <row r="13362" spans="2:29">
      <c r="B13362" s="136"/>
      <c r="E13362" s="136"/>
      <c r="H13362" s="136"/>
      <c r="K13362" s="136"/>
      <c r="O13362" s="136"/>
      <c r="T13362" s="136"/>
      <c r="W13362" s="136"/>
      <c r="Z13362" s="136"/>
      <c r="AC13362" s="136"/>
    </row>
    <row r="13363" spans="2:29">
      <c r="B13363" s="136"/>
      <c r="E13363" s="136"/>
      <c r="H13363" s="136"/>
      <c r="K13363" s="136"/>
      <c r="O13363" s="136"/>
      <c r="T13363" s="136"/>
      <c r="W13363" s="136"/>
      <c r="Z13363" s="136"/>
      <c r="AC13363" s="136"/>
    </row>
    <row r="13364" spans="2:29">
      <c r="B13364" s="136"/>
      <c r="E13364" s="136"/>
      <c r="H13364" s="136"/>
      <c r="K13364" s="136"/>
      <c r="O13364" s="136"/>
      <c r="T13364" s="136"/>
      <c r="W13364" s="136"/>
      <c r="Z13364" s="136"/>
      <c r="AC13364" s="136"/>
    </row>
    <row r="13365" spans="2:29">
      <c r="B13365" s="136"/>
      <c r="E13365" s="136"/>
      <c r="H13365" s="136"/>
      <c r="K13365" s="136"/>
      <c r="O13365" s="136"/>
      <c r="T13365" s="136"/>
      <c r="W13365" s="136"/>
      <c r="Z13365" s="136"/>
      <c r="AC13365" s="136"/>
    </row>
    <row r="13366" spans="2:29">
      <c r="B13366" s="136"/>
      <c r="E13366" s="136"/>
      <c r="H13366" s="136"/>
      <c r="K13366" s="136"/>
      <c r="O13366" s="136"/>
      <c r="T13366" s="136"/>
      <c r="W13366" s="136"/>
      <c r="Z13366" s="136"/>
      <c r="AC13366" s="136"/>
    </row>
    <row r="13367" spans="2:29">
      <c r="B13367" s="136"/>
      <c r="E13367" s="136"/>
      <c r="H13367" s="136"/>
      <c r="K13367" s="136"/>
      <c r="O13367" s="136"/>
      <c r="T13367" s="136"/>
      <c r="W13367" s="136"/>
      <c r="Z13367" s="136"/>
      <c r="AC13367" s="136"/>
    </row>
    <row r="13368" spans="2:29">
      <c r="B13368" s="136"/>
      <c r="E13368" s="136"/>
      <c r="H13368" s="136"/>
      <c r="K13368" s="136"/>
      <c r="O13368" s="136"/>
      <c r="T13368" s="136"/>
      <c r="W13368" s="136"/>
      <c r="Z13368" s="136"/>
      <c r="AC13368" s="136"/>
    </row>
    <row r="13369" spans="2:29">
      <c r="B13369" s="136"/>
      <c r="E13369" s="136"/>
      <c r="H13369" s="136"/>
      <c r="K13369" s="136"/>
      <c r="O13369" s="136"/>
      <c r="T13369" s="136"/>
      <c r="W13369" s="136"/>
      <c r="Z13369" s="136"/>
      <c r="AC13369" s="136"/>
    </row>
    <row r="13370" spans="2:29">
      <c r="B13370" s="136"/>
      <c r="E13370" s="136"/>
      <c r="H13370" s="136"/>
      <c r="K13370" s="136"/>
      <c r="O13370" s="136"/>
      <c r="T13370" s="136"/>
      <c r="W13370" s="136"/>
      <c r="Z13370" s="136"/>
      <c r="AC13370" s="136"/>
    </row>
    <row r="13371" spans="2:29">
      <c r="B13371" s="136"/>
      <c r="E13371" s="136"/>
      <c r="H13371" s="136"/>
      <c r="K13371" s="136"/>
      <c r="O13371" s="136"/>
      <c r="T13371" s="136"/>
      <c r="W13371" s="136"/>
      <c r="Z13371" s="136"/>
      <c r="AC13371" s="136"/>
    </row>
    <row r="13372" spans="2:29">
      <c r="B13372" s="136"/>
      <c r="E13372" s="136"/>
      <c r="H13372" s="136"/>
      <c r="K13372" s="136"/>
      <c r="O13372" s="136"/>
      <c r="T13372" s="136"/>
      <c r="W13372" s="136"/>
      <c r="Z13372" s="136"/>
      <c r="AC13372" s="136"/>
    </row>
    <row r="13373" spans="2:29">
      <c r="B13373" s="136"/>
      <c r="E13373" s="136"/>
      <c r="H13373" s="136"/>
      <c r="K13373" s="136"/>
      <c r="O13373" s="136"/>
      <c r="T13373" s="136"/>
      <c r="W13373" s="136"/>
      <c r="Z13373" s="136"/>
      <c r="AC13373" s="136"/>
    </row>
    <row r="13374" spans="2:29">
      <c r="B13374" s="136"/>
      <c r="E13374" s="136"/>
      <c r="H13374" s="136"/>
      <c r="K13374" s="136"/>
      <c r="O13374" s="136"/>
      <c r="T13374" s="136"/>
      <c r="W13374" s="136"/>
      <c r="Z13374" s="136"/>
      <c r="AC13374" s="136"/>
    </row>
    <row r="13375" spans="2:29">
      <c r="B13375" s="136"/>
      <c r="E13375" s="136"/>
      <c r="H13375" s="136"/>
      <c r="K13375" s="136"/>
      <c r="O13375" s="136"/>
      <c r="T13375" s="136"/>
      <c r="W13375" s="136"/>
      <c r="Z13375" s="136"/>
      <c r="AC13375" s="136"/>
    </row>
    <row r="13376" spans="2:29">
      <c r="B13376" s="136"/>
      <c r="E13376" s="136"/>
      <c r="H13376" s="136"/>
      <c r="K13376" s="136"/>
      <c r="O13376" s="136"/>
      <c r="T13376" s="136"/>
      <c r="W13376" s="136"/>
      <c r="Z13376" s="136"/>
      <c r="AC13376" s="136"/>
    </row>
    <row r="13377" spans="2:29">
      <c r="B13377" s="136"/>
      <c r="E13377" s="136"/>
      <c r="H13377" s="136"/>
      <c r="K13377" s="136"/>
      <c r="O13377" s="136"/>
      <c r="T13377" s="136"/>
      <c r="W13377" s="136"/>
      <c r="Z13377" s="136"/>
      <c r="AC13377" s="136"/>
    </row>
    <row r="13378" spans="2:29">
      <c r="B13378" s="136"/>
      <c r="E13378" s="136"/>
      <c r="H13378" s="136"/>
      <c r="K13378" s="136"/>
      <c r="O13378" s="136"/>
      <c r="T13378" s="136"/>
      <c r="W13378" s="136"/>
      <c r="Z13378" s="136"/>
      <c r="AC13378" s="136"/>
    </row>
    <row r="13379" spans="2:29">
      <c r="B13379" s="136"/>
      <c r="E13379" s="136"/>
      <c r="H13379" s="136"/>
      <c r="K13379" s="136"/>
      <c r="O13379" s="136"/>
      <c r="T13379" s="136"/>
      <c r="W13379" s="136"/>
      <c r="Z13379" s="136"/>
      <c r="AC13379" s="136"/>
    </row>
    <row r="13380" spans="2:29">
      <c r="B13380" s="136"/>
      <c r="E13380" s="136"/>
      <c r="H13380" s="136"/>
      <c r="K13380" s="136"/>
      <c r="O13380" s="136"/>
      <c r="T13380" s="136"/>
      <c r="W13380" s="136"/>
      <c r="Z13380" s="136"/>
      <c r="AC13380" s="136"/>
    </row>
    <row r="13381" spans="2:29">
      <c r="B13381" s="136"/>
      <c r="E13381" s="136"/>
      <c r="H13381" s="136"/>
      <c r="K13381" s="136"/>
      <c r="O13381" s="136"/>
      <c r="T13381" s="136"/>
      <c r="W13381" s="136"/>
      <c r="Z13381" s="136"/>
      <c r="AC13381" s="136"/>
    </row>
    <row r="13382" spans="2:29">
      <c r="B13382" s="136"/>
      <c r="E13382" s="136"/>
      <c r="H13382" s="136"/>
      <c r="K13382" s="136"/>
      <c r="O13382" s="136"/>
      <c r="T13382" s="136"/>
      <c r="W13382" s="136"/>
      <c r="Z13382" s="136"/>
      <c r="AC13382" s="136"/>
    </row>
    <row r="13383" spans="2:29">
      <c r="B13383" s="136"/>
      <c r="E13383" s="136"/>
      <c r="H13383" s="136"/>
      <c r="K13383" s="136"/>
      <c r="O13383" s="136"/>
      <c r="T13383" s="136"/>
      <c r="W13383" s="136"/>
      <c r="Z13383" s="136"/>
      <c r="AC13383" s="136"/>
    </row>
    <row r="13384" spans="2:29">
      <c r="B13384" s="136"/>
      <c r="E13384" s="136"/>
      <c r="H13384" s="136"/>
      <c r="K13384" s="136"/>
      <c r="O13384" s="136"/>
      <c r="T13384" s="136"/>
      <c r="W13384" s="136"/>
      <c r="Z13384" s="136"/>
      <c r="AC13384" s="136"/>
    </row>
    <row r="13385" spans="2:29">
      <c r="B13385" s="136"/>
      <c r="E13385" s="136"/>
      <c r="H13385" s="136"/>
      <c r="K13385" s="136"/>
      <c r="O13385" s="136"/>
      <c r="T13385" s="136"/>
      <c r="W13385" s="136"/>
      <c r="Z13385" s="136"/>
      <c r="AC13385" s="136"/>
    </row>
    <row r="13386" spans="2:29">
      <c r="B13386" s="136"/>
      <c r="E13386" s="136"/>
      <c r="H13386" s="136"/>
      <c r="K13386" s="136"/>
      <c r="O13386" s="136"/>
      <c r="T13386" s="136"/>
      <c r="W13386" s="136"/>
      <c r="Z13386" s="136"/>
      <c r="AC13386" s="136"/>
    </row>
    <row r="13387" spans="2:29">
      <c r="B13387" s="136"/>
      <c r="E13387" s="136"/>
      <c r="H13387" s="136"/>
      <c r="K13387" s="136"/>
      <c r="O13387" s="136"/>
      <c r="T13387" s="136"/>
      <c r="W13387" s="136"/>
      <c r="Z13387" s="136"/>
      <c r="AC13387" s="136"/>
    </row>
    <row r="13388" spans="2:29">
      <c r="B13388" s="136"/>
      <c r="E13388" s="136"/>
      <c r="H13388" s="136"/>
      <c r="K13388" s="136"/>
      <c r="O13388" s="136"/>
      <c r="T13388" s="136"/>
      <c r="W13388" s="136"/>
      <c r="Z13388" s="136"/>
      <c r="AC13388" s="136"/>
    </row>
    <row r="13389" spans="2:29">
      <c r="B13389" s="136"/>
      <c r="E13389" s="136"/>
      <c r="H13389" s="136"/>
      <c r="K13389" s="136"/>
      <c r="O13389" s="136"/>
      <c r="T13389" s="136"/>
      <c r="W13389" s="136"/>
      <c r="Z13389" s="136"/>
      <c r="AC13389" s="136"/>
    </row>
    <row r="13390" spans="2:29">
      <c r="B13390" s="136"/>
      <c r="E13390" s="136"/>
      <c r="H13390" s="136"/>
      <c r="K13390" s="136"/>
      <c r="O13390" s="136"/>
      <c r="T13390" s="136"/>
      <c r="W13390" s="136"/>
      <c r="Z13390" s="136"/>
      <c r="AC13390" s="136"/>
    </row>
    <row r="13391" spans="2:29">
      <c r="B13391" s="136"/>
      <c r="E13391" s="136"/>
      <c r="H13391" s="136"/>
      <c r="K13391" s="136"/>
      <c r="O13391" s="136"/>
      <c r="T13391" s="136"/>
      <c r="W13391" s="136"/>
      <c r="Z13391" s="136"/>
      <c r="AC13391" s="136"/>
    </row>
    <row r="13392" spans="2:29">
      <c r="B13392" s="136"/>
      <c r="E13392" s="136"/>
      <c r="H13392" s="136"/>
      <c r="K13392" s="136"/>
      <c r="O13392" s="136"/>
      <c r="T13392" s="136"/>
      <c r="W13392" s="136"/>
      <c r="Z13392" s="136"/>
      <c r="AC13392" s="136"/>
    </row>
    <row r="13393" spans="2:29">
      <c r="B13393" s="136"/>
      <c r="E13393" s="136"/>
      <c r="H13393" s="136"/>
      <c r="K13393" s="136"/>
      <c r="O13393" s="136"/>
      <c r="T13393" s="136"/>
      <c r="W13393" s="136"/>
      <c r="Z13393" s="136"/>
      <c r="AC13393" s="136"/>
    </row>
    <row r="13394" spans="2:29">
      <c r="B13394" s="136"/>
      <c r="E13394" s="136"/>
      <c r="H13394" s="136"/>
      <c r="K13394" s="136"/>
      <c r="O13394" s="136"/>
      <c r="T13394" s="136"/>
      <c r="W13394" s="136"/>
      <c r="Z13394" s="136"/>
      <c r="AC13394" s="136"/>
    </row>
    <row r="13395" spans="2:29">
      <c r="B13395" s="136"/>
      <c r="E13395" s="136"/>
      <c r="H13395" s="136"/>
      <c r="K13395" s="136"/>
      <c r="O13395" s="136"/>
      <c r="T13395" s="136"/>
      <c r="W13395" s="136"/>
      <c r="Z13395" s="136"/>
      <c r="AC13395" s="136"/>
    </row>
    <row r="13396" spans="2:29">
      <c r="B13396" s="136"/>
      <c r="E13396" s="136"/>
      <c r="H13396" s="136"/>
      <c r="K13396" s="136"/>
      <c r="O13396" s="136"/>
      <c r="T13396" s="136"/>
      <c r="W13396" s="136"/>
      <c r="Z13396" s="136"/>
      <c r="AC13396" s="136"/>
    </row>
    <row r="13397" spans="2:29">
      <c r="B13397" s="136"/>
      <c r="E13397" s="136"/>
      <c r="H13397" s="136"/>
      <c r="K13397" s="136"/>
      <c r="O13397" s="136"/>
      <c r="T13397" s="136"/>
      <c r="W13397" s="136"/>
      <c r="Z13397" s="136"/>
      <c r="AC13397" s="136"/>
    </row>
    <row r="13398" spans="2:29">
      <c r="B13398" s="136"/>
      <c r="E13398" s="136"/>
      <c r="H13398" s="136"/>
      <c r="K13398" s="136"/>
      <c r="O13398" s="136"/>
      <c r="T13398" s="136"/>
      <c r="W13398" s="136"/>
      <c r="Z13398" s="136"/>
      <c r="AC13398" s="136"/>
    </row>
    <row r="13399" spans="2:29">
      <c r="B13399" s="136"/>
      <c r="E13399" s="136"/>
      <c r="H13399" s="136"/>
      <c r="K13399" s="136"/>
      <c r="O13399" s="136"/>
      <c r="T13399" s="136"/>
      <c r="W13399" s="136"/>
      <c r="Z13399" s="136"/>
      <c r="AC13399" s="136"/>
    </row>
    <row r="13400" spans="2:29">
      <c r="B13400" s="136"/>
      <c r="E13400" s="136"/>
      <c r="H13400" s="136"/>
      <c r="K13400" s="136"/>
      <c r="O13400" s="136"/>
      <c r="T13400" s="136"/>
      <c r="W13400" s="136"/>
      <c r="Z13400" s="136"/>
      <c r="AC13400" s="136"/>
    </row>
    <row r="13401" spans="2:29">
      <c r="B13401" s="136"/>
      <c r="E13401" s="136"/>
      <c r="H13401" s="136"/>
      <c r="K13401" s="136"/>
      <c r="O13401" s="136"/>
      <c r="T13401" s="136"/>
      <c r="W13401" s="136"/>
      <c r="Z13401" s="136"/>
      <c r="AC13401" s="136"/>
    </row>
    <row r="13402" spans="2:29">
      <c r="B13402" s="136"/>
      <c r="E13402" s="136"/>
      <c r="H13402" s="136"/>
      <c r="K13402" s="136"/>
      <c r="O13402" s="136"/>
      <c r="T13402" s="136"/>
      <c r="W13402" s="136"/>
      <c r="Z13402" s="136"/>
      <c r="AC13402" s="136"/>
    </row>
    <row r="13403" spans="2:29">
      <c r="B13403" s="136"/>
      <c r="E13403" s="136"/>
      <c r="H13403" s="136"/>
      <c r="K13403" s="136"/>
      <c r="O13403" s="136"/>
      <c r="T13403" s="136"/>
      <c r="W13403" s="136"/>
      <c r="Z13403" s="136"/>
      <c r="AC13403" s="136"/>
    </row>
    <row r="13404" spans="2:29">
      <c r="B13404" s="136"/>
      <c r="E13404" s="136"/>
      <c r="H13404" s="136"/>
      <c r="K13404" s="136"/>
      <c r="O13404" s="136"/>
      <c r="T13404" s="136"/>
      <c r="W13404" s="136"/>
      <c r="Z13404" s="136"/>
      <c r="AC13404" s="136"/>
    </row>
    <row r="13405" spans="2:29">
      <c r="B13405" s="136"/>
      <c r="E13405" s="136"/>
      <c r="H13405" s="136"/>
      <c r="K13405" s="136"/>
      <c r="O13405" s="136"/>
      <c r="T13405" s="136"/>
      <c r="W13405" s="136"/>
      <c r="Z13405" s="136"/>
      <c r="AC13405" s="136"/>
    </row>
    <row r="13406" spans="2:29">
      <c r="B13406" s="136"/>
      <c r="E13406" s="136"/>
      <c r="H13406" s="136"/>
      <c r="K13406" s="136"/>
      <c r="O13406" s="136"/>
      <c r="T13406" s="136"/>
      <c r="W13406" s="136"/>
      <c r="Z13406" s="136"/>
      <c r="AC13406" s="136"/>
    </row>
    <row r="13407" spans="2:29">
      <c r="B13407" s="136"/>
      <c r="E13407" s="136"/>
      <c r="H13407" s="136"/>
      <c r="K13407" s="136"/>
      <c r="O13407" s="136"/>
      <c r="T13407" s="136"/>
      <c r="W13407" s="136"/>
      <c r="Z13407" s="136"/>
      <c r="AC13407" s="136"/>
    </row>
    <row r="13408" spans="2:29">
      <c r="B13408" s="136"/>
      <c r="E13408" s="136"/>
      <c r="H13408" s="136"/>
      <c r="K13408" s="136"/>
      <c r="O13408" s="136"/>
      <c r="T13408" s="136"/>
      <c r="W13408" s="136"/>
      <c r="Z13408" s="136"/>
      <c r="AC13408" s="136"/>
    </row>
    <row r="13409" spans="2:29">
      <c r="B13409" s="136"/>
      <c r="E13409" s="136"/>
      <c r="H13409" s="136"/>
      <c r="K13409" s="136"/>
      <c r="O13409" s="136"/>
      <c r="T13409" s="136"/>
      <c r="W13409" s="136"/>
      <c r="Z13409" s="136"/>
      <c r="AC13409" s="136"/>
    </row>
    <row r="13410" spans="2:29">
      <c r="B13410" s="136"/>
      <c r="E13410" s="136"/>
      <c r="H13410" s="136"/>
      <c r="K13410" s="136"/>
      <c r="O13410" s="136"/>
      <c r="T13410" s="136"/>
      <c r="W13410" s="136"/>
      <c r="Z13410" s="136"/>
      <c r="AC13410" s="136"/>
    </row>
    <row r="13411" spans="2:29">
      <c r="B13411" s="136"/>
      <c r="E13411" s="136"/>
      <c r="H13411" s="136"/>
      <c r="K13411" s="136"/>
      <c r="O13411" s="136"/>
      <c r="T13411" s="136"/>
      <c r="W13411" s="136"/>
      <c r="Z13411" s="136"/>
      <c r="AC13411" s="136"/>
    </row>
    <row r="13412" spans="2:29">
      <c r="B13412" s="136"/>
      <c r="E13412" s="136"/>
      <c r="H13412" s="136"/>
      <c r="K13412" s="136"/>
      <c r="O13412" s="136"/>
      <c r="T13412" s="136"/>
      <c r="W13412" s="136"/>
      <c r="Z13412" s="136"/>
      <c r="AC13412" s="136"/>
    </row>
    <row r="13413" spans="2:29">
      <c r="B13413" s="136"/>
      <c r="E13413" s="136"/>
      <c r="H13413" s="136"/>
      <c r="K13413" s="136"/>
      <c r="O13413" s="136"/>
      <c r="T13413" s="136"/>
      <c r="W13413" s="136"/>
      <c r="Z13413" s="136"/>
      <c r="AC13413" s="136"/>
    </row>
    <row r="13414" spans="2:29">
      <c r="B13414" s="136"/>
      <c r="E13414" s="136"/>
      <c r="H13414" s="136"/>
      <c r="K13414" s="136"/>
      <c r="O13414" s="136"/>
      <c r="T13414" s="136"/>
      <c r="W13414" s="136"/>
      <c r="Z13414" s="136"/>
      <c r="AC13414" s="136"/>
    </row>
    <row r="13415" spans="2:29">
      <c r="B13415" s="136"/>
      <c r="E13415" s="136"/>
      <c r="H13415" s="136"/>
      <c r="K13415" s="136"/>
      <c r="O13415" s="136"/>
      <c r="T13415" s="136"/>
      <c r="W13415" s="136"/>
      <c r="Z13415" s="136"/>
      <c r="AC13415" s="136"/>
    </row>
    <row r="13416" spans="2:29">
      <c r="B13416" s="136"/>
      <c r="E13416" s="136"/>
      <c r="H13416" s="136"/>
      <c r="K13416" s="136"/>
      <c r="O13416" s="136"/>
      <c r="T13416" s="136"/>
      <c r="W13416" s="136"/>
      <c r="Z13416" s="136"/>
      <c r="AC13416" s="136"/>
    </row>
    <row r="13417" spans="2:29">
      <c r="B13417" s="136"/>
      <c r="E13417" s="136"/>
      <c r="H13417" s="136"/>
      <c r="K13417" s="136"/>
      <c r="O13417" s="136"/>
      <c r="T13417" s="136"/>
      <c r="W13417" s="136"/>
      <c r="Z13417" s="136"/>
      <c r="AC13417" s="136"/>
    </row>
    <row r="13418" spans="2:29">
      <c r="B13418" s="136"/>
      <c r="E13418" s="136"/>
      <c r="H13418" s="136"/>
      <c r="K13418" s="136"/>
      <c r="O13418" s="136"/>
      <c r="T13418" s="136"/>
      <c r="W13418" s="136"/>
      <c r="Z13418" s="136"/>
      <c r="AC13418" s="136"/>
    </row>
    <row r="13419" spans="2:29">
      <c r="B13419" s="136"/>
      <c r="E13419" s="136"/>
      <c r="H13419" s="136"/>
      <c r="K13419" s="136"/>
      <c r="O13419" s="136"/>
      <c r="T13419" s="136"/>
      <c r="W13419" s="136"/>
      <c r="Z13419" s="136"/>
      <c r="AC13419" s="136"/>
    </row>
    <row r="13420" spans="2:29">
      <c r="B13420" s="136"/>
      <c r="E13420" s="136"/>
      <c r="H13420" s="136"/>
      <c r="K13420" s="136"/>
      <c r="O13420" s="136"/>
      <c r="T13420" s="136"/>
      <c r="W13420" s="136"/>
      <c r="Z13420" s="136"/>
      <c r="AC13420" s="136"/>
    </row>
    <row r="13421" spans="2:29">
      <c r="B13421" s="136"/>
      <c r="E13421" s="136"/>
      <c r="H13421" s="136"/>
      <c r="K13421" s="136"/>
      <c r="O13421" s="136"/>
      <c r="T13421" s="136"/>
      <c r="W13421" s="136"/>
      <c r="Z13421" s="136"/>
      <c r="AC13421" s="136"/>
    </row>
    <row r="13422" spans="2:29">
      <c r="B13422" s="136"/>
      <c r="E13422" s="136"/>
      <c r="H13422" s="136"/>
      <c r="K13422" s="136"/>
      <c r="O13422" s="136"/>
      <c r="T13422" s="136"/>
      <c r="W13422" s="136"/>
      <c r="Z13422" s="136"/>
      <c r="AC13422" s="136"/>
    </row>
    <row r="13423" spans="2:29">
      <c r="B13423" s="136"/>
      <c r="E13423" s="136"/>
      <c r="H13423" s="136"/>
      <c r="K13423" s="136"/>
      <c r="O13423" s="136"/>
      <c r="T13423" s="136"/>
      <c r="W13423" s="136"/>
      <c r="Z13423" s="136"/>
      <c r="AC13423" s="136"/>
    </row>
    <row r="13424" spans="2:29">
      <c r="B13424" s="136"/>
      <c r="E13424" s="136"/>
      <c r="H13424" s="136"/>
      <c r="K13424" s="136"/>
      <c r="O13424" s="136"/>
      <c r="T13424" s="136"/>
      <c r="W13424" s="136"/>
      <c r="Z13424" s="136"/>
      <c r="AC13424" s="136"/>
    </row>
    <row r="13425" spans="2:29">
      <c r="B13425" s="136"/>
      <c r="E13425" s="136"/>
      <c r="H13425" s="136"/>
      <c r="K13425" s="136"/>
      <c r="O13425" s="136"/>
      <c r="T13425" s="136"/>
      <c r="W13425" s="136"/>
      <c r="Z13425" s="136"/>
      <c r="AC13425" s="136"/>
    </row>
    <row r="13426" spans="2:29">
      <c r="B13426" s="136"/>
      <c r="E13426" s="136"/>
      <c r="H13426" s="136"/>
      <c r="K13426" s="136"/>
      <c r="O13426" s="136"/>
      <c r="T13426" s="136"/>
      <c r="W13426" s="136"/>
      <c r="Z13426" s="136"/>
      <c r="AC13426" s="136"/>
    </row>
    <row r="13427" spans="2:29">
      <c r="B13427" s="136"/>
      <c r="E13427" s="136"/>
      <c r="H13427" s="136"/>
      <c r="K13427" s="136"/>
      <c r="O13427" s="136"/>
      <c r="T13427" s="136"/>
      <c r="W13427" s="136"/>
      <c r="Z13427" s="136"/>
      <c r="AC13427" s="136"/>
    </row>
    <row r="13428" spans="2:29">
      <c r="B13428" s="136"/>
      <c r="E13428" s="136"/>
      <c r="H13428" s="136"/>
      <c r="K13428" s="136"/>
      <c r="O13428" s="136"/>
      <c r="T13428" s="136"/>
      <c r="W13428" s="136"/>
      <c r="Z13428" s="136"/>
      <c r="AC13428" s="136"/>
    </row>
    <row r="13429" spans="2:29">
      <c r="B13429" s="136"/>
      <c r="E13429" s="136"/>
      <c r="H13429" s="136"/>
      <c r="K13429" s="136"/>
      <c r="O13429" s="136"/>
      <c r="T13429" s="136"/>
      <c r="W13429" s="136"/>
      <c r="Z13429" s="136"/>
      <c r="AC13429" s="136"/>
    </row>
    <row r="13430" spans="2:29">
      <c r="B13430" s="136"/>
      <c r="E13430" s="136"/>
      <c r="H13430" s="136"/>
      <c r="K13430" s="136"/>
      <c r="O13430" s="136"/>
      <c r="T13430" s="136"/>
      <c r="W13430" s="136"/>
      <c r="Z13430" s="136"/>
      <c r="AC13430" s="136"/>
    </row>
    <row r="13431" spans="2:29">
      <c r="B13431" s="136"/>
      <c r="E13431" s="136"/>
      <c r="H13431" s="136"/>
      <c r="K13431" s="136"/>
      <c r="O13431" s="136"/>
      <c r="T13431" s="136"/>
      <c r="W13431" s="136"/>
      <c r="Z13431" s="136"/>
      <c r="AC13431" s="136"/>
    </row>
    <row r="13432" spans="2:29">
      <c r="B13432" s="136"/>
      <c r="E13432" s="136"/>
      <c r="H13432" s="136"/>
      <c r="K13432" s="136"/>
      <c r="O13432" s="136"/>
      <c r="T13432" s="136"/>
      <c r="W13432" s="136"/>
      <c r="Z13432" s="136"/>
      <c r="AC13432" s="136"/>
    </row>
    <row r="13433" spans="2:29">
      <c r="B13433" s="136"/>
      <c r="E13433" s="136"/>
      <c r="H13433" s="136"/>
      <c r="K13433" s="136"/>
      <c r="O13433" s="136"/>
      <c r="T13433" s="136"/>
      <c r="W13433" s="136"/>
      <c r="Z13433" s="136"/>
      <c r="AC13433" s="136"/>
    </row>
    <row r="13434" spans="2:29">
      <c r="B13434" s="136"/>
      <c r="E13434" s="136"/>
      <c r="H13434" s="136"/>
      <c r="K13434" s="136"/>
      <c r="O13434" s="136"/>
      <c r="T13434" s="136"/>
      <c r="W13434" s="136"/>
      <c r="Z13434" s="136"/>
      <c r="AC13434" s="136"/>
    </row>
    <row r="13435" spans="2:29">
      <c r="B13435" s="136"/>
      <c r="E13435" s="136"/>
      <c r="H13435" s="136"/>
      <c r="K13435" s="136"/>
      <c r="O13435" s="136"/>
      <c r="T13435" s="136"/>
      <c r="W13435" s="136"/>
      <c r="Z13435" s="136"/>
      <c r="AC13435" s="136"/>
    </row>
    <row r="13436" spans="2:29">
      <c r="B13436" s="136"/>
      <c r="E13436" s="136"/>
      <c r="H13436" s="136"/>
      <c r="K13436" s="136"/>
      <c r="O13436" s="136"/>
      <c r="T13436" s="136"/>
      <c r="W13436" s="136"/>
      <c r="Z13436" s="136"/>
      <c r="AC13436" s="136"/>
    </row>
    <row r="13437" spans="2:29">
      <c r="B13437" s="136"/>
      <c r="E13437" s="136"/>
      <c r="H13437" s="136"/>
      <c r="K13437" s="136"/>
      <c r="O13437" s="136"/>
      <c r="T13437" s="136"/>
      <c r="W13437" s="136"/>
      <c r="Z13437" s="136"/>
      <c r="AC13437" s="136"/>
    </row>
    <row r="13438" spans="2:29">
      <c r="B13438" s="136"/>
      <c r="E13438" s="136"/>
      <c r="H13438" s="136"/>
      <c r="K13438" s="136"/>
      <c r="O13438" s="136"/>
      <c r="T13438" s="136"/>
      <c r="W13438" s="136"/>
      <c r="Z13438" s="136"/>
      <c r="AC13438" s="136"/>
    </row>
    <row r="13439" spans="2:29">
      <c r="B13439" s="136"/>
      <c r="E13439" s="136"/>
      <c r="H13439" s="136"/>
      <c r="K13439" s="136"/>
      <c r="O13439" s="136"/>
      <c r="T13439" s="136"/>
      <c r="W13439" s="136"/>
      <c r="Z13439" s="136"/>
      <c r="AC13439" s="136"/>
    </row>
    <row r="13440" spans="2:29">
      <c r="B13440" s="136"/>
      <c r="E13440" s="136"/>
      <c r="H13440" s="136"/>
      <c r="K13440" s="136"/>
      <c r="O13440" s="136"/>
      <c r="T13440" s="136"/>
      <c r="W13440" s="136"/>
      <c r="Z13440" s="136"/>
      <c r="AC13440" s="136"/>
    </row>
    <row r="13441" spans="2:29">
      <c r="B13441" s="136"/>
      <c r="E13441" s="136"/>
      <c r="H13441" s="136"/>
      <c r="K13441" s="136"/>
      <c r="O13441" s="136"/>
      <c r="T13441" s="136"/>
      <c r="W13441" s="136"/>
      <c r="Z13441" s="136"/>
      <c r="AC13441" s="136"/>
    </row>
    <row r="13442" spans="2:29">
      <c r="B13442" s="136"/>
      <c r="E13442" s="136"/>
      <c r="H13442" s="136"/>
      <c r="K13442" s="136"/>
      <c r="O13442" s="136"/>
      <c r="T13442" s="136"/>
      <c r="W13442" s="136"/>
      <c r="Z13442" s="136"/>
      <c r="AC13442" s="136"/>
    </row>
    <row r="13443" spans="2:29">
      <c r="B13443" s="136"/>
      <c r="E13443" s="136"/>
      <c r="H13443" s="136"/>
      <c r="K13443" s="136"/>
      <c r="O13443" s="136"/>
      <c r="T13443" s="136"/>
      <c r="W13443" s="136"/>
      <c r="Z13443" s="136"/>
      <c r="AC13443" s="136"/>
    </row>
    <row r="13444" spans="2:29">
      <c r="B13444" s="136"/>
      <c r="E13444" s="136"/>
      <c r="H13444" s="136"/>
      <c r="K13444" s="136"/>
      <c r="O13444" s="136"/>
      <c r="T13444" s="136"/>
      <c r="W13444" s="136"/>
      <c r="Z13444" s="136"/>
      <c r="AC13444" s="136"/>
    </row>
    <row r="13445" spans="2:29">
      <c r="B13445" s="136"/>
      <c r="E13445" s="136"/>
      <c r="H13445" s="136"/>
      <c r="K13445" s="136"/>
      <c r="O13445" s="136"/>
      <c r="T13445" s="136"/>
      <c r="W13445" s="136"/>
      <c r="Z13445" s="136"/>
      <c r="AC13445" s="136"/>
    </row>
    <row r="13446" spans="2:29">
      <c r="B13446" s="136"/>
      <c r="E13446" s="136"/>
      <c r="H13446" s="136"/>
      <c r="K13446" s="136"/>
      <c r="O13446" s="136"/>
      <c r="T13446" s="136"/>
      <c r="W13446" s="136"/>
      <c r="Z13446" s="136"/>
      <c r="AC13446" s="136"/>
    </row>
    <row r="13447" spans="2:29">
      <c r="B13447" s="136"/>
      <c r="E13447" s="136"/>
      <c r="H13447" s="136"/>
      <c r="K13447" s="136"/>
      <c r="O13447" s="136"/>
      <c r="T13447" s="136"/>
      <c r="W13447" s="136"/>
      <c r="Z13447" s="136"/>
      <c r="AC13447" s="136"/>
    </row>
    <row r="13448" spans="2:29">
      <c r="B13448" s="136"/>
      <c r="E13448" s="136"/>
      <c r="H13448" s="136"/>
      <c r="K13448" s="136"/>
      <c r="O13448" s="136"/>
      <c r="T13448" s="136"/>
      <c r="W13448" s="136"/>
      <c r="Z13448" s="136"/>
      <c r="AC13448" s="136"/>
    </row>
    <row r="13449" spans="2:29">
      <c r="B13449" s="136"/>
      <c r="E13449" s="136"/>
      <c r="H13449" s="136"/>
      <c r="K13449" s="136"/>
      <c r="O13449" s="136"/>
      <c r="T13449" s="136"/>
      <c r="W13449" s="136"/>
      <c r="Z13449" s="136"/>
      <c r="AC13449" s="136"/>
    </row>
    <row r="13450" spans="2:29">
      <c r="B13450" s="136"/>
      <c r="E13450" s="136"/>
      <c r="H13450" s="136"/>
      <c r="K13450" s="136"/>
      <c r="O13450" s="136"/>
      <c r="T13450" s="136"/>
      <c r="W13450" s="136"/>
      <c r="Z13450" s="136"/>
      <c r="AC13450" s="136"/>
    </row>
    <row r="13451" spans="2:29">
      <c r="B13451" s="136"/>
      <c r="E13451" s="136"/>
      <c r="H13451" s="136"/>
      <c r="K13451" s="136"/>
      <c r="O13451" s="136"/>
      <c r="T13451" s="136"/>
      <c r="W13451" s="136"/>
      <c r="Z13451" s="136"/>
      <c r="AC13451" s="136"/>
    </row>
    <row r="13452" spans="2:29">
      <c r="B13452" s="136"/>
      <c r="E13452" s="136"/>
      <c r="H13452" s="136"/>
      <c r="K13452" s="136"/>
      <c r="O13452" s="136"/>
      <c r="T13452" s="136"/>
      <c r="W13452" s="136"/>
      <c r="Z13452" s="136"/>
      <c r="AC13452" s="136"/>
    </row>
    <row r="13453" spans="2:29">
      <c r="B13453" s="136"/>
      <c r="E13453" s="136"/>
      <c r="H13453" s="136"/>
      <c r="K13453" s="136"/>
      <c r="O13453" s="136"/>
      <c r="T13453" s="136"/>
      <c r="W13453" s="136"/>
      <c r="Z13453" s="136"/>
      <c r="AC13453" s="136"/>
    </row>
    <row r="13454" spans="2:29">
      <c r="B13454" s="136"/>
      <c r="E13454" s="136"/>
      <c r="H13454" s="136"/>
      <c r="K13454" s="136"/>
      <c r="O13454" s="136"/>
      <c r="T13454" s="136"/>
      <c r="W13454" s="136"/>
      <c r="Z13454" s="136"/>
      <c r="AC13454" s="136"/>
    </row>
    <row r="13455" spans="2:29">
      <c r="B13455" s="136"/>
      <c r="E13455" s="136"/>
      <c r="H13455" s="136"/>
      <c r="K13455" s="136"/>
      <c r="O13455" s="136"/>
      <c r="T13455" s="136"/>
      <c r="W13455" s="136"/>
      <c r="Z13455" s="136"/>
      <c r="AC13455" s="136"/>
    </row>
    <row r="13456" spans="2:29">
      <c r="B13456" s="136"/>
      <c r="E13456" s="136"/>
      <c r="H13456" s="136"/>
      <c r="K13456" s="136"/>
      <c r="O13456" s="136"/>
      <c r="T13456" s="136"/>
      <c r="W13456" s="136"/>
      <c r="Z13456" s="136"/>
      <c r="AC13456" s="136"/>
    </row>
    <row r="13457" spans="2:29">
      <c r="B13457" s="136"/>
      <c r="E13457" s="136"/>
      <c r="H13457" s="136"/>
      <c r="K13457" s="136"/>
      <c r="O13457" s="136"/>
      <c r="T13457" s="136"/>
      <c r="W13457" s="136"/>
      <c r="Z13457" s="136"/>
      <c r="AC13457" s="136"/>
    </row>
    <row r="13458" spans="2:29">
      <c r="B13458" s="136"/>
      <c r="E13458" s="136"/>
      <c r="H13458" s="136"/>
      <c r="K13458" s="136"/>
      <c r="O13458" s="136"/>
      <c r="T13458" s="136"/>
      <c r="W13458" s="136"/>
      <c r="Z13458" s="136"/>
      <c r="AC13458" s="136"/>
    </row>
    <row r="13459" spans="2:29">
      <c r="B13459" s="136"/>
      <c r="E13459" s="136"/>
      <c r="H13459" s="136"/>
      <c r="K13459" s="136"/>
      <c r="O13459" s="136"/>
      <c r="T13459" s="136"/>
      <c r="W13459" s="136"/>
      <c r="Z13459" s="136"/>
      <c r="AC13459" s="136"/>
    </row>
    <row r="13460" spans="2:29">
      <c r="B13460" s="136"/>
      <c r="E13460" s="136"/>
      <c r="H13460" s="136"/>
      <c r="K13460" s="136"/>
      <c r="O13460" s="136"/>
      <c r="T13460" s="136"/>
      <c r="W13460" s="136"/>
      <c r="Z13460" s="136"/>
      <c r="AC13460" s="136"/>
    </row>
    <row r="13461" spans="2:29">
      <c r="B13461" s="136"/>
      <c r="E13461" s="136"/>
      <c r="H13461" s="136"/>
      <c r="K13461" s="136"/>
      <c r="O13461" s="136"/>
      <c r="T13461" s="136"/>
      <c r="W13461" s="136"/>
      <c r="Z13461" s="136"/>
      <c r="AC13461" s="136"/>
    </row>
    <row r="13462" spans="2:29">
      <c r="B13462" s="136"/>
      <c r="E13462" s="136"/>
      <c r="H13462" s="136"/>
      <c r="K13462" s="136"/>
      <c r="O13462" s="136"/>
      <c r="T13462" s="136"/>
      <c r="W13462" s="136"/>
      <c r="Z13462" s="136"/>
      <c r="AC13462" s="136"/>
    </row>
    <row r="13463" spans="2:29">
      <c r="B13463" s="136"/>
      <c r="E13463" s="136"/>
      <c r="H13463" s="136"/>
      <c r="K13463" s="136"/>
      <c r="O13463" s="136"/>
      <c r="T13463" s="136"/>
      <c r="W13463" s="136"/>
      <c r="Z13463" s="136"/>
      <c r="AC13463" s="136"/>
    </row>
    <row r="13464" spans="2:29">
      <c r="B13464" s="136"/>
      <c r="E13464" s="136"/>
      <c r="H13464" s="136"/>
      <c r="K13464" s="136"/>
      <c r="O13464" s="136"/>
      <c r="T13464" s="136"/>
      <c r="W13464" s="136"/>
      <c r="Z13464" s="136"/>
      <c r="AC13464" s="136"/>
    </row>
    <row r="13465" spans="2:29">
      <c r="B13465" s="136"/>
      <c r="E13465" s="136"/>
      <c r="H13465" s="136"/>
      <c r="K13465" s="136"/>
      <c r="O13465" s="136"/>
      <c r="T13465" s="136"/>
      <c r="W13465" s="136"/>
      <c r="Z13465" s="136"/>
      <c r="AC13465" s="136"/>
    </row>
    <row r="13466" spans="2:29">
      <c r="B13466" s="136"/>
      <c r="E13466" s="136"/>
      <c r="H13466" s="136"/>
      <c r="K13466" s="136"/>
      <c r="O13466" s="136"/>
      <c r="T13466" s="136"/>
      <c r="W13466" s="136"/>
      <c r="Z13466" s="136"/>
      <c r="AC13466" s="136"/>
    </row>
    <row r="13467" spans="2:29">
      <c r="B13467" s="136"/>
      <c r="E13467" s="136"/>
      <c r="H13467" s="136"/>
      <c r="K13467" s="136"/>
      <c r="O13467" s="136"/>
      <c r="T13467" s="136"/>
      <c r="W13467" s="136"/>
      <c r="Z13467" s="136"/>
      <c r="AC13467" s="136"/>
    </row>
    <row r="13468" spans="2:29">
      <c r="B13468" s="136"/>
      <c r="E13468" s="136"/>
      <c r="H13468" s="136"/>
      <c r="K13468" s="136"/>
      <c r="O13468" s="136"/>
      <c r="T13468" s="136"/>
      <c r="W13468" s="136"/>
      <c r="Z13468" s="136"/>
      <c r="AC13468" s="136"/>
    </row>
    <row r="13469" spans="2:29">
      <c r="B13469" s="136"/>
      <c r="E13469" s="136"/>
      <c r="H13469" s="136"/>
      <c r="K13469" s="136"/>
      <c r="O13469" s="136"/>
      <c r="T13469" s="136"/>
      <c r="W13469" s="136"/>
      <c r="Z13469" s="136"/>
      <c r="AC13469" s="136"/>
    </row>
    <row r="13470" spans="2:29">
      <c r="B13470" s="136"/>
      <c r="E13470" s="136"/>
      <c r="H13470" s="136"/>
      <c r="K13470" s="136"/>
      <c r="O13470" s="136"/>
      <c r="T13470" s="136"/>
      <c r="W13470" s="136"/>
      <c r="Z13470" s="136"/>
      <c r="AC13470" s="136"/>
    </row>
    <row r="13471" spans="2:29">
      <c r="B13471" s="136"/>
      <c r="E13471" s="136"/>
      <c r="H13471" s="136"/>
      <c r="K13471" s="136"/>
      <c r="O13471" s="136"/>
      <c r="T13471" s="136"/>
      <c r="W13471" s="136"/>
      <c r="Z13471" s="136"/>
      <c r="AC13471" s="136"/>
    </row>
    <row r="13472" spans="2:29">
      <c r="B13472" s="136"/>
      <c r="E13472" s="136"/>
      <c r="H13472" s="136"/>
      <c r="K13472" s="136"/>
      <c r="O13472" s="136"/>
      <c r="T13472" s="136"/>
      <c r="W13472" s="136"/>
      <c r="Z13472" s="136"/>
      <c r="AC13472" s="136"/>
    </row>
    <row r="13473" spans="2:29">
      <c r="B13473" s="136"/>
      <c r="E13473" s="136"/>
      <c r="H13473" s="136"/>
      <c r="K13473" s="136"/>
      <c r="O13473" s="136"/>
      <c r="T13473" s="136"/>
      <c r="W13473" s="136"/>
      <c r="Z13473" s="136"/>
      <c r="AC13473" s="136"/>
    </row>
    <row r="13474" spans="2:29">
      <c r="B13474" s="136"/>
      <c r="E13474" s="136"/>
      <c r="H13474" s="136"/>
      <c r="K13474" s="136"/>
      <c r="O13474" s="136"/>
      <c r="T13474" s="136"/>
      <c r="W13474" s="136"/>
      <c r="Z13474" s="136"/>
      <c r="AC13474" s="136"/>
    </row>
    <row r="13475" spans="2:29">
      <c r="B13475" s="136"/>
      <c r="E13475" s="136"/>
      <c r="H13475" s="136"/>
      <c r="K13475" s="136"/>
      <c r="O13475" s="136"/>
      <c r="T13475" s="136"/>
      <c r="W13475" s="136"/>
      <c r="Z13475" s="136"/>
      <c r="AC13475" s="136"/>
    </row>
    <row r="13476" spans="2:29">
      <c r="B13476" s="136"/>
      <c r="E13476" s="136"/>
      <c r="H13476" s="136"/>
      <c r="K13476" s="136"/>
      <c r="O13476" s="136"/>
      <c r="T13476" s="136"/>
      <c r="W13476" s="136"/>
      <c r="Z13476" s="136"/>
      <c r="AC13476" s="136"/>
    </row>
    <row r="13477" spans="2:29">
      <c r="B13477" s="136"/>
      <c r="E13477" s="136"/>
      <c r="H13477" s="136"/>
      <c r="K13477" s="136"/>
      <c r="O13477" s="136"/>
      <c r="T13477" s="136"/>
      <c r="W13477" s="136"/>
      <c r="Z13477" s="136"/>
      <c r="AC13477" s="136"/>
    </row>
    <row r="13478" spans="2:29">
      <c r="B13478" s="136"/>
      <c r="E13478" s="136"/>
      <c r="H13478" s="136"/>
      <c r="K13478" s="136"/>
      <c r="O13478" s="136"/>
      <c r="T13478" s="136"/>
      <c r="W13478" s="136"/>
      <c r="Z13478" s="136"/>
      <c r="AC13478" s="136"/>
    </row>
    <row r="13479" spans="2:29">
      <c r="B13479" s="136"/>
      <c r="E13479" s="136"/>
      <c r="H13479" s="136"/>
      <c r="K13479" s="136"/>
      <c r="O13479" s="136"/>
      <c r="T13479" s="136"/>
      <c r="W13479" s="136"/>
      <c r="Z13479" s="136"/>
      <c r="AC13479" s="136"/>
    </row>
    <row r="13480" spans="2:29">
      <c r="B13480" s="136"/>
      <c r="E13480" s="136"/>
      <c r="H13480" s="136"/>
      <c r="K13480" s="136"/>
      <c r="O13480" s="136"/>
      <c r="T13480" s="136"/>
      <c r="W13480" s="136"/>
      <c r="Z13480" s="136"/>
      <c r="AC13480" s="136"/>
    </row>
    <row r="13481" spans="2:29">
      <c r="B13481" s="136"/>
      <c r="E13481" s="136"/>
      <c r="H13481" s="136"/>
      <c r="K13481" s="136"/>
      <c r="O13481" s="136"/>
      <c r="T13481" s="136"/>
      <c r="W13481" s="136"/>
      <c r="Z13481" s="136"/>
      <c r="AC13481" s="136"/>
    </row>
    <row r="13482" spans="2:29">
      <c r="B13482" s="136"/>
      <c r="E13482" s="136"/>
      <c r="H13482" s="136"/>
      <c r="K13482" s="136"/>
      <c r="O13482" s="136"/>
      <c r="T13482" s="136"/>
      <c r="W13482" s="136"/>
      <c r="Z13482" s="136"/>
      <c r="AC13482" s="136"/>
    </row>
    <row r="13483" spans="2:29">
      <c r="B13483" s="136"/>
      <c r="E13483" s="136"/>
      <c r="H13483" s="136"/>
      <c r="K13483" s="136"/>
      <c r="O13483" s="136"/>
      <c r="T13483" s="136"/>
      <c r="W13483" s="136"/>
      <c r="Z13483" s="136"/>
      <c r="AC13483" s="136"/>
    </row>
    <row r="13484" spans="2:29">
      <c r="B13484" s="136"/>
      <c r="E13484" s="136"/>
      <c r="H13484" s="136"/>
      <c r="K13484" s="136"/>
      <c r="O13484" s="136"/>
      <c r="T13484" s="136"/>
      <c r="W13484" s="136"/>
      <c r="Z13484" s="136"/>
      <c r="AC13484" s="136"/>
    </row>
    <row r="13485" spans="2:29">
      <c r="B13485" s="136"/>
      <c r="E13485" s="136"/>
      <c r="H13485" s="136"/>
      <c r="K13485" s="136"/>
      <c r="O13485" s="136"/>
      <c r="T13485" s="136"/>
      <c r="W13485" s="136"/>
      <c r="Z13485" s="136"/>
      <c r="AC13485" s="136"/>
    </row>
    <row r="13486" spans="2:29">
      <c r="B13486" s="136"/>
      <c r="E13486" s="136"/>
      <c r="H13486" s="136"/>
      <c r="K13486" s="136"/>
      <c r="O13486" s="136"/>
      <c r="T13486" s="136"/>
      <c r="W13486" s="136"/>
      <c r="Z13486" s="136"/>
      <c r="AC13486" s="136"/>
    </row>
    <row r="13487" spans="2:29">
      <c r="B13487" s="136"/>
      <c r="E13487" s="136"/>
      <c r="H13487" s="136"/>
      <c r="K13487" s="136"/>
      <c r="O13487" s="136"/>
      <c r="T13487" s="136"/>
      <c r="W13487" s="136"/>
      <c r="Z13487" s="136"/>
      <c r="AC13487" s="136"/>
    </row>
    <row r="13488" spans="2:29">
      <c r="B13488" s="136"/>
      <c r="E13488" s="136"/>
      <c r="H13488" s="136"/>
      <c r="K13488" s="136"/>
      <c r="O13488" s="136"/>
      <c r="T13488" s="136"/>
      <c r="W13488" s="136"/>
      <c r="Z13488" s="136"/>
      <c r="AC13488" s="136"/>
    </row>
    <row r="13489" spans="2:29">
      <c r="B13489" s="136"/>
      <c r="E13489" s="136"/>
      <c r="H13489" s="136"/>
      <c r="K13489" s="136"/>
      <c r="O13489" s="136"/>
      <c r="T13489" s="136"/>
      <c r="W13489" s="136"/>
      <c r="Z13489" s="136"/>
      <c r="AC13489" s="136"/>
    </row>
    <row r="13490" spans="2:29">
      <c r="B13490" s="136"/>
      <c r="E13490" s="136"/>
      <c r="H13490" s="136"/>
      <c r="K13490" s="136"/>
      <c r="O13490" s="136"/>
      <c r="T13490" s="136"/>
      <c r="W13490" s="136"/>
      <c r="Z13490" s="136"/>
      <c r="AC13490" s="136"/>
    </row>
    <row r="13491" spans="2:29">
      <c r="B13491" s="136"/>
      <c r="E13491" s="136"/>
      <c r="H13491" s="136"/>
      <c r="K13491" s="136"/>
      <c r="O13491" s="136"/>
      <c r="T13491" s="136"/>
      <c r="W13491" s="136"/>
      <c r="Z13491" s="136"/>
      <c r="AC13491" s="136"/>
    </row>
    <row r="13492" spans="2:29">
      <c r="B13492" s="136"/>
      <c r="E13492" s="136"/>
      <c r="H13492" s="136"/>
      <c r="K13492" s="136"/>
      <c r="O13492" s="136"/>
      <c r="T13492" s="136"/>
      <c r="W13492" s="136"/>
      <c r="Z13492" s="136"/>
      <c r="AC13492" s="136"/>
    </row>
    <row r="13493" spans="2:29">
      <c r="B13493" s="136"/>
      <c r="E13493" s="136"/>
      <c r="H13493" s="136"/>
      <c r="K13493" s="136"/>
      <c r="O13493" s="136"/>
      <c r="T13493" s="136"/>
      <c r="W13493" s="136"/>
      <c r="Z13493" s="136"/>
      <c r="AC13493" s="136"/>
    </row>
    <row r="13494" spans="2:29">
      <c r="B13494" s="136"/>
      <c r="E13494" s="136"/>
      <c r="H13494" s="136"/>
      <c r="K13494" s="136"/>
      <c r="O13494" s="136"/>
      <c r="T13494" s="136"/>
      <c r="W13494" s="136"/>
      <c r="Z13494" s="136"/>
      <c r="AC13494" s="136"/>
    </row>
    <row r="13495" spans="2:29">
      <c r="B13495" s="136"/>
      <c r="E13495" s="136"/>
      <c r="H13495" s="136"/>
      <c r="K13495" s="136"/>
      <c r="O13495" s="136"/>
      <c r="T13495" s="136"/>
      <c r="W13495" s="136"/>
      <c r="Z13495" s="136"/>
      <c r="AC13495" s="136"/>
    </row>
    <row r="13496" spans="2:29">
      <c r="B13496" s="136"/>
      <c r="E13496" s="136"/>
      <c r="H13496" s="136"/>
      <c r="K13496" s="136"/>
      <c r="O13496" s="136"/>
      <c r="T13496" s="136"/>
      <c r="W13496" s="136"/>
      <c r="Z13496" s="136"/>
      <c r="AC13496" s="136"/>
    </row>
    <row r="13497" spans="2:29">
      <c r="B13497" s="136"/>
      <c r="E13497" s="136"/>
      <c r="H13497" s="136"/>
      <c r="K13497" s="136"/>
      <c r="O13497" s="136"/>
      <c r="T13497" s="136"/>
      <c r="W13497" s="136"/>
      <c r="Z13497" s="136"/>
      <c r="AC13497" s="136"/>
    </row>
    <row r="13498" spans="2:29">
      <c r="B13498" s="136"/>
      <c r="E13498" s="136"/>
      <c r="H13498" s="136"/>
      <c r="K13498" s="136"/>
      <c r="O13498" s="136"/>
      <c r="T13498" s="136"/>
      <c r="W13498" s="136"/>
      <c r="Z13498" s="136"/>
      <c r="AC13498" s="136"/>
    </row>
    <row r="13499" spans="2:29">
      <c r="B13499" s="136"/>
      <c r="E13499" s="136"/>
      <c r="H13499" s="136"/>
      <c r="K13499" s="136"/>
      <c r="O13499" s="136"/>
      <c r="T13499" s="136"/>
      <c r="W13499" s="136"/>
      <c r="Z13499" s="136"/>
      <c r="AC13499" s="136"/>
    </row>
    <row r="13500" spans="2:29">
      <c r="B13500" s="136"/>
      <c r="E13500" s="136"/>
      <c r="H13500" s="136"/>
      <c r="K13500" s="136"/>
      <c r="O13500" s="136"/>
      <c r="T13500" s="136"/>
      <c r="W13500" s="136"/>
      <c r="Z13500" s="136"/>
      <c r="AC13500" s="136"/>
    </row>
    <row r="13501" spans="2:29">
      <c r="B13501" s="136"/>
      <c r="E13501" s="136"/>
      <c r="H13501" s="136"/>
      <c r="K13501" s="136"/>
      <c r="O13501" s="136"/>
      <c r="T13501" s="136"/>
      <c r="W13501" s="136"/>
      <c r="Z13501" s="136"/>
      <c r="AC13501" s="136"/>
    </row>
    <row r="13502" spans="2:29">
      <c r="B13502" s="136"/>
      <c r="E13502" s="136"/>
      <c r="H13502" s="136"/>
      <c r="K13502" s="136"/>
      <c r="O13502" s="136"/>
      <c r="T13502" s="136"/>
      <c r="W13502" s="136"/>
      <c r="Z13502" s="136"/>
      <c r="AC13502" s="136"/>
    </row>
    <row r="13503" spans="2:29">
      <c r="B13503" s="136"/>
      <c r="E13503" s="136"/>
      <c r="H13503" s="136"/>
      <c r="K13503" s="136"/>
      <c r="O13503" s="136"/>
      <c r="T13503" s="136"/>
      <c r="W13503" s="136"/>
      <c r="Z13503" s="136"/>
      <c r="AC13503" s="136"/>
    </row>
    <row r="13504" spans="2:29">
      <c r="B13504" s="136"/>
      <c r="E13504" s="136"/>
      <c r="H13504" s="136"/>
      <c r="K13504" s="136"/>
      <c r="O13504" s="136"/>
      <c r="T13504" s="136"/>
      <c r="W13504" s="136"/>
      <c r="Z13504" s="136"/>
      <c r="AC13504" s="136"/>
    </row>
    <row r="13505" spans="2:29">
      <c r="B13505" s="136"/>
      <c r="E13505" s="136"/>
      <c r="H13505" s="136"/>
      <c r="K13505" s="136"/>
      <c r="O13505" s="136"/>
      <c r="T13505" s="136"/>
      <c r="W13505" s="136"/>
      <c r="Z13505" s="136"/>
      <c r="AC13505" s="136"/>
    </row>
    <row r="13506" spans="2:29">
      <c r="B13506" s="136"/>
      <c r="E13506" s="136"/>
      <c r="H13506" s="136"/>
      <c r="K13506" s="136"/>
      <c r="O13506" s="136"/>
      <c r="T13506" s="136"/>
      <c r="W13506" s="136"/>
      <c r="Z13506" s="136"/>
      <c r="AC13506" s="136"/>
    </row>
    <row r="13507" spans="2:29">
      <c r="B13507" s="136"/>
      <c r="E13507" s="136"/>
      <c r="H13507" s="136"/>
      <c r="K13507" s="136"/>
      <c r="O13507" s="136"/>
      <c r="T13507" s="136"/>
      <c r="W13507" s="136"/>
      <c r="Z13507" s="136"/>
      <c r="AC13507" s="136"/>
    </row>
    <row r="13508" spans="2:29">
      <c r="B13508" s="136"/>
      <c r="E13508" s="136"/>
      <c r="H13508" s="136"/>
      <c r="K13508" s="136"/>
      <c r="O13508" s="136"/>
      <c r="T13508" s="136"/>
      <c r="W13508" s="136"/>
      <c r="Z13508" s="136"/>
      <c r="AC13508" s="136"/>
    </row>
    <row r="13509" spans="2:29">
      <c r="B13509" s="136"/>
      <c r="E13509" s="136"/>
      <c r="H13509" s="136"/>
      <c r="K13509" s="136"/>
      <c r="O13509" s="136"/>
      <c r="T13509" s="136"/>
      <c r="W13509" s="136"/>
      <c r="Z13509" s="136"/>
      <c r="AC13509" s="136"/>
    </row>
    <row r="13510" spans="2:29">
      <c r="B13510" s="136"/>
      <c r="E13510" s="136"/>
      <c r="H13510" s="136"/>
      <c r="K13510" s="136"/>
      <c r="O13510" s="136"/>
      <c r="T13510" s="136"/>
      <c r="W13510" s="136"/>
      <c r="Z13510" s="136"/>
      <c r="AC13510" s="136"/>
    </row>
    <row r="13511" spans="2:29">
      <c r="B13511" s="136"/>
      <c r="E13511" s="136"/>
      <c r="H13511" s="136"/>
      <c r="K13511" s="136"/>
      <c r="O13511" s="136"/>
      <c r="T13511" s="136"/>
      <c r="W13511" s="136"/>
      <c r="Z13511" s="136"/>
      <c r="AC13511" s="136"/>
    </row>
    <row r="13512" spans="2:29">
      <c r="B13512" s="136"/>
      <c r="E13512" s="136"/>
      <c r="H13512" s="136"/>
      <c r="K13512" s="136"/>
      <c r="O13512" s="136"/>
      <c r="T13512" s="136"/>
      <c r="W13512" s="136"/>
      <c r="Z13512" s="136"/>
      <c r="AC13512" s="136"/>
    </row>
    <row r="13513" spans="2:29">
      <c r="B13513" s="136"/>
      <c r="E13513" s="136"/>
      <c r="H13513" s="136"/>
      <c r="K13513" s="136"/>
      <c r="O13513" s="136"/>
      <c r="T13513" s="136"/>
      <c r="W13513" s="136"/>
      <c r="Z13513" s="136"/>
      <c r="AC13513" s="136"/>
    </row>
    <row r="13514" spans="2:29">
      <c r="B13514" s="136"/>
      <c r="E13514" s="136"/>
      <c r="H13514" s="136"/>
      <c r="K13514" s="136"/>
      <c r="O13514" s="136"/>
      <c r="T13514" s="136"/>
      <c r="W13514" s="136"/>
      <c r="Z13514" s="136"/>
      <c r="AC13514" s="136"/>
    </row>
    <row r="13515" spans="2:29">
      <c r="B13515" s="136"/>
      <c r="E13515" s="136"/>
      <c r="H13515" s="136"/>
      <c r="K13515" s="136"/>
      <c r="O13515" s="136"/>
      <c r="T13515" s="136"/>
      <c r="W13515" s="136"/>
      <c r="Z13515" s="136"/>
      <c r="AC13515" s="136"/>
    </row>
    <row r="13516" spans="2:29">
      <c r="B13516" s="136"/>
      <c r="E13516" s="136"/>
      <c r="H13516" s="136"/>
      <c r="K13516" s="136"/>
      <c r="O13516" s="136"/>
      <c r="T13516" s="136"/>
      <c r="W13516" s="136"/>
      <c r="Z13516" s="136"/>
      <c r="AC13516" s="136"/>
    </row>
    <row r="13517" spans="2:29">
      <c r="B13517" s="136"/>
      <c r="E13517" s="136"/>
      <c r="H13517" s="136"/>
      <c r="K13517" s="136"/>
      <c r="O13517" s="136"/>
      <c r="T13517" s="136"/>
      <c r="W13517" s="136"/>
      <c r="Z13517" s="136"/>
      <c r="AC13517" s="136"/>
    </row>
    <row r="13518" spans="2:29">
      <c r="B13518" s="136"/>
      <c r="E13518" s="136"/>
      <c r="H13518" s="136"/>
      <c r="K13518" s="136"/>
      <c r="O13518" s="136"/>
      <c r="T13518" s="136"/>
      <c r="W13518" s="136"/>
      <c r="Z13518" s="136"/>
      <c r="AC13518" s="136"/>
    </row>
    <row r="13519" spans="2:29">
      <c r="B13519" s="136"/>
      <c r="E13519" s="136"/>
      <c r="H13519" s="136"/>
      <c r="K13519" s="136"/>
      <c r="O13519" s="136"/>
      <c r="T13519" s="136"/>
      <c r="W13519" s="136"/>
      <c r="Z13519" s="136"/>
      <c r="AC13519" s="136"/>
    </row>
    <row r="13520" spans="2:29">
      <c r="B13520" s="136"/>
      <c r="E13520" s="136"/>
      <c r="H13520" s="136"/>
      <c r="K13520" s="136"/>
      <c r="O13520" s="136"/>
      <c r="T13520" s="136"/>
      <c r="W13520" s="136"/>
      <c r="Z13520" s="136"/>
      <c r="AC13520" s="136"/>
    </row>
    <row r="13521" spans="2:29">
      <c r="B13521" s="136"/>
      <c r="E13521" s="136"/>
      <c r="H13521" s="136"/>
      <c r="K13521" s="136"/>
      <c r="O13521" s="136"/>
      <c r="T13521" s="136"/>
      <c r="W13521" s="136"/>
      <c r="Z13521" s="136"/>
      <c r="AC13521" s="136"/>
    </row>
    <row r="13522" spans="2:29">
      <c r="B13522" s="136"/>
      <c r="E13522" s="136"/>
      <c r="H13522" s="136"/>
      <c r="K13522" s="136"/>
      <c r="O13522" s="136"/>
      <c r="T13522" s="136"/>
      <c r="W13522" s="136"/>
      <c r="Z13522" s="136"/>
      <c r="AC13522" s="136"/>
    </row>
    <row r="13523" spans="2:29">
      <c r="B13523" s="136"/>
      <c r="E13523" s="136"/>
      <c r="H13523" s="136"/>
      <c r="K13523" s="136"/>
      <c r="O13523" s="136"/>
      <c r="T13523" s="136"/>
      <c r="W13523" s="136"/>
      <c r="Z13523" s="136"/>
      <c r="AC13523" s="136"/>
    </row>
    <row r="13524" spans="2:29">
      <c r="B13524" s="136"/>
      <c r="E13524" s="136"/>
      <c r="H13524" s="136"/>
      <c r="K13524" s="136"/>
      <c r="O13524" s="136"/>
      <c r="T13524" s="136"/>
      <c r="W13524" s="136"/>
      <c r="Z13524" s="136"/>
      <c r="AC13524" s="136"/>
    </row>
    <row r="13525" spans="2:29">
      <c r="B13525" s="136"/>
      <c r="E13525" s="136"/>
      <c r="H13525" s="136"/>
      <c r="K13525" s="136"/>
      <c r="O13525" s="136"/>
      <c r="T13525" s="136"/>
      <c r="W13525" s="136"/>
      <c r="Z13525" s="136"/>
      <c r="AC13525" s="136"/>
    </row>
    <row r="13526" spans="2:29">
      <c r="B13526" s="136"/>
      <c r="E13526" s="136"/>
      <c r="H13526" s="136"/>
      <c r="K13526" s="136"/>
      <c r="O13526" s="136"/>
      <c r="T13526" s="136"/>
      <c r="W13526" s="136"/>
      <c r="Z13526" s="136"/>
      <c r="AC13526" s="136"/>
    </row>
    <row r="13527" spans="2:29">
      <c r="B13527" s="136"/>
      <c r="E13527" s="136"/>
      <c r="H13527" s="136"/>
      <c r="K13527" s="136"/>
      <c r="O13527" s="136"/>
      <c r="T13527" s="136"/>
      <c r="W13527" s="136"/>
      <c r="Z13527" s="136"/>
      <c r="AC13527" s="136"/>
    </row>
    <row r="13528" spans="2:29">
      <c r="B13528" s="136"/>
      <c r="E13528" s="136"/>
      <c r="H13528" s="136"/>
      <c r="K13528" s="136"/>
      <c r="O13528" s="136"/>
      <c r="T13528" s="136"/>
      <c r="W13528" s="136"/>
      <c r="Z13528" s="136"/>
      <c r="AC13528" s="136"/>
    </row>
    <row r="13529" spans="2:29">
      <c r="B13529" s="136"/>
      <c r="E13529" s="136"/>
      <c r="H13529" s="136"/>
      <c r="K13529" s="136"/>
      <c r="O13529" s="136"/>
      <c r="T13529" s="136"/>
      <c r="W13529" s="136"/>
      <c r="Z13529" s="136"/>
      <c r="AC13529" s="136"/>
    </row>
    <row r="13530" spans="2:29">
      <c r="B13530" s="136"/>
      <c r="E13530" s="136"/>
      <c r="H13530" s="136"/>
      <c r="K13530" s="136"/>
      <c r="O13530" s="136"/>
      <c r="T13530" s="136"/>
      <c r="W13530" s="136"/>
      <c r="Z13530" s="136"/>
      <c r="AC13530" s="136"/>
    </row>
    <row r="13531" spans="2:29">
      <c r="B13531" s="136"/>
      <c r="E13531" s="136"/>
      <c r="H13531" s="136"/>
      <c r="K13531" s="136"/>
      <c r="O13531" s="136"/>
      <c r="T13531" s="136"/>
      <c r="W13531" s="136"/>
      <c r="Z13531" s="136"/>
      <c r="AC13531" s="136"/>
    </row>
    <row r="13532" spans="2:29">
      <c r="B13532" s="136"/>
      <c r="E13532" s="136"/>
      <c r="H13532" s="136"/>
      <c r="K13532" s="136"/>
      <c r="O13532" s="136"/>
      <c r="T13532" s="136"/>
      <c r="W13532" s="136"/>
      <c r="Z13532" s="136"/>
      <c r="AC13532" s="136"/>
    </row>
    <row r="13533" spans="2:29">
      <c r="B13533" s="136"/>
      <c r="E13533" s="136"/>
      <c r="H13533" s="136"/>
      <c r="K13533" s="136"/>
      <c r="O13533" s="136"/>
      <c r="T13533" s="136"/>
      <c r="W13533" s="136"/>
      <c r="Z13533" s="136"/>
      <c r="AC13533" s="136"/>
    </row>
    <row r="13534" spans="2:29">
      <c r="B13534" s="136"/>
      <c r="E13534" s="136"/>
      <c r="H13534" s="136"/>
      <c r="K13534" s="136"/>
      <c r="O13534" s="136"/>
      <c r="T13534" s="136"/>
      <c r="W13534" s="136"/>
      <c r="Z13534" s="136"/>
      <c r="AC13534" s="136"/>
    </row>
    <row r="13535" spans="2:29">
      <c r="B13535" s="136"/>
      <c r="E13535" s="136"/>
      <c r="H13535" s="136"/>
      <c r="K13535" s="136"/>
      <c r="O13535" s="136"/>
      <c r="T13535" s="136"/>
      <c r="W13535" s="136"/>
      <c r="Z13535" s="136"/>
      <c r="AC13535" s="136"/>
    </row>
    <row r="13536" spans="2:29">
      <c r="B13536" s="136"/>
      <c r="E13536" s="136"/>
      <c r="H13536" s="136"/>
      <c r="K13536" s="136"/>
      <c r="O13536" s="136"/>
      <c r="T13536" s="136"/>
      <c r="W13536" s="136"/>
      <c r="Z13536" s="136"/>
      <c r="AC13536" s="136"/>
    </row>
    <row r="13537" spans="2:29">
      <c r="B13537" s="136"/>
      <c r="E13537" s="136"/>
      <c r="H13537" s="136"/>
      <c r="K13537" s="136"/>
      <c r="O13537" s="136"/>
      <c r="T13537" s="136"/>
      <c r="W13537" s="136"/>
      <c r="Z13537" s="136"/>
      <c r="AC13537" s="136"/>
    </row>
    <row r="13538" spans="2:29">
      <c r="B13538" s="136"/>
      <c r="E13538" s="136"/>
      <c r="H13538" s="136"/>
      <c r="K13538" s="136"/>
      <c r="O13538" s="136"/>
      <c r="T13538" s="136"/>
      <c r="W13538" s="136"/>
      <c r="Z13538" s="136"/>
      <c r="AC13538" s="136"/>
    </row>
    <row r="13539" spans="2:29">
      <c r="B13539" s="136"/>
      <c r="E13539" s="136"/>
      <c r="H13539" s="136"/>
      <c r="K13539" s="136"/>
      <c r="O13539" s="136"/>
      <c r="T13539" s="136"/>
      <c r="W13539" s="136"/>
      <c r="Z13539" s="136"/>
      <c r="AC13539" s="136"/>
    </row>
    <row r="13540" spans="2:29">
      <c r="B13540" s="136"/>
      <c r="E13540" s="136"/>
      <c r="H13540" s="136"/>
      <c r="K13540" s="136"/>
      <c r="O13540" s="136"/>
      <c r="T13540" s="136"/>
      <c r="W13540" s="136"/>
      <c r="Z13540" s="136"/>
      <c r="AC13540" s="136"/>
    </row>
    <row r="13541" spans="2:29">
      <c r="B13541" s="136"/>
      <c r="E13541" s="136"/>
      <c r="H13541" s="136"/>
      <c r="K13541" s="136"/>
      <c r="O13541" s="136"/>
      <c r="T13541" s="136"/>
      <c r="W13541" s="136"/>
      <c r="Z13541" s="136"/>
      <c r="AC13541" s="136"/>
    </row>
    <row r="13542" spans="2:29">
      <c r="B13542" s="136"/>
      <c r="E13542" s="136"/>
      <c r="H13542" s="136"/>
      <c r="K13542" s="136"/>
      <c r="O13542" s="136"/>
      <c r="T13542" s="136"/>
      <c r="W13542" s="136"/>
      <c r="Z13542" s="136"/>
      <c r="AC13542" s="136"/>
    </row>
    <row r="13543" spans="2:29">
      <c r="B13543" s="136"/>
      <c r="E13543" s="136"/>
      <c r="H13543" s="136"/>
      <c r="K13543" s="136"/>
      <c r="O13543" s="136"/>
      <c r="T13543" s="136"/>
      <c r="W13543" s="136"/>
      <c r="Z13543" s="136"/>
      <c r="AC13543" s="136"/>
    </row>
    <row r="13544" spans="2:29">
      <c r="B13544" s="136"/>
      <c r="E13544" s="136"/>
      <c r="H13544" s="136"/>
      <c r="K13544" s="136"/>
      <c r="O13544" s="136"/>
      <c r="T13544" s="136"/>
      <c r="W13544" s="136"/>
      <c r="Z13544" s="136"/>
      <c r="AC13544" s="136"/>
    </row>
    <row r="13545" spans="2:29">
      <c r="B13545" s="136"/>
      <c r="E13545" s="136"/>
      <c r="H13545" s="136"/>
      <c r="K13545" s="136"/>
      <c r="O13545" s="136"/>
      <c r="T13545" s="136"/>
      <c r="W13545" s="136"/>
      <c r="Z13545" s="136"/>
      <c r="AC13545" s="136"/>
    </row>
    <row r="13546" spans="2:29">
      <c r="B13546" s="136"/>
      <c r="E13546" s="136"/>
      <c r="H13546" s="136"/>
      <c r="K13546" s="136"/>
      <c r="O13546" s="136"/>
      <c r="T13546" s="136"/>
      <c r="W13546" s="136"/>
      <c r="Z13546" s="136"/>
      <c r="AC13546" s="136"/>
    </row>
    <row r="13547" spans="2:29">
      <c r="B13547" s="136"/>
      <c r="E13547" s="136"/>
      <c r="H13547" s="136"/>
      <c r="K13547" s="136"/>
      <c r="O13547" s="136"/>
      <c r="T13547" s="136"/>
      <c r="W13547" s="136"/>
      <c r="Z13547" s="136"/>
      <c r="AC13547" s="136"/>
    </row>
    <row r="13548" spans="2:29">
      <c r="B13548" s="136"/>
      <c r="E13548" s="136"/>
      <c r="H13548" s="136"/>
      <c r="K13548" s="136"/>
      <c r="O13548" s="136"/>
      <c r="T13548" s="136"/>
      <c r="W13548" s="136"/>
      <c r="Z13548" s="136"/>
      <c r="AC13548" s="136"/>
    </row>
    <row r="13549" spans="2:29">
      <c r="B13549" s="136"/>
      <c r="E13549" s="136"/>
      <c r="H13549" s="136"/>
      <c r="K13549" s="136"/>
      <c r="O13549" s="136"/>
      <c r="T13549" s="136"/>
      <c r="W13549" s="136"/>
      <c r="Z13549" s="136"/>
      <c r="AC13549" s="136"/>
    </row>
    <row r="13550" spans="2:29">
      <c r="B13550" s="136"/>
      <c r="E13550" s="136"/>
      <c r="H13550" s="136"/>
      <c r="K13550" s="136"/>
      <c r="O13550" s="136"/>
      <c r="T13550" s="136"/>
      <c r="W13550" s="136"/>
      <c r="Z13550" s="136"/>
      <c r="AC13550" s="136"/>
    </row>
    <row r="13551" spans="2:29">
      <c r="B13551" s="136"/>
      <c r="E13551" s="136"/>
      <c r="H13551" s="136"/>
      <c r="K13551" s="136"/>
      <c r="O13551" s="136"/>
      <c r="T13551" s="136"/>
      <c r="W13551" s="136"/>
      <c r="Z13551" s="136"/>
      <c r="AC13551" s="136"/>
    </row>
    <row r="13552" spans="2:29">
      <c r="B13552" s="136"/>
      <c r="E13552" s="136"/>
      <c r="H13552" s="136"/>
      <c r="K13552" s="136"/>
      <c r="O13552" s="136"/>
      <c r="T13552" s="136"/>
      <c r="W13552" s="136"/>
      <c r="Z13552" s="136"/>
      <c r="AC13552" s="136"/>
    </row>
    <row r="13553" spans="2:29">
      <c r="B13553" s="136"/>
      <c r="E13553" s="136"/>
      <c r="H13553" s="136"/>
      <c r="K13553" s="136"/>
      <c r="O13553" s="136"/>
      <c r="T13553" s="136"/>
      <c r="W13553" s="136"/>
      <c r="Z13553" s="136"/>
      <c r="AC13553" s="136"/>
    </row>
    <row r="13554" spans="2:29">
      <c r="B13554" s="136"/>
      <c r="E13554" s="136"/>
      <c r="H13554" s="136"/>
      <c r="K13554" s="136"/>
      <c r="O13554" s="136"/>
      <c r="T13554" s="136"/>
      <c r="W13554" s="136"/>
      <c r="Z13554" s="136"/>
      <c r="AC13554" s="136"/>
    </row>
    <row r="13555" spans="2:29">
      <c r="B13555" s="136"/>
      <c r="E13555" s="136"/>
      <c r="H13555" s="136"/>
      <c r="K13555" s="136"/>
      <c r="O13555" s="136"/>
      <c r="T13555" s="136"/>
      <c r="W13555" s="136"/>
      <c r="Z13555" s="136"/>
      <c r="AC13555" s="136"/>
    </row>
    <row r="13556" spans="2:29">
      <c r="B13556" s="136"/>
      <c r="E13556" s="136"/>
      <c r="H13556" s="136"/>
      <c r="K13556" s="136"/>
      <c r="O13556" s="136"/>
      <c r="T13556" s="136"/>
      <c r="W13556" s="136"/>
      <c r="Z13556" s="136"/>
      <c r="AC13556" s="136"/>
    </row>
    <row r="13557" spans="2:29">
      <c r="B13557" s="136"/>
      <c r="E13557" s="136"/>
      <c r="H13557" s="136"/>
      <c r="K13557" s="136"/>
      <c r="O13557" s="136"/>
      <c r="T13557" s="136"/>
      <c r="W13557" s="136"/>
      <c r="Z13557" s="136"/>
      <c r="AC13557" s="136"/>
    </row>
    <row r="13558" spans="2:29">
      <c r="B13558" s="136"/>
      <c r="E13558" s="136"/>
      <c r="H13558" s="136"/>
      <c r="K13558" s="136"/>
      <c r="O13558" s="136"/>
      <c r="T13558" s="136"/>
      <c r="W13558" s="136"/>
      <c r="Z13558" s="136"/>
      <c r="AC13558" s="136"/>
    </row>
    <row r="13559" spans="2:29">
      <c r="B13559" s="136"/>
      <c r="E13559" s="136"/>
      <c r="H13559" s="136"/>
      <c r="K13559" s="136"/>
      <c r="O13559" s="136"/>
      <c r="T13559" s="136"/>
      <c r="W13559" s="136"/>
      <c r="Z13559" s="136"/>
      <c r="AC13559" s="136"/>
    </row>
    <row r="13560" spans="2:29">
      <c r="B13560" s="136"/>
      <c r="E13560" s="136"/>
      <c r="H13560" s="136"/>
      <c r="K13560" s="136"/>
      <c r="O13560" s="136"/>
      <c r="T13560" s="136"/>
      <c r="W13560" s="136"/>
      <c r="Z13560" s="136"/>
      <c r="AC13560" s="136"/>
    </row>
    <row r="13561" spans="2:29">
      <c r="B13561" s="136"/>
      <c r="E13561" s="136"/>
      <c r="H13561" s="136"/>
      <c r="K13561" s="136"/>
      <c r="O13561" s="136"/>
      <c r="T13561" s="136"/>
      <c r="W13561" s="136"/>
      <c r="Z13561" s="136"/>
      <c r="AC13561" s="136"/>
    </row>
    <row r="13562" spans="2:29">
      <c r="B13562" s="136"/>
      <c r="E13562" s="136"/>
      <c r="H13562" s="136"/>
      <c r="K13562" s="136"/>
      <c r="O13562" s="136"/>
      <c r="T13562" s="136"/>
      <c r="W13562" s="136"/>
      <c r="Z13562" s="136"/>
      <c r="AC13562" s="136"/>
    </row>
    <row r="13563" spans="2:29">
      <c r="B13563" s="136"/>
      <c r="E13563" s="136"/>
      <c r="H13563" s="136"/>
      <c r="K13563" s="136"/>
      <c r="O13563" s="136"/>
      <c r="T13563" s="136"/>
      <c r="W13563" s="136"/>
      <c r="Z13563" s="136"/>
      <c r="AC13563" s="136"/>
    </row>
    <row r="13564" spans="2:29">
      <c r="B13564" s="136"/>
      <c r="E13564" s="136"/>
      <c r="H13564" s="136"/>
      <c r="K13564" s="136"/>
      <c r="O13564" s="136"/>
      <c r="T13564" s="136"/>
      <c r="W13564" s="136"/>
      <c r="Z13564" s="136"/>
      <c r="AC13564" s="136"/>
    </row>
    <row r="13565" spans="2:29">
      <c r="B13565" s="136"/>
      <c r="E13565" s="136"/>
      <c r="H13565" s="136"/>
      <c r="K13565" s="136"/>
      <c r="O13565" s="136"/>
      <c r="T13565" s="136"/>
      <c r="W13565" s="136"/>
      <c r="Z13565" s="136"/>
      <c r="AC13565" s="136"/>
    </row>
    <row r="13566" spans="2:29">
      <c r="B13566" s="136"/>
      <c r="E13566" s="136"/>
      <c r="H13566" s="136"/>
      <c r="K13566" s="136"/>
      <c r="O13566" s="136"/>
      <c r="T13566" s="136"/>
      <c r="W13566" s="136"/>
      <c r="Z13566" s="136"/>
      <c r="AC13566" s="136"/>
    </row>
    <row r="13567" spans="2:29">
      <c r="B13567" s="136"/>
      <c r="E13567" s="136"/>
      <c r="H13567" s="136"/>
      <c r="K13567" s="136"/>
      <c r="O13567" s="136"/>
      <c r="T13567" s="136"/>
      <c r="W13567" s="136"/>
      <c r="Z13567" s="136"/>
      <c r="AC13567" s="136"/>
    </row>
    <row r="13568" spans="2:29">
      <c r="B13568" s="136"/>
      <c r="E13568" s="136"/>
      <c r="H13568" s="136"/>
      <c r="K13568" s="136"/>
      <c r="O13568" s="136"/>
      <c r="T13568" s="136"/>
      <c r="W13568" s="136"/>
      <c r="Z13568" s="136"/>
      <c r="AC13568" s="136"/>
    </row>
    <row r="13569" spans="2:29">
      <c r="B13569" s="136"/>
      <c r="E13569" s="136"/>
      <c r="H13569" s="136"/>
      <c r="K13569" s="136"/>
      <c r="O13569" s="136"/>
      <c r="T13569" s="136"/>
      <c r="W13569" s="136"/>
      <c r="Z13569" s="136"/>
      <c r="AC13569" s="136"/>
    </row>
    <row r="13570" spans="2:29">
      <c r="B13570" s="136"/>
      <c r="E13570" s="136"/>
      <c r="H13570" s="136"/>
      <c r="K13570" s="136"/>
      <c r="O13570" s="136"/>
      <c r="T13570" s="136"/>
      <c r="W13570" s="136"/>
      <c r="Z13570" s="136"/>
      <c r="AC13570" s="136"/>
    </row>
    <row r="13571" spans="2:29">
      <c r="B13571" s="136"/>
      <c r="E13571" s="136"/>
      <c r="H13571" s="136"/>
      <c r="K13571" s="136"/>
      <c r="O13571" s="136"/>
      <c r="T13571" s="136"/>
      <c r="W13571" s="136"/>
      <c r="Z13571" s="136"/>
      <c r="AC13571" s="136"/>
    </row>
    <row r="13572" spans="2:29">
      <c r="B13572" s="136"/>
      <c r="E13572" s="136"/>
      <c r="H13572" s="136"/>
      <c r="K13572" s="136"/>
      <c r="O13572" s="136"/>
      <c r="T13572" s="136"/>
      <c r="W13572" s="136"/>
      <c r="Z13572" s="136"/>
      <c r="AC13572" s="136"/>
    </row>
    <row r="13573" spans="2:29">
      <c r="B13573" s="136"/>
      <c r="E13573" s="136"/>
      <c r="H13573" s="136"/>
      <c r="K13573" s="136"/>
      <c r="O13573" s="136"/>
      <c r="T13573" s="136"/>
      <c r="W13573" s="136"/>
      <c r="Z13573" s="136"/>
      <c r="AC13573" s="136"/>
    </row>
    <row r="13574" spans="2:29">
      <c r="B13574" s="136"/>
      <c r="E13574" s="136"/>
      <c r="H13574" s="136"/>
      <c r="K13574" s="136"/>
      <c r="O13574" s="136"/>
      <c r="T13574" s="136"/>
      <c r="W13574" s="136"/>
      <c r="Z13574" s="136"/>
      <c r="AC13574" s="136"/>
    </row>
    <row r="13575" spans="2:29">
      <c r="B13575" s="136"/>
      <c r="E13575" s="136"/>
      <c r="H13575" s="136"/>
      <c r="K13575" s="136"/>
      <c r="O13575" s="136"/>
      <c r="T13575" s="136"/>
      <c r="W13575" s="136"/>
      <c r="Z13575" s="136"/>
      <c r="AC13575" s="136"/>
    </row>
    <row r="13576" spans="2:29">
      <c r="B13576" s="136"/>
      <c r="E13576" s="136"/>
      <c r="H13576" s="136"/>
      <c r="K13576" s="136"/>
      <c r="O13576" s="136"/>
      <c r="T13576" s="136"/>
      <c r="W13576" s="136"/>
      <c r="Z13576" s="136"/>
      <c r="AC13576" s="136"/>
    </row>
    <row r="13577" spans="2:29">
      <c r="B13577" s="136"/>
      <c r="E13577" s="136"/>
      <c r="H13577" s="136"/>
      <c r="K13577" s="136"/>
      <c r="O13577" s="136"/>
      <c r="T13577" s="136"/>
      <c r="W13577" s="136"/>
      <c r="Z13577" s="136"/>
      <c r="AC13577" s="136"/>
    </row>
    <row r="13578" spans="2:29">
      <c r="B13578" s="136"/>
      <c r="E13578" s="136"/>
      <c r="H13578" s="136"/>
      <c r="K13578" s="136"/>
      <c r="O13578" s="136"/>
      <c r="T13578" s="136"/>
      <c r="W13578" s="136"/>
      <c r="Z13578" s="136"/>
      <c r="AC13578" s="136"/>
    </row>
    <row r="13579" spans="2:29">
      <c r="B13579" s="136"/>
      <c r="E13579" s="136"/>
      <c r="H13579" s="136"/>
      <c r="K13579" s="136"/>
      <c r="O13579" s="136"/>
      <c r="T13579" s="136"/>
      <c r="W13579" s="136"/>
      <c r="Z13579" s="136"/>
      <c r="AC13579" s="136"/>
    </row>
    <row r="13580" spans="2:29">
      <c r="B13580" s="136"/>
      <c r="E13580" s="136"/>
      <c r="H13580" s="136"/>
      <c r="K13580" s="136"/>
      <c r="O13580" s="136"/>
      <c r="T13580" s="136"/>
      <c r="W13580" s="136"/>
      <c r="Z13580" s="136"/>
      <c r="AC13580" s="136"/>
    </row>
    <row r="13581" spans="2:29">
      <c r="B13581" s="136"/>
      <c r="E13581" s="136"/>
      <c r="H13581" s="136"/>
      <c r="K13581" s="136"/>
      <c r="O13581" s="136"/>
      <c r="T13581" s="136"/>
      <c r="W13581" s="136"/>
      <c r="Z13581" s="136"/>
      <c r="AC13581" s="136"/>
    </row>
    <row r="13582" spans="2:29">
      <c r="B13582" s="136"/>
      <c r="E13582" s="136"/>
      <c r="H13582" s="136"/>
      <c r="K13582" s="136"/>
      <c r="O13582" s="136"/>
      <c r="T13582" s="136"/>
      <c r="W13582" s="136"/>
      <c r="Z13582" s="136"/>
      <c r="AC13582" s="136"/>
    </row>
    <row r="13583" spans="2:29">
      <c r="B13583" s="136"/>
      <c r="E13583" s="136"/>
      <c r="H13583" s="136"/>
      <c r="K13583" s="136"/>
      <c r="O13583" s="136"/>
      <c r="T13583" s="136"/>
      <c r="W13583" s="136"/>
      <c r="Z13583" s="136"/>
      <c r="AC13583" s="136"/>
    </row>
    <row r="13584" spans="2:29">
      <c r="B13584" s="136"/>
      <c r="E13584" s="136"/>
      <c r="H13584" s="136"/>
      <c r="K13584" s="136"/>
      <c r="O13584" s="136"/>
      <c r="T13584" s="136"/>
      <c r="W13584" s="136"/>
      <c r="Z13584" s="136"/>
      <c r="AC13584" s="136"/>
    </row>
    <row r="13585" spans="2:29">
      <c r="B13585" s="136"/>
      <c r="E13585" s="136"/>
      <c r="H13585" s="136"/>
      <c r="K13585" s="136"/>
      <c r="O13585" s="136"/>
      <c r="T13585" s="136"/>
      <c r="W13585" s="136"/>
      <c r="Z13585" s="136"/>
      <c r="AC13585" s="136"/>
    </row>
    <row r="13586" spans="2:29">
      <c r="B13586" s="136"/>
      <c r="E13586" s="136"/>
      <c r="H13586" s="136"/>
      <c r="K13586" s="136"/>
      <c r="O13586" s="136"/>
      <c r="T13586" s="136"/>
      <c r="W13586" s="136"/>
      <c r="Z13586" s="136"/>
      <c r="AC13586" s="136"/>
    </row>
    <row r="13587" spans="2:29">
      <c r="B13587" s="136"/>
      <c r="E13587" s="136"/>
      <c r="H13587" s="136"/>
      <c r="K13587" s="136"/>
      <c r="O13587" s="136"/>
      <c r="T13587" s="136"/>
      <c r="W13587" s="136"/>
      <c r="Z13587" s="136"/>
      <c r="AC13587" s="136"/>
    </row>
    <row r="13588" spans="2:29">
      <c r="B13588" s="136"/>
      <c r="E13588" s="136"/>
      <c r="H13588" s="136"/>
      <c r="K13588" s="136"/>
      <c r="O13588" s="136"/>
      <c r="T13588" s="136"/>
      <c r="W13588" s="136"/>
      <c r="Z13588" s="136"/>
      <c r="AC13588" s="136"/>
    </row>
    <row r="13589" spans="2:29">
      <c r="B13589" s="136"/>
      <c r="E13589" s="136"/>
      <c r="H13589" s="136"/>
      <c r="K13589" s="136"/>
      <c r="O13589" s="136"/>
      <c r="T13589" s="136"/>
      <c r="W13589" s="136"/>
      <c r="Z13589" s="136"/>
      <c r="AC13589" s="136"/>
    </row>
    <row r="13590" spans="2:29">
      <c r="B13590" s="136"/>
      <c r="E13590" s="136"/>
      <c r="H13590" s="136"/>
      <c r="K13590" s="136"/>
      <c r="O13590" s="136"/>
      <c r="T13590" s="136"/>
      <c r="W13590" s="136"/>
      <c r="Z13590" s="136"/>
      <c r="AC13590" s="136"/>
    </row>
    <row r="13591" spans="2:29">
      <c r="B13591" s="136"/>
      <c r="E13591" s="136"/>
      <c r="H13591" s="136"/>
      <c r="K13591" s="136"/>
      <c r="O13591" s="136"/>
      <c r="T13591" s="136"/>
      <c r="W13591" s="136"/>
      <c r="Z13591" s="136"/>
      <c r="AC13591" s="136"/>
    </row>
    <row r="13592" spans="2:29">
      <c r="B13592" s="136"/>
      <c r="E13592" s="136"/>
      <c r="H13592" s="136"/>
      <c r="K13592" s="136"/>
      <c r="O13592" s="136"/>
      <c r="T13592" s="136"/>
      <c r="W13592" s="136"/>
      <c r="Z13592" s="136"/>
      <c r="AC13592" s="136"/>
    </row>
    <row r="13593" spans="2:29">
      <c r="B13593" s="136"/>
      <c r="E13593" s="136"/>
      <c r="H13593" s="136"/>
      <c r="K13593" s="136"/>
      <c r="O13593" s="136"/>
      <c r="T13593" s="136"/>
      <c r="W13593" s="136"/>
      <c r="Z13593" s="136"/>
      <c r="AC13593" s="136"/>
    </row>
    <row r="13594" spans="2:29">
      <c r="B13594" s="136"/>
      <c r="E13594" s="136"/>
      <c r="H13594" s="136"/>
      <c r="K13594" s="136"/>
      <c r="O13594" s="136"/>
      <c r="T13594" s="136"/>
      <c r="W13594" s="136"/>
      <c r="Z13594" s="136"/>
      <c r="AC13594" s="136"/>
    </row>
    <row r="13595" spans="2:29">
      <c r="B13595" s="136"/>
      <c r="E13595" s="136"/>
      <c r="H13595" s="136"/>
      <c r="K13595" s="136"/>
      <c r="O13595" s="136"/>
      <c r="T13595" s="136"/>
      <c r="W13595" s="136"/>
      <c r="Z13595" s="136"/>
      <c r="AC13595" s="136"/>
    </row>
    <row r="13596" spans="2:29">
      <c r="B13596" s="136"/>
      <c r="E13596" s="136"/>
      <c r="H13596" s="136"/>
      <c r="K13596" s="136"/>
      <c r="O13596" s="136"/>
      <c r="T13596" s="136"/>
      <c r="W13596" s="136"/>
      <c r="Z13596" s="136"/>
      <c r="AC13596" s="136"/>
    </row>
    <row r="13597" spans="2:29">
      <c r="B13597" s="136"/>
      <c r="E13597" s="136"/>
      <c r="H13597" s="136"/>
      <c r="K13597" s="136"/>
      <c r="O13597" s="136"/>
      <c r="T13597" s="136"/>
      <c r="W13597" s="136"/>
      <c r="Z13597" s="136"/>
      <c r="AC13597" s="136"/>
    </row>
    <row r="13598" spans="2:29">
      <c r="B13598" s="136"/>
      <c r="E13598" s="136"/>
      <c r="H13598" s="136"/>
      <c r="K13598" s="136"/>
      <c r="O13598" s="136"/>
      <c r="T13598" s="136"/>
      <c r="W13598" s="136"/>
      <c r="Z13598" s="136"/>
      <c r="AC13598" s="136"/>
    </row>
    <row r="13599" spans="2:29">
      <c r="B13599" s="136"/>
      <c r="E13599" s="136"/>
      <c r="H13599" s="136"/>
      <c r="K13599" s="136"/>
      <c r="O13599" s="136"/>
      <c r="T13599" s="136"/>
      <c r="W13599" s="136"/>
      <c r="Z13599" s="136"/>
      <c r="AC13599" s="136"/>
    </row>
    <row r="13600" spans="2:29">
      <c r="B13600" s="136"/>
      <c r="E13600" s="136"/>
      <c r="H13600" s="136"/>
      <c r="K13600" s="136"/>
      <c r="O13600" s="136"/>
      <c r="T13600" s="136"/>
      <c r="W13600" s="136"/>
      <c r="Z13600" s="136"/>
      <c r="AC13600" s="136"/>
    </row>
    <row r="13601" spans="2:29">
      <c r="B13601" s="136"/>
      <c r="E13601" s="136"/>
      <c r="H13601" s="136"/>
      <c r="K13601" s="136"/>
      <c r="O13601" s="136"/>
      <c r="T13601" s="136"/>
      <c r="W13601" s="136"/>
      <c r="Z13601" s="136"/>
      <c r="AC13601" s="136"/>
    </row>
    <row r="13602" spans="2:29">
      <c r="B13602" s="136"/>
      <c r="E13602" s="136"/>
      <c r="H13602" s="136"/>
      <c r="K13602" s="136"/>
      <c r="O13602" s="136"/>
      <c r="T13602" s="136"/>
      <c r="W13602" s="136"/>
      <c r="Z13602" s="136"/>
      <c r="AC13602" s="136"/>
    </row>
    <row r="13603" spans="2:29">
      <c r="B13603" s="136"/>
      <c r="E13603" s="136"/>
      <c r="H13603" s="136"/>
      <c r="K13603" s="136"/>
      <c r="O13603" s="136"/>
      <c r="T13603" s="136"/>
      <c r="W13603" s="136"/>
      <c r="Z13603" s="136"/>
      <c r="AC13603" s="136"/>
    </row>
    <row r="13604" spans="2:29">
      <c r="B13604" s="136"/>
      <c r="E13604" s="136"/>
      <c r="H13604" s="136"/>
      <c r="K13604" s="136"/>
      <c r="O13604" s="136"/>
      <c r="T13604" s="136"/>
      <c r="W13604" s="136"/>
      <c r="Z13604" s="136"/>
      <c r="AC13604" s="136"/>
    </row>
    <row r="13605" spans="2:29">
      <c r="B13605" s="136"/>
      <c r="E13605" s="136"/>
      <c r="H13605" s="136"/>
      <c r="K13605" s="136"/>
      <c r="O13605" s="136"/>
      <c r="T13605" s="136"/>
      <c r="W13605" s="136"/>
      <c r="Z13605" s="136"/>
      <c r="AC13605" s="136"/>
    </row>
    <row r="13606" spans="2:29">
      <c r="B13606" s="136"/>
      <c r="E13606" s="136"/>
      <c r="H13606" s="136"/>
      <c r="K13606" s="136"/>
      <c r="O13606" s="136"/>
      <c r="T13606" s="136"/>
      <c r="W13606" s="136"/>
      <c r="Z13606" s="136"/>
      <c r="AC13606" s="136"/>
    </row>
    <row r="13607" spans="2:29">
      <c r="B13607" s="136"/>
      <c r="E13607" s="136"/>
      <c r="H13607" s="136"/>
      <c r="K13607" s="136"/>
      <c r="O13607" s="136"/>
      <c r="T13607" s="136"/>
      <c r="W13607" s="136"/>
      <c r="Z13607" s="136"/>
      <c r="AC13607" s="136"/>
    </row>
    <row r="13608" spans="2:29">
      <c r="B13608" s="136"/>
      <c r="E13608" s="136"/>
      <c r="H13608" s="136"/>
      <c r="K13608" s="136"/>
      <c r="O13608" s="136"/>
      <c r="T13608" s="136"/>
      <c r="W13608" s="136"/>
      <c r="Z13608" s="136"/>
      <c r="AC13608" s="136"/>
    </row>
    <row r="13609" spans="2:29">
      <c r="B13609" s="136"/>
      <c r="E13609" s="136"/>
      <c r="H13609" s="136"/>
      <c r="K13609" s="136"/>
      <c r="O13609" s="136"/>
      <c r="T13609" s="136"/>
      <c r="W13609" s="136"/>
      <c r="Z13609" s="136"/>
      <c r="AC13609" s="136"/>
    </row>
    <row r="13610" spans="2:29">
      <c r="B13610" s="136"/>
      <c r="E13610" s="136"/>
      <c r="H13610" s="136"/>
      <c r="K13610" s="136"/>
      <c r="O13610" s="136"/>
      <c r="T13610" s="136"/>
      <c r="W13610" s="136"/>
      <c r="Z13610" s="136"/>
      <c r="AC13610" s="136"/>
    </row>
    <row r="13611" spans="2:29">
      <c r="B13611" s="136"/>
      <c r="E13611" s="136"/>
      <c r="H13611" s="136"/>
      <c r="K13611" s="136"/>
      <c r="O13611" s="136"/>
      <c r="T13611" s="136"/>
      <c r="W13611" s="136"/>
      <c r="Z13611" s="136"/>
      <c r="AC13611" s="136"/>
    </row>
    <row r="13612" spans="2:29">
      <c r="B13612" s="136"/>
      <c r="E13612" s="136"/>
      <c r="H13612" s="136"/>
      <c r="K13612" s="136"/>
      <c r="O13612" s="136"/>
      <c r="T13612" s="136"/>
      <c r="W13612" s="136"/>
      <c r="Z13612" s="136"/>
      <c r="AC13612" s="136"/>
    </row>
    <row r="13613" spans="2:29">
      <c r="B13613" s="136"/>
      <c r="E13613" s="136"/>
      <c r="H13613" s="136"/>
      <c r="K13613" s="136"/>
      <c r="O13613" s="136"/>
      <c r="T13613" s="136"/>
      <c r="W13613" s="136"/>
      <c r="Z13613" s="136"/>
      <c r="AC13613" s="136"/>
    </row>
    <row r="13614" spans="2:29">
      <c r="B13614" s="136"/>
      <c r="E13614" s="136"/>
      <c r="H13614" s="136"/>
      <c r="K13614" s="136"/>
      <c r="O13614" s="136"/>
      <c r="T13614" s="136"/>
      <c r="W13614" s="136"/>
      <c r="Z13614" s="136"/>
      <c r="AC13614" s="136"/>
    </row>
    <row r="13615" spans="2:29">
      <c r="B13615" s="136"/>
      <c r="E13615" s="136"/>
      <c r="H13615" s="136"/>
      <c r="K13615" s="136"/>
      <c r="O13615" s="136"/>
      <c r="T13615" s="136"/>
      <c r="W13615" s="136"/>
      <c r="Z13615" s="136"/>
      <c r="AC13615" s="136"/>
    </row>
    <row r="13616" spans="2:29">
      <c r="B13616" s="136"/>
      <c r="E13616" s="136"/>
      <c r="H13616" s="136"/>
      <c r="K13616" s="136"/>
      <c r="O13616" s="136"/>
      <c r="T13616" s="136"/>
      <c r="W13616" s="136"/>
      <c r="Z13616" s="136"/>
      <c r="AC13616" s="136"/>
    </row>
    <row r="13617" spans="2:29">
      <c r="B13617" s="136"/>
      <c r="E13617" s="136"/>
      <c r="H13617" s="136"/>
      <c r="K13617" s="136"/>
      <c r="O13617" s="136"/>
      <c r="T13617" s="136"/>
      <c r="W13617" s="136"/>
      <c r="Z13617" s="136"/>
      <c r="AC13617" s="136"/>
    </row>
    <row r="13618" spans="2:29">
      <c r="B13618" s="136"/>
      <c r="E13618" s="136"/>
      <c r="H13618" s="136"/>
      <c r="K13618" s="136"/>
      <c r="O13618" s="136"/>
      <c r="T13618" s="136"/>
      <c r="W13618" s="136"/>
      <c r="Z13618" s="136"/>
      <c r="AC13618" s="136"/>
    </row>
    <row r="13619" spans="2:29">
      <c r="B13619" s="136"/>
      <c r="E13619" s="136"/>
      <c r="H13619" s="136"/>
      <c r="K13619" s="136"/>
      <c r="O13619" s="136"/>
      <c r="T13619" s="136"/>
      <c r="W13619" s="136"/>
      <c r="Z13619" s="136"/>
      <c r="AC13619" s="136"/>
    </row>
    <row r="13620" spans="2:29">
      <c r="B13620" s="136"/>
      <c r="E13620" s="136"/>
      <c r="H13620" s="136"/>
      <c r="K13620" s="136"/>
      <c r="O13620" s="136"/>
      <c r="T13620" s="136"/>
      <c r="W13620" s="136"/>
      <c r="Z13620" s="136"/>
      <c r="AC13620" s="136"/>
    </row>
    <row r="13621" spans="2:29">
      <c r="B13621" s="136"/>
      <c r="E13621" s="136"/>
      <c r="H13621" s="136"/>
      <c r="K13621" s="136"/>
      <c r="O13621" s="136"/>
      <c r="T13621" s="136"/>
      <c r="W13621" s="136"/>
      <c r="Z13621" s="136"/>
      <c r="AC13621" s="136"/>
    </row>
    <row r="13622" spans="2:29">
      <c r="B13622" s="136"/>
      <c r="E13622" s="136"/>
      <c r="H13622" s="136"/>
      <c r="K13622" s="136"/>
      <c r="O13622" s="136"/>
      <c r="T13622" s="136"/>
      <c r="W13622" s="136"/>
      <c r="Z13622" s="136"/>
      <c r="AC13622" s="136"/>
    </row>
    <row r="13623" spans="2:29">
      <c r="B13623" s="136"/>
      <c r="E13623" s="136"/>
      <c r="H13623" s="136"/>
      <c r="K13623" s="136"/>
      <c r="O13623" s="136"/>
      <c r="T13623" s="136"/>
      <c r="W13623" s="136"/>
      <c r="Z13623" s="136"/>
      <c r="AC13623" s="136"/>
    </row>
    <row r="13624" spans="2:29">
      <c r="B13624" s="136"/>
      <c r="E13624" s="136"/>
      <c r="H13624" s="136"/>
      <c r="K13624" s="136"/>
      <c r="O13624" s="136"/>
      <c r="T13624" s="136"/>
      <c r="W13624" s="136"/>
      <c r="Z13624" s="136"/>
      <c r="AC13624" s="136"/>
    </row>
    <row r="13625" spans="2:29">
      <c r="B13625" s="136"/>
      <c r="E13625" s="136"/>
      <c r="H13625" s="136"/>
      <c r="K13625" s="136"/>
      <c r="O13625" s="136"/>
      <c r="T13625" s="136"/>
      <c r="W13625" s="136"/>
      <c r="Z13625" s="136"/>
      <c r="AC13625" s="136"/>
    </row>
    <row r="13626" spans="2:29">
      <c r="B13626" s="136"/>
      <c r="E13626" s="136"/>
      <c r="H13626" s="136"/>
      <c r="K13626" s="136"/>
      <c r="O13626" s="136"/>
      <c r="T13626" s="136"/>
      <c r="W13626" s="136"/>
      <c r="Z13626" s="136"/>
      <c r="AC13626" s="136"/>
    </row>
    <row r="13627" spans="2:29">
      <c r="B13627" s="136"/>
      <c r="E13627" s="136"/>
      <c r="H13627" s="136"/>
      <c r="K13627" s="136"/>
      <c r="O13627" s="136"/>
      <c r="T13627" s="136"/>
      <c r="W13627" s="136"/>
      <c r="Z13627" s="136"/>
      <c r="AC13627" s="136"/>
    </row>
    <row r="13628" spans="2:29">
      <c r="B13628" s="136"/>
      <c r="E13628" s="136"/>
      <c r="H13628" s="136"/>
      <c r="K13628" s="136"/>
      <c r="O13628" s="136"/>
      <c r="T13628" s="136"/>
      <c r="W13628" s="136"/>
      <c r="Z13628" s="136"/>
      <c r="AC13628" s="136"/>
    </row>
    <row r="13629" spans="2:29">
      <c r="B13629" s="136"/>
      <c r="E13629" s="136"/>
      <c r="H13629" s="136"/>
      <c r="K13629" s="136"/>
      <c r="O13629" s="136"/>
      <c r="T13629" s="136"/>
      <c r="W13629" s="136"/>
      <c r="Z13629" s="136"/>
      <c r="AC13629" s="136"/>
    </row>
    <row r="13630" spans="2:29">
      <c r="B13630" s="136"/>
      <c r="E13630" s="136"/>
      <c r="H13630" s="136"/>
      <c r="K13630" s="136"/>
      <c r="O13630" s="136"/>
      <c r="T13630" s="136"/>
      <c r="W13630" s="136"/>
      <c r="Z13630" s="136"/>
      <c r="AC13630" s="136"/>
    </row>
    <row r="13631" spans="2:29">
      <c r="B13631" s="136"/>
      <c r="E13631" s="136"/>
      <c r="H13631" s="136"/>
      <c r="K13631" s="136"/>
      <c r="O13631" s="136"/>
      <c r="T13631" s="136"/>
      <c r="W13631" s="136"/>
      <c r="Z13631" s="136"/>
      <c r="AC13631" s="136"/>
    </row>
    <row r="13632" spans="2:29">
      <c r="B13632" s="136"/>
      <c r="E13632" s="136"/>
      <c r="H13632" s="136"/>
      <c r="K13632" s="136"/>
      <c r="O13632" s="136"/>
      <c r="T13632" s="136"/>
      <c r="W13632" s="136"/>
      <c r="Z13632" s="136"/>
      <c r="AC13632" s="136"/>
    </row>
    <row r="13633" spans="2:29">
      <c r="B13633" s="136"/>
      <c r="E13633" s="136"/>
      <c r="H13633" s="136"/>
      <c r="K13633" s="136"/>
      <c r="O13633" s="136"/>
      <c r="T13633" s="136"/>
      <c r="W13633" s="136"/>
      <c r="Z13633" s="136"/>
      <c r="AC13633" s="136"/>
    </row>
    <row r="13634" spans="2:29">
      <c r="B13634" s="136"/>
      <c r="E13634" s="136"/>
      <c r="H13634" s="136"/>
      <c r="K13634" s="136"/>
      <c r="O13634" s="136"/>
      <c r="T13634" s="136"/>
      <c r="W13634" s="136"/>
      <c r="Z13634" s="136"/>
      <c r="AC13634" s="136"/>
    </row>
    <row r="13635" spans="2:29">
      <c r="B13635" s="136"/>
      <c r="E13635" s="136"/>
      <c r="H13635" s="136"/>
      <c r="K13635" s="136"/>
      <c r="O13635" s="136"/>
      <c r="T13635" s="136"/>
      <c r="W13635" s="136"/>
      <c r="Z13635" s="136"/>
      <c r="AC13635" s="136"/>
    </row>
    <row r="13636" spans="2:29">
      <c r="B13636" s="136"/>
      <c r="E13636" s="136"/>
      <c r="H13636" s="136"/>
      <c r="K13636" s="136"/>
      <c r="O13636" s="136"/>
      <c r="T13636" s="136"/>
      <c r="W13636" s="136"/>
      <c r="Z13636" s="136"/>
      <c r="AC13636" s="136"/>
    </row>
    <row r="13637" spans="2:29">
      <c r="B13637" s="136"/>
      <c r="E13637" s="136"/>
      <c r="H13637" s="136"/>
      <c r="K13637" s="136"/>
      <c r="O13637" s="136"/>
      <c r="T13637" s="136"/>
      <c r="W13637" s="136"/>
      <c r="Z13637" s="136"/>
      <c r="AC13637" s="136"/>
    </row>
    <row r="13638" spans="2:29">
      <c r="B13638" s="136"/>
      <c r="E13638" s="136"/>
      <c r="H13638" s="136"/>
      <c r="K13638" s="136"/>
      <c r="O13638" s="136"/>
      <c r="T13638" s="136"/>
      <c r="W13638" s="136"/>
      <c r="Z13638" s="136"/>
      <c r="AC13638" s="136"/>
    </row>
    <row r="13639" spans="2:29">
      <c r="B13639" s="136"/>
      <c r="E13639" s="136"/>
      <c r="H13639" s="136"/>
      <c r="K13639" s="136"/>
      <c r="O13639" s="136"/>
      <c r="T13639" s="136"/>
      <c r="W13639" s="136"/>
      <c r="Z13639" s="136"/>
      <c r="AC13639" s="136"/>
    </row>
    <row r="13640" spans="2:29">
      <c r="B13640" s="136"/>
      <c r="E13640" s="136"/>
      <c r="H13640" s="136"/>
      <c r="K13640" s="136"/>
      <c r="O13640" s="136"/>
      <c r="T13640" s="136"/>
      <c r="W13640" s="136"/>
      <c r="Z13640" s="136"/>
      <c r="AC13640" s="136"/>
    </row>
    <row r="13641" spans="2:29">
      <c r="B13641" s="136"/>
      <c r="E13641" s="136"/>
      <c r="H13641" s="136"/>
      <c r="K13641" s="136"/>
      <c r="O13641" s="136"/>
      <c r="T13641" s="136"/>
      <c r="W13641" s="136"/>
      <c r="Z13641" s="136"/>
      <c r="AC13641" s="136"/>
    </row>
    <row r="13642" spans="2:29">
      <c r="B13642" s="136"/>
      <c r="E13642" s="136"/>
      <c r="H13642" s="136"/>
      <c r="K13642" s="136"/>
      <c r="O13642" s="136"/>
      <c r="T13642" s="136"/>
      <c r="W13642" s="136"/>
      <c r="Z13642" s="136"/>
      <c r="AC13642" s="136"/>
    </row>
    <row r="13643" spans="2:29">
      <c r="B13643" s="136"/>
      <c r="E13643" s="136"/>
      <c r="H13643" s="136"/>
      <c r="K13643" s="136"/>
      <c r="O13643" s="136"/>
      <c r="T13643" s="136"/>
      <c r="W13643" s="136"/>
      <c r="Z13643" s="136"/>
      <c r="AC13643" s="136"/>
    </row>
    <row r="13644" spans="2:29">
      <c r="B13644" s="136"/>
      <c r="E13644" s="136"/>
      <c r="H13644" s="136"/>
      <c r="K13644" s="136"/>
      <c r="O13644" s="136"/>
      <c r="T13644" s="136"/>
      <c r="W13644" s="136"/>
      <c r="Z13644" s="136"/>
      <c r="AC13644" s="136"/>
    </row>
    <row r="13645" spans="2:29">
      <c r="B13645" s="136"/>
      <c r="E13645" s="136"/>
      <c r="H13645" s="136"/>
      <c r="K13645" s="136"/>
      <c r="O13645" s="136"/>
      <c r="T13645" s="136"/>
      <c r="W13645" s="136"/>
      <c r="Z13645" s="136"/>
      <c r="AC13645" s="136"/>
    </row>
    <row r="13646" spans="2:29">
      <c r="B13646" s="136"/>
      <c r="E13646" s="136"/>
      <c r="H13646" s="136"/>
      <c r="K13646" s="136"/>
      <c r="O13646" s="136"/>
      <c r="T13646" s="136"/>
      <c r="W13646" s="136"/>
      <c r="Z13646" s="136"/>
      <c r="AC13646" s="136"/>
    </row>
    <row r="13647" spans="2:29">
      <c r="B13647" s="136"/>
      <c r="E13647" s="136"/>
      <c r="H13647" s="136"/>
      <c r="K13647" s="136"/>
      <c r="O13647" s="136"/>
      <c r="T13647" s="136"/>
      <c r="W13647" s="136"/>
      <c r="Z13647" s="136"/>
      <c r="AC13647" s="136"/>
    </row>
    <row r="13648" spans="2:29">
      <c r="B13648" s="136"/>
      <c r="E13648" s="136"/>
      <c r="H13648" s="136"/>
      <c r="K13648" s="136"/>
      <c r="O13648" s="136"/>
      <c r="T13648" s="136"/>
      <c r="W13648" s="136"/>
      <c r="Z13648" s="136"/>
      <c r="AC13648" s="136"/>
    </row>
    <row r="13649" spans="2:29">
      <c r="B13649" s="136"/>
      <c r="E13649" s="136"/>
      <c r="H13649" s="136"/>
      <c r="K13649" s="136"/>
      <c r="O13649" s="136"/>
      <c r="T13649" s="136"/>
      <c r="W13649" s="136"/>
      <c r="Z13649" s="136"/>
      <c r="AC13649" s="136"/>
    </row>
    <row r="13650" spans="2:29">
      <c r="B13650" s="136"/>
      <c r="E13650" s="136"/>
      <c r="H13650" s="136"/>
      <c r="K13650" s="136"/>
      <c r="O13650" s="136"/>
      <c r="T13650" s="136"/>
      <c r="W13650" s="136"/>
      <c r="Z13650" s="136"/>
      <c r="AC13650" s="136"/>
    </row>
    <row r="13651" spans="2:29">
      <c r="B13651" s="136"/>
      <c r="E13651" s="136"/>
      <c r="H13651" s="136"/>
      <c r="K13651" s="136"/>
      <c r="O13651" s="136"/>
      <c r="T13651" s="136"/>
      <c r="W13651" s="136"/>
      <c r="Z13651" s="136"/>
      <c r="AC13651" s="136"/>
    </row>
    <row r="13652" spans="2:29">
      <c r="B13652" s="136"/>
      <c r="E13652" s="136"/>
      <c r="H13652" s="136"/>
      <c r="K13652" s="136"/>
      <c r="O13652" s="136"/>
      <c r="T13652" s="136"/>
      <c r="W13652" s="136"/>
      <c r="Z13652" s="136"/>
      <c r="AC13652" s="136"/>
    </row>
    <row r="13653" spans="2:29">
      <c r="B13653" s="136"/>
      <c r="E13653" s="136"/>
      <c r="H13653" s="136"/>
      <c r="K13653" s="136"/>
      <c r="O13653" s="136"/>
      <c r="T13653" s="136"/>
      <c r="W13653" s="136"/>
      <c r="Z13653" s="136"/>
      <c r="AC13653" s="136"/>
    </row>
    <row r="13654" spans="2:29">
      <c r="B13654" s="136"/>
      <c r="E13654" s="136"/>
      <c r="H13654" s="136"/>
      <c r="K13654" s="136"/>
      <c r="O13654" s="136"/>
      <c r="T13654" s="136"/>
      <c r="W13654" s="136"/>
      <c r="Z13654" s="136"/>
      <c r="AC13654" s="136"/>
    </row>
    <row r="13655" spans="2:29">
      <c r="B13655" s="136"/>
      <c r="E13655" s="136"/>
      <c r="H13655" s="136"/>
      <c r="K13655" s="136"/>
      <c r="O13655" s="136"/>
      <c r="T13655" s="136"/>
      <c r="W13655" s="136"/>
      <c r="Z13655" s="136"/>
      <c r="AC13655" s="136"/>
    </row>
    <row r="13656" spans="2:29">
      <c r="B13656" s="136"/>
      <c r="E13656" s="136"/>
      <c r="H13656" s="136"/>
      <c r="K13656" s="136"/>
      <c r="O13656" s="136"/>
      <c r="T13656" s="136"/>
      <c r="W13656" s="136"/>
      <c r="Z13656" s="136"/>
      <c r="AC13656" s="136"/>
    </row>
    <row r="13657" spans="2:29">
      <c r="B13657" s="136"/>
      <c r="E13657" s="136"/>
      <c r="H13657" s="136"/>
      <c r="K13657" s="136"/>
      <c r="O13657" s="136"/>
      <c r="T13657" s="136"/>
      <c r="W13657" s="136"/>
      <c r="Z13657" s="136"/>
      <c r="AC13657" s="136"/>
    </row>
    <row r="13658" spans="2:29">
      <c r="B13658" s="136"/>
      <c r="E13658" s="136"/>
      <c r="H13658" s="136"/>
      <c r="K13658" s="136"/>
      <c r="O13658" s="136"/>
      <c r="T13658" s="136"/>
      <c r="W13658" s="136"/>
      <c r="Z13658" s="136"/>
      <c r="AC13658" s="136"/>
    </row>
    <row r="13659" spans="2:29">
      <c r="B13659" s="136"/>
      <c r="E13659" s="136"/>
      <c r="H13659" s="136"/>
      <c r="K13659" s="136"/>
      <c r="O13659" s="136"/>
      <c r="T13659" s="136"/>
      <c r="W13659" s="136"/>
      <c r="Z13659" s="136"/>
      <c r="AC13659" s="136"/>
    </row>
    <row r="13660" spans="2:29">
      <c r="B13660" s="136"/>
      <c r="E13660" s="136"/>
      <c r="H13660" s="136"/>
      <c r="K13660" s="136"/>
      <c r="O13660" s="136"/>
      <c r="T13660" s="136"/>
      <c r="W13660" s="136"/>
      <c r="Z13660" s="136"/>
      <c r="AC13660" s="136"/>
    </row>
    <row r="13661" spans="2:29">
      <c r="B13661" s="136"/>
      <c r="E13661" s="136"/>
      <c r="H13661" s="136"/>
      <c r="K13661" s="136"/>
      <c r="O13661" s="136"/>
      <c r="T13661" s="136"/>
      <c r="W13661" s="136"/>
      <c r="Z13661" s="136"/>
      <c r="AC13661" s="136"/>
    </row>
    <row r="13662" spans="2:29">
      <c r="B13662" s="136"/>
      <c r="E13662" s="136"/>
      <c r="H13662" s="136"/>
      <c r="K13662" s="136"/>
      <c r="O13662" s="136"/>
      <c r="T13662" s="136"/>
      <c r="W13662" s="136"/>
      <c r="Z13662" s="136"/>
      <c r="AC13662" s="136"/>
    </row>
    <row r="13663" spans="2:29">
      <c r="B13663" s="136"/>
      <c r="E13663" s="136"/>
      <c r="H13663" s="136"/>
      <c r="K13663" s="136"/>
      <c r="O13663" s="136"/>
      <c r="T13663" s="136"/>
      <c r="W13663" s="136"/>
      <c r="Z13663" s="136"/>
      <c r="AC13663" s="136"/>
    </row>
    <row r="13664" spans="2:29">
      <c r="B13664" s="136"/>
      <c r="E13664" s="136"/>
      <c r="H13664" s="136"/>
      <c r="K13664" s="136"/>
      <c r="O13664" s="136"/>
      <c r="T13664" s="136"/>
      <c r="W13664" s="136"/>
      <c r="Z13664" s="136"/>
      <c r="AC13664" s="136"/>
    </row>
    <row r="13665" spans="2:29">
      <c r="B13665" s="136"/>
      <c r="E13665" s="136"/>
      <c r="H13665" s="136"/>
      <c r="K13665" s="136"/>
      <c r="O13665" s="136"/>
      <c r="T13665" s="136"/>
      <c r="W13665" s="136"/>
      <c r="Z13665" s="136"/>
      <c r="AC13665" s="136"/>
    </row>
    <row r="13666" spans="2:29">
      <c r="B13666" s="136"/>
      <c r="E13666" s="136"/>
      <c r="H13666" s="136"/>
      <c r="K13666" s="136"/>
      <c r="O13666" s="136"/>
      <c r="T13666" s="136"/>
      <c r="W13666" s="136"/>
      <c r="Z13666" s="136"/>
      <c r="AC13666" s="136"/>
    </row>
    <row r="13667" spans="2:29">
      <c r="B13667" s="136"/>
      <c r="E13667" s="136"/>
      <c r="H13667" s="136"/>
      <c r="K13667" s="136"/>
      <c r="O13667" s="136"/>
      <c r="T13667" s="136"/>
      <c r="W13667" s="136"/>
      <c r="Z13667" s="136"/>
      <c r="AC13667" s="136"/>
    </row>
    <row r="13668" spans="2:29">
      <c r="B13668" s="136"/>
      <c r="E13668" s="136"/>
      <c r="H13668" s="136"/>
      <c r="K13668" s="136"/>
      <c r="O13668" s="136"/>
      <c r="T13668" s="136"/>
      <c r="W13668" s="136"/>
      <c r="Z13668" s="136"/>
      <c r="AC13668" s="136"/>
    </row>
    <row r="13669" spans="2:29">
      <c r="B13669" s="136"/>
      <c r="E13669" s="136"/>
      <c r="H13669" s="136"/>
      <c r="K13669" s="136"/>
      <c r="O13669" s="136"/>
      <c r="T13669" s="136"/>
      <c r="W13669" s="136"/>
      <c r="Z13669" s="136"/>
      <c r="AC13669" s="136"/>
    </row>
    <row r="13670" spans="2:29">
      <c r="B13670" s="136"/>
      <c r="E13670" s="136"/>
      <c r="H13670" s="136"/>
      <c r="K13670" s="136"/>
      <c r="O13670" s="136"/>
      <c r="T13670" s="136"/>
      <c r="W13670" s="136"/>
      <c r="Z13670" s="136"/>
      <c r="AC13670" s="136"/>
    </row>
    <row r="13671" spans="2:29">
      <c r="B13671" s="136"/>
      <c r="E13671" s="136"/>
      <c r="H13671" s="136"/>
      <c r="K13671" s="136"/>
      <c r="O13671" s="136"/>
      <c r="T13671" s="136"/>
      <c r="W13671" s="136"/>
      <c r="Z13671" s="136"/>
      <c r="AC13671" s="136"/>
    </row>
    <row r="13672" spans="2:29">
      <c r="B13672" s="136"/>
      <c r="E13672" s="136"/>
      <c r="H13672" s="136"/>
      <c r="K13672" s="136"/>
      <c r="O13672" s="136"/>
      <c r="T13672" s="136"/>
      <c r="W13672" s="136"/>
      <c r="Z13672" s="136"/>
      <c r="AC13672" s="136"/>
    </row>
    <row r="13673" spans="2:29">
      <c r="B13673" s="136"/>
      <c r="E13673" s="136"/>
      <c r="H13673" s="136"/>
      <c r="K13673" s="136"/>
      <c r="O13673" s="136"/>
      <c r="T13673" s="136"/>
      <c r="W13673" s="136"/>
      <c r="Z13673" s="136"/>
      <c r="AC13673" s="136"/>
    </row>
    <row r="13674" spans="2:29">
      <c r="B13674" s="136"/>
      <c r="E13674" s="136"/>
      <c r="H13674" s="136"/>
      <c r="K13674" s="136"/>
      <c r="O13674" s="136"/>
      <c r="T13674" s="136"/>
      <c r="W13674" s="136"/>
      <c r="Z13674" s="136"/>
      <c r="AC13674" s="136"/>
    </row>
    <row r="13675" spans="2:29">
      <c r="B13675" s="136"/>
      <c r="E13675" s="136"/>
      <c r="H13675" s="136"/>
      <c r="K13675" s="136"/>
      <c r="O13675" s="136"/>
      <c r="T13675" s="136"/>
      <c r="W13675" s="136"/>
      <c r="Z13675" s="136"/>
      <c r="AC13675" s="136"/>
    </row>
    <row r="13676" spans="2:29">
      <c r="B13676" s="136"/>
      <c r="E13676" s="136"/>
      <c r="H13676" s="136"/>
      <c r="K13676" s="136"/>
      <c r="O13676" s="136"/>
      <c r="T13676" s="136"/>
      <c r="W13676" s="136"/>
      <c r="Z13676" s="136"/>
      <c r="AC13676" s="136"/>
    </row>
    <row r="13677" spans="2:29">
      <c r="B13677" s="136"/>
      <c r="E13677" s="136"/>
      <c r="H13677" s="136"/>
      <c r="K13677" s="136"/>
      <c r="O13677" s="136"/>
      <c r="T13677" s="136"/>
      <c r="W13677" s="136"/>
      <c r="Z13677" s="136"/>
      <c r="AC13677" s="136"/>
    </row>
    <row r="13678" spans="2:29">
      <c r="B13678" s="136"/>
      <c r="E13678" s="136"/>
      <c r="H13678" s="136"/>
      <c r="K13678" s="136"/>
      <c r="O13678" s="136"/>
      <c r="T13678" s="136"/>
      <c r="W13678" s="136"/>
      <c r="Z13678" s="136"/>
      <c r="AC13678" s="136"/>
    </row>
    <row r="13679" spans="2:29">
      <c r="B13679" s="136"/>
      <c r="E13679" s="136"/>
      <c r="H13679" s="136"/>
      <c r="K13679" s="136"/>
      <c r="O13679" s="136"/>
      <c r="T13679" s="136"/>
      <c r="W13679" s="136"/>
      <c r="Z13679" s="136"/>
      <c r="AC13679" s="136"/>
    </row>
    <row r="13680" spans="2:29">
      <c r="B13680" s="136"/>
      <c r="E13680" s="136"/>
      <c r="H13680" s="136"/>
      <c r="K13680" s="136"/>
      <c r="O13680" s="136"/>
      <c r="T13680" s="136"/>
      <c r="W13680" s="136"/>
      <c r="Z13680" s="136"/>
      <c r="AC13680" s="136"/>
    </row>
    <row r="13681" spans="2:29">
      <c r="B13681" s="136"/>
      <c r="E13681" s="136"/>
      <c r="H13681" s="136"/>
      <c r="K13681" s="136"/>
      <c r="O13681" s="136"/>
      <c r="T13681" s="136"/>
      <c r="W13681" s="136"/>
      <c r="Z13681" s="136"/>
      <c r="AC13681" s="136"/>
    </row>
    <row r="13682" spans="2:29">
      <c r="B13682" s="136"/>
      <c r="E13682" s="136"/>
      <c r="H13682" s="136"/>
      <c r="K13682" s="136"/>
      <c r="O13682" s="136"/>
      <c r="T13682" s="136"/>
      <c r="W13682" s="136"/>
      <c r="Z13682" s="136"/>
      <c r="AC13682" s="136"/>
    </row>
    <row r="13683" spans="2:29">
      <c r="B13683" s="136"/>
      <c r="E13683" s="136"/>
      <c r="H13683" s="136"/>
      <c r="K13683" s="136"/>
      <c r="O13683" s="136"/>
      <c r="T13683" s="136"/>
      <c r="W13683" s="136"/>
      <c r="Z13683" s="136"/>
      <c r="AC13683" s="136"/>
    </row>
    <row r="13684" spans="2:29">
      <c r="B13684" s="136"/>
      <c r="E13684" s="136"/>
      <c r="H13684" s="136"/>
      <c r="K13684" s="136"/>
      <c r="O13684" s="136"/>
      <c r="T13684" s="136"/>
      <c r="W13684" s="136"/>
      <c r="Z13684" s="136"/>
      <c r="AC13684" s="136"/>
    </row>
    <row r="13685" spans="2:29">
      <c r="B13685" s="136"/>
      <c r="E13685" s="136"/>
      <c r="H13685" s="136"/>
      <c r="K13685" s="136"/>
      <c r="O13685" s="136"/>
      <c r="T13685" s="136"/>
      <c r="W13685" s="136"/>
      <c r="Z13685" s="136"/>
      <c r="AC13685" s="136"/>
    </row>
    <row r="13686" spans="2:29">
      <c r="B13686" s="136"/>
      <c r="E13686" s="136"/>
      <c r="H13686" s="136"/>
      <c r="K13686" s="136"/>
      <c r="O13686" s="136"/>
      <c r="T13686" s="136"/>
      <c r="W13686" s="136"/>
      <c r="Z13686" s="136"/>
      <c r="AC13686" s="136"/>
    </row>
    <row r="13687" spans="2:29">
      <c r="B13687" s="136"/>
      <c r="E13687" s="136"/>
      <c r="H13687" s="136"/>
      <c r="K13687" s="136"/>
      <c r="O13687" s="136"/>
      <c r="T13687" s="136"/>
      <c r="W13687" s="136"/>
      <c r="Z13687" s="136"/>
      <c r="AC13687" s="136"/>
    </row>
    <row r="13688" spans="2:29">
      <c r="B13688" s="136"/>
      <c r="E13688" s="136"/>
      <c r="H13688" s="136"/>
      <c r="K13688" s="136"/>
      <c r="O13688" s="136"/>
      <c r="T13688" s="136"/>
      <c r="W13688" s="136"/>
      <c r="Z13688" s="136"/>
      <c r="AC13688" s="136"/>
    </row>
    <row r="13689" spans="2:29">
      <c r="B13689" s="136"/>
      <c r="E13689" s="136"/>
      <c r="H13689" s="136"/>
      <c r="K13689" s="136"/>
      <c r="O13689" s="136"/>
      <c r="T13689" s="136"/>
      <c r="W13689" s="136"/>
      <c r="Z13689" s="136"/>
      <c r="AC13689" s="136"/>
    </row>
    <row r="13690" spans="2:29">
      <c r="B13690" s="136"/>
      <c r="E13690" s="136"/>
      <c r="H13690" s="136"/>
      <c r="K13690" s="136"/>
      <c r="O13690" s="136"/>
      <c r="T13690" s="136"/>
      <c r="W13690" s="136"/>
      <c r="Z13690" s="136"/>
      <c r="AC13690" s="136"/>
    </row>
    <row r="13691" spans="2:29">
      <c r="B13691" s="136"/>
      <c r="E13691" s="136"/>
      <c r="H13691" s="136"/>
      <c r="K13691" s="136"/>
      <c r="O13691" s="136"/>
      <c r="T13691" s="136"/>
      <c r="W13691" s="136"/>
      <c r="Z13691" s="136"/>
      <c r="AC13691" s="136"/>
    </row>
    <row r="13692" spans="2:29">
      <c r="B13692" s="136"/>
      <c r="E13692" s="136"/>
      <c r="H13692" s="136"/>
      <c r="K13692" s="136"/>
      <c r="O13692" s="136"/>
      <c r="T13692" s="136"/>
      <c r="W13692" s="136"/>
      <c r="Z13692" s="136"/>
      <c r="AC13692" s="136"/>
    </row>
    <row r="13693" spans="2:29">
      <c r="B13693" s="136"/>
      <c r="E13693" s="136"/>
      <c r="H13693" s="136"/>
      <c r="K13693" s="136"/>
      <c r="O13693" s="136"/>
      <c r="T13693" s="136"/>
      <c r="W13693" s="136"/>
      <c r="Z13693" s="136"/>
      <c r="AC13693" s="136"/>
    </row>
    <row r="13694" spans="2:29">
      <c r="B13694" s="136"/>
      <c r="E13694" s="136"/>
      <c r="H13694" s="136"/>
      <c r="K13694" s="136"/>
      <c r="O13694" s="136"/>
      <c r="T13694" s="136"/>
      <c r="W13694" s="136"/>
      <c r="Z13694" s="136"/>
      <c r="AC13694" s="136"/>
    </row>
    <row r="13695" spans="2:29">
      <c r="B13695" s="136"/>
      <c r="E13695" s="136"/>
      <c r="H13695" s="136"/>
      <c r="K13695" s="136"/>
      <c r="O13695" s="136"/>
      <c r="T13695" s="136"/>
      <c r="W13695" s="136"/>
      <c r="Z13695" s="136"/>
      <c r="AC13695" s="136"/>
    </row>
    <row r="13696" spans="2:29">
      <c r="B13696" s="136"/>
      <c r="E13696" s="136"/>
      <c r="H13696" s="136"/>
      <c r="K13696" s="136"/>
      <c r="O13696" s="136"/>
      <c r="T13696" s="136"/>
      <c r="W13696" s="136"/>
      <c r="Z13696" s="136"/>
      <c r="AC13696" s="136"/>
    </row>
    <row r="13697" spans="2:29">
      <c r="B13697" s="136"/>
      <c r="E13697" s="136"/>
      <c r="H13697" s="136"/>
      <c r="K13697" s="136"/>
      <c r="O13697" s="136"/>
      <c r="T13697" s="136"/>
      <c r="W13697" s="136"/>
      <c r="Z13697" s="136"/>
      <c r="AC13697" s="136"/>
    </row>
    <row r="13698" spans="2:29">
      <c r="B13698" s="136"/>
      <c r="E13698" s="136"/>
      <c r="H13698" s="136"/>
      <c r="K13698" s="136"/>
      <c r="O13698" s="136"/>
      <c r="T13698" s="136"/>
      <c r="W13698" s="136"/>
      <c r="Z13698" s="136"/>
      <c r="AC13698" s="136"/>
    </row>
    <row r="13699" spans="2:29">
      <c r="B13699" s="136"/>
      <c r="E13699" s="136"/>
      <c r="H13699" s="136"/>
      <c r="K13699" s="136"/>
      <c r="O13699" s="136"/>
      <c r="T13699" s="136"/>
      <c r="W13699" s="136"/>
      <c r="Z13699" s="136"/>
      <c r="AC13699" s="136"/>
    </row>
    <row r="13700" spans="2:29">
      <c r="B13700" s="136"/>
      <c r="E13700" s="136"/>
      <c r="H13700" s="136"/>
      <c r="K13700" s="136"/>
      <c r="O13700" s="136"/>
      <c r="T13700" s="136"/>
      <c r="W13700" s="136"/>
      <c r="Z13700" s="136"/>
      <c r="AC13700" s="136"/>
    </row>
    <row r="13701" spans="2:29">
      <c r="B13701" s="136"/>
      <c r="E13701" s="136"/>
      <c r="H13701" s="136"/>
      <c r="K13701" s="136"/>
      <c r="O13701" s="136"/>
      <c r="T13701" s="136"/>
      <c r="W13701" s="136"/>
      <c r="Z13701" s="136"/>
      <c r="AC13701" s="136"/>
    </row>
    <row r="13702" spans="2:29">
      <c r="B13702" s="136"/>
      <c r="E13702" s="136"/>
      <c r="H13702" s="136"/>
      <c r="K13702" s="136"/>
      <c r="O13702" s="136"/>
      <c r="T13702" s="136"/>
      <c r="W13702" s="136"/>
      <c r="Z13702" s="136"/>
      <c r="AC13702" s="136"/>
    </row>
    <row r="13703" spans="2:29">
      <c r="B13703" s="136"/>
      <c r="E13703" s="136"/>
      <c r="H13703" s="136"/>
      <c r="K13703" s="136"/>
      <c r="O13703" s="136"/>
      <c r="T13703" s="136"/>
      <c r="W13703" s="136"/>
      <c r="Z13703" s="136"/>
      <c r="AC13703" s="136"/>
    </row>
    <row r="13704" spans="2:29">
      <c r="B13704" s="136"/>
      <c r="E13704" s="136"/>
      <c r="H13704" s="136"/>
      <c r="K13704" s="136"/>
      <c r="O13704" s="136"/>
      <c r="T13704" s="136"/>
      <c r="W13704" s="136"/>
      <c r="Z13704" s="136"/>
      <c r="AC13704" s="136"/>
    </row>
    <row r="13705" spans="2:29">
      <c r="B13705" s="136"/>
      <c r="E13705" s="136"/>
      <c r="H13705" s="136"/>
      <c r="K13705" s="136"/>
      <c r="O13705" s="136"/>
      <c r="T13705" s="136"/>
      <c r="W13705" s="136"/>
      <c r="Z13705" s="136"/>
      <c r="AC13705" s="136"/>
    </row>
    <row r="13706" spans="2:29">
      <c r="B13706" s="136"/>
      <c r="E13706" s="136"/>
      <c r="H13706" s="136"/>
      <c r="K13706" s="136"/>
      <c r="O13706" s="136"/>
      <c r="T13706" s="136"/>
      <c r="W13706" s="136"/>
      <c r="Z13706" s="136"/>
      <c r="AC13706" s="136"/>
    </row>
    <row r="13707" spans="2:29">
      <c r="B13707" s="136"/>
      <c r="E13707" s="136"/>
      <c r="H13707" s="136"/>
      <c r="K13707" s="136"/>
      <c r="O13707" s="136"/>
      <c r="T13707" s="136"/>
      <c r="W13707" s="136"/>
      <c r="Z13707" s="136"/>
      <c r="AC13707" s="136"/>
    </row>
    <row r="13708" spans="2:29">
      <c r="B13708" s="136"/>
      <c r="E13708" s="136"/>
      <c r="H13708" s="136"/>
      <c r="K13708" s="136"/>
      <c r="O13708" s="136"/>
      <c r="T13708" s="136"/>
      <c r="W13708" s="136"/>
      <c r="Z13708" s="136"/>
      <c r="AC13708" s="136"/>
    </row>
    <row r="13709" spans="2:29">
      <c r="B13709" s="136"/>
      <c r="E13709" s="136"/>
      <c r="H13709" s="136"/>
      <c r="K13709" s="136"/>
      <c r="O13709" s="136"/>
      <c r="T13709" s="136"/>
      <c r="W13709" s="136"/>
      <c r="Z13709" s="136"/>
      <c r="AC13709" s="136"/>
    </row>
    <row r="13710" spans="2:29">
      <c r="B13710" s="136"/>
      <c r="E13710" s="136"/>
      <c r="H13710" s="136"/>
      <c r="K13710" s="136"/>
      <c r="O13710" s="136"/>
      <c r="T13710" s="136"/>
      <c r="W13710" s="136"/>
      <c r="Z13710" s="136"/>
      <c r="AC13710" s="136"/>
    </row>
    <row r="13711" spans="2:29">
      <c r="B13711" s="136"/>
      <c r="E13711" s="136"/>
      <c r="H13711" s="136"/>
      <c r="K13711" s="136"/>
      <c r="O13711" s="136"/>
      <c r="T13711" s="136"/>
      <c r="W13711" s="136"/>
      <c r="Z13711" s="136"/>
      <c r="AC13711" s="136"/>
    </row>
    <row r="13712" spans="2:29">
      <c r="B13712" s="136"/>
      <c r="E13712" s="136"/>
      <c r="H13712" s="136"/>
      <c r="K13712" s="136"/>
      <c r="O13712" s="136"/>
      <c r="T13712" s="136"/>
      <c r="W13712" s="136"/>
      <c r="Z13712" s="136"/>
      <c r="AC13712" s="136"/>
    </row>
    <row r="13713" spans="2:29">
      <c r="B13713" s="136"/>
      <c r="E13713" s="136"/>
      <c r="H13713" s="136"/>
      <c r="K13713" s="136"/>
      <c r="O13713" s="136"/>
      <c r="T13713" s="136"/>
      <c r="W13713" s="136"/>
      <c r="Z13713" s="136"/>
      <c r="AC13713" s="136"/>
    </row>
    <row r="13714" spans="2:29">
      <c r="B13714" s="136"/>
      <c r="E13714" s="136"/>
      <c r="H13714" s="136"/>
      <c r="K13714" s="136"/>
      <c r="O13714" s="136"/>
      <c r="T13714" s="136"/>
      <c r="W13714" s="136"/>
      <c r="Z13714" s="136"/>
      <c r="AC13714" s="136"/>
    </row>
    <row r="13715" spans="2:29">
      <c r="B13715" s="136"/>
      <c r="E13715" s="136"/>
      <c r="H13715" s="136"/>
      <c r="K13715" s="136"/>
      <c r="O13715" s="136"/>
      <c r="T13715" s="136"/>
      <c r="W13715" s="136"/>
      <c r="Z13715" s="136"/>
      <c r="AC13715" s="136"/>
    </row>
    <row r="13716" spans="2:29">
      <c r="B13716" s="136"/>
      <c r="E13716" s="136"/>
      <c r="H13716" s="136"/>
      <c r="K13716" s="136"/>
      <c r="O13716" s="136"/>
      <c r="T13716" s="136"/>
      <c r="W13716" s="136"/>
      <c r="Z13716" s="136"/>
      <c r="AC13716" s="136"/>
    </row>
    <row r="13717" spans="2:29">
      <c r="B13717" s="136"/>
      <c r="E13717" s="136"/>
      <c r="H13717" s="136"/>
      <c r="K13717" s="136"/>
      <c r="O13717" s="136"/>
      <c r="T13717" s="136"/>
      <c r="W13717" s="136"/>
      <c r="Z13717" s="136"/>
      <c r="AC13717" s="136"/>
    </row>
    <row r="13718" spans="2:29">
      <c r="B13718" s="136"/>
      <c r="E13718" s="136"/>
      <c r="H13718" s="136"/>
      <c r="K13718" s="136"/>
      <c r="O13718" s="136"/>
      <c r="T13718" s="136"/>
      <c r="W13718" s="136"/>
      <c r="Z13718" s="136"/>
      <c r="AC13718" s="136"/>
    </row>
    <row r="13719" spans="2:29">
      <c r="B13719" s="136"/>
      <c r="E13719" s="136"/>
      <c r="H13719" s="136"/>
      <c r="K13719" s="136"/>
      <c r="O13719" s="136"/>
      <c r="T13719" s="136"/>
      <c r="W13719" s="136"/>
      <c r="Z13719" s="136"/>
      <c r="AC13719" s="136"/>
    </row>
    <row r="13720" spans="2:29">
      <c r="B13720" s="136"/>
      <c r="E13720" s="136"/>
      <c r="H13720" s="136"/>
      <c r="K13720" s="136"/>
      <c r="O13720" s="136"/>
      <c r="T13720" s="136"/>
      <c r="W13720" s="136"/>
      <c r="Z13720" s="136"/>
      <c r="AC13720" s="136"/>
    </row>
    <row r="13721" spans="2:29">
      <c r="B13721" s="136"/>
      <c r="E13721" s="136"/>
      <c r="H13721" s="136"/>
      <c r="K13721" s="136"/>
      <c r="O13721" s="136"/>
      <c r="T13721" s="136"/>
      <c r="W13721" s="136"/>
      <c r="Z13721" s="136"/>
      <c r="AC13721" s="136"/>
    </row>
    <row r="13722" spans="2:29">
      <c r="B13722" s="136"/>
      <c r="E13722" s="136"/>
      <c r="H13722" s="136"/>
      <c r="K13722" s="136"/>
      <c r="O13722" s="136"/>
      <c r="T13722" s="136"/>
      <c r="W13722" s="136"/>
      <c r="Z13722" s="136"/>
      <c r="AC13722" s="136"/>
    </row>
    <row r="13723" spans="2:29">
      <c r="B13723" s="136"/>
      <c r="E13723" s="136"/>
      <c r="H13723" s="136"/>
      <c r="K13723" s="136"/>
      <c r="O13723" s="136"/>
      <c r="T13723" s="136"/>
      <c r="W13723" s="136"/>
      <c r="Z13723" s="136"/>
      <c r="AC13723" s="136"/>
    </row>
    <row r="13724" spans="2:29">
      <c r="B13724" s="136"/>
      <c r="E13724" s="136"/>
      <c r="H13724" s="136"/>
      <c r="K13724" s="136"/>
      <c r="O13724" s="136"/>
      <c r="T13724" s="136"/>
      <c r="W13724" s="136"/>
      <c r="Z13724" s="136"/>
      <c r="AC13724" s="136"/>
    </row>
    <row r="13725" spans="2:29">
      <c r="B13725" s="136"/>
      <c r="E13725" s="136"/>
      <c r="H13725" s="136"/>
      <c r="K13725" s="136"/>
      <c r="O13725" s="136"/>
      <c r="T13725" s="136"/>
      <c r="W13725" s="136"/>
      <c r="Z13725" s="136"/>
      <c r="AC13725" s="136"/>
    </row>
    <row r="13726" spans="2:29">
      <c r="B13726" s="136"/>
      <c r="E13726" s="136"/>
      <c r="H13726" s="136"/>
      <c r="K13726" s="136"/>
      <c r="O13726" s="136"/>
      <c r="T13726" s="136"/>
      <c r="W13726" s="136"/>
      <c r="Z13726" s="136"/>
      <c r="AC13726" s="136"/>
    </row>
    <row r="13727" spans="2:29">
      <c r="B13727" s="136"/>
      <c r="E13727" s="136"/>
      <c r="H13727" s="136"/>
      <c r="K13727" s="136"/>
      <c r="O13727" s="136"/>
      <c r="T13727" s="136"/>
      <c r="W13727" s="136"/>
      <c r="Z13727" s="136"/>
      <c r="AC13727" s="136"/>
    </row>
    <row r="13728" spans="2:29">
      <c r="B13728" s="136"/>
      <c r="E13728" s="136"/>
      <c r="H13728" s="136"/>
      <c r="K13728" s="136"/>
      <c r="O13728" s="136"/>
      <c r="T13728" s="136"/>
      <c r="W13728" s="136"/>
      <c r="Z13728" s="136"/>
      <c r="AC13728" s="136"/>
    </row>
    <row r="13729" spans="2:29">
      <c r="B13729" s="136"/>
      <c r="E13729" s="136"/>
      <c r="H13729" s="136"/>
      <c r="K13729" s="136"/>
      <c r="O13729" s="136"/>
      <c r="T13729" s="136"/>
      <c r="W13729" s="136"/>
      <c r="Z13729" s="136"/>
      <c r="AC13729" s="136"/>
    </row>
    <row r="13730" spans="2:29">
      <c r="B13730" s="136"/>
      <c r="E13730" s="136"/>
      <c r="H13730" s="136"/>
      <c r="K13730" s="136"/>
      <c r="O13730" s="136"/>
      <c r="T13730" s="136"/>
      <c r="W13730" s="136"/>
      <c r="Z13730" s="136"/>
      <c r="AC13730" s="136"/>
    </row>
    <row r="13731" spans="2:29">
      <c r="B13731" s="136"/>
      <c r="E13731" s="136"/>
      <c r="H13731" s="136"/>
      <c r="K13731" s="136"/>
      <c r="O13731" s="136"/>
      <c r="T13731" s="136"/>
      <c r="W13731" s="136"/>
      <c r="Z13731" s="136"/>
      <c r="AC13731" s="136"/>
    </row>
    <row r="13732" spans="2:29">
      <c r="B13732" s="136"/>
      <c r="E13732" s="136"/>
      <c r="H13732" s="136"/>
      <c r="K13732" s="136"/>
      <c r="O13732" s="136"/>
      <c r="T13732" s="136"/>
      <c r="W13732" s="136"/>
      <c r="Z13732" s="136"/>
      <c r="AC13732" s="136"/>
    </row>
    <row r="13733" spans="2:29">
      <c r="B13733" s="136"/>
      <c r="E13733" s="136"/>
      <c r="H13733" s="136"/>
      <c r="K13733" s="136"/>
      <c r="O13733" s="136"/>
      <c r="T13733" s="136"/>
      <c r="W13733" s="136"/>
      <c r="Z13733" s="136"/>
      <c r="AC13733" s="136"/>
    </row>
    <row r="13734" spans="2:29">
      <c r="B13734" s="136"/>
      <c r="E13734" s="136"/>
      <c r="H13734" s="136"/>
      <c r="K13734" s="136"/>
      <c r="O13734" s="136"/>
      <c r="T13734" s="136"/>
      <c r="W13734" s="136"/>
      <c r="Z13734" s="136"/>
      <c r="AC13734" s="136"/>
    </row>
    <row r="13735" spans="2:29">
      <c r="B13735" s="136"/>
      <c r="E13735" s="136"/>
      <c r="H13735" s="136"/>
      <c r="K13735" s="136"/>
      <c r="O13735" s="136"/>
      <c r="T13735" s="136"/>
      <c r="W13735" s="136"/>
      <c r="Z13735" s="136"/>
      <c r="AC13735" s="136"/>
    </row>
    <row r="13736" spans="2:29">
      <c r="B13736" s="136"/>
      <c r="E13736" s="136"/>
      <c r="H13736" s="136"/>
      <c r="K13736" s="136"/>
      <c r="O13736" s="136"/>
      <c r="T13736" s="136"/>
      <c r="W13736" s="136"/>
      <c r="Z13736" s="136"/>
      <c r="AC13736" s="136"/>
    </row>
    <row r="13737" spans="2:29">
      <c r="B13737" s="136"/>
      <c r="E13737" s="136"/>
      <c r="H13737" s="136"/>
      <c r="K13737" s="136"/>
      <c r="O13737" s="136"/>
      <c r="T13737" s="136"/>
      <c r="W13737" s="136"/>
      <c r="Z13737" s="136"/>
      <c r="AC13737" s="136"/>
    </row>
    <row r="13738" spans="2:29">
      <c r="B13738" s="136"/>
      <c r="E13738" s="136"/>
      <c r="H13738" s="136"/>
      <c r="K13738" s="136"/>
      <c r="O13738" s="136"/>
      <c r="T13738" s="136"/>
      <c r="W13738" s="136"/>
      <c r="Z13738" s="136"/>
      <c r="AC13738" s="136"/>
    </row>
    <row r="13739" spans="2:29">
      <c r="B13739" s="136"/>
      <c r="E13739" s="136"/>
      <c r="H13739" s="136"/>
      <c r="K13739" s="136"/>
      <c r="O13739" s="136"/>
      <c r="T13739" s="136"/>
      <c r="W13739" s="136"/>
      <c r="Z13739" s="136"/>
      <c r="AC13739" s="136"/>
    </row>
    <row r="13740" spans="2:29">
      <c r="B13740" s="136"/>
      <c r="E13740" s="136"/>
      <c r="H13740" s="136"/>
      <c r="K13740" s="136"/>
      <c r="O13740" s="136"/>
      <c r="T13740" s="136"/>
      <c r="W13740" s="136"/>
      <c r="Z13740" s="136"/>
      <c r="AC13740" s="136"/>
    </row>
    <row r="13741" spans="2:29">
      <c r="B13741" s="136"/>
      <c r="E13741" s="136"/>
      <c r="H13741" s="136"/>
      <c r="K13741" s="136"/>
      <c r="O13741" s="136"/>
      <c r="T13741" s="136"/>
      <c r="W13741" s="136"/>
      <c r="Z13741" s="136"/>
      <c r="AC13741" s="136"/>
    </row>
    <row r="13742" spans="2:29">
      <c r="B13742" s="136"/>
      <c r="E13742" s="136"/>
      <c r="H13742" s="136"/>
      <c r="K13742" s="136"/>
      <c r="O13742" s="136"/>
      <c r="T13742" s="136"/>
      <c r="W13742" s="136"/>
      <c r="Z13742" s="136"/>
      <c r="AC13742" s="136"/>
    </row>
    <row r="13743" spans="2:29">
      <c r="B13743" s="136"/>
      <c r="E13743" s="136"/>
      <c r="H13743" s="136"/>
      <c r="K13743" s="136"/>
      <c r="O13743" s="136"/>
      <c r="T13743" s="136"/>
      <c r="W13743" s="136"/>
      <c r="Z13743" s="136"/>
      <c r="AC13743" s="136"/>
    </row>
    <row r="13744" spans="2:29">
      <c r="B13744" s="136"/>
      <c r="E13744" s="136"/>
      <c r="H13744" s="136"/>
      <c r="K13744" s="136"/>
      <c r="O13744" s="136"/>
      <c r="T13744" s="136"/>
      <c r="W13744" s="136"/>
      <c r="Z13744" s="136"/>
      <c r="AC13744" s="136"/>
    </row>
    <row r="13745" spans="2:29">
      <c r="B13745" s="136"/>
      <c r="E13745" s="136"/>
      <c r="H13745" s="136"/>
      <c r="K13745" s="136"/>
      <c r="O13745" s="136"/>
      <c r="T13745" s="136"/>
      <c r="W13745" s="136"/>
      <c r="Z13745" s="136"/>
      <c r="AC13745" s="136"/>
    </row>
    <row r="13746" spans="2:29">
      <c r="B13746" s="136"/>
      <c r="E13746" s="136"/>
      <c r="H13746" s="136"/>
      <c r="K13746" s="136"/>
      <c r="O13746" s="136"/>
      <c r="T13746" s="136"/>
      <c r="W13746" s="136"/>
      <c r="Z13746" s="136"/>
      <c r="AC13746" s="136"/>
    </row>
    <row r="13747" spans="2:29">
      <c r="B13747" s="136"/>
      <c r="E13747" s="136"/>
      <c r="H13747" s="136"/>
      <c r="K13747" s="136"/>
      <c r="O13747" s="136"/>
      <c r="T13747" s="136"/>
      <c r="W13747" s="136"/>
      <c r="Z13747" s="136"/>
      <c r="AC13747" s="136"/>
    </row>
    <row r="13748" spans="2:29">
      <c r="B13748" s="136"/>
      <c r="E13748" s="136"/>
      <c r="H13748" s="136"/>
      <c r="K13748" s="136"/>
      <c r="O13748" s="136"/>
      <c r="T13748" s="136"/>
      <c r="W13748" s="136"/>
      <c r="Z13748" s="136"/>
      <c r="AC13748" s="136"/>
    </row>
    <row r="13749" spans="2:29">
      <c r="B13749" s="136"/>
      <c r="E13749" s="136"/>
      <c r="H13749" s="136"/>
      <c r="K13749" s="136"/>
      <c r="O13749" s="136"/>
      <c r="T13749" s="136"/>
      <c r="W13749" s="136"/>
      <c r="Z13749" s="136"/>
      <c r="AC13749" s="136"/>
    </row>
    <row r="13750" spans="2:29">
      <c r="B13750" s="136"/>
      <c r="E13750" s="136"/>
      <c r="H13750" s="136"/>
      <c r="K13750" s="136"/>
      <c r="O13750" s="136"/>
      <c r="T13750" s="136"/>
      <c r="W13750" s="136"/>
      <c r="Z13750" s="136"/>
      <c r="AC13750" s="136"/>
    </row>
    <row r="13751" spans="2:29">
      <c r="B13751" s="136"/>
      <c r="E13751" s="136"/>
      <c r="H13751" s="136"/>
      <c r="K13751" s="136"/>
      <c r="O13751" s="136"/>
      <c r="T13751" s="136"/>
      <c r="W13751" s="136"/>
      <c r="Z13751" s="136"/>
      <c r="AC13751" s="136"/>
    </row>
    <row r="13752" spans="2:29">
      <c r="B13752" s="136"/>
      <c r="E13752" s="136"/>
      <c r="H13752" s="136"/>
      <c r="K13752" s="136"/>
      <c r="O13752" s="136"/>
      <c r="T13752" s="136"/>
      <c r="W13752" s="136"/>
      <c r="Z13752" s="136"/>
      <c r="AC13752" s="136"/>
    </row>
    <row r="13753" spans="2:29">
      <c r="B13753" s="136"/>
      <c r="E13753" s="136"/>
      <c r="H13753" s="136"/>
      <c r="K13753" s="136"/>
      <c r="O13753" s="136"/>
      <c r="T13753" s="136"/>
      <c r="W13753" s="136"/>
      <c r="Z13753" s="136"/>
      <c r="AC13753" s="136"/>
    </row>
    <row r="13754" spans="2:29">
      <c r="B13754" s="136"/>
      <c r="E13754" s="136"/>
      <c r="H13754" s="136"/>
      <c r="K13754" s="136"/>
      <c r="O13754" s="136"/>
      <c r="T13754" s="136"/>
      <c r="W13754" s="136"/>
      <c r="Z13754" s="136"/>
      <c r="AC13754" s="136"/>
    </row>
    <row r="13755" spans="2:29">
      <c r="B13755" s="136"/>
      <c r="E13755" s="136"/>
      <c r="H13755" s="136"/>
      <c r="K13755" s="136"/>
      <c r="O13755" s="136"/>
      <c r="T13755" s="136"/>
      <c r="W13755" s="136"/>
      <c r="Z13755" s="136"/>
      <c r="AC13755" s="136"/>
    </row>
    <row r="13756" spans="2:29">
      <c r="B13756" s="136"/>
      <c r="E13756" s="136"/>
      <c r="H13756" s="136"/>
      <c r="K13756" s="136"/>
      <c r="O13756" s="136"/>
      <c r="T13756" s="136"/>
      <c r="W13756" s="136"/>
      <c r="Z13756" s="136"/>
      <c r="AC13756" s="136"/>
    </row>
    <row r="13757" spans="2:29">
      <c r="B13757" s="136"/>
      <c r="E13757" s="136"/>
      <c r="H13757" s="136"/>
      <c r="K13757" s="136"/>
      <c r="O13757" s="136"/>
      <c r="T13757" s="136"/>
      <c r="W13757" s="136"/>
      <c r="Z13757" s="136"/>
      <c r="AC13757" s="136"/>
    </row>
    <row r="13758" spans="2:29">
      <c r="B13758" s="136"/>
      <c r="E13758" s="136"/>
      <c r="H13758" s="136"/>
      <c r="K13758" s="136"/>
      <c r="O13758" s="136"/>
      <c r="T13758" s="136"/>
      <c r="W13758" s="136"/>
      <c r="Z13758" s="136"/>
      <c r="AC13758" s="136"/>
    </row>
    <row r="13759" spans="2:29">
      <c r="B13759" s="136"/>
      <c r="E13759" s="136"/>
      <c r="H13759" s="136"/>
      <c r="K13759" s="136"/>
      <c r="O13759" s="136"/>
      <c r="T13759" s="136"/>
      <c r="W13759" s="136"/>
      <c r="Z13759" s="136"/>
      <c r="AC13759" s="136"/>
    </row>
    <row r="13760" spans="2:29">
      <c r="B13760" s="136"/>
      <c r="E13760" s="136"/>
      <c r="H13760" s="136"/>
      <c r="K13760" s="136"/>
      <c r="O13760" s="136"/>
      <c r="T13760" s="136"/>
      <c r="W13760" s="136"/>
      <c r="Z13760" s="136"/>
      <c r="AC13760" s="136"/>
    </row>
    <row r="13761" spans="2:29">
      <c r="B13761" s="136"/>
      <c r="E13761" s="136"/>
      <c r="H13761" s="136"/>
      <c r="K13761" s="136"/>
      <c r="O13761" s="136"/>
      <c r="T13761" s="136"/>
      <c r="W13761" s="136"/>
      <c r="Z13761" s="136"/>
      <c r="AC13761" s="136"/>
    </row>
    <row r="13762" spans="2:29">
      <c r="B13762" s="136"/>
      <c r="E13762" s="136"/>
      <c r="H13762" s="136"/>
      <c r="K13762" s="136"/>
      <c r="O13762" s="136"/>
      <c r="T13762" s="136"/>
      <c r="W13762" s="136"/>
      <c r="Z13762" s="136"/>
      <c r="AC13762" s="136"/>
    </row>
    <row r="13763" spans="2:29">
      <c r="B13763" s="136"/>
      <c r="E13763" s="136"/>
      <c r="H13763" s="136"/>
      <c r="K13763" s="136"/>
      <c r="O13763" s="136"/>
      <c r="T13763" s="136"/>
      <c r="W13763" s="136"/>
      <c r="Z13763" s="136"/>
      <c r="AC13763" s="136"/>
    </row>
    <row r="13764" spans="2:29">
      <c r="B13764" s="136"/>
      <c r="E13764" s="136"/>
      <c r="H13764" s="136"/>
      <c r="K13764" s="136"/>
      <c r="O13764" s="136"/>
      <c r="T13764" s="136"/>
      <c r="W13764" s="136"/>
      <c r="Z13764" s="136"/>
      <c r="AC13764" s="136"/>
    </row>
    <row r="13765" spans="2:29">
      <c r="B13765" s="136"/>
      <c r="E13765" s="136"/>
      <c r="H13765" s="136"/>
      <c r="K13765" s="136"/>
      <c r="O13765" s="136"/>
      <c r="T13765" s="136"/>
      <c r="W13765" s="136"/>
      <c r="Z13765" s="136"/>
      <c r="AC13765" s="136"/>
    </row>
    <row r="13766" spans="2:29">
      <c r="B13766" s="136"/>
      <c r="E13766" s="136"/>
      <c r="H13766" s="136"/>
      <c r="K13766" s="136"/>
      <c r="O13766" s="136"/>
      <c r="T13766" s="136"/>
      <c r="W13766" s="136"/>
      <c r="Z13766" s="136"/>
      <c r="AC13766" s="136"/>
    </row>
    <row r="13767" spans="2:29">
      <c r="B13767" s="136"/>
      <c r="E13767" s="136"/>
      <c r="H13767" s="136"/>
      <c r="K13767" s="136"/>
      <c r="O13767" s="136"/>
      <c r="T13767" s="136"/>
      <c r="W13767" s="136"/>
      <c r="Z13767" s="136"/>
      <c r="AC13767" s="136"/>
    </row>
    <row r="13768" spans="2:29">
      <c r="B13768" s="136"/>
      <c r="E13768" s="136"/>
      <c r="H13768" s="136"/>
      <c r="K13768" s="136"/>
      <c r="O13768" s="136"/>
      <c r="T13768" s="136"/>
      <c r="W13768" s="136"/>
      <c r="Z13768" s="136"/>
      <c r="AC13768" s="136"/>
    </row>
    <row r="13769" spans="2:29">
      <c r="B13769" s="136"/>
      <c r="E13769" s="136"/>
      <c r="H13769" s="136"/>
      <c r="K13769" s="136"/>
      <c r="O13769" s="136"/>
      <c r="T13769" s="136"/>
      <c r="W13769" s="136"/>
      <c r="Z13769" s="136"/>
      <c r="AC13769" s="136"/>
    </row>
    <row r="13770" spans="2:29">
      <c r="B13770" s="136"/>
      <c r="E13770" s="136"/>
      <c r="H13770" s="136"/>
      <c r="K13770" s="136"/>
      <c r="O13770" s="136"/>
      <c r="T13770" s="136"/>
      <c r="W13770" s="136"/>
      <c r="Z13770" s="136"/>
      <c r="AC13770" s="136"/>
    </row>
    <row r="13771" spans="2:29">
      <c r="B13771" s="136"/>
      <c r="E13771" s="136"/>
      <c r="H13771" s="136"/>
      <c r="K13771" s="136"/>
      <c r="O13771" s="136"/>
      <c r="T13771" s="136"/>
      <c r="W13771" s="136"/>
      <c r="Z13771" s="136"/>
      <c r="AC13771" s="136"/>
    </row>
    <row r="13772" spans="2:29">
      <c r="B13772" s="136"/>
      <c r="E13772" s="136"/>
      <c r="H13772" s="136"/>
      <c r="K13772" s="136"/>
      <c r="O13772" s="136"/>
      <c r="T13772" s="136"/>
      <c r="W13772" s="136"/>
      <c r="Z13772" s="136"/>
      <c r="AC13772" s="136"/>
    </row>
    <row r="13773" spans="2:29">
      <c r="B13773" s="136"/>
      <c r="E13773" s="136"/>
      <c r="H13773" s="136"/>
      <c r="K13773" s="136"/>
      <c r="O13773" s="136"/>
      <c r="T13773" s="136"/>
      <c r="W13773" s="136"/>
      <c r="Z13773" s="136"/>
      <c r="AC13773" s="136"/>
    </row>
    <row r="13774" spans="2:29">
      <c r="B13774" s="136"/>
      <c r="E13774" s="136"/>
      <c r="H13774" s="136"/>
      <c r="K13774" s="136"/>
      <c r="O13774" s="136"/>
      <c r="T13774" s="136"/>
      <c r="W13774" s="136"/>
      <c r="Z13774" s="136"/>
      <c r="AC13774" s="136"/>
    </row>
    <row r="13775" spans="2:29">
      <c r="B13775" s="136"/>
      <c r="E13775" s="136"/>
      <c r="H13775" s="136"/>
      <c r="K13775" s="136"/>
      <c r="O13775" s="136"/>
      <c r="T13775" s="136"/>
      <c r="W13775" s="136"/>
      <c r="Z13775" s="136"/>
      <c r="AC13775" s="136"/>
    </row>
    <row r="13776" spans="2:29">
      <c r="B13776" s="136"/>
      <c r="E13776" s="136"/>
      <c r="H13776" s="136"/>
      <c r="K13776" s="136"/>
      <c r="O13776" s="136"/>
      <c r="T13776" s="136"/>
      <c r="W13776" s="136"/>
      <c r="Z13776" s="136"/>
      <c r="AC13776" s="136"/>
    </row>
    <row r="13777" spans="2:29">
      <c r="B13777" s="136"/>
      <c r="E13777" s="136"/>
      <c r="H13777" s="136"/>
      <c r="K13777" s="136"/>
      <c r="O13777" s="136"/>
      <c r="T13777" s="136"/>
      <c r="W13777" s="136"/>
      <c r="Z13777" s="136"/>
      <c r="AC13777" s="136"/>
    </row>
    <row r="13778" spans="2:29">
      <c r="B13778" s="136"/>
      <c r="E13778" s="136"/>
      <c r="H13778" s="136"/>
      <c r="K13778" s="136"/>
      <c r="O13778" s="136"/>
      <c r="T13778" s="136"/>
      <c r="W13778" s="136"/>
      <c r="Z13778" s="136"/>
      <c r="AC13778" s="136"/>
    </row>
    <row r="13779" spans="2:29">
      <c r="B13779" s="136"/>
      <c r="E13779" s="136"/>
      <c r="H13779" s="136"/>
      <c r="K13779" s="136"/>
      <c r="O13779" s="136"/>
      <c r="T13779" s="136"/>
      <c r="W13779" s="136"/>
      <c r="Z13779" s="136"/>
      <c r="AC13779" s="136"/>
    </row>
    <row r="13780" spans="2:29">
      <c r="B13780" s="136"/>
      <c r="E13780" s="136"/>
      <c r="H13780" s="136"/>
      <c r="K13780" s="136"/>
      <c r="O13780" s="136"/>
      <c r="T13780" s="136"/>
      <c r="W13780" s="136"/>
      <c r="Z13780" s="136"/>
      <c r="AC13780" s="136"/>
    </row>
    <row r="13781" spans="2:29">
      <c r="B13781" s="136"/>
      <c r="E13781" s="136"/>
      <c r="H13781" s="136"/>
      <c r="K13781" s="136"/>
      <c r="O13781" s="136"/>
      <c r="T13781" s="136"/>
      <c r="W13781" s="136"/>
      <c r="Z13781" s="136"/>
      <c r="AC13781" s="136"/>
    </row>
    <row r="13782" spans="2:29">
      <c r="B13782" s="136"/>
      <c r="E13782" s="136"/>
      <c r="H13782" s="136"/>
      <c r="K13782" s="136"/>
      <c r="O13782" s="136"/>
      <c r="T13782" s="136"/>
      <c r="W13782" s="136"/>
      <c r="Z13782" s="136"/>
      <c r="AC13782" s="136"/>
    </row>
    <row r="13783" spans="2:29">
      <c r="B13783" s="136"/>
      <c r="E13783" s="136"/>
      <c r="H13783" s="136"/>
      <c r="K13783" s="136"/>
      <c r="O13783" s="136"/>
      <c r="T13783" s="136"/>
      <c r="W13783" s="136"/>
      <c r="Z13783" s="136"/>
      <c r="AC13783" s="136"/>
    </row>
    <row r="13784" spans="2:29">
      <c r="B13784" s="136"/>
      <c r="E13784" s="136"/>
      <c r="H13784" s="136"/>
      <c r="K13784" s="136"/>
      <c r="O13784" s="136"/>
      <c r="T13784" s="136"/>
      <c r="W13784" s="136"/>
      <c r="Z13784" s="136"/>
      <c r="AC13784" s="136"/>
    </row>
    <row r="13785" spans="2:29">
      <c r="B13785" s="136"/>
      <c r="E13785" s="136"/>
      <c r="H13785" s="136"/>
      <c r="K13785" s="136"/>
      <c r="O13785" s="136"/>
      <c r="T13785" s="136"/>
      <c r="W13785" s="136"/>
      <c r="Z13785" s="136"/>
      <c r="AC13785" s="136"/>
    </row>
    <row r="13786" spans="2:29">
      <c r="B13786" s="136"/>
      <c r="E13786" s="136"/>
      <c r="H13786" s="136"/>
      <c r="K13786" s="136"/>
      <c r="O13786" s="136"/>
      <c r="T13786" s="136"/>
      <c r="W13786" s="136"/>
      <c r="Z13786" s="136"/>
      <c r="AC13786" s="136"/>
    </row>
    <row r="13787" spans="2:29">
      <c r="B13787" s="136"/>
      <c r="E13787" s="136"/>
      <c r="H13787" s="136"/>
      <c r="K13787" s="136"/>
      <c r="O13787" s="136"/>
      <c r="T13787" s="136"/>
      <c r="W13787" s="136"/>
      <c r="Z13787" s="136"/>
      <c r="AC13787" s="136"/>
    </row>
    <row r="13788" spans="2:29">
      <c r="B13788" s="136"/>
      <c r="E13788" s="136"/>
      <c r="H13788" s="136"/>
      <c r="K13788" s="136"/>
      <c r="O13788" s="136"/>
      <c r="T13788" s="136"/>
      <c r="W13788" s="136"/>
      <c r="Z13788" s="136"/>
      <c r="AC13788" s="136"/>
    </row>
    <row r="13789" spans="2:29">
      <c r="B13789" s="136"/>
      <c r="E13789" s="136"/>
      <c r="H13789" s="136"/>
      <c r="K13789" s="136"/>
      <c r="O13789" s="136"/>
      <c r="T13789" s="136"/>
      <c r="W13789" s="136"/>
      <c r="Z13789" s="136"/>
      <c r="AC13789" s="136"/>
    </row>
    <row r="13790" spans="2:29">
      <c r="B13790" s="136"/>
      <c r="E13790" s="136"/>
      <c r="H13790" s="136"/>
      <c r="K13790" s="136"/>
      <c r="O13790" s="136"/>
      <c r="T13790" s="136"/>
      <c r="W13790" s="136"/>
      <c r="Z13790" s="136"/>
      <c r="AC13790" s="136"/>
    </row>
    <row r="13791" spans="2:29">
      <c r="B13791" s="136"/>
      <c r="E13791" s="136"/>
      <c r="H13791" s="136"/>
      <c r="K13791" s="136"/>
      <c r="O13791" s="136"/>
      <c r="T13791" s="136"/>
      <c r="W13791" s="136"/>
      <c r="Z13791" s="136"/>
      <c r="AC13791" s="136"/>
    </row>
    <row r="13792" spans="2:29">
      <c r="B13792" s="136"/>
      <c r="E13792" s="136"/>
      <c r="H13792" s="136"/>
      <c r="K13792" s="136"/>
      <c r="O13792" s="136"/>
      <c r="T13792" s="136"/>
      <c r="W13792" s="136"/>
      <c r="Z13792" s="136"/>
      <c r="AC13792" s="136"/>
    </row>
    <row r="13793" spans="2:29">
      <c r="B13793" s="136"/>
      <c r="E13793" s="136"/>
      <c r="H13793" s="136"/>
      <c r="K13793" s="136"/>
      <c r="O13793" s="136"/>
      <c r="T13793" s="136"/>
      <c r="W13793" s="136"/>
      <c r="Z13793" s="136"/>
      <c r="AC13793" s="136"/>
    </row>
    <row r="13794" spans="2:29">
      <c r="B13794" s="136"/>
      <c r="E13794" s="136"/>
      <c r="H13794" s="136"/>
      <c r="K13794" s="136"/>
      <c r="O13794" s="136"/>
      <c r="T13794" s="136"/>
      <c r="W13794" s="136"/>
      <c r="Z13794" s="136"/>
      <c r="AC13794" s="136"/>
    </row>
    <row r="13795" spans="2:29">
      <c r="B13795" s="136"/>
      <c r="E13795" s="136"/>
      <c r="H13795" s="136"/>
      <c r="K13795" s="136"/>
      <c r="O13795" s="136"/>
      <c r="T13795" s="136"/>
      <c r="W13795" s="136"/>
      <c r="Z13795" s="136"/>
      <c r="AC13795" s="136"/>
    </row>
    <row r="13796" spans="2:29">
      <c r="B13796" s="136"/>
      <c r="E13796" s="136"/>
      <c r="H13796" s="136"/>
      <c r="K13796" s="136"/>
      <c r="O13796" s="136"/>
      <c r="T13796" s="136"/>
      <c r="W13796" s="136"/>
      <c r="Z13796" s="136"/>
      <c r="AC13796" s="136"/>
    </row>
    <row r="13797" spans="2:29">
      <c r="B13797" s="136"/>
      <c r="E13797" s="136"/>
      <c r="H13797" s="136"/>
      <c r="K13797" s="136"/>
      <c r="O13797" s="136"/>
      <c r="T13797" s="136"/>
      <c r="W13797" s="136"/>
      <c r="Z13797" s="136"/>
      <c r="AC13797" s="136"/>
    </row>
    <row r="13798" spans="2:29">
      <c r="B13798" s="136"/>
      <c r="E13798" s="136"/>
      <c r="H13798" s="136"/>
      <c r="K13798" s="136"/>
      <c r="O13798" s="136"/>
      <c r="T13798" s="136"/>
      <c r="W13798" s="136"/>
      <c r="Z13798" s="136"/>
      <c r="AC13798" s="136"/>
    </row>
    <row r="13799" spans="2:29">
      <c r="B13799" s="136"/>
      <c r="E13799" s="136"/>
      <c r="H13799" s="136"/>
      <c r="K13799" s="136"/>
      <c r="O13799" s="136"/>
      <c r="T13799" s="136"/>
      <c r="W13799" s="136"/>
      <c r="Z13799" s="136"/>
      <c r="AC13799" s="136"/>
    </row>
    <row r="13800" spans="2:29">
      <c r="B13800" s="136"/>
      <c r="E13800" s="136"/>
      <c r="H13800" s="136"/>
      <c r="K13800" s="136"/>
      <c r="O13800" s="136"/>
      <c r="T13800" s="136"/>
      <c r="W13800" s="136"/>
      <c r="Z13800" s="136"/>
      <c r="AC13800" s="136"/>
    </row>
    <row r="13801" spans="2:29">
      <c r="B13801" s="136"/>
      <c r="E13801" s="136"/>
      <c r="H13801" s="136"/>
      <c r="K13801" s="136"/>
      <c r="O13801" s="136"/>
      <c r="T13801" s="136"/>
      <c r="W13801" s="136"/>
      <c r="Z13801" s="136"/>
      <c r="AC13801" s="136"/>
    </row>
    <row r="13802" spans="2:29">
      <c r="B13802" s="136"/>
      <c r="E13802" s="136"/>
      <c r="H13802" s="136"/>
      <c r="K13802" s="136"/>
      <c r="O13802" s="136"/>
      <c r="T13802" s="136"/>
      <c r="W13802" s="136"/>
      <c r="Z13802" s="136"/>
      <c r="AC13802" s="136"/>
    </row>
    <row r="13803" spans="2:29">
      <c r="B13803" s="136"/>
      <c r="E13803" s="136"/>
      <c r="H13803" s="136"/>
      <c r="K13803" s="136"/>
      <c r="O13803" s="136"/>
      <c r="T13803" s="136"/>
      <c r="W13803" s="136"/>
      <c r="Z13803" s="136"/>
      <c r="AC13803" s="136"/>
    </row>
    <row r="13804" spans="2:29">
      <c r="B13804" s="136"/>
      <c r="E13804" s="136"/>
      <c r="H13804" s="136"/>
      <c r="K13804" s="136"/>
      <c r="O13804" s="136"/>
      <c r="T13804" s="136"/>
      <c r="W13804" s="136"/>
      <c r="Z13804" s="136"/>
      <c r="AC13804" s="136"/>
    </row>
    <row r="13805" spans="2:29">
      <c r="B13805" s="136"/>
      <c r="E13805" s="136"/>
      <c r="H13805" s="136"/>
      <c r="K13805" s="136"/>
      <c r="O13805" s="136"/>
      <c r="T13805" s="136"/>
      <c r="W13805" s="136"/>
      <c r="Z13805" s="136"/>
      <c r="AC13805" s="136"/>
    </row>
    <row r="13806" spans="2:29">
      <c r="B13806" s="136"/>
      <c r="E13806" s="136"/>
      <c r="H13806" s="136"/>
      <c r="K13806" s="136"/>
      <c r="O13806" s="136"/>
      <c r="T13806" s="136"/>
      <c r="W13806" s="136"/>
      <c r="Z13806" s="136"/>
      <c r="AC13806" s="136"/>
    </row>
    <row r="13807" spans="2:29">
      <c r="B13807" s="136"/>
      <c r="E13807" s="136"/>
      <c r="H13807" s="136"/>
      <c r="K13807" s="136"/>
      <c r="O13807" s="136"/>
      <c r="T13807" s="136"/>
      <c r="W13807" s="136"/>
      <c r="Z13807" s="136"/>
      <c r="AC13807" s="136"/>
    </row>
    <row r="13808" spans="2:29">
      <c r="B13808" s="136"/>
      <c r="E13808" s="136"/>
      <c r="H13808" s="136"/>
      <c r="K13808" s="136"/>
      <c r="O13808" s="136"/>
      <c r="T13808" s="136"/>
      <c r="W13808" s="136"/>
      <c r="Z13808" s="136"/>
      <c r="AC13808" s="136"/>
    </row>
    <row r="13809" spans="2:29">
      <c r="B13809" s="136"/>
      <c r="E13809" s="136"/>
      <c r="H13809" s="136"/>
      <c r="K13809" s="136"/>
      <c r="O13809" s="136"/>
      <c r="T13809" s="136"/>
      <c r="W13809" s="136"/>
      <c r="Z13809" s="136"/>
      <c r="AC13809" s="136"/>
    </row>
    <row r="13810" spans="2:29">
      <c r="B13810" s="136"/>
      <c r="E13810" s="136"/>
      <c r="H13810" s="136"/>
      <c r="K13810" s="136"/>
      <c r="O13810" s="136"/>
      <c r="T13810" s="136"/>
      <c r="W13810" s="136"/>
      <c r="Z13810" s="136"/>
      <c r="AC13810" s="136"/>
    </row>
    <row r="13811" spans="2:29">
      <c r="B13811" s="136"/>
      <c r="E13811" s="136"/>
      <c r="H13811" s="136"/>
      <c r="K13811" s="136"/>
      <c r="O13811" s="136"/>
      <c r="T13811" s="136"/>
      <c r="W13811" s="136"/>
      <c r="Z13811" s="136"/>
      <c r="AC13811" s="136"/>
    </row>
    <row r="13812" spans="2:29">
      <c r="B13812" s="136"/>
      <c r="E13812" s="136"/>
      <c r="H13812" s="136"/>
      <c r="K13812" s="136"/>
      <c r="O13812" s="136"/>
      <c r="T13812" s="136"/>
      <c r="W13812" s="136"/>
      <c r="Z13812" s="136"/>
      <c r="AC13812" s="136"/>
    </row>
    <row r="13813" spans="2:29">
      <c r="B13813" s="136"/>
      <c r="E13813" s="136"/>
      <c r="H13813" s="136"/>
      <c r="K13813" s="136"/>
      <c r="O13813" s="136"/>
      <c r="T13813" s="136"/>
      <c r="W13813" s="136"/>
      <c r="Z13813" s="136"/>
      <c r="AC13813" s="136"/>
    </row>
    <row r="13814" spans="2:29">
      <c r="B13814" s="136"/>
      <c r="E13814" s="136"/>
      <c r="H13814" s="136"/>
      <c r="K13814" s="136"/>
      <c r="O13814" s="136"/>
      <c r="T13814" s="136"/>
      <c r="W13814" s="136"/>
      <c r="Z13814" s="136"/>
      <c r="AC13814" s="136"/>
    </row>
    <row r="13815" spans="2:29">
      <c r="B13815" s="136"/>
      <c r="E13815" s="136"/>
      <c r="H13815" s="136"/>
      <c r="K13815" s="136"/>
      <c r="O13815" s="136"/>
      <c r="T13815" s="136"/>
      <c r="W13815" s="136"/>
      <c r="Z13815" s="136"/>
      <c r="AC13815" s="136"/>
    </row>
    <row r="13816" spans="2:29">
      <c r="B13816" s="136"/>
      <c r="E13816" s="136"/>
      <c r="H13816" s="136"/>
      <c r="K13816" s="136"/>
      <c r="O13816" s="136"/>
      <c r="T13816" s="136"/>
      <c r="W13816" s="136"/>
      <c r="Z13816" s="136"/>
      <c r="AC13816" s="136"/>
    </row>
    <row r="13817" spans="2:29">
      <c r="B13817" s="136"/>
      <c r="E13817" s="136"/>
      <c r="H13817" s="136"/>
      <c r="K13817" s="136"/>
      <c r="O13817" s="136"/>
      <c r="T13817" s="136"/>
      <c r="W13817" s="136"/>
      <c r="Z13817" s="136"/>
      <c r="AC13817" s="136"/>
    </row>
    <row r="13818" spans="2:29">
      <c r="B13818" s="136"/>
      <c r="E13818" s="136"/>
      <c r="H13818" s="136"/>
      <c r="K13818" s="136"/>
      <c r="O13818" s="136"/>
      <c r="T13818" s="136"/>
      <c r="W13818" s="136"/>
      <c r="Z13818" s="136"/>
      <c r="AC13818" s="136"/>
    </row>
    <row r="13819" spans="2:29">
      <c r="B13819" s="136"/>
      <c r="E13819" s="136"/>
      <c r="H13819" s="136"/>
      <c r="K13819" s="136"/>
      <c r="O13819" s="136"/>
      <c r="T13819" s="136"/>
      <c r="W13819" s="136"/>
      <c r="Z13819" s="136"/>
      <c r="AC13819" s="136"/>
    </row>
    <row r="13820" spans="2:29">
      <c r="B13820" s="136"/>
      <c r="E13820" s="136"/>
      <c r="H13820" s="136"/>
      <c r="K13820" s="136"/>
      <c r="O13820" s="136"/>
      <c r="T13820" s="136"/>
      <c r="W13820" s="136"/>
      <c r="Z13820" s="136"/>
      <c r="AC13820" s="136"/>
    </row>
    <row r="13821" spans="2:29">
      <c r="B13821" s="136"/>
      <c r="E13821" s="136"/>
      <c r="H13821" s="136"/>
      <c r="K13821" s="136"/>
      <c r="O13821" s="136"/>
      <c r="T13821" s="136"/>
      <c r="W13821" s="136"/>
      <c r="Z13821" s="136"/>
      <c r="AC13821" s="136"/>
    </row>
    <row r="13822" spans="2:29">
      <c r="B13822" s="136"/>
      <c r="E13822" s="136"/>
      <c r="H13822" s="136"/>
      <c r="K13822" s="136"/>
      <c r="O13822" s="136"/>
      <c r="T13822" s="136"/>
      <c r="W13822" s="136"/>
      <c r="Z13822" s="136"/>
      <c r="AC13822" s="136"/>
    </row>
    <row r="13823" spans="2:29">
      <c r="B13823" s="136"/>
      <c r="E13823" s="136"/>
      <c r="H13823" s="136"/>
      <c r="K13823" s="136"/>
      <c r="O13823" s="136"/>
      <c r="T13823" s="136"/>
      <c r="W13823" s="136"/>
      <c r="Z13823" s="136"/>
      <c r="AC13823" s="136"/>
    </row>
    <row r="13824" spans="2:29">
      <c r="B13824" s="136"/>
      <c r="E13824" s="136"/>
      <c r="H13824" s="136"/>
      <c r="K13824" s="136"/>
      <c r="O13824" s="136"/>
      <c r="T13824" s="136"/>
      <c r="W13824" s="136"/>
      <c r="Z13824" s="136"/>
      <c r="AC13824" s="136"/>
    </row>
    <row r="13825" spans="2:29">
      <c r="B13825" s="136"/>
      <c r="E13825" s="136"/>
      <c r="H13825" s="136"/>
      <c r="K13825" s="136"/>
      <c r="O13825" s="136"/>
      <c r="T13825" s="136"/>
      <c r="W13825" s="136"/>
      <c r="Z13825" s="136"/>
      <c r="AC13825" s="136"/>
    </row>
    <row r="13826" spans="2:29">
      <c r="B13826" s="136"/>
      <c r="E13826" s="136"/>
      <c r="H13826" s="136"/>
      <c r="K13826" s="136"/>
      <c r="O13826" s="136"/>
      <c r="T13826" s="136"/>
      <c r="W13826" s="136"/>
      <c r="Z13826" s="136"/>
      <c r="AC13826" s="136"/>
    </row>
    <row r="13827" spans="2:29">
      <c r="B13827" s="136"/>
      <c r="E13827" s="136"/>
      <c r="H13827" s="136"/>
      <c r="K13827" s="136"/>
      <c r="O13827" s="136"/>
      <c r="T13827" s="136"/>
      <c r="W13827" s="136"/>
      <c r="Z13827" s="136"/>
      <c r="AC13827" s="136"/>
    </row>
    <row r="13828" spans="2:29">
      <c r="B13828" s="136"/>
      <c r="E13828" s="136"/>
      <c r="H13828" s="136"/>
      <c r="K13828" s="136"/>
      <c r="O13828" s="136"/>
      <c r="T13828" s="136"/>
      <c r="W13828" s="136"/>
      <c r="Z13828" s="136"/>
      <c r="AC13828" s="136"/>
    </row>
    <row r="13829" spans="2:29">
      <c r="B13829" s="136"/>
      <c r="E13829" s="136"/>
      <c r="H13829" s="136"/>
      <c r="K13829" s="136"/>
      <c r="O13829" s="136"/>
      <c r="T13829" s="136"/>
      <c r="W13829" s="136"/>
      <c r="Z13829" s="136"/>
      <c r="AC13829" s="136"/>
    </row>
    <row r="13830" spans="2:29">
      <c r="B13830" s="136"/>
      <c r="E13830" s="136"/>
      <c r="H13830" s="136"/>
      <c r="K13830" s="136"/>
      <c r="O13830" s="136"/>
      <c r="T13830" s="136"/>
      <c r="W13830" s="136"/>
      <c r="Z13830" s="136"/>
      <c r="AC13830" s="136"/>
    </row>
    <row r="13831" spans="2:29">
      <c r="B13831" s="136"/>
      <c r="E13831" s="136"/>
      <c r="H13831" s="136"/>
      <c r="K13831" s="136"/>
      <c r="O13831" s="136"/>
      <c r="T13831" s="136"/>
      <c r="W13831" s="136"/>
      <c r="Z13831" s="136"/>
      <c r="AC13831" s="136"/>
    </row>
    <row r="13832" spans="2:29">
      <c r="B13832" s="136"/>
      <c r="E13832" s="136"/>
      <c r="H13832" s="136"/>
      <c r="K13832" s="136"/>
      <c r="O13832" s="136"/>
      <c r="T13832" s="136"/>
      <c r="W13832" s="136"/>
      <c r="Z13832" s="136"/>
      <c r="AC13832" s="136"/>
    </row>
    <row r="13833" spans="2:29">
      <c r="B13833" s="136"/>
      <c r="E13833" s="136"/>
      <c r="H13833" s="136"/>
      <c r="K13833" s="136"/>
      <c r="O13833" s="136"/>
      <c r="T13833" s="136"/>
      <c r="W13833" s="136"/>
      <c r="Z13833" s="136"/>
      <c r="AC13833" s="136"/>
    </row>
    <row r="13834" spans="2:29">
      <c r="B13834" s="136"/>
      <c r="E13834" s="136"/>
      <c r="H13834" s="136"/>
      <c r="K13834" s="136"/>
      <c r="O13834" s="136"/>
      <c r="T13834" s="136"/>
      <c r="W13834" s="136"/>
      <c r="Z13834" s="136"/>
      <c r="AC13834" s="136"/>
    </row>
    <row r="13835" spans="2:29">
      <c r="B13835" s="136"/>
      <c r="E13835" s="136"/>
      <c r="H13835" s="136"/>
      <c r="K13835" s="136"/>
      <c r="O13835" s="136"/>
      <c r="T13835" s="136"/>
      <c r="W13835" s="136"/>
      <c r="Z13835" s="136"/>
      <c r="AC13835" s="136"/>
    </row>
    <row r="13836" spans="2:29">
      <c r="B13836" s="136"/>
      <c r="E13836" s="136"/>
      <c r="H13836" s="136"/>
      <c r="K13836" s="136"/>
      <c r="O13836" s="136"/>
      <c r="T13836" s="136"/>
      <c r="W13836" s="136"/>
      <c r="Z13836" s="136"/>
      <c r="AC13836" s="136"/>
    </row>
    <row r="13837" spans="2:29">
      <c r="B13837" s="136"/>
      <c r="E13837" s="136"/>
      <c r="H13837" s="136"/>
      <c r="K13837" s="136"/>
      <c r="O13837" s="136"/>
      <c r="T13837" s="136"/>
      <c r="W13837" s="136"/>
      <c r="Z13837" s="136"/>
      <c r="AC13837" s="136"/>
    </row>
    <row r="13838" spans="2:29">
      <c r="B13838" s="136"/>
      <c r="E13838" s="136"/>
      <c r="H13838" s="136"/>
      <c r="K13838" s="136"/>
      <c r="O13838" s="136"/>
      <c r="T13838" s="136"/>
      <c r="W13838" s="136"/>
      <c r="Z13838" s="136"/>
      <c r="AC13838" s="136"/>
    </row>
    <row r="13839" spans="2:29">
      <c r="B13839" s="136"/>
      <c r="E13839" s="136"/>
      <c r="H13839" s="136"/>
      <c r="K13839" s="136"/>
      <c r="O13839" s="136"/>
      <c r="T13839" s="136"/>
      <c r="W13839" s="136"/>
      <c r="Z13839" s="136"/>
      <c r="AC13839" s="136"/>
    </row>
    <row r="13840" spans="2:29">
      <c r="B13840" s="136"/>
      <c r="E13840" s="136"/>
      <c r="H13840" s="136"/>
      <c r="K13840" s="136"/>
      <c r="O13840" s="136"/>
      <c r="T13840" s="136"/>
      <c r="W13840" s="136"/>
      <c r="Z13840" s="136"/>
      <c r="AC13840" s="136"/>
    </row>
    <row r="13841" spans="2:29">
      <c r="B13841" s="136"/>
      <c r="E13841" s="136"/>
      <c r="H13841" s="136"/>
      <c r="K13841" s="136"/>
      <c r="O13841" s="136"/>
      <c r="T13841" s="136"/>
      <c r="W13841" s="136"/>
      <c r="Z13841" s="136"/>
      <c r="AC13841" s="136"/>
    </row>
    <row r="13842" spans="2:29">
      <c r="B13842" s="136"/>
      <c r="E13842" s="136"/>
      <c r="H13842" s="136"/>
      <c r="K13842" s="136"/>
      <c r="O13842" s="136"/>
      <c r="T13842" s="136"/>
      <c r="W13842" s="136"/>
      <c r="Z13842" s="136"/>
      <c r="AC13842" s="136"/>
    </row>
    <row r="13843" spans="2:29">
      <c r="B13843" s="136"/>
      <c r="E13843" s="136"/>
      <c r="H13843" s="136"/>
      <c r="K13843" s="136"/>
      <c r="O13843" s="136"/>
      <c r="T13843" s="136"/>
      <c r="W13843" s="136"/>
      <c r="Z13843" s="136"/>
      <c r="AC13843" s="136"/>
    </row>
    <row r="13844" spans="2:29">
      <c r="B13844" s="136"/>
      <c r="E13844" s="136"/>
      <c r="H13844" s="136"/>
      <c r="K13844" s="136"/>
      <c r="O13844" s="136"/>
      <c r="T13844" s="136"/>
      <c r="W13844" s="136"/>
      <c r="Z13844" s="136"/>
      <c r="AC13844" s="136"/>
    </row>
    <row r="13845" spans="2:29">
      <c r="B13845" s="136"/>
      <c r="E13845" s="136"/>
      <c r="H13845" s="136"/>
      <c r="K13845" s="136"/>
      <c r="O13845" s="136"/>
      <c r="T13845" s="136"/>
      <c r="W13845" s="136"/>
      <c r="Z13845" s="136"/>
      <c r="AC13845" s="136"/>
    </row>
    <row r="13846" spans="2:29">
      <c r="B13846" s="136"/>
      <c r="E13846" s="136"/>
      <c r="H13846" s="136"/>
      <c r="K13846" s="136"/>
      <c r="O13846" s="136"/>
      <c r="T13846" s="136"/>
      <c r="W13846" s="136"/>
      <c r="Z13846" s="136"/>
      <c r="AC13846" s="136"/>
    </row>
    <row r="13847" spans="2:29">
      <c r="B13847" s="136"/>
      <c r="E13847" s="136"/>
      <c r="H13847" s="136"/>
      <c r="K13847" s="136"/>
      <c r="O13847" s="136"/>
      <c r="T13847" s="136"/>
      <c r="W13847" s="136"/>
      <c r="Z13847" s="136"/>
      <c r="AC13847" s="136"/>
    </row>
    <row r="13848" spans="2:29">
      <c r="B13848" s="136"/>
      <c r="E13848" s="136"/>
      <c r="H13848" s="136"/>
      <c r="K13848" s="136"/>
      <c r="O13848" s="136"/>
      <c r="T13848" s="136"/>
      <c r="W13848" s="136"/>
      <c r="Z13848" s="136"/>
      <c r="AC13848" s="136"/>
    </row>
    <row r="13849" spans="2:29">
      <c r="B13849" s="136"/>
      <c r="E13849" s="136"/>
      <c r="H13849" s="136"/>
      <c r="K13849" s="136"/>
      <c r="O13849" s="136"/>
      <c r="T13849" s="136"/>
      <c r="W13849" s="136"/>
      <c r="Z13849" s="136"/>
      <c r="AC13849" s="136"/>
    </row>
    <row r="13850" spans="2:29">
      <c r="B13850" s="136"/>
      <c r="E13850" s="136"/>
      <c r="H13850" s="136"/>
      <c r="K13850" s="136"/>
      <c r="O13850" s="136"/>
      <c r="T13850" s="136"/>
      <c r="W13850" s="136"/>
      <c r="Z13850" s="136"/>
      <c r="AC13850" s="136"/>
    </row>
    <row r="13851" spans="2:29">
      <c r="B13851" s="136"/>
      <c r="E13851" s="136"/>
      <c r="H13851" s="136"/>
      <c r="K13851" s="136"/>
      <c r="O13851" s="136"/>
      <c r="T13851" s="136"/>
      <c r="W13851" s="136"/>
      <c r="Z13851" s="136"/>
      <c r="AC13851" s="136"/>
    </row>
    <row r="13852" spans="2:29">
      <c r="B13852" s="136"/>
      <c r="E13852" s="136"/>
      <c r="H13852" s="136"/>
      <c r="K13852" s="136"/>
      <c r="O13852" s="136"/>
      <c r="T13852" s="136"/>
      <c r="W13852" s="136"/>
      <c r="Z13852" s="136"/>
      <c r="AC13852" s="136"/>
    </row>
    <row r="13853" spans="2:29">
      <c r="B13853" s="136"/>
      <c r="E13853" s="136"/>
      <c r="H13853" s="136"/>
      <c r="K13853" s="136"/>
      <c r="O13853" s="136"/>
      <c r="T13853" s="136"/>
      <c r="W13853" s="136"/>
      <c r="Z13853" s="136"/>
      <c r="AC13853" s="136"/>
    </row>
    <row r="13854" spans="2:29">
      <c r="B13854" s="136"/>
      <c r="E13854" s="136"/>
      <c r="H13854" s="136"/>
      <c r="K13854" s="136"/>
      <c r="O13854" s="136"/>
      <c r="T13854" s="136"/>
      <c r="W13854" s="136"/>
      <c r="Z13854" s="136"/>
      <c r="AC13854" s="136"/>
    </row>
    <row r="13855" spans="2:29">
      <c r="B13855" s="136"/>
      <c r="E13855" s="136"/>
      <c r="H13855" s="136"/>
      <c r="K13855" s="136"/>
      <c r="O13855" s="136"/>
      <c r="T13855" s="136"/>
      <c r="W13855" s="136"/>
      <c r="Z13855" s="136"/>
      <c r="AC13855" s="136"/>
    </row>
    <row r="13856" spans="2:29">
      <c r="B13856" s="136"/>
      <c r="E13856" s="136"/>
      <c r="H13856" s="136"/>
      <c r="K13856" s="136"/>
      <c r="O13856" s="136"/>
      <c r="T13856" s="136"/>
      <c r="W13856" s="136"/>
      <c r="Z13856" s="136"/>
      <c r="AC13856" s="136"/>
    </row>
    <row r="13857" spans="2:29">
      <c r="B13857" s="136"/>
      <c r="E13857" s="136"/>
      <c r="H13857" s="136"/>
      <c r="K13857" s="136"/>
      <c r="O13857" s="136"/>
      <c r="T13857" s="136"/>
      <c r="W13857" s="136"/>
      <c r="Z13857" s="136"/>
      <c r="AC13857" s="136"/>
    </row>
    <row r="13858" spans="2:29">
      <c r="B13858" s="136"/>
      <c r="E13858" s="136"/>
      <c r="H13858" s="136"/>
      <c r="K13858" s="136"/>
      <c r="O13858" s="136"/>
      <c r="T13858" s="136"/>
      <c r="W13858" s="136"/>
      <c r="Z13858" s="136"/>
      <c r="AC13858" s="136"/>
    </row>
    <row r="13859" spans="2:29">
      <c r="B13859" s="136"/>
      <c r="E13859" s="136"/>
      <c r="H13859" s="136"/>
      <c r="K13859" s="136"/>
      <c r="O13859" s="136"/>
      <c r="T13859" s="136"/>
      <c r="W13859" s="136"/>
      <c r="Z13859" s="136"/>
      <c r="AC13859" s="136"/>
    </row>
    <row r="13860" spans="2:29">
      <c r="B13860" s="136"/>
      <c r="E13860" s="136"/>
      <c r="H13860" s="136"/>
      <c r="K13860" s="136"/>
      <c r="O13860" s="136"/>
      <c r="T13860" s="136"/>
      <c r="W13860" s="136"/>
      <c r="Z13860" s="136"/>
      <c r="AC13860" s="136"/>
    </row>
    <row r="13861" spans="2:29">
      <c r="B13861" s="136"/>
      <c r="E13861" s="136"/>
      <c r="H13861" s="136"/>
      <c r="K13861" s="136"/>
      <c r="O13861" s="136"/>
      <c r="T13861" s="136"/>
      <c r="W13861" s="136"/>
      <c r="Z13861" s="136"/>
      <c r="AC13861" s="136"/>
    </row>
    <row r="13862" spans="2:29">
      <c r="B13862" s="136"/>
      <c r="E13862" s="136"/>
      <c r="H13862" s="136"/>
      <c r="K13862" s="136"/>
      <c r="O13862" s="136"/>
      <c r="T13862" s="136"/>
      <c r="W13862" s="136"/>
      <c r="Z13862" s="136"/>
      <c r="AC13862" s="136"/>
    </row>
    <row r="13863" spans="2:29">
      <c r="B13863" s="136"/>
      <c r="E13863" s="136"/>
      <c r="H13863" s="136"/>
      <c r="K13863" s="136"/>
      <c r="O13863" s="136"/>
      <c r="T13863" s="136"/>
      <c r="W13863" s="136"/>
      <c r="Z13863" s="136"/>
      <c r="AC13863" s="136"/>
    </row>
    <row r="13864" spans="2:29">
      <c r="B13864" s="136"/>
      <c r="E13864" s="136"/>
      <c r="H13864" s="136"/>
      <c r="K13864" s="136"/>
      <c r="O13864" s="136"/>
      <c r="T13864" s="136"/>
      <c r="W13864" s="136"/>
      <c r="Z13864" s="136"/>
      <c r="AC13864" s="136"/>
    </row>
    <row r="13865" spans="2:29">
      <c r="B13865" s="136"/>
      <c r="E13865" s="136"/>
      <c r="H13865" s="136"/>
      <c r="K13865" s="136"/>
      <c r="O13865" s="136"/>
      <c r="T13865" s="136"/>
      <c r="W13865" s="136"/>
      <c r="Z13865" s="136"/>
      <c r="AC13865" s="136"/>
    </row>
    <row r="13866" spans="2:29">
      <c r="B13866" s="136"/>
      <c r="E13866" s="136"/>
      <c r="H13866" s="136"/>
      <c r="K13866" s="136"/>
      <c r="O13866" s="136"/>
      <c r="T13866" s="136"/>
      <c r="W13866" s="136"/>
      <c r="Z13866" s="136"/>
      <c r="AC13866" s="136"/>
    </row>
    <row r="13867" spans="2:29">
      <c r="B13867" s="136"/>
      <c r="E13867" s="136"/>
      <c r="H13867" s="136"/>
      <c r="K13867" s="136"/>
      <c r="O13867" s="136"/>
      <c r="T13867" s="136"/>
      <c r="W13867" s="136"/>
      <c r="Z13867" s="136"/>
      <c r="AC13867" s="136"/>
    </row>
    <row r="13868" spans="2:29">
      <c r="B13868" s="136"/>
      <c r="E13868" s="136"/>
      <c r="H13868" s="136"/>
      <c r="K13868" s="136"/>
      <c r="O13868" s="136"/>
      <c r="T13868" s="136"/>
      <c r="W13868" s="136"/>
      <c r="Z13868" s="136"/>
      <c r="AC13868" s="136"/>
    </row>
    <row r="13869" spans="2:29">
      <c r="B13869" s="136"/>
      <c r="E13869" s="136"/>
      <c r="H13869" s="136"/>
      <c r="K13869" s="136"/>
      <c r="O13869" s="136"/>
      <c r="T13869" s="136"/>
      <c r="W13869" s="136"/>
      <c r="Z13869" s="136"/>
      <c r="AC13869" s="136"/>
    </row>
    <row r="13870" spans="2:29">
      <c r="B13870" s="136"/>
      <c r="E13870" s="136"/>
      <c r="H13870" s="136"/>
      <c r="K13870" s="136"/>
      <c r="O13870" s="136"/>
      <c r="T13870" s="136"/>
      <c r="W13870" s="136"/>
      <c r="Z13870" s="136"/>
      <c r="AC13870" s="136"/>
    </row>
    <row r="13871" spans="2:29">
      <c r="B13871" s="136"/>
      <c r="E13871" s="136"/>
      <c r="H13871" s="136"/>
      <c r="K13871" s="136"/>
      <c r="O13871" s="136"/>
      <c r="T13871" s="136"/>
      <c r="W13871" s="136"/>
      <c r="Z13871" s="136"/>
      <c r="AC13871" s="136"/>
    </row>
    <row r="13872" spans="2:29">
      <c r="B13872" s="136"/>
      <c r="E13872" s="136"/>
      <c r="H13872" s="136"/>
      <c r="K13872" s="136"/>
      <c r="O13872" s="136"/>
      <c r="T13872" s="136"/>
      <c r="W13872" s="136"/>
      <c r="Z13872" s="136"/>
      <c r="AC13872" s="136"/>
    </row>
    <row r="13873" spans="2:29">
      <c r="B13873" s="136"/>
      <c r="E13873" s="136"/>
      <c r="H13873" s="136"/>
      <c r="K13873" s="136"/>
      <c r="O13873" s="136"/>
      <c r="T13873" s="136"/>
      <c r="W13873" s="136"/>
      <c r="Z13873" s="136"/>
      <c r="AC13873" s="136"/>
    </row>
    <row r="13874" spans="2:29">
      <c r="B13874" s="136"/>
      <c r="E13874" s="136"/>
      <c r="H13874" s="136"/>
      <c r="K13874" s="136"/>
      <c r="O13874" s="136"/>
      <c r="T13874" s="136"/>
      <c r="W13874" s="136"/>
      <c r="Z13874" s="136"/>
      <c r="AC13874" s="136"/>
    </row>
    <row r="13875" spans="2:29">
      <c r="B13875" s="136"/>
      <c r="E13875" s="136"/>
      <c r="H13875" s="136"/>
      <c r="K13875" s="136"/>
      <c r="O13875" s="136"/>
      <c r="T13875" s="136"/>
      <c r="W13875" s="136"/>
      <c r="Z13875" s="136"/>
      <c r="AC13875" s="136"/>
    </row>
    <row r="13876" spans="2:29">
      <c r="B13876" s="136"/>
      <c r="E13876" s="136"/>
      <c r="H13876" s="136"/>
      <c r="K13876" s="136"/>
      <c r="O13876" s="136"/>
      <c r="T13876" s="136"/>
      <c r="W13876" s="136"/>
      <c r="Z13876" s="136"/>
      <c r="AC13876" s="136"/>
    </row>
    <row r="13877" spans="2:29">
      <c r="B13877" s="136"/>
      <c r="E13877" s="136"/>
      <c r="H13877" s="136"/>
      <c r="K13877" s="136"/>
      <c r="O13877" s="136"/>
      <c r="T13877" s="136"/>
      <c r="W13877" s="136"/>
      <c r="Z13877" s="136"/>
      <c r="AC13877" s="136"/>
    </row>
    <row r="13878" spans="2:29">
      <c r="B13878" s="136"/>
      <c r="E13878" s="136"/>
      <c r="H13878" s="136"/>
      <c r="K13878" s="136"/>
      <c r="O13878" s="136"/>
      <c r="T13878" s="136"/>
      <c r="W13878" s="136"/>
      <c r="Z13878" s="136"/>
      <c r="AC13878" s="136"/>
    </row>
    <row r="13879" spans="2:29">
      <c r="B13879" s="136"/>
      <c r="E13879" s="136"/>
      <c r="H13879" s="136"/>
      <c r="K13879" s="136"/>
      <c r="O13879" s="136"/>
      <c r="T13879" s="136"/>
      <c r="W13879" s="136"/>
      <c r="Z13879" s="136"/>
      <c r="AC13879" s="136"/>
    </row>
    <row r="13880" spans="2:29">
      <c r="B13880" s="136"/>
      <c r="E13880" s="136"/>
      <c r="H13880" s="136"/>
      <c r="K13880" s="136"/>
      <c r="O13880" s="136"/>
      <c r="T13880" s="136"/>
      <c r="W13880" s="136"/>
      <c r="Z13880" s="136"/>
      <c r="AC13880" s="136"/>
    </row>
    <row r="13881" spans="2:29">
      <c r="B13881" s="136"/>
      <c r="E13881" s="136"/>
      <c r="H13881" s="136"/>
      <c r="K13881" s="136"/>
      <c r="O13881" s="136"/>
      <c r="T13881" s="136"/>
      <c r="W13881" s="136"/>
      <c r="Z13881" s="136"/>
      <c r="AC13881" s="136"/>
    </row>
    <row r="13882" spans="2:29">
      <c r="B13882" s="136"/>
      <c r="E13882" s="136"/>
      <c r="H13882" s="136"/>
      <c r="K13882" s="136"/>
      <c r="O13882" s="136"/>
      <c r="T13882" s="136"/>
      <c r="W13882" s="136"/>
      <c r="Z13882" s="136"/>
      <c r="AC13882" s="136"/>
    </row>
    <row r="13883" spans="2:29">
      <c r="B13883" s="136"/>
      <c r="E13883" s="136"/>
      <c r="H13883" s="136"/>
      <c r="K13883" s="136"/>
      <c r="O13883" s="136"/>
      <c r="T13883" s="136"/>
      <c r="W13883" s="136"/>
      <c r="Z13883" s="136"/>
      <c r="AC13883" s="136"/>
    </row>
    <row r="13884" spans="2:29">
      <c r="B13884" s="136"/>
      <c r="E13884" s="136"/>
      <c r="H13884" s="136"/>
      <c r="K13884" s="136"/>
      <c r="O13884" s="136"/>
      <c r="T13884" s="136"/>
      <c r="W13884" s="136"/>
      <c r="Z13884" s="136"/>
      <c r="AC13884" s="136"/>
    </row>
    <row r="13885" spans="2:29">
      <c r="B13885" s="136"/>
      <c r="E13885" s="136"/>
      <c r="H13885" s="136"/>
      <c r="K13885" s="136"/>
      <c r="O13885" s="136"/>
      <c r="T13885" s="136"/>
      <c r="W13885" s="136"/>
      <c r="Z13885" s="136"/>
      <c r="AC13885" s="136"/>
    </row>
    <row r="13886" spans="2:29">
      <c r="B13886" s="136"/>
      <c r="E13886" s="136"/>
      <c r="H13886" s="136"/>
      <c r="K13886" s="136"/>
      <c r="O13886" s="136"/>
      <c r="T13886" s="136"/>
      <c r="W13886" s="136"/>
      <c r="Z13886" s="136"/>
      <c r="AC13886" s="136"/>
    </row>
    <row r="13887" spans="2:29">
      <c r="B13887" s="136"/>
      <c r="E13887" s="136"/>
      <c r="H13887" s="136"/>
      <c r="K13887" s="136"/>
      <c r="O13887" s="136"/>
      <c r="T13887" s="136"/>
      <c r="W13887" s="136"/>
      <c r="Z13887" s="136"/>
      <c r="AC13887" s="136"/>
    </row>
    <row r="13888" spans="2:29">
      <c r="B13888" s="136"/>
      <c r="E13888" s="136"/>
      <c r="H13888" s="136"/>
      <c r="K13888" s="136"/>
      <c r="O13888" s="136"/>
      <c r="T13888" s="136"/>
      <c r="W13888" s="136"/>
      <c r="Z13888" s="136"/>
      <c r="AC13888" s="136"/>
    </row>
    <row r="13889" spans="2:29">
      <c r="B13889" s="136"/>
      <c r="E13889" s="136"/>
      <c r="H13889" s="136"/>
      <c r="K13889" s="136"/>
      <c r="O13889" s="136"/>
      <c r="T13889" s="136"/>
      <c r="W13889" s="136"/>
      <c r="Z13889" s="136"/>
      <c r="AC13889" s="136"/>
    </row>
    <row r="13890" spans="2:29">
      <c r="B13890" s="136"/>
      <c r="E13890" s="136"/>
      <c r="H13890" s="136"/>
      <c r="K13890" s="136"/>
      <c r="O13890" s="136"/>
      <c r="T13890" s="136"/>
      <c r="W13890" s="136"/>
      <c r="Z13890" s="136"/>
      <c r="AC13890" s="136"/>
    </row>
    <row r="13891" spans="2:29">
      <c r="B13891" s="136"/>
      <c r="E13891" s="136"/>
      <c r="H13891" s="136"/>
      <c r="K13891" s="136"/>
      <c r="O13891" s="136"/>
      <c r="T13891" s="136"/>
      <c r="W13891" s="136"/>
      <c r="Z13891" s="136"/>
      <c r="AC13891" s="136"/>
    </row>
    <row r="13892" spans="2:29">
      <c r="B13892" s="136"/>
      <c r="E13892" s="136"/>
      <c r="H13892" s="136"/>
      <c r="K13892" s="136"/>
      <c r="O13892" s="136"/>
      <c r="T13892" s="136"/>
      <c r="W13892" s="136"/>
      <c r="Z13892" s="136"/>
      <c r="AC13892" s="136"/>
    </row>
    <row r="13893" spans="2:29">
      <c r="B13893" s="136"/>
      <c r="E13893" s="136"/>
      <c r="H13893" s="136"/>
      <c r="K13893" s="136"/>
      <c r="O13893" s="136"/>
      <c r="T13893" s="136"/>
      <c r="W13893" s="136"/>
      <c r="Z13893" s="136"/>
      <c r="AC13893" s="136"/>
    </row>
    <row r="13894" spans="2:29">
      <c r="B13894" s="136"/>
      <c r="E13894" s="136"/>
      <c r="H13894" s="136"/>
      <c r="K13894" s="136"/>
      <c r="O13894" s="136"/>
      <c r="T13894" s="136"/>
      <c r="W13894" s="136"/>
      <c r="Z13894" s="136"/>
      <c r="AC13894" s="136"/>
    </row>
    <row r="13895" spans="2:29">
      <c r="B13895" s="136"/>
      <c r="E13895" s="136"/>
      <c r="H13895" s="136"/>
      <c r="K13895" s="136"/>
      <c r="O13895" s="136"/>
      <c r="T13895" s="136"/>
      <c r="W13895" s="136"/>
      <c r="Z13895" s="136"/>
      <c r="AC13895" s="136"/>
    </row>
    <row r="13896" spans="2:29">
      <c r="B13896" s="136"/>
      <c r="E13896" s="136"/>
      <c r="H13896" s="136"/>
      <c r="K13896" s="136"/>
      <c r="O13896" s="136"/>
      <c r="T13896" s="136"/>
      <c r="W13896" s="136"/>
      <c r="Z13896" s="136"/>
      <c r="AC13896" s="136"/>
    </row>
    <row r="13897" spans="2:29">
      <c r="B13897" s="136"/>
      <c r="E13897" s="136"/>
      <c r="H13897" s="136"/>
      <c r="K13897" s="136"/>
      <c r="O13897" s="136"/>
      <c r="T13897" s="136"/>
      <c r="W13897" s="136"/>
      <c r="Z13897" s="136"/>
      <c r="AC13897" s="136"/>
    </row>
    <row r="13898" spans="2:29">
      <c r="B13898" s="136"/>
      <c r="E13898" s="136"/>
      <c r="H13898" s="136"/>
      <c r="K13898" s="136"/>
      <c r="O13898" s="136"/>
      <c r="T13898" s="136"/>
      <c r="W13898" s="136"/>
      <c r="Z13898" s="136"/>
      <c r="AC13898" s="136"/>
    </row>
    <row r="13899" spans="2:29">
      <c r="B13899" s="136"/>
      <c r="E13899" s="136"/>
      <c r="H13899" s="136"/>
      <c r="K13899" s="136"/>
      <c r="O13899" s="136"/>
      <c r="T13899" s="136"/>
      <c r="W13899" s="136"/>
      <c r="Z13899" s="136"/>
      <c r="AC13899" s="136"/>
    </row>
    <row r="13900" spans="2:29">
      <c r="B13900" s="136"/>
      <c r="E13900" s="136"/>
      <c r="H13900" s="136"/>
      <c r="K13900" s="136"/>
      <c r="O13900" s="136"/>
      <c r="T13900" s="136"/>
      <c r="W13900" s="136"/>
      <c r="Z13900" s="136"/>
      <c r="AC13900" s="136"/>
    </row>
    <row r="13901" spans="2:29">
      <c r="B13901" s="136"/>
      <c r="E13901" s="136"/>
      <c r="H13901" s="136"/>
      <c r="K13901" s="136"/>
      <c r="O13901" s="136"/>
      <c r="T13901" s="136"/>
      <c r="W13901" s="136"/>
      <c r="Z13901" s="136"/>
      <c r="AC13901" s="136"/>
    </row>
    <row r="13902" spans="2:29">
      <c r="B13902" s="136"/>
      <c r="E13902" s="136"/>
      <c r="H13902" s="136"/>
      <c r="K13902" s="136"/>
      <c r="O13902" s="136"/>
      <c r="T13902" s="136"/>
      <c r="W13902" s="136"/>
      <c r="Z13902" s="136"/>
      <c r="AC13902" s="136"/>
    </row>
    <row r="13903" spans="2:29">
      <c r="B13903" s="136"/>
      <c r="E13903" s="136"/>
      <c r="H13903" s="136"/>
      <c r="K13903" s="136"/>
      <c r="O13903" s="136"/>
      <c r="T13903" s="136"/>
      <c r="W13903" s="136"/>
      <c r="Z13903" s="136"/>
      <c r="AC13903" s="136"/>
    </row>
    <row r="13904" spans="2:29">
      <c r="B13904" s="136"/>
      <c r="E13904" s="136"/>
      <c r="H13904" s="136"/>
      <c r="K13904" s="136"/>
      <c r="O13904" s="136"/>
      <c r="T13904" s="136"/>
      <c r="W13904" s="136"/>
      <c r="Z13904" s="136"/>
      <c r="AC13904" s="136"/>
    </row>
    <row r="13905" spans="2:29">
      <c r="B13905" s="136"/>
      <c r="E13905" s="136"/>
      <c r="H13905" s="136"/>
      <c r="K13905" s="136"/>
      <c r="O13905" s="136"/>
      <c r="T13905" s="136"/>
      <c r="W13905" s="136"/>
      <c r="Z13905" s="136"/>
      <c r="AC13905" s="136"/>
    </row>
    <row r="13906" spans="2:29">
      <c r="B13906" s="136"/>
      <c r="E13906" s="136"/>
      <c r="H13906" s="136"/>
      <c r="K13906" s="136"/>
      <c r="O13906" s="136"/>
      <c r="T13906" s="136"/>
      <c r="W13906" s="136"/>
      <c r="Z13906" s="136"/>
      <c r="AC13906" s="136"/>
    </row>
    <row r="13907" spans="2:29">
      <c r="B13907" s="136"/>
      <c r="E13907" s="136"/>
      <c r="H13907" s="136"/>
      <c r="K13907" s="136"/>
      <c r="O13907" s="136"/>
      <c r="T13907" s="136"/>
      <c r="W13907" s="136"/>
      <c r="Z13907" s="136"/>
      <c r="AC13907" s="136"/>
    </row>
    <row r="13908" spans="2:29">
      <c r="B13908" s="136"/>
      <c r="E13908" s="136"/>
      <c r="H13908" s="136"/>
      <c r="K13908" s="136"/>
      <c r="O13908" s="136"/>
      <c r="T13908" s="136"/>
      <c r="W13908" s="136"/>
      <c r="Z13908" s="136"/>
      <c r="AC13908" s="136"/>
    </row>
    <row r="13909" spans="2:29">
      <c r="B13909" s="136"/>
      <c r="E13909" s="136"/>
      <c r="H13909" s="136"/>
      <c r="K13909" s="136"/>
      <c r="O13909" s="136"/>
      <c r="T13909" s="136"/>
      <c r="W13909" s="136"/>
      <c r="Z13909" s="136"/>
      <c r="AC13909" s="136"/>
    </row>
    <row r="13910" spans="2:29">
      <c r="B13910" s="136"/>
      <c r="E13910" s="136"/>
      <c r="H13910" s="136"/>
      <c r="K13910" s="136"/>
      <c r="O13910" s="136"/>
      <c r="T13910" s="136"/>
      <c r="W13910" s="136"/>
      <c r="Z13910" s="136"/>
      <c r="AC13910" s="136"/>
    </row>
    <row r="13911" spans="2:29">
      <c r="B13911" s="136"/>
      <c r="E13911" s="136"/>
      <c r="H13911" s="136"/>
      <c r="K13911" s="136"/>
      <c r="O13911" s="136"/>
      <c r="T13911" s="136"/>
      <c r="W13911" s="136"/>
      <c r="Z13911" s="136"/>
      <c r="AC13911" s="136"/>
    </row>
    <row r="13912" spans="2:29">
      <c r="B13912" s="136"/>
      <c r="E13912" s="136"/>
      <c r="H13912" s="136"/>
      <c r="K13912" s="136"/>
      <c r="O13912" s="136"/>
      <c r="T13912" s="136"/>
      <c r="W13912" s="136"/>
      <c r="Z13912" s="136"/>
      <c r="AC13912" s="136"/>
    </row>
    <row r="13913" spans="2:29">
      <c r="B13913" s="136"/>
      <c r="E13913" s="136"/>
      <c r="H13913" s="136"/>
      <c r="K13913" s="136"/>
      <c r="O13913" s="136"/>
      <c r="T13913" s="136"/>
      <c r="W13913" s="136"/>
      <c r="Z13913" s="136"/>
      <c r="AC13913" s="136"/>
    </row>
    <row r="13914" spans="2:29">
      <c r="B13914" s="136"/>
      <c r="E13914" s="136"/>
      <c r="H13914" s="136"/>
      <c r="K13914" s="136"/>
      <c r="O13914" s="136"/>
      <c r="T13914" s="136"/>
      <c r="W13914" s="136"/>
      <c r="Z13914" s="136"/>
      <c r="AC13914" s="136"/>
    </row>
    <row r="13915" spans="2:29">
      <c r="B13915" s="136"/>
      <c r="E13915" s="136"/>
      <c r="H13915" s="136"/>
      <c r="K13915" s="136"/>
      <c r="O13915" s="136"/>
      <c r="T13915" s="136"/>
      <c r="W13915" s="136"/>
      <c r="Z13915" s="136"/>
      <c r="AC13915" s="136"/>
    </row>
    <row r="13916" spans="2:29">
      <c r="B13916" s="136"/>
      <c r="E13916" s="136"/>
      <c r="H13916" s="136"/>
      <c r="K13916" s="136"/>
      <c r="O13916" s="136"/>
      <c r="T13916" s="136"/>
      <c r="W13916" s="136"/>
      <c r="Z13916" s="136"/>
      <c r="AC13916" s="136"/>
    </row>
    <row r="13917" spans="2:29">
      <c r="B13917" s="136"/>
      <c r="E13917" s="136"/>
      <c r="H13917" s="136"/>
      <c r="K13917" s="136"/>
      <c r="O13917" s="136"/>
      <c r="T13917" s="136"/>
      <c r="W13917" s="136"/>
      <c r="Z13917" s="136"/>
      <c r="AC13917" s="136"/>
    </row>
    <row r="13918" spans="2:29">
      <c r="B13918" s="136"/>
      <c r="E13918" s="136"/>
      <c r="H13918" s="136"/>
      <c r="K13918" s="136"/>
      <c r="O13918" s="136"/>
      <c r="T13918" s="136"/>
      <c r="W13918" s="136"/>
      <c r="Z13918" s="136"/>
      <c r="AC13918" s="136"/>
    </row>
    <row r="13919" spans="2:29">
      <c r="B13919" s="136"/>
      <c r="E13919" s="136"/>
      <c r="H13919" s="136"/>
      <c r="K13919" s="136"/>
      <c r="O13919" s="136"/>
      <c r="T13919" s="136"/>
      <c r="W13919" s="136"/>
      <c r="Z13919" s="136"/>
      <c r="AC13919" s="136"/>
    </row>
    <row r="13920" spans="2:29">
      <c r="B13920" s="136"/>
      <c r="E13920" s="136"/>
      <c r="H13920" s="136"/>
      <c r="K13920" s="136"/>
      <c r="O13920" s="136"/>
      <c r="T13920" s="136"/>
      <c r="W13920" s="136"/>
      <c r="Z13920" s="136"/>
      <c r="AC13920" s="136"/>
    </row>
    <row r="13921" spans="2:29">
      <c r="B13921" s="136"/>
      <c r="E13921" s="136"/>
      <c r="H13921" s="136"/>
      <c r="K13921" s="136"/>
      <c r="O13921" s="136"/>
      <c r="T13921" s="136"/>
      <c r="W13921" s="136"/>
      <c r="Z13921" s="136"/>
      <c r="AC13921" s="136"/>
    </row>
    <row r="13922" spans="2:29">
      <c r="B13922" s="136"/>
      <c r="E13922" s="136"/>
      <c r="H13922" s="136"/>
      <c r="K13922" s="136"/>
      <c r="O13922" s="136"/>
      <c r="T13922" s="136"/>
      <c r="W13922" s="136"/>
      <c r="Z13922" s="136"/>
      <c r="AC13922" s="136"/>
    </row>
    <row r="13923" spans="2:29">
      <c r="B13923" s="136"/>
      <c r="E13923" s="136"/>
      <c r="H13923" s="136"/>
      <c r="K13923" s="136"/>
      <c r="O13923" s="136"/>
      <c r="T13923" s="136"/>
      <c r="W13923" s="136"/>
      <c r="Z13923" s="136"/>
      <c r="AC13923" s="136"/>
    </row>
    <row r="13924" spans="2:29">
      <c r="B13924" s="136"/>
      <c r="E13924" s="136"/>
      <c r="H13924" s="136"/>
      <c r="K13924" s="136"/>
      <c r="O13924" s="136"/>
      <c r="T13924" s="136"/>
      <c r="W13924" s="136"/>
      <c r="Z13924" s="136"/>
      <c r="AC13924" s="136"/>
    </row>
    <row r="13925" spans="2:29">
      <c r="B13925" s="136"/>
      <c r="E13925" s="136"/>
      <c r="H13925" s="136"/>
      <c r="K13925" s="136"/>
      <c r="O13925" s="136"/>
      <c r="T13925" s="136"/>
      <c r="W13925" s="136"/>
      <c r="Z13925" s="136"/>
      <c r="AC13925" s="136"/>
    </row>
    <row r="13926" spans="2:29">
      <c r="B13926" s="136"/>
      <c r="E13926" s="136"/>
      <c r="H13926" s="136"/>
      <c r="K13926" s="136"/>
      <c r="O13926" s="136"/>
      <c r="T13926" s="136"/>
      <c r="W13926" s="136"/>
      <c r="Z13926" s="136"/>
      <c r="AC13926" s="136"/>
    </row>
    <row r="13927" spans="2:29">
      <c r="B13927" s="136"/>
      <c r="E13927" s="136"/>
      <c r="H13927" s="136"/>
      <c r="K13927" s="136"/>
      <c r="O13927" s="136"/>
      <c r="T13927" s="136"/>
      <c r="W13927" s="136"/>
      <c r="Z13927" s="136"/>
      <c r="AC13927" s="136"/>
    </row>
    <row r="13928" spans="2:29">
      <c r="B13928" s="136"/>
      <c r="E13928" s="136"/>
      <c r="H13928" s="136"/>
      <c r="K13928" s="136"/>
      <c r="O13928" s="136"/>
      <c r="T13928" s="136"/>
      <c r="W13928" s="136"/>
      <c r="Z13928" s="136"/>
      <c r="AC13928" s="136"/>
    </row>
    <row r="13929" spans="2:29">
      <c r="B13929" s="136"/>
      <c r="E13929" s="136"/>
      <c r="H13929" s="136"/>
      <c r="K13929" s="136"/>
      <c r="O13929" s="136"/>
      <c r="T13929" s="136"/>
      <c r="W13929" s="136"/>
      <c r="Z13929" s="136"/>
      <c r="AC13929" s="136"/>
    </row>
    <row r="13930" spans="2:29">
      <c r="B13930" s="136"/>
      <c r="E13930" s="136"/>
      <c r="H13930" s="136"/>
      <c r="K13930" s="136"/>
      <c r="O13930" s="136"/>
      <c r="T13930" s="136"/>
      <c r="W13930" s="136"/>
      <c r="Z13930" s="136"/>
      <c r="AC13930" s="136"/>
    </row>
    <row r="13931" spans="2:29">
      <c r="B13931" s="136"/>
      <c r="E13931" s="136"/>
      <c r="H13931" s="136"/>
      <c r="K13931" s="136"/>
      <c r="O13931" s="136"/>
      <c r="T13931" s="136"/>
      <c r="W13931" s="136"/>
      <c r="Z13931" s="136"/>
      <c r="AC13931" s="136"/>
    </row>
    <row r="13932" spans="2:29">
      <c r="B13932" s="136"/>
      <c r="E13932" s="136"/>
      <c r="H13932" s="136"/>
      <c r="K13932" s="136"/>
      <c r="O13932" s="136"/>
      <c r="T13932" s="136"/>
      <c r="W13932" s="136"/>
      <c r="Z13932" s="136"/>
      <c r="AC13932" s="136"/>
    </row>
    <row r="13933" spans="2:29">
      <c r="B13933" s="136"/>
      <c r="E13933" s="136"/>
      <c r="H13933" s="136"/>
      <c r="K13933" s="136"/>
      <c r="O13933" s="136"/>
      <c r="T13933" s="136"/>
      <c r="W13933" s="136"/>
      <c r="Z13933" s="136"/>
      <c r="AC13933" s="136"/>
    </row>
    <row r="13934" spans="2:29">
      <c r="B13934" s="136"/>
      <c r="E13934" s="136"/>
      <c r="H13934" s="136"/>
      <c r="K13934" s="136"/>
      <c r="O13934" s="136"/>
      <c r="T13934" s="136"/>
      <c r="W13934" s="136"/>
      <c r="Z13934" s="136"/>
      <c r="AC13934" s="136"/>
    </row>
    <row r="13935" spans="2:29">
      <c r="B13935" s="136"/>
      <c r="E13935" s="136"/>
      <c r="H13935" s="136"/>
      <c r="K13935" s="136"/>
      <c r="O13935" s="136"/>
      <c r="T13935" s="136"/>
      <c r="W13935" s="136"/>
      <c r="Z13935" s="136"/>
      <c r="AC13935" s="136"/>
    </row>
    <row r="13936" spans="2:29">
      <c r="B13936" s="136"/>
      <c r="E13936" s="136"/>
      <c r="H13936" s="136"/>
      <c r="K13936" s="136"/>
      <c r="O13936" s="136"/>
      <c r="T13936" s="136"/>
      <c r="W13936" s="136"/>
      <c r="Z13936" s="136"/>
      <c r="AC13936" s="136"/>
    </row>
    <row r="13937" spans="2:29">
      <c r="B13937" s="136"/>
      <c r="E13937" s="136"/>
      <c r="H13937" s="136"/>
      <c r="K13937" s="136"/>
      <c r="O13937" s="136"/>
      <c r="T13937" s="136"/>
      <c r="W13937" s="136"/>
      <c r="Z13937" s="136"/>
      <c r="AC13937" s="136"/>
    </row>
    <row r="13938" spans="2:29">
      <c r="B13938" s="136"/>
      <c r="E13938" s="136"/>
      <c r="H13938" s="136"/>
      <c r="K13938" s="136"/>
      <c r="O13938" s="136"/>
      <c r="T13938" s="136"/>
      <c r="W13938" s="136"/>
      <c r="Z13938" s="136"/>
      <c r="AC13938" s="136"/>
    </row>
    <row r="13939" spans="2:29">
      <c r="B13939" s="136"/>
      <c r="E13939" s="136"/>
      <c r="H13939" s="136"/>
      <c r="K13939" s="136"/>
      <c r="O13939" s="136"/>
      <c r="T13939" s="136"/>
      <c r="W13939" s="136"/>
      <c r="Z13939" s="136"/>
      <c r="AC13939" s="136"/>
    </row>
    <row r="13940" spans="2:29">
      <c r="B13940" s="136"/>
      <c r="E13940" s="136"/>
      <c r="H13940" s="136"/>
      <c r="K13940" s="136"/>
      <c r="O13940" s="136"/>
      <c r="T13940" s="136"/>
      <c r="W13940" s="136"/>
      <c r="Z13940" s="136"/>
      <c r="AC13940" s="136"/>
    </row>
    <row r="13941" spans="2:29">
      <c r="B13941" s="136"/>
      <c r="E13941" s="136"/>
      <c r="H13941" s="136"/>
      <c r="K13941" s="136"/>
      <c r="O13941" s="136"/>
      <c r="T13941" s="136"/>
      <c r="W13941" s="136"/>
      <c r="Z13941" s="136"/>
      <c r="AC13941" s="136"/>
    </row>
    <row r="13942" spans="2:29">
      <c r="B13942" s="136"/>
      <c r="E13942" s="136"/>
      <c r="H13942" s="136"/>
      <c r="K13942" s="136"/>
      <c r="O13942" s="136"/>
      <c r="T13942" s="136"/>
      <c r="W13942" s="136"/>
      <c r="Z13942" s="136"/>
      <c r="AC13942" s="136"/>
    </row>
    <row r="13943" spans="2:29">
      <c r="B13943" s="136"/>
      <c r="E13943" s="136"/>
      <c r="H13943" s="136"/>
      <c r="K13943" s="136"/>
      <c r="O13943" s="136"/>
      <c r="T13943" s="136"/>
      <c r="W13943" s="136"/>
      <c r="Z13943" s="136"/>
      <c r="AC13943" s="136"/>
    </row>
    <row r="13944" spans="2:29">
      <c r="B13944" s="136"/>
      <c r="E13944" s="136"/>
      <c r="H13944" s="136"/>
      <c r="K13944" s="136"/>
      <c r="O13944" s="136"/>
      <c r="T13944" s="136"/>
      <c r="W13944" s="136"/>
      <c r="Z13944" s="136"/>
      <c r="AC13944" s="136"/>
    </row>
    <row r="13945" spans="2:29">
      <c r="B13945" s="136"/>
      <c r="E13945" s="136"/>
      <c r="H13945" s="136"/>
      <c r="K13945" s="136"/>
      <c r="O13945" s="136"/>
      <c r="T13945" s="136"/>
      <c r="W13945" s="136"/>
      <c r="Z13945" s="136"/>
      <c r="AC13945" s="136"/>
    </row>
    <row r="13946" spans="2:29">
      <c r="B13946" s="136"/>
      <c r="E13946" s="136"/>
      <c r="H13946" s="136"/>
      <c r="K13946" s="136"/>
      <c r="O13946" s="136"/>
      <c r="T13946" s="136"/>
      <c r="W13946" s="136"/>
      <c r="Z13946" s="136"/>
      <c r="AC13946" s="136"/>
    </row>
    <row r="13947" spans="2:29">
      <c r="B13947" s="136"/>
      <c r="E13947" s="136"/>
      <c r="H13947" s="136"/>
      <c r="K13947" s="136"/>
      <c r="O13947" s="136"/>
      <c r="T13947" s="136"/>
      <c r="W13947" s="136"/>
      <c r="Z13947" s="136"/>
      <c r="AC13947" s="136"/>
    </row>
    <row r="13948" spans="2:29">
      <c r="B13948" s="136"/>
      <c r="E13948" s="136"/>
      <c r="H13948" s="136"/>
      <c r="K13948" s="136"/>
      <c r="O13948" s="136"/>
      <c r="T13948" s="136"/>
      <c r="W13948" s="136"/>
      <c r="Z13948" s="136"/>
      <c r="AC13948" s="136"/>
    </row>
    <row r="13949" spans="2:29">
      <c r="B13949" s="136"/>
      <c r="E13949" s="136"/>
      <c r="H13949" s="136"/>
      <c r="K13949" s="136"/>
      <c r="O13949" s="136"/>
      <c r="T13949" s="136"/>
      <c r="W13949" s="136"/>
      <c r="Z13949" s="136"/>
      <c r="AC13949" s="136"/>
    </row>
    <row r="13950" spans="2:29">
      <c r="B13950" s="136"/>
      <c r="E13950" s="136"/>
      <c r="H13950" s="136"/>
      <c r="K13950" s="136"/>
      <c r="O13950" s="136"/>
      <c r="T13950" s="136"/>
      <c r="W13950" s="136"/>
      <c r="Z13950" s="136"/>
      <c r="AC13950" s="136"/>
    </row>
    <row r="13951" spans="2:29">
      <c r="B13951" s="136"/>
      <c r="E13951" s="136"/>
      <c r="H13951" s="136"/>
      <c r="K13951" s="136"/>
      <c r="O13951" s="136"/>
      <c r="T13951" s="136"/>
      <c r="W13951" s="136"/>
      <c r="Z13951" s="136"/>
      <c r="AC13951" s="136"/>
    </row>
    <row r="13952" spans="2:29">
      <c r="B13952" s="136"/>
      <c r="E13952" s="136"/>
      <c r="H13952" s="136"/>
      <c r="K13952" s="136"/>
      <c r="O13952" s="136"/>
      <c r="T13952" s="136"/>
      <c r="W13952" s="136"/>
      <c r="Z13952" s="136"/>
      <c r="AC13952" s="136"/>
    </row>
    <row r="13953" spans="2:29">
      <c r="B13953" s="136"/>
      <c r="E13953" s="136"/>
      <c r="H13953" s="136"/>
      <c r="K13953" s="136"/>
      <c r="O13953" s="136"/>
      <c r="T13953" s="136"/>
      <c r="W13953" s="136"/>
      <c r="Z13953" s="136"/>
      <c r="AC13953" s="136"/>
    </row>
    <row r="13954" spans="2:29">
      <c r="B13954" s="136"/>
      <c r="E13954" s="136"/>
      <c r="H13954" s="136"/>
      <c r="K13954" s="136"/>
      <c r="O13954" s="136"/>
      <c r="T13954" s="136"/>
      <c r="W13954" s="136"/>
      <c r="Z13954" s="136"/>
      <c r="AC13954" s="136"/>
    </row>
    <row r="13955" spans="2:29">
      <c r="B13955" s="136"/>
      <c r="E13955" s="136"/>
      <c r="H13955" s="136"/>
      <c r="K13955" s="136"/>
      <c r="O13955" s="136"/>
      <c r="T13955" s="136"/>
      <c r="W13955" s="136"/>
      <c r="Z13955" s="136"/>
      <c r="AC13955" s="136"/>
    </row>
    <row r="13956" spans="2:29">
      <c r="B13956" s="136"/>
      <c r="E13956" s="136"/>
      <c r="H13956" s="136"/>
      <c r="K13956" s="136"/>
      <c r="O13956" s="136"/>
      <c r="T13956" s="136"/>
      <c r="W13956" s="136"/>
      <c r="Z13956" s="136"/>
      <c r="AC13956" s="136"/>
    </row>
    <row r="13957" spans="2:29">
      <c r="B13957" s="136"/>
      <c r="E13957" s="136"/>
      <c r="H13957" s="136"/>
      <c r="K13957" s="136"/>
      <c r="O13957" s="136"/>
      <c r="T13957" s="136"/>
      <c r="W13957" s="136"/>
      <c r="Z13957" s="136"/>
      <c r="AC13957" s="136"/>
    </row>
    <row r="13958" spans="2:29">
      <c r="B13958" s="136"/>
      <c r="E13958" s="136"/>
      <c r="H13958" s="136"/>
      <c r="K13958" s="136"/>
      <c r="O13958" s="136"/>
      <c r="T13958" s="136"/>
      <c r="W13958" s="136"/>
      <c r="Z13958" s="136"/>
      <c r="AC13958" s="136"/>
    </row>
    <row r="13959" spans="2:29">
      <c r="B13959" s="136"/>
      <c r="E13959" s="136"/>
      <c r="H13959" s="136"/>
      <c r="K13959" s="136"/>
      <c r="O13959" s="136"/>
      <c r="T13959" s="136"/>
      <c r="W13959" s="136"/>
      <c r="Z13959" s="136"/>
      <c r="AC13959" s="136"/>
    </row>
    <row r="13960" spans="2:29">
      <c r="B13960" s="136"/>
      <c r="E13960" s="136"/>
      <c r="H13960" s="136"/>
      <c r="K13960" s="136"/>
      <c r="O13960" s="136"/>
      <c r="T13960" s="136"/>
      <c r="W13960" s="136"/>
      <c r="Z13960" s="136"/>
      <c r="AC13960" s="136"/>
    </row>
    <row r="13961" spans="2:29">
      <c r="B13961" s="136"/>
      <c r="E13961" s="136"/>
      <c r="H13961" s="136"/>
      <c r="K13961" s="136"/>
      <c r="O13961" s="136"/>
      <c r="T13961" s="136"/>
      <c r="W13961" s="136"/>
      <c r="Z13961" s="136"/>
      <c r="AC13961" s="136"/>
    </row>
    <row r="13962" spans="2:29">
      <c r="B13962" s="136"/>
      <c r="E13962" s="136"/>
      <c r="H13962" s="136"/>
      <c r="K13962" s="136"/>
      <c r="O13962" s="136"/>
      <c r="T13962" s="136"/>
      <c r="W13962" s="136"/>
      <c r="Z13962" s="136"/>
      <c r="AC13962" s="136"/>
    </row>
    <row r="13963" spans="2:29">
      <c r="B13963" s="136"/>
      <c r="E13963" s="136"/>
      <c r="H13963" s="136"/>
      <c r="K13963" s="136"/>
      <c r="O13963" s="136"/>
      <c r="T13963" s="136"/>
      <c r="W13963" s="136"/>
      <c r="Z13963" s="136"/>
      <c r="AC13963" s="136"/>
    </row>
    <row r="13964" spans="2:29">
      <c r="B13964" s="136"/>
      <c r="E13964" s="136"/>
      <c r="H13964" s="136"/>
      <c r="K13964" s="136"/>
      <c r="O13964" s="136"/>
      <c r="T13964" s="136"/>
      <c r="W13964" s="136"/>
      <c r="Z13964" s="136"/>
      <c r="AC13964" s="136"/>
    </row>
    <row r="13965" spans="2:29">
      <c r="B13965" s="136"/>
      <c r="E13965" s="136"/>
      <c r="H13965" s="136"/>
      <c r="K13965" s="136"/>
      <c r="O13965" s="136"/>
      <c r="T13965" s="136"/>
      <c r="W13965" s="136"/>
      <c r="Z13965" s="136"/>
      <c r="AC13965" s="136"/>
    </row>
    <row r="13966" spans="2:29">
      <c r="B13966" s="136"/>
      <c r="E13966" s="136"/>
      <c r="H13966" s="136"/>
      <c r="K13966" s="136"/>
      <c r="O13966" s="136"/>
      <c r="T13966" s="136"/>
      <c r="W13966" s="136"/>
      <c r="Z13966" s="136"/>
      <c r="AC13966" s="136"/>
    </row>
    <row r="13967" spans="2:29">
      <c r="B13967" s="136"/>
      <c r="E13967" s="136"/>
      <c r="H13967" s="136"/>
      <c r="K13967" s="136"/>
      <c r="O13967" s="136"/>
      <c r="T13967" s="136"/>
      <c r="W13967" s="136"/>
      <c r="Z13967" s="136"/>
      <c r="AC13967" s="136"/>
    </row>
    <row r="13968" spans="2:29">
      <c r="B13968" s="136"/>
      <c r="E13968" s="136"/>
      <c r="H13968" s="136"/>
      <c r="K13968" s="136"/>
      <c r="O13968" s="136"/>
      <c r="T13968" s="136"/>
      <c r="W13968" s="136"/>
      <c r="Z13968" s="136"/>
      <c r="AC13968" s="136"/>
    </row>
    <row r="13969" spans="2:29">
      <c r="B13969" s="136"/>
      <c r="E13969" s="136"/>
      <c r="H13969" s="136"/>
      <c r="K13969" s="136"/>
      <c r="O13969" s="136"/>
      <c r="T13969" s="136"/>
      <c r="W13969" s="136"/>
      <c r="Z13969" s="136"/>
      <c r="AC13969" s="136"/>
    </row>
    <row r="13970" spans="2:29">
      <c r="B13970" s="136"/>
      <c r="E13970" s="136"/>
      <c r="H13970" s="136"/>
      <c r="K13970" s="136"/>
      <c r="O13970" s="136"/>
      <c r="T13970" s="136"/>
      <c r="W13970" s="136"/>
      <c r="Z13970" s="136"/>
      <c r="AC13970" s="136"/>
    </row>
    <row r="13971" spans="2:29">
      <c r="B13971" s="136"/>
      <c r="E13971" s="136"/>
      <c r="H13971" s="136"/>
      <c r="K13971" s="136"/>
      <c r="O13971" s="136"/>
      <c r="T13971" s="136"/>
      <c r="W13971" s="136"/>
      <c r="Z13971" s="136"/>
      <c r="AC13971" s="136"/>
    </row>
    <row r="13972" spans="2:29">
      <c r="B13972" s="136"/>
      <c r="E13972" s="136"/>
      <c r="H13972" s="136"/>
      <c r="K13972" s="136"/>
      <c r="O13972" s="136"/>
      <c r="T13972" s="136"/>
      <c r="W13972" s="136"/>
      <c r="Z13972" s="136"/>
      <c r="AC13972" s="136"/>
    </row>
    <row r="13973" spans="2:29">
      <c r="B13973" s="136"/>
      <c r="E13973" s="136"/>
      <c r="H13973" s="136"/>
      <c r="K13973" s="136"/>
      <c r="O13973" s="136"/>
      <c r="T13973" s="136"/>
      <c r="W13973" s="136"/>
      <c r="Z13973" s="136"/>
      <c r="AC13973" s="136"/>
    </row>
    <row r="13974" spans="2:29">
      <c r="B13974" s="136"/>
      <c r="E13974" s="136"/>
      <c r="H13974" s="136"/>
      <c r="K13974" s="136"/>
      <c r="O13974" s="136"/>
      <c r="T13974" s="136"/>
      <c r="W13974" s="136"/>
      <c r="Z13974" s="136"/>
      <c r="AC13974" s="136"/>
    </row>
    <row r="13975" spans="2:29">
      <c r="B13975" s="136"/>
      <c r="E13975" s="136"/>
      <c r="H13975" s="136"/>
      <c r="K13975" s="136"/>
      <c r="O13975" s="136"/>
      <c r="T13975" s="136"/>
      <c r="W13975" s="136"/>
      <c r="Z13975" s="136"/>
      <c r="AC13975" s="136"/>
    </row>
    <row r="13976" spans="2:29">
      <c r="B13976" s="136"/>
      <c r="E13976" s="136"/>
      <c r="H13976" s="136"/>
      <c r="K13976" s="136"/>
      <c r="O13976" s="136"/>
      <c r="T13976" s="136"/>
      <c r="W13976" s="136"/>
      <c r="Z13976" s="136"/>
      <c r="AC13976" s="136"/>
    </row>
    <row r="13977" spans="2:29">
      <c r="B13977" s="136"/>
      <c r="E13977" s="136"/>
      <c r="H13977" s="136"/>
      <c r="K13977" s="136"/>
      <c r="O13977" s="136"/>
      <c r="T13977" s="136"/>
      <c r="W13977" s="136"/>
      <c r="Z13977" s="136"/>
      <c r="AC13977" s="136"/>
    </row>
    <row r="13978" spans="2:29">
      <c r="B13978" s="136"/>
      <c r="E13978" s="136"/>
      <c r="H13978" s="136"/>
      <c r="K13978" s="136"/>
      <c r="O13978" s="136"/>
      <c r="T13978" s="136"/>
      <c r="W13978" s="136"/>
      <c r="Z13978" s="136"/>
      <c r="AC13978" s="136"/>
    </row>
    <row r="13979" spans="2:29">
      <c r="B13979" s="136"/>
      <c r="E13979" s="136"/>
      <c r="H13979" s="136"/>
      <c r="K13979" s="136"/>
      <c r="O13979" s="136"/>
      <c r="T13979" s="136"/>
      <c r="W13979" s="136"/>
      <c r="Z13979" s="136"/>
      <c r="AC13979" s="136"/>
    </row>
    <row r="13980" spans="2:29">
      <c r="B13980" s="136"/>
      <c r="E13980" s="136"/>
      <c r="H13980" s="136"/>
      <c r="K13980" s="136"/>
      <c r="O13980" s="136"/>
      <c r="T13980" s="136"/>
      <c r="W13980" s="136"/>
      <c r="Z13980" s="136"/>
      <c r="AC13980" s="136"/>
    </row>
    <row r="13981" spans="2:29">
      <c r="B13981" s="136"/>
      <c r="E13981" s="136"/>
      <c r="H13981" s="136"/>
      <c r="K13981" s="136"/>
      <c r="O13981" s="136"/>
      <c r="T13981" s="136"/>
      <c r="W13981" s="136"/>
      <c r="Z13981" s="136"/>
      <c r="AC13981" s="136"/>
    </row>
    <row r="13982" spans="2:29">
      <c r="B13982" s="136"/>
      <c r="E13982" s="136"/>
      <c r="H13982" s="136"/>
      <c r="K13982" s="136"/>
      <c r="O13982" s="136"/>
      <c r="T13982" s="136"/>
      <c r="W13982" s="136"/>
      <c r="Z13982" s="136"/>
      <c r="AC13982" s="136"/>
    </row>
    <row r="13983" spans="2:29">
      <c r="B13983" s="136"/>
      <c r="E13983" s="136"/>
      <c r="H13983" s="136"/>
      <c r="K13983" s="136"/>
      <c r="O13983" s="136"/>
      <c r="T13983" s="136"/>
      <c r="W13983" s="136"/>
      <c r="Z13983" s="136"/>
      <c r="AC13983" s="136"/>
    </row>
    <row r="13984" spans="2:29">
      <c r="B13984" s="136"/>
      <c r="E13984" s="136"/>
      <c r="H13984" s="136"/>
      <c r="K13984" s="136"/>
      <c r="O13984" s="136"/>
      <c r="T13984" s="136"/>
      <c r="W13984" s="136"/>
      <c r="Z13984" s="136"/>
      <c r="AC13984" s="136"/>
    </row>
    <row r="13985" spans="2:29">
      <c r="B13985" s="136"/>
      <c r="E13985" s="136"/>
      <c r="H13985" s="136"/>
      <c r="K13985" s="136"/>
      <c r="O13985" s="136"/>
      <c r="T13985" s="136"/>
      <c r="W13985" s="136"/>
      <c r="Z13985" s="136"/>
      <c r="AC13985" s="136"/>
    </row>
    <row r="13986" spans="2:29">
      <c r="B13986" s="136"/>
      <c r="E13986" s="136"/>
      <c r="H13986" s="136"/>
      <c r="K13986" s="136"/>
      <c r="O13986" s="136"/>
      <c r="T13986" s="136"/>
      <c r="W13986" s="136"/>
      <c r="Z13986" s="136"/>
      <c r="AC13986" s="136"/>
    </row>
    <row r="13987" spans="2:29">
      <c r="B13987" s="136"/>
      <c r="E13987" s="136"/>
      <c r="H13987" s="136"/>
      <c r="K13987" s="136"/>
      <c r="O13987" s="136"/>
      <c r="T13987" s="136"/>
      <c r="W13987" s="136"/>
      <c r="Z13987" s="136"/>
      <c r="AC13987" s="136"/>
    </row>
    <row r="13988" spans="2:29">
      <c r="B13988" s="136"/>
      <c r="E13988" s="136"/>
      <c r="H13988" s="136"/>
      <c r="K13988" s="136"/>
      <c r="O13988" s="136"/>
      <c r="T13988" s="136"/>
      <c r="W13988" s="136"/>
      <c r="Z13988" s="136"/>
      <c r="AC13988" s="136"/>
    </row>
    <row r="13989" spans="2:29">
      <c r="B13989" s="136"/>
      <c r="E13989" s="136"/>
      <c r="H13989" s="136"/>
      <c r="K13989" s="136"/>
      <c r="O13989" s="136"/>
      <c r="T13989" s="136"/>
      <c r="W13989" s="136"/>
      <c r="Z13989" s="136"/>
      <c r="AC13989" s="136"/>
    </row>
    <row r="13990" spans="2:29">
      <c r="B13990" s="136"/>
      <c r="E13990" s="136"/>
      <c r="H13990" s="136"/>
      <c r="K13990" s="136"/>
      <c r="O13990" s="136"/>
      <c r="T13990" s="136"/>
      <c r="W13990" s="136"/>
      <c r="Z13990" s="136"/>
      <c r="AC13990" s="136"/>
    </row>
    <row r="13991" spans="2:29">
      <c r="B13991" s="136"/>
      <c r="E13991" s="136"/>
      <c r="H13991" s="136"/>
      <c r="K13991" s="136"/>
      <c r="O13991" s="136"/>
      <c r="T13991" s="136"/>
      <c r="W13991" s="136"/>
      <c r="Z13991" s="136"/>
      <c r="AC13991" s="136"/>
    </row>
    <row r="13992" spans="2:29">
      <c r="B13992" s="136"/>
      <c r="E13992" s="136"/>
      <c r="H13992" s="136"/>
      <c r="K13992" s="136"/>
      <c r="O13992" s="136"/>
      <c r="T13992" s="136"/>
      <c r="W13992" s="136"/>
      <c r="Z13992" s="136"/>
      <c r="AC13992" s="136"/>
    </row>
    <row r="13993" spans="2:29">
      <c r="B13993" s="136"/>
      <c r="E13993" s="136"/>
      <c r="H13993" s="136"/>
      <c r="K13993" s="136"/>
      <c r="O13993" s="136"/>
      <c r="T13993" s="136"/>
      <c r="W13993" s="136"/>
      <c r="Z13993" s="136"/>
      <c r="AC13993" s="136"/>
    </row>
    <row r="13994" spans="2:29">
      <c r="B13994" s="136"/>
      <c r="E13994" s="136"/>
      <c r="H13994" s="136"/>
      <c r="K13994" s="136"/>
      <c r="O13994" s="136"/>
      <c r="T13994" s="136"/>
      <c r="W13994" s="136"/>
      <c r="Z13994" s="136"/>
      <c r="AC13994" s="136"/>
    </row>
    <row r="13995" spans="2:29">
      <c r="B13995" s="136"/>
      <c r="E13995" s="136"/>
      <c r="H13995" s="136"/>
      <c r="K13995" s="136"/>
      <c r="O13995" s="136"/>
      <c r="T13995" s="136"/>
      <c r="W13995" s="136"/>
      <c r="Z13995" s="136"/>
      <c r="AC13995" s="136"/>
    </row>
    <row r="13996" spans="2:29">
      <c r="B13996" s="136"/>
      <c r="E13996" s="136"/>
      <c r="H13996" s="136"/>
      <c r="K13996" s="136"/>
      <c r="O13996" s="136"/>
      <c r="T13996" s="136"/>
      <c r="W13996" s="136"/>
      <c r="Z13996" s="136"/>
      <c r="AC13996" s="136"/>
    </row>
    <row r="13997" spans="2:29">
      <c r="B13997" s="136"/>
      <c r="E13997" s="136"/>
      <c r="H13997" s="136"/>
      <c r="K13997" s="136"/>
      <c r="O13997" s="136"/>
      <c r="T13997" s="136"/>
      <c r="W13997" s="136"/>
      <c r="Z13997" s="136"/>
      <c r="AC13997" s="136"/>
    </row>
    <row r="13998" spans="2:29">
      <c r="B13998" s="136"/>
      <c r="E13998" s="136"/>
      <c r="H13998" s="136"/>
      <c r="K13998" s="136"/>
      <c r="O13998" s="136"/>
      <c r="T13998" s="136"/>
      <c r="W13998" s="136"/>
      <c r="Z13998" s="136"/>
      <c r="AC13998" s="136"/>
    </row>
    <row r="13999" spans="2:29">
      <c r="B13999" s="136"/>
      <c r="E13999" s="136"/>
      <c r="H13999" s="136"/>
      <c r="K13999" s="136"/>
      <c r="O13999" s="136"/>
      <c r="T13999" s="136"/>
      <c r="W13999" s="136"/>
      <c r="Z13999" s="136"/>
      <c r="AC13999" s="136"/>
    </row>
    <row r="14000" spans="2:29">
      <c r="B14000" s="136"/>
      <c r="E14000" s="136"/>
      <c r="H14000" s="136"/>
      <c r="K14000" s="136"/>
      <c r="O14000" s="136"/>
      <c r="T14000" s="136"/>
      <c r="W14000" s="136"/>
      <c r="Z14000" s="136"/>
      <c r="AC14000" s="136"/>
    </row>
    <row r="14001" spans="2:29">
      <c r="B14001" s="136"/>
      <c r="E14001" s="136"/>
      <c r="H14001" s="136"/>
      <c r="K14001" s="136"/>
      <c r="O14001" s="136"/>
      <c r="T14001" s="136"/>
      <c r="W14001" s="136"/>
      <c r="Z14001" s="136"/>
      <c r="AC14001" s="136"/>
    </row>
    <row r="14002" spans="2:29">
      <c r="B14002" s="136"/>
      <c r="E14002" s="136"/>
      <c r="H14002" s="136"/>
      <c r="K14002" s="136"/>
      <c r="O14002" s="136"/>
      <c r="T14002" s="136"/>
      <c r="W14002" s="136"/>
      <c r="Z14002" s="136"/>
      <c r="AC14002" s="136"/>
    </row>
    <row r="14003" spans="2:29">
      <c r="B14003" s="136"/>
      <c r="E14003" s="136"/>
      <c r="H14003" s="136"/>
      <c r="K14003" s="136"/>
      <c r="O14003" s="136"/>
      <c r="T14003" s="136"/>
      <c r="W14003" s="136"/>
      <c r="Z14003" s="136"/>
      <c r="AC14003" s="136"/>
    </row>
    <row r="14004" spans="2:29">
      <c r="B14004" s="136"/>
      <c r="E14004" s="136"/>
      <c r="H14004" s="136"/>
      <c r="K14004" s="136"/>
      <c r="O14004" s="136"/>
      <c r="T14004" s="136"/>
      <c r="W14004" s="136"/>
      <c r="Z14004" s="136"/>
      <c r="AC14004" s="136"/>
    </row>
    <row r="14005" spans="2:29">
      <c r="B14005" s="136"/>
      <c r="E14005" s="136"/>
      <c r="H14005" s="136"/>
      <c r="K14005" s="136"/>
      <c r="O14005" s="136"/>
      <c r="T14005" s="136"/>
      <c r="W14005" s="136"/>
      <c r="Z14005" s="136"/>
      <c r="AC14005" s="136"/>
    </row>
    <row r="14006" spans="2:29">
      <c r="B14006" s="136"/>
      <c r="E14006" s="136"/>
      <c r="H14006" s="136"/>
      <c r="K14006" s="136"/>
      <c r="O14006" s="136"/>
      <c r="T14006" s="136"/>
      <c r="W14006" s="136"/>
      <c r="Z14006" s="136"/>
      <c r="AC14006" s="136"/>
    </row>
    <row r="14007" spans="2:29">
      <c r="B14007" s="136"/>
      <c r="E14007" s="136"/>
      <c r="H14007" s="136"/>
      <c r="K14007" s="136"/>
      <c r="O14007" s="136"/>
      <c r="T14007" s="136"/>
      <c r="W14007" s="136"/>
      <c r="Z14007" s="136"/>
      <c r="AC14007" s="136"/>
    </row>
    <row r="14008" spans="2:29">
      <c r="B14008" s="136"/>
      <c r="E14008" s="136"/>
      <c r="H14008" s="136"/>
      <c r="K14008" s="136"/>
      <c r="O14008" s="136"/>
      <c r="T14008" s="136"/>
      <c r="W14008" s="136"/>
      <c r="Z14008" s="136"/>
      <c r="AC14008" s="136"/>
    </row>
    <row r="14009" spans="2:29">
      <c r="B14009" s="136"/>
      <c r="E14009" s="136"/>
      <c r="H14009" s="136"/>
      <c r="K14009" s="136"/>
      <c r="O14009" s="136"/>
      <c r="T14009" s="136"/>
      <c r="W14009" s="136"/>
      <c r="Z14009" s="136"/>
      <c r="AC14009" s="136"/>
    </row>
    <row r="14010" spans="2:29">
      <c r="B14010" s="136"/>
      <c r="E14010" s="136"/>
      <c r="H14010" s="136"/>
      <c r="K14010" s="136"/>
      <c r="O14010" s="136"/>
      <c r="T14010" s="136"/>
      <c r="W14010" s="136"/>
      <c r="Z14010" s="136"/>
      <c r="AC14010" s="136"/>
    </row>
    <row r="14011" spans="2:29">
      <c r="B14011" s="136"/>
      <c r="E14011" s="136"/>
      <c r="H14011" s="136"/>
      <c r="K14011" s="136"/>
      <c r="O14011" s="136"/>
      <c r="T14011" s="136"/>
      <c r="W14011" s="136"/>
      <c r="Z14011" s="136"/>
      <c r="AC14011" s="136"/>
    </row>
    <row r="14012" spans="2:29">
      <c r="B14012" s="136"/>
      <c r="E14012" s="136"/>
      <c r="H14012" s="136"/>
      <c r="K14012" s="136"/>
      <c r="O14012" s="136"/>
      <c r="T14012" s="136"/>
      <c r="W14012" s="136"/>
      <c r="Z14012" s="136"/>
      <c r="AC14012" s="136"/>
    </row>
    <row r="14013" spans="2:29">
      <c r="B14013" s="136"/>
      <c r="E14013" s="136"/>
      <c r="H14013" s="136"/>
      <c r="K14013" s="136"/>
      <c r="O14013" s="136"/>
      <c r="T14013" s="136"/>
      <c r="W14013" s="136"/>
      <c r="Z14013" s="136"/>
      <c r="AC14013" s="136"/>
    </row>
    <row r="14014" spans="2:29">
      <c r="B14014" s="136"/>
      <c r="E14014" s="136"/>
      <c r="H14014" s="136"/>
      <c r="K14014" s="136"/>
      <c r="O14014" s="136"/>
      <c r="T14014" s="136"/>
      <c r="W14014" s="136"/>
      <c r="Z14014" s="136"/>
      <c r="AC14014" s="136"/>
    </row>
    <row r="14015" spans="2:29">
      <c r="B14015" s="136"/>
      <c r="E14015" s="136"/>
      <c r="H14015" s="136"/>
      <c r="K14015" s="136"/>
      <c r="O14015" s="136"/>
      <c r="T14015" s="136"/>
      <c r="W14015" s="136"/>
      <c r="Z14015" s="136"/>
      <c r="AC14015" s="136"/>
    </row>
    <row r="14016" spans="2:29">
      <c r="B14016" s="136"/>
      <c r="E14016" s="136"/>
      <c r="H14016" s="136"/>
      <c r="K14016" s="136"/>
      <c r="O14016" s="136"/>
      <c r="T14016" s="136"/>
      <c r="W14016" s="136"/>
      <c r="Z14016" s="136"/>
      <c r="AC14016" s="136"/>
    </row>
    <row r="14017" spans="2:29">
      <c r="B14017" s="136"/>
      <c r="E14017" s="136"/>
      <c r="H14017" s="136"/>
      <c r="K14017" s="136"/>
      <c r="O14017" s="136"/>
      <c r="T14017" s="136"/>
      <c r="W14017" s="136"/>
      <c r="Z14017" s="136"/>
      <c r="AC14017" s="136"/>
    </row>
    <row r="14018" spans="2:29">
      <c r="B14018" s="136"/>
      <c r="E14018" s="136"/>
      <c r="H14018" s="136"/>
      <c r="K14018" s="136"/>
      <c r="O14018" s="136"/>
      <c r="T14018" s="136"/>
      <c r="W14018" s="136"/>
      <c r="Z14018" s="136"/>
      <c r="AC14018" s="136"/>
    </row>
    <row r="14019" spans="2:29">
      <c r="B14019" s="136"/>
      <c r="E14019" s="136"/>
      <c r="H14019" s="136"/>
      <c r="K14019" s="136"/>
      <c r="O14019" s="136"/>
      <c r="T14019" s="136"/>
      <c r="W14019" s="136"/>
      <c r="Z14019" s="136"/>
      <c r="AC14019" s="136"/>
    </row>
    <row r="14020" spans="2:29">
      <c r="B14020" s="136"/>
      <c r="E14020" s="136"/>
      <c r="H14020" s="136"/>
      <c r="K14020" s="136"/>
      <c r="O14020" s="136"/>
      <c r="T14020" s="136"/>
      <c r="W14020" s="136"/>
      <c r="Z14020" s="136"/>
      <c r="AC14020" s="136"/>
    </row>
    <row r="14021" spans="2:29">
      <c r="B14021" s="136"/>
      <c r="E14021" s="136"/>
      <c r="H14021" s="136"/>
      <c r="K14021" s="136"/>
      <c r="O14021" s="136"/>
      <c r="T14021" s="136"/>
      <c r="W14021" s="136"/>
      <c r="Z14021" s="136"/>
      <c r="AC14021" s="136"/>
    </row>
    <row r="14022" spans="2:29">
      <c r="B14022" s="136"/>
      <c r="E14022" s="136"/>
      <c r="H14022" s="136"/>
      <c r="K14022" s="136"/>
      <c r="O14022" s="136"/>
      <c r="T14022" s="136"/>
      <c r="W14022" s="136"/>
      <c r="Z14022" s="136"/>
      <c r="AC14022" s="136"/>
    </row>
    <row r="14023" spans="2:29">
      <c r="B14023" s="136"/>
      <c r="E14023" s="136"/>
      <c r="H14023" s="136"/>
      <c r="K14023" s="136"/>
      <c r="O14023" s="136"/>
      <c r="T14023" s="136"/>
      <c r="W14023" s="136"/>
      <c r="Z14023" s="136"/>
      <c r="AC14023" s="136"/>
    </row>
    <row r="14024" spans="2:29">
      <c r="B14024" s="136"/>
      <c r="E14024" s="136"/>
      <c r="H14024" s="136"/>
      <c r="K14024" s="136"/>
      <c r="O14024" s="136"/>
      <c r="T14024" s="136"/>
      <c r="W14024" s="136"/>
      <c r="Z14024" s="136"/>
      <c r="AC14024" s="136"/>
    </row>
    <row r="14025" spans="2:29">
      <c r="B14025" s="136"/>
      <c r="E14025" s="136"/>
      <c r="H14025" s="136"/>
      <c r="K14025" s="136"/>
      <c r="O14025" s="136"/>
      <c r="T14025" s="136"/>
      <c r="W14025" s="136"/>
      <c r="Z14025" s="136"/>
      <c r="AC14025" s="136"/>
    </row>
    <row r="14026" spans="2:29">
      <c r="B14026" s="136"/>
      <c r="E14026" s="136"/>
      <c r="H14026" s="136"/>
      <c r="K14026" s="136"/>
      <c r="O14026" s="136"/>
      <c r="T14026" s="136"/>
      <c r="W14026" s="136"/>
      <c r="Z14026" s="136"/>
      <c r="AC14026" s="136"/>
    </row>
    <row r="14027" spans="2:29">
      <c r="B14027" s="136"/>
      <c r="E14027" s="136"/>
      <c r="H14027" s="136"/>
      <c r="K14027" s="136"/>
      <c r="O14027" s="136"/>
      <c r="T14027" s="136"/>
      <c r="W14027" s="136"/>
      <c r="Z14027" s="136"/>
      <c r="AC14027" s="136"/>
    </row>
    <row r="14028" spans="2:29">
      <c r="B14028" s="136"/>
      <c r="E14028" s="136"/>
      <c r="H14028" s="136"/>
      <c r="K14028" s="136"/>
      <c r="O14028" s="136"/>
      <c r="T14028" s="136"/>
      <c r="W14028" s="136"/>
      <c r="Z14028" s="136"/>
      <c r="AC14028" s="136"/>
    </row>
    <row r="14029" spans="2:29">
      <c r="B14029" s="136"/>
      <c r="E14029" s="136"/>
      <c r="H14029" s="136"/>
      <c r="K14029" s="136"/>
      <c r="O14029" s="136"/>
      <c r="T14029" s="136"/>
      <c r="W14029" s="136"/>
      <c r="Z14029" s="136"/>
      <c r="AC14029" s="136"/>
    </row>
    <row r="14030" spans="2:29">
      <c r="B14030" s="136"/>
      <c r="E14030" s="136"/>
      <c r="H14030" s="136"/>
      <c r="K14030" s="136"/>
      <c r="O14030" s="136"/>
      <c r="T14030" s="136"/>
      <c r="W14030" s="136"/>
      <c r="Z14030" s="136"/>
      <c r="AC14030" s="136"/>
    </row>
    <row r="14031" spans="2:29">
      <c r="B14031" s="136"/>
      <c r="E14031" s="136"/>
      <c r="H14031" s="136"/>
      <c r="K14031" s="136"/>
      <c r="O14031" s="136"/>
      <c r="T14031" s="136"/>
      <c r="W14031" s="136"/>
      <c r="Z14031" s="136"/>
      <c r="AC14031" s="136"/>
    </row>
    <row r="14032" spans="2:29">
      <c r="B14032" s="136"/>
      <c r="E14032" s="136"/>
      <c r="H14032" s="136"/>
      <c r="K14032" s="136"/>
      <c r="O14032" s="136"/>
      <c r="T14032" s="136"/>
      <c r="W14032" s="136"/>
      <c r="Z14032" s="136"/>
      <c r="AC14032" s="136"/>
    </row>
    <row r="14033" spans="2:29">
      <c r="B14033" s="136"/>
      <c r="E14033" s="136"/>
      <c r="H14033" s="136"/>
      <c r="K14033" s="136"/>
      <c r="O14033" s="136"/>
      <c r="T14033" s="136"/>
      <c r="W14033" s="136"/>
      <c r="Z14033" s="136"/>
      <c r="AC14033" s="136"/>
    </row>
    <row r="14034" spans="2:29">
      <c r="B14034" s="136"/>
      <c r="E14034" s="136"/>
      <c r="H14034" s="136"/>
      <c r="K14034" s="136"/>
      <c r="O14034" s="136"/>
      <c r="T14034" s="136"/>
      <c r="W14034" s="136"/>
      <c r="Z14034" s="136"/>
      <c r="AC14034" s="136"/>
    </row>
    <row r="14035" spans="2:29">
      <c r="B14035" s="136"/>
      <c r="E14035" s="136"/>
      <c r="H14035" s="136"/>
      <c r="K14035" s="136"/>
      <c r="O14035" s="136"/>
      <c r="T14035" s="136"/>
      <c r="W14035" s="136"/>
      <c r="Z14035" s="136"/>
      <c r="AC14035" s="136"/>
    </row>
    <row r="14036" spans="2:29">
      <c r="B14036" s="136"/>
      <c r="E14036" s="136"/>
      <c r="H14036" s="136"/>
      <c r="K14036" s="136"/>
      <c r="O14036" s="136"/>
      <c r="T14036" s="136"/>
      <c r="W14036" s="136"/>
      <c r="Z14036" s="136"/>
      <c r="AC14036" s="136"/>
    </row>
    <row r="14037" spans="2:29">
      <c r="B14037" s="136"/>
      <c r="E14037" s="136"/>
      <c r="H14037" s="136"/>
      <c r="K14037" s="136"/>
      <c r="O14037" s="136"/>
      <c r="T14037" s="136"/>
      <c r="W14037" s="136"/>
      <c r="Z14037" s="136"/>
      <c r="AC14037" s="136"/>
    </row>
    <row r="14038" spans="2:29">
      <c r="B14038" s="136"/>
      <c r="E14038" s="136"/>
      <c r="H14038" s="136"/>
      <c r="K14038" s="136"/>
      <c r="O14038" s="136"/>
      <c r="T14038" s="136"/>
      <c r="W14038" s="136"/>
      <c r="Z14038" s="136"/>
      <c r="AC14038" s="136"/>
    </row>
    <row r="14039" spans="2:29">
      <c r="B14039" s="136"/>
      <c r="E14039" s="136"/>
      <c r="H14039" s="136"/>
      <c r="K14039" s="136"/>
      <c r="O14039" s="136"/>
      <c r="T14039" s="136"/>
      <c r="W14039" s="136"/>
      <c r="Z14039" s="136"/>
      <c r="AC14039" s="136"/>
    </row>
    <row r="14040" spans="2:29">
      <c r="B14040" s="136"/>
      <c r="E14040" s="136"/>
      <c r="H14040" s="136"/>
      <c r="K14040" s="136"/>
      <c r="O14040" s="136"/>
      <c r="T14040" s="136"/>
      <c r="W14040" s="136"/>
      <c r="Z14040" s="136"/>
      <c r="AC14040" s="136"/>
    </row>
    <row r="14041" spans="2:29">
      <c r="B14041" s="136"/>
      <c r="E14041" s="136"/>
      <c r="H14041" s="136"/>
      <c r="K14041" s="136"/>
      <c r="O14041" s="136"/>
      <c r="T14041" s="136"/>
      <c r="W14041" s="136"/>
      <c r="Z14041" s="136"/>
      <c r="AC14041" s="136"/>
    </row>
    <row r="14042" spans="2:29">
      <c r="B14042" s="136"/>
      <c r="E14042" s="136"/>
      <c r="H14042" s="136"/>
      <c r="K14042" s="136"/>
      <c r="O14042" s="136"/>
      <c r="T14042" s="136"/>
      <c r="W14042" s="136"/>
      <c r="Z14042" s="136"/>
      <c r="AC14042" s="136"/>
    </row>
    <row r="14043" spans="2:29">
      <c r="B14043" s="136"/>
      <c r="E14043" s="136"/>
      <c r="H14043" s="136"/>
      <c r="K14043" s="136"/>
      <c r="O14043" s="136"/>
      <c r="T14043" s="136"/>
      <c r="W14043" s="136"/>
      <c r="Z14043" s="136"/>
      <c r="AC14043" s="136"/>
    </row>
    <row r="14044" spans="2:29">
      <c r="B14044" s="136"/>
      <c r="E14044" s="136"/>
      <c r="H14044" s="136"/>
      <c r="K14044" s="136"/>
      <c r="O14044" s="136"/>
      <c r="T14044" s="136"/>
      <c r="W14044" s="136"/>
      <c r="Z14044" s="136"/>
      <c r="AC14044" s="136"/>
    </row>
    <row r="14045" spans="2:29">
      <c r="B14045" s="136"/>
      <c r="E14045" s="136"/>
      <c r="H14045" s="136"/>
      <c r="K14045" s="136"/>
      <c r="O14045" s="136"/>
      <c r="T14045" s="136"/>
      <c r="W14045" s="136"/>
      <c r="Z14045" s="136"/>
      <c r="AC14045" s="136"/>
    </row>
    <row r="14046" spans="2:29">
      <c r="B14046" s="136"/>
      <c r="E14046" s="136"/>
      <c r="H14046" s="136"/>
      <c r="K14046" s="136"/>
      <c r="O14046" s="136"/>
      <c r="T14046" s="136"/>
      <c r="W14046" s="136"/>
      <c r="Z14046" s="136"/>
      <c r="AC14046" s="136"/>
    </row>
    <row r="14047" spans="2:29">
      <c r="B14047" s="136"/>
      <c r="E14047" s="136"/>
      <c r="H14047" s="136"/>
      <c r="K14047" s="136"/>
      <c r="O14047" s="136"/>
      <c r="T14047" s="136"/>
      <c r="W14047" s="136"/>
      <c r="Z14047" s="136"/>
      <c r="AC14047" s="136"/>
    </row>
    <row r="14048" spans="2:29">
      <c r="B14048" s="136"/>
      <c r="E14048" s="136"/>
      <c r="H14048" s="136"/>
      <c r="K14048" s="136"/>
      <c r="O14048" s="136"/>
      <c r="T14048" s="136"/>
      <c r="W14048" s="136"/>
      <c r="Z14048" s="136"/>
      <c r="AC14048" s="136"/>
    </row>
    <row r="14049" spans="2:29">
      <c r="B14049" s="136"/>
      <c r="E14049" s="136"/>
      <c r="H14049" s="136"/>
      <c r="K14049" s="136"/>
      <c r="O14049" s="136"/>
      <c r="T14049" s="136"/>
      <c r="W14049" s="136"/>
      <c r="Z14049" s="136"/>
      <c r="AC14049" s="136"/>
    </row>
    <row r="14050" spans="2:29">
      <c r="B14050" s="136"/>
      <c r="E14050" s="136"/>
      <c r="H14050" s="136"/>
      <c r="K14050" s="136"/>
      <c r="O14050" s="136"/>
      <c r="T14050" s="136"/>
      <c r="W14050" s="136"/>
      <c r="Z14050" s="136"/>
      <c r="AC14050" s="136"/>
    </row>
    <row r="14051" spans="2:29">
      <c r="B14051" s="136"/>
      <c r="E14051" s="136"/>
      <c r="H14051" s="136"/>
      <c r="K14051" s="136"/>
      <c r="O14051" s="136"/>
      <c r="T14051" s="136"/>
      <c r="W14051" s="136"/>
      <c r="Z14051" s="136"/>
      <c r="AC14051" s="136"/>
    </row>
    <row r="14052" spans="2:29">
      <c r="B14052" s="136"/>
      <c r="E14052" s="136"/>
      <c r="H14052" s="136"/>
      <c r="K14052" s="136"/>
      <c r="O14052" s="136"/>
      <c r="T14052" s="136"/>
      <c r="W14052" s="136"/>
      <c r="Z14052" s="136"/>
      <c r="AC14052" s="136"/>
    </row>
    <row r="14053" spans="2:29">
      <c r="B14053" s="136"/>
      <c r="E14053" s="136"/>
      <c r="H14053" s="136"/>
      <c r="K14053" s="136"/>
      <c r="O14053" s="136"/>
      <c r="T14053" s="136"/>
      <c r="W14053" s="136"/>
      <c r="Z14053" s="136"/>
      <c r="AC14053" s="136"/>
    </row>
    <row r="14054" spans="2:29">
      <c r="B14054" s="136"/>
      <c r="E14054" s="136"/>
      <c r="H14054" s="136"/>
      <c r="K14054" s="136"/>
      <c r="O14054" s="136"/>
      <c r="T14054" s="136"/>
      <c r="W14054" s="136"/>
      <c r="Z14054" s="136"/>
      <c r="AC14054" s="136"/>
    </row>
    <row r="14055" spans="2:29">
      <c r="B14055" s="136"/>
      <c r="E14055" s="136"/>
      <c r="H14055" s="136"/>
      <c r="K14055" s="136"/>
      <c r="O14055" s="136"/>
      <c r="T14055" s="136"/>
      <c r="W14055" s="136"/>
      <c r="Z14055" s="136"/>
      <c r="AC14055" s="136"/>
    </row>
    <row r="14056" spans="2:29">
      <c r="B14056" s="136"/>
      <c r="E14056" s="136"/>
      <c r="H14056" s="136"/>
      <c r="K14056" s="136"/>
      <c r="O14056" s="136"/>
      <c r="T14056" s="136"/>
      <c r="W14056" s="136"/>
      <c r="Z14056" s="136"/>
      <c r="AC14056" s="136"/>
    </row>
    <row r="14057" spans="2:29">
      <c r="B14057" s="136"/>
      <c r="E14057" s="136"/>
      <c r="H14057" s="136"/>
      <c r="K14057" s="136"/>
      <c r="O14057" s="136"/>
      <c r="T14057" s="136"/>
      <c r="W14057" s="136"/>
      <c r="Z14057" s="136"/>
      <c r="AC14057" s="136"/>
    </row>
    <row r="14058" spans="2:29">
      <c r="B14058" s="136"/>
      <c r="E14058" s="136"/>
      <c r="H14058" s="136"/>
      <c r="K14058" s="136"/>
      <c r="O14058" s="136"/>
      <c r="T14058" s="136"/>
      <c r="W14058" s="136"/>
      <c r="Z14058" s="136"/>
      <c r="AC14058" s="136"/>
    </row>
    <row r="14059" spans="2:29">
      <c r="B14059" s="136"/>
      <c r="E14059" s="136"/>
      <c r="H14059" s="136"/>
      <c r="K14059" s="136"/>
      <c r="O14059" s="136"/>
      <c r="T14059" s="136"/>
      <c r="W14059" s="136"/>
      <c r="Z14059" s="136"/>
      <c r="AC14059" s="136"/>
    </row>
    <row r="14060" spans="2:29">
      <c r="B14060" s="136"/>
      <c r="E14060" s="136"/>
      <c r="H14060" s="136"/>
      <c r="K14060" s="136"/>
      <c r="O14060" s="136"/>
      <c r="T14060" s="136"/>
      <c r="W14060" s="136"/>
      <c r="Z14060" s="136"/>
      <c r="AC14060" s="136"/>
    </row>
    <row r="14061" spans="2:29">
      <c r="B14061" s="136"/>
      <c r="E14061" s="136"/>
      <c r="H14061" s="136"/>
      <c r="K14061" s="136"/>
      <c r="O14061" s="136"/>
      <c r="T14061" s="136"/>
      <c r="W14061" s="136"/>
      <c r="Z14061" s="136"/>
      <c r="AC14061" s="136"/>
    </row>
    <row r="14062" spans="2:29">
      <c r="B14062" s="136"/>
      <c r="E14062" s="136"/>
      <c r="H14062" s="136"/>
      <c r="K14062" s="136"/>
      <c r="O14062" s="136"/>
      <c r="T14062" s="136"/>
      <c r="W14062" s="136"/>
      <c r="Z14062" s="136"/>
      <c r="AC14062" s="136"/>
    </row>
    <row r="14063" spans="2:29">
      <c r="B14063" s="136"/>
      <c r="E14063" s="136"/>
      <c r="H14063" s="136"/>
      <c r="K14063" s="136"/>
      <c r="O14063" s="136"/>
      <c r="T14063" s="136"/>
      <c r="W14063" s="136"/>
      <c r="Z14063" s="136"/>
      <c r="AC14063" s="136"/>
    </row>
    <row r="14064" spans="2:29">
      <c r="B14064" s="136"/>
      <c r="E14064" s="136"/>
      <c r="H14064" s="136"/>
      <c r="K14064" s="136"/>
      <c r="O14064" s="136"/>
      <c r="T14064" s="136"/>
      <c r="W14064" s="136"/>
      <c r="Z14064" s="136"/>
      <c r="AC14064" s="136"/>
    </row>
    <row r="14065" spans="2:29">
      <c r="B14065" s="136"/>
      <c r="E14065" s="136"/>
      <c r="H14065" s="136"/>
      <c r="K14065" s="136"/>
      <c r="O14065" s="136"/>
      <c r="T14065" s="136"/>
      <c r="W14065" s="136"/>
      <c r="Z14065" s="136"/>
      <c r="AC14065" s="136"/>
    </row>
    <row r="14066" spans="2:29">
      <c r="B14066" s="136"/>
      <c r="E14066" s="136"/>
      <c r="H14066" s="136"/>
      <c r="K14066" s="136"/>
      <c r="O14066" s="136"/>
      <c r="T14066" s="136"/>
      <c r="W14066" s="136"/>
      <c r="Z14066" s="136"/>
      <c r="AC14066" s="136"/>
    </row>
    <row r="14067" spans="2:29">
      <c r="B14067" s="136"/>
      <c r="E14067" s="136"/>
      <c r="H14067" s="136"/>
      <c r="K14067" s="136"/>
      <c r="O14067" s="136"/>
      <c r="T14067" s="136"/>
      <c r="W14067" s="136"/>
      <c r="Z14067" s="136"/>
      <c r="AC14067" s="136"/>
    </row>
    <row r="14068" spans="2:29">
      <c r="B14068" s="136"/>
      <c r="E14068" s="136"/>
      <c r="H14068" s="136"/>
      <c r="K14068" s="136"/>
      <c r="O14068" s="136"/>
      <c r="T14068" s="136"/>
      <c r="W14068" s="136"/>
      <c r="Z14068" s="136"/>
      <c r="AC14068" s="136"/>
    </row>
    <row r="14069" spans="2:29">
      <c r="B14069" s="136"/>
      <c r="E14069" s="136"/>
      <c r="H14069" s="136"/>
      <c r="K14069" s="136"/>
      <c r="O14069" s="136"/>
      <c r="T14069" s="136"/>
      <c r="W14069" s="136"/>
      <c r="Z14069" s="136"/>
      <c r="AC14069" s="136"/>
    </row>
    <row r="14070" spans="2:29">
      <c r="B14070" s="136"/>
      <c r="E14070" s="136"/>
      <c r="H14070" s="136"/>
      <c r="K14070" s="136"/>
      <c r="O14070" s="136"/>
      <c r="T14070" s="136"/>
      <c r="W14070" s="136"/>
      <c r="Z14070" s="136"/>
      <c r="AC14070" s="136"/>
    </row>
    <row r="14071" spans="2:29">
      <c r="B14071" s="136"/>
      <c r="E14071" s="136"/>
      <c r="H14071" s="136"/>
      <c r="K14071" s="136"/>
      <c r="O14071" s="136"/>
      <c r="T14071" s="136"/>
      <c r="W14071" s="136"/>
      <c r="Z14071" s="136"/>
      <c r="AC14071" s="136"/>
    </row>
    <row r="14072" spans="2:29">
      <c r="B14072" s="136"/>
      <c r="E14072" s="136"/>
      <c r="H14072" s="136"/>
      <c r="K14072" s="136"/>
      <c r="O14072" s="136"/>
      <c r="T14072" s="136"/>
      <c r="W14072" s="136"/>
      <c r="Z14072" s="136"/>
      <c r="AC14072" s="136"/>
    </row>
    <row r="14073" spans="2:29">
      <c r="B14073" s="136"/>
      <c r="E14073" s="136"/>
      <c r="H14073" s="136"/>
      <c r="K14073" s="136"/>
      <c r="O14073" s="136"/>
      <c r="T14073" s="136"/>
      <c r="W14073" s="136"/>
      <c r="Z14073" s="136"/>
      <c r="AC14073" s="136"/>
    </row>
    <row r="14074" spans="2:29">
      <c r="B14074" s="136"/>
      <c r="E14074" s="136"/>
      <c r="H14074" s="136"/>
      <c r="K14074" s="136"/>
      <c r="O14074" s="136"/>
      <c r="T14074" s="136"/>
      <c r="W14074" s="136"/>
      <c r="Z14074" s="136"/>
      <c r="AC14074" s="136"/>
    </row>
    <row r="14075" spans="2:29">
      <c r="B14075" s="136"/>
      <c r="E14075" s="136"/>
      <c r="H14075" s="136"/>
      <c r="K14075" s="136"/>
      <c r="O14075" s="136"/>
      <c r="T14075" s="136"/>
      <c r="W14075" s="136"/>
      <c r="Z14075" s="136"/>
      <c r="AC14075" s="136"/>
    </row>
    <row r="14076" spans="2:29">
      <c r="B14076" s="136"/>
      <c r="E14076" s="136"/>
      <c r="H14076" s="136"/>
      <c r="K14076" s="136"/>
      <c r="O14076" s="136"/>
      <c r="T14076" s="136"/>
      <c r="W14076" s="136"/>
      <c r="Z14076" s="136"/>
      <c r="AC14076" s="136"/>
    </row>
    <row r="14077" spans="2:29">
      <c r="B14077" s="136"/>
      <c r="E14077" s="136"/>
      <c r="H14077" s="136"/>
      <c r="K14077" s="136"/>
      <c r="O14077" s="136"/>
      <c r="T14077" s="136"/>
      <c r="W14077" s="136"/>
      <c r="Z14077" s="136"/>
      <c r="AC14077" s="136"/>
    </row>
    <row r="14078" spans="2:29">
      <c r="B14078" s="136"/>
      <c r="E14078" s="136"/>
      <c r="H14078" s="136"/>
      <c r="K14078" s="136"/>
      <c r="O14078" s="136"/>
      <c r="T14078" s="136"/>
      <c r="W14078" s="136"/>
      <c r="Z14078" s="136"/>
      <c r="AC14078" s="136"/>
    </row>
    <row r="14079" spans="2:29">
      <c r="B14079" s="136"/>
      <c r="E14079" s="136"/>
      <c r="H14079" s="136"/>
      <c r="K14079" s="136"/>
      <c r="O14079" s="136"/>
      <c r="T14079" s="136"/>
      <c r="W14079" s="136"/>
      <c r="Z14079" s="136"/>
      <c r="AC14079" s="136"/>
    </row>
    <row r="14080" spans="2:29">
      <c r="B14080" s="136"/>
      <c r="E14080" s="136"/>
      <c r="H14080" s="136"/>
      <c r="K14080" s="136"/>
      <c r="O14080" s="136"/>
      <c r="T14080" s="136"/>
      <c r="W14080" s="136"/>
      <c r="Z14080" s="136"/>
      <c r="AC14080" s="136"/>
    </row>
    <row r="14081" spans="2:29">
      <c r="B14081" s="136"/>
      <c r="E14081" s="136"/>
      <c r="H14081" s="136"/>
      <c r="K14081" s="136"/>
      <c r="O14081" s="136"/>
      <c r="T14081" s="136"/>
      <c r="W14081" s="136"/>
      <c r="Z14081" s="136"/>
      <c r="AC14081" s="136"/>
    </row>
    <row r="14082" spans="2:29">
      <c r="B14082" s="136"/>
      <c r="E14082" s="136"/>
      <c r="H14082" s="136"/>
      <c r="K14082" s="136"/>
      <c r="O14082" s="136"/>
      <c r="T14082" s="136"/>
      <c r="W14082" s="136"/>
      <c r="Z14082" s="136"/>
      <c r="AC14082" s="136"/>
    </row>
    <row r="14083" spans="2:29">
      <c r="B14083" s="136"/>
      <c r="E14083" s="136"/>
      <c r="H14083" s="136"/>
      <c r="K14083" s="136"/>
      <c r="O14083" s="136"/>
      <c r="T14083" s="136"/>
      <c r="W14083" s="136"/>
      <c r="Z14083" s="136"/>
      <c r="AC14083" s="136"/>
    </row>
    <row r="14084" spans="2:29">
      <c r="B14084" s="136"/>
      <c r="E14084" s="136"/>
      <c r="H14084" s="136"/>
      <c r="K14084" s="136"/>
      <c r="O14084" s="136"/>
      <c r="T14084" s="136"/>
      <c r="W14084" s="136"/>
      <c r="Z14084" s="136"/>
      <c r="AC14084" s="136"/>
    </row>
    <row r="14085" spans="2:29">
      <c r="B14085" s="136"/>
      <c r="E14085" s="136"/>
      <c r="H14085" s="136"/>
      <c r="K14085" s="136"/>
      <c r="O14085" s="136"/>
      <c r="T14085" s="136"/>
      <c r="W14085" s="136"/>
      <c r="Z14085" s="136"/>
      <c r="AC14085" s="136"/>
    </row>
    <row r="14086" spans="2:29">
      <c r="B14086" s="136"/>
      <c r="E14086" s="136"/>
      <c r="H14086" s="136"/>
      <c r="K14086" s="136"/>
      <c r="O14086" s="136"/>
      <c r="T14086" s="136"/>
      <c r="W14086" s="136"/>
      <c r="Z14086" s="136"/>
      <c r="AC14086" s="136"/>
    </row>
    <row r="14087" spans="2:29">
      <c r="B14087" s="136"/>
      <c r="E14087" s="136"/>
      <c r="H14087" s="136"/>
      <c r="K14087" s="136"/>
      <c r="O14087" s="136"/>
      <c r="T14087" s="136"/>
      <c r="W14087" s="136"/>
      <c r="Z14087" s="136"/>
      <c r="AC14087" s="136"/>
    </row>
    <row r="14088" spans="2:29">
      <c r="B14088" s="136"/>
      <c r="E14088" s="136"/>
      <c r="H14088" s="136"/>
      <c r="K14088" s="136"/>
      <c r="O14088" s="136"/>
      <c r="T14088" s="136"/>
      <c r="W14088" s="136"/>
      <c r="Z14088" s="136"/>
      <c r="AC14088" s="136"/>
    </row>
    <row r="14089" spans="2:29">
      <c r="B14089" s="136"/>
      <c r="E14089" s="136"/>
      <c r="H14089" s="136"/>
      <c r="K14089" s="136"/>
      <c r="O14089" s="136"/>
      <c r="T14089" s="136"/>
      <c r="W14089" s="136"/>
      <c r="Z14089" s="136"/>
      <c r="AC14089" s="136"/>
    </row>
    <row r="14090" spans="2:29">
      <c r="B14090" s="136"/>
      <c r="E14090" s="136"/>
      <c r="H14090" s="136"/>
      <c r="K14090" s="136"/>
      <c r="O14090" s="136"/>
      <c r="T14090" s="136"/>
      <c r="W14090" s="136"/>
      <c r="Z14090" s="136"/>
      <c r="AC14090" s="136"/>
    </row>
    <row r="14091" spans="2:29">
      <c r="B14091" s="136"/>
      <c r="E14091" s="136"/>
      <c r="H14091" s="136"/>
      <c r="K14091" s="136"/>
      <c r="O14091" s="136"/>
      <c r="T14091" s="136"/>
      <c r="W14091" s="136"/>
      <c r="Z14091" s="136"/>
      <c r="AC14091" s="136"/>
    </row>
    <row r="14092" spans="2:29">
      <c r="B14092" s="136"/>
      <c r="E14092" s="136"/>
      <c r="H14092" s="136"/>
      <c r="K14092" s="136"/>
      <c r="O14092" s="136"/>
      <c r="T14092" s="136"/>
      <c r="W14092" s="136"/>
      <c r="Z14092" s="136"/>
      <c r="AC14092" s="136"/>
    </row>
    <row r="14093" spans="2:29">
      <c r="B14093" s="136"/>
      <c r="E14093" s="136"/>
      <c r="H14093" s="136"/>
      <c r="K14093" s="136"/>
      <c r="O14093" s="136"/>
      <c r="T14093" s="136"/>
      <c r="W14093" s="136"/>
      <c r="Z14093" s="136"/>
      <c r="AC14093" s="136"/>
    </row>
    <row r="14094" spans="2:29">
      <c r="B14094" s="136"/>
      <c r="E14094" s="136"/>
      <c r="H14094" s="136"/>
      <c r="K14094" s="136"/>
      <c r="O14094" s="136"/>
      <c r="T14094" s="136"/>
      <c r="W14094" s="136"/>
      <c r="Z14094" s="136"/>
      <c r="AC14094" s="136"/>
    </row>
    <row r="14095" spans="2:29">
      <c r="B14095" s="136"/>
      <c r="E14095" s="136"/>
      <c r="H14095" s="136"/>
      <c r="K14095" s="136"/>
      <c r="O14095" s="136"/>
      <c r="T14095" s="136"/>
      <c r="W14095" s="136"/>
      <c r="Z14095" s="136"/>
      <c r="AC14095" s="136"/>
    </row>
    <row r="14096" spans="2:29">
      <c r="B14096" s="136"/>
      <c r="E14096" s="136"/>
      <c r="H14096" s="136"/>
      <c r="K14096" s="136"/>
      <c r="O14096" s="136"/>
      <c r="T14096" s="136"/>
      <c r="W14096" s="136"/>
      <c r="Z14096" s="136"/>
      <c r="AC14096" s="136"/>
    </row>
    <row r="14097" spans="2:29">
      <c r="B14097" s="136"/>
      <c r="E14097" s="136"/>
      <c r="H14097" s="136"/>
      <c r="K14097" s="136"/>
      <c r="O14097" s="136"/>
      <c r="T14097" s="136"/>
      <c r="W14097" s="136"/>
      <c r="Z14097" s="136"/>
      <c r="AC14097" s="136"/>
    </row>
    <row r="14098" spans="2:29">
      <c r="B14098" s="136"/>
      <c r="E14098" s="136"/>
      <c r="H14098" s="136"/>
      <c r="K14098" s="136"/>
      <c r="O14098" s="136"/>
      <c r="T14098" s="136"/>
      <c r="W14098" s="136"/>
      <c r="Z14098" s="136"/>
      <c r="AC14098" s="136"/>
    </row>
    <row r="14099" spans="2:29">
      <c r="B14099" s="136"/>
      <c r="E14099" s="136"/>
      <c r="H14099" s="136"/>
      <c r="K14099" s="136"/>
      <c r="O14099" s="136"/>
      <c r="T14099" s="136"/>
      <c r="W14099" s="136"/>
      <c r="Z14099" s="136"/>
      <c r="AC14099" s="136"/>
    </row>
    <row r="14100" spans="2:29">
      <c r="B14100" s="136"/>
      <c r="E14100" s="136"/>
      <c r="H14100" s="136"/>
      <c r="K14100" s="136"/>
      <c r="O14100" s="136"/>
      <c r="T14100" s="136"/>
      <c r="W14100" s="136"/>
      <c r="Z14100" s="136"/>
      <c r="AC14100" s="136"/>
    </row>
    <row r="14101" spans="2:29">
      <c r="B14101" s="136"/>
      <c r="E14101" s="136"/>
      <c r="H14101" s="136"/>
      <c r="K14101" s="136"/>
      <c r="O14101" s="136"/>
      <c r="T14101" s="136"/>
      <c r="W14101" s="136"/>
      <c r="Z14101" s="136"/>
      <c r="AC14101" s="136"/>
    </row>
    <row r="14102" spans="2:29">
      <c r="B14102" s="136"/>
      <c r="E14102" s="136"/>
      <c r="H14102" s="136"/>
      <c r="K14102" s="136"/>
      <c r="O14102" s="136"/>
      <c r="T14102" s="136"/>
      <c r="W14102" s="136"/>
      <c r="Z14102" s="136"/>
      <c r="AC14102" s="136"/>
    </row>
    <row r="14103" spans="2:29">
      <c r="B14103" s="136"/>
      <c r="E14103" s="136"/>
      <c r="H14103" s="136"/>
      <c r="K14103" s="136"/>
      <c r="O14103" s="136"/>
      <c r="T14103" s="136"/>
      <c r="W14103" s="136"/>
      <c r="Z14103" s="136"/>
      <c r="AC14103" s="136"/>
    </row>
    <row r="14104" spans="2:29">
      <c r="B14104" s="136"/>
      <c r="E14104" s="136"/>
      <c r="H14104" s="136"/>
      <c r="K14104" s="136"/>
      <c r="O14104" s="136"/>
      <c r="T14104" s="136"/>
      <c r="W14104" s="136"/>
      <c r="Z14104" s="136"/>
      <c r="AC14104" s="136"/>
    </row>
    <row r="14105" spans="2:29">
      <c r="B14105" s="136"/>
      <c r="E14105" s="136"/>
      <c r="H14105" s="136"/>
      <c r="K14105" s="136"/>
      <c r="O14105" s="136"/>
      <c r="T14105" s="136"/>
      <c r="W14105" s="136"/>
      <c r="Z14105" s="136"/>
      <c r="AC14105" s="136"/>
    </row>
    <row r="14106" spans="2:29">
      <c r="B14106" s="136"/>
      <c r="E14106" s="136"/>
      <c r="H14106" s="136"/>
      <c r="K14106" s="136"/>
      <c r="O14106" s="136"/>
      <c r="T14106" s="136"/>
      <c r="W14106" s="136"/>
      <c r="Z14106" s="136"/>
      <c r="AC14106" s="136"/>
    </row>
    <row r="14107" spans="2:29">
      <c r="B14107" s="136"/>
      <c r="E14107" s="136"/>
      <c r="H14107" s="136"/>
      <c r="K14107" s="136"/>
      <c r="O14107" s="136"/>
      <c r="T14107" s="136"/>
      <c r="W14107" s="136"/>
      <c r="Z14107" s="136"/>
      <c r="AC14107" s="136"/>
    </row>
    <row r="14108" spans="2:29">
      <c r="B14108" s="136"/>
      <c r="E14108" s="136"/>
      <c r="H14108" s="136"/>
      <c r="K14108" s="136"/>
      <c r="O14108" s="136"/>
      <c r="T14108" s="136"/>
      <c r="W14108" s="136"/>
      <c r="Z14108" s="136"/>
      <c r="AC14108" s="136"/>
    </row>
    <row r="14109" spans="2:29">
      <c r="B14109" s="136"/>
      <c r="E14109" s="136"/>
      <c r="H14109" s="136"/>
      <c r="K14109" s="136"/>
      <c r="O14109" s="136"/>
      <c r="T14109" s="136"/>
      <c r="W14109" s="136"/>
      <c r="Z14109" s="136"/>
      <c r="AC14109" s="136"/>
    </row>
    <row r="14110" spans="2:29">
      <c r="B14110" s="136"/>
      <c r="E14110" s="136"/>
      <c r="H14110" s="136"/>
      <c r="K14110" s="136"/>
      <c r="O14110" s="136"/>
      <c r="T14110" s="136"/>
      <c r="W14110" s="136"/>
      <c r="Z14110" s="136"/>
      <c r="AC14110" s="136"/>
    </row>
    <row r="14111" spans="2:29">
      <c r="B14111" s="136"/>
      <c r="E14111" s="136"/>
      <c r="H14111" s="136"/>
      <c r="K14111" s="136"/>
      <c r="O14111" s="136"/>
      <c r="T14111" s="136"/>
      <c r="W14111" s="136"/>
      <c r="Z14111" s="136"/>
      <c r="AC14111" s="136"/>
    </row>
    <row r="14112" spans="2:29">
      <c r="B14112" s="136"/>
      <c r="E14112" s="136"/>
      <c r="H14112" s="136"/>
      <c r="K14112" s="136"/>
      <c r="O14112" s="136"/>
      <c r="T14112" s="136"/>
      <c r="W14112" s="136"/>
      <c r="Z14112" s="136"/>
      <c r="AC14112" s="136"/>
    </row>
    <row r="14113" spans="2:29">
      <c r="B14113" s="136"/>
      <c r="E14113" s="136"/>
      <c r="H14113" s="136"/>
      <c r="K14113" s="136"/>
      <c r="O14113" s="136"/>
      <c r="T14113" s="136"/>
      <c r="W14113" s="136"/>
      <c r="Z14113" s="136"/>
      <c r="AC14113" s="136"/>
    </row>
    <row r="14114" spans="2:29">
      <c r="B14114" s="136"/>
      <c r="E14114" s="136"/>
      <c r="H14114" s="136"/>
      <c r="K14114" s="136"/>
      <c r="O14114" s="136"/>
      <c r="T14114" s="136"/>
      <c r="W14114" s="136"/>
      <c r="Z14114" s="136"/>
      <c r="AC14114" s="136"/>
    </row>
    <row r="14115" spans="2:29">
      <c r="B14115" s="136"/>
      <c r="E14115" s="136"/>
      <c r="H14115" s="136"/>
      <c r="K14115" s="136"/>
      <c r="O14115" s="136"/>
      <c r="T14115" s="136"/>
      <c r="W14115" s="136"/>
      <c r="Z14115" s="136"/>
      <c r="AC14115" s="136"/>
    </row>
    <row r="14116" spans="2:29">
      <c r="B14116" s="136"/>
      <c r="E14116" s="136"/>
      <c r="H14116" s="136"/>
      <c r="K14116" s="136"/>
      <c r="O14116" s="136"/>
      <c r="T14116" s="136"/>
      <c r="W14116" s="136"/>
      <c r="Z14116" s="136"/>
      <c r="AC14116" s="136"/>
    </row>
    <row r="14117" spans="2:29">
      <c r="B14117" s="136"/>
      <c r="E14117" s="136"/>
      <c r="H14117" s="136"/>
      <c r="K14117" s="136"/>
      <c r="O14117" s="136"/>
      <c r="T14117" s="136"/>
      <c r="W14117" s="136"/>
      <c r="Z14117" s="136"/>
      <c r="AC14117" s="136"/>
    </row>
    <row r="14118" spans="2:29">
      <c r="B14118" s="136"/>
      <c r="E14118" s="136"/>
      <c r="H14118" s="136"/>
      <c r="K14118" s="136"/>
      <c r="O14118" s="136"/>
      <c r="T14118" s="136"/>
      <c r="W14118" s="136"/>
      <c r="Z14118" s="136"/>
      <c r="AC14118" s="136"/>
    </row>
    <row r="14119" spans="2:29">
      <c r="B14119" s="136"/>
      <c r="E14119" s="136"/>
      <c r="H14119" s="136"/>
      <c r="K14119" s="136"/>
      <c r="O14119" s="136"/>
      <c r="T14119" s="136"/>
      <c r="W14119" s="136"/>
      <c r="Z14119" s="136"/>
      <c r="AC14119" s="136"/>
    </row>
    <row r="14120" spans="2:29">
      <c r="B14120" s="136"/>
      <c r="E14120" s="136"/>
      <c r="H14120" s="136"/>
      <c r="K14120" s="136"/>
      <c r="O14120" s="136"/>
      <c r="T14120" s="136"/>
      <c r="W14120" s="136"/>
      <c r="Z14120" s="136"/>
      <c r="AC14120" s="136"/>
    </row>
    <row r="14121" spans="2:29">
      <c r="B14121" s="136"/>
      <c r="E14121" s="136"/>
      <c r="H14121" s="136"/>
      <c r="K14121" s="136"/>
      <c r="O14121" s="136"/>
      <c r="T14121" s="136"/>
      <c r="W14121" s="136"/>
      <c r="Z14121" s="136"/>
      <c r="AC14121" s="136"/>
    </row>
    <row r="14122" spans="2:29">
      <c r="B14122" s="136"/>
      <c r="E14122" s="136"/>
      <c r="H14122" s="136"/>
      <c r="K14122" s="136"/>
      <c r="O14122" s="136"/>
      <c r="T14122" s="136"/>
      <c r="W14122" s="136"/>
      <c r="Z14122" s="136"/>
      <c r="AC14122" s="136"/>
    </row>
    <row r="14123" spans="2:29">
      <c r="B14123" s="136"/>
      <c r="E14123" s="136"/>
      <c r="H14123" s="136"/>
      <c r="K14123" s="136"/>
      <c r="O14123" s="136"/>
      <c r="T14123" s="136"/>
      <c r="W14123" s="136"/>
      <c r="Z14123" s="136"/>
      <c r="AC14123" s="136"/>
    </row>
    <row r="14124" spans="2:29">
      <c r="B14124" s="136"/>
      <c r="E14124" s="136"/>
      <c r="H14124" s="136"/>
      <c r="K14124" s="136"/>
      <c r="O14124" s="136"/>
      <c r="T14124" s="136"/>
      <c r="W14124" s="136"/>
      <c r="Z14124" s="136"/>
      <c r="AC14124" s="136"/>
    </row>
    <row r="14125" spans="2:29">
      <c r="B14125" s="136"/>
      <c r="E14125" s="136"/>
      <c r="H14125" s="136"/>
      <c r="K14125" s="136"/>
      <c r="O14125" s="136"/>
      <c r="T14125" s="136"/>
      <c r="W14125" s="136"/>
      <c r="Z14125" s="136"/>
      <c r="AC14125" s="136"/>
    </row>
    <row r="14126" spans="2:29">
      <c r="B14126" s="136"/>
      <c r="E14126" s="136"/>
      <c r="H14126" s="136"/>
      <c r="K14126" s="136"/>
      <c r="O14126" s="136"/>
      <c r="T14126" s="136"/>
      <c r="W14126" s="136"/>
      <c r="Z14126" s="136"/>
      <c r="AC14126" s="136"/>
    </row>
    <row r="14127" spans="2:29">
      <c r="B14127" s="136"/>
      <c r="E14127" s="136"/>
      <c r="H14127" s="136"/>
      <c r="K14127" s="136"/>
      <c r="O14127" s="136"/>
      <c r="T14127" s="136"/>
      <c r="W14127" s="136"/>
      <c r="Z14127" s="136"/>
      <c r="AC14127" s="136"/>
    </row>
    <row r="14128" spans="2:29">
      <c r="B14128" s="136"/>
      <c r="E14128" s="136"/>
      <c r="H14128" s="136"/>
      <c r="K14128" s="136"/>
      <c r="O14128" s="136"/>
      <c r="T14128" s="136"/>
      <c r="W14128" s="136"/>
      <c r="Z14128" s="136"/>
      <c r="AC14128" s="136"/>
    </row>
    <row r="14129" spans="2:29">
      <c r="B14129" s="136"/>
      <c r="E14129" s="136"/>
      <c r="H14129" s="136"/>
      <c r="K14129" s="136"/>
      <c r="O14129" s="136"/>
      <c r="T14129" s="136"/>
      <c r="W14129" s="136"/>
      <c r="Z14129" s="136"/>
      <c r="AC14129" s="136"/>
    </row>
    <row r="14130" spans="2:29">
      <c r="B14130" s="136"/>
      <c r="E14130" s="136"/>
      <c r="H14130" s="136"/>
      <c r="K14130" s="136"/>
      <c r="O14130" s="136"/>
      <c r="T14130" s="136"/>
      <c r="W14130" s="136"/>
      <c r="Z14130" s="136"/>
      <c r="AC14130" s="136"/>
    </row>
    <row r="14131" spans="2:29">
      <c r="B14131" s="136"/>
      <c r="E14131" s="136"/>
      <c r="H14131" s="136"/>
      <c r="K14131" s="136"/>
      <c r="O14131" s="136"/>
      <c r="T14131" s="136"/>
      <c r="W14131" s="136"/>
      <c r="Z14131" s="136"/>
      <c r="AC14131" s="136"/>
    </row>
    <row r="14132" spans="2:29">
      <c r="B14132" s="136"/>
      <c r="E14132" s="136"/>
      <c r="H14132" s="136"/>
      <c r="K14132" s="136"/>
      <c r="O14132" s="136"/>
      <c r="T14132" s="136"/>
      <c r="W14132" s="136"/>
      <c r="Z14132" s="136"/>
      <c r="AC14132" s="136"/>
    </row>
    <row r="14133" spans="2:29">
      <c r="B14133" s="136"/>
      <c r="E14133" s="136"/>
      <c r="H14133" s="136"/>
      <c r="K14133" s="136"/>
      <c r="O14133" s="136"/>
      <c r="T14133" s="136"/>
      <c r="W14133" s="136"/>
      <c r="Z14133" s="136"/>
      <c r="AC14133" s="136"/>
    </row>
    <row r="14134" spans="2:29">
      <c r="B14134" s="136"/>
      <c r="E14134" s="136"/>
      <c r="H14134" s="136"/>
      <c r="K14134" s="136"/>
      <c r="O14134" s="136"/>
      <c r="T14134" s="136"/>
      <c r="W14134" s="136"/>
      <c r="Z14134" s="136"/>
      <c r="AC14134" s="136"/>
    </row>
    <row r="14135" spans="2:29">
      <c r="B14135" s="136"/>
      <c r="E14135" s="136"/>
      <c r="H14135" s="136"/>
      <c r="K14135" s="136"/>
      <c r="O14135" s="136"/>
      <c r="T14135" s="136"/>
      <c r="W14135" s="136"/>
      <c r="Z14135" s="136"/>
      <c r="AC14135" s="136"/>
    </row>
    <row r="14136" spans="2:29">
      <c r="B14136" s="136"/>
      <c r="E14136" s="136"/>
      <c r="H14136" s="136"/>
      <c r="K14136" s="136"/>
      <c r="O14136" s="136"/>
      <c r="T14136" s="136"/>
      <c r="W14136" s="136"/>
      <c r="Z14136" s="136"/>
      <c r="AC14136" s="136"/>
    </row>
    <row r="14137" spans="2:29">
      <c r="B14137" s="136"/>
      <c r="E14137" s="136"/>
      <c r="H14137" s="136"/>
      <c r="K14137" s="136"/>
      <c r="O14137" s="136"/>
      <c r="T14137" s="136"/>
      <c r="W14137" s="136"/>
      <c r="Z14137" s="136"/>
      <c r="AC14137" s="136"/>
    </row>
    <row r="14138" spans="2:29">
      <c r="B14138" s="136"/>
      <c r="E14138" s="136"/>
      <c r="H14138" s="136"/>
      <c r="K14138" s="136"/>
      <c r="O14138" s="136"/>
      <c r="T14138" s="136"/>
      <c r="W14138" s="136"/>
      <c r="Z14138" s="136"/>
      <c r="AC14138" s="136"/>
    </row>
    <row r="14139" spans="2:29">
      <c r="B14139" s="136"/>
      <c r="E14139" s="136"/>
      <c r="H14139" s="136"/>
      <c r="K14139" s="136"/>
      <c r="O14139" s="136"/>
      <c r="T14139" s="136"/>
      <c r="W14139" s="136"/>
      <c r="Z14139" s="136"/>
      <c r="AC14139" s="136"/>
    </row>
    <row r="14140" spans="2:29">
      <c r="B14140" s="136"/>
      <c r="E14140" s="136"/>
      <c r="H14140" s="136"/>
      <c r="K14140" s="136"/>
      <c r="O14140" s="136"/>
      <c r="T14140" s="136"/>
      <c r="W14140" s="136"/>
      <c r="Z14140" s="136"/>
      <c r="AC14140" s="136"/>
    </row>
    <row r="14141" spans="2:29">
      <c r="B14141" s="136"/>
      <c r="E14141" s="136"/>
      <c r="H14141" s="136"/>
      <c r="K14141" s="136"/>
      <c r="O14141" s="136"/>
      <c r="T14141" s="136"/>
      <c r="W14141" s="136"/>
      <c r="Z14141" s="136"/>
      <c r="AC14141" s="136"/>
    </row>
    <row r="14142" spans="2:29">
      <c r="B14142" s="136"/>
      <c r="E14142" s="136"/>
      <c r="H14142" s="136"/>
      <c r="K14142" s="136"/>
      <c r="O14142" s="136"/>
      <c r="T14142" s="136"/>
      <c r="W14142" s="136"/>
      <c r="Z14142" s="136"/>
      <c r="AC14142" s="136"/>
    </row>
    <row r="14143" spans="2:29">
      <c r="B14143" s="136"/>
      <c r="E14143" s="136"/>
      <c r="H14143" s="136"/>
      <c r="K14143" s="136"/>
      <c r="O14143" s="136"/>
      <c r="T14143" s="136"/>
      <c r="W14143" s="136"/>
      <c r="Z14143" s="136"/>
      <c r="AC14143" s="136"/>
    </row>
    <row r="14144" spans="2:29">
      <c r="B14144" s="136"/>
      <c r="E14144" s="136"/>
      <c r="H14144" s="136"/>
      <c r="K14144" s="136"/>
      <c r="O14144" s="136"/>
      <c r="T14144" s="136"/>
      <c r="W14144" s="136"/>
      <c r="Z14144" s="136"/>
      <c r="AC14144" s="136"/>
    </row>
    <row r="14145" spans="2:29">
      <c r="B14145" s="136"/>
      <c r="E14145" s="136"/>
      <c r="H14145" s="136"/>
      <c r="K14145" s="136"/>
      <c r="O14145" s="136"/>
      <c r="T14145" s="136"/>
      <c r="W14145" s="136"/>
      <c r="Z14145" s="136"/>
      <c r="AC14145" s="136"/>
    </row>
    <row r="14146" spans="2:29">
      <c r="B14146" s="136"/>
      <c r="E14146" s="136"/>
      <c r="H14146" s="136"/>
      <c r="K14146" s="136"/>
      <c r="O14146" s="136"/>
      <c r="T14146" s="136"/>
      <c r="W14146" s="136"/>
      <c r="Z14146" s="136"/>
      <c r="AC14146" s="136"/>
    </row>
    <row r="14147" spans="2:29">
      <c r="B14147" s="136"/>
      <c r="E14147" s="136"/>
      <c r="H14147" s="136"/>
      <c r="K14147" s="136"/>
      <c r="O14147" s="136"/>
      <c r="T14147" s="136"/>
      <c r="W14147" s="136"/>
      <c r="Z14147" s="136"/>
      <c r="AC14147" s="136"/>
    </row>
    <row r="14148" spans="2:29">
      <c r="B14148" s="136"/>
      <c r="E14148" s="136"/>
      <c r="H14148" s="136"/>
      <c r="K14148" s="136"/>
      <c r="O14148" s="136"/>
      <c r="T14148" s="136"/>
      <c r="W14148" s="136"/>
      <c r="Z14148" s="136"/>
      <c r="AC14148" s="136"/>
    </row>
    <row r="14149" spans="2:29">
      <c r="B14149" s="136"/>
      <c r="E14149" s="136"/>
      <c r="H14149" s="136"/>
      <c r="K14149" s="136"/>
      <c r="O14149" s="136"/>
      <c r="T14149" s="136"/>
      <c r="W14149" s="136"/>
      <c r="Z14149" s="136"/>
      <c r="AC14149" s="136"/>
    </row>
    <row r="14150" spans="2:29">
      <c r="B14150" s="136"/>
      <c r="E14150" s="136"/>
      <c r="H14150" s="136"/>
      <c r="K14150" s="136"/>
      <c r="O14150" s="136"/>
      <c r="T14150" s="136"/>
      <c r="W14150" s="136"/>
      <c r="Z14150" s="136"/>
      <c r="AC14150" s="136"/>
    </row>
    <row r="14151" spans="2:29">
      <c r="B14151" s="136"/>
      <c r="E14151" s="136"/>
      <c r="H14151" s="136"/>
      <c r="K14151" s="136"/>
      <c r="O14151" s="136"/>
      <c r="T14151" s="136"/>
      <c r="W14151" s="136"/>
      <c r="Z14151" s="136"/>
      <c r="AC14151" s="136"/>
    </row>
    <row r="14152" spans="2:29">
      <c r="B14152" s="136"/>
      <c r="E14152" s="136"/>
      <c r="H14152" s="136"/>
      <c r="K14152" s="136"/>
      <c r="O14152" s="136"/>
      <c r="T14152" s="136"/>
      <c r="W14152" s="136"/>
      <c r="Z14152" s="136"/>
      <c r="AC14152" s="136"/>
    </row>
    <row r="14153" spans="2:29">
      <c r="B14153" s="136"/>
      <c r="E14153" s="136"/>
      <c r="H14153" s="136"/>
      <c r="K14153" s="136"/>
      <c r="O14153" s="136"/>
      <c r="T14153" s="136"/>
      <c r="W14153" s="136"/>
      <c r="Z14153" s="136"/>
      <c r="AC14153" s="136"/>
    </row>
    <row r="14154" spans="2:29">
      <c r="B14154" s="136"/>
      <c r="E14154" s="136"/>
      <c r="H14154" s="136"/>
      <c r="K14154" s="136"/>
      <c r="O14154" s="136"/>
      <c r="T14154" s="136"/>
      <c r="W14154" s="136"/>
      <c r="Z14154" s="136"/>
      <c r="AC14154" s="136"/>
    </row>
    <row r="14155" spans="2:29">
      <c r="B14155" s="136"/>
      <c r="E14155" s="136"/>
      <c r="H14155" s="136"/>
      <c r="K14155" s="136"/>
      <c r="O14155" s="136"/>
      <c r="T14155" s="136"/>
      <c r="W14155" s="136"/>
      <c r="Z14155" s="136"/>
      <c r="AC14155" s="136"/>
    </row>
    <row r="14156" spans="2:29">
      <c r="B14156" s="136"/>
      <c r="E14156" s="136"/>
      <c r="H14156" s="136"/>
      <c r="K14156" s="136"/>
      <c r="O14156" s="136"/>
      <c r="T14156" s="136"/>
      <c r="W14156" s="136"/>
      <c r="Z14156" s="136"/>
      <c r="AC14156" s="136"/>
    </row>
    <row r="14157" spans="2:29">
      <c r="B14157" s="136"/>
      <c r="E14157" s="136"/>
      <c r="H14157" s="136"/>
      <c r="K14157" s="136"/>
      <c r="O14157" s="136"/>
      <c r="T14157" s="136"/>
      <c r="W14157" s="136"/>
      <c r="Z14157" s="136"/>
      <c r="AC14157" s="136"/>
    </row>
    <row r="14158" spans="2:29">
      <c r="B14158" s="136"/>
      <c r="E14158" s="136"/>
      <c r="H14158" s="136"/>
      <c r="K14158" s="136"/>
      <c r="O14158" s="136"/>
      <c r="T14158" s="136"/>
      <c r="W14158" s="136"/>
      <c r="Z14158" s="136"/>
      <c r="AC14158" s="136"/>
    </row>
    <row r="14159" spans="2:29">
      <c r="B14159" s="136"/>
      <c r="E14159" s="136"/>
      <c r="H14159" s="136"/>
      <c r="K14159" s="136"/>
      <c r="O14159" s="136"/>
      <c r="T14159" s="136"/>
      <c r="W14159" s="136"/>
      <c r="Z14159" s="136"/>
      <c r="AC14159" s="136"/>
    </row>
    <row r="14160" spans="2:29">
      <c r="B14160" s="136"/>
      <c r="E14160" s="136"/>
      <c r="H14160" s="136"/>
      <c r="K14160" s="136"/>
      <c r="O14160" s="136"/>
      <c r="T14160" s="136"/>
      <c r="W14160" s="136"/>
      <c r="Z14160" s="136"/>
      <c r="AC14160" s="136"/>
    </row>
    <row r="14161" spans="2:29">
      <c r="B14161" s="136"/>
      <c r="E14161" s="136"/>
      <c r="H14161" s="136"/>
      <c r="K14161" s="136"/>
      <c r="O14161" s="136"/>
      <c r="T14161" s="136"/>
      <c r="W14161" s="136"/>
      <c r="Z14161" s="136"/>
      <c r="AC14161" s="136"/>
    </row>
    <row r="14162" spans="2:29">
      <c r="B14162" s="136"/>
      <c r="E14162" s="136"/>
      <c r="H14162" s="136"/>
      <c r="K14162" s="136"/>
      <c r="O14162" s="136"/>
      <c r="T14162" s="136"/>
      <c r="W14162" s="136"/>
      <c r="Z14162" s="136"/>
      <c r="AC14162" s="136"/>
    </row>
    <row r="14163" spans="2:29">
      <c r="B14163" s="136"/>
      <c r="E14163" s="136"/>
      <c r="H14163" s="136"/>
      <c r="K14163" s="136"/>
      <c r="O14163" s="136"/>
      <c r="T14163" s="136"/>
      <c r="W14163" s="136"/>
      <c r="Z14163" s="136"/>
      <c r="AC14163" s="136"/>
    </row>
    <row r="14164" spans="2:29">
      <c r="B14164" s="136"/>
      <c r="E14164" s="136"/>
      <c r="H14164" s="136"/>
      <c r="K14164" s="136"/>
      <c r="O14164" s="136"/>
      <c r="T14164" s="136"/>
      <c r="W14164" s="136"/>
      <c r="Z14164" s="136"/>
      <c r="AC14164" s="136"/>
    </row>
    <row r="14165" spans="2:29">
      <c r="B14165" s="136"/>
      <c r="E14165" s="136"/>
      <c r="H14165" s="136"/>
      <c r="K14165" s="136"/>
      <c r="O14165" s="136"/>
      <c r="T14165" s="136"/>
      <c r="W14165" s="136"/>
      <c r="Z14165" s="136"/>
      <c r="AC14165" s="136"/>
    </row>
    <row r="14166" spans="2:29">
      <c r="B14166" s="136"/>
      <c r="E14166" s="136"/>
      <c r="H14166" s="136"/>
      <c r="K14166" s="136"/>
      <c r="O14166" s="136"/>
      <c r="T14166" s="136"/>
      <c r="W14166" s="136"/>
      <c r="Z14166" s="136"/>
      <c r="AC14166" s="136"/>
    </row>
    <row r="14167" spans="2:29">
      <c r="B14167" s="136"/>
      <c r="E14167" s="136"/>
      <c r="H14167" s="136"/>
      <c r="K14167" s="136"/>
      <c r="O14167" s="136"/>
      <c r="T14167" s="136"/>
      <c r="W14167" s="136"/>
      <c r="Z14167" s="136"/>
      <c r="AC14167" s="136"/>
    </row>
    <row r="14168" spans="2:29">
      <c r="B14168" s="136"/>
      <c r="E14168" s="136"/>
      <c r="H14168" s="136"/>
      <c r="K14168" s="136"/>
      <c r="O14168" s="136"/>
      <c r="T14168" s="136"/>
      <c r="W14168" s="136"/>
      <c r="Z14168" s="136"/>
      <c r="AC14168" s="136"/>
    </row>
    <row r="14169" spans="2:29">
      <c r="B14169" s="136"/>
      <c r="E14169" s="136"/>
      <c r="H14169" s="136"/>
      <c r="K14169" s="136"/>
      <c r="O14169" s="136"/>
      <c r="T14169" s="136"/>
      <c r="W14169" s="136"/>
      <c r="Z14169" s="136"/>
      <c r="AC14169" s="136"/>
    </row>
    <row r="14170" spans="2:29">
      <c r="B14170" s="136"/>
      <c r="E14170" s="136"/>
      <c r="H14170" s="136"/>
      <c r="K14170" s="136"/>
      <c r="O14170" s="136"/>
      <c r="T14170" s="136"/>
      <c r="W14170" s="136"/>
      <c r="Z14170" s="136"/>
      <c r="AC14170" s="136"/>
    </row>
    <row r="14171" spans="2:29">
      <c r="B14171" s="136"/>
      <c r="E14171" s="136"/>
      <c r="H14171" s="136"/>
      <c r="K14171" s="136"/>
      <c r="O14171" s="136"/>
      <c r="T14171" s="136"/>
      <c r="W14171" s="136"/>
      <c r="Z14171" s="136"/>
      <c r="AC14171" s="136"/>
    </row>
    <row r="14172" spans="2:29">
      <c r="B14172" s="136"/>
      <c r="E14172" s="136"/>
      <c r="H14172" s="136"/>
      <c r="K14172" s="136"/>
      <c r="O14172" s="136"/>
      <c r="T14172" s="136"/>
      <c r="W14172" s="136"/>
      <c r="Z14172" s="136"/>
      <c r="AC14172" s="136"/>
    </row>
    <row r="14173" spans="2:29">
      <c r="B14173" s="136"/>
      <c r="E14173" s="136"/>
      <c r="H14173" s="136"/>
      <c r="K14173" s="136"/>
      <c r="O14173" s="136"/>
      <c r="T14173" s="136"/>
      <c r="W14173" s="136"/>
      <c r="Z14173" s="136"/>
      <c r="AC14173" s="136"/>
    </row>
    <row r="14174" spans="2:29">
      <c r="B14174" s="136"/>
      <c r="E14174" s="136"/>
      <c r="H14174" s="136"/>
      <c r="K14174" s="136"/>
      <c r="O14174" s="136"/>
      <c r="T14174" s="136"/>
      <c r="W14174" s="136"/>
      <c r="Z14174" s="136"/>
      <c r="AC14174" s="136"/>
    </row>
    <row r="14175" spans="2:29">
      <c r="B14175" s="136"/>
      <c r="E14175" s="136"/>
      <c r="H14175" s="136"/>
      <c r="K14175" s="136"/>
      <c r="O14175" s="136"/>
      <c r="T14175" s="136"/>
      <c r="W14175" s="136"/>
      <c r="Z14175" s="136"/>
      <c r="AC14175" s="136"/>
    </row>
    <row r="14176" spans="2:29">
      <c r="B14176" s="136"/>
      <c r="E14176" s="136"/>
      <c r="H14176" s="136"/>
      <c r="K14176" s="136"/>
      <c r="O14176" s="136"/>
      <c r="T14176" s="136"/>
      <c r="W14176" s="136"/>
      <c r="Z14176" s="136"/>
      <c r="AC14176" s="136"/>
    </row>
    <row r="14177" spans="2:29">
      <c r="B14177" s="136"/>
      <c r="E14177" s="136"/>
      <c r="H14177" s="136"/>
      <c r="K14177" s="136"/>
      <c r="O14177" s="136"/>
      <c r="T14177" s="136"/>
      <c r="W14177" s="136"/>
      <c r="Z14177" s="136"/>
      <c r="AC14177" s="136"/>
    </row>
    <row r="14178" spans="2:29">
      <c r="B14178" s="136"/>
      <c r="E14178" s="136"/>
      <c r="H14178" s="136"/>
      <c r="K14178" s="136"/>
      <c r="O14178" s="136"/>
      <c r="T14178" s="136"/>
      <c r="W14178" s="136"/>
      <c r="Z14178" s="136"/>
      <c r="AC14178" s="136"/>
    </row>
    <row r="14179" spans="2:29">
      <c r="B14179" s="136"/>
      <c r="E14179" s="136"/>
      <c r="H14179" s="136"/>
      <c r="K14179" s="136"/>
      <c r="O14179" s="136"/>
      <c r="T14179" s="136"/>
      <c r="W14179" s="136"/>
      <c r="Z14179" s="136"/>
      <c r="AC14179" s="136"/>
    </row>
    <row r="14180" spans="2:29">
      <c r="B14180" s="136"/>
      <c r="E14180" s="136"/>
      <c r="H14180" s="136"/>
      <c r="K14180" s="136"/>
      <c r="O14180" s="136"/>
      <c r="T14180" s="136"/>
      <c r="W14180" s="136"/>
      <c r="Z14180" s="136"/>
      <c r="AC14180" s="136"/>
    </row>
    <row r="14181" spans="2:29">
      <c r="B14181" s="136"/>
      <c r="E14181" s="136"/>
      <c r="H14181" s="136"/>
      <c r="K14181" s="136"/>
      <c r="O14181" s="136"/>
      <c r="T14181" s="136"/>
      <c r="W14181" s="136"/>
      <c r="Z14181" s="136"/>
      <c r="AC14181" s="136"/>
    </row>
    <row r="14182" spans="2:29">
      <c r="B14182" s="136"/>
      <c r="E14182" s="136"/>
      <c r="H14182" s="136"/>
      <c r="K14182" s="136"/>
      <c r="O14182" s="136"/>
      <c r="T14182" s="136"/>
      <c r="W14182" s="136"/>
      <c r="Z14182" s="136"/>
      <c r="AC14182" s="136"/>
    </row>
    <row r="14183" spans="2:29">
      <c r="B14183" s="136"/>
      <c r="E14183" s="136"/>
      <c r="H14183" s="136"/>
      <c r="K14183" s="136"/>
      <c r="O14183" s="136"/>
      <c r="T14183" s="136"/>
      <c r="W14183" s="136"/>
      <c r="Z14183" s="136"/>
      <c r="AC14183" s="136"/>
    </row>
    <row r="14184" spans="2:29">
      <c r="B14184" s="136"/>
      <c r="E14184" s="136"/>
      <c r="H14184" s="136"/>
      <c r="K14184" s="136"/>
      <c r="O14184" s="136"/>
      <c r="T14184" s="136"/>
      <c r="W14184" s="136"/>
      <c r="Z14184" s="136"/>
      <c r="AC14184" s="136"/>
    </row>
    <row r="14185" spans="2:29">
      <c r="B14185" s="136"/>
      <c r="E14185" s="136"/>
      <c r="H14185" s="136"/>
      <c r="K14185" s="136"/>
      <c r="O14185" s="136"/>
      <c r="T14185" s="136"/>
      <c r="W14185" s="136"/>
      <c r="Z14185" s="136"/>
      <c r="AC14185" s="136"/>
    </row>
    <row r="14186" spans="2:29">
      <c r="B14186" s="136"/>
      <c r="E14186" s="136"/>
      <c r="H14186" s="136"/>
      <c r="K14186" s="136"/>
      <c r="O14186" s="136"/>
      <c r="T14186" s="136"/>
      <c r="W14186" s="136"/>
      <c r="Z14186" s="136"/>
      <c r="AC14186" s="136"/>
    </row>
    <row r="14187" spans="2:29">
      <c r="B14187" s="136"/>
      <c r="E14187" s="136"/>
      <c r="H14187" s="136"/>
      <c r="K14187" s="136"/>
      <c r="O14187" s="136"/>
      <c r="T14187" s="136"/>
      <c r="W14187" s="136"/>
      <c r="Z14187" s="136"/>
      <c r="AC14187" s="136"/>
    </row>
    <row r="14188" spans="2:29">
      <c r="B14188" s="136"/>
      <c r="E14188" s="136"/>
      <c r="H14188" s="136"/>
      <c r="K14188" s="136"/>
      <c r="O14188" s="136"/>
      <c r="T14188" s="136"/>
      <c r="W14188" s="136"/>
      <c r="Z14188" s="136"/>
      <c r="AC14188" s="136"/>
    </row>
    <row r="14189" spans="2:29">
      <c r="B14189" s="136"/>
      <c r="E14189" s="136"/>
      <c r="H14189" s="136"/>
      <c r="K14189" s="136"/>
      <c r="O14189" s="136"/>
      <c r="T14189" s="136"/>
      <c r="W14189" s="136"/>
      <c r="Z14189" s="136"/>
      <c r="AC14189" s="136"/>
    </row>
    <row r="14190" spans="2:29">
      <c r="B14190" s="136"/>
      <c r="E14190" s="136"/>
      <c r="H14190" s="136"/>
      <c r="K14190" s="136"/>
      <c r="O14190" s="136"/>
      <c r="T14190" s="136"/>
      <c r="W14190" s="136"/>
      <c r="Z14190" s="136"/>
      <c r="AC14190" s="136"/>
    </row>
    <row r="14191" spans="2:29">
      <c r="B14191" s="136"/>
      <c r="E14191" s="136"/>
      <c r="H14191" s="136"/>
      <c r="K14191" s="136"/>
      <c r="O14191" s="136"/>
      <c r="T14191" s="136"/>
      <c r="W14191" s="136"/>
      <c r="Z14191" s="136"/>
      <c r="AC14191" s="136"/>
    </row>
    <row r="14192" spans="2:29">
      <c r="B14192" s="136"/>
      <c r="E14192" s="136"/>
      <c r="H14192" s="136"/>
      <c r="K14192" s="136"/>
      <c r="O14192" s="136"/>
      <c r="T14192" s="136"/>
      <c r="W14192" s="136"/>
      <c r="Z14192" s="136"/>
      <c r="AC14192" s="136"/>
    </row>
    <row r="14193" spans="2:29">
      <c r="B14193" s="136"/>
      <c r="E14193" s="136"/>
      <c r="H14193" s="136"/>
      <c r="K14193" s="136"/>
      <c r="O14193" s="136"/>
      <c r="T14193" s="136"/>
      <c r="W14193" s="136"/>
      <c r="Z14193" s="136"/>
      <c r="AC14193" s="136"/>
    </row>
    <row r="14194" spans="2:29">
      <c r="B14194" s="136"/>
      <c r="E14194" s="136"/>
      <c r="H14194" s="136"/>
      <c r="K14194" s="136"/>
      <c r="O14194" s="136"/>
      <c r="T14194" s="136"/>
      <c r="W14194" s="136"/>
      <c r="Z14194" s="136"/>
      <c r="AC14194" s="136"/>
    </row>
    <row r="14195" spans="2:29">
      <c r="B14195" s="136"/>
      <c r="E14195" s="136"/>
      <c r="H14195" s="136"/>
      <c r="K14195" s="136"/>
      <c r="O14195" s="136"/>
      <c r="T14195" s="136"/>
      <c r="W14195" s="136"/>
      <c r="Z14195" s="136"/>
      <c r="AC14195" s="136"/>
    </row>
    <row r="14196" spans="2:29">
      <c r="B14196" s="136"/>
      <c r="E14196" s="136"/>
      <c r="H14196" s="136"/>
      <c r="K14196" s="136"/>
      <c r="O14196" s="136"/>
      <c r="T14196" s="136"/>
      <c r="W14196" s="136"/>
      <c r="Z14196" s="136"/>
      <c r="AC14196" s="136"/>
    </row>
    <row r="14197" spans="2:29">
      <c r="B14197" s="136"/>
      <c r="E14197" s="136"/>
      <c r="H14197" s="136"/>
      <c r="K14197" s="136"/>
      <c r="O14197" s="136"/>
      <c r="T14197" s="136"/>
      <c r="W14197" s="136"/>
      <c r="Z14197" s="136"/>
      <c r="AC14197" s="136"/>
    </row>
    <row r="14198" spans="2:29">
      <c r="B14198" s="136"/>
      <c r="E14198" s="136"/>
      <c r="H14198" s="136"/>
      <c r="K14198" s="136"/>
      <c r="O14198" s="136"/>
      <c r="T14198" s="136"/>
      <c r="W14198" s="136"/>
      <c r="Z14198" s="136"/>
      <c r="AC14198" s="136"/>
    </row>
    <row r="14199" spans="2:29">
      <c r="B14199" s="136"/>
      <c r="E14199" s="136"/>
      <c r="H14199" s="136"/>
      <c r="K14199" s="136"/>
      <c r="O14199" s="136"/>
      <c r="T14199" s="136"/>
      <c r="W14199" s="136"/>
      <c r="Z14199" s="136"/>
      <c r="AC14199" s="136"/>
    </row>
    <row r="14200" spans="2:29">
      <c r="B14200" s="136"/>
      <c r="E14200" s="136"/>
      <c r="H14200" s="136"/>
      <c r="K14200" s="136"/>
      <c r="O14200" s="136"/>
      <c r="T14200" s="136"/>
      <c r="W14200" s="136"/>
      <c r="Z14200" s="136"/>
      <c r="AC14200" s="136"/>
    </row>
    <row r="14201" spans="2:29">
      <c r="B14201" s="136"/>
      <c r="E14201" s="136"/>
      <c r="H14201" s="136"/>
      <c r="K14201" s="136"/>
      <c r="O14201" s="136"/>
      <c r="T14201" s="136"/>
      <c r="W14201" s="136"/>
      <c r="Z14201" s="136"/>
      <c r="AC14201" s="136"/>
    </row>
    <row r="14202" spans="2:29">
      <c r="B14202" s="136"/>
      <c r="E14202" s="136"/>
      <c r="H14202" s="136"/>
      <c r="K14202" s="136"/>
      <c r="O14202" s="136"/>
      <c r="T14202" s="136"/>
      <c r="W14202" s="136"/>
      <c r="Z14202" s="136"/>
      <c r="AC14202" s="136"/>
    </row>
    <row r="14203" spans="2:29">
      <c r="B14203" s="136"/>
      <c r="E14203" s="136"/>
      <c r="H14203" s="136"/>
      <c r="K14203" s="136"/>
      <c r="O14203" s="136"/>
      <c r="T14203" s="136"/>
      <c r="W14203" s="136"/>
      <c r="Z14203" s="136"/>
      <c r="AC14203" s="136"/>
    </row>
    <row r="14204" spans="2:29">
      <c r="B14204" s="136"/>
      <c r="E14204" s="136"/>
      <c r="H14204" s="136"/>
      <c r="K14204" s="136"/>
      <c r="O14204" s="136"/>
      <c r="T14204" s="136"/>
      <c r="W14204" s="136"/>
      <c r="Z14204" s="136"/>
      <c r="AC14204" s="136"/>
    </row>
    <row r="14205" spans="2:29">
      <c r="B14205" s="136"/>
      <c r="E14205" s="136"/>
      <c r="H14205" s="136"/>
      <c r="K14205" s="136"/>
      <c r="O14205" s="136"/>
      <c r="T14205" s="136"/>
      <c r="W14205" s="136"/>
      <c r="Z14205" s="136"/>
      <c r="AC14205" s="136"/>
    </row>
    <row r="14206" spans="2:29">
      <c r="B14206" s="136"/>
      <c r="E14206" s="136"/>
      <c r="H14206" s="136"/>
      <c r="K14206" s="136"/>
      <c r="O14206" s="136"/>
      <c r="T14206" s="136"/>
      <c r="W14206" s="136"/>
      <c r="Z14206" s="136"/>
      <c r="AC14206" s="136"/>
    </row>
    <row r="14207" spans="2:29">
      <c r="B14207" s="136"/>
      <c r="E14207" s="136"/>
      <c r="H14207" s="136"/>
      <c r="K14207" s="136"/>
      <c r="O14207" s="136"/>
      <c r="T14207" s="136"/>
      <c r="W14207" s="136"/>
      <c r="Z14207" s="136"/>
      <c r="AC14207" s="136"/>
    </row>
    <row r="14208" spans="2:29">
      <c r="B14208" s="136"/>
      <c r="E14208" s="136"/>
      <c r="H14208" s="136"/>
      <c r="K14208" s="136"/>
      <c r="O14208" s="136"/>
      <c r="T14208" s="136"/>
      <c r="W14208" s="136"/>
      <c r="Z14208" s="136"/>
      <c r="AC14208" s="136"/>
    </row>
    <row r="14209" spans="2:29">
      <c r="B14209" s="136"/>
      <c r="E14209" s="136"/>
      <c r="H14209" s="136"/>
      <c r="K14209" s="136"/>
      <c r="O14209" s="136"/>
      <c r="T14209" s="136"/>
      <c r="W14209" s="136"/>
      <c r="Z14209" s="136"/>
      <c r="AC14209" s="136"/>
    </row>
    <row r="14210" spans="2:29">
      <c r="B14210" s="136"/>
      <c r="E14210" s="136"/>
      <c r="H14210" s="136"/>
      <c r="K14210" s="136"/>
      <c r="O14210" s="136"/>
      <c r="T14210" s="136"/>
      <c r="W14210" s="136"/>
      <c r="Z14210" s="136"/>
      <c r="AC14210" s="136"/>
    </row>
    <row r="14211" spans="2:29">
      <c r="B14211" s="136"/>
      <c r="E14211" s="136"/>
      <c r="H14211" s="136"/>
      <c r="K14211" s="136"/>
      <c r="O14211" s="136"/>
      <c r="T14211" s="136"/>
      <c r="W14211" s="136"/>
      <c r="Z14211" s="136"/>
      <c r="AC14211" s="136"/>
    </row>
    <row r="14212" spans="2:29">
      <c r="B14212" s="136"/>
      <c r="E14212" s="136"/>
      <c r="H14212" s="136"/>
      <c r="K14212" s="136"/>
      <c r="O14212" s="136"/>
      <c r="T14212" s="136"/>
      <c r="W14212" s="136"/>
      <c r="Z14212" s="136"/>
      <c r="AC14212" s="136"/>
    </row>
    <row r="14213" spans="2:29">
      <c r="B14213" s="136"/>
      <c r="E14213" s="136"/>
      <c r="H14213" s="136"/>
      <c r="K14213" s="136"/>
      <c r="O14213" s="136"/>
      <c r="T14213" s="136"/>
      <c r="W14213" s="136"/>
      <c r="Z14213" s="136"/>
      <c r="AC14213" s="136"/>
    </row>
    <row r="14214" spans="2:29">
      <c r="B14214" s="136"/>
      <c r="E14214" s="136"/>
      <c r="H14214" s="136"/>
      <c r="K14214" s="136"/>
      <c r="O14214" s="136"/>
      <c r="T14214" s="136"/>
      <c r="W14214" s="136"/>
      <c r="Z14214" s="136"/>
      <c r="AC14214" s="136"/>
    </row>
    <row r="14215" spans="2:29">
      <c r="B14215" s="136"/>
      <c r="E14215" s="136"/>
      <c r="H14215" s="136"/>
      <c r="K14215" s="136"/>
      <c r="O14215" s="136"/>
      <c r="T14215" s="136"/>
      <c r="W14215" s="136"/>
      <c r="Z14215" s="136"/>
      <c r="AC14215" s="136"/>
    </row>
    <row r="14216" spans="2:29">
      <c r="B14216" s="136"/>
      <c r="E14216" s="136"/>
      <c r="H14216" s="136"/>
      <c r="K14216" s="136"/>
      <c r="O14216" s="136"/>
      <c r="T14216" s="136"/>
      <c r="W14216" s="136"/>
      <c r="Z14216" s="136"/>
      <c r="AC14216" s="136"/>
    </row>
    <row r="14217" spans="2:29">
      <c r="B14217" s="136"/>
      <c r="E14217" s="136"/>
      <c r="H14217" s="136"/>
      <c r="K14217" s="136"/>
      <c r="O14217" s="136"/>
      <c r="T14217" s="136"/>
      <c r="W14217" s="136"/>
      <c r="Z14217" s="136"/>
      <c r="AC14217" s="136"/>
    </row>
    <row r="14218" spans="2:29">
      <c r="B14218" s="136"/>
      <c r="E14218" s="136"/>
      <c r="H14218" s="136"/>
      <c r="K14218" s="136"/>
      <c r="O14218" s="136"/>
      <c r="T14218" s="136"/>
      <c r="W14218" s="136"/>
      <c r="Z14218" s="136"/>
      <c r="AC14218" s="136"/>
    </row>
    <row r="14219" spans="2:29">
      <c r="B14219" s="136"/>
      <c r="E14219" s="136"/>
      <c r="H14219" s="136"/>
      <c r="K14219" s="136"/>
      <c r="O14219" s="136"/>
      <c r="T14219" s="136"/>
      <c r="W14219" s="136"/>
      <c r="Z14219" s="136"/>
      <c r="AC14219" s="136"/>
    </row>
    <row r="14220" spans="2:29">
      <c r="B14220" s="136"/>
      <c r="E14220" s="136"/>
      <c r="H14220" s="136"/>
      <c r="K14220" s="136"/>
      <c r="O14220" s="136"/>
      <c r="T14220" s="136"/>
      <c r="W14220" s="136"/>
      <c r="Z14220" s="136"/>
      <c r="AC14220" s="136"/>
    </row>
    <row r="14221" spans="2:29">
      <c r="B14221" s="136"/>
      <c r="E14221" s="136"/>
      <c r="H14221" s="136"/>
      <c r="K14221" s="136"/>
      <c r="O14221" s="136"/>
      <c r="T14221" s="136"/>
      <c r="W14221" s="136"/>
      <c r="Z14221" s="136"/>
      <c r="AC14221" s="136"/>
    </row>
    <row r="14222" spans="2:29">
      <c r="B14222" s="136"/>
      <c r="E14222" s="136"/>
      <c r="H14222" s="136"/>
      <c r="K14222" s="136"/>
      <c r="O14222" s="136"/>
      <c r="T14222" s="136"/>
      <c r="W14222" s="136"/>
      <c r="Z14222" s="136"/>
      <c r="AC14222" s="136"/>
    </row>
    <row r="14223" spans="2:29">
      <c r="B14223" s="136"/>
      <c r="E14223" s="136"/>
      <c r="H14223" s="136"/>
      <c r="K14223" s="136"/>
      <c r="O14223" s="136"/>
      <c r="T14223" s="136"/>
      <c r="W14223" s="136"/>
      <c r="Z14223" s="136"/>
      <c r="AC14223" s="136"/>
    </row>
    <row r="14224" spans="2:29">
      <c r="B14224" s="136"/>
      <c r="E14224" s="136"/>
      <c r="H14224" s="136"/>
      <c r="K14224" s="136"/>
      <c r="O14224" s="136"/>
      <c r="T14224" s="136"/>
      <c r="W14224" s="136"/>
      <c r="Z14224" s="136"/>
      <c r="AC14224" s="136"/>
    </row>
    <row r="14225" spans="2:29">
      <c r="B14225" s="136"/>
      <c r="E14225" s="136"/>
      <c r="H14225" s="136"/>
      <c r="K14225" s="136"/>
      <c r="O14225" s="136"/>
      <c r="T14225" s="136"/>
      <c r="W14225" s="136"/>
      <c r="Z14225" s="136"/>
      <c r="AC14225" s="136"/>
    </row>
    <row r="14226" spans="2:29">
      <c r="B14226" s="136"/>
      <c r="E14226" s="136"/>
      <c r="H14226" s="136"/>
      <c r="K14226" s="136"/>
      <c r="O14226" s="136"/>
      <c r="T14226" s="136"/>
      <c r="W14226" s="136"/>
      <c r="Z14226" s="136"/>
      <c r="AC14226" s="136"/>
    </row>
    <row r="14227" spans="2:29">
      <c r="B14227" s="136"/>
      <c r="E14227" s="136"/>
      <c r="H14227" s="136"/>
      <c r="K14227" s="136"/>
      <c r="O14227" s="136"/>
      <c r="T14227" s="136"/>
      <c r="W14227" s="136"/>
      <c r="Z14227" s="136"/>
      <c r="AC14227" s="136"/>
    </row>
    <row r="14228" spans="2:29">
      <c r="B14228" s="136"/>
      <c r="E14228" s="136"/>
      <c r="H14228" s="136"/>
      <c r="K14228" s="136"/>
      <c r="O14228" s="136"/>
      <c r="T14228" s="136"/>
      <c r="W14228" s="136"/>
      <c r="Z14228" s="136"/>
      <c r="AC14228" s="136"/>
    </row>
    <row r="14229" spans="2:29">
      <c r="B14229" s="136"/>
      <c r="E14229" s="136"/>
      <c r="H14229" s="136"/>
      <c r="K14229" s="136"/>
      <c r="O14229" s="136"/>
      <c r="T14229" s="136"/>
      <c r="W14229" s="136"/>
      <c r="Z14229" s="136"/>
      <c r="AC14229" s="136"/>
    </row>
    <row r="14230" spans="2:29">
      <c r="B14230" s="136"/>
      <c r="E14230" s="136"/>
      <c r="H14230" s="136"/>
      <c r="K14230" s="136"/>
      <c r="O14230" s="136"/>
      <c r="T14230" s="136"/>
      <c r="W14230" s="136"/>
      <c r="Z14230" s="136"/>
      <c r="AC14230" s="136"/>
    </row>
    <row r="14231" spans="2:29">
      <c r="B14231" s="136"/>
      <c r="E14231" s="136"/>
      <c r="H14231" s="136"/>
      <c r="K14231" s="136"/>
      <c r="O14231" s="136"/>
      <c r="T14231" s="136"/>
      <c r="W14231" s="136"/>
      <c r="Z14231" s="136"/>
      <c r="AC14231" s="136"/>
    </row>
    <row r="14232" spans="2:29">
      <c r="B14232" s="136"/>
      <c r="E14232" s="136"/>
      <c r="H14232" s="136"/>
      <c r="K14232" s="136"/>
      <c r="O14232" s="136"/>
      <c r="T14232" s="136"/>
      <c r="W14232" s="136"/>
      <c r="Z14232" s="136"/>
      <c r="AC14232" s="136"/>
    </row>
    <row r="14233" spans="2:29">
      <c r="B14233" s="136"/>
      <c r="E14233" s="136"/>
      <c r="H14233" s="136"/>
      <c r="K14233" s="136"/>
      <c r="O14233" s="136"/>
      <c r="T14233" s="136"/>
      <c r="W14233" s="136"/>
      <c r="Z14233" s="136"/>
      <c r="AC14233" s="136"/>
    </row>
    <row r="14234" spans="2:29">
      <c r="B14234" s="136"/>
      <c r="E14234" s="136"/>
      <c r="H14234" s="136"/>
      <c r="K14234" s="136"/>
      <c r="O14234" s="136"/>
      <c r="T14234" s="136"/>
      <c r="W14234" s="136"/>
      <c r="Z14234" s="136"/>
      <c r="AC14234" s="136"/>
    </row>
    <row r="14235" spans="2:29">
      <c r="B14235" s="136"/>
      <c r="E14235" s="136"/>
      <c r="H14235" s="136"/>
      <c r="K14235" s="136"/>
      <c r="O14235" s="136"/>
      <c r="T14235" s="136"/>
      <c r="W14235" s="136"/>
      <c r="Z14235" s="136"/>
      <c r="AC14235" s="136"/>
    </row>
    <row r="14236" spans="2:29">
      <c r="B14236" s="136"/>
      <c r="E14236" s="136"/>
      <c r="H14236" s="136"/>
      <c r="K14236" s="136"/>
      <c r="O14236" s="136"/>
      <c r="T14236" s="136"/>
      <c r="W14236" s="136"/>
      <c r="Z14236" s="136"/>
      <c r="AC14236" s="136"/>
    </row>
    <row r="14237" spans="2:29">
      <c r="B14237" s="136"/>
      <c r="E14237" s="136"/>
      <c r="H14237" s="136"/>
      <c r="K14237" s="136"/>
      <c r="O14237" s="136"/>
      <c r="T14237" s="136"/>
      <c r="W14237" s="136"/>
      <c r="Z14237" s="136"/>
      <c r="AC14237" s="136"/>
    </row>
    <row r="14238" spans="2:29">
      <c r="B14238" s="136"/>
      <c r="E14238" s="136"/>
      <c r="H14238" s="136"/>
      <c r="K14238" s="136"/>
      <c r="O14238" s="136"/>
      <c r="T14238" s="136"/>
      <c r="W14238" s="136"/>
      <c r="Z14238" s="136"/>
      <c r="AC14238" s="136"/>
    </row>
    <row r="14239" spans="2:29">
      <c r="B14239" s="136"/>
      <c r="E14239" s="136"/>
      <c r="H14239" s="136"/>
      <c r="K14239" s="136"/>
      <c r="O14239" s="136"/>
      <c r="T14239" s="136"/>
      <c r="W14239" s="136"/>
      <c r="Z14239" s="136"/>
      <c r="AC14239" s="136"/>
    </row>
    <row r="14240" spans="2:29">
      <c r="B14240" s="136"/>
      <c r="E14240" s="136"/>
      <c r="H14240" s="136"/>
      <c r="K14240" s="136"/>
      <c r="O14240" s="136"/>
      <c r="T14240" s="136"/>
      <c r="W14240" s="136"/>
      <c r="Z14240" s="136"/>
      <c r="AC14240" s="136"/>
    </row>
    <row r="14241" spans="2:29">
      <c r="B14241" s="136"/>
      <c r="E14241" s="136"/>
      <c r="H14241" s="136"/>
      <c r="K14241" s="136"/>
      <c r="O14241" s="136"/>
      <c r="T14241" s="136"/>
      <c r="W14241" s="136"/>
      <c r="Z14241" s="136"/>
      <c r="AC14241" s="136"/>
    </row>
    <row r="14242" spans="2:29">
      <c r="B14242" s="136"/>
      <c r="E14242" s="136"/>
      <c r="H14242" s="136"/>
      <c r="K14242" s="136"/>
      <c r="O14242" s="136"/>
      <c r="T14242" s="136"/>
      <c r="W14242" s="136"/>
      <c r="Z14242" s="136"/>
      <c r="AC14242" s="136"/>
    </row>
    <row r="14243" spans="2:29">
      <c r="B14243" s="136"/>
      <c r="E14243" s="136"/>
      <c r="H14243" s="136"/>
      <c r="K14243" s="136"/>
      <c r="O14243" s="136"/>
      <c r="T14243" s="136"/>
      <c r="W14243" s="136"/>
      <c r="Z14243" s="136"/>
      <c r="AC14243" s="136"/>
    </row>
    <row r="14244" spans="2:29">
      <c r="B14244" s="136"/>
      <c r="E14244" s="136"/>
      <c r="H14244" s="136"/>
      <c r="K14244" s="136"/>
      <c r="O14244" s="136"/>
      <c r="T14244" s="136"/>
      <c r="W14244" s="136"/>
      <c r="Z14244" s="136"/>
      <c r="AC14244" s="136"/>
    </row>
    <row r="14245" spans="2:29">
      <c r="B14245" s="136"/>
      <c r="E14245" s="136"/>
      <c r="H14245" s="136"/>
      <c r="K14245" s="136"/>
      <c r="O14245" s="136"/>
      <c r="T14245" s="136"/>
      <c r="W14245" s="136"/>
      <c r="Z14245" s="136"/>
      <c r="AC14245" s="136"/>
    </row>
    <row r="14246" spans="2:29">
      <c r="B14246" s="136"/>
      <c r="E14246" s="136"/>
      <c r="H14246" s="136"/>
      <c r="K14246" s="136"/>
      <c r="O14246" s="136"/>
      <c r="T14246" s="136"/>
      <c r="W14246" s="136"/>
      <c r="Z14246" s="136"/>
      <c r="AC14246" s="136"/>
    </row>
    <row r="14247" spans="2:29">
      <c r="B14247" s="136"/>
      <c r="E14247" s="136"/>
      <c r="H14247" s="136"/>
      <c r="K14247" s="136"/>
      <c r="O14247" s="136"/>
      <c r="T14247" s="136"/>
      <c r="W14247" s="136"/>
      <c r="Z14247" s="136"/>
      <c r="AC14247" s="136"/>
    </row>
    <row r="14248" spans="2:29">
      <c r="B14248" s="136"/>
      <c r="E14248" s="136"/>
      <c r="H14248" s="136"/>
      <c r="K14248" s="136"/>
      <c r="O14248" s="136"/>
      <c r="T14248" s="136"/>
      <c r="W14248" s="136"/>
      <c r="Z14248" s="136"/>
      <c r="AC14248" s="136"/>
    </row>
    <row r="14249" spans="2:29">
      <c r="B14249" s="136"/>
      <c r="E14249" s="136"/>
      <c r="H14249" s="136"/>
      <c r="K14249" s="136"/>
      <c r="O14249" s="136"/>
      <c r="T14249" s="136"/>
      <c r="W14249" s="136"/>
      <c r="Z14249" s="136"/>
      <c r="AC14249" s="136"/>
    </row>
    <row r="14250" spans="2:29">
      <c r="B14250" s="136"/>
      <c r="E14250" s="136"/>
      <c r="H14250" s="136"/>
      <c r="K14250" s="136"/>
      <c r="O14250" s="136"/>
      <c r="T14250" s="136"/>
      <c r="W14250" s="136"/>
      <c r="Z14250" s="136"/>
      <c r="AC14250" s="136"/>
    </row>
    <row r="14251" spans="2:29">
      <c r="B14251" s="136"/>
      <c r="E14251" s="136"/>
      <c r="H14251" s="136"/>
      <c r="K14251" s="136"/>
      <c r="O14251" s="136"/>
      <c r="T14251" s="136"/>
      <c r="W14251" s="136"/>
      <c r="Z14251" s="136"/>
      <c r="AC14251" s="136"/>
    </row>
    <row r="14252" spans="2:29">
      <c r="B14252" s="136"/>
      <c r="E14252" s="136"/>
      <c r="H14252" s="136"/>
      <c r="K14252" s="136"/>
      <c r="O14252" s="136"/>
      <c r="T14252" s="136"/>
      <c r="W14252" s="136"/>
      <c r="Z14252" s="136"/>
      <c r="AC14252" s="136"/>
    </row>
    <row r="14253" spans="2:29">
      <c r="B14253" s="136"/>
      <c r="E14253" s="136"/>
      <c r="H14253" s="136"/>
      <c r="K14253" s="136"/>
      <c r="O14253" s="136"/>
      <c r="T14253" s="136"/>
      <c r="W14253" s="136"/>
      <c r="Z14253" s="136"/>
      <c r="AC14253" s="136"/>
    </row>
    <row r="14254" spans="2:29">
      <c r="B14254" s="136"/>
      <c r="E14254" s="136"/>
      <c r="H14254" s="136"/>
      <c r="K14254" s="136"/>
      <c r="O14254" s="136"/>
      <c r="T14254" s="136"/>
      <c r="W14254" s="136"/>
      <c r="Z14254" s="136"/>
      <c r="AC14254" s="136"/>
    </row>
    <row r="14255" spans="2:29">
      <c r="B14255" s="136"/>
      <c r="E14255" s="136"/>
      <c r="H14255" s="136"/>
      <c r="K14255" s="136"/>
      <c r="O14255" s="136"/>
      <c r="T14255" s="136"/>
      <c r="W14255" s="136"/>
      <c r="Z14255" s="136"/>
      <c r="AC14255" s="136"/>
    </row>
    <row r="14256" spans="2:29">
      <c r="B14256" s="136"/>
      <c r="E14256" s="136"/>
      <c r="H14256" s="136"/>
      <c r="K14256" s="136"/>
      <c r="O14256" s="136"/>
      <c r="T14256" s="136"/>
      <c r="W14256" s="136"/>
      <c r="Z14256" s="136"/>
      <c r="AC14256" s="136"/>
    </row>
    <row r="14257" spans="2:29">
      <c r="B14257" s="136"/>
      <c r="E14257" s="136"/>
      <c r="H14257" s="136"/>
      <c r="K14257" s="136"/>
      <c r="O14257" s="136"/>
      <c r="T14257" s="136"/>
      <c r="W14257" s="136"/>
      <c r="Z14257" s="136"/>
      <c r="AC14257" s="136"/>
    </row>
    <row r="14258" spans="2:29">
      <c r="B14258" s="136"/>
      <c r="E14258" s="136"/>
      <c r="H14258" s="136"/>
      <c r="K14258" s="136"/>
      <c r="O14258" s="136"/>
      <c r="T14258" s="136"/>
      <c r="W14258" s="136"/>
      <c r="Z14258" s="136"/>
      <c r="AC14258" s="136"/>
    </row>
    <row r="14259" spans="2:29">
      <c r="B14259" s="136"/>
      <c r="E14259" s="136"/>
      <c r="H14259" s="136"/>
      <c r="K14259" s="136"/>
      <c r="O14259" s="136"/>
      <c r="T14259" s="136"/>
      <c r="W14259" s="136"/>
      <c r="Z14259" s="136"/>
      <c r="AC14259" s="136"/>
    </row>
    <row r="14260" spans="2:29">
      <c r="B14260" s="136"/>
      <c r="E14260" s="136"/>
      <c r="H14260" s="136"/>
      <c r="K14260" s="136"/>
      <c r="O14260" s="136"/>
      <c r="T14260" s="136"/>
      <c r="W14260" s="136"/>
      <c r="Z14260" s="136"/>
      <c r="AC14260" s="136"/>
    </row>
    <row r="14261" spans="2:29">
      <c r="B14261" s="136"/>
      <c r="E14261" s="136"/>
      <c r="H14261" s="136"/>
      <c r="K14261" s="136"/>
      <c r="O14261" s="136"/>
      <c r="T14261" s="136"/>
      <c r="W14261" s="136"/>
      <c r="Z14261" s="136"/>
      <c r="AC14261" s="136"/>
    </row>
    <row r="14262" spans="2:29">
      <c r="B14262" s="136"/>
      <c r="E14262" s="136"/>
      <c r="H14262" s="136"/>
      <c r="K14262" s="136"/>
      <c r="O14262" s="136"/>
      <c r="T14262" s="136"/>
      <c r="W14262" s="136"/>
      <c r="Z14262" s="136"/>
      <c r="AC14262" s="136"/>
    </row>
    <row r="14263" spans="2:29">
      <c r="B14263" s="136"/>
      <c r="E14263" s="136"/>
      <c r="H14263" s="136"/>
      <c r="K14263" s="136"/>
      <c r="O14263" s="136"/>
      <c r="T14263" s="136"/>
      <c r="W14263" s="136"/>
      <c r="Z14263" s="136"/>
      <c r="AC14263" s="136"/>
    </row>
    <row r="14264" spans="2:29">
      <c r="B14264" s="136"/>
      <c r="E14264" s="136"/>
      <c r="H14264" s="136"/>
      <c r="K14264" s="136"/>
      <c r="O14264" s="136"/>
      <c r="T14264" s="136"/>
      <c r="W14264" s="136"/>
      <c r="Z14264" s="136"/>
      <c r="AC14264" s="136"/>
    </row>
    <row r="14265" spans="2:29">
      <c r="B14265" s="136"/>
      <c r="E14265" s="136"/>
      <c r="H14265" s="136"/>
      <c r="K14265" s="136"/>
      <c r="O14265" s="136"/>
      <c r="T14265" s="136"/>
      <c r="W14265" s="136"/>
      <c r="Z14265" s="136"/>
      <c r="AC14265" s="136"/>
    </row>
    <row r="14266" spans="2:29">
      <c r="B14266" s="136"/>
      <c r="E14266" s="136"/>
      <c r="H14266" s="136"/>
      <c r="K14266" s="136"/>
      <c r="O14266" s="136"/>
      <c r="T14266" s="136"/>
      <c r="W14266" s="136"/>
      <c r="Z14266" s="136"/>
      <c r="AC14266" s="136"/>
    </row>
    <row r="14267" spans="2:29">
      <c r="B14267" s="136"/>
      <c r="E14267" s="136"/>
      <c r="H14267" s="136"/>
      <c r="K14267" s="136"/>
      <c r="O14267" s="136"/>
      <c r="T14267" s="136"/>
      <c r="W14267" s="136"/>
      <c r="Z14267" s="136"/>
      <c r="AC14267" s="136"/>
    </row>
    <row r="14268" spans="2:29">
      <c r="B14268" s="136"/>
      <c r="E14268" s="136"/>
      <c r="H14268" s="136"/>
      <c r="K14268" s="136"/>
      <c r="O14268" s="136"/>
      <c r="T14268" s="136"/>
      <c r="W14268" s="136"/>
      <c r="Z14268" s="136"/>
      <c r="AC14268" s="136"/>
    </row>
    <row r="14269" spans="2:29">
      <c r="B14269" s="136"/>
      <c r="E14269" s="136"/>
      <c r="H14269" s="136"/>
      <c r="K14269" s="136"/>
      <c r="O14269" s="136"/>
      <c r="T14269" s="136"/>
      <c r="W14269" s="136"/>
      <c r="Z14269" s="136"/>
      <c r="AC14269" s="136"/>
    </row>
    <row r="14270" spans="2:29">
      <c r="B14270" s="136"/>
      <c r="E14270" s="136"/>
      <c r="H14270" s="136"/>
      <c r="K14270" s="136"/>
      <c r="O14270" s="136"/>
      <c r="T14270" s="136"/>
      <c r="W14270" s="136"/>
      <c r="Z14270" s="136"/>
      <c r="AC14270" s="136"/>
    </row>
    <row r="14271" spans="2:29">
      <c r="B14271" s="136"/>
      <c r="E14271" s="136"/>
      <c r="H14271" s="136"/>
      <c r="K14271" s="136"/>
      <c r="O14271" s="136"/>
      <c r="T14271" s="136"/>
      <c r="W14271" s="136"/>
      <c r="Z14271" s="136"/>
      <c r="AC14271" s="136"/>
    </row>
    <row r="14272" spans="2:29">
      <c r="B14272" s="136"/>
      <c r="E14272" s="136"/>
      <c r="H14272" s="136"/>
      <c r="K14272" s="136"/>
      <c r="O14272" s="136"/>
      <c r="T14272" s="136"/>
      <c r="W14272" s="136"/>
      <c r="Z14272" s="136"/>
      <c r="AC14272" s="136"/>
    </row>
    <row r="14273" spans="2:29">
      <c r="B14273" s="136"/>
      <c r="E14273" s="136"/>
      <c r="H14273" s="136"/>
      <c r="K14273" s="136"/>
      <c r="O14273" s="136"/>
      <c r="T14273" s="136"/>
      <c r="W14273" s="136"/>
      <c r="Z14273" s="136"/>
      <c r="AC14273" s="136"/>
    </row>
    <row r="14274" spans="2:29">
      <c r="B14274" s="136"/>
      <c r="E14274" s="136"/>
      <c r="H14274" s="136"/>
      <c r="K14274" s="136"/>
      <c r="O14274" s="136"/>
      <c r="T14274" s="136"/>
      <c r="W14274" s="136"/>
      <c r="Z14274" s="136"/>
      <c r="AC14274" s="136"/>
    </row>
    <row r="14275" spans="2:29">
      <c r="B14275" s="136"/>
      <c r="E14275" s="136"/>
      <c r="H14275" s="136"/>
      <c r="K14275" s="136"/>
      <c r="O14275" s="136"/>
      <c r="T14275" s="136"/>
      <c r="W14275" s="136"/>
      <c r="Z14275" s="136"/>
      <c r="AC14275" s="136"/>
    </row>
    <row r="14276" spans="2:29">
      <c r="B14276" s="136"/>
      <c r="E14276" s="136"/>
      <c r="H14276" s="136"/>
      <c r="K14276" s="136"/>
      <c r="O14276" s="136"/>
      <c r="T14276" s="136"/>
      <c r="W14276" s="136"/>
      <c r="Z14276" s="136"/>
      <c r="AC14276" s="136"/>
    </row>
    <row r="14277" spans="2:29">
      <c r="B14277" s="136"/>
      <c r="E14277" s="136"/>
      <c r="H14277" s="136"/>
      <c r="K14277" s="136"/>
      <c r="O14277" s="136"/>
      <c r="T14277" s="136"/>
      <c r="W14277" s="136"/>
      <c r="Z14277" s="136"/>
      <c r="AC14277" s="136"/>
    </row>
    <row r="14278" spans="2:29">
      <c r="B14278" s="136"/>
      <c r="E14278" s="136"/>
      <c r="H14278" s="136"/>
      <c r="K14278" s="136"/>
      <c r="O14278" s="136"/>
      <c r="T14278" s="136"/>
      <c r="W14278" s="136"/>
      <c r="Z14278" s="136"/>
      <c r="AC14278" s="136"/>
    </row>
    <row r="14279" spans="2:29">
      <c r="B14279" s="136"/>
      <c r="E14279" s="136"/>
      <c r="H14279" s="136"/>
      <c r="K14279" s="136"/>
      <c r="O14279" s="136"/>
      <c r="T14279" s="136"/>
      <c r="W14279" s="136"/>
      <c r="Z14279" s="136"/>
      <c r="AC14279" s="136"/>
    </row>
    <row r="14280" spans="2:29">
      <c r="B14280" s="136"/>
      <c r="E14280" s="136"/>
      <c r="H14280" s="136"/>
      <c r="K14280" s="136"/>
      <c r="O14280" s="136"/>
      <c r="T14280" s="136"/>
      <c r="W14280" s="136"/>
      <c r="Z14280" s="136"/>
      <c r="AC14280" s="136"/>
    </row>
    <row r="14281" spans="2:29">
      <c r="B14281" s="136"/>
      <c r="E14281" s="136"/>
      <c r="H14281" s="136"/>
      <c r="K14281" s="136"/>
      <c r="O14281" s="136"/>
      <c r="T14281" s="136"/>
      <c r="W14281" s="136"/>
      <c r="Z14281" s="136"/>
      <c r="AC14281" s="136"/>
    </row>
    <row r="14282" spans="2:29">
      <c r="B14282" s="136"/>
      <c r="E14282" s="136"/>
      <c r="H14282" s="136"/>
      <c r="K14282" s="136"/>
      <c r="O14282" s="136"/>
      <c r="T14282" s="136"/>
      <c r="W14282" s="136"/>
      <c r="Z14282" s="136"/>
      <c r="AC14282" s="136"/>
    </row>
    <row r="14283" spans="2:29">
      <c r="B14283" s="136"/>
      <c r="E14283" s="136"/>
      <c r="H14283" s="136"/>
      <c r="K14283" s="136"/>
      <c r="O14283" s="136"/>
      <c r="T14283" s="136"/>
      <c r="W14283" s="136"/>
      <c r="Z14283" s="136"/>
      <c r="AC14283" s="136"/>
    </row>
    <row r="14284" spans="2:29">
      <c r="B14284" s="136"/>
      <c r="E14284" s="136"/>
      <c r="H14284" s="136"/>
      <c r="K14284" s="136"/>
      <c r="O14284" s="136"/>
      <c r="T14284" s="136"/>
      <c r="W14284" s="136"/>
      <c r="Z14284" s="136"/>
      <c r="AC14284" s="136"/>
    </row>
    <row r="14285" spans="2:29">
      <c r="B14285" s="136"/>
      <c r="E14285" s="136"/>
      <c r="H14285" s="136"/>
      <c r="K14285" s="136"/>
      <c r="O14285" s="136"/>
      <c r="T14285" s="136"/>
      <c r="W14285" s="136"/>
      <c r="Z14285" s="136"/>
      <c r="AC14285" s="136"/>
    </row>
    <row r="14286" spans="2:29">
      <c r="B14286" s="136"/>
      <c r="E14286" s="136"/>
      <c r="H14286" s="136"/>
      <c r="K14286" s="136"/>
      <c r="O14286" s="136"/>
      <c r="T14286" s="136"/>
      <c r="W14286" s="136"/>
      <c r="Z14286" s="136"/>
      <c r="AC14286" s="136"/>
    </row>
    <row r="14287" spans="2:29">
      <c r="B14287" s="136"/>
      <c r="E14287" s="136"/>
      <c r="H14287" s="136"/>
      <c r="K14287" s="136"/>
      <c r="O14287" s="136"/>
      <c r="T14287" s="136"/>
      <c r="W14287" s="136"/>
      <c r="Z14287" s="136"/>
      <c r="AC14287" s="136"/>
    </row>
    <row r="14288" spans="2:29">
      <c r="B14288" s="136"/>
      <c r="E14288" s="136"/>
      <c r="H14288" s="136"/>
      <c r="K14288" s="136"/>
      <c r="O14288" s="136"/>
      <c r="T14288" s="136"/>
      <c r="W14288" s="136"/>
      <c r="Z14288" s="136"/>
      <c r="AC14288" s="136"/>
    </row>
    <row r="14289" spans="2:29">
      <c r="B14289" s="136"/>
      <c r="E14289" s="136"/>
      <c r="H14289" s="136"/>
      <c r="K14289" s="136"/>
      <c r="O14289" s="136"/>
      <c r="T14289" s="136"/>
      <c r="W14289" s="136"/>
      <c r="Z14289" s="136"/>
      <c r="AC14289" s="136"/>
    </row>
    <row r="14290" spans="2:29">
      <c r="B14290" s="136"/>
      <c r="E14290" s="136"/>
      <c r="H14290" s="136"/>
      <c r="K14290" s="136"/>
      <c r="O14290" s="136"/>
      <c r="T14290" s="136"/>
      <c r="W14290" s="136"/>
      <c r="Z14290" s="136"/>
      <c r="AC14290" s="136"/>
    </row>
    <row r="14291" spans="2:29">
      <c r="B14291" s="136"/>
      <c r="E14291" s="136"/>
      <c r="H14291" s="136"/>
      <c r="K14291" s="136"/>
      <c r="O14291" s="136"/>
      <c r="T14291" s="136"/>
      <c r="W14291" s="136"/>
      <c r="Z14291" s="136"/>
      <c r="AC14291" s="136"/>
    </row>
    <row r="14292" spans="2:29">
      <c r="B14292" s="136"/>
      <c r="E14292" s="136"/>
      <c r="H14292" s="136"/>
      <c r="K14292" s="136"/>
      <c r="O14292" s="136"/>
      <c r="T14292" s="136"/>
      <c r="W14292" s="136"/>
      <c r="Z14292" s="136"/>
      <c r="AC14292" s="136"/>
    </row>
    <row r="14293" spans="2:29">
      <c r="B14293" s="136"/>
      <c r="E14293" s="136"/>
      <c r="H14293" s="136"/>
      <c r="K14293" s="136"/>
      <c r="O14293" s="136"/>
      <c r="T14293" s="136"/>
      <c r="W14293" s="136"/>
      <c r="Z14293" s="136"/>
      <c r="AC14293" s="136"/>
    </row>
    <row r="14294" spans="2:29">
      <c r="B14294" s="136"/>
      <c r="E14294" s="136"/>
      <c r="H14294" s="136"/>
      <c r="K14294" s="136"/>
      <c r="O14294" s="136"/>
      <c r="T14294" s="136"/>
      <c r="W14294" s="136"/>
      <c r="Z14294" s="136"/>
      <c r="AC14294" s="136"/>
    </row>
    <row r="14295" spans="2:29">
      <c r="B14295" s="136"/>
      <c r="E14295" s="136"/>
      <c r="H14295" s="136"/>
      <c r="K14295" s="136"/>
      <c r="O14295" s="136"/>
      <c r="T14295" s="136"/>
      <c r="W14295" s="136"/>
      <c r="Z14295" s="136"/>
      <c r="AC14295" s="136"/>
    </row>
    <row r="14296" spans="2:29">
      <c r="B14296" s="136"/>
      <c r="E14296" s="136"/>
      <c r="H14296" s="136"/>
      <c r="K14296" s="136"/>
      <c r="O14296" s="136"/>
      <c r="T14296" s="136"/>
      <c r="W14296" s="136"/>
      <c r="Z14296" s="136"/>
      <c r="AC14296" s="136"/>
    </row>
    <row r="14297" spans="2:29">
      <c r="B14297" s="136"/>
      <c r="E14297" s="136"/>
      <c r="H14297" s="136"/>
      <c r="K14297" s="136"/>
      <c r="O14297" s="136"/>
      <c r="T14297" s="136"/>
      <c r="W14297" s="136"/>
      <c r="Z14297" s="136"/>
      <c r="AC14297" s="136"/>
    </row>
    <row r="14298" spans="2:29">
      <c r="B14298" s="136"/>
      <c r="E14298" s="136"/>
      <c r="H14298" s="136"/>
      <c r="K14298" s="136"/>
      <c r="O14298" s="136"/>
      <c r="T14298" s="136"/>
      <c r="W14298" s="136"/>
      <c r="Z14298" s="136"/>
      <c r="AC14298" s="136"/>
    </row>
    <row r="14299" spans="2:29">
      <c r="B14299" s="136"/>
      <c r="E14299" s="136"/>
      <c r="H14299" s="136"/>
      <c r="K14299" s="136"/>
      <c r="O14299" s="136"/>
      <c r="T14299" s="136"/>
      <c r="W14299" s="136"/>
      <c r="Z14299" s="136"/>
      <c r="AC14299" s="136"/>
    </row>
    <row r="14300" spans="2:29">
      <c r="B14300" s="136"/>
      <c r="E14300" s="136"/>
      <c r="H14300" s="136"/>
      <c r="K14300" s="136"/>
      <c r="O14300" s="136"/>
      <c r="T14300" s="136"/>
      <c r="W14300" s="136"/>
      <c r="Z14300" s="136"/>
      <c r="AC14300" s="136"/>
    </row>
    <row r="14301" spans="2:29">
      <c r="B14301" s="136"/>
      <c r="E14301" s="136"/>
      <c r="H14301" s="136"/>
      <c r="K14301" s="136"/>
      <c r="O14301" s="136"/>
      <c r="T14301" s="136"/>
      <c r="W14301" s="136"/>
      <c r="Z14301" s="136"/>
      <c r="AC14301" s="136"/>
    </row>
    <row r="14302" spans="2:29">
      <c r="B14302" s="136"/>
      <c r="E14302" s="136"/>
      <c r="H14302" s="136"/>
      <c r="K14302" s="136"/>
      <c r="O14302" s="136"/>
      <c r="T14302" s="136"/>
      <c r="W14302" s="136"/>
      <c r="Z14302" s="136"/>
      <c r="AC14302" s="136"/>
    </row>
    <row r="14303" spans="2:29">
      <c r="B14303" s="136"/>
      <c r="E14303" s="136"/>
      <c r="H14303" s="136"/>
      <c r="K14303" s="136"/>
      <c r="O14303" s="136"/>
      <c r="T14303" s="136"/>
      <c r="W14303" s="136"/>
      <c r="Z14303" s="136"/>
      <c r="AC14303" s="136"/>
    </row>
    <row r="14304" spans="2:29">
      <c r="B14304" s="136"/>
      <c r="E14304" s="136"/>
      <c r="H14304" s="136"/>
      <c r="K14304" s="136"/>
      <c r="O14304" s="136"/>
      <c r="T14304" s="136"/>
      <c r="W14304" s="136"/>
      <c r="Z14304" s="136"/>
      <c r="AC14304" s="136"/>
    </row>
    <row r="14305" spans="2:29">
      <c r="B14305" s="136"/>
      <c r="E14305" s="136"/>
      <c r="H14305" s="136"/>
      <c r="K14305" s="136"/>
      <c r="O14305" s="136"/>
      <c r="T14305" s="136"/>
      <c r="W14305" s="136"/>
      <c r="Z14305" s="136"/>
      <c r="AC14305" s="136"/>
    </row>
    <row r="14306" spans="2:29">
      <c r="B14306" s="136"/>
      <c r="E14306" s="136"/>
      <c r="H14306" s="136"/>
      <c r="K14306" s="136"/>
      <c r="O14306" s="136"/>
      <c r="T14306" s="136"/>
      <c r="W14306" s="136"/>
      <c r="Z14306" s="136"/>
      <c r="AC14306" s="136"/>
    </row>
    <row r="14307" spans="2:29">
      <c r="B14307" s="136"/>
      <c r="E14307" s="136"/>
      <c r="H14307" s="136"/>
      <c r="K14307" s="136"/>
      <c r="O14307" s="136"/>
      <c r="T14307" s="136"/>
      <c r="W14307" s="136"/>
      <c r="Z14307" s="136"/>
      <c r="AC14307" s="136"/>
    </row>
    <row r="14308" spans="2:29">
      <c r="B14308" s="136"/>
      <c r="E14308" s="136"/>
      <c r="H14308" s="136"/>
      <c r="K14308" s="136"/>
      <c r="O14308" s="136"/>
      <c r="T14308" s="136"/>
      <c r="W14308" s="136"/>
      <c r="Z14308" s="136"/>
      <c r="AC14308" s="136"/>
    </row>
    <row r="14309" spans="2:29">
      <c r="B14309" s="136"/>
      <c r="E14309" s="136"/>
      <c r="H14309" s="136"/>
      <c r="K14309" s="136"/>
      <c r="O14309" s="136"/>
      <c r="T14309" s="136"/>
      <c r="W14309" s="136"/>
      <c r="Z14309" s="136"/>
      <c r="AC14309" s="136"/>
    </row>
    <row r="14310" spans="2:29">
      <c r="B14310" s="136"/>
      <c r="E14310" s="136"/>
      <c r="H14310" s="136"/>
      <c r="K14310" s="136"/>
      <c r="O14310" s="136"/>
      <c r="T14310" s="136"/>
      <c r="W14310" s="136"/>
      <c r="Z14310" s="136"/>
      <c r="AC14310" s="136"/>
    </row>
    <row r="14311" spans="2:29">
      <c r="B14311" s="136"/>
      <c r="E14311" s="136"/>
      <c r="H14311" s="136"/>
      <c r="K14311" s="136"/>
      <c r="O14311" s="136"/>
      <c r="T14311" s="136"/>
      <c r="W14311" s="136"/>
      <c r="Z14311" s="136"/>
      <c r="AC14311" s="136"/>
    </row>
    <row r="14312" spans="2:29">
      <c r="B14312" s="136"/>
      <c r="E14312" s="136"/>
      <c r="H14312" s="136"/>
      <c r="K14312" s="136"/>
      <c r="O14312" s="136"/>
      <c r="T14312" s="136"/>
      <c r="W14312" s="136"/>
      <c r="Z14312" s="136"/>
      <c r="AC14312" s="136"/>
    </row>
    <row r="14313" spans="2:29">
      <c r="B14313" s="136"/>
      <c r="E14313" s="136"/>
      <c r="H14313" s="136"/>
      <c r="K14313" s="136"/>
      <c r="O14313" s="136"/>
      <c r="T14313" s="136"/>
      <c r="W14313" s="136"/>
      <c r="Z14313" s="136"/>
      <c r="AC14313" s="136"/>
    </row>
    <row r="14314" spans="2:29">
      <c r="B14314" s="136"/>
      <c r="E14314" s="136"/>
      <c r="H14314" s="136"/>
      <c r="K14314" s="136"/>
      <c r="O14314" s="136"/>
      <c r="T14314" s="136"/>
      <c r="W14314" s="136"/>
      <c r="Z14314" s="136"/>
      <c r="AC14314" s="136"/>
    </row>
    <row r="14315" spans="2:29">
      <c r="B14315" s="136"/>
      <c r="E14315" s="136"/>
      <c r="H14315" s="136"/>
      <c r="K14315" s="136"/>
      <c r="O14315" s="136"/>
      <c r="T14315" s="136"/>
      <c r="W14315" s="136"/>
      <c r="Z14315" s="136"/>
      <c r="AC14315" s="136"/>
    </row>
    <row r="14316" spans="2:29">
      <c r="B14316" s="136"/>
      <c r="E14316" s="136"/>
      <c r="H14316" s="136"/>
      <c r="K14316" s="136"/>
      <c r="O14316" s="136"/>
      <c r="T14316" s="136"/>
      <c r="W14316" s="136"/>
      <c r="Z14316" s="136"/>
      <c r="AC14316" s="136"/>
    </row>
    <row r="14317" spans="2:29">
      <c r="B14317" s="136"/>
      <c r="E14317" s="136"/>
      <c r="H14317" s="136"/>
      <c r="K14317" s="136"/>
      <c r="O14317" s="136"/>
      <c r="T14317" s="136"/>
      <c r="W14317" s="136"/>
      <c r="Z14317" s="136"/>
      <c r="AC14317" s="136"/>
    </row>
    <row r="14318" spans="2:29">
      <c r="B14318" s="136"/>
      <c r="E14318" s="136"/>
      <c r="H14318" s="136"/>
      <c r="K14318" s="136"/>
      <c r="O14318" s="136"/>
      <c r="T14318" s="136"/>
      <c r="W14318" s="136"/>
      <c r="Z14318" s="136"/>
      <c r="AC14318" s="136"/>
    </row>
    <row r="14319" spans="2:29">
      <c r="B14319" s="136"/>
      <c r="E14319" s="136"/>
      <c r="H14319" s="136"/>
      <c r="K14319" s="136"/>
      <c r="O14319" s="136"/>
      <c r="T14319" s="136"/>
      <c r="W14319" s="136"/>
      <c r="Z14319" s="136"/>
      <c r="AC14319" s="136"/>
    </row>
    <row r="14320" spans="2:29">
      <c r="B14320" s="136"/>
      <c r="E14320" s="136"/>
      <c r="H14320" s="136"/>
      <c r="K14320" s="136"/>
      <c r="O14320" s="136"/>
      <c r="T14320" s="136"/>
      <c r="W14320" s="136"/>
      <c r="Z14320" s="136"/>
      <c r="AC14320" s="136"/>
    </row>
    <row r="14321" spans="2:29">
      <c r="B14321" s="136"/>
      <c r="E14321" s="136"/>
      <c r="H14321" s="136"/>
      <c r="K14321" s="136"/>
      <c r="O14321" s="136"/>
      <c r="T14321" s="136"/>
      <c r="W14321" s="136"/>
      <c r="Z14321" s="136"/>
      <c r="AC14321" s="136"/>
    </row>
    <row r="14322" spans="2:29">
      <c r="B14322" s="136"/>
      <c r="E14322" s="136"/>
      <c r="H14322" s="136"/>
      <c r="K14322" s="136"/>
      <c r="O14322" s="136"/>
      <c r="T14322" s="136"/>
      <c r="W14322" s="136"/>
      <c r="Z14322" s="136"/>
      <c r="AC14322" s="136"/>
    </row>
    <row r="14323" spans="2:29">
      <c r="B14323" s="136"/>
      <c r="E14323" s="136"/>
      <c r="H14323" s="136"/>
      <c r="K14323" s="136"/>
      <c r="O14323" s="136"/>
      <c r="T14323" s="136"/>
      <c r="W14323" s="136"/>
      <c r="Z14323" s="136"/>
      <c r="AC14323" s="136"/>
    </row>
    <row r="14324" spans="2:29">
      <c r="B14324" s="136"/>
      <c r="E14324" s="136"/>
      <c r="H14324" s="136"/>
      <c r="K14324" s="136"/>
      <c r="O14324" s="136"/>
      <c r="T14324" s="136"/>
      <c r="W14324" s="136"/>
      <c r="Z14324" s="136"/>
      <c r="AC14324" s="136"/>
    </row>
    <row r="14325" spans="2:29">
      <c r="B14325" s="136"/>
      <c r="E14325" s="136"/>
      <c r="H14325" s="136"/>
      <c r="K14325" s="136"/>
      <c r="O14325" s="136"/>
      <c r="T14325" s="136"/>
      <c r="W14325" s="136"/>
      <c r="Z14325" s="136"/>
      <c r="AC14325" s="136"/>
    </row>
    <row r="14326" spans="2:29">
      <c r="B14326" s="136"/>
      <c r="E14326" s="136"/>
      <c r="H14326" s="136"/>
      <c r="K14326" s="136"/>
      <c r="O14326" s="136"/>
      <c r="T14326" s="136"/>
      <c r="W14326" s="136"/>
      <c r="Z14326" s="136"/>
      <c r="AC14326" s="136"/>
    </row>
    <row r="14327" spans="2:29">
      <c r="B14327" s="136"/>
      <c r="E14327" s="136"/>
      <c r="H14327" s="136"/>
      <c r="K14327" s="136"/>
      <c r="O14327" s="136"/>
      <c r="T14327" s="136"/>
      <c r="W14327" s="136"/>
      <c r="Z14327" s="136"/>
      <c r="AC14327" s="136"/>
    </row>
    <row r="14328" spans="2:29">
      <c r="B14328" s="136"/>
      <c r="E14328" s="136"/>
      <c r="H14328" s="136"/>
      <c r="K14328" s="136"/>
      <c r="O14328" s="136"/>
      <c r="T14328" s="136"/>
      <c r="W14328" s="136"/>
      <c r="Z14328" s="136"/>
      <c r="AC14328" s="136"/>
    </row>
    <row r="14329" spans="2:29">
      <c r="B14329" s="136"/>
      <c r="E14329" s="136"/>
      <c r="H14329" s="136"/>
      <c r="K14329" s="136"/>
      <c r="O14329" s="136"/>
      <c r="T14329" s="136"/>
      <c r="W14329" s="136"/>
      <c r="Z14329" s="136"/>
      <c r="AC14329" s="136"/>
    </row>
    <row r="14330" spans="2:29">
      <c r="B14330" s="136"/>
      <c r="E14330" s="136"/>
      <c r="H14330" s="136"/>
      <c r="K14330" s="136"/>
      <c r="O14330" s="136"/>
      <c r="T14330" s="136"/>
      <c r="W14330" s="136"/>
      <c r="Z14330" s="136"/>
      <c r="AC14330" s="136"/>
    </row>
    <row r="14331" spans="2:29">
      <c r="B14331" s="136"/>
      <c r="E14331" s="136"/>
      <c r="H14331" s="136"/>
      <c r="K14331" s="136"/>
      <c r="O14331" s="136"/>
      <c r="T14331" s="136"/>
      <c r="W14331" s="136"/>
      <c r="Z14331" s="136"/>
      <c r="AC14331" s="136"/>
    </row>
    <row r="14332" spans="2:29">
      <c r="B14332" s="136"/>
      <c r="E14332" s="136"/>
      <c r="H14332" s="136"/>
      <c r="K14332" s="136"/>
      <c r="O14332" s="136"/>
      <c r="T14332" s="136"/>
      <c r="W14332" s="136"/>
      <c r="Z14332" s="136"/>
      <c r="AC14332" s="136"/>
    </row>
    <row r="14333" spans="2:29">
      <c r="B14333" s="136"/>
      <c r="E14333" s="136"/>
      <c r="H14333" s="136"/>
      <c r="K14333" s="136"/>
      <c r="O14333" s="136"/>
      <c r="T14333" s="136"/>
      <c r="W14333" s="136"/>
      <c r="Z14333" s="136"/>
      <c r="AC14333" s="136"/>
    </row>
    <row r="14334" spans="2:29">
      <c r="B14334" s="136"/>
      <c r="E14334" s="136"/>
      <c r="H14334" s="136"/>
      <c r="K14334" s="136"/>
      <c r="O14334" s="136"/>
      <c r="T14334" s="136"/>
      <c r="W14334" s="136"/>
      <c r="Z14334" s="136"/>
      <c r="AC14334" s="136"/>
    </row>
    <row r="14335" spans="2:29">
      <c r="B14335" s="136"/>
      <c r="E14335" s="136"/>
      <c r="H14335" s="136"/>
      <c r="K14335" s="136"/>
      <c r="O14335" s="136"/>
      <c r="T14335" s="136"/>
      <c r="W14335" s="136"/>
      <c r="Z14335" s="136"/>
      <c r="AC14335" s="136"/>
    </row>
    <row r="14336" spans="2:29">
      <c r="B14336" s="136"/>
      <c r="E14336" s="136"/>
      <c r="H14336" s="136"/>
      <c r="K14336" s="136"/>
      <c r="O14336" s="136"/>
      <c r="T14336" s="136"/>
      <c r="W14336" s="136"/>
      <c r="Z14336" s="136"/>
      <c r="AC14336" s="136"/>
    </row>
    <row r="14337" spans="2:29">
      <c r="B14337" s="136"/>
      <c r="E14337" s="136"/>
      <c r="H14337" s="136"/>
      <c r="K14337" s="136"/>
      <c r="O14337" s="136"/>
      <c r="T14337" s="136"/>
      <c r="W14337" s="136"/>
      <c r="Z14337" s="136"/>
      <c r="AC14337" s="136"/>
    </row>
    <row r="14338" spans="2:29">
      <c r="B14338" s="136"/>
      <c r="E14338" s="136"/>
      <c r="H14338" s="136"/>
      <c r="K14338" s="136"/>
      <c r="O14338" s="136"/>
      <c r="T14338" s="136"/>
      <c r="W14338" s="136"/>
      <c r="Z14338" s="136"/>
      <c r="AC14338" s="136"/>
    </row>
    <row r="14339" spans="2:29">
      <c r="B14339" s="136"/>
      <c r="E14339" s="136"/>
      <c r="H14339" s="136"/>
      <c r="K14339" s="136"/>
      <c r="O14339" s="136"/>
      <c r="T14339" s="136"/>
      <c r="W14339" s="136"/>
      <c r="Z14339" s="136"/>
      <c r="AC14339" s="136"/>
    </row>
    <row r="14340" spans="2:29">
      <c r="B14340" s="136"/>
      <c r="E14340" s="136"/>
      <c r="H14340" s="136"/>
      <c r="K14340" s="136"/>
      <c r="O14340" s="136"/>
      <c r="T14340" s="136"/>
      <c r="W14340" s="136"/>
      <c r="Z14340" s="136"/>
      <c r="AC14340" s="136"/>
    </row>
    <row r="14341" spans="2:29">
      <c r="B14341" s="136"/>
      <c r="E14341" s="136"/>
      <c r="H14341" s="136"/>
      <c r="K14341" s="136"/>
      <c r="O14341" s="136"/>
      <c r="T14341" s="136"/>
      <c r="W14341" s="136"/>
      <c r="Z14341" s="136"/>
      <c r="AC14341" s="136"/>
    </row>
    <row r="14342" spans="2:29">
      <c r="B14342" s="136"/>
      <c r="E14342" s="136"/>
      <c r="H14342" s="136"/>
      <c r="K14342" s="136"/>
      <c r="O14342" s="136"/>
      <c r="T14342" s="136"/>
      <c r="W14342" s="136"/>
      <c r="Z14342" s="136"/>
      <c r="AC14342" s="136"/>
    </row>
    <row r="14343" spans="2:29">
      <c r="B14343" s="136"/>
      <c r="E14343" s="136"/>
      <c r="H14343" s="136"/>
      <c r="K14343" s="136"/>
      <c r="O14343" s="136"/>
      <c r="T14343" s="136"/>
      <c r="W14343" s="136"/>
      <c r="Z14343" s="136"/>
      <c r="AC14343" s="136"/>
    </row>
    <row r="14344" spans="2:29">
      <c r="B14344" s="136"/>
      <c r="E14344" s="136"/>
      <c r="H14344" s="136"/>
      <c r="K14344" s="136"/>
      <c r="O14344" s="136"/>
      <c r="T14344" s="136"/>
      <c r="W14344" s="136"/>
      <c r="Z14344" s="136"/>
      <c r="AC14344" s="136"/>
    </row>
    <row r="14345" spans="2:29">
      <c r="B14345" s="136"/>
      <c r="E14345" s="136"/>
      <c r="H14345" s="136"/>
      <c r="K14345" s="136"/>
      <c r="O14345" s="136"/>
      <c r="T14345" s="136"/>
      <c r="W14345" s="136"/>
      <c r="Z14345" s="136"/>
      <c r="AC14345" s="136"/>
    </row>
    <row r="14346" spans="2:29">
      <c r="B14346" s="136"/>
      <c r="E14346" s="136"/>
      <c r="H14346" s="136"/>
      <c r="K14346" s="136"/>
      <c r="O14346" s="136"/>
      <c r="T14346" s="136"/>
      <c r="W14346" s="136"/>
      <c r="Z14346" s="136"/>
      <c r="AC14346" s="136"/>
    </row>
    <row r="14347" spans="2:29">
      <c r="B14347" s="136"/>
      <c r="E14347" s="136"/>
      <c r="H14347" s="136"/>
      <c r="K14347" s="136"/>
      <c r="O14347" s="136"/>
      <c r="T14347" s="136"/>
      <c r="W14347" s="136"/>
      <c r="Z14347" s="136"/>
      <c r="AC14347" s="136"/>
    </row>
    <row r="14348" spans="2:29">
      <c r="B14348" s="136"/>
      <c r="E14348" s="136"/>
      <c r="H14348" s="136"/>
      <c r="K14348" s="136"/>
      <c r="O14348" s="136"/>
      <c r="T14348" s="136"/>
      <c r="W14348" s="136"/>
      <c r="Z14348" s="136"/>
      <c r="AC14348" s="136"/>
    </row>
    <row r="14349" spans="2:29">
      <c r="B14349" s="136"/>
      <c r="E14349" s="136"/>
      <c r="H14349" s="136"/>
      <c r="K14349" s="136"/>
      <c r="O14349" s="136"/>
      <c r="T14349" s="136"/>
      <c r="W14349" s="136"/>
      <c r="Z14349" s="136"/>
      <c r="AC14349" s="136"/>
    </row>
    <row r="14350" spans="2:29">
      <c r="B14350" s="136"/>
      <c r="E14350" s="136"/>
      <c r="H14350" s="136"/>
      <c r="K14350" s="136"/>
      <c r="O14350" s="136"/>
      <c r="T14350" s="136"/>
      <c r="W14350" s="136"/>
      <c r="Z14350" s="136"/>
      <c r="AC14350" s="136"/>
    </row>
    <row r="14351" spans="2:29">
      <c r="B14351" s="136"/>
      <c r="E14351" s="136"/>
      <c r="H14351" s="136"/>
      <c r="K14351" s="136"/>
      <c r="O14351" s="136"/>
      <c r="T14351" s="136"/>
      <c r="W14351" s="136"/>
      <c r="Z14351" s="136"/>
      <c r="AC14351" s="136"/>
    </row>
    <row r="14352" spans="2:29">
      <c r="B14352" s="136"/>
      <c r="E14352" s="136"/>
      <c r="H14352" s="136"/>
      <c r="K14352" s="136"/>
      <c r="O14352" s="136"/>
      <c r="T14352" s="136"/>
      <c r="W14352" s="136"/>
      <c r="Z14352" s="136"/>
      <c r="AC14352" s="136"/>
    </row>
    <row r="14353" spans="2:29">
      <c r="B14353" s="136"/>
      <c r="E14353" s="136"/>
      <c r="H14353" s="136"/>
      <c r="K14353" s="136"/>
      <c r="O14353" s="136"/>
      <c r="T14353" s="136"/>
      <c r="W14353" s="136"/>
      <c r="Z14353" s="136"/>
      <c r="AC14353" s="136"/>
    </row>
    <row r="14354" spans="2:29">
      <c r="B14354" s="136"/>
      <c r="E14354" s="136"/>
      <c r="H14354" s="136"/>
      <c r="K14354" s="136"/>
      <c r="O14354" s="136"/>
      <c r="T14354" s="136"/>
      <c r="W14354" s="136"/>
      <c r="Z14354" s="136"/>
      <c r="AC14354" s="136"/>
    </row>
    <row r="14355" spans="2:29">
      <c r="B14355" s="136"/>
      <c r="E14355" s="136"/>
      <c r="H14355" s="136"/>
      <c r="K14355" s="136"/>
      <c r="O14355" s="136"/>
      <c r="T14355" s="136"/>
      <c r="W14355" s="136"/>
      <c r="Z14355" s="136"/>
      <c r="AC14355" s="136"/>
    </row>
    <row r="14356" spans="2:29">
      <c r="B14356" s="136"/>
      <c r="E14356" s="136"/>
      <c r="H14356" s="136"/>
      <c r="K14356" s="136"/>
      <c r="O14356" s="136"/>
      <c r="T14356" s="136"/>
      <c r="W14356" s="136"/>
      <c r="Z14356" s="136"/>
      <c r="AC14356" s="136"/>
    </row>
    <row r="14357" spans="2:29">
      <c r="B14357" s="136"/>
      <c r="E14357" s="136"/>
      <c r="H14357" s="136"/>
      <c r="K14357" s="136"/>
      <c r="O14357" s="136"/>
      <c r="T14357" s="136"/>
      <c r="W14357" s="136"/>
      <c r="Z14357" s="136"/>
      <c r="AC14357" s="136"/>
    </row>
    <row r="14358" spans="2:29">
      <c r="B14358" s="136"/>
      <c r="E14358" s="136"/>
      <c r="H14358" s="136"/>
      <c r="K14358" s="136"/>
      <c r="O14358" s="136"/>
      <c r="T14358" s="136"/>
      <c r="W14358" s="136"/>
      <c r="Z14358" s="136"/>
      <c r="AC14358" s="136"/>
    </row>
    <row r="14359" spans="2:29">
      <c r="B14359" s="136"/>
      <c r="E14359" s="136"/>
      <c r="H14359" s="136"/>
      <c r="K14359" s="136"/>
      <c r="O14359" s="136"/>
      <c r="T14359" s="136"/>
      <c r="W14359" s="136"/>
      <c r="Z14359" s="136"/>
      <c r="AC14359" s="136"/>
    </row>
    <row r="14360" spans="2:29">
      <c r="B14360" s="136"/>
      <c r="E14360" s="136"/>
      <c r="H14360" s="136"/>
      <c r="K14360" s="136"/>
      <c r="O14360" s="136"/>
      <c r="T14360" s="136"/>
      <c r="W14360" s="136"/>
      <c r="Z14360" s="136"/>
      <c r="AC14360" s="136"/>
    </row>
    <row r="14361" spans="2:29">
      <c r="B14361" s="136"/>
      <c r="E14361" s="136"/>
      <c r="H14361" s="136"/>
      <c r="K14361" s="136"/>
      <c r="O14361" s="136"/>
      <c r="T14361" s="136"/>
      <c r="W14361" s="136"/>
      <c r="Z14361" s="136"/>
      <c r="AC14361" s="136"/>
    </row>
    <row r="14362" spans="2:29">
      <c r="B14362" s="136"/>
      <c r="E14362" s="136"/>
      <c r="H14362" s="136"/>
      <c r="K14362" s="136"/>
      <c r="O14362" s="136"/>
      <c r="T14362" s="136"/>
      <c r="W14362" s="136"/>
      <c r="Z14362" s="136"/>
      <c r="AC14362" s="136"/>
    </row>
    <row r="14363" spans="2:29">
      <c r="B14363" s="136"/>
      <c r="E14363" s="136"/>
      <c r="H14363" s="136"/>
      <c r="K14363" s="136"/>
      <c r="O14363" s="136"/>
      <c r="T14363" s="136"/>
      <c r="W14363" s="136"/>
      <c r="Z14363" s="136"/>
      <c r="AC14363" s="136"/>
    </row>
    <row r="14364" spans="2:29">
      <c r="B14364" s="136"/>
      <c r="E14364" s="136"/>
      <c r="H14364" s="136"/>
      <c r="K14364" s="136"/>
      <c r="O14364" s="136"/>
      <c r="T14364" s="136"/>
      <c r="W14364" s="136"/>
      <c r="Z14364" s="136"/>
      <c r="AC14364" s="136"/>
    </row>
    <row r="14365" spans="2:29">
      <c r="B14365" s="136"/>
      <c r="E14365" s="136"/>
      <c r="H14365" s="136"/>
      <c r="K14365" s="136"/>
      <c r="O14365" s="136"/>
      <c r="T14365" s="136"/>
      <c r="W14365" s="136"/>
      <c r="Z14365" s="136"/>
      <c r="AC14365" s="136"/>
    </row>
    <row r="14366" spans="2:29">
      <c r="B14366" s="136"/>
      <c r="E14366" s="136"/>
      <c r="H14366" s="136"/>
      <c r="K14366" s="136"/>
      <c r="O14366" s="136"/>
      <c r="T14366" s="136"/>
      <c r="W14366" s="136"/>
      <c r="Z14366" s="136"/>
      <c r="AC14366" s="136"/>
    </row>
    <row r="14367" spans="2:29">
      <c r="B14367" s="136"/>
      <c r="E14367" s="136"/>
      <c r="H14367" s="136"/>
      <c r="K14367" s="136"/>
      <c r="O14367" s="136"/>
      <c r="T14367" s="136"/>
      <c r="W14367" s="136"/>
      <c r="Z14367" s="136"/>
      <c r="AC14367" s="136"/>
    </row>
    <row r="14368" spans="2:29">
      <c r="B14368" s="136"/>
      <c r="E14368" s="136"/>
      <c r="H14368" s="136"/>
      <c r="K14368" s="136"/>
      <c r="O14368" s="136"/>
      <c r="T14368" s="136"/>
      <c r="W14368" s="136"/>
      <c r="Z14368" s="136"/>
      <c r="AC14368" s="136"/>
    </row>
    <row r="14369" spans="2:29">
      <c r="B14369" s="136"/>
      <c r="E14369" s="136"/>
      <c r="H14369" s="136"/>
      <c r="K14369" s="136"/>
      <c r="O14369" s="136"/>
      <c r="T14369" s="136"/>
      <c r="W14369" s="136"/>
      <c r="Z14369" s="136"/>
      <c r="AC14369" s="136"/>
    </row>
    <row r="14370" spans="2:29">
      <c r="B14370" s="136"/>
      <c r="E14370" s="136"/>
      <c r="H14370" s="136"/>
      <c r="K14370" s="136"/>
      <c r="O14370" s="136"/>
      <c r="T14370" s="136"/>
      <c r="W14370" s="136"/>
      <c r="Z14370" s="136"/>
      <c r="AC14370" s="136"/>
    </row>
    <row r="14371" spans="2:29">
      <c r="B14371" s="136"/>
      <c r="E14371" s="136"/>
      <c r="H14371" s="136"/>
      <c r="K14371" s="136"/>
      <c r="O14371" s="136"/>
      <c r="T14371" s="136"/>
      <c r="W14371" s="136"/>
      <c r="Z14371" s="136"/>
      <c r="AC14371" s="136"/>
    </row>
    <row r="14372" spans="2:29">
      <c r="B14372" s="136"/>
      <c r="E14372" s="136"/>
      <c r="H14372" s="136"/>
      <c r="K14372" s="136"/>
      <c r="O14372" s="136"/>
      <c r="T14372" s="136"/>
      <c r="W14372" s="136"/>
      <c r="Z14372" s="136"/>
      <c r="AC14372" s="136"/>
    </row>
    <row r="14373" spans="2:29">
      <c r="B14373" s="136"/>
      <c r="E14373" s="136"/>
      <c r="H14373" s="136"/>
      <c r="K14373" s="136"/>
      <c r="O14373" s="136"/>
      <c r="T14373" s="136"/>
      <c r="W14373" s="136"/>
      <c r="Z14373" s="136"/>
      <c r="AC14373" s="136"/>
    </row>
    <row r="14374" spans="2:29">
      <c r="B14374" s="136"/>
      <c r="E14374" s="136"/>
      <c r="H14374" s="136"/>
      <c r="K14374" s="136"/>
      <c r="O14374" s="136"/>
      <c r="T14374" s="136"/>
      <c r="W14374" s="136"/>
      <c r="Z14374" s="136"/>
      <c r="AC14374" s="136"/>
    </row>
    <row r="14375" spans="2:29">
      <c r="B14375" s="136"/>
      <c r="E14375" s="136"/>
      <c r="H14375" s="136"/>
      <c r="K14375" s="136"/>
      <c r="O14375" s="136"/>
      <c r="T14375" s="136"/>
      <c r="W14375" s="136"/>
      <c r="Z14375" s="136"/>
      <c r="AC14375" s="136"/>
    </row>
    <row r="14376" spans="2:29">
      <c r="B14376" s="136"/>
      <c r="E14376" s="136"/>
      <c r="H14376" s="136"/>
      <c r="K14376" s="136"/>
      <c r="O14376" s="136"/>
      <c r="T14376" s="136"/>
      <c r="W14376" s="136"/>
      <c r="Z14376" s="136"/>
      <c r="AC14376" s="136"/>
    </row>
    <row r="14377" spans="2:29">
      <c r="B14377" s="136"/>
      <c r="E14377" s="136"/>
      <c r="H14377" s="136"/>
      <c r="K14377" s="136"/>
      <c r="O14377" s="136"/>
      <c r="T14377" s="136"/>
      <c r="W14377" s="136"/>
      <c r="Z14377" s="136"/>
      <c r="AC14377" s="136"/>
    </row>
    <row r="14378" spans="2:29">
      <c r="B14378" s="136"/>
      <c r="E14378" s="136"/>
      <c r="H14378" s="136"/>
      <c r="K14378" s="136"/>
      <c r="O14378" s="136"/>
      <c r="T14378" s="136"/>
      <c r="W14378" s="136"/>
      <c r="Z14378" s="136"/>
      <c r="AC14378" s="136"/>
    </row>
    <row r="14379" spans="2:29">
      <c r="B14379" s="136"/>
      <c r="E14379" s="136"/>
      <c r="H14379" s="136"/>
      <c r="K14379" s="136"/>
      <c r="O14379" s="136"/>
      <c r="T14379" s="136"/>
      <c r="W14379" s="136"/>
      <c r="Z14379" s="136"/>
      <c r="AC14379" s="136"/>
    </row>
    <row r="14380" spans="2:29">
      <c r="B14380" s="136"/>
      <c r="E14380" s="136"/>
      <c r="H14380" s="136"/>
      <c r="K14380" s="136"/>
      <c r="O14380" s="136"/>
      <c r="T14380" s="136"/>
      <c r="W14380" s="136"/>
      <c r="Z14380" s="136"/>
      <c r="AC14380" s="136"/>
    </row>
    <row r="14381" spans="2:29">
      <c r="B14381" s="136"/>
      <c r="E14381" s="136"/>
      <c r="H14381" s="136"/>
      <c r="K14381" s="136"/>
      <c r="O14381" s="136"/>
      <c r="T14381" s="136"/>
      <c r="W14381" s="136"/>
      <c r="Z14381" s="136"/>
      <c r="AC14381" s="136"/>
    </row>
    <row r="14382" spans="2:29">
      <c r="B14382" s="136"/>
      <c r="E14382" s="136"/>
      <c r="H14382" s="136"/>
      <c r="K14382" s="136"/>
      <c r="O14382" s="136"/>
      <c r="T14382" s="136"/>
      <c r="W14382" s="136"/>
      <c r="Z14382" s="136"/>
      <c r="AC14382" s="136"/>
    </row>
    <row r="14383" spans="2:29">
      <c r="B14383" s="136"/>
      <c r="E14383" s="136"/>
      <c r="H14383" s="136"/>
      <c r="K14383" s="136"/>
      <c r="O14383" s="136"/>
      <c r="T14383" s="136"/>
      <c r="W14383" s="136"/>
      <c r="Z14383" s="136"/>
      <c r="AC14383" s="136"/>
    </row>
    <row r="14384" spans="2:29">
      <c r="B14384" s="136"/>
      <c r="E14384" s="136"/>
      <c r="H14384" s="136"/>
      <c r="K14384" s="136"/>
      <c r="O14384" s="136"/>
      <c r="T14384" s="136"/>
      <c r="W14384" s="136"/>
      <c r="Z14384" s="136"/>
      <c r="AC14384" s="136"/>
    </row>
    <row r="14385" spans="2:29">
      <c r="B14385" s="136"/>
      <c r="E14385" s="136"/>
      <c r="H14385" s="136"/>
      <c r="K14385" s="136"/>
      <c r="O14385" s="136"/>
      <c r="T14385" s="136"/>
      <c r="W14385" s="136"/>
      <c r="Z14385" s="136"/>
      <c r="AC14385" s="136"/>
    </row>
    <row r="14386" spans="2:29">
      <c r="B14386" s="136"/>
      <c r="E14386" s="136"/>
      <c r="H14386" s="136"/>
      <c r="K14386" s="136"/>
      <c r="O14386" s="136"/>
      <c r="T14386" s="136"/>
      <c r="W14386" s="136"/>
      <c r="Z14386" s="136"/>
      <c r="AC14386" s="136"/>
    </row>
    <row r="14387" spans="2:29">
      <c r="B14387" s="136"/>
      <c r="E14387" s="136"/>
      <c r="H14387" s="136"/>
      <c r="K14387" s="136"/>
      <c r="O14387" s="136"/>
      <c r="T14387" s="136"/>
      <c r="W14387" s="136"/>
      <c r="Z14387" s="136"/>
      <c r="AC14387" s="136"/>
    </row>
    <row r="14388" spans="2:29">
      <c r="B14388" s="136"/>
      <c r="E14388" s="136"/>
      <c r="H14388" s="136"/>
      <c r="K14388" s="136"/>
      <c r="O14388" s="136"/>
      <c r="T14388" s="136"/>
      <c r="W14388" s="136"/>
      <c r="Z14388" s="136"/>
      <c r="AC14388" s="136"/>
    </row>
    <row r="14389" spans="2:29">
      <c r="B14389" s="136"/>
      <c r="E14389" s="136"/>
      <c r="H14389" s="136"/>
      <c r="K14389" s="136"/>
      <c r="O14389" s="136"/>
      <c r="T14389" s="136"/>
      <c r="W14389" s="136"/>
      <c r="Z14389" s="136"/>
      <c r="AC14389" s="136"/>
    </row>
    <row r="14390" spans="2:29">
      <c r="B14390" s="136"/>
      <c r="E14390" s="136"/>
      <c r="H14390" s="136"/>
      <c r="K14390" s="136"/>
      <c r="O14390" s="136"/>
      <c r="T14390" s="136"/>
      <c r="W14390" s="136"/>
      <c r="Z14390" s="136"/>
      <c r="AC14390" s="136"/>
    </row>
    <row r="14391" spans="2:29">
      <c r="B14391" s="136"/>
      <c r="E14391" s="136"/>
      <c r="H14391" s="136"/>
      <c r="K14391" s="136"/>
      <c r="O14391" s="136"/>
      <c r="T14391" s="136"/>
      <c r="W14391" s="136"/>
      <c r="Z14391" s="136"/>
      <c r="AC14391" s="136"/>
    </row>
    <row r="14392" spans="2:29">
      <c r="B14392" s="136"/>
      <c r="E14392" s="136"/>
      <c r="H14392" s="136"/>
      <c r="K14392" s="136"/>
      <c r="O14392" s="136"/>
      <c r="T14392" s="136"/>
      <c r="W14392" s="136"/>
      <c r="Z14392" s="136"/>
      <c r="AC14392" s="136"/>
    </row>
    <row r="14393" spans="2:29">
      <c r="B14393" s="136"/>
      <c r="E14393" s="136"/>
      <c r="H14393" s="136"/>
      <c r="K14393" s="136"/>
      <c r="O14393" s="136"/>
      <c r="T14393" s="136"/>
      <c r="W14393" s="136"/>
      <c r="Z14393" s="136"/>
      <c r="AC14393" s="136"/>
    </row>
    <row r="14394" spans="2:29">
      <c r="B14394" s="136"/>
      <c r="E14394" s="136"/>
      <c r="H14394" s="136"/>
      <c r="K14394" s="136"/>
      <c r="O14394" s="136"/>
      <c r="T14394" s="136"/>
      <c r="W14394" s="136"/>
      <c r="Z14394" s="136"/>
      <c r="AC14394" s="136"/>
    </row>
    <row r="14395" spans="2:29">
      <c r="B14395" s="136"/>
      <c r="E14395" s="136"/>
      <c r="H14395" s="136"/>
      <c r="K14395" s="136"/>
      <c r="O14395" s="136"/>
      <c r="T14395" s="136"/>
      <c r="W14395" s="136"/>
      <c r="Z14395" s="136"/>
      <c r="AC14395" s="136"/>
    </row>
    <row r="14396" spans="2:29">
      <c r="B14396" s="136"/>
      <c r="E14396" s="136"/>
      <c r="H14396" s="136"/>
      <c r="K14396" s="136"/>
      <c r="O14396" s="136"/>
      <c r="T14396" s="136"/>
      <c r="W14396" s="136"/>
      <c r="Z14396" s="136"/>
      <c r="AC14396" s="136"/>
    </row>
    <row r="14397" spans="2:29">
      <c r="B14397" s="136"/>
      <c r="E14397" s="136"/>
      <c r="H14397" s="136"/>
      <c r="K14397" s="136"/>
      <c r="O14397" s="136"/>
      <c r="T14397" s="136"/>
      <c r="W14397" s="136"/>
      <c r="Z14397" s="136"/>
      <c r="AC14397" s="136"/>
    </row>
    <row r="14398" spans="2:29">
      <c r="B14398" s="136"/>
      <c r="E14398" s="136"/>
      <c r="H14398" s="136"/>
      <c r="K14398" s="136"/>
      <c r="O14398" s="136"/>
      <c r="T14398" s="136"/>
      <c r="W14398" s="136"/>
      <c r="Z14398" s="136"/>
      <c r="AC14398" s="136"/>
    </row>
    <row r="14399" spans="2:29">
      <c r="B14399" s="136"/>
      <c r="E14399" s="136"/>
      <c r="H14399" s="136"/>
      <c r="K14399" s="136"/>
      <c r="O14399" s="136"/>
      <c r="T14399" s="136"/>
      <c r="W14399" s="136"/>
      <c r="Z14399" s="136"/>
      <c r="AC14399" s="136"/>
    </row>
    <row r="14400" spans="2:29">
      <c r="B14400" s="136"/>
      <c r="E14400" s="136"/>
      <c r="H14400" s="136"/>
      <c r="K14400" s="136"/>
      <c r="O14400" s="136"/>
      <c r="T14400" s="136"/>
      <c r="W14400" s="136"/>
      <c r="Z14400" s="136"/>
      <c r="AC14400" s="136"/>
    </row>
    <row r="14401" spans="2:29">
      <c r="B14401" s="136"/>
      <c r="E14401" s="136"/>
      <c r="H14401" s="136"/>
      <c r="K14401" s="136"/>
      <c r="O14401" s="136"/>
      <c r="T14401" s="136"/>
      <c r="W14401" s="136"/>
      <c r="Z14401" s="136"/>
      <c r="AC14401" s="136"/>
    </row>
    <row r="14402" spans="2:29">
      <c r="B14402" s="136"/>
      <c r="E14402" s="136"/>
      <c r="H14402" s="136"/>
      <c r="K14402" s="136"/>
      <c r="O14402" s="136"/>
      <c r="T14402" s="136"/>
      <c r="W14402" s="136"/>
      <c r="Z14402" s="136"/>
      <c r="AC14402" s="136"/>
    </row>
    <row r="14403" spans="2:29">
      <c r="B14403" s="136"/>
      <c r="E14403" s="136"/>
      <c r="H14403" s="136"/>
      <c r="K14403" s="136"/>
      <c r="O14403" s="136"/>
      <c r="T14403" s="136"/>
      <c r="W14403" s="136"/>
      <c r="Z14403" s="136"/>
      <c r="AC14403" s="136"/>
    </row>
    <row r="14404" spans="2:29">
      <c r="B14404" s="136"/>
      <c r="E14404" s="136"/>
      <c r="H14404" s="136"/>
      <c r="K14404" s="136"/>
      <c r="O14404" s="136"/>
      <c r="T14404" s="136"/>
      <c r="W14404" s="136"/>
      <c r="Z14404" s="136"/>
      <c r="AC14404" s="136"/>
    </row>
    <row r="14405" spans="2:29">
      <c r="B14405" s="136"/>
      <c r="E14405" s="136"/>
      <c r="H14405" s="136"/>
      <c r="K14405" s="136"/>
      <c r="O14405" s="136"/>
      <c r="T14405" s="136"/>
      <c r="W14405" s="136"/>
      <c r="Z14405" s="136"/>
      <c r="AC14405" s="136"/>
    </row>
    <row r="14406" spans="2:29">
      <c r="B14406" s="136"/>
      <c r="E14406" s="136"/>
      <c r="H14406" s="136"/>
      <c r="K14406" s="136"/>
      <c r="O14406" s="136"/>
      <c r="T14406" s="136"/>
      <c r="W14406" s="136"/>
      <c r="Z14406" s="136"/>
      <c r="AC14406" s="136"/>
    </row>
    <row r="14407" spans="2:29">
      <c r="B14407" s="136"/>
      <c r="E14407" s="136"/>
      <c r="H14407" s="136"/>
      <c r="K14407" s="136"/>
      <c r="O14407" s="136"/>
      <c r="T14407" s="136"/>
      <c r="W14407" s="136"/>
      <c r="Z14407" s="136"/>
      <c r="AC14407" s="136"/>
    </row>
    <row r="14408" spans="2:29">
      <c r="B14408" s="136"/>
      <c r="E14408" s="136"/>
      <c r="H14408" s="136"/>
      <c r="K14408" s="136"/>
      <c r="O14408" s="136"/>
      <c r="T14408" s="136"/>
      <c r="W14408" s="136"/>
      <c r="Z14408" s="136"/>
      <c r="AC14408" s="136"/>
    </row>
    <row r="14409" spans="2:29">
      <c r="B14409" s="136"/>
      <c r="E14409" s="136"/>
      <c r="H14409" s="136"/>
      <c r="K14409" s="136"/>
      <c r="O14409" s="136"/>
      <c r="T14409" s="136"/>
      <c r="W14409" s="136"/>
      <c r="Z14409" s="136"/>
      <c r="AC14409" s="136"/>
    </row>
    <row r="14410" spans="2:29">
      <c r="B14410" s="136"/>
      <c r="E14410" s="136"/>
      <c r="H14410" s="136"/>
      <c r="K14410" s="136"/>
      <c r="O14410" s="136"/>
      <c r="T14410" s="136"/>
      <c r="W14410" s="136"/>
      <c r="Z14410" s="136"/>
      <c r="AC14410" s="136"/>
    </row>
    <row r="14411" spans="2:29">
      <c r="B14411" s="136"/>
      <c r="E14411" s="136"/>
      <c r="H14411" s="136"/>
      <c r="K14411" s="136"/>
      <c r="O14411" s="136"/>
      <c r="T14411" s="136"/>
      <c r="W14411" s="136"/>
      <c r="Z14411" s="136"/>
      <c r="AC14411" s="136"/>
    </row>
    <row r="14412" spans="2:29">
      <c r="B14412" s="136"/>
      <c r="E14412" s="136"/>
      <c r="H14412" s="136"/>
      <c r="K14412" s="136"/>
      <c r="O14412" s="136"/>
      <c r="T14412" s="136"/>
      <c r="W14412" s="136"/>
      <c r="Z14412" s="136"/>
      <c r="AC14412" s="136"/>
    </row>
    <row r="14413" spans="2:29">
      <c r="B14413" s="136"/>
      <c r="E14413" s="136"/>
      <c r="H14413" s="136"/>
      <c r="K14413" s="136"/>
      <c r="O14413" s="136"/>
      <c r="T14413" s="136"/>
      <c r="W14413" s="136"/>
      <c r="Z14413" s="136"/>
      <c r="AC14413" s="136"/>
    </row>
    <row r="14414" spans="2:29">
      <c r="B14414" s="136"/>
      <c r="E14414" s="136"/>
      <c r="H14414" s="136"/>
      <c r="K14414" s="136"/>
      <c r="O14414" s="136"/>
      <c r="T14414" s="136"/>
      <c r="W14414" s="136"/>
      <c r="Z14414" s="136"/>
      <c r="AC14414" s="136"/>
    </row>
    <row r="14415" spans="2:29">
      <c r="B14415" s="136"/>
      <c r="E14415" s="136"/>
      <c r="H14415" s="136"/>
      <c r="K14415" s="136"/>
      <c r="O14415" s="136"/>
      <c r="T14415" s="136"/>
      <c r="W14415" s="136"/>
      <c r="Z14415" s="136"/>
      <c r="AC14415" s="136"/>
    </row>
    <row r="14416" spans="2:29">
      <c r="B14416" s="136"/>
      <c r="E14416" s="136"/>
      <c r="H14416" s="136"/>
      <c r="K14416" s="136"/>
      <c r="O14416" s="136"/>
      <c r="T14416" s="136"/>
      <c r="W14416" s="136"/>
      <c r="Z14416" s="136"/>
      <c r="AC14416" s="136"/>
    </row>
    <row r="14417" spans="2:29">
      <c r="B14417" s="136"/>
      <c r="E14417" s="136"/>
      <c r="H14417" s="136"/>
      <c r="K14417" s="136"/>
      <c r="O14417" s="136"/>
      <c r="T14417" s="136"/>
      <c r="W14417" s="136"/>
      <c r="Z14417" s="136"/>
      <c r="AC14417" s="136"/>
    </row>
    <row r="14418" spans="2:29">
      <c r="B14418" s="136"/>
      <c r="E14418" s="136"/>
      <c r="H14418" s="136"/>
      <c r="K14418" s="136"/>
      <c r="O14418" s="136"/>
      <c r="T14418" s="136"/>
      <c r="W14418" s="136"/>
      <c r="Z14418" s="136"/>
      <c r="AC14418" s="136"/>
    </row>
    <row r="14419" spans="2:29">
      <c r="B14419" s="136"/>
      <c r="E14419" s="136"/>
      <c r="H14419" s="136"/>
      <c r="K14419" s="136"/>
      <c r="O14419" s="136"/>
      <c r="T14419" s="136"/>
      <c r="W14419" s="136"/>
      <c r="Z14419" s="136"/>
      <c r="AC14419" s="136"/>
    </row>
    <row r="14420" spans="2:29">
      <c r="B14420" s="136"/>
      <c r="E14420" s="136"/>
      <c r="H14420" s="136"/>
      <c r="K14420" s="136"/>
      <c r="O14420" s="136"/>
      <c r="T14420" s="136"/>
      <c r="W14420" s="136"/>
      <c r="Z14420" s="136"/>
      <c r="AC14420" s="136"/>
    </row>
    <row r="14421" spans="2:29">
      <c r="B14421" s="136"/>
      <c r="E14421" s="136"/>
      <c r="H14421" s="136"/>
      <c r="K14421" s="136"/>
      <c r="O14421" s="136"/>
      <c r="T14421" s="136"/>
      <c r="W14421" s="136"/>
      <c r="Z14421" s="136"/>
      <c r="AC14421" s="136"/>
    </row>
    <row r="14422" spans="2:29">
      <c r="B14422" s="136"/>
      <c r="E14422" s="136"/>
      <c r="H14422" s="136"/>
      <c r="K14422" s="136"/>
      <c r="O14422" s="136"/>
      <c r="T14422" s="136"/>
      <c r="W14422" s="136"/>
      <c r="Z14422" s="136"/>
      <c r="AC14422" s="136"/>
    </row>
    <row r="14423" spans="2:29">
      <c r="B14423" s="136"/>
      <c r="E14423" s="136"/>
      <c r="H14423" s="136"/>
      <c r="K14423" s="136"/>
      <c r="O14423" s="136"/>
      <c r="T14423" s="136"/>
      <c r="W14423" s="136"/>
      <c r="Z14423" s="136"/>
      <c r="AC14423" s="136"/>
    </row>
    <row r="14424" spans="2:29">
      <c r="B14424" s="136"/>
      <c r="E14424" s="136"/>
      <c r="H14424" s="136"/>
      <c r="K14424" s="136"/>
      <c r="O14424" s="136"/>
      <c r="T14424" s="136"/>
      <c r="W14424" s="136"/>
      <c r="Z14424" s="136"/>
      <c r="AC14424" s="136"/>
    </row>
    <row r="14425" spans="2:29">
      <c r="B14425" s="136"/>
      <c r="E14425" s="136"/>
      <c r="H14425" s="136"/>
      <c r="K14425" s="136"/>
      <c r="O14425" s="136"/>
      <c r="T14425" s="136"/>
      <c r="W14425" s="136"/>
      <c r="Z14425" s="136"/>
      <c r="AC14425" s="136"/>
    </row>
    <row r="14426" spans="2:29">
      <c r="B14426" s="136"/>
      <c r="E14426" s="136"/>
      <c r="H14426" s="136"/>
      <c r="K14426" s="136"/>
      <c r="O14426" s="136"/>
      <c r="T14426" s="136"/>
      <c r="W14426" s="136"/>
      <c r="Z14426" s="136"/>
      <c r="AC14426" s="136"/>
    </row>
    <row r="14427" spans="2:29">
      <c r="B14427" s="136"/>
      <c r="E14427" s="136"/>
      <c r="H14427" s="136"/>
      <c r="K14427" s="136"/>
      <c r="O14427" s="136"/>
      <c r="T14427" s="136"/>
      <c r="W14427" s="136"/>
      <c r="Z14427" s="136"/>
      <c r="AC14427" s="136"/>
    </row>
    <row r="14428" spans="2:29">
      <c r="B14428" s="136"/>
      <c r="E14428" s="136"/>
      <c r="H14428" s="136"/>
      <c r="K14428" s="136"/>
      <c r="O14428" s="136"/>
      <c r="T14428" s="136"/>
      <c r="W14428" s="136"/>
      <c r="Z14428" s="136"/>
      <c r="AC14428" s="136"/>
    </row>
    <row r="14429" spans="2:29">
      <c r="B14429" s="136"/>
      <c r="E14429" s="136"/>
      <c r="H14429" s="136"/>
      <c r="K14429" s="136"/>
      <c r="O14429" s="136"/>
      <c r="T14429" s="136"/>
      <c r="W14429" s="136"/>
      <c r="Z14429" s="136"/>
      <c r="AC14429" s="136"/>
    </row>
    <row r="14430" spans="2:29">
      <c r="B14430" s="136"/>
      <c r="E14430" s="136"/>
      <c r="H14430" s="136"/>
      <c r="K14430" s="136"/>
      <c r="O14430" s="136"/>
      <c r="T14430" s="136"/>
      <c r="W14430" s="136"/>
      <c r="Z14430" s="136"/>
      <c r="AC14430" s="136"/>
    </row>
    <row r="14431" spans="2:29">
      <c r="B14431" s="136"/>
      <c r="E14431" s="136"/>
      <c r="H14431" s="136"/>
      <c r="K14431" s="136"/>
      <c r="O14431" s="136"/>
      <c r="T14431" s="136"/>
      <c r="W14431" s="136"/>
      <c r="Z14431" s="136"/>
      <c r="AC14431" s="136"/>
    </row>
    <row r="14432" spans="2:29">
      <c r="B14432" s="136"/>
      <c r="E14432" s="136"/>
      <c r="H14432" s="136"/>
      <c r="K14432" s="136"/>
      <c r="O14432" s="136"/>
      <c r="T14432" s="136"/>
      <c r="W14432" s="136"/>
      <c r="Z14432" s="136"/>
      <c r="AC14432" s="136"/>
    </row>
    <row r="14433" spans="2:29">
      <c r="B14433" s="136"/>
      <c r="E14433" s="136"/>
      <c r="H14433" s="136"/>
      <c r="K14433" s="136"/>
      <c r="O14433" s="136"/>
      <c r="T14433" s="136"/>
      <c r="W14433" s="136"/>
      <c r="Z14433" s="136"/>
      <c r="AC14433" s="136"/>
    </row>
    <row r="14434" spans="2:29">
      <c r="B14434" s="136"/>
      <c r="E14434" s="136"/>
      <c r="H14434" s="136"/>
      <c r="K14434" s="136"/>
      <c r="O14434" s="136"/>
      <c r="T14434" s="136"/>
      <c r="W14434" s="136"/>
      <c r="Z14434" s="136"/>
      <c r="AC14434" s="136"/>
    </row>
    <row r="14435" spans="2:29">
      <c r="B14435" s="136"/>
      <c r="E14435" s="136"/>
      <c r="H14435" s="136"/>
      <c r="K14435" s="136"/>
      <c r="O14435" s="136"/>
      <c r="T14435" s="136"/>
      <c r="W14435" s="136"/>
      <c r="Z14435" s="136"/>
      <c r="AC14435" s="136"/>
    </row>
    <row r="14436" spans="2:29">
      <c r="B14436" s="136"/>
      <c r="E14436" s="136"/>
      <c r="H14436" s="136"/>
      <c r="K14436" s="136"/>
      <c r="O14436" s="136"/>
      <c r="T14436" s="136"/>
      <c r="W14436" s="136"/>
      <c r="Z14436" s="136"/>
      <c r="AC14436" s="136"/>
    </row>
    <row r="14437" spans="2:29">
      <c r="B14437" s="136"/>
      <c r="E14437" s="136"/>
      <c r="H14437" s="136"/>
      <c r="K14437" s="136"/>
      <c r="O14437" s="136"/>
      <c r="T14437" s="136"/>
      <c r="W14437" s="136"/>
      <c r="Z14437" s="136"/>
      <c r="AC14437" s="136"/>
    </row>
    <row r="14438" spans="2:29">
      <c r="B14438" s="136"/>
      <c r="E14438" s="136"/>
      <c r="H14438" s="136"/>
      <c r="K14438" s="136"/>
      <c r="O14438" s="136"/>
      <c r="T14438" s="136"/>
      <c r="W14438" s="136"/>
      <c r="Z14438" s="136"/>
      <c r="AC14438" s="136"/>
    </row>
    <row r="14439" spans="2:29">
      <c r="B14439" s="136"/>
      <c r="E14439" s="136"/>
      <c r="H14439" s="136"/>
      <c r="K14439" s="136"/>
      <c r="O14439" s="136"/>
      <c r="T14439" s="136"/>
      <c r="W14439" s="136"/>
      <c r="Z14439" s="136"/>
      <c r="AC14439" s="136"/>
    </row>
    <row r="14440" spans="2:29">
      <c r="B14440" s="136"/>
      <c r="E14440" s="136"/>
      <c r="H14440" s="136"/>
      <c r="K14440" s="136"/>
      <c r="O14440" s="136"/>
      <c r="T14440" s="136"/>
      <c r="W14440" s="136"/>
      <c r="Z14440" s="136"/>
      <c r="AC14440" s="136"/>
    </row>
    <row r="14441" spans="2:29">
      <c r="B14441" s="136"/>
      <c r="E14441" s="136"/>
      <c r="H14441" s="136"/>
      <c r="K14441" s="136"/>
      <c r="O14441" s="136"/>
      <c r="T14441" s="136"/>
      <c r="W14441" s="136"/>
      <c r="Z14441" s="136"/>
      <c r="AC14441" s="136"/>
    </row>
    <row r="14442" spans="2:29">
      <c r="B14442" s="136"/>
      <c r="E14442" s="136"/>
      <c r="H14442" s="136"/>
      <c r="K14442" s="136"/>
      <c r="O14442" s="136"/>
      <c r="T14442" s="136"/>
      <c r="W14442" s="136"/>
      <c r="Z14442" s="136"/>
      <c r="AC14442" s="136"/>
    </row>
    <row r="14443" spans="2:29">
      <c r="B14443" s="136"/>
      <c r="E14443" s="136"/>
      <c r="H14443" s="136"/>
      <c r="K14443" s="136"/>
      <c r="O14443" s="136"/>
      <c r="T14443" s="136"/>
      <c r="W14443" s="136"/>
      <c r="Z14443" s="136"/>
      <c r="AC14443" s="136"/>
    </row>
    <row r="14444" spans="2:29">
      <c r="B14444" s="136"/>
      <c r="E14444" s="136"/>
      <c r="H14444" s="136"/>
      <c r="K14444" s="136"/>
      <c r="O14444" s="136"/>
      <c r="T14444" s="136"/>
      <c r="W14444" s="136"/>
      <c r="Z14444" s="136"/>
      <c r="AC14444" s="136"/>
    </row>
    <row r="14445" spans="2:29">
      <c r="B14445" s="136"/>
      <c r="E14445" s="136"/>
      <c r="H14445" s="136"/>
      <c r="K14445" s="136"/>
      <c r="O14445" s="136"/>
      <c r="T14445" s="136"/>
      <c r="W14445" s="136"/>
      <c r="Z14445" s="136"/>
      <c r="AC14445" s="136"/>
    </row>
    <row r="14446" spans="2:29">
      <c r="B14446" s="136"/>
      <c r="E14446" s="136"/>
      <c r="H14446" s="136"/>
      <c r="K14446" s="136"/>
      <c r="O14446" s="136"/>
      <c r="T14446" s="136"/>
      <c r="W14446" s="136"/>
      <c r="Z14446" s="136"/>
      <c r="AC14446" s="136"/>
    </row>
    <row r="14447" spans="2:29">
      <c r="B14447" s="136"/>
      <c r="E14447" s="136"/>
      <c r="H14447" s="136"/>
      <c r="K14447" s="136"/>
      <c r="O14447" s="136"/>
      <c r="T14447" s="136"/>
      <c r="W14447" s="136"/>
      <c r="Z14447" s="136"/>
      <c r="AC14447" s="136"/>
    </row>
    <row r="14448" spans="2:29">
      <c r="B14448" s="136"/>
      <c r="E14448" s="136"/>
      <c r="H14448" s="136"/>
      <c r="K14448" s="136"/>
      <c r="O14448" s="136"/>
      <c r="T14448" s="136"/>
      <c r="W14448" s="136"/>
      <c r="Z14448" s="136"/>
      <c r="AC14448" s="136"/>
    </row>
    <row r="14449" spans="2:29">
      <c r="B14449" s="136"/>
      <c r="E14449" s="136"/>
      <c r="H14449" s="136"/>
      <c r="K14449" s="136"/>
      <c r="O14449" s="136"/>
      <c r="T14449" s="136"/>
      <c r="W14449" s="136"/>
      <c r="Z14449" s="136"/>
      <c r="AC14449" s="136"/>
    </row>
    <row r="14450" spans="2:29">
      <c r="B14450" s="136"/>
      <c r="E14450" s="136"/>
      <c r="H14450" s="136"/>
      <c r="K14450" s="136"/>
      <c r="O14450" s="136"/>
      <c r="T14450" s="136"/>
      <c r="W14450" s="136"/>
      <c r="Z14450" s="136"/>
      <c r="AC14450" s="136"/>
    </row>
    <row r="14451" spans="2:29">
      <c r="B14451" s="136"/>
      <c r="E14451" s="136"/>
      <c r="H14451" s="136"/>
      <c r="K14451" s="136"/>
      <c r="O14451" s="136"/>
      <c r="T14451" s="136"/>
      <c r="W14451" s="136"/>
      <c r="Z14451" s="136"/>
      <c r="AC14451" s="136"/>
    </row>
    <row r="14452" spans="2:29">
      <c r="B14452" s="136"/>
      <c r="E14452" s="136"/>
      <c r="H14452" s="136"/>
      <c r="K14452" s="136"/>
      <c r="O14452" s="136"/>
      <c r="T14452" s="136"/>
      <c r="W14452" s="136"/>
      <c r="Z14452" s="136"/>
      <c r="AC14452" s="136"/>
    </row>
    <row r="14453" spans="2:29">
      <c r="B14453" s="136"/>
      <c r="E14453" s="136"/>
      <c r="H14453" s="136"/>
      <c r="K14453" s="136"/>
      <c r="O14453" s="136"/>
      <c r="T14453" s="136"/>
      <c r="W14453" s="136"/>
      <c r="Z14453" s="136"/>
      <c r="AC14453" s="136"/>
    </row>
    <row r="14454" spans="2:29">
      <c r="B14454" s="136"/>
      <c r="E14454" s="136"/>
      <c r="H14454" s="136"/>
      <c r="K14454" s="136"/>
      <c r="O14454" s="136"/>
      <c r="T14454" s="136"/>
      <c r="W14454" s="136"/>
      <c r="Z14454" s="136"/>
      <c r="AC14454" s="136"/>
    </row>
    <row r="14455" spans="2:29">
      <c r="B14455" s="136"/>
      <c r="E14455" s="136"/>
      <c r="H14455" s="136"/>
      <c r="K14455" s="136"/>
      <c r="O14455" s="136"/>
      <c r="T14455" s="136"/>
      <c r="W14455" s="136"/>
      <c r="Z14455" s="136"/>
      <c r="AC14455" s="136"/>
    </row>
    <row r="14456" spans="2:29">
      <c r="B14456" s="136"/>
      <c r="E14456" s="136"/>
      <c r="H14456" s="136"/>
      <c r="K14456" s="136"/>
      <c r="O14456" s="136"/>
      <c r="T14456" s="136"/>
      <c r="W14456" s="136"/>
      <c r="Z14456" s="136"/>
      <c r="AC14456" s="136"/>
    </row>
    <row r="14457" spans="2:29">
      <c r="B14457" s="136"/>
      <c r="E14457" s="136"/>
      <c r="H14457" s="136"/>
      <c r="K14457" s="136"/>
      <c r="O14457" s="136"/>
      <c r="T14457" s="136"/>
      <c r="W14457" s="136"/>
      <c r="Z14457" s="136"/>
      <c r="AC14457" s="136"/>
    </row>
    <row r="14458" spans="2:29">
      <c r="B14458" s="136"/>
      <c r="E14458" s="136"/>
      <c r="H14458" s="136"/>
      <c r="K14458" s="136"/>
      <c r="O14458" s="136"/>
      <c r="T14458" s="136"/>
      <c r="W14458" s="136"/>
      <c r="Z14458" s="136"/>
      <c r="AC14458" s="136"/>
    </row>
    <row r="14459" spans="2:29">
      <c r="B14459" s="136"/>
      <c r="E14459" s="136"/>
      <c r="H14459" s="136"/>
      <c r="K14459" s="136"/>
      <c r="O14459" s="136"/>
      <c r="T14459" s="136"/>
      <c r="W14459" s="136"/>
      <c r="Z14459" s="136"/>
      <c r="AC14459" s="136"/>
    </row>
    <row r="14460" spans="2:29">
      <c r="B14460" s="136"/>
      <c r="E14460" s="136"/>
      <c r="H14460" s="136"/>
      <c r="K14460" s="136"/>
      <c r="O14460" s="136"/>
      <c r="T14460" s="136"/>
      <c r="W14460" s="136"/>
      <c r="Z14460" s="136"/>
      <c r="AC14460" s="136"/>
    </row>
    <row r="14461" spans="2:29">
      <c r="B14461" s="136"/>
      <c r="E14461" s="136"/>
      <c r="H14461" s="136"/>
      <c r="K14461" s="136"/>
      <c r="O14461" s="136"/>
      <c r="T14461" s="136"/>
      <c r="W14461" s="136"/>
      <c r="Z14461" s="136"/>
      <c r="AC14461" s="136"/>
    </row>
    <row r="14462" spans="2:29">
      <c r="B14462" s="136"/>
      <c r="E14462" s="136"/>
      <c r="H14462" s="136"/>
      <c r="K14462" s="136"/>
      <c r="O14462" s="136"/>
      <c r="T14462" s="136"/>
      <c r="W14462" s="136"/>
      <c r="Z14462" s="136"/>
      <c r="AC14462" s="136"/>
    </row>
    <row r="14463" spans="2:29">
      <c r="B14463" s="136"/>
      <c r="E14463" s="136"/>
      <c r="H14463" s="136"/>
      <c r="K14463" s="136"/>
      <c r="O14463" s="136"/>
      <c r="T14463" s="136"/>
      <c r="W14463" s="136"/>
      <c r="Z14463" s="136"/>
      <c r="AC14463" s="136"/>
    </row>
    <row r="14464" spans="2:29">
      <c r="B14464" s="136"/>
      <c r="E14464" s="136"/>
      <c r="H14464" s="136"/>
      <c r="K14464" s="136"/>
      <c r="O14464" s="136"/>
      <c r="T14464" s="136"/>
      <c r="W14464" s="136"/>
      <c r="Z14464" s="136"/>
      <c r="AC14464" s="136"/>
    </row>
    <row r="14465" spans="2:29">
      <c r="B14465" s="136"/>
      <c r="E14465" s="136"/>
      <c r="H14465" s="136"/>
      <c r="K14465" s="136"/>
      <c r="O14465" s="136"/>
      <c r="T14465" s="136"/>
      <c r="W14465" s="136"/>
      <c r="Z14465" s="136"/>
      <c r="AC14465" s="136"/>
    </row>
    <row r="14466" spans="2:29">
      <c r="B14466" s="136"/>
      <c r="E14466" s="136"/>
      <c r="H14466" s="136"/>
      <c r="K14466" s="136"/>
      <c r="O14466" s="136"/>
      <c r="T14466" s="136"/>
      <c r="W14466" s="136"/>
      <c r="Z14466" s="136"/>
      <c r="AC14466" s="136"/>
    </row>
    <row r="14467" spans="2:29">
      <c r="B14467" s="136"/>
      <c r="E14467" s="136"/>
      <c r="H14467" s="136"/>
      <c r="K14467" s="136"/>
      <c r="O14467" s="136"/>
      <c r="T14467" s="136"/>
      <c r="W14467" s="136"/>
      <c r="Z14467" s="136"/>
      <c r="AC14467" s="136"/>
    </row>
    <row r="14468" spans="2:29">
      <c r="B14468" s="136"/>
      <c r="E14468" s="136"/>
      <c r="H14468" s="136"/>
      <c r="K14468" s="136"/>
      <c r="O14468" s="136"/>
      <c r="T14468" s="136"/>
      <c r="W14468" s="136"/>
      <c r="Z14468" s="136"/>
      <c r="AC14468" s="136"/>
    </row>
    <row r="14469" spans="2:29">
      <c r="B14469" s="136"/>
      <c r="E14469" s="136"/>
      <c r="H14469" s="136"/>
      <c r="K14469" s="136"/>
      <c r="O14469" s="136"/>
      <c r="T14469" s="136"/>
      <c r="W14469" s="136"/>
      <c r="Z14469" s="136"/>
      <c r="AC14469" s="136"/>
    </row>
    <row r="14470" spans="2:29">
      <c r="B14470" s="136"/>
      <c r="E14470" s="136"/>
      <c r="H14470" s="136"/>
      <c r="K14470" s="136"/>
      <c r="O14470" s="136"/>
      <c r="T14470" s="136"/>
      <c r="W14470" s="136"/>
      <c r="Z14470" s="136"/>
      <c r="AC14470" s="136"/>
    </row>
    <row r="14471" spans="2:29">
      <c r="B14471" s="136"/>
      <c r="E14471" s="136"/>
      <c r="H14471" s="136"/>
      <c r="K14471" s="136"/>
      <c r="O14471" s="136"/>
      <c r="T14471" s="136"/>
      <c r="W14471" s="136"/>
      <c r="Z14471" s="136"/>
      <c r="AC14471" s="136"/>
    </row>
    <row r="14472" spans="2:29">
      <c r="B14472" s="136"/>
      <c r="E14472" s="136"/>
      <c r="H14472" s="136"/>
      <c r="K14472" s="136"/>
      <c r="O14472" s="136"/>
      <c r="T14472" s="136"/>
      <c r="W14472" s="136"/>
      <c r="Z14472" s="136"/>
      <c r="AC14472" s="136"/>
    </row>
    <row r="14473" spans="2:29">
      <c r="B14473" s="136"/>
      <c r="E14473" s="136"/>
      <c r="H14473" s="136"/>
      <c r="K14473" s="136"/>
      <c r="O14473" s="136"/>
      <c r="T14473" s="136"/>
      <c r="W14473" s="136"/>
      <c r="Z14473" s="136"/>
      <c r="AC14473" s="136"/>
    </row>
    <row r="14474" spans="2:29">
      <c r="B14474" s="136"/>
      <c r="E14474" s="136"/>
      <c r="H14474" s="136"/>
      <c r="K14474" s="136"/>
      <c r="O14474" s="136"/>
      <c r="T14474" s="136"/>
      <c r="W14474" s="136"/>
      <c r="Z14474" s="136"/>
      <c r="AC14474" s="136"/>
    </row>
    <row r="14475" spans="2:29">
      <c r="B14475" s="136"/>
      <c r="E14475" s="136"/>
      <c r="H14475" s="136"/>
      <c r="K14475" s="136"/>
      <c r="O14475" s="136"/>
      <c r="T14475" s="136"/>
      <c r="W14475" s="136"/>
      <c r="Z14475" s="136"/>
      <c r="AC14475" s="136"/>
    </row>
    <row r="14476" spans="2:29">
      <c r="B14476" s="136"/>
      <c r="E14476" s="136"/>
      <c r="H14476" s="136"/>
      <c r="K14476" s="136"/>
      <c r="O14476" s="136"/>
      <c r="T14476" s="136"/>
      <c r="W14476" s="136"/>
      <c r="Z14476" s="136"/>
      <c r="AC14476" s="136"/>
    </row>
    <row r="14477" spans="2:29">
      <c r="B14477" s="136"/>
      <c r="E14477" s="136"/>
      <c r="H14477" s="136"/>
      <c r="K14477" s="136"/>
      <c r="O14477" s="136"/>
      <c r="T14477" s="136"/>
      <c r="W14477" s="136"/>
      <c r="Z14477" s="136"/>
      <c r="AC14477" s="136"/>
    </row>
    <row r="14478" spans="2:29">
      <c r="B14478" s="136"/>
      <c r="E14478" s="136"/>
      <c r="H14478" s="136"/>
      <c r="K14478" s="136"/>
      <c r="O14478" s="136"/>
      <c r="T14478" s="136"/>
      <c r="W14478" s="136"/>
      <c r="Z14478" s="136"/>
      <c r="AC14478" s="136"/>
    </row>
    <row r="14479" spans="2:29">
      <c r="B14479" s="136"/>
      <c r="E14479" s="136"/>
      <c r="H14479" s="136"/>
      <c r="K14479" s="136"/>
      <c r="O14479" s="136"/>
      <c r="T14479" s="136"/>
      <c r="W14479" s="136"/>
      <c r="Z14479" s="136"/>
      <c r="AC14479" s="136"/>
    </row>
    <row r="14480" spans="2:29">
      <c r="B14480" s="136"/>
      <c r="E14480" s="136"/>
      <c r="H14480" s="136"/>
      <c r="K14480" s="136"/>
      <c r="O14480" s="136"/>
      <c r="T14480" s="136"/>
      <c r="W14480" s="136"/>
      <c r="Z14480" s="136"/>
      <c r="AC14480" s="136"/>
    </row>
    <row r="14481" spans="2:29">
      <c r="B14481" s="136"/>
      <c r="E14481" s="136"/>
      <c r="H14481" s="136"/>
      <c r="K14481" s="136"/>
      <c r="O14481" s="136"/>
      <c r="T14481" s="136"/>
      <c r="W14481" s="136"/>
      <c r="Z14481" s="136"/>
      <c r="AC14481" s="136"/>
    </row>
    <row r="14482" spans="2:29">
      <c r="B14482" s="136"/>
      <c r="E14482" s="136"/>
      <c r="H14482" s="136"/>
      <c r="K14482" s="136"/>
      <c r="O14482" s="136"/>
      <c r="T14482" s="136"/>
      <c r="W14482" s="136"/>
      <c r="Z14482" s="136"/>
      <c r="AC14482" s="136"/>
    </row>
    <row r="14483" spans="2:29">
      <c r="B14483" s="136"/>
      <c r="E14483" s="136"/>
      <c r="H14483" s="136"/>
      <c r="K14483" s="136"/>
      <c r="O14483" s="136"/>
      <c r="T14483" s="136"/>
      <c r="W14483" s="136"/>
      <c r="Z14483" s="136"/>
      <c r="AC14483" s="136"/>
    </row>
    <row r="14484" spans="2:29">
      <c r="B14484" s="136"/>
      <c r="E14484" s="136"/>
      <c r="H14484" s="136"/>
      <c r="K14484" s="136"/>
      <c r="O14484" s="136"/>
      <c r="T14484" s="136"/>
      <c r="W14484" s="136"/>
      <c r="Z14484" s="136"/>
      <c r="AC14484" s="136"/>
    </row>
    <row r="14485" spans="2:29">
      <c r="B14485" s="136"/>
      <c r="E14485" s="136"/>
      <c r="H14485" s="136"/>
      <c r="K14485" s="136"/>
      <c r="O14485" s="136"/>
      <c r="T14485" s="136"/>
      <c r="W14485" s="136"/>
      <c r="Z14485" s="136"/>
      <c r="AC14485" s="136"/>
    </row>
    <row r="14486" spans="2:29">
      <c r="B14486" s="136"/>
      <c r="E14486" s="136"/>
      <c r="H14486" s="136"/>
      <c r="K14486" s="136"/>
      <c r="O14486" s="136"/>
      <c r="T14486" s="136"/>
      <c r="W14486" s="136"/>
      <c r="Z14486" s="136"/>
      <c r="AC14486" s="136"/>
    </row>
    <row r="14487" spans="2:29">
      <c r="B14487" s="136"/>
      <c r="E14487" s="136"/>
      <c r="H14487" s="136"/>
      <c r="K14487" s="136"/>
      <c r="O14487" s="136"/>
      <c r="T14487" s="136"/>
      <c r="W14487" s="136"/>
      <c r="Z14487" s="136"/>
      <c r="AC14487" s="136"/>
    </row>
    <row r="14488" spans="2:29">
      <c r="B14488" s="136"/>
      <c r="E14488" s="136"/>
      <c r="H14488" s="136"/>
      <c r="K14488" s="136"/>
      <c r="O14488" s="136"/>
      <c r="T14488" s="136"/>
      <c r="W14488" s="136"/>
      <c r="Z14488" s="136"/>
      <c r="AC14488" s="136"/>
    </row>
    <row r="14489" spans="2:29">
      <c r="B14489" s="136"/>
      <c r="E14489" s="136"/>
      <c r="H14489" s="136"/>
      <c r="K14489" s="136"/>
      <c r="O14489" s="136"/>
      <c r="T14489" s="136"/>
      <c r="W14489" s="136"/>
      <c r="Z14489" s="136"/>
      <c r="AC14489" s="136"/>
    </row>
    <row r="14490" spans="2:29">
      <c r="B14490" s="136"/>
      <c r="E14490" s="136"/>
      <c r="H14490" s="136"/>
      <c r="K14490" s="136"/>
      <c r="O14490" s="136"/>
      <c r="T14490" s="136"/>
      <c r="W14490" s="136"/>
      <c r="Z14490" s="136"/>
      <c r="AC14490" s="136"/>
    </row>
    <row r="14491" spans="2:29">
      <c r="B14491" s="136"/>
      <c r="E14491" s="136"/>
      <c r="H14491" s="136"/>
      <c r="K14491" s="136"/>
      <c r="O14491" s="136"/>
      <c r="T14491" s="136"/>
      <c r="W14491" s="136"/>
      <c r="Z14491" s="136"/>
      <c r="AC14491" s="136"/>
    </row>
    <row r="14492" spans="2:29">
      <c r="B14492" s="136"/>
      <c r="E14492" s="136"/>
      <c r="H14492" s="136"/>
      <c r="K14492" s="136"/>
      <c r="O14492" s="136"/>
      <c r="T14492" s="136"/>
      <c r="W14492" s="136"/>
      <c r="Z14492" s="136"/>
      <c r="AC14492" s="136"/>
    </row>
    <row r="14493" spans="2:29">
      <c r="B14493" s="136"/>
      <c r="E14493" s="136"/>
      <c r="H14493" s="136"/>
      <c r="K14493" s="136"/>
      <c r="O14493" s="136"/>
      <c r="T14493" s="136"/>
      <c r="W14493" s="136"/>
      <c r="Z14493" s="136"/>
      <c r="AC14493" s="136"/>
    </row>
    <row r="14494" spans="2:29">
      <c r="B14494" s="136"/>
      <c r="E14494" s="136"/>
      <c r="H14494" s="136"/>
      <c r="K14494" s="136"/>
      <c r="O14494" s="136"/>
      <c r="T14494" s="136"/>
      <c r="W14494" s="136"/>
      <c r="Z14494" s="136"/>
      <c r="AC14494" s="136"/>
    </row>
    <row r="14495" spans="2:29">
      <c r="B14495" s="136"/>
      <c r="E14495" s="136"/>
      <c r="H14495" s="136"/>
      <c r="K14495" s="136"/>
      <c r="O14495" s="136"/>
      <c r="T14495" s="136"/>
      <c r="W14495" s="136"/>
      <c r="Z14495" s="136"/>
      <c r="AC14495" s="136"/>
    </row>
    <row r="14496" spans="2:29">
      <c r="B14496" s="136"/>
      <c r="E14496" s="136"/>
      <c r="H14496" s="136"/>
      <c r="K14496" s="136"/>
      <c r="O14496" s="136"/>
      <c r="T14496" s="136"/>
      <c r="W14496" s="136"/>
      <c r="Z14496" s="136"/>
      <c r="AC14496" s="136"/>
    </row>
    <row r="14497" spans="2:29">
      <c r="B14497" s="136"/>
      <c r="E14497" s="136"/>
      <c r="H14497" s="136"/>
      <c r="K14497" s="136"/>
      <c r="O14497" s="136"/>
      <c r="T14497" s="136"/>
      <c r="W14497" s="136"/>
      <c r="Z14497" s="136"/>
      <c r="AC14497" s="136"/>
    </row>
    <row r="14498" spans="2:29">
      <c r="B14498" s="136"/>
      <c r="E14498" s="136"/>
      <c r="H14498" s="136"/>
      <c r="K14498" s="136"/>
      <c r="O14498" s="136"/>
      <c r="T14498" s="136"/>
      <c r="W14498" s="136"/>
      <c r="Z14498" s="136"/>
      <c r="AC14498" s="136"/>
    </row>
    <row r="14499" spans="2:29">
      <c r="B14499" s="136"/>
      <c r="E14499" s="136"/>
      <c r="H14499" s="136"/>
      <c r="K14499" s="136"/>
      <c r="O14499" s="136"/>
      <c r="T14499" s="136"/>
      <c r="W14499" s="136"/>
      <c r="Z14499" s="136"/>
      <c r="AC14499" s="136"/>
    </row>
    <row r="14500" spans="2:29">
      <c r="B14500" s="136"/>
      <c r="E14500" s="136"/>
      <c r="H14500" s="136"/>
      <c r="K14500" s="136"/>
      <c r="O14500" s="136"/>
      <c r="T14500" s="136"/>
      <c r="W14500" s="136"/>
      <c r="Z14500" s="136"/>
      <c r="AC14500" s="136"/>
    </row>
    <row r="14501" spans="2:29">
      <c r="B14501" s="136"/>
      <c r="E14501" s="136"/>
      <c r="H14501" s="136"/>
      <c r="K14501" s="136"/>
      <c r="O14501" s="136"/>
      <c r="T14501" s="136"/>
      <c r="W14501" s="136"/>
      <c r="Z14501" s="136"/>
      <c r="AC14501" s="136"/>
    </row>
    <row r="14502" spans="2:29">
      <c r="B14502" s="136"/>
      <c r="E14502" s="136"/>
      <c r="H14502" s="136"/>
      <c r="K14502" s="136"/>
      <c r="O14502" s="136"/>
      <c r="T14502" s="136"/>
      <c r="W14502" s="136"/>
      <c r="Z14502" s="136"/>
      <c r="AC14502" s="136"/>
    </row>
    <row r="14503" spans="2:29">
      <c r="B14503" s="136"/>
      <c r="E14503" s="136"/>
      <c r="H14503" s="136"/>
      <c r="K14503" s="136"/>
      <c r="O14503" s="136"/>
      <c r="T14503" s="136"/>
      <c r="W14503" s="136"/>
      <c r="Z14503" s="136"/>
      <c r="AC14503" s="136"/>
    </row>
    <row r="14504" spans="2:29">
      <c r="B14504" s="136"/>
      <c r="E14504" s="136"/>
      <c r="H14504" s="136"/>
      <c r="K14504" s="136"/>
      <c r="O14504" s="136"/>
      <c r="T14504" s="136"/>
      <c r="W14504" s="136"/>
      <c r="Z14504" s="136"/>
      <c r="AC14504" s="136"/>
    </row>
    <row r="14505" spans="2:29">
      <c r="B14505" s="136"/>
      <c r="E14505" s="136"/>
      <c r="H14505" s="136"/>
      <c r="K14505" s="136"/>
      <c r="O14505" s="136"/>
      <c r="T14505" s="136"/>
      <c r="W14505" s="136"/>
      <c r="Z14505" s="136"/>
      <c r="AC14505" s="136"/>
    </row>
    <row r="14506" spans="2:29">
      <c r="B14506" s="136"/>
      <c r="E14506" s="136"/>
      <c r="H14506" s="136"/>
      <c r="K14506" s="136"/>
      <c r="O14506" s="136"/>
      <c r="T14506" s="136"/>
      <c r="W14506" s="136"/>
      <c r="Z14506" s="136"/>
      <c r="AC14506" s="136"/>
    </row>
    <row r="14507" spans="2:29">
      <c r="B14507" s="136"/>
      <c r="E14507" s="136"/>
      <c r="H14507" s="136"/>
      <c r="K14507" s="136"/>
      <c r="O14507" s="136"/>
      <c r="T14507" s="136"/>
      <c r="W14507" s="136"/>
      <c r="Z14507" s="136"/>
      <c r="AC14507" s="136"/>
    </row>
    <row r="14508" spans="2:29">
      <c r="B14508" s="136"/>
      <c r="E14508" s="136"/>
      <c r="H14508" s="136"/>
      <c r="K14508" s="136"/>
      <c r="O14508" s="136"/>
      <c r="T14508" s="136"/>
      <c r="W14508" s="136"/>
      <c r="Z14508" s="136"/>
      <c r="AC14508" s="136"/>
    </row>
    <row r="14509" spans="2:29">
      <c r="B14509" s="136"/>
      <c r="E14509" s="136"/>
      <c r="H14509" s="136"/>
      <c r="K14509" s="136"/>
      <c r="O14509" s="136"/>
      <c r="T14509" s="136"/>
      <c r="W14509" s="136"/>
      <c r="Z14509" s="136"/>
      <c r="AC14509" s="136"/>
    </row>
    <row r="14510" spans="2:29">
      <c r="B14510" s="136"/>
      <c r="E14510" s="136"/>
      <c r="H14510" s="136"/>
      <c r="K14510" s="136"/>
      <c r="O14510" s="136"/>
      <c r="T14510" s="136"/>
      <c r="W14510" s="136"/>
      <c r="Z14510" s="136"/>
      <c r="AC14510" s="136"/>
    </row>
    <row r="14511" spans="2:29">
      <c r="B14511" s="136"/>
      <c r="E14511" s="136"/>
      <c r="H14511" s="136"/>
      <c r="K14511" s="136"/>
      <c r="O14511" s="136"/>
      <c r="T14511" s="136"/>
      <c r="W14511" s="136"/>
      <c r="Z14511" s="136"/>
      <c r="AC14511" s="136"/>
    </row>
    <row r="14512" spans="2:29">
      <c r="B14512" s="136"/>
      <c r="E14512" s="136"/>
      <c r="H14512" s="136"/>
      <c r="K14512" s="136"/>
      <c r="O14512" s="136"/>
      <c r="T14512" s="136"/>
      <c r="W14512" s="136"/>
      <c r="Z14512" s="136"/>
      <c r="AC14512" s="136"/>
    </row>
    <row r="14513" spans="2:29">
      <c r="B14513" s="136"/>
      <c r="E14513" s="136"/>
      <c r="H14513" s="136"/>
      <c r="K14513" s="136"/>
      <c r="O14513" s="136"/>
      <c r="T14513" s="136"/>
      <c r="W14513" s="136"/>
      <c r="Z14513" s="136"/>
      <c r="AC14513" s="136"/>
    </row>
    <row r="14514" spans="2:29">
      <c r="B14514" s="136"/>
      <c r="E14514" s="136"/>
      <c r="H14514" s="136"/>
      <c r="K14514" s="136"/>
      <c r="O14514" s="136"/>
      <c r="T14514" s="136"/>
      <c r="W14514" s="136"/>
      <c r="Z14514" s="136"/>
      <c r="AC14514" s="136"/>
    </row>
    <row r="14515" spans="2:29">
      <c r="B14515" s="136"/>
      <c r="E14515" s="136"/>
      <c r="H14515" s="136"/>
      <c r="K14515" s="136"/>
      <c r="O14515" s="136"/>
      <c r="T14515" s="136"/>
      <c r="W14515" s="136"/>
      <c r="Z14515" s="136"/>
      <c r="AC14515" s="136"/>
    </row>
    <row r="14516" spans="2:29">
      <c r="B14516" s="136"/>
      <c r="E14516" s="136"/>
      <c r="H14516" s="136"/>
      <c r="K14516" s="136"/>
      <c r="O14516" s="136"/>
      <c r="T14516" s="136"/>
      <c r="W14516" s="136"/>
      <c r="Z14516" s="136"/>
      <c r="AC14516" s="136"/>
    </row>
    <row r="14517" spans="2:29">
      <c r="B14517" s="136"/>
      <c r="E14517" s="136"/>
      <c r="H14517" s="136"/>
      <c r="K14517" s="136"/>
      <c r="O14517" s="136"/>
      <c r="T14517" s="136"/>
      <c r="W14517" s="136"/>
      <c r="Z14517" s="136"/>
      <c r="AC14517" s="136"/>
    </row>
    <row r="14518" spans="2:29">
      <c r="B14518" s="136"/>
      <c r="E14518" s="136"/>
      <c r="H14518" s="136"/>
      <c r="K14518" s="136"/>
      <c r="O14518" s="136"/>
      <c r="T14518" s="136"/>
      <c r="W14518" s="136"/>
      <c r="Z14518" s="136"/>
      <c r="AC14518" s="136"/>
    </row>
    <row r="14519" spans="2:29">
      <c r="B14519" s="136"/>
      <c r="E14519" s="136"/>
      <c r="H14519" s="136"/>
      <c r="K14519" s="136"/>
      <c r="O14519" s="136"/>
      <c r="T14519" s="136"/>
      <c r="W14519" s="136"/>
      <c r="Z14519" s="136"/>
      <c r="AC14519" s="136"/>
    </row>
    <row r="14520" spans="2:29">
      <c r="B14520" s="136"/>
      <c r="E14520" s="136"/>
      <c r="H14520" s="136"/>
      <c r="K14520" s="136"/>
      <c r="O14520" s="136"/>
      <c r="T14520" s="136"/>
      <c r="W14520" s="136"/>
      <c r="Z14520" s="136"/>
      <c r="AC14520" s="136"/>
    </row>
    <row r="14521" spans="2:29">
      <c r="B14521" s="136"/>
      <c r="E14521" s="136"/>
      <c r="H14521" s="136"/>
      <c r="K14521" s="136"/>
      <c r="O14521" s="136"/>
      <c r="T14521" s="136"/>
      <c r="W14521" s="136"/>
      <c r="Z14521" s="136"/>
      <c r="AC14521" s="136"/>
    </row>
    <row r="14522" spans="2:29">
      <c r="B14522" s="136"/>
      <c r="E14522" s="136"/>
      <c r="H14522" s="136"/>
      <c r="K14522" s="136"/>
      <c r="O14522" s="136"/>
      <c r="T14522" s="136"/>
      <c r="W14522" s="136"/>
      <c r="Z14522" s="136"/>
      <c r="AC14522" s="136"/>
    </row>
    <row r="14523" spans="2:29">
      <c r="B14523" s="136"/>
      <c r="E14523" s="136"/>
      <c r="H14523" s="136"/>
      <c r="K14523" s="136"/>
      <c r="O14523" s="136"/>
      <c r="T14523" s="136"/>
      <c r="W14523" s="136"/>
      <c r="Z14523" s="136"/>
      <c r="AC14523" s="136"/>
    </row>
    <row r="14524" spans="2:29">
      <c r="B14524" s="136"/>
      <c r="E14524" s="136"/>
      <c r="H14524" s="136"/>
      <c r="K14524" s="136"/>
      <c r="O14524" s="136"/>
      <c r="T14524" s="136"/>
      <c r="W14524" s="136"/>
      <c r="Z14524" s="136"/>
      <c r="AC14524" s="136"/>
    </row>
    <row r="14525" spans="2:29">
      <c r="B14525" s="136"/>
      <c r="E14525" s="136"/>
      <c r="H14525" s="136"/>
      <c r="K14525" s="136"/>
      <c r="O14525" s="136"/>
      <c r="T14525" s="136"/>
      <c r="W14525" s="136"/>
      <c r="Z14525" s="136"/>
      <c r="AC14525" s="136"/>
    </row>
    <row r="14526" spans="2:29">
      <c r="B14526" s="136"/>
      <c r="E14526" s="136"/>
      <c r="H14526" s="136"/>
      <c r="K14526" s="136"/>
      <c r="O14526" s="136"/>
      <c r="T14526" s="136"/>
      <c r="W14526" s="136"/>
      <c r="Z14526" s="136"/>
      <c r="AC14526" s="136"/>
    </row>
    <row r="14527" spans="2:29">
      <c r="B14527" s="136"/>
      <c r="E14527" s="136"/>
      <c r="H14527" s="136"/>
      <c r="K14527" s="136"/>
      <c r="O14527" s="136"/>
      <c r="T14527" s="136"/>
      <c r="W14527" s="136"/>
      <c r="Z14527" s="136"/>
      <c r="AC14527" s="136"/>
    </row>
    <row r="14528" spans="2:29">
      <c r="B14528" s="136"/>
      <c r="E14528" s="136"/>
      <c r="H14528" s="136"/>
      <c r="K14528" s="136"/>
      <c r="O14528" s="136"/>
      <c r="T14528" s="136"/>
      <c r="W14528" s="136"/>
      <c r="Z14528" s="136"/>
      <c r="AC14528" s="136"/>
    </row>
    <row r="14529" spans="2:29">
      <c r="B14529" s="136"/>
      <c r="E14529" s="136"/>
      <c r="H14529" s="136"/>
      <c r="K14529" s="136"/>
      <c r="O14529" s="136"/>
      <c r="T14529" s="136"/>
      <c r="W14529" s="136"/>
      <c r="Z14529" s="136"/>
      <c r="AC14529" s="136"/>
    </row>
    <row r="14530" spans="2:29">
      <c r="B14530" s="136"/>
      <c r="E14530" s="136"/>
      <c r="H14530" s="136"/>
      <c r="K14530" s="136"/>
      <c r="O14530" s="136"/>
      <c r="T14530" s="136"/>
      <c r="W14530" s="136"/>
      <c r="Z14530" s="136"/>
      <c r="AC14530" s="136"/>
    </row>
    <row r="14531" spans="2:29">
      <c r="B14531" s="136"/>
      <c r="E14531" s="136"/>
      <c r="H14531" s="136"/>
      <c r="K14531" s="136"/>
      <c r="O14531" s="136"/>
      <c r="T14531" s="136"/>
      <c r="W14531" s="136"/>
      <c r="Z14531" s="136"/>
      <c r="AC14531" s="136"/>
    </row>
    <row r="14532" spans="2:29">
      <c r="B14532" s="136"/>
      <c r="E14532" s="136"/>
      <c r="H14532" s="136"/>
      <c r="K14532" s="136"/>
      <c r="O14532" s="136"/>
      <c r="T14532" s="136"/>
      <c r="W14532" s="136"/>
      <c r="Z14532" s="136"/>
      <c r="AC14532" s="136"/>
    </row>
    <row r="14533" spans="2:29">
      <c r="B14533" s="136"/>
      <c r="E14533" s="136"/>
      <c r="H14533" s="136"/>
      <c r="K14533" s="136"/>
      <c r="O14533" s="136"/>
      <c r="T14533" s="136"/>
      <c r="W14533" s="136"/>
      <c r="Z14533" s="136"/>
      <c r="AC14533" s="136"/>
    </row>
    <row r="14534" spans="2:29">
      <c r="B14534" s="136"/>
      <c r="E14534" s="136"/>
      <c r="H14534" s="136"/>
      <c r="K14534" s="136"/>
      <c r="O14534" s="136"/>
      <c r="T14534" s="136"/>
      <c r="W14534" s="136"/>
      <c r="Z14534" s="136"/>
      <c r="AC14534" s="136"/>
    </row>
    <row r="14535" spans="2:29">
      <c r="B14535" s="136"/>
      <c r="E14535" s="136"/>
      <c r="H14535" s="136"/>
      <c r="K14535" s="136"/>
      <c r="O14535" s="136"/>
      <c r="T14535" s="136"/>
      <c r="W14535" s="136"/>
      <c r="Z14535" s="136"/>
      <c r="AC14535" s="136"/>
    </row>
    <row r="14536" spans="2:29">
      <c r="B14536" s="136"/>
      <c r="E14536" s="136"/>
      <c r="H14536" s="136"/>
      <c r="K14536" s="136"/>
      <c r="O14536" s="136"/>
      <c r="T14536" s="136"/>
      <c r="W14536" s="136"/>
      <c r="Z14536" s="136"/>
      <c r="AC14536" s="136"/>
    </row>
    <row r="14537" spans="2:29">
      <c r="B14537" s="136"/>
      <c r="E14537" s="136"/>
      <c r="H14537" s="136"/>
      <c r="K14537" s="136"/>
      <c r="O14537" s="136"/>
      <c r="T14537" s="136"/>
      <c r="W14537" s="136"/>
      <c r="Z14537" s="136"/>
      <c r="AC14537" s="136"/>
    </row>
    <row r="14538" spans="2:29">
      <c r="B14538" s="136"/>
      <c r="E14538" s="136"/>
      <c r="H14538" s="136"/>
      <c r="K14538" s="136"/>
      <c r="O14538" s="136"/>
      <c r="T14538" s="136"/>
      <c r="W14538" s="136"/>
      <c r="Z14538" s="136"/>
      <c r="AC14538" s="136"/>
    </row>
    <row r="14539" spans="2:29">
      <c r="B14539" s="136"/>
      <c r="E14539" s="136"/>
      <c r="H14539" s="136"/>
      <c r="K14539" s="136"/>
      <c r="O14539" s="136"/>
      <c r="T14539" s="136"/>
      <c r="W14539" s="136"/>
      <c r="Z14539" s="136"/>
      <c r="AC14539" s="136"/>
    </row>
    <row r="14540" spans="2:29">
      <c r="B14540" s="136"/>
      <c r="E14540" s="136"/>
      <c r="H14540" s="136"/>
      <c r="K14540" s="136"/>
      <c r="O14540" s="136"/>
      <c r="T14540" s="136"/>
      <c r="W14540" s="136"/>
      <c r="Z14540" s="136"/>
      <c r="AC14540" s="136"/>
    </row>
    <row r="14541" spans="2:29">
      <c r="B14541" s="136"/>
      <c r="E14541" s="136"/>
      <c r="H14541" s="136"/>
      <c r="K14541" s="136"/>
      <c r="O14541" s="136"/>
      <c r="T14541" s="136"/>
      <c r="W14541" s="136"/>
      <c r="Z14541" s="136"/>
      <c r="AC14541" s="136"/>
    </row>
    <row r="14542" spans="2:29">
      <c r="B14542" s="136"/>
      <c r="E14542" s="136"/>
      <c r="H14542" s="136"/>
      <c r="K14542" s="136"/>
      <c r="O14542" s="136"/>
      <c r="T14542" s="136"/>
      <c r="W14542" s="136"/>
      <c r="Z14542" s="136"/>
      <c r="AC14542" s="136"/>
    </row>
    <row r="14543" spans="2:29">
      <c r="B14543" s="136"/>
      <c r="E14543" s="136"/>
      <c r="H14543" s="136"/>
      <c r="K14543" s="136"/>
      <c r="O14543" s="136"/>
      <c r="T14543" s="136"/>
      <c r="W14543" s="136"/>
      <c r="Z14543" s="136"/>
      <c r="AC14543" s="136"/>
    </row>
    <row r="14544" spans="2:29">
      <c r="B14544" s="136"/>
      <c r="E14544" s="136"/>
      <c r="H14544" s="136"/>
      <c r="K14544" s="136"/>
      <c r="O14544" s="136"/>
      <c r="T14544" s="136"/>
      <c r="W14544" s="136"/>
      <c r="Z14544" s="136"/>
      <c r="AC14544" s="136"/>
    </row>
    <row r="14545" spans="2:29">
      <c r="B14545" s="136"/>
      <c r="E14545" s="136"/>
      <c r="H14545" s="136"/>
      <c r="K14545" s="136"/>
      <c r="O14545" s="136"/>
      <c r="T14545" s="136"/>
      <c r="W14545" s="136"/>
      <c r="Z14545" s="136"/>
      <c r="AC14545" s="136"/>
    </row>
    <row r="14546" spans="2:29">
      <c r="B14546" s="136"/>
      <c r="E14546" s="136"/>
      <c r="H14546" s="136"/>
      <c r="K14546" s="136"/>
      <c r="O14546" s="136"/>
      <c r="T14546" s="136"/>
      <c r="W14546" s="136"/>
      <c r="Z14546" s="136"/>
      <c r="AC14546" s="136"/>
    </row>
    <row r="14547" spans="2:29">
      <c r="B14547" s="136"/>
      <c r="E14547" s="136"/>
      <c r="H14547" s="136"/>
      <c r="K14547" s="136"/>
      <c r="O14547" s="136"/>
      <c r="T14547" s="136"/>
      <c r="W14547" s="136"/>
      <c r="Z14547" s="136"/>
      <c r="AC14547" s="136"/>
    </row>
    <row r="14548" spans="2:29">
      <c r="B14548" s="136"/>
      <c r="E14548" s="136"/>
      <c r="H14548" s="136"/>
      <c r="K14548" s="136"/>
      <c r="O14548" s="136"/>
      <c r="T14548" s="136"/>
      <c r="W14548" s="136"/>
      <c r="Z14548" s="136"/>
      <c r="AC14548" s="136"/>
    </row>
    <row r="14549" spans="2:29">
      <c r="B14549" s="136"/>
      <c r="E14549" s="136"/>
      <c r="H14549" s="136"/>
      <c r="K14549" s="136"/>
      <c r="O14549" s="136"/>
      <c r="T14549" s="136"/>
      <c r="W14549" s="136"/>
      <c r="Z14549" s="136"/>
      <c r="AC14549" s="136"/>
    </row>
    <row r="14550" spans="2:29">
      <c r="B14550" s="136"/>
      <c r="E14550" s="136"/>
      <c r="H14550" s="136"/>
      <c r="K14550" s="136"/>
      <c r="O14550" s="136"/>
      <c r="T14550" s="136"/>
      <c r="W14550" s="136"/>
      <c r="Z14550" s="136"/>
      <c r="AC14550" s="136"/>
    </row>
    <row r="14551" spans="2:29">
      <c r="B14551" s="136"/>
      <c r="E14551" s="136"/>
      <c r="H14551" s="136"/>
      <c r="K14551" s="136"/>
      <c r="O14551" s="136"/>
      <c r="T14551" s="136"/>
      <c r="W14551" s="136"/>
      <c r="Z14551" s="136"/>
      <c r="AC14551" s="136"/>
    </row>
    <row r="14552" spans="2:29">
      <c r="B14552" s="136"/>
      <c r="E14552" s="136"/>
      <c r="H14552" s="136"/>
      <c r="K14552" s="136"/>
      <c r="O14552" s="136"/>
      <c r="T14552" s="136"/>
      <c r="W14552" s="136"/>
      <c r="Z14552" s="136"/>
      <c r="AC14552" s="136"/>
    </row>
    <row r="14553" spans="2:29">
      <c r="B14553" s="136"/>
      <c r="E14553" s="136"/>
      <c r="H14553" s="136"/>
      <c r="K14553" s="136"/>
      <c r="O14553" s="136"/>
      <c r="T14553" s="136"/>
      <c r="W14553" s="136"/>
      <c r="Z14553" s="136"/>
      <c r="AC14553" s="136"/>
    </row>
    <row r="14554" spans="2:29">
      <c r="B14554" s="136"/>
      <c r="E14554" s="136"/>
      <c r="H14554" s="136"/>
      <c r="K14554" s="136"/>
      <c r="O14554" s="136"/>
      <c r="T14554" s="136"/>
      <c r="W14554" s="136"/>
      <c r="Z14554" s="136"/>
      <c r="AC14554" s="136"/>
    </row>
    <row r="14555" spans="2:29">
      <c r="B14555" s="136"/>
      <c r="E14555" s="136"/>
      <c r="H14555" s="136"/>
      <c r="K14555" s="136"/>
      <c r="O14555" s="136"/>
      <c r="T14555" s="136"/>
      <c r="W14555" s="136"/>
      <c r="Z14555" s="136"/>
      <c r="AC14555" s="136"/>
    </row>
    <row r="14556" spans="2:29">
      <c r="B14556" s="136"/>
      <c r="E14556" s="136"/>
      <c r="H14556" s="136"/>
      <c r="K14556" s="136"/>
      <c r="O14556" s="136"/>
      <c r="T14556" s="136"/>
      <c r="W14556" s="136"/>
      <c r="Z14556" s="136"/>
      <c r="AC14556" s="136"/>
    </row>
    <row r="14557" spans="2:29">
      <c r="B14557" s="136"/>
      <c r="E14557" s="136"/>
      <c r="H14557" s="136"/>
      <c r="K14557" s="136"/>
      <c r="O14557" s="136"/>
      <c r="T14557" s="136"/>
      <c r="W14557" s="136"/>
      <c r="Z14557" s="136"/>
      <c r="AC14557" s="136"/>
    </row>
    <row r="14558" spans="2:29">
      <c r="B14558" s="136"/>
      <c r="E14558" s="136"/>
      <c r="H14558" s="136"/>
      <c r="K14558" s="136"/>
      <c r="O14558" s="136"/>
      <c r="T14558" s="136"/>
      <c r="W14558" s="136"/>
      <c r="Z14558" s="136"/>
      <c r="AC14558" s="136"/>
    </row>
    <row r="14559" spans="2:29">
      <c r="B14559" s="136"/>
      <c r="E14559" s="136"/>
      <c r="H14559" s="136"/>
      <c r="K14559" s="136"/>
      <c r="O14559" s="136"/>
      <c r="T14559" s="136"/>
      <c r="W14559" s="136"/>
      <c r="Z14559" s="136"/>
      <c r="AC14559" s="136"/>
    </row>
    <row r="14560" spans="2:29">
      <c r="B14560" s="136"/>
      <c r="E14560" s="136"/>
      <c r="H14560" s="136"/>
      <c r="K14560" s="136"/>
      <c r="O14560" s="136"/>
      <c r="T14560" s="136"/>
      <c r="W14560" s="136"/>
      <c r="Z14560" s="136"/>
      <c r="AC14560" s="136"/>
    </row>
    <row r="14561" spans="2:29">
      <c r="B14561" s="136"/>
      <c r="E14561" s="136"/>
      <c r="H14561" s="136"/>
      <c r="K14561" s="136"/>
      <c r="O14561" s="136"/>
      <c r="T14561" s="136"/>
      <c r="W14561" s="136"/>
      <c r="Z14561" s="136"/>
      <c r="AC14561" s="136"/>
    </row>
    <row r="14562" spans="2:29">
      <c r="B14562" s="136"/>
      <c r="E14562" s="136"/>
      <c r="H14562" s="136"/>
      <c r="K14562" s="136"/>
      <c r="O14562" s="136"/>
      <c r="T14562" s="136"/>
      <c r="W14562" s="136"/>
      <c r="Z14562" s="136"/>
      <c r="AC14562" s="136"/>
    </row>
    <row r="14563" spans="2:29">
      <c r="B14563" s="136"/>
      <c r="E14563" s="136"/>
      <c r="H14563" s="136"/>
      <c r="K14563" s="136"/>
      <c r="O14563" s="136"/>
      <c r="T14563" s="136"/>
      <c r="W14563" s="136"/>
      <c r="Z14563" s="136"/>
      <c r="AC14563" s="136"/>
    </row>
    <row r="14564" spans="2:29">
      <c r="B14564" s="136"/>
      <c r="E14564" s="136"/>
      <c r="H14564" s="136"/>
      <c r="K14564" s="136"/>
      <c r="O14564" s="136"/>
      <c r="T14564" s="136"/>
      <c r="W14564" s="136"/>
      <c r="Z14564" s="136"/>
      <c r="AC14564" s="136"/>
    </row>
    <row r="14565" spans="2:29">
      <c r="B14565" s="136"/>
      <c r="E14565" s="136"/>
      <c r="H14565" s="136"/>
      <c r="K14565" s="136"/>
      <c r="O14565" s="136"/>
      <c r="T14565" s="136"/>
      <c r="W14565" s="136"/>
      <c r="Z14565" s="136"/>
      <c r="AC14565" s="136"/>
    </row>
    <row r="14566" spans="2:29">
      <c r="B14566" s="136"/>
      <c r="E14566" s="136"/>
      <c r="H14566" s="136"/>
      <c r="K14566" s="136"/>
      <c r="O14566" s="136"/>
      <c r="T14566" s="136"/>
      <c r="W14566" s="136"/>
      <c r="Z14566" s="136"/>
      <c r="AC14566" s="136"/>
    </row>
    <row r="14567" spans="2:29">
      <c r="B14567" s="136"/>
      <c r="E14567" s="136"/>
      <c r="H14567" s="136"/>
      <c r="K14567" s="136"/>
      <c r="O14567" s="136"/>
      <c r="T14567" s="136"/>
      <c r="W14567" s="136"/>
      <c r="Z14567" s="136"/>
      <c r="AC14567" s="136"/>
    </row>
    <row r="14568" spans="2:29">
      <c r="B14568" s="136"/>
      <c r="E14568" s="136"/>
      <c r="H14568" s="136"/>
      <c r="K14568" s="136"/>
      <c r="O14568" s="136"/>
      <c r="T14568" s="136"/>
      <c r="W14568" s="136"/>
      <c r="Z14568" s="136"/>
      <c r="AC14568" s="136"/>
    </row>
    <row r="14569" spans="2:29">
      <c r="B14569" s="136"/>
      <c r="E14569" s="136"/>
      <c r="H14569" s="136"/>
      <c r="K14569" s="136"/>
      <c r="O14569" s="136"/>
      <c r="T14569" s="136"/>
      <c r="W14569" s="136"/>
      <c r="Z14569" s="136"/>
      <c r="AC14569" s="136"/>
    </row>
    <row r="14570" spans="2:29">
      <c r="B14570" s="136"/>
      <c r="E14570" s="136"/>
      <c r="H14570" s="136"/>
      <c r="K14570" s="136"/>
      <c r="O14570" s="136"/>
      <c r="T14570" s="136"/>
      <c r="W14570" s="136"/>
      <c r="Z14570" s="136"/>
      <c r="AC14570" s="136"/>
    </row>
    <row r="14571" spans="2:29">
      <c r="B14571" s="136"/>
      <c r="E14571" s="136"/>
      <c r="H14571" s="136"/>
      <c r="K14571" s="136"/>
      <c r="O14571" s="136"/>
      <c r="T14571" s="136"/>
      <c r="W14571" s="136"/>
      <c r="Z14571" s="136"/>
      <c r="AC14571" s="136"/>
    </row>
    <row r="14572" spans="2:29">
      <c r="B14572" s="136"/>
      <c r="E14572" s="136"/>
      <c r="H14572" s="136"/>
      <c r="K14572" s="136"/>
      <c r="O14572" s="136"/>
      <c r="T14572" s="136"/>
      <c r="W14572" s="136"/>
      <c r="Z14572" s="136"/>
      <c r="AC14572" s="136"/>
    </row>
    <row r="14573" spans="2:29">
      <c r="B14573" s="136"/>
      <c r="E14573" s="136"/>
      <c r="H14573" s="136"/>
      <c r="K14573" s="136"/>
      <c r="O14573" s="136"/>
      <c r="T14573" s="136"/>
      <c r="W14573" s="136"/>
      <c r="Z14573" s="136"/>
      <c r="AC14573" s="136"/>
    </row>
    <row r="14574" spans="2:29">
      <c r="B14574" s="136"/>
      <c r="E14574" s="136"/>
      <c r="H14574" s="136"/>
      <c r="K14574" s="136"/>
      <c r="O14574" s="136"/>
      <c r="T14574" s="136"/>
      <c r="W14574" s="136"/>
      <c r="Z14574" s="136"/>
      <c r="AC14574" s="136"/>
    </row>
    <row r="14575" spans="2:29">
      <c r="B14575" s="136"/>
      <c r="E14575" s="136"/>
      <c r="H14575" s="136"/>
      <c r="K14575" s="136"/>
      <c r="O14575" s="136"/>
      <c r="T14575" s="136"/>
      <c r="W14575" s="136"/>
      <c r="Z14575" s="136"/>
      <c r="AC14575" s="136"/>
    </row>
    <row r="14576" spans="2:29">
      <c r="B14576" s="136"/>
      <c r="E14576" s="136"/>
      <c r="H14576" s="136"/>
      <c r="K14576" s="136"/>
      <c r="O14576" s="136"/>
      <c r="T14576" s="136"/>
      <c r="W14576" s="136"/>
      <c r="Z14576" s="136"/>
      <c r="AC14576" s="136"/>
    </row>
    <row r="14577" spans="2:29">
      <c r="B14577" s="136"/>
      <c r="E14577" s="136"/>
      <c r="H14577" s="136"/>
      <c r="K14577" s="136"/>
      <c r="O14577" s="136"/>
      <c r="T14577" s="136"/>
      <c r="W14577" s="136"/>
      <c r="Z14577" s="136"/>
      <c r="AC14577" s="136"/>
    </row>
    <row r="14578" spans="2:29">
      <c r="B14578" s="136"/>
      <c r="E14578" s="136"/>
      <c r="H14578" s="136"/>
      <c r="K14578" s="136"/>
      <c r="O14578" s="136"/>
      <c r="T14578" s="136"/>
      <c r="W14578" s="136"/>
      <c r="Z14578" s="136"/>
      <c r="AC14578" s="136"/>
    </row>
    <row r="14579" spans="2:29">
      <c r="B14579" s="136"/>
      <c r="E14579" s="136"/>
      <c r="H14579" s="136"/>
      <c r="K14579" s="136"/>
      <c r="O14579" s="136"/>
      <c r="T14579" s="136"/>
      <c r="W14579" s="136"/>
      <c r="Z14579" s="136"/>
      <c r="AC14579" s="136"/>
    </row>
    <row r="14580" spans="2:29">
      <c r="B14580" s="136"/>
      <c r="E14580" s="136"/>
      <c r="H14580" s="136"/>
      <c r="K14580" s="136"/>
      <c r="O14580" s="136"/>
      <c r="T14580" s="136"/>
      <c r="W14580" s="136"/>
      <c r="Z14580" s="136"/>
      <c r="AC14580" s="136"/>
    </row>
    <row r="14581" spans="2:29">
      <c r="B14581" s="136"/>
      <c r="E14581" s="136"/>
      <c r="H14581" s="136"/>
      <c r="K14581" s="136"/>
      <c r="O14581" s="136"/>
      <c r="T14581" s="136"/>
      <c r="W14581" s="136"/>
      <c r="Z14581" s="136"/>
      <c r="AC14581" s="136"/>
    </row>
    <row r="14582" spans="2:29">
      <c r="B14582" s="136"/>
      <c r="E14582" s="136"/>
      <c r="H14582" s="136"/>
      <c r="K14582" s="136"/>
      <c r="O14582" s="136"/>
      <c r="T14582" s="136"/>
      <c r="W14582" s="136"/>
      <c r="Z14582" s="136"/>
      <c r="AC14582" s="136"/>
    </row>
    <row r="14583" spans="2:29">
      <c r="B14583" s="136"/>
      <c r="E14583" s="136"/>
      <c r="H14583" s="136"/>
      <c r="K14583" s="136"/>
      <c r="O14583" s="136"/>
      <c r="T14583" s="136"/>
      <c r="W14583" s="136"/>
      <c r="Z14583" s="136"/>
      <c r="AC14583" s="136"/>
    </row>
    <row r="14584" spans="2:29">
      <c r="B14584" s="136"/>
      <c r="E14584" s="136"/>
      <c r="H14584" s="136"/>
      <c r="K14584" s="136"/>
      <c r="O14584" s="136"/>
      <c r="T14584" s="136"/>
      <c r="W14584" s="136"/>
      <c r="Z14584" s="136"/>
      <c r="AC14584" s="136"/>
    </row>
    <row r="14585" spans="2:29">
      <c r="B14585" s="136"/>
      <c r="E14585" s="136"/>
      <c r="H14585" s="136"/>
      <c r="K14585" s="136"/>
      <c r="O14585" s="136"/>
      <c r="T14585" s="136"/>
      <c r="W14585" s="136"/>
      <c r="Z14585" s="136"/>
      <c r="AC14585" s="136"/>
    </row>
    <row r="14586" spans="2:29">
      <c r="B14586" s="136"/>
      <c r="E14586" s="136"/>
      <c r="H14586" s="136"/>
      <c r="K14586" s="136"/>
      <c r="O14586" s="136"/>
      <c r="T14586" s="136"/>
      <c r="W14586" s="136"/>
      <c r="Z14586" s="136"/>
      <c r="AC14586" s="136"/>
    </row>
    <row r="14587" spans="2:29">
      <c r="B14587" s="136"/>
      <c r="E14587" s="136"/>
      <c r="H14587" s="136"/>
      <c r="K14587" s="136"/>
      <c r="O14587" s="136"/>
      <c r="T14587" s="136"/>
      <c r="W14587" s="136"/>
      <c r="Z14587" s="136"/>
      <c r="AC14587" s="136"/>
    </row>
    <row r="14588" spans="2:29">
      <c r="B14588" s="136"/>
      <c r="E14588" s="136"/>
      <c r="H14588" s="136"/>
      <c r="K14588" s="136"/>
      <c r="O14588" s="136"/>
      <c r="T14588" s="136"/>
      <c r="W14588" s="136"/>
      <c r="Z14588" s="136"/>
      <c r="AC14588" s="136"/>
    </row>
    <row r="14589" spans="2:29">
      <c r="B14589" s="136"/>
      <c r="E14589" s="136"/>
      <c r="H14589" s="136"/>
      <c r="K14589" s="136"/>
      <c r="O14589" s="136"/>
      <c r="T14589" s="136"/>
      <c r="W14589" s="136"/>
      <c r="Z14589" s="136"/>
      <c r="AC14589" s="136"/>
    </row>
    <row r="14590" spans="2:29">
      <c r="B14590" s="136"/>
      <c r="E14590" s="136"/>
      <c r="H14590" s="136"/>
      <c r="K14590" s="136"/>
      <c r="O14590" s="136"/>
      <c r="T14590" s="136"/>
      <c r="W14590" s="136"/>
      <c r="Z14590" s="136"/>
      <c r="AC14590" s="136"/>
    </row>
    <row r="14591" spans="2:29">
      <c r="B14591" s="136"/>
      <c r="E14591" s="136"/>
      <c r="H14591" s="136"/>
      <c r="K14591" s="136"/>
      <c r="O14591" s="136"/>
      <c r="T14591" s="136"/>
      <c r="W14591" s="136"/>
      <c r="Z14591" s="136"/>
      <c r="AC14591" s="136"/>
    </row>
    <row r="14592" spans="2:29">
      <c r="B14592" s="136"/>
      <c r="E14592" s="136"/>
      <c r="H14592" s="136"/>
      <c r="K14592" s="136"/>
      <c r="O14592" s="136"/>
      <c r="T14592" s="136"/>
      <c r="W14592" s="136"/>
      <c r="Z14592" s="136"/>
      <c r="AC14592" s="136"/>
    </row>
    <row r="14593" spans="2:29">
      <c r="B14593" s="136"/>
      <c r="E14593" s="136"/>
      <c r="H14593" s="136"/>
      <c r="K14593" s="136"/>
      <c r="O14593" s="136"/>
      <c r="T14593" s="136"/>
      <c r="W14593" s="136"/>
      <c r="Z14593" s="136"/>
      <c r="AC14593" s="136"/>
    </row>
    <row r="14594" spans="2:29">
      <c r="B14594" s="136"/>
      <c r="E14594" s="136"/>
      <c r="H14594" s="136"/>
      <c r="K14594" s="136"/>
      <c r="O14594" s="136"/>
      <c r="T14594" s="136"/>
      <c r="W14594" s="136"/>
      <c r="Z14594" s="136"/>
      <c r="AC14594" s="136"/>
    </row>
    <row r="14595" spans="2:29">
      <c r="B14595" s="136"/>
      <c r="E14595" s="136"/>
      <c r="H14595" s="136"/>
      <c r="K14595" s="136"/>
      <c r="O14595" s="136"/>
      <c r="T14595" s="136"/>
      <c r="W14595" s="136"/>
      <c r="Z14595" s="136"/>
      <c r="AC14595" s="136"/>
    </row>
    <row r="14596" spans="2:29">
      <c r="B14596" s="136"/>
      <c r="E14596" s="136"/>
      <c r="H14596" s="136"/>
      <c r="K14596" s="136"/>
      <c r="O14596" s="136"/>
      <c r="T14596" s="136"/>
      <c r="W14596" s="136"/>
      <c r="Z14596" s="136"/>
      <c r="AC14596" s="136"/>
    </row>
    <row r="14597" spans="2:29">
      <c r="B14597" s="136"/>
      <c r="E14597" s="136"/>
      <c r="H14597" s="136"/>
      <c r="K14597" s="136"/>
      <c r="O14597" s="136"/>
      <c r="T14597" s="136"/>
      <c r="W14597" s="136"/>
      <c r="Z14597" s="136"/>
      <c r="AC14597" s="136"/>
    </row>
    <row r="14598" spans="2:29">
      <c r="B14598" s="136"/>
      <c r="E14598" s="136"/>
      <c r="H14598" s="136"/>
      <c r="K14598" s="136"/>
      <c r="O14598" s="136"/>
      <c r="T14598" s="136"/>
      <c r="W14598" s="136"/>
      <c r="Z14598" s="136"/>
      <c r="AC14598" s="136"/>
    </row>
    <row r="14599" spans="2:29">
      <c r="B14599" s="136"/>
      <c r="E14599" s="136"/>
      <c r="H14599" s="136"/>
      <c r="K14599" s="136"/>
      <c r="O14599" s="136"/>
      <c r="T14599" s="136"/>
      <c r="W14599" s="136"/>
      <c r="Z14599" s="136"/>
      <c r="AC14599" s="136"/>
    </row>
    <row r="14600" spans="2:29">
      <c r="B14600" s="136"/>
      <c r="E14600" s="136"/>
      <c r="H14600" s="136"/>
      <c r="K14600" s="136"/>
      <c r="O14600" s="136"/>
      <c r="T14600" s="136"/>
      <c r="W14600" s="136"/>
      <c r="Z14600" s="136"/>
      <c r="AC14600" s="136"/>
    </row>
    <row r="14601" spans="2:29">
      <c r="B14601" s="136"/>
      <c r="E14601" s="136"/>
      <c r="H14601" s="136"/>
      <c r="K14601" s="136"/>
      <c r="O14601" s="136"/>
      <c r="T14601" s="136"/>
      <c r="W14601" s="136"/>
      <c r="Z14601" s="136"/>
      <c r="AC14601" s="136"/>
    </row>
    <row r="14602" spans="2:29">
      <c r="B14602" s="136"/>
      <c r="E14602" s="136"/>
      <c r="H14602" s="136"/>
      <c r="K14602" s="136"/>
      <c r="O14602" s="136"/>
      <c r="T14602" s="136"/>
      <c r="W14602" s="136"/>
      <c r="Z14602" s="136"/>
      <c r="AC14602" s="136"/>
    </row>
    <row r="14603" spans="2:29">
      <c r="B14603" s="136"/>
      <c r="E14603" s="136"/>
      <c r="H14603" s="136"/>
      <c r="K14603" s="136"/>
      <c r="O14603" s="136"/>
      <c r="T14603" s="136"/>
      <c r="W14603" s="136"/>
      <c r="Z14603" s="136"/>
      <c r="AC14603" s="136"/>
    </row>
    <row r="14604" spans="2:29">
      <c r="B14604" s="136"/>
      <c r="E14604" s="136"/>
      <c r="H14604" s="136"/>
      <c r="K14604" s="136"/>
      <c r="O14604" s="136"/>
      <c r="T14604" s="136"/>
      <c r="W14604" s="136"/>
      <c r="Z14604" s="136"/>
      <c r="AC14604" s="136"/>
    </row>
    <row r="14605" spans="2:29">
      <c r="B14605" s="136"/>
      <c r="E14605" s="136"/>
      <c r="H14605" s="136"/>
      <c r="K14605" s="136"/>
      <c r="O14605" s="136"/>
      <c r="T14605" s="136"/>
      <c r="W14605" s="136"/>
      <c r="Z14605" s="136"/>
      <c r="AC14605" s="136"/>
    </row>
    <row r="14606" spans="2:29">
      <c r="B14606" s="136"/>
      <c r="E14606" s="136"/>
      <c r="H14606" s="136"/>
      <c r="K14606" s="136"/>
      <c r="O14606" s="136"/>
      <c r="T14606" s="136"/>
      <c r="W14606" s="136"/>
      <c r="Z14606" s="136"/>
      <c r="AC14606" s="136"/>
    </row>
    <row r="14607" spans="2:29">
      <c r="B14607" s="136"/>
      <c r="E14607" s="136"/>
      <c r="H14607" s="136"/>
      <c r="K14607" s="136"/>
      <c r="O14607" s="136"/>
      <c r="T14607" s="136"/>
      <c r="W14607" s="136"/>
      <c r="Z14607" s="136"/>
      <c r="AC14607" s="136"/>
    </row>
    <row r="14608" spans="2:29">
      <c r="B14608" s="136"/>
      <c r="E14608" s="136"/>
      <c r="H14608" s="136"/>
      <c r="K14608" s="136"/>
      <c r="O14608" s="136"/>
      <c r="T14608" s="136"/>
      <c r="W14608" s="136"/>
      <c r="Z14608" s="136"/>
      <c r="AC14608" s="136"/>
    </row>
    <row r="14609" spans="2:29">
      <c r="B14609" s="136"/>
      <c r="E14609" s="136"/>
      <c r="H14609" s="136"/>
      <c r="K14609" s="136"/>
      <c r="O14609" s="136"/>
      <c r="T14609" s="136"/>
      <c r="W14609" s="136"/>
      <c r="Z14609" s="136"/>
      <c r="AC14609" s="136"/>
    </row>
    <row r="14610" spans="2:29">
      <c r="B14610" s="136"/>
      <c r="E14610" s="136"/>
      <c r="H14610" s="136"/>
      <c r="K14610" s="136"/>
      <c r="O14610" s="136"/>
      <c r="T14610" s="136"/>
      <c r="W14610" s="136"/>
      <c r="Z14610" s="136"/>
      <c r="AC14610" s="136"/>
    </row>
    <row r="14611" spans="2:29">
      <c r="B14611" s="136"/>
      <c r="E14611" s="136"/>
      <c r="H14611" s="136"/>
      <c r="K14611" s="136"/>
      <c r="O14611" s="136"/>
      <c r="T14611" s="136"/>
      <c r="W14611" s="136"/>
      <c r="Z14611" s="136"/>
      <c r="AC14611" s="136"/>
    </row>
    <row r="14612" spans="2:29">
      <c r="B14612" s="136"/>
      <c r="E14612" s="136"/>
      <c r="H14612" s="136"/>
      <c r="K14612" s="136"/>
      <c r="O14612" s="136"/>
      <c r="T14612" s="136"/>
      <c r="W14612" s="136"/>
      <c r="Z14612" s="136"/>
      <c r="AC14612" s="136"/>
    </row>
    <row r="14613" spans="2:29">
      <c r="B14613" s="136"/>
      <c r="E14613" s="136"/>
      <c r="H14613" s="136"/>
      <c r="K14613" s="136"/>
      <c r="O14613" s="136"/>
      <c r="T14613" s="136"/>
      <c r="W14613" s="136"/>
      <c r="Z14613" s="136"/>
      <c r="AC14613" s="136"/>
    </row>
    <row r="14614" spans="2:29">
      <c r="B14614" s="136"/>
      <c r="E14614" s="136"/>
      <c r="H14614" s="136"/>
      <c r="K14614" s="136"/>
      <c r="O14614" s="136"/>
      <c r="T14614" s="136"/>
      <c r="W14614" s="136"/>
      <c r="Z14614" s="136"/>
      <c r="AC14614" s="136"/>
    </row>
    <row r="14615" spans="2:29">
      <c r="B14615" s="136"/>
      <c r="E14615" s="136"/>
      <c r="H14615" s="136"/>
      <c r="K14615" s="136"/>
      <c r="O14615" s="136"/>
      <c r="T14615" s="136"/>
      <c r="W14615" s="136"/>
      <c r="Z14615" s="136"/>
      <c r="AC14615" s="136"/>
    </row>
    <row r="14616" spans="2:29">
      <c r="B14616" s="136"/>
      <c r="E14616" s="136"/>
      <c r="H14616" s="136"/>
      <c r="K14616" s="136"/>
      <c r="O14616" s="136"/>
      <c r="T14616" s="136"/>
      <c r="W14616" s="136"/>
      <c r="Z14616" s="136"/>
      <c r="AC14616" s="136"/>
    </row>
    <row r="14617" spans="2:29">
      <c r="B14617" s="136"/>
      <c r="E14617" s="136"/>
      <c r="H14617" s="136"/>
      <c r="K14617" s="136"/>
      <c r="O14617" s="136"/>
      <c r="T14617" s="136"/>
      <c r="W14617" s="136"/>
      <c r="Z14617" s="136"/>
      <c r="AC14617" s="136"/>
    </row>
    <row r="14618" spans="2:29">
      <c r="B14618" s="136"/>
      <c r="E14618" s="136"/>
      <c r="H14618" s="136"/>
      <c r="K14618" s="136"/>
      <c r="O14618" s="136"/>
      <c r="T14618" s="136"/>
      <c r="W14618" s="136"/>
      <c r="Z14618" s="136"/>
      <c r="AC14618" s="136"/>
    </row>
    <row r="14619" spans="2:29">
      <c r="B14619" s="136"/>
      <c r="E14619" s="136"/>
      <c r="H14619" s="136"/>
      <c r="K14619" s="136"/>
      <c r="O14619" s="136"/>
      <c r="T14619" s="136"/>
      <c r="W14619" s="136"/>
      <c r="Z14619" s="136"/>
      <c r="AC14619" s="136"/>
    </row>
    <row r="14620" spans="2:29">
      <c r="B14620" s="136"/>
      <c r="E14620" s="136"/>
      <c r="H14620" s="136"/>
      <c r="K14620" s="136"/>
      <c r="O14620" s="136"/>
      <c r="T14620" s="136"/>
      <c r="W14620" s="136"/>
      <c r="Z14620" s="136"/>
      <c r="AC14620" s="136"/>
    </row>
    <row r="14621" spans="2:29">
      <c r="B14621" s="136"/>
      <c r="E14621" s="136"/>
      <c r="H14621" s="136"/>
      <c r="K14621" s="136"/>
      <c r="O14621" s="136"/>
      <c r="T14621" s="136"/>
      <c r="W14621" s="136"/>
      <c r="Z14621" s="136"/>
      <c r="AC14621" s="136"/>
    </row>
    <row r="14622" spans="2:29">
      <c r="B14622" s="136"/>
      <c r="E14622" s="136"/>
      <c r="H14622" s="136"/>
      <c r="K14622" s="136"/>
      <c r="O14622" s="136"/>
      <c r="T14622" s="136"/>
      <c r="W14622" s="136"/>
      <c r="Z14622" s="136"/>
      <c r="AC14622" s="136"/>
    </row>
    <row r="14623" spans="2:29">
      <c r="B14623" s="136"/>
      <c r="E14623" s="136"/>
      <c r="H14623" s="136"/>
      <c r="K14623" s="136"/>
      <c r="O14623" s="136"/>
      <c r="T14623" s="136"/>
      <c r="W14623" s="136"/>
      <c r="Z14623" s="136"/>
      <c r="AC14623" s="136"/>
    </row>
    <row r="14624" spans="2:29">
      <c r="B14624" s="136"/>
      <c r="E14624" s="136"/>
      <c r="H14624" s="136"/>
      <c r="K14624" s="136"/>
      <c r="O14624" s="136"/>
      <c r="T14624" s="136"/>
      <c r="W14624" s="136"/>
      <c r="Z14624" s="136"/>
      <c r="AC14624" s="136"/>
    </row>
    <row r="14625" spans="2:29">
      <c r="B14625" s="136"/>
      <c r="E14625" s="136"/>
      <c r="H14625" s="136"/>
      <c r="K14625" s="136"/>
      <c r="O14625" s="136"/>
      <c r="T14625" s="136"/>
      <c r="W14625" s="136"/>
      <c r="Z14625" s="136"/>
      <c r="AC14625" s="136"/>
    </row>
    <row r="14626" spans="2:29">
      <c r="B14626" s="136"/>
      <c r="E14626" s="136"/>
      <c r="H14626" s="136"/>
      <c r="K14626" s="136"/>
      <c r="O14626" s="136"/>
      <c r="T14626" s="136"/>
      <c r="W14626" s="136"/>
      <c r="Z14626" s="136"/>
      <c r="AC14626" s="136"/>
    </row>
    <row r="14627" spans="2:29">
      <c r="B14627" s="136"/>
      <c r="E14627" s="136"/>
      <c r="H14627" s="136"/>
      <c r="K14627" s="136"/>
      <c r="O14627" s="136"/>
      <c r="T14627" s="136"/>
      <c r="W14627" s="136"/>
      <c r="Z14627" s="136"/>
      <c r="AC14627" s="136"/>
    </row>
    <row r="14628" spans="2:29">
      <c r="B14628" s="136"/>
      <c r="E14628" s="136"/>
      <c r="H14628" s="136"/>
      <c r="K14628" s="136"/>
      <c r="O14628" s="136"/>
      <c r="T14628" s="136"/>
      <c r="W14628" s="136"/>
      <c r="Z14628" s="136"/>
      <c r="AC14628" s="136"/>
    </row>
    <row r="14629" spans="2:29">
      <c r="B14629" s="136"/>
      <c r="E14629" s="136"/>
      <c r="H14629" s="136"/>
      <c r="K14629" s="136"/>
      <c r="O14629" s="136"/>
      <c r="T14629" s="136"/>
      <c r="W14629" s="136"/>
      <c r="Z14629" s="136"/>
      <c r="AC14629" s="136"/>
    </row>
    <row r="14630" spans="2:29">
      <c r="B14630" s="136"/>
      <c r="E14630" s="136"/>
      <c r="H14630" s="136"/>
      <c r="K14630" s="136"/>
      <c r="O14630" s="136"/>
      <c r="T14630" s="136"/>
      <c r="W14630" s="136"/>
      <c r="Z14630" s="136"/>
      <c r="AC14630" s="136"/>
    </row>
    <row r="14631" spans="2:29">
      <c r="B14631" s="136"/>
      <c r="E14631" s="136"/>
      <c r="H14631" s="136"/>
      <c r="K14631" s="136"/>
      <c r="O14631" s="136"/>
      <c r="T14631" s="136"/>
      <c r="W14631" s="136"/>
      <c r="Z14631" s="136"/>
      <c r="AC14631" s="136"/>
    </row>
    <row r="14632" spans="2:29">
      <c r="B14632" s="136"/>
      <c r="E14632" s="136"/>
      <c r="H14632" s="136"/>
      <c r="K14632" s="136"/>
      <c r="O14632" s="136"/>
      <c r="T14632" s="136"/>
      <c r="W14632" s="136"/>
      <c r="Z14632" s="136"/>
      <c r="AC14632" s="136"/>
    </row>
    <row r="14633" spans="2:29">
      <c r="B14633" s="136"/>
      <c r="E14633" s="136"/>
      <c r="H14633" s="136"/>
      <c r="K14633" s="136"/>
      <c r="O14633" s="136"/>
      <c r="T14633" s="136"/>
      <c r="W14633" s="136"/>
      <c r="Z14633" s="136"/>
      <c r="AC14633" s="136"/>
    </row>
    <row r="14634" spans="2:29">
      <c r="B14634" s="136"/>
      <c r="E14634" s="136"/>
      <c r="H14634" s="136"/>
      <c r="K14634" s="136"/>
      <c r="O14634" s="136"/>
      <c r="T14634" s="136"/>
      <c r="W14634" s="136"/>
      <c r="Z14634" s="136"/>
      <c r="AC14634" s="136"/>
    </row>
    <row r="14635" spans="2:29">
      <c r="B14635" s="136"/>
      <c r="E14635" s="136"/>
      <c r="H14635" s="136"/>
      <c r="K14635" s="136"/>
      <c r="O14635" s="136"/>
      <c r="T14635" s="136"/>
      <c r="W14635" s="136"/>
      <c r="Z14635" s="136"/>
      <c r="AC14635" s="136"/>
    </row>
    <row r="14636" spans="2:29">
      <c r="B14636" s="136"/>
      <c r="E14636" s="136"/>
      <c r="H14636" s="136"/>
      <c r="K14636" s="136"/>
      <c r="O14636" s="136"/>
      <c r="T14636" s="136"/>
      <c r="W14636" s="136"/>
      <c r="Z14636" s="136"/>
      <c r="AC14636" s="136"/>
    </row>
    <row r="14637" spans="2:29">
      <c r="B14637" s="136"/>
      <c r="E14637" s="136"/>
      <c r="H14637" s="136"/>
      <c r="K14637" s="136"/>
      <c r="O14637" s="136"/>
      <c r="T14637" s="136"/>
      <c r="W14637" s="136"/>
      <c r="Z14637" s="136"/>
      <c r="AC14637" s="136"/>
    </row>
    <row r="14638" spans="2:29">
      <c r="B14638" s="136"/>
      <c r="E14638" s="136"/>
      <c r="H14638" s="136"/>
      <c r="K14638" s="136"/>
      <c r="O14638" s="136"/>
      <c r="T14638" s="136"/>
      <c r="W14638" s="136"/>
      <c r="Z14638" s="136"/>
      <c r="AC14638" s="136"/>
    </row>
    <row r="14639" spans="2:29">
      <c r="B14639" s="136"/>
      <c r="E14639" s="136"/>
      <c r="H14639" s="136"/>
      <c r="K14639" s="136"/>
      <c r="O14639" s="136"/>
      <c r="T14639" s="136"/>
      <c r="W14639" s="136"/>
      <c r="Z14639" s="136"/>
      <c r="AC14639" s="136"/>
    </row>
    <row r="14640" spans="2:29">
      <c r="B14640" s="136"/>
      <c r="E14640" s="136"/>
      <c r="H14640" s="136"/>
      <c r="K14640" s="136"/>
      <c r="O14640" s="136"/>
      <c r="T14640" s="136"/>
      <c r="W14640" s="136"/>
      <c r="Z14640" s="136"/>
      <c r="AC14640" s="136"/>
    </row>
    <row r="14641" spans="2:29">
      <c r="B14641" s="136"/>
      <c r="E14641" s="136"/>
      <c r="H14641" s="136"/>
      <c r="K14641" s="136"/>
      <c r="O14641" s="136"/>
      <c r="T14641" s="136"/>
      <c r="W14641" s="136"/>
      <c r="Z14641" s="136"/>
      <c r="AC14641" s="136"/>
    </row>
    <row r="14642" spans="2:29">
      <c r="B14642" s="136"/>
      <c r="E14642" s="136"/>
      <c r="H14642" s="136"/>
      <c r="K14642" s="136"/>
      <c r="O14642" s="136"/>
      <c r="T14642" s="136"/>
      <c r="W14642" s="136"/>
      <c r="Z14642" s="136"/>
      <c r="AC14642" s="136"/>
    </row>
    <row r="14643" spans="2:29">
      <c r="B14643" s="136"/>
      <c r="E14643" s="136"/>
      <c r="H14643" s="136"/>
      <c r="K14643" s="136"/>
      <c r="O14643" s="136"/>
      <c r="T14643" s="136"/>
      <c r="W14643" s="136"/>
      <c r="Z14643" s="136"/>
      <c r="AC14643" s="136"/>
    </row>
    <row r="14644" spans="2:29">
      <c r="B14644" s="136"/>
      <c r="E14644" s="136"/>
      <c r="H14644" s="136"/>
      <c r="K14644" s="136"/>
      <c r="O14644" s="136"/>
      <c r="T14644" s="136"/>
      <c r="W14644" s="136"/>
      <c r="Z14644" s="136"/>
      <c r="AC14644" s="136"/>
    </row>
    <row r="14645" spans="2:29">
      <c r="B14645" s="136"/>
      <c r="E14645" s="136"/>
      <c r="H14645" s="136"/>
      <c r="K14645" s="136"/>
      <c r="O14645" s="136"/>
      <c r="T14645" s="136"/>
      <c r="W14645" s="136"/>
      <c r="Z14645" s="136"/>
      <c r="AC14645" s="136"/>
    </row>
    <row r="14646" spans="2:29">
      <c r="B14646" s="136"/>
      <c r="E14646" s="136"/>
      <c r="H14646" s="136"/>
      <c r="K14646" s="136"/>
      <c r="O14646" s="136"/>
      <c r="T14646" s="136"/>
      <c r="W14646" s="136"/>
      <c r="Z14646" s="136"/>
      <c r="AC14646" s="136"/>
    </row>
    <row r="14647" spans="2:29">
      <c r="B14647" s="136"/>
      <c r="E14647" s="136"/>
      <c r="H14647" s="136"/>
      <c r="K14647" s="136"/>
      <c r="O14647" s="136"/>
      <c r="T14647" s="136"/>
      <c r="W14647" s="136"/>
      <c r="Z14647" s="136"/>
      <c r="AC14647" s="136"/>
    </row>
    <row r="14648" spans="2:29">
      <c r="B14648" s="136"/>
      <c r="E14648" s="136"/>
      <c r="H14648" s="136"/>
      <c r="K14648" s="136"/>
      <c r="O14648" s="136"/>
      <c r="T14648" s="136"/>
      <c r="W14648" s="136"/>
      <c r="Z14648" s="136"/>
      <c r="AC14648" s="136"/>
    </row>
    <row r="14649" spans="2:29">
      <c r="B14649" s="136"/>
      <c r="E14649" s="136"/>
      <c r="H14649" s="136"/>
      <c r="K14649" s="136"/>
      <c r="O14649" s="136"/>
      <c r="T14649" s="136"/>
      <c r="W14649" s="136"/>
      <c r="Z14649" s="136"/>
      <c r="AC14649" s="136"/>
    </row>
    <row r="14650" spans="2:29">
      <c r="B14650" s="136"/>
      <c r="E14650" s="136"/>
      <c r="H14650" s="136"/>
      <c r="K14650" s="136"/>
      <c r="O14650" s="136"/>
      <c r="T14650" s="136"/>
      <c r="W14650" s="136"/>
      <c r="Z14650" s="136"/>
      <c r="AC14650" s="136"/>
    </row>
    <row r="14651" spans="2:29">
      <c r="B14651" s="136"/>
      <c r="E14651" s="136"/>
      <c r="H14651" s="136"/>
      <c r="K14651" s="136"/>
      <c r="O14651" s="136"/>
      <c r="T14651" s="136"/>
      <c r="W14651" s="136"/>
      <c r="Z14651" s="136"/>
      <c r="AC14651" s="136"/>
    </row>
    <row r="14652" spans="2:29">
      <c r="B14652" s="136"/>
      <c r="E14652" s="136"/>
      <c r="H14652" s="136"/>
      <c r="K14652" s="136"/>
      <c r="O14652" s="136"/>
      <c r="T14652" s="136"/>
      <c r="W14652" s="136"/>
      <c r="Z14652" s="136"/>
      <c r="AC14652" s="136"/>
    </row>
    <row r="14653" spans="2:29">
      <c r="B14653" s="136"/>
      <c r="E14653" s="136"/>
      <c r="H14653" s="136"/>
      <c r="K14653" s="136"/>
      <c r="O14653" s="136"/>
      <c r="T14653" s="136"/>
      <c r="W14653" s="136"/>
      <c r="Z14653" s="136"/>
      <c r="AC14653" s="136"/>
    </row>
    <row r="14654" spans="2:29">
      <c r="B14654" s="136"/>
      <c r="E14654" s="136"/>
      <c r="H14654" s="136"/>
      <c r="K14654" s="136"/>
      <c r="O14654" s="136"/>
      <c r="T14654" s="136"/>
      <c r="W14654" s="136"/>
      <c r="Z14654" s="136"/>
      <c r="AC14654" s="136"/>
    </row>
    <row r="14655" spans="2:29">
      <c r="B14655" s="136"/>
      <c r="E14655" s="136"/>
      <c r="H14655" s="136"/>
      <c r="K14655" s="136"/>
      <c r="O14655" s="136"/>
      <c r="T14655" s="136"/>
      <c r="W14655" s="136"/>
      <c r="Z14655" s="136"/>
      <c r="AC14655" s="136"/>
    </row>
    <row r="14656" spans="2:29">
      <c r="B14656" s="136"/>
      <c r="E14656" s="136"/>
      <c r="H14656" s="136"/>
      <c r="K14656" s="136"/>
      <c r="O14656" s="136"/>
      <c r="T14656" s="136"/>
      <c r="W14656" s="136"/>
      <c r="Z14656" s="136"/>
      <c r="AC14656" s="136"/>
    </row>
    <row r="14657" spans="2:29">
      <c r="B14657" s="136"/>
      <c r="E14657" s="136"/>
      <c r="H14657" s="136"/>
      <c r="K14657" s="136"/>
      <c r="O14657" s="136"/>
      <c r="T14657" s="136"/>
      <c r="W14657" s="136"/>
      <c r="Z14657" s="136"/>
      <c r="AC14657" s="136"/>
    </row>
    <row r="14658" spans="2:29">
      <c r="B14658" s="136"/>
      <c r="E14658" s="136"/>
      <c r="H14658" s="136"/>
      <c r="K14658" s="136"/>
      <c r="O14658" s="136"/>
      <c r="T14658" s="136"/>
      <c r="W14658" s="136"/>
      <c r="Z14658" s="136"/>
      <c r="AC14658" s="136"/>
    </row>
    <row r="14659" spans="2:29">
      <c r="B14659" s="136"/>
      <c r="E14659" s="136"/>
      <c r="H14659" s="136"/>
      <c r="K14659" s="136"/>
      <c r="O14659" s="136"/>
      <c r="T14659" s="136"/>
      <c r="W14659" s="136"/>
      <c r="Z14659" s="136"/>
      <c r="AC14659" s="136"/>
    </row>
    <row r="14660" spans="2:29">
      <c r="B14660" s="136"/>
      <c r="E14660" s="136"/>
      <c r="H14660" s="136"/>
      <c r="K14660" s="136"/>
      <c r="O14660" s="136"/>
      <c r="T14660" s="136"/>
      <c r="W14660" s="136"/>
      <c r="Z14660" s="136"/>
      <c r="AC14660" s="136"/>
    </row>
    <row r="14661" spans="2:29">
      <c r="B14661" s="136"/>
      <c r="E14661" s="136"/>
      <c r="H14661" s="136"/>
      <c r="K14661" s="136"/>
      <c r="O14661" s="136"/>
      <c r="T14661" s="136"/>
      <c r="W14661" s="136"/>
      <c r="Z14661" s="136"/>
      <c r="AC14661" s="136"/>
    </row>
    <row r="14662" spans="2:29">
      <c r="B14662" s="136"/>
      <c r="E14662" s="136"/>
      <c r="H14662" s="136"/>
      <c r="K14662" s="136"/>
      <c r="O14662" s="136"/>
      <c r="T14662" s="136"/>
      <c r="W14662" s="136"/>
      <c r="Z14662" s="136"/>
      <c r="AC14662" s="136"/>
    </row>
    <row r="14663" spans="2:29">
      <c r="B14663" s="136"/>
      <c r="E14663" s="136"/>
      <c r="H14663" s="136"/>
      <c r="K14663" s="136"/>
      <c r="O14663" s="136"/>
      <c r="T14663" s="136"/>
      <c r="W14663" s="136"/>
      <c r="Z14663" s="136"/>
      <c r="AC14663" s="136"/>
    </row>
    <row r="14664" spans="2:29">
      <c r="B14664" s="136"/>
      <c r="E14664" s="136"/>
      <c r="H14664" s="136"/>
      <c r="K14664" s="136"/>
      <c r="O14664" s="136"/>
      <c r="T14664" s="136"/>
      <c r="W14664" s="136"/>
      <c r="Z14664" s="136"/>
      <c r="AC14664" s="136"/>
    </row>
    <row r="14665" spans="2:29">
      <c r="B14665" s="136"/>
      <c r="E14665" s="136"/>
      <c r="H14665" s="136"/>
      <c r="K14665" s="136"/>
      <c r="O14665" s="136"/>
      <c r="T14665" s="136"/>
      <c r="W14665" s="136"/>
      <c r="Z14665" s="136"/>
      <c r="AC14665" s="136"/>
    </row>
    <row r="14666" spans="2:29">
      <c r="B14666" s="136"/>
      <c r="E14666" s="136"/>
      <c r="H14666" s="136"/>
      <c r="K14666" s="136"/>
      <c r="O14666" s="136"/>
      <c r="T14666" s="136"/>
      <c r="W14666" s="136"/>
      <c r="Z14666" s="136"/>
      <c r="AC14666" s="136"/>
    </row>
    <row r="14667" spans="2:29">
      <c r="B14667" s="136"/>
      <c r="E14667" s="136"/>
      <c r="H14667" s="136"/>
      <c r="K14667" s="136"/>
      <c r="O14667" s="136"/>
      <c r="T14667" s="136"/>
      <c r="W14667" s="136"/>
      <c r="Z14667" s="136"/>
      <c r="AC14667" s="136"/>
    </row>
    <row r="14668" spans="2:29">
      <c r="B14668" s="136"/>
      <c r="E14668" s="136"/>
      <c r="H14668" s="136"/>
      <c r="K14668" s="136"/>
      <c r="O14668" s="136"/>
      <c r="T14668" s="136"/>
      <c r="W14668" s="136"/>
      <c r="Z14668" s="136"/>
      <c r="AC14668" s="136"/>
    </row>
    <row r="14669" spans="2:29">
      <c r="B14669" s="136"/>
      <c r="E14669" s="136"/>
      <c r="H14669" s="136"/>
      <c r="K14669" s="136"/>
      <c r="O14669" s="136"/>
      <c r="T14669" s="136"/>
      <c r="W14669" s="136"/>
      <c r="Z14669" s="136"/>
      <c r="AC14669" s="136"/>
    </row>
    <row r="14670" spans="2:29">
      <c r="B14670" s="136"/>
      <c r="E14670" s="136"/>
      <c r="H14670" s="136"/>
      <c r="K14670" s="136"/>
      <c r="O14670" s="136"/>
      <c r="T14670" s="136"/>
      <c r="W14670" s="136"/>
      <c r="Z14670" s="136"/>
      <c r="AC14670" s="136"/>
    </row>
    <row r="14671" spans="2:29">
      <c r="B14671" s="136"/>
      <c r="E14671" s="136"/>
      <c r="H14671" s="136"/>
      <c r="K14671" s="136"/>
      <c r="O14671" s="136"/>
      <c r="T14671" s="136"/>
      <c r="W14671" s="136"/>
      <c r="Z14671" s="136"/>
      <c r="AC14671" s="136"/>
    </row>
    <row r="14672" spans="2:29">
      <c r="B14672" s="136"/>
      <c r="E14672" s="136"/>
      <c r="H14672" s="136"/>
      <c r="K14672" s="136"/>
      <c r="O14672" s="136"/>
      <c r="T14672" s="136"/>
      <c r="W14672" s="136"/>
      <c r="Z14672" s="136"/>
      <c r="AC14672" s="136"/>
    </row>
    <row r="14673" spans="2:29">
      <c r="B14673" s="136"/>
      <c r="E14673" s="136"/>
      <c r="H14673" s="136"/>
      <c r="K14673" s="136"/>
      <c r="O14673" s="136"/>
      <c r="T14673" s="136"/>
      <c r="W14673" s="136"/>
      <c r="Z14673" s="136"/>
      <c r="AC14673" s="136"/>
    </row>
    <row r="14674" spans="2:29">
      <c r="B14674" s="136"/>
      <c r="E14674" s="136"/>
      <c r="H14674" s="136"/>
      <c r="K14674" s="136"/>
      <c r="O14674" s="136"/>
      <c r="T14674" s="136"/>
      <c r="W14674" s="136"/>
      <c r="Z14674" s="136"/>
      <c r="AC14674" s="136"/>
    </row>
    <row r="14675" spans="2:29">
      <c r="B14675" s="136"/>
      <c r="E14675" s="136"/>
      <c r="H14675" s="136"/>
      <c r="K14675" s="136"/>
      <c r="O14675" s="136"/>
      <c r="T14675" s="136"/>
      <c r="W14675" s="136"/>
      <c r="Z14675" s="136"/>
      <c r="AC14675" s="136"/>
    </row>
    <row r="14676" spans="2:29">
      <c r="B14676" s="136"/>
      <c r="E14676" s="136"/>
      <c r="H14676" s="136"/>
      <c r="K14676" s="136"/>
      <c r="O14676" s="136"/>
      <c r="T14676" s="136"/>
      <c r="W14676" s="136"/>
      <c r="Z14676" s="136"/>
      <c r="AC14676" s="136"/>
    </row>
    <row r="14677" spans="2:29">
      <c r="B14677" s="136"/>
      <c r="E14677" s="136"/>
      <c r="H14677" s="136"/>
      <c r="K14677" s="136"/>
      <c r="O14677" s="136"/>
      <c r="T14677" s="136"/>
      <c r="W14677" s="136"/>
      <c r="Z14677" s="136"/>
      <c r="AC14677" s="136"/>
    </row>
    <row r="14678" spans="2:29">
      <c r="B14678" s="136"/>
      <c r="E14678" s="136"/>
      <c r="H14678" s="136"/>
      <c r="K14678" s="136"/>
      <c r="O14678" s="136"/>
      <c r="T14678" s="136"/>
      <c r="W14678" s="136"/>
      <c r="Z14678" s="136"/>
      <c r="AC14678" s="136"/>
    </row>
    <row r="14679" spans="2:29">
      <c r="B14679" s="136"/>
      <c r="E14679" s="136"/>
      <c r="H14679" s="136"/>
      <c r="K14679" s="136"/>
      <c r="O14679" s="136"/>
      <c r="T14679" s="136"/>
      <c r="W14679" s="136"/>
      <c r="Z14679" s="136"/>
      <c r="AC14679" s="136"/>
    </row>
    <row r="14680" spans="2:29">
      <c r="B14680" s="136"/>
      <c r="E14680" s="136"/>
      <c r="H14680" s="136"/>
      <c r="K14680" s="136"/>
      <c r="O14680" s="136"/>
      <c r="T14680" s="136"/>
      <c r="W14680" s="136"/>
      <c r="Z14680" s="136"/>
      <c r="AC14680" s="136"/>
    </row>
    <row r="14681" spans="2:29">
      <c r="B14681" s="136"/>
      <c r="E14681" s="136"/>
      <c r="H14681" s="136"/>
      <c r="K14681" s="136"/>
      <c r="O14681" s="136"/>
      <c r="T14681" s="136"/>
      <c r="W14681" s="136"/>
      <c r="Z14681" s="136"/>
      <c r="AC14681" s="136"/>
    </row>
    <row r="14682" spans="2:29">
      <c r="B14682" s="136"/>
      <c r="E14682" s="136"/>
      <c r="H14682" s="136"/>
      <c r="K14682" s="136"/>
      <c r="O14682" s="136"/>
      <c r="T14682" s="136"/>
      <c r="W14682" s="136"/>
      <c r="Z14682" s="136"/>
      <c r="AC14682" s="136"/>
    </row>
    <row r="14683" spans="2:29">
      <c r="B14683" s="136"/>
      <c r="E14683" s="136"/>
      <c r="H14683" s="136"/>
      <c r="K14683" s="136"/>
      <c r="O14683" s="136"/>
      <c r="T14683" s="136"/>
      <c r="W14683" s="136"/>
      <c r="Z14683" s="136"/>
      <c r="AC14683" s="136"/>
    </row>
    <row r="14684" spans="2:29">
      <c r="B14684" s="136"/>
      <c r="E14684" s="136"/>
      <c r="H14684" s="136"/>
      <c r="K14684" s="136"/>
      <c r="O14684" s="136"/>
      <c r="T14684" s="136"/>
      <c r="W14684" s="136"/>
      <c r="Z14684" s="136"/>
      <c r="AC14684" s="136"/>
    </row>
    <row r="14685" spans="2:29">
      <c r="B14685" s="136"/>
      <c r="E14685" s="136"/>
      <c r="H14685" s="136"/>
      <c r="K14685" s="136"/>
      <c r="O14685" s="136"/>
      <c r="T14685" s="136"/>
      <c r="W14685" s="136"/>
      <c r="Z14685" s="136"/>
      <c r="AC14685" s="136"/>
    </row>
    <row r="14686" spans="2:29">
      <c r="B14686" s="136"/>
      <c r="E14686" s="136"/>
      <c r="H14686" s="136"/>
      <c r="K14686" s="136"/>
      <c r="O14686" s="136"/>
      <c r="T14686" s="136"/>
      <c r="W14686" s="136"/>
      <c r="Z14686" s="136"/>
      <c r="AC14686" s="136"/>
    </row>
    <row r="14687" spans="2:29">
      <c r="B14687" s="136"/>
      <c r="E14687" s="136"/>
      <c r="H14687" s="136"/>
      <c r="K14687" s="136"/>
      <c r="O14687" s="136"/>
      <c r="T14687" s="136"/>
      <c r="W14687" s="136"/>
      <c r="Z14687" s="136"/>
      <c r="AC14687" s="136"/>
    </row>
    <row r="14688" spans="2:29">
      <c r="B14688" s="136"/>
      <c r="E14688" s="136"/>
      <c r="H14688" s="136"/>
      <c r="K14688" s="136"/>
      <c r="O14688" s="136"/>
      <c r="T14688" s="136"/>
      <c r="W14688" s="136"/>
      <c r="Z14688" s="136"/>
      <c r="AC14688" s="136"/>
    </row>
    <row r="14689" spans="2:29">
      <c r="B14689" s="136"/>
      <c r="E14689" s="136"/>
      <c r="H14689" s="136"/>
      <c r="K14689" s="136"/>
      <c r="O14689" s="136"/>
      <c r="T14689" s="136"/>
      <c r="W14689" s="136"/>
      <c r="Z14689" s="136"/>
      <c r="AC14689" s="136"/>
    </row>
    <row r="14690" spans="2:29">
      <c r="B14690" s="136"/>
      <c r="E14690" s="136"/>
      <c r="H14690" s="136"/>
      <c r="K14690" s="136"/>
      <c r="O14690" s="136"/>
      <c r="T14690" s="136"/>
      <c r="W14690" s="136"/>
      <c r="Z14690" s="136"/>
      <c r="AC14690" s="136"/>
    </row>
    <row r="14691" spans="2:29">
      <c r="B14691" s="136"/>
      <c r="E14691" s="136"/>
      <c r="H14691" s="136"/>
      <c r="K14691" s="136"/>
      <c r="O14691" s="136"/>
      <c r="T14691" s="136"/>
      <c r="W14691" s="136"/>
      <c r="Z14691" s="136"/>
      <c r="AC14691" s="136"/>
    </row>
    <row r="14692" spans="2:29">
      <c r="B14692" s="136"/>
      <c r="E14692" s="136"/>
      <c r="H14692" s="136"/>
      <c r="K14692" s="136"/>
      <c r="O14692" s="136"/>
      <c r="T14692" s="136"/>
      <c r="W14692" s="136"/>
      <c r="Z14692" s="136"/>
      <c r="AC14692" s="136"/>
    </row>
    <row r="14693" spans="2:29">
      <c r="B14693" s="136"/>
      <c r="E14693" s="136"/>
      <c r="H14693" s="136"/>
      <c r="K14693" s="136"/>
      <c r="O14693" s="136"/>
      <c r="T14693" s="136"/>
      <c r="W14693" s="136"/>
      <c r="Z14693" s="136"/>
      <c r="AC14693" s="136"/>
    </row>
    <row r="14694" spans="2:29">
      <c r="B14694" s="136"/>
      <c r="E14694" s="136"/>
      <c r="H14694" s="136"/>
      <c r="K14694" s="136"/>
      <c r="O14694" s="136"/>
      <c r="T14694" s="136"/>
      <c r="W14694" s="136"/>
      <c r="Z14694" s="136"/>
      <c r="AC14694" s="136"/>
    </row>
    <row r="14695" spans="2:29">
      <c r="B14695" s="136"/>
      <c r="E14695" s="136"/>
      <c r="H14695" s="136"/>
      <c r="K14695" s="136"/>
      <c r="O14695" s="136"/>
      <c r="T14695" s="136"/>
      <c r="W14695" s="136"/>
      <c r="Z14695" s="136"/>
      <c r="AC14695" s="136"/>
    </row>
    <row r="14696" spans="2:29">
      <c r="B14696" s="136"/>
      <c r="E14696" s="136"/>
      <c r="H14696" s="136"/>
      <c r="K14696" s="136"/>
      <c r="O14696" s="136"/>
      <c r="T14696" s="136"/>
      <c r="W14696" s="136"/>
      <c r="Z14696" s="136"/>
      <c r="AC14696" s="136"/>
    </row>
    <row r="14697" spans="2:29">
      <c r="B14697" s="136"/>
      <c r="E14697" s="136"/>
      <c r="H14697" s="136"/>
      <c r="K14697" s="136"/>
      <c r="O14697" s="136"/>
      <c r="T14697" s="136"/>
      <c r="W14697" s="136"/>
      <c r="Z14697" s="136"/>
      <c r="AC14697" s="136"/>
    </row>
    <row r="14698" spans="2:29">
      <c r="B14698" s="136"/>
      <c r="E14698" s="136"/>
      <c r="H14698" s="136"/>
      <c r="K14698" s="136"/>
      <c r="O14698" s="136"/>
      <c r="T14698" s="136"/>
      <c r="W14698" s="136"/>
      <c r="Z14698" s="136"/>
      <c r="AC14698" s="136"/>
    </row>
    <row r="14699" spans="2:29">
      <c r="B14699" s="136"/>
      <c r="E14699" s="136"/>
      <c r="H14699" s="136"/>
      <c r="K14699" s="136"/>
      <c r="O14699" s="136"/>
      <c r="T14699" s="136"/>
      <c r="W14699" s="136"/>
      <c r="Z14699" s="136"/>
      <c r="AC14699" s="136"/>
    </row>
    <row r="14700" spans="2:29">
      <c r="B14700" s="136"/>
      <c r="E14700" s="136"/>
      <c r="H14700" s="136"/>
      <c r="K14700" s="136"/>
      <c r="O14700" s="136"/>
      <c r="T14700" s="136"/>
      <c r="W14700" s="136"/>
      <c r="Z14700" s="136"/>
      <c r="AC14700" s="136"/>
    </row>
    <row r="14701" spans="2:29">
      <c r="B14701" s="136"/>
      <c r="E14701" s="136"/>
      <c r="H14701" s="136"/>
      <c r="K14701" s="136"/>
      <c r="O14701" s="136"/>
      <c r="T14701" s="136"/>
      <c r="W14701" s="136"/>
      <c r="Z14701" s="136"/>
      <c r="AC14701" s="136"/>
    </row>
    <row r="14702" spans="2:29">
      <c r="B14702" s="136"/>
      <c r="E14702" s="136"/>
      <c r="H14702" s="136"/>
      <c r="K14702" s="136"/>
      <c r="O14702" s="136"/>
      <c r="T14702" s="136"/>
      <c r="W14702" s="136"/>
      <c r="Z14702" s="136"/>
      <c r="AC14702" s="136"/>
    </row>
    <row r="14703" spans="2:29">
      <c r="B14703" s="136"/>
      <c r="E14703" s="136"/>
      <c r="H14703" s="136"/>
      <c r="K14703" s="136"/>
      <c r="O14703" s="136"/>
      <c r="T14703" s="136"/>
      <c r="W14703" s="136"/>
      <c r="Z14703" s="136"/>
      <c r="AC14703" s="136"/>
    </row>
    <row r="14704" spans="2:29">
      <c r="B14704" s="136"/>
      <c r="E14704" s="136"/>
      <c r="H14704" s="136"/>
      <c r="K14704" s="136"/>
      <c r="O14704" s="136"/>
      <c r="T14704" s="136"/>
      <c r="W14704" s="136"/>
      <c r="Z14704" s="136"/>
      <c r="AC14704" s="136"/>
    </row>
    <row r="14705" spans="2:29">
      <c r="B14705" s="136"/>
      <c r="E14705" s="136"/>
      <c r="H14705" s="136"/>
      <c r="K14705" s="136"/>
      <c r="O14705" s="136"/>
      <c r="T14705" s="136"/>
      <c r="W14705" s="136"/>
      <c r="Z14705" s="136"/>
      <c r="AC14705" s="136"/>
    </row>
    <row r="14706" spans="2:29">
      <c r="B14706" s="136"/>
      <c r="E14706" s="136"/>
      <c r="H14706" s="136"/>
      <c r="K14706" s="136"/>
      <c r="O14706" s="136"/>
      <c r="T14706" s="136"/>
      <c r="W14706" s="136"/>
      <c r="Z14706" s="136"/>
      <c r="AC14706" s="136"/>
    </row>
    <row r="14707" spans="2:29">
      <c r="B14707" s="136"/>
      <c r="E14707" s="136"/>
      <c r="H14707" s="136"/>
      <c r="K14707" s="136"/>
      <c r="O14707" s="136"/>
      <c r="T14707" s="136"/>
      <c r="W14707" s="136"/>
      <c r="Z14707" s="136"/>
      <c r="AC14707" s="136"/>
    </row>
    <row r="14708" spans="2:29">
      <c r="B14708" s="136"/>
      <c r="E14708" s="136"/>
      <c r="H14708" s="136"/>
      <c r="K14708" s="136"/>
      <c r="O14708" s="136"/>
      <c r="T14708" s="136"/>
      <c r="W14708" s="136"/>
      <c r="Z14708" s="136"/>
      <c r="AC14708" s="136"/>
    </row>
    <row r="14709" spans="2:29">
      <c r="B14709" s="136"/>
      <c r="E14709" s="136"/>
      <c r="H14709" s="136"/>
      <c r="K14709" s="136"/>
      <c r="O14709" s="136"/>
      <c r="T14709" s="136"/>
      <c r="W14709" s="136"/>
      <c r="Z14709" s="136"/>
      <c r="AC14709" s="136"/>
    </row>
    <row r="14710" spans="2:29">
      <c r="B14710" s="136"/>
      <c r="E14710" s="136"/>
      <c r="H14710" s="136"/>
      <c r="K14710" s="136"/>
      <c r="O14710" s="136"/>
      <c r="T14710" s="136"/>
      <c r="W14710" s="136"/>
      <c r="Z14710" s="136"/>
      <c r="AC14710" s="136"/>
    </row>
    <row r="14711" spans="2:29">
      <c r="B14711" s="136"/>
      <c r="E14711" s="136"/>
      <c r="H14711" s="136"/>
      <c r="K14711" s="136"/>
      <c r="O14711" s="136"/>
      <c r="T14711" s="136"/>
      <c r="W14711" s="136"/>
      <c r="Z14711" s="136"/>
      <c r="AC14711" s="136"/>
    </row>
    <row r="14712" spans="2:29">
      <c r="B14712" s="136"/>
      <c r="E14712" s="136"/>
      <c r="H14712" s="136"/>
      <c r="K14712" s="136"/>
      <c r="O14712" s="136"/>
      <c r="T14712" s="136"/>
      <c r="W14712" s="136"/>
      <c r="Z14712" s="136"/>
      <c r="AC14712" s="136"/>
    </row>
    <row r="14713" spans="2:29">
      <c r="B14713" s="136"/>
      <c r="E14713" s="136"/>
      <c r="H14713" s="136"/>
      <c r="K14713" s="136"/>
      <c r="O14713" s="136"/>
      <c r="T14713" s="136"/>
      <c r="W14713" s="136"/>
      <c r="Z14713" s="136"/>
      <c r="AC14713" s="136"/>
    </row>
    <row r="14714" spans="2:29">
      <c r="B14714" s="136"/>
      <c r="E14714" s="136"/>
      <c r="H14714" s="136"/>
      <c r="K14714" s="136"/>
      <c r="O14714" s="136"/>
      <c r="T14714" s="136"/>
      <c r="W14714" s="136"/>
      <c r="Z14714" s="136"/>
      <c r="AC14714" s="136"/>
    </row>
    <row r="14715" spans="2:29">
      <c r="B14715" s="136"/>
      <c r="E14715" s="136"/>
      <c r="H14715" s="136"/>
      <c r="K14715" s="136"/>
      <c r="O14715" s="136"/>
      <c r="T14715" s="136"/>
      <c r="W14715" s="136"/>
      <c r="Z14715" s="136"/>
      <c r="AC14715" s="136"/>
    </row>
    <row r="14716" spans="2:29">
      <c r="B14716" s="136"/>
      <c r="E14716" s="136"/>
      <c r="H14716" s="136"/>
      <c r="K14716" s="136"/>
      <c r="O14716" s="136"/>
      <c r="T14716" s="136"/>
      <c r="W14716" s="136"/>
      <c r="Z14716" s="136"/>
      <c r="AC14716" s="136"/>
    </row>
    <row r="14717" spans="2:29">
      <c r="B14717" s="136"/>
      <c r="E14717" s="136"/>
      <c r="H14717" s="136"/>
      <c r="K14717" s="136"/>
      <c r="O14717" s="136"/>
      <c r="T14717" s="136"/>
      <c r="W14717" s="136"/>
      <c r="Z14717" s="136"/>
      <c r="AC14717" s="136"/>
    </row>
    <row r="14718" spans="2:29">
      <c r="B14718" s="136"/>
      <c r="E14718" s="136"/>
      <c r="H14718" s="136"/>
      <c r="K14718" s="136"/>
      <c r="O14718" s="136"/>
      <c r="T14718" s="136"/>
      <c r="W14718" s="136"/>
      <c r="Z14718" s="136"/>
      <c r="AC14718" s="136"/>
    </row>
    <row r="14719" spans="2:29">
      <c r="B14719" s="136"/>
      <c r="E14719" s="136"/>
      <c r="H14719" s="136"/>
      <c r="K14719" s="136"/>
      <c r="O14719" s="136"/>
      <c r="T14719" s="136"/>
      <c r="W14719" s="136"/>
      <c r="Z14719" s="136"/>
      <c r="AC14719" s="136"/>
    </row>
    <row r="14720" spans="2:29">
      <c r="B14720" s="136"/>
      <c r="E14720" s="136"/>
      <c r="H14720" s="136"/>
      <c r="K14720" s="136"/>
      <c r="O14720" s="136"/>
      <c r="T14720" s="136"/>
      <c r="W14720" s="136"/>
      <c r="Z14720" s="136"/>
      <c r="AC14720" s="136"/>
    </row>
    <row r="14721" spans="2:29">
      <c r="B14721" s="136"/>
      <c r="E14721" s="136"/>
      <c r="H14721" s="136"/>
      <c r="K14721" s="136"/>
      <c r="O14721" s="136"/>
      <c r="T14721" s="136"/>
      <c r="W14721" s="136"/>
      <c r="Z14721" s="136"/>
      <c r="AC14721" s="136"/>
    </row>
    <row r="14722" spans="2:29">
      <c r="B14722" s="136"/>
      <c r="E14722" s="136"/>
      <c r="H14722" s="136"/>
      <c r="K14722" s="136"/>
      <c r="O14722" s="136"/>
      <c r="T14722" s="136"/>
      <c r="W14722" s="136"/>
      <c r="Z14722" s="136"/>
      <c r="AC14722" s="136"/>
    </row>
    <row r="14723" spans="2:29">
      <c r="B14723" s="136"/>
      <c r="E14723" s="136"/>
      <c r="H14723" s="136"/>
      <c r="K14723" s="136"/>
      <c r="O14723" s="136"/>
      <c r="T14723" s="136"/>
      <c r="W14723" s="136"/>
      <c r="Z14723" s="136"/>
      <c r="AC14723" s="136"/>
    </row>
    <row r="14724" spans="2:29">
      <c r="B14724" s="136"/>
      <c r="E14724" s="136"/>
      <c r="H14724" s="136"/>
      <c r="K14724" s="136"/>
      <c r="O14724" s="136"/>
      <c r="T14724" s="136"/>
      <c r="W14724" s="136"/>
      <c r="Z14724" s="136"/>
      <c r="AC14724" s="136"/>
    </row>
    <row r="14725" spans="2:29">
      <c r="B14725" s="136"/>
      <c r="E14725" s="136"/>
      <c r="H14725" s="136"/>
      <c r="K14725" s="136"/>
      <c r="O14725" s="136"/>
      <c r="T14725" s="136"/>
      <c r="W14725" s="136"/>
      <c r="Z14725" s="136"/>
      <c r="AC14725" s="136"/>
    </row>
    <row r="14726" spans="2:29">
      <c r="B14726" s="136"/>
      <c r="E14726" s="136"/>
      <c r="H14726" s="136"/>
      <c r="K14726" s="136"/>
      <c r="O14726" s="136"/>
      <c r="T14726" s="136"/>
      <c r="W14726" s="136"/>
      <c r="Z14726" s="136"/>
      <c r="AC14726" s="136"/>
    </row>
    <row r="14727" spans="2:29">
      <c r="B14727" s="136"/>
      <c r="E14727" s="136"/>
      <c r="H14727" s="136"/>
      <c r="K14727" s="136"/>
      <c r="O14727" s="136"/>
      <c r="T14727" s="136"/>
      <c r="W14727" s="136"/>
      <c r="Z14727" s="136"/>
      <c r="AC14727" s="136"/>
    </row>
    <row r="14728" spans="2:29">
      <c r="B14728" s="136"/>
      <c r="E14728" s="136"/>
      <c r="H14728" s="136"/>
      <c r="K14728" s="136"/>
      <c r="O14728" s="136"/>
      <c r="T14728" s="136"/>
      <c r="W14728" s="136"/>
      <c r="Z14728" s="136"/>
      <c r="AC14728" s="136"/>
    </row>
    <row r="14729" spans="2:29">
      <c r="B14729" s="136"/>
      <c r="E14729" s="136"/>
      <c r="H14729" s="136"/>
      <c r="K14729" s="136"/>
      <c r="O14729" s="136"/>
      <c r="T14729" s="136"/>
      <c r="W14729" s="136"/>
      <c r="Z14729" s="136"/>
      <c r="AC14729" s="136"/>
    </row>
    <row r="14730" spans="2:29">
      <c r="B14730" s="136"/>
      <c r="E14730" s="136"/>
      <c r="H14730" s="136"/>
      <c r="K14730" s="136"/>
      <c r="O14730" s="136"/>
      <c r="T14730" s="136"/>
      <c r="W14730" s="136"/>
      <c r="Z14730" s="136"/>
      <c r="AC14730" s="136"/>
    </row>
    <row r="14731" spans="2:29">
      <c r="B14731" s="136"/>
      <c r="E14731" s="136"/>
      <c r="H14731" s="136"/>
      <c r="K14731" s="136"/>
      <c r="O14731" s="136"/>
      <c r="T14731" s="136"/>
      <c r="W14731" s="136"/>
      <c r="Z14731" s="136"/>
      <c r="AC14731" s="136"/>
    </row>
    <row r="14732" spans="2:29">
      <c r="B14732" s="136"/>
      <c r="E14732" s="136"/>
      <c r="H14732" s="136"/>
      <c r="K14732" s="136"/>
      <c r="O14732" s="136"/>
      <c r="T14732" s="136"/>
      <c r="W14732" s="136"/>
      <c r="Z14732" s="136"/>
      <c r="AC14732" s="136"/>
    </row>
    <row r="14733" spans="2:29">
      <c r="B14733" s="136"/>
      <c r="E14733" s="136"/>
      <c r="H14733" s="136"/>
      <c r="K14733" s="136"/>
      <c r="O14733" s="136"/>
      <c r="T14733" s="136"/>
      <c r="W14733" s="136"/>
      <c r="Z14733" s="136"/>
      <c r="AC14733" s="136"/>
    </row>
    <row r="14734" spans="2:29">
      <c r="B14734" s="136"/>
      <c r="E14734" s="136"/>
      <c r="H14734" s="136"/>
      <c r="K14734" s="136"/>
      <c r="O14734" s="136"/>
      <c r="T14734" s="136"/>
      <c r="W14734" s="136"/>
      <c r="Z14734" s="136"/>
      <c r="AC14734" s="136"/>
    </row>
    <row r="14735" spans="2:29">
      <c r="B14735" s="136"/>
      <c r="E14735" s="136"/>
      <c r="H14735" s="136"/>
      <c r="K14735" s="136"/>
      <c r="O14735" s="136"/>
      <c r="T14735" s="136"/>
      <c r="W14735" s="136"/>
      <c r="Z14735" s="136"/>
      <c r="AC14735" s="136"/>
    </row>
    <row r="14736" spans="2:29">
      <c r="B14736" s="136"/>
      <c r="E14736" s="136"/>
      <c r="H14736" s="136"/>
      <c r="K14736" s="136"/>
      <c r="O14736" s="136"/>
      <c r="T14736" s="136"/>
      <c r="W14736" s="136"/>
      <c r="Z14736" s="136"/>
      <c r="AC14736" s="136"/>
    </row>
    <row r="14737" spans="2:29">
      <c r="B14737" s="136"/>
      <c r="E14737" s="136"/>
      <c r="H14737" s="136"/>
      <c r="K14737" s="136"/>
      <c r="O14737" s="136"/>
      <c r="T14737" s="136"/>
      <c r="W14737" s="136"/>
      <c r="Z14737" s="136"/>
      <c r="AC14737" s="136"/>
    </row>
    <row r="14738" spans="2:29">
      <c r="B14738" s="136"/>
      <c r="E14738" s="136"/>
      <c r="H14738" s="136"/>
      <c r="K14738" s="136"/>
      <c r="O14738" s="136"/>
      <c r="T14738" s="136"/>
      <c r="W14738" s="136"/>
      <c r="Z14738" s="136"/>
      <c r="AC14738" s="136"/>
    </row>
    <row r="14739" spans="2:29">
      <c r="B14739" s="136"/>
      <c r="E14739" s="136"/>
      <c r="H14739" s="136"/>
      <c r="K14739" s="136"/>
      <c r="O14739" s="136"/>
      <c r="T14739" s="136"/>
      <c r="W14739" s="136"/>
      <c r="Z14739" s="136"/>
      <c r="AC14739" s="136"/>
    </row>
    <row r="14740" spans="2:29">
      <c r="B14740" s="136"/>
      <c r="E14740" s="136"/>
      <c r="H14740" s="136"/>
      <c r="K14740" s="136"/>
      <c r="O14740" s="136"/>
      <c r="T14740" s="136"/>
      <c r="W14740" s="136"/>
      <c r="Z14740" s="136"/>
      <c r="AC14740" s="136"/>
    </row>
    <row r="14741" spans="2:29">
      <c r="B14741" s="136"/>
      <c r="E14741" s="136"/>
      <c r="H14741" s="136"/>
      <c r="K14741" s="136"/>
      <c r="O14741" s="136"/>
      <c r="T14741" s="136"/>
      <c r="W14741" s="136"/>
      <c r="Z14741" s="136"/>
      <c r="AC14741" s="136"/>
    </row>
    <row r="14742" spans="2:29">
      <c r="B14742" s="136"/>
      <c r="E14742" s="136"/>
      <c r="H14742" s="136"/>
      <c r="K14742" s="136"/>
      <c r="O14742" s="136"/>
      <c r="T14742" s="136"/>
      <c r="W14742" s="136"/>
      <c r="Z14742" s="136"/>
      <c r="AC14742" s="136"/>
    </row>
    <row r="14743" spans="2:29">
      <c r="B14743" s="136"/>
      <c r="E14743" s="136"/>
      <c r="H14743" s="136"/>
      <c r="K14743" s="136"/>
      <c r="O14743" s="136"/>
      <c r="T14743" s="136"/>
      <c r="W14743" s="136"/>
      <c r="Z14743" s="136"/>
      <c r="AC14743" s="136"/>
    </row>
    <row r="14744" spans="2:29">
      <c r="B14744" s="136"/>
      <c r="E14744" s="136"/>
      <c r="H14744" s="136"/>
      <c r="K14744" s="136"/>
      <c r="O14744" s="136"/>
      <c r="T14744" s="136"/>
      <c r="W14744" s="136"/>
      <c r="Z14744" s="136"/>
      <c r="AC14744" s="136"/>
    </row>
    <row r="14745" spans="2:29">
      <c r="B14745" s="136"/>
      <c r="E14745" s="136"/>
      <c r="H14745" s="136"/>
      <c r="K14745" s="136"/>
      <c r="O14745" s="136"/>
      <c r="T14745" s="136"/>
      <c r="W14745" s="136"/>
      <c r="Z14745" s="136"/>
      <c r="AC14745" s="136"/>
    </row>
    <row r="14746" spans="2:29">
      <c r="B14746" s="136"/>
      <c r="E14746" s="136"/>
      <c r="H14746" s="136"/>
      <c r="K14746" s="136"/>
      <c r="O14746" s="136"/>
      <c r="T14746" s="136"/>
      <c r="W14746" s="136"/>
      <c r="Z14746" s="136"/>
      <c r="AC14746" s="136"/>
    </row>
    <row r="14747" spans="2:29">
      <c r="B14747" s="136"/>
      <c r="E14747" s="136"/>
      <c r="H14747" s="136"/>
      <c r="K14747" s="136"/>
      <c r="O14747" s="136"/>
      <c r="T14747" s="136"/>
      <c r="W14747" s="136"/>
      <c r="Z14747" s="136"/>
      <c r="AC14747" s="136"/>
    </row>
    <row r="14748" spans="2:29">
      <c r="B14748" s="136"/>
      <c r="E14748" s="136"/>
      <c r="H14748" s="136"/>
      <c r="K14748" s="136"/>
      <c r="O14748" s="136"/>
      <c r="T14748" s="136"/>
      <c r="W14748" s="136"/>
      <c r="Z14748" s="136"/>
      <c r="AC14748" s="136"/>
    </row>
    <row r="14749" spans="2:29">
      <c r="B14749" s="136"/>
      <c r="E14749" s="136"/>
      <c r="H14749" s="136"/>
      <c r="K14749" s="136"/>
      <c r="O14749" s="136"/>
      <c r="T14749" s="136"/>
      <c r="W14749" s="136"/>
      <c r="Z14749" s="136"/>
      <c r="AC14749" s="136"/>
    </row>
    <row r="14750" spans="2:29">
      <c r="B14750" s="136"/>
      <c r="E14750" s="136"/>
      <c r="H14750" s="136"/>
      <c r="K14750" s="136"/>
      <c r="O14750" s="136"/>
      <c r="T14750" s="136"/>
      <c r="W14750" s="136"/>
      <c r="Z14750" s="136"/>
      <c r="AC14750" s="136"/>
    </row>
    <row r="14751" spans="2:29">
      <c r="B14751" s="136"/>
      <c r="E14751" s="136"/>
      <c r="H14751" s="136"/>
      <c r="K14751" s="136"/>
      <c r="O14751" s="136"/>
      <c r="T14751" s="136"/>
      <c r="W14751" s="136"/>
      <c r="Z14751" s="136"/>
      <c r="AC14751" s="136"/>
    </row>
    <row r="14752" spans="2:29">
      <c r="B14752" s="136"/>
      <c r="E14752" s="136"/>
      <c r="H14752" s="136"/>
      <c r="K14752" s="136"/>
      <c r="O14752" s="136"/>
      <c r="T14752" s="136"/>
      <c r="W14752" s="136"/>
      <c r="Z14752" s="136"/>
      <c r="AC14752" s="136"/>
    </row>
    <row r="14753" spans="2:29">
      <c r="B14753" s="136"/>
      <c r="E14753" s="136"/>
      <c r="H14753" s="136"/>
      <c r="K14753" s="136"/>
      <c r="O14753" s="136"/>
      <c r="T14753" s="136"/>
      <c r="W14753" s="136"/>
      <c r="Z14753" s="136"/>
      <c r="AC14753" s="136"/>
    </row>
    <row r="14754" spans="2:29">
      <c r="B14754" s="136"/>
      <c r="E14754" s="136"/>
      <c r="H14754" s="136"/>
      <c r="K14754" s="136"/>
      <c r="O14754" s="136"/>
      <c r="T14754" s="136"/>
      <c r="W14754" s="136"/>
      <c r="Z14754" s="136"/>
      <c r="AC14754" s="136"/>
    </row>
    <row r="14755" spans="2:29">
      <c r="B14755" s="136"/>
      <c r="E14755" s="136"/>
      <c r="H14755" s="136"/>
      <c r="K14755" s="136"/>
      <c r="O14755" s="136"/>
      <c r="T14755" s="136"/>
      <c r="W14755" s="136"/>
      <c r="Z14755" s="136"/>
      <c r="AC14755" s="136"/>
    </row>
    <row r="14756" spans="2:29">
      <c r="B14756" s="136"/>
      <c r="E14756" s="136"/>
      <c r="H14756" s="136"/>
      <c r="K14756" s="136"/>
      <c r="O14756" s="136"/>
      <c r="T14756" s="136"/>
      <c r="W14756" s="136"/>
      <c r="Z14756" s="136"/>
      <c r="AC14756" s="136"/>
    </row>
    <row r="14757" spans="2:29">
      <c r="B14757" s="136"/>
      <c r="E14757" s="136"/>
      <c r="H14757" s="136"/>
      <c r="K14757" s="136"/>
      <c r="O14757" s="136"/>
      <c r="T14757" s="136"/>
      <c r="W14757" s="136"/>
      <c r="Z14757" s="136"/>
      <c r="AC14757" s="136"/>
    </row>
    <row r="14758" spans="2:29">
      <c r="B14758" s="136"/>
      <c r="E14758" s="136"/>
      <c r="H14758" s="136"/>
      <c r="K14758" s="136"/>
      <c r="O14758" s="136"/>
      <c r="T14758" s="136"/>
      <c r="W14758" s="136"/>
      <c r="Z14758" s="136"/>
      <c r="AC14758" s="136"/>
    </row>
    <row r="14759" spans="2:29">
      <c r="B14759" s="136"/>
      <c r="E14759" s="136"/>
      <c r="H14759" s="136"/>
      <c r="K14759" s="136"/>
      <c r="O14759" s="136"/>
      <c r="T14759" s="136"/>
      <c r="W14759" s="136"/>
      <c r="Z14759" s="136"/>
      <c r="AC14759" s="136"/>
    </row>
    <row r="14760" spans="2:29">
      <c r="B14760" s="136"/>
      <c r="E14760" s="136"/>
      <c r="H14760" s="136"/>
      <c r="K14760" s="136"/>
      <c r="O14760" s="136"/>
      <c r="T14760" s="136"/>
      <c r="W14760" s="136"/>
      <c r="Z14760" s="136"/>
      <c r="AC14760" s="136"/>
    </row>
    <row r="14761" spans="2:29">
      <c r="B14761" s="136"/>
      <c r="E14761" s="136"/>
      <c r="H14761" s="136"/>
      <c r="K14761" s="136"/>
      <c r="O14761" s="136"/>
      <c r="T14761" s="136"/>
      <c r="W14761" s="136"/>
      <c r="Z14761" s="136"/>
      <c r="AC14761" s="136"/>
    </row>
    <row r="14762" spans="2:29">
      <c r="B14762" s="136"/>
      <c r="E14762" s="136"/>
      <c r="H14762" s="136"/>
      <c r="K14762" s="136"/>
      <c r="O14762" s="136"/>
      <c r="T14762" s="136"/>
      <c r="W14762" s="136"/>
      <c r="Z14762" s="136"/>
      <c r="AC14762" s="136"/>
    </row>
    <row r="14763" spans="2:29">
      <c r="B14763" s="136"/>
      <c r="E14763" s="136"/>
      <c r="H14763" s="136"/>
      <c r="K14763" s="136"/>
      <c r="O14763" s="136"/>
      <c r="T14763" s="136"/>
      <c r="W14763" s="136"/>
      <c r="Z14763" s="136"/>
      <c r="AC14763" s="136"/>
    </row>
    <row r="14764" spans="2:29">
      <c r="B14764" s="136"/>
      <c r="E14764" s="136"/>
      <c r="H14764" s="136"/>
      <c r="K14764" s="136"/>
      <c r="O14764" s="136"/>
      <c r="T14764" s="136"/>
      <c r="W14764" s="136"/>
      <c r="Z14764" s="136"/>
      <c r="AC14764" s="136"/>
    </row>
    <row r="14765" spans="2:29">
      <c r="B14765" s="136"/>
      <c r="E14765" s="136"/>
      <c r="H14765" s="136"/>
      <c r="K14765" s="136"/>
      <c r="O14765" s="136"/>
      <c r="T14765" s="136"/>
      <c r="W14765" s="136"/>
      <c r="Z14765" s="136"/>
      <c r="AC14765" s="136"/>
    </row>
    <row r="14766" spans="2:29">
      <c r="B14766" s="136"/>
      <c r="E14766" s="136"/>
      <c r="H14766" s="136"/>
      <c r="K14766" s="136"/>
      <c r="O14766" s="136"/>
      <c r="T14766" s="136"/>
      <c r="W14766" s="136"/>
      <c r="Z14766" s="136"/>
      <c r="AC14766" s="136"/>
    </row>
    <row r="14767" spans="2:29">
      <c r="B14767" s="136"/>
      <c r="E14767" s="136"/>
      <c r="H14767" s="136"/>
      <c r="K14767" s="136"/>
      <c r="O14767" s="136"/>
      <c r="T14767" s="136"/>
      <c r="W14767" s="136"/>
      <c r="Z14767" s="136"/>
      <c r="AC14767" s="136"/>
    </row>
    <row r="14768" spans="2:29">
      <c r="B14768" s="136"/>
      <c r="E14768" s="136"/>
      <c r="H14768" s="136"/>
      <c r="K14768" s="136"/>
      <c r="O14768" s="136"/>
      <c r="T14768" s="136"/>
      <c r="W14768" s="136"/>
      <c r="Z14768" s="136"/>
      <c r="AC14768" s="136"/>
    </row>
    <row r="14769" spans="2:29">
      <c r="B14769" s="136"/>
      <c r="E14769" s="136"/>
      <c r="H14769" s="136"/>
      <c r="K14769" s="136"/>
      <c r="O14769" s="136"/>
      <c r="T14769" s="136"/>
      <c r="W14769" s="136"/>
      <c r="Z14769" s="136"/>
      <c r="AC14769" s="136"/>
    </row>
    <row r="14770" spans="2:29">
      <c r="B14770" s="136"/>
      <c r="E14770" s="136"/>
      <c r="H14770" s="136"/>
      <c r="K14770" s="136"/>
      <c r="O14770" s="136"/>
      <c r="T14770" s="136"/>
      <c r="W14770" s="136"/>
      <c r="Z14770" s="136"/>
      <c r="AC14770" s="136"/>
    </row>
    <row r="14771" spans="2:29">
      <c r="B14771" s="136"/>
      <c r="E14771" s="136"/>
      <c r="H14771" s="136"/>
      <c r="K14771" s="136"/>
      <c r="O14771" s="136"/>
      <c r="T14771" s="136"/>
      <c r="W14771" s="136"/>
      <c r="Z14771" s="136"/>
      <c r="AC14771" s="136"/>
    </row>
    <row r="14772" spans="2:29">
      <c r="B14772" s="136"/>
      <c r="E14772" s="136"/>
      <c r="H14772" s="136"/>
      <c r="K14772" s="136"/>
      <c r="O14772" s="136"/>
      <c r="T14772" s="136"/>
      <c r="W14772" s="136"/>
      <c r="Z14772" s="136"/>
      <c r="AC14772" s="136"/>
    </row>
    <row r="14773" spans="2:29">
      <c r="B14773" s="136"/>
      <c r="E14773" s="136"/>
      <c r="H14773" s="136"/>
      <c r="K14773" s="136"/>
      <c r="O14773" s="136"/>
      <c r="T14773" s="136"/>
      <c r="W14773" s="136"/>
      <c r="Z14773" s="136"/>
      <c r="AC14773" s="136"/>
    </row>
    <row r="14774" spans="2:29">
      <c r="B14774" s="136"/>
      <c r="E14774" s="136"/>
      <c r="H14774" s="136"/>
      <c r="K14774" s="136"/>
      <c r="O14774" s="136"/>
      <c r="T14774" s="136"/>
      <c r="W14774" s="136"/>
      <c r="Z14774" s="136"/>
      <c r="AC14774" s="136"/>
    </row>
    <row r="14775" spans="2:29">
      <c r="B14775" s="136"/>
      <c r="E14775" s="136"/>
      <c r="H14775" s="136"/>
      <c r="K14775" s="136"/>
      <c r="O14775" s="136"/>
      <c r="T14775" s="136"/>
      <c r="W14775" s="136"/>
      <c r="Z14775" s="136"/>
      <c r="AC14775" s="136"/>
    </row>
    <row r="14776" spans="2:29">
      <c r="B14776" s="136"/>
      <c r="E14776" s="136"/>
      <c r="H14776" s="136"/>
      <c r="K14776" s="136"/>
      <c r="O14776" s="136"/>
      <c r="T14776" s="136"/>
      <c r="W14776" s="136"/>
      <c r="Z14776" s="136"/>
      <c r="AC14776" s="136"/>
    </row>
    <row r="14777" spans="2:29">
      <c r="B14777" s="136"/>
      <c r="E14777" s="136"/>
      <c r="H14777" s="136"/>
      <c r="K14777" s="136"/>
      <c r="O14777" s="136"/>
      <c r="T14777" s="136"/>
      <c r="W14777" s="136"/>
      <c r="Z14777" s="136"/>
      <c r="AC14777" s="136"/>
    </row>
    <row r="14778" spans="2:29">
      <c r="B14778" s="136"/>
      <c r="E14778" s="136"/>
      <c r="H14778" s="136"/>
      <c r="K14778" s="136"/>
      <c r="O14778" s="136"/>
      <c r="T14778" s="136"/>
      <c r="W14778" s="136"/>
      <c r="Z14778" s="136"/>
      <c r="AC14778" s="136"/>
    </row>
    <row r="14779" spans="2:29">
      <c r="B14779" s="136"/>
      <c r="E14779" s="136"/>
      <c r="H14779" s="136"/>
      <c r="K14779" s="136"/>
      <c r="O14779" s="136"/>
      <c r="T14779" s="136"/>
      <c r="W14779" s="136"/>
      <c r="Z14779" s="136"/>
      <c r="AC14779" s="136"/>
    </row>
    <row r="14780" spans="2:29">
      <c r="B14780" s="136"/>
      <c r="E14780" s="136"/>
      <c r="H14780" s="136"/>
      <c r="K14780" s="136"/>
      <c r="O14780" s="136"/>
      <c r="T14780" s="136"/>
      <c r="W14780" s="136"/>
      <c r="Z14780" s="136"/>
      <c r="AC14780" s="136"/>
    </row>
    <row r="14781" spans="2:29">
      <c r="B14781" s="136"/>
      <c r="E14781" s="136"/>
      <c r="H14781" s="136"/>
      <c r="K14781" s="136"/>
      <c r="O14781" s="136"/>
      <c r="T14781" s="136"/>
      <c r="W14781" s="136"/>
      <c r="Z14781" s="136"/>
      <c r="AC14781" s="136"/>
    </row>
    <row r="14782" spans="2:29">
      <c r="B14782" s="136"/>
      <c r="E14782" s="136"/>
      <c r="H14782" s="136"/>
      <c r="K14782" s="136"/>
      <c r="O14782" s="136"/>
      <c r="T14782" s="136"/>
      <c r="W14782" s="136"/>
      <c r="Z14782" s="136"/>
      <c r="AC14782" s="136"/>
    </row>
    <row r="14783" spans="2:29">
      <c r="B14783" s="136"/>
      <c r="E14783" s="136"/>
      <c r="H14783" s="136"/>
      <c r="K14783" s="136"/>
      <c r="O14783" s="136"/>
      <c r="T14783" s="136"/>
      <c r="W14783" s="136"/>
      <c r="Z14783" s="136"/>
      <c r="AC14783" s="136"/>
    </row>
    <row r="14784" spans="2:29">
      <c r="B14784" s="136"/>
      <c r="E14784" s="136"/>
      <c r="H14784" s="136"/>
      <c r="K14784" s="136"/>
      <c r="O14784" s="136"/>
      <c r="T14784" s="136"/>
      <c r="W14784" s="136"/>
      <c r="Z14784" s="136"/>
      <c r="AC14784" s="136"/>
    </row>
    <row r="14785" spans="2:29">
      <c r="B14785" s="136"/>
      <c r="E14785" s="136"/>
      <c r="H14785" s="136"/>
      <c r="K14785" s="136"/>
      <c r="O14785" s="136"/>
      <c r="T14785" s="136"/>
      <c r="W14785" s="136"/>
      <c r="Z14785" s="136"/>
      <c r="AC14785" s="136"/>
    </row>
    <row r="14786" spans="2:29">
      <c r="B14786" s="136"/>
      <c r="E14786" s="136"/>
      <c r="H14786" s="136"/>
      <c r="K14786" s="136"/>
      <c r="O14786" s="136"/>
      <c r="T14786" s="136"/>
      <c r="W14786" s="136"/>
      <c r="Z14786" s="136"/>
      <c r="AC14786" s="136"/>
    </row>
    <row r="14787" spans="2:29">
      <c r="B14787" s="136"/>
      <c r="E14787" s="136"/>
      <c r="H14787" s="136"/>
      <c r="K14787" s="136"/>
      <c r="O14787" s="136"/>
      <c r="T14787" s="136"/>
      <c r="W14787" s="136"/>
      <c r="Z14787" s="136"/>
      <c r="AC14787" s="136"/>
    </row>
    <row r="14788" spans="2:29">
      <c r="B14788" s="136"/>
      <c r="E14788" s="136"/>
      <c r="H14788" s="136"/>
      <c r="K14788" s="136"/>
      <c r="O14788" s="136"/>
      <c r="T14788" s="136"/>
      <c r="W14788" s="136"/>
      <c r="Z14788" s="136"/>
      <c r="AC14788" s="136"/>
    </row>
    <row r="14789" spans="2:29">
      <c r="B14789" s="136"/>
      <c r="E14789" s="136"/>
      <c r="H14789" s="136"/>
      <c r="K14789" s="136"/>
      <c r="O14789" s="136"/>
      <c r="T14789" s="136"/>
      <c r="W14789" s="136"/>
      <c r="Z14789" s="136"/>
      <c r="AC14789" s="136"/>
    </row>
    <row r="14790" spans="2:29">
      <c r="B14790" s="136"/>
      <c r="E14790" s="136"/>
      <c r="H14790" s="136"/>
      <c r="K14790" s="136"/>
      <c r="O14790" s="136"/>
      <c r="T14790" s="136"/>
      <c r="W14790" s="136"/>
      <c r="Z14790" s="136"/>
      <c r="AC14790" s="136"/>
    </row>
    <row r="14791" spans="2:29">
      <c r="B14791" s="136"/>
      <c r="E14791" s="136"/>
      <c r="H14791" s="136"/>
      <c r="K14791" s="136"/>
      <c r="O14791" s="136"/>
      <c r="T14791" s="136"/>
      <c r="W14791" s="136"/>
      <c r="Z14791" s="136"/>
      <c r="AC14791" s="136"/>
    </row>
    <row r="14792" spans="2:29">
      <c r="B14792" s="136"/>
      <c r="E14792" s="136"/>
      <c r="H14792" s="136"/>
      <c r="K14792" s="136"/>
      <c r="O14792" s="136"/>
      <c r="T14792" s="136"/>
      <c r="W14792" s="136"/>
      <c r="Z14792" s="136"/>
      <c r="AC14792" s="136"/>
    </row>
    <row r="14793" spans="2:29">
      <c r="B14793" s="136"/>
      <c r="E14793" s="136"/>
      <c r="H14793" s="136"/>
      <c r="K14793" s="136"/>
      <c r="O14793" s="136"/>
      <c r="T14793" s="136"/>
      <c r="W14793" s="136"/>
      <c r="Z14793" s="136"/>
      <c r="AC14793" s="136"/>
    </row>
    <row r="14794" spans="2:29">
      <c r="B14794" s="136"/>
      <c r="E14794" s="136"/>
      <c r="H14794" s="136"/>
      <c r="K14794" s="136"/>
      <c r="O14794" s="136"/>
      <c r="T14794" s="136"/>
      <c r="W14794" s="136"/>
      <c r="Z14794" s="136"/>
      <c r="AC14794" s="136"/>
    </row>
    <row r="14795" spans="2:29">
      <c r="B14795" s="136"/>
      <c r="E14795" s="136"/>
      <c r="H14795" s="136"/>
      <c r="K14795" s="136"/>
      <c r="O14795" s="136"/>
      <c r="T14795" s="136"/>
      <c r="W14795" s="136"/>
      <c r="Z14795" s="136"/>
      <c r="AC14795" s="136"/>
    </row>
    <row r="14796" spans="2:29">
      <c r="B14796" s="136"/>
      <c r="E14796" s="136"/>
      <c r="H14796" s="136"/>
      <c r="K14796" s="136"/>
      <c r="O14796" s="136"/>
      <c r="T14796" s="136"/>
      <c r="W14796" s="136"/>
      <c r="Z14796" s="136"/>
      <c r="AC14796" s="136"/>
    </row>
    <row r="14797" spans="2:29">
      <c r="B14797" s="136"/>
      <c r="E14797" s="136"/>
      <c r="H14797" s="136"/>
      <c r="K14797" s="136"/>
      <c r="O14797" s="136"/>
      <c r="T14797" s="136"/>
      <c r="W14797" s="136"/>
      <c r="Z14797" s="136"/>
      <c r="AC14797" s="136"/>
    </row>
    <row r="14798" spans="2:29">
      <c r="B14798" s="136"/>
      <c r="E14798" s="136"/>
      <c r="H14798" s="136"/>
      <c r="K14798" s="136"/>
      <c r="O14798" s="136"/>
      <c r="T14798" s="136"/>
      <c r="W14798" s="136"/>
      <c r="Z14798" s="136"/>
      <c r="AC14798" s="136"/>
    </row>
    <row r="14799" spans="2:29">
      <c r="B14799" s="136"/>
      <c r="E14799" s="136"/>
      <c r="H14799" s="136"/>
      <c r="K14799" s="136"/>
      <c r="O14799" s="136"/>
      <c r="T14799" s="136"/>
      <c r="W14799" s="136"/>
      <c r="Z14799" s="136"/>
      <c r="AC14799" s="136"/>
    </row>
    <row r="14800" spans="2:29">
      <c r="B14800" s="136"/>
      <c r="E14800" s="136"/>
      <c r="H14800" s="136"/>
      <c r="K14800" s="136"/>
      <c r="O14800" s="136"/>
      <c r="T14800" s="136"/>
      <c r="W14800" s="136"/>
      <c r="Z14800" s="136"/>
      <c r="AC14800" s="136"/>
    </row>
    <row r="14801" spans="2:29">
      <c r="B14801" s="136"/>
      <c r="E14801" s="136"/>
      <c r="H14801" s="136"/>
      <c r="K14801" s="136"/>
      <c r="O14801" s="136"/>
      <c r="T14801" s="136"/>
      <c r="W14801" s="136"/>
      <c r="Z14801" s="136"/>
      <c r="AC14801" s="136"/>
    </row>
    <row r="14802" spans="2:29">
      <c r="B14802" s="136"/>
      <c r="E14802" s="136"/>
      <c r="H14802" s="136"/>
      <c r="K14802" s="136"/>
      <c r="O14802" s="136"/>
      <c r="T14802" s="136"/>
      <c r="W14802" s="136"/>
      <c r="Z14802" s="136"/>
      <c r="AC14802" s="136"/>
    </row>
    <row r="14803" spans="2:29">
      <c r="B14803" s="136"/>
      <c r="E14803" s="136"/>
      <c r="H14803" s="136"/>
      <c r="K14803" s="136"/>
      <c r="O14803" s="136"/>
      <c r="T14803" s="136"/>
      <c r="W14803" s="136"/>
      <c r="Z14803" s="136"/>
      <c r="AC14803" s="136"/>
    </row>
    <row r="14804" spans="2:29">
      <c r="B14804" s="136"/>
      <c r="E14804" s="136"/>
      <c r="H14804" s="136"/>
      <c r="K14804" s="136"/>
      <c r="O14804" s="136"/>
      <c r="T14804" s="136"/>
      <c r="W14804" s="136"/>
      <c r="Z14804" s="136"/>
      <c r="AC14804" s="136"/>
    </row>
    <row r="14805" spans="2:29">
      <c r="B14805" s="136"/>
      <c r="E14805" s="136"/>
      <c r="H14805" s="136"/>
      <c r="K14805" s="136"/>
      <c r="O14805" s="136"/>
      <c r="T14805" s="136"/>
      <c r="W14805" s="136"/>
      <c r="Z14805" s="136"/>
      <c r="AC14805" s="136"/>
    </row>
    <row r="14806" spans="2:29">
      <c r="B14806" s="136"/>
      <c r="E14806" s="136"/>
      <c r="H14806" s="136"/>
      <c r="K14806" s="136"/>
      <c r="O14806" s="136"/>
      <c r="T14806" s="136"/>
      <c r="W14806" s="136"/>
      <c r="Z14806" s="136"/>
      <c r="AC14806" s="136"/>
    </row>
    <row r="14807" spans="2:29">
      <c r="B14807" s="136"/>
      <c r="E14807" s="136"/>
      <c r="H14807" s="136"/>
      <c r="K14807" s="136"/>
      <c r="O14807" s="136"/>
      <c r="T14807" s="136"/>
      <c r="W14807" s="136"/>
      <c r="Z14807" s="136"/>
      <c r="AC14807" s="136"/>
    </row>
    <row r="14808" spans="2:29">
      <c r="B14808" s="136"/>
      <c r="E14808" s="136"/>
      <c r="H14808" s="136"/>
      <c r="K14808" s="136"/>
      <c r="O14808" s="136"/>
      <c r="T14808" s="136"/>
      <c r="W14808" s="136"/>
      <c r="Z14808" s="136"/>
      <c r="AC14808" s="136"/>
    </row>
    <row r="14809" spans="2:29">
      <c r="B14809" s="136"/>
      <c r="E14809" s="136"/>
      <c r="H14809" s="136"/>
      <c r="K14809" s="136"/>
      <c r="O14809" s="136"/>
      <c r="T14809" s="136"/>
      <c r="W14809" s="136"/>
      <c r="Z14809" s="136"/>
      <c r="AC14809" s="136"/>
    </row>
    <row r="14810" spans="2:29">
      <c r="B14810" s="136"/>
      <c r="E14810" s="136"/>
      <c r="H14810" s="136"/>
      <c r="K14810" s="136"/>
      <c r="O14810" s="136"/>
      <c r="T14810" s="136"/>
      <c r="W14810" s="136"/>
      <c r="Z14810" s="136"/>
      <c r="AC14810" s="136"/>
    </row>
    <row r="14811" spans="2:29">
      <c r="B14811" s="136"/>
      <c r="E14811" s="136"/>
      <c r="H14811" s="136"/>
      <c r="K14811" s="136"/>
      <c r="O14811" s="136"/>
      <c r="T14811" s="136"/>
      <c r="W14811" s="136"/>
      <c r="Z14811" s="136"/>
      <c r="AC14811" s="136"/>
    </row>
    <row r="14812" spans="2:29">
      <c r="B14812" s="136"/>
      <c r="E14812" s="136"/>
      <c r="H14812" s="136"/>
      <c r="K14812" s="136"/>
      <c r="O14812" s="136"/>
      <c r="T14812" s="136"/>
      <c r="W14812" s="136"/>
      <c r="Z14812" s="136"/>
      <c r="AC14812" s="136"/>
    </row>
    <row r="14813" spans="2:29">
      <c r="B14813" s="136"/>
      <c r="E14813" s="136"/>
      <c r="H14813" s="136"/>
      <c r="K14813" s="136"/>
      <c r="O14813" s="136"/>
      <c r="T14813" s="136"/>
      <c r="W14813" s="136"/>
      <c r="Z14813" s="136"/>
      <c r="AC14813" s="136"/>
    </row>
    <row r="14814" spans="2:29">
      <c r="B14814" s="136"/>
      <c r="E14814" s="136"/>
      <c r="H14814" s="136"/>
      <c r="K14814" s="136"/>
      <c r="O14814" s="136"/>
      <c r="T14814" s="136"/>
      <c r="W14814" s="136"/>
      <c r="Z14814" s="136"/>
      <c r="AC14814" s="136"/>
    </row>
    <row r="14815" spans="2:29">
      <c r="B14815" s="136"/>
      <c r="E14815" s="136"/>
      <c r="H14815" s="136"/>
      <c r="K14815" s="136"/>
      <c r="O14815" s="136"/>
      <c r="T14815" s="136"/>
      <c r="W14815" s="136"/>
      <c r="Z14815" s="136"/>
      <c r="AC14815" s="136"/>
    </row>
    <row r="14816" spans="2:29">
      <c r="B14816" s="136"/>
      <c r="E14816" s="136"/>
      <c r="H14816" s="136"/>
      <c r="K14816" s="136"/>
      <c r="O14816" s="136"/>
      <c r="T14816" s="136"/>
      <c r="W14816" s="136"/>
      <c r="Z14816" s="136"/>
      <c r="AC14816" s="136"/>
    </row>
    <row r="14817" spans="2:29">
      <c r="B14817" s="136"/>
      <c r="E14817" s="136"/>
      <c r="H14817" s="136"/>
      <c r="K14817" s="136"/>
      <c r="O14817" s="136"/>
      <c r="T14817" s="136"/>
      <c r="W14817" s="136"/>
      <c r="Z14817" s="136"/>
      <c r="AC14817" s="136"/>
    </row>
    <row r="14818" spans="2:29">
      <c r="B14818" s="136"/>
      <c r="E14818" s="136"/>
      <c r="H14818" s="136"/>
      <c r="K14818" s="136"/>
      <c r="O14818" s="136"/>
      <c r="T14818" s="136"/>
      <c r="W14818" s="136"/>
      <c r="Z14818" s="136"/>
      <c r="AC14818" s="136"/>
    </row>
    <row r="14819" spans="2:29">
      <c r="B14819" s="136"/>
      <c r="E14819" s="136"/>
      <c r="H14819" s="136"/>
      <c r="K14819" s="136"/>
      <c r="O14819" s="136"/>
      <c r="T14819" s="136"/>
      <c r="W14819" s="136"/>
      <c r="Z14819" s="136"/>
      <c r="AC14819" s="136"/>
    </row>
    <row r="14820" spans="2:29">
      <c r="B14820" s="136"/>
      <c r="E14820" s="136"/>
      <c r="H14820" s="136"/>
      <c r="K14820" s="136"/>
      <c r="O14820" s="136"/>
      <c r="T14820" s="136"/>
      <c r="W14820" s="136"/>
      <c r="Z14820" s="136"/>
      <c r="AC14820" s="136"/>
    </row>
    <row r="14821" spans="2:29">
      <c r="B14821" s="136"/>
      <c r="E14821" s="136"/>
      <c r="H14821" s="136"/>
      <c r="K14821" s="136"/>
      <c r="O14821" s="136"/>
      <c r="T14821" s="136"/>
      <c r="W14821" s="136"/>
      <c r="Z14821" s="136"/>
      <c r="AC14821" s="136"/>
    </row>
    <row r="14822" spans="2:29">
      <c r="B14822" s="136"/>
      <c r="E14822" s="136"/>
      <c r="H14822" s="136"/>
      <c r="K14822" s="136"/>
      <c r="O14822" s="136"/>
      <c r="T14822" s="136"/>
      <c r="W14822" s="136"/>
      <c r="Z14822" s="136"/>
      <c r="AC14822" s="136"/>
    </row>
    <row r="14823" spans="2:29">
      <c r="B14823" s="136"/>
      <c r="E14823" s="136"/>
      <c r="H14823" s="136"/>
      <c r="K14823" s="136"/>
      <c r="O14823" s="136"/>
      <c r="T14823" s="136"/>
      <c r="W14823" s="136"/>
      <c r="Z14823" s="136"/>
      <c r="AC14823" s="136"/>
    </row>
    <row r="14824" spans="2:29">
      <c r="B14824" s="136"/>
      <c r="E14824" s="136"/>
      <c r="H14824" s="136"/>
      <c r="K14824" s="136"/>
      <c r="O14824" s="136"/>
      <c r="T14824" s="136"/>
      <c r="W14824" s="136"/>
      <c r="Z14824" s="136"/>
      <c r="AC14824" s="136"/>
    </row>
    <row r="14825" spans="2:29">
      <c r="B14825" s="136"/>
      <c r="E14825" s="136"/>
      <c r="H14825" s="136"/>
      <c r="K14825" s="136"/>
      <c r="O14825" s="136"/>
      <c r="T14825" s="136"/>
      <c r="W14825" s="136"/>
      <c r="Z14825" s="136"/>
      <c r="AC14825" s="136"/>
    </row>
    <row r="14826" spans="2:29">
      <c r="B14826" s="136"/>
      <c r="E14826" s="136"/>
      <c r="H14826" s="136"/>
      <c r="K14826" s="136"/>
      <c r="O14826" s="136"/>
      <c r="T14826" s="136"/>
      <c r="W14826" s="136"/>
      <c r="Z14826" s="136"/>
      <c r="AC14826" s="136"/>
    </row>
    <row r="14827" spans="2:29">
      <c r="B14827" s="136"/>
      <c r="E14827" s="136"/>
      <c r="H14827" s="136"/>
      <c r="K14827" s="136"/>
      <c r="O14827" s="136"/>
      <c r="T14827" s="136"/>
      <c r="W14827" s="136"/>
      <c r="Z14827" s="136"/>
      <c r="AC14827" s="136"/>
    </row>
    <row r="14828" spans="2:29">
      <c r="B14828" s="136"/>
      <c r="E14828" s="136"/>
      <c r="H14828" s="136"/>
      <c r="K14828" s="136"/>
      <c r="O14828" s="136"/>
      <c r="T14828" s="136"/>
      <c r="W14828" s="136"/>
      <c r="Z14828" s="136"/>
      <c r="AC14828" s="136"/>
    </row>
    <row r="14829" spans="2:29">
      <c r="B14829" s="136"/>
      <c r="E14829" s="136"/>
      <c r="H14829" s="136"/>
      <c r="K14829" s="136"/>
      <c r="O14829" s="136"/>
      <c r="T14829" s="136"/>
      <c r="W14829" s="136"/>
      <c r="Z14829" s="136"/>
      <c r="AC14829" s="136"/>
    </row>
    <row r="14830" spans="2:29">
      <c r="B14830" s="136"/>
      <c r="E14830" s="136"/>
      <c r="H14830" s="136"/>
      <c r="K14830" s="136"/>
      <c r="O14830" s="136"/>
      <c r="T14830" s="136"/>
      <c r="W14830" s="136"/>
      <c r="Z14830" s="136"/>
      <c r="AC14830" s="136"/>
    </row>
    <row r="14831" spans="2:29">
      <c r="B14831" s="136"/>
      <c r="E14831" s="136"/>
      <c r="H14831" s="136"/>
      <c r="K14831" s="136"/>
      <c r="O14831" s="136"/>
      <c r="T14831" s="136"/>
      <c r="W14831" s="136"/>
      <c r="Z14831" s="136"/>
      <c r="AC14831" s="136"/>
    </row>
    <row r="14832" spans="2:29">
      <c r="B14832" s="136"/>
      <c r="E14832" s="136"/>
      <c r="H14832" s="136"/>
      <c r="K14832" s="136"/>
      <c r="O14832" s="136"/>
      <c r="T14832" s="136"/>
      <c r="W14832" s="136"/>
      <c r="Z14832" s="136"/>
      <c r="AC14832" s="136"/>
    </row>
    <row r="14833" spans="2:29">
      <c r="B14833" s="136"/>
      <c r="E14833" s="136"/>
      <c r="H14833" s="136"/>
      <c r="K14833" s="136"/>
      <c r="O14833" s="136"/>
      <c r="T14833" s="136"/>
      <c r="W14833" s="136"/>
      <c r="Z14833" s="136"/>
      <c r="AC14833" s="136"/>
    </row>
    <row r="14834" spans="2:29">
      <c r="B14834" s="136"/>
      <c r="E14834" s="136"/>
      <c r="H14834" s="136"/>
      <c r="K14834" s="136"/>
      <c r="O14834" s="136"/>
      <c r="T14834" s="136"/>
      <c r="W14834" s="136"/>
      <c r="Z14834" s="136"/>
      <c r="AC14834" s="136"/>
    </row>
    <row r="14835" spans="2:29">
      <c r="B14835" s="136"/>
      <c r="E14835" s="136"/>
      <c r="H14835" s="136"/>
      <c r="K14835" s="136"/>
      <c r="O14835" s="136"/>
      <c r="T14835" s="136"/>
      <c r="W14835" s="136"/>
      <c r="Z14835" s="136"/>
      <c r="AC14835" s="136"/>
    </row>
    <row r="14836" spans="2:29">
      <c r="B14836" s="136"/>
      <c r="E14836" s="136"/>
      <c r="H14836" s="136"/>
      <c r="K14836" s="136"/>
      <c r="O14836" s="136"/>
      <c r="T14836" s="136"/>
      <c r="W14836" s="136"/>
      <c r="Z14836" s="136"/>
      <c r="AC14836" s="136"/>
    </row>
    <row r="14837" spans="2:29">
      <c r="B14837" s="136"/>
      <c r="E14837" s="136"/>
      <c r="H14837" s="136"/>
      <c r="K14837" s="136"/>
      <c r="O14837" s="136"/>
      <c r="T14837" s="136"/>
      <c r="W14837" s="136"/>
      <c r="Z14837" s="136"/>
      <c r="AC14837" s="136"/>
    </row>
    <row r="14838" spans="2:29">
      <c r="B14838" s="136"/>
      <c r="E14838" s="136"/>
      <c r="H14838" s="136"/>
      <c r="K14838" s="136"/>
      <c r="O14838" s="136"/>
      <c r="T14838" s="136"/>
      <c r="W14838" s="136"/>
      <c r="Z14838" s="136"/>
      <c r="AC14838" s="136"/>
    </row>
    <row r="14839" spans="2:29">
      <c r="B14839" s="136"/>
      <c r="E14839" s="136"/>
      <c r="H14839" s="136"/>
      <c r="K14839" s="136"/>
      <c r="O14839" s="136"/>
      <c r="T14839" s="136"/>
      <c r="W14839" s="136"/>
      <c r="Z14839" s="136"/>
      <c r="AC14839" s="136"/>
    </row>
    <row r="14840" spans="2:29">
      <c r="B14840" s="136"/>
      <c r="E14840" s="136"/>
      <c r="H14840" s="136"/>
      <c r="K14840" s="136"/>
      <c r="O14840" s="136"/>
      <c r="T14840" s="136"/>
      <c r="W14840" s="136"/>
      <c r="Z14840" s="136"/>
      <c r="AC14840" s="136"/>
    </row>
    <row r="14841" spans="2:29">
      <c r="B14841" s="136"/>
      <c r="E14841" s="136"/>
      <c r="H14841" s="136"/>
      <c r="K14841" s="136"/>
      <c r="O14841" s="136"/>
      <c r="T14841" s="136"/>
      <c r="W14841" s="136"/>
      <c r="Z14841" s="136"/>
      <c r="AC14841" s="136"/>
    </row>
    <row r="14842" spans="2:29">
      <c r="B14842" s="136"/>
      <c r="E14842" s="136"/>
      <c r="H14842" s="136"/>
      <c r="K14842" s="136"/>
      <c r="O14842" s="136"/>
      <c r="T14842" s="136"/>
      <c r="W14842" s="136"/>
      <c r="Z14842" s="136"/>
      <c r="AC14842" s="136"/>
    </row>
    <row r="14843" spans="2:29">
      <c r="B14843" s="136"/>
      <c r="E14843" s="136"/>
      <c r="H14843" s="136"/>
      <c r="K14843" s="136"/>
      <c r="O14843" s="136"/>
      <c r="T14843" s="136"/>
      <c r="W14843" s="136"/>
      <c r="Z14843" s="136"/>
      <c r="AC14843" s="136"/>
    </row>
    <row r="14844" spans="2:29">
      <c r="B14844" s="136"/>
      <c r="E14844" s="136"/>
      <c r="H14844" s="136"/>
      <c r="K14844" s="136"/>
      <c r="O14844" s="136"/>
      <c r="T14844" s="136"/>
      <c r="W14844" s="136"/>
      <c r="Z14844" s="136"/>
      <c r="AC14844" s="136"/>
    </row>
    <row r="14845" spans="2:29">
      <c r="B14845" s="136"/>
      <c r="E14845" s="136"/>
      <c r="H14845" s="136"/>
      <c r="K14845" s="136"/>
      <c r="O14845" s="136"/>
      <c r="T14845" s="136"/>
      <c r="W14845" s="136"/>
      <c r="Z14845" s="136"/>
      <c r="AC14845" s="136"/>
    </row>
    <row r="14846" spans="2:29">
      <c r="B14846" s="136"/>
      <c r="E14846" s="136"/>
      <c r="H14846" s="136"/>
      <c r="K14846" s="136"/>
      <c r="O14846" s="136"/>
      <c r="T14846" s="136"/>
      <c r="W14846" s="136"/>
      <c r="Z14846" s="136"/>
      <c r="AC14846" s="136"/>
    </row>
    <row r="14847" spans="2:29">
      <c r="B14847" s="136"/>
      <c r="E14847" s="136"/>
      <c r="H14847" s="136"/>
      <c r="K14847" s="136"/>
      <c r="O14847" s="136"/>
      <c r="T14847" s="136"/>
      <c r="W14847" s="136"/>
      <c r="Z14847" s="136"/>
      <c r="AC14847" s="136"/>
    </row>
    <row r="14848" spans="2:29">
      <c r="B14848" s="136"/>
      <c r="E14848" s="136"/>
      <c r="H14848" s="136"/>
      <c r="K14848" s="136"/>
      <c r="O14848" s="136"/>
      <c r="T14848" s="136"/>
      <c r="W14848" s="136"/>
      <c r="Z14848" s="136"/>
      <c r="AC14848" s="136"/>
    </row>
    <row r="14849" spans="2:29">
      <c r="B14849" s="136"/>
      <c r="E14849" s="136"/>
      <c r="H14849" s="136"/>
      <c r="K14849" s="136"/>
      <c r="O14849" s="136"/>
      <c r="T14849" s="136"/>
      <c r="W14849" s="136"/>
      <c r="Z14849" s="136"/>
      <c r="AC14849" s="136"/>
    </row>
    <row r="14850" spans="2:29">
      <c r="B14850" s="136"/>
      <c r="E14850" s="136"/>
      <c r="H14850" s="136"/>
      <c r="K14850" s="136"/>
      <c r="O14850" s="136"/>
      <c r="T14850" s="136"/>
      <c r="W14850" s="136"/>
      <c r="Z14850" s="136"/>
      <c r="AC14850" s="136"/>
    </row>
    <row r="14851" spans="2:29">
      <c r="B14851" s="136"/>
      <c r="E14851" s="136"/>
      <c r="H14851" s="136"/>
      <c r="K14851" s="136"/>
      <c r="O14851" s="136"/>
      <c r="T14851" s="136"/>
      <c r="W14851" s="136"/>
      <c r="Z14851" s="136"/>
      <c r="AC14851" s="136"/>
    </row>
    <row r="14852" spans="2:29">
      <c r="B14852" s="136"/>
      <c r="E14852" s="136"/>
      <c r="H14852" s="136"/>
      <c r="K14852" s="136"/>
      <c r="O14852" s="136"/>
      <c r="T14852" s="136"/>
      <c r="W14852" s="136"/>
      <c r="Z14852" s="136"/>
      <c r="AC14852" s="136"/>
    </row>
    <row r="14853" spans="2:29">
      <c r="B14853" s="136"/>
      <c r="E14853" s="136"/>
      <c r="H14853" s="136"/>
      <c r="K14853" s="136"/>
      <c r="O14853" s="136"/>
      <c r="T14853" s="136"/>
      <c r="W14853" s="136"/>
      <c r="Z14853" s="136"/>
      <c r="AC14853" s="136"/>
    </row>
    <row r="14854" spans="2:29">
      <c r="B14854" s="136"/>
      <c r="E14854" s="136"/>
      <c r="H14854" s="136"/>
      <c r="K14854" s="136"/>
      <c r="O14854" s="136"/>
      <c r="T14854" s="136"/>
      <c r="W14854" s="136"/>
      <c r="Z14854" s="136"/>
      <c r="AC14854" s="136"/>
    </row>
    <row r="14855" spans="2:29">
      <c r="B14855" s="136"/>
      <c r="E14855" s="136"/>
      <c r="H14855" s="136"/>
      <c r="K14855" s="136"/>
      <c r="O14855" s="136"/>
      <c r="T14855" s="136"/>
      <c r="W14855" s="136"/>
      <c r="Z14855" s="136"/>
      <c r="AC14855" s="136"/>
    </row>
    <row r="14856" spans="2:29">
      <c r="B14856" s="136"/>
      <c r="E14856" s="136"/>
      <c r="H14856" s="136"/>
      <c r="K14856" s="136"/>
      <c r="O14856" s="136"/>
      <c r="T14856" s="136"/>
      <c r="W14856" s="136"/>
      <c r="Z14856" s="136"/>
      <c r="AC14856" s="136"/>
    </row>
    <row r="14857" spans="2:29">
      <c r="B14857" s="136"/>
      <c r="E14857" s="136"/>
      <c r="H14857" s="136"/>
      <c r="K14857" s="136"/>
      <c r="O14857" s="136"/>
      <c r="T14857" s="136"/>
      <c r="W14857" s="136"/>
      <c r="Z14857" s="136"/>
      <c r="AC14857" s="136"/>
    </row>
    <row r="14858" spans="2:29">
      <c r="B14858" s="136"/>
      <c r="E14858" s="136"/>
      <c r="H14858" s="136"/>
      <c r="K14858" s="136"/>
      <c r="O14858" s="136"/>
      <c r="T14858" s="136"/>
      <c r="W14858" s="136"/>
      <c r="Z14858" s="136"/>
      <c r="AC14858" s="136"/>
    </row>
    <row r="14859" spans="2:29">
      <c r="B14859" s="136"/>
      <c r="E14859" s="136"/>
      <c r="H14859" s="136"/>
      <c r="K14859" s="136"/>
      <c r="O14859" s="136"/>
      <c r="T14859" s="136"/>
      <c r="W14859" s="136"/>
      <c r="Z14859" s="136"/>
      <c r="AC14859" s="136"/>
    </row>
    <row r="14860" spans="2:29">
      <c r="B14860" s="136"/>
      <c r="E14860" s="136"/>
      <c r="H14860" s="136"/>
      <c r="K14860" s="136"/>
      <c r="O14860" s="136"/>
      <c r="T14860" s="136"/>
      <c r="W14860" s="136"/>
      <c r="Z14860" s="136"/>
      <c r="AC14860" s="136"/>
    </row>
    <row r="14861" spans="2:29">
      <c r="B14861" s="136"/>
      <c r="E14861" s="136"/>
      <c r="H14861" s="136"/>
      <c r="K14861" s="136"/>
      <c r="O14861" s="136"/>
      <c r="T14861" s="136"/>
      <c r="W14861" s="136"/>
      <c r="Z14861" s="136"/>
      <c r="AC14861" s="136"/>
    </row>
    <row r="14862" spans="2:29">
      <c r="B14862" s="136"/>
      <c r="E14862" s="136"/>
      <c r="H14862" s="136"/>
      <c r="K14862" s="136"/>
      <c r="O14862" s="136"/>
      <c r="T14862" s="136"/>
      <c r="W14862" s="136"/>
      <c r="Z14862" s="136"/>
      <c r="AC14862" s="136"/>
    </row>
    <row r="14863" spans="2:29">
      <c r="B14863" s="136"/>
      <c r="E14863" s="136"/>
      <c r="H14863" s="136"/>
      <c r="K14863" s="136"/>
      <c r="O14863" s="136"/>
      <c r="T14863" s="136"/>
      <c r="W14863" s="136"/>
      <c r="Z14863" s="136"/>
      <c r="AC14863" s="136"/>
    </row>
    <row r="14864" spans="2:29">
      <c r="B14864" s="136"/>
      <c r="E14864" s="136"/>
      <c r="H14864" s="136"/>
      <c r="K14864" s="136"/>
      <c r="O14864" s="136"/>
      <c r="T14864" s="136"/>
      <c r="W14864" s="136"/>
      <c r="Z14864" s="136"/>
      <c r="AC14864" s="136"/>
    </row>
    <row r="14865" spans="2:29">
      <c r="B14865" s="136"/>
      <c r="E14865" s="136"/>
      <c r="H14865" s="136"/>
      <c r="K14865" s="136"/>
      <c r="O14865" s="136"/>
      <c r="T14865" s="136"/>
      <c r="W14865" s="136"/>
      <c r="Z14865" s="136"/>
      <c r="AC14865" s="136"/>
    </row>
    <row r="14866" spans="2:29">
      <c r="B14866" s="136"/>
      <c r="E14866" s="136"/>
      <c r="H14866" s="136"/>
      <c r="K14866" s="136"/>
      <c r="O14866" s="136"/>
      <c r="T14866" s="136"/>
      <c r="W14866" s="136"/>
      <c r="Z14866" s="136"/>
      <c r="AC14866" s="136"/>
    </row>
    <row r="14867" spans="2:29">
      <c r="B14867" s="136"/>
      <c r="E14867" s="136"/>
      <c r="H14867" s="136"/>
      <c r="K14867" s="136"/>
      <c r="O14867" s="136"/>
      <c r="T14867" s="136"/>
      <c r="W14867" s="136"/>
      <c r="Z14867" s="136"/>
      <c r="AC14867" s="136"/>
    </row>
    <row r="14868" spans="2:29">
      <c r="B14868" s="136"/>
      <c r="E14868" s="136"/>
      <c r="H14868" s="136"/>
      <c r="K14868" s="136"/>
      <c r="O14868" s="136"/>
      <c r="T14868" s="136"/>
      <c r="W14868" s="136"/>
      <c r="Z14868" s="136"/>
      <c r="AC14868" s="136"/>
    </row>
    <row r="14869" spans="2:29">
      <c r="B14869" s="136"/>
      <c r="E14869" s="136"/>
      <c r="H14869" s="136"/>
      <c r="K14869" s="136"/>
      <c r="O14869" s="136"/>
      <c r="T14869" s="136"/>
      <c r="W14869" s="136"/>
      <c r="Z14869" s="136"/>
      <c r="AC14869" s="136"/>
    </row>
    <row r="14870" spans="2:29">
      <c r="B14870" s="136"/>
      <c r="E14870" s="136"/>
      <c r="H14870" s="136"/>
      <c r="K14870" s="136"/>
      <c r="O14870" s="136"/>
      <c r="T14870" s="136"/>
      <c r="W14870" s="136"/>
      <c r="Z14870" s="136"/>
      <c r="AC14870" s="136"/>
    </row>
    <row r="14871" spans="2:29">
      <c r="B14871" s="136"/>
      <c r="E14871" s="136"/>
      <c r="H14871" s="136"/>
      <c r="K14871" s="136"/>
      <c r="O14871" s="136"/>
      <c r="T14871" s="136"/>
      <c r="W14871" s="136"/>
      <c r="Z14871" s="136"/>
      <c r="AC14871" s="136"/>
    </row>
    <row r="14872" spans="2:29">
      <c r="B14872" s="136"/>
      <c r="E14872" s="136"/>
      <c r="H14872" s="136"/>
      <c r="K14872" s="136"/>
      <c r="O14872" s="136"/>
      <c r="T14872" s="136"/>
      <c r="W14872" s="136"/>
      <c r="Z14872" s="136"/>
      <c r="AC14872" s="136"/>
    </row>
    <row r="14873" spans="2:29">
      <c r="B14873" s="136"/>
      <c r="E14873" s="136"/>
      <c r="H14873" s="136"/>
      <c r="K14873" s="136"/>
      <c r="O14873" s="136"/>
      <c r="T14873" s="136"/>
      <c r="W14873" s="136"/>
      <c r="Z14873" s="136"/>
      <c r="AC14873" s="136"/>
    </row>
    <row r="14874" spans="2:29">
      <c r="B14874" s="136"/>
      <c r="E14874" s="136"/>
      <c r="H14874" s="136"/>
      <c r="K14874" s="136"/>
      <c r="O14874" s="136"/>
      <c r="T14874" s="136"/>
      <c r="W14874" s="136"/>
      <c r="Z14874" s="136"/>
      <c r="AC14874" s="136"/>
    </row>
    <row r="14875" spans="2:29">
      <c r="B14875" s="136"/>
      <c r="E14875" s="136"/>
      <c r="H14875" s="136"/>
      <c r="K14875" s="136"/>
      <c r="O14875" s="136"/>
      <c r="T14875" s="136"/>
      <c r="W14875" s="136"/>
      <c r="Z14875" s="136"/>
      <c r="AC14875" s="136"/>
    </row>
    <row r="14876" spans="2:29">
      <c r="B14876" s="136"/>
      <c r="E14876" s="136"/>
      <c r="H14876" s="136"/>
      <c r="K14876" s="136"/>
      <c r="O14876" s="136"/>
      <c r="T14876" s="136"/>
      <c r="W14876" s="136"/>
      <c r="Z14876" s="136"/>
      <c r="AC14876" s="136"/>
    </row>
    <row r="14877" spans="2:29">
      <c r="B14877" s="136"/>
      <c r="E14877" s="136"/>
      <c r="H14877" s="136"/>
      <c r="K14877" s="136"/>
      <c r="O14877" s="136"/>
      <c r="T14877" s="136"/>
      <c r="W14877" s="136"/>
      <c r="Z14877" s="136"/>
      <c r="AC14877" s="136"/>
    </row>
    <row r="14878" spans="2:29">
      <c r="B14878" s="136"/>
      <c r="E14878" s="136"/>
      <c r="H14878" s="136"/>
      <c r="K14878" s="136"/>
      <c r="O14878" s="136"/>
      <c r="T14878" s="136"/>
      <c r="W14878" s="136"/>
      <c r="Z14878" s="136"/>
      <c r="AC14878" s="136"/>
    </row>
    <row r="14879" spans="2:29">
      <c r="B14879" s="136"/>
      <c r="E14879" s="136"/>
      <c r="H14879" s="136"/>
      <c r="K14879" s="136"/>
      <c r="O14879" s="136"/>
      <c r="T14879" s="136"/>
      <c r="W14879" s="136"/>
      <c r="Z14879" s="136"/>
      <c r="AC14879" s="136"/>
    </row>
    <row r="14880" spans="2:29">
      <c r="B14880" s="136"/>
      <c r="E14880" s="136"/>
      <c r="H14880" s="136"/>
      <c r="K14880" s="136"/>
      <c r="O14880" s="136"/>
      <c r="T14880" s="136"/>
      <c r="W14880" s="136"/>
      <c r="Z14880" s="136"/>
      <c r="AC14880" s="136"/>
    </row>
    <row r="14881" spans="2:29">
      <c r="B14881" s="136"/>
      <c r="E14881" s="136"/>
      <c r="H14881" s="136"/>
      <c r="K14881" s="136"/>
      <c r="O14881" s="136"/>
      <c r="T14881" s="136"/>
      <c r="W14881" s="136"/>
      <c r="Z14881" s="136"/>
      <c r="AC14881" s="136"/>
    </row>
    <row r="14882" spans="2:29">
      <c r="B14882" s="136"/>
      <c r="E14882" s="136"/>
      <c r="H14882" s="136"/>
      <c r="K14882" s="136"/>
      <c r="O14882" s="136"/>
      <c r="T14882" s="136"/>
      <c r="W14882" s="136"/>
      <c r="Z14882" s="136"/>
      <c r="AC14882" s="136"/>
    </row>
    <row r="14883" spans="2:29">
      <c r="B14883" s="136"/>
      <c r="E14883" s="136"/>
      <c r="H14883" s="136"/>
      <c r="K14883" s="136"/>
      <c r="O14883" s="136"/>
      <c r="T14883" s="136"/>
      <c r="W14883" s="136"/>
      <c r="Z14883" s="136"/>
      <c r="AC14883" s="136"/>
    </row>
    <row r="14884" spans="2:29">
      <c r="B14884" s="136"/>
      <c r="E14884" s="136"/>
      <c r="H14884" s="136"/>
      <c r="K14884" s="136"/>
      <c r="O14884" s="136"/>
      <c r="T14884" s="136"/>
      <c r="W14884" s="136"/>
      <c r="Z14884" s="136"/>
      <c r="AC14884" s="136"/>
    </row>
    <row r="14885" spans="2:29">
      <c r="B14885" s="136"/>
      <c r="E14885" s="136"/>
      <c r="H14885" s="136"/>
      <c r="K14885" s="136"/>
      <c r="O14885" s="136"/>
      <c r="T14885" s="136"/>
      <c r="W14885" s="136"/>
      <c r="Z14885" s="136"/>
      <c r="AC14885" s="136"/>
    </row>
    <row r="14886" spans="2:29">
      <c r="B14886" s="136"/>
      <c r="E14886" s="136"/>
      <c r="H14886" s="136"/>
      <c r="K14886" s="136"/>
      <c r="O14886" s="136"/>
      <c r="T14886" s="136"/>
      <c r="W14886" s="136"/>
      <c r="Z14886" s="136"/>
      <c r="AC14886" s="136"/>
    </row>
    <row r="14887" spans="2:29">
      <c r="B14887" s="136"/>
      <c r="E14887" s="136"/>
      <c r="H14887" s="136"/>
      <c r="K14887" s="136"/>
      <c r="O14887" s="136"/>
      <c r="T14887" s="136"/>
      <c r="W14887" s="136"/>
      <c r="Z14887" s="136"/>
      <c r="AC14887" s="136"/>
    </row>
    <row r="14888" spans="2:29">
      <c r="B14888" s="136"/>
      <c r="E14888" s="136"/>
      <c r="H14888" s="136"/>
      <c r="K14888" s="136"/>
      <c r="O14888" s="136"/>
      <c r="T14888" s="136"/>
      <c r="W14888" s="136"/>
      <c r="Z14888" s="136"/>
      <c r="AC14888" s="136"/>
    </row>
    <row r="14889" spans="2:29">
      <c r="B14889" s="136"/>
      <c r="E14889" s="136"/>
      <c r="H14889" s="136"/>
      <c r="K14889" s="136"/>
      <c r="O14889" s="136"/>
      <c r="T14889" s="136"/>
      <c r="W14889" s="136"/>
      <c r="Z14889" s="136"/>
      <c r="AC14889" s="136"/>
    </row>
    <row r="14890" spans="2:29">
      <c r="B14890" s="136"/>
      <c r="E14890" s="136"/>
      <c r="H14890" s="136"/>
      <c r="K14890" s="136"/>
      <c r="O14890" s="136"/>
      <c r="T14890" s="136"/>
      <c r="W14890" s="136"/>
      <c r="Z14890" s="136"/>
      <c r="AC14890" s="136"/>
    </row>
    <row r="14891" spans="2:29">
      <c r="B14891" s="136"/>
      <c r="E14891" s="136"/>
      <c r="H14891" s="136"/>
      <c r="K14891" s="136"/>
      <c r="O14891" s="136"/>
      <c r="T14891" s="136"/>
      <c r="W14891" s="136"/>
      <c r="Z14891" s="136"/>
      <c r="AC14891" s="136"/>
    </row>
    <row r="14892" spans="2:29">
      <c r="B14892" s="136"/>
      <c r="E14892" s="136"/>
      <c r="H14892" s="136"/>
      <c r="K14892" s="136"/>
      <c r="O14892" s="136"/>
      <c r="T14892" s="136"/>
      <c r="W14892" s="136"/>
      <c r="Z14892" s="136"/>
      <c r="AC14892" s="136"/>
    </row>
    <row r="14893" spans="2:29">
      <c r="B14893" s="136"/>
      <c r="E14893" s="136"/>
      <c r="H14893" s="136"/>
      <c r="K14893" s="136"/>
      <c r="O14893" s="136"/>
      <c r="T14893" s="136"/>
      <c r="W14893" s="136"/>
      <c r="Z14893" s="136"/>
      <c r="AC14893" s="136"/>
    </row>
    <row r="14894" spans="2:29">
      <c r="B14894" s="136"/>
      <c r="E14894" s="136"/>
      <c r="H14894" s="136"/>
      <c r="K14894" s="136"/>
      <c r="O14894" s="136"/>
      <c r="T14894" s="136"/>
      <c r="W14894" s="136"/>
      <c r="Z14894" s="136"/>
      <c r="AC14894" s="136"/>
    </row>
    <row r="14895" spans="2:29">
      <c r="B14895" s="136"/>
      <c r="E14895" s="136"/>
      <c r="H14895" s="136"/>
      <c r="K14895" s="136"/>
      <c r="O14895" s="136"/>
      <c r="T14895" s="136"/>
      <c r="W14895" s="136"/>
      <c r="Z14895" s="136"/>
      <c r="AC14895" s="136"/>
    </row>
    <row r="14896" spans="2:29">
      <c r="B14896" s="136"/>
      <c r="E14896" s="136"/>
      <c r="H14896" s="136"/>
      <c r="K14896" s="136"/>
      <c r="O14896" s="136"/>
      <c r="T14896" s="136"/>
      <c r="W14896" s="136"/>
      <c r="Z14896" s="136"/>
      <c r="AC14896" s="136"/>
    </row>
    <row r="14897" spans="2:29">
      <c r="B14897" s="136"/>
      <c r="E14897" s="136"/>
      <c r="H14897" s="136"/>
      <c r="K14897" s="136"/>
      <c r="O14897" s="136"/>
      <c r="T14897" s="136"/>
      <c r="W14897" s="136"/>
      <c r="Z14897" s="136"/>
      <c r="AC14897" s="136"/>
    </row>
    <row r="14898" spans="2:29">
      <c r="B14898" s="136"/>
      <c r="E14898" s="136"/>
      <c r="H14898" s="136"/>
      <c r="K14898" s="136"/>
      <c r="O14898" s="136"/>
      <c r="T14898" s="136"/>
      <c r="W14898" s="136"/>
      <c r="Z14898" s="136"/>
      <c r="AC14898" s="136"/>
    </row>
    <row r="14899" spans="2:29">
      <c r="B14899" s="136"/>
      <c r="E14899" s="136"/>
      <c r="H14899" s="136"/>
      <c r="K14899" s="136"/>
      <c r="O14899" s="136"/>
      <c r="T14899" s="136"/>
      <c r="W14899" s="136"/>
      <c r="Z14899" s="136"/>
      <c r="AC14899" s="136"/>
    </row>
    <row r="14900" spans="2:29">
      <c r="B14900" s="136"/>
      <c r="E14900" s="136"/>
      <c r="H14900" s="136"/>
      <c r="K14900" s="136"/>
      <c r="O14900" s="136"/>
      <c r="T14900" s="136"/>
      <c r="W14900" s="136"/>
      <c r="Z14900" s="136"/>
      <c r="AC14900" s="136"/>
    </row>
    <row r="14901" spans="2:29">
      <c r="B14901" s="136"/>
      <c r="E14901" s="136"/>
      <c r="H14901" s="136"/>
      <c r="K14901" s="136"/>
      <c r="O14901" s="136"/>
      <c r="T14901" s="136"/>
      <c r="W14901" s="136"/>
      <c r="Z14901" s="136"/>
      <c r="AC14901" s="136"/>
    </row>
    <row r="14902" spans="2:29">
      <c r="B14902" s="136"/>
      <c r="E14902" s="136"/>
      <c r="H14902" s="136"/>
      <c r="K14902" s="136"/>
      <c r="O14902" s="136"/>
      <c r="T14902" s="136"/>
      <c r="W14902" s="136"/>
      <c r="Z14902" s="136"/>
      <c r="AC14902" s="136"/>
    </row>
    <row r="14903" spans="2:29">
      <c r="B14903" s="136"/>
      <c r="E14903" s="136"/>
      <c r="H14903" s="136"/>
      <c r="K14903" s="136"/>
      <c r="O14903" s="136"/>
      <c r="T14903" s="136"/>
      <c r="W14903" s="136"/>
      <c r="Z14903" s="136"/>
      <c r="AC14903" s="136"/>
    </row>
    <row r="14904" spans="2:29">
      <c r="B14904" s="136"/>
      <c r="E14904" s="136"/>
      <c r="H14904" s="136"/>
      <c r="K14904" s="136"/>
      <c r="O14904" s="136"/>
      <c r="T14904" s="136"/>
      <c r="W14904" s="136"/>
      <c r="Z14904" s="136"/>
      <c r="AC14904" s="136"/>
    </row>
    <row r="14905" spans="2:29">
      <c r="B14905" s="136"/>
      <c r="E14905" s="136"/>
      <c r="H14905" s="136"/>
      <c r="K14905" s="136"/>
      <c r="O14905" s="136"/>
      <c r="T14905" s="136"/>
      <c r="W14905" s="136"/>
      <c r="Z14905" s="136"/>
      <c r="AC14905" s="136"/>
    </row>
    <row r="14906" spans="2:29">
      <c r="B14906" s="136"/>
      <c r="E14906" s="136"/>
      <c r="H14906" s="136"/>
      <c r="K14906" s="136"/>
      <c r="O14906" s="136"/>
      <c r="T14906" s="136"/>
      <c r="W14906" s="136"/>
      <c r="Z14906" s="136"/>
      <c r="AC14906" s="136"/>
    </row>
    <row r="14907" spans="2:29">
      <c r="B14907" s="136"/>
      <c r="E14907" s="136"/>
      <c r="H14907" s="136"/>
      <c r="K14907" s="136"/>
      <c r="O14907" s="136"/>
      <c r="T14907" s="136"/>
      <c r="W14907" s="136"/>
      <c r="Z14907" s="136"/>
      <c r="AC14907" s="136"/>
    </row>
    <row r="14908" spans="2:29">
      <c r="B14908" s="136"/>
      <c r="E14908" s="136"/>
      <c r="H14908" s="136"/>
      <c r="K14908" s="136"/>
      <c r="O14908" s="136"/>
      <c r="T14908" s="136"/>
      <c r="W14908" s="136"/>
      <c r="Z14908" s="136"/>
      <c r="AC14908" s="136"/>
    </row>
    <row r="14909" spans="2:29">
      <c r="B14909" s="136"/>
      <c r="E14909" s="136"/>
      <c r="H14909" s="136"/>
      <c r="K14909" s="136"/>
      <c r="O14909" s="136"/>
      <c r="T14909" s="136"/>
      <c r="W14909" s="136"/>
      <c r="Z14909" s="136"/>
      <c r="AC14909" s="136"/>
    </row>
    <row r="14910" spans="2:29">
      <c r="B14910" s="136"/>
      <c r="E14910" s="136"/>
      <c r="H14910" s="136"/>
      <c r="K14910" s="136"/>
      <c r="O14910" s="136"/>
      <c r="T14910" s="136"/>
      <c r="W14910" s="136"/>
      <c r="Z14910" s="136"/>
      <c r="AC14910" s="136"/>
    </row>
    <row r="14911" spans="2:29">
      <c r="B14911" s="136"/>
      <c r="E14911" s="136"/>
      <c r="H14911" s="136"/>
      <c r="K14911" s="136"/>
      <c r="O14911" s="136"/>
      <c r="T14911" s="136"/>
      <c r="W14911" s="136"/>
      <c r="Z14911" s="136"/>
      <c r="AC14911" s="136"/>
    </row>
    <row r="14912" spans="2:29">
      <c r="B14912" s="136"/>
      <c r="E14912" s="136"/>
      <c r="H14912" s="136"/>
      <c r="K14912" s="136"/>
      <c r="O14912" s="136"/>
      <c r="T14912" s="136"/>
      <c r="W14912" s="136"/>
      <c r="Z14912" s="136"/>
      <c r="AC14912" s="136"/>
    </row>
    <row r="14913" spans="2:29">
      <c r="B14913" s="136"/>
      <c r="E14913" s="136"/>
      <c r="H14913" s="136"/>
      <c r="K14913" s="136"/>
      <c r="O14913" s="136"/>
      <c r="T14913" s="136"/>
      <c r="W14913" s="136"/>
      <c r="Z14913" s="136"/>
      <c r="AC14913" s="136"/>
    </row>
    <row r="14914" spans="2:29">
      <c r="B14914" s="136"/>
      <c r="E14914" s="136"/>
      <c r="H14914" s="136"/>
      <c r="K14914" s="136"/>
      <c r="O14914" s="136"/>
      <c r="T14914" s="136"/>
      <c r="W14914" s="136"/>
      <c r="Z14914" s="136"/>
      <c r="AC14914" s="136"/>
    </row>
    <row r="14915" spans="2:29">
      <c r="B14915" s="136"/>
      <c r="E14915" s="136"/>
      <c r="H14915" s="136"/>
      <c r="K14915" s="136"/>
      <c r="O14915" s="136"/>
      <c r="T14915" s="136"/>
      <c r="W14915" s="136"/>
      <c r="Z14915" s="136"/>
      <c r="AC14915" s="136"/>
    </row>
    <row r="14916" spans="2:29">
      <c r="B14916" s="136"/>
      <c r="E14916" s="136"/>
      <c r="H14916" s="136"/>
      <c r="K14916" s="136"/>
      <c r="O14916" s="136"/>
      <c r="T14916" s="136"/>
      <c r="W14916" s="136"/>
      <c r="Z14916" s="136"/>
      <c r="AC14916" s="136"/>
    </row>
    <row r="14917" spans="2:29">
      <c r="B14917" s="136"/>
      <c r="E14917" s="136"/>
      <c r="H14917" s="136"/>
      <c r="K14917" s="136"/>
      <c r="O14917" s="136"/>
      <c r="T14917" s="136"/>
      <c r="W14917" s="136"/>
      <c r="Z14917" s="136"/>
      <c r="AC14917" s="136"/>
    </row>
    <row r="14918" spans="2:29">
      <c r="B14918" s="136"/>
      <c r="E14918" s="136"/>
      <c r="H14918" s="136"/>
      <c r="K14918" s="136"/>
      <c r="O14918" s="136"/>
      <c r="T14918" s="136"/>
      <c r="W14918" s="136"/>
      <c r="Z14918" s="136"/>
      <c r="AC14918" s="136"/>
    </row>
    <row r="14919" spans="2:29">
      <c r="B14919" s="136"/>
      <c r="E14919" s="136"/>
      <c r="H14919" s="136"/>
      <c r="K14919" s="136"/>
      <c r="O14919" s="136"/>
      <c r="T14919" s="136"/>
      <c r="W14919" s="136"/>
      <c r="Z14919" s="136"/>
      <c r="AC14919" s="136"/>
    </row>
    <row r="14920" spans="2:29">
      <c r="B14920" s="136"/>
      <c r="E14920" s="136"/>
      <c r="H14920" s="136"/>
      <c r="K14920" s="136"/>
      <c r="O14920" s="136"/>
      <c r="T14920" s="136"/>
      <c r="W14920" s="136"/>
      <c r="Z14920" s="136"/>
      <c r="AC14920" s="136"/>
    </row>
    <row r="14921" spans="2:29">
      <c r="B14921" s="136"/>
      <c r="E14921" s="136"/>
      <c r="H14921" s="136"/>
      <c r="K14921" s="136"/>
      <c r="O14921" s="136"/>
      <c r="T14921" s="136"/>
      <c r="W14921" s="136"/>
      <c r="Z14921" s="136"/>
      <c r="AC14921" s="136"/>
    </row>
    <row r="14922" spans="2:29">
      <c r="B14922" s="136"/>
      <c r="E14922" s="136"/>
      <c r="H14922" s="136"/>
      <c r="K14922" s="136"/>
      <c r="O14922" s="136"/>
      <c r="T14922" s="136"/>
      <c r="W14922" s="136"/>
      <c r="Z14922" s="136"/>
      <c r="AC14922" s="136"/>
    </row>
    <row r="14923" spans="2:29">
      <c r="B14923" s="136"/>
      <c r="E14923" s="136"/>
      <c r="H14923" s="136"/>
      <c r="K14923" s="136"/>
      <c r="O14923" s="136"/>
      <c r="T14923" s="136"/>
      <c r="W14923" s="136"/>
      <c r="Z14923" s="136"/>
      <c r="AC14923" s="136"/>
    </row>
    <row r="14924" spans="2:29">
      <c r="B14924" s="136"/>
      <c r="E14924" s="136"/>
      <c r="H14924" s="136"/>
      <c r="K14924" s="136"/>
      <c r="O14924" s="136"/>
      <c r="T14924" s="136"/>
      <c r="W14924" s="136"/>
      <c r="Z14924" s="136"/>
      <c r="AC14924" s="136"/>
    </row>
    <row r="14925" spans="2:29">
      <c r="B14925" s="136"/>
      <c r="E14925" s="136"/>
      <c r="H14925" s="136"/>
      <c r="K14925" s="136"/>
      <c r="O14925" s="136"/>
      <c r="T14925" s="136"/>
      <c r="W14925" s="136"/>
      <c r="Z14925" s="136"/>
      <c r="AC14925" s="136"/>
    </row>
    <row r="14926" spans="2:29">
      <c r="B14926" s="136"/>
      <c r="E14926" s="136"/>
      <c r="H14926" s="136"/>
      <c r="K14926" s="136"/>
      <c r="O14926" s="136"/>
      <c r="T14926" s="136"/>
      <c r="W14926" s="136"/>
      <c r="Z14926" s="136"/>
      <c r="AC14926" s="136"/>
    </row>
    <row r="14927" spans="2:29">
      <c r="B14927" s="136"/>
      <c r="E14927" s="136"/>
      <c r="H14927" s="136"/>
      <c r="K14927" s="136"/>
      <c r="O14927" s="136"/>
      <c r="T14927" s="136"/>
      <c r="W14927" s="136"/>
      <c r="Z14927" s="136"/>
      <c r="AC14927" s="136"/>
    </row>
    <row r="14928" spans="2:29">
      <c r="B14928" s="136"/>
      <c r="E14928" s="136"/>
      <c r="H14928" s="136"/>
      <c r="K14928" s="136"/>
      <c r="O14928" s="136"/>
      <c r="T14928" s="136"/>
      <c r="W14928" s="136"/>
      <c r="Z14928" s="136"/>
      <c r="AC14928" s="136"/>
    </row>
    <row r="14929" spans="2:29">
      <c r="B14929" s="136"/>
      <c r="E14929" s="136"/>
      <c r="H14929" s="136"/>
      <c r="K14929" s="136"/>
      <c r="O14929" s="136"/>
      <c r="T14929" s="136"/>
      <c r="W14929" s="136"/>
      <c r="Z14929" s="136"/>
      <c r="AC14929" s="136"/>
    </row>
    <row r="14930" spans="2:29">
      <c r="B14930" s="136"/>
      <c r="E14930" s="136"/>
      <c r="H14930" s="136"/>
      <c r="K14930" s="136"/>
      <c r="O14930" s="136"/>
      <c r="T14930" s="136"/>
      <c r="W14930" s="136"/>
      <c r="Z14930" s="136"/>
      <c r="AC14930" s="136"/>
    </row>
    <row r="14931" spans="2:29">
      <c r="B14931" s="136"/>
      <c r="E14931" s="136"/>
      <c r="H14931" s="136"/>
      <c r="K14931" s="136"/>
      <c r="O14931" s="136"/>
      <c r="T14931" s="136"/>
      <c r="W14931" s="136"/>
      <c r="Z14931" s="136"/>
      <c r="AC14931" s="136"/>
    </row>
    <row r="14932" spans="2:29">
      <c r="B14932" s="136"/>
      <c r="E14932" s="136"/>
      <c r="H14932" s="136"/>
      <c r="K14932" s="136"/>
      <c r="O14932" s="136"/>
      <c r="T14932" s="136"/>
      <c r="W14932" s="136"/>
      <c r="Z14932" s="136"/>
      <c r="AC14932" s="136"/>
    </row>
    <row r="14933" spans="2:29">
      <c r="B14933" s="136"/>
      <c r="E14933" s="136"/>
      <c r="H14933" s="136"/>
      <c r="K14933" s="136"/>
      <c r="O14933" s="136"/>
      <c r="T14933" s="136"/>
      <c r="W14933" s="136"/>
      <c r="Z14933" s="136"/>
      <c r="AC14933" s="136"/>
    </row>
    <row r="14934" spans="2:29">
      <c r="B14934" s="136"/>
      <c r="E14934" s="136"/>
      <c r="H14934" s="136"/>
      <c r="K14934" s="136"/>
      <c r="O14934" s="136"/>
      <c r="T14934" s="136"/>
      <c r="W14934" s="136"/>
      <c r="Z14934" s="136"/>
      <c r="AC14934" s="136"/>
    </row>
    <row r="14935" spans="2:29">
      <c r="B14935" s="136"/>
      <c r="E14935" s="136"/>
      <c r="H14935" s="136"/>
      <c r="K14935" s="136"/>
      <c r="O14935" s="136"/>
      <c r="T14935" s="136"/>
      <c r="W14935" s="136"/>
      <c r="Z14935" s="136"/>
      <c r="AC14935" s="136"/>
    </row>
    <row r="14936" spans="2:29">
      <c r="B14936" s="136"/>
      <c r="E14936" s="136"/>
      <c r="H14936" s="136"/>
      <c r="K14936" s="136"/>
      <c r="O14936" s="136"/>
      <c r="T14936" s="136"/>
      <c r="W14936" s="136"/>
      <c r="Z14936" s="136"/>
      <c r="AC14936" s="136"/>
    </row>
    <row r="14937" spans="2:29">
      <c r="B14937" s="136"/>
      <c r="E14937" s="136"/>
      <c r="H14937" s="136"/>
      <c r="K14937" s="136"/>
      <c r="O14937" s="136"/>
      <c r="T14937" s="136"/>
      <c r="W14937" s="136"/>
      <c r="Z14937" s="136"/>
      <c r="AC14937" s="136"/>
    </row>
    <row r="14938" spans="2:29">
      <c r="B14938" s="136"/>
      <c r="E14938" s="136"/>
      <c r="H14938" s="136"/>
      <c r="K14938" s="136"/>
      <c r="O14938" s="136"/>
      <c r="T14938" s="136"/>
      <c r="W14938" s="136"/>
      <c r="Z14938" s="136"/>
      <c r="AC14938" s="136"/>
    </row>
    <row r="14939" spans="2:29">
      <c r="B14939" s="136"/>
      <c r="E14939" s="136"/>
      <c r="H14939" s="136"/>
      <c r="K14939" s="136"/>
      <c r="O14939" s="136"/>
      <c r="T14939" s="136"/>
      <c r="W14939" s="136"/>
      <c r="Z14939" s="136"/>
      <c r="AC14939" s="136"/>
    </row>
    <row r="14940" spans="2:29">
      <c r="B14940" s="136"/>
      <c r="E14940" s="136"/>
      <c r="H14940" s="136"/>
      <c r="K14940" s="136"/>
      <c r="O14940" s="136"/>
      <c r="T14940" s="136"/>
      <c r="W14940" s="136"/>
      <c r="Z14940" s="136"/>
      <c r="AC14940" s="136"/>
    </row>
    <row r="14941" spans="2:29">
      <c r="B14941" s="136"/>
      <c r="E14941" s="136"/>
      <c r="H14941" s="136"/>
      <c r="K14941" s="136"/>
      <c r="O14941" s="136"/>
      <c r="T14941" s="136"/>
      <c r="W14941" s="136"/>
      <c r="Z14941" s="136"/>
      <c r="AC14941" s="136"/>
    </row>
    <row r="14942" spans="2:29">
      <c r="B14942" s="136"/>
      <c r="E14942" s="136"/>
      <c r="H14942" s="136"/>
      <c r="K14942" s="136"/>
      <c r="O14942" s="136"/>
      <c r="T14942" s="136"/>
      <c r="W14942" s="136"/>
      <c r="Z14942" s="136"/>
      <c r="AC14942" s="136"/>
    </row>
    <row r="14943" spans="2:29">
      <c r="B14943" s="136"/>
      <c r="E14943" s="136"/>
      <c r="H14943" s="136"/>
      <c r="K14943" s="136"/>
      <c r="O14943" s="136"/>
      <c r="T14943" s="136"/>
      <c r="W14943" s="136"/>
      <c r="Z14943" s="136"/>
      <c r="AC14943" s="136"/>
    </row>
    <row r="14944" spans="2:29">
      <c r="B14944" s="136"/>
      <c r="E14944" s="136"/>
      <c r="H14944" s="136"/>
      <c r="K14944" s="136"/>
      <c r="O14944" s="136"/>
      <c r="T14944" s="136"/>
      <c r="W14944" s="136"/>
      <c r="Z14944" s="136"/>
      <c r="AC14944" s="136"/>
    </row>
    <row r="14945" spans="2:29">
      <c r="B14945" s="136"/>
      <c r="E14945" s="136"/>
      <c r="H14945" s="136"/>
      <c r="K14945" s="136"/>
      <c r="O14945" s="136"/>
      <c r="T14945" s="136"/>
      <c r="W14945" s="136"/>
      <c r="Z14945" s="136"/>
      <c r="AC14945" s="136"/>
    </row>
    <row r="14946" spans="2:29">
      <c r="B14946" s="136"/>
      <c r="E14946" s="136"/>
      <c r="H14946" s="136"/>
      <c r="K14946" s="136"/>
      <c r="O14946" s="136"/>
      <c r="T14946" s="136"/>
      <c r="W14946" s="136"/>
      <c r="Z14946" s="136"/>
      <c r="AC14946" s="136"/>
    </row>
    <row r="14947" spans="2:29">
      <c r="B14947" s="136"/>
      <c r="E14947" s="136"/>
      <c r="H14947" s="136"/>
      <c r="K14947" s="136"/>
      <c r="O14947" s="136"/>
      <c r="T14947" s="136"/>
      <c r="W14947" s="136"/>
      <c r="Z14947" s="136"/>
      <c r="AC14947" s="136"/>
    </row>
    <row r="14948" spans="2:29">
      <c r="B14948" s="136"/>
      <c r="E14948" s="136"/>
      <c r="H14948" s="136"/>
      <c r="K14948" s="136"/>
      <c r="O14948" s="136"/>
      <c r="T14948" s="136"/>
      <c r="W14948" s="136"/>
      <c r="Z14948" s="136"/>
      <c r="AC14948" s="136"/>
    </row>
    <row r="14949" spans="2:29">
      <c r="B14949" s="136"/>
      <c r="E14949" s="136"/>
      <c r="H14949" s="136"/>
      <c r="K14949" s="136"/>
      <c r="O14949" s="136"/>
      <c r="T14949" s="136"/>
      <c r="W14949" s="136"/>
      <c r="Z14949" s="136"/>
      <c r="AC14949" s="136"/>
    </row>
    <row r="14950" spans="2:29">
      <c r="B14950" s="136"/>
      <c r="E14950" s="136"/>
      <c r="H14950" s="136"/>
      <c r="K14950" s="136"/>
      <c r="O14950" s="136"/>
      <c r="T14950" s="136"/>
      <c r="W14950" s="136"/>
      <c r="Z14950" s="136"/>
      <c r="AC14950" s="136"/>
    </row>
    <row r="14951" spans="2:29">
      <c r="B14951" s="136"/>
      <c r="E14951" s="136"/>
      <c r="H14951" s="136"/>
      <c r="K14951" s="136"/>
      <c r="O14951" s="136"/>
      <c r="T14951" s="136"/>
      <c r="W14951" s="136"/>
      <c r="Z14951" s="136"/>
      <c r="AC14951" s="136"/>
    </row>
    <row r="14952" spans="2:29">
      <c r="B14952" s="136"/>
      <c r="E14952" s="136"/>
      <c r="H14952" s="136"/>
      <c r="K14952" s="136"/>
      <c r="O14952" s="136"/>
      <c r="T14952" s="136"/>
      <c r="W14952" s="136"/>
      <c r="Z14952" s="136"/>
      <c r="AC14952" s="136"/>
    </row>
    <row r="14953" spans="2:29">
      <c r="B14953" s="136"/>
      <c r="E14953" s="136"/>
      <c r="H14953" s="136"/>
      <c r="K14953" s="136"/>
      <c r="O14953" s="136"/>
      <c r="T14953" s="136"/>
      <c r="W14953" s="136"/>
      <c r="Z14953" s="136"/>
      <c r="AC14953" s="136"/>
    </row>
    <row r="14954" spans="2:29">
      <c r="B14954" s="136"/>
      <c r="E14954" s="136"/>
      <c r="H14954" s="136"/>
      <c r="K14954" s="136"/>
      <c r="O14954" s="136"/>
      <c r="T14954" s="136"/>
      <c r="W14954" s="136"/>
      <c r="Z14954" s="136"/>
      <c r="AC14954" s="136"/>
    </row>
    <row r="14955" spans="2:29">
      <c r="B14955" s="136"/>
      <c r="E14955" s="136"/>
      <c r="H14955" s="136"/>
      <c r="K14955" s="136"/>
      <c r="O14955" s="136"/>
      <c r="T14955" s="136"/>
      <c r="W14955" s="136"/>
      <c r="Z14955" s="136"/>
      <c r="AC14955" s="136"/>
    </row>
    <row r="14956" spans="2:29">
      <c r="B14956" s="136"/>
      <c r="E14956" s="136"/>
      <c r="H14956" s="136"/>
      <c r="K14956" s="136"/>
      <c r="O14956" s="136"/>
      <c r="T14956" s="136"/>
      <c r="W14956" s="136"/>
      <c r="Z14956" s="136"/>
      <c r="AC14956" s="136"/>
    </row>
    <row r="14957" spans="2:29">
      <c r="B14957" s="136"/>
      <c r="E14957" s="136"/>
      <c r="H14957" s="136"/>
      <c r="K14957" s="136"/>
      <c r="O14957" s="136"/>
      <c r="T14957" s="136"/>
      <c r="W14957" s="136"/>
      <c r="Z14957" s="136"/>
      <c r="AC14957" s="136"/>
    </row>
    <row r="14958" spans="2:29">
      <c r="B14958" s="136"/>
      <c r="E14958" s="136"/>
      <c r="H14958" s="136"/>
      <c r="K14958" s="136"/>
      <c r="O14958" s="136"/>
      <c r="T14958" s="136"/>
      <c r="W14958" s="136"/>
      <c r="Z14958" s="136"/>
      <c r="AC14958" s="136"/>
    </row>
    <row r="14959" spans="2:29">
      <c r="B14959" s="136"/>
      <c r="E14959" s="136"/>
      <c r="H14959" s="136"/>
      <c r="K14959" s="136"/>
      <c r="O14959" s="136"/>
      <c r="T14959" s="136"/>
      <c r="W14959" s="136"/>
      <c r="Z14959" s="136"/>
      <c r="AC14959" s="136"/>
    </row>
    <row r="14960" spans="2:29">
      <c r="B14960" s="136"/>
      <c r="E14960" s="136"/>
      <c r="H14960" s="136"/>
      <c r="K14960" s="136"/>
      <c r="O14960" s="136"/>
      <c r="T14960" s="136"/>
      <c r="W14960" s="136"/>
      <c r="Z14960" s="136"/>
      <c r="AC14960" s="136"/>
    </row>
    <row r="14961" spans="2:29">
      <c r="B14961" s="136"/>
      <c r="E14961" s="136"/>
      <c r="H14961" s="136"/>
      <c r="K14961" s="136"/>
      <c r="O14961" s="136"/>
      <c r="T14961" s="136"/>
      <c r="W14961" s="136"/>
      <c r="Z14961" s="136"/>
      <c r="AC14961" s="136"/>
    </row>
    <row r="14962" spans="2:29">
      <c r="B14962" s="136"/>
      <c r="E14962" s="136"/>
      <c r="H14962" s="136"/>
      <c r="K14962" s="136"/>
      <c r="O14962" s="136"/>
      <c r="T14962" s="136"/>
      <c r="W14962" s="136"/>
      <c r="Z14962" s="136"/>
      <c r="AC14962" s="136"/>
    </row>
    <row r="14963" spans="2:29">
      <c r="B14963" s="136"/>
      <c r="E14963" s="136"/>
      <c r="H14963" s="136"/>
      <c r="K14963" s="136"/>
      <c r="O14963" s="136"/>
      <c r="T14963" s="136"/>
      <c r="W14963" s="136"/>
      <c r="Z14963" s="136"/>
      <c r="AC14963" s="136"/>
    </row>
    <row r="14964" spans="2:29">
      <c r="B14964" s="136"/>
      <c r="E14964" s="136"/>
      <c r="H14964" s="136"/>
      <c r="K14964" s="136"/>
      <c r="O14964" s="136"/>
      <c r="T14964" s="136"/>
      <c r="W14964" s="136"/>
      <c r="Z14964" s="136"/>
      <c r="AC14964" s="136"/>
    </row>
    <row r="14965" spans="2:29">
      <c r="B14965" s="136"/>
      <c r="E14965" s="136"/>
      <c r="H14965" s="136"/>
      <c r="K14965" s="136"/>
      <c r="O14965" s="136"/>
      <c r="T14965" s="136"/>
      <c r="W14965" s="136"/>
      <c r="Z14965" s="136"/>
      <c r="AC14965" s="136"/>
    </row>
    <row r="14966" spans="2:29">
      <c r="B14966" s="136"/>
      <c r="E14966" s="136"/>
      <c r="H14966" s="136"/>
      <c r="K14966" s="136"/>
      <c r="O14966" s="136"/>
      <c r="T14966" s="136"/>
      <c r="W14966" s="136"/>
      <c r="Z14966" s="136"/>
      <c r="AC14966" s="136"/>
    </row>
    <row r="14967" spans="2:29">
      <c r="B14967" s="136"/>
      <c r="E14967" s="136"/>
      <c r="H14967" s="136"/>
      <c r="K14967" s="136"/>
      <c r="O14967" s="136"/>
      <c r="T14967" s="136"/>
      <c r="W14967" s="136"/>
      <c r="Z14967" s="136"/>
      <c r="AC14967" s="136"/>
    </row>
    <row r="14968" spans="2:29">
      <c r="B14968" s="136"/>
      <c r="E14968" s="136"/>
      <c r="H14968" s="136"/>
      <c r="K14968" s="136"/>
      <c r="O14968" s="136"/>
      <c r="T14968" s="136"/>
      <c r="W14968" s="136"/>
      <c r="Z14968" s="136"/>
      <c r="AC14968" s="136"/>
    </row>
    <row r="14969" spans="2:29">
      <c r="B14969" s="136"/>
      <c r="E14969" s="136"/>
      <c r="H14969" s="136"/>
      <c r="K14969" s="136"/>
      <c r="O14969" s="136"/>
      <c r="T14969" s="136"/>
      <c r="W14969" s="136"/>
      <c r="Z14969" s="136"/>
      <c r="AC14969" s="136"/>
    </row>
    <row r="14970" spans="2:29">
      <c r="B14970" s="136"/>
      <c r="E14970" s="136"/>
      <c r="H14970" s="136"/>
      <c r="K14970" s="136"/>
      <c r="O14970" s="136"/>
      <c r="T14970" s="136"/>
      <c r="W14970" s="136"/>
      <c r="Z14970" s="136"/>
      <c r="AC14970" s="136"/>
    </row>
    <row r="14971" spans="2:29">
      <c r="B14971" s="136"/>
      <c r="E14971" s="136"/>
      <c r="H14971" s="136"/>
      <c r="K14971" s="136"/>
      <c r="O14971" s="136"/>
      <c r="T14971" s="136"/>
      <c r="W14971" s="136"/>
      <c r="Z14971" s="136"/>
      <c r="AC14971" s="136"/>
    </row>
    <row r="14972" spans="2:29">
      <c r="B14972" s="136"/>
      <c r="E14972" s="136"/>
      <c r="H14972" s="136"/>
      <c r="K14972" s="136"/>
      <c r="O14972" s="136"/>
      <c r="T14972" s="136"/>
      <c r="W14972" s="136"/>
      <c r="Z14972" s="136"/>
      <c r="AC14972" s="136"/>
    </row>
    <row r="14973" spans="2:29">
      <c r="B14973" s="136"/>
      <c r="E14973" s="136"/>
      <c r="H14973" s="136"/>
      <c r="K14973" s="136"/>
      <c r="O14973" s="136"/>
      <c r="T14973" s="136"/>
      <c r="W14973" s="136"/>
      <c r="Z14973" s="136"/>
      <c r="AC14973" s="136"/>
    </row>
    <row r="14974" spans="2:29">
      <c r="B14974" s="136"/>
      <c r="E14974" s="136"/>
      <c r="H14974" s="136"/>
      <c r="K14974" s="136"/>
      <c r="O14974" s="136"/>
      <c r="T14974" s="136"/>
      <c r="W14974" s="136"/>
      <c r="Z14974" s="136"/>
      <c r="AC14974" s="136"/>
    </row>
    <row r="14975" spans="2:29">
      <c r="B14975" s="136"/>
      <c r="E14975" s="136"/>
      <c r="H14975" s="136"/>
      <c r="K14975" s="136"/>
      <c r="O14975" s="136"/>
      <c r="T14975" s="136"/>
      <c r="W14975" s="136"/>
      <c r="Z14975" s="136"/>
      <c r="AC14975" s="136"/>
    </row>
    <row r="14976" spans="2:29">
      <c r="B14976" s="136"/>
      <c r="E14976" s="136"/>
      <c r="H14976" s="136"/>
      <c r="K14976" s="136"/>
      <c r="O14976" s="136"/>
      <c r="T14976" s="136"/>
      <c r="W14976" s="136"/>
      <c r="Z14976" s="136"/>
      <c r="AC14976" s="136"/>
    </row>
    <row r="14977" spans="2:29">
      <c r="B14977" s="136"/>
      <c r="E14977" s="136"/>
      <c r="H14977" s="136"/>
      <c r="K14977" s="136"/>
      <c r="O14977" s="136"/>
      <c r="T14977" s="136"/>
      <c r="W14977" s="136"/>
      <c r="Z14977" s="136"/>
      <c r="AC14977" s="136"/>
    </row>
    <row r="14978" spans="2:29">
      <c r="B14978" s="136"/>
      <c r="E14978" s="136"/>
      <c r="H14978" s="136"/>
      <c r="K14978" s="136"/>
      <c r="O14978" s="136"/>
      <c r="T14978" s="136"/>
      <c r="W14978" s="136"/>
      <c r="Z14978" s="136"/>
      <c r="AC14978" s="136"/>
    </row>
    <row r="14979" spans="2:29">
      <c r="B14979" s="136"/>
      <c r="E14979" s="136"/>
      <c r="H14979" s="136"/>
      <c r="K14979" s="136"/>
      <c r="O14979" s="136"/>
      <c r="T14979" s="136"/>
      <c r="W14979" s="136"/>
      <c r="Z14979" s="136"/>
      <c r="AC14979" s="136"/>
    </row>
    <row r="14980" spans="2:29">
      <c r="B14980" s="136"/>
      <c r="E14980" s="136"/>
      <c r="H14980" s="136"/>
      <c r="K14980" s="136"/>
      <c r="O14980" s="136"/>
      <c r="T14980" s="136"/>
      <c r="W14980" s="136"/>
      <c r="Z14980" s="136"/>
      <c r="AC14980" s="136"/>
    </row>
    <row r="14981" spans="2:29">
      <c r="B14981" s="136"/>
      <c r="E14981" s="136"/>
      <c r="H14981" s="136"/>
      <c r="K14981" s="136"/>
      <c r="O14981" s="136"/>
      <c r="T14981" s="136"/>
      <c r="W14981" s="136"/>
      <c r="Z14981" s="136"/>
      <c r="AC14981" s="136"/>
    </row>
    <row r="14982" spans="2:29">
      <c r="B14982" s="136"/>
      <c r="E14982" s="136"/>
      <c r="H14982" s="136"/>
      <c r="K14982" s="136"/>
      <c r="O14982" s="136"/>
      <c r="T14982" s="136"/>
      <c r="W14982" s="136"/>
      <c r="Z14982" s="136"/>
      <c r="AC14982" s="136"/>
    </row>
    <row r="14983" spans="2:29">
      <c r="B14983" s="136"/>
      <c r="E14983" s="136"/>
      <c r="H14983" s="136"/>
      <c r="K14983" s="136"/>
      <c r="O14983" s="136"/>
      <c r="T14983" s="136"/>
      <c r="W14983" s="136"/>
      <c r="Z14983" s="136"/>
      <c r="AC14983" s="136"/>
    </row>
    <row r="14984" spans="2:29">
      <c r="B14984" s="136"/>
      <c r="E14984" s="136"/>
      <c r="H14984" s="136"/>
      <c r="K14984" s="136"/>
      <c r="O14984" s="136"/>
      <c r="T14984" s="136"/>
      <c r="W14984" s="136"/>
      <c r="Z14984" s="136"/>
      <c r="AC14984" s="136"/>
    </row>
    <row r="14985" spans="2:29">
      <c r="B14985" s="136"/>
      <c r="E14985" s="136"/>
      <c r="H14985" s="136"/>
      <c r="K14985" s="136"/>
      <c r="O14985" s="136"/>
      <c r="T14985" s="136"/>
      <c r="W14985" s="136"/>
      <c r="Z14985" s="136"/>
      <c r="AC14985" s="136"/>
    </row>
    <row r="14986" spans="2:29">
      <c r="B14986" s="136"/>
      <c r="E14986" s="136"/>
      <c r="H14986" s="136"/>
      <c r="K14986" s="136"/>
      <c r="O14986" s="136"/>
      <c r="T14986" s="136"/>
      <c r="W14986" s="136"/>
      <c r="Z14986" s="136"/>
      <c r="AC14986" s="136"/>
    </row>
    <row r="14987" spans="2:29">
      <c r="B14987" s="136"/>
      <c r="E14987" s="136"/>
      <c r="H14987" s="136"/>
      <c r="K14987" s="136"/>
      <c r="O14987" s="136"/>
      <c r="T14987" s="136"/>
      <c r="W14987" s="136"/>
      <c r="Z14987" s="136"/>
      <c r="AC14987" s="136"/>
    </row>
    <row r="14988" spans="2:29">
      <c r="B14988" s="136"/>
      <c r="E14988" s="136"/>
      <c r="H14988" s="136"/>
      <c r="K14988" s="136"/>
      <c r="O14988" s="136"/>
      <c r="T14988" s="136"/>
      <c r="W14988" s="136"/>
      <c r="Z14988" s="136"/>
      <c r="AC14988" s="136"/>
    </row>
    <row r="14989" spans="2:29">
      <c r="B14989" s="136"/>
      <c r="E14989" s="136"/>
      <c r="H14989" s="136"/>
      <c r="K14989" s="136"/>
      <c r="O14989" s="136"/>
      <c r="T14989" s="136"/>
      <c r="W14989" s="136"/>
      <c r="Z14989" s="136"/>
      <c r="AC14989" s="136"/>
    </row>
    <row r="14990" spans="2:29">
      <c r="B14990" s="136"/>
      <c r="E14990" s="136"/>
      <c r="H14990" s="136"/>
      <c r="K14990" s="136"/>
      <c r="O14990" s="136"/>
      <c r="T14990" s="136"/>
      <c r="W14990" s="136"/>
      <c r="Z14990" s="136"/>
      <c r="AC14990" s="136"/>
    </row>
    <row r="14991" spans="2:29">
      <c r="B14991" s="136"/>
      <c r="E14991" s="136"/>
      <c r="H14991" s="136"/>
      <c r="K14991" s="136"/>
      <c r="O14991" s="136"/>
      <c r="T14991" s="136"/>
      <c r="W14991" s="136"/>
      <c r="Z14991" s="136"/>
      <c r="AC14991" s="136"/>
    </row>
    <row r="14992" spans="2:29">
      <c r="B14992" s="136"/>
      <c r="E14992" s="136"/>
      <c r="H14992" s="136"/>
      <c r="K14992" s="136"/>
      <c r="O14992" s="136"/>
      <c r="T14992" s="136"/>
      <c r="W14992" s="136"/>
      <c r="Z14992" s="136"/>
      <c r="AC14992" s="136"/>
    </row>
    <row r="14993" spans="2:29">
      <c r="B14993" s="136"/>
      <c r="E14993" s="136"/>
      <c r="H14993" s="136"/>
      <c r="K14993" s="136"/>
      <c r="O14993" s="136"/>
      <c r="T14993" s="136"/>
      <c r="W14993" s="136"/>
      <c r="Z14993" s="136"/>
      <c r="AC14993" s="136"/>
    </row>
    <row r="14994" spans="2:29">
      <c r="B14994" s="136"/>
      <c r="E14994" s="136"/>
      <c r="H14994" s="136"/>
      <c r="K14994" s="136"/>
      <c r="O14994" s="136"/>
      <c r="T14994" s="136"/>
      <c r="W14994" s="136"/>
      <c r="Z14994" s="136"/>
      <c r="AC14994" s="136"/>
    </row>
    <row r="14995" spans="2:29">
      <c r="B14995" s="136"/>
      <c r="E14995" s="136"/>
      <c r="H14995" s="136"/>
      <c r="K14995" s="136"/>
      <c r="O14995" s="136"/>
      <c r="T14995" s="136"/>
      <c r="W14995" s="136"/>
      <c r="Z14995" s="136"/>
      <c r="AC14995" s="136"/>
    </row>
    <row r="14996" spans="2:29">
      <c r="B14996" s="136"/>
      <c r="E14996" s="136"/>
      <c r="H14996" s="136"/>
      <c r="K14996" s="136"/>
      <c r="O14996" s="136"/>
      <c r="T14996" s="136"/>
      <c r="W14996" s="136"/>
      <c r="Z14996" s="136"/>
      <c r="AC14996" s="136"/>
    </row>
    <row r="14997" spans="2:29">
      <c r="B14997" s="136"/>
      <c r="E14997" s="136"/>
      <c r="H14997" s="136"/>
      <c r="K14997" s="136"/>
      <c r="O14997" s="136"/>
      <c r="T14997" s="136"/>
      <c r="W14997" s="136"/>
      <c r="Z14997" s="136"/>
      <c r="AC14997" s="136"/>
    </row>
    <row r="14998" spans="2:29">
      <c r="B14998" s="136"/>
      <c r="E14998" s="136"/>
      <c r="H14998" s="136"/>
      <c r="K14998" s="136"/>
      <c r="O14998" s="136"/>
      <c r="T14998" s="136"/>
      <c r="W14998" s="136"/>
      <c r="Z14998" s="136"/>
      <c r="AC14998" s="136"/>
    </row>
    <row r="14999" spans="2:29">
      <c r="B14999" s="136"/>
      <c r="E14999" s="136"/>
      <c r="H14999" s="136"/>
      <c r="K14999" s="136"/>
      <c r="O14999" s="136"/>
      <c r="T14999" s="136"/>
      <c r="W14999" s="136"/>
      <c r="Z14999" s="136"/>
      <c r="AC14999" s="136"/>
    </row>
    <row r="15000" spans="2:29">
      <c r="B15000" s="136"/>
      <c r="E15000" s="136"/>
      <c r="H15000" s="136"/>
      <c r="K15000" s="136"/>
      <c r="O15000" s="136"/>
      <c r="T15000" s="136"/>
      <c r="W15000" s="136"/>
      <c r="Z15000" s="136"/>
      <c r="AC15000" s="136"/>
    </row>
    <row r="15001" spans="2:29">
      <c r="B15001" s="136"/>
      <c r="E15001" s="136"/>
      <c r="H15001" s="136"/>
      <c r="K15001" s="136"/>
      <c r="O15001" s="136"/>
      <c r="T15001" s="136"/>
      <c r="W15001" s="136"/>
      <c r="Z15001" s="136"/>
      <c r="AC15001" s="136"/>
    </row>
    <row r="15002" spans="2:29">
      <c r="B15002" s="136"/>
      <c r="E15002" s="136"/>
      <c r="H15002" s="136"/>
      <c r="K15002" s="136"/>
      <c r="O15002" s="136"/>
      <c r="T15002" s="136"/>
      <c r="W15002" s="136"/>
      <c r="Z15002" s="136"/>
      <c r="AC15002" s="136"/>
    </row>
    <row r="15003" spans="2:29">
      <c r="B15003" s="136"/>
      <c r="E15003" s="136"/>
      <c r="H15003" s="136"/>
      <c r="K15003" s="136"/>
      <c r="O15003" s="136"/>
      <c r="T15003" s="136"/>
      <c r="W15003" s="136"/>
      <c r="Z15003" s="136"/>
      <c r="AC15003" s="136"/>
    </row>
    <row r="15004" spans="2:29">
      <c r="B15004" s="136"/>
      <c r="E15004" s="136"/>
      <c r="H15004" s="136"/>
      <c r="K15004" s="136"/>
      <c r="O15004" s="136"/>
      <c r="T15004" s="136"/>
      <c r="W15004" s="136"/>
      <c r="Z15004" s="136"/>
      <c r="AC15004" s="136"/>
    </row>
    <row r="15005" spans="2:29">
      <c r="B15005" s="136"/>
      <c r="E15005" s="136"/>
      <c r="H15005" s="136"/>
      <c r="K15005" s="136"/>
      <c r="O15005" s="136"/>
      <c r="T15005" s="136"/>
      <c r="W15005" s="136"/>
      <c r="Z15005" s="136"/>
      <c r="AC15005" s="136"/>
    </row>
    <row r="15006" spans="2:29">
      <c r="B15006" s="136"/>
      <c r="E15006" s="136"/>
      <c r="H15006" s="136"/>
      <c r="K15006" s="136"/>
      <c r="O15006" s="136"/>
      <c r="T15006" s="136"/>
      <c r="W15006" s="136"/>
      <c r="Z15006" s="136"/>
      <c r="AC15006" s="136"/>
    </row>
    <row r="15007" spans="2:29">
      <c r="B15007" s="136"/>
      <c r="E15007" s="136"/>
      <c r="H15007" s="136"/>
      <c r="K15007" s="136"/>
      <c r="O15007" s="136"/>
      <c r="T15007" s="136"/>
      <c r="W15007" s="136"/>
      <c r="Z15007" s="136"/>
      <c r="AC15007" s="136"/>
    </row>
    <row r="15008" spans="2:29">
      <c r="B15008" s="136"/>
      <c r="E15008" s="136"/>
      <c r="H15008" s="136"/>
      <c r="K15008" s="136"/>
      <c r="O15008" s="136"/>
      <c r="T15008" s="136"/>
      <c r="W15008" s="136"/>
      <c r="Z15008" s="136"/>
      <c r="AC15008" s="136"/>
    </row>
    <row r="15009" spans="2:29">
      <c r="B15009" s="136"/>
      <c r="E15009" s="136"/>
      <c r="H15009" s="136"/>
      <c r="K15009" s="136"/>
      <c r="O15009" s="136"/>
      <c r="T15009" s="136"/>
      <c r="W15009" s="136"/>
      <c r="Z15009" s="136"/>
      <c r="AC15009" s="136"/>
    </row>
    <row r="15010" spans="2:29">
      <c r="B15010" s="136"/>
      <c r="E15010" s="136"/>
      <c r="H15010" s="136"/>
      <c r="K15010" s="136"/>
      <c r="O15010" s="136"/>
      <c r="T15010" s="136"/>
      <c r="W15010" s="136"/>
      <c r="Z15010" s="136"/>
      <c r="AC15010" s="136"/>
    </row>
    <row r="15011" spans="2:29">
      <c r="B15011" s="136"/>
      <c r="E15011" s="136"/>
      <c r="H15011" s="136"/>
      <c r="K15011" s="136"/>
      <c r="O15011" s="136"/>
      <c r="T15011" s="136"/>
      <c r="W15011" s="136"/>
      <c r="Z15011" s="136"/>
      <c r="AC15011" s="136"/>
    </row>
    <row r="15012" spans="2:29">
      <c r="B15012" s="136"/>
      <c r="E15012" s="136"/>
      <c r="H15012" s="136"/>
      <c r="K15012" s="136"/>
      <c r="O15012" s="136"/>
      <c r="T15012" s="136"/>
      <c r="W15012" s="136"/>
      <c r="Z15012" s="136"/>
      <c r="AC15012" s="136"/>
    </row>
    <row r="15013" spans="2:29">
      <c r="B15013" s="136"/>
      <c r="E15013" s="136"/>
      <c r="H15013" s="136"/>
      <c r="K15013" s="136"/>
      <c r="O15013" s="136"/>
      <c r="T15013" s="136"/>
      <c r="W15013" s="136"/>
      <c r="Z15013" s="136"/>
      <c r="AC15013" s="136"/>
    </row>
    <row r="15014" spans="2:29">
      <c r="B15014" s="136"/>
      <c r="E15014" s="136"/>
      <c r="H15014" s="136"/>
      <c r="K15014" s="136"/>
      <c r="O15014" s="136"/>
      <c r="T15014" s="136"/>
      <c r="W15014" s="136"/>
      <c r="Z15014" s="136"/>
      <c r="AC15014" s="136"/>
    </row>
    <row r="15015" spans="2:29">
      <c r="B15015" s="136"/>
      <c r="E15015" s="136"/>
      <c r="H15015" s="136"/>
      <c r="K15015" s="136"/>
      <c r="O15015" s="136"/>
      <c r="T15015" s="136"/>
      <c r="W15015" s="136"/>
      <c r="Z15015" s="136"/>
      <c r="AC15015" s="136"/>
    </row>
    <row r="15016" spans="2:29">
      <c r="B15016" s="136"/>
      <c r="E15016" s="136"/>
      <c r="H15016" s="136"/>
      <c r="K15016" s="136"/>
      <c r="O15016" s="136"/>
      <c r="T15016" s="136"/>
      <c r="W15016" s="136"/>
      <c r="Z15016" s="136"/>
      <c r="AC15016" s="136"/>
    </row>
    <row r="15017" spans="2:29">
      <c r="B15017" s="136"/>
      <c r="E15017" s="136"/>
      <c r="H15017" s="136"/>
      <c r="K15017" s="136"/>
      <c r="O15017" s="136"/>
      <c r="T15017" s="136"/>
      <c r="W15017" s="136"/>
      <c r="Z15017" s="136"/>
      <c r="AC15017" s="136"/>
    </row>
    <row r="15018" spans="2:29">
      <c r="B15018" s="136"/>
      <c r="E15018" s="136"/>
      <c r="H15018" s="136"/>
      <c r="K15018" s="136"/>
      <c r="O15018" s="136"/>
      <c r="T15018" s="136"/>
      <c r="W15018" s="136"/>
      <c r="Z15018" s="136"/>
      <c r="AC15018" s="136"/>
    </row>
    <row r="15019" spans="2:29">
      <c r="B15019" s="136"/>
      <c r="E15019" s="136"/>
      <c r="H15019" s="136"/>
      <c r="K15019" s="136"/>
      <c r="O15019" s="136"/>
      <c r="T15019" s="136"/>
      <c r="W15019" s="136"/>
      <c r="Z15019" s="136"/>
      <c r="AC15019" s="136"/>
    </row>
    <row r="15020" spans="2:29">
      <c r="B15020" s="136"/>
      <c r="E15020" s="136"/>
      <c r="H15020" s="136"/>
      <c r="K15020" s="136"/>
      <c r="O15020" s="136"/>
      <c r="T15020" s="136"/>
      <c r="W15020" s="136"/>
      <c r="Z15020" s="136"/>
      <c r="AC15020" s="136"/>
    </row>
    <row r="15021" spans="2:29">
      <c r="B15021" s="136"/>
      <c r="E15021" s="136"/>
      <c r="H15021" s="136"/>
      <c r="K15021" s="136"/>
      <c r="O15021" s="136"/>
      <c r="T15021" s="136"/>
      <c r="W15021" s="136"/>
      <c r="Z15021" s="136"/>
      <c r="AC15021" s="136"/>
    </row>
    <row r="15022" spans="2:29">
      <c r="B15022" s="136"/>
      <c r="E15022" s="136"/>
      <c r="H15022" s="136"/>
      <c r="K15022" s="136"/>
      <c r="O15022" s="136"/>
      <c r="T15022" s="136"/>
      <c r="W15022" s="136"/>
      <c r="Z15022" s="136"/>
      <c r="AC15022" s="136"/>
    </row>
    <row r="15023" spans="2:29">
      <c r="B15023" s="136"/>
      <c r="E15023" s="136"/>
      <c r="H15023" s="136"/>
      <c r="K15023" s="136"/>
      <c r="O15023" s="136"/>
      <c r="T15023" s="136"/>
      <c r="W15023" s="136"/>
      <c r="Z15023" s="136"/>
      <c r="AC15023" s="136"/>
    </row>
    <row r="15024" spans="2:29">
      <c r="B15024" s="136"/>
      <c r="E15024" s="136"/>
      <c r="H15024" s="136"/>
      <c r="K15024" s="136"/>
      <c r="O15024" s="136"/>
      <c r="T15024" s="136"/>
      <c r="W15024" s="136"/>
      <c r="Z15024" s="136"/>
      <c r="AC15024" s="136"/>
    </row>
    <row r="15025" spans="2:29">
      <c r="B15025" s="136"/>
      <c r="E15025" s="136"/>
      <c r="H15025" s="136"/>
      <c r="K15025" s="136"/>
      <c r="O15025" s="136"/>
      <c r="T15025" s="136"/>
      <c r="W15025" s="136"/>
      <c r="Z15025" s="136"/>
      <c r="AC15025" s="136"/>
    </row>
    <row r="15026" spans="2:29">
      <c r="B15026" s="136"/>
      <c r="E15026" s="136"/>
      <c r="H15026" s="136"/>
      <c r="K15026" s="136"/>
      <c r="O15026" s="136"/>
      <c r="T15026" s="136"/>
      <c r="W15026" s="136"/>
      <c r="Z15026" s="136"/>
      <c r="AC15026" s="136"/>
    </row>
    <row r="15027" spans="2:29">
      <c r="B15027" s="136"/>
      <c r="E15027" s="136"/>
      <c r="H15027" s="136"/>
      <c r="K15027" s="136"/>
      <c r="O15027" s="136"/>
      <c r="T15027" s="136"/>
      <c r="W15027" s="136"/>
      <c r="Z15027" s="136"/>
      <c r="AC15027" s="136"/>
    </row>
    <row r="15028" spans="2:29">
      <c r="B15028" s="136"/>
      <c r="E15028" s="136"/>
      <c r="H15028" s="136"/>
      <c r="K15028" s="136"/>
      <c r="O15028" s="136"/>
      <c r="T15028" s="136"/>
      <c r="W15028" s="136"/>
      <c r="Z15028" s="136"/>
      <c r="AC15028" s="136"/>
    </row>
    <row r="15029" spans="2:29">
      <c r="B15029" s="136"/>
      <c r="E15029" s="136"/>
      <c r="H15029" s="136"/>
      <c r="K15029" s="136"/>
      <c r="O15029" s="136"/>
      <c r="T15029" s="136"/>
      <c r="W15029" s="136"/>
      <c r="Z15029" s="136"/>
      <c r="AC15029" s="136"/>
    </row>
    <row r="15030" spans="2:29">
      <c r="B15030" s="136"/>
      <c r="E15030" s="136"/>
      <c r="H15030" s="136"/>
      <c r="K15030" s="136"/>
      <c r="O15030" s="136"/>
      <c r="T15030" s="136"/>
      <c r="W15030" s="136"/>
      <c r="Z15030" s="136"/>
      <c r="AC15030" s="136"/>
    </row>
    <row r="15031" spans="2:29">
      <c r="B15031" s="136"/>
      <c r="E15031" s="136"/>
      <c r="H15031" s="136"/>
      <c r="K15031" s="136"/>
      <c r="O15031" s="136"/>
      <c r="T15031" s="136"/>
      <c r="W15031" s="136"/>
      <c r="Z15031" s="136"/>
      <c r="AC15031" s="136"/>
    </row>
    <row r="15032" spans="2:29">
      <c r="B15032" s="136"/>
      <c r="E15032" s="136"/>
      <c r="H15032" s="136"/>
      <c r="K15032" s="136"/>
      <c r="O15032" s="136"/>
      <c r="T15032" s="136"/>
      <c r="W15032" s="136"/>
      <c r="Z15032" s="136"/>
      <c r="AC15032" s="136"/>
    </row>
    <row r="15033" spans="2:29">
      <c r="B15033" s="136"/>
      <c r="E15033" s="136"/>
      <c r="H15033" s="136"/>
      <c r="K15033" s="136"/>
      <c r="O15033" s="136"/>
      <c r="T15033" s="136"/>
      <c r="W15033" s="136"/>
      <c r="Z15033" s="136"/>
      <c r="AC15033" s="136"/>
    </row>
    <row r="15034" spans="2:29">
      <c r="B15034" s="136"/>
      <c r="E15034" s="136"/>
      <c r="H15034" s="136"/>
      <c r="K15034" s="136"/>
      <c r="O15034" s="136"/>
      <c r="T15034" s="136"/>
      <c r="W15034" s="136"/>
      <c r="Z15034" s="136"/>
      <c r="AC15034" s="136"/>
    </row>
    <row r="15035" spans="2:29">
      <c r="B15035" s="136"/>
      <c r="E15035" s="136"/>
      <c r="H15035" s="136"/>
      <c r="K15035" s="136"/>
      <c r="O15035" s="136"/>
      <c r="T15035" s="136"/>
      <c r="W15035" s="136"/>
      <c r="Z15035" s="136"/>
      <c r="AC15035" s="136"/>
    </row>
    <row r="15036" spans="2:29">
      <c r="B15036" s="136"/>
      <c r="E15036" s="136"/>
      <c r="H15036" s="136"/>
      <c r="K15036" s="136"/>
      <c r="O15036" s="136"/>
      <c r="T15036" s="136"/>
      <c r="W15036" s="136"/>
      <c r="Z15036" s="136"/>
      <c r="AC15036" s="136"/>
    </row>
    <row r="15037" spans="2:29">
      <c r="B15037" s="136"/>
      <c r="E15037" s="136"/>
      <c r="H15037" s="136"/>
      <c r="K15037" s="136"/>
      <c r="O15037" s="136"/>
      <c r="T15037" s="136"/>
      <c r="W15037" s="136"/>
      <c r="Z15037" s="136"/>
      <c r="AC15037" s="136"/>
    </row>
    <row r="15038" spans="2:29">
      <c r="B15038" s="136"/>
      <c r="E15038" s="136"/>
      <c r="H15038" s="136"/>
      <c r="K15038" s="136"/>
      <c r="O15038" s="136"/>
      <c r="T15038" s="136"/>
      <c r="W15038" s="136"/>
      <c r="Z15038" s="136"/>
      <c r="AC15038" s="136"/>
    </row>
    <row r="15039" spans="2:29">
      <c r="B15039" s="136"/>
      <c r="E15039" s="136"/>
      <c r="H15039" s="136"/>
      <c r="K15039" s="136"/>
      <c r="O15039" s="136"/>
      <c r="T15039" s="136"/>
      <c r="W15039" s="136"/>
      <c r="Z15039" s="136"/>
      <c r="AC15039" s="136"/>
    </row>
    <row r="15040" spans="2:29">
      <c r="B15040" s="136"/>
      <c r="E15040" s="136"/>
      <c r="H15040" s="136"/>
      <c r="K15040" s="136"/>
      <c r="O15040" s="136"/>
      <c r="T15040" s="136"/>
      <c r="W15040" s="136"/>
      <c r="Z15040" s="136"/>
      <c r="AC15040" s="136"/>
    </row>
    <row r="15041" spans="2:29">
      <c r="B15041" s="136"/>
      <c r="E15041" s="136"/>
      <c r="H15041" s="136"/>
      <c r="K15041" s="136"/>
      <c r="O15041" s="136"/>
      <c r="T15041" s="136"/>
      <c r="W15041" s="136"/>
      <c r="Z15041" s="136"/>
      <c r="AC15041" s="136"/>
    </row>
    <row r="15042" spans="2:29">
      <c r="B15042" s="136"/>
      <c r="E15042" s="136"/>
      <c r="H15042" s="136"/>
      <c r="K15042" s="136"/>
      <c r="O15042" s="136"/>
      <c r="T15042" s="136"/>
      <c r="W15042" s="136"/>
      <c r="Z15042" s="136"/>
      <c r="AC15042" s="136"/>
    </row>
    <row r="15043" spans="2:29">
      <c r="B15043" s="136"/>
      <c r="E15043" s="136"/>
      <c r="H15043" s="136"/>
      <c r="K15043" s="136"/>
      <c r="O15043" s="136"/>
      <c r="T15043" s="136"/>
      <c r="W15043" s="136"/>
      <c r="Z15043" s="136"/>
      <c r="AC15043" s="136"/>
    </row>
    <row r="15044" spans="2:29">
      <c r="B15044" s="136"/>
      <c r="E15044" s="136"/>
      <c r="H15044" s="136"/>
      <c r="K15044" s="136"/>
      <c r="O15044" s="136"/>
      <c r="T15044" s="136"/>
      <c r="W15044" s="136"/>
      <c r="Z15044" s="136"/>
      <c r="AC15044" s="136"/>
    </row>
    <row r="15045" spans="2:29">
      <c r="B15045" s="136"/>
      <c r="E15045" s="136"/>
      <c r="H15045" s="136"/>
      <c r="K15045" s="136"/>
      <c r="O15045" s="136"/>
      <c r="T15045" s="136"/>
      <c r="W15045" s="136"/>
      <c r="Z15045" s="136"/>
      <c r="AC15045" s="136"/>
    </row>
    <row r="15046" spans="2:29">
      <c r="B15046" s="136"/>
      <c r="E15046" s="136"/>
      <c r="H15046" s="136"/>
      <c r="K15046" s="136"/>
      <c r="O15046" s="136"/>
      <c r="T15046" s="136"/>
      <c r="W15046" s="136"/>
      <c r="Z15046" s="136"/>
      <c r="AC15046" s="136"/>
    </row>
    <row r="15047" spans="2:29">
      <c r="B15047" s="136"/>
      <c r="E15047" s="136"/>
      <c r="H15047" s="136"/>
      <c r="K15047" s="136"/>
      <c r="O15047" s="136"/>
      <c r="T15047" s="136"/>
      <c r="W15047" s="136"/>
      <c r="Z15047" s="136"/>
      <c r="AC15047" s="136"/>
    </row>
    <row r="15048" spans="2:29">
      <c r="B15048" s="136"/>
      <c r="E15048" s="136"/>
      <c r="H15048" s="136"/>
      <c r="K15048" s="136"/>
      <c r="O15048" s="136"/>
      <c r="T15048" s="136"/>
      <c r="W15048" s="136"/>
      <c r="Z15048" s="136"/>
      <c r="AC15048" s="136"/>
    </row>
    <row r="15049" spans="2:29">
      <c r="B15049" s="136"/>
      <c r="E15049" s="136"/>
      <c r="H15049" s="136"/>
      <c r="K15049" s="136"/>
      <c r="O15049" s="136"/>
      <c r="T15049" s="136"/>
      <c r="W15049" s="136"/>
      <c r="Z15049" s="136"/>
      <c r="AC15049" s="136"/>
    </row>
    <row r="15050" spans="2:29">
      <c r="B15050" s="136"/>
      <c r="E15050" s="136"/>
      <c r="H15050" s="136"/>
      <c r="K15050" s="136"/>
      <c r="O15050" s="136"/>
      <c r="T15050" s="136"/>
      <c r="W15050" s="136"/>
      <c r="Z15050" s="136"/>
      <c r="AC15050" s="136"/>
    </row>
    <row r="15051" spans="2:29">
      <c r="B15051" s="136"/>
      <c r="E15051" s="136"/>
      <c r="H15051" s="136"/>
      <c r="K15051" s="136"/>
      <c r="O15051" s="136"/>
      <c r="T15051" s="136"/>
      <c r="W15051" s="136"/>
      <c r="Z15051" s="136"/>
      <c r="AC15051" s="136"/>
    </row>
    <row r="15052" spans="2:29">
      <c r="B15052" s="136"/>
      <c r="E15052" s="136"/>
      <c r="H15052" s="136"/>
      <c r="K15052" s="136"/>
      <c r="O15052" s="136"/>
      <c r="T15052" s="136"/>
      <c r="W15052" s="136"/>
      <c r="Z15052" s="136"/>
      <c r="AC15052" s="136"/>
    </row>
    <row r="15053" spans="2:29">
      <c r="B15053" s="136"/>
      <c r="E15053" s="136"/>
      <c r="H15053" s="136"/>
      <c r="K15053" s="136"/>
      <c r="O15053" s="136"/>
      <c r="T15053" s="136"/>
      <c r="W15053" s="136"/>
      <c r="Z15053" s="136"/>
      <c r="AC15053" s="136"/>
    </row>
    <row r="15054" spans="2:29">
      <c r="B15054" s="136"/>
      <c r="E15054" s="136"/>
      <c r="H15054" s="136"/>
      <c r="K15054" s="136"/>
      <c r="O15054" s="136"/>
      <c r="T15054" s="136"/>
      <c r="W15054" s="136"/>
      <c r="Z15054" s="136"/>
      <c r="AC15054" s="136"/>
    </row>
    <row r="15055" spans="2:29">
      <c r="B15055" s="136"/>
      <c r="E15055" s="136"/>
      <c r="H15055" s="136"/>
      <c r="K15055" s="136"/>
      <c r="O15055" s="136"/>
      <c r="T15055" s="136"/>
      <c r="W15055" s="136"/>
      <c r="Z15055" s="136"/>
      <c r="AC15055" s="136"/>
    </row>
    <row r="15056" spans="2:29">
      <c r="B15056" s="136"/>
      <c r="E15056" s="136"/>
      <c r="H15056" s="136"/>
      <c r="K15056" s="136"/>
      <c r="O15056" s="136"/>
      <c r="T15056" s="136"/>
      <c r="W15056" s="136"/>
      <c r="Z15056" s="136"/>
      <c r="AC15056" s="136"/>
    </row>
    <row r="15057" spans="2:29">
      <c r="B15057" s="136"/>
      <c r="E15057" s="136"/>
      <c r="H15057" s="136"/>
      <c r="K15057" s="136"/>
      <c r="O15057" s="136"/>
      <c r="T15057" s="136"/>
      <c r="W15057" s="136"/>
      <c r="Z15057" s="136"/>
      <c r="AC15057" s="136"/>
    </row>
    <row r="15058" spans="2:29">
      <c r="B15058" s="136"/>
      <c r="E15058" s="136"/>
      <c r="H15058" s="136"/>
      <c r="K15058" s="136"/>
      <c r="O15058" s="136"/>
      <c r="T15058" s="136"/>
      <c r="W15058" s="136"/>
      <c r="Z15058" s="136"/>
      <c r="AC15058" s="136"/>
    </row>
    <row r="15059" spans="2:29">
      <c r="B15059" s="136"/>
      <c r="E15059" s="136"/>
      <c r="H15059" s="136"/>
      <c r="K15059" s="136"/>
      <c r="O15059" s="136"/>
      <c r="T15059" s="136"/>
      <c r="W15059" s="136"/>
      <c r="Z15059" s="136"/>
      <c r="AC15059" s="136"/>
    </row>
    <row r="15060" spans="2:29">
      <c r="B15060" s="136"/>
      <c r="E15060" s="136"/>
      <c r="H15060" s="136"/>
      <c r="K15060" s="136"/>
      <c r="O15060" s="136"/>
      <c r="T15060" s="136"/>
      <c r="W15060" s="136"/>
      <c r="Z15060" s="136"/>
      <c r="AC15060" s="136"/>
    </row>
    <row r="15061" spans="2:29">
      <c r="B15061" s="136"/>
      <c r="E15061" s="136"/>
      <c r="H15061" s="136"/>
      <c r="K15061" s="136"/>
      <c r="O15061" s="136"/>
      <c r="T15061" s="136"/>
      <c r="W15061" s="136"/>
      <c r="Z15061" s="136"/>
      <c r="AC15061" s="136"/>
    </row>
    <row r="15062" spans="2:29">
      <c r="B15062" s="136"/>
      <c r="E15062" s="136"/>
      <c r="H15062" s="136"/>
      <c r="K15062" s="136"/>
      <c r="O15062" s="136"/>
      <c r="T15062" s="136"/>
      <c r="W15062" s="136"/>
      <c r="Z15062" s="136"/>
      <c r="AC15062" s="136"/>
    </row>
    <row r="15063" spans="2:29">
      <c r="B15063" s="136"/>
      <c r="E15063" s="136"/>
      <c r="H15063" s="136"/>
      <c r="K15063" s="136"/>
      <c r="O15063" s="136"/>
      <c r="T15063" s="136"/>
      <c r="W15063" s="136"/>
      <c r="Z15063" s="136"/>
      <c r="AC15063" s="136"/>
    </row>
    <row r="15064" spans="2:29">
      <c r="B15064" s="136"/>
      <c r="E15064" s="136"/>
      <c r="H15064" s="136"/>
      <c r="K15064" s="136"/>
      <c r="O15064" s="136"/>
      <c r="T15064" s="136"/>
      <c r="W15064" s="136"/>
      <c r="Z15064" s="136"/>
      <c r="AC15064" s="136"/>
    </row>
    <row r="15065" spans="2:29">
      <c r="B15065" s="136"/>
      <c r="E15065" s="136"/>
      <c r="H15065" s="136"/>
      <c r="K15065" s="136"/>
      <c r="O15065" s="136"/>
      <c r="T15065" s="136"/>
      <c r="W15065" s="136"/>
      <c r="Z15065" s="136"/>
      <c r="AC15065" s="136"/>
    </row>
    <row r="15066" spans="2:29">
      <c r="B15066" s="136"/>
      <c r="E15066" s="136"/>
      <c r="H15066" s="136"/>
      <c r="K15066" s="136"/>
      <c r="O15066" s="136"/>
      <c r="T15066" s="136"/>
      <c r="W15066" s="136"/>
      <c r="Z15066" s="136"/>
      <c r="AC15066" s="136"/>
    </row>
    <row r="15067" spans="2:29">
      <c r="B15067" s="136"/>
      <c r="E15067" s="136"/>
      <c r="H15067" s="136"/>
      <c r="K15067" s="136"/>
      <c r="O15067" s="136"/>
      <c r="T15067" s="136"/>
      <c r="W15067" s="136"/>
      <c r="Z15067" s="136"/>
      <c r="AC15067" s="136"/>
    </row>
    <row r="15068" spans="2:29">
      <c r="B15068" s="136"/>
      <c r="E15068" s="136"/>
      <c r="H15068" s="136"/>
      <c r="K15068" s="136"/>
      <c r="O15068" s="136"/>
      <c r="T15068" s="136"/>
      <c r="W15068" s="136"/>
      <c r="Z15068" s="136"/>
      <c r="AC15068" s="136"/>
    </row>
    <row r="15069" spans="2:29">
      <c r="B15069" s="136"/>
      <c r="E15069" s="136"/>
      <c r="H15069" s="136"/>
      <c r="K15069" s="136"/>
      <c r="O15069" s="136"/>
      <c r="T15069" s="136"/>
      <c r="W15069" s="136"/>
      <c r="Z15069" s="136"/>
      <c r="AC15069" s="136"/>
    </row>
    <row r="15070" spans="2:29">
      <c r="B15070" s="136"/>
      <c r="E15070" s="136"/>
      <c r="H15070" s="136"/>
      <c r="K15070" s="136"/>
      <c r="O15070" s="136"/>
      <c r="T15070" s="136"/>
      <c r="W15070" s="136"/>
      <c r="Z15070" s="136"/>
      <c r="AC15070" s="136"/>
    </row>
    <row r="15071" spans="2:29">
      <c r="B15071" s="136"/>
      <c r="E15071" s="136"/>
      <c r="H15071" s="136"/>
      <c r="K15071" s="136"/>
      <c r="O15071" s="136"/>
      <c r="T15071" s="136"/>
      <c r="W15071" s="136"/>
      <c r="Z15071" s="136"/>
      <c r="AC15071" s="136"/>
    </row>
    <row r="15072" spans="2:29">
      <c r="B15072" s="136"/>
      <c r="E15072" s="136"/>
      <c r="H15072" s="136"/>
      <c r="K15072" s="136"/>
      <c r="O15072" s="136"/>
      <c r="T15072" s="136"/>
      <c r="W15072" s="136"/>
      <c r="Z15072" s="136"/>
      <c r="AC15072" s="136"/>
    </row>
    <row r="15073" spans="2:29">
      <c r="B15073" s="136"/>
      <c r="E15073" s="136"/>
      <c r="H15073" s="136"/>
      <c r="K15073" s="136"/>
      <c r="O15073" s="136"/>
      <c r="T15073" s="136"/>
      <c r="W15073" s="136"/>
      <c r="Z15073" s="136"/>
      <c r="AC15073" s="136"/>
    </row>
    <row r="15074" spans="2:29">
      <c r="B15074" s="136"/>
      <c r="E15074" s="136"/>
      <c r="H15074" s="136"/>
      <c r="K15074" s="136"/>
      <c r="O15074" s="136"/>
      <c r="T15074" s="136"/>
      <c r="W15074" s="136"/>
      <c r="Z15074" s="136"/>
      <c r="AC15074" s="136"/>
    </row>
    <row r="15075" spans="2:29">
      <c r="B15075" s="136"/>
      <c r="E15075" s="136"/>
      <c r="H15075" s="136"/>
      <c r="K15075" s="136"/>
      <c r="O15075" s="136"/>
      <c r="T15075" s="136"/>
      <c r="W15075" s="136"/>
      <c r="Z15075" s="136"/>
      <c r="AC15075" s="136"/>
    </row>
    <row r="15076" spans="2:29">
      <c r="B15076" s="136"/>
      <c r="E15076" s="136"/>
      <c r="H15076" s="136"/>
      <c r="K15076" s="136"/>
      <c r="O15076" s="136"/>
      <c r="T15076" s="136"/>
      <c r="W15076" s="136"/>
      <c r="Z15076" s="136"/>
      <c r="AC15076" s="136"/>
    </row>
    <row r="15077" spans="2:29">
      <c r="B15077" s="136"/>
      <c r="E15077" s="136"/>
      <c r="H15077" s="136"/>
      <c r="K15077" s="136"/>
      <c r="O15077" s="136"/>
      <c r="T15077" s="136"/>
      <c r="W15077" s="136"/>
      <c r="Z15077" s="136"/>
      <c r="AC15077" s="136"/>
    </row>
    <row r="15078" spans="2:29">
      <c r="B15078" s="136"/>
      <c r="E15078" s="136"/>
      <c r="H15078" s="136"/>
      <c r="K15078" s="136"/>
      <c r="O15078" s="136"/>
      <c r="T15078" s="136"/>
      <c r="W15078" s="136"/>
      <c r="Z15078" s="136"/>
      <c r="AC15078" s="136"/>
    </row>
    <row r="15079" spans="2:29">
      <c r="B15079" s="136"/>
      <c r="E15079" s="136"/>
      <c r="H15079" s="136"/>
      <c r="K15079" s="136"/>
      <c r="O15079" s="136"/>
      <c r="T15079" s="136"/>
      <c r="W15079" s="136"/>
      <c r="Z15079" s="136"/>
      <c r="AC15079" s="136"/>
    </row>
    <row r="15080" spans="2:29">
      <c r="B15080" s="136"/>
      <c r="E15080" s="136"/>
      <c r="H15080" s="136"/>
      <c r="K15080" s="136"/>
      <c r="O15080" s="136"/>
      <c r="T15080" s="136"/>
      <c r="W15080" s="136"/>
      <c r="Z15080" s="136"/>
      <c r="AC15080" s="136"/>
    </row>
    <row r="15081" spans="2:29">
      <c r="B15081" s="136"/>
      <c r="E15081" s="136"/>
      <c r="H15081" s="136"/>
      <c r="K15081" s="136"/>
      <c r="O15081" s="136"/>
      <c r="T15081" s="136"/>
      <c r="W15081" s="136"/>
      <c r="Z15081" s="136"/>
      <c r="AC15081" s="136"/>
    </row>
    <row r="15082" spans="2:29">
      <c r="B15082" s="136"/>
      <c r="E15082" s="136"/>
      <c r="H15082" s="136"/>
      <c r="K15082" s="136"/>
      <c r="O15082" s="136"/>
      <c r="T15082" s="136"/>
      <c r="W15082" s="136"/>
      <c r="Z15082" s="136"/>
      <c r="AC15082" s="136"/>
    </row>
    <row r="15083" spans="2:29">
      <c r="B15083" s="136"/>
      <c r="E15083" s="136"/>
      <c r="H15083" s="136"/>
      <c r="K15083" s="136"/>
      <c r="O15083" s="136"/>
      <c r="T15083" s="136"/>
      <c r="W15083" s="136"/>
      <c r="Z15083" s="136"/>
      <c r="AC15083" s="136"/>
    </row>
    <row r="15084" spans="2:29">
      <c r="B15084" s="136"/>
      <c r="E15084" s="136"/>
      <c r="H15084" s="136"/>
      <c r="K15084" s="136"/>
      <c r="O15084" s="136"/>
      <c r="T15084" s="136"/>
      <c r="W15084" s="136"/>
      <c r="Z15084" s="136"/>
      <c r="AC15084" s="136"/>
    </row>
    <row r="15085" spans="2:29">
      <c r="B15085" s="136"/>
      <c r="E15085" s="136"/>
      <c r="H15085" s="136"/>
      <c r="K15085" s="136"/>
      <c r="O15085" s="136"/>
      <c r="T15085" s="136"/>
      <c r="W15085" s="136"/>
      <c r="Z15085" s="136"/>
      <c r="AC15085" s="136"/>
    </row>
    <row r="15086" spans="2:29">
      <c r="B15086" s="136"/>
      <c r="E15086" s="136"/>
      <c r="H15086" s="136"/>
      <c r="K15086" s="136"/>
      <c r="O15086" s="136"/>
      <c r="T15086" s="136"/>
      <c r="W15086" s="136"/>
      <c r="Z15086" s="136"/>
      <c r="AC15086" s="136"/>
    </row>
    <row r="15087" spans="2:29">
      <c r="B15087" s="136"/>
      <c r="E15087" s="136"/>
      <c r="H15087" s="136"/>
      <c r="K15087" s="136"/>
      <c r="O15087" s="136"/>
      <c r="T15087" s="136"/>
      <c r="W15087" s="136"/>
      <c r="Z15087" s="136"/>
      <c r="AC15087" s="136"/>
    </row>
    <row r="15088" spans="2:29">
      <c r="B15088" s="136"/>
      <c r="E15088" s="136"/>
      <c r="H15088" s="136"/>
      <c r="K15088" s="136"/>
      <c r="O15088" s="136"/>
      <c r="T15088" s="136"/>
      <c r="W15088" s="136"/>
      <c r="Z15088" s="136"/>
      <c r="AC15088" s="136"/>
    </row>
    <row r="15089" spans="2:29">
      <c r="B15089" s="136"/>
      <c r="E15089" s="136"/>
      <c r="H15089" s="136"/>
      <c r="K15089" s="136"/>
      <c r="O15089" s="136"/>
      <c r="T15089" s="136"/>
      <c r="W15089" s="136"/>
      <c r="Z15089" s="136"/>
      <c r="AC15089" s="136"/>
    </row>
    <row r="15090" spans="2:29">
      <c r="B15090" s="136"/>
      <c r="E15090" s="136"/>
      <c r="H15090" s="136"/>
      <c r="K15090" s="136"/>
      <c r="O15090" s="136"/>
      <c r="T15090" s="136"/>
      <c r="W15090" s="136"/>
      <c r="Z15090" s="136"/>
      <c r="AC15090" s="136"/>
    </row>
    <row r="15091" spans="2:29">
      <c r="B15091" s="136"/>
      <c r="E15091" s="136"/>
      <c r="H15091" s="136"/>
      <c r="K15091" s="136"/>
      <c r="O15091" s="136"/>
      <c r="T15091" s="136"/>
      <c r="W15091" s="136"/>
      <c r="Z15091" s="136"/>
      <c r="AC15091" s="136"/>
    </row>
    <row r="15092" spans="2:29">
      <c r="B15092" s="136"/>
      <c r="E15092" s="136"/>
      <c r="H15092" s="136"/>
      <c r="K15092" s="136"/>
      <c r="O15092" s="136"/>
      <c r="T15092" s="136"/>
      <c r="W15092" s="136"/>
      <c r="Z15092" s="136"/>
      <c r="AC15092" s="136"/>
    </row>
    <row r="15093" spans="2:29">
      <c r="B15093" s="136"/>
      <c r="E15093" s="136"/>
      <c r="H15093" s="136"/>
      <c r="K15093" s="136"/>
      <c r="O15093" s="136"/>
      <c r="T15093" s="136"/>
      <c r="W15093" s="136"/>
      <c r="Z15093" s="136"/>
      <c r="AC15093" s="136"/>
    </row>
    <row r="15094" spans="2:29">
      <c r="B15094" s="136"/>
      <c r="E15094" s="136"/>
      <c r="H15094" s="136"/>
      <c r="K15094" s="136"/>
      <c r="O15094" s="136"/>
      <c r="T15094" s="136"/>
      <c r="W15094" s="136"/>
      <c r="Z15094" s="136"/>
      <c r="AC15094" s="136"/>
    </row>
    <row r="15095" spans="2:29">
      <c r="B15095" s="136"/>
      <c r="E15095" s="136"/>
      <c r="H15095" s="136"/>
      <c r="K15095" s="136"/>
      <c r="O15095" s="136"/>
      <c r="T15095" s="136"/>
      <c r="W15095" s="136"/>
      <c r="Z15095" s="136"/>
      <c r="AC15095" s="136"/>
    </row>
    <row r="15096" spans="2:29">
      <c r="B15096" s="136"/>
      <c r="E15096" s="136"/>
      <c r="H15096" s="136"/>
      <c r="K15096" s="136"/>
      <c r="O15096" s="136"/>
      <c r="T15096" s="136"/>
      <c r="W15096" s="136"/>
      <c r="Z15096" s="136"/>
      <c r="AC15096" s="136"/>
    </row>
    <row r="15097" spans="2:29">
      <c r="B15097" s="136"/>
      <c r="E15097" s="136"/>
      <c r="H15097" s="136"/>
      <c r="K15097" s="136"/>
      <c r="O15097" s="136"/>
      <c r="T15097" s="136"/>
      <c r="W15097" s="136"/>
      <c r="Z15097" s="136"/>
      <c r="AC15097" s="136"/>
    </row>
    <row r="15098" spans="2:29">
      <c r="B15098" s="136"/>
      <c r="E15098" s="136"/>
      <c r="H15098" s="136"/>
      <c r="K15098" s="136"/>
      <c r="O15098" s="136"/>
      <c r="T15098" s="136"/>
      <c r="W15098" s="136"/>
      <c r="Z15098" s="136"/>
      <c r="AC15098" s="136"/>
    </row>
    <row r="15099" spans="2:29">
      <c r="B15099" s="136"/>
      <c r="E15099" s="136"/>
      <c r="H15099" s="136"/>
      <c r="K15099" s="136"/>
      <c r="O15099" s="136"/>
      <c r="T15099" s="136"/>
      <c r="W15099" s="136"/>
      <c r="Z15099" s="136"/>
      <c r="AC15099" s="136"/>
    </row>
    <row r="15100" spans="2:29">
      <c r="B15100" s="136"/>
      <c r="E15100" s="136"/>
      <c r="H15100" s="136"/>
      <c r="K15100" s="136"/>
      <c r="O15100" s="136"/>
      <c r="T15100" s="136"/>
      <c r="W15100" s="136"/>
      <c r="Z15100" s="136"/>
      <c r="AC15100" s="136"/>
    </row>
    <row r="15101" spans="2:29">
      <c r="B15101" s="136"/>
      <c r="E15101" s="136"/>
      <c r="H15101" s="136"/>
      <c r="K15101" s="136"/>
      <c r="O15101" s="136"/>
      <c r="T15101" s="136"/>
      <c r="W15101" s="136"/>
      <c r="Z15101" s="136"/>
      <c r="AC15101" s="136"/>
    </row>
    <row r="15102" spans="2:29">
      <c r="B15102" s="136"/>
      <c r="E15102" s="136"/>
      <c r="H15102" s="136"/>
      <c r="K15102" s="136"/>
      <c r="O15102" s="136"/>
      <c r="T15102" s="136"/>
      <c r="W15102" s="136"/>
      <c r="Z15102" s="136"/>
      <c r="AC15102" s="136"/>
    </row>
    <row r="15103" spans="2:29">
      <c r="B15103" s="136"/>
      <c r="E15103" s="136"/>
      <c r="H15103" s="136"/>
      <c r="K15103" s="136"/>
      <c r="O15103" s="136"/>
      <c r="T15103" s="136"/>
      <c r="W15103" s="136"/>
      <c r="Z15103" s="136"/>
      <c r="AC15103" s="136"/>
    </row>
    <row r="15104" spans="2:29">
      <c r="B15104" s="136"/>
      <c r="E15104" s="136"/>
      <c r="H15104" s="136"/>
      <c r="K15104" s="136"/>
      <c r="O15104" s="136"/>
      <c r="T15104" s="136"/>
      <c r="W15104" s="136"/>
      <c r="Z15104" s="136"/>
      <c r="AC15104" s="136"/>
    </row>
    <row r="15105" spans="2:29">
      <c r="B15105" s="136"/>
      <c r="E15105" s="136"/>
      <c r="H15105" s="136"/>
      <c r="K15105" s="136"/>
      <c r="O15105" s="136"/>
      <c r="T15105" s="136"/>
      <c r="W15105" s="136"/>
      <c r="Z15105" s="136"/>
      <c r="AC15105" s="136"/>
    </row>
    <row r="15106" spans="2:29">
      <c r="B15106" s="136"/>
      <c r="E15106" s="136"/>
      <c r="H15106" s="136"/>
      <c r="K15106" s="136"/>
      <c r="O15106" s="136"/>
      <c r="T15106" s="136"/>
      <c r="W15106" s="136"/>
      <c r="Z15106" s="136"/>
      <c r="AC15106" s="136"/>
    </row>
    <row r="15107" spans="2:29">
      <c r="B15107" s="136"/>
      <c r="E15107" s="136"/>
      <c r="H15107" s="136"/>
      <c r="K15107" s="136"/>
      <c r="O15107" s="136"/>
      <c r="T15107" s="136"/>
      <c r="W15107" s="136"/>
      <c r="Z15107" s="136"/>
      <c r="AC15107" s="136"/>
    </row>
    <row r="15108" spans="2:29">
      <c r="B15108" s="136"/>
      <c r="E15108" s="136"/>
      <c r="H15108" s="136"/>
      <c r="K15108" s="136"/>
      <c r="O15108" s="136"/>
      <c r="T15108" s="136"/>
      <c r="W15108" s="136"/>
      <c r="Z15108" s="136"/>
      <c r="AC15108" s="136"/>
    </row>
    <row r="15109" spans="2:29">
      <c r="B15109" s="136"/>
      <c r="E15109" s="136"/>
      <c r="H15109" s="136"/>
      <c r="K15109" s="136"/>
      <c r="O15109" s="136"/>
      <c r="T15109" s="136"/>
      <c r="W15109" s="136"/>
      <c r="Z15109" s="136"/>
      <c r="AC15109" s="136"/>
    </row>
    <row r="15110" spans="2:29">
      <c r="B15110" s="136"/>
      <c r="E15110" s="136"/>
      <c r="H15110" s="136"/>
      <c r="K15110" s="136"/>
      <c r="O15110" s="136"/>
      <c r="T15110" s="136"/>
      <c r="W15110" s="136"/>
      <c r="Z15110" s="136"/>
      <c r="AC15110" s="136"/>
    </row>
    <row r="15111" spans="2:29">
      <c r="B15111" s="136"/>
      <c r="E15111" s="136"/>
      <c r="H15111" s="136"/>
      <c r="K15111" s="136"/>
      <c r="O15111" s="136"/>
      <c r="T15111" s="136"/>
      <c r="W15111" s="136"/>
      <c r="Z15111" s="136"/>
      <c r="AC15111" s="136"/>
    </row>
    <row r="15112" spans="2:29">
      <c r="B15112" s="136"/>
      <c r="E15112" s="136"/>
      <c r="H15112" s="136"/>
      <c r="K15112" s="136"/>
      <c r="O15112" s="136"/>
      <c r="T15112" s="136"/>
      <c r="W15112" s="136"/>
      <c r="Z15112" s="136"/>
      <c r="AC15112" s="136"/>
    </row>
    <row r="15113" spans="2:29">
      <c r="B15113" s="136"/>
      <c r="E15113" s="136"/>
      <c r="H15113" s="136"/>
      <c r="K15113" s="136"/>
      <c r="O15113" s="136"/>
      <c r="T15113" s="136"/>
      <c r="W15113" s="136"/>
      <c r="Z15113" s="136"/>
      <c r="AC15113" s="136"/>
    </row>
    <row r="15114" spans="2:29">
      <c r="B15114" s="136"/>
      <c r="E15114" s="136"/>
      <c r="H15114" s="136"/>
      <c r="K15114" s="136"/>
      <c r="O15114" s="136"/>
      <c r="T15114" s="136"/>
      <c r="W15114" s="136"/>
      <c r="Z15114" s="136"/>
      <c r="AC15114" s="136"/>
    </row>
    <row r="15115" spans="2:29">
      <c r="B15115" s="136"/>
      <c r="E15115" s="136"/>
      <c r="H15115" s="136"/>
      <c r="K15115" s="136"/>
      <c r="O15115" s="136"/>
      <c r="T15115" s="136"/>
      <c r="W15115" s="136"/>
      <c r="Z15115" s="136"/>
      <c r="AC15115" s="136"/>
    </row>
    <row r="15116" spans="2:29">
      <c r="B15116" s="136"/>
      <c r="E15116" s="136"/>
      <c r="H15116" s="136"/>
      <c r="K15116" s="136"/>
      <c r="O15116" s="136"/>
      <c r="T15116" s="136"/>
      <c r="W15116" s="136"/>
      <c r="Z15116" s="136"/>
      <c r="AC15116" s="136"/>
    </row>
    <row r="15117" spans="2:29">
      <c r="B15117" s="136"/>
      <c r="E15117" s="136"/>
      <c r="H15117" s="136"/>
      <c r="K15117" s="136"/>
      <c r="O15117" s="136"/>
      <c r="T15117" s="136"/>
      <c r="W15117" s="136"/>
      <c r="Z15117" s="136"/>
      <c r="AC15117" s="136"/>
    </row>
    <row r="15118" spans="2:29">
      <c r="B15118" s="136"/>
      <c r="E15118" s="136"/>
      <c r="H15118" s="136"/>
      <c r="K15118" s="136"/>
      <c r="O15118" s="136"/>
      <c r="T15118" s="136"/>
      <c r="W15118" s="136"/>
      <c r="Z15118" s="136"/>
      <c r="AC15118" s="136"/>
    </row>
    <row r="15119" spans="2:29">
      <c r="B15119" s="136"/>
      <c r="E15119" s="136"/>
      <c r="H15119" s="136"/>
      <c r="K15119" s="136"/>
      <c r="O15119" s="136"/>
      <c r="T15119" s="136"/>
      <c r="W15119" s="136"/>
      <c r="Z15119" s="136"/>
      <c r="AC15119" s="136"/>
    </row>
    <row r="15120" spans="2:29">
      <c r="B15120" s="136"/>
      <c r="E15120" s="136"/>
      <c r="H15120" s="136"/>
      <c r="K15120" s="136"/>
      <c r="O15120" s="136"/>
      <c r="T15120" s="136"/>
      <c r="W15120" s="136"/>
      <c r="Z15120" s="136"/>
      <c r="AC15120" s="136"/>
    </row>
    <row r="15121" spans="2:29">
      <c r="B15121" s="136"/>
      <c r="E15121" s="136"/>
      <c r="H15121" s="136"/>
      <c r="K15121" s="136"/>
      <c r="O15121" s="136"/>
      <c r="T15121" s="136"/>
      <c r="W15121" s="136"/>
      <c r="Z15121" s="136"/>
      <c r="AC15121" s="136"/>
    </row>
    <row r="15122" spans="2:29">
      <c r="B15122" s="136"/>
      <c r="E15122" s="136"/>
      <c r="H15122" s="136"/>
      <c r="K15122" s="136"/>
      <c r="O15122" s="136"/>
      <c r="T15122" s="136"/>
      <c r="W15122" s="136"/>
      <c r="Z15122" s="136"/>
      <c r="AC15122" s="136"/>
    </row>
    <row r="15123" spans="2:29">
      <c r="B15123" s="136"/>
      <c r="E15123" s="136"/>
      <c r="H15123" s="136"/>
      <c r="K15123" s="136"/>
      <c r="O15123" s="136"/>
      <c r="T15123" s="136"/>
      <c r="W15123" s="136"/>
      <c r="Z15123" s="136"/>
      <c r="AC15123" s="136"/>
    </row>
    <row r="15124" spans="2:29">
      <c r="B15124" s="136"/>
      <c r="E15124" s="136"/>
      <c r="H15124" s="136"/>
      <c r="K15124" s="136"/>
      <c r="O15124" s="136"/>
      <c r="T15124" s="136"/>
      <c r="W15124" s="136"/>
      <c r="Z15124" s="136"/>
      <c r="AC15124" s="136"/>
    </row>
    <row r="15125" spans="2:29">
      <c r="B15125" s="136"/>
      <c r="E15125" s="136"/>
      <c r="H15125" s="136"/>
      <c r="K15125" s="136"/>
      <c r="O15125" s="136"/>
      <c r="T15125" s="136"/>
      <c r="W15125" s="136"/>
      <c r="Z15125" s="136"/>
      <c r="AC15125" s="136"/>
    </row>
    <row r="15126" spans="2:29">
      <c r="B15126" s="136"/>
      <c r="E15126" s="136"/>
      <c r="H15126" s="136"/>
      <c r="K15126" s="136"/>
      <c r="O15126" s="136"/>
      <c r="T15126" s="136"/>
      <c r="W15126" s="136"/>
      <c r="Z15126" s="136"/>
      <c r="AC15126" s="136"/>
    </row>
    <row r="15127" spans="2:29">
      <c r="B15127" s="136"/>
      <c r="E15127" s="136"/>
      <c r="H15127" s="136"/>
      <c r="K15127" s="136"/>
      <c r="O15127" s="136"/>
      <c r="T15127" s="136"/>
      <c r="W15127" s="136"/>
      <c r="Z15127" s="136"/>
      <c r="AC15127" s="136"/>
    </row>
    <row r="15128" spans="2:29">
      <c r="B15128" s="136"/>
      <c r="E15128" s="136"/>
      <c r="H15128" s="136"/>
      <c r="K15128" s="136"/>
      <c r="O15128" s="136"/>
      <c r="T15128" s="136"/>
      <c r="W15128" s="136"/>
      <c r="Z15128" s="136"/>
      <c r="AC15128" s="136"/>
    </row>
    <row r="15129" spans="2:29">
      <c r="B15129" s="136"/>
      <c r="E15129" s="136"/>
      <c r="H15129" s="136"/>
      <c r="K15129" s="136"/>
      <c r="O15129" s="136"/>
      <c r="T15129" s="136"/>
      <c r="W15129" s="136"/>
      <c r="Z15129" s="136"/>
      <c r="AC15129" s="136"/>
    </row>
    <row r="15130" spans="2:29">
      <c r="B15130" s="136"/>
      <c r="E15130" s="136"/>
      <c r="H15130" s="136"/>
      <c r="K15130" s="136"/>
      <c r="O15130" s="136"/>
      <c r="T15130" s="136"/>
      <c r="W15130" s="136"/>
      <c r="Z15130" s="136"/>
      <c r="AC15130" s="136"/>
    </row>
    <row r="15131" spans="2:29">
      <c r="B15131" s="136"/>
      <c r="E15131" s="136"/>
      <c r="H15131" s="136"/>
      <c r="K15131" s="136"/>
      <c r="O15131" s="136"/>
      <c r="T15131" s="136"/>
      <c r="W15131" s="136"/>
      <c r="Z15131" s="136"/>
      <c r="AC15131" s="136"/>
    </row>
    <row r="15132" spans="2:29">
      <c r="B15132" s="136"/>
      <c r="E15132" s="136"/>
      <c r="H15132" s="136"/>
      <c r="K15132" s="136"/>
      <c r="O15132" s="136"/>
      <c r="T15132" s="136"/>
      <c r="W15132" s="136"/>
      <c r="Z15132" s="136"/>
      <c r="AC15132" s="136"/>
    </row>
    <row r="15133" spans="2:29">
      <c r="B15133" s="136"/>
      <c r="E15133" s="136"/>
      <c r="H15133" s="136"/>
      <c r="K15133" s="136"/>
      <c r="O15133" s="136"/>
      <c r="T15133" s="136"/>
      <c r="W15133" s="136"/>
      <c r="Z15133" s="136"/>
      <c r="AC15133" s="136"/>
    </row>
    <row r="15134" spans="2:29">
      <c r="B15134" s="136"/>
      <c r="E15134" s="136"/>
      <c r="H15134" s="136"/>
      <c r="K15134" s="136"/>
      <c r="O15134" s="136"/>
      <c r="T15134" s="136"/>
      <c r="W15134" s="136"/>
      <c r="Z15134" s="136"/>
      <c r="AC15134" s="136"/>
    </row>
    <row r="15135" spans="2:29">
      <c r="B15135" s="136"/>
      <c r="E15135" s="136"/>
      <c r="H15135" s="136"/>
      <c r="K15135" s="136"/>
      <c r="O15135" s="136"/>
      <c r="T15135" s="136"/>
      <c r="W15135" s="136"/>
      <c r="Z15135" s="136"/>
      <c r="AC15135" s="136"/>
    </row>
    <row r="15136" spans="2:29">
      <c r="B15136" s="136"/>
      <c r="E15136" s="136"/>
      <c r="H15136" s="136"/>
      <c r="K15136" s="136"/>
      <c r="O15136" s="136"/>
      <c r="T15136" s="136"/>
      <c r="W15136" s="136"/>
      <c r="Z15136" s="136"/>
      <c r="AC15136" s="136"/>
    </row>
    <row r="15137" spans="2:29">
      <c r="B15137" s="136"/>
      <c r="E15137" s="136"/>
      <c r="H15137" s="136"/>
      <c r="K15137" s="136"/>
      <c r="O15137" s="136"/>
      <c r="T15137" s="136"/>
      <c r="W15137" s="136"/>
      <c r="Z15137" s="136"/>
      <c r="AC15137" s="136"/>
    </row>
    <row r="15138" spans="2:29">
      <c r="B15138" s="136"/>
      <c r="E15138" s="136"/>
      <c r="H15138" s="136"/>
      <c r="K15138" s="136"/>
      <c r="O15138" s="136"/>
      <c r="T15138" s="136"/>
      <c r="W15138" s="136"/>
      <c r="Z15138" s="136"/>
      <c r="AC15138" s="136"/>
    </row>
    <row r="15139" spans="2:29">
      <c r="B15139" s="136"/>
      <c r="E15139" s="136"/>
      <c r="H15139" s="136"/>
      <c r="K15139" s="136"/>
      <c r="O15139" s="136"/>
      <c r="T15139" s="136"/>
      <c r="W15139" s="136"/>
      <c r="Z15139" s="136"/>
      <c r="AC15139" s="136"/>
    </row>
    <row r="15140" spans="2:29">
      <c r="B15140" s="136"/>
      <c r="E15140" s="136"/>
      <c r="H15140" s="136"/>
      <c r="K15140" s="136"/>
      <c r="O15140" s="136"/>
      <c r="T15140" s="136"/>
      <c r="W15140" s="136"/>
      <c r="Z15140" s="136"/>
      <c r="AC15140" s="136"/>
    </row>
    <row r="15141" spans="2:29">
      <c r="B15141" s="136"/>
      <c r="E15141" s="136"/>
      <c r="H15141" s="136"/>
      <c r="K15141" s="136"/>
      <c r="O15141" s="136"/>
      <c r="T15141" s="136"/>
      <c r="W15141" s="136"/>
      <c r="Z15141" s="136"/>
      <c r="AC15141" s="136"/>
    </row>
    <row r="15142" spans="2:29">
      <c r="B15142" s="136"/>
      <c r="E15142" s="136"/>
      <c r="H15142" s="136"/>
      <c r="K15142" s="136"/>
      <c r="O15142" s="136"/>
      <c r="T15142" s="136"/>
      <c r="W15142" s="136"/>
      <c r="Z15142" s="136"/>
      <c r="AC15142" s="136"/>
    </row>
    <row r="15143" spans="2:29">
      <c r="B15143" s="136"/>
      <c r="E15143" s="136"/>
      <c r="H15143" s="136"/>
      <c r="K15143" s="136"/>
      <c r="O15143" s="136"/>
      <c r="T15143" s="136"/>
      <c r="W15143" s="136"/>
      <c r="Z15143" s="136"/>
      <c r="AC15143" s="136"/>
    </row>
    <row r="15144" spans="2:29">
      <c r="B15144" s="136"/>
      <c r="E15144" s="136"/>
      <c r="H15144" s="136"/>
      <c r="K15144" s="136"/>
      <c r="O15144" s="136"/>
      <c r="T15144" s="136"/>
      <c r="W15144" s="136"/>
      <c r="Z15144" s="136"/>
      <c r="AC15144" s="136"/>
    </row>
    <row r="15145" spans="2:29">
      <c r="B15145" s="136"/>
      <c r="E15145" s="136"/>
      <c r="H15145" s="136"/>
      <c r="K15145" s="136"/>
      <c r="O15145" s="136"/>
      <c r="T15145" s="136"/>
      <c r="W15145" s="136"/>
      <c r="Z15145" s="136"/>
      <c r="AC15145" s="136"/>
    </row>
    <row r="15146" spans="2:29">
      <c r="B15146" s="136"/>
      <c r="E15146" s="136"/>
      <c r="H15146" s="136"/>
      <c r="K15146" s="136"/>
      <c r="O15146" s="136"/>
      <c r="T15146" s="136"/>
      <c r="W15146" s="136"/>
      <c r="Z15146" s="136"/>
      <c r="AC15146" s="136"/>
    </row>
    <row r="15147" spans="2:29">
      <c r="B15147" s="136"/>
      <c r="E15147" s="136"/>
      <c r="H15147" s="136"/>
      <c r="K15147" s="136"/>
      <c r="O15147" s="136"/>
      <c r="T15147" s="136"/>
      <c r="W15147" s="136"/>
      <c r="Z15147" s="136"/>
      <c r="AC15147" s="136"/>
    </row>
    <row r="15148" spans="2:29">
      <c r="B15148" s="136"/>
      <c r="E15148" s="136"/>
      <c r="H15148" s="136"/>
      <c r="K15148" s="136"/>
      <c r="O15148" s="136"/>
      <c r="T15148" s="136"/>
      <c r="W15148" s="136"/>
      <c r="Z15148" s="136"/>
      <c r="AC15148" s="136"/>
    </row>
    <row r="15149" spans="2:29">
      <c r="B15149" s="136"/>
      <c r="E15149" s="136"/>
      <c r="H15149" s="136"/>
      <c r="K15149" s="136"/>
      <c r="O15149" s="136"/>
      <c r="T15149" s="136"/>
      <c r="W15149" s="136"/>
      <c r="Z15149" s="136"/>
      <c r="AC15149" s="136"/>
    </row>
    <row r="15150" spans="2:29">
      <c r="B15150" s="136"/>
      <c r="E15150" s="136"/>
      <c r="H15150" s="136"/>
      <c r="K15150" s="136"/>
      <c r="O15150" s="136"/>
      <c r="T15150" s="136"/>
      <c r="W15150" s="136"/>
      <c r="Z15150" s="136"/>
      <c r="AC15150" s="136"/>
    </row>
    <row r="15151" spans="2:29">
      <c r="B15151" s="136"/>
      <c r="E15151" s="136"/>
      <c r="H15151" s="136"/>
      <c r="K15151" s="136"/>
      <c r="O15151" s="136"/>
      <c r="T15151" s="136"/>
      <c r="W15151" s="136"/>
      <c r="Z15151" s="136"/>
      <c r="AC15151" s="136"/>
    </row>
    <row r="15152" spans="2:29">
      <c r="B15152" s="136"/>
      <c r="E15152" s="136"/>
      <c r="H15152" s="136"/>
      <c r="K15152" s="136"/>
      <c r="O15152" s="136"/>
      <c r="T15152" s="136"/>
      <c r="W15152" s="136"/>
      <c r="Z15152" s="136"/>
      <c r="AC15152" s="136"/>
    </row>
    <row r="15153" spans="2:29">
      <c r="B15153" s="136"/>
      <c r="E15153" s="136"/>
      <c r="H15153" s="136"/>
      <c r="K15153" s="136"/>
      <c r="O15153" s="136"/>
      <c r="T15153" s="136"/>
      <c r="W15153" s="136"/>
      <c r="Z15153" s="136"/>
      <c r="AC15153" s="136"/>
    </row>
    <row r="15154" spans="2:29">
      <c r="B15154" s="136"/>
      <c r="E15154" s="136"/>
      <c r="H15154" s="136"/>
      <c r="K15154" s="136"/>
      <c r="O15154" s="136"/>
      <c r="T15154" s="136"/>
      <c r="W15154" s="136"/>
      <c r="Z15154" s="136"/>
      <c r="AC15154" s="136"/>
    </row>
    <row r="15155" spans="2:29">
      <c r="B15155" s="136"/>
      <c r="E15155" s="136"/>
      <c r="H15155" s="136"/>
      <c r="K15155" s="136"/>
      <c r="O15155" s="136"/>
      <c r="T15155" s="136"/>
      <c r="W15155" s="136"/>
      <c r="Z15155" s="136"/>
      <c r="AC15155" s="136"/>
    </row>
    <row r="15156" spans="2:29">
      <c r="B15156" s="136"/>
      <c r="E15156" s="136"/>
      <c r="H15156" s="136"/>
      <c r="K15156" s="136"/>
      <c r="O15156" s="136"/>
      <c r="T15156" s="136"/>
      <c r="W15156" s="136"/>
      <c r="Z15156" s="136"/>
      <c r="AC15156" s="136"/>
    </row>
    <row r="15157" spans="2:29">
      <c r="B15157" s="136"/>
      <c r="E15157" s="136"/>
      <c r="H15157" s="136"/>
      <c r="K15157" s="136"/>
      <c r="O15157" s="136"/>
      <c r="T15157" s="136"/>
      <c r="W15157" s="136"/>
      <c r="Z15157" s="136"/>
      <c r="AC15157" s="136"/>
    </row>
    <row r="15158" spans="2:29">
      <c r="B15158" s="136"/>
      <c r="E15158" s="136"/>
      <c r="H15158" s="136"/>
      <c r="K15158" s="136"/>
      <c r="O15158" s="136"/>
      <c r="T15158" s="136"/>
      <c r="W15158" s="136"/>
      <c r="Z15158" s="136"/>
      <c r="AC15158" s="136"/>
    </row>
    <row r="15159" spans="2:29">
      <c r="B15159" s="136"/>
      <c r="E15159" s="136"/>
      <c r="H15159" s="136"/>
      <c r="K15159" s="136"/>
      <c r="O15159" s="136"/>
      <c r="T15159" s="136"/>
      <c r="W15159" s="136"/>
      <c r="Z15159" s="136"/>
      <c r="AC15159" s="136"/>
    </row>
    <row r="15160" spans="2:29">
      <c r="B15160" s="136"/>
      <c r="E15160" s="136"/>
      <c r="H15160" s="136"/>
      <c r="K15160" s="136"/>
      <c r="O15160" s="136"/>
      <c r="T15160" s="136"/>
      <c r="W15160" s="136"/>
      <c r="Z15160" s="136"/>
      <c r="AC15160" s="136"/>
    </row>
    <row r="15161" spans="2:29">
      <c r="B15161" s="136"/>
      <c r="E15161" s="136"/>
      <c r="H15161" s="136"/>
      <c r="K15161" s="136"/>
      <c r="O15161" s="136"/>
      <c r="T15161" s="136"/>
      <c r="W15161" s="136"/>
      <c r="Z15161" s="136"/>
      <c r="AC15161" s="136"/>
    </row>
    <row r="15162" spans="2:29">
      <c r="B15162" s="136"/>
      <c r="E15162" s="136"/>
      <c r="H15162" s="136"/>
      <c r="K15162" s="136"/>
      <c r="O15162" s="136"/>
      <c r="T15162" s="136"/>
      <c r="W15162" s="136"/>
      <c r="Z15162" s="136"/>
      <c r="AC15162" s="136"/>
    </row>
    <row r="15163" spans="2:29">
      <c r="B15163" s="136"/>
      <c r="E15163" s="136"/>
      <c r="H15163" s="136"/>
      <c r="K15163" s="136"/>
      <c r="O15163" s="136"/>
      <c r="T15163" s="136"/>
      <c r="W15163" s="136"/>
      <c r="Z15163" s="136"/>
      <c r="AC15163" s="136"/>
    </row>
    <row r="15164" spans="2:29">
      <c r="B15164" s="136"/>
      <c r="E15164" s="136"/>
      <c r="H15164" s="136"/>
      <c r="K15164" s="136"/>
      <c r="O15164" s="136"/>
      <c r="T15164" s="136"/>
      <c r="W15164" s="136"/>
      <c r="Z15164" s="136"/>
      <c r="AC15164" s="136"/>
    </row>
    <row r="15165" spans="2:29">
      <c r="B15165" s="136"/>
      <c r="E15165" s="136"/>
      <c r="H15165" s="136"/>
      <c r="K15165" s="136"/>
      <c r="O15165" s="136"/>
      <c r="T15165" s="136"/>
      <c r="W15165" s="136"/>
      <c r="Z15165" s="136"/>
      <c r="AC15165" s="136"/>
    </row>
    <row r="15166" spans="2:29">
      <c r="B15166" s="136"/>
      <c r="E15166" s="136"/>
      <c r="H15166" s="136"/>
      <c r="K15166" s="136"/>
      <c r="O15166" s="136"/>
      <c r="T15166" s="136"/>
      <c r="W15166" s="136"/>
      <c r="Z15166" s="136"/>
      <c r="AC15166" s="136"/>
    </row>
    <row r="15167" spans="2:29">
      <c r="B15167" s="136"/>
      <c r="E15167" s="136"/>
      <c r="H15167" s="136"/>
      <c r="K15167" s="136"/>
      <c r="O15167" s="136"/>
      <c r="T15167" s="136"/>
      <c r="W15167" s="136"/>
      <c r="Z15167" s="136"/>
      <c r="AC15167" s="136"/>
    </row>
    <row r="15168" spans="2:29">
      <c r="B15168" s="136"/>
      <c r="E15168" s="136"/>
      <c r="H15168" s="136"/>
      <c r="K15168" s="136"/>
      <c r="O15168" s="136"/>
      <c r="T15168" s="136"/>
      <c r="W15168" s="136"/>
      <c r="Z15168" s="136"/>
      <c r="AC15168" s="136"/>
    </row>
    <row r="15169" spans="2:29">
      <c r="B15169" s="136"/>
      <c r="E15169" s="136"/>
      <c r="H15169" s="136"/>
      <c r="K15169" s="136"/>
      <c r="O15169" s="136"/>
      <c r="T15169" s="136"/>
      <c r="W15169" s="136"/>
      <c r="Z15169" s="136"/>
      <c r="AC15169" s="136"/>
    </row>
    <row r="15170" spans="2:29">
      <c r="B15170" s="136"/>
      <c r="E15170" s="136"/>
      <c r="H15170" s="136"/>
      <c r="K15170" s="136"/>
      <c r="O15170" s="136"/>
      <c r="T15170" s="136"/>
      <c r="W15170" s="136"/>
      <c r="Z15170" s="136"/>
      <c r="AC15170" s="136"/>
    </row>
    <row r="15171" spans="2:29">
      <c r="B15171" s="136"/>
      <c r="E15171" s="136"/>
      <c r="H15171" s="136"/>
      <c r="K15171" s="136"/>
      <c r="O15171" s="136"/>
      <c r="T15171" s="136"/>
      <c r="W15171" s="136"/>
      <c r="Z15171" s="136"/>
      <c r="AC15171" s="136"/>
    </row>
    <row r="15172" spans="2:29">
      <c r="B15172" s="136"/>
      <c r="E15172" s="136"/>
      <c r="H15172" s="136"/>
      <c r="K15172" s="136"/>
      <c r="O15172" s="136"/>
      <c r="T15172" s="136"/>
      <c r="W15172" s="136"/>
      <c r="Z15172" s="136"/>
      <c r="AC15172" s="136"/>
    </row>
    <row r="15173" spans="2:29">
      <c r="B15173" s="136"/>
      <c r="E15173" s="136"/>
      <c r="H15173" s="136"/>
      <c r="K15173" s="136"/>
      <c r="O15173" s="136"/>
      <c r="T15173" s="136"/>
      <c r="W15173" s="136"/>
      <c r="Z15173" s="136"/>
      <c r="AC15173" s="136"/>
    </row>
    <row r="15174" spans="2:29">
      <c r="B15174" s="136"/>
      <c r="E15174" s="136"/>
      <c r="H15174" s="136"/>
      <c r="K15174" s="136"/>
      <c r="O15174" s="136"/>
      <c r="T15174" s="136"/>
      <c r="W15174" s="136"/>
      <c r="Z15174" s="136"/>
      <c r="AC15174" s="136"/>
    </row>
    <row r="15175" spans="2:29">
      <c r="B15175" s="136"/>
      <c r="E15175" s="136"/>
      <c r="H15175" s="136"/>
      <c r="K15175" s="136"/>
      <c r="O15175" s="136"/>
      <c r="T15175" s="136"/>
      <c r="W15175" s="136"/>
      <c r="Z15175" s="136"/>
      <c r="AC15175" s="136"/>
    </row>
    <row r="15176" spans="2:29">
      <c r="B15176" s="136"/>
      <c r="E15176" s="136"/>
      <c r="H15176" s="136"/>
      <c r="K15176" s="136"/>
      <c r="O15176" s="136"/>
      <c r="T15176" s="136"/>
      <c r="W15176" s="136"/>
      <c r="Z15176" s="136"/>
      <c r="AC15176" s="136"/>
    </row>
    <row r="15177" spans="2:29">
      <c r="B15177" s="136"/>
      <c r="E15177" s="136"/>
      <c r="H15177" s="136"/>
      <c r="K15177" s="136"/>
      <c r="O15177" s="136"/>
      <c r="T15177" s="136"/>
      <c r="W15177" s="136"/>
      <c r="Z15177" s="136"/>
      <c r="AC15177" s="136"/>
    </row>
    <row r="15178" spans="2:29">
      <c r="B15178" s="136"/>
      <c r="E15178" s="136"/>
      <c r="H15178" s="136"/>
      <c r="K15178" s="136"/>
      <c r="O15178" s="136"/>
      <c r="T15178" s="136"/>
      <c r="W15178" s="136"/>
      <c r="Z15178" s="136"/>
      <c r="AC15178" s="136"/>
    </row>
    <row r="15179" spans="2:29">
      <c r="B15179" s="136"/>
      <c r="E15179" s="136"/>
      <c r="H15179" s="136"/>
      <c r="K15179" s="136"/>
      <c r="O15179" s="136"/>
      <c r="T15179" s="136"/>
      <c r="W15179" s="136"/>
      <c r="Z15179" s="136"/>
      <c r="AC15179" s="136"/>
    </row>
    <row r="15180" spans="2:29">
      <c r="B15180" s="136"/>
      <c r="E15180" s="136"/>
      <c r="H15180" s="136"/>
      <c r="K15180" s="136"/>
      <c r="O15180" s="136"/>
      <c r="T15180" s="136"/>
      <c r="W15180" s="136"/>
      <c r="Z15180" s="136"/>
      <c r="AC15180" s="136"/>
    </row>
    <row r="15181" spans="2:29">
      <c r="B15181" s="136"/>
      <c r="E15181" s="136"/>
      <c r="H15181" s="136"/>
      <c r="K15181" s="136"/>
      <c r="O15181" s="136"/>
      <c r="T15181" s="136"/>
      <c r="W15181" s="136"/>
      <c r="Z15181" s="136"/>
      <c r="AC15181" s="136"/>
    </row>
    <row r="15182" spans="2:29">
      <c r="B15182" s="136"/>
      <c r="E15182" s="136"/>
      <c r="H15182" s="136"/>
      <c r="K15182" s="136"/>
      <c r="O15182" s="136"/>
      <c r="T15182" s="136"/>
      <c r="W15182" s="136"/>
      <c r="Z15182" s="136"/>
      <c r="AC15182" s="136"/>
    </row>
    <row r="15183" spans="2:29">
      <c r="B15183" s="136"/>
      <c r="E15183" s="136"/>
      <c r="H15183" s="136"/>
      <c r="K15183" s="136"/>
      <c r="O15183" s="136"/>
      <c r="T15183" s="136"/>
      <c r="W15183" s="136"/>
      <c r="Z15183" s="136"/>
      <c r="AC15183" s="136"/>
    </row>
    <row r="15184" spans="2:29">
      <c r="B15184" s="136"/>
      <c r="E15184" s="136"/>
      <c r="H15184" s="136"/>
      <c r="K15184" s="136"/>
      <c r="O15184" s="136"/>
      <c r="T15184" s="136"/>
      <c r="W15184" s="136"/>
      <c r="Z15184" s="136"/>
      <c r="AC15184" s="136"/>
    </row>
    <row r="15185" spans="2:29">
      <c r="B15185" s="136"/>
      <c r="E15185" s="136"/>
      <c r="H15185" s="136"/>
      <c r="K15185" s="136"/>
      <c r="O15185" s="136"/>
      <c r="T15185" s="136"/>
      <c r="W15185" s="136"/>
      <c r="Z15185" s="136"/>
      <c r="AC15185" s="136"/>
    </row>
    <row r="15186" spans="2:29">
      <c r="B15186" s="136"/>
      <c r="E15186" s="136"/>
      <c r="H15186" s="136"/>
      <c r="K15186" s="136"/>
      <c r="O15186" s="136"/>
      <c r="T15186" s="136"/>
      <c r="W15186" s="136"/>
      <c r="Z15186" s="136"/>
      <c r="AC15186" s="136"/>
    </row>
    <row r="15187" spans="2:29">
      <c r="B15187" s="136"/>
      <c r="E15187" s="136"/>
      <c r="H15187" s="136"/>
      <c r="K15187" s="136"/>
      <c r="O15187" s="136"/>
      <c r="T15187" s="136"/>
      <c r="W15187" s="136"/>
      <c r="Z15187" s="136"/>
      <c r="AC15187" s="136"/>
    </row>
    <row r="15188" spans="2:29">
      <c r="B15188" s="136"/>
      <c r="E15188" s="136"/>
      <c r="H15188" s="136"/>
      <c r="K15188" s="136"/>
      <c r="O15188" s="136"/>
      <c r="T15188" s="136"/>
      <c r="W15188" s="136"/>
      <c r="Z15188" s="136"/>
      <c r="AC15188" s="136"/>
    </row>
    <row r="15189" spans="2:29">
      <c r="B15189" s="136"/>
      <c r="E15189" s="136"/>
      <c r="H15189" s="136"/>
      <c r="K15189" s="136"/>
      <c r="O15189" s="136"/>
      <c r="T15189" s="136"/>
      <c r="W15189" s="136"/>
      <c r="Z15189" s="136"/>
      <c r="AC15189" s="136"/>
    </row>
    <row r="15190" spans="2:29">
      <c r="B15190" s="136"/>
      <c r="E15190" s="136"/>
      <c r="H15190" s="136"/>
      <c r="K15190" s="136"/>
      <c r="O15190" s="136"/>
      <c r="T15190" s="136"/>
      <c r="W15190" s="136"/>
      <c r="Z15190" s="136"/>
      <c r="AC15190" s="136"/>
    </row>
    <row r="15191" spans="2:29">
      <c r="B15191" s="136"/>
      <c r="E15191" s="136"/>
      <c r="H15191" s="136"/>
      <c r="K15191" s="136"/>
      <c r="O15191" s="136"/>
      <c r="T15191" s="136"/>
      <c r="W15191" s="136"/>
      <c r="Z15191" s="136"/>
      <c r="AC15191" s="136"/>
    </row>
    <row r="15192" spans="2:29">
      <c r="B15192" s="136"/>
      <c r="E15192" s="136"/>
      <c r="H15192" s="136"/>
      <c r="K15192" s="136"/>
      <c r="O15192" s="136"/>
      <c r="T15192" s="136"/>
      <c r="W15192" s="136"/>
      <c r="Z15192" s="136"/>
      <c r="AC15192" s="136"/>
    </row>
    <row r="15193" spans="2:29">
      <c r="B15193" s="136"/>
      <c r="E15193" s="136"/>
      <c r="H15193" s="136"/>
      <c r="K15193" s="136"/>
      <c r="O15193" s="136"/>
      <c r="T15193" s="136"/>
      <c r="W15193" s="136"/>
      <c r="Z15193" s="136"/>
      <c r="AC15193" s="136"/>
    </row>
    <row r="15194" spans="2:29">
      <c r="B15194" s="136"/>
      <c r="E15194" s="136"/>
      <c r="H15194" s="136"/>
      <c r="K15194" s="136"/>
      <c r="O15194" s="136"/>
      <c r="T15194" s="136"/>
      <c r="W15194" s="136"/>
      <c r="Z15194" s="136"/>
      <c r="AC15194" s="136"/>
    </row>
    <row r="15195" spans="2:29">
      <c r="B15195" s="136"/>
      <c r="E15195" s="136"/>
      <c r="H15195" s="136"/>
      <c r="K15195" s="136"/>
      <c r="O15195" s="136"/>
      <c r="T15195" s="136"/>
      <c r="W15195" s="136"/>
      <c r="Z15195" s="136"/>
      <c r="AC15195" s="136"/>
    </row>
    <row r="15196" spans="2:29">
      <c r="B15196" s="136"/>
      <c r="E15196" s="136"/>
      <c r="H15196" s="136"/>
      <c r="K15196" s="136"/>
      <c r="O15196" s="136"/>
      <c r="T15196" s="136"/>
      <c r="W15196" s="136"/>
      <c r="Z15196" s="136"/>
      <c r="AC15196" s="136"/>
    </row>
    <row r="15197" spans="2:29">
      <c r="B15197" s="136"/>
      <c r="E15197" s="136"/>
      <c r="H15197" s="136"/>
      <c r="K15197" s="136"/>
      <c r="O15197" s="136"/>
      <c r="T15197" s="136"/>
      <c r="W15197" s="136"/>
      <c r="Z15197" s="136"/>
      <c r="AC15197" s="136"/>
    </row>
    <row r="15198" spans="2:29">
      <c r="B15198" s="136"/>
      <c r="E15198" s="136"/>
      <c r="H15198" s="136"/>
      <c r="K15198" s="136"/>
      <c r="O15198" s="136"/>
      <c r="T15198" s="136"/>
      <c r="W15198" s="136"/>
      <c r="Z15198" s="136"/>
      <c r="AC15198" s="136"/>
    </row>
    <row r="15199" spans="2:29">
      <c r="B15199" s="136"/>
      <c r="E15199" s="136"/>
      <c r="H15199" s="136"/>
      <c r="K15199" s="136"/>
      <c r="O15199" s="136"/>
      <c r="T15199" s="136"/>
      <c r="W15199" s="136"/>
      <c r="Z15199" s="136"/>
      <c r="AC15199" s="136"/>
    </row>
    <row r="15200" spans="2:29">
      <c r="B15200" s="136"/>
      <c r="E15200" s="136"/>
      <c r="H15200" s="136"/>
      <c r="K15200" s="136"/>
      <c r="O15200" s="136"/>
      <c r="T15200" s="136"/>
      <c r="W15200" s="136"/>
      <c r="Z15200" s="136"/>
      <c r="AC15200" s="136"/>
    </row>
    <row r="15201" spans="2:29">
      <c r="B15201" s="136"/>
      <c r="E15201" s="136"/>
      <c r="H15201" s="136"/>
      <c r="K15201" s="136"/>
      <c r="O15201" s="136"/>
      <c r="T15201" s="136"/>
      <c r="W15201" s="136"/>
      <c r="Z15201" s="136"/>
      <c r="AC15201" s="136"/>
    </row>
    <row r="15202" spans="2:29">
      <c r="B15202" s="136"/>
      <c r="E15202" s="136"/>
      <c r="H15202" s="136"/>
      <c r="K15202" s="136"/>
      <c r="O15202" s="136"/>
      <c r="T15202" s="136"/>
      <c r="W15202" s="136"/>
      <c r="Z15202" s="136"/>
      <c r="AC15202" s="136"/>
    </row>
    <row r="15203" spans="2:29">
      <c r="B15203" s="136"/>
      <c r="E15203" s="136"/>
      <c r="H15203" s="136"/>
      <c r="K15203" s="136"/>
      <c r="O15203" s="136"/>
      <c r="T15203" s="136"/>
      <c r="W15203" s="136"/>
      <c r="Z15203" s="136"/>
      <c r="AC15203" s="136"/>
    </row>
    <row r="15204" spans="2:29">
      <c r="B15204" s="136"/>
      <c r="E15204" s="136"/>
      <c r="H15204" s="136"/>
      <c r="K15204" s="136"/>
      <c r="O15204" s="136"/>
      <c r="T15204" s="136"/>
      <c r="W15204" s="136"/>
      <c r="Z15204" s="136"/>
      <c r="AC15204" s="136"/>
    </row>
    <row r="15205" spans="2:29">
      <c r="B15205" s="136"/>
      <c r="E15205" s="136"/>
      <c r="H15205" s="136"/>
      <c r="K15205" s="136"/>
      <c r="O15205" s="136"/>
      <c r="T15205" s="136"/>
      <c r="W15205" s="136"/>
      <c r="Z15205" s="136"/>
      <c r="AC15205" s="136"/>
    </row>
    <row r="15206" spans="2:29">
      <c r="B15206" s="136"/>
      <c r="E15206" s="136"/>
      <c r="H15206" s="136"/>
      <c r="K15206" s="136"/>
      <c r="O15206" s="136"/>
      <c r="T15206" s="136"/>
      <c r="W15206" s="136"/>
      <c r="Z15206" s="136"/>
      <c r="AC15206" s="136"/>
    </row>
    <row r="15207" spans="2:29">
      <c r="B15207" s="136"/>
      <c r="E15207" s="136"/>
      <c r="H15207" s="136"/>
      <c r="K15207" s="136"/>
      <c r="O15207" s="136"/>
      <c r="T15207" s="136"/>
      <c r="W15207" s="136"/>
      <c r="Z15207" s="136"/>
      <c r="AC15207" s="136"/>
    </row>
    <row r="15208" spans="2:29">
      <c r="B15208" s="136"/>
      <c r="E15208" s="136"/>
      <c r="H15208" s="136"/>
      <c r="K15208" s="136"/>
      <c r="O15208" s="136"/>
      <c r="T15208" s="136"/>
      <c r="W15208" s="136"/>
      <c r="Z15208" s="136"/>
      <c r="AC15208" s="136"/>
    </row>
    <row r="15209" spans="2:29">
      <c r="B15209" s="136"/>
      <c r="E15209" s="136"/>
      <c r="H15209" s="136"/>
      <c r="K15209" s="136"/>
      <c r="O15209" s="136"/>
      <c r="T15209" s="136"/>
      <c r="W15209" s="136"/>
      <c r="Z15209" s="136"/>
      <c r="AC15209" s="136"/>
    </row>
    <row r="15210" spans="2:29">
      <c r="B15210" s="136"/>
      <c r="E15210" s="136"/>
      <c r="H15210" s="136"/>
      <c r="K15210" s="136"/>
      <c r="O15210" s="136"/>
      <c r="T15210" s="136"/>
      <c r="W15210" s="136"/>
      <c r="Z15210" s="136"/>
      <c r="AC15210" s="136"/>
    </row>
    <row r="15211" spans="2:29">
      <c r="B15211" s="136"/>
      <c r="E15211" s="136"/>
      <c r="H15211" s="136"/>
      <c r="K15211" s="136"/>
      <c r="O15211" s="136"/>
      <c r="T15211" s="136"/>
      <c r="W15211" s="136"/>
      <c r="Z15211" s="136"/>
      <c r="AC15211" s="136"/>
    </row>
    <row r="15212" spans="2:29">
      <c r="B15212" s="136"/>
      <c r="E15212" s="136"/>
      <c r="H15212" s="136"/>
      <c r="K15212" s="136"/>
      <c r="O15212" s="136"/>
      <c r="T15212" s="136"/>
      <c r="W15212" s="136"/>
      <c r="Z15212" s="136"/>
      <c r="AC15212" s="136"/>
    </row>
    <row r="15213" spans="2:29">
      <c r="B15213" s="136"/>
      <c r="E15213" s="136"/>
      <c r="H15213" s="136"/>
      <c r="K15213" s="136"/>
      <c r="O15213" s="136"/>
      <c r="T15213" s="136"/>
      <c r="W15213" s="136"/>
      <c r="Z15213" s="136"/>
      <c r="AC15213" s="136"/>
    </row>
    <row r="15214" spans="2:29">
      <c r="B15214" s="136"/>
      <c r="E15214" s="136"/>
      <c r="H15214" s="136"/>
      <c r="K15214" s="136"/>
      <c r="O15214" s="136"/>
      <c r="T15214" s="136"/>
      <c r="W15214" s="136"/>
      <c r="Z15214" s="136"/>
      <c r="AC15214" s="136"/>
    </row>
    <row r="15215" spans="2:29">
      <c r="B15215" s="136"/>
      <c r="E15215" s="136"/>
      <c r="H15215" s="136"/>
      <c r="K15215" s="136"/>
      <c r="O15215" s="136"/>
      <c r="T15215" s="136"/>
      <c r="W15215" s="136"/>
      <c r="Z15215" s="136"/>
      <c r="AC15215" s="136"/>
    </row>
    <row r="15216" spans="2:29">
      <c r="B15216" s="136"/>
      <c r="E15216" s="136"/>
      <c r="H15216" s="136"/>
      <c r="K15216" s="136"/>
      <c r="O15216" s="136"/>
      <c r="T15216" s="136"/>
      <c r="W15216" s="136"/>
      <c r="Z15216" s="136"/>
      <c r="AC15216" s="136"/>
    </row>
    <row r="15217" spans="2:29">
      <c r="B15217" s="136"/>
      <c r="E15217" s="136"/>
      <c r="H15217" s="136"/>
      <c r="K15217" s="136"/>
      <c r="O15217" s="136"/>
      <c r="T15217" s="136"/>
      <c r="W15217" s="136"/>
      <c r="Z15217" s="136"/>
      <c r="AC15217" s="136"/>
    </row>
    <row r="15218" spans="2:29">
      <c r="B15218" s="136"/>
      <c r="E15218" s="136"/>
      <c r="H15218" s="136"/>
      <c r="K15218" s="136"/>
      <c r="O15218" s="136"/>
      <c r="T15218" s="136"/>
      <c r="W15218" s="136"/>
      <c r="Z15218" s="136"/>
      <c r="AC15218" s="136"/>
    </row>
    <row r="15219" spans="2:29">
      <c r="B15219" s="136"/>
      <c r="E15219" s="136"/>
      <c r="H15219" s="136"/>
      <c r="K15219" s="136"/>
      <c r="O15219" s="136"/>
      <c r="T15219" s="136"/>
      <c r="W15219" s="136"/>
      <c r="Z15219" s="136"/>
      <c r="AC15219" s="136"/>
    </row>
    <row r="15220" spans="2:29">
      <c r="B15220" s="136"/>
      <c r="E15220" s="136"/>
      <c r="H15220" s="136"/>
      <c r="K15220" s="136"/>
      <c r="O15220" s="136"/>
      <c r="T15220" s="136"/>
      <c r="W15220" s="136"/>
      <c r="Z15220" s="136"/>
      <c r="AC15220" s="136"/>
    </row>
    <row r="15221" spans="2:29">
      <c r="B15221" s="136"/>
      <c r="E15221" s="136"/>
      <c r="H15221" s="136"/>
      <c r="K15221" s="136"/>
      <c r="O15221" s="136"/>
      <c r="T15221" s="136"/>
      <c r="W15221" s="136"/>
      <c r="Z15221" s="136"/>
      <c r="AC15221" s="136"/>
    </row>
    <row r="15222" spans="2:29">
      <c r="B15222" s="136"/>
      <c r="E15222" s="136"/>
      <c r="H15222" s="136"/>
      <c r="K15222" s="136"/>
      <c r="O15222" s="136"/>
      <c r="T15222" s="136"/>
      <c r="W15222" s="136"/>
      <c r="Z15222" s="136"/>
      <c r="AC15222" s="136"/>
    </row>
    <row r="15223" spans="2:29">
      <c r="B15223" s="136"/>
      <c r="E15223" s="136"/>
      <c r="H15223" s="136"/>
      <c r="K15223" s="136"/>
      <c r="O15223" s="136"/>
      <c r="T15223" s="136"/>
      <c r="W15223" s="136"/>
      <c r="Z15223" s="136"/>
      <c r="AC15223" s="136"/>
    </row>
    <row r="15224" spans="2:29">
      <c r="B15224" s="136"/>
      <c r="E15224" s="136"/>
      <c r="H15224" s="136"/>
      <c r="K15224" s="136"/>
      <c r="O15224" s="136"/>
      <c r="T15224" s="136"/>
      <c r="W15224" s="136"/>
      <c r="Z15224" s="136"/>
      <c r="AC15224" s="136"/>
    </row>
    <row r="15225" spans="2:29">
      <c r="B15225" s="136"/>
      <c r="E15225" s="136"/>
      <c r="H15225" s="136"/>
      <c r="K15225" s="136"/>
      <c r="O15225" s="136"/>
      <c r="T15225" s="136"/>
      <c r="W15225" s="136"/>
      <c r="Z15225" s="136"/>
      <c r="AC15225" s="136"/>
    </row>
    <row r="15226" spans="2:29">
      <c r="B15226" s="136"/>
      <c r="E15226" s="136"/>
      <c r="H15226" s="136"/>
      <c r="K15226" s="136"/>
      <c r="O15226" s="136"/>
      <c r="T15226" s="136"/>
      <c r="W15226" s="136"/>
      <c r="Z15226" s="136"/>
      <c r="AC15226" s="136"/>
    </row>
    <row r="15227" spans="2:29">
      <c r="B15227" s="136"/>
      <c r="E15227" s="136"/>
      <c r="H15227" s="136"/>
      <c r="K15227" s="136"/>
      <c r="O15227" s="136"/>
      <c r="T15227" s="136"/>
      <c r="W15227" s="136"/>
      <c r="Z15227" s="136"/>
      <c r="AC15227" s="136"/>
    </row>
    <row r="15228" spans="2:29">
      <c r="B15228" s="136"/>
      <c r="E15228" s="136"/>
      <c r="H15228" s="136"/>
      <c r="K15228" s="136"/>
      <c r="O15228" s="136"/>
      <c r="T15228" s="136"/>
      <c r="W15228" s="136"/>
      <c r="Z15228" s="136"/>
      <c r="AC15228" s="136"/>
    </row>
    <row r="15229" spans="2:29">
      <c r="B15229" s="136"/>
      <c r="E15229" s="136"/>
      <c r="H15229" s="136"/>
      <c r="K15229" s="136"/>
      <c r="O15229" s="136"/>
      <c r="T15229" s="136"/>
      <c r="W15229" s="136"/>
      <c r="Z15229" s="136"/>
      <c r="AC15229" s="136"/>
    </row>
    <row r="15230" spans="2:29">
      <c r="B15230" s="136"/>
      <c r="E15230" s="136"/>
      <c r="H15230" s="136"/>
      <c r="K15230" s="136"/>
      <c r="O15230" s="136"/>
      <c r="T15230" s="136"/>
      <c r="W15230" s="136"/>
      <c r="Z15230" s="136"/>
      <c r="AC15230" s="136"/>
    </row>
    <row r="15231" spans="2:29">
      <c r="B15231" s="136"/>
      <c r="E15231" s="136"/>
      <c r="H15231" s="136"/>
      <c r="K15231" s="136"/>
      <c r="O15231" s="136"/>
      <c r="T15231" s="136"/>
      <c r="W15231" s="136"/>
      <c r="Z15231" s="136"/>
      <c r="AC15231" s="136"/>
    </row>
    <row r="15232" spans="2:29">
      <c r="B15232" s="136"/>
      <c r="E15232" s="136"/>
      <c r="H15232" s="136"/>
      <c r="K15232" s="136"/>
      <c r="O15232" s="136"/>
      <c r="T15232" s="136"/>
      <c r="W15232" s="136"/>
      <c r="Z15232" s="136"/>
      <c r="AC15232" s="136"/>
    </row>
    <row r="15233" spans="2:29">
      <c r="B15233" s="136"/>
      <c r="E15233" s="136"/>
      <c r="H15233" s="136"/>
      <c r="K15233" s="136"/>
      <c r="O15233" s="136"/>
      <c r="T15233" s="136"/>
      <c r="W15233" s="136"/>
      <c r="Z15233" s="136"/>
      <c r="AC15233" s="136"/>
    </row>
    <row r="15234" spans="2:29">
      <c r="B15234" s="136"/>
      <c r="E15234" s="136"/>
      <c r="H15234" s="136"/>
      <c r="K15234" s="136"/>
      <c r="O15234" s="136"/>
      <c r="T15234" s="136"/>
      <c r="W15234" s="136"/>
      <c r="Z15234" s="136"/>
      <c r="AC15234" s="136"/>
    </row>
    <row r="15235" spans="2:29">
      <c r="B15235" s="136"/>
      <c r="E15235" s="136"/>
      <c r="H15235" s="136"/>
      <c r="K15235" s="136"/>
      <c r="O15235" s="136"/>
      <c r="T15235" s="136"/>
      <c r="W15235" s="136"/>
      <c r="Z15235" s="136"/>
      <c r="AC15235" s="136"/>
    </row>
    <row r="15236" spans="2:29">
      <c r="B15236" s="136"/>
      <c r="E15236" s="136"/>
      <c r="H15236" s="136"/>
      <c r="K15236" s="136"/>
      <c r="O15236" s="136"/>
      <c r="T15236" s="136"/>
      <c r="W15236" s="136"/>
      <c r="Z15236" s="136"/>
      <c r="AC15236" s="136"/>
    </row>
    <row r="15237" spans="2:29">
      <c r="B15237" s="136"/>
      <c r="E15237" s="136"/>
      <c r="H15237" s="136"/>
      <c r="K15237" s="136"/>
      <c r="O15237" s="136"/>
      <c r="T15237" s="136"/>
      <c r="W15237" s="136"/>
      <c r="Z15237" s="136"/>
      <c r="AC15237" s="136"/>
    </row>
    <row r="15238" spans="2:29">
      <c r="B15238" s="136"/>
      <c r="E15238" s="136"/>
      <c r="H15238" s="136"/>
      <c r="K15238" s="136"/>
      <c r="O15238" s="136"/>
      <c r="T15238" s="136"/>
      <c r="W15238" s="136"/>
      <c r="Z15238" s="136"/>
      <c r="AC15238" s="136"/>
    </row>
    <row r="15239" spans="2:29">
      <c r="B15239" s="136"/>
      <c r="E15239" s="136"/>
      <c r="H15239" s="136"/>
      <c r="K15239" s="136"/>
      <c r="O15239" s="136"/>
      <c r="T15239" s="136"/>
      <c r="W15239" s="136"/>
      <c r="Z15239" s="136"/>
      <c r="AC15239" s="136"/>
    </row>
    <row r="15240" spans="2:29">
      <c r="B15240" s="136"/>
      <c r="E15240" s="136"/>
      <c r="H15240" s="136"/>
      <c r="K15240" s="136"/>
      <c r="O15240" s="136"/>
      <c r="T15240" s="136"/>
      <c r="W15240" s="136"/>
      <c r="Z15240" s="136"/>
      <c r="AC15240" s="136"/>
    </row>
    <row r="15241" spans="2:29">
      <c r="B15241" s="136"/>
      <c r="E15241" s="136"/>
      <c r="H15241" s="136"/>
      <c r="K15241" s="136"/>
      <c r="O15241" s="136"/>
      <c r="T15241" s="136"/>
      <c r="W15241" s="136"/>
      <c r="Z15241" s="136"/>
      <c r="AC15241" s="136"/>
    </row>
    <row r="15242" spans="2:29">
      <c r="B15242" s="136"/>
      <c r="E15242" s="136"/>
      <c r="H15242" s="136"/>
      <c r="K15242" s="136"/>
      <c r="O15242" s="136"/>
      <c r="T15242" s="136"/>
      <c r="W15242" s="136"/>
      <c r="Z15242" s="136"/>
      <c r="AC15242" s="136"/>
    </row>
    <row r="15243" spans="2:29">
      <c r="B15243" s="136"/>
      <c r="E15243" s="136"/>
      <c r="H15243" s="136"/>
      <c r="K15243" s="136"/>
      <c r="O15243" s="136"/>
      <c r="T15243" s="136"/>
      <c r="W15243" s="136"/>
      <c r="Z15243" s="136"/>
      <c r="AC15243" s="136"/>
    </row>
    <row r="15244" spans="2:29">
      <c r="B15244" s="136"/>
      <c r="E15244" s="136"/>
      <c r="H15244" s="136"/>
      <c r="K15244" s="136"/>
      <c r="O15244" s="136"/>
      <c r="T15244" s="136"/>
      <c r="W15244" s="136"/>
      <c r="Z15244" s="136"/>
      <c r="AC15244" s="136"/>
    </row>
    <row r="15245" spans="2:29">
      <c r="B15245" s="136"/>
      <c r="E15245" s="136"/>
      <c r="H15245" s="136"/>
      <c r="K15245" s="136"/>
      <c r="O15245" s="136"/>
      <c r="T15245" s="136"/>
      <c r="W15245" s="136"/>
      <c r="Z15245" s="136"/>
      <c r="AC15245" s="136"/>
    </row>
    <row r="15246" spans="2:29">
      <c r="B15246" s="136"/>
      <c r="E15246" s="136"/>
      <c r="H15246" s="136"/>
      <c r="K15246" s="136"/>
      <c r="O15246" s="136"/>
      <c r="T15246" s="136"/>
      <c r="W15246" s="136"/>
      <c r="Z15246" s="136"/>
      <c r="AC15246" s="136"/>
    </row>
    <row r="15247" spans="2:29">
      <c r="B15247" s="136"/>
      <c r="E15247" s="136"/>
      <c r="H15247" s="136"/>
      <c r="K15247" s="136"/>
      <c r="O15247" s="136"/>
      <c r="T15247" s="136"/>
      <c r="W15247" s="136"/>
      <c r="Z15247" s="136"/>
      <c r="AC15247" s="136"/>
    </row>
    <row r="15248" spans="2:29">
      <c r="B15248" s="136"/>
      <c r="E15248" s="136"/>
      <c r="H15248" s="136"/>
      <c r="K15248" s="136"/>
      <c r="O15248" s="136"/>
      <c r="T15248" s="136"/>
      <c r="W15248" s="136"/>
      <c r="Z15248" s="136"/>
      <c r="AC15248" s="136"/>
    </row>
    <row r="15249" spans="2:29">
      <c r="B15249" s="136"/>
      <c r="E15249" s="136"/>
      <c r="H15249" s="136"/>
      <c r="K15249" s="136"/>
      <c r="O15249" s="136"/>
      <c r="T15249" s="136"/>
      <c r="W15249" s="136"/>
      <c r="Z15249" s="136"/>
      <c r="AC15249" s="136"/>
    </row>
    <row r="15250" spans="2:29">
      <c r="B15250" s="136"/>
      <c r="E15250" s="136"/>
      <c r="H15250" s="136"/>
      <c r="K15250" s="136"/>
      <c r="O15250" s="136"/>
      <c r="T15250" s="136"/>
      <c r="W15250" s="136"/>
      <c r="Z15250" s="136"/>
      <c r="AC15250" s="136"/>
    </row>
    <row r="15251" spans="2:29">
      <c r="B15251" s="136"/>
      <c r="E15251" s="136"/>
      <c r="H15251" s="136"/>
      <c r="K15251" s="136"/>
      <c r="O15251" s="136"/>
      <c r="T15251" s="136"/>
      <c r="W15251" s="136"/>
      <c r="Z15251" s="136"/>
      <c r="AC15251" s="136"/>
    </row>
    <row r="15252" spans="2:29">
      <c r="B15252" s="136"/>
      <c r="E15252" s="136"/>
      <c r="H15252" s="136"/>
      <c r="K15252" s="136"/>
      <c r="O15252" s="136"/>
      <c r="T15252" s="136"/>
      <c r="W15252" s="136"/>
      <c r="Z15252" s="136"/>
      <c r="AC15252" s="136"/>
    </row>
    <row r="15253" spans="2:29">
      <c r="B15253" s="136"/>
      <c r="E15253" s="136"/>
      <c r="H15253" s="136"/>
      <c r="K15253" s="136"/>
      <c r="O15253" s="136"/>
      <c r="T15253" s="136"/>
      <c r="W15253" s="136"/>
      <c r="Z15253" s="136"/>
      <c r="AC15253" s="136"/>
    </row>
    <row r="15254" spans="2:29">
      <c r="B15254" s="136"/>
      <c r="E15254" s="136"/>
      <c r="H15254" s="136"/>
      <c r="K15254" s="136"/>
      <c r="O15254" s="136"/>
      <c r="T15254" s="136"/>
      <c r="W15254" s="136"/>
      <c r="Z15254" s="136"/>
      <c r="AC15254" s="136"/>
    </row>
    <row r="15255" spans="2:29">
      <c r="B15255" s="136"/>
      <c r="E15255" s="136"/>
      <c r="H15255" s="136"/>
      <c r="K15255" s="136"/>
      <c r="O15255" s="136"/>
      <c r="T15255" s="136"/>
      <c r="W15255" s="136"/>
      <c r="Z15255" s="136"/>
      <c r="AC15255" s="136"/>
    </row>
    <row r="15256" spans="2:29">
      <c r="B15256" s="136"/>
      <c r="E15256" s="136"/>
      <c r="H15256" s="136"/>
      <c r="K15256" s="136"/>
      <c r="O15256" s="136"/>
      <c r="T15256" s="136"/>
      <c r="W15256" s="136"/>
      <c r="Z15256" s="136"/>
      <c r="AC15256" s="136"/>
    </row>
    <row r="15257" spans="2:29">
      <c r="B15257" s="136"/>
      <c r="E15257" s="136"/>
      <c r="H15257" s="136"/>
      <c r="K15257" s="136"/>
      <c r="O15257" s="136"/>
      <c r="T15257" s="136"/>
      <c r="W15257" s="136"/>
      <c r="Z15257" s="136"/>
      <c r="AC15257" s="136"/>
    </row>
    <row r="15258" spans="2:29">
      <c r="B15258" s="136"/>
      <c r="E15258" s="136"/>
      <c r="H15258" s="136"/>
      <c r="K15258" s="136"/>
      <c r="O15258" s="136"/>
      <c r="T15258" s="136"/>
      <c r="W15258" s="136"/>
      <c r="Z15258" s="136"/>
      <c r="AC15258" s="136"/>
    </row>
    <row r="15259" spans="2:29">
      <c r="B15259" s="136"/>
      <c r="E15259" s="136"/>
      <c r="H15259" s="136"/>
      <c r="K15259" s="136"/>
      <c r="O15259" s="136"/>
      <c r="T15259" s="136"/>
      <c r="W15259" s="136"/>
      <c r="Z15259" s="136"/>
      <c r="AC15259" s="136"/>
    </row>
    <row r="15260" spans="2:29">
      <c r="B15260" s="136"/>
      <c r="E15260" s="136"/>
      <c r="H15260" s="136"/>
      <c r="K15260" s="136"/>
      <c r="O15260" s="136"/>
      <c r="T15260" s="136"/>
      <c r="W15260" s="136"/>
      <c r="Z15260" s="136"/>
      <c r="AC15260" s="136"/>
    </row>
    <row r="15261" spans="2:29">
      <c r="B15261" s="136"/>
      <c r="E15261" s="136"/>
      <c r="H15261" s="136"/>
      <c r="K15261" s="136"/>
      <c r="O15261" s="136"/>
      <c r="T15261" s="136"/>
      <c r="W15261" s="136"/>
      <c r="Z15261" s="136"/>
      <c r="AC15261" s="136"/>
    </row>
    <row r="15262" spans="2:29">
      <c r="B15262" s="136"/>
      <c r="E15262" s="136"/>
      <c r="H15262" s="136"/>
      <c r="K15262" s="136"/>
      <c r="O15262" s="136"/>
      <c r="T15262" s="136"/>
      <c r="W15262" s="136"/>
      <c r="Z15262" s="136"/>
      <c r="AC15262" s="136"/>
    </row>
    <row r="15263" spans="2:29">
      <c r="B15263" s="136"/>
      <c r="E15263" s="136"/>
      <c r="H15263" s="136"/>
      <c r="K15263" s="136"/>
      <c r="O15263" s="136"/>
      <c r="T15263" s="136"/>
      <c r="W15263" s="136"/>
      <c r="Z15263" s="136"/>
      <c r="AC15263" s="136"/>
    </row>
    <row r="15264" spans="2:29">
      <c r="B15264" s="136"/>
      <c r="E15264" s="136"/>
      <c r="H15264" s="136"/>
      <c r="K15264" s="136"/>
      <c r="O15264" s="136"/>
      <c r="T15264" s="136"/>
      <c r="W15264" s="136"/>
      <c r="Z15264" s="136"/>
      <c r="AC15264" s="136"/>
    </row>
    <row r="15265" spans="2:29">
      <c r="B15265" s="136"/>
      <c r="E15265" s="136"/>
      <c r="H15265" s="136"/>
      <c r="K15265" s="136"/>
      <c r="O15265" s="136"/>
      <c r="T15265" s="136"/>
      <c r="W15265" s="136"/>
      <c r="Z15265" s="136"/>
      <c r="AC15265" s="136"/>
    </row>
    <row r="15266" spans="2:29">
      <c r="B15266" s="136"/>
      <c r="E15266" s="136"/>
      <c r="H15266" s="136"/>
      <c r="K15266" s="136"/>
      <c r="O15266" s="136"/>
      <c r="T15266" s="136"/>
      <c r="W15266" s="136"/>
      <c r="Z15266" s="136"/>
      <c r="AC15266" s="136"/>
    </row>
    <row r="15267" spans="2:29">
      <c r="B15267" s="136"/>
      <c r="E15267" s="136"/>
      <c r="H15267" s="136"/>
      <c r="K15267" s="136"/>
      <c r="O15267" s="136"/>
      <c r="T15267" s="136"/>
      <c r="W15267" s="136"/>
      <c r="Z15267" s="136"/>
      <c r="AC15267" s="136"/>
    </row>
    <row r="15268" spans="2:29">
      <c r="B15268" s="136"/>
      <c r="E15268" s="136"/>
      <c r="H15268" s="136"/>
      <c r="K15268" s="136"/>
      <c r="O15268" s="136"/>
      <c r="T15268" s="136"/>
      <c r="W15268" s="136"/>
      <c r="Z15268" s="136"/>
      <c r="AC15268" s="136"/>
    </row>
    <row r="15269" spans="2:29">
      <c r="B15269" s="136"/>
      <c r="E15269" s="136"/>
      <c r="H15269" s="136"/>
      <c r="K15269" s="136"/>
      <c r="O15269" s="136"/>
      <c r="T15269" s="136"/>
      <c r="W15269" s="136"/>
      <c r="Z15269" s="136"/>
      <c r="AC15269" s="136"/>
    </row>
    <row r="15270" spans="2:29">
      <c r="B15270" s="136"/>
      <c r="E15270" s="136"/>
      <c r="H15270" s="136"/>
      <c r="K15270" s="136"/>
      <c r="O15270" s="136"/>
      <c r="T15270" s="136"/>
      <c r="W15270" s="136"/>
      <c r="Z15270" s="136"/>
      <c r="AC15270" s="136"/>
    </row>
    <row r="15271" spans="2:29">
      <c r="B15271" s="136"/>
      <c r="E15271" s="136"/>
      <c r="H15271" s="136"/>
      <c r="K15271" s="136"/>
      <c r="O15271" s="136"/>
      <c r="T15271" s="136"/>
      <c r="W15271" s="136"/>
      <c r="Z15271" s="136"/>
      <c r="AC15271" s="136"/>
    </row>
    <row r="15272" spans="2:29">
      <c r="B15272" s="136"/>
      <c r="E15272" s="136"/>
      <c r="H15272" s="136"/>
      <c r="K15272" s="136"/>
      <c r="O15272" s="136"/>
      <c r="T15272" s="136"/>
      <c r="W15272" s="136"/>
      <c r="Z15272" s="136"/>
      <c r="AC15272" s="136"/>
    </row>
    <row r="15273" spans="2:29">
      <c r="B15273" s="136"/>
      <c r="E15273" s="136"/>
      <c r="H15273" s="136"/>
      <c r="K15273" s="136"/>
      <c r="O15273" s="136"/>
      <c r="T15273" s="136"/>
      <c r="W15273" s="136"/>
      <c r="Z15273" s="136"/>
      <c r="AC15273" s="136"/>
    </row>
    <row r="15274" spans="2:29">
      <c r="B15274" s="136"/>
      <c r="E15274" s="136"/>
      <c r="H15274" s="136"/>
      <c r="K15274" s="136"/>
      <c r="O15274" s="136"/>
      <c r="T15274" s="136"/>
      <c r="W15274" s="136"/>
      <c r="Z15274" s="136"/>
      <c r="AC15274" s="136"/>
    </row>
    <row r="15275" spans="2:29">
      <c r="B15275" s="136"/>
      <c r="E15275" s="136"/>
      <c r="H15275" s="136"/>
      <c r="K15275" s="136"/>
      <c r="O15275" s="136"/>
      <c r="T15275" s="136"/>
      <c r="W15275" s="136"/>
      <c r="Z15275" s="136"/>
      <c r="AC15275" s="136"/>
    </row>
    <row r="15276" spans="2:29">
      <c r="B15276" s="136"/>
      <c r="E15276" s="136"/>
      <c r="H15276" s="136"/>
      <c r="K15276" s="136"/>
      <c r="O15276" s="136"/>
      <c r="T15276" s="136"/>
      <c r="W15276" s="136"/>
      <c r="Z15276" s="136"/>
      <c r="AC15276" s="136"/>
    </row>
    <row r="15277" spans="2:29">
      <c r="B15277" s="136"/>
      <c r="E15277" s="136"/>
      <c r="H15277" s="136"/>
      <c r="K15277" s="136"/>
      <c r="O15277" s="136"/>
      <c r="T15277" s="136"/>
      <c r="W15277" s="136"/>
      <c r="Z15277" s="136"/>
      <c r="AC15277" s="136"/>
    </row>
    <row r="15278" spans="2:29">
      <c r="B15278" s="136"/>
      <c r="E15278" s="136"/>
      <c r="H15278" s="136"/>
      <c r="K15278" s="136"/>
      <c r="O15278" s="136"/>
      <c r="T15278" s="136"/>
      <c r="W15278" s="136"/>
      <c r="Z15278" s="136"/>
      <c r="AC15278" s="136"/>
    </row>
    <row r="15279" spans="2:29">
      <c r="B15279" s="136"/>
      <c r="E15279" s="136"/>
      <c r="H15279" s="136"/>
      <c r="K15279" s="136"/>
      <c r="O15279" s="136"/>
      <c r="T15279" s="136"/>
      <c r="W15279" s="136"/>
      <c r="Z15279" s="136"/>
      <c r="AC15279" s="136"/>
    </row>
    <row r="15280" spans="2:29">
      <c r="B15280" s="136"/>
      <c r="E15280" s="136"/>
      <c r="H15280" s="136"/>
      <c r="K15280" s="136"/>
      <c r="O15280" s="136"/>
      <c r="T15280" s="136"/>
      <c r="W15280" s="136"/>
      <c r="Z15280" s="136"/>
      <c r="AC15280" s="136"/>
    </row>
    <row r="15281" spans="2:29">
      <c r="B15281" s="136"/>
      <c r="E15281" s="136"/>
      <c r="H15281" s="136"/>
      <c r="K15281" s="136"/>
      <c r="O15281" s="136"/>
      <c r="T15281" s="136"/>
      <c r="W15281" s="136"/>
      <c r="Z15281" s="136"/>
      <c r="AC15281" s="136"/>
    </row>
    <row r="15282" spans="2:29">
      <c r="B15282" s="136"/>
      <c r="E15282" s="136"/>
      <c r="H15282" s="136"/>
      <c r="K15282" s="136"/>
      <c r="O15282" s="136"/>
      <c r="T15282" s="136"/>
      <c r="W15282" s="136"/>
      <c r="Z15282" s="136"/>
      <c r="AC15282" s="136"/>
    </row>
    <row r="15283" spans="2:29">
      <c r="B15283" s="136"/>
      <c r="E15283" s="136"/>
      <c r="H15283" s="136"/>
      <c r="K15283" s="136"/>
      <c r="O15283" s="136"/>
      <c r="T15283" s="136"/>
      <c r="W15283" s="136"/>
      <c r="Z15283" s="136"/>
      <c r="AC15283" s="136"/>
    </row>
    <row r="15284" spans="2:29">
      <c r="B15284" s="136"/>
      <c r="E15284" s="136"/>
      <c r="H15284" s="136"/>
      <c r="K15284" s="136"/>
      <c r="O15284" s="136"/>
      <c r="T15284" s="136"/>
      <c r="W15284" s="136"/>
      <c r="Z15284" s="136"/>
      <c r="AC15284" s="136"/>
    </row>
    <row r="15285" spans="2:29">
      <c r="B15285" s="136"/>
      <c r="E15285" s="136"/>
      <c r="H15285" s="136"/>
      <c r="K15285" s="136"/>
      <c r="O15285" s="136"/>
      <c r="T15285" s="136"/>
      <c r="W15285" s="136"/>
      <c r="Z15285" s="136"/>
      <c r="AC15285" s="136"/>
    </row>
    <row r="15286" spans="2:29">
      <c r="B15286" s="136"/>
      <c r="E15286" s="136"/>
      <c r="H15286" s="136"/>
      <c r="K15286" s="136"/>
      <c r="O15286" s="136"/>
      <c r="T15286" s="136"/>
      <c r="W15286" s="136"/>
      <c r="Z15286" s="136"/>
      <c r="AC15286" s="136"/>
    </row>
    <row r="15287" spans="2:29">
      <c r="B15287" s="136"/>
      <c r="E15287" s="136"/>
      <c r="H15287" s="136"/>
      <c r="K15287" s="136"/>
      <c r="O15287" s="136"/>
      <c r="T15287" s="136"/>
      <c r="W15287" s="136"/>
      <c r="Z15287" s="136"/>
      <c r="AC15287" s="136"/>
    </row>
    <row r="15288" spans="2:29">
      <c r="B15288" s="136"/>
      <c r="E15288" s="136"/>
      <c r="H15288" s="136"/>
      <c r="K15288" s="136"/>
      <c r="O15288" s="136"/>
      <c r="T15288" s="136"/>
      <c r="W15288" s="136"/>
      <c r="Z15288" s="136"/>
      <c r="AC15288" s="136"/>
    </row>
    <row r="15289" spans="2:29">
      <c r="B15289" s="136"/>
      <c r="E15289" s="136"/>
      <c r="H15289" s="136"/>
      <c r="K15289" s="136"/>
      <c r="O15289" s="136"/>
      <c r="T15289" s="136"/>
      <c r="W15289" s="136"/>
      <c r="Z15289" s="136"/>
      <c r="AC15289" s="136"/>
    </row>
    <row r="15290" spans="2:29">
      <c r="B15290" s="136"/>
      <c r="E15290" s="136"/>
      <c r="H15290" s="136"/>
      <c r="K15290" s="136"/>
      <c r="O15290" s="136"/>
      <c r="T15290" s="136"/>
      <c r="W15290" s="136"/>
      <c r="Z15290" s="136"/>
      <c r="AC15290" s="136"/>
    </row>
    <row r="15291" spans="2:29">
      <c r="B15291" s="136"/>
      <c r="E15291" s="136"/>
      <c r="H15291" s="136"/>
      <c r="K15291" s="136"/>
      <c r="O15291" s="136"/>
      <c r="T15291" s="136"/>
      <c r="W15291" s="136"/>
      <c r="Z15291" s="136"/>
      <c r="AC15291" s="136"/>
    </row>
    <row r="15292" spans="2:29">
      <c r="B15292" s="136"/>
      <c r="E15292" s="136"/>
      <c r="H15292" s="136"/>
      <c r="K15292" s="136"/>
      <c r="O15292" s="136"/>
      <c r="T15292" s="136"/>
      <c r="W15292" s="136"/>
      <c r="Z15292" s="136"/>
      <c r="AC15292" s="136"/>
    </row>
    <row r="15293" spans="2:29">
      <c r="B15293" s="136"/>
      <c r="E15293" s="136"/>
      <c r="H15293" s="136"/>
      <c r="K15293" s="136"/>
      <c r="O15293" s="136"/>
      <c r="T15293" s="136"/>
      <c r="W15293" s="136"/>
      <c r="Z15293" s="136"/>
      <c r="AC15293" s="136"/>
    </row>
    <row r="15294" spans="2:29">
      <c r="B15294" s="136"/>
      <c r="E15294" s="136"/>
      <c r="H15294" s="136"/>
      <c r="K15294" s="136"/>
      <c r="O15294" s="136"/>
      <c r="T15294" s="136"/>
      <c r="W15294" s="136"/>
      <c r="Z15294" s="136"/>
      <c r="AC15294" s="136"/>
    </row>
    <row r="15295" spans="2:29">
      <c r="B15295" s="136"/>
      <c r="E15295" s="136"/>
      <c r="H15295" s="136"/>
      <c r="K15295" s="136"/>
      <c r="O15295" s="136"/>
      <c r="T15295" s="136"/>
      <c r="W15295" s="136"/>
      <c r="Z15295" s="136"/>
      <c r="AC15295" s="136"/>
    </row>
    <row r="15296" spans="2:29">
      <c r="B15296" s="136"/>
      <c r="E15296" s="136"/>
      <c r="H15296" s="136"/>
      <c r="K15296" s="136"/>
      <c r="O15296" s="136"/>
      <c r="T15296" s="136"/>
      <c r="W15296" s="136"/>
      <c r="Z15296" s="136"/>
      <c r="AC15296" s="136"/>
    </row>
    <row r="15297" spans="2:29">
      <c r="B15297" s="136"/>
      <c r="E15297" s="136"/>
      <c r="H15297" s="136"/>
      <c r="K15297" s="136"/>
      <c r="O15297" s="136"/>
      <c r="T15297" s="136"/>
      <c r="W15297" s="136"/>
      <c r="Z15297" s="136"/>
      <c r="AC15297" s="136"/>
    </row>
    <row r="15298" spans="2:29">
      <c r="B15298" s="136"/>
      <c r="E15298" s="136"/>
      <c r="H15298" s="136"/>
      <c r="K15298" s="136"/>
      <c r="O15298" s="136"/>
      <c r="T15298" s="136"/>
      <c r="W15298" s="136"/>
      <c r="Z15298" s="136"/>
      <c r="AC15298" s="136"/>
    </row>
    <row r="15299" spans="2:29">
      <c r="B15299" s="136"/>
      <c r="E15299" s="136"/>
      <c r="H15299" s="136"/>
      <c r="K15299" s="136"/>
      <c r="O15299" s="136"/>
      <c r="T15299" s="136"/>
      <c r="W15299" s="136"/>
      <c r="Z15299" s="136"/>
      <c r="AC15299" s="136"/>
    </row>
    <row r="15300" spans="2:29">
      <c r="B15300" s="136"/>
      <c r="E15300" s="136"/>
      <c r="H15300" s="136"/>
      <c r="K15300" s="136"/>
      <c r="O15300" s="136"/>
      <c r="T15300" s="136"/>
      <c r="W15300" s="136"/>
      <c r="Z15300" s="136"/>
      <c r="AC15300" s="136"/>
    </row>
    <row r="15301" spans="2:29">
      <c r="B15301" s="136"/>
      <c r="E15301" s="136"/>
      <c r="H15301" s="136"/>
      <c r="K15301" s="136"/>
      <c r="O15301" s="136"/>
      <c r="T15301" s="136"/>
      <c r="W15301" s="136"/>
      <c r="Z15301" s="136"/>
      <c r="AC15301" s="136"/>
    </row>
    <row r="15302" spans="2:29">
      <c r="B15302" s="136"/>
      <c r="E15302" s="136"/>
      <c r="H15302" s="136"/>
      <c r="K15302" s="136"/>
      <c r="O15302" s="136"/>
      <c r="T15302" s="136"/>
      <c r="W15302" s="136"/>
      <c r="Z15302" s="136"/>
      <c r="AC15302" s="136"/>
    </row>
    <row r="15303" spans="2:29">
      <c r="B15303" s="136"/>
      <c r="E15303" s="136"/>
      <c r="H15303" s="136"/>
      <c r="K15303" s="136"/>
      <c r="O15303" s="136"/>
      <c r="T15303" s="136"/>
      <c r="W15303" s="136"/>
      <c r="Z15303" s="136"/>
      <c r="AC15303" s="136"/>
    </row>
    <row r="15304" spans="2:29">
      <c r="B15304" s="136"/>
      <c r="E15304" s="136"/>
      <c r="H15304" s="136"/>
      <c r="K15304" s="136"/>
      <c r="O15304" s="136"/>
      <c r="T15304" s="136"/>
      <c r="W15304" s="136"/>
      <c r="Z15304" s="136"/>
      <c r="AC15304" s="136"/>
    </row>
    <row r="15305" spans="2:29">
      <c r="B15305" s="136"/>
      <c r="E15305" s="136"/>
      <c r="H15305" s="136"/>
      <c r="K15305" s="136"/>
      <c r="O15305" s="136"/>
      <c r="T15305" s="136"/>
      <c r="W15305" s="136"/>
      <c r="Z15305" s="136"/>
      <c r="AC15305" s="136"/>
    </row>
    <row r="15306" spans="2:29">
      <c r="B15306" s="136"/>
      <c r="E15306" s="136"/>
      <c r="H15306" s="136"/>
      <c r="K15306" s="136"/>
      <c r="O15306" s="136"/>
      <c r="T15306" s="136"/>
      <c r="W15306" s="136"/>
      <c r="Z15306" s="136"/>
      <c r="AC15306" s="136"/>
    </row>
    <row r="15307" spans="2:29">
      <c r="B15307" s="136"/>
      <c r="E15307" s="136"/>
      <c r="H15307" s="136"/>
      <c r="K15307" s="136"/>
      <c r="O15307" s="136"/>
      <c r="T15307" s="136"/>
      <c r="W15307" s="136"/>
      <c r="Z15307" s="136"/>
      <c r="AC15307" s="136"/>
    </row>
    <row r="15308" spans="2:29">
      <c r="B15308" s="136"/>
      <c r="E15308" s="136"/>
      <c r="H15308" s="136"/>
      <c r="K15308" s="136"/>
      <c r="O15308" s="136"/>
      <c r="T15308" s="136"/>
      <c r="W15308" s="136"/>
      <c r="Z15308" s="136"/>
      <c r="AC15308" s="136"/>
    </row>
    <row r="15309" spans="2:29">
      <c r="B15309" s="136"/>
      <c r="E15309" s="136"/>
      <c r="H15309" s="136"/>
      <c r="K15309" s="136"/>
      <c r="O15309" s="136"/>
      <c r="T15309" s="136"/>
      <c r="W15309" s="136"/>
      <c r="Z15309" s="136"/>
      <c r="AC15309" s="136"/>
    </row>
    <row r="15310" spans="2:29">
      <c r="B15310" s="136"/>
      <c r="E15310" s="136"/>
      <c r="H15310" s="136"/>
      <c r="K15310" s="136"/>
      <c r="O15310" s="136"/>
      <c r="T15310" s="136"/>
      <c r="W15310" s="136"/>
      <c r="Z15310" s="136"/>
      <c r="AC15310" s="136"/>
    </row>
    <row r="15311" spans="2:29">
      <c r="B15311" s="136"/>
      <c r="E15311" s="136"/>
      <c r="H15311" s="136"/>
      <c r="K15311" s="136"/>
      <c r="O15311" s="136"/>
      <c r="T15311" s="136"/>
      <c r="W15311" s="136"/>
      <c r="Z15311" s="136"/>
      <c r="AC15311" s="136"/>
    </row>
    <row r="15312" spans="2:29">
      <c r="B15312" s="136"/>
      <c r="E15312" s="136"/>
      <c r="H15312" s="136"/>
      <c r="K15312" s="136"/>
      <c r="O15312" s="136"/>
      <c r="T15312" s="136"/>
      <c r="W15312" s="136"/>
      <c r="Z15312" s="136"/>
      <c r="AC15312" s="136"/>
    </row>
    <row r="15313" spans="2:29">
      <c r="B15313" s="136"/>
      <c r="E15313" s="136"/>
      <c r="H15313" s="136"/>
      <c r="K15313" s="136"/>
      <c r="O15313" s="136"/>
      <c r="T15313" s="136"/>
      <c r="W15313" s="136"/>
      <c r="Z15313" s="136"/>
      <c r="AC15313" s="136"/>
    </row>
    <row r="15314" spans="2:29">
      <c r="B15314" s="136"/>
      <c r="E15314" s="136"/>
      <c r="H15314" s="136"/>
      <c r="K15314" s="136"/>
      <c r="O15314" s="136"/>
      <c r="T15314" s="136"/>
      <c r="W15314" s="136"/>
      <c r="Z15314" s="136"/>
      <c r="AC15314" s="136"/>
    </row>
    <row r="15315" spans="2:29">
      <c r="B15315" s="136"/>
      <c r="E15315" s="136"/>
      <c r="H15315" s="136"/>
      <c r="K15315" s="136"/>
      <c r="O15315" s="136"/>
      <c r="T15315" s="136"/>
      <c r="W15315" s="136"/>
      <c r="Z15315" s="136"/>
      <c r="AC15315" s="136"/>
    </row>
    <row r="15316" spans="2:29">
      <c r="B15316" s="136"/>
      <c r="E15316" s="136"/>
      <c r="H15316" s="136"/>
      <c r="K15316" s="136"/>
      <c r="O15316" s="136"/>
      <c r="T15316" s="136"/>
      <c r="W15316" s="136"/>
      <c r="Z15316" s="136"/>
      <c r="AC15316" s="136"/>
    </row>
    <row r="15317" spans="2:29">
      <c r="B15317" s="136"/>
      <c r="E15317" s="136"/>
      <c r="H15317" s="136"/>
      <c r="K15317" s="136"/>
      <c r="O15317" s="136"/>
      <c r="T15317" s="136"/>
      <c r="W15317" s="136"/>
      <c r="Z15317" s="136"/>
      <c r="AC15317" s="136"/>
    </row>
    <row r="15318" spans="2:29">
      <c r="B15318" s="136"/>
      <c r="E15318" s="136"/>
      <c r="H15318" s="136"/>
      <c r="K15318" s="136"/>
      <c r="O15318" s="136"/>
      <c r="T15318" s="136"/>
      <c r="W15318" s="136"/>
      <c r="Z15318" s="136"/>
      <c r="AC15318" s="136"/>
    </row>
    <row r="15319" spans="2:29">
      <c r="B15319" s="136"/>
      <c r="E15319" s="136"/>
      <c r="H15319" s="136"/>
      <c r="K15319" s="136"/>
      <c r="O15319" s="136"/>
      <c r="T15319" s="136"/>
      <c r="W15319" s="136"/>
      <c r="Z15319" s="136"/>
      <c r="AC15319" s="136"/>
    </row>
    <row r="15320" spans="2:29">
      <c r="B15320" s="136"/>
      <c r="E15320" s="136"/>
      <c r="H15320" s="136"/>
      <c r="K15320" s="136"/>
      <c r="O15320" s="136"/>
      <c r="T15320" s="136"/>
      <c r="W15320" s="136"/>
      <c r="Z15320" s="136"/>
      <c r="AC15320" s="136"/>
    </row>
    <row r="15321" spans="2:29">
      <c r="B15321" s="136"/>
      <c r="E15321" s="136"/>
      <c r="H15321" s="136"/>
      <c r="K15321" s="136"/>
      <c r="O15321" s="136"/>
      <c r="T15321" s="136"/>
      <c r="W15321" s="136"/>
      <c r="Z15321" s="136"/>
      <c r="AC15321" s="136"/>
    </row>
    <row r="15322" spans="2:29">
      <c r="B15322" s="136"/>
      <c r="E15322" s="136"/>
      <c r="H15322" s="136"/>
      <c r="K15322" s="136"/>
      <c r="O15322" s="136"/>
      <c r="T15322" s="136"/>
      <c r="W15322" s="136"/>
      <c r="Z15322" s="136"/>
      <c r="AC15322" s="136"/>
    </row>
    <row r="15323" spans="2:29">
      <c r="B15323" s="136"/>
      <c r="E15323" s="136"/>
      <c r="H15323" s="136"/>
      <c r="K15323" s="136"/>
      <c r="O15323" s="136"/>
      <c r="T15323" s="136"/>
      <c r="W15323" s="136"/>
      <c r="Z15323" s="136"/>
      <c r="AC15323" s="136"/>
    </row>
    <row r="15324" spans="2:29">
      <c r="B15324" s="136"/>
      <c r="E15324" s="136"/>
      <c r="H15324" s="136"/>
      <c r="K15324" s="136"/>
      <c r="O15324" s="136"/>
      <c r="T15324" s="136"/>
      <c r="W15324" s="136"/>
      <c r="Z15324" s="136"/>
      <c r="AC15324" s="136"/>
    </row>
    <row r="15325" spans="2:29">
      <c r="B15325" s="136"/>
      <c r="E15325" s="136"/>
      <c r="H15325" s="136"/>
      <c r="K15325" s="136"/>
      <c r="O15325" s="136"/>
      <c r="T15325" s="136"/>
      <c r="W15325" s="136"/>
      <c r="Z15325" s="136"/>
      <c r="AC15325" s="136"/>
    </row>
    <row r="15326" spans="2:29">
      <c r="B15326" s="136"/>
      <c r="E15326" s="136"/>
      <c r="H15326" s="136"/>
      <c r="K15326" s="136"/>
      <c r="O15326" s="136"/>
      <c r="T15326" s="136"/>
      <c r="W15326" s="136"/>
      <c r="Z15326" s="136"/>
      <c r="AC15326" s="136"/>
    </row>
    <row r="15327" spans="2:29">
      <c r="B15327" s="136"/>
      <c r="E15327" s="136"/>
      <c r="H15327" s="136"/>
      <c r="K15327" s="136"/>
      <c r="O15327" s="136"/>
      <c r="T15327" s="136"/>
      <c r="W15327" s="136"/>
      <c r="Z15327" s="136"/>
      <c r="AC15327" s="136"/>
    </row>
    <row r="15328" spans="2:29">
      <c r="B15328" s="136"/>
      <c r="E15328" s="136"/>
      <c r="H15328" s="136"/>
      <c r="K15328" s="136"/>
      <c r="O15328" s="136"/>
      <c r="T15328" s="136"/>
      <c r="W15328" s="136"/>
      <c r="Z15328" s="136"/>
      <c r="AC15328" s="136"/>
    </row>
    <row r="15329" spans="2:29">
      <c r="B15329" s="136"/>
      <c r="E15329" s="136"/>
      <c r="H15329" s="136"/>
      <c r="K15329" s="136"/>
      <c r="O15329" s="136"/>
      <c r="T15329" s="136"/>
      <c r="W15329" s="136"/>
      <c r="Z15329" s="136"/>
      <c r="AC15329" s="136"/>
    </row>
    <row r="15330" spans="2:29">
      <c r="B15330" s="136"/>
      <c r="E15330" s="136"/>
      <c r="H15330" s="136"/>
      <c r="K15330" s="136"/>
      <c r="O15330" s="136"/>
      <c r="T15330" s="136"/>
      <c r="W15330" s="136"/>
      <c r="Z15330" s="136"/>
      <c r="AC15330" s="136"/>
    </row>
    <row r="15331" spans="2:29">
      <c r="B15331" s="136"/>
      <c r="E15331" s="136"/>
      <c r="H15331" s="136"/>
      <c r="K15331" s="136"/>
      <c r="O15331" s="136"/>
      <c r="T15331" s="136"/>
      <c r="W15331" s="136"/>
      <c r="Z15331" s="136"/>
      <c r="AC15331" s="136"/>
    </row>
    <row r="15332" spans="2:29">
      <c r="B15332" s="136"/>
      <c r="E15332" s="136"/>
      <c r="H15332" s="136"/>
      <c r="K15332" s="136"/>
      <c r="O15332" s="136"/>
      <c r="T15332" s="136"/>
      <c r="W15332" s="136"/>
      <c r="Z15332" s="136"/>
      <c r="AC15332" s="136"/>
    </row>
    <row r="15333" spans="2:29">
      <c r="B15333" s="136"/>
      <c r="E15333" s="136"/>
      <c r="H15333" s="136"/>
      <c r="K15333" s="136"/>
      <c r="O15333" s="136"/>
      <c r="T15333" s="136"/>
      <c r="W15333" s="136"/>
      <c r="Z15333" s="136"/>
      <c r="AC15333" s="136"/>
    </row>
    <row r="15334" spans="2:29">
      <c r="B15334" s="136"/>
      <c r="E15334" s="136"/>
      <c r="H15334" s="136"/>
      <c r="K15334" s="136"/>
      <c r="O15334" s="136"/>
      <c r="T15334" s="136"/>
      <c r="W15334" s="136"/>
      <c r="Z15334" s="136"/>
      <c r="AC15334" s="136"/>
    </row>
    <row r="15335" spans="2:29">
      <c r="B15335" s="136"/>
      <c r="E15335" s="136"/>
      <c r="H15335" s="136"/>
      <c r="K15335" s="136"/>
      <c r="O15335" s="136"/>
      <c r="T15335" s="136"/>
      <c r="W15335" s="136"/>
      <c r="Z15335" s="136"/>
      <c r="AC15335" s="136"/>
    </row>
    <row r="15336" spans="2:29">
      <c r="B15336" s="136"/>
      <c r="E15336" s="136"/>
      <c r="H15336" s="136"/>
      <c r="K15336" s="136"/>
      <c r="O15336" s="136"/>
      <c r="T15336" s="136"/>
      <c r="W15336" s="136"/>
      <c r="Z15336" s="136"/>
      <c r="AC15336" s="136"/>
    </row>
    <row r="15337" spans="2:29">
      <c r="B15337" s="136"/>
      <c r="E15337" s="136"/>
      <c r="H15337" s="136"/>
      <c r="K15337" s="136"/>
      <c r="O15337" s="136"/>
      <c r="T15337" s="136"/>
      <c r="W15337" s="136"/>
      <c r="Z15337" s="136"/>
      <c r="AC15337" s="136"/>
    </row>
    <row r="15338" spans="2:29">
      <c r="B15338" s="136"/>
      <c r="E15338" s="136"/>
      <c r="H15338" s="136"/>
      <c r="K15338" s="136"/>
      <c r="O15338" s="136"/>
      <c r="T15338" s="136"/>
      <c r="W15338" s="136"/>
      <c r="Z15338" s="136"/>
      <c r="AC15338" s="136"/>
    </row>
    <row r="15339" spans="2:29">
      <c r="B15339" s="136"/>
      <c r="E15339" s="136"/>
      <c r="H15339" s="136"/>
      <c r="K15339" s="136"/>
      <c r="O15339" s="136"/>
      <c r="T15339" s="136"/>
      <c r="W15339" s="136"/>
      <c r="Z15339" s="136"/>
      <c r="AC15339" s="136"/>
    </row>
    <row r="15340" spans="2:29">
      <c r="B15340" s="136"/>
      <c r="E15340" s="136"/>
      <c r="H15340" s="136"/>
      <c r="K15340" s="136"/>
      <c r="O15340" s="136"/>
      <c r="T15340" s="136"/>
      <c r="W15340" s="136"/>
      <c r="Z15340" s="136"/>
      <c r="AC15340" s="136"/>
    </row>
    <row r="15341" spans="2:29">
      <c r="B15341" s="136"/>
      <c r="E15341" s="136"/>
      <c r="H15341" s="136"/>
      <c r="K15341" s="136"/>
      <c r="O15341" s="136"/>
      <c r="T15341" s="136"/>
      <c r="W15341" s="136"/>
      <c r="Z15341" s="136"/>
      <c r="AC15341" s="136"/>
    </row>
    <row r="15342" spans="2:29">
      <c r="B15342" s="136"/>
      <c r="E15342" s="136"/>
      <c r="H15342" s="136"/>
      <c r="K15342" s="136"/>
      <c r="O15342" s="136"/>
      <c r="T15342" s="136"/>
      <c r="W15342" s="136"/>
      <c r="Z15342" s="136"/>
      <c r="AC15342" s="136"/>
    </row>
    <row r="15343" spans="2:29">
      <c r="B15343" s="136"/>
      <c r="E15343" s="136"/>
      <c r="H15343" s="136"/>
      <c r="K15343" s="136"/>
      <c r="O15343" s="136"/>
      <c r="T15343" s="136"/>
      <c r="W15343" s="136"/>
      <c r="Z15343" s="136"/>
      <c r="AC15343" s="136"/>
    </row>
    <row r="15344" spans="2:29">
      <c r="B15344" s="136"/>
      <c r="E15344" s="136"/>
      <c r="H15344" s="136"/>
      <c r="K15344" s="136"/>
      <c r="O15344" s="136"/>
      <c r="T15344" s="136"/>
      <c r="W15344" s="136"/>
      <c r="Z15344" s="136"/>
      <c r="AC15344" s="136"/>
    </row>
    <row r="15345" spans="2:29">
      <c r="B15345" s="136"/>
      <c r="E15345" s="136"/>
      <c r="H15345" s="136"/>
      <c r="K15345" s="136"/>
      <c r="O15345" s="136"/>
      <c r="T15345" s="136"/>
      <c r="W15345" s="136"/>
      <c r="Z15345" s="136"/>
      <c r="AC15345" s="136"/>
    </row>
    <row r="15346" spans="2:29">
      <c r="B15346" s="136"/>
      <c r="E15346" s="136"/>
      <c r="H15346" s="136"/>
      <c r="K15346" s="136"/>
      <c r="O15346" s="136"/>
      <c r="T15346" s="136"/>
      <c r="W15346" s="136"/>
      <c r="Z15346" s="136"/>
      <c r="AC15346" s="136"/>
    </row>
    <row r="15347" spans="2:29">
      <c r="B15347" s="136"/>
      <c r="E15347" s="136"/>
      <c r="H15347" s="136"/>
      <c r="K15347" s="136"/>
      <c r="O15347" s="136"/>
      <c r="T15347" s="136"/>
      <c r="W15347" s="136"/>
      <c r="Z15347" s="136"/>
      <c r="AC15347" s="136"/>
    </row>
    <row r="15348" spans="2:29">
      <c r="B15348" s="136"/>
      <c r="E15348" s="136"/>
      <c r="H15348" s="136"/>
      <c r="K15348" s="136"/>
      <c r="O15348" s="136"/>
      <c r="T15348" s="136"/>
      <c r="W15348" s="136"/>
      <c r="Z15348" s="136"/>
      <c r="AC15348" s="136"/>
    </row>
    <row r="15349" spans="2:29">
      <c r="B15349" s="136"/>
      <c r="E15349" s="136"/>
      <c r="H15349" s="136"/>
      <c r="K15349" s="136"/>
      <c r="O15349" s="136"/>
      <c r="T15349" s="136"/>
      <c r="W15349" s="136"/>
      <c r="Z15349" s="136"/>
      <c r="AC15349" s="136"/>
    </row>
    <row r="15350" spans="2:29">
      <c r="B15350" s="136"/>
      <c r="E15350" s="136"/>
      <c r="H15350" s="136"/>
      <c r="K15350" s="136"/>
      <c r="O15350" s="136"/>
      <c r="T15350" s="136"/>
      <c r="W15350" s="136"/>
      <c r="Z15350" s="136"/>
      <c r="AC15350" s="136"/>
    </row>
    <row r="15351" spans="2:29">
      <c r="B15351" s="136"/>
      <c r="E15351" s="136"/>
      <c r="H15351" s="136"/>
      <c r="K15351" s="136"/>
      <c r="O15351" s="136"/>
      <c r="T15351" s="136"/>
      <c r="W15351" s="136"/>
      <c r="Z15351" s="136"/>
      <c r="AC15351" s="136"/>
    </row>
    <row r="15352" spans="2:29">
      <c r="B15352" s="136"/>
      <c r="E15352" s="136"/>
      <c r="H15352" s="136"/>
      <c r="K15352" s="136"/>
      <c r="O15352" s="136"/>
      <c r="T15352" s="136"/>
      <c r="W15352" s="136"/>
      <c r="Z15352" s="136"/>
      <c r="AC15352" s="136"/>
    </row>
    <row r="15353" spans="2:29">
      <c r="B15353" s="136"/>
      <c r="E15353" s="136"/>
      <c r="H15353" s="136"/>
      <c r="K15353" s="136"/>
      <c r="O15353" s="136"/>
      <c r="T15353" s="136"/>
      <c r="W15353" s="136"/>
      <c r="Z15353" s="136"/>
      <c r="AC15353" s="136"/>
    </row>
    <row r="15354" spans="2:29">
      <c r="B15354" s="136"/>
      <c r="E15354" s="136"/>
      <c r="H15354" s="136"/>
      <c r="K15354" s="136"/>
      <c r="O15354" s="136"/>
      <c r="T15354" s="136"/>
      <c r="W15354" s="136"/>
      <c r="Z15354" s="136"/>
      <c r="AC15354" s="136"/>
    </row>
    <row r="15355" spans="2:29">
      <c r="B15355" s="136"/>
      <c r="E15355" s="136"/>
      <c r="H15355" s="136"/>
      <c r="K15355" s="136"/>
      <c r="O15355" s="136"/>
      <c r="T15355" s="136"/>
      <c r="W15355" s="136"/>
      <c r="Z15355" s="136"/>
      <c r="AC15355" s="136"/>
    </row>
    <row r="15356" spans="2:29">
      <c r="B15356" s="136"/>
      <c r="E15356" s="136"/>
      <c r="H15356" s="136"/>
      <c r="K15356" s="136"/>
      <c r="O15356" s="136"/>
      <c r="T15356" s="136"/>
      <c r="W15356" s="136"/>
      <c r="Z15356" s="136"/>
      <c r="AC15356" s="136"/>
    </row>
    <row r="15357" spans="2:29">
      <c r="B15357" s="136"/>
      <c r="E15357" s="136"/>
      <c r="H15357" s="136"/>
      <c r="K15357" s="136"/>
      <c r="O15357" s="136"/>
      <c r="T15357" s="136"/>
      <c r="W15357" s="136"/>
      <c r="Z15357" s="136"/>
      <c r="AC15357" s="136"/>
    </row>
    <row r="15358" spans="2:29">
      <c r="B15358" s="136"/>
      <c r="E15358" s="136"/>
      <c r="H15358" s="136"/>
      <c r="K15358" s="136"/>
      <c r="O15358" s="136"/>
      <c r="T15358" s="136"/>
      <c r="W15358" s="136"/>
      <c r="Z15358" s="136"/>
      <c r="AC15358" s="136"/>
    </row>
    <row r="15359" spans="2:29">
      <c r="B15359" s="136"/>
      <c r="E15359" s="136"/>
      <c r="H15359" s="136"/>
      <c r="K15359" s="136"/>
      <c r="O15359" s="136"/>
      <c r="T15359" s="136"/>
      <c r="W15359" s="136"/>
      <c r="Z15359" s="136"/>
      <c r="AC15359" s="136"/>
    </row>
    <row r="15360" spans="2:29">
      <c r="B15360" s="136"/>
      <c r="E15360" s="136"/>
      <c r="H15360" s="136"/>
      <c r="K15360" s="136"/>
      <c r="O15360" s="136"/>
      <c r="T15360" s="136"/>
      <c r="W15360" s="136"/>
      <c r="Z15360" s="136"/>
      <c r="AC15360" s="136"/>
    </row>
    <row r="15361" spans="2:29">
      <c r="B15361" s="136"/>
      <c r="E15361" s="136"/>
      <c r="H15361" s="136"/>
      <c r="K15361" s="136"/>
      <c r="O15361" s="136"/>
      <c r="T15361" s="136"/>
      <c r="W15361" s="136"/>
      <c r="Z15361" s="136"/>
      <c r="AC15361" s="136"/>
    </row>
    <row r="15362" spans="2:29">
      <c r="B15362" s="136"/>
      <c r="E15362" s="136"/>
      <c r="H15362" s="136"/>
      <c r="K15362" s="136"/>
      <c r="O15362" s="136"/>
      <c r="T15362" s="136"/>
      <c r="W15362" s="136"/>
      <c r="Z15362" s="136"/>
      <c r="AC15362" s="136"/>
    </row>
    <row r="15363" spans="2:29">
      <c r="B15363" s="136"/>
      <c r="E15363" s="136"/>
      <c r="H15363" s="136"/>
      <c r="K15363" s="136"/>
      <c r="O15363" s="136"/>
      <c r="T15363" s="136"/>
      <c r="W15363" s="136"/>
      <c r="Z15363" s="136"/>
      <c r="AC15363" s="136"/>
    </row>
    <row r="15364" spans="2:29">
      <c r="B15364" s="136"/>
      <c r="E15364" s="136"/>
      <c r="H15364" s="136"/>
      <c r="K15364" s="136"/>
      <c r="O15364" s="136"/>
      <c r="T15364" s="136"/>
      <c r="W15364" s="136"/>
      <c r="Z15364" s="136"/>
      <c r="AC15364" s="136"/>
    </row>
    <row r="15365" spans="2:29">
      <c r="B15365" s="136"/>
      <c r="E15365" s="136"/>
      <c r="H15365" s="136"/>
      <c r="K15365" s="136"/>
      <c r="O15365" s="136"/>
      <c r="T15365" s="136"/>
      <c r="W15365" s="136"/>
      <c r="Z15365" s="136"/>
      <c r="AC15365" s="136"/>
    </row>
    <row r="15366" spans="2:29">
      <c r="B15366" s="136"/>
      <c r="E15366" s="136"/>
      <c r="H15366" s="136"/>
      <c r="K15366" s="136"/>
      <c r="O15366" s="136"/>
      <c r="T15366" s="136"/>
      <c r="W15366" s="136"/>
      <c r="Z15366" s="136"/>
      <c r="AC15366" s="136"/>
    </row>
    <row r="15367" spans="2:29">
      <c r="B15367" s="136"/>
      <c r="E15367" s="136"/>
      <c r="H15367" s="136"/>
      <c r="K15367" s="136"/>
      <c r="O15367" s="136"/>
      <c r="T15367" s="136"/>
      <c r="W15367" s="136"/>
      <c r="Z15367" s="136"/>
      <c r="AC15367" s="136"/>
    </row>
    <row r="15368" spans="2:29">
      <c r="B15368" s="136"/>
      <c r="E15368" s="136"/>
      <c r="H15368" s="136"/>
      <c r="K15368" s="136"/>
      <c r="O15368" s="136"/>
      <c r="T15368" s="136"/>
      <c r="W15368" s="136"/>
      <c r="Z15368" s="136"/>
      <c r="AC15368" s="136"/>
    </row>
    <row r="15369" spans="2:29">
      <c r="B15369" s="136"/>
      <c r="E15369" s="136"/>
      <c r="H15369" s="136"/>
      <c r="K15369" s="136"/>
      <c r="O15369" s="136"/>
      <c r="T15369" s="136"/>
      <c r="W15369" s="136"/>
      <c r="Z15369" s="136"/>
      <c r="AC15369" s="136"/>
    </row>
    <row r="15370" spans="2:29">
      <c r="B15370" s="136"/>
      <c r="E15370" s="136"/>
      <c r="H15370" s="136"/>
      <c r="K15370" s="136"/>
      <c r="O15370" s="136"/>
      <c r="T15370" s="136"/>
      <c r="W15370" s="136"/>
      <c r="Z15370" s="136"/>
      <c r="AC15370" s="136"/>
    </row>
    <row r="15371" spans="2:29">
      <c r="B15371" s="136"/>
      <c r="E15371" s="136"/>
      <c r="H15371" s="136"/>
      <c r="K15371" s="136"/>
      <c r="O15371" s="136"/>
      <c r="T15371" s="136"/>
      <c r="W15371" s="136"/>
      <c r="Z15371" s="136"/>
      <c r="AC15371" s="136"/>
    </row>
    <row r="15372" spans="2:29">
      <c r="B15372" s="136"/>
      <c r="E15372" s="136"/>
      <c r="H15372" s="136"/>
      <c r="K15372" s="136"/>
      <c r="O15372" s="136"/>
      <c r="T15372" s="136"/>
      <c r="W15372" s="136"/>
      <c r="Z15372" s="136"/>
      <c r="AC15372" s="136"/>
    </row>
    <row r="15373" spans="2:29">
      <c r="B15373" s="136"/>
      <c r="E15373" s="136"/>
      <c r="H15373" s="136"/>
      <c r="K15373" s="136"/>
      <c r="O15373" s="136"/>
      <c r="T15373" s="136"/>
      <c r="W15373" s="136"/>
      <c r="Z15373" s="136"/>
      <c r="AC15373" s="136"/>
    </row>
    <row r="15374" spans="2:29">
      <c r="B15374" s="136"/>
      <c r="E15374" s="136"/>
      <c r="H15374" s="136"/>
      <c r="K15374" s="136"/>
      <c r="O15374" s="136"/>
      <c r="T15374" s="136"/>
      <c r="W15374" s="136"/>
      <c r="Z15374" s="136"/>
      <c r="AC15374" s="136"/>
    </row>
    <row r="15375" spans="2:29">
      <c r="B15375" s="136"/>
      <c r="E15375" s="136"/>
      <c r="H15375" s="136"/>
      <c r="K15375" s="136"/>
      <c r="O15375" s="136"/>
      <c r="T15375" s="136"/>
      <c r="W15375" s="136"/>
      <c r="Z15375" s="136"/>
      <c r="AC15375" s="136"/>
    </row>
    <row r="15376" spans="2:29">
      <c r="B15376" s="136"/>
      <c r="E15376" s="136"/>
      <c r="H15376" s="136"/>
      <c r="K15376" s="136"/>
      <c r="O15376" s="136"/>
      <c r="T15376" s="136"/>
      <c r="W15376" s="136"/>
      <c r="Z15376" s="136"/>
      <c r="AC15376" s="136"/>
    </row>
    <row r="15377" spans="2:29">
      <c r="B15377" s="136"/>
      <c r="E15377" s="136"/>
      <c r="H15377" s="136"/>
      <c r="K15377" s="136"/>
      <c r="O15377" s="136"/>
      <c r="T15377" s="136"/>
      <c r="W15377" s="136"/>
      <c r="Z15377" s="136"/>
      <c r="AC15377" s="136"/>
    </row>
    <row r="15378" spans="2:29">
      <c r="B15378" s="136"/>
      <c r="E15378" s="136"/>
      <c r="H15378" s="136"/>
      <c r="K15378" s="136"/>
      <c r="O15378" s="136"/>
      <c r="T15378" s="136"/>
      <c r="W15378" s="136"/>
      <c r="Z15378" s="136"/>
      <c r="AC15378" s="136"/>
    </row>
    <row r="15379" spans="2:29">
      <c r="B15379" s="136"/>
      <c r="E15379" s="136"/>
      <c r="H15379" s="136"/>
      <c r="K15379" s="136"/>
      <c r="O15379" s="136"/>
      <c r="T15379" s="136"/>
      <c r="W15379" s="136"/>
      <c r="Z15379" s="136"/>
      <c r="AC15379" s="136"/>
    </row>
    <row r="15380" spans="2:29">
      <c r="B15380" s="136"/>
      <c r="E15380" s="136"/>
      <c r="H15380" s="136"/>
      <c r="K15380" s="136"/>
      <c r="O15380" s="136"/>
      <c r="T15380" s="136"/>
      <c r="W15380" s="136"/>
      <c r="Z15380" s="136"/>
      <c r="AC15380" s="136"/>
    </row>
    <row r="15381" spans="2:29">
      <c r="B15381" s="136"/>
      <c r="E15381" s="136"/>
      <c r="H15381" s="136"/>
      <c r="K15381" s="136"/>
      <c r="O15381" s="136"/>
      <c r="T15381" s="136"/>
      <c r="W15381" s="136"/>
      <c r="Z15381" s="136"/>
      <c r="AC15381" s="136"/>
    </row>
    <row r="15382" spans="2:29">
      <c r="B15382" s="136"/>
      <c r="E15382" s="136"/>
      <c r="H15382" s="136"/>
      <c r="K15382" s="136"/>
      <c r="O15382" s="136"/>
      <c r="T15382" s="136"/>
      <c r="W15382" s="136"/>
      <c r="Z15382" s="136"/>
      <c r="AC15382" s="136"/>
    </row>
    <row r="15383" spans="2:29">
      <c r="B15383" s="136"/>
      <c r="E15383" s="136"/>
      <c r="H15383" s="136"/>
      <c r="K15383" s="136"/>
      <c r="O15383" s="136"/>
      <c r="T15383" s="136"/>
      <c r="W15383" s="136"/>
      <c r="Z15383" s="136"/>
      <c r="AC15383" s="136"/>
    </row>
    <row r="15384" spans="2:29">
      <c r="B15384" s="136"/>
      <c r="E15384" s="136"/>
      <c r="H15384" s="136"/>
      <c r="K15384" s="136"/>
      <c r="O15384" s="136"/>
      <c r="T15384" s="136"/>
      <c r="W15384" s="136"/>
      <c r="Z15384" s="136"/>
      <c r="AC15384" s="136"/>
    </row>
    <row r="15385" spans="2:29">
      <c r="B15385" s="136"/>
      <c r="E15385" s="136"/>
      <c r="H15385" s="136"/>
      <c r="K15385" s="136"/>
      <c r="O15385" s="136"/>
      <c r="T15385" s="136"/>
      <c r="W15385" s="136"/>
      <c r="Z15385" s="136"/>
      <c r="AC15385" s="136"/>
    </row>
    <row r="15386" spans="2:29">
      <c r="B15386" s="136"/>
      <c r="E15386" s="136"/>
      <c r="H15386" s="136"/>
      <c r="K15386" s="136"/>
      <c r="O15386" s="136"/>
      <c r="T15386" s="136"/>
      <c r="W15386" s="136"/>
      <c r="Z15386" s="136"/>
      <c r="AC15386" s="136"/>
    </row>
    <row r="15387" spans="2:29">
      <c r="B15387" s="136"/>
      <c r="E15387" s="136"/>
      <c r="H15387" s="136"/>
      <c r="K15387" s="136"/>
      <c r="O15387" s="136"/>
      <c r="T15387" s="136"/>
      <c r="W15387" s="136"/>
      <c r="Z15387" s="136"/>
      <c r="AC15387" s="136"/>
    </row>
    <row r="15388" spans="2:29">
      <c r="B15388" s="136"/>
      <c r="E15388" s="136"/>
      <c r="H15388" s="136"/>
      <c r="K15388" s="136"/>
      <c r="O15388" s="136"/>
      <c r="T15388" s="136"/>
      <c r="W15388" s="136"/>
      <c r="Z15388" s="136"/>
      <c r="AC15388" s="136"/>
    </row>
    <row r="15389" spans="2:29">
      <c r="B15389" s="136"/>
      <c r="E15389" s="136"/>
      <c r="H15389" s="136"/>
      <c r="K15389" s="136"/>
      <c r="O15389" s="136"/>
      <c r="T15389" s="136"/>
      <c r="W15389" s="136"/>
      <c r="Z15389" s="136"/>
      <c r="AC15389" s="136"/>
    </row>
    <row r="15390" spans="2:29">
      <c r="B15390" s="136"/>
      <c r="E15390" s="136"/>
      <c r="H15390" s="136"/>
      <c r="K15390" s="136"/>
      <c r="O15390" s="136"/>
      <c r="T15390" s="136"/>
      <c r="W15390" s="136"/>
      <c r="Z15390" s="136"/>
      <c r="AC15390" s="136"/>
    </row>
    <row r="15391" spans="2:29">
      <c r="B15391" s="136"/>
      <c r="E15391" s="136"/>
      <c r="H15391" s="136"/>
      <c r="K15391" s="136"/>
      <c r="O15391" s="136"/>
      <c r="T15391" s="136"/>
      <c r="W15391" s="136"/>
      <c r="Z15391" s="136"/>
      <c r="AC15391" s="136"/>
    </row>
    <row r="15392" spans="2:29">
      <c r="B15392" s="136"/>
      <c r="E15392" s="136"/>
      <c r="H15392" s="136"/>
      <c r="K15392" s="136"/>
      <c r="O15392" s="136"/>
      <c r="T15392" s="136"/>
      <c r="W15392" s="136"/>
      <c r="Z15392" s="136"/>
      <c r="AC15392" s="136"/>
    </row>
    <row r="15393" spans="2:29">
      <c r="B15393" s="136"/>
      <c r="E15393" s="136"/>
      <c r="H15393" s="136"/>
      <c r="K15393" s="136"/>
      <c r="O15393" s="136"/>
      <c r="T15393" s="136"/>
      <c r="W15393" s="136"/>
      <c r="Z15393" s="136"/>
      <c r="AC15393" s="136"/>
    </row>
    <row r="15394" spans="2:29">
      <c r="B15394" s="136"/>
      <c r="E15394" s="136"/>
      <c r="H15394" s="136"/>
      <c r="K15394" s="136"/>
      <c r="O15394" s="136"/>
      <c r="T15394" s="136"/>
      <c r="W15394" s="136"/>
      <c r="Z15394" s="136"/>
      <c r="AC15394" s="136"/>
    </row>
    <row r="15395" spans="2:29">
      <c r="B15395" s="136"/>
      <c r="E15395" s="136"/>
      <c r="H15395" s="136"/>
      <c r="K15395" s="136"/>
      <c r="O15395" s="136"/>
      <c r="T15395" s="136"/>
      <c r="W15395" s="136"/>
      <c r="Z15395" s="136"/>
      <c r="AC15395" s="136"/>
    </row>
    <row r="15396" spans="2:29">
      <c r="B15396" s="136"/>
      <c r="E15396" s="136"/>
      <c r="H15396" s="136"/>
      <c r="K15396" s="136"/>
      <c r="O15396" s="136"/>
      <c r="T15396" s="136"/>
      <c r="W15396" s="136"/>
      <c r="Z15396" s="136"/>
      <c r="AC15396" s="136"/>
    </row>
    <row r="15397" spans="2:29">
      <c r="B15397" s="136"/>
      <c r="E15397" s="136"/>
      <c r="H15397" s="136"/>
      <c r="K15397" s="136"/>
      <c r="O15397" s="136"/>
      <c r="T15397" s="136"/>
      <c r="W15397" s="136"/>
      <c r="Z15397" s="136"/>
      <c r="AC15397" s="136"/>
    </row>
    <row r="15398" spans="2:29">
      <c r="B15398" s="136"/>
      <c r="E15398" s="136"/>
      <c r="H15398" s="136"/>
      <c r="K15398" s="136"/>
      <c r="O15398" s="136"/>
      <c r="T15398" s="136"/>
      <c r="W15398" s="136"/>
      <c r="Z15398" s="136"/>
      <c r="AC15398" s="136"/>
    </row>
    <row r="15399" spans="2:29">
      <c r="B15399" s="136"/>
      <c r="E15399" s="136"/>
      <c r="H15399" s="136"/>
      <c r="K15399" s="136"/>
      <c r="O15399" s="136"/>
      <c r="T15399" s="136"/>
      <c r="W15399" s="136"/>
      <c r="Z15399" s="136"/>
      <c r="AC15399" s="136"/>
    </row>
    <row r="15400" spans="2:29">
      <c r="B15400" s="136"/>
      <c r="E15400" s="136"/>
      <c r="H15400" s="136"/>
      <c r="K15400" s="136"/>
      <c r="O15400" s="136"/>
      <c r="T15400" s="136"/>
      <c r="W15400" s="136"/>
      <c r="Z15400" s="136"/>
      <c r="AC15400" s="136"/>
    </row>
    <row r="15401" spans="2:29">
      <c r="B15401" s="136"/>
      <c r="E15401" s="136"/>
      <c r="H15401" s="136"/>
      <c r="K15401" s="136"/>
      <c r="O15401" s="136"/>
      <c r="T15401" s="136"/>
      <c r="W15401" s="136"/>
      <c r="Z15401" s="136"/>
      <c r="AC15401" s="136"/>
    </row>
    <row r="15402" spans="2:29">
      <c r="B15402" s="136"/>
      <c r="E15402" s="136"/>
      <c r="H15402" s="136"/>
      <c r="K15402" s="136"/>
      <c r="O15402" s="136"/>
      <c r="T15402" s="136"/>
      <c r="W15402" s="136"/>
      <c r="Z15402" s="136"/>
      <c r="AC15402" s="136"/>
    </row>
    <row r="15403" spans="2:29">
      <c r="B15403" s="136"/>
      <c r="E15403" s="136"/>
      <c r="H15403" s="136"/>
      <c r="K15403" s="136"/>
      <c r="O15403" s="136"/>
      <c r="T15403" s="136"/>
      <c r="W15403" s="136"/>
      <c r="Z15403" s="136"/>
      <c r="AC15403" s="136"/>
    </row>
    <row r="15404" spans="2:29">
      <c r="B15404" s="136"/>
      <c r="E15404" s="136"/>
      <c r="H15404" s="136"/>
      <c r="K15404" s="136"/>
      <c r="O15404" s="136"/>
      <c r="T15404" s="136"/>
      <c r="W15404" s="136"/>
      <c r="Z15404" s="136"/>
      <c r="AC15404" s="136"/>
    </row>
    <row r="15405" spans="2:29">
      <c r="B15405" s="136"/>
      <c r="E15405" s="136"/>
      <c r="H15405" s="136"/>
      <c r="K15405" s="136"/>
      <c r="O15405" s="136"/>
      <c r="T15405" s="136"/>
      <c r="W15405" s="136"/>
      <c r="Z15405" s="136"/>
      <c r="AC15405" s="136"/>
    </row>
    <row r="15406" spans="2:29">
      <c r="B15406" s="136"/>
      <c r="E15406" s="136"/>
      <c r="H15406" s="136"/>
      <c r="K15406" s="136"/>
      <c r="O15406" s="136"/>
      <c r="T15406" s="136"/>
      <c r="W15406" s="136"/>
      <c r="Z15406" s="136"/>
      <c r="AC15406" s="136"/>
    </row>
    <row r="15407" spans="2:29">
      <c r="B15407" s="136"/>
      <c r="E15407" s="136"/>
      <c r="H15407" s="136"/>
      <c r="K15407" s="136"/>
      <c r="O15407" s="136"/>
      <c r="T15407" s="136"/>
      <c r="W15407" s="136"/>
      <c r="Z15407" s="136"/>
      <c r="AC15407" s="136"/>
    </row>
    <row r="15408" spans="2:29">
      <c r="B15408" s="136"/>
      <c r="E15408" s="136"/>
      <c r="H15408" s="136"/>
      <c r="K15408" s="136"/>
      <c r="O15408" s="136"/>
      <c r="T15408" s="136"/>
      <c r="W15408" s="136"/>
      <c r="Z15408" s="136"/>
      <c r="AC15408" s="136"/>
    </row>
    <row r="15409" spans="2:29">
      <c r="B15409" s="136"/>
      <c r="E15409" s="136"/>
      <c r="H15409" s="136"/>
      <c r="K15409" s="136"/>
      <c r="O15409" s="136"/>
      <c r="T15409" s="136"/>
      <c r="W15409" s="136"/>
      <c r="Z15409" s="136"/>
      <c r="AC15409" s="136"/>
    </row>
    <row r="15410" spans="2:29">
      <c r="B15410" s="136"/>
      <c r="E15410" s="136"/>
      <c r="H15410" s="136"/>
      <c r="K15410" s="136"/>
      <c r="O15410" s="136"/>
      <c r="T15410" s="136"/>
      <c r="W15410" s="136"/>
      <c r="Z15410" s="136"/>
      <c r="AC15410" s="136"/>
    </row>
    <row r="15411" spans="2:29">
      <c r="B15411" s="136"/>
      <c r="E15411" s="136"/>
      <c r="H15411" s="136"/>
      <c r="K15411" s="136"/>
      <c r="O15411" s="136"/>
      <c r="T15411" s="136"/>
      <c r="W15411" s="136"/>
      <c r="Z15411" s="136"/>
      <c r="AC15411" s="136"/>
    </row>
    <row r="15412" spans="2:29">
      <c r="B15412" s="136"/>
      <c r="E15412" s="136"/>
      <c r="H15412" s="136"/>
      <c r="K15412" s="136"/>
      <c r="O15412" s="136"/>
      <c r="T15412" s="136"/>
      <c r="W15412" s="136"/>
      <c r="Z15412" s="136"/>
      <c r="AC15412" s="136"/>
    </row>
    <row r="15413" spans="2:29">
      <c r="B15413" s="136"/>
      <c r="E15413" s="136"/>
      <c r="H15413" s="136"/>
      <c r="K15413" s="136"/>
      <c r="O15413" s="136"/>
      <c r="T15413" s="136"/>
      <c r="W15413" s="136"/>
      <c r="Z15413" s="136"/>
      <c r="AC15413" s="136"/>
    </row>
    <row r="15414" spans="2:29">
      <c r="B15414" s="136"/>
      <c r="E15414" s="136"/>
      <c r="H15414" s="136"/>
      <c r="K15414" s="136"/>
      <c r="O15414" s="136"/>
      <c r="T15414" s="136"/>
      <c r="W15414" s="136"/>
      <c r="Z15414" s="136"/>
      <c r="AC15414" s="136"/>
    </row>
    <row r="15415" spans="2:29">
      <c r="B15415" s="136"/>
      <c r="E15415" s="136"/>
      <c r="H15415" s="136"/>
      <c r="K15415" s="136"/>
      <c r="O15415" s="136"/>
      <c r="T15415" s="136"/>
      <c r="W15415" s="136"/>
      <c r="Z15415" s="136"/>
      <c r="AC15415" s="136"/>
    </row>
    <row r="15416" spans="2:29">
      <c r="B15416" s="136"/>
      <c r="E15416" s="136"/>
      <c r="H15416" s="136"/>
      <c r="K15416" s="136"/>
      <c r="O15416" s="136"/>
      <c r="T15416" s="136"/>
      <c r="W15416" s="136"/>
      <c r="Z15416" s="136"/>
      <c r="AC15416" s="136"/>
    </row>
    <row r="15417" spans="2:29">
      <c r="B15417" s="136"/>
      <c r="E15417" s="136"/>
      <c r="H15417" s="136"/>
      <c r="K15417" s="136"/>
      <c r="O15417" s="136"/>
      <c r="T15417" s="136"/>
      <c r="W15417" s="136"/>
      <c r="Z15417" s="136"/>
      <c r="AC15417" s="136"/>
    </row>
    <row r="15418" spans="2:29">
      <c r="B15418" s="136"/>
      <c r="E15418" s="136"/>
      <c r="H15418" s="136"/>
      <c r="K15418" s="136"/>
      <c r="O15418" s="136"/>
      <c r="T15418" s="136"/>
      <c r="W15418" s="136"/>
      <c r="Z15418" s="136"/>
      <c r="AC15418" s="136"/>
    </row>
    <row r="15419" spans="2:29">
      <c r="B15419" s="136"/>
      <c r="E15419" s="136"/>
      <c r="H15419" s="136"/>
      <c r="K15419" s="136"/>
      <c r="O15419" s="136"/>
      <c r="T15419" s="136"/>
      <c r="W15419" s="136"/>
      <c r="Z15419" s="136"/>
      <c r="AC15419" s="136"/>
    </row>
    <row r="15420" spans="2:29">
      <c r="B15420" s="136"/>
      <c r="E15420" s="136"/>
      <c r="H15420" s="136"/>
      <c r="K15420" s="136"/>
      <c r="O15420" s="136"/>
      <c r="T15420" s="136"/>
      <c r="W15420" s="136"/>
      <c r="Z15420" s="136"/>
      <c r="AC15420" s="136"/>
    </row>
    <row r="15421" spans="2:29">
      <c r="B15421" s="136"/>
      <c r="E15421" s="136"/>
      <c r="H15421" s="136"/>
      <c r="K15421" s="136"/>
      <c r="O15421" s="136"/>
      <c r="T15421" s="136"/>
      <c r="W15421" s="136"/>
      <c r="Z15421" s="136"/>
      <c r="AC15421" s="136"/>
    </row>
    <row r="15422" spans="2:29">
      <c r="B15422" s="136"/>
      <c r="E15422" s="136"/>
      <c r="H15422" s="136"/>
      <c r="K15422" s="136"/>
      <c r="O15422" s="136"/>
      <c r="T15422" s="136"/>
      <c r="W15422" s="136"/>
      <c r="Z15422" s="136"/>
      <c r="AC15422" s="136"/>
    </row>
    <row r="15423" spans="2:29">
      <c r="B15423" s="136"/>
      <c r="E15423" s="136"/>
      <c r="H15423" s="136"/>
      <c r="K15423" s="136"/>
      <c r="O15423" s="136"/>
      <c r="T15423" s="136"/>
      <c r="W15423" s="136"/>
      <c r="Z15423" s="136"/>
      <c r="AC15423" s="136"/>
    </row>
    <row r="15424" spans="2:29">
      <c r="B15424" s="136"/>
      <c r="E15424" s="136"/>
      <c r="H15424" s="136"/>
      <c r="K15424" s="136"/>
      <c r="O15424" s="136"/>
      <c r="T15424" s="136"/>
      <c r="W15424" s="136"/>
      <c r="Z15424" s="136"/>
      <c r="AC15424" s="136"/>
    </row>
    <row r="15425" spans="2:29">
      <c r="B15425" s="136"/>
      <c r="E15425" s="136"/>
      <c r="H15425" s="136"/>
      <c r="K15425" s="136"/>
      <c r="O15425" s="136"/>
      <c r="T15425" s="136"/>
      <c r="W15425" s="136"/>
      <c r="Z15425" s="136"/>
      <c r="AC15425" s="136"/>
    </row>
    <row r="15426" spans="2:29">
      <c r="B15426" s="136"/>
      <c r="E15426" s="136"/>
      <c r="H15426" s="136"/>
      <c r="K15426" s="136"/>
      <c r="O15426" s="136"/>
      <c r="T15426" s="136"/>
      <c r="W15426" s="136"/>
      <c r="Z15426" s="136"/>
      <c r="AC15426" s="136"/>
    </row>
    <row r="15427" spans="2:29">
      <c r="B15427" s="136"/>
      <c r="E15427" s="136"/>
      <c r="H15427" s="136"/>
      <c r="K15427" s="136"/>
      <c r="O15427" s="136"/>
      <c r="T15427" s="136"/>
      <c r="W15427" s="136"/>
      <c r="Z15427" s="136"/>
      <c r="AC15427" s="136"/>
    </row>
    <row r="15428" spans="2:29">
      <c r="B15428" s="136"/>
      <c r="E15428" s="136"/>
      <c r="H15428" s="136"/>
      <c r="K15428" s="136"/>
      <c r="O15428" s="136"/>
      <c r="T15428" s="136"/>
      <c r="W15428" s="136"/>
      <c r="Z15428" s="136"/>
      <c r="AC15428" s="136"/>
    </row>
    <row r="15429" spans="2:29">
      <c r="B15429" s="136"/>
      <c r="E15429" s="136"/>
      <c r="H15429" s="136"/>
      <c r="K15429" s="136"/>
      <c r="O15429" s="136"/>
      <c r="T15429" s="136"/>
      <c r="W15429" s="136"/>
      <c r="Z15429" s="136"/>
      <c r="AC15429" s="136"/>
    </row>
    <row r="15430" spans="2:29">
      <c r="B15430" s="136"/>
      <c r="E15430" s="136"/>
      <c r="H15430" s="136"/>
      <c r="K15430" s="136"/>
      <c r="O15430" s="136"/>
      <c r="T15430" s="136"/>
      <c r="W15430" s="136"/>
      <c r="Z15430" s="136"/>
      <c r="AC15430" s="136"/>
    </row>
    <row r="15431" spans="2:29">
      <c r="B15431" s="136"/>
      <c r="E15431" s="136"/>
      <c r="H15431" s="136"/>
      <c r="K15431" s="136"/>
      <c r="O15431" s="136"/>
      <c r="T15431" s="136"/>
      <c r="W15431" s="136"/>
      <c r="Z15431" s="136"/>
      <c r="AC15431" s="136"/>
    </row>
    <row r="15432" spans="2:29">
      <c r="B15432" s="136"/>
      <c r="E15432" s="136"/>
      <c r="H15432" s="136"/>
      <c r="K15432" s="136"/>
      <c r="O15432" s="136"/>
      <c r="T15432" s="136"/>
      <c r="W15432" s="136"/>
      <c r="Z15432" s="136"/>
      <c r="AC15432" s="136"/>
    </row>
    <row r="15433" spans="2:29">
      <c r="B15433" s="136"/>
      <c r="E15433" s="136"/>
      <c r="H15433" s="136"/>
      <c r="K15433" s="136"/>
      <c r="O15433" s="136"/>
      <c r="T15433" s="136"/>
      <c r="W15433" s="136"/>
      <c r="Z15433" s="136"/>
      <c r="AC15433" s="136"/>
    </row>
    <row r="15434" spans="2:29">
      <c r="B15434" s="136"/>
      <c r="E15434" s="136"/>
      <c r="H15434" s="136"/>
      <c r="K15434" s="136"/>
      <c r="O15434" s="136"/>
      <c r="T15434" s="136"/>
      <c r="W15434" s="136"/>
      <c r="Z15434" s="136"/>
      <c r="AC15434" s="136"/>
    </row>
    <row r="15435" spans="2:29">
      <c r="B15435" s="136"/>
      <c r="E15435" s="136"/>
      <c r="H15435" s="136"/>
      <c r="K15435" s="136"/>
      <c r="O15435" s="136"/>
      <c r="T15435" s="136"/>
      <c r="W15435" s="136"/>
      <c r="Z15435" s="136"/>
      <c r="AC15435" s="136"/>
    </row>
    <row r="15436" spans="2:29">
      <c r="B15436" s="136"/>
      <c r="E15436" s="136"/>
      <c r="H15436" s="136"/>
      <c r="K15436" s="136"/>
      <c r="O15436" s="136"/>
      <c r="T15436" s="136"/>
      <c r="W15436" s="136"/>
      <c r="Z15436" s="136"/>
      <c r="AC15436" s="136"/>
    </row>
    <row r="15437" spans="2:29">
      <c r="B15437" s="136"/>
      <c r="E15437" s="136"/>
      <c r="H15437" s="136"/>
      <c r="K15437" s="136"/>
      <c r="O15437" s="136"/>
      <c r="T15437" s="136"/>
      <c r="W15437" s="136"/>
      <c r="Z15437" s="136"/>
      <c r="AC15437" s="136"/>
    </row>
    <row r="15438" spans="2:29">
      <c r="B15438" s="136"/>
      <c r="E15438" s="136"/>
      <c r="H15438" s="136"/>
      <c r="K15438" s="136"/>
      <c r="O15438" s="136"/>
      <c r="T15438" s="136"/>
      <c r="W15438" s="136"/>
      <c r="Z15438" s="136"/>
      <c r="AC15438" s="136"/>
    </row>
    <row r="15439" spans="2:29">
      <c r="B15439" s="136"/>
      <c r="E15439" s="136"/>
      <c r="H15439" s="136"/>
      <c r="K15439" s="136"/>
      <c r="O15439" s="136"/>
      <c r="T15439" s="136"/>
      <c r="W15439" s="136"/>
      <c r="Z15439" s="136"/>
      <c r="AC15439" s="136"/>
    </row>
    <row r="15440" spans="2:29">
      <c r="B15440" s="136"/>
      <c r="E15440" s="136"/>
      <c r="H15440" s="136"/>
      <c r="K15440" s="136"/>
      <c r="O15440" s="136"/>
      <c r="T15440" s="136"/>
      <c r="W15440" s="136"/>
      <c r="Z15440" s="136"/>
      <c r="AC15440" s="136"/>
    </row>
    <row r="15441" spans="2:29">
      <c r="B15441" s="136"/>
      <c r="E15441" s="136"/>
      <c r="H15441" s="136"/>
      <c r="K15441" s="136"/>
      <c r="O15441" s="136"/>
      <c r="T15441" s="136"/>
      <c r="W15441" s="136"/>
      <c r="Z15441" s="136"/>
      <c r="AC15441" s="136"/>
    </row>
    <row r="15442" spans="2:29">
      <c r="B15442" s="136"/>
      <c r="E15442" s="136"/>
      <c r="H15442" s="136"/>
      <c r="K15442" s="136"/>
      <c r="O15442" s="136"/>
      <c r="T15442" s="136"/>
      <c r="W15442" s="136"/>
      <c r="Z15442" s="136"/>
      <c r="AC15442" s="136"/>
    </row>
    <row r="15443" spans="2:29">
      <c r="B15443" s="136"/>
      <c r="E15443" s="136"/>
      <c r="H15443" s="136"/>
      <c r="K15443" s="136"/>
      <c r="O15443" s="136"/>
      <c r="T15443" s="136"/>
      <c r="W15443" s="136"/>
      <c r="Z15443" s="136"/>
      <c r="AC15443" s="136"/>
    </row>
    <row r="15444" spans="2:29">
      <c r="B15444" s="136"/>
      <c r="E15444" s="136"/>
      <c r="H15444" s="136"/>
      <c r="K15444" s="136"/>
      <c r="O15444" s="136"/>
      <c r="T15444" s="136"/>
      <c r="W15444" s="136"/>
      <c r="Z15444" s="136"/>
      <c r="AC15444" s="136"/>
    </row>
    <row r="15445" spans="2:29">
      <c r="B15445" s="136"/>
      <c r="E15445" s="136"/>
      <c r="H15445" s="136"/>
      <c r="K15445" s="136"/>
      <c r="O15445" s="136"/>
      <c r="T15445" s="136"/>
      <c r="W15445" s="136"/>
      <c r="Z15445" s="136"/>
      <c r="AC15445" s="136"/>
    </row>
    <row r="15446" spans="2:29">
      <c r="B15446" s="136"/>
      <c r="E15446" s="136"/>
      <c r="H15446" s="136"/>
      <c r="K15446" s="136"/>
      <c r="O15446" s="136"/>
      <c r="T15446" s="136"/>
      <c r="W15446" s="136"/>
      <c r="Z15446" s="136"/>
      <c r="AC15446" s="136"/>
    </row>
    <row r="15447" spans="2:29">
      <c r="B15447" s="136"/>
      <c r="E15447" s="136"/>
      <c r="H15447" s="136"/>
      <c r="K15447" s="136"/>
      <c r="O15447" s="136"/>
      <c r="T15447" s="136"/>
      <c r="W15447" s="136"/>
      <c r="Z15447" s="136"/>
      <c r="AC15447" s="136"/>
    </row>
    <row r="15448" spans="2:29">
      <c r="B15448" s="136"/>
      <c r="E15448" s="136"/>
      <c r="H15448" s="136"/>
      <c r="K15448" s="136"/>
      <c r="O15448" s="136"/>
      <c r="T15448" s="136"/>
      <c r="W15448" s="136"/>
      <c r="Z15448" s="136"/>
      <c r="AC15448" s="136"/>
    </row>
    <row r="15449" spans="2:29">
      <c r="B15449" s="136"/>
      <c r="E15449" s="136"/>
      <c r="H15449" s="136"/>
      <c r="K15449" s="136"/>
      <c r="O15449" s="136"/>
      <c r="T15449" s="136"/>
      <c r="W15449" s="136"/>
      <c r="Z15449" s="136"/>
      <c r="AC15449" s="136"/>
    </row>
    <row r="15450" spans="2:29">
      <c r="B15450" s="136"/>
      <c r="E15450" s="136"/>
      <c r="H15450" s="136"/>
      <c r="K15450" s="136"/>
      <c r="O15450" s="136"/>
      <c r="T15450" s="136"/>
      <c r="W15450" s="136"/>
      <c r="Z15450" s="136"/>
      <c r="AC15450" s="136"/>
    </row>
    <row r="15451" spans="2:29">
      <c r="B15451" s="136"/>
      <c r="E15451" s="136"/>
      <c r="H15451" s="136"/>
      <c r="K15451" s="136"/>
      <c r="O15451" s="136"/>
      <c r="T15451" s="136"/>
      <c r="W15451" s="136"/>
      <c r="Z15451" s="136"/>
      <c r="AC15451" s="136"/>
    </row>
    <row r="15452" spans="2:29">
      <c r="B15452" s="136"/>
      <c r="E15452" s="136"/>
      <c r="H15452" s="136"/>
      <c r="K15452" s="136"/>
      <c r="O15452" s="136"/>
      <c r="T15452" s="136"/>
      <c r="W15452" s="136"/>
      <c r="Z15452" s="136"/>
      <c r="AC15452" s="136"/>
    </row>
    <row r="15453" spans="2:29">
      <c r="B15453" s="136"/>
      <c r="E15453" s="136"/>
      <c r="H15453" s="136"/>
      <c r="K15453" s="136"/>
      <c r="O15453" s="136"/>
      <c r="T15453" s="136"/>
      <c r="W15453" s="136"/>
      <c r="Z15453" s="136"/>
      <c r="AC15453" s="136"/>
    </row>
    <row r="15454" spans="2:29">
      <c r="B15454" s="136"/>
      <c r="E15454" s="136"/>
      <c r="H15454" s="136"/>
      <c r="K15454" s="136"/>
      <c r="O15454" s="136"/>
      <c r="T15454" s="136"/>
      <c r="W15454" s="136"/>
      <c r="Z15454" s="136"/>
      <c r="AC15454" s="136"/>
    </row>
    <row r="15455" spans="2:29">
      <c r="B15455" s="136"/>
      <c r="E15455" s="136"/>
      <c r="H15455" s="136"/>
      <c r="K15455" s="136"/>
      <c r="O15455" s="136"/>
      <c r="T15455" s="136"/>
      <c r="W15455" s="136"/>
      <c r="Z15455" s="136"/>
      <c r="AC15455" s="136"/>
    </row>
    <row r="15456" spans="2:29">
      <c r="B15456" s="136"/>
      <c r="E15456" s="136"/>
      <c r="H15456" s="136"/>
      <c r="K15456" s="136"/>
      <c r="O15456" s="136"/>
      <c r="T15456" s="136"/>
      <c r="W15456" s="136"/>
      <c r="Z15456" s="136"/>
      <c r="AC15456" s="136"/>
    </row>
    <row r="15457" spans="2:29">
      <c r="B15457" s="136"/>
      <c r="E15457" s="136"/>
      <c r="H15457" s="136"/>
      <c r="K15457" s="136"/>
      <c r="O15457" s="136"/>
      <c r="T15457" s="136"/>
      <c r="W15457" s="136"/>
      <c r="Z15457" s="136"/>
      <c r="AC15457" s="136"/>
    </row>
    <row r="15458" spans="2:29">
      <c r="B15458" s="136"/>
      <c r="E15458" s="136"/>
      <c r="H15458" s="136"/>
      <c r="K15458" s="136"/>
      <c r="O15458" s="136"/>
      <c r="T15458" s="136"/>
      <c r="W15458" s="136"/>
      <c r="Z15458" s="136"/>
      <c r="AC15458" s="136"/>
    </row>
    <row r="15459" spans="2:29">
      <c r="B15459" s="136"/>
      <c r="E15459" s="136"/>
      <c r="H15459" s="136"/>
      <c r="K15459" s="136"/>
      <c r="O15459" s="136"/>
      <c r="T15459" s="136"/>
      <c r="W15459" s="136"/>
      <c r="Z15459" s="136"/>
      <c r="AC15459" s="136"/>
    </row>
    <row r="15460" spans="2:29">
      <c r="B15460" s="136"/>
      <c r="E15460" s="136"/>
      <c r="H15460" s="136"/>
      <c r="K15460" s="136"/>
      <c r="O15460" s="136"/>
      <c r="T15460" s="136"/>
      <c r="W15460" s="136"/>
      <c r="Z15460" s="136"/>
      <c r="AC15460" s="136"/>
    </row>
    <row r="15461" spans="2:29">
      <c r="B15461" s="136"/>
      <c r="E15461" s="136"/>
      <c r="H15461" s="136"/>
      <c r="K15461" s="136"/>
      <c r="O15461" s="136"/>
      <c r="T15461" s="136"/>
      <c r="W15461" s="136"/>
      <c r="Z15461" s="136"/>
      <c r="AC15461" s="136"/>
    </row>
    <row r="15462" spans="2:29">
      <c r="B15462" s="136"/>
      <c r="E15462" s="136"/>
      <c r="H15462" s="136"/>
      <c r="K15462" s="136"/>
      <c r="O15462" s="136"/>
      <c r="T15462" s="136"/>
      <c r="W15462" s="136"/>
      <c r="Z15462" s="136"/>
      <c r="AC15462" s="136"/>
    </row>
    <row r="15463" spans="2:29">
      <c r="B15463" s="136"/>
      <c r="E15463" s="136"/>
      <c r="H15463" s="136"/>
      <c r="K15463" s="136"/>
      <c r="O15463" s="136"/>
      <c r="T15463" s="136"/>
      <c r="W15463" s="136"/>
      <c r="Z15463" s="136"/>
      <c r="AC15463" s="136"/>
    </row>
    <row r="15464" spans="2:29">
      <c r="B15464" s="136"/>
      <c r="E15464" s="136"/>
      <c r="H15464" s="136"/>
      <c r="K15464" s="136"/>
      <c r="O15464" s="136"/>
      <c r="T15464" s="136"/>
      <c r="W15464" s="136"/>
      <c r="Z15464" s="136"/>
      <c r="AC15464" s="136"/>
    </row>
    <row r="15465" spans="2:29">
      <c r="B15465" s="136"/>
      <c r="E15465" s="136"/>
      <c r="H15465" s="136"/>
      <c r="K15465" s="136"/>
      <c r="O15465" s="136"/>
      <c r="T15465" s="136"/>
      <c r="W15465" s="136"/>
      <c r="Z15465" s="136"/>
      <c r="AC15465" s="136"/>
    </row>
    <row r="15466" spans="2:29">
      <c r="B15466" s="136"/>
      <c r="E15466" s="136"/>
      <c r="H15466" s="136"/>
      <c r="K15466" s="136"/>
      <c r="O15466" s="136"/>
      <c r="T15466" s="136"/>
      <c r="W15466" s="136"/>
      <c r="Z15466" s="136"/>
      <c r="AC15466" s="136"/>
    </row>
    <row r="15467" spans="2:29">
      <c r="B15467" s="136"/>
      <c r="E15467" s="136"/>
      <c r="H15467" s="136"/>
      <c r="K15467" s="136"/>
      <c r="O15467" s="136"/>
      <c r="T15467" s="136"/>
      <c r="W15467" s="136"/>
      <c r="Z15467" s="136"/>
      <c r="AC15467" s="136"/>
    </row>
    <row r="15468" spans="2:29">
      <c r="B15468" s="136"/>
      <c r="E15468" s="136"/>
      <c r="H15468" s="136"/>
      <c r="K15468" s="136"/>
      <c r="O15468" s="136"/>
      <c r="T15468" s="136"/>
      <c r="W15468" s="136"/>
      <c r="Z15468" s="136"/>
      <c r="AC15468" s="136"/>
    </row>
    <row r="15469" spans="2:29">
      <c r="B15469" s="136"/>
      <c r="E15469" s="136"/>
      <c r="H15469" s="136"/>
      <c r="K15469" s="136"/>
      <c r="O15469" s="136"/>
      <c r="T15469" s="136"/>
      <c r="W15469" s="136"/>
      <c r="Z15469" s="136"/>
      <c r="AC15469" s="136"/>
    </row>
    <row r="15470" spans="2:29">
      <c r="B15470" s="136"/>
      <c r="E15470" s="136"/>
      <c r="H15470" s="136"/>
      <c r="K15470" s="136"/>
      <c r="O15470" s="136"/>
      <c r="T15470" s="136"/>
      <c r="W15470" s="136"/>
      <c r="Z15470" s="136"/>
      <c r="AC15470" s="136"/>
    </row>
    <row r="15471" spans="2:29">
      <c r="B15471" s="136"/>
      <c r="E15471" s="136"/>
      <c r="H15471" s="136"/>
      <c r="K15471" s="136"/>
      <c r="O15471" s="136"/>
      <c r="T15471" s="136"/>
      <c r="W15471" s="136"/>
      <c r="Z15471" s="136"/>
      <c r="AC15471" s="136"/>
    </row>
    <row r="15472" spans="2:29">
      <c r="B15472" s="136"/>
      <c r="E15472" s="136"/>
      <c r="H15472" s="136"/>
      <c r="K15472" s="136"/>
      <c r="O15472" s="136"/>
      <c r="T15472" s="136"/>
      <c r="W15472" s="136"/>
      <c r="Z15472" s="136"/>
      <c r="AC15472" s="136"/>
    </row>
    <row r="15473" spans="2:29">
      <c r="B15473" s="136"/>
      <c r="E15473" s="136"/>
      <c r="H15473" s="136"/>
      <c r="K15473" s="136"/>
      <c r="O15473" s="136"/>
      <c r="T15473" s="136"/>
      <c r="W15473" s="136"/>
      <c r="Z15473" s="136"/>
      <c r="AC15473" s="136"/>
    </row>
    <row r="15474" spans="2:29">
      <c r="B15474" s="136"/>
      <c r="E15474" s="136"/>
      <c r="H15474" s="136"/>
      <c r="K15474" s="136"/>
      <c r="O15474" s="136"/>
      <c r="T15474" s="136"/>
      <c r="W15474" s="136"/>
      <c r="Z15474" s="136"/>
      <c r="AC15474" s="136"/>
    </row>
    <row r="15475" spans="2:29">
      <c r="B15475" s="136"/>
      <c r="E15475" s="136"/>
      <c r="H15475" s="136"/>
      <c r="K15475" s="136"/>
      <c r="O15475" s="136"/>
      <c r="T15475" s="136"/>
      <c r="W15475" s="136"/>
      <c r="Z15475" s="136"/>
      <c r="AC15475" s="136"/>
    </row>
    <row r="15476" spans="2:29">
      <c r="B15476" s="136"/>
      <c r="E15476" s="136"/>
      <c r="H15476" s="136"/>
      <c r="K15476" s="136"/>
      <c r="O15476" s="136"/>
      <c r="T15476" s="136"/>
      <c r="W15476" s="136"/>
      <c r="Z15476" s="136"/>
      <c r="AC15476" s="136"/>
    </row>
    <row r="15477" spans="2:29">
      <c r="B15477" s="136"/>
      <c r="E15477" s="136"/>
      <c r="H15477" s="136"/>
      <c r="K15477" s="136"/>
      <c r="O15477" s="136"/>
      <c r="T15477" s="136"/>
      <c r="W15477" s="136"/>
      <c r="Z15477" s="136"/>
      <c r="AC15477" s="136"/>
    </row>
    <row r="15478" spans="2:29">
      <c r="B15478" s="136"/>
      <c r="E15478" s="136"/>
      <c r="H15478" s="136"/>
      <c r="K15478" s="136"/>
      <c r="O15478" s="136"/>
      <c r="T15478" s="136"/>
      <c r="W15478" s="136"/>
      <c r="Z15478" s="136"/>
      <c r="AC15478" s="136"/>
    </row>
    <row r="15479" spans="2:29">
      <c r="B15479" s="136"/>
      <c r="E15479" s="136"/>
      <c r="H15479" s="136"/>
      <c r="K15479" s="136"/>
      <c r="O15479" s="136"/>
      <c r="T15479" s="136"/>
      <c r="W15479" s="136"/>
      <c r="Z15479" s="136"/>
      <c r="AC15479" s="136"/>
    </row>
    <row r="15480" spans="2:29">
      <c r="B15480" s="136"/>
      <c r="E15480" s="136"/>
      <c r="H15480" s="136"/>
      <c r="K15480" s="136"/>
      <c r="O15480" s="136"/>
      <c r="T15480" s="136"/>
      <c r="W15480" s="136"/>
      <c r="Z15480" s="136"/>
      <c r="AC15480" s="136"/>
    </row>
    <row r="15481" spans="2:29">
      <c r="B15481" s="136"/>
      <c r="E15481" s="136"/>
      <c r="H15481" s="136"/>
      <c r="K15481" s="136"/>
      <c r="O15481" s="136"/>
      <c r="T15481" s="136"/>
      <c r="W15481" s="136"/>
      <c r="Z15481" s="136"/>
      <c r="AC15481" s="136"/>
    </row>
    <row r="15482" spans="2:29">
      <c r="B15482" s="136"/>
      <c r="E15482" s="136"/>
      <c r="H15482" s="136"/>
      <c r="K15482" s="136"/>
      <c r="O15482" s="136"/>
      <c r="T15482" s="136"/>
      <c r="W15482" s="136"/>
      <c r="Z15482" s="136"/>
      <c r="AC15482" s="136"/>
    </row>
    <row r="15483" spans="2:29">
      <c r="B15483" s="136"/>
      <c r="E15483" s="136"/>
      <c r="H15483" s="136"/>
      <c r="K15483" s="136"/>
      <c r="O15483" s="136"/>
      <c r="T15483" s="136"/>
      <c r="W15483" s="136"/>
      <c r="Z15483" s="136"/>
      <c r="AC15483" s="136"/>
    </row>
    <row r="15484" spans="2:29">
      <c r="B15484" s="136"/>
      <c r="E15484" s="136"/>
      <c r="H15484" s="136"/>
      <c r="K15484" s="136"/>
      <c r="O15484" s="136"/>
      <c r="T15484" s="136"/>
      <c r="W15484" s="136"/>
      <c r="Z15484" s="136"/>
      <c r="AC15484" s="136"/>
    </row>
    <row r="15485" spans="2:29">
      <c r="B15485" s="136"/>
      <c r="E15485" s="136"/>
      <c r="H15485" s="136"/>
      <c r="K15485" s="136"/>
      <c r="O15485" s="136"/>
      <c r="T15485" s="136"/>
      <c r="W15485" s="136"/>
      <c r="Z15485" s="136"/>
      <c r="AC15485" s="136"/>
    </row>
    <row r="15486" spans="2:29">
      <c r="B15486" s="136"/>
      <c r="E15486" s="136"/>
      <c r="H15486" s="136"/>
      <c r="K15486" s="136"/>
      <c r="O15486" s="136"/>
      <c r="T15486" s="136"/>
      <c r="W15486" s="136"/>
      <c r="Z15486" s="136"/>
      <c r="AC15486" s="136"/>
    </row>
    <row r="15487" spans="2:29">
      <c r="B15487" s="136"/>
      <c r="E15487" s="136"/>
      <c r="H15487" s="136"/>
      <c r="K15487" s="136"/>
      <c r="O15487" s="136"/>
      <c r="T15487" s="136"/>
      <c r="W15487" s="136"/>
      <c r="Z15487" s="136"/>
      <c r="AC15487" s="136"/>
    </row>
    <row r="15488" spans="2:29">
      <c r="B15488" s="136"/>
      <c r="E15488" s="136"/>
      <c r="H15488" s="136"/>
      <c r="K15488" s="136"/>
      <c r="O15488" s="136"/>
      <c r="T15488" s="136"/>
      <c r="W15488" s="136"/>
      <c r="Z15488" s="136"/>
      <c r="AC15488" s="136"/>
    </row>
    <row r="15489" spans="2:29">
      <c r="B15489" s="136"/>
      <c r="E15489" s="136"/>
      <c r="H15489" s="136"/>
      <c r="K15489" s="136"/>
      <c r="O15489" s="136"/>
      <c r="T15489" s="136"/>
      <c r="W15489" s="136"/>
      <c r="Z15489" s="136"/>
      <c r="AC15489" s="136"/>
    </row>
    <row r="15490" spans="2:29">
      <c r="B15490" s="136"/>
      <c r="E15490" s="136"/>
      <c r="H15490" s="136"/>
      <c r="K15490" s="136"/>
      <c r="O15490" s="136"/>
      <c r="T15490" s="136"/>
      <c r="W15490" s="136"/>
      <c r="Z15490" s="136"/>
      <c r="AC15490" s="136"/>
    </row>
    <row r="15491" spans="2:29">
      <c r="B15491" s="136"/>
      <c r="E15491" s="136"/>
      <c r="H15491" s="136"/>
      <c r="K15491" s="136"/>
      <c r="O15491" s="136"/>
      <c r="T15491" s="136"/>
      <c r="W15491" s="136"/>
      <c r="Z15491" s="136"/>
      <c r="AC15491" s="136"/>
    </row>
    <row r="15492" spans="2:29">
      <c r="B15492" s="136"/>
      <c r="E15492" s="136"/>
      <c r="H15492" s="136"/>
      <c r="K15492" s="136"/>
      <c r="O15492" s="136"/>
      <c r="T15492" s="136"/>
      <c r="W15492" s="136"/>
      <c r="Z15492" s="136"/>
      <c r="AC15492" s="136"/>
    </row>
    <row r="15493" spans="2:29">
      <c r="B15493" s="136"/>
      <c r="E15493" s="136"/>
      <c r="H15493" s="136"/>
      <c r="K15493" s="136"/>
      <c r="O15493" s="136"/>
      <c r="T15493" s="136"/>
      <c r="W15493" s="136"/>
      <c r="Z15493" s="136"/>
      <c r="AC15493" s="136"/>
    </row>
    <row r="15494" spans="2:29">
      <c r="B15494" s="136"/>
      <c r="E15494" s="136"/>
      <c r="H15494" s="136"/>
      <c r="K15494" s="136"/>
      <c r="O15494" s="136"/>
      <c r="T15494" s="136"/>
      <c r="W15494" s="136"/>
      <c r="Z15494" s="136"/>
      <c r="AC15494" s="136"/>
    </row>
    <row r="15495" spans="2:29">
      <c r="B15495" s="136"/>
      <c r="E15495" s="136"/>
      <c r="H15495" s="136"/>
      <c r="K15495" s="136"/>
      <c r="O15495" s="136"/>
      <c r="T15495" s="136"/>
      <c r="W15495" s="136"/>
      <c r="Z15495" s="136"/>
      <c r="AC15495" s="136"/>
    </row>
    <row r="15496" spans="2:29">
      <c r="B15496" s="136"/>
      <c r="E15496" s="136"/>
      <c r="H15496" s="136"/>
      <c r="K15496" s="136"/>
      <c r="O15496" s="136"/>
      <c r="T15496" s="136"/>
      <c r="W15496" s="136"/>
      <c r="Z15496" s="136"/>
      <c r="AC15496" s="136"/>
    </row>
    <row r="15497" spans="2:29">
      <c r="B15497" s="136"/>
      <c r="E15497" s="136"/>
      <c r="H15497" s="136"/>
      <c r="K15497" s="136"/>
      <c r="O15497" s="136"/>
      <c r="T15497" s="136"/>
      <c r="W15497" s="136"/>
      <c r="Z15497" s="136"/>
      <c r="AC15497" s="136"/>
    </row>
    <row r="15498" spans="2:29">
      <c r="B15498" s="136"/>
      <c r="E15498" s="136"/>
      <c r="H15498" s="136"/>
      <c r="K15498" s="136"/>
      <c r="O15498" s="136"/>
      <c r="T15498" s="136"/>
      <c r="W15498" s="136"/>
      <c r="Z15498" s="136"/>
      <c r="AC15498" s="136"/>
    </row>
    <row r="15499" spans="2:29">
      <c r="B15499" s="136"/>
      <c r="E15499" s="136"/>
      <c r="H15499" s="136"/>
      <c r="K15499" s="136"/>
      <c r="O15499" s="136"/>
      <c r="T15499" s="136"/>
      <c r="W15499" s="136"/>
      <c r="Z15499" s="136"/>
      <c r="AC15499" s="136"/>
    </row>
    <row r="15500" spans="2:29">
      <c r="B15500" s="136"/>
      <c r="E15500" s="136"/>
      <c r="H15500" s="136"/>
      <c r="K15500" s="136"/>
      <c r="O15500" s="136"/>
      <c r="T15500" s="136"/>
      <c r="W15500" s="136"/>
      <c r="Z15500" s="136"/>
      <c r="AC15500" s="136"/>
    </row>
    <row r="15501" spans="2:29">
      <c r="B15501" s="136"/>
      <c r="E15501" s="136"/>
      <c r="H15501" s="136"/>
      <c r="K15501" s="136"/>
      <c r="O15501" s="136"/>
      <c r="T15501" s="136"/>
      <c r="W15501" s="136"/>
      <c r="Z15501" s="136"/>
      <c r="AC15501" s="136"/>
    </row>
    <row r="15502" spans="2:29">
      <c r="B15502" s="136"/>
      <c r="E15502" s="136"/>
      <c r="H15502" s="136"/>
      <c r="K15502" s="136"/>
      <c r="O15502" s="136"/>
      <c r="T15502" s="136"/>
      <c r="W15502" s="136"/>
      <c r="Z15502" s="136"/>
      <c r="AC15502" s="136"/>
    </row>
    <row r="15503" spans="2:29">
      <c r="B15503" s="136"/>
      <c r="E15503" s="136"/>
      <c r="H15503" s="136"/>
      <c r="K15503" s="136"/>
      <c r="O15503" s="136"/>
      <c r="T15503" s="136"/>
      <c r="W15503" s="136"/>
      <c r="Z15503" s="136"/>
      <c r="AC15503" s="136"/>
    </row>
    <row r="15504" spans="2:29">
      <c r="B15504" s="136"/>
      <c r="E15504" s="136"/>
      <c r="H15504" s="136"/>
      <c r="K15504" s="136"/>
      <c r="O15504" s="136"/>
      <c r="T15504" s="136"/>
      <c r="W15504" s="136"/>
      <c r="Z15504" s="136"/>
      <c r="AC15504" s="136"/>
    </row>
    <row r="15505" spans="2:29">
      <c r="B15505" s="136"/>
      <c r="E15505" s="136"/>
      <c r="H15505" s="136"/>
      <c r="K15505" s="136"/>
      <c r="O15505" s="136"/>
      <c r="T15505" s="136"/>
      <c r="W15505" s="136"/>
      <c r="Z15505" s="136"/>
      <c r="AC15505" s="136"/>
    </row>
    <row r="15506" spans="2:29">
      <c r="B15506" s="136"/>
      <c r="E15506" s="136"/>
      <c r="H15506" s="136"/>
      <c r="K15506" s="136"/>
      <c r="O15506" s="136"/>
      <c r="T15506" s="136"/>
      <c r="W15506" s="136"/>
      <c r="Z15506" s="136"/>
      <c r="AC15506" s="136"/>
    </row>
    <row r="15507" spans="2:29">
      <c r="B15507" s="136"/>
      <c r="E15507" s="136"/>
      <c r="H15507" s="136"/>
      <c r="K15507" s="136"/>
      <c r="O15507" s="136"/>
      <c r="T15507" s="136"/>
      <c r="W15507" s="136"/>
      <c r="Z15507" s="136"/>
      <c r="AC15507" s="136"/>
    </row>
    <row r="15508" spans="2:29">
      <c r="B15508" s="136"/>
      <c r="E15508" s="136"/>
      <c r="H15508" s="136"/>
      <c r="K15508" s="136"/>
      <c r="O15508" s="136"/>
      <c r="T15508" s="136"/>
      <c r="W15508" s="136"/>
      <c r="Z15508" s="136"/>
      <c r="AC15508" s="136"/>
    </row>
    <row r="15509" spans="2:29">
      <c r="B15509" s="136"/>
      <c r="E15509" s="136"/>
      <c r="H15509" s="136"/>
      <c r="K15509" s="136"/>
      <c r="O15509" s="136"/>
      <c r="T15509" s="136"/>
      <c r="W15509" s="136"/>
      <c r="Z15509" s="136"/>
      <c r="AC15509" s="136"/>
    </row>
    <row r="15510" spans="2:29">
      <c r="B15510" s="136"/>
      <c r="E15510" s="136"/>
      <c r="H15510" s="136"/>
      <c r="K15510" s="136"/>
      <c r="O15510" s="136"/>
      <c r="T15510" s="136"/>
      <c r="W15510" s="136"/>
      <c r="Z15510" s="136"/>
      <c r="AC15510" s="136"/>
    </row>
    <row r="15511" spans="2:29">
      <c r="B15511" s="136"/>
      <c r="E15511" s="136"/>
      <c r="H15511" s="136"/>
      <c r="K15511" s="136"/>
      <c r="O15511" s="136"/>
      <c r="T15511" s="136"/>
      <c r="W15511" s="136"/>
      <c r="Z15511" s="136"/>
      <c r="AC15511" s="136"/>
    </row>
    <row r="15512" spans="2:29">
      <c r="B15512" s="136"/>
      <c r="E15512" s="136"/>
      <c r="H15512" s="136"/>
      <c r="K15512" s="136"/>
      <c r="O15512" s="136"/>
      <c r="T15512" s="136"/>
      <c r="W15512" s="136"/>
      <c r="Z15512" s="136"/>
      <c r="AC15512" s="136"/>
    </row>
    <row r="15513" spans="2:29">
      <c r="B15513" s="136"/>
      <c r="E15513" s="136"/>
      <c r="H15513" s="136"/>
      <c r="K15513" s="136"/>
      <c r="O15513" s="136"/>
      <c r="T15513" s="136"/>
      <c r="W15513" s="136"/>
      <c r="Z15513" s="136"/>
      <c r="AC15513" s="136"/>
    </row>
    <row r="15514" spans="2:29">
      <c r="B15514" s="136"/>
      <c r="E15514" s="136"/>
      <c r="H15514" s="136"/>
      <c r="K15514" s="136"/>
      <c r="O15514" s="136"/>
      <c r="T15514" s="136"/>
      <c r="W15514" s="136"/>
      <c r="Z15514" s="136"/>
      <c r="AC15514" s="136"/>
    </row>
    <row r="15515" spans="2:29">
      <c r="B15515" s="136"/>
      <c r="E15515" s="136"/>
      <c r="H15515" s="136"/>
      <c r="K15515" s="136"/>
      <c r="O15515" s="136"/>
      <c r="T15515" s="136"/>
      <c r="W15515" s="136"/>
      <c r="Z15515" s="136"/>
      <c r="AC15515" s="136"/>
    </row>
    <row r="15516" spans="2:29">
      <c r="B15516" s="136"/>
      <c r="E15516" s="136"/>
      <c r="H15516" s="136"/>
      <c r="K15516" s="136"/>
      <c r="O15516" s="136"/>
      <c r="T15516" s="136"/>
      <c r="W15516" s="136"/>
      <c r="Z15516" s="136"/>
      <c r="AC15516" s="136"/>
    </row>
    <row r="15517" spans="2:29">
      <c r="B15517" s="136"/>
      <c r="E15517" s="136"/>
      <c r="H15517" s="136"/>
      <c r="K15517" s="136"/>
      <c r="O15517" s="136"/>
      <c r="T15517" s="136"/>
      <c r="W15517" s="136"/>
      <c r="Z15517" s="136"/>
      <c r="AC15517" s="136"/>
    </row>
    <row r="15518" spans="2:29">
      <c r="B15518" s="136"/>
      <c r="E15518" s="136"/>
      <c r="H15518" s="136"/>
      <c r="K15518" s="136"/>
      <c r="O15518" s="136"/>
      <c r="T15518" s="136"/>
      <c r="W15518" s="136"/>
      <c r="Z15518" s="136"/>
      <c r="AC15518" s="136"/>
    </row>
    <row r="15519" spans="2:29">
      <c r="B15519" s="136"/>
      <c r="E15519" s="136"/>
      <c r="H15519" s="136"/>
      <c r="K15519" s="136"/>
      <c r="O15519" s="136"/>
      <c r="T15519" s="136"/>
      <c r="W15519" s="136"/>
      <c r="Z15519" s="136"/>
      <c r="AC15519" s="136"/>
    </row>
    <row r="15520" spans="2:29">
      <c r="B15520" s="136"/>
      <c r="E15520" s="136"/>
      <c r="H15520" s="136"/>
      <c r="K15520" s="136"/>
      <c r="O15520" s="136"/>
      <c r="T15520" s="136"/>
      <c r="W15520" s="136"/>
      <c r="Z15520" s="136"/>
      <c r="AC15520" s="136"/>
    </row>
    <row r="15521" spans="2:29">
      <c r="B15521" s="136"/>
      <c r="E15521" s="136"/>
      <c r="H15521" s="136"/>
      <c r="K15521" s="136"/>
      <c r="O15521" s="136"/>
      <c r="T15521" s="136"/>
      <c r="W15521" s="136"/>
      <c r="Z15521" s="136"/>
      <c r="AC15521" s="136"/>
    </row>
    <row r="15522" spans="2:29">
      <c r="B15522" s="136"/>
      <c r="E15522" s="136"/>
      <c r="H15522" s="136"/>
      <c r="K15522" s="136"/>
      <c r="O15522" s="136"/>
      <c r="T15522" s="136"/>
      <c r="W15522" s="136"/>
      <c r="Z15522" s="136"/>
      <c r="AC15522" s="136"/>
    </row>
    <row r="15523" spans="2:29">
      <c r="B15523" s="136"/>
      <c r="E15523" s="136"/>
      <c r="H15523" s="136"/>
      <c r="K15523" s="136"/>
      <c r="O15523" s="136"/>
      <c r="T15523" s="136"/>
      <c r="W15523" s="136"/>
      <c r="Z15523" s="136"/>
      <c r="AC15523" s="136"/>
    </row>
    <row r="15524" spans="2:29">
      <c r="B15524" s="136"/>
      <c r="E15524" s="136"/>
      <c r="H15524" s="136"/>
      <c r="K15524" s="136"/>
      <c r="O15524" s="136"/>
      <c r="T15524" s="136"/>
      <c r="W15524" s="136"/>
      <c r="Z15524" s="136"/>
      <c r="AC15524" s="136"/>
    </row>
    <row r="15525" spans="2:29">
      <c r="B15525" s="136"/>
      <c r="E15525" s="136"/>
      <c r="H15525" s="136"/>
      <c r="K15525" s="136"/>
      <c r="O15525" s="136"/>
      <c r="T15525" s="136"/>
      <c r="W15525" s="136"/>
      <c r="Z15525" s="136"/>
      <c r="AC15525" s="136"/>
    </row>
    <row r="15526" spans="2:29">
      <c r="B15526" s="136"/>
      <c r="E15526" s="136"/>
      <c r="H15526" s="136"/>
      <c r="K15526" s="136"/>
      <c r="O15526" s="136"/>
      <c r="T15526" s="136"/>
      <c r="W15526" s="136"/>
      <c r="Z15526" s="136"/>
      <c r="AC15526" s="136"/>
    </row>
    <row r="15527" spans="2:29">
      <c r="B15527" s="136"/>
      <c r="E15527" s="136"/>
      <c r="H15527" s="136"/>
      <c r="K15527" s="136"/>
      <c r="O15527" s="136"/>
      <c r="T15527" s="136"/>
      <c r="W15527" s="136"/>
      <c r="Z15527" s="136"/>
      <c r="AC15527" s="136"/>
    </row>
    <row r="15528" spans="2:29">
      <c r="B15528" s="136"/>
      <c r="E15528" s="136"/>
      <c r="H15528" s="136"/>
      <c r="K15528" s="136"/>
      <c r="O15528" s="136"/>
      <c r="T15528" s="136"/>
      <c r="W15528" s="136"/>
      <c r="Z15528" s="136"/>
      <c r="AC15528" s="136"/>
    </row>
    <row r="15529" spans="2:29">
      <c r="B15529" s="136"/>
      <c r="E15529" s="136"/>
      <c r="H15529" s="136"/>
      <c r="K15529" s="136"/>
      <c r="O15529" s="136"/>
      <c r="T15529" s="136"/>
      <c r="W15529" s="136"/>
      <c r="Z15529" s="136"/>
      <c r="AC15529" s="136"/>
    </row>
    <row r="15530" spans="2:29">
      <c r="B15530" s="136"/>
      <c r="E15530" s="136"/>
      <c r="H15530" s="136"/>
      <c r="K15530" s="136"/>
      <c r="O15530" s="136"/>
      <c r="T15530" s="136"/>
      <c r="W15530" s="136"/>
      <c r="Z15530" s="136"/>
      <c r="AC15530" s="136"/>
    </row>
    <row r="15531" spans="2:29">
      <c r="B15531" s="136"/>
      <c r="E15531" s="136"/>
      <c r="H15531" s="136"/>
      <c r="K15531" s="136"/>
      <c r="O15531" s="136"/>
      <c r="T15531" s="136"/>
      <c r="W15531" s="136"/>
      <c r="Z15531" s="136"/>
      <c r="AC15531" s="136"/>
    </row>
    <row r="15532" spans="2:29">
      <c r="B15532" s="136"/>
      <c r="E15532" s="136"/>
      <c r="H15532" s="136"/>
      <c r="K15532" s="136"/>
      <c r="O15532" s="136"/>
      <c r="T15532" s="136"/>
      <c r="W15532" s="136"/>
      <c r="Z15532" s="136"/>
      <c r="AC15532" s="136"/>
    </row>
    <row r="15533" spans="2:29">
      <c r="B15533" s="136"/>
      <c r="E15533" s="136"/>
      <c r="H15533" s="136"/>
      <c r="K15533" s="136"/>
      <c r="O15533" s="136"/>
      <c r="T15533" s="136"/>
      <c r="W15533" s="136"/>
      <c r="Z15533" s="136"/>
      <c r="AC15533" s="136"/>
    </row>
    <row r="15534" spans="2:29">
      <c r="B15534" s="136"/>
      <c r="E15534" s="136"/>
      <c r="H15534" s="136"/>
      <c r="K15534" s="136"/>
      <c r="O15534" s="136"/>
      <c r="T15534" s="136"/>
      <c r="W15534" s="136"/>
      <c r="Z15534" s="136"/>
      <c r="AC15534" s="136"/>
    </row>
    <row r="15535" spans="2:29">
      <c r="B15535" s="136"/>
      <c r="E15535" s="136"/>
      <c r="H15535" s="136"/>
      <c r="K15535" s="136"/>
      <c r="O15535" s="136"/>
      <c r="T15535" s="136"/>
      <c r="W15535" s="136"/>
      <c r="Z15535" s="136"/>
      <c r="AC15535" s="136"/>
    </row>
    <row r="15536" spans="2:29">
      <c r="B15536" s="136"/>
      <c r="E15536" s="136"/>
      <c r="H15536" s="136"/>
      <c r="K15536" s="136"/>
      <c r="O15536" s="136"/>
      <c r="T15536" s="136"/>
      <c r="W15536" s="136"/>
      <c r="Z15536" s="136"/>
      <c r="AC15536" s="136"/>
    </row>
    <row r="15537" spans="2:29">
      <c r="B15537" s="136"/>
      <c r="E15537" s="136"/>
      <c r="H15537" s="136"/>
      <c r="K15537" s="136"/>
      <c r="O15537" s="136"/>
      <c r="T15537" s="136"/>
      <c r="W15537" s="136"/>
      <c r="Z15537" s="136"/>
      <c r="AC15537" s="136"/>
    </row>
    <row r="15538" spans="2:29">
      <c r="B15538" s="136"/>
      <c r="E15538" s="136"/>
      <c r="H15538" s="136"/>
      <c r="K15538" s="136"/>
      <c r="O15538" s="136"/>
      <c r="T15538" s="136"/>
      <c r="W15538" s="136"/>
      <c r="Z15538" s="136"/>
      <c r="AC15538" s="136"/>
    </row>
    <row r="15539" spans="2:29">
      <c r="B15539" s="136"/>
      <c r="E15539" s="136"/>
      <c r="H15539" s="136"/>
      <c r="K15539" s="136"/>
      <c r="O15539" s="136"/>
      <c r="T15539" s="136"/>
      <c r="W15539" s="136"/>
      <c r="Z15539" s="136"/>
      <c r="AC15539" s="136"/>
    </row>
    <row r="15540" spans="2:29">
      <c r="B15540" s="136"/>
      <c r="E15540" s="136"/>
      <c r="H15540" s="136"/>
      <c r="K15540" s="136"/>
      <c r="O15540" s="136"/>
      <c r="T15540" s="136"/>
      <c r="W15540" s="136"/>
      <c r="Z15540" s="136"/>
      <c r="AC15540" s="136"/>
    </row>
    <row r="15541" spans="2:29">
      <c r="B15541" s="136"/>
      <c r="E15541" s="136"/>
      <c r="H15541" s="136"/>
      <c r="K15541" s="136"/>
      <c r="O15541" s="136"/>
      <c r="T15541" s="136"/>
      <c r="W15541" s="136"/>
      <c r="Z15541" s="136"/>
      <c r="AC15541" s="136"/>
    </row>
    <row r="15542" spans="2:29">
      <c r="B15542" s="136"/>
      <c r="E15542" s="136"/>
      <c r="H15542" s="136"/>
      <c r="K15542" s="136"/>
      <c r="O15542" s="136"/>
      <c r="T15542" s="136"/>
      <c r="W15542" s="136"/>
      <c r="Z15542" s="136"/>
      <c r="AC15542" s="136"/>
    </row>
    <row r="15543" spans="2:29">
      <c r="B15543" s="136"/>
      <c r="E15543" s="136"/>
      <c r="H15543" s="136"/>
      <c r="K15543" s="136"/>
      <c r="O15543" s="136"/>
      <c r="T15543" s="136"/>
      <c r="W15543" s="136"/>
      <c r="Z15543" s="136"/>
      <c r="AC15543" s="136"/>
    </row>
    <row r="15544" spans="2:29">
      <c r="B15544" s="136"/>
      <c r="E15544" s="136"/>
      <c r="H15544" s="136"/>
      <c r="K15544" s="136"/>
      <c r="O15544" s="136"/>
      <c r="T15544" s="136"/>
      <c r="W15544" s="136"/>
      <c r="Z15544" s="136"/>
      <c r="AC15544" s="136"/>
    </row>
    <row r="15545" spans="2:29">
      <c r="B15545" s="136"/>
      <c r="E15545" s="136"/>
      <c r="H15545" s="136"/>
      <c r="K15545" s="136"/>
      <c r="O15545" s="136"/>
      <c r="T15545" s="136"/>
      <c r="W15545" s="136"/>
      <c r="Z15545" s="136"/>
      <c r="AC15545" s="136"/>
    </row>
    <row r="15546" spans="2:29">
      <c r="B15546" s="136"/>
      <c r="E15546" s="136"/>
      <c r="H15546" s="136"/>
      <c r="K15546" s="136"/>
      <c r="O15546" s="136"/>
      <c r="T15546" s="136"/>
      <c r="W15546" s="136"/>
      <c r="Z15546" s="136"/>
      <c r="AC15546" s="136"/>
    </row>
    <row r="15547" spans="2:29">
      <c r="B15547" s="136"/>
      <c r="E15547" s="136"/>
      <c r="H15547" s="136"/>
      <c r="K15547" s="136"/>
      <c r="O15547" s="136"/>
      <c r="T15547" s="136"/>
      <c r="W15547" s="136"/>
      <c r="Z15547" s="136"/>
      <c r="AC15547" s="136"/>
    </row>
    <row r="15548" spans="2:29">
      <c r="B15548" s="136"/>
      <c r="E15548" s="136"/>
      <c r="H15548" s="136"/>
      <c r="K15548" s="136"/>
      <c r="O15548" s="136"/>
      <c r="T15548" s="136"/>
      <c r="W15548" s="136"/>
      <c r="Z15548" s="136"/>
      <c r="AC15548" s="136"/>
    </row>
    <row r="15549" spans="2:29">
      <c r="B15549" s="136"/>
      <c r="E15549" s="136"/>
      <c r="H15549" s="136"/>
      <c r="K15549" s="136"/>
      <c r="O15549" s="136"/>
      <c r="T15549" s="136"/>
      <c r="W15549" s="136"/>
      <c r="Z15549" s="136"/>
      <c r="AC15549" s="136"/>
    </row>
    <row r="15550" spans="2:29">
      <c r="B15550" s="136"/>
      <c r="E15550" s="136"/>
      <c r="H15550" s="136"/>
      <c r="K15550" s="136"/>
      <c r="O15550" s="136"/>
      <c r="T15550" s="136"/>
      <c r="W15550" s="136"/>
      <c r="Z15550" s="136"/>
      <c r="AC15550" s="136"/>
    </row>
    <row r="15551" spans="2:29">
      <c r="B15551" s="136"/>
      <c r="E15551" s="136"/>
      <c r="H15551" s="136"/>
      <c r="K15551" s="136"/>
      <c r="O15551" s="136"/>
      <c r="T15551" s="136"/>
      <c r="W15551" s="136"/>
      <c r="Z15551" s="136"/>
      <c r="AC15551" s="136"/>
    </row>
    <row r="15552" spans="2:29">
      <c r="B15552" s="136"/>
      <c r="E15552" s="136"/>
      <c r="H15552" s="136"/>
      <c r="K15552" s="136"/>
      <c r="O15552" s="136"/>
      <c r="T15552" s="136"/>
      <c r="W15552" s="136"/>
      <c r="Z15552" s="136"/>
      <c r="AC15552" s="136"/>
    </row>
    <row r="15553" spans="2:29">
      <c r="B15553" s="136"/>
      <c r="E15553" s="136"/>
      <c r="H15553" s="136"/>
      <c r="K15553" s="136"/>
      <c r="O15553" s="136"/>
      <c r="T15553" s="136"/>
      <c r="W15553" s="136"/>
      <c r="Z15553" s="136"/>
      <c r="AC15553" s="136"/>
    </row>
    <row r="15554" spans="2:29">
      <c r="B15554" s="136"/>
      <c r="E15554" s="136"/>
      <c r="H15554" s="136"/>
      <c r="K15554" s="136"/>
      <c r="O15554" s="136"/>
      <c r="T15554" s="136"/>
      <c r="W15554" s="136"/>
      <c r="Z15554" s="136"/>
      <c r="AC15554" s="136"/>
    </row>
    <row r="15555" spans="2:29">
      <c r="B15555" s="136"/>
      <c r="E15555" s="136"/>
      <c r="H15555" s="136"/>
      <c r="K15555" s="136"/>
      <c r="O15555" s="136"/>
      <c r="T15555" s="136"/>
      <c r="W15555" s="136"/>
      <c r="Z15555" s="136"/>
      <c r="AC15555" s="136"/>
    </row>
    <row r="15556" spans="2:29">
      <c r="B15556" s="136"/>
      <c r="E15556" s="136"/>
      <c r="H15556" s="136"/>
      <c r="K15556" s="136"/>
      <c r="O15556" s="136"/>
      <c r="T15556" s="136"/>
      <c r="W15556" s="136"/>
      <c r="Z15556" s="136"/>
      <c r="AC15556" s="136"/>
    </row>
    <row r="15557" spans="2:29">
      <c r="B15557" s="136"/>
      <c r="E15557" s="136"/>
      <c r="H15557" s="136"/>
      <c r="K15557" s="136"/>
      <c r="O15557" s="136"/>
      <c r="T15557" s="136"/>
      <c r="W15557" s="136"/>
      <c r="Z15557" s="136"/>
      <c r="AC15557" s="136"/>
    </row>
    <row r="15558" spans="2:29">
      <c r="B15558" s="136"/>
      <c r="E15558" s="136"/>
      <c r="H15558" s="136"/>
      <c r="K15558" s="136"/>
      <c r="O15558" s="136"/>
      <c r="T15558" s="136"/>
      <c r="W15558" s="136"/>
      <c r="Z15558" s="136"/>
      <c r="AC15558" s="136"/>
    </row>
    <row r="15559" spans="2:29">
      <c r="B15559" s="136"/>
      <c r="E15559" s="136"/>
      <c r="H15559" s="136"/>
      <c r="K15559" s="136"/>
      <c r="O15559" s="136"/>
      <c r="T15559" s="136"/>
      <c r="W15559" s="136"/>
      <c r="Z15559" s="136"/>
      <c r="AC15559" s="136"/>
    </row>
    <row r="15560" spans="2:29">
      <c r="B15560" s="136"/>
      <c r="E15560" s="136"/>
      <c r="H15560" s="136"/>
      <c r="K15560" s="136"/>
      <c r="O15560" s="136"/>
      <c r="T15560" s="136"/>
      <c r="W15560" s="136"/>
      <c r="Z15560" s="136"/>
      <c r="AC15560" s="136"/>
    </row>
    <row r="15561" spans="2:29">
      <c r="B15561" s="136"/>
      <c r="E15561" s="136"/>
      <c r="H15561" s="136"/>
      <c r="K15561" s="136"/>
      <c r="O15561" s="136"/>
      <c r="T15561" s="136"/>
      <c r="W15561" s="136"/>
      <c r="Z15561" s="136"/>
      <c r="AC15561" s="136"/>
    </row>
    <row r="15562" spans="2:29">
      <c r="B15562" s="136"/>
      <c r="E15562" s="136"/>
      <c r="H15562" s="136"/>
      <c r="K15562" s="136"/>
      <c r="O15562" s="136"/>
      <c r="T15562" s="136"/>
      <c r="W15562" s="136"/>
      <c r="Z15562" s="136"/>
      <c r="AC15562" s="136"/>
    </row>
    <row r="15563" spans="2:29">
      <c r="B15563" s="136"/>
      <c r="E15563" s="136"/>
      <c r="H15563" s="136"/>
      <c r="K15563" s="136"/>
      <c r="O15563" s="136"/>
      <c r="T15563" s="136"/>
      <c r="W15563" s="136"/>
      <c r="Z15563" s="136"/>
      <c r="AC15563" s="136"/>
    </row>
    <row r="15564" spans="2:29">
      <c r="B15564" s="136"/>
      <c r="E15564" s="136"/>
      <c r="H15564" s="136"/>
      <c r="K15564" s="136"/>
      <c r="O15564" s="136"/>
      <c r="T15564" s="136"/>
      <c r="W15564" s="136"/>
      <c r="Z15564" s="136"/>
      <c r="AC15564" s="136"/>
    </row>
    <row r="15565" spans="2:29">
      <c r="B15565" s="136"/>
      <c r="E15565" s="136"/>
      <c r="H15565" s="136"/>
      <c r="K15565" s="136"/>
      <c r="O15565" s="136"/>
      <c r="T15565" s="136"/>
      <c r="W15565" s="136"/>
      <c r="Z15565" s="136"/>
      <c r="AC15565" s="136"/>
    </row>
    <row r="15566" spans="2:29">
      <c r="B15566" s="136"/>
      <c r="E15566" s="136"/>
      <c r="H15566" s="136"/>
      <c r="K15566" s="136"/>
      <c r="O15566" s="136"/>
      <c r="T15566" s="136"/>
      <c r="W15566" s="136"/>
      <c r="Z15566" s="136"/>
      <c r="AC15566" s="136"/>
    </row>
    <row r="15567" spans="2:29">
      <c r="B15567" s="136"/>
      <c r="E15567" s="136"/>
      <c r="H15567" s="136"/>
      <c r="K15567" s="136"/>
      <c r="O15567" s="136"/>
      <c r="T15567" s="136"/>
      <c r="W15567" s="136"/>
      <c r="Z15567" s="136"/>
      <c r="AC15567" s="136"/>
    </row>
    <row r="15568" spans="2:29">
      <c r="B15568" s="136"/>
      <c r="E15568" s="136"/>
      <c r="H15568" s="136"/>
      <c r="K15568" s="136"/>
      <c r="O15568" s="136"/>
      <c r="T15568" s="136"/>
      <c r="W15568" s="136"/>
      <c r="Z15568" s="136"/>
      <c r="AC15568" s="136"/>
    </row>
    <row r="15569" spans="2:29">
      <c r="B15569" s="136"/>
      <c r="E15569" s="136"/>
      <c r="H15569" s="136"/>
      <c r="K15569" s="136"/>
      <c r="O15569" s="136"/>
      <c r="T15569" s="136"/>
      <c r="W15569" s="136"/>
      <c r="Z15569" s="136"/>
      <c r="AC15569" s="136"/>
    </row>
    <row r="15570" spans="2:29">
      <c r="B15570" s="136"/>
      <c r="E15570" s="136"/>
      <c r="H15570" s="136"/>
      <c r="K15570" s="136"/>
      <c r="O15570" s="136"/>
      <c r="T15570" s="136"/>
      <c r="W15570" s="136"/>
      <c r="Z15570" s="136"/>
      <c r="AC15570" s="136"/>
    </row>
    <row r="15571" spans="2:29">
      <c r="B15571" s="136"/>
      <c r="E15571" s="136"/>
      <c r="H15571" s="136"/>
      <c r="K15571" s="136"/>
      <c r="O15571" s="136"/>
      <c r="T15571" s="136"/>
      <c r="W15571" s="136"/>
      <c r="Z15571" s="136"/>
      <c r="AC15571" s="136"/>
    </row>
    <row r="15572" spans="2:29">
      <c r="B15572" s="136"/>
      <c r="E15572" s="136"/>
      <c r="H15572" s="136"/>
      <c r="K15572" s="136"/>
      <c r="O15572" s="136"/>
      <c r="T15572" s="136"/>
      <c r="W15572" s="136"/>
      <c r="Z15572" s="136"/>
      <c r="AC15572" s="136"/>
    </row>
    <row r="15573" spans="2:29">
      <c r="B15573" s="136"/>
      <c r="E15573" s="136"/>
      <c r="H15573" s="136"/>
      <c r="K15573" s="136"/>
      <c r="O15573" s="136"/>
      <c r="T15573" s="136"/>
      <c r="W15573" s="136"/>
      <c r="Z15573" s="136"/>
      <c r="AC15573" s="136"/>
    </row>
    <row r="15574" spans="2:29">
      <c r="B15574" s="136"/>
      <c r="E15574" s="136"/>
      <c r="H15574" s="136"/>
      <c r="K15574" s="136"/>
      <c r="O15574" s="136"/>
      <c r="T15574" s="136"/>
      <c r="W15574" s="136"/>
      <c r="Z15574" s="136"/>
      <c r="AC15574" s="136"/>
    </row>
    <row r="15575" spans="2:29">
      <c r="B15575" s="136"/>
      <c r="E15575" s="136"/>
      <c r="H15575" s="136"/>
      <c r="K15575" s="136"/>
      <c r="O15575" s="136"/>
      <c r="T15575" s="136"/>
      <c r="W15575" s="136"/>
      <c r="Z15575" s="136"/>
      <c r="AC15575" s="136"/>
    </row>
    <row r="15576" spans="2:29">
      <c r="B15576" s="136"/>
      <c r="E15576" s="136"/>
      <c r="H15576" s="136"/>
      <c r="K15576" s="136"/>
      <c r="O15576" s="136"/>
      <c r="T15576" s="136"/>
      <c r="W15576" s="136"/>
      <c r="Z15576" s="136"/>
      <c r="AC15576" s="136"/>
    </row>
    <row r="15577" spans="2:29">
      <c r="B15577" s="136"/>
      <c r="E15577" s="136"/>
      <c r="H15577" s="136"/>
      <c r="K15577" s="136"/>
      <c r="O15577" s="136"/>
      <c r="T15577" s="136"/>
      <c r="W15577" s="136"/>
      <c r="Z15577" s="136"/>
      <c r="AC15577" s="136"/>
    </row>
    <row r="15578" spans="2:29">
      <c r="B15578" s="136"/>
      <c r="E15578" s="136"/>
      <c r="H15578" s="136"/>
      <c r="K15578" s="136"/>
      <c r="O15578" s="136"/>
      <c r="T15578" s="136"/>
      <c r="W15578" s="136"/>
      <c r="Z15578" s="136"/>
      <c r="AC15578" s="136"/>
    </row>
    <row r="15579" spans="2:29">
      <c r="B15579" s="136"/>
      <c r="E15579" s="136"/>
      <c r="H15579" s="136"/>
      <c r="K15579" s="136"/>
      <c r="O15579" s="136"/>
      <c r="T15579" s="136"/>
      <c r="W15579" s="136"/>
      <c r="Z15579" s="136"/>
      <c r="AC15579" s="136"/>
    </row>
    <row r="15580" spans="2:29">
      <c r="B15580" s="136"/>
      <c r="E15580" s="136"/>
      <c r="H15580" s="136"/>
      <c r="K15580" s="136"/>
      <c r="O15580" s="136"/>
      <c r="T15580" s="136"/>
      <c r="W15580" s="136"/>
      <c r="Z15580" s="136"/>
      <c r="AC15580" s="136"/>
    </row>
    <row r="15581" spans="2:29">
      <c r="B15581" s="136"/>
      <c r="E15581" s="136"/>
      <c r="H15581" s="136"/>
      <c r="K15581" s="136"/>
      <c r="O15581" s="136"/>
      <c r="T15581" s="136"/>
      <c r="W15581" s="136"/>
      <c r="Z15581" s="136"/>
      <c r="AC15581" s="136"/>
    </row>
    <row r="15582" spans="2:29">
      <c r="B15582" s="136"/>
      <c r="E15582" s="136"/>
      <c r="H15582" s="136"/>
      <c r="K15582" s="136"/>
      <c r="O15582" s="136"/>
      <c r="T15582" s="136"/>
      <c r="W15582" s="136"/>
      <c r="Z15582" s="136"/>
      <c r="AC15582" s="136"/>
    </row>
    <row r="15583" spans="2:29">
      <c r="B15583" s="136"/>
      <c r="E15583" s="136"/>
      <c r="H15583" s="136"/>
      <c r="K15583" s="136"/>
      <c r="O15583" s="136"/>
      <c r="T15583" s="136"/>
      <c r="W15583" s="136"/>
      <c r="Z15583" s="136"/>
      <c r="AC15583" s="136"/>
    </row>
    <row r="15584" spans="2:29">
      <c r="B15584" s="136"/>
      <c r="E15584" s="136"/>
      <c r="H15584" s="136"/>
      <c r="K15584" s="136"/>
      <c r="O15584" s="136"/>
      <c r="T15584" s="136"/>
      <c r="W15584" s="136"/>
      <c r="Z15584" s="136"/>
      <c r="AC15584" s="136"/>
    </row>
    <row r="15585" spans="2:29">
      <c r="B15585" s="136"/>
      <c r="E15585" s="136"/>
      <c r="H15585" s="136"/>
      <c r="K15585" s="136"/>
      <c r="O15585" s="136"/>
      <c r="T15585" s="136"/>
      <c r="W15585" s="136"/>
      <c r="Z15585" s="136"/>
      <c r="AC15585" s="136"/>
    </row>
    <row r="15586" spans="2:29">
      <c r="B15586" s="136"/>
      <c r="E15586" s="136"/>
      <c r="H15586" s="136"/>
      <c r="K15586" s="136"/>
      <c r="O15586" s="136"/>
      <c r="T15586" s="136"/>
      <c r="W15586" s="136"/>
      <c r="Z15586" s="136"/>
      <c r="AC15586" s="136"/>
    </row>
    <row r="15587" spans="2:29">
      <c r="B15587" s="136"/>
      <c r="E15587" s="136"/>
      <c r="H15587" s="136"/>
      <c r="K15587" s="136"/>
      <c r="O15587" s="136"/>
      <c r="T15587" s="136"/>
      <c r="W15587" s="136"/>
      <c r="Z15587" s="136"/>
      <c r="AC15587" s="136"/>
    </row>
    <row r="15588" spans="2:29">
      <c r="B15588" s="136"/>
      <c r="E15588" s="136"/>
      <c r="H15588" s="136"/>
      <c r="K15588" s="136"/>
      <c r="O15588" s="136"/>
      <c r="T15588" s="136"/>
      <c r="W15588" s="136"/>
      <c r="Z15588" s="136"/>
      <c r="AC15588" s="136"/>
    </row>
    <row r="15589" spans="2:29">
      <c r="B15589" s="136"/>
      <c r="E15589" s="136"/>
      <c r="H15589" s="136"/>
      <c r="K15589" s="136"/>
      <c r="O15589" s="136"/>
      <c r="T15589" s="136"/>
      <c r="W15589" s="136"/>
      <c r="Z15589" s="136"/>
      <c r="AC15589" s="136"/>
    </row>
    <row r="15590" spans="2:29">
      <c r="B15590" s="136"/>
      <c r="E15590" s="136"/>
      <c r="H15590" s="136"/>
      <c r="K15590" s="136"/>
      <c r="O15590" s="136"/>
      <c r="T15590" s="136"/>
      <c r="W15590" s="136"/>
      <c r="Z15590" s="136"/>
      <c r="AC15590" s="136"/>
    </row>
    <row r="15591" spans="2:29">
      <c r="B15591" s="136"/>
      <c r="E15591" s="136"/>
      <c r="H15591" s="136"/>
      <c r="K15591" s="136"/>
      <c r="O15591" s="136"/>
      <c r="T15591" s="136"/>
      <c r="W15591" s="136"/>
      <c r="Z15591" s="136"/>
      <c r="AC15591" s="136"/>
    </row>
    <row r="15592" spans="2:29">
      <c r="B15592" s="136"/>
      <c r="E15592" s="136"/>
      <c r="H15592" s="136"/>
      <c r="K15592" s="136"/>
      <c r="O15592" s="136"/>
      <c r="T15592" s="136"/>
      <c r="W15592" s="136"/>
      <c r="Z15592" s="136"/>
      <c r="AC15592" s="136"/>
    </row>
    <row r="15593" spans="2:29">
      <c r="B15593" s="136"/>
      <c r="E15593" s="136"/>
      <c r="H15593" s="136"/>
      <c r="K15593" s="136"/>
      <c r="O15593" s="136"/>
      <c r="T15593" s="136"/>
      <c r="W15593" s="136"/>
      <c r="Z15593" s="136"/>
      <c r="AC15593" s="136"/>
    </row>
    <row r="15594" spans="2:29">
      <c r="B15594" s="136"/>
      <c r="E15594" s="136"/>
      <c r="H15594" s="136"/>
      <c r="K15594" s="136"/>
      <c r="O15594" s="136"/>
      <c r="T15594" s="136"/>
      <c r="W15594" s="136"/>
      <c r="Z15594" s="136"/>
      <c r="AC15594" s="136"/>
    </row>
    <row r="15595" spans="2:29">
      <c r="B15595" s="136"/>
      <c r="E15595" s="136"/>
      <c r="H15595" s="136"/>
      <c r="K15595" s="136"/>
      <c r="O15595" s="136"/>
      <c r="T15595" s="136"/>
      <c r="W15595" s="136"/>
      <c r="Z15595" s="136"/>
      <c r="AC15595" s="136"/>
    </row>
    <row r="15596" spans="2:29">
      <c r="B15596" s="136"/>
      <c r="E15596" s="136"/>
      <c r="H15596" s="136"/>
      <c r="K15596" s="136"/>
      <c r="O15596" s="136"/>
      <c r="T15596" s="136"/>
      <c r="W15596" s="136"/>
      <c r="Z15596" s="136"/>
      <c r="AC15596" s="136"/>
    </row>
    <row r="15597" spans="2:29">
      <c r="B15597" s="136"/>
      <c r="E15597" s="136"/>
      <c r="H15597" s="136"/>
      <c r="K15597" s="136"/>
      <c r="O15597" s="136"/>
      <c r="T15597" s="136"/>
      <c r="W15597" s="136"/>
      <c r="Z15597" s="136"/>
      <c r="AC15597" s="136"/>
    </row>
    <row r="15598" spans="2:29">
      <c r="B15598" s="136"/>
      <c r="E15598" s="136"/>
      <c r="H15598" s="136"/>
      <c r="K15598" s="136"/>
      <c r="O15598" s="136"/>
      <c r="T15598" s="136"/>
      <c r="W15598" s="136"/>
      <c r="Z15598" s="136"/>
      <c r="AC15598" s="136"/>
    </row>
    <row r="15599" spans="2:29">
      <c r="B15599" s="136"/>
      <c r="E15599" s="136"/>
      <c r="H15599" s="136"/>
      <c r="K15599" s="136"/>
      <c r="O15599" s="136"/>
      <c r="T15599" s="136"/>
      <c r="W15599" s="136"/>
      <c r="Z15599" s="136"/>
      <c r="AC15599" s="136"/>
    </row>
    <row r="15600" spans="2:29">
      <c r="B15600" s="136"/>
      <c r="E15600" s="136"/>
      <c r="H15600" s="136"/>
      <c r="K15600" s="136"/>
      <c r="O15600" s="136"/>
      <c r="T15600" s="136"/>
      <c r="W15600" s="136"/>
      <c r="Z15600" s="136"/>
      <c r="AC15600" s="136"/>
    </row>
    <row r="15601" spans="2:29">
      <c r="B15601" s="136"/>
      <c r="E15601" s="136"/>
      <c r="H15601" s="136"/>
      <c r="K15601" s="136"/>
      <c r="O15601" s="136"/>
      <c r="T15601" s="136"/>
      <c r="W15601" s="136"/>
      <c r="Z15601" s="136"/>
      <c r="AC15601" s="136"/>
    </row>
    <row r="15602" spans="2:29">
      <c r="B15602" s="136"/>
      <c r="E15602" s="136"/>
      <c r="H15602" s="136"/>
      <c r="K15602" s="136"/>
      <c r="O15602" s="136"/>
      <c r="T15602" s="136"/>
      <c r="W15602" s="136"/>
      <c r="Z15602" s="136"/>
      <c r="AC15602" s="136"/>
    </row>
    <row r="15603" spans="2:29">
      <c r="B15603" s="136"/>
      <c r="E15603" s="136"/>
      <c r="H15603" s="136"/>
      <c r="K15603" s="136"/>
      <c r="O15603" s="136"/>
      <c r="T15603" s="136"/>
      <c r="W15603" s="136"/>
      <c r="Z15603" s="136"/>
      <c r="AC15603" s="136"/>
    </row>
    <row r="15604" spans="2:29">
      <c r="B15604" s="136"/>
      <c r="E15604" s="136"/>
      <c r="H15604" s="136"/>
      <c r="K15604" s="136"/>
      <c r="O15604" s="136"/>
      <c r="T15604" s="136"/>
      <c r="W15604" s="136"/>
      <c r="Z15604" s="136"/>
      <c r="AC15604" s="136"/>
    </row>
    <row r="15605" spans="2:29">
      <c r="B15605" s="136"/>
      <c r="E15605" s="136"/>
      <c r="H15605" s="136"/>
      <c r="K15605" s="136"/>
      <c r="O15605" s="136"/>
      <c r="T15605" s="136"/>
      <c r="W15605" s="136"/>
      <c r="Z15605" s="136"/>
      <c r="AC15605" s="136"/>
    </row>
    <row r="15606" spans="2:29">
      <c r="B15606" s="136"/>
      <c r="E15606" s="136"/>
      <c r="H15606" s="136"/>
      <c r="K15606" s="136"/>
      <c r="O15606" s="136"/>
      <c r="T15606" s="136"/>
      <c r="W15606" s="136"/>
      <c r="Z15606" s="136"/>
      <c r="AC15606" s="136"/>
    </row>
    <row r="15607" spans="2:29">
      <c r="B15607" s="136"/>
      <c r="E15607" s="136"/>
      <c r="H15607" s="136"/>
      <c r="K15607" s="136"/>
      <c r="O15607" s="136"/>
      <c r="T15607" s="136"/>
      <c r="W15607" s="136"/>
      <c r="Z15607" s="136"/>
      <c r="AC15607" s="136"/>
    </row>
    <row r="15608" spans="2:29">
      <c r="B15608" s="136"/>
      <c r="E15608" s="136"/>
      <c r="H15608" s="136"/>
      <c r="K15608" s="136"/>
      <c r="O15608" s="136"/>
      <c r="T15608" s="136"/>
      <c r="W15608" s="136"/>
      <c r="Z15608" s="136"/>
      <c r="AC15608" s="136"/>
    </row>
    <row r="15609" spans="2:29">
      <c r="B15609" s="136"/>
      <c r="E15609" s="136"/>
      <c r="H15609" s="136"/>
      <c r="K15609" s="136"/>
      <c r="O15609" s="136"/>
      <c r="T15609" s="136"/>
      <c r="W15609" s="136"/>
      <c r="Z15609" s="136"/>
      <c r="AC15609" s="136"/>
    </row>
    <row r="15610" spans="2:29">
      <c r="B15610" s="136"/>
      <c r="E15610" s="136"/>
      <c r="H15610" s="136"/>
      <c r="K15610" s="136"/>
      <c r="O15610" s="136"/>
      <c r="T15610" s="136"/>
      <c r="W15610" s="136"/>
      <c r="Z15610" s="136"/>
      <c r="AC15610" s="136"/>
    </row>
    <row r="15611" spans="2:29">
      <c r="B15611" s="136"/>
      <c r="E15611" s="136"/>
      <c r="H15611" s="136"/>
      <c r="K15611" s="136"/>
      <c r="O15611" s="136"/>
      <c r="T15611" s="136"/>
      <c r="W15611" s="136"/>
      <c r="Z15611" s="136"/>
      <c r="AC15611" s="136"/>
    </row>
    <row r="15612" spans="2:29">
      <c r="B15612" s="136"/>
      <c r="E15612" s="136"/>
      <c r="H15612" s="136"/>
      <c r="K15612" s="136"/>
      <c r="O15612" s="136"/>
      <c r="T15612" s="136"/>
      <c r="W15612" s="136"/>
      <c r="Z15612" s="136"/>
      <c r="AC15612" s="136"/>
    </row>
    <row r="15613" spans="2:29">
      <c r="B15613" s="136"/>
      <c r="E15613" s="136"/>
      <c r="H15613" s="136"/>
      <c r="K15613" s="136"/>
      <c r="O15613" s="136"/>
      <c r="T15613" s="136"/>
      <c r="W15613" s="136"/>
      <c r="Z15613" s="136"/>
      <c r="AC15613" s="136"/>
    </row>
    <row r="15614" spans="2:29">
      <c r="B15614" s="136"/>
      <c r="E15614" s="136"/>
      <c r="H15614" s="136"/>
      <c r="K15614" s="136"/>
      <c r="O15614" s="136"/>
      <c r="T15614" s="136"/>
      <c r="W15614" s="136"/>
      <c r="Z15614" s="136"/>
      <c r="AC15614" s="136"/>
    </row>
    <row r="15615" spans="2:29">
      <c r="B15615" s="136"/>
      <c r="E15615" s="136"/>
      <c r="H15615" s="136"/>
      <c r="K15615" s="136"/>
      <c r="O15615" s="136"/>
      <c r="T15615" s="136"/>
      <c r="W15615" s="136"/>
      <c r="Z15615" s="136"/>
      <c r="AC15615" s="136"/>
    </row>
    <row r="15616" spans="2:29">
      <c r="B15616" s="136"/>
      <c r="E15616" s="136"/>
      <c r="H15616" s="136"/>
      <c r="K15616" s="136"/>
      <c r="O15616" s="136"/>
      <c r="T15616" s="136"/>
      <c r="W15616" s="136"/>
      <c r="Z15616" s="136"/>
      <c r="AC15616" s="136"/>
    </row>
    <row r="15617" spans="2:29">
      <c r="B15617" s="136"/>
      <c r="E15617" s="136"/>
      <c r="H15617" s="136"/>
      <c r="K15617" s="136"/>
      <c r="O15617" s="136"/>
      <c r="T15617" s="136"/>
      <c r="W15617" s="136"/>
      <c r="Z15617" s="136"/>
      <c r="AC15617" s="136"/>
    </row>
    <row r="15618" spans="2:29">
      <c r="B15618" s="136"/>
      <c r="E15618" s="136"/>
      <c r="H15618" s="136"/>
      <c r="K15618" s="136"/>
      <c r="O15618" s="136"/>
      <c r="T15618" s="136"/>
      <c r="W15618" s="136"/>
      <c r="Z15618" s="136"/>
      <c r="AC15618" s="136"/>
    </row>
    <row r="15619" spans="2:29">
      <c r="B15619" s="136"/>
      <c r="E15619" s="136"/>
      <c r="H15619" s="136"/>
      <c r="K15619" s="136"/>
      <c r="O15619" s="136"/>
      <c r="T15619" s="136"/>
      <c r="W15619" s="136"/>
      <c r="Z15619" s="136"/>
      <c r="AC15619" s="136"/>
    </row>
    <row r="15620" spans="2:29">
      <c r="B15620" s="136"/>
      <c r="E15620" s="136"/>
      <c r="H15620" s="136"/>
      <c r="K15620" s="136"/>
      <c r="O15620" s="136"/>
      <c r="T15620" s="136"/>
      <c r="W15620" s="136"/>
      <c r="Z15620" s="136"/>
      <c r="AC15620" s="136"/>
    </row>
    <row r="15621" spans="2:29">
      <c r="B15621" s="136"/>
      <c r="E15621" s="136"/>
      <c r="H15621" s="136"/>
      <c r="K15621" s="136"/>
      <c r="O15621" s="136"/>
      <c r="T15621" s="136"/>
      <c r="W15621" s="136"/>
      <c r="Z15621" s="136"/>
      <c r="AC15621" s="136"/>
    </row>
    <row r="15622" spans="2:29">
      <c r="B15622" s="136"/>
      <c r="E15622" s="136"/>
      <c r="H15622" s="136"/>
      <c r="K15622" s="136"/>
      <c r="O15622" s="136"/>
      <c r="T15622" s="136"/>
      <c r="W15622" s="136"/>
      <c r="Z15622" s="136"/>
      <c r="AC15622" s="136"/>
    </row>
    <row r="15623" spans="2:29">
      <c r="B15623" s="136"/>
      <c r="E15623" s="136"/>
      <c r="H15623" s="136"/>
      <c r="K15623" s="136"/>
      <c r="O15623" s="136"/>
      <c r="T15623" s="136"/>
      <c r="W15623" s="136"/>
      <c r="Z15623" s="136"/>
      <c r="AC15623" s="136"/>
    </row>
    <row r="15624" spans="2:29">
      <c r="B15624" s="136"/>
      <c r="E15624" s="136"/>
      <c r="H15624" s="136"/>
      <c r="K15624" s="136"/>
      <c r="O15624" s="136"/>
      <c r="T15624" s="136"/>
      <c r="W15624" s="136"/>
      <c r="Z15624" s="136"/>
      <c r="AC15624" s="136"/>
    </row>
    <row r="15625" spans="2:29">
      <c r="B15625" s="136"/>
      <c r="E15625" s="136"/>
      <c r="H15625" s="136"/>
      <c r="K15625" s="136"/>
      <c r="O15625" s="136"/>
      <c r="T15625" s="136"/>
      <c r="W15625" s="136"/>
      <c r="Z15625" s="136"/>
      <c r="AC15625" s="136"/>
    </row>
    <row r="15626" spans="2:29">
      <c r="B15626" s="136"/>
      <c r="E15626" s="136"/>
      <c r="H15626" s="136"/>
      <c r="K15626" s="136"/>
      <c r="O15626" s="136"/>
      <c r="T15626" s="136"/>
      <c r="W15626" s="136"/>
      <c r="Z15626" s="136"/>
      <c r="AC15626" s="136"/>
    </row>
    <row r="15627" spans="2:29">
      <c r="B15627" s="136"/>
      <c r="E15627" s="136"/>
      <c r="H15627" s="136"/>
      <c r="K15627" s="136"/>
      <c r="O15627" s="136"/>
      <c r="T15627" s="136"/>
      <c r="W15627" s="136"/>
      <c r="Z15627" s="136"/>
      <c r="AC15627" s="136"/>
    </row>
    <row r="15628" spans="2:29">
      <c r="B15628" s="136"/>
      <c r="E15628" s="136"/>
      <c r="H15628" s="136"/>
      <c r="K15628" s="136"/>
      <c r="O15628" s="136"/>
      <c r="T15628" s="136"/>
      <c r="W15628" s="136"/>
      <c r="Z15628" s="136"/>
      <c r="AC15628" s="136"/>
    </row>
    <row r="15629" spans="2:29">
      <c r="B15629" s="136"/>
      <c r="E15629" s="136"/>
      <c r="H15629" s="136"/>
      <c r="K15629" s="136"/>
      <c r="O15629" s="136"/>
      <c r="T15629" s="136"/>
      <c r="W15629" s="136"/>
      <c r="Z15629" s="136"/>
      <c r="AC15629" s="136"/>
    </row>
    <row r="15630" spans="2:29">
      <c r="B15630" s="136"/>
      <c r="E15630" s="136"/>
      <c r="H15630" s="136"/>
      <c r="K15630" s="136"/>
      <c r="O15630" s="136"/>
      <c r="T15630" s="136"/>
      <c r="W15630" s="136"/>
      <c r="Z15630" s="136"/>
      <c r="AC15630" s="136"/>
    </row>
    <row r="15631" spans="2:29">
      <c r="B15631" s="136"/>
      <c r="E15631" s="136"/>
      <c r="H15631" s="136"/>
      <c r="K15631" s="136"/>
      <c r="O15631" s="136"/>
      <c r="T15631" s="136"/>
      <c r="W15631" s="136"/>
      <c r="Z15631" s="136"/>
      <c r="AC15631" s="136"/>
    </row>
    <row r="15632" spans="2:29">
      <c r="B15632" s="136"/>
      <c r="E15632" s="136"/>
      <c r="H15632" s="136"/>
      <c r="K15632" s="136"/>
      <c r="O15632" s="136"/>
      <c r="T15632" s="136"/>
      <c r="W15632" s="136"/>
      <c r="Z15632" s="136"/>
      <c r="AC15632" s="136"/>
    </row>
    <row r="15633" spans="2:29">
      <c r="B15633" s="136"/>
      <c r="E15633" s="136"/>
      <c r="H15633" s="136"/>
      <c r="K15633" s="136"/>
      <c r="O15633" s="136"/>
      <c r="T15633" s="136"/>
      <c r="W15633" s="136"/>
      <c r="Z15633" s="136"/>
      <c r="AC15633" s="136"/>
    </row>
    <row r="15634" spans="2:29">
      <c r="B15634" s="136"/>
      <c r="E15634" s="136"/>
      <c r="H15634" s="136"/>
      <c r="K15634" s="136"/>
      <c r="O15634" s="136"/>
      <c r="T15634" s="136"/>
      <c r="W15634" s="136"/>
      <c r="Z15634" s="136"/>
      <c r="AC15634" s="136"/>
    </row>
    <row r="15635" spans="2:29">
      <c r="B15635" s="136"/>
      <c r="E15635" s="136"/>
      <c r="H15635" s="136"/>
      <c r="K15635" s="136"/>
      <c r="O15635" s="136"/>
      <c r="T15635" s="136"/>
      <c r="W15635" s="136"/>
      <c r="Z15635" s="136"/>
      <c r="AC15635" s="136"/>
    </row>
    <row r="15636" spans="2:29">
      <c r="B15636" s="136"/>
      <c r="E15636" s="136"/>
      <c r="H15636" s="136"/>
      <c r="K15636" s="136"/>
      <c r="O15636" s="136"/>
      <c r="T15636" s="136"/>
      <c r="W15636" s="136"/>
      <c r="Z15636" s="136"/>
      <c r="AC15636" s="136"/>
    </row>
    <row r="15637" spans="2:29">
      <c r="B15637" s="136"/>
      <c r="E15637" s="136"/>
      <c r="H15637" s="136"/>
      <c r="K15637" s="136"/>
      <c r="O15637" s="136"/>
      <c r="T15637" s="136"/>
      <c r="W15637" s="136"/>
      <c r="Z15637" s="136"/>
      <c r="AC15637" s="136"/>
    </row>
    <row r="15638" spans="2:29">
      <c r="B15638" s="136"/>
      <c r="E15638" s="136"/>
      <c r="H15638" s="136"/>
      <c r="K15638" s="136"/>
      <c r="O15638" s="136"/>
      <c r="T15638" s="136"/>
      <c r="W15638" s="136"/>
      <c r="Z15638" s="136"/>
      <c r="AC15638" s="136"/>
    </row>
    <row r="15639" spans="2:29">
      <c r="B15639" s="136"/>
      <c r="E15639" s="136"/>
      <c r="H15639" s="136"/>
      <c r="K15639" s="136"/>
      <c r="O15639" s="136"/>
      <c r="T15639" s="136"/>
      <c r="W15639" s="136"/>
      <c r="Z15639" s="136"/>
      <c r="AC15639" s="136"/>
    </row>
    <row r="15640" spans="2:29">
      <c r="B15640" s="136"/>
      <c r="E15640" s="136"/>
      <c r="H15640" s="136"/>
      <c r="K15640" s="136"/>
      <c r="O15640" s="136"/>
      <c r="T15640" s="136"/>
      <c r="W15640" s="136"/>
      <c r="Z15640" s="136"/>
      <c r="AC15640" s="136"/>
    </row>
    <row r="15641" spans="2:29">
      <c r="B15641" s="136"/>
      <c r="E15641" s="136"/>
      <c r="H15641" s="136"/>
      <c r="K15641" s="136"/>
      <c r="O15641" s="136"/>
      <c r="T15641" s="136"/>
      <c r="W15641" s="136"/>
      <c r="Z15641" s="136"/>
      <c r="AC15641" s="136"/>
    </row>
    <row r="15642" spans="2:29">
      <c r="B15642" s="136"/>
      <c r="E15642" s="136"/>
      <c r="H15642" s="136"/>
      <c r="K15642" s="136"/>
      <c r="O15642" s="136"/>
      <c r="T15642" s="136"/>
      <c r="W15642" s="136"/>
      <c r="Z15642" s="136"/>
      <c r="AC15642" s="136"/>
    </row>
    <row r="15643" spans="2:29">
      <c r="B15643" s="136"/>
      <c r="E15643" s="136"/>
      <c r="H15643" s="136"/>
      <c r="K15643" s="136"/>
      <c r="O15643" s="136"/>
      <c r="T15643" s="136"/>
      <c r="W15643" s="136"/>
      <c r="Z15643" s="136"/>
      <c r="AC15643" s="136"/>
    </row>
    <row r="15644" spans="2:29">
      <c r="B15644" s="136"/>
      <c r="E15644" s="136"/>
      <c r="H15644" s="136"/>
      <c r="K15644" s="136"/>
      <c r="O15644" s="136"/>
      <c r="T15644" s="136"/>
      <c r="W15644" s="136"/>
      <c r="Z15644" s="136"/>
      <c r="AC15644" s="136"/>
    </row>
    <row r="15645" spans="2:29">
      <c r="B15645" s="136"/>
      <c r="E15645" s="136"/>
      <c r="H15645" s="136"/>
      <c r="K15645" s="136"/>
      <c r="O15645" s="136"/>
      <c r="T15645" s="136"/>
      <c r="W15645" s="136"/>
      <c r="Z15645" s="136"/>
      <c r="AC15645" s="136"/>
    </row>
    <row r="15646" spans="2:29">
      <c r="B15646" s="136"/>
      <c r="E15646" s="136"/>
      <c r="H15646" s="136"/>
      <c r="K15646" s="136"/>
      <c r="O15646" s="136"/>
      <c r="T15646" s="136"/>
      <c r="W15646" s="136"/>
      <c r="Z15646" s="136"/>
      <c r="AC15646" s="136"/>
    </row>
    <row r="15647" spans="2:29">
      <c r="B15647" s="136"/>
      <c r="E15647" s="136"/>
      <c r="H15647" s="136"/>
      <c r="K15647" s="136"/>
      <c r="O15647" s="136"/>
      <c r="T15647" s="136"/>
      <c r="W15647" s="136"/>
      <c r="Z15647" s="136"/>
      <c r="AC15647" s="136"/>
    </row>
    <row r="15648" spans="2:29">
      <c r="B15648" s="136"/>
      <c r="E15648" s="136"/>
      <c r="H15648" s="136"/>
      <c r="K15648" s="136"/>
      <c r="O15648" s="136"/>
      <c r="T15648" s="136"/>
      <c r="W15648" s="136"/>
      <c r="Z15648" s="136"/>
      <c r="AC15648" s="136"/>
    </row>
    <row r="15649" spans="2:29">
      <c r="B15649" s="136"/>
      <c r="E15649" s="136"/>
      <c r="H15649" s="136"/>
      <c r="K15649" s="136"/>
      <c r="O15649" s="136"/>
      <c r="T15649" s="136"/>
      <c r="W15649" s="136"/>
      <c r="Z15649" s="136"/>
      <c r="AC15649" s="136"/>
    </row>
    <row r="15650" spans="2:29">
      <c r="B15650" s="136"/>
      <c r="E15650" s="136"/>
      <c r="H15650" s="136"/>
      <c r="K15650" s="136"/>
      <c r="O15650" s="136"/>
      <c r="T15650" s="136"/>
      <c r="W15650" s="136"/>
      <c r="Z15650" s="136"/>
      <c r="AC15650" s="136"/>
    </row>
    <row r="15651" spans="2:29">
      <c r="B15651" s="136"/>
      <c r="E15651" s="136"/>
      <c r="H15651" s="136"/>
      <c r="K15651" s="136"/>
      <c r="O15651" s="136"/>
      <c r="T15651" s="136"/>
      <c r="W15651" s="136"/>
      <c r="Z15651" s="136"/>
      <c r="AC15651" s="136"/>
    </row>
    <row r="15652" spans="2:29">
      <c r="B15652" s="136"/>
      <c r="E15652" s="136"/>
      <c r="H15652" s="136"/>
      <c r="K15652" s="136"/>
      <c r="O15652" s="136"/>
      <c r="T15652" s="136"/>
      <c r="W15652" s="136"/>
      <c r="Z15652" s="136"/>
      <c r="AC15652" s="136"/>
    </row>
    <row r="15653" spans="2:29">
      <c r="B15653" s="136"/>
      <c r="E15653" s="136"/>
      <c r="H15653" s="136"/>
      <c r="K15653" s="136"/>
      <c r="O15653" s="136"/>
      <c r="T15653" s="136"/>
      <c r="W15653" s="136"/>
      <c r="Z15653" s="136"/>
      <c r="AC15653" s="136"/>
    </row>
    <row r="15654" spans="2:29">
      <c r="B15654" s="136"/>
      <c r="E15654" s="136"/>
      <c r="H15654" s="136"/>
      <c r="K15654" s="136"/>
      <c r="O15654" s="136"/>
      <c r="T15654" s="136"/>
      <c r="W15654" s="136"/>
      <c r="Z15654" s="136"/>
      <c r="AC15654" s="136"/>
    </row>
    <row r="15655" spans="2:29">
      <c r="B15655" s="136"/>
      <c r="E15655" s="136"/>
      <c r="H15655" s="136"/>
      <c r="K15655" s="136"/>
      <c r="O15655" s="136"/>
      <c r="T15655" s="136"/>
      <c r="W15655" s="136"/>
      <c r="Z15655" s="136"/>
      <c r="AC15655" s="136"/>
    </row>
    <row r="15656" spans="2:29">
      <c r="B15656" s="136"/>
      <c r="E15656" s="136"/>
      <c r="H15656" s="136"/>
      <c r="K15656" s="136"/>
      <c r="O15656" s="136"/>
      <c r="T15656" s="136"/>
      <c r="W15656" s="136"/>
      <c r="Z15656" s="136"/>
      <c r="AC15656" s="136"/>
    </row>
    <row r="15657" spans="2:29">
      <c r="B15657" s="136"/>
      <c r="E15657" s="136"/>
      <c r="H15657" s="136"/>
      <c r="K15657" s="136"/>
      <c r="O15657" s="136"/>
      <c r="T15657" s="136"/>
      <c r="W15657" s="136"/>
      <c r="Z15657" s="136"/>
      <c r="AC15657" s="136"/>
    </row>
    <row r="15658" spans="2:29">
      <c r="B15658" s="136"/>
      <c r="E15658" s="136"/>
      <c r="H15658" s="136"/>
      <c r="K15658" s="136"/>
      <c r="O15658" s="136"/>
      <c r="T15658" s="136"/>
      <c r="W15658" s="136"/>
      <c r="Z15658" s="136"/>
      <c r="AC15658" s="136"/>
    </row>
    <row r="15659" spans="2:29">
      <c r="B15659" s="136"/>
      <c r="E15659" s="136"/>
      <c r="H15659" s="136"/>
      <c r="K15659" s="136"/>
      <c r="O15659" s="136"/>
      <c r="T15659" s="136"/>
      <c r="W15659" s="136"/>
      <c r="Z15659" s="136"/>
      <c r="AC15659" s="136"/>
    </row>
    <row r="15660" spans="2:29">
      <c r="B15660" s="136"/>
      <c r="E15660" s="136"/>
      <c r="H15660" s="136"/>
      <c r="K15660" s="136"/>
      <c r="O15660" s="136"/>
      <c r="T15660" s="136"/>
      <c r="W15660" s="136"/>
      <c r="Z15660" s="136"/>
      <c r="AC15660" s="136"/>
    </row>
    <row r="15661" spans="2:29">
      <c r="B15661" s="136"/>
      <c r="E15661" s="136"/>
      <c r="H15661" s="136"/>
      <c r="K15661" s="136"/>
      <c r="O15661" s="136"/>
      <c r="T15661" s="136"/>
      <c r="W15661" s="136"/>
      <c r="Z15661" s="136"/>
      <c r="AC15661" s="136"/>
    </row>
    <row r="15662" spans="2:29">
      <c r="B15662" s="136"/>
      <c r="E15662" s="136"/>
      <c r="H15662" s="136"/>
      <c r="K15662" s="136"/>
      <c r="O15662" s="136"/>
      <c r="T15662" s="136"/>
      <c r="W15662" s="136"/>
      <c r="Z15662" s="136"/>
      <c r="AC15662" s="136"/>
    </row>
    <row r="15663" spans="2:29">
      <c r="B15663" s="136"/>
      <c r="E15663" s="136"/>
      <c r="H15663" s="136"/>
      <c r="K15663" s="136"/>
      <c r="O15663" s="136"/>
      <c r="T15663" s="136"/>
      <c r="W15663" s="136"/>
      <c r="Z15663" s="136"/>
      <c r="AC15663" s="136"/>
    </row>
    <row r="15664" spans="2:29">
      <c r="B15664" s="136"/>
      <c r="E15664" s="136"/>
      <c r="H15664" s="136"/>
      <c r="K15664" s="136"/>
      <c r="O15664" s="136"/>
      <c r="T15664" s="136"/>
      <c r="W15664" s="136"/>
      <c r="Z15664" s="136"/>
      <c r="AC15664" s="136"/>
    </row>
    <row r="15665" spans="2:29">
      <c r="B15665" s="136"/>
      <c r="E15665" s="136"/>
      <c r="H15665" s="136"/>
      <c r="K15665" s="136"/>
      <c r="O15665" s="136"/>
      <c r="T15665" s="136"/>
      <c r="W15665" s="136"/>
      <c r="Z15665" s="136"/>
      <c r="AC15665" s="136"/>
    </row>
    <row r="15666" spans="2:29">
      <c r="B15666" s="136"/>
      <c r="E15666" s="136"/>
      <c r="H15666" s="136"/>
      <c r="K15666" s="136"/>
      <c r="O15666" s="136"/>
      <c r="T15666" s="136"/>
      <c r="W15666" s="136"/>
      <c r="Z15666" s="136"/>
      <c r="AC15666" s="136"/>
    </row>
    <row r="15667" spans="2:29">
      <c r="B15667" s="136"/>
      <c r="E15667" s="136"/>
      <c r="H15667" s="136"/>
      <c r="K15667" s="136"/>
      <c r="O15667" s="136"/>
      <c r="T15667" s="136"/>
      <c r="W15667" s="136"/>
      <c r="Z15667" s="136"/>
      <c r="AC15667" s="136"/>
    </row>
    <row r="15668" spans="2:29">
      <c r="B15668" s="136"/>
      <c r="E15668" s="136"/>
      <c r="H15668" s="136"/>
      <c r="K15668" s="136"/>
      <c r="O15668" s="136"/>
      <c r="T15668" s="136"/>
      <c r="W15668" s="136"/>
      <c r="Z15668" s="136"/>
      <c r="AC15668" s="136"/>
    </row>
    <row r="15669" spans="2:29">
      <c r="B15669" s="136"/>
      <c r="E15669" s="136"/>
      <c r="H15669" s="136"/>
      <c r="K15669" s="136"/>
      <c r="O15669" s="136"/>
      <c r="T15669" s="136"/>
      <c r="W15669" s="136"/>
      <c r="Z15669" s="136"/>
      <c r="AC15669" s="136"/>
    </row>
    <row r="15670" spans="2:29">
      <c r="B15670" s="136"/>
      <c r="E15670" s="136"/>
      <c r="H15670" s="136"/>
      <c r="K15670" s="136"/>
      <c r="O15670" s="136"/>
      <c r="T15670" s="136"/>
      <c r="W15670" s="136"/>
      <c r="Z15670" s="136"/>
      <c r="AC15670" s="136"/>
    </row>
    <row r="15671" spans="2:29">
      <c r="B15671" s="136"/>
      <c r="E15671" s="136"/>
      <c r="H15671" s="136"/>
      <c r="K15671" s="136"/>
      <c r="O15671" s="136"/>
      <c r="T15671" s="136"/>
      <c r="W15671" s="136"/>
      <c r="Z15671" s="136"/>
      <c r="AC15671" s="136"/>
    </row>
    <row r="15672" spans="2:29">
      <c r="B15672" s="136"/>
      <c r="E15672" s="136"/>
      <c r="H15672" s="136"/>
      <c r="K15672" s="136"/>
      <c r="O15672" s="136"/>
      <c r="T15672" s="136"/>
      <c r="W15672" s="136"/>
      <c r="Z15672" s="136"/>
      <c r="AC15672" s="136"/>
    </row>
    <row r="15673" spans="2:29">
      <c r="B15673" s="136"/>
      <c r="E15673" s="136"/>
      <c r="H15673" s="136"/>
      <c r="K15673" s="136"/>
      <c r="O15673" s="136"/>
      <c r="T15673" s="136"/>
      <c r="W15673" s="136"/>
      <c r="Z15673" s="136"/>
      <c r="AC15673" s="136"/>
    </row>
    <row r="15674" spans="2:29">
      <c r="B15674" s="136"/>
      <c r="E15674" s="136"/>
      <c r="H15674" s="136"/>
      <c r="K15674" s="136"/>
      <c r="O15674" s="136"/>
      <c r="T15674" s="136"/>
      <c r="W15674" s="136"/>
      <c r="Z15674" s="136"/>
      <c r="AC15674" s="136"/>
    </row>
    <row r="15675" spans="2:29">
      <c r="B15675" s="136"/>
      <c r="E15675" s="136"/>
      <c r="H15675" s="136"/>
      <c r="K15675" s="136"/>
      <c r="O15675" s="136"/>
      <c r="T15675" s="136"/>
      <c r="W15675" s="136"/>
      <c r="Z15675" s="136"/>
      <c r="AC15675" s="136"/>
    </row>
    <row r="15676" spans="2:29">
      <c r="B15676" s="136"/>
      <c r="E15676" s="136"/>
      <c r="H15676" s="136"/>
      <c r="K15676" s="136"/>
      <c r="O15676" s="136"/>
      <c r="T15676" s="136"/>
      <c r="W15676" s="136"/>
      <c r="Z15676" s="136"/>
      <c r="AC15676" s="136"/>
    </row>
    <row r="15677" spans="2:29">
      <c r="B15677" s="136"/>
      <c r="E15677" s="136"/>
      <c r="H15677" s="136"/>
      <c r="K15677" s="136"/>
      <c r="O15677" s="136"/>
      <c r="T15677" s="136"/>
      <c r="W15677" s="136"/>
      <c r="Z15677" s="136"/>
      <c r="AC15677" s="136"/>
    </row>
    <row r="15678" spans="2:29">
      <c r="B15678" s="136"/>
      <c r="E15678" s="136"/>
      <c r="H15678" s="136"/>
      <c r="K15678" s="136"/>
      <c r="O15678" s="136"/>
      <c r="T15678" s="136"/>
      <c r="W15678" s="136"/>
      <c r="Z15678" s="136"/>
      <c r="AC15678" s="136"/>
    </row>
    <row r="15679" spans="2:29">
      <c r="B15679" s="136"/>
      <c r="E15679" s="136"/>
      <c r="H15679" s="136"/>
      <c r="K15679" s="136"/>
      <c r="O15679" s="136"/>
      <c r="T15679" s="136"/>
      <c r="W15679" s="136"/>
      <c r="Z15679" s="136"/>
      <c r="AC15679" s="136"/>
    </row>
    <row r="15680" spans="2:29">
      <c r="B15680" s="136"/>
      <c r="E15680" s="136"/>
      <c r="H15680" s="136"/>
      <c r="K15680" s="136"/>
      <c r="O15680" s="136"/>
      <c r="T15680" s="136"/>
      <c r="W15680" s="136"/>
      <c r="Z15680" s="136"/>
      <c r="AC15680" s="136"/>
    </row>
    <row r="15681" spans="2:29">
      <c r="B15681" s="136"/>
      <c r="E15681" s="136"/>
      <c r="H15681" s="136"/>
      <c r="K15681" s="136"/>
      <c r="O15681" s="136"/>
      <c r="T15681" s="136"/>
      <c r="W15681" s="136"/>
      <c r="Z15681" s="136"/>
      <c r="AC15681" s="136"/>
    </row>
    <row r="15682" spans="2:29">
      <c r="B15682" s="136"/>
      <c r="E15682" s="136"/>
      <c r="H15682" s="136"/>
      <c r="K15682" s="136"/>
      <c r="O15682" s="136"/>
      <c r="T15682" s="136"/>
      <c r="W15682" s="136"/>
      <c r="Z15682" s="136"/>
      <c r="AC15682" s="136"/>
    </row>
    <row r="15683" spans="2:29">
      <c r="B15683" s="136"/>
      <c r="E15683" s="136"/>
      <c r="H15683" s="136"/>
      <c r="K15683" s="136"/>
      <c r="O15683" s="136"/>
      <c r="T15683" s="136"/>
      <c r="W15683" s="136"/>
      <c r="Z15683" s="136"/>
      <c r="AC15683" s="136"/>
    </row>
    <row r="15684" spans="2:29">
      <c r="B15684" s="136"/>
      <c r="E15684" s="136"/>
      <c r="H15684" s="136"/>
      <c r="K15684" s="136"/>
      <c r="O15684" s="136"/>
      <c r="T15684" s="136"/>
      <c r="W15684" s="136"/>
      <c r="Z15684" s="136"/>
      <c r="AC15684" s="136"/>
    </row>
    <row r="15685" spans="2:29">
      <c r="B15685" s="136"/>
      <c r="E15685" s="136"/>
      <c r="H15685" s="136"/>
      <c r="K15685" s="136"/>
      <c r="O15685" s="136"/>
      <c r="T15685" s="136"/>
      <c r="W15685" s="136"/>
      <c r="Z15685" s="136"/>
      <c r="AC15685" s="136"/>
    </row>
    <row r="15686" spans="2:29">
      <c r="B15686" s="136"/>
      <c r="E15686" s="136"/>
      <c r="H15686" s="136"/>
      <c r="K15686" s="136"/>
      <c r="O15686" s="136"/>
      <c r="T15686" s="136"/>
      <c r="W15686" s="136"/>
      <c r="Z15686" s="136"/>
      <c r="AC15686" s="136"/>
    </row>
    <row r="15687" spans="2:29">
      <c r="B15687" s="136"/>
      <c r="E15687" s="136"/>
      <c r="H15687" s="136"/>
      <c r="K15687" s="136"/>
      <c r="O15687" s="136"/>
      <c r="T15687" s="136"/>
      <c r="W15687" s="136"/>
      <c r="Z15687" s="136"/>
      <c r="AC15687" s="136"/>
    </row>
    <row r="15688" spans="2:29">
      <c r="B15688" s="136"/>
      <c r="E15688" s="136"/>
      <c r="H15688" s="136"/>
      <c r="K15688" s="136"/>
      <c r="O15688" s="136"/>
      <c r="T15688" s="136"/>
      <c r="W15688" s="136"/>
      <c r="Z15688" s="136"/>
      <c r="AC15688" s="136"/>
    </row>
    <row r="15689" spans="2:29">
      <c r="B15689" s="136"/>
      <c r="E15689" s="136"/>
      <c r="H15689" s="136"/>
      <c r="K15689" s="136"/>
      <c r="O15689" s="136"/>
      <c r="T15689" s="136"/>
      <c r="W15689" s="136"/>
      <c r="Z15689" s="136"/>
      <c r="AC15689" s="136"/>
    </row>
    <row r="15690" spans="2:29">
      <c r="B15690" s="136"/>
      <c r="E15690" s="136"/>
      <c r="H15690" s="136"/>
      <c r="K15690" s="136"/>
      <c r="O15690" s="136"/>
      <c r="T15690" s="136"/>
      <c r="W15690" s="136"/>
      <c r="Z15690" s="136"/>
      <c r="AC15690" s="136"/>
    </row>
    <row r="15691" spans="2:29">
      <c r="B15691" s="136"/>
      <c r="E15691" s="136"/>
      <c r="H15691" s="136"/>
      <c r="K15691" s="136"/>
      <c r="O15691" s="136"/>
      <c r="T15691" s="136"/>
      <c r="W15691" s="136"/>
      <c r="Z15691" s="136"/>
      <c r="AC15691" s="136"/>
    </row>
    <row r="15692" spans="2:29">
      <c r="B15692" s="136"/>
      <c r="E15692" s="136"/>
      <c r="H15692" s="136"/>
      <c r="K15692" s="136"/>
      <c r="O15692" s="136"/>
      <c r="T15692" s="136"/>
      <c r="W15692" s="136"/>
      <c r="Z15692" s="136"/>
      <c r="AC15692" s="136"/>
    </row>
    <row r="15693" spans="2:29">
      <c r="B15693" s="136"/>
      <c r="E15693" s="136"/>
      <c r="H15693" s="136"/>
      <c r="K15693" s="136"/>
      <c r="O15693" s="136"/>
      <c r="T15693" s="136"/>
      <c r="W15693" s="136"/>
      <c r="Z15693" s="136"/>
      <c r="AC15693" s="136"/>
    </row>
    <row r="15694" spans="2:29">
      <c r="B15694" s="136"/>
      <c r="E15694" s="136"/>
      <c r="H15694" s="136"/>
      <c r="K15694" s="136"/>
      <c r="O15694" s="136"/>
      <c r="T15694" s="136"/>
      <c r="W15694" s="136"/>
      <c r="Z15694" s="136"/>
      <c r="AC15694" s="136"/>
    </row>
    <row r="15695" spans="2:29">
      <c r="B15695" s="136"/>
      <c r="E15695" s="136"/>
      <c r="H15695" s="136"/>
      <c r="K15695" s="136"/>
      <c r="O15695" s="136"/>
      <c r="T15695" s="136"/>
      <c r="W15695" s="136"/>
      <c r="Z15695" s="136"/>
      <c r="AC15695" s="136"/>
    </row>
    <row r="15696" spans="2:29">
      <c r="B15696" s="136"/>
      <c r="E15696" s="136"/>
      <c r="H15696" s="136"/>
      <c r="K15696" s="136"/>
      <c r="O15696" s="136"/>
      <c r="T15696" s="136"/>
      <c r="W15696" s="136"/>
      <c r="Z15696" s="136"/>
      <c r="AC15696" s="136"/>
    </row>
    <row r="15697" spans="2:29">
      <c r="B15697" s="136"/>
      <c r="E15697" s="136"/>
      <c r="H15697" s="136"/>
      <c r="K15697" s="136"/>
      <c r="O15697" s="136"/>
      <c r="T15697" s="136"/>
      <c r="W15697" s="136"/>
      <c r="Z15697" s="136"/>
      <c r="AC15697" s="136"/>
    </row>
    <row r="15698" spans="2:29">
      <c r="B15698" s="136"/>
      <c r="E15698" s="136"/>
      <c r="H15698" s="136"/>
      <c r="K15698" s="136"/>
      <c r="O15698" s="136"/>
      <c r="T15698" s="136"/>
      <c r="W15698" s="136"/>
      <c r="Z15698" s="136"/>
      <c r="AC15698" s="136"/>
    </row>
    <row r="15699" spans="2:29">
      <c r="B15699" s="136"/>
      <c r="E15699" s="136"/>
      <c r="H15699" s="136"/>
      <c r="K15699" s="136"/>
      <c r="O15699" s="136"/>
      <c r="T15699" s="136"/>
      <c r="W15699" s="136"/>
      <c r="Z15699" s="136"/>
      <c r="AC15699" s="136"/>
    </row>
    <row r="15700" spans="2:29">
      <c r="B15700" s="136"/>
      <c r="E15700" s="136"/>
      <c r="H15700" s="136"/>
      <c r="K15700" s="136"/>
      <c r="O15700" s="136"/>
      <c r="T15700" s="136"/>
      <c r="W15700" s="136"/>
      <c r="Z15700" s="136"/>
      <c r="AC15700" s="136"/>
    </row>
    <row r="15701" spans="2:29">
      <c r="B15701" s="136"/>
      <c r="E15701" s="136"/>
      <c r="H15701" s="136"/>
      <c r="K15701" s="136"/>
      <c r="O15701" s="136"/>
      <c r="T15701" s="136"/>
      <c r="W15701" s="136"/>
      <c r="Z15701" s="136"/>
      <c r="AC15701" s="136"/>
    </row>
    <row r="15702" spans="2:29">
      <c r="B15702" s="136"/>
      <c r="E15702" s="136"/>
      <c r="H15702" s="136"/>
      <c r="K15702" s="136"/>
      <c r="O15702" s="136"/>
      <c r="T15702" s="136"/>
      <c r="W15702" s="136"/>
      <c r="Z15702" s="136"/>
      <c r="AC15702" s="136"/>
    </row>
    <row r="15703" spans="2:29">
      <c r="B15703" s="136"/>
      <c r="E15703" s="136"/>
      <c r="H15703" s="136"/>
      <c r="K15703" s="136"/>
      <c r="O15703" s="136"/>
      <c r="T15703" s="136"/>
      <c r="W15703" s="136"/>
      <c r="Z15703" s="136"/>
      <c r="AC15703" s="136"/>
    </row>
    <row r="15704" spans="2:29">
      <c r="B15704" s="136"/>
      <c r="E15704" s="136"/>
      <c r="H15704" s="136"/>
      <c r="K15704" s="136"/>
      <c r="O15704" s="136"/>
      <c r="T15704" s="136"/>
      <c r="W15704" s="136"/>
      <c r="Z15704" s="136"/>
      <c r="AC15704" s="136"/>
    </row>
    <row r="15705" spans="2:29">
      <c r="B15705" s="136"/>
      <c r="E15705" s="136"/>
      <c r="H15705" s="136"/>
      <c r="K15705" s="136"/>
      <c r="O15705" s="136"/>
      <c r="T15705" s="136"/>
      <c r="W15705" s="136"/>
      <c r="Z15705" s="136"/>
      <c r="AC15705" s="136"/>
    </row>
    <row r="15706" spans="2:29">
      <c r="B15706" s="136"/>
      <c r="E15706" s="136"/>
      <c r="H15706" s="136"/>
      <c r="K15706" s="136"/>
      <c r="O15706" s="136"/>
      <c r="T15706" s="136"/>
      <c r="W15706" s="136"/>
      <c r="Z15706" s="136"/>
      <c r="AC15706" s="136"/>
    </row>
    <row r="15707" spans="2:29">
      <c r="B15707" s="136"/>
      <c r="E15707" s="136"/>
      <c r="H15707" s="136"/>
      <c r="K15707" s="136"/>
      <c r="O15707" s="136"/>
      <c r="T15707" s="136"/>
      <c r="W15707" s="136"/>
      <c r="Z15707" s="136"/>
      <c r="AC15707" s="136"/>
    </row>
    <row r="15708" spans="2:29">
      <c r="B15708" s="136"/>
      <c r="E15708" s="136"/>
      <c r="H15708" s="136"/>
      <c r="K15708" s="136"/>
      <c r="O15708" s="136"/>
      <c r="T15708" s="136"/>
      <c r="W15708" s="136"/>
      <c r="Z15708" s="136"/>
      <c r="AC15708" s="136"/>
    </row>
    <row r="15709" spans="2:29">
      <c r="B15709" s="136"/>
      <c r="E15709" s="136"/>
      <c r="H15709" s="136"/>
      <c r="K15709" s="136"/>
      <c r="O15709" s="136"/>
      <c r="T15709" s="136"/>
      <c r="W15709" s="136"/>
      <c r="Z15709" s="136"/>
      <c r="AC15709" s="136"/>
    </row>
    <row r="15710" spans="2:29">
      <c r="B15710" s="136"/>
      <c r="E15710" s="136"/>
      <c r="H15710" s="136"/>
      <c r="K15710" s="136"/>
      <c r="O15710" s="136"/>
      <c r="T15710" s="136"/>
      <c r="W15710" s="136"/>
      <c r="Z15710" s="136"/>
      <c r="AC15710" s="136"/>
    </row>
    <row r="15711" spans="2:29">
      <c r="B15711" s="136"/>
      <c r="E15711" s="136"/>
      <c r="H15711" s="136"/>
      <c r="K15711" s="136"/>
      <c r="O15711" s="136"/>
      <c r="T15711" s="136"/>
      <c r="W15711" s="136"/>
      <c r="Z15711" s="136"/>
      <c r="AC15711" s="136"/>
    </row>
    <row r="15712" spans="2:29">
      <c r="B15712" s="136"/>
      <c r="E15712" s="136"/>
      <c r="H15712" s="136"/>
      <c r="K15712" s="136"/>
      <c r="O15712" s="136"/>
      <c r="T15712" s="136"/>
      <c r="W15712" s="136"/>
      <c r="Z15712" s="136"/>
      <c r="AC15712" s="136"/>
    </row>
    <row r="15713" spans="2:29">
      <c r="B15713" s="136"/>
      <c r="E15713" s="136"/>
      <c r="H15713" s="136"/>
      <c r="K15713" s="136"/>
      <c r="O15713" s="136"/>
      <c r="T15713" s="136"/>
      <c r="W15713" s="136"/>
      <c r="Z15713" s="136"/>
      <c r="AC15713" s="136"/>
    </row>
    <row r="15714" spans="2:29">
      <c r="B15714" s="136"/>
      <c r="E15714" s="136"/>
      <c r="H15714" s="136"/>
      <c r="K15714" s="136"/>
      <c r="O15714" s="136"/>
      <c r="T15714" s="136"/>
      <c r="W15714" s="136"/>
      <c r="Z15714" s="136"/>
      <c r="AC15714" s="136"/>
    </row>
    <row r="15715" spans="2:29">
      <c r="B15715" s="136"/>
      <c r="E15715" s="136"/>
      <c r="H15715" s="136"/>
      <c r="K15715" s="136"/>
      <c r="O15715" s="136"/>
      <c r="T15715" s="136"/>
      <c r="W15715" s="136"/>
      <c r="Z15715" s="136"/>
      <c r="AC15715" s="136"/>
    </row>
    <row r="15716" spans="2:29">
      <c r="B15716" s="136"/>
      <c r="E15716" s="136"/>
      <c r="H15716" s="136"/>
      <c r="K15716" s="136"/>
      <c r="O15716" s="136"/>
      <c r="T15716" s="136"/>
      <c r="W15716" s="136"/>
      <c r="Z15716" s="136"/>
      <c r="AC15716" s="136"/>
    </row>
    <row r="15717" spans="2:29">
      <c r="B15717" s="136"/>
      <c r="E15717" s="136"/>
      <c r="H15717" s="136"/>
      <c r="K15717" s="136"/>
      <c r="O15717" s="136"/>
      <c r="T15717" s="136"/>
      <c r="W15717" s="136"/>
      <c r="Z15717" s="136"/>
      <c r="AC15717" s="136"/>
    </row>
    <row r="15718" spans="2:29">
      <c r="B15718" s="136"/>
      <c r="E15718" s="136"/>
      <c r="H15718" s="136"/>
      <c r="K15718" s="136"/>
      <c r="O15718" s="136"/>
      <c r="T15718" s="136"/>
      <c r="W15718" s="136"/>
      <c r="Z15718" s="136"/>
      <c r="AC15718" s="136"/>
    </row>
    <row r="15719" spans="2:29">
      <c r="B15719" s="136"/>
      <c r="E15719" s="136"/>
      <c r="H15719" s="136"/>
      <c r="K15719" s="136"/>
      <c r="O15719" s="136"/>
      <c r="T15719" s="136"/>
      <c r="W15719" s="136"/>
      <c r="Z15719" s="136"/>
      <c r="AC15719" s="136"/>
    </row>
    <row r="15720" spans="2:29">
      <c r="B15720" s="136"/>
      <c r="E15720" s="136"/>
      <c r="H15720" s="136"/>
      <c r="K15720" s="136"/>
      <c r="O15720" s="136"/>
      <c r="T15720" s="136"/>
      <c r="W15720" s="136"/>
      <c r="Z15720" s="136"/>
      <c r="AC15720" s="136"/>
    </row>
    <row r="15721" spans="2:29">
      <c r="B15721" s="136"/>
      <c r="E15721" s="136"/>
      <c r="H15721" s="136"/>
      <c r="K15721" s="136"/>
      <c r="O15721" s="136"/>
      <c r="T15721" s="136"/>
      <c r="W15721" s="136"/>
      <c r="Z15721" s="136"/>
      <c r="AC15721" s="136"/>
    </row>
    <row r="15722" spans="2:29">
      <c r="B15722" s="136"/>
      <c r="E15722" s="136"/>
      <c r="H15722" s="136"/>
      <c r="K15722" s="136"/>
      <c r="O15722" s="136"/>
      <c r="T15722" s="136"/>
      <c r="W15722" s="136"/>
      <c r="Z15722" s="136"/>
      <c r="AC15722" s="136"/>
    </row>
    <row r="15723" spans="2:29">
      <c r="B15723" s="136"/>
      <c r="E15723" s="136"/>
      <c r="H15723" s="136"/>
      <c r="K15723" s="136"/>
      <c r="O15723" s="136"/>
      <c r="T15723" s="136"/>
      <c r="W15723" s="136"/>
      <c r="Z15723" s="136"/>
      <c r="AC15723" s="136"/>
    </row>
    <row r="15724" spans="2:29">
      <c r="B15724" s="136"/>
      <c r="E15724" s="136"/>
      <c r="H15724" s="136"/>
      <c r="K15724" s="136"/>
      <c r="O15724" s="136"/>
      <c r="T15724" s="136"/>
      <c r="W15724" s="136"/>
      <c r="Z15724" s="136"/>
      <c r="AC15724" s="136"/>
    </row>
    <row r="15725" spans="2:29">
      <c r="B15725" s="136"/>
      <c r="E15725" s="136"/>
      <c r="H15725" s="136"/>
      <c r="K15725" s="136"/>
      <c r="O15725" s="136"/>
      <c r="T15725" s="136"/>
      <c r="W15725" s="136"/>
      <c r="Z15725" s="136"/>
      <c r="AC15725" s="136"/>
    </row>
    <row r="15726" spans="2:29">
      <c r="B15726" s="136"/>
      <c r="E15726" s="136"/>
      <c r="H15726" s="136"/>
      <c r="K15726" s="136"/>
      <c r="O15726" s="136"/>
      <c r="T15726" s="136"/>
      <c r="W15726" s="136"/>
      <c r="Z15726" s="136"/>
      <c r="AC15726" s="136"/>
    </row>
    <row r="15727" spans="2:29">
      <c r="B15727" s="136"/>
      <c r="E15727" s="136"/>
      <c r="H15727" s="136"/>
      <c r="K15727" s="136"/>
      <c r="O15727" s="136"/>
      <c r="T15727" s="136"/>
      <c r="W15727" s="136"/>
      <c r="Z15727" s="136"/>
      <c r="AC15727" s="136"/>
    </row>
    <row r="15728" spans="2:29">
      <c r="B15728" s="136"/>
      <c r="E15728" s="136"/>
      <c r="H15728" s="136"/>
      <c r="K15728" s="136"/>
      <c r="O15728" s="136"/>
      <c r="T15728" s="136"/>
      <c r="W15728" s="136"/>
      <c r="Z15728" s="136"/>
      <c r="AC15728" s="136"/>
    </row>
    <row r="15729" spans="2:29">
      <c r="B15729" s="136"/>
      <c r="E15729" s="136"/>
      <c r="H15729" s="136"/>
      <c r="K15729" s="136"/>
      <c r="O15729" s="136"/>
      <c r="T15729" s="136"/>
      <c r="W15729" s="136"/>
      <c r="Z15729" s="136"/>
      <c r="AC15729" s="136"/>
    </row>
    <row r="15730" spans="2:29">
      <c r="B15730" s="136"/>
      <c r="E15730" s="136"/>
      <c r="H15730" s="136"/>
      <c r="K15730" s="136"/>
      <c r="O15730" s="136"/>
      <c r="T15730" s="136"/>
      <c r="W15730" s="136"/>
      <c r="Z15730" s="136"/>
      <c r="AC15730" s="136"/>
    </row>
    <row r="15731" spans="2:29">
      <c r="B15731" s="136"/>
      <c r="E15731" s="136"/>
      <c r="H15731" s="136"/>
      <c r="K15731" s="136"/>
      <c r="O15731" s="136"/>
      <c r="T15731" s="136"/>
      <c r="W15731" s="136"/>
      <c r="Z15731" s="136"/>
      <c r="AC15731" s="136"/>
    </row>
    <row r="15732" spans="2:29">
      <c r="B15732" s="136"/>
      <c r="E15732" s="136"/>
      <c r="H15732" s="136"/>
      <c r="K15732" s="136"/>
      <c r="O15732" s="136"/>
      <c r="T15732" s="136"/>
      <c r="W15732" s="136"/>
      <c r="Z15732" s="136"/>
      <c r="AC15732" s="136"/>
    </row>
    <row r="15733" spans="2:29">
      <c r="B15733" s="136"/>
      <c r="E15733" s="136"/>
      <c r="H15733" s="136"/>
      <c r="K15733" s="136"/>
      <c r="O15733" s="136"/>
      <c r="T15733" s="136"/>
      <c r="W15733" s="136"/>
      <c r="Z15733" s="136"/>
      <c r="AC15733" s="136"/>
    </row>
    <row r="15734" spans="2:29">
      <c r="B15734" s="136"/>
      <c r="E15734" s="136"/>
      <c r="H15734" s="136"/>
      <c r="K15734" s="136"/>
      <c r="O15734" s="136"/>
      <c r="T15734" s="136"/>
      <c r="W15734" s="136"/>
      <c r="Z15734" s="136"/>
      <c r="AC15734" s="136"/>
    </row>
    <row r="15735" spans="2:29">
      <c r="B15735" s="136"/>
      <c r="E15735" s="136"/>
      <c r="H15735" s="136"/>
      <c r="K15735" s="136"/>
      <c r="O15735" s="136"/>
      <c r="T15735" s="136"/>
      <c r="W15735" s="136"/>
      <c r="Z15735" s="136"/>
      <c r="AC15735" s="136"/>
    </row>
    <row r="15736" spans="2:29">
      <c r="B15736" s="136"/>
      <c r="E15736" s="136"/>
      <c r="H15736" s="136"/>
      <c r="K15736" s="136"/>
      <c r="O15736" s="136"/>
      <c r="T15736" s="136"/>
      <c r="W15736" s="136"/>
      <c r="Z15736" s="136"/>
      <c r="AC15736" s="136"/>
    </row>
    <row r="15737" spans="2:29">
      <c r="B15737" s="136"/>
      <c r="E15737" s="136"/>
      <c r="H15737" s="136"/>
      <c r="K15737" s="136"/>
      <c r="O15737" s="136"/>
      <c r="T15737" s="136"/>
      <c r="W15737" s="136"/>
      <c r="Z15737" s="136"/>
      <c r="AC15737" s="136"/>
    </row>
    <row r="15738" spans="2:29">
      <c r="B15738" s="136"/>
      <c r="E15738" s="136"/>
      <c r="H15738" s="136"/>
      <c r="K15738" s="136"/>
      <c r="O15738" s="136"/>
      <c r="T15738" s="136"/>
      <c r="W15738" s="136"/>
      <c r="Z15738" s="136"/>
      <c r="AC15738" s="136"/>
    </row>
    <row r="15739" spans="2:29">
      <c r="B15739" s="136"/>
      <c r="E15739" s="136"/>
      <c r="H15739" s="136"/>
      <c r="K15739" s="136"/>
      <c r="O15739" s="136"/>
      <c r="T15739" s="136"/>
      <c r="W15739" s="136"/>
      <c r="Z15739" s="136"/>
      <c r="AC15739" s="136"/>
    </row>
    <row r="15740" spans="2:29">
      <c r="B15740" s="136"/>
      <c r="E15740" s="136"/>
      <c r="H15740" s="136"/>
      <c r="K15740" s="136"/>
      <c r="O15740" s="136"/>
      <c r="T15740" s="136"/>
      <c r="W15740" s="136"/>
      <c r="Z15740" s="136"/>
      <c r="AC15740" s="136"/>
    </row>
    <row r="15741" spans="2:29">
      <c r="B15741" s="136"/>
      <c r="E15741" s="136"/>
      <c r="H15741" s="136"/>
      <c r="K15741" s="136"/>
      <c r="O15741" s="136"/>
      <c r="T15741" s="136"/>
      <c r="W15741" s="136"/>
      <c r="Z15741" s="136"/>
      <c r="AC15741" s="136"/>
    </row>
    <row r="15742" spans="2:29">
      <c r="B15742" s="136"/>
      <c r="E15742" s="136"/>
      <c r="H15742" s="136"/>
      <c r="K15742" s="136"/>
      <c r="O15742" s="136"/>
      <c r="T15742" s="136"/>
      <c r="W15742" s="136"/>
      <c r="Z15742" s="136"/>
      <c r="AC15742" s="136"/>
    </row>
    <row r="15743" spans="2:29">
      <c r="B15743" s="136"/>
      <c r="E15743" s="136"/>
      <c r="H15743" s="136"/>
      <c r="K15743" s="136"/>
      <c r="O15743" s="136"/>
      <c r="T15743" s="136"/>
      <c r="W15743" s="136"/>
      <c r="Z15743" s="136"/>
      <c r="AC15743" s="136"/>
    </row>
    <row r="15744" spans="2:29">
      <c r="B15744" s="136"/>
      <c r="E15744" s="136"/>
      <c r="H15744" s="136"/>
      <c r="K15744" s="136"/>
      <c r="O15744" s="136"/>
      <c r="T15744" s="136"/>
      <c r="W15744" s="136"/>
      <c r="Z15744" s="136"/>
      <c r="AC15744" s="136"/>
    </row>
    <row r="15745" spans="2:29">
      <c r="B15745" s="136"/>
      <c r="E15745" s="136"/>
      <c r="H15745" s="136"/>
      <c r="K15745" s="136"/>
      <c r="O15745" s="136"/>
      <c r="T15745" s="136"/>
      <c r="W15745" s="136"/>
      <c r="Z15745" s="136"/>
      <c r="AC15745" s="136"/>
    </row>
    <row r="15746" spans="2:29">
      <c r="B15746" s="136"/>
      <c r="E15746" s="136"/>
      <c r="H15746" s="136"/>
      <c r="K15746" s="136"/>
      <c r="O15746" s="136"/>
      <c r="T15746" s="136"/>
      <c r="W15746" s="136"/>
      <c r="Z15746" s="136"/>
      <c r="AC15746" s="136"/>
    </row>
    <row r="15747" spans="2:29">
      <c r="B15747" s="136"/>
      <c r="E15747" s="136"/>
      <c r="H15747" s="136"/>
      <c r="K15747" s="136"/>
      <c r="O15747" s="136"/>
      <c r="T15747" s="136"/>
      <c r="W15747" s="136"/>
      <c r="Z15747" s="136"/>
      <c r="AC15747" s="136"/>
    </row>
    <row r="15748" spans="2:29">
      <c r="B15748" s="136"/>
      <c r="E15748" s="136"/>
      <c r="H15748" s="136"/>
      <c r="K15748" s="136"/>
      <c r="O15748" s="136"/>
      <c r="T15748" s="136"/>
      <c r="W15748" s="136"/>
      <c r="Z15748" s="136"/>
      <c r="AC15748" s="136"/>
    </row>
    <row r="15749" spans="2:29">
      <c r="B15749" s="136"/>
      <c r="E15749" s="136"/>
      <c r="H15749" s="136"/>
      <c r="K15749" s="136"/>
      <c r="O15749" s="136"/>
      <c r="T15749" s="136"/>
      <c r="W15749" s="136"/>
      <c r="Z15749" s="136"/>
      <c r="AC15749" s="136"/>
    </row>
    <row r="15750" spans="2:29">
      <c r="B15750" s="136"/>
      <c r="E15750" s="136"/>
      <c r="H15750" s="136"/>
      <c r="K15750" s="136"/>
      <c r="O15750" s="136"/>
      <c r="T15750" s="136"/>
      <c r="W15750" s="136"/>
      <c r="Z15750" s="136"/>
      <c r="AC15750" s="136"/>
    </row>
    <row r="15751" spans="2:29">
      <c r="B15751" s="136"/>
      <c r="E15751" s="136"/>
      <c r="H15751" s="136"/>
      <c r="K15751" s="136"/>
      <c r="O15751" s="136"/>
      <c r="T15751" s="136"/>
      <c r="W15751" s="136"/>
      <c r="Z15751" s="136"/>
      <c r="AC15751" s="136"/>
    </row>
    <row r="15752" spans="2:29">
      <c r="B15752" s="136"/>
      <c r="E15752" s="136"/>
      <c r="H15752" s="136"/>
      <c r="K15752" s="136"/>
      <c r="O15752" s="136"/>
      <c r="T15752" s="136"/>
      <c r="W15752" s="136"/>
      <c r="Z15752" s="136"/>
      <c r="AC15752" s="136"/>
    </row>
    <row r="15753" spans="2:29">
      <c r="B15753" s="136"/>
      <c r="E15753" s="136"/>
      <c r="H15753" s="136"/>
      <c r="K15753" s="136"/>
      <c r="O15753" s="136"/>
      <c r="T15753" s="136"/>
      <c r="W15753" s="136"/>
      <c r="Z15753" s="136"/>
      <c r="AC15753" s="136"/>
    </row>
    <row r="15754" spans="2:29">
      <c r="B15754" s="136"/>
      <c r="E15754" s="136"/>
      <c r="H15754" s="136"/>
      <c r="K15754" s="136"/>
      <c r="O15754" s="136"/>
      <c r="T15754" s="136"/>
      <c r="W15754" s="136"/>
      <c r="Z15754" s="136"/>
      <c r="AC15754" s="136"/>
    </row>
    <row r="15755" spans="2:29">
      <c r="B15755" s="136"/>
      <c r="E15755" s="136"/>
      <c r="H15755" s="136"/>
      <c r="K15755" s="136"/>
      <c r="O15755" s="136"/>
      <c r="T15755" s="136"/>
      <c r="W15755" s="136"/>
      <c r="Z15755" s="136"/>
      <c r="AC15755" s="136"/>
    </row>
    <row r="15756" spans="2:29">
      <c r="B15756" s="136"/>
      <c r="E15756" s="136"/>
      <c r="H15756" s="136"/>
      <c r="K15756" s="136"/>
      <c r="O15756" s="136"/>
      <c r="T15756" s="136"/>
      <c r="W15756" s="136"/>
      <c r="Z15756" s="136"/>
      <c r="AC15756" s="136"/>
    </row>
    <row r="15757" spans="2:29">
      <c r="B15757" s="136"/>
      <c r="E15757" s="136"/>
      <c r="H15757" s="136"/>
      <c r="K15757" s="136"/>
      <c r="O15757" s="136"/>
      <c r="T15757" s="136"/>
      <c r="W15757" s="136"/>
      <c r="Z15757" s="136"/>
      <c r="AC15757" s="136"/>
    </row>
    <row r="15758" spans="2:29">
      <c r="B15758" s="136"/>
      <c r="E15758" s="136"/>
      <c r="H15758" s="136"/>
      <c r="K15758" s="136"/>
      <c r="O15758" s="136"/>
      <c r="T15758" s="136"/>
      <c r="W15758" s="136"/>
      <c r="Z15758" s="136"/>
      <c r="AC15758" s="136"/>
    </row>
    <row r="15759" spans="2:29">
      <c r="B15759" s="136"/>
      <c r="E15759" s="136"/>
      <c r="H15759" s="136"/>
      <c r="K15759" s="136"/>
      <c r="O15759" s="136"/>
      <c r="T15759" s="136"/>
      <c r="W15759" s="136"/>
      <c r="Z15759" s="136"/>
      <c r="AC15759" s="136"/>
    </row>
    <row r="15760" spans="2:29">
      <c r="B15760" s="136"/>
      <c r="E15760" s="136"/>
      <c r="H15760" s="136"/>
      <c r="K15760" s="136"/>
      <c r="O15760" s="136"/>
      <c r="T15760" s="136"/>
      <c r="W15760" s="136"/>
      <c r="Z15760" s="136"/>
      <c r="AC15760" s="136"/>
    </row>
    <row r="15761" spans="2:29">
      <c r="B15761" s="136"/>
      <c r="E15761" s="136"/>
      <c r="H15761" s="136"/>
      <c r="K15761" s="136"/>
      <c r="O15761" s="136"/>
      <c r="T15761" s="136"/>
      <c r="W15761" s="136"/>
      <c r="Z15761" s="136"/>
      <c r="AC15761" s="136"/>
    </row>
    <row r="15762" spans="2:29">
      <c r="B15762" s="136"/>
      <c r="E15762" s="136"/>
      <c r="H15762" s="136"/>
      <c r="K15762" s="136"/>
      <c r="O15762" s="136"/>
      <c r="T15762" s="136"/>
      <c r="W15762" s="136"/>
      <c r="Z15762" s="136"/>
      <c r="AC15762" s="136"/>
    </row>
    <row r="15763" spans="2:29">
      <c r="B15763" s="136"/>
      <c r="E15763" s="136"/>
      <c r="H15763" s="136"/>
      <c r="K15763" s="136"/>
      <c r="O15763" s="136"/>
      <c r="T15763" s="136"/>
      <c r="W15763" s="136"/>
      <c r="Z15763" s="136"/>
      <c r="AC15763" s="136"/>
    </row>
    <row r="15764" spans="2:29">
      <c r="B15764" s="136"/>
      <c r="E15764" s="136"/>
      <c r="H15764" s="136"/>
      <c r="K15764" s="136"/>
      <c r="O15764" s="136"/>
      <c r="T15764" s="136"/>
      <c r="W15764" s="136"/>
      <c r="Z15764" s="136"/>
      <c r="AC15764" s="136"/>
    </row>
    <row r="15765" spans="2:29">
      <c r="B15765" s="136"/>
      <c r="E15765" s="136"/>
      <c r="H15765" s="136"/>
      <c r="K15765" s="136"/>
      <c r="O15765" s="136"/>
      <c r="T15765" s="136"/>
      <c r="W15765" s="136"/>
      <c r="Z15765" s="136"/>
      <c r="AC15765" s="136"/>
    </row>
    <row r="15766" spans="2:29">
      <c r="B15766" s="136"/>
      <c r="E15766" s="136"/>
      <c r="H15766" s="136"/>
      <c r="K15766" s="136"/>
      <c r="O15766" s="136"/>
      <c r="T15766" s="136"/>
      <c r="W15766" s="136"/>
      <c r="Z15766" s="136"/>
      <c r="AC15766" s="136"/>
    </row>
    <row r="15767" spans="2:29">
      <c r="B15767" s="136"/>
      <c r="E15767" s="136"/>
      <c r="H15767" s="136"/>
      <c r="K15767" s="136"/>
      <c r="O15767" s="136"/>
      <c r="T15767" s="136"/>
      <c r="W15767" s="136"/>
      <c r="Z15767" s="136"/>
      <c r="AC15767" s="136"/>
    </row>
    <row r="15768" spans="2:29">
      <c r="B15768" s="136"/>
      <c r="E15768" s="136"/>
      <c r="H15768" s="136"/>
      <c r="K15768" s="136"/>
      <c r="O15768" s="136"/>
      <c r="T15768" s="136"/>
      <c r="W15768" s="136"/>
      <c r="Z15768" s="136"/>
      <c r="AC15768" s="136"/>
    </row>
    <row r="15769" spans="2:29">
      <c r="B15769" s="136"/>
      <c r="E15769" s="136"/>
      <c r="H15769" s="136"/>
      <c r="K15769" s="136"/>
      <c r="O15769" s="136"/>
      <c r="T15769" s="136"/>
      <c r="W15769" s="136"/>
      <c r="Z15769" s="136"/>
      <c r="AC15769" s="136"/>
    </row>
    <row r="15770" spans="2:29">
      <c r="B15770" s="136"/>
      <c r="E15770" s="136"/>
      <c r="H15770" s="136"/>
      <c r="K15770" s="136"/>
      <c r="O15770" s="136"/>
      <c r="T15770" s="136"/>
      <c r="W15770" s="136"/>
      <c r="Z15770" s="136"/>
      <c r="AC15770" s="136"/>
    </row>
    <row r="15771" spans="2:29">
      <c r="B15771" s="136"/>
      <c r="E15771" s="136"/>
      <c r="H15771" s="136"/>
      <c r="K15771" s="136"/>
      <c r="O15771" s="136"/>
      <c r="T15771" s="136"/>
      <c r="W15771" s="136"/>
      <c r="Z15771" s="136"/>
      <c r="AC15771" s="136"/>
    </row>
    <row r="15772" spans="2:29">
      <c r="B15772" s="136"/>
      <c r="E15772" s="136"/>
      <c r="H15772" s="136"/>
      <c r="K15772" s="136"/>
      <c r="O15772" s="136"/>
      <c r="T15772" s="136"/>
      <c r="W15772" s="136"/>
      <c r="Z15772" s="136"/>
      <c r="AC15772" s="136"/>
    </row>
    <row r="15773" spans="2:29">
      <c r="B15773" s="136"/>
      <c r="E15773" s="136"/>
      <c r="H15773" s="136"/>
      <c r="K15773" s="136"/>
      <c r="O15773" s="136"/>
      <c r="T15773" s="136"/>
      <c r="W15773" s="136"/>
      <c r="Z15773" s="136"/>
      <c r="AC15773" s="136"/>
    </row>
    <row r="15774" spans="2:29">
      <c r="B15774" s="136"/>
      <c r="E15774" s="136"/>
      <c r="H15774" s="136"/>
      <c r="K15774" s="136"/>
      <c r="O15774" s="136"/>
      <c r="T15774" s="136"/>
      <c r="W15774" s="136"/>
      <c r="Z15774" s="136"/>
      <c r="AC15774" s="136"/>
    </row>
    <row r="15775" spans="2:29">
      <c r="B15775" s="136"/>
      <c r="E15775" s="136"/>
      <c r="H15775" s="136"/>
      <c r="K15775" s="136"/>
      <c r="O15775" s="136"/>
      <c r="T15775" s="136"/>
      <c r="W15775" s="136"/>
      <c r="Z15775" s="136"/>
      <c r="AC15775" s="136"/>
    </row>
    <row r="15776" spans="2:29">
      <c r="B15776" s="136"/>
      <c r="E15776" s="136"/>
      <c r="H15776" s="136"/>
      <c r="K15776" s="136"/>
      <c r="O15776" s="136"/>
      <c r="T15776" s="136"/>
      <c r="W15776" s="136"/>
      <c r="Z15776" s="136"/>
      <c r="AC15776" s="136"/>
    </row>
    <row r="15777" spans="2:29">
      <c r="B15777" s="136"/>
      <c r="E15777" s="136"/>
      <c r="H15777" s="136"/>
      <c r="K15777" s="136"/>
      <c r="O15777" s="136"/>
      <c r="T15777" s="136"/>
      <c r="W15777" s="136"/>
      <c r="Z15777" s="136"/>
      <c r="AC15777" s="136"/>
    </row>
    <row r="15778" spans="2:29">
      <c r="B15778" s="136"/>
      <c r="E15778" s="136"/>
      <c r="H15778" s="136"/>
      <c r="K15778" s="136"/>
      <c r="O15778" s="136"/>
      <c r="T15778" s="136"/>
      <c r="W15778" s="136"/>
      <c r="Z15778" s="136"/>
      <c r="AC15778" s="136"/>
    </row>
    <row r="15779" spans="2:29">
      <c r="B15779" s="136"/>
      <c r="E15779" s="136"/>
      <c r="H15779" s="136"/>
      <c r="K15779" s="136"/>
      <c r="O15779" s="136"/>
      <c r="T15779" s="136"/>
      <c r="W15779" s="136"/>
      <c r="Z15779" s="136"/>
      <c r="AC15779" s="136"/>
    </row>
    <row r="15780" spans="2:29">
      <c r="B15780" s="136"/>
      <c r="E15780" s="136"/>
      <c r="H15780" s="136"/>
      <c r="K15780" s="136"/>
      <c r="O15780" s="136"/>
      <c r="T15780" s="136"/>
      <c r="W15780" s="136"/>
      <c r="Z15780" s="136"/>
      <c r="AC15780" s="136"/>
    </row>
    <row r="15781" spans="2:29">
      <c r="B15781" s="136"/>
      <c r="E15781" s="136"/>
      <c r="H15781" s="136"/>
      <c r="K15781" s="136"/>
      <c r="O15781" s="136"/>
      <c r="T15781" s="136"/>
      <c r="W15781" s="136"/>
      <c r="Z15781" s="136"/>
      <c r="AC15781" s="136"/>
    </row>
    <row r="15782" spans="2:29">
      <c r="B15782" s="136"/>
      <c r="E15782" s="136"/>
      <c r="H15782" s="136"/>
      <c r="K15782" s="136"/>
      <c r="O15782" s="136"/>
      <c r="T15782" s="136"/>
      <c r="W15782" s="136"/>
      <c r="Z15782" s="136"/>
      <c r="AC15782" s="136"/>
    </row>
    <row r="15783" spans="2:29">
      <c r="B15783" s="136"/>
      <c r="E15783" s="136"/>
      <c r="H15783" s="136"/>
      <c r="K15783" s="136"/>
      <c r="O15783" s="136"/>
      <c r="T15783" s="136"/>
      <c r="W15783" s="136"/>
      <c r="Z15783" s="136"/>
      <c r="AC15783" s="136"/>
    </row>
    <row r="15784" spans="2:29">
      <c r="B15784" s="136"/>
      <c r="E15784" s="136"/>
      <c r="H15784" s="136"/>
      <c r="K15784" s="136"/>
      <c r="O15784" s="136"/>
      <c r="T15784" s="136"/>
      <c r="W15784" s="136"/>
      <c r="Z15784" s="136"/>
      <c r="AC15784" s="136"/>
    </row>
    <row r="15785" spans="2:29">
      <c r="B15785" s="136"/>
      <c r="E15785" s="136"/>
      <c r="H15785" s="136"/>
      <c r="K15785" s="136"/>
      <c r="O15785" s="136"/>
      <c r="T15785" s="136"/>
      <c r="W15785" s="136"/>
      <c r="Z15785" s="136"/>
      <c r="AC15785" s="136"/>
    </row>
    <row r="15786" spans="2:29">
      <c r="B15786" s="136"/>
      <c r="E15786" s="136"/>
      <c r="H15786" s="136"/>
      <c r="K15786" s="136"/>
      <c r="O15786" s="136"/>
      <c r="T15786" s="136"/>
      <c r="W15786" s="136"/>
      <c r="Z15786" s="136"/>
      <c r="AC15786" s="136"/>
    </row>
    <row r="15787" spans="2:29">
      <c r="B15787" s="136"/>
      <c r="E15787" s="136"/>
      <c r="H15787" s="136"/>
      <c r="K15787" s="136"/>
      <c r="O15787" s="136"/>
      <c r="T15787" s="136"/>
      <c r="W15787" s="136"/>
      <c r="Z15787" s="136"/>
      <c r="AC15787" s="136"/>
    </row>
    <row r="15788" spans="2:29">
      <c r="B15788" s="136"/>
      <c r="E15788" s="136"/>
      <c r="H15788" s="136"/>
      <c r="K15788" s="136"/>
      <c r="O15788" s="136"/>
      <c r="T15788" s="136"/>
      <c r="W15788" s="136"/>
      <c r="Z15788" s="136"/>
      <c r="AC15788" s="136"/>
    </row>
    <row r="15789" spans="2:29">
      <c r="B15789" s="136"/>
      <c r="E15789" s="136"/>
      <c r="H15789" s="136"/>
      <c r="K15789" s="136"/>
      <c r="O15789" s="136"/>
      <c r="T15789" s="136"/>
      <c r="W15789" s="136"/>
      <c r="Z15789" s="136"/>
      <c r="AC15789" s="136"/>
    </row>
    <row r="15790" spans="2:29">
      <c r="B15790" s="136"/>
      <c r="E15790" s="136"/>
      <c r="H15790" s="136"/>
      <c r="K15790" s="136"/>
      <c r="O15790" s="136"/>
      <c r="T15790" s="136"/>
      <c r="W15790" s="136"/>
      <c r="Z15790" s="136"/>
      <c r="AC15790" s="136"/>
    </row>
    <row r="15791" spans="2:29">
      <c r="B15791" s="136"/>
      <c r="E15791" s="136"/>
      <c r="H15791" s="136"/>
      <c r="K15791" s="136"/>
      <c r="O15791" s="136"/>
      <c r="T15791" s="136"/>
      <c r="W15791" s="136"/>
      <c r="Z15791" s="136"/>
      <c r="AC15791" s="136"/>
    </row>
    <row r="15792" spans="2:29">
      <c r="B15792" s="136"/>
      <c r="E15792" s="136"/>
      <c r="H15792" s="136"/>
      <c r="K15792" s="136"/>
      <c r="O15792" s="136"/>
      <c r="T15792" s="136"/>
      <c r="W15792" s="136"/>
      <c r="Z15792" s="136"/>
      <c r="AC15792" s="136"/>
    </row>
    <row r="15793" spans="2:29">
      <c r="B15793" s="136"/>
      <c r="E15793" s="136"/>
      <c r="H15793" s="136"/>
      <c r="K15793" s="136"/>
      <c r="O15793" s="136"/>
      <c r="T15793" s="136"/>
      <c r="W15793" s="136"/>
      <c r="Z15793" s="136"/>
      <c r="AC15793" s="136"/>
    </row>
    <row r="15794" spans="2:29">
      <c r="B15794" s="136"/>
      <c r="E15794" s="136"/>
      <c r="H15794" s="136"/>
      <c r="K15794" s="136"/>
      <c r="O15794" s="136"/>
      <c r="T15794" s="136"/>
      <c r="W15794" s="136"/>
      <c r="Z15794" s="136"/>
      <c r="AC15794" s="136"/>
    </row>
    <row r="15795" spans="2:29">
      <c r="B15795" s="136"/>
      <c r="E15795" s="136"/>
      <c r="H15795" s="136"/>
      <c r="K15795" s="136"/>
      <c r="O15795" s="136"/>
      <c r="T15795" s="136"/>
      <c r="W15795" s="136"/>
      <c r="Z15795" s="136"/>
      <c r="AC15795" s="136"/>
    </row>
    <row r="15796" spans="2:29">
      <c r="B15796" s="136"/>
      <c r="E15796" s="136"/>
      <c r="H15796" s="136"/>
      <c r="K15796" s="136"/>
      <c r="O15796" s="136"/>
      <c r="T15796" s="136"/>
      <c r="W15796" s="136"/>
      <c r="Z15796" s="136"/>
      <c r="AC15796" s="136"/>
    </row>
    <row r="15797" spans="2:29">
      <c r="B15797" s="136"/>
      <c r="E15797" s="136"/>
      <c r="H15797" s="136"/>
      <c r="K15797" s="136"/>
      <c r="O15797" s="136"/>
      <c r="T15797" s="136"/>
      <c r="W15797" s="136"/>
      <c r="Z15797" s="136"/>
      <c r="AC15797" s="136"/>
    </row>
    <row r="15798" spans="2:29">
      <c r="B15798" s="136"/>
      <c r="E15798" s="136"/>
      <c r="H15798" s="136"/>
      <c r="K15798" s="136"/>
      <c r="O15798" s="136"/>
      <c r="T15798" s="136"/>
      <c r="W15798" s="136"/>
      <c r="Z15798" s="136"/>
      <c r="AC15798" s="136"/>
    </row>
    <row r="15799" spans="2:29">
      <c r="B15799" s="136"/>
      <c r="E15799" s="136"/>
      <c r="H15799" s="136"/>
      <c r="K15799" s="136"/>
      <c r="O15799" s="136"/>
      <c r="T15799" s="136"/>
      <c r="W15799" s="136"/>
      <c r="Z15799" s="136"/>
      <c r="AC15799" s="136"/>
    </row>
    <row r="15800" spans="2:29">
      <c r="B15800" s="136"/>
      <c r="E15800" s="136"/>
      <c r="H15800" s="136"/>
      <c r="K15800" s="136"/>
      <c r="O15800" s="136"/>
      <c r="T15800" s="136"/>
      <c r="W15800" s="136"/>
      <c r="Z15800" s="136"/>
      <c r="AC15800" s="136"/>
    </row>
    <row r="15801" spans="2:29">
      <c r="B15801" s="136"/>
      <c r="E15801" s="136"/>
      <c r="H15801" s="136"/>
      <c r="K15801" s="136"/>
      <c r="O15801" s="136"/>
      <c r="T15801" s="136"/>
      <c r="W15801" s="136"/>
      <c r="Z15801" s="136"/>
      <c r="AC15801" s="136"/>
    </row>
    <row r="15802" spans="2:29">
      <c r="B15802" s="136"/>
      <c r="E15802" s="136"/>
      <c r="H15802" s="136"/>
      <c r="K15802" s="136"/>
      <c r="O15802" s="136"/>
      <c r="T15802" s="136"/>
      <c r="W15802" s="136"/>
      <c r="Z15802" s="136"/>
      <c r="AC15802" s="136"/>
    </row>
    <row r="15803" spans="2:29">
      <c r="B15803" s="136"/>
      <c r="E15803" s="136"/>
      <c r="H15803" s="136"/>
      <c r="K15803" s="136"/>
      <c r="O15803" s="136"/>
      <c r="T15803" s="136"/>
      <c r="W15803" s="136"/>
      <c r="Z15803" s="136"/>
      <c r="AC15803" s="136"/>
    </row>
    <row r="15804" spans="2:29">
      <c r="B15804" s="136"/>
      <c r="E15804" s="136"/>
      <c r="H15804" s="136"/>
      <c r="K15804" s="136"/>
      <c r="O15804" s="136"/>
      <c r="T15804" s="136"/>
      <c r="W15804" s="136"/>
      <c r="Z15804" s="136"/>
      <c r="AC15804" s="136"/>
    </row>
    <row r="15805" spans="2:29">
      <c r="B15805" s="136"/>
      <c r="E15805" s="136"/>
      <c r="H15805" s="136"/>
      <c r="K15805" s="136"/>
      <c r="O15805" s="136"/>
      <c r="T15805" s="136"/>
      <c r="W15805" s="136"/>
      <c r="Z15805" s="136"/>
      <c r="AC15805" s="136"/>
    </row>
    <row r="15806" spans="2:29">
      <c r="B15806" s="136"/>
      <c r="E15806" s="136"/>
      <c r="H15806" s="136"/>
      <c r="K15806" s="136"/>
      <c r="O15806" s="136"/>
      <c r="T15806" s="136"/>
      <c r="W15806" s="136"/>
      <c r="Z15806" s="136"/>
      <c r="AC15806" s="136"/>
    </row>
    <row r="15807" spans="2:29">
      <c r="B15807" s="136"/>
      <c r="E15807" s="136"/>
      <c r="H15807" s="136"/>
      <c r="K15807" s="136"/>
      <c r="O15807" s="136"/>
      <c r="T15807" s="136"/>
      <c r="W15807" s="136"/>
      <c r="Z15807" s="136"/>
      <c r="AC15807" s="136"/>
    </row>
    <row r="15808" spans="2:29">
      <c r="B15808" s="136"/>
      <c r="E15808" s="136"/>
      <c r="H15808" s="136"/>
      <c r="K15808" s="136"/>
      <c r="O15808" s="136"/>
      <c r="T15808" s="136"/>
      <c r="W15808" s="136"/>
      <c r="Z15808" s="136"/>
      <c r="AC15808" s="136"/>
    </row>
    <row r="15809" spans="2:29">
      <c r="B15809" s="136"/>
      <c r="E15809" s="136"/>
      <c r="H15809" s="136"/>
      <c r="K15809" s="136"/>
      <c r="O15809" s="136"/>
      <c r="T15809" s="136"/>
      <c r="W15809" s="136"/>
      <c r="Z15809" s="136"/>
      <c r="AC15809" s="136"/>
    </row>
    <row r="15810" spans="2:29">
      <c r="B15810" s="136"/>
      <c r="E15810" s="136"/>
      <c r="H15810" s="136"/>
      <c r="K15810" s="136"/>
      <c r="O15810" s="136"/>
      <c r="T15810" s="136"/>
      <c r="W15810" s="136"/>
      <c r="Z15810" s="136"/>
      <c r="AC15810" s="136"/>
    </row>
    <row r="15811" spans="2:29">
      <c r="B15811" s="136"/>
      <c r="E15811" s="136"/>
      <c r="H15811" s="136"/>
      <c r="K15811" s="136"/>
      <c r="O15811" s="136"/>
      <c r="T15811" s="136"/>
      <c r="W15811" s="136"/>
      <c r="Z15811" s="136"/>
      <c r="AC15811" s="136"/>
    </row>
    <row r="15812" spans="2:29">
      <c r="B15812" s="136"/>
      <c r="E15812" s="136"/>
      <c r="H15812" s="136"/>
      <c r="K15812" s="136"/>
      <c r="O15812" s="136"/>
      <c r="T15812" s="136"/>
      <c r="W15812" s="136"/>
      <c r="Z15812" s="136"/>
      <c r="AC15812" s="136"/>
    </row>
    <row r="15813" spans="2:29">
      <c r="B15813" s="136"/>
      <c r="E15813" s="136"/>
      <c r="H15813" s="136"/>
      <c r="K15813" s="136"/>
      <c r="O15813" s="136"/>
      <c r="T15813" s="136"/>
      <c r="W15813" s="136"/>
      <c r="Z15813" s="136"/>
      <c r="AC15813" s="136"/>
    </row>
    <row r="15814" spans="2:29">
      <c r="B15814" s="136"/>
      <c r="E15814" s="136"/>
      <c r="H15814" s="136"/>
      <c r="K15814" s="136"/>
      <c r="O15814" s="136"/>
      <c r="T15814" s="136"/>
      <c r="W15814" s="136"/>
      <c r="Z15814" s="136"/>
      <c r="AC15814" s="136"/>
    </row>
    <row r="15815" spans="2:29">
      <c r="B15815" s="136"/>
      <c r="E15815" s="136"/>
      <c r="H15815" s="136"/>
      <c r="K15815" s="136"/>
      <c r="O15815" s="136"/>
      <c r="T15815" s="136"/>
      <c r="W15815" s="136"/>
      <c r="Z15815" s="136"/>
      <c r="AC15815" s="136"/>
    </row>
    <row r="15816" spans="2:29">
      <c r="B15816" s="136"/>
      <c r="E15816" s="136"/>
      <c r="H15816" s="136"/>
      <c r="K15816" s="136"/>
      <c r="O15816" s="136"/>
      <c r="T15816" s="136"/>
      <c r="W15816" s="136"/>
      <c r="Z15816" s="136"/>
      <c r="AC15816" s="136"/>
    </row>
    <row r="15817" spans="2:29">
      <c r="B15817" s="136"/>
      <c r="E15817" s="136"/>
      <c r="H15817" s="136"/>
      <c r="K15817" s="136"/>
      <c r="O15817" s="136"/>
      <c r="T15817" s="136"/>
      <c r="W15817" s="136"/>
      <c r="Z15817" s="136"/>
      <c r="AC15817" s="136"/>
    </row>
    <row r="15818" spans="2:29">
      <c r="B15818" s="136"/>
      <c r="E15818" s="136"/>
      <c r="H15818" s="136"/>
      <c r="K15818" s="136"/>
      <c r="O15818" s="136"/>
      <c r="T15818" s="136"/>
      <c r="W15818" s="136"/>
      <c r="Z15818" s="136"/>
      <c r="AC15818" s="136"/>
    </row>
    <row r="15819" spans="2:29">
      <c r="B15819" s="136"/>
      <c r="E15819" s="136"/>
      <c r="H15819" s="136"/>
      <c r="K15819" s="136"/>
      <c r="O15819" s="136"/>
      <c r="T15819" s="136"/>
      <c r="W15819" s="136"/>
      <c r="Z15819" s="136"/>
      <c r="AC15819" s="136"/>
    </row>
    <row r="15820" spans="2:29">
      <c r="B15820" s="136"/>
      <c r="E15820" s="136"/>
      <c r="H15820" s="136"/>
      <c r="K15820" s="136"/>
      <c r="O15820" s="136"/>
      <c r="T15820" s="136"/>
      <c r="W15820" s="136"/>
      <c r="Z15820" s="136"/>
      <c r="AC15820" s="136"/>
    </row>
    <row r="15821" spans="2:29">
      <c r="B15821" s="136"/>
      <c r="E15821" s="136"/>
      <c r="H15821" s="136"/>
      <c r="K15821" s="136"/>
      <c r="O15821" s="136"/>
      <c r="T15821" s="136"/>
      <c r="W15821" s="136"/>
      <c r="Z15821" s="136"/>
      <c r="AC15821" s="136"/>
    </row>
    <row r="15822" spans="2:29">
      <c r="B15822" s="136"/>
      <c r="E15822" s="136"/>
      <c r="H15822" s="136"/>
      <c r="K15822" s="136"/>
      <c r="O15822" s="136"/>
      <c r="T15822" s="136"/>
      <c r="W15822" s="136"/>
      <c r="Z15822" s="136"/>
      <c r="AC15822" s="136"/>
    </row>
    <row r="15823" spans="2:29">
      <c r="B15823" s="136"/>
      <c r="E15823" s="136"/>
      <c r="H15823" s="136"/>
      <c r="K15823" s="136"/>
      <c r="O15823" s="136"/>
      <c r="T15823" s="136"/>
      <c r="W15823" s="136"/>
      <c r="Z15823" s="136"/>
      <c r="AC15823" s="136"/>
    </row>
    <row r="15824" spans="2:29">
      <c r="B15824" s="136"/>
      <c r="E15824" s="136"/>
      <c r="H15824" s="136"/>
      <c r="K15824" s="136"/>
      <c r="O15824" s="136"/>
      <c r="T15824" s="136"/>
      <c r="W15824" s="136"/>
      <c r="Z15824" s="136"/>
      <c r="AC15824" s="136"/>
    </row>
    <row r="15825" spans="2:29">
      <c r="B15825" s="136"/>
      <c r="E15825" s="136"/>
      <c r="H15825" s="136"/>
      <c r="K15825" s="136"/>
      <c r="O15825" s="136"/>
      <c r="T15825" s="136"/>
      <c r="W15825" s="136"/>
      <c r="Z15825" s="136"/>
      <c r="AC15825" s="136"/>
    </row>
    <row r="15826" spans="2:29">
      <c r="B15826" s="136"/>
      <c r="E15826" s="136"/>
      <c r="H15826" s="136"/>
      <c r="K15826" s="136"/>
      <c r="O15826" s="136"/>
      <c r="T15826" s="136"/>
      <c r="W15826" s="136"/>
      <c r="Z15826" s="136"/>
      <c r="AC15826" s="136"/>
    </row>
    <row r="15827" spans="2:29">
      <c r="B15827" s="136"/>
      <c r="E15827" s="136"/>
      <c r="H15827" s="136"/>
      <c r="K15827" s="136"/>
      <c r="O15827" s="136"/>
      <c r="T15827" s="136"/>
      <c r="W15827" s="136"/>
      <c r="Z15827" s="136"/>
      <c r="AC15827" s="136"/>
    </row>
    <row r="15828" spans="2:29">
      <c r="B15828" s="136"/>
      <c r="E15828" s="136"/>
      <c r="H15828" s="136"/>
      <c r="K15828" s="136"/>
      <c r="O15828" s="136"/>
      <c r="T15828" s="136"/>
      <c r="W15828" s="136"/>
      <c r="Z15828" s="136"/>
      <c r="AC15828" s="136"/>
    </row>
    <row r="15829" spans="2:29">
      <c r="B15829" s="136"/>
      <c r="E15829" s="136"/>
      <c r="H15829" s="136"/>
      <c r="K15829" s="136"/>
      <c r="O15829" s="136"/>
      <c r="T15829" s="136"/>
      <c r="W15829" s="136"/>
      <c r="Z15829" s="136"/>
      <c r="AC15829" s="136"/>
    </row>
    <row r="15830" spans="2:29">
      <c r="B15830" s="136"/>
      <c r="E15830" s="136"/>
      <c r="H15830" s="136"/>
      <c r="K15830" s="136"/>
      <c r="O15830" s="136"/>
      <c r="T15830" s="136"/>
      <c r="W15830" s="136"/>
      <c r="Z15830" s="136"/>
      <c r="AC15830" s="136"/>
    </row>
    <row r="15831" spans="2:29">
      <c r="B15831" s="136"/>
      <c r="E15831" s="136"/>
      <c r="H15831" s="136"/>
      <c r="K15831" s="136"/>
      <c r="O15831" s="136"/>
      <c r="T15831" s="136"/>
      <c r="W15831" s="136"/>
      <c r="Z15831" s="136"/>
      <c r="AC15831" s="136"/>
    </row>
    <row r="15832" spans="2:29">
      <c r="B15832" s="136"/>
      <c r="E15832" s="136"/>
      <c r="H15832" s="136"/>
      <c r="K15832" s="136"/>
      <c r="O15832" s="136"/>
      <c r="T15832" s="136"/>
      <c r="W15832" s="136"/>
      <c r="Z15832" s="136"/>
      <c r="AC15832" s="136"/>
    </row>
    <row r="15833" spans="2:29">
      <c r="B15833" s="136"/>
      <c r="E15833" s="136"/>
      <c r="H15833" s="136"/>
      <c r="K15833" s="136"/>
      <c r="O15833" s="136"/>
      <c r="T15833" s="136"/>
      <c r="W15833" s="136"/>
      <c r="Z15833" s="136"/>
      <c r="AC15833" s="136"/>
    </row>
    <row r="15834" spans="2:29">
      <c r="B15834" s="136"/>
      <c r="E15834" s="136"/>
      <c r="H15834" s="136"/>
      <c r="K15834" s="136"/>
      <c r="O15834" s="136"/>
      <c r="T15834" s="136"/>
      <c r="W15834" s="136"/>
      <c r="Z15834" s="136"/>
      <c r="AC15834" s="136"/>
    </row>
    <row r="15835" spans="2:29">
      <c r="B15835" s="136"/>
      <c r="E15835" s="136"/>
      <c r="H15835" s="136"/>
      <c r="K15835" s="136"/>
      <c r="O15835" s="136"/>
      <c r="T15835" s="136"/>
      <c r="W15835" s="136"/>
      <c r="Z15835" s="136"/>
      <c r="AC15835" s="136"/>
    </row>
    <row r="15836" spans="2:29">
      <c r="B15836" s="136"/>
      <c r="E15836" s="136"/>
      <c r="H15836" s="136"/>
      <c r="K15836" s="136"/>
      <c r="O15836" s="136"/>
      <c r="T15836" s="136"/>
      <c r="W15836" s="136"/>
      <c r="Z15836" s="136"/>
      <c r="AC15836" s="136"/>
    </row>
    <row r="15837" spans="2:29">
      <c r="B15837" s="136"/>
      <c r="E15837" s="136"/>
      <c r="H15837" s="136"/>
      <c r="K15837" s="136"/>
      <c r="O15837" s="136"/>
      <c r="T15837" s="136"/>
      <c r="W15837" s="136"/>
      <c r="Z15837" s="136"/>
      <c r="AC15837" s="136"/>
    </row>
    <row r="15838" spans="2:29">
      <c r="B15838" s="136"/>
      <c r="E15838" s="136"/>
      <c r="H15838" s="136"/>
      <c r="K15838" s="136"/>
      <c r="O15838" s="136"/>
      <c r="T15838" s="136"/>
      <c r="W15838" s="136"/>
      <c r="Z15838" s="136"/>
      <c r="AC15838" s="136"/>
    </row>
    <row r="15839" spans="2:29">
      <c r="B15839" s="136"/>
      <c r="E15839" s="136"/>
      <c r="H15839" s="136"/>
      <c r="K15839" s="136"/>
      <c r="O15839" s="136"/>
      <c r="T15839" s="136"/>
      <c r="W15839" s="136"/>
      <c r="Z15839" s="136"/>
      <c r="AC15839" s="136"/>
    </row>
    <row r="15840" spans="2:29">
      <c r="B15840" s="136"/>
      <c r="E15840" s="136"/>
      <c r="H15840" s="136"/>
      <c r="K15840" s="136"/>
      <c r="O15840" s="136"/>
      <c r="T15840" s="136"/>
      <c r="W15840" s="136"/>
      <c r="Z15840" s="136"/>
      <c r="AC15840" s="136"/>
    </row>
    <row r="15841" spans="2:29">
      <c r="B15841" s="136"/>
      <c r="E15841" s="136"/>
      <c r="H15841" s="136"/>
      <c r="K15841" s="136"/>
      <c r="O15841" s="136"/>
      <c r="T15841" s="136"/>
      <c r="W15841" s="136"/>
      <c r="Z15841" s="136"/>
      <c r="AC15841" s="136"/>
    </row>
    <row r="15842" spans="2:29">
      <c r="B15842" s="136"/>
      <c r="E15842" s="136"/>
      <c r="H15842" s="136"/>
      <c r="K15842" s="136"/>
      <c r="O15842" s="136"/>
      <c r="T15842" s="136"/>
      <c r="W15842" s="136"/>
      <c r="Z15842" s="136"/>
      <c r="AC15842" s="136"/>
    </row>
    <row r="15843" spans="2:29">
      <c r="B15843" s="136"/>
      <c r="E15843" s="136"/>
      <c r="H15843" s="136"/>
      <c r="K15843" s="136"/>
      <c r="O15843" s="136"/>
      <c r="T15843" s="136"/>
      <c r="W15843" s="136"/>
      <c r="Z15843" s="136"/>
      <c r="AC15843" s="136"/>
    </row>
    <row r="15844" spans="2:29">
      <c r="B15844" s="136"/>
      <c r="E15844" s="136"/>
      <c r="H15844" s="136"/>
      <c r="K15844" s="136"/>
      <c r="O15844" s="136"/>
      <c r="T15844" s="136"/>
      <c r="W15844" s="136"/>
      <c r="Z15844" s="136"/>
      <c r="AC15844" s="136"/>
    </row>
    <row r="15845" spans="2:29">
      <c r="B15845" s="136"/>
      <c r="E15845" s="136"/>
      <c r="H15845" s="136"/>
      <c r="K15845" s="136"/>
      <c r="O15845" s="136"/>
      <c r="T15845" s="136"/>
      <c r="W15845" s="136"/>
      <c r="Z15845" s="136"/>
      <c r="AC15845" s="136"/>
    </row>
    <row r="15846" spans="2:29">
      <c r="B15846" s="136"/>
      <c r="E15846" s="136"/>
      <c r="H15846" s="136"/>
      <c r="K15846" s="136"/>
      <c r="O15846" s="136"/>
      <c r="T15846" s="136"/>
      <c r="W15846" s="136"/>
      <c r="Z15846" s="136"/>
      <c r="AC15846" s="136"/>
    </row>
    <row r="15847" spans="2:29">
      <c r="B15847" s="136"/>
      <c r="E15847" s="136"/>
      <c r="H15847" s="136"/>
      <c r="K15847" s="136"/>
      <c r="O15847" s="136"/>
      <c r="T15847" s="136"/>
      <c r="W15847" s="136"/>
      <c r="Z15847" s="136"/>
      <c r="AC15847" s="136"/>
    </row>
    <row r="15848" spans="2:29">
      <c r="B15848" s="136"/>
      <c r="E15848" s="136"/>
      <c r="H15848" s="136"/>
      <c r="K15848" s="136"/>
      <c r="O15848" s="136"/>
      <c r="T15848" s="136"/>
      <c r="W15848" s="136"/>
      <c r="Z15848" s="136"/>
      <c r="AC15848" s="136"/>
    </row>
    <row r="15849" spans="2:29">
      <c r="B15849" s="136"/>
      <c r="E15849" s="136"/>
      <c r="H15849" s="136"/>
      <c r="K15849" s="136"/>
      <c r="O15849" s="136"/>
      <c r="T15849" s="136"/>
      <c r="W15849" s="136"/>
      <c r="Z15849" s="136"/>
      <c r="AC15849" s="136"/>
    </row>
    <row r="15850" spans="2:29">
      <c r="B15850" s="136"/>
      <c r="E15850" s="136"/>
      <c r="H15850" s="136"/>
      <c r="K15850" s="136"/>
      <c r="O15850" s="136"/>
      <c r="T15850" s="136"/>
      <c r="W15850" s="136"/>
      <c r="Z15850" s="136"/>
      <c r="AC15850" s="136"/>
    </row>
    <row r="15851" spans="2:29">
      <c r="B15851" s="136"/>
      <c r="E15851" s="136"/>
      <c r="H15851" s="136"/>
      <c r="K15851" s="136"/>
      <c r="O15851" s="136"/>
      <c r="T15851" s="136"/>
      <c r="W15851" s="136"/>
      <c r="Z15851" s="136"/>
      <c r="AC15851" s="136"/>
    </row>
    <row r="15852" spans="2:29">
      <c r="B15852" s="136"/>
      <c r="E15852" s="136"/>
      <c r="H15852" s="136"/>
      <c r="K15852" s="136"/>
      <c r="O15852" s="136"/>
      <c r="T15852" s="136"/>
      <c r="W15852" s="136"/>
      <c r="Z15852" s="136"/>
      <c r="AC15852" s="136"/>
    </row>
    <row r="15853" spans="2:29">
      <c r="B15853" s="136"/>
      <c r="E15853" s="136"/>
      <c r="H15853" s="136"/>
      <c r="K15853" s="136"/>
      <c r="O15853" s="136"/>
      <c r="T15853" s="136"/>
      <c r="W15853" s="136"/>
      <c r="Z15853" s="136"/>
      <c r="AC15853" s="136"/>
    </row>
    <row r="15854" spans="2:29">
      <c r="B15854" s="136"/>
      <c r="E15854" s="136"/>
      <c r="H15854" s="136"/>
      <c r="K15854" s="136"/>
      <c r="O15854" s="136"/>
      <c r="T15854" s="136"/>
      <c r="W15854" s="136"/>
      <c r="Z15854" s="136"/>
      <c r="AC15854" s="136"/>
    </row>
    <row r="15855" spans="2:29">
      <c r="B15855" s="136"/>
      <c r="E15855" s="136"/>
      <c r="H15855" s="136"/>
      <c r="K15855" s="136"/>
      <c r="O15855" s="136"/>
      <c r="T15855" s="136"/>
      <c r="W15855" s="136"/>
      <c r="Z15855" s="136"/>
      <c r="AC15855" s="136"/>
    </row>
    <row r="15856" spans="2:29">
      <c r="B15856" s="136"/>
      <c r="E15856" s="136"/>
      <c r="H15856" s="136"/>
      <c r="K15856" s="136"/>
      <c r="O15856" s="136"/>
      <c r="T15856" s="136"/>
      <c r="W15856" s="136"/>
      <c r="Z15856" s="136"/>
      <c r="AC15856" s="136"/>
    </row>
    <row r="15857" spans="2:29">
      <c r="B15857" s="136"/>
      <c r="E15857" s="136"/>
      <c r="H15857" s="136"/>
      <c r="K15857" s="136"/>
      <c r="O15857" s="136"/>
      <c r="T15857" s="136"/>
      <c r="W15857" s="136"/>
      <c r="Z15857" s="136"/>
      <c r="AC15857" s="136"/>
    </row>
    <row r="15858" spans="2:29">
      <c r="B15858" s="136"/>
      <c r="E15858" s="136"/>
      <c r="H15858" s="136"/>
      <c r="K15858" s="136"/>
      <c r="O15858" s="136"/>
      <c r="T15858" s="136"/>
      <c r="W15858" s="136"/>
      <c r="Z15858" s="136"/>
      <c r="AC15858" s="136"/>
    </row>
    <row r="15859" spans="2:29">
      <c r="B15859" s="136"/>
      <c r="E15859" s="136"/>
      <c r="H15859" s="136"/>
      <c r="K15859" s="136"/>
      <c r="O15859" s="136"/>
      <c r="T15859" s="136"/>
      <c r="W15859" s="136"/>
      <c r="Z15859" s="136"/>
      <c r="AC15859" s="136"/>
    </row>
    <row r="15860" spans="2:29">
      <c r="B15860" s="136"/>
      <c r="E15860" s="136"/>
      <c r="H15860" s="136"/>
      <c r="K15860" s="136"/>
      <c r="O15860" s="136"/>
      <c r="T15860" s="136"/>
      <c r="W15860" s="136"/>
      <c r="Z15860" s="136"/>
      <c r="AC15860" s="136"/>
    </row>
    <row r="15861" spans="2:29">
      <c r="B15861" s="136"/>
      <c r="E15861" s="136"/>
      <c r="H15861" s="136"/>
      <c r="K15861" s="136"/>
      <c r="O15861" s="136"/>
      <c r="T15861" s="136"/>
      <c r="W15861" s="136"/>
      <c r="Z15861" s="136"/>
      <c r="AC15861" s="136"/>
    </row>
    <row r="15862" spans="2:29">
      <c r="B15862" s="136"/>
      <c r="E15862" s="136"/>
      <c r="H15862" s="136"/>
      <c r="K15862" s="136"/>
      <c r="O15862" s="136"/>
      <c r="T15862" s="136"/>
      <c r="W15862" s="136"/>
      <c r="Z15862" s="136"/>
      <c r="AC15862" s="136"/>
    </row>
    <row r="15863" spans="2:29">
      <c r="B15863" s="136"/>
      <c r="E15863" s="136"/>
      <c r="H15863" s="136"/>
      <c r="K15863" s="136"/>
      <c r="O15863" s="136"/>
      <c r="T15863" s="136"/>
      <c r="W15863" s="136"/>
      <c r="Z15863" s="136"/>
      <c r="AC15863" s="136"/>
    </row>
    <row r="15864" spans="2:29">
      <c r="B15864" s="136"/>
      <c r="E15864" s="136"/>
      <c r="H15864" s="136"/>
      <c r="K15864" s="136"/>
      <c r="O15864" s="136"/>
      <c r="T15864" s="136"/>
      <c r="W15864" s="136"/>
      <c r="Z15864" s="136"/>
      <c r="AC15864" s="136"/>
    </row>
    <row r="15865" spans="2:29">
      <c r="B15865" s="136"/>
      <c r="E15865" s="136"/>
      <c r="H15865" s="136"/>
      <c r="K15865" s="136"/>
      <c r="O15865" s="136"/>
      <c r="T15865" s="136"/>
      <c r="W15865" s="136"/>
      <c r="Z15865" s="136"/>
      <c r="AC15865" s="136"/>
    </row>
    <row r="15866" spans="2:29">
      <c r="B15866" s="136"/>
      <c r="E15866" s="136"/>
      <c r="H15866" s="136"/>
      <c r="K15866" s="136"/>
      <c r="O15866" s="136"/>
      <c r="T15866" s="136"/>
      <c r="W15866" s="136"/>
      <c r="Z15866" s="136"/>
      <c r="AC15866" s="136"/>
    </row>
    <row r="15867" spans="2:29">
      <c r="B15867" s="136"/>
      <c r="E15867" s="136"/>
      <c r="H15867" s="136"/>
      <c r="K15867" s="136"/>
      <c r="O15867" s="136"/>
      <c r="T15867" s="136"/>
      <c r="W15867" s="136"/>
      <c r="Z15867" s="136"/>
      <c r="AC15867" s="136"/>
    </row>
    <row r="15868" spans="2:29">
      <c r="B15868" s="136"/>
      <c r="E15868" s="136"/>
      <c r="H15868" s="136"/>
      <c r="K15868" s="136"/>
      <c r="O15868" s="136"/>
      <c r="T15868" s="136"/>
      <c r="W15868" s="136"/>
      <c r="Z15868" s="136"/>
      <c r="AC15868" s="136"/>
    </row>
    <row r="15869" spans="2:29">
      <c r="B15869" s="136"/>
      <c r="E15869" s="136"/>
      <c r="H15869" s="136"/>
      <c r="K15869" s="136"/>
      <c r="O15869" s="136"/>
      <c r="T15869" s="136"/>
      <c r="W15869" s="136"/>
      <c r="Z15869" s="136"/>
      <c r="AC15869" s="136"/>
    </row>
    <row r="15870" spans="2:29">
      <c r="B15870" s="136"/>
      <c r="E15870" s="136"/>
      <c r="H15870" s="136"/>
      <c r="K15870" s="136"/>
      <c r="O15870" s="136"/>
      <c r="T15870" s="136"/>
      <c r="W15870" s="136"/>
      <c r="Z15870" s="136"/>
      <c r="AC15870" s="136"/>
    </row>
    <row r="15871" spans="2:29">
      <c r="B15871" s="136"/>
      <c r="E15871" s="136"/>
      <c r="H15871" s="136"/>
      <c r="K15871" s="136"/>
      <c r="O15871" s="136"/>
      <c r="T15871" s="136"/>
      <c r="W15871" s="136"/>
      <c r="Z15871" s="136"/>
      <c r="AC15871" s="136"/>
    </row>
    <row r="15872" spans="2:29">
      <c r="B15872" s="136"/>
      <c r="E15872" s="136"/>
      <c r="H15872" s="136"/>
      <c r="K15872" s="136"/>
      <c r="O15872" s="136"/>
      <c r="T15872" s="136"/>
      <c r="W15872" s="136"/>
      <c r="Z15872" s="136"/>
      <c r="AC15872" s="136"/>
    </row>
    <row r="15873" spans="2:29">
      <c r="B15873" s="136"/>
      <c r="E15873" s="136"/>
      <c r="H15873" s="136"/>
      <c r="K15873" s="136"/>
      <c r="O15873" s="136"/>
      <c r="T15873" s="136"/>
      <c r="W15873" s="136"/>
      <c r="Z15873" s="136"/>
      <c r="AC15873" s="136"/>
    </row>
    <row r="15874" spans="2:29">
      <c r="B15874" s="136"/>
      <c r="E15874" s="136"/>
      <c r="H15874" s="136"/>
      <c r="K15874" s="136"/>
      <c r="O15874" s="136"/>
      <c r="T15874" s="136"/>
      <c r="W15874" s="136"/>
      <c r="Z15874" s="136"/>
      <c r="AC15874" s="136"/>
    </row>
    <row r="15875" spans="2:29">
      <c r="B15875" s="136"/>
      <c r="E15875" s="136"/>
      <c r="H15875" s="136"/>
      <c r="K15875" s="136"/>
      <c r="O15875" s="136"/>
      <c r="T15875" s="136"/>
      <c r="W15875" s="136"/>
      <c r="Z15875" s="136"/>
      <c r="AC15875" s="136"/>
    </row>
    <row r="15876" spans="2:29">
      <c r="B15876" s="136"/>
      <c r="E15876" s="136"/>
      <c r="H15876" s="136"/>
      <c r="K15876" s="136"/>
      <c r="O15876" s="136"/>
      <c r="T15876" s="136"/>
      <c r="W15876" s="136"/>
      <c r="Z15876" s="136"/>
      <c r="AC15876" s="136"/>
    </row>
    <row r="15877" spans="2:29">
      <c r="B15877" s="136"/>
      <c r="E15877" s="136"/>
      <c r="H15877" s="136"/>
      <c r="K15877" s="136"/>
      <c r="O15877" s="136"/>
      <c r="T15877" s="136"/>
      <c r="W15877" s="136"/>
      <c r="Z15877" s="136"/>
      <c r="AC15877" s="136"/>
    </row>
    <row r="15878" spans="2:29">
      <c r="B15878" s="136"/>
      <c r="E15878" s="136"/>
      <c r="H15878" s="136"/>
      <c r="K15878" s="136"/>
      <c r="O15878" s="136"/>
      <c r="T15878" s="136"/>
      <c r="W15878" s="136"/>
      <c r="Z15878" s="136"/>
      <c r="AC15878" s="136"/>
    </row>
    <row r="15879" spans="2:29">
      <c r="B15879" s="136"/>
      <c r="E15879" s="136"/>
      <c r="H15879" s="136"/>
      <c r="K15879" s="136"/>
      <c r="O15879" s="136"/>
      <c r="T15879" s="136"/>
      <c r="W15879" s="136"/>
      <c r="Z15879" s="136"/>
      <c r="AC15879" s="136"/>
    </row>
    <row r="15880" spans="2:29">
      <c r="B15880" s="136"/>
      <c r="E15880" s="136"/>
      <c r="H15880" s="136"/>
      <c r="K15880" s="136"/>
      <c r="O15880" s="136"/>
      <c r="T15880" s="136"/>
      <c r="W15880" s="136"/>
      <c r="Z15880" s="136"/>
      <c r="AC15880" s="136"/>
    </row>
    <row r="15881" spans="2:29">
      <c r="B15881" s="136"/>
      <c r="E15881" s="136"/>
      <c r="H15881" s="136"/>
      <c r="K15881" s="136"/>
      <c r="O15881" s="136"/>
      <c r="T15881" s="136"/>
      <c r="W15881" s="136"/>
      <c r="Z15881" s="136"/>
      <c r="AC15881" s="136"/>
    </row>
    <row r="15882" spans="2:29">
      <c r="B15882" s="136"/>
      <c r="E15882" s="136"/>
      <c r="H15882" s="136"/>
      <c r="K15882" s="136"/>
      <c r="O15882" s="136"/>
      <c r="T15882" s="136"/>
      <c r="W15882" s="136"/>
      <c r="Z15882" s="136"/>
      <c r="AC15882" s="136"/>
    </row>
    <row r="15883" spans="2:29">
      <c r="B15883" s="136"/>
      <c r="E15883" s="136"/>
      <c r="H15883" s="136"/>
      <c r="K15883" s="136"/>
      <c r="O15883" s="136"/>
      <c r="T15883" s="136"/>
      <c r="W15883" s="136"/>
      <c r="Z15883" s="136"/>
      <c r="AC15883" s="136"/>
    </row>
    <row r="15884" spans="2:29">
      <c r="B15884" s="136"/>
      <c r="E15884" s="136"/>
      <c r="H15884" s="136"/>
      <c r="K15884" s="136"/>
      <c r="O15884" s="136"/>
      <c r="T15884" s="136"/>
      <c r="W15884" s="136"/>
      <c r="Z15884" s="136"/>
      <c r="AC15884" s="136"/>
    </row>
    <row r="15885" spans="2:29">
      <c r="B15885" s="136"/>
      <c r="E15885" s="136"/>
      <c r="H15885" s="136"/>
      <c r="K15885" s="136"/>
      <c r="O15885" s="136"/>
      <c r="T15885" s="136"/>
      <c r="W15885" s="136"/>
      <c r="Z15885" s="136"/>
      <c r="AC15885" s="136"/>
    </row>
    <row r="15886" spans="2:29">
      <c r="B15886" s="136"/>
      <c r="E15886" s="136"/>
      <c r="H15886" s="136"/>
      <c r="K15886" s="136"/>
      <c r="O15886" s="136"/>
      <c r="T15886" s="136"/>
      <c r="W15886" s="136"/>
      <c r="Z15886" s="136"/>
      <c r="AC15886" s="136"/>
    </row>
    <row r="15887" spans="2:29">
      <c r="B15887" s="136"/>
      <c r="E15887" s="136"/>
      <c r="H15887" s="136"/>
      <c r="K15887" s="136"/>
      <c r="O15887" s="136"/>
      <c r="T15887" s="136"/>
      <c r="W15887" s="136"/>
      <c r="Z15887" s="136"/>
      <c r="AC15887" s="136"/>
    </row>
    <row r="15888" spans="2:29">
      <c r="B15888" s="136"/>
      <c r="E15888" s="136"/>
      <c r="H15888" s="136"/>
      <c r="K15888" s="136"/>
      <c r="O15888" s="136"/>
      <c r="T15888" s="136"/>
      <c r="W15888" s="136"/>
      <c r="Z15888" s="136"/>
      <c r="AC15888" s="136"/>
    </row>
    <row r="15889" spans="2:29">
      <c r="B15889" s="136"/>
      <c r="E15889" s="136"/>
      <c r="H15889" s="136"/>
      <c r="K15889" s="136"/>
      <c r="O15889" s="136"/>
      <c r="T15889" s="136"/>
      <c r="W15889" s="136"/>
      <c r="Z15889" s="136"/>
      <c r="AC15889" s="136"/>
    </row>
    <row r="15890" spans="2:29">
      <c r="B15890" s="136"/>
      <c r="E15890" s="136"/>
      <c r="H15890" s="136"/>
      <c r="K15890" s="136"/>
      <c r="O15890" s="136"/>
      <c r="T15890" s="136"/>
      <c r="W15890" s="136"/>
      <c r="Z15890" s="136"/>
      <c r="AC15890" s="136"/>
    </row>
    <row r="15891" spans="2:29">
      <c r="B15891" s="136"/>
      <c r="E15891" s="136"/>
      <c r="H15891" s="136"/>
      <c r="K15891" s="136"/>
      <c r="O15891" s="136"/>
      <c r="T15891" s="136"/>
      <c r="W15891" s="136"/>
      <c r="Z15891" s="136"/>
      <c r="AC15891" s="136"/>
    </row>
    <row r="15892" spans="2:29">
      <c r="B15892" s="136"/>
      <c r="E15892" s="136"/>
      <c r="H15892" s="136"/>
      <c r="K15892" s="136"/>
      <c r="O15892" s="136"/>
      <c r="T15892" s="136"/>
      <c r="W15892" s="136"/>
      <c r="Z15892" s="136"/>
      <c r="AC15892" s="136"/>
    </row>
    <row r="15893" spans="2:29">
      <c r="B15893" s="136"/>
      <c r="E15893" s="136"/>
      <c r="H15893" s="136"/>
      <c r="K15893" s="136"/>
      <c r="O15893" s="136"/>
      <c r="T15893" s="136"/>
      <c r="W15893" s="136"/>
      <c r="Z15893" s="136"/>
      <c r="AC15893" s="136"/>
    </row>
    <row r="15894" spans="2:29">
      <c r="B15894" s="136"/>
      <c r="E15894" s="136"/>
      <c r="H15894" s="136"/>
      <c r="K15894" s="136"/>
      <c r="O15894" s="136"/>
      <c r="T15894" s="136"/>
      <c r="W15894" s="136"/>
      <c r="Z15894" s="136"/>
      <c r="AC15894" s="136"/>
    </row>
    <row r="15895" spans="2:29">
      <c r="B15895" s="136"/>
      <c r="E15895" s="136"/>
      <c r="H15895" s="136"/>
      <c r="K15895" s="136"/>
      <c r="O15895" s="136"/>
      <c r="T15895" s="136"/>
      <c r="W15895" s="136"/>
      <c r="Z15895" s="136"/>
      <c r="AC15895" s="136"/>
    </row>
    <row r="15896" spans="2:29">
      <c r="B15896" s="136"/>
      <c r="E15896" s="136"/>
      <c r="H15896" s="136"/>
      <c r="K15896" s="136"/>
      <c r="O15896" s="136"/>
      <c r="T15896" s="136"/>
      <c r="W15896" s="136"/>
      <c r="Z15896" s="136"/>
      <c r="AC15896" s="136"/>
    </row>
    <row r="15897" spans="2:29">
      <c r="B15897" s="136"/>
      <c r="E15897" s="136"/>
      <c r="H15897" s="136"/>
      <c r="K15897" s="136"/>
      <c r="O15897" s="136"/>
      <c r="T15897" s="136"/>
      <c r="W15897" s="136"/>
      <c r="Z15897" s="136"/>
      <c r="AC15897" s="136"/>
    </row>
    <row r="15898" spans="2:29">
      <c r="B15898" s="136"/>
      <c r="E15898" s="136"/>
      <c r="H15898" s="136"/>
      <c r="K15898" s="136"/>
      <c r="O15898" s="136"/>
      <c r="T15898" s="136"/>
      <c r="W15898" s="136"/>
      <c r="Z15898" s="136"/>
      <c r="AC15898" s="136"/>
    </row>
    <row r="15899" spans="2:29">
      <c r="B15899" s="136"/>
      <c r="E15899" s="136"/>
      <c r="H15899" s="136"/>
      <c r="K15899" s="136"/>
      <c r="O15899" s="136"/>
      <c r="T15899" s="136"/>
      <c r="W15899" s="136"/>
      <c r="Z15899" s="136"/>
      <c r="AC15899" s="136"/>
    </row>
    <row r="15900" spans="2:29">
      <c r="B15900" s="136"/>
      <c r="E15900" s="136"/>
      <c r="H15900" s="136"/>
      <c r="K15900" s="136"/>
      <c r="O15900" s="136"/>
      <c r="T15900" s="136"/>
      <c r="W15900" s="136"/>
      <c r="Z15900" s="136"/>
      <c r="AC15900" s="136"/>
    </row>
    <row r="15901" spans="2:29">
      <c r="B15901" s="136"/>
      <c r="E15901" s="136"/>
      <c r="H15901" s="136"/>
      <c r="K15901" s="136"/>
      <c r="O15901" s="136"/>
      <c r="T15901" s="136"/>
      <c r="W15901" s="136"/>
      <c r="Z15901" s="136"/>
      <c r="AC15901" s="136"/>
    </row>
    <row r="15902" spans="2:29">
      <c r="B15902" s="136"/>
      <c r="E15902" s="136"/>
      <c r="H15902" s="136"/>
      <c r="K15902" s="136"/>
      <c r="O15902" s="136"/>
      <c r="T15902" s="136"/>
      <c r="W15902" s="136"/>
      <c r="Z15902" s="136"/>
      <c r="AC15902" s="136"/>
    </row>
    <row r="15903" spans="2:29">
      <c r="B15903" s="136"/>
      <c r="E15903" s="136"/>
      <c r="H15903" s="136"/>
      <c r="K15903" s="136"/>
      <c r="O15903" s="136"/>
      <c r="T15903" s="136"/>
      <c r="W15903" s="136"/>
      <c r="Z15903" s="136"/>
      <c r="AC15903" s="136"/>
    </row>
    <row r="15904" spans="2:29">
      <c r="B15904" s="136"/>
      <c r="E15904" s="136"/>
      <c r="H15904" s="136"/>
      <c r="K15904" s="136"/>
      <c r="O15904" s="136"/>
      <c r="T15904" s="136"/>
      <c r="W15904" s="136"/>
      <c r="Z15904" s="136"/>
      <c r="AC15904" s="136"/>
    </row>
    <row r="15905" spans="2:29">
      <c r="B15905" s="136"/>
      <c r="E15905" s="136"/>
      <c r="H15905" s="136"/>
      <c r="K15905" s="136"/>
      <c r="O15905" s="136"/>
      <c r="T15905" s="136"/>
      <c r="W15905" s="136"/>
      <c r="Z15905" s="136"/>
      <c r="AC15905" s="136"/>
    </row>
    <row r="15906" spans="2:29">
      <c r="B15906" s="136"/>
      <c r="E15906" s="136"/>
      <c r="H15906" s="136"/>
      <c r="K15906" s="136"/>
      <c r="O15906" s="136"/>
      <c r="T15906" s="136"/>
      <c r="W15906" s="136"/>
      <c r="Z15906" s="136"/>
      <c r="AC15906" s="136"/>
    </row>
    <row r="15907" spans="2:29">
      <c r="B15907" s="136"/>
      <c r="E15907" s="136"/>
      <c r="H15907" s="136"/>
      <c r="K15907" s="136"/>
      <c r="O15907" s="136"/>
      <c r="T15907" s="136"/>
      <c r="W15907" s="136"/>
      <c r="Z15907" s="136"/>
      <c r="AC15907" s="136"/>
    </row>
    <row r="15908" spans="2:29">
      <c r="B15908" s="136"/>
      <c r="E15908" s="136"/>
      <c r="H15908" s="136"/>
      <c r="K15908" s="136"/>
      <c r="O15908" s="136"/>
      <c r="T15908" s="136"/>
      <c r="W15908" s="136"/>
      <c r="Z15908" s="136"/>
      <c r="AC15908" s="136"/>
    </row>
    <row r="15909" spans="2:29">
      <c r="B15909" s="136"/>
      <c r="E15909" s="136"/>
      <c r="H15909" s="136"/>
      <c r="K15909" s="136"/>
      <c r="O15909" s="136"/>
      <c r="T15909" s="136"/>
      <c r="W15909" s="136"/>
      <c r="Z15909" s="136"/>
      <c r="AC15909" s="136"/>
    </row>
    <row r="15910" spans="2:29">
      <c r="B15910" s="136"/>
      <c r="E15910" s="136"/>
      <c r="H15910" s="136"/>
      <c r="K15910" s="136"/>
      <c r="O15910" s="136"/>
      <c r="T15910" s="136"/>
      <c r="W15910" s="136"/>
      <c r="Z15910" s="136"/>
      <c r="AC15910" s="136"/>
    </row>
    <row r="15911" spans="2:29">
      <c r="B15911" s="136"/>
      <c r="E15911" s="136"/>
      <c r="H15911" s="136"/>
      <c r="K15911" s="136"/>
      <c r="O15911" s="136"/>
      <c r="T15911" s="136"/>
      <c r="W15911" s="136"/>
      <c r="Z15911" s="136"/>
      <c r="AC15911" s="136"/>
    </row>
    <row r="15912" spans="2:29">
      <c r="B15912" s="136"/>
      <c r="E15912" s="136"/>
      <c r="H15912" s="136"/>
      <c r="K15912" s="136"/>
      <c r="O15912" s="136"/>
      <c r="T15912" s="136"/>
      <c r="W15912" s="136"/>
      <c r="Z15912" s="136"/>
      <c r="AC15912" s="136"/>
    </row>
    <row r="15913" spans="2:29">
      <c r="B15913" s="136"/>
      <c r="E15913" s="136"/>
      <c r="H15913" s="136"/>
      <c r="K15913" s="136"/>
      <c r="O15913" s="136"/>
      <c r="T15913" s="136"/>
      <c r="W15913" s="136"/>
      <c r="Z15913" s="136"/>
      <c r="AC15913" s="136"/>
    </row>
    <row r="15914" spans="2:29">
      <c r="B15914" s="136"/>
      <c r="E15914" s="136"/>
      <c r="H15914" s="136"/>
      <c r="K15914" s="136"/>
      <c r="O15914" s="136"/>
      <c r="T15914" s="136"/>
      <c r="W15914" s="136"/>
      <c r="Z15914" s="136"/>
      <c r="AC15914" s="136"/>
    </row>
    <row r="15915" spans="2:29">
      <c r="B15915" s="136"/>
      <c r="E15915" s="136"/>
      <c r="H15915" s="136"/>
      <c r="K15915" s="136"/>
      <c r="O15915" s="136"/>
      <c r="T15915" s="136"/>
      <c r="W15915" s="136"/>
      <c r="Z15915" s="136"/>
      <c r="AC15915" s="136"/>
    </row>
    <row r="15916" spans="2:29">
      <c r="B15916" s="136"/>
      <c r="E15916" s="136"/>
      <c r="H15916" s="136"/>
      <c r="K15916" s="136"/>
      <c r="O15916" s="136"/>
      <c r="T15916" s="136"/>
      <c r="W15916" s="136"/>
      <c r="Z15916" s="136"/>
      <c r="AC15916" s="136"/>
    </row>
    <row r="15917" spans="2:29">
      <c r="B15917" s="136"/>
      <c r="E15917" s="136"/>
      <c r="H15917" s="136"/>
      <c r="K15917" s="136"/>
      <c r="O15917" s="136"/>
      <c r="T15917" s="136"/>
      <c r="W15917" s="136"/>
      <c r="Z15917" s="136"/>
      <c r="AC15917" s="136"/>
    </row>
    <row r="15918" spans="2:29">
      <c r="B15918" s="136"/>
      <c r="E15918" s="136"/>
      <c r="H15918" s="136"/>
      <c r="K15918" s="136"/>
      <c r="O15918" s="136"/>
      <c r="T15918" s="136"/>
      <c r="W15918" s="136"/>
      <c r="Z15918" s="136"/>
      <c r="AC15918" s="136"/>
    </row>
    <row r="15919" spans="2:29">
      <c r="B15919" s="136"/>
      <c r="E15919" s="136"/>
      <c r="H15919" s="136"/>
      <c r="K15919" s="136"/>
      <c r="O15919" s="136"/>
      <c r="T15919" s="136"/>
      <c r="W15919" s="136"/>
      <c r="Z15919" s="136"/>
      <c r="AC15919" s="136"/>
    </row>
    <row r="15920" spans="2:29">
      <c r="B15920" s="136"/>
      <c r="E15920" s="136"/>
      <c r="H15920" s="136"/>
      <c r="K15920" s="136"/>
      <c r="O15920" s="136"/>
      <c r="T15920" s="136"/>
      <c r="W15920" s="136"/>
      <c r="Z15920" s="136"/>
      <c r="AC15920" s="136"/>
    </row>
    <row r="15921" spans="2:29">
      <c r="B15921" s="136"/>
      <c r="E15921" s="136"/>
      <c r="H15921" s="136"/>
      <c r="K15921" s="136"/>
      <c r="O15921" s="136"/>
      <c r="T15921" s="136"/>
      <c r="W15921" s="136"/>
      <c r="Z15921" s="136"/>
      <c r="AC15921" s="136"/>
    </row>
    <row r="15922" spans="2:29">
      <c r="B15922" s="136"/>
      <c r="E15922" s="136"/>
      <c r="H15922" s="136"/>
      <c r="K15922" s="136"/>
      <c r="O15922" s="136"/>
      <c r="T15922" s="136"/>
      <c r="W15922" s="136"/>
      <c r="Z15922" s="136"/>
      <c r="AC15922" s="136"/>
    </row>
    <row r="15923" spans="2:29">
      <c r="B15923" s="136"/>
      <c r="E15923" s="136"/>
      <c r="H15923" s="136"/>
      <c r="K15923" s="136"/>
      <c r="O15923" s="136"/>
      <c r="T15923" s="136"/>
      <c r="W15923" s="136"/>
      <c r="Z15923" s="136"/>
      <c r="AC15923" s="136"/>
    </row>
    <row r="15924" spans="2:29">
      <c r="B15924" s="136"/>
      <c r="E15924" s="136"/>
      <c r="H15924" s="136"/>
      <c r="K15924" s="136"/>
      <c r="O15924" s="136"/>
      <c r="T15924" s="136"/>
      <c r="W15924" s="136"/>
      <c r="Z15924" s="136"/>
      <c r="AC15924" s="136"/>
    </row>
    <row r="15925" spans="2:29">
      <c r="B15925" s="136"/>
      <c r="E15925" s="136"/>
      <c r="H15925" s="136"/>
      <c r="K15925" s="136"/>
      <c r="O15925" s="136"/>
      <c r="T15925" s="136"/>
      <c r="W15925" s="136"/>
      <c r="Z15925" s="136"/>
      <c r="AC15925" s="136"/>
    </row>
    <row r="15926" spans="2:29">
      <c r="B15926" s="136"/>
      <c r="E15926" s="136"/>
      <c r="H15926" s="136"/>
      <c r="K15926" s="136"/>
      <c r="O15926" s="136"/>
      <c r="T15926" s="136"/>
      <c r="W15926" s="136"/>
      <c r="Z15926" s="136"/>
      <c r="AC15926" s="136"/>
    </row>
    <row r="15927" spans="2:29">
      <c r="B15927" s="136"/>
      <c r="E15927" s="136"/>
      <c r="H15927" s="136"/>
      <c r="K15927" s="136"/>
      <c r="O15927" s="136"/>
      <c r="T15927" s="136"/>
      <c r="W15927" s="136"/>
      <c r="Z15927" s="136"/>
      <c r="AC15927" s="136"/>
    </row>
    <row r="15928" spans="2:29">
      <c r="B15928" s="136"/>
      <c r="E15928" s="136"/>
      <c r="H15928" s="136"/>
      <c r="K15928" s="136"/>
      <c r="O15928" s="136"/>
      <c r="T15928" s="136"/>
      <c r="W15928" s="136"/>
      <c r="Z15928" s="136"/>
      <c r="AC15928" s="136"/>
    </row>
    <row r="15929" spans="2:29">
      <c r="B15929" s="136"/>
      <c r="E15929" s="136"/>
      <c r="H15929" s="136"/>
      <c r="K15929" s="136"/>
      <c r="O15929" s="136"/>
      <c r="T15929" s="136"/>
      <c r="W15929" s="136"/>
      <c r="Z15929" s="136"/>
      <c r="AC15929" s="136"/>
    </row>
    <row r="15930" spans="2:29">
      <c r="B15930" s="136"/>
      <c r="E15930" s="136"/>
      <c r="H15930" s="136"/>
      <c r="K15930" s="136"/>
      <c r="O15930" s="136"/>
      <c r="T15930" s="136"/>
      <c r="W15930" s="136"/>
      <c r="Z15930" s="136"/>
      <c r="AC15930" s="136"/>
    </row>
    <row r="15931" spans="2:29">
      <c r="B15931" s="136"/>
      <c r="E15931" s="136"/>
      <c r="H15931" s="136"/>
      <c r="K15931" s="136"/>
      <c r="O15931" s="136"/>
      <c r="T15931" s="136"/>
      <c r="W15931" s="136"/>
      <c r="Z15931" s="136"/>
      <c r="AC15931" s="136"/>
    </row>
    <row r="15932" spans="2:29">
      <c r="B15932" s="136"/>
      <c r="E15932" s="136"/>
      <c r="H15932" s="136"/>
      <c r="K15932" s="136"/>
      <c r="O15932" s="136"/>
      <c r="T15932" s="136"/>
      <c r="W15932" s="136"/>
      <c r="Z15932" s="136"/>
      <c r="AC15932" s="136"/>
    </row>
    <row r="15933" spans="2:29">
      <c r="B15933" s="136"/>
      <c r="E15933" s="136"/>
      <c r="H15933" s="136"/>
      <c r="K15933" s="136"/>
      <c r="O15933" s="136"/>
      <c r="T15933" s="136"/>
      <c r="W15933" s="136"/>
      <c r="Z15933" s="136"/>
      <c r="AC15933" s="136"/>
    </row>
    <row r="15934" spans="2:29">
      <c r="B15934" s="136"/>
      <c r="E15934" s="136"/>
      <c r="H15934" s="136"/>
      <c r="K15934" s="136"/>
      <c r="O15934" s="136"/>
      <c r="T15934" s="136"/>
      <c r="W15934" s="136"/>
      <c r="Z15934" s="136"/>
      <c r="AC15934" s="136"/>
    </row>
    <row r="15935" spans="2:29">
      <c r="B15935" s="136"/>
      <c r="E15935" s="136"/>
      <c r="H15935" s="136"/>
      <c r="K15935" s="136"/>
      <c r="O15935" s="136"/>
      <c r="T15935" s="136"/>
      <c r="W15935" s="136"/>
      <c r="Z15935" s="136"/>
      <c r="AC15935" s="136"/>
    </row>
    <row r="15936" spans="2:29">
      <c r="B15936" s="136"/>
      <c r="E15936" s="136"/>
      <c r="H15936" s="136"/>
      <c r="K15936" s="136"/>
      <c r="O15936" s="136"/>
      <c r="T15936" s="136"/>
      <c r="W15936" s="136"/>
      <c r="Z15936" s="136"/>
      <c r="AC15936" s="136"/>
    </row>
    <row r="15937" spans="2:29">
      <c r="B15937" s="136"/>
      <c r="E15937" s="136"/>
      <c r="H15937" s="136"/>
      <c r="K15937" s="136"/>
      <c r="O15937" s="136"/>
      <c r="T15937" s="136"/>
      <c r="W15937" s="136"/>
      <c r="Z15937" s="136"/>
      <c r="AC15937" s="136"/>
    </row>
    <row r="15938" spans="2:29">
      <c r="B15938" s="136"/>
      <c r="E15938" s="136"/>
      <c r="H15938" s="136"/>
      <c r="K15938" s="136"/>
      <c r="O15938" s="136"/>
      <c r="T15938" s="136"/>
      <c r="W15938" s="136"/>
      <c r="Z15938" s="136"/>
      <c r="AC15938" s="136"/>
    </row>
    <row r="15939" spans="2:29">
      <c r="B15939" s="136"/>
      <c r="E15939" s="136"/>
      <c r="H15939" s="136"/>
      <c r="K15939" s="136"/>
      <c r="O15939" s="136"/>
      <c r="T15939" s="136"/>
      <c r="W15939" s="136"/>
      <c r="Z15939" s="136"/>
      <c r="AC15939" s="136"/>
    </row>
    <row r="15940" spans="2:29">
      <c r="B15940" s="136"/>
      <c r="E15940" s="136"/>
      <c r="H15940" s="136"/>
      <c r="K15940" s="136"/>
      <c r="O15940" s="136"/>
      <c r="T15940" s="136"/>
      <c r="W15940" s="136"/>
      <c r="Z15940" s="136"/>
      <c r="AC15940" s="136"/>
    </row>
    <row r="15941" spans="2:29">
      <c r="B15941" s="136"/>
      <c r="E15941" s="136"/>
      <c r="H15941" s="136"/>
      <c r="K15941" s="136"/>
      <c r="O15941" s="136"/>
      <c r="T15941" s="136"/>
      <c r="W15941" s="136"/>
      <c r="Z15941" s="136"/>
      <c r="AC15941" s="136"/>
    </row>
    <row r="15942" spans="2:29">
      <c r="B15942" s="136"/>
      <c r="E15942" s="136"/>
      <c r="H15942" s="136"/>
      <c r="K15942" s="136"/>
      <c r="O15942" s="136"/>
      <c r="T15942" s="136"/>
      <c r="W15942" s="136"/>
      <c r="Z15942" s="136"/>
      <c r="AC15942" s="136"/>
    </row>
    <row r="15943" spans="2:29">
      <c r="B15943" s="136"/>
      <c r="E15943" s="136"/>
      <c r="H15943" s="136"/>
      <c r="K15943" s="136"/>
      <c r="O15943" s="136"/>
      <c r="T15943" s="136"/>
      <c r="W15943" s="136"/>
      <c r="Z15943" s="136"/>
      <c r="AC15943" s="136"/>
    </row>
    <row r="15944" spans="2:29">
      <c r="B15944" s="136"/>
      <c r="E15944" s="136"/>
      <c r="H15944" s="136"/>
      <c r="K15944" s="136"/>
      <c r="O15944" s="136"/>
      <c r="T15944" s="136"/>
      <c r="W15944" s="136"/>
      <c r="Z15944" s="136"/>
      <c r="AC15944" s="136"/>
    </row>
    <row r="15945" spans="2:29">
      <c r="B15945" s="136"/>
      <c r="E15945" s="136"/>
      <c r="H15945" s="136"/>
      <c r="K15945" s="136"/>
      <c r="O15945" s="136"/>
      <c r="T15945" s="136"/>
      <c r="W15945" s="136"/>
      <c r="Z15945" s="136"/>
      <c r="AC15945" s="136"/>
    </row>
    <row r="15946" spans="2:29">
      <c r="B15946" s="136"/>
      <c r="E15946" s="136"/>
      <c r="H15946" s="136"/>
      <c r="K15946" s="136"/>
      <c r="O15946" s="136"/>
      <c r="T15946" s="136"/>
      <c r="W15946" s="136"/>
      <c r="Z15946" s="136"/>
      <c r="AC15946" s="136"/>
    </row>
    <row r="15947" spans="2:29">
      <c r="B15947" s="136"/>
      <c r="E15947" s="136"/>
      <c r="H15947" s="136"/>
      <c r="K15947" s="136"/>
      <c r="O15947" s="136"/>
      <c r="T15947" s="136"/>
      <c r="W15947" s="136"/>
      <c r="Z15947" s="136"/>
      <c r="AC15947" s="136"/>
    </row>
    <row r="15948" spans="2:29">
      <c r="B15948" s="136"/>
      <c r="E15948" s="136"/>
      <c r="H15948" s="136"/>
      <c r="K15948" s="136"/>
      <c r="O15948" s="136"/>
      <c r="T15948" s="136"/>
      <c r="W15948" s="136"/>
      <c r="Z15948" s="136"/>
      <c r="AC15948" s="136"/>
    </row>
    <row r="15949" spans="2:29">
      <c r="B15949" s="136"/>
      <c r="E15949" s="136"/>
      <c r="H15949" s="136"/>
      <c r="K15949" s="136"/>
      <c r="O15949" s="136"/>
      <c r="T15949" s="136"/>
      <c r="W15949" s="136"/>
      <c r="Z15949" s="136"/>
      <c r="AC15949" s="136"/>
    </row>
    <row r="15950" spans="2:29">
      <c r="B15950" s="136"/>
      <c r="E15950" s="136"/>
      <c r="H15950" s="136"/>
      <c r="K15950" s="136"/>
      <c r="O15950" s="136"/>
      <c r="T15950" s="136"/>
      <c r="W15950" s="136"/>
      <c r="Z15950" s="136"/>
      <c r="AC15950" s="136"/>
    </row>
    <row r="15951" spans="2:29">
      <c r="B15951" s="136"/>
      <c r="E15951" s="136"/>
      <c r="H15951" s="136"/>
      <c r="K15951" s="136"/>
      <c r="O15951" s="136"/>
      <c r="T15951" s="136"/>
      <c r="W15951" s="136"/>
      <c r="Z15951" s="136"/>
      <c r="AC15951" s="136"/>
    </row>
    <row r="15952" spans="2:29">
      <c r="B15952" s="136"/>
      <c r="E15952" s="136"/>
      <c r="H15952" s="136"/>
      <c r="K15952" s="136"/>
      <c r="O15952" s="136"/>
      <c r="T15952" s="136"/>
      <c r="W15952" s="136"/>
      <c r="Z15952" s="136"/>
      <c r="AC15952" s="136"/>
    </row>
    <row r="15953" spans="2:29">
      <c r="B15953" s="136"/>
      <c r="E15953" s="136"/>
      <c r="H15953" s="136"/>
      <c r="K15953" s="136"/>
      <c r="O15953" s="136"/>
      <c r="T15953" s="136"/>
      <c r="W15953" s="136"/>
      <c r="Z15953" s="136"/>
      <c r="AC15953" s="136"/>
    </row>
    <row r="15954" spans="2:29">
      <c r="B15954" s="136"/>
      <c r="E15954" s="136"/>
      <c r="H15954" s="136"/>
      <c r="K15954" s="136"/>
      <c r="O15954" s="136"/>
      <c r="T15954" s="136"/>
      <c r="W15954" s="136"/>
      <c r="Z15954" s="136"/>
      <c r="AC15954" s="136"/>
    </row>
    <row r="15955" spans="2:29">
      <c r="B15955" s="136"/>
      <c r="E15955" s="136"/>
      <c r="H15955" s="136"/>
      <c r="K15955" s="136"/>
      <c r="O15955" s="136"/>
      <c r="T15955" s="136"/>
      <c r="W15955" s="136"/>
      <c r="Z15955" s="136"/>
      <c r="AC15955" s="136"/>
    </row>
    <row r="15956" spans="2:29">
      <c r="B15956" s="136"/>
      <c r="E15956" s="136"/>
      <c r="H15956" s="136"/>
      <c r="K15956" s="136"/>
      <c r="O15956" s="136"/>
      <c r="T15956" s="136"/>
      <c r="W15956" s="136"/>
      <c r="Z15956" s="136"/>
      <c r="AC15956" s="136"/>
    </row>
    <row r="15957" spans="2:29">
      <c r="B15957" s="136"/>
      <c r="E15957" s="136"/>
      <c r="H15957" s="136"/>
      <c r="K15957" s="136"/>
      <c r="O15957" s="136"/>
      <c r="T15957" s="136"/>
      <c r="W15957" s="136"/>
      <c r="Z15957" s="136"/>
      <c r="AC15957" s="136"/>
    </row>
    <row r="15958" spans="2:29">
      <c r="B15958" s="136"/>
      <c r="E15958" s="136"/>
      <c r="H15958" s="136"/>
      <c r="K15958" s="136"/>
      <c r="O15958" s="136"/>
      <c r="T15958" s="136"/>
      <c r="W15958" s="136"/>
      <c r="Z15958" s="136"/>
      <c r="AC15958" s="136"/>
    </row>
    <row r="15959" spans="2:29">
      <c r="B15959" s="136"/>
      <c r="E15959" s="136"/>
      <c r="H15959" s="136"/>
      <c r="K15959" s="136"/>
      <c r="O15959" s="136"/>
      <c r="T15959" s="136"/>
      <c r="W15959" s="136"/>
      <c r="Z15959" s="136"/>
      <c r="AC15959" s="136"/>
    </row>
    <row r="15960" spans="2:29">
      <c r="B15960" s="136"/>
      <c r="E15960" s="136"/>
      <c r="H15960" s="136"/>
      <c r="K15960" s="136"/>
      <c r="O15960" s="136"/>
      <c r="T15960" s="136"/>
      <c r="W15960" s="136"/>
      <c r="Z15960" s="136"/>
      <c r="AC15960" s="136"/>
    </row>
    <row r="15961" spans="2:29">
      <c r="B15961" s="136"/>
      <c r="E15961" s="136"/>
      <c r="H15961" s="136"/>
      <c r="K15961" s="136"/>
      <c r="O15961" s="136"/>
      <c r="T15961" s="136"/>
      <c r="W15961" s="136"/>
      <c r="Z15961" s="136"/>
      <c r="AC15961" s="136"/>
    </row>
    <row r="15962" spans="2:29">
      <c r="B15962" s="136"/>
      <c r="E15962" s="136"/>
      <c r="H15962" s="136"/>
      <c r="K15962" s="136"/>
      <c r="O15962" s="136"/>
      <c r="T15962" s="136"/>
      <c r="W15962" s="136"/>
      <c r="Z15962" s="136"/>
      <c r="AC15962" s="136"/>
    </row>
    <row r="15963" spans="2:29">
      <c r="B15963" s="136"/>
      <c r="E15963" s="136"/>
      <c r="H15963" s="136"/>
      <c r="K15963" s="136"/>
      <c r="O15963" s="136"/>
      <c r="T15963" s="136"/>
      <c r="W15963" s="136"/>
      <c r="Z15963" s="136"/>
      <c r="AC15963" s="136"/>
    </row>
    <row r="15964" spans="2:29">
      <c r="B15964" s="136"/>
      <c r="E15964" s="136"/>
      <c r="H15964" s="136"/>
      <c r="K15964" s="136"/>
      <c r="O15964" s="136"/>
      <c r="T15964" s="136"/>
      <c r="W15964" s="136"/>
      <c r="Z15964" s="136"/>
      <c r="AC15964" s="136"/>
    </row>
    <row r="15965" spans="2:29">
      <c r="B15965" s="136"/>
      <c r="E15965" s="136"/>
      <c r="H15965" s="136"/>
      <c r="K15965" s="136"/>
      <c r="O15965" s="136"/>
      <c r="T15965" s="136"/>
      <c r="W15965" s="136"/>
      <c r="Z15965" s="136"/>
      <c r="AC15965" s="136"/>
    </row>
    <row r="15966" spans="2:29">
      <c r="B15966" s="136"/>
      <c r="E15966" s="136"/>
      <c r="H15966" s="136"/>
      <c r="K15966" s="136"/>
      <c r="O15966" s="136"/>
      <c r="T15966" s="136"/>
      <c r="W15966" s="136"/>
      <c r="Z15966" s="136"/>
      <c r="AC15966" s="136"/>
    </row>
    <row r="15967" spans="2:29">
      <c r="B15967" s="136"/>
      <c r="E15967" s="136"/>
      <c r="H15967" s="136"/>
      <c r="K15967" s="136"/>
      <c r="O15967" s="136"/>
      <c r="T15967" s="136"/>
      <c r="W15967" s="136"/>
      <c r="Z15967" s="136"/>
      <c r="AC15967" s="136"/>
    </row>
    <row r="15968" spans="2:29">
      <c r="B15968" s="136"/>
      <c r="E15968" s="136"/>
      <c r="H15968" s="136"/>
      <c r="K15968" s="136"/>
      <c r="O15968" s="136"/>
      <c r="T15968" s="136"/>
      <c r="W15968" s="136"/>
      <c r="Z15968" s="136"/>
      <c r="AC15968" s="136"/>
    </row>
    <row r="15969" spans="2:29">
      <c r="B15969" s="136"/>
      <c r="E15969" s="136"/>
      <c r="H15969" s="136"/>
      <c r="K15969" s="136"/>
      <c r="O15969" s="136"/>
      <c r="T15969" s="136"/>
      <c r="W15969" s="136"/>
      <c r="Z15969" s="136"/>
      <c r="AC15969" s="136"/>
    </row>
    <row r="15970" spans="2:29">
      <c r="B15970" s="136"/>
      <c r="E15970" s="136"/>
      <c r="H15970" s="136"/>
      <c r="K15970" s="136"/>
      <c r="O15970" s="136"/>
      <c r="T15970" s="136"/>
      <c r="W15970" s="136"/>
      <c r="Z15970" s="136"/>
      <c r="AC15970" s="136"/>
    </row>
    <row r="15971" spans="2:29">
      <c r="B15971" s="136"/>
      <c r="E15971" s="136"/>
      <c r="H15971" s="136"/>
      <c r="K15971" s="136"/>
      <c r="O15971" s="136"/>
      <c r="T15971" s="136"/>
      <c r="W15971" s="136"/>
      <c r="Z15971" s="136"/>
      <c r="AC15971" s="136"/>
    </row>
    <row r="15972" spans="2:29">
      <c r="B15972" s="136"/>
      <c r="E15972" s="136"/>
      <c r="H15972" s="136"/>
      <c r="K15972" s="136"/>
      <c r="O15972" s="136"/>
      <c r="T15972" s="136"/>
      <c r="W15972" s="136"/>
      <c r="Z15972" s="136"/>
      <c r="AC15972" s="136"/>
    </row>
    <row r="15973" spans="2:29">
      <c r="B15973" s="136"/>
      <c r="E15973" s="136"/>
      <c r="H15973" s="136"/>
      <c r="K15973" s="136"/>
      <c r="O15973" s="136"/>
      <c r="T15973" s="136"/>
      <c r="W15973" s="136"/>
      <c r="Z15973" s="136"/>
      <c r="AC15973" s="136"/>
    </row>
    <row r="15974" spans="2:29">
      <c r="B15974" s="136"/>
      <c r="E15974" s="136"/>
      <c r="H15974" s="136"/>
      <c r="K15974" s="136"/>
      <c r="O15974" s="136"/>
      <c r="T15974" s="136"/>
      <c r="W15974" s="136"/>
      <c r="Z15974" s="136"/>
      <c r="AC15974" s="136"/>
    </row>
    <row r="15975" spans="2:29">
      <c r="B15975" s="136"/>
      <c r="E15975" s="136"/>
      <c r="H15975" s="136"/>
      <c r="K15975" s="136"/>
      <c r="O15975" s="136"/>
      <c r="T15975" s="136"/>
      <c r="W15975" s="136"/>
      <c r="Z15975" s="136"/>
      <c r="AC15975" s="136"/>
    </row>
    <row r="15976" spans="2:29">
      <c r="B15976" s="136"/>
      <c r="E15976" s="136"/>
      <c r="H15976" s="136"/>
      <c r="K15976" s="136"/>
      <c r="O15976" s="136"/>
      <c r="T15976" s="136"/>
      <c r="W15976" s="136"/>
      <c r="Z15976" s="136"/>
      <c r="AC15976" s="136"/>
    </row>
    <row r="15977" spans="2:29">
      <c r="B15977" s="136"/>
      <c r="E15977" s="136"/>
      <c r="H15977" s="136"/>
      <c r="K15977" s="136"/>
      <c r="O15977" s="136"/>
      <c r="T15977" s="136"/>
      <c r="W15977" s="136"/>
      <c r="Z15977" s="136"/>
      <c r="AC15977" s="136"/>
    </row>
    <row r="15978" spans="2:29">
      <c r="B15978" s="136"/>
      <c r="E15978" s="136"/>
      <c r="H15978" s="136"/>
      <c r="K15978" s="136"/>
      <c r="O15978" s="136"/>
      <c r="T15978" s="136"/>
      <c r="W15978" s="136"/>
      <c r="Z15978" s="136"/>
      <c r="AC15978" s="136"/>
    </row>
    <row r="15979" spans="2:29">
      <c r="B15979" s="136"/>
      <c r="E15979" s="136"/>
      <c r="H15979" s="136"/>
      <c r="K15979" s="136"/>
      <c r="O15979" s="136"/>
      <c r="T15979" s="136"/>
      <c r="W15979" s="136"/>
      <c r="Z15979" s="136"/>
      <c r="AC15979" s="136"/>
    </row>
    <row r="15980" spans="2:29">
      <c r="B15980" s="136"/>
      <c r="E15980" s="136"/>
      <c r="H15980" s="136"/>
      <c r="K15980" s="136"/>
      <c r="O15980" s="136"/>
      <c r="T15980" s="136"/>
      <c r="W15980" s="136"/>
      <c r="Z15980" s="136"/>
      <c r="AC15980" s="136"/>
    </row>
    <row r="15981" spans="2:29">
      <c r="B15981" s="136"/>
      <c r="E15981" s="136"/>
      <c r="H15981" s="136"/>
      <c r="K15981" s="136"/>
      <c r="O15981" s="136"/>
      <c r="T15981" s="136"/>
      <c r="W15981" s="136"/>
      <c r="Z15981" s="136"/>
      <c r="AC15981" s="136"/>
    </row>
    <row r="15982" spans="2:29">
      <c r="B15982" s="136"/>
      <c r="E15982" s="136"/>
      <c r="H15982" s="136"/>
      <c r="K15982" s="136"/>
      <c r="O15982" s="136"/>
      <c r="T15982" s="136"/>
      <c r="W15982" s="136"/>
      <c r="Z15982" s="136"/>
      <c r="AC15982" s="136"/>
    </row>
    <row r="15983" spans="2:29">
      <c r="B15983" s="136"/>
      <c r="E15983" s="136"/>
      <c r="H15983" s="136"/>
      <c r="K15983" s="136"/>
      <c r="O15983" s="136"/>
      <c r="T15983" s="136"/>
      <c r="W15983" s="136"/>
      <c r="Z15983" s="136"/>
      <c r="AC15983" s="136"/>
    </row>
    <row r="15984" spans="2:29">
      <c r="B15984" s="136"/>
      <c r="E15984" s="136"/>
      <c r="H15984" s="136"/>
      <c r="K15984" s="136"/>
      <c r="O15984" s="136"/>
      <c r="T15984" s="136"/>
      <c r="W15984" s="136"/>
      <c r="Z15984" s="136"/>
      <c r="AC15984" s="136"/>
    </row>
    <row r="15985" spans="2:29">
      <c r="B15985" s="136"/>
      <c r="E15985" s="136"/>
      <c r="H15985" s="136"/>
      <c r="K15985" s="136"/>
      <c r="O15985" s="136"/>
      <c r="T15985" s="136"/>
      <c r="W15985" s="136"/>
      <c r="Z15985" s="136"/>
      <c r="AC15985" s="136"/>
    </row>
    <row r="15986" spans="2:29">
      <c r="B15986" s="136"/>
      <c r="E15986" s="136"/>
      <c r="H15986" s="136"/>
      <c r="K15986" s="136"/>
      <c r="O15986" s="136"/>
      <c r="T15986" s="136"/>
      <c r="W15986" s="136"/>
      <c r="Z15986" s="136"/>
      <c r="AC15986" s="136"/>
    </row>
    <row r="15987" spans="2:29">
      <c r="B15987" s="136"/>
      <c r="E15987" s="136"/>
      <c r="H15987" s="136"/>
      <c r="K15987" s="136"/>
      <c r="O15987" s="136"/>
      <c r="T15987" s="136"/>
      <c r="W15987" s="136"/>
      <c r="Z15987" s="136"/>
      <c r="AC15987" s="136"/>
    </row>
    <row r="15988" spans="2:29">
      <c r="B15988" s="136"/>
      <c r="E15988" s="136"/>
      <c r="H15988" s="136"/>
      <c r="K15988" s="136"/>
      <c r="O15988" s="136"/>
      <c r="T15988" s="136"/>
      <c r="W15988" s="136"/>
      <c r="Z15988" s="136"/>
      <c r="AC15988" s="136"/>
    </row>
    <row r="15989" spans="2:29">
      <c r="B15989" s="136"/>
      <c r="E15989" s="136"/>
      <c r="H15989" s="136"/>
      <c r="K15989" s="136"/>
      <c r="O15989" s="136"/>
      <c r="T15989" s="136"/>
      <c r="W15989" s="136"/>
      <c r="Z15989" s="136"/>
      <c r="AC15989" s="136"/>
    </row>
    <row r="15990" spans="2:29">
      <c r="B15990" s="136"/>
      <c r="E15990" s="136"/>
      <c r="H15990" s="136"/>
      <c r="K15990" s="136"/>
      <c r="O15990" s="136"/>
      <c r="T15990" s="136"/>
      <c r="W15990" s="136"/>
      <c r="Z15990" s="136"/>
      <c r="AC15990" s="136"/>
    </row>
    <row r="15991" spans="2:29">
      <c r="B15991" s="136"/>
      <c r="E15991" s="136"/>
      <c r="H15991" s="136"/>
      <c r="K15991" s="136"/>
      <c r="O15991" s="136"/>
      <c r="T15991" s="136"/>
      <c r="W15991" s="136"/>
      <c r="Z15991" s="136"/>
      <c r="AC15991" s="136"/>
    </row>
    <row r="15992" spans="2:29">
      <c r="B15992" s="136"/>
      <c r="E15992" s="136"/>
      <c r="H15992" s="136"/>
      <c r="K15992" s="136"/>
      <c r="O15992" s="136"/>
      <c r="T15992" s="136"/>
      <c r="W15992" s="136"/>
      <c r="Z15992" s="136"/>
      <c r="AC15992" s="136"/>
    </row>
    <row r="15993" spans="2:29">
      <c r="B15993" s="136"/>
      <c r="E15993" s="136"/>
      <c r="H15993" s="136"/>
      <c r="K15993" s="136"/>
      <c r="O15993" s="136"/>
      <c r="T15993" s="136"/>
      <c r="W15993" s="136"/>
      <c r="Z15993" s="136"/>
      <c r="AC15993" s="136"/>
    </row>
    <row r="15994" spans="2:29">
      <c r="B15994" s="136"/>
      <c r="E15994" s="136"/>
      <c r="H15994" s="136"/>
      <c r="K15994" s="136"/>
      <c r="O15994" s="136"/>
      <c r="T15994" s="136"/>
      <c r="W15994" s="136"/>
      <c r="Z15994" s="136"/>
      <c r="AC15994" s="136"/>
    </row>
    <row r="15995" spans="2:29">
      <c r="B15995" s="136"/>
      <c r="E15995" s="136"/>
      <c r="H15995" s="136"/>
      <c r="K15995" s="136"/>
      <c r="O15995" s="136"/>
      <c r="T15995" s="136"/>
      <c r="W15995" s="136"/>
      <c r="Z15995" s="136"/>
      <c r="AC15995" s="136"/>
    </row>
    <row r="15996" spans="2:29">
      <c r="B15996" s="136"/>
      <c r="E15996" s="136"/>
      <c r="H15996" s="136"/>
      <c r="K15996" s="136"/>
      <c r="O15996" s="136"/>
      <c r="T15996" s="136"/>
      <c r="W15996" s="136"/>
      <c r="Z15996" s="136"/>
      <c r="AC15996" s="136"/>
    </row>
    <row r="15997" spans="2:29">
      <c r="B15997" s="136"/>
      <c r="E15997" s="136"/>
      <c r="H15997" s="136"/>
      <c r="K15997" s="136"/>
      <c r="O15997" s="136"/>
      <c r="T15997" s="136"/>
      <c r="W15997" s="136"/>
      <c r="Z15997" s="136"/>
      <c r="AC15997" s="136"/>
    </row>
    <row r="15998" spans="2:29">
      <c r="B15998" s="136"/>
      <c r="E15998" s="136"/>
      <c r="H15998" s="136"/>
      <c r="K15998" s="136"/>
      <c r="O15998" s="136"/>
      <c r="T15998" s="136"/>
      <c r="W15998" s="136"/>
      <c r="Z15998" s="136"/>
      <c r="AC15998" s="136"/>
    </row>
    <row r="15999" spans="2:29">
      <c r="B15999" s="136"/>
      <c r="E15999" s="136"/>
      <c r="H15999" s="136"/>
      <c r="K15999" s="136"/>
      <c r="O15999" s="136"/>
      <c r="T15999" s="136"/>
      <c r="W15999" s="136"/>
      <c r="Z15999" s="136"/>
      <c r="AC15999" s="136"/>
    </row>
    <row r="16000" spans="2:29">
      <c r="B16000" s="136"/>
      <c r="E16000" s="136"/>
      <c r="H16000" s="136"/>
      <c r="K16000" s="136"/>
      <c r="O16000" s="136"/>
      <c r="T16000" s="136"/>
      <c r="W16000" s="136"/>
      <c r="Z16000" s="136"/>
      <c r="AC16000" s="136"/>
    </row>
    <row r="16001" spans="2:29">
      <c r="B16001" s="136"/>
      <c r="E16001" s="136"/>
      <c r="H16001" s="136"/>
      <c r="K16001" s="136"/>
      <c r="O16001" s="136"/>
      <c r="T16001" s="136"/>
      <c r="W16001" s="136"/>
      <c r="Z16001" s="136"/>
      <c r="AC16001" s="136"/>
    </row>
    <row r="16002" spans="2:29">
      <c r="B16002" s="136"/>
      <c r="E16002" s="136"/>
      <c r="H16002" s="136"/>
      <c r="K16002" s="136"/>
      <c r="O16002" s="136"/>
      <c r="T16002" s="136"/>
      <c r="W16002" s="136"/>
      <c r="Z16002" s="136"/>
      <c r="AC16002" s="136"/>
    </row>
    <row r="16003" spans="2:29">
      <c r="B16003" s="136"/>
      <c r="E16003" s="136"/>
      <c r="H16003" s="136"/>
      <c r="K16003" s="136"/>
      <c r="O16003" s="136"/>
      <c r="T16003" s="136"/>
      <c r="W16003" s="136"/>
      <c r="Z16003" s="136"/>
      <c r="AC16003" s="136"/>
    </row>
    <row r="16004" spans="2:29">
      <c r="B16004" s="136"/>
      <c r="E16004" s="136"/>
      <c r="H16004" s="136"/>
      <c r="K16004" s="136"/>
      <c r="O16004" s="136"/>
      <c r="T16004" s="136"/>
      <c r="W16004" s="136"/>
      <c r="Z16004" s="136"/>
      <c r="AC16004" s="136"/>
    </row>
    <row r="16005" spans="2:29">
      <c r="B16005" s="136"/>
      <c r="E16005" s="136"/>
      <c r="H16005" s="136"/>
      <c r="K16005" s="136"/>
      <c r="O16005" s="136"/>
      <c r="T16005" s="136"/>
      <c r="W16005" s="136"/>
      <c r="Z16005" s="136"/>
      <c r="AC16005" s="136"/>
    </row>
    <row r="16006" spans="2:29">
      <c r="B16006" s="136"/>
      <c r="E16006" s="136"/>
      <c r="H16006" s="136"/>
      <c r="K16006" s="136"/>
      <c r="O16006" s="136"/>
      <c r="T16006" s="136"/>
      <c r="W16006" s="136"/>
      <c r="Z16006" s="136"/>
      <c r="AC16006" s="136"/>
    </row>
    <row r="16007" spans="2:29">
      <c r="B16007" s="136"/>
      <c r="E16007" s="136"/>
      <c r="H16007" s="136"/>
      <c r="K16007" s="136"/>
      <c r="O16007" s="136"/>
      <c r="T16007" s="136"/>
      <c r="W16007" s="136"/>
      <c r="Z16007" s="136"/>
      <c r="AC16007" s="136"/>
    </row>
    <row r="16008" spans="2:29">
      <c r="B16008" s="136"/>
      <c r="E16008" s="136"/>
      <c r="H16008" s="136"/>
      <c r="K16008" s="136"/>
      <c r="O16008" s="136"/>
      <c r="T16008" s="136"/>
      <c r="W16008" s="136"/>
      <c r="Z16008" s="136"/>
      <c r="AC16008" s="136"/>
    </row>
    <row r="16009" spans="2:29">
      <c r="B16009" s="136"/>
      <c r="E16009" s="136"/>
      <c r="H16009" s="136"/>
      <c r="K16009" s="136"/>
      <c r="O16009" s="136"/>
      <c r="T16009" s="136"/>
      <c r="W16009" s="136"/>
      <c r="Z16009" s="136"/>
      <c r="AC16009" s="136"/>
    </row>
    <row r="16010" spans="2:29">
      <c r="B16010" s="136"/>
      <c r="E16010" s="136"/>
      <c r="H16010" s="136"/>
      <c r="K16010" s="136"/>
      <c r="O16010" s="136"/>
      <c r="T16010" s="136"/>
      <c r="W16010" s="136"/>
      <c r="Z16010" s="136"/>
      <c r="AC16010" s="136"/>
    </row>
    <row r="16011" spans="2:29">
      <c r="B16011" s="136"/>
      <c r="E16011" s="136"/>
      <c r="H16011" s="136"/>
      <c r="K16011" s="136"/>
      <c r="O16011" s="136"/>
      <c r="T16011" s="136"/>
      <c r="W16011" s="136"/>
      <c r="Z16011" s="136"/>
      <c r="AC16011" s="136"/>
    </row>
    <row r="16012" spans="2:29">
      <c r="B16012" s="136"/>
      <c r="E16012" s="136"/>
      <c r="H16012" s="136"/>
      <c r="K16012" s="136"/>
      <c r="O16012" s="136"/>
      <c r="T16012" s="136"/>
      <c r="W16012" s="136"/>
      <c r="Z16012" s="136"/>
      <c r="AC16012" s="136"/>
    </row>
    <row r="16013" spans="2:29">
      <c r="B16013" s="136"/>
      <c r="E16013" s="136"/>
      <c r="H16013" s="136"/>
      <c r="K16013" s="136"/>
      <c r="O16013" s="136"/>
      <c r="T16013" s="136"/>
      <c r="W16013" s="136"/>
      <c r="Z16013" s="136"/>
      <c r="AC16013" s="136"/>
    </row>
    <row r="16014" spans="2:29">
      <c r="B16014" s="136"/>
      <c r="E16014" s="136"/>
      <c r="H16014" s="136"/>
      <c r="K16014" s="136"/>
      <c r="O16014" s="136"/>
      <c r="T16014" s="136"/>
      <c r="W16014" s="136"/>
      <c r="Z16014" s="136"/>
      <c r="AC16014" s="136"/>
    </row>
    <row r="16015" spans="2:29">
      <c r="B16015" s="136"/>
      <c r="E16015" s="136"/>
      <c r="H16015" s="136"/>
      <c r="K16015" s="136"/>
      <c r="O16015" s="136"/>
      <c r="T16015" s="136"/>
      <c r="W16015" s="136"/>
      <c r="Z16015" s="136"/>
      <c r="AC16015" s="136"/>
    </row>
    <row r="16016" spans="2:29">
      <c r="B16016" s="136"/>
      <c r="E16016" s="136"/>
      <c r="H16016" s="136"/>
      <c r="K16016" s="136"/>
      <c r="O16016" s="136"/>
      <c r="T16016" s="136"/>
      <c r="W16016" s="136"/>
      <c r="Z16016" s="136"/>
      <c r="AC16016" s="136"/>
    </row>
    <row r="16017" spans="2:29">
      <c r="B16017" s="136"/>
      <c r="E16017" s="136"/>
      <c r="H16017" s="136"/>
      <c r="K16017" s="136"/>
      <c r="O16017" s="136"/>
      <c r="T16017" s="136"/>
      <c r="W16017" s="136"/>
      <c r="Z16017" s="136"/>
      <c r="AC16017" s="136"/>
    </row>
    <row r="16018" spans="2:29">
      <c r="B16018" s="136"/>
      <c r="E16018" s="136"/>
      <c r="H16018" s="136"/>
      <c r="K16018" s="136"/>
      <c r="O16018" s="136"/>
      <c r="T16018" s="136"/>
      <c r="W16018" s="136"/>
      <c r="Z16018" s="136"/>
      <c r="AC16018" s="136"/>
    </row>
    <row r="16019" spans="2:29">
      <c r="B16019" s="136"/>
      <c r="E16019" s="136"/>
      <c r="H16019" s="136"/>
      <c r="K16019" s="136"/>
      <c r="O16019" s="136"/>
      <c r="T16019" s="136"/>
      <c r="W16019" s="136"/>
      <c r="Z16019" s="136"/>
      <c r="AC16019" s="136"/>
    </row>
    <row r="16020" spans="2:29">
      <c r="B16020" s="136"/>
      <c r="E16020" s="136"/>
      <c r="H16020" s="136"/>
      <c r="K16020" s="136"/>
      <c r="O16020" s="136"/>
      <c r="T16020" s="136"/>
      <c r="W16020" s="136"/>
      <c r="Z16020" s="136"/>
      <c r="AC16020" s="136"/>
    </row>
    <row r="16021" spans="2:29">
      <c r="B16021" s="136"/>
      <c r="E16021" s="136"/>
      <c r="H16021" s="136"/>
      <c r="K16021" s="136"/>
      <c r="O16021" s="136"/>
      <c r="T16021" s="136"/>
      <c r="W16021" s="136"/>
      <c r="Z16021" s="136"/>
      <c r="AC16021" s="136"/>
    </row>
    <row r="16022" spans="2:29">
      <c r="B16022" s="136"/>
      <c r="E16022" s="136"/>
      <c r="H16022" s="136"/>
      <c r="K16022" s="136"/>
      <c r="O16022" s="136"/>
      <c r="T16022" s="136"/>
      <c r="W16022" s="136"/>
      <c r="Z16022" s="136"/>
      <c r="AC16022" s="136"/>
    </row>
    <row r="16023" spans="2:29">
      <c r="B16023" s="136"/>
      <c r="E16023" s="136"/>
      <c r="H16023" s="136"/>
      <c r="K16023" s="136"/>
      <c r="O16023" s="136"/>
      <c r="T16023" s="136"/>
      <c r="W16023" s="136"/>
      <c r="Z16023" s="136"/>
      <c r="AC16023" s="136"/>
    </row>
    <row r="16024" spans="2:29">
      <c r="B16024" s="136"/>
      <c r="E16024" s="136"/>
      <c r="H16024" s="136"/>
      <c r="K16024" s="136"/>
      <c r="O16024" s="136"/>
      <c r="T16024" s="136"/>
      <c r="W16024" s="136"/>
      <c r="Z16024" s="136"/>
      <c r="AC16024" s="136"/>
    </row>
    <row r="16025" spans="2:29">
      <c r="B16025" s="136"/>
      <c r="E16025" s="136"/>
      <c r="H16025" s="136"/>
      <c r="K16025" s="136"/>
      <c r="O16025" s="136"/>
      <c r="T16025" s="136"/>
      <c r="W16025" s="136"/>
      <c r="Z16025" s="136"/>
      <c r="AC16025" s="136"/>
    </row>
    <row r="16026" spans="2:29">
      <c r="B16026" s="136"/>
      <c r="E16026" s="136"/>
      <c r="H16026" s="136"/>
      <c r="K16026" s="136"/>
      <c r="O16026" s="136"/>
      <c r="T16026" s="136"/>
      <c r="W16026" s="136"/>
      <c r="Z16026" s="136"/>
      <c r="AC16026" s="136"/>
    </row>
    <row r="16027" spans="2:29">
      <c r="B16027" s="136"/>
      <c r="E16027" s="136"/>
      <c r="H16027" s="136"/>
      <c r="K16027" s="136"/>
      <c r="O16027" s="136"/>
      <c r="T16027" s="136"/>
      <c r="W16027" s="136"/>
      <c r="Z16027" s="136"/>
      <c r="AC16027" s="136"/>
    </row>
    <row r="16028" spans="2:29">
      <c r="B16028" s="136"/>
      <c r="E16028" s="136"/>
      <c r="H16028" s="136"/>
      <c r="K16028" s="136"/>
      <c r="O16028" s="136"/>
      <c r="T16028" s="136"/>
      <c r="W16028" s="136"/>
      <c r="Z16028" s="136"/>
      <c r="AC16028" s="136"/>
    </row>
    <row r="16029" spans="2:29">
      <c r="B16029" s="136"/>
      <c r="E16029" s="136"/>
      <c r="H16029" s="136"/>
      <c r="K16029" s="136"/>
      <c r="O16029" s="136"/>
      <c r="T16029" s="136"/>
      <c r="W16029" s="136"/>
      <c r="Z16029" s="136"/>
      <c r="AC16029" s="136"/>
    </row>
    <row r="16030" spans="2:29">
      <c r="B16030" s="136"/>
      <c r="E16030" s="136"/>
      <c r="H16030" s="136"/>
      <c r="K16030" s="136"/>
      <c r="O16030" s="136"/>
      <c r="T16030" s="136"/>
      <c r="W16030" s="136"/>
      <c r="Z16030" s="136"/>
      <c r="AC16030" s="136"/>
    </row>
    <row r="16031" spans="2:29">
      <c r="B16031" s="136"/>
      <c r="E16031" s="136"/>
      <c r="H16031" s="136"/>
      <c r="K16031" s="136"/>
      <c r="O16031" s="136"/>
      <c r="T16031" s="136"/>
      <c r="W16031" s="136"/>
      <c r="Z16031" s="136"/>
      <c r="AC16031" s="136"/>
    </row>
    <row r="16032" spans="2:29">
      <c r="B16032" s="136"/>
      <c r="E16032" s="136"/>
      <c r="H16032" s="136"/>
      <c r="K16032" s="136"/>
      <c r="O16032" s="136"/>
      <c r="T16032" s="136"/>
      <c r="W16032" s="136"/>
      <c r="Z16032" s="136"/>
      <c r="AC16032" s="136"/>
    </row>
    <row r="16033" spans="2:29">
      <c r="B16033" s="136"/>
      <c r="E16033" s="136"/>
      <c r="H16033" s="136"/>
      <c r="K16033" s="136"/>
      <c r="O16033" s="136"/>
      <c r="T16033" s="136"/>
      <c r="W16033" s="136"/>
      <c r="Z16033" s="136"/>
      <c r="AC16033" s="136"/>
    </row>
    <row r="16034" spans="2:29">
      <c r="B16034" s="136"/>
      <c r="E16034" s="136"/>
      <c r="H16034" s="136"/>
      <c r="K16034" s="136"/>
      <c r="O16034" s="136"/>
      <c r="T16034" s="136"/>
      <c r="W16034" s="136"/>
      <c r="Z16034" s="136"/>
      <c r="AC16034" s="136"/>
    </row>
    <row r="16035" spans="2:29">
      <c r="B16035" s="136"/>
      <c r="E16035" s="136"/>
      <c r="H16035" s="136"/>
      <c r="K16035" s="136"/>
      <c r="O16035" s="136"/>
      <c r="T16035" s="136"/>
      <c r="W16035" s="136"/>
      <c r="Z16035" s="136"/>
      <c r="AC16035" s="136"/>
    </row>
    <row r="16036" spans="2:29">
      <c r="B16036" s="136"/>
      <c r="E16036" s="136"/>
      <c r="H16036" s="136"/>
      <c r="K16036" s="136"/>
      <c r="O16036" s="136"/>
      <c r="T16036" s="136"/>
      <c r="W16036" s="136"/>
      <c r="Z16036" s="136"/>
      <c r="AC16036" s="136"/>
    </row>
    <row r="16037" spans="2:29">
      <c r="B16037" s="136"/>
      <c r="E16037" s="136"/>
      <c r="H16037" s="136"/>
      <c r="K16037" s="136"/>
      <c r="O16037" s="136"/>
      <c r="T16037" s="136"/>
      <c r="W16037" s="136"/>
      <c r="Z16037" s="136"/>
      <c r="AC16037" s="136"/>
    </row>
    <row r="16038" spans="2:29">
      <c r="B16038" s="136"/>
      <c r="E16038" s="136"/>
      <c r="H16038" s="136"/>
      <c r="K16038" s="136"/>
      <c r="O16038" s="136"/>
      <c r="T16038" s="136"/>
      <c r="W16038" s="136"/>
      <c r="Z16038" s="136"/>
      <c r="AC16038" s="136"/>
    </row>
    <row r="16039" spans="2:29">
      <c r="B16039" s="136"/>
      <c r="E16039" s="136"/>
      <c r="H16039" s="136"/>
      <c r="K16039" s="136"/>
      <c r="O16039" s="136"/>
      <c r="T16039" s="136"/>
      <c r="W16039" s="136"/>
      <c r="Z16039" s="136"/>
      <c r="AC16039" s="136"/>
    </row>
    <row r="16040" spans="2:29">
      <c r="B16040" s="136"/>
      <c r="E16040" s="136"/>
      <c r="H16040" s="136"/>
      <c r="K16040" s="136"/>
      <c r="O16040" s="136"/>
      <c r="T16040" s="136"/>
      <c r="W16040" s="136"/>
      <c r="Z16040" s="136"/>
      <c r="AC16040" s="136"/>
    </row>
    <row r="16041" spans="2:29">
      <c r="B16041" s="136"/>
      <c r="E16041" s="136"/>
      <c r="H16041" s="136"/>
      <c r="K16041" s="136"/>
      <c r="O16041" s="136"/>
      <c r="T16041" s="136"/>
      <c r="W16041" s="136"/>
      <c r="Z16041" s="136"/>
      <c r="AC16041" s="136"/>
    </row>
    <row r="16042" spans="2:29">
      <c r="B16042" s="136"/>
      <c r="E16042" s="136"/>
      <c r="H16042" s="136"/>
      <c r="K16042" s="136"/>
      <c r="O16042" s="136"/>
      <c r="T16042" s="136"/>
      <c r="W16042" s="136"/>
      <c r="Z16042" s="136"/>
      <c r="AC16042" s="136"/>
    </row>
    <row r="16043" spans="2:29">
      <c r="B16043" s="136"/>
      <c r="E16043" s="136"/>
      <c r="H16043" s="136"/>
      <c r="K16043" s="136"/>
      <c r="O16043" s="136"/>
      <c r="T16043" s="136"/>
      <c r="W16043" s="136"/>
      <c r="Z16043" s="136"/>
      <c r="AC16043" s="136"/>
    </row>
    <row r="16044" spans="2:29">
      <c r="B16044" s="136"/>
      <c r="E16044" s="136"/>
      <c r="H16044" s="136"/>
      <c r="K16044" s="136"/>
      <c r="O16044" s="136"/>
      <c r="T16044" s="136"/>
      <c r="W16044" s="136"/>
      <c r="Z16044" s="136"/>
      <c r="AC16044" s="136"/>
    </row>
    <row r="16045" spans="2:29">
      <c r="B16045" s="136"/>
      <c r="E16045" s="136"/>
      <c r="H16045" s="136"/>
      <c r="K16045" s="136"/>
      <c r="O16045" s="136"/>
      <c r="T16045" s="136"/>
      <c r="W16045" s="136"/>
      <c r="Z16045" s="136"/>
      <c r="AC16045" s="136"/>
    </row>
    <row r="16046" spans="2:29">
      <c r="B16046" s="136"/>
      <c r="E16046" s="136"/>
      <c r="H16046" s="136"/>
      <c r="K16046" s="136"/>
      <c r="O16046" s="136"/>
      <c r="T16046" s="136"/>
      <c r="W16046" s="136"/>
      <c r="Z16046" s="136"/>
      <c r="AC16046" s="136"/>
    </row>
    <row r="16047" spans="2:29">
      <c r="B16047" s="136"/>
      <c r="E16047" s="136"/>
      <c r="H16047" s="136"/>
      <c r="K16047" s="136"/>
      <c r="O16047" s="136"/>
      <c r="T16047" s="136"/>
      <c r="W16047" s="136"/>
      <c r="Z16047" s="136"/>
      <c r="AC16047" s="136"/>
    </row>
    <row r="16048" spans="2:29">
      <c r="B16048" s="136"/>
      <c r="E16048" s="136"/>
      <c r="H16048" s="136"/>
      <c r="K16048" s="136"/>
      <c r="O16048" s="136"/>
      <c r="T16048" s="136"/>
      <c r="W16048" s="136"/>
      <c r="Z16048" s="136"/>
      <c r="AC16048" s="136"/>
    </row>
    <row r="16049" spans="2:29">
      <c r="B16049" s="136"/>
      <c r="E16049" s="136"/>
      <c r="H16049" s="136"/>
      <c r="K16049" s="136"/>
      <c r="O16049" s="136"/>
      <c r="T16049" s="136"/>
      <c r="W16049" s="136"/>
      <c r="Z16049" s="136"/>
      <c r="AC16049" s="136"/>
    </row>
    <row r="16050" spans="2:29">
      <c r="B16050" s="136"/>
      <c r="E16050" s="136"/>
      <c r="H16050" s="136"/>
      <c r="K16050" s="136"/>
      <c r="O16050" s="136"/>
      <c r="T16050" s="136"/>
      <c r="W16050" s="136"/>
      <c r="Z16050" s="136"/>
      <c r="AC16050" s="136"/>
    </row>
    <row r="16051" spans="2:29">
      <c r="B16051" s="136"/>
      <c r="E16051" s="136"/>
      <c r="H16051" s="136"/>
      <c r="K16051" s="136"/>
      <c r="O16051" s="136"/>
      <c r="T16051" s="136"/>
      <c r="W16051" s="136"/>
      <c r="Z16051" s="136"/>
      <c r="AC16051" s="136"/>
    </row>
    <row r="16052" spans="2:29">
      <c r="B16052" s="136"/>
      <c r="E16052" s="136"/>
      <c r="H16052" s="136"/>
      <c r="K16052" s="136"/>
      <c r="O16052" s="136"/>
      <c r="T16052" s="136"/>
      <c r="W16052" s="136"/>
      <c r="Z16052" s="136"/>
      <c r="AC16052" s="136"/>
    </row>
    <row r="16053" spans="2:29">
      <c r="B16053" s="136"/>
      <c r="E16053" s="136"/>
      <c r="H16053" s="136"/>
      <c r="K16053" s="136"/>
      <c r="O16053" s="136"/>
      <c r="T16053" s="136"/>
      <c r="W16053" s="136"/>
      <c r="Z16053" s="136"/>
      <c r="AC16053" s="136"/>
    </row>
    <row r="16054" spans="2:29">
      <c r="B16054" s="136"/>
      <c r="E16054" s="136"/>
      <c r="H16054" s="136"/>
      <c r="K16054" s="136"/>
      <c r="O16054" s="136"/>
      <c r="T16054" s="136"/>
      <c r="W16054" s="136"/>
      <c r="Z16054" s="136"/>
      <c r="AC16054" s="136"/>
    </row>
    <row r="16055" spans="2:29">
      <c r="B16055" s="136"/>
      <c r="E16055" s="136"/>
      <c r="H16055" s="136"/>
      <c r="K16055" s="136"/>
      <c r="O16055" s="136"/>
      <c r="T16055" s="136"/>
      <c r="W16055" s="136"/>
      <c r="Z16055" s="136"/>
      <c r="AC16055" s="136"/>
    </row>
    <row r="16056" spans="2:29">
      <c r="B16056" s="136"/>
      <c r="E16056" s="136"/>
      <c r="H16056" s="136"/>
      <c r="K16056" s="136"/>
      <c r="O16056" s="136"/>
      <c r="T16056" s="136"/>
      <c r="W16056" s="136"/>
      <c r="Z16056" s="136"/>
      <c r="AC16056" s="136"/>
    </row>
    <row r="16057" spans="2:29">
      <c r="B16057" s="136"/>
      <c r="E16057" s="136"/>
      <c r="H16057" s="136"/>
      <c r="K16057" s="136"/>
      <c r="O16057" s="136"/>
      <c r="T16057" s="136"/>
      <c r="W16057" s="136"/>
      <c r="Z16057" s="136"/>
      <c r="AC16057" s="136"/>
    </row>
    <row r="16058" spans="2:29">
      <c r="B16058" s="136"/>
      <c r="E16058" s="136"/>
      <c r="H16058" s="136"/>
      <c r="K16058" s="136"/>
      <c r="O16058" s="136"/>
      <c r="T16058" s="136"/>
      <c r="W16058" s="136"/>
      <c r="Z16058" s="136"/>
      <c r="AC16058" s="136"/>
    </row>
    <row r="16059" spans="2:29">
      <c r="B16059" s="136"/>
      <c r="E16059" s="136"/>
      <c r="H16059" s="136"/>
      <c r="K16059" s="136"/>
      <c r="O16059" s="136"/>
      <c r="T16059" s="136"/>
      <c r="W16059" s="136"/>
      <c r="Z16059" s="136"/>
      <c r="AC16059" s="136"/>
    </row>
    <row r="16060" spans="2:29">
      <c r="B16060" s="136"/>
      <c r="E16060" s="136"/>
      <c r="H16060" s="136"/>
      <c r="K16060" s="136"/>
      <c r="O16060" s="136"/>
      <c r="T16060" s="136"/>
      <c r="W16060" s="136"/>
      <c r="Z16060" s="136"/>
      <c r="AC16060" s="136"/>
    </row>
    <row r="16061" spans="2:29">
      <c r="B16061" s="136"/>
      <c r="E16061" s="136"/>
      <c r="H16061" s="136"/>
      <c r="K16061" s="136"/>
      <c r="O16061" s="136"/>
      <c r="T16061" s="136"/>
      <c r="W16061" s="136"/>
      <c r="Z16061" s="136"/>
      <c r="AC16061" s="136"/>
    </row>
    <row r="16062" spans="2:29">
      <c r="B16062" s="136"/>
      <c r="E16062" s="136"/>
      <c r="H16062" s="136"/>
      <c r="K16062" s="136"/>
      <c r="O16062" s="136"/>
      <c r="T16062" s="136"/>
      <c r="W16062" s="136"/>
      <c r="Z16062" s="136"/>
      <c r="AC16062" s="136"/>
    </row>
    <row r="16063" spans="2:29">
      <c r="B16063" s="136"/>
      <c r="E16063" s="136"/>
      <c r="H16063" s="136"/>
      <c r="K16063" s="136"/>
      <c r="O16063" s="136"/>
      <c r="T16063" s="136"/>
      <c r="W16063" s="136"/>
      <c r="Z16063" s="136"/>
      <c r="AC16063" s="136"/>
    </row>
    <row r="16064" spans="2:29">
      <c r="B16064" s="136"/>
      <c r="E16064" s="136"/>
      <c r="H16064" s="136"/>
      <c r="K16064" s="136"/>
      <c r="O16064" s="136"/>
      <c r="T16064" s="136"/>
      <c r="W16064" s="136"/>
      <c r="Z16064" s="136"/>
      <c r="AC16064" s="136"/>
    </row>
    <row r="16065" spans="2:29">
      <c r="B16065" s="136"/>
      <c r="E16065" s="136"/>
      <c r="H16065" s="136"/>
      <c r="K16065" s="136"/>
      <c r="O16065" s="136"/>
      <c r="T16065" s="136"/>
      <c r="W16065" s="136"/>
      <c r="Z16065" s="136"/>
      <c r="AC16065" s="136"/>
    </row>
    <row r="16066" spans="2:29">
      <c r="B16066" s="136"/>
      <c r="E16066" s="136"/>
      <c r="H16066" s="136"/>
      <c r="K16066" s="136"/>
      <c r="O16066" s="136"/>
      <c r="T16066" s="136"/>
      <c r="W16066" s="136"/>
      <c r="Z16066" s="136"/>
      <c r="AC16066" s="136"/>
    </row>
    <row r="16067" spans="2:29">
      <c r="B16067" s="136"/>
      <c r="E16067" s="136"/>
      <c r="H16067" s="136"/>
      <c r="K16067" s="136"/>
      <c r="O16067" s="136"/>
      <c r="T16067" s="136"/>
      <c r="W16067" s="136"/>
      <c r="Z16067" s="136"/>
      <c r="AC16067" s="136"/>
    </row>
    <row r="16068" spans="2:29">
      <c r="B16068" s="136"/>
      <c r="E16068" s="136"/>
      <c r="H16068" s="136"/>
      <c r="K16068" s="136"/>
      <c r="O16068" s="136"/>
      <c r="T16068" s="136"/>
      <c r="W16068" s="136"/>
      <c r="Z16068" s="136"/>
      <c r="AC16068" s="136"/>
    </row>
    <row r="16069" spans="2:29">
      <c r="B16069" s="136"/>
      <c r="E16069" s="136"/>
      <c r="H16069" s="136"/>
      <c r="K16069" s="136"/>
      <c r="O16069" s="136"/>
      <c r="T16069" s="136"/>
      <c r="W16069" s="136"/>
      <c r="Z16069" s="136"/>
      <c r="AC16069" s="136"/>
    </row>
    <row r="16070" spans="2:29">
      <c r="B16070" s="136"/>
      <c r="E16070" s="136"/>
      <c r="H16070" s="136"/>
      <c r="K16070" s="136"/>
      <c r="O16070" s="136"/>
      <c r="T16070" s="136"/>
      <c r="W16070" s="136"/>
      <c r="Z16070" s="136"/>
      <c r="AC16070" s="136"/>
    </row>
    <row r="16071" spans="2:29">
      <c r="B16071" s="136"/>
      <c r="E16071" s="136"/>
      <c r="H16071" s="136"/>
      <c r="K16071" s="136"/>
      <c r="O16071" s="136"/>
      <c r="T16071" s="136"/>
      <c r="W16071" s="136"/>
      <c r="Z16071" s="136"/>
      <c r="AC16071" s="136"/>
    </row>
    <row r="16072" spans="2:29">
      <c r="B16072" s="136"/>
      <c r="E16072" s="136"/>
      <c r="H16072" s="136"/>
      <c r="K16072" s="136"/>
      <c r="O16072" s="136"/>
      <c r="T16072" s="136"/>
      <c r="W16072" s="136"/>
      <c r="Z16072" s="136"/>
      <c r="AC16072" s="136"/>
    </row>
    <row r="16073" spans="2:29">
      <c r="B16073" s="136"/>
      <c r="E16073" s="136"/>
      <c r="H16073" s="136"/>
      <c r="K16073" s="136"/>
      <c r="O16073" s="136"/>
      <c r="T16073" s="136"/>
      <c r="W16073" s="136"/>
      <c r="Z16073" s="136"/>
      <c r="AC16073" s="136"/>
    </row>
    <row r="16074" spans="2:29">
      <c r="B16074" s="136"/>
      <c r="E16074" s="136"/>
      <c r="H16074" s="136"/>
      <c r="K16074" s="136"/>
      <c r="O16074" s="136"/>
      <c r="T16074" s="136"/>
      <c r="W16074" s="136"/>
      <c r="Z16074" s="136"/>
      <c r="AC16074" s="136"/>
    </row>
    <row r="16075" spans="2:29">
      <c r="B16075" s="136"/>
      <c r="E16075" s="136"/>
      <c r="H16075" s="136"/>
      <c r="K16075" s="136"/>
      <c r="O16075" s="136"/>
      <c r="T16075" s="136"/>
      <c r="W16075" s="136"/>
      <c r="Z16075" s="136"/>
      <c r="AC16075" s="136"/>
    </row>
    <row r="16076" spans="2:29">
      <c r="B16076" s="136"/>
      <c r="E16076" s="136"/>
      <c r="H16076" s="136"/>
      <c r="K16076" s="136"/>
      <c r="O16076" s="136"/>
      <c r="T16076" s="136"/>
      <c r="W16076" s="136"/>
      <c r="Z16076" s="136"/>
      <c r="AC16076" s="136"/>
    </row>
    <row r="16077" spans="2:29">
      <c r="B16077" s="136"/>
      <c r="E16077" s="136"/>
      <c r="H16077" s="136"/>
      <c r="K16077" s="136"/>
      <c r="O16077" s="136"/>
      <c r="T16077" s="136"/>
      <c r="W16077" s="136"/>
      <c r="Z16077" s="136"/>
      <c r="AC16077" s="136"/>
    </row>
    <row r="16078" spans="2:29">
      <c r="B16078" s="136"/>
      <c r="E16078" s="136"/>
      <c r="H16078" s="136"/>
      <c r="K16078" s="136"/>
      <c r="O16078" s="136"/>
      <c r="T16078" s="136"/>
      <c r="W16078" s="136"/>
      <c r="Z16078" s="136"/>
      <c r="AC16078" s="136"/>
    </row>
    <row r="16079" spans="2:29">
      <c r="B16079" s="136"/>
      <c r="E16079" s="136"/>
      <c r="H16079" s="136"/>
      <c r="K16079" s="136"/>
      <c r="O16079" s="136"/>
      <c r="T16079" s="136"/>
      <c r="W16079" s="136"/>
      <c r="Z16079" s="136"/>
      <c r="AC16079" s="136"/>
    </row>
    <row r="16080" spans="2:29">
      <c r="B16080" s="136"/>
      <c r="E16080" s="136"/>
      <c r="H16080" s="136"/>
      <c r="K16080" s="136"/>
      <c r="O16080" s="136"/>
      <c r="T16080" s="136"/>
      <c r="W16080" s="136"/>
      <c r="Z16080" s="136"/>
      <c r="AC16080" s="136"/>
    </row>
    <row r="16081" spans="2:29">
      <c r="B16081" s="136"/>
      <c r="E16081" s="136"/>
      <c r="H16081" s="136"/>
      <c r="K16081" s="136"/>
      <c r="O16081" s="136"/>
      <c r="T16081" s="136"/>
      <c r="W16081" s="136"/>
      <c r="Z16081" s="136"/>
      <c r="AC16081" s="136"/>
    </row>
    <row r="16082" spans="2:29">
      <c r="B16082" s="136"/>
      <c r="E16082" s="136"/>
      <c r="H16082" s="136"/>
      <c r="K16082" s="136"/>
      <c r="O16082" s="136"/>
      <c r="T16082" s="136"/>
      <c r="W16082" s="136"/>
      <c r="Z16082" s="136"/>
      <c r="AC16082" s="136"/>
    </row>
    <row r="16083" spans="2:29">
      <c r="B16083" s="136"/>
      <c r="E16083" s="136"/>
      <c r="H16083" s="136"/>
      <c r="K16083" s="136"/>
      <c r="O16083" s="136"/>
      <c r="T16083" s="136"/>
      <c r="W16083" s="136"/>
      <c r="Z16083" s="136"/>
      <c r="AC16083" s="136"/>
    </row>
    <row r="16084" spans="2:29">
      <c r="B16084" s="136"/>
      <c r="E16084" s="136"/>
      <c r="H16084" s="136"/>
      <c r="K16084" s="136"/>
      <c r="O16084" s="136"/>
      <c r="T16084" s="136"/>
      <c r="W16084" s="136"/>
      <c r="Z16084" s="136"/>
      <c r="AC16084" s="136"/>
    </row>
    <row r="16085" spans="2:29">
      <c r="B16085" s="136"/>
      <c r="E16085" s="136"/>
      <c r="H16085" s="136"/>
      <c r="K16085" s="136"/>
      <c r="O16085" s="136"/>
      <c r="T16085" s="136"/>
      <c r="W16085" s="136"/>
      <c r="Z16085" s="136"/>
      <c r="AC16085" s="136"/>
    </row>
    <row r="16086" spans="2:29">
      <c r="B16086" s="136"/>
      <c r="E16086" s="136"/>
      <c r="H16086" s="136"/>
      <c r="K16086" s="136"/>
      <c r="O16086" s="136"/>
      <c r="T16086" s="136"/>
      <c r="W16086" s="136"/>
      <c r="Z16086" s="136"/>
      <c r="AC16086" s="136"/>
    </row>
    <row r="16087" spans="2:29">
      <c r="B16087" s="136"/>
      <c r="E16087" s="136"/>
      <c r="H16087" s="136"/>
      <c r="K16087" s="136"/>
      <c r="O16087" s="136"/>
      <c r="T16087" s="136"/>
      <c r="W16087" s="136"/>
      <c r="Z16087" s="136"/>
      <c r="AC16087" s="136"/>
    </row>
    <row r="16088" spans="2:29">
      <c r="B16088" s="136"/>
      <c r="E16088" s="136"/>
      <c r="H16088" s="136"/>
      <c r="K16088" s="136"/>
      <c r="O16088" s="136"/>
      <c r="T16088" s="136"/>
      <c r="W16088" s="136"/>
      <c r="Z16088" s="136"/>
      <c r="AC16088" s="136"/>
    </row>
    <row r="16089" spans="2:29">
      <c r="B16089" s="136"/>
      <c r="E16089" s="136"/>
      <c r="H16089" s="136"/>
      <c r="K16089" s="136"/>
      <c r="O16089" s="136"/>
      <c r="T16089" s="136"/>
      <c r="W16089" s="136"/>
      <c r="Z16089" s="136"/>
      <c r="AC16089" s="136"/>
    </row>
    <row r="16090" spans="2:29">
      <c r="B16090" s="136"/>
      <c r="E16090" s="136"/>
      <c r="H16090" s="136"/>
      <c r="K16090" s="136"/>
      <c r="O16090" s="136"/>
      <c r="T16090" s="136"/>
      <c r="W16090" s="136"/>
      <c r="Z16090" s="136"/>
      <c r="AC16090" s="136"/>
    </row>
    <row r="16091" spans="2:29">
      <c r="B16091" s="136"/>
      <c r="E16091" s="136"/>
      <c r="H16091" s="136"/>
      <c r="K16091" s="136"/>
      <c r="O16091" s="136"/>
      <c r="T16091" s="136"/>
      <c r="W16091" s="136"/>
      <c r="Z16091" s="136"/>
      <c r="AC16091" s="136"/>
    </row>
    <row r="16092" spans="2:29">
      <c r="B16092" s="136"/>
      <c r="E16092" s="136"/>
      <c r="H16092" s="136"/>
      <c r="K16092" s="136"/>
      <c r="O16092" s="136"/>
      <c r="T16092" s="136"/>
      <c r="W16092" s="136"/>
      <c r="Z16092" s="136"/>
      <c r="AC16092" s="136"/>
    </row>
    <row r="16093" spans="2:29">
      <c r="B16093" s="136"/>
      <c r="E16093" s="136"/>
      <c r="H16093" s="136"/>
      <c r="K16093" s="136"/>
      <c r="O16093" s="136"/>
      <c r="T16093" s="136"/>
      <c r="W16093" s="136"/>
      <c r="Z16093" s="136"/>
      <c r="AC16093" s="136"/>
    </row>
    <row r="16094" spans="2:29">
      <c r="B16094" s="136"/>
      <c r="E16094" s="136"/>
      <c r="H16094" s="136"/>
      <c r="K16094" s="136"/>
      <c r="O16094" s="136"/>
      <c r="T16094" s="136"/>
      <c r="W16094" s="136"/>
      <c r="Z16094" s="136"/>
      <c r="AC16094" s="136"/>
    </row>
    <row r="16095" spans="2:29">
      <c r="B16095" s="136"/>
      <c r="E16095" s="136"/>
      <c r="H16095" s="136"/>
      <c r="K16095" s="136"/>
      <c r="O16095" s="136"/>
      <c r="T16095" s="136"/>
      <c r="W16095" s="136"/>
      <c r="Z16095" s="136"/>
      <c r="AC16095" s="136"/>
    </row>
    <row r="16096" spans="2:29">
      <c r="B16096" s="136"/>
      <c r="E16096" s="136"/>
      <c r="H16096" s="136"/>
      <c r="K16096" s="136"/>
      <c r="O16096" s="136"/>
      <c r="T16096" s="136"/>
      <c r="W16096" s="136"/>
      <c r="Z16096" s="136"/>
      <c r="AC16096" s="136"/>
    </row>
    <row r="16097" spans="2:29">
      <c r="B16097" s="136"/>
      <c r="E16097" s="136"/>
      <c r="H16097" s="136"/>
      <c r="K16097" s="136"/>
      <c r="O16097" s="136"/>
      <c r="T16097" s="136"/>
      <c r="W16097" s="136"/>
      <c r="Z16097" s="136"/>
      <c r="AC16097" s="136"/>
    </row>
    <row r="16098" spans="2:29">
      <c r="B16098" s="136"/>
      <c r="E16098" s="136"/>
      <c r="H16098" s="136"/>
      <c r="K16098" s="136"/>
      <c r="O16098" s="136"/>
      <c r="T16098" s="136"/>
      <c r="W16098" s="136"/>
      <c r="Z16098" s="136"/>
      <c r="AC16098" s="136"/>
    </row>
    <row r="16099" spans="2:29">
      <c r="B16099" s="136"/>
      <c r="E16099" s="136"/>
      <c r="H16099" s="136"/>
      <c r="K16099" s="136"/>
      <c r="O16099" s="136"/>
      <c r="T16099" s="136"/>
      <c r="W16099" s="136"/>
      <c r="Z16099" s="136"/>
      <c r="AC16099" s="136"/>
    </row>
    <row r="16100" spans="2:29">
      <c r="B16100" s="136"/>
      <c r="E16100" s="136"/>
      <c r="H16100" s="136"/>
      <c r="K16100" s="136"/>
      <c r="O16100" s="136"/>
      <c r="T16100" s="136"/>
      <c r="W16100" s="136"/>
      <c r="Z16100" s="136"/>
      <c r="AC16100" s="136"/>
    </row>
    <row r="16101" spans="2:29">
      <c r="B16101" s="136"/>
      <c r="E16101" s="136"/>
      <c r="H16101" s="136"/>
      <c r="K16101" s="136"/>
      <c r="O16101" s="136"/>
      <c r="T16101" s="136"/>
      <c r="W16101" s="136"/>
      <c r="Z16101" s="136"/>
      <c r="AC16101" s="136"/>
    </row>
    <row r="16102" spans="2:29">
      <c r="B16102" s="136"/>
      <c r="E16102" s="136"/>
      <c r="H16102" s="136"/>
      <c r="K16102" s="136"/>
      <c r="O16102" s="136"/>
      <c r="T16102" s="136"/>
      <c r="W16102" s="136"/>
      <c r="Z16102" s="136"/>
      <c r="AC16102" s="136"/>
    </row>
    <row r="16103" spans="2:29">
      <c r="B16103" s="136"/>
      <c r="E16103" s="136"/>
      <c r="H16103" s="136"/>
      <c r="K16103" s="136"/>
      <c r="O16103" s="136"/>
      <c r="T16103" s="136"/>
      <c r="W16103" s="136"/>
      <c r="Z16103" s="136"/>
      <c r="AC16103" s="136"/>
    </row>
    <row r="16104" spans="2:29">
      <c r="B16104" s="136"/>
      <c r="E16104" s="136"/>
      <c r="H16104" s="136"/>
      <c r="K16104" s="136"/>
      <c r="O16104" s="136"/>
      <c r="T16104" s="136"/>
      <c r="W16104" s="136"/>
      <c r="Z16104" s="136"/>
      <c r="AC16104" s="136"/>
    </row>
    <row r="16105" spans="2:29">
      <c r="B16105" s="136"/>
      <c r="E16105" s="136"/>
      <c r="H16105" s="136"/>
      <c r="K16105" s="136"/>
      <c r="O16105" s="136"/>
      <c r="T16105" s="136"/>
      <c r="W16105" s="136"/>
      <c r="Z16105" s="136"/>
      <c r="AC16105" s="136"/>
    </row>
    <row r="16106" spans="2:29">
      <c r="B16106" s="136"/>
      <c r="E16106" s="136"/>
      <c r="H16106" s="136"/>
      <c r="K16106" s="136"/>
      <c r="O16106" s="136"/>
      <c r="T16106" s="136"/>
      <c r="W16106" s="136"/>
      <c r="Z16106" s="136"/>
      <c r="AC16106" s="136"/>
    </row>
    <row r="16107" spans="2:29">
      <c r="B16107" s="136"/>
      <c r="E16107" s="136"/>
      <c r="H16107" s="136"/>
      <c r="K16107" s="136"/>
      <c r="O16107" s="136"/>
      <c r="T16107" s="136"/>
      <c r="W16107" s="136"/>
      <c r="Z16107" s="136"/>
      <c r="AC16107" s="136"/>
    </row>
    <row r="16108" spans="2:29">
      <c r="B16108" s="136"/>
      <c r="E16108" s="136"/>
      <c r="H16108" s="136"/>
      <c r="K16108" s="136"/>
      <c r="O16108" s="136"/>
      <c r="T16108" s="136"/>
      <c r="W16108" s="136"/>
      <c r="Z16108" s="136"/>
      <c r="AC16108" s="136"/>
    </row>
    <row r="16109" spans="2:29">
      <c r="B16109" s="136"/>
      <c r="E16109" s="136"/>
      <c r="H16109" s="136"/>
      <c r="K16109" s="136"/>
      <c r="O16109" s="136"/>
      <c r="T16109" s="136"/>
      <c r="W16109" s="136"/>
      <c r="Z16109" s="136"/>
      <c r="AC16109" s="136"/>
    </row>
    <row r="16110" spans="2:29">
      <c r="B16110" s="136"/>
      <c r="E16110" s="136"/>
      <c r="H16110" s="136"/>
      <c r="K16110" s="136"/>
      <c r="O16110" s="136"/>
      <c r="T16110" s="136"/>
      <c r="W16110" s="136"/>
      <c r="Z16110" s="136"/>
      <c r="AC16110" s="136"/>
    </row>
    <row r="16111" spans="2:29">
      <c r="B16111" s="136"/>
      <c r="E16111" s="136"/>
      <c r="H16111" s="136"/>
      <c r="K16111" s="136"/>
      <c r="O16111" s="136"/>
      <c r="T16111" s="136"/>
      <c r="W16111" s="136"/>
      <c r="Z16111" s="136"/>
      <c r="AC16111" s="136"/>
    </row>
    <row r="16112" spans="2:29">
      <c r="B16112" s="136"/>
      <c r="E16112" s="136"/>
      <c r="H16112" s="136"/>
      <c r="K16112" s="136"/>
      <c r="O16112" s="136"/>
      <c r="T16112" s="136"/>
      <c r="W16112" s="136"/>
      <c r="Z16112" s="136"/>
      <c r="AC16112" s="136"/>
    </row>
    <row r="16113" spans="2:29">
      <c r="B16113" s="136"/>
      <c r="E16113" s="136"/>
      <c r="H16113" s="136"/>
      <c r="K16113" s="136"/>
      <c r="O16113" s="136"/>
      <c r="T16113" s="136"/>
      <c r="W16113" s="136"/>
      <c r="Z16113" s="136"/>
      <c r="AC16113" s="136"/>
    </row>
    <row r="16114" spans="2:29">
      <c r="B16114" s="136"/>
      <c r="E16114" s="136"/>
      <c r="H16114" s="136"/>
      <c r="K16114" s="136"/>
      <c r="O16114" s="136"/>
      <c r="T16114" s="136"/>
      <c r="W16114" s="136"/>
      <c r="Z16114" s="136"/>
      <c r="AC16114" s="136"/>
    </row>
    <row r="16115" spans="2:29">
      <c r="B16115" s="136"/>
      <c r="E16115" s="136"/>
      <c r="H16115" s="136"/>
      <c r="K16115" s="136"/>
      <c r="O16115" s="136"/>
      <c r="T16115" s="136"/>
      <c r="W16115" s="136"/>
      <c r="Z16115" s="136"/>
      <c r="AC16115" s="136"/>
    </row>
    <row r="16116" spans="2:29">
      <c r="B16116" s="136"/>
      <c r="E16116" s="136"/>
      <c r="H16116" s="136"/>
      <c r="K16116" s="136"/>
      <c r="O16116" s="136"/>
      <c r="T16116" s="136"/>
      <c r="W16116" s="136"/>
      <c r="Z16116" s="136"/>
      <c r="AC16116" s="136"/>
    </row>
    <row r="16117" spans="2:29">
      <c r="B16117" s="136"/>
      <c r="E16117" s="136"/>
      <c r="H16117" s="136"/>
      <c r="K16117" s="136"/>
      <c r="O16117" s="136"/>
      <c r="T16117" s="136"/>
      <c r="W16117" s="136"/>
      <c r="Z16117" s="136"/>
      <c r="AC16117" s="136"/>
    </row>
    <row r="16118" spans="2:29">
      <c r="B16118" s="136"/>
      <c r="E16118" s="136"/>
      <c r="H16118" s="136"/>
      <c r="K16118" s="136"/>
      <c r="O16118" s="136"/>
      <c r="T16118" s="136"/>
      <c r="W16118" s="136"/>
      <c r="Z16118" s="136"/>
      <c r="AC16118" s="136"/>
    </row>
    <row r="16119" spans="2:29">
      <c r="B16119" s="136"/>
      <c r="E16119" s="136"/>
      <c r="H16119" s="136"/>
      <c r="K16119" s="136"/>
      <c r="O16119" s="136"/>
      <c r="T16119" s="136"/>
      <c r="W16119" s="136"/>
      <c r="Z16119" s="136"/>
      <c r="AC16119" s="136"/>
    </row>
    <row r="16120" spans="2:29">
      <c r="B16120" s="136"/>
      <c r="E16120" s="136"/>
      <c r="H16120" s="136"/>
      <c r="K16120" s="136"/>
      <c r="O16120" s="136"/>
      <c r="T16120" s="136"/>
      <c r="W16120" s="136"/>
      <c r="Z16120" s="136"/>
      <c r="AC16120" s="136"/>
    </row>
    <row r="16121" spans="2:29">
      <c r="B16121" s="136"/>
      <c r="E16121" s="136"/>
      <c r="H16121" s="136"/>
      <c r="K16121" s="136"/>
      <c r="O16121" s="136"/>
      <c r="T16121" s="136"/>
      <c r="W16121" s="136"/>
      <c r="Z16121" s="136"/>
      <c r="AC16121" s="136"/>
    </row>
    <row r="16122" spans="2:29">
      <c r="B16122" s="136"/>
      <c r="E16122" s="136"/>
      <c r="H16122" s="136"/>
      <c r="K16122" s="136"/>
      <c r="O16122" s="136"/>
      <c r="T16122" s="136"/>
      <c r="W16122" s="136"/>
      <c r="Z16122" s="136"/>
      <c r="AC16122" s="136"/>
    </row>
    <row r="16123" spans="2:29">
      <c r="B16123" s="136"/>
      <c r="E16123" s="136"/>
      <c r="H16123" s="136"/>
      <c r="K16123" s="136"/>
      <c r="O16123" s="136"/>
      <c r="T16123" s="136"/>
      <c r="W16123" s="136"/>
      <c r="Z16123" s="136"/>
      <c r="AC16123" s="136"/>
    </row>
    <row r="16124" spans="2:29">
      <c r="B16124" s="136"/>
      <c r="E16124" s="136"/>
      <c r="H16124" s="136"/>
      <c r="K16124" s="136"/>
      <c r="O16124" s="136"/>
      <c r="T16124" s="136"/>
      <c r="W16124" s="136"/>
      <c r="Z16124" s="136"/>
      <c r="AC16124" s="136"/>
    </row>
    <row r="16125" spans="2:29">
      <c r="B16125" s="136"/>
      <c r="E16125" s="136"/>
      <c r="H16125" s="136"/>
      <c r="K16125" s="136"/>
      <c r="O16125" s="136"/>
      <c r="T16125" s="136"/>
      <c r="W16125" s="136"/>
      <c r="Z16125" s="136"/>
      <c r="AC16125" s="136"/>
    </row>
    <row r="16126" spans="2:29">
      <c r="B16126" s="136"/>
      <c r="E16126" s="136"/>
      <c r="H16126" s="136"/>
      <c r="K16126" s="136"/>
      <c r="O16126" s="136"/>
      <c r="T16126" s="136"/>
      <c r="W16126" s="136"/>
      <c r="Z16126" s="136"/>
      <c r="AC16126" s="136"/>
    </row>
    <row r="16127" spans="2:29">
      <c r="B16127" s="136"/>
      <c r="E16127" s="136"/>
      <c r="H16127" s="136"/>
      <c r="K16127" s="136"/>
      <c r="O16127" s="136"/>
      <c r="T16127" s="136"/>
      <c r="W16127" s="136"/>
      <c r="Z16127" s="136"/>
      <c r="AC16127" s="136"/>
    </row>
    <row r="16128" spans="2:29">
      <c r="B16128" s="136"/>
      <c r="E16128" s="136"/>
      <c r="H16128" s="136"/>
      <c r="K16128" s="136"/>
      <c r="O16128" s="136"/>
      <c r="T16128" s="136"/>
      <c r="W16128" s="136"/>
      <c r="Z16128" s="136"/>
      <c r="AC16128" s="136"/>
    </row>
    <row r="16129" spans="2:29">
      <c r="B16129" s="136"/>
      <c r="E16129" s="136"/>
      <c r="H16129" s="136"/>
      <c r="K16129" s="136"/>
      <c r="O16129" s="136"/>
      <c r="T16129" s="136"/>
      <c r="W16129" s="136"/>
      <c r="Z16129" s="136"/>
      <c r="AC16129" s="136"/>
    </row>
    <row r="16130" spans="2:29">
      <c r="B16130" s="136"/>
      <c r="E16130" s="136"/>
      <c r="H16130" s="136"/>
      <c r="K16130" s="136"/>
      <c r="O16130" s="136"/>
      <c r="T16130" s="136"/>
      <c r="W16130" s="136"/>
      <c r="Z16130" s="136"/>
      <c r="AC16130" s="136"/>
    </row>
    <row r="16131" spans="2:29">
      <c r="B16131" s="136"/>
      <c r="E16131" s="136"/>
      <c r="H16131" s="136"/>
      <c r="K16131" s="136"/>
      <c r="O16131" s="136"/>
      <c r="T16131" s="136"/>
      <c r="W16131" s="136"/>
      <c r="Z16131" s="136"/>
      <c r="AC16131" s="136"/>
    </row>
    <row r="16132" spans="2:29">
      <c r="B16132" s="136"/>
      <c r="E16132" s="136"/>
      <c r="H16132" s="136"/>
      <c r="K16132" s="136"/>
      <c r="O16132" s="136"/>
      <c r="T16132" s="136"/>
      <c r="W16132" s="136"/>
      <c r="Z16132" s="136"/>
      <c r="AC16132" s="136"/>
    </row>
    <row r="16133" spans="2:29">
      <c r="B16133" s="136"/>
      <c r="E16133" s="136"/>
      <c r="H16133" s="136"/>
      <c r="K16133" s="136"/>
      <c r="O16133" s="136"/>
      <c r="T16133" s="136"/>
      <c r="W16133" s="136"/>
      <c r="Z16133" s="136"/>
      <c r="AC16133" s="136"/>
    </row>
    <row r="16134" spans="2:29">
      <c r="B16134" s="136"/>
      <c r="E16134" s="136"/>
      <c r="H16134" s="136"/>
      <c r="K16134" s="136"/>
      <c r="O16134" s="136"/>
      <c r="T16134" s="136"/>
      <c r="W16134" s="136"/>
      <c r="Z16134" s="136"/>
      <c r="AC16134" s="136"/>
    </row>
    <row r="16135" spans="2:29">
      <c r="B16135" s="136"/>
      <c r="E16135" s="136"/>
      <c r="H16135" s="136"/>
      <c r="K16135" s="136"/>
      <c r="O16135" s="136"/>
      <c r="T16135" s="136"/>
      <c r="W16135" s="136"/>
      <c r="Z16135" s="136"/>
      <c r="AC16135" s="136"/>
    </row>
    <row r="16136" spans="2:29">
      <c r="B16136" s="136"/>
      <c r="E16136" s="136"/>
      <c r="H16136" s="136"/>
      <c r="K16136" s="136"/>
      <c r="O16136" s="136"/>
      <c r="T16136" s="136"/>
      <c r="W16136" s="136"/>
      <c r="Z16136" s="136"/>
      <c r="AC16136" s="136"/>
    </row>
    <row r="16137" spans="2:29">
      <c r="B16137" s="136"/>
      <c r="E16137" s="136"/>
      <c r="H16137" s="136"/>
      <c r="K16137" s="136"/>
      <c r="O16137" s="136"/>
      <c r="T16137" s="136"/>
      <c r="W16137" s="136"/>
      <c r="Z16137" s="136"/>
      <c r="AC16137" s="136"/>
    </row>
    <row r="16138" spans="2:29">
      <c r="B16138" s="136"/>
      <c r="E16138" s="136"/>
      <c r="H16138" s="136"/>
      <c r="K16138" s="136"/>
      <c r="O16138" s="136"/>
      <c r="T16138" s="136"/>
      <c r="W16138" s="136"/>
      <c r="Z16138" s="136"/>
      <c r="AC16138" s="136"/>
    </row>
    <row r="16139" spans="2:29">
      <c r="B16139" s="136"/>
      <c r="E16139" s="136"/>
      <c r="H16139" s="136"/>
      <c r="K16139" s="136"/>
      <c r="O16139" s="136"/>
      <c r="T16139" s="136"/>
      <c r="W16139" s="136"/>
      <c r="Z16139" s="136"/>
      <c r="AC16139" s="136"/>
    </row>
    <row r="16140" spans="2:29">
      <c r="B16140" s="136"/>
      <c r="E16140" s="136"/>
      <c r="H16140" s="136"/>
      <c r="K16140" s="136"/>
      <c r="O16140" s="136"/>
      <c r="T16140" s="136"/>
      <c r="W16140" s="136"/>
      <c r="Z16140" s="136"/>
      <c r="AC16140" s="136"/>
    </row>
    <row r="16141" spans="2:29">
      <c r="B16141" s="136"/>
      <c r="E16141" s="136"/>
      <c r="H16141" s="136"/>
      <c r="K16141" s="136"/>
      <c r="O16141" s="136"/>
      <c r="T16141" s="136"/>
      <c r="W16141" s="136"/>
      <c r="Z16141" s="136"/>
      <c r="AC16141" s="136"/>
    </row>
    <row r="16142" spans="2:29">
      <c r="B16142" s="136"/>
      <c r="E16142" s="136"/>
      <c r="H16142" s="136"/>
      <c r="K16142" s="136"/>
      <c r="O16142" s="136"/>
      <c r="T16142" s="136"/>
      <c r="W16142" s="136"/>
      <c r="Z16142" s="136"/>
      <c r="AC16142" s="136"/>
    </row>
    <row r="16143" spans="2:29">
      <c r="B16143" s="136"/>
      <c r="E16143" s="136"/>
      <c r="H16143" s="136"/>
      <c r="K16143" s="136"/>
      <c r="O16143" s="136"/>
      <c r="T16143" s="136"/>
      <c r="W16143" s="136"/>
      <c r="Z16143" s="136"/>
      <c r="AC16143" s="136"/>
    </row>
    <row r="16144" spans="2:29">
      <c r="B16144" s="136"/>
      <c r="E16144" s="136"/>
      <c r="H16144" s="136"/>
      <c r="K16144" s="136"/>
      <c r="O16144" s="136"/>
      <c r="T16144" s="136"/>
      <c r="W16144" s="136"/>
      <c r="Z16144" s="136"/>
      <c r="AC16144" s="136"/>
    </row>
    <row r="16145" spans="2:29">
      <c r="B16145" s="136"/>
      <c r="E16145" s="136"/>
      <c r="H16145" s="136"/>
      <c r="K16145" s="136"/>
      <c r="O16145" s="136"/>
      <c r="T16145" s="136"/>
      <c r="W16145" s="136"/>
      <c r="Z16145" s="136"/>
      <c r="AC16145" s="136"/>
    </row>
    <row r="16146" spans="2:29">
      <c r="B16146" s="136"/>
      <c r="E16146" s="136"/>
      <c r="H16146" s="136"/>
      <c r="K16146" s="136"/>
      <c r="O16146" s="136"/>
      <c r="T16146" s="136"/>
      <c r="W16146" s="136"/>
      <c r="Z16146" s="136"/>
      <c r="AC16146" s="136"/>
    </row>
    <row r="16147" spans="2:29">
      <c r="B16147" s="136"/>
      <c r="E16147" s="136"/>
      <c r="H16147" s="136"/>
      <c r="K16147" s="136"/>
      <c r="O16147" s="136"/>
      <c r="T16147" s="136"/>
      <c r="W16147" s="136"/>
      <c r="Z16147" s="136"/>
      <c r="AC16147" s="136"/>
    </row>
    <row r="16148" spans="2:29">
      <c r="B16148" s="136"/>
      <c r="E16148" s="136"/>
      <c r="H16148" s="136"/>
      <c r="K16148" s="136"/>
      <c r="O16148" s="136"/>
      <c r="T16148" s="136"/>
      <c r="W16148" s="136"/>
      <c r="Z16148" s="136"/>
      <c r="AC16148" s="136"/>
    </row>
    <row r="16149" spans="2:29">
      <c r="B16149" s="136"/>
      <c r="E16149" s="136"/>
      <c r="H16149" s="136"/>
      <c r="K16149" s="136"/>
      <c r="O16149" s="136"/>
      <c r="T16149" s="136"/>
      <c r="W16149" s="136"/>
      <c r="Z16149" s="136"/>
      <c r="AC16149" s="136"/>
    </row>
    <row r="16150" spans="2:29">
      <c r="B16150" s="136"/>
      <c r="E16150" s="136"/>
      <c r="H16150" s="136"/>
      <c r="K16150" s="136"/>
      <c r="O16150" s="136"/>
      <c r="T16150" s="136"/>
      <c r="W16150" s="136"/>
      <c r="Z16150" s="136"/>
      <c r="AC16150" s="136"/>
    </row>
    <row r="16151" spans="2:29">
      <c r="B16151" s="136"/>
      <c r="E16151" s="136"/>
      <c r="H16151" s="136"/>
      <c r="K16151" s="136"/>
      <c r="O16151" s="136"/>
      <c r="T16151" s="136"/>
      <c r="W16151" s="136"/>
      <c r="Z16151" s="136"/>
      <c r="AC16151" s="136"/>
    </row>
    <row r="16152" spans="2:29">
      <c r="B16152" s="136"/>
      <c r="E16152" s="136"/>
      <c r="H16152" s="136"/>
      <c r="K16152" s="136"/>
      <c r="O16152" s="136"/>
      <c r="T16152" s="136"/>
      <c r="W16152" s="136"/>
      <c r="Z16152" s="136"/>
      <c r="AC16152" s="136"/>
    </row>
    <row r="16153" spans="2:29">
      <c r="B16153" s="136"/>
      <c r="E16153" s="136"/>
      <c r="H16153" s="136"/>
      <c r="K16153" s="136"/>
      <c r="O16153" s="136"/>
      <c r="T16153" s="136"/>
      <c r="W16153" s="136"/>
      <c r="Z16153" s="136"/>
      <c r="AC16153" s="136"/>
    </row>
    <row r="16154" spans="2:29">
      <c r="B16154" s="136"/>
      <c r="E16154" s="136"/>
      <c r="H16154" s="136"/>
      <c r="K16154" s="136"/>
      <c r="O16154" s="136"/>
      <c r="T16154" s="136"/>
      <c r="W16154" s="136"/>
      <c r="Z16154" s="136"/>
      <c r="AC16154" s="136"/>
    </row>
    <row r="16155" spans="2:29">
      <c r="B16155" s="136"/>
      <c r="E16155" s="136"/>
      <c r="H16155" s="136"/>
      <c r="K16155" s="136"/>
      <c r="O16155" s="136"/>
      <c r="T16155" s="136"/>
      <c r="W16155" s="136"/>
      <c r="Z16155" s="136"/>
      <c r="AC16155" s="136"/>
    </row>
    <row r="16156" spans="2:29">
      <c r="B16156" s="136"/>
      <c r="E16156" s="136"/>
      <c r="H16156" s="136"/>
      <c r="K16156" s="136"/>
      <c r="O16156" s="136"/>
      <c r="T16156" s="136"/>
      <c r="W16156" s="136"/>
      <c r="Z16156" s="136"/>
      <c r="AC16156" s="136"/>
    </row>
    <row r="16157" spans="2:29">
      <c r="B16157" s="136"/>
      <c r="E16157" s="136"/>
      <c r="H16157" s="136"/>
      <c r="K16157" s="136"/>
      <c r="O16157" s="136"/>
      <c r="T16157" s="136"/>
      <c r="W16157" s="136"/>
      <c r="Z16157" s="136"/>
      <c r="AC16157" s="136"/>
    </row>
    <row r="16158" spans="2:29">
      <c r="B16158" s="136"/>
      <c r="E16158" s="136"/>
      <c r="H16158" s="136"/>
      <c r="K16158" s="136"/>
      <c r="O16158" s="136"/>
      <c r="T16158" s="136"/>
      <c r="W16158" s="136"/>
      <c r="Z16158" s="136"/>
      <c r="AC16158" s="136"/>
    </row>
    <row r="16159" spans="2:29">
      <c r="B16159" s="136"/>
      <c r="E16159" s="136"/>
      <c r="H16159" s="136"/>
      <c r="K16159" s="136"/>
      <c r="O16159" s="136"/>
      <c r="T16159" s="136"/>
      <c r="W16159" s="136"/>
      <c r="Z16159" s="136"/>
      <c r="AC16159" s="136"/>
    </row>
    <row r="16160" spans="2:29">
      <c r="B16160" s="136"/>
      <c r="E16160" s="136"/>
      <c r="H16160" s="136"/>
      <c r="K16160" s="136"/>
      <c r="O16160" s="136"/>
      <c r="T16160" s="136"/>
      <c r="W16160" s="136"/>
      <c r="Z16160" s="136"/>
      <c r="AC16160" s="136"/>
    </row>
    <row r="16161" spans="2:29">
      <c r="B16161" s="136"/>
      <c r="E16161" s="136"/>
      <c r="H16161" s="136"/>
      <c r="K16161" s="136"/>
      <c r="O16161" s="136"/>
      <c r="T16161" s="136"/>
      <c r="W16161" s="136"/>
      <c r="Z16161" s="136"/>
      <c r="AC16161" s="136"/>
    </row>
    <row r="16162" spans="2:29">
      <c r="B16162" s="136"/>
      <c r="E16162" s="136"/>
      <c r="H16162" s="136"/>
      <c r="K16162" s="136"/>
      <c r="O16162" s="136"/>
      <c r="T16162" s="136"/>
      <c r="W16162" s="136"/>
      <c r="Z16162" s="136"/>
      <c r="AC16162" s="136"/>
    </row>
    <row r="16163" spans="2:29">
      <c r="B16163" s="136"/>
      <c r="E16163" s="136"/>
      <c r="H16163" s="136"/>
      <c r="K16163" s="136"/>
      <c r="O16163" s="136"/>
      <c r="T16163" s="136"/>
      <c r="W16163" s="136"/>
      <c r="Z16163" s="136"/>
      <c r="AC16163" s="136"/>
    </row>
    <row r="16164" spans="2:29">
      <c r="B16164" s="136"/>
      <c r="E16164" s="136"/>
      <c r="H16164" s="136"/>
      <c r="K16164" s="136"/>
      <c r="O16164" s="136"/>
      <c r="T16164" s="136"/>
      <c r="W16164" s="136"/>
      <c r="Z16164" s="136"/>
      <c r="AC16164" s="136"/>
    </row>
    <row r="16165" spans="2:29">
      <c r="B16165" s="136"/>
      <c r="E16165" s="136"/>
      <c r="H16165" s="136"/>
      <c r="K16165" s="136"/>
      <c r="O16165" s="136"/>
      <c r="T16165" s="136"/>
      <c r="W16165" s="136"/>
      <c r="Z16165" s="136"/>
      <c r="AC16165" s="136"/>
    </row>
    <row r="16166" spans="2:29">
      <c r="B16166" s="136"/>
      <c r="E16166" s="136"/>
      <c r="H16166" s="136"/>
      <c r="K16166" s="136"/>
      <c r="O16166" s="136"/>
      <c r="T16166" s="136"/>
      <c r="W16166" s="136"/>
      <c r="Z16166" s="136"/>
      <c r="AC16166" s="136"/>
    </row>
    <row r="16167" spans="2:29">
      <c r="B16167" s="136"/>
      <c r="E16167" s="136"/>
      <c r="H16167" s="136"/>
      <c r="K16167" s="136"/>
      <c r="O16167" s="136"/>
      <c r="T16167" s="136"/>
      <c r="W16167" s="136"/>
      <c r="Z16167" s="136"/>
      <c r="AC16167" s="136"/>
    </row>
    <row r="16168" spans="2:29">
      <c r="B16168" s="136"/>
      <c r="E16168" s="136"/>
      <c r="H16168" s="136"/>
      <c r="K16168" s="136"/>
      <c r="O16168" s="136"/>
      <c r="T16168" s="136"/>
      <c r="W16168" s="136"/>
      <c r="Z16168" s="136"/>
      <c r="AC16168" s="136"/>
    </row>
    <row r="16169" spans="2:29">
      <c r="B16169" s="136"/>
      <c r="E16169" s="136"/>
      <c r="H16169" s="136"/>
      <c r="K16169" s="136"/>
      <c r="O16169" s="136"/>
      <c r="T16169" s="136"/>
      <c r="W16169" s="136"/>
      <c r="Z16169" s="136"/>
      <c r="AC16169" s="136"/>
    </row>
    <row r="16170" spans="2:29">
      <c r="B16170" s="136"/>
      <c r="E16170" s="136"/>
      <c r="H16170" s="136"/>
      <c r="K16170" s="136"/>
      <c r="O16170" s="136"/>
      <c r="T16170" s="136"/>
      <c r="W16170" s="136"/>
      <c r="Z16170" s="136"/>
      <c r="AC16170" s="136"/>
    </row>
    <row r="16171" spans="2:29">
      <c r="B16171" s="136"/>
      <c r="E16171" s="136"/>
      <c r="H16171" s="136"/>
      <c r="K16171" s="136"/>
      <c r="O16171" s="136"/>
      <c r="T16171" s="136"/>
      <c r="W16171" s="136"/>
      <c r="Z16171" s="136"/>
      <c r="AC16171" s="136"/>
    </row>
    <row r="16172" spans="2:29">
      <c r="B16172" s="136"/>
      <c r="E16172" s="136"/>
      <c r="H16172" s="136"/>
      <c r="K16172" s="136"/>
      <c r="O16172" s="136"/>
      <c r="T16172" s="136"/>
      <c r="W16172" s="136"/>
      <c r="Z16172" s="136"/>
      <c r="AC16172" s="136"/>
    </row>
    <row r="16173" spans="2:29">
      <c r="B16173" s="136"/>
      <c r="E16173" s="136"/>
      <c r="H16173" s="136"/>
      <c r="K16173" s="136"/>
      <c r="O16173" s="136"/>
      <c r="T16173" s="136"/>
      <c r="W16173" s="136"/>
      <c r="Z16173" s="136"/>
      <c r="AC16173" s="136"/>
    </row>
    <row r="16174" spans="2:29">
      <c r="B16174" s="136"/>
      <c r="E16174" s="136"/>
      <c r="H16174" s="136"/>
      <c r="K16174" s="136"/>
      <c r="O16174" s="136"/>
      <c r="T16174" s="136"/>
      <c r="W16174" s="136"/>
      <c r="Z16174" s="136"/>
      <c r="AC16174" s="136"/>
    </row>
    <row r="16175" spans="2:29">
      <c r="B16175" s="136"/>
      <c r="E16175" s="136"/>
      <c r="H16175" s="136"/>
      <c r="K16175" s="136"/>
      <c r="O16175" s="136"/>
      <c r="T16175" s="136"/>
      <c r="W16175" s="136"/>
      <c r="Z16175" s="136"/>
      <c r="AC16175" s="136"/>
    </row>
    <row r="16176" spans="2:29">
      <c r="B16176" s="136"/>
      <c r="E16176" s="136"/>
      <c r="H16176" s="136"/>
      <c r="K16176" s="136"/>
      <c r="O16176" s="136"/>
      <c r="T16176" s="136"/>
      <c r="W16176" s="136"/>
      <c r="Z16176" s="136"/>
      <c r="AC16176" s="136"/>
    </row>
    <row r="16177" spans="2:29">
      <c r="B16177" s="136"/>
      <c r="E16177" s="136"/>
      <c r="H16177" s="136"/>
      <c r="K16177" s="136"/>
      <c r="O16177" s="136"/>
      <c r="T16177" s="136"/>
      <c r="W16177" s="136"/>
      <c r="Z16177" s="136"/>
      <c r="AC16177" s="136"/>
    </row>
    <row r="16178" spans="2:29">
      <c r="B16178" s="136"/>
      <c r="E16178" s="136"/>
      <c r="H16178" s="136"/>
      <c r="K16178" s="136"/>
      <c r="O16178" s="136"/>
      <c r="T16178" s="136"/>
      <c r="W16178" s="136"/>
      <c r="Z16178" s="136"/>
      <c r="AC16178" s="136"/>
    </row>
    <row r="16179" spans="2:29">
      <c r="B16179" s="136"/>
      <c r="E16179" s="136"/>
      <c r="H16179" s="136"/>
      <c r="K16179" s="136"/>
      <c r="O16179" s="136"/>
      <c r="T16179" s="136"/>
      <c r="W16179" s="136"/>
      <c r="Z16179" s="136"/>
      <c r="AC16179" s="136"/>
    </row>
    <row r="16180" spans="2:29">
      <c r="B16180" s="136"/>
      <c r="E16180" s="136"/>
      <c r="H16180" s="136"/>
      <c r="K16180" s="136"/>
      <c r="O16180" s="136"/>
      <c r="T16180" s="136"/>
      <c r="W16180" s="136"/>
      <c r="Z16180" s="136"/>
      <c r="AC16180" s="136"/>
    </row>
    <row r="16181" spans="2:29">
      <c r="B16181" s="136"/>
      <c r="E16181" s="136"/>
      <c r="H16181" s="136"/>
      <c r="K16181" s="136"/>
      <c r="O16181" s="136"/>
      <c r="T16181" s="136"/>
      <c r="W16181" s="136"/>
      <c r="Z16181" s="136"/>
      <c r="AC16181" s="136"/>
    </row>
    <row r="16182" spans="2:29">
      <c r="B16182" s="136"/>
      <c r="E16182" s="136"/>
      <c r="H16182" s="136"/>
      <c r="K16182" s="136"/>
      <c r="O16182" s="136"/>
      <c r="T16182" s="136"/>
      <c r="W16182" s="136"/>
      <c r="Z16182" s="136"/>
      <c r="AC16182" s="136"/>
    </row>
    <row r="16183" spans="2:29">
      <c r="B16183" s="136"/>
      <c r="E16183" s="136"/>
      <c r="H16183" s="136"/>
      <c r="K16183" s="136"/>
      <c r="O16183" s="136"/>
      <c r="T16183" s="136"/>
      <c r="W16183" s="136"/>
      <c r="Z16183" s="136"/>
      <c r="AC16183" s="136"/>
    </row>
    <row r="16184" spans="2:29">
      <c r="B16184" s="136"/>
      <c r="E16184" s="136"/>
      <c r="H16184" s="136"/>
      <c r="K16184" s="136"/>
      <c r="O16184" s="136"/>
      <c r="T16184" s="136"/>
      <c r="W16184" s="136"/>
      <c r="Z16184" s="136"/>
      <c r="AC16184" s="136"/>
    </row>
    <row r="16185" spans="2:29">
      <c r="B16185" s="136"/>
      <c r="E16185" s="136"/>
      <c r="H16185" s="136"/>
      <c r="K16185" s="136"/>
      <c r="O16185" s="136"/>
      <c r="T16185" s="136"/>
      <c r="W16185" s="136"/>
      <c r="Z16185" s="136"/>
      <c r="AC16185" s="136"/>
    </row>
    <row r="16186" spans="2:29">
      <c r="B16186" s="136"/>
      <c r="E16186" s="136"/>
      <c r="H16186" s="136"/>
      <c r="K16186" s="136"/>
      <c r="O16186" s="136"/>
      <c r="T16186" s="136"/>
      <c r="W16186" s="136"/>
      <c r="Z16186" s="136"/>
      <c r="AC16186" s="136"/>
    </row>
    <row r="16187" spans="2:29">
      <c r="B16187" s="136"/>
      <c r="E16187" s="136"/>
      <c r="H16187" s="136"/>
      <c r="K16187" s="136"/>
      <c r="O16187" s="136"/>
      <c r="T16187" s="136"/>
      <c r="W16187" s="136"/>
      <c r="Z16187" s="136"/>
      <c r="AC16187" s="136"/>
    </row>
    <row r="16188" spans="2:29">
      <c r="B16188" s="136"/>
      <c r="E16188" s="136"/>
      <c r="H16188" s="136"/>
      <c r="K16188" s="136"/>
      <c r="O16188" s="136"/>
      <c r="T16188" s="136"/>
      <c r="W16188" s="136"/>
      <c r="Z16188" s="136"/>
      <c r="AC16188" s="136"/>
    </row>
    <row r="16189" spans="2:29">
      <c r="B16189" s="136"/>
      <c r="E16189" s="136"/>
      <c r="H16189" s="136"/>
      <c r="K16189" s="136"/>
      <c r="O16189" s="136"/>
      <c r="T16189" s="136"/>
      <c r="W16189" s="136"/>
      <c r="Z16189" s="136"/>
      <c r="AC16189" s="136"/>
    </row>
    <row r="16190" spans="2:29">
      <c r="B16190" s="136"/>
      <c r="E16190" s="136"/>
      <c r="H16190" s="136"/>
      <c r="K16190" s="136"/>
      <c r="O16190" s="136"/>
      <c r="T16190" s="136"/>
      <c r="W16190" s="136"/>
      <c r="Z16190" s="136"/>
      <c r="AC16190" s="136"/>
    </row>
    <row r="16191" spans="2:29">
      <c r="B16191" s="136"/>
      <c r="E16191" s="136"/>
      <c r="H16191" s="136"/>
      <c r="K16191" s="136"/>
      <c r="O16191" s="136"/>
      <c r="T16191" s="136"/>
      <c r="W16191" s="136"/>
      <c r="Z16191" s="136"/>
      <c r="AC16191" s="136"/>
    </row>
    <row r="16192" spans="2:29">
      <c r="B16192" s="136"/>
      <c r="E16192" s="136"/>
      <c r="H16192" s="136"/>
      <c r="K16192" s="136"/>
      <c r="O16192" s="136"/>
      <c r="T16192" s="136"/>
      <c r="W16192" s="136"/>
      <c r="Z16192" s="136"/>
      <c r="AC16192" s="136"/>
    </row>
    <row r="16193" spans="2:29">
      <c r="B16193" s="136"/>
      <c r="E16193" s="136"/>
      <c r="H16193" s="136"/>
      <c r="K16193" s="136"/>
      <c r="O16193" s="136"/>
      <c r="T16193" s="136"/>
      <c r="W16193" s="136"/>
      <c r="Z16193" s="136"/>
      <c r="AC16193" s="136"/>
    </row>
    <row r="16194" spans="2:29">
      <c r="B16194" s="136"/>
      <c r="E16194" s="136"/>
      <c r="H16194" s="136"/>
      <c r="K16194" s="136"/>
      <c r="O16194" s="136"/>
      <c r="T16194" s="136"/>
      <c r="W16194" s="136"/>
      <c r="Z16194" s="136"/>
      <c r="AC16194" s="136"/>
    </row>
    <row r="16195" spans="2:29">
      <c r="B16195" s="136"/>
      <c r="E16195" s="136"/>
      <c r="H16195" s="136"/>
      <c r="K16195" s="136"/>
      <c r="O16195" s="136"/>
      <c r="T16195" s="136"/>
      <c r="W16195" s="136"/>
      <c r="Z16195" s="136"/>
      <c r="AC16195" s="136"/>
    </row>
    <row r="16196" spans="2:29">
      <c r="B16196" s="136"/>
      <c r="E16196" s="136"/>
      <c r="H16196" s="136"/>
      <c r="K16196" s="136"/>
      <c r="O16196" s="136"/>
      <c r="T16196" s="136"/>
      <c r="W16196" s="136"/>
      <c r="Z16196" s="136"/>
      <c r="AC16196" s="136"/>
    </row>
    <row r="16197" spans="2:29">
      <c r="B16197" s="136"/>
      <c r="E16197" s="136"/>
      <c r="H16197" s="136"/>
      <c r="K16197" s="136"/>
      <c r="O16197" s="136"/>
      <c r="T16197" s="136"/>
      <c r="W16197" s="136"/>
      <c r="Z16197" s="136"/>
      <c r="AC16197" s="136"/>
    </row>
    <row r="16198" spans="2:29">
      <c r="B16198" s="136"/>
      <c r="E16198" s="136"/>
      <c r="H16198" s="136"/>
      <c r="K16198" s="136"/>
      <c r="O16198" s="136"/>
      <c r="T16198" s="136"/>
      <c r="W16198" s="136"/>
      <c r="Z16198" s="136"/>
      <c r="AC16198" s="136"/>
    </row>
    <row r="16199" spans="2:29">
      <c r="B16199" s="136"/>
      <c r="E16199" s="136"/>
      <c r="H16199" s="136"/>
      <c r="K16199" s="136"/>
      <c r="O16199" s="136"/>
      <c r="T16199" s="136"/>
      <c r="W16199" s="136"/>
      <c r="Z16199" s="136"/>
      <c r="AC16199" s="136"/>
    </row>
    <row r="16200" spans="2:29">
      <c r="B16200" s="136"/>
      <c r="E16200" s="136"/>
      <c r="H16200" s="136"/>
      <c r="K16200" s="136"/>
      <c r="O16200" s="136"/>
      <c r="T16200" s="136"/>
      <c r="W16200" s="136"/>
      <c r="Z16200" s="136"/>
      <c r="AC16200" s="136"/>
    </row>
    <row r="16201" spans="2:29">
      <c r="B16201" s="136"/>
      <c r="E16201" s="136"/>
      <c r="H16201" s="136"/>
      <c r="K16201" s="136"/>
      <c r="O16201" s="136"/>
      <c r="T16201" s="136"/>
      <c r="W16201" s="136"/>
      <c r="Z16201" s="136"/>
      <c r="AC16201" s="136"/>
    </row>
    <row r="16202" spans="2:29">
      <c r="B16202" s="136"/>
      <c r="E16202" s="136"/>
      <c r="H16202" s="136"/>
      <c r="K16202" s="136"/>
      <c r="O16202" s="136"/>
      <c r="T16202" s="136"/>
      <c r="W16202" s="136"/>
      <c r="Z16202" s="136"/>
      <c r="AC16202" s="136"/>
    </row>
    <row r="16203" spans="2:29">
      <c r="B16203" s="136"/>
      <c r="E16203" s="136"/>
      <c r="H16203" s="136"/>
      <c r="K16203" s="136"/>
      <c r="O16203" s="136"/>
      <c r="T16203" s="136"/>
      <c r="W16203" s="136"/>
      <c r="Z16203" s="136"/>
      <c r="AC16203" s="136"/>
    </row>
    <row r="16204" spans="2:29">
      <c r="B16204" s="136"/>
      <c r="E16204" s="136"/>
      <c r="H16204" s="136"/>
      <c r="K16204" s="136"/>
      <c r="O16204" s="136"/>
      <c r="T16204" s="136"/>
      <c r="W16204" s="136"/>
      <c r="Z16204" s="136"/>
      <c r="AC16204" s="136"/>
    </row>
    <row r="16205" spans="2:29">
      <c r="B16205" s="136"/>
      <c r="E16205" s="136"/>
      <c r="H16205" s="136"/>
      <c r="K16205" s="136"/>
      <c r="O16205" s="136"/>
      <c r="T16205" s="136"/>
      <c r="W16205" s="136"/>
      <c r="Z16205" s="136"/>
      <c r="AC16205" s="136"/>
    </row>
    <row r="16206" spans="2:29">
      <c r="B16206" s="136"/>
      <c r="E16206" s="136"/>
      <c r="H16206" s="136"/>
      <c r="K16206" s="136"/>
      <c r="O16206" s="136"/>
      <c r="T16206" s="136"/>
      <c r="W16206" s="136"/>
      <c r="Z16206" s="136"/>
      <c r="AC16206" s="136"/>
    </row>
    <row r="16207" spans="2:29">
      <c r="B16207" s="136"/>
      <c r="E16207" s="136"/>
      <c r="H16207" s="136"/>
      <c r="K16207" s="136"/>
      <c r="O16207" s="136"/>
      <c r="T16207" s="136"/>
      <c r="W16207" s="136"/>
      <c r="Z16207" s="136"/>
      <c r="AC16207" s="136"/>
    </row>
    <row r="16208" spans="2:29">
      <c r="B16208" s="136"/>
      <c r="E16208" s="136"/>
      <c r="H16208" s="136"/>
      <c r="K16208" s="136"/>
      <c r="O16208" s="136"/>
      <c r="T16208" s="136"/>
      <c r="W16208" s="136"/>
      <c r="Z16208" s="136"/>
      <c r="AC16208" s="136"/>
    </row>
    <row r="16209" spans="2:29">
      <c r="B16209" s="136"/>
      <c r="E16209" s="136"/>
      <c r="H16209" s="136"/>
      <c r="K16209" s="136"/>
      <c r="O16209" s="136"/>
      <c r="T16209" s="136"/>
      <c r="W16209" s="136"/>
      <c r="Z16209" s="136"/>
      <c r="AC16209" s="136"/>
    </row>
    <row r="16210" spans="2:29">
      <c r="B16210" s="136"/>
      <c r="E16210" s="136"/>
      <c r="H16210" s="136"/>
      <c r="K16210" s="136"/>
      <c r="O16210" s="136"/>
      <c r="T16210" s="136"/>
      <c r="W16210" s="136"/>
      <c r="Z16210" s="136"/>
      <c r="AC16210" s="136"/>
    </row>
    <row r="16211" spans="2:29">
      <c r="B16211" s="136"/>
      <c r="E16211" s="136"/>
      <c r="H16211" s="136"/>
      <c r="K16211" s="136"/>
      <c r="O16211" s="136"/>
      <c r="T16211" s="136"/>
      <c r="W16211" s="136"/>
      <c r="Z16211" s="136"/>
      <c r="AC16211" s="136"/>
    </row>
    <row r="16212" spans="2:29">
      <c r="B16212" s="136"/>
      <c r="E16212" s="136"/>
      <c r="H16212" s="136"/>
      <c r="K16212" s="136"/>
      <c r="O16212" s="136"/>
      <c r="T16212" s="136"/>
      <c r="W16212" s="136"/>
      <c r="Z16212" s="136"/>
      <c r="AC16212" s="136"/>
    </row>
    <row r="16213" spans="2:29">
      <c r="B16213" s="136"/>
      <c r="E16213" s="136"/>
      <c r="H16213" s="136"/>
      <c r="K16213" s="136"/>
      <c r="O16213" s="136"/>
      <c r="T16213" s="136"/>
      <c r="W16213" s="136"/>
      <c r="Z16213" s="136"/>
      <c r="AC16213" s="136"/>
    </row>
    <row r="16214" spans="2:29">
      <c r="B16214" s="136"/>
      <c r="E16214" s="136"/>
      <c r="H16214" s="136"/>
      <c r="K16214" s="136"/>
      <c r="O16214" s="136"/>
      <c r="T16214" s="136"/>
      <c r="W16214" s="136"/>
      <c r="Z16214" s="136"/>
      <c r="AC16214" s="136"/>
    </row>
    <row r="16215" spans="2:29">
      <c r="B16215" s="136"/>
      <c r="E16215" s="136"/>
      <c r="H16215" s="136"/>
      <c r="K16215" s="136"/>
      <c r="O16215" s="136"/>
      <c r="T16215" s="136"/>
      <c r="W16215" s="136"/>
      <c r="Z16215" s="136"/>
      <c r="AC16215" s="136"/>
    </row>
    <row r="16216" spans="2:29">
      <c r="B16216" s="136"/>
      <c r="E16216" s="136"/>
      <c r="H16216" s="136"/>
      <c r="K16216" s="136"/>
      <c r="O16216" s="136"/>
      <c r="T16216" s="136"/>
      <c r="W16216" s="136"/>
      <c r="Z16216" s="136"/>
      <c r="AC16216" s="136"/>
    </row>
    <row r="16217" spans="2:29">
      <c r="B16217" s="136"/>
      <c r="E16217" s="136"/>
      <c r="H16217" s="136"/>
      <c r="K16217" s="136"/>
      <c r="O16217" s="136"/>
      <c r="T16217" s="136"/>
      <c r="W16217" s="136"/>
      <c r="Z16217" s="136"/>
      <c r="AC16217" s="136"/>
    </row>
    <row r="16218" spans="2:29">
      <c r="B16218" s="136"/>
      <c r="E16218" s="136"/>
      <c r="H16218" s="136"/>
      <c r="K16218" s="136"/>
      <c r="O16218" s="136"/>
      <c r="T16218" s="136"/>
      <c r="W16218" s="136"/>
      <c r="Z16218" s="136"/>
      <c r="AC16218" s="136"/>
    </row>
    <row r="16219" spans="2:29">
      <c r="B16219" s="136"/>
      <c r="E16219" s="136"/>
      <c r="H16219" s="136"/>
      <c r="K16219" s="136"/>
      <c r="O16219" s="136"/>
      <c r="T16219" s="136"/>
      <c r="W16219" s="136"/>
      <c r="Z16219" s="136"/>
      <c r="AC16219" s="136"/>
    </row>
    <row r="16220" spans="2:29">
      <c r="B16220" s="136"/>
      <c r="E16220" s="136"/>
      <c r="H16220" s="136"/>
      <c r="K16220" s="136"/>
      <c r="O16220" s="136"/>
      <c r="T16220" s="136"/>
      <c r="W16220" s="136"/>
      <c r="Z16220" s="136"/>
      <c r="AC16220" s="136"/>
    </row>
    <row r="16221" spans="2:29">
      <c r="B16221" s="136"/>
      <c r="E16221" s="136"/>
      <c r="H16221" s="136"/>
      <c r="K16221" s="136"/>
      <c r="O16221" s="136"/>
      <c r="T16221" s="136"/>
      <c r="W16221" s="136"/>
      <c r="Z16221" s="136"/>
      <c r="AC16221" s="136"/>
    </row>
    <row r="16222" spans="2:29">
      <c r="B16222" s="136"/>
      <c r="E16222" s="136"/>
      <c r="H16222" s="136"/>
      <c r="K16222" s="136"/>
      <c r="O16222" s="136"/>
      <c r="T16222" s="136"/>
      <c r="W16222" s="136"/>
      <c r="Z16222" s="136"/>
      <c r="AC16222" s="136"/>
    </row>
    <row r="16223" spans="2:29">
      <c r="B16223" s="136"/>
      <c r="E16223" s="136"/>
      <c r="H16223" s="136"/>
      <c r="K16223" s="136"/>
      <c r="O16223" s="136"/>
      <c r="T16223" s="136"/>
      <c r="W16223" s="136"/>
      <c r="Z16223" s="136"/>
      <c r="AC16223" s="136"/>
    </row>
    <row r="16224" spans="2:29">
      <c r="B16224" s="136"/>
      <c r="E16224" s="136"/>
      <c r="H16224" s="136"/>
      <c r="K16224" s="136"/>
      <c r="O16224" s="136"/>
      <c r="T16224" s="136"/>
      <c r="W16224" s="136"/>
      <c r="Z16224" s="136"/>
      <c r="AC16224" s="136"/>
    </row>
    <row r="16225" spans="2:29">
      <c r="B16225" s="136"/>
      <c r="E16225" s="136"/>
      <c r="H16225" s="136"/>
      <c r="K16225" s="136"/>
      <c r="O16225" s="136"/>
      <c r="T16225" s="136"/>
      <c r="W16225" s="136"/>
      <c r="Z16225" s="136"/>
      <c r="AC16225" s="136"/>
    </row>
    <row r="16226" spans="2:29">
      <c r="B16226" s="136"/>
      <c r="E16226" s="136"/>
      <c r="H16226" s="136"/>
      <c r="K16226" s="136"/>
      <c r="O16226" s="136"/>
      <c r="T16226" s="136"/>
      <c r="W16226" s="136"/>
      <c r="Z16226" s="136"/>
      <c r="AC16226" s="136"/>
    </row>
    <row r="16227" spans="2:29">
      <c r="B16227" s="136"/>
      <c r="E16227" s="136"/>
      <c r="H16227" s="136"/>
      <c r="K16227" s="136"/>
      <c r="O16227" s="136"/>
      <c r="T16227" s="136"/>
      <c r="W16227" s="136"/>
      <c r="Z16227" s="136"/>
      <c r="AC16227" s="136"/>
    </row>
    <row r="16228" spans="2:29">
      <c r="B16228" s="136"/>
      <c r="E16228" s="136"/>
      <c r="H16228" s="136"/>
      <c r="K16228" s="136"/>
      <c r="O16228" s="136"/>
      <c r="T16228" s="136"/>
      <c r="W16228" s="136"/>
      <c r="Z16228" s="136"/>
      <c r="AC16228" s="136"/>
    </row>
    <row r="16229" spans="2:29">
      <c r="B16229" s="136"/>
      <c r="E16229" s="136"/>
      <c r="H16229" s="136"/>
      <c r="K16229" s="136"/>
      <c r="O16229" s="136"/>
      <c r="T16229" s="136"/>
      <c r="W16229" s="136"/>
      <c r="Z16229" s="136"/>
      <c r="AC16229" s="136"/>
    </row>
    <row r="16230" spans="2:29">
      <c r="B16230" s="136"/>
      <c r="E16230" s="136"/>
      <c r="H16230" s="136"/>
      <c r="K16230" s="136"/>
      <c r="O16230" s="136"/>
      <c r="T16230" s="136"/>
      <c r="W16230" s="136"/>
      <c r="Z16230" s="136"/>
      <c r="AC16230" s="136"/>
    </row>
    <row r="16231" spans="2:29">
      <c r="B16231" s="136"/>
      <c r="E16231" s="136"/>
      <c r="H16231" s="136"/>
      <c r="K16231" s="136"/>
      <c r="O16231" s="136"/>
      <c r="T16231" s="136"/>
      <c r="W16231" s="136"/>
      <c r="Z16231" s="136"/>
      <c r="AC16231" s="136"/>
    </row>
    <row r="16232" spans="2:29">
      <c r="B16232" s="136"/>
      <c r="E16232" s="136"/>
      <c r="H16232" s="136"/>
      <c r="K16232" s="136"/>
      <c r="O16232" s="136"/>
      <c r="T16232" s="136"/>
      <c r="W16232" s="136"/>
      <c r="Z16232" s="136"/>
      <c r="AC16232" s="136"/>
    </row>
    <row r="16233" spans="2:29">
      <c r="B16233" s="136"/>
      <c r="E16233" s="136"/>
      <c r="H16233" s="136"/>
      <c r="K16233" s="136"/>
      <c r="O16233" s="136"/>
      <c r="T16233" s="136"/>
      <c r="W16233" s="136"/>
      <c r="Z16233" s="136"/>
      <c r="AC16233" s="136"/>
    </row>
    <row r="16234" spans="2:29">
      <c r="B16234" s="136"/>
      <c r="E16234" s="136"/>
      <c r="H16234" s="136"/>
      <c r="K16234" s="136"/>
      <c r="O16234" s="136"/>
      <c r="T16234" s="136"/>
      <c r="W16234" s="136"/>
      <c r="Z16234" s="136"/>
      <c r="AC16234" s="136"/>
    </row>
    <row r="16235" spans="2:29">
      <c r="B16235" s="136"/>
      <c r="E16235" s="136"/>
      <c r="H16235" s="136"/>
      <c r="K16235" s="136"/>
      <c r="O16235" s="136"/>
      <c r="T16235" s="136"/>
      <c r="W16235" s="136"/>
      <c r="Z16235" s="136"/>
      <c r="AC16235" s="136"/>
    </row>
    <row r="16236" spans="2:29">
      <c r="B16236" s="136"/>
      <c r="E16236" s="136"/>
      <c r="H16236" s="136"/>
      <c r="K16236" s="136"/>
      <c r="O16236" s="136"/>
      <c r="T16236" s="136"/>
      <c r="W16236" s="136"/>
      <c r="Z16236" s="136"/>
      <c r="AC16236" s="136"/>
    </row>
    <row r="16237" spans="2:29">
      <c r="B16237" s="136"/>
      <c r="E16237" s="136"/>
      <c r="H16237" s="136"/>
      <c r="K16237" s="136"/>
      <c r="O16237" s="136"/>
      <c r="T16237" s="136"/>
      <c r="W16237" s="136"/>
      <c r="Z16237" s="136"/>
      <c r="AC16237" s="136"/>
    </row>
    <row r="16238" spans="2:29">
      <c r="B16238" s="136"/>
      <c r="E16238" s="136"/>
      <c r="H16238" s="136"/>
      <c r="K16238" s="136"/>
      <c r="O16238" s="136"/>
      <c r="T16238" s="136"/>
      <c r="W16238" s="136"/>
      <c r="Z16238" s="136"/>
      <c r="AC16238" s="136"/>
    </row>
    <row r="16239" spans="2:29">
      <c r="B16239" s="136"/>
      <c r="E16239" s="136"/>
      <c r="H16239" s="136"/>
      <c r="K16239" s="136"/>
      <c r="O16239" s="136"/>
      <c r="T16239" s="136"/>
      <c r="W16239" s="136"/>
      <c r="Z16239" s="136"/>
      <c r="AC16239" s="136"/>
    </row>
    <row r="16240" spans="2:29">
      <c r="B16240" s="136"/>
      <c r="E16240" s="136"/>
      <c r="H16240" s="136"/>
      <c r="K16240" s="136"/>
      <c r="O16240" s="136"/>
      <c r="T16240" s="136"/>
      <c r="W16240" s="136"/>
      <c r="Z16240" s="136"/>
      <c r="AC16240" s="136"/>
    </row>
    <row r="16241" spans="2:29">
      <c r="B16241" s="136"/>
      <c r="E16241" s="136"/>
      <c r="H16241" s="136"/>
      <c r="K16241" s="136"/>
      <c r="O16241" s="136"/>
      <c r="T16241" s="136"/>
      <c r="W16241" s="136"/>
      <c r="Z16241" s="136"/>
      <c r="AC16241" s="136"/>
    </row>
    <row r="16242" spans="2:29">
      <c r="B16242" s="136"/>
      <c r="E16242" s="136"/>
      <c r="H16242" s="136"/>
      <c r="K16242" s="136"/>
      <c r="O16242" s="136"/>
      <c r="T16242" s="136"/>
      <c r="W16242" s="136"/>
      <c r="Z16242" s="136"/>
      <c r="AC16242" s="136"/>
    </row>
    <row r="16243" spans="2:29">
      <c r="B16243" s="136"/>
      <c r="E16243" s="136"/>
      <c r="H16243" s="136"/>
      <c r="K16243" s="136"/>
      <c r="O16243" s="136"/>
      <c r="T16243" s="136"/>
      <c r="W16243" s="136"/>
      <c r="Z16243" s="136"/>
      <c r="AC16243" s="136"/>
    </row>
    <row r="16244" spans="2:29">
      <c r="B16244" s="136"/>
      <c r="E16244" s="136"/>
      <c r="H16244" s="136"/>
      <c r="K16244" s="136"/>
      <c r="O16244" s="136"/>
      <c r="T16244" s="136"/>
      <c r="W16244" s="136"/>
      <c r="Z16244" s="136"/>
      <c r="AC16244" s="136"/>
    </row>
    <row r="16245" spans="2:29">
      <c r="B16245" s="136"/>
      <c r="E16245" s="136"/>
      <c r="H16245" s="136"/>
      <c r="K16245" s="136"/>
      <c r="O16245" s="136"/>
      <c r="T16245" s="136"/>
      <c r="W16245" s="136"/>
      <c r="Z16245" s="136"/>
      <c r="AC16245" s="136"/>
    </row>
    <row r="16246" spans="2:29">
      <c r="B16246" s="136"/>
      <c r="E16246" s="136"/>
      <c r="H16246" s="136"/>
      <c r="K16246" s="136"/>
      <c r="O16246" s="136"/>
      <c r="T16246" s="136"/>
      <c r="W16246" s="136"/>
      <c r="Z16246" s="136"/>
      <c r="AC16246" s="136"/>
    </row>
    <row r="16247" spans="2:29">
      <c r="B16247" s="136"/>
      <c r="E16247" s="136"/>
      <c r="H16247" s="136"/>
      <c r="K16247" s="136"/>
      <c r="O16247" s="136"/>
      <c r="T16247" s="136"/>
      <c r="W16247" s="136"/>
      <c r="Z16247" s="136"/>
      <c r="AC16247" s="136"/>
    </row>
    <row r="16248" spans="2:29">
      <c r="B16248" s="136"/>
      <c r="E16248" s="136"/>
      <c r="H16248" s="136"/>
      <c r="K16248" s="136"/>
      <c r="O16248" s="136"/>
      <c r="T16248" s="136"/>
      <c r="W16248" s="136"/>
      <c r="Z16248" s="136"/>
      <c r="AC16248" s="136"/>
    </row>
    <row r="16249" spans="2:29">
      <c r="B16249" s="136"/>
      <c r="E16249" s="136"/>
      <c r="H16249" s="136"/>
      <c r="K16249" s="136"/>
      <c r="O16249" s="136"/>
      <c r="T16249" s="136"/>
      <c r="W16249" s="136"/>
      <c r="Z16249" s="136"/>
      <c r="AC16249" s="136"/>
    </row>
    <row r="16250" spans="2:29">
      <c r="B16250" s="136"/>
      <c r="E16250" s="136"/>
      <c r="H16250" s="136"/>
      <c r="K16250" s="136"/>
      <c r="O16250" s="136"/>
      <c r="T16250" s="136"/>
      <c r="W16250" s="136"/>
      <c r="Z16250" s="136"/>
      <c r="AC16250" s="136"/>
    </row>
    <row r="16251" spans="2:29">
      <c r="B16251" s="136"/>
      <c r="E16251" s="136"/>
      <c r="H16251" s="136"/>
      <c r="K16251" s="136"/>
      <c r="O16251" s="136"/>
      <c r="T16251" s="136"/>
      <c r="W16251" s="136"/>
      <c r="Z16251" s="136"/>
      <c r="AC16251" s="136"/>
    </row>
    <row r="16252" spans="2:29">
      <c r="B16252" s="136"/>
      <c r="E16252" s="136"/>
      <c r="H16252" s="136"/>
      <c r="K16252" s="136"/>
      <c r="O16252" s="136"/>
      <c r="T16252" s="136"/>
      <c r="W16252" s="136"/>
      <c r="Z16252" s="136"/>
      <c r="AC16252" s="136"/>
    </row>
    <row r="16253" spans="2:29">
      <c r="B16253" s="136"/>
      <c r="E16253" s="136"/>
      <c r="H16253" s="136"/>
      <c r="K16253" s="136"/>
      <c r="O16253" s="136"/>
      <c r="T16253" s="136"/>
      <c r="W16253" s="136"/>
      <c r="Z16253" s="136"/>
      <c r="AC16253" s="136"/>
    </row>
    <row r="16254" spans="2:29">
      <c r="B16254" s="136"/>
      <c r="E16254" s="136"/>
      <c r="H16254" s="136"/>
      <c r="K16254" s="136"/>
      <c r="O16254" s="136"/>
      <c r="T16254" s="136"/>
      <c r="W16254" s="136"/>
      <c r="Z16254" s="136"/>
      <c r="AC16254" s="136"/>
    </row>
    <row r="16255" spans="2:29">
      <c r="B16255" s="136"/>
      <c r="E16255" s="136"/>
      <c r="H16255" s="136"/>
      <c r="K16255" s="136"/>
      <c r="O16255" s="136"/>
      <c r="T16255" s="136"/>
      <c r="W16255" s="136"/>
      <c r="Z16255" s="136"/>
      <c r="AC16255" s="136"/>
    </row>
    <row r="16256" spans="2:29">
      <c r="B16256" s="136"/>
      <c r="E16256" s="136"/>
      <c r="H16256" s="136"/>
      <c r="K16256" s="136"/>
      <c r="O16256" s="136"/>
      <c r="T16256" s="136"/>
      <c r="W16256" s="136"/>
      <c r="Z16256" s="136"/>
      <c r="AC16256" s="136"/>
    </row>
    <row r="16257" spans="2:29">
      <c r="B16257" s="136"/>
      <c r="E16257" s="136"/>
      <c r="H16257" s="136"/>
      <c r="K16257" s="136"/>
      <c r="O16257" s="136"/>
      <c r="T16257" s="136"/>
      <c r="W16257" s="136"/>
      <c r="Z16257" s="136"/>
      <c r="AC16257" s="136"/>
    </row>
    <row r="16258" spans="2:29">
      <c r="B16258" s="136"/>
      <c r="E16258" s="136"/>
      <c r="H16258" s="136"/>
      <c r="K16258" s="136"/>
      <c r="O16258" s="136"/>
      <c r="T16258" s="136"/>
      <c r="W16258" s="136"/>
      <c r="Z16258" s="136"/>
      <c r="AC16258" s="136"/>
    </row>
    <row r="16259" spans="2:29">
      <c r="B16259" s="136"/>
      <c r="E16259" s="136"/>
      <c r="H16259" s="136"/>
      <c r="K16259" s="136"/>
      <c r="O16259" s="136"/>
      <c r="T16259" s="136"/>
      <c r="W16259" s="136"/>
      <c r="Z16259" s="136"/>
      <c r="AC16259" s="136"/>
    </row>
    <row r="16260" spans="2:29">
      <c r="B16260" s="136"/>
      <c r="E16260" s="136"/>
      <c r="H16260" s="136"/>
      <c r="K16260" s="136"/>
      <c r="O16260" s="136"/>
      <c r="T16260" s="136"/>
      <c r="W16260" s="136"/>
      <c r="Z16260" s="136"/>
      <c r="AC16260" s="136"/>
    </row>
    <row r="16261" spans="2:29">
      <c r="B16261" s="136"/>
      <c r="E16261" s="136"/>
      <c r="H16261" s="136"/>
      <c r="K16261" s="136"/>
      <c r="O16261" s="136"/>
      <c r="T16261" s="136"/>
      <c r="W16261" s="136"/>
      <c r="Z16261" s="136"/>
      <c r="AC16261" s="136"/>
    </row>
    <row r="16262" spans="2:29">
      <c r="B16262" s="136"/>
      <c r="E16262" s="136"/>
      <c r="H16262" s="136"/>
      <c r="K16262" s="136"/>
      <c r="O16262" s="136"/>
      <c r="T16262" s="136"/>
      <c r="W16262" s="136"/>
      <c r="Z16262" s="136"/>
      <c r="AC16262" s="136"/>
    </row>
    <row r="16263" spans="2:29">
      <c r="B16263" s="136"/>
      <c r="E16263" s="136"/>
      <c r="H16263" s="136"/>
      <c r="K16263" s="136"/>
      <c r="O16263" s="136"/>
      <c r="T16263" s="136"/>
      <c r="W16263" s="136"/>
      <c r="Z16263" s="136"/>
      <c r="AC16263" s="136"/>
    </row>
    <row r="16264" spans="2:29">
      <c r="B16264" s="136"/>
      <c r="E16264" s="136"/>
      <c r="H16264" s="136"/>
      <c r="K16264" s="136"/>
      <c r="O16264" s="136"/>
      <c r="T16264" s="136"/>
      <c r="W16264" s="136"/>
      <c r="Z16264" s="136"/>
      <c r="AC16264" s="136"/>
    </row>
    <row r="16265" spans="2:29">
      <c r="B16265" s="136"/>
      <c r="E16265" s="136"/>
      <c r="H16265" s="136"/>
      <c r="K16265" s="136"/>
      <c r="O16265" s="136"/>
      <c r="T16265" s="136"/>
      <c r="W16265" s="136"/>
      <c r="Z16265" s="136"/>
      <c r="AC16265" s="136"/>
    </row>
    <row r="16266" spans="2:29">
      <c r="B16266" s="136"/>
      <c r="E16266" s="136"/>
      <c r="H16266" s="136"/>
      <c r="K16266" s="136"/>
      <c r="O16266" s="136"/>
      <c r="T16266" s="136"/>
      <c r="W16266" s="136"/>
      <c r="Z16266" s="136"/>
      <c r="AC16266" s="136"/>
    </row>
    <row r="16267" spans="2:29">
      <c r="B16267" s="136"/>
      <c r="E16267" s="136"/>
      <c r="H16267" s="136"/>
      <c r="K16267" s="136"/>
      <c r="O16267" s="136"/>
      <c r="T16267" s="136"/>
      <c r="W16267" s="136"/>
      <c r="Z16267" s="136"/>
      <c r="AC16267" s="136"/>
    </row>
    <row r="16268" spans="2:29">
      <c r="B16268" s="136"/>
      <c r="E16268" s="136"/>
      <c r="H16268" s="136"/>
      <c r="K16268" s="136"/>
      <c r="O16268" s="136"/>
      <c r="T16268" s="136"/>
      <c r="W16268" s="136"/>
      <c r="Z16268" s="136"/>
      <c r="AC16268" s="136"/>
    </row>
    <row r="16269" spans="2:29">
      <c r="B16269" s="136"/>
      <c r="E16269" s="136"/>
      <c r="H16269" s="136"/>
      <c r="K16269" s="136"/>
      <c r="O16269" s="136"/>
      <c r="T16269" s="136"/>
      <c r="W16269" s="136"/>
      <c r="Z16269" s="136"/>
      <c r="AC16269" s="136"/>
    </row>
    <row r="16270" spans="2:29">
      <c r="B16270" s="136"/>
      <c r="E16270" s="136"/>
      <c r="H16270" s="136"/>
      <c r="K16270" s="136"/>
      <c r="O16270" s="136"/>
      <c r="T16270" s="136"/>
      <c r="W16270" s="136"/>
      <c r="Z16270" s="136"/>
      <c r="AC16270" s="136"/>
    </row>
    <row r="16271" spans="2:29">
      <c r="B16271" s="136"/>
      <c r="E16271" s="136"/>
      <c r="H16271" s="136"/>
      <c r="K16271" s="136"/>
      <c r="O16271" s="136"/>
      <c r="T16271" s="136"/>
      <c r="W16271" s="136"/>
      <c r="Z16271" s="136"/>
      <c r="AC16271" s="136"/>
    </row>
    <row r="16272" spans="2:29">
      <c r="B16272" s="136"/>
      <c r="E16272" s="136"/>
      <c r="H16272" s="136"/>
      <c r="K16272" s="136"/>
      <c r="O16272" s="136"/>
      <c r="T16272" s="136"/>
      <c r="W16272" s="136"/>
      <c r="Z16272" s="136"/>
      <c r="AC16272" s="136"/>
    </row>
    <row r="16273" spans="2:29">
      <c r="B16273" s="136"/>
      <c r="E16273" s="136"/>
      <c r="H16273" s="136"/>
      <c r="K16273" s="136"/>
      <c r="O16273" s="136"/>
      <c r="T16273" s="136"/>
      <c r="W16273" s="136"/>
      <c r="Z16273" s="136"/>
      <c r="AC16273" s="136"/>
    </row>
    <row r="16274" spans="2:29">
      <c r="B16274" s="136"/>
      <c r="E16274" s="136"/>
      <c r="H16274" s="136"/>
      <c r="K16274" s="136"/>
      <c r="O16274" s="136"/>
      <c r="T16274" s="136"/>
      <c r="W16274" s="136"/>
      <c r="Z16274" s="136"/>
      <c r="AC16274" s="136"/>
    </row>
    <row r="16275" spans="2:29">
      <c r="B16275" s="136"/>
      <c r="E16275" s="136"/>
      <c r="H16275" s="136"/>
      <c r="K16275" s="136"/>
      <c r="O16275" s="136"/>
      <c r="T16275" s="136"/>
      <c r="W16275" s="136"/>
      <c r="Z16275" s="136"/>
      <c r="AC16275" s="136"/>
    </row>
    <row r="16276" spans="2:29">
      <c r="B16276" s="136"/>
      <c r="E16276" s="136"/>
      <c r="H16276" s="136"/>
      <c r="K16276" s="136"/>
      <c r="O16276" s="136"/>
      <c r="T16276" s="136"/>
      <c r="W16276" s="136"/>
      <c r="Z16276" s="136"/>
      <c r="AC16276" s="136"/>
    </row>
    <row r="16277" spans="2:29">
      <c r="B16277" s="136"/>
      <c r="E16277" s="136"/>
      <c r="H16277" s="136"/>
      <c r="K16277" s="136"/>
      <c r="O16277" s="136"/>
      <c r="T16277" s="136"/>
      <c r="W16277" s="136"/>
      <c r="Z16277" s="136"/>
      <c r="AC16277" s="136"/>
    </row>
    <row r="16278" spans="2:29">
      <c r="B16278" s="136"/>
      <c r="E16278" s="136"/>
      <c r="H16278" s="136"/>
      <c r="K16278" s="136"/>
      <c r="O16278" s="136"/>
      <c r="T16278" s="136"/>
      <c r="W16278" s="136"/>
      <c r="Z16278" s="136"/>
      <c r="AC16278" s="136"/>
    </row>
    <row r="16279" spans="2:29">
      <c r="B16279" s="136"/>
      <c r="E16279" s="136"/>
      <c r="H16279" s="136"/>
      <c r="K16279" s="136"/>
      <c r="O16279" s="136"/>
      <c r="T16279" s="136"/>
      <c r="W16279" s="136"/>
      <c r="Z16279" s="136"/>
      <c r="AC16279" s="136"/>
    </row>
    <row r="16280" spans="2:29">
      <c r="B16280" s="136"/>
      <c r="E16280" s="136"/>
      <c r="H16280" s="136"/>
      <c r="K16280" s="136"/>
      <c r="O16280" s="136"/>
      <c r="T16280" s="136"/>
      <c r="W16280" s="136"/>
      <c r="Z16280" s="136"/>
      <c r="AC16280" s="136"/>
    </row>
    <row r="16281" spans="2:29">
      <c r="B16281" s="136"/>
      <c r="E16281" s="136"/>
      <c r="H16281" s="136"/>
      <c r="K16281" s="136"/>
      <c r="O16281" s="136"/>
      <c r="T16281" s="136"/>
      <c r="W16281" s="136"/>
      <c r="Z16281" s="136"/>
      <c r="AC16281" s="136"/>
    </row>
    <row r="16282" spans="2:29">
      <c r="B16282" s="136"/>
      <c r="E16282" s="136"/>
      <c r="H16282" s="136"/>
      <c r="K16282" s="136"/>
      <c r="O16282" s="136"/>
      <c r="T16282" s="136"/>
      <c r="W16282" s="136"/>
      <c r="Z16282" s="136"/>
      <c r="AC16282" s="136"/>
    </row>
    <row r="16283" spans="2:29">
      <c r="B16283" s="136"/>
      <c r="E16283" s="136"/>
      <c r="H16283" s="136"/>
      <c r="K16283" s="136"/>
      <c r="O16283" s="136"/>
      <c r="T16283" s="136"/>
      <c r="W16283" s="136"/>
      <c r="Z16283" s="136"/>
      <c r="AC16283" s="136"/>
    </row>
    <row r="16284" spans="2:29">
      <c r="B16284" s="136"/>
      <c r="E16284" s="136"/>
      <c r="H16284" s="136"/>
      <c r="K16284" s="136"/>
      <c r="O16284" s="136"/>
      <c r="T16284" s="136"/>
      <c r="W16284" s="136"/>
      <c r="Z16284" s="136"/>
      <c r="AC16284" s="136"/>
    </row>
    <row r="16285" spans="2:29">
      <c r="B16285" s="136"/>
      <c r="E16285" s="136"/>
      <c r="H16285" s="136"/>
      <c r="K16285" s="136"/>
      <c r="O16285" s="136"/>
      <c r="T16285" s="136"/>
      <c r="W16285" s="136"/>
      <c r="Z16285" s="136"/>
      <c r="AC16285" s="136"/>
    </row>
    <row r="16286" spans="2:29">
      <c r="B16286" s="136"/>
      <c r="E16286" s="136"/>
      <c r="H16286" s="136"/>
      <c r="K16286" s="136"/>
      <c r="O16286" s="136"/>
      <c r="T16286" s="136"/>
      <c r="W16286" s="136"/>
      <c r="Z16286" s="136"/>
      <c r="AC16286" s="136"/>
    </row>
    <row r="16287" spans="2:29">
      <c r="B16287" s="136"/>
      <c r="E16287" s="136"/>
      <c r="H16287" s="136"/>
      <c r="K16287" s="136"/>
      <c r="O16287" s="136"/>
      <c r="T16287" s="136"/>
      <c r="W16287" s="136"/>
      <c r="Z16287" s="136"/>
      <c r="AC16287" s="136"/>
    </row>
    <row r="16288" spans="2:29">
      <c r="B16288" s="136"/>
      <c r="E16288" s="136"/>
      <c r="H16288" s="136"/>
      <c r="K16288" s="136"/>
      <c r="O16288" s="136"/>
      <c r="T16288" s="136"/>
      <c r="W16288" s="136"/>
      <c r="Z16288" s="136"/>
      <c r="AC16288" s="136"/>
    </row>
    <row r="16289" spans="2:29">
      <c r="B16289" s="136"/>
      <c r="E16289" s="136"/>
      <c r="H16289" s="136"/>
      <c r="K16289" s="136"/>
      <c r="O16289" s="136"/>
      <c r="T16289" s="136"/>
      <c r="W16289" s="136"/>
      <c r="Z16289" s="136"/>
      <c r="AC16289" s="136"/>
    </row>
    <row r="16290" spans="2:29">
      <c r="B16290" s="136"/>
      <c r="E16290" s="136"/>
      <c r="H16290" s="136"/>
      <c r="K16290" s="136"/>
      <c r="O16290" s="136"/>
      <c r="T16290" s="136"/>
      <c r="W16290" s="136"/>
      <c r="Z16290" s="136"/>
      <c r="AC16290" s="136"/>
    </row>
    <row r="16291" spans="2:29">
      <c r="B16291" s="136"/>
      <c r="E16291" s="136"/>
      <c r="H16291" s="136"/>
      <c r="K16291" s="136"/>
      <c r="O16291" s="136"/>
      <c r="T16291" s="136"/>
      <c r="W16291" s="136"/>
      <c r="Z16291" s="136"/>
      <c r="AC16291" s="136"/>
    </row>
    <row r="16292" spans="2:29">
      <c r="B16292" s="136"/>
      <c r="E16292" s="136"/>
      <c r="H16292" s="136"/>
      <c r="K16292" s="136"/>
      <c r="O16292" s="136"/>
      <c r="T16292" s="136"/>
      <c r="W16292" s="136"/>
      <c r="Z16292" s="136"/>
      <c r="AC16292" s="136"/>
    </row>
    <row r="16293" spans="2:29">
      <c r="B16293" s="136"/>
      <c r="E16293" s="136"/>
      <c r="H16293" s="136"/>
      <c r="K16293" s="136"/>
      <c r="O16293" s="136"/>
      <c r="T16293" s="136"/>
      <c r="W16293" s="136"/>
      <c r="Z16293" s="136"/>
      <c r="AC16293" s="136"/>
    </row>
    <row r="16294" spans="2:29">
      <c r="B16294" s="136"/>
      <c r="E16294" s="136"/>
      <c r="H16294" s="136"/>
      <c r="K16294" s="136"/>
      <c r="O16294" s="136"/>
      <c r="T16294" s="136"/>
      <c r="W16294" s="136"/>
      <c r="Z16294" s="136"/>
      <c r="AC16294" s="136"/>
    </row>
    <row r="16295" spans="2:29">
      <c r="B16295" s="136"/>
      <c r="E16295" s="136"/>
      <c r="H16295" s="136"/>
      <c r="K16295" s="136"/>
      <c r="O16295" s="136"/>
      <c r="T16295" s="136"/>
      <c r="W16295" s="136"/>
      <c r="Z16295" s="136"/>
      <c r="AC16295" s="136"/>
    </row>
    <row r="16296" spans="2:29">
      <c r="B16296" s="136"/>
      <c r="E16296" s="136"/>
      <c r="H16296" s="136"/>
      <c r="K16296" s="136"/>
      <c r="O16296" s="136"/>
      <c r="T16296" s="136"/>
      <c r="W16296" s="136"/>
      <c r="Z16296" s="136"/>
      <c r="AC16296" s="136"/>
    </row>
    <row r="16297" spans="2:29">
      <c r="B16297" s="136"/>
      <c r="E16297" s="136"/>
      <c r="H16297" s="136"/>
      <c r="K16297" s="136"/>
      <c r="O16297" s="136"/>
      <c r="T16297" s="136"/>
      <c r="W16297" s="136"/>
      <c r="Z16297" s="136"/>
      <c r="AC16297" s="136"/>
    </row>
    <row r="16298" spans="2:29">
      <c r="B16298" s="136"/>
      <c r="E16298" s="136"/>
      <c r="H16298" s="136"/>
      <c r="K16298" s="136"/>
      <c r="O16298" s="136"/>
      <c r="T16298" s="136"/>
      <c r="W16298" s="136"/>
      <c r="Z16298" s="136"/>
      <c r="AC16298" s="136"/>
    </row>
    <row r="16299" spans="2:29">
      <c r="B16299" s="136"/>
      <c r="E16299" s="136"/>
      <c r="H16299" s="136"/>
      <c r="K16299" s="136"/>
      <c r="O16299" s="136"/>
      <c r="T16299" s="136"/>
      <c r="W16299" s="136"/>
      <c r="Z16299" s="136"/>
      <c r="AC16299" s="136"/>
    </row>
    <row r="16300" spans="2:29">
      <c r="B16300" s="136"/>
      <c r="E16300" s="136"/>
      <c r="H16300" s="136"/>
      <c r="K16300" s="136"/>
      <c r="O16300" s="136"/>
      <c r="T16300" s="136"/>
      <c r="W16300" s="136"/>
      <c r="Z16300" s="136"/>
      <c r="AC16300" s="136"/>
    </row>
    <row r="16301" spans="2:29">
      <c r="B16301" s="136"/>
      <c r="E16301" s="136"/>
      <c r="H16301" s="136"/>
      <c r="K16301" s="136"/>
      <c r="O16301" s="136"/>
      <c r="T16301" s="136"/>
      <c r="W16301" s="136"/>
      <c r="Z16301" s="136"/>
      <c r="AC16301" s="136"/>
    </row>
    <row r="16302" spans="2:29">
      <c r="B16302" s="136"/>
      <c r="E16302" s="136"/>
      <c r="H16302" s="136"/>
      <c r="K16302" s="136"/>
      <c r="O16302" s="136"/>
      <c r="T16302" s="136"/>
      <c r="W16302" s="136"/>
      <c r="Z16302" s="136"/>
      <c r="AC16302" s="136"/>
    </row>
    <row r="16303" spans="2:29">
      <c r="B16303" s="136"/>
      <c r="E16303" s="136"/>
      <c r="H16303" s="136"/>
      <c r="K16303" s="136"/>
      <c r="O16303" s="136"/>
      <c r="T16303" s="136"/>
      <c r="W16303" s="136"/>
      <c r="Z16303" s="136"/>
      <c r="AC16303" s="136"/>
    </row>
    <row r="16304" spans="2:29">
      <c r="B16304" s="136"/>
      <c r="E16304" s="136"/>
      <c r="H16304" s="136"/>
      <c r="K16304" s="136"/>
      <c r="O16304" s="136"/>
      <c r="T16304" s="136"/>
      <c r="W16304" s="136"/>
      <c r="Z16304" s="136"/>
      <c r="AC16304" s="136"/>
    </row>
    <row r="16305" spans="2:29">
      <c r="B16305" s="136"/>
      <c r="E16305" s="136"/>
      <c r="H16305" s="136"/>
      <c r="K16305" s="136"/>
      <c r="O16305" s="136"/>
      <c r="T16305" s="136"/>
      <c r="W16305" s="136"/>
      <c r="Z16305" s="136"/>
      <c r="AC16305" s="136"/>
    </row>
    <row r="16306" spans="2:29">
      <c r="B16306" s="136"/>
      <c r="E16306" s="136"/>
      <c r="H16306" s="136"/>
      <c r="K16306" s="136"/>
      <c r="O16306" s="136"/>
      <c r="T16306" s="136"/>
      <c r="W16306" s="136"/>
      <c r="Z16306" s="136"/>
      <c r="AC16306" s="136"/>
    </row>
    <row r="16307" spans="2:29">
      <c r="B16307" s="136"/>
      <c r="E16307" s="136"/>
      <c r="H16307" s="136"/>
      <c r="K16307" s="136"/>
      <c r="O16307" s="136"/>
      <c r="T16307" s="136"/>
      <c r="W16307" s="136"/>
      <c r="Z16307" s="136"/>
      <c r="AC16307" s="136"/>
    </row>
    <row r="16308" spans="2:29">
      <c r="B16308" s="136"/>
      <c r="E16308" s="136"/>
      <c r="H16308" s="136"/>
      <c r="K16308" s="136"/>
      <c r="O16308" s="136"/>
      <c r="T16308" s="136"/>
      <c r="W16308" s="136"/>
      <c r="Z16308" s="136"/>
      <c r="AC16308" s="136"/>
    </row>
    <row r="16309" spans="2:29">
      <c r="B16309" s="136"/>
      <c r="E16309" s="136"/>
      <c r="H16309" s="136"/>
      <c r="K16309" s="136"/>
      <c r="O16309" s="136"/>
      <c r="T16309" s="136"/>
      <c r="W16309" s="136"/>
      <c r="Z16309" s="136"/>
      <c r="AC16309" s="136"/>
    </row>
    <row r="16310" spans="2:29">
      <c r="B16310" s="136"/>
      <c r="E16310" s="136"/>
      <c r="H16310" s="136"/>
      <c r="K16310" s="136"/>
      <c r="O16310" s="136"/>
      <c r="T16310" s="136"/>
      <c r="W16310" s="136"/>
      <c r="Z16310" s="136"/>
      <c r="AC16310" s="136"/>
    </row>
    <row r="16311" spans="2:29">
      <c r="B16311" s="136"/>
      <c r="E16311" s="136"/>
      <c r="H16311" s="136"/>
      <c r="K16311" s="136"/>
      <c r="O16311" s="136"/>
      <c r="T16311" s="136"/>
      <c r="W16311" s="136"/>
      <c r="Z16311" s="136"/>
      <c r="AC16311" s="136"/>
    </row>
    <row r="16312" spans="2:29">
      <c r="B16312" s="136"/>
      <c r="E16312" s="136"/>
      <c r="H16312" s="136"/>
      <c r="K16312" s="136"/>
      <c r="O16312" s="136"/>
      <c r="T16312" s="136"/>
      <c r="W16312" s="136"/>
      <c r="Z16312" s="136"/>
      <c r="AC16312" s="136"/>
    </row>
    <row r="16313" spans="2:29">
      <c r="B16313" s="136"/>
      <c r="E16313" s="136"/>
      <c r="H16313" s="136"/>
      <c r="K16313" s="136"/>
      <c r="O16313" s="136"/>
      <c r="T16313" s="136"/>
      <c r="W16313" s="136"/>
      <c r="Z16313" s="136"/>
      <c r="AC16313" s="136"/>
    </row>
    <row r="16314" spans="2:29">
      <c r="B16314" s="136"/>
      <c r="E16314" s="136"/>
      <c r="H16314" s="136"/>
      <c r="K16314" s="136"/>
      <c r="O16314" s="136"/>
      <c r="T16314" s="136"/>
      <c r="W16314" s="136"/>
      <c r="Z16314" s="136"/>
      <c r="AC16314" s="136"/>
    </row>
    <row r="16315" spans="2:29">
      <c r="B16315" s="136"/>
      <c r="E16315" s="136"/>
      <c r="H16315" s="136"/>
      <c r="K16315" s="136"/>
      <c r="O16315" s="136"/>
      <c r="T16315" s="136"/>
      <c r="W16315" s="136"/>
      <c r="Z16315" s="136"/>
      <c r="AC16315" s="136"/>
    </row>
    <row r="16316" spans="2:29">
      <c r="B16316" s="136"/>
      <c r="E16316" s="136"/>
      <c r="H16316" s="136"/>
      <c r="K16316" s="136"/>
      <c r="O16316" s="136"/>
      <c r="T16316" s="136"/>
      <c r="W16316" s="136"/>
      <c r="Z16316" s="136"/>
      <c r="AC16316" s="136"/>
    </row>
    <row r="16317" spans="2:29">
      <c r="B16317" s="136"/>
      <c r="E16317" s="136"/>
      <c r="H16317" s="136"/>
      <c r="K16317" s="136"/>
      <c r="O16317" s="136"/>
      <c r="T16317" s="136"/>
      <c r="W16317" s="136"/>
      <c r="Z16317" s="136"/>
      <c r="AC16317" s="136"/>
    </row>
    <row r="16318" spans="2:29">
      <c r="B16318" s="136"/>
      <c r="E16318" s="136"/>
      <c r="H16318" s="136"/>
      <c r="K16318" s="136"/>
      <c r="O16318" s="136"/>
      <c r="T16318" s="136"/>
      <c r="W16318" s="136"/>
      <c r="Z16318" s="136"/>
      <c r="AC16318" s="136"/>
    </row>
    <row r="16319" spans="2:29">
      <c r="B16319" s="136"/>
      <c r="E16319" s="136"/>
      <c r="H16319" s="136"/>
      <c r="K16319" s="136"/>
      <c r="O16319" s="136"/>
      <c r="T16319" s="136"/>
      <c r="W16319" s="136"/>
      <c r="Z16319" s="136"/>
      <c r="AC16319" s="136"/>
    </row>
    <row r="16320" spans="2:29">
      <c r="B16320" s="136"/>
      <c r="E16320" s="136"/>
      <c r="H16320" s="136"/>
      <c r="K16320" s="136"/>
      <c r="O16320" s="136"/>
      <c r="T16320" s="136"/>
      <c r="W16320" s="136"/>
      <c r="Z16320" s="136"/>
      <c r="AC16320" s="136"/>
    </row>
    <row r="16321" spans="2:29">
      <c r="B16321" s="136"/>
      <c r="E16321" s="136"/>
      <c r="H16321" s="136"/>
      <c r="K16321" s="136"/>
      <c r="O16321" s="136"/>
      <c r="T16321" s="136"/>
      <c r="W16321" s="136"/>
      <c r="Z16321" s="136"/>
      <c r="AC16321" s="136"/>
    </row>
    <row r="16322" spans="2:29">
      <c r="B16322" s="136"/>
      <c r="E16322" s="136"/>
      <c r="H16322" s="136"/>
      <c r="K16322" s="136"/>
      <c r="O16322" s="136"/>
      <c r="T16322" s="136"/>
      <c r="W16322" s="136"/>
      <c r="Z16322" s="136"/>
      <c r="AC16322" s="136"/>
    </row>
    <row r="16323" spans="2:29">
      <c r="B16323" s="136"/>
      <c r="E16323" s="136"/>
      <c r="H16323" s="136"/>
      <c r="K16323" s="136"/>
      <c r="O16323" s="136"/>
      <c r="T16323" s="136"/>
      <c r="W16323" s="136"/>
      <c r="Z16323" s="136"/>
      <c r="AC16323" s="136"/>
    </row>
    <row r="16324" spans="2:29">
      <c r="B16324" s="136"/>
      <c r="E16324" s="136"/>
      <c r="H16324" s="136"/>
      <c r="K16324" s="136"/>
      <c r="O16324" s="136"/>
      <c r="T16324" s="136"/>
      <c r="W16324" s="136"/>
      <c r="Z16324" s="136"/>
      <c r="AC16324" s="136"/>
    </row>
    <row r="16325" spans="2:29">
      <c r="B16325" s="136"/>
      <c r="E16325" s="136"/>
      <c r="H16325" s="136"/>
      <c r="K16325" s="136"/>
      <c r="O16325" s="136"/>
      <c r="T16325" s="136"/>
      <c r="W16325" s="136"/>
      <c r="Z16325" s="136"/>
      <c r="AC16325" s="136"/>
    </row>
    <row r="16326" spans="2:29">
      <c r="B16326" s="136"/>
      <c r="E16326" s="136"/>
      <c r="H16326" s="136"/>
      <c r="K16326" s="136"/>
      <c r="O16326" s="136"/>
      <c r="T16326" s="136"/>
      <c r="W16326" s="136"/>
      <c r="Z16326" s="136"/>
      <c r="AC16326" s="136"/>
    </row>
    <row r="16327" spans="2:29">
      <c r="B16327" s="136"/>
      <c r="E16327" s="136"/>
      <c r="H16327" s="136"/>
      <c r="K16327" s="136"/>
      <c r="O16327" s="136"/>
      <c r="T16327" s="136"/>
      <c r="W16327" s="136"/>
      <c r="Z16327" s="136"/>
      <c r="AC16327" s="136"/>
    </row>
    <row r="16328" spans="2:29">
      <c r="B16328" s="136"/>
      <c r="E16328" s="136"/>
      <c r="H16328" s="136"/>
      <c r="K16328" s="136"/>
      <c r="O16328" s="136"/>
      <c r="T16328" s="136"/>
      <c r="W16328" s="136"/>
      <c r="Z16328" s="136"/>
      <c r="AC16328" s="136"/>
    </row>
    <row r="16329" spans="2:29">
      <c r="B16329" s="136"/>
      <c r="E16329" s="136"/>
      <c r="H16329" s="136"/>
      <c r="K16329" s="136"/>
      <c r="O16329" s="136"/>
      <c r="T16329" s="136"/>
      <c r="W16329" s="136"/>
      <c r="Z16329" s="136"/>
      <c r="AC16329" s="136"/>
    </row>
    <row r="16330" spans="2:29">
      <c r="B16330" s="136"/>
      <c r="E16330" s="136"/>
      <c r="H16330" s="136"/>
      <c r="K16330" s="136"/>
      <c r="O16330" s="136"/>
      <c r="T16330" s="136"/>
      <c r="W16330" s="136"/>
      <c r="Z16330" s="136"/>
      <c r="AC16330" s="136"/>
    </row>
    <row r="16331" spans="2:29">
      <c r="B16331" s="136"/>
      <c r="E16331" s="136"/>
      <c r="H16331" s="136"/>
      <c r="K16331" s="136"/>
      <c r="O16331" s="136"/>
      <c r="T16331" s="136"/>
      <c r="W16331" s="136"/>
      <c r="Z16331" s="136"/>
      <c r="AC16331" s="136"/>
    </row>
    <row r="16332" spans="2:29">
      <c r="B16332" s="136"/>
      <c r="E16332" s="136"/>
      <c r="H16332" s="136"/>
      <c r="K16332" s="136"/>
      <c r="O16332" s="136"/>
      <c r="T16332" s="136"/>
      <c r="W16332" s="136"/>
      <c r="Z16332" s="136"/>
      <c r="AC16332" s="136"/>
    </row>
    <row r="16333" spans="2:29">
      <c r="B16333" s="136"/>
      <c r="E16333" s="136"/>
      <c r="H16333" s="136"/>
      <c r="K16333" s="136"/>
      <c r="O16333" s="136"/>
      <c r="T16333" s="136"/>
      <c r="W16333" s="136"/>
      <c r="Z16333" s="136"/>
      <c r="AC16333" s="136"/>
    </row>
    <row r="16334" spans="2:29">
      <c r="B16334" s="136"/>
      <c r="E16334" s="136"/>
      <c r="H16334" s="136"/>
      <c r="K16334" s="136"/>
      <c r="O16334" s="136"/>
      <c r="T16334" s="136"/>
      <c r="W16334" s="136"/>
      <c r="Z16334" s="136"/>
      <c r="AC16334" s="136"/>
    </row>
    <row r="16335" spans="2:29">
      <c r="B16335" s="136"/>
      <c r="E16335" s="136"/>
      <c r="H16335" s="136"/>
      <c r="K16335" s="136"/>
      <c r="O16335" s="136"/>
      <c r="T16335" s="136"/>
      <c r="W16335" s="136"/>
      <c r="Z16335" s="136"/>
      <c r="AC16335" s="136"/>
    </row>
    <row r="16336" spans="2:29">
      <c r="B16336" s="136"/>
      <c r="E16336" s="136"/>
      <c r="H16336" s="136"/>
      <c r="K16336" s="136"/>
      <c r="O16336" s="136"/>
      <c r="T16336" s="136"/>
      <c r="W16336" s="136"/>
      <c r="Z16336" s="136"/>
      <c r="AC16336" s="136"/>
    </row>
    <row r="16337" spans="2:29">
      <c r="B16337" s="136"/>
      <c r="E16337" s="136"/>
      <c r="H16337" s="136"/>
      <c r="K16337" s="136"/>
      <c r="O16337" s="136"/>
      <c r="T16337" s="136"/>
      <c r="W16337" s="136"/>
      <c r="Z16337" s="136"/>
      <c r="AC16337" s="136"/>
    </row>
    <row r="16338" spans="2:29">
      <c r="B16338" s="136"/>
      <c r="E16338" s="136"/>
      <c r="H16338" s="136"/>
      <c r="K16338" s="136"/>
      <c r="O16338" s="136"/>
      <c r="T16338" s="136"/>
      <c r="W16338" s="136"/>
      <c r="Z16338" s="136"/>
      <c r="AC16338" s="136"/>
    </row>
    <row r="16339" spans="2:29">
      <c r="B16339" s="136"/>
      <c r="E16339" s="136"/>
      <c r="H16339" s="136"/>
      <c r="K16339" s="136"/>
      <c r="O16339" s="136"/>
      <c r="T16339" s="136"/>
      <c r="W16339" s="136"/>
      <c r="Z16339" s="136"/>
      <c r="AC16339" s="136"/>
    </row>
    <row r="16340" spans="2:29">
      <c r="B16340" s="136"/>
      <c r="E16340" s="136"/>
      <c r="H16340" s="136"/>
      <c r="K16340" s="136"/>
      <c r="O16340" s="136"/>
      <c r="T16340" s="136"/>
      <c r="W16340" s="136"/>
      <c r="Z16340" s="136"/>
      <c r="AC16340" s="136"/>
    </row>
    <row r="16341" spans="2:29">
      <c r="B16341" s="136"/>
      <c r="E16341" s="136"/>
      <c r="H16341" s="136"/>
      <c r="K16341" s="136"/>
      <c r="O16341" s="136"/>
      <c r="T16341" s="136"/>
      <c r="W16341" s="136"/>
      <c r="Z16341" s="136"/>
      <c r="AC16341" s="136"/>
    </row>
    <row r="16342" spans="2:29">
      <c r="B16342" s="136"/>
      <c r="E16342" s="136"/>
      <c r="H16342" s="136"/>
      <c r="K16342" s="136"/>
      <c r="O16342" s="136"/>
      <c r="T16342" s="136"/>
      <c r="W16342" s="136"/>
      <c r="Z16342" s="136"/>
      <c r="AC16342" s="136"/>
    </row>
    <row r="16343" spans="2:29">
      <c r="B16343" s="136"/>
      <c r="E16343" s="136"/>
      <c r="H16343" s="136"/>
      <c r="K16343" s="136"/>
      <c r="O16343" s="136"/>
      <c r="T16343" s="136"/>
      <c r="W16343" s="136"/>
      <c r="Z16343" s="136"/>
      <c r="AC16343" s="136"/>
    </row>
    <row r="16344" spans="2:29">
      <c r="B16344" s="136"/>
      <c r="E16344" s="136"/>
      <c r="H16344" s="136"/>
      <c r="K16344" s="136"/>
      <c r="O16344" s="136"/>
      <c r="T16344" s="136"/>
      <c r="W16344" s="136"/>
      <c r="Z16344" s="136"/>
      <c r="AC16344" s="136"/>
    </row>
    <row r="16345" spans="2:29">
      <c r="B16345" s="136"/>
      <c r="E16345" s="136"/>
      <c r="H16345" s="136"/>
      <c r="K16345" s="136"/>
      <c r="O16345" s="136"/>
      <c r="T16345" s="136"/>
      <c r="W16345" s="136"/>
      <c r="Z16345" s="136"/>
      <c r="AC16345" s="136"/>
    </row>
    <row r="16346" spans="2:29">
      <c r="B16346" s="136"/>
      <c r="E16346" s="136"/>
      <c r="H16346" s="136"/>
      <c r="K16346" s="136"/>
      <c r="O16346" s="136"/>
      <c r="T16346" s="136"/>
      <c r="W16346" s="136"/>
      <c r="Z16346" s="136"/>
      <c r="AC16346" s="136"/>
    </row>
    <row r="16347" spans="2:29">
      <c r="B16347" s="136"/>
      <c r="E16347" s="136"/>
      <c r="H16347" s="136"/>
      <c r="K16347" s="136"/>
      <c r="O16347" s="136"/>
      <c r="T16347" s="136"/>
      <c r="W16347" s="136"/>
      <c r="Z16347" s="136"/>
      <c r="AC16347" s="136"/>
    </row>
    <row r="16348" spans="2:29">
      <c r="B16348" s="136"/>
      <c r="E16348" s="136"/>
      <c r="H16348" s="136"/>
      <c r="K16348" s="136"/>
      <c r="O16348" s="136"/>
      <c r="T16348" s="136"/>
      <c r="W16348" s="136"/>
      <c r="Z16348" s="136"/>
      <c r="AC16348" s="136"/>
    </row>
    <row r="16349" spans="2:29">
      <c r="B16349" s="136"/>
      <c r="E16349" s="136"/>
      <c r="H16349" s="136"/>
      <c r="K16349" s="136"/>
      <c r="O16349" s="136"/>
      <c r="T16349" s="136"/>
      <c r="W16349" s="136"/>
      <c r="Z16349" s="136"/>
      <c r="AC16349" s="136"/>
    </row>
    <row r="16350" spans="2:29">
      <c r="B16350" s="136"/>
      <c r="E16350" s="136"/>
      <c r="H16350" s="136"/>
      <c r="K16350" s="136"/>
      <c r="O16350" s="136"/>
      <c r="T16350" s="136"/>
      <c r="W16350" s="136"/>
      <c r="Z16350" s="136"/>
      <c r="AC16350" s="136"/>
    </row>
    <row r="16351" spans="2:29">
      <c r="B16351" s="136"/>
      <c r="E16351" s="136"/>
      <c r="H16351" s="136"/>
      <c r="K16351" s="136"/>
      <c r="O16351" s="136"/>
      <c r="T16351" s="136"/>
      <c r="W16351" s="136"/>
      <c r="Z16351" s="136"/>
      <c r="AC16351" s="136"/>
    </row>
    <row r="16352" spans="2:29">
      <c r="B16352" s="136"/>
      <c r="E16352" s="136"/>
      <c r="H16352" s="136"/>
      <c r="K16352" s="136"/>
      <c r="O16352" s="136"/>
      <c r="T16352" s="136"/>
      <c r="W16352" s="136"/>
      <c r="Z16352" s="136"/>
      <c r="AC16352" s="136"/>
    </row>
    <row r="16353" spans="2:29">
      <c r="B16353" s="136"/>
      <c r="E16353" s="136"/>
      <c r="H16353" s="136"/>
      <c r="K16353" s="136"/>
      <c r="O16353" s="136"/>
      <c r="T16353" s="136"/>
      <c r="W16353" s="136"/>
      <c r="Z16353" s="136"/>
      <c r="AC16353" s="136"/>
    </row>
    <row r="16354" spans="2:29">
      <c r="B16354" s="136"/>
      <c r="E16354" s="136"/>
      <c r="H16354" s="136"/>
      <c r="K16354" s="136"/>
      <c r="O16354" s="136"/>
      <c r="T16354" s="136"/>
      <c r="W16354" s="136"/>
      <c r="Z16354" s="136"/>
      <c r="AC16354" s="136"/>
    </row>
    <row r="16355" spans="2:29">
      <c r="B16355" s="136"/>
      <c r="E16355" s="136"/>
      <c r="H16355" s="136"/>
      <c r="K16355" s="136"/>
      <c r="O16355" s="136"/>
      <c r="T16355" s="136"/>
      <c r="W16355" s="136"/>
      <c r="Z16355" s="136"/>
      <c r="AC16355" s="136"/>
    </row>
    <row r="16356" spans="2:29">
      <c r="B16356" s="136"/>
      <c r="E16356" s="136"/>
      <c r="H16356" s="136"/>
      <c r="K16356" s="136"/>
      <c r="O16356" s="136"/>
      <c r="T16356" s="136"/>
      <c r="W16356" s="136"/>
      <c r="Z16356" s="136"/>
      <c r="AC16356" s="136"/>
    </row>
    <row r="16357" spans="2:29">
      <c r="B16357" s="136"/>
      <c r="E16357" s="136"/>
      <c r="H16357" s="136"/>
      <c r="K16357" s="136"/>
      <c r="O16357" s="136"/>
      <c r="T16357" s="136"/>
      <c r="W16357" s="136"/>
      <c r="Z16357" s="136"/>
      <c r="AC16357" s="136"/>
    </row>
    <row r="16358" spans="2:29">
      <c r="B16358" s="136"/>
      <c r="E16358" s="136"/>
      <c r="H16358" s="136"/>
      <c r="K16358" s="136"/>
      <c r="O16358" s="136"/>
      <c r="T16358" s="136"/>
      <c r="W16358" s="136"/>
      <c r="Z16358" s="136"/>
      <c r="AC16358" s="136"/>
    </row>
    <row r="16359" spans="2:29">
      <c r="B16359" s="136"/>
      <c r="E16359" s="136"/>
      <c r="H16359" s="136"/>
      <c r="K16359" s="136"/>
      <c r="O16359" s="136"/>
      <c r="T16359" s="136"/>
      <c r="W16359" s="136"/>
      <c r="Z16359" s="136"/>
      <c r="AC16359" s="136"/>
    </row>
    <row r="16360" spans="2:29">
      <c r="B16360" s="136"/>
      <c r="E16360" s="136"/>
      <c r="H16360" s="136"/>
      <c r="K16360" s="136"/>
      <c r="O16360" s="136"/>
      <c r="T16360" s="136"/>
      <c r="W16360" s="136"/>
      <c r="Z16360" s="136"/>
      <c r="AC16360" s="136"/>
    </row>
    <row r="16361" spans="2:29">
      <c r="B16361" s="136"/>
      <c r="E16361" s="136"/>
      <c r="H16361" s="136"/>
      <c r="K16361" s="136"/>
      <c r="O16361" s="136"/>
      <c r="T16361" s="136"/>
      <c r="W16361" s="136"/>
      <c r="Z16361" s="136"/>
      <c r="AC16361" s="136"/>
    </row>
    <row r="16362" spans="2:29">
      <c r="B16362" s="136"/>
      <c r="E16362" s="136"/>
      <c r="H16362" s="136"/>
      <c r="K16362" s="136"/>
      <c r="O16362" s="136"/>
      <c r="T16362" s="136"/>
      <c r="W16362" s="136"/>
      <c r="Z16362" s="136"/>
      <c r="AC16362" s="136"/>
    </row>
    <row r="16363" spans="2:29">
      <c r="B16363" s="136"/>
      <c r="E16363" s="136"/>
      <c r="H16363" s="136"/>
      <c r="K16363" s="136"/>
      <c r="O16363" s="136"/>
      <c r="T16363" s="136"/>
      <c r="W16363" s="136"/>
      <c r="Z16363" s="136"/>
      <c r="AC16363" s="136"/>
    </row>
    <row r="16364" spans="2:29">
      <c r="B16364" s="136"/>
      <c r="E16364" s="136"/>
      <c r="H16364" s="136"/>
      <c r="K16364" s="136"/>
      <c r="O16364" s="136"/>
      <c r="T16364" s="136"/>
      <c r="W16364" s="136"/>
      <c r="Z16364" s="136"/>
      <c r="AC16364" s="136"/>
    </row>
    <row r="16365" spans="2:29">
      <c r="B16365" s="136"/>
      <c r="E16365" s="136"/>
      <c r="H16365" s="136"/>
      <c r="K16365" s="136"/>
      <c r="O16365" s="136"/>
      <c r="T16365" s="136"/>
      <c r="W16365" s="136"/>
      <c r="Z16365" s="136"/>
      <c r="AC16365" s="136"/>
    </row>
    <row r="16366" spans="2:29">
      <c r="B16366" s="136"/>
      <c r="E16366" s="136"/>
      <c r="H16366" s="136"/>
      <c r="K16366" s="136"/>
      <c r="O16366" s="136"/>
      <c r="T16366" s="136"/>
      <c r="W16366" s="136"/>
      <c r="Z16366" s="136"/>
      <c r="AC16366" s="136"/>
    </row>
    <row r="16367" spans="2:29">
      <c r="B16367" s="136"/>
      <c r="E16367" s="136"/>
      <c r="H16367" s="136"/>
      <c r="K16367" s="136"/>
      <c r="O16367" s="136"/>
      <c r="T16367" s="136"/>
      <c r="W16367" s="136"/>
      <c r="Z16367" s="136"/>
      <c r="AC16367" s="136"/>
    </row>
    <row r="16368" spans="2:29">
      <c r="B16368" s="136"/>
      <c r="E16368" s="136"/>
      <c r="H16368" s="136"/>
      <c r="K16368" s="136"/>
      <c r="O16368" s="136"/>
      <c r="T16368" s="136"/>
      <c r="W16368" s="136"/>
      <c r="Z16368" s="136"/>
      <c r="AC16368" s="136"/>
    </row>
    <row r="16369" spans="2:29">
      <c r="B16369" s="136"/>
      <c r="E16369" s="136"/>
      <c r="H16369" s="136"/>
      <c r="K16369" s="136"/>
      <c r="O16369" s="136"/>
      <c r="T16369" s="136"/>
      <c r="W16369" s="136"/>
      <c r="Z16369" s="136"/>
      <c r="AC16369" s="136"/>
    </row>
    <row r="16370" spans="2:29">
      <c r="B16370" s="136"/>
      <c r="E16370" s="136"/>
      <c r="H16370" s="136"/>
      <c r="K16370" s="136"/>
      <c r="O16370" s="136"/>
      <c r="T16370" s="136"/>
      <c r="W16370" s="136"/>
      <c r="Z16370" s="136"/>
      <c r="AC16370" s="136"/>
    </row>
    <row r="16371" spans="2:29">
      <c r="B16371" s="136"/>
      <c r="E16371" s="136"/>
      <c r="H16371" s="136"/>
      <c r="K16371" s="136"/>
      <c r="O16371" s="136"/>
      <c r="T16371" s="136"/>
      <c r="W16371" s="136"/>
      <c r="Z16371" s="136"/>
      <c r="AC16371" s="136"/>
    </row>
    <row r="16372" spans="2:29">
      <c r="B16372" s="136"/>
      <c r="E16372" s="136"/>
      <c r="H16372" s="136"/>
      <c r="K16372" s="136"/>
      <c r="O16372" s="136"/>
      <c r="T16372" s="136"/>
      <c r="W16372" s="136"/>
      <c r="Z16372" s="136"/>
      <c r="AC16372" s="136"/>
    </row>
    <row r="16373" spans="2:29">
      <c r="B16373" s="136"/>
      <c r="E16373" s="136"/>
      <c r="H16373" s="136"/>
      <c r="K16373" s="136"/>
      <c r="O16373" s="136"/>
      <c r="T16373" s="136"/>
      <c r="W16373" s="136"/>
      <c r="Z16373" s="136"/>
      <c r="AC16373" s="136"/>
    </row>
    <row r="16374" spans="2:29">
      <c r="B16374" s="136"/>
      <c r="E16374" s="136"/>
      <c r="H16374" s="136"/>
      <c r="K16374" s="136"/>
      <c r="O16374" s="136"/>
      <c r="T16374" s="136"/>
      <c r="W16374" s="136"/>
      <c r="Z16374" s="136"/>
      <c r="AC16374" s="136"/>
    </row>
    <row r="16375" spans="2:29">
      <c r="B16375" s="136"/>
      <c r="E16375" s="136"/>
      <c r="H16375" s="136"/>
      <c r="K16375" s="136"/>
      <c r="O16375" s="136"/>
      <c r="T16375" s="136"/>
      <c r="W16375" s="136"/>
      <c r="Z16375" s="136"/>
      <c r="AC16375" s="136"/>
    </row>
    <row r="16376" spans="2:29">
      <c r="B16376" s="136"/>
      <c r="E16376" s="136"/>
      <c r="H16376" s="136"/>
      <c r="K16376" s="136"/>
      <c r="O16376" s="136"/>
      <c r="T16376" s="136"/>
      <c r="W16376" s="136"/>
      <c r="Z16376" s="136"/>
      <c r="AC16376" s="136"/>
    </row>
    <row r="16377" spans="2:29">
      <c r="B16377" s="136"/>
      <c r="E16377" s="136"/>
      <c r="H16377" s="136"/>
      <c r="K16377" s="136"/>
      <c r="O16377" s="136"/>
      <c r="T16377" s="136"/>
      <c r="W16377" s="136"/>
      <c r="Z16377" s="136"/>
      <c r="AC16377" s="136"/>
    </row>
    <row r="16378" spans="2:29">
      <c r="B16378" s="136"/>
      <c r="E16378" s="136"/>
      <c r="H16378" s="136"/>
      <c r="K16378" s="136"/>
      <c r="O16378" s="136"/>
      <c r="T16378" s="136"/>
      <c r="W16378" s="136"/>
      <c r="Z16378" s="136"/>
      <c r="AC16378" s="136"/>
    </row>
    <row r="16379" spans="2:29">
      <c r="B16379" s="136"/>
      <c r="E16379" s="136"/>
      <c r="H16379" s="136"/>
      <c r="K16379" s="136"/>
      <c r="O16379" s="136"/>
      <c r="T16379" s="136"/>
      <c r="W16379" s="136"/>
      <c r="Z16379" s="136"/>
      <c r="AC16379" s="136"/>
    </row>
    <row r="16380" spans="2:29">
      <c r="B16380" s="136"/>
      <c r="E16380" s="136"/>
      <c r="H16380" s="136"/>
      <c r="K16380" s="136"/>
      <c r="O16380" s="136"/>
      <c r="T16380" s="136"/>
      <c r="W16380" s="136"/>
      <c r="Z16380" s="136"/>
      <c r="AC16380" s="136"/>
    </row>
    <row r="16381" spans="2:29">
      <c r="B16381" s="136"/>
      <c r="E16381" s="136"/>
      <c r="H16381" s="136"/>
      <c r="K16381" s="136"/>
      <c r="O16381" s="136"/>
      <c r="T16381" s="136"/>
      <c r="W16381" s="136"/>
      <c r="Z16381" s="136"/>
      <c r="AC16381" s="136"/>
    </row>
    <row r="16382" spans="2:29">
      <c r="B16382" s="136"/>
      <c r="E16382" s="136"/>
      <c r="H16382" s="136"/>
      <c r="K16382" s="136"/>
      <c r="O16382" s="136"/>
      <c r="T16382" s="136"/>
      <c r="W16382" s="136"/>
      <c r="Z16382" s="136"/>
      <c r="AC16382" s="136"/>
    </row>
    <row r="16383" spans="2:29">
      <c r="B16383" s="136"/>
      <c r="E16383" s="136"/>
      <c r="H16383" s="136"/>
      <c r="K16383" s="136"/>
      <c r="O16383" s="136"/>
      <c r="T16383" s="136"/>
      <c r="W16383" s="136"/>
      <c r="Z16383" s="136"/>
      <c r="AC16383" s="136"/>
    </row>
    <row r="16384" spans="2:29">
      <c r="B16384" s="136"/>
      <c r="E16384" s="136"/>
      <c r="H16384" s="136"/>
      <c r="K16384" s="136"/>
      <c r="O16384" s="136"/>
      <c r="T16384" s="136"/>
      <c r="W16384" s="136"/>
      <c r="Z16384" s="136"/>
      <c r="AC16384" s="136"/>
    </row>
    <row r="16385" spans="2:29">
      <c r="B16385" s="136"/>
      <c r="E16385" s="136"/>
      <c r="H16385" s="136"/>
      <c r="K16385" s="136"/>
      <c r="O16385" s="136"/>
      <c r="T16385" s="136"/>
      <c r="W16385" s="136"/>
      <c r="Z16385" s="136"/>
      <c r="AC16385" s="136"/>
    </row>
    <row r="16386" spans="2:29">
      <c r="B16386" s="136"/>
      <c r="E16386" s="136"/>
      <c r="H16386" s="136"/>
      <c r="K16386" s="136"/>
      <c r="O16386" s="136"/>
      <c r="T16386" s="136"/>
      <c r="W16386" s="136"/>
      <c r="Z16386" s="136"/>
      <c r="AC16386" s="136"/>
    </row>
    <row r="16387" spans="2:29">
      <c r="B16387" s="136"/>
      <c r="E16387" s="136"/>
      <c r="H16387" s="136"/>
      <c r="K16387" s="136"/>
      <c r="O16387" s="136"/>
      <c r="T16387" s="136"/>
      <c r="W16387" s="136"/>
      <c r="Z16387" s="136"/>
      <c r="AC16387" s="136"/>
    </row>
    <row r="16388" spans="2:29">
      <c r="B16388" s="136"/>
      <c r="E16388" s="136"/>
      <c r="H16388" s="136"/>
      <c r="K16388" s="136"/>
      <c r="O16388" s="136"/>
      <c r="T16388" s="136"/>
      <c r="W16388" s="136"/>
      <c r="Z16388" s="136"/>
      <c r="AC16388" s="136"/>
    </row>
    <row r="16389" spans="2:29">
      <c r="B16389" s="136"/>
      <c r="E16389" s="136"/>
      <c r="H16389" s="136"/>
      <c r="K16389" s="136"/>
      <c r="O16389" s="136"/>
      <c r="T16389" s="136"/>
      <c r="W16389" s="136"/>
      <c r="Z16389" s="136"/>
      <c r="AC16389" s="136"/>
    </row>
    <row r="16390" spans="2:29">
      <c r="B16390" s="136"/>
      <c r="E16390" s="136"/>
      <c r="H16390" s="136"/>
      <c r="K16390" s="136"/>
      <c r="O16390" s="136"/>
      <c r="T16390" s="136"/>
      <c r="W16390" s="136"/>
      <c r="Z16390" s="136"/>
      <c r="AC16390" s="136"/>
    </row>
    <row r="16391" spans="2:29">
      <c r="B16391" s="136"/>
      <c r="E16391" s="136"/>
      <c r="H16391" s="136"/>
      <c r="K16391" s="136"/>
      <c r="O16391" s="136"/>
      <c r="T16391" s="136"/>
      <c r="W16391" s="136"/>
      <c r="Z16391" s="136"/>
      <c r="AC16391" s="136"/>
    </row>
    <row r="16392" spans="2:29">
      <c r="B16392" s="136"/>
      <c r="E16392" s="136"/>
      <c r="H16392" s="136"/>
      <c r="K16392" s="136"/>
      <c r="O16392" s="136"/>
      <c r="T16392" s="136"/>
      <c r="W16392" s="136"/>
      <c r="Z16392" s="136"/>
      <c r="AC16392" s="136"/>
    </row>
    <row r="16393" spans="2:29">
      <c r="B16393" s="136"/>
      <c r="E16393" s="136"/>
      <c r="H16393" s="136"/>
      <c r="K16393" s="136"/>
      <c r="O16393" s="136"/>
      <c r="T16393" s="136"/>
      <c r="W16393" s="136"/>
      <c r="Z16393" s="136"/>
      <c r="AC16393" s="136"/>
    </row>
    <row r="16394" spans="2:29">
      <c r="B16394" s="136"/>
      <c r="E16394" s="136"/>
      <c r="H16394" s="136"/>
      <c r="K16394" s="136"/>
      <c r="O16394" s="136"/>
      <c r="T16394" s="136"/>
      <c r="W16394" s="136"/>
      <c r="Z16394" s="136"/>
      <c r="AC16394" s="136"/>
    </row>
    <row r="16395" spans="2:29">
      <c r="B16395" s="136"/>
      <c r="E16395" s="136"/>
      <c r="H16395" s="136"/>
      <c r="K16395" s="136"/>
      <c r="O16395" s="136"/>
      <c r="T16395" s="136"/>
      <c r="W16395" s="136"/>
      <c r="Z16395" s="136"/>
      <c r="AC16395" s="136"/>
    </row>
    <row r="16396" spans="2:29">
      <c r="B16396" s="136"/>
      <c r="E16396" s="136"/>
      <c r="H16396" s="136"/>
      <c r="K16396" s="136"/>
      <c r="O16396" s="136"/>
      <c r="T16396" s="136"/>
      <c r="W16396" s="136"/>
      <c r="Z16396" s="136"/>
      <c r="AC16396" s="136"/>
    </row>
    <row r="16397" spans="2:29">
      <c r="B16397" s="136"/>
      <c r="E16397" s="136"/>
      <c r="H16397" s="136"/>
      <c r="K16397" s="136"/>
      <c r="O16397" s="136"/>
      <c r="T16397" s="136"/>
      <c r="W16397" s="136"/>
      <c r="Z16397" s="136"/>
      <c r="AC16397" s="136"/>
    </row>
    <row r="16398" spans="2:29">
      <c r="B16398" s="136"/>
      <c r="E16398" s="136"/>
      <c r="H16398" s="136"/>
      <c r="K16398" s="136"/>
      <c r="O16398" s="136"/>
      <c r="T16398" s="136"/>
      <c r="W16398" s="136"/>
      <c r="Z16398" s="136"/>
      <c r="AC16398" s="136"/>
    </row>
    <row r="16399" spans="2:29">
      <c r="B16399" s="136"/>
      <c r="E16399" s="136"/>
      <c r="H16399" s="136"/>
      <c r="K16399" s="136"/>
      <c r="O16399" s="136"/>
      <c r="T16399" s="136"/>
      <c r="W16399" s="136"/>
      <c r="Z16399" s="136"/>
      <c r="AC16399" s="136"/>
    </row>
    <row r="16400" spans="2:29">
      <c r="B16400" s="136"/>
      <c r="E16400" s="136"/>
      <c r="H16400" s="136"/>
      <c r="K16400" s="136"/>
      <c r="O16400" s="136"/>
      <c r="T16400" s="136"/>
      <c r="W16400" s="136"/>
      <c r="Z16400" s="136"/>
      <c r="AC16400" s="136"/>
    </row>
    <row r="16401" spans="2:29">
      <c r="B16401" s="136"/>
      <c r="E16401" s="136"/>
      <c r="H16401" s="136"/>
      <c r="K16401" s="136"/>
      <c r="O16401" s="136"/>
      <c r="T16401" s="136"/>
      <c r="W16401" s="136"/>
      <c r="Z16401" s="136"/>
      <c r="AC16401" s="136"/>
    </row>
    <row r="16402" spans="2:29">
      <c r="B16402" s="136"/>
      <c r="E16402" s="136"/>
      <c r="H16402" s="136"/>
      <c r="K16402" s="136"/>
      <c r="O16402" s="136"/>
      <c r="T16402" s="136"/>
      <c r="W16402" s="136"/>
      <c r="Z16402" s="136"/>
      <c r="AC16402" s="136"/>
    </row>
    <row r="16403" spans="2:29">
      <c r="B16403" s="136"/>
      <c r="E16403" s="136"/>
      <c r="H16403" s="136"/>
      <c r="K16403" s="136"/>
      <c r="O16403" s="136"/>
      <c r="T16403" s="136"/>
      <c r="W16403" s="136"/>
      <c r="Z16403" s="136"/>
      <c r="AC16403" s="136"/>
    </row>
    <row r="16404" spans="2:29">
      <c r="B16404" s="136"/>
      <c r="E16404" s="136"/>
      <c r="H16404" s="136"/>
      <c r="K16404" s="136"/>
      <c r="O16404" s="136"/>
      <c r="T16404" s="136"/>
      <c r="W16404" s="136"/>
      <c r="Z16404" s="136"/>
      <c r="AC16404" s="136"/>
    </row>
    <row r="16405" spans="2:29">
      <c r="B16405" s="136"/>
      <c r="E16405" s="136"/>
      <c r="H16405" s="136"/>
      <c r="K16405" s="136"/>
      <c r="O16405" s="136"/>
      <c r="T16405" s="136"/>
      <c r="W16405" s="136"/>
      <c r="Z16405" s="136"/>
      <c r="AC16405" s="136"/>
    </row>
    <row r="16406" spans="2:29">
      <c r="B16406" s="136"/>
      <c r="E16406" s="136"/>
      <c r="H16406" s="136"/>
      <c r="K16406" s="136"/>
      <c r="O16406" s="136"/>
      <c r="T16406" s="136"/>
      <c r="W16406" s="136"/>
      <c r="Z16406" s="136"/>
      <c r="AC16406" s="136"/>
    </row>
    <row r="16407" spans="2:29">
      <c r="B16407" s="136"/>
      <c r="E16407" s="136"/>
      <c r="H16407" s="136"/>
      <c r="K16407" s="136"/>
      <c r="O16407" s="136"/>
      <c r="T16407" s="136"/>
      <c r="W16407" s="136"/>
      <c r="Z16407" s="136"/>
      <c r="AC16407" s="136"/>
    </row>
    <row r="16408" spans="2:29">
      <c r="B16408" s="136"/>
      <c r="E16408" s="136"/>
      <c r="H16408" s="136"/>
      <c r="K16408" s="136"/>
      <c r="O16408" s="136"/>
      <c r="T16408" s="136"/>
      <c r="W16408" s="136"/>
      <c r="Z16408" s="136"/>
      <c r="AC16408" s="136"/>
    </row>
    <row r="16409" spans="2:29">
      <c r="B16409" s="136"/>
      <c r="E16409" s="136"/>
      <c r="H16409" s="136"/>
      <c r="K16409" s="136"/>
      <c r="O16409" s="136"/>
      <c r="T16409" s="136"/>
      <c r="W16409" s="136"/>
      <c r="Z16409" s="136"/>
      <c r="AC16409" s="136"/>
    </row>
    <row r="16410" spans="2:29">
      <c r="B16410" s="136"/>
      <c r="E16410" s="136"/>
      <c r="H16410" s="136"/>
      <c r="K16410" s="136"/>
      <c r="O16410" s="136"/>
      <c r="T16410" s="136"/>
      <c r="W16410" s="136"/>
      <c r="Z16410" s="136"/>
      <c r="AC16410" s="136"/>
    </row>
    <row r="16411" spans="2:29">
      <c r="B16411" s="136"/>
      <c r="E16411" s="136"/>
      <c r="H16411" s="136"/>
      <c r="K16411" s="136"/>
      <c r="O16411" s="136"/>
      <c r="T16411" s="136"/>
      <c r="W16411" s="136"/>
      <c r="Z16411" s="136"/>
      <c r="AC16411" s="136"/>
    </row>
    <row r="16412" spans="2:29">
      <c r="B16412" s="136"/>
      <c r="E16412" s="136"/>
      <c r="H16412" s="136"/>
      <c r="K16412" s="136"/>
      <c r="O16412" s="136"/>
      <c r="T16412" s="136"/>
      <c r="W16412" s="136"/>
      <c r="Z16412" s="136"/>
      <c r="AC16412" s="136"/>
    </row>
    <row r="16413" spans="2:29">
      <c r="B16413" s="136"/>
      <c r="E16413" s="136"/>
      <c r="H16413" s="136"/>
      <c r="K16413" s="136"/>
      <c r="O16413" s="136"/>
      <c r="T16413" s="136"/>
      <c r="W16413" s="136"/>
      <c r="Z16413" s="136"/>
      <c r="AC16413" s="136"/>
    </row>
    <row r="16414" spans="2:29">
      <c r="B16414" s="136"/>
      <c r="E16414" s="136"/>
      <c r="H16414" s="136"/>
      <c r="K16414" s="136"/>
      <c r="O16414" s="136"/>
      <c r="T16414" s="136"/>
      <c r="W16414" s="136"/>
      <c r="Z16414" s="136"/>
      <c r="AC16414" s="136"/>
    </row>
    <row r="16415" spans="2:29">
      <c r="B16415" s="136"/>
      <c r="E16415" s="136"/>
      <c r="H16415" s="136"/>
      <c r="K16415" s="136"/>
      <c r="O16415" s="136"/>
      <c r="T16415" s="136"/>
      <c r="W16415" s="136"/>
      <c r="Z16415" s="136"/>
      <c r="AC16415" s="136"/>
    </row>
    <row r="16416" spans="2:29">
      <c r="B16416" s="136"/>
      <c r="E16416" s="136"/>
      <c r="H16416" s="136"/>
      <c r="K16416" s="136"/>
      <c r="O16416" s="136"/>
      <c r="T16416" s="136"/>
      <c r="W16416" s="136"/>
      <c r="Z16416" s="136"/>
      <c r="AC16416" s="136"/>
    </row>
    <row r="16417" spans="2:29">
      <c r="B16417" s="136"/>
      <c r="E16417" s="136"/>
      <c r="H16417" s="136"/>
      <c r="K16417" s="136"/>
      <c r="O16417" s="136"/>
      <c r="T16417" s="136"/>
      <c r="W16417" s="136"/>
      <c r="Z16417" s="136"/>
      <c r="AC16417" s="136"/>
    </row>
    <row r="16418" spans="2:29">
      <c r="B16418" s="136"/>
      <c r="E16418" s="136"/>
      <c r="H16418" s="136"/>
      <c r="K16418" s="136"/>
      <c r="O16418" s="136"/>
      <c r="T16418" s="136"/>
      <c r="W16418" s="136"/>
      <c r="Z16418" s="136"/>
      <c r="AC16418" s="136"/>
    </row>
    <row r="16419" spans="2:29">
      <c r="B16419" s="136"/>
      <c r="E16419" s="136"/>
      <c r="H16419" s="136"/>
      <c r="K16419" s="136"/>
      <c r="O16419" s="136"/>
      <c r="T16419" s="136"/>
      <c r="W16419" s="136"/>
      <c r="Z16419" s="136"/>
      <c r="AC16419" s="136"/>
    </row>
    <row r="16420" spans="2:29">
      <c r="B16420" s="136"/>
      <c r="E16420" s="136"/>
      <c r="H16420" s="136"/>
      <c r="K16420" s="136"/>
      <c r="O16420" s="136"/>
      <c r="T16420" s="136"/>
      <c r="W16420" s="136"/>
      <c r="Z16420" s="136"/>
      <c r="AC16420" s="136"/>
    </row>
    <row r="16421" spans="2:29">
      <c r="B16421" s="136"/>
      <c r="E16421" s="136"/>
      <c r="H16421" s="136"/>
      <c r="K16421" s="136"/>
      <c r="O16421" s="136"/>
      <c r="T16421" s="136"/>
      <c r="W16421" s="136"/>
      <c r="Z16421" s="136"/>
      <c r="AC16421" s="136"/>
    </row>
    <row r="16422" spans="2:29">
      <c r="B16422" s="136"/>
      <c r="E16422" s="136"/>
      <c r="H16422" s="136"/>
      <c r="K16422" s="136"/>
      <c r="O16422" s="136"/>
      <c r="T16422" s="136"/>
      <c r="W16422" s="136"/>
      <c r="Z16422" s="136"/>
      <c r="AC16422" s="136"/>
    </row>
    <row r="16423" spans="2:29">
      <c r="B16423" s="136"/>
      <c r="E16423" s="136"/>
      <c r="H16423" s="136"/>
      <c r="K16423" s="136"/>
      <c r="O16423" s="136"/>
      <c r="T16423" s="136"/>
      <c r="W16423" s="136"/>
      <c r="Z16423" s="136"/>
      <c r="AC16423" s="136"/>
    </row>
    <row r="16424" spans="2:29">
      <c r="B16424" s="136"/>
      <c r="E16424" s="136"/>
      <c r="H16424" s="136"/>
      <c r="K16424" s="136"/>
      <c r="O16424" s="136"/>
      <c r="T16424" s="136"/>
      <c r="W16424" s="136"/>
      <c r="Z16424" s="136"/>
      <c r="AC16424" s="136"/>
    </row>
    <row r="16425" spans="2:29">
      <c r="B16425" s="136"/>
      <c r="E16425" s="136"/>
      <c r="H16425" s="136"/>
      <c r="K16425" s="136"/>
      <c r="O16425" s="136"/>
      <c r="T16425" s="136"/>
      <c r="W16425" s="136"/>
      <c r="Z16425" s="136"/>
      <c r="AC16425" s="136"/>
    </row>
    <row r="16426" spans="2:29">
      <c r="B16426" s="136"/>
      <c r="E16426" s="136"/>
      <c r="H16426" s="136"/>
      <c r="K16426" s="136"/>
      <c r="O16426" s="136"/>
      <c r="T16426" s="136"/>
      <c r="W16426" s="136"/>
      <c r="Z16426" s="136"/>
      <c r="AC16426" s="136"/>
    </row>
    <row r="16427" spans="2:29">
      <c r="B16427" s="136"/>
      <c r="E16427" s="136"/>
      <c r="H16427" s="136"/>
      <c r="K16427" s="136"/>
      <c r="O16427" s="136"/>
      <c r="T16427" s="136"/>
      <c r="W16427" s="136"/>
      <c r="Z16427" s="136"/>
      <c r="AC16427" s="136"/>
    </row>
    <row r="16428" spans="2:29">
      <c r="B16428" s="136"/>
      <c r="E16428" s="136"/>
      <c r="H16428" s="136"/>
      <c r="K16428" s="136"/>
      <c r="O16428" s="136"/>
      <c r="T16428" s="136"/>
      <c r="W16428" s="136"/>
      <c r="Z16428" s="136"/>
      <c r="AC16428" s="136"/>
    </row>
    <row r="16429" spans="2:29">
      <c r="B16429" s="136"/>
      <c r="E16429" s="136"/>
      <c r="H16429" s="136"/>
      <c r="K16429" s="136"/>
      <c r="O16429" s="136"/>
      <c r="T16429" s="136"/>
      <c r="W16429" s="136"/>
      <c r="Z16429" s="136"/>
      <c r="AC16429" s="136"/>
    </row>
    <row r="16430" spans="2:29">
      <c r="B16430" s="136"/>
      <c r="E16430" s="136"/>
      <c r="H16430" s="136"/>
      <c r="K16430" s="136"/>
      <c r="O16430" s="136"/>
      <c r="T16430" s="136"/>
      <c r="W16430" s="136"/>
      <c r="Z16430" s="136"/>
      <c r="AC16430" s="136"/>
    </row>
    <row r="16431" spans="2:29">
      <c r="B16431" s="136"/>
      <c r="E16431" s="136"/>
      <c r="H16431" s="136"/>
      <c r="K16431" s="136"/>
      <c r="O16431" s="136"/>
      <c r="T16431" s="136"/>
      <c r="W16431" s="136"/>
      <c r="Z16431" s="136"/>
      <c r="AC16431" s="136"/>
    </row>
    <row r="16432" spans="2:29">
      <c r="B16432" s="136"/>
      <c r="E16432" s="136"/>
      <c r="H16432" s="136"/>
      <c r="K16432" s="136"/>
      <c r="O16432" s="136"/>
      <c r="T16432" s="136"/>
      <c r="W16432" s="136"/>
      <c r="Z16432" s="136"/>
      <c r="AC16432" s="136"/>
    </row>
    <row r="16433" spans="2:29">
      <c r="B16433" s="136"/>
      <c r="E16433" s="136"/>
      <c r="H16433" s="136"/>
      <c r="K16433" s="136"/>
      <c r="O16433" s="136"/>
      <c r="T16433" s="136"/>
      <c r="W16433" s="136"/>
      <c r="Z16433" s="136"/>
      <c r="AC16433" s="136"/>
    </row>
    <row r="16434" spans="2:29">
      <c r="B16434" s="136"/>
      <c r="E16434" s="136"/>
      <c r="H16434" s="136"/>
      <c r="K16434" s="136"/>
      <c r="O16434" s="136"/>
      <c r="T16434" s="136"/>
      <c r="W16434" s="136"/>
      <c r="Z16434" s="136"/>
      <c r="AC16434" s="136"/>
    </row>
    <row r="16435" spans="2:29">
      <c r="B16435" s="136"/>
      <c r="E16435" s="136"/>
      <c r="H16435" s="136"/>
      <c r="K16435" s="136"/>
      <c r="O16435" s="136"/>
      <c r="T16435" s="136"/>
      <c r="W16435" s="136"/>
      <c r="Z16435" s="136"/>
      <c r="AC16435" s="136"/>
    </row>
    <row r="16436" spans="2:29">
      <c r="B16436" s="136"/>
      <c r="E16436" s="136"/>
      <c r="H16436" s="136"/>
      <c r="K16436" s="136"/>
      <c r="O16436" s="136"/>
      <c r="T16436" s="136"/>
      <c r="W16436" s="136"/>
      <c r="Z16436" s="136"/>
      <c r="AC16436" s="136"/>
    </row>
    <row r="16437" spans="2:29">
      <c r="B16437" s="136"/>
      <c r="E16437" s="136"/>
      <c r="H16437" s="136"/>
      <c r="K16437" s="136"/>
      <c r="O16437" s="136"/>
      <c r="T16437" s="136"/>
      <c r="W16437" s="136"/>
      <c r="Z16437" s="136"/>
      <c r="AC16437" s="136"/>
    </row>
    <row r="16438" spans="2:29">
      <c r="B16438" s="136"/>
      <c r="E16438" s="136"/>
      <c r="H16438" s="136"/>
      <c r="K16438" s="136"/>
      <c r="O16438" s="136"/>
      <c r="T16438" s="136"/>
      <c r="W16438" s="136"/>
      <c r="Z16438" s="136"/>
      <c r="AC16438" s="136"/>
    </row>
    <row r="16439" spans="2:29">
      <c r="B16439" s="136"/>
      <c r="E16439" s="136"/>
      <c r="H16439" s="136"/>
      <c r="K16439" s="136"/>
      <c r="O16439" s="136"/>
      <c r="T16439" s="136"/>
      <c r="W16439" s="136"/>
      <c r="Z16439" s="136"/>
      <c r="AC16439" s="136"/>
    </row>
    <row r="16440" spans="2:29">
      <c r="B16440" s="136"/>
      <c r="E16440" s="136"/>
      <c r="H16440" s="136"/>
      <c r="K16440" s="136"/>
      <c r="O16440" s="136"/>
      <c r="T16440" s="136"/>
      <c r="W16440" s="136"/>
      <c r="Z16440" s="136"/>
      <c r="AC16440" s="136"/>
    </row>
    <row r="16441" spans="2:29">
      <c r="B16441" s="136"/>
      <c r="E16441" s="136"/>
      <c r="H16441" s="136"/>
      <c r="K16441" s="136"/>
      <c r="O16441" s="136"/>
      <c r="T16441" s="136"/>
      <c r="W16441" s="136"/>
      <c r="Z16441" s="136"/>
      <c r="AC16441" s="136"/>
    </row>
    <row r="16442" spans="2:29">
      <c r="B16442" s="136"/>
      <c r="E16442" s="136"/>
      <c r="H16442" s="136"/>
      <c r="K16442" s="136"/>
      <c r="O16442" s="136"/>
      <c r="T16442" s="136"/>
      <c r="W16442" s="136"/>
      <c r="Z16442" s="136"/>
      <c r="AC16442" s="136"/>
    </row>
    <row r="16443" spans="2:29">
      <c r="B16443" s="136"/>
      <c r="E16443" s="136"/>
      <c r="H16443" s="136"/>
      <c r="K16443" s="136"/>
      <c r="O16443" s="136"/>
      <c r="T16443" s="136"/>
      <c r="W16443" s="136"/>
      <c r="Z16443" s="136"/>
      <c r="AC16443" s="136"/>
    </row>
    <row r="16444" spans="2:29">
      <c r="B16444" s="136"/>
      <c r="E16444" s="136"/>
      <c r="H16444" s="136"/>
      <c r="K16444" s="136"/>
      <c r="O16444" s="136"/>
      <c r="T16444" s="136"/>
      <c r="W16444" s="136"/>
      <c r="Z16444" s="136"/>
      <c r="AC16444" s="136"/>
    </row>
    <row r="16445" spans="2:29">
      <c r="B16445" s="136"/>
      <c r="E16445" s="136"/>
      <c r="H16445" s="136"/>
      <c r="K16445" s="136"/>
      <c r="O16445" s="136"/>
      <c r="T16445" s="136"/>
      <c r="W16445" s="136"/>
      <c r="Z16445" s="136"/>
      <c r="AC16445" s="136"/>
    </row>
    <row r="16446" spans="2:29">
      <c r="B16446" s="136"/>
      <c r="E16446" s="136"/>
      <c r="H16446" s="136"/>
      <c r="K16446" s="136"/>
      <c r="O16446" s="136"/>
      <c r="T16446" s="136"/>
      <c r="W16446" s="136"/>
      <c r="Z16446" s="136"/>
      <c r="AC16446" s="136"/>
    </row>
    <row r="16447" spans="2:29">
      <c r="B16447" s="136"/>
      <c r="E16447" s="136"/>
      <c r="H16447" s="136"/>
      <c r="K16447" s="136"/>
      <c r="O16447" s="136"/>
      <c r="T16447" s="136"/>
      <c r="W16447" s="136"/>
      <c r="Z16447" s="136"/>
      <c r="AC16447" s="136"/>
    </row>
    <row r="16448" spans="2:29">
      <c r="B16448" s="136"/>
      <c r="E16448" s="136"/>
      <c r="H16448" s="136"/>
      <c r="K16448" s="136"/>
      <c r="O16448" s="136"/>
      <c r="T16448" s="136"/>
      <c r="W16448" s="136"/>
      <c r="Z16448" s="136"/>
      <c r="AC16448" s="136"/>
    </row>
    <row r="16449" spans="2:29">
      <c r="B16449" s="136"/>
      <c r="E16449" s="136"/>
      <c r="H16449" s="136"/>
      <c r="K16449" s="136"/>
      <c r="O16449" s="136"/>
      <c r="T16449" s="136"/>
      <c r="W16449" s="136"/>
      <c r="Z16449" s="136"/>
      <c r="AC16449" s="136"/>
    </row>
    <row r="16450" spans="2:29">
      <c r="B16450" s="136"/>
      <c r="E16450" s="136"/>
      <c r="H16450" s="136"/>
      <c r="K16450" s="136"/>
      <c r="O16450" s="136"/>
      <c r="T16450" s="136"/>
      <c r="W16450" s="136"/>
      <c r="Z16450" s="136"/>
      <c r="AC16450" s="136"/>
    </row>
    <row r="16451" spans="2:29">
      <c r="B16451" s="136"/>
      <c r="E16451" s="136"/>
      <c r="H16451" s="136"/>
      <c r="K16451" s="136"/>
      <c r="O16451" s="136"/>
      <c r="T16451" s="136"/>
      <c r="W16451" s="136"/>
      <c r="Z16451" s="136"/>
      <c r="AC16451" s="136"/>
    </row>
    <row r="16452" spans="2:29">
      <c r="B16452" s="136"/>
      <c r="E16452" s="136"/>
      <c r="H16452" s="136"/>
      <c r="K16452" s="136"/>
      <c r="O16452" s="136"/>
      <c r="T16452" s="136"/>
      <c r="W16452" s="136"/>
      <c r="Z16452" s="136"/>
      <c r="AC16452" s="136"/>
    </row>
    <row r="16453" spans="2:29">
      <c r="B16453" s="136"/>
      <c r="E16453" s="136"/>
      <c r="H16453" s="136"/>
      <c r="K16453" s="136"/>
      <c r="O16453" s="136"/>
      <c r="T16453" s="136"/>
      <c r="W16453" s="136"/>
      <c r="Z16453" s="136"/>
      <c r="AC16453" s="136"/>
    </row>
    <row r="16454" spans="2:29">
      <c r="B16454" s="136"/>
      <c r="E16454" s="136"/>
      <c r="H16454" s="136"/>
      <c r="K16454" s="136"/>
      <c r="O16454" s="136"/>
      <c r="T16454" s="136"/>
      <c r="W16454" s="136"/>
      <c r="Z16454" s="136"/>
      <c r="AC16454" s="136"/>
    </row>
    <row r="16455" spans="2:29">
      <c r="B16455" s="136"/>
      <c r="E16455" s="136"/>
      <c r="H16455" s="136"/>
      <c r="K16455" s="136"/>
      <c r="O16455" s="136"/>
      <c r="T16455" s="136"/>
      <c r="W16455" s="136"/>
      <c r="Z16455" s="136"/>
      <c r="AC16455" s="136"/>
    </row>
    <row r="16456" spans="2:29">
      <c r="B16456" s="136"/>
      <c r="E16456" s="136"/>
      <c r="H16456" s="136"/>
      <c r="K16456" s="136"/>
      <c r="O16456" s="136"/>
      <c r="T16456" s="136"/>
      <c r="W16456" s="136"/>
      <c r="Z16456" s="136"/>
      <c r="AC16456" s="136"/>
    </row>
    <row r="16457" spans="2:29">
      <c r="B16457" s="136"/>
      <c r="E16457" s="136"/>
      <c r="H16457" s="136"/>
      <c r="K16457" s="136"/>
      <c r="O16457" s="136"/>
      <c r="T16457" s="136"/>
      <c r="W16457" s="136"/>
      <c r="Z16457" s="136"/>
      <c r="AC16457" s="136"/>
    </row>
    <row r="16458" spans="2:29">
      <c r="B16458" s="136"/>
      <c r="E16458" s="136"/>
      <c r="H16458" s="136"/>
      <c r="K16458" s="136"/>
      <c r="O16458" s="136"/>
      <c r="T16458" s="136"/>
      <c r="W16458" s="136"/>
      <c r="Z16458" s="136"/>
      <c r="AC16458" s="136"/>
    </row>
    <row r="16459" spans="2:29">
      <c r="B16459" s="136"/>
      <c r="E16459" s="136"/>
      <c r="H16459" s="136"/>
      <c r="K16459" s="136"/>
      <c r="O16459" s="136"/>
      <c r="T16459" s="136"/>
      <c r="W16459" s="136"/>
      <c r="Z16459" s="136"/>
      <c r="AC16459" s="136"/>
    </row>
    <row r="16460" spans="2:29">
      <c r="B16460" s="136"/>
      <c r="E16460" s="136"/>
      <c r="H16460" s="136"/>
      <c r="K16460" s="136"/>
      <c r="O16460" s="136"/>
      <c r="T16460" s="136"/>
      <c r="W16460" s="136"/>
      <c r="Z16460" s="136"/>
      <c r="AC16460" s="136"/>
    </row>
    <row r="16461" spans="2:29">
      <c r="B16461" s="136"/>
      <c r="E16461" s="136"/>
      <c r="H16461" s="136"/>
      <c r="K16461" s="136"/>
      <c r="O16461" s="136"/>
      <c r="T16461" s="136"/>
      <c r="W16461" s="136"/>
      <c r="Z16461" s="136"/>
      <c r="AC16461" s="136"/>
    </row>
    <row r="16462" spans="2:29">
      <c r="B16462" s="136"/>
      <c r="E16462" s="136"/>
      <c r="H16462" s="136"/>
      <c r="K16462" s="136"/>
      <c r="O16462" s="136"/>
      <c r="T16462" s="136"/>
      <c r="W16462" s="136"/>
      <c r="Z16462" s="136"/>
      <c r="AC16462" s="136"/>
    </row>
    <row r="16463" spans="2:29">
      <c r="B16463" s="136"/>
      <c r="E16463" s="136"/>
      <c r="H16463" s="136"/>
      <c r="K16463" s="136"/>
      <c r="O16463" s="136"/>
      <c r="T16463" s="136"/>
      <c r="W16463" s="136"/>
      <c r="Z16463" s="136"/>
      <c r="AC16463" s="136"/>
    </row>
    <row r="16464" spans="2:29">
      <c r="B16464" s="136"/>
      <c r="E16464" s="136"/>
      <c r="H16464" s="136"/>
      <c r="K16464" s="136"/>
      <c r="O16464" s="136"/>
      <c r="T16464" s="136"/>
      <c r="W16464" s="136"/>
      <c r="Z16464" s="136"/>
      <c r="AC16464" s="136"/>
    </row>
    <row r="16465" spans="2:29">
      <c r="B16465" s="136"/>
      <c r="E16465" s="136"/>
      <c r="H16465" s="136"/>
      <c r="K16465" s="136"/>
      <c r="O16465" s="136"/>
      <c r="T16465" s="136"/>
      <c r="W16465" s="136"/>
      <c r="Z16465" s="136"/>
      <c r="AC16465" s="136"/>
    </row>
    <row r="16466" spans="2:29">
      <c r="B16466" s="136"/>
      <c r="E16466" s="136"/>
      <c r="H16466" s="136"/>
      <c r="K16466" s="136"/>
      <c r="O16466" s="136"/>
      <c r="T16466" s="136"/>
      <c r="W16466" s="136"/>
      <c r="Z16466" s="136"/>
      <c r="AC16466" s="136"/>
    </row>
    <row r="16467" spans="2:29">
      <c r="B16467" s="136"/>
      <c r="E16467" s="136"/>
      <c r="H16467" s="136"/>
      <c r="K16467" s="136"/>
      <c r="O16467" s="136"/>
      <c r="T16467" s="136"/>
      <c r="W16467" s="136"/>
      <c r="Z16467" s="136"/>
      <c r="AC16467" s="136"/>
    </row>
    <row r="16468" spans="2:29">
      <c r="B16468" s="136"/>
      <c r="E16468" s="136"/>
      <c r="H16468" s="136"/>
      <c r="K16468" s="136"/>
      <c r="O16468" s="136"/>
      <c r="T16468" s="136"/>
      <c r="W16468" s="136"/>
      <c r="Z16468" s="136"/>
      <c r="AC16468" s="136"/>
    </row>
    <row r="16469" spans="2:29">
      <c r="B16469" s="136"/>
      <c r="E16469" s="136"/>
      <c r="H16469" s="136"/>
      <c r="K16469" s="136"/>
      <c r="O16469" s="136"/>
      <c r="T16469" s="136"/>
      <c r="W16469" s="136"/>
      <c r="Z16469" s="136"/>
      <c r="AC16469" s="136"/>
    </row>
    <row r="16470" spans="2:29">
      <c r="B16470" s="136"/>
      <c r="E16470" s="136"/>
      <c r="H16470" s="136"/>
      <c r="K16470" s="136"/>
      <c r="O16470" s="136"/>
      <c r="T16470" s="136"/>
      <c r="W16470" s="136"/>
      <c r="Z16470" s="136"/>
      <c r="AC16470" s="136"/>
    </row>
    <row r="16471" spans="2:29">
      <c r="B16471" s="136"/>
      <c r="E16471" s="136"/>
      <c r="H16471" s="136"/>
      <c r="K16471" s="136"/>
      <c r="O16471" s="136"/>
      <c r="T16471" s="136"/>
      <c r="W16471" s="136"/>
      <c r="Z16471" s="136"/>
      <c r="AC16471" s="136"/>
    </row>
    <row r="16472" spans="2:29">
      <c r="B16472" s="136"/>
      <c r="E16472" s="136"/>
      <c r="H16472" s="136"/>
      <c r="K16472" s="136"/>
      <c r="O16472" s="136"/>
      <c r="T16472" s="136"/>
      <c r="W16472" s="136"/>
      <c r="Z16472" s="136"/>
      <c r="AC16472" s="136"/>
    </row>
    <row r="16473" spans="2:29">
      <c r="B16473" s="136"/>
      <c r="E16473" s="136"/>
      <c r="H16473" s="136"/>
      <c r="K16473" s="136"/>
      <c r="O16473" s="136"/>
      <c r="T16473" s="136"/>
      <c r="W16473" s="136"/>
      <c r="Z16473" s="136"/>
      <c r="AC16473" s="136"/>
    </row>
    <row r="16474" spans="2:29">
      <c r="B16474" s="136"/>
      <c r="E16474" s="136"/>
      <c r="H16474" s="136"/>
      <c r="K16474" s="136"/>
      <c r="O16474" s="136"/>
      <c r="T16474" s="136"/>
      <c r="W16474" s="136"/>
      <c r="Z16474" s="136"/>
      <c r="AC16474" s="136"/>
    </row>
    <row r="16475" spans="2:29">
      <c r="B16475" s="136"/>
      <c r="E16475" s="136"/>
      <c r="H16475" s="136"/>
      <c r="K16475" s="136"/>
      <c r="O16475" s="136"/>
      <c r="T16475" s="136"/>
      <c r="W16475" s="136"/>
      <c r="Z16475" s="136"/>
      <c r="AC16475" s="136"/>
    </row>
    <row r="16476" spans="2:29">
      <c r="B16476" s="136"/>
      <c r="E16476" s="136"/>
      <c r="H16476" s="136"/>
      <c r="K16476" s="136"/>
      <c r="O16476" s="136"/>
      <c r="T16476" s="136"/>
      <c r="W16476" s="136"/>
      <c r="Z16476" s="136"/>
      <c r="AC16476" s="136"/>
    </row>
    <row r="16477" spans="2:29">
      <c r="B16477" s="136"/>
      <c r="E16477" s="136"/>
      <c r="H16477" s="136"/>
      <c r="K16477" s="136"/>
      <c r="O16477" s="136"/>
      <c r="T16477" s="136"/>
      <c r="W16477" s="136"/>
      <c r="Z16477" s="136"/>
      <c r="AC16477" s="136"/>
    </row>
    <row r="16478" spans="2:29">
      <c r="B16478" s="136"/>
      <c r="E16478" s="136"/>
      <c r="H16478" s="136"/>
      <c r="K16478" s="136"/>
      <c r="O16478" s="136"/>
      <c r="T16478" s="136"/>
      <c r="W16478" s="136"/>
      <c r="Z16478" s="136"/>
      <c r="AC16478" s="136"/>
    </row>
    <row r="16479" spans="2:29">
      <c r="B16479" s="136"/>
      <c r="E16479" s="136"/>
      <c r="H16479" s="136"/>
      <c r="K16479" s="136"/>
      <c r="O16479" s="136"/>
      <c r="T16479" s="136"/>
      <c r="W16479" s="136"/>
      <c r="Z16479" s="136"/>
      <c r="AC16479" s="136"/>
    </row>
    <row r="16480" spans="2:29">
      <c r="B16480" s="136"/>
      <c r="E16480" s="136"/>
      <c r="H16480" s="136"/>
      <c r="K16480" s="136"/>
      <c r="O16480" s="136"/>
      <c r="T16480" s="136"/>
      <c r="W16480" s="136"/>
      <c r="Z16480" s="136"/>
      <c r="AC16480" s="136"/>
    </row>
    <row r="16481" spans="2:29">
      <c r="B16481" s="136"/>
      <c r="E16481" s="136"/>
      <c r="H16481" s="136"/>
      <c r="K16481" s="136"/>
      <c r="O16481" s="136"/>
      <c r="T16481" s="136"/>
      <c r="W16481" s="136"/>
      <c r="Z16481" s="136"/>
      <c r="AC16481" s="136"/>
    </row>
    <row r="16482" spans="2:29">
      <c r="B16482" s="136"/>
      <c r="E16482" s="136"/>
      <c r="H16482" s="136"/>
      <c r="K16482" s="136"/>
      <c r="O16482" s="136"/>
      <c r="T16482" s="136"/>
      <c r="W16482" s="136"/>
      <c r="Z16482" s="136"/>
      <c r="AC16482" s="136"/>
    </row>
    <row r="16483" spans="2:29">
      <c r="B16483" s="136"/>
      <c r="E16483" s="136"/>
      <c r="H16483" s="136"/>
      <c r="K16483" s="136"/>
      <c r="O16483" s="136"/>
      <c r="T16483" s="136"/>
      <c r="W16483" s="136"/>
      <c r="Z16483" s="136"/>
      <c r="AC16483" s="136"/>
    </row>
    <row r="16484" spans="2:29">
      <c r="B16484" s="136"/>
      <c r="E16484" s="136"/>
      <c r="H16484" s="136"/>
      <c r="K16484" s="136"/>
      <c r="O16484" s="136"/>
      <c r="T16484" s="136"/>
      <c r="W16484" s="136"/>
      <c r="Z16484" s="136"/>
      <c r="AC16484" s="136"/>
    </row>
    <row r="16485" spans="2:29">
      <c r="B16485" s="136"/>
      <c r="E16485" s="136"/>
      <c r="H16485" s="136"/>
      <c r="K16485" s="136"/>
      <c r="O16485" s="136"/>
      <c r="T16485" s="136"/>
      <c r="W16485" s="136"/>
      <c r="Z16485" s="136"/>
      <c r="AC16485" s="136"/>
    </row>
    <row r="16486" spans="2:29">
      <c r="B16486" s="136"/>
      <c r="E16486" s="136"/>
      <c r="H16486" s="136"/>
      <c r="K16486" s="136"/>
      <c r="O16486" s="136"/>
      <c r="T16486" s="136"/>
      <c r="W16486" s="136"/>
      <c r="Z16486" s="136"/>
      <c r="AC16486" s="136"/>
    </row>
    <row r="16487" spans="2:29">
      <c r="B16487" s="136"/>
      <c r="E16487" s="136"/>
      <c r="H16487" s="136"/>
      <c r="K16487" s="136"/>
      <c r="O16487" s="136"/>
      <c r="T16487" s="136"/>
      <c r="W16487" s="136"/>
      <c r="Z16487" s="136"/>
      <c r="AC16487" s="136"/>
    </row>
    <row r="16488" spans="2:29">
      <c r="B16488" s="136"/>
      <c r="E16488" s="136"/>
      <c r="H16488" s="136"/>
      <c r="K16488" s="136"/>
      <c r="O16488" s="136"/>
      <c r="T16488" s="136"/>
      <c r="W16488" s="136"/>
      <c r="Z16488" s="136"/>
      <c r="AC16488" s="136"/>
    </row>
    <row r="16489" spans="2:29">
      <c r="B16489" s="136"/>
      <c r="E16489" s="136"/>
      <c r="H16489" s="136"/>
      <c r="K16489" s="136"/>
      <c r="O16489" s="136"/>
      <c r="T16489" s="136"/>
      <c r="W16489" s="136"/>
      <c r="Z16489" s="136"/>
      <c r="AC16489" s="136"/>
    </row>
    <row r="16490" spans="2:29">
      <c r="B16490" s="136"/>
      <c r="E16490" s="136"/>
      <c r="H16490" s="136"/>
      <c r="K16490" s="136"/>
      <c r="O16490" s="136"/>
      <c r="T16490" s="136"/>
      <c r="W16490" s="136"/>
      <c r="Z16490" s="136"/>
      <c r="AC16490" s="136"/>
    </row>
    <row r="16491" spans="2:29">
      <c r="B16491" s="136"/>
      <c r="E16491" s="136"/>
      <c r="H16491" s="136"/>
      <c r="K16491" s="136"/>
      <c r="O16491" s="136"/>
      <c r="T16491" s="136"/>
      <c r="W16491" s="136"/>
      <c r="Z16491" s="136"/>
      <c r="AC16491" s="136"/>
    </row>
    <row r="16492" spans="2:29">
      <c r="B16492" s="136"/>
      <c r="E16492" s="136"/>
      <c r="H16492" s="136"/>
      <c r="K16492" s="136"/>
      <c r="O16492" s="136"/>
      <c r="T16492" s="136"/>
      <c r="W16492" s="136"/>
      <c r="Z16492" s="136"/>
      <c r="AC16492" s="136"/>
    </row>
    <row r="16493" spans="2:29">
      <c r="B16493" s="136"/>
      <c r="E16493" s="136"/>
      <c r="H16493" s="136"/>
      <c r="K16493" s="136"/>
      <c r="O16493" s="136"/>
      <c r="T16493" s="136"/>
      <c r="W16493" s="136"/>
      <c r="Z16493" s="136"/>
      <c r="AC16493" s="136"/>
    </row>
    <row r="16494" spans="2:29">
      <c r="B16494" s="136"/>
      <c r="E16494" s="136"/>
      <c r="H16494" s="136"/>
      <c r="K16494" s="136"/>
      <c r="O16494" s="136"/>
      <c r="T16494" s="136"/>
      <c r="W16494" s="136"/>
      <c r="Z16494" s="136"/>
      <c r="AC16494" s="136"/>
    </row>
    <row r="16495" spans="2:29">
      <c r="B16495" s="136"/>
      <c r="E16495" s="136"/>
      <c r="H16495" s="136"/>
      <c r="K16495" s="136"/>
      <c r="O16495" s="136"/>
      <c r="T16495" s="136"/>
      <c r="W16495" s="136"/>
      <c r="Z16495" s="136"/>
      <c r="AC16495" s="136"/>
    </row>
    <row r="16496" spans="2:29">
      <c r="B16496" s="136"/>
      <c r="E16496" s="136"/>
      <c r="H16496" s="136"/>
      <c r="K16496" s="136"/>
      <c r="O16496" s="136"/>
      <c r="T16496" s="136"/>
      <c r="W16496" s="136"/>
      <c r="Z16496" s="136"/>
      <c r="AC16496" s="136"/>
    </row>
    <row r="16497" spans="2:29">
      <c r="B16497" s="136"/>
      <c r="E16497" s="136"/>
      <c r="H16497" s="136"/>
      <c r="K16497" s="136"/>
      <c r="O16497" s="136"/>
      <c r="T16497" s="136"/>
      <c r="W16497" s="136"/>
      <c r="Z16497" s="136"/>
      <c r="AC16497" s="136"/>
    </row>
    <row r="16498" spans="2:29">
      <c r="B16498" s="136"/>
      <c r="E16498" s="136"/>
      <c r="H16498" s="136"/>
      <c r="K16498" s="136"/>
      <c r="O16498" s="136"/>
      <c r="T16498" s="136"/>
      <c r="W16498" s="136"/>
      <c r="Z16498" s="136"/>
      <c r="AC16498" s="136"/>
    </row>
    <row r="16499" spans="2:29">
      <c r="B16499" s="136"/>
      <c r="E16499" s="136"/>
      <c r="H16499" s="136"/>
      <c r="K16499" s="136"/>
      <c r="O16499" s="136"/>
      <c r="T16499" s="136"/>
      <c r="W16499" s="136"/>
      <c r="Z16499" s="136"/>
      <c r="AC16499" s="136"/>
    </row>
    <row r="16500" spans="2:29">
      <c r="B16500" s="136"/>
      <c r="E16500" s="136"/>
      <c r="H16500" s="136"/>
      <c r="K16500" s="136"/>
      <c r="O16500" s="136"/>
      <c r="T16500" s="136"/>
      <c r="W16500" s="136"/>
      <c r="Z16500" s="136"/>
      <c r="AC16500" s="136"/>
    </row>
    <row r="16501" spans="2:29">
      <c r="B16501" s="136"/>
      <c r="E16501" s="136"/>
      <c r="H16501" s="136"/>
      <c r="K16501" s="136"/>
      <c r="O16501" s="136"/>
      <c r="T16501" s="136"/>
      <c r="W16501" s="136"/>
      <c r="Z16501" s="136"/>
      <c r="AC16501" s="136"/>
    </row>
    <row r="16502" spans="2:29">
      <c r="B16502" s="136"/>
      <c r="E16502" s="136"/>
      <c r="H16502" s="136"/>
      <c r="K16502" s="136"/>
      <c r="O16502" s="136"/>
      <c r="T16502" s="136"/>
      <c r="W16502" s="136"/>
      <c r="Z16502" s="136"/>
      <c r="AC16502" s="136"/>
    </row>
    <row r="16503" spans="2:29">
      <c r="B16503" s="136"/>
      <c r="E16503" s="136"/>
      <c r="H16503" s="136"/>
      <c r="K16503" s="136"/>
      <c r="O16503" s="136"/>
      <c r="T16503" s="136"/>
      <c r="W16503" s="136"/>
      <c r="Z16503" s="136"/>
      <c r="AC16503" s="136"/>
    </row>
    <row r="16504" spans="2:29">
      <c r="B16504" s="136"/>
      <c r="E16504" s="136"/>
      <c r="H16504" s="136"/>
      <c r="K16504" s="136"/>
      <c r="O16504" s="136"/>
      <c r="T16504" s="136"/>
      <c r="W16504" s="136"/>
      <c r="Z16504" s="136"/>
      <c r="AC16504" s="136"/>
    </row>
    <row r="16505" spans="2:29">
      <c r="B16505" s="136"/>
      <c r="E16505" s="136"/>
      <c r="H16505" s="136"/>
      <c r="K16505" s="136"/>
      <c r="O16505" s="136"/>
      <c r="T16505" s="136"/>
      <c r="W16505" s="136"/>
      <c r="Z16505" s="136"/>
      <c r="AC16505" s="136"/>
    </row>
    <row r="16506" spans="2:29">
      <c r="B16506" s="136"/>
      <c r="E16506" s="136"/>
      <c r="H16506" s="136"/>
      <c r="K16506" s="136"/>
      <c r="O16506" s="136"/>
      <c r="T16506" s="136"/>
      <c r="W16506" s="136"/>
      <c r="Z16506" s="136"/>
      <c r="AC16506" s="136"/>
    </row>
    <row r="16507" spans="2:29">
      <c r="B16507" s="136"/>
      <c r="E16507" s="136"/>
      <c r="H16507" s="136"/>
      <c r="K16507" s="136"/>
      <c r="O16507" s="136"/>
      <c r="T16507" s="136"/>
      <c r="W16507" s="136"/>
      <c r="Z16507" s="136"/>
      <c r="AC16507" s="136"/>
    </row>
    <row r="16508" spans="2:29">
      <c r="B16508" s="136"/>
      <c r="E16508" s="136"/>
      <c r="H16508" s="136"/>
      <c r="K16508" s="136"/>
      <c r="O16508" s="136"/>
      <c r="T16508" s="136"/>
      <c r="W16508" s="136"/>
      <c r="Z16508" s="136"/>
      <c r="AC16508" s="136"/>
    </row>
    <row r="16509" spans="2:29">
      <c r="B16509" s="136"/>
      <c r="E16509" s="136"/>
      <c r="H16509" s="136"/>
      <c r="K16509" s="136"/>
      <c r="O16509" s="136"/>
      <c r="T16509" s="136"/>
      <c r="W16509" s="136"/>
      <c r="Z16509" s="136"/>
      <c r="AC16509" s="136"/>
    </row>
    <row r="16510" spans="2:29">
      <c r="B16510" s="136"/>
      <c r="E16510" s="136"/>
      <c r="H16510" s="136"/>
      <c r="K16510" s="136"/>
      <c r="O16510" s="136"/>
      <c r="T16510" s="136"/>
      <c r="W16510" s="136"/>
      <c r="Z16510" s="136"/>
      <c r="AC16510" s="136"/>
    </row>
    <row r="16511" spans="2:29">
      <c r="B16511" s="136"/>
      <c r="E16511" s="136"/>
      <c r="H16511" s="136"/>
      <c r="K16511" s="136"/>
      <c r="O16511" s="136"/>
      <c r="T16511" s="136"/>
      <c r="W16511" s="136"/>
      <c r="Z16511" s="136"/>
      <c r="AC16511" s="136"/>
    </row>
    <row r="16512" spans="2:29">
      <c r="B16512" s="136"/>
      <c r="E16512" s="136"/>
      <c r="H16512" s="136"/>
      <c r="K16512" s="136"/>
      <c r="O16512" s="136"/>
      <c r="T16512" s="136"/>
      <c r="W16512" s="136"/>
      <c r="Z16512" s="136"/>
      <c r="AC16512" s="136"/>
    </row>
    <row r="16513" spans="2:29">
      <c r="B16513" s="136"/>
      <c r="E16513" s="136"/>
      <c r="H16513" s="136"/>
      <c r="K16513" s="136"/>
      <c r="O16513" s="136"/>
      <c r="T16513" s="136"/>
      <c r="W16513" s="136"/>
      <c r="Z16513" s="136"/>
      <c r="AC16513" s="136"/>
    </row>
    <row r="16514" spans="2:29">
      <c r="B16514" s="136"/>
      <c r="E16514" s="136"/>
      <c r="H16514" s="136"/>
      <c r="K16514" s="136"/>
      <c r="O16514" s="136"/>
      <c r="T16514" s="136"/>
      <c r="W16514" s="136"/>
      <c r="Z16514" s="136"/>
      <c r="AC16514" s="136"/>
    </row>
    <row r="16515" spans="2:29">
      <c r="B16515" s="136"/>
      <c r="E16515" s="136"/>
      <c r="H16515" s="136"/>
      <c r="K16515" s="136"/>
      <c r="O16515" s="136"/>
      <c r="T16515" s="136"/>
      <c r="W16515" s="136"/>
      <c r="Z16515" s="136"/>
      <c r="AC16515" s="136"/>
    </row>
    <row r="16516" spans="2:29">
      <c r="B16516" s="136"/>
      <c r="E16516" s="136"/>
      <c r="H16516" s="136"/>
      <c r="K16516" s="136"/>
      <c r="O16516" s="136"/>
      <c r="T16516" s="136"/>
      <c r="W16516" s="136"/>
      <c r="Z16516" s="136"/>
      <c r="AC16516" s="136"/>
    </row>
    <row r="16517" spans="2:29">
      <c r="B16517" s="136"/>
      <c r="E16517" s="136"/>
      <c r="H16517" s="136"/>
      <c r="K16517" s="136"/>
      <c r="O16517" s="136"/>
      <c r="T16517" s="136"/>
      <c r="W16517" s="136"/>
      <c r="Z16517" s="136"/>
      <c r="AC16517" s="136"/>
    </row>
    <row r="16518" spans="2:29">
      <c r="B16518" s="136"/>
      <c r="E16518" s="136"/>
      <c r="H16518" s="136"/>
      <c r="K16518" s="136"/>
      <c r="O16518" s="136"/>
      <c r="T16518" s="136"/>
      <c r="W16518" s="136"/>
      <c r="Z16518" s="136"/>
      <c r="AC16518" s="136"/>
    </row>
    <row r="16519" spans="2:29">
      <c r="B16519" s="136"/>
      <c r="E16519" s="136"/>
      <c r="H16519" s="136"/>
      <c r="K16519" s="136"/>
      <c r="O16519" s="136"/>
      <c r="T16519" s="136"/>
      <c r="W16519" s="136"/>
      <c r="Z16519" s="136"/>
      <c r="AC16519" s="136"/>
    </row>
    <row r="16520" spans="2:29">
      <c r="B16520" s="136"/>
      <c r="E16520" s="136"/>
      <c r="H16520" s="136"/>
      <c r="K16520" s="136"/>
      <c r="O16520" s="136"/>
      <c r="T16520" s="136"/>
      <c r="W16520" s="136"/>
      <c r="Z16520" s="136"/>
      <c r="AC16520" s="136"/>
    </row>
    <row r="16521" spans="2:29">
      <c r="B16521" s="136"/>
      <c r="E16521" s="136"/>
      <c r="H16521" s="136"/>
      <c r="K16521" s="136"/>
      <c r="O16521" s="136"/>
      <c r="T16521" s="136"/>
      <c r="W16521" s="136"/>
      <c r="Z16521" s="136"/>
      <c r="AC16521" s="136"/>
    </row>
    <row r="16522" spans="2:29">
      <c r="B16522" s="136"/>
      <c r="E16522" s="136"/>
      <c r="H16522" s="136"/>
      <c r="K16522" s="136"/>
      <c r="O16522" s="136"/>
      <c r="T16522" s="136"/>
      <c r="W16522" s="136"/>
      <c r="Z16522" s="136"/>
      <c r="AC16522" s="136"/>
    </row>
    <row r="16523" spans="2:29">
      <c r="B16523" s="136"/>
      <c r="E16523" s="136"/>
      <c r="H16523" s="136"/>
      <c r="K16523" s="136"/>
      <c r="O16523" s="136"/>
      <c r="T16523" s="136"/>
      <c r="W16523" s="136"/>
      <c r="Z16523" s="136"/>
      <c r="AC16523" s="136"/>
    </row>
    <row r="16524" spans="2:29">
      <c r="B16524" s="136"/>
      <c r="E16524" s="136"/>
      <c r="H16524" s="136"/>
      <c r="K16524" s="136"/>
      <c r="O16524" s="136"/>
      <c r="T16524" s="136"/>
      <c r="W16524" s="136"/>
      <c r="Z16524" s="136"/>
      <c r="AC16524" s="136"/>
    </row>
    <row r="16525" spans="2:29">
      <c r="B16525" s="136"/>
      <c r="E16525" s="136"/>
      <c r="H16525" s="136"/>
      <c r="K16525" s="136"/>
      <c r="O16525" s="136"/>
      <c r="T16525" s="136"/>
      <c r="W16525" s="136"/>
      <c r="Z16525" s="136"/>
      <c r="AC16525" s="136"/>
    </row>
    <row r="16526" spans="2:29">
      <c r="B16526" s="136"/>
      <c r="E16526" s="136"/>
      <c r="H16526" s="136"/>
      <c r="K16526" s="136"/>
      <c r="O16526" s="136"/>
      <c r="T16526" s="136"/>
      <c r="W16526" s="136"/>
      <c r="Z16526" s="136"/>
      <c r="AC16526" s="136"/>
    </row>
    <row r="16527" spans="2:29">
      <c r="B16527" s="136"/>
      <c r="E16527" s="136"/>
      <c r="H16527" s="136"/>
      <c r="K16527" s="136"/>
      <c r="O16527" s="136"/>
      <c r="T16527" s="136"/>
      <c r="W16527" s="136"/>
      <c r="Z16527" s="136"/>
      <c r="AC16527" s="136"/>
    </row>
    <row r="16528" spans="2:29">
      <c r="B16528" s="136"/>
      <c r="E16528" s="136"/>
      <c r="H16528" s="136"/>
      <c r="K16528" s="136"/>
      <c r="O16528" s="136"/>
      <c r="T16528" s="136"/>
      <c r="W16528" s="136"/>
      <c r="Z16528" s="136"/>
      <c r="AC16528" s="136"/>
    </row>
    <row r="16529" spans="2:29">
      <c r="B16529" s="136"/>
      <c r="E16529" s="136"/>
      <c r="H16529" s="136"/>
      <c r="K16529" s="136"/>
      <c r="O16529" s="136"/>
      <c r="T16529" s="136"/>
      <c r="W16529" s="136"/>
      <c r="Z16529" s="136"/>
      <c r="AC16529" s="136"/>
    </row>
    <row r="16530" spans="2:29">
      <c r="B16530" s="136"/>
      <c r="E16530" s="136"/>
      <c r="H16530" s="136"/>
      <c r="K16530" s="136"/>
      <c r="O16530" s="136"/>
      <c r="T16530" s="136"/>
      <c r="W16530" s="136"/>
      <c r="Z16530" s="136"/>
      <c r="AC16530" s="136"/>
    </row>
    <row r="16531" spans="2:29">
      <c r="B16531" s="136"/>
      <c r="E16531" s="136"/>
      <c r="H16531" s="136"/>
      <c r="K16531" s="136"/>
      <c r="O16531" s="136"/>
      <c r="T16531" s="136"/>
      <c r="W16531" s="136"/>
      <c r="Z16531" s="136"/>
      <c r="AC16531" s="136"/>
    </row>
    <row r="16532" spans="2:29">
      <c r="B16532" s="136"/>
      <c r="E16532" s="136"/>
      <c r="H16532" s="136"/>
      <c r="K16532" s="136"/>
      <c r="O16532" s="136"/>
      <c r="T16532" s="136"/>
      <c r="W16532" s="136"/>
      <c r="Z16532" s="136"/>
      <c r="AC16532" s="136"/>
    </row>
    <row r="16533" spans="2:29">
      <c r="B16533" s="136"/>
      <c r="E16533" s="136"/>
      <c r="H16533" s="136"/>
      <c r="K16533" s="136"/>
      <c r="O16533" s="136"/>
      <c r="T16533" s="136"/>
      <c r="W16533" s="136"/>
      <c r="Z16533" s="136"/>
      <c r="AC16533" s="136"/>
    </row>
    <row r="16534" spans="2:29">
      <c r="B16534" s="136"/>
      <c r="E16534" s="136"/>
      <c r="H16534" s="136"/>
      <c r="K16534" s="136"/>
      <c r="O16534" s="136"/>
      <c r="T16534" s="136"/>
      <c r="W16534" s="136"/>
      <c r="Z16534" s="136"/>
      <c r="AC16534" s="136"/>
    </row>
    <row r="16535" spans="2:29">
      <c r="B16535" s="136"/>
      <c r="E16535" s="136"/>
      <c r="H16535" s="136"/>
      <c r="K16535" s="136"/>
      <c r="O16535" s="136"/>
      <c r="T16535" s="136"/>
      <c r="W16535" s="136"/>
      <c r="Z16535" s="136"/>
      <c r="AC16535" s="136"/>
    </row>
    <row r="16536" spans="2:29">
      <c r="B16536" s="136"/>
      <c r="E16536" s="136"/>
      <c r="H16536" s="136"/>
      <c r="K16536" s="136"/>
      <c r="O16536" s="136"/>
      <c r="T16536" s="136"/>
      <c r="W16536" s="136"/>
      <c r="Z16536" s="136"/>
      <c r="AC16536" s="136"/>
    </row>
    <row r="16537" spans="2:29">
      <c r="B16537" s="136"/>
      <c r="E16537" s="136"/>
      <c r="H16537" s="136"/>
      <c r="K16537" s="136"/>
      <c r="O16537" s="136"/>
      <c r="T16537" s="136"/>
      <c r="W16537" s="136"/>
      <c r="Z16537" s="136"/>
      <c r="AC16537" s="136"/>
    </row>
    <row r="16538" spans="2:29">
      <c r="B16538" s="136"/>
      <c r="E16538" s="136"/>
      <c r="H16538" s="136"/>
      <c r="K16538" s="136"/>
      <c r="O16538" s="136"/>
      <c r="T16538" s="136"/>
      <c r="W16538" s="136"/>
      <c r="Z16538" s="136"/>
      <c r="AC16538" s="136"/>
    </row>
    <row r="16539" spans="2:29">
      <c r="B16539" s="136"/>
      <c r="E16539" s="136"/>
      <c r="H16539" s="136"/>
      <c r="K16539" s="136"/>
      <c r="O16539" s="136"/>
      <c r="T16539" s="136"/>
      <c r="W16539" s="136"/>
      <c r="Z16539" s="136"/>
      <c r="AC16539" s="136"/>
    </row>
    <row r="16540" spans="2:29">
      <c r="B16540" s="136"/>
      <c r="E16540" s="136"/>
      <c r="H16540" s="136"/>
      <c r="K16540" s="136"/>
      <c r="O16540" s="136"/>
      <c r="T16540" s="136"/>
      <c r="W16540" s="136"/>
      <c r="Z16540" s="136"/>
      <c r="AC16540" s="136"/>
    </row>
    <row r="16541" spans="2:29">
      <c r="B16541" s="136"/>
      <c r="E16541" s="136"/>
      <c r="H16541" s="136"/>
      <c r="K16541" s="136"/>
      <c r="O16541" s="136"/>
      <c r="T16541" s="136"/>
      <c r="W16541" s="136"/>
      <c r="Z16541" s="136"/>
      <c r="AC16541" s="136"/>
    </row>
    <row r="16542" spans="2:29">
      <c r="B16542" s="136"/>
      <c r="E16542" s="136"/>
      <c r="H16542" s="136"/>
      <c r="K16542" s="136"/>
      <c r="O16542" s="136"/>
      <c r="T16542" s="136"/>
      <c r="W16542" s="136"/>
      <c r="Z16542" s="136"/>
      <c r="AC16542" s="136"/>
    </row>
    <row r="16543" spans="2:29">
      <c r="B16543" s="136"/>
      <c r="E16543" s="136"/>
      <c r="H16543" s="136"/>
      <c r="K16543" s="136"/>
      <c r="O16543" s="136"/>
      <c r="T16543" s="136"/>
      <c r="W16543" s="136"/>
      <c r="Z16543" s="136"/>
      <c r="AC16543" s="136"/>
    </row>
    <row r="16544" spans="2:29">
      <c r="B16544" s="136"/>
      <c r="E16544" s="136"/>
      <c r="H16544" s="136"/>
      <c r="K16544" s="136"/>
      <c r="O16544" s="136"/>
      <c r="T16544" s="136"/>
      <c r="W16544" s="136"/>
      <c r="Z16544" s="136"/>
      <c r="AC16544" s="136"/>
    </row>
    <row r="16545" spans="2:29">
      <c r="B16545" s="136"/>
      <c r="E16545" s="136"/>
      <c r="H16545" s="136"/>
      <c r="K16545" s="136"/>
      <c r="O16545" s="136"/>
      <c r="T16545" s="136"/>
      <c r="W16545" s="136"/>
      <c r="Z16545" s="136"/>
      <c r="AC16545" s="136"/>
    </row>
    <row r="16546" spans="2:29">
      <c r="B16546" s="136"/>
      <c r="E16546" s="136"/>
      <c r="H16546" s="136"/>
      <c r="K16546" s="136"/>
      <c r="O16546" s="136"/>
      <c r="T16546" s="136"/>
      <c r="W16546" s="136"/>
      <c r="Z16546" s="136"/>
      <c r="AC16546" s="136"/>
    </row>
    <row r="16547" spans="2:29">
      <c r="B16547" s="136"/>
      <c r="E16547" s="136"/>
      <c r="H16547" s="136"/>
      <c r="K16547" s="136"/>
      <c r="O16547" s="136"/>
      <c r="T16547" s="136"/>
      <c r="W16547" s="136"/>
      <c r="Z16547" s="136"/>
      <c r="AC16547" s="136"/>
    </row>
    <row r="16548" spans="2:29">
      <c r="B16548" s="136"/>
      <c r="E16548" s="136"/>
      <c r="H16548" s="136"/>
      <c r="K16548" s="136"/>
      <c r="O16548" s="136"/>
      <c r="T16548" s="136"/>
      <c r="W16548" s="136"/>
      <c r="Z16548" s="136"/>
      <c r="AC16548" s="136"/>
    </row>
    <row r="16549" spans="2:29">
      <c r="B16549" s="136"/>
      <c r="E16549" s="136"/>
      <c r="H16549" s="136"/>
      <c r="K16549" s="136"/>
      <c r="O16549" s="136"/>
      <c r="T16549" s="136"/>
      <c r="W16549" s="136"/>
      <c r="Z16549" s="136"/>
      <c r="AC16549" s="136"/>
    </row>
    <row r="16550" spans="2:29">
      <c r="B16550" s="136"/>
      <c r="E16550" s="136"/>
      <c r="H16550" s="136"/>
      <c r="K16550" s="136"/>
      <c r="O16550" s="136"/>
      <c r="T16550" s="136"/>
      <c r="W16550" s="136"/>
      <c r="Z16550" s="136"/>
      <c r="AC16550" s="136"/>
    </row>
    <row r="16551" spans="2:29">
      <c r="B16551" s="136"/>
      <c r="E16551" s="136"/>
      <c r="H16551" s="136"/>
      <c r="K16551" s="136"/>
      <c r="O16551" s="136"/>
      <c r="T16551" s="136"/>
      <c r="W16551" s="136"/>
      <c r="Z16551" s="136"/>
      <c r="AC16551" s="136"/>
    </row>
    <row r="16552" spans="2:29">
      <c r="B16552" s="136"/>
      <c r="E16552" s="136"/>
      <c r="H16552" s="136"/>
      <c r="K16552" s="136"/>
      <c r="O16552" s="136"/>
      <c r="T16552" s="136"/>
      <c r="W16552" s="136"/>
      <c r="Z16552" s="136"/>
      <c r="AC16552" s="136"/>
    </row>
    <row r="16553" spans="2:29">
      <c r="B16553" s="136"/>
      <c r="E16553" s="136"/>
      <c r="H16553" s="136"/>
      <c r="K16553" s="136"/>
      <c r="O16553" s="136"/>
      <c r="T16553" s="136"/>
      <c r="W16553" s="136"/>
      <c r="Z16553" s="136"/>
      <c r="AC16553" s="136"/>
    </row>
    <row r="16554" spans="2:29">
      <c r="B16554" s="136"/>
      <c r="E16554" s="136"/>
      <c r="H16554" s="136"/>
      <c r="K16554" s="136"/>
      <c r="O16554" s="136"/>
      <c r="T16554" s="136"/>
      <c r="W16554" s="136"/>
      <c r="Z16554" s="136"/>
      <c r="AC16554" s="136"/>
    </row>
    <row r="16555" spans="2:29">
      <c r="B16555" s="136"/>
      <c r="E16555" s="136"/>
      <c r="H16555" s="136"/>
      <c r="K16555" s="136"/>
      <c r="O16555" s="136"/>
      <c r="T16555" s="136"/>
      <c r="W16555" s="136"/>
      <c r="Z16555" s="136"/>
      <c r="AC16555" s="136"/>
    </row>
    <row r="16556" spans="2:29">
      <c r="B16556" s="136"/>
      <c r="E16556" s="136"/>
      <c r="H16556" s="136"/>
      <c r="K16556" s="136"/>
      <c r="O16556" s="136"/>
      <c r="T16556" s="136"/>
      <c r="W16556" s="136"/>
      <c r="Z16556" s="136"/>
      <c r="AC16556" s="136"/>
    </row>
    <row r="16557" spans="2:29">
      <c r="B16557" s="136"/>
      <c r="E16557" s="136"/>
      <c r="H16557" s="136"/>
      <c r="K16557" s="136"/>
      <c r="O16557" s="136"/>
      <c r="T16557" s="136"/>
      <c r="W16557" s="136"/>
      <c r="Z16557" s="136"/>
      <c r="AC16557" s="136"/>
    </row>
    <row r="16558" spans="2:29">
      <c r="B16558" s="136"/>
      <c r="E16558" s="136"/>
      <c r="H16558" s="136"/>
      <c r="K16558" s="136"/>
      <c r="O16558" s="136"/>
      <c r="T16558" s="136"/>
      <c r="W16558" s="136"/>
      <c r="Z16558" s="136"/>
      <c r="AC16558" s="136"/>
    </row>
    <row r="16559" spans="2:29">
      <c r="B16559" s="136"/>
      <c r="E16559" s="136"/>
      <c r="H16559" s="136"/>
      <c r="K16559" s="136"/>
      <c r="O16559" s="136"/>
      <c r="T16559" s="136"/>
      <c r="W16559" s="136"/>
      <c r="Z16559" s="136"/>
      <c r="AC16559" s="136"/>
    </row>
    <row r="16560" spans="2:29">
      <c r="B16560" s="136"/>
      <c r="E16560" s="136"/>
      <c r="H16560" s="136"/>
      <c r="K16560" s="136"/>
      <c r="O16560" s="136"/>
      <c r="T16560" s="136"/>
      <c r="W16560" s="136"/>
      <c r="Z16560" s="136"/>
      <c r="AC16560" s="136"/>
    </row>
    <row r="16561" spans="2:29">
      <c r="B16561" s="136"/>
      <c r="E16561" s="136"/>
      <c r="H16561" s="136"/>
      <c r="K16561" s="136"/>
      <c r="O16561" s="136"/>
      <c r="T16561" s="136"/>
      <c r="W16561" s="136"/>
      <c r="Z16561" s="136"/>
      <c r="AC16561" s="136"/>
    </row>
    <row r="16562" spans="2:29">
      <c r="B16562" s="136"/>
      <c r="E16562" s="136"/>
      <c r="H16562" s="136"/>
      <c r="K16562" s="136"/>
      <c r="O16562" s="136"/>
      <c r="T16562" s="136"/>
      <c r="W16562" s="136"/>
      <c r="Z16562" s="136"/>
      <c r="AC16562" s="136"/>
    </row>
    <row r="16563" spans="2:29">
      <c r="B16563" s="136"/>
      <c r="E16563" s="136"/>
      <c r="H16563" s="136"/>
      <c r="K16563" s="136"/>
      <c r="O16563" s="136"/>
      <c r="T16563" s="136"/>
      <c r="W16563" s="136"/>
      <c r="Z16563" s="136"/>
      <c r="AC16563" s="136"/>
    </row>
    <row r="16564" spans="2:29">
      <c r="B16564" s="136"/>
      <c r="E16564" s="136"/>
      <c r="H16564" s="136"/>
      <c r="K16564" s="136"/>
      <c r="O16564" s="136"/>
      <c r="T16564" s="136"/>
      <c r="W16564" s="136"/>
      <c r="Z16564" s="136"/>
      <c r="AC16564" s="136"/>
    </row>
    <row r="16565" spans="2:29">
      <c r="B16565" s="136"/>
      <c r="E16565" s="136"/>
      <c r="H16565" s="136"/>
      <c r="K16565" s="136"/>
      <c r="O16565" s="136"/>
      <c r="T16565" s="136"/>
      <c r="W16565" s="136"/>
      <c r="Z16565" s="136"/>
      <c r="AC16565" s="136"/>
    </row>
    <row r="16566" spans="2:29">
      <c r="B16566" s="136"/>
      <c r="E16566" s="136"/>
      <c r="H16566" s="136"/>
      <c r="K16566" s="136"/>
      <c r="O16566" s="136"/>
      <c r="T16566" s="136"/>
      <c r="W16566" s="136"/>
      <c r="Z16566" s="136"/>
      <c r="AC16566" s="136"/>
    </row>
    <row r="16567" spans="2:29">
      <c r="B16567" s="136"/>
      <c r="E16567" s="136"/>
      <c r="H16567" s="136"/>
      <c r="K16567" s="136"/>
      <c r="O16567" s="136"/>
      <c r="T16567" s="136"/>
      <c r="W16567" s="136"/>
      <c r="Z16567" s="136"/>
      <c r="AC16567" s="136"/>
    </row>
    <row r="16568" spans="2:29">
      <c r="B16568" s="136"/>
      <c r="E16568" s="136"/>
      <c r="H16568" s="136"/>
      <c r="K16568" s="136"/>
      <c r="O16568" s="136"/>
      <c r="T16568" s="136"/>
      <c r="W16568" s="136"/>
      <c r="Z16568" s="136"/>
      <c r="AC16568" s="136"/>
    </row>
    <row r="16569" spans="2:29">
      <c r="B16569" s="136"/>
      <c r="E16569" s="136"/>
      <c r="H16569" s="136"/>
      <c r="K16569" s="136"/>
      <c r="O16569" s="136"/>
      <c r="T16569" s="136"/>
      <c r="W16569" s="136"/>
      <c r="Z16569" s="136"/>
      <c r="AC16569" s="136"/>
    </row>
    <row r="16570" spans="2:29">
      <c r="B16570" s="136"/>
      <c r="E16570" s="136"/>
      <c r="H16570" s="136"/>
      <c r="K16570" s="136"/>
      <c r="O16570" s="136"/>
      <c r="T16570" s="136"/>
      <c r="W16570" s="136"/>
      <c r="Z16570" s="136"/>
      <c r="AC16570" s="136"/>
    </row>
    <row r="16571" spans="2:29">
      <c r="B16571" s="136"/>
      <c r="E16571" s="136"/>
      <c r="H16571" s="136"/>
      <c r="K16571" s="136"/>
      <c r="O16571" s="136"/>
      <c r="T16571" s="136"/>
      <c r="W16571" s="136"/>
      <c r="Z16571" s="136"/>
      <c r="AC16571" s="136"/>
    </row>
    <row r="16572" spans="2:29">
      <c r="B16572" s="136"/>
      <c r="E16572" s="136"/>
      <c r="H16572" s="136"/>
      <c r="K16572" s="136"/>
      <c r="O16572" s="136"/>
      <c r="T16572" s="136"/>
      <c r="W16572" s="136"/>
      <c r="Z16572" s="136"/>
      <c r="AC16572" s="136"/>
    </row>
    <row r="16573" spans="2:29">
      <c r="B16573" s="136"/>
      <c r="E16573" s="136"/>
      <c r="H16573" s="136"/>
      <c r="K16573" s="136"/>
      <c r="O16573" s="136"/>
      <c r="T16573" s="136"/>
      <c r="W16573" s="136"/>
      <c r="Z16573" s="136"/>
      <c r="AC16573" s="136"/>
    </row>
    <row r="16574" spans="2:29">
      <c r="B16574" s="136"/>
      <c r="E16574" s="136"/>
      <c r="H16574" s="136"/>
      <c r="K16574" s="136"/>
      <c r="O16574" s="136"/>
      <c r="T16574" s="136"/>
      <c r="W16574" s="136"/>
      <c r="Z16574" s="136"/>
      <c r="AC16574" s="136"/>
    </row>
    <row r="16575" spans="2:29">
      <c r="B16575" s="136"/>
      <c r="E16575" s="136"/>
      <c r="H16575" s="136"/>
      <c r="K16575" s="136"/>
      <c r="O16575" s="136"/>
      <c r="T16575" s="136"/>
      <c r="W16575" s="136"/>
      <c r="Z16575" s="136"/>
      <c r="AC16575" s="136"/>
    </row>
    <row r="16576" spans="2:29">
      <c r="B16576" s="136"/>
      <c r="E16576" s="136"/>
      <c r="H16576" s="136"/>
      <c r="K16576" s="136"/>
      <c r="O16576" s="136"/>
      <c r="T16576" s="136"/>
      <c r="W16576" s="136"/>
      <c r="Z16576" s="136"/>
      <c r="AC16576" s="136"/>
    </row>
    <row r="16577" spans="2:29">
      <c r="B16577" s="136"/>
      <c r="E16577" s="136"/>
      <c r="H16577" s="136"/>
      <c r="K16577" s="136"/>
      <c r="O16577" s="136"/>
      <c r="T16577" s="136"/>
      <c r="W16577" s="136"/>
      <c r="Z16577" s="136"/>
      <c r="AC16577" s="136"/>
    </row>
    <row r="16578" spans="2:29">
      <c r="B16578" s="136"/>
      <c r="E16578" s="136"/>
      <c r="H16578" s="136"/>
      <c r="K16578" s="136"/>
      <c r="O16578" s="136"/>
      <c r="T16578" s="136"/>
      <c r="W16578" s="136"/>
      <c r="Z16578" s="136"/>
      <c r="AC16578" s="136"/>
    </row>
    <row r="16579" spans="2:29">
      <c r="B16579" s="136"/>
      <c r="E16579" s="136"/>
      <c r="H16579" s="136"/>
      <c r="K16579" s="136"/>
      <c r="O16579" s="136"/>
      <c r="T16579" s="136"/>
      <c r="W16579" s="136"/>
      <c r="Z16579" s="136"/>
      <c r="AC16579" s="136"/>
    </row>
    <row r="16580" spans="2:29">
      <c r="B16580" s="136"/>
      <c r="E16580" s="136"/>
      <c r="H16580" s="136"/>
      <c r="K16580" s="136"/>
      <c r="O16580" s="136"/>
      <c r="T16580" s="136"/>
      <c r="W16580" s="136"/>
      <c r="Z16580" s="136"/>
      <c r="AC16580" s="136"/>
    </row>
    <row r="16581" spans="2:29">
      <c r="B16581" s="136"/>
      <c r="E16581" s="136"/>
      <c r="H16581" s="136"/>
      <c r="K16581" s="136"/>
      <c r="O16581" s="136"/>
      <c r="T16581" s="136"/>
      <c r="W16581" s="136"/>
      <c r="Z16581" s="136"/>
      <c r="AC16581" s="136"/>
    </row>
    <row r="16582" spans="2:29">
      <c r="B16582" s="136"/>
      <c r="E16582" s="136"/>
      <c r="H16582" s="136"/>
      <c r="K16582" s="136"/>
      <c r="O16582" s="136"/>
      <c r="T16582" s="136"/>
      <c r="W16582" s="136"/>
      <c r="Z16582" s="136"/>
      <c r="AC16582" s="136"/>
    </row>
    <row r="16583" spans="2:29">
      <c r="B16583" s="136"/>
      <c r="E16583" s="136"/>
      <c r="H16583" s="136"/>
      <c r="K16583" s="136"/>
      <c r="O16583" s="136"/>
      <c r="T16583" s="136"/>
      <c r="W16583" s="136"/>
      <c r="Z16583" s="136"/>
      <c r="AC16583" s="136"/>
    </row>
    <row r="16584" spans="2:29">
      <c r="B16584" s="136"/>
      <c r="E16584" s="136"/>
      <c r="H16584" s="136"/>
      <c r="K16584" s="136"/>
      <c r="O16584" s="136"/>
      <c r="T16584" s="136"/>
      <c r="W16584" s="136"/>
      <c r="Z16584" s="136"/>
      <c r="AC16584" s="136"/>
    </row>
    <row r="16585" spans="2:29">
      <c r="B16585" s="136"/>
      <c r="E16585" s="136"/>
      <c r="H16585" s="136"/>
      <c r="K16585" s="136"/>
      <c r="O16585" s="136"/>
      <c r="T16585" s="136"/>
      <c r="W16585" s="136"/>
      <c r="Z16585" s="136"/>
      <c r="AC16585" s="136"/>
    </row>
    <row r="16586" spans="2:29">
      <c r="B16586" s="136"/>
      <c r="E16586" s="136"/>
      <c r="H16586" s="136"/>
      <c r="K16586" s="136"/>
      <c r="O16586" s="136"/>
      <c r="T16586" s="136"/>
      <c r="W16586" s="136"/>
      <c r="Z16586" s="136"/>
      <c r="AC16586" s="136"/>
    </row>
    <row r="16587" spans="2:29">
      <c r="B16587" s="136"/>
      <c r="E16587" s="136"/>
      <c r="H16587" s="136"/>
      <c r="K16587" s="136"/>
      <c r="O16587" s="136"/>
      <c r="T16587" s="136"/>
      <c r="W16587" s="136"/>
      <c r="Z16587" s="136"/>
      <c r="AC16587" s="136"/>
    </row>
    <row r="16588" spans="2:29">
      <c r="B16588" s="136"/>
      <c r="E16588" s="136"/>
      <c r="H16588" s="136"/>
      <c r="K16588" s="136"/>
      <c r="O16588" s="136"/>
      <c r="T16588" s="136"/>
      <c r="W16588" s="136"/>
      <c r="Z16588" s="136"/>
      <c r="AC16588" s="136"/>
    </row>
    <row r="16589" spans="2:29">
      <c r="B16589" s="136"/>
      <c r="E16589" s="136"/>
      <c r="H16589" s="136"/>
      <c r="K16589" s="136"/>
      <c r="O16589" s="136"/>
      <c r="T16589" s="136"/>
      <c r="W16589" s="136"/>
      <c r="Z16589" s="136"/>
      <c r="AC16589" s="136"/>
    </row>
    <row r="16590" spans="2:29">
      <c r="B16590" s="136"/>
      <c r="E16590" s="136"/>
      <c r="H16590" s="136"/>
      <c r="K16590" s="136"/>
      <c r="O16590" s="136"/>
      <c r="T16590" s="136"/>
      <c r="W16590" s="136"/>
      <c r="Z16590" s="136"/>
      <c r="AC16590" s="136"/>
    </row>
    <row r="16591" spans="2:29">
      <c r="B16591" s="136"/>
      <c r="E16591" s="136"/>
      <c r="H16591" s="136"/>
      <c r="K16591" s="136"/>
      <c r="O16591" s="136"/>
      <c r="T16591" s="136"/>
      <c r="W16591" s="136"/>
      <c r="Z16591" s="136"/>
      <c r="AC16591" s="136"/>
    </row>
    <row r="16592" spans="2:29">
      <c r="B16592" s="136"/>
      <c r="E16592" s="136"/>
      <c r="H16592" s="136"/>
      <c r="K16592" s="136"/>
      <c r="O16592" s="136"/>
      <c r="T16592" s="136"/>
      <c r="W16592" s="136"/>
      <c r="Z16592" s="136"/>
      <c r="AC16592" s="136"/>
    </row>
    <row r="16593" spans="2:29">
      <c r="B16593" s="136"/>
      <c r="E16593" s="136"/>
      <c r="H16593" s="136"/>
      <c r="K16593" s="136"/>
      <c r="O16593" s="136"/>
      <c r="T16593" s="136"/>
      <c r="W16593" s="136"/>
      <c r="Z16593" s="136"/>
      <c r="AC16593" s="136"/>
    </row>
    <row r="16594" spans="2:29">
      <c r="B16594" s="136"/>
      <c r="E16594" s="136"/>
      <c r="H16594" s="136"/>
      <c r="K16594" s="136"/>
      <c r="O16594" s="136"/>
      <c r="T16594" s="136"/>
      <c r="W16594" s="136"/>
      <c r="Z16594" s="136"/>
      <c r="AC16594" s="136"/>
    </row>
    <row r="16595" spans="2:29">
      <c r="B16595" s="136"/>
      <c r="E16595" s="136"/>
      <c r="H16595" s="136"/>
      <c r="K16595" s="136"/>
      <c r="O16595" s="136"/>
      <c r="T16595" s="136"/>
      <c r="W16595" s="136"/>
      <c r="Z16595" s="136"/>
      <c r="AC16595" s="136"/>
    </row>
    <row r="16596" spans="2:29">
      <c r="B16596" s="136"/>
      <c r="E16596" s="136"/>
      <c r="H16596" s="136"/>
      <c r="K16596" s="136"/>
      <c r="O16596" s="136"/>
      <c r="T16596" s="136"/>
      <c r="W16596" s="136"/>
      <c r="Z16596" s="136"/>
      <c r="AC16596" s="136"/>
    </row>
    <row r="16597" spans="2:29">
      <c r="B16597" s="136"/>
      <c r="E16597" s="136"/>
      <c r="H16597" s="136"/>
      <c r="K16597" s="136"/>
      <c r="O16597" s="136"/>
      <c r="T16597" s="136"/>
      <c r="W16597" s="136"/>
      <c r="Z16597" s="136"/>
      <c r="AC16597" s="136"/>
    </row>
    <row r="16598" spans="2:29">
      <c r="B16598" s="136"/>
      <c r="E16598" s="136"/>
      <c r="H16598" s="136"/>
      <c r="K16598" s="136"/>
      <c r="O16598" s="136"/>
      <c r="T16598" s="136"/>
      <c r="W16598" s="136"/>
      <c r="Z16598" s="136"/>
      <c r="AC16598" s="136"/>
    </row>
    <row r="16599" spans="2:29">
      <c r="B16599" s="136"/>
      <c r="E16599" s="136"/>
      <c r="H16599" s="136"/>
      <c r="K16599" s="136"/>
      <c r="O16599" s="136"/>
      <c r="T16599" s="136"/>
      <c r="W16599" s="136"/>
      <c r="Z16599" s="136"/>
      <c r="AC16599" s="136"/>
    </row>
    <row r="16600" spans="2:29">
      <c r="B16600" s="136"/>
      <c r="E16600" s="136"/>
      <c r="H16600" s="136"/>
      <c r="K16600" s="136"/>
      <c r="O16600" s="136"/>
      <c r="T16600" s="136"/>
      <c r="W16600" s="136"/>
      <c r="Z16600" s="136"/>
      <c r="AC16600" s="136"/>
    </row>
    <row r="16601" spans="2:29">
      <c r="B16601" s="136"/>
      <c r="E16601" s="136"/>
      <c r="H16601" s="136"/>
      <c r="K16601" s="136"/>
      <c r="O16601" s="136"/>
      <c r="T16601" s="136"/>
      <c r="W16601" s="136"/>
      <c r="Z16601" s="136"/>
      <c r="AC16601" s="136"/>
    </row>
    <row r="16602" spans="2:29">
      <c r="B16602" s="136"/>
      <c r="E16602" s="136"/>
      <c r="H16602" s="136"/>
      <c r="K16602" s="136"/>
      <c r="O16602" s="136"/>
      <c r="T16602" s="136"/>
      <c r="W16602" s="136"/>
      <c r="Z16602" s="136"/>
      <c r="AC16602" s="136"/>
    </row>
    <row r="16603" spans="2:29">
      <c r="B16603" s="136"/>
      <c r="E16603" s="136"/>
      <c r="H16603" s="136"/>
      <c r="K16603" s="136"/>
      <c r="O16603" s="136"/>
      <c r="T16603" s="136"/>
      <c r="W16603" s="136"/>
      <c r="Z16603" s="136"/>
      <c r="AC16603" s="136"/>
    </row>
    <row r="16604" spans="2:29">
      <c r="B16604" s="136"/>
      <c r="E16604" s="136"/>
      <c r="H16604" s="136"/>
      <c r="K16604" s="136"/>
      <c r="O16604" s="136"/>
      <c r="T16604" s="136"/>
      <c r="W16604" s="136"/>
      <c r="Z16604" s="136"/>
      <c r="AC16604" s="136"/>
    </row>
    <row r="16605" spans="2:29">
      <c r="B16605" s="136"/>
      <c r="E16605" s="136"/>
      <c r="H16605" s="136"/>
      <c r="K16605" s="136"/>
      <c r="O16605" s="136"/>
      <c r="T16605" s="136"/>
      <c r="W16605" s="136"/>
      <c r="Z16605" s="136"/>
      <c r="AC16605" s="136"/>
    </row>
    <row r="16606" spans="2:29">
      <c r="B16606" s="136"/>
      <c r="E16606" s="136"/>
      <c r="H16606" s="136"/>
      <c r="K16606" s="136"/>
      <c r="O16606" s="136"/>
      <c r="T16606" s="136"/>
      <c r="W16606" s="136"/>
      <c r="Z16606" s="136"/>
      <c r="AC16606" s="136"/>
    </row>
    <row r="16607" spans="2:29">
      <c r="B16607" s="136"/>
      <c r="E16607" s="136"/>
      <c r="H16607" s="136"/>
      <c r="K16607" s="136"/>
      <c r="O16607" s="136"/>
      <c r="T16607" s="136"/>
      <c r="W16607" s="136"/>
      <c r="Z16607" s="136"/>
      <c r="AC16607" s="136"/>
    </row>
    <row r="16608" spans="2:29">
      <c r="B16608" s="136"/>
      <c r="E16608" s="136"/>
      <c r="H16608" s="136"/>
      <c r="K16608" s="136"/>
      <c r="O16608" s="136"/>
      <c r="T16608" s="136"/>
      <c r="W16608" s="136"/>
      <c r="Z16608" s="136"/>
      <c r="AC16608" s="136"/>
    </row>
    <row r="16609" spans="2:29">
      <c r="B16609" s="136"/>
      <c r="E16609" s="136"/>
      <c r="H16609" s="136"/>
      <c r="K16609" s="136"/>
      <c r="O16609" s="136"/>
      <c r="T16609" s="136"/>
      <c r="W16609" s="136"/>
      <c r="Z16609" s="136"/>
      <c r="AC16609" s="136"/>
    </row>
    <row r="16610" spans="2:29">
      <c r="B16610" s="136"/>
      <c r="E16610" s="136"/>
      <c r="H16610" s="136"/>
      <c r="K16610" s="136"/>
      <c r="O16610" s="136"/>
      <c r="T16610" s="136"/>
      <c r="W16610" s="136"/>
      <c r="Z16610" s="136"/>
      <c r="AC16610" s="136"/>
    </row>
    <row r="16611" spans="2:29">
      <c r="B16611" s="136"/>
      <c r="E16611" s="136"/>
      <c r="H16611" s="136"/>
      <c r="K16611" s="136"/>
      <c r="O16611" s="136"/>
      <c r="T16611" s="136"/>
      <c r="W16611" s="136"/>
      <c r="Z16611" s="136"/>
      <c r="AC16611" s="136"/>
    </row>
    <row r="16612" spans="2:29">
      <c r="B16612" s="136"/>
      <c r="E16612" s="136"/>
      <c r="H16612" s="136"/>
      <c r="K16612" s="136"/>
      <c r="O16612" s="136"/>
      <c r="T16612" s="136"/>
      <c r="W16612" s="136"/>
      <c r="Z16612" s="136"/>
      <c r="AC16612" s="136"/>
    </row>
    <row r="16613" spans="2:29">
      <c r="B16613" s="136"/>
      <c r="E16613" s="136"/>
      <c r="H16613" s="136"/>
      <c r="K16613" s="136"/>
      <c r="O16613" s="136"/>
      <c r="T16613" s="136"/>
      <c r="W16613" s="136"/>
      <c r="Z16613" s="136"/>
      <c r="AC16613" s="136"/>
    </row>
    <row r="16614" spans="2:29">
      <c r="B16614" s="136"/>
      <c r="E16614" s="136"/>
      <c r="H16614" s="136"/>
      <c r="K16614" s="136"/>
      <c r="O16614" s="136"/>
      <c r="T16614" s="136"/>
      <c r="W16614" s="136"/>
      <c r="Z16614" s="136"/>
      <c r="AC16614" s="136"/>
    </row>
    <row r="16615" spans="2:29">
      <c r="B16615" s="136"/>
      <c r="E16615" s="136"/>
      <c r="H16615" s="136"/>
      <c r="K16615" s="136"/>
      <c r="O16615" s="136"/>
      <c r="T16615" s="136"/>
      <c r="W16615" s="136"/>
      <c r="Z16615" s="136"/>
      <c r="AC16615" s="136"/>
    </row>
    <row r="16616" spans="2:29">
      <c r="B16616" s="136"/>
      <c r="E16616" s="136"/>
      <c r="H16616" s="136"/>
      <c r="K16616" s="136"/>
      <c r="O16616" s="136"/>
      <c r="T16616" s="136"/>
      <c r="W16616" s="136"/>
      <c r="Z16616" s="136"/>
      <c r="AC16616" s="136"/>
    </row>
    <row r="16617" spans="2:29">
      <c r="B16617" s="136"/>
      <c r="E16617" s="136"/>
      <c r="H16617" s="136"/>
      <c r="K16617" s="136"/>
      <c r="O16617" s="136"/>
      <c r="T16617" s="136"/>
      <c r="W16617" s="136"/>
      <c r="Z16617" s="136"/>
      <c r="AC16617" s="136"/>
    </row>
    <row r="16618" spans="2:29">
      <c r="B16618" s="136"/>
      <c r="E16618" s="136"/>
      <c r="H16618" s="136"/>
      <c r="K16618" s="136"/>
      <c r="O16618" s="136"/>
      <c r="T16618" s="136"/>
      <c r="W16618" s="136"/>
      <c r="Z16618" s="136"/>
      <c r="AC16618" s="136"/>
    </row>
    <row r="16619" spans="2:29">
      <c r="B16619" s="136"/>
      <c r="E16619" s="136"/>
      <c r="H16619" s="136"/>
      <c r="K16619" s="136"/>
      <c r="O16619" s="136"/>
      <c r="T16619" s="136"/>
      <c r="W16619" s="136"/>
      <c r="Z16619" s="136"/>
      <c r="AC16619" s="136"/>
    </row>
    <row r="16620" spans="2:29">
      <c r="B16620" s="136"/>
      <c r="E16620" s="136"/>
      <c r="H16620" s="136"/>
      <c r="K16620" s="136"/>
      <c r="O16620" s="136"/>
      <c r="T16620" s="136"/>
      <c r="W16620" s="136"/>
      <c r="Z16620" s="136"/>
      <c r="AC16620" s="136"/>
    </row>
    <row r="16621" spans="2:29">
      <c r="B16621" s="136"/>
      <c r="E16621" s="136"/>
      <c r="H16621" s="136"/>
      <c r="K16621" s="136"/>
      <c r="O16621" s="136"/>
      <c r="T16621" s="136"/>
      <c r="W16621" s="136"/>
      <c r="Z16621" s="136"/>
      <c r="AC16621" s="136"/>
    </row>
    <row r="16622" spans="2:29">
      <c r="B16622" s="136"/>
      <c r="E16622" s="136"/>
      <c r="H16622" s="136"/>
      <c r="K16622" s="136"/>
      <c r="O16622" s="136"/>
      <c r="T16622" s="136"/>
      <c r="W16622" s="136"/>
      <c r="Z16622" s="136"/>
      <c r="AC16622" s="136"/>
    </row>
    <row r="16623" spans="2:29">
      <c r="B16623" s="136"/>
      <c r="E16623" s="136"/>
      <c r="H16623" s="136"/>
      <c r="K16623" s="136"/>
      <c r="O16623" s="136"/>
      <c r="T16623" s="136"/>
      <c r="W16623" s="136"/>
      <c r="Z16623" s="136"/>
      <c r="AC16623" s="136"/>
    </row>
    <row r="16624" spans="2:29">
      <c r="B16624" s="136"/>
      <c r="E16624" s="136"/>
      <c r="H16624" s="136"/>
      <c r="K16624" s="136"/>
      <c r="O16624" s="136"/>
      <c r="T16624" s="136"/>
      <c r="W16624" s="136"/>
      <c r="Z16624" s="136"/>
      <c r="AC16624" s="136"/>
    </row>
    <row r="16625" spans="2:29">
      <c r="B16625" s="136"/>
      <c r="E16625" s="136"/>
      <c r="H16625" s="136"/>
      <c r="K16625" s="136"/>
      <c r="O16625" s="136"/>
      <c r="T16625" s="136"/>
      <c r="W16625" s="136"/>
      <c r="Z16625" s="136"/>
      <c r="AC16625" s="136"/>
    </row>
    <row r="16626" spans="2:29">
      <c r="B16626" s="136"/>
      <c r="E16626" s="136"/>
      <c r="H16626" s="136"/>
      <c r="K16626" s="136"/>
      <c r="O16626" s="136"/>
      <c r="T16626" s="136"/>
      <c r="W16626" s="136"/>
      <c r="Z16626" s="136"/>
      <c r="AC16626" s="136"/>
    </row>
    <row r="16627" spans="2:29">
      <c r="B16627" s="136"/>
      <c r="E16627" s="136"/>
      <c r="H16627" s="136"/>
      <c r="K16627" s="136"/>
      <c r="O16627" s="136"/>
      <c r="T16627" s="136"/>
      <c r="W16627" s="136"/>
      <c r="Z16627" s="136"/>
      <c r="AC16627" s="136"/>
    </row>
    <row r="16628" spans="2:29">
      <c r="B16628" s="136"/>
      <c r="E16628" s="136"/>
      <c r="H16628" s="136"/>
      <c r="K16628" s="136"/>
      <c r="O16628" s="136"/>
      <c r="T16628" s="136"/>
      <c r="W16628" s="136"/>
      <c r="Z16628" s="136"/>
      <c r="AC16628" s="136"/>
    </row>
    <row r="16629" spans="2:29">
      <c r="B16629" s="136"/>
      <c r="E16629" s="136"/>
      <c r="H16629" s="136"/>
      <c r="K16629" s="136"/>
      <c r="O16629" s="136"/>
      <c r="T16629" s="136"/>
      <c r="W16629" s="136"/>
      <c r="Z16629" s="136"/>
      <c r="AC16629" s="136"/>
    </row>
    <row r="16630" spans="2:29">
      <c r="B16630" s="136"/>
      <c r="E16630" s="136"/>
      <c r="H16630" s="136"/>
      <c r="K16630" s="136"/>
      <c r="O16630" s="136"/>
      <c r="T16630" s="136"/>
      <c r="W16630" s="136"/>
      <c r="Z16630" s="136"/>
      <c r="AC16630" s="136"/>
    </row>
    <row r="16631" spans="2:29">
      <c r="B16631" s="136"/>
      <c r="E16631" s="136"/>
      <c r="H16631" s="136"/>
      <c r="K16631" s="136"/>
      <c r="O16631" s="136"/>
      <c r="T16631" s="136"/>
      <c r="W16631" s="136"/>
      <c r="Z16631" s="136"/>
      <c r="AC16631" s="136"/>
    </row>
    <row r="16632" spans="2:29">
      <c r="B16632" s="136"/>
      <c r="E16632" s="136"/>
      <c r="H16632" s="136"/>
      <c r="K16632" s="136"/>
      <c r="O16632" s="136"/>
      <c r="T16632" s="136"/>
      <c r="W16632" s="136"/>
      <c r="Z16632" s="136"/>
      <c r="AC16632" s="136"/>
    </row>
    <row r="16633" spans="2:29">
      <c r="B16633" s="136"/>
      <c r="E16633" s="136"/>
      <c r="H16633" s="136"/>
      <c r="K16633" s="136"/>
      <c r="O16633" s="136"/>
      <c r="T16633" s="136"/>
      <c r="W16633" s="136"/>
      <c r="Z16633" s="136"/>
      <c r="AC16633" s="136"/>
    </row>
    <row r="16634" spans="2:29">
      <c r="B16634" s="136"/>
      <c r="E16634" s="136"/>
      <c r="H16634" s="136"/>
      <c r="K16634" s="136"/>
      <c r="O16634" s="136"/>
      <c r="T16634" s="136"/>
      <c r="W16634" s="136"/>
      <c r="Z16634" s="136"/>
      <c r="AC16634" s="136"/>
    </row>
    <row r="16635" spans="2:29">
      <c r="B16635" s="136"/>
      <c r="E16635" s="136"/>
      <c r="H16635" s="136"/>
      <c r="K16635" s="136"/>
      <c r="O16635" s="136"/>
      <c r="T16635" s="136"/>
      <c r="W16635" s="136"/>
      <c r="Z16635" s="136"/>
      <c r="AC16635" s="136"/>
    </row>
    <row r="16636" spans="2:29">
      <c r="B16636" s="136"/>
      <c r="E16636" s="136"/>
      <c r="H16636" s="136"/>
      <c r="K16636" s="136"/>
      <c r="O16636" s="136"/>
      <c r="T16636" s="136"/>
      <c r="W16636" s="136"/>
      <c r="Z16636" s="136"/>
      <c r="AC16636" s="136"/>
    </row>
    <row r="16637" spans="2:29">
      <c r="B16637" s="136"/>
      <c r="E16637" s="136"/>
      <c r="H16637" s="136"/>
      <c r="K16637" s="136"/>
      <c r="O16637" s="136"/>
      <c r="T16637" s="136"/>
      <c r="W16637" s="136"/>
      <c r="Z16637" s="136"/>
      <c r="AC16637" s="136"/>
    </row>
    <row r="16638" spans="2:29">
      <c r="B16638" s="136"/>
      <c r="E16638" s="136"/>
      <c r="H16638" s="136"/>
      <c r="K16638" s="136"/>
      <c r="O16638" s="136"/>
      <c r="T16638" s="136"/>
      <c r="W16638" s="136"/>
      <c r="Z16638" s="136"/>
      <c r="AC16638" s="136"/>
    </row>
    <row r="16639" spans="2:29">
      <c r="B16639" s="136"/>
      <c r="E16639" s="136"/>
      <c r="H16639" s="136"/>
      <c r="K16639" s="136"/>
      <c r="O16639" s="136"/>
      <c r="T16639" s="136"/>
      <c r="W16639" s="136"/>
      <c r="Z16639" s="136"/>
      <c r="AC16639" s="136"/>
    </row>
    <row r="16640" spans="2:29">
      <c r="B16640" s="136"/>
      <c r="E16640" s="136"/>
      <c r="H16640" s="136"/>
      <c r="K16640" s="136"/>
      <c r="O16640" s="136"/>
      <c r="T16640" s="136"/>
      <c r="W16640" s="136"/>
      <c r="Z16640" s="136"/>
      <c r="AC16640" s="136"/>
    </row>
    <row r="16641" spans="2:29">
      <c r="B16641" s="136"/>
      <c r="E16641" s="136"/>
      <c r="H16641" s="136"/>
      <c r="K16641" s="136"/>
      <c r="O16641" s="136"/>
      <c r="T16641" s="136"/>
      <c r="W16641" s="136"/>
      <c r="Z16641" s="136"/>
      <c r="AC16641" s="136"/>
    </row>
    <row r="16642" spans="2:29">
      <c r="B16642" s="136"/>
      <c r="E16642" s="136"/>
      <c r="H16642" s="136"/>
      <c r="K16642" s="136"/>
      <c r="O16642" s="136"/>
      <c r="T16642" s="136"/>
      <c r="W16642" s="136"/>
      <c r="Z16642" s="136"/>
      <c r="AC16642" s="136"/>
    </row>
    <row r="16643" spans="2:29">
      <c r="B16643" s="136"/>
      <c r="E16643" s="136"/>
      <c r="H16643" s="136"/>
      <c r="K16643" s="136"/>
      <c r="O16643" s="136"/>
      <c r="T16643" s="136"/>
      <c r="W16643" s="136"/>
      <c r="Z16643" s="136"/>
      <c r="AC16643" s="136"/>
    </row>
    <row r="16644" spans="2:29">
      <c r="B16644" s="136"/>
      <c r="E16644" s="136"/>
      <c r="H16644" s="136"/>
      <c r="K16644" s="136"/>
      <c r="O16644" s="136"/>
      <c r="T16644" s="136"/>
      <c r="W16644" s="136"/>
      <c r="Z16644" s="136"/>
      <c r="AC16644" s="136"/>
    </row>
    <row r="16645" spans="2:29">
      <c r="B16645" s="136"/>
      <c r="E16645" s="136"/>
      <c r="H16645" s="136"/>
      <c r="K16645" s="136"/>
      <c r="O16645" s="136"/>
      <c r="T16645" s="136"/>
      <c r="W16645" s="136"/>
      <c r="Z16645" s="136"/>
      <c r="AC16645" s="136"/>
    </row>
    <row r="16646" spans="2:29">
      <c r="B16646" s="136"/>
      <c r="E16646" s="136"/>
      <c r="H16646" s="136"/>
      <c r="K16646" s="136"/>
      <c r="O16646" s="136"/>
      <c r="T16646" s="136"/>
      <c r="W16646" s="136"/>
      <c r="Z16646" s="136"/>
      <c r="AC16646" s="136"/>
    </row>
    <row r="16647" spans="2:29">
      <c r="B16647" s="136"/>
      <c r="E16647" s="136"/>
      <c r="H16647" s="136"/>
      <c r="K16647" s="136"/>
      <c r="O16647" s="136"/>
      <c r="T16647" s="136"/>
      <c r="W16647" s="136"/>
      <c r="Z16647" s="136"/>
      <c r="AC16647" s="136"/>
    </row>
    <row r="16648" spans="2:29">
      <c r="B16648" s="136"/>
      <c r="E16648" s="136"/>
      <c r="H16648" s="136"/>
      <c r="K16648" s="136"/>
      <c r="O16648" s="136"/>
      <c r="T16648" s="136"/>
      <c r="W16648" s="136"/>
      <c r="Z16648" s="136"/>
      <c r="AC16648" s="136"/>
    </row>
    <row r="16649" spans="2:29">
      <c r="B16649" s="136"/>
      <c r="E16649" s="136"/>
      <c r="H16649" s="136"/>
      <c r="K16649" s="136"/>
      <c r="O16649" s="136"/>
      <c r="T16649" s="136"/>
      <c r="W16649" s="136"/>
      <c r="Z16649" s="136"/>
      <c r="AC16649" s="136"/>
    </row>
    <row r="16650" spans="2:29">
      <c r="B16650" s="136"/>
      <c r="E16650" s="136"/>
      <c r="H16650" s="136"/>
      <c r="K16650" s="136"/>
      <c r="O16650" s="136"/>
      <c r="T16650" s="136"/>
      <c r="W16650" s="136"/>
      <c r="Z16650" s="136"/>
      <c r="AC16650" s="136"/>
    </row>
    <row r="16651" spans="2:29">
      <c r="B16651" s="136"/>
      <c r="E16651" s="136"/>
      <c r="H16651" s="136"/>
      <c r="K16651" s="136"/>
      <c r="O16651" s="136"/>
      <c r="T16651" s="136"/>
      <c r="W16651" s="136"/>
      <c r="Z16651" s="136"/>
      <c r="AC16651" s="136"/>
    </row>
    <row r="16652" spans="2:29">
      <c r="B16652" s="136"/>
      <c r="E16652" s="136"/>
      <c r="H16652" s="136"/>
      <c r="K16652" s="136"/>
      <c r="O16652" s="136"/>
      <c r="T16652" s="136"/>
      <c r="W16652" s="136"/>
      <c r="Z16652" s="136"/>
      <c r="AC16652" s="136"/>
    </row>
    <row r="16653" spans="2:29">
      <c r="B16653" s="136"/>
      <c r="E16653" s="136"/>
      <c r="H16653" s="136"/>
      <c r="K16653" s="136"/>
      <c r="O16653" s="136"/>
      <c r="T16653" s="136"/>
      <c r="W16653" s="136"/>
      <c r="Z16653" s="136"/>
      <c r="AC16653" s="136"/>
    </row>
    <row r="16654" spans="2:29">
      <c r="B16654" s="136"/>
      <c r="E16654" s="136"/>
      <c r="H16654" s="136"/>
      <c r="K16654" s="136"/>
      <c r="O16654" s="136"/>
      <c r="T16654" s="136"/>
      <c r="W16654" s="136"/>
      <c r="Z16654" s="136"/>
      <c r="AC16654" s="136"/>
    </row>
    <row r="16655" spans="2:29">
      <c r="B16655" s="136"/>
      <c r="E16655" s="136"/>
      <c r="H16655" s="136"/>
      <c r="K16655" s="136"/>
      <c r="O16655" s="136"/>
      <c r="T16655" s="136"/>
      <c r="W16655" s="136"/>
      <c r="Z16655" s="136"/>
      <c r="AC16655" s="136"/>
    </row>
    <row r="16656" spans="2:29">
      <c r="B16656" s="136"/>
      <c r="E16656" s="136"/>
      <c r="H16656" s="136"/>
      <c r="K16656" s="136"/>
      <c r="O16656" s="136"/>
      <c r="T16656" s="136"/>
      <c r="W16656" s="136"/>
      <c r="Z16656" s="136"/>
      <c r="AC16656" s="136"/>
    </row>
    <row r="16657" spans="2:29">
      <c r="B16657" s="136"/>
      <c r="E16657" s="136"/>
      <c r="H16657" s="136"/>
      <c r="K16657" s="136"/>
      <c r="O16657" s="136"/>
      <c r="T16657" s="136"/>
      <c r="W16657" s="136"/>
      <c r="Z16657" s="136"/>
      <c r="AC16657" s="136"/>
    </row>
    <row r="16658" spans="2:29">
      <c r="B16658" s="136"/>
      <c r="E16658" s="136"/>
      <c r="H16658" s="136"/>
      <c r="K16658" s="136"/>
      <c r="O16658" s="136"/>
      <c r="T16658" s="136"/>
      <c r="W16658" s="136"/>
      <c r="Z16658" s="136"/>
      <c r="AC16658" s="136"/>
    </row>
    <row r="16659" spans="2:29">
      <c r="B16659" s="136"/>
      <c r="E16659" s="136"/>
      <c r="H16659" s="136"/>
      <c r="K16659" s="136"/>
      <c r="O16659" s="136"/>
      <c r="T16659" s="136"/>
      <c r="W16659" s="136"/>
      <c r="Z16659" s="136"/>
      <c r="AC16659" s="136"/>
    </row>
    <row r="16660" spans="2:29">
      <c r="B16660" s="136"/>
      <c r="E16660" s="136"/>
      <c r="H16660" s="136"/>
      <c r="K16660" s="136"/>
      <c r="O16660" s="136"/>
      <c r="T16660" s="136"/>
      <c r="W16660" s="136"/>
      <c r="Z16660" s="136"/>
      <c r="AC16660" s="136"/>
    </row>
    <row r="16661" spans="2:29">
      <c r="B16661" s="136"/>
      <c r="E16661" s="136"/>
      <c r="H16661" s="136"/>
      <c r="K16661" s="136"/>
      <c r="O16661" s="136"/>
      <c r="T16661" s="136"/>
      <c r="W16661" s="136"/>
      <c r="Z16661" s="136"/>
      <c r="AC16661" s="136"/>
    </row>
    <row r="16662" spans="2:29">
      <c r="B16662" s="136"/>
      <c r="E16662" s="136"/>
      <c r="H16662" s="136"/>
      <c r="K16662" s="136"/>
      <c r="O16662" s="136"/>
      <c r="T16662" s="136"/>
      <c r="W16662" s="136"/>
      <c r="Z16662" s="136"/>
      <c r="AC16662" s="136"/>
    </row>
    <row r="16663" spans="2:29">
      <c r="B16663" s="136"/>
      <c r="E16663" s="136"/>
      <c r="H16663" s="136"/>
      <c r="K16663" s="136"/>
      <c r="O16663" s="136"/>
      <c r="T16663" s="136"/>
      <c r="W16663" s="136"/>
      <c r="Z16663" s="136"/>
      <c r="AC16663" s="136"/>
    </row>
    <row r="16664" spans="2:29">
      <c r="B16664" s="136"/>
      <c r="E16664" s="136"/>
      <c r="H16664" s="136"/>
      <c r="K16664" s="136"/>
      <c r="O16664" s="136"/>
      <c r="T16664" s="136"/>
      <c r="W16664" s="136"/>
      <c r="Z16664" s="136"/>
      <c r="AC16664" s="136"/>
    </row>
    <row r="16665" spans="2:29">
      <c r="B16665" s="136"/>
      <c r="E16665" s="136"/>
      <c r="H16665" s="136"/>
      <c r="K16665" s="136"/>
      <c r="O16665" s="136"/>
      <c r="T16665" s="136"/>
      <c r="W16665" s="136"/>
      <c r="Z16665" s="136"/>
      <c r="AC16665" s="136"/>
    </row>
    <row r="16666" spans="2:29">
      <c r="B16666" s="136"/>
      <c r="E16666" s="136"/>
      <c r="H16666" s="136"/>
      <c r="K16666" s="136"/>
      <c r="O16666" s="136"/>
      <c r="T16666" s="136"/>
      <c r="W16666" s="136"/>
      <c r="Z16666" s="136"/>
      <c r="AC16666" s="136"/>
    </row>
    <row r="16667" spans="2:29">
      <c r="B16667" s="136"/>
      <c r="E16667" s="136"/>
      <c r="H16667" s="136"/>
      <c r="K16667" s="136"/>
      <c r="O16667" s="136"/>
      <c r="T16667" s="136"/>
      <c r="W16667" s="136"/>
      <c r="Z16667" s="136"/>
      <c r="AC16667" s="136"/>
    </row>
    <row r="16668" spans="2:29">
      <c r="B16668" s="136"/>
      <c r="E16668" s="136"/>
      <c r="H16668" s="136"/>
      <c r="K16668" s="136"/>
      <c r="O16668" s="136"/>
      <c r="T16668" s="136"/>
      <c r="W16668" s="136"/>
      <c r="Z16668" s="136"/>
      <c r="AC16668" s="136"/>
    </row>
    <row r="16669" spans="2:29">
      <c r="B16669" s="136"/>
      <c r="E16669" s="136"/>
      <c r="H16669" s="136"/>
      <c r="K16669" s="136"/>
      <c r="O16669" s="136"/>
      <c r="T16669" s="136"/>
      <c r="W16669" s="136"/>
      <c r="Z16669" s="136"/>
      <c r="AC16669" s="136"/>
    </row>
    <row r="16670" spans="2:29">
      <c r="B16670" s="136"/>
      <c r="E16670" s="136"/>
      <c r="H16670" s="136"/>
      <c r="K16670" s="136"/>
      <c r="O16670" s="136"/>
      <c r="T16670" s="136"/>
      <c r="W16670" s="136"/>
      <c r="Z16670" s="136"/>
      <c r="AC16670" s="136"/>
    </row>
    <row r="16671" spans="2:29">
      <c r="B16671" s="136"/>
      <c r="E16671" s="136"/>
      <c r="H16671" s="136"/>
      <c r="K16671" s="136"/>
      <c r="O16671" s="136"/>
      <c r="T16671" s="136"/>
      <c r="W16671" s="136"/>
      <c r="Z16671" s="136"/>
      <c r="AC16671" s="136"/>
    </row>
    <row r="16672" spans="2:29">
      <c r="B16672" s="136"/>
      <c r="E16672" s="136"/>
      <c r="H16672" s="136"/>
      <c r="K16672" s="136"/>
      <c r="O16672" s="136"/>
      <c r="T16672" s="136"/>
      <c r="W16672" s="136"/>
      <c r="Z16672" s="136"/>
      <c r="AC16672" s="136"/>
    </row>
    <row r="16673" spans="2:29">
      <c r="B16673" s="136"/>
      <c r="E16673" s="136"/>
      <c r="H16673" s="136"/>
      <c r="K16673" s="136"/>
      <c r="O16673" s="136"/>
      <c r="T16673" s="136"/>
      <c r="W16673" s="136"/>
      <c r="Z16673" s="136"/>
      <c r="AC16673" s="136"/>
    </row>
    <row r="16674" spans="2:29">
      <c r="B16674" s="136"/>
      <c r="E16674" s="136"/>
      <c r="H16674" s="136"/>
      <c r="K16674" s="136"/>
      <c r="O16674" s="136"/>
      <c r="T16674" s="136"/>
      <c r="W16674" s="136"/>
      <c r="Z16674" s="136"/>
      <c r="AC16674" s="136"/>
    </row>
    <row r="16675" spans="2:29">
      <c r="B16675" s="136"/>
      <c r="E16675" s="136"/>
      <c r="H16675" s="136"/>
      <c r="K16675" s="136"/>
      <c r="O16675" s="136"/>
      <c r="T16675" s="136"/>
      <c r="W16675" s="136"/>
      <c r="Z16675" s="136"/>
      <c r="AC16675" s="136"/>
    </row>
    <row r="16676" spans="2:29">
      <c r="B16676" s="136"/>
      <c r="E16676" s="136"/>
      <c r="H16676" s="136"/>
      <c r="K16676" s="136"/>
      <c r="O16676" s="136"/>
      <c r="T16676" s="136"/>
      <c r="W16676" s="136"/>
      <c r="Z16676" s="136"/>
      <c r="AC16676" s="136"/>
    </row>
    <row r="16677" spans="2:29">
      <c r="B16677" s="136"/>
      <c r="E16677" s="136"/>
      <c r="H16677" s="136"/>
      <c r="K16677" s="136"/>
      <c r="O16677" s="136"/>
      <c r="T16677" s="136"/>
      <c r="W16677" s="136"/>
      <c r="Z16677" s="136"/>
      <c r="AC16677" s="136"/>
    </row>
    <row r="16678" spans="2:29">
      <c r="B16678" s="136"/>
      <c r="E16678" s="136"/>
      <c r="H16678" s="136"/>
      <c r="K16678" s="136"/>
      <c r="O16678" s="136"/>
      <c r="T16678" s="136"/>
      <c r="W16678" s="136"/>
      <c r="Z16678" s="136"/>
      <c r="AC16678" s="136"/>
    </row>
    <row r="16679" spans="2:29">
      <c r="B16679" s="136"/>
      <c r="E16679" s="136"/>
      <c r="H16679" s="136"/>
      <c r="K16679" s="136"/>
      <c r="O16679" s="136"/>
      <c r="T16679" s="136"/>
      <c r="W16679" s="136"/>
      <c r="Z16679" s="136"/>
      <c r="AC16679" s="136"/>
    </row>
    <row r="16680" spans="2:29">
      <c r="B16680" s="136"/>
      <c r="E16680" s="136"/>
      <c r="H16680" s="136"/>
      <c r="K16680" s="136"/>
      <c r="O16680" s="136"/>
      <c r="T16680" s="136"/>
      <c r="W16680" s="136"/>
      <c r="Z16680" s="136"/>
      <c r="AC16680" s="136"/>
    </row>
    <row r="16681" spans="2:29">
      <c r="B16681" s="136"/>
      <c r="E16681" s="136"/>
      <c r="H16681" s="136"/>
      <c r="K16681" s="136"/>
      <c r="O16681" s="136"/>
      <c r="T16681" s="136"/>
      <c r="W16681" s="136"/>
      <c r="Z16681" s="136"/>
      <c r="AC16681" s="136"/>
    </row>
    <row r="16682" spans="2:29">
      <c r="B16682" s="136"/>
      <c r="E16682" s="136"/>
      <c r="H16682" s="136"/>
      <c r="K16682" s="136"/>
      <c r="O16682" s="136"/>
      <c r="T16682" s="136"/>
      <c r="W16682" s="136"/>
      <c r="Z16682" s="136"/>
      <c r="AC16682" s="136"/>
    </row>
    <row r="16683" spans="2:29">
      <c r="B16683" s="136"/>
      <c r="E16683" s="136"/>
      <c r="H16683" s="136"/>
      <c r="K16683" s="136"/>
      <c r="O16683" s="136"/>
      <c r="T16683" s="136"/>
      <c r="W16683" s="136"/>
      <c r="Z16683" s="136"/>
      <c r="AC16683" s="136"/>
    </row>
    <row r="16684" spans="2:29">
      <c r="B16684" s="136"/>
      <c r="E16684" s="136"/>
      <c r="H16684" s="136"/>
      <c r="K16684" s="136"/>
      <c r="O16684" s="136"/>
      <c r="T16684" s="136"/>
      <c r="W16684" s="136"/>
      <c r="Z16684" s="136"/>
      <c r="AC16684" s="136"/>
    </row>
    <row r="16685" spans="2:29">
      <c r="B16685" s="136"/>
      <c r="E16685" s="136"/>
      <c r="H16685" s="136"/>
      <c r="K16685" s="136"/>
      <c r="O16685" s="136"/>
      <c r="T16685" s="136"/>
      <c r="W16685" s="136"/>
      <c r="Z16685" s="136"/>
      <c r="AC16685" s="136"/>
    </row>
    <row r="16686" spans="2:29">
      <c r="B16686" s="136"/>
      <c r="E16686" s="136"/>
      <c r="H16686" s="136"/>
      <c r="K16686" s="136"/>
      <c r="O16686" s="136"/>
      <c r="T16686" s="136"/>
      <c r="W16686" s="136"/>
      <c r="Z16686" s="136"/>
      <c r="AC16686" s="136"/>
    </row>
    <row r="16687" spans="2:29">
      <c r="B16687" s="136"/>
      <c r="E16687" s="136"/>
      <c r="H16687" s="136"/>
      <c r="K16687" s="136"/>
      <c r="O16687" s="136"/>
      <c r="T16687" s="136"/>
      <c r="W16687" s="136"/>
      <c r="Z16687" s="136"/>
      <c r="AC16687" s="136"/>
    </row>
    <row r="16688" spans="2:29">
      <c r="B16688" s="136"/>
      <c r="E16688" s="136"/>
      <c r="H16688" s="136"/>
      <c r="K16688" s="136"/>
      <c r="O16688" s="136"/>
      <c r="T16688" s="136"/>
      <c r="W16688" s="136"/>
      <c r="Z16688" s="136"/>
      <c r="AC16688" s="136"/>
    </row>
    <row r="16689" spans="2:29">
      <c r="B16689" s="136"/>
      <c r="E16689" s="136"/>
      <c r="H16689" s="136"/>
      <c r="K16689" s="136"/>
      <c r="O16689" s="136"/>
      <c r="T16689" s="136"/>
      <c r="W16689" s="136"/>
      <c r="Z16689" s="136"/>
      <c r="AC16689" s="136"/>
    </row>
    <row r="16690" spans="2:29">
      <c r="B16690" s="136"/>
      <c r="E16690" s="136"/>
      <c r="H16690" s="136"/>
      <c r="K16690" s="136"/>
      <c r="O16690" s="136"/>
      <c r="T16690" s="136"/>
      <c r="W16690" s="136"/>
      <c r="Z16690" s="136"/>
      <c r="AC16690" s="136"/>
    </row>
    <row r="16691" spans="2:29">
      <c r="B16691" s="136"/>
      <c r="E16691" s="136"/>
      <c r="H16691" s="136"/>
      <c r="K16691" s="136"/>
      <c r="O16691" s="136"/>
      <c r="T16691" s="136"/>
      <c r="W16691" s="136"/>
      <c r="Z16691" s="136"/>
      <c r="AC16691" s="136"/>
    </row>
    <row r="16692" spans="2:29">
      <c r="B16692" s="136"/>
      <c r="E16692" s="136"/>
      <c r="H16692" s="136"/>
      <c r="K16692" s="136"/>
      <c r="O16692" s="136"/>
      <c r="T16692" s="136"/>
      <c r="W16692" s="136"/>
      <c r="Z16692" s="136"/>
      <c r="AC16692" s="136"/>
    </row>
    <row r="16693" spans="2:29">
      <c r="B16693" s="136"/>
      <c r="E16693" s="136"/>
      <c r="H16693" s="136"/>
      <c r="K16693" s="136"/>
      <c r="O16693" s="136"/>
      <c r="T16693" s="136"/>
      <c r="W16693" s="136"/>
      <c r="Z16693" s="136"/>
      <c r="AC16693" s="136"/>
    </row>
    <row r="16694" spans="2:29">
      <c r="B16694" s="136"/>
      <c r="E16694" s="136"/>
      <c r="H16694" s="136"/>
      <c r="K16694" s="136"/>
      <c r="O16694" s="136"/>
      <c r="T16694" s="136"/>
      <c r="W16694" s="136"/>
      <c r="Z16694" s="136"/>
      <c r="AC16694" s="136"/>
    </row>
    <row r="16695" spans="2:29">
      <c r="B16695" s="136"/>
      <c r="E16695" s="136"/>
      <c r="H16695" s="136"/>
      <c r="K16695" s="136"/>
      <c r="O16695" s="136"/>
      <c r="T16695" s="136"/>
      <c r="W16695" s="136"/>
      <c r="Z16695" s="136"/>
      <c r="AC16695" s="136"/>
    </row>
    <row r="16696" spans="2:29">
      <c r="B16696" s="136"/>
      <c r="E16696" s="136"/>
      <c r="H16696" s="136"/>
      <c r="K16696" s="136"/>
      <c r="O16696" s="136"/>
      <c r="T16696" s="136"/>
      <c r="W16696" s="136"/>
      <c r="Z16696" s="136"/>
      <c r="AC16696" s="136"/>
    </row>
    <row r="16697" spans="2:29">
      <c r="B16697" s="136"/>
      <c r="E16697" s="136"/>
      <c r="H16697" s="136"/>
      <c r="K16697" s="136"/>
      <c r="O16697" s="136"/>
      <c r="T16697" s="136"/>
      <c r="W16697" s="136"/>
      <c r="Z16697" s="136"/>
      <c r="AC16697" s="136"/>
    </row>
    <row r="16698" spans="2:29">
      <c r="B16698" s="136"/>
      <c r="E16698" s="136"/>
      <c r="H16698" s="136"/>
      <c r="K16698" s="136"/>
      <c r="O16698" s="136"/>
      <c r="T16698" s="136"/>
      <c r="W16698" s="136"/>
      <c r="Z16698" s="136"/>
      <c r="AC16698" s="136"/>
    </row>
    <row r="16699" spans="2:29">
      <c r="B16699" s="136"/>
      <c r="E16699" s="136"/>
      <c r="H16699" s="136"/>
      <c r="K16699" s="136"/>
      <c r="O16699" s="136"/>
      <c r="T16699" s="136"/>
      <c r="W16699" s="136"/>
      <c r="Z16699" s="136"/>
      <c r="AC16699" s="136"/>
    </row>
    <row r="16700" spans="2:29">
      <c r="B16700" s="136"/>
      <c r="E16700" s="136"/>
      <c r="H16700" s="136"/>
      <c r="K16700" s="136"/>
      <c r="O16700" s="136"/>
      <c r="T16700" s="136"/>
      <c r="W16700" s="136"/>
      <c r="Z16700" s="136"/>
      <c r="AC16700" s="136"/>
    </row>
    <row r="16701" spans="2:29">
      <c r="B16701" s="136"/>
      <c r="E16701" s="136"/>
      <c r="H16701" s="136"/>
      <c r="K16701" s="136"/>
      <c r="O16701" s="136"/>
      <c r="T16701" s="136"/>
      <c r="W16701" s="136"/>
      <c r="Z16701" s="136"/>
      <c r="AC16701" s="136"/>
    </row>
    <row r="16702" spans="2:29">
      <c r="B16702" s="136"/>
      <c r="E16702" s="136"/>
      <c r="H16702" s="136"/>
      <c r="K16702" s="136"/>
      <c r="O16702" s="136"/>
      <c r="T16702" s="136"/>
      <c r="W16702" s="136"/>
      <c r="Z16702" s="136"/>
      <c r="AC16702" s="136"/>
    </row>
    <row r="16703" spans="2:29">
      <c r="B16703" s="136"/>
      <c r="E16703" s="136"/>
      <c r="H16703" s="136"/>
      <c r="K16703" s="136"/>
      <c r="O16703" s="136"/>
      <c r="T16703" s="136"/>
      <c r="W16703" s="136"/>
      <c r="Z16703" s="136"/>
      <c r="AC16703" s="136"/>
    </row>
    <row r="16704" spans="2:29">
      <c r="B16704" s="136"/>
      <c r="E16704" s="136"/>
      <c r="H16704" s="136"/>
      <c r="K16704" s="136"/>
      <c r="O16704" s="136"/>
      <c r="T16704" s="136"/>
      <c r="W16704" s="136"/>
      <c r="Z16704" s="136"/>
      <c r="AC16704" s="136"/>
    </row>
    <row r="16705" spans="2:29">
      <c r="B16705" s="136"/>
      <c r="E16705" s="136"/>
      <c r="H16705" s="136"/>
      <c r="K16705" s="136"/>
      <c r="O16705" s="136"/>
      <c r="T16705" s="136"/>
      <c r="W16705" s="136"/>
      <c r="Z16705" s="136"/>
      <c r="AC16705" s="136"/>
    </row>
    <row r="16706" spans="2:29">
      <c r="B16706" s="136"/>
      <c r="E16706" s="136"/>
      <c r="H16706" s="136"/>
      <c r="K16706" s="136"/>
      <c r="O16706" s="136"/>
      <c r="T16706" s="136"/>
      <c r="W16706" s="136"/>
      <c r="Z16706" s="136"/>
      <c r="AC16706" s="136"/>
    </row>
    <row r="16707" spans="2:29">
      <c r="B16707" s="136"/>
      <c r="E16707" s="136"/>
      <c r="H16707" s="136"/>
      <c r="K16707" s="136"/>
      <c r="O16707" s="136"/>
      <c r="T16707" s="136"/>
      <c r="W16707" s="136"/>
      <c r="Z16707" s="136"/>
      <c r="AC16707" s="136"/>
    </row>
    <row r="16708" spans="2:29">
      <c r="B16708" s="136"/>
      <c r="E16708" s="136"/>
      <c r="H16708" s="136"/>
      <c r="K16708" s="136"/>
      <c r="O16708" s="136"/>
      <c r="T16708" s="136"/>
      <c r="W16708" s="136"/>
      <c r="Z16708" s="136"/>
      <c r="AC16708" s="136"/>
    </row>
    <row r="16709" spans="2:29">
      <c r="B16709" s="136"/>
      <c r="E16709" s="136"/>
      <c r="H16709" s="136"/>
      <c r="K16709" s="136"/>
      <c r="O16709" s="136"/>
      <c r="T16709" s="136"/>
      <c r="W16709" s="136"/>
      <c r="Z16709" s="136"/>
      <c r="AC16709" s="136"/>
    </row>
    <row r="16710" spans="2:29">
      <c r="B16710" s="136"/>
      <c r="E16710" s="136"/>
      <c r="H16710" s="136"/>
      <c r="K16710" s="136"/>
      <c r="O16710" s="136"/>
      <c r="T16710" s="136"/>
      <c r="W16710" s="136"/>
      <c r="Z16710" s="136"/>
      <c r="AC16710" s="136"/>
    </row>
    <row r="16711" spans="2:29">
      <c r="B16711" s="136"/>
      <c r="E16711" s="136"/>
      <c r="H16711" s="136"/>
      <c r="K16711" s="136"/>
      <c r="O16711" s="136"/>
      <c r="T16711" s="136"/>
      <c r="W16711" s="136"/>
      <c r="Z16711" s="136"/>
      <c r="AC16711" s="136"/>
    </row>
    <row r="16712" spans="2:29">
      <c r="B16712" s="136"/>
      <c r="E16712" s="136"/>
      <c r="H16712" s="136"/>
      <c r="K16712" s="136"/>
      <c r="O16712" s="136"/>
      <c r="T16712" s="136"/>
      <c r="W16712" s="136"/>
      <c r="Z16712" s="136"/>
      <c r="AC16712" s="136"/>
    </row>
    <row r="16713" spans="2:29">
      <c r="B16713" s="136"/>
      <c r="E16713" s="136"/>
      <c r="H16713" s="136"/>
      <c r="K16713" s="136"/>
      <c r="O16713" s="136"/>
      <c r="T16713" s="136"/>
      <c r="W16713" s="136"/>
      <c r="Z16713" s="136"/>
      <c r="AC16713" s="136"/>
    </row>
    <row r="16714" spans="2:29">
      <c r="B16714" s="136"/>
      <c r="E16714" s="136"/>
      <c r="H16714" s="136"/>
      <c r="K16714" s="136"/>
      <c r="O16714" s="136"/>
      <c r="T16714" s="136"/>
      <c r="W16714" s="136"/>
      <c r="Z16714" s="136"/>
      <c r="AC16714" s="136"/>
    </row>
    <row r="16715" spans="2:29">
      <c r="B16715" s="136"/>
      <c r="E16715" s="136"/>
      <c r="H16715" s="136"/>
      <c r="K16715" s="136"/>
      <c r="O16715" s="136"/>
      <c r="T16715" s="136"/>
      <c r="W16715" s="136"/>
      <c r="Z16715" s="136"/>
      <c r="AC16715" s="136"/>
    </row>
    <row r="16716" spans="2:29">
      <c r="B16716" s="136"/>
      <c r="E16716" s="136"/>
      <c r="H16716" s="136"/>
      <c r="K16716" s="136"/>
      <c r="O16716" s="136"/>
      <c r="T16716" s="136"/>
      <c r="W16716" s="136"/>
      <c r="Z16716" s="136"/>
      <c r="AC16716" s="136"/>
    </row>
    <row r="16717" spans="2:29">
      <c r="B16717" s="136"/>
      <c r="E16717" s="136"/>
      <c r="H16717" s="136"/>
      <c r="K16717" s="136"/>
      <c r="O16717" s="136"/>
      <c r="T16717" s="136"/>
      <c r="W16717" s="136"/>
      <c r="Z16717" s="136"/>
      <c r="AC16717" s="136"/>
    </row>
    <row r="16718" spans="2:29">
      <c r="B16718" s="136"/>
      <c r="E16718" s="136"/>
      <c r="H16718" s="136"/>
      <c r="K16718" s="136"/>
      <c r="O16718" s="136"/>
      <c r="T16718" s="136"/>
      <c r="W16718" s="136"/>
      <c r="Z16718" s="136"/>
      <c r="AC16718" s="136"/>
    </row>
    <row r="16719" spans="2:29">
      <c r="B16719" s="136"/>
      <c r="E16719" s="136"/>
      <c r="H16719" s="136"/>
      <c r="K16719" s="136"/>
      <c r="O16719" s="136"/>
      <c r="T16719" s="136"/>
      <c r="W16719" s="136"/>
      <c r="Z16719" s="136"/>
      <c r="AC16719" s="136"/>
    </row>
    <row r="16720" spans="2:29">
      <c r="B16720" s="136"/>
      <c r="E16720" s="136"/>
      <c r="H16720" s="136"/>
      <c r="K16720" s="136"/>
      <c r="O16720" s="136"/>
      <c r="T16720" s="136"/>
      <c r="W16720" s="136"/>
      <c r="Z16720" s="136"/>
      <c r="AC16720" s="136"/>
    </row>
    <row r="16721" spans="2:29">
      <c r="B16721" s="136"/>
      <c r="E16721" s="136"/>
      <c r="H16721" s="136"/>
      <c r="K16721" s="136"/>
      <c r="O16721" s="136"/>
      <c r="T16721" s="136"/>
      <c r="W16721" s="136"/>
      <c r="Z16721" s="136"/>
      <c r="AC16721" s="136"/>
    </row>
    <row r="16722" spans="2:29">
      <c r="B16722" s="136"/>
      <c r="E16722" s="136"/>
      <c r="H16722" s="136"/>
      <c r="K16722" s="136"/>
      <c r="O16722" s="136"/>
      <c r="T16722" s="136"/>
      <c r="W16722" s="136"/>
      <c r="Z16722" s="136"/>
      <c r="AC16722" s="136"/>
    </row>
    <row r="16723" spans="2:29">
      <c r="B16723" s="136"/>
      <c r="E16723" s="136"/>
      <c r="H16723" s="136"/>
      <c r="K16723" s="136"/>
      <c r="O16723" s="136"/>
      <c r="T16723" s="136"/>
      <c r="W16723" s="136"/>
      <c r="Z16723" s="136"/>
      <c r="AC16723" s="136"/>
    </row>
    <row r="16724" spans="2:29">
      <c r="B16724" s="136"/>
      <c r="E16724" s="136"/>
      <c r="H16724" s="136"/>
      <c r="K16724" s="136"/>
      <c r="O16724" s="136"/>
      <c r="T16724" s="136"/>
      <c r="W16724" s="136"/>
      <c r="Z16724" s="136"/>
      <c r="AC16724" s="136"/>
    </row>
    <row r="16725" spans="2:29">
      <c r="B16725" s="136"/>
      <c r="E16725" s="136"/>
      <c r="H16725" s="136"/>
      <c r="K16725" s="136"/>
      <c r="O16725" s="136"/>
      <c r="T16725" s="136"/>
      <c r="W16725" s="136"/>
      <c r="Z16725" s="136"/>
      <c r="AC16725" s="136"/>
    </row>
    <row r="16726" spans="2:29">
      <c r="B16726" s="136"/>
      <c r="E16726" s="136"/>
      <c r="H16726" s="136"/>
      <c r="K16726" s="136"/>
      <c r="O16726" s="136"/>
      <c r="T16726" s="136"/>
      <c r="W16726" s="136"/>
      <c r="Z16726" s="136"/>
      <c r="AC16726" s="136"/>
    </row>
    <row r="16727" spans="2:29">
      <c r="B16727" s="136"/>
      <c r="E16727" s="136"/>
      <c r="H16727" s="136"/>
      <c r="K16727" s="136"/>
      <c r="O16727" s="136"/>
      <c r="T16727" s="136"/>
      <c r="W16727" s="136"/>
      <c r="Z16727" s="136"/>
      <c r="AC16727" s="136"/>
    </row>
    <row r="16728" spans="2:29">
      <c r="B16728" s="136"/>
      <c r="E16728" s="136"/>
      <c r="H16728" s="136"/>
      <c r="K16728" s="136"/>
      <c r="O16728" s="136"/>
      <c r="T16728" s="136"/>
      <c r="W16728" s="136"/>
      <c r="Z16728" s="136"/>
      <c r="AC16728" s="136"/>
    </row>
    <row r="16729" spans="2:29">
      <c r="B16729" s="136"/>
      <c r="E16729" s="136"/>
      <c r="H16729" s="136"/>
      <c r="K16729" s="136"/>
      <c r="O16729" s="136"/>
      <c r="T16729" s="136"/>
      <c r="W16729" s="136"/>
      <c r="Z16729" s="136"/>
      <c r="AC16729" s="136"/>
    </row>
    <row r="16730" spans="2:29">
      <c r="B16730" s="136"/>
      <c r="E16730" s="136"/>
      <c r="H16730" s="136"/>
      <c r="K16730" s="136"/>
      <c r="O16730" s="136"/>
      <c r="T16730" s="136"/>
      <c r="W16730" s="136"/>
      <c r="Z16730" s="136"/>
      <c r="AC16730" s="136"/>
    </row>
    <row r="16731" spans="2:29">
      <c r="B16731" s="136"/>
      <c r="E16731" s="136"/>
      <c r="H16731" s="136"/>
      <c r="K16731" s="136"/>
      <c r="O16731" s="136"/>
      <c r="T16731" s="136"/>
      <c r="W16731" s="136"/>
      <c r="Z16731" s="136"/>
      <c r="AC16731" s="136"/>
    </row>
    <row r="16732" spans="2:29">
      <c r="B16732" s="136"/>
      <c r="E16732" s="136"/>
      <c r="H16732" s="136"/>
      <c r="K16732" s="136"/>
      <c r="O16732" s="136"/>
      <c r="T16732" s="136"/>
      <c r="W16732" s="136"/>
      <c r="Z16732" s="136"/>
      <c r="AC16732" s="136"/>
    </row>
    <row r="16733" spans="2:29">
      <c r="B16733" s="136"/>
      <c r="E16733" s="136"/>
      <c r="H16733" s="136"/>
      <c r="K16733" s="136"/>
      <c r="O16733" s="136"/>
      <c r="T16733" s="136"/>
      <c r="W16733" s="136"/>
      <c r="Z16733" s="136"/>
      <c r="AC16733" s="136"/>
    </row>
    <row r="16734" spans="2:29">
      <c r="B16734" s="136"/>
      <c r="E16734" s="136"/>
      <c r="H16734" s="136"/>
      <c r="K16734" s="136"/>
      <c r="O16734" s="136"/>
      <c r="T16734" s="136"/>
      <c r="W16734" s="136"/>
      <c r="Z16734" s="136"/>
      <c r="AC16734" s="136"/>
    </row>
    <row r="16735" spans="2:29">
      <c r="B16735" s="136"/>
      <c r="E16735" s="136"/>
      <c r="H16735" s="136"/>
      <c r="K16735" s="136"/>
      <c r="O16735" s="136"/>
      <c r="T16735" s="136"/>
      <c r="W16735" s="136"/>
      <c r="Z16735" s="136"/>
      <c r="AC16735" s="136"/>
    </row>
    <row r="16736" spans="2:29">
      <c r="B16736" s="136"/>
      <c r="E16736" s="136"/>
      <c r="H16736" s="136"/>
      <c r="K16736" s="136"/>
      <c r="O16736" s="136"/>
      <c r="T16736" s="136"/>
      <c r="W16736" s="136"/>
      <c r="Z16736" s="136"/>
      <c r="AC16736" s="136"/>
    </row>
    <row r="16737" spans="2:29">
      <c r="B16737" s="136"/>
      <c r="E16737" s="136"/>
      <c r="H16737" s="136"/>
      <c r="K16737" s="136"/>
      <c r="O16737" s="136"/>
      <c r="T16737" s="136"/>
      <c r="W16737" s="136"/>
      <c r="Z16737" s="136"/>
      <c r="AC16737" s="136"/>
    </row>
    <row r="16738" spans="2:29">
      <c r="B16738" s="136"/>
      <c r="E16738" s="136"/>
      <c r="H16738" s="136"/>
      <c r="K16738" s="136"/>
      <c r="O16738" s="136"/>
      <c r="T16738" s="136"/>
      <c r="W16738" s="136"/>
      <c r="Z16738" s="136"/>
      <c r="AC16738" s="136"/>
    </row>
    <row r="16739" spans="2:29">
      <c r="B16739" s="136"/>
      <c r="E16739" s="136"/>
      <c r="H16739" s="136"/>
      <c r="K16739" s="136"/>
      <c r="O16739" s="136"/>
      <c r="T16739" s="136"/>
      <c r="W16739" s="136"/>
      <c r="Z16739" s="136"/>
      <c r="AC16739" s="136"/>
    </row>
    <row r="16740" spans="2:29">
      <c r="B16740" s="136"/>
      <c r="E16740" s="136"/>
      <c r="H16740" s="136"/>
      <c r="K16740" s="136"/>
      <c r="O16740" s="136"/>
      <c r="T16740" s="136"/>
      <c r="W16740" s="136"/>
      <c r="Z16740" s="136"/>
      <c r="AC16740" s="136"/>
    </row>
    <row r="16741" spans="2:29">
      <c r="B16741" s="136"/>
      <c r="E16741" s="136"/>
      <c r="H16741" s="136"/>
      <c r="K16741" s="136"/>
      <c r="O16741" s="136"/>
      <c r="T16741" s="136"/>
      <c r="W16741" s="136"/>
      <c r="Z16741" s="136"/>
      <c r="AC16741" s="136"/>
    </row>
    <row r="16742" spans="2:29">
      <c r="B16742" s="136"/>
      <c r="E16742" s="136"/>
      <c r="H16742" s="136"/>
      <c r="K16742" s="136"/>
      <c r="O16742" s="136"/>
      <c r="T16742" s="136"/>
      <c r="W16742" s="136"/>
      <c r="Z16742" s="136"/>
      <c r="AC16742" s="136"/>
    </row>
    <row r="16743" spans="2:29">
      <c r="B16743" s="136"/>
      <c r="E16743" s="136"/>
      <c r="H16743" s="136"/>
      <c r="K16743" s="136"/>
      <c r="O16743" s="136"/>
      <c r="T16743" s="136"/>
      <c r="W16743" s="136"/>
      <c r="Z16743" s="136"/>
      <c r="AC16743" s="136"/>
    </row>
    <row r="16744" spans="2:29">
      <c r="B16744" s="136"/>
      <c r="E16744" s="136"/>
      <c r="H16744" s="136"/>
      <c r="K16744" s="136"/>
      <c r="O16744" s="136"/>
      <c r="T16744" s="136"/>
      <c r="W16744" s="136"/>
      <c r="Z16744" s="136"/>
      <c r="AC16744" s="136"/>
    </row>
    <row r="16745" spans="2:29">
      <c r="B16745" s="136"/>
      <c r="E16745" s="136"/>
      <c r="H16745" s="136"/>
      <c r="K16745" s="136"/>
      <c r="O16745" s="136"/>
      <c r="T16745" s="136"/>
      <c r="W16745" s="136"/>
      <c r="Z16745" s="136"/>
      <c r="AC16745" s="136"/>
    </row>
    <row r="16746" spans="2:29">
      <c r="B16746" s="136"/>
      <c r="E16746" s="136"/>
      <c r="H16746" s="136"/>
      <c r="K16746" s="136"/>
      <c r="O16746" s="136"/>
      <c r="T16746" s="136"/>
      <c r="W16746" s="136"/>
      <c r="Z16746" s="136"/>
      <c r="AC16746" s="136"/>
    </row>
    <row r="16747" spans="2:29">
      <c r="B16747" s="136"/>
      <c r="E16747" s="136"/>
      <c r="H16747" s="136"/>
      <c r="K16747" s="136"/>
      <c r="O16747" s="136"/>
      <c r="T16747" s="136"/>
      <c r="W16747" s="136"/>
      <c r="Z16747" s="136"/>
      <c r="AC16747" s="136"/>
    </row>
    <row r="16748" spans="2:29">
      <c r="B16748" s="136"/>
      <c r="E16748" s="136"/>
      <c r="H16748" s="136"/>
      <c r="K16748" s="136"/>
      <c r="O16748" s="136"/>
      <c r="T16748" s="136"/>
      <c r="W16748" s="136"/>
      <c r="Z16748" s="136"/>
      <c r="AC16748" s="136"/>
    </row>
    <row r="16749" spans="2:29">
      <c r="B16749" s="136"/>
      <c r="E16749" s="136"/>
      <c r="H16749" s="136"/>
      <c r="K16749" s="136"/>
      <c r="O16749" s="136"/>
      <c r="T16749" s="136"/>
      <c r="W16749" s="136"/>
      <c r="Z16749" s="136"/>
      <c r="AC16749" s="136"/>
    </row>
    <row r="16750" spans="2:29">
      <c r="B16750" s="136"/>
      <c r="E16750" s="136"/>
      <c r="H16750" s="136"/>
      <c r="K16750" s="136"/>
      <c r="O16750" s="136"/>
      <c r="T16750" s="136"/>
      <c r="W16750" s="136"/>
      <c r="Z16750" s="136"/>
      <c r="AC16750" s="136"/>
    </row>
    <row r="16751" spans="2:29">
      <c r="B16751" s="136"/>
      <c r="E16751" s="136"/>
      <c r="H16751" s="136"/>
      <c r="K16751" s="136"/>
      <c r="O16751" s="136"/>
      <c r="T16751" s="136"/>
      <c r="W16751" s="136"/>
      <c r="Z16751" s="136"/>
      <c r="AC16751" s="136"/>
    </row>
    <row r="16752" spans="2:29">
      <c r="B16752" s="136"/>
      <c r="E16752" s="136"/>
      <c r="H16752" s="136"/>
      <c r="K16752" s="136"/>
      <c r="O16752" s="136"/>
      <c r="T16752" s="136"/>
      <c r="W16752" s="136"/>
      <c r="Z16752" s="136"/>
      <c r="AC16752" s="136"/>
    </row>
    <row r="16753" spans="2:29">
      <c r="B16753" s="136"/>
      <c r="E16753" s="136"/>
      <c r="H16753" s="136"/>
      <c r="K16753" s="136"/>
      <c r="O16753" s="136"/>
      <c r="T16753" s="136"/>
      <c r="W16753" s="136"/>
      <c r="Z16753" s="136"/>
      <c r="AC16753" s="136"/>
    </row>
    <row r="16754" spans="2:29">
      <c r="B16754" s="136"/>
      <c r="E16754" s="136"/>
      <c r="H16754" s="136"/>
      <c r="K16754" s="136"/>
      <c r="O16754" s="136"/>
      <c r="T16754" s="136"/>
      <c r="W16754" s="136"/>
      <c r="Z16754" s="136"/>
      <c r="AC16754" s="136"/>
    </row>
    <row r="16755" spans="2:29">
      <c r="B16755" s="136"/>
      <c r="E16755" s="136"/>
      <c r="H16755" s="136"/>
      <c r="K16755" s="136"/>
      <c r="O16755" s="136"/>
      <c r="T16755" s="136"/>
      <c r="W16755" s="136"/>
      <c r="Z16755" s="136"/>
      <c r="AC16755" s="136"/>
    </row>
    <row r="16756" spans="2:29">
      <c r="B16756" s="136"/>
      <c r="E16756" s="136"/>
      <c r="H16756" s="136"/>
      <c r="K16756" s="136"/>
      <c r="O16756" s="136"/>
      <c r="T16756" s="136"/>
      <c r="W16756" s="136"/>
      <c r="Z16756" s="136"/>
      <c r="AC16756" s="136"/>
    </row>
    <row r="16757" spans="2:29">
      <c r="B16757" s="136"/>
      <c r="E16757" s="136"/>
      <c r="H16757" s="136"/>
      <c r="K16757" s="136"/>
      <c r="O16757" s="136"/>
      <c r="T16757" s="136"/>
      <c r="W16757" s="136"/>
      <c r="Z16757" s="136"/>
      <c r="AC16757" s="136"/>
    </row>
    <row r="16758" spans="2:29">
      <c r="B16758" s="136"/>
      <c r="E16758" s="136"/>
      <c r="H16758" s="136"/>
      <c r="K16758" s="136"/>
      <c r="O16758" s="136"/>
      <c r="T16758" s="136"/>
      <c r="W16758" s="136"/>
      <c r="Z16758" s="136"/>
      <c r="AC16758" s="136"/>
    </row>
    <row r="16759" spans="2:29">
      <c r="B16759" s="136"/>
      <c r="E16759" s="136"/>
      <c r="H16759" s="136"/>
      <c r="K16759" s="136"/>
      <c r="O16759" s="136"/>
      <c r="T16759" s="136"/>
      <c r="W16759" s="136"/>
      <c r="Z16759" s="136"/>
      <c r="AC16759" s="136"/>
    </row>
    <row r="16760" spans="2:29">
      <c r="B16760" s="136"/>
      <c r="E16760" s="136"/>
      <c r="H16760" s="136"/>
      <c r="K16760" s="136"/>
      <c r="O16760" s="136"/>
      <c r="T16760" s="136"/>
      <c r="W16760" s="136"/>
      <c r="Z16760" s="136"/>
      <c r="AC16760" s="136"/>
    </row>
    <row r="16761" spans="2:29">
      <c r="B16761" s="136"/>
      <c r="E16761" s="136"/>
      <c r="H16761" s="136"/>
      <c r="K16761" s="136"/>
      <c r="O16761" s="136"/>
      <c r="T16761" s="136"/>
      <c r="W16761" s="136"/>
      <c r="Z16761" s="136"/>
      <c r="AC16761" s="136"/>
    </row>
    <row r="16762" spans="2:29">
      <c r="B16762" s="136"/>
      <c r="E16762" s="136"/>
      <c r="H16762" s="136"/>
      <c r="K16762" s="136"/>
      <c r="O16762" s="136"/>
      <c r="T16762" s="136"/>
      <c r="W16762" s="136"/>
      <c r="Z16762" s="136"/>
      <c r="AC16762" s="136"/>
    </row>
    <row r="16763" spans="2:29">
      <c r="B16763" s="136"/>
      <c r="E16763" s="136"/>
      <c r="H16763" s="136"/>
      <c r="K16763" s="136"/>
      <c r="O16763" s="136"/>
      <c r="T16763" s="136"/>
      <c r="W16763" s="136"/>
      <c r="Z16763" s="136"/>
      <c r="AC16763" s="136"/>
    </row>
    <row r="16764" spans="2:29">
      <c r="B16764" s="136"/>
      <c r="E16764" s="136"/>
      <c r="H16764" s="136"/>
      <c r="K16764" s="136"/>
      <c r="O16764" s="136"/>
      <c r="T16764" s="136"/>
      <c r="W16764" s="136"/>
      <c r="Z16764" s="136"/>
      <c r="AC16764" s="136"/>
    </row>
    <row r="16765" spans="2:29">
      <c r="B16765" s="136"/>
      <c r="E16765" s="136"/>
      <c r="H16765" s="136"/>
      <c r="K16765" s="136"/>
      <c r="O16765" s="136"/>
      <c r="T16765" s="136"/>
      <c r="W16765" s="136"/>
      <c r="Z16765" s="136"/>
      <c r="AC16765" s="136"/>
    </row>
    <row r="16766" spans="2:29">
      <c r="B16766" s="136"/>
      <c r="E16766" s="136"/>
      <c r="H16766" s="136"/>
      <c r="K16766" s="136"/>
      <c r="O16766" s="136"/>
      <c r="T16766" s="136"/>
      <c r="W16766" s="136"/>
      <c r="Z16766" s="136"/>
      <c r="AC16766" s="136"/>
    </row>
    <row r="16767" spans="2:29">
      <c r="B16767" s="136"/>
      <c r="E16767" s="136"/>
      <c r="H16767" s="136"/>
      <c r="K16767" s="136"/>
      <c r="O16767" s="136"/>
      <c r="T16767" s="136"/>
      <c r="W16767" s="136"/>
      <c r="Z16767" s="136"/>
      <c r="AC16767" s="136"/>
    </row>
    <row r="16768" spans="2:29">
      <c r="B16768" s="136"/>
      <c r="E16768" s="136"/>
      <c r="H16768" s="136"/>
      <c r="K16768" s="136"/>
      <c r="O16768" s="136"/>
      <c r="T16768" s="136"/>
      <c r="W16768" s="136"/>
      <c r="Z16768" s="136"/>
      <c r="AC16768" s="136"/>
    </row>
    <row r="16769" spans="2:29">
      <c r="B16769" s="136"/>
      <c r="E16769" s="136"/>
      <c r="H16769" s="136"/>
      <c r="K16769" s="136"/>
      <c r="O16769" s="136"/>
      <c r="T16769" s="136"/>
      <c r="W16769" s="136"/>
      <c r="Z16769" s="136"/>
      <c r="AC16769" s="136"/>
    </row>
    <row r="16770" spans="2:29">
      <c r="B16770" s="136"/>
      <c r="E16770" s="136"/>
      <c r="H16770" s="136"/>
      <c r="K16770" s="136"/>
      <c r="O16770" s="136"/>
      <c r="T16770" s="136"/>
      <c r="W16770" s="136"/>
      <c r="Z16770" s="136"/>
      <c r="AC16770" s="136"/>
    </row>
    <row r="16771" spans="2:29">
      <c r="B16771" s="136"/>
      <c r="E16771" s="136"/>
      <c r="H16771" s="136"/>
      <c r="K16771" s="136"/>
      <c r="O16771" s="136"/>
      <c r="T16771" s="136"/>
      <c r="W16771" s="136"/>
      <c r="Z16771" s="136"/>
      <c r="AC16771" s="136"/>
    </row>
    <row r="16772" spans="2:29">
      <c r="B16772" s="136"/>
      <c r="E16772" s="136"/>
      <c r="H16772" s="136"/>
      <c r="K16772" s="136"/>
      <c r="O16772" s="136"/>
      <c r="T16772" s="136"/>
      <c r="W16772" s="136"/>
      <c r="Z16772" s="136"/>
      <c r="AC16772" s="136"/>
    </row>
    <row r="16773" spans="2:29">
      <c r="B16773" s="136"/>
      <c r="E16773" s="136"/>
      <c r="H16773" s="136"/>
      <c r="K16773" s="136"/>
      <c r="O16773" s="136"/>
      <c r="T16773" s="136"/>
      <c r="W16773" s="136"/>
      <c r="Z16773" s="136"/>
      <c r="AC16773" s="136"/>
    </row>
    <row r="16774" spans="2:29">
      <c r="B16774" s="136"/>
      <c r="E16774" s="136"/>
      <c r="H16774" s="136"/>
      <c r="K16774" s="136"/>
      <c r="O16774" s="136"/>
      <c r="T16774" s="136"/>
      <c r="W16774" s="136"/>
      <c r="Z16774" s="136"/>
      <c r="AC16774" s="136"/>
    </row>
    <row r="16775" spans="2:29">
      <c r="B16775" s="136"/>
      <c r="E16775" s="136"/>
      <c r="H16775" s="136"/>
      <c r="K16775" s="136"/>
      <c r="O16775" s="136"/>
      <c r="T16775" s="136"/>
      <c r="W16775" s="136"/>
      <c r="Z16775" s="136"/>
      <c r="AC16775" s="136"/>
    </row>
    <row r="16776" spans="2:29">
      <c r="B16776" s="136"/>
      <c r="E16776" s="136"/>
      <c r="H16776" s="136"/>
      <c r="K16776" s="136"/>
      <c r="O16776" s="136"/>
      <c r="T16776" s="136"/>
      <c r="W16776" s="136"/>
      <c r="Z16776" s="136"/>
      <c r="AC16776" s="136"/>
    </row>
    <row r="16777" spans="2:29">
      <c r="B16777" s="136"/>
      <c r="E16777" s="136"/>
      <c r="H16777" s="136"/>
      <c r="K16777" s="136"/>
      <c r="O16777" s="136"/>
      <c r="T16777" s="136"/>
      <c r="W16777" s="136"/>
      <c r="Z16777" s="136"/>
      <c r="AC16777" s="136"/>
    </row>
    <row r="16778" spans="2:29">
      <c r="B16778" s="136"/>
      <c r="E16778" s="136"/>
      <c r="H16778" s="136"/>
      <c r="K16778" s="136"/>
      <c r="O16778" s="136"/>
      <c r="T16778" s="136"/>
      <c r="W16778" s="136"/>
      <c r="Z16778" s="136"/>
      <c r="AC16778" s="136"/>
    </row>
    <row r="16779" spans="2:29">
      <c r="B16779" s="136"/>
      <c r="E16779" s="136"/>
      <c r="H16779" s="136"/>
      <c r="K16779" s="136"/>
      <c r="O16779" s="136"/>
      <c r="T16779" s="136"/>
      <c r="W16779" s="136"/>
      <c r="Z16779" s="136"/>
      <c r="AC16779" s="136"/>
    </row>
    <row r="16780" spans="2:29">
      <c r="B16780" s="136"/>
      <c r="E16780" s="136"/>
      <c r="H16780" s="136"/>
      <c r="K16780" s="136"/>
      <c r="O16780" s="136"/>
      <c r="T16780" s="136"/>
      <c r="W16780" s="136"/>
      <c r="Z16780" s="136"/>
      <c r="AC16780" s="136"/>
    </row>
    <row r="16781" spans="2:29">
      <c r="B16781" s="136"/>
      <c r="E16781" s="136"/>
      <c r="H16781" s="136"/>
      <c r="K16781" s="136"/>
      <c r="O16781" s="136"/>
      <c r="T16781" s="136"/>
      <c r="W16781" s="136"/>
      <c r="Z16781" s="136"/>
      <c r="AC16781" s="136"/>
    </row>
    <row r="16782" spans="2:29">
      <c r="B16782" s="136"/>
      <c r="E16782" s="136"/>
      <c r="H16782" s="136"/>
      <c r="K16782" s="136"/>
      <c r="O16782" s="136"/>
      <c r="T16782" s="136"/>
      <c r="W16782" s="136"/>
      <c r="Z16782" s="136"/>
      <c r="AC16782" s="136"/>
    </row>
    <row r="16783" spans="2:29">
      <c r="B16783" s="136"/>
      <c r="E16783" s="136"/>
      <c r="H16783" s="136"/>
      <c r="K16783" s="136"/>
      <c r="O16783" s="136"/>
      <c r="T16783" s="136"/>
      <c r="W16783" s="136"/>
      <c r="Z16783" s="136"/>
      <c r="AC16783" s="136"/>
    </row>
    <row r="16784" spans="2:29">
      <c r="B16784" s="136"/>
      <c r="E16784" s="136"/>
      <c r="H16784" s="136"/>
      <c r="K16784" s="136"/>
      <c r="O16784" s="136"/>
      <c r="T16784" s="136"/>
      <c r="W16784" s="136"/>
      <c r="Z16784" s="136"/>
      <c r="AC16784" s="136"/>
    </row>
    <row r="16785" spans="2:29">
      <c r="B16785" s="136"/>
      <c r="E16785" s="136"/>
      <c r="H16785" s="136"/>
      <c r="K16785" s="136"/>
      <c r="O16785" s="136"/>
      <c r="T16785" s="136"/>
      <c r="W16785" s="136"/>
      <c r="Z16785" s="136"/>
      <c r="AC16785" s="136"/>
    </row>
    <row r="16786" spans="2:29">
      <c r="B16786" s="136"/>
      <c r="E16786" s="136"/>
      <c r="H16786" s="136"/>
      <c r="K16786" s="136"/>
      <c r="O16786" s="136"/>
      <c r="T16786" s="136"/>
      <c r="W16786" s="136"/>
      <c r="Z16786" s="136"/>
      <c r="AC16786" s="136"/>
    </row>
    <row r="16787" spans="2:29">
      <c r="B16787" s="136"/>
      <c r="E16787" s="136"/>
      <c r="H16787" s="136"/>
      <c r="K16787" s="136"/>
      <c r="O16787" s="136"/>
      <c r="T16787" s="136"/>
      <c r="W16787" s="136"/>
      <c r="Z16787" s="136"/>
      <c r="AC16787" s="136"/>
    </row>
    <row r="16788" spans="2:29">
      <c r="B16788" s="136"/>
      <c r="E16788" s="136"/>
      <c r="H16788" s="136"/>
      <c r="K16788" s="136"/>
      <c r="O16788" s="136"/>
      <c r="T16788" s="136"/>
      <c r="W16788" s="136"/>
      <c r="Z16788" s="136"/>
      <c r="AC16788" s="136"/>
    </row>
    <row r="16789" spans="2:29">
      <c r="B16789" s="136"/>
      <c r="E16789" s="136"/>
      <c r="H16789" s="136"/>
      <c r="K16789" s="136"/>
      <c r="O16789" s="136"/>
      <c r="T16789" s="136"/>
      <c r="W16789" s="136"/>
      <c r="Z16789" s="136"/>
      <c r="AC16789" s="136"/>
    </row>
    <row r="16790" spans="2:29">
      <c r="B16790" s="136"/>
      <c r="E16790" s="136"/>
      <c r="H16790" s="136"/>
      <c r="K16790" s="136"/>
      <c r="O16790" s="136"/>
      <c r="T16790" s="136"/>
      <c r="W16790" s="136"/>
      <c r="Z16790" s="136"/>
      <c r="AC16790" s="136"/>
    </row>
    <row r="16791" spans="2:29">
      <c r="B16791" s="136"/>
      <c r="E16791" s="136"/>
      <c r="H16791" s="136"/>
      <c r="K16791" s="136"/>
      <c r="O16791" s="136"/>
      <c r="T16791" s="136"/>
      <c r="W16791" s="136"/>
      <c r="Z16791" s="136"/>
      <c r="AC16791" s="136"/>
    </row>
    <row r="16792" spans="2:29">
      <c r="B16792" s="136"/>
      <c r="E16792" s="136"/>
      <c r="H16792" s="136"/>
      <c r="K16792" s="136"/>
      <c r="O16792" s="136"/>
      <c r="T16792" s="136"/>
      <c r="W16792" s="136"/>
      <c r="Z16792" s="136"/>
      <c r="AC16792" s="136"/>
    </row>
    <row r="16793" spans="2:29">
      <c r="B16793" s="136"/>
      <c r="E16793" s="136"/>
      <c r="H16793" s="136"/>
      <c r="K16793" s="136"/>
      <c r="O16793" s="136"/>
      <c r="T16793" s="136"/>
      <c r="W16793" s="136"/>
      <c r="Z16793" s="136"/>
      <c r="AC16793" s="136"/>
    </row>
    <row r="16794" spans="2:29">
      <c r="B16794" s="136"/>
      <c r="E16794" s="136"/>
      <c r="H16794" s="136"/>
      <c r="K16794" s="136"/>
      <c r="O16794" s="136"/>
      <c r="T16794" s="136"/>
      <c r="W16794" s="136"/>
      <c r="Z16794" s="136"/>
      <c r="AC16794" s="136"/>
    </row>
    <row r="16795" spans="2:29">
      <c r="B16795" s="136"/>
      <c r="E16795" s="136"/>
      <c r="H16795" s="136"/>
      <c r="K16795" s="136"/>
      <c r="O16795" s="136"/>
      <c r="T16795" s="136"/>
      <c r="W16795" s="136"/>
      <c r="Z16795" s="136"/>
      <c r="AC16795" s="136"/>
    </row>
    <row r="16796" spans="2:29">
      <c r="B16796" s="136"/>
      <c r="E16796" s="136"/>
      <c r="H16796" s="136"/>
      <c r="K16796" s="136"/>
      <c r="O16796" s="136"/>
      <c r="T16796" s="136"/>
      <c r="W16796" s="136"/>
      <c r="Z16796" s="136"/>
      <c r="AC16796" s="136"/>
    </row>
    <row r="16797" spans="2:29">
      <c r="B16797" s="136"/>
      <c r="E16797" s="136"/>
      <c r="H16797" s="136"/>
      <c r="K16797" s="136"/>
      <c r="O16797" s="136"/>
      <c r="T16797" s="136"/>
      <c r="W16797" s="136"/>
      <c r="Z16797" s="136"/>
      <c r="AC16797" s="136"/>
    </row>
    <row r="16798" spans="2:29">
      <c r="B16798" s="136"/>
      <c r="E16798" s="136"/>
      <c r="H16798" s="136"/>
      <c r="K16798" s="136"/>
      <c r="O16798" s="136"/>
      <c r="T16798" s="136"/>
      <c r="W16798" s="136"/>
      <c r="Z16798" s="136"/>
      <c r="AC16798" s="136"/>
    </row>
    <row r="16799" spans="2:29">
      <c r="B16799" s="136"/>
      <c r="E16799" s="136"/>
      <c r="H16799" s="136"/>
      <c r="K16799" s="136"/>
      <c r="O16799" s="136"/>
      <c r="T16799" s="136"/>
      <c r="W16799" s="136"/>
      <c r="Z16799" s="136"/>
      <c r="AC16799" s="136"/>
    </row>
    <row r="16800" spans="2:29">
      <c r="B16800" s="136"/>
      <c r="E16800" s="136"/>
      <c r="H16800" s="136"/>
      <c r="K16800" s="136"/>
      <c r="O16800" s="136"/>
      <c r="T16800" s="136"/>
      <c r="W16800" s="136"/>
      <c r="Z16800" s="136"/>
      <c r="AC16800" s="136"/>
    </row>
    <row r="16801" spans="2:29">
      <c r="B16801" s="136"/>
      <c r="E16801" s="136"/>
      <c r="H16801" s="136"/>
      <c r="K16801" s="136"/>
      <c r="O16801" s="136"/>
      <c r="T16801" s="136"/>
      <c r="W16801" s="136"/>
      <c r="Z16801" s="136"/>
      <c r="AC16801" s="136"/>
    </row>
    <row r="16802" spans="2:29">
      <c r="B16802" s="136"/>
      <c r="E16802" s="136"/>
      <c r="H16802" s="136"/>
      <c r="K16802" s="136"/>
      <c r="O16802" s="136"/>
      <c r="T16802" s="136"/>
      <c r="W16802" s="136"/>
      <c r="Z16802" s="136"/>
      <c r="AC16802" s="136"/>
    </row>
    <row r="16803" spans="2:29">
      <c r="B16803" s="136"/>
      <c r="E16803" s="136"/>
      <c r="H16803" s="136"/>
      <c r="K16803" s="136"/>
      <c r="O16803" s="136"/>
      <c r="T16803" s="136"/>
      <c r="W16803" s="136"/>
      <c r="Z16803" s="136"/>
      <c r="AC16803" s="136"/>
    </row>
    <row r="16804" spans="2:29">
      <c r="B16804" s="136"/>
      <c r="E16804" s="136"/>
      <c r="H16804" s="136"/>
      <c r="K16804" s="136"/>
      <c r="O16804" s="136"/>
      <c r="T16804" s="136"/>
      <c r="W16804" s="136"/>
      <c r="Z16804" s="136"/>
      <c r="AC16804" s="136"/>
    </row>
    <row r="16805" spans="2:29">
      <c r="B16805" s="136"/>
      <c r="E16805" s="136"/>
      <c r="H16805" s="136"/>
      <c r="K16805" s="136"/>
      <c r="O16805" s="136"/>
      <c r="T16805" s="136"/>
      <c r="W16805" s="136"/>
      <c r="Z16805" s="136"/>
      <c r="AC16805" s="136"/>
    </row>
    <row r="16806" spans="2:29">
      <c r="B16806" s="136"/>
      <c r="E16806" s="136"/>
      <c r="H16806" s="136"/>
      <c r="K16806" s="136"/>
      <c r="O16806" s="136"/>
      <c r="T16806" s="136"/>
      <c r="W16806" s="136"/>
      <c r="Z16806" s="136"/>
      <c r="AC16806" s="136"/>
    </row>
    <row r="16807" spans="2:29">
      <c r="B16807" s="136"/>
      <c r="E16807" s="136"/>
      <c r="H16807" s="136"/>
      <c r="K16807" s="136"/>
      <c r="O16807" s="136"/>
      <c r="T16807" s="136"/>
      <c r="W16807" s="136"/>
      <c r="Z16807" s="136"/>
      <c r="AC16807" s="136"/>
    </row>
    <row r="16808" spans="2:29">
      <c r="B16808" s="136"/>
      <c r="E16808" s="136"/>
      <c r="H16808" s="136"/>
      <c r="K16808" s="136"/>
      <c r="O16808" s="136"/>
      <c r="T16808" s="136"/>
      <c r="W16808" s="136"/>
      <c r="Z16808" s="136"/>
      <c r="AC16808" s="136"/>
    </row>
    <row r="16809" spans="2:29">
      <c r="B16809" s="136"/>
      <c r="E16809" s="136"/>
      <c r="H16809" s="136"/>
      <c r="K16809" s="136"/>
      <c r="O16809" s="136"/>
      <c r="T16809" s="136"/>
      <c r="W16809" s="136"/>
      <c r="Z16809" s="136"/>
      <c r="AC16809" s="136"/>
    </row>
    <row r="16810" spans="2:29">
      <c r="B16810" s="136"/>
      <c r="E16810" s="136"/>
      <c r="H16810" s="136"/>
      <c r="K16810" s="136"/>
      <c r="O16810" s="136"/>
      <c r="T16810" s="136"/>
      <c r="W16810" s="136"/>
      <c r="Z16810" s="136"/>
      <c r="AC16810" s="136"/>
    </row>
    <row r="16811" spans="2:29">
      <c r="B16811" s="136"/>
      <c r="E16811" s="136"/>
      <c r="H16811" s="136"/>
      <c r="K16811" s="136"/>
      <c r="O16811" s="136"/>
      <c r="T16811" s="136"/>
      <c r="W16811" s="136"/>
      <c r="Z16811" s="136"/>
      <c r="AC16811" s="136"/>
    </row>
    <row r="16812" spans="2:29">
      <c r="B16812" s="136"/>
      <c r="E16812" s="136"/>
      <c r="H16812" s="136"/>
      <c r="K16812" s="136"/>
      <c r="O16812" s="136"/>
      <c r="T16812" s="136"/>
      <c r="W16812" s="136"/>
      <c r="Z16812" s="136"/>
      <c r="AC16812" s="136"/>
    </row>
    <row r="16813" spans="2:29">
      <c r="B16813" s="136"/>
      <c r="E16813" s="136"/>
      <c r="H16813" s="136"/>
      <c r="K16813" s="136"/>
      <c r="O16813" s="136"/>
      <c r="T16813" s="136"/>
      <c r="W16813" s="136"/>
      <c r="Z16813" s="136"/>
      <c r="AC16813" s="136"/>
    </row>
    <row r="16814" spans="2:29">
      <c r="B16814" s="136"/>
      <c r="E16814" s="136"/>
      <c r="H16814" s="136"/>
      <c r="K16814" s="136"/>
      <c r="O16814" s="136"/>
      <c r="T16814" s="136"/>
      <c r="W16814" s="136"/>
      <c r="Z16814" s="136"/>
      <c r="AC16814" s="136"/>
    </row>
    <row r="16815" spans="2:29">
      <c r="B16815" s="136"/>
      <c r="E16815" s="136"/>
      <c r="H16815" s="136"/>
      <c r="K16815" s="136"/>
      <c r="O16815" s="136"/>
      <c r="T16815" s="136"/>
      <c r="W16815" s="136"/>
      <c r="Z16815" s="136"/>
      <c r="AC16815" s="136"/>
    </row>
    <row r="16816" spans="2:29">
      <c r="B16816" s="136"/>
      <c r="E16816" s="136"/>
      <c r="H16816" s="136"/>
      <c r="K16816" s="136"/>
      <c r="O16816" s="136"/>
      <c r="T16816" s="136"/>
      <c r="W16816" s="136"/>
      <c r="Z16816" s="136"/>
      <c r="AC16816" s="136"/>
    </row>
    <row r="16817" spans="2:29">
      <c r="B16817" s="136"/>
      <c r="E16817" s="136"/>
      <c r="H16817" s="136"/>
      <c r="K16817" s="136"/>
      <c r="O16817" s="136"/>
      <c r="T16817" s="136"/>
      <c r="W16817" s="136"/>
      <c r="Z16817" s="136"/>
      <c r="AC16817" s="136"/>
    </row>
    <row r="16818" spans="2:29">
      <c r="B16818" s="136"/>
      <c r="E16818" s="136"/>
      <c r="H16818" s="136"/>
      <c r="K16818" s="136"/>
      <c r="O16818" s="136"/>
      <c r="T16818" s="136"/>
      <c r="W16818" s="136"/>
      <c r="Z16818" s="136"/>
      <c r="AC16818" s="136"/>
    </row>
    <row r="16819" spans="2:29">
      <c r="B16819" s="136"/>
      <c r="E16819" s="136"/>
      <c r="H16819" s="136"/>
      <c r="K16819" s="136"/>
      <c r="O16819" s="136"/>
      <c r="T16819" s="136"/>
      <c r="W16819" s="136"/>
      <c r="Z16819" s="136"/>
      <c r="AC16819" s="136"/>
    </row>
    <row r="16820" spans="2:29">
      <c r="B16820" s="136"/>
      <c r="E16820" s="136"/>
      <c r="H16820" s="136"/>
      <c r="K16820" s="136"/>
      <c r="O16820" s="136"/>
      <c r="T16820" s="136"/>
      <c r="W16820" s="136"/>
      <c r="Z16820" s="136"/>
      <c r="AC16820" s="136"/>
    </row>
    <row r="16821" spans="2:29">
      <c r="B16821" s="136"/>
      <c r="E16821" s="136"/>
      <c r="H16821" s="136"/>
      <c r="K16821" s="136"/>
      <c r="O16821" s="136"/>
      <c r="T16821" s="136"/>
      <c r="W16821" s="136"/>
      <c r="Z16821" s="136"/>
      <c r="AC16821" s="136"/>
    </row>
    <row r="16822" spans="2:29">
      <c r="B16822" s="136"/>
      <c r="E16822" s="136"/>
      <c r="H16822" s="136"/>
      <c r="K16822" s="136"/>
      <c r="O16822" s="136"/>
      <c r="T16822" s="136"/>
      <c r="W16822" s="136"/>
      <c r="Z16822" s="136"/>
      <c r="AC16822" s="136"/>
    </row>
    <row r="16823" spans="2:29">
      <c r="B16823" s="136"/>
      <c r="E16823" s="136"/>
      <c r="H16823" s="136"/>
      <c r="K16823" s="136"/>
      <c r="O16823" s="136"/>
      <c r="T16823" s="136"/>
      <c r="W16823" s="136"/>
      <c r="Z16823" s="136"/>
      <c r="AC16823" s="136"/>
    </row>
    <row r="16824" spans="2:29">
      <c r="B16824" s="136"/>
      <c r="E16824" s="136"/>
      <c r="H16824" s="136"/>
      <c r="K16824" s="136"/>
      <c r="O16824" s="136"/>
      <c r="T16824" s="136"/>
      <c r="W16824" s="136"/>
      <c r="Z16824" s="136"/>
      <c r="AC16824" s="136"/>
    </row>
    <row r="16825" spans="2:29">
      <c r="B16825" s="136"/>
      <c r="E16825" s="136"/>
      <c r="H16825" s="136"/>
      <c r="K16825" s="136"/>
      <c r="O16825" s="136"/>
      <c r="T16825" s="136"/>
      <c r="W16825" s="136"/>
      <c r="Z16825" s="136"/>
      <c r="AC16825" s="136"/>
    </row>
    <row r="16826" spans="2:29">
      <c r="B16826" s="136"/>
      <c r="E16826" s="136"/>
      <c r="H16826" s="136"/>
      <c r="K16826" s="136"/>
      <c r="O16826" s="136"/>
      <c r="T16826" s="136"/>
      <c r="W16826" s="136"/>
      <c r="Z16826" s="136"/>
      <c r="AC16826" s="136"/>
    </row>
    <row r="16827" spans="2:29">
      <c r="B16827" s="136"/>
      <c r="E16827" s="136"/>
      <c r="H16827" s="136"/>
      <c r="K16827" s="136"/>
      <c r="O16827" s="136"/>
      <c r="T16827" s="136"/>
      <c r="W16827" s="136"/>
      <c r="Z16827" s="136"/>
      <c r="AC16827" s="136"/>
    </row>
    <row r="16828" spans="2:29">
      <c r="B16828" s="136"/>
      <c r="E16828" s="136"/>
      <c r="H16828" s="136"/>
      <c r="K16828" s="136"/>
      <c r="O16828" s="136"/>
      <c r="T16828" s="136"/>
      <c r="W16828" s="136"/>
      <c r="Z16828" s="136"/>
      <c r="AC16828" s="136"/>
    </row>
    <row r="16829" spans="2:29">
      <c r="B16829" s="136"/>
      <c r="E16829" s="136"/>
      <c r="H16829" s="136"/>
      <c r="K16829" s="136"/>
      <c r="O16829" s="136"/>
      <c r="T16829" s="136"/>
      <c r="W16829" s="136"/>
      <c r="Z16829" s="136"/>
      <c r="AC16829" s="136"/>
    </row>
    <row r="16830" spans="2:29">
      <c r="B16830" s="136"/>
      <c r="E16830" s="136"/>
      <c r="H16830" s="136"/>
      <c r="K16830" s="136"/>
      <c r="O16830" s="136"/>
      <c r="T16830" s="136"/>
      <c r="W16830" s="136"/>
      <c r="Z16830" s="136"/>
      <c r="AC16830" s="136"/>
    </row>
    <row r="16831" spans="2:29">
      <c r="B16831" s="136"/>
      <c r="E16831" s="136"/>
      <c r="H16831" s="136"/>
      <c r="K16831" s="136"/>
      <c r="O16831" s="136"/>
      <c r="T16831" s="136"/>
      <c r="W16831" s="136"/>
      <c r="Z16831" s="136"/>
      <c r="AC16831" s="136"/>
    </row>
    <row r="16832" spans="2:29">
      <c r="B16832" s="136"/>
      <c r="E16832" s="136"/>
      <c r="H16832" s="136"/>
      <c r="K16832" s="136"/>
      <c r="O16832" s="136"/>
      <c r="T16832" s="136"/>
      <c r="W16832" s="136"/>
      <c r="Z16832" s="136"/>
      <c r="AC16832" s="136"/>
    </row>
    <row r="16833" spans="2:29">
      <c r="B16833" s="136"/>
      <c r="E16833" s="136"/>
      <c r="H16833" s="136"/>
      <c r="K16833" s="136"/>
      <c r="O16833" s="136"/>
      <c r="T16833" s="136"/>
      <c r="W16833" s="136"/>
      <c r="Z16833" s="136"/>
      <c r="AC16833" s="136"/>
    </row>
    <row r="16834" spans="2:29">
      <c r="B16834" s="136"/>
      <c r="E16834" s="136"/>
      <c r="H16834" s="136"/>
      <c r="K16834" s="136"/>
      <c r="O16834" s="136"/>
      <c r="T16834" s="136"/>
      <c r="W16834" s="136"/>
      <c r="Z16834" s="136"/>
      <c r="AC16834" s="136"/>
    </row>
    <row r="16835" spans="2:29">
      <c r="B16835" s="136"/>
      <c r="E16835" s="136"/>
      <c r="H16835" s="136"/>
      <c r="K16835" s="136"/>
      <c r="O16835" s="136"/>
      <c r="T16835" s="136"/>
      <c r="W16835" s="136"/>
      <c r="Z16835" s="136"/>
      <c r="AC16835" s="136"/>
    </row>
    <row r="16836" spans="2:29">
      <c r="B16836" s="136"/>
      <c r="E16836" s="136"/>
      <c r="H16836" s="136"/>
      <c r="K16836" s="136"/>
      <c r="O16836" s="136"/>
      <c r="T16836" s="136"/>
      <c r="W16836" s="136"/>
      <c r="Z16836" s="136"/>
      <c r="AC16836" s="136"/>
    </row>
    <row r="16837" spans="2:29">
      <c r="B16837" s="136"/>
      <c r="E16837" s="136"/>
      <c r="H16837" s="136"/>
      <c r="K16837" s="136"/>
      <c r="O16837" s="136"/>
      <c r="T16837" s="136"/>
      <c r="W16837" s="136"/>
      <c r="Z16837" s="136"/>
      <c r="AC16837" s="136"/>
    </row>
    <row r="16838" spans="2:29">
      <c r="B16838" s="136"/>
      <c r="E16838" s="136"/>
      <c r="H16838" s="136"/>
      <c r="K16838" s="136"/>
      <c r="O16838" s="136"/>
      <c r="T16838" s="136"/>
      <c r="W16838" s="136"/>
      <c r="Z16838" s="136"/>
      <c r="AC16838" s="136"/>
    </row>
    <row r="16839" spans="2:29">
      <c r="B16839" s="136"/>
      <c r="E16839" s="136"/>
      <c r="H16839" s="136"/>
      <c r="K16839" s="136"/>
      <c r="O16839" s="136"/>
      <c r="T16839" s="136"/>
      <c r="W16839" s="136"/>
      <c r="Z16839" s="136"/>
      <c r="AC16839" s="136"/>
    </row>
    <row r="16840" spans="2:29">
      <c r="B16840" s="136"/>
      <c r="E16840" s="136"/>
      <c r="H16840" s="136"/>
      <c r="K16840" s="136"/>
      <c r="O16840" s="136"/>
      <c r="T16840" s="136"/>
      <c r="W16840" s="136"/>
      <c r="Z16840" s="136"/>
      <c r="AC16840" s="136"/>
    </row>
    <row r="16841" spans="2:29">
      <c r="B16841" s="136"/>
      <c r="E16841" s="136"/>
      <c r="H16841" s="136"/>
      <c r="K16841" s="136"/>
      <c r="O16841" s="136"/>
      <c r="T16841" s="136"/>
      <c r="W16841" s="136"/>
      <c r="Z16841" s="136"/>
      <c r="AC16841" s="136"/>
    </row>
    <row r="16842" spans="2:29">
      <c r="B16842" s="136"/>
      <c r="E16842" s="136"/>
      <c r="H16842" s="136"/>
      <c r="K16842" s="136"/>
      <c r="O16842" s="136"/>
      <c r="T16842" s="136"/>
      <c r="W16842" s="136"/>
      <c r="Z16842" s="136"/>
      <c r="AC16842" s="136"/>
    </row>
    <row r="16843" spans="2:29">
      <c r="B16843" s="136"/>
      <c r="E16843" s="136"/>
      <c r="H16843" s="136"/>
      <c r="K16843" s="136"/>
      <c r="O16843" s="136"/>
      <c r="T16843" s="136"/>
      <c r="W16843" s="136"/>
      <c r="Z16843" s="136"/>
      <c r="AC16843" s="136"/>
    </row>
    <row r="16844" spans="2:29">
      <c r="B16844" s="136"/>
      <c r="E16844" s="136"/>
      <c r="H16844" s="136"/>
      <c r="K16844" s="136"/>
      <c r="O16844" s="136"/>
      <c r="T16844" s="136"/>
      <c r="W16844" s="136"/>
      <c r="Z16844" s="136"/>
      <c r="AC16844" s="136"/>
    </row>
    <row r="16845" spans="2:29">
      <c r="B16845" s="136"/>
      <c r="E16845" s="136"/>
      <c r="H16845" s="136"/>
      <c r="K16845" s="136"/>
      <c r="O16845" s="136"/>
      <c r="T16845" s="136"/>
      <c r="W16845" s="136"/>
      <c r="Z16845" s="136"/>
      <c r="AC16845" s="136"/>
    </row>
    <row r="16846" spans="2:29">
      <c r="B16846" s="136"/>
      <c r="E16846" s="136"/>
      <c r="H16846" s="136"/>
      <c r="K16846" s="136"/>
      <c r="O16846" s="136"/>
      <c r="T16846" s="136"/>
      <c r="W16846" s="136"/>
      <c r="Z16846" s="136"/>
      <c r="AC16846" s="136"/>
    </row>
    <row r="16847" spans="2:29">
      <c r="B16847" s="136"/>
      <c r="E16847" s="136"/>
      <c r="H16847" s="136"/>
      <c r="K16847" s="136"/>
      <c r="O16847" s="136"/>
      <c r="T16847" s="136"/>
      <c r="W16847" s="136"/>
      <c r="Z16847" s="136"/>
      <c r="AC16847" s="136"/>
    </row>
    <row r="16848" spans="2:29">
      <c r="B16848" s="136"/>
      <c r="E16848" s="136"/>
      <c r="H16848" s="136"/>
      <c r="K16848" s="136"/>
      <c r="O16848" s="136"/>
      <c r="T16848" s="136"/>
      <c r="W16848" s="136"/>
      <c r="Z16848" s="136"/>
      <c r="AC16848" s="136"/>
    </row>
    <row r="16849" spans="2:29">
      <c r="B16849" s="136"/>
      <c r="E16849" s="136"/>
      <c r="H16849" s="136"/>
      <c r="K16849" s="136"/>
      <c r="O16849" s="136"/>
      <c r="T16849" s="136"/>
      <c r="W16849" s="136"/>
      <c r="Z16849" s="136"/>
      <c r="AC16849" s="136"/>
    </row>
    <row r="16850" spans="2:29">
      <c r="B16850" s="136"/>
      <c r="E16850" s="136"/>
      <c r="H16850" s="136"/>
      <c r="K16850" s="136"/>
      <c r="O16850" s="136"/>
      <c r="T16850" s="136"/>
      <c r="W16850" s="136"/>
      <c r="Z16850" s="136"/>
      <c r="AC16850" s="136"/>
    </row>
    <row r="16851" spans="2:29">
      <c r="B16851" s="136"/>
      <c r="E16851" s="136"/>
      <c r="H16851" s="136"/>
      <c r="K16851" s="136"/>
      <c r="O16851" s="136"/>
      <c r="T16851" s="136"/>
      <c r="W16851" s="136"/>
      <c r="Z16851" s="136"/>
      <c r="AC16851" s="136"/>
    </row>
    <row r="16852" spans="2:29">
      <c r="B16852" s="136"/>
      <c r="E16852" s="136"/>
      <c r="H16852" s="136"/>
      <c r="K16852" s="136"/>
      <c r="O16852" s="136"/>
      <c r="T16852" s="136"/>
      <c r="W16852" s="136"/>
      <c r="Z16852" s="136"/>
      <c r="AC16852" s="136"/>
    </row>
    <row r="16853" spans="2:29">
      <c r="B16853" s="136"/>
      <c r="E16853" s="136"/>
      <c r="H16853" s="136"/>
      <c r="K16853" s="136"/>
      <c r="O16853" s="136"/>
      <c r="T16853" s="136"/>
      <c r="W16853" s="136"/>
      <c r="Z16853" s="136"/>
      <c r="AC16853" s="136"/>
    </row>
    <row r="16854" spans="2:29">
      <c r="B16854" s="136"/>
      <c r="E16854" s="136"/>
      <c r="H16854" s="136"/>
      <c r="K16854" s="136"/>
      <c r="O16854" s="136"/>
      <c r="T16854" s="136"/>
      <c r="W16854" s="136"/>
      <c r="Z16854" s="136"/>
      <c r="AC16854" s="136"/>
    </row>
    <row r="16855" spans="2:29">
      <c r="B16855" s="136"/>
      <c r="E16855" s="136"/>
      <c r="H16855" s="136"/>
      <c r="K16855" s="136"/>
      <c r="O16855" s="136"/>
      <c r="T16855" s="136"/>
      <c r="W16855" s="136"/>
      <c r="Z16855" s="136"/>
      <c r="AC16855" s="136"/>
    </row>
    <row r="16856" spans="2:29">
      <c r="B16856" s="136"/>
      <c r="E16856" s="136"/>
      <c r="H16856" s="136"/>
      <c r="K16856" s="136"/>
      <c r="O16856" s="136"/>
      <c r="T16856" s="136"/>
      <c r="W16856" s="136"/>
      <c r="Z16856" s="136"/>
      <c r="AC16856" s="136"/>
    </row>
    <row r="16857" spans="2:29">
      <c r="B16857" s="136"/>
      <c r="E16857" s="136"/>
      <c r="H16857" s="136"/>
      <c r="K16857" s="136"/>
      <c r="O16857" s="136"/>
      <c r="T16857" s="136"/>
      <c r="W16857" s="136"/>
      <c r="Z16857" s="136"/>
      <c r="AC16857" s="136"/>
    </row>
    <row r="16858" spans="2:29">
      <c r="B16858" s="136"/>
      <c r="E16858" s="136"/>
      <c r="H16858" s="136"/>
      <c r="K16858" s="136"/>
      <c r="O16858" s="136"/>
      <c r="T16858" s="136"/>
      <c r="W16858" s="136"/>
      <c r="Z16858" s="136"/>
      <c r="AC16858" s="136"/>
    </row>
    <row r="16859" spans="2:29">
      <c r="B16859" s="136"/>
      <c r="E16859" s="136"/>
      <c r="H16859" s="136"/>
      <c r="K16859" s="136"/>
      <c r="O16859" s="136"/>
      <c r="T16859" s="136"/>
      <c r="W16859" s="136"/>
      <c r="Z16859" s="136"/>
      <c r="AC16859" s="136"/>
    </row>
    <row r="16860" spans="2:29">
      <c r="B16860" s="136"/>
      <c r="E16860" s="136"/>
      <c r="H16860" s="136"/>
      <c r="K16860" s="136"/>
      <c r="O16860" s="136"/>
      <c r="T16860" s="136"/>
      <c r="W16860" s="136"/>
      <c r="Z16860" s="136"/>
      <c r="AC16860" s="136"/>
    </row>
    <row r="16861" spans="2:29">
      <c r="B16861" s="136"/>
      <c r="E16861" s="136"/>
      <c r="H16861" s="136"/>
      <c r="K16861" s="136"/>
      <c r="O16861" s="136"/>
      <c r="T16861" s="136"/>
      <c r="W16861" s="136"/>
      <c r="Z16861" s="136"/>
      <c r="AC16861" s="136"/>
    </row>
    <row r="16862" spans="2:29">
      <c r="B16862" s="136"/>
      <c r="E16862" s="136"/>
      <c r="H16862" s="136"/>
      <c r="K16862" s="136"/>
      <c r="O16862" s="136"/>
      <c r="T16862" s="136"/>
      <c r="W16862" s="136"/>
      <c r="Z16862" s="136"/>
      <c r="AC16862" s="136"/>
    </row>
    <row r="16863" spans="2:29">
      <c r="B16863" s="136"/>
      <c r="E16863" s="136"/>
      <c r="H16863" s="136"/>
      <c r="K16863" s="136"/>
      <c r="O16863" s="136"/>
      <c r="T16863" s="136"/>
      <c r="W16863" s="136"/>
      <c r="Z16863" s="136"/>
      <c r="AC16863" s="136"/>
    </row>
    <row r="16864" spans="2:29">
      <c r="B16864" s="136"/>
      <c r="E16864" s="136"/>
      <c r="H16864" s="136"/>
      <c r="K16864" s="136"/>
      <c r="O16864" s="136"/>
      <c r="T16864" s="136"/>
      <c r="W16864" s="136"/>
      <c r="Z16864" s="136"/>
      <c r="AC16864" s="136"/>
    </row>
    <row r="16865" spans="2:29">
      <c r="B16865" s="136"/>
      <c r="E16865" s="136"/>
      <c r="H16865" s="136"/>
      <c r="K16865" s="136"/>
      <c r="O16865" s="136"/>
      <c r="T16865" s="136"/>
      <c r="W16865" s="136"/>
      <c r="Z16865" s="136"/>
      <c r="AC16865" s="136"/>
    </row>
    <row r="16866" spans="2:29">
      <c r="B16866" s="136"/>
      <c r="E16866" s="136"/>
      <c r="H16866" s="136"/>
      <c r="K16866" s="136"/>
      <c r="O16866" s="136"/>
      <c r="T16866" s="136"/>
      <c r="W16866" s="136"/>
      <c r="Z16866" s="136"/>
      <c r="AC16866" s="136"/>
    </row>
    <row r="16867" spans="2:29">
      <c r="B16867" s="136"/>
      <c r="E16867" s="136"/>
      <c r="H16867" s="136"/>
      <c r="K16867" s="136"/>
      <c r="O16867" s="136"/>
      <c r="T16867" s="136"/>
      <c r="W16867" s="136"/>
      <c r="Z16867" s="136"/>
      <c r="AC16867" s="136"/>
    </row>
    <row r="16868" spans="2:29">
      <c r="B16868" s="136"/>
      <c r="E16868" s="136"/>
      <c r="H16868" s="136"/>
      <c r="K16868" s="136"/>
      <c r="O16868" s="136"/>
      <c r="T16868" s="136"/>
      <c r="W16868" s="136"/>
      <c r="Z16868" s="136"/>
      <c r="AC16868" s="136"/>
    </row>
    <row r="16869" spans="2:29">
      <c r="B16869" s="136"/>
      <c r="E16869" s="136"/>
      <c r="H16869" s="136"/>
      <c r="K16869" s="136"/>
      <c r="O16869" s="136"/>
      <c r="T16869" s="136"/>
      <c r="W16869" s="136"/>
      <c r="Z16869" s="136"/>
      <c r="AC16869" s="136"/>
    </row>
    <row r="16870" spans="2:29">
      <c r="B16870" s="136"/>
      <c r="E16870" s="136"/>
      <c r="H16870" s="136"/>
      <c r="K16870" s="136"/>
      <c r="O16870" s="136"/>
      <c r="T16870" s="136"/>
      <c r="W16870" s="136"/>
      <c r="Z16870" s="136"/>
      <c r="AC16870" s="136"/>
    </row>
    <row r="16871" spans="2:29">
      <c r="B16871" s="136"/>
      <c r="E16871" s="136"/>
      <c r="H16871" s="136"/>
      <c r="K16871" s="136"/>
      <c r="O16871" s="136"/>
      <c r="T16871" s="136"/>
      <c r="W16871" s="136"/>
      <c r="Z16871" s="136"/>
      <c r="AC16871" s="136"/>
    </row>
    <row r="16872" spans="2:29">
      <c r="B16872" s="136"/>
      <c r="E16872" s="136"/>
      <c r="H16872" s="136"/>
      <c r="K16872" s="136"/>
      <c r="O16872" s="136"/>
      <c r="T16872" s="136"/>
      <c r="W16872" s="136"/>
      <c r="Z16872" s="136"/>
      <c r="AC16872" s="136"/>
    </row>
    <row r="16873" spans="2:29">
      <c r="B16873" s="136"/>
      <c r="E16873" s="136"/>
      <c r="H16873" s="136"/>
      <c r="K16873" s="136"/>
      <c r="O16873" s="136"/>
      <c r="T16873" s="136"/>
      <c r="W16873" s="136"/>
      <c r="Z16873" s="136"/>
      <c r="AC16873" s="136"/>
    </row>
    <row r="16874" spans="2:29">
      <c r="B16874" s="136"/>
      <c r="E16874" s="136"/>
      <c r="H16874" s="136"/>
      <c r="K16874" s="136"/>
      <c r="O16874" s="136"/>
      <c r="T16874" s="136"/>
      <c r="W16874" s="136"/>
      <c r="Z16874" s="136"/>
      <c r="AC16874" s="136"/>
    </row>
    <row r="16875" spans="2:29">
      <c r="B16875" s="136"/>
      <c r="E16875" s="136"/>
      <c r="H16875" s="136"/>
      <c r="K16875" s="136"/>
      <c r="O16875" s="136"/>
      <c r="T16875" s="136"/>
      <c r="W16875" s="136"/>
      <c r="Z16875" s="136"/>
      <c r="AC16875" s="136"/>
    </row>
    <row r="16876" spans="2:29">
      <c r="B16876" s="136"/>
      <c r="E16876" s="136"/>
      <c r="H16876" s="136"/>
      <c r="K16876" s="136"/>
      <c r="O16876" s="136"/>
      <c r="T16876" s="136"/>
      <c r="W16876" s="136"/>
      <c r="Z16876" s="136"/>
      <c r="AC16876" s="136"/>
    </row>
    <row r="16877" spans="2:29">
      <c r="B16877" s="136"/>
      <c r="E16877" s="136"/>
      <c r="H16877" s="136"/>
      <c r="K16877" s="136"/>
      <c r="O16877" s="136"/>
      <c r="T16877" s="136"/>
      <c r="W16877" s="136"/>
      <c r="Z16877" s="136"/>
      <c r="AC16877" s="136"/>
    </row>
    <row r="16878" spans="2:29">
      <c r="B16878" s="136"/>
      <c r="E16878" s="136"/>
      <c r="H16878" s="136"/>
      <c r="K16878" s="136"/>
      <c r="O16878" s="136"/>
      <c r="T16878" s="136"/>
      <c r="W16878" s="136"/>
      <c r="Z16878" s="136"/>
      <c r="AC16878" s="136"/>
    </row>
    <row r="16879" spans="2:29">
      <c r="B16879" s="136"/>
      <c r="E16879" s="136"/>
      <c r="H16879" s="136"/>
      <c r="K16879" s="136"/>
      <c r="O16879" s="136"/>
      <c r="T16879" s="136"/>
      <c r="W16879" s="136"/>
      <c r="Z16879" s="136"/>
      <c r="AC16879" s="136"/>
    </row>
    <row r="16880" spans="2:29">
      <c r="B16880" s="136"/>
      <c r="E16880" s="136"/>
      <c r="H16880" s="136"/>
      <c r="K16880" s="136"/>
      <c r="O16880" s="136"/>
      <c r="T16880" s="136"/>
      <c r="W16880" s="136"/>
      <c r="Z16880" s="136"/>
      <c r="AC16880" s="136"/>
    </row>
    <row r="16881" spans="2:29">
      <c r="B16881" s="136"/>
      <c r="E16881" s="136"/>
      <c r="H16881" s="136"/>
      <c r="K16881" s="136"/>
      <c r="O16881" s="136"/>
      <c r="T16881" s="136"/>
      <c r="W16881" s="136"/>
      <c r="Z16881" s="136"/>
      <c r="AC16881" s="136"/>
    </row>
    <row r="16882" spans="2:29">
      <c r="B16882" s="136"/>
      <c r="E16882" s="136"/>
      <c r="H16882" s="136"/>
      <c r="K16882" s="136"/>
      <c r="O16882" s="136"/>
      <c r="T16882" s="136"/>
      <c r="W16882" s="136"/>
      <c r="Z16882" s="136"/>
      <c r="AC16882" s="136"/>
    </row>
    <row r="16883" spans="2:29">
      <c r="B16883" s="136"/>
      <c r="E16883" s="136"/>
      <c r="H16883" s="136"/>
      <c r="K16883" s="136"/>
      <c r="O16883" s="136"/>
      <c r="T16883" s="136"/>
      <c r="W16883" s="136"/>
      <c r="Z16883" s="136"/>
      <c r="AC16883" s="136"/>
    </row>
    <row r="16884" spans="2:29">
      <c r="B16884" s="136"/>
      <c r="E16884" s="136"/>
      <c r="H16884" s="136"/>
      <c r="K16884" s="136"/>
      <c r="O16884" s="136"/>
      <c r="T16884" s="136"/>
      <c r="W16884" s="136"/>
      <c r="Z16884" s="136"/>
      <c r="AC16884" s="136"/>
    </row>
    <row r="16885" spans="2:29">
      <c r="B16885" s="136"/>
      <c r="E16885" s="136"/>
      <c r="H16885" s="136"/>
      <c r="K16885" s="136"/>
      <c r="O16885" s="136"/>
      <c r="T16885" s="136"/>
      <c r="W16885" s="136"/>
      <c r="Z16885" s="136"/>
      <c r="AC16885" s="136"/>
    </row>
    <row r="16886" spans="2:29">
      <c r="B16886" s="136"/>
      <c r="E16886" s="136"/>
      <c r="H16886" s="136"/>
      <c r="K16886" s="136"/>
      <c r="O16886" s="136"/>
      <c r="T16886" s="136"/>
      <c r="W16886" s="136"/>
      <c r="Z16886" s="136"/>
      <c r="AC16886" s="136"/>
    </row>
    <row r="16887" spans="2:29">
      <c r="B16887" s="136"/>
      <c r="E16887" s="136"/>
      <c r="H16887" s="136"/>
      <c r="K16887" s="136"/>
      <c r="O16887" s="136"/>
      <c r="T16887" s="136"/>
      <c r="W16887" s="136"/>
      <c r="Z16887" s="136"/>
      <c r="AC16887" s="136"/>
    </row>
    <row r="16888" spans="2:29">
      <c r="B16888" s="136"/>
      <c r="E16888" s="136"/>
      <c r="H16888" s="136"/>
      <c r="K16888" s="136"/>
      <c r="O16888" s="136"/>
      <c r="T16888" s="136"/>
      <c r="W16888" s="136"/>
      <c r="Z16888" s="136"/>
      <c r="AC16888" s="136"/>
    </row>
    <row r="16889" spans="2:29">
      <c r="B16889" s="136"/>
      <c r="E16889" s="136"/>
      <c r="H16889" s="136"/>
      <c r="K16889" s="136"/>
      <c r="O16889" s="136"/>
      <c r="T16889" s="136"/>
      <c r="W16889" s="136"/>
      <c r="Z16889" s="136"/>
      <c r="AC16889" s="136"/>
    </row>
    <row r="16890" spans="2:29">
      <c r="B16890" s="136"/>
      <c r="E16890" s="136"/>
      <c r="H16890" s="136"/>
      <c r="K16890" s="136"/>
      <c r="O16890" s="136"/>
      <c r="T16890" s="136"/>
      <c r="W16890" s="136"/>
      <c r="Z16890" s="136"/>
      <c r="AC16890" s="136"/>
    </row>
    <row r="16891" spans="2:29">
      <c r="B16891" s="136"/>
      <c r="E16891" s="136"/>
      <c r="H16891" s="136"/>
      <c r="K16891" s="136"/>
      <c r="O16891" s="136"/>
      <c r="T16891" s="136"/>
      <c r="W16891" s="136"/>
      <c r="Z16891" s="136"/>
      <c r="AC16891" s="136"/>
    </row>
    <row r="16892" spans="2:29">
      <c r="B16892" s="136"/>
      <c r="E16892" s="136"/>
      <c r="H16892" s="136"/>
      <c r="K16892" s="136"/>
      <c r="O16892" s="136"/>
      <c r="T16892" s="136"/>
      <c r="W16892" s="136"/>
      <c r="Z16892" s="136"/>
      <c r="AC16892" s="136"/>
    </row>
    <row r="16893" spans="2:29">
      <c r="B16893" s="136"/>
      <c r="E16893" s="136"/>
      <c r="H16893" s="136"/>
      <c r="K16893" s="136"/>
      <c r="O16893" s="136"/>
      <c r="T16893" s="136"/>
      <c r="W16893" s="136"/>
      <c r="Z16893" s="136"/>
      <c r="AC16893" s="136"/>
    </row>
    <row r="16894" spans="2:29">
      <c r="B16894" s="136"/>
      <c r="E16894" s="136"/>
      <c r="H16894" s="136"/>
      <c r="K16894" s="136"/>
      <c r="O16894" s="136"/>
      <c r="T16894" s="136"/>
      <c r="W16894" s="136"/>
      <c r="Z16894" s="136"/>
      <c r="AC16894" s="136"/>
    </row>
    <row r="16895" spans="2:29">
      <c r="B16895" s="136"/>
      <c r="E16895" s="136"/>
      <c r="H16895" s="136"/>
      <c r="K16895" s="136"/>
      <c r="O16895" s="136"/>
      <c r="T16895" s="136"/>
      <c r="W16895" s="136"/>
      <c r="Z16895" s="136"/>
      <c r="AC16895" s="136"/>
    </row>
    <row r="16896" spans="2:29">
      <c r="B16896" s="136"/>
      <c r="E16896" s="136"/>
      <c r="H16896" s="136"/>
      <c r="K16896" s="136"/>
      <c r="O16896" s="136"/>
      <c r="T16896" s="136"/>
      <c r="W16896" s="136"/>
      <c r="Z16896" s="136"/>
      <c r="AC16896" s="136"/>
    </row>
    <row r="16897" spans="2:29">
      <c r="B16897" s="136"/>
      <c r="E16897" s="136"/>
      <c r="H16897" s="136"/>
      <c r="K16897" s="136"/>
      <c r="O16897" s="136"/>
      <c r="T16897" s="136"/>
      <c r="W16897" s="136"/>
      <c r="Z16897" s="136"/>
      <c r="AC16897" s="136"/>
    </row>
    <row r="16898" spans="2:29">
      <c r="B16898" s="136"/>
      <c r="E16898" s="136"/>
      <c r="H16898" s="136"/>
      <c r="K16898" s="136"/>
      <c r="O16898" s="136"/>
      <c r="T16898" s="136"/>
      <c r="W16898" s="136"/>
      <c r="Z16898" s="136"/>
      <c r="AC16898" s="136"/>
    </row>
    <row r="16899" spans="2:29">
      <c r="B16899" s="136"/>
      <c r="E16899" s="136"/>
      <c r="H16899" s="136"/>
      <c r="K16899" s="136"/>
      <c r="O16899" s="136"/>
      <c r="T16899" s="136"/>
      <c r="W16899" s="136"/>
      <c r="Z16899" s="136"/>
      <c r="AC16899" s="136"/>
    </row>
    <row r="16900" spans="2:29">
      <c r="B16900" s="136"/>
      <c r="E16900" s="136"/>
      <c r="H16900" s="136"/>
      <c r="K16900" s="136"/>
      <c r="O16900" s="136"/>
      <c r="T16900" s="136"/>
      <c r="W16900" s="136"/>
      <c r="Z16900" s="136"/>
      <c r="AC16900" s="136"/>
    </row>
    <row r="16901" spans="2:29">
      <c r="B16901" s="136"/>
      <c r="E16901" s="136"/>
      <c r="H16901" s="136"/>
      <c r="K16901" s="136"/>
      <c r="O16901" s="136"/>
      <c r="T16901" s="136"/>
      <c r="W16901" s="136"/>
      <c r="Z16901" s="136"/>
      <c r="AC16901" s="136"/>
    </row>
    <row r="16902" spans="2:29">
      <c r="B16902" s="136"/>
      <c r="E16902" s="136"/>
      <c r="H16902" s="136"/>
      <c r="K16902" s="136"/>
      <c r="O16902" s="136"/>
      <c r="T16902" s="136"/>
      <c r="W16902" s="136"/>
      <c r="Z16902" s="136"/>
      <c r="AC16902" s="136"/>
    </row>
    <row r="16903" spans="2:29">
      <c r="B16903" s="136"/>
      <c r="E16903" s="136"/>
      <c r="H16903" s="136"/>
      <c r="K16903" s="136"/>
      <c r="O16903" s="136"/>
      <c r="T16903" s="136"/>
      <c r="W16903" s="136"/>
      <c r="Z16903" s="136"/>
      <c r="AC16903" s="136"/>
    </row>
    <row r="16904" spans="2:29">
      <c r="B16904" s="136"/>
      <c r="E16904" s="136"/>
      <c r="H16904" s="136"/>
      <c r="K16904" s="136"/>
      <c r="O16904" s="136"/>
      <c r="T16904" s="136"/>
      <c r="W16904" s="136"/>
      <c r="Z16904" s="136"/>
      <c r="AC16904" s="136"/>
    </row>
    <row r="16905" spans="2:29">
      <c r="B16905" s="136"/>
      <c r="E16905" s="136"/>
      <c r="H16905" s="136"/>
      <c r="K16905" s="136"/>
      <c r="O16905" s="136"/>
      <c r="T16905" s="136"/>
      <c r="W16905" s="136"/>
      <c r="Z16905" s="136"/>
      <c r="AC16905" s="136"/>
    </row>
    <row r="16906" spans="2:29">
      <c r="B16906" s="136"/>
      <c r="E16906" s="136"/>
      <c r="H16906" s="136"/>
      <c r="K16906" s="136"/>
      <c r="O16906" s="136"/>
      <c r="T16906" s="136"/>
      <c r="W16906" s="136"/>
      <c r="Z16906" s="136"/>
      <c r="AC16906" s="136"/>
    </row>
    <row r="16907" spans="2:29">
      <c r="B16907" s="136"/>
      <c r="E16907" s="136"/>
      <c r="H16907" s="136"/>
      <c r="K16907" s="136"/>
      <c r="O16907" s="136"/>
      <c r="T16907" s="136"/>
      <c r="W16907" s="136"/>
      <c r="Z16907" s="136"/>
      <c r="AC16907" s="136"/>
    </row>
    <row r="16908" spans="2:29">
      <c r="B16908" s="136"/>
      <c r="E16908" s="136"/>
      <c r="H16908" s="136"/>
      <c r="K16908" s="136"/>
      <c r="O16908" s="136"/>
      <c r="T16908" s="136"/>
      <c r="W16908" s="136"/>
      <c r="Z16908" s="136"/>
      <c r="AC16908" s="136"/>
    </row>
    <row r="16909" spans="2:29">
      <c r="B16909" s="136"/>
      <c r="E16909" s="136"/>
      <c r="H16909" s="136"/>
      <c r="K16909" s="136"/>
      <c r="O16909" s="136"/>
      <c r="T16909" s="136"/>
      <c r="W16909" s="136"/>
      <c r="Z16909" s="136"/>
      <c r="AC16909" s="136"/>
    </row>
    <row r="16910" spans="2:29">
      <c r="B16910" s="136"/>
      <c r="E16910" s="136"/>
      <c r="H16910" s="136"/>
      <c r="K16910" s="136"/>
      <c r="O16910" s="136"/>
      <c r="T16910" s="136"/>
      <c r="W16910" s="136"/>
      <c r="Z16910" s="136"/>
      <c r="AC16910" s="136"/>
    </row>
    <row r="16911" spans="2:29">
      <c r="B16911" s="136"/>
      <c r="E16911" s="136"/>
      <c r="H16911" s="136"/>
      <c r="K16911" s="136"/>
      <c r="O16911" s="136"/>
      <c r="T16911" s="136"/>
      <c r="W16911" s="136"/>
      <c r="Z16911" s="136"/>
      <c r="AC16911" s="136"/>
    </row>
    <row r="16912" spans="2:29">
      <c r="B16912" s="136"/>
      <c r="E16912" s="136"/>
      <c r="H16912" s="136"/>
      <c r="K16912" s="136"/>
      <c r="O16912" s="136"/>
      <c r="T16912" s="136"/>
      <c r="W16912" s="136"/>
      <c r="Z16912" s="136"/>
      <c r="AC16912" s="136"/>
    </row>
    <row r="16913" spans="2:29">
      <c r="B16913" s="136"/>
      <c r="E16913" s="136"/>
      <c r="H16913" s="136"/>
      <c r="K16913" s="136"/>
      <c r="O16913" s="136"/>
      <c r="T16913" s="136"/>
      <c r="W16913" s="136"/>
      <c r="Z16913" s="136"/>
      <c r="AC16913" s="136"/>
    </row>
    <row r="16914" spans="2:29">
      <c r="B16914" s="136"/>
      <c r="E16914" s="136"/>
      <c r="H16914" s="136"/>
      <c r="K16914" s="136"/>
      <c r="O16914" s="136"/>
      <c r="T16914" s="136"/>
      <c r="W16914" s="136"/>
      <c r="Z16914" s="136"/>
      <c r="AC16914" s="136"/>
    </row>
    <row r="16915" spans="2:29">
      <c r="B16915" s="136"/>
      <c r="E16915" s="136"/>
      <c r="H16915" s="136"/>
      <c r="K16915" s="136"/>
      <c r="O16915" s="136"/>
      <c r="T16915" s="136"/>
      <c r="W16915" s="136"/>
      <c r="Z16915" s="136"/>
      <c r="AC16915" s="136"/>
    </row>
    <row r="16916" spans="2:29">
      <c r="B16916" s="136"/>
      <c r="E16916" s="136"/>
      <c r="H16916" s="136"/>
      <c r="K16916" s="136"/>
      <c r="O16916" s="136"/>
      <c r="T16916" s="136"/>
      <c r="W16916" s="136"/>
      <c r="Z16916" s="136"/>
      <c r="AC16916" s="136"/>
    </row>
    <row r="16917" spans="2:29">
      <c r="B16917" s="136"/>
      <c r="E16917" s="136"/>
      <c r="H16917" s="136"/>
      <c r="K16917" s="136"/>
      <c r="O16917" s="136"/>
      <c r="T16917" s="136"/>
      <c r="W16917" s="136"/>
      <c r="Z16917" s="136"/>
      <c r="AC16917" s="136"/>
    </row>
    <row r="16918" spans="2:29">
      <c r="B16918" s="136"/>
      <c r="E16918" s="136"/>
      <c r="H16918" s="136"/>
      <c r="K16918" s="136"/>
      <c r="O16918" s="136"/>
      <c r="T16918" s="136"/>
      <c r="W16918" s="136"/>
      <c r="Z16918" s="136"/>
      <c r="AC16918" s="136"/>
    </row>
    <row r="16919" spans="2:29">
      <c r="B16919" s="136"/>
      <c r="E16919" s="136"/>
      <c r="H16919" s="136"/>
      <c r="K16919" s="136"/>
      <c r="O16919" s="136"/>
      <c r="T16919" s="136"/>
      <c r="W16919" s="136"/>
      <c r="Z16919" s="136"/>
      <c r="AC16919" s="136"/>
    </row>
    <row r="16920" spans="2:29">
      <c r="B16920" s="136"/>
      <c r="E16920" s="136"/>
      <c r="H16920" s="136"/>
      <c r="K16920" s="136"/>
      <c r="O16920" s="136"/>
      <c r="T16920" s="136"/>
      <c r="W16920" s="136"/>
      <c r="Z16920" s="136"/>
      <c r="AC16920" s="136"/>
    </row>
    <row r="16921" spans="2:29">
      <c r="B16921" s="136"/>
      <c r="E16921" s="136"/>
      <c r="H16921" s="136"/>
      <c r="K16921" s="136"/>
      <c r="O16921" s="136"/>
      <c r="T16921" s="136"/>
      <c r="W16921" s="136"/>
      <c r="Z16921" s="136"/>
      <c r="AC16921" s="136"/>
    </row>
    <row r="16922" spans="2:29">
      <c r="B16922" s="136"/>
      <c r="E16922" s="136"/>
      <c r="H16922" s="136"/>
      <c r="K16922" s="136"/>
      <c r="O16922" s="136"/>
      <c r="T16922" s="136"/>
      <c r="W16922" s="136"/>
      <c r="Z16922" s="136"/>
      <c r="AC16922" s="136"/>
    </row>
    <row r="16923" spans="2:29">
      <c r="B16923" s="136"/>
      <c r="E16923" s="136"/>
      <c r="H16923" s="136"/>
      <c r="K16923" s="136"/>
      <c r="O16923" s="136"/>
      <c r="T16923" s="136"/>
      <c r="W16923" s="136"/>
      <c r="Z16923" s="136"/>
      <c r="AC16923" s="136"/>
    </row>
    <row r="16924" spans="2:29">
      <c r="B16924" s="136"/>
      <c r="E16924" s="136"/>
      <c r="H16924" s="136"/>
      <c r="K16924" s="136"/>
      <c r="O16924" s="136"/>
      <c r="T16924" s="136"/>
      <c r="W16924" s="136"/>
      <c r="Z16924" s="136"/>
      <c r="AC16924" s="136"/>
    </row>
    <row r="16925" spans="2:29">
      <c r="B16925" s="136"/>
      <c r="E16925" s="136"/>
      <c r="H16925" s="136"/>
      <c r="K16925" s="136"/>
      <c r="O16925" s="136"/>
      <c r="T16925" s="136"/>
      <c r="W16925" s="136"/>
      <c r="Z16925" s="136"/>
      <c r="AC16925" s="136"/>
    </row>
    <row r="16926" spans="2:29">
      <c r="B16926" s="136"/>
      <c r="E16926" s="136"/>
      <c r="H16926" s="136"/>
      <c r="K16926" s="136"/>
      <c r="O16926" s="136"/>
      <c r="T16926" s="136"/>
      <c r="W16926" s="136"/>
      <c r="Z16926" s="136"/>
      <c r="AC16926" s="136"/>
    </row>
    <row r="16927" spans="2:29">
      <c r="B16927" s="136"/>
      <c r="E16927" s="136"/>
      <c r="H16927" s="136"/>
      <c r="K16927" s="136"/>
      <c r="O16927" s="136"/>
      <c r="T16927" s="136"/>
      <c r="W16927" s="136"/>
      <c r="Z16927" s="136"/>
      <c r="AC16927" s="136"/>
    </row>
    <row r="16928" spans="2:29">
      <c r="B16928" s="136"/>
      <c r="E16928" s="136"/>
      <c r="H16928" s="136"/>
      <c r="K16928" s="136"/>
      <c r="O16928" s="136"/>
      <c r="T16928" s="136"/>
      <c r="W16928" s="136"/>
      <c r="Z16928" s="136"/>
      <c r="AC16928" s="136"/>
    </row>
    <row r="16929" spans="2:29">
      <c r="B16929" s="136"/>
      <c r="E16929" s="136"/>
      <c r="H16929" s="136"/>
      <c r="K16929" s="136"/>
      <c r="O16929" s="136"/>
      <c r="T16929" s="136"/>
      <c r="W16929" s="136"/>
      <c r="Z16929" s="136"/>
      <c r="AC16929" s="136"/>
    </row>
    <row r="16930" spans="2:29">
      <c r="B16930" s="136"/>
      <c r="E16930" s="136"/>
      <c r="H16930" s="136"/>
      <c r="K16930" s="136"/>
      <c r="O16930" s="136"/>
      <c r="T16930" s="136"/>
      <c r="W16930" s="136"/>
      <c r="Z16930" s="136"/>
      <c r="AC16930" s="136"/>
    </row>
    <row r="16931" spans="2:29">
      <c r="B16931" s="136"/>
      <c r="E16931" s="136"/>
      <c r="H16931" s="136"/>
      <c r="K16931" s="136"/>
      <c r="O16931" s="136"/>
      <c r="T16931" s="136"/>
      <c r="W16931" s="136"/>
      <c r="Z16931" s="136"/>
      <c r="AC16931" s="136"/>
    </row>
    <row r="16932" spans="2:29">
      <c r="B16932" s="136"/>
      <c r="E16932" s="136"/>
      <c r="H16932" s="136"/>
      <c r="K16932" s="136"/>
      <c r="O16932" s="136"/>
      <c r="T16932" s="136"/>
      <c r="W16932" s="136"/>
      <c r="Z16932" s="136"/>
      <c r="AC16932" s="136"/>
    </row>
    <row r="16933" spans="2:29">
      <c r="B16933" s="136"/>
      <c r="E16933" s="136"/>
      <c r="H16933" s="136"/>
      <c r="K16933" s="136"/>
      <c r="O16933" s="136"/>
      <c r="T16933" s="136"/>
      <c r="W16933" s="136"/>
      <c r="Z16933" s="136"/>
      <c r="AC16933" s="136"/>
    </row>
    <row r="16934" spans="2:29">
      <c r="B16934" s="136"/>
      <c r="E16934" s="136"/>
      <c r="H16934" s="136"/>
      <c r="K16934" s="136"/>
      <c r="O16934" s="136"/>
      <c r="T16934" s="136"/>
      <c r="W16934" s="136"/>
      <c r="Z16934" s="136"/>
      <c r="AC16934" s="136"/>
    </row>
    <row r="16935" spans="2:29">
      <c r="B16935" s="136"/>
      <c r="E16935" s="136"/>
      <c r="H16935" s="136"/>
      <c r="K16935" s="136"/>
      <c r="O16935" s="136"/>
      <c r="T16935" s="136"/>
      <c r="W16935" s="136"/>
      <c r="Z16935" s="136"/>
      <c r="AC16935" s="136"/>
    </row>
    <row r="16936" spans="2:29">
      <c r="B16936" s="136"/>
      <c r="E16936" s="136"/>
      <c r="H16936" s="136"/>
      <c r="K16936" s="136"/>
      <c r="O16936" s="136"/>
      <c r="T16936" s="136"/>
      <c r="W16936" s="136"/>
      <c r="Z16936" s="136"/>
      <c r="AC16936" s="136"/>
    </row>
    <row r="16937" spans="2:29">
      <c r="B16937" s="136"/>
      <c r="E16937" s="136"/>
      <c r="H16937" s="136"/>
      <c r="K16937" s="136"/>
      <c r="O16937" s="136"/>
      <c r="T16937" s="136"/>
      <c r="W16937" s="136"/>
      <c r="Z16937" s="136"/>
      <c r="AC16937" s="136"/>
    </row>
    <row r="16938" spans="2:29">
      <c r="B16938" s="136"/>
      <c r="E16938" s="136"/>
      <c r="H16938" s="136"/>
      <c r="K16938" s="136"/>
      <c r="O16938" s="136"/>
      <c r="T16938" s="136"/>
      <c r="W16938" s="136"/>
      <c r="Z16938" s="136"/>
      <c r="AC16938" s="136"/>
    </row>
    <row r="16939" spans="2:29">
      <c r="B16939" s="136"/>
      <c r="E16939" s="136"/>
      <c r="H16939" s="136"/>
      <c r="K16939" s="136"/>
      <c r="O16939" s="136"/>
      <c r="T16939" s="136"/>
      <c r="W16939" s="136"/>
      <c r="Z16939" s="136"/>
      <c r="AC16939" s="136"/>
    </row>
    <row r="16940" spans="2:29">
      <c r="B16940" s="136"/>
      <c r="E16940" s="136"/>
      <c r="H16940" s="136"/>
      <c r="K16940" s="136"/>
      <c r="O16940" s="136"/>
      <c r="T16940" s="136"/>
      <c r="W16940" s="136"/>
      <c r="Z16940" s="136"/>
      <c r="AC16940" s="136"/>
    </row>
    <row r="16941" spans="2:29">
      <c r="B16941" s="136"/>
      <c r="E16941" s="136"/>
      <c r="H16941" s="136"/>
      <c r="K16941" s="136"/>
      <c r="O16941" s="136"/>
      <c r="T16941" s="136"/>
      <c r="W16941" s="136"/>
      <c r="Z16941" s="136"/>
      <c r="AC16941" s="136"/>
    </row>
    <row r="16942" spans="2:29">
      <c r="B16942" s="136"/>
      <c r="E16942" s="136"/>
      <c r="H16942" s="136"/>
      <c r="K16942" s="136"/>
      <c r="O16942" s="136"/>
      <c r="T16942" s="136"/>
      <c r="W16942" s="136"/>
      <c r="Z16942" s="136"/>
      <c r="AC16942" s="136"/>
    </row>
    <row r="16943" spans="2:29">
      <c r="B16943" s="136"/>
      <c r="E16943" s="136"/>
      <c r="H16943" s="136"/>
      <c r="K16943" s="136"/>
      <c r="O16943" s="136"/>
      <c r="T16943" s="136"/>
      <c r="W16943" s="136"/>
      <c r="Z16943" s="136"/>
      <c r="AC16943" s="136"/>
    </row>
    <row r="16944" spans="2:29">
      <c r="B16944" s="136"/>
      <c r="E16944" s="136"/>
      <c r="H16944" s="136"/>
      <c r="K16944" s="136"/>
      <c r="O16944" s="136"/>
      <c r="T16944" s="136"/>
      <c r="W16944" s="136"/>
      <c r="Z16944" s="136"/>
      <c r="AC16944" s="136"/>
    </row>
    <row r="16945" spans="2:29">
      <c r="B16945" s="136"/>
      <c r="E16945" s="136"/>
      <c r="H16945" s="136"/>
      <c r="K16945" s="136"/>
      <c r="O16945" s="136"/>
      <c r="T16945" s="136"/>
      <c r="W16945" s="136"/>
      <c r="Z16945" s="136"/>
      <c r="AC16945" s="136"/>
    </row>
    <row r="16946" spans="2:29">
      <c r="B16946" s="136"/>
      <c r="E16946" s="136"/>
      <c r="H16946" s="136"/>
      <c r="K16946" s="136"/>
      <c r="O16946" s="136"/>
      <c r="T16946" s="136"/>
      <c r="W16946" s="136"/>
      <c r="Z16946" s="136"/>
      <c r="AC16946" s="136"/>
    </row>
    <row r="16947" spans="2:29">
      <c r="B16947" s="136"/>
      <c r="E16947" s="136"/>
      <c r="H16947" s="136"/>
      <c r="K16947" s="136"/>
      <c r="O16947" s="136"/>
      <c r="T16947" s="136"/>
      <c r="W16947" s="136"/>
      <c r="Z16947" s="136"/>
      <c r="AC16947" s="136"/>
    </row>
    <row r="16948" spans="2:29">
      <c r="B16948" s="136"/>
      <c r="E16948" s="136"/>
      <c r="H16948" s="136"/>
      <c r="K16948" s="136"/>
      <c r="O16948" s="136"/>
      <c r="T16948" s="136"/>
      <c r="W16948" s="136"/>
      <c r="Z16948" s="136"/>
      <c r="AC16948" s="136"/>
    </row>
    <row r="16949" spans="2:29">
      <c r="B16949" s="136"/>
      <c r="E16949" s="136"/>
      <c r="H16949" s="136"/>
      <c r="K16949" s="136"/>
      <c r="O16949" s="136"/>
      <c r="T16949" s="136"/>
      <c r="W16949" s="136"/>
      <c r="Z16949" s="136"/>
      <c r="AC16949" s="136"/>
    </row>
    <row r="16950" spans="2:29">
      <c r="B16950" s="136"/>
      <c r="E16950" s="136"/>
      <c r="H16950" s="136"/>
      <c r="K16950" s="136"/>
      <c r="O16950" s="136"/>
      <c r="T16950" s="136"/>
      <c r="W16950" s="136"/>
      <c r="Z16950" s="136"/>
      <c r="AC16950" s="136"/>
    </row>
    <row r="16951" spans="2:29">
      <c r="B16951" s="136"/>
      <c r="E16951" s="136"/>
      <c r="H16951" s="136"/>
      <c r="K16951" s="136"/>
      <c r="O16951" s="136"/>
      <c r="T16951" s="136"/>
      <c r="W16951" s="136"/>
      <c r="Z16951" s="136"/>
      <c r="AC16951" s="136"/>
    </row>
    <row r="16952" spans="2:29">
      <c r="B16952" s="136"/>
      <c r="E16952" s="136"/>
      <c r="H16952" s="136"/>
      <c r="K16952" s="136"/>
      <c r="O16952" s="136"/>
      <c r="T16952" s="136"/>
      <c r="W16952" s="136"/>
      <c r="Z16952" s="136"/>
      <c r="AC16952" s="136"/>
    </row>
    <row r="16953" spans="2:29">
      <c r="B16953" s="136"/>
      <c r="E16953" s="136"/>
      <c r="H16953" s="136"/>
      <c r="K16953" s="136"/>
      <c r="O16953" s="136"/>
      <c r="T16953" s="136"/>
      <c r="W16953" s="136"/>
      <c r="Z16953" s="136"/>
      <c r="AC16953" s="136"/>
    </row>
    <row r="16954" spans="2:29">
      <c r="B16954" s="136"/>
      <c r="E16954" s="136"/>
      <c r="H16954" s="136"/>
      <c r="K16954" s="136"/>
      <c r="O16954" s="136"/>
      <c r="T16954" s="136"/>
      <c r="W16954" s="136"/>
      <c r="Z16954" s="136"/>
      <c r="AC16954" s="136"/>
    </row>
    <row r="16955" spans="2:29">
      <c r="B16955" s="136"/>
      <c r="E16955" s="136"/>
      <c r="H16955" s="136"/>
      <c r="K16955" s="136"/>
      <c r="O16955" s="136"/>
      <c r="T16955" s="136"/>
      <c r="W16955" s="136"/>
      <c r="Z16955" s="136"/>
      <c r="AC16955" s="136"/>
    </row>
    <row r="16956" spans="2:29">
      <c r="B16956" s="136"/>
      <c r="E16956" s="136"/>
      <c r="H16956" s="136"/>
      <c r="K16956" s="136"/>
      <c r="O16956" s="136"/>
      <c r="T16956" s="136"/>
      <c r="W16956" s="136"/>
      <c r="Z16956" s="136"/>
      <c r="AC16956" s="136"/>
    </row>
    <row r="16957" spans="2:29">
      <c r="B16957" s="136"/>
      <c r="E16957" s="136"/>
      <c r="H16957" s="136"/>
      <c r="K16957" s="136"/>
      <c r="O16957" s="136"/>
      <c r="T16957" s="136"/>
      <c r="W16957" s="136"/>
      <c r="Z16957" s="136"/>
      <c r="AC16957" s="136"/>
    </row>
    <row r="16958" spans="2:29">
      <c r="B16958" s="136"/>
      <c r="E16958" s="136"/>
      <c r="H16958" s="136"/>
      <c r="K16958" s="136"/>
      <c r="O16958" s="136"/>
      <c r="T16958" s="136"/>
      <c r="W16958" s="136"/>
      <c r="Z16958" s="136"/>
      <c r="AC16958" s="136"/>
    </row>
    <row r="16959" spans="2:29">
      <c r="B16959" s="136"/>
      <c r="E16959" s="136"/>
      <c r="H16959" s="136"/>
      <c r="K16959" s="136"/>
      <c r="O16959" s="136"/>
      <c r="T16959" s="136"/>
      <c r="W16959" s="136"/>
      <c r="Z16959" s="136"/>
      <c r="AC16959" s="136"/>
    </row>
    <row r="16960" spans="2:29">
      <c r="B16960" s="136"/>
      <c r="E16960" s="136"/>
      <c r="H16960" s="136"/>
      <c r="K16960" s="136"/>
      <c r="O16960" s="136"/>
      <c r="T16960" s="136"/>
      <c r="W16960" s="136"/>
      <c r="Z16960" s="136"/>
      <c r="AC16960" s="136"/>
    </row>
    <row r="16961" spans="2:29">
      <c r="B16961" s="136"/>
      <c r="E16961" s="136"/>
      <c r="H16961" s="136"/>
      <c r="K16961" s="136"/>
      <c r="O16961" s="136"/>
      <c r="T16961" s="136"/>
      <c r="W16961" s="136"/>
      <c r="Z16961" s="136"/>
      <c r="AC16961" s="136"/>
    </row>
    <row r="16962" spans="2:29">
      <c r="B16962" s="136"/>
      <c r="E16962" s="136"/>
      <c r="H16962" s="136"/>
      <c r="K16962" s="136"/>
      <c r="O16962" s="136"/>
      <c r="T16962" s="136"/>
      <c r="W16962" s="136"/>
      <c r="Z16962" s="136"/>
      <c r="AC16962" s="136"/>
    </row>
    <row r="16963" spans="2:29">
      <c r="B16963" s="136"/>
      <c r="E16963" s="136"/>
      <c r="H16963" s="136"/>
      <c r="K16963" s="136"/>
      <c r="O16963" s="136"/>
      <c r="T16963" s="136"/>
      <c r="W16963" s="136"/>
      <c r="Z16963" s="136"/>
      <c r="AC16963" s="136"/>
    </row>
    <row r="16964" spans="2:29">
      <c r="B16964" s="136"/>
      <c r="E16964" s="136"/>
      <c r="H16964" s="136"/>
      <c r="K16964" s="136"/>
      <c r="O16964" s="136"/>
      <c r="T16964" s="136"/>
      <c r="W16964" s="136"/>
      <c r="Z16964" s="136"/>
      <c r="AC16964" s="136"/>
    </row>
    <row r="16965" spans="2:29">
      <c r="B16965" s="136"/>
      <c r="E16965" s="136"/>
      <c r="H16965" s="136"/>
      <c r="K16965" s="136"/>
      <c r="O16965" s="136"/>
      <c r="T16965" s="136"/>
      <c r="W16965" s="136"/>
      <c r="Z16965" s="136"/>
      <c r="AC16965" s="136"/>
    </row>
    <row r="16966" spans="2:29">
      <c r="B16966" s="136"/>
      <c r="E16966" s="136"/>
      <c r="H16966" s="136"/>
      <c r="K16966" s="136"/>
      <c r="O16966" s="136"/>
      <c r="T16966" s="136"/>
      <c r="W16966" s="136"/>
      <c r="Z16966" s="136"/>
      <c r="AC16966" s="136"/>
    </row>
    <row r="16967" spans="2:29">
      <c r="B16967" s="136"/>
      <c r="E16967" s="136"/>
      <c r="H16967" s="136"/>
      <c r="K16967" s="136"/>
      <c r="O16967" s="136"/>
      <c r="T16967" s="136"/>
      <c r="W16967" s="136"/>
      <c r="Z16967" s="136"/>
      <c r="AC16967" s="136"/>
    </row>
    <row r="16968" spans="2:29">
      <c r="B16968" s="136"/>
      <c r="E16968" s="136"/>
      <c r="H16968" s="136"/>
      <c r="K16968" s="136"/>
      <c r="O16968" s="136"/>
      <c r="T16968" s="136"/>
      <c r="W16968" s="136"/>
      <c r="Z16968" s="136"/>
      <c r="AC16968" s="136"/>
    </row>
    <row r="16969" spans="2:29">
      <c r="B16969" s="136"/>
      <c r="E16969" s="136"/>
      <c r="H16969" s="136"/>
      <c r="K16969" s="136"/>
      <c r="O16969" s="136"/>
      <c r="T16969" s="136"/>
      <c r="W16969" s="136"/>
      <c r="Z16969" s="136"/>
      <c r="AC16969" s="136"/>
    </row>
    <row r="16970" spans="2:29">
      <c r="B16970" s="136"/>
      <c r="E16970" s="136"/>
      <c r="H16970" s="136"/>
      <c r="K16970" s="136"/>
      <c r="O16970" s="136"/>
      <c r="T16970" s="136"/>
      <c r="W16970" s="136"/>
      <c r="Z16970" s="136"/>
      <c r="AC16970" s="136"/>
    </row>
    <row r="16971" spans="2:29">
      <c r="B16971" s="136"/>
      <c r="E16971" s="136"/>
      <c r="H16971" s="136"/>
      <c r="K16971" s="136"/>
      <c r="O16971" s="136"/>
      <c r="T16971" s="136"/>
      <c r="W16971" s="136"/>
      <c r="Z16971" s="136"/>
      <c r="AC16971" s="136"/>
    </row>
    <row r="16972" spans="2:29">
      <c r="B16972" s="136"/>
      <c r="E16972" s="136"/>
      <c r="H16972" s="136"/>
      <c r="K16972" s="136"/>
      <c r="O16972" s="136"/>
      <c r="T16972" s="136"/>
      <c r="W16972" s="136"/>
      <c r="Z16972" s="136"/>
      <c r="AC16972" s="136"/>
    </row>
    <row r="16973" spans="2:29">
      <c r="B16973" s="136"/>
      <c r="E16973" s="136"/>
      <c r="H16973" s="136"/>
      <c r="K16973" s="136"/>
      <c r="O16973" s="136"/>
      <c r="T16973" s="136"/>
      <c r="W16973" s="136"/>
      <c r="Z16973" s="136"/>
      <c r="AC16973" s="136"/>
    </row>
    <row r="16974" spans="2:29">
      <c r="B16974" s="136"/>
      <c r="E16974" s="136"/>
      <c r="H16974" s="136"/>
      <c r="K16974" s="136"/>
      <c r="O16974" s="136"/>
      <c r="T16974" s="136"/>
      <c r="W16974" s="136"/>
      <c r="Z16974" s="136"/>
      <c r="AC16974" s="136"/>
    </row>
    <row r="16975" spans="2:29">
      <c r="B16975" s="136"/>
      <c r="E16975" s="136"/>
      <c r="H16975" s="136"/>
      <c r="K16975" s="136"/>
      <c r="O16975" s="136"/>
      <c r="T16975" s="136"/>
      <c r="W16975" s="136"/>
      <c r="Z16975" s="136"/>
      <c r="AC16975" s="136"/>
    </row>
    <row r="16976" spans="2:29">
      <c r="B16976" s="136"/>
      <c r="E16976" s="136"/>
      <c r="H16976" s="136"/>
      <c r="K16976" s="136"/>
      <c r="O16976" s="136"/>
      <c r="T16976" s="136"/>
      <c r="W16976" s="136"/>
      <c r="Z16976" s="136"/>
      <c r="AC16976" s="136"/>
    </row>
    <row r="16977" spans="2:29">
      <c r="B16977" s="136"/>
      <c r="E16977" s="136"/>
      <c r="H16977" s="136"/>
      <c r="K16977" s="136"/>
      <c r="O16977" s="136"/>
      <c r="T16977" s="136"/>
      <c r="W16977" s="136"/>
      <c r="Z16977" s="136"/>
      <c r="AC16977" s="136"/>
    </row>
    <row r="16978" spans="2:29">
      <c r="B16978" s="136"/>
      <c r="E16978" s="136"/>
      <c r="H16978" s="136"/>
      <c r="K16978" s="136"/>
      <c r="O16978" s="136"/>
      <c r="T16978" s="136"/>
      <c r="W16978" s="136"/>
      <c r="Z16978" s="136"/>
      <c r="AC16978" s="136"/>
    </row>
    <row r="16979" spans="2:29">
      <c r="B16979" s="136"/>
      <c r="E16979" s="136"/>
      <c r="H16979" s="136"/>
      <c r="K16979" s="136"/>
      <c r="O16979" s="136"/>
      <c r="T16979" s="136"/>
      <c r="W16979" s="136"/>
      <c r="Z16979" s="136"/>
      <c r="AC16979" s="136"/>
    </row>
    <row r="16980" spans="2:29">
      <c r="B16980" s="136"/>
      <c r="E16980" s="136"/>
      <c r="H16980" s="136"/>
      <c r="K16980" s="136"/>
      <c r="O16980" s="136"/>
      <c r="T16980" s="136"/>
      <c r="W16980" s="136"/>
      <c r="Z16980" s="136"/>
      <c r="AC16980" s="136"/>
    </row>
    <row r="16981" spans="2:29">
      <c r="B16981" s="136"/>
      <c r="E16981" s="136"/>
      <c r="H16981" s="136"/>
      <c r="K16981" s="136"/>
      <c r="O16981" s="136"/>
      <c r="T16981" s="136"/>
      <c r="W16981" s="136"/>
      <c r="Z16981" s="136"/>
      <c r="AC16981" s="136"/>
    </row>
    <row r="16982" spans="2:29">
      <c r="B16982" s="136"/>
      <c r="E16982" s="136"/>
      <c r="H16982" s="136"/>
      <c r="K16982" s="136"/>
      <c r="O16982" s="136"/>
      <c r="T16982" s="136"/>
      <c r="W16982" s="136"/>
      <c r="Z16982" s="136"/>
      <c r="AC16982" s="136"/>
    </row>
    <row r="16983" spans="2:29">
      <c r="B16983" s="136"/>
      <c r="E16983" s="136"/>
      <c r="H16983" s="136"/>
      <c r="K16983" s="136"/>
      <c r="O16983" s="136"/>
      <c r="T16983" s="136"/>
      <c r="W16983" s="136"/>
      <c r="Z16983" s="136"/>
      <c r="AC16983" s="136"/>
    </row>
    <row r="16984" spans="2:29">
      <c r="B16984" s="136"/>
      <c r="E16984" s="136"/>
      <c r="H16984" s="136"/>
      <c r="K16984" s="136"/>
      <c r="O16984" s="136"/>
      <c r="T16984" s="136"/>
      <c r="W16984" s="136"/>
      <c r="Z16984" s="136"/>
      <c r="AC16984" s="136"/>
    </row>
    <row r="16985" spans="2:29">
      <c r="B16985" s="136"/>
      <c r="E16985" s="136"/>
      <c r="H16985" s="136"/>
      <c r="K16985" s="136"/>
      <c r="O16985" s="136"/>
      <c r="T16985" s="136"/>
      <c r="W16985" s="136"/>
      <c r="Z16985" s="136"/>
      <c r="AC16985" s="136"/>
    </row>
    <row r="16986" spans="2:29">
      <c r="B16986" s="136"/>
      <c r="E16986" s="136"/>
      <c r="H16986" s="136"/>
      <c r="K16986" s="136"/>
      <c r="O16986" s="136"/>
      <c r="T16986" s="136"/>
      <c r="W16986" s="136"/>
      <c r="Z16986" s="136"/>
      <c r="AC16986" s="136"/>
    </row>
    <row r="16987" spans="2:29">
      <c r="B16987" s="136"/>
      <c r="E16987" s="136"/>
      <c r="H16987" s="136"/>
      <c r="K16987" s="136"/>
      <c r="O16987" s="136"/>
      <c r="T16987" s="136"/>
      <c r="W16987" s="136"/>
      <c r="Z16987" s="136"/>
      <c r="AC16987" s="136"/>
    </row>
    <row r="16988" spans="2:29">
      <c r="B16988" s="136"/>
      <c r="E16988" s="136"/>
      <c r="H16988" s="136"/>
      <c r="K16988" s="136"/>
      <c r="O16988" s="136"/>
      <c r="T16988" s="136"/>
      <c r="W16988" s="136"/>
      <c r="Z16988" s="136"/>
      <c r="AC16988" s="136"/>
    </row>
    <row r="16989" spans="2:29">
      <c r="B16989" s="136"/>
      <c r="E16989" s="136"/>
      <c r="H16989" s="136"/>
      <c r="K16989" s="136"/>
      <c r="O16989" s="136"/>
      <c r="T16989" s="136"/>
      <c r="W16989" s="136"/>
      <c r="Z16989" s="136"/>
      <c r="AC16989" s="136"/>
    </row>
    <row r="16990" spans="2:29">
      <c r="B16990" s="136"/>
      <c r="E16990" s="136"/>
      <c r="H16990" s="136"/>
      <c r="K16990" s="136"/>
      <c r="O16990" s="136"/>
      <c r="T16990" s="136"/>
      <c r="W16990" s="136"/>
      <c r="Z16990" s="136"/>
      <c r="AC16990" s="136"/>
    </row>
    <row r="16991" spans="2:29">
      <c r="B16991" s="136"/>
      <c r="E16991" s="136"/>
      <c r="H16991" s="136"/>
      <c r="K16991" s="136"/>
      <c r="O16991" s="136"/>
      <c r="T16991" s="136"/>
      <c r="W16991" s="136"/>
      <c r="Z16991" s="136"/>
      <c r="AC16991" s="136"/>
    </row>
    <row r="16992" spans="2:29">
      <c r="B16992" s="136"/>
      <c r="E16992" s="136"/>
      <c r="H16992" s="136"/>
      <c r="K16992" s="136"/>
      <c r="O16992" s="136"/>
      <c r="T16992" s="136"/>
      <c r="W16992" s="136"/>
      <c r="Z16992" s="136"/>
      <c r="AC16992" s="136"/>
    </row>
    <row r="16993" spans="2:29">
      <c r="B16993" s="136"/>
      <c r="E16993" s="136"/>
      <c r="H16993" s="136"/>
      <c r="K16993" s="136"/>
      <c r="O16993" s="136"/>
      <c r="T16993" s="136"/>
      <c r="W16993" s="136"/>
      <c r="Z16993" s="136"/>
      <c r="AC16993" s="136"/>
    </row>
    <row r="16994" spans="2:29">
      <c r="B16994" s="136"/>
      <c r="E16994" s="136"/>
      <c r="H16994" s="136"/>
      <c r="K16994" s="136"/>
      <c r="O16994" s="136"/>
      <c r="T16994" s="136"/>
      <c r="W16994" s="136"/>
      <c r="Z16994" s="136"/>
      <c r="AC16994" s="136"/>
    </row>
    <row r="16995" spans="2:29">
      <c r="B16995" s="136"/>
      <c r="E16995" s="136"/>
      <c r="H16995" s="136"/>
      <c r="K16995" s="136"/>
      <c r="O16995" s="136"/>
      <c r="T16995" s="136"/>
      <c r="W16995" s="136"/>
      <c r="Z16995" s="136"/>
      <c r="AC16995" s="136"/>
    </row>
    <row r="16996" spans="2:29">
      <c r="B16996" s="136"/>
      <c r="E16996" s="136"/>
      <c r="H16996" s="136"/>
      <c r="K16996" s="136"/>
      <c r="O16996" s="136"/>
      <c r="T16996" s="136"/>
      <c r="W16996" s="136"/>
      <c r="Z16996" s="136"/>
      <c r="AC16996" s="136"/>
    </row>
    <row r="16997" spans="2:29">
      <c r="B16997" s="136"/>
      <c r="E16997" s="136"/>
      <c r="H16997" s="136"/>
      <c r="K16997" s="136"/>
      <c r="O16997" s="136"/>
      <c r="T16997" s="136"/>
      <c r="W16997" s="136"/>
      <c r="Z16997" s="136"/>
      <c r="AC16997" s="136"/>
    </row>
    <row r="16998" spans="2:29">
      <c r="B16998" s="136"/>
      <c r="E16998" s="136"/>
      <c r="H16998" s="136"/>
      <c r="K16998" s="136"/>
      <c r="O16998" s="136"/>
      <c r="T16998" s="136"/>
      <c r="W16998" s="136"/>
      <c r="Z16998" s="136"/>
      <c r="AC16998" s="136"/>
    </row>
    <row r="16999" spans="2:29">
      <c r="B16999" s="136"/>
      <c r="E16999" s="136"/>
      <c r="H16999" s="136"/>
      <c r="K16999" s="136"/>
      <c r="O16999" s="136"/>
      <c r="T16999" s="136"/>
      <c r="W16999" s="136"/>
      <c r="Z16999" s="136"/>
      <c r="AC16999" s="136"/>
    </row>
    <row r="17000" spans="2:29">
      <c r="B17000" s="136"/>
      <c r="E17000" s="136"/>
      <c r="H17000" s="136"/>
      <c r="K17000" s="136"/>
      <c r="O17000" s="136"/>
      <c r="T17000" s="136"/>
      <c r="W17000" s="136"/>
      <c r="Z17000" s="136"/>
      <c r="AC17000" s="136"/>
    </row>
    <row r="17001" spans="2:29">
      <c r="B17001" s="136"/>
      <c r="E17001" s="136"/>
      <c r="H17001" s="136"/>
      <c r="K17001" s="136"/>
      <c r="O17001" s="136"/>
      <c r="T17001" s="136"/>
      <c r="W17001" s="136"/>
      <c r="Z17001" s="136"/>
      <c r="AC17001" s="136"/>
    </row>
    <row r="17002" spans="2:29">
      <c r="B17002" s="136"/>
      <c r="E17002" s="136"/>
      <c r="H17002" s="136"/>
      <c r="K17002" s="136"/>
      <c r="O17002" s="136"/>
      <c r="T17002" s="136"/>
      <c r="W17002" s="136"/>
      <c r="Z17002" s="136"/>
      <c r="AC17002" s="136"/>
    </row>
    <row r="17003" spans="2:29">
      <c r="B17003" s="136"/>
      <c r="E17003" s="136"/>
      <c r="H17003" s="136"/>
      <c r="K17003" s="136"/>
      <c r="O17003" s="136"/>
      <c r="T17003" s="136"/>
      <c r="W17003" s="136"/>
      <c r="Z17003" s="136"/>
      <c r="AC17003" s="136"/>
    </row>
    <row r="17004" spans="2:29">
      <c r="B17004" s="136"/>
      <c r="E17004" s="136"/>
      <c r="H17004" s="136"/>
      <c r="K17004" s="136"/>
      <c r="O17004" s="136"/>
      <c r="T17004" s="136"/>
      <c r="W17004" s="136"/>
      <c r="Z17004" s="136"/>
      <c r="AC17004" s="136"/>
    </row>
    <row r="17005" spans="2:29">
      <c r="B17005" s="136"/>
      <c r="E17005" s="136"/>
      <c r="H17005" s="136"/>
      <c r="K17005" s="136"/>
      <c r="O17005" s="136"/>
      <c r="T17005" s="136"/>
      <c r="W17005" s="136"/>
      <c r="Z17005" s="136"/>
      <c r="AC17005" s="136"/>
    </row>
    <row r="17006" spans="2:29">
      <c r="B17006" s="136"/>
      <c r="E17006" s="136"/>
      <c r="H17006" s="136"/>
      <c r="K17006" s="136"/>
      <c r="O17006" s="136"/>
      <c r="T17006" s="136"/>
      <c r="W17006" s="136"/>
      <c r="Z17006" s="136"/>
      <c r="AC17006" s="136"/>
    </row>
    <row r="17007" spans="2:29">
      <c r="B17007" s="136"/>
      <c r="E17007" s="136"/>
      <c r="H17007" s="136"/>
      <c r="K17007" s="136"/>
      <c r="O17007" s="136"/>
      <c r="T17007" s="136"/>
      <c r="W17007" s="136"/>
      <c r="Z17007" s="136"/>
      <c r="AC17007" s="136"/>
    </row>
    <row r="17008" spans="2:29">
      <c r="B17008" s="136"/>
      <c r="E17008" s="136"/>
      <c r="H17008" s="136"/>
      <c r="K17008" s="136"/>
      <c r="O17008" s="136"/>
      <c r="T17008" s="136"/>
      <c r="W17008" s="136"/>
      <c r="Z17008" s="136"/>
      <c r="AC17008" s="136"/>
    </row>
    <row r="17009" spans="2:29">
      <c r="B17009" s="136"/>
      <c r="E17009" s="136"/>
      <c r="H17009" s="136"/>
      <c r="K17009" s="136"/>
      <c r="O17009" s="136"/>
      <c r="T17009" s="136"/>
      <c r="W17009" s="136"/>
      <c r="Z17009" s="136"/>
      <c r="AC17009" s="136"/>
    </row>
    <row r="17010" spans="2:29">
      <c r="B17010" s="136"/>
      <c r="E17010" s="136"/>
      <c r="H17010" s="136"/>
      <c r="K17010" s="136"/>
      <c r="O17010" s="136"/>
      <c r="T17010" s="136"/>
      <c r="W17010" s="136"/>
      <c r="Z17010" s="136"/>
      <c r="AC17010" s="136"/>
    </row>
    <row r="17011" spans="2:29">
      <c r="B17011" s="136"/>
      <c r="E17011" s="136"/>
      <c r="H17011" s="136"/>
      <c r="K17011" s="136"/>
      <c r="O17011" s="136"/>
      <c r="T17011" s="136"/>
      <c r="W17011" s="136"/>
      <c r="Z17011" s="136"/>
      <c r="AC17011" s="136"/>
    </row>
    <row r="17012" spans="2:29">
      <c r="B17012" s="136"/>
      <c r="E17012" s="136"/>
      <c r="H17012" s="136"/>
      <c r="K17012" s="136"/>
      <c r="O17012" s="136"/>
      <c r="T17012" s="136"/>
      <c r="W17012" s="136"/>
      <c r="Z17012" s="136"/>
      <c r="AC17012" s="136"/>
    </row>
    <row r="17013" spans="2:29">
      <c r="B17013" s="136"/>
      <c r="E17013" s="136"/>
      <c r="H17013" s="136"/>
      <c r="K17013" s="136"/>
      <c r="O17013" s="136"/>
      <c r="T17013" s="136"/>
      <c r="W17013" s="136"/>
      <c r="Z17013" s="136"/>
      <c r="AC17013" s="136"/>
    </row>
    <row r="17014" spans="2:29">
      <c r="B17014" s="136"/>
      <c r="E17014" s="136"/>
      <c r="H17014" s="136"/>
      <c r="K17014" s="136"/>
      <c r="O17014" s="136"/>
      <c r="T17014" s="136"/>
      <c r="W17014" s="136"/>
      <c r="Z17014" s="136"/>
      <c r="AC17014" s="136"/>
    </row>
    <row r="17015" spans="2:29">
      <c r="B17015" s="136"/>
      <c r="E17015" s="136"/>
      <c r="H17015" s="136"/>
      <c r="K17015" s="136"/>
      <c r="O17015" s="136"/>
      <c r="T17015" s="136"/>
      <c r="W17015" s="136"/>
      <c r="Z17015" s="136"/>
      <c r="AC17015" s="136"/>
    </row>
    <row r="17016" spans="2:29">
      <c r="B17016" s="136"/>
      <c r="E17016" s="136"/>
      <c r="H17016" s="136"/>
      <c r="K17016" s="136"/>
      <c r="O17016" s="136"/>
      <c r="T17016" s="136"/>
      <c r="W17016" s="136"/>
      <c r="Z17016" s="136"/>
      <c r="AC17016" s="136"/>
    </row>
    <row r="17017" spans="2:29">
      <c r="B17017" s="136"/>
      <c r="E17017" s="136"/>
      <c r="H17017" s="136"/>
      <c r="K17017" s="136"/>
      <c r="O17017" s="136"/>
      <c r="T17017" s="136"/>
      <c r="W17017" s="136"/>
      <c r="Z17017" s="136"/>
      <c r="AC17017" s="136"/>
    </row>
    <row r="17018" spans="2:29">
      <c r="B17018" s="136"/>
      <c r="E17018" s="136"/>
      <c r="H17018" s="136"/>
      <c r="K17018" s="136"/>
      <c r="O17018" s="136"/>
      <c r="T17018" s="136"/>
      <c r="W17018" s="136"/>
      <c r="Z17018" s="136"/>
      <c r="AC17018" s="136"/>
    </row>
    <row r="17019" spans="2:29">
      <c r="B17019" s="136"/>
      <c r="E17019" s="136"/>
      <c r="H17019" s="136"/>
      <c r="K17019" s="136"/>
      <c r="O17019" s="136"/>
      <c r="T17019" s="136"/>
      <c r="W17019" s="136"/>
      <c r="Z17019" s="136"/>
      <c r="AC17019" s="136"/>
    </row>
    <row r="17020" spans="2:29">
      <c r="B17020" s="136"/>
      <c r="E17020" s="136"/>
      <c r="H17020" s="136"/>
      <c r="K17020" s="136"/>
      <c r="O17020" s="136"/>
      <c r="T17020" s="136"/>
      <c r="W17020" s="136"/>
      <c r="Z17020" s="136"/>
      <c r="AC17020" s="136"/>
    </row>
    <row r="17021" spans="2:29">
      <c r="B17021" s="136"/>
      <c r="E17021" s="136"/>
      <c r="H17021" s="136"/>
      <c r="K17021" s="136"/>
      <c r="O17021" s="136"/>
      <c r="T17021" s="136"/>
      <c r="W17021" s="136"/>
      <c r="Z17021" s="136"/>
      <c r="AC17021" s="136"/>
    </row>
    <row r="17022" spans="2:29">
      <c r="B17022" s="136"/>
      <c r="E17022" s="136"/>
      <c r="H17022" s="136"/>
      <c r="K17022" s="136"/>
      <c r="O17022" s="136"/>
      <c r="T17022" s="136"/>
      <c r="W17022" s="136"/>
      <c r="Z17022" s="136"/>
      <c r="AC17022" s="136"/>
    </row>
    <row r="17023" spans="2:29">
      <c r="B17023" s="136"/>
      <c r="E17023" s="136"/>
      <c r="H17023" s="136"/>
      <c r="K17023" s="136"/>
      <c r="O17023" s="136"/>
      <c r="T17023" s="136"/>
      <c r="W17023" s="136"/>
      <c r="Z17023" s="136"/>
      <c r="AC17023" s="136"/>
    </row>
    <row r="17024" spans="2:29">
      <c r="B17024" s="136"/>
      <c r="E17024" s="136"/>
      <c r="H17024" s="136"/>
      <c r="K17024" s="136"/>
      <c r="O17024" s="136"/>
      <c r="T17024" s="136"/>
      <c r="W17024" s="136"/>
      <c r="Z17024" s="136"/>
      <c r="AC17024" s="136"/>
    </row>
    <row r="17025" spans="2:29">
      <c r="B17025" s="136"/>
      <c r="E17025" s="136"/>
      <c r="H17025" s="136"/>
      <c r="K17025" s="136"/>
      <c r="O17025" s="136"/>
      <c r="T17025" s="136"/>
      <c r="W17025" s="136"/>
      <c r="Z17025" s="136"/>
      <c r="AC17025" s="136"/>
    </row>
    <row r="17026" spans="2:29">
      <c r="B17026" s="136"/>
      <c r="E17026" s="136"/>
      <c r="H17026" s="136"/>
      <c r="K17026" s="136"/>
      <c r="O17026" s="136"/>
      <c r="T17026" s="136"/>
      <c r="W17026" s="136"/>
      <c r="Z17026" s="136"/>
      <c r="AC17026" s="136"/>
    </row>
    <row r="17027" spans="2:29">
      <c r="B17027" s="136"/>
      <c r="E17027" s="136"/>
      <c r="H17027" s="136"/>
      <c r="K17027" s="136"/>
      <c r="O17027" s="136"/>
      <c r="T17027" s="136"/>
      <c r="W17027" s="136"/>
      <c r="Z17027" s="136"/>
      <c r="AC17027" s="136"/>
    </row>
    <row r="17028" spans="2:29">
      <c r="B17028" s="136"/>
      <c r="E17028" s="136"/>
      <c r="H17028" s="136"/>
      <c r="K17028" s="136"/>
      <c r="O17028" s="136"/>
      <c r="T17028" s="136"/>
      <c r="W17028" s="136"/>
      <c r="Z17028" s="136"/>
      <c r="AC17028" s="136"/>
    </row>
    <row r="17029" spans="2:29">
      <c r="B17029" s="136"/>
      <c r="E17029" s="136"/>
      <c r="H17029" s="136"/>
      <c r="K17029" s="136"/>
      <c r="O17029" s="136"/>
      <c r="T17029" s="136"/>
      <c r="W17029" s="136"/>
      <c r="Z17029" s="136"/>
      <c r="AC17029" s="136"/>
    </row>
    <row r="17030" spans="2:29">
      <c r="B17030" s="136"/>
      <c r="E17030" s="136"/>
      <c r="H17030" s="136"/>
      <c r="K17030" s="136"/>
      <c r="O17030" s="136"/>
      <c r="T17030" s="136"/>
      <c r="W17030" s="136"/>
      <c r="Z17030" s="136"/>
      <c r="AC17030" s="136"/>
    </row>
    <row r="17031" spans="2:29">
      <c r="B17031" s="136"/>
      <c r="E17031" s="136"/>
      <c r="H17031" s="136"/>
      <c r="K17031" s="136"/>
      <c r="O17031" s="136"/>
      <c r="T17031" s="136"/>
      <c r="W17031" s="136"/>
      <c r="Z17031" s="136"/>
      <c r="AC17031" s="136"/>
    </row>
    <row r="17032" spans="2:29">
      <c r="B17032" s="136"/>
      <c r="E17032" s="136"/>
      <c r="H17032" s="136"/>
      <c r="K17032" s="136"/>
      <c r="O17032" s="136"/>
      <c r="T17032" s="136"/>
      <c r="W17032" s="136"/>
      <c r="Z17032" s="136"/>
      <c r="AC17032" s="136"/>
    </row>
    <row r="17033" spans="2:29">
      <c r="B17033" s="136"/>
      <c r="E17033" s="136"/>
      <c r="H17033" s="136"/>
      <c r="K17033" s="136"/>
      <c r="O17033" s="136"/>
      <c r="T17033" s="136"/>
      <c r="W17033" s="136"/>
      <c r="Z17033" s="136"/>
      <c r="AC17033" s="136"/>
    </row>
    <row r="17034" spans="2:29">
      <c r="B17034" s="136"/>
      <c r="E17034" s="136"/>
      <c r="H17034" s="136"/>
      <c r="K17034" s="136"/>
      <c r="O17034" s="136"/>
      <c r="T17034" s="136"/>
      <c r="W17034" s="136"/>
      <c r="Z17034" s="136"/>
      <c r="AC17034" s="136"/>
    </row>
    <row r="17035" spans="2:29">
      <c r="B17035" s="136"/>
      <c r="E17035" s="136"/>
      <c r="H17035" s="136"/>
      <c r="K17035" s="136"/>
      <c r="O17035" s="136"/>
      <c r="T17035" s="136"/>
      <c r="W17035" s="136"/>
      <c r="Z17035" s="136"/>
      <c r="AC17035" s="136"/>
    </row>
    <row r="17036" spans="2:29">
      <c r="B17036" s="136"/>
      <c r="E17036" s="136"/>
      <c r="H17036" s="136"/>
      <c r="K17036" s="136"/>
      <c r="O17036" s="136"/>
      <c r="T17036" s="136"/>
      <c r="W17036" s="136"/>
      <c r="Z17036" s="136"/>
      <c r="AC17036" s="136"/>
    </row>
    <row r="17037" spans="2:29">
      <c r="B17037" s="136"/>
      <c r="E17037" s="136"/>
      <c r="H17037" s="136"/>
      <c r="K17037" s="136"/>
      <c r="O17037" s="136"/>
      <c r="T17037" s="136"/>
      <c r="W17037" s="136"/>
      <c r="Z17037" s="136"/>
      <c r="AC17037" s="136"/>
    </row>
    <row r="17038" spans="2:29">
      <c r="B17038" s="136"/>
      <c r="E17038" s="136"/>
      <c r="H17038" s="136"/>
      <c r="K17038" s="136"/>
      <c r="O17038" s="136"/>
      <c r="T17038" s="136"/>
      <c r="W17038" s="136"/>
      <c r="Z17038" s="136"/>
      <c r="AC17038" s="136"/>
    </row>
    <row r="17039" spans="2:29">
      <c r="B17039" s="136"/>
      <c r="E17039" s="136"/>
      <c r="H17039" s="136"/>
      <c r="K17039" s="136"/>
      <c r="O17039" s="136"/>
      <c r="T17039" s="136"/>
      <c r="W17039" s="136"/>
      <c r="Z17039" s="136"/>
      <c r="AC17039" s="136"/>
    </row>
    <row r="17040" spans="2:29">
      <c r="B17040" s="136"/>
      <c r="E17040" s="136"/>
      <c r="H17040" s="136"/>
      <c r="K17040" s="136"/>
      <c r="O17040" s="136"/>
      <c r="T17040" s="136"/>
      <c r="W17040" s="136"/>
      <c r="Z17040" s="136"/>
      <c r="AC17040" s="136"/>
    </row>
    <row r="17041" spans="2:29">
      <c r="B17041" s="136"/>
      <c r="E17041" s="136"/>
      <c r="H17041" s="136"/>
      <c r="K17041" s="136"/>
      <c r="O17041" s="136"/>
      <c r="T17041" s="136"/>
      <c r="W17041" s="136"/>
      <c r="Z17041" s="136"/>
      <c r="AC17041" s="136"/>
    </row>
    <row r="17042" spans="2:29">
      <c r="B17042" s="136"/>
      <c r="E17042" s="136"/>
      <c r="H17042" s="136"/>
      <c r="K17042" s="136"/>
      <c r="O17042" s="136"/>
      <c r="T17042" s="136"/>
      <c r="W17042" s="136"/>
      <c r="Z17042" s="136"/>
      <c r="AC17042" s="136"/>
    </row>
    <row r="17043" spans="2:29">
      <c r="B17043" s="136"/>
      <c r="E17043" s="136"/>
      <c r="H17043" s="136"/>
      <c r="K17043" s="136"/>
      <c r="O17043" s="136"/>
      <c r="T17043" s="136"/>
      <c r="W17043" s="136"/>
      <c r="Z17043" s="136"/>
      <c r="AC17043" s="136"/>
    </row>
    <row r="17044" spans="2:29">
      <c r="B17044" s="136"/>
      <c r="E17044" s="136"/>
      <c r="H17044" s="136"/>
      <c r="K17044" s="136"/>
      <c r="O17044" s="136"/>
      <c r="T17044" s="136"/>
      <c r="W17044" s="136"/>
      <c r="Z17044" s="136"/>
      <c r="AC17044" s="136"/>
    </row>
    <row r="17045" spans="2:29">
      <c r="B17045" s="136"/>
      <c r="E17045" s="136"/>
      <c r="H17045" s="136"/>
      <c r="K17045" s="136"/>
      <c r="O17045" s="136"/>
      <c r="T17045" s="136"/>
      <c r="W17045" s="136"/>
      <c r="Z17045" s="136"/>
      <c r="AC17045" s="136"/>
    </row>
    <row r="17046" spans="2:29">
      <c r="B17046" s="136"/>
      <c r="E17046" s="136"/>
      <c r="H17046" s="136"/>
      <c r="K17046" s="136"/>
      <c r="O17046" s="136"/>
      <c r="T17046" s="136"/>
      <c r="W17046" s="136"/>
      <c r="Z17046" s="136"/>
      <c r="AC17046" s="136"/>
    </row>
    <row r="17047" spans="2:29">
      <c r="B17047" s="136"/>
      <c r="E17047" s="136"/>
      <c r="H17047" s="136"/>
      <c r="K17047" s="136"/>
      <c r="O17047" s="136"/>
      <c r="T17047" s="136"/>
      <c r="W17047" s="136"/>
      <c r="Z17047" s="136"/>
      <c r="AC17047" s="136"/>
    </row>
    <row r="17048" spans="2:29">
      <c r="B17048" s="136"/>
      <c r="E17048" s="136"/>
      <c r="H17048" s="136"/>
      <c r="K17048" s="136"/>
      <c r="O17048" s="136"/>
      <c r="T17048" s="136"/>
      <c r="W17048" s="136"/>
      <c r="Z17048" s="136"/>
      <c r="AC17048" s="136"/>
    </row>
    <row r="17049" spans="2:29">
      <c r="B17049" s="136"/>
      <c r="E17049" s="136"/>
      <c r="H17049" s="136"/>
      <c r="K17049" s="136"/>
      <c r="O17049" s="136"/>
      <c r="T17049" s="136"/>
      <c r="W17049" s="136"/>
      <c r="Z17049" s="136"/>
      <c r="AC17049" s="136"/>
    </row>
    <row r="17050" spans="2:29">
      <c r="B17050" s="136"/>
      <c r="E17050" s="136"/>
      <c r="H17050" s="136"/>
      <c r="K17050" s="136"/>
      <c r="O17050" s="136"/>
      <c r="T17050" s="136"/>
      <c r="W17050" s="136"/>
      <c r="Z17050" s="136"/>
      <c r="AC17050" s="136"/>
    </row>
    <row r="17051" spans="2:29">
      <c r="B17051" s="136"/>
      <c r="E17051" s="136"/>
      <c r="H17051" s="136"/>
      <c r="K17051" s="136"/>
      <c r="O17051" s="136"/>
      <c r="T17051" s="136"/>
      <c r="W17051" s="136"/>
      <c r="Z17051" s="136"/>
      <c r="AC17051" s="136"/>
    </row>
    <row r="17052" spans="2:29">
      <c r="B17052" s="136"/>
      <c r="E17052" s="136"/>
      <c r="H17052" s="136"/>
      <c r="K17052" s="136"/>
      <c r="O17052" s="136"/>
      <c r="T17052" s="136"/>
      <c r="W17052" s="136"/>
      <c r="Z17052" s="136"/>
      <c r="AC17052" s="136"/>
    </row>
    <row r="17053" spans="2:29">
      <c r="B17053" s="136"/>
      <c r="E17053" s="136"/>
      <c r="H17053" s="136"/>
      <c r="K17053" s="136"/>
      <c r="O17053" s="136"/>
      <c r="T17053" s="136"/>
      <c r="W17053" s="136"/>
      <c r="Z17053" s="136"/>
      <c r="AC17053" s="136"/>
    </row>
    <row r="17054" spans="2:29">
      <c r="B17054" s="136"/>
      <c r="E17054" s="136"/>
      <c r="H17054" s="136"/>
      <c r="K17054" s="136"/>
      <c r="O17054" s="136"/>
      <c r="T17054" s="136"/>
      <c r="W17054" s="136"/>
      <c r="Z17054" s="136"/>
      <c r="AC17054" s="136"/>
    </row>
    <row r="17055" spans="2:29">
      <c r="B17055" s="136"/>
      <c r="E17055" s="136"/>
      <c r="H17055" s="136"/>
      <c r="K17055" s="136"/>
      <c r="O17055" s="136"/>
      <c r="T17055" s="136"/>
      <c r="W17055" s="136"/>
      <c r="Z17055" s="136"/>
      <c r="AC17055" s="136"/>
    </row>
    <row r="17056" spans="2:29">
      <c r="B17056" s="136"/>
      <c r="E17056" s="136"/>
      <c r="H17056" s="136"/>
      <c r="K17056" s="136"/>
      <c r="O17056" s="136"/>
      <c r="T17056" s="136"/>
      <c r="W17056" s="136"/>
      <c r="Z17056" s="136"/>
      <c r="AC17056" s="136"/>
    </row>
    <row r="17057" spans="2:29">
      <c r="B17057" s="136"/>
      <c r="E17057" s="136"/>
      <c r="H17057" s="136"/>
      <c r="K17057" s="136"/>
      <c r="O17057" s="136"/>
      <c r="T17057" s="136"/>
      <c r="W17057" s="136"/>
      <c r="Z17057" s="136"/>
      <c r="AC17057" s="136"/>
    </row>
    <row r="17058" spans="2:29">
      <c r="B17058" s="136"/>
      <c r="E17058" s="136"/>
      <c r="H17058" s="136"/>
      <c r="K17058" s="136"/>
      <c r="O17058" s="136"/>
      <c r="T17058" s="136"/>
      <c r="W17058" s="136"/>
      <c r="Z17058" s="136"/>
      <c r="AC17058" s="136"/>
    </row>
    <row r="17059" spans="2:29">
      <c r="B17059" s="136"/>
      <c r="E17059" s="136"/>
      <c r="H17059" s="136"/>
      <c r="K17059" s="136"/>
      <c r="O17059" s="136"/>
      <c r="T17059" s="136"/>
      <c r="W17059" s="136"/>
      <c r="Z17059" s="136"/>
      <c r="AC17059" s="136"/>
    </row>
    <row r="17060" spans="2:29">
      <c r="B17060" s="136"/>
      <c r="E17060" s="136"/>
      <c r="H17060" s="136"/>
      <c r="K17060" s="136"/>
      <c r="O17060" s="136"/>
      <c r="T17060" s="136"/>
      <c r="W17060" s="136"/>
      <c r="Z17060" s="136"/>
      <c r="AC17060" s="136"/>
    </row>
    <row r="17061" spans="2:29">
      <c r="B17061" s="136"/>
      <c r="E17061" s="136"/>
      <c r="H17061" s="136"/>
      <c r="K17061" s="136"/>
      <c r="O17061" s="136"/>
      <c r="T17061" s="136"/>
      <c r="W17061" s="136"/>
      <c r="Z17061" s="136"/>
      <c r="AC17061" s="136"/>
    </row>
    <row r="17062" spans="2:29">
      <c r="B17062" s="136"/>
      <c r="E17062" s="136"/>
      <c r="H17062" s="136"/>
      <c r="K17062" s="136"/>
      <c r="O17062" s="136"/>
      <c r="T17062" s="136"/>
      <c r="W17062" s="136"/>
      <c r="Z17062" s="136"/>
      <c r="AC17062" s="136"/>
    </row>
    <row r="17063" spans="2:29">
      <c r="B17063" s="136"/>
      <c r="E17063" s="136"/>
      <c r="H17063" s="136"/>
      <c r="K17063" s="136"/>
      <c r="O17063" s="136"/>
      <c r="T17063" s="136"/>
      <c r="W17063" s="136"/>
      <c r="Z17063" s="136"/>
      <c r="AC17063" s="136"/>
    </row>
    <row r="17064" spans="2:29">
      <c r="B17064" s="136"/>
      <c r="E17064" s="136"/>
      <c r="H17064" s="136"/>
      <c r="K17064" s="136"/>
      <c r="O17064" s="136"/>
      <c r="T17064" s="136"/>
      <c r="W17064" s="136"/>
      <c r="Z17064" s="136"/>
      <c r="AC17064" s="136"/>
    </row>
    <row r="17065" spans="2:29">
      <c r="B17065" s="136"/>
      <c r="E17065" s="136"/>
      <c r="H17065" s="136"/>
      <c r="K17065" s="136"/>
      <c r="O17065" s="136"/>
      <c r="T17065" s="136"/>
      <c r="W17065" s="136"/>
      <c r="Z17065" s="136"/>
      <c r="AC17065" s="136"/>
    </row>
    <row r="17066" spans="2:29">
      <c r="B17066" s="136"/>
      <c r="E17066" s="136"/>
      <c r="H17066" s="136"/>
      <c r="K17066" s="136"/>
      <c r="O17066" s="136"/>
      <c r="T17066" s="136"/>
      <c r="W17066" s="136"/>
      <c r="Z17066" s="136"/>
      <c r="AC17066" s="136"/>
    </row>
    <row r="17067" spans="2:29">
      <c r="B17067" s="136"/>
      <c r="E17067" s="136"/>
      <c r="H17067" s="136"/>
      <c r="K17067" s="136"/>
      <c r="O17067" s="136"/>
      <c r="T17067" s="136"/>
      <c r="W17067" s="136"/>
      <c r="Z17067" s="136"/>
      <c r="AC17067" s="136"/>
    </row>
    <row r="17068" spans="2:29">
      <c r="B17068" s="136"/>
      <c r="E17068" s="136"/>
      <c r="H17068" s="136"/>
      <c r="K17068" s="136"/>
      <c r="O17068" s="136"/>
      <c r="T17068" s="136"/>
      <c r="W17068" s="136"/>
      <c r="Z17068" s="136"/>
      <c r="AC17068" s="136"/>
    </row>
    <row r="17069" spans="2:29">
      <c r="B17069" s="136"/>
      <c r="E17069" s="136"/>
      <c r="H17069" s="136"/>
      <c r="K17069" s="136"/>
      <c r="O17069" s="136"/>
      <c r="T17069" s="136"/>
      <c r="W17069" s="136"/>
      <c r="Z17069" s="136"/>
      <c r="AC17069" s="136"/>
    </row>
    <row r="17070" spans="2:29">
      <c r="B17070" s="136"/>
      <c r="E17070" s="136"/>
      <c r="H17070" s="136"/>
      <c r="K17070" s="136"/>
      <c r="O17070" s="136"/>
      <c r="T17070" s="136"/>
      <c r="W17070" s="136"/>
      <c r="Z17070" s="136"/>
      <c r="AC17070" s="136"/>
    </row>
    <row r="17071" spans="2:29">
      <c r="B17071" s="136"/>
      <c r="E17071" s="136"/>
      <c r="H17071" s="136"/>
      <c r="K17071" s="136"/>
      <c r="O17071" s="136"/>
      <c r="T17071" s="136"/>
      <c r="W17071" s="136"/>
      <c r="Z17071" s="136"/>
      <c r="AC17071" s="136"/>
    </row>
    <row r="17072" spans="2:29">
      <c r="B17072" s="136"/>
      <c r="E17072" s="136"/>
      <c r="H17072" s="136"/>
      <c r="K17072" s="136"/>
      <c r="O17072" s="136"/>
      <c r="T17072" s="136"/>
      <c r="W17072" s="136"/>
      <c r="Z17072" s="136"/>
      <c r="AC17072" s="136"/>
    </row>
    <row r="17073" spans="2:29">
      <c r="B17073" s="136"/>
      <c r="E17073" s="136"/>
      <c r="H17073" s="136"/>
      <c r="K17073" s="136"/>
      <c r="O17073" s="136"/>
      <c r="T17073" s="136"/>
      <c r="W17073" s="136"/>
      <c r="Z17073" s="136"/>
      <c r="AC17073" s="136"/>
    </row>
    <row r="17074" spans="2:29">
      <c r="B17074" s="136"/>
      <c r="E17074" s="136"/>
      <c r="H17074" s="136"/>
      <c r="K17074" s="136"/>
      <c r="O17074" s="136"/>
      <c r="T17074" s="136"/>
      <c r="W17074" s="136"/>
      <c r="Z17074" s="136"/>
      <c r="AC17074" s="136"/>
    </row>
    <row r="17075" spans="2:29">
      <c r="B17075" s="136"/>
      <c r="E17075" s="136"/>
      <c r="H17075" s="136"/>
      <c r="K17075" s="136"/>
      <c r="O17075" s="136"/>
      <c r="T17075" s="136"/>
      <c r="W17075" s="136"/>
      <c r="Z17075" s="136"/>
      <c r="AC17075" s="136"/>
    </row>
    <row r="17076" spans="2:29">
      <c r="B17076" s="136"/>
      <c r="E17076" s="136"/>
      <c r="H17076" s="136"/>
      <c r="K17076" s="136"/>
      <c r="O17076" s="136"/>
      <c r="T17076" s="136"/>
      <c r="W17076" s="136"/>
      <c r="Z17076" s="136"/>
      <c r="AC17076" s="136"/>
    </row>
    <row r="17077" spans="2:29">
      <c r="B17077" s="136"/>
      <c r="E17077" s="136"/>
      <c r="H17077" s="136"/>
      <c r="K17077" s="136"/>
      <c r="O17077" s="136"/>
      <c r="T17077" s="136"/>
      <c r="W17077" s="136"/>
      <c r="Z17077" s="136"/>
      <c r="AC17077" s="136"/>
    </row>
    <row r="17078" spans="2:29">
      <c r="B17078" s="136"/>
      <c r="E17078" s="136"/>
      <c r="H17078" s="136"/>
      <c r="K17078" s="136"/>
      <c r="O17078" s="136"/>
      <c r="T17078" s="136"/>
      <c r="W17078" s="136"/>
      <c r="Z17078" s="136"/>
      <c r="AC17078" s="136"/>
    </row>
    <row r="17079" spans="2:29">
      <c r="B17079" s="136"/>
      <c r="E17079" s="136"/>
      <c r="H17079" s="136"/>
      <c r="K17079" s="136"/>
      <c r="O17079" s="136"/>
      <c r="T17079" s="136"/>
      <c r="W17079" s="136"/>
      <c r="Z17079" s="136"/>
      <c r="AC17079" s="136"/>
    </row>
    <row r="17080" spans="2:29">
      <c r="B17080" s="136"/>
      <c r="E17080" s="136"/>
      <c r="H17080" s="136"/>
      <c r="K17080" s="136"/>
      <c r="O17080" s="136"/>
      <c r="T17080" s="136"/>
      <c r="W17080" s="136"/>
      <c r="Z17080" s="136"/>
      <c r="AC17080" s="136"/>
    </row>
    <row r="17081" spans="2:29">
      <c r="B17081" s="136"/>
      <c r="E17081" s="136"/>
      <c r="H17081" s="136"/>
      <c r="K17081" s="136"/>
      <c r="O17081" s="136"/>
      <c r="T17081" s="136"/>
      <c r="W17081" s="136"/>
      <c r="Z17081" s="136"/>
      <c r="AC17081" s="136"/>
    </row>
    <row r="17082" spans="2:29">
      <c r="B17082" s="136"/>
      <c r="E17082" s="136"/>
      <c r="H17082" s="136"/>
      <c r="K17082" s="136"/>
      <c r="O17082" s="136"/>
      <c r="T17082" s="136"/>
      <c r="W17082" s="136"/>
      <c r="Z17082" s="136"/>
      <c r="AC17082" s="136"/>
    </row>
    <row r="17083" spans="2:29">
      <c r="B17083" s="136"/>
      <c r="E17083" s="136"/>
      <c r="H17083" s="136"/>
      <c r="K17083" s="136"/>
      <c r="O17083" s="136"/>
      <c r="T17083" s="136"/>
      <c r="W17083" s="136"/>
      <c r="Z17083" s="136"/>
      <c r="AC17083" s="136"/>
    </row>
    <row r="17084" spans="2:29">
      <c r="B17084" s="136"/>
      <c r="E17084" s="136"/>
      <c r="H17084" s="136"/>
      <c r="K17084" s="136"/>
      <c r="O17084" s="136"/>
      <c r="T17084" s="136"/>
      <c r="W17084" s="136"/>
      <c r="Z17084" s="136"/>
      <c r="AC17084" s="136"/>
    </row>
    <row r="17085" spans="2:29">
      <c r="B17085" s="136"/>
      <c r="E17085" s="136"/>
      <c r="H17085" s="136"/>
      <c r="K17085" s="136"/>
      <c r="O17085" s="136"/>
      <c r="T17085" s="136"/>
      <c r="W17085" s="136"/>
      <c r="Z17085" s="136"/>
      <c r="AC17085" s="136"/>
    </row>
    <row r="17086" spans="2:29">
      <c r="B17086" s="136"/>
      <c r="E17086" s="136"/>
      <c r="H17086" s="136"/>
      <c r="K17086" s="136"/>
      <c r="O17086" s="136"/>
      <c r="T17086" s="136"/>
      <c r="W17086" s="136"/>
      <c r="Z17086" s="136"/>
      <c r="AC17086" s="136"/>
    </row>
    <row r="17087" spans="2:29">
      <c r="B17087" s="136"/>
      <c r="E17087" s="136"/>
      <c r="H17087" s="136"/>
      <c r="K17087" s="136"/>
      <c r="O17087" s="136"/>
      <c r="T17087" s="136"/>
      <c r="W17087" s="136"/>
      <c r="Z17087" s="136"/>
      <c r="AC17087" s="136"/>
    </row>
    <row r="17088" spans="2:29">
      <c r="B17088" s="136"/>
      <c r="E17088" s="136"/>
      <c r="H17088" s="136"/>
      <c r="K17088" s="136"/>
      <c r="O17088" s="136"/>
      <c r="T17088" s="136"/>
      <c r="W17088" s="136"/>
      <c r="Z17088" s="136"/>
      <c r="AC17088" s="136"/>
    </row>
    <row r="17089" spans="2:29">
      <c r="B17089" s="136"/>
      <c r="E17089" s="136"/>
      <c r="H17089" s="136"/>
      <c r="K17089" s="136"/>
      <c r="O17089" s="136"/>
      <c r="T17089" s="136"/>
      <c r="W17089" s="136"/>
      <c r="Z17089" s="136"/>
      <c r="AC17089" s="136"/>
    </row>
    <row r="17090" spans="2:29">
      <c r="B17090" s="136"/>
      <c r="E17090" s="136"/>
      <c r="H17090" s="136"/>
      <c r="K17090" s="136"/>
      <c r="O17090" s="136"/>
      <c r="T17090" s="136"/>
      <c r="W17090" s="136"/>
      <c r="Z17090" s="136"/>
      <c r="AC17090" s="136"/>
    </row>
    <row r="17091" spans="2:29">
      <c r="B17091" s="136"/>
      <c r="E17091" s="136"/>
      <c r="H17091" s="136"/>
      <c r="K17091" s="136"/>
      <c r="O17091" s="136"/>
      <c r="T17091" s="136"/>
      <c r="W17091" s="136"/>
      <c r="Z17091" s="136"/>
      <c r="AC17091" s="136"/>
    </row>
    <row r="17092" spans="2:29">
      <c r="B17092" s="136"/>
      <c r="E17092" s="136"/>
      <c r="H17092" s="136"/>
      <c r="K17092" s="136"/>
      <c r="O17092" s="136"/>
      <c r="T17092" s="136"/>
      <c r="W17092" s="136"/>
      <c r="Z17092" s="136"/>
      <c r="AC17092" s="136"/>
    </row>
    <row r="17093" spans="2:29">
      <c r="B17093" s="136"/>
      <c r="E17093" s="136"/>
      <c r="H17093" s="136"/>
      <c r="K17093" s="136"/>
      <c r="O17093" s="136"/>
      <c r="T17093" s="136"/>
      <c r="W17093" s="136"/>
      <c r="Z17093" s="136"/>
      <c r="AC17093" s="136"/>
    </row>
    <row r="17094" spans="2:29">
      <c r="B17094" s="136"/>
      <c r="E17094" s="136"/>
      <c r="H17094" s="136"/>
      <c r="K17094" s="136"/>
      <c r="O17094" s="136"/>
      <c r="T17094" s="136"/>
      <c r="W17094" s="136"/>
      <c r="Z17094" s="136"/>
      <c r="AC17094" s="136"/>
    </row>
    <row r="17095" spans="2:29">
      <c r="B17095" s="136"/>
      <c r="E17095" s="136"/>
      <c r="H17095" s="136"/>
      <c r="K17095" s="136"/>
      <c r="O17095" s="136"/>
      <c r="T17095" s="136"/>
      <c r="W17095" s="136"/>
      <c r="Z17095" s="136"/>
      <c r="AC17095" s="136"/>
    </row>
    <row r="17096" spans="2:29">
      <c r="B17096" s="136"/>
      <c r="E17096" s="136"/>
      <c r="H17096" s="136"/>
      <c r="K17096" s="136"/>
      <c r="O17096" s="136"/>
      <c r="T17096" s="136"/>
      <c r="W17096" s="136"/>
      <c r="Z17096" s="136"/>
      <c r="AC17096" s="136"/>
    </row>
    <row r="17097" spans="2:29">
      <c r="B17097" s="136"/>
      <c r="E17097" s="136"/>
      <c r="H17097" s="136"/>
      <c r="K17097" s="136"/>
      <c r="O17097" s="136"/>
      <c r="T17097" s="136"/>
      <c r="W17097" s="136"/>
      <c r="Z17097" s="136"/>
      <c r="AC17097" s="136"/>
    </row>
    <row r="17098" spans="2:29">
      <c r="B17098" s="136"/>
      <c r="E17098" s="136"/>
      <c r="H17098" s="136"/>
      <c r="K17098" s="136"/>
      <c r="O17098" s="136"/>
      <c r="T17098" s="136"/>
      <c r="W17098" s="136"/>
      <c r="Z17098" s="136"/>
      <c r="AC17098" s="136"/>
    </row>
    <row r="17099" spans="2:29">
      <c r="B17099" s="136"/>
      <c r="E17099" s="136"/>
      <c r="H17099" s="136"/>
      <c r="K17099" s="136"/>
      <c r="O17099" s="136"/>
      <c r="T17099" s="136"/>
      <c r="W17099" s="136"/>
      <c r="Z17099" s="136"/>
      <c r="AC17099" s="136"/>
    </row>
    <row r="17100" spans="2:29">
      <c r="B17100" s="136"/>
      <c r="E17100" s="136"/>
      <c r="H17100" s="136"/>
      <c r="K17100" s="136"/>
      <c r="O17100" s="136"/>
      <c r="T17100" s="136"/>
      <c r="W17100" s="136"/>
      <c r="Z17100" s="136"/>
      <c r="AC17100" s="136"/>
    </row>
    <row r="17101" spans="2:29">
      <c r="B17101" s="136"/>
      <c r="E17101" s="136"/>
      <c r="H17101" s="136"/>
      <c r="K17101" s="136"/>
      <c r="O17101" s="136"/>
      <c r="T17101" s="136"/>
      <c r="W17101" s="136"/>
      <c r="Z17101" s="136"/>
      <c r="AC17101" s="136"/>
    </row>
    <row r="17102" spans="2:29">
      <c r="B17102" s="136"/>
      <c r="E17102" s="136"/>
      <c r="H17102" s="136"/>
      <c r="K17102" s="136"/>
      <c r="O17102" s="136"/>
      <c r="T17102" s="136"/>
      <c r="W17102" s="136"/>
      <c r="Z17102" s="136"/>
      <c r="AC17102" s="136"/>
    </row>
    <row r="17103" spans="2:29">
      <c r="B17103" s="136"/>
      <c r="E17103" s="136"/>
      <c r="H17103" s="136"/>
      <c r="K17103" s="136"/>
      <c r="O17103" s="136"/>
      <c r="T17103" s="136"/>
      <c r="W17103" s="136"/>
      <c r="Z17103" s="136"/>
      <c r="AC17103" s="136"/>
    </row>
    <row r="17104" spans="2:29">
      <c r="B17104" s="136"/>
      <c r="E17104" s="136"/>
      <c r="H17104" s="136"/>
      <c r="K17104" s="136"/>
      <c r="O17104" s="136"/>
      <c r="T17104" s="136"/>
      <c r="W17104" s="136"/>
      <c r="Z17104" s="136"/>
      <c r="AC17104" s="136"/>
    </row>
    <row r="17105" spans="2:29">
      <c r="B17105" s="136"/>
      <c r="E17105" s="136"/>
      <c r="H17105" s="136"/>
      <c r="K17105" s="136"/>
      <c r="O17105" s="136"/>
      <c r="T17105" s="136"/>
      <c r="W17105" s="136"/>
      <c r="Z17105" s="136"/>
      <c r="AC17105" s="136"/>
    </row>
    <row r="17106" spans="2:29">
      <c r="B17106" s="136"/>
      <c r="E17106" s="136"/>
      <c r="H17106" s="136"/>
      <c r="K17106" s="136"/>
      <c r="O17106" s="136"/>
      <c r="T17106" s="136"/>
      <c r="W17106" s="136"/>
      <c r="Z17106" s="136"/>
      <c r="AC17106" s="136"/>
    </row>
    <row r="17107" spans="2:29">
      <c r="B17107" s="136"/>
      <c r="E17107" s="136"/>
      <c r="H17107" s="136"/>
      <c r="K17107" s="136"/>
      <c r="O17107" s="136"/>
      <c r="T17107" s="136"/>
      <c r="W17107" s="136"/>
      <c r="Z17107" s="136"/>
      <c r="AC17107" s="136"/>
    </row>
    <row r="17108" spans="2:29">
      <c r="B17108" s="136"/>
      <c r="E17108" s="136"/>
      <c r="H17108" s="136"/>
      <c r="K17108" s="136"/>
      <c r="O17108" s="136"/>
      <c r="T17108" s="136"/>
      <c r="W17108" s="136"/>
      <c r="Z17108" s="136"/>
      <c r="AC17108" s="136"/>
    </row>
    <row r="17109" spans="2:29">
      <c r="B17109" s="136"/>
      <c r="E17109" s="136"/>
      <c r="H17109" s="136"/>
      <c r="K17109" s="136"/>
      <c r="O17109" s="136"/>
      <c r="T17109" s="136"/>
      <c r="W17109" s="136"/>
      <c r="Z17109" s="136"/>
      <c r="AC17109" s="136"/>
    </row>
    <row r="17110" spans="2:29">
      <c r="B17110" s="136"/>
      <c r="E17110" s="136"/>
      <c r="H17110" s="136"/>
      <c r="K17110" s="136"/>
      <c r="O17110" s="136"/>
      <c r="T17110" s="136"/>
      <c r="W17110" s="136"/>
      <c r="Z17110" s="136"/>
      <c r="AC17110" s="136"/>
    </row>
    <row r="17111" spans="2:29">
      <c r="B17111" s="136"/>
      <c r="E17111" s="136"/>
      <c r="H17111" s="136"/>
      <c r="K17111" s="136"/>
      <c r="O17111" s="136"/>
      <c r="T17111" s="136"/>
      <c r="W17111" s="136"/>
      <c r="Z17111" s="136"/>
      <c r="AC17111" s="136"/>
    </row>
    <row r="17112" spans="2:29">
      <c r="B17112" s="136"/>
      <c r="E17112" s="136"/>
      <c r="H17112" s="136"/>
      <c r="K17112" s="136"/>
      <c r="O17112" s="136"/>
      <c r="T17112" s="136"/>
      <c r="W17112" s="136"/>
      <c r="Z17112" s="136"/>
      <c r="AC17112" s="136"/>
    </row>
    <row r="17113" spans="2:29">
      <c r="B17113" s="136"/>
      <c r="E17113" s="136"/>
      <c r="H17113" s="136"/>
      <c r="K17113" s="136"/>
      <c r="O17113" s="136"/>
      <c r="T17113" s="136"/>
      <c r="W17113" s="136"/>
      <c r="Z17113" s="136"/>
      <c r="AC17113" s="136"/>
    </row>
    <row r="17114" spans="2:29">
      <c r="B17114" s="136"/>
      <c r="E17114" s="136"/>
      <c r="H17114" s="136"/>
      <c r="K17114" s="136"/>
      <c r="O17114" s="136"/>
      <c r="T17114" s="136"/>
      <c r="W17114" s="136"/>
      <c r="Z17114" s="136"/>
      <c r="AC17114" s="136"/>
    </row>
    <row r="17115" spans="2:29">
      <c r="B17115" s="136"/>
      <c r="E17115" s="136"/>
      <c r="H17115" s="136"/>
      <c r="K17115" s="136"/>
      <c r="O17115" s="136"/>
      <c r="T17115" s="136"/>
      <c r="W17115" s="136"/>
      <c r="Z17115" s="136"/>
      <c r="AC17115" s="136"/>
    </row>
    <row r="17116" spans="2:29">
      <c r="B17116" s="136"/>
      <c r="E17116" s="136"/>
      <c r="H17116" s="136"/>
      <c r="K17116" s="136"/>
      <c r="O17116" s="136"/>
      <c r="T17116" s="136"/>
      <c r="W17116" s="136"/>
      <c r="Z17116" s="136"/>
      <c r="AC17116" s="136"/>
    </row>
    <row r="17117" spans="2:29">
      <c r="B17117" s="136"/>
      <c r="E17117" s="136"/>
      <c r="H17117" s="136"/>
      <c r="K17117" s="136"/>
      <c r="O17117" s="136"/>
      <c r="T17117" s="136"/>
      <c r="W17117" s="136"/>
      <c r="Z17117" s="136"/>
      <c r="AC17117" s="136"/>
    </row>
    <row r="17118" spans="2:29">
      <c r="B17118" s="136"/>
      <c r="E17118" s="136"/>
      <c r="H17118" s="136"/>
      <c r="K17118" s="136"/>
      <c r="O17118" s="136"/>
      <c r="T17118" s="136"/>
      <c r="W17118" s="136"/>
      <c r="Z17118" s="136"/>
      <c r="AC17118" s="136"/>
    </row>
    <row r="17119" spans="2:29">
      <c r="B17119" s="136"/>
      <c r="E17119" s="136"/>
      <c r="H17119" s="136"/>
      <c r="K17119" s="136"/>
      <c r="O17119" s="136"/>
      <c r="T17119" s="136"/>
      <c r="W17119" s="136"/>
      <c r="Z17119" s="136"/>
      <c r="AC17119" s="136"/>
    </row>
    <row r="17120" spans="2:29">
      <c r="B17120" s="136"/>
      <c r="E17120" s="136"/>
      <c r="H17120" s="136"/>
      <c r="K17120" s="136"/>
      <c r="O17120" s="136"/>
      <c r="T17120" s="136"/>
      <c r="W17120" s="136"/>
      <c r="Z17120" s="136"/>
      <c r="AC17120" s="136"/>
    </row>
    <row r="17121" spans="2:29">
      <c r="B17121" s="136"/>
      <c r="E17121" s="136"/>
      <c r="H17121" s="136"/>
      <c r="K17121" s="136"/>
      <c r="O17121" s="136"/>
      <c r="T17121" s="136"/>
      <c r="W17121" s="136"/>
      <c r="Z17121" s="136"/>
      <c r="AC17121" s="136"/>
    </row>
    <row r="17122" spans="2:29">
      <c r="B17122" s="136"/>
      <c r="E17122" s="136"/>
      <c r="H17122" s="136"/>
      <c r="K17122" s="136"/>
      <c r="O17122" s="136"/>
      <c r="T17122" s="136"/>
      <c r="W17122" s="136"/>
      <c r="Z17122" s="136"/>
      <c r="AC17122" s="136"/>
    </row>
    <row r="17123" spans="2:29">
      <c r="B17123" s="136"/>
      <c r="E17123" s="136"/>
      <c r="H17123" s="136"/>
      <c r="K17123" s="136"/>
      <c r="O17123" s="136"/>
      <c r="T17123" s="136"/>
      <c r="W17123" s="136"/>
      <c r="Z17123" s="136"/>
      <c r="AC17123" s="136"/>
    </row>
    <row r="17124" spans="2:29">
      <c r="B17124" s="136"/>
      <c r="E17124" s="136"/>
      <c r="H17124" s="136"/>
      <c r="K17124" s="136"/>
      <c r="O17124" s="136"/>
      <c r="T17124" s="136"/>
      <c r="W17124" s="136"/>
      <c r="Z17124" s="136"/>
      <c r="AC17124" s="136"/>
    </row>
    <row r="17125" spans="2:29">
      <c r="B17125" s="136"/>
      <c r="E17125" s="136"/>
      <c r="H17125" s="136"/>
      <c r="K17125" s="136"/>
      <c r="O17125" s="136"/>
      <c r="T17125" s="136"/>
      <c r="W17125" s="136"/>
      <c r="Z17125" s="136"/>
      <c r="AC17125" s="136"/>
    </row>
    <row r="17126" spans="2:29">
      <c r="B17126" s="136"/>
      <c r="E17126" s="136"/>
      <c r="H17126" s="136"/>
      <c r="K17126" s="136"/>
      <c r="O17126" s="136"/>
      <c r="T17126" s="136"/>
      <c r="W17126" s="136"/>
      <c r="Z17126" s="136"/>
      <c r="AC17126" s="136"/>
    </row>
    <row r="17127" spans="2:29">
      <c r="B17127" s="136"/>
      <c r="E17127" s="136"/>
      <c r="H17127" s="136"/>
      <c r="K17127" s="136"/>
      <c r="O17127" s="136"/>
      <c r="T17127" s="136"/>
      <c r="W17127" s="136"/>
      <c r="Z17127" s="136"/>
      <c r="AC17127" s="136"/>
    </row>
    <row r="17128" spans="2:29">
      <c r="B17128" s="136"/>
      <c r="E17128" s="136"/>
      <c r="H17128" s="136"/>
      <c r="K17128" s="136"/>
      <c r="O17128" s="136"/>
      <c r="T17128" s="136"/>
      <c r="W17128" s="136"/>
      <c r="Z17128" s="136"/>
      <c r="AC17128" s="136"/>
    </row>
    <row r="17129" spans="2:29">
      <c r="B17129" s="136"/>
      <c r="E17129" s="136"/>
      <c r="H17129" s="136"/>
      <c r="K17129" s="136"/>
      <c r="O17129" s="136"/>
      <c r="T17129" s="136"/>
      <c r="W17129" s="136"/>
      <c r="Z17129" s="136"/>
      <c r="AC17129" s="136"/>
    </row>
    <row r="17130" spans="2:29">
      <c r="B17130" s="136"/>
      <c r="E17130" s="136"/>
      <c r="H17130" s="136"/>
      <c r="K17130" s="136"/>
      <c r="O17130" s="136"/>
      <c r="T17130" s="136"/>
      <c r="W17130" s="136"/>
      <c r="Z17130" s="136"/>
      <c r="AC17130" s="136"/>
    </row>
    <row r="17131" spans="2:29">
      <c r="B17131" s="136"/>
      <c r="E17131" s="136"/>
      <c r="H17131" s="136"/>
      <c r="K17131" s="136"/>
      <c r="O17131" s="136"/>
      <c r="T17131" s="136"/>
      <c r="W17131" s="136"/>
      <c r="Z17131" s="136"/>
      <c r="AC17131" s="136"/>
    </row>
    <row r="17132" spans="2:29">
      <c r="B17132" s="136"/>
      <c r="E17132" s="136"/>
      <c r="H17132" s="136"/>
      <c r="K17132" s="136"/>
      <c r="O17132" s="136"/>
      <c r="T17132" s="136"/>
      <c r="W17132" s="136"/>
      <c r="Z17132" s="136"/>
      <c r="AC17132" s="136"/>
    </row>
    <row r="17133" spans="2:29">
      <c r="B17133" s="136"/>
      <c r="E17133" s="136"/>
      <c r="H17133" s="136"/>
      <c r="K17133" s="136"/>
      <c r="O17133" s="136"/>
      <c r="T17133" s="136"/>
      <c r="W17133" s="136"/>
      <c r="Z17133" s="136"/>
      <c r="AC17133" s="136"/>
    </row>
    <row r="17134" spans="2:29">
      <c r="B17134" s="136"/>
      <c r="E17134" s="136"/>
      <c r="H17134" s="136"/>
      <c r="K17134" s="136"/>
      <c r="O17134" s="136"/>
      <c r="T17134" s="136"/>
      <c r="W17134" s="136"/>
      <c r="Z17134" s="136"/>
      <c r="AC17134" s="136"/>
    </row>
    <row r="17135" spans="2:29">
      <c r="B17135" s="136"/>
      <c r="E17135" s="136"/>
      <c r="H17135" s="136"/>
      <c r="K17135" s="136"/>
      <c r="O17135" s="136"/>
      <c r="T17135" s="136"/>
      <c r="W17135" s="136"/>
      <c r="Z17135" s="136"/>
      <c r="AC17135" s="136"/>
    </row>
    <row r="17136" spans="2:29">
      <c r="B17136" s="136"/>
      <c r="E17136" s="136"/>
      <c r="H17136" s="136"/>
      <c r="K17136" s="136"/>
      <c r="O17136" s="136"/>
      <c r="T17136" s="136"/>
      <c r="W17136" s="136"/>
      <c r="Z17136" s="136"/>
      <c r="AC17136" s="136"/>
    </row>
    <row r="17137" spans="2:29">
      <c r="B17137" s="136"/>
      <c r="E17137" s="136"/>
      <c r="H17137" s="136"/>
      <c r="K17137" s="136"/>
      <c r="O17137" s="136"/>
      <c r="T17137" s="136"/>
      <c r="W17137" s="136"/>
      <c r="Z17137" s="136"/>
      <c r="AC17137" s="136"/>
    </row>
    <row r="17138" spans="2:29">
      <c r="B17138" s="136"/>
      <c r="E17138" s="136"/>
      <c r="H17138" s="136"/>
      <c r="K17138" s="136"/>
      <c r="O17138" s="136"/>
      <c r="T17138" s="136"/>
      <c r="W17138" s="136"/>
      <c r="Z17138" s="136"/>
      <c r="AC17138" s="136"/>
    </row>
    <row r="17139" spans="2:29">
      <c r="B17139" s="136"/>
      <c r="E17139" s="136"/>
      <c r="H17139" s="136"/>
      <c r="K17139" s="136"/>
      <c r="O17139" s="136"/>
      <c r="T17139" s="136"/>
      <c r="W17139" s="136"/>
      <c r="Z17139" s="136"/>
      <c r="AC17139" s="136"/>
    </row>
    <row r="17140" spans="2:29">
      <c r="B17140" s="136"/>
      <c r="E17140" s="136"/>
      <c r="H17140" s="136"/>
      <c r="K17140" s="136"/>
      <c r="O17140" s="136"/>
      <c r="T17140" s="136"/>
      <c r="W17140" s="136"/>
      <c r="Z17140" s="136"/>
      <c r="AC17140" s="136"/>
    </row>
    <row r="17141" spans="2:29">
      <c r="B17141" s="136"/>
      <c r="E17141" s="136"/>
      <c r="H17141" s="136"/>
      <c r="K17141" s="136"/>
      <c r="O17141" s="136"/>
      <c r="T17141" s="136"/>
      <c r="W17141" s="136"/>
      <c r="Z17141" s="136"/>
      <c r="AC17141" s="136"/>
    </row>
    <row r="17142" spans="2:29">
      <c r="B17142" s="136"/>
      <c r="E17142" s="136"/>
      <c r="H17142" s="136"/>
      <c r="K17142" s="136"/>
      <c r="O17142" s="136"/>
      <c r="T17142" s="136"/>
      <c r="W17142" s="136"/>
      <c r="Z17142" s="136"/>
      <c r="AC17142" s="136"/>
    </row>
    <row r="17143" spans="2:29">
      <c r="B17143" s="136"/>
      <c r="E17143" s="136"/>
      <c r="H17143" s="136"/>
      <c r="K17143" s="136"/>
      <c r="O17143" s="136"/>
      <c r="T17143" s="136"/>
      <c r="W17143" s="136"/>
      <c r="Z17143" s="136"/>
      <c r="AC17143" s="136"/>
    </row>
    <row r="17144" spans="2:29">
      <c r="B17144" s="136"/>
      <c r="E17144" s="136"/>
      <c r="H17144" s="136"/>
      <c r="K17144" s="136"/>
      <c r="O17144" s="136"/>
      <c r="T17144" s="136"/>
      <c r="W17144" s="136"/>
      <c r="Z17144" s="136"/>
      <c r="AC17144" s="136"/>
    </row>
    <row r="17145" spans="2:29">
      <c r="B17145" s="136"/>
      <c r="E17145" s="136"/>
      <c r="H17145" s="136"/>
      <c r="K17145" s="136"/>
      <c r="O17145" s="136"/>
      <c r="T17145" s="136"/>
      <c r="W17145" s="136"/>
      <c r="Z17145" s="136"/>
      <c r="AC17145" s="136"/>
    </row>
    <row r="17146" spans="2:29">
      <c r="B17146" s="136"/>
      <c r="E17146" s="136"/>
      <c r="H17146" s="136"/>
      <c r="K17146" s="136"/>
      <c r="O17146" s="136"/>
      <c r="T17146" s="136"/>
      <c r="W17146" s="136"/>
      <c r="Z17146" s="136"/>
      <c r="AC17146" s="136"/>
    </row>
    <row r="17147" spans="2:29">
      <c r="B17147" s="136"/>
      <c r="E17147" s="136"/>
      <c r="H17147" s="136"/>
      <c r="K17147" s="136"/>
      <c r="O17147" s="136"/>
      <c r="T17147" s="136"/>
      <c r="W17147" s="136"/>
      <c r="Z17147" s="136"/>
      <c r="AC17147" s="136"/>
    </row>
    <row r="17148" spans="2:29">
      <c r="B17148" s="136"/>
      <c r="E17148" s="136"/>
      <c r="H17148" s="136"/>
      <c r="K17148" s="136"/>
      <c r="O17148" s="136"/>
      <c r="T17148" s="136"/>
      <c r="W17148" s="136"/>
      <c r="Z17148" s="136"/>
      <c r="AC17148" s="136"/>
    </row>
    <row r="17149" spans="2:29">
      <c r="B17149" s="136"/>
      <c r="E17149" s="136"/>
      <c r="H17149" s="136"/>
      <c r="K17149" s="136"/>
      <c r="O17149" s="136"/>
      <c r="T17149" s="136"/>
      <c r="W17149" s="136"/>
      <c r="Z17149" s="136"/>
      <c r="AC17149" s="136"/>
    </row>
    <row r="17150" spans="2:29">
      <c r="B17150" s="136"/>
      <c r="E17150" s="136"/>
      <c r="H17150" s="136"/>
      <c r="K17150" s="136"/>
      <c r="O17150" s="136"/>
      <c r="T17150" s="136"/>
      <c r="W17150" s="136"/>
      <c r="Z17150" s="136"/>
      <c r="AC17150" s="136"/>
    </row>
    <row r="17151" spans="2:29">
      <c r="B17151" s="136"/>
      <c r="E17151" s="136"/>
      <c r="H17151" s="136"/>
      <c r="K17151" s="136"/>
      <c r="O17151" s="136"/>
      <c r="T17151" s="136"/>
      <c r="W17151" s="136"/>
      <c r="Z17151" s="136"/>
      <c r="AC17151" s="136"/>
    </row>
    <row r="17152" spans="2:29">
      <c r="B17152" s="136"/>
      <c r="E17152" s="136"/>
      <c r="H17152" s="136"/>
      <c r="K17152" s="136"/>
      <c r="O17152" s="136"/>
      <c r="T17152" s="136"/>
      <c r="W17152" s="136"/>
      <c r="Z17152" s="136"/>
      <c r="AC17152" s="136"/>
    </row>
    <row r="17153" spans="2:29">
      <c r="B17153" s="136"/>
      <c r="E17153" s="136"/>
      <c r="H17153" s="136"/>
      <c r="K17153" s="136"/>
      <c r="O17153" s="136"/>
      <c r="T17153" s="136"/>
      <c r="W17153" s="136"/>
      <c r="Z17153" s="136"/>
      <c r="AC17153" s="136"/>
    </row>
    <row r="17154" spans="2:29">
      <c r="B17154" s="136"/>
      <c r="E17154" s="136"/>
      <c r="H17154" s="136"/>
      <c r="K17154" s="136"/>
      <c r="O17154" s="136"/>
      <c r="T17154" s="136"/>
      <c r="W17154" s="136"/>
      <c r="Z17154" s="136"/>
      <c r="AC17154" s="136"/>
    </row>
    <row r="17155" spans="2:29">
      <c r="B17155" s="136"/>
      <c r="E17155" s="136"/>
      <c r="H17155" s="136"/>
      <c r="K17155" s="136"/>
      <c r="O17155" s="136"/>
      <c r="T17155" s="136"/>
      <c r="W17155" s="136"/>
      <c r="Z17155" s="136"/>
      <c r="AC17155" s="136"/>
    </row>
    <row r="17156" spans="2:29">
      <c r="B17156" s="136"/>
      <c r="E17156" s="136"/>
      <c r="H17156" s="136"/>
      <c r="K17156" s="136"/>
      <c r="O17156" s="136"/>
      <c r="T17156" s="136"/>
      <c r="W17156" s="136"/>
      <c r="Z17156" s="136"/>
      <c r="AC17156" s="136"/>
    </row>
    <row r="17157" spans="2:29">
      <c r="B17157" s="136"/>
      <c r="E17157" s="136"/>
      <c r="H17157" s="136"/>
      <c r="K17157" s="136"/>
      <c r="O17157" s="136"/>
      <c r="T17157" s="136"/>
      <c r="W17157" s="136"/>
      <c r="Z17157" s="136"/>
      <c r="AC17157" s="136"/>
    </row>
    <row r="17158" spans="2:29">
      <c r="B17158" s="136"/>
      <c r="E17158" s="136"/>
      <c r="H17158" s="136"/>
      <c r="K17158" s="136"/>
      <c r="O17158" s="136"/>
      <c r="T17158" s="136"/>
      <c r="W17158" s="136"/>
      <c r="Z17158" s="136"/>
      <c r="AC17158" s="136"/>
    </row>
    <row r="17159" spans="2:29">
      <c r="B17159" s="136"/>
      <c r="E17159" s="136"/>
      <c r="H17159" s="136"/>
      <c r="K17159" s="136"/>
      <c r="O17159" s="136"/>
      <c r="T17159" s="136"/>
      <c r="W17159" s="136"/>
      <c r="Z17159" s="136"/>
      <c r="AC17159" s="136"/>
    </row>
    <row r="17160" spans="2:29">
      <c r="B17160" s="136"/>
      <c r="E17160" s="136"/>
      <c r="H17160" s="136"/>
      <c r="K17160" s="136"/>
      <c r="O17160" s="136"/>
      <c r="T17160" s="136"/>
      <c r="W17160" s="136"/>
      <c r="Z17160" s="136"/>
      <c r="AC17160" s="136"/>
    </row>
    <row r="17161" spans="2:29">
      <c r="B17161" s="136"/>
      <c r="E17161" s="136"/>
      <c r="H17161" s="136"/>
      <c r="K17161" s="136"/>
      <c r="O17161" s="136"/>
      <c r="T17161" s="136"/>
      <c r="W17161" s="136"/>
      <c r="Z17161" s="136"/>
      <c r="AC17161" s="136"/>
    </row>
    <row r="17162" spans="2:29">
      <c r="B17162" s="136"/>
      <c r="E17162" s="136"/>
      <c r="H17162" s="136"/>
      <c r="K17162" s="136"/>
      <c r="O17162" s="136"/>
      <c r="T17162" s="136"/>
      <c r="W17162" s="136"/>
      <c r="Z17162" s="136"/>
      <c r="AC17162" s="136"/>
    </row>
    <row r="17163" spans="2:29">
      <c r="B17163" s="136"/>
      <c r="E17163" s="136"/>
      <c r="H17163" s="136"/>
      <c r="K17163" s="136"/>
      <c r="O17163" s="136"/>
      <c r="T17163" s="136"/>
      <c r="W17163" s="136"/>
      <c r="Z17163" s="136"/>
      <c r="AC17163" s="136"/>
    </row>
    <row r="17164" spans="2:29">
      <c r="B17164" s="136"/>
      <c r="E17164" s="136"/>
      <c r="H17164" s="136"/>
      <c r="K17164" s="136"/>
      <c r="O17164" s="136"/>
      <c r="T17164" s="136"/>
      <c r="W17164" s="136"/>
      <c r="Z17164" s="136"/>
      <c r="AC17164" s="136"/>
    </row>
    <row r="17165" spans="2:29">
      <c r="B17165" s="136"/>
      <c r="E17165" s="136"/>
      <c r="H17165" s="136"/>
      <c r="K17165" s="136"/>
      <c r="O17165" s="136"/>
      <c r="T17165" s="136"/>
      <c r="W17165" s="136"/>
      <c r="Z17165" s="136"/>
      <c r="AC17165" s="136"/>
    </row>
    <row r="17166" spans="2:29">
      <c r="B17166" s="136"/>
      <c r="E17166" s="136"/>
      <c r="H17166" s="136"/>
      <c r="K17166" s="136"/>
      <c r="O17166" s="136"/>
      <c r="T17166" s="136"/>
      <c r="W17166" s="136"/>
      <c r="Z17166" s="136"/>
      <c r="AC17166" s="136"/>
    </row>
    <row r="17167" spans="2:29">
      <c r="B17167" s="136"/>
      <c r="E17167" s="136"/>
      <c r="H17167" s="136"/>
      <c r="K17167" s="136"/>
      <c r="O17167" s="136"/>
      <c r="T17167" s="136"/>
      <c r="W17167" s="136"/>
      <c r="Z17167" s="136"/>
      <c r="AC17167" s="136"/>
    </row>
    <row r="17168" spans="2:29">
      <c r="B17168" s="136"/>
      <c r="E17168" s="136"/>
      <c r="H17168" s="136"/>
      <c r="K17168" s="136"/>
      <c r="O17168" s="136"/>
      <c r="T17168" s="136"/>
      <c r="W17168" s="136"/>
      <c r="Z17168" s="136"/>
      <c r="AC17168" s="136"/>
    </row>
    <row r="17169" spans="2:29">
      <c r="B17169" s="136"/>
      <c r="E17169" s="136"/>
      <c r="H17169" s="136"/>
      <c r="K17169" s="136"/>
      <c r="O17169" s="136"/>
      <c r="T17169" s="136"/>
      <c r="W17169" s="136"/>
      <c r="Z17169" s="136"/>
      <c r="AC17169" s="136"/>
    </row>
    <row r="17170" spans="2:29">
      <c r="B17170" s="136"/>
      <c r="E17170" s="136"/>
      <c r="H17170" s="136"/>
      <c r="K17170" s="136"/>
      <c r="O17170" s="136"/>
      <c r="T17170" s="136"/>
      <c r="W17170" s="136"/>
      <c r="Z17170" s="136"/>
      <c r="AC17170" s="136"/>
    </row>
    <row r="17171" spans="2:29">
      <c r="B17171" s="136"/>
      <c r="E17171" s="136"/>
      <c r="H17171" s="136"/>
      <c r="K17171" s="136"/>
      <c r="O17171" s="136"/>
      <c r="T17171" s="136"/>
      <c r="W17171" s="136"/>
      <c r="Z17171" s="136"/>
      <c r="AC17171" s="136"/>
    </row>
    <row r="17172" spans="2:29">
      <c r="B17172" s="136"/>
      <c r="E17172" s="136"/>
      <c r="H17172" s="136"/>
      <c r="K17172" s="136"/>
      <c r="O17172" s="136"/>
      <c r="T17172" s="136"/>
      <c r="W17172" s="136"/>
      <c r="Z17172" s="136"/>
      <c r="AC17172" s="136"/>
    </row>
    <row r="17173" spans="2:29">
      <c r="B17173" s="136"/>
      <c r="E17173" s="136"/>
      <c r="H17173" s="136"/>
      <c r="K17173" s="136"/>
      <c r="O17173" s="136"/>
      <c r="T17173" s="136"/>
      <c r="W17173" s="136"/>
      <c r="Z17173" s="136"/>
      <c r="AC17173" s="136"/>
    </row>
    <row r="17174" spans="2:29">
      <c r="B17174" s="136"/>
      <c r="E17174" s="136"/>
      <c r="H17174" s="136"/>
      <c r="K17174" s="136"/>
      <c r="O17174" s="136"/>
      <c r="T17174" s="136"/>
      <c r="W17174" s="136"/>
      <c r="Z17174" s="136"/>
      <c r="AC17174" s="136"/>
    </row>
    <row r="17175" spans="2:29">
      <c r="B17175" s="136"/>
      <c r="E17175" s="136"/>
      <c r="H17175" s="136"/>
      <c r="K17175" s="136"/>
      <c r="O17175" s="136"/>
      <c r="T17175" s="136"/>
      <c r="W17175" s="136"/>
      <c r="Z17175" s="136"/>
      <c r="AC17175" s="136"/>
    </row>
    <row r="17176" spans="2:29">
      <c r="B17176" s="136"/>
      <c r="E17176" s="136"/>
      <c r="H17176" s="136"/>
      <c r="K17176" s="136"/>
      <c r="O17176" s="136"/>
      <c r="T17176" s="136"/>
      <c r="W17176" s="136"/>
      <c r="Z17176" s="136"/>
      <c r="AC17176" s="136"/>
    </row>
    <row r="17177" spans="2:29">
      <c r="B17177" s="136"/>
      <c r="E17177" s="136"/>
      <c r="H17177" s="136"/>
      <c r="K17177" s="136"/>
      <c r="O17177" s="136"/>
      <c r="T17177" s="136"/>
      <c r="W17177" s="136"/>
      <c r="Z17177" s="136"/>
      <c r="AC17177" s="136"/>
    </row>
    <row r="17178" spans="2:29">
      <c r="B17178" s="136"/>
      <c r="E17178" s="136"/>
      <c r="H17178" s="136"/>
      <c r="K17178" s="136"/>
      <c r="O17178" s="136"/>
      <c r="T17178" s="136"/>
      <c r="W17178" s="136"/>
      <c r="Z17178" s="136"/>
      <c r="AC17178" s="136"/>
    </row>
    <row r="17179" spans="2:29">
      <c r="B17179" s="136"/>
      <c r="E17179" s="136"/>
      <c r="H17179" s="136"/>
      <c r="K17179" s="136"/>
      <c r="O17179" s="136"/>
      <c r="T17179" s="136"/>
      <c r="W17179" s="136"/>
      <c r="Z17179" s="136"/>
      <c r="AC17179" s="136"/>
    </row>
    <row r="17180" spans="2:29">
      <c r="B17180" s="136"/>
      <c r="E17180" s="136"/>
      <c r="H17180" s="136"/>
      <c r="K17180" s="136"/>
      <c r="O17180" s="136"/>
      <c r="T17180" s="136"/>
      <c r="W17180" s="136"/>
      <c r="Z17180" s="136"/>
      <c r="AC17180" s="136"/>
    </row>
    <row r="17181" spans="2:29">
      <c r="B17181" s="136"/>
      <c r="E17181" s="136"/>
      <c r="H17181" s="136"/>
      <c r="K17181" s="136"/>
      <c r="O17181" s="136"/>
      <c r="T17181" s="136"/>
      <c r="W17181" s="136"/>
      <c r="Z17181" s="136"/>
      <c r="AC17181" s="136"/>
    </row>
    <row r="17182" spans="2:29">
      <c r="B17182" s="136"/>
      <c r="E17182" s="136"/>
      <c r="H17182" s="136"/>
      <c r="K17182" s="136"/>
      <c r="O17182" s="136"/>
      <c r="T17182" s="136"/>
      <c r="W17182" s="136"/>
      <c r="Z17182" s="136"/>
      <c r="AC17182" s="136"/>
    </row>
    <row r="17183" spans="2:29">
      <c r="B17183" s="136"/>
      <c r="E17183" s="136"/>
      <c r="H17183" s="136"/>
      <c r="K17183" s="136"/>
      <c r="O17183" s="136"/>
      <c r="T17183" s="136"/>
      <c r="W17183" s="136"/>
      <c r="Z17183" s="136"/>
      <c r="AC17183" s="136"/>
    </row>
    <row r="17184" spans="2:29">
      <c r="B17184" s="136"/>
      <c r="E17184" s="136"/>
      <c r="H17184" s="136"/>
      <c r="K17184" s="136"/>
      <c r="O17184" s="136"/>
      <c r="T17184" s="136"/>
      <c r="W17184" s="136"/>
      <c r="Z17184" s="136"/>
      <c r="AC17184" s="136"/>
    </row>
    <row r="17185" spans="2:29">
      <c r="B17185" s="136"/>
      <c r="E17185" s="136"/>
      <c r="H17185" s="136"/>
      <c r="K17185" s="136"/>
      <c r="O17185" s="136"/>
      <c r="T17185" s="136"/>
      <c r="W17185" s="136"/>
      <c r="Z17185" s="136"/>
      <c r="AC17185" s="136"/>
    </row>
    <row r="17186" spans="2:29">
      <c r="B17186" s="136"/>
      <c r="E17186" s="136"/>
      <c r="H17186" s="136"/>
      <c r="K17186" s="136"/>
      <c r="O17186" s="136"/>
      <c r="T17186" s="136"/>
      <c r="W17186" s="136"/>
      <c r="Z17186" s="136"/>
      <c r="AC17186" s="136"/>
    </row>
    <row r="17187" spans="2:29">
      <c r="B17187" s="136"/>
      <c r="E17187" s="136"/>
      <c r="H17187" s="136"/>
      <c r="K17187" s="136"/>
      <c r="O17187" s="136"/>
      <c r="T17187" s="136"/>
      <c r="W17187" s="136"/>
      <c r="Z17187" s="136"/>
      <c r="AC17187" s="136"/>
    </row>
    <row r="17188" spans="2:29">
      <c r="B17188" s="136"/>
      <c r="E17188" s="136"/>
      <c r="H17188" s="136"/>
      <c r="K17188" s="136"/>
      <c r="O17188" s="136"/>
      <c r="T17188" s="136"/>
      <c r="W17188" s="136"/>
      <c r="Z17188" s="136"/>
      <c r="AC17188" s="136"/>
    </row>
    <row r="17189" spans="2:29">
      <c r="B17189" s="136"/>
      <c r="E17189" s="136"/>
      <c r="H17189" s="136"/>
      <c r="K17189" s="136"/>
      <c r="O17189" s="136"/>
      <c r="T17189" s="136"/>
      <c r="W17189" s="136"/>
      <c r="Z17189" s="136"/>
      <c r="AC17189" s="136"/>
    </row>
    <row r="17190" spans="2:29">
      <c r="B17190" s="136"/>
      <c r="E17190" s="136"/>
      <c r="H17190" s="136"/>
      <c r="K17190" s="136"/>
      <c r="O17190" s="136"/>
      <c r="T17190" s="136"/>
      <c r="W17190" s="136"/>
      <c r="Z17190" s="136"/>
      <c r="AC17190" s="136"/>
    </row>
    <row r="17191" spans="2:29">
      <c r="B17191" s="136"/>
      <c r="E17191" s="136"/>
      <c r="H17191" s="136"/>
      <c r="K17191" s="136"/>
      <c r="O17191" s="136"/>
      <c r="T17191" s="136"/>
      <c r="W17191" s="136"/>
      <c r="Z17191" s="136"/>
      <c r="AC17191" s="136"/>
    </row>
    <row r="17192" spans="2:29">
      <c r="B17192" s="136"/>
      <c r="E17192" s="136"/>
      <c r="H17192" s="136"/>
      <c r="K17192" s="136"/>
      <c r="O17192" s="136"/>
      <c r="T17192" s="136"/>
      <c r="W17192" s="136"/>
      <c r="Z17192" s="136"/>
      <c r="AC17192" s="136"/>
    </row>
    <row r="17193" spans="2:29">
      <c r="B17193" s="136"/>
      <c r="E17193" s="136"/>
      <c r="H17193" s="136"/>
      <c r="K17193" s="136"/>
      <c r="O17193" s="136"/>
      <c r="T17193" s="136"/>
      <c r="W17193" s="136"/>
      <c r="Z17193" s="136"/>
      <c r="AC17193" s="136"/>
    </row>
    <row r="17194" spans="2:29">
      <c r="B17194" s="136"/>
      <c r="E17194" s="136"/>
      <c r="H17194" s="136"/>
      <c r="K17194" s="136"/>
      <c r="O17194" s="136"/>
      <c r="T17194" s="136"/>
      <c r="W17194" s="136"/>
      <c r="Z17194" s="136"/>
      <c r="AC17194" s="136"/>
    </row>
    <row r="17195" spans="2:29">
      <c r="B17195" s="136"/>
      <c r="E17195" s="136"/>
      <c r="H17195" s="136"/>
      <c r="K17195" s="136"/>
      <c r="O17195" s="136"/>
      <c r="T17195" s="136"/>
      <c r="W17195" s="136"/>
      <c r="Z17195" s="136"/>
      <c r="AC17195" s="136"/>
    </row>
    <row r="17196" spans="2:29">
      <c r="B17196" s="136"/>
      <c r="E17196" s="136"/>
      <c r="H17196" s="136"/>
      <c r="K17196" s="136"/>
      <c r="O17196" s="136"/>
      <c r="T17196" s="136"/>
      <c r="W17196" s="136"/>
      <c r="Z17196" s="136"/>
      <c r="AC17196" s="136"/>
    </row>
    <row r="17197" spans="2:29">
      <c r="B17197" s="136"/>
      <c r="E17197" s="136"/>
      <c r="H17197" s="136"/>
      <c r="K17197" s="136"/>
      <c r="O17197" s="136"/>
      <c r="T17197" s="136"/>
      <c r="W17197" s="136"/>
      <c r="Z17197" s="136"/>
      <c r="AC17197" s="136"/>
    </row>
    <row r="17198" spans="2:29">
      <c r="B17198" s="136"/>
      <c r="E17198" s="136"/>
      <c r="H17198" s="136"/>
      <c r="K17198" s="136"/>
      <c r="O17198" s="136"/>
      <c r="T17198" s="136"/>
      <c r="W17198" s="136"/>
      <c r="Z17198" s="136"/>
      <c r="AC17198" s="136"/>
    </row>
    <row r="17199" spans="2:29">
      <c r="B17199" s="136"/>
      <c r="E17199" s="136"/>
      <c r="H17199" s="136"/>
      <c r="K17199" s="136"/>
      <c r="O17199" s="136"/>
      <c r="T17199" s="136"/>
      <c r="W17199" s="136"/>
      <c r="Z17199" s="136"/>
      <c r="AC17199" s="136"/>
    </row>
    <row r="17200" spans="2:29">
      <c r="B17200" s="136"/>
      <c r="E17200" s="136"/>
      <c r="H17200" s="136"/>
      <c r="K17200" s="136"/>
      <c r="O17200" s="136"/>
      <c r="T17200" s="136"/>
      <c r="W17200" s="136"/>
      <c r="Z17200" s="136"/>
      <c r="AC17200" s="136"/>
    </row>
    <row r="17201" spans="2:29">
      <c r="B17201" s="136"/>
      <c r="E17201" s="136"/>
      <c r="H17201" s="136"/>
      <c r="K17201" s="136"/>
      <c r="O17201" s="136"/>
      <c r="T17201" s="136"/>
      <c r="W17201" s="136"/>
      <c r="Z17201" s="136"/>
      <c r="AC17201" s="136"/>
    </row>
    <row r="17202" spans="2:29">
      <c r="B17202" s="136"/>
      <c r="E17202" s="136"/>
      <c r="H17202" s="136"/>
      <c r="K17202" s="136"/>
      <c r="O17202" s="136"/>
      <c r="T17202" s="136"/>
      <c r="W17202" s="136"/>
      <c r="Z17202" s="136"/>
      <c r="AC17202" s="136"/>
    </row>
    <row r="17203" spans="2:29">
      <c r="B17203" s="136"/>
      <c r="E17203" s="136"/>
      <c r="H17203" s="136"/>
      <c r="K17203" s="136"/>
      <c r="O17203" s="136"/>
      <c r="T17203" s="136"/>
      <c r="W17203" s="136"/>
      <c r="Z17203" s="136"/>
      <c r="AC17203" s="136"/>
    </row>
    <row r="17204" spans="2:29">
      <c r="B17204" s="136"/>
      <c r="E17204" s="136"/>
      <c r="H17204" s="136"/>
      <c r="K17204" s="136"/>
      <c r="O17204" s="136"/>
      <c r="T17204" s="136"/>
      <c r="W17204" s="136"/>
      <c r="Z17204" s="136"/>
      <c r="AC17204" s="136"/>
    </row>
    <row r="17205" spans="2:29">
      <c r="B17205" s="136"/>
      <c r="E17205" s="136"/>
      <c r="H17205" s="136"/>
      <c r="K17205" s="136"/>
      <c r="O17205" s="136"/>
      <c r="T17205" s="136"/>
      <c r="W17205" s="136"/>
      <c r="Z17205" s="136"/>
      <c r="AC17205" s="136"/>
    </row>
    <row r="17206" spans="2:29">
      <c r="B17206" s="136"/>
      <c r="E17206" s="136"/>
      <c r="H17206" s="136"/>
      <c r="K17206" s="136"/>
      <c r="O17206" s="136"/>
      <c r="T17206" s="136"/>
      <c r="W17206" s="136"/>
      <c r="Z17206" s="136"/>
      <c r="AC17206" s="136"/>
    </row>
    <row r="17207" spans="2:29">
      <c r="B17207" s="136"/>
      <c r="E17207" s="136"/>
      <c r="H17207" s="136"/>
      <c r="K17207" s="136"/>
      <c r="O17207" s="136"/>
      <c r="T17207" s="136"/>
      <c r="W17207" s="136"/>
      <c r="Z17207" s="136"/>
      <c r="AC17207" s="136"/>
    </row>
    <row r="17208" spans="2:29">
      <c r="B17208" s="136"/>
      <c r="E17208" s="136"/>
      <c r="H17208" s="136"/>
      <c r="K17208" s="136"/>
      <c r="O17208" s="136"/>
      <c r="T17208" s="136"/>
      <c r="W17208" s="136"/>
      <c r="Z17208" s="136"/>
      <c r="AC17208" s="136"/>
    </row>
    <row r="17209" spans="2:29">
      <c r="B17209" s="136"/>
      <c r="E17209" s="136"/>
      <c r="H17209" s="136"/>
      <c r="K17209" s="136"/>
      <c r="O17209" s="136"/>
      <c r="T17209" s="136"/>
      <c r="W17209" s="136"/>
      <c r="Z17209" s="136"/>
      <c r="AC17209" s="136"/>
    </row>
    <row r="17210" spans="2:29">
      <c r="B17210" s="136"/>
      <c r="E17210" s="136"/>
      <c r="H17210" s="136"/>
      <c r="K17210" s="136"/>
      <c r="O17210" s="136"/>
      <c r="T17210" s="136"/>
      <c r="W17210" s="136"/>
      <c r="Z17210" s="136"/>
      <c r="AC17210" s="136"/>
    </row>
    <row r="17211" spans="2:29">
      <c r="B17211" s="136"/>
      <c r="E17211" s="136"/>
      <c r="H17211" s="136"/>
      <c r="K17211" s="136"/>
      <c r="O17211" s="136"/>
      <c r="T17211" s="136"/>
      <c r="W17211" s="136"/>
      <c r="Z17211" s="136"/>
      <c r="AC17211" s="136"/>
    </row>
    <row r="17212" spans="2:29">
      <c r="B17212" s="136"/>
      <c r="E17212" s="136"/>
      <c r="H17212" s="136"/>
      <c r="K17212" s="136"/>
      <c r="O17212" s="136"/>
      <c r="T17212" s="136"/>
      <c r="W17212" s="136"/>
      <c r="Z17212" s="136"/>
      <c r="AC17212" s="136"/>
    </row>
    <row r="17213" spans="2:29">
      <c r="B17213" s="136"/>
      <c r="E17213" s="136"/>
      <c r="H17213" s="136"/>
      <c r="K17213" s="136"/>
      <c r="O17213" s="136"/>
      <c r="T17213" s="136"/>
      <c r="W17213" s="136"/>
      <c r="Z17213" s="136"/>
      <c r="AC17213" s="136"/>
    </row>
    <row r="17214" spans="2:29">
      <c r="B17214" s="136"/>
      <c r="E17214" s="136"/>
      <c r="H17214" s="136"/>
      <c r="K17214" s="136"/>
      <c r="O17214" s="136"/>
      <c r="T17214" s="136"/>
      <c r="W17214" s="136"/>
      <c r="Z17214" s="136"/>
      <c r="AC17214" s="136"/>
    </row>
    <row r="17215" spans="2:29">
      <c r="B17215" s="136"/>
      <c r="E17215" s="136"/>
      <c r="H17215" s="136"/>
      <c r="K17215" s="136"/>
      <c r="O17215" s="136"/>
      <c r="T17215" s="136"/>
      <c r="W17215" s="136"/>
      <c r="Z17215" s="136"/>
      <c r="AC17215" s="136"/>
    </row>
    <row r="17216" spans="2:29">
      <c r="B17216" s="136"/>
      <c r="E17216" s="136"/>
      <c r="H17216" s="136"/>
      <c r="K17216" s="136"/>
      <c r="O17216" s="136"/>
      <c r="T17216" s="136"/>
      <c r="W17216" s="136"/>
      <c r="Z17216" s="136"/>
      <c r="AC17216" s="136"/>
    </row>
    <row r="17217" spans="2:29">
      <c r="B17217" s="136"/>
      <c r="E17217" s="136"/>
      <c r="H17217" s="136"/>
      <c r="K17217" s="136"/>
      <c r="O17217" s="136"/>
      <c r="T17217" s="136"/>
      <c r="W17217" s="136"/>
      <c r="Z17217" s="136"/>
      <c r="AC17217" s="136"/>
    </row>
    <row r="17218" spans="2:29">
      <c r="B17218" s="136"/>
      <c r="E17218" s="136"/>
      <c r="H17218" s="136"/>
      <c r="K17218" s="136"/>
      <c r="O17218" s="136"/>
      <c r="T17218" s="136"/>
      <c r="W17218" s="136"/>
      <c r="Z17218" s="136"/>
      <c r="AC17218" s="136"/>
    </row>
    <row r="17219" spans="2:29">
      <c r="B17219" s="136"/>
      <c r="E17219" s="136"/>
      <c r="H17219" s="136"/>
      <c r="K17219" s="136"/>
      <c r="O17219" s="136"/>
      <c r="T17219" s="136"/>
      <c r="W17219" s="136"/>
      <c r="Z17219" s="136"/>
      <c r="AC17219" s="136"/>
    </row>
    <row r="17220" spans="2:29">
      <c r="B17220" s="136"/>
      <c r="E17220" s="136"/>
      <c r="H17220" s="136"/>
      <c r="K17220" s="136"/>
      <c r="O17220" s="136"/>
      <c r="T17220" s="136"/>
      <c r="W17220" s="136"/>
      <c r="Z17220" s="136"/>
      <c r="AC17220" s="136"/>
    </row>
    <row r="17221" spans="2:29">
      <c r="B17221" s="136"/>
      <c r="E17221" s="136"/>
      <c r="H17221" s="136"/>
      <c r="K17221" s="136"/>
      <c r="O17221" s="136"/>
      <c r="T17221" s="136"/>
      <c r="W17221" s="136"/>
      <c r="Z17221" s="136"/>
      <c r="AC17221" s="136"/>
    </row>
    <row r="17222" spans="2:29">
      <c r="B17222" s="136"/>
      <c r="E17222" s="136"/>
      <c r="H17222" s="136"/>
      <c r="K17222" s="136"/>
      <c r="O17222" s="136"/>
      <c r="T17222" s="136"/>
      <c r="W17222" s="136"/>
      <c r="Z17222" s="136"/>
      <c r="AC17222" s="136"/>
    </row>
    <row r="17223" spans="2:29">
      <c r="B17223" s="136"/>
      <c r="E17223" s="136"/>
      <c r="H17223" s="136"/>
      <c r="K17223" s="136"/>
      <c r="O17223" s="136"/>
      <c r="T17223" s="136"/>
      <c r="W17223" s="136"/>
      <c r="Z17223" s="136"/>
      <c r="AC17223" s="136"/>
    </row>
    <row r="17224" spans="2:29">
      <c r="B17224" s="136"/>
      <c r="E17224" s="136"/>
      <c r="H17224" s="136"/>
      <c r="K17224" s="136"/>
      <c r="O17224" s="136"/>
      <c r="T17224" s="136"/>
      <c r="W17224" s="136"/>
      <c r="Z17224" s="136"/>
      <c r="AC17224" s="136"/>
    </row>
    <row r="17225" spans="2:29">
      <c r="B17225" s="136"/>
      <c r="E17225" s="136"/>
      <c r="H17225" s="136"/>
      <c r="K17225" s="136"/>
      <c r="O17225" s="136"/>
      <c r="T17225" s="136"/>
      <c r="W17225" s="136"/>
      <c r="Z17225" s="136"/>
      <c r="AC17225" s="136"/>
    </row>
    <row r="17226" spans="2:29">
      <c r="B17226" s="136"/>
      <c r="E17226" s="136"/>
      <c r="H17226" s="136"/>
      <c r="K17226" s="136"/>
      <c r="O17226" s="136"/>
      <c r="T17226" s="136"/>
      <c r="W17226" s="136"/>
      <c r="Z17226" s="136"/>
      <c r="AC17226" s="136"/>
    </row>
    <row r="17227" spans="2:29">
      <c r="B17227" s="136"/>
      <c r="E17227" s="136"/>
      <c r="H17227" s="136"/>
      <c r="K17227" s="136"/>
      <c r="O17227" s="136"/>
      <c r="T17227" s="136"/>
      <c r="W17227" s="136"/>
      <c r="Z17227" s="136"/>
      <c r="AC17227" s="136"/>
    </row>
    <row r="17228" spans="2:29">
      <c r="B17228" s="136"/>
      <c r="E17228" s="136"/>
      <c r="H17228" s="136"/>
      <c r="K17228" s="136"/>
      <c r="O17228" s="136"/>
      <c r="T17228" s="136"/>
      <c r="W17228" s="136"/>
      <c r="Z17228" s="136"/>
      <c r="AC17228" s="136"/>
    </row>
    <row r="17229" spans="2:29">
      <c r="B17229" s="136"/>
      <c r="E17229" s="136"/>
      <c r="H17229" s="136"/>
      <c r="K17229" s="136"/>
      <c r="O17229" s="136"/>
      <c r="T17229" s="136"/>
      <c r="W17229" s="136"/>
      <c r="Z17229" s="136"/>
      <c r="AC17229" s="136"/>
    </row>
    <row r="17230" spans="2:29">
      <c r="B17230" s="136"/>
      <c r="E17230" s="136"/>
      <c r="H17230" s="136"/>
      <c r="K17230" s="136"/>
      <c r="O17230" s="136"/>
      <c r="T17230" s="136"/>
      <c r="W17230" s="136"/>
      <c r="Z17230" s="136"/>
      <c r="AC17230" s="136"/>
    </row>
    <row r="17231" spans="2:29">
      <c r="B17231" s="136"/>
      <c r="E17231" s="136"/>
      <c r="H17231" s="136"/>
      <c r="K17231" s="136"/>
      <c r="O17231" s="136"/>
      <c r="T17231" s="136"/>
      <c r="W17231" s="136"/>
      <c r="Z17231" s="136"/>
      <c r="AC17231" s="136"/>
    </row>
    <row r="17232" spans="2:29">
      <c r="B17232" s="136"/>
      <c r="E17232" s="136"/>
      <c r="H17232" s="136"/>
      <c r="K17232" s="136"/>
      <c r="O17232" s="136"/>
      <c r="T17232" s="136"/>
      <c r="W17232" s="136"/>
      <c r="Z17232" s="136"/>
      <c r="AC17232" s="136"/>
    </row>
    <row r="17233" spans="2:29">
      <c r="B17233" s="136"/>
      <c r="E17233" s="136"/>
      <c r="H17233" s="136"/>
      <c r="K17233" s="136"/>
      <c r="O17233" s="136"/>
      <c r="T17233" s="136"/>
      <c r="W17233" s="136"/>
      <c r="Z17233" s="136"/>
      <c r="AC17233" s="136"/>
    </row>
    <row r="17234" spans="2:29">
      <c r="B17234" s="136"/>
      <c r="E17234" s="136"/>
      <c r="H17234" s="136"/>
      <c r="K17234" s="136"/>
      <c r="O17234" s="136"/>
      <c r="T17234" s="136"/>
      <c r="W17234" s="136"/>
      <c r="Z17234" s="136"/>
      <c r="AC17234" s="136"/>
    </row>
    <row r="17235" spans="2:29">
      <c r="B17235" s="136"/>
      <c r="E17235" s="136"/>
      <c r="H17235" s="136"/>
      <c r="K17235" s="136"/>
      <c r="O17235" s="136"/>
      <c r="T17235" s="136"/>
      <c r="W17235" s="136"/>
      <c r="Z17235" s="136"/>
      <c r="AC17235" s="136"/>
    </row>
    <row r="17236" spans="2:29">
      <c r="B17236" s="136"/>
      <c r="E17236" s="136"/>
      <c r="H17236" s="136"/>
      <c r="K17236" s="136"/>
      <c r="O17236" s="136"/>
      <c r="T17236" s="136"/>
      <c r="W17236" s="136"/>
      <c r="Z17236" s="136"/>
      <c r="AC17236" s="136"/>
    </row>
    <row r="17237" spans="2:29">
      <c r="B17237" s="136"/>
      <c r="E17237" s="136"/>
      <c r="H17237" s="136"/>
      <c r="K17237" s="136"/>
      <c r="O17237" s="136"/>
      <c r="T17237" s="136"/>
      <c r="W17237" s="136"/>
      <c r="Z17237" s="136"/>
      <c r="AC17237" s="136"/>
    </row>
    <row r="17238" spans="2:29">
      <c r="B17238" s="136"/>
      <c r="E17238" s="136"/>
      <c r="H17238" s="136"/>
      <c r="K17238" s="136"/>
      <c r="O17238" s="136"/>
      <c r="T17238" s="136"/>
      <c r="W17238" s="136"/>
      <c r="Z17238" s="136"/>
      <c r="AC17238" s="136"/>
    </row>
    <row r="17239" spans="2:29">
      <c r="B17239" s="136"/>
      <c r="E17239" s="136"/>
      <c r="H17239" s="136"/>
      <c r="K17239" s="136"/>
      <c r="O17239" s="136"/>
      <c r="T17239" s="136"/>
      <c r="W17239" s="136"/>
      <c r="Z17239" s="136"/>
      <c r="AC17239" s="136"/>
    </row>
    <row r="17240" spans="2:29">
      <c r="B17240" s="136"/>
      <c r="E17240" s="136"/>
      <c r="H17240" s="136"/>
      <c r="K17240" s="136"/>
      <c r="O17240" s="136"/>
      <c r="T17240" s="136"/>
      <c r="W17240" s="136"/>
      <c r="Z17240" s="136"/>
      <c r="AC17240" s="136"/>
    </row>
    <row r="17241" spans="2:29">
      <c r="B17241" s="136"/>
      <c r="E17241" s="136"/>
      <c r="H17241" s="136"/>
      <c r="K17241" s="136"/>
      <c r="O17241" s="136"/>
      <c r="T17241" s="136"/>
      <c r="W17241" s="136"/>
      <c r="Z17241" s="136"/>
      <c r="AC17241" s="136"/>
    </row>
    <row r="17242" spans="2:29">
      <c r="B17242" s="136"/>
      <c r="E17242" s="136"/>
      <c r="H17242" s="136"/>
      <c r="K17242" s="136"/>
      <c r="O17242" s="136"/>
      <c r="T17242" s="136"/>
      <c r="W17242" s="136"/>
      <c r="Z17242" s="136"/>
      <c r="AC17242" s="136"/>
    </row>
    <row r="17243" spans="2:29">
      <c r="B17243" s="136"/>
      <c r="E17243" s="136"/>
      <c r="H17243" s="136"/>
      <c r="K17243" s="136"/>
      <c r="O17243" s="136"/>
      <c r="T17243" s="136"/>
      <c r="W17243" s="136"/>
      <c r="Z17243" s="136"/>
      <c r="AC17243" s="136"/>
    </row>
    <row r="17244" spans="2:29">
      <c r="B17244" s="136"/>
      <c r="E17244" s="136"/>
      <c r="H17244" s="136"/>
      <c r="K17244" s="136"/>
      <c r="O17244" s="136"/>
      <c r="T17244" s="136"/>
      <c r="W17244" s="136"/>
      <c r="Z17244" s="136"/>
      <c r="AC17244" s="136"/>
    </row>
    <row r="17245" spans="2:29">
      <c r="B17245" s="136"/>
      <c r="E17245" s="136"/>
      <c r="H17245" s="136"/>
      <c r="K17245" s="136"/>
      <c r="O17245" s="136"/>
      <c r="T17245" s="136"/>
      <c r="W17245" s="136"/>
      <c r="Z17245" s="136"/>
      <c r="AC17245" s="136"/>
    </row>
    <row r="17246" spans="2:29">
      <c r="B17246" s="136"/>
      <c r="E17246" s="136"/>
      <c r="H17246" s="136"/>
      <c r="K17246" s="136"/>
      <c r="O17246" s="136"/>
      <c r="T17246" s="136"/>
      <c r="W17246" s="136"/>
      <c r="Z17246" s="136"/>
      <c r="AC17246" s="136"/>
    </row>
    <row r="17247" spans="2:29">
      <c r="B17247" s="136"/>
      <c r="E17247" s="136"/>
      <c r="H17247" s="136"/>
      <c r="K17247" s="136"/>
      <c r="O17247" s="136"/>
      <c r="T17247" s="136"/>
      <c r="W17247" s="136"/>
      <c r="Z17247" s="136"/>
      <c r="AC17247" s="136"/>
    </row>
    <row r="17248" spans="2:29">
      <c r="B17248" s="136"/>
      <c r="E17248" s="136"/>
      <c r="H17248" s="136"/>
      <c r="K17248" s="136"/>
      <c r="O17248" s="136"/>
      <c r="T17248" s="136"/>
      <c r="W17248" s="136"/>
      <c r="Z17248" s="136"/>
      <c r="AC17248" s="136"/>
    </row>
    <row r="17249" spans="2:29">
      <c r="B17249" s="136"/>
      <c r="E17249" s="136"/>
      <c r="H17249" s="136"/>
      <c r="K17249" s="136"/>
      <c r="O17249" s="136"/>
      <c r="T17249" s="136"/>
      <c r="W17249" s="136"/>
      <c r="Z17249" s="136"/>
      <c r="AC17249" s="136"/>
    </row>
    <row r="17250" spans="2:29">
      <c r="B17250" s="136"/>
      <c r="E17250" s="136"/>
      <c r="H17250" s="136"/>
      <c r="K17250" s="136"/>
      <c r="O17250" s="136"/>
      <c r="T17250" s="136"/>
      <c r="W17250" s="136"/>
      <c r="Z17250" s="136"/>
      <c r="AC17250" s="136"/>
    </row>
    <row r="17251" spans="2:29">
      <c r="B17251" s="136"/>
      <c r="E17251" s="136"/>
      <c r="H17251" s="136"/>
      <c r="K17251" s="136"/>
      <c r="O17251" s="136"/>
      <c r="T17251" s="136"/>
      <c r="W17251" s="136"/>
      <c r="Z17251" s="136"/>
      <c r="AC17251" s="136"/>
    </row>
    <row r="17252" spans="2:29">
      <c r="B17252" s="136"/>
      <c r="E17252" s="136"/>
      <c r="H17252" s="136"/>
      <c r="K17252" s="136"/>
      <c r="O17252" s="136"/>
      <c r="T17252" s="136"/>
      <c r="W17252" s="136"/>
      <c r="Z17252" s="136"/>
      <c r="AC17252" s="136"/>
    </row>
    <row r="17253" spans="2:29">
      <c r="B17253" s="136"/>
      <c r="E17253" s="136"/>
      <c r="H17253" s="136"/>
      <c r="K17253" s="136"/>
      <c r="O17253" s="136"/>
      <c r="T17253" s="136"/>
      <c r="W17253" s="136"/>
      <c r="Z17253" s="136"/>
      <c r="AC17253" s="136"/>
    </row>
    <row r="17254" spans="2:29">
      <c r="B17254" s="136"/>
      <c r="E17254" s="136"/>
      <c r="H17254" s="136"/>
      <c r="K17254" s="136"/>
      <c r="O17254" s="136"/>
      <c r="T17254" s="136"/>
      <c r="W17254" s="136"/>
      <c r="Z17254" s="136"/>
      <c r="AC17254" s="136"/>
    </row>
    <row r="17255" spans="2:29">
      <c r="B17255" s="136"/>
      <c r="E17255" s="136"/>
      <c r="H17255" s="136"/>
      <c r="K17255" s="136"/>
      <c r="O17255" s="136"/>
      <c r="T17255" s="136"/>
      <c r="W17255" s="136"/>
      <c r="Z17255" s="136"/>
      <c r="AC17255" s="136"/>
    </row>
    <row r="17256" spans="2:29">
      <c r="B17256" s="136"/>
      <c r="E17256" s="136"/>
      <c r="H17256" s="136"/>
      <c r="K17256" s="136"/>
      <c r="O17256" s="136"/>
      <c r="T17256" s="136"/>
      <c r="W17256" s="136"/>
      <c r="Z17256" s="136"/>
      <c r="AC17256" s="136"/>
    </row>
    <row r="17257" spans="2:29">
      <c r="B17257" s="136"/>
      <c r="E17257" s="136"/>
      <c r="H17257" s="136"/>
      <c r="K17257" s="136"/>
      <c r="O17257" s="136"/>
      <c r="T17257" s="136"/>
      <c r="W17257" s="136"/>
      <c r="Z17257" s="136"/>
      <c r="AC17257" s="136"/>
    </row>
    <row r="17258" spans="2:29">
      <c r="B17258" s="136"/>
      <c r="E17258" s="136"/>
      <c r="H17258" s="136"/>
      <c r="K17258" s="136"/>
      <c r="O17258" s="136"/>
      <c r="T17258" s="136"/>
      <c r="W17258" s="136"/>
      <c r="Z17258" s="136"/>
      <c r="AC17258" s="136"/>
    </row>
    <row r="17259" spans="2:29">
      <c r="B17259" s="136"/>
      <c r="E17259" s="136"/>
      <c r="H17259" s="136"/>
      <c r="K17259" s="136"/>
      <c r="O17259" s="136"/>
      <c r="T17259" s="136"/>
      <c r="W17259" s="136"/>
      <c r="Z17259" s="136"/>
      <c r="AC17259" s="136"/>
    </row>
    <row r="17260" spans="2:29">
      <c r="B17260" s="136"/>
      <c r="E17260" s="136"/>
      <c r="H17260" s="136"/>
      <c r="K17260" s="136"/>
      <c r="O17260" s="136"/>
      <c r="T17260" s="136"/>
      <c r="W17260" s="136"/>
      <c r="Z17260" s="136"/>
      <c r="AC17260" s="136"/>
    </row>
    <row r="17261" spans="2:29">
      <c r="B17261" s="136"/>
      <c r="E17261" s="136"/>
      <c r="H17261" s="136"/>
      <c r="K17261" s="136"/>
      <c r="O17261" s="136"/>
      <c r="T17261" s="136"/>
      <c r="W17261" s="136"/>
      <c r="Z17261" s="136"/>
      <c r="AC17261" s="136"/>
    </row>
    <row r="17262" spans="2:29">
      <c r="B17262" s="136"/>
      <c r="E17262" s="136"/>
      <c r="H17262" s="136"/>
      <c r="K17262" s="136"/>
      <c r="O17262" s="136"/>
      <c r="T17262" s="136"/>
      <c r="W17262" s="136"/>
      <c r="Z17262" s="136"/>
      <c r="AC17262" s="136"/>
    </row>
    <row r="17263" spans="2:29">
      <c r="B17263" s="136"/>
      <c r="E17263" s="136"/>
      <c r="H17263" s="136"/>
      <c r="K17263" s="136"/>
      <c r="O17263" s="136"/>
      <c r="T17263" s="136"/>
      <c r="W17263" s="136"/>
      <c r="Z17263" s="136"/>
      <c r="AC17263" s="136"/>
    </row>
    <row r="17264" spans="2:29">
      <c r="B17264" s="136"/>
      <c r="E17264" s="136"/>
      <c r="H17264" s="136"/>
      <c r="K17264" s="136"/>
      <c r="O17264" s="136"/>
      <c r="T17264" s="136"/>
      <c r="W17264" s="136"/>
      <c r="Z17264" s="136"/>
      <c r="AC17264" s="136"/>
    </row>
    <row r="17265" spans="2:29">
      <c r="B17265" s="136"/>
      <c r="E17265" s="136"/>
      <c r="H17265" s="136"/>
      <c r="K17265" s="136"/>
      <c r="O17265" s="136"/>
      <c r="T17265" s="136"/>
      <c r="W17265" s="136"/>
      <c r="Z17265" s="136"/>
      <c r="AC17265" s="136"/>
    </row>
    <row r="17266" spans="2:29">
      <c r="B17266" s="136"/>
      <c r="E17266" s="136"/>
      <c r="H17266" s="136"/>
      <c r="K17266" s="136"/>
      <c r="O17266" s="136"/>
      <c r="T17266" s="136"/>
      <c r="W17266" s="136"/>
      <c r="Z17266" s="136"/>
      <c r="AC17266" s="136"/>
    </row>
    <row r="17267" spans="2:29">
      <c r="B17267" s="136"/>
      <c r="E17267" s="136"/>
      <c r="H17267" s="136"/>
      <c r="K17267" s="136"/>
      <c r="O17267" s="136"/>
      <c r="T17267" s="136"/>
      <c r="W17267" s="136"/>
      <c r="Z17267" s="136"/>
      <c r="AC17267" s="136"/>
    </row>
    <row r="17268" spans="2:29">
      <c r="B17268" s="136"/>
      <c r="E17268" s="136"/>
      <c r="H17268" s="136"/>
      <c r="K17268" s="136"/>
      <c r="O17268" s="136"/>
      <c r="T17268" s="136"/>
      <c r="W17268" s="136"/>
      <c r="Z17268" s="136"/>
      <c r="AC17268" s="136"/>
    </row>
    <row r="17269" spans="2:29">
      <c r="B17269" s="136"/>
      <c r="E17269" s="136"/>
      <c r="H17269" s="136"/>
      <c r="K17269" s="136"/>
      <c r="O17269" s="136"/>
      <c r="T17269" s="136"/>
      <c r="W17269" s="136"/>
      <c r="Z17269" s="136"/>
      <c r="AC17269" s="136"/>
    </row>
    <row r="17270" spans="2:29">
      <c r="B17270" s="136"/>
      <c r="E17270" s="136"/>
      <c r="H17270" s="136"/>
      <c r="K17270" s="136"/>
      <c r="O17270" s="136"/>
      <c r="T17270" s="136"/>
      <c r="W17270" s="136"/>
      <c r="Z17270" s="136"/>
      <c r="AC17270" s="136"/>
    </row>
    <row r="17271" spans="2:29">
      <c r="B17271" s="136"/>
      <c r="E17271" s="136"/>
      <c r="H17271" s="136"/>
      <c r="K17271" s="136"/>
      <c r="O17271" s="136"/>
      <c r="T17271" s="136"/>
      <c r="W17271" s="136"/>
      <c r="Z17271" s="136"/>
      <c r="AC17271" s="136"/>
    </row>
    <row r="17272" spans="2:29">
      <c r="B17272" s="136"/>
      <c r="E17272" s="136"/>
      <c r="H17272" s="136"/>
      <c r="K17272" s="136"/>
      <c r="O17272" s="136"/>
      <c r="T17272" s="136"/>
      <c r="W17272" s="136"/>
      <c r="Z17272" s="136"/>
      <c r="AC17272" s="136"/>
    </row>
    <row r="17273" spans="2:29">
      <c r="B17273" s="136"/>
      <c r="E17273" s="136"/>
      <c r="H17273" s="136"/>
      <c r="K17273" s="136"/>
      <c r="O17273" s="136"/>
      <c r="T17273" s="136"/>
      <c r="W17273" s="136"/>
      <c r="Z17273" s="136"/>
      <c r="AC17273" s="136"/>
    </row>
    <row r="17274" spans="2:29">
      <c r="B17274" s="136"/>
      <c r="E17274" s="136"/>
      <c r="H17274" s="136"/>
      <c r="K17274" s="136"/>
      <c r="O17274" s="136"/>
      <c r="T17274" s="136"/>
      <c r="W17274" s="136"/>
      <c r="Z17274" s="136"/>
      <c r="AC17274" s="136"/>
    </row>
    <row r="17275" spans="2:29">
      <c r="B17275" s="136"/>
      <c r="E17275" s="136"/>
      <c r="H17275" s="136"/>
      <c r="K17275" s="136"/>
      <c r="O17275" s="136"/>
      <c r="T17275" s="136"/>
      <c r="W17275" s="136"/>
      <c r="Z17275" s="136"/>
      <c r="AC17275" s="136"/>
    </row>
    <row r="17276" spans="2:29">
      <c r="B17276" s="136"/>
      <c r="E17276" s="136"/>
      <c r="H17276" s="136"/>
      <c r="K17276" s="136"/>
      <c r="O17276" s="136"/>
      <c r="T17276" s="136"/>
      <c r="W17276" s="136"/>
      <c r="Z17276" s="136"/>
      <c r="AC17276" s="136"/>
    </row>
    <row r="17277" spans="2:29">
      <c r="B17277" s="136"/>
      <c r="E17277" s="136"/>
      <c r="H17277" s="136"/>
      <c r="K17277" s="136"/>
      <c r="O17277" s="136"/>
      <c r="T17277" s="136"/>
      <c r="W17277" s="136"/>
      <c r="Z17277" s="136"/>
      <c r="AC17277" s="136"/>
    </row>
    <row r="17278" spans="2:29">
      <c r="B17278" s="136"/>
      <c r="E17278" s="136"/>
      <c r="H17278" s="136"/>
      <c r="K17278" s="136"/>
      <c r="O17278" s="136"/>
      <c r="T17278" s="136"/>
      <c r="W17278" s="136"/>
      <c r="Z17278" s="136"/>
      <c r="AC17278" s="136"/>
    </row>
    <row r="17279" spans="2:29">
      <c r="B17279" s="136"/>
      <c r="E17279" s="136"/>
      <c r="H17279" s="136"/>
      <c r="K17279" s="136"/>
      <c r="O17279" s="136"/>
      <c r="T17279" s="136"/>
      <c r="W17279" s="136"/>
      <c r="Z17279" s="136"/>
      <c r="AC17279" s="136"/>
    </row>
    <row r="17280" spans="2:29">
      <c r="B17280" s="136"/>
      <c r="E17280" s="136"/>
      <c r="H17280" s="136"/>
      <c r="K17280" s="136"/>
      <c r="O17280" s="136"/>
      <c r="T17280" s="136"/>
      <c r="W17280" s="136"/>
      <c r="Z17280" s="136"/>
      <c r="AC17280" s="136"/>
    </row>
    <row r="17281" spans="2:29">
      <c r="B17281" s="136"/>
      <c r="E17281" s="136"/>
      <c r="H17281" s="136"/>
      <c r="K17281" s="136"/>
      <c r="O17281" s="136"/>
      <c r="T17281" s="136"/>
      <c r="W17281" s="136"/>
      <c r="Z17281" s="136"/>
      <c r="AC17281" s="136"/>
    </row>
    <row r="17282" spans="2:29">
      <c r="B17282" s="136"/>
      <c r="E17282" s="136"/>
      <c r="H17282" s="136"/>
      <c r="K17282" s="136"/>
      <c r="O17282" s="136"/>
      <c r="T17282" s="136"/>
      <c r="W17282" s="136"/>
      <c r="Z17282" s="136"/>
      <c r="AC17282" s="136"/>
    </row>
    <row r="17283" spans="2:29">
      <c r="B17283" s="136"/>
      <c r="E17283" s="136"/>
      <c r="H17283" s="136"/>
      <c r="K17283" s="136"/>
      <c r="O17283" s="136"/>
      <c r="T17283" s="136"/>
      <c r="W17283" s="136"/>
      <c r="Z17283" s="136"/>
      <c r="AC17283" s="136"/>
    </row>
    <row r="17284" spans="2:29">
      <c r="B17284" s="136"/>
      <c r="E17284" s="136"/>
      <c r="H17284" s="136"/>
      <c r="K17284" s="136"/>
      <c r="O17284" s="136"/>
      <c r="T17284" s="136"/>
      <c r="W17284" s="136"/>
      <c r="Z17284" s="136"/>
      <c r="AC17284" s="136"/>
    </row>
    <row r="17285" spans="2:29">
      <c r="B17285" s="136"/>
      <c r="E17285" s="136"/>
      <c r="H17285" s="136"/>
      <c r="K17285" s="136"/>
      <c r="O17285" s="136"/>
      <c r="T17285" s="136"/>
      <c r="W17285" s="136"/>
      <c r="Z17285" s="136"/>
      <c r="AC17285" s="136"/>
    </row>
    <row r="17286" spans="2:29">
      <c r="B17286" s="136"/>
      <c r="E17286" s="136"/>
      <c r="H17286" s="136"/>
      <c r="K17286" s="136"/>
      <c r="O17286" s="136"/>
      <c r="T17286" s="136"/>
      <c r="W17286" s="136"/>
      <c r="Z17286" s="136"/>
      <c r="AC17286" s="136"/>
    </row>
    <row r="17287" spans="2:29">
      <c r="B17287" s="136"/>
      <c r="E17287" s="136"/>
      <c r="H17287" s="136"/>
      <c r="K17287" s="136"/>
      <c r="O17287" s="136"/>
      <c r="T17287" s="136"/>
      <c r="W17287" s="136"/>
      <c r="Z17287" s="136"/>
      <c r="AC17287" s="136"/>
    </row>
    <row r="17288" spans="2:29">
      <c r="B17288" s="136"/>
      <c r="E17288" s="136"/>
      <c r="H17288" s="136"/>
      <c r="K17288" s="136"/>
      <c r="O17288" s="136"/>
      <c r="T17288" s="136"/>
      <c r="W17288" s="136"/>
      <c r="Z17288" s="136"/>
      <c r="AC17288" s="136"/>
    </row>
    <row r="17289" spans="2:29">
      <c r="B17289" s="136"/>
      <c r="E17289" s="136"/>
      <c r="H17289" s="136"/>
      <c r="K17289" s="136"/>
      <c r="O17289" s="136"/>
      <c r="T17289" s="136"/>
      <c r="W17289" s="136"/>
      <c r="Z17289" s="136"/>
      <c r="AC17289" s="136"/>
    </row>
    <row r="17290" spans="2:29">
      <c r="B17290" s="136"/>
      <c r="E17290" s="136"/>
      <c r="H17290" s="136"/>
      <c r="K17290" s="136"/>
      <c r="O17290" s="136"/>
      <c r="T17290" s="136"/>
      <c r="W17290" s="136"/>
      <c r="Z17290" s="136"/>
      <c r="AC17290" s="136"/>
    </row>
    <row r="17291" spans="2:29">
      <c r="B17291" s="136"/>
      <c r="E17291" s="136"/>
      <c r="H17291" s="136"/>
      <c r="K17291" s="136"/>
      <c r="O17291" s="136"/>
      <c r="T17291" s="136"/>
      <c r="W17291" s="136"/>
      <c r="Z17291" s="136"/>
      <c r="AC17291" s="136"/>
    </row>
    <row r="17292" spans="2:29">
      <c r="B17292" s="136"/>
      <c r="E17292" s="136"/>
      <c r="H17292" s="136"/>
      <c r="K17292" s="136"/>
      <c r="O17292" s="136"/>
      <c r="T17292" s="136"/>
      <c r="W17292" s="136"/>
      <c r="Z17292" s="136"/>
      <c r="AC17292" s="136"/>
    </row>
    <row r="17293" spans="2:29">
      <c r="B17293" s="136"/>
      <c r="E17293" s="136"/>
      <c r="H17293" s="136"/>
      <c r="K17293" s="136"/>
      <c r="O17293" s="136"/>
      <c r="T17293" s="136"/>
      <c r="W17293" s="136"/>
      <c r="Z17293" s="136"/>
      <c r="AC17293" s="136"/>
    </row>
    <row r="17294" spans="2:29">
      <c r="B17294" s="136"/>
      <c r="E17294" s="136"/>
      <c r="H17294" s="136"/>
      <c r="K17294" s="136"/>
      <c r="O17294" s="136"/>
      <c r="T17294" s="136"/>
      <c r="W17294" s="136"/>
      <c r="Z17294" s="136"/>
      <c r="AC17294" s="136"/>
    </row>
    <row r="17295" spans="2:29">
      <c r="B17295" s="136"/>
      <c r="E17295" s="136"/>
      <c r="H17295" s="136"/>
      <c r="K17295" s="136"/>
      <c r="O17295" s="136"/>
      <c r="T17295" s="136"/>
      <c r="W17295" s="136"/>
      <c r="Z17295" s="136"/>
      <c r="AC17295" s="136"/>
    </row>
    <row r="17296" spans="2:29">
      <c r="B17296" s="136"/>
      <c r="E17296" s="136"/>
      <c r="H17296" s="136"/>
      <c r="K17296" s="136"/>
      <c r="O17296" s="136"/>
      <c r="T17296" s="136"/>
      <c r="W17296" s="136"/>
      <c r="Z17296" s="136"/>
      <c r="AC17296" s="136"/>
    </row>
    <row r="17297" spans="2:29">
      <c r="B17297" s="136"/>
      <c r="E17297" s="136"/>
      <c r="H17297" s="136"/>
      <c r="K17297" s="136"/>
      <c r="O17297" s="136"/>
      <c r="T17297" s="136"/>
      <c r="W17297" s="136"/>
      <c r="Z17297" s="136"/>
      <c r="AC17297" s="136"/>
    </row>
    <row r="17298" spans="2:29">
      <c r="B17298" s="136"/>
      <c r="E17298" s="136"/>
      <c r="H17298" s="136"/>
      <c r="K17298" s="136"/>
      <c r="O17298" s="136"/>
      <c r="T17298" s="136"/>
      <c r="W17298" s="136"/>
      <c r="Z17298" s="136"/>
      <c r="AC17298" s="136"/>
    </row>
    <row r="17299" spans="2:29">
      <c r="B17299" s="136"/>
      <c r="E17299" s="136"/>
      <c r="H17299" s="136"/>
      <c r="K17299" s="136"/>
      <c r="O17299" s="136"/>
      <c r="T17299" s="136"/>
      <c r="W17299" s="136"/>
      <c r="Z17299" s="136"/>
      <c r="AC17299" s="136"/>
    </row>
    <row r="17300" spans="2:29">
      <c r="B17300" s="136"/>
      <c r="E17300" s="136"/>
      <c r="H17300" s="136"/>
      <c r="K17300" s="136"/>
      <c r="O17300" s="136"/>
      <c r="T17300" s="136"/>
      <c r="W17300" s="136"/>
      <c r="Z17300" s="136"/>
      <c r="AC17300" s="136"/>
    </row>
    <row r="17301" spans="2:29">
      <c r="B17301" s="136"/>
      <c r="E17301" s="136"/>
      <c r="H17301" s="136"/>
      <c r="K17301" s="136"/>
      <c r="O17301" s="136"/>
      <c r="T17301" s="136"/>
      <c r="W17301" s="136"/>
      <c r="Z17301" s="136"/>
      <c r="AC17301" s="136"/>
    </row>
    <row r="17302" spans="2:29">
      <c r="B17302" s="136"/>
      <c r="E17302" s="136"/>
      <c r="H17302" s="136"/>
      <c r="K17302" s="136"/>
      <c r="O17302" s="136"/>
      <c r="T17302" s="136"/>
      <c r="W17302" s="136"/>
      <c r="Z17302" s="136"/>
      <c r="AC17302" s="136"/>
    </row>
    <row r="17303" spans="2:29">
      <c r="B17303" s="136"/>
      <c r="E17303" s="136"/>
      <c r="H17303" s="136"/>
      <c r="K17303" s="136"/>
      <c r="O17303" s="136"/>
      <c r="T17303" s="136"/>
      <c r="W17303" s="136"/>
      <c r="Z17303" s="136"/>
      <c r="AC17303" s="136"/>
    </row>
    <row r="17304" spans="2:29">
      <c r="B17304" s="136"/>
      <c r="E17304" s="136"/>
      <c r="H17304" s="136"/>
      <c r="K17304" s="136"/>
      <c r="O17304" s="136"/>
      <c r="T17304" s="136"/>
      <c r="W17304" s="136"/>
      <c r="Z17304" s="136"/>
      <c r="AC17304" s="136"/>
    </row>
    <row r="17305" spans="2:29">
      <c r="B17305" s="136"/>
      <c r="E17305" s="136"/>
      <c r="H17305" s="136"/>
      <c r="K17305" s="136"/>
      <c r="O17305" s="136"/>
      <c r="T17305" s="136"/>
      <c r="W17305" s="136"/>
      <c r="Z17305" s="136"/>
      <c r="AC17305" s="136"/>
    </row>
    <row r="17306" spans="2:29">
      <c r="B17306" s="136"/>
      <c r="E17306" s="136"/>
      <c r="H17306" s="136"/>
      <c r="K17306" s="136"/>
      <c r="O17306" s="136"/>
      <c r="T17306" s="136"/>
      <c r="W17306" s="136"/>
      <c r="Z17306" s="136"/>
      <c r="AC17306" s="136"/>
    </row>
    <row r="17307" spans="2:29">
      <c r="B17307" s="136"/>
      <c r="E17307" s="136"/>
      <c r="H17307" s="136"/>
      <c r="K17307" s="136"/>
      <c r="O17307" s="136"/>
      <c r="T17307" s="136"/>
      <c r="W17307" s="136"/>
      <c r="Z17307" s="136"/>
      <c r="AC17307" s="136"/>
    </row>
    <row r="17308" spans="2:29">
      <c r="B17308" s="136"/>
      <c r="E17308" s="136"/>
      <c r="H17308" s="136"/>
      <c r="K17308" s="136"/>
      <c r="O17308" s="136"/>
      <c r="T17308" s="136"/>
      <c r="W17308" s="136"/>
      <c r="Z17308" s="136"/>
      <c r="AC17308" s="136"/>
    </row>
    <row r="17309" spans="2:29">
      <c r="B17309" s="136"/>
      <c r="E17309" s="136"/>
      <c r="H17309" s="136"/>
      <c r="K17309" s="136"/>
      <c r="O17309" s="136"/>
      <c r="T17309" s="136"/>
      <c r="W17309" s="136"/>
      <c r="Z17309" s="136"/>
      <c r="AC17309" s="136"/>
    </row>
    <row r="17310" spans="2:29">
      <c r="B17310" s="136"/>
      <c r="E17310" s="136"/>
      <c r="H17310" s="136"/>
      <c r="K17310" s="136"/>
      <c r="O17310" s="136"/>
      <c r="T17310" s="136"/>
      <c r="W17310" s="136"/>
      <c r="Z17310" s="136"/>
      <c r="AC17310" s="136"/>
    </row>
    <row r="17311" spans="2:29">
      <c r="B17311" s="136"/>
      <c r="E17311" s="136"/>
      <c r="H17311" s="136"/>
      <c r="K17311" s="136"/>
      <c r="O17311" s="136"/>
      <c r="T17311" s="136"/>
      <c r="W17311" s="136"/>
      <c r="Z17311" s="136"/>
      <c r="AC17311" s="136"/>
    </row>
    <row r="17312" spans="2:29">
      <c r="B17312" s="136"/>
      <c r="E17312" s="136"/>
      <c r="H17312" s="136"/>
      <c r="K17312" s="136"/>
      <c r="O17312" s="136"/>
      <c r="T17312" s="136"/>
      <c r="W17312" s="136"/>
      <c r="Z17312" s="136"/>
      <c r="AC17312" s="136"/>
    </row>
    <row r="17313" spans="2:29">
      <c r="B17313" s="136"/>
      <c r="E17313" s="136"/>
      <c r="H17313" s="136"/>
      <c r="K17313" s="136"/>
      <c r="O17313" s="136"/>
      <c r="T17313" s="136"/>
      <c r="W17313" s="136"/>
      <c r="Z17313" s="136"/>
      <c r="AC17313" s="136"/>
    </row>
    <row r="17314" spans="2:29">
      <c r="B17314" s="136"/>
      <c r="E17314" s="136"/>
      <c r="H17314" s="136"/>
      <c r="K17314" s="136"/>
      <c r="O17314" s="136"/>
      <c r="T17314" s="136"/>
      <c r="W17314" s="136"/>
      <c r="Z17314" s="136"/>
      <c r="AC17314" s="136"/>
    </row>
    <row r="17315" spans="2:29">
      <c r="B17315" s="136"/>
      <c r="E17315" s="136"/>
      <c r="H17315" s="136"/>
      <c r="K17315" s="136"/>
      <c r="O17315" s="136"/>
      <c r="T17315" s="136"/>
      <c r="W17315" s="136"/>
      <c r="Z17315" s="136"/>
      <c r="AC17315" s="136"/>
    </row>
    <row r="17316" spans="2:29">
      <c r="B17316" s="136"/>
      <c r="E17316" s="136"/>
      <c r="H17316" s="136"/>
      <c r="K17316" s="136"/>
      <c r="O17316" s="136"/>
      <c r="T17316" s="136"/>
      <c r="W17316" s="136"/>
      <c r="Z17316" s="136"/>
      <c r="AC17316" s="136"/>
    </row>
    <row r="17317" spans="2:29">
      <c r="B17317" s="136"/>
      <c r="E17317" s="136"/>
      <c r="H17317" s="136"/>
      <c r="K17317" s="136"/>
      <c r="O17317" s="136"/>
      <c r="T17317" s="136"/>
      <c r="W17317" s="136"/>
      <c r="Z17317" s="136"/>
      <c r="AC17317" s="136"/>
    </row>
    <row r="17318" spans="2:29">
      <c r="B17318" s="136"/>
      <c r="E17318" s="136"/>
      <c r="H17318" s="136"/>
      <c r="K17318" s="136"/>
      <c r="O17318" s="136"/>
      <c r="T17318" s="136"/>
      <c r="W17318" s="136"/>
      <c r="Z17318" s="136"/>
      <c r="AC17318" s="136"/>
    </row>
    <row r="17319" spans="2:29">
      <c r="B17319" s="136"/>
      <c r="E17319" s="136"/>
      <c r="H17319" s="136"/>
      <c r="K17319" s="136"/>
      <c r="O17319" s="136"/>
      <c r="T17319" s="136"/>
      <c r="W17319" s="136"/>
      <c r="Z17319" s="136"/>
      <c r="AC17319" s="136"/>
    </row>
    <row r="17320" spans="2:29">
      <c r="B17320" s="136"/>
      <c r="E17320" s="136"/>
      <c r="H17320" s="136"/>
      <c r="K17320" s="136"/>
      <c r="O17320" s="136"/>
      <c r="T17320" s="136"/>
      <c r="W17320" s="136"/>
      <c r="Z17320" s="136"/>
      <c r="AC17320" s="136"/>
    </row>
    <row r="17321" spans="2:29">
      <c r="B17321" s="136"/>
      <c r="E17321" s="136"/>
      <c r="H17321" s="136"/>
      <c r="K17321" s="136"/>
      <c r="O17321" s="136"/>
      <c r="T17321" s="136"/>
      <c r="W17321" s="136"/>
      <c r="Z17321" s="136"/>
      <c r="AC17321" s="136"/>
    </row>
    <row r="17322" spans="2:29">
      <c r="B17322" s="136"/>
      <c r="E17322" s="136"/>
      <c r="H17322" s="136"/>
      <c r="K17322" s="136"/>
      <c r="O17322" s="136"/>
      <c r="T17322" s="136"/>
      <c r="W17322" s="136"/>
      <c r="Z17322" s="136"/>
      <c r="AC17322" s="136"/>
    </row>
    <row r="17323" spans="2:29">
      <c r="B17323" s="136"/>
      <c r="E17323" s="136"/>
      <c r="H17323" s="136"/>
      <c r="K17323" s="136"/>
      <c r="O17323" s="136"/>
      <c r="T17323" s="136"/>
      <c r="W17323" s="136"/>
      <c r="Z17323" s="136"/>
      <c r="AC17323" s="136"/>
    </row>
    <row r="17324" spans="2:29">
      <c r="B17324" s="136"/>
      <c r="E17324" s="136"/>
      <c r="H17324" s="136"/>
      <c r="K17324" s="136"/>
      <c r="O17324" s="136"/>
      <c r="T17324" s="136"/>
      <c r="W17324" s="136"/>
      <c r="Z17324" s="136"/>
      <c r="AC17324" s="136"/>
    </row>
    <row r="17325" spans="2:29">
      <c r="B17325" s="136"/>
      <c r="E17325" s="136"/>
      <c r="H17325" s="136"/>
      <c r="K17325" s="136"/>
      <c r="O17325" s="136"/>
      <c r="T17325" s="136"/>
      <c r="W17325" s="136"/>
      <c r="Z17325" s="136"/>
      <c r="AC17325" s="136"/>
    </row>
    <row r="17326" spans="2:29">
      <c r="B17326" s="136"/>
      <c r="E17326" s="136"/>
      <c r="H17326" s="136"/>
      <c r="K17326" s="136"/>
      <c r="O17326" s="136"/>
      <c r="T17326" s="136"/>
      <c r="W17326" s="136"/>
      <c r="Z17326" s="136"/>
      <c r="AC17326" s="136"/>
    </row>
    <row r="17327" spans="2:29">
      <c r="B17327" s="136"/>
      <c r="E17327" s="136"/>
      <c r="H17327" s="136"/>
      <c r="K17327" s="136"/>
      <c r="O17327" s="136"/>
      <c r="T17327" s="136"/>
      <c r="W17327" s="136"/>
      <c r="Z17327" s="136"/>
      <c r="AC17327" s="136"/>
    </row>
    <row r="17328" spans="2:29">
      <c r="B17328" s="136"/>
      <c r="E17328" s="136"/>
      <c r="H17328" s="136"/>
      <c r="K17328" s="136"/>
      <c r="O17328" s="136"/>
      <c r="T17328" s="136"/>
      <c r="W17328" s="136"/>
      <c r="Z17328" s="136"/>
      <c r="AC17328" s="136"/>
    </row>
    <row r="17329" spans="2:29">
      <c r="B17329" s="136"/>
      <c r="E17329" s="136"/>
      <c r="H17329" s="136"/>
      <c r="K17329" s="136"/>
      <c r="O17329" s="136"/>
      <c r="T17329" s="136"/>
      <c r="W17329" s="136"/>
      <c r="Z17329" s="136"/>
      <c r="AC17329" s="136"/>
    </row>
    <row r="17330" spans="2:29">
      <c r="B17330" s="136"/>
      <c r="E17330" s="136"/>
      <c r="H17330" s="136"/>
      <c r="K17330" s="136"/>
      <c r="O17330" s="136"/>
      <c r="T17330" s="136"/>
      <c r="W17330" s="136"/>
      <c r="Z17330" s="136"/>
      <c r="AC17330" s="136"/>
    </row>
    <row r="17331" spans="2:29">
      <c r="B17331" s="136"/>
      <c r="E17331" s="136"/>
      <c r="H17331" s="136"/>
      <c r="K17331" s="136"/>
      <c r="O17331" s="136"/>
      <c r="T17331" s="136"/>
      <c r="W17331" s="136"/>
      <c r="Z17331" s="136"/>
      <c r="AC17331" s="136"/>
    </row>
    <row r="17332" spans="2:29">
      <c r="B17332" s="136"/>
      <c r="E17332" s="136"/>
      <c r="H17332" s="136"/>
      <c r="K17332" s="136"/>
      <c r="O17332" s="136"/>
      <c r="T17332" s="136"/>
      <c r="W17332" s="136"/>
      <c r="Z17332" s="136"/>
      <c r="AC17332" s="136"/>
    </row>
    <row r="17333" spans="2:29">
      <c r="B17333" s="136"/>
      <c r="E17333" s="136"/>
      <c r="H17333" s="136"/>
      <c r="K17333" s="136"/>
      <c r="O17333" s="136"/>
      <c r="T17333" s="136"/>
      <c r="W17333" s="136"/>
      <c r="Z17333" s="136"/>
      <c r="AC17333" s="136"/>
    </row>
    <row r="17334" spans="2:29">
      <c r="B17334" s="136"/>
      <c r="E17334" s="136"/>
      <c r="H17334" s="136"/>
      <c r="K17334" s="136"/>
      <c r="O17334" s="136"/>
      <c r="T17334" s="136"/>
      <c r="W17334" s="136"/>
      <c r="Z17334" s="136"/>
      <c r="AC17334" s="136"/>
    </row>
    <row r="17335" spans="2:29">
      <c r="B17335" s="136"/>
      <c r="E17335" s="136"/>
      <c r="H17335" s="136"/>
      <c r="K17335" s="136"/>
      <c r="O17335" s="136"/>
      <c r="T17335" s="136"/>
      <c r="W17335" s="136"/>
      <c r="Z17335" s="136"/>
      <c r="AC17335" s="136"/>
    </row>
    <row r="17336" spans="2:29">
      <c r="B17336" s="136"/>
      <c r="E17336" s="136"/>
      <c r="H17336" s="136"/>
      <c r="K17336" s="136"/>
      <c r="O17336" s="136"/>
      <c r="T17336" s="136"/>
      <c r="W17336" s="136"/>
      <c r="Z17336" s="136"/>
      <c r="AC17336" s="136"/>
    </row>
    <row r="17337" spans="2:29">
      <c r="B17337" s="136"/>
      <c r="E17337" s="136"/>
      <c r="H17337" s="136"/>
      <c r="K17337" s="136"/>
      <c r="O17337" s="136"/>
      <c r="T17337" s="136"/>
      <c r="W17337" s="136"/>
      <c r="Z17337" s="136"/>
      <c r="AC17337" s="136"/>
    </row>
    <row r="17338" spans="2:29">
      <c r="B17338" s="136"/>
      <c r="E17338" s="136"/>
      <c r="H17338" s="136"/>
      <c r="K17338" s="136"/>
      <c r="O17338" s="136"/>
      <c r="T17338" s="136"/>
      <c r="W17338" s="136"/>
      <c r="Z17338" s="136"/>
      <c r="AC17338" s="136"/>
    </row>
    <row r="17339" spans="2:29">
      <c r="B17339" s="136"/>
      <c r="E17339" s="136"/>
      <c r="H17339" s="136"/>
      <c r="K17339" s="136"/>
      <c r="O17339" s="136"/>
      <c r="T17339" s="136"/>
      <c r="W17339" s="136"/>
      <c r="Z17339" s="136"/>
      <c r="AC17339" s="136"/>
    </row>
    <row r="17340" spans="2:29">
      <c r="B17340" s="136"/>
      <c r="E17340" s="136"/>
      <c r="H17340" s="136"/>
      <c r="K17340" s="136"/>
      <c r="O17340" s="136"/>
      <c r="T17340" s="136"/>
      <c r="W17340" s="136"/>
      <c r="Z17340" s="136"/>
      <c r="AC17340" s="136"/>
    </row>
    <row r="17341" spans="2:29">
      <c r="B17341" s="136"/>
      <c r="E17341" s="136"/>
      <c r="H17341" s="136"/>
      <c r="K17341" s="136"/>
      <c r="O17341" s="136"/>
      <c r="T17341" s="136"/>
      <c r="W17341" s="136"/>
      <c r="Z17341" s="136"/>
      <c r="AC17341" s="136"/>
    </row>
    <row r="17342" spans="2:29">
      <c r="B17342" s="136"/>
      <c r="E17342" s="136"/>
      <c r="H17342" s="136"/>
      <c r="K17342" s="136"/>
      <c r="O17342" s="136"/>
      <c r="T17342" s="136"/>
      <c r="W17342" s="136"/>
      <c r="Z17342" s="136"/>
      <c r="AC17342" s="136"/>
    </row>
    <row r="17343" spans="2:29">
      <c r="B17343" s="136"/>
      <c r="E17343" s="136"/>
      <c r="H17343" s="136"/>
      <c r="K17343" s="136"/>
      <c r="O17343" s="136"/>
      <c r="T17343" s="136"/>
      <c r="W17343" s="136"/>
      <c r="Z17343" s="136"/>
      <c r="AC17343" s="136"/>
    </row>
    <row r="17344" spans="2:29">
      <c r="B17344" s="136"/>
      <c r="E17344" s="136"/>
      <c r="H17344" s="136"/>
      <c r="K17344" s="136"/>
      <c r="O17344" s="136"/>
      <c r="T17344" s="136"/>
      <c r="W17344" s="136"/>
      <c r="Z17344" s="136"/>
      <c r="AC17344" s="136"/>
    </row>
    <row r="17345" spans="2:29">
      <c r="B17345" s="136"/>
      <c r="E17345" s="136"/>
      <c r="H17345" s="136"/>
      <c r="K17345" s="136"/>
      <c r="O17345" s="136"/>
      <c r="T17345" s="136"/>
      <c r="W17345" s="136"/>
      <c r="Z17345" s="136"/>
      <c r="AC17345" s="136"/>
    </row>
    <row r="17346" spans="2:29">
      <c r="B17346" s="136"/>
      <c r="E17346" s="136"/>
      <c r="H17346" s="136"/>
      <c r="K17346" s="136"/>
      <c r="O17346" s="136"/>
      <c r="T17346" s="136"/>
      <c r="W17346" s="136"/>
      <c r="Z17346" s="136"/>
      <c r="AC17346" s="136"/>
    </row>
    <row r="17347" spans="2:29">
      <c r="B17347" s="136"/>
      <c r="E17347" s="136"/>
      <c r="H17347" s="136"/>
      <c r="K17347" s="136"/>
      <c r="O17347" s="136"/>
      <c r="T17347" s="136"/>
      <c r="W17347" s="136"/>
      <c r="Z17347" s="136"/>
      <c r="AC17347" s="136"/>
    </row>
    <row r="17348" spans="2:29">
      <c r="B17348" s="136"/>
      <c r="E17348" s="136"/>
      <c r="H17348" s="136"/>
      <c r="K17348" s="136"/>
      <c r="O17348" s="136"/>
      <c r="T17348" s="136"/>
      <c r="W17348" s="136"/>
      <c r="Z17348" s="136"/>
      <c r="AC17348" s="136"/>
    </row>
    <row r="17349" spans="2:29">
      <c r="B17349" s="136"/>
      <c r="E17349" s="136"/>
      <c r="H17349" s="136"/>
      <c r="K17349" s="136"/>
      <c r="O17349" s="136"/>
      <c r="T17349" s="136"/>
      <c r="W17349" s="136"/>
      <c r="Z17349" s="136"/>
      <c r="AC17349" s="136"/>
    </row>
    <row r="17350" spans="2:29">
      <c r="B17350" s="136"/>
      <c r="E17350" s="136"/>
      <c r="H17350" s="136"/>
      <c r="K17350" s="136"/>
      <c r="O17350" s="136"/>
      <c r="T17350" s="136"/>
      <c r="W17350" s="136"/>
      <c r="Z17350" s="136"/>
      <c r="AC17350" s="136"/>
    </row>
    <row r="17351" spans="2:29">
      <c r="B17351" s="136"/>
      <c r="E17351" s="136"/>
      <c r="H17351" s="136"/>
      <c r="K17351" s="136"/>
      <c r="O17351" s="136"/>
      <c r="T17351" s="136"/>
      <c r="W17351" s="136"/>
      <c r="Z17351" s="136"/>
      <c r="AC17351" s="136"/>
    </row>
    <row r="17352" spans="2:29">
      <c r="B17352" s="136"/>
      <c r="E17352" s="136"/>
      <c r="H17352" s="136"/>
      <c r="K17352" s="136"/>
      <c r="O17352" s="136"/>
      <c r="T17352" s="136"/>
      <c r="W17352" s="136"/>
      <c r="Z17352" s="136"/>
      <c r="AC17352" s="136"/>
    </row>
    <row r="17353" spans="2:29">
      <c r="B17353" s="136"/>
      <c r="E17353" s="136"/>
      <c r="H17353" s="136"/>
      <c r="K17353" s="136"/>
      <c r="O17353" s="136"/>
      <c r="T17353" s="136"/>
      <c r="W17353" s="136"/>
      <c r="Z17353" s="136"/>
      <c r="AC17353" s="136"/>
    </row>
    <row r="17354" spans="2:29">
      <c r="B17354" s="136"/>
      <c r="E17354" s="136"/>
      <c r="H17354" s="136"/>
      <c r="K17354" s="136"/>
      <c r="O17354" s="136"/>
      <c r="T17354" s="136"/>
      <c r="W17354" s="136"/>
      <c r="Z17354" s="136"/>
      <c r="AC17354" s="136"/>
    </row>
    <row r="17355" spans="2:29">
      <c r="B17355" s="136"/>
      <c r="E17355" s="136"/>
      <c r="H17355" s="136"/>
      <c r="K17355" s="136"/>
      <c r="O17355" s="136"/>
      <c r="T17355" s="136"/>
      <c r="W17355" s="136"/>
      <c r="Z17355" s="136"/>
      <c r="AC17355" s="136"/>
    </row>
    <row r="17356" spans="2:29">
      <c r="B17356" s="136"/>
      <c r="E17356" s="136"/>
      <c r="H17356" s="136"/>
      <c r="K17356" s="136"/>
      <c r="O17356" s="136"/>
      <c r="T17356" s="136"/>
      <c r="W17356" s="136"/>
      <c r="Z17356" s="136"/>
      <c r="AC17356" s="136"/>
    </row>
    <row r="17357" spans="2:29">
      <c r="B17357" s="136"/>
      <c r="E17357" s="136"/>
      <c r="H17357" s="136"/>
      <c r="K17357" s="136"/>
      <c r="O17357" s="136"/>
      <c r="T17357" s="136"/>
      <c r="W17357" s="136"/>
      <c r="Z17357" s="136"/>
      <c r="AC17357" s="136"/>
    </row>
    <row r="17358" spans="2:29">
      <c r="B17358" s="136"/>
      <c r="E17358" s="136"/>
      <c r="H17358" s="136"/>
      <c r="K17358" s="136"/>
      <c r="O17358" s="136"/>
      <c r="T17358" s="136"/>
      <c r="W17358" s="136"/>
      <c r="Z17358" s="136"/>
      <c r="AC17358" s="136"/>
    </row>
    <row r="17359" spans="2:29">
      <c r="B17359" s="136"/>
      <c r="E17359" s="136"/>
      <c r="H17359" s="136"/>
      <c r="K17359" s="136"/>
      <c r="O17359" s="136"/>
      <c r="T17359" s="136"/>
      <c r="W17359" s="136"/>
      <c r="Z17359" s="136"/>
      <c r="AC17359" s="136"/>
    </row>
    <row r="17360" spans="2:29">
      <c r="B17360" s="136"/>
      <c r="E17360" s="136"/>
      <c r="H17360" s="136"/>
      <c r="K17360" s="136"/>
      <c r="O17360" s="136"/>
      <c r="T17360" s="136"/>
      <c r="W17360" s="136"/>
      <c r="Z17360" s="136"/>
      <c r="AC17360" s="136"/>
    </row>
    <row r="17361" spans="2:29">
      <c r="B17361" s="136"/>
      <c r="E17361" s="136"/>
      <c r="H17361" s="136"/>
      <c r="K17361" s="136"/>
      <c r="O17361" s="136"/>
      <c r="T17361" s="136"/>
      <c r="W17361" s="136"/>
      <c r="Z17361" s="136"/>
      <c r="AC17361" s="136"/>
    </row>
    <row r="17362" spans="2:29">
      <c r="B17362" s="136"/>
      <c r="E17362" s="136"/>
      <c r="H17362" s="136"/>
      <c r="K17362" s="136"/>
      <c r="O17362" s="136"/>
      <c r="T17362" s="136"/>
      <c r="W17362" s="136"/>
      <c r="Z17362" s="136"/>
      <c r="AC17362" s="136"/>
    </row>
    <row r="17363" spans="2:29">
      <c r="B17363" s="136"/>
      <c r="E17363" s="136"/>
      <c r="H17363" s="136"/>
      <c r="K17363" s="136"/>
      <c r="O17363" s="136"/>
      <c r="T17363" s="136"/>
      <c r="W17363" s="136"/>
      <c r="Z17363" s="136"/>
      <c r="AC17363" s="136"/>
    </row>
    <row r="17364" spans="2:29">
      <c r="B17364" s="136"/>
      <c r="E17364" s="136"/>
      <c r="H17364" s="136"/>
      <c r="K17364" s="136"/>
      <c r="O17364" s="136"/>
      <c r="T17364" s="136"/>
      <c r="W17364" s="136"/>
      <c r="Z17364" s="136"/>
      <c r="AC17364" s="136"/>
    </row>
    <row r="17365" spans="2:29">
      <c r="B17365" s="136"/>
      <c r="E17365" s="136"/>
      <c r="H17365" s="136"/>
      <c r="K17365" s="136"/>
      <c r="O17365" s="136"/>
      <c r="T17365" s="136"/>
      <c r="W17365" s="136"/>
      <c r="Z17365" s="136"/>
      <c r="AC17365" s="136"/>
    </row>
    <row r="17366" spans="2:29">
      <c r="B17366" s="136"/>
      <c r="E17366" s="136"/>
      <c r="H17366" s="136"/>
      <c r="K17366" s="136"/>
      <c r="O17366" s="136"/>
      <c r="T17366" s="136"/>
      <c r="W17366" s="136"/>
      <c r="Z17366" s="136"/>
      <c r="AC17366" s="136"/>
    </row>
    <row r="17367" spans="2:29">
      <c r="B17367" s="136"/>
      <c r="E17367" s="136"/>
      <c r="H17367" s="136"/>
      <c r="K17367" s="136"/>
      <c r="O17367" s="136"/>
      <c r="T17367" s="136"/>
      <c r="W17367" s="136"/>
      <c r="Z17367" s="136"/>
      <c r="AC17367" s="136"/>
    </row>
    <row r="17368" spans="2:29">
      <c r="B17368" s="136"/>
      <c r="E17368" s="136"/>
      <c r="H17368" s="136"/>
      <c r="K17368" s="136"/>
      <c r="O17368" s="136"/>
      <c r="T17368" s="136"/>
      <c r="W17368" s="136"/>
      <c r="Z17368" s="136"/>
      <c r="AC17368" s="136"/>
    </row>
    <row r="17369" spans="2:29">
      <c r="B17369" s="136"/>
      <c r="E17369" s="136"/>
      <c r="H17369" s="136"/>
      <c r="K17369" s="136"/>
      <c r="O17369" s="136"/>
      <c r="T17369" s="136"/>
      <c r="W17369" s="136"/>
      <c r="Z17369" s="136"/>
      <c r="AC17369" s="136"/>
    </row>
    <row r="17370" spans="2:29">
      <c r="B17370" s="136"/>
      <c r="E17370" s="136"/>
      <c r="H17370" s="136"/>
      <c r="K17370" s="136"/>
      <c r="O17370" s="136"/>
      <c r="T17370" s="136"/>
      <c r="W17370" s="136"/>
      <c r="Z17370" s="136"/>
      <c r="AC17370" s="136"/>
    </row>
    <row r="17371" spans="2:29">
      <c r="B17371" s="136"/>
      <c r="E17371" s="136"/>
      <c r="H17371" s="136"/>
      <c r="K17371" s="136"/>
      <c r="O17371" s="136"/>
      <c r="T17371" s="136"/>
      <c r="W17371" s="136"/>
      <c r="Z17371" s="136"/>
      <c r="AC17371" s="136"/>
    </row>
    <row r="17372" spans="2:29">
      <c r="B17372" s="136"/>
      <c r="E17372" s="136"/>
      <c r="H17372" s="136"/>
      <c r="K17372" s="136"/>
      <c r="O17372" s="136"/>
      <c r="T17372" s="136"/>
      <c r="W17372" s="136"/>
      <c r="Z17372" s="136"/>
      <c r="AC17372" s="136"/>
    </row>
    <row r="17373" spans="2:29">
      <c r="B17373" s="136"/>
      <c r="E17373" s="136"/>
      <c r="H17373" s="136"/>
      <c r="K17373" s="136"/>
      <c r="O17373" s="136"/>
      <c r="T17373" s="136"/>
      <c r="W17373" s="136"/>
      <c r="Z17373" s="136"/>
      <c r="AC17373" s="136"/>
    </row>
    <row r="17374" spans="2:29">
      <c r="B17374" s="136"/>
      <c r="E17374" s="136"/>
      <c r="H17374" s="136"/>
      <c r="K17374" s="136"/>
      <c r="O17374" s="136"/>
      <c r="T17374" s="136"/>
      <c r="W17374" s="136"/>
      <c r="Z17374" s="136"/>
      <c r="AC17374" s="136"/>
    </row>
    <row r="17375" spans="2:29">
      <c r="B17375" s="136"/>
      <c r="E17375" s="136"/>
      <c r="H17375" s="136"/>
      <c r="K17375" s="136"/>
      <c r="O17375" s="136"/>
      <c r="T17375" s="136"/>
      <c r="W17375" s="136"/>
      <c r="Z17375" s="136"/>
      <c r="AC17375" s="136"/>
    </row>
    <row r="17376" spans="2:29">
      <c r="B17376" s="136"/>
      <c r="E17376" s="136"/>
      <c r="H17376" s="136"/>
      <c r="K17376" s="136"/>
      <c r="O17376" s="136"/>
      <c r="T17376" s="136"/>
      <c r="W17376" s="136"/>
      <c r="Z17376" s="136"/>
      <c r="AC17376" s="136"/>
    </row>
    <row r="17377" spans="2:29">
      <c r="B17377" s="136"/>
      <c r="E17377" s="136"/>
      <c r="H17377" s="136"/>
      <c r="K17377" s="136"/>
      <c r="O17377" s="136"/>
      <c r="T17377" s="136"/>
      <c r="W17377" s="136"/>
      <c r="Z17377" s="136"/>
      <c r="AC17377" s="136"/>
    </row>
    <row r="17378" spans="2:29">
      <c r="B17378" s="136"/>
      <c r="E17378" s="136"/>
      <c r="H17378" s="136"/>
      <c r="K17378" s="136"/>
      <c r="O17378" s="136"/>
      <c r="T17378" s="136"/>
      <c r="W17378" s="136"/>
      <c r="Z17378" s="136"/>
      <c r="AC17378" s="136"/>
    </row>
    <row r="17379" spans="2:29">
      <c r="B17379" s="136"/>
      <c r="E17379" s="136"/>
      <c r="H17379" s="136"/>
      <c r="K17379" s="136"/>
      <c r="O17379" s="136"/>
      <c r="T17379" s="136"/>
      <c r="W17379" s="136"/>
      <c r="Z17379" s="136"/>
      <c r="AC17379" s="136"/>
    </row>
    <row r="17380" spans="2:29">
      <c r="B17380" s="136"/>
      <c r="E17380" s="136"/>
      <c r="H17380" s="136"/>
      <c r="K17380" s="136"/>
      <c r="O17380" s="136"/>
      <c r="T17380" s="136"/>
      <c r="W17380" s="136"/>
      <c r="Z17380" s="136"/>
      <c r="AC17380" s="136"/>
    </row>
    <row r="17381" spans="2:29">
      <c r="B17381" s="136"/>
      <c r="E17381" s="136"/>
      <c r="H17381" s="136"/>
      <c r="K17381" s="136"/>
      <c r="O17381" s="136"/>
      <c r="T17381" s="136"/>
      <c r="W17381" s="136"/>
      <c r="Z17381" s="136"/>
      <c r="AC17381" s="136"/>
    </row>
    <row r="17382" spans="2:29">
      <c r="B17382" s="136"/>
      <c r="E17382" s="136"/>
      <c r="H17382" s="136"/>
      <c r="K17382" s="136"/>
      <c r="O17382" s="136"/>
      <c r="T17382" s="136"/>
      <c r="W17382" s="136"/>
      <c r="Z17382" s="136"/>
      <c r="AC17382" s="136"/>
    </row>
    <row r="17383" spans="2:29">
      <c r="B17383" s="136"/>
      <c r="E17383" s="136"/>
      <c r="H17383" s="136"/>
      <c r="K17383" s="136"/>
      <c r="O17383" s="136"/>
      <c r="T17383" s="136"/>
      <c r="W17383" s="136"/>
      <c r="Z17383" s="136"/>
      <c r="AC17383" s="136"/>
    </row>
    <row r="17384" spans="2:29">
      <c r="B17384" s="136"/>
      <c r="E17384" s="136"/>
      <c r="H17384" s="136"/>
      <c r="K17384" s="136"/>
      <c r="O17384" s="136"/>
      <c r="T17384" s="136"/>
      <c r="W17384" s="136"/>
      <c r="Z17384" s="136"/>
      <c r="AC17384" s="136"/>
    </row>
    <row r="17385" spans="2:29">
      <c r="B17385" s="136"/>
      <c r="E17385" s="136"/>
      <c r="H17385" s="136"/>
      <c r="K17385" s="136"/>
      <c r="O17385" s="136"/>
      <c r="T17385" s="136"/>
      <c r="W17385" s="136"/>
      <c r="Z17385" s="136"/>
      <c r="AC17385" s="136"/>
    </row>
    <row r="17386" spans="2:29">
      <c r="B17386" s="136"/>
      <c r="E17386" s="136"/>
      <c r="H17386" s="136"/>
      <c r="K17386" s="136"/>
      <c r="O17386" s="136"/>
      <c r="T17386" s="136"/>
      <c r="W17386" s="136"/>
      <c r="Z17386" s="136"/>
      <c r="AC17386" s="136"/>
    </row>
    <row r="17387" spans="2:29">
      <c r="B17387" s="136"/>
      <c r="E17387" s="136"/>
      <c r="H17387" s="136"/>
      <c r="K17387" s="136"/>
      <c r="O17387" s="136"/>
      <c r="T17387" s="136"/>
      <c r="W17387" s="136"/>
      <c r="Z17387" s="136"/>
      <c r="AC17387" s="136"/>
    </row>
    <row r="17388" spans="2:29">
      <c r="B17388" s="136"/>
      <c r="E17388" s="136"/>
      <c r="H17388" s="136"/>
      <c r="K17388" s="136"/>
      <c r="O17388" s="136"/>
      <c r="T17388" s="136"/>
      <c r="W17388" s="136"/>
      <c r="Z17388" s="136"/>
      <c r="AC17388" s="136"/>
    </row>
    <row r="17389" spans="2:29">
      <c r="B17389" s="136"/>
      <c r="E17389" s="136"/>
      <c r="H17389" s="136"/>
      <c r="K17389" s="136"/>
      <c r="O17389" s="136"/>
      <c r="T17389" s="136"/>
      <c r="W17389" s="136"/>
      <c r="Z17389" s="136"/>
      <c r="AC17389" s="136"/>
    </row>
    <row r="17390" spans="2:29">
      <c r="B17390" s="136"/>
      <c r="E17390" s="136"/>
      <c r="H17390" s="136"/>
      <c r="K17390" s="136"/>
      <c r="O17390" s="136"/>
      <c r="T17390" s="136"/>
      <c r="W17390" s="136"/>
      <c r="Z17390" s="136"/>
      <c r="AC17390" s="136"/>
    </row>
    <row r="17391" spans="2:29">
      <c r="B17391" s="136"/>
      <c r="E17391" s="136"/>
      <c r="H17391" s="136"/>
      <c r="K17391" s="136"/>
      <c r="O17391" s="136"/>
      <c r="T17391" s="136"/>
      <c r="W17391" s="136"/>
      <c r="Z17391" s="136"/>
      <c r="AC17391" s="136"/>
    </row>
    <row r="17392" spans="2:29">
      <c r="B17392" s="136"/>
      <c r="E17392" s="136"/>
      <c r="H17392" s="136"/>
      <c r="K17392" s="136"/>
      <c r="O17392" s="136"/>
      <c r="T17392" s="136"/>
      <c r="W17392" s="136"/>
      <c r="Z17392" s="136"/>
      <c r="AC17392" s="136"/>
    </row>
    <row r="17393" spans="2:29">
      <c r="B17393" s="136"/>
      <c r="E17393" s="136"/>
      <c r="H17393" s="136"/>
      <c r="K17393" s="136"/>
      <c r="O17393" s="136"/>
      <c r="T17393" s="136"/>
      <c r="W17393" s="136"/>
      <c r="Z17393" s="136"/>
      <c r="AC17393" s="136"/>
    </row>
    <row r="17394" spans="2:29">
      <c r="B17394" s="136"/>
      <c r="E17394" s="136"/>
      <c r="H17394" s="136"/>
      <c r="K17394" s="136"/>
      <c r="O17394" s="136"/>
      <c r="T17394" s="136"/>
      <c r="W17394" s="136"/>
      <c r="Z17394" s="136"/>
      <c r="AC17394" s="136"/>
    </row>
    <row r="17395" spans="2:29">
      <c r="B17395" s="136"/>
      <c r="E17395" s="136"/>
      <c r="H17395" s="136"/>
      <c r="K17395" s="136"/>
      <c r="O17395" s="136"/>
      <c r="T17395" s="136"/>
      <c r="W17395" s="136"/>
      <c r="Z17395" s="136"/>
      <c r="AC17395" s="136"/>
    </row>
    <row r="17396" spans="2:29">
      <c r="B17396" s="136"/>
      <c r="E17396" s="136"/>
      <c r="H17396" s="136"/>
      <c r="K17396" s="136"/>
      <c r="O17396" s="136"/>
      <c r="T17396" s="136"/>
      <c r="W17396" s="136"/>
      <c r="Z17396" s="136"/>
      <c r="AC17396" s="136"/>
    </row>
    <row r="17397" spans="2:29">
      <c r="B17397" s="136"/>
      <c r="E17397" s="136"/>
      <c r="H17397" s="136"/>
      <c r="K17397" s="136"/>
      <c r="O17397" s="136"/>
      <c r="T17397" s="136"/>
      <c r="W17397" s="136"/>
      <c r="Z17397" s="136"/>
      <c r="AC17397" s="136"/>
    </row>
    <row r="17398" spans="2:29">
      <c r="B17398" s="136"/>
      <c r="E17398" s="136"/>
      <c r="H17398" s="136"/>
      <c r="K17398" s="136"/>
      <c r="O17398" s="136"/>
      <c r="T17398" s="136"/>
      <c r="W17398" s="136"/>
      <c r="Z17398" s="136"/>
      <c r="AC17398" s="136"/>
    </row>
    <row r="17399" spans="2:29">
      <c r="B17399" s="136"/>
      <c r="E17399" s="136"/>
      <c r="H17399" s="136"/>
      <c r="K17399" s="136"/>
      <c r="O17399" s="136"/>
      <c r="T17399" s="136"/>
      <c r="W17399" s="136"/>
      <c r="Z17399" s="136"/>
      <c r="AC17399" s="136"/>
    </row>
    <row r="17400" spans="2:29">
      <c r="B17400" s="136"/>
      <c r="E17400" s="136"/>
      <c r="H17400" s="136"/>
      <c r="K17400" s="136"/>
      <c r="O17400" s="136"/>
      <c r="T17400" s="136"/>
      <c r="W17400" s="136"/>
      <c r="Z17400" s="136"/>
      <c r="AC17400" s="136"/>
    </row>
    <row r="17401" spans="2:29">
      <c r="B17401" s="136"/>
      <c r="E17401" s="136"/>
      <c r="H17401" s="136"/>
      <c r="K17401" s="136"/>
      <c r="O17401" s="136"/>
      <c r="T17401" s="136"/>
      <c r="W17401" s="136"/>
      <c r="Z17401" s="136"/>
      <c r="AC17401" s="136"/>
    </row>
    <row r="17402" spans="2:29">
      <c r="B17402" s="136"/>
      <c r="E17402" s="136"/>
      <c r="H17402" s="136"/>
      <c r="K17402" s="136"/>
      <c r="O17402" s="136"/>
      <c r="T17402" s="136"/>
      <c r="W17402" s="136"/>
      <c r="Z17402" s="136"/>
      <c r="AC17402" s="136"/>
    </row>
    <row r="17403" spans="2:29">
      <c r="B17403" s="136"/>
      <c r="E17403" s="136"/>
      <c r="H17403" s="136"/>
      <c r="K17403" s="136"/>
      <c r="O17403" s="136"/>
      <c r="T17403" s="136"/>
      <c r="W17403" s="136"/>
      <c r="Z17403" s="136"/>
      <c r="AC17403" s="136"/>
    </row>
    <row r="17404" spans="2:29">
      <c r="B17404" s="136"/>
      <c r="E17404" s="136"/>
      <c r="H17404" s="136"/>
      <c r="K17404" s="136"/>
      <c r="O17404" s="136"/>
      <c r="T17404" s="136"/>
      <c r="W17404" s="136"/>
      <c r="Z17404" s="136"/>
      <c r="AC17404" s="136"/>
    </row>
    <row r="17405" spans="2:29">
      <c r="B17405" s="136"/>
      <c r="E17405" s="136"/>
      <c r="H17405" s="136"/>
      <c r="K17405" s="136"/>
      <c r="O17405" s="136"/>
      <c r="T17405" s="136"/>
      <c r="W17405" s="136"/>
      <c r="Z17405" s="136"/>
      <c r="AC17405" s="136"/>
    </row>
    <row r="17406" spans="2:29">
      <c r="B17406" s="136"/>
      <c r="E17406" s="136"/>
      <c r="H17406" s="136"/>
      <c r="K17406" s="136"/>
      <c r="O17406" s="136"/>
      <c r="T17406" s="136"/>
      <c r="W17406" s="136"/>
      <c r="Z17406" s="136"/>
      <c r="AC17406" s="136"/>
    </row>
    <row r="17407" spans="2:29">
      <c r="B17407" s="136"/>
      <c r="E17407" s="136"/>
      <c r="H17407" s="136"/>
      <c r="K17407" s="136"/>
      <c r="O17407" s="136"/>
      <c r="T17407" s="136"/>
      <c r="W17407" s="136"/>
      <c r="Z17407" s="136"/>
      <c r="AC17407" s="136"/>
    </row>
    <row r="17408" spans="2:29">
      <c r="B17408" s="136"/>
      <c r="E17408" s="136"/>
      <c r="H17408" s="136"/>
      <c r="K17408" s="136"/>
      <c r="O17408" s="136"/>
      <c r="T17408" s="136"/>
      <c r="W17408" s="136"/>
      <c r="Z17408" s="136"/>
      <c r="AC17408" s="136"/>
    </row>
    <row r="17409" spans="2:29">
      <c r="B17409" s="136"/>
      <c r="E17409" s="136"/>
      <c r="H17409" s="136"/>
      <c r="K17409" s="136"/>
      <c r="O17409" s="136"/>
      <c r="T17409" s="136"/>
      <c r="W17409" s="136"/>
      <c r="Z17409" s="136"/>
      <c r="AC17409" s="136"/>
    </row>
    <row r="17410" spans="2:29">
      <c r="B17410" s="136"/>
      <c r="E17410" s="136"/>
      <c r="H17410" s="136"/>
      <c r="K17410" s="136"/>
      <c r="O17410" s="136"/>
      <c r="T17410" s="136"/>
      <c r="W17410" s="136"/>
      <c r="Z17410" s="136"/>
      <c r="AC17410" s="136"/>
    </row>
    <row r="17411" spans="2:29">
      <c r="B17411" s="136"/>
      <c r="E17411" s="136"/>
      <c r="H17411" s="136"/>
      <c r="K17411" s="136"/>
      <c r="O17411" s="136"/>
      <c r="T17411" s="136"/>
      <c r="W17411" s="136"/>
      <c r="Z17411" s="136"/>
      <c r="AC17411" s="136"/>
    </row>
    <row r="17412" spans="2:29">
      <c r="B17412" s="136"/>
      <c r="E17412" s="136"/>
      <c r="H17412" s="136"/>
      <c r="K17412" s="136"/>
      <c r="O17412" s="136"/>
      <c r="T17412" s="136"/>
      <c r="W17412" s="136"/>
      <c r="Z17412" s="136"/>
      <c r="AC17412" s="136"/>
    </row>
    <row r="17413" spans="2:29">
      <c r="B17413" s="136"/>
      <c r="E17413" s="136"/>
      <c r="H17413" s="136"/>
      <c r="K17413" s="136"/>
      <c r="O17413" s="136"/>
      <c r="T17413" s="136"/>
      <c r="W17413" s="136"/>
      <c r="Z17413" s="136"/>
      <c r="AC17413" s="136"/>
    </row>
    <row r="17414" spans="2:29">
      <c r="B17414" s="136"/>
      <c r="E17414" s="136"/>
      <c r="H17414" s="136"/>
      <c r="K17414" s="136"/>
      <c r="O17414" s="136"/>
      <c r="T17414" s="136"/>
      <c r="W17414" s="136"/>
      <c r="Z17414" s="136"/>
      <c r="AC17414" s="136"/>
    </row>
    <row r="17415" spans="2:29">
      <c r="B17415" s="136"/>
      <c r="E17415" s="136"/>
      <c r="H17415" s="136"/>
      <c r="K17415" s="136"/>
      <c r="O17415" s="136"/>
      <c r="T17415" s="136"/>
      <c r="W17415" s="136"/>
      <c r="Z17415" s="136"/>
      <c r="AC17415" s="136"/>
    </row>
    <row r="17416" spans="2:29">
      <c r="B17416" s="136"/>
      <c r="E17416" s="136"/>
      <c r="H17416" s="136"/>
      <c r="K17416" s="136"/>
      <c r="O17416" s="136"/>
      <c r="T17416" s="136"/>
      <c r="W17416" s="136"/>
      <c r="Z17416" s="136"/>
      <c r="AC17416" s="136"/>
    </row>
    <row r="17417" spans="2:29">
      <c r="B17417" s="136"/>
      <c r="E17417" s="136"/>
      <c r="H17417" s="136"/>
      <c r="K17417" s="136"/>
      <c r="O17417" s="136"/>
      <c r="T17417" s="136"/>
      <c r="W17417" s="136"/>
      <c r="Z17417" s="136"/>
      <c r="AC17417" s="136"/>
    </row>
    <row r="17418" spans="2:29">
      <c r="B17418" s="136"/>
      <c r="E17418" s="136"/>
      <c r="H17418" s="136"/>
      <c r="K17418" s="136"/>
      <c r="O17418" s="136"/>
      <c r="T17418" s="136"/>
      <c r="W17418" s="136"/>
      <c r="Z17418" s="136"/>
      <c r="AC17418" s="136"/>
    </row>
    <row r="17419" spans="2:29">
      <c r="B17419" s="136"/>
      <c r="E17419" s="136"/>
      <c r="H17419" s="136"/>
      <c r="K17419" s="136"/>
      <c r="O17419" s="136"/>
      <c r="T17419" s="136"/>
      <c r="W17419" s="136"/>
      <c r="Z17419" s="136"/>
      <c r="AC17419" s="136"/>
    </row>
    <row r="17420" spans="2:29">
      <c r="B17420" s="136"/>
      <c r="E17420" s="136"/>
      <c r="H17420" s="136"/>
      <c r="K17420" s="136"/>
      <c r="O17420" s="136"/>
      <c r="T17420" s="136"/>
      <c r="W17420" s="136"/>
      <c r="Z17420" s="136"/>
      <c r="AC17420" s="136"/>
    </row>
    <row r="17421" spans="2:29">
      <c r="B17421" s="136"/>
      <c r="E17421" s="136"/>
      <c r="H17421" s="136"/>
      <c r="K17421" s="136"/>
      <c r="O17421" s="136"/>
      <c r="T17421" s="136"/>
      <c r="W17421" s="136"/>
      <c r="Z17421" s="136"/>
      <c r="AC17421" s="136"/>
    </row>
    <row r="17422" spans="2:29">
      <c r="B17422" s="136"/>
      <c r="E17422" s="136"/>
      <c r="H17422" s="136"/>
      <c r="K17422" s="136"/>
      <c r="O17422" s="136"/>
      <c r="T17422" s="136"/>
      <c r="W17422" s="136"/>
      <c r="Z17422" s="136"/>
      <c r="AC17422" s="136"/>
    </row>
    <row r="17423" spans="2:29">
      <c r="B17423" s="136"/>
      <c r="E17423" s="136"/>
      <c r="H17423" s="136"/>
      <c r="K17423" s="136"/>
      <c r="O17423" s="136"/>
      <c r="T17423" s="136"/>
      <c r="W17423" s="136"/>
      <c r="Z17423" s="136"/>
      <c r="AC17423" s="136"/>
    </row>
    <row r="17424" spans="2:29">
      <c r="B17424" s="136"/>
      <c r="E17424" s="136"/>
      <c r="H17424" s="136"/>
      <c r="K17424" s="136"/>
      <c r="O17424" s="136"/>
      <c r="T17424" s="136"/>
      <c r="W17424" s="136"/>
      <c r="Z17424" s="136"/>
      <c r="AC17424" s="136"/>
    </row>
    <row r="17425" spans="2:29">
      <c r="B17425" s="136"/>
      <c r="E17425" s="136"/>
      <c r="H17425" s="136"/>
      <c r="K17425" s="136"/>
      <c r="O17425" s="136"/>
      <c r="T17425" s="136"/>
      <c r="W17425" s="136"/>
      <c r="Z17425" s="136"/>
      <c r="AC17425" s="136"/>
    </row>
    <row r="17426" spans="2:29">
      <c r="B17426" s="136"/>
      <c r="E17426" s="136"/>
      <c r="H17426" s="136"/>
      <c r="K17426" s="136"/>
      <c r="O17426" s="136"/>
      <c r="T17426" s="136"/>
      <c r="W17426" s="136"/>
      <c r="Z17426" s="136"/>
      <c r="AC17426" s="136"/>
    </row>
    <row r="17427" spans="2:29">
      <c r="B17427" s="136"/>
      <c r="E17427" s="136"/>
      <c r="H17427" s="136"/>
      <c r="K17427" s="136"/>
      <c r="O17427" s="136"/>
      <c r="T17427" s="136"/>
      <c r="W17427" s="136"/>
      <c r="Z17427" s="136"/>
      <c r="AC17427" s="136"/>
    </row>
    <row r="17428" spans="2:29">
      <c r="B17428" s="136"/>
      <c r="E17428" s="136"/>
      <c r="H17428" s="136"/>
      <c r="K17428" s="136"/>
      <c r="O17428" s="136"/>
      <c r="T17428" s="136"/>
      <c r="W17428" s="136"/>
      <c r="Z17428" s="136"/>
      <c r="AC17428" s="136"/>
    </row>
    <row r="17429" spans="2:29">
      <c r="B17429" s="136"/>
      <c r="E17429" s="136"/>
      <c r="H17429" s="136"/>
      <c r="K17429" s="136"/>
      <c r="O17429" s="136"/>
      <c r="T17429" s="136"/>
      <c r="W17429" s="136"/>
      <c r="Z17429" s="136"/>
      <c r="AC17429" s="136"/>
    </row>
    <row r="17430" spans="2:29">
      <c r="B17430" s="136"/>
      <c r="E17430" s="136"/>
      <c r="H17430" s="136"/>
      <c r="K17430" s="136"/>
      <c r="O17430" s="136"/>
      <c r="T17430" s="136"/>
      <c r="W17430" s="136"/>
      <c r="Z17430" s="136"/>
      <c r="AC17430" s="136"/>
    </row>
    <row r="17431" spans="2:29">
      <c r="B17431" s="136"/>
      <c r="E17431" s="136"/>
      <c r="H17431" s="136"/>
      <c r="K17431" s="136"/>
      <c r="O17431" s="136"/>
      <c r="T17431" s="136"/>
      <c r="W17431" s="136"/>
      <c r="Z17431" s="136"/>
      <c r="AC17431" s="136"/>
    </row>
    <row r="17432" spans="2:29">
      <c r="B17432" s="136"/>
      <c r="E17432" s="136"/>
      <c r="H17432" s="136"/>
      <c r="K17432" s="136"/>
      <c r="O17432" s="136"/>
      <c r="T17432" s="136"/>
      <c r="W17432" s="136"/>
      <c r="Z17432" s="136"/>
      <c r="AC17432" s="136"/>
    </row>
    <row r="17433" spans="2:29">
      <c r="B17433" s="136"/>
      <c r="E17433" s="136"/>
      <c r="H17433" s="136"/>
      <c r="K17433" s="136"/>
      <c r="O17433" s="136"/>
      <c r="T17433" s="136"/>
      <c r="W17433" s="136"/>
      <c r="Z17433" s="136"/>
      <c r="AC17433" s="136"/>
    </row>
    <row r="17434" spans="2:29">
      <c r="B17434" s="136"/>
      <c r="E17434" s="136"/>
      <c r="H17434" s="136"/>
      <c r="K17434" s="136"/>
      <c r="O17434" s="136"/>
      <c r="T17434" s="136"/>
      <c r="W17434" s="136"/>
      <c r="Z17434" s="136"/>
      <c r="AC17434" s="136"/>
    </row>
    <row r="17435" spans="2:29">
      <c r="B17435" s="136"/>
      <c r="E17435" s="136"/>
      <c r="H17435" s="136"/>
      <c r="K17435" s="136"/>
      <c r="O17435" s="136"/>
      <c r="T17435" s="136"/>
      <c r="W17435" s="136"/>
      <c r="Z17435" s="136"/>
      <c r="AC17435" s="136"/>
    </row>
    <row r="17436" spans="2:29">
      <c r="B17436" s="136"/>
      <c r="E17436" s="136"/>
      <c r="H17436" s="136"/>
      <c r="K17436" s="136"/>
      <c r="O17436" s="136"/>
      <c r="T17436" s="136"/>
      <c r="W17436" s="136"/>
      <c r="Z17436" s="136"/>
      <c r="AC17436" s="136"/>
    </row>
    <row r="17437" spans="2:29">
      <c r="B17437" s="136"/>
      <c r="E17437" s="136"/>
      <c r="H17437" s="136"/>
      <c r="K17437" s="136"/>
      <c r="O17437" s="136"/>
      <c r="T17437" s="136"/>
      <c r="W17437" s="136"/>
      <c r="Z17437" s="136"/>
      <c r="AC17437" s="136"/>
    </row>
    <row r="17438" spans="2:29">
      <c r="B17438" s="136"/>
      <c r="E17438" s="136"/>
      <c r="H17438" s="136"/>
      <c r="K17438" s="136"/>
      <c r="O17438" s="136"/>
      <c r="T17438" s="136"/>
      <c r="W17438" s="136"/>
      <c r="Z17438" s="136"/>
      <c r="AC17438" s="136"/>
    </row>
    <row r="17439" spans="2:29">
      <c r="B17439" s="136"/>
      <c r="E17439" s="136"/>
      <c r="H17439" s="136"/>
      <c r="K17439" s="136"/>
      <c r="O17439" s="136"/>
      <c r="T17439" s="136"/>
      <c r="W17439" s="136"/>
      <c r="Z17439" s="136"/>
      <c r="AC17439" s="136"/>
    </row>
    <row r="17440" spans="2:29">
      <c r="B17440" s="136"/>
      <c r="E17440" s="136"/>
      <c r="H17440" s="136"/>
      <c r="K17440" s="136"/>
      <c r="O17440" s="136"/>
      <c r="T17440" s="136"/>
      <c r="W17440" s="136"/>
      <c r="Z17440" s="136"/>
      <c r="AC17440" s="136"/>
    </row>
    <row r="17441" spans="2:29">
      <c r="B17441" s="136"/>
      <c r="E17441" s="136"/>
      <c r="H17441" s="136"/>
      <c r="K17441" s="136"/>
      <c r="O17441" s="136"/>
      <c r="T17441" s="136"/>
      <c r="W17441" s="136"/>
      <c r="Z17441" s="136"/>
      <c r="AC17441" s="136"/>
    </row>
    <row r="17442" spans="2:29">
      <c r="B17442" s="136"/>
      <c r="E17442" s="136"/>
      <c r="H17442" s="136"/>
      <c r="K17442" s="136"/>
      <c r="O17442" s="136"/>
      <c r="T17442" s="136"/>
      <c r="W17442" s="136"/>
      <c r="Z17442" s="136"/>
      <c r="AC17442" s="136"/>
    </row>
    <row r="17443" spans="2:29">
      <c r="B17443" s="136"/>
      <c r="E17443" s="136"/>
      <c r="H17443" s="136"/>
      <c r="K17443" s="136"/>
      <c r="O17443" s="136"/>
      <c r="T17443" s="136"/>
      <c r="W17443" s="136"/>
      <c r="Z17443" s="136"/>
      <c r="AC17443" s="136"/>
    </row>
    <row r="17444" spans="2:29">
      <c r="B17444" s="136"/>
      <c r="E17444" s="136"/>
      <c r="H17444" s="136"/>
      <c r="K17444" s="136"/>
      <c r="O17444" s="136"/>
      <c r="T17444" s="136"/>
      <c r="W17444" s="136"/>
      <c r="Z17444" s="136"/>
      <c r="AC17444" s="136"/>
    </row>
    <row r="17445" spans="2:29">
      <c r="B17445" s="136"/>
      <c r="E17445" s="136"/>
      <c r="H17445" s="136"/>
      <c r="K17445" s="136"/>
      <c r="O17445" s="136"/>
      <c r="T17445" s="136"/>
      <c r="W17445" s="136"/>
      <c r="Z17445" s="136"/>
      <c r="AC17445" s="136"/>
    </row>
    <row r="17446" spans="2:29">
      <c r="B17446" s="136"/>
      <c r="E17446" s="136"/>
      <c r="H17446" s="136"/>
      <c r="K17446" s="136"/>
      <c r="O17446" s="136"/>
      <c r="T17446" s="136"/>
      <c r="W17446" s="136"/>
      <c r="Z17446" s="136"/>
      <c r="AC17446" s="136"/>
    </row>
    <row r="17447" spans="2:29">
      <c r="B17447" s="136"/>
      <c r="E17447" s="136"/>
      <c r="H17447" s="136"/>
      <c r="K17447" s="136"/>
      <c r="O17447" s="136"/>
      <c r="T17447" s="136"/>
      <c r="W17447" s="136"/>
      <c r="Z17447" s="136"/>
      <c r="AC17447" s="136"/>
    </row>
    <row r="17448" spans="2:29">
      <c r="B17448" s="136"/>
      <c r="E17448" s="136"/>
      <c r="H17448" s="136"/>
      <c r="K17448" s="136"/>
      <c r="O17448" s="136"/>
      <c r="T17448" s="136"/>
      <c r="W17448" s="136"/>
      <c r="Z17448" s="136"/>
      <c r="AC17448" s="136"/>
    </row>
    <row r="17449" spans="2:29">
      <c r="B17449" s="136"/>
      <c r="E17449" s="136"/>
      <c r="H17449" s="136"/>
      <c r="K17449" s="136"/>
      <c r="O17449" s="136"/>
      <c r="T17449" s="136"/>
      <c r="W17449" s="136"/>
      <c r="Z17449" s="136"/>
      <c r="AC17449" s="136"/>
    </row>
    <row r="17450" spans="2:29">
      <c r="B17450" s="136"/>
      <c r="E17450" s="136"/>
      <c r="H17450" s="136"/>
      <c r="K17450" s="136"/>
      <c r="O17450" s="136"/>
      <c r="T17450" s="136"/>
      <c r="W17450" s="136"/>
      <c r="Z17450" s="136"/>
      <c r="AC17450" s="136"/>
    </row>
    <row r="17451" spans="2:29">
      <c r="B17451" s="136"/>
      <c r="E17451" s="136"/>
      <c r="H17451" s="136"/>
      <c r="K17451" s="136"/>
      <c r="O17451" s="136"/>
      <c r="T17451" s="136"/>
      <c r="W17451" s="136"/>
      <c r="Z17451" s="136"/>
      <c r="AC17451" s="136"/>
    </row>
    <row r="17452" spans="2:29">
      <c r="B17452" s="136"/>
      <c r="E17452" s="136"/>
      <c r="H17452" s="136"/>
      <c r="K17452" s="136"/>
      <c r="O17452" s="136"/>
      <c r="T17452" s="136"/>
      <c r="W17452" s="136"/>
      <c r="Z17452" s="136"/>
      <c r="AC17452" s="136"/>
    </row>
    <row r="17453" spans="2:29">
      <c r="B17453" s="136"/>
      <c r="E17453" s="136"/>
      <c r="H17453" s="136"/>
      <c r="K17453" s="136"/>
      <c r="O17453" s="136"/>
      <c r="T17453" s="136"/>
      <c r="W17453" s="136"/>
      <c r="Z17453" s="136"/>
      <c r="AC17453" s="136"/>
    </row>
    <row r="17454" spans="2:29">
      <c r="B17454" s="136"/>
      <c r="E17454" s="136"/>
      <c r="H17454" s="136"/>
      <c r="K17454" s="136"/>
      <c r="O17454" s="136"/>
      <c r="T17454" s="136"/>
      <c r="W17454" s="136"/>
      <c r="Z17454" s="136"/>
      <c r="AC17454" s="136"/>
    </row>
    <row r="17455" spans="2:29">
      <c r="B17455" s="136"/>
      <c r="E17455" s="136"/>
      <c r="H17455" s="136"/>
      <c r="K17455" s="136"/>
      <c r="O17455" s="136"/>
      <c r="T17455" s="136"/>
      <c r="W17455" s="136"/>
      <c r="Z17455" s="136"/>
      <c r="AC17455" s="136"/>
    </row>
    <row r="17456" spans="2:29">
      <c r="B17456" s="136"/>
      <c r="E17456" s="136"/>
      <c r="H17456" s="136"/>
      <c r="K17456" s="136"/>
      <c r="O17456" s="136"/>
      <c r="T17456" s="136"/>
      <c r="W17456" s="136"/>
      <c r="Z17456" s="136"/>
      <c r="AC17456" s="136"/>
    </row>
    <row r="17457" spans="2:29">
      <c r="B17457" s="136"/>
      <c r="E17457" s="136"/>
      <c r="H17457" s="136"/>
      <c r="K17457" s="136"/>
      <c r="O17457" s="136"/>
      <c r="T17457" s="136"/>
      <c r="W17457" s="136"/>
      <c r="Z17457" s="136"/>
      <c r="AC17457" s="136"/>
    </row>
    <row r="17458" spans="2:29">
      <c r="B17458" s="136"/>
      <c r="E17458" s="136"/>
      <c r="H17458" s="136"/>
      <c r="K17458" s="136"/>
      <c r="O17458" s="136"/>
      <c r="T17458" s="136"/>
      <c r="W17458" s="136"/>
      <c r="Z17458" s="136"/>
      <c r="AC17458" s="136"/>
    </row>
    <row r="17459" spans="2:29">
      <c r="B17459" s="136"/>
      <c r="E17459" s="136"/>
      <c r="H17459" s="136"/>
      <c r="K17459" s="136"/>
      <c r="O17459" s="136"/>
      <c r="T17459" s="136"/>
      <c r="W17459" s="136"/>
      <c r="Z17459" s="136"/>
      <c r="AC17459" s="136"/>
    </row>
    <row r="17460" spans="2:29">
      <c r="B17460" s="136"/>
      <c r="E17460" s="136"/>
      <c r="H17460" s="136"/>
      <c r="K17460" s="136"/>
      <c r="O17460" s="136"/>
      <c r="T17460" s="136"/>
      <c r="W17460" s="136"/>
      <c r="Z17460" s="136"/>
      <c r="AC17460" s="136"/>
    </row>
    <row r="17461" spans="2:29">
      <c r="B17461" s="136"/>
      <c r="E17461" s="136"/>
      <c r="H17461" s="136"/>
      <c r="K17461" s="136"/>
      <c r="O17461" s="136"/>
      <c r="T17461" s="136"/>
      <c r="W17461" s="136"/>
      <c r="Z17461" s="136"/>
      <c r="AC17461" s="136"/>
    </row>
    <row r="17462" spans="2:29">
      <c r="B17462" s="136"/>
      <c r="E17462" s="136"/>
      <c r="H17462" s="136"/>
      <c r="K17462" s="136"/>
      <c r="O17462" s="136"/>
      <c r="T17462" s="136"/>
      <c r="W17462" s="136"/>
      <c r="Z17462" s="136"/>
      <c r="AC17462" s="136"/>
    </row>
    <row r="17463" spans="2:29">
      <c r="B17463" s="136"/>
      <c r="E17463" s="136"/>
      <c r="H17463" s="136"/>
      <c r="K17463" s="136"/>
      <c r="O17463" s="136"/>
      <c r="T17463" s="136"/>
      <c r="W17463" s="136"/>
      <c r="Z17463" s="136"/>
      <c r="AC17463" s="136"/>
    </row>
    <row r="17464" spans="2:29">
      <c r="B17464" s="136"/>
      <c r="E17464" s="136"/>
      <c r="H17464" s="136"/>
      <c r="K17464" s="136"/>
      <c r="O17464" s="136"/>
      <c r="T17464" s="136"/>
      <c r="W17464" s="136"/>
      <c r="Z17464" s="136"/>
      <c r="AC17464" s="136"/>
    </row>
    <row r="17465" spans="2:29">
      <c r="B17465" s="136"/>
      <c r="E17465" s="136"/>
      <c r="H17465" s="136"/>
      <c r="K17465" s="136"/>
      <c r="O17465" s="136"/>
      <c r="T17465" s="136"/>
      <c r="W17465" s="136"/>
      <c r="Z17465" s="136"/>
      <c r="AC17465" s="136"/>
    </row>
    <row r="17466" spans="2:29">
      <c r="B17466" s="136"/>
      <c r="E17466" s="136"/>
      <c r="H17466" s="136"/>
      <c r="K17466" s="136"/>
      <c r="O17466" s="136"/>
      <c r="T17466" s="136"/>
      <c r="W17466" s="136"/>
      <c r="Z17466" s="136"/>
      <c r="AC17466" s="136"/>
    </row>
    <row r="17467" spans="2:29">
      <c r="B17467" s="136"/>
      <c r="E17467" s="136"/>
      <c r="H17467" s="136"/>
      <c r="K17467" s="136"/>
      <c r="O17467" s="136"/>
      <c r="T17467" s="136"/>
      <c r="W17467" s="136"/>
      <c r="Z17467" s="136"/>
      <c r="AC17467" s="136"/>
    </row>
    <row r="17468" spans="2:29">
      <c r="B17468" s="136"/>
      <c r="E17468" s="136"/>
      <c r="H17468" s="136"/>
      <c r="K17468" s="136"/>
      <c r="O17468" s="136"/>
      <c r="T17468" s="136"/>
      <c r="W17468" s="136"/>
      <c r="Z17468" s="136"/>
      <c r="AC17468" s="136"/>
    </row>
    <row r="17469" spans="2:29">
      <c r="B17469" s="136"/>
      <c r="E17469" s="136"/>
      <c r="H17469" s="136"/>
      <c r="K17469" s="136"/>
      <c r="O17469" s="136"/>
      <c r="T17469" s="136"/>
      <c r="W17469" s="136"/>
      <c r="Z17469" s="136"/>
      <c r="AC17469" s="136"/>
    </row>
    <row r="17470" spans="2:29">
      <c r="B17470" s="136"/>
      <c r="E17470" s="136"/>
      <c r="H17470" s="136"/>
      <c r="K17470" s="136"/>
      <c r="O17470" s="136"/>
      <c r="T17470" s="136"/>
      <c r="W17470" s="136"/>
      <c r="Z17470" s="136"/>
      <c r="AC17470" s="136"/>
    </row>
    <row r="17471" spans="2:29">
      <c r="B17471" s="136"/>
      <c r="E17471" s="136"/>
      <c r="H17471" s="136"/>
      <c r="K17471" s="136"/>
      <c r="O17471" s="136"/>
      <c r="T17471" s="136"/>
      <c r="W17471" s="136"/>
      <c r="Z17471" s="136"/>
      <c r="AC17471" s="136"/>
    </row>
    <row r="17472" spans="2:29">
      <c r="B17472" s="136"/>
      <c r="E17472" s="136"/>
      <c r="H17472" s="136"/>
      <c r="K17472" s="136"/>
      <c r="O17472" s="136"/>
      <c r="T17472" s="136"/>
      <c r="W17472" s="136"/>
      <c r="Z17472" s="136"/>
      <c r="AC17472" s="136"/>
    </row>
    <row r="17473" spans="2:29">
      <c r="B17473" s="136"/>
      <c r="E17473" s="136"/>
      <c r="H17473" s="136"/>
      <c r="K17473" s="136"/>
      <c r="O17473" s="136"/>
      <c r="T17473" s="136"/>
      <c r="W17473" s="136"/>
      <c r="Z17473" s="136"/>
      <c r="AC17473" s="136"/>
    </row>
    <row r="17474" spans="2:29">
      <c r="B17474" s="136"/>
      <c r="E17474" s="136"/>
      <c r="H17474" s="136"/>
      <c r="K17474" s="136"/>
      <c r="O17474" s="136"/>
      <c r="T17474" s="136"/>
      <c r="W17474" s="136"/>
      <c r="Z17474" s="136"/>
      <c r="AC17474" s="136"/>
    </row>
    <row r="17475" spans="2:29">
      <c r="B17475" s="136"/>
      <c r="E17475" s="136"/>
      <c r="H17475" s="136"/>
      <c r="K17475" s="136"/>
      <c r="O17475" s="136"/>
      <c r="T17475" s="136"/>
      <c r="W17475" s="136"/>
      <c r="Z17475" s="136"/>
      <c r="AC17475" s="136"/>
    </row>
    <row r="17476" spans="2:29">
      <c r="B17476" s="136"/>
      <c r="E17476" s="136"/>
      <c r="H17476" s="136"/>
      <c r="K17476" s="136"/>
      <c r="O17476" s="136"/>
      <c r="T17476" s="136"/>
      <c r="W17476" s="136"/>
      <c r="Z17476" s="136"/>
      <c r="AC17476" s="136"/>
    </row>
    <row r="17477" spans="2:29">
      <c r="B17477" s="136"/>
      <c r="E17477" s="136"/>
      <c r="H17477" s="136"/>
      <c r="K17477" s="136"/>
      <c r="O17477" s="136"/>
      <c r="T17477" s="136"/>
      <c r="W17477" s="136"/>
      <c r="Z17477" s="136"/>
      <c r="AC17477" s="136"/>
    </row>
    <row r="17478" spans="2:29">
      <c r="B17478" s="136"/>
      <c r="E17478" s="136"/>
      <c r="H17478" s="136"/>
      <c r="K17478" s="136"/>
      <c r="O17478" s="136"/>
      <c r="T17478" s="136"/>
      <c r="W17478" s="136"/>
      <c r="Z17478" s="136"/>
      <c r="AC17478" s="136"/>
    </row>
    <row r="17479" spans="2:29">
      <c r="B17479" s="136"/>
      <c r="E17479" s="136"/>
      <c r="H17479" s="136"/>
      <c r="K17479" s="136"/>
      <c r="O17479" s="136"/>
      <c r="T17479" s="136"/>
      <c r="W17479" s="136"/>
      <c r="Z17479" s="136"/>
      <c r="AC17479" s="136"/>
    </row>
    <row r="17480" spans="2:29">
      <c r="B17480" s="136"/>
      <c r="E17480" s="136"/>
      <c r="H17480" s="136"/>
      <c r="K17480" s="136"/>
      <c r="O17480" s="136"/>
      <c r="T17480" s="136"/>
      <c r="W17480" s="136"/>
      <c r="Z17480" s="136"/>
      <c r="AC17480" s="136"/>
    </row>
    <row r="17481" spans="2:29">
      <c r="B17481" s="136"/>
      <c r="E17481" s="136"/>
      <c r="H17481" s="136"/>
      <c r="K17481" s="136"/>
      <c r="O17481" s="136"/>
      <c r="T17481" s="136"/>
      <c r="W17481" s="136"/>
      <c r="Z17481" s="136"/>
      <c r="AC17481" s="136"/>
    </row>
    <row r="17482" spans="2:29">
      <c r="B17482" s="136"/>
      <c r="E17482" s="136"/>
      <c r="H17482" s="136"/>
      <c r="K17482" s="136"/>
      <c r="O17482" s="136"/>
      <c r="T17482" s="136"/>
      <c r="W17482" s="136"/>
      <c r="Z17482" s="136"/>
      <c r="AC17482" s="136"/>
    </row>
    <row r="17483" spans="2:29">
      <c r="B17483" s="136"/>
      <c r="E17483" s="136"/>
      <c r="H17483" s="136"/>
      <c r="K17483" s="136"/>
      <c r="O17483" s="136"/>
      <c r="T17483" s="136"/>
      <c r="W17483" s="136"/>
      <c r="Z17483" s="136"/>
      <c r="AC17483" s="136"/>
    </row>
    <row r="17484" spans="2:29">
      <c r="B17484" s="136"/>
      <c r="E17484" s="136"/>
      <c r="H17484" s="136"/>
      <c r="K17484" s="136"/>
      <c r="O17484" s="136"/>
      <c r="T17484" s="136"/>
      <c r="W17484" s="136"/>
      <c r="Z17484" s="136"/>
      <c r="AC17484" s="136"/>
    </row>
    <row r="17485" spans="2:29">
      <c r="B17485" s="136"/>
      <c r="E17485" s="136"/>
      <c r="H17485" s="136"/>
      <c r="K17485" s="136"/>
      <c r="O17485" s="136"/>
      <c r="T17485" s="136"/>
      <c r="W17485" s="136"/>
      <c r="Z17485" s="136"/>
      <c r="AC17485" s="136"/>
    </row>
    <row r="17486" spans="2:29">
      <c r="B17486" s="136"/>
      <c r="E17486" s="136"/>
      <c r="H17486" s="136"/>
      <c r="K17486" s="136"/>
      <c r="O17486" s="136"/>
      <c r="T17486" s="136"/>
      <c r="W17486" s="136"/>
      <c r="Z17486" s="136"/>
      <c r="AC17486" s="136"/>
    </row>
    <row r="17487" spans="2:29">
      <c r="B17487" s="136"/>
      <c r="E17487" s="136"/>
      <c r="H17487" s="136"/>
      <c r="K17487" s="136"/>
      <c r="O17487" s="136"/>
      <c r="T17487" s="136"/>
      <c r="W17487" s="136"/>
      <c r="Z17487" s="136"/>
      <c r="AC17487" s="136"/>
    </row>
    <row r="17488" spans="2:29">
      <c r="B17488" s="136"/>
      <c r="E17488" s="136"/>
      <c r="H17488" s="136"/>
      <c r="K17488" s="136"/>
      <c r="O17488" s="136"/>
      <c r="T17488" s="136"/>
      <c r="W17488" s="136"/>
      <c r="Z17488" s="136"/>
      <c r="AC17488" s="136"/>
    </row>
    <row r="17489" spans="2:29">
      <c r="B17489" s="136"/>
      <c r="E17489" s="136"/>
      <c r="H17489" s="136"/>
      <c r="K17489" s="136"/>
      <c r="O17489" s="136"/>
      <c r="T17489" s="136"/>
      <c r="W17489" s="136"/>
      <c r="Z17489" s="136"/>
      <c r="AC17489" s="136"/>
    </row>
    <row r="17490" spans="2:29">
      <c r="B17490" s="136"/>
      <c r="E17490" s="136"/>
      <c r="H17490" s="136"/>
      <c r="K17490" s="136"/>
      <c r="O17490" s="136"/>
      <c r="T17490" s="136"/>
      <c r="W17490" s="136"/>
      <c r="Z17490" s="136"/>
      <c r="AC17490" s="136"/>
    </row>
    <row r="17491" spans="2:29">
      <c r="B17491" s="136"/>
      <c r="E17491" s="136"/>
      <c r="H17491" s="136"/>
      <c r="K17491" s="136"/>
      <c r="O17491" s="136"/>
      <c r="T17491" s="136"/>
      <c r="W17491" s="136"/>
      <c r="Z17491" s="136"/>
      <c r="AC17491" s="136"/>
    </row>
    <row r="17492" spans="2:29">
      <c r="B17492" s="136"/>
      <c r="E17492" s="136"/>
      <c r="H17492" s="136"/>
      <c r="K17492" s="136"/>
      <c r="O17492" s="136"/>
      <c r="T17492" s="136"/>
      <c r="W17492" s="136"/>
      <c r="Z17492" s="136"/>
      <c r="AC17492" s="136"/>
    </row>
    <row r="17493" spans="2:29">
      <c r="B17493" s="136"/>
      <c r="E17493" s="136"/>
      <c r="H17493" s="136"/>
      <c r="K17493" s="136"/>
      <c r="O17493" s="136"/>
      <c r="T17493" s="136"/>
      <c r="W17493" s="136"/>
      <c r="Z17493" s="136"/>
      <c r="AC17493" s="136"/>
    </row>
    <row r="17494" spans="2:29">
      <c r="B17494" s="136"/>
      <c r="E17494" s="136"/>
      <c r="H17494" s="136"/>
      <c r="K17494" s="136"/>
      <c r="O17494" s="136"/>
      <c r="T17494" s="136"/>
      <c r="W17494" s="136"/>
      <c r="Z17494" s="136"/>
      <c r="AC17494" s="136"/>
    </row>
    <row r="17495" spans="2:29">
      <c r="B17495" s="136"/>
      <c r="E17495" s="136"/>
      <c r="H17495" s="136"/>
      <c r="K17495" s="136"/>
      <c r="O17495" s="136"/>
      <c r="T17495" s="136"/>
      <c r="W17495" s="136"/>
      <c r="Z17495" s="136"/>
      <c r="AC17495" s="136"/>
    </row>
    <row r="17496" spans="2:29">
      <c r="B17496" s="136"/>
      <c r="E17496" s="136"/>
      <c r="H17496" s="136"/>
      <c r="K17496" s="136"/>
      <c r="O17496" s="136"/>
      <c r="T17496" s="136"/>
      <c r="W17496" s="136"/>
      <c r="Z17496" s="136"/>
      <c r="AC17496" s="136"/>
    </row>
    <row r="17497" spans="2:29">
      <c r="B17497" s="136"/>
      <c r="E17497" s="136"/>
      <c r="H17497" s="136"/>
      <c r="K17497" s="136"/>
      <c r="O17497" s="136"/>
      <c r="T17497" s="136"/>
      <c r="W17497" s="136"/>
      <c r="Z17497" s="136"/>
      <c r="AC17497" s="136"/>
    </row>
    <row r="17498" spans="2:29">
      <c r="B17498" s="136"/>
      <c r="E17498" s="136"/>
      <c r="H17498" s="136"/>
      <c r="K17498" s="136"/>
      <c r="O17498" s="136"/>
      <c r="T17498" s="136"/>
      <c r="W17498" s="136"/>
      <c r="Z17498" s="136"/>
      <c r="AC17498" s="136"/>
    </row>
    <row r="17499" spans="2:29">
      <c r="B17499" s="136"/>
      <c r="E17499" s="136"/>
      <c r="H17499" s="136"/>
      <c r="K17499" s="136"/>
      <c r="O17499" s="136"/>
      <c r="T17499" s="136"/>
      <c r="W17499" s="136"/>
      <c r="Z17499" s="136"/>
      <c r="AC17499" s="136"/>
    </row>
    <row r="17500" spans="2:29">
      <c r="B17500" s="136"/>
      <c r="E17500" s="136"/>
      <c r="H17500" s="136"/>
      <c r="K17500" s="136"/>
      <c r="O17500" s="136"/>
      <c r="T17500" s="136"/>
      <c r="W17500" s="136"/>
      <c r="Z17500" s="136"/>
      <c r="AC17500" s="136"/>
    </row>
    <row r="17501" spans="2:29">
      <c r="B17501" s="136"/>
      <c r="E17501" s="136"/>
      <c r="H17501" s="136"/>
      <c r="K17501" s="136"/>
      <c r="O17501" s="136"/>
      <c r="T17501" s="136"/>
      <c r="W17501" s="136"/>
      <c r="Z17501" s="136"/>
      <c r="AC17501" s="136"/>
    </row>
    <row r="17502" spans="2:29">
      <c r="B17502" s="136"/>
      <c r="E17502" s="136"/>
      <c r="H17502" s="136"/>
      <c r="K17502" s="136"/>
      <c r="O17502" s="136"/>
      <c r="T17502" s="136"/>
      <c r="W17502" s="136"/>
      <c r="Z17502" s="136"/>
      <c r="AC17502" s="136"/>
    </row>
    <row r="17503" spans="2:29">
      <c r="B17503" s="136"/>
      <c r="E17503" s="136"/>
      <c r="H17503" s="136"/>
      <c r="K17503" s="136"/>
      <c r="O17503" s="136"/>
      <c r="T17503" s="136"/>
      <c r="W17503" s="136"/>
      <c r="Z17503" s="136"/>
      <c r="AC17503" s="136"/>
    </row>
    <row r="17504" spans="2:29">
      <c r="B17504" s="136"/>
      <c r="E17504" s="136"/>
      <c r="H17504" s="136"/>
      <c r="K17504" s="136"/>
      <c r="O17504" s="136"/>
      <c r="T17504" s="136"/>
      <c r="W17504" s="136"/>
      <c r="Z17504" s="136"/>
      <c r="AC17504" s="136"/>
    </row>
    <row r="17505" spans="2:29">
      <c r="B17505" s="136"/>
      <c r="E17505" s="136"/>
      <c r="H17505" s="136"/>
      <c r="K17505" s="136"/>
      <c r="O17505" s="136"/>
      <c r="T17505" s="136"/>
      <c r="W17505" s="136"/>
      <c r="Z17505" s="136"/>
      <c r="AC17505" s="136"/>
    </row>
    <row r="17506" spans="2:29">
      <c r="B17506" s="136"/>
      <c r="E17506" s="136"/>
      <c r="H17506" s="136"/>
      <c r="K17506" s="136"/>
      <c r="O17506" s="136"/>
      <c r="T17506" s="136"/>
      <c r="W17506" s="136"/>
      <c r="Z17506" s="136"/>
      <c r="AC17506" s="136"/>
    </row>
    <row r="17507" spans="2:29">
      <c r="B17507" s="136"/>
      <c r="E17507" s="136"/>
      <c r="H17507" s="136"/>
      <c r="K17507" s="136"/>
      <c r="O17507" s="136"/>
      <c r="T17507" s="136"/>
      <c r="W17507" s="136"/>
      <c r="Z17507" s="136"/>
      <c r="AC17507" s="136"/>
    </row>
    <row r="17508" spans="2:29">
      <c r="B17508" s="136"/>
      <c r="E17508" s="136"/>
      <c r="H17508" s="136"/>
      <c r="K17508" s="136"/>
      <c r="O17508" s="136"/>
      <c r="T17508" s="136"/>
      <c r="W17508" s="136"/>
      <c r="Z17508" s="136"/>
      <c r="AC17508" s="136"/>
    </row>
    <row r="17509" spans="2:29">
      <c r="B17509" s="136"/>
      <c r="E17509" s="136"/>
      <c r="H17509" s="136"/>
      <c r="K17509" s="136"/>
      <c r="O17509" s="136"/>
      <c r="T17509" s="136"/>
      <c r="W17509" s="136"/>
      <c r="Z17509" s="136"/>
      <c r="AC17509" s="136"/>
    </row>
    <row r="17510" spans="2:29">
      <c r="B17510" s="136"/>
      <c r="E17510" s="136"/>
      <c r="H17510" s="136"/>
      <c r="K17510" s="136"/>
      <c r="O17510" s="136"/>
      <c r="T17510" s="136"/>
      <c r="W17510" s="136"/>
      <c r="Z17510" s="136"/>
      <c r="AC17510" s="136"/>
    </row>
    <row r="17511" spans="2:29">
      <c r="B17511" s="136"/>
      <c r="E17511" s="136"/>
      <c r="H17511" s="136"/>
      <c r="K17511" s="136"/>
      <c r="O17511" s="136"/>
      <c r="T17511" s="136"/>
      <c r="W17511" s="136"/>
      <c r="Z17511" s="136"/>
      <c r="AC17511" s="136"/>
    </row>
    <row r="17512" spans="2:29">
      <c r="B17512" s="136"/>
      <c r="E17512" s="136"/>
      <c r="H17512" s="136"/>
      <c r="K17512" s="136"/>
      <c r="O17512" s="136"/>
      <c r="T17512" s="136"/>
      <c r="W17512" s="136"/>
      <c r="Z17512" s="136"/>
      <c r="AC17512" s="136"/>
    </row>
    <row r="17513" spans="2:29">
      <c r="B17513" s="136"/>
      <c r="E17513" s="136"/>
      <c r="H17513" s="136"/>
      <c r="K17513" s="136"/>
      <c r="O17513" s="136"/>
      <c r="T17513" s="136"/>
      <c r="W17513" s="136"/>
      <c r="Z17513" s="136"/>
      <c r="AC17513" s="136"/>
    </row>
    <row r="17514" spans="2:29">
      <c r="B17514" s="136"/>
      <c r="E17514" s="136"/>
      <c r="H17514" s="136"/>
      <c r="K17514" s="136"/>
      <c r="O17514" s="136"/>
      <c r="T17514" s="136"/>
      <c r="W17514" s="136"/>
      <c r="Z17514" s="136"/>
      <c r="AC17514" s="136"/>
    </row>
    <row r="17515" spans="2:29">
      <c r="B17515" s="136"/>
      <c r="E17515" s="136"/>
      <c r="H17515" s="136"/>
      <c r="K17515" s="136"/>
      <c r="O17515" s="136"/>
      <c r="T17515" s="136"/>
      <c r="W17515" s="136"/>
      <c r="Z17515" s="136"/>
      <c r="AC17515" s="136"/>
    </row>
    <row r="17516" spans="2:29">
      <c r="B17516" s="136"/>
      <c r="E17516" s="136"/>
      <c r="H17516" s="136"/>
      <c r="K17516" s="136"/>
      <c r="O17516" s="136"/>
      <c r="T17516" s="136"/>
      <c r="W17516" s="136"/>
      <c r="Z17516" s="136"/>
      <c r="AC17516" s="136"/>
    </row>
    <row r="17517" spans="2:29">
      <c r="B17517" s="136"/>
      <c r="E17517" s="136"/>
      <c r="H17517" s="136"/>
      <c r="K17517" s="136"/>
      <c r="O17517" s="136"/>
      <c r="T17517" s="136"/>
      <c r="W17517" s="136"/>
      <c r="Z17517" s="136"/>
      <c r="AC17517" s="136"/>
    </row>
    <row r="17518" spans="2:29">
      <c r="B17518" s="136"/>
      <c r="E17518" s="136"/>
      <c r="H17518" s="136"/>
      <c r="K17518" s="136"/>
      <c r="O17518" s="136"/>
      <c r="T17518" s="136"/>
      <c r="W17518" s="136"/>
      <c r="Z17518" s="136"/>
      <c r="AC17518" s="136"/>
    </row>
    <row r="17519" spans="2:29">
      <c r="B17519" s="136"/>
      <c r="E17519" s="136"/>
      <c r="H17519" s="136"/>
      <c r="K17519" s="136"/>
      <c r="O17519" s="136"/>
      <c r="T17519" s="136"/>
      <c r="W17519" s="136"/>
      <c r="Z17519" s="136"/>
      <c r="AC17519" s="136"/>
    </row>
    <row r="17520" spans="2:29">
      <c r="B17520" s="136"/>
      <c r="E17520" s="136"/>
      <c r="H17520" s="136"/>
      <c r="K17520" s="136"/>
      <c r="O17520" s="136"/>
      <c r="T17520" s="136"/>
      <c r="W17520" s="136"/>
      <c r="Z17520" s="136"/>
      <c r="AC17520" s="136"/>
    </row>
    <row r="17521" spans="2:29">
      <c r="B17521" s="136"/>
      <c r="E17521" s="136"/>
      <c r="H17521" s="136"/>
      <c r="K17521" s="136"/>
      <c r="O17521" s="136"/>
      <c r="T17521" s="136"/>
      <c r="W17521" s="136"/>
      <c r="Z17521" s="136"/>
      <c r="AC17521" s="136"/>
    </row>
    <row r="17522" spans="2:29">
      <c r="B17522" s="136"/>
      <c r="E17522" s="136"/>
      <c r="H17522" s="136"/>
      <c r="K17522" s="136"/>
      <c r="O17522" s="136"/>
      <c r="T17522" s="136"/>
      <c r="W17522" s="136"/>
      <c r="Z17522" s="136"/>
      <c r="AC17522" s="136"/>
    </row>
    <row r="17523" spans="2:29">
      <c r="B17523" s="136"/>
      <c r="E17523" s="136"/>
      <c r="H17523" s="136"/>
      <c r="K17523" s="136"/>
      <c r="O17523" s="136"/>
      <c r="T17523" s="136"/>
      <c r="W17523" s="136"/>
      <c r="Z17523" s="136"/>
      <c r="AC17523" s="136"/>
    </row>
    <row r="17524" spans="2:29">
      <c r="B17524" s="136"/>
      <c r="E17524" s="136"/>
      <c r="H17524" s="136"/>
      <c r="K17524" s="136"/>
      <c r="O17524" s="136"/>
      <c r="T17524" s="136"/>
      <c r="W17524" s="136"/>
      <c r="Z17524" s="136"/>
      <c r="AC17524" s="136"/>
    </row>
    <row r="17525" spans="2:29">
      <c r="B17525" s="136"/>
      <c r="E17525" s="136"/>
      <c r="H17525" s="136"/>
      <c r="K17525" s="136"/>
      <c r="O17525" s="136"/>
      <c r="T17525" s="136"/>
      <c r="W17525" s="136"/>
      <c r="Z17525" s="136"/>
      <c r="AC17525" s="136"/>
    </row>
    <row r="17526" spans="2:29">
      <c r="B17526" s="136"/>
      <c r="E17526" s="136"/>
      <c r="H17526" s="136"/>
      <c r="K17526" s="136"/>
      <c r="O17526" s="136"/>
      <c r="T17526" s="136"/>
      <c r="W17526" s="136"/>
      <c r="Z17526" s="136"/>
      <c r="AC17526" s="136"/>
    </row>
    <row r="17527" spans="2:29">
      <c r="B17527" s="136"/>
      <c r="E17527" s="136"/>
      <c r="H17527" s="136"/>
      <c r="K17527" s="136"/>
      <c r="O17527" s="136"/>
      <c r="T17527" s="136"/>
      <c r="W17527" s="136"/>
      <c r="Z17527" s="136"/>
      <c r="AC17527" s="136"/>
    </row>
    <row r="17528" spans="2:29">
      <c r="B17528" s="136"/>
      <c r="E17528" s="136"/>
      <c r="H17528" s="136"/>
      <c r="K17528" s="136"/>
      <c r="O17528" s="136"/>
      <c r="T17528" s="136"/>
      <c r="W17528" s="136"/>
      <c r="Z17528" s="136"/>
      <c r="AC17528" s="136"/>
    </row>
    <row r="17529" spans="2:29">
      <c r="B17529" s="136"/>
      <c r="E17529" s="136"/>
      <c r="H17529" s="136"/>
      <c r="K17529" s="136"/>
      <c r="O17529" s="136"/>
      <c r="T17529" s="136"/>
      <c r="W17529" s="136"/>
      <c r="Z17529" s="136"/>
      <c r="AC17529" s="136"/>
    </row>
    <row r="17530" spans="2:29">
      <c r="B17530" s="136"/>
      <c r="E17530" s="136"/>
      <c r="H17530" s="136"/>
      <c r="K17530" s="136"/>
      <c r="O17530" s="136"/>
      <c r="T17530" s="136"/>
      <c r="W17530" s="136"/>
      <c r="Z17530" s="136"/>
      <c r="AC17530" s="136"/>
    </row>
    <row r="17531" spans="2:29">
      <c r="B17531" s="136"/>
      <c r="E17531" s="136"/>
      <c r="H17531" s="136"/>
      <c r="K17531" s="136"/>
      <c r="O17531" s="136"/>
      <c r="T17531" s="136"/>
      <c r="W17531" s="136"/>
      <c r="Z17531" s="136"/>
      <c r="AC17531" s="136"/>
    </row>
    <row r="17532" spans="2:29">
      <c r="B17532" s="136"/>
      <c r="E17532" s="136"/>
      <c r="H17532" s="136"/>
      <c r="K17532" s="136"/>
      <c r="O17532" s="136"/>
      <c r="T17532" s="136"/>
      <c r="W17532" s="136"/>
      <c r="Z17532" s="136"/>
      <c r="AC17532" s="136"/>
    </row>
    <row r="17533" spans="2:29">
      <c r="B17533" s="136"/>
      <c r="E17533" s="136"/>
      <c r="H17533" s="136"/>
      <c r="K17533" s="136"/>
      <c r="O17533" s="136"/>
      <c r="T17533" s="136"/>
      <c r="W17533" s="136"/>
      <c r="Z17533" s="136"/>
      <c r="AC17533" s="136"/>
    </row>
    <row r="17534" spans="2:29">
      <c r="B17534" s="136"/>
      <c r="E17534" s="136"/>
      <c r="H17534" s="136"/>
      <c r="K17534" s="136"/>
      <c r="O17534" s="136"/>
      <c r="T17534" s="136"/>
      <c r="W17534" s="136"/>
      <c r="Z17534" s="136"/>
      <c r="AC17534" s="136"/>
    </row>
    <row r="17535" spans="2:29">
      <c r="B17535" s="136"/>
      <c r="E17535" s="136"/>
      <c r="H17535" s="136"/>
      <c r="K17535" s="136"/>
      <c r="O17535" s="136"/>
      <c r="T17535" s="136"/>
      <c r="W17535" s="136"/>
      <c r="Z17535" s="136"/>
      <c r="AC17535" s="136"/>
    </row>
    <row r="17536" spans="2:29">
      <c r="B17536" s="136"/>
      <c r="E17536" s="136"/>
      <c r="H17536" s="136"/>
      <c r="K17536" s="136"/>
      <c r="O17536" s="136"/>
      <c r="T17536" s="136"/>
      <c r="W17536" s="136"/>
      <c r="Z17536" s="136"/>
      <c r="AC17536" s="136"/>
    </row>
    <row r="17537" spans="2:29">
      <c r="B17537" s="136"/>
      <c r="E17537" s="136"/>
      <c r="H17537" s="136"/>
      <c r="K17537" s="136"/>
      <c r="O17537" s="136"/>
      <c r="T17537" s="136"/>
      <c r="W17537" s="136"/>
      <c r="Z17537" s="136"/>
      <c r="AC17537" s="136"/>
    </row>
    <row r="17538" spans="2:29">
      <c r="B17538" s="136"/>
      <c r="E17538" s="136"/>
      <c r="H17538" s="136"/>
      <c r="K17538" s="136"/>
      <c r="O17538" s="136"/>
      <c r="T17538" s="136"/>
      <c r="W17538" s="136"/>
      <c r="Z17538" s="136"/>
      <c r="AC17538" s="136"/>
    </row>
    <row r="17539" spans="2:29">
      <c r="B17539" s="136"/>
      <c r="E17539" s="136"/>
      <c r="H17539" s="136"/>
      <c r="K17539" s="136"/>
      <c r="O17539" s="136"/>
      <c r="T17539" s="136"/>
      <c r="W17539" s="136"/>
      <c r="Z17539" s="136"/>
      <c r="AC17539" s="136"/>
    </row>
    <row r="17540" spans="2:29">
      <c r="B17540" s="136"/>
      <c r="E17540" s="136"/>
      <c r="H17540" s="136"/>
      <c r="K17540" s="136"/>
      <c r="O17540" s="136"/>
      <c r="T17540" s="136"/>
      <c r="W17540" s="136"/>
      <c r="Z17540" s="136"/>
      <c r="AC17540" s="136"/>
    </row>
    <row r="17541" spans="2:29">
      <c r="B17541" s="136"/>
      <c r="E17541" s="136"/>
      <c r="H17541" s="136"/>
      <c r="K17541" s="136"/>
      <c r="O17541" s="136"/>
      <c r="T17541" s="136"/>
      <c r="W17541" s="136"/>
      <c r="Z17541" s="136"/>
      <c r="AC17541" s="136"/>
    </row>
    <row r="17542" spans="2:29">
      <c r="B17542" s="136"/>
      <c r="E17542" s="136"/>
      <c r="H17542" s="136"/>
      <c r="K17542" s="136"/>
      <c r="O17542" s="136"/>
      <c r="T17542" s="136"/>
      <c r="W17542" s="136"/>
      <c r="Z17542" s="136"/>
      <c r="AC17542" s="136"/>
    </row>
    <row r="17543" spans="2:29">
      <c r="B17543" s="136"/>
      <c r="E17543" s="136"/>
      <c r="H17543" s="136"/>
      <c r="K17543" s="136"/>
      <c r="O17543" s="136"/>
      <c r="T17543" s="136"/>
      <c r="W17543" s="136"/>
      <c r="Z17543" s="136"/>
      <c r="AC17543" s="136"/>
    </row>
    <row r="17544" spans="2:29">
      <c r="B17544" s="136"/>
      <c r="E17544" s="136"/>
      <c r="H17544" s="136"/>
      <c r="K17544" s="136"/>
      <c r="O17544" s="136"/>
      <c r="T17544" s="136"/>
      <c r="W17544" s="136"/>
      <c r="Z17544" s="136"/>
      <c r="AC17544" s="136"/>
    </row>
    <row r="17545" spans="2:29">
      <c r="B17545" s="136"/>
      <c r="E17545" s="136"/>
      <c r="H17545" s="136"/>
      <c r="K17545" s="136"/>
      <c r="O17545" s="136"/>
      <c r="T17545" s="136"/>
      <c r="W17545" s="136"/>
      <c r="Z17545" s="136"/>
      <c r="AC17545" s="136"/>
    </row>
    <row r="17546" spans="2:29">
      <c r="B17546" s="136"/>
      <c r="E17546" s="136"/>
      <c r="H17546" s="136"/>
      <c r="K17546" s="136"/>
      <c r="O17546" s="136"/>
      <c r="T17546" s="136"/>
      <c r="W17546" s="136"/>
      <c r="Z17546" s="136"/>
      <c r="AC17546" s="136"/>
    </row>
    <row r="17547" spans="2:29">
      <c r="B17547" s="136"/>
      <c r="E17547" s="136"/>
      <c r="H17547" s="136"/>
      <c r="K17547" s="136"/>
      <c r="O17547" s="136"/>
      <c r="T17547" s="136"/>
      <c r="W17547" s="136"/>
      <c r="Z17547" s="136"/>
      <c r="AC17547" s="136"/>
    </row>
    <row r="17548" spans="2:29">
      <c r="B17548" s="136"/>
      <c r="E17548" s="136"/>
      <c r="H17548" s="136"/>
      <c r="K17548" s="136"/>
      <c r="O17548" s="136"/>
      <c r="T17548" s="136"/>
      <c r="W17548" s="136"/>
      <c r="Z17548" s="136"/>
      <c r="AC17548" s="136"/>
    </row>
    <row r="17549" spans="2:29">
      <c r="B17549" s="136"/>
      <c r="E17549" s="136"/>
      <c r="H17549" s="136"/>
      <c r="K17549" s="136"/>
      <c r="O17549" s="136"/>
      <c r="T17549" s="136"/>
      <c r="W17549" s="136"/>
      <c r="Z17549" s="136"/>
      <c r="AC17549" s="136"/>
    </row>
    <row r="17550" spans="2:29">
      <c r="B17550" s="136"/>
      <c r="E17550" s="136"/>
      <c r="H17550" s="136"/>
      <c r="K17550" s="136"/>
      <c r="O17550" s="136"/>
      <c r="T17550" s="136"/>
      <c r="W17550" s="136"/>
      <c r="Z17550" s="136"/>
      <c r="AC17550" s="136"/>
    </row>
    <row r="17551" spans="2:29">
      <c r="B17551" s="136"/>
      <c r="E17551" s="136"/>
      <c r="H17551" s="136"/>
      <c r="K17551" s="136"/>
      <c r="O17551" s="136"/>
      <c r="T17551" s="136"/>
      <c r="W17551" s="136"/>
      <c r="Z17551" s="136"/>
      <c r="AC17551" s="136"/>
    </row>
    <row r="17552" spans="2:29">
      <c r="B17552" s="136"/>
      <c r="E17552" s="136"/>
      <c r="H17552" s="136"/>
      <c r="K17552" s="136"/>
      <c r="O17552" s="136"/>
      <c r="T17552" s="136"/>
      <c r="W17552" s="136"/>
      <c r="Z17552" s="136"/>
      <c r="AC17552" s="136"/>
    </row>
    <row r="17553" spans="2:29">
      <c r="B17553" s="136"/>
      <c r="E17553" s="136"/>
      <c r="H17553" s="136"/>
      <c r="K17553" s="136"/>
      <c r="O17553" s="136"/>
      <c r="T17553" s="136"/>
      <c r="W17553" s="136"/>
      <c r="Z17553" s="136"/>
      <c r="AC17553" s="136"/>
    </row>
    <row r="17554" spans="2:29">
      <c r="B17554" s="136"/>
      <c r="E17554" s="136"/>
      <c r="H17554" s="136"/>
      <c r="K17554" s="136"/>
      <c r="O17554" s="136"/>
      <c r="T17554" s="136"/>
      <c r="W17554" s="136"/>
      <c r="Z17554" s="136"/>
      <c r="AC17554" s="136"/>
    </row>
    <row r="17555" spans="2:29">
      <c r="B17555" s="136"/>
      <c r="E17555" s="136"/>
      <c r="H17555" s="136"/>
      <c r="K17555" s="136"/>
      <c r="O17555" s="136"/>
      <c r="T17555" s="136"/>
      <c r="W17555" s="136"/>
      <c r="Z17555" s="136"/>
      <c r="AC17555" s="136"/>
    </row>
    <row r="17556" spans="2:29">
      <c r="B17556" s="136"/>
      <c r="E17556" s="136"/>
      <c r="H17556" s="136"/>
      <c r="K17556" s="136"/>
      <c r="O17556" s="136"/>
      <c r="T17556" s="136"/>
      <c r="W17556" s="136"/>
      <c r="Z17556" s="136"/>
      <c r="AC17556" s="136"/>
    </row>
    <row r="17557" spans="2:29">
      <c r="B17557" s="136"/>
      <c r="E17557" s="136"/>
      <c r="H17557" s="136"/>
      <c r="K17557" s="136"/>
      <c r="O17557" s="136"/>
      <c r="T17557" s="136"/>
      <c r="W17557" s="136"/>
      <c r="Z17557" s="136"/>
      <c r="AC17557" s="136"/>
    </row>
    <row r="17558" spans="2:29">
      <c r="B17558" s="136"/>
      <c r="E17558" s="136"/>
      <c r="H17558" s="136"/>
      <c r="K17558" s="136"/>
      <c r="O17558" s="136"/>
      <c r="T17558" s="136"/>
      <c r="W17558" s="136"/>
      <c r="Z17558" s="136"/>
      <c r="AC17558" s="136"/>
    </row>
    <row r="17559" spans="2:29">
      <c r="B17559" s="136"/>
      <c r="E17559" s="136"/>
      <c r="H17559" s="136"/>
      <c r="K17559" s="136"/>
      <c r="O17559" s="136"/>
      <c r="T17559" s="136"/>
      <c r="W17559" s="136"/>
      <c r="Z17559" s="136"/>
      <c r="AC17559" s="136"/>
    </row>
    <row r="17560" spans="2:29">
      <c r="B17560" s="136"/>
      <c r="E17560" s="136"/>
      <c r="H17560" s="136"/>
      <c r="K17560" s="136"/>
      <c r="O17560" s="136"/>
      <c r="T17560" s="136"/>
      <c r="W17560" s="136"/>
      <c r="Z17560" s="136"/>
      <c r="AC17560" s="136"/>
    </row>
    <row r="17561" spans="2:29">
      <c r="B17561" s="136"/>
      <c r="E17561" s="136"/>
      <c r="H17561" s="136"/>
      <c r="K17561" s="136"/>
      <c r="O17561" s="136"/>
      <c r="T17561" s="136"/>
      <c r="W17561" s="136"/>
      <c r="Z17561" s="136"/>
      <c r="AC17561" s="136"/>
    </row>
    <row r="17562" spans="2:29">
      <c r="B17562" s="136"/>
      <c r="E17562" s="136"/>
      <c r="H17562" s="136"/>
      <c r="K17562" s="136"/>
      <c r="O17562" s="136"/>
      <c r="T17562" s="136"/>
      <c r="W17562" s="136"/>
      <c r="Z17562" s="136"/>
      <c r="AC17562" s="136"/>
    </row>
    <row r="17563" spans="2:29">
      <c r="B17563" s="136"/>
      <c r="E17563" s="136"/>
      <c r="H17563" s="136"/>
      <c r="K17563" s="136"/>
      <c r="O17563" s="136"/>
      <c r="T17563" s="136"/>
      <c r="W17563" s="136"/>
      <c r="Z17563" s="136"/>
      <c r="AC17563" s="136"/>
    </row>
    <row r="17564" spans="2:29">
      <c r="B17564" s="136"/>
      <c r="E17564" s="136"/>
      <c r="H17564" s="136"/>
      <c r="K17564" s="136"/>
      <c r="O17564" s="136"/>
      <c r="T17564" s="136"/>
      <c r="W17564" s="136"/>
      <c r="Z17564" s="136"/>
      <c r="AC17564" s="136"/>
    </row>
    <row r="17565" spans="2:29">
      <c r="B17565" s="136"/>
      <c r="E17565" s="136"/>
      <c r="H17565" s="136"/>
      <c r="K17565" s="136"/>
      <c r="O17565" s="136"/>
      <c r="T17565" s="136"/>
      <c r="W17565" s="136"/>
      <c r="Z17565" s="136"/>
      <c r="AC17565" s="136"/>
    </row>
    <row r="17566" spans="2:29">
      <c r="B17566" s="136"/>
      <c r="E17566" s="136"/>
      <c r="H17566" s="136"/>
      <c r="K17566" s="136"/>
      <c r="O17566" s="136"/>
      <c r="T17566" s="136"/>
      <c r="W17566" s="136"/>
      <c r="Z17566" s="136"/>
      <c r="AC17566" s="136"/>
    </row>
    <row r="17567" spans="2:29">
      <c r="B17567" s="136"/>
      <c r="E17567" s="136"/>
      <c r="H17567" s="136"/>
      <c r="K17567" s="136"/>
      <c r="O17567" s="136"/>
      <c r="T17567" s="136"/>
      <c r="W17567" s="136"/>
      <c r="Z17567" s="136"/>
      <c r="AC17567" s="136"/>
    </row>
    <row r="17568" spans="2:29">
      <c r="B17568" s="136"/>
      <c r="E17568" s="136"/>
      <c r="H17568" s="136"/>
      <c r="K17568" s="136"/>
      <c r="O17568" s="136"/>
      <c r="T17568" s="136"/>
      <c r="W17568" s="136"/>
      <c r="Z17568" s="136"/>
      <c r="AC17568" s="136"/>
    </row>
    <row r="17569" spans="2:29">
      <c r="B17569" s="136"/>
      <c r="E17569" s="136"/>
      <c r="H17569" s="136"/>
      <c r="K17569" s="136"/>
      <c r="O17569" s="136"/>
      <c r="T17569" s="136"/>
      <c r="W17569" s="136"/>
      <c r="Z17569" s="136"/>
      <c r="AC17569" s="136"/>
    </row>
    <row r="17570" spans="2:29">
      <c r="B17570" s="136"/>
      <c r="E17570" s="136"/>
      <c r="H17570" s="136"/>
      <c r="K17570" s="136"/>
      <c r="O17570" s="136"/>
      <c r="T17570" s="136"/>
      <c r="W17570" s="136"/>
      <c r="Z17570" s="136"/>
      <c r="AC17570" s="136"/>
    </row>
    <row r="17571" spans="2:29">
      <c r="B17571" s="136"/>
      <c r="E17571" s="136"/>
      <c r="H17571" s="136"/>
      <c r="K17571" s="136"/>
      <c r="O17571" s="136"/>
      <c r="T17571" s="136"/>
      <c r="W17571" s="136"/>
      <c r="Z17571" s="136"/>
      <c r="AC17571" s="136"/>
    </row>
    <row r="17572" spans="2:29">
      <c r="B17572" s="136"/>
      <c r="E17572" s="136"/>
      <c r="H17572" s="136"/>
      <c r="K17572" s="136"/>
      <c r="O17572" s="136"/>
      <c r="T17572" s="136"/>
      <c r="W17572" s="136"/>
      <c r="Z17572" s="136"/>
      <c r="AC17572" s="136"/>
    </row>
    <row r="17573" spans="2:29">
      <c r="B17573" s="136"/>
      <c r="E17573" s="136"/>
      <c r="H17573" s="136"/>
      <c r="K17573" s="136"/>
      <c r="O17573" s="136"/>
      <c r="T17573" s="136"/>
      <c r="W17573" s="136"/>
      <c r="Z17573" s="136"/>
      <c r="AC17573" s="136"/>
    </row>
    <row r="17574" spans="2:29">
      <c r="B17574" s="136"/>
      <c r="E17574" s="136"/>
      <c r="H17574" s="136"/>
      <c r="K17574" s="136"/>
      <c r="O17574" s="136"/>
      <c r="T17574" s="136"/>
      <c r="W17574" s="136"/>
      <c r="Z17574" s="136"/>
      <c r="AC17574" s="136"/>
    </row>
    <row r="17575" spans="2:29">
      <c r="B17575" s="136"/>
      <c r="E17575" s="136"/>
      <c r="H17575" s="136"/>
      <c r="K17575" s="136"/>
      <c r="O17575" s="136"/>
      <c r="T17575" s="136"/>
      <c r="W17575" s="136"/>
      <c r="Z17575" s="136"/>
      <c r="AC17575" s="136"/>
    </row>
    <row r="17576" spans="2:29">
      <c r="B17576" s="136"/>
      <c r="E17576" s="136"/>
      <c r="H17576" s="136"/>
      <c r="K17576" s="136"/>
      <c r="O17576" s="136"/>
      <c r="T17576" s="136"/>
      <c r="W17576" s="136"/>
      <c r="Z17576" s="136"/>
      <c r="AC17576" s="136"/>
    </row>
    <row r="17577" spans="2:29">
      <c r="B17577" s="136"/>
      <c r="E17577" s="136"/>
      <c r="H17577" s="136"/>
      <c r="K17577" s="136"/>
      <c r="O17577" s="136"/>
      <c r="T17577" s="136"/>
      <c r="W17577" s="136"/>
      <c r="Z17577" s="136"/>
      <c r="AC17577" s="136"/>
    </row>
    <row r="17578" spans="2:29">
      <c r="B17578" s="136"/>
      <c r="E17578" s="136"/>
      <c r="H17578" s="136"/>
      <c r="K17578" s="136"/>
      <c r="O17578" s="136"/>
      <c r="T17578" s="136"/>
      <c r="W17578" s="136"/>
      <c r="Z17578" s="136"/>
      <c r="AC17578" s="136"/>
    </row>
    <row r="17579" spans="2:29">
      <c r="B17579" s="136"/>
      <c r="E17579" s="136"/>
      <c r="H17579" s="136"/>
      <c r="K17579" s="136"/>
      <c r="O17579" s="136"/>
      <c r="T17579" s="136"/>
      <c r="W17579" s="136"/>
      <c r="Z17579" s="136"/>
      <c r="AC17579" s="136"/>
    </row>
    <row r="17580" spans="2:29">
      <c r="B17580" s="136"/>
      <c r="E17580" s="136"/>
      <c r="H17580" s="136"/>
      <c r="K17580" s="136"/>
      <c r="O17580" s="136"/>
      <c r="T17580" s="136"/>
      <c r="W17580" s="136"/>
      <c r="Z17580" s="136"/>
      <c r="AC17580" s="136"/>
    </row>
    <row r="17581" spans="2:29">
      <c r="B17581" s="136"/>
      <c r="E17581" s="136"/>
      <c r="H17581" s="136"/>
      <c r="K17581" s="136"/>
      <c r="O17581" s="136"/>
      <c r="T17581" s="136"/>
      <c r="W17581" s="136"/>
      <c r="Z17581" s="136"/>
      <c r="AC17581" s="136"/>
    </row>
    <row r="17582" spans="2:29">
      <c r="B17582" s="136"/>
      <c r="E17582" s="136"/>
      <c r="H17582" s="136"/>
      <c r="K17582" s="136"/>
      <c r="O17582" s="136"/>
      <c r="T17582" s="136"/>
      <c r="W17582" s="136"/>
      <c r="Z17582" s="136"/>
      <c r="AC17582" s="136"/>
    </row>
    <row r="17583" spans="2:29">
      <c r="B17583" s="136"/>
      <c r="E17583" s="136"/>
      <c r="H17583" s="136"/>
      <c r="K17583" s="136"/>
      <c r="O17583" s="136"/>
      <c r="T17583" s="136"/>
      <c r="W17583" s="136"/>
      <c r="Z17583" s="136"/>
      <c r="AC17583" s="136"/>
    </row>
    <row r="17584" spans="2:29">
      <c r="B17584" s="136"/>
      <c r="E17584" s="136"/>
      <c r="H17584" s="136"/>
      <c r="K17584" s="136"/>
      <c r="O17584" s="136"/>
      <c r="T17584" s="136"/>
      <c r="W17584" s="136"/>
      <c r="Z17584" s="136"/>
      <c r="AC17584" s="136"/>
    </row>
    <row r="17585" spans="2:29">
      <c r="B17585" s="136"/>
      <c r="E17585" s="136"/>
      <c r="H17585" s="136"/>
      <c r="K17585" s="136"/>
      <c r="O17585" s="136"/>
      <c r="T17585" s="136"/>
      <c r="W17585" s="136"/>
      <c r="Z17585" s="136"/>
      <c r="AC17585" s="136"/>
    </row>
    <row r="17586" spans="2:29">
      <c r="B17586" s="136"/>
      <c r="E17586" s="136"/>
      <c r="H17586" s="136"/>
      <c r="K17586" s="136"/>
      <c r="O17586" s="136"/>
      <c r="T17586" s="136"/>
      <c r="W17586" s="136"/>
      <c r="Z17586" s="136"/>
      <c r="AC17586" s="136"/>
    </row>
    <row r="17587" spans="2:29">
      <c r="B17587" s="136"/>
      <c r="E17587" s="136"/>
      <c r="H17587" s="136"/>
      <c r="K17587" s="136"/>
      <c r="O17587" s="136"/>
      <c r="T17587" s="136"/>
      <c r="W17587" s="136"/>
      <c r="Z17587" s="136"/>
      <c r="AC17587" s="136"/>
    </row>
    <row r="17588" spans="2:29">
      <c r="B17588" s="136"/>
      <c r="E17588" s="136"/>
      <c r="H17588" s="136"/>
      <c r="K17588" s="136"/>
      <c r="O17588" s="136"/>
      <c r="T17588" s="136"/>
      <c r="W17588" s="136"/>
      <c r="Z17588" s="136"/>
      <c r="AC17588" s="136"/>
    </row>
    <row r="17589" spans="2:29">
      <c r="B17589" s="136"/>
      <c r="E17589" s="136"/>
      <c r="H17589" s="136"/>
      <c r="K17589" s="136"/>
      <c r="O17589" s="136"/>
      <c r="T17589" s="136"/>
      <c r="W17589" s="136"/>
      <c r="Z17589" s="136"/>
      <c r="AC17589" s="136"/>
    </row>
    <row r="17590" spans="2:29">
      <c r="B17590" s="136"/>
      <c r="E17590" s="136"/>
      <c r="H17590" s="136"/>
      <c r="K17590" s="136"/>
      <c r="O17590" s="136"/>
      <c r="T17590" s="136"/>
      <c r="W17590" s="136"/>
      <c r="Z17590" s="136"/>
      <c r="AC17590" s="136"/>
    </row>
    <row r="17591" spans="2:29">
      <c r="B17591" s="136"/>
      <c r="E17591" s="136"/>
      <c r="H17591" s="136"/>
      <c r="K17591" s="136"/>
      <c r="O17591" s="136"/>
      <c r="T17591" s="136"/>
      <c r="W17591" s="136"/>
      <c r="Z17591" s="136"/>
      <c r="AC17591" s="136"/>
    </row>
    <row r="17592" spans="2:29">
      <c r="B17592" s="136"/>
      <c r="E17592" s="136"/>
      <c r="H17592" s="136"/>
      <c r="K17592" s="136"/>
      <c r="O17592" s="136"/>
      <c r="T17592" s="136"/>
      <c r="W17592" s="136"/>
      <c r="Z17592" s="136"/>
      <c r="AC17592" s="136"/>
    </row>
    <row r="17593" spans="2:29">
      <c r="B17593" s="136"/>
      <c r="E17593" s="136"/>
      <c r="H17593" s="136"/>
      <c r="K17593" s="136"/>
      <c r="O17593" s="136"/>
      <c r="T17593" s="136"/>
      <c r="W17593" s="136"/>
      <c r="Z17593" s="136"/>
      <c r="AC17593" s="136"/>
    </row>
    <row r="17594" spans="2:29">
      <c r="B17594" s="136"/>
      <c r="E17594" s="136"/>
      <c r="H17594" s="136"/>
      <c r="K17594" s="136"/>
      <c r="O17594" s="136"/>
      <c r="T17594" s="136"/>
      <c r="W17594" s="136"/>
      <c r="Z17594" s="136"/>
      <c r="AC17594" s="136"/>
    </row>
    <row r="17595" spans="2:29">
      <c r="B17595" s="136"/>
      <c r="E17595" s="136"/>
      <c r="H17595" s="136"/>
      <c r="K17595" s="136"/>
      <c r="O17595" s="136"/>
      <c r="T17595" s="136"/>
      <c r="W17595" s="136"/>
      <c r="Z17595" s="136"/>
      <c r="AC17595" s="136"/>
    </row>
    <row r="17596" spans="2:29">
      <c r="B17596" s="136"/>
      <c r="E17596" s="136"/>
      <c r="H17596" s="136"/>
      <c r="K17596" s="136"/>
      <c r="O17596" s="136"/>
      <c r="T17596" s="136"/>
      <c r="W17596" s="136"/>
      <c r="Z17596" s="136"/>
      <c r="AC17596" s="136"/>
    </row>
    <row r="17597" spans="2:29">
      <c r="B17597" s="136"/>
      <c r="E17597" s="136"/>
      <c r="H17597" s="136"/>
      <c r="K17597" s="136"/>
      <c r="O17597" s="136"/>
      <c r="T17597" s="136"/>
      <c r="W17597" s="136"/>
      <c r="Z17597" s="136"/>
      <c r="AC17597" s="136"/>
    </row>
    <row r="17598" spans="2:29">
      <c r="B17598" s="136"/>
      <c r="E17598" s="136"/>
      <c r="H17598" s="136"/>
      <c r="K17598" s="136"/>
      <c r="O17598" s="136"/>
      <c r="T17598" s="136"/>
      <c r="W17598" s="136"/>
      <c r="Z17598" s="136"/>
      <c r="AC17598" s="136"/>
    </row>
    <row r="17599" spans="2:29">
      <c r="B17599" s="136"/>
      <c r="E17599" s="136"/>
      <c r="H17599" s="136"/>
      <c r="K17599" s="136"/>
      <c r="O17599" s="136"/>
      <c r="T17599" s="136"/>
      <c r="W17599" s="136"/>
      <c r="Z17599" s="136"/>
      <c r="AC17599" s="136"/>
    </row>
    <row r="17600" spans="2:29">
      <c r="B17600" s="136"/>
      <c r="E17600" s="136"/>
      <c r="H17600" s="136"/>
      <c r="K17600" s="136"/>
      <c r="O17600" s="136"/>
      <c r="T17600" s="136"/>
      <c r="W17600" s="136"/>
      <c r="Z17600" s="136"/>
      <c r="AC17600" s="136"/>
    </row>
    <row r="17601" spans="2:29">
      <c r="B17601" s="136"/>
      <c r="E17601" s="136"/>
      <c r="H17601" s="136"/>
      <c r="K17601" s="136"/>
      <c r="O17601" s="136"/>
      <c r="T17601" s="136"/>
      <c r="W17601" s="136"/>
      <c r="Z17601" s="136"/>
      <c r="AC17601" s="136"/>
    </row>
    <row r="17602" spans="2:29">
      <c r="B17602" s="136"/>
      <c r="E17602" s="136"/>
      <c r="H17602" s="136"/>
      <c r="K17602" s="136"/>
      <c r="O17602" s="136"/>
      <c r="T17602" s="136"/>
      <c r="W17602" s="136"/>
      <c r="Z17602" s="136"/>
      <c r="AC17602" s="136"/>
    </row>
    <row r="17603" spans="2:29">
      <c r="B17603" s="136"/>
      <c r="E17603" s="136"/>
      <c r="H17603" s="136"/>
      <c r="K17603" s="136"/>
      <c r="O17603" s="136"/>
      <c r="T17603" s="136"/>
      <c r="W17603" s="136"/>
      <c r="Z17603" s="136"/>
      <c r="AC17603" s="136"/>
    </row>
    <row r="17604" spans="2:29">
      <c r="B17604" s="136"/>
      <c r="E17604" s="136"/>
      <c r="H17604" s="136"/>
      <c r="K17604" s="136"/>
      <c r="O17604" s="136"/>
      <c r="T17604" s="136"/>
      <c r="W17604" s="136"/>
      <c r="Z17604" s="136"/>
      <c r="AC17604" s="136"/>
    </row>
    <row r="17605" spans="2:29">
      <c r="B17605" s="136"/>
      <c r="E17605" s="136"/>
      <c r="H17605" s="136"/>
      <c r="K17605" s="136"/>
      <c r="O17605" s="136"/>
      <c r="T17605" s="136"/>
      <c r="W17605" s="136"/>
      <c r="Z17605" s="136"/>
      <c r="AC17605" s="136"/>
    </row>
    <row r="17606" spans="2:29">
      <c r="B17606" s="136"/>
      <c r="E17606" s="136"/>
      <c r="H17606" s="136"/>
      <c r="K17606" s="136"/>
      <c r="O17606" s="136"/>
      <c r="T17606" s="136"/>
      <c r="W17606" s="136"/>
      <c r="Z17606" s="136"/>
      <c r="AC17606" s="136"/>
    </row>
    <row r="17607" spans="2:29">
      <c r="B17607" s="136"/>
      <c r="E17607" s="136"/>
      <c r="H17607" s="136"/>
      <c r="K17607" s="136"/>
      <c r="O17607" s="136"/>
      <c r="T17607" s="136"/>
      <c r="W17607" s="136"/>
      <c r="Z17607" s="136"/>
      <c r="AC17607" s="136"/>
    </row>
    <row r="17608" spans="2:29">
      <c r="B17608" s="136"/>
      <c r="E17608" s="136"/>
      <c r="H17608" s="136"/>
      <c r="K17608" s="136"/>
      <c r="O17608" s="136"/>
      <c r="T17608" s="136"/>
      <c r="W17608" s="136"/>
      <c r="Z17608" s="136"/>
      <c r="AC17608" s="136"/>
    </row>
    <row r="17609" spans="2:29">
      <c r="B17609" s="136"/>
      <c r="E17609" s="136"/>
      <c r="H17609" s="136"/>
      <c r="K17609" s="136"/>
      <c r="O17609" s="136"/>
      <c r="T17609" s="136"/>
      <c r="W17609" s="136"/>
      <c r="Z17609" s="136"/>
      <c r="AC17609" s="136"/>
    </row>
    <row r="17610" spans="2:29">
      <c r="B17610" s="136"/>
      <c r="E17610" s="136"/>
      <c r="H17610" s="136"/>
      <c r="K17610" s="136"/>
      <c r="O17610" s="136"/>
      <c r="T17610" s="136"/>
      <c r="W17610" s="136"/>
      <c r="Z17610" s="136"/>
      <c r="AC17610" s="136"/>
    </row>
    <row r="17611" spans="2:29">
      <c r="B17611" s="136"/>
      <c r="E17611" s="136"/>
      <c r="H17611" s="136"/>
      <c r="K17611" s="136"/>
      <c r="O17611" s="136"/>
      <c r="T17611" s="136"/>
      <c r="W17611" s="136"/>
      <c r="Z17611" s="136"/>
      <c r="AC17611" s="136"/>
    </row>
    <row r="17612" spans="2:29">
      <c r="B17612" s="136"/>
      <c r="E17612" s="136"/>
      <c r="H17612" s="136"/>
      <c r="K17612" s="136"/>
      <c r="O17612" s="136"/>
      <c r="T17612" s="136"/>
      <c r="W17612" s="136"/>
      <c r="Z17612" s="136"/>
      <c r="AC17612" s="136"/>
    </row>
    <row r="17613" spans="2:29">
      <c r="B17613" s="136"/>
      <c r="E17613" s="136"/>
      <c r="H17613" s="136"/>
      <c r="K17613" s="136"/>
      <c r="O17613" s="136"/>
      <c r="T17613" s="136"/>
      <c r="W17613" s="136"/>
      <c r="Z17613" s="136"/>
      <c r="AC17613" s="136"/>
    </row>
    <row r="17614" spans="2:29">
      <c r="B17614" s="136"/>
      <c r="E17614" s="136"/>
      <c r="H17614" s="136"/>
      <c r="K17614" s="136"/>
      <c r="O17614" s="136"/>
      <c r="T17614" s="136"/>
      <c r="W17614" s="136"/>
      <c r="Z17614" s="136"/>
      <c r="AC17614" s="136"/>
    </row>
    <row r="17615" spans="2:29">
      <c r="B17615" s="136"/>
      <c r="E17615" s="136"/>
      <c r="H17615" s="136"/>
      <c r="K17615" s="136"/>
      <c r="O17615" s="136"/>
      <c r="T17615" s="136"/>
      <c r="W17615" s="136"/>
      <c r="Z17615" s="136"/>
      <c r="AC17615" s="136"/>
    </row>
    <row r="17616" spans="2:29">
      <c r="B17616" s="136"/>
      <c r="E17616" s="136"/>
      <c r="H17616" s="136"/>
      <c r="K17616" s="136"/>
      <c r="O17616" s="136"/>
      <c r="T17616" s="136"/>
      <c r="W17616" s="136"/>
      <c r="Z17616" s="136"/>
      <c r="AC17616" s="136"/>
    </row>
    <row r="17617" spans="2:29">
      <c r="B17617" s="136"/>
      <c r="E17617" s="136"/>
      <c r="H17617" s="136"/>
      <c r="K17617" s="136"/>
      <c r="O17617" s="136"/>
      <c r="T17617" s="136"/>
      <c r="W17617" s="136"/>
      <c r="Z17617" s="136"/>
      <c r="AC17617" s="136"/>
    </row>
    <row r="17618" spans="2:29">
      <c r="B17618" s="136"/>
      <c r="E17618" s="136"/>
      <c r="H17618" s="136"/>
      <c r="K17618" s="136"/>
      <c r="O17618" s="136"/>
      <c r="T17618" s="136"/>
      <c r="W17618" s="136"/>
      <c r="Z17618" s="136"/>
      <c r="AC17618" s="136"/>
    </row>
    <row r="17619" spans="2:29">
      <c r="B17619" s="136"/>
      <c r="E17619" s="136"/>
      <c r="H17619" s="136"/>
      <c r="K17619" s="136"/>
      <c r="O17619" s="136"/>
      <c r="T17619" s="136"/>
      <c r="W17619" s="136"/>
      <c r="Z17619" s="136"/>
      <c r="AC17619" s="136"/>
    </row>
    <row r="17620" spans="2:29">
      <c r="B17620" s="136"/>
      <c r="E17620" s="136"/>
      <c r="H17620" s="136"/>
      <c r="K17620" s="136"/>
      <c r="O17620" s="136"/>
      <c r="T17620" s="136"/>
      <c r="W17620" s="136"/>
      <c r="Z17620" s="136"/>
      <c r="AC17620" s="136"/>
    </row>
    <row r="17621" spans="2:29">
      <c r="B17621" s="136"/>
      <c r="E17621" s="136"/>
      <c r="H17621" s="136"/>
      <c r="K17621" s="136"/>
      <c r="O17621" s="136"/>
      <c r="T17621" s="136"/>
      <c r="W17621" s="136"/>
      <c r="Z17621" s="136"/>
      <c r="AC17621" s="136"/>
    </row>
    <row r="17622" spans="2:29">
      <c r="B17622" s="136"/>
      <c r="E17622" s="136"/>
      <c r="H17622" s="136"/>
      <c r="K17622" s="136"/>
      <c r="O17622" s="136"/>
      <c r="T17622" s="136"/>
      <c r="W17622" s="136"/>
      <c r="Z17622" s="136"/>
      <c r="AC17622" s="136"/>
    </row>
    <row r="17623" spans="2:29">
      <c r="B17623" s="136"/>
      <c r="E17623" s="136"/>
      <c r="H17623" s="136"/>
      <c r="K17623" s="136"/>
      <c r="O17623" s="136"/>
      <c r="T17623" s="136"/>
      <c r="W17623" s="136"/>
      <c r="Z17623" s="136"/>
      <c r="AC17623" s="136"/>
    </row>
    <row r="17624" spans="2:29">
      <c r="B17624" s="136"/>
      <c r="E17624" s="136"/>
      <c r="H17624" s="136"/>
      <c r="K17624" s="136"/>
      <c r="O17624" s="136"/>
      <c r="T17624" s="136"/>
      <c r="W17624" s="136"/>
      <c r="Z17624" s="136"/>
      <c r="AC17624" s="136"/>
    </row>
    <row r="17625" spans="2:29">
      <c r="B17625" s="136"/>
      <c r="E17625" s="136"/>
      <c r="H17625" s="136"/>
      <c r="K17625" s="136"/>
      <c r="O17625" s="136"/>
      <c r="T17625" s="136"/>
      <c r="W17625" s="136"/>
      <c r="Z17625" s="136"/>
      <c r="AC17625" s="136"/>
    </row>
    <row r="17626" spans="2:29">
      <c r="B17626" s="136"/>
      <c r="E17626" s="136"/>
      <c r="H17626" s="136"/>
      <c r="K17626" s="136"/>
      <c r="O17626" s="136"/>
      <c r="T17626" s="136"/>
      <c r="W17626" s="136"/>
      <c r="Z17626" s="136"/>
      <c r="AC17626" s="136"/>
    </row>
    <row r="17627" spans="2:29">
      <c r="B17627" s="136"/>
      <c r="E17627" s="136"/>
      <c r="H17627" s="136"/>
      <c r="K17627" s="136"/>
      <c r="O17627" s="136"/>
      <c r="T17627" s="136"/>
      <c r="W17627" s="136"/>
      <c r="Z17627" s="136"/>
      <c r="AC17627" s="136"/>
    </row>
    <row r="17628" spans="2:29">
      <c r="B17628" s="136"/>
      <c r="E17628" s="136"/>
      <c r="H17628" s="136"/>
      <c r="K17628" s="136"/>
      <c r="O17628" s="136"/>
      <c r="T17628" s="136"/>
      <c r="W17628" s="136"/>
      <c r="Z17628" s="136"/>
      <c r="AC17628" s="136"/>
    </row>
    <row r="17629" spans="2:29">
      <c r="B17629" s="136"/>
      <c r="E17629" s="136"/>
      <c r="H17629" s="136"/>
      <c r="K17629" s="136"/>
      <c r="O17629" s="136"/>
      <c r="T17629" s="136"/>
      <c r="W17629" s="136"/>
      <c r="Z17629" s="136"/>
      <c r="AC17629" s="136"/>
    </row>
    <row r="17630" spans="2:29">
      <c r="B17630" s="136"/>
      <c r="E17630" s="136"/>
      <c r="H17630" s="136"/>
      <c r="K17630" s="136"/>
      <c r="O17630" s="136"/>
      <c r="T17630" s="136"/>
      <c r="W17630" s="136"/>
      <c r="Z17630" s="136"/>
      <c r="AC17630" s="136"/>
    </row>
    <row r="17631" spans="2:29">
      <c r="B17631" s="136"/>
      <c r="E17631" s="136"/>
      <c r="H17631" s="136"/>
      <c r="K17631" s="136"/>
      <c r="O17631" s="136"/>
      <c r="T17631" s="136"/>
      <c r="W17631" s="136"/>
      <c r="Z17631" s="136"/>
      <c r="AC17631" s="136"/>
    </row>
    <row r="17632" spans="2:29">
      <c r="B17632" s="136"/>
      <c r="E17632" s="136"/>
      <c r="H17632" s="136"/>
      <c r="K17632" s="136"/>
      <c r="O17632" s="136"/>
      <c r="T17632" s="136"/>
      <c r="W17632" s="136"/>
      <c r="Z17632" s="136"/>
      <c r="AC17632" s="136"/>
    </row>
    <row r="17633" spans="2:29">
      <c r="B17633" s="136"/>
      <c r="E17633" s="136"/>
      <c r="H17633" s="136"/>
      <c r="K17633" s="136"/>
      <c r="O17633" s="136"/>
      <c r="T17633" s="136"/>
      <c r="W17633" s="136"/>
      <c r="Z17633" s="136"/>
      <c r="AC17633" s="136"/>
    </row>
    <row r="17634" spans="2:29">
      <c r="B17634" s="136"/>
      <c r="E17634" s="136"/>
      <c r="H17634" s="136"/>
      <c r="K17634" s="136"/>
      <c r="O17634" s="136"/>
      <c r="T17634" s="136"/>
      <c r="W17634" s="136"/>
      <c r="Z17634" s="136"/>
      <c r="AC17634" s="136"/>
    </row>
    <row r="17635" spans="2:29">
      <c r="B17635" s="136"/>
      <c r="E17635" s="136"/>
      <c r="H17635" s="136"/>
      <c r="K17635" s="136"/>
      <c r="O17635" s="136"/>
      <c r="T17635" s="136"/>
      <c r="W17635" s="136"/>
      <c r="Z17635" s="136"/>
      <c r="AC17635" s="136"/>
    </row>
    <row r="17636" spans="2:29">
      <c r="B17636" s="136"/>
      <c r="E17636" s="136"/>
      <c r="H17636" s="136"/>
      <c r="K17636" s="136"/>
      <c r="O17636" s="136"/>
      <c r="T17636" s="136"/>
      <c r="W17636" s="136"/>
      <c r="Z17636" s="136"/>
      <c r="AC17636" s="136"/>
    </row>
    <row r="17637" spans="2:29">
      <c r="B17637" s="136"/>
      <c r="E17637" s="136"/>
      <c r="H17637" s="136"/>
      <c r="K17637" s="136"/>
      <c r="O17637" s="136"/>
      <c r="T17637" s="136"/>
      <c r="W17637" s="136"/>
      <c r="Z17637" s="136"/>
      <c r="AC17637" s="136"/>
    </row>
    <row r="17638" spans="2:29">
      <c r="B17638" s="136"/>
      <c r="E17638" s="136"/>
      <c r="H17638" s="136"/>
      <c r="K17638" s="136"/>
      <c r="O17638" s="136"/>
      <c r="T17638" s="136"/>
      <c r="W17638" s="136"/>
      <c r="Z17638" s="136"/>
      <c r="AC17638" s="136"/>
    </row>
    <row r="17639" spans="2:29">
      <c r="B17639" s="136"/>
      <c r="E17639" s="136"/>
      <c r="H17639" s="136"/>
      <c r="K17639" s="136"/>
      <c r="O17639" s="136"/>
      <c r="T17639" s="136"/>
      <c r="W17639" s="136"/>
      <c r="Z17639" s="136"/>
      <c r="AC17639" s="136"/>
    </row>
    <row r="17640" spans="2:29">
      <c r="B17640" s="136"/>
      <c r="E17640" s="136"/>
      <c r="H17640" s="136"/>
      <c r="K17640" s="136"/>
      <c r="O17640" s="136"/>
      <c r="T17640" s="136"/>
      <c r="W17640" s="136"/>
      <c r="Z17640" s="136"/>
      <c r="AC17640" s="136"/>
    </row>
    <row r="17641" spans="2:29">
      <c r="B17641" s="136"/>
      <c r="E17641" s="136"/>
      <c r="H17641" s="136"/>
      <c r="K17641" s="136"/>
      <c r="O17641" s="136"/>
      <c r="T17641" s="136"/>
      <c r="W17641" s="136"/>
      <c r="Z17641" s="136"/>
      <c r="AC17641" s="136"/>
    </row>
    <row r="17642" spans="2:29">
      <c r="B17642" s="136"/>
      <c r="E17642" s="136"/>
      <c r="H17642" s="136"/>
      <c r="K17642" s="136"/>
      <c r="O17642" s="136"/>
      <c r="T17642" s="136"/>
      <c r="W17642" s="136"/>
      <c r="Z17642" s="136"/>
      <c r="AC17642" s="136"/>
    </row>
    <row r="17643" spans="2:29">
      <c r="B17643" s="136"/>
      <c r="E17643" s="136"/>
      <c r="H17643" s="136"/>
      <c r="K17643" s="136"/>
      <c r="O17643" s="136"/>
      <c r="T17643" s="136"/>
      <c r="W17643" s="136"/>
      <c r="Z17643" s="136"/>
      <c r="AC17643" s="136"/>
    </row>
    <row r="17644" spans="2:29">
      <c r="B17644" s="136"/>
      <c r="E17644" s="136"/>
      <c r="H17644" s="136"/>
      <c r="K17644" s="136"/>
      <c r="O17644" s="136"/>
      <c r="T17644" s="136"/>
      <c r="W17644" s="136"/>
      <c r="Z17644" s="136"/>
      <c r="AC17644" s="136"/>
    </row>
    <row r="17645" spans="2:29">
      <c r="B17645" s="136"/>
      <c r="E17645" s="136"/>
      <c r="H17645" s="136"/>
      <c r="K17645" s="136"/>
      <c r="O17645" s="136"/>
      <c r="T17645" s="136"/>
      <c r="W17645" s="136"/>
      <c r="Z17645" s="136"/>
      <c r="AC17645" s="136"/>
    </row>
    <row r="17646" spans="2:29">
      <c r="B17646" s="136"/>
      <c r="E17646" s="136"/>
      <c r="H17646" s="136"/>
      <c r="K17646" s="136"/>
      <c r="O17646" s="136"/>
      <c r="T17646" s="136"/>
      <c r="W17646" s="136"/>
      <c r="Z17646" s="136"/>
      <c r="AC17646" s="136"/>
    </row>
    <row r="17647" spans="2:29">
      <c r="B17647" s="136"/>
      <c r="E17647" s="136"/>
      <c r="H17647" s="136"/>
      <c r="K17647" s="136"/>
      <c r="O17647" s="136"/>
      <c r="T17647" s="136"/>
      <c r="W17647" s="136"/>
      <c r="Z17647" s="136"/>
      <c r="AC17647" s="136"/>
    </row>
    <row r="17648" spans="2:29">
      <c r="B17648" s="136"/>
      <c r="E17648" s="136"/>
      <c r="H17648" s="136"/>
      <c r="K17648" s="136"/>
      <c r="O17648" s="136"/>
      <c r="T17648" s="136"/>
      <c r="W17648" s="136"/>
      <c r="Z17648" s="136"/>
      <c r="AC17648" s="136"/>
    </row>
    <row r="17649" spans="2:29">
      <c r="B17649" s="136"/>
      <c r="E17649" s="136"/>
      <c r="H17649" s="136"/>
      <c r="K17649" s="136"/>
      <c r="O17649" s="136"/>
      <c r="T17649" s="136"/>
      <c r="W17649" s="136"/>
      <c r="Z17649" s="136"/>
      <c r="AC17649" s="136"/>
    </row>
    <row r="17650" spans="2:29">
      <c r="B17650" s="136"/>
      <c r="E17650" s="136"/>
      <c r="H17650" s="136"/>
      <c r="K17650" s="136"/>
      <c r="O17650" s="136"/>
      <c r="T17650" s="136"/>
      <c r="W17650" s="136"/>
      <c r="Z17650" s="136"/>
      <c r="AC17650" s="136"/>
    </row>
    <row r="17651" spans="2:29">
      <c r="B17651" s="136"/>
      <c r="E17651" s="136"/>
      <c r="H17651" s="136"/>
      <c r="K17651" s="136"/>
      <c r="O17651" s="136"/>
      <c r="T17651" s="136"/>
      <c r="W17651" s="136"/>
      <c r="Z17651" s="136"/>
      <c r="AC17651" s="136"/>
    </row>
    <row r="17652" spans="2:29">
      <c r="B17652" s="136"/>
      <c r="E17652" s="136"/>
      <c r="H17652" s="136"/>
      <c r="K17652" s="136"/>
      <c r="O17652" s="136"/>
      <c r="T17652" s="136"/>
      <c r="W17652" s="136"/>
      <c r="Z17652" s="136"/>
      <c r="AC17652" s="136"/>
    </row>
    <row r="17653" spans="2:29">
      <c r="B17653" s="136"/>
      <c r="E17653" s="136"/>
      <c r="H17653" s="136"/>
      <c r="K17653" s="136"/>
      <c r="O17653" s="136"/>
      <c r="T17653" s="136"/>
      <c r="W17653" s="136"/>
      <c r="Z17653" s="136"/>
      <c r="AC17653" s="136"/>
    </row>
    <row r="17654" spans="2:29">
      <c r="B17654" s="136"/>
      <c r="E17654" s="136"/>
      <c r="H17654" s="136"/>
      <c r="K17654" s="136"/>
      <c r="O17654" s="136"/>
      <c r="T17654" s="136"/>
      <c r="W17654" s="136"/>
      <c r="Z17654" s="136"/>
      <c r="AC17654" s="136"/>
    </row>
    <row r="17655" spans="2:29">
      <c r="B17655" s="136"/>
      <c r="E17655" s="136"/>
      <c r="H17655" s="136"/>
      <c r="K17655" s="136"/>
      <c r="O17655" s="136"/>
      <c r="T17655" s="136"/>
      <c r="W17655" s="136"/>
      <c r="Z17655" s="136"/>
      <c r="AC17655" s="136"/>
    </row>
    <row r="17656" spans="2:29">
      <c r="B17656" s="136"/>
      <c r="E17656" s="136"/>
      <c r="H17656" s="136"/>
      <c r="K17656" s="136"/>
      <c r="O17656" s="136"/>
      <c r="T17656" s="136"/>
      <c r="W17656" s="136"/>
      <c r="Z17656" s="136"/>
      <c r="AC17656" s="136"/>
    </row>
    <row r="17657" spans="2:29">
      <c r="B17657" s="136"/>
      <c r="E17657" s="136"/>
      <c r="H17657" s="136"/>
      <c r="K17657" s="136"/>
      <c r="O17657" s="136"/>
      <c r="T17657" s="136"/>
      <c r="W17657" s="136"/>
      <c r="Z17657" s="136"/>
      <c r="AC17657" s="136"/>
    </row>
    <row r="17658" spans="2:29">
      <c r="B17658" s="136"/>
      <c r="E17658" s="136"/>
      <c r="H17658" s="136"/>
      <c r="K17658" s="136"/>
      <c r="O17658" s="136"/>
      <c r="T17658" s="136"/>
      <c r="W17658" s="136"/>
      <c r="Z17658" s="136"/>
      <c r="AC17658" s="136"/>
    </row>
    <row r="17659" spans="2:29">
      <c r="B17659" s="136"/>
      <c r="E17659" s="136"/>
      <c r="H17659" s="136"/>
      <c r="K17659" s="136"/>
      <c r="O17659" s="136"/>
      <c r="T17659" s="136"/>
      <c r="W17659" s="136"/>
      <c r="Z17659" s="136"/>
      <c r="AC17659" s="136"/>
    </row>
    <row r="17660" spans="2:29">
      <c r="B17660" s="136"/>
      <c r="E17660" s="136"/>
      <c r="H17660" s="136"/>
      <c r="K17660" s="136"/>
      <c r="O17660" s="136"/>
      <c r="T17660" s="136"/>
      <c r="W17660" s="136"/>
      <c r="Z17660" s="136"/>
      <c r="AC17660" s="136"/>
    </row>
    <row r="17661" spans="2:29">
      <c r="B17661" s="136"/>
      <c r="E17661" s="136"/>
      <c r="H17661" s="136"/>
      <c r="K17661" s="136"/>
      <c r="O17661" s="136"/>
      <c r="T17661" s="136"/>
      <c r="W17661" s="136"/>
      <c r="Z17661" s="136"/>
      <c r="AC17661" s="136"/>
    </row>
    <row r="17662" spans="2:29">
      <c r="B17662" s="136"/>
      <c r="E17662" s="136"/>
      <c r="H17662" s="136"/>
      <c r="K17662" s="136"/>
      <c r="O17662" s="136"/>
      <c r="T17662" s="136"/>
      <c r="W17662" s="136"/>
      <c r="Z17662" s="136"/>
      <c r="AC17662" s="136"/>
    </row>
    <row r="17663" spans="2:29">
      <c r="B17663" s="136"/>
      <c r="E17663" s="136"/>
      <c r="H17663" s="136"/>
      <c r="K17663" s="136"/>
      <c r="O17663" s="136"/>
      <c r="T17663" s="136"/>
      <c r="W17663" s="136"/>
      <c r="Z17663" s="136"/>
      <c r="AC17663" s="136"/>
    </row>
    <row r="17664" spans="2:29">
      <c r="B17664" s="136"/>
      <c r="E17664" s="136"/>
      <c r="H17664" s="136"/>
      <c r="K17664" s="136"/>
      <c r="O17664" s="136"/>
      <c r="T17664" s="136"/>
      <c r="W17664" s="136"/>
      <c r="Z17664" s="136"/>
      <c r="AC17664" s="136"/>
    </row>
    <row r="17665" spans="2:29">
      <c r="B17665" s="136"/>
      <c r="E17665" s="136"/>
      <c r="H17665" s="136"/>
      <c r="K17665" s="136"/>
      <c r="O17665" s="136"/>
      <c r="T17665" s="136"/>
      <c r="W17665" s="136"/>
      <c r="Z17665" s="136"/>
      <c r="AC17665" s="136"/>
    </row>
    <row r="17666" spans="2:29">
      <c r="B17666" s="136"/>
      <c r="E17666" s="136"/>
      <c r="H17666" s="136"/>
      <c r="K17666" s="136"/>
      <c r="O17666" s="136"/>
      <c r="T17666" s="136"/>
      <c r="W17666" s="136"/>
      <c r="Z17666" s="136"/>
      <c r="AC17666" s="136"/>
    </row>
    <row r="17667" spans="2:29">
      <c r="B17667" s="136"/>
      <c r="E17667" s="136"/>
      <c r="H17667" s="136"/>
      <c r="K17667" s="136"/>
      <c r="O17667" s="136"/>
      <c r="T17667" s="136"/>
      <c r="W17667" s="136"/>
      <c r="Z17667" s="136"/>
      <c r="AC17667" s="136"/>
    </row>
    <row r="17668" spans="2:29">
      <c r="B17668" s="136"/>
      <c r="E17668" s="136"/>
      <c r="H17668" s="136"/>
      <c r="K17668" s="136"/>
      <c r="O17668" s="136"/>
      <c r="T17668" s="136"/>
      <c r="W17668" s="136"/>
      <c r="Z17668" s="136"/>
      <c r="AC17668" s="136"/>
    </row>
    <row r="17669" spans="2:29">
      <c r="B17669" s="136"/>
      <c r="E17669" s="136"/>
      <c r="H17669" s="136"/>
      <c r="K17669" s="136"/>
      <c r="O17669" s="136"/>
      <c r="T17669" s="136"/>
      <c r="W17669" s="136"/>
      <c r="Z17669" s="136"/>
      <c r="AC17669" s="136"/>
    </row>
    <row r="17670" spans="2:29">
      <c r="B17670" s="136"/>
      <c r="E17670" s="136"/>
      <c r="H17670" s="136"/>
      <c r="K17670" s="136"/>
      <c r="O17670" s="136"/>
      <c r="T17670" s="136"/>
      <c r="W17670" s="136"/>
      <c r="Z17670" s="136"/>
      <c r="AC17670" s="136"/>
    </row>
    <row r="17671" spans="2:29">
      <c r="B17671" s="136"/>
      <c r="E17671" s="136"/>
      <c r="H17671" s="136"/>
      <c r="K17671" s="136"/>
      <c r="O17671" s="136"/>
      <c r="T17671" s="136"/>
      <c r="W17671" s="136"/>
      <c r="Z17671" s="136"/>
      <c r="AC17671" s="136"/>
    </row>
    <row r="17672" spans="2:29">
      <c r="B17672" s="136"/>
      <c r="E17672" s="136"/>
      <c r="H17672" s="136"/>
      <c r="K17672" s="136"/>
      <c r="O17672" s="136"/>
      <c r="T17672" s="136"/>
      <c r="W17672" s="136"/>
      <c r="Z17672" s="136"/>
      <c r="AC17672" s="136"/>
    </row>
    <row r="17673" spans="2:29">
      <c r="B17673" s="136"/>
      <c r="E17673" s="136"/>
      <c r="H17673" s="136"/>
      <c r="K17673" s="136"/>
      <c r="O17673" s="136"/>
      <c r="T17673" s="136"/>
      <c r="W17673" s="136"/>
      <c r="Z17673" s="136"/>
      <c r="AC17673" s="136"/>
    </row>
    <row r="17674" spans="2:29">
      <c r="B17674" s="136"/>
      <c r="E17674" s="136"/>
      <c r="H17674" s="136"/>
      <c r="K17674" s="136"/>
      <c r="O17674" s="136"/>
      <c r="T17674" s="136"/>
      <c r="W17674" s="136"/>
      <c r="Z17674" s="136"/>
      <c r="AC17674" s="136"/>
    </row>
    <row r="17675" spans="2:29">
      <c r="B17675" s="136"/>
      <c r="E17675" s="136"/>
      <c r="H17675" s="136"/>
      <c r="K17675" s="136"/>
      <c r="O17675" s="136"/>
      <c r="T17675" s="136"/>
      <c r="W17675" s="136"/>
      <c r="Z17675" s="136"/>
      <c r="AC17675" s="136"/>
    </row>
    <row r="17676" spans="2:29">
      <c r="B17676" s="136"/>
      <c r="E17676" s="136"/>
      <c r="H17676" s="136"/>
      <c r="K17676" s="136"/>
      <c r="O17676" s="136"/>
      <c r="T17676" s="136"/>
      <c r="W17676" s="136"/>
      <c r="Z17676" s="136"/>
      <c r="AC17676" s="136"/>
    </row>
    <row r="17677" spans="2:29">
      <c r="B17677" s="136"/>
      <c r="E17677" s="136"/>
      <c r="H17677" s="136"/>
      <c r="K17677" s="136"/>
      <c r="O17677" s="136"/>
      <c r="T17677" s="136"/>
      <c r="W17677" s="136"/>
      <c r="Z17677" s="136"/>
      <c r="AC17677" s="136"/>
    </row>
    <row r="17678" spans="2:29">
      <c r="B17678" s="136"/>
      <c r="E17678" s="136"/>
      <c r="H17678" s="136"/>
      <c r="K17678" s="136"/>
      <c r="O17678" s="136"/>
      <c r="T17678" s="136"/>
      <c r="W17678" s="136"/>
      <c r="Z17678" s="136"/>
      <c r="AC17678" s="136"/>
    </row>
    <row r="17679" spans="2:29">
      <c r="B17679" s="136"/>
      <c r="E17679" s="136"/>
      <c r="H17679" s="136"/>
      <c r="K17679" s="136"/>
      <c r="O17679" s="136"/>
      <c r="T17679" s="136"/>
      <c r="W17679" s="136"/>
      <c r="Z17679" s="136"/>
      <c r="AC17679" s="136"/>
    </row>
    <row r="17680" spans="2:29">
      <c r="B17680" s="136"/>
      <c r="E17680" s="136"/>
      <c r="H17680" s="136"/>
      <c r="K17680" s="136"/>
      <c r="O17680" s="136"/>
      <c r="T17680" s="136"/>
      <c r="W17680" s="136"/>
      <c r="Z17680" s="136"/>
      <c r="AC17680" s="136"/>
    </row>
    <row r="17681" spans="2:29">
      <c r="B17681" s="136"/>
      <c r="E17681" s="136"/>
      <c r="H17681" s="136"/>
      <c r="K17681" s="136"/>
      <c r="O17681" s="136"/>
      <c r="T17681" s="136"/>
      <c r="W17681" s="136"/>
      <c r="Z17681" s="136"/>
      <c r="AC17681" s="136"/>
    </row>
    <row r="17682" spans="2:29">
      <c r="B17682" s="136"/>
      <c r="E17682" s="136"/>
      <c r="H17682" s="136"/>
      <c r="K17682" s="136"/>
      <c r="O17682" s="136"/>
      <c r="T17682" s="136"/>
      <c r="W17682" s="136"/>
      <c r="Z17682" s="136"/>
      <c r="AC17682" s="136"/>
    </row>
    <row r="17683" spans="2:29">
      <c r="B17683" s="136"/>
      <c r="E17683" s="136"/>
      <c r="H17683" s="136"/>
      <c r="K17683" s="136"/>
      <c r="O17683" s="136"/>
      <c r="T17683" s="136"/>
      <c r="W17683" s="136"/>
      <c r="Z17683" s="136"/>
      <c r="AC17683" s="136"/>
    </row>
    <row r="17684" spans="2:29">
      <c r="B17684" s="136"/>
      <c r="E17684" s="136"/>
      <c r="H17684" s="136"/>
      <c r="K17684" s="136"/>
      <c r="O17684" s="136"/>
      <c r="T17684" s="136"/>
      <c r="W17684" s="136"/>
      <c r="Z17684" s="136"/>
      <c r="AC17684" s="136"/>
    </row>
    <row r="17685" spans="2:29">
      <c r="B17685" s="136"/>
      <c r="E17685" s="136"/>
      <c r="H17685" s="136"/>
      <c r="K17685" s="136"/>
      <c r="O17685" s="136"/>
      <c r="T17685" s="136"/>
      <c r="W17685" s="136"/>
      <c r="Z17685" s="136"/>
      <c r="AC17685" s="136"/>
    </row>
    <row r="17686" spans="2:29">
      <c r="B17686" s="136"/>
      <c r="E17686" s="136"/>
      <c r="H17686" s="136"/>
      <c r="K17686" s="136"/>
      <c r="O17686" s="136"/>
      <c r="T17686" s="136"/>
      <c r="W17686" s="136"/>
      <c r="Z17686" s="136"/>
      <c r="AC17686" s="136"/>
    </row>
    <row r="17687" spans="2:29">
      <c r="B17687" s="136"/>
      <c r="E17687" s="136"/>
      <c r="H17687" s="136"/>
      <c r="K17687" s="136"/>
      <c r="O17687" s="136"/>
      <c r="T17687" s="136"/>
      <c r="W17687" s="136"/>
      <c r="Z17687" s="136"/>
      <c r="AC17687" s="136"/>
    </row>
    <row r="17688" spans="2:29">
      <c r="B17688" s="136"/>
      <c r="E17688" s="136"/>
      <c r="H17688" s="136"/>
      <c r="K17688" s="136"/>
      <c r="O17688" s="136"/>
      <c r="T17688" s="136"/>
      <c r="W17688" s="136"/>
      <c r="Z17688" s="136"/>
      <c r="AC17688" s="136"/>
    </row>
    <row r="17689" spans="2:29">
      <c r="B17689" s="136"/>
      <c r="E17689" s="136"/>
      <c r="H17689" s="136"/>
      <c r="K17689" s="136"/>
      <c r="O17689" s="136"/>
      <c r="T17689" s="136"/>
      <c r="W17689" s="136"/>
      <c r="Z17689" s="136"/>
      <c r="AC17689" s="136"/>
    </row>
    <row r="17690" spans="2:29">
      <c r="B17690" s="136"/>
      <c r="E17690" s="136"/>
      <c r="H17690" s="136"/>
      <c r="K17690" s="136"/>
      <c r="O17690" s="136"/>
      <c r="T17690" s="136"/>
      <c r="W17690" s="136"/>
      <c r="Z17690" s="136"/>
      <c r="AC17690" s="136"/>
    </row>
    <row r="17691" spans="2:29">
      <c r="B17691" s="136"/>
      <c r="E17691" s="136"/>
      <c r="H17691" s="136"/>
      <c r="K17691" s="136"/>
      <c r="O17691" s="136"/>
      <c r="T17691" s="136"/>
      <c r="W17691" s="136"/>
      <c r="Z17691" s="136"/>
      <c r="AC17691" s="136"/>
    </row>
    <row r="17692" spans="2:29">
      <c r="B17692" s="136"/>
      <c r="E17692" s="136"/>
      <c r="H17692" s="136"/>
      <c r="K17692" s="136"/>
      <c r="O17692" s="136"/>
      <c r="T17692" s="136"/>
      <c r="W17692" s="136"/>
      <c r="Z17692" s="136"/>
      <c r="AC17692" s="136"/>
    </row>
    <row r="17693" spans="2:29">
      <c r="B17693" s="136"/>
      <c r="E17693" s="136"/>
      <c r="H17693" s="136"/>
      <c r="K17693" s="136"/>
      <c r="O17693" s="136"/>
      <c r="T17693" s="136"/>
      <c r="W17693" s="136"/>
      <c r="Z17693" s="136"/>
      <c r="AC17693" s="136"/>
    </row>
    <row r="17694" spans="2:29">
      <c r="B17694" s="136"/>
      <c r="E17694" s="136"/>
      <c r="H17694" s="136"/>
      <c r="K17694" s="136"/>
      <c r="O17694" s="136"/>
      <c r="T17694" s="136"/>
      <c r="W17694" s="136"/>
      <c r="Z17694" s="136"/>
      <c r="AC17694" s="136"/>
    </row>
    <row r="17695" spans="2:29">
      <c r="B17695" s="136"/>
      <c r="E17695" s="136"/>
      <c r="H17695" s="136"/>
      <c r="K17695" s="136"/>
      <c r="O17695" s="136"/>
      <c r="T17695" s="136"/>
      <c r="W17695" s="136"/>
      <c r="Z17695" s="136"/>
      <c r="AC17695" s="136"/>
    </row>
    <row r="17696" spans="2:29">
      <c r="B17696" s="136"/>
      <c r="E17696" s="136"/>
      <c r="H17696" s="136"/>
      <c r="K17696" s="136"/>
      <c r="O17696" s="136"/>
      <c r="T17696" s="136"/>
      <c r="W17696" s="136"/>
      <c r="Z17696" s="136"/>
      <c r="AC17696" s="136"/>
    </row>
    <row r="17697" spans="2:29">
      <c r="B17697" s="136"/>
      <c r="E17697" s="136"/>
      <c r="H17697" s="136"/>
      <c r="K17697" s="136"/>
      <c r="O17697" s="136"/>
      <c r="T17697" s="136"/>
      <c r="W17697" s="136"/>
      <c r="Z17697" s="136"/>
      <c r="AC17697" s="136"/>
    </row>
    <row r="17698" spans="2:29">
      <c r="B17698" s="136"/>
      <c r="E17698" s="136"/>
      <c r="H17698" s="136"/>
      <c r="K17698" s="136"/>
      <c r="O17698" s="136"/>
      <c r="T17698" s="136"/>
      <c r="W17698" s="136"/>
      <c r="Z17698" s="136"/>
      <c r="AC17698" s="136"/>
    </row>
    <row r="17699" spans="2:29">
      <c r="B17699" s="136"/>
      <c r="E17699" s="136"/>
      <c r="H17699" s="136"/>
      <c r="K17699" s="136"/>
      <c r="O17699" s="136"/>
      <c r="T17699" s="136"/>
      <c r="W17699" s="136"/>
      <c r="Z17699" s="136"/>
      <c r="AC17699" s="136"/>
    </row>
    <row r="17700" spans="2:29">
      <c r="B17700" s="136"/>
      <c r="E17700" s="136"/>
      <c r="H17700" s="136"/>
      <c r="K17700" s="136"/>
      <c r="O17700" s="136"/>
      <c r="T17700" s="136"/>
      <c r="W17700" s="136"/>
      <c r="Z17700" s="136"/>
      <c r="AC17700" s="136"/>
    </row>
    <row r="17701" spans="2:29">
      <c r="B17701" s="136"/>
      <c r="E17701" s="136"/>
      <c r="H17701" s="136"/>
      <c r="K17701" s="136"/>
      <c r="O17701" s="136"/>
      <c r="T17701" s="136"/>
      <c r="W17701" s="136"/>
      <c r="Z17701" s="136"/>
      <c r="AC17701" s="136"/>
    </row>
    <row r="17702" spans="2:29">
      <c r="B17702" s="136"/>
      <c r="E17702" s="136"/>
      <c r="H17702" s="136"/>
      <c r="K17702" s="136"/>
      <c r="O17702" s="136"/>
      <c r="T17702" s="136"/>
      <c r="W17702" s="136"/>
      <c r="Z17702" s="136"/>
      <c r="AC17702" s="136"/>
    </row>
    <row r="17703" spans="2:29">
      <c r="B17703" s="136"/>
      <c r="E17703" s="136"/>
      <c r="H17703" s="136"/>
      <c r="K17703" s="136"/>
      <c r="O17703" s="136"/>
      <c r="T17703" s="136"/>
      <c r="W17703" s="136"/>
      <c r="Z17703" s="136"/>
      <c r="AC17703" s="136"/>
    </row>
    <row r="17704" spans="2:29">
      <c r="B17704" s="136"/>
      <c r="E17704" s="136"/>
      <c r="H17704" s="136"/>
      <c r="K17704" s="136"/>
      <c r="O17704" s="136"/>
      <c r="T17704" s="136"/>
      <c r="W17704" s="136"/>
      <c r="Z17704" s="136"/>
      <c r="AC17704" s="136"/>
    </row>
    <row r="17705" spans="2:29">
      <c r="B17705" s="136"/>
      <c r="E17705" s="136"/>
      <c r="H17705" s="136"/>
      <c r="K17705" s="136"/>
      <c r="O17705" s="136"/>
      <c r="T17705" s="136"/>
      <c r="W17705" s="136"/>
      <c r="Z17705" s="136"/>
      <c r="AC17705" s="136"/>
    </row>
    <row r="17706" spans="2:29">
      <c r="B17706" s="136"/>
      <c r="E17706" s="136"/>
      <c r="H17706" s="136"/>
      <c r="K17706" s="136"/>
      <c r="O17706" s="136"/>
      <c r="T17706" s="136"/>
      <c r="W17706" s="136"/>
      <c r="Z17706" s="136"/>
      <c r="AC17706" s="136"/>
    </row>
    <row r="17707" spans="2:29">
      <c r="B17707" s="136"/>
      <c r="E17707" s="136"/>
      <c r="H17707" s="136"/>
      <c r="K17707" s="136"/>
      <c r="O17707" s="136"/>
      <c r="T17707" s="136"/>
      <c r="W17707" s="136"/>
      <c r="Z17707" s="136"/>
      <c r="AC17707" s="136"/>
    </row>
    <row r="17708" spans="2:29">
      <c r="B17708" s="136"/>
      <c r="E17708" s="136"/>
      <c r="H17708" s="136"/>
      <c r="K17708" s="136"/>
      <c r="O17708" s="136"/>
      <c r="T17708" s="136"/>
      <c r="W17708" s="136"/>
      <c r="Z17708" s="136"/>
      <c r="AC17708" s="136"/>
    </row>
    <row r="17709" spans="2:29">
      <c r="B17709" s="136"/>
      <c r="E17709" s="136"/>
      <c r="H17709" s="136"/>
      <c r="K17709" s="136"/>
      <c r="O17709" s="136"/>
      <c r="T17709" s="136"/>
      <c r="W17709" s="136"/>
      <c r="Z17709" s="136"/>
      <c r="AC17709" s="136"/>
    </row>
    <row r="17710" spans="2:29">
      <c r="B17710" s="136"/>
      <c r="E17710" s="136"/>
      <c r="H17710" s="136"/>
      <c r="K17710" s="136"/>
      <c r="O17710" s="136"/>
      <c r="T17710" s="136"/>
      <c r="W17710" s="136"/>
      <c r="Z17710" s="136"/>
      <c r="AC17710" s="136"/>
    </row>
    <row r="17711" spans="2:29">
      <c r="B17711" s="136"/>
      <c r="E17711" s="136"/>
      <c r="H17711" s="136"/>
      <c r="K17711" s="136"/>
      <c r="O17711" s="136"/>
      <c r="T17711" s="136"/>
      <c r="W17711" s="136"/>
      <c r="Z17711" s="136"/>
      <c r="AC17711" s="136"/>
    </row>
    <row r="17712" spans="2:29">
      <c r="B17712" s="136"/>
      <c r="E17712" s="136"/>
      <c r="H17712" s="136"/>
      <c r="K17712" s="136"/>
      <c r="O17712" s="136"/>
      <c r="T17712" s="136"/>
      <c r="W17712" s="136"/>
      <c r="Z17712" s="136"/>
      <c r="AC17712" s="136"/>
    </row>
    <row r="17713" spans="2:29">
      <c r="B17713" s="136"/>
      <c r="E17713" s="136"/>
      <c r="H17713" s="136"/>
      <c r="K17713" s="136"/>
      <c r="O17713" s="136"/>
      <c r="T17713" s="136"/>
      <c r="W17713" s="136"/>
      <c r="Z17713" s="136"/>
      <c r="AC17713" s="136"/>
    </row>
    <row r="17714" spans="2:29">
      <c r="B17714" s="136"/>
      <c r="E17714" s="136"/>
      <c r="H17714" s="136"/>
      <c r="K17714" s="136"/>
      <c r="O17714" s="136"/>
      <c r="T17714" s="136"/>
      <c r="W17714" s="136"/>
      <c r="Z17714" s="136"/>
      <c r="AC17714" s="136"/>
    </row>
    <row r="17715" spans="2:29">
      <c r="B17715" s="136"/>
      <c r="E17715" s="136"/>
      <c r="H17715" s="136"/>
      <c r="K17715" s="136"/>
      <c r="O17715" s="136"/>
      <c r="T17715" s="136"/>
      <c r="W17715" s="136"/>
      <c r="Z17715" s="136"/>
      <c r="AC17715" s="136"/>
    </row>
    <row r="17716" spans="2:29">
      <c r="B17716" s="136"/>
      <c r="E17716" s="136"/>
      <c r="H17716" s="136"/>
      <c r="K17716" s="136"/>
      <c r="O17716" s="136"/>
      <c r="T17716" s="136"/>
      <c r="W17716" s="136"/>
      <c r="Z17716" s="136"/>
      <c r="AC17716" s="136"/>
    </row>
    <row r="17717" spans="2:29">
      <c r="B17717" s="136"/>
      <c r="E17717" s="136"/>
      <c r="H17717" s="136"/>
      <c r="K17717" s="136"/>
      <c r="O17717" s="136"/>
      <c r="T17717" s="136"/>
      <c r="W17717" s="136"/>
      <c r="Z17717" s="136"/>
      <c r="AC17717" s="136"/>
    </row>
    <row r="17718" spans="2:29">
      <c r="B17718" s="136"/>
      <c r="E17718" s="136"/>
      <c r="H17718" s="136"/>
      <c r="K17718" s="136"/>
      <c r="O17718" s="136"/>
      <c r="T17718" s="136"/>
      <c r="W17718" s="136"/>
      <c r="Z17718" s="136"/>
      <c r="AC17718" s="136"/>
    </row>
    <row r="17719" spans="2:29">
      <c r="B17719" s="136"/>
      <c r="E17719" s="136"/>
      <c r="H17719" s="136"/>
      <c r="K17719" s="136"/>
      <c r="O17719" s="136"/>
      <c r="T17719" s="136"/>
      <c r="W17719" s="136"/>
      <c r="Z17719" s="136"/>
      <c r="AC17719" s="136"/>
    </row>
    <row r="17720" spans="2:29">
      <c r="B17720" s="136"/>
      <c r="E17720" s="136"/>
      <c r="H17720" s="136"/>
      <c r="K17720" s="136"/>
      <c r="O17720" s="136"/>
      <c r="T17720" s="136"/>
      <c r="W17720" s="136"/>
      <c r="Z17720" s="136"/>
      <c r="AC17720" s="136"/>
    </row>
    <row r="17721" spans="2:29">
      <c r="B17721" s="136"/>
      <c r="E17721" s="136"/>
      <c r="H17721" s="136"/>
      <c r="K17721" s="136"/>
      <c r="O17721" s="136"/>
      <c r="T17721" s="136"/>
      <c r="W17721" s="136"/>
      <c r="Z17721" s="136"/>
      <c r="AC17721" s="136"/>
    </row>
    <row r="17722" spans="2:29">
      <c r="B17722" s="136"/>
      <c r="E17722" s="136"/>
      <c r="H17722" s="136"/>
      <c r="K17722" s="136"/>
      <c r="O17722" s="136"/>
      <c r="T17722" s="136"/>
      <c r="W17722" s="136"/>
      <c r="Z17722" s="136"/>
      <c r="AC17722" s="136"/>
    </row>
    <row r="17723" spans="2:29">
      <c r="B17723" s="136"/>
      <c r="E17723" s="136"/>
      <c r="H17723" s="136"/>
      <c r="K17723" s="136"/>
      <c r="O17723" s="136"/>
      <c r="T17723" s="136"/>
      <c r="W17723" s="136"/>
      <c r="Z17723" s="136"/>
      <c r="AC17723" s="136"/>
    </row>
    <row r="17724" spans="2:29">
      <c r="B17724" s="136"/>
      <c r="E17724" s="136"/>
      <c r="H17724" s="136"/>
      <c r="K17724" s="136"/>
      <c r="O17724" s="136"/>
      <c r="T17724" s="136"/>
      <c r="W17724" s="136"/>
      <c r="Z17724" s="136"/>
      <c r="AC17724" s="136"/>
    </row>
    <row r="17725" spans="2:29">
      <c r="B17725" s="136"/>
      <c r="E17725" s="136"/>
      <c r="H17725" s="136"/>
      <c r="K17725" s="136"/>
      <c r="O17725" s="136"/>
      <c r="T17725" s="136"/>
      <c r="W17725" s="136"/>
      <c r="Z17725" s="136"/>
      <c r="AC17725" s="136"/>
    </row>
    <row r="17726" spans="2:29">
      <c r="B17726" s="136"/>
      <c r="E17726" s="136"/>
      <c r="H17726" s="136"/>
      <c r="K17726" s="136"/>
      <c r="O17726" s="136"/>
      <c r="T17726" s="136"/>
      <c r="W17726" s="136"/>
      <c r="Z17726" s="136"/>
      <c r="AC17726" s="136"/>
    </row>
    <row r="17727" spans="2:29">
      <c r="B17727" s="136"/>
      <c r="E17727" s="136"/>
      <c r="H17727" s="136"/>
      <c r="K17727" s="136"/>
      <c r="O17727" s="136"/>
      <c r="T17727" s="136"/>
      <c r="W17727" s="136"/>
      <c r="Z17727" s="136"/>
      <c r="AC17727" s="136"/>
    </row>
    <row r="17728" spans="2:29">
      <c r="B17728" s="136"/>
      <c r="E17728" s="136"/>
      <c r="H17728" s="136"/>
      <c r="K17728" s="136"/>
      <c r="O17728" s="136"/>
      <c r="T17728" s="136"/>
      <c r="W17728" s="136"/>
      <c r="Z17728" s="136"/>
      <c r="AC17728" s="136"/>
    </row>
    <row r="17729" spans="2:29">
      <c r="B17729" s="136"/>
      <c r="E17729" s="136"/>
      <c r="H17729" s="136"/>
      <c r="K17729" s="136"/>
      <c r="O17729" s="136"/>
      <c r="T17729" s="136"/>
      <c r="W17729" s="136"/>
      <c r="Z17729" s="136"/>
      <c r="AC17729" s="136"/>
    </row>
    <row r="17730" spans="2:29">
      <c r="B17730" s="136"/>
      <c r="E17730" s="136"/>
      <c r="H17730" s="136"/>
      <c r="K17730" s="136"/>
      <c r="O17730" s="136"/>
      <c r="T17730" s="136"/>
      <c r="W17730" s="136"/>
      <c r="Z17730" s="136"/>
      <c r="AC17730" s="136"/>
    </row>
    <row r="17731" spans="2:29">
      <c r="B17731" s="136"/>
      <c r="E17731" s="136"/>
      <c r="H17731" s="136"/>
      <c r="K17731" s="136"/>
      <c r="O17731" s="136"/>
      <c r="T17731" s="136"/>
      <c r="W17731" s="136"/>
      <c r="Z17731" s="136"/>
      <c r="AC17731" s="136"/>
    </row>
    <row r="17732" spans="2:29">
      <c r="B17732" s="136"/>
      <c r="E17732" s="136"/>
      <c r="H17732" s="136"/>
      <c r="K17732" s="136"/>
      <c r="O17732" s="136"/>
      <c r="T17732" s="136"/>
      <c r="W17732" s="136"/>
      <c r="Z17732" s="136"/>
      <c r="AC17732" s="136"/>
    </row>
    <row r="17733" spans="2:29">
      <c r="B17733" s="136"/>
      <c r="E17733" s="136"/>
      <c r="H17733" s="136"/>
      <c r="K17733" s="136"/>
      <c r="O17733" s="136"/>
      <c r="T17733" s="136"/>
      <c r="W17733" s="136"/>
      <c r="Z17733" s="136"/>
      <c r="AC17733" s="136"/>
    </row>
    <row r="17734" spans="2:29">
      <c r="B17734" s="136"/>
      <c r="E17734" s="136"/>
      <c r="H17734" s="136"/>
      <c r="K17734" s="136"/>
      <c r="O17734" s="136"/>
      <c r="T17734" s="136"/>
      <c r="W17734" s="136"/>
      <c r="Z17734" s="136"/>
      <c r="AC17734" s="136"/>
    </row>
    <row r="17735" spans="2:29">
      <c r="B17735" s="136"/>
      <c r="E17735" s="136"/>
      <c r="H17735" s="136"/>
      <c r="K17735" s="136"/>
      <c r="O17735" s="136"/>
      <c r="T17735" s="136"/>
      <c r="W17735" s="136"/>
      <c r="Z17735" s="136"/>
      <c r="AC17735" s="136"/>
    </row>
    <row r="17736" spans="2:29">
      <c r="B17736" s="136"/>
      <c r="E17736" s="136"/>
      <c r="H17736" s="136"/>
      <c r="K17736" s="136"/>
      <c r="O17736" s="136"/>
      <c r="T17736" s="136"/>
      <c r="W17736" s="136"/>
      <c r="Z17736" s="136"/>
      <c r="AC17736" s="136"/>
    </row>
    <row r="17737" spans="2:29">
      <c r="B17737" s="136"/>
      <c r="E17737" s="136"/>
      <c r="H17737" s="136"/>
      <c r="K17737" s="136"/>
      <c r="O17737" s="136"/>
      <c r="T17737" s="136"/>
      <c r="W17737" s="136"/>
      <c r="Z17737" s="136"/>
      <c r="AC17737" s="136"/>
    </row>
    <row r="17738" spans="2:29">
      <c r="B17738" s="136"/>
      <c r="E17738" s="136"/>
      <c r="H17738" s="136"/>
      <c r="K17738" s="136"/>
      <c r="O17738" s="136"/>
      <c r="T17738" s="136"/>
      <c r="W17738" s="136"/>
      <c r="Z17738" s="136"/>
      <c r="AC17738" s="136"/>
    </row>
    <row r="17739" spans="2:29">
      <c r="B17739" s="136"/>
      <c r="E17739" s="136"/>
      <c r="H17739" s="136"/>
      <c r="K17739" s="136"/>
      <c r="O17739" s="136"/>
      <c r="T17739" s="136"/>
      <c r="W17739" s="136"/>
      <c r="Z17739" s="136"/>
      <c r="AC17739" s="136"/>
    </row>
    <row r="17740" spans="2:29">
      <c r="B17740" s="136"/>
      <c r="E17740" s="136"/>
      <c r="H17740" s="136"/>
      <c r="K17740" s="136"/>
      <c r="O17740" s="136"/>
      <c r="T17740" s="136"/>
      <c r="W17740" s="136"/>
      <c r="Z17740" s="136"/>
      <c r="AC17740" s="136"/>
    </row>
    <row r="17741" spans="2:29">
      <c r="B17741" s="136"/>
      <c r="E17741" s="136"/>
      <c r="H17741" s="136"/>
      <c r="K17741" s="136"/>
      <c r="O17741" s="136"/>
      <c r="T17741" s="136"/>
      <c r="W17741" s="136"/>
      <c r="Z17741" s="136"/>
      <c r="AC17741" s="136"/>
    </row>
    <row r="17742" spans="2:29">
      <c r="B17742" s="136"/>
      <c r="E17742" s="136"/>
      <c r="H17742" s="136"/>
      <c r="K17742" s="136"/>
      <c r="O17742" s="136"/>
      <c r="T17742" s="136"/>
      <c r="W17742" s="136"/>
      <c r="Z17742" s="136"/>
      <c r="AC17742" s="136"/>
    </row>
    <row r="17743" spans="2:29">
      <c r="B17743" s="136"/>
      <c r="E17743" s="136"/>
      <c r="H17743" s="136"/>
      <c r="K17743" s="136"/>
      <c r="O17743" s="136"/>
      <c r="T17743" s="136"/>
      <c r="W17743" s="136"/>
      <c r="Z17743" s="136"/>
      <c r="AC17743" s="136"/>
    </row>
    <row r="17744" spans="2:29">
      <c r="B17744" s="136"/>
      <c r="E17744" s="136"/>
      <c r="H17744" s="136"/>
      <c r="K17744" s="136"/>
      <c r="O17744" s="136"/>
      <c r="T17744" s="136"/>
      <c r="W17744" s="136"/>
      <c r="Z17744" s="136"/>
      <c r="AC17744" s="136"/>
    </row>
    <row r="17745" spans="2:29">
      <c r="B17745" s="136"/>
      <c r="E17745" s="136"/>
      <c r="H17745" s="136"/>
      <c r="K17745" s="136"/>
      <c r="O17745" s="136"/>
      <c r="T17745" s="136"/>
      <c r="W17745" s="136"/>
      <c r="Z17745" s="136"/>
      <c r="AC17745" s="136"/>
    </row>
    <row r="17746" spans="2:29">
      <c r="B17746" s="136"/>
      <c r="E17746" s="136"/>
      <c r="H17746" s="136"/>
      <c r="K17746" s="136"/>
      <c r="O17746" s="136"/>
      <c r="T17746" s="136"/>
      <c r="W17746" s="136"/>
      <c r="Z17746" s="136"/>
      <c r="AC17746" s="136"/>
    </row>
    <row r="17747" spans="2:29">
      <c r="B17747" s="136"/>
      <c r="E17747" s="136"/>
      <c r="H17747" s="136"/>
      <c r="K17747" s="136"/>
      <c r="O17747" s="136"/>
      <c r="T17747" s="136"/>
      <c r="W17747" s="136"/>
      <c r="Z17747" s="136"/>
      <c r="AC17747" s="136"/>
    </row>
    <row r="17748" spans="2:29">
      <c r="B17748" s="136"/>
      <c r="E17748" s="136"/>
      <c r="H17748" s="136"/>
      <c r="K17748" s="136"/>
      <c r="O17748" s="136"/>
      <c r="T17748" s="136"/>
      <c r="W17748" s="136"/>
      <c r="Z17748" s="136"/>
      <c r="AC17748" s="136"/>
    </row>
    <row r="17749" spans="2:29">
      <c r="B17749" s="136"/>
      <c r="E17749" s="136"/>
      <c r="H17749" s="136"/>
      <c r="K17749" s="136"/>
      <c r="O17749" s="136"/>
      <c r="T17749" s="136"/>
      <c r="W17749" s="136"/>
      <c r="Z17749" s="136"/>
      <c r="AC17749" s="136"/>
    </row>
    <row r="17750" spans="2:29">
      <c r="B17750" s="136"/>
      <c r="E17750" s="136"/>
      <c r="H17750" s="136"/>
      <c r="K17750" s="136"/>
      <c r="O17750" s="136"/>
      <c r="T17750" s="136"/>
      <c r="W17750" s="136"/>
      <c r="Z17750" s="136"/>
      <c r="AC17750" s="136"/>
    </row>
    <row r="17751" spans="2:29">
      <c r="B17751" s="136"/>
      <c r="E17751" s="136"/>
      <c r="H17751" s="136"/>
      <c r="K17751" s="136"/>
      <c r="O17751" s="136"/>
      <c r="T17751" s="136"/>
      <c r="W17751" s="136"/>
      <c r="Z17751" s="136"/>
      <c r="AC17751" s="136"/>
    </row>
    <row r="17752" spans="2:29">
      <c r="B17752" s="136"/>
      <c r="E17752" s="136"/>
      <c r="H17752" s="136"/>
      <c r="K17752" s="136"/>
      <c r="O17752" s="136"/>
      <c r="T17752" s="136"/>
      <c r="W17752" s="136"/>
      <c r="Z17752" s="136"/>
      <c r="AC17752" s="136"/>
    </row>
    <row r="17753" spans="2:29">
      <c r="B17753" s="136"/>
      <c r="E17753" s="136"/>
      <c r="H17753" s="136"/>
      <c r="K17753" s="136"/>
      <c r="O17753" s="136"/>
      <c r="T17753" s="136"/>
      <c r="W17753" s="136"/>
      <c r="Z17753" s="136"/>
      <c r="AC17753" s="136"/>
    </row>
    <row r="17754" spans="2:29">
      <c r="B17754" s="136"/>
      <c r="E17754" s="136"/>
      <c r="H17754" s="136"/>
      <c r="K17754" s="136"/>
      <c r="O17754" s="136"/>
      <c r="T17754" s="136"/>
      <c r="W17754" s="136"/>
      <c r="Z17754" s="136"/>
      <c r="AC17754" s="136"/>
    </row>
    <row r="17755" spans="2:29">
      <c r="B17755" s="136"/>
      <c r="E17755" s="136"/>
      <c r="H17755" s="136"/>
      <c r="K17755" s="136"/>
      <c r="O17755" s="136"/>
      <c r="T17755" s="136"/>
      <c r="W17755" s="136"/>
      <c r="Z17755" s="136"/>
      <c r="AC17755" s="136"/>
    </row>
    <row r="17756" spans="2:29">
      <c r="B17756" s="136"/>
      <c r="E17756" s="136"/>
      <c r="H17756" s="136"/>
      <c r="K17756" s="136"/>
      <c r="O17756" s="136"/>
      <c r="T17756" s="136"/>
      <c r="W17756" s="136"/>
      <c r="Z17756" s="136"/>
      <c r="AC17756" s="136"/>
    </row>
    <row r="17757" spans="2:29">
      <c r="B17757" s="136"/>
      <c r="E17757" s="136"/>
      <c r="H17757" s="136"/>
      <c r="K17757" s="136"/>
      <c r="O17757" s="136"/>
      <c r="T17757" s="136"/>
      <c r="W17757" s="136"/>
      <c r="Z17757" s="136"/>
      <c r="AC17757" s="136"/>
    </row>
    <row r="17758" spans="2:29">
      <c r="B17758" s="136"/>
      <c r="E17758" s="136"/>
      <c r="H17758" s="136"/>
      <c r="K17758" s="136"/>
      <c r="O17758" s="136"/>
      <c r="T17758" s="136"/>
      <c r="W17758" s="136"/>
      <c r="Z17758" s="136"/>
      <c r="AC17758" s="136"/>
    </row>
    <row r="17759" spans="2:29">
      <c r="B17759" s="136"/>
      <c r="E17759" s="136"/>
      <c r="H17759" s="136"/>
      <c r="K17759" s="136"/>
      <c r="O17759" s="136"/>
      <c r="T17759" s="136"/>
      <c r="W17759" s="136"/>
      <c r="Z17759" s="136"/>
      <c r="AC17759" s="136"/>
    </row>
    <row r="17760" spans="2:29">
      <c r="B17760" s="136"/>
      <c r="E17760" s="136"/>
      <c r="H17760" s="136"/>
      <c r="K17760" s="136"/>
      <c r="O17760" s="136"/>
      <c r="T17760" s="136"/>
      <c r="W17760" s="136"/>
      <c r="Z17760" s="136"/>
      <c r="AC17760" s="136"/>
    </row>
    <row r="17761" spans="2:29">
      <c r="B17761" s="136"/>
      <c r="E17761" s="136"/>
      <c r="H17761" s="136"/>
      <c r="K17761" s="136"/>
      <c r="O17761" s="136"/>
      <c r="T17761" s="136"/>
      <c r="W17761" s="136"/>
      <c r="Z17761" s="136"/>
      <c r="AC17761" s="136"/>
    </row>
    <row r="17762" spans="2:29">
      <c r="B17762" s="136"/>
      <c r="E17762" s="136"/>
      <c r="H17762" s="136"/>
      <c r="K17762" s="136"/>
      <c r="O17762" s="136"/>
      <c r="T17762" s="136"/>
      <c r="W17762" s="136"/>
      <c r="Z17762" s="136"/>
      <c r="AC17762" s="136"/>
    </row>
    <row r="17763" spans="2:29">
      <c r="B17763" s="136"/>
      <c r="E17763" s="136"/>
      <c r="H17763" s="136"/>
      <c r="K17763" s="136"/>
      <c r="O17763" s="136"/>
      <c r="T17763" s="136"/>
      <c r="W17763" s="136"/>
      <c r="Z17763" s="136"/>
      <c r="AC17763" s="136"/>
    </row>
    <row r="17764" spans="2:29">
      <c r="B17764" s="136"/>
      <c r="E17764" s="136"/>
      <c r="H17764" s="136"/>
      <c r="K17764" s="136"/>
      <c r="O17764" s="136"/>
      <c r="T17764" s="136"/>
      <c r="W17764" s="136"/>
      <c r="Z17764" s="136"/>
      <c r="AC17764" s="136"/>
    </row>
    <row r="17765" spans="2:29">
      <c r="B17765" s="136"/>
      <c r="E17765" s="136"/>
      <c r="H17765" s="136"/>
      <c r="K17765" s="136"/>
      <c r="O17765" s="136"/>
      <c r="T17765" s="136"/>
      <c r="W17765" s="136"/>
      <c r="Z17765" s="136"/>
      <c r="AC17765" s="136"/>
    </row>
    <row r="17766" spans="2:29">
      <c r="B17766" s="136"/>
      <c r="E17766" s="136"/>
      <c r="H17766" s="136"/>
      <c r="K17766" s="136"/>
      <c r="O17766" s="136"/>
      <c r="T17766" s="136"/>
      <c r="W17766" s="136"/>
      <c r="Z17766" s="136"/>
      <c r="AC17766" s="136"/>
    </row>
    <row r="17767" spans="2:29">
      <c r="B17767" s="136"/>
      <c r="E17767" s="136"/>
      <c r="H17767" s="136"/>
      <c r="K17767" s="136"/>
      <c r="O17767" s="136"/>
      <c r="T17767" s="136"/>
      <c r="W17767" s="136"/>
      <c r="Z17767" s="136"/>
      <c r="AC17767" s="136"/>
    </row>
    <row r="17768" spans="2:29">
      <c r="B17768" s="136"/>
      <c r="E17768" s="136"/>
      <c r="H17768" s="136"/>
      <c r="K17768" s="136"/>
      <c r="O17768" s="136"/>
      <c r="T17768" s="136"/>
      <c r="W17768" s="136"/>
      <c r="Z17768" s="136"/>
      <c r="AC17768" s="136"/>
    </row>
    <row r="17769" spans="2:29">
      <c r="B17769" s="136"/>
      <c r="E17769" s="136"/>
      <c r="H17769" s="136"/>
      <c r="K17769" s="136"/>
      <c r="O17769" s="136"/>
      <c r="T17769" s="136"/>
      <c r="W17769" s="136"/>
      <c r="Z17769" s="136"/>
      <c r="AC17769" s="136"/>
    </row>
    <row r="17770" spans="2:29">
      <c r="B17770" s="136"/>
      <c r="E17770" s="136"/>
      <c r="H17770" s="136"/>
      <c r="K17770" s="136"/>
      <c r="O17770" s="136"/>
      <c r="T17770" s="136"/>
      <c r="W17770" s="136"/>
      <c r="Z17770" s="136"/>
      <c r="AC17770" s="136"/>
    </row>
    <row r="17771" spans="2:29">
      <c r="B17771" s="136"/>
      <c r="E17771" s="136"/>
      <c r="H17771" s="136"/>
      <c r="K17771" s="136"/>
      <c r="O17771" s="136"/>
      <c r="T17771" s="136"/>
      <c r="W17771" s="136"/>
      <c r="Z17771" s="136"/>
      <c r="AC17771" s="136"/>
    </row>
    <row r="17772" spans="2:29">
      <c r="B17772" s="136"/>
      <c r="E17772" s="136"/>
      <c r="H17772" s="136"/>
      <c r="K17772" s="136"/>
      <c r="O17772" s="136"/>
      <c r="T17772" s="136"/>
      <c r="W17772" s="136"/>
      <c r="Z17772" s="136"/>
      <c r="AC17772" s="136"/>
    </row>
    <row r="17773" spans="2:29">
      <c r="B17773" s="136"/>
      <c r="E17773" s="136"/>
      <c r="H17773" s="136"/>
      <c r="K17773" s="136"/>
      <c r="O17773" s="136"/>
      <c r="T17773" s="136"/>
      <c r="W17773" s="136"/>
      <c r="Z17773" s="136"/>
      <c r="AC17773" s="136"/>
    </row>
    <row r="17774" spans="2:29">
      <c r="B17774" s="136"/>
      <c r="E17774" s="136"/>
      <c r="H17774" s="136"/>
      <c r="K17774" s="136"/>
      <c r="O17774" s="136"/>
      <c r="T17774" s="136"/>
      <c r="W17774" s="136"/>
      <c r="Z17774" s="136"/>
      <c r="AC17774" s="136"/>
    </row>
    <row r="17775" spans="2:29">
      <c r="B17775" s="136"/>
      <c r="E17775" s="136"/>
      <c r="H17775" s="136"/>
      <c r="K17775" s="136"/>
      <c r="O17775" s="136"/>
      <c r="T17775" s="136"/>
      <c r="W17775" s="136"/>
      <c r="Z17775" s="136"/>
      <c r="AC17775" s="136"/>
    </row>
    <row r="17776" spans="2:29">
      <c r="B17776" s="136"/>
      <c r="E17776" s="136"/>
      <c r="H17776" s="136"/>
      <c r="K17776" s="136"/>
      <c r="O17776" s="136"/>
      <c r="T17776" s="136"/>
      <c r="W17776" s="136"/>
      <c r="Z17776" s="136"/>
      <c r="AC17776" s="136"/>
    </row>
    <row r="17777" spans="2:29">
      <c r="B17777" s="136"/>
      <c r="E17777" s="136"/>
      <c r="H17777" s="136"/>
      <c r="K17777" s="136"/>
      <c r="O17777" s="136"/>
      <c r="T17777" s="136"/>
      <c r="W17777" s="136"/>
      <c r="Z17777" s="136"/>
      <c r="AC17777" s="136"/>
    </row>
    <row r="17778" spans="2:29">
      <c r="B17778" s="136"/>
      <c r="E17778" s="136"/>
      <c r="H17778" s="136"/>
      <c r="K17778" s="136"/>
      <c r="O17778" s="136"/>
      <c r="T17778" s="136"/>
      <c r="W17778" s="136"/>
      <c r="Z17778" s="136"/>
      <c r="AC17778" s="136"/>
    </row>
    <row r="17779" spans="2:29">
      <c r="B17779" s="136"/>
      <c r="E17779" s="136"/>
      <c r="H17779" s="136"/>
      <c r="K17779" s="136"/>
      <c r="O17779" s="136"/>
      <c r="T17779" s="136"/>
      <c r="W17779" s="136"/>
      <c r="Z17779" s="136"/>
      <c r="AC17779" s="136"/>
    </row>
    <row r="17780" spans="2:29">
      <c r="B17780" s="136"/>
      <c r="E17780" s="136"/>
      <c r="H17780" s="136"/>
      <c r="K17780" s="136"/>
      <c r="O17780" s="136"/>
      <c r="T17780" s="136"/>
      <c r="W17780" s="136"/>
      <c r="Z17780" s="136"/>
      <c r="AC17780" s="136"/>
    </row>
    <row r="17781" spans="2:29">
      <c r="B17781" s="136"/>
      <c r="E17781" s="136"/>
      <c r="H17781" s="136"/>
      <c r="K17781" s="136"/>
      <c r="O17781" s="136"/>
      <c r="T17781" s="136"/>
      <c r="W17781" s="136"/>
      <c r="Z17781" s="136"/>
      <c r="AC17781" s="136"/>
    </row>
    <row r="17782" spans="2:29">
      <c r="B17782" s="136"/>
      <c r="E17782" s="136"/>
      <c r="H17782" s="136"/>
      <c r="K17782" s="136"/>
      <c r="O17782" s="136"/>
      <c r="T17782" s="136"/>
      <c r="W17782" s="136"/>
      <c r="Z17782" s="136"/>
      <c r="AC17782" s="136"/>
    </row>
    <row r="17783" spans="2:29">
      <c r="B17783" s="136"/>
      <c r="E17783" s="136"/>
      <c r="H17783" s="136"/>
      <c r="K17783" s="136"/>
      <c r="O17783" s="136"/>
      <c r="T17783" s="136"/>
      <c r="W17783" s="136"/>
      <c r="Z17783" s="136"/>
      <c r="AC17783" s="136"/>
    </row>
    <row r="17784" spans="2:29">
      <c r="B17784" s="136"/>
      <c r="E17784" s="136"/>
      <c r="H17784" s="136"/>
      <c r="K17784" s="136"/>
      <c r="O17784" s="136"/>
      <c r="T17784" s="136"/>
      <c r="W17784" s="136"/>
      <c r="Z17784" s="136"/>
      <c r="AC17784" s="136"/>
    </row>
    <row r="17785" spans="2:29">
      <c r="B17785" s="136"/>
      <c r="E17785" s="136"/>
      <c r="H17785" s="136"/>
      <c r="K17785" s="136"/>
      <c r="O17785" s="136"/>
      <c r="T17785" s="136"/>
      <c r="W17785" s="136"/>
      <c r="Z17785" s="136"/>
      <c r="AC17785" s="136"/>
    </row>
    <row r="17786" spans="2:29">
      <c r="B17786" s="136"/>
      <c r="E17786" s="136"/>
      <c r="H17786" s="136"/>
      <c r="K17786" s="136"/>
      <c r="O17786" s="136"/>
      <c r="T17786" s="136"/>
      <c r="W17786" s="136"/>
      <c r="Z17786" s="136"/>
      <c r="AC17786" s="136"/>
    </row>
    <row r="17787" spans="2:29">
      <c r="B17787" s="136"/>
      <c r="E17787" s="136"/>
      <c r="H17787" s="136"/>
      <c r="K17787" s="136"/>
      <c r="O17787" s="136"/>
      <c r="T17787" s="136"/>
      <c r="W17787" s="136"/>
      <c r="Z17787" s="136"/>
      <c r="AC17787" s="136"/>
    </row>
    <row r="17788" spans="2:29">
      <c r="B17788" s="136"/>
      <c r="E17788" s="136"/>
      <c r="H17788" s="136"/>
      <c r="K17788" s="136"/>
      <c r="O17788" s="136"/>
      <c r="T17788" s="136"/>
      <c r="W17788" s="136"/>
      <c r="Z17788" s="136"/>
      <c r="AC17788" s="136"/>
    </row>
    <row r="17789" spans="2:29">
      <c r="B17789" s="136"/>
      <c r="E17789" s="136"/>
      <c r="H17789" s="136"/>
      <c r="K17789" s="136"/>
      <c r="O17789" s="136"/>
      <c r="T17789" s="136"/>
      <c r="W17789" s="136"/>
      <c r="Z17789" s="136"/>
      <c r="AC17789" s="136"/>
    </row>
    <row r="17790" spans="2:29">
      <c r="B17790" s="136"/>
      <c r="E17790" s="136"/>
      <c r="H17790" s="136"/>
      <c r="K17790" s="136"/>
      <c r="O17790" s="136"/>
      <c r="T17790" s="136"/>
      <c r="W17790" s="136"/>
      <c r="Z17790" s="136"/>
      <c r="AC17790" s="136"/>
    </row>
    <row r="17791" spans="2:29">
      <c r="B17791" s="136"/>
      <c r="E17791" s="136"/>
      <c r="H17791" s="136"/>
      <c r="K17791" s="136"/>
      <c r="O17791" s="136"/>
      <c r="T17791" s="136"/>
      <c r="W17791" s="136"/>
      <c r="Z17791" s="136"/>
      <c r="AC17791" s="136"/>
    </row>
    <row r="17792" spans="2:29">
      <c r="B17792" s="136"/>
      <c r="E17792" s="136"/>
      <c r="H17792" s="136"/>
      <c r="K17792" s="136"/>
      <c r="O17792" s="136"/>
      <c r="T17792" s="136"/>
      <c r="W17792" s="136"/>
      <c r="Z17792" s="136"/>
      <c r="AC17792" s="136"/>
    </row>
    <row r="17793" spans="2:29">
      <c r="B17793" s="136"/>
      <c r="E17793" s="136"/>
      <c r="H17793" s="136"/>
      <c r="K17793" s="136"/>
      <c r="O17793" s="136"/>
      <c r="T17793" s="136"/>
      <c r="W17793" s="136"/>
      <c r="Z17793" s="136"/>
      <c r="AC17793" s="136"/>
    </row>
    <row r="17794" spans="2:29">
      <c r="B17794" s="136"/>
      <c r="E17794" s="136"/>
      <c r="H17794" s="136"/>
      <c r="K17794" s="136"/>
      <c r="O17794" s="136"/>
      <c r="T17794" s="136"/>
      <c r="W17794" s="136"/>
      <c r="Z17794" s="136"/>
      <c r="AC17794" s="136"/>
    </row>
    <row r="17795" spans="2:29">
      <c r="B17795" s="136"/>
      <c r="E17795" s="136"/>
      <c r="H17795" s="136"/>
      <c r="K17795" s="136"/>
      <c r="O17795" s="136"/>
      <c r="T17795" s="136"/>
      <c r="W17795" s="136"/>
      <c r="Z17795" s="136"/>
      <c r="AC17795" s="136"/>
    </row>
    <row r="17796" spans="2:29">
      <c r="B17796" s="136"/>
      <c r="E17796" s="136"/>
      <c r="H17796" s="136"/>
      <c r="K17796" s="136"/>
      <c r="O17796" s="136"/>
      <c r="T17796" s="136"/>
      <c r="W17796" s="136"/>
      <c r="Z17796" s="136"/>
      <c r="AC17796" s="136"/>
    </row>
    <row r="17797" spans="2:29">
      <c r="B17797" s="136"/>
      <c r="E17797" s="136"/>
      <c r="H17797" s="136"/>
      <c r="K17797" s="136"/>
      <c r="O17797" s="136"/>
      <c r="T17797" s="136"/>
      <c r="W17797" s="136"/>
      <c r="Z17797" s="136"/>
      <c r="AC17797" s="136"/>
    </row>
    <row r="17798" spans="2:29">
      <c r="B17798" s="136"/>
      <c r="E17798" s="136"/>
      <c r="H17798" s="136"/>
      <c r="K17798" s="136"/>
      <c r="O17798" s="136"/>
      <c r="T17798" s="136"/>
      <c r="W17798" s="136"/>
      <c r="Z17798" s="136"/>
      <c r="AC17798" s="136"/>
    </row>
    <row r="17799" spans="2:29">
      <c r="B17799" s="136"/>
      <c r="E17799" s="136"/>
      <c r="H17799" s="136"/>
      <c r="K17799" s="136"/>
      <c r="O17799" s="136"/>
      <c r="T17799" s="136"/>
      <c r="W17799" s="136"/>
      <c r="Z17799" s="136"/>
      <c r="AC17799" s="136"/>
    </row>
    <row r="17800" spans="2:29">
      <c r="B17800" s="136"/>
      <c r="E17800" s="136"/>
      <c r="H17800" s="136"/>
      <c r="K17800" s="136"/>
      <c r="O17800" s="136"/>
      <c r="T17800" s="136"/>
      <c r="W17800" s="136"/>
      <c r="Z17800" s="136"/>
      <c r="AC17800" s="136"/>
    </row>
    <row r="17801" spans="2:29">
      <c r="B17801" s="136"/>
      <c r="E17801" s="136"/>
      <c r="H17801" s="136"/>
      <c r="K17801" s="136"/>
      <c r="O17801" s="136"/>
      <c r="T17801" s="136"/>
      <c r="W17801" s="136"/>
      <c r="Z17801" s="136"/>
      <c r="AC17801" s="136"/>
    </row>
    <row r="17802" spans="2:29">
      <c r="B17802" s="136"/>
      <c r="E17802" s="136"/>
      <c r="H17802" s="136"/>
      <c r="K17802" s="136"/>
      <c r="O17802" s="136"/>
      <c r="T17802" s="136"/>
      <c r="W17802" s="136"/>
      <c r="Z17802" s="136"/>
      <c r="AC17802" s="136"/>
    </row>
    <row r="17803" spans="2:29">
      <c r="B17803" s="136"/>
      <c r="E17803" s="136"/>
      <c r="H17803" s="136"/>
      <c r="K17803" s="136"/>
      <c r="O17803" s="136"/>
      <c r="T17803" s="136"/>
      <c r="W17803" s="136"/>
      <c r="Z17803" s="136"/>
      <c r="AC17803" s="136"/>
    </row>
    <row r="17804" spans="2:29">
      <c r="B17804" s="136"/>
      <c r="E17804" s="136"/>
      <c r="H17804" s="136"/>
      <c r="K17804" s="136"/>
      <c r="O17804" s="136"/>
      <c r="T17804" s="136"/>
      <c r="W17804" s="136"/>
      <c r="Z17804" s="136"/>
      <c r="AC17804" s="136"/>
    </row>
    <row r="17805" spans="2:29">
      <c r="B17805" s="136"/>
      <c r="E17805" s="136"/>
      <c r="H17805" s="136"/>
      <c r="K17805" s="136"/>
      <c r="O17805" s="136"/>
      <c r="T17805" s="136"/>
      <c r="W17805" s="136"/>
      <c r="Z17805" s="136"/>
      <c r="AC17805" s="136"/>
    </row>
    <row r="17806" spans="2:29">
      <c r="B17806" s="136"/>
      <c r="E17806" s="136"/>
      <c r="H17806" s="136"/>
      <c r="K17806" s="136"/>
      <c r="O17806" s="136"/>
      <c r="T17806" s="136"/>
      <c r="W17806" s="136"/>
      <c r="Z17806" s="136"/>
      <c r="AC17806" s="136"/>
    </row>
    <row r="17807" spans="2:29">
      <c r="B17807" s="136"/>
      <c r="E17807" s="136"/>
      <c r="H17807" s="136"/>
      <c r="K17807" s="136"/>
      <c r="O17807" s="136"/>
      <c r="T17807" s="136"/>
      <c r="W17807" s="136"/>
      <c r="Z17807" s="136"/>
      <c r="AC17807" s="136"/>
    </row>
    <row r="17808" spans="2:29">
      <c r="B17808" s="136"/>
      <c r="E17808" s="136"/>
      <c r="H17808" s="136"/>
      <c r="K17808" s="136"/>
      <c r="O17808" s="136"/>
      <c r="T17808" s="136"/>
      <c r="W17808" s="136"/>
      <c r="Z17808" s="136"/>
      <c r="AC17808" s="136"/>
    </row>
    <row r="17809" spans="2:29">
      <c r="B17809" s="136"/>
      <c r="E17809" s="136"/>
      <c r="H17809" s="136"/>
      <c r="K17809" s="136"/>
      <c r="O17809" s="136"/>
      <c r="T17809" s="136"/>
      <c r="W17809" s="136"/>
      <c r="Z17809" s="136"/>
      <c r="AC17809" s="136"/>
    </row>
    <row r="17810" spans="2:29">
      <c r="B17810" s="136"/>
      <c r="E17810" s="136"/>
      <c r="H17810" s="136"/>
      <c r="K17810" s="136"/>
      <c r="O17810" s="136"/>
      <c r="T17810" s="136"/>
      <c r="W17810" s="136"/>
      <c r="Z17810" s="136"/>
      <c r="AC17810" s="136"/>
    </row>
    <row r="17811" spans="2:29">
      <c r="B17811" s="136"/>
      <c r="E17811" s="136"/>
      <c r="H17811" s="136"/>
      <c r="K17811" s="136"/>
      <c r="O17811" s="136"/>
      <c r="T17811" s="136"/>
      <c r="W17811" s="136"/>
      <c r="Z17811" s="136"/>
      <c r="AC17811" s="136"/>
    </row>
    <row r="17812" spans="2:29">
      <c r="B17812" s="136"/>
      <c r="E17812" s="136"/>
      <c r="H17812" s="136"/>
      <c r="K17812" s="136"/>
      <c r="O17812" s="136"/>
      <c r="T17812" s="136"/>
      <c r="W17812" s="136"/>
      <c r="Z17812" s="136"/>
      <c r="AC17812" s="136"/>
    </row>
    <row r="17813" spans="2:29">
      <c r="B17813" s="136"/>
      <c r="E17813" s="136"/>
      <c r="H17813" s="136"/>
      <c r="K17813" s="136"/>
      <c r="O17813" s="136"/>
      <c r="T17813" s="136"/>
      <c r="W17813" s="136"/>
      <c r="Z17813" s="136"/>
      <c r="AC17813" s="136"/>
    </row>
    <row r="17814" spans="2:29">
      <c r="B17814" s="136"/>
      <c r="E17814" s="136"/>
      <c r="H17814" s="136"/>
      <c r="K17814" s="136"/>
      <c r="O17814" s="136"/>
      <c r="T17814" s="136"/>
      <c r="W17814" s="136"/>
      <c r="Z17814" s="136"/>
      <c r="AC17814" s="136"/>
    </row>
    <row r="17815" spans="2:29">
      <c r="B17815" s="136"/>
      <c r="E17815" s="136"/>
      <c r="H17815" s="136"/>
      <c r="K17815" s="136"/>
      <c r="O17815" s="136"/>
      <c r="T17815" s="136"/>
      <c r="W17815" s="136"/>
      <c r="Z17815" s="136"/>
      <c r="AC17815" s="136"/>
    </row>
    <row r="17816" spans="2:29">
      <c r="B17816" s="136"/>
      <c r="E17816" s="136"/>
      <c r="H17816" s="136"/>
      <c r="K17816" s="136"/>
      <c r="O17816" s="136"/>
      <c r="T17816" s="136"/>
      <c r="W17816" s="136"/>
      <c r="Z17816" s="136"/>
      <c r="AC17816" s="136"/>
    </row>
    <row r="17817" spans="2:29">
      <c r="B17817" s="136"/>
      <c r="E17817" s="136"/>
      <c r="H17817" s="136"/>
      <c r="K17817" s="136"/>
      <c r="O17817" s="136"/>
      <c r="T17817" s="136"/>
      <c r="W17817" s="136"/>
      <c r="Z17817" s="136"/>
      <c r="AC17817" s="136"/>
    </row>
    <row r="17818" spans="2:29">
      <c r="B17818" s="136"/>
      <c r="E17818" s="136"/>
      <c r="H17818" s="136"/>
      <c r="K17818" s="136"/>
      <c r="O17818" s="136"/>
      <c r="T17818" s="136"/>
      <c r="W17818" s="136"/>
      <c r="Z17818" s="136"/>
      <c r="AC17818" s="136"/>
    </row>
    <row r="17819" spans="2:29">
      <c r="B17819" s="136"/>
      <c r="E17819" s="136"/>
      <c r="H17819" s="136"/>
      <c r="K17819" s="136"/>
      <c r="O17819" s="136"/>
      <c r="T17819" s="136"/>
      <c r="W17819" s="136"/>
      <c r="Z17819" s="136"/>
      <c r="AC17819" s="136"/>
    </row>
    <row r="17820" spans="2:29">
      <c r="B17820" s="136"/>
      <c r="E17820" s="136"/>
      <c r="H17820" s="136"/>
      <c r="K17820" s="136"/>
      <c r="O17820" s="136"/>
      <c r="T17820" s="136"/>
      <c r="W17820" s="136"/>
      <c r="Z17820" s="136"/>
      <c r="AC17820" s="136"/>
    </row>
    <row r="17821" spans="2:29">
      <c r="B17821" s="136"/>
      <c r="E17821" s="136"/>
      <c r="H17821" s="136"/>
      <c r="K17821" s="136"/>
      <c r="O17821" s="136"/>
      <c r="T17821" s="136"/>
      <c r="W17821" s="136"/>
      <c r="Z17821" s="136"/>
      <c r="AC17821" s="136"/>
    </row>
    <row r="17822" spans="2:29">
      <c r="B17822" s="136"/>
      <c r="E17822" s="136"/>
      <c r="H17822" s="136"/>
      <c r="K17822" s="136"/>
      <c r="O17822" s="136"/>
      <c r="T17822" s="136"/>
      <c r="W17822" s="136"/>
      <c r="Z17822" s="136"/>
      <c r="AC17822" s="136"/>
    </row>
    <row r="17823" spans="2:29">
      <c r="B17823" s="136"/>
      <c r="E17823" s="136"/>
      <c r="H17823" s="136"/>
      <c r="K17823" s="136"/>
      <c r="O17823" s="136"/>
      <c r="T17823" s="136"/>
      <c r="W17823" s="136"/>
      <c r="Z17823" s="136"/>
      <c r="AC17823" s="136"/>
    </row>
    <row r="17824" spans="2:29">
      <c r="B17824" s="136"/>
      <c r="E17824" s="136"/>
      <c r="H17824" s="136"/>
      <c r="K17824" s="136"/>
      <c r="O17824" s="136"/>
      <c r="T17824" s="136"/>
      <c r="W17824" s="136"/>
      <c r="Z17824" s="136"/>
      <c r="AC17824" s="136"/>
    </row>
    <row r="17825" spans="2:29">
      <c r="B17825" s="136"/>
      <c r="E17825" s="136"/>
      <c r="H17825" s="136"/>
      <c r="K17825" s="136"/>
      <c r="O17825" s="136"/>
      <c r="T17825" s="136"/>
      <c r="W17825" s="136"/>
      <c r="Z17825" s="136"/>
      <c r="AC17825" s="136"/>
    </row>
    <row r="17826" spans="2:29">
      <c r="B17826" s="136"/>
      <c r="E17826" s="136"/>
      <c r="H17826" s="136"/>
      <c r="K17826" s="136"/>
      <c r="O17826" s="136"/>
      <c r="T17826" s="136"/>
      <c r="W17826" s="136"/>
      <c r="Z17826" s="136"/>
      <c r="AC17826" s="136"/>
    </row>
    <row r="17827" spans="2:29">
      <c r="B17827" s="136"/>
      <c r="E17827" s="136"/>
      <c r="H17827" s="136"/>
      <c r="K17827" s="136"/>
      <c r="O17827" s="136"/>
      <c r="T17827" s="136"/>
      <c r="W17827" s="136"/>
      <c r="Z17827" s="136"/>
      <c r="AC17827" s="136"/>
    </row>
    <row r="17828" spans="2:29">
      <c r="B17828" s="136"/>
      <c r="E17828" s="136"/>
      <c r="H17828" s="136"/>
      <c r="K17828" s="136"/>
      <c r="O17828" s="136"/>
      <c r="T17828" s="136"/>
      <c r="W17828" s="136"/>
      <c r="Z17828" s="136"/>
      <c r="AC17828" s="136"/>
    </row>
    <row r="17829" spans="2:29">
      <c r="B17829" s="136"/>
      <c r="E17829" s="136"/>
      <c r="H17829" s="136"/>
      <c r="K17829" s="136"/>
      <c r="O17829" s="136"/>
      <c r="T17829" s="136"/>
      <c r="W17829" s="136"/>
      <c r="Z17829" s="136"/>
      <c r="AC17829" s="136"/>
    </row>
    <row r="17830" spans="2:29">
      <c r="B17830" s="136"/>
      <c r="E17830" s="136"/>
      <c r="H17830" s="136"/>
      <c r="K17830" s="136"/>
      <c r="O17830" s="136"/>
      <c r="T17830" s="136"/>
      <c r="W17830" s="136"/>
      <c r="Z17830" s="136"/>
      <c r="AC17830" s="136"/>
    </row>
    <row r="17831" spans="2:29">
      <c r="B17831" s="136"/>
      <c r="E17831" s="136"/>
      <c r="H17831" s="136"/>
      <c r="K17831" s="136"/>
      <c r="O17831" s="136"/>
      <c r="T17831" s="136"/>
      <c r="W17831" s="136"/>
      <c r="Z17831" s="136"/>
      <c r="AC17831" s="136"/>
    </row>
    <row r="17832" spans="2:29">
      <c r="B17832" s="136"/>
      <c r="E17832" s="136"/>
      <c r="H17832" s="136"/>
      <c r="K17832" s="136"/>
      <c r="O17832" s="136"/>
      <c r="T17832" s="136"/>
      <c r="W17832" s="136"/>
      <c r="Z17832" s="136"/>
      <c r="AC17832" s="136"/>
    </row>
    <row r="17833" spans="2:29">
      <c r="B17833" s="136"/>
      <c r="E17833" s="136"/>
      <c r="H17833" s="136"/>
      <c r="K17833" s="136"/>
      <c r="O17833" s="136"/>
      <c r="T17833" s="136"/>
      <c r="W17833" s="136"/>
      <c r="Z17833" s="136"/>
      <c r="AC17833" s="136"/>
    </row>
    <row r="17834" spans="2:29">
      <c r="B17834" s="136"/>
      <c r="E17834" s="136"/>
      <c r="H17834" s="136"/>
      <c r="K17834" s="136"/>
      <c r="O17834" s="136"/>
      <c r="T17834" s="136"/>
      <c r="W17834" s="136"/>
      <c r="Z17834" s="136"/>
      <c r="AC17834" s="136"/>
    </row>
    <row r="17835" spans="2:29">
      <c r="B17835" s="136"/>
      <c r="E17835" s="136"/>
      <c r="H17835" s="136"/>
      <c r="K17835" s="136"/>
      <c r="O17835" s="136"/>
      <c r="T17835" s="136"/>
      <c r="W17835" s="136"/>
      <c r="Z17835" s="136"/>
      <c r="AC17835" s="136"/>
    </row>
    <row r="17836" spans="2:29">
      <c r="B17836" s="136"/>
      <c r="E17836" s="136"/>
      <c r="H17836" s="136"/>
      <c r="K17836" s="136"/>
      <c r="O17836" s="136"/>
      <c r="T17836" s="136"/>
      <c r="W17836" s="136"/>
      <c r="Z17836" s="136"/>
      <c r="AC17836" s="136"/>
    </row>
    <row r="17837" spans="2:29">
      <c r="B17837" s="136"/>
      <c r="E17837" s="136"/>
      <c r="H17837" s="136"/>
      <c r="K17837" s="136"/>
      <c r="O17837" s="136"/>
      <c r="T17837" s="136"/>
      <c r="W17837" s="136"/>
      <c r="Z17837" s="136"/>
      <c r="AC17837" s="136"/>
    </row>
    <row r="17838" spans="2:29">
      <c r="B17838" s="136"/>
      <c r="E17838" s="136"/>
      <c r="H17838" s="136"/>
      <c r="K17838" s="136"/>
      <c r="O17838" s="136"/>
      <c r="T17838" s="136"/>
      <c r="W17838" s="136"/>
      <c r="Z17838" s="136"/>
      <c r="AC17838" s="136"/>
    </row>
    <row r="17839" spans="2:29">
      <c r="B17839" s="136"/>
      <c r="E17839" s="136"/>
      <c r="H17839" s="136"/>
      <c r="K17839" s="136"/>
      <c r="O17839" s="136"/>
      <c r="T17839" s="136"/>
      <c r="W17839" s="136"/>
      <c r="Z17839" s="136"/>
      <c r="AC17839" s="136"/>
    </row>
    <row r="17840" spans="2:29">
      <c r="B17840" s="136"/>
      <c r="E17840" s="136"/>
      <c r="H17840" s="136"/>
      <c r="K17840" s="136"/>
      <c r="O17840" s="136"/>
      <c r="T17840" s="136"/>
      <c r="W17840" s="136"/>
      <c r="Z17840" s="136"/>
      <c r="AC17840" s="136"/>
    </row>
    <row r="17841" spans="2:29">
      <c r="B17841" s="136"/>
      <c r="E17841" s="136"/>
      <c r="H17841" s="136"/>
      <c r="K17841" s="136"/>
      <c r="O17841" s="136"/>
      <c r="T17841" s="136"/>
      <c r="W17841" s="136"/>
      <c r="Z17841" s="136"/>
      <c r="AC17841" s="136"/>
    </row>
    <row r="17842" spans="2:29">
      <c r="B17842" s="136"/>
      <c r="E17842" s="136"/>
      <c r="H17842" s="136"/>
      <c r="K17842" s="136"/>
      <c r="O17842" s="136"/>
      <c r="T17842" s="136"/>
      <c r="W17842" s="136"/>
      <c r="Z17842" s="136"/>
      <c r="AC17842" s="136"/>
    </row>
    <row r="17843" spans="2:29">
      <c r="B17843" s="136"/>
      <c r="E17843" s="136"/>
      <c r="H17843" s="136"/>
      <c r="K17843" s="136"/>
      <c r="O17843" s="136"/>
      <c r="T17843" s="136"/>
      <c r="W17843" s="136"/>
      <c r="Z17843" s="136"/>
      <c r="AC17843" s="136"/>
    </row>
    <row r="17844" spans="2:29">
      <c r="B17844" s="136"/>
      <c r="E17844" s="136"/>
      <c r="H17844" s="136"/>
      <c r="K17844" s="136"/>
      <c r="O17844" s="136"/>
      <c r="T17844" s="136"/>
      <c r="W17844" s="136"/>
      <c r="Z17844" s="136"/>
      <c r="AC17844" s="136"/>
    </row>
    <row r="17845" spans="2:29">
      <c r="B17845" s="136"/>
      <c r="E17845" s="136"/>
      <c r="H17845" s="136"/>
      <c r="K17845" s="136"/>
      <c r="O17845" s="136"/>
      <c r="T17845" s="136"/>
      <c r="W17845" s="136"/>
      <c r="Z17845" s="136"/>
      <c r="AC17845" s="136"/>
    </row>
    <row r="17846" spans="2:29">
      <c r="B17846" s="136"/>
      <c r="E17846" s="136"/>
      <c r="H17846" s="136"/>
      <c r="K17846" s="136"/>
      <c r="O17846" s="136"/>
      <c r="T17846" s="136"/>
      <c r="W17846" s="136"/>
      <c r="Z17846" s="136"/>
      <c r="AC17846" s="136"/>
    </row>
    <row r="17847" spans="2:29">
      <c r="B17847" s="136"/>
      <c r="E17847" s="136"/>
      <c r="H17847" s="136"/>
      <c r="K17847" s="136"/>
      <c r="O17847" s="136"/>
      <c r="T17847" s="136"/>
      <c r="W17847" s="136"/>
      <c r="Z17847" s="136"/>
      <c r="AC17847" s="136"/>
    </row>
    <row r="17848" spans="2:29">
      <c r="B17848" s="136"/>
      <c r="E17848" s="136"/>
      <c r="H17848" s="136"/>
      <c r="K17848" s="136"/>
      <c r="O17848" s="136"/>
      <c r="T17848" s="136"/>
      <c r="W17848" s="136"/>
      <c r="Z17848" s="136"/>
      <c r="AC17848" s="136"/>
    </row>
    <row r="17849" spans="2:29">
      <c r="B17849" s="136"/>
      <c r="E17849" s="136"/>
      <c r="H17849" s="136"/>
      <c r="K17849" s="136"/>
      <c r="O17849" s="136"/>
      <c r="T17849" s="136"/>
      <c r="W17849" s="136"/>
      <c r="Z17849" s="136"/>
      <c r="AC17849" s="136"/>
    </row>
    <row r="17850" spans="2:29">
      <c r="B17850" s="136"/>
      <c r="E17850" s="136"/>
      <c r="H17850" s="136"/>
      <c r="K17850" s="136"/>
      <c r="O17850" s="136"/>
      <c r="T17850" s="136"/>
      <c r="W17850" s="136"/>
      <c r="Z17850" s="136"/>
      <c r="AC17850" s="136"/>
    </row>
    <row r="17851" spans="2:29">
      <c r="B17851" s="136"/>
      <c r="E17851" s="136"/>
      <c r="H17851" s="136"/>
      <c r="K17851" s="136"/>
      <c r="O17851" s="136"/>
      <c r="T17851" s="136"/>
      <c r="W17851" s="136"/>
      <c r="Z17851" s="136"/>
      <c r="AC17851" s="136"/>
    </row>
    <row r="17852" spans="2:29">
      <c r="B17852" s="136"/>
      <c r="E17852" s="136"/>
      <c r="H17852" s="136"/>
      <c r="K17852" s="136"/>
      <c r="O17852" s="136"/>
      <c r="T17852" s="136"/>
      <c r="W17852" s="136"/>
      <c r="Z17852" s="136"/>
      <c r="AC17852" s="136"/>
    </row>
    <row r="17853" spans="2:29">
      <c r="B17853" s="136"/>
      <c r="E17853" s="136"/>
      <c r="H17853" s="136"/>
      <c r="K17853" s="136"/>
      <c r="O17853" s="136"/>
      <c r="T17853" s="136"/>
      <c r="W17853" s="136"/>
      <c r="Z17853" s="136"/>
      <c r="AC17853" s="136"/>
    </row>
    <row r="17854" spans="2:29">
      <c r="B17854" s="136"/>
      <c r="E17854" s="136"/>
      <c r="H17854" s="136"/>
      <c r="K17854" s="136"/>
      <c r="O17854" s="136"/>
      <c r="T17854" s="136"/>
      <c r="W17854" s="136"/>
      <c r="Z17854" s="136"/>
      <c r="AC17854" s="136"/>
    </row>
    <row r="17855" spans="2:29">
      <c r="B17855" s="136"/>
      <c r="E17855" s="136"/>
      <c r="H17855" s="136"/>
      <c r="K17855" s="136"/>
      <c r="O17855" s="136"/>
      <c r="T17855" s="136"/>
      <c r="W17855" s="136"/>
      <c r="Z17855" s="136"/>
      <c r="AC17855" s="136"/>
    </row>
    <row r="17856" spans="2:29">
      <c r="B17856" s="136"/>
      <c r="E17856" s="136"/>
      <c r="H17856" s="136"/>
      <c r="K17856" s="136"/>
      <c r="O17856" s="136"/>
      <c r="T17856" s="136"/>
      <c r="W17856" s="136"/>
      <c r="Z17856" s="136"/>
      <c r="AC17856" s="136"/>
    </row>
    <row r="17857" spans="2:29">
      <c r="B17857" s="136"/>
      <c r="E17857" s="136"/>
      <c r="H17857" s="136"/>
      <c r="K17857" s="136"/>
      <c r="O17857" s="136"/>
      <c r="T17857" s="136"/>
      <c r="W17857" s="136"/>
      <c r="Z17857" s="136"/>
      <c r="AC17857" s="136"/>
    </row>
    <row r="17858" spans="2:29">
      <c r="B17858" s="136"/>
      <c r="E17858" s="136"/>
      <c r="H17858" s="136"/>
      <c r="K17858" s="136"/>
      <c r="O17858" s="136"/>
      <c r="T17858" s="136"/>
      <c r="W17858" s="136"/>
      <c r="Z17858" s="136"/>
      <c r="AC17858" s="136"/>
    </row>
    <row r="17859" spans="2:29">
      <c r="B17859" s="136"/>
      <c r="E17859" s="136"/>
      <c r="H17859" s="136"/>
      <c r="K17859" s="136"/>
      <c r="O17859" s="136"/>
      <c r="T17859" s="136"/>
      <c r="W17859" s="136"/>
      <c r="Z17859" s="136"/>
      <c r="AC17859" s="136"/>
    </row>
    <row r="17860" spans="2:29">
      <c r="B17860" s="136"/>
      <c r="E17860" s="136"/>
      <c r="H17860" s="136"/>
      <c r="K17860" s="136"/>
      <c r="O17860" s="136"/>
      <c r="T17860" s="136"/>
      <c r="W17860" s="136"/>
      <c r="Z17860" s="136"/>
      <c r="AC17860" s="136"/>
    </row>
    <row r="17861" spans="2:29">
      <c r="B17861" s="136"/>
      <c r="E17861" s="136"/>
      <c r="H17861" s="136"/>
      <c r="K17861" s="136"/>
      <c r="O17861" s="136"/>
      <c r="T17861" s="136"/>
      <c r="W17861" s="136"/>
      <c r="Z17861" s="136"/>
      <c r="AC17861" s="136"/>
    </row>
    <row r="17862" spans="2:29">
      <c r="B17862" s="136"/>
      <c r="E17862" s="136"/>
      <c r="H17862" s="136"/>
      <c r="K17862" s="136"/>
      <c r="O17862" s="136"/>
      <c r="T17862" s="136"/>
      <c r="W17862" s="136"/>
      <c r="Z17862" s="136"/>
      <c r="AC17862" s="136"/>
    </row>
    <row r="17863" spans="2:29">
      <c r="B17863" s="136"/>
      <c r="E17863" s="136"/>
      <c r="H17863" s="136"/>
      <c r="K17863" s="136"/>
      <c r="O17863" s="136"/>
      <c r="T17863" s="136"/>
      <c r="W17863" s="136"/>
      <c r="Z17863" s="136"/>
      <c r="AC17863" s="136"/>
    </row>
    <row r="17864" spans="2:29">
      <c r="B17864" s="136"/>
      <c r="E17864" s="136"/>
      <c r="H17864" s="136"/>
      <c r="K17864" s="136"/>
      <c r="O17864" s="136"/>
      <c r="T17864" s="136"/>
      <c r="W17864" s="136"/>
      <c r="Z17864" s="136"/>
      <c r="AC17864" s="136"/>
    </row>
    <row r="17865" spans="2:29">
      <c r="B17865" s="136"/>
      <c r="E17865" s="136"/>
      <c r="H17865" s="136"/>
      <c r="K17865" s="136"/>
      <c r="O17865" s="136"/>
      <c r="T17865" s="136"/>
      <c r="W17865" s="136"/>
      <c r="Z17865" s="136"/>
      <c r="AC17865" s="136"/>
    </row>
    <row r="17866" spans="2:29">
      <c r="B17866" s="136"/>
      <c r="E17866" s="136"/>
      <c r="H17866" s="136"/>
      <c r="K17866" s="136"/>
      <c r="O17866" s="136"/>
      <c r="T17866" s="136"/>
      <c r="W17866" s="136"/>
      <c r="Z17866" s="136"/>
      <c r="AC17866" s="136"/>
    </row>
    <row r="17867" spans="2:29">
      <c r="B17867" s="136"/>
      <c r="E17867" s="136"/>
      <c r="H17867" s="136"/>
      <c r="K17867" s="136"/>
      <c r="O17867" s="136"/>
      <c r="T17867" s="136"/>
      <c r="W17867" s="136"/>
      <c r="Z17867" s="136"/>
      <c r="AC17867" s="136"/>
    </row>
    <row r="17868" spans="2:29">
      <c r="B17868" s="136"/>
      <c r="E17868" s="136"/>
      <c r="H17868" s="136"/>
      <c r="K17868" s="136"/>
      <c r="O17868" s="136"/>
      <c r="T17868" s="136"/>
      <c r="W17868" s="136"/>
      <c r="Z17868" s="136"/>
      <c r="AC17868" s="136"/>
    </row>
    <row r="17869" spans="2:29">
      <c r="B17869" s="136"/>
      <c r="E17869" s="136"/>
      <c r="H17869" s="136"/>
      <c r="K17869" s="136"/>
      <c r="O17869" s="136"/>
      <c r="T17869" s="136"/>
      <c r="W17869" s="136"/>
      <c r="Z17869" s="136"/>
      <c r="AC17869" s="136"/>
    </row>
    <row r="17870" spans="2:29">
      <c r="B17870" s="136"/>
      <c r="E17870" s="136"/>
      <c r="H17870" s="136"/>
      <c r="K17870" s="136"/>
      <c r="O17870" s="136"/>
      <c r="T17870" s="136"/>
      <c r="W17870" s="136"/>
      <c r="Z17870" s="136"/>
      <c r="AC17870" s="136"/>
    </row>
    <row r="17871" spans="2:29">
      <c r="B17871" s="136"/>
      <c r="E17871" s="136"/>
      <c r="H17871" s="136"/>
      <c r="K17871" s="136"/>
      <c r="O17871" s="136"/>
      <c r="T17871" s="136"/>
      <c r="W17871" s="136"/>
      <c r="Z17871" s="136"/>
      <c r="AC17871" s="136"/>
    </row>
    <row r="17872" spans="2:29">
      <c r="B17872" s="136"/>
      <c r="E17872" s="136"/>
      <c r="H17872" s="136"/>
      <c r="K17872" s="136"/>
      <c r="O17872" s="136"/>
      <c r="T17872" s="136"/>
      <c r="W17872" s="136"/>
      <c r="Z17872" s="136"/>
      <c r="AC17872" s="136"/>
    </row>
    <row r="17873" spans="2:29">
      <c r="B17873" s="136"/>
      <c r="E17873" s="136"/>
      <c r="H17873" s="136"/>
      <c r="K17873" s="136"/>
      <c r="O17873" s="136"/>
      <c r="T17873" s="136"/>
      <c r="W17873" s="136"/>
      <c r="Z17873" s="136"/>
      <c r="AC17873" s="136"/>
    </row>
    <row r="17874" spans="2:29">
      <c r="B17874" s="136"/>
      <c r="E17874" s="136"/>
      <c r="H17874" s="136"/>
      <c r="K17874" s="136"/>
      <c r="O17874" s="136"/>
      <c r="T17874" s="136"/>
      <c r="W17874" s="136"/>
      <c r="Z17874" s="136"/>
      <c r="AC17874" s="136"/>
    </row>
    <row r="17875" spans="2:29">
      <c r="B17875" s="136"/>
      <c r="E17875" s="136"/>
      <c r="H17875" s="136"/>
      <c r="K17875" s="136"/>
      <c r="O17875" s="136"/>
      <c r="T17875" s="136"/>
      <c r="W17875" s="136"/>
      <c r="Z17875" s="136"/>
      <c r="AC17875" s="136"/>
    </row>
    <row r="17876" spans="2:29">
      <c r="B17876" s="136"/>
      <c r="E17876" s="136"/>
      <c r="H17876" s="136"/>
      <c r="K17876" s="136"/>
      <c r="O17876" s="136"/>
      <c r="T17876" s="136"/>
      <c r="W17876" s="136"/>
      <c r="Z17876" s="136"/>
      <c r="AC17876" s="136"/>
    </row>
    <row r="17877" spans="2:29">
      <c r="B17877" s="136"/>
      <c r="E17877" s="136"/>
      <c r="H17877" s="136"/>
      <c r="K17877" s="136"/>
      <c r="O17877" s="136"/>
      <c r="T17877" s="136"/>
      <c r="W17877" s="136"/>
      <c r="Z17877" s="136"/>
      <c r="AC17877" s="136"/>
    </row>
    <row r="17878" spans="2:29">
      <c r="B17878" s="136"/>
      <c r="E17878" s="136"/>
      <c r="H17878" s="136"/>
      <c r="K17878" s="136"/>
      <c r="O17878" s="136"/>
      <c r="T17878" s="136"/>
      <c r="W17878" s="136"/>
      <c r="Z17878" s="136"/>
      <c r="AC17878" s="136"/>
    </row>
    <row r="17879" spans="2:29">
      <c r="B17879" s="136"/>
      <c r="E17879" s="136"/>
      <c r="H17879" s="136"/>
      <c r="K17879" s="136"/>
      <c r="O17879" s="136"/>
      <c r="T17879" s="136"/>
      <c r="W17879" s="136"/>
      <c r="Z17879" s="136"/>
      <c r="AC17879" s="136"/>
    </row>
    <row r="17880" spans="2:29">
      <c r="B17880" s="136"/>
      <c r="E17880" s="136"/>
      <c r="H17880" s="136"/>
      <c r="K17880" s="136"/>
      <c r="O17880" s="136"/>
      <c r="T17880" s="136"/>
      <c r="W17880" s="136"/>
      <c r="Z17880" s="136"/>
      <c r="AC17880" s="136"/>
    </row>
    <row r="17881" spans="2:29">
      <c r="B17881" s="136"/>
      <c r="E17881" s="136"/>
      <c r="H17881" s="136"/>
      <c r="K17881" s="136"/>
      <c r="O17881" s="136"/>
      <c r="T17881" s="136"/>
      <c r="W17881" s="136"/>
      <c r="Z17881" s="136"/>
      <c r="AC17881" s="136"/>
    </row>
    <row r="17882" spans="2:29">
      <c r="B17882" s="136"/>
      <c r="E17882" s="136"/>
      <c r="H17882" s="136"/>
      <c r="K17882" s="136"/>
      <c r="O17882" s="136"/>
      <c r="T17882" s="136"/>
      <c r="W17882" s="136"/>
      <c r="Z17882" s="136"/>
      <c r="AC17882" s="136"/>
    </row>
    <row r="17883" spans="2:29">
      <c r="B17883" s="136"/>
      <c r="E17883" s="136"/>
      <c r="H17883" s="136"/>
      <c r="K17883" s="136"/>
      <c r="O17883" s="136"/>
      <c r="T17883" s="136"/>
      <c r="W17883" s="136"/>
      <c r="Z17883" s="136"/>
      <c r="AC17883" s="136"/>
    </row>
    <row r="17884" spans="2:29">
      <c r="B17884" s="136"/>
      <c r="E17884" s="136"/>
      <c r="H17884" s="136"/>
      <c r="K17884" s="136"/>
      <c r="O17884" s="136"/>
      <c r="T17884" s="136"/>
      <c r="W17884" s="136"/>
      <c r="Z17884" s="136"/>
      <c r="AC17884" s="136"/>
    </row>
    <row r="17885" spans="2:29">
      <c r="B17885" s="136"/>
      <c r="E17885" s="136"/>
      <c r="H17885" s="136"/>
      <c r="K17885" s="136"/>
      <c r="O17885" s="136"/>
      <c r="T17885" s="136"/>
      <c r="W17885" s="136"/>
      <c r="Z17885" s="136"/>
      <c r="AC17885" s="136"/>
    </row>
    <row r="17886" spans="2:29">
      <c r="B17886" s="136"/>
      <c r="E17886" s="136"/>
      <c r="H17886" s="136"/>
      <c r="K17886" s="136"/>
      <c r="O17886" s="136"/>
      <c r="T17886" s="136"/>
      <c r="W17886" s="136"/>
      <c r="Z17886" s="136"/>
      <c r="AC17886" s="136"/>
    </row>
    <row r="17887" spans="2:29">
      <c r="B17887" s="136"/>
      <c r="E17887" s="136"/>
      <c r="H17887" s="136"/>
      <c r="K17887" s="136"/>
      <c r="O17887" s="136"/>
      <c r="T17887" s="136"/>
      <c r="W17887" s="136"/>
      <c r="Z17887" s="136"/>
      <c r="AC17887" s="136"/>
    </row>
    <row r="17888" spans="2:29">
      <c r="B17888" s="136"/>
      <c r="E17888" s="136"/>
      <c r="H17888" s="136"/>
      <c r="K17888" s="136"/>
      <c r="O17888" s="136"/>
      <c r="T17888" s="136"/>
      <c r="W17888" s="136"/>
      <c r="Z17888" s="136"/>
      <c r="AC17888" s="136"/>
    </row>
    <row r="17889" spans="2:29">
      <c r="B17889" s="136"/>
      <c r="E17889" s="136"/>
      <c r="H17889" s="136"/>
      <c r="K17889" s="136"/>
      <c r="O17889" s="136"/>
      <c r="T17889" s="136"/>
      <c r="W17889" s="136"/>
      <c r="Z17889" s="136"/>
      <c r="AC17889" s="136"/>
    </row>
    <row r="17890" spans="2:29">
      <c r="B17890" s="136"/>
      <c r="E17890" s="136"/>
      <c r="H17890" s="136"/>
      <c r="K17890" s="136"/>
      <c r="O17890" s="136"/>
      <c r="T17890" s="136"/>
      <c r="W17890" s="136"/>
      <c r="Z17890" s="136"/>
      <c r="AC17890" s="136"/>
    </row>
    <row r="17891" spans="2:29">
      <c r="B17891" s="136"/>
      <c r="E17891" s="136"/>
      <c r="H17891" s="136"/>
      <c r="K17891" s="136"/>
      <c r="O17891" s="136"/>
      <c r="T17891" s="136"/>
      <c r="W17891" s="136"/>
      <c r="Z17891" s="136"/>
      <c r="AC17891" s="136"/>
    </row>
    <row r="17892" spans="2:29">
      <c r="B17892" s="136"/>
      <c r="E17892" s="136"/>
      <c r="H17892" s="136"/>
      <c r="K17892" s="136"/>
      <c r="O17892" s="136"/>
      <c r="T17892" s="136"/>
      <c r="W17892" s="136"/>
      <c r="Z17892" s="136"/>
      <c r="AC17892" s="136"/>
    </row>
    <row r="17893" spans="2:29">
      <c r="B17893" s="136"/>
      <c r="E17893" s="136"/>
      <c r="H17893" s="136"/>
      <c r="K17893" s="136"/>
      <c r="O17893" s="136"/>
      <c r="T17893" s="136"/>
      <c r="W17893" s="136"/>
      <c r="Z17893" s="136"/>
      <c r="AC17893" s="136"/>
    </row>
    <row r="17894" spans="2:29">
      <c r="B17894" s="136"/>
      <c r="E17894" s="136"/>
      <c r="H17894" s="136"/>
      <c r="K17894" s="136"/>
      <c r="O17894" s="136"/>
      <c r="T17894" s="136"/>
      <c r="W17894" s="136"/>
      <c r="Z17894" s="136"/>
      <c r="AC17894" s="136"/>
    </row>
    <row r="17895" spans="2:29">
      <c r="B17895" s="136"/>
      <c r="E17895" s="136"/>
      <c r="H17895" s="136"/>
      <c r="K17895" s="136"/>
      <c r="O17895" s="136"/>
      <c r="T17895" s="136"/>
      <c r="W17895" s="136"/>
      <c r="Z17895" s="136"/>
      <c r="AC17895" s="136"/>
    </row>
    <row r="17896" spans="2:29">
      <c r="B17896" s="136"/>
      <c r="E17896" s="136"/>
      <c r="H17896" s="136"/>
      <c r="K17896" s="136"/>
      <c r="O17896" s="136"/>
      <c r="T17896" s="136"/>
      <c r="W17896" s="136"/>
      <c r="Z17896" s="136"/>
      <c r="AC17896" s="136"/>
    </row>
    <row r="17897" spans="2:29">
      <c r="B17897" s="136"/>
      <c r="E17897" s="136"/>
      <c r="H17897" s="136"/>
      <c r="K17897" s="136"/>
      <c r="O17897" s="136"/>
      <c r="T17897" s="136"/>
      <c r="W17897" s="136"/>
      <c r="Z17897" s="136"/>
      <c r="AC17897" s="136"/>
    </row>
    <row r="17898" spans="2:29">
      <c r="B17898" s="136"/>
      <c r="E17898" s="136"/>
      <c r="H17898" s="136"/>
      <c r="K17898" s="136"/>
      <c r="O17898" s="136"/>
      <c r="T17898" s="136"/>
      <c r="W17898" s="136"/>
      <c r="Z17898" s="136"/>
      <c r="AC17898" s="136"/>
    </row>
    <row r="17899" spans="2:29">
      <c r="B17899" s="136"/>
      <c r="E17899" s="136"/>
      <c r="H17899" s="136"/>
      <c r="K17899" s="136"/>
      <c r="O17899" s="136"/>
      <c r="T17899" s="136"/>
      <c r="W17899" s="136"/>
      <c r="Z17899" s="136"/>
      <c r="AC17899" s="136"/>
    </row>
    <row r="17900" spans="2:29">
      <c r="B17900" s="136"/>
      <c r="E17900" s="136"/>
      <c r="H17900" s="136"/>
      <c r="K17900" s="136"/>
      <c r="O17900" s="136"/>
      <c r="T17900" s="136"/>
      <c r="W17900" s="136"/>
      <c r="Z17900" s="136"/>
      <c r="AC17900" s="136"/>
    </row>
    <row r="17901" spans="2:29">
      <c r="B17901" s="136"/>
      <c r="E17901" s="136"/>
      <c r="H17901" s="136"/>
      <c r="K17901" s="136"/>
      <c r="O17901" s="136"/>
      <c r="T17901" s="136"/>
      <c r="W17901" s="136"/>
      <c r="Z17901" s="136"/>
      <c r="AC17901" s="136"/>
    </row>
    <row r="17902" spans="2:29">
      <c r="B17902" s="136"/>
      <c r="E17902" s="136"/>
      <c r="H17902" s="136"/>
      <c r="K17902" s="136"/>
      <c r="O17902" s="136"/>
      <c r="T17902" s="136"/>
      <c r="W17902" s="136"/>
      <c r="Z17902" s="136"/>
      <c r="AC17902" s="136"/>
    </row>
    <row r="17903" spans="2:29">
      <c r="B17903" s="136"/>
      <c r="E17903" s="136"/>
      <c r="H17903" s="136"/>
      <c r="K17903" s="136"/>
      <c r="O17903" s="136"/>
      <c r="T17903" s="136"/>
      <c r="W17903" s="136"/>
      <c r="Z17903" s="136"/>
      <c r="AC17903" s="136"/>
    </row>
    <row r="17904" spans="2:29">
      <c r="B17904" s="136"/>
      <c r="E17904" s="136"/>
      <c r="H17904" s="136"/>
      <c r="K17904" s="136"/>
      <c r="O17904" s="136"/>
      <c r="T17904" s="136"/>
      <c r="W17904" s="136"/>
      <c r="Z17904" s="136"/>
      <c r="AC17904" s="136"/>
    </row>
    <row r="17905" spans="2:29">
      <c r="B17905" s="136"/>
      <c r="E17905" s="136"/>
      <c r="H17905" s="136"/>
      <c r="K17905" s="136"/>
      <c r="O17905" s="136"/>
      <c r="T17905" s="136"/>
      <c r="W17905" s="136"/>
      <c r="Z17905" s="136"/>
      <c r="AC17905" s="136"/>
    </row>
    <row r="17906" spans="2:29">
      <c r="B17906" s="136"/>
      <c r="E17906" s="136"/>
      <c r="H17906" s="136"/>
      <c r="K17906" s="136"/>
      <c r="O17906" s="136"/>
      <c r="T17906" s="136"/>
      <c r="W17906" s="136"/>
      <c r="Z17906" s="136"/>
      <c r="AC17906" s="136"/>
    </row>
    <row r="17907" spans="2:29">
      <c r="B17907" s="136"/>
      <c r="E17907" s="136"/>
      <c r="H17907" s="136"/>
      <c r="K17907" s="136"/>
      <c r="O17907" s="136"/>
      <c r="T17907" s="136"/>
      <c r="W17907" s="136"/>
      <c r="Z17907" s="136"/>
      <c r="AC17907" s="136"/>
    </row>
    <row r="17908" spans="2:29">
      <c r="B17908" s="136"/>
      <c r="E17908" s="136"/>
      <c r="H17908" s="136"/>
      <c r="K17908" s="136"/>
      <c r="O17908" s="136"/>
      <c r="T17908" s="136"/>
      <c r="W17908" s="136"/>
      <c r="Z17908" s="136"/>
      <c r="AC17908" s="136"/>
    </row>
    <row r="17909" spans="2:29">
      <c r="B17909" s="136"/>
      <c r="E17909" s="136"/>
      <c r="H17909" s="136"/>
      <c r="K17909" s="136"/>
      <c r="O17909" s="136"/>
      <c r="T17909" s="136"/>
      <c r="W17909" s="136"/>
      <c r="Z17909" s="136"/>
      <c r="AC17909" s="136"/>
    </row>
    <row r="17910" spans="2:29">
      <c r="B17910" s="136"/>
      <c r="E17910" s="136"/>
      <c r="H17910" s="136"/>
      <c r="K17910" s="136"/>
      <c r="O17910" s="136"/>
      <c r="T17910" s="136"/>
      <c r="W17910" s="136"/>
      <c r="Z17910" s="136"/>
      <c r="AC17910" s="136"/>
    </row>
    <row r="17911" spans="2:29">
      <c r="B17911" s="136"/>
      <c r="E17911" s="136"/>
      <c r="H17911" s="136"/>
      <c r="K17911" s="136"/>
      <c r="O17911" s="136"/>
      <c r="T17911" s="136"/>
      <c r="W17911" s="136"/>
      <c r="Z17911" s="136"/>
      <c r="AC17911" s="136"/>
    </row>
    <row r="17912" spans="2:29">
      <c r="B17912" s="136"/>
      <c r="E17912" s="136"/>
      <c r="H17912" s="136"/>
      <c r="K17912" s="136"/>
      <c r="O17912" s="136"/>
      <c r="T17912" s="136"/>
      <c r="W17912" s="136"/>
      <c r="Z17912" s="136"/>
      <c r="AC17912" s="136"/>
    </row>
    <row r="17913" spans="2:29">
      <c r="B17913" s="136"/>
      <c r="E17913" s="136"/>
      <c r="H17913" s="136"/>
      <c r="K17913" s="136"/>
      <c r="O17913" s="136"/>
      <c r="T17913" s="136"/>
      <c r="W17913" s="136"/>
      <c r="Z17913" s="136"/>
      <c r="AC17913" s="136"/>
    </row>
    <row r="17914" spans="2:29">
      <c r="B17914" s="136"/>
      <c r="E17914" s="136"/>
      <c r="H17914" s="136"/>
      <c r="K17914" s="136"/>
      <c r="O17914" s="136"/>
      <c r="T17914" s="136"/>
      <c r="W17914" s="136"/>
      <c r="Z17914" s="136"/>
      <c r="AC17914" s="136"/>
    </row>
    <row r="17915" spans="2:29">
      <c r="B17915" s="136"/>
      <c r="E17915" s="136"/>
      <c r="H17915" s="136"/>
      <c r="K17915" s="136"/>
      <c r="O17915" s="136"/>
      <c r="T17915" s="136"/>
      <c r="W17915" s="136"/>
      <c r="Z17915" s="136"/>
      <c r="AC17915" s="136"/>
    </row>
    <row r="17916" spans="2:29">
      <c r="B17916" s="136"/>
      <c r="E17916" s="136"/>
      <c r="H17916" s="136"/>
      <c r="K17916" s="136"/>
      <c r="O17916" s="136"/>
      <c r="T17916" s="136"/>
      <c r="W17916" s="136"/>
      <c r="Z17916" s="136"/>
      <c r="AC17916" s="136"/>
    </row>
    <row r="17917" spans="2:29">
      <c r="B17917" s="136"/>
      <c r="E17917" s="136"/>
      <c r="H17917" s="136"/>
      <c r="K17917" s="136"/>
      <c r="O17917" s="136"/>
      <c r="T17917" s="136"/>
      <c r="W17917" s="136"/>
      <c r="Z17917" s="136"/>
      <c r="AC17917" s="136"/>
    </row>
    <row r="17918" spans="2:29">
      <c r="B17918" s="136"/>
      <c r="E17918" s="136"/>
      <c r="H17918" s="136"/>
      <c r="K17918" s="136"/>
      <c r="O17918" s="136"/>
      <c r="T17918" s="136"/>
      <c r="W17918" s="136"/>
      <c r="Z17918" s="136"/>
      <c r="AC17918" s="136"/>
    </row>
    <row r="17919" spans="2:29">
      <c r="B17919" s="136"/>
      <c r="E17919" s="136"/>
      <c r="H17919" s="136"/>
      <c r="K17919" s="136"/>
      <c r="O17919" s="136"/>
      <c r="T17919" s="136"/>
      <c r="W17919" s="136"/>
      <c r="Z17919" s="136"/>
      <c r="AC17919" s="136"/>
    </row>
    <row r="17920" spans="2:29">
      <c r="B17920" s="136"/>
      <c r="E17920" s="136"/>
      <c r="H17920" s="136"/>
      <c r="K17920" s="136"/>
      <c r="O17920" s="136"/>
      <c r="T17920" s="136"/>
      <c r="W17920" s="136"/>
      <c r="Z17920" s="136"/>
      <c r="AC17920" s="136"/>
    </row>
    <row r="17921" spans="2:29">
      <c r="B17921" s="136"/>
      <c r="E17921" s="136"/>
      <c r="H17921" s="136"/>
      <c r="K17921" s="136"/>
      <c r="O17921" s="136"/>
      <c r="T17921" s="136"/>
      <c r="W17921" s="136"/>
      <c r="Z17921" s="136"/>
      <c r="AC17921" s="136"/>
    </row>
    <row r="17922" spans="2:29">
      <c r="B17922" s="136"/>
      <c r="E17922" s="136"/>
      <c r="H17922" s="136"/>
      <c r="K17922" s="136"/>
      <c r="O17922" s="136"/>
      <c r="T17922" s="136"/>
      <c r="W17922" s="136"/>
      <c r="Z17922" s="136"/>
      <c r="AC17922" s="136"/>
    </row>
    <row r="17923" spans="2:29">
      <c r="B17923" s="136"/>
      <c r="E17923" s="136"/>
      <c r="H17923" s="136"/>
      <c r="K17923" s="136"/>
      <c r="O17923" s="136"/>
      <c r="T17923" s="136"/>
      <c r="W17923" s="136"/>
      <c r="Z17923" s="136"/>
      <c r="AC17923" s="136"/>
    </row>
    <row r="17924" spans="2:29">
      <c r="B17924" s="136"/>
      <c r="E17924" s="136"/>
      <c r="H17924" s="136"/>
      <c r="K17924" s="136"/>
      <c r="O17924" s="136"/>
      <c r="T17924" s="136"/>
      <c r="W17924" s="136"/>
      <c r="Z17924" s="136"/>
      <c r="AC17924" s="136"/>
    </row>
    <row r="17925" spans="2:29">
      <c r="B17925" s="136"/>
      <c r="E17925" s="136"/>
      <c r="H17925" s="136"/>
      <c r="K17925" s="136"/>
      <c r="O17925" s="136"/>
      <c r="T17925" s="136"/>
      <c r="W17925" s="136"/>
      <c r="Z17925" s="136"/>
      <c r="AC17925" s="136"/>
    </row>
    <row r="17926" spans="2:29">
      <c r="B17926" s="136"/>
      <c r="E17926" s="136"/>
      <c r="H17926" s="136"/>
      <c r="K17926" s="136"/>
      <c r="O17926" s="136"/>
      <c r="T17926" s="136"/>
      <c r="W17926" s="136"/>
      <c r="Z17926" s="136"/>
      <c r="AC17926" s="136"/>
    </row>
    <row r="17927" spans="2:29">
      <c r="B17927" s="136"/>
      <c r="E17927" s="136"/>
      <c r="H17927" s="136"/>
      <c r="K17927" s="136"/>
      <c r="O17927" s="136"/>
      <c r="T17927" s="136"/>
      <c r="W17927" s="136"/>
      <c r="Z17927" s="136"/>
      <c r="AC17927" s="136"/>
    </row>
    <row r="17928" spans="2:29">
      <c r="B17928" s="136"/>
      <c r="E17928" s="136"/>
      <c r="H17928" s="136"/>
      <c r="K17928" s="136"/>
      <c r="O17928" s="136"/>
      <c r="T17928" s="136"/>
      <c r="W17928" s="136"/>
      <c r="Z17928" s="136"/>
      <c r="AC17928" s="136"/>
    </row>
    <row r="17929" spans="2:29">
      <c r="B17929" s="136"/>
      <c r="E17929" s="136"/>
      <c r="H17929" s="136"/>
      <c r="K17929" s="136"/>
      <c r="O17929" s="136"/>
      <c r="T17929" s="136"/>
      <c r="W17929" s="136"/>
      <c r="Z17929" s="136"/>
      <c r="AC17929" s="136"/>
    </row>
    <row r="17930" spans="2:29">
      <c r="B17930" s="136"/>
      <c r="E17930" s="136"/>
      <c r="H17930" s="136"/>
      <c r="K17930" s="136"/>
      <c r="O17930" s="136"/>
      <c r="T17930" s="136"/>
      <c r="W17930" s="136"/>
      <c r="Z17930" s="136"/>
      <c r="AC17930" s="136"/>
    </row>
    <row r="17931" spans="2:29">
      <c r="B17931" s="136"/>
      <c r="E17931" s="136"/>
      <c r="H17931" s="136"/>
      <c r="K17931" s="136"/>
      <c r="O17931" s="136"/>
      <c r="T17931" s="136"/>
      <c r="W17931" s="136"/>
      <c r="Z17931" s="136"/>
      <c r="AC17931" s="136"/>
    </row>
    <row r="17932" spans="2:29">
      <c r="B17932" s="136"/>
      <c r="E17932" s="136"/>
      <c r="H17932" s="136"/>
      <c r="K17932" s="136"/>
      <c r="O17932" s="136"/>
      <c r="T17932" s="136"/>
      <c r="W17932" s="136"/>
      <c r="Z17932" s="136"/>
      <c r="AC17932" s="136"/>
    </row>
    <row r="17933" spans="2:29">
      <c r="B17933" s="136"/>
      <c r="E17933" s="136"/>
      <c r="H17933" s="136"/>
      <c r="K17933" s="136"/>
      <c r="O17933" s="136"/>
      <c r="T17933" s="136"/>
      <c r="W17933" s="136"/>
      <c r="Z17933" s="136"/>
      <c r="AC17933" s="136"/>
    </row>
    <row r="17934" spans="2:29">
      <c r="B17934" s="136"/>
      <c r="E17934" s="136"/>
      <c r="H17934" s="136"/>
      <c r="K17934" s="136"/>
      <c r="O17934" s="136"/>
      <c r="T17934" s="136"/>
      <c r="W17934" s="136"/>
      <c r="Z17934" s="136"/>
      <c r="AC17934" s="136"/>
    </row>
    <row r="17935" spans="2:29">
      <c r="B17935" s="136"/>
      <c r="E17935" s="136"/>
      <c r="H17935" s="136"/>
      <c r="K17935" s="136"/>
      <c r="O17935" s="136"/>
      <c r="T17935" s="136"/>
      <c r="W17935" s="136"/>
      <c r="Z17935" s="136"/>
      <c r="AC17935" s="136"/>
    </row>
    <row r="17936" spans="2:29">
      <c r="B17936" s="136"/>
      <c r="E17936" s="136"/>
      <c r="H17936" s="136"/>
      <c r="K17936" s="136"/>
      <c r="O17936" s="136"/>
      <c r="T17936" s="136"/>
      <c r="W17936" s="136"/>
      <c r="Z17936" s="136"/>
      <c r="AC17936" s="136"/>
    </row>
    <row r="17937" spans="2:29">
      <c r="B17937" s="136"/>
      <c r="E17937" s="136"/>
      <c r="H17937" s="136"/>
      <c r="K17937" s="136"/>
      <c r="O17937" s="136"/>
      <c r="T17937" s="136"/>
      <c r="W17937" s="136"/>
      <c r="Z17937" s="136"/>
      <c r="AC17937" s="136"/>
    </row>
    <row r="17938" spans="2:29">
      <c r="B17938" s="136"/>
      <c r="E17938" s="136"/>
      <c r="H17938" s="136"/>
      <c r="K17938" s="136"/>
      <c r="O17938" s="136"/>
      <c r="T17938" s="136"/>
      <c r="W17938" s="136"/>
      <c r="Z17938" s="136"/>
      <c r="AC17938" s="136"/>
    </row>
    <row r="17939" spans="2:29">
      <c r="B17939" s="136"/>
      <c r="E17939" s="136"/>
      <c r="H17939" s="136"/>
      <c r="K17939" s="136"/>
      <c r="O17939" s="136"/>
      <c r="T17939" s="136"/>
      <c r="W17939" s="136"/>
      <c r="Z17939" s="136"/>
      <c r="AC17939" s="136"/>
    </row>
    <row r="17940" spans="2:29">
      <c r="B17940" s="136"/>
      <c r="E17940" s="136"/>
      <c r="H17940" s="136"/>
      <c r="K17940" s="136"/>
      <c r="O17940" s="136"/>
      <c r="T17940" s="136"/>
      <c r="W17940" s="136"/>
      <c r="Z17940" s="136"/>
      <c r="AC17940" s="136"/>
    </row>
    <row r="17941" spans="2:29">
      <c r="B17941" s="136"/>
      <c r="E17941" s="136"/>
      <c r="H17941" s="136"/>
      <c r="K17941" s="136"/>
      <c r="O17941" s="136"/>
      <c r="T17941" s="136"/>
      <c r="W17941" s="136"/>
      <c r="Z17941" s="136"/>
      <c r="AC17941" s="136"/>
    </row>
    <row r="17942" spans="2:29">
      <c r="B17942" s="136"/>
      <c r="E17942" s="136"/>
      <c r="H17942" s="136"/>
      <c r="K17942" s="136"/>
      <c r="O17942" s="136"/>
      <c r="T17942" s="136"/>
      <c r="W17942" s="136"/>
      <c r="Z17942" s="136"/>
      <c r="AC17942" s="136"/>
    </row>
    <row r="17943" spans="2:29">
      <c r="B17943" s="136"/>
      <c r="E17943" s="136"/>
      <c r="H17943" s="136"/>
      <c r="K17943" s="136"/>
      <c r="O17943" s="136"/>
      <c r="T17943" s="136"/>
      <c r="W17943" s="136"/>
      <c r="Z17943" s="136"/>
      <c r="AC17943" s="136"/>
    </row>
    <row r="17944" spans="2:29">
      <c r="B17944" s="136"/>
      <c r="E17944" s="136"/>
      <c r="H17944" s="136"/>
      <c r="K17944" s="136"/>
      <c r="O17944" s="136"/>
      <c r="T17944" s="136"/>
      <c r="W17944" s="136"/>
      <c r="Z17944" s="136"/>
      <c r="AC17944" s="136"/>
    </row>
    <row r="17945" spans="2:29">
      <c r="B17945" s="136"/>
      <c r="E17945" s="136"/>
      <c r="H17945" s="136"/>
      <c r="K17945" s="136"/>
      <c r="O17945" s="136"/>
      <c r="T17945" s="136"/>
      <c r="W17945" s="136"/>
      <c r="Z17945" s="136"/>
      <c r="AC17945" s="136"/>
    </row>
    <row r="17946" spans="2:29">
      <c r="B17946" s="136"/>
      <c r="E17946" s="136"/>
      <c r="H17946" s="136"/>
      <c r="K17946" s="136"/>
      <c r="O17946" s="136"/>
      <c r="T17946" s="136"/>
      <c r="W17946" s="136"/>
      <c r="Z17946" s="136"/>
      <c r="AC17946" s="136"/>
    </row>
    <row r="17947" spans="2:29">
      <c r="B17947" s="136"/>
      <c r="E17947" s="136"/>
      <c r="H17947" s="136"/>
      <c r="K17947" s="136"/>
      <c r="O17947" s="136"/>
      <c r="T17947" s="136"/>
      <c r="W17947" s="136"/>
      <c r="Z17947" s="136"/>
      <c r="AC17947" s="136"/>
    </row>
    <row r="17948" spans="2:29">
      <c r="B17948" s="136"/>
      <c r="E17948" s="136"/>
      <c r="H17948" s="136"/>
      <c r="K17948" s="136"/>
      <c r="O17948" s="136"/>
      <c r="T17948" s="136"/>
      <c r="W17948" s="136"/>
      <c r="Z17948" s="136"/>
      <c r="AC17948" s="136"/>
    </row>
    <row r="17949" spans="2:29">
      <c r="B17949" s="136"/>
      <c r="E17949" s="136"/>
      <c r="H17949" s="136"/>
      <c r="K17949" s="136"/>
      <c r="O17949" s="136"/>
      <c r="T17949" s="136"/>
      <c r="W17949" s="136"/>
      <c r="Z17949" s="136"/>
      <c r="AC17949" s="136"/>
    </row>
    <row r="17950" spans="2:29">
      <c r="B17950" s="136"/>
      <c r="E17950" s="136"/>
      <c r="H17950" s="136"/>
      <c r="K17950" s="136"/>
      <c r="O17950" s="136"/>
      <c r="T17950" s="136"/>
      <c r="W17950" s="136"/>
      <c r="Z17950" s="136"/>
      <c r="AC17950" s="136"/>
    </row>
    <row r="17951" spans="2:29">
      <c r="B17951" s="136"/>
      <c r="E17951" s="136"/>
      <c r="H17951" s="136"/>
      <c r="K17951" s="136"/>
      <c r="O17951" s="136"/>
      <c r="T17951" s="136"/>
      <c r="W17951" s="136"/>
      <c r="Z17951" s="136"/>
      <c r="AC17951" s="136"/>
    </row>
    <row r="17952" spans="2:29">
      <c r="B17952" s="136"/>
      <c r="E17952" s="136"/>
      <c r="H17952" s="136"/>
      <c r="K17952" s="136"/>
      <c r="O17952" s="136"/>
      <c r="T17952" s="136"/>
      <c r="W17952" s="136"/>
      <c r="Z17952" s="136"/>
      <c r="AC17952" s="136"/>
    </row>
    <row r="17953" spans="2:29">
      <c r="B17953" s="136"/>
      <c r="E17953" s="136"/>
      <c r="H17953" s="136"/>
      <c r="K17953" s="136"/>
      <c r="O17953" s="136"/>
      <c r="T17953" s="136"/>
      <c r="W17953" s="136"/>
      <c r="Z17953" s="136"/>
      <c r="AC17953" s="136"/>
    </row>
    <row r="17954" spans="2:29">
      <c r="B17954" s="136"/>
      <c r="E17954" s="136"/>
      <c r="H17954" s="136"/>
      <c r="K17954" s="136"/>
      <c r="O17954" s="136"/>
      <c r="T17954" s="136"/>
      <c r="W17954" s="136"/>
      <c r="Z17954" s="136"/>
      <c r="AC17954" s="136"/>
    </row>
    <row r="17955" spans="2:29">
      <c r="B17955" s="136"/>
      <c r="E17955" s="136"/>
      <c r="H17955" s="136"/>
      <c r="K17955" s="136"/>
      <c r="O17955" s="136"/>
      <c r="T17955" s="136"/>
      <c r="W17955" s="136"/>
      <c r="Z17955" s="136"/>
      <c r="AC17955" s="136"/>
    </row>
    <row r="17956" spans="2:29">
      <c r="B17956" s="136"/>
      <c r="E17956" s="136"/>
      <c r="H17956" s="136"/>
      <c r="K17956" s="136"/>
      <c r="O17956" s="136"/>
      <c r="T17956" s="136"/>
      <c r="W17956" s="136"/>
      <c r="Z17956" s="136"/>
      <c r="AC17956" s="136"/>
    </row>
    <row r="17957" spans="2:29">
      <c r="B17957" s="136"/>
      <c r="E17957" s="136"/>
      <c r="H17957" s="136"/>
      <c r="K17957" s="136"/>
      <c r="O17957" s="136"/>
      <c r="T17957" s="136"/>
      <c r="W17957" s="136"/>
      <c r="Z17957" s="136"/>
      <c r="AC17957" s="136"/>
    </row>
    <row r="17958" spans="2:29">
      <c r="B17958" s="136"/>
      <c r="E17958" s="136"/>
      <c r="H17958" s="136"/>
      <c r="K17958" s="136"/>
      <c r="O17958" s="136"/>
      <c r="T17958" s="136"/>
      <c r="W17958" s="136"/>
      <c r="Z17958" s="136"/>
      <c r="AC17958" s="136"/>
    </row>
    <row r="17959" spans="2:29">
      <c r="B17959" s="136"/>
      <c r="E17959" s="136"/>
      <c r="H17959" s="136"/>
      <c r="K17959" s="136"/>
      <c r="O17959" s="136"/>
      <c r="T17959" s="136"/>
      <c r="W17959" s="136"/>
      <c r="Z17959" s="136"/>
      <c r="AC17959" s="136"/>
    </row>
    <row r="17960" spans="2:29">
      <c r="B17960" s="136"/>
      <c r="E17960" s="136"/>
      <c r="H17960" s="136"/>
      <c r="K17960" s="136"/>
      <c r="O17960" s="136"/>
      <c r="T17960" s="136"/>
      <c r="W17960" s="136"/>
      <c r="Z17960" s="136"/>
      <c r="AC17960" s="136"/>
    </row>
    <row r="17961" spans="2:29">
      <c r="B17961" s="136"/>
      <c r="E17961" s="136"/>
      <c r="H17961" s="136"/>
      <c r="K17961" s="136"/>
      <c r="O17961" s="136"/>
      <c r="T17961" s="136"/>
      <c r="W17961" s="136"/>
      <c r="Z17961" s="136"/>
      <c r="AC17961" s="136"/>
    </row>
    <row r="17962" spans="2:29">
      <c r="B17962" s="136"/>
      <c r="E17962" s="136"/>
      <c r="H17962" s="136"/>
      <c r="K17962" s="136"/>
      <c r="O17962" s="136"/>
      <c r="T17962" s="136"/>
      <c r="W17962" s="136"/>
      <c r="Z17962" s="136"/>
      <c r="AC17962" s="136"/>
    </row>
    <row r="17963" spans="2:29">
      <c r="B17963" s="136"/>
      <c r="E17963" s="136"/>
      <c r="H17963" s="136"/>
      <c r="K17963" s="136"/>
      <c r="O17963" s="136"/>
      <c r="T17963" s="136"/>
      <c r="W17963" s="136"/>
      <c r="Z17963" s="136"/>
      <c r="AC17963" s="136"/>
    </row>
    <row r="17964" spans="2:29">
      <c r="B17964" s="136"/>
      <c r="E17964" s="136"/>
      <c r="H17964" s="136"/>
      <c r="K17964" s="136"/>
      <c r="O17964" s="136"/>
      <c r="T17964" s="136"/>
      <c r="W17964" s="136"/>
      <c r="Z17964" s="136"/>
      <c r="AC17964" s="136"/>
    </row>
    <row r="17965" spans="2:29">
      <c r="B17965" s="136"/>
      <c r="E17965" s="136"/>
      <c r="H17965" s="136"/>
      <c r="K17965" s="136"/>
      <c r="O17965" s="136"/>
      <c r="T17965" s="136"/>
      <c r="W17965" s="136"/>
      <c r="Z17965" s="136"/>
      <c r="AC17965" s="136"/>
    </row>
    <row r="17966" spans="2:29">
      <c r="B17966" s="136"/>
      <c r="E17966" s="136"/>
      <c r="H17966" s="136"/>
      <c r="K17966" s="136"/>
      <c r="O17966" s="136"/>
      <c r="T17966" s="136"/>
      <c r="W17966" s="136"/>
      <c r="Z17966" s="136"/>
      <c r="AC17966" s="136"/>
    </row>
    <row r="17967" spans="2:29">
      <c r="B17967" s="136"/>
      <c r="E17967" s="136"/>
      <c r="H17967" s="136"/>
      <c r="K17967" s="136"/>
      <c r="O17967" s="136"/>
      <c r="T17967" s="136"/>
      <c r="W17967" s="136"/>
      <c r="Z17967" s="136"/>
      <c r="AC17967" s="136"/>
    </row>
    <row r="17968" spans="2:29">
      <c r="B17968" s="136"/>
      <c r="E17968" s="136"/>
      <c r="H17968" s="136"/>
      <c r="K17968" s="136"/>
      <c r="O17968" s="136"/>
      <c r="T17968" s="136"/>
      <c r="W17968" s="136"/>
      <c r="Z17968" s="136"/>
      <c r="AC17968" s="136"/>
    </row>
    <row r="17969" spans="2:29">
      <c r="B17969" s="136"/>
      <c r="E17969" s="136"/>
      <c r="H17969" s="136"/>
      <c r="K17969" s="136"/>
      <c r="O17969" s="136"/>
      <c r="T17969" s="136"/>
      <c r="W17969" s="136"/>
      <c r="Z17969" s="136"/>
      <c r="AC17969" s="136"/>
    </row>
    <row r="17970" spans="2:29">
      <c r="B17970" s="136"/>
      <c r="E17970" s="136"/>
      <c r="H17970" s="136"/>
      <c r="K17970" s="136"/>
      <c r="O17970" s="136"/>
      <c r="T17970" s="136"/>
      <c r="W17970" s="136"/>
      <c r="Z17970" s="136"/>
      <c r="AC17970" s="136"/>
    </row>
    <row r="17971" spans="2:29">
      <c r="B17971" s="136"/>
      <c r="E17971" s="136"/>
      <c r="H17971" s="136"/>
      <c r="K17971" s="136"/>
      <c r="O17971" s="136"/>
      <c r="T17971" s="136"/>
      <c r="W17971" s="136"/>
      <c r="Z17971" s="136"/>
      <c r="AC17971" s="136"/>
    </row>
    <row r="17972" spans="2:29">
      <c r="B17972" s="136"/>
      <c r="E17972" s="136"/>
      <c r="H17972" s="136"/>
      <c r="K17972" s="136"/>
      <c r="O17972" s="136"/>
      <c r="T17972" s="136"/>
      <c r="W17972" s="136"/>
      <c r="Z17972" s="136"/>
      <c r="AC17972" s="136"/>
    </row>
    <row r="17973" spans="2:29">
      <c r="B17973" s="136"/>
      <c r="E17973" s="136"/>
      <c r="H17973" s="136"/>
      <c r="K17973" s="136"/>
      <c r="O17973" s="136"/>
      <c r="T17973" s="136"/>
      <c r="W17973" s="136"/>
      <c r="Z17973" s="136"/>
      <c r="AC17973" s="136"/>
    </row>
    <row r="17974" spans="2:29">
      <c r="B17974" s="136"/>
      <c r="E17974" s="136"/>
      <c r="H17974" s="136"/>
      <c r="K17974" s="136"/>
      <c r="O17974" s="136"/>
      <c r="T17974" s="136"/>
      <c r="W17974" s="136"/>
      <c r="Z17974" s="136"/>
      <c r="AC17974" s="136"/>
    </row>
    <row r="17975" spans="2:29">
      <c r="B17975" s="136"/>
      <c r="E17975" s="136"/>
      <c r="H17975" s="136"/>
      <c r="K17975" s="136"/>
      <c r="O17975" s="136"/>
      <c r="T17975" s="136"/>
      <c r="W17975" s="136"/>
      <c r="Z17975" s="136"/>
      <c r="AC17975" s="136"/>
    </row>
    <row r="17976" spans="2:29">
      <c r="B17976" s="136"/>
      <c r="E17976" s="136"/>
      <c r="H17976" s="136"/>
      <c r="K17976" s="136"/>
      <c r="O17976" s="136"/>
      <c r="T17976" s="136"/>
      <c r="W17976" s="136"/>
      <c r="Z17976" s="136"/>
      <c r="AC17976" s="136"/>
    </row>
    <row r="17977" spans="2:29">
      <c r="B17977" s="136"/>
      <c r="E17977" s="136"/>
      <c r="H17977" s="136"/>
      <c r="K17977" s="136"/>
      <c r="O17977" s="136"/>
      <c r="T17977" s="136"/>
      <c r="W17977" s="136"/>
      <c r="Z17977" s="136"/>
      <c r="AC17977" s="136"/>
    </row>
    <row r="17978" spans="2:29">
      <c r="B17978" s="136"/>
      <c r="E17978" s="136"/>
      <c r="H17978" s="136"/>
      <c r="K17978" s="136"/>
      <c r="O17978" s="136"/>
      <c r="T17978" s="136"/>
      <c r="W17978" s="136"/>
      <c r="Z17978" s="136"/>
      <c r="AC17978" s="136"/>
    </row>
    <row r="17979" spans="2:29">
      <c r="B17979" s="136"/>
      <c r="E17979" s="136"/>
      <c r="H17979" s="136"/>
      <c r="K17979" s="136"/>
      <c r="O17979" s="136"/>
      <c r="T17979" s="136"/>
      <c r="W17979" s="136"/>
      <c r="Z17979" s="136"/>
      <c r="AC17979" s="136"/>
    </row>
    <row r="17980" spans="2:29">
      <c r="B17980" s="136"/>
      <c r="E17980" s="136"/>
      <c r="H17980" s="136"/>
      <c r="K17980" s="136"/>
      <c r="O17980" s="136"/>
      <c r="T17980" s="136"/>
      <c r="W17980" s="136"/>
      <c r="Z17980" s="136"/>
      <c r="AC17980" s="136"/>
    </row>
    <row r="17981" spans="2:29">
      <c r="B17981" s="136"/>
      <c r="E17981" s="136"/>
      <c r="H17981" s="136"/>
      <c r="K17981" s="136"/>
      <c r="O17981" s="136"/>
      <c r="T17981" s="136"/>
      <c r="W17981" s="136"/>
      <c r="Z17981" s="136"/>
      <c r="AC17981" s="136"/>
    </row>
    <row r="17982" spans="2:29">
      <c r="B17982" s="136"/>
      <c r="E17982" s="136"/>
      <c r="H17982" s="136"/>
      <c r="K17982" s="136"/>
      <c r="O17982" s="136"/>
      <c r="T17982" s="136"/>
      <c r="W17982" s="136"/>
      <c r="Z17982" s="136"/>
      <c r="AC17982" s="136"/>
    </row>
    <row r="17983" spans="2:29">
      <c r="B17983" s="136"/>
      <c r="E17983" s="136"/>
      <c r="H17983" s="136"/>
      <c r="K17983" s="136"/>
      <c r="O17983" s="136"/>
      <c r="T17983" s="136"/>
      <c r="W17983" s="136"/>
      <c r="Z17983" s="136"/>
      <c r="AC17983" s="136"/>
    </row>
    <row r="17984" spans="2:29">
      <c r="B17984" s="136"/>
      <c r="E17984" s="136"/>
      <c r="H17984" s="136"/>
      <c r="K17984" s="136"/>
      <c r="O17984" s="136"/>
      <c r="T17984" s="136"/>
      <c r="W17984" s="136"/>
      <c r="Z17984" s="136"/>
      <c r="AC17984" s="136"/>
    </row>
    <row r="17985" spans="2:29">
      <c r="B17985" s="136"/>
      <c r="E17985" s="136"/>
      <c r="H17985" s="136"/>
      <c r="K17985" s="136"/>
      <c r="O17985" s="136"/>
      <c r="T17985" s="136"/>
      <c r="W17985" s="136"/>
      <c r="Z17985" s="136"/>
      <c r="AC17985" s="136"/>
    </row>
    <row r="17986" spans="2:29">
      <c r="B17986" s="136"/>
      <c r="E17986" s="136"/>
      <c r="H17986" s="136"/>
      <c r="K17986" s="136"/>
      <c r="O17986" s="136"/>
      <c r="T17986" s="136"/>
      <c r="W17986" s="136"/>
      <c r="Z17986" s="136"/>
      <c r="AC17986" s="136"/>
    </row>
    <row r="17987" spans="2:29">
      <c r="B17987" s="136"/>
      <c r="E17987" s="136"/>
      <c r="H17987" s="136"/>
      <c r="K17987" s="136"/>
      <c r="O17987" s="136"/>
      <c r="T17987" s="136"/>
      <c r="W17987" s="136"/>
      <c r="Z17987" s="136"/>
      <c r="AC17987" s="136"/>
    </row>
    <row r="17988" spans="2:29">
      <c r="B17988" s="136"/>
      <c r="E17988" s="136"/>
      <c r="H17988" s="136"/>
      <c r="K17988" s="136"/>
      <c r="O17988" s="136"/>
      <c r="T17988" s="136"/>
      <c r="W17988" s="136"/>
      <c r="Z17988" s="136"/>
      <c r="AC17988" s="136"/>
    </row>
    <row r="17989" spans="2:29">
      <c r="B17989" s="136"/>
      <c r="E17989" s="136"/>
      <c r="H17989" s="136"/>
      <c r="K17989" s="136"/>
      <c r="O17989" s="136"/>
      <c r="T17989" s="136"/>
      <c r="W17989" s="136"/>
      <c r="Z17989" s="136"/>
      <c r="AC17989" s="136"/>
    </row>
    <row r="17990" spans="2:29">
      <c r="B17990" s="136"/>
      <c r="E17990" s="136"/>
      <c r="H17990" s="136"/>
      <c r="K17990" s="136"/>
      <c r="O17990" s="136"/>
      <c r="T17990" s="136"/>
      <c r="W17990" s="136"/>
      <c r="Z17990" s="136"/>
      <c r="AC17990" s="136"/>
    </row>
    <row r="17991" spans="2:29">
      <c r="B17991" s="136"/>
      <c r="E17991" s="136"/>
      <c r="H17991" s="136"/>
      <c r="K17991" s="136"/>
      <c r="O17991" s="136"/>
      <c r="T17991" s="136"/>
      <c r="W17991" s="136"/>
      <c r="Z17991" s="136"/>
      <c r="AC17991" s="136"/>
    </row>
    <row r="17992" spans="2:29">
      <c r="B17992" s="136"/>
      <c r="E17992" s="136"/>
      <c r="H17992" s="136"/>
      <c r="K17992" s="136"/>
      <c r="O17992" s="136"/>
      <c r="T17992" s="136"/>
      <c r="W17992" s="136"/>
      <c r="Z17992" s="136"/>
      <c r="AC17992" s="136"/>
    </row>
    <row r="17993" spans="2:29">
      <c r="B17993" s="136"/>
      <c r="E17993" s="136"/>
      <c r="H17993" s="136"/>
      <c r="K17993" s="136"/>
      <c r="O17993" s="136"/>
      <c r="T17993" s="136"/>
      <c r="W17993" s="136"/>
      <c r="Z17993" s="136"/>
      <c r="AC17993" s="136"/>
    </row>
    <row r="17994" spans="2:29">
      <c r="B17994" s="136"/>
      <c r="E17994" s="136"/>
      <c r="H17994" s="136"/>
      <c r="K17994" s="136"/>
      <c r="O17994" s="136"/>
      <c r="T17994" s="136"/>
      <c r="W17994" s="136"/>
      <c r="Z17994" s="136"/>
      <c r="AC17994" s="136"/>
    </row>
    <row r="17995" spans="2:29">
      <c r="B17995" s="136"/>
      <c r="E17995" s="136"/>
      <c r="H17995" s="136"/>
      <c r="K17995" s="136"/>
      <c r="O17995" s="136"/>
      <c r="T17995" s="136"/>
      <c r="W17995" s="136"/>
      <c r="Z17995" s="136"/>
      <c r="AC17995" s="136"/>
    </row>
    <row r="17996" spans="2:29">
      <c r="B17996" s="136"/>
      <c r="E17996" s="136"/>
      <c r="H17996" s="136"/>
      <c r="K17996" s="136"/>
      <c r="O17996" s="136"/>
      <c r="T17996" s="136"/>
      <c r="W17996" s="136"/>
      <c r="Z17996" s="136"/>
      <c r="AC17996" s="136"/>
    </row>
    <row r="17997" spans="2:29">
      <c r="B17997" s="136"/>
      <c r="E17997" s="136"/>
      <c r="H17997" s="136"/>
      <c r="K17997" s="136"/>
      <c r="O17997" s="136"/>
      <c r="T17997" s="136"/>
      <c r="W17997" s="136"/>
      <c r="Z17997" s="136"/>
      <c r="AC17997" s="136"/>
    </row>
    <row r="17998" spans="2:29">
      <c r="B17998" s="136"/>
      <c r="E17998" s="136"/>
      <c r="H17998" s="136"/>
      <c r="K17998" s="136"/>
      <c r="O17998" s="136"/>
      <c r="T17998" s="136"/>
      <c r="W17998" s="136"/>
      <c r="Z17998" s="136"/>
      <c r="AC17998" s="136"/>
    </row>
    <row r="17999" spans="2:29">
      <c r="B17999" s="136"/>
      <c r="E17999" s="136"/>
      <c r="H17999" s="136"/>
      <c r="K17999" s="136"/>
      <c r="O17999" s="136"/>
      <c r="T17999" s="136"/>
      <c r="W17999" s="136"/>
      <c r="Z17999" s="136"/>
      <c r="AC17999" s="136"/>
    </row>
    <row r="18000" spans="2:29">
      <c r="B18000" s="136"/>
      <c r="E18000" s="136"/>
      <c r="H18000" s="136"/>
      <c r="K18000" s="136"/>
      <c r="O18000" s="136"/>
      <c r="T18000" s="136"/>
      <c r="W18000" s="136"/>
      <c r="Z18000" s="136"/>
      <c r="AC18000" s="136"/>
    </row>
    <row r="18001" spans="2:29">
      <c r="B18001" s="136"/>
      <c r="E18001" s="136"/>
      <c r="H18001" s="136"/>
      <c r="K18001" s="136"/>
      <c r="O18001" s="136"/>
      <c r="T18001" s="136"/>
      <c r="W18001" s="136"/>
      <c r="Z18001" s="136"/>
      <c r="AC18001" s="136"/>
    </row>
    <row r="18002" spans="2:29">
      <c r="B18002" s="136"/>
      <c r="E18002" s="136"/>
      <c r="H18002" s="136"/>
      <c r="K18002" s="136"/>
      <c r="O18002" s="136"/>
      <c r="T18002" s="136"/>
      <c r="W18002" s="136"/>
      <c r="Z18002" s="136"/>
      <c r="AC18002" s="136"/>
    </row>
    <row r="18003" spans="2:29">
      <c r="B18003" s="136"/>
      <c r="E18003" s="136"/>
      <c r="H18003" s="136"/>
      <c r="K18003" s="136"/>
      <c r="O18003" s="136"/>
      <c r="T18003" s="136"/>
      <c r="W18003" s="136"/>
      <c r="Z18003" s="136"/>
      <c r="AC18003" s="136"/>
    </row>
    <row r="18004" spans="2:29">
      <c r="B18004" s="136"/>
      <c r="E18004" s="136"/>
      <c r="H18004" s="136"/>
      <c r="K18004" s="136"/>
      <c r="O18004" s="136"/>
      <c r="T18004" s="136"/>
      <c r="W18004" s="136"/>
      <c r="Z18004" s="136"/>
      <c r="AC18004" s="136"/>
    </row>
    <row r="18005" spans="2:29">
      <c r="B18005" s="136"/>
      <c r="E18005" s="136"/>
      <c r="H18005" s="136"/>
      <c r="K18005" s="136"/>
      <c r="O18005" s="136"/>
      <c r="T18005" s="136"/>
      <c r="W18005" s="136"/>
      <c r="Z18005" s="136"/>
      <c r="AC18005" s="136"/>
    </row>
    <row r="18006" spans="2:29">
      <c r="B18006" s="136"/>
      <c r="E18006" s="136"/>
      <c r="H18006" s="136"/>
      <c r="K18006" s="136"/>
      <c r="O18006" s="136"/>
      <c r="T18006" s="136"/>
      <c r="W18006" s="136"/>
      <c r="Z18006" s="136"/>
      <c r="AC18006" s="136"/>
    </row>
    <row r="18007" spans="2:29">
      <c r="B18007" s="136"/>
      <c r="E18007" s="136"/>
      <c r="H18007" s="136"/>
      <c r="K18007" s="136"/>
      <c r="O18007" s="136"/>
      <c r="T18007" s="136"/>
      <c r="W18007" s="136"/>
      <c r="Z18007" s="136"/>
      <c r="AC18007" s="136"/>
    </row>
    <row r="18008" spans="2:29">
      <c r="B18008" s="136"/>
      <c r="E18008" s="136"/>
      <c r="H18008" s="136"/>
      <c r="K18008" s="136"/>
      <c r="O18008" s="136"/>
      <c r="T18008" s="136"/>
      <c r="W18008" s="136"/>
      <c r="Z18008" s="136"/>
      <c r="AC18008" s="136"/>
    </row>
    <row r="18009" spans="2:29">
      <c r="B18009" s="136"/>
      <c r="E18009" s="136"/>
      <c r="H18009" s="136"/>
      <c r="K18009" s="136"/>
      <c r="O18009" s="136"/>
      <c r="T18009" s="136"/>
      <c r="W18009" s="136"/>
      <c r="Z18009" s="136"/>
      <c r="AC18009" s="136"/>
    </row>
    <row r="18010" spans="2:29">
      <c r="B18010" s="136"/>
      <c r="E18010" s="136"/>
      <c r="H18010" s="136"/>
      <c r="K18010" s="136"/>
      <c r="O18010" s="136"/>
      <c r="T18010" s="136"/>
      <c r="W18010" s="136"/>
      <c r="Z18010" s="136"/>
      <c r="AC18010" s="136"/>
    </row>
    <row r="18011" spans="2:29">
      <c r="B18011" s="136"/>
      <c r="E18011" s="136"/>
      <c r="H18011" s="136"/>
      <c r="K18011" s="136"/>
      <c r="O18011" s="136"/>
      <c r="T18011" s="136"/>
      <c r="W18011" s="136"/>
      <c r="Z18011" s="136"/>
      <c r="AC18011" s="136"/>
    </row>
    <row r="18012" spans="2:29">
      <c r="B18012" s="136"/>
      <c r="E18012" s="136"/>
      <c r="H18012" s="136"/>
      <c r="K18012" s="136"/>
      <c r="O18012" s="136"/>
      <c r="T18012" s="136"/>
      <c r="W18012" s="136"/>
      <c r="Z18012" s="136"/>
      <c r="AC18012" s="136"/>
    </row>
    <row r="18013" spans="2:29">
      <c r="B18013" s="136"/>
      <c r="E18013" s="136"/>
      <c r="H18013" s="136"/>
      <c r="K18013" s="136"/>
      <c r="O18013" s="136"/>
      <c r="T18013" s="136"/>
      <c r="W18013" s="136"/>
      <c r="Z18013" s="136"/>
      <c r="AC18013" s="136"/>
    </row>
    <row r="18014" spans="2:29">
      <c r="B18014" s="136"/>
      <c r="E18014" s="136"/>
      <c r="H18014" s="136"/>
      <c r="K18014" s="136"/>
      <c r="O18014" s="136"/>
      <c r="T18014" s="136"/>
      <c r="W18014" s="136"/>
      <c r="Z18014" s="136"/>
      <c r="AC18014" s="136"/>
    </row>
    <row r="18015" spans="2:29">
      <c r="B18015" s="136"/>
      <c r="E18015" s="136"/>
      <c r="H18015" s="136"/>
      <c r="K18015" s="136"/>
      <c r="O18015" s="136"/>
      <c r="T18015" s="136"/>
      <c r="W18015" s="136"/>
      <c r="Z18015" s="136"/>
      <c r="AC18015" s="136"/>
    </row>
    <row r="18016" spans="2:29">
      <c r="B18016" s="136"/>
      <c r="E18016" s="136"/>
      <c r="H18016" s="136"/>
      <c r="K18016" s="136"/>
      <c r="O18016" s="136"/>
      <c r="T18016" s="136"/>
      <c r="W18016" s="136"/>
      <c r="Z18016" s="136"/>
      <c r="AC18016" s="136"/>
    </row>
    <row r="18017" spans="2:29">
      <c r="B18017" s="136"/>
      <c r="E18017" s="136"/>
      <c r="H18017" s="136"/>
      <c r="K18017" s="136"/>
      <c r="O18017" s="136"/>
      <c r="T18017" s="136"/>
      <c r="W18017" s="136"/>
      <c r="Z18017" s="136"/>
      <c r="AC18017" s="136"/>
    </row>
    <row r="18018" spans="2:29">
      <c r="B18018" s="136"/>
      <c r="E18018" s="136"/>
      <c r="H18018" s="136"/>
      <c r="K18018" s="136"/>
      <c r="O18018" s="136"/>
      <c r="T18018" s="136"/>
      <c r="W18018" s="136"/>
      <c r="Z18018" s="136"/>
      <c r="AC18018" s="136"/>
    </row>
    <row r="18019" spans="2:29">
      <c r="B18019" s="136"/>
      <c r="E18019" s="136"/>
      <c r="H18019" s="136"/>
      <c r="K18019" s="136"/>
      <c r="O18019" s="136"/>
      <c r="T18019" s="136"/>
      <c r="W18019" s="136"/>
      <c r="Z18019" s="136"/>
      <c r="AC18019" s="136"/>
    </row>
    <row r="18020" spans="2:29">
      <c r="B18020" s="136"/>
      <c r="E18020" s="136"/>
      <c r="H18020" s="136"/>
      <c r="K18020" s="136"/>
      <c r="O18020" s="136"/>
      <c r="T18020" s="136"/>
      <c r="W18020" s="136"/>
      <c r="Z18020" s="136"/>
      <c r="AC18020" s="136"/>
    </row>
    <row r="18021" spans="2:29">
      <c r="B18021" s="136"/>
      <c r="E18021" s="136"/>
      <c r="H18021" s="136"/>
      <c r="K18021" s="136"/>
      <c r="O18021" s="136"/>
      <c r="T18021" s="136"/>
      <c r="W18021" s="136"/>
      <c r="Z18021" s="136"/>
      <c r="AC18021" s="136"/>
    </row>
    <row r="18022" spans="2:29">
      <c r="B18022" s="136"/>
      <c r="E18022" s="136"/>
      <c r="H18022" s="136"/>
      <c r="K18022" s="136"/>
      <c r="O18022" s="136"/>
      <c r="T18022" s="136"/>
      <c r="W18022" s="136"/>
      <c r="Z18022" s="136"/>
      <c r="AC18022" s="136"/>
    </row>
    <row r="18023" spans="2:29">
      <c r="B18023" s="136"/>
      <c r="E18023" s="136"/>
      <c r="H18023" s="136"/>
      <c r="K18023" s="136"/>
      <c r="O18023" s="136"/>
      <c r="T18023" s="136"/>
      <c r="W18023" s="136"/>
      <c r="Z18023" s="136"/>
      <c r="AC18023" s="136"/>
    </row>
    <row r="18024" spans="2:29">
      <c r="B18024" s="136"/>
      <c r="E18024" s="136"/>
      <c r="H18024" s="136"/>
      <c r="K18024" s="136"/>
      <c r="O18024" s="136"/>
      <c r="T18024" s="136"/>
      <c r="W18024" s="136"/>
      <c r="Z18024" s="136"/>
      <c r="AC18024" s="136"/>
    </row>
    <row r="18025" spans="2:29">
      <c r="B18025" s="136"/>
      <c r="E18025" s="136"/>
      <c r="H18025" s="136"/>
      <c r="K18025" s="136"/>
      <c r="O18025" s="136"/>
      <c r="T18025" s="136"/>
      <c r="W18025" s="136"/>
      <c r="Z18025" s="136"/>
      <c r="AC18025" s="136"/>
    </row>
    <row r="18026" spans="2:29">
      <c r="B18026" s="136"/>
      <c r="E18026" s="136"/>
      <c r="H18026" s="136"/>
      <c r="K18026" s="136"/>
      <c r="O18026" s="136"/>
      <c r="T18026" s="136"/>
      <c r="W18026" s="136"/>
      <c r="Z18026" s="136"/>
      <c r="AC18026" s="136"/>
    </row>
    <row r="18027" spans="2:29">
      <c r="B18027" s="136"/>
      <c r="E18027" s="136"/>
      <c r="H18027" s="136"/>
      <c r="K18027" s="136"/>
      <c r="O18027" s="136"/>
      <c r="T18027" s="136"/>
      <c r="W18027" s="136"/>
      <c r="Z18027" s="136"/>
      <c r="AC18027" s="136"/>
    </row>
    <row r="18028" spans="2:29">
      <c r="B18028" s="136"/>
      <c r="E18028" s="136"/>
      <c r="H18028" s="136"/>
      <c r="K18028" s="136"/>
      <c r="O18028" s="136"/>
      <c r="T18028" s="136"/>
      <c r="W18028" s="136"/>
      <c r="Z18028" s="136"/>
      <c r="AC18028" s="136"/>
    </row>
    <row r="18029" spans="2:29">
      <c r="B18029" s="136"/>
      <c r="E18029" s="136"/>
      <c r="H18029" s="136"/>
      <c r="K18029" s="136"/>
      <c r="O18029" s="136"/>
      <c r="T18029" s="136"/>
      <c r="W18029" s="136"/>
      <c r="Z18029" s="136"/>
      <c r="AC18029" s="136"/>
    </row>
    <row r="18030" spans="2:29">
      <c r="B18030" s="136"/>
      <c r="E18030" s="136"/>
      <c r="H18030" s="136"/>
      <c r="K18030" s="136"/>
      <c r="O18030" s="136"/>
      <c r="T18030" s="136"/>
      <c r="W18030" s="136"/>
      <c r="Z18030" s="136"/>
      <c r="AC18030" s="136"/>
    </row>
    <row r="18031" spans="2:29">
      <c r="B18031" s="136"/>
      <c r="E18031" s="136"/>
      <c r="H18031" s="136"/>
      <c r="K18031" s="136"/>
      <c r="O18031" s="136"/>
      <c r="T18031" s="136"/>
      <c r="W18031" s="136"/>
      <c r="Z18031" s="136"/>
      <c r="AC18031" s="136"/>
    </row>
    <row r="18032" spans="2:29">
      <c r="B18032" s="136"/>
      <c r="E18032" s="136"/>
      <c r="H18032" s="136"/>
      <c r="K18032" s="136"/>
      <c r="O18032" s="136"/>
      <c r="T18032" s="136"/>
      <c r="W18032" s="136"/>
      <c r="Z18032" s="136"/>
      <c r="AC18032" s="136"/>
    </row>
    <row r="18033" spans="2:29">
      <c r="B18033" s="136"/>
      <c r="E18033" s="136"/>
      <c r="H18033" s="136"/>
      <c r="K18033" s="136"/>
      <c r="O18033" s="136"/>
      <c r="T18033" s="136"/>
      <c r="W18033" s="136"/>
      <c r="Z18033" s="136"/>
      <c r="AC18033" s="136"/>
    </row>
    <row r="18034" spans="2:29">
      <c r="B18034" s="136"/>
      <c r="E18034" s="136"/>
      <c r="H18034" s="136"/>
      <c r="K18034" s="136"/>
      <c r="O18034" s="136"/>
      <c r="T18034" s="136"/>
      <c r="W18034" s="136"/>
      <c r="Z18034" s="136"/>
      <c r="AC18034" s="136"/>
    </row>
    <row r="18035" spans="2:29">
      <c r="B18035" s="136"/>
      <c r="E18035" s="136"/>
      <c r="H18035" s="136"/>
      <c r="K18035" s="136"/>
      <c r="O18035" s="136"/>
      <c r="T18035" s="136"/>
      <c r="W18035" s="136"/>
      <c r="Z18035" s="136"/>
      <c r="AC18035" s="136"/>
    </row>
    <row r="18036" spans="2:29">
      <c r="B18036" s="136"/>
      <c r="E18036" s="136"/>
      <c r="H18036" s="136"/>
      <c r="K18036" s="136"/>
      <c r="O18036" s="136"/>
      <c r="T18036" s="136"/>
      <c r="W18036" s="136"/>
      <c r="Z18036" s="136"/>
      <c r="AC18036" s="136"/>
    </row>
    <row r="18037" spans="2:29">
      <c r="B18037" s="136"/>
      <c r="E18037" s="136"/>
      <c r="H18037" s="136"/>
      <c r="K18037" s="136"/>
      <c r="O18037" s="136"/>
      <c r="T18037" s="136"/>
      <c r="W18037" s="136"/>
      <c r="Z18037" s="136"/>
      <c r="AC18037" s="136"/>
    </row>
    <row r="18038" spans="2:29">
      <c r="B18038" s="136"/>
      <c r="E18038" s="136"/>
      <c r="H18038" s="136"/>
      <c r="K18038" s="136"/>
      <c r="O18038" s="136"/>
      <c r="T18038" s="136"/>
      <c r="W18038" s="136"/>
      <c r="Z18038" s="136"/>
      <c r="AC18038" s="136"/>
    </row>
    <row r="18039" spans="2:29">
      <c r="B18039" s="136"/>
      <c r="E18039" s="136"/>
      <c r="H18039" s="136"/>
      <c r="K18039" s="136"/>
      <c r="O18039" s="136"/>
      <c r="T18039" s="136"/>
      <c r="W18039" s="136"/>
      <c r="Z18039" s="136"/>
      <c r="AC18039" s="136"/>
    </row>
    <row r="18040" spans="2:29">
      <c r="B18040" s="136"/>
      <c r="E18040" s="136"/>
      <c r="H18040" s="136"/>
      <c r="K18040" s="136"/>
      <c r="O18040" s="136"/>
      <c r="T18040" s="136"/>
      <c r="W18040" s="136"/>
      <c r="Z18040" s="136"/>
      <c r="AC18040" s="136"/>
    </row>
    <row r="18041" spans="2:29">
      <c r="B18041" s="136"/>
      <c r="E18041" s="136"/>
      <c r="H18041" s="136"/>
      <c r="K18041" s="136"/>
      <c r="O18041" s="136"/>
      <c r="T18041" s="136"/>
      <c r="W18041" s="136"/>
      <c r="Z18041" s="136"/>
      <c r="AC18041" s="136"/>
    </row>
    <row r="18042" spans="2:29">
      <c r="B18042" s="136"/>
      <c r="E18042" s="136"/>
      <c r="H18042" s="136"/>
      <c r="K18042" s="136"/>
      <c r="O18042" s="136"/>
      <c r="T18042" s="136"/>
      <c r="W18042" s="136"/>
      <c r="Z18042" s="136"/>
      <c r="AC18042" s="136"/>
    </row>
    <row r="18043" spans="2:29">
      <c r="B18043" s="136"/>
      <c r="E18043" s="136"/>
      <c r="H18043" s="136"/>
      <c r="K18043" s="136"/>
      <c r="O18043" s="136"/>
      <c r="T18043" s="136"/>
      <c r="W18043" s="136"/>
      <c r="Z18043" s="136"/>
      <c r="AC18043" s="136"/>
    </row>
    <row r="18044" spans="2:29">
      <c r="B18044" s="136"/>
      <c r="E18044" s="136"/>
      <c r="H18044" s="136"/>
      <c r="K18044" s="136"/>
      <c r="O18044" s="136"/>
      <c r="T18044" s="136"/>
      <c r="W18044" s="136"/>
      <c r="Z18044" s="136"/>
      <c r="AC18044" s="136"/>
    </row>
    <row r="18045" spans="2:29">
      <c r="B18045" s="136"/>
      <c r="E18045" s="136"/>
      <c r="H18045" s="136"/>
      <c r="K18045" s="136"/>
      <c r="O18045" s="136"/>
      <c r="T18045" s="136"/>
      <c r="W18045" s="136"/>
      <c r="Z18045" s="136"/>
      <c r="AC18045" s="136"/>
    </row>
    <row r="18046" spans="2:29">
      <c r="B18046" s="136"/>
      <c r="E18046" s="136"/>
      <c r="H18046" s="136"/>
      <c r="K18046" s="136"/>
      <c r="O18046" s="136"/>
      <c r="T18046" s="136"/>
      <c r="W18046" s="136"/>
      <c r="Z18046" s="136"/>
      <c r="AC18046" s="136"/>
    </row>
    <row r="18047" spans="2:29">
      <c r="B18047" s="136"/>
      <c r="E18047" s="136"/>
      <c r="H18047" s="136"/>
      <c r="K18047" s="136"/>
      <c r="O18047" s="136"/>
      <c r="T18047" s="136"/>
      <c r="W18047" s="136"/>
      <c r="Z18047" s="136"/>
      <c r="AC18047" s="136"/>
    </row>
    <row r="18048" spans="2:29">
      <c r="B18048" s="136"/>
      <c r="E18048" s="136"/>
      <c r="H18048" s="136"/>
      <c r="K18048" s="136"/>
      <c r="O18048" s="136"/>
      <c r="T18048" s="136"/>
      <c r="W18048" s="136"/>
      <c r="Z18048" s="136"/>
      <c r="AC18048" s="136"/>
    </row>
    <row r="18049" spans="2:29">
      <c r="B18049" s="136"/>
      <c r="E18049" s="136"/>
      <c r="H18049" s="136"/>
      <c r="K18049" s="136"/>
      <c r="O18049" s="136"/>
      <c r="T18049" s="136"/>
      <c r="W18049" s="136"/>
      <c r="Z18049" s="136"/>
      <c r="AC18049" s="136"/>
    </row>
    <row r="18050" spans="2:29">
      <c r="B18050" s="136"/>
      <c r="E18050" s="136"/>
      <c r="H18050" s="136"/>
      <c r="K18050" s="136"/>
      <c r="O18050" s="136"/>
      <c r="T18050" s="136"/>
      <c r="W18050" s="136"/>
      <c r="Z18050" s="136"/>
      <c r="AC18050" s="136"/>
    </row>
    <row r="18051" spans="2:29">
      <c r="B18051" s="136"/>
      <c r="E18051" s="136"/>
      <c r="H18051" s="136"/>
      <c r="K18051" s="136"/>
      <c r="O18051" s="136"/>
      <c r="T18051" s="136"/>
      <c r="W18051" s="136"/>
      <c r="Z18051" s="136"/>
      <c r="AC18051" s="136"/>
    </row>
    <row r="18052" spans="2:29">
      <c r="B18052" s="136"/>
      <c r="E18052" s="136"/>
      <c r="H18052" s="136"/>
      <c r="K18052" s="136"/>
      <c r="O18052" s="136"/>
      <c r="T18052" s="136"/>
      <c r="W18052" s="136"/>
      <c r="Z18052" s="136"/>
      <c r="AC18052" s="136"/>
    </row>
    <row r="18053" spans="2:29">
      <c r="B18053" s="136"/>
      <c r="E18053" s="136"/>
      <c r="H18053" s="136"/>
      <c r="K18053" s="136"/>
      <c r="O18053" s="136"/>
      <c r="T18053" s="136"/>
      <c r="W18053" s="136"/>
      <c r="Z18053" s="136"/>
      <c r="AC18053" s="136"/>
    </row>
    <row r="18054" spans="2:29">
      <c r="B18054" s="136"/>
      <c r="E18054" s="136"/>
      <c r="H18054" s="136"/>
      <c r="K18054" s="136"/>
      <c r="O18054" s="136"/>
      <c r="T18054" s="136"/>
      <c r="W18054" s="136"/>
      <c r="Z18054" s="136"/>
      <c r="AC18054" s="136"/>
    </row>
    <row r="18055" spans="2:29">
      <c r="B18055" s="136"/>
      <c r="E18055" s="136"/>
      <c r="H18055" s="136"/>
      <c r="K18055" s="136"/>
      <c r="O18055" s="136"/>
      <c r="T18055" s="136"/>
      <c r="W18055" s="136"/>
      <c r="Z18055" s="136"/>
      <c r="AC18055" s="136"/>
    </row>
    <row r="18056" spans="2:29">
      <c r="B18056" s="136"/>
      <c r="E18056" s="136"/>
      <c r="H18056" s="136"/>
      <c r="K18056" s="136"/>
      <c r="O18056" s="136"/>
      <c r="T18056" s="136"/>
      <c r="W18056" s="136"/>
      <c r="Z18056" s="136"/>
      <c r="AC18056" s="136"/>
    </row>
    <row r="18057" spans="2:29">
      <c r="B18057" s="136"/>
      <c r="E18057" s="136"/>
      <c r="H18057" s="136"/>
      <c r="K18057" s="136"/>
      <c r="O18057" s="136"/>
      <c r="T18057" s="136"/>
      <c r="W18057" s="136"/>
      <c r="Z18057" s="136"/>
      <c r="AC18057" s="136"/>
    </row>
    <row r="18058" spans="2:29">
      <c r="B18058" s="136"/>
      <c r="E18058" s="136"/>
      <c r="H18058" s="136"/>
      <c r="K18058" s="136"/>
      <c r="O18058" s="136"/>
      <c r="T18058" s="136"/>
      <c r="W18058" s="136"/>
      <c r="Z18058" s="136"/>
      <c r="AC18058" s="136"/>
    </row>
    <row r="18059" spans="2:29">
      <c r="B18059" s="136"/>
      <c r="E18059" s="136"/>
      <c r="H18059" s="136"/>
      <c r="K18059" s="136"/>
      <c r="O18059" s="136"/>
      <c r="T18059" s="136"/>
      <c r="W18059" s="136"/>
      <c r="Z18059" s="136"/>
      <c r="AC18059" s="136"/>
    </row>
    <row r="18060" spans="2:29">
      <c r="B18060" s="136"/>
      <c r="E18060" s="136"/>
      <c r="H18060" s="136"/>
      <c r="K18060" s="136"/>
      <c r="O18060" s="136"/>
      <c r="T18060" s="136"/>
      <c r="W18060" s="136"/>
      <c r="Z18060" s="136"/>
      <c r="AC18060" s="136"/>
    </row>
    <row r="18061" spans="2:29">
      <c r="B18061" s="136"/>
      <c r="E18061" s="136"/>
      <c r="H18061" s="136"/>
      <c r="K18061" s="136"/>
      <c r="O18061" s="136"/>
      <c r="T18061" s="136"/>
      <c r="W18061" s="136"/>
      <c r="Z18061" s="136"/>
      <c r="AC18061" s="136"/>
    </row>
    <row r="18062" spans="2:29">
      <c r="B18062" s="136"/>
      <c r="E18062" s="136"/>
      <c r="H18062" s="136"/>
      <c r="K18062" s="136"/>
      <c r="O18062" s="136"/>
      <c r="T18062" s="136"/>
      <c r="W18062" s="136"/>
      <c r="Z18062" s="136"/>
      <c r="AC18062" s="136"/>
    </row>
    <row r="18063" spans="2:29">
      <c r="B18063" s="136"/>
      <c r="E18063" s="136"/>
      <c r="H18063" s="136"/>
      <c r="K18063" s="136"/>
      <c r="O18063" s="136"/>
      <c r="T18063" s="136"/>
      <c r="W18063" s="136"/>
      <c r="Z18063" s="136"/>
      <c r="AC18063" s="136"/>
    </row>
    <row r="18064" spans="2:29">
      <c r="B18064" s="136"/>
      <c r="E18064" s="136"/>
      <c r="H18064" s="136"/>
      <c r="K18064" s="136"/>
      <c r="O18064" s="136"/>
      <c r="T18064" s="136"/>
      <c r="W18064" s="136"/>
      <c r="Z18064" s="136"/>
      <c r="AC18064" s="136"/>
    </row>
    <row r="18065" spans="2:29">
      <c r="B18065" s="136"/>
      <c r="E18065" s="136"/>
      <c r="H18065" s="136"/>
      <c r="K18065" s="136"/>
      <c r="O18065" s="136"/>
      <c r="T18065" s="136"/>
      <c r="W18065" s="136"/>
      <c r="Z18065" s="136"/>
      <c r="AC18065" s="136"/>
    </row>
    <row r="18066" spans="2:29">
      <c r="B18066" s="136"/>
      <c r="E18066" s="136"/>
      <c r="H18066" s="136"/>
      <c r="K18066" s="136"/>
      <c r="O18066" s="136"/>
      <c r="T18066" s="136"/>
      <c r="W18066" s="136"/>
      <c r="Z18066" s="136"/>
      <c r="AC18066" s="136"/>
    </row>
    <row r="18067" spans="2:29">
      <c r="B18067" s="136"/>
      <c r="E18067" s="136"/>
      <c r="H18067" s="136"/>
      <c r="K18067" s="136"/>
      <c r="O18067" s="136"/>
      <c r="T18067" s="136"/>
      <c r="W18067" s="136"/>
      <c r="Z18067" s="136"/>
      <c r="AC18067" s="136"/>
    </row>
    <row r="18068" spans="2:29">
      <c r="B18068" s="136"/>
      <c r="E18068" s="136"/>
      <c r="H18068" s="136"/>
      <c r="K18068" s="136"/>
      <c r="O18068" s="136"/>
      <c r="T18068" s="136"/>
      <c r="W18068" s="136"/>
      <c r="Z18068" s="136"/>
      <c r="AC18068" s="136"/>
    </row>
    <row r="18069" spans="2:29">
      <c r="B18069" s="136"/>
      <c r="E18069" s="136"/>
      <c r="H18069" s="136"/>
      <c r="K18069" s="136"/>
      <c r="O18069" s="136"/>
      <c r="T18069" s="136"/>
      <c r="W18069" s="136"/>
      <c r="Z18069" s="136"/>
      <c r="AC18069" s="136"/>
    </row>
    <row r="18070" spans="2:29">
      <c r="B18070" s="136"/>
      <c r="E18070" s="136"/>
      <c r="H18070" s="136"/>
      <c r="K18070" s="136"/>
      <c r="O18070" s="136"/>
      <c r="T18070" s="136"/>
      <c r="W18070" s="136"/>
      <c r="Z18070" s="136"/>
      <c r="AC18070" s="136"/>
    </row>
    <row r="18071" spans="2:29">
      <c r="B18071" s="136"/>
      <c r="E18071" s="136"/>
      <c r="H18071" s="136"/>
      <c r="K18071" s="136"/>
      <c r="O18071" s="136"/>
      <c r="T18071" s="136"/>
      <c r="W18071" s="136"/>
      <c r="Z18071" s="136"/>
      <c r="AC18071" s="136"/>
    </row>
    <row r="18072" spans="2:29">
      <c r="B18072" s="136"/>
      <c r="E18072" s="136"/>
      <c r="H18072" s="136"/>
      <c r="K18072" s="136"/>
      <c r="O18072" s="136"/>
      <c r="T18072" s="136"/>
      <c r="W18072" s="136"/>
      <c r="Z18072" s="136"/>
      <c r="AC18072" s="136"/>
    </row>
    <row r="18073" spans="2:29">
      <c r="B18073" s="136"/>
      <c r="E18073" s="136"/>
      <c r="H18073" s="136"/>
      <c r="K18073" s="136"/>
      <c r="O18073" s="136"/>
      <c r="T18073" s="136"/>
      <c r="W18073" s="136"/>
      <c r="Z18073" s="136"/>
      <c r="AC18073" s="136"/>
    </row>
    <row r="18074" spans="2:29">
      <c r="B18074" s="136"/>
      <c r="E18074" s="136"/>
      <c r="H18074" s="136"/>
      <c r="K18074" s="136"/>
      <c r="O18074" s="136"/>
      <c r="T18074" s="136"/>
      <c r="W18074" s="136"/>
      <c r="Z18074" s="136"/>
      <c r="AC18074" s="136"/>
    </row>
    <row r="18075" spans="2:29">
      <c r="B18075" s="136"/>
      <c r="E18075" s="136"/>
      <c r="H18075" s="136"/>
      <c r="K18075" s="136"/>
      <c r="O18075" s="136"/>
      <c r="T18075" s="136"/>
      <c r="W18075" s="136"/>
      <c r="Z18075" s="136"/>
      <c r="AC18075" s="136"/>
    </row>
    <row r="18076" spans="2:29">
      <c r="B18076" s="136"/>
      <c r="E18076" s="136"/>
      <c r="H18076" s="136"/>
      <c r="K18076" s="136"/>
      <c r="O18076" s="136"/>
      <c r="T18076" s="136"/>
      <c r="W18076" s="136"/>
      <c r="Z18076" s="136"/>
      <c r="AC18076" s="136"/>
    </row>
    <row r="18077" spans="2:29">
      <c r="B18077" s="136"/>
      <c r="E18077" s="136"/>
      <c r="H18077" s="136"/>
      <c r="K18077" s="136"/>
      <c r="O18077" s="136"/>
      <c r="T18077" s="136"/>
      <c r="W18077" s="136"/>
      <c r="Z18077" s="136"/>
      <c r="AC18077" s="136"/>
    </row>
    <row r="18078" spans="2:29">
      <c r="B18078" s="136"/>
      <c r="E18078" s="136"/>
      <c r="H18078" s="136"/>
      <c r="K18078" s="136"/>
      <c r="O18078" s="136"/>
      <c r="T18078" s="136"/>
      <c r="W18078" s="136"/>
      <c r="Z18078" s="136"/>
      <c r="AC18078" s="136"/>
    </row>
    <row r="18079" spans="2:29">
      <c r="B18079" s="136"/>
      <c r="E18079" s="136"/>
      <c r="H18079" s="136"/>
      <c r="K18079" s="136"/>
      <c r="O18079" s="136"/>
      <c r="T18079" s="136"/>
      <c r="W18079" s="136"/>
      <c r="Z18079" s="136"/>
      <c r="AC18079" s="136"/>
    </row>
    <row r="18080" spans="2:29">
      <c r="B18080" s="136"/>
      <c r="E18080" s="136"/>
      <c r="H18080" s="136"/>
      <c r="K18080" s="136"/>
      <c r="O18080" s="136"/>
      <c r="T18080" s="136"/>
      <c r="W18080" s="136"/>
      <c r="Z18080" s="136"/>
      <c r="AC18080" s="136"/>
    </row>
    <row r="18081" spans="2:29">
      <c r="B18081" s="136"/>
      <c r="E18081" s="136"/>
      <c r="H18081" s="136"/>
      <c r="K18081" s="136"/>
      <c r="O18081" s="136"/>
      <c r="T18081" s="136"/>
      <c r="W18081" s="136"/>
      <c r="Z18081" s="136"/>
      <c r="AC18081" s="136"/>
    </row>
    <row r="18082" spans="2:29">
      <c r="B18082" s="136"/>
      <c r="E18082" s="136"/>
      <c r="H18082" s="136"/>
      <c r="K18082" s="136"/>
      <c r="O18082" s="136"/>
      <c r="T18082" s="136"/>
      <c r="W18082" s="136"/>
      <c r="Z18082" s="136"/>
      <c r="AC18082" s="136"/>
    </row>
    <row r="18083" spans="2:29">
      <c r="B18083" s="136"/>
      <c r="E18083" s="136"/>
      <c r="H18083" s="136"/>
      <c r="K18083" s="136"/>
      <c r="O18083" s="136"/>
      <c r="T18083" s="136"/>
      <c r="W18083" s="136"/>
      <c r="Z18083" s="136"/>
      <c r="AC18083" s="136"/>
    </row>
    <row r="18084" spans="2:29">
      <c r="B18084" s="136"/>
      <c r="E18084" s="136"/>
      <c r="H18084" s="136"/>
      <c r="K18084" s="136"/>
      <c r="O18084" s="136"/>
      <c r="T18084" s="136"/>
      <c r="W18084" s="136"/>
      <c r="Z18084" s="136"/>
      <c r="AC18084" s="136"/>
    </row>
    <row r="18085" spans="2:29">
      <c r="B18085" s="136"/>
      <c r="E18085" s="136"/>
      <c r="H18085" s="136"/>
      <c r="K18085" s="136"/>
      <c r="O18085" s="136"/>
      <c r="T18085" s="136"/>
      <c r="W18085" s="136"/>
      <c r="Z18085" s="136"/>
      <c r="AC18085" s="136"/>
    </row>
    <row r="18086" spans="2:29">
      <c r="B18086" s="136"/>
      <c r="E18086" s="136"/>
      <c r="H18086" s="136"/>
      <c r="K18086" s="136"/>
      <c r="O18086" s="136"/>
      <c r="T18086" s="136"/>
      <c r="W18086" s="136"/>
      <c r="Z18086" s="136"/>
      <c r="AC18086" s="136"/>
    </row>
    <row r="18087" spans="2:29">
      <c r="B18087" s="136"/>
      <c r="E18087" s="136"/>
      <c r="H18087" s="136"/>
      <c r="K18087" s="136"/>
      <c r="O18087" s="136"/>
      <c r="T18087" s="136"/>
      <c r="W18087" s="136"/>
      <c r="Z18087" s="136"/>
      <c r="AC18087" s="136"/>
    </row>
    <row r="18088" spans="2:29">
      <c r="B18088" s="136"/>
      <c r="E18088" s="136"/>
      <c r="H18088" s="136"/>
      <c r="K18088" s="136"/>
      <c r="O18088" s="136"/>
      <c r="T18088" s="136"/>
      <c r="W18088" s="136"/>
      <c r="Z18088" s="136"/>
      <c r="AC18088" s="136"/>
    </row>
    <row r="18089" spans="2:29">
      <c r="B18089" s="136"/>
      <c r="E18089" s="136"/>
      <c r="H18089" s="136"/>
      <c r="K18089" s="136"/>
      <c r="O18089" s="136"/>
      <c r="T18089" s="136"/>
      <c r="W18089" s="136"/>
      <c r="Z18089" s="136"/>
      <c r="AC18089" s="136"/>
    </row>
    <row r="18090" spans="2:29">
      <c r="B18090" s="136"/>
      <c r="E18090" s="136"/>
      <c r="H18090" s="136"/>
      <c r="K18090" s="136"/>
      <c r="O18090" s="136"/>
      <c r="T18090" s="136"/>
      <c r="W18090" s="136"/>
      <c r="Z18090" s="136"/>
      <c r="AC18090" s="136"/>
    </row>
    <row r="18091" spans="2:29">
      <c r="B18091" s="136"/>
      <c r="E18091" s="136"/>
      <c r="H18091" s="136"/>
      <c r="K18091" s="136"/>
      <c r="O18091" s="136"/>
      <c r="T18091" s="136"/>
      <c r="W18091" s="136"/>
      <c r="Z18091" s="136"/>
      <c r="AC18091" s="136"/>
    </row>
    <row r="18092" spans="2:29">
      <c r="B18092" s="136"/>
      <c r="E18092" s="136"/>
      <c r="H18092" s="136"/>
      <c r="K18092" s="136"/>
      <c r="O18092" s="136"/>
      <c r="T18092" s="136"/>
      <c r="W18092" s="136"/>
      <c r="Z18092" s="136"/>
      <c r="AC18092" s="136"/>
    </row>
    <row r="18093" spans="2:29">
      <c r="B18093" s="136"/>
      <c r="E18093" s="136"/>
      <c r="H18093" s="136"/>
      <c r="K18093" s="136"/>
      <c r="O18093" s="136"/>
      <c r="T18093" s="136"/>
      <c r="W18093" s="136"/>
      <c r="Z18093" s="136"/>
      <c r="AC18093" s="136"/>
    </row>
    <row r="18094" spans="2:29">
      <c r="B18094" s="136"/>
      <c r="E18094" s="136"/>
      <c r="H18094" s="136"/>
      <c r="K18094" s="136"/>
      <c r="O18094" s="136"/>
      <c r="T18094" s="136"/>
      <c r="W18094" s="136"/>
      <c r="Z18094" s="136"/>
      <c r="AC18094" s="136"/>
    </row>
    <row r="18095" spans="2:29">
      <c r="B18095" s="136"/>
      <c r="E18095" s="136"/>
      <c r="H18095" s="136"/>
      <c r="K18095" s="136"/>
      <c r="O18095" s="136"/>
      <c r="T18095" s="136"/>
      <c r="W18095" s="136"/>
      <c r="Z18095" s="136"/>
      <c r="AC18095" s="136"/>
    </row>
    <row r="18096" spans="2:29">
      <c r="B18096" s="136"/>
      <c r="E18096" s="136"/>
      <c r="H18096" s="136"/>
      <c r="K18096" s="136"/>
      <c r="O18096" s="136"/>
      <c r="T18096" s="136"/>
      <c r="W18096" s="136"/>
      <c r="Z18096" s="136"/>
      <c r="AC18096" s="136"/>
    </row>
    <row r="18097" spans="2:29">
      <c r="B18097" s="136"/>
      <c r="E18097" s="136"/>
      <c r="H18097" s="136"/>
      <c r="K18097" s="136"/>
      <c r="O18097" s="136"/>
      <c r="T18097" s="136"/>
      <c r="W18097" s="136"/>
      <c r="Z18097" s="136"/>
      <c r="AC18097" s="136"/>
    </row>
    <row r="18098" spans="2:29">
      <c r="B18098" s="136"/>
      <c r="E18098" s="136"/>
      <c r="H18098" s="136"/>
      <c r="K18098" s="136"/>
      <c r="O18098" s="136"/>
      <c r="T18098" s="136"/>
      <c r="W18098" s="136"/>
      <c r="Z18098" s="136"/>
      <c r="AC18098" s="136"/>
    </row>
    <row r="18099" spans="2:29">
      <c r="B18099" s="136"/>
      <c r="E18099" s="136"/>
      <c r="H18099" s="136"/>
      <c r="K18099" s="136"/>
      <c r="O18099" s="136"/>
      <c r="T18099" s="136"/>
      <c r="W18099" s="136"/>
      <c r="Z18099" s="136"/>
      <c r="AC18099" s="136"/>
    </row>
    <row r="18100" spans="2:29">
      <c r="B18100" s="136"/>
      <c r="E18100" s="136"/>
      <c r="H18100" s="136"/>
      <c r="K18100" s="136"/>
      <c r="O18100" s="136"/>
      <c r="T18100" s="136"/>
      <c r="W18100" s="136"/>
      <c r="Z18100" s="136"/>
      <c r="AC18100" s="136"/>
    </row>
    <row r="18101" spans="2:29">
      <c r="B18101" s="136"/>
      <c r="E18101" s="136"/>
      <c r="H18101" s="136"/>
      <c r="K18101" s="136"/>
      <c r="O18101" s="136"/>
      <c r="T18101" s="136"/>
      <c r="W18101" s="136"/>
      <c r="Z18101" s="136"/>
      <c r="AC18101" s="136"/>
    </row>
    <row r="18102" spans="2:29">
      <c r="B18102" s="136"/>
      <c r="E18102" s="136"/>
      <c r="H18102" s="136"/>
      <c r="K18102" s="136"/>
      <c r="O18102" s="136"/>
      <c r="T18102" s="136"/>
      <c r="W18102" s="136"/>
      <c r="Z18102" s="136"/>
      <c r="AC18102" s="136"/>
    </row>
    <row r="18103" spans="2:29">
      <c r="B18103" s="136"/>
      <c r="E18103" s="136"/>
      <c r="H18103" s="136"/>
      <c r="K18103" s="136"/>
      <c r="O18103" s="136"/>
      <c r="T18103" s="136"/>
      <c r="W18103" s="136"/>
      <c r="Z18103" s="136"/>
      <c r="AC18103" s="136"/>
    </row>
    <row r="18104" spans="2:29">
      <c r="B18104" s="136"/>
      <c r="E18104" s="136"/>
      <c r="H18104" s="136"/>
      <c r="K18104" s="136"/>
      <c r="O18104" s="136"/>
      <c r="T18104" s="136"/>
      <c r="W18104" s="136"/>
      <c r="Z18104" s="136"/>
      <c r="AC18104" s="136"/>
    </row>
    <row r="18105" spans="2:29">
      <c r="B18105" s="136"/>
      <c r="E18105" s="136"/>
      <c r="H18105" s="136"/>
      <c r="K18105" s="136"/>
      <c r="O18105" s="136"/>
      <c r="T18105" s="136"/>
      <c r="W18105" s="136"/>
      <c r="Z18105" s="136"/>
      <c r="AC18105" s="136"/>
    </row>
    <row r="18106" spans="2:29">
      <c r="B18106" s="136"/>
      <c r="E18106" s="136"/>
      <c r="H18106" s="136"/>
      <c r="K18106" s="136"/>
      <c r="O18106" s="136"/>
      <c r="T18106" s="136"/>
      <c r="W18106" s="136"/>
      <c r="Z18106" s="136"/>
      <c r="AC18106" s="136"/>
    </row>
    <row r="18107" spans="2:29">
      <c r="B18107" s="136"/>
      <c r="E18107" s="136"/>
      <c r="H18107" s="136"/>
      <c r="K18107" s="136"/>
      <c r="O18107" s="136"/>
      <c r="T18107" s="136"/>
      <c r="W18107" s="136"/>
      <c r="Z18107" s="136"/>
      <c r="AC18107" s="136"/>
    </row>
    <row r="18108" spans="2:29">
      <c r="B18108" s="136"/>
      <c r="E18108" s="136"/>
      <c r="H18108" s="136"/>
      <c r="K18108" s="136"/>
      <c r="O18108" s="136"/>
      <c r="T18108" s="136"/>
      <c r="W18108" s="136"/>
      <c r="Z18108" s="136"/>
      <c r="AC18108" s="136"/>
    </row>
    <row r="18109" spans="2:29">
      <c r="B18109" s="136"/>
      <c r="E18109" s="136"/>
      <c r="H18109" s="136"/>
      <c r="K18109" s="136"/>
      <c r="O18109" s="136"/>
      <c r="T18109" s="136"/>
      <c r="W18109" s="136"/>
      <c r="Z18109" s="136"/>
      <c r="AC18109" s="136"/>
    </row>
    <row r="18110" spans="2:29">
      <c r="B18110" s="136"/>
      <c r="E18110" s="136"/>
      <c r="H18110" s="136"/>
      <c r="K18110" s="136"/>
      <c r="O18110" s="136"/>
      <c r="T18110" s="136"/>
      <c r="W18110" s="136"/>
      <c r="Z18110" s="136"/>
      <c r="AC18110" s="136"/>
    </row>
    <row r="18111" spans="2:29">
      <c r="B18111" s="136"/>
      <c r="E18111" s="136"/>
      <c r="H18111" s="136"/>
      <c r="K18111" s="136"/>
      <c r="O18111" s="136"/>
      <c r="T18111" s="136"/>
      <c r="W18111" s="136"/>
      <c r="Z18111" s="136"/>
      <c r="AC18111" s="136"/>
    </row>
    <row r="18112" spans="2:29">
      <c r="B18112" s="136"/>
      <c r="E18112" s="136"/>
      <c r="H18112" s="136"/>
      <c r="K18112" s="136"/>
      <c r="O18112" s="136"/>
      <c r="T18112" s="136"/>
      <c r="W18112" s="136"/>
      <c r="Z18112" s="136"/>
      <c r="AC18112" s="136"/>
    </row>
    <row r="18113" spans="2:29">
      <c r="B18113" s="136"/>
      <c r="E18113" s="136"/>
      <c r="H18113" s="136"/>
      <c r="K18113" s="136"/>
      <c r="O18113" s="136"/>
      <c r="T18113" s="136"/>
      <c r="W18113" s="136"/>
      <c r="Z18113" s="136"/>
      <c r="AC18113" s="136"/>
    </row>
    <row r="18114" spans="2:29">
      <c r="B18114" s="136"/>
      <c r="E18114" s="136"/>
      <c r="H18114" s="136"/>
      <c r="K18114" s="136"/>
      <c r="O18114" s="136"/>
      <c r="T18114" s="136"/>
      <c r="W18114" s="136"/>
      <c r="Z18114" s="136"/>
      <c r="AC18114" s="136"/>
    </row>
    <row r="18115" spans="2:29">
      <c r="B18115" s="136"/>
      <c r="E18115" s="136"/>
      <c r="H18115" s="136"/>
      <c r="K18115" s="136"/>
      <c r="O18115" s="136"/>
      <c r="T18115" s="136"/>
      <c r="W18115" s="136"/>
      <c r="Z18115" s="136"/>
      <c r="AC18115" s="136"/>
    </row>
    <row r="18116" spans="2:29">
      <c r="B18116" s="136"/>
      <c r="E18116" s="136"/>
      <c r="H18116" s="136"/>
      <c r="K18116" s="136"/>
      <c r="O18116" s="136"/>
      <c r="T18116" s="136"/>
      <c r="W18116" s="136"/>
      <c r="Z18116" s="136"/>
      <c r="AC18116" s="136"/>
    </row>
    <row r="18117" spans="2:29">
      <c r="B18117" s="136"/>
      <c r="E18117" s="136"/>
      <c r="H18117" s="136"/>
      <c r="K18117" s="136"/>
      <c r="O18117" s="136"/>
      <c r="T18117" s="136"/>
      <c r="W18117" s="136"/>
      <c r="Z18117" s="136"/>
      <c r="AC18117" s="136"/>
    </row>
    <row r="18118" spans="2:29">
      <c r="B18118" s="136"/>
      <c r="E18118" s="136"/>
      <c r="H18118" s="136"/>
      <c r="K18118" s="136"/>
      <c r="O18118" s="136"/>
      <c r="T18118" s="136"/>
      <c r="W18118" s="136"/>
      <c r="Z18118" s="136"/>
      <c r="AC18118" s="136"/>
    </row>
    <row r="18119" spans="2:29">
      <c r="B18119" s="136"/>
      <c r="E18119" s="136"/>
      <c r="H18119" s="136"/>
      <c r="K18119" s="136"/>
      <c r="O18119" s="136"/>
      <c r="T18119" s="136"/>
      <c r="W18119" s="136"/>
      <c r="Z18119" s="136"/>
      <c r="AC18119" s="136"/>
    </row>
    <row r="18120" spans="2:29">
      <c r="B18120" s="136"/>
      <c r="E18120" s="136"/>
      <c r="H18120" s="136"/>
      <c r="K18120" s="136"/>
      <c r="O18120" s="136"/>
      <c r="T18120" s="136"/>
      <c r="W18120" s="136"/>
      <c r="Z18120" s="136"/>
      <c r="AC18120" s="136"/>
    </row>
    <row r="18121" spans="2:29">
      <c r="B18121" s="136"/>
      <c r="E18121" s="136"/>
      <c r="H18121" s="136"/>
      <c r="K18121" s="136"/>
      <c r="O18121" s="136"/>
      <c r="T18121" s="136"/>
      <c r="W18121" s="136"/>
      <c r="Z18121" s="136"/>
      <c r="AC18121" s="136"/>
    </row>
    <row r="18122" spans="2:29">
      <c r="B18122" s="136"/>
      <c r="E18122" s="136"/>
      <c r="H18122" s="136"/>
      <c r="K18122" s="136"/>
      <c r="O18122" s="136"/>
      <c r="T18122" s="136"/>
      <c r="W18122" s="136"/>
      <c r="Z18122" s="136"/>
      <c r="AC18122" s="136"/>
    </row>
    <row r="18123" spans="2:29">
      <c r="B18123" s="136"/>
      <c r="E18123" s="136"/>
      <c r="H18123" s="136"/>
      <c r="K18123" s="136"/>
      <c r="O18123" s="136"/>
      <c r="T18123" s="136"/>
      <c r="W18123" s="136"/>
      <c r="Z18123" s="136"/>
      <c r="AC18123" s="136"/>
    </row>
    <row r="18124" spans="2:29">
      <c r="B18124" s="136"/>
      <c r="E18124" s="136"/>
      <c r="H18124" s="136"/>
      <c r="K18124" s="136"/>
      <c r="O18124" s="136"/>
      <c r="T18124" s="136"/>
      <c r="W18124" s="136"/>
      <c r="Z18124" s="136"/>
      <c r="AC18124" s="136"/>
    </row>
    <row r="18125" spans="2:29">
      <c r="B18125" s="136"/>
      <c r="E18125" s="136"/>
      <c r="H18125" s="136"/>
      <c r="K18125" s="136"/>
      <c r="O18125" s="136"/>
      <c r="T18125" s="136"/>
      <c r="W18125" s="136"/>
      <c r="Z18125" s="136"/>
      <c r="AC18125" s="136"/>
    </row>
    <row r="18126" spans="2:29">
      <c r="B18126" s="136"/>
      <c r="E18126" s="136"/>
      <c r="H18126" s="136"/>
      <c r="K18126" s="136"/>
      <c r="O18126" s="136"/>
      <c r="T18126" s="136"/>
      <c r="W18126" s="136"/>
      <c r="Z18126" s="136"/>
      <c r="AC18126" s="136"/>
    </row>
    <row r="18127" spans="2:29">
      <c r="B18127" s="136"/>
      <c r="E18127" s="136"/>
      <c r="H18127" s="136"/>
      <c r="K18127" s="136"/>
      <c r="O18127" s="136"/>
      <c r="T18127" s="136"/>
      <c r="W18127" s="136"/>
      <c r="Z18127" s="136"/>
      <c r="AC18127" s="136"/>
    </row>
    <row r="18128" spans="2:29">
      <c r="B18128" s="136"/>
      <c r="E18128" s="136"/>
      <c r="H18128" s="136"/>
      <c r="K18128" s="136"/>
      <c r="O18128" s="136"/>
      <c r="T18128" s="136"/>
      <c r="W18128" s="136"/>
      <c r="Z18128" s="136"/>
      <c r="AC18128" s="136"/>
    </row>
    <row r="18129" spans="2:29">
      <c r="B18129" s="136"/>
      <c r="E18129" s="136"/>
      <c r="H18129" s="136"/>
      <c r="K18129" s="136"/>
      <c r="O18129" s="136"/>
      <c r="T18129" s="136"/>
      <c r="W18129" s="136"/>
      <c r="Z18129" s="136"/>
      <c r="AC18129" s="136"/>
    </row>
    <row r="18130" spans="2:29">
      <c r="B18130" s="136"/>
      <c r="E18130" s="136"/>
      <c r="H18130" s="136"/>
      <c r="K18130" s="136"/>
      <c r="O18130" s="136"/>
      <c r="T18130" s="136"/>
      <c r="W18130" s="136"/>
      <c r="Z18130" s="136"/>
      <c r="AC18130" s="136"/>
    </row>
    <row r="18131" spans="2:29">
      <c r="B18131" s="136"/>
      <c r="E18131" s="136"/>
      <c r="H18131" s="136"/>
      <c r="K18131" s="136"/>
      <c r="O18131" s="136"/>
      <c r="T18131" s="136"/>
      <c r="W18131" s="136"/>
      <c r="Z18131" s="136"/>
      <c r="AC18131" s="136"/>
    </row>
    <row r="18132" spans="2:29">
      <c r="B18132" s="136"/>
      <c r="E18132" s="136"/>
      <c r="H18132" s="136"/>
      <c r="K18132" s="136"/>
      <c r="O18132" s="136"/>
      <c r="T18132" s="136"/>
      <c r="W18132" s="136"/>
      <c r="Z18132" s="136"/>
      <c r="AC18132" s="136"/>
    </row>
    <row r="18133" spans="2:29">
      <c r="B18133" s="136"/>
      <c r="E18133" s="136"/>
      <c r="H18133" s="136"/>
      <c r="K18133" s="136"/>
      <c r="O18133" s="136"/>
      <c r="T18133" s="136"/>
      <c r="W18133" s="136"/>
      <c r="Z18133" s="136"/>
      <c r="AC18133" s="136"/>
    </row>
    <row r="18134" spans="2:29">
      <c r="B18134" s="136"/>
      <c r="E18134" s="136"/>
      <c r="H18134" s="136"/>
      <c r="K18134" s="136"/>
      <c r="O18134" s="136"/>
      <c r="T18134" s="136"/>
      <c r="W18134" s="136"/>
      <c r="Z18134" s="136"/>
      <c r="AC18134" s="136"/>
    </row>
    <row r="18135" spans="2:29">
      <c r="B18135" s="136"/>
      <c r="E18135" s="136"/>
      <c r="H18135" s="136"/>
      <c r="K18135" s="136"/>
      <c r="O18135" s="136"/>
      <c r="T18135" s="136"/>
      <c r="W18135" s="136"/>
      <c r="Z18135" s="136"/>
      <c r="AC18135" s="136"/>
    </row>
    <row r="18136" spans="2:29">
      <c r="B18136" s="136"/>
      <c r="E18136" s="136"/>
      <c r="H18136" s="136"/>
      <c r="K18136" s="136"/>
      <c r="O18136" s="136"/>
      <c r="T18136" s="136"/>
      <c r="W18136" s="136"/>
      <c r="Z18136" s="136"/>
      <c r="AC18136" s="136"/>
    </row>
    <row r="18137" spans="2:29">
      <c r="B18137" s="136"/>
      <c r="E18137" s="136"/>
      <c r="H18137" s="136"/>
      <c r="K18137" s="136"/>
      <c r="O18137" s="136"/>
      <c r="T18137" s="136"/>
      <c r="W18137" s="136"/>
      <c r="Z18137" s="136"/>
      <c r="AC18137" s="136"/>
    </row>
    <row r="18138" spans="2:29">
      <c r="B18138" s="136"/>
      <c r="E18138" s="136"/>
      <c r="H18138" s="136"/>
      <c r="K18138" s="136"/>
      <c r="O18138" s="136"/>
      <c r="T18138" s="136"/>
      <c r="W18138" s="136"/>
      <c r="Z18138" s="136"/>
      <c r="AC18138" s="136"/>
    </row>
    <row r="18139" spans="2:29">
      <c r="B18139" s="136"/>
      <c r="E18139" s="136"/>
      <c r="H18139" s="136"/>
      <c r="K18139" s="136"/>
      <c r="O18139" s="136"/>
      <c r="T18139" s="136"/>
      <c r="W18139" s="136"/>
      <c r="Z18139" s="136"/>
      <c r="AC18139" s="136"/>
    </row>
    <row r="18140" spans="2:29">
      <c r="B18140" s="136"/>
      <c r="E18140" s="136"/>
      <c r="H18140" s="136"/>
      <c r="K18140" s="136"/>
      <c r="O18140" s="136"/>
      <c r="T18140" s="136"/>
      <c r="W18140" s="136"/>
      <c r="Z18140" s="136"/>
      <c r="AC18140" s="136"/>
    </row>
    <row r="18141" spans="2:29">
      <c r="B18141" s="136"/>
      <c r="E18141" s="136"/>
      <c r="H18141" s="136"/>
      <c r="K18141" s="136"/>
      <c r="O18141" s="136"/>
      <c r="T18141" s="136"/>
      <c r="W18141" s="136"/>
      <c r="Z18141" s="136"/>
      <c r="AC18141" s="136"/>
    </row>
    <row r="18142" spans="2:29">
      <c r="B18142" s="136"/>
      <c r="E18142" s="136"/>
      <c r="H18142" s="136"/>
      <c r="K18142" s="136"/>
      <c r="O18142" s="136"/>
      <c r="T18142" s="136"/>
      <c r="W18142" s="136"/>
      <c r="Z18142" s="136"/>
      <c r="AC18142" s="136"/>
    </row>
    <row r="18143" spans="2:29">
      <c r="B18143" s="136"/>
      <c r="E18143" s="136"/>
      <c r="H18143" s="136"/>
      <c r="K18143" s="136"/>
      <c r="O18143" s="136"/>
      <c r="T18143" s="136"/>
      <c r="W18143" s="136"/>
      <c r="Z18143" s="136"/>
      <c r="AC18143" s="136"/>
    </row>
    <row r="18144" spans="2:29">
      <c r="B18144" s="136"/>
      <c r="E18144" s="136"/>
      <c r="H18144" s="136"/>
      <c r="K18144" s="136"/>
      <c r="O18144" s="136"/>
      <c r="T18144" s="136"/>
      <c r="W18144" s="136"/>
      <c r="Z18144" s="136"/>
      <c r="AC18144" s="136"/>
    </row>
    <row r="18145" spans="2:29">
      <c r="B18145" s="136"/>
      <c r="E18145" s="136"/>
      <c r="H18145" s="136"/>
      <c r="K18145" s="136"/>
      <c r="O18145" s="136"/>
      <c r="T18145" s="136"/>
      <c r="W18145" s="136"/>
      <c r="Z18145" s="136"/>
      <c r="AC18145" s="136"/>
    </row>
    <row r="18146" spans="2:29">
      <c r="B18146" s="136"/>
      <c r="E18146" s="136"/>
      <c r="H18146" s="136"/>
      <c r="K18146" s="136"/>
      <c r="O18146" s="136"/>
      <c r="T18146" s="136"/>
      <c r="W18146" s="136"/>
      <c r="Z18146" s="136"/>
      <c r="AC18146" s="136"/>
    </row>
    <row r="18147" spans="2:29">
      <c r="B18147" s="136"/>
      <c r="E18147" s="136"/>
      <c r="H18147" s="136"/>
      <c r="K18147" s="136"/>
      <c r="O18147" s="136"/>
      <c r="T18147" s="136"/>
      <c r="W18147" s="136"/>
      <c r="Z18147" s="136"/>
      <c r="AC18147" s="136"/>
    </row>
    <row r="18148" spans="2:29">
      <c r="B18148" s="136"/>
      <c r="E18148" s="136"/>
      <c r="H18148" s="136"/>
      <c r="K18148" s="136"/>
      <c r="O18148" s="136"/>
      <c r="T18148" s="136"/>
      <c r="W18148" s="136"/>
      <c r="Z18148" s="136"/>
      <c r="AC18148" s="136"/>
    </row>
    <row r="18149" spans="2:29">
      <c r="B18149" s="136"/>
      <c r="E18149" s="136"/>
      <c r="H18149" s="136"/>
      <c r="K18149" s="136"/>
      <c r="O18149" s="136"/>
      <c r="T18149" s="136"/>
      <c r="W18149" s="136"/>
      <c r="Z18149" s="136"/>
      <c r="AC18149" s="136"/>
    </row>
    <row r="18150" spans="2:29">
      <c r="B18150" s="136"/>
      <c r="E18150" s="136"/>
      <c r="H18150" s="136"/>
      <c r="K18150" s="136"/>
      <c r="O18150" s="136"/>
      <c r="T18150" s="136"/>
      <c r="W18150" s="136"/>
      <c r="Z18150" s="136"/>
      <c r="AC18150" s="136"/>
    </row>
    <row r="18151" spans="2:29">
      <c r="B18151" s="136"/>
      <c r="E18151" s="136"/>
      <c r="H18151" s="136"/>
      <c r="K18151" s="136"/>
      <c r="O18151" s="136"/>
      <c r="T18151" s="136"/>
      <c r="W18151" s="136"/>
      <c r="Z18151" s="136"/>
      <c r="AC18151" s="136"/>
    </row>
    <row r="18152" spans="2:29">
      <c r="B18152" s="136"/>
      <c r="E18152" s="136"/>
      <c r="H18152" s="136"/>
      <c r="K18152" s="136"/>
      <c r="O18152" s="136"/>
      <c r="T18152" s="136"/>
      <c r="W18152" s="136"/>
      <c r="Z18152" s="136"/>
      <c r="AC18152" s="136"/>
    </row>
    <row r="18153" spans="2:29">
      <c r="B18153" s="136"/>
      <c r="E18153" s="136"/>
      <c r="H18153" s="136"/>
      <c r="K18153" s="136"/>
      <c r="O18153" s="136"/>
      <c r="T18153" s="136"/>
      <c r="W18153" s="136"/>
      <c r="Z18153" s="136"/>
      <c r="AC18153" s="136"/>
    </row>
    <row r="18154" spans="2:29">
      <c r="B18154" s="136"/>
      <c r="E18154" s="136"/>
      <c r="H18154" s="136"/>
      <c r="K18154" s="136"/>
      <c r="O18154" s="136"/>
      <c r="T18154" s="136"/>
      <c r="W18154" s="136"/>
      <c r="Z18154" s="136"/>
      <c r="AC18154" s="136"/>
    </row>
    <row r="18155" spans="2:29">
      <c r="B18155" s="136"/>
      <c r="E18155" s="136"/>
      <c r="H18155" s="136"/>
      <c r="K18155" s="136"/>
      <c r="O18155" s="136"/>
      <c r="T18155" s="136"/>
      <c r="W18155" s="136"/>
      <c r="Z18155" s="136"/>
      <c r="AC18155" s="136"/>
    </row>
    <row r="18156" spans="2:29">
      <c r="B18156" s="136"/>
      <c r="E18156" s="136"/>
      <c r="H18156" s="136"/>
      <c r="K18156" s="136"/>
      <c r="O18156" s="136"/>
      <c r="T18156" s="136"/>
      <c r="W18156" s="136"/>
      <c r="Z18156" s="136"/>
      <c r="AC18156" s="136"/>
    </row>
    <row r="18157" spans="2:29">
      <c r="B18157" s="136"/>
      <c r="E18157" s="136"/>
      <c r="H18157" s="136"/>
      <c r="K18157" s="136"/>
      <c r="O18157" s="136"/>
      <c r="T18157" s="136"/>
      <c r="W18157" s="136"/>
      <c r="Z18157" s="136"/>
      <c r="AC18157" s="136"/>
    </row>
    <row r="18158" spans="2:29">
      <c r="B18158" s="136"/>
      <c r="E18158" s="136"/>
      <c r="H18158" s="136"/>
      <c r="K18158" s="136"/>
      <c r="O18158" s="136"/>
      <c r="T18158" s="136"/>
      <c r="W18158" s="136"/>
      <c r="Z18158" s="136"/>
      <c r="AC18158" s="136"/>
    </row>
    <row r="18159" spans="2:29">
      <c r="B18159" s="136"/>
      <c r="E18159" s="136"/>
      <c r="H18159" s="136"/>
      <c r="K18159" s="136"/>
      <c r="O18159" s="136"/>
      <c r="T18159" s="136"/>
      <c r="W18159" s="136"/>
      <c r="Z18159" s="136"/>
      <c r="AC18159" s="136"/>
    </row>
    <row r="18160" spans="2:29">
      <c r="B18160" s="136"/>
      <c r="E18160" s="136"/>
      <c r="H18160" s="136"/>
      <c r="K18160" s="136"/>
      <c r="O18160" s="136"/>
      <c r="T18160" s="136"/>
      <c r="W18160" s="136"/>
      <c r="Z18160" s="136"/>
      <c r="AC18160" s="136"/>
    </row>
    <row r="18161" spans="2:29">
      <c r="B18161" s="136"/>
      <c r="E18161" s="136"/>
      <c r="H18161" s="136"/>
      <c r="K18161" s="136"/>
      <c r="O18161" s="136"/>
      <c r="T18161" s="136"/>
      <c r="W18161" s="136"/>
      <c r="Z18161" s="136"/>
      <c r="AC18161" s="136"/>
    </row>
    <row r="18162" spans="2:29">
      <c r="B18162" s="136"/>
      <c r="E18162" s="136"/>
      <c r="H18162" s="136"/>
      <c r="K18162" s="136"/>
      <c r="O18162" s="136"/>
      <c r="T18162" s="136"/>
      <c r="W18162" s="136"/>
      <c r="Z18162" s="136"/>
      <c r="AC18162" s="136"/>
    </row>
    <row r="18163" spans="2:29">
      <c r="B18163" s="136"/>
      <c r="E18163" s="136"/>
      <c r="H18163" s="136"/>
      <c r="K18163" s="136"/>
      <c r="O18163" s="136"/>
      <c r="T18163" s="136"/>
      <c r="W18163" s="136"/>
      <c r="Z18163" s="136"/>
      <c r="AC18163" s="136"/>
    </row>
    <row r="18164" spans="2:29">
      <c r="B18164" s="136"/>
      <c r="E18164" s="136"/>
      <c r="H18164" s="136"/>
      <c r="K18164" s="136"/>
      <c r="O18164" s="136"/>
      <c r="T18164" s="136"/>
      <c r="W18164" s="136"/>
      <c r="Z18164" s="136"/>
      <c r="AC18164" s="136"/>
    </row>
    <row r="18165" spans="2:29">
      <c r="B18165" s="136"/>
      <c r="E18165" s="136"/>
      <c r="H18165" s="136"/>
      <c r="K18165" s="136"/>
      <c r="O18165" s="136"/>
      <c r="T18165" s="136"/>
      <c r="W18165" s="136"/>
      <c r="Z18165" s="136"/>
      <c r="AC18165" s="136"/>
    </row>
    <row r="18166" spans="2:29">
      <c r="B18166" s="136"/>
      <c r="E18166" s="136"/>
      <c r="H18166" s="136"/>
      <c r="K18166" s="136"/>
      <c r="O18166" s="136"/>
      <c r="T18166" s="136"/>
      <c r="W18166" s="136"/>
      <c r="Z18166" s="136"/>
      <c r="AC18166" s="136"/>
    </row>
    <row r="18167" spans="2:29">
      <c r="B18167" s="136"/>
      <c r="E18167" s="136"/>
      <c r="H18167" s="136"/>
      <c r="K18167" s="136"/>
      <c r="O18167" s="136"/>
      <c r="T18167" s="136"/>
      <c r="W18167" s="136"/>
      <c r="Z18167" s="136"/>
      <c r="AC18167" s="136"/>
    </row>
    <row r="18168" spans="2:29">
      <c r="B18168" s="136"/>
      <c r="E18168" s="136"/>
      <c r="H18168" s="136"/>
      <c r="K18168" s="136"/>
      <c r="O18168" s="136"/>
      <c r="T18168" s="136"/>
      <c r="W18168" s="136"/>
      <c r="Z18168" s="136"/>
      <c r="AC18168" s="136"/>
    </row>
    <row r="18169" spans="2:29">
      <c r="B18169" s="136"/>
      <c r="E18169" s="136"/>
      <c r="H18169" s="136"/>
      <c r="K18169" s="136"/>
      <c r="O18169" s="136"/>
      <c r="T18169" s="136"/>
      <c r="W18169" s="136"/>
      <c r="Z18169" s="136"/>
      <c r="AC18169" s="136"/>
    </row>
    <row r="18170" spans="2:29">
      <c r="B18170" s="136"/>
      <c r="E18170" s="136"/>
      <c r="H18170" s="136"/>
      <c r="K18170" s="136"/>
      <c r="O18170" s="136"/>
      <c r="T18170" s="136"/>
      <c r="W18170" s="136"/>
      <c r="Z18170" s="136"/>
      <c r="AC18170" s="136"/>
    </row>
    <row r="18171" spans="2:29">
      <c r="B18171" s="136"/>
      <c r="E18171" s="136"/>
      <c r="H18171" s="136"/>
      <c r="K18171" s="136"/>
      <c r="O18171" s="136"/>
      <c r="T18171" s="136"/>
      <c r="W18171" s="136"/>
      <c r="Z18171" s="136"/>
      <c r="AC18171" s="136"/>
    </row>
    <row r="18172" spans="2:29">
      <c r="B18172" s="136"/>
      <c r="E18172" s="136"/>
      <c r="H18172" s="136"/>
      <c r="K18172" s="136"/>
      <c r="O18172" s="136"/>
      <c r="T18172" s="136"/>
      <c r="W18172" s="136"/>
      <c r="Z18172" s="136"/>
      <c r="AC18172" s="136"/>
    </row>
    <row r="18173" spans="2:29">
      <c r="B18173" s="136"/>
      <c r="E18173" s="136"/>
      <c r="H18173" s="136"/>
      <c r="K18173" s="136"/>
      <c r="O18173" s="136"/>
      <c r="T18173" s="136"/>
      <c r="W18173" s="136"/>
      <c r="Z18173" s="136"/>
      <c r="AC18173" s="136"/>
    </row>
    <row r="18174" spans="2:29">
      <c r="B18174" s="136"/>
      <c r="E18174" s="136"/>
      <c r="H18174" s="136"/>
      <c r="K18174" s="136"/>
      <c r="O18174" s="136"/>
      <c r="T18174" s="136"/>
      <c r="W18174" s="136"/>
      <c r="Z18174" s="136"/>
      <c r="AC18174" s="136"/>
    </row>
    <row r="18175" spans="2:29">
      <c r="B18175" s="136"/>
      <c r="E18175" s="136"/>
      <c r="H18175" s="136"/>
      <c r="K18175" s="136"/>
      <c r="O18175" s="136"/>
      <c r="T18175" s="136"/>
      <c r="W18175" s="136"/>
      <c r="Z18175" s="136"/>
      <c r="AC18175" s="136"/>
    </row>
    <row r="18176" spans="2:29">
      <c r="B18176" s="136"/>
      <c r="E18176" s="136"/>
      <c r="H18176" s="136"/>
      <c r="K18176" s="136"/>
      <c r="O18176" s="136"/>
      <c r="T18176" s="136"/>
      <c r="W18176" s="136"/>
      <c r="Z18176" s="136"/>
      <c r="AC18176" s="136"/>
    </row>
    <row r="18177" spans="2:29">
      <c r="B18177" s="136"/>
      <c r="E18177" s="136"/>
      <c r="H18177" s="136"/>
      <c r="K18177" s="136"/>
      <c r="O18177" s="136"/>
      <c r="T18177" s="136"/>
      <c r="W18177" s="136"/>
      <c r="Z18177" s="136"/>
      <c r="AC18177" s="136"/>
    </row>
    <row r="18178" spans="2:29">
      <c r="B18178" s="136"/>
      <c r="E18178" s="136"/>
      <c r="H18178" s="136"/>
      <c r="K18178" s="136"/>
      <c r="O18178" s="136"/>
      <c r="T18178" s="136"/>
      <c r="W18178" s="136"/>
      <c r="Z18178" s="136"/>
      <c r="AC18178" s="136"/>
    </row>
    <row r="18179" spans="2:29">
      <c r="B18179" s="136"/>
      <c r="E18179" s="136"/>
      <c r="H18179" s="136"/>
      <c r="K18179" s="136"/>
      <c r="O18179" s="136"/>
      <c r="T18179" s="136"/>
      <c r="W18179" s="136"/>
      <c r="Z18179" s="136"/>
      <c r="AC18179" s="136"/>
    </row>
    <row r="18180" spans="2:29">
      <c r="B18180" s="136"/>
      <c r="E18180" s="136"/>
      <c r="H18180" s="136"/>
      <c r="K18180" s="136"/>
      <c r="O18180" s="136"/>
      <c r="T18180" s="136"/>
      <c r="W18180" s="136"/>
      <c r="Z18180" s="136"/>
      <c r="AC18180" s="136"/>
    </row>
    <row r="18181" spans="2:29">
      <c r="B18181" s="136"/>
      <c r="E18181" s="136"/>
      <c r="H18181" s="136"/>
      <c r="K18181" s="136"/>
      <c r="O18181" s="136"/>
      <c r="T18181" s="136"/>
      <c r="W18181" s="136"/>
      <c r="Z18181" s="136"/>
      <c r="AC18181" s="136"/>
    </row>
    <row r="18182" spans="2:29">
      <c r="B18182" s="136"/>
      <c r="E18182" s="136"/>
      <c r="H18182" s="136"/>
      <c r="K18182" s="136"/>
      <c r="O18182" s="136"/>
      <c r="T18182" s="136"/>
      <c r="W18182" s="136"/>
      <c r="Z18182" s="136"/>
      <c r="AC18182" s="136"/>
    </row>
    <row r="18183" spans="2:29">
      <c r="B18183" s="136"/>
      <c r="E18183" s="136"/>
      <c r="H18183" s="136"/>
      <c r="K18183" s="136"/>
      <c r="O18183" s="136"/>
      <c r="T18183" s="136"/>
      <c r="W18183" s="136"/>
      <c r="Z18183" s="136"/>
      <c r="AC18183" s="136"/>
    </row>
    <row r="18184" spans="2:29">
      <c r="B18184" s="136"/>
      <c r="E18184" s="136"/>
      <c r="H18184" s="136"/>
      <c r="K18184" s="136"/>
      <c r="O18184" s="136"/>
      <c r="T18184" s="136"/>
      <c r="W18184" s="136"/>
      <c r="Z18184" s="136"/>
      <c r="AC18184" s="136"/>
    </row>
    <row r="18185" spans="2:29">
      <c r="B18185" s="136"/>
      <c r="E18185" s="136"/>
      <c r="H18185" s="136"/>
      <c r="K18185" s="136"/>
      <c r="O18185" s="136"/>
      <c r="T18185" s="136"/>
      <c r="W18185" s="136"/>
      <c r="Z18185" s="136"/>
      <c r="AC18185" s="136"/>
    </row>
    <row r="18186" spans="2:29">
      <c r="B18186" s="136"/>
      <c r="E18186" s="136"/>
      <c r="H18186" s="136"/>
      <c r="K18186" s="136"/>
      <c r="O18186" s="136"/>
      <c r="T18186" s="136"/>
      <c r="W18186" s="136"/>
      <c r="Z18186" s="136"/>
      <c r="AC18186" s="136"/>
    </row>
    <row r="18187" spans="2:29">
      <c r="B18187" s="136"/>
      <c r="E18187" s="136"/>
      <c r="H18187" s="136"/>
      <c r="K18187" s="136"/>
      <c r="O18187" s="136"/>
      <c r="T18187" s="136"/>
      <c r="W18187" s="136"/>
      <c r="Z18187" s="136"/>
      <c r="AC18187" s="136"/>
    </row>
    <row r="18188" spans="2:29">
      <c r="B18188" s="136"/>
      <c r="E18188" s="136"/>
      <c r="H18188" s="136"/>
      <c r="K18188" s="136"/>
      <c r="O18188" s="136"/>
      <c r="T18188" s="136"/>
      <c r="W18188" s="136"/>
      <c r="Z18188" s="136"/>
      <c r="AC18188" s="136"/>
    </row>
    <row r="18189" spans="2:29">
      <c r="B18189" s="136"/>
      <c r="E18189" s="136"/>
      <c r="H18189" s="136"/>
      <c r="K18189" s="136"/>
      <c r="O18189" s="136"/>
      <c r="T18189" s="136"/>
      <c r="W18189" s="136"/>
      <c r="Z18189" s="136"/>
      <c r="AC18189" s="136"/>
    </row>
    <row r="18190" spans="2:29">
      <c r="B18190" s="136"/>
      <c r="E18190" s="136"/>
      <c r="H18190" s="136"/>
      <c r="K18190" s="136"/>
      <c r="O18190" s="136"/>
      <c r="T18190" s="136"/>
      <c r="W18190" s="136"/>
      <c r="Z18190" s="136"/>
      <c r="AC18190" s="136"/>
    </row>
    <row r="18191" spans="2:29">
      <c r="B18191" s="136"/>
      <c r="E18191" s="136"/>
      <c r="H18191" s="136"/>
      <c r="K18191" s="136"/>
      <c r="O18191" s="136"/>
      <c r="T18191" s="136"/>
      <c r="W18191" s="136"/>
      <c r="Z18191" s="136"/>
      <c r="AC18191" s="136"/>
    </row>
    <row r="18192" spans="2:29">
      <c r="B18192" s="136"/>
      <c r="E18192" s="136"/>
      <c r="H18192" s="136"/>
      <c r="K18192" s="136"/>
      <c r="O18192" s="136"/>
      <c r="T18192" s="136"/>
      <c r="W18192" s="136"/>
      <c r="Z18192" s="136"/>
      <c r="AC18192" s="136"/>
    </row>
    <row r="18193" spans="2:29">
      <c r="B18193" s="136"/>
      <c r="E18193" s="136"/>
      <c r="H18193" s="136"/>
      <c r="K18193" s="136"/>
      <c r="O18193" s="136"/>
      <c r="T18193" s="136"/>
      <c r="W18193" s="136"/>
      <c r="Z18193" s="136"/>
      <c r="AC18193" s="136"/>
    </row>
    <row r="18194" spans="2:29">
      <c r="B18194" s="136"/>
      <c r="E18194" s="136"/>
      <c r="H18194" s="136"/>
      <c r="K18194" s="136"/>
      <c r="O18194" s="136"/>
      <c r="T18194" s="136"/>
      <c r="W18194" s="136"/>
      <c r="Z18194" s="136"/>
      <c r="AC18194" s="136"/>
    </row>
    <row r="18195" spans="2:29">
      <c r="B18195" s="136"/>
      <c r="E18195" s="136"/>
      <c r="H18195" s="136"/>
      <c r="K18195" s="136"/>
      <c r="O18195" s="136"/>
      <c r="T18195" s="136"/>
      <c r="W18195" s="136"/>
      <c r="Z18195" s="136"/>
      <c r="AC18195" s="136"/>
    </row>
    <row r="18196" spans="2:29">
      <c r="B18196" s="136"/>
      <c r="E18196" s="136"/>
      <c r="H18196" s="136"/>
      <c r="K18196" s="136"/>
      <c r="O18196" s="136"/>
      <c r="T18196" s="136"/>
      <c r="W18196" s="136"/>
      <c r="Z18196" s="136"/>
      <c r="AC18196" s="136"/>
    </row>
    <row r="18197" spans="2:29">
      <c r="B18197" s="136"/>
      <c r="E18197" s="136"/>
      <c r="H18197" s="136"/>
      <c r="K18197" s="136"/>
      <c r="O18197" s="136"/>
      <c r="T18197" s="136"/>
      <c r="W18197" s="136"/>
      <c r="Z18197" s="136"/>
      <c r="AC18197" s="136"/>
    </row>
    <row r="18198" spans="2:29">
      <c r="B18198" s="136"/>
      <c r="E18198" s="136"/>
      <c r="H18198" s="136"/>
      <c r="K18198" s="136"/>
      <c r="O18198" s="136"/>
      <c r="T18198" s="136"/>
      <c r="W18198" s="136"/>
      <c r="Z18198" s="136"/>
      <c r="AC18198" s="136"/>
    </row>
    <row r="18199" spans="2:29">
      <c r="B18199" s="136"/>
      <c r="E18199" s="136"/>
      <c r="H18199" s="136"/>
      <c r="K18199" s="136"/>
      <c r="O18199" s="136"/>
      <c r="T18199" s="136"/>
      <c r="W18199" s="136"/>
      <c r="Z18199" s="136"/>
      <c r="AC18199" s="136"/>
    </row>
    <row r="18200" spans="2:29">
      <c r="B18200" s="136"/>
      <c r="E18200" s="136"/>
      <c r="H18200" s="136"/>
      <c r="K18200" s="136"/>
      <c r="O18200" s="136"/>
      <c r="T18200" s="136"/>
      <c r="W18200" s="136"/>
      <c r="Z18200" s="136"/>
      <c r="AC18200" s="136"/>
    </row>
    <row r="18201" spans="2:29">
      <c r="B18201" s="136"/>
      <c r="E18201" s="136"/>
      <c r="H18201" s="136"/>
      <c r="K18201" s="136"/>
      <c r="O18201" s="136"/>
      <c r="T18201" s="136"/>
      <c r="W18201" s="136"/>
      <c r="Z18201" s="136"/>
      <c r="AC18201" s="136"/>
    </row>
    <row r="18202" spans="2:29">
      <c r="B18202" s="136"/>
      <c r="E18202" s="136"/>
      <c r="H18202" s="136"/>
      <c r="K18202" s="136"/>
      <c r="O18202" s="136"/>
      <c r="T18202" s="136"/>
      <c r="W18202" s="136"/>
      <c r="Z18202" s="136"/>
      <c r="AC18202" s="136"/>
    </row>
    <row r="18203" spans="2:29">
      <c r="B18203" s="136"/>
      <c r="E18203" s="136"/>
      <c r="H18203" s="136"/>
      <c r="K18203" s="136"/>
      <c r="O18203" s="136"/>
      <c r="T18203" s="136"/>
      <c r="W18203" s="136"/>
      <c r="Z18203" s="136"/>
      <c r="AC18203" s="136"/>
    </row>
    <row r="18204" spans="2:29">
      <c r="B18204" s="136"/>
      <c r="E18204" s="136"/>
      <c r="H18204" s="136"/>
      <c r="K18204" s="136"/>
      <c r="O18204" s="136"/>
      <c r="T18204" s="136"/>
      <c r="W18204" s="136"/>
      <c r="Z18204" s="136"/>
      <c r="AC18204" s="136"/>
    </row>
    <row r="18205" spans="2:29">
      <c r="B18205" s="136"/>
      <c r="E18205" s="136"/>
      <c r="H18205" s="136"/>
      <c r="K18205" s="136"/>
      <c r="O18205" s="136"/>
      <c r="T18205" s="136"/>
      <c r="W18205" s="136"/>
      <c r="Z18205" s="136"/>
      <c r="AC18205" s="136"/>
    </row>
    <row r="18206" spans="2:29">
      <c r="B18206" s="136"/>
      <c r="E18206" s="136"/>
      <c r="H18206" s="136"/>
      <c r="K18206" s="136"/>
      <c r="O18206" s="136"/>
      <c r="T18206" s="136"/>
      <c r="W18206" s="136"/>
      <c r="Z18206" s="136"/>
      <c r="AC18206" s="136"/>
    </row>
    <row r="18207" spans="2:29">
      <c r="B18207" s="136"/>
      <c r="E18207" s="136"/>
      <c r="H18207" s="136"/>
      <c r="K18207" s="136"/>
      <c r="O18207" s="136"/>
      <c r="T18207" s="136"/>
      <c r="W18207" s="136"/>
      <c r="Z18207" s="136"/>
      <c r="AC18207" s="136"/>
    </row>
    <row r="18208" spans="2:29">
      <c r="B18208" s="136"/>
      <c r="E18208" s="136"/>
      <c r="H18208" s="136"/>
      <c r="K18208" s="136"/>
      <c r="O18208" s="136"/>
      <c r="T18208" s="136"/>
      <c r="W18208" s="136"/>
      <c r="Z18208" s="136"/>
      <c r="AC18208" s="136"/>
    </row>
    <row r="18209" spans="2:29">
      <c r="B18209" s="136"/>
      <c r="E18209" s="136"/>
      <c r="H18209" s="136"/>
      <c r="K18209" s="136"/>
      <c r="O18209" s="136"/>
      <c r="T18209" s="136"/>
      <c r="W18209" s="136"/>
      <c r="Z18209" s="136"/>
      <c r="AC18209" s="136"/>
    </row>
    <row r="18210" spans="2:29">
      <c r="B18210" s="136"/>
      <c r="E18210" s="136"/>
      <c r="H18210" s="136"/>
      <c r="K18210" s="136"/>
      <c r="O18210" s="136"/>
      <c r="T18210" s="136"/>
      <c r="W18210" s="136"/>
      <c r="Z18210" s="136"/>
      <c r="AC18210" s="136"/>
    </row>
    <row r="18211" spans="2:29">
      <c r="B18211" s="136"/>
      <c r="E18211" s="136"/>
      <c r="H18211" s="136"/>
      <c r="K18211" s="136"/>
      <c r="O18211" s="136"/>
      <c r="T18211" s="136"/>
      <c r="W18211" s="136"/>
      <c r="Z18211" s="136"/>
      <c r="AC18211" s="136"/>
    </row>
    <row r="18212" spans="2:29">
      <c r="B18212" s="136"/>
      <c r="E18212" s="136"/>
      <c r="H18212" s="136"/>
      <c r="K18212" s="136"/>
      <c r="O18212" s="136"/>
      <c r="T18212" s="136"/>
      <c r="W18212" s="136"/>
      <c r="Z18212" s="136"/>
      <c r="AC18212" s="136"/>
    </row>
    <row r="18213" spans="2:29">
      <c r="B18213" s="136"/>
      <c r="E18213" s="136"/>
      <c r="H18213" s="136"/>
      <c r="K18213" s="136"/>
      <c r="O18213" s="136"/>
      <c r="T18213" s="136"/>
      <c r="W18213" s="136"/>
      <c r="Z18213" s="136"/>
      <c r="AC18213" s="136"/>
    </row>
    <row r="18214" spans="2:29">
      <c r="B18214" s="136"/>
      <c r="E18214" s="136"/>
      <c r="H18214" s="136"/>
      <c r="K18214" s="136"/>
      <c r="O18214" s="136"/>
      <c r="T18214" s="136"/>
      <c r="W18214" s="136"/>
      <c r="Z18214" s="136"/>
      <c r="AC18214" s="136"/>
    </row>
    <row r="18215" spans="2:29">
      <c r="B18215" s="136"/>
      <c r="E18215" s="136"/>
      <c r="H18215" s="136"/>
      <c r="K18215" s="136"/>
      <c r="O18215" s="136"/>
      <c r="T18215" s="136"/>
      <c r="W18215" s="136"/>
      <c r="Z18215" s="136"/>
      <c r="AC18215" s="136"/>
    </row>
    <row r="18216" spans="2:29">
      <c r="B18216" s="136"/>
      <c r="E18216" s="136"/>
      <c r="H18216" s="136"/>
      <c r="K18216" s="136"/>
      <c r="O18216" s="136"/>
      <c r="T18216" s="136"/>
      <c r="W18216" s="136"/>
      <c r="Z18216" s="136"/>
      <c r="AC18216" s="136"/>
    </row>
    <row r="18217" spans="2:29">
      <c r="B18217" s="136"/>
      <c r="E18217" s="136"/>
      <c r="H18217" s="136"/>
      <c r="K18217" s="136"/>
      <c r="O18217" s="136"/>
      <c r="T18217" s="136"/>
      <c r="W18217" s="136"/>
      <c r="Z18217" s="136"/>
      <c r="AC18217" s="136"/>
    </row>
    <row r="18218" spans="2:29">
      <c r="B18218" s="136"/>
      <c r="E18218" s="136"/>
      <c r="H18218" s="136"/>
      <c r="K18218" s="136"/>
      <c r="O18218" s="136"/>
      <c r="T18218" s="136"/>
      <c r="W18218" s="136"/>
      <c r="Z18218" s="136"/>
      <c r="AC18218" s="136"/>
    </row>
    <row r="18219" spans="2:29">
      <c r="B18219" s="136"/>
      <c r="E18219" s="136"/>
      <c r="H18219" s="136"/>
      <c r="K18219" s="136"/>
      <c r="O18219" s="136"/>
      <c r="T18219" s="136"/>
      <c r="W18219" s="136"/>
      <c r="Z18219" s="136"/>
      <c r="AC18219" s="136"/>
    </row>
    <row r="18220" spans="2:29">
      <c r="B18220" s="136"/>
      <c r="E18220" s="136"/>
      <c r="H18220" s="136"/>
      <c r="K18220" s="136"/>
      <c r="O18220" s="136"/>
      <c r="T18220" s="136"/>
      <c r="W18220" s="136"/>
      <c r="Z18220" s="136"/>
      <c r="AC18220" s="136"/>
    </row>
    <row r="18221" spans="2:29">
      <c r="B18221" s="136"/>
      <c r="E18221" s="136"/>
      <c r="H18221" s="136"/>
      <c r="K18221" s="136"/>
      <c r="O18221" s="136"/>
      <c r="T18221" s="136"/>
      <c r="W18221" s="136"/>
      <c r="Z18221" s="136"/>
      <c r="AC18221" s="136"/>
    </row>
    <row r="18222" spans="2:29">
      <c r="B18222" s="136"/>
      <c r="E18222" s="136"/>
      <c r="H18222" s="136"/>
      <c r="K18222" s="136"/>
      <c r="O18222" s="136"/>
      <c r="T18222" s="136"/>
      <c r="W18222" s="136"/>
      <c r="Z18222" s="136"/>
      <c r="AC18222" s="136"/>
    </row>
    <row r="18223" spans="2:29">
      <c r="B18223" s="136"/>
      <c r="E18223" s="136"/>
      <c r="H18223" s="136"/>
      <c r="K18223" s="136"/>
      <c r="O18223" s="136"/>
      <c r="T18223" s="136"/>
      <c r="W18223" s="136"/>
      <c r="Z18223" s="136"/>
      <c r="AC18223" s="136"/>
    </row>
    <row r="18224" spans="2:29">
      <c r="B18224" s="136"/>
      <c r="E18224" s="136"/>
      <c r="H18224" s="136"/>
      <c r="K18224" s="136"/>
      <c r="O18224" s="136"/>
      <c r="T18224" s="136"/>
      <c r="W18224" s="136"/>
      <c r="Z18224" s="136"/>
      <c r="AC18224" s="136"/>
    </row>
    <row r="18225" spans="2:29">
      <c r="B18225" s="136"/>
      <c r="E18225" s="136"/>
      <c r="H18225" s="136"/>
      <c r="K18225" s="136"/>
      <c r="O18225" s="136"/>
      <c r="T18225" s="136"/>
      <c r="W18225" s="136"/>
      <c r="Z18225" s="136"/>
      <c r="AC18225" s="136"/>
    </row>
    <row r="18226" spans="2:29">
      <c r="B18226" s="136"/>
      <c r="E18226" s="136"/>
      <c r="H18226" s="136"/>
      <c r="K18226" s="136"/>
      <c r="O18226" s="136"/>
      <c r="T18226" s="136"/>
      <c r="W18226" s="136"/>
      <c r="Z18226" s="136"/>
      <c r="AC18226" s="136"/>
    </row>
    <row r="18227" spans="2:29">
      <c r="B18227" s="136"/>
      <c r="E18227" s="136"/>
      <c r="H18227" s="136"/>
      <c r="K18227" s="136"/>
      <c r="O18227" s="136"/>
      <c r="T18227" s="136"/>
      <c r="W18227" s="136"/>
      <c r="Z18227" s="136"/>
      <c r="AC18227" s="136"/>
    </row>
    <row r="18228" spans="2:29">
      <c r="B18228" s="136"/>
      <c r="E18228" s="136"/>
      <c r="H18228" s="136"/>
      <c r="K18228" s="136"/>
      <c r="O18228" s="136"/>
      <c r="T18228" s="136"/>
      <c r="W18228" s="136"/>
      <c r="Z18228" s="136"/>
      <c r="AC18228" s="136"/>
    </row>
    <row r="18229" spans="2:29">
      <c r="B18229" s="136"/>
      <c r="E18229" s="136"/>
      <c r="H18229" s="136"/>
      <c r="K18229" s="136"/>
      <c r="O18229" s="136"/>
      <c r="T18229" s="136"/>
      <c r="W18229" s="136"/>
      <c r="Z18229" s="136"/>
      <c r="AC18229" s="136"/>
    </row>
    <row r="18230" spans="2:29">
      <c r="B18230" s="136"/>
      <c r="E18230" s="136"/>
      <c r="H18230" s="136"/>
      <c r="K18230" s="136"/>
      <c r="O18230" s="136"/>
      <c r="T18230" s="136"/>
      <c r="W18230" s="136"/>
      <c r="Z18230" s="136"/>
      <c r="AC18230" s="136"/>
    </row>
    <row r="18231" spans="2:29">
      <c r="B18231" s="136"/>
      <c r="E18231" s="136"/>
      <c r="H18231" s="136"/>
      <c r="K18231" s="136"/>
      <c r="O18231" s="136"/>
      <c r="T18231" s="136"/>
      <c r="W18231" s="136"/>
      <c r="Z18231" s="136"/>
      <c r="AC18231" s="136"/>
    </row>
    <row r="18232" spans="2:29">
      <c r="B18232" s="136"/>
      <c r="E18232" s="136"/>
      <c r="H18232" s="136"/>
      <c r="K18232" s="136"/>
      <c r="O18232" s="136"/>
      <c r="T18232" s="136"/>
      <c r="W18232" s="136"/>
      <c r="Z18232" s="136"/>
      <c r="AC18232" s="136"/>
    </row>
    <row r="18233" spans="2:29">
      <c r="B18233" s="136"/>
      <c r="E18233" s="136"/>
      <c r="H18233" s="136"/>
      <c r="K18233" s="136"/>
      <c r="O18233" s="136"/>
      <c r="T18233" s="136"/>
      <c r="W18233" s="136"/>
      <c r="Z18233" s="136"/>
      <c r="AC18233" s="136"/>
    </row>
    <row r="18234" spans="2:29">
      <c r="B18234" s="136"/>
      <c r="E18234" s="136"/>
      <c r="H18234" s="136"/>
      <c r="K18234" s="136"/>
      <c r="O18234" s="136"/>
      <c r="T18234" s="136"/>
      <c r="W18234" s="136"/>
      <c r="Z18234" s="136"/>
      <c r="AC18234" s="136"/>
    </row>
    <row r="18235" spans="2:29">
      <c r="B18235" s="136"/>
      <c r="E18235" s="136"/>
      <c r="H18235" s="136"/>
      <c r="K18235" s="136"/>
      <c r="O18235" s="136"/>
      <c r="T18235" s="136"/>
      <c r="W18235" s="136"/>
      <c r="Z18235" s="136"/>
      <c r="AC18235" s="136"/>
    </row>
    <row r="18236" spans="2:29">
      <c r="B18236" s="136"/>
      <c r="E18236" s="136"/>
      <c r="H18236" s="136"/>
      <c r="K18236" s="136"/>
      <c r="O18236" s="136"/>
      <c r="T18236" s="136"/>
      <c r="W18236" s="136"/>
      <c r="Z18236" s="136"/>
      <c r="AC18236" s="136"/>
    </row>
    <row r="18237" spans="2:29">
      <c r="B18237" s="136"/>
      <c r="E18237" s="136"/>
      <c r="H18237" s="136"/>
      <c r="K18237" s="136"/>
      <c r="O18237" s="136"/>
      <c r="T18237" s="136"/>
      <c r="W18237" s="136"/>
      <c r="Z18237" s="136"/>
      <c r="AC18237" s="136"/>
    </row>
    <row r="18238" spans="2:29">
      <c r="B18238" s="136"/>
      <c r="E18238" s="136"/>
      <c r="H18238" s="136"/>
      <c r="K18238" s="136"/>
      <c r="O18238" s="136"/>
      <c r="T18238" s="136"/>
      <c r="W18238" s="136"/>
      <c r="Z18238" s="136"/>
      <c r="AC18238" s="136"/>
    </row>
    <row r="18239" spans="2:29">
      <c r="B18239" s="136"/>
      <c r="E18239" s="136"/>
      <c r="H18239" s="136"/>
      <c r="K18239" s="136"/>
      <c r="O18239" s="136"/>
      <c r="T18239" s="136"/>
      <c r="W18239" s="136"/>
      <c r="Z18239" s="136"/>
      <c r="AC18239" s="136"/>
    </row>
    <row r="18240" spans="2:29">
      <c r="B18240" s="136"/>
      <c r="E18240" s="136"/>
      <c r="H18240" s="136"/>
      <c r="K18240" s="136"/>
      <c r="O18240" s="136"/>
      <c r="T18240" s="136"/>
      <c r="W18240" s="136"/>
      <c r="Z18240" s="136"/>
      <c r="AC18240" s="136"/>
    </row>
    <row r="18241" spans="2:29">
      <c r="B18241" s="136"/>
      <c r="E18241" s="136"/>
      <c r="H18241" s="136"/>
      <c r="K18241" s="136"/>
      <c r="O18241" s="136"/>
      <c r="T18241" s="136"/>
      <c r="W18241" s="136"/>
      <c r="Z18241" s="136"/>
      <c r="AC18241" s="136"/>
    </row>
    <row r="18242" spans="2:29">
      <c r="B18242" s="136"/>
      <c r="E18242" s="136"/>
      <c r="H18242" s="136"/>
      <c r="K18242" s="136"/>
      <c r="O18242" s="136"/>
      <c r="T18242" s="136"/>
      <c r="W18242" s="136"/>
      <c r="Z18242" s="136"/>
      <c r="AC18242" s="136"/>
    </row>
    <row r="18243" spans="2:29">
      <c r="B18243" s="136"/>
      <c r="E18243" s="136"/>
      <c r="H18243" s="136"/>
      <c r="K18243" s="136"/>
      <c r="O18243" s="136"/>
      <c r="T18243" s="136"/>
      <c r="W18243" s="136"/>
      <c r="Z18243" s="136"/>
      <c r="AC18243" s="136"/>
    </row>
    <row r="18244" spans="2:29">
      <c r="B18244" s="136"/>
      <c r="E18244" s="136"/>
      <c r="H18244" s="136"/>
      <c r="K18244" s="136"/>
      <c r="O18244" s="136"/>
      <c r="T18244" s="136"/>
      <c r="W18244" s="136"/>
      <c r="Z18244" s="136"/>
      <c r="AC18244" s="136"/>
    </row>
    <row r="18245" spans="2:29">
      <c r="B18245" s="136"/>
      <c r="E18245" s="136"/>
      <c r="H18245" s="136"/>
      <c r="K18245" s="136"/>
      <c r="O18245" s="136"/>
      <c r="T18245" s="136"/>
      <c r="W18245" s="136"/>
      <c r="Z18245" s="136"/>
      <c r="AC18245" s="136"/>
    </row>
    <row r="18246" spans="2:29">
      <c r="B18246" s="136"/>
      <c r="E18246" s="136"/>
      <c r="H18246" s="136"/>
      <c r="K18246" s="136"/>
      <c r="O18246" s="136"/>
      <c r="T18246" s="136"/>
      <c r="W18246" s="136"/>
      <c r="Z18246" s="136"/>
      <c r="AC18246" s="136"/>
    </row>
    <row r="18247" spans="2:29">
      <c r="B18247" s="136"/>
      <c r="E18247" s="136"/>
      <c r="H18247" s="136"/>
      <c r="K18247" s="136"/>
      <c r="O18247" s="136"/>
      <c r="T18247" s="136"/>
      <c r="W18247" s="136"/>
      <c r="Z18247" s="136"/>
      <c r="AC18247" s="136"/>
    </row>
    <row r="18248" spans="2:29">
      <c r="B18248" s="136"/>
      <c r="E18248" s="136"/>
      <c r="H18248" s="136"/>
      <c r="K18248" s="136"/>
      <c r="O18248" s="136"/>
      <c r="T18248" s="136"/>
      <c r="W18248" s="136"/>
      <c r="Z18248" s="136"/>
      <c r="AC18248" s="136"/>
    </row>
    <row r="18249" spans="2:29">
      <c r="B18249" s="136"/>
      <c r="E18249" s="136"/>
      <c r="H18249" s="136"/>
      <c r="K18249" s="136"/>
      <c r="O18249" s="136"/>
      <c r="T18249" s="136"/>
      <c r="W18249" s="136"/>
      <c r="Z18249" s="136"/>
      <c r="AC18249" s="136"/>
    </row>
    <row r="18250" spans="2:29">
      <c r="B18250" s="136"/>
      <c r="E18250" s="136"/>
      <c r="H18250" s="136"/>
      <c r="K18250" s="136"/>
      <c r="O18250" s="136"/>
      <c r="T18250" s="136"/>
      <c r="W18250" s="136"/>
      <c r="Z18250" s="136"/>
      <c r="AC18250" s="136"/>
    </row>
    <row r="18251" spans="2:29">
      <c r="B18251" s="136"/>
      <c r="E18251" s="136"/>
      <c r="H18251" s="136"/>
      <c r="K18251" s="136"/>
      <c r="O18251" s="136"/>
      <c r="T18251" s="136"/>
      <c r="W18251" s="136"/>
      <c r="Z18251" s="136"/>
      <c r="AC18251" s="136"/>
    </row>
    <row r="18252" spans="2:29">
      <c r="B18252" s="136"/>
      <c r="E18252" s="136"/>
      <c r="H18252" s="136"/>
      <c r="K18252" s="136"/>
      <c r="O18252" s="136"/>
      <c r="T18252" s="136"/>
      <c r="W18252" s="136"/>
      <c r="Z18252" s="136"/>
      <c r="AC18252" s="136"/>
    </row>
    <row r="18253" spans="2:29">
      <c r="B18253" s="136"/>
      <c r="E18253" s="136"/>
      <c r="H18253" s="136"/>
      <c r="K18253" s="136"/>
      <c r="O18253" s="136"/>
      <c r="T18253" s="136"/>
      <c r="W18253" s="136"/>
      <c r="Z18253" s="136"/>
      <c r="AC18253" s="136"/>
    </row>
    <row r="18254" spans="2:29">
      <c r="B18254" s="136"/>
      <c r="E18254" s="136"/>
      <c r="H18254" s="136"/>
      <c r="K18254" s="136"/>
      <c r="O18254" s="136"/>
      <c r="T18254" s="136"/>
      <c r="W18254" s="136"/>
      <c r="Z18254" s="136"/>
      <c r="AC18254" s="136"/>
    </row>
    <row r="18255" spans="2:29">
      <c r="B18255" s="136"/>
      <c r="E18255" s="136"/>
      <c r="H18255" s="136"/>
      <c r="K18255" s="136"/>
      <c r="O18255" s="136"/>
      <c r="T18255" s="136"/>
      <c r="W18255" s="136"/>
      <c r="Z18255" s="136"/>
      <c r="AC18255" s="136"/>
    </row>
    <row r="18256" spans="2:29">
      <c r="B18256" s="136"/>
      <c r="E18256" s="136"/>
      <c r="H18256" s="136"/>
      <c r="K18256" s="136"/>
      <c r="O18256" s="136"/>
      <c r="T18256" s="136"/>
      <c r="W18256" s="136"/>
      <c r="Z18256" s="136"/>
      <c r="AC18256" s="136"/>
    </row>
    <row r="18257" spans="2:29">
      <c r="B18257" s="136"/>
      <c r="E18257" s="136"/>
      <c r="H18257" s="136"/>
      <c r="K18257" s="136"/>
      <c r="O18257" s="136"/>
      <c r="T18257" s="136"/>
      <c r="W18257" s="136"/>
      <c r="Z18257" s="136"/>
      <c r="AC18257" s="136"/>
    </row>
    <row r="18258" spans="2:29">
      <c r="B18258" s="136"/>
      <c r="E18258" s="136"/>
      <c r="H18258" s="136"/>
      <c r="K18258" s="136"/>
      <c r="O18258" s="136"/>
      <c r="T18258" s="136"/>
      <c r="W18258" s="136"/>
      <c r="Z18258" s="136"/>
      <c r="AC18258" s="136"/>
    </row>
    <row r="18259" spans="2:29">
      <c r="B18259" s="136"/>
      <c r="E18259" s="136"/>
      <c r="H18259" s="136"/>
      <c r="K18259" s="136"/>
      <c r="O18259" s="136"/>
      <c r="T18259" s="136"/>
      <c r="W18259" s="136"/>
      <c r="Z18259" s="136"/>
      <c r="AC18259" s="136"/>
    </row>
    <row r="18260" spans="2:29">
      <c r="B18260" s="136"/>
      <c r="E18260" s="136"/>
      <c r="H18260" s="136"/>
      <c r="K18260" s="136"/>
      <c r="O18260" s="136"/>
      <c r="T18260" s="136"/>
      <c r="W18260" s="136"/>
      <c r="Z18260" s="136"/>
      <c r="AC18260" s="136"/>
    </row>
    <row r="18261" spans="2:29">
      <c r="B18261" s="136"/>
      <c r="E18261" s="136"/>
      <c r="H18261" s="136"/>
      <c r="K18261" s="136"/>
      <c r="O18261" s="136"/>
      <c r="T18261" s="136"/>
      <c r="W18261" s="136"/>
      <c r="Z18261" s="136"/>
      <c r="AC18261" s="136"/>
    </row>
    <row r="18262" spans="2:29">
      <c r="B18262" s="136"/>
      <c r="E18262" s="136"/>
      <c r="H18262" s="136"/>
      <c r="K18262" s="136"/>
      <c r="O18262" s="136"/>
      <c r="T18262" s="136"/>
      <c r="W18262" s="136"/>
      <c r="Z18262" s="136"/>
      <c r="AC18262" s="136"/>
    </row>
    <row r="18263" spans="2:29">
      <c r="B18263" s="136"/>
      <c r="E18263" s="136"/>
      <c r="H18263" s="136"/>
      <c r="K18263" s="136"/>
      <c r="O18263" s="136"/>
      <c r="T18263" s="136"/>
      <c r="W18263" s="136"/>
      <c r="Z18263" s="136"/>
      <c r="AC18263" s="136"/>
    </row>
    <row r="18264" spans="2:29">
      <c r="B18264" s="136"/>
      <c r="E18264" s="136"/>
      <c r="H18264" s="136"/>
      <c r="K18264" s="136"/>
      <c r="O18264" s="136"/>
      <c r="T18264" s="136"/>
      <c r="W18264" s="136"/>
      <c r="Z18264" s="136"/>
      <c r="AC18264" s="136"/>
    </row>
    <row r="18265" spans="2:29">
      <c r="B18265" s="136"/>
      <c r="E18265" s="136"/>
      <c r="H18265" s="136"/>
      <c r="K18265" s="136"/>
      <c r="O18265" s="136"/>
      <c r="T18265" s="136"/>
      <c r="W18265" s="136"/>
      <c r="Z18265" s="136"/>
      <c r="AC18265" s="136"/>
    </row>
    <row r="18266" spans="2:29">
      <c r="B18266" s="136"/>
      <c r="E18266" s="136"/>
      <c r="H18266" s="136"/>
      <c r="K18266" s="136"/>
      <c r="O18266" s="136"/>
      <c r="T18266" s="136"/>
      <c r="W18266" s="136"/>
      <c r="Z18266" s="136"/>
      <c r="AC18266" s="136"/>
    </row>
    <row r="18267" spans="2:29">
      <c r="B18267" s="136"/>
      <c r="E18267" s="136"/>
      <c r="H18267" s="136"/>
      <c r="K18267" s="136"/>
      <c r="O18267" s="136"/>
      <c r="T18267" s="136"/>
      <c r="W18267" s="136"/>
      <c r="Z18267" s="136"/>
      <c r="AC18267" s="136"/>
    </row>
    <row r="18268" spans="2:29">
      <c r="B18268" s="136"/>
      <c r="E18268" s="136"/>
      <c r="H18268" s="136"/>
      <c r="K18268" s="136"/>
      <c r="O18268" s="136"/>
      <c r="T18268" s="136"/>
      <c r="W18268" s="136"/>
      <c r="Z18268" s="136"/>
      <c r="AC18268" s="136"/>
    </row>
    <row r="18269" spans="2:29">
      <c r="B18269" s="136"/>
      <c r="E18269" s="136"/>
      <c r="H18269" s="136"/>
      <c r="K18269" s="136"/>
      <c r="O18269" s="136"/>
      <c r="T18269" s="136"/>
      <c r="W18269" s="136"/>
      <c r="Z18269" s="136"/>
      <c r="AC18269" s="136"/>
    </row>
    <row r="18270" spans="2:29">
      <c r="B18270" s="136"/>
      <c r="E18270" s="136"/>
      <c r="H18270" s="136"/>
      <c r="K18270" s="136"/>
      <c r="O18270" s="136"/>
      <c r="T18270" s="136"/>
      <c r="W18270" s="136"/>
      <c r="Z18270" s="136"/>
      <c r="AC18270" s="136"/>
    </row>
    <row r="18271" spans="2:29">
      <c r="B18271" s="136"/>
      <c r="E18271" s="136"/>
      <c r="H18271" s="136"/>
      <c r="K18271" s="136"/>
      <c r="O18271" s="136"/>
      <c r="T18271" s="136"/>
      <c r="W18271" s="136"/>
      <c r="Z18271" s="136"/>
      <c r="AC18271" s="136"/>
    </row>
    <row r="18272" spans="2:29">
      <c r="B18272" s="136"/>
      <c r="E18272" s="136"/>
      <c r="H18272" s="136"/>
      <c r="K18272" s="136"/>
      <c r="O18272" s="136"/>
      <c r="T18272" s="136"/>
      <c r="W18272" s="136"/>
      <c r="Z18272" s="136"/>
      <c r="AC18272" s="136"/>
    </row>
    <row r="18273" spans="2:29">
      <c r="B18273" s="136"/>
      <c r="E18273" s="136"/>
      <c r="H18273" s="136"/>
      <c r="K18273" s="136"/>
      <c r="O18273" s="136"/>
      <c r="T18273" s="136"/>
      <c r="W18273" s="136"/>
      <c r="Z18273" s="136"/>
      <c r="AC18273" s="136"/>
    </row>
    <row r="18274" spans="2:29">
      <c r="B18274" s="136"/>
      <c r="E18274" s="136"/>
      <c r="H18274" s="136"/>
      <c r="K18274" s="136"/>
      <c r="O18274" s="136"/>
      <c r="T18274" s="136"/>
      <c r="W18274" s="136"/>
      <c r="Z18274" s="136"/>
      <c r="AC18274" s="136"/>
    </row>
    <row r="18275" spans="2:29">
      <c r="B18275" s="136"/>
      <c r="E18275" s="136"/>
      <c r="H18275" s="136"/>
      <c r="K18275" s="136"/>
      <c r="O18275" s="136"/>
      <c r="T18275" s="136"/>
      <c r="W18275" s="136"/>
      <c r="Z18275" s="136"/>
      <c r="AC18275" s="136"/>
    </row>
    <row r="18276" spans="2:29">
      <c r="B18276" s="136"/>
      <c r="E18276" s="136"/>
      <c r="H18276" s="136"/>
      <c r="K18276" s="136"/>
      <c r="O18276" s="136"/>
      <c r="T18276" s="136"/>
      <c r="W18276" s="136"/>
      <c r="Z18276" s="136"/>
      <c r="AC18276" s="136"/>
    </row>
    <row r="18277" spans="2:29">
      <c r="B18277" s="136"/>
      <c r="E18277" s="136"/>
      <c r="H18277" s="136"/>
      <c r="K18277" s="136"/>
      <c r="O18277" s="136"/>
      <c r="T18277" s="136"/>
      <c r="W18277" s="136"/>
      <c r="Z18277" s="136"/>
      <c r="AC18277" s="136"/>
    </row>
    <row r="18278" spans="2:29">
      <c r="B18278" s="136"/>
      <c r="E18278" s="136"/>
      <c r="H18278" s="136"/>
      <c r="K18278" s="136"/>
      <c r="O18278" s="136"/>
      <c r="T18278" s="136"/>
      <c r="W18278" s="136"/>
      <c r="Z18278" s="136"/>
      <c r="AC18278" s="136"/>
    </row>
    <row r="18279" spans="2:29">
      <c r="B18279" s="136"/>
      <c r="E18279" s="136"/>
      <c r="H18279" s="136"/>
      <c r="K18279" s="136"/>
      <c r="O18279" s="136"/>
      <c r="T18279" s="136"/>
      <c r="W18279" s="136"/>
      <c r="Z18279" s="136"/>
      <c r="AC18279" s="136"/>
    </row>
    <row r="18280" spans="2:29">
      <c r="B18280" s="136"/>
      <c r="E18280" s="136"/>
      <c r="H18280" s="136"/>
      <c r="K18280" s="136"/>
      <c r="O18280" s="136"/>
      <c r="T18280" s="136"/>
      <c r="W18280" s="136"/>
      <c r="Z18280" s="136"/>
      <c r="AC18280" s="136"/>
    </row>
    <row r="18281" spans="2:29">
      <c r="B18281" s="136"/>
      <c r="E18281" s="136"/>
      <c r="H18281" s="136"/>
      <c r="K18281" s="136"/>
      <c r="O18281" s="136"/>
      <c r="T18281" s="136"/>
      <c r="W18281" s="136"/>
      <c r="Z18281" s="136"/>
      <c r="AC18281" s="136"/>
    </row>
    <row r="18282" spans="2:29">
      <c r="B18282" s="136"/>
      <c r="E18282" s="136"/>
      <c r="H18282" s="136"/>
      <c r="K18282" s="136"/>
      <c r="O18282" s="136"/>
      <c r="T18282" s="136"/>
      <c r="W18282" s="136"/>
      <c r="Z18282" s="136"/>
      <c r="AC18282" s="136"/>
    </row>
    <row r="18283" spans="2:29">
      <c r="B18283" s="136"/>
      <c r="E18283" s="136"/>
      <c r="H18283" s="136"/>
      <c r="K18283" s="136"/>
      <c r="O18283" s="136"/>
      <c r="T18283" s="136"/>
      <c r="W18283" s="136"/>
      <c r="Z18283" s="136"/>
      <c r="AC18283" s="136"/>
    </row>
    <row r="18284" spans="2:29">
      <c r="B18284" s="136"/>
      <c r="E18284" s="136"/>
      <c r="H18284" s="136"/>
      <c r="K18284" s="136"/>
      <c r="O18284" s="136"/>
      <c r="T18284" s="136"/>
      <c r="W18284" s="136"/>
      <c r="Z18284" s="136"/>
      <c r="AC18284" s="136"/>
    </row>
    <row r="18285" spans="2:29">
      <c r="B18285" s="136"/>
      <c r="E18285" s="136"/>
      <c r="H18285" s="136"/>
      <c r="K18285" s="136"/>
      <c r="O18285" s="136"/>
      <c r="T18285" s="136"/>
      <c r="W18285" s="136"/>
      <c r="Z18285" s="136"/>
      <c r="AC18285" s="136"/>
    </row>
    <row r="18286" spans="2:29">
      <c r="B18286" s="136"/>
      <c r="E18286" s="136"/>
      <c r="H18286" s="136"/>
      <c r="K18286" s="136"/>
      <c r="O18286" s="136"/>
      <c r="T18286" s="136"/>
      <c r="W18286" s="136"/>
      <c r="Z18286" s="136"/>
      <c r="AC18286" s="136"/>
    </row>
    <row r="18287" spans="2:29">
      <c r="B18287" s="136"/>
      <c r="E18287" s="136"/>
      <c r="H18287" s="136"/>
      <c r="K18287" s="136"/>
      <c r="O18287" s="136"/>
      <c r="T18287" s="136"/>
      <c r="W18287" s="136"/>
      <c r="Z18287" s="136"/>
      <c r="AC18287" s="136"/>
    </row>
    <row r="18288" spans="2:29">
      <c r="B18288" s="136"/>
      <c r="E18288" s="136"/>
      <c r="H18288" s="136"/>
      <c r="K18288" s="136"/>
      <c r="O18288" s="136"/>
      <c r="T18288" s="136"/>
      <c r="W18288" s="136"/>
      <c r="Z18288" s="136"/>
      <c r="AC18288" s="136"/>
    </row>
    <row r="18289" spans="2:29">
      <c r="B18289" s="136"/>
      <c r="E18289" s="136"/>
      <c r="H18289" s="136"/>
      <c r="K18289" s="136"/>
      <c r="O18289" s="136"/>
      <c r="T18289" s="136"/>
      <c r="W18289" s="136"/>
      <c r="Z18289" s="136"/>
      <c r="AC18289" s="136"/>
    </row>
    <row r="18290" spans="2:29">
      <c r="B18290" s="136"/>
      <c r="E18290" s="136"/>
      <c r="H18290" s="136"/>
      <c r="K18290" s="136"/>
      <c r="O18290" s="136"/>
      <c r="T18290" s="136"/>
      <c r="W18290" s="136"/>
      <c r="Z18290" s="136"/>
      <c r="AC18290" s="136"/>
    </row>
    <row r="18291" spans="2:29">
      <c r="B18291" s="136"/>
      <c r="E18291" s="136"/>
      <c r="H18291" s="136"/>
      <c r="K18291" s="136"/>
      <c r="O18291" s="136"/>
      <c r="T18291" s="136"/>
      <c r="W18291" s="136"/>
      <c r="Z18291" s="136"/>
      <c r="AC18291" s="136"/>
    </row>
    <row r="18292" spans="2:29">
      <c r="B18292" s="136"/>
      <c r="E18292" s="136"/>
      <c r="H18292" s="136"/>
      <c r="K18292" s="136"/>
      <c r="O18292" s="136"/>
      <c r="T18292" s="136"/>
      <c r="W18292" s="136"/>
      <c r="Z18292" s="136"/>
      <c r="AC18292" s="136"/>
    </row>
    <row r="18293" spans="2:29">
      <c r="B18293" s="136"/>
      <c r="E18293" s="136"/>
      <c r="H18293" s="136"/>
      <c r="K18293" s="136"/>
      <c r="O18293" s="136"/>
      <c r="T18293" s="136"/>
      <c r="W18293" s="136"/>
      <c r="Z18293" s="136"/>
      <c r="AC18293" s="136"/>
    </row>
    <row r="18294" spans="2:29">
      <c r="B18294" s="136"/>
      <c r="E18294" s="136"/>
      <c r="H18294" s="136"/>
      <c r="K18294" s="136"/>
      <c r="O18294" s="136"/>
      <c r="T18294" s="136"/>
      <c r="W18294" s="136"/>
      <c r="Z18294" s="136"/>
      <c r="AC18294" s="136"/>
    </row>
    <row r="18295" spans="2:29">
      <c r="B18295" s="136"/>
      <c r="E18295" s="136"/>
      <c r="H18295" s="136"/>
      <c r="K18295" s="136"/>
      <c r="O18295" s="136"/>
      <c r="T18295" s="136"/>
      <c r="W18295" s="136"/>
      <c r="Z18295" s="136"/>
      <c r="AC18295" s="136"/>
    </row>
    <row r="18296" spans="2:29">
      <c r="B18296" s="136"/>
      <c r="E18296" s="136"/>
      <c r="H18296" s="136"/>
      <c r="K18296" s="136"/>
      <c r="O18296" s="136"/>
      <c r="T18296" s="136"/>
      <c r="W18296" s="136"/>
      <c r="Z18296" s="136"/>
      <c r="AC18296" s="136"/>
    </row>
    <row r="18297" spans="2:29">
      <c r="B18297" s="136"/>
      <c r="E18297" s="136"/>
      <c r="H18297" s="136"/>
      <c r="K18297" s="136"/>
      <c r="O18297" s="136"/>
      <c r="T18297" s="136"/>
      <c r="W18297" s="136"/>
      <c r="Z18297" s="136"/>
      <c r="AC18297" s="136"/>
    </row>
    <row r="18298" spans="2:29">
      <c r="B18298" s="136"/>
      <c r="E18298" s="136"/>
      <c r="H18298" s="136"/>
      <c r="K18298" s="136"/>
      <c r="O18298" s="136"/>
      <c r="T18298" s="136"/>
      <c r="W18298" s="136"/>
      <c r="Z18298" s="136"/>
      <c r="AC18298" s="136"/>
    </row>
    <row r="18299" spans="2:29">
      <c r="B18299" s="136"/>
      <c r="E18299" s="136"/>
      <c r="H18299" s="136"/>
      <c r="K18299" s="136"/>
      <c r="O18299" s="136"/>
      <c r="T18299" s="136"/>
      <c r="W18299" s="136"/>
      <c r="Z18299" s="136"/>
      <c r="AC18299" s="136"/>
    </row>
    <row r="18300" spans="2:29">
      <c r="B18300" s="136"/>
      <c r="E18300" s="136"/>
      <c r="H18300" s="136"/>
      <c r="K18300" s="136"/>
      <c r="O18300" s="136"/>
      <c r="T18300" s="136"/>
      <c r="W18300" s="136"/>
      <c r="Z18300" s="136"/>
      <c r="AC18300" s="136"/>
    </row>
    <row r="18301" spans="2:29">
      <c r="B18301" s="136"/>
      <c r="E18301" s="136"/>
      <c r="H18301" s="136"/>
      <c r="K18301" s="136"/>
      <c r="O18301" s="136"/>
      <c r="T18301" s="136"/>
      <c r="W18301" s="136"/>
      <c r="Z18301" s="136"/>
      <c r="AC18301" s="136"/>
    </row>
    <row r="18302" spans="2:29">
      <c r="B18302" s="136"/>
      <c r="E18302" s="136"/>
      <c r="H18302" s="136"/>
      <c r="K18302" s="136"/>
      <c r="O18302" s="136"/>
      <c r="T18302" s="136"/>
      <c r="W18302" s="136"/>
      <c r="Z18302" s="136"/>
      <c r="AC18302" s="136"/>
    </row>
    <row r="18303" spans="2:29">
      <c r="B18303" s="136"/>
      <c r="E18303" s="136"/>
      <c r="H18303" s="136"/>
      <c r="K18303" s="136"/>
      <c r="O18303" s="136"/>
      <c r="T18303" s="136"/>
      <c r="W18303" s="136"/>
      <c r="Z18303" s="136"/>
      <c r="AC18303" s="136"/>
    </row>
    <row r="18304" spans="2:29">
      <c r="B18304" s="136"/>
      <c r="E18304" s="136"/>
      <c r="H18304" s="136"/>
      <c r="K18304" s="136"/>
      <c r="O18304" s="136"/>
      <c r="T18304" s="136"/>
      <c r="W18304" s="136"/>
      <c r="Z18304" s="136"/>
      <c r="AC18304" s="136"/>
    </row>
    <row r="18305" spans="2:29">
      <c r="B18305" s="136"/>
      <c r="E18305" s="136"/>
      <c r="H18305" s="136"/>
      <c r="K18305" s="136"/>
      <c r="O18305" s="136"/>
      <c r="T18305" s="136"/>
      <c r="W18305" s="136"/>
      <c r="Z18305" s="136"/>
      <c r="AC18305" s="136"/>
    </row>
    <row r="18306" spans="2:29">
      <c r="B18306" s="136"/>
      <c r="E18306" s="136"/>
      <c r="H18306" s="136"/>
      <c r="K18306" s="136"/>
      <c r="O18306" s="136"/>
      <c r="T18306" s="136"/>
      <c r="W18306" s="136"/>
      <c r="Z18306" s="136"/>
      <c r="AC18306" s="136"/>
    </row>
    <row r="18307" spans="2:29">
      <c r="B18307" s="136"/>
      <c r="E18307" s="136"/>
      <c r="H18307" s="136"/>
      <c r="K18307" s="136"/>
      <c r="O18307" s="136"/>
      <c r="T18307" s="136"/>
      <c r="W18307" s="136"/>
      <c r="Z18307" s="136"/>
      <c r="AC18307" s="136"/>
    </row>
    <row r="18308" spans="2:29">
      <c r="B18308" s="136"/>
      <c r="E18308" s="136"/>
      <c r="H18308" s="136"/>
      <c r="K18308" s="136"/>
      <c r="O18308" s="136"/>
      <c r="T18308" s="136"/>
      <c r="W18308" s="136"/>
      <c r="Z18308" s="136"/>
      <c r="AC18308" s="136"/>
    </row>
    <row r="18309" spans="2:29">
      <c r="B18309" s="136"/>
      <c r="E18309" s="136"/>
      <c r="H18309" s="136"/>
      <c r="K18309" s="136"/>
      <c r="O18309" s="136"/>
      <c r="T18309" s="136"/>
      <c r="W18309" s="136"/>
      <c r="Z18309" s="136"/>
      <c r="AC18309" s="136"/>
    </row>
    <row r="18310" spans="2:29">
      <c r="B18310" s="136"/>
      <c r="E18310" s="136"/>
      <c r="H18310" s="136"/>
      <c r="K18310" s="136"/>
      <c r="O18310" s="136"/>
      <c r="T18310" s="136"/>
      <c r="W18310" s="136"/>
      <c r="Z18310" s="136"/>
      <c r="AC18310" s="136"/>
    </row>
    <row r="18311" spans="2:29">
      <c r="B18311" s="136"/>
      <c r="E18311" s="136"/>
      <c r="H18311" s="136"/>
      <c r="K18311" s="136"/>
      <c r="O18311" s="136"/>
      <c r="T18311" s="136"/>
      <c r="W18311" s="136"/>
      <c r="Z18311" s="136"/>
      <c r="AC18311" s="136"/>
    </row>
    <row r="18312" spans="2:29">
      <c r="B18312" s="136"/>
      <c r="E18312" s="136"/>
      <c r="H18312" s="136"/>
      <c r="K18312" s="136"/>
      <c r="O18312" s="136"/>
      <c r="T18312" s="136"/>
      <c r="W18312" s="136"/>
      <c r="Z18312" s="136"/>
      <c r="AC18312" s="136"/>
    </row>
    <row r="18313" spans="2:29">
      <c r="B18313" s="136"/>
      <c r="E18313" s="136"/>
      <c r="H18313" s="136"/>
      <c r="K18313" s="136"/>
      <c r="O18313" s="136"/>
      <c r="T18313" s="136"/>
      <c r="W18313" s="136"/>
      <c r="Z18313" s="136"/>
      <c r="AC18313" s="136"/>
    </row>
    <row r="18314" spans="2:29">
      <c r="B18314" s="136"/>
      <c r="E18314" s="136"/>
      <c r="H18314" s="136"/>
      <c r="K18314" s="136"/>
      <c r="O18314" s="136"/>
      <c r="T18314" s="136"/>
      <c r="W18314" s="136"/>
      <c r="Z18314" s="136"/>
      <c r="AC18314" s="136"/>
    </row>
    <row r="18315" spans="2:29">
      <c r="B18315" s="136"/>
      <c r="E18315" s="136"/>
      <c r="H18315" s="136"/>
      <c r="K18315" s="136"/>
      <c r="O18315" s="136"/>
      <c r="T18315" s="136"/>
      <c r="W18315" s="136"/>
      <c r="Z18315" s="136"/>
      <c r="AC18315" s="136"/>
    </row>
    <row r="18316" spans="2:29">
      <c r="B18316" s="136"/>
      <c r="E18316" s="136"/>
      <c r="H18316" s="136"/>
      <c r="K18316" s="136"/>
      <c r="O18316" s="136"/>
      <c r="T18316" s="136"/>
      <c r="W18316" s="136"/>
      <c r="Z18316" s="136"/>
      <c r="AC18316" s="136"/>
    </row>
    <row r="18317" spans="2:29">
      <c r="B18317" s="136"/>
      <c r="E18317" s="136"/>
      <c r="H18317" s="136"/>
      <c r="K18317" s="136"/>
      <c r="O18317" s="136"/>
      <c r="T18317" s="136"/>
      <c r="W18317" s="136"/>
      <c r="Z18317" s="136"/>
      <c r="AC18317" s="136"/>
    </row>
    <row r="18318" spans="2:29">
      <c r="B18318" s="136"/>
      <c r="E18318" s="136"/>
      <c r="H18318" s="136"/>
      <c r="K18318" s="136"/>
      <c r="O18318" s="136"/>
      <c r="T18318" s="136"/>
      <c r="W18318" s="136"/>
      <c r="Z18318" s="136"/>
      <c r="AC18318" s="136"/>
    </row>
    <row r="18319" spans="2:29">
      <c r="B18319" s="136"/>
      <c r="E18319" s="136"/>
      <c r="H18319" s="136"/>
      <c r="K18319" s="136"/>
      <c r="O18319" s="136"/>
      <c r="T18319" s="136"/>
      <c r="W18319" s="136"/>
      <c r="Z18319" s="136"/>
      <c r="AC18319" s="136"/>
    </row>
    <row r="18320" spans="2:29">
      <c r="B18320" s="136"/>
      <c r="E18320" s="136"/>
      <c r="H18320" s="136"/>
      <c r="K18320" s="136"/>
      <c r="O18320" s="136"/>
      <c r="T18320" s="136"/>
      <c r="W18320" s="136"/>
      <c r="Z18320" s="136"/>
      <c r="AC18320" s="136"/>
    </row>
    <row r="18321" spans="2:29">
      <c r="B18321" s="136"/>
      <c r="E18321" s="136"/>
      <c r="H18321" s="136"/>
      <c r="K18321" s="136"/>
      <c r="O18321" s="136"/>
      <c r="T18321" s="136"/>
      <c r="W18321" s="136"/>
      <c r="Z18321" s="136"/>
      <c r="AC18321" s="136"/>
    </row>
    <row r="18322" spans="2:29">
      <c r="B18322" s="136"/>
      <c r="E18322" s="136"/>
      <c r="H18322" s="136"/>
      <c r="K18322" s="136"/>
      <c r="O18322" s="136"/>
      <c r="T18322" s="136"/>
      <c r="W18322" s="136"/>
      <c r="Z18322" s="136"/>
      <c r="AC18322" s="136"/>
    </row>
    <row r="18323" spans="2:29">
      <c r="B18323" s="136"/>
      <c r="E18323" s="136"/>
      <c r="H18323" s="136"/>
      <c r="K18323" s="136"/>
      <c r="O18323" s="136"/>
      <c r="T18323" s="136"/>
      <c r="W18323" s="136"/>
      <c r="Z18323" s="136"/>
      <c r="AC18323" s="136"/>
    </row>
    <row r="18324" spans="2:29">
      <c r="B18324" s="136"/>
      <c r="E18324" s="136"/>
      <c r="H18324" s="136"/>
      <c r="K18324" s="136"/>
      <c r="O18324" s="136"/>
      <c r="T18324" s="136"/>
      <c r="W18324" s="136"/>
      <c r="Z18324" s="136"/>
      <c r="AC18324" s="136"/>
    </row>
    <row r="18325" spans="2:29">
      <c r="B18325" s="136"/>
      <c r="E18325" s="136"/>
      <c r="H18325" s="136"/>
      <c r="K18325" s="136"/>
      <c r="O18325" s="136"/>
      <c r="T18325" s="136"/>
      <c r="W18325" s="136"/>
      <c r="Z18325" s="136"/>
      <c r="AC18325" s="136"/>
    </row>
    <row r="18326" spans="2:29">
      <c r="B18326" s="136"/>
      <c r="E18326" s="136"/>
      <c r="H18326" s="136"/>
      <c r="K18326" s="136"/>
      <c r="O18326" s="136"/>
      <c r="T18326" s="136"/>
      <c r="W18326" s="136"/>
      <c r="Z18326" s="136"/>
      <c r="AC18326" s="136"/>
    </row>
    <row r="18327" spans="2:29">
      <c r="B18327" s="136"/>
      <c r="E18327" s="136"/>
      <c r="H18327" s="136"/>
      <c r="K18327" s="136"/>
      <c r="O18327" s="136"/>
      <c r="T18327" s="136"/>
      <c r="W18327" s="136"/>
      <c r="Z18327" s="136"/>
      <c r="AC18327" s="136"/>
    </row>
    <row r="18328" spans="2:29">
      <c r="B18328" s="136"/>
      <c r="E18328" s="136"/>
      <c r="H18328" s="136"/>
      <c r="K18328" s="136"/>
      <c r="O18328" s="136"/>
      <c r="T18328" s="136"/>
      <c r="W18328" s="136"/>
      <c r="Z18328" s="136"/>
      <c r="AC18328" s="136"/>
    </row>
    <row r="18329" spans="2:29">
      <c r="B18329" s="136"/>
      <c r="E18329" s="136"/>
      <c r="H18329" s="136"/>
      <c r="K18329" s="136"/>
      <c r="O18329" s="136"/>
      <c r="T18329" s="136"/>
      <c r="W18329" s="136"/>
      <c r="Z18329" s="136"/>
      <c r="AC18329" s="136"/>
    </row>
    <row r="18330" spans="2:29">
      <c r="B18330" s="136"/>
      <c r="E18330" s="136"/>
      <c r="H18330" s="136"/>
      <c r="K18330" s="136"/>
      <c r="O18330" s="136"/>
      <c r="T18330" s="136"/>
      <c r="W18330" s="136"/>
      <c r="Z18330" s="136"/>
      <c r="AC18330" s="136"/>
    </row>
    <row r="18331" spans="2:29">
      <c r="B18331" s="136"/>
      <c r="E18331" s="136"/>
      <c r="H18331" s="136"/>
      <c r="K18331" s="136"/>
      <c r="O18331" s="136"/>
      <c r="T18331" s="136"/>
      <c r="W18331" s="136"/>
      <c r="Z18331" s="136"/>
      <c r="AC18331" s="136"/>
    </row>
    <row r="18332" spans="2:29">
      <c r="B18332" s="136"/>
      <c r="E18332" s="136"/>
      <c r="H18332" s="136"/>
      <c r="K18332" s="136"/>
      <c r="O18332" s="136"/>
      <c r="T18332" s="136"/>
      <c r="W18332" s="136"/>
      <c r="Z18332" s="136"/>
      <c r="AC18332" s="136"/>
    </row>
    <row r="18333" spans="2:29">
      <c r="B18333" s="136"/>
      <c r="E18333" s="136"/>
      <c r="H18333" s="136"/>
      <c r="K18333" s="136"/>
      <c r="O18333" s="136"/>
      <c r="T18333" s="136"/>
      <c r="W18333" s="136"/>
      <c r="Z18333" s="136"/>
      <c r="AC18333" s="136"/>
    </row>
    <row r="18334" spans="2:29">
      <c r="B18334" s="136"/>
      <c r="E18334" s="136"/>
      <c r="H18334" s="136"/>
      <c r="K18334" s="136"/>
      <c r="O18334" s="136"/>
      <c r="T18334" s="136"/>
      <c r="W18334" s="136"/>
      <c r="Z18334" s="136"/>
      <c r="AC18334" s="136"/>
    </row>
    <row r="18335" spans="2:29">
      <c r="B18335" s="136"/>
      <c r="E18335" s="136"/>
      <c r="H18335" s="136"/>
      <c r="K18335" s="136"/>
      <c r="O18335" s="136"/>
      <c r="T18335" s="136"/>
      <c r="W18335" s="136"/>
      <c r="Z18335" s="136"/>
      <c r="AC18335" s="136"/>
    </row>
    <row r="18336" spans="2:29">
      <c r="B18336" s="136"/>
      <c r="E18336" s="136"/>
      <c r="H18336" s="136"/>
      <c r="K18336" s="136"/>
      <c r="O18336" s="136"/>
      <c r="T18336" s="136"/>
      <c r="W18336" s="136"/>
      <c r="Z18336" s="136"/>
      <c r="AC18336" s="136"/>
    </row>
    <row r="18337" spans="2:29">
      <c r="B18337" s="136"/>
      <c r="E18337" s="136"/>
      <c r="H18337" s="136"/>
      <c r="K18337" s="136"/>
      <c r="O18337" s="136"/>
      <c r="T18337" s="136"/>
      <c r="W18337" s="136"/>
      <c r="Z18337" s="136"/>
      <c r="AC18337" s="136"/>
    </row>
    <row r="18338" spans="2:29">
      <c r="B18338" s="136"/>
      <c r="E18338" s="136"/>
      <c r="H18338" s="136"/>
      <c r="K18338" s="136"/>
      <c r="O18338" s="136"/>
      <c r="T18338" s="136"/>
      <c r="W18338" s="136"/>
      <c r="Z18338" s="136"/>
      <c r="AC18338" s="136"/>
    </row>
    <row r="18339" spans="2:29">
      <c r="B18339" s="136"/>
      <c r="E18339" s="136"/>
      <c r="H18339" s="136"/>
      <c r="K18339" s="136"/>
      <c r="O18339" s="136"/>
      <c r="T18339" s="136"/>
      <c r="W18339" s="136"/>
      <c r="Z18339" s="136"/>
      <c r="AC18339" s="136"/>
    </row>
    <row r="18340" spans="2:29">
      <c r="B18340" s="136"/>
      <c r="E18340" s="136"/>
      <c r="H18340" s="136"/>
      <c r="K18340" s="136"/>
      <c r="O18340" s="136"/>
      <c r="T18340" s="136"/>
      <c r="W18340" s="136"/>
      <c r="Z18340" s="136"/>
      <c r="AC18340" s="136"/>
    </row>
    <row r="18341" spans="2:29">
      <c r="B18341" s="136"/>
      <c r="E18341" s="136"/>
      <c r="H18341" s="136"/>
      <c r="K18341" s="136"/>
      <c r="O18341" s="136"/>
      <c r="T18341" s="136"/>
      <c r="W18341" s="136"/>
      <c r="Z18341" s="136"/>
      <c r="AC18341" s="136"/>
    </row>
    <row r="18342" spans="2:29">
      <c r="B18342" s="136"/>
      <c r="E18342" s="136"/>
      <c r="H18342" s="136"/>
      <c r="K18342" s="136"/>
      <c r="O18342" s="136"/>
      <c r="T18342" s="136"/>
      <c r="W18342" s="136"/>
      <c r="Z18342" s="136"/>
      <c r="AC18342" s="136"/>
    </row>
    <row r="18343" spans="2:29">
      <c r="B18343" s="136"/>
      <c r="E18343" s="136"/>
      <c r="H18343" s="136"/>
      <c r="K18343" s="136"/>
      <c r="O18343" s="136"/>
      <c r="T18343" s="136"/>
      <c r="W18343" s="136"/>
      <c r="Z18343" s="136"/>
      <c r="AC18343" s="136"/>
    </row>
    <row r="18344" spans="2:29">
      <c r="B18344" s="136"/>
      <c r="E18344" s="136"/>
      <c r="H18344" s="136"/>
      <c r="K18344" s="136"/>
      <c r="O18344" s="136"/>
      <c r="T18344" s="136"/>
      <c r="W18344" s="136"/>
      <c r="Z18344" s="136"/>
      <c r="AC18344" s="136"/>
    </row>
    <row r="18345" spans="2:29">
      <c r="B18345" s="136"/>
      <c r="E18345" s="136"/>
      <c r="H18345" s="136"/>
      <c r="K18345" s="136"/>
      <c r="O18345" s="136"/>
      <c r="T18345" s="136"/>
      <c r="W18345" s="136"/>
      <c r="Z18345" s="136"/>
      <c r="AC18345" s="136"/>
    </row>
    <row r="18346" spans="2:29">
      <c r="B18346" s="136"/>
      <c r="E18346" s="136"/>
      <c r="H18346" s="136"/>
      <c r="K18346" s="136"/>
      <c r="O18346" s="136"/>
      <c r="T18346" s="136"/>
      <c r="W18346" s="136"/>
      <c r="Z18346" s="136"/>
      <c r="AC18346" s="136"/>
    </row>
    <row r="18347" spans="2:29">
      <c r="B18347" s="136"/>
      <c r="E18347" s="136"/>
      <c r="H18347" s="136"/>
      <c r="K18347" s="136"/>
      <c r="O18347" s="136"/>
      <c r="T18347" s="136"/>
      <c r="W18347" s="136"/>
      <c r="Z18347" s="136"/>
      <c r="AC18347" s="136"/>
    </row>
    <row r="18348" spans="2:29">
      <c r="B18348" s="136"/>
      <c r="E18348" s="136"/>
      <c r="H18348" s="136"/>
      <c r="K18348" s="136"/>
      <c r="O18348" s="136"/>
      <c r="T18348" s="136"/>
      <c r="W18348" s="136"/>
      <c r="Z18348" s="136"/>
      <c r="AC18348" s="136"/>
    </row>
    <row r="18349" spans="2:29">
      <c r="B18349" s="136"/>
      <c r="E18349" s="136"/>
      <c r="H18349" s="136"/>
      <c r="K18349" s="136"/>
      <c r="O18349" s="136"/>
      <c r="T18349" s="136"/>
      <c r="W18349" s="136"/>
      <c r="Z18349" s="136"/>
      <c r="AC18349" s="136"/>
    </row>
    <row r="18350" spans="2:29">
      <c r="B18350" s="136"/>
      <c r="E18350" s="136"/>
      <c r="H18350" s="136"/>
      <c r="K18350" s="136"/>
      <c r="O18350" s="136"/>
      <c r="T18350" s="136"/>
      <c r="W18350" s="136"/>
      <c r="Z18350" s="136"/>
      <c r="AC18350" s="136"/>
    </row>
    <row r="18351" spans="2:29">
      <c r="B18351" s="136"/>
      <c r="E18351" s="136"/>
      <c r="H18351" s="136"/>
      <c r="K18351" s="136"/>
      <c r="O18351" s="136"/>
      <c r="T18351" s="136"/>
      <c r="W18351" s="136"/>
      <c r="Z18351" s="136"/>
      <c r="AC18351" s="136"/>
    </row>
    <row r="18352" spans="2:29">
      <c r="B18352" s="136"/>
      <c r="E18352" s="136"/>
      <c r="H18352" s="136"/>
      <c r="K18352" s="136"/>
      <c r="O18352" s="136"/>
      <c r="T18352" s="136"/>
      <c r="W18352" s="136"/>
      <c r="Z18352" s="136"/>
      <c r="AC18352" s="136"/>
    </row>
    <row r="18353" spans="2:29">
      <c r="B18353" s="136"/>
      <c r="E18353" s="136"/>
      <c r="H18353" s="136"/>
      <c r="K18353" s="136"/>
      <c r="O18353" s="136"/>
      <c r="T18353" s="136"/>
      <c r="W18353" s="136"/>
      <c r="Z18353" s="136"/>
      <c r="AC18353" s="136"/>
    </row>
    <row r="18354" spans="2:29">
      <c r="B18354" s="136"/>
      <c r="E18354" s="136"/>
      <c r="H18354" s="136"/>
      <c r="K18354" s="136"/>
      <c r="O18354" s="136"/>
      <c r="T18354" s="136"/>
      <c r="W18354" s="136"/>
      <c r="Z18354" s="136"/>
      <c r="AC18354" s="136"/>
    </row>
    <row r="18355" spans="2:29">
      <c r="B18355" s="136"/>
      <c r="E18355" s="136"/>
      <c r="H18355" s="136"/>
      <c r="K18355" s="136"/>
      <c r="O18355" s="136"/>
      <c r="T18355" s="136"/>
      <c r="W18355" s="136"/>
      <c r="Z18355" s="136"/>
      <c r="AC18355" s="136"/>
    </row>
    <row r="18356" spans="2:29">
      <c r="B18356" s="136"/>
      <c r="E18356" s="136"/>
      <c r="H18356" s="136"/>
      <c r="K18356" s="136"/>
      <c r="O18356" s="136"/>
      <c r="T18356" s="136"/>
      <c r="W18356" s="136"/>
      <c r="Z18356" s="136"/>
      <c r="AC18356" s="136"/>
    </row>
    <row r="18357" spans="2:29">
      <c r="B18357" s="136"/>
      <c r="E18357" s="136"/>
      <c r="H18357" s="136"/>
      <c r="K18357" s="136"/>
      <c r="O18357" s="136"/>
      <c r="T18357" s="136"/>
      <c r="W18357" s="136"/>
      <c r="Z18357" s="136"/>
      <c r="AC18357" s="136"/>
    </row>
    <row r="18358" spans="2:29">
      <c r="B18358" s="136"/>
      <c r="E18358" s="136"/>
      <c r="H18358" s="136"/>
      <c r="K18358" s="136"/>
      <c r="O18358" s="136"/>
      <c r="T18358" s="136"/>
      <c r="W18358" s="136"/>
      <c r="Z18358" s="136"/>
      <c r="AC18358" s="136"/>
    </row>
    <row r="18359" spans="2:29">
      <c r="B18359" s="136"/>
      <c r="E18359" s="136"/>
      <c r="H18359" s="136"/>
      <c r="K18359" s="136"/>
      <c r="O18359" s="136"/>
      <c r="T18359" s="136"/>
      <c r="W18359" s="136"/>
      <c r="Z18359" s="136"/>
      <c r="AC18359" s="136"/>
    </row>
    <row r="18360" spans="2:29">
      <c r="B18360" s="136"/>
      <c r="E18360" s="136"/>
      <c r="H18360" s="136"/>
      <c r="K18360" s="136"/>
      <c r="O18360" s="136"/>
      <c r="T18360" s="136"/>
      <c r="W18360" s="136"/>
      <c r="Z18360" s="136"/>
      <c r="AC18360" s="136"/>
    </row>
    <row r="18361" spans="2:29">
      <c r="B18361" s="136"/>
      <c r="E18361" s="136"/>
      <c r="H18361" s="136"/>
      <c r="K18361" s="136"/>
      <c r="O18361" s="136"/>
      <c r="T18361" s="136"/>
      <c r="W18361" s="136"/>
      <c r="Z18361" s="136"/>
      <c r="AC18361" s="136"/>
    </row>
    <row r="18362" spans="2:29">
      <c r="B18362" s="136"/>
      <c r="E18362" s="136"/>
      <c r="H18362" s="136"/>
      <c r="K18362" s="136"/>
      <c r="O18362" s="136"/>
      <c r="T18362" s="136"/>
      <c r="W18362" s="136"/>
      <c r="Z18362" s="136"/>
      <c r="AC18362" s="136"/>
    </row>
    <row r="18363" spans="2:29">
      <c r="B18363" s="136"/>
      <c r="E18363" s="136"/>
      <c r="H18363" s="136"/>
      <c r="K18363" s="136"/>
      <c r="O18363" s="136"/>
      <c r="T18363" s="136"/>
      <c r="W18363" s="136"/>
      <c r="Z18363" s="136"/>
      <c r="AC18363" s="136"/>
    </row>
    <row r="18364" spans="2:29">
      <c r="B18364" s="136"/>
      <c r="E18364" s="136"/>
      <c r="H18364" s="136"/>
      <c r="K18364" s="136"/>
      <c r="O18364" s="136"/>
      <c r="T18364" s="136"/>
      <c r="W18364" s="136"/>
      <c r="Z18364" s="136"/>
      <c r="AC18364" s="136"/>
    </row>
    <row r="18365" spans="2:29">
      <c r="B18365" s="136"/>
      <c r="E18365" s="136"/>
      <c r="H18365" s="136"/>
      <c r="K18365" s="136"/>
      <c r="O18365" s="136"/>
      <c r="T18365" s="136"/>
      <c r="W18365" s="136"/>
      <c r="Z18365" s="136"/>
      <c r="AC18365" s="136"/>
    </row>
    <row r="18366" spans="2:29">
      <c r="B18366" s="136"/>
      <c r="E18366" s="136"/>
      <c r="H18366" s="136"/>
      <c r="K18366" s="136"/>
      <c r="O18366" s="136"/>
      <c r="T18366" s="136"/>
      <c r="W18366" s="136"/>
      <c r="Z18366" s="136"/>
      <c r="AC18366" s="136"/>
    </row>
    <row r="18367" spans="2:29">
      <c r="B18367" s="136"/>
      <c r="E18367" s="136"/>
      <c r="H18367" s="136"/>
      <c r="K18367" s="136"/>
      <c r="O18367" s="136"/>
      <c r="T18367" s="136"/>
      <c r="W18367" s="136"/>
      <c r="Z18367" s="136"/>
      <c r="AC18367" s="136"/>
    </row>
    <row r="18368" spans="2:29">
      <c r="B18368" s="136"/>
      <c r="E18368" s="136"/>
      <c r="H18368" s="136"/>
      <c r="K18368" s="136"/>
      <c r="O18368" s="136"/>
      <c r="T18368" s="136"/>
      <c r="W18368" s="136"/>
      <c r="Z18368" s="136"/>
      <c r="AC18368" s="136"/>
    </row>
    <row r="18369" spans="2:29">
      <c r="B18369" s="136"/>
      <c r="E18369" s="136"/>
      <c r="H18369" s="136"/>
      <c r="K18369" s="136"/>
      <c r="O18369" s="136"/>
      <c r="T18369" s="136"/>
      <c r="W18369" s="136"/>
      <c r="Z18369" s="136"/>
      <c r="AC18369" s="136"/>
    </row>
    <row r="18370" spans="2:29">
      <c r="B18370" s="136"/>
      <c r="E18370" s="136"/>
      <c r="H18370" s="136"/>
      <c r="K18370" s="136"/>
      <c r="O18370" s="136"/>
      <c r="T18370" s="136"/>
      <c r="W18370" s="136"/>
      <c r="Z18370" s="136"/>
      <c r="AC18370" s="136"/>
    </row>
    <row r="18371" spans="2:29">
      <c r="B18371" s="136"/>
      <c r="E18371" s="136"/>
      <c r="H18371" s="136"/>
      <c r="K18371" s="136"/>
      <c r="O18371" s="136"/>
      <c r="T18371" s="136"/>
      <c r="W18371" s="136"/>
      <c r="Z18371" s="136"/>
      <c r="AC18371" s="136"/>
    </row>
    <row r="18372" spans="2:29">
      <c r="B18372" s="136"/>
      <c r="E18372" s="136"/>
      <c r="H18372" s="136"/>
      <c r="K18372" s="136"/>
      <c r="O18372" s="136"/>
      <c r="T18372" s="136"/>
      <c r="W18372" s="136"/>
      <c r="Z18372" s="136"/>
      <c r="AC18372" s="136"/>
    </row>
    <row r="18373" spans="2:29">
      <c r="B18373" s="136"/>
      <c r="E18373" s="136"/>
      <c r="H18373" s="136"/>
      <c r="K18373" s="136"/>
      <c r="O18373" s="136"/>
      <c r="T18373" s="136"/>
      <c r="W18373" s="136"/>
      <c r="Z18373" s="136"/>
      <c r="AC18373" s="136"/>
    </row>
    <row r="18374" spans="2:29">
      <c r="B18374" s="136"/>
      <c r="E18374" s="136"/>
      <c r="H18374" s="136"/>
      <c r="K18374" s="136"/>
      <c r="O18374" s="136"/>
      <c r="T18374" s="136"/>
      <c r="W18374" s="136"/>
      <c r="Z18374" s="136"/>
      <c r="AC18374" s="136"/>
    </row>
    <row r="18375" spans="2:29">
      <c r="B18375" s="136"/>
      <c r="E18375" s="136"/>
      <c r="H18375" s="136"/>
      <c r="K18375" s="136"/>
      <c r="O18375" s="136"/>
      <c r="T18375" s="136"/>
      <c r="W18375" s="136"/>
      <c r="Z18375" s="136"/>
      <c r="AC18375" s="136"/>
    </row>
    <row r="18376" spans="2:29">
      <c r="B18376" s="136"/>
      <c r="E18376" s="136"/>
      <c r="H18376" s="136"/>
      <c r="K18376" s="136"/>
      <c r="O18376" s="136"/>
      <c r="T18376" s="136"/>
      <c r="W18376" s="136"/>
      <c r="Z18376" s="136"/>
      <c r="AC18376" s="136"/>
    </row>
    <row r="18377" spans="2:29">
      <c r="B18377" s="136"/>
      <c r="E18377" s="136"/>
      <c r="H18377" s="136"/>
      <c r="K18377" s="136"/>
      <c r="O18377" s="136"/>
      <c r="T18377" s="136"/>
      <c r="W18377" s="136"/>
      <c r="Z18377" s="136"/>
      <c r="AC18377" s="136"/>
    </row>
    <row r="18378" spans="2:29">
      <c r="B18378" s="136"/>
      <c r="E18378" s="136"/>
      <c r="H18378" s="136"/>
      <c r="K18378" s="136"/>
      <c r="O18378" s="136"/>
      <c r="T18378" s="136"/>
      <c r="W18378" s="136"/>
      <c r="Z18378" s="136"/>
      <c r="AC18378" s="136"/>
    </row>
    <row r="18379" spans="2:29">
      <c r="B18379" s="136"/>
      <c r="E18379" s="136"/>
      <c r="H18379" s="136"/>
      <c r="K18379" s="136"/>
      <c r="O18379" s="136"/>
      <c r="T18379" s="136"/>
      <c r="W18379" s="136"/>
      <c r="Z18379" s="136"/>
      <c r="AC18379" s="136"/>
    </row>
    <row r="18380" spans="2:29">
      <c r="B18380" s="136"/>
      <c r="E18380" s="136"/>
      <c r="H18380" s="136"/>
      <c r="K18380" s="136"/>
      <c r="O18380" s="136"/>
      <c r="T18380" s="136"/>
      <c r="W18380" s="136"/>
      <c r="Z18380" s="136"/>
      <c r="AC18380" s="136"/>
    </row>
    <row r="18381" spans="2:29">
      <c r="B18381" s="136"/>
      <c r="E18381" s="136"/>
      <c r="H18381" s="136"/>
      <c r="K18381" s="136"/>
      <c r="O18381" s="136"/>
      <c r="T18381" s="136"/>
      <c r="W18381" s="136"/>
      <c r="Z18381" s="136"/>
      <c r="AC18381" s="136"/>
    </row>
    <row r="18382" spans="2:29">
      <c r="B18382" s="136"/>
      <c r="E18382" s="136"/>
      <c r="H18382" s="136"/>
      <c r="K18382" s="136"/>
      <c r="O18382" s="136"/>
      <c r="T18382" s="136"/>
      <c r="W18382" s="136"/>
      <c r="Z18382" s="136"/>
      <c r="AC18382" s="136"/>
    </row>
    <row r="18383" spans="2:29">
      <c r="B18383" s="136"/>
      <c r="E18383" s="136"/>
      <c r="H18383" s="136"/>
      <c r="K18383" s="136"/>
      <c r="O18383" s="136"/>
      <c r="T18383" s="136"/>
      <c r="W18383" s="136"/>
      <c r="Z18383" s="136"/>
      <c r="AC18383" s="136"/>
    </row>
    <row r="18384" spans="2:29">
      <c r="B18384" s="136"/>
      <c r="E18384" s="136"/>
      <c r="H18384" s="136"/>
      <c r="K18384" s="136"/>
      <c r="O18384" s="136"/>
      <c r="T18384" s="136"/>
      <c r="W18384" s="136"/>
      <c r="Z18384" s="136"/>
      <c r="AC18384" s="136"/>
    </row>
    <row r="18385" spans="2:29">
      <c r="B18385" s="136"/>
      <c r="E18385" s="136"/>
      <c r="H18385" s="136"/>
      <c r="K18385" s="136"/>
      <c r="O18385" s="136"/>
      <c r="T18385" s="136"/>
      <c r="W18385" s="136"/>
      <c r="Z18385" s="136"/>
      <c r="AC18385" s="136"/>
    </row>
    <row r="18386" spans="2:29">
      <c r="B18386" s="136"/>
      <c r="E18386" s="136"/>
      <c r="H18386" s="136"/>
      <c r="K18386" s="136"/>
      <c r="O18386" s="136"/>
      <c r="T18386" s="136"/>
      <c r="W18386" s="136"/>
      <c r="Z18386" s="136"/>
      <c r="AC18386" s="136"/>
    </row>
    <row r="18387" spans="2:29">
      <c r="B18387" s="136"/>
      <c r="E18387" s="136"/>
      <c r="H18387" s="136"/>
      <c r="K18387" s="136"/>
      <c r="O18387" s="136"/>
      <c r="T18387" s="136"/>
      <c r="W18387" s="136"/>
      <c r="Z18387" s="136"/>
      <c r="AC18387" s="136"/>
    </row>
    <row r="18388" spans="2:29">
      <c r="B18388" s="136"/>
      <c r="E18388" s="136"/>
      <c r="H18388" s="136"/>
      <c r="K18388" s="136"/>
      <c r="O18388" s="136"/>
      <c r="T18388" s="136"/>
      <c r="W18388" s="136"/>
      <c r="Z18388" s="136"/>
      <c r="AC18388" s="136"/>
    </row>
    <row r="18389" spans="2:29">
      <c r="B18389" s="136"/>
      <c r="E18389" s="136"/>
      <c r="H18389" s="136"/>
      <c r="K18389" s="136"/>
      <c r="O18389" s="136"/>
      <c r="T18389" s="136"/>
      <c r="W18389" s="136"/>
      <c r="Z18389" s="136"/>
      <c r="AC18389" s="136"/>
    </row>
    <row r="18390" spans="2:29">
      <c r="B18390" s="136"/>
      <c r="E18390" s="136"/>
      <c r="H18390" s="136"/>
      <c r="K18390" s="136"/>
      <c r="O18390" s="136"/>
      <c r="T18390" s="136"/>
      <c r="W18390" s="136"/>
      <c r="Z18390" s="136"/>
      <c r="AC18390" s="136"/>
    </row>
    <row r="18391" spans="2:29">
      <c r="B18391" s="136"/>
      <c r="E18391" s="136"/>
      <c r="H18391" s="136"/>
      <c r="K18391" s="136"/>
      <c r="O18391" s="136"/>
      <c r="T18391" s="136"/>
      <c r="W18391" s="136"/>
      <c r="Z18391" s="136"/>
      <c r="AC18391" s="136"/>
    </row>
    <row r="18392" spans="2:29">
      <c r="B18392" s="136"/>
      <c r="E18392" s="136"/>
      <c r="H18392" s="136"/>
      <c r="K18392" s="136"/>
      <c r="O18392" s="136"/>
      <c r="T18392" s="136"/>
      <c r="W18392" s="136"/>
      <c r="Z18392" s="136"/>
      <c r="AC18392" s="136"/>
    </row>
    <row r="18393" spans="2:29">
      <c r="B18393" s="136"/>
      <c r="E18393" s="136"/>
      <c r="H18393" s="136"/>
      <c r="K18393" s="136"/>
      <c r="O18393" s="136"/>
      <c r="T18393" s="136"/>
      <c r="W18393" s="136"/>
      <c r="Z18393" s="136"/>
      <c r="AC18393" s="136"/>
    </row>
    <row r="18394" spans="2:29">
      <c r="B18394" s="136"/>
      <c r="E18394" s="136"/>
      <c r="H18394" s="136"/>
      <c r="K18394" s="136"/>
      <c r="O18394" s="136"/>
      <c r="T18394" s="136"/>
      <c r="W18394" s="136"/>
      <c r="Z18394" s="136"/>
      <c r="AC18394" s="136"/>
    </row>
    <row r="18395" spans="2:29">
      <c r="B18395" s="136"/>
      <c r="E18395" s="136"/>
      <c r="H18395" s="136"/>
      <c r="K18395" s="136"/>
      <c r="O18395" s="136"/>
      <c r="T18395" s="136"/>
      <c r="W18395" s="136"/>
      <c r="Z18395" s="136"/>
      <c r="AC18395" s="136"/>
    </row>
    <row r="18396" spans="2:29">
      <c r="B18396" s="136"/>
      <c r="E18396" s="136"/>
      <c r="H18396" s="136"/>
      <c r="K18396" s="136"/>
      <c r="O18396" s="136"/>
      <c r="T18396" s="136"/>
      <c r="W18396" s="136"/>
      <c r="Z18396" s="136"/>
      <c r="AC18396" s="136"/>
    </row>
    <row r="18397" spans="2:29">
      <c r="B18397" s="136"/>
      <c r="E18397" s="136"/>
      <c r="H18397" s="136"/>
      <c r="K18397" s="136"/>
      <c r="O18397" s="136"/>
      <c r="T18397" s="136"/>
      <c r="W18397" s="136"/>
      <c r="Z18397" s="136"/>
      <c r="AC18397" s="136"/>
    </row>
    <row r="18398" spans="2:29">
      <c r="B18398" s="136"/>
      <c r="E18398" s="136"/>
      <c r="H18398" s="136"/>
      <c r="K18398" s="136"/>
      <c r="O18398" s="136"/>
      <c r="T18398" s="136"/>
      <c r="W18398" s="136"/>
      <c r="Z18398" s="136"/>
      <c r="AC18398" s="136"/>
    </row>
    <row r="18399" spans="2:29">
      <c r="B18399" s="136"/>
      <c r="E18399" s="136"/>
      <c r="H18399" s="136"/>
      <c r="K18399" s="136"/>
      <c r="O18399" s="136"/>
      <c r="T18399" s="136"/>
      <c r="W18399" s="136"/>
      <c r="Z18399" s="136"/>
      <c r="AC18399" s="136"/>
    </row>
    <row r="18400" spans="2:29">
      <c r="B18400" s="136"/>
      <c r="E18400" s="136"/>
      <c r="H18400" s="136"/>
      <c r="K18400" s="136"/>
      <c r="O18400" s="136"/>
      <c r="T18400" s="136"/>
      <c r="W18400" s="136"/>
      <c r="Z18400" s="136"/>
      <c r="AC18400" s="136"/>
    </row>
    <row r="18401" spans="2:29">
      <c r="B18401" s="136"/>
      <c r="E18401" s="136"/>
      <c r="H18401" s="136"/>
      <c r="K18401" s="136"/>
      <c r="O18401" s="136"/>
      <c r="T18401" s="136"/>
      <c r="W18401" s="136"/>
      <c r="Z18401" s="136"/>
      <c r="AC18401" s="136"/>
    </row>
    <row r="18402" spans="2:29">
      <c r="B18402" s="136"/>
      <c r="E18402" s="136"/>
      <c r="H18402" s="136"/>
      <c r="K18402" s="136"/>
      <c r="O18402" s="136"/>
      <c r="T18402" s="136"/>
      <c r="W18402" s="136"/>
      <c r="Z18402" s="136"/>
      <c r="AC18402" s="136"/>
    </row>
    <row r="18403" spans="2:29">
      <c r="B18403" s="136"/>
      <c r="E18403" s="136"/>
      <c r="H18403" s="136"/>
      <c r="K18403" s="136"/>
      <c r="O18403" s="136"/>
      <c r="T18403" s="136"/>
      <c r="W18403" s="136"/>
      <c r="Z18403" s="136"/>
      <c r="AC18403" s="136"/>
    </row>
    <row r="18404" spans="2:29">
      <c r="B18404" s="136"/>
      <c r="E18404" s="136"/>
      <c r="H18404" s="136"/>
      <c r="K18404" s="136"/>
      <c r="O18404" s="136"/>
      <c r="T18404" s="136"/>
      <c r="W18404" s="136"/>
      <c r="Z18404" s="136"/>
      <c r="AC18404" s="136"/>
    </row>
    <row r="18405" spans="2:29">
      <c r="B18405" s="136"/>
      <c r="E18405" s="136"/>
      <c r="H18405" s="136"/>
      <c r="K18405" s="136"/>
      <c r="O18405" s="136"/>
      <c r="T18405" s="136"/>
      <c r="W18405" s="136"/>
      <c r="Z18405" s="136"/>
      <c r="AC18405" s="136"/>
    </row>
    <row r="18406" spans="2:29">
      <c r="B18406" s="136"/>
      <c r="E18406" s="136"/>
      <c r="H18406" s="136"/>
      <c r="K18406" s="136"/>
      <c r="O18406" s="136"/>
      <c r="T18406" s="136"/>
      <c r="W18406" s="136"/>
      <c r="Z18406" s="136"/>
      <c r="AC18406" s="136"/>
    </row>
    <row r="18407" spans="2:29">
      <c r="B18407" s="136"/>
      <c r="E18407" s="136"/>
      <c r="H18407" s="136"/>
      <c r="K18407" s="136"/>
      <c r="O18407" s="136"/>
      <c r="T18407" s="136"/>
      <c r="W18407" s="136"/>
      <c r="Z18407" s="136"/>
      <c r="AC18407" s="136"/>
    </row>
    <row r="18408" spans="2:29">
      <c r="B18408" s="136"/>
      <c r="E18408" s="136"/>
      <c r="H18408" s="136"/>
      <c r="K18408" s="136"/>
      <c r="O18408" s="136"/>
      <c r="T18408" s="136"/>
      <c r="W18408" s="136"/>
      <c r="Z18408" s="136"/>
      <c r="AC18408" s="136"/>
    </row>
    <row r="18409" spans="2:29">
      <c r="B18409" s="136"/>
      <c r="E18409" s="136"/>
      <c r="H18409" s="136"/>
      <c r="K18409" s="136"/>
      <c r="O18409" s="136"/>
      <c r="T18409" s="136"/>
      <c r="W18409" s="136"/>
      <c r="Z18409" s="136"/>
      <c r="AC18409" s="136"/>
    </row>
    <row r="18410" spans="2:29">
      <c r="B18410" s="136"/>
      <c r="E18410" s="136"/>
      <c r="H18410" s="136"/>
      <c r="K18410" s="136"/>
      <c r="O18410" s="136"/>
      <c r="T18410" s="136"/>
      <c r="W18410" s="136"/>
      <c r="Z18410" s="136"/>
      <c r="AC18410" s="136"/>
    </row>
    <row r="18411" spans="2:29">
      <c r="B18411" s="136"/>
      <c r="E18411" s="136"/>
      <c r="H18411" s="136"/>
      <c r="K18411" s="136"/>
      <c r="O18411" s="136"/>
      <c r="T18411" s="136"/>
      <c r="W18411" s="136"/>
      <c r="Z18411" s="136"/>
      <c r="AC18411" s="136"/>
    </row>
    <row r="18412" spans="2:29">
      <c r="B18412" s="136"/>
      <c r="E18412" s="136"/>
      <c r="H18412" s="136"/>
      <c r="K18412" s="136"/>
      <c r="O18412" s="136"/>
      <c r="T18412" s="136"/>
      <c r="W18412" s="136"/>
      <c r="Z18412" s="136"/>
      <c r="AC18412" s="136"/>
    </row>
    <row r="18413" spans="2:29">
      <c r="B18413" s="136"/>
      <c r="E18413" s="136"/>
      <c r="H18413" s="136"/>
      <c r="K18413" s="136"/>
      <c r="O18413" s="136"/>
      <c r="T18413" s="136"/>
      <c r="W18413" s="136"/>
      <c r="Z18413" s="136"/>
      <c r="AC18413" s="136"/>
    </row>
    <row r="18414" spans="2:29">
      <c r="B18414" s="136"/>
      <c r="E18414" s="136"/>
      <c r="H18414" s="136"/>
      <c r="K18414" s="136"/>
      <c r="O18414" s="136"/>
      <c r="T18414" s="136"/>
      <c r="W18414" s="136"/>
      <c r="Z18414" s="136"/>
      <c r="AC18414" s="136"/>
    </row>
    <row r="18415" spans="2:29">
      <c r="B18415" s="136"/>
      <c r="E18415" s="136"/>
      <c r="H18415" s="136"/>
      <c r="K18415" s="136"/>
      <c r="O18415" s="136"/>
      <c r="T18415" s="136"/>
      <c r="W18415" s="136"/>
      <c r="Z18415" s="136"/>
      <c r="AC18415" s="136"/>
    </row>
    <row r="18416" spans="2:29">
      <c r="B18416" s="136"/>
      <c r="E18416" s="136"/>
      <c r="H18416" s="136"/>
      <c r="K18416" s="136"/>
      <c r="O18416" s="136"/>
      <c r="T18416" s="136"/>
      <c r="W18416" s="136"/>
      <c r="Z18416" s="136"/>
      <c r="AC18416" s="136"/>
    </row>
    <row r="18417" spans="2:29">
      <c r="B18417" s="136"/>
      <c r="E18417" s="136"/>
      <c r="H18417" s="136"/>
      <c r="K18417" s="136"/>
      <c r="O18417" s="136"/>
      <c r="T18417" s="136"/>
      <c r="W18417" s="136"/>
      <c r="Z18417" s="136"/>
      <c r="AC18417" s="136"/>
    </row>
    <row r="18418" spans="2:29">
      <c r="B18418" s="136"/>
      <c r="E18418" s="136"/>
      <c r="H18418" s="136"/>
      <c r="K18418" s="136"/>
      <c r="O18418" s="136"/>
      <c r="T18418" s="136"/>
      <c r="W18418" s="136"/>
      <c r="Z18418" s="136"/>
      <c r="AC18418" s="136"/>
    </row>
    <row r="18419" spans="2:29">
      <c r="B18419" s="136"/>
      <c r="E18419" s="136"/>
      <c r="H18419" s="136"/>
      <c r="K18419" s="136"/>
      <c r="O18419" s="136"/>
      <c r="T18419" s="136"/>
      <c r="W18419" s="136"/>
      <c r="Z18419" s="136"/>
      <c r="AC18419" s="136"/>
    </row>
    <row r="18420" spans="2:29">
      <c r="B18420" s="136"/>
      <c r="E18420" s="136"/>
      <c r="H18420" s="136"/>
      <c r="K18420" s="136"/>
      <c r="O18420" s="136"/>
      <c r="T18420" s="136"/>
      <c r="W18420" s="136"/>
      <c r="Z18420" s="136"/>
      <c r="AC18420" s="136"/>
    </row>
    <row r="18421" spans="2:29">
      <c r="B18421" s="136"/>
      <c r="E18421" s="136"/>
      <c r="H18421" s="136"/>
      <c r="K18421" s="136"/>
      <c r="O18421" s="136"/>
      <c r="T18421" s="136"/>
      <c r="W18421" s="136"/>
      <c r="Z18421" s="136"/>
      <c r="AC18421" s="136"/>
    </row>
    <row r="18422" spans="2:29">
      <c r="B18422" s="136"/>
      <c r="E18422" s="136"/>
      <c r="H18422" s="136"/>
      <c r="K18422" s="136"/>
      <c r="O18422" s="136"/>
      <c r="T18422" s="136"/>
      <c r="W18422" s="136"/>
      <c r="Z18422" s="136"/>
      <c r="AC18422" s="136"/>
    </row>
    <row r="18423" spans="2:29">
      <c r="B18423" s="136"/>
      <c r="E18423" s="136"/>
      <c r="H18423" s="136"/>
      <c r="K18423" s="136"/>
      <c r="O18423" s="136"/>
      <c r="T18423" s="136"/>
      <c r="W18423" s="136"/>
      <c r="Z18423" s="136"/>
      <c r="AC18423" s="136"/>
    </row>
    <row r="18424" spans="2:29">
      <c r="B18424" s="136"/>
      <c r="E18424" s="136"/>
      <c r="H18424" s="136"/>
      <c r="K18424" s="136"/>
      <c r="O18424" s="136"/>
      <c r="T18424" s="136"/>
      <c r="W18424" s="136"/>
      <c r="Z18424" s="136"/>
      <c r="AC18424" s="136"/>
    </row>
    <row r="18425" spans="2:29">
      <c r="B18425" s="136"/>
      <c r="E18425" s="136"/>
      <c r="H18425" s="136"/>
      <c r="K18425" s="136"/>
      <c r="O18425" s="136"/>
      <c r="T18425" s="136"/>
      <c r="W18425" s="136"/>
      <c r="Z18425" s="136"/>
      <c r="AC18425" s="136"/>
    </row>
    <row r="18426" spans="2:29">
      <c r="B18426" s="136"/>
      <c r="E18426" s="136"/>
      <c r="H18426" s="136"/>
      <c r="K18426" s="136"/>
      <c r="O18426" s="136"/>
      <c r="T18426" s="136"/>
      <c r="W18426" s="136"/>
      <c r="Z18426" s="136"/>
      <c r="AC18426" s="136"/>
    </row>
    <row r="18427" spans="2:29">
      <c r="B18427" s="136"/>
      <c r="E18427" s="136"/>
      <c r="H18427" s="136"/>
      <c r="K18427" s="136"/>
      <c r="O18427" s="136"/>
      <c r="T18427" s="136"/>
      <c r="W18427" s="136"/>
      <c r="Z18427" s="136"/>
      <c r="AC18427" s="136"/>
    </row>
    <row r="18428" spans="2:29">
      <c r="B18428" s="136"/>
      <c r="E18428" s="136"/>
      <c r="H18428" s="136"/>
      <c r="K18428" s="136"/>
      <c r="O18428" s="136"/>
      <c r="T18428" s="136"/>
      <c r="W18428" s="136"/>
      <c r="Z18428" s="136"/>
      <c r="AC18428" s="136"/>
    </row>
    <row r="18429" spans="2:29">
      <c r="B18429" s="136"/>
      <c r="E18429" s="136"/>
      <c r="H18429" s="136"/>
      <c r="K18429" s="136"/>
      <c r="O18429" s="136"/>
      <c r="T18429" s="136"/>
      <c r="W18429" s="136"/>
      <c r="Z18429" s="136"/>
      <c r="AC18429" s="136"/>
    </row>
    <row r="18430" spans="2:29">
      <c r="B18430" s="136"/>
      <c r="E18430" s="136"/>
      <c r="H18430" s="136"/>
      <c r="K18430" s="136"/>
      <c r="O18430" s="136"/>
      <c r="T18430" s="136"/>
      <c r="W18430" s="136"/>
      <c r="Z18430" s="136"/>
      <c r="AC18430" s="136"/>
    </row>
    <row r="18431" spans="2:29">
      <c r="B18431" s="136"/>
      <c r="E18431" s="136"/>
      <c r="H18431" s="136"/>
      <c r="K18431" s="136"/>
      <c r="O18431" s="136"/>
      <c r="T18431" s="136"/>
      <c r="W18431" s="136"/>
      <c r="Z18431" s="136"/>
      <c r="AC18431" s="136"/>
    </row>
    <row r="18432" spans="2:29">
      <c r="B18432" s="136"/>
      <c r="E18432" s="136"/>
      <c r="H18432" s="136"/>
      <c r="K18432" s="136"/>
      <c r="O18432" s="136"/>
      <c r="T18432" s="136"/>
      <c r="W18432" s="136"/>
      <c r="Z18432" s="136"/>
      <c r="AC18432" s="136"/>
    </row>
    <row r="18433" spans="2:29">
      <c r="B18433" s="136"/>
      <c r="E18433" s="136"/>
      <c r="H18433" s="136"/>
      <c r="K18433" s="136"/>
      <c r="O18433" s="136"/>
      <c r="T18433" s="136"/>
      <c r="W18433" s="136"/>
      <c r="Z18433" s="136"/>
      <c r="AC18433" s="136"/>
    </row>
    <row r="18434" spans="2:29">
      <c r="B18434" s="136"/>
      <c r="E18434" s="136"/>
      <c r="H18434" s="136"/>
      <c r="K18434" s="136"/>
      <c r="O18434" s="136"/>
      <c r="T18434" s="136"/>
      <c r="W18434" s="136"/>
      <c r="Z18434" s="136"/>
      <c r="AC18434" s="136"/>
    </row>
    <row r="18435" spans="2:29">
      <c r="B18435" s="136"/>
      <c r="E18435" s="136"/>
      <c r="H18435" s="136"/>
      <c r="K18435" s="136"/>
      <c r="O18435" s="136"/>
      <c r="T18435" s="136"/>
      <c r="W18435" s="136"/>
      <c r="Z18435" s="136"/>
      <c r="AC18435" s="136"/>
    </row>
    <row r="18436" spans="2:29">
      <c r="B18436" s="136"/>
      <c r="E18436" s="136"/>
      <c r="H18436" s="136"/>
      <c r="K18436" s="136"/>
      <c r="O18436" s="136"/>
      <c r="T18436" s="136"/>
      <c r="W18436" s="136"/>
      <c r="Z18436" s="136"/>
      <c r="AC18436" s="136"/>
    </row>
    <row r="18437" spans="2:29">
      <c r="B18437" s="136"/>
      <c r="E18437" s="136"/>
      <c r="H18437" s="136"/>
      <c r="K18437" s="136"/>
      <c r="O18437" s="136"/>
      <c r="T18437" s="136"/>
      <c r="W18437" s="136"/>
      <c r="Z18437" s="136"/>
      <c r="AC18437" s="136"/>
    </row>
    <row r="18438" spans="2:29">
      <c r="B18438" s="136"/>
      <c r="E18438" s="136"/>
      <c r="H18438" s="136"/>
      <c r="K18438" s="136"/>
      <c r="O18438" s="136"/>
      <c r="T18438" s="136"/>
      <c r="W18438" s="136"/>
      <c r="Z18438" s="136"/>
      <c r="AC18438" s="136"/>
    </row>
    <row r="18439" spans="2:29">
      <c r="B18439" s="136"/>
      <c r="E18439" s="136"/>
      <c r="H18439" s="136"/>
      <c r="K18439" s="136"/>
      <c r="O18439" s="136"/>
      <c r="T18439" s="136"/>
      <c r="W18439" s="136"/>
      <c r="Z18439" s="136"/>
      <c r="AC18439" s="136"/>
    </row>
    <row r="18440" spans="2:29">
      <c r="B18440" s="136"/>
      <c r="E18440" s="136"/>
      <c r="H18440" s="136"/>
      <c r="K18440" s="136"/>
      <c r="O18440" s="136"/>
      <c r="T18440" s="136"/>
      <c r="W18440" s="136"/>
      <c r="Z18440" s="136"/>
      <c r="AC18440" s="136"/>
    </row>
    <row r="18441" spans="2:29">
      <c r="B18441" s="136"/>
      <c r="E18441" s="136"/>
      <c r="H18441" s="136"/>
      <c r="K18441" s="136"/>
      <c r="O18441" s="136"/>
      <c r="T18441" s="136"/>
      <c r="W18441" s="136"/>
      <c r="Z18441" s="136"/>
      <c r="AC18441" s="136"/>
    </row>
    <row r="18442" spans="2:29">
      <c r="B18442" s="136"/>
      <c r="E18442" s="136"/>
      <c r="H18442" s="136"/>
      <c r="K18442" s="136"/>
      <c r="O18442" s="136"/>
      <c r="T18442" s="136"/>
      <c r="W18442" s="136"/>
      <c r="Z18442" s="136"/>
      <c r="AC18442" s="136"/>
    </row>
    <row r="18443" spans="2:29">
      <c r="B18443" s="136"/>
      <c r="E18443" s="136"/>
      <c r="H18443" s="136"/>
      <c r="K18443" s="136"/>
      <c r="O18443" s="136"/>
      <c r="T18443" s="136"/>
      <c r="W18443" s="136"/>
      <c r="Z18443" s="136"/>
      <c r="AC18443" s="136"/>
    </row>
    <row r="18444" spans="2:29">
      <c r="B18444" s="136"/>
      <c r="E18444" s="136"/>
      <c r="H18444" s="136"/>
      <c r="K18444" s="136"/>
      <c r="O18444" s="136"/>
      <c r="T18444" s="136"/>
      <c r="W18444" s="136"/>
      <c r="Z18444" s="136"/>
      <c r="AC18444" s="136"/>
    </row>
    <row r="18445" spans="2:29">
      <c r="B18445" s="136"/>
      <c r="E18445" s="136"/>
      <c r="H18445" s="136"/>
      <c r="K18445" s="136"/>
      <c r="O18445" s="136"/>
      <c r="T18445" s="136"/>
      <c r="W18445" s="136"/>
      <c r="Z18445" s="136"/>
      <c r="AC18445" s="136"/>
    </row>
    <row r="18446" spans="2:29">
      <c r="B18446" s="136"/>
      <c r="E18446" s="136"/>
      <c r="H18446" s="136"/>
      <c r="K18446" s="136"/>
      <c r="O18446" s="136"/>
      <c r="T18446" s="136"/>
      <c r="W18446" s="136"/>
      <c r="Z18446" s="136"/>
      <c r="AC18446" s="136"/>
    </row>
    <row r="18447" spans="2:29">
      <c r="B18447" s="136"/>
      <c r="E18447" s="136"/>
      <c r="H18447" s="136"/>
      <c r="K18447" s="136"/>
      <c r="O18447" s="136"/>
      <c r="T18447" s="136"/>
      <c r="W18447" s="136"/>
      <c r="Z18447" s="136"/>
      <c r="AC18447" s="136"/>
    </row>
    <row r="18448" spans="2:29">
      <c r="B18448" s="136"/>
      <c r="E18448" s="136"/>
      <c r="H18448" s="136"/>
      <c r="K18448" s="136"/>
      <c r="O18448" s="136"/>
      <c r="T18448" s="136"/>
      <c r="W18448" s="136"/>
      <c r="Z18448" s="136"/>
      <c r="AC18448" s="136"/>
    </row>
    <row r="18449" spans="2:29">
      <c r="B18449" s="136"/>
      <c r="E18449" s="136"/>
      <c r="H18449" s="136"/>
      <c r="K18449" s="136"/>
      <c r="O18449" s="136"/>
      <c r="T18449" s="136"/>
      <c r="W18449" s="136"/>
      <c r="Z18449" s="136"/>
      <c r="AC18449" s="136"/>
    </row>
    <row r="18450" spans="2:29">
      <c r="B18450" s="136"/>
      <c r="E18450" s="136"/>
      <c r="H18450" s="136"/>
      <c r="K18450" s="136"/>
      <c r="O18450" s="136"/>
      <c r="T18450" s="136"/>
      <c r="W18450" s="136"/>
      <c r="Z18450" s="136"/>
      <c r="AC18450" s="136"/>
    </row>
    <row r="18451" spans="2:29">
      <c r="B18451" s="136"/>
      <c r="E18451" s="136"/>
      <c r="H18451" s="136"/>
      <c r="K18451" s="136"/>
      <c r="O18451" s="136"/>
      <c r="T18451" s="136"/>
      <c r="W18451" s="136"/>
      <c r="Z18451" s="136"/>
      <c r="AC18451" s="136"/>
    </row>
    <row r="18452" spans="2:29">
      <c r="B18452" s="136"/>
      <c r="E18452" s="136"/>
      <c r="H18452" s="136"/>
      <c r="K18452" s="136"/>
      <c r="O18452" s="136"/>
      <c r="T18452" s="136"/>
      <c r="W18452" s="136"/>
      <c r="Z18452" s="136"/>
      <c r="AC18452" s="136"/>
    </row>
    <row r="18453" spans="2:29">
      <c r="B18453" s="136"/>
      <c r="E18453" s="136"/>
      <c r="H18453" s="136"/>
      <c r="K18453" s="136"/>
      <c r="O18453" s="136"/>
      <c r="T18453" s="136"/>
      <c r="W18453" s="136"/>
      <c r="Z18453" s="136"/>
      <c r="AC18453" s="136"/>
    </row>
    <row r="18454" spans="2:29">
      <c r="B18454" s="136"/>
      <c r="E18454" s="136"/>
      <c r="H18454" s="136"/>
      <c r="K18454" s="136"/>
      <c r="O18454" s="136"/>
      <c r="T18454" s="136"/>
      <c r="W18454" s="136"/>
      <c r="Z18454" s="136"/>
      <c r="AC18454" s="136"/>
    </row>
    <row r="18455" spans="2:29">
      <c r="B18455" s="136"/>
      <c r="E18455" s="136"/>
      <c r="H18455" s="136"/>
      <c r="K18455" s="136"/>
      <c r="O18455" s="136"/>
      <c r="T18455" s="136"/>
      <c r="W18455" s="136"/>
      <c r="Z18455" s="136"/>
      <c r="AC18455" s="136"/>
    </row>
    <row r="18456" spans="2:29">
      <c r="B18456" s="136"/>
      <c r="E18456" s="136"/>
      <c r="H18456" s="136"/>
      <c r="K18456" s="136"/>
      <c r="O18456" s="136"/>
      <c r="T18456" s="136"/>
      <c r="W18456" s="136"/>
      <c r="Z18456" s="136"/>
      <c r="AC18456" s="136"/>
    </row>
    <row r="18457" spans="2:29">
      <c r="B18457" s="136"/>
      <c r="E18457" s="136"/>
      <c r="H18457" s="136"/>
      <c r="K18457" s="136"/>
      <c r="O18457" s="136"/>
      <c r="T18457" s="136"/>
      <c r="W18457" s="136"/>
      <c r="Z18457" s="136"/>
      <c r="AC18457" s="136"/>
    </row>
    <row r="18458" spans="2:29">
      <c r="B18458" s="136"/>
      <c r="E18458" s="136"/>
      <c r="H18458" s="136"/>
      <c r="K18458" s="136"/>
      <c r="O18458" s="136"/>
      <c r="T18458" s="136"/>
      <c r="W18458" s="136"/>
      <c r="Z18458" s="136"/>
      <c r="AC18458" s="136"/>
    </row>
    <row r="18459" spans="2:29">
      <c r="B18459" s="136"/>
      <c r="E18459" s="136"/>
      <c r="H18459" s="136"/>
      <c r="K18459" s="136"/>
      <c r="O18459" s="136"/>
      <c r="T18459" s="136"/>
      <c r="W18459" s="136"/>
      <c r="Z18459" s="136"/>
      <c r="AC18459" s="136"/>
    </row>
    <row r="18460" spans="2:29">
      <c r="B18460" s="136"/>
      <c r="E18460" s="136"/>
      <c r="H18460" s="136"/>
      <c r="K18460" s="136"/>
      <c r="O18460" s="136"/>
      <c r="T18460" s="136"/>
      <c r="W18460" s="136"/>
      <c r="Z18460" s="136"/>
      <c r="AC18460" s="136"/>
    </row>
    <row r="18461" spans="2:29">
      <c r="B18461" s="136"/>
      <c r="E18461" s="136"/>
      <c r="H18461" s="136"/>
      <c r="K18461" s="136"/>
      <c r="O18461" s="136"/>
      <c r="T18461" s="136"/>
      <c r="W18461" s="136"/>
      <c r="Z18461" s="136"/>
      <c r="AC18461" s="136"/>
    </row>
    <row r="18462" spans="2:29">
      <c r="B18462" s="136"/>
      <c r="E18462" s="136"/>
      <c r="H18462" s="136"/>
      <c r="K18462" s="136"/>
      <c r="O18462" s="136"/>
      <c r="T18462" s="136"/>
      <c r="W18462" s="136"/>
      <c r="Z18462" s="136"/>
      <c r="AC18462" s="136"/>
    </row>
    <row r="18463" spans="2:29">
      <c r="B18463" s="136"/>
      <c r="E18463" s="136"/>
      <c r="H18463" s="136"/>
      <c r="K18463" s="136"/>
      <c r="O18463" s="136"/>
      <c r="T18463" s="136"/>
      <c r="W18463" s="136"/>
      <c r="Z18463" s="136"/>
      <c r="AC18463" s="136"/>
    </row>
    <row r="18464" spans="2:29">
      <c r="B18464" s="136"/>
      <c r="E18464" s="136"/>
      <c r="H18464" s="136"/>
      <c r="K18464" s="136"/>
      <c r="O18464" s="136"/>
      <c r="T18464" s="136"/>
      <c r="W18464" s="136"/>
      <c r="Z18464" s="136"/>
      <c r="AC18464" s="136"/>
    </row>
    <row r="18465" spans="2:29">
      <c r="B18465" s="136"/>
      <c r="E18465" s="136"/>
      <c r="H18465" s="136"/>
      <c r="K18465" s="136"/>
      <c r="O18465" s="136"/>
      <c r="T18465" s="136"/>
      <c r="W18465" s="136"/>
      <c r="Z18465" s="136"/>
      <c r="AC18465" s="136"/>
    </row>
    <row r="18466" spans="2:29">
      <c r="B18466" s="136"/>
      <c r="E18466" s="136"/>
      <c r="H18466" s="136"/>
      <c r="K18466" s="136"/>
      <c r="O18466" s="136"/>
      <c r="T18466" s="136"/>
      <c r="W18466" s="136"/>
      <c r="Z18466" s="136"/>
      <c r="AC18466" s="136"/>
    </row>
    <row r="18467" spans="2:29">
      <c r="B18467" s="136"/>
      <c r="E18467" s="136"/>
      <c r="H18467" s="136"/>
      <c r="K18467" s="136"/>
      <c r="O18467" s="136"/>
      <c r="T18467" s="136"/>
      <c r="W18467" s="136"/>
      <c r="Z18467" s="136"/>
      <c r="AC18467" s="136"/>
    </row>
    <row r="18468" spans="2:29">
      <c r="B18468" s="136"/>
      <c r="E18468" s="136"/>
      <c r="H18468" s="136"/>
      <c r="K18468" s="136"/>
      <c r="O18468" s="136"/>
      <c r="T18468" s="136"/>
      <c r="W18468" s="136"/>
      <c r="Z18468" s="136"/>
      <c r="AC18468" s="136"/>
    </row>
    <row r="18469" spans="2:29">
      <c r="B18469" s="136"/>
      <c r="E18469" s="136"/>
      <c r="H18469" s="136"/>
      <c r="K18469" s="136"/>
      <c r="O18469" s="136"/>
      <c r="T18469" s="136"/>
      <c r="W18469" s="136"/>
      <c r="Z18469" s="136"/>
      <c r="AC18469" s="136"/>
    </row>
    <row r="18470" spans="2:29">
      <c r="B18470" s="136"/>
      <c r="E18470" s="136"/>
      <c r="H18470" s="136"/>
      <c r="K18470" s="136"/>
      <c r="O18470" s="136"/>
      <c r="T18470" s="136"/>
      <c r="W18470" s="136"/>
      <c r="Z18470" s="136"/>
      <c r="AC18470" s="136"/>
    </row>
    <row r="18471" spans="2:29">
      <c r="B18471" s="136"/>
      <c r="E18471" s="136"/>
      <c r="H18471" s="136"/>
      <c r="K18471" s="136"/>
      <c r="O18471" s="136"/>
      <c r="T18471" s="136"/>
      <c r="W18471" s="136"/>
      <c r="Z18471" s="136"/>
      <c r="AC18471" s="136"/>
    </row>
    <row r="18472" spans="2:29">
      <c r="B18472" s="136"/>
      <c r="E18472" s="136"/>
      <c r="H18472" s="136"/>
      <c r="K18472" s="136"/>
      <c r="O18472" s="136"/>
      <c r="T18472" s="136"/>
      <c r="W18472" s="136"/>
      <c r="Z18472" s="136"/>
      <c r="AC18472" s="136"/>
    </row>
    <row r="18473" spans="2:29">
      <c r="B18473" s="136"/>
      <c r="E18473" s="136"/>
      <c r="H18473" s="136"/>
      <c r="K18473" s="136"/>
      <c r="O18473" s="136"/>
      <c r="T18473" s="136"/>
      <c r="W18473" s="136"/>
      <c r="Z18473" s="136"/>
      <c r="AC18473" s="136"/>
    </row>
    <row r="18474" spans="2:29">
      <c r="B18474" s="136"/>
      <c r="E18474" s="136"/>
      <c r="H18474" s="136"/>
      <c r="K18474" s="136"/>
      <c r="O18474" s="136"/>
      <c r="T18474" s="136"/>
      <c r="W18474" s="136"/>
      <c r="Z18474" s="136"/>
      <c r="AC18474" s="136"/>
    </row>
    <row r="18475" spans="2:29">
      <c r="B18475" s="136"/>
      <c r="E18475" s="136"/>
      <c r="H18475" s="136"/>
      <c r="K18475" s="136"/>
      <c r="O18475" s="136"/>
      <c r="T18475" s="136"/>
      <c r="W18475" s="136"/>
      <c r="Z18475" s="136"/>
      <c r="AC18475" s="136"/>
    </row>
    <row r="18476" spans="2:29">
      <c r="B18476" s="136"/>
      <c r="E18476" s="136"/>
      <c r="H18476" s="136"/>
      <c r="K18476" s="136"/>
      <c r="O18476" s="136"/>
      <c r="T18476" s="136"/>
      <c r="W18476" s="136"/>
      <c r="Z18476" s="136"/>
      <c r="AC18476" s="136"/>
    </row>
    <row r="18477" spans="2:29">
      <c r="B18477" s="136"/>
      <c r="E18477" s="136"/>
      <c r="H18477" s="136"/>
      <c r="K18477" s="136"/>
      <c r="O18477" s="136"/>
      <c r="T18477" s="136"/>
      <c r="W18477" s="136"/>
      <c r="Z18477" s="136"/>
      <c r="AC18477" s="136"/>
    </row>
    <row r="18478" spans="2:29">
      <c r="B18478" s="136"/>
      <c r="E18478" s="136"/>
      <c r="H18478" s="136"/>
      <c r="K18478" s="136"/>
      <c r="O18478" s="136"/>
      <c r="T18478" s="136"/>
      <c r="W18478" s="136"/>
      <c r="Z18478" s="136"/>
      <c r="AC18478" s="136"/>
    </row>
    <row r="18479" spans="2:29">
      <c r="B18479" s="136"/>
      <c r="E18479" s="136"/>
      <c r="H18479" s="136"/>
      <c r="K18479" s="136"/>
      <c r="O18479" s="136"/>
      <c r="T18479" s="136"/>
      <c r="W18479" s="136"/>
      <c r="Z18479" s="136"/>
      <c r="AC18479" s="136"/>
    </row>
    <row r="18480" spans="2:29">
      <c r="B18480" s="136"/>
      <c r="E18480" s="136"/>
      <c r="H18480" s="136"/>
      <c r="K18480" s="136"/>
      <c r="O18480" s="136"/>
      <c r="T18480" s="136"/>
      <c r="W18480" s="136"/>
      <c r="Z18480" s="136"/>
      <c r="AC18480" s="136"/>
    </row>
    <row r="18481" spans="2:29">
      <c r="B18481" s="136"/>
      <c r="E18481" s="136"/>
      <c r="H18481" s="136"/>
      <c r="K18481" s="136"/>
      <c r="O18481" s="136"/>
      <c r="T18481" s="136"/>
      <c r="W18481" s="136"/>
      <c r="Z18481" s="136"/>
      <c r="AC18481" s="136"/>
    </row>
    <row r="18482" spans="2:29">
      <c r="B18482" s="136"/>
      <c r="E18482" s="136"/>
      <c r="H18482" s="136"/>
      <c r="K18482" s="136"/>
      <c r="O18482" s="136"/>
      <c r="T18482" s="136"/>
      <c r="W18482" s="136"/>
      <c r="Z18482" s="136"/>
      <c r="AC18482" s="136"/>
    </row>
    <row r="18483" spans="2:29">
      <c r="B18483" s="136"/>
      <c r="E18483" s="136"/>
      <c r="H18483" s="136"/>
      <c r="K18483" s="136"/>
      <c r="O18483" s="136"/>
      <c r="T18483" s="136"/>
      <c r="W18483" s="136"/>
      <c r="Z18483" s="136"/>
      <c r="AC18483" s="136"/>
    </row>
    <row r="18484" spans="2:29">
      <c r="B18484" s="136"/>
      <c r="E18484" s="136"/>
      <c r="H18484" s="136"/>
      <c r="K18484" s="136"/>
      <c r="O18484" s="136"/>
      <c r="T18484" s="136"/>
      <c r="W18484" s="136"/>
      <c r="Z18484" s="136"/>
      <c r="AC18484" s="136"/>
    </row>
    <row r="18485" spans="2:29">
      <c r="B18485" s="136"/>
      <c r="E18485" s="136"/>
      <c r="H18485" s="136"/>
      <c r="K18485" s="136"/>
      <c r="O18485" s="136"/>
      <c r="T18485" s="136"/>
      <c r="W18485" s="136"/>
      <c r="Z18485" s="136"/>
      <c r="AC18485" s="136"/>
    </row>
    <row r="18486" spans="2:29">
      <c r="B18486" s="136"/>
      <c r="E18486" s="136"/>
      <c r="H18486" s="136"/>
      <c r="K18486" s="136"/>
      <c r="O18486" s="136"/>
      <c r="T18486" s="136"/>
      <c r="W18486" s="136"/>
      <c r="Z18486" s="136"/>
      <c r="AC18486" s="136"/>
    </row>
    <row r="18487" spans="2:29">
      <c r="B18487" s="136"/>
      <c r="E18487" s="136"/>
      <c r="H18487" s="136"/>
      <c r="K18487" s="136"/>
      <c r="O18487" s="136"/>
      <c r="T18487" s="136"/>
      <c r="W18487" s="136"/>
      <c r="Z18487" s="136"/>
      <c r="AC18487" s="136"/>
    </row>
    <row r="18488" spans="2:29">
      <c r="B18488" s="136"/>
      <c r="E18488" s="136"/>
      <c r="H18488" s="136"/>
      <c r="K18488" s="136"/>
      <c r="O18488" s="136"/>
      <c r="T18488" s="136"/>
      <c r="W18488" s="136"/>
      <c r="Z18488" s="136"/>
      <c r="AC18488" s="136"/>
    </row>
    <row r="18489" spans="2:29">
      <c r="B18489" s="136"/>
      <c r="E18489" s="136"/>
      <c r="H18489" s="136"/>
      <c r="K18489" s="136"/>
      <c r="O18489" s="136"/>
      <c r="T18489" s="136"/>
      <c r="W18489" s="136"/>
      <c r="Z18489" s="136"/>
      <c r="AC18489" s="136"/>
    </row>
    <row r="18490" spans="2:29">
      <c r="B18490" s="136"/>
      <c r="E18490" s="136"/>
      <c r="H18490" s="136"/>
      <c r="K18490" s="136"/>
      <c r="O18490" s="136"/>
      <c r="T18490" s="136"/>
      <c r="W18490" s="136"/>
      <c r="Z18490" s="136"/>
      <c r="AC18490" s="136"/>
    </row>
    <row r="18491" spans="2:29">
      <c r="B18491" s="136"/>
      <c r="E18491" s="136"/>
      <c r="H18491" s="136"/>
      <c r="K18491" s="136"/>
      <c r="O18491" s="136"/>
      <c r="T18491" s="136"/>
      <c r="W18491" s="136"/>
      <c r="Z18491" s="136"/>
      <c r="AC18491" s="136"/>
    </row>
    <row r="18492" spans="2:29">
      <c r="B18492" s="136"/>
      <c r="E18492" s="136"/>
      <c r="H18492" s="136"/>
      <c r="K18492" s="136"/>
      <c r="O18492" s="136"/>
      <c r="T18492" s="136"/>
      <c r="W18492" s="136"/>
      <c r="Z18492" s="136"/>
      <c r="AC18492" s="136"/>
    </row>
    <row r="18493" spans="2:29">
      <c r="B18493" s="136"/>
      <c r="E18493" s="136"/>
      <c r="H18493" s="136"/>
      <c r="K18493" s="136"/>
      <c r="O18493" s="136"/>
      <c r="T18493" s="136"/>
      <c r="W18493" s="136"/>
      <c r="Z18493" s="136"/>
      <c r="AC18493" s="136"/>
    </row>
    <row r="18494" spans="2:29">
      <c r="B18494" s="136"/>
      <c r="E18494" s="136"/>
      <c r="H18494" s="136"/>
      <c r="K18494" s="136"/>
      <c r="O18494" s="136"/>
      <c r="T18494" s="136"/>
      <c r="W18494" s="136"/>
      <c r="Z18494" s="136"/>
      <c r="AC18494" s="136"/>
    </row>
    <row r="18495" spans="2:29">
      <c r="B18495" s="136"/>
      <c r="E18495" s="136"/>
      <c r="H18495" s="136"/>
      <c r="K18495" s="136"/>
      <c r="O18495" s="136"/>
      <c r="T18495" s="136"/>
      <c r="W18495" s="136"/>
      <c r="Z18495" s="136"/>
      <c r="AC18495" s="136"/>
    </row>
    <row r="18496" spans="2:29">
      <c r="B18496" s="136"/>
      <c r="E18496" s="136"/>
      <c r="H18496" s="136"/>
      <c r="K18496" s="136"/>
      <c r="O18496" s="136"/>
      <c r="T18496" s="136"/>
      <c r="W18496" s="136"/>
      <c r="Z18496" s="136"/>
      <c r="AC18496" s="136"/>
    </row>
    <row r="18497" spans="2:29">
      <c r="B18497" s="136"/>
      <c r="E18497" s="136"/>
      <c r="H18497" s="136"/>
      <c r="K18497" s="136"/>
      <c r="O18497" s="136"/>
      <c r="T18497" s="136"/>
      <c r="W18497" s="136"/>
      <c r="Z18497" s="136"/>
      <c r="AC18497" s="136"/>
    </row>
    <row r="18498" spans="2:29">
      <c r="B18498" s="136"/>
      <c r="E18498" s="136"/>
      <c r="H18498" s="136"/>
      <c r="K18498" s="136"/>
      <c r="O18498" s="136"/>
      <c r="T18498" s="136"/>
      <c r="W18498" s="136"/>
      <c r="Z18498" s="136"/>
      <c r="AC18498" s="136"/>
    </row>
    <row r="18499" spans="2:29">
      <c r="B18499" s="136"/>
      <c r="E18499" s="136"/>
      <c r="H18499" s="136"/>
      <c r="K18499" s="136"/>
      <c r="O18499" s="136"/>
      <c r="T18499" s="136"/>
      <c r="W18499" s="136"/>
      <c r="Z18499" s="136"/>
      <c r="AC18499" s="136"/>
    </row>
    <row r="18500" spans="2:29">
      <c r="B18500" s="136"/>
      <c r="E18500" s="136"/>
      <c r="H18500" s="136"/>
      <c r="K18500" s="136"/>
      <c r="O18500" s="136"/>
      <c r="T18500" s="136"/>
      <c r="W18500" s="136"/>
      <c r="Z18500" s="136"/>
      <c r="AC18500" s="136"/>
    </row>
    <row r="18501" spans="2:29">
      <c r="B18501" s="136"/>
      <c r="E18501" s="136"/>
      <c r="H18501" s="136"/>
      <c r="K18501" s="136"/>
      <c r="O18501" s="136"/>
      <c r="T18501" s="136"/>
      <c r="W18501" s="136"/>
      <c r="Z18501" s="136"/>
      <c r="AC18501" s="136"/>
    </row>
    <row r="18502" spans="2:29">
      <c r="B18502" s="136"/>
      <c r="E18502" s="136"/>
      <c r="H18502" s="136"/>
      <c r="K18502" s="136"/>
      <c r="O18502" s="136"/>
      <c r="T18502" s="136"/>
      <c r="W18502" s="136"/>
      <c r="Z18502" s="136"/>
      <c r="AC18502" s="136"/>
    </row>
    <row r="18503" spans="2:29">
      <c r="B18503" s="136"/>
      <c r="E18503" s="136"/>
      <c r="H18503" s="136"/>
      <c r="K18503" s="136"/>
      <c r="O18503" s="136"/>
      <c r="T18503" s="136"/>
      <c r="W18503" s="136"/>
      <c r="Z18503" s="136"/>
      <c r="AC18503" s="136"/>
    </row>
    <row r="18504" spans="2:29">
      <c r="B18504" s="136"/>
      <c r="E18504" s="136"/>
      <c r="H18504" s="136"/>
      <c r="K18504" s="136"/>
      <c r="O18504" s="136"/>
      <c r="T18504" s="136"/>
      <c r="W18504" s="136"/>
      <c r="Z18504" s="136"/>
      <c r="AC18504" s="136"/>
    </row>
    <row r="18505" spans="2:29">
      <c r="B18505" s="136"/>
      <c r="E18505" s="136"/>
      <c r="H18505" s="136"/>
      <c r="K18505" s="136"/>
      <c r="O18505" s="136"/>
      <c r="T18505" s="136"/>
      <c r="W18505" s="136"/>
      <c r="Z18505" s="136"/>
      <c r="AC18505" s="136"/>
    </row>
    <row r="18506" spans="2:29">
      <c r="B18506" s="136"/>
      <c r="E18506" s="136"/>
      <c r="H18506" s="136"/>
      <c r="K18506" s="136"/>
      <c r="O18506" s="136"/>
      <c r="T18506" s="136"/>
      <c r="W18506" s="136"/>
      <c r="Z18506" s="136"/>
      <c r="AC18506" s="136"/>
    </row>
    <row r="18507" spans="2:29">
      <c r="B18507" s="136"/>
      <c r="E18507" s="136"/>
      <c r="H18507" s="136"/>
      <c r="K18507" s="136"/>
      <c r="O18507" s="136"/>
      <c r="T18507" s="136"/>
      <c r="W18507" s="136"/>
      <c r="Z18507" s="136"/>
      <c r="AC18507" s="136"/>
    </row>
    <row r="18508" spans="2:29">
      <c r="B18508" s="136"/>
      <c r="E18508" s="136"/>
      <c r="H18508" s="136"/>
      <c r="K18508" s="136"/>
      <c r="O18508" s="136"/>
      <c r="T18508" s="136"/>
      <c r="W18508" s="136"/>
      <c r="Z18508" s="136"/>
      <c r="AC18508" s="136"/>
    </row>
    <row r="18509" spans="2:29">
      <c r="B18509" s="136"/>
      <c r="E18509" s="136"/>
      <c r="H18509" s="136"/>
      <c r="K18509" s="136"/>
      <c r="O18509" s="136"/>
      <c r="T18509" s="136"/>
      <c r="W18509" s="136"/>
      <c r="Z18509" s="136"/>
      <c r="AC18509" s="136"/>
    </row>
    <row r="18510" spans="2:29">
      <c r="B18510" s="136"/>
      <c r="E18510" s="136"/>
      <c r="H18510" s="136"/>
      <c r="K18510" s="136"/>
      <c r="O18510" s="136"/>
      <c r="T18510" s="136"/>
      <c r="W18510" s="136"/>
      <c r="Z18510" s="136"/>
      <c r="AC18510" s="136"/>
    </row>
    <row r="18511" spans="2:29">
      <c r="B18511" s="136"/>
      <c r="E18511" s="136"/>
      <c r="H18511" s="136"/>
      <c r="K18511" s="136"/>
      <c r="O18511" s="136"/>
      <c r="T18511" s="136"/>
      <c r="W18511" s="136"/>
      <c r="Z18511" s="136"/>
      <c r="AC18511" s="136"/>
    </row>
    <row r="18512" spans="2:29">
      <c r="B18512" s="136"/>
      <c r="E18512" s="136"/>
      <c r="H18512" s="136"/>
      <c r="K18512" s="136"/>
      <c r="O18512" s="136"/>
      <c r="T18512" s="136"/>
      <c r="W18512" s="136"/>
      <c r="Z18512" s="136"/>
      <c r="AC18512" s="136"/>
    </row>
    <row r="18513" spans="2:29">
      <c r="B18513" s="136"/>
      <c r="E18513" s="136"/>
      <c r="H18513" s="136"/>
      <c r="K18513" s="136"/>
      <c r="O18513" s="136"/>
      <c r="T18513" s="136"/>
      <c r="W18513" s="136"/>
      <c r="Z18513" s="136"/>
      <c r="AC18513" s="136"/>
    </row>
    <row r="18514" spans="2:29">
      <c r="B18514" s="136"/>
      <c r="E18514" s="136"/>
      <c r="H18514" s="136"/>
      <c r="K18514" s="136"/>
      <c r="O18514" s="136"/>
      <c r="T18514" s="136"/>
      <c r="W18514" s="136"/>
      <c r="Z18514" s="136"/>
      <c r="AC18514" s="136"/>
    </row>
    <row r="18515" spans="2:29">
      <c r="B18515" s="136"/>
      <c r="E18515" s="136"/>
      <c r="H18515" s="136"/>
      <c r="K18515" s="136"/>
      <c r="O18515" s="136"/>
      <c r="T18515" s="136"/>
      <c r="W18515" s="136"/>
      <c r="Z18515" s="136"/>
      <c r="AC18515" s="136"/>
    </row>
    <row r="18516" spans="2:29">
      <c r="B18516" s="136"/>
      <c r="E18516" s="136"/>
      <c r="H18516" s="136"/>
      <c r="K18516" s="136"/>
      <c r="O18516" s="136"/>
      <c r="T18516" s="136"/>
      <c r="W18516" s="136"/>
      <c r="Z18516" s="136"/>
      <c r="AC18516" s="136"/>
    </row>
    <row r="18517" spans="2:29">
      <c r="B18517" s="136"/>
      <c r="E18517" s="136"/>
      <c r="H18517" s="136"/>
      <c r="K18517" s="136"/>
      <c r="O18517" s="136"/>
      <c r="T18517" s="136"/>
      <c r="W18517" s="136"/>
      <c r="Z18517" s="136"/>
      <c r="AC18517" s="136"/>
    </row>
    <row r="18518" spans="2:29">
      <c r="B18518" s="136"/>
      <c r="E18518" s="136"/>
      <c r="H18518" s="136"/>
      <c r="K18518" s="136"/>
      <c r="O18518" s="136"/>
      <c r="T18518" s="136"/>
      <c r="W18518" s="136"/>
      <c r="Z18518" s="136"/>
      <c r="AC18518" s="136"/>
    </row>
    <row r="18519" spans="2:29">
      <c r="B18519" s="136"/>
      <c r="E18519" s="136"/>
      <c r="H18519" s="136"/>
      <c r="K18519" s="136"/>
      <c r="O18519" s="136"/>
      <c r="T18519" s="136"/>
      <c r="W18519" s="136"/>
      <c r="Z18519" s="136"/>
      <c r="AC18519" s="136"/>
    </row>
    <row r="18520" spans="2:29">
      <c r="B18520" s="136"/>
      <c r="E18520" s="136"/>
      <c r="H18520" s="136"/>
      <c r="K18520" s="136"/>
      <c r="O18520" s="136"/>
      <c r="T18520" s="136"/>
      <c r="W18520" s="136"/>
      <c r="Z18520" s="136"/>
      <c r="AC18520" s="136"/>
    </row>
    <row r="18521" spans="2:29">
      <c r="B18521" s="136"/>
      <c r="E18521" s="136"/>
      <c r="H18521" s="136"/>
      <c r="K18521" s="136"/>
      <c r="O18521" s="136"/>
      <c r="T18521" s="136"/>
      <c r="W18521" s="136"/>
      <c r="Z18521" s="136"/>
      <c r="AC18521" s="136"/>
    </row>
    <row r="18522" spans="2:29">
      <c r="B18522" s="136"/>
      <c r="E18522" s="136"/>
      <c r="H18522" s="136"/>
      <c r="K18522" s="136"/>
      <c r="O18522" s="136"/>
      <c r="T18522" s="136"/>
      <c r="W18522" s="136"/>
      <c r="Z18522" s="136"/>
      <c r="AC18522" s="136"/>
    </row>
    <row r="18523" spans="2:29">
      <c r="B18523" s="136"/>
      <c r="E18523" s="136"/>
      <c r="H18523" s="136"/>
      <c r="K18523" s="136"/>
      <c r="O18523" s="136"/>
      <c r="T18523" s="136"/>
      <c r="W18523" s="136"/>
      <c r="Z18523" s="136"/>
      <c r="AC18523" s="136"/>
    </row>
    <row r="18524" spans="2:29">
      <c r="B18524" s="136"/>
      <c r="E18524" s="136"/>
      <c r="H18524" s="136"/>
      <c r="K18524" s="136"/>
      <c r="O18524" s="136"/>
      <c r="T18524" s="136"/>
      <c r="W18524" s="136"/>
      <c r="Z18524" s="136"/>
      <c r="AC18524" s="136"/>
    </row>
    <row r="18525" spans="2:29">
      <c r="B18525" s="136"/>
      <c r="E18525" s="136"/>
      <c r="H18525" s="136"/>
      <c r="K18525" s="136"/>
      <c r="O18525" s="136"/>
      <c r="T18525" s="136"/>
      <c r="W18525" s="136"/>
      <c r="Z18525" s="136"/>
      <c r="AC18525" s="136"/>
    </row>
    <row r="18526" spans="2:29">
      <c r="B18526" s="136"/>
      <c r="E18526" s="136"/>
      <c r="H18526" s="136"/>
      <c r="K18526" s="136"/>
      <c r="O18526" s="136"/>
      <c r="T18526" s="136"/>
      <c r="W18526" s="136"/>
      <c r="Z18526" s="136"/>
      <c r="AC18526" s="136"/>
    </row>
    <row r="18527" spans="2:29">
      <c r="B18527" s="136"/>
      <c r="E18527" s="136"/>
      <c r="H18527" s="136"/>
      <c r="K18527" s="136"/>
      <c r="O18527" s="136"/>
      <c r="T18527" s="136"/>
      <c r="W18527" s="136"/>
      <c r="Z18527" s="136"/>
      <c r="AC18527" s="136"/>
    </row>
    <row r="18528" spans="2:29">
      <c r="B18528" s="136"/>
      <c r="E18528" s="136"/>
      <c r="H18528" s="136"/>
      <c r="K18528" s="136"/>
      <c r="O18528" s="136"/>
      <c r="T18528" s="136"/>
      <c r="W18528" s="136"/>
      <c r="Z18528" s="136"/>
      <c r="AC18528" s="136"/>
    </row>
    <row r="18529" spans="2:29">
      <c r="B18529" s="136"/>
      <c r="E18529" s="136"/>
      <c r="H18529" s="136"/>
      <c r="K18529" s="136"/>
      <c r="O18529" s="136"/>
      <c r="T18529" s="136"/>
      <c r="W18529" s="136"/>
      <c r="Z18529" s="136"/>
      <c r="AC18529" s="136"/>
    </row>
    <row r="18530" spans="2:29">
      <c r="B18530" s="136"/>
      <c r="E18530" s="136"/>
      <c r="H18530" s="136"/>
      <c r="K18530" s="136"/>
      <c r="O18530" s="136"/>
      <c r="T18530" s="136"/>
      <c r="W18530" s="136"/>
      <c r="Z18530" s="136"/>
      <c r="AC18530" s="136"/>
    </row>
    <row r="18531" spans="2:29">
      <c r="B18531" s="136"/>
      <c r="E18531" s="136"/>
      <c r="H18531" s="136"/>
      <c r="K18531" s="136"/>
      <c r="O18531" s="136"/>
      <c r="T18531" s="136"/>
      <c r="W18531" s="136"/>
      <c r="Z18531" s="136"/>
      <c r="AC18531" s="136"/>
    </row>
    <row r="18532" spans="2:29">
      <c r="B18532" s="136"/>
      <c r="E18532" s="136"/>
      <c r="H18532" s="136"/>
      <c r="K18532" s="136"/>
      <c r="O18532" s="136"/>
      <c r="T18532" s="136"/>
      <c r="W18532" s="136"/>
      <c r="Z18532" s="136"/>
      <c r="AC18532" s="136"/>
    </row>
    <row r="18533" spans="2:29">
      <c r="B18533" s="136"/>
      <c r="E18533" s="136"/>
      <c r="H18533" s="136"/>
      <c r="K18533" s="136"/>
      <c r="O18533" s="136"/>
      <c r="T18533" s="136"/>
      <c r="W18533" s="136"/>
      <c r="Z18533" s="136"/>
      <c r="AC18533" s="136"/>
    </row>
    <row r="18534" spans="2:29">
      <c r="B18534" s="136"/>
      <c r="E18534" s="136"/>
      <c r="H18534" s="136"/>
      <c r="K18534" s="136"/>
      <c r="O18534" s="136"/>
      <c r="T18534" s="136"/>
      <c r="W18534" s="136"/>
      <c r="Z18534" s="136"/>
      <c r="AC18534" s="136"/>
    </row>
    <row r="18535" spans="2:29">
      <c r="B18535" s="136"/>
      <c r="E18535" s="136"/>
      <c r="H18535" s="136"/>
      <c r="K18535" s="136"/>
      <c r="O18535" s="136"/>
      <c r="T18535" s="136"/>
      <c r="W18535" s="136"/>
      <c r="Z18535" s="136"/>
      <c r="AC18535" s="136"/>
    </row>
    <row r="18536" spans="2:29">
      <c r="B18536" s="136"/>
      <c r="E18536" s="136"/>
      <c r="H18536" s="136"/>
      <c r="K18536" s="136"/>
      <c r="O18536" s="136"/>
      <c r="T18536" s="136"/>
      <c r="W18536" s="136"/>
      <c r="Z18536" s="136"/>
      <c r="AC18536" s="136"/>
    </row>
    <row r="18537" spans="2:29">
      <c r="B18537" s="136"/>
      <c r="E18537" s="136"/>
      <c r="H18537" s="136"/>
      <c r="K18537" s="136"/>
      <c r="O18537" s="136"/>
      <c r="T18537" s="136"/>
      <c r="W18537" s="136"/>
      <c r="Z18537" s="136"/>
      <c r="AC18537" s="136"/>
    </row>
    <row r="18538" spans="2:29">
      <c r="B18538" s="136"/>
      <c r="E18538" s="136"/>
      <c r="H18538" s="136"/>
      <c r="K18538" s="136"/>
      <c r="O18538" s="136"/>
      <c r="T18538" s="136"/>
      <c r="W18538" s="136"/>
      <c r="Z18538" s="136"/>
      <c r="AC18538" s="136"/>
    </row>
    <row r="18539" spans="2:29">
      <c r="B18539" s="136"/>
      <c r="E18539" s="136"/>
      <c r="H18539" s="136"/>
      <c r="K18539" s="136"/>
      <c r="O18539" s="136"/>
      <c r="T18539" s="136"/>
      <c r="W18539" s="136"/>
      <c r="Z18539" s="136"/>
      <c r="AC18539" s="136"/>
    </row>
    <row r="18540" spans="2:29">
      <c r="B18540" s="136"/>
      <c r="E18540" s="136"/>
      <c r="H18540" s="136"/>
      <c r="K18540" s="136"/>
      <c r="O18540" s="136"/>
      <c r="T18540" s="136"/>
      <c r="W18540" s="136"/>
      <c r="Z18540" s="136"/>
      <c r="AC18540" s="136"/>
    </row>
    <row r="18541" spans="2:29">
      <c r="B18541" s="136"/>
      <c r="E18541" s="136"/>
      <c r="H18541" s="136"/>
      <c r="K18541" s="136"/>
      <c r="O18541" s="136"/>
      <c r="T18541" s="136"/>
      <c r="W18541" s="136"/>
      <c r="Z18541" s="136"/>
      <c r="AC18541" s="136"/>
    </row>
    <row r="18542" spans="2:29">
      <c r="B18542" s="136"/>
      <c r="E18542" s="136"/>
      <c r="H18542" s="136"/>
      <c r="K18542" s="136"/>
      <c r="O18542" s="136"/>
      <c r="T18542" s="136"/>
      <c r="W18542" s="136"/>
      <c r="Z18542" s="136"/>
      <c r="AC18542" s="136"/>
    </row>
    <row r="18543" spans="2:29">
      <c r="B18543" s="136"/>
      <c r="E18543" s="136"/>
      <c r="H18543" s="136"/>
      <c r="K18543" s="136"/>
      <c r="O18543" s="136"/>
      <c r="T18543" s="136"/>
      <c r="W18543" s="136"/>
      <c r="Z18543" s="136"/>
      <c r="AC18543" s="136"/>
    </row>
    <row r="18544" spans="2:29">
      <c r="B18544" s="136"/>
      <c r="E18544" s="136"/>
      <c r="H18544" s="136"/>
      <c r="K18544" s="136"/>
      <c r="O18544" s="136"/>
      <c r="T18544" s="136"/>
      <c r="W18544" s="136"/>
      <c r="Z18544" s="136"/>
      <c r="AC18544" s="136"/>
    </row>
    <row r="18545" spans="2:29">
      <c r="B18545" s="136"/>
      <c r="E18545" s="136"/>
      <c r="H18545" s="136"/>
      <c r="K18545" s="136"/>
      <c r="O18545" s="136"/>
      <c r="T18545" s="136"/>
      <c r="W18545" s="136"/>
      <c r="Z18545" s="136"/>
      <c r="AC18545" s="136"/>
    </row>
    <row r="18546" spans="2:29">
      <c r="B18546" s="136"/>
      <c r="E18546" s="136"/>
      <c r="H18546" s="136"/>
      <c r="K18546" s="136"/>
      <c r="O18546" s="136"/>
      <c r="T18546" s="136"/>
      <c r="W18546" s="136"/>
      <c r="Z18546" s="136"/>
      <c r="AC18546" s="136"/>
    </row>
    <row r="18547" spans="2:29">
      <c r="B18547" s="136"/>
      <c r="E18547" s="136"/>
      <c r="H18547" s="136"/>
      <c r="K18547" s="136"/>
      <c r="O18547" s="136"/>
      <c r="T18547" s="136"/>
      <c r="W18547" s="136"/>
      <c r="Z18547" s="136"/>
      <c r="AC18547" s="136"/>
    </row>
    <row r="18548" spans="2:29">
      <c r="B18548" s="136"/>
      <c r="E18548" s="136"/>
      <c r="H18548" s="136"/>
      <c r="K18548" s="136"/>
      <c r="O18548" s="136"/>
      <c r="T18548" s="136"/>
      <c r="W18548" s="136"/>
      <c r="Z18548" s="136"/>
      <c r="AC18548" s="136"/>
    </row>
    <row r="18549" spans="2:29">
      <c r="B18549" s="136"/>
      <c r="E18549" s="136"/>
      <c r="H18549" s="136"/>
      <c r="K18549" s="136"/>
      <c r="O18549" s="136"/>
      <c r="T18549" s="136"/>
      <c r="W18549" s="136"/>
      <c r="Z18549" s="136"/>
      <c r="AC18549" s="136"/>
    </row>
    <row r="18550" spans="2:29">
      <c r="B18550" s="136"/>
      <c r="E18550" s="136"/>
      <c r="H18550" s="136"/>
      <c r="K18550" s="136"/>
      <c r="O18550" s="136"/>
      <c r="T18550" s="136"/>
      <c r="W18550" s="136"/>
      <c r="Z18550" s="136"/>
      <c r="AC18550" s="136"/>
    </row>
    <row r="18551" spans="2:29">
      <c r="B18551" s="136"/>
      <c r="E18551" s="136"/>
      <c r="H18551" s="136"/>
      <c r="K18551" s="136"/>
      <c r="O18551" s="136"/>
      <c r="T18551" s="136"/>
      <c r="W18551" s="136"/>
      <c r="Z18551" s="136"/>
      <c r="AC18551" s="136"/>
    </row>
    <row r="18552" spans="2:29">
      <c r="B18552" s="136"/>
      <c r="E18552" s="136"/>
      <c r="H18552" s="136"/>
      <c r="K18552" s="136"/>
      <c r="O18552" s="136"/>
      <c r="T18552" s="136"/>
      <c r="W18552" s="136"/>
      <c r="Z18552" s="136"/>
      <c r="AC18552" s="136"/>
    </row>
    <row r="18553" spans="2:29">
      <c r="B18553" s="136"/>
      <c r="E18553" s="136"/>
      <c r="H18553" s="136"/>
      <c r="K18553" s="136"/>
      <c r="O18553" s="136"/>
      <c r="T18553" s="136"/>
      <c r="W18553" s="136"/>
      <c r="Z18553" s="136"/>
      <c r="AC18553" s="136"/>
    </row>
    <row r="18554" spans="2:29">
      <c r="B18554" s="136"/>
      <c r="E18554" s="136"/>
      <c r="H18554" s="136"/>
      <c r="K18554" s="136"/>
      <c r="O18554" s="136"/>
      <c r="T18554" s="136"/>
      <c r="W18554" s="136"/>
      <c r="Z18554" s="136"/>
      <c r="AC18554" s="136"/>
    </row>
    <row r="18555" spans="2:29">
      <c r="B18555" s="136"/>
      <c r="E18555" s="136"/>
      <c r="H18555" s="136"/>
      <c r="K18555" s="136"/>
      <c r="O18555" s="136"/>
      <c r="T18555" s="136"/>
      <c r="W18555" s="136"/>
      <c r="Z18555" s="136"/>
      <c r="AC18555" s="136"/>
    </row>
    <row r="18556" spans="2:29">
      <c r="B18556" s="136"/>
      <c r="E18556" s="136"/>
      <c r="H18556" s="136"/>
      <c r="K18556" s="136"/>
      <c r="O18556" s="136"/>
      <c r="T18556" s="136"/>
      <c r="W18556" s="136"/>
      <c r="Z18556" s="136"/>
      <c r="AC18556" s="136"/>
    </row>
    <row r="18557" spans="2:29">
      <c r="B18557" s="136"/>
      <c r="E18557" s="136"/>
      <c r="H18557" s="136"/>
      <c r="K18557" s="136"/>
      <c r="O18557" s="136"/>
      <c r="T18557" s="136"/>
      <c r="W18557" s="136"/>
      <c r="Z18557" s="136"/>
      <c r="AC18557" s="136"/>
    </row>
    <row r="18558" spans="2:29">
      <c r="B18558" s="136"/>
      <c r="E18558" s="136"/>
      <c r="H18558" s="136"/>
      <c r="K18558" s="136"/>
      <c r="O18558" s="136"/>
      <c r="T18558" s="136"/>
      <c r="W18558" s="136"/>
      <c r="Z18558" s="136"/>
      <c r="AC18558" s="136"/>
    </row>
    <row r="18559" spans="2:29">
      <c r="B18559" s="136"/>
      <c r="E18559" s="136"/>
      <c r="H18559" s="136"/>
      <c r="K18559" s="136"/>
      <c r="O18559" s="136"/>
      <c r="T18559" s="136"/>
      <c r="W18559" s="136"/>
      <c r="Z18559" s="136"/>
      <c r="AC18559" s="136"/>
    </row>
    <row r="18560" spans="2:29">
      <c r="B18560" s="136"/>
      <c r="E18560" s="136"/>
      <c r="H18560" s="136"/>
      <c r="K18560" s="136"/>
      <c r="O18560" s="136"/>
      <c r="T18560" s="136"/>
      <c r="W18560" s="136"/>
      <c r="Z18560" s="136"/>
      <c r="AC18560" s="136"/>
    </row>
    <row r="18561" spans="2:29">
      <c r="B18561" s="136"/>
      <c r="E18561" s="136"/>
      <c r="H18561" s="136"/>
      <c r="K18561" s="136"/>
      <c r="O18561" s="136"/>
      <c r="T18561" s="136"/>
      <c r="W18561" s="136"/>
      <c r="Z18561" s="136"/>
      <c r="AC18561" s="136"/>
    </row>
    <row r="18562" spans="2:29">
      <c r="B18562" s="136"/>
      <c r="E18562" s="136"/>
      <c r="H18562" s="136"/>
      <c r="K18562" s="136"/>
      <c r="O18562" s="136"/>
      <c r="T18562" s="136"/>
      <c r="W18562" s="136"/>
      <c r="Z18562" s="136"/>
      <c r="AC18562" s="136"/>
    </row>
    <row r="18563" spans="2:29">
      <c r="B18563" s="136"/>
      <c r="E18563" s="136"/>
      <c r="H18563" s="136"/>
      <c r="K18563" s="136"/>
      <c r="O18563" s="136"/>
      <c r="T18563" s="136"/>
      <c r="W18563" s="136"/>
      <c r="Z18563" s="136"/>
      <c r="AC18563" s="136"/>
    </row>
    <row r="18564" spans="2:29">
      <c r="B18564" s="136"/>
      <c r="E18564" s="136"/>
      <c r="H18564" s="136"/>
      <c r="K18564" s="136"/>
      <c r="O18564" s="136"/>
      <c r="T18564" s="136"/>
      <c r="W18564" s="136"/>
      <c r="Z18564" s="136"/>
      <c r="AC18564" s="136"/>
    </row>
    <row r="18565" spans="2:29">
      <c r="B18565" s="136"/>
      <c r="E18565" s="136"/>
      <c r="H18565" s="136"/>
      <c r="K18565" s="136"/>
      <c r="O18565" s="136"/>
      <c r="T18565" s="136"/>
      <c r="W18565" s="136"/>
      <c r="Z18565" s="136"/>
      <c r="AC18565" s="136"/>
    </row>
    <row r="18566" spans="2:29">
      <c r="B18566" s="136"/>
      <c r="E18566" s="136"/>
      <c r="H18566" s="136"/>
      <c r="K18566" s="136"/>
      <c r="O18566" s="136"/>
      <c r="T18566" s="136"/>
      <c r="W18566" s="136"/>
      <c r="Z18566" s="136"/>
      <c r="AC18566" s="136"/>
    </row>
    <row r="18567" spans="2:29">
      <c r="B18567" s="136"/>
      <c r="E18567" s="136"/>
      <c r="H18567" s="136"/>
      <c r="K18567" s="136"/>
      <c r="O18567" s="136"/>
      <c r="T18567" s="136"/>
      <c r="W18567" s="136"/>
      <c r="Z18567" s="136"/>
      <c r="AC18567" s="136"/>
    </row>
    <row r="18568" spans="2:29">
      <c r="B18568" s="136"/>
      <c r="E18568" s="136"/>
      <c r="H18568" s="136"/>
      <c r="K18568" s="136"/>
      <c r="O18568" s="136"/>
      <c r="T18568" s="136"/>
      <c r="W18568" s="136"/>
      <c r="Z18568" s="136"/>
      <c r="AC18568" s="136"/>
    </row>
    <row r="18569" spans="2:29">
      <c r="B18569" s="136"/>
      <c r="E18569" s="136"/>
      <c r="H18569" s="136"/>
      <c r="K18569" s="136"/>
      <c r="O18569" s="136"/>
      <c r="T18569" s="136"/>
      <c r="W18569" s="136"/>
      <c r="Z18569" s="136"/>
      <c r="AC18569" s="136"/>
    </row>
    <row r="18570" spans="2:29">
      <c r="B18570" s="136"/>
      <c r="E18570" s="136"/>
      <c r="H18570" s="136"/>
      <c r="K18570" s="136"/>
      <c r="O18570" s="136"/>
      <c r="T18570" s="136"/>
      <c r="W18570" s="136"/>
      <c r="Z18570" s="136"/>
      <c r="AC18570" s="136"/>
    </row>
    <row r="18571" spans="2:29">
      <c r="B18571" s="136"/>
      <c r="E18571" s="136"/>
      <c r="H18571" s="136"/>
      <c r="K18571" s="136"/>
      <c r="O18571" s="136"/>
      <c r="T18571" s="136"/>
      <c r="W18571" s="136"/>
      <c r="Z18571" s="136"/>
      <c r="AC18571" s="136"/>
    </row>
    <row r="18572" spans="2:29">
      <c r="B18572" s="136"/>
      <c r="E18572" s="136"/>
      <c r="H18572" s="136"/>
      <c r="K18572" s="136"/>
      <c r="O18572" s="136"/>
      <c r="T18572" s="136"/>
      <c r="W18572" s="136"/>
      <c r="Z18572" s="136"/>
      <c r="AC18572" s="136"/>
    </row>
    <row r="18573" spans="2:29">
      <c r="B18573" s="136"/>
      <c r="E18573" s="136"/>
      <c r="H18573" s="136"/>
      <c r="K18573" s="136"/>
      <c r="O18573" s="136"/>
      <c r="T18573" s="136"/>
      <c r="W18573" s="136"/>
      <c r="Z18573" s="136"/>
      <c r="AC18573" s="136"/>
    </row>
    <row r="18574" spans="2:29">
      <c r="B18574" s="136"/>
      <c r="E18574" s="136"/>
      <c r="H18574" s="136"/>
      <c r="K18574" s="136"/>
      <c r="O18574" s="136"/>
      <c r="T18574" s="136"/>
      <c r="W18574" s="136"/>
      <c r="Z18574" s="136"/>
      <c r="AC18574" s="136"/>
    </row>
    <row r="18575" spans="2:29">
      <c r="B18575" s="136"/>
      <c r="E18575" s="136"/>
      <c r="H18575" s="136"/>
      <c r="K18575" s="136"/>
      <c r="O18575" s="136"/>
      <c r="T18575" s="136"/>
      <c r="W18575" s="136"/>
      <c r="Z18575" s="136"/>
      <c r="AC18575" s="136"/>
    </row>
    <row r="18576" spans="2:29">
      <c r="B18576" s="136"/>
      <c r="E18576" s="136"/>
      <c r="H18576" s="136"/>
      <c r="K18576" s="136"/>
      <c r="O18576" s="136"/>
      <c r="T18576" s="136"/>
      <c r="W18576" s="136"/>
      <c r="Z18576" s="136"/>
      <c r="AC18576" s="136"/>
    </row>
    <row r="18577" spans="2:29">
      <c r="B18577" s="136"/>
      <c r="E18577" s="136"/>
      <c r="H18577" s="136"/>
      <c r="K18577" s="136"/>
      <c r="O18577" s="136"/>
      <c r="T18577" s="136"/>
      <c r="W18577" s="136"/>
      <c r="Z18577" s="136"/>
      <c r="AC18577" s="136"/>
    </row>
    <row r="18578" spans="2:29">
      <c r="B18578" s="136"/>
      <c r="E18578" s="136"/>
      <c r="H18578" s="136"/>
      <c r="K18578" s="136"/>
      <c r="O18578" s="136"/>
      <c r="T18578" s="136"/>
      <c r="W18578" s="136"/>
      <c r="Z18578" s="136"/>
      <c r="AC18578" s="136"/>
    </row>
    <row r="18579" spans="2:29">
      <c r="B18579" s="136"/>
      <c r="E18579" s="136"/>
      <c r="H18579" s="136"/>
      <c r="K18579" s="136"/>
      <c r="O18579" s="136"/>
      <c r="T18579" s="136"/>
      <c r="W18579" s="136"/>
      <c r="Z18579" s="136"/>
      <c r="AC18579" s="136"/>
    </row>
    <row r="18580" spans="2:29">
      <c r="B18580" s="136"/>
      <c r="E18580" s="136"/>
      <c r="H18580" s="136"/>
      <c r="K18580" s="136"/>
      <c r="O18580" s="136"/>
      <c r="T18580" s="136"/>
      <c r="W18580" s="136"/>
      <c r="Z18580" s="136"/>
      <c r="AC18580" s="136"/>
    </row>
    <row r="18581" spans="2:29">
      <c r="B18581" s="136"/>
      <c r="E18581" s="136"/>
      <c r="H18581" s="136"/>
      <c r="K18581" s="136"/>
      <c r="O18581" s="136"/>
      <c r="T18581" s="136"/>
      <c r="W18581" s="136"/>
      <c r="Z18581" s="136"/>
      <c r="AC18581" s="136"/>
    </row>
    <row r="18582" spans="2:29">
      <c r="B18582" s="136"/>
      <c r="E18582" s="136"/>
      <c r="H18582" s="136"/>
      <c r="K18582" s="136"/>
      <c r="O18582" s="136"/>
      <c r="T18582" s="136"/>
      <c r="W18582" s="136"/>
      <c r="Z18582" s="136"/>
      <c r="AC18582" s="136"/>
    </row>
    <row r="18583" spans="2:29">
      <c r="B18583" s="136"/>
      <c r="E18583" s="136"/>
      <c r="H18583" s="136"/>
      <c r="K18583" s="136"/>
      <c r="O18583" s="136"/>
      <c r="T18583" s="136"/>
      <c r="W18583" s="136"/>
      <c r="Z18583" s="136"/>
      <c r="AC18583" s="136"/>
    </row>
    <row r="18584" spans="2:29">
      <c r="B18584" s="136"/>
      <c r="E18584" s="136"/>
      <c r="H18584" s="136"/>
      <c r="K18584" s="136"/>
      <c r="O18584" s="136"/>
      <c r="T18584" s="136"/>
      <c r="W18584" s="136"/>
      <c r="Z18584" s="136"/>
      <c r="AC18584" s="136"/>
    </row>
    <row r="18585" spans="2:29">
      <c r="B18585" s="136"/>
      <c r="E18585" s="136"/>
      <c r="H18585" s="136"/>
      <c r="K18585" s="136"/>
      <c r="O18585" s="136"/>
      <c r="T18585" s="136"/>
      <c r="W18585" s="136"/>
      <c r="Z18585" s="136"/>
      <c r="AC18585" s="136"/>
    </row>
    <row r="18586" spans="2:29">
      <c r="B18586" s="136"/>
      <c r="E18586" s="136"/>
      <c r="H18586" s="136"/>
      <c r="K18586" s="136"/>
      <c r="O18586" s="136"/>
      <c r="T18586" s="136"/>
      <c r="W18586" s="136"/>
      <c r="Z18586" s="136"/>
      <c r="AC18586" s="136"/>
    </row>
    <row r="18587" spans="2:29">
      <c r="B18587" s="136"/>
      <c r="E18587" s="136"/>
      <c r="H18587" s="136"/>
      <c r="K18587" s="136"/>
      <c r="O18587" s="136"/>
      <c r="T18587" s="136"/>
      <c r="W18587" s="136"/>
      <c r="Z18587" s="136"/>
      <c r="AC18587" s="136"/>
    </row>
    <row r="18588" spans="2:29">
      <c r="B18588" s="136"/>
      <c r="E18588" s="136"/>
      <c r="H18588" s="136"/>
      <c r="K18588" s="136"/>
      <c r="O18588" s="136"/>
      <c r="T18588" s="136"/>
      <c r="W18588" s="136"/>
      <c r="Z18588" s="136"/>
      <c r="AC18588" s="136"/>
    </row>
    <row r="18589" spans="2:29">
      <c r="B18589" s="136"/>
      <c r="E18589" s="136"/>
      <c r="H18589" s="136"/>
      <c r="K18589" s="136"/>
      <c r="O18589" s="136"/>
      <c r="T18589" s="136"/>
      <c r="W18589" s="136"/>
      <c r="Z18589" s="136"/>
      <c r="AC18589" s="136"/>
    </row>
    <row r="18590" spans="2:29">
      <c r="B18590" s="136"/>
      <c r="E18590" s="136"/>
      <c r="H18590" s="136"/>
      <c r="K18590" s="136"/>
      <c r="O18590" s="136"/>
      <c r="T18590" s="136"/>
      <c r="W18590" s="136"/>
      <c r="Z18590" s="136"/>
      <c r="AC18590" s="136"/>
    </row>
    <row r="18591" spans="2:29">
      <c r="B18591" s="136"/>
      <c r="E18591" s="136"/>
      <c r="H18591" s="136"/>
      <c r="K18591" s="136"/>
      <c r="O18591" s="136"/>
      <c r="T18591" s="136"/>
      <c r="W18591" s="136"/>
      <c r="Z18591" s="136"/>
      <c r="AC18591" s="136"/>
    </row>
    <row r="18592" spans="2:29">
      <c r="B18592" s="136"/>
      <c r="E18592" s="136"/>
      <c r="H18592" s="136"/>
      <c r="K18592" s="136"/>
      <c r="O18592" s="136"/>
      <c r="T18592" s="136"/>
      <c r="W18592" s="136"/>
      <c r="Z18592" s="136"/>
      <c r="AC18592" s="136"/>
    </row>
    <row r="18593" spans="2:29">
      <c r="B18593" s="136"/>
      <c r="E18593" s="136"/>
      <c r="H18593" s="136"/>
      <c r="K18593" s="136"/>
      <c r="O18593" s="136"/>
      <c r="T18593" s="136"/>
      <c r="W18593" s="136"/>
      <c r="Z18593" s="136"/>
      <c r="AC18593" s="136"/>
    </row>
    <row r="18594" spans="2:29">
      <c r="B18594" s="136"/>
      <c r="E18594" s="136"/>
      <c r="H18594" s="136"/>
      <c r="K18594" s="136"/>
      <c r="O18594" s="136"/>
      <c r="T18594" s="136"/>
      <c r="W18594" s="136"/>
      <c r="Z18594" s="136"/>
      <c r="AC18594" s="136"/>
    </row>
    <row r="18595" spans="2:29">
      <c r="B18595" s="136"/>
      <c r="E18595" s="136"/>
      <c r="H18595" s="136"/>
      <c r="K18595" s="136"/>
      <c r="O18595" s="136"/>
      <c r="T18595" s="136"/>
      <c r="W18595" s="136"/>
      <c r="Z18595" s="136"/>
      <c r="AC18595" s="136"/>
    </row>
    <row r="18596" spans="2:29">
      <c r="B18596" s="136"/>
      <c r="E18596" s="136"/>
      <c r="H18596" s="136"/>
      <c r="K18596" s="136"/>
      <c r="O18596" s="136"/>
      <c r="T18596" s="136"/>
      <c r="W18596" s="136"/>
      <c r="Z18596" s="136"/>
      <c r="AC18596" s="136"/>
    </row>
    <row r="18597" spans="2:29">
      <c r="B18597" s="136"/>
      <c r="E18597" s="136"/>
      <c r="H18597" s="136"/>
      <c r="K18597" s="136"/>
      <c r="O18597" s="136"/>
      <c r="T18597" s="136"/>
      <c r="W18597" s="136"/>
      <c r="Z18597" s="136"/>
      <c r="AC18597" s="136"/>
    </row>
    <row r="18598" spans="2:29">
      <c r="B18598" s="136"/>
      <c r="E18598" s="136"/>
      <c r="H18598" s="136"/>
      <c r="K18598" s="136"/>
      <c r="O18598" s="136"/>
      <c r="T18598" s="136"/>
      <c r="W18598" s="136"/>
      <c r="Z18598" s="136"/>
      <c r="AC18598" s="136"/>
    </row>
    <row r="18599" spans="2:29">
      <c r="B18599" s="136"/>
      <c r="E18599" s="136"/>
      <c r="H18599" s="136"/>
      <c r="K18599" s="136"/>
      <c r="O18599" s="136"/>
      <c r="T18599" s="136"/>
      <c r="W18599" s="136"/>
      <c r="Z18599" s="136"/>
      <c r="AC18599" s="136"/>
    </row>
    <row r="18600" spans="2:29">
      <c r="B18600" s="136"/>
      <c r="E18600" s="136"/>
      <c r="H18600" s="136"/>
      <c r="K18600" s="136"/>
      <c r="O18600" s="136"/>
      <c r="T18600" s="136"/>
      <c r="W18600" s="136"/>
      <c r="Z18600" s="136"/>
      <c r="AC18600" s="136"/>
    </row>
    <row r="18601" spans="2:29">
      <c r="B18601" s="136"/>
      <c r="E18601" s="136"/>
      <c r="H18601" s="136"/>
      <c r="K18601" s="136"/>
      <c r="O18601" s="136"/>
      <c r="T18601" s="136"/>
      <c r="W18601" s="136"/>
      <c r="Z18601" s="136"/>
      <c r="AC18601" s="136"/>
    </row>
    <row r="18602" spans="2:29">
      <c r="B18602" s="136"/>
      <c r="E18602" s="136"/>
      <c r="H18602" s="136"/>
      <c r="K18602" s="136"/>
      <c r="O18602" s="136"/>
      <c r="T18602" s="136"/>
      <c r="W18602" s="136"/>
      <c r="Z18602" s="136"/>
      <c r="AC18602" s="136"/>
    </row>
    <row r="18603" spans="2:29">
      <c r="B18603" s="136"/>
      <c r="E18603" s="136"/>
      <c r="H18603" s="136"/>
      <c r="K18603" s="136"/>
      <c r="O18603" s="136"/>
      <c r="T18603" s="136"/>
      <c r="W18603" s="136"/>
      <c r="Z18603" s="136"/>
      <c r="AC18603" s="136"/>
    </row>
    <row r="18604" spans="2:29">
      <c r="B18604" s="136"/>
      <c r="E18604" s="136"/>
      <c r="H18604" s="136"/>
      <c r="K18604" s="136"/>
      <c r="O18604" s="136"/>
      <c r="T18604" s="136"/>
      <c r="W18604" s="136"/>
      <c r="Z18604" s="136"/>
      <c r="AC18604" s="136"/>
    </row>
    <row r="18605" spans="2:29">
      <c r="B18605" s="136"/>
      <c r="E18605" s="136"/>
      <c r="H18605" s="136"/>
      <c r="K18605" s="136"/>
      <c r="O18605" s="136"/>
      <c r="T18605" s="136"/>
      <c r="W18605" s="136"/>
      <c r="Z18605" s="136"/>
      <c r="AC18605" s="136"/>
    </row>
    <row r="18606" spans="2:29">
      <c r="B18606" s="136"/>
      <c r="E18606" s="136"/>
      <c r="H18606" s="136"/>
      <c r="K18606" s="136"/>
      <c r="O18606" s="136"/>
      <c r="T18606" s="136"/>
      <c r="W18606" s="136"/>
      <c r="Z18606" s="136"/>
      <c r="AC18606" s="136"/>
    </row>
    <row r="18607" spans="2:29">
      <c r="B18607" s="136"/>
      <c r="E18607" s="136"/>
      <c r="H18607" s="136"/>
      <c r="K18607" s="136"/>
      <c r="O18607" s="136"/>
      <c r="T18607" s="136"/>
      <c r="W18607" s="136"/>
      <c r="Z18607" s="136"/>
      <c r="AC18607" s="136"/>
    </row>
    <row r="18608" spans="2:29">
      <c r="B18608" s="136"/>
      <c r="E18608" s="136"/>
      <c r="H18608" s="136"/>
      <c r="K18608" s="136"/>
      <c r="O18608" s="136"/>
      <c r="T18608" s="136"/>
      <c r="W18608" s="136"/>
      <c r="Z18608" s="136"/>
      <c r="AC18608" s="136"/>
    </row>
    <row r="18609" spans="2:29">
      <c r="B18609" s="136"/>
      <c r="E18609" s="136"/>
      <c r="H18609" s="136"/>
      <c r="K18609" s="136"/>
      <c r="O18609" s="136"/>
      <c r="T18609" s="136"/>
      <c r="W18609" s="136"/>
      <c r="Z18609" s="136"/>
      <c r="AC18609" s="136"/>
    </row>
    <row r="18610" spans="2:29">
      <c r="B18610" s="136"/>
      <c r="E18610" s="136"/>
      <c r="H18610" s="136"/>
      <c r="K18610" s="136"/>
      <c r="O18610" s="136"/>
      <c r="T18610" s="136"/>
      <c r="W18610" s="136"/>
      <c r="Z18610" s="136"/>
      <c r="AC18610" s="136"/>
    </row>
    <row r="18611" spans="2:29">
      <c r="B18611" s="136"/>
      <c r="E18611" s="136"/>
      <c r="H18611" s="136"/>
      <c r="K18611" s="136"/>
      <c r="O18611" s="136"/>
      <c r="T18611" s="136"/>
      <c r="W18611" s="136"/>
      <c r="Z18611" s="136"/>
      <c r="AC18611" s="136"/>
    </row>
    <row r="18612" spans="2:29">
      <c r="B18612" s="136"/>
      <c r="E18612" s="136"/>
      <c r="H18612" s="136"/>
      <c r="K18612" s="136"/>
      <c r="O18612" s="136"/>
      <c r="T18612" s="136"/>
      <c r="W18612" s="136"/>
      <c r="Z18612" s="136"/>
      <c r="AC18612" s="136"/>
    </row>
    <row r="18613" spans="2:29">
      <c r="B18613" s="136"/>
      <c r="E18613" s="136"/>
      <c r="H18613" s="136"/>
      <c r="K18613" s="136"/>
      <c r="O18613" s="136"/>
      <c r="T18613" s="136"/>
      <c r="W18613" s="136"/>
      <c r="Z18613" s="136"/>
      <c r="AC18613" s="136"/>
    </row>
    <row r="18614" spans="2:29">
      <c r="B18614" s="136"/>
      <c r="E18614" s="136"/>
      <c r="H18614" s="136"/>
      <c r="K18614" s="136"/>
      <c r="O18614" s="136"/>
      <c r="T18614" s="136"/>
      <c r="W18614" s="136"/>
      <c r="Z18614" s="136"/>
      <c r="AC18614" s="136"/>
    </row>
    <row r="18615" spans="2:29">
      <c r="B18615" s="136"/>
      <c r="E18615" s="136"/>
      <c r="H18615" s="136"/>
      <c r="K18615" s="136"/>
      <c r="O18615" s="136"/>
      <c r="T18615" s="136"/>
      <c r="W18615" s="136"/>
      <c r="Z18615" s="136"/>
      <c r="AC18615" s="136"/>
    </row>
    <row r="18616" spans="2:29">
      <c r="B18616" s="136"/>
      <c r="E18616" s="136"/>
      <c r="H18616" s="136"/>
      <c r="K18616" s="136"/>
      <c r="O18616" s="136"/>
      <c r="T18616" s="136"/>
      <c r="W18616" s="136"/>
      <c r="Z18616" s="136"/>
      <c r="AC18616" s="136"/>
    </row>
    <row r="18617" spans="2:29">
      <c r="B18617" s="136"/>
      <c r="E18617" s="136"/>
      <c r="H18617" s="136"/>
      <c r="K18617" s="136"/>
      <c r="O18617" s="136"/>
      <c r="T18617" s="136"/>
      <c r="W18617" s="136"/>
      <c r="Z18617" s="136"/>
      <c r="AC18617" s="136"/>
    </row>
    <row r="18618" spans="2:29">
      <c r="B18618" s="136"/>
      <c r="E18618" s="136"/>
      <c r="H18618" s="136"/>
      <c r="K18618" s="136"/>
      <c r="O18618" s="136"/>
      <c r="T18618" s="136"/>
      <c r="W18618" s="136"/>
      <c r="Z18618" s="136"/>
      <c r="AC18618" s="136"/>
    </row>
    <row r="18619" spans="2:29">
      <c r="B18619" s="136"/>
      <c r="E18619" s="136"/>
      <c r="H18619" s="136"/>
      <c r="K18619" s="136"/>
      <c r="O18619" s="136"/>
      <c r="T18619" s="136"/>
      <c r="W18619" s="136"/>
      <c r="Z18619" s="136"/>
      <c r="AC18619" s="136"/>
    </row>
    <row r="18620" spans="2:29">
      <c r="B18620" s="136"/>
      <c r="E18620" s="136"/>
      <c r="H18620" s="136"/>
      <c r="K18620" s="136"/>
      <c r="O18620" s="136"/>
      <c r="T18620" s="136"/>
      <c r="W18620" s="136"/>
      <c r="Z18620" s="136"/>
      <c r="AC18620" s="136"/>
    </row>
    <row r="18621" spans="2:29">
      <c r="B18621" s="136"/>
      <c r="E18621" s="136"/>
      <c r="H18621" s="136"/>
      <c r="K18621" s="136"/>
      <c r="O18621" s="136"/>
      <c r="T18621" s="136"/>
      <c r="W18621" s="136"/>
      <c r="Z18621" s="136"/>
      <c r="AC18621" s="136"/>
    </row>
    <row r="18622" spans="2:29">
      <c r="B18622" s="136"/>
      <c r="E18622" s="136"/>
      <c r="H18622" s="136"/>
      <c r="K18622" s="136"/>
      <c r="O18622" s="136"/>
      <c r="T18622" s="136"/>
      <c r="W18622" s="136"/>
      <c r="Z18622" s="136"/>
      <c r="AC18622" s="136"/>
    </row>
    <row r="18623" spans="2:29">
      <c r="B18623" s="136"/>
      <c r="E18623" s="136"/>
      <c r="H18623" s="136"/>
      <c r="K18623" s="136"/>
      <c r="O18623" s="136"/>
      <c r="T18623" s="136"/>
      <c r="W18623" s="136"/>
      <c r="Z18623" s="136"/>
      <c r="AC18623" s="136"/>
    </row>
    <row r="18624" spans="2:29">
      <c r="B18624" s="136"/>
      <c r="E18624" s="136"/>
      <c r="H18624" s="136"/>
      <c r="K18624" s="136"/>
      <c r="O18624" s="136"/>
      <c r="T18624" s="136"/>
      <c r="W18624" s="136"/>
      <c r="Z18624" s="136"/>
      <c r="AC18624" s="136"/>
    </row>
    <row r="18625" spans="2:29">
      <c r="B18625" s="136"/>
      <c r="E18625" s="136"/>
      <c r="H18625" s="136"/>
      <c r="K18625" s="136"/>
      <c r="O18625" s="136"/>
      <c r="T18625" s="136"/>
      <c r="W18625" s="136"/>
      <c r="Z18625" s="136"/>
      <c r="AC18625" s="136"/>
    </row>
    <row r="18626" spans="2:29">
      <c r="B18626" s="136"/>
      <c r="E18626" s="136"/>
      <c r="H18626" s="136"/>
      <c r="K18626" s="136"/>
      <c r="O18626" s="136"/>
      <c r="T18626" s="136"/>
      <c r="W18626" s="136"/>
      <c r="Z18626" s="136"/>
      <c r="AC18626" s="136"/>
    </row>
    <row r="18627" spans="2:29">
      <c r="B18627" s="136"/>
      <c r="E18627" s="136"/>
      <c r="H18627" s="136"/>
      <c r="K18627" s="136"/>
      <c r="O18627" s="136"/>
      <c r="T18627" s="136"/>
      <c r="W18627" s="136"/>
      <c r="Z18627" s="136"/>
      <c r="AC18627" s="136"/>
    </row>
    <row r="18628" spans="2:29">
      <c r="B18628" s="136"/>
      <c r="E18628" s="136"/>
      <c r="H18628" s="136"/>
      <c r="K18628" s="136"/>
      <c r="O18628" s="136"/>
      <c r="T18628" s="136"/>
      <c r="W18628" s="136"/>
      <c r="Z18628" s="136"/>
      <c r="AC18628" s="136"/>
    </row>
    <row r="18629" spans="2:29">
      <c r="B18629" s="136"/>
      <c r="E18629" s="136"/>
      <c r="H18629" s="136"/>
      <c r="K18629" s="136"/>
      <c r="O18629" s="136"/>
      <c r="T18629" s="136"/>
      <c r="W18629" s="136"/>
      <c r="Z18629" s="136"/>
      <c r="AC18629" s="136"/>
    </row>
    <row r="18630" spans="2:29">
      <c r="B18630" s="136"/>
      <c r="E18630" s="136"/>
      <c r="H18630" s="136"/>
      <c r="K18630" s="136"/>
      <c r="O18630" s="136"/>
      <c r="T18630" s="136"/>
      <c r="W18630" s="136"/>
      <c r="Z18630" s="136"/>
      <c r="AC18630" s="136"/>
    </row>
    <row r="18631" spans="2:29">
      <c r="B18631" s="136"/>
      <c r="E18631" s="136"/>
      <c r="H18631" s="136"/>
      <c r="K18631" s="136"/>
      <c r="O18631" s="136"/>
      <c r="T18631" s="136"/>
      <c r="W18631" s="136"/>
      <c r="Z18631" s="136"/>
      <c r="AC18631" s="136"/>
    </row>
    <row r="18632" spans="2:29">
      <c r="B18632" s="136"/>
      <c r="E18632" s="136"/>
      <c r="H18632" s="136"/>
      <c r="K18632" s="136"/>
      <c r="O18632" s="136"/>
      <c r="T18632" s="136"/>
      <c r="W18632" s="136"/>
      <c r="Z18632" s="136"/>
      <c r="AC18632" s="136"/>
    </row>
    <row r="18633" spans="2:29">
      <c r="B18633" s="136"/>
      <c r="E18633" s="136"/>
      <c r="H18633" s="136"/>
      <c r="K18633" s="136"/>
      <c r="O18633" s="136"/>
      <c r="T18633" s="136"/>
      <c r="W18633" s="136"/>
      <c r="Z18633" s="136"/>
      <c r="AC18633" s="136"/>
    </row>
    <row r="18634" spans="2:29">
      <c r="B18634" s="136"/>
      <c r="E18634" s="136"/>
      <c r="H18634" s="136"/>
      <c r="K18634" s="136"/>
      <c r="O18634" s="136"/>
      <c r="T18634" s="136"/>
      <c r="W18634" s="136"/>
      <c r="Z18634" s="136"/>
      <c r="AC18634" s="136"/>
    </row>
    <row r="18635" spans="2:29">
      <c r="B18635" s="136"/>
      <c r="E18635" s="136"/>
      <c r="H18635" s="136"/>
      <c r="K18635" s="136"/>
      <c r="O18635" s="136"/>
      <c r="T18635" s="136"/>
      <c r="W18635" s="136"/>
      <c r="Z18635" s="136"/>
      <c r="AC18635" s="136"/>
    </row>
    <row r="18636" spans="2:29">
      <c r="B18636" s="136"/>
      <c r="E18636" s="136"/>
      <c r="H18636" s="136"/>
      <c r="K18636" s="136"/>
      <c r="O18636" s="136"/>
      <c r="T18636" s="136"/>
      <c r="W18636" s="136"/>
      <c r="Z18636" s="136"/>
      <c r="AC18636" s="136"/>
    </row>
    <row r="18637" spans="2:29">
      <c r="B18637" s="136"/>
      <c r="E18637" s="136"/>
      <c r="H18637" s="136"/>
      <c r="K18637" s="136"/>
      <c r="O18637" s="136"/>
      <c r="T18637" s="136"/>
      <c r="W18637" s="136"/>
      <c r="Z18637" s="136"/>
      <c r="AC18637" s="136"/>
    </row>
    <row r="18638" spans="2:29">
      <c r="B18638" s="136"/>
      <c r="E18638" s="136"/>
      <c r="H18638" s="136"/>
      <c r="K18638" s="136"/>
      <c r="O18638" s="136"/>
      <c r="T18638" s="136"/>
      <c r="W18638" s="136"/>
      <c r="Z18638" s="136"/>
      <c r="AC18638" s="136"/>
    </row>
    <row r="18639" spans="2:29">
      <c r="B18639" s="136"/>
      <c r="E18639" s="136"/>
      <c r="H18639" s="136"/>
      <c r="K18639" s="136"/>
      <c r="O18639" s="136"/>
      <c r="T18639" s="136"/>
      <c r="W18639" s="136"/>
      <c r="Z18639" s="136"/>
      <c r="AC18639" s="136"/>
    </row>
    <row r="18640" spans="2:29">
      <c r="B18640" s="136"/>
      <c r="E18640" s="136"/>
      <c r="H18640" s="136"/>
      <c r="K18640" s="136"/>
      <c r="O18640" s="136"/>
      <c r="T18640" s="136"/>
      <c r="W18640" s="136"/>
      <c r="Z18640" s="136"/>
      <c r="AC18640" s="136"/>
    </row>
    <row r="18641" spans="2:29">
      <c r="B18641" s="136"/>
      <c r="E18641" s="136"/>
      <c r="H18641" s="136"/>
      <c r="K18641" s="136"/>
      <c r="O18641" s="136"/>
      <c r="T18641" s="136"/>
      <c r="W18641" s="136"/>
      <c r="Z18641" s="136"/>
      <c r="AC18641" s="136"/>
    </row>
    <row r="18642" spans="2:29">
      <c r="B18642" s="136"/>
      <c r="E18642" s="136"/>
      <c r="H18642" s="136"/>
      <c r="K18642" s="136"/>
      <c r="O18642" s="136"/>
      <c r="T18642" s="136"/>
      <c r="W18642" s="136"/>
      <c r="Z18642" s="136"/>
      <c r="AC18642" s="136"/>
    </row>
    <row r="18643" spans="2:29">
      <c r="B18643" s="136"/>
      <c r="E18643" s="136"/>
      <c r="H18643" s="136"/>
      <c r="K18643" s="136"/>
      <c r="O18643" s="136"/>
      <c r="T18643" s="136"/>
      <c r="W18643" s="136"/>
      <c r="Z18643" s="136"/>
      <c r="AC18643" s="136"/>
    </row>
    <row r="18644" spans="2:29">
      <c r="B18644" s="136"/>
      <c r="E18644" s="136"/>
      <c r="H18644" s="136"/>
      <c r="K18644" s="136"/>
      <c r="O18644" s="136"/>
      <c r="T18644" s="136"/>
      <c r="W18644" s="136"/>
      <c r="Z18644" s="136"/>
      <c r="AC18644" s="136"/>
    </row>
    <row r="18645" spans="2:29">
      <c r="B18645" s="136"/>
      <c r="E18645" s="136"/>
      <c r="H18645" s="136"/>
      <c r="K18645" s="136"/>
      <c r="O18645" s="136"/>
      <c r="T18645" s="136"/>
      <c r="W18645" s="136"/>
      <c r="Z18645" s="136"/>
      <c r="AC18645" s="136"/>
    </row>
    <row r="18646" spans="2:29">
      <c r="B18646" s="136"/>
      <c r="E18646" s="136"/>
      <c r="H18646" s="136"/>
      <c r="K18646" s="136"/>
      <c r="O18646" s="136"/>
      <c r="T18646" s="136"/>
      <c r="W18646" s="136"/>
      <c r="Z18646" s="136"/>
      <c r="AC18646" s="136"/>
    </row>
    <row r="18647" spans="2:29">
      <c r="B18647" s="136"/>
      <c r="E18647" s="136"/>
      <c r="H18647" s="136"/>
      <c r="K18647" s="136"/>
      <c r="O18647" s="136"/>
      <c r="T18647" s="136"/>
      <c r="W18647" s="136"/>
      <c r="Z18647" s="136"/>
      <c r="AC18647" s="136"/>
    </row>
    <row r="18648" spans="2:29">
      <c r="B18648" s="136"/>
      <c r="E18648" s="136"/>
      <c r="H18648" s="136"/>
      <c r="K18648" s="136"/>
      <c r="O18648" s="136"/>
      <c r="T18648" s="136"/>
      <c r="W18648" s="136"/>
      <c r="Z18648" s="136"/>
      <c r="AC18648" s="136"/>
    </row>
    <row r="18649" spans="2:29">
      <c r="B18649" s="136"/>
      <c r="E18649" s="136"/>
      <c r="H18649" s="136"/>
      <c r="K18649" s="136"/>
      <c r="O18649" s="136"/>
      <c r="T18649" s="136"/>
      <c r="W18649" s="136"/>
      <c r="Z18649" s="136"/>
      <c r="AC18649" s="136"/>
    </row>
    <row r="18650" spans="2:29">
      <c r="B18650" s="136"/>
      <c r="E18650" s="136"/>
      <c r="H18650" s="136"/>
      <c r="K18650" s="136"/>
      <c r="O18650" s="136"/>
      <c r="T18650" s="136"/>
      <c r="W18650" s="136"/>
      <c r="Z18650" s="136"/>
      <c r="AC18650" s="136"/>
    </row>
    <row r="18651" spans="2:29">
      <c r="B18651" s="136"/>
      <c r="E18651" s="136"/>
      <c r="H18651" s="136"/>
      <c r="K18651" s="136"/>
      <c r="O18651" s="136"/>
      <c r="T18651" s="136"/>
      <c r="W18651" s="136"/>
      <c r="Z18651" s="136"/>
      <c r="AC18651" s="136"/>
    </row>
    <row r="18652" spans="2:29">
      <c r="B18652" s="136"/>
      <c r="E18652" s="136"/>
      <c r="H18652" s="136"/>
      <c r="K18652" s="136"/>
      <c r="O18652" s="136"/>
      <c r="T18652" s="136"/>
      <c r="W18652" s="136"/>
      <c r="Z18652" s="136"/>
      <c r="AC18652" s="136"/>
    </row>
    <row r="18653" spans="2:29">
      <c r="B18653" s="136"/>
      <c r="E18653" s="136"/>
      <c r="H18653" s="136"/>
      <c r="K18653" s="136"/>
      <c r="O18653" s="136"/>
      <c r="T18653" s="136"/>
      <c r="W18653" s="136"/>
      <c r="Z18653" s="136"/>
      <c r="AC18653" s="136"/>
    </row>
    <row r="18654" spans="2:29">
      <c r="B18654" s="136"/>
      <c r="E18654" s="136"/>
      <c r="H18654" s="136"/>
      <c r="K18654" s="136"/>
      <c r="O18654" s="136"/>
      <c r="T18654" s="136"/>
      <c r="W18654" s="136"/>
      <c r="Z18654" s="136"/>
      <c r="AC18654" s="136"/>
    </row>
    <row r="18655" spans="2:29">
      <c r="B18655" s="136"/>
      <c r="E18655" s="136"/>
      <c r="H18655" s="136"/>
      <c r="K18655" s="136"/>
      <c r="O18655" s="136"/>
      <c r="T18655" s="136"/>
      <c r="W18655" s="136"/>
      <c r="Z18655" s="136"/>
      <c r="AC18655" s="136"/>
    </row>
    <row r="18656" spans="2:29">
      <c r="B18656" s="136"/>
      <c r="E18656" s="136"/>
      <c r="H18656" s="136"/>
      <c r="K18656" s="136"/>
      <c r="O18656" s="136"/>
      <c r="T18656" s="136"/>
      <c r="W18656" s="136"/>
      <c r="Z18656" s="136"/>
      <c r="AC18656" s="136"/>
    </row>
    <row r="18657" spans="2:29">
      <c r="B18657" s="136"/>
      <c r="E18657" s="136"/>
      <c r="H18657" s="136"/>
      <c r="K18657" s="136"/>
      <c r="O18657" s="136"/>
      <c r="T18657" s="136"/>
      <c r="W18657" s="136"/>
      <c r="Z18657" s="136"/>
      <c r="AC18657" s="136"/>
    </row>
    <row r="18658" spans="2:29">
      <c r="B18658" s="136"/>
      <c r="E18658" s="136"/>
      <c r="H18658" s="136"/>
      <c r="K18658" s="136"/>
      <c r="O18658" s="136"/>
      <c r="T18658" s="136"/>
      <c r="W18658" s="136"/>
      <c r="Z18658" s="136"/>
      <c r="AC18658" s="136"/>
    </row>
    <row r="18659" spans="2:29">
      <c r="B18659" s="136"/>
      <c r="E18659" s="136"/>
      <c r="H18659" s="136"/>
      <c r="K18659" s="136"/>
      <c r="O18659" s="136"/>
      <c r="T18659" s="136"/>
      <c r="W18659" s="136"/>
      <c r="Z18659" s="136"/>
      <c r="AC18659" s="136"/>
    </row>
    <row r="18660" spans="2:29">
      <c r="B18660" s="136"/>
      <c r="E18660" s="136"/>
      <c r="H18660" s="136"/>
      <c r="K18660" s="136"/>
      <c r="O18660" s="136"/>
      <c r="T18660" s="136"/>
      <c r="W18660" s="136"/>
      <c r="Z18660" s="136"/>
      <c r="AC18660" s="136"/>
    </row>
    <row r="18661" spans="2:29">
      <c r="B18661" s="136"/>
      <c r="E18661" s="136"/>
      <c r="H18661" s="136"/>
      <c r="K18661" s="136"/>
      <c r="O18661" s="136"/>
      <c r="T18661" s="136"/>
      <c r="W18661" s="136"/>
      <c r="Z18661" s="136"/>
      <c r="AC18661" s="136"/>
    </row>
    <row r="18662" spans="2:29">
      <c r="B18662" s="136"/>
      <c r="E18662" s="136"/>
      <c r="H18662" s="136"/>
      <c r="K18662" s="136"/>
      <c r="O18662" s="136"/>
      <c r="T18662" s="136"/>
      <c r="W18662" s="136"/>
      <c r="Z18662" s="136"/>
      <c r="AC18662" s="136"/>
    </row>
    <row r="18663" spans="2:29">
      <c r="B18663" s="136"/>
      <c r="E18663" s="136"/>
      <c r="H18663" s="136"/>
      <c r="K18663" s="136"/>
      <c r="O18663" s="136"/>
      <c r="T18663" s="136"/>
      <c r="W18663" s="136"/>
      <c r="Z18663" s="136"/>
      <c r="AC18663" s="136"/>
    </row>
    <row r="18664" spans="2:29">
      <c r="B18664" s="136"/>
      <c r="E18664" s="136"/>
      <c r="H18664" s="136"/>
      <c r="K18664" s="136"/>
      <c r="O18664" s="136"/>
      <c r="T18664" s="136"/>
      <c r="W18664" s="136"/>
      <c r="Z18664" s="136"/>
      <c r="AC18664" s="136"/>
    </row>
    <row r="18665" spans="2:29">
      <c r="B18665" s="136"/>
      <c r="E18665" s="136"/>
      <c r="H18665" s="136"/>
      <c r="K18665" s="136"/>
      <c r="O18665" s="136"/>
      <c r="T18665" s="136"/>
      <c r="W18665" s="136"/>
      <c r="Z18665" s="136"/>
      <c r="AC18665" s="136"/>
    </row>
    <row r="18666" spans="2:29">
      <c r="B18666" s="136"/>
      <c r="E18666" s="136"/>
      <c r="H18666" s="136"/>
      <c r="K18666" s="136"/>
      <c r="O18666" s="136"/>
      <c r="T18666" s="136"/>
      <c r="W18666" s="136"/>
      <c r="Z18666" s="136"/>
      <c r="AC18666" s="136"/>
    </row>
    <row r="18667" spans="2:29">
      <c r="B18667" s="136"/>
      <c r="E18667" s="136"/>
      <c r="H18667" s="136"/>
      <c r="K18667" s="136"/>
      <c r="O18667" s="136"/>
      <c r="T18667" s="136"/>
      <c r="W18667" s="136"/>
      <c r="Z18667" s="136"/>
      <c r="AC18667" s="136"/>
    </row>
    <row r="18668" spans="2:29">
      <c r="B18668" s="136"/>
      <c r="E18668" s="136"/>
      <c r="H18668" s="136"/>
      <c r="K18668" s="136"/>
      <c r="O18668" s="136"/>
      <c r="T18668" s="136"/>
      <c r="W18668" s="136"/>
      <c r="Z18668" s="136"/>
      <c r="AC18668" s="136"/>
    </row>
    <row r="18669" spans="2:29">
      <c r="B18669" s="136"/>
      <c r="E18669" s="136"/>
      <c r="H18669" s="136"/>
      <c r="K18669" s="136"/>
      <c r="O18669" s="136"/>
      <c r="T18669" s="136"/>
      <c r="W18669" s="136"/>
      <c r="Z18669" s="136"/>
      <c r="AC18669" s="136"/>
    </row>
    <row r="18670" spans="2:29">
      <c r="B18670" s="136"/>
      <c r="E18670" s="136"/>
      <c r="H18670" s="136"/>
      <c r="K18670" s="136"/>
      <c r="O18670" s="136"/>
      <c r="T18670" s="136"/>
      <c r="W18670" s="136"/>
      <c r="Z18670" s="136"/>
      <c r="AC18670" s="136"/>
    </row>
    <row r="18671" spans="2:29">
      <c r="B18671" s="136"/>
      <c r="E18671" s="136"/>
      <c r="H18671" s="136"/>
      <c r="K18671" s="136"/>
      <c r="O18671" s="136"/>
      <c r="T18671" s="136"/>
      <c r="W18671" s="136"/>
      <c r="Z18671" s="136"/>
      <c r="AC18671" s="136"/>
    </row>
    <row r="18672" spans="2:29">
      <c r="B18672" s="136"/>
      <c r="E18672" s="136"/>
      <c r="H18672" s="136"/>
      <c r="K18672" s="136"/>
      <c r="O18672" s="136"/>
      <c r="T18672" s="136"/>
      <c r="W18672" s="136"/>
      <c r="Z18672" s="136"/>
      <c r="AC18672" s="136"/>
    </row>
    <row r="18673" spans="2:29">
      <c r="B18673" s="136"/>
      <c r="E18673" s="136"/>
      <c r="H18673" s="136"/>
      <c r="K18673" s="136"/>
      <c r="O18673" s="136"/>
      <c r="T18673" s="136"/>
      <c r="W18673" s="136"/>
      <c r="Z18673" s="136"/>
      <c r="AC18673" s="136"/>
    </row>
    <row r="18674" spans="2:29">
      <c r="B18674" s="136"/>
      <c r="E18674" s="136"/>
      <c r="H18674" s="136"/>
      <c r="K18674" s="136"/>
      <c r="O18674" s="136"/>
      <c r="T18674" s="136"/>
      <c r="W18674" s="136"/>
      <c r="Z18674" s="136"/>
      <c r="AC18674" s="136"/>
    </row>
    <row r="18675" spans="2:29">
      <c r="B18675" s="136"/>
      <c r="E18675" s="136"/>
      <c r="H18675" s="136"/>
      <c r="K18675" s="136"/>
      <c r="O18675" s="136"/>
      <c r="T18675" s="136"/>
      <c r="W18675" s="136"/>
      <c r="Z18675" s="136"/>
      <c r="AC18675" s="136"/>
    </row>
    <row r="18676" spans="2:29">
      <c r="B18676" s="136"/>
      <c r="E18676" s="136"/>
      <c r="H18676" s="136"/>
      <c r="K18676" s="136"/>
      <c r="O18676" s="136"/>
      <c r="T18676" s="136"/>
      <c r="W18676" s="136"/>
      <c r="Z18676" s="136"/>
      <c r="AC18676" s="136"/>
    </row>
    <row r="18677" spans="2:29">
      <c r="B18677" s="136"/>
      <c r="E18677" s="136"/>
      <c r="H18677" s="136"/>
      <c r="K18677" s="136"/>
      <c r="O18677" s="136"/>
      <c r="T18677" s="136"/>
      <c r="W18677" s="136"/>
      <c r="Z18677" s="136"/>
      <c r="AC18677" s="136"/>
    </row>
    <row r="18678" spans="2:29">
      <c r="B18678" s="136"/>
      <c r="E18678" s="136"/>
      <c r="H18678" s="136"/>
      <c r="K18678" s="136"/>
      <c r="O18678" s="136"/>
      <c r="T18678" s="136"/>
      <c r="W18678" s="136"/>
      <c r="Z18678" s="136"/>
      <c r="AC18678" s="136"/>
    </row>
    <row r="18679" spans="2:29">
      <c r="B18679" s="136"/>
      <c r="E18679" s="136"/>
      <c r="H18679" s="136"/>
      <c r="K18679" s="136"/>
      <c r="O18679" s="136"/>
      <c r="T18679" s="136"/>
      <c r="W18679" s="136"/>
      <c r="Z18679" s="136"/>
      <c r="AC18679" s="136"/>
    </row>
    <row r="18680" spans="2:29">
      <c r="B18680" s="136"/>
      <c r="E18680" s="136"/>
      <c r="H18680" s="136"/>
      <c r="K18680" s="136"/>
      <c r="O18680" s="136"/>
      <c r="T18680" s="136"/>
      <c r="W18680" s="136"/>
      <c r="Z18680" s="136"/>
      <c r="AC18680" s="136"/>
    </row>
    <row r="18681" spans="2:29">
      <c r="B18681" s="136"/>
      <c r="E18681" s="136"/>
      <c r="H18681" s="136"/>
      <c r="K18681" s="136"/>
      <c r="O18681" s="136"/>
      <c r="T18681" s="136"/>
      <c r="W18681" s="136"/>
      <c r="Z18681" s="136"/>
      <c r="AC18681" s="136"/>
    </row>
    <row r="18682" spans="2:29">
      <c r="B18682" s="136"/>
      <c r="E18682" s="136"/>
      <c r="H18682" s="136"/>
      <c r="K18682" s="136"/>
      <c r="O18682" s="136"/>
      <c r="T18682" s="136"/>
      <c r="W18682" s="136"/>
      <c r="Z18682" s="136"/>
      <c r="AC18682" s="136"/>
    </row>
    <row r="18683" spans="2:29">
      <c r="B18683" s="136"/>
      <c r="E18683" s="136"/>
      <c r="H18683" s="136"/>
      <c r="K18683" s="136"/>
      <c r="O18683" s="136"/>
      <c r="T18683" s="136"/>
      <c r="W18683" s="136"/>
      <c r="Z18683" s="136"/>
      <c r="AC18683" s="136"/>
    </row>
    <row r="18684" spans="2:29">
      <c r="B18684" s="136"/>
      <c r="E18684" s="136"/>
      <c r="H18684" s="136"/>
      <c r="K18684" s="136"/>
      <c r="O18684" s="136"/>
      <c r="T18684" s="136"/>
      <c r="W18684" s="136"/>
      <c r="Z18684" s="136"/>
      <c r="AC18684" s="136"/>
    </row>
    <row r="18685" spans="2:29">
      <c r="B18685" s="136"/>
      <c r="E18685" s="136"/>
      <c r="H18685" s="136"/>
      <c r="K18685" s="136"/>
      <c r="O18685" s="136"/>
      <c r="T18685" s="136"/>
      <c r="W18685" s="136"/>
      <c r="Z18685" s="136"/>
      <c r="AC18685" s="136"/>
    </row>
    <row r="18686" spans="2:29">
      <c r="B18686" s="136"/>
      <c r="E18686" s="136"/>
      <c r="H18686" s="136"/>
      <c r="K18686" s="136"/>
      <c r="O18686" s="136"/>
      <c r="T18686" s="136"/>
      <c r="W18686" s="136"/>
      <c r="Z18686" s="136"/>
      <c r="AC18686" s="136"/>
    </row>
    <row r="18687" spans="2:29">
      <c r="B18687" s="136"/>
      <c r="E18687" s="136"/>
      <c r="H18687" s="136"/>
      <c r="K18687" s="136"/>
      <c r="O18687" s="136"/>
      <c r="T18687" s="136"/>
      <c r="W18687" s="136"/>
      <c r="Z18687" s="136"/>
      <c r="AC18687" s="136"/>
    </row>
    <row r="18688" spans="2:29">
      <c r="B18688" s="136"/>
      <c r="E18688" s="136"/>
      <c r="H18688" s="136"/>
      <c r="K18688" s="136"/>
      <c r="O18688" s="136"/>
      <c r="T18688" s="136"/>
      <c r="W18688" s="136"/>
      <c r="Z18688" s="136"/>
      <c r="AC18688" s="136"/>
    </row>
    <row r="18689" spans="2:29">
      <c r="B18689" s="136"/>
      <c r="E18689" s="136"/>
      <c r="H18689" s="136"/>
      <c r="K18689" s="136"/>
      <c r="O18689" s="136"/>
      <c r="T18689" s="136"/>
      <c r="W18689" s="136"/>
      <c r="Z18689" s="136"/>
      <c r="AC18689" s="136"/>
    </row>
    <row r="18690" spans="2:29">
      <c r="B18690" s="136"/>
      <c r="E18690" s="136"/>
      <c r="H18690" s="136"/>
      <c r="K18690" s="136"/>
      <c r="O18690" s="136"/>
      <c r="T18690" s="136"/>
      <c r="W18690" s="136"/>
      <c r="Z18690" s="136"/>
      <c r="AC18690" s="136"/>
    </row>
    <row r="18691" spans="2:29">
      <c r="B18691" s="136"/>
      <c r="E18691" s="136"/>
      <c r="H18691" s="136"/>
      <c r="K18691" s="136"/>
      <c r="O18691" s="136"/>
      <c r="T18691" s="136"/>
      <c r="W18691" s="136"/>
      <c r="Z18691" s="136"/>
      <c r="AC18691" s="136"/>
    </row>
    <row r="18692" spans="2:29">
      <c r="B18692" s="136"/>
      <c r="E18692" s="136"/>
      <c r="H18692" s="136"/>
      <c r="K18692" s="136"/>
      <c r="O18692" s="136"/>
      <c r="T18692" s="136"/>
      <c r="W18692" s="136"/>
      <c r="Z18692" s="136"/>
      <c r="AC18692" s="136"/>
    </row>
    <row r="18693" spans="2:29">
      <c r="B18693" s="136"/>
      <c r="E18693" s="136"/>
      <c r="H18693" s="136"/>
      <c r="K18693" s="136"/>
      <c r="O18693" s="136"/>
      <c r="T18693" s="136"/>
      <c r="W18693" s="136"/>
      <c r="Z18693" s="136"/>
      <c r="AC18693" s="136"/>
    </row>
    <row r="18694" spans="2:29">
      <c r="B18694" s="136"/>
      <c r="E18694" s="136"/>
      <c r="H18694" s="136"/>
      <c r="K18694" s="136"/>
      <c r="O18694" s="136"/>
      <c r="T18694" s="136"/>
      <c r="W18694" s="136"/>
      <c r="Z18694" s="136"/>
      <c r="AC18694" s="136"/>
    </row>
    <row r="18695" spans="2:29">
      <c r="B18695" s="136"/>
      <c r="E18695" s="136"/>
      <c r="H18695" s="136"/>
      <c r="K18695" s="136"/>
      <c r="O18695" s="136"/>
      <c r="T18695" s="136"/>
      <c r="W18695" s="136"/>
      <c r="Z18695" s="136"/>
      <c r="AC18695" s="136"/>
    </row>
    <row r="18696" spans="2:29">
      <c r="B18696" s="136"/>
      <c r="E18696" s="136"/>
      <c r="H18696" s="136"/>
      <c r="K18696" s="136"/>
      <c r="O18696" s="136"/>
      <c r="T18696" s="136"/>
      <c r="W18696" s="136"/>
      <c r="Z18696" s="136"/>
      <c r="AC18696" s="136"/>
    </row>
    <row r="18697" spans="2:29">
      <c r="B18697" s="136"/>
      <c r="E18697" s="136"/>
      <c r="H18697" s="136"/>
      <c r="K18697" s="136"/>
      <c r="O18697" s="136"/>
      <c r="T18697" s="136"/>
      <c r="W18697" s="136"/>
      <c r="Z18697" s="136"/>
      <c r="AC18697" s="136"/>
    </row>
    <row r="18698" spans="2:29">
      <c r="B18698" s="136"/>
      <c r="E18698" s="136"/>
      <c r="H18698" s="136"/>
      <c r="K18698" s="136"/>
      <c r="O18698" s="136"/>
      <c r="T18698" s="136"/>
      <c r="W18698" s="136"/>
      <c r="Z18698" s="136"/>
      <c r="AC18698" s="136"/>
    </row>
    <row r="18699" spans="2:29">
      <c r="B18699" s="136"/>
      <c r="E18699" s="136"/>
      <c r="H18699" s="136"/>
      <c r="K18699" s="136"/>
      <c r="O18699" s="136"/>
      <c r="T18699" s="136"/>
      <c r="W18699" s="136"/>
      <c r="Z18699" s="136"/>
      <c r="AC18699" s="136"/>
    </row>
    <row r="18700" spans="2:29">
      <c r="B18700" s="136"/>
      <c r="E18700" s="136"/>
      <c r="H18700" s="136"/>
      <c r="K18700" s="136"/>
      <c r="O18700" s="136"/>
      <c r="T18700" s="136"/>
      <c r="W18700" s="136"/>
      <c r="Z18700" s="136"/>
      <c r="AC18700" s="136"/>
    </row>
    <row r="18701" spans="2:29">
      <c r="B18701" s="136"/>
      <c r="E18701" s="136"/>
      <c r="H18701" s="136"/>
      <c r="K18701" s="136"/>
      <c r="O18701" s="136"/>
      <c r="T18701" s="136"/>
      <c r="W18701" s="136"/>
      <c r="Z18701" s="136"/>
      <c r="AC18701" s="136"/>
    </row>
    <row r="18702" spans="2:29">
      <c r="B18702" s="136"/>
      <c r="E18702" s="136"/>
      <c r="H18702" s="136"/>
      <c r="K18702" s="136"/>
      <c r="O18702" s="136"/>
      <c r="T18702" s="136"/>
      <c r="W18702" s="136"/>
      <c r="Z18702" s="136"/>
      <c r="AC18702" s="136"/>
    </row>
    <row r="18703" spans="2:29">
      <c r="B18703" s="136"/>
      <c r="E18703" s="136"/>
      <c r="H18703" s="136"/>
      <c r="K18703" s="136"/>
      <c r="O18703" s="136"/>
      <c r="T18703" s="136"/>
      <c r="W18703" s="136"/>
      <c r="Z18703" s="136"/>
      <c r="AC18703" s="136"/>
    </row>
    <row r="18704" spans="2:29">
      <c r="B18704" s="136"/>
      <c r="E18704" s="136"/>
      <c r="H18704" s="136"/>
      <c r="K18704" s="136"/>
      <c r="O18704" s="136"/>
      <c r="T18704" s="136"/>
      <c r="W18704" s="136"/>
      <c r="Z18704" s="136"/>
      <c r="AC18704" s="136"/>
    </row>
    <row r="18705" spans="2:29">
      <c r="B18705" s="136"/>
      <c r="E18705" s="136"/>
      <c r="H18705" s="136"/>
      <c r="K18705" s="136"/>
      <c r="O18705" s="136"/>
      <c r="T18705" s="136"/>
      <c r="W18705" s="136"/>
      <c r="Z18705" s="136"/>
      <c r="AC18705" s="136"/>
    </row>
    <row r="18706" spans="2:29">
      <c r="B18706" s="136"/>
      <c r="E18706" s="136"/>
      <c r="H18706" s="136"/>
      <c r="K18706" s="136"/>
      <c r="O18706" s="136"/>
      <c r="T18706" s="136"/>
      <c r="W18706" s="136"/>
      <c r="Z18706" s="136"/>
      <c r="AC18706" s="136"/>
    </row>
    <row r="18707" spans="2:29">
      <c r="B18707" s="136"/>
      <c r="E18707" s="136"/>
      <c r="H18707" s="136"/>
      <c r="K18707" s="136"/>
      <c r="O18707" s="136"/>
      <c r="T18707" s="136"/>
      <c r="W18707" s="136"/>
      <c r="Z18707" s="136"/>
      <c r="AC18707" s="136"/>
    </row>
    <row r="18708" spans="2:29">
      <c r="B18708" s="136"/>
      <c r="E18708" s="136"/>
      <c r="H18708" s="136"/>
      <c r="K18708" s="136"/>
      <c r="O18708" s="136"/>
      <c r="T18708" s="136"/>
      <c r="W18708" s="136"/>
      <c r="Z18708" s="136"/>
      <c r="AC18708" s="136"/>
    </row>
    <row r="18709" spans="2:29">
      <c r="B18709" s="136"/>
      <c r="E18709" s="136"/>
      <c r="H18709" s="136"/>
      <c r="K18709" s="136"/>
      <c r="O18709" s="136"/>
      <c r="T18709" s="136"/>
      <c r="W18709" s="136"/>
      <c r="Z18709" s="136"/>
      <c r="AC18709" s="136"/>
    </row>
    <row r="18710" spans="2:29">
      <c r="B18710" s="136"/>
      <c r="E18710" s="136"/>
      <c r="H18710" s="136"/>
      <c r="K18710" s="136"/>
      <c r="O18710" s="136"/>
      <c r="T18710" s="136"/>
      <c r="W18710" s="136"/>
      <c r="Z18710" s="136"/>
      <c r="AC18710" s="136"/>
    </row>
    <row r="18711" spans="2:29">
      <c r="B18711" s="136"/>
      <c r="E18711" s="136"/>
      <c r="H18711" s="136"/>
      <c r="K18711" s="136"/>
      <c r="O18711" s="136"/>
      <c r="T18711" s="136"/>
      <c r="W18711" s="136"/>
      <c r="Z18711" s="136"/>
      <c r="AC18711" s="136"/>
    </row>
    <row r="18712" spans="2:29">
      <c r="B18712" s="136"/>
      <c r="E18712" s="136"/>
      <c r="H18712" s="136"/>
      <c r="K18712" s="136"/>
      <c r="O18712" s="136"/>
      <c r="T18712" s="136"/>
      <c r="W18712" s="136"/>
      <c r="Z18712" s="136"/>
      <c r="AC18712" s="136"/>
    </row>
    <row r="18713" spans="2:29">
      <c r="B18713" s="136"/>
      <c r="E18713" s="136"/>
      <c r="H18713" s="136"/>
      <c r="K18713" s="136"/>
      <c r="O18713" s="136"/>
      <c r="T18713" s="136"/>
      <c r="W18713" s="136"/>
      <c r="Z18713" s="136"/>
      <c r="AC18713" s="136"/>
    </row>
    <row r="18714" spans="2:29">
      <c r="B18714" s="136"/>
      <c r="E18714" s="136"/>
      <c r="H18714" s="136"/>
      <c r="K18714" s="136"/>
      <c r="O18714" s="136"/>
      <c r="T18714" s="136"/>
      <c r="W18714" s="136"/>
      <c r="Z18714" s="136"/>
      <c r="AC18714" s="136"/>
    </row>
    <row r="18715" spans="2:29">
      <c r="B18715" s="136"/>
      <c r="E18715" s="136"/>
      <c r="H18715" s="136"/>
      <c r="K18715" s="136"/>
      <c r="O18715" s="136"/>
      <c r="T18715" s="136"/>
      <c r="W18715" s="136"/>
      <c r="Z18715" s="136"/>
      <c r="AC18715" s="136"/>
    </row>
    <row r="18716" spans="2:29">
      <c r="B18716" s="136"/>
      <c r="E18716" s="136"/>
      <c r="H18716" s="136"/>
      <c r="K18716" s="136"/>
      <c r="O18716" s="136"/>
      <c r="T18716" s="136"/>
      <c r="W18716" s="136"/>
      <c r="Z18716" s="136"/>
      <c r="AC18716" s="136"/>
    </row>
    <row r="18717" spans="2:29">
      <c r="B18717" s="136"/>
      <c r="E18717" s="136"/>
      <c r="H18717" s="136"/>
      <c r="K18717" s="136"/>
      <c r="O18717" s="136"/>
      <c r="T18717" s="136"/>
      <c r="W18717" s="136"/>
      <c r="Z18717" s="136"/>
      <c r="AC18717" s="136"/>
    </row>
    <row r="18718" spans="2:29">
      <c r="B18718" s="136"/>
      <c r="E18718" s="136"/>
      <c r="H18718" s="136"/>
      <c r="K18718" s="136"/>
      <c r="O18718" s="136"/>
      <c r="T18718" s="136"/>
      <c r="W18718" s="136"/>
      <c r="Z18718" s="136"/>
      <c r="AC18718" s="136"/>
    </row>
    <row r="18719" spans="2:29">
      <c r="B18719" s="136"/>
      <c r="E18719" s="136"/>
      <c r="H18719" s="136"/>
      <c r="K18719" s="136"/>
      <c r="O18719" s="136"/>
      <c r="T18719" s="136"/>
      <c r="W18719" s="136"/>
      <c r="Z18719" s="136"/>
      <c r="AC18719" s="136"/>
    </row>
    <row r="18720" spans="2:29">
      <c r="B18720" s="136"/>
      <c r="E18720" s="136"/>
      <c r="H18720" s="136"/>
      <c r="K18720" s="136"/>
      <c r="O18720" s="136"/>
      <c r="T18720" s="136"/>
      <c r="W18720" s="136"/>
      <c r="Z18720" s="136"/>
      <c r="AC18720" s="136"/>
    </row>
    <row r="18721" spans="2:29">
      <c r="B18721" s="136"/>
      <c r="E18721" s="136"/>
      <c r="H18721" s="136"/>
      <c r="K18721" s="136"/>
      <c r="O18721" s="136"/>
      <c r="T18721" s="136"/>
      <c r="W18721" s="136"/>
      <c r="Z18721" s="136"/>
      <c r="AC18721" s="136"/>
    </row>
    <row r="18722" spans="2:29">
      <c r="B18722" s="136"/>
      <c r="E18722" s="136"/>
      <c r="H18722" s="136"/>
      <c r="K18722" s="136"/>
      <c r="O18722" s="136"/>
      <c r="T18722" s="136"/>
      <c r="W18722" s="136"/>
      <c r="Z18722" s="136"/>
      <c r="AC18722" s="136"/>
    </row>
    <row r="18723" spans="2:29">
      <c r="B18723" s="136"/>
      <c r="E18723" s="136"/>
      <c r="H18723" s="136"/>
      <c r="K18723" s="136"/>
      <c r="O18723" s="136"/>
      <c r="T18723" s="136"/>
      <c r="W18723" s="136"/>
      <c r="Z18723" s="136"/>
      <c r="AC18723" s="136"/>
    </row>
    <row r="18724" spans="2:29">
      <c r="B18724" s="136"/>
      <c r="E18724" s="136"/>
      <c r="H18724" s="136"/>
      <c r="K18724" s="136"/>
      <c r="O18724" s="136"/>
      <c r="T18724" s="136"/>
      <c r="W18724" s="136"/>
      <c r="Z18724" s="136"/>
      <c r="AC18724" s="136"/>
    </row>
    <row r="18725" spans="2:29">
      <c r="B18725" s="136"/>
      <c r="E18725" s="136"/>
      <c r="H18725" s="136"/>
      <c r="K18725" s="136"/>
      <c r="O18725" s="136"/>
      <c r="T18725" s="136"/>
      <c r="W18725" s="136"/>
      <c r="Z18725" s="136"/>
      <c r="AC18725" s="136"/>
    </row>
    <row r="18726" spans="2:29">
      <c r="B18726" s="136"/>
      <c r="E18726" s="136"/>
      <c r="H18726" s="136"/>
      <c r="K18726" s="136"/>
      <c r="O18726" s="136"/>
      <c r="T18726" s="136"/>
      <c r="W18726" s="136"/>
      <c r="Z18726" s="136"/>
      <c r="AC18726" s="136"/>
    </row>
    <row r="18727" spans="2:29">
      <c r="B18727" s="136"/>
      <c r="E18727" s="136"/>
      <c r="H18727" s="136"/>
      <c r="K18727" s="136"/>
      <c r="O18727" s="136"/>
      <c r="T18727" s="136"/>
      <c r="W18727" s="136"/>
      <c r="Z18727" s="136"/>
      <c r="AC18727" s="136"/>
    </row>
    <row r="18728" spans="2:29">
      <c r="B18728" s="136"/>
      <c r="E18728" s="136"/>
      <c r="H18728" s="136"/>
      <c r="K18728" s="136"/>
      <c r="O18728" s="136"/>
      <c r="T18728" s="136"/>
      <c r="W18728" s="136"/>
      <c r="Z18728" s="136"/>
      <c r="AC18728" s="136"/>
    </row>
    <row r="18729" spans="2:29">
      <c r="B18729" s="136"/>
      <c r="E18729" s="136"/>
      <c r="H18729" s="136"/>
      <c r="K18729" s="136"/>
      <c r="O18729" s="136"/>
      <c r="T18729" s="136"/>
      <c r="W18729" s="136"/>
      <c r="Z18729" s="136"/>
      <c r="AC18729" s="136"/>
    </row>
    <row r="18730" spans="2:29">
      <c r="B18730" s="136"/>
      <c r="E18730" s="136"/>
      <c r="H18730" s="136"/>
      <c r="K18730" s="136"/>
      <c r="O18730" s="136"/>
      <c r="T18730" s="136"/>
      <c r="W18730" s="136"/>
      <c r="Z18730" s="136"/>
      <c r="AC18730" s="136"/>
    </row>
    <row r="18731" spans="2:29">
      <c r="B18731" s="136"/>
      <c r="E18731" s="136"/>
      <c r="H18731" s="136"/>
      <c r="K18731" s="136"/>
      <c r="O18731" s="136"/>
      <c r="T18731" s="136"/>
      <c r="W18731" s="136"/>
      <c r="Z18731" s="136"/>
      <c r="AC18731" s="136"/>
    </row>
    <row r="18732" spans="2:29">
      <c r="B18732" s="136"/>
      <c r="E18732" s="136"/>
      <c r="H18732" s="136"/>
      <c r="K18732" s="136"/>
      <c r="O18732" s="136"/>
      <c r="T18732" s="136"/>
      <c r="W18732" s="136"/>
      <c r="Z18732" s="136"/>
      <c r="AC18732" s="136"/>
    </row>
    <row r="18733" spans="2:29">
      <c r="B18733" s="136"/>
      <c r="E18733" s="136"/>
      <c r="H18733" s="136"/>
      <c r="K18733" s="136"/>
      <c r="O18733" s="136"/>
      <c r="T18733" s="136"/>
      <c r="W18733" s="136"/>
      <c r="Z18733" s="136"/>
      <c r="AC18733" s="136"/>
    </row>
    <row r="18734" spans="2:29">
      <c r="B18734" s="136"/>
      <c r="E18734" s="136"/>
      <c r="H18734" s="136"/>
      <c r="K18734" s="136"/>
      <c r="O18734" s="136"/>
      <c r="T18734" s="136"/>
      <c r="W18734" s="136"/>
      <c r="Z18734" s="136"/>
      <c r="AC18734" s="136"/>
    </row>
    <row r="18735" spans="2:29">
      <c r="B18735" s="136"/>
      <c r="E18735" s="136"/>
      <c r="H18735" s="136"/>
      <c r="K18735" s="136"/>
      <c r="O18735" s="136"/>
      <c r="T18735" s="136"/>
      <c r="W18735" s="136"/>
      <c r="Z18735" s="136"/>
      <c r="AC18735" s="136"/>
    </row>
    <row r="18736" spans="2:29">
      <c r="B18736" s="136"/>
      <c r="E18736" s="136"/>
      <c r="H18736" s="136"/>
      <c r="K18736" s="136"/>
      <c r="O18736" s="136"/>
      <c r="T18736" s="136"/>
      <c r="W18736" s="136"/>
      <c r="Z18736" s="136"/>
      <c r="AC18736" s="136"/>
    </row>
    <row r="18737" spans="2:29">
      <c r="B18737" s="136"/>
      <c r="E18737" s="136"/>
      <c r="H18737" s="136"/>
      <c r="K18737" s="136"/>
      <c r="O18737" s="136"/>
      <c r="T18737" s="136"/>
      <c r="W18737" s="136"/>
      <c r="Z18737" s="136"/>
      <c r="AC18737" s="136"/>
    </row>
    <row r="18738" spans="2:29">
      <c r="B18738" s="136"/>
      <c r="E18738" s="136"/>
      <c r="H18738" s="136"/>
      <c r="K18738" s="136"/>
      <c r="O18738" s="136"/>
      <c r="T18738" s="136"/>
      <c r="W18738" s="136"/>
      <c r="Z18738" s="136"/>
      <c r="AC18738" s="136"/>
    </row>
    <row r="18739" spans="2:29">
      <c r="B18739" s="136"/>
      <c r="E18739" s="136"/>
      <c r="H18739" s="136"/>
      <c r="K18739" s="136"/>
      <c r="O18739" s="136"/>
      <c r="T18739" s="136"/>
      <c r="W18739" s="136"/>
      <c r="Z18739" s="136"/>
      <c r="AC18739" s="136"/>
    </row>
    <row r="18740" spans="2:29">
      <c r="B18740" s="136"/>
      <c r="E18740" s="136"/>
      <c r="H18740" s="136"/>
      <c r="K18740" s="136"/>
      <c r="O18740" s="136"/>
      <c r="T18740" s="136"/>
      <c r="W18740" s="136"/>
      <c r="Z18740" s="136"/>
      <c r="AC18740" s="136"/>
    </row>
    <row r="18741" spans="2:29">
      <c r="B18741" s="136"/>
      <c r="E18741" s="136"/>
      <c r="H18741" s="136"/>
      <c r="K18741" s="136"/>
      <c r="O18741" s="136"/>
      <c r="T18741" s="136"/>
      <c r="W18741" s="136"/>
      <c r="Z18741" s="136"/>
      <c r="AC18741" s="136"/>
    </row>
    <row r="18742" spans="2:29">
      <c r="B18742" s="136"/>
      <c r="E18742" s="136"/>
      <c r="H18742" s="136"/>
      <c r="K18742" s="136"/>
      <c r="O18742" s="136"/>
      <c r="T18742" s="136"/>
      <c r="W18742" s="136"/>
      <c r="Z18742" s="136"/>
      <c r="AC18742" s="136"/>
    </row>
    <row r="18743" spans="2:29">
      <c r="B18743" s="136"/>
      <c r="E18743" s="136"/>
      <c r="H18743" s="136"/>
      <c r="K18743" s="136"/>
      <c r="O18743" s="136"/>
      <c r="T18743" s="136"/>
      <c r="W18743" s="136"/>
      <c r="Z18743" s="136"/>
      <c r="AC18743" s="136"/>
    </row>
    <row r="18744" spans="2:29">
      <c r="B18744" s="136"/>
      <c r="E18744" s="136"/>
      <c r="H18744" s="136"/>
      <c r="K18744" s="136"/>
      <c r="O18744" s="136"/>
      <c r="T18744" s="136"/>
      <c r="W18744" s="136"/>
      <c r="Z18744" s="136"/>
      <c r="AC18744" s="136"/>
    </row>
    <row r="18745" spans="2:29">
      <c r="B18745" s="136"/>
      <c r="E18745" s="136"/>
      <c r="H18745" s="136"/>
      <c r="K18745" s="136"/>
      <c r="O18745" s="136"/>
      <c r="T18745" s="136"/>
      <c r="W18745" s="136"/>
      <c r="Z18745" s="136"/>
      <c r="AC18745" s="136"/>
    </row>
    <row r="18746" spans="2:29">
      <c r="B18746" s="136"/>
      <c r="E18746" s="136"/>
      <c r="H18746" s="136"/>
      <c r="K18746" s="136"/>
      <c r="O18746" s="136"/>
      <c r="T18746" s="136"/>
      <c r="W18746" s="136"/>
      <c r="Z18746" s="136"/>
      <c r="AC18746" s="136"/>
    </row>
    <row r="18747" spans="2:29">
      <c r="B18747" s="136"/>
      <c r="E18747" s="136"/>
      <c r="H18747" s="136"/>
      <c r="K18747" s="136"/>
      <c r="O18747" s="136"/>
      <c r="T18747" s="136"/>
      <c r="W18747" s="136"/>
      <c r="Z18747" s="136"/>
      <c r="AC18747" s="136"/>
    </row>
    <row r="18748" spans="2:29">
      <c r="B18748" s="136"/>
      <c r="E18748" s="136"/>
      <c r="H18748" s="136"/>
      <c r="K18748" s="136"/>
      <c r="O18748" s="136"/>
      <c r="T18748" s="136"/>
      <c r="W18748" s="136"/>
      <c r="Z18748" s="136"/>
      <c r="AC18748" s="136"/>
    </row>
    <row r="18749" spans="2:29">
      <c r="B18749" s="136"/>
      <c r="E18749" s="136"/>
      <c r="H18749" s="136"/>
      <c r="K18749" s="136"/>
      <c r="O18749" s="136"/>
      <c r="T18749" s="136"/>
      <c r="W18749" s="136"/>
      <c r="Z18749" s="136"/>
      <c r="AC18749" s="136"/>
    </row>
    <row r="18750" spans="2:29">
      <c r="B18750" s="136"/>
      <c r="E18750" s="136"/>
      <c r="H18750" s="136"/>
      <c r="K18750" s="136"/>
      <c r="O18750" s="136"/>
      <c r="T18750" s="136"/>
      <c r="W18750" s="136"/>
      <c r="Z18750" s="136"/>
      <c r="AC18750" s="136"/>
    </row>
    <row r="18751" spans="2:29">
      <c r="B18751" s="136"/>
      <c r="E18751" s="136"/>
      <c r="H18751" s="136"/>
      <c r="K18751" s="136"/>
      <c r="O18751" s="136"/>
      <c r="T18751" s="136"/>
      <c r="W18751" s="136"/>
      <c r="Z18751" s="136"/>
      <c r="AC18751" s="136"/>
    </row>
    <row r="18752" spans="2:29">
      <c r="B18752" s="136"/>
      <c r="E18752" s="136"/>
      <c r="H18752" s="136"/>
      <c r="K18752" s="136"/>
      <c r="O18752" s="136"/>
      <c r="T18752" s="136"/>
      <c r="W18752" s="136"/>
      <c r="Z18752" s="136"/>
      <c r="AC18752" s="136"/>
    </row>
    <row r="18753" spans="2:29">
      <c r="B18753" s="136"/>
      <c r="E18753" s="136"/>
      <c r="H18753" s="136"/>
      <c r="K18753" s="136"/>
      <c r="O18753" s="136"/>
      <c r="T18753" s="136"/>
      <c r="W18753" s="136"/>
      <c r="Z18753" s="136"/>
      <c r="AC18753" s="136"/>
    </row>
    <row r="18754" spans="2:29">
      <c r="B18754" s="136"/>
      <c r="E18754" s="136"/>
      <c r="H18754" s="136"/>
      <c r="K18754" s="136"/>
      <c r="O18754" s="136"/>
      <c r="T18754" s="136"/>
      <c r="W18754" s="136"/>
      <c r="Z18754" s="136"/>
      <c r="AC18754" s="136"/>
    </row>
    <row r="18755" spans="2:29">
      <c r="B18755" s="136"/>
      <c r="E18755" s="136"/>
      <c r="H18755" s="136"/>
      <c r="K18755" s="136"/>
      <c r="O18755" s="136"/>
      <c r="T18755" s="136"/>
      <c r="W18755" s="136"/>
      <c r="Z18755" s="136"/>
      <c r="AC18755" s="136"/>
    </row>
    <row r="18756" spans="2:29">
      <c r="B18756" s="136"/>
      <c r="E18756" s="136"/>
      <c r="H18756" s="136"/>
      <c r="K18756" s="136"/>
      <c r="O18756" s="136"/>
      <c r="T18756" s="136"/>
      <c r="W18756" s="136"/>
      <c r="Z18756" s="136"/>
      <c r="AC18756" s="136"/>
    </row>
    <row r="18757" spans="2:29">
      <c r="B18757" s="136"/>
      <c r="E18757" s="136"/>
      <c r="H18757" s="136"/>
      <c r="K18757" s="136"/>
      <c r="O18757" s="136"/>
      <c r="T18757" s="136"/>
      <c r="W18757" s="136"/>
      <c r="Z18757" s="136"/>
      <c r="AC18757" s="136"/>
    </row>
    <row r="18758" spans="2:29">
      <c r="B18758" s="136"/>
      <c r="E18758" s="136"/>
      <c r="H18758" s="136"/>
      <c r="K18758" s="136"/>
      <c r="O18758" s="136"/>
      <c r="T18758" s="136"/>
      <c r="W18758" s="136"/>
      <c r="Z18758" s="136"/>
      <c r="AC18758" s="136"/>
    </row>
    <row r="18759" spans="2:29">
      <c r="B18759" s="136"/>
      <c r="E18759" s="136"/>
      <c r="H18759" s="136"/>
      <c r="K18759" s="136"/>
      <c r="O18759" s="136"/>
      <c r="T18759" s="136"/>
      <c r="W18759" s="136"/>
      <c r="Z18759" s="136"/>
      <c r="AC18759" s="136"/>
    </row>
    <row r="18760" spans="2:29">
      <c r="B18760" s="136"/>
      <c r="E18760" s="136"/>
      <c r="H18760" s="136"/>
      <c r="K18760" s="136"/>
      <c r="O18760" s="136"/>
      <c r="T18760" s="136"/>
      <c r="W18760" s="136"/>
      <c r="Z18760" s="136"/>
      <c r="AC18760" s="136"/>
    </row>
    <row r="18761" spans="2:29">
      <c r="B18761" s="136"/>
      <c r="E18761" s="136"/>
      <c r="H18761" s="136"/>
      <c r="K18761" s="136"/>
      <c r="O18761" s="136"/>
      <c r="T18761" s="136"/>
      <c r="W18761" s="136"/>
      <c r="Z18761" s="136"/>
      <c r="AC18761" s="136"/>
    </row>
    <row r="18762" spans="2:29">
      <c r="B18762" s="136"/>
      <c r="E18762" s="136"/>
      <c r="H18762" s="136"/>
      <c r="K18762" s="136"/>
      <c r="O18762" s="136"/>
      <c r="T18762" s="136"/>
      <c r="W18762" s="136"/>
      <c r="Z18762" s="136"/>
      <c r="AC18762" s="136"/>
    </row>
    <row r="18763" spans="2:29">
      <c r="B18763" s="136"/>
      <c r="E18763" s="136"/>
      <c r="H18763" s="136"/>
      <c r="K18763" s="136"/>
      <c r="O18763" s="136"/>
      <c r="T18763" s="136"/>
      <c r="W18763" s="136"/>
      <c r="Z18763" s="136"/>
      <c r="AC18763" s="136"/>
    </row>
    <row r="18764" spans="2:29">
      <c r="B18764" s="136"/>
      <c r="E18764" s="136"/>
      <c r="H18764" s="136"/>
      <c r="K18764" s="136"/>
      <c r="O18764" s="136"/>
      <c r="T18764" s="136"/>
      <c r="W18764" s="136"/>
      <c r="Z18764" s="136"/>
      <c r="AC18764" s="136"/>
    </row>
    <row r="18765" spans="2:29">
      <c r="B18765" s="136"/>
      <c r="E18765" s="136"/>
      <c r="H18765" s="136"/>
      <c r="K18765" s="136"/>
      <c r="O18765" s="136"/>
      <c r="T18765" s="136"/>
      <c r="W18765" s="136"/>
      <c r="Z18765" s="136"/>
      <c r="AC18765" s="136"/>
    </row>
    <row r="18766" spans="2:29">
      <c r="B18766" s="136"/>
      <c r="E18766" s="136"/>
      <c r="H18766" s="136"/>
      <c r="K18766" s="136"/>
      <c r="O18766" s="136"/>
      <c r="T18766" s="136"/>
      <c r="W18766" s="136"/>
      <c r="Z18766" s="136"/>
      <c r="AC18766" s="136"/>
    </row>
    <row r="18767" spans="2:29">
      <c r="B18767" s="136"/>
      <c r="E18767" s="136"/>
      <c r="H18767" s="136"/>
      <c r="K18767" s="136"/>
      <c r="O18767" s="136"/>
      <c r="T18767" s="136"/>
      <c r="W18767" s="136"/>
      <c r="Z18767" s="136"/>
      <c r="AC18767" s="136"/>
    </row>
    <row r="18768" spans="2:29">
      <c r="B18768" s="136"/>
      <c r="E18768" s="136"/>
      <c r="H18768" s="136"/>
      <c r="K18768" s="136"/>
      <c r="O18768" s="136"/>
      <c r="T18768" s="136"/>
      <c r="W18768" s="136"/>
      <c r="Z18768" s="136"/>
      <c r="AC18768" s="136"/>
    </row>
    <row r="18769" spans="2:29">
      <c r="B18769" s="136"/>
      <c r="E18769" s="136"/>
      <c r="H18769" s="136"/>
      <c r="K18769" s="136"/>
      <c r="O18769" s="136"/>
      <c r="T18769" s="136"/>
      <c r="W18769" s="136"/>
      <c r="Z18769" s="136"/>
      <c r="AC18769" s="136"/>
    </row>
    <row r="18770" spans="2:29">
      <c r="B18770" s="136"/>
      <c r="E18770" s="136"/>
      <c r="H18770" s="136"/>
      <c r="K18770" s="136"/>
      <c r="O18770" s="136"/>
      <c r="T18770" s="136"/>
      <c r="W18770" s="136"/>
      <c r="Z18770" s="136"/>
      <c r="AC18770" s="136"/>
    </row>
    <row r="18771" spans="2:29">
      <c r="B18771" s="136"/>
      <c r="E18771" s="136"/>
      <c r="H18771" s="136"/>
      <c r="K18771" s="136"/>
      <c r="O18771" s="136"/>
      <c r="T18771" s="136"/>
      <c r="W18771" s="136"/>
      <c r="Z18771" s="136"/>
      <c r="AC18771" s="136"/>
    </row>
    <row r="18772" spans="2:29">
      <c r="B18772" s="136"/>
      <c r="E18772" s="136"/>
      <c r="H18772" s="136"/>
      <c r="K18772" s="136"/>
      <c r="O18772" s="136"/>
      <c r="T18772" s="136"/>
      <c r="W18772" s="136"/>
      <c r="Z18772" s="136"/>
      <c r="AC18772" s="136"/>
    </row>
    <row r="18773" spans="2:29">
      <c r="B18773" s="136"/>
      <c r="E18773" s="136"/>
      <c r="H18773" s="136"/>
      <c r="K18773" s="136"/>
      <c r="O18773" s="136"/>
      <c r="T18773" s="136"/>
      <c r="W18773" s="136"/>
      <c r="Z18773" s="136"/>
      <c r="AC18773" s="136"/>
    </row>
    <row r="18774" spans="2:29">
      <c r="B18774" s="136"/>
      <c r="E18774" s="136"/>
      <c r="H18774" s="136"/>
      <c r="K18774" s="136"/>
      <c r="O18774" s="136"/>
      <c r="T18774" s="136"/>
      <c r="W18774" s="136"/>
      <c r="Z18774" s="136"/>
      <c r="AC18774" s="136"/>
    </row>
    <row r="18775" spans="2:29">
      <c r="B18775" s="136"/>
      <c r="E18775" s="136"/>
      <c r="H18775" s="136"/>
      <c r="K18775" s="136"/>
      <c r="O18775" s="136"/>
      <c r="T18775" s="136"/>
      <c r="W18775" s="136"/>
      <c r="Z18775" s="136"/>
      <c r="AC18775" s="136"/>
    </row>
    <row r="18776" spans="2:29">
      <c r="B18776" s="136"/>
      <c r="E18776" s="136"/>
      <c r="H18776" s="136"/>
      <c r="K18776" s="136"/>
      <c r="O18776" s="136"/>
      <c r="T18776" s="136"/>
      <c r="W18776" s="136"/>
      <c r="Z18776" s="136"/>
      <c r="AC18776" s="136"/>
    </row>
    <row r="18777" spans="2:29">
      <c r="B18777" s="136"/>
      <c r="E18777" s="136"/>
      <c r="H18777" s="136"/>
      <c r="K18777" s="136"/>
      <c r="O18777" s="136"/>
      <c r="T18777" s="136"/>
      <c r="W18777" s="136"/>
      <c r="Z18777" s="136"/>
      <c r="AC18777" s="136"/>
    </row>
    <row r="18778" spans="2:29">
      <c r="B18778" s="136"/>
      <c r="E18778" s="136"/>
      <c r="H18778" s="136"/>
      <c r="K18778" s="136"/>
      <c r="O18778" s="136"/>
      <c r="T18778" s="136"/>
      <c r="W18778" s="136"/>
      <c r="Z18778" s="136"/>
      <c r="AC18778" s="136"/>
    </row>
    <row r="18779" spans="2:29">
      <c r="B18779" s="136"/>
      <c r="E18779" s="136"/>
      <c r="H18779" s="136"/>
      <c r="K18779" s="136"/>
      <c r="O18779" s="136"/>
      <c r="T18779" s="136"/>
      <c r="W18779" s="136"/>
      <c r="Z18779" s="136"/>
      <c r="AC18779" s="136"/>
    </row>
    <row r="18780" spans="2:29">
      <c r="B18780" s="136"/>
      <c r="E18780" s="136"/>
      <c r="H18780" s="136"/>
      <c r="K18780" s="136"/>
      <c r="O18780" s="136"/>
      <c r="T18780" s="136"/>
      <c r="W18780" s="136"/>
      <c r="Z18780" s="136"/>
      <c r="AC18780" s="136"/>
    </row>
    <row r="18781" spans="2:29">
      <c r="B18781" s="136"/>
      <c r="E18781" s="136"/>
      <c r="H18781" s="136"/>
      <c r="K18781" s="136"/>
      <c r="O18781" s="136"/>
      <c r="T18781" s="136"/>
      <c r="W18781" s="136"/>
      <c r="Z18781" s="136"/>
      <c r="AC18781" s="136"/>
    </row>
    <row r="18782" spans="2:29">
      <c r="B18782" s="136"/>
      <c r="E18782" s="136"/>
      <c r="H18782" s="136"/>
      <c r="K18782" s="136"/>
      <c r="O18782" s="136"/>
      <c r="T18782" s="136"/>
      <c r="W18782" s="136"/>
      <c r="Z18782" s="136"/>
      <c r="AC18782" s="136"/>
    </row>
    <row r="18783" spans="2:29">
      <c r="B18783" s="136"/>
      <c r="E18783" s="136"/>
      <c r="H18783" s="136"/>
      <c r="K18783" s="136"/>
      <c r="O18783" s="136"/>
      <c r="T18783" s="136"/>
      <c r="W18783" s="136"/>
      <c r="Z18783" s="136"/>
      <c r="AC18783" s="136"/>
    </row>
    <row r="18784" spans="2:29">
      <c r="B18784" s="136"/>
      <c r="E18784" s="136"/>
      <c r="H18784" s="136"/>
      <c r="K18784" s="136"/>
      <c r="O18784" s="136"/>
      <c r="T18784" s="136"/>
      <c r="W18784" s="136"/>
      <c r="Z18784" s="136"/>
      <c r="AC18784" s="136"/>
    </row>
    <row r="18785" spans="2:29">
      <c r="B18785" s="136"/>
      <c r="E18785" s="136"/>
      <c r="H18785" s="136"/>
      <c r="K18785" s="136"/>
      <c r="O18785" s="136"/>
      <c r="T18785" s="136"/>
      <c r="W18785" s="136"/>
      <c r="Z18785" s="136"/>
      <c r="AC18785" s="136"/>
    </row>
    <row r="18786" spans="2:29">
      <c r="B18786" s="136"/>
      <c r="E18786" s="136"/>
      <c r="H18786" s="136"/>
      <c r="K18786" s="136"/>
      <c r="O18786" s="136"/>
      <c r="T18786" s="136"/>
      <c r="W18786" s="136"/>
      <c r="Z18786" s="136"/>
      <c r="AC18786" s="136"/>
    </row>
    <row r="18787" spans="2:29">
      <c r="B18787" s="136"/>
      <c r="E18787" s="136"/>
      <c r="H18787" s="136"/>
      <c r="K18787" s="136"/>
      <c r="O18787" s="136"/>
      <c r="T18787" s="136"/>
      <c r="W18787" s="136"/>
      <c r="Z18787" s="136"/>
      <c r="AC18787" s="136"/>
    </row>
    <row r="18788" spans="2:29">
      <c r="B18788" s="136"/>
      <c r="E18788" s="136"/>
      <c r="H18788" s="136"/>
      <c r="K18788" s="136"/>
      <c r="O18788" s="136"/>
      <c r="T18788" s="136"/>
      <c r="W18788" s="136"/>
      <c r="Z18788" s="136"/>
      <c r="AC18788" s="136"/>
    </row>
    <row r="18789" spans="2:29">
      <c r="B18789" s="136"/>
      <c r="E18789" s="136"/>
      <c r="H18789" s="136"/>
      <c r="K18789" s="136"/>
      <c r="O18789" s="136"/>
      <c r="T18789" s="136"/>
      <c r="W18789" s="136"/>
      <c r="Z18789" s="136"/>
      <c r="AC18789" s="136"/>
    </row>
    <row r="18790" spans="2:29">
      <c r="B18790" s="136"/>
      <c r="E18790" s="136"/>
      <c r="H18790" s="136"/>
      <c r="K18790" s="136"/>
      <c r="O18790" s="136"/>
      <c r="T18790" s="136"/>
      <c r="W18790" s="136"/>
      <c r="Z18790" s="136"/>
      <c r="AC18790" s="136"/>
    </row>
    <row r="18791" spans="2:29">
      <c r="B18791" s="136"/>
      <c r="E18791" s="136"/>
      <c r="H18791" s="136"/>
      <c r="K18791" s="136"/>
      <c r="O18791" s="136"/>
      <c r="T18791" s="136"/>
      <c r="W18791" s="136"/>
      <c r="Z18791" s="136"/>
      <c r="AC18791" s="136"/>
    </row>
    <row r="18792" spans="2:29">
      <c r="B18792" s="136"/>
      <c r="E18792" s="136"/>
      <c r="H18792" s="136"/>
      <c r="K18792" s="136"/>
      <c r="O18792" s="136"/>
      <c r="T18792" s="136"/>
      <c r="W18792" s="136"/>
      <c r="Z18792" s="136"/>
      <c r="AC18792" s="136"/>
    </row>
    <row r="18793" spans="2:29">
      <c r="B18793" s="136"/>
      <c r="E18793" s="136"/>
      <c r="H18793" s="136"/>
      <c r="K18793" s="136"/>
      <c r="O18793" s="136"/>
      <c r="T18793" s="136"/>
      <c r="W18793" s="136"/>
      <c r="Z18793" s="136"/>
      <c r="AC18793" s="136"/>
    </row>
    <row r="18794" spans="2:29">
      <c r="B18794" s="136"/>
      <c r="E18794" s="136"/>
      <c r="H18794" s="136"/>
      <c r="K18794" s="136"/>
      <c r="O18794" s="136"/>
      <c r="T18794" s="136"/>
      <c r="W18794" s="136"/>
      <c r="Z18794" s="136"/>
      <c r="AC18794" s="136"/>
    </row>
    <row r="18795" spans="2:29">
      <c r="B18795" s="136"/>
      <c r="E18795" s="136"/>
      <c r="H18795" s="136"/>
      <c r="K18795" s="136"/>
      <c r="O18795" s="136"/>
      <c r="T18795" s="136"/>
      <c r="W18795" s="136"/>
      <c r="Z18795" s="136"/>
      <c r="AC18795" s="136"/>
    </row>
    <row r="18796" spans="2:29">
      <c r="B18796" s="136"/>
      <c r="E18796" s="136"/>
      <c r="H18796" s="136"/>
      <c r="K18796" s="136"/>
      <c r="O18796" s="136"/>
      <c r="T18796" s="136"/>
      <c r="W18796" s="136"/>
      <c r="Z18796" s="136"/>
      <c r="AC18796" s="136"/>
    </row>
    <row r="18797" spans="2:29">
      <c r="B18797" s="136"/>
      <c r="E18797" s="136"/>
      <c r="H18797" s="136"/>
      <c r="K18797" s="136"/>
      <c r="O18797" s="136"/>
      <c r="T18797" s="136"/>
      <c r="W18797" s="136"/>
      <c r="Z18797" s="136"/>
      <c r="AC18797" s="136"/>
    </row>
    <row r="18798" spans="2:29">
      <c r="B18798" s="136"/>
      <c r="E18798" s="136"/>
      <c r="H18798" s="136"/>
      <c r="K18798" s="136"/>
      <c r="O18798" s="136"/>
      <c r="T18798" s="136"/>
      <c r="W18798" s="136"/>
      <c r="Z18798" s="136"/>
      <c r="AC18798" s="136"/>
    </row>
    <row r="18799" spans="2:29">
      <c r="B18799" s="136"/>
      <c r="E18799" s="136"/>
      <c r="H18799" s="136"/>
      <c r="K18799" s="136"/>
      <c r="O18799" s="136"/>
      <c r="T18799" s="136"/>
      <c r="W18799" s="136"/>
      <c r="Z18799" s="136"/>
      <c r="AC18799" s="136"/>
    </row>
    <row r="18800" spans="2:29">
      <c r="B18800" s="136"/>
      <c r="E18800" s="136"/>
      <c r="H18800" s="136"/>
      <c r="K18800" s="136"/>
      <c r="O18800" s="136"/>
      <c r="T18800" s="136"/>
      <c r="W18800" s="136"/>
      <c r="Z18800" s="136"/>
      <c r="AC18800" s="136"/>
    </row>
    <row r="18801" spans="2:29">
      <c r="B18801" s="136"/>
      <c r="E18801" s="136"/>
      <c r="H18801" s="136"/>
      <c r="K18801" s="136"/>
      <c r="O18801" s="136"/>
      <c r="T18801" s="136"/>
      <c r="W18801" s="136"/>
      <c r="Z18801" s="136"/>
      <c r="AC18801" s="136"/>
    </row>
    <row r="18802" spans="2:29">
      <c r="B18802" s="136"/>
      <c r="E18802" s="136"/>
      <c r="H18802" s="136"/>
      <c r="K18802" s="136"/>
      <c r="O18802" s="136"/>
      <c r="T18802" s="136"/>
      <c r="W18802" s="136"/>
      <c r="Z18802" s="136"/>
      <c r="AC18802" s="136"/>
    </row>
    <row r="18803" spans="2:29">
      <c r="B18803" s="136"/>
      <c r="E18803" s="136"/>
      <c r="H18803" s="136"/>
      <c r="K18803" s="136"/>
      <c r="O18803" s="136"/>
      <c r="T18803" s="136"/>
      <c r="W18803" s="136"/>
      <c r="Z18803" s="136"/>
      <c r="AC18803" s="136"/>
    </row>
    <row r="18804" spans="2:29">
      <c r="B18804" s="136"/>
      <c r="E18804" s="136"/>
      <c r="H18804" s="136"/>
      <c r="K18804" s="136"/>
      <c r="O18804" s="136"/>
      <c r="T18804" s="136"/>
      <c r="W18804" s="136"/>
      <c r="Z18804" s="136"/>
      <c r="AC18804" s="136"/>
    </row>
    <row r="18805" spans="2:29">
      <c r="B18805" s="136"/>
      <c r="E18805" s="136"/>
      <c r="H18805" s="136"/>
      <c r="K18805" s="136"/>
      <c r="O18805" s="136"/>
      <c r="T18805" s="136"/>
      <c r="W18805" s="136"/>
      <c r="Z18805" s="136"/>
      <c r="AC18805" s="136"/>
    </row>
    <row r="18806" spans="2:29">
      <c r="B18806" s="136"/>
      <c r="E18806" s="136"/>
      <c r="H18806" s="136"/>
      <c r="K18806" s="136"/>
      <c r="O18806" s="136"/>
      <c r="T18806" s="136"/>
      <c r="W18806" s="136"/>
      <c r="Z18806" s="136"/>
      <c r="AC18806" s="136"/>
    </row>
    <row r="18807" spans="2:29">
      <c r="B18807" s="136"/>
      <c r="E18807" s="136"/>
      <c r="H18807" s="136"/>
      <c r="K18807" s="136"/>
      <c r="O18807" s="136"/>
      <c r="T18807" s="136"/>
      <c r="W18807" s="136"/>
      <c r="Z18807" s="136"/>
      <c r="AC18807" s="136"/>
    </row>
    <row r="18808" spans="2:29">
      <c r="B18808" s="136"/>
      <c r="E18808" s="136"/>
      <c r="H18808" s="136"/>
      <c r="K18808" s="136"/>
      <c r="O18808" s="136"/>
      <c r="T18808" s="136"/>
      <c r="W18808" s="136"/>
      <c r="Z18808" s="136"/>
      <c r="AC18808" s="136"/>
    </row>
    <row r="18809" spans="2:29">
      <c r="B18809" s="136"/>
      <c r="E18809" s="136"/>
      <c r="H18809" s="136"/>
      <c r="K18809" s="136"/>
      <c r="O18809" s="136"/>
      <c r="T18809" s="136"/>
      <c r="W18809" s="136"/>
      <c r="Z18809" s="136"/>
      <c r="AC18809" s="136"/>
    </row>
    <row r="18810" spans="2:29">
      <c r="B18810" s="136"/>
      <c r="E18810" s="136"/>
      <c r="H18810" s="136"/>
      <c r="K18810" s="136"/>
      <c r="O18810" s="136"/>
      <c r="T18810" s="136"/>
      <c r="W18810" s="136"/>
      <c r="Z18810" s="136"/>
      <c r="AC18810" s="136"/>
    </row>
    <row r="18811" spans="2:29">
      <c r="B18811" s="136"/>
      <c r="E18811" s="136"/>
      <c r="H18811" s="136"/>
      <c r="K18811" s="136"/>
      <c r="O18811" s="136"/>
      <c r="T18811" s="136"/>
      <c r="W18811" s="136"/>
      <c r="Z18811" s="136"/>
      <c r="AC18811" s="136"/>
    </row>
    <row r="18812" spans="2:29">
      <c r="B18812" s="136"/>
      <c r="E18812" s="136"/>
      <c r="H18812" s="136"/>
      <c r="K18812" s="136"/>
      <c r="O18812" s="136"/>
      <c r="T18812" s="136"/>
      <c r="W18812" s="136"/>
      <c r="Z18812" s="136"/>
      <c r="AC18812" s="136"/>
    </row>
    <row r="18813" spans="2:29">
      <c r="B18813" s="136"/>
      <c r="E18813" s="136"/>
      <c r="H18813" s="136"/>
      <c r="K18813" s="136"/>
      <c r="O18813" s="136"/>
      <c r="T18813" s="136"/>
      <c r="W18813" s="136"/>
      <c r="Z18813" s="136"/>
      <c r="AC18813" s="136"/>
    </row>
    <row r="18814" spans="2:29">
      <c r="B18814" s="136"/>
      <c r="E18814" s="136"/>
      <c r="H18814" s="136"/>
      <c r="K18814" s="136"/>
      <c r="O18814" s="136"/>
      <c r="T18814" s="136"/>
      <c r="W18814" s="136"/>
      <c r="Z18814" s="136"/>
      <c r="AC18814" s="136"/>
    </row>
    <row r="18815" spans="2:29">
      <c r="B18815" s="136"/>
      <c r="E18815" s="136"/>
      <c r="H18815" s="136"/>
      <c r="K18815" s="136"/>
      <c r="O18815" s="136"/>
      <c r="T18815" s="136"/>
      <c r="W18815" s="136"/>
      <c r="Z18815" s="136"/>
      <c r="AC18815" s="136"/>
    </row>
    <row r="18816" spans="2:29">
      <c r="B18816" s="136"/>
      <c r="E18816" s="136"/>
      <c r="H18816" s="136"/>
      <c r="K18816" s="136"/>
      <c r="O18816" s="136"/>
      <c r="T18816" s="136"/>
      <c r="W18816" s="136"/>
      <c r="Z18816" s="136"/>
      <c r="AC18816" s="136"/>
    </row>
    <row r="18817" spans="2:29">
      <c r="B18817" s="136"/>
      <c r="E18817" s="136"/>
      <c r="H18817" s="136"/>
      <c r="K18817" s="136"/>
      <c r="O18817" s="136"/>
      <c r="T18817" s="136"/>
      <c r="W18817" s="136"/>
      <c r="Z18817" s="136"/>
      <c r="AC18817" s="136"/>
    </row>
    <row r="18818" spans="2:29">
      <c r="B18818" s="136"/>
      <c r="E18818" s="136"/>
      <c r="H18818" s="136"/>
      <c r="K18818" s="136"/>
      <c r="O18818" s="136"/>
      <c r="T18818" s="136"/>
      <c r="W18818" s="136"/>
      <c r="Z18818" s="136"/>
      <c r="AC18818" s="136"/>
    </row>
    <row r="18819" spans="2:29">
      <c r="B18819" s="136"/>
      <c r="E18819" s="136"/>
      <c r="H18819" s="136"/>
      <c r="K18819" s="136"/>
      <c r="O18819" s="136"/>
      <c r="T18819" s="136"/>
      <c r="W18819" s="136"/>
      <c r="Z18819" s="136"/>
      <c r="AC18819" s="136"/>
    </row>
    <row r="18820" spans="2:29">
      <c r="B18820" s="136"/>
      <c r="E18820" s="136"/>
      <c r="H18820" s="136"/>
      <c r="K18820" s="136"/>
      <c r="O18820" s="136"/>
      <c r="T18820" s="136"/>
      <c r="W18820" s="136"/>
      <c r="Z18820" s="136"/>
      <c r="AC18820" s="136"/>
    </row>
    <row r="18821" spans="2:29">
      <c r="B18821" s="136"/>
      <c r="E18821" s="136"/>
      <c r="H18821" s="136"/>
      <c r="K18821" s="136"/>
      <c r="O18821" s="136"/>
      <c r="T18821" s="136"/>
      <c r="W18821" s="136"/>
      <c r="Z18821" s="136"/>
      <c r="AC18821" s="136"/>
    </row>
    <row r="18822" spans="2:29">
      <c r="B18822" s="136"/>
      <c r="E18822" s="136"/>
      <c r="H18822" s="136"/>
      <c r="K18822" s="136"/>
      <c r="O18822" s="136"/>
      <c r="T18822" s="136"/>
      <c r="W18822" s="136"/>
      <c r="Z18822" s="136"/>
      <c r="AC18822" s="136"/>
    </row>
    <row r="18823" spans="2:29">
      <c r="B18823" s="136"/>
      <c r="E18823" s="136"/>
      <c r="H18823" s="136"/>
      <c r="K18823" s="136"/>
      <c r="O18823" s="136"/>
      <c r="T18823" s="136"/>
      <c r="W18823" s="136"/>
      <c r="Z18823" s="136"/>
      <c r="AC18823" s="136"/>
    </row>
    <row r="18824" spans="2:29">
      <c r="B18824" s="136"/>
      <c r="E18824" s="136"/>
      <c r="H18824" s="136"/>
      <c r="K18824" s="136"/>
      <c r="O18824" s="136"/>
      <c r="T18824" s="136"/>
      <c r="W18824" s="136"/>
      <c r="Z18824" s="136"/>
      <c r="AC18824" s="136"/>
    </row>
    <row r="18825" spans="2:29">
      <c r="B18825" s="136"/>
      <c r="E18825" s="136"/>
      <c r="H18825" s="136"/>
      <c r="K18825" s="136"/>
      <c r="O18825" s="136"/>
      <c r="T18825" s="136"/>
      <c r="W18825" s="136"/>
      <c r="Z18825" s="136"/>
      <c r="AC18825" s="136"/>
    </row>
    <row r="18826" spans="2:29">
      <c r="B18826" s="136"/>
      <c r="E18826" s="136"/>
      <c r="H18826" s="136"/>
      <c r="K18826" s="136"/>
      <c r="O18826" s="136"/>
      <c r="T18826" s="136"/>
      <c r="W18826" s="136"/>
      <c r="Z18826" s="136"/>
      <c r="AC18826" s="136"/>
    </row>
    <row r="18827" spans="2:29">
      <c r="B18827" s="136"/>
      <c r="E18827" s="136"/>
      <c r="H18827" s="136"/>
      <c r="K18827" s="136"/>
      <c r="O18827" s="136"/>
      <c r="T18827" s="136"/>
      <c r="W18827" s="136"/>
      <c r="Z18827" s="136"/>
      <c r="AC18827" s="136"/>
    </row>
    <row r="18828" spans="2:29">
      <c r="B18828" s="136"/>
      <c r="E18828" s="136"/>
      <c r="H18828" s="136"/>
      <c r="K18828" s="136"/>
      <c r="O18828" s="136"/>
      <c r="T18828" s="136"/>
      <c r="W18828" s="136"/>
      <c r="Z18828" s="136"/>
      <c r="AC18828" s="136"/>
    </row>
    <row r="18829" spans="2:29">
      <c r="B18829" s="136"/>
      <c r="E18829" s="136"/>
      <c r="H18829" s="136"/>
      <c r="K18829" s="136"/>
      <c r="O18829" s="136"/>
      <c r="T18829" s="136"/>
      <c r="W18829" s="136"/>
      <c r="Z18829" s="136"/>
      <c r="AC18829" s="136"/>
    </row>
    <row r="18830" spans="2:29">
      <c r="B18830" s="136"/>
      <c r="E18830" s="136"/>
      <c r="H18830" s="136"/>
      <c r="K18830" s="136"/>
      <c r="O18830" s="136"/>
      <c r="T18830" s="136"/>
      <c r="W18830" s="136"/>
      <c r="Z18830" s="136"/>
      <c r="AC18830" s="136"/>
    </row>
    <row r="18831" spans="2:29">
      <c r="B18831" s="136"/>
      <c r="E18831" s="136"/>
      <c r="H18831" s="136"/>
      <c r="K18831" s="136"/>
      <c r="O18831" s="136"/>
      <c r="T18831" s="136"/>
      <c r="W18831" s="136"/>
      <c r="Z18831" s="136"/>
      <c r="AC18831" s="136"/>
    </row>
    <row r="18832" spans="2:29">
      <c r="B18832" s="136"/>
      <c r="E18832" s="136"/>
      <c r="H18832" s="136"/>
      <c r="K18832" s="136"/>
      <c r="O18832" s="136"/>
      <c r="T18832" s="136"/>
      <c r="W18832" s="136"/>
      <c r="Z18832" s="136"/>
      <c r="AC18832" s="136"/>
    </row>
    <row r="18833" spans="2:29">
      <c r="B18833" s="136"/>
      <c r="E18833" s="136"/>
      <c r="H18833" s="136"/>
      <c r="K18833" s="136"/>
      <c r="O18833" s="136"/>
      <c r="T18833" s="136"/>
      <c r="W18833" s="136"/>
      <c r="Z18833" s="136"/>
      <c r="AC18833" s="136"/>
    </row>
    <row r="18834" spans="2:29">
      <c r="B18834" s="136"/>
      <c r="E18834" s="136"/>
      <c r="H18834" s="136"/>
      <c r="K18834" s="136"/>
      <c r="O18834" s="136"/>
      <c r="T18834" s="136"/>
      <c r="W18834" s="136"/>
      <c r="Z18834" s="136"/>
      <c r="AC18834" s="136"/>
    </row>
    <row r="18835" spans="2:29">
      <c r="B18835" s="136"/>
      <c r="E18835" s="136"/>
      <c r="H18835" s="136"/>
      <c r="K18835" s="136"/>
      <c r="O18835" s="136"/>
      <c r="T18835" s="136"/>
      <c r="W18835" s="136"/>
      <c r="Z18835" s="136"/>
      <c r="AC18835" s="136"/>
    </row>
    <row r="18836" spans="2:29">
      <c r="B18836" s="136"/>
      <c r="E18836" s="136"/>
      <c r="H18836" s="136"/>
      <c r="K18836" s="136"/>
      <c r="O18836" s="136"/>
      <c r="T18836" s="136"/>
      <c r="W18836" s="136"/>
      <c r="Z18836" s="136"/>
      <c r="AC18836" s="136"/>
    </row>
    <row r="18837" spans="2:29">
      <c r="B18837" s="136"/>
      <c r="E18837" s="136"/>
      <c r="H18837" s="136"/>
      <c r="K18837" s="136"/>
      <c r="O18837" s="136"/>
      <c r="T18837" s="136"/>
      <c r="W18837" s="136"/>
      <c r="Z18837" s="136"/>
      <c r="AC18837" s="136"/>
    </row>
    <row r="18838" spans="2:29">
      <c r="B18838" s="136"/>
      <c r="E18838" s="136"/>
      <c r="H18838" s="136"/>
      <c r="K18838" s="136"/>
      <c r="O18838" s="136"/>
      <c r="T18838" s="136"/>
      <c r="W18838" s="136"/>
      <c r="Z18838" s="136"/>
      <c r="AC18838" s="136"/>
    </row>
    <row r="18839" spans="2:29">
      <c r="B18839" s="136"/>
      <c r="E18839" s="136"/>
      <c r="H18839" s="136"/>
      <c r="K18839" s="136"/>
      <c r="O18839" s="136"/>
      <c r="T18839" s="136"/>
      <c r="W18839" s="136"/>
      <c r="Z18839" s="136"/>
      <c r="AC18839" s="136"/>
    </row>
    <row r="18840" spans="2:29">
      <c r="B18840" s="136"/>
      <c r="E18840" s="136"/>
      <c r="H18840" s="136"/>
      <c r="K18840" s="136"/>
      <c r="O18840" s="136"/>
      <c r="T18840" s="136"/>
      <c r="W18840" s="136"/>
      <c r="Z18840" s="136"/>
      <c r="AC18840" s="136"/>
    </row>
    <row r="18841" spans="2:29">
      <c r="B18841" s="136"/>
      <c r="E18841" s="136"/>
      <c r="H18841" s="136"/>
      <c r="K18841" s="136"/>
      <c r="O18841" s="136"/>
      <c r="T18841" s="136"/>
      <c r="W18841" s="136"/>
      <c r="Z18841" s="136"/>
      <c r="AC18841" s="136"/>
    </row>
    <row r="18842" spans="2:29">
      <c r="B18842" s="136"/>
      <c r="E18842" s="136"/>
      <c r="H18842" s="136"/>
      <c r="K18842" s="136"/>
      <c r="O18842" s="136"/>
      <c r="T18842" s="136"/>
      <c r="W18842" s="136"/>
      <c r="Z18842" s="136"/>
      <c r="AC18842" s="136"/>
    </row>
    <row r="18843" spans="2:29">
      <c r="B18843" s="136"/>
      <c r="E18843" s="136"/>
      <c r="H18843" s="136"/>
      <c r="K18843" s="136"/>
      <c r="O18843" s="136"/>
      <c r="T18843" s="136"/>
      <c r="W18843" s="136"/>
      <c r="Z18843" s="136"/>
      <c r="AC18843" s="136"/>
    </row>
    <row r="18844" spans="2:29">
      <c r="B18844" s="136"/>
      <c r="E18844" s="136"/>
      <c r="H18844" s="136"/>
      <c r="K18844" s="136"/>
      <c r="O18844" s="136"/>
      <c r="T18844" s="136"/>
      <c r="W18844" s="136"/>
      <c r="Z18844" s="136"/>
      <c r="AC18844" s="136"/>
    </row>
    <row r="18845" spans="2:29">
      <c r="B18845" s="136"/>
      <c r="E18845" s="136"/>
      <c r="H18845" s="136"/>
      <c r="K18845" s="136"/>
      <c r="O18845" s="136"/>
      <c r="T18845" s="136"/>
      <c r="W18845" s="136"/>
      <c r="Z18845" s="136"/>
      <c r="AC18845" s="136"/>
    </row>
    <row r="18846" spans="2:29">
      <c r="B18846" s="136"/>
      <c r="E18846" s="136"/>
      <c r="H18846" s="136"/>
      <c r="K18846" s="136"/>
      <c r="O18846" s="136"/>
      <c r="T18846" s="136"/>
      <c r="W18846" s="136"/>
      <c r="Z18846" s="136"/>
      <c r="AC18846" s="136"/>
    </row>
    <row r="18847" spans="2:29">
      <c r="B18847" s="136"/>
      <c r="E18847" s="136"/>
      <c r="H18847" s="136"/>
      <c r="K18847" s="136"/>
      <c r="O18847" s="136"/>
      <c r="T18847" s="136"/>
      <c r="W18847" s="136"/>
      <c r="Z18847" s="136"/>
      <c r="AC18847" s="136"/>
    </row>
    <row r="18848" spans="2:29">
      <c r="B18848" s="136"/>
      <c r="E18848" s="136"/>
      <c r="H18848" s="136"/>
      <c r="K18848" s="136"/>
      <c r="O18848" s="136"/>
      <c r="T18848" s="136"/>
      <c r="W18848" s="136"/>
      <c r="Z18848" s="136"/>
      <c r="AC18848" s="136"/>
    </row>
    <row r="18849" spans="2:29">
      <c r="B18849" s="136"/>
      <c r="E18849" s="136"/>
      <c r="H18849" s="136"/>
      <c r="K18849" s="136"/>
      <c r="O18849" s="136"/>
      <c r="T18849" s="136"/>
      <c r="W18849" s="136"/>
      <c r="Z18849" s="136"/>
      <c r="AC18849" s="136"/>
    </row>
    <row r="18850" spans="2:29">
      <c r="B18850" s="136"/>
      <c r="E18850" s="136"/>
      <c r="H18850" s="136"/>
      <c r="K18850" s="136"/>
      <c r="O18850" s="136"/>
      <c r="T18850" s="136"/>
      <c r="W18850" s="136"/>
      <c r="Z18850" s="136"/>
      <c r="AC18850" s="136"/>
    </row>
    <row r="18851" spans="2:29">
      <c r="B18851" s="136"/>
      <c r="E18851" s="136"/>
      <c r="H18851" s="136"/>
      <c r="K18851" s="136"/>
      <c r="O18851" s="136"/>
      <c r="T18851" s="136"/>
      <c r="W18851" s="136"/>
      <c r="Z18851" s="136"/>
      <c r="AC18851" s="136"/>
    </row>
    <row r="18852" spans="2:29">
      <c r="B18852" s="136"/>
      <c r="E18852" s="136"/>
      <c r="H18852" s="136"/>
      <c r="K18852" s="136"/>
      <c r="O18852" s="136"/>
      <c r="T18852" s="136"/>
      <c r="W18852" s="136"/>
      <c r="Z18852" s="136"/>
      <c r="AC18852" s="136"/>
    </row>
    <row r="18853" spans="2:29">
      <c r="B18853" s="136"/>
      <c r="E18853" s="136"/>
      <c r="H18853" s="136"/>
      <c r="K18853" s="136"/>
      <c r="O18853" s="136"/>
      <c r="T18853" s="136"/>
      <c r="W18853" s="136"/>
      <c r="Z18853" s="136"/>
      <c r="AC18853" s="136"/>
    </row>
    <row r="18854" spans="2:29">
      <c r="B18854" s="136"/>
      <c r="E18854" s="136"/>
      <c r="H18854" s="136"/>
      <c r="K18854" s="136"/>
      <c r="O18854" s="136"/>
      <c r="T18854" s="136"/>
      <c r="W18854" s="136"/>
      <c r="Z18854" s="136"/>
      <c r="AC18854" s="136"/>
    </row>
    <row r="18855" spans="2:29">
      <c r="B18855" s="136"/>
      <c r="E18855" s="136"/>
      <c r="H18855" s="136"/>
      <c r="K18855" s="136"/>
      <c r="O18855" s="136"/>
      <c r="T18855" s="136"/>
      <c r="W18855" s="136"/>
      <c r="Z18855" s="136"/>
      <c r="AC18855" s="136"/>
    </row>
    <row r="18856" spans="2:29">
      <c r="B18856" s="136"/>
      <c r="E18856" s="136"/>
      <c r="H18856" s="136"/>
      <c r="K18856" s="136"/>
      <c r="O18856" s="136"/>
      <c r="T18856" s="136"/>
      <c r="W18856" s="136"/>
      <c r="Z18856" s="136"/>
      <c r="AC18856" s="136"/>
    </row>
    <row r="18857" spans="2:29">
      <c r="B18857" s="136"/>
      <c r="E18857" s="136"/>
      <c r="H18857" s="136"/>
      <c r="K18857" s="136"/>
      <c r="O18857" s="136"/>
      <c r="T18857" s="136"/>
      <c r="W18857" s="136"/>
      <c r="Z18857" s="136"/>
      <c r="AC18857" s="136"/>
    </row>
    <row r="18858" spans="2:29">
      <c r="B18858" s="136"/>
      <c r="E18858" s="136"/>
      <c r="H18858" s="136"/>
      <c r="K18858" s="136"/>
      <c r="O18858" s="136"/>
      <c r="T18858" s="136"/>
      <c r="W18858" s="136"/>
      <c r="Z18858" s="136"/>
      <c r="AC18858" s="136"/>
    </row>
    <row r="18859" spans="2:29">
      <c r="B18859" s="136"/>
      <c r="E18859" s="136"/>
      <c r="H18859" s="136"/>
      <c r="K18859" s="136"/>
      <c r="O18859" s="136"/>
      <c r="T18859" s="136"/>
      <c r="W18859" s="136"/>
      <c r="Z18859" s="136"/>
      <c r="AC18859" s="136"/>
    </row>
    <row r="18860" spans="2:29">
      <c r="B18860" s="136"/>
      <c r="E18860" s="136"/>
      <c r="H18860" s="136"/>
      <c r="K18860" s="136"/>
      <c r="O18860" s="136"/>
      <c r="T18860" s="136"/>
      <c r="W18860" s="136"/>
      <c r="Z18860" s="136"/>
      <c r="AC18860" s="136"/>
    </row>
    <row r="18861" spans="2:29">
      <c r="B18861" s="136"/>
      <c r="E18861" s="136"/>
      <c r="H18861" s="136"/>
      <c r="K18861" s="136"/>
      <c r="O18861" s="136"/>
      <c r="T18861" s="136"/>
      <c r="W18861" s="136"/>
      <c r="Z18861" s="136"/>
      <c r="AC18861" s="136"/>
    </row>
    <row r="18862" spans="2:29">
      <c r="B18862" s="136"/>
      <c r="E18862" s="136"/>
      <c r="H18862" s="136"/>
      <c r="K18862" s="136"/>
      <c r="O18862" s="136"/>
      <c r="T18862" s="136"/>
      <c r="W18862" s="136"/>
      <c r="Z18862" s="136"/>
      <c r="AC18862" s="136"/>
    </row>
    <row r="18863" spans="2:29">
      <c r="B18863" s="136"/>
      <c r="E18863" s="136"/>
      <c r="H18863" s="136"/>
      <c r="K18863" s="136"/>
      <c r="O18863" s="136"/>
      <c r="T18863" s="136"/>
      <c r="W18863" s="136"/>
      <c r="Z18863" s="136"/>
      <c r="AC18863" s="136"/>
    </row>
    <row r="18864" spans="2:29">
      <c r="B18864" s="136"/>
      <c r="E18864" s="136"/>
      <c r="H18864" s="136"/>
      <c r="K18864" s="136"/>
      <c r="O18864" s="136"/>
      <c r="T18864" s="136"/>
      <c r="W18864" s="136"/>
      <c r="Z18864" s="136"/>
      <c r="AC18864" s="136"/>
    </row>
    <row r="18865" spans="2:29">
      <c r="B18865" s="136"/>
      <c r="E18865" s="136"/>
      <c r="H18865" s="136"/>
      <c r="K18865" s="136"/>
      <c r="O18865" s="136"/>
      <c r="T18865" s="136"/>
      <c r="W18865" s="136"/>
      <c r="Z18865" s="136"/>
      <c r="AC18865" s="136"/>
    </row>
    <row r="18866" spans="2:29">
      <c r="B18866" s="136"/>
      <c r="E18866" s="136"/>
      <c r="H18866" s="136"/>
      <c r="K18866" s="136"/>
      <c r="O18866" s="136"/>
      <c r="T18866" s="136"/>
      <c r="W18866" s="136"/>
      <c r="Z18866" s="136"/>
      <c r="AC18866" s="136"/>
    </row>
    <row r="18867" spans="2:29">
      <c r="B18867" s="136"/>
      <c r="E18867" s="136"/>
      <c r="H18867" s="136"/>
      <c r="K18867" s="136"/>
      <c r="O18867" s="136"/>
      <c r="T18867" s="136"/>
      <c r="W18867" s="136"/>
      <c r="Z18867" s="136"/>
      <c r="AC18867" s="136"/>
    </row>
    <row r="18868" spans="2:29">
      <c r="B18868" s="136"/>
      <c r="E18868" s="136"/>
      <c r="H18868" s="136"/>
      <c r="K18868" s="136"/>
      <c r="O18868" s="136"/>
      <c r="T18868" s="136"/>
      <c r="W18868" s="136"/>
      <c r="Z18868" s="136"/>
      <c r="AC18868" s="136"/>
    </row>
    <row r="18869" spans="2:29">
      <c r="B18869" s="136"/>
      <c r="E18869" s="136"/>
      <c r="H18869" s="136"/>
      <c r="K18869" s="136"/>
      <c r="O18869" s="136"/>
      <c r="T18869" s="136"/>
      <c r="W18869" s="136"/>
      <c r="Z18869" s="136"/>
      <c r="AC18869" s="136"/>
    </row>
    <row r="18870" spans="2:29">
      <c r="B18870" s="136"/>
      <c r="E18870" s="136"/>
      <c r="H18870" s="136"/>
      <c r="K18870" s="136"/>
      <c r="O18870" s="136"/>
      <c r="T18870" s="136"/>
      <c r="W18870" s="136"/>
      <c r="Z18870" s="136"/>
      <c r="AC18870" s="136"/>
    </row>
    <row r="18871" spans="2:29">
      <c r="B18871" s="136"/>
      <c r="E18871" s="136"/>
      <c r="H18871" s="136"/>
      <c r="K18871" s="136"/>
      <c r="O18871" s="136"/>
      <c r="T18871" s="136"/>
      <c r="W18871" s="136"/>
      <c r="Z18871" s="136"/>
      <c r="AC18871" s="136"/>
    </row>
    <row r="18872" spans="2:29">
      <c r="B18872" s="136"/>
      <c r="E18872" s="136"/>
      <c r="H18872" s="136"/>
      <c r="K18872" s="136"/>
      <c r="O18872" s="136"/>
      <c r="T18872" s="136"/>
      <c r="W18872" s="136"/>
      <c r="Z18872" s="136"/>
      <c r="AC18872" s="136"/>
    </row>
    <row r="18873" spans="2:29">
      <c r="B18873" s="136"/>
      <c r="E18873" s="136"/>
      <c r="H18873" s="136"/>
      <c r="K18873" s="136"/>
      <c r="O18873" s="136"/>
      <c r="T18873" s="136"/>
      <c r="W18873" s="136"/>
      <c r="Z18873" s="136"/>
      <c r="AC18873" s="136"/>
    </row>
    <row r="18874" spans="2:29">
      <c r="B18874" s="136"/>
      <c r="E18874" s="136"/>
      <c r="H18874" s="136"/>
      <c r="K18874" s="136"/>
      <c r="O18874" s="136"/>
      <c r="T18874" s="136"/>
      <c r="W18874" s="136"/>
      <c r="Z18874" s="136"/>
      <c r="AC18874" s="136"/>
    </row>
    <row r="18875" spans="2:29">
      <c r="B18875" s="136"/>
      <c r="E18875" s="136"/>
      <c r="H18875" s="136"/>
      <c r="K18875" s="136"/>
      <c r="O18875" s="136"/>
      <c r="T18875" s="136"/>
      <c r="W18875" s="136"/>
      <c r="Z18875" s="136"/>
      <c r="AC18875" s="136"/>
    </row>
    <row r="18876" spans="2:29">
      <c r="B18876" s="136"/>
      <c r="E18876" s="136"/>
      <c r="H18876" s="136"/>
      <c r="K18876" s="136"/>
      <c r="O18876" s="136"/>
      <c r="T18876" s="136"/>
      <c r="W18876" s="136"/>
      <c r="Z18876" s="136"/>
      <c r="AC18876" s="136"/>
    </row>
    <row r="18877" spans="2:29">
      <c r="B18877" s="136"/>
      <c r="E18877" s="136"/>
      <c r="H18877" s="136"/>
      <c r="K18877" s="136"/>
      <c r="O18877" s="136"/>
      <c r="T18877" s="136"/>
      <c r="W18877" s="136"/>
      <c r="Z18877" s="136"/>
      <c r="AC18877" s="136"/>
    </row>
    <row r="18878" spans="2:29">
      <c r="B18878" s="136"/>
      <c r="E18878" s="136"/>
      <c r="H18878" s="136"/>
      <c r="K18878" s="136"/>
      <c r="O18878" s="136"/>
      <c r="T18878" s="136"/>
      <c r="W18878" s="136"/>
      <c r="Z18878" s="136"/>
      <c r="AC18878" s="136"/>
    </row>
    <row r="18879" spans="2:29">
      <c r="B18879" s="136"/>
      <c r="E18879" s="136"/>
      <c r="H18879" s="136"/>
      <c r="K18879" s="136"/>
      <c r="O18879" s="136"/>
      <c r="T18879" s="136"/>
      <c r="W18879" s="136"/>
      <c r="Z18879" s="136"/>
      <c r="AC18879" s="136"/>
    </row>
    <row r="18880" spans="2:29">
      <c r="B18880" s="136"/>
      <c r="E18880" s="136"/>
      <c r="H18880" s="136"/>
      <c r="K18880" s="136"/>
      <c r="O18880" s="136"/>
      <c r="T18880" s="136"/>
      <c r="W18880" s="136"/>
      <c r="Z18880" s="136"/>
      <c r="AC18880" s="136"/>
    </row>
    <row r="18881" spans="2:29">
      <c r="B18881" s="136"/>
      <c r="E18881" s="136"/>
      <c r="H18881" s="136"/>
      <c r="K18881" s="136"/>
      <c r="O18881" s="136"/>
      <c r="T18881" s="136"/>
      <c r="W18881" s="136"/>
      <c r="Z18881" s="136"/>
      <c r="AC18881" s="136"/>
    </row>
    <row r="18882" spans="2:29">
      <c r="B18882" s="136"/>
      <c r="E18882" s="136"/>
      <c r="H18882" s="136"/>
      <c r="K18882" s="136"/>
      <c r="O18882" s="136"/>
      <c r="T18882" s="136"/>
      <c r="W18882" s="136"/>
      <c r="Z18882" s="136"/>
      <c r="AC18882" s="136"/>
    </row>
    <row r="18883" spans="2:29">
      <c r="B18883" s="136"/>
      <c r="E18883" s="136"/>
      <c r="H18883" s="136"/>
      <c r="K18883" s="136"/>
      <c r="O18883" s="136"/>
      <c r="T18883" s="136"/>
      <c r="W18883" s="136"/>
      <c r="Z18883" s="136"/>
      <c r="AC18883" s="136"/>
    </row>
    <row r="18884" spans="2:29">
      <c r="B18884" s="136"/>
      <c r="E18884" s="136"/>
      <c r="H18884" s="136"/>
      <c r="K18884" s="136"/>
      <c r="O18884" s="136"/>
      <c r="T18884" s="136"/>
      <c r="W18884" s="136"/>
      <c r="Z18884" s="136"/>
      <c r="AC18884" s="136"/>
    </row>
    <row r="18885" spans="2:29">
      <c r="B18885" s="136"/>
      <c r="E18885" s="136"/>
      <c r="H18885" s="136"/>
      <c r="K18885" s="136"/>
      <c r="O18885" s="136"/>
      <c r="T18885" s="136"/>
      <c r="W18885" s="136"/>
      <c r="Z18885" s="136"/>
      <c r="AC18885" s="136"/>
    </row>
    <row r="18886" spans="2:29">
      <c r="B18886" s="136"/>
      <c r="E18886" s="136"/>
      <c r="H18886" s="136"/>
      <c r="K18886" s="136"/>
      <c r="O18886" s="136"/>
      <c r="T18886" s="136"/>
      <c r="W18886" s="136"/>
      <c r="Z18886" s="136"/>
      <c r="AC18886" s="136"/>
    </row>
    <row r="18887" spans="2:29">
      <c r="B18887" s="136"/>
      <c r="E18887" s="136"/>
      <c r="H18887" s="136"/>
      <c r="K18887" s="136"/>
      <c r="O18887" s="136"/>
      <c r="T18887" s="136"/>
      <c r="W18887" s="136"/>
      <c r="Z18887" s="136"/>
      <c r="AC18887" s="136"/>
    </row>
    <row r="18888" spans="2:29">
      <c r="B18888" s="136"/>
      <c r="E18888" s="136"/>
      <c r="H18888" s="136"/>
      <c r="K18888" s="136"/>
      <c r="O18888" s="136"/>
      <c r="T18888" s="136"/>
      <c r="W18888" s="136"/>
      <c r="Z18888" s="136"/>
      <c r="AC18888" s="136"/>
    </row>
    <row r="18889" spans="2:29">
      <c r="B18889" s="136"/>
      <c r="E18889" s="136"/>
      <c r="H18889" s="136"/>
      <c r="K18889" s="136"/>
      <c r="O18889" s="136"/>
      <c r="T18889" s="136"/>
      <c r="W18889" s="136"/>
      <c r="Z18889" s="136"/>
      <c r="AC18889" s="136"/>
    </row>
    <row r="18890" spans="2:29">
      <c r="B18890" s="136"/>
      <c r="E18890" s="136"/>
      <c r="H18890" s="136"/>
      <c r="K18890" s="136"/>
      <c r="O18890" s="136"/>
      <c r="T18890" s="136"/>
      <c r="W18890" s="136"/>
      <c r="Z18890" s="136"/>
      <c r="AC18890" s="136"/>
    </row>
    <row r="18891" spans="2:29">
      <c r="B18891" s="136"/>
      <c r="E18891" s="136"/>
      <c r="H18891" s="136"/>
      <c r="K18891" s="136"/>
      <c r="O18891" s="136"/>
      <c r="T18891" s="136"/>
      <c r="W18891" s="136"/>
      <c r="Z18891" s="136"/>
      <c r="AC18891" s="136"/>
    </row>
    <row r="18892" spans="2:29">
      <c r="B18892" s="136"/>
      <c r="E18892" s="136"/>
      <c r="H18892" s="136"/>
      <c r="K18892" s="136"/>
      <c r="O18892" s="136"/>
      <c r="T18892" s="136"/>
      <c r="W18892" s="136"/>
      <c r="Z18892" s="136"/>
      <c r="AC18892" s="136"/>
    </row>
    <row r="18893" spans="2:29">
      <c r="B18893" s="136"/>
      <c r="E18893" s="136"/>
      <c r="H18893" s="136"/>
      <c r="K18893" s="136"/>
      <c r="O18893" s="136"/>
      <c r="T18893" s="136"/>
      <c r="W18893" s="136"/>
      <c r="Z18893" s="136"/>
      <c r="AC18893" s="136"/>
    </row>
    <row r="18894" spans="2:29">
      <c r="B18894" s="136"/>
      <c r="E18894" s="136"/>
      <c r="H18894" s="136"/>
      <c r="K18894" s="136"/>
      <c r="O18894" s="136"/>
      <c r="T18894" s="136"/>
      <c r="W18894" s="136"/>
      <c r="Z18894" s="136"/>
      <c r="AC18894" s="136"/>
    </row>
    <row r="18895" spans="2:29">
      <c r="B18895" s="136"/>
      <c r="E18895" s="136"/>
      <c r="H18895" s="136"/>
      <c r="K18895" s="136"/>
      <c r="O18895" s="136"/>
      <c r="T18895" s="136"/>
      <c r="W18895" s="136"/>
      <c r="Z18895" s="136"/>
      <c r="AC18895" s="136"/>
    </row>
    <row r="18896" spans="2:29">
      <c r="B18896" s="136"/>
      <c r="E18896" s="136"/>
      <c r="H18896" s="136"/>
      <c r="K18896" s="136"/>
      <c r="O18896" s="136"/>
      <c r="T18896" s="136"/>
      <c r="W18896" s="136"/>
      <c r="Z18896" s="136"/>
      <c r="AC18896" s="136"/>
    </row>
    <row r="18897" spans="2:29">
      <c r="B18897" s="136"/>
      <c r="E18897" s="136"/>
      <c r="H18897" s="136"/>
      <c r="K18897" s="136"/>
      <c r="O18897" s="136"/>
      <c r="T18897" s="136"/>
      <c r="W18897" s="136"/>
      <c r="Z18897" s="136"/>
      <c r="AC18897" s="136"/>
    </row>
    <row r="18898" spans="2:29">
      <c r="B18898" s="136"/>
      <c r="E18898" s="136"/>
      <c r="H18898" s="136"/>
      <c r="K18898" s="136"/>
      <c r="O18898" s="136"/>
      <c r="T18898" s="136"/>
      <c r="W18898" s="136"/>
      <c r="Z18898" s="136"/>
      <c r="AC18898" s="136"/>
    </row>
    <row r="18899" spans="2:29">
      <c r="B18899" s="136"/>
      <c r="E18899" s="136"/>
      <c r="H18899" s="136"/>
      <c r="K18899" s="136"/>
      <c r="O18899" s="136"/>
      <c r="T18899" s="136"/>
      <c r="W18899" s="136"/>
      <c r="Z18899" s="136"/>
      <c r="AC18899" s="136"/>
    </row>
    <row r="18900" spans="2:29">
      <c r="B18900" s="136"/>
      <c r="E18900" s="136"/>
      <c r="H18900" s="136"/>
      <c r="K18900" s="136"/>
      <c r="O18900" s="136"/>
      <c r="T18900" s="136"/>
      <c r="W18900" s="136"/>
      <c r="Z18900" s="136"/>
      <c r="AC18900" s="136"/>
    </row>
    <row r="18901" spans="2:29">
      <c r="B18901" s="136"/>
      <c r="E18901" s="136"/>
      <c r="H18901" s="136"/>
      <c r="K18901" s="136"/>
      <c r="O18901" s="136"/>
      <c r="T18901" s="136"/>
      <c r="W18901" s="136"/>
      <c r="Z18901" s="136"/>
      <c r="AC18901" s="136"/>
    </row>
    <row r="18902" spans="2:29">
      <c r="B18902" s="136"/>
      <c r="E18902" s="136"/>
      <c r="H18902" s="136"/>
      <c r="K18902" s="136"/>
      <c r="O18902" s="136"/>
      <c r="T18902" s="136"/>
      <c r="W18902" s="136"/>
      <c r="Z18902" s="136"/>
      <c r="AC18902" s="136"/>
    </row>
    <row r="18903" spans="2:29">
      <c r="B18903" s="136"/>
      <c r="E18903" s="136"/>
      <c r="H18903" s="136"/>
      <c r="K18903" s="136"/>
      <c r="O18903" s="136"/>
      <c r="T18903" s="136"/>
      <c r="W18903" s="136"/>
      <c r="Z18903" s="136"/>
      <c r="AC18903" s="136"/>
    </row>
    <row r="18904" spans="2:29">
      <c r="B18904" s="136"/>
      <c r="E18904" s="136"/>
      <c r="H18904" s="136"/>
      <c r="K18904" s="136"/>
      <c r="O18904" s="136"/>
      <c r="T18904" s="136"/>
      <c r="W18904" s="136"/>
      <c r="Z18904" s="136"/>
      <c r="AC18904" s="136"/>
    </row>
    <row r="18905" spans="2:29">
      <c r="B18905" s="136"/>
      <c r="E18905" s="136"/>
      <c r="H18905" s="136"/>
      <c r="K18905" s="136"/>
      <c r="O18905" s="136"/>
      <c r="T18905" s="136"/>
      <c r="W18905" s="136"/>
      <c r="Z18905" s="136"/>
      <c r="AC18905" s="136"/>
    </row>
    <row r="18906" spans="2:29">
      <c r="B18906" s="136"/>
      <c r="E18906" s="136"/>
      <c r="H18906" s="136"/>
      <c r="K18906" s="136"/>
      <c r="O18906" s="136"/>
      <c r="T18906" s="136"/>
      <c r="W18906" s="136"/>
      <c r="Z18906" s="136"/>
      <c r="AC18906" s="136"/>
    </row>
    <row r="18907" spans="2:29">
      <c r="B18907" s="136"/>
      <c r="E18907" s="136"/>
      <c r="H18907" s="136"/>
      <c r="K18907" s="136"/>
      <c r="O18907" s="136"/>
      <c r="T18907" s="136"/>
      <c r="W18907" s="136"/>
      <c r="Z18907" s="136"/>
      <c r="AC18907" s="136"/>
    </row>
    <row r="18908" spans="2:29">
      <c r="B18908" s="136"/>
      <c r="E18908" s="136"/>
      <c r="H18908" s="136"/>
      <c r="K18908" s="136"/>
      <c r="O18908" s="136"/>
      <c r="T18908" s="136"/>
      <c r="W18908" s="136"/>
      <c r="Z18908" s="136"/>
      <c r="AC18908" s="136"/>
    </row>
    <row r="18909" spans="2:29">
      <c r="B18909" s="136"/>
      <c r="E18909" s="136"/>
      <c r="H18909" s="136"/>
      <c r="K18909" s="136"/>
      <c r="O18909" s="136"/>
      <c r="T18909" s="136"/>
      <c r="W18909" s="136"/>
      <c r="Z18909" s="136"/>
      <c r="AC18909" s="136"/>
    </row>
    <row r="18910" spans="2:29">
      <c r="B18910" s="136"/>
      <c r="E18910" s="136"/>
      <c r="H18910" s="136"/>
      <c r="K18910" s="136"/>
      <c r="O18910" s="136"/>
      <c r="T18910" s="136"/>
      <c r="W18910" s="136"/>
      <c r="Z18910" s="136"/>
      <c r="AC18910" s="136"/>
    </row>
    <row r="18911" spans="2:29">
      <c r="B18911" s="136"/>
      <c r="E18911" s="136"/>
      <c r="H18911" s="136"/>
      <c r="K18911" s="136"/>
      <c r="O18911" s="136"/>
      <c r="T18911" s="136"/>
      <c r="W18911" s="136"/>
      <c r="Z18911" s="136"/>
      <c r="AC18911" s="136"/>
    </row>
    <row r="18912" spans="2:29">
      <c r="B18912" s="136"/>
      <c r="E18912" s="136"/>
      <c r="H18912" s="136"/>
      <c r="K18912" s="136"/>
      <c r="O18912" s="136"/>
      <c r="T18912" s="136"/>
      <c r="W18912" s="136"/>
      <c r="Z18912" s="136"/>
      <c r="AC18912" s="136"/>
    </row>
    <row r="18913" spans="2:29">
      <c r="B18913" s="136"/>
      <c r="E18913" s="136"/>
      <c r="H18913" s="136"/>
      <c r="K18913" s="136"/>
      <c r="O18913" s="136"/>
      <c r="T18913" s="136"/>
      <c r="W18913" s="136"/>
      <c r="Z18913" s="136"/>
      <c r="AC18913" s="136"/>
    </row>
    <row r="18914" spans="2:29">
      <c r="B18914" s="136"/>
      <c r="E18914" s="136"/>
      <c r="H18914" s="136"/>
      <c r="K18914" s="136"/>
      <c r="O18914" s="136"/>
      <c r="T18914" s="136"/>
      <c r="W18914" s="136"/>
      <c r="Z18914" s="136"/>
      <c r="AC18914" s="136"/>
    </row>
    <row r="18915" spans="2:29">
      <c r="B18915" s="136"/>
      <c r="E18915" s="136"/>
      <c r="H18915" s="136"/>
      <c r="K18915" s="136"/>
      <c r="O18915" s="136"/>
      <c r="T18915" s="136"/>
      <c r="W18915" s="136"/>
      <c r="Z18915" s="136"/>
      <c r="AC18915" s="136"/>
    </row>
    <row r="18916" spans="2:29">
      <c r="B18916" s="136"/>
      <c r="E18916" s="136"/>
      <c r="H18916" s="136"/>
      <c r="K18916" s="136"/>
      <c r="O18916" s="136"/>
      <c r="T18916" s="136"/>
      <c r="W18916" s="136"/>
      <c r="Z18916" s="136"/>
      <c r="AC18916" s="136"/>
    </row>
    <row r="18917" spans="2:29">
      <c r="B18917" s="136"/>
      <c r="E18917" s="136"/>
      <c r="H18917" s="136"/>
      <c r="K18917" s="136"/>
      <c r="O18917" s="136"/>
      <c r="T18917" s="136"/>
      <c r="W18917" s="136"/>
      <c r="Z18917" s="136"/>
      <c r="AC18917" s="136"/>
    </row>
    <row r="18918" spans="2:29">
      <c r="B18918" s="136"/>
      <c r="E18918" s="136"/>
      <c r="H18918" s="136"/>
      <c r="K18918" s="136"/>
      <c r="O18918" s="136"/>
      <c r="T18918" s="136"/>
      <c r="W18918" s="136"/>
      <c r="Z18918" s="136"/>
      <c r="AC18918" s="136"/>
    </row>
    <row r="18919" spans="2:29">
      <c r="B18919" s="136"/>
      <c r="E18919" s="136"/>
      <c r="H18919" s="136"/>
      <c r="K18919" s="136"/>
      <c r="O18919" s="136"/>
      <c r="T18919" s="136"/>
      <c r="W18919" s="136"/>
      <c r="Z18919" s="136"/>
      <c r="AC18919" s="136"/>
    </row>
    <row r="18920" spans="2:29">
      <c r="B18920" s="136"/>
      <c r="E18920" s="136"/>
      <c r="H18920" s="136"/>
      <c r="K18920" s="136"/>
      <c r="O18920" s="136"/>
      <c r="T18920" s="136"/>
      <c r="W18920" s="136"/>
      <c r="Z18920" s="136"/>
      <c r="AC18920" s="136"/>
    </row>
    <row r="18921" spans="2:29">
      <c r="B18921" s="136"/>
      <c r="E18921" s="136"/>
      <c r="H18921" s="136"/>
      <c r="K18921" s="136"/>
      <c r="O18921" s="136"/>
      <c r="T18921" s="136"/>
      <c r="W18921" s="136"/>
      <c r="Z18921" s="136"/>
      <c r="AC18921" s="136"/>
    </row>
    <row r="18922" spans="2:29">
      <c r="B18922" s="136"/>
      <c r="E18922" s="136"/>
      <c r="H18922" s="136"/>
      <c r="K18922" s="136"/>
      <c r="O18922" s="136"/>
      <c r="T18922" s="136"/>
      <c r="W18922" s="136"/>
      <c r="Z18922" s="136"/>
      <c r="AC18922" s="136"/>
    </row>
    <row r="18923" spans="2:29">
      <c r="B18923" s="136"/>
      <c r="E18923" s="136"/>
      <c r="H18923" s="136"/>
      <c r="K18923" s="136"/>
      <c r="O18923" s="136"/>
      <c r="T18923" s="136"/>
      <c r="W18923" s="136"/>
      <c r="Z18923" s="136"/>
      <c r="AC18923" s="136"/>
    </row>
    <row r="18924" spans="2:29">
      <c r="B18924" s="136"/>
      <c r="E18924" s="136"/>
      <c r="H18924" s="136"/>
      <c r="K18924" s="136"/>
      <c r="O18924" s="136"/>
      <c r="T18924" s="136"/>
      <c r="W18924" s="136"/>
      <c r="Z18924" s="136"/>
      <c r="AC18924" s="136"/>
    </row>
    <row r="18925" spans="2:29">
      <c r="B18925" s="136"/>
      <c r="E18925" s="136"/>
      <c r="H18925" s="136"/>
      <c r="K18925" s="136"/>
      <c r="O18925" s="136"/>
      <c r="T18925" s="136"/>
      <c r="W18925" s="136"/>
      <c r="Z18925" s="136"/>
      <c r="AC18925" s="136"/>
    </row>
    <row r="18926" spans="2:29">
      <c r="B18926" s="136"/>
      <c r="E18926" s="136"/>
      <c r="H18926" s="136"/>
      <c r="K18926" s="136"/>
      <c r="O18926" s="136"/>
      <c r="T18926" s="136"/>
      <c r="W18926" s="136"/>
      <c r="Z18926" s="136"/>
      <c r="AC18926" s="136"/>
    </row>
    <row r="18927" spans="2:29">
      <c r="B18927" s="136"/>
      <c r="E18927" s="136"/>
      <c r="H18927" s="136"/>
      <c r="K18927" s="136"/>
      <c r="O18927" s="136"/>
      <c r="T18927" s="136"/>
      <c r="W18927" s="136"/>
      <c r="Z18927" s="136"/>
      <c r="AC18927" s="136"/>
    </row>
    <row r="18928" spans="2:29">
      <c r="B18928" s="136"/>
      <c r="E18928" s="136"/>
      <c r="H18928" s="136"/>
      <c r="K18928" s="136"/>
      <c r="O18928" s="136"/>
      <c r="T18928" s="136"/>
      <c r="W18928" s="136"/>
      <c r="Z18928" s="136"/>
      <c r="AC18928" s="136"/>
    </row>
    <row r="18929" spans="2:29">
      <c r="B18929" s="136"/>
      <c r="E18929" s="136"/>
      <c r="H18929" s="136"/>
      <c r="K18929" s="136"/>
      <c r="O18929" s="136"/>
      <c r="T18929" s="136"/>
      <c r="W18929" s="136"/>
      <c r="Z18929" s="136"/>
      <c r="AC18929" s="136"/>
    </row>
    <row r="18930" spans="2:29">
      <c r="B18930" s="136"/>
      <c r="E18930" s="136"/>
      <c r="H18930" s="136"/>
      <c r="K18930" s="136"/>
      <c r="O18930" s="136"/>
      <c r="T18930" s="136"/>
      <c r="W18930" s="136"/>
      <c r="Z18930" s="136"/>
      <c r="AC18930" s="136"/>
    </row>
    <row r="18931" spans="2:29">
      <c r="B18931" s="136"/>
      <c r="E18931" s="136"/>
      <c r="H18931" s="136"/>
      <c r="K18931" s="136"/>
      <c r="O18931" s="136"/>
      <c r="T18931" s="136"/>
      <c r="W18931" s="136"/>
      <c r="Z18931" s="136"/>
      <c r="AC18931" s="136"/>
    </row>
    <row r="18932" spans="2:29">
      <c r="B18932" s="136"/>
      <c r="E18932" s="136"/>
      <c r="H18932" s="136"/>
      <c r="K18932" s="136"/>
      <c r="O18932" s="136"/>
      <c r="T18932" s="136"/>
      <c r="W18932" s="136"/>
      <c r="Z18932" s="136"/>
      <c r="AC18932" s="136"/>
    </row>
    <row r="18933" spans="2:29">
      <c r="B18933" s="136"/>
      <c r="E18933" s="136"/>
      <c r="H18933" s="136"/>
      <c r="K18933" s="136"/>
      <c r="O18933" s="136"/>
      <c r="T18933" s="136"/>
      <c r="W18933" s="136"/>
      <c r="Z18933" s="136"/>
      <c r="AC18933" s="136"/>
    </row>
    <row r="18934" spans="2:29">
      <c r="B18934" s="136"/>
      <c r="E18934" s="136"/>
      <c r="H18934" s="136"/>
      <c r="K18934" s="136"/>
      <c r="O18934" s="136"/>
      <c r="T18934" s="136"/>
      <c r="W18934" s="136"/>
      <c r="Z18934" s="136"/>
      <c r="AC18934" s="136"/>
    </row>
    <row r="18935" spans="2:29">
      <c r="B18935" s="136"/>
      <c r="E18935" s="136"/>
      <c r="H18935" s="136"/>
      <c r="K18935" s="136"/>
      <c r="O18935" s="136"/>
      <c r="T18935" s="136"/>
      <c r="W18935" s="136"/>
      <c r="Z18935" s="136"/>
      <c r="AC18935" s="136"/>
    </row>
    <row r="18936" spans="2:29">
      <c r="B18936" s="136"/>
      <c r="E18936" s="136"/>
      <c r="H18936" s="136"/>
      <c r="K18936" s="136"/>
      <c r="O18936" s="136"/>
      <c r="T18936" s="136"/>
      <c r="W18936" s="136"/>
      <c r="Z18936" s="136"/>
      <c r="AC18936" s="136"/>
    </row>
    <row r="18937" spans="2:29">
      <c r="B18937" s="136"/>
      <c r="E18937" s="136"/>
      <c r="H18937" s="136"/>
      <c r="K18937" s="136"/>
      <c r="O18937" s="136"/>
      <c r="T18937" s="136"/>
      <c r="W18937" s="136"/>
      <c r="Z18937" s="136"/>
      <c r="AC18937" s="136"/>
    </row>
    <row r="18938" spans="2:29">
      <c r="B18938" s="136"/>
      <c r="E18938" s="136"/>
      <c r="H18938" s="136"/>
      <c r="K18938" s="136"/>
      <c r="O18938" s="136"/>
      <c r="T18938" s="136"/>
      <c r="W18938" s="136"/>
      <c r="Z18938" s="136"/>
      <c r="AC18938" s="136"/>
    </row>
    <row r="18939" spans="2:29">
      <c r="B18939" s="136"/>
      <c r="E18939" s="136"/>
      <c r="H18939" s="136"/>
      <c r="K18939" s="136"/>
      <c r="O18939" s="136"/>
      <c r="T18939" s="136"/>
      <c r="W18939" s="136"/>
      <c r="Z18939" s="136"/>
      <c r="AC18939" s="136"/>
    </row>
    <row r="18940" spans="2:29">
      <c r="B18940" s="136"/>
      <c r="E18940" s="136"/>
      <c r="H18940" s="136"/>
      <c r="K18940" s="136"/>
      <c r="O18940" s="136"/>
      <c r="T18940" s="136"/>
      <c r="W18940" s="136"/>
      <c r="Z18940" s="136"/>
      <c r="AC18940" s="136"/>
    </row>
    <row r="18941" spans="2:29">
      <c r="B18941" s="136"/>
      <c r="E18941" s="136"/>
      <c r="H18941" s="136"/>
      <c r="K18941" s="136"/>
      <c r="O18941" s="136"/>
      <c r="T18941" s="136"/>
      <c r="W18941" s="136"/>
      <c r="Z18941" s="136"/>
      <c r="AC18941" s="136"/>
    </row>
    <row r="18942" spans="2:29">
      <c r="B18942" s="136"/>
      <c r="E18942" s="136"/>
      <c r="H18942" s="136"/>
      <c r="K18942" s="136"/>
      <c r="O18942" s="136"/>
      <c r="T18942" s="136"/>
      <c r="W18942" s="136"/>
      <c r="Z18942" s="136"/>
      <c r="AC18942" s="136"/>
    </row>
    <row r="18943" spans="2:29">
      <c r="B18943" s="136"/>
      <c r="E18943" s="136"/>
      <c r="H18943" s="136"/>
      <c r="K18943" s="136"/>
      <c r="O18943" s="136"/>
      <c r="T18943" s="136"/>
      <c r="W18943" s="136"/>
      <c r="Z18943" s="136"/>
      <c r="AC18943" s="136"/>
    </row>
    <row r="18944" spans="2:29">
      <c r="B18944" s="136"/>
      <c r="E18944" s="136"/>
      <c r="H18944" s="136"/>
      <c r="K18944" s="136"/>
      <c r="O18944" s="136"/>
      <c r="T18944" s="136"/>
      <c r="W18944" s="136"/>
      <c r="Z18944" s="136"/>
      <c r="AC18944" s="136"/>
    </row>
    <row r="18945" spans="2:29">
      <c r="B18945" s="136"/>
      <c r="E18945" s="136"/>
      <c r="H18945" s="136"/>
      <c r="K18945" s="136"/>
      <c r="O18945" s="136"/>
      <c r="T18945" s="136"/>
      <c r="W18945" s="136"/>
      <c r="Z18945" s="136"/>
      <c r="AC18945" s="136"/>
    </row>
    <row r="18946" spans="2:29">
      <c r="B18946" s="136"/>
      <c r="E18946" s="136"/>
      <c r="H18946" s="136"/>
      <c r="K18946" s="136"/>
      <c r="O18946" s="136"/>
      <c r="T18946" s="136"/>
      <c r="W18946" s="136"/>
      <c r="Z18946" s="136"/>
      <c r="AC18946" s="136"/>
    </row>
    <row r="18947" spans="2:29">
      <c r="B18947" s="136"/>
      <c r="E18947" s="136"/>
      <c r="H18947" s="136"/>
      <c r="K18947" s="136"/>
      <c r="O18947" s="136"/>
      <c r="T18947" s="136"/>
      <c r="W18947" s="136"/>
      <c r="Z18947" s="136"/>
      <c r="AC18947" s="136"/>
    </row>
    <row r="18948" spans="2:29">
      <c r="B18948" s="136"/>
      <c r="E18948" s="136"/>
      <c r="H18948" s="136"/>
      <c r="K18948" s="136"/>
      <c r="O18948" s="136"/>
      <c r="T18948" s="136"/>
      <c r="W18948" s="136"/>
      <c r="Z18948" s="136"/>
      <c r="AC18948" s="136"/>
    </row>
    <row r="18949" spans="2:29">
      <c r="B18949" s="136"/>
      <c r="E18949" s="136"/>
      <c r="H18949" s="136"/>
      <c r="K18949" s="136"/>
      <c r="O18949" s="136"/>
      <c r="T18949" s="136"/>
      <c r="W18949" s="136"/>
      <c r="Z18949" s="136"/>
      <c r="AC18949" s="136"/>
    </row>
    <row r="18950" spans="2:29">
      <c r="B18950" s="136"/>
      <c r="E18950" s="136"/>
      <c r="H18950" s="136"/>
      <c r="K18950" s="136"/>
      <c r="O18950" s="136"/>
      <c r="T18950" s="136"/>
      <c r="W18950" s="136"/>
      <c r="Z18950" s="136"/>
      <c r="AC18950" s="136"/>
    </row>
    <row r="18951" spans="2:29">
      <c r="B18951" s="136"/>
      <c r="E18951" s="136"/>
      <c r="H18951" s="136"/>
      <c r="K18951" s="136"/>
      <c r="O18951" s="136"/>
      <c r="T18951" s="136"/>
      <c r="W18951" s="136"/>
      <c r="Z18951" s="136"/>
      <c r="AC18951" s="136"/>
    </row>
    <row r="18952" spans="2:29">
      <c r="B18952" s="136"/>
      <c r="E18952" s="136"/>
      <c r="H18952" s="136"/>
      <c r="K18952" s="136"/>
      <c r="O18952" s="136"/>
      <c r="T18952" s="136"/>
      <c r="W18952" s="136"/>
      <c r="Z18952" s="136"/>
      <c r="AC18952" s="136"/>
    </row>
    <row r="18953" spans="2:29">
      <c r="B18953" s="136"/>
      <c r="E18953" s="136"/>
      <c r="H18953" s="136"/>
      <c r="K18953" s="136"/>
      <c r="O18953" s="136"/>
      <c r="T18953" s="136"/>
      <c r="W18953" s="136"/>
      <c r="Z18953" s="136"/>
      <c r="AC18953" s="136"/>
    </row>
    <row r="18954" spans="2:29">
      <c r="B18954" s="136"/>
      <c r="E18954" s="136"/>
      <c r="H18954" s="136"/>
      <c r="K18954" s="136"/>
      <c r="O18954" s="136"/>
      <c r="T18954" s="136"/>
      <c r="W18954" s="136"/>
      <c r="Z18954" s="136"/>
      <c r="AC18954" s="136"/>
    </row>
    <row r="18955" spans="2:29">
      <c r="B18955" s="136"/>
      <c r="E18955" s="136"/>
      <c r="H18955" s="136"/>
      <c r="K18955" s="136"/>
      <c r="O18955" s="136"/>
      <c r="T18955" s="136"/>
      <c r="W18955" s="136"/>
      <c r="Z18955" s="136"/>
      <c r="AC18955" s="136"/>
    </row>
    <row r="18956" spans="2:29">
      <c r="B18956" s="136"/>
      <c r="E18956" s="136"/>
      <c r="H18956" s="136"/>
      <c r="K18956" s="136"/>
      <c r="O18956" s="136"/>
      <c r="T18956" s="136"/>
      <c r="W18956" s="136"/>
      <c r="Z18956" s="136"/>
      <c r="AC18956" s="136"/>
    </row>
    <row r="18957" spans="2:29">
      <c r="B18957" s="136"/>
      <c r="E18957" s="136"/>
      <c r="H18957" s="136"/>
      <c r="K18957" s="136"/>
      <c r="O18957" s="136"/>
      <c r="T18957" s="136"/>
      <c r="W18957" s="136"/>
      <c r="Z18957" s="136"/>
      <c r="AC18957" s="136"/>
    </row>
    <row r="18958" spans="2:29">
      <c r="B18958" s="136"/>
      <c r="E18958" s="136"/>
      <c r="H18958" s="136"/>
      <c r="K18958" s="136"/>
      <c r="O18958" s="136"/>
      <c r="T18958" s="136"/>
      <c r="W18958" s="136"/>
      <c r="Z18958" s="136"/>
      <c r="AC18958" s="136"/>
    </row>
    <row r="18959" spans="2:29">
      <c r="B18959" s="136"/>
      <c r="E18959" s="136"/>
      <c r="H18959" s="136"/>
      <c r="K18959" s="136"/>
      <c r="O18959" s="136"/>
      <c r="T18959" s="136"/>
      <c r="W18959" s="136"/>
      <c r="Z18959" s="136"/>
      <c r="AC18959" s="136"/>
    </row>
    <row r="18960" spans="2:29">
      <c r="B18960" s="136"/>
      <c r="E18960" s="136"/>
      <c r="H18960" s="136"/>
      <c r="K18960" s="136"/>
      <c r="O18960" s="136"/>
      <c r="T18960" s="136"/>
      <c r="W18960" s="136"/>
      <c r="Z18960" s="136"/>
      <c r="AC18960" s="136"/>
    </row>
    <row r="18961" spans="2:29">
      <c r="B18961" s="136"/>
      <c r="E18961" s="136"/>
      <c r="H18961" s="136"/>
      <c r="K18961" s="136"/>
      <c r="O18961" s="136"/>
      <c r="T18961" s="136"/>
      <c r="W18961" s="136"/>
      <c r="Z18961" s="136"/>
      <c r="AC18961" s="136"/>
    </row>
    <row r="18962" spans="2:29">
      <c r="B18962" s="136"/>
      <c r="E18962" s="136"/>
      <c r="H18962" s="136"/>
      <c r="K18962" s="136"/>
      <c r="O18962" s="136"/>
      <c r="T18962" s="136"/>
      <c r="W18962" s="136"/>
      <c r="Z18962" s="136"/>
      <c r="AC18962" s="136"/>
    </row>
    <row r="18963" spans="2:29">
      <c r="B18963" s="136"/>
      <c r="E18963" s="136"/>
      <c r="H18963" s="136"/>
      <c r="K18963" s="136"/>
      <c r="O18963" s="136"/>
      <c r="T18963" s="136"/>
      <c r="W18963" s="136"/>
      <c r="Z18963" s="136"/>
      <c r="AC18963" s="136"/>
    </row>
    <row r="18964" spans="2:29">
      <c r="B18964" s="136"/>
      <c r="E18964" s="136"/>
      <c r="H18964" s="136"/>
      <c r="K18964" s="136"/>
      <c r="O18964" s="136"/>
      <c r="T18964" s="136"/>
      <c r="W18964" s="136"/>
      <c r="Z18964" s="136"/>
      <c r="AC18964" s="136"/>
    </row>
    <row r="18965" spans="2:29">
      <c r="B18965" s="136"/>
      <c r="E18965" s="136"/>
      <c r="H18965" s="136"/>
      <c r="K18965" s="136"/>
      <c r="O18965" s="136"/>
      <c r="T18965" s="136"/>
      <c r="W18965" s="136"/>
      <c r="Z18965" s="136"/>
      <c r="AC18965" s="136"/>
    </row>
    <row r="18966" spans="2:29">
      <c r="B18966" s="136"/>
      <c r="E18966" s="136"/>
      <c r="H18966" s="136"/>
      <c r="K18966" s="136"/>
      <c r="O18966" s="136"/>
      <c r="T18966" s="136"/>
      <c r="W18966" s="136"/>
      <c r="Z18966" s="136"/>
      <c r="AC18966" s="136"/>
    </row>
    <row r="18967" spans="2:29">
      <c r="B18967" s="136"/>
      <c r="E18967" s="136"/>
      <c r="H18967" s="136"/>
      <c r="K18967" s="136"/>
      <c r="O18967" s="136"/>
      <c r="T18967" s="136"/>
      <c r="W18967" s="136"/>
      <c r="Z18967" s="136"/>
      <c r="AC18967" s="136"/>
    </row>
    <row r="18968" spans="2:29">
      <c r="B18968" s="136"/>
      <c r="E18968" s="136"/>
      <c r="H18968" s="136"/>
      <c r="K18968" s="136"/>
      <c r="O18968" s="136"/>
      <c r="T18968" s="136"/>
      <c r="W18968" s="136"/>
      <c r="Z18968" s="136"/>
      <c r="AC18968" s="136"/>
    </row>
    <row r="18969" spans="2:29">
      <c r="B18969" s="136"/>
      <c r="E18969" s="136"/>
      <c r="H18969" s="136"/>
      <c r="K18969" s="136"/>
      <c r="O18969" s="136"/>
      <c r="T18969" s="136"/>
      <c r="W18969" s="136"/>
      <c r="Z18969" s="136"/>
      <c r="AC18969" s="136"/>
    </row>
    <row r="18970" spans="2:29">
      <c r="B18970" s="136"/>
      <c r="E18970" s="136"/>
      <c r="H18970" s="136"/>
      <c r="K18970" s="136"/>
      <c r="O18970" s="136"/>
      <c r="T18970" s="136"/>
      <c r="W18970" s="136"/>
      <c r="Z18970" s="136"/>
      <c r="AC18970" s="136"/>
    </row>
    <row r="18971" spans="2:29">
      <c r="B18971" s="136"/>
      <c r="E18971" s="136"/>
      <c r="H18971" s="136"/>
      <c r="K18971" s="136"/>
      <c r="O18971" s="136"/>
      <c r="T18971" s="136"/>
      <c r="W18971" s="136"/>
      <c r="Z18971" s="136"/>
      <c r="AC18971" s="136"/>
    </row>
    <row r="18972" spans="2:29">
      <c r="B18972" s="136"/>
      <c r="E18972" s="136"/>
      <c r="H18972" s="136"/>
      <c r="K18972" s="136"/>
      <c r="O18972" s="136"/>
      <c r="T18972" s="136"/>
      <c r="W18972" s="136"/>
      <c r="Z18972" s="136"/>
      <c r="AC18972" s="136"/>
    </row>
    <row r="18973" spans="2:29">
      <c r="B18973" s="136"/>
      <c r="E18973" s="136"/>
      <c r="H18973" s="136"/>
      <c r="K18973" s="136"/>
      <c r="O18973" s="136"/>
      <c r="T18973" s="136"/>
      <c r="W18973" s="136"/>
      <c r="Z18973" s="136"/>
      <c r="AC18973" s="136"/>
    </row>
    <row r="18974" spans="2:29">
      <c r="B18974" s="136"/>
      <c r="E18974" s="136"/>
      <c r="H18974" s="136"/>
      <c r="K18974" s="136"/>
      <c r="O18974" s="136"/>
      <c r="T18974" s="136"/>
      <c r="W18974" s="136"/>
      <c r="Z18974" s="136"/>
      <c r="AC18974" s="136"/>
    </row>
    <row r="18975" spans="2:29">
      <c r="B18975" s="136"/>
      <c r="E18975" s="136"/>
      <c r="H18975" s="136"/>
      <c r="K18975" s="136"/>
      <c r="O18975" s="136"/>
      <c r="T18975" s="136"/>
      <c r="W18975" s="136"/>
      <c r="Z18975" s="136"/>
      <c r="AC18975" s="136"/>
    </row>
    <row r="18976" spans="2:29">
      <c r="B18976" s="136"/>
      <c r="E18976" s="136"/>
      <c r="H18976" s="136"/>
      <c r="K18976" s="136"/>
      <c r="O18976" s="136"/>
      <c r="T18976" s="136"/>
      <c r="W18976" s="136"/>
      <c r="Z18976" s="136"/>
      <c r="AC18976" s="136"/>
    </row>
    <row r="18977" spans="2:29">
      <c r="B18977" s="136"/>
      <c r="E18977" s="136"/>
      <c r="H18977" s="136"/>
      <c r="K18977" s="136"/>
      <c r="O18977" s="136"/>
      <c r="T18977" s="136"/>
      <c r="W18977" s="136"/>
      <c r="Z18977" s="136"/>
      <c r="AC18977" s="136"/>
    </row>
    <row r="18978" spans="2:29">
      <c r="B18978" s="136"/>
      <c r="E18978" s="136"/>
      <c r="H18978" s="136"/>
      <c r="K18978" s="136"/>
      <c r="O18978" s="136"/>
      <c r="T18978" s="136"/>
      <c r="W18978" s="136"/>
      <c r="Z18978" s="136"/>
      <c r="AC18978" s="136"/>
    </row>
    <row r="18979" spans="2:29">
      <c r="B18979" s="136"/>
      <c r="E18979" s="136"/>
      <c r="H18979" s="136"/>
      <c r="K18979" s="136"/>
      <c r="O18979" s="136"/>
      <c r="T18979" s="136"/>
      <c r="W18979" s="136"/>
      <c r="Z18979" s="136"/>
      <c r="AC18979" s="136"/>
    </row>
    <row r="18980" spans="2:29">
      <c r="B18980" s="136"/>
      <c r="E18980" s="136"/>
      <c r="H18980" s="136"/>
      <c r="K18980" s="136"/>
      <c r="O18980" s="136"/>
      <c r="T18980" s="136"/>
      <c r="W18980" s="136"/>
      <c r="Z18980" s="136"/>
      <c r="AC18980" s="136"/>
    </row>
    <row r="18981" spans="2:29">
      <c r="B18981" s="136"/>
      <c r="E18981" s="136"/>
      <c r="H18981" s="136"/>
      <c r="K18981" s="136"/>
      <c r="O18981" s="136"/>
      <c r="T18981" s="136"/>
      <c r="W18981" s="136"/>
      <c r="Z18981" s="136"/>
      <c r="AC18981" s="136"/>
    </row>
    <row r="18982" spans="2:29">
      <c r="B18982" s="136"/>
      <c r="E18982" s="136"/>
      <c r="H18982" s="136"/>
      <c r="K18982" s="136"/>
      <c r="O18982" s="136"/>
      <c r="T18982" s="136"/>
      <c r="W18982" s="136"/>
      <c r="Z18982" s="136"/>
      <c r="AC18982" s="136"/>
    </row>
    <row r="18983" spans="2:29">
      <c r="B18983" s="136"/>
      <c r="E18983" s="136"/>
      <c r="H18983" s="136"/>
      <c r="K18983" s="136"/>
      <c r="O18983" s="136"/>
      <c r="T18983" s="136"/>
      <c r="W18983" s="136"/>
      <c r="Z18983" s="136"/>
      <c r="AC18983" s="136"/>
    </row>
    <row r="18984" spans="2:29">
      <c r="B18984" s="136"/>
      <c r="E18984" s="136"/>
      <c r="H18984" s="136"/>
      <c r="K18984" s="136"/>
      <c r="O18984" s="136"/>
      <c r="T18984" s="136"/>
      <c r="W18984" s="136"/>
      <c r="Z18984" s="136"/>
      <c r="AC18984" s="136"/>
    </row>
    <row r="18985" spans="2:29">
      <c r="B18985" s="136"/>
      <c r="E18985" s="136"/>
      <c r="H18985" s="136"/>
      <c r="K18985" s="136"/>
      <c r="O18985" s="136"/>
      <c r="T18985" s="136"/>
      <c r="W18985" s="136"/>
      <c r="Z18985" s="136"/>
      <c r="AC18985" s="136"/>
    </row>
    <row r="18986" spans="2:29">
      <c r="B18986" s="136"/>
      <c r="E18986" s="136"/>
      <c r="H18986" s="136"/>
      <c r="K18986" s="136"/>
      <c r="O18986" s="136"/>
      <c r="T18986" s="136"/>
      <c r="W18986" s="136"/>
      <c r="Z18986" s="136"/>
      <c r="AC18986" s="136"/>
    </row>
    <row r="18987" spans="2:29">
      <c r="B18987" s="136"/>
      <c r="E18987" s="136"/>
      <c r="H18987" s="136"/>
      <c r="K18987" s="136"/>
      <c r="O18987" s="136"/>
      <c r="T18987" s="136"/>
      <c r="W18987" s="136"/>
      <c r="Z18987" s="136"/>
      <c r="AC18987" s="136"/>
    </row>
    <row r="18988" spans="2:29">
      <c r="B18988" s="136"/>
      <c r="E18988" s="136"/>
      <c r="H18988" s="136"/>
      <c r="K18988" s="136"/>
      <c r="O18988" s="136"/>
      <c r="T18988" s="136"/>
      <c r="W18988" s="136"/>
      <c r="Z18988" s="136"/>
      <c r="AC18988" s="136"/>
    </row>
    <row r="18989" spans="2:29">
      <c r="B18989" s="136"/>
      <c r="E18989" s="136"/>
      <c r="H18989" s="136"/>
      <c r="K18989" s="136"/>
      <c r="O18989" s="136"/>
      <c r="T18989" s="136"/>
      <c r="W18989" s="136"/>
      <c r="Z18989" s="136"/>
      <c r="AC18989" s="136"/>
    </row>
    <row r="18990" spans="2:29">
      <c r="B18990" s="136"/>
      <c r="E18990" s="136"/>
      <c r="H18990" s="136"/>
      <c r="K18990" s="136"/>
      <c r="O18990" s="136"/>
      <c r="T18990" s="136"/>
      <c r="W18990" s="136"/>
      <c r="Z18990" s="136"/>
      <c r="AC18990" s="136"/>
    </row>
    <row r="18991" spans="2:29">
      <c r="B18991" s="136"/>
      <c r="E18991" s="136"/>
      <c r="H18991" s="136"/>
      <c r="K18991" s="136"/>
      <c r="O18991" s="136"/>
      <c r="T18991" s="136"/>
      <c r="W18991" s="136"/>
      <c r="Z18991" s="136"/>
      <c r="AC18991" s="136"/>
    </row>
    <row r="18992" spans="2:29">
      <c r="B18992" s="136"/>
      <c r="E18992" s="136"/>
      <c r="H18992" s="136"/>
      <c r="K18992" s="136"/>
      <c r="O18992" s="136"/>
      <c r="T18992" s="136"/>
      <c r="W18992" s="136"/>
      <c r="Z18992" s="136"/>
      <c r="AC18992" s="136"/>
    </row>
    <row r="18993" spans="2:29">
      <c r="B18993" s="136"/>
      <c r="E18993" s="136"/>
      <c r="H18993" s="136"/>
      <c r="K18993" s="136"/>
      <c r="O18993" s="136"/>
      <c r="T18993" s="136"/>
      <c r="W18993" s="136"/>
      <c r="Z18993" s="136"/>
      <c r="AC18993" s="136"/>
    </row>
    <row r="18994" spans="2:29">
      <c r="B18994" s="136"/>
      <c r="E18994" s="136"/>
      <c r="H18994" s="136"/>
      <c r="K18994" s="136"/>
      <c r="O18994" s="136"/>
      <c r="T18994" s="136"/>
      <c r="W18994" s="136"/>
      <c r="Z18994" s="136"/>
      <c r="AC18994" s="136"/>
    </row>
    <row r="18995" spans="2:29">
      <c r="B18995" s="136"/>
      <c r="E18995" s="136"/>
      <c r="H18995" s="136"/>
      <c r="K18995" s="136"/>
      <c r="O18995" s="136"/>
      <c r="T18995" s="136"/>
      <c r="W18995" s="136"/>
      <c r="Z18995" s="136"/>
      <c r="AC18995" s="136"/>
    </row>
    <row r="18996" spans="2:29">
      <c r="B18996" s="136"/>
      <c r="E18996" s="136"/>
      <c r="H18996" s="136"/>
      <c r="K18996" s="136"/>
      <c r="O18996" s="136"/>
      <c r="T18996" s="136"/>
      <c r="W18996" s="136"/>
      <c r="Z18996" s="136"/>
      <c r="AC18996" s="136"/>
    </row>
    <row r="18997" spans="2:29">
      <c r="B18997" s="136"/>
      <c r="E18997" s="136"/>
      <c r="H18997" s="136"/>
      <c r="K18997" s="136"/>
      <c r="O18997" s="136"/>
      <c r="T18997" s="136"/>
      <c r="W18997" s="136"/>
      <c r="Z18997" s="136"/>
      <c r="AC18997" s="136"/>
    </row>
    <row r="18998" spans="2:29">
      <c r="B18998" s="136"/>
      <c r="E18998" s="136"/>
      <c r="H18998" s="136"/>
      <c r="K18998" s="136"/>
      <c r="O18998" s="136"/>
      <c r="T18998" s="136"/>
      <c r="W18998" s="136"/>
      <c r="Z18998" s="136"/>
      <c r="AC18998" s="136"/>
    </row>
    <row r="18999" spans="2:29">
      <c r="B18999" s="136"/>
      <c r="E18999" s="136"/>
      <c r="H18999" s="136"/>
      <c r="K18999" s="136"/>
      <c r="O18999" s="136"/>
      <c r="T18999" s="136"/>
      <c r="W18999" s="136"/>
      <c r="Z18999" s="136"/>
      <c r="AC18999" s="136"/>
    </row>
    <row r="19000" spans="2:29">
      <c r="B19000" s="136"/>
      <c r="E19000" s="136"/>
      <c r="H19000" s="136"/>
      <c r="K19000" s="136"/>
      <c r="O19000" s="136"/>
      <c r="T19000" s="136"/>
      <c r="W19000" s="136"/>
      <c r="Z19000" s="136"/>
      <c r="AC19000" s="136"/>
    </row>
    <row r="19001" spans="2:29">
      <c r="B19001" s="136"/>
      <c r="E19001" s="136"/>
      <c r="H19001" s="136"/>
      <c r="K19001" s="136"/>
      <c r="O19001" s="136"/>
      <c r="T19001" s="136"/>
      <c r="W19001" s="136"/>
      <c r="Z19001" s="136"/>
      <c r="AC19001" s="136"/>
    </row>
    <row r="19002" spans="2:29">
      <c r="B19002" s="136"/>
      <c r="E19002" s="136"/>
      <c r="H19002" s="136"/>
      <c r="K19002" s="136"/>
      <c r="O19002" s="136"/>
      <c r="T19002" s="136"/>
      <c r="W19002" s="136"/>
      <c r="Z19002" s="136"/>
      <c r="AC19002" s="136"/>
    </row>
    <row r="19003" spans="2:29">
      <c r="B19003" s="136"/>
      <c r="E19003" s="136"/>
      <c r="H19003" s="136"/>
      <c r="K19003" s="136"/>
      <c r="O19003" s="136"/>
      <c r="T19003" s="136"/>
      <c r="W19003" s="136"/>
      <c r="Z19003" s="136"/>
      <c r="AC19003" s="136"/>
    </row>
    <row r="19004" spans="2:29">
      <c r="B19004" s="136"/>
      <c r="E19004" s="136"/>
      <c r="H19004" s="136"/>
      <c r="K19004" s="136"/>
      <c r="O19004" s="136"/>
      <c r="T19004" s="136"/>
      <c r="W19004" s="136"/>
      <c r="Z19004" s="136"/>
      <c r="AC19004" s="136"/>
    </row>
    <row r="19005" spans="2:29">
      <c r="B19005" s="136"/>
      <c r="E19005" s="136"/>
      <c r="H19005" s="136"/>
      <c r="K19005" s="136"/>
      <c r="O19005" s="136"/>
      <c r="T19005" s="136"/>
      <c r="W19005" s="136"/>
      <c r="Z19005" s="136"/>
      <c r="AC19005" s="136"/>
    </row>
    <row r="19006" spans="2:29">
      <c r="B19006" s="136"/>
      <c r="E19006" s="136"/>
      <c r="H19006" s="136"/>
      <c r="K19006" s="136"/>
      <c r="O19006" s="136"/>
      <c r="T19006" s="136"/>
      <c r="W19006" s="136"/>
      <c r="Z19006" s="136"/>
      <c r="AC19006" s="136"/>
    </row>
    <row r="19007" spans="2:29">
      <c r="B19007" s="136"/>
      <c r="E19007" s="136"/>
      <c r="H19007" s="136"/>
      <c r="K19007" s="136"/>
      <c r="O19007" s="136"/>
      <c r="T19007" s="136"/>
      <c r="W19007" s="136"/>
      <c r="Z19007" s="136"/>
      <c r="AC19007" s="136"/>
    </row>
    <row r="19008" spans="2:29">
      <c r="B19008" s="136"/>
      <c r="E19008" s="136"/>
      <c r="H19008" s="136"/>
      <c r="K19008" s="136"/>
      <c r="O19008" s="136"/>
      <c r="T19008" s="136"/>
      <c r="W19008" s="136"/>
      <c r="Z19008" s="136"/>
      <c r="AC19008" s="136"/>
    </row>
    <row r="19009" spans="2:29">
      <c r="B19009" s="136"/>
      <c r="E19009" s="136"/>
      <c r="H19009" s="136"/>
      <c r="K19009" s="136"/>
      <c r="O19009" s="136"/>
      <c r="T19009" s="136"/>
      <c r="W19009" s="136"/>
      <c r="Z19009" s="136"/>
      <c r="AC19009" s="136"/>
    </row>
    <row r="19010" spans="2:29">
      <c r="B19010" s="136"/>
      <c r="E19010" s="136"/>
      <c r="H19010" s="136"/>
      <c r="K19010" s="136"/>
      <c r="O19010" s="136"/>
      <c r="T19010" s="136"/>
      <c r="W19010" s="136"/>
      <c r="Z19010" s="136"/>
      <c r="AC19010" s="136"/>
    </row>
    <row r="19011" spans="2:29">
      <c r="B19011" s="136"/>
      <c r="E19011" s="136"/>
      <c r="H19011" s="136"/>
      <c r="K19011" s="136"/>
      <c r="O19011" s="136"/>
      <c r="T19011" s="136"/>
      <c r="W19011" s="136"/>
      <c r="Z19011" s="136"/>
      <c r="AC19011" s="136"/>
    </row>
    <row r="19012" spans="2:29">
      <c r="B19012" s="136"/>
      <c r="E19012" s="136"/>
      <c r="H19012" s="136"/>
      <c r="K19012" s="136"/>
      <c r="O19012" s="136"/>
      <c r="T19012" s="136"/>
      <c r="W19012" s="136"/>
      <c r="Z19012" s="136"/>
      <c r="AC19012" s="136"/>
    </row>
    <row r="19013" spans="2:29">
      <c r="B19013" s="136"/>
      <c r="E19013" s="136"/>
      <c r="H19013" s="136"/>
      <c r="K19013" s="136"/>
      <c r="O19013" s="136"/>
      <c r="T19013" s="136"/>
      <c r="W19013" s="136"/>
      <c r="Z19013" s="136"/>
      <c r="AC19013" s="136"/>
    </row>
    <row r="19014" spans="2:29">
      <c r="B19014" s="136"/>
      <c r="E19014" s="136"/>
      <c r="H19014" s="136"/>
      <c r="K19014" s="136"/>
      <c r="O19014" s="136"/>
      <c r="T19014" s="136"/>
      <c r="W19014" s="136"/>
      <c r="Z19014" s="136"/>
      <c r="AC19014" s="136"/>
    </row>
    <row r="19015" spans="2:29">
      <c r="B19015" s="136"/>
      <c r="E19015" s="136"/>
      <c r="H19015" s="136"/>
      <c r="K19015" s="136"/>
      <c r="O19015" s="136"/>
      <c r="T19015" s="136"/>
      <c r="W19015" s="136"/>
      <c r="Z19015" s="136"/>
      <c r="AC19015" s="136"/>
    </row>
    <row r="19016" spans="2:29">
      <c r="B19016" s="136"/>
      <c r="E19016" s="136"/>
      <c r="H19016" s="136"/>
      <c r="K19016" s="136"/>
      <c r="O19016" s="136"/>
      <c r="T19016" s="136"/>
      <c r="W19016" s="136"/>
      <c r="Z19016" s="136"/>
      <c r="AC19016" s="136"/>
    </row>
    <row r="19017" spans="2:29">
      <c r="B19017" s="136"/>
      <c r="E19017" s="136"/>
      <c r="H19017" s="136"/>
      <c r="K19017" s="136"/>
      <c r="O19017" s="136"/>
      <c r="T19017" s="136"/>
      <c r="W19017" s="136"/>
      <c r="Z19017" s="136"/>
      <c r="AC19017" s="136"/>
    </row>
    <row r="19018" spans="2:29">
      <c r="B19018" s="136"/>
      <c r="E19018" s="136"/>
      <c r="H19018" s="136"/>
      <c r="K19018" s="136"/>
      <c r="O19018" s="136"/>
      <c r="T19018" s="136"/>
      <c r="W19018" s="136"/>
      <c r="Z19018" s="136"/>
      <c r="AC19018" s="136"/>
    </row>
    <row r="19019" spans="2:29">
      <c r="B19019" s="136"/>
      <c r="E19019" s="136"/>
      <c r="H19019" s="136"/>
      <c r="K19019" s="136"/>
      <c r="O19019" s="136"/>
      <c r="T19019" s="136"/>
      <c r="W19019" s="136"/>
      <c r="Z19019" s="136"/>
      <c r="AC19019" s="136"/>
    </row>
    <row r="19020" spans="2:29">
      <c r="B19020" s="136"/>
      <c r="E19020" s="136"/>
      <c r="H19020" s="136"/>
      <c r="K19020" s="136"/>
      <c r="O19020" s="136"/>
      <c r="T19020" s="136"/>
      <c r="W19020" s="136"/>
      <c r="Z19020" s="136"/>
      <c r="AC19020" s="136"/>
    </row>
    <row r="19021" spans="2:29">
      <c r="B19021" s="136"/>
      <c r="E19021" s="136"/>
      <c r="H19021" s="136"/>
      <c r="K19021" s="136"/>
      <c r="O19021" s="136"/>
      <c r="T19021" s="136"/>
      <c r="W19021" s="136"/>
      <c r="Z19021" s="136"/>
      <c r="AC19021" s="136"/>
    </row>
    <row r="19022" spans="2:29">
      <c r="B19022" s="136"/>
      <c r="E19022" s="136"/>
      <c r="H19022" s="136"/>
      <c r="K19022" s="136"/>
      <c r="O19022" s="136"/>
      <c r="T19022" s="136"/>
      <c r="W19022" s="136"/>
      <c r="Z19022" s="136"/>
      <c r="AC19022" s="136"/>
    </row>
    <row r="19023" spans="2:29">
      <c r="B19023" s="136"/>
      <c r="E19023" s="136"/>
      <c r="H19023" s="136"/>
      <c r="K19023" s="136"/>
      <c r="O19023" s="136"/>
      <c r="T19023" s="136"/>
      <c r="W19023" s="136"/>
      <c r="Z19023" s="136"/>
      <c r="AC19023" s="136"/>
    </row>
    <row r="19024" spans="2:29">
      <c r="B19024" s="136"/>
      <c r="E19024" s="136"/>
      <c r="H19024" s="136"/>
      <c r="K19024" s="136"/>
      <c r="O19024" s="136"/>
      <c r="T19024" s="136"/>
      <c r="W19024" s="136"/>
      <c r="Z19024" s="136"/>
      <c r="AC19024" s="136"/>
    </row>
    <row r="19025" spans="2:29">
      <c r="B19025" s="136"/>
      <c r="E19025" s="136"/>
      <c r="H19025" s="136"/>
      <c r="K19025" s="136"/>
      <c r="O19025" s="136"/>
      <c r="T19025" s="136"/>
      <c r="W19025" s="136"/>
      <c r="Z19025" s="136"/>
      <c r="AC19025" s="136"/>
    </row>
    <row r="19026" spans="2:29">
      <c r="B19026" s="136"/>
      <c r="E19026" s="136"/>
      <c r="H19026" s="136"/>
      <c r="K19026" s="136"/>
      <c r="O19026" s="136"/>
      <c r="T19026" s="136"/>
      <c r="W19026" s="136"/>
      <c r="Z19026" s="136"/>
      <c r="AC19026" s="136"/>
    </row>
    <row r="19027" spans="2:29">
      <c r="B19027" s="136"/>
      <c r="E19027" s="136"/>
      <c r="H19027" s="136"/>
      <c r="K19027" s="136"/>
      <c r="O19027" s="136"/>
      <c r="T19027" s="136"/>
      <c r="W19027" s="136"/>
      <c r="Z19027" s="136"/>
      <c r="AC19027" s="136"/>
    </row>
    <row r="19028" spans="2:29">
      <c r="B19028" s="136"/>
      <c r="E19028" s="136"/>
      <c r="H19028" s="136"/>
      <c r="K19028" s="136"/>
      <c r="O19028" s="136"/>
      <c r="T19028" s="136"/>
      <c r="W19028" s="136"/>
      <c r="Z19028" s="136"/>
      <c r="AC19028" s="136"/>
    </row>
    <row r="19029" spans="2:29">
      <c r="B19029" s="136"/>
      <c r="E19029" s="136"/>
      <c r="H19029" s="136"/>
      <c r="K19029" s="136"/>
      <c r="O19029" s="136"/>
      <c r="T19029" s="136"/>
      <c r="W19029" s="136"/>
      <c r="Z19029" s="136"/>
      <c r="AC19029" s="136"/>
    </row>
    <row r="19030" spans="2:29">
      <c r="B19030" s="136"/>
      <c r="E19030" s="136"/>
      <c r="H19030" s="136"/>
      <c r="K19030" s="136"/>
      <c r="O19030" s="136"/>
      <c r="T19030" s="136"/>
      <c r="W19030" s="136"/>
      <c r="Z19030" s="136"/>
      <c r="AC19030" s="136"/>
    </row>
    <row r="19031" spans="2:29">
      <c r="B19031" s="136"/>
      <c r="E19031" s="136"/>
      <c r="H19031" s="136"/>
      <c r="K19031" s="136"/>
      <c r="O19031" s="136"/>
      <c r="T19031" s="136"/>
      <c r="W19031" s="136"/>
      <c r="Z19031" s="136"/>
      <c r="AC19031" s="136"/>
    </row>
    <row r="19032" spans="2:29">
      <c r="B19032" s="136"/>
      <c r="E19032" s="136"/>
      <c r="H19032" s="136"/>
      <c r="K19032" s="136"/>
      <c r="O19032" s="136"/>
      <c r="T19032" s="136"/>
      <c r="W19032" s="136"/>
      <c r="Z19032" s="136"/>
      <c r="AC19032" s="136"/>
    </row>
    <row r="19033" spans="2:29">
      <c r="B19033" s="136"/>
      <c r="E19033" s="136"/>
      <c r="H19033" s="136"/>
      <c r="K19033" s="136"/>
      <c r="O19033" s="136"/>
      <c r="T19033" s="136"/>
      <c r="W19033" s="136"/>
      <c r="Z19033" s="136"/>
      <c r="AC19033" s="136"/>
    </row>
    <row r="19034" spans="2:29">
      <c r="B19034" s="136"/>
      <c r="E19034" s="136"/>
      <c r="H19034" s="136"/>
      <c r="K19034" s="136"/>
      <c r="O19034" s="136"/>
      <c r="T19034" s="136"/>
      <c r="W19034" s="136"/>
      <c r="Z19034" s="136"/>
      <c r="AC19034" s="136"/>
    </row>
    <row r="19035" spans="2:29">
      <c r="B19035" s="136"/>
      <c r="E19035" s="136"/>
      <c r="H19035" s="136"/>
      <c r="K19035" s="136"/>
      <c r="O19035" s="136"/>
      <c r="T19035" s="136"/>
      <c r="W19035" s="136"/>
      <c r="Z19035" s="136"/>
      <c r="AC19035" s="136"/>
    </row>
    <row r="19036" spans="2:29">
      <c r="B19036" s="136"/>
      <c r="E19036" s="136"/>
      <c r="H19036" s="136"/>
      <c r="K19036" s="136"/>
      <c r="O19036" s="136"/>
      <c r="T19036" s="136"/>
      <c r="W19036" s="136"/>
      <c r="Z19036" s="136"/>
      <c r="AC19036" s="136"/>
    </row>
    <row r="19037" spans="2:29">
      <c r="B19037" s="136"/>
      <c r="E19037" s="136"/>
      <c r="H19037" s="136"/>
      <c r="K19037" s="136"/>
      <c r="O19037" s="136"/>
      <c r="T19037" s="136"/>
      <c r="W19037" s="136"/>
      <c r="Z19037" s="136"/>
      <c r="AC19037" s="136"/>
    </row>
    <row r="19038" spans="2:29">
      <c r="B19038" s="136"/>
      <c r="E19038" s="136"/>
      <c r="H19038" s="136"/>
      <c r="K19038" s="136"/>
      <c r="O19038" s="136"/>
      <c r="T19038" s="136"/>
      <c r="W19038" s="136"/>
      <c r="Z19038" s="136"/>
      <c r="AC19038" s="136"/>
    </row>
    <row r="19039" spans="2:29">
      <c r="B19039" s="136"/>
      <c r="E19039" s="136"/>
      <c r="H19039" s="136"/>
      <c r="K19039" s="136"/>
      <c r="O19039" s="136"/>
      <c r="T19039" s="136"/>
      <c r="W19039" s="136"/>
      <c r="Z19039" s="136"/>
      <c r="AC19039" s="136"/>
    </row>
    <row r="19040" spans="2:29">
      <c r="B19040" s="136"/>
      <c r="E19040" s="136"/>
      <c r="H19040" s="136"/>
      <c r="K19040" s="136"/>
      <c r="O19040" s="136"/>
      <c r="T19040" s="136"/>
      <c r="W19040" s="136"/>
      <c r="Z19040" s="136"/>
      <c r="AC19040" s="136"/>
    </row>
    <row r="19041" spans="2:29">
      <c r="B19041" s="136"/>
      <c r="E19041" s="136"/>
      <c r="H19041" s="136"/>
      <c r="K19041" s="136"/>
      <c r="O19041" s="136"/>
      <c r="T19041" s="136"/>
      <c r="W19041" s="136"/>
      <c r="Z19041" s="136"/>
      <c r="AC19041" s="136"/>
    </row>
    <row r="19042" spans="2:29">
      <c r="B19042" s="136"/>
      <c r="E19042" s="136"/>
      <c r="H19042" s="136"/>
      <c r="K19042" s="136"/>
      <c r="O19042" s="136"/>
      <c r="T19042" s="136"/>
      <c r="W19042" s="136"/>
      <c r="Z19042" s="136"/>
      <c r="AC19042" s="136"/>
    </row>
    <row r="19043" spans="2:29">
      <c r="B19043" s="136"/>
      <c r="E19043" s="136"/>
      <c r="H19043" s="136"/>
      <c r="K19043" s="136"/>
      <c r="O19043" s="136"/>
      <c r="T19043" s="136"/>
      <c r="W19043" s="136"/>
      <c r="Z19043" s="136"/>
      <c r="AC19043" s="136"/>
    </row>
    <row r="19044" spans="2:29">
      <c r="B19044" s="136"/>
      <c r="E19044" s="136"/>
      <c r="H19044" s="136"/>
      <c r="K19044" s="136"/>
      <c r="O19044" s="136"/>
      <c r="T19044" s="136"/>
      <c r="W19044" s="136"/>
      <c r="Z19044" s="136"/>
      <c r="AC19044" s="136"/>
    </row>
    <row r="19045" spans="2:29">
      <c r="B19045" s="136"/>
      <c r="E19045" s="136"/>
      <c r="H19045" s="136"/>
      <c r="K19045" s="136"/>
      <c r="O19045" s="136"/>
      <c r="T19045" s="136"/>
      <c r="W19045" s="136"/>
      <c r="Z19045" s="136"/>
      <c r="AC19045" s="136"/>
    </row>
    <row r="19046" spans="2:29">
      <c r="B19046" s="136"/>
      <c r="E19046" s="136"/>
      <c r="H19046" s="136"/>
      <c r="K19046" s="136"/>
      <c r="O19046" s="136"/>
      <c r="T19046" s="136"/>
      <c r="W19046" s="136"/>
      <c r="Z19046" s="136"/>
      <c r="AC19046" s="136"/>
    </row>
    <row r="19047" spans="2:29">
      <c r="B19047" s="136"/>
      <c r="E19047" s="136"/>
      <c r="H19047" s="136"/>
      <c r="K19047" s="136"/>
      <c r="O19047" s="136"/>
      <c r="T19047" s="136"/>
      <c r="W19047" s="136"/>
      <c r="Z19047" s="136"/>
      <c r="AC19047" s="136"/>
    </row>
    <row r="19048" spans="2:29">
      <c r="B19048" s="136"/>
      <c r="E19048" s="136"/>
      <c r="H19048" s="136"/>
      <c r="K19048" s="136"/>
      <c r="O19048" s="136"/>
      <c r="T19048" s="136"/>
      <c r="W19048" s="136"/>
      <c r="Z19048" s="136"/>
      <c r="AC19048" s="136"/>
    </row>
    <row r="19049" spans="2:29">
      <c r="B19049" s="136"/>
      <c r="E19049" s="136"/>
      <c r="H19049" s="136"/>
      <c r="K19049" s="136"/>
      <c r="O19049" s="136"/>
      <c r="T19049" s="136"/>
      <c r="W19049" s="136"/>
      <c r="Z19049" s="136"/>
      <c r="AC19049" s="136"/>
    </row>
    <row r="19050" spans="2:29">
      <c r="B19050" s="136"/>
      <c r="E19050" s="136"/>
      <c r="H19050" s="136"/>
      <c r="K19050" s="136"/>
      <c r="O19050" s="136"/>
      <c r="T19050" s="136"/>
      <c r="W19050" s="136"/>
      <c r="Z19050" s="136"/>
      <c r="AC19050" s="136"/>
    </row>
    <row r="19051" spans="2:29">
      <c r="B19051" s="136"/>
      <c r="E19051" s="136"/>
      <c r="H19051" s="136"/>
      <c r="K19051" s="136"/>
      <c r="O19051" s="136"/>
      <c r="T19051" s="136"/>
      <c r="W19051" s="136"/>
      <c r="Z19051" s="136"/>
      <c r="AC19051" s="136"/>
    </row>
    <row r="19052" spans="2:29">
      <c r="B19052" s="136"/>
      <c r="E19052" s="136"/>
      <c r="H19052" s="136"/>
      <c r="K19052" s="136"/>
      <c r="O19052" s="136"/>
      <c r="T19052" s="136"/>
      <c r="W19052" s="136"/>
      <c r="Z19052" s="136"/>
      <c r="AC19052" s="136"/>
    </row>
    <row r="19053" spans="2:29">
      <c r="B19053" s="136"/>
      <c r="E19053" s="136"/>
      <c r="H19053" s="136"/>
      <c r="K19053" s="136"/>
      <c r="O19053" s="136"/>
      <c r="T19053" s="136"/>
      <c r="W19053" s="136"/>
      <c r="Z19053" s="136"/>
      <c r="AC19053" s="136"/>
    </row>
    <row r="19054" spans="2:29">
      <c r="B19054" s="136"/>
      <c r="E19054" s="136"/>
      <c r="H19054" s="136"/>
      <c r="K19054" s="136"/>
      <c r="O19054" s="136"/>
      <c r="T19054" s="136"/>
      <c r="W19054" s="136"/>
      <c r="Z19054" s="136"/>
      <c r="AC19054" s="136"/>
    </row>
    <row r="19055" spans="2:29">
      <c r="B19055" s="136"/>
      <c r="E19055" s="136"/>
      <c r="H19055" s="136"/>
      <c r="K19055" s="136"/>
      <c r="O19055" s="136"/>
      <c r="T19055" s="136"/>
      <c r="W19055" s="136"/>
      <c r="Z19055" s="136"/>
      <c r="AC19055" s="136"/>
    </row>
    <row r="19056" spans="2:29">
      <c r="B19056" s="136"/>
      <c r="E19056" s="136"/>
      <c r="H19056" s="136"/>
      <c r="K19056" s="136"/>
      <c r="O19056" s="136"/>
      <c r="T19056" s="136"/>
      <c r="W19056" s="136"/>
      <c r="Z19056" s="136"/>
      <c r="AC19056" s="136"/>
    </row>
    <row r="19057" spans="2:29">
      <c r="B19057" s="136"/>
      <c r="E19057" s="136"/>
      <c r="H19057" s="136"/>
      <c r="K19057" s="136"/>
      <c r="O19057" s="136"/>
      <c r="T19057" s="136"/>
      <c r="W19057" s="136"/>
      <c r="Z19057" s="136"/>
      <c r="AC19057" s="136"/>
    </row>
    <row r="19058" spans="2:29">
      <c r="B19058" s="136"/>
      <c r="E19058" s="136"/>
      <c r="H19058" s="136"/>
      <c r="K19058" s="136"/>
      <c r="O19058" s="136"/>
      <c r="T19058" s="136"/>
      <c r="W19058" s="136"/>
      <c r="Z19058" s="136"/>
      <c r="AC19058" s="136"/>
    </row>
    <row r="19059" spans="2:29">
      <c r="B19059" s="136"/>
      <c r="E19059" s="136"/>
      <c r="H19059" s="136"/>
      <c r="K19059" s="136"/>
      <c r="O19059" s="136"/>
      <c r="T19059" s="136"/>
      <c r="W19059" s="136"/>
      <c r="Z19059" s="136"/>
      <c r="AC19059" s="136"/>
    </row>
    <row r="19060" spans="2:29">
      <c r="B19060" s="136"/>
      <c r="E19060" s="136"/>
      <c r="H19060" s="136"/>
      <c r="K19060" s="136"/>
      <c r="O19060" s="136"/>
      <c r="T19060" s="136"/>
      <c r="W19060" s="136"/>
      <c r="Z19060" s="136"/>
      <c r="AC19060" s="136"/>
    </row>
    <row r="19061" spans="2:29">
      <c r="B19061" s="136"/>
      <c r="E19061" s="136"/>
      <c r="H19061" s="136"/>
      <c r="K19061" s="136"/>
      <c r="O19061" s="136"/>
      <c r="T19061" s="136"/>
      <c r="W19061" s="136"/>
      <c r="Z19061" s="136"/>
      <c r="AC19061" s="136"/>
    </row>
    <row r="19062" spans="2:29">
      <c r="B19062" s="136"/>
      <c r="E19062" s="136"/>
      <c r="H19062" s="136"/>
      <c r="K19062" s="136"/>
      <c r="O19062" s="136"/>
      <c r="T19062" s="136"/>
      <c r="W19062" s="136"/>
      <c r="Z19062" s="136"/>
      <c r="AC19062" s="136"/>
    </row>
    <row r="19063" spans="2:29">
      <c r="B19063" s="136"/>
      <c r="E19063" s="136"/>
      <c r="H19063" s="136"/>
      <c r="K19063" s="136"/>
      <c r="O19063" s="136"/>
      <c r="T19063" s="136"/>
      <c r="W19063" s="136"/>
      <c r="Z19063" s="136"/>
      <c r="AC19063" s="136"/>
    </row>
    <row r="19064" spans="2:29">
      <c r="B19064" s="136"/>
      <c r="E19064" s="136"/>
      <c r="H19064" s="136"/>
      <c r="K19064" s="136"/>
      <c r="O19064" s="136"/>
      <c r="T19064" s="136"/>
      <c r="W19064" s="136"/>
      <c r="Z19064" s="136"/>
      <c r="AC19064" s="136"/>
    </row>
    <row r="19065" spans="2:29">
      <c r="B19065" s="136"/>
      <c r="E19065" s="136"/>
      <c r="H19065" s="136"/>
      <c r="K19065" s="136"/>
      <c r="O19065" s="136"/>
      <c r="T19065" s="136"/>
      <c r="W19065" s="136"/>
      <c r="Z19065" s="136"/>
      <c r="AC19065" s="136"/>
    </row>
    <row r="19066" spans="2:29">
      <c r="B19066" s="136"/>
      <c r="E19066" s="136"/>
      <c r="H19066" s="136"/>
      <c r="K19066" s="136"/>
      <c r="O19066" s="136"/>
      <c r="T19066" s="136"/>
      <c r="W19066" s="136"/>
      <c r="Z19066" s="136"/>
      <c r="AC19066" s="136"/>
    </row>
    <row r="19067" spans="2:29">
      <c r="B19067" s="136"/>
      <c r="E19067" s="136"/>
      <c r="H19067" s="136"/>
      <c r="K19067" s="136"/>
      <c r="O19067" s="136"/>
      <c r="T19067" s="136"/>
      <c r="W19067" s="136"/>
      <c r="Z19067" s="136"/>
      <c r="AC19067" s="136"/>
    </row>
    <row r="19068" spans="2:29">
      <c r="B19068" s="136"/>
      <c r="E19068" s="136"/>
      <c r="H19068" s="136"/>
      <c r="K19068" s="136"/>
      <c r="O19068" s="136"/>
      <c r="T19068" s="136"/>
      <c r="W19068" s="136"/>
      <c r="Z19068" s="136"/>
      <c r="AC19068" s="136"/>
    </row>
    <row r="19069" spans="2:29">
      <c r="B19069" s="136"/>
      <c r="E19069" s="136"/>
      <c r="H19069" s="136"/>
      <c r="K19069" s="136"/>
      <c r="O19069" s="136"/>
      <c r="T19069" s="136"/>
      <c r="W19069" s="136"/>
      <c r="Z19069" s="136"/>
      <c r="AC19069" s="136"/>
    </row>
    <row r="19070" spans="2:29">
      <c r="B19070" s="136"/>
      <c r="E19070" s="136"/>
      <c r="H19070" s="136"/>
      <c r="K19070" s="136"/>
      <c r="O19070" s="136"/>
      <c r="T19070" s="136"/>
      <c r="W19070" s="136"/>
      <c r="Z19070" s="136"/>
      <c r="AC19070" s="136"/>
    </row>
    <row r="19071" spans="2:29">
      <c r="B19071" s="136"/>
      <c r="E19071" s="136"/>
      <c r="H19071" s="136"/>
      <c r="K19071" s="136"/>
      <c r="O19071" s="136"/>
      <c r="T19071" s="136"/>
      <c r="W19071" s="136"/>
      <c r="Z19071" s="136"/>
      <c r="AC19071" s="136"/>
    </row>
    <row r="19072" spans="2:29">
      <c r="B19072" s="136"/>
      <c r="E19072" s="136"/>
      <c r="H19072" s="136"/>
      <c r="K19072" s="136"/>
      <c r="O19072" s="136"/>
      <c r="T19072" s="136"/>
      <c r="W19072" s="136"/>
      <c r="Z19072" s="136"/>
      <c r="AC19072" s="136"/>
    </row>
    <row r="19073" spans="2:29">
      <c r="B19073" s="136"/>
      <c r="E19073" s="136"/>
      <c r="H19073" s="136"/>
      <c r="K19073" s="136"/>
      <c r="O19073" s="136"/>
      <c r="T19073" s="136"/>
      <c r="W19073" s="136"/>
      <c r="Z19073" s="136"/>
      <c r="AC19073" s="136"/>
    </row>
    <row r="19074" spans="2:29">
      <c r="B19074" s="136"/>
      <c r="E19074" s="136"/>
      <c r="H19074" s="136"/>
      <c r="K19074" s="136"/>
      <c r="O19074" s="136"/>
      <c r="T19074" s="136"/>
      <c r="W19074" s="136"/>
      <c r="Z19074" s="136"/>
      <c r="AC19074" s="136"/>
    </row>
    <row r="19075" spans="2:29">
      <c r="B19075" s="136"/>
      <c r="E19075" s="136"/>
      <c r="H19075" s="136"/>
      <c r="K19075" s="136"/>
      <c r="O19075" s="136"/>
      <c r="T19075" s="136"/>
      <c r="W19075" s="136"/>
      <c r="Z19075" s="136"/>
      <c r="AC19075" s="136"/>
    </row>
    <row r="19076" spans="2:29">
      <c r="B19076" s="136"/>
      <c r="E19076" s="136"/>
      <c r="H19076" s="136"/>
      <c r="K19076" s="136"/>
      <c r="O19076" s="136"/>
      <c r="T19076" s="136"/>
      <c r="W19076" s="136"/>
      <c r="Z19076" s="136"/>
      <c r="AC19076" s="136"/>
    </row>
    <row r="19077" spans="2:29">
      <c r="B19077" s="136"/>
      <c r="E19077" s="136"/>
      <c r="H19077" s="136"/>
      <c r="K19077" s="136"/>
      <c r="O19077" s="136"/>
      <c r="T19077" s="136"/>
      <c r="W19077" s="136"/>
      <c r="Z19077" s="136"/>
      <c r="AC19077" s="136"/>
    </row>
    <row r="19078" spans="2:29">
      <c r="B19078" s="136"/>
      <c r="E19078" s="136"/>
      <c r="H19078" s="136"/>
      <c r="K19078" s="136"/>
      <c r="O19078" s="136"/>
      <c r="T19078" s="136"/>
      <c r="W19078" s="136"/>
      <c r="Z19078" s="136"/>
      <c r="AC19078" s="136"/>
    </row>
    <row r="19079" spans="2:29">
      <c r="B19079" s="136"/>
      <c r="E19079" s="136"/>
      <c r="H19079" s="136"/>
      <c r="K19079" s="136"/>
      <c r="O19079" s="136"/>
      <c r="T19079" s="136"/>
      <c r="W19079" s="136"/>
      <c r="Z19079" s="136"/>
      <c r="AC19079" s="136"/>
    </row>
    <row r="19080" spans="2:29">
      <c r="B19080" s="136"/>
      <c r="E19080" s="136"/>
      <c r="H19080" s="136"/>
      <c r="K19080" s="136"/>
      <c r="O19080" s="136"/>
      <c r="T19080" s="136"/>
      <c r="W19080" s="136"/>
      <c r="Z19080" s="136"/>
      <c r="AC19080" s="136"/>
    </row>
    <row r="19081" spans="2:29">
      <c r="B19081" s="136"/>
      <c r="E19081" s="136"/>
      <c r="H19081" s="136"/>
      <c r="K19081" s="136"/>
      <c r="O19081" s="136"/>
      <c r="T19081" s="136"/>
      <c r="W19081" s="136"/>
      <c r="Z19081" s="136"/>
      <c r="AC19081" s="136"/>
    </row>
    <row r="19082" spans="2:29">
      <c r="B19082" s="136"/>
      <c r="E19082" s="136"/>
      <c r="H19082" s="136"/>
      <c r="K19082" s="136"/>
      <c r="O19082" s="136"/>
      <c r="T19082" s="136"/>
      <c r="W19082" s="136"/>
      <c r="Z19082" s="136"/>
      <c r="AC19082" s="136"/>
    </row>
    <row r="19083" spans="2:29">
      <c r="B19083" s="136"/>
      <c r="E19083" s="136"/>
      <c r="H19083" s="136"/>
      <c r="K19083" s="136"/>
      <c r="O19083" s="136"/>
      <c r="T19083" s="136"/>
      <c r="W19083" s="136"/>
      <c r="Z19083" s="136"/>
      <c r="AC19083" s="136"/>
    </row>
    <row r="19084" spans="2:29">
      <c r="B19084" s="136"/>
      <c r="E19084" s="136"/>
      <c r="H19084" s="136"/>
      <c r="K19084" s="136"/>
      <c r="O19084" s="136"/>
      <c r="T19084" s="136"/>
      <c r="W19084" s="136"/>
      <c r="Z19084" s="136"/>
      <c r="AC19084" s="136"/>
    </row>
    <row r="19085" spans="2:29">
      <c r="B19085" s="136"/>
      <c r="E19085" s="136"/>
      <c r="H19085" s="136"/>
      <c r="K19085" s="136"/>
      <c r="O19085" s="136"/>
      <c r="T19085" s="136"/>
      <c r="W19085" s="136"/>
      <c r="Z19085" s="136"/>
      <c r="AC19085" s="136"/>
    </row>
    <row r="19086" spans="2:29">
      <c r="B19086" s="136"/>
      <c r="E19086" s="136"/>
      <c r="H19086" s="136"/>
      <c r="K19086" s="136"/>
      <c r="O19086" s="136"/>
      <c r="T19086" s="136"/>
      <c r="W19086" s="136"/>
      <c r="Z19086" s="136"/>
      <c r="AC19086" s="136"/>
    </row>
    <row r="19087" spans="2:29">
      <c r="B19087" s="136"/>
      <c r="E19087" s="136"/>
      <c r="H19087" s="136"/>
      <c r="K19087" s="136"/>
      <c r="O19087" s="136"/>
      <c r="T19087" s="136"/>
      <c r="W19087" s="136"/>
      <c r="Z19087" s="136"/>
      <c r="AC19087" s="136"/>
    </row>
    <row r="19088" spans="2:29">
      <c r="B19088" s="136"/>
      <c r="E19088" s="136"/>
      <c r="H19088" s="136"/>
      <c r="K19088" s="136"/>
      <c r="O19088" s="136"/>
      <c r="T19088" s="136"/>
      <c r="W19088" s="136"/>
      <c r="Z19088" s="136"/>
      <c r="AC19088" s="136"/>
    </row>
    <row r="19089" spans="2:29">
      <c r="B19089" s="136"/>
      <c r="E19089" s="136"/>
      <c r="H19089" s="136"/>
      <c r="K19089" s="136"/>
      <c r="O19089" s="136"/>
      <c r="T19089" s="136"/>
      <c r="W19089" s="136"/>
      <c r="Z19089" s="136"/>
      <c r="AC19089" s="136"/>
    </row>
    <row r="19090" spans="2:29">
      <c r="B19090" s="136"/>
      <c r="E19090" s="136"/>
      <c r="H19090" s="136"/>
      <c r="K19090" s="136"/>
      <c r="O19090" s="136"/>
      <c r="T19090" s="136"/>
      <c r="W19090" s="136"/>
      <c r="Z19090" s="136"/>
      <c r="AC19090" s="136"/>
    </row>
    <row r="19091" spans="2:29">
      <c r="B19091" s="136"/>
      <c r="E19091" s="136"/>
      <c r="H19091" s="136"/>
      <c r="K19091" s="136"/>
      <c r="O19091" s="136"/>
      <c r="T19091" s="136"/>
      <c r="W19091" s="136"/>
      <c r="Z19091" s="136"/>
      <c r="AC19091" s="136"/>
    </row>
    <row r="19092" spans="2:29">
      <c r="B19092" s="136"/>
      <c r="E19092" s="136"/>
      <c r="H19092" s="136"/>
      <c r="K19092" s="136"/>
      <c r="O19092" s="136"/>
      <c r="T19092" s="136"/>
      <c r="W19092" s="136"/>
      <c r="Z19092" s="136"/>
      <c r="AC19092" s="136"/>
    </row>
    <row r="19093" spans="2:29">
      <c r="B19093" s="136"/>
      <c r="E19093" s="136"/>
      <c r="H19093" s="136"/>
      <c r="K19093" s="136"/>
      <c r="O19093" s="136"/>
      <c r="T19093" s="136"/>
      <c r="W19093" s="136"/>
      <c r="Z19093" s="136"/>
      <c r="AC19093" s="136"/>
    </row>
    <row r="19094" spans="2:29">
      <c r="B19094" s="136"/>
      <c r="E19094" s="136"/>
      <c r="H19094" s="136"/>
      <c r="K19094" s="136"/>
      <c r="O19094" s="136"/>
      <c r="T19094" s="136"/>
      <c r="W19094" s="136"/>
      <c r="Z19094" s="136"/>
      <c r="AC19094" s="136"/>
    </row>
    <row r="19095" spans="2:29">
      <c r="B19095" s="136"/>
      <c r="E19095" s="136"/>
      <c r="H19095" s="136"/>
      <c r="K19095" s="136"/>
      <c r="O19095" s="136"/>
      <c r="T19095" s="136"/>
      <c r="W19095" s="136"/>
      <c r="Z19095" s="136"/>
      <c r="AC19095" s="136"/>
    </row>
    <row r="19096" spans="2:29">
      <c r="B19096" s="136"/>
      <c r="E19096" s="136"/>
      <c r="H19096" s="136"/>
      <c r="K19096" s="136"/>
      <c r="O19096" s="136"/>
      <c r="T19096" s="136"/>
      <c r="W19096" s="136"/>
      <c r="Z19096" s="136"/>
      <c r="AC19096" s="136"/>
    </row>
    <row r="19097" spans="2:29">
      <c r="B19097" s="136"/>
      <c r="E19097" s="136"/>
      <c r="H19097" s="136"/>
      <c r="K19097" s="136"/>
      <c r="O19097" s="136"/>
      <c r="T19097" s="136"/>
      <c r="W19097" s="136"/>
      <c r="Z19097" s="136"/>
      <c r="AC19097" s="136"/>
    </row>
    <row r="19098" spans="2:29">
      <c r="B19098" s="136"/>
      <c r="E19098" s="136"/>
      <c r="H19098" s="136"/>
      <c r="K19098" s="136"/>
      <c r="O19098" s="136"/>
      <c r="T19098" s="136"/>
      <c r="W19098" s="136"/>
      <c r="Z19098" s="136"/>
      <c r="AC19098" s="136"/>
    </row>
    <row r="19099" spans="2:29">
      <c r="B19099" s="136"/>
      <c r="E19099" s="136"/>
      <c r="H19099" s="136"/>
      <c r="K19099" s="136"/>
      <c r="O19099" s="136"/>
      <c r="T19099" s="136"/>
      <c r="W19099" s="136"/>
      <c r="Z19099" s="136"/>
      <c r="AC19099" s="136"/>
    </row>
    <row r="19100" spans="2:29">
      <c r="B19100" s="136"/>
      <c r="E19100" s="136"/>
      <c r="H19100" s="136"/>
      <c r="K19100" s="136"/>
      <c r="O19100" s="136"/>
      <c r="T19100" s="136"/>
      <c r="W19100" s="136"/>
      <c r="Z19100" s="136"/>
      <c r="AC19100" s="136"/>
    </row>
    <row r="19101" spans="2:29">
      <c r="B19101" s="136"/>
      <c r="E19101" s="136"/>
      <c r="H19101" s="136"/>
      <c r="K19101" s="136"/>
      <c r="O19101" s="136"/>
      <c r="T19101" s="136"/>
      <c r="W19101" s="136"/>
      <c r="Z19101" s="136"/>
      <c r="AC19101" s="136"/>
    </row>
    <row r="19102" spans="2:29">
      <c r="B19102" s="136"/>
      <c r="E19102" s="136"/>
      <c r="H19102" s="136"/>
      <c r="K19102" s="136"/>
      <c r="O19102" s="136"/>
      <c r="T19102" s="136"/>
      <c r="W19102" s="136"/>
      <c r="Z19102" s="136"/>
      <c r="AC19102" s="136"/>
    </row>
    <row r="19103" spans="2:29">
      <c r="B19103" s="136"/>
      <c r="E19103" s="136"/>
      <c r="H19103" s="136"/>
      <c r="K19103" s="136"/>
      <c r="O19103" s="136"/>
      <c r="T19103" s="136"/>
      <c r="W19103" s="136"/>
      <c r="Z19103" s="136"/>
      <c r="AC19103" s="136"/>
    </row>
    <row r="19104" spans="2:29">
      <c r="B19104" s="136"/>
      <c r="E19104" s="136"/>
      <c r="H19104" s="136"/>
      <c r="K19104" s="136"/>
      <c r="O19104" s="136"/>
      <c r="T19104" s="136"/>
      <c r="W19104" s="136"/>
      <c r="Z19104" s="136"/>
      <c r="AC19104" s="136"/>
    </row>
    <row r="19105" spans="2:29">
      <c r="B19105" s="136"/>
      <c r="E19105" s="136"/>
      <c r="H19105" s="136"/>
      <c r="K19105" s="136"/>
      <c r="O19105" s="136"/>
      <c r="T19105" s="136"/>
      <c r="W19105" s="136"/>
      <c r="Z19105" s="136"/>
      <c r="AC19105" s="136"/>
    </row>
    <row r="19106" spans="2:29">
      <c r="B19106" s="136"/>
      <c r="E19106" s="136"/>
      <c r="H19106" s="136"/>
      <c r="K19106" s="136"/>
      <c r="O19106" s="136"/>
      <c r="T19106" s="136"/>
      <c r="W19106" s="136"/>
      <c r="Z19106" s="136"/>
      <c r="AC19106" s="136"/>
    </row>
    <row r="19107" spans="2:29">
      <c r="B19107" s="136"/>
      <c r="E19107" s="136"/>
      <c r="H19107" s="136"/>
      <c r="K19107" s="136"/>
      <c r="O19107" s="136"/>
      <c r="T19107" s="136"/>
      <c r="W19107" s="136"/>
      <c r="Z19107" s="136"/>
      <c r="AC19107" s="136"/>
    </row>
    <row r="19108" spans="2:29">
      <c r="B19108" s="136"/>
      <c r="E19108" s="136"/>
      <c r="H19108" s="136"/>
      <c r="K19108" s="136"/>
      <c r="O19108" s="136"/>
      <c r="T19108" s="136"/>
      <c r="W19108" s="136"/>
      <c r="Z19108" s="136"/>
      <c r="AC19108" s="136"/>
    </row>
    <row r="19109" spans="2:29">
      <c r="B19109" s="136"/>
      <c r="E19109" s="136"/>
      <c r="H19109" s="136"/>
      <c r="K19109" s="136"/>
      <c r="O19109" s="136"/>
      <c r="T19109" s="136"/>
      <c r="W19109" s="136"/>
      <c r="Z19109" s="136"/>
      <c r="AC19109" s="136"/>
    </row>
    <row r="19110" spans="2:29">
      <c r="B19110" s="136"/>
      <c r="E19110" s="136"/>
      <c r="H19110" s="136"/>
      <c r="K19110" s="136"/>
      <c r="O19110" s="136"/>
      <c r="T19110" s="136"/>
      <c r="W19110" s="136"/>
      <c r="Z19110" s="136"/>
      <c r="AC19110" s="136"/>
    </row>
    <row r="19111" spans="2:29">
      <c r="B19111" s="136"/>
      <c r="E19111" s="136"/>
      <c r="H19111" s="136"/>
      <c r="K19111" s="136"/>
      <c r="O19111" s="136"/>
      <c r="T19111" s="136"/>
      <c r="W19111" s="136"/>
      <c r="Z19111" s="136"/>
      <c r="AC19111" s="136"/>
    </row>
    <row r="19112" spans="2:29">
      <c r="B19112" s="136"/>
      <c r="E19112" s="136"/>
      <c r="H19112" s="136"/>
      <c r="K19112" s="136"/>
      <c r="O19112" s="136"/>
      <c r="T19112" s="136"/>
      <c r="W19112" s="136"/>
      <c r="Z19112" s="136"/>
      <c r="AC19112" s="136"/>
    </row>
    <row r="19113" spans="2:29">
      <c r="B19113" s="136"/>
      <c r="E19113" s="136"/>
      <c r="H19113" s="136"/>
      <c r="K19113" s="136"/>
      <c r="O19113" s="136"/>
      <c r="T19113" s="136"/>
      <c r="W19113" s="136"/>
      <c r="Z19113" s="136"/>
      <c r="AC19113" s="136"/>
    </row>
    <row r="19114" spans="2:29">
      <c r="B19114" s="136"/>
      <c r="E19114" s="136"/>
      <c r="H19114" s="136"/>
      <c r="K19114" s="136"/>
      <c r="O19114" s="136"/>
      <c r="T19114" s="136"/>
      <c r="W19114" s="136"/>
      <c r="Z19114" s="136"/>
      <c r="AC19114" s="136"/>
    </row>
    <row r="19115" spans="2:29">
      <c r="B19115" s="136"/>
      <c r="E19115" s="136"/>
      <c r="H19115" s="136"/>
      <c r="K19115" s="136"/>
      <c r="O19115" s="136"/>
      <c r="T19115" s="136"/>
      <c r="W19115" s="136"/>
      <c r="Z19115" s="136"/>
      <c r="AC19115" s="136"/>
    </row>
    <row r="19116" spans="2:29">
      <c r="B19116" s="136"/>
      <c r="E19116" s="136"/>
      <c r="H19116" s="136"/>
      <c r="K19116" s="136"/>
      <c r="O19116" s="136"/>
      <c r="T19116" s="136"/>
      <c r="W19116" s="136"/>
      <c r="Z19116" s="136"/>
      <c r="AC19116" s="136"/>
    </row>
    <row r="19117" spans="2:29">
      <c r="B19117" s="136"/>
      <c r="E19117" s="136"/>
      <c r="H19117" s="136"/>
      <c r="K19117" s="136"/>
      <c r="O19117" s="136"/>
      <c r="T19117" s="136"/>
      <c r="W19117" s="136"/>
      <c r="Z19117" s="136"/>
      <c r="AC19117" s="136"/>
    </row>
    <row r="19118" spans="2:29">
      <c r="B19118" s="136"/>
      <c r="E19118" s="136"/>
      <c r="H19118" s="136"/>
      <c r="K19118" s="136"/>
      <c r="O19118" s="136"/>
      <c r="T19118" s="136"/>
      <c r="W19118" s="136"/>
      <c r="Z19118" s="136"/>
      <c r="AC19118" s="136"/>
    </row>
    <row r="19119" spans="2:29">
      <c r="B19119" s="136"/>
      <c r="E19119" s="136"/>
      <c r="H19119" s="136"/>
      <c r="K19119" s="136"/>
      <c r="O19119" s="136"/>
      <c r="T19119" s="136"/>
      <c r="W19119" s="136"/>
      <c r="Z19119" s="136"/>
      <c r="AC19119" s="136"/>
    </row>
    <row r="19120" spans="2:29">
      <c r="B19120" s="136"/>
      <c r="E19120" s="136"/>
      <c r="H19120" s="136"/>
      <c r="K19120" s="136"/>
      <c r="O19120" s="136"/>
      <c r="T19120" s="136"/>
      <c r="W19120" s="136"/>
      <c r="Z19120" s="136"/>
      <c r="AC19120" s="136"/>
    </row>
    <row r="19121" spans="2:29">
      <c r="B19121" s="136"/>
      <c r="E19121" s="136"/>
      <c r="H19121" s="136"/>
      <c r="K19121" s="136"/>
      <c r="O19121" s="136"/>
      <c r="T19121" s="136"/>
      <c r="W19121" s="136"/>
      <c r="Z19121" s="136"/>
      <c r="AC19121" s="136"/>
    </row>
    <row r="19122" spans="2:29">
      <c r="B19122" s="136"/>
      <c r="E19122" s="136"/>
      <c r="H19122" s="136"/>
      <c r="K19122" s="136"/>
      <c r="O19122" s="136"/>
      <c r="T19122" s="136"/>
      <c r="W19122" s="136"/>
      <c r="Z19122" s="136"/>
      <c r="AC19122" s="136"/>
    </row>
    <row r="19123" spans="2:29">
      <c r="B19123" s="136"/>
      <c r="E19123" s="136"/>
      <c r="H19123" s="136"/>
      <c r="K19123" s="136"/>
      <c r="O19123" s="136"/>
      <c r="T19123" s="136"/>
      <c r="W19123" s="136"/>
      <c r="Z19123" s="136"/>
      <c r="AC19123" s="136"/>
    </row>
    <row r="19124" spans="2:29">
      <c r="B19124" s="136"/>
      <c r="E19124" s="136"/>
      <c r="H19124" s="136"/>
      <c r="K19124" s="136"/>
      <c r="O19124" s="136"/>
      <c r="T19124" s="136"/>
      <c r="W19124" s="136"/>
      <c r="Z19124" s="136"/>
      <c r="AC19124" s="136"/>
    </row>
    <row r="19125" spans="2:29">
      <c r="B19125" s="136"/>
      <c r="E19125" s="136"/>
      <c r="H19125" s="136"/>
      <c r="K19125" s="136"/>
      <c r="O19125" s="136"/>
      <c r="T19125" s="136"/>
      <c r="W19125" s="136"/>
      <c r="Z19125" s="136"/>
      <c r="AC19125" s="136"/>
    </row>
    <row r="19126" spans="2:29">
      <c r="B19126" s="136"/>
      <c r="E19126" s="136"/>
      <c r="H19126" s="136"/>
      <c r="K19126" s="136"/>
      <c r="O19126" s="136"/>
      <c r="T19126" s="136"/>
      <c r="W19126" s="136"/>
      <c r="Z19126" s="136"/>
      <c r="AC19126" s="136"/>
    </row>
    <row r="19127" spans="2:29">
      <c r="B19127" s="136"/>
      <c r="E19127" s="136"/>
      <c r="H19127" s="136"/>
      <c r="K19127" s="136"/>
      <c r="O19127" s="136"/>
      <c r="T19127" s="136"/>
      <c r="W19127" s="136"/>
      <c r="Z19127" s="136"/>
      <c r="AC19127" s="136"/>
    </row>
    <row r="19128" spans="2:29">
      <c r="B19128" s="136"/>
      <c r="E19128" s="136"/>
      <c r="H19128" s="136"/>
      <c r="K19128" s="136"/>
      <c r="O19128" s="136"/>
      <c r="T19128" s="136"/>
      <c r="W19128" s="136"/>
      <c r="Z19128" s="136"/>
      <c r="AC19128" s="136"/>
    </row>
    <row r="19129" spans="2:29">
      <c r="B19129" s="136"/>
      <c r="E19129" s="136"/>
      <c r="H19129" s="136"/>
      <c r="K19129" s="136"/>
      <c r="O19129" s="136"/>
      <c r="T19129" s="136"/>
      <c r="W19129" s="136"/>
      <c r="Z19129" s="136"/>
      <c r="AC19129" s="136"/>
    </row>
    <row r="19130" spans="2:29">
      <c r="B19130" s="136"/>
      <c r="E19130" s="136"/>
      <c r="H19130" s="136"/>
      <c r="K19130" s="136"/>
      <c r="O19130" s="136"/>
      <c r="T19130" s="136"/>
      <c r="W19130" s="136"/>
      <c r="Z19130" s="136"/>
      <c r="AC19130" s="136"/>
    </row>
    <row r="19131" spans="2:29">
      <c r="B19131" s="136"/>
      <c r="E19131" s="136"/>
      <c r="H19131" s="136"/>
      <c r="K19131" s="136"/>
      <c r="O19131" s="136"/>
      <c r="T19131" s="136"/>
      <c r="W19131" s="136"/>
      <c r="Z19131" s="136"/>
      <c r="AC19131" s="136"/>
    </row>
    <row r="19132" spans="2:29">
      <c r="B19132" s="136"/>
      <c r="E19132" s="136"/>
      <c r="H19132" s="136"/>
      <c r="K19132" s="136"/>
      <c r="O19132" s="136"/>
      <c r="T19132" s="136"/>
      <c r="W19132" s="136"/>
      <c r="Z19132" s="136"/>
      <c r="AC19132" s="136"/>
    </row>
    <row r="19133" spans="2:29">
      <c r="B19133" s="136"/>
      <c r="E19133" s="136"/>
      <c r="H19133" s="136"/>
      <c r="K19133" s="136"/>
      <c r="O19133" s="136"/>
      <c r="T19133" s="136"/>
      <c r="W19133" s="136"/>
      <c r="Z19133" s="136"/>
      <c r="AC19133" s="136"/>
    </row>
    <row r="19134" spans="2:29">
      <c r="B19134" s="136"/>
      <c r="E19134" s="136"/>
      <c r="H19134" s="136"/>
      <c r="K19134" s="136"/>
      <c r="O19134" s="136"/>
      <c r="T19134" s="136"/>
      <c r="W19134" s="136"/>
      <c r="Z19134" s="136"/>
      <c r="AC19134" s="136"/>
    </row>
    <row r="19135" spans="2:29">
      <c r="B19135" s="136"/>
      <c r="E19135" s="136"/>
      <c r="H19135" s="136"/>
      <c r="K19135" s="136"/>
      <c r="O19135" s="136"/>
      <c r="T19135" s="136"/>
      <c r="W19135" s="136"/>
      <c r="Z19135" s="136"/>
      <c r="AC19135" s="136"/>
    </row>
    <row r="19136" spans="2:29">
      <c r="B19136" s="136"/>
      <c r="E19136" s="136"/>
      <c r="H19136" s="136"/>
      <c r="K19136" s="136"/>
      <c r="O19136" s="136"/>
      <c r="T19136" s="136"/>
      <c r="W19136" s="136"/>
      <c r="Z19136" s="136"/>
      <c r="AC19136" s="136"/>
    </row>
    <row r="19137" spans="2:29">
      <c r="B19137" s="136"/>
      <c r="E19137" s="136"/>
      <c r="H19137" s="136"/>
      <c r="K19137" s="136"/>
      <c r="O19137" s="136"/>
      <c r="T19137" s="136"/>
      <c r="W19137" s="136"/>
      <c r="Z19137" s="136"/>
      <c r="AC19137" s="136"/>
    </row>
    <row r="19138" spans="2:29">
      <c r="B19138" s="136"/>
      <c r="E19138" s="136"/>
      <c r="H19138" s="136"/>
      <c r="K19138" s="136"/>
      <c r="O19138" s="136"/>
      <c r="T19138" s="136"/>
      <c r="W19138" s="136"/>
      <c r="Z19138" s="136"/>
      <c r="AC19138" s="136"/>
    </row>
    <row r="19139" spans="2:29">
      <c r="B19139" s="136"/>
      <c r="E19139" s="136"/>
      <c r="H19139" s="136"/>
      <c r="K19139" s="136"/>
      <c r="O19139" s="136"/>
      <c r="T19139" s="136"/>
      <c r="W19139" s="136"/>
      <c r="Z19139" s="136"/>
      <c r="AC19139" s="136"/>
    </row>
    <row r="19140" spans="2:29">
      <c r="B19140" s="136"/>
      <c r="E19140" s="136"/>
      <c r="H19140" s="136"/>
      <c r="K19140" s="136"/>
      <c r="O19140" s="136"/>
      <c r="T19140" s="136"/>
      <c r="W19140" s="136"/>
      <c r="Z19140" s="136"/>
      <c r="AC19140" s="136"/>
    </row>
    <row r="19141" spans="2:29">
      <c r="B19141" s="136"/>
      <c r="E19141" s="136"/>
      <c r="H19141" s="136"/>
      <c r="K19141" s="136"/>
      <c r="O19141" s="136"/>
      <c r="T19141" s="136"/>
      <c r="W19141" s="136"/>
      <c r="Z19141" s="136"/>
      <c r="AC19141" s="136"/>
    </row>
    <row r="19142" spans="2:29">
      <c r="B19142" s="136"/>
      <c r="E19142" s="136"/>
      <c r="H19142" s="136"/>
      <c r="K19142" s="136"/>
      <c r="O19142" s="136"/>
      <c r="T19142" s="136"/>
      <c r="W19142" s="136"/>
      <c r="Z19142" s="136"/>
      <c r="AC19142" s="136"/>
    </row>
    <row r="19143" spans="2:29">
      <c r="B19143" s="136"/>
      <c r="E19143" s="136"/>
      <c r="H19143" s="136"/>
      <c r="K19143" s="136"/>
      <c r="O19143" s="136"/>
      <c r="T19143" s="136"/>
      <c r="W19143" s="136"/>
      <c r="Z19143" s="136"/>
      <c r="AC19143" s="136"/>
    </row>
    <row r="19144" spans="2:29">
      <c r="B19144" s="136"/>
      <c r="E19144" s="136"/>
      <c r="H19144" s="136"/>
      <c r="K19144" s="136"/>
      <c r="O19144" s="136"/>
      <c r="T19144" s="136"/>
      <c r="W19144" s="136"/>
      <c r="Z19144" s="136"/>
      <c r="AC19144" s="136"/>
    </row>
    <row r="19145" spans="2:29">
      <c r="B19145" s="136"/>
      <c r="E19145" s="136"/>
      <c r="H19145" s="136"/>
      <c r="K19145" s="136"/>
      <c r="O19145" s="136"/>
      <c r="T19145" s="136"/>
      <c r="W19145" s="136"/>
      <c r="Z19145" s="136"/>
      <c r="AC19145" s="136"/>
    </row>
    <row r="19146" spans="2:29">
      <c r="B19146" s="136"/>
      <c r="E19146" s="136"/>
      <c r="H19146" s="136"/>
      <c r="K19146" s="136"/>
      <c r="O19146" s="136"/>
      <c r="T19146" s="136"/>
      <c r="W19146" s="136"/>
      <c r="Z19146" s="136"/>
      <c r="AC19146" s="136"/>
    </row>
    <row r="19147" spans="2:29">
      <c r="B19147" s="136"/>
      <c r="E19147" s="136"/>
      <c r="H19147" s="136"/>
      <c r="K19147" s="136"/>
      <c r="O19147" s="136"/>
      <c r="T19147" s="136"/>
      <c r="W19147" s="136"/>
      <c r="Z19147" s="136"/>
      <c r="AC19147" s="136"/>
    </row>
    <row r="19148" spans="2:29">
      <c r="B19148" s="136"/>
      <c r="E19148" s="136"/>
      <c r="H19148" s="136"/>
      <c r="K19148" s="136"/>
      <c r="O19148" s="136"/>
      <c r="T19148" s="136"/>
      <c r="W19148" s="136"/>
      <c r="Z19148" s="136"/>
      <c r="AC19148" s="136"/>
    </row>
    <row r="19149" spans="2:29">
      <c r="B19149" s="136"/>
      <c r="E19149" s="136"/>
      <c r="H19149" s="136"/>
      <c r="K19149" s="136"/>
      <c r="O19149" s="136"/>
      <c r="T19149" s="136"/>
      <c r="W19149" s="136"/>
      <c r="Z19149" s="136"/>
      <c r="AC19149" s="136"/>
    </row>
    <row r="19150" spans="2:29">
      <c r="B19150" s="136"/>
      <c r="E19150" s="136"/>
      <c r="H19150" s="136"/>
      <c r="K19150" s="136"/>
      <c r="O19150" s="136"/>
      <c r="T19150" s="136"/>
      <c r="W19150" s="136"/>
      <c r="Z19150" s="136"/>
      <c r="AC19150" s="136"/>
    </row>
    <row r="19151" spans="2:29">
      <c r="B19151" s="136"/>
      <c r="E19151" s="136"/>
      <c r="H19151" s="136"/>
      <c r="K19151" s="136"/>
      <c r="O19151" s="136"/>
      <c r="T19151" s="136"/>
      <c r="W19151" s="136"/>
      <c r="Z19151" s="136"/>
      <c r="AC19151" s="136"/>
    </row>
    <row r="19152" spans="2:29">
      <c r="B19152" s="136"/>
      <c r="E19152" s="136"/>
      <c r="H19152" s="136"/>
      <c r="K19152" s="136"/>
      <c r="O19152" s="136"/>
      <c r="T19152" s="136"/>
      <c r="W19152" s="136"/>
      <c r="Z19152" s="136"/>
      <c r="AC19152" s="136"/>
    </row>
    <row r="19153" spans="2:29">
      <c r="B19153" s="136"/>
      <c r="E19153" s="136"/>
      <c r="H19153" s="136"/>
      <c r="K19153" s="136"/>
      <c r="O19153" s="136"/>
      <c r="T19153" s="136"/>
      <c r="W19153" s="136"/>
      <c r="Z19153" s="136"/>
      <c r="AC19153" s="136"/>
    </row>
    <row r="19154" spans="2:29">
      <c r="B19154" s="136"/>
      <c r="E19154" s="136"/>
      <c r="H19154" s="136"/>
      <c r="K19154" s="136"/>
      <c r="O19154" s="136"/>
      <c r="T19154" s="136"/>
      <c r="W19154" s="136"/>
      <c r="Z19154" s="136"/>
      <c r="AC19154" s="136"/>
    </row>
    <row r="19155" spans="2:29">
      <c r="B19155" s="136"/>
      <c r="E19155" s="136"/>
      <c r="H19155" s="136"/>
      <c r="K19155" s="136"/>
      <c r="O19155" s="136"/>
      <c r="T19155" s="136"/>
      <c r="W19155" s="136"/>
      <c r="Z19155" s="136"/>
      <c r="AC19155" s="136"/>
    </row>
    <row r="19156" spans="2:29">
      <c r="B19156" s="136"/>
      <c r="E19156" s="136"/>
      <c r="H19156" s="136"/>
      <c r="K19156" s="136"/>
      <c r="O19156" s="136"/>
      <c r="T19156" s="136"/>
      <c r="W19156" s="136"/>
      <c r="Z19156" s="136"/>
      <c r="AC19156" s="136"/>
    </row>
    <row r="19157" spans="2:29">
      <c r="B19157" s="136"/>
      <c r="E19157" s="136"/>
      <c r="H19157" s="136"/>
      <c r="K19157" s="136"/>
      <c r="O19157" s="136"/>
      <c r="T19157" s="136"/>
      <c r="W19157" s="136"/>
      <c r="Z19157" s="136"/>
      <c r="AC19157" s="136"/>
    </row>
    <row r="19158" spans="2:29">
      <c r="B19158" s="136"/>
      <c r="E19158" s="136"/>
      <c r="H19158" s="136"/>
      <c r="K19158" s="136"/>
      <c r="O19158" s="136"/>
      <c r="T19158" s="136"/>
      <c r="W19158" s="136"/>
      <c r="Z19158" s="136"/>
      <c r="AC19158" s="136"/>
    </row>
    <row r="19159" spans="2:29">
      <c r="B19159" s="136"/>
      <c r="E19159" s="136"/>
      <c r="H19159" s="136"/>
      <c r="K19159" s="136"/>
      <c r="O19159" s="136"/>
      <c r="T19159" s="136"/>
      <c r="W19159" s="136"/>
      <c r="Z19159" s="136"/>
      <c r="AC19159" s="136"/>
    </row>
    <row r="19160" spans="2:29">
      <c r="B19160" s="136"/>
      <c r="E19160" s="136"/>
      <c r="H19160" s="136"/>
      <c r="K19160" s="136"/>
      <c r="O19160" s="136"/>
      <c r="T19160" s="136"/>
      <c r="W19160" s="136"/>
      <c r="Z19160" s="136"/>
      <c r="AC19160" s="136"/>
    </row>
    <row r="19161" spans="2:29">
      <c r="B19161" s="136"/>
      <c r="E19161" s="136"/>
      <c r="H19161" s="136"/>
      <c r="K19161" s="136"/>
      <c r="O19161" s="136"/>
      <c r="T19161" s="136"/>
      <c r="W19161" s="136"/>
      <c r="Z19161" s="136"/>
      <c r="AC19161" s="136"/>
    </row>
    <row r="19162" spans="2:29">
      <c r="B19162" s="136"/>
      <c r="E19162" s="136"/>
      <c r="H19162" s="136"/>
      <c r="K19162" s="136"/>
      <c r="O19162" s="136"/>
      <c r="T19162" s="136"/>
      <c r="W19162" s="136"/>
      <c r="Z19162" s="136"/>
      <c r="AC19162" s="136"/>
    </row>
    <row r="19163" spans="2:29">
      <c r="B19163" s="136"/>
      <c r="E19163" s="136"/>
      <c r="H19163" s="136"/>
      <c r="K19163" s="136"/>
      <c r="O19163" s="136"/>
      <c r="T19163" s="136"/>
      <c r="W19163" s="136"/>
      <c r="Z19163" s="136"/>
      <c r="AC19163" s="136"/>
    </row>
    <row r="19164" spans="2:29">
      <c r="B19164" s="136"/>
      <c r="E19164" s="136"/>
      <c r="H19164" s="136"/>
      <c r="K19164" s="136"/>
      <c r="O19164" s="136"/>
      <c r="T19164" s="136"/>
      <c r="W19164" s="136"/>
      <c r="Z19164" s="136"/>
      <c r="AC19164" s="136"/>
    </row>
    <row r="19165" spans="2:29">
      <c r="B19165" s="136"/>
      <c r="E19165" s="136"/>
      <c r="H19165" s="136"/>
      <c r="K19165" s="136"/>
      <c r="O19165" s="136"/>
      <c r="T19165" s="136"/>
      <c r="W19165" s="136"/>
      <c r="Z19165" s="136"/>
      <c r="AC19165" s="136"/>
    </row>
    <row r="19166" spans="2:29">
      <c r="B19166" s="136"/>
      <c r="E19166" s="136"/>
      <c r="H19166" s="136"/>
      <c r="K19166" s="136"/>
      <c r="O19166" s="136"/>
      <c r="T19166" s="136"/>
      <c r="W19166" s="136"/>
      <c r="Z19166" s="136"/>
      <c r="AC19166" s="136"/>
    </row>
    <row r="19167" spans="2:29">
      <c r="B19167" s="136"/>
      <c r="E19167" s="136"/>
      <c r="H19167" s="136"/>
      <c r="K19167" s="136"/>
      <c r="O19167" s="136"/>
      <c r="T19167" s="136"/>
      <c r="W19167" s="136"/>
      <c r="Z19167" s="136"/>
      <c r="AC19167" s="136"/>
    </row>
    <row r="19168" spans="2:29">
      <c r="B19168" s="136"/>
      <c r="E19168" s="136"/>
      <c r="H19168" s="136"/>
      <c r="K19168" s="136"/>
      <c r="O19168" s="136"/>
      <c r="T19168" s="136"/>
      <c r="W19168" s="136"/>
      <c r="Z19168" s="136"/>
      <c r="AC19168" s="136"/>
    </row>
    <row r="19169" spans="2:29">
      <c r="B19169" s="136"/>
      <c r="E19169" s="136"/>
      <c r="H19169" s="136"/>
      <c r="K19169" s="136"/>
      <c r="O19169" s="136"/>
      <c r="T19169" s="136"/>
      <c r="W19169" s="136"/>
      <c r="Z19169" s="136"/>
      <c r="AC19169" s="136"/>
    </row>
    <row r="19170" spans="2:29">
      <c r="B19170" s="136"/>
      <c r="E19170" s="136"/>
      <c r="H19170" s="136"/>
      <c r="K19170" s="136"/>
      <c r="O19170" s="136"/>
      <c r="T19170" s="136"/>
      <c r="W19170" s="136"/>
      <c r="Z19170" s="136"/>
      <c r="AC19170" s="136"/>
    </row>
    <row r="19171" spans="2:29">
      <c r="B19171" s="136"/>
      <c r="E19171" s="136"/>
      <c r="H19171" s="136"/>
      <c r="K19171" s="136"/>
      <c r="O19171" s="136"/>
      <c r="T19171" s="136"/>
      <c r="W19171" s="136"/>
      <c r="Z19171" s="136"/>
      <c r="AC19171" s="136"/>
    </row>
    <row r="19172" spans="2:29">
      <c r="B19172" s="136"/>
      <c r="E19172" s="136"/>
      <c r="H19172" s="136"/>
      <c r="K19172" s="136"/>
      <c r="O19172" s="136"/>
      <c r="T19172" s="136"/>
      <c r="W19172" s="136"/>
      <c r="Z19172" s="136"/>
      <c r="AC19172" s="136"/>
    </row>
    <row r="19173" spans="2:29">
      <c r="B19173" s="136"/>
      <c r="E19173" s="136"/>
      <c r="H19173" s="136"/>
      <c r="K19173" s="136"/>
      <c r="O19173" s="136"/>
      <c r="T19173" s="136"/>
      <c r="W19173" s="136"/>
      <c r="Z19173" s="136"/>
      <c r="AC19173" s="136"/>
    </row>
    <row r="19174" spans="2:29">
      <c r="B19174" s="136"/>
      <c r="E19174" s="136"/>
      <c r="H19174" s="136"/>
      <c r="K19174" s="136"/>
      <c r="O19174" s="136"/>
      <c r="T19174" s="136"/>
      <c r="W19174" s="136"/>
      <c r="Z19174" s="136"/>
      <c r="AC19174" s="136"/>
    </row>
    <row r="19175" spans="2:29">
      <c r="B19175" s="136"/>
      <c r="E19175" s="136"/>
      <c r="H19175" s="136"/>
      <c r="K19175" s="136"/>
      <c r="O19175" s="136"/>
      <c r="T19175" s="136"/>
      <c r="W19175" s="136"/>
      <c r="Z19175" s="136"/>
      <c r="AC19175" s="136"/>
    </row>
    <row r="19176" spans="2:29">
      <c r="B19176" s="136"/>
      <c r="E19176" s="136"/>
      <c r="H19176" s="136"/>
      <c r="K19176" s="136"/>
      <c r="O19176" s="136"/>
      <c r="T19176" s="136"/>
      <c r="W19176" s="136"/>
      <c r="Z19176" s="136"/>
      <c r="AC19176" s="136"/>
    </row>
    <row r="19177" spans="2:29">
      <c r="B19177" s="136"/>
      <c r="E19177" s="136"/>
      <c r="H19177" s="136"/>
      <c r="K19177" s="136"/>
      <c r="O19177" s="136"/>
      <c r="T19177" s="136"/>
      <c r="W19177" s="136"/>
      <c r="Z19177" s="136"/>
      <c r="AC19177" s="136"/>
    </row>
    <row r="19178" spans="2:29">
      <c r="B19178" s="136"/>
      <c r="E19178" s="136"/>
      <c r="H19178" s="136"/>
      <c r="K19178" s="136"/>
      <c r="O19178" s="136"/>
      <c r="T19178" s="136"/>
      <c r="W19178" s="136"/>
      <c r="Z19178" s="136"/>
      <c r="AC19178" s="136"/>
    </row>
    <row r="19179" spans="2:29">
      <c r="B19179" s="136"/>
      <c r="E19179" s="136"/>
      <c r="H19179" s="136"/>
      <c r="K19179" s="136"/>
      <c r="O19179" s="136"/>
      <c r="T19179" s="136"/>
      <c r="W19179" s="136"/>
      <c r="Z19179" s="136"/>
      <c r="AC19179" s="136"/>
    </row>
    <row r="19180" spans="2:29">
      <c r="B19180" s="136"/>
      <c r="E19180" s="136"/>
      <c r="H19180" s="136"/>
      <c r="K19180" s="136"/>
      <c r="O19180" s="136"/>
      <c r="T19180" s="136"/>
      <c r="W19180" s="136"/>
      <c r="Z19180" s="136"/>
      <c r="AC19180" s="136"/>
    </row>
    <row r="19181" spans="2:29">
      <c r="B19181" s="136"/>
      <c r="E19181" s="136"/>
      <c r="H19181" s="136"/>
      <c r="K19181" s="136"/>
      <c r="O19181" s="136"/>
      <c r="T19181" s="136"/>
      <c r="W19181" s="136"/>
      <c r="Z19181" s="136"/>
      <c r="AC19181" s="136"/>
    </row>
    <row r="19182" spans="2:29">
      <c r="B19182" s="136"/>
      <c r="E19182" s="136"/>
      <c r="H19182" s="136"/>
      <c r="K19182" s="136"/>
      <c r="O19182" s="136"/>
      <c r="T19182" s="136"/>
      <c r="W19182" s="136"/>
      <c r="Z19182" s="136"/>
      <c r="AC19182" s="136"/>
    </row>
    <row r="19183" spans="2:29">
      <c r="B19183" s="136"/>
      <c r="E19183" s="136"/>
      <c r="H19183" s="136"/>
      <c r="K19183" s="136"/>
      <c r="O19183" s="136"/>
      <c r="T19183" s="136"/>
      <c r="W19183" s="136"/>
      <c r="Z19183" s="136"/>
      <c r="AC19183" s="136"/>
    </row>
    <row r="19184" spans="2:29">
      <c r="B19184" s="136"/>
      <c r="E19184" s="136"/>
      <c r="H19184" s="136"/>
      <c r="K19184" s="136"/>
      <c r="O19184" s="136"/>
      <c r="T19184" s="136"/>
      <c r="W19184" s="136"/>
      <c r="Z19184" s="136"/>
      <c r="AC19184" s="136"/>
    </row>
    <row r="19185" spans="2:29">
      <c r="B19185" s="136"/>
      <c r="E19185" s="136"/>
      <c r="H19185" s="136"/>
      <c r="K19185" s="136"/>
      <c r="O19185" s="136"/>
      <c r="T19185" s="136"/>
      <c r="W19185" s="136"/>
      <c r="Z19185" s="136"/>
      <c r="AC19185" s="136"/>
    </row>
    <row r="19186" spans="2:29">
      <c r="B19186" s="136"/>
      <c r="E19186" s="136"/>
      <c r="H19186" s="136"/>
      <c r="K19186" s="136"/>
      <c r="O19186" s="136"/>
      <c r="T19186" s="136"/>
      <c r="W19186" s="136"/>
      <c r="Z19186" s="136"/>
      <c r="AC19186" s="136"/>
    </row>
    <row r="19187" spans="2:29">
      <c r="B19187" s="136"/>
      <c r="E19187" s="136"/>
      <c r="H19187" s="136"/>
      <c r="K19187" s="136"/>
      <c r="O19187" s="136"/>
      <c r="T19187" s="136"/>
      <c r="W19187" s="136"/>
      <c r="Z19187" s="136"/>
      <c r="AC19187" s="136"/>
    </row>
    <row r="19188" spans="2:29">
      <c r="B19188" s="136"/>
      <c r="E19188" s="136"/>
      <c r="H19188" s="136"/>
      <c r="K19188" s="136"/>
      <c r="O19188" s="136"/>
      <c r="T19188" s="136"/>
      <c r="W19188" s="136"/>
      <c r="Z19188" s="136"/>
      <c r="AC19188" s="136"/>
    </row>
    <row r="19189" spans="2:29">
      <c r="B19189" s="136"/>
      <c r="E19189" s="136"/>
      <c r="H19189" s="136"/>
      <c r="K19189" s="136"/>
      <c r="O19189" s="136"/>
      <c r="T19189" s="136"/>
      <c r="W19189" s="136"/>
      <c r="Z19189" s="136"/>
      <c r="AC19189" s="136"/>
    </row>
    <row r="19190" spans="2:29">
      <c r="B19190" s="136"/>
      <c r="E19190" s="136"/>
      <c r="H19190" s="136"/>
      <c r="K19190" s="136"/>
      <c r="O19190" s="136"/>
      <c r="T19190" s="136"/>
      <c r="W19190" s="136"/>
      <c r="Z19190" s="136"/>
      <c r="AC19190" s="136"/>
    </row>
    <row r="19191" spans="2:29">
      <c r="B19191" s="136"/>
      <c r="E19191" s="136"/>
      <c r="H19191" s="136"/>
      <c r="K19191" s="136"/>
      <c r="O19191" s="136"/>
      <c r="T19191" s="136"/>
      <c r="W19191" s="136"/>
      <c r="Z19191" s="136"/>
      <c r="AC19191" s="136"/>
    </row>
    <row r="19192" spans="2:29">
      <c r="B19192" s="136"/>
      <c r="E19192" s="136"/>
      <c r="H19192" s="136"/>
      <c r="K19192" s="136"/>
      <c r="O19192" s="136"/>
      <c r="T19192" s="136"/>
      <c r="W19192" s="136"/>
      <c r="Z19192" s="136"/>
      <c r="AC19192" s="136"/>
    </row>
    <row r="19193" spans="2:29">
      <c r="B19193" s="136"/>
      <c r="E19193" s="136"/>
      <c r="H19193" s="136"/>
      <c r="K19193" s="136"/>
      <c r="O19193" s="136"/>
      <c r="T19193" s="136"/>
      <c r="W19193" s="136"/>
      <c r="Z19193" s="136"/>
      <c r="AC19193" s="136"/>
    </row>
    <row r="19194" spans="2:29">
      <c r="B19194" s="136"/>
      <c r="E19194" s="136"/>
      <c r="H19194" s="136"/>
      <c r="K19194" s="136"/>
      <c r="O19194" s="136"/>
      <c r="T19194" s="136"/>
      <c r="W19194" s="136"/>
      <c r="Z19194" s="136"/>
      <c r="AC19194" s="136"/>
    </row>
    <row r="19195" spans="2:29">
      <c r="B19195" s="136"/>
      <c r="E19195" s="136"/>
      <c r="H19195" s="136"/>
      <c r="K19195" s="136"/>
      <c r="O19195" s="136"/>
      <c r="T19195" s="136"/>
      <c r="W19195" s="136"/>
      <c r="Z19195" s="136"/>
      <c r="AC19195" s="136"/>
    </row>
    <row r="19196" spans="2:29">
      <c r="B19196" s="136"/>
      <c r="E19196" s="136"/>
      <c r="H19196" s="136"/>
      <c r="K19196" s="136"/>
      <c r="O19196" s="136"/>
      <c r="T19196" s="136"/>
      <c r="W19196" s="136"/>
      <c r="Z19196" s="136"/>
      <c r="AC19196" s="136"/>
    </row>
    <row r="19197" spans="2:29">
      <c r="B19197" s="136"/>
      <c r="E19197" s="136"/>
      <c r="H19197" s="136"/>
      <c r="K19197" s="136"/>
      <c r="O19197" s="136"/>
      <c r="T19197" s="136"/>
      <c r="W19197" s="136"/>
      <c r="Z19197" s="136"/>
      <c r="AC19197" s="136"/>
    </row>
    <row r="19198" spans="2:29">
      <c r="B19198" s="136"/>
      <c r="E19198" s="136"/>
      <c r="H19198" s="136"/>
      <c r="K19198" s="136"/>
      <c r="O19198" s="136"/>
      <c r="T19198" s="136"/>
      <c r="W19198" s="136"/>
      <c r="Z19198" s="136"/>
      <c r="AC19198" s="136"/>
    </row>
    <row r="19199" spans="2:29">
      <c r="B19199" s="136"/>
      <c r="E19199" s="136"/>
      <c r="H19199" s="136"/>
      <c r="K19199" s="136"/>
      <c r="O19199" s="136"/>
      <c r="T19199" s="136"/>
      <c r="W19199" s="136"/>
      <c r="Z19199" s="136"/>
      <c r="AC19199" s="136"/>
    </row>
    <row r="19200" spans="2:29">
      <c r="B19200" s="136"/>
      <c r="E19200" s="136"/>
      <c r="H19200" s="136"/>
      <c r="K19200" s="136"/>
      <c r="O19200" s="136"/>
      <c r="T19200" s="136"/>
      <c r="W19200" s="136"/>
      <c r="Z19200" s="136"/>
      <c r="AC19200" s="136"/>
    </row>
    <row r="19201" spans="2:29">
      <c r="B19201" s="136"/>
      <c r="E19201" s="136"/>
      <c r="H19201" s="136"/>
      <c r="K19201" s="136"/>
      <c r="O19201" s="136"/>
      <c r="T19201" s="136"/>
      <c r="W19201" s="136"/>
      <c r="Z19201" s="136"/>
      <c r="AC19201" s="136"/>
    </row>
    <row r="19202" spans="2:29">
      <c r="B19202" s="136"/>
      <c r="E19202" s="136"/>
      <c r="H19202" s="136"/>
      <c r="K19202" s="136"/>
      <c r="O19202" s="136"/>
      <c r="T19202" s="136"/>
      <c r="W19202" s="136"/>
      <c r="Z19202" s="136"/>
      <c r="AC19202" s="136"/>
    </row>
    <row r="19203" spans="2:29">
      <c r="B19203" s="136"/>
      <c r="E19203" s="136"/>
      <c r="H19203" s="136"/>
      <c r="K19203" s="136"/>
      <c r="O19203" s="136"/>
      <c r="T19203" s="136"/>
      <c r="W19203" s="136"/>
      <c r="Z19203" s="136"/>
      <c r="AC19203" s="136"/>
    </row>
    <row r="19204" spans="2:29">
      <c r="B19204" s="136"/>
      <c r="E19204" s="136"/>
      <c r="H19204" s="136"/>
      <c r="K19204" s="136"/>
      <c r="O19204" s="136"/>
      <c r="T19204" s="136"/>
      <c r="W19204" s="136"/>
      <c r="Z19204" s="136"/>
      <c r="AC19204" s="136"/>
    </row>
    <row r="19205" spans="2:29">
      <c r="B19205" s="136"/>
      <c r="E19205" s="136"/>
      <c r="H19205" s="136"/>
      <c r="K19205" s="136"/>
      <c r="O19205" s="136"/>
      <c r="T19205" s="136"/>
      <c r="W19205" s="136"/>
      <c r="Z19205" s="136"/>
      <c r="AC19205" s="136"/>
    </row>
    <row r="19206" spans="2:29">
      <c r="B19206" s="136"/>
      <c r="E19206" s="136"/>
      <c r="H19206" s="136"/>
      <c r="K19206" s="136"/>
      <c r="O19206" s="136"/>
      <c r="T19206" s="136"/>
      <c r="W19206" s="136"/>
      <c r="Z19206" s="136"/>
      <c r="AC19206" s="136"/>
    </row>
    <row r="19207" spans="2:29">
      <c r="B19207" s="136"/>
      <c r="E19207" s="136"/>
      <c r="H19207" s="136"/>
      <c r="K19207" s="136"/>
      <c r="O19207" s="136"/>
      <c r="T19207" s="136"/>
      <c r="W19207" s="136"/>
      <c r="Z19207" s="136"/>
      <c r="AC19207" s="136"/>
    </row>
    <row r="19208" spans="2:29">
      <c r="B19208" s="136"/>
      <c r="E19208" s="136"/>
      <c r="H19208" s="136"/>
      <c r="K19208" s="136"/>
      <c r="O19208" s="136"/>
      <c r="T19208" s="136"/>
      <c r="W19208" s="136"/>
      <c r="Z19208" s="136"/>
      <c r="AC19208" s="136"/>
    </row>
    <row r="19209" spans="2:29">
      <c r="B19209" s="136"/>
      <c r="E19209" s="136"/>
      <c r="H19209" s="136"/>
      <c r="K19209" s="136"/>
      <c r="O19209" s="136"/>
      <c r="T19209" s="136"/>
      <c r="W19209" s="136"/>
      <c r="Z19209" s="136"/>
      <c r="AC19209" s="136"/>
    </row>
    <row r="19210" spans="2:29">
      <c r="B19210" s="136"/>
      <c r="E19210" s="136"/>
      <c r="H19210" s="136"/>
      <c r="K19210" s="136"/>
      <c r="O19210" s="136"/>
      <c r="T19210" s="136"/>
      <c r="W19210" s="136"/>
      <c r="Z19210" s="136"/>
      <c r="AC19210" s="136"/>
    </row>
    <row r="19211" spans="2:29">
      <c r="B19211" s="136"/>
      <c r="E19211" s="136"/>
      <c r="H19211" s="136"/>
      <c r="K19211" s="136"/>
      <c r="O19211" s="136"/>
      <c r="T19211" s="136"/>
      <c r="W19211" s="136"/>
      <c r="Z19211" s="136"/>
      <c r="AC19211" s="136"/>
    </row>
    <row r="19212" spans="2:29">
      <c r="B19212" s="136"/>
      <c r="E19212" s="136"/>
      <c r="H19212" s="136"/>
      <c r="K19212" s="136"/>
      <c r="O19212" s="136"/>
      <c r="T19212" s="136"/>
      <c r="W19212" s="136"/>
      <c r="Z19212" s="136"/>
      <c r="AC19212" s="136"/>
    </row>
    <row r="19213" spans="2:29">
      <c r="B19213" s="136"/>
      <c r="E19213" s="136"/>
      <c r="H19213" s="136"/>
      <c r="K19213" s="136"/>
      <c r="O19213" s="136"/>
      <c r="T19213" s="136"/>
      <c r="W19213" s="136"/>
      <c r="Z19213" s="136"/>
      <c r="AC19213" s="136"/>
    </row>
    <row r="19214" spans="2:29">
      <c r="B19214" s="136"/>
      <c r="E19214" s="136"/>
      <c r="H19214" s="136"/>
      <c r="K19214" s="136"/>
      <c r="O19214" s="136"/>
      <c r="T19214" s="136"/>
      <c r="W19214" s="136"/>
      <c r="Z19214" s="136"/>
      <c r="AC19214" s="136"/>
    </row>
    <row r="19215" spans="2:29">
      <c r="B19215" s="136"/>
      <c r="E19215" s="136"/>
      <c r="H19215" s="136"/>
      <c r="K19215" s="136"/>
      <c r="O19215" s="136"/>
      <c r="T19215" s="136"/>
      <c r="W19215" s="136"/>
      <c r="Z19215" s="136"/>
      <c r="AC19215" s="136"/>
    </row>
    <row r="19216" spans="2:29">
      <c r="B19216" s="136"/>
      <c r="E19216" s="136"/>
      <c r="H19216" s="136"/>
      <c r="K19216" s="136"/>
      <c r="O19216" s="136"/>
      <c r="T19216" s="136"/>
      <c r="W19216" s="136"/>
      <c r="Z19216" s="136"/>
      <c r="AC19216" s="136"/>
    </row>
    <row r="19217" spans="2:29">
      <c r="B19217" s="136"/>
      <c r="E19217" s="136"/>
      <c r="H19217" s="136"/>
      <c r="K19217" s="136"/>
      <c r="O19217" s="136"/>
      <c r="T19217" s="136"/>
      <c r="W19217" s="136"/>
      <c r="Z19217" s="136"/>
      <c r="AC19217" s="136"/>
    </row>
    <row r="19218" spans="2:29">
      <c r="B19218" s="136"/>
      <c r="E19218" s="136"/>
      <c r="H19218" s="136"/>
      <c r="K19218" s="136"/>
      <c r="O19218" s="136"/>
      <c r="T19218" s="136"/>
      <c r="W19218" s="136"/>
      <c r="Z19218" s="136"/>
      <c r="AC19218" s="136"/>
    </row>
    <row r="19219" spans="2:29">
      <c r="B19219" s="136"/>
      <c r="E19219" s="136"/>
      <c r="H19219" s="136"/>
      <c r="K19219" s="136"/>
      <c r="O19219" s="136"/>
      <c r="T19219" s="136"/>
      <c r="W19219" s="136"/>
      <c r="Z19219" s="136"/>
      <c r="AC19219" s="136"/>
    </row>
    <row r="19220" spans="2:29">
      <c r="B19220" s="136"/>
      <c r="E19220" s="136"/>
      <c r="H19220" s="136"/>
      <c r="K19220" s="136"/>
      <c r="O19220" s="136"/>
      <c r="T19220" s="136"/>
      <c r="W19220" s="136"/>
      <c r="Z19220" s="136"/>
      <c r="AC19220" s="136"/>
    </row>
    <row r="19221" spans="2:29">
      <c r="B19221" s="136"/>
      <c r="E19221" s="136"/>
      <c r="H19221" s="136"/>
      <c r="K19221" s="136"/>
      <c r="O19221" s="136"/>
      <c r="T19221" s="136"/>
      <c r="W19221" s="136"/>
      <c r="Z19221" s="136"/>
      <c r="AC19221" s="136"/>
    </row>
    <row r="19222" spans="2:29">
      <c r="B19222" s="136"/>
      <c r="E19222" s="136"/>
      <c r="H19222" s="136"/>
      <c r="K19222" s="136"/>
      <c r="O19222" s="136"/>
      <c r="T19222" s="136"/>
      <c r="W19222" s="136"/>
      <c r="Z19222" s="136"/>
      <c r="AC19222" s="136"/>
    </row>
    <row r="19223" spans="2:29">
      <c r="B19223" s="136"/>
      <c r="E19223" s="136"/>
      <c r="H19223" s="136"/>
      <c r="K19223" s="136"/>
      <c r="O19223" s="136"/>
      <c r="T19223" s="136"/>
      <c r="W19223" s="136"/>
      <c r="Z19223" s="136"/>
      <c r="AC19223" s="136"/>
    </row>
    <row r="19224" spans="2:29">
      <c r="B19224" s="136"/>
      <c r="E19224" s="136"/>
      <c r="H19224" s="136"/>
      <c r="K19224" s="136"/>
      <c r="O19224" s="136"/>
      <c r="T19224" s="136"/>
      <c r="W19224" s="136"/>
      <c r="Z19224" s="136"/>
      <c r="AC19224" s="136"/>
    </row>
    <row r="19225" spans="2:29">
      <c r="B19225" s="136"/>
      <c r="E19225" s="136"/>
      <c r="H19225" s="136"/>
      <c r="K19225" s="136"/>
      <c r="O19225" s="136"/>
      <c r="T19225" s="136"/>
      <c r="W19225" s="136"/>
      <c r="Z19225" s="136"/>
      <c r="AC19225" s="136"/>
    </row>
    <row r="19226" spans="2:29">
      <c r="B19226" s="136"/>
      <c r="E19226" s="136"/>
      <c r="H19226" s="136"/>
      <c r="K19226" s="136"/>
      <c r="O19226" s="136"/>
      <c r="T19226" s="136"/>
      <c r="W19226" s="136"/>
      <c r="Z19226" s="136"/>
      <c r="AC19226" s="136"/>
    </row>
    <row r="19227" spans="2:29">
      <c r="B19227" s="136"/>
      <c r="E19227" s="136"/>
      <c r="H19227" s="136"/>
      <c r="K19227" s="136"/>
      <c r="O19227" s="136"/>
      <c r="T19227" s="136"/>
      <c r="W19227" s="136"/>
      <c r="Z19227" s="136"/>
      <c r="AC19227" s="136"/>
    </row>
    <row r="19228" spans="2:29">
      <c r="B19228" s="136"/>
      <c r="E19228" s="136"/>
      <c r="H19228" s="136"/>
      <c r="K19228" s="136"/>
      <c r="O19228" s="136"/>
      <c r="T19228" s="136"/>
      <c r="W19228" s="136"/>
      <c r="Z19228" s="136"/>
      <c r="AC19228" s="136"/>
    </row>
    <row r="19229" spans="2:29">
      <c r="B19229" s="136"/>
      <c r="E19229" s="136"/>
      <c r="H19229" s="136"/>
      <c r="K19229" s="136"/>
      <c r="O19229" s="136"/>
      <c r="T19229" s="136"/>
      <c r="W19229" s="136"/>
      <c r="Z19229" s="136"/>
      <c r="AC19229" s="136"/>
    </row>
    <row r="19230" spans="2:29">
      <c r="B19230" s="136"/>
      <c r="E19230" s="136"/>
      <c r="H19230" s="136"/>
      <c r="K19230" s="136"/>
      <c r="O19230" s="136"/>
      <c r="T19230" s="136"/>
      <c r="W19230" s="136"/>
      <c r="Z19230" s="136"/>
      <c r="AC19230" s="136"/>
    </row>
    <row r="19231" spans="2:29">
      <c r="B19231" s="136"/>
      <c r="E19231" s="136"/>
      <c r="H19231" s="136"/>
      <c r="K19231" s="136"/>
      <c r="O19231" s="136"/>
      <c r="T19231" s="136"/>
      <c r="W19231" s="136"/>
      <c r="Z19231" s="136"/>
      <c r="AC19231" s="136"/>
    </row>
    <row r="19232" spans="2:29">
      <c r="B19232" s="136"/>
      <c r="E19232" s="136"/>
      <c r="H19232" s="136"/>
      <c r="K19232" s="136"/>
      <c r="O19232" s="136"/>
      <c r="T19232" s="136"/>
      <c r="W19232" s="136"/>
      <c r="Z19232" s="136"/>
      <c r="AC19232" s="136"/>
    </row>
    <row r="19233" spans="2:29">
      <c r="B19233" s="136"/>
      <c r="E19233" s="136"/>
      <c r="H19233" s="136"/>
      <c r="K19233" s="136"/>
      <c r="O19233" s="136"/>
      <c r="T19233" s="136"/>
      <c r="W19233" s="136"/>
      <c r="Z19233" s="136"/>
      <c r="AC19233" s="136"/>
    </row>
    <row r="19234" spans="2:29">
      <c r="B19234" s="136"/>
      <c r="E19234" s="136"/>
      <c r="H19234" s="136"/>
      <c r="K19234" s="136"/>
      <c r="O19234" s="136"/>
      <c r="T19234" s="136"/>
      <c r="W19234" s="136"/>
      <c r="Z19234" s="136"/>
      <c r="AC19234" s="136"/>
    </row>
    <row r="19235" spans="2:29">
      <c r="B19235" s="136"/>
      <c r="E19235" s="136"/>
      <c r="H19235" s="136"/>
      <c r="K19235" s="136"/>
      <c r="O19235" s="136"/>
      <c r="T19235" s="136"/>
      <c r="W19235" s="136"/>
      <c r="Z19235" s="136"/>
      <c r="AC19235" s="136"/>
    </row>
    <row r="19236" spans="2:29">
      <c r="B19236" s="136"/>
      <c r="E19236" s="136"/>
      <c r="H19236" s="136"/>
      <c r="K19236" s="136"/>
      <c r="O19236" s="136"/>
      <c r="T19236" s="136"/>
      <c r="W19236" s="136"/>
      <c r="Z19236" s="136"/>
      <c r="AC19236" s="136"/>
    </row>
    <row r="19237" spans="2:29">
      <c r="B19237" s="136"/>
      <c r="E19237" s="136"/>
      <c r="H19237" s="136"/>
      <c r="K19237" s="136"/>
      <c r="O19237" s="136"/>
      <c r="T19237" s="136"/>
      <c r="W19237" s="136"/>
      <c r="Z19237" s="136"/>
      <c r="AC19237" s="136"/>
    </row>
    <row r="19238" spans="2:29">
      <c r="B19238" s="136"/>
      <c r="E19238" s="136"/>
      <c r="H19238" s="136"/>
      <c r="K19238" s="136"/>
      <c r="O19238" s="136"/>
      <c r="T19238" s="136"/>
      <c r="W19238" s="136"/>
      <c r="Z19238" s="136"/>
      <c r="AC19238" s="136"/>
    </row>
    <row r="19239" spans="2:29">
      <c r="B19239" s="136"/>
      <c r="E19239" s="136"/>
      <c r="H19239" s="136"/>
      <c r="K19239" s="136"/>
      <c r="O19239" s="136"/>
      <c r="T19239" s="136"/>
      <c r="W19239" s="136"/>
      <c r="Z19239" s="136"/>
      <c r="AC19239" s="136"/>
    </row>
    <row r="19240" spans="2:29">
      <c r="B19240" s="136"/>
      <c r="E19240" s="136"/>
      <c r="H19240" s="136"/>
      <c r="K19240" s="136"/>
      <c r="O19240" s="136"/>
      <c r="T19240" s="136"/>
      <c r="W19240" s="136"/>
      <c r="Z19240" s="136"/>
      <c r="AC19240" s="136"/>
    </row>
    <row r="19241" spans="2:29">
      <c r="B19241" s="136"/>
      <c r="E19241" s="136"/>
      <c r="H19241" s="136"/>
      <c r="K19241" s="136"/>
      <c r="O19241" s="136"/>
      <c r="T19241" s="136"/>
      <c r="W19241" s="136"/>
      <c r="Z19241" s="136"/>
      <c r="AC19241" s="136"/>
    </row>
    <row r="19242" spans="2:29">
      <c r="B19242" s="136"/>
      <c r="E19242" s="136"/>
      <c r="H19242" s="136"/>
      <c r="K19242" s="136"/>
      <c r="O19242" s="136"/>
      <c r="T19242" s="136"/>
      <c r="W19242" s="136"/>
      <c r="Z19242" s="136"/>
      <c r="AC19242" s="136"/>
    </row>
    <row r="19243" spans="2:29">
      <c r="B19243" s="136"/>
      <c r="E19243" s="136"/>
      <c r="H19243" s="136"/>
      <c r="K19243" s="136"/>
      <c r="O19243" s="136"/>
      <c r="T19243" s="136"/>
      <c r="W19243" s="136"/>
      <c r="Z19243" s="136"/>
      <c r="AC19243" s="136"/>
    </row>
    <row r="19244" spans="2:29">
      <c r="B19244" s="136"/>
      <c r="E19244" s="136"/>
      <c r="H19244" s="136"/>
      <c r="K19244" s="136"/>
      <c r="O19244" s="136"/>
      <c r="T19244" s="136"/>
      <c r="W19244" s="136"/>
      <c r="Z19244" s="136"/>
      <c r="AC19244" s="136"/>
    </row>
    <row r="19245" spans="2:29">
      <c r="B19245" s="136"/>
      <c r="E19245" s="136"/>
      <c r="H19245" s="136"/>
      <c r="K19245" s="136"/>
      <c r="O19245" s="136"/>
      <c r="T19245" s="136"/>
      <c r="W19245" s="136"/>
      <c r="Z19245" s="136"/>
      <c r="AC19245" s="136"/>
    </row>
    <row r="19246" spans="2:29">
      <c r="B19246" s="136"/>
      <c r="E19246" s="136"/>
      <c r="H19246" s="136"/>
      <c r="K19246" s="136"/>
      <c r="O19246" s="136"/>
      <c r="T19246" s="136"/>
      <c r="W19246" s="136"/>
      <c r="Z19246" s="136"/>
      <c r="AC19246" s="136"/>
    </row>
    <row r="19247" spans="2:29">
      <c r="B19247" s="136"/>
      <c r="E19247" s="136"/>
      <c r="H19247" s="136"/>
      <c r="K19247" s="136"/>
      <c r="O19247" s="136"/>
      <c r="T19247" s="136"/>
      <c r="W19247" s="136"/>
      <c r="Z19247" s="136"/>
      <c r="AC19247" s="136"/>
    </row>
    <row r="19248" spans="2:29">
      <c r="B19248" s="136"/>
      <c r="E19248" s="136"/>
      <c r="H19248" s="136"/>
      <c r="K19248" s="136"/>
      <c r="O19248" s="136"/>
      <c r="T19248" s="136"/>
      <c r="W19248" s="136"/>
      <c r="Z19248" s="136"/>
      <c r="AC19248" s="136"/>
    </row>
    <row r="19249" spans="2:29">
      <c r="B19249" s="136"/>
      <c r="E19249" s="136"/>
      <c r="H19249" s="136"/>
      <c r="K19249" s="136"/>
      <c r="O19249" s="136"/>
      <c r="T19249" s="136"/>
      <c r="W19249" s="136"/>
      <c r="Z19249" s="136"/>
      <c r="AC19249" s="136"/>
    </row>
    <row r="19250" spans="2:29">
      <c r="B19250" s="136"/>
      <c r="E19250" s="136"/>
      <c r="H19250" s="136"/>
      <c r="K19250" s="136"/>
      <c r="O19250" s="136"/>
      <c r="T19250" s="136"/>
      <c r="W19250" s="136"/>
      <c r="Z19250" s="136"/>
      <c r="AC19250" s="136"/>
    </row>
    <row r="19251" spans="2:29">
      <c r="B19251" s="136"/>
      <c r="E19251" s="136"/>
      <c r="H19251" s="136"/>
      <c r="K19251" s="136"/>
      <c r="O19251" s="136"/>
      <c r="T19251" s="136"/>
      <c r="W19251" s="136"/>
      <c r="Z19251" s="136"/>
      <c r="AC19251" s="136"/>
    </row>
    <row r="19252" spans="2:29">
      <c r="B19252" s="136"/>
      <c r="E19252" s="136"/>
      <c r="H19252" s="136"/>
      <c r="K19252" s="136"/>
      <c r="O19252" s="136"/>
      <c r="T19252" s="136"/>
      <c r="W19252" s="136"/>
      <c r="Z19252" s="136"/>
      <c r="AC19252" s="136"/>
    </row>
    <row r="19253" spans="2:29">
      <c r="B19253" s="136"/>
      <c r="E19253" s="136"/>
      <c r="H19253" s="136"/>
      <c r="K19253" s="136"/>
      <c r="O19253" s="136"/>
      <c r="T19253" s="136"/>
      <c r="W19253" s="136"/>
      <c r="Z19253" s="136"/>
      <c r="AC19253" s="136"/>
    </row>
    <row r="19254" spans="2:29">
      <c r="B19254" s="136"/>
      <c r="E19254" s="136"/>
      <c r="H19254" s="136"/>
      <c r="K19254" s="136"/>
      <c r="O19254" s="136"/>
      <c r="T19254" s="136"/>
      <c r="W19254" s="136"/>
      <c r="Z19254" s="136"/>
      <c r="AC19254" s="136"/>
    </row>
    <row r="19255" spans="2:29">
      <c r="B19255" s="136"/>
      <c r="E19255" s="136"/>
      <c r="H19255" s="136"/>
      <c r="K19255" s="136"/>
      <c r="O19255" s="136"/>
      <c r="T19255" s="136"/>
      <c r="W19255" s="136"/>
      <c r="Z19255" s="136"/>
      <c r="AC19255" s="136"/>
    </row>
    <row r="19256" spans="2:29">
      <c r="B19256" s="136"/>
      <c r="E19256" s="136"/>
      <c r="H19256" s="136"/>
      <c r="K19256" s="136"/>
      <c r="O19256" s="136"/>
      <c r="T19256" s="136"/>
      <c r="W19256" s="136"/>
      <c r="Z19256" s="136"/>
      <c r="AC19256" s="136"/>
    </row>
    <row r="19257" spans="2:29">
      <c r="B19257" s="136"/>
      <c r="E19257" s="136"/>
      <c r="H19257" s="136"/>
      <c r="K19257" s="136"/>
      <c r="O19257" s="136"/>
      <c r="T19257" s="136"/>
      <c r="W19257" s="136"/>
      <c r="Z19257" s="136"/>
      <c r="AC19257" s="136"/>
    </row>
    <row r="19258" spans="2:29">
      <c r="B19258" s="136"/>
      <c r="E19258" s="136"/>
      <c r="H19258" s="136"/>
      <c r="K19258" s="136"/>
      <c r="O19258" s="136"/>
      <c r="T19258" s="136"/>
      <c r="W19258" s="136"/>
      <c r="Z19258" s="136"/>
      <c r="AC19258" s="136"/>
    </row>
    <row r="19259" spans="2:29">
      <c r="B19259" s="136"/>
      <c r="E19259" s="136"/>
      <c r="H19259" s="136"/>
      <c r="K19259" s="136"/>
      <c r="O19259" s="136"/>
      <c r="T19259" s="136"/>
      <c r="W19259" s="136"/>
      <c r="Z19259" s="136"/>
      <c r="AC19259" s="136"/>
    </row>
    <row r="19260" spans="2:29">
      <c r="B19260" s="136"/>
      <c r="E19260" s="136"/>
      <c r="H19260" s="136"/>
      <c r="K19260" s="136"/>
      <c r="O19260" s="136"/>
      <c r="T19260" s="136"/>
      <c r="W19260" s="136"/>
      <c r="Z19260" s="136"/>
      <c r="AC19260" s="136"/>
    </row>
    <row r="19261" spans="2:29">
      <c r="B19261" s="136"/>
      <c r="E19261" s="136"/>
      <c r="H19261" s="136"/>
      <c r="K19261" s="136"/>
      <c r="O19261" s="136"/>
      <c r="T19261" s="136"/>
      <c r="W19261" s="136"/>
      <c r="Z19261" s="136"/>
      <c r="AC19261" s="136"/>
    </row>
    <row r="19262" spans="2:29">
      <c r="B19262" s="136"/>
      <c r="E19262" s="136"/>
      <c r="H19262" s="136"/>
      <c r="K19262" s="136"/>
      <c r="O19262" s="136"/>
      <c r="T19262" s="136"/>
      <c r="W19262" s="136"/>
      <c r="Z19262" s="136"/>
      <c r="AC19262" s="136"/>
    </row>
    <row r="19263" spans="2:29">
      <c r="B19263" s="136"/>
      <c r="E19263" s="136"/>
      <c r="H19263" s="136"/>
      <c r="K19263" s="136"/>
      <c r="O19263" s="136"/>
      <c r="T19263" s="136"/>
      <c r="W19263" s="136"/>
      <c r="Z19263" s="136"/>
      <c r="AC19263" s="136"/>
    </row>
    <row r="19264" spans="2:29">
      <c r="B19264" s="136"/>
      <c r="E19264" s="136"/>
      <c r="H19264" s="136"/>
      <c r="K19264" s="136"/>
      <c r="O19264" s="136"/>
      <c r="T19264" s="136"/>
      <c r="W19264" s="136"/>
      <c r="Z19264" s="136"/>
      <c r="AC19264" s="136"/>
    </row>
    <row r="19265" spans="2:29">
      <c r="B19265" s="136"/>
      <c r="E19265" s="136"/>
      <c r="H19265" s="136"/>
      <c r="K19265" s="136"/>
      <c r="O19265" s="136"/>
      <c r="T19265" s="136"/>
      <c r="W19265" s="136"/>
      <c r="Z19265" s="136"/>
      <c r="AC19265" s="136"/>
    </row>
    <row r="19266" spans="2:29">
      <c r="B19266" s="136"/>
      <c r="E19266" s="136"/>
      <c r="H19266" s="136"/>
      <c r="K19266" s="136"/>
      <c r="O19266" s="136"/>
      <c r="T19266" s="136"/>
      <c r="W19266" s="136"/>
      <c r="Z19266" s="136"/>
      <c r="AC19266" s="136"/>
    </row>
    <row r="19267" spans="2:29">
      <c r="B19267" s="136"/>
      <c r="E19267" s="136"/>
      <c r="H19267" s="136"/>
      <c r="K19267" s="136"/>
      <c r="O19267" s="136"/>
      <c r="T19267" s="136"/>
      <c r="W19267" s="136"/>
      <c r="Z19267" s="136"/>
      <c r="AC19267" s="136"/>
    </row>
    <row r="19268" spans="2:29">
      <c r="B19268" s="136"/>
      <c r="E19268" s="136"/>
      <c r="H19268" s="136"/>
      <c r="K19268" s="136"/>
      <c r="O19268" s="136"/>
      <c r="T19268" s="136"/>
      <c r="W19268" s="136"/>
      <c r="Z19268" s="136"/>
      <c r="AC19268" s="136"/>
    </row>
    <row r="19269" spans="2:29">
      <c r="B19269" s="136"/>
      <c r="E19269" s="136"/>
      <c r="H19269" s="136"/>
      <c r="K19269" s="136"/>
      <c r="O19269" s="136"/>
      <c r="T19269" s="136"/>
      <c r="W19269" s="136"/>
      <c r="Z19269" s="136"/>
      <c r="AC19269" s="136"/>
    </row>
    <row r="19270" spans="2:29">
      <c r="B19270" s="136"/>
      <c r="E19270" s="136"/>
      <c r="H19270" s="136"/>
      <c r="K19270" s="136"/>
      <c r="O19270" s="136"/>
      <c r="T19270" s="136"/>
      <c r="W19270" s="136"/>
      <c r="Z19270" s="136"/>
      <c r="AC19270" s="136"/>
    </row>
    <row r="19271" spans="2:29">
      <c r="B19271" s="136"/>
      <c r="E19271" s="136"/>
      <c r="H19271" s="136"/>
      <c r="K19271" s="136"/>
      <c r="O19271" s="136"/>
      <c r="T19271" s="136"/>
      <c r="W19271" s="136"/>
      <c r="Z19271" s="136"/>
      <c r="AC19271" s="136"/>
    </row>
    <row r="19272" spans="2:29">
      <c r="B19272" s="136"/>
      <c r="E19272" s="136"/>
      <c r="H19272" s="136"/>
      <c r="K19272" s="136"/>
      <c r="O19272" s="136"/>
      <c r="T19272" s="136"/>
      <c r="W19272" s="136"/>
      <c r="Z19272" s="136"/>
      <c r="AC19272" s="136"/>
    </row>
    <row r="19273" spans="2:29">
      <c r="B19273" s="136"/>
      <c r="E19273" s="136"/>
      <c r="H19273" s="136"/>
      <c r="K19273" s="136"/>
      <c r="O19273" s="136"/>
      <c r="T19273" s="136"/>
      <c r="W19273" s="136"/>
      <c r="Z19273" s="136"/>
      <c r="AC19273" s="136"/>
    </row>
    <row r="19274" spans="2:29">
      <c r="B19274" s="136"/>
      <c r="E19274" s="136"/>
      <c r="H19274" s="136"/>
      <c r="K19274" s="136"/>
      <c r="O19274" s="136"/>
      <c r="T19274" s="136"/>
      <c r="W19274" s="136"/>
      <c r="Z19274" s="136"/>
      <c r="AC19274" s="136"/>
    </row>
    <row r="19275" spans="2:29">
      <c r="B19275" s="136"/>
      <c r="E19275" s="136"/>
      <c r="H19275" s="136"/>
      <c r="K19275" s="136"/>
      <c r="O19275" s="136"/>
      <c r="T19275" s="136"/>
      <c r="W19275" s="136"/>
      <c r="Z19275" s="136"/>
      <c r="AC19275" s="136"/>
    </row>
    <row r="19276" spans="2:29">
      <c r="B19276" s="136"/>
      <c r="E19276" s="136"/>
      <c r="H19276" s="136"/>
      <c r="K19276" s="136"/>
      <c r="O19276" s="136"/>
      <c r="T19276" s="136"/>
      <c r="W19276" s="136"/>
      <c r="Z19276" s="136"/>
      <c r="AC19276" s="136"/>
    </row>
    <row r="19277" spans="2:29">
      <c r="B19277" s="136"/>
      <c r="E19277" s="136"/>
      <c r="H19277" s="136"/>
      <c r="K19277" s="136"/>
      <c r="O19277" s="136"/>
      <c r="T19277" s="136"/>
      <c r="W19277" s="136"/>
      <c r="Z19277" s="136"/>
      <c r="AC19277" s="136"/>
    </row>
    <row r="19278" spans="2:29">
      <c r="B19278" s="136"/>
      <c r="E19278" s="136"/>
      <c r="H19278" s="136"/>
      <c r="K19278" s="136"/>
      <c r="O19278" s="136"/>
      <c r="T19278" s="136"/>
      <c r="W19278" s="136"/>
      <c r="Z19278" s="136"/>
      <c r="AC19278" s="136"/>
    </row>
    <row r="19279" spans="2:29">
      <c r="B19279" s="136"/>
      <c r="E19279" s="136"/>
      <c r="H19279" s="136"/>
      <c r="K19279" s="136"/>
      <c r="O19279" s="136"/>
      <c r="T19279" s="136"/>
      <c r="W19279" s="136"/>
      <c r="Z19279" s="136"/>
      <c r="AC19279" s="136"/>
    </row>
    <row r="19280" spans="2:29">
      <c r="B19280" s="136"/>
      <c r="E19280" s="136"/>
      <c r="H19280" s="136"/>
      <c r="K19280" s="136"/>
      <c r="O19280" s="136"/>
      <c r="T19280" s="136"/>
      <c r="W19280" s="136"/>
      <c r="Z19280" s="136"/>
      <c r="AC19280" s="136"/>
    </row>
    <row r="19281" spans="2:29">
      <c r="B19281" s="136"/>
      <c r="E19281" s="136"/>
      <c r="H19281" s="136"/>
      <c r="K19281" s="136"/>
      <c r="O19281" s="136"/>
      <c r="T19281" s="136"/>
      <c r="W19281" s="136"/>
      <c r="Z19281" s="136"/>
      <c r="AC19281" s="136"/>
    </row>
    <row r="19282" spans="2:29">
      <c r="B19282" s="136"/>
      <c r="E19282" s="136"/>
      <c r="H19282" s="136"/>
      <c r="K19282" s="136"/>
      <c r="O19282" s="136"/>
      <c r="T19282" s="136"/>
      <c r="W19282" s="136"/>
      <c r="Z19282" s="136"/>
      <c r="AC19282" s="136"/>
    </row>
    <row r="19283" spans="2:29">
      <c r="B19283" s="136"/>
      <c r="E19283" s="136"/>
      <c r="H19283" s="136"/>
      <c r="K19283" s="136"/>
      <c r="O19283" s="136"/>
      <c r="T19283" s="136"/>
      <c r="W19283" s="136"/>
      <c r="Z19283" s="136"/>
      <c r="AC19283" s="136"/>
    </row>
    <row r="19284" spans="2:29">
      <c r="B19284" s="136"/>
      <c r="E19284" s="136"/>
      <c r="H19284" s="136"/>
      <c r="K19284" s="136"/>
      <c r="O19284" s="136"/>
      <c r="T19284" s="136"/>
      <c r="W19284" s="136"/>
      <c r="Z19284" s="136"/>
      <c r="AC19284" s="136"/>
    </row>
    <row r="19285" spans="2:29">
      <c r="B19285" s="136"/>
      <c r="E19285" s="136"/>
      <c r="H19285" s="136"/>
      <c r="K19285" s="136"/>
      <c r="O19285" s="136"/>
      <c r="T19285" s="136"/>
      <c r="W19285" s="136"/>
      <c r="Z19285" s="136"/>
      <c r="AC19285" s="136"/>
    </row>
    <row r="19286" spans="2:29">
      <c r="B19286" s="136"/>
      <c r="E19286" s="136"/>
      <c r="H19286" s="136"/>
      <c r="K19286" s="136"/>
      <c r="O19286" s="136"/>
      <c r="T19286" s="136"/>
      <c r="W19286" s="136"/>
      <c r="Z19286" s="136"/>
      <c r="AC19286" s="136"/>
    </row>
    <row r="19287" spans="2:29">
      <c r="B19287" s="136"/>
      <c r="E19287" s="136"/>
      <c r="H19287" s="136"/>
      <c r="K19287" s="136"/>
      <c r="O19287" s="136"/>
      <c r="T19287" s="136"/>
      <c r="W19287" s="136"/>
      <c r="Z19287" s="136"/>
      <c r="AC19287" s="136"/>
    </row>
    <row r="19288" spans="2:29">
      <c r="B19288" s="136"/>
      <c r="E19288" s="136"/>
      <c r="H19288" s="136"/>
      <c r="K19288" s="136"/>
      <c r="O19288" s="136"/>
      <c r="T19288" s="136"/>
      <c r="W19288" s="136"/>
      <c r="Z19288" s="136"/>
      <c r="AC19288" s="136"/>
    </row>
    <row r="19289" spans="2:29">
      <c r="B19289" s="136"/>
      <c r="E19289" s="136"/>
      <c r="H19289" s="136"/>
      <c r="K19289" s="136"/>
      <c r="O19289" s="136"/>
      <c r="T19289" s="136"/>
      <c r="W19289" s="136"/>
      <c r="Z19289" s="136"/>
      <c r="AC19289" s="136"/>
    </row>
    <row r="19290" spans="2:29">
      <c r="B19290" s="136"/>
      <c r="E19290" s="136"/>
      <c r="H19290" s="136"/>
      <c r="K19290" s="136"/>
      <c r="O19290" s="136"/>
      <c r="T19290" s="136"/>
      <c r="W19290" s="136"/>
      <c r="Z19290" s="136"/>
      <c r="AC19290" s="136"/>
    </row>
    <row r="19291" spans="2:29">
      <c r="B19291" s="136"/>
      <c r="E19291" s="136"/>
      <c r="H19291" s="136"/>
      <c r="K19291" s="136"/>
      <c r="O19291" s="136"/>
      <c r="T19291" s="136"/>
      <c r="W19291" s="136"/>
      <c r="Z19291" s="136"/>
      <c r="AC19291" s="136"/>
    </row>
    <row r="19292" spans="2:29">
      <c r="B19292" s="136"/>
      <c r="E19292" s="136"/>
      <c r="H19292" s="136"/>
      <c r="K19292" s="136"/>
      <c r="O19292" s="136"/>
      <c r="T19292" s="136"/>
      <c r="W19292" s="136"/>
      <c r="Z19292" s="136"/>
      <c r="AC19292" s="136"/>
    </row>
    <row r="19293" spans="2:29">
      <c r="B19293" s="136"/>
      <c r="E19293" s="136"/>
      <c r="H19293" s="136"/>
      <c r="K19293" s="136"/>
      <c r="O19293" s="136"/>
      <c r="T19293" s="136"/>
      <c r="W19293" s="136"/>
      <c r="Z19293" s="136"/>
      <c r="AC19293" s="136"/>
    </row>
    <row r="19294" spans="2:29">
      <c r="B19294" s="136"/>
      <c r="E19294" s="136"/>
      <c r="H19294" s="136"/>
      <c r="K19294" s="136"/>
      <c r="O19294" s="136"/>
      <c r="T19294" s="136"/>
      <c r="W19294" s="136"/>
      <c r="Z19294" s="136"/>
      <c r="AC19294" s="136"/>
    </row>
    <row r="19295" spans="2:29">
      <c r="B19295" s="136"/>
      <c r="E19295" s="136"/>
      <c r="H19295" s="136"/>
      <c r="K19295" s="136"/>
      <c r="O19295" s="136"/>
      <c r="T19295" s="136"/>
      <c r="W19295" s="136"/>
      <c r="Z19295" s="136"/>
      <c r="AC19295" s="136"/>
    </row>
    <row r="19296" spans="2:29">
      <c r="B19296" s="136"/>
      <c r="E19296" s="136"/>
      <c r="H19296" s="136"/>
      <c r="K19296" s="136"/>
      <c r="O19296" s="136"/>
      <c r="T19296" s="136"/>
      <c r="W19296" s="136"/>
      <c r="Z19296" s="136"/>
      <c r="AC19296" s="136"/>
    </row>
    <row r="19297" spans="2:29">
      <c r="B19297" s="136"/>
      <c r="E19297" s="136"/>
      <c r="H19297" s="136"/>
      <c r="K19297" s="136"/>
      <c r="O19297" s="136"/>
      <c r="T19297" s="136"/>
      <c r="W19297" s="136"/>
      <c r="Z19297" s="136"/>
      <c r="AC19297" s="136"/>
    </row>
    <row r="19298" spans="2:29">
      <c r="B19298" s="136"/>
      <c r="E19298" s="136"/>
      <c r="H19298" s="136"/>
      <c r="K19298" s="136"/>
      <c r="O19298" s="136"/>
      <c r="T19298" s="136"/>
      <c r="W19298" s="136"/>
      <c r="Z19298" s="136"/>
      <c r="AC19298" s="136"/>
    </row>
    <row r="19299" spans="2:29">
      <c r="B19299" s="136"/>
      <c r="E19299" s="136"/>
      <c r="H19299" s="136"/>
      <c r="K19299" s="136"/>
      <c r="O19299" s="136"/>
      <c r="T19299" s="136"/>
      <c r="W19299" s="136"/>
      <c r="Z19299" s="136"/>
      <c r="AC19299" s="136"/>
    </row>
    <row r="19300" spans="2:29">
      <c r="B19300" s="136"/>
      <c r="E19300" s="136"/>
      <c r="H19300" s="136"/>
      <c r="K19300" s="136"/>
      <c r="O19300" s="136"/>
      <c r="T19300" s="136"/>
      <c r="W19300" s="136"/>
      <c r="Z19300" s="136"/>
      <c r="AC19300" s="136"/>
    </row>
    <row r="19301" spans="2:29">
      <c r="B19301" s="136"/>
      <c r="E19301" s="136"/>
      <c r="H19301" s="136"/>
      <c r="K19301" s="136"/>
      <c r="O19301" s="136"/>
      <c r="T19301" s="136"/>
      <c r="W19301" s="136"/>
      <c r="Z19301" s="136"/>
      <c r="AC19301" s="136"/>
    </row>
    <row r="19302" spans="2:29">
      <c r="B19302" s="136"/>
      <c r="E19302" s="136"/>
      <c r="H19302" s="136"/>
      <c r="K19302" s="136"/>
      <c r="O19302" s="136"/>
      <c r="T19302" s="136"/>
      <c r="W19302" s="136"/>
      <c r="Z19302" s="136"/>
      <c r="AC19302" s="136"/>
    </row>
    <row r="19303" spans="2:29">
      <c r="B19303" s="136"/>
      <c r="E19303" s="136"/>
      <c r="H19303" s="136"/>
      <c r="K19303" s="136"/>
      <c r="O19303" s="136"/>
      <c r="T19303" s="136"/>
      <c r="W19303" s="136"/>
      <c r="Z19303" s="136"/>
      <c r="AC19303" s="136"/>
    </row>
    <row r="19304" spans="2:29">
      <c r="B19304" s="136"/>
      <c r="E19304" s="136"/>
      <c r="H19304" s="136"/>
      <c r="K19304" s="136"/>
      <c r="O19304" s="136"/>
      <c r="T19304" s="136"/>
      <c r="W19304" s="136"/>
      <c r="Z19304" s="136"/>
      <c r="AC19304" s="136"/>
    </row>
    <row r="19305" spans="2:29">
      <c r="B19305" s="136"/>
      <c r="E19305" s="136"/>
      <c r="H19305" s="136"/>
      <c r="K19305" s="136"/>
      <c r="O19305" s="136"/>
      <c r="T19305" s="136"/>
      <c r="W19305" s="136"/>
      <c r="Z19305" s="136"/>
      <c r="AC19305" s="136"/>
    </row>
    <row r="19306" spans="2:29">
      <c r="B19306" s="136"/>
      <c r="E19306" s="136"/>
      <c r="H19306" s="136"/>
      <c r="K19306" s="136"/>
      <c r="O19306" s="136"/>
      <c r="T19306" s="136"/>
      <c r="W19306" s="136"/>
      <c r="Z19306" s="136"/>
      <c r="AC19306" s="136"/>
    </row>
    <row r="19307" spans="2:29">
      <c r="B19307" s="136"/>
      <c r="E19307" s="136"/>
      <c r="H19307" s="136"/>
      <c r="K19307" s="136"/>
      <c r="O19307" s="136"/>
      <c r="T19307" s="136"/>
      <c r="W19307" s="136"/>
      <c r="Z19307" s="136"/>
      <c r="AC19307" s="136"/>
    </row>
    <row r="19308" spans="2:29">
      <c r="B19308" s="136"/>
      <c r="E19308" s="136"/>
      <c r="H19308" s="136"/>
      <c r="K19308" s="136"/>
      <c r="O19308" s="136"/>
      <c r="T19308" s="136"/>
      <c r="W19308" s="136"/>
      <c r="Z19308" s="136"/>
      <c r="AC19308" s="136"/>
    </row>
    <row r="19309" spans="2:29">
      <c r="B19309" s="136"/>
      <c r="E19309" s="136"/>
      <c r="H19309" s="136"/>
      <c r="K19309" s="136"/>
      <c r="O19309" s="136"/>
      <c r="T19309" s="136"/>
      <c r="W19309" s="136"/>
      <c r="Z19309" s="136"/>
      <c r="AC19309" s="136"/>
    </row>
    <row r="19310" spans="2:29">
      <c r="B19310" s="136"/>
      <c r="E19310" s="136"/>
      <c r="H19310" s="136"/>
      <c r="K19310" s="136"/>
      <c r="O19310" s="136"/>
      <c r="T19310" s="136"/>
      <c r="W19310" s="136"/>
      <c r="Z19310" s="136"/>
      <c r="AC19310" s="136"/>
    </row>
    <row r="19311" spans="2:29">
      <c r="B19311" s="136"/>
      <c r="E19311" s="136"/>
      <c r="H19311" s="136"/>
      <c r="K19311" s="136"/>
      <c r="O19311" s="136"/>
      <c r="T19311" s="136"/>
      <c r="W19311" s="136"/>
      <c r="Z19311" s="136"/>
      <c r="AC19311" s="136"/>
    </row>
    <row r="19312" spans="2:29">
      <c r="B19312" s="136"/>
      <c r="E19312" s="136"/>
      <c r="H19312" s="136"/>
      <c r="K19312" s="136"/>
      <c r="O19312" s="136"/>
      <c r="T19312" s="136"/>
      <c r="W19312" s="136"/>
      <c r="Z19312" s="136"/>
      <c r="AC19312" s="136"/>
    </row>
    <row r="19313" spans="2:29">
      <c r="B19313" s="136"/>
      <c r="E19313" s="136"/>
      <c r="H19313" s="136"/>
      <c r="K19313" s="136"/>
      <c r="O19313" s="136"/>
      <c r="T19313" s="136"/>
      <c r="W19313" s="136"/>
      <c r="Z19313" s="136"/>
      <c r="AC19313" s="136"/>
    </row>
    <row r="19314" spans="2:29">
      <c r="B19314" s="136"/>
      <c r="E19314" s="136"/>
      <c r="H19314" s="136"/>
      <c r="K19314" s="136"/>
      <c r="O19314" s="136"/>
      <c r="T19314" s="136"/>
      <c r="W19314" s="136"/>
      <c r="Z19314" s="136"/>
      <c r="AC19314" s="136"/>
    </row>
    <row r="19315" spans="2:29">
      <c r="B19315" s="136"/>
      <c r="E19315" s="136"/>
      <c r="H19315" s="136"/>
      <c r="K19315" s="136"/>
      <c r="O19315" s="136"/>
      <c r="T19315" s="136"/>
      <c r="W19315" s="136"/>
      <c r="Z19315" s="136"/>
      <c r="AC19315" s="136"/>
    </row>
    <row r="19316" spans="2:29">
      <c r="B19316" s="136"/>
      <c r="E19316" s="136"/>
      <c r="H19316" s="136"/>
      <c r="K19316" s="136"/>
      <c r="O19316" s="136"/>
      <c r="T19316" s="136"/>
      <c r="W19316" s="136"/>
      <c r="Z19316" s="136"/>
      <c r="AC19316" s="136"/>
    </row>
    <row r="19317" spans="2:29">
      <c r="B19317" s="136"/>
      <c r="E19317" s="136"/>
      <c r="H19317" s="136"/>
      <c r="K19317" s="136"/>
      <c r="O19317" s="136"/>
      <c r="T19317" s="136"/>
      <c r="W19317" s="136"/>
      <c r="Z19317" s="136"/>
      <c r="AC19317" s="136"/>
    </row>
    <row r="19318" spans="2:29">
      <c r="B19318" s="136"/>
      <c r="E19318" s="136"/>
      <c r="H19318" s="136"/>
      <c r="K19318" s="136"/>
      <c r="O19318" s="136"/>
      <c r="T19318" s="136"/>
      <c r="W19318" s="136"/>
      <c r="Z19318" s="136"/>
      <c r="AC19318" s="136"/>
    </row>
    <row r="19319" spans="2:29">
      <c r="B19319" s="136"/>
      <c r="E19319" s="136"/>
      <c r="H19319" s="136"/>
      <c r="K19319" s="136"/>
      <c r="O19319" s="136"/>
      <c r="T19319" s="136"/>
      <c r="W19319" s="136"/>
      <c r="Z19319" s="136"/>
      <c r="AC19319" s="136"/>
    </row>
    <row r="19320" spans="2:29">
      <c r="B19320" s="136"/>
      <c r="E19320" s="136"/>
      <c r="H19320" s="136"/>
      <c r="K19320" s="136"/>
      <c r="O19320" s="136"/>
      <c r="T19320" s="136"/>
      <c r="W19320" s="136"/>
      <c r="Z19320" s="136"/>
      <c r="AC19320" s="136"/>
    </row>
    <row r="19321" spans="2:29">
      <c r="B19321" s="136"/>
      <c r="E19321" s="136"/>
      <c r="H19321" s="136"/>
      <c r="K19321" s="136"/>
      <c r="O19321" s="136"/>
      <c r="T19321" s="136"/>
      <c r="W19321" s="136"/>
      <c r="Z19321" s="136"/>
      <c r="AC19321" s="136"/>
    </row>
    <row r="19322" spans="2:29">
      <c r="B19322" s="136"/>
      <c r="E19322" s="136"/>
      <c r="H19322" s="136"/>
      <c r="K19322" s="136"/>
      <c r="O19322" s="136"/>
      <c r="T19322" s="136"/>
      <c r="W19322" s="136"/>
      <c r="Z19322" s="136"/>
      <c r="AC19322" s="136"/>
    </row>
    <row r="19323" spans="2:29">
      <c r="B19323" s="136"/>
      <c r="E19323" s="136"/>
      <c r="H19323" s="136"/>
      <c r="K19323" s="136"/>
      <c r="O19323" s="136"/>
      <c r="T19323" s="136"/>
      <c r="W19323" s="136"/>
      <c r="Z19323" s="136"/>
      <c r="AC19323" s="136"/>
    </row>
    <row r="19324" spans="2:29">
      <c r="B19324" s="136"/>
      <c r="E19324" s="136"/>
      <c r="H19324" s="136"/>
      <c r="K19324" s="136"/>
      <c r="O19324" s="136"/>
      <c r="T19324" s="136"/>
      <c r="W19324" s="136"/>
      <c r="Z19324" s="136"/>
      <c r="AC19324" s="136"/>
    </row>
    <row r="19325" spans="2:29">
      <c r="B19325" s="136"/>
      <c r="E19325" s="136"/>
      <c r="H19325" s="136"/>
      <c r="K19325" s="136"/>
      <c r="O19325" s="136"/>
      <c r="T19325" s="136"/>
      <c r="W19325" s="136"/>
      <c r="Z19325" s="136"/>
      <c r="AC19325" s="136"/>
    </row>
    <row r="19326" spans="2:29">
      <c r="B19326" s="136"/>
      <c r="E19326" s="136"/>
      <c r="H19326" s="136"/>
      <c r="K19326" s="136"/>
      <c r="O19326" s="136"/>
      <c r="T19326" s="136"/>
      <c r="W19326" s="136"/>
      <c r="Z19326" s="136"/>
      <c r="AC19326" s="136"/>
    </row>
    <row r="19327" spans="2:29">
      <c r="B19327" s="136"/>
      <c r="E19327" s="136"/>
      <c r="H19327" s="136"/>
      <c r="K19327" s="136"/>
      <c r="O19327" s="136"/>
      <c r="T19327" s="136"/>
      <c r="W19327" s="136"/>
      <c r="Z19327" s="136"/>
      <c r="AC19327" s="136"/>
    </row>
    <row r="19328" spans="2:29">
      <c r="B19328" s="136"/>
      <c r="E19328" s="136"/>
      <c r="H19328" s="136"/>
      <c r="K19328" s="136"/>
      <c r="O19328" s="136"/>
      <c r="T19328" s="136"/>
      <c r="W19328" s="136"/>
      <c r="Z19328" s="136"/>
      <c r="AC19328" s="136"/>
    </row>
    <row r="19329" spans="2:29">
      <c r="B19329" s="136"/>
      <c r="E19329" s="136"/>
      <c r="H19329" s="136"/>
      <c r="K19329" s="136"/>
      <c r="O19329" s="136"/>
      <c r="T19329" s="136"/>
      <c r="W19329" s="136"/>
      <c r="Z19329" s="136"/>
      <c r="AC19329" s="136"/>
    </row>
    <row r="19330" spans="2:29">
      <c r="B19330" s="136"/>
      <c r="E19330" s="136"/>
      <c r="H19330" s="136"/>
      <c r="K19330" s="136"/>
      <c r="O19330" s="136"/>
      <c r="T19330" s="136"/>
      <c r="W19330" s="136"/>
      <c r="Z19330" s="136"/>
      <c r="AC19330" s="136"/>
    </row>
    <row r="19331" spans="2:29">
      <c r="B19331" s="136"/>
      <c r="E19331" s="136"/>
      <c r="H19331" s="136"/>
      <c r="K19331" s="136"/>
      <c r="O19331" s="136"/>
      <c r="T19331" s="136"/>
      <c r="W19331" s="136"/>
      <c r="Z19331" s="136"/>
      <c r="AC19331" s="136"/>
    </row>
    <row r="19332" spans="2:29">
      <c r="B19332" s="136"/>
      <c r="E19332" s="136"/>
      <c r="H19332" s="136"/>
      <c r="K19332" s="136"/>
      <c r="O19332" s="136"/>
      <c r="T19332" s="136"/>
      <c r="W19332" s="136"/>
      <c r="Z19332" s="136"/>
      <c r="AC19332" s="136"/>
    </row>
    <row r="19333" spans="2:29">
      <c r="B19333" s="136"/>
      <c r="E19333" s="136"/>
      <c r="H19333" s="136"/>
      <c r="K19333" s="136"/>
      <c r="O19333" s="136"/>
      <c r="T19333" s="136"/>
      <c r="W19333" s="136"/>
      <c r="Z19333" s="136"/>
      <c r="AC19333" s="136"/>
    </row>
    <row r="19334" spans="2:29">
      <c r="B19334" s="136"/>
      <c r="E19334" s="136"/>
      <c r="H19334" s="136"/>
      <c r="K19334" s="136"/>
      <c r="O19334" s="136"/>
      <c r="T19334" s="136"/>
      <c r="W19334" s="136"/>
      <c r="Z19334" s="136"/>
      <c r="AC19334" s="136"/>
    </row>
    <row r="19335" spans="2:29">
      <c r="B19335" s="136"/>
      <c r="E19335" s="136"/>
      <c r="H19335" s="136"/>
      <c r="K19335" s="136"/>
      <c r="O19335" s="136"/>
      <c r="T19335" s="136"/>
      <c r="W19335" s="136"/>
      <c r="Z19335" s="136"/>
      <c r="AC19335" s="136"/>
    </row>
    <row r="19336" spans="2:29">
      <c r="B19336" s="136"/>
      <c r="E19336" s="136"/>
      <c r="H19336" s="136"/>
      <c r="K19336" s="136"/>
      <c r="O19336" s="136"/>
      <c r="T19336" s="136"/>
      <c r="W19336" s="136"/>
      <c r="Z19336" s="136"/>
      <c r="AC19336" s="136"/>
    </row>
    <row r="19337" spans="2:29">
      <c r="B19337" s="136"/>
      <c r="E19337" s="136"/>
      <c r="H19337" s="136"/>
      <c r="K19337" s="136"/>
      <c r="O19337" s="136"/>
      <c r="T19337" s="136"/>
      <c r="W19337" s="136"/>
      <c r="Z19337" s="136"/>
      <c r="AC19337" s="136"/>
    </row>
    <row r="19338" spans="2:29">
      <c r="B19338" s="136"/>
      <c r="E19338" s="136"/>
      <c r="H19338" s="136"/>
      <c r="K19338" s="136"/>
      <c r="O19338" s="136"/>
      <c r="T19338" s="136"/>
      <c r="W19338" s="136"/>
      <c r="Z19338" s="136"/>
      <c r="AC19338" s="136"/>
    </row>
    <row r="19339" spans="2:29">
      <c r="B19339" s="136"/>
      <c r="E19339" s="136"/>
      <c r="H19339" s="136"/>
      <c r="K19339" s="136"/>
      <c r="O19339" s="136"/>
      <c r="T19339" s="136"/>
      <c r="W19339" s="136"/>
      <c r="Z19339" s="136"/>
      <c r="AC19339" s="136"/>
    </row>
    <row r="19340" spans="2:29">
      <c r="B19340" s="136"/>
      <c r="E19340" s="136"/>
      <c r="H19340" s="136"/>
      <c r="K19340" s="136"/>
      <c r="O19340" s="136"/>
      <c r="T19340" s="136"/>
      <c r="W19340" s="136"/>
      <c r="Z19340" s="136"/>
      <c r="AC19340" s="136"/>
    </row>
    <row r="19341" spans="2:29">
      <c r="B19341" s="136"/>
      <c r="E19341" s="136"/>
      <c r="H19341" s="136"/>
      <c r="K19341" s="136"/>
      <c r="O19341" s="136"/>
      <c r="T19341" s="136"/>
      <c r="W19341" s="136"/>
      <c r="Z19341" s="136"/>
      <c r="AC19341" s="136"/>
    </row>
    <row r="19342" spans="2:29">
      <c r="B19342" s="136"/>
      <c r="E19342" s="136"/>
      <c r="H19342" s="136"/>
      <c r="K19342" s="136"/>
      <c r="O19342" s="136"/>
      <c r="T19342" s="136"/>
      <c r="W19342" s="136"/>
      <c r="Z19342" s="136"/>
      <c r="AC19342" s="136"/>
    </row>
    <row r="19343" spans="2:29">
      <c r="B19343" s="136"/>
      <c r="E19343" s="136"/>
      <c r="H19343" s="136"/>
      <c r="K19343" s="136"/>
      <c r="O19343" s="136"/>
      <c r="T19343" s="136"/>
      <c r="W19343" s="136"/>
      <c r="Z19343" s="136"/>
      <c r="AC19343" s="136"/>
    </row>
    <row r="19344" spans="2:29">
      <c r="B19344" s="136"/>
      <c r="E19344" s="136"/>
      <c r="H19344" s="136"/>
      <c r="K19344" s="136"/>
      <c r="O19344" s="136"/>
      <c r="T19344" s="136"/>
      <c r="W19344" s="136"/>
      <c r="Z19344" s="136"/>
      <c r="AC19344" s="136"/>
    </row>
    <row r="19345" spans="2:29">
      <c r="B19345" s="136"/>
      <c r="E19345" s="136"/>
      <c r="H19345" s="136"/>
      <c r="K19345" s="136"/>
      <c r="O19345" s="136"/>
      <c r="T19345" s="136"/>
      <c r="W19345" s="136"/>
      <c r="Z19345" s="136"/>
      <c r="AC19345" s="136"/>
    </row>
    <row r="19346" spans="2:29">
      <c r="B19346" s="136"/>
      <c r="E19346" s="136"/>
      <c r="H19346" s="136"/>
      <c r="K19346" s="136"/>
      <c r="O19346" s="136"/>
      <c r="T19346" s="136"/>
      <c r="W19346" s="136"/>
      <c r="Z19346" s="136"/>
      <c r="AC19346" s="136"/>
    </row>
    <row r="19347" spans="2:29">
      <c r="B19347" s="136"/>
      <c r="E19347" s="136"/>
      <c r="H19347" s="136"/>
      <c r="K19347" s="136"/>
      <c r="O19347" s="136"/>
      <c r="T19347" s="136"/>
      <c r="W19347" s="136"/>
      <c r="Z19347" s="136"/>
      <c r="AC19347" s="136"/>
    </row>
    <row r="19348" spans="2:29">
      <c r="B19348" s="136"/>
      <c r="E19348" s="136"/>
      <c r="H19348" s="136"/>
      <c r="K19348" s="136"/>
      <c r="O19348" s="136"/>
      <c r="T19348" s="136"/>
      <c r="W19348" s="136"/>
      <c r="Z19348" s="136"/>
      <c r="AC19348" s="136"/>
    </row>
    <row r="19349" spans="2:29">
      <c r="B19349" s="136"/>
      <c r="E19349" s="136"/>
      <c r="H19349" s="136"/>
      <c r="K19349" s="136"/>
      <c r="O19349" s="136"/>
      <c r="T19349" s="136"/>
      <c r="W19349" s="136"/>
      <c r="Z19349" s="136"/>
      <c r="AC19349" s="136"/>
    </row>
    <row r="19350" spans="2:29">
      <c r="B19350" s="136"/>
      <c r="E19350" s="136"/>
      <c r="H19350" s="136"/>
      <c r="K19350" s="136"/>
      <c r="O19350" s="136"/>
      <c r="T19350" s="136"/>
      <c r="W19350" s="136"/>
      <c r="Z19350" s="136"/>
      <c r="AC19350" s="136"/>
    </row>
    <row r="19351" spans="2:29">
      <c r="B19351" s="136"/>
      <c r="E19351" s="136"/>
      <c r="H19351" s="136"/>
      <c r="K19351" s="136"/>
      <c r="O19351" s="136"/>
      <c r="T19351" s="136"/>
      <c r="W19351" s="136"/>
      <c r="Z19351" s="136"/>
      <c r="AC19351" s="136"/>
    </row>
    <row r="19352" spans="2:29">
      <c r="B19352" s="136"/>
      <c r="E19352" s="136"/>
      <c r="H19352" s="136"/>
      <c r="K19352" s="136"/>
      <c r="O19352" s="136"/>
      <c r="T19352" s="136"/>
      <c r="W19352" s="136"/>
      <c r="Z19352" s="136"/>
      <c r="AC19352" s="136"/>
    </row>
    <row r="19353" spans="2:29">
      <c r="B19353" s="136"/>
      <c r="E19353" s="136"/>
      <c r="H19353" s="136"/>
      <c r="K19353" s="136"/>
      <c r="O19353" s="136"/>
      <c r="T19353" s="136"/>
      <c r="W19353" s="136"/>
      <c r="Z19353" s="136"/>
      <c r="AC19353" s="136"/>
    </row>
    <row r="19354" spans="2:29">
      <c r="B19354" s="136"/>
      <c r="E19354" s="136"/>
      <c r="H19354" s="136"/>
      <c r="K19354" s="136"/>
      <c r="O19354" s="136"/>
      <c r="T19354" s="136"/>
      <c r="W19354" s="136"/>
      <c r="Z19354" s="136"/>
      <c r="AC19354" s="136"/>
    </row>
    <row r="19355" spans="2:29">
      <c r="B19355" s="136"/>
      <c r="E19355" s="136"/>
      <c r="H19355" s="136"/>
      <c r="K19355" s="136"/>
      <c r="O19355" s="136"/>
      <c r="T19355" s="136"/>
      <c r="W19355" s="136"/>
      <c r="Z19355" s="136"/>
      <c r="AC19355" s="136"/>
    </row>
    <row r="19356" spans="2:29">
      <c r="B19356" s="136"/>
      <c r="E19356" s="136"/>
      <c r="H19356" s="136"/>
      <c r="K19356" s="136"/>
      <c r="O19356" s="136"/>
      <c r="T19356" s="136"/>
      <c r="W19356" s="136"/>
      <c r="Z19356" s="136"/>
      <c r="AC19356" s="136"/>
    </row>
    <row r="19357" spans="2:29">
      <c r="B19357" s="136"/>
      <c r="E19357" s="136"/>
      <c r="H19357" s="136"/>
      <c r="K19357" s="136"/>
      <c r="O19357" s="136"/>
      <c r="T19357" s="136"/>
      <c r="W19357" s="136"/>
      <c r="Z19357" s="136"/>
      <c r="AC19357" s="136"/>
    </row>
    <row r="19358" spans="2:29">
      <c r="B19358" s="136"/>
      <c r="E19358" s="136"/>
      <c r="H19358" s="136"/>
      <c r="K19358" s="136"/>
      <c r="O19358" s="136"/>
      <c r="T19358" s="136"/>
      <c r="W19358" s="136"/>
      <c r="Z19358" s="136"/>
      <c r="AC19358" s="136"/>
    </row>
    <row r="19359" spans="2:29">
      <c r="B19359" s="136"/>
      <c r="E19359" s="136"/>
      <c r="H19359" s="136"/>
      <c r="K19359" s="136"/>
      <c r="O19359" s="136"/>
      <c r="T19359" s="136"/>
      <c r="W19359" s="136"/>
      <c r="Z19359" s="136"/>
      <c r="AC19359" s="136"/>
    </row>
    <row r="19360" spans="2:29">
      <c r="B19360" s="136"/>
      <c r="E19360" s="136"/>
      <c r="H19360" s="136"/>
      <c r="K19360" s="136"/>
      <c r="O19360" s="136"/>
      <c r="T19360" s="136"/>
      <c r="W19360" s="136"/>
      <c r="Z19360" s="136"/>
      <c r="AC19360" s="136"/>
    </row>
    <row r="19361" spans="2:29">
      <c r="B19361" s="136"/>
      <c r="E19361" s="136"/>
      <c r="H19361" s="136"/>
      <c r="K19361" s="136"/>
      <c r="O19361" s="136"/>
      <c r="T19361" s="136"/>
      <c r="W19361" s="136"/>
      <c r="Z19361" s="136"/>
      <c r="AC19361" s="136"/>
    </row>
    <row r="19362" spans="2:29">
      <c r="B19362" s="136"/>
      <c r="E19362" s="136"/>
      <c r="H19362" s="136"/>
      <c r="K19362" s="136"/>
      <c r="O19362" s="136"/>
      <c r="T19362" s="136"/>
      <c r="W19362" s="136"/>
      <c r="Z19362" s="136"/>
      <c r="AC19362" s="136"/>
    </row>
    <row r="19363" spans="2:29">
      <c r="B19363" s="136"/>
      <c r="E19363" s="136"/>
      <c r="H19363" s="136"/>
      <c r="K19363" s="136"/>
      <c r="O19363" s="136"/>
      <c r="T19363" s="136"/>
      <c r="W19363" s="136"/>
      <c r="Z19363" s="136"/>
      <c r="AC19363" s="136"/>
    </row>
    <row r="19364" spans="2:29">
      <c r="B19364" s="136"/>
      <c r="E19364" s="136"/>
      <c r="H19364" s="136"/>
      <c r="K19364" s="136"/>
      <c r="O19364" s="136"/>
      <c r="T19364" s="136"/>
      <c r="W19364" s="136"/>
      <c r="Z19364" s="136"/>
      <c r="AC19364" s="136"/>
    </row>
    <row r="19365" spans="2:29">
      <c r="B19365" s="136"/>
      <c r="E19365" s="136"/>
      <c r="H19365" s="136"/>
      <c r="K19365" s="136"/>
      <c r="O19365" s="136"/>
      <c r="T19365" s="136"/>
      <c r="W19365" s="136"/>
      <c r="Z19365" s="136"/>
      <c r="AC19365" s="136"/>
    </row>
    <row r="19366" spans="2:29">
      <c r="B19366" s="136"/>
      <c r="E19366" s="136"/>
      <c r="H19366" s="136"/>
      <c r="K19366" s="136"/>
      <c r="O19366" s="136"/>
      <c r="T19366" s="136"/>
      <c r="W19366" s="136"/>
      <c r="Z19366" s="136"/>
      <c r="AC19366" s="136"/>
    </row>
    <row r="19367" spans="2:29">
      <c r="B19367" s="136"/>
      <c r="E19367" s="136"/>
      <c r="H19367" s="136"/>
      <c r="K19367" s="136"/>
      <c r="O19367" s="136"/>
      <c r="T19367" s="136"/>
      <c r="W19367" s="136"/>
      <c r="Z19367" s="136"/>
      <c r="AC19367" s="136"/>
    </row>
    <row r="19368" spans="2:29">
      <c r="B19368" s="136"/>
      <c r="E19368" s="136"/>
      <c r="H19368" s="136"/>
      <c r="K19368" s="136"/>
      <c r="O19368" s="136"/>
      <c r="T19368" s="136"/>
      <c r="W19368" s="136"/>
      <c r="Z19368" s="136"/>
      <c r="AC19368" s="136"/>
    </row>
    <row r="19369" spans="2:29">
      <c r="B19369" s="136"/>
      <c r="E19369" s="136"/>
      <c r="H19369" s="136"/>
      <c r="K19369" s="136"/>
      <c r="O19369" s="136"/>
      <c r="T19369" s="136"/>
      <c r="W19369" s="136"/>
      <c r="Z19369" s="136"/>
      <c r="AC19369" s="136"/>
    </row>
    <row r="19370" spans="2:29">
      <c r="B19370" s="136"/>
      <c r="E19370" s="136"/>
      <c r="H19370" s="136"/>
      <c r="K19370" s="136"/>
      <c r="O19370" s="136"/>
      <c r="T19370" s="136"/>
      <c r="W19370" s="136"/>
      <c r="Z19370" s="136"/>
      <c r="AC19370" s="136"/>
    </row>
    <row r="19371" spans="2:29">
      <c r="B19371" s="136"/>
      <c r="E19371" s="136"/>
      <c r="H19371" s="136"/>
      <c r="K19371" s="136"/>
      <c r="O19371" s="136"/>
      <c r="T19371" s="136"/>
      <c r="W19371" s="136"/>
      <c r="Z19371" s="136"/>
      <c r="AC19371" s="136"/>
    </row>
    <row r="19372" spans="2:29">
      <c r="B19372" s="136"/>
      <c r="E19372" s="136"/>
      <c r="H19372" s="136"/>
      <c r="K19372" s="136"/>
      <c r="O19372" s="136"/>
      <c r="T19372" s="136"/>
      <c r="W19372" s="136"/>
      <c r="Z19372" s="136"/>
      <c r="AC19372" s="136"/>
    </row>
    <row r="19373" spans="2:29">
      <c r="B19373" s="136"/>
      <c r="E19373" s="136"/>
      <c r="H19373" s="136"/>
      <c r="K19373" s="136"/>
      <c r="O19373" s="136"/>
      <c r="T19373" s="136"/>
      <c r="W19373" s="136"/>
      <c r="Z19373" s="136"/>
      <c r="AC19373" s="136"/>
    </row>
    <row r="19374" spans="2:29">
      <c r="B19374" s="136"/>
      <c r="E19374" s="136"/>
      <c r="H19374" s="136"/>
      <c r="K19374" s="136"/>
      <c r="O19374" s="136"/>
      <c r="T19374" s="136"/>
      <c r="W19374" s="136"/>
      <c r="Z19374" s="136"/>
      <c r="AC19374" s="136"/>
    </row>
    <row r="19375" spans="2:29">
      <c r="B19375" s="136"/>
      <c r="E19375" s="136"/>
      <c r="H19375" s="136"/>
      <c r="K19375" s="136"/>
      <c r="O19375" s="136"/>
      <c r="T19375" s="136"/>
      <c r="W19375" s="136"/>
      <c r="Z19375" s="136"/>
      <c r="AC19375" s="136"/>
    </row>
    <row r="19376" spans="2:29">
      <c r="B19376" s="136"/>
      <c r="E19376" s="136"/>
      <c r="H19376" s="136"/>
      <c r="K19376" s="136"/>
      <c r="O19376" s="136"/>
      <c r="T19376" s="136"/>
      <c r="W19376" s="136"/>
      <c r="Z19376" s="136"/>
      <c r="AC19376" s="136"/>
    </row>
    <row r="19377" spans="2:29">
      <c r="B19377" s="136"/>
      <c r="E19377" s="136"/>
      <c r="H19377" s="136"/>
      <c r="K19377" s="136"/>
      <c r="O19377" s="136"/>
      <c r="T19377" s="136"/>
      <c r="W19377" s="136"/>
      <c r="Z19377" s="136"/>
      <c r="AC19377" s="136"/>
    </row>
    <row r="19378" spans="2:29">
      <c r="B19378" s="136"/>
      <c r="E19378" s="136"/>
      <c r="H19378" s="136"/>
      <c r="K19378" s="136"/>
      <c r="O19378" s="136"/>
      <c r="T19378" s="136"/>
      <c r="W19378" s="136"/>
      <c r="Z19378" s="136"/>
      <c r="AC19378" s="136"/>
    </row>
    <row r="19379" spans="2:29">
      <c r="B19379" s="136"/>
      <c r="E19379" s="136"/>
      <c r="H19379" s="136"/>
      <c r="K19379" s="136"/>
      <c r="O19379" s="136"/>
      <c r="T19379" s="136"/>
      <c r="W19379" s="136"/>
      <c r="Z19379" s="136"/>
      <c r="AC19379" s="136"/>
    </row>
    <row r="19380" spans="2:29">
      <c r="B19380" s="136"/>
      <c r="E19380" s="136"/>
      <c r="H19380" s="136"/>
      <c r="K19380" s="136"/>
      <c r="O19380" s="136"/>
      <c r="T19380" s="136"/>
      <c r="W19380" s="136"/>
      <c r="Z19380" s="136"/>
      <c r="AC19380" s="136"/>
    </row>
    <row r="19381" spans="2:29">
      <c r="B19381" s="136"/>
      <c r="E19381" s="136"/>
      <c r="H19381" s="136"/>
      <c r="K19381" s="136"/>
      <c r="O19381" s="136"/>
      <c r="T19381" s="136"/>
      <c r="W19381" s="136"/>
      <c r="Z19381" s="136"/>
      <c r="AC19381" s="136"/>
    </row>
    <row r="19382" spans="2:29">
      <c r="B19382" s="136"/>
      <c r="E19382" s="136"/>
      <c r="H19382" s="136"/>
      <c r="K19382" s="136"/>
      <c r="O19382" s="136"/>
      <c r="T19382" s="136"/>
      <c r="W19382" s="136"/>
      <c r="Z19382" s="136"/>
      <c r="AC19382" s="136"/>
    </row>
    <row r="19383" spans="2:29">
      <c r="B19383" s="136"/>
      <c r="E19383" s="136"/>
      <c r="H19383" s="136"/>
      <c r="K19383" s="136"/>
      <c r="O19383" s="136"/>
      <c r="T19383" s="136"/>
      <c r="W19383" s="136"/>
      <c r="Z19383" s="136"/>
      <c r="AC19383" s="136"/>
    </row>
    <row r="19384" spans="2:29">
      <c r="B19384" s="136"/>
      <c r="E19384" s="136"/>
      <c r="H19384" s="136"/>
      <c r="K19384" s="136"/>
      <c r="O19384" s="136"/>
      <c r="T19384" s="136"/>
      <c r="W19384" s="136"/>
      <c r="Z19384" s="136"/>
      <c r="AC19384" s="136"/>
    </row>
    <row r="19385" spans="2:29">
      <c r="B19385" s="136"/>
      <c r="E19385" s="136"/>
      <c r="H19385" s="136"/>
      <c r="K19385" s="136"/>
      <c r="O19385" s="136"/>
      <c r="T19385" s="136"/>
      <c r="W19385" s="136"/>
      <c r="Z19385" s="136"/>
      <c r="AC19385" s="136"/>
    </row>
    <row r="19386" spans="2:29">
      <c r="B19386" s="136"/>
      <c r="E19386" s="136"/>
      <c r="H19386" s="136"/>
      <c r="K19386" s="136"/>
      <c r="O19386" s="136"/>
      <c r="T19386" s="136"/>
      <c r="W19386" s="136"/>
      <c r="Z19386" s="136"/>
      <c r="AC19386" s="136"/>
    </row>
    <row r="19387" spans="2:29">
      <c r="B19387" s="136"/>
      <c r="E19387" s="136"/>
      <c r="H19387" s="136"/>
      <c r="K19387" s="136"/>
      <c r="O19387" s="136"/>
      <c r="T19387" s="136"/>
      <c r="W19387" s="136"/>
      <c r="Z19387" s="136"/>
      <c r="AC19387" s="136"/>
    </row>
    <row r="19388" spans="2:29">
      <c r="B19388" s="136"/>
      <c r="E19388" s="136"/>
      <c r="H19388" s="136"/>
      <c r="K19388" s="136"/>
      <c r="O19388" s="136"/>
      <c r="T19388" s="136"/>
      <c r="W19388" s="136"/>
      <c r="Z19388" s="136"/>
      <c r="AC19388" s="136"/>
    </row>
    <row r="19389" spans="2:29">
      <c r="B19389" s="136"/>
      <c r="E19389" s="136"/>
      <c r="H19389" s="136"/>
      <c r="K19389" s="136"/>
      <c r="O19389" s="136"/>
      <c r="T19389" s="136"/>
      <c r="W19389" s="136"/>
      <c r="Z19389" s="136"/>
      <c r="AC19389" s="136"/>
    </row>
    <row r="19390" spans="2:29">
      <c r="B19390" s="136"/>
      <c r="E19390" s="136"/>
      <c r="H19390" s="136"/>
      <c r="K19390" s="136"/>
      <c r="O19390" s="136"/>
      <c r="T19390" s="136"/>
      <c r="W19390" s="136"/>
      <c r="Z19390" s="136"/>
      <c r="AC19390" s="136"/>
    </row>
    <row r="19391" spans="2:29">
      <c r="B19391" s="136"/>
      <c r="E19391" s="136"/>
      <c r="H19391" s="136"/>
      <c r="K19391" s="136"/>
      <c r="O19391" s="136"/>
      <c r="T19391" s="136"/>
      <c r="W19391" s="136"/>
      <c r="Z19391" s="136"/>
      <c r="AC19391" s="136"/>
    </row>
    <row r="19392" spans="2:29">
      <c r="B19392" s="136"/>
      <c r="E19392" s="136"/>
      <c r="H19392" s="136"/>
      <c r="K19392" s="136"/>
      <c r="O19392" s="136"/>
      <c r="T19392" s="136"/>
      <c r="W19392" s="136"/>
      <c r="Z19392" s="136"/>
      <c r="AC19392" s="136"/>
    </row>
    <row r="19393" spans="2:29">
      <c r="B19393" s="136"/>
      <c r="E19393" s="136"/>
      <c r="H19393" s="136"/>
      <c r="K19393" s="136"/>
      <c r="O19393" s="136"/>
      <c r="T19393" s="136"/>
      <c r="W19393" s="136"/>
      <c r="Z19393" s="136"/>
      <c r="AC19393" s="136"/>
    </row>
    <row r="19394" spans="2:29">
      <c r="B19394" s="136"/>
      <c r="E19394" s="136"/>
      <c r="H19394" s="136"/>
      <c r="K19394" s="136"/>
      <c r="O19394" s="136"/>
      <c r="T19394" s="136"/>
      <c r="W19394" s="136"/>
      <c r="Z19394" s="136"/>
      <c r="AC19394" s="136"/>
    </row>
    <row r="19395" spans="2:29">
      <c r="B19395" s="136"/>
      <c r="E19395" s="136"/>
      <c r="H19395" s="136"/>
      <c r="K19395" s="136"/>
      <c r="O19395" s="136"/>
      <c r="T19395" s="136"/>
      <c r="W19395" s="136"/>
      <c r="Z19395" s="136"/>
      <c r="AC19395" s="136"/>
    </row>
    <row r="19396" spans="2:29">
      <c r="B19396" s="136"/>
      <c r="E19396" s="136"/>
      <c r="H19396" s="136"/>
      <c r="K19396" s="136"/>
      <c r="O19396" s="136"/>
      <c r="T19396" s="136"/>
      <c r="W19396" s="136"/>
      <c r="Z19396" s="136"/>
      <c r="AC19396" s="136"/>
    </row>
    <row r="19397" spans="2:29">
      <c r="B19397" s="136"/>
      <c r="E19397" s="136"/>
      <c r="H19397" s="136"/>
      <c r="K19397" s="136"/>
      <c r="O19397" s="136"/>
      <c r="T19397" s="136"/>
      <c r="W19397" s="136"/>
      <c r="Z19397" s="136"/>
      <c r="AC19397" s="136"/>
    </row>
    <row r="19398" spans="2:29">
      <c r="B19398" s="136"/>
      <c r="E19398" s="136"/>
      <c r="H19398" s="136"/>
      <c r="K19398" s="136"/>
      <c r="O19398" s="136"/>
      <c r="T19398" s="136"/>
      <c r="W19398" s="136"/>
      <c r="Z19398" s="136"/>
      <c r="AC19398" s="136"/>
    </row>
    <row r="19399" spans="2:29">
      <c r="B19399" s="136"/>
      <c r="E19399" s="136"/>
      <c r="H19399" s="136"/>
      <c r="K19399" s="136"/>
      <c r="O19399" s="136"/>
      <c r="T19399" s="136"/>
      <c r="W19399" s="136"/>
      <c r="Z19399" s="136"/>
      <c r="AC19399" s="136"/>
    </row>
    <row r="19400" spans="2:29">
      <c r="B19400" s="136"/>
      <c r="E19400" s="136"/>
      <c r="H19400" s="136"/>
      <c r="K19400" s="136"/>
      <c r="O19400" s="136"/>
      <c r="T19400" s="136"/>
      <c r="W19400" s="136"/>
      <c r="Z19400" s="136"/>
      <c r="AC19400" s="136"/>
    </row>
    <row r="19401" spans="2:29">
      <c r="B19401" s="136"/>
      <c r="E19401" s="136"/>
      <c r="H19401" s="136"/>
      <c r="K19401" s="136"/>
      <c r="O19401" s="136"/>
      <c r="T19401" s="136"/>
      <c r="W19401" s="136"/>
      <c r="Z19401" s="136"/>
      <c r="AC19401" s="136"/>
    </row>
    <row r="19402" spans="2:29">
      <c r="B19402" s="136"/>
      <c r="E19402" s="136"/>
      <c r="H19402" s="136"/>
      <c r="K19402" s="136"/>
      <c r="O19402" s="136"/>
      <c r="T19402" s="136"/>
      <c r="W19402" s="136"/>
      <c r="Z19402" s="136"/>
      <c r="AC19402" s="136"/>
    </row>
    <row r="19403" spans="2:29">
      <c r="B19403" s="136"/>
      <c r="E19403" s="136"/>
      <c r="H19403" s="136"/>
      <c r="K19403" s="136"/>
      <c r="O19403" s="136"/>
      <c r="T19403" s="136"/>
      <c r="W19403" s="136"/>
      <c r="Z19403" s="136"/>
      <c r="AC19403" s="136"/>
    </row>
    <row r="19404" spans="2:29">
      <c r="B19404" s="136"/>
      <c r="E19404" s="136"/>
      <c r="H19404" s="136"/>
      <c r="K19404" s="136"/>
      <c r="O19404" s="136"/>
      <c r="T19404" s="136"/>
      <c r="W19404" s="136"/>
      <c r="Z19404" s="136"/>
      <c r="AC19404" s="136"/>
    </row>
    <row r="19405" spans="2:29">
      <c r="B19405" s="136"/>
      <c r="E19405" s="136"/>
      <c r="H19405" s="136"/>
      <c r="K19405" s="136"/>
      <c r="O19405" s="136"/>
      <c r="T19405" s="136"/>
      <c r="W19405" s="136"/>
      <c r="Z19405" s="136"/>
      <c r="AC19405" s="136"/>
    </row>
    <row r="19406" spans="2:29">
      <c r="B19406" s="136"/>
      <c r="E19406" s="136"/>
      <c r="H19406" s="136"/>
      <c r="K19406" s="136"/>
      <c r="O19406" s="136"/>
      <c r="T19406" s="136"/>
      <c r="W19406" s="136"/>
      <c r="Z19406" s="136"/>
      <c r="AC19406" s="136"/>
    </row>
    <row r="19407" spans="2:29">
      <c r="B19407" s="136"/>
      <c r="E19407" s="136"/>
      <c r="H19407" s="136"/>
      <c r="K19407" s="136"/>
      <c r="O19407" s="136"/>
      <c r="T19407" s="136"/>
      <c r="W19407" s="136"/>
      <c r="Z19407" s="136"/>
      <c r="AC19407" s="136"/>
    </row>
    <row r="19408" spans="2:29">
      <c r="B19408" s="136"/>
      <c r="E19408" s="136"/>
      <c r="H19408" s="136"/>
      <c r="K19408" s="136"/>
      <c r="O19408" s="136"/>
      <c r="T19408" s="136"/>
      <c r="W19408" s="136"/>
      <c r="Z19408" s="136"/>
      <c r="AC19408" s="136"/>
    </row>
    <row r="19409" spans="2:29">
      <c r="B19409" s="136"/>
      <c r="E19409" s="136"/>
      <c r="H19409" s="136"/>
      <c r="K19409" s="136"/>
      <c r="O19409" s="136"/>
      <c r="T19409" s="136"/>
      <c r="W19409" s="136"/>
      <c r="Z19409" s="136"/>
      <c r="AC19409" s="136"/>
    </row>
    <row r="19410" spans="2:29">
      <c r="B19410" s="136"/>
      <c r="E19410" s="136"/>
      <c r="H19410" s="136"/>
      <c r="K19410" s="136"/>
      <c r="O19410" s="136"/>
      <c r="T19410" s="136"/>
      <c r="W19410" s="136"/>
      <c r="Z19410" s="136"/>
      <c r="AC19410" s="136"/>
    </row>
    <row r="19411" spans="2:29">
      <c r="B19411" s="136"/>
      <c r="E19411" s="136"/>
      <c r="H19411" s="136"/>
      <c r="K19411" s="136"/>
      <c r="O19411" s="136"/>
      <c r="T19411" s="136"/>
      <c r="W19411" s="136"/>
      <c r="Z19411" s="136"/>
      <c r="AC19411" s="136"/>
    </row>
    <row r="19412" spans="2:29">
      <c r="B19412" s="136"/>
      <c r="E19412" s="136"/>
      <c r="H19412" s="136"/>
      <c r="K19412" s="136"/>
      <c r="O19412" s="136"/>
      <c r="T19412" s="136"/>
      <c r="W19412" s="136"/>
      <c r="Z19412" s="136"/>
      <c r="AC19412" s="136"/>
    </row>
    <row r="19413" spans="2:29">
      <c r="B19413" s="136"/>
      <c r="E19413" s="136"/>
      <c r="H19413" s="136"/>
      <c r="K19413" s="136"/>
      <c r="O19413" s="136"/>
      <c r="T19413" s="136"/>
      <c r="W19413" s="136"/>
      <c r="Z19413" s="136"/>
      <c r="AC19413" s="136"/>
    </row>
    <row r="19414" spans="2:29">
      <c r="B19414" s="136"/>
      <c r="E19414" s="136"/>
      <c r="H19414" s="136"/>
      <c r="K19414" s="136"/>
      <c r="O19414" s="136"/>
      <c r="T19414" s="136"/>
      <c r="W19414" s="136"/>
      <c r="Z19414" s="136"/>
      <c r="AC19414" s="136"/>
    </row>
    <row r="19415" spans="2:29">
      <c r="B19415" s="136"/>
      <c r="E19415" s="136"/>
      <c r="H19415" s="136"/>
      <c r="K19415" s="136"/>
      <c r="O19415" s="136"/>
      <c r="T19415" s="136"/>
      <c r="W19415" s="136"/>
      <c r="Z19415" s="136"/>
      <c r="AC19415" s="136"/>
    </row>
    <row r="19416" spans="2:29">
      <c r="B19416" s="136"/>
      <c r="E19416" s="136"/>
      <c r="H19416" s="136"/>
      <c r="K19416" s="136"/>
      <c r="O19416" s="136"/>
      <c r="T19416" s="136"/>
      <c r="W19416" s="136"/>
      <c r="Z19416" s="136"/>
      <c r="AC19416" s="136"/>
    </row>
    <row r="19417" spans="2:29">
      <c r="B19417" s="136"/>
      <c r="E19417" s="136"/>
      <c r="H19417" s="136"/>
      <c r="K19417" s="136"/>
      <c r="O19417" s="136"/>
      <c r="T19417" s="136"/>
      <c r="W19417" s="136"/>
      <c r="Z19417" s="136"/>
      <c r="AC19417" s="136"/>
    </row>
    <row r="19418" spans="2:29">
      <c r="B19418" s="136"/>
      <c r="E19418" s="136"/>
      <c r="H19418" s="136"/>
      <c r="K19418" s="136"/>
      <c r="O19418" s="136"/>
      <c r="T19418" s="136"/>
      <c r="W19418" s="136"/>
      <c r="Z19418" s="136"/>
      <c r="AC19418" s="136"/>
    </row>
    <row r="19419" spans="2:29">
      <c r="B19419" s="136"/>
      <c r="E19419" s="136"/>
      <c r="H19419" s="136"/>
      <c r="K19419" s="136"/>
      <c r="O19419" s="136"/>
      <c r="T19419" s="136"/>
      <c r="W19419" s="136"/>
      <c r="Z19419" s="136"/>
      <c r="AC19419" s="136"/>
    </row>
    <row r="19420" spans="2:29">
      <c r="B19420" s="136"/>
      <c r="E19420" s="136"/>
      <c r="H19420" s="136"/>
      <c r="K19420" s="136"/>
      <c r="O19420" s="136"/>
      <c r="T19420" s="136"/>
      <c r="W19420" s="136"/>
      <c r="Z19420" s="136"/>
      <c r="AC19420" s="136"/>
    </row>
    <row r="19421" spans="2:29">
      <c r="B19421" s="136"/>
      <c r="E19421" s="136"/>
      <c r="H19421" s="136"/>
      <c r="K19421" s="136"/>
      <c r="O19421" s="136"/>
      <c r="T19421" s="136"/>
      <c r="W19421" s="136"/>
      <c r="Z19421" s="136"/>
      <c r="AC19421" s="136"/>
    </row>
    <row r="19422" spans="2:29">
      <c r="B19422" s="136"/>
      <c r="E19422" s="136"/>
      <c r="H19422" s="136"/>
      <c r="K19422" s="136"/>
      <c r="O19422" s="136"/>
      <c r="T19422" s="136"/>
      <c r="W19422" s="136"/>
      <c r="Z19422" s="136"/>
      <c r="AC19422" s="136"/>
    </row>
    <row r="19423" spans="2:29">
      <c r="B19423" s="136"/>
      <c r="E19423" s="136"/>
      <c r="H19423" s="136"/>
      <c r="K19423" s="136"/>
      <c r="O19423" s="136"/>
      <c r="T19423" s="136"/>
      <c r="W19423" s="136"/>
      <c r="Z19423" s="136"/>
      <c r="AC19423" s="136"/>
    </row>
    <row r="19424" spans="2:29">
      <c r="B19424" s="136"/>
      <c r="E19424" s="136"/>
      <c r="H19424" s="136"/>
      <c r="K19424" s="136"/>
      <c r="O19424" s="136"/>
      <c r="T19424" s="136"/>
      <c r="W19424" s="136"/>
      <c r="Z19424" s="136"/>
      <c r="AC19424" s="136"/>
    </row>
    <row r="19425" spans="2:29">
      <c r="B19425" s="136"/>
      <c r="E19425" s="136"/>
      <c r="H19425" s="136"/>
      <c r="K19425" s="136"/>
      <c r="O19425" s="136"/>
      <c r="T19425" s="136"/>
      <c r="W19425" s="136"/>
      <c r="Z19425" s="136"/>
      <c r="AC19425" s="136"/>
    </row>
    <row r="19426" spans="2:29">
      <c r="B19426" s="136"/>
      <c r="E19426" s="136"/>
      <c r="H19426" s="136"/>
      <c r="K19426" s="136"/>
      <c r="O19426" s="136"/>
      <c r="T19426" s="136"/>
      <c r="W19426" s="136"/>
      <c r="Z19426" s="136"/>
      <c r="AC19426" s="136"/>
    </row>
    <row r="19427" spans="2:29">
      <c r="B19427" s="136"/>
      <c r="E19427" s="136"/>
      <c r="H19427" s="136"/>
      <c r="K19427" s="136"/>
      <c r="O19427" s="136"/>
      <c r="T19427" s="136"/>
      <c r="W19427" s="136"/>
      <c r="Z19427" s="136"/>
      <c r="AC19427" s="136"/>
    </row>
    <row r="19428" spans="2:29">
      <c r="B19428" s="136"/>
      <c r="E19428" s="136"/>
      <c r="H19428" s="136"/>
      <c r="K19428" s="136"/>
      <c r="O19428" s="136"/>
      <c r="T19428" s="136"/>
      <c r="W19428" s="136"/>
      <c r="Z19428" s="136"/>
      <c r="AC19428" s="136"/>
    </row>
    <row r="19429" spans="2:29">
      <c r="B19429" s="136"/>
      <c r="E19429" s="136"/>
      <c r="H19429" s="136"/>
      <c r="K19429" s="136"/>
      <c r="O19429" s="136"/>
      <c r="T19429" s="136"/>
      <c r="W19429" s="136"/>
      <c r="Z19429" s="136"/>
      <c r="AC19429" s="136"/>
    </row>
    <row r="19430" spans="2:29">
      <c r="B19430" s="136"/>
      <c r="E19430" s="136"/>
      <c r="H19430" s="136"/>
      <c r="K19430" s="136"/>
      <c r="O19430" s="136"/>
      <c r="T19430" s="136"/>
      <c r="W19430" s="136"/>
      <c r="Z19430" s="136"/>
      <c r="AC19430" s="136"/>
    </row>
    <row r="19431" spans="2:29">
      <c r="B19431" s="136"/>
      <c r="E19431" s="136"/>
      <c r="H19431" s="136"/>
      <c r="K19431" s="136"/>
      <c r="O19431" s="136"/>
      <c r="T19431" s="136"/>
      <c r="W19431" s="136"/>
      <c r="Z19431" s="136"/>
      <c r="AC19431" s="136"/>
    </row>
    <row r="19432" spans="2:29">
      <c r="B19432" s="136"/>
      <c r="E19432" s="136"/>
      <c r="H19432" s="136"/>
      <c r="K19432" s="136"/>
      <c r="O19432" s="136"/>
      <c r="T19432" s="136"/>
      <c r="W19432" s="136"/>
      <c r="Z19432" s="136"/>
      <c r="AC19432" s="136"/>
    </row>
    <row r="19433" spans="2:29">
      <c r="B19433" s="136"/>
      <c r="E19433" s="136"/>
      <c r="H19433" s="136"/>
      <c r="K19433" s="136"/>
      <c r="O19433" s="136"/>
      <c r="T19433" s="136"/>
      <c r="W19433" s="136"/>
      <c r="Z19433" s="136"/>
      <c r="AC19433" s="136"/>
    </row>
    <row r="19434" spans="2:29">
      <c r="B19434" s="136"/>
      <c r="E19434" s="136"/>
      <c r="H19434" s="136"/>
      <c r="K19434" s="136"/>
      <c r="O19434" s="136"/>
      <c r="T19434" s="136"/>
      <c r="W19434" s="136"/>
      <c r="Z19434" s="136"/>
      <c r="AC19434" s="136"/>
    </row>
    <row r="19435" spans="2:29">
      <c r="B19435" s="136"/>
      <c r="E19435" s="136"/>
      <c r="H19435" s="136"/>
      <c r="K19435" s="136"/>
      <c r="O19435" s="136"/>
      <c r="T19435" s="136"/>
      <c r="W19435" s="136"/>
      <c r="Z19435" s="136"/>
      <c r="AC19435" s="136"/>
    </row>
    <row r="19436" spans="2:29">
      <c r="B19436" s="136"/>
      <c r="E19436" s="136"/>
      <c r="H19436" s="136"/>
      <c r="K19436" s="136"/>
      <c r="O19436" s="136"/>
      <c r="T19436" s="136"/>
      <c r="W19436" s="136"/>
      <c r="Z19436" s="136"/>
      <c r="AC19436" s="136"/>
    </row>
    <row r="19437" spans="2:29">
      <c r="B19437" s="136"/>
      <c r="E19437" s="136"/>
      <c r="H19437" s="136"/>
      <c r="K19437" s="136"/>
      <c r="O19437" s="136"/>
      <c r="T19437" s="136"/>
      <c r="W19437" s="136"/>
      <c r="Z19437" s="136"/>
      <c r="AC19437" s="136"/>
    </row>
    <row r="19438" spans="2:29">
      <c r="B19438" s="136"/>
      <c r="E19438" s="136"/>
      <c r="H19438" s="136"/>
      <c r="K19438" s="136"/>
      <c r="O19438" s="136"/>
      <c r="T19438" s="136"/>
      <c r="W19438" s="136"/>
      <c r="Z19438" s="136"/>
      <c r="AC19438" s="136"/>
    </row>
    <row r="19439" spans="2:29">
      <c r="B19439" s="136"/>
      <c r="E19439" s="136"/>
      <c r="H19439" s="136"/>
      <c r="K19439" s="136"/>
      <c r="O19439" s="136"/>
      <c r="T19439" s="136"/>
      <c r="W19439" s="136"/>
      <c r="Z19439" s="136"/>
      <c r="AC19439" s="136"/>
    </row>
    <row r="19440" spans="2:29">
      <c r="B19440" s="136"/>
      <c r="E19440" s="136"/>
      <c r="H19440" s="136"/>
      <c r="K19440" s="136"/>
      <c r="O19440" s="136"/>
      <c r="T19440" s="136"/>
      <c r="W19440" s="136"/>
      <c r="Z19440" s="136"/>
      <c r="AC19440" s="136"/>
    </row>
    <row r="19441" spans="2:29">
      <c r="B19441" s="136"/>
      <c r="E19441" s="136"/>
      <c r="H19441" s="136"/>
      <c r="K19441" s="136"/>
      <c r="O19441" s="136"/>
      <c r="T19441" s="136"/>
      <c r="W19441" s="136"/>
      <c r="Z19441" s="136"/>
      <c r="AC19441" s="136"/>
    </row>
    <row r="19442" spans="2:29">
      <c r="B19442" s="136"/>
      <c r="E19442" s="136"/>
      <c r="H19442" s="136"/>
      <c r="K19442" s="136"/>
      <c r="O19442" s="136"/>
      <c r="T19442" s="136"/>
      <c r="W19442" s="136"/>
      <c r="Z19442" s="136"/>
      <c r="AC19442" s="136"/>
    </row>
    <row r="19443" spans="2:29">
      <c r="B19443" s="136"/>
      <c r="E19443" s="136"/>
      <c r="H19443" s="136"/>
      <c r="K19443" s="136"/>
      <c r="O19443" s="136"/>
      <c r="T19443" s="136"/>
      <c r="W19443" s="136"/>
      <c r="Z19443" s="136"/>
      <c r="AC19443" s="136"/>
    </row>
    <row r="19444" spans="2:29">
      <c r="B19444" s="136"/>
      <c r="E19444" s="136"/>
      <c r="H19444" s="136"/>
      <c r="K19444" s="136"/>
      <c r="O19444" s="136"/>
      <c r="T19444" s="136"/>
      <c r="W19444" s="136"/>
      <c r="Z19444" s="136"/>
      <c r="AC19444" s="136"/>
    </row>
    <row r="19445" spans="2:29">
      <c r="B19445" s="136"/>
      <c r="E19445" s="136"/>
      <c r="H19445" s="136"/>
      <c r="K19445" s="136"/>
      <c r="O19445" s="136"/>
      <c r="T19445" s="136"/>
      <c r="W19445" s="136"/>
      <c r="Z19445" s="136"/>
      <c r="AC19445" s="136"/>
    </row>
    <row r="19446" spans="2:29">
      <c r="B19446" s="136"/>
      <c r="E19446" s="136"/>
      <c r="H19446" s="136"/>
      <c r="K19446" s="136"/>
      <c r="O19446" s="136"/>
      <c r="T19446" s="136"/>
      <c r="W19446" s="136"/>
      <c r="Z19446" s="136"/>
      <c r="AC19446" s="136"/>
    </row>
    <row r="19447" spans="2:29">
      <c r="B19447" s="136"/>
      <c r="E19447" s="136"/>
      <c r="H19447" s="136"/>
      <c r="K19447" s="136"/>
      <c r="O19447" s="136"/>
      <c r="T19447" s="136"/>
      <c r="W19447" s="136"/>
      <c r="Z19447" s="136"/>
      <c r="AC19447" s="136"/>
    </row>
    <row r="19448" spans="2:29">
      <c r="B19448" s="136"/>
      <c r="E19448" s="136"/>
      <c r="H19448" s="136"/>
      <c r="K19448" s="136"/>
      <c r="O19448" s="136"/>
      <c r="T19448" s="136"/>
      <c r="W19448" s="136"/>
      <c r="Z19448" s="136"/>
      <c r="AC19448" s="136"/>
    </row>
    <row r="19449" spans="2:29">
      <c r="B19449" s="136"/>
      <c r="E19449" s="136"/>
      <c r="H19449" s="136"/>
      <c r="K19449" s="136"/>
      <c r="O19449" s="136"/>
      <c r="T19449" s="136"/>
      <c r="W19449" s="136"/>
      <c r="Z19449" s="136"/>
      <c r="AC19449" s="136"/>
    </row>
    <row r="19450" spans="2:29">
      <c r="B19450" s="136"/>
      <c r="E19450" s="136"/>
      <c r="H19450" s="136"/>
      <c r="K19450" s="136"/>
      <c r="O19450" s="136"/>
      <c r="T19450" s="136"/>
      <c r="W19450" s="136"/>
      <c r="Z19450" s="136"/>
      <c r="AC19450" s="136"/>
    </row>
    <row r="19451" spans="2:29">
      <c r="B19451" s="136"/>
      <c r="E19451" s="136"/>
      <c r="H19451" s="136"/>
      <c r="K19451" s="136"/>
      <c r="O19451" s="136"/>
      <c r="T19451" s="136"/>
      <c r="W19451" s="136"/>
      <c r="Z19451" s="136"/>
      <c r="AC19451" s="136"/>
    </row>
    <row r="19452" spans="2:29">
      <c r="B19452" s="136"/>
      <c r="E19452" s="136"/>
      <c r="H19452" s="136"/>
      <c r="K19452" s="136"/>
      <c r="O19452" s="136"/>
      <c r="T19452" s="136"/>
      <c r="W19452" s="136"/>
      <c r="Z19452" s="136"/>
      <c r="AC19452" s="136"/>
    </row>
    <row r="19453" spans="2:29">
      <c r="B19453" s="136"/>
      <c r="E19453" s="136"/>
      <c r="H19453" s="136"/>
      <c r="K19453" s="136"/>
      <c r="O19453" s="136"/>
      <c r="T19453" s="136"/>
      <c r="W19453" s="136"/>
      <c r="Z19453" s="136"/>
      <c r="AC19453" s="136"/>
    </row>
    <row r="19454" spans="2:29">
      <c r="B19454" s="136"/>
      <c r="E19454" s="136"/>
      <c r="H19454" s="136"/>
      <c r="K19454" s="136"/>
      <c r="O19454" s="136"/>
      <c r="T19454" s="136"/>
      <c r="W19454" s="136"/>
      <c r="Z19454" s="136"/>
      <c r="AC19454" s="136"/>
    </row>
    <row r="19455" spans="2:29">
      <c r="B19455" s="136"/>
      <c r="E19455" s="136"/>
      <c r="H19455" s="136"/>
      <c r="K19455" s="136"/>
      <c r="O19455" s="136"/>
      <c r="T19455" s="136"/>
      <c r="W19455" s="136"/>
      <c r="Z19455" s="136"/>
      <c r="AC19455" s="136"/>
    </row>
    <row r="19456" spans="2:29">
      <c r="B19456" s="136"/>
      <c r="E19456" s="136"/>
      <c r="H19456" s="136"/>
      <c r="K19456" s="136"/>
      <c r="O19456" s="136"/>
      <c r="T19456" s="136"/>
      <c r="W19456" s="136"/>
      <c r="Z19456" s="136"/>
      <c r="AC19456" s="136"/>
    </row>
    <row r="19457" spans="2:29">
      <c r="B19457" s="136"/>
      <c r="E19457" s="136"/>
      <c r="H19457" s="136"/>
      <c r="K19457" s="136"/>
      <c r="O19457" s="136"/>
      <c r="T19457" s="136"/>
      <c r="W19457" s="136"/>
      <c r="Z19457" s="136"/>
      <c r="AC19457" s="136"/>
    </row>
    <row r="19458" spans="2:29">
      <c r="B19458" s="136"/>
      <c r="E19458" s="136"/>
      <c r="H19458" s="136"/>
      <c r="K19458" s="136"/>
      <c r="O19458" s="136"/>
      <c r="T19458" s="136"/>
      <c r="W19458" s="136"/>
      <c r="Z19458" s="136"/>
      <c r="AC19458" s="136"/>
    </row>
    <row r="19459" spans="2:29">
      <c r="B19459" s="136"/>
      <c r="E19459" s="136"/>
      <c r="H19459" s="136"/>
      <c r="K19459" s="136"/>
      <c r="O19459" s="136"/>
      <c r="T19459" s="136"/>
      <c r="W19459" s="136"/>
      <c r="Z19459" s="136"/>
      <c r="AC19459" s="136"/>
    </row>
    <row r="19460" spans="2:29">
      <c r="B19460" s="136"/>
      <c r="E19460" s="136"/>
      <c r="H19460" s="136"/>
      <c r="K19460" s="136"/>
      <c r="O19460" s="136"/>
      <c r="T19460" s="136"/>
      <c r="W19460" s="136"/>
      <c r="Z19460" s="136"/>
      <c r="AC19460" s="136"/>
    </row>
    <row r="19461" spans="2:29">
      <c r="B19461" s="136"/>
      <c r="E19461" s="136"/>
      <c r="H19461" s="136"/>
      <c r="K19461" s="136"/>
      <c r="O19461" s="136"/>
      <c r="T19461" s="136"/>
      <c r="W19461" s="136"/>
      <c r="Z19461" s="136"/>
      <c r="AC19461" s="136"/>
    </row>
    <row r="19462" spans="2:29">
      <c r="B19462" s="136"/>
      <c r="E19462" s="136"/>
      <c r="H19462" s="136"/>
      <c r="K19462" s="136"/>
      <c r="O19462" s="136"/>
      <c r="T19462" s="136"/>
      <c r="W19462" s="136"/>
      <c r="Z19462" s="136"/>
      <c r="AC19462" s="136"/>
    </row>
    <row r="19463" spans="2:29">
      <c r="B19463" s="136"/>
      <c r="E19463" s="136"/>
      <c r="H19463" s="136"/>
      <c r="K19463" s="136"/>
      <c r="O19463" s="136"/>
      <c r="T19463" s="136"/>
      <c r="W19463" s="136"/>
      <c r="Z19463" s="136"/>
      <c r="AC19463" s="136"/>
    </row>
    <row r="19464" spans="2:29">
      <c r="B19464" s="136"/>
      <c r="E19464" s="136"/>
      <c r="H19464" s="136"/>
      <c r="K19464" s="136"/>
      <c r="O19464" s="136"/>
      <c r="T19464" s="136"/>
      <c r="W19464" s="136"/>
      <c r="Z19464" s="136"/>
      <c r="AC19464" s="136"/>
    </row>
    <row r="19465" spans="2:29">
      <c r="B19465" s="136"/>
      <c r="E19465" s="136"/>
      <c r="H19465" s="136"/>
      <c r="K19465" s="136"/>
      <c r="O19465" s="136"/>
      <c r="T19465" s="136"/>
      <c r="W19465" s="136"/>
      <c r="Z19465" s="136"/>
      <c r="AC19465" s="136"/>
    </row>
    <row r="19466" spans="2:29">
      <c r="B19466" s="136"/>
      <c r="E19466" s="136"/>
      <c r="H19466" s="136"/>
      <c r="K19466" s="136"/>
      <c r="O19466" s="136"/>
      <c r="T19466" s="136"/>
      <c r="W19466" s="136"/>
      <c r="Z19466" s="136"/>
      <c r="AC19466" s="136"/>
    </row>
    <row r="19467" spans="2:29">
      <c r="B19467" s="136"/>
      <c r="E19467" s="136"/>
      <c r="H19467" s="136"/>
      <c r="K19467" s="136"/>
      <c r="O19467" s="136"/>
      <c r="T19467" s="136"/>
      <c r="W19467" s="136"/>
      <c r="Z19467" s="136"/>
      <c r="AC19467" s="136"/>
    </row>
    <row r="19468" spans="2:29">
      <c r="B19468" s="136"/>
      <c r="E19468" s="136"/>
      <c r="H19468" s="136"/>
      <c r="K19468" s="136"/>
      <c r="O19468" s="136"/>
      <c r="T19468" s="136"/>
      <c r="W19468" s="136"/>
      <c r="Z19468" s="136"/>
      <c r="AC19468" s="136"/>
    </row>
    <row r="19469" spans="2:29">
      <c r="B19469" s="136"/>
      <c r="E19469" s="136"/>
      <c r="H19469" s="136"/>
      <c r="K19469" s="136"/>
      <c r="O19469" s="136"/>
      <c r="T19469" s="136"/>
      <c r="W19469" s="136"/>
      <c r="Z19469" s="136"/>
      <c r="AC19469" s="136"/>
    </row>
    <row r="19470" spans="2:29">
      <c r="B19470" s="136"/>
      <c r="E19470" s="136"/>
      <c r="H19470" s="136"/>
      <c r="K19470" s="136"/>
      <c r="O19470" s="136"/>
      <c r="T19470" s="136"/>
      <c r="W19470" s="136"/>
      <c r="Z19470" s="136"/>
      <c r="AC19470" s="136"/>
    </row>
    <row r="19471" spans="2:29">
      <c r="B19471" s="136"/>
      <c r="E19471" s="136"/>
      <c r="H19471" s="136"/>
      <c r="K19471" s="136"/>
      <c r="O19471" s="136"/>
      <c r="T19471" s="136"/>
      <c r="W19471" s="136"/>
      <c r="Z19471" s="136"/>
      <c r="AC19471" s="136"/>
    </row>
    <row r="19472" spans="2:29">
      <c r="B19472" s="136"/>
      <c r="E19472" s="136"/>
      <c r="H19472" s="136"/>
      <c r="K19472" s="136"/>
      <c r="O19472" s="136"/>
      <c r="T19472" s="136"/>
      <c r="W19472" s="136"/>
      <c r="Z19472" s="136"/>
      <c r="AC19472" s="136"/>
    </row>
    <row r="19473" spans="2:29">
      <c r="B19473" s="136"/>
      <c r="E19473" s="136"/>
      <c r="H19473" s="136"/>
      <c r="K19473" s="136"/>
      <c r="O19473" s="136"/>
      <c r="T19473" s="136"/>
      <c r="W19473" s="136"/>
      <c r="Z19473" s="136"/>
      <c r="AC19473" s="136"/>
    </row>
    <row r="19474" spans="2:29">
      <c r="B19474" s="136"/>
      <c r="E19474" s="136"/>
      <c r="H19474" s="136"/>
      <c r="K19474" s="136"/>
      <c r="O19474" s="136"/>
      <c r="T19474" s="136"/>
      <c r="W19474" s="136"/>
      <c r="Z19474" s="136"/>
      <c r="AC19474" s="136"/>
    </row>
    <row r="19475" spans="2:29">
      <c r="B19475" s="136"/>
      <c r="E19475" s="136"/>
      <c r="H19475" s="136"/>
      <c r="K19475" s="136"/>
      <c r="O19475" s="136"/>
      <c r="T19475" s="136"/>
      <c r="W19475" s="136"/>
      <c r="Z19475" s="136"/>
      <c r="AC19475" s="136"/>
    </row>
    <row r="19476" spans="2:29">
      <c r="B19476" s="136"/>
      <c r="E19476" s="136"/>
      <c r="H19476" s="136"/>
      <c r="K19476" s="136"/>
      <c r="O19476" s="136"/>
      <c r="T19476" s="136"/>
      <c r="W19476" s="136"/>
      <c r="Z19476" s="136"/>
      <c r="AC19476" s="136"/>
    </row>
    <row r="19477" spans="2:29">
      <c r="B19477" s="136"/>
      <c r="E19477" s="136"/>
      <c r="H19477" s="136"/>
      <c r="K19477" s="136"/>
      <c r="O19477" s="136"/>
      <c r="T19477" s="136"/>
      <c r="W19477" s="136"/>
      <c r="Z19477" s="136"/>
      <c r="AC19477" s="136"/>
    </row>
    <row r="19478" spans="2:29">
      <c r="B19478" s="136"/>
      <c r="E19478" s="136"/>
      <c r="H19478" s="136"/>
      <c r="K19478" s="136"/>
      <c r="O19478" s="136"/>
      <c r="T19478" s="136"/>
      <c r="W19478" s="136"/>
      <c r="Z19478" s="136"/>
      <c r="AC19478" s="136"/>
    </row>
    <row r="19479" spans="2:29">
      <c r="B19479" s="136"/>
      <c r="E19479" s="136"/>
      <c r="H19479" s="136"/>
      <c r="K19479" s="136"/>
      <c r="O19479" s="136"/>
      <c r="T19479" s="136"/>
      <c r="W19479" s="136"/>
      <c r="Z19479" s="136"/>
      <c r="AC19479" s="136"/>
    </row>
    <row r="19480" spans="2:29">
      <c r="B19480" s="136"/>
      <c r="E19480" s="136"/>
      <c r="H19480" s="136"/>
      <c r="K19480" s="136"/>
      <c r="O19480" s="136"/>
      <c r="T19480" s="136"/>
      <c r="W19480" s="136"/>
      <c r="Z19480" s="136"/>
      <c r="AC19480" s="136"/>
    </row>
    <row r="19481" spans="2:29">
      <c r="B19481" s="136"/>
      <c r="E19481" s="136"/>
      <c r="H19481" s="136"/>
      <c r="K19481" s="136"/>
      <c r="O19481" s="136"/>
      <c r="T19481" s="136"/>
      <c r="W19481" s="136"/>
      <c r="Z19481" s="136"/>
      <c r="AC19481" s="136"/>
    </row>
    <row r="19482" spans="2:29">
      <c r="B19482" s="136"/>
      <c r="E19482" s="136"/>
      <c r="H19482" s="136"/>
      <c r="K19482" s="136"/>
      <c r="O19482" s="136"/>
      <c r="T19482" s="136"/>
      <c r="W19482" s="136"/>
      <c r="Z19482" s="136"/>
      <c r="AC19482" s="136"/>
    </row>
    <row r="19483" spans="2:29">
      <c r="B19483" s="136"/>
      <c r="E19483" s="136"/>
      <c r="H19483" s="136"/>
      <c r="K19483" s="136"/>
      <c r="O19483" s="136"/>
      <c r="T19483" s="136"/>
      <c r="W19483" s="136"/>
      <c r="Z19483" s="136"/>
      <c r="AC19483" s="136"/>
    </row>
    <row r="19484" spans="2:29">
      <c r="B19484" s="136"/>
      <c r="E19484" s="136"/>
      <c r="H19484" s="136"/>
      <c r="K19484" s="136"/>
      <c r="O19484" s="136"/>
      <c r="T19484" s="136"/>
      <c r="W19484" s="136"/>
      <c r="Z19484" s="136"/>
      <c r="AC19484" s="136"/>
    </row>
    <row r="19485" spans="2:29">
      <c r="B19485" s="136"/>
      <c r="E19485" s="136"/>
      <c r="H19485" s="136"/>
      <c r="K19485" s="136"/>
      <c r="O19485" s="136"/>
      <c r="T19485" s="136"/>
      <c r="W19485" s="136"/>
      <c r="Z19485" s="136"/>
      <c r="AC19485" s="136"/>
    </row>
    <row r="19486" spans="2:29">
      <c r="B19486" s="136"/>
      <c r="E19486" s="136"/>
      <c r="H19486" s="136"/>
      <c r="K19486" s="136"/>
      <c r="O19486" s="136"/>
      <c r="T19486" s="136"/>
      <c r="W19486" s="136"/>
      <c r="Z19486" s="136"/>
      <c r="AC19486" s="136"/>
    </row>
    <row r="19487" spans="2:29">
      <c r="B19487" s="136"/>
      <c r="E19487" s="136"/>
      <c r="H19487" s="136"/>
      <c r="K19487" s="136"/>
      <c r="O19487" s="136"/>
      <c r="T19487" s="136"/>
      <c r="W19487" s="136"/>
      <c r="Z19487" s="136"/>
      <c r="AC19487" s="136"/>
    </row>
    <row r="19488" spans="2:29">
      <c r="B19488" s="136"/>
      <c r="E19488" s="136"/>
      <c r="H19488" s="136"/>
      <c r="K19488" s="136"/>
      <c r="O19488" s="136"/>
      <c r="T19488" s="136"/>
      <c r="W19488" s="136"/>
      <c r="Z19488" s="136"/>
      <c r="AC19488" s="136"/>
    </row>
    <row r="19489" spans="2:29">
      <c r="B19489" s="136"/>
      <c r="E19489" s="136"/>
      <c r="H19489" s="136"/>
      <c r="K19489" s="136"/>
      <c r="O19489" s="136"/>
      <c r="T19489" s="136"/>
      <c r="W19489" s="136"/>
      <c r="Z19489" s="136"/>
      <c r="AC19489" s="136"/>
    </row>
    <row r="19490" spans="2:29">
      <c r="B19490" s="136"/>
      <c r="E19490" s="136"/>
      <c r="H19490" s="136"/>
      <c r="K19490" s="136"/>
      <c r="O19490" s="136"/>
      <c r="T19490" s="136"/>
      <c r="W19490" s="136"/>
      <c r="Z19490" s="136"/>
      <c r="AC19490" s="136"/>
    </row>
    <row r="19491" spans="2:29">
      <c r="B19491" s="136"/>
      <c r="E19491" s="136"/>
      <c r="H19491" s="136"/>
      <c r="K19491" s="136"/>
      <c r="O19491" s="136"/>
      <c r="T19491" s="136"/>
      <c r="W19491" s="136"/>
      <c r="Z19491" s="136"/>
      <c r="AC19491" s="136"/>
    </row>
    <row r="19492" spans="2:29">
      <c r="B19492" s="136"/>
      <c r="E19492" s="136"/>
      <c r="H19492" s="136"/>
      <c r="K19492" s="136"/>
      <c r="O19492" s="136"/>
      <c r="T19492" s="136"/>
      <c r="W19492" s="136"/>
      <c r="Z19492" s="136"/>
      <c r="AC19492" s="136"/>
    </row>
    <row r="19493" spans="2:29">
      <c r="B19493" s="136"/>
      <c r="E19493" s="136"/>
      <c r="H19493" s="136"/>
      <c r="K19493" s="136"/>
      <c r="O19493" s="136"/>
      <c r="T19493" s="136"/>
      <c r="W19493" s="136"/>
      <c r="Z19493" s="136"/>
      <c r="AC19493" s="136"/>
    </row>
    <row r="19494" spans="2:29">
      <c r="B19494" s="136"/>
      <c r="E19494" s="136"/>
      <c r="H19494" s="136"/>
      <c r="K19494" s="136"/>
      <c r="O19494" s="136"/>
      <c r="T19494" s="136"/>
      <c r="W19494" s="136"/>
      <c r="Z19494" s="136"/>
      <c r="AC19494" s="136"/>
    </row>
    <row r="19495" spans="2:29">
      <c r="B19495" s="136"/>
      <c r="E19495" s="136"/>
      <c r="H19495" s="136"/>
      <c r="K19495" s="136"/>
      <c r="O19495" s="136"/>
      <c r="T19495" s="136"/>
      <c r="W19495" s="136"/>
      <c r="Z19495" s="136"/>
      <c r="AC19495" s="136"/>
    </row>
    <row r="19496" spans="2:29">
      <c r="B19496" s="136"/>
      <c r="E19496" s="136"/>
      <c r="H19496" s="136"/>
      <c r="K19496" s="136"/>
      <c r="O19496" s="136"/>
      <c r="T19496" s="136"/>
      <c r="W19496" s="136"/>
      <c r="Z19496" s="136"/>
      <c r="AC19496" s="136"/>
    </row>
    <row r="19497" spans="2:29">
      <c r="B19497" s="136"/>
      <c r="E19497" s="136"/>
      <c r="H19497" s="136"/>
      <c r="K19497" s="136"/>
      <c r="O19497" s="136"/>
      <c r="T19497" s="136"/>
      <c r="W19497" s="136"/>
      <c r="Z19497" s="136"/>
      <c r="AC19497" s="136"/>
    </row>
    <row r="19498" spans="2:29">
      <c r="B19498" s="136"/>
      <c r="E19498" s="136"/>
      <c r="H19498" s="136"/>
      <c r="K19498" s="136"/>
      <c r="O19498" s="136"/>
      <c r="T19498" s="136"/>
      <c r="W19498" s="136"/>
      <c r="Z19498" s="136"/>
      <c r="AC19498" s="136"/>
    </row>
    <row r="19499" spans="2:29">
      <c r="B19499" s="136"/>
      <c r="E19499" s="136"/>
      <c r="H19499" s="136"/>
      <c r="K19499" s="136"/>
      <c r="O19499" s="136"/>
      <c r="T19499" s="136"/>
      <c r="W19499" s="136"/>
      <c r="Z19499" s="136"/>
      <c r="AC19499" s="136"/>
    </row>
    <row r="19500" spans="2:29">
      <c r="B19500" s="136"/>
      <c r="E19500" s="136"/>
      <c r="H19500" s="136"/>
      <c r="K19500" s="136"/>
      <c r="O19500" s="136"/>
      <c r="T19500" s="136"/>
      <c r="W19500" s="136"/>
      <c r="Z19500" s="136"/>
      <c r="AC19500" s="136"/>
    </row>
    <row r="19501" spans="2:29">
      <c r="B19501" s="136"/>
      <c r="E19501" s="136"/>
      <c r="H19501" s="136"/>
      <c r="K19501" s="136"/>
      <c r="O19501" s="136"/>
      <c r="T19501" s="136"/>
      <c r="W19501" s="136"/>
      <c r="Z19501" s="136"/>
      <c r="AC19501" s="136"/>
    </row>
    <row r="19502" spans="2:29">
      <c r="B19502" s="136"/>
      <c r="E19502" s="136"/>
      <c r="H19502" s="136"/>
      <c r="K19502" s="136"/>
      <c r="O19502" s="136"/>
      <c r="T19502" s="136"/>
      <c r="W19502" s="136"/>
      <c r="Z19502" s="136"/>
      <c r="AC19502" s="136"/>
    </row>
    <row r="19503" spans="2:29">
      <c r="B19503" s="136"/>
      <c r="E19503" s="136"/>
      <c r="H19503" s="136"/>
      <c r="K19503" s="136"/>
      <c r="O19503" s="136"/>
      <c r="T19503" s="136"/>
      <c r="W19503" s="136"/>
      <c r="Z19503" s="136"/>
      <c r="AC19503" s="136"/>
    </row>
    <row r="19504" spans="2:29">
      <c r="B19504" s="136"/>
      <c r="E19504" s="136"/>
      <c r="H19504" s="136"/>
      <c r="K19504" s="136"/>
      <c r="O19504" s="136"/>
      <c r="T19504" s="136"/>
      <c r="W19504" s="136"/>
      <c r="Z19504" s="136"/>
      <c r="AC19504" s="136"/>
    </row>
    <row r="19505" spans="2:29">
      <c r="B19505" s="136"/>
      <c r="E19505" s="136"/>
      <c r="H19505" s="136"/>
      <c r="K19505" s="136"/>
      <c r="O19505" s="136"/>
      <c r="T19505" s="136"/>
      <c r="W19505" s="136"/>
      <c r="Z19505" s="136"/>
      <c r="AC19505" s="136"/>
    </row>
    <row r="19506" spans="2:29">
      <c r="B19506" s="136"/>
      <c r="E19506" s="136"/>
      <c r="H19506" s="136"/>
      <c r="K19506" s="136"/>
      <c r="O19506" s="136"/>
      <c r="T19506" s="136"/>
      <c r="W19506" s="136"/>
      <c r="Z19506" s="136"/>
      <c r="AC19506" s="136"/>
    </row>
    <row r="19507" spans="2:29">
      <c r="B19507" s="136"/>
      <c r="E19507" s="136"/>
      <c r="H19507" s="136"/>
      <c r="K19507" s="136"/>
      <c r="O19507" s="136"/>
      <c r="T19507" s="136"/>
      <c r="W19507" s="136"/>
      <c r="Z19507" s="136"/>
      <c r="AC19507" s="136"/>
    </row>
    <row r="19508" spans="2:29">
      <c r="B19508" s="136"/>
      <c r="E19508" s="136"/>
      <c r="H19508" s="136"/>
      <c r="K19508" s="136"/>
      <c r="O19508" s="136"/>
      <c r="T19508" s="136"/>
      <c r="W19508" s="136"/>
      <c r="Z19508" s="136"/>
      <c r="AC19508" s="136"/>
    </row>
    <row r="19509" spans="2:29">
      <c r="B19509" s="136"/>
      <c r="E19509" s="136"/>
      <c r="H19509" s="136"/>
      <c r="K19509" s="136"/>
      <c r="O19509" s="136"/>
      <c r="T19509" s="136"/>
      <c r="W19509" s="136"/>
      <c r="Z19509" s="136"/>
      <c r="AC19509" s="136"/>
    </row>
    <row r="19510" spans="2:29">
      <c r="B19510" s="136"/>
      <c r="E19510" s="136"/>
      <c r="H19510" s="136"/>
      <c r="K19510" s="136"/>
      <c r="O19510" s="136"/>
      <c r="T19510" s="136"/>
      <c r="W19510" s="136"/>
      <c r="Z19510" s="136"/>
      <c r="AC19510" s="136"/>
    </row>
    <row r="19511" spans="2:29">
      <c r="B19511" s="136"/>
      <c r="E19511" s="136"/>
      <c r="H19511" s="136"/>
      <c r="K19511" s="136"/>
      <c r="O19511" s="136"/>
      <c r="T19511" s="136"/>
      <c r="W19511" s="136"/>
      <c r="Z19511" s="136"/>
      <c r="AC19511" s="136"/>
    </row>
    <row r="19512" spans="2:29">
      <c r="B19512" s="136"/>
      <c r="E19512" s="136"/>
      <c r="H19512" s="136"/>
      <c r="K19512" s="136"/>
      <c r="O19512" s="136"/>
      <c r="T19512" s="136"/>
      <c r="W19512" s="136"/>
      <c r="Z19512" s="136"/>
      <c r="AC19512" s="136"/>
    </row>
    <row r="19513" spans="2:29">
      <c r="B19513" s="136"/>
      <c r="E19513" s="136"/>
      <c r="H19513" s="136"/>
      <c r="K19513" s="136"/>
      <c r="O19513" s="136"/>
      <c r="T19513" s="136"/>
      <c r="W19513" s="136"/>
      <c r="Z19513" s="136"/>
      <c r="AC19513" s="136"/>
    </row>
    <row r="19514" spans="2:29">
      <c r="B19514" s="136"/>
      <c r="E19514" s="136"/>
      <c r="H19514" s="136"/>
      <c r="K19514" s="136"/>
      <c r="O19514" s="136"/>
      <c r="T19514" s="136"/>
      <c r="W19514" s="136"/>
      <c r="Z19514" s="136"/>
      <c r="AC19514" s="136"/>
    </row>
    <row r="19515" spans="2:29">
      <c r="B19515" s="136"/>
      <c r="E19515" s="136"/>
      <c r="H19515" s="136"/>
      <c r="K19515" s="136"/>
      <c r="O19515" s="136"/>
      <c r="T19515" s="136"/>
      <c r="W19515" s="136"/>
      <c r="Z19515" s="136"/>
      <c r="AC19515" s="136"/>
    </row>
    <row r="19516" spans="2:29">
      <c r="B19516" s="136"/>
      <c r="E19516" s="136"/>
      <c r="H19516" s="136"/>
      <c r="K19516" s="136"/>
      <c r="O19516" s="136"/>
      <c r="T19516" s="136"/>
      <c r="W19516" s="136"/>
      <c r="Z19516" s="136"/>
      <c r="AC19516" s="136"/>
    </row>
    <row r="19517" spans="2:29">
      <c r="B19517" s="136"/>
      <c r="E19517" s="136"/>
      <c r="H19517" s="136"/>
      <c r="K19517" s="136"/>
      <c r="O19517" s="136"/>
      <c r="T19517" s="136"/>
      <c r="W19517" s="136"/>
      <c r="Z19517" s="136"/>
      <c r="AC19517" s="136"/>
    </row>
    <row r="19518" spans="2:29">
      <c r="B19518" s="136"/>
      <c r="E19518" s="136"/>
      <c r="H19518" s="136"/>
      <c r="K19518" s="136"/>
      <c r="O19518" s="136"/>
      <c r="T19518" s="136"/>
      <c r="W19518" s="136"/>
      <c r="Z19518" s="136"/>
      <c r="AC19518" s="136"/>
    </row>
    <row r="19519" spans="2:29">
      <c r="B19519" s="136"/>
      <c r="E19519" s="136"/>
      <c r="H19519" s="136"/>
      <c r="K19519" s="136"/>
      <c r="O19519" s="136"/>
      <c r="T19519" s="136"/>
      <c r="W19519" s="136"/>
      <c r="Z19519" s="136"/>
      <c r="AC19519" s="136"/>
    </row>
    <row r="19520" spans="2:29">
      <c r="B19520" s="136"/>
      <c r="E19520" s="136"/>
      <c r="H19520" s="136"/>
      <c r="K19520" s="136"/>
      <c r="O19520" s="136"/>
      <c r="T19520" s="136"/>
      <c r="W19520" s="136"/>
      <c r="Z19520" s="136"/>
      <c r="AC19520" s="136"/>
    </row>
    <row r="19521" spans="2:29">
      <c r="B19521" s="136"/>
      <c r="E19521" s="136"/>
      <c r="H19521" s="136"/>
      <c r="K19521" s="136"/>
      <c r="O19521" s="136"/>
      <c r="T19521" s="136"/>
      <c r="W19521" s="136"/>
      <c r="Z19521" s="136"/>
      <c r="AC19521" s="136"/>
    </row>
    <row r="19522" spans="2:29">
      <c r="B19522" s="136"/>
      <c r="E19522" s="136"/>
      <c r="H19522" s="136"/>
      <c r="K19522" s="136"/>
      <c r="O19522" s="136"/>
      <c r="T19522" s="136"/>
      <c r="W19522" s="136"/>
      <c r="Z19522" s="136"/>
      <c r="AC19522" s="136"/>
    </row>
    <row r="19523" spans="2:29">
      <c r="B19523" s="136"/>
      <c r="E19523" s="136"/>
      <c r="H19523" s="136"/>
      <c r="K19523" s="136"/>
      <c r="O19523" s="136"/>
      <c r="T19523" s="136"/>
      <c r="W19523" s="136"/>
      <c r="Z19523" s="136"/>
      <c r="AC19523" s="136"/>
    </row>
    <row r="19524" spans="2:29">
      <c r="B19524" s="136"/>
      <c r="E19524" s="136"/>
      <c r="H19524" s="136"/>
      <c r="K19524" s="136"/>
      <c r="O19524" s="136"/>
      <c r="T19524" s="136"/>
      <c r="W19524" s="136"/>
      <c r="Z19524" s="136"/>
      <c r="AC19524" s="136"/>
    </row>
    <row r="19525" spans="2:29">
      <c r="B19525" s="136"/>
      <c r="E19525" s="136"/>
      <c r="H19525" s="136"/>
      <c r="K19525" s="136"/>
      <c r="O19525" s="136"/>
      <c r="T19525" s="136"/>
      <c r="W19525" s="136"/>
      <c r="Z19525" s="136"/>
      <c r="AC19525" s="136"/>
    </row>
    <row r="19526" spans="2:29">
      <c r="B19526" s="136"/>
      <c r="E19526" s="136"/>
      <c r="H19526" s="136"/>
      <c r="K19526" s="136"/>
      <c r="O19526" s="136"/>
      <c r="T19526" s="136"/>
      <c r="W19526" s="136"/>
      <c r="Z19526" s="136"/>
      <c r="AC19526" s="136"/>
    </row>
    <row r="19527" spans="2:29">
      <c r="B19527" s="136"/>
      <c r="E19527" s="136"/>
      <c r="H19527" s="136"/>
      <c r="K19527" s="136"/>
      <c r="O19527" s="136"/>
      <c r="T19527" s="136"/>
      <c r="W19527" s="136"/>
      <c r="Z19527" s="136"/>
      <c r="AC19527" s="136"/>
    </row>
    <row r="19528" spans="2:29">
      <c r="B19528" s="136"/>
      <c r="E19528" s="136"/>
      <c r="H19528" s="136"/>
      <c r="K19528" s="136"/>
      <c r="O19528" s="136"/>
      <c r="T19528" s="136"/>
      <c r="W19528" s="136"/>
      <c r="Z19528" s="136"/>
      <c r="AC19528" s="136"/>
    </row>
    <row r="19529" spans="2:29">
      <c r="B19529" s="136"/>
      <c r="E19529" s="136"/>
      <c r="H19529" s="136"/>
      <c r="K19529" s="136"/>
      <c r="O19529" s="136"/>
      <c r="T19529" s="136"/>
      <c r="W19529" s="136"/>
      <c r="Z19529" s="136"/>
      <c r="AC19529" s="136"/>
    </row>
    <row r="19530" spans="2:29">
      <c r="B19530" s="136"/>
      <c r="E19530" s="136"/>
      <c r="H19530" s="136"/>
      <c r="K19530" s="136"/>
      <c r="O19530" s="136"/>
      <c r="T19530" s="136"/>
      <c r="W19530" s="136"/>
      <c r="Z19530" s="136"/>
      <c r="AC19530" s="136"/>
    </row>
    <row r="19531" spans="2:29">
      <c r="B19531" s="136"/>
      <c r="E19531" s="136"/>
      <c r="H19531" s="136"/>
      <c r="K19531" s="136"/>
      <c r="O19531" s="136"/>
      <c r="T19531" s="136"/>
      <c r="W19531" s="136"/>
      <c r="Z19531" s="136"/>
      <c r="AC19531" s="136"/>
    </row>
    <row r="19532" spans="2:29">
      <c r="B19532" s="136"/>
      <c r="E19532" s="136"/>
      <c r="H19532" s="136"/>
      <c r="K19532" s="136"/>
      <c r="O19532" s="136"/>
      <c r="T19532" s="136"/>
      <c r="W19532" s="136"/>
      <c r="Z19532" s="136"/>
      <c r="AC19532" s="136"/>
    </row>
    <row r="19533" spans="2:29">
      <c r="B19533" s="136"/>
      <c r="E19533" s="136"/>
      <c r="H19533" s="136"/>
      <c r="K19533" s="136"/>
      <c r="O19533" s="136"/>
      <c r="T19533" s="136"/>
      <c r="W19533" s="136"/>
      <c r="Z19533" s="136"/>
      <c r="AC19533" s="136"/>
    </row>
    <row r="19534" spans="2:29">
      <c r="B19534" s="136"/>
      <c r="E19534" s="136"/>
      <c r="H19534" s="136"/>
      <c r="K19534" s="136"/>
      <c r="O19534" s="136"/>
      <c r="T19534" s="136"/>
      <c r="W19534" s="136"/>
      <c r="Z19534" s="136"/>
      <c r="AC19534" s="136"/>
    </row>
    <row r="19535" spans="2:29">
      <c r="B19535" s="136"/>
      <c r="E19535" s="136"/>
      <c r="H19535" s="136"/>
      <c r="K19535" s="136"/>
      <c r="O19535" s="136"/>
      <c r="T19535" s="136"/>
      <c r="W19535" s="136"/>
      <c r="Z19535" s="136"/>
      <c r="AC19535" s="136"/>
    </row>
    <row r="19536" spans="2:29">
      <c r="B19536" s="136"/>
      <c r="E19536" s="136"/>
      <c r="H19536" s="136"/>
      <c r="K19536" s="136"/>
      <c r="O19536" s="136"/>
      <c r="T19536" s="136"/>
      <c r="W19536" s="136"/>
      <c r="Z19536" s="136"/>
      <c r="AC19536" s="136"/>
    </row>
    <row r="19537" spans="2:29">
      <c r="B19537" s="136"/>
      <c r="E19537" s="136"/>
      <c r="H19537" s="136"/>
      <c r="K19537" s="136"/>
      <c r="O19537" s="136"/>
      <c r="T19537" s="136"/>
      <c r="W19537" s="136"/>
      <c r="Z19537" s="136"/>
      <c r="AC19537" s="136"/>
    </row>
    <row r="19538" spans="2:29">
      <c r="B19538" s="136"/>
      <c r="E19538" s="136"/>
      <c r="H19538" s="136"/>
      <c r="K19538" s="136"/>
      <c r="O19538" s="136"/>
      <c r="T19538" s="136"/>
      <c r="W19538" s="136"/>
      <c r="Z19538" s="136"/>
      <c r="AC19538" s="136"/>
    </row>
    <row r="19539" spans="2:29">
      <c r="B19539" s="136"/>
      <c r="E19539" s="136"/>
      <c r="H19539" s="136"/>
      <c r="K19539" s="136"/>
      <c r="O19539" s="136"/>
      <c r="T19539" s="136"/>
      <c r="W19539" s="136"/>
      <c r="Z19539" s="136"/>
      <c r="AC19539" s="136"/>
    </row>
    <row r="19540" spans="2:29">
      <c r="B19540" s="136"/>
      <c r="E19540" s="136"/>
      <c r="H19540" s="136"/>
      <c r="K19540" s="136"/>
      <c r="O19540" s="136"/>
      <c r="T19540" s="136"/>
      <c r="W19540" s="136"/>
      <c r="Z19540" s="136"/>
      <c r="AC19540" s="136"/>
    </row>
    <row r="19541" spans="2:29">
      <c r="B19541" s="136"/>
      <c r="E19541" s="136"/>
      <c r="H19541" s="136"/>
      <c r="K19541" s="136"/>
      <c r="O19541" s="136"/>
      <c r="T19541" s="136"/>
      <c r="W19541" s="136"/>
      <c r="Z19541" s="136"/>
      <c r="AC19541" s="136"/>
    </row>
    <row r="19542" spans="2:29">
      <c r="B19542" s="136"/>
      <c r="E19542" s="136"/>
      <c r="H19542" s="136"/>
      <c r="K19542" s="136"/>
      <c r="O19542" s="136"/>
      <c r="T19542" s="136"/>
      <c r="W19542" s="136"/>
      <c r="Z19542" s="136"/>
      <c r="AC19542" s="136"/>
    </row>
    <row r="19543" spans="2:29">
      <c r="B19543" s="136"/>
      <c r="E19543" s="136"/>
      <c r="H19543" s="136"/>
      <c r="K19543" s="136"/>
      <c r="O19543" s="136"/>
      <c r="T19543" s="136"/>
      <c r="W19543" s="136"/>
      <c r="Z19543" s="136"/>
      <c r="AC19543" s="136"/>
    </row>
    <row r="19544" spans="2:29">
      <c r="B19544" s="136"/>
      <c r="E19544" s="136"/>
      <c r="H19544" s="136"/>
      <c r="K19544" s="136"/>
      <c r="O19544" s="136"/>
      <c r="T19544" s="136"/>
      <c r="W19544" s="136"/>
      <c r="Z19544" s="136"/>
      <c r="AC19544" s="136"/>
    </row>
    <row r="19545" spans="2:29">
      <c r="B19545" s="136"/>
      <c r="E19545" s="136"/>
      <c r="H19545" s="136"/>
      <c r="K19545" s="136"/>
      <c r="O19545" s="136"/>
      <c r="T19545" s="136"/>
      <c r="W19545" s="136"/>
      <c r="Z19545" s="136"/>
      <c r="AC19545" s="136"/>
    </row>
    <row r="19546" spans="2:29">
      <c r="B19546" s="136"/>
      <c r="E19546" s="136"/>
      <c r="H19546" s="136"/>
      <c r="K19546" s="136"/>
      <c r="O19546" s="136"/>
      <c r="T19546" s="136"/>
      <c r="W19546" s="136"/>
      <c r="Z19546" s="136"/>
      <c r="AC19546" s="136"/>
    </row>
    <row r="19547" spans="2:29">
      <c r="B19547" s="136"/>
      <c r="E19547" s="136"/>
      <c r="H19547" s="136"/>
      <c r="K19547" s="136"/>
      <c r="O19547" s="136"/>
      <c r="T19547" s="136"/>
      <c r="W19547" s="136"/>
      <c r="Z19547" s="136"/>
      <c r="AC19547" s="136"/>
    </row>
    <row r="19548" spans="2:29">
      <c r="B19548" s="136"/>
      <c r="E19548" s="136"/>
      <c r="H19548" s="136"/>
      <c r="K19548" s="136"/>
      <c r="O19548" s="136"/>
      <c r="T19548" s="136"/>
      <c r="W19548" s="136"/>
      <c r="Z19548" s="136"/>
      <c r="AC19548" s="136"/>
    </row>
    <row r="19549" spans="2:29">
      <c r="B19549" s="136"/>
      <c r="E19549" s="136"/>
      <c r="H19549" s="136"/>
      <c r="K19549" s="136"/>
      <c r="O19549" s="136"/>
      <c r="T19549" s="136"/>
      <c r="W19549" s="136"/>
      <c r="Z19549" s="136"/>
      <c r="AC19549" s="136"/>
    </row>
    <row r="19550" spans="2:29">
      <c r="B19550" s="136"/>
      <c r="E19550" s="136"/>
      <c r="H19550" s="136"/>
      <c r="K19550" s="136"/>
      <c r="O19550" s="136"/>
      <c r="T19550" s="136"/>
      <c r="W19550" s="136"/>
      <c r="Z19550" s="136"/>
      <c r="AC19550" s="136"/>
    </row>
    <row r="19551" spans="2:29">
      <c r="B19551" s="136"/>
      <c r="E19551" s="136"/>
      <c r="H19551" s="136"/>
      <c r="K19551" s="136"/>
      <c r="O19551" s="136"/>
      <c r="T19551" s="136"/>
      <c r="W19551" s="136"/>
      <c r="Z19551" s="136"/>
      <c r="AC19551" s="136"/>
    </row>
    <row r="19552" spans="2:29">
      <c r="B19552" s="136"/>
      <c r="E19552" s="136"/>
      <c r="H19552" s="136"/>
      <c r="K19552" s="136"/>
      <c r="O19552" s="136"/>
      <c r="T19552" s="136"/>
      <c r="W19552" s="136"/>
      <c r="Z19552" s="136"/>
      <c r="AC19552" s="136"/>
    </row>
    <row r="19553" spans="2:29">
      <c r="B19553" s="136"/>
      <c r="E19553" s="136"/>
      <c r="H19553" s="136"/>
      <c r="K19553" s="136"/>
      <c r="O19553" s="136"/>
      <c r="T19553" s="136"/>
      <c r="W19553" s="136"/>
      <c r="Z19553" s="136"/>
      <c r="AC19553" s="136"/>
    </row>
    <row r="19554" spans="2:29">
      <c r="B19554" s="136"/>
      <c r="E19554" s="136"/>
      <c r="H19554" s="136"/>
      <c r="K19554" s="136"/>
      <c r="O19554" s="136"/>
      <c r="T19554" s="136"/>
      <c r="W19554" s="136"/>
      <c r="Z19554" s="136"/>
      <c r="AC19554" s="136"/>
    </row>
    <row r="19555" spans="2:29">
      <c r="B19555" s="136"/>
      <c r="E19555" s="136"/>
      <c r="H19555" s="136"/>
      <c r="K19555" s="136"/>
      <c r="O19555" s="136"/>
      <c r="T19555" s="136"/>
      <c r="W19555" s="136"/>
      <c r="Z19555" s="136"/>
      <c r="AC19555" s="136"/>
    </row>
    <row r="19556" spans="2:29">
      <c r="B19556" s="136"/>
      <c r="E19556" s="136"/>
      <c r="H19556" s="136"/>
      <c r="K19556" s="136"/>
      <c r="O19556" s="136"/>
      <c r="T19556" s="136"/>
      <c r="W19556" s="136"/>
      <c r="Z19556" s="136"/>
      <c r="AC19556" s="136"/>
    </row>
    <row r="19557" spans="2:29">
      <c r="B19557" s="136"/>
      <c r="E19557" s="136"/>
      <c r="H19557" s="136"/>
      <c r="K19557" s="136"/>
      <c r="O19557" s="136"/>
      <c r="T19557" s="136"/>
      <c r="W19557" s="136"/>
      <c r="Z19557" s="136"/>
      <c r="AC19557" s="136"/>
    </row>
    <row r="19558" spans="2:29">
      <c r="B19558" s="136"/>
      <c r="E19558" s="136"/>
      <c r="H19558" s="136"/>
      <c r="K19558" s="136"/>
      <c r="O19558" s="136"/>
      <c r="T19558" s="136"/>
      <c r="W19558" s="136"/>
      <c r="Z19558" s="136"/>
      <c r="AC19558" s="136"/>
    </row>
    <row r="19559" spans="2:29">
      <c r="B19559" s="136"/>
      <c r="E19559" s="136"/>
      <c r="H19559" s="136"/>
      <c r="K19559" s="136"/>
      <c r="O19559" s="136"/>
      <c r="T19559" s="136"/>
      <c r="W19559" s="136"/>
      <c r="Z19559" s="136"/>
      <c r="AC19559" s="136"/>
    </row>
    <row r="19560" spans="2:29">
      <c r="B19560" s="136"/>
      <c r="E19560" s="136"/>
      <c r="H19560" s="136"/>
      <c r="K19560" s="136"/>
      <c r="O19560" s="136"/>
      <c r="T19560" s="136"/>
      <c r="W19560" s="136"/>
      <c r="Z19560" s="136"/>
      <c r="AC19560" s="136"/>
    </row>
    <row r="19561" spans="2:29">
      <c r="B19561" s="136"/>
      <c r="E19561" s="136"/>
      <c r="H19561" s="136"/>
      <c r="K19561" s="136"/>
      <c r="O19561" s="136"/>
      <c r="T19561" s="136"/>
      <c r="W19561" s="136"/>
      <c r="Z19561" s="136"/>
      <c r="AC19561" s="136"/>
    </row>
    <row r="19562" spans="2:29">
      <c r="B19562" s="136"/>
      <c r="E19562" s="136"/>
      <c r="H19562" s="136"/>
      <c r="K19562" s="136"/>
      <c r="O19562" s="136"/>
      <c r="T19562" s="136"/>
      <c r="W19562" s="136"/>
      <c r="Z19562" s="136"/>
      <c r="AC19562" s="136"/>
    </row>
    <row r="19563" spans="2:29">
      <c r="B19563" s="136"/>
      <c r="E19563" s="136"/>
      <c r="H19563" s="136"/>
      <c r="K19563" s="136"/>
      <c r="O19563" s="136"/>
      <c r="T19563" s="136"/>
      <c r="W19563" s="136"/>
      <c r="Z19563" s="136"/>
      <c r="AC19563" s="136"/>
    </row>
    <row r="19564" spans="2:29">
      <c r="B19564" s="136"/>
      <c r="E19564" s="136"/>
      <c r="H19564" s="136"/>
      <c r="K19564" s="136"/>
      <c r="O19564" s="136"/>
      <c r="T19564" s="136"/>
      <c r="W19564" s="136"/>
      <c r="Z19564" s="136"/>
      <c r="AC19564" s="136"/>
    </row>
    <row r="19565" spans="2:29">
      <c r="B19565" s="136"/>
      <c r="E19565" s="136"/>
      <c r="H19565" s="136"/>
      <c r="K19565" s="136"/>
      <c r="O19565" s="136"/>
      <c r="T19565" s="136"/>
      <c r="W19565" s="136"/>
      <c r="Z19565" s="136"/>
      <c r="AC19565" s="136"/>
    </row>
    <row r="19566" spans="2:29">
      <c r="B19566" s="136"/>
      <c r="E19566" s="136"/>
      <c r="H19566" s="136"/>
      <c r="K19566" s="136"/>
      <c r="O19566" s="136"/>
      <c r="T19566" s="136"/>
      <c r="W19566" s="136"/>
      <c r="Z19566" s="136"/>
      <c r="AC19566" s="136"/>
    </row>
    <row r="19567" spans="2:29">
      <c r="B19567" s="136"/>
      <c r="E19567" s="136"/>
      <c r="H19567" s="136"/>
      <c r="K19567" s="136"/>
      <c r="O19567" s="136"/>
      <c r="T19567" s="136"/>
      <c r="W19567" s="136"/>
      <c r="Z19567" s="136"/>
      <c r="AC19567" s="136"/>
    </row>
    <row r="19568" spans="2:29">
      <c r="B19568" s="136"/>
      <c r="E19568" s="136"/>
      <c r="H19568" s="136"/>
      <c r="K19568" s="136"/>
      <c r="O19568" s="136"/>
      <c r="T19568" s="136"/>
      <c r="W19568" s="136"/>
      <c r="Z19568" s="136"/>
      <c r="AC19568" s="136"/>
    </row>
    <row r="19569" spans="2:29">
      <c r="B19569" s="136"/>
      <c r="E19569" s="136"/>
      <c r="H19569" s="136"/>
      <c r="K19569" s="136"/>
      <c r="O19569" s="136"/>
      <c r="T19569" s="136"/>
      <c r="W19569" s="136"/>
      <c r="Z19569" s="136"/>
      <c r="AC19569" s="136"/>
    </row>
    <row r="19570" spans="2:29">
      <c r="B19570" s="136"/>
      <c r="E19570" s="136"/>
      <c r="H19570" s="136"/>
      <c r="K19570" s="136"/>
      <c r="O19570" s="136"/>
      <c r="T19570" s="136"/>
      <c r="W19570" s="136"/>
      <c r="Z19570" s="136"/>
      <c r="AC19570" s="136"/>
    </row>
    <row r="19571" spans="2:29">
      <c r="B19571" s="136"/>
      <c r="E19571" s="136"/>
      <c r="H19571" s="136"/>
      <c r="K19571" s="136"/>
      <c r="O19571" s="136"/>
      <c r="T19571" s="136"/>
      <c r="W19571" s="136"/>
      <c r="Z19571" s="136"/>
      <c r="AC19571" s="136"/>
    </row>
    <row r="19572" spans="2:29">
      <c r="B19572" s="136"/>
      <c r="E19572" s="136"/>
      <c r="H19572" s="136"/>
      <c r="K19572" s="136"/>
      <c r="O19572" s="136"/>
      <c r="T19572" s="136"/>
      <c r="W19572" s="136"/>
      <c r="Z19572" s="136"/>
      <c r="AC19572" s="136"/>
    </row>
    <row r="19573" spans="2:29">
      <c r="B19573" s="136"/>
      <c r="E19573" s="136"/>
      <c r="H19573" s="136"/>
      <c r="K19573" s="136"/>
      <c r="O19573" s="136"/>
      <c r="T19573" s="136"/>
      <c r="W19573" s="136"/>
      <c r="Z19573" s="136"/>
      <c r="AC19573" s="136"/>
    </row>
    <row r="19574" spans="2:29">
      <c r="B19574" s="136"/>
      <c r="E19574" s="136"/>
      <c r="H19574" s="136"/>
      <c r="K19574" s="136"/>
      <c r="O19574" s="136"/>
      <c r="T19574" s="136"/>
      <c r="W19574" s="136"/>
      <c r="Z19574" s="136"/>
      <c r="AC19574" s="136"/>
    </row>
    <row r="19575" spans="2:29">
      <c r="B19575" s="136"/>
      <c r="E19575" s="136"/>
      <c r="H19575" s="136"/>
      <c r="K19575" s="136"/>
      <c r="O19575" s="136"/>
      <c r="T19575" s="136"/>
      <c r="W19575" s="136"/>
      <c r="Z19575" s="136"/>
      <c r="AC19575" s="136"/>
    </row>
    <row r="19576" spans="2:29">
      <c r="B19576" s="136"/>
      <c r="E19576" s="136"/>
      <c r="H19576" s="136"/>
      <c r="K19576" s="136"/>
      <c r="O19576" s="136"/>
      <c r="T19576" s="136"/>
      <c r="W19576" s="136"/>
      <c r="Z19576" s="136"/>
      <c r="AC19576" s="136"/>
    </row>
    <row r="19577" spans="2:29">
      <c r="B19577" s="136"/>
      <c r="E19577" s="136"/>
      <c r="H19577" s="136"/>
      <c r="K19577" s="136"/>
      <c r="O19577" s="136"/>
      <c r="T19577" s="136"/>
      <c r="W19577" s="136"/>
      <c r="Z19577" s="136"/>
      <c r="AC19577" s="136"/>
    </row>
    <row r="19578" spans="2:29">
      <c r="B19578" s="136"/>
      <c r="E19578" s="136"/>
      <c r="H19578" s="136"/>
      <c r="K19578" s="136"/>
      <c r="O19578" s="136"/>
      <c r="T19578" s="136"/>
      <c r="W19578" s="136"/>
      <c r="Z19578" s="136"/>
      <c r="AC19578" s="136"/>
    </row>
    <row r="19579" spans="2:29">
      <c r="B19579" s="136"/>
      <c r="E19579" s="136"/>
      <c r="H19579" s="136"/>
      <c r="K19579" s="136"/>
      <c r="O19579" s="136"/>
      <c r="T19579" s="136"/>
      <c r="W19579" s="136"/>
      <c r="Z19579" s="136"/>
      <c r="AC19579" s="136"/>
    </row>
    <row r="19580" spans="2:29">
      <c r="B19580" s="136"/>
      <c r="E19580" s="136"/>
      <c r="H19580" s="136"/>
      <c r="K19580" s="136"/>
      <c r="O19580" s="136"/>
      <c r="T19580" s="136"/>
      <c r="W19580" s="136"/>
      <c r="Z19580" s="136"/>
      <c r="AC19580" s="136"/>
    </row>
    <row r="19581" spans="2:29">
      <c r="B19581" s="136"/>
      <c r="E19581" s="136"/>
      <c r="H19581" s="136"/>
      <c r="K19581" s="136"/>
      <c r="O19581" s="136"/>
      <c r="T19581" s="136"/>
      <c r="W19581" s="136"/>
      <c r="Z19581" s="136"/>
      <c r="AC19581" s="136"/>
    </row>
    <row r="19582" spans="2:29">
      <c r="B19582" s="136"/>
      <c r="E19582" s="136"/>
      <c r="H19582" s="136"/>
      <c r="K19582" s="136"/>
      <c r="O19582" s="136"/>
      <c r="T19582" s="136"/>
      <c r="W19582" s="136"/>
      <c r="Z19582" s="136"/>
      <c r="AC19582" s="136"/>
    </row>
    <row r="19583" spans="2:29">
      <c r="B19583" s="136"/>
      <c r="E19583" s="136"/>
      <c r="H19583" s="136"/>
      <c r="K19583" s="136"/>
      <c r="O19583" s="136"/>
      <c r="T19583" s="136"/>
      <c r="W19583" s="136"/>
      <c r="Z19583" s="136"/>
      <c r="AC19583" s="136"/>
    </row>
    <row r="19584" spans="2:29">
      <c r="B19584" s="136"/>
      <c r="E19584" s="136"/>
      <c r="H19584" s="136"/>
      <c r="K19584" s="136"/>
      <c r="O19584" s="136"/>
      <c r="T19584" s="136"/>
      <c r="W19584" s="136"/>
      <c r="Z19584" s="136"/>
      <c r="AC19584" s="136"/>
    </row>
    <row r="19585" spans="2:29">
      <c r="B19585" s="136"/>
      <c r="E19585" s="136"/>
      <c r="H19585" s="136"/>
      <c r="K19585" s="136"/>
      <c r="O19585" s="136"/>
      <c r="T19585" s="136"/>
      <c r="W19585" s="136"/>
      <c r="Z19585" s="136"/>
      <c r="AC19585" s="136"/>
    </row>
    <row r="19586" spans="2:29">
      <c r="B19586" s="136"/>
      <c r="E19586" s="136"/>
      <c r="H19586" s="136"/>
      <c r="K19586" s="136"/>
      <c r="O19586" s="136"/>
      <c r="T19586" s="136"/>
      <c r="W19586" s="136"/>
      <c r="Z19586" s="136"/>
      <c r="AC19586" s="136"/>
    </row>
    <row r="19587" spans="2:29">
      <c r="B19587" s="136"/>
      <c r="E19587" s="136"/>
      <c r="H19587" s="136"/>
      <c r="K19587" s="136"/>
      <c r="O19587" s="136"/>
      <c r="T19587" s="136"/>
      <c r="W19587" s="136"/>
      <c r="Z19587" s="136"/>
      <c r="AC19587" s="136"/>
    </row>
    <row r="19588" spans="2:29">
      <c r="B19588" s="136"/>
      <c r="E19588" s="136"/>
      <c r="H19588" s="136"/>
      <c r="K19588" s="136"/>
      <c r="O19588" s="136"/>
      <c r="T19588" s="136"/>
      <c r="W19588" s="136"/>
      <c r="Z19588" s="136"/>
      <c r="AC19588" s="136"/>
    </row>
    <row r="19589" spans="2:29">
      <c r="B19589" s="136"/>
      <c r="E19589" s="136"/>
      <c r="H19589" s="136"/>
      <c r="K19589" s="136"/>
      <c r="O19589" s="136"/>
      <c r="T19589" s="136"/>
      <c r="W19589" s="136"/>
      <c r="Z19589" s="136"/>
      <c r="AC19589" s="136"/>
    </row>
    <row r="19590" spans="2:29">
      <c r="B19590" s="136"/>
      <c r="E19590" s="136"/>
      <c r="H19590" s="136"/>
      <c r="K19590" s="136"/>
      <c r="O19590" s="136"/>
      <c r="T19590" s="136"/>
      <c r="W19590" s="136"/>
      <c r="Z19590" s="136"/>
      <c r="AC19590" s="136"/>
    </row>
    <row r="19591" spans="2:29">
      <c r="B19591" s="136"/>
      <c r="E19591" s="136"/>
      <c r="H19591" s="136"/>
      <c r="K19591" s="136"/>
      <c r="O19591" s="136"/>
      <c r="T19591" s="136"/>
      <c r="W19591" s="136"/>
      <c r="Z19591" s="136"/>
      <c r="AC19591" s="136"/>
    </row>
    <row r="19592" spans="2:29">
      <c r="B19592" s="136"/>
      <c r="E19592" s="136"/>
      <c r="H19592" s="136"/>
      <c r="K19592" s="136"/>
      <c r="O19592" s="136"/>
      <c r="T19592" s="136"/>
      <c r="W19592" s="136"/>
      <c r="Z19592" s="136"/>
      <c r="AC19592" s="136"/>
    </row>
    <row r="19593" spans="2:29">
      <c r="B19593" s="136"/>
      <c r="E19593" s="136"/>
      <c r="H19593" s="136"/>
      <c r="K19593" s="136"/>
      <c r="O19593" s="136"/>
      <c r="T19593" s="136"/>
      <c r="W19593" s="136"/>
      <c r="Z19593" s="136"/>
      <c r="AC19593" s="136"/>
    </row>
    <row r="19594" spans="2:29">
      <c r="B19594" s="136"/>
      <c r="E19594" s="136"/>
      <c r="H19594" s="136"/>
      <c r="K19594" s="136"/>
      <c r="O19594" s="136"/>
      <c r="T19594" s="136"/>
      <c r="W19594" s="136"/>
      <c r="Z19594" s="136"/>
      <c r="AC19594" s="136"/>
    </row>
    <row r="19595" spans="2:29">
      <c r="B19595" s="136"/>
      <c r="E19595" s="136"/>
      <c r="H19595" s="136"/>
      <c r="K19595" s="136"/>
      <c r="O19595" s="136"/>
      <c r="T19595" s="136"/>
      <c r="W19595" s="136"/>
      <c r="Z19595" s="136"/>
      <c r="AC19595" s="136"/>
    </row>
    <row r="19596" spans="2:29">
      <c r="B19596" s="136"/>
      <c r="E19596" s="136"/>
      <c r="H19596" s="136"/>
      <c r="K19596" s="136"/>
      <c r="O19596" s="136"/>
      <c r="T19596" s="136"/>
      <c r="W19596" s="136"/>
      <c r="Z19596" s="136"/>
      <c r="AC19596" s="136"/>
    </row>
    <row r="19597" spans="2:29">
      <c r="B19597" s="136"/>
      <c r="E19597" s="136"/>
      <c r="H19597" s="136"/>
      <c r="K19597" s="136"/>
      <c r="O19597" s="136"/>
      <c r="T19597" s="136"/>
      <c r="W19597" s="136"/>
      <c r="Z19597" s="136"/>
      <c r="AC19597" s="136"/>
    </row>
    <row r="19598" spans="2:29">
      <c r="B19598" s="136"/>
      <c r="E19598" s="136"/>
      <c r="H19598" s="136"/>
      <c r="K19598" s="136"/>
      <c r="O19598" s="136"/>
      <c r="T19598" s="136"/>
      <c r="W19598" s="136"/>
      <c r="Z19598" s="136"/>
      <c r="AC19598" s="136"/>
    </row>
    <row r="19599" spans="2:29">
      <c r="B19599" s="136"/>
      <c r="E19599" s="136"/>
      <c r="H19599" s="136"/>
      <c r="K19599" s="136"/>
      <c r="O19599" s="136"/>
      <c r="T19599" s="136"/>
      <c r="W19599" s="136"/>
      <c r="Z19599" s="136"/>
      <c r="AC19599" s="136"/>
    </row>
    <row r="19600" spans="2:29">
      <c r="B19600" s="136"/>
      <c r="E19600" s="136"/>
      <c r="H19600" s="136"/>
      <c r="K19600" s="136"/>
      <c r="O19600" s="136"/>
      <c r="T19600" s="136"/>
      <c r="W19600" s="136"/>
      <c r="Z19600" s="136"/>
      <c r="AC19600" s="136"/>
    </row>
    <row r="19601" spans="2:29">
      <c r="B19601" s="136"/>
      <c r="E19601" s="136"/>
      <c r="H19601" s="136"/>
      <c r="K19601" s="136"/>
      <c r="O19601" s="136"/>
      <c r="T19601" s="136"/>
      <c r="W19601" s="136"/>
      <c r="Z19601" s="136"/>
      <c r="AC19601" s="136"/>
    </row>
    <row r="19602" spans="2:29">
      <c r="B19602" s="136"/>
      <c r="E19602" s="136"/>
      <c r="H19602" s="136"/>
      <c r="K19602" s="136"/>
      <c r="O19602" s="136"/>
      <c r="T19602" s="136"/>
      <c r="W19602" s="136"/>
      <c r="Z19602" s="136"/>
      <c r="AC19602" s="136"/>
    </row>
    <row r="19603" spans="2:29">
      <c r="B19603" s="136"/>
      <c r="E19603" s="136"/>
      <c r="H19603" s="136"/>
      <c r="K19603" s="136"/>
      <c r="O19603" s="136"/>
      <c r="T19603" s="136"/>
      <c r="W19603" s="136"/>
      <c r="Z19603" s="136"/>
      <c r="AC19603" s="136"/>
    </row>
    <row r="19604" spans="2:29">
      <c r="B19604" s="136"/>
      <c r="E19604" s="136"/>
      <c r="H19604" s="136"/>
      <c r="K19604" s="136"/>
      <c r="O19604" s="136"/>
      <c r="T19604" s="136"/>
      <c r="W19604" s="136"/>
      <c r="Z19604" s="136"/>
      <c r="AC19604" s="136"/>
    </row>
    <row r="19605" spans="2:29">
      <c r="B19605" s="136"/>
      <c r="E19605" s="136"/>
      <c r="H19605" s="136"/>
      <c r="K19605" s="136"/>
      <c r="O19605" s="136"/>
      <c r="T19605" s="136"/>
      <c r="W19605" s="136"/>
      <c r="Z19605" s="136"/>
      <c r="AC19605" s="136"/>
    </row>
    <row r="19606" spans="2:29">
      <c r="B19606" s="136"/>
      <c r="E19606" s="136"/>
      <c r="H19606" s="136"/>
      <c r="K19606" s="136"/>
      <c r="O19606" s="136"/>
      <c r="T19606" s="136"/>
      <c r="W19606" s="136"/>
      <c r="Z19606" s="136"/>
      <c r="AC19606" s="136"/>
    </row>
    <row r="19607" spans="2:29">
      <c r="B19607" s="136"/>
      <c r="E19607" s="136"/>
      <c r="H19607" s="136"/>
      <c r="K19607" s="136"/>
      <c r="O19607" s="136"/>
      <c r="T19607" s="136"/>
      <c r="W19607" s="136"/>
      <c r="Z19607" s="136"/>
      <c r="AC19607" s="136"/>
    </row>
    <row r="19608" spans="2:29">
      <c r="B19608" s="136"/>
      <c r="E19608" s="136"/>
      <c r="H19608" s="136"/>
      <c r="K19608" s="136"/>
      <c r="O19608" s="136"/>
      <c r="T19608" s="136"/>
      <c r="W19608" s="136"/>
      <c r="Z19608" s="136"/>
      <c r="AC19608" s="136"/>
    </row>
    <row r="19609" spans="2:29">
      <c r="B19609" s="136"/>
      <c r="E19609" s="136"/>
      <c r="H19609" s="136"/>
      <c r="K19609" s="136"/>
      <c r="O19609" s="136"/>
      <c r="T19609" s="136"/>
      <c r="W19609" s="136"/>
      <c r="Z19609" s="136"/>
      <c r="AC19609" s="136"/>
    </row>
    <row r="19610" spans="2:29">
      <c r="B19610" s="136"/>
      <c r="E19610" s="136"/>
      <c r="H19610" s="136"/>
      <c r="K19610" s="136"/>
      <c r="O19610" s="136"/>
      <c r="T19610" s="136"/>
      <c r="W19610" s="136"/>
      <c r="Z19610" s="136"/>
      <c r="AC19610" s="136"/>
    </row>
    <row r="19611" spans="2:29">
      <c r="B19611" s="136"/>
      <c r="E19611" s="136"/>
      <c r="H19611" s="136"/>
      <c r="K19611" s="136"/>
      <c r="O19611" s="136"/>
      <c r="T19611" s="136"/>
      <c r="W19611" s="136"/>
      <c r="Z19611" s="136"/>
      <c r="AC19611" s="136"/>
    </row>
    <row r="19612" spans="2:29">
      <c r="B19612" s="136"/>
      <c r="E19612" s="136"/>
      <c r="H19612" s="136"/>
      <c r="K19612" s="136"/>
      <c r="O19612" s="136"/>
      <c r="T19612" s="136"/>
      <c r="W19612" s="136"/>
      <c r="Z19612" s="136"/>
      <c r="AC19612" s="136"/>
    </row>
    <row r="19613" spans="2:29">
      <c r="B19613" s="136"/>
      <c r="E19613" s="136"/>
      <c r="H19613" s="136"/>
      <c r="K19613" s="136"/>
      <c r="O19613" s="136"/>
      <c r="T19613" s="136"/>
      <c r="W19613" s="136"/>
      <c r="Z19613" s="136"/>
      <c r="AC19613" s="136"/>
    </row>
    <row r="19614" spans="2:29">
      <c r="B19614" s="136"/>
      <c r="E19614" s="136"/>
      <c r="H19614" s="136"/>
      <c r="K19614" s="136"/>
      <c r="O19614" s="136"/>
      <c r="T19614" s="136"/>
      <c r="W19614" s="136"/>
      <c r="Z19614" s="136"/>
      <c r="AC19614" s="136"/>
    </row>
    <row r="19615" spans="2:29">
      <c r="B19615" s="136"/>
      <c r="E19615" s="136"/>
      <c r="H19615" s="136"/>
      <c r="K19615" s="136"/>
      <c r="O19615" s="136"/>
      <c r="T19615" s="136"/>
      <c r="W19615" s="136"/>
      <c r="Z19615" s="136"/>
      <c r="AC19615" s="136"/>
    </row>
    <row r="19616" spans="2:29">
      <c r="B19616" s="136"/>
      <c r="E19616" s="136"/>
      <c r="H19616" s="136"/>
      <c r="K19616" s="136"/>
      <c r="O19616" s="136"/>
      <c r="T19616" s="136"/>
      <c r="W19616" s="136"/>
      <c r="Z19616" s="136"/>
      <c r="AC19616" s="136"/>
    </row>
    <row r="19617" spans="2:29">
      <c r="B19617" s="136"/>
      <c r="E19617" s="136"/>
      <c r="H19617" s="136"/>
      <c r="K19617" s="136"/>
      <c r="O19617" s="136"/>
      <c r="T19617" s="136"/>
      <c r="W19617" s="136"/>
      <c r="Z19617" s="136"/>
      <c r="AC19617" s="136"/>
    </row>
    <row r="19618" spans="2:29">
      <c r="B19618" s="136"/>
      <c r="E19618" s="136"/>
      <c r="H19618" s="136"/>
      <c r="K19618" s="136"/>
      <c r="O19618" s="136"/>
      <c r="T19618" s="136"/>
      <c r="W19618" s="136"/>
      <c r="Z19618" s="136"/>
      <c r="AC19618" s="136"/>
    </row>
    <row r="19619" spans="2:29">
      <c r="B19619" s="136"/>
      <c r="E19619" s="136"/>
      <c r="H19619" s="136"/>
      <c r="K19619" s="136"/>
      <c r="O19619" s="136"/>
      <c r="T19619" s="136"/>
      <c r="W19619" s="136"/>
      <c r="Z19619" s="136"/>
      <c r="AC19619" s="136"/>
    </row>
    <row r="19620" spans="2:29">
      <c r="B19620" s="136"/>
      <c r="E19620" s="136"/>
      <c r="H19620" s="136"/>
      <c r="K19620" s="136"/>
      <c r="O19620" s="136"/>
      <c r="T19620" s="136"/>
      <c r="W19620" s="136"/>
      <c r="Z19620" s="136"/>
      <c r="AC19620" s="136"/>
    </row>
    <row r="19621" spans="2:29">
      <c r="B19621" s="136"/>
      <c r="E19621" s="136"/>
      <c r="H19621" s="136"/>
      <c r="K19621" s="136"/>
      <c r="O19621" s="136"/>
      <c r="T19621" s="136"/>
      <c r="W19621" s="136"/>
      <c r="Z19621" s="136"/>
      <c r="AC19621" s="136"/>
    </row>
    <row r="19622" spans="2:29">
      <c r="B19622" s="136"/>
      <c r="E19622" s="136"/>
      <c r="H19622" s="136"/>
      <c r="K19622" s="136"/>
      <c r="O19622" s="136"/>
      <c r="T19622" s="136"/>
      <c r="W19622" s="136"/>
      <c r="Z19622" s="136"/>
      <c r="AC19622" s="136"/>
    </row>
    <row r="19623" spans="2:29">
      <c r="B19623" s="136"/>
      <c r="E19623" s="136"/>
      <c r="H19623" s="136"/>
      <c r="K19623" s="136"/>
      <c r="O19623" s="136"/>
      <c r="T19623" s="136"/>
      <c r="W19623" s="136"/>
      <c r="Z19623" s="136"/>
      <c r="AC19623" s="136"/>
    </row>
    <row r="19624" spans="2:29">
      <c r="B19624" s="136"/>
      <c r="E19624" s="136"/>
      <c r="H19624" s="136"/>
      <c r="K19624" s="136"/>
      <c r="O19624" s="136"/>
      <c r="T19624" s="136"/>
      <c r="W19624" s="136"/>
      <c r="Z19624" s="136"/>
      <c r="AC19624" s="136"/>
    </row>
    <row r="19625" spans="2:29">
      <c r="B19625" s="136"/>
      <c r="E19625" s="136"/>
      <c r="H19625" s="136"/>
      <c r="K19625" s="136"/>
      <c r="O19625" s="136"/>
      <c r="T19625" s="136"/>
      <c r="W19625" s="136"/>
      <c r="Z19625" s="136"/>
      <c r="AC19625" s="136"/>
    </row>
    <row r="19626" spans="2:29">
      <c r="B19626" s="136"/>
      <c r="E19626" s="136"/>
      <c r="H19626" s="136"/>
      <c r="K19626" s="136"/>
      <c r="O19626" s="136"/>
      <c r="T19626" s="136"/>
      <c r="W19626" s="136"/>
      <c r="Z19626" s="136"/>
      <c r="AC19626" s="136"/>
    </row>
    <row r="19627" spans="2:29">
      <c r="B19627" s="136"/>
      <c r="E19627" s="136"/>
      <c r="H19627" s="136"/>
      <c r="K19627" s="136"/>
      <c r="O19627" s="136"/>
      <c r="T19627" s="136"/>
      <c r="W19627" s="136"/>
      <c r="Z19627" s="136"/>
      <c r="AC19627" s="136"/>
    </row>
    <row r="19628" spans="2:29">
      <c r="B19628" s="136"/>
      <c r="E19628" s="136"/>
      <c r="H19628" s="136"/>
      <c r="K19628" s="136"/>
      <c r="O19628" s="136"/>
      <c r="T19628" s="136"/>
      <c r="W19628" s="136"/>
      <c r="Z19628" s="136"/>
      <c r="AC19628" s="136"/>
    </row>
    <row r="19629" spans="2:29">
      <c r="B19629" s="136"/>
      <c r="E19629" s="136"/>
      <c r="H19629" s="136"/>
      <c r="K19629" s="136"/>
      <c r="O19629" s="136"/>
      <c r="T19629" s="136"/>
      <c r="W19629" s="136"/>
      <c r="Z19629" s="136"/>
      <c r="AC19629" s="136"/>
    </row>
    <row r="19630" spans="2:29">
      <c r="B19630" s="136"/>
      <c r="E19630" s="136"/>
      <c r="H19630" s="136"/>
      <c r="K19630" s="136"/>
      <c r="O19630" s="136"/>
      <c r="T19630" s="136"/>
      <c r="W19630" s="136"/>
      <c r="Z19630" s="136"/>
      <c r="AC19630" s="136"/>
    </row>
    <row r="19631" spans="2:29">
      <c r="B19631" s="136"/>
      <c r="E19631" s="136"/>
      <c r="H19631" s="136"/>
      <c r="K19631" s="136"/>
      <c r="O19631" s="136"/>
      <c r="T19631" s="136"/>
      <c r="W19631" s="136"/>
      <c r="Z19631" s="136"/>
      <c r="AC19631" s="136"/>
    </row>
    <row r="19632" spans="2:29">
      <c r="B19632" s="136"/>
      <c r="E19632" s="136"/>
      <c r="H19632" s="136"/>
      <c r="K19632" s="136"/>
      <c r="O19632" s="136"/>
      <c r="T19632" s="136"/>
      <c r="W19632" s="136"/>
      <c r="Z19632" s="136"/>
      <c r="AC19632" s="136"/>
    </row>
    <row r="19633" spans="2:29">
      <c r="B19633" s="136"/>
      <c r="E19633" s="136"/>
      <c r="H19633" s="136"/>
      <c r="K19633" s="136"/>
      <c r="O19633" s="136"/>
      <c r="T19633" s="136"/>
      <c r="W19633" s="136"/>
      <c r="Z19633" s="136"/>
      <c r="AC19633" s="136"/>
    </row>
    <row r="19634" spans="2:29">
      <c r="B19634" s="136"/>
      <c r="E19634" s="136"/>
      <c r="H19634" s="136"/>
      <c r="K19634" s="136"/>
      <c r="O19634" s="136"/>
      <c r="T19634" s="136"/>
      <c r="W19634" s="136"/>
      <c r="Z19634" s="136"/>
      <c r="AC19634" s="136"/>
    </row>
    <row r="19635" spans="2:29">
      <c r="B19635" s="136"/>
      <c r="E19635" s="136"/>
      <c r="H19635" s="136"/>
      <c r="K19635" s="136"/>
      <c r="O19635" s="136"/>
      <c r="T19635" s="136"/>
      <c r="W19635" s="136"/>
      <c r="Z19635" s="136"/>
      <c r="AC19635" s="136"/>
    </row>
    <row r="19636" spans="2:29">
      <c r="B19636" s="136"/>
      <c r="E19636" s="136"/>
      <c r="H19636" s="136"/>
      <c r="K19636" s="136"/>
      <c r="O19636" s="136"/>
      <c r="T19636" s="136"/>
      <c r="W19636" s="136"/>
      <c r="Z19636" s="136"/>
      <c r="AC19636" s="136"/>
    </row>
    <row r="19637" spans="2:29">
      <c r="B19637" s="136"/>
      <c r="E19637" s="136"/>
      <c r="H19637" s="136"/>
      <c r="K19637" s="136"/>
      <c r="O19637" s="136"/>
      <c r="T19637" s="136"/>
      <c r="W19637" s="136"/>
      <c r="Z19637" s="136"/>
      <c r="AC19637" s="136"/>
    </row>
    <row r="19638" spans="2:29">
      <c r="B19638" s="136"/>
      <c r="E19638" s="136"/>
      <c r="H19638" s="136"/>
      <c r="K19638" s="136"/>
      <c r="O19638" s="136"/>
      <c r="T19638" s="136"/>
      <c r="W19638" s="136"/>
      <c r="Z19638" s="136"/>
      <c r="AC19638" s="136"/>
    </row>
    <row r="19639" spans="2:29">
      <c r="B19639" s="136"/>
      <c r="E19639" s="136"/>
      <c r="H19639" s="136"/>
      <c r="K19639" s="136"/>
      <c r="O19639" s="136"/>
      <c r="T19639" s="136"/>
      <c r="W19639" s="136"/>
      <c r="Z19639" s="136"/>
      <c r="AC19639" s="136"/>
    </row>
    <row r="19640" spans="2:29">
      <c r="B19640" s="136"/>
      <c r="E19640" s="136"/>
      <c r="H19640" s="136"/>
      <c r="K19640" s="136"/>
      <c r="O19640" s="136"/>
      <c r="T19640" s="136"/>
      <c r="W19640" s="136"/>
      <c r="Z19640" s="136"/>
      <c r="AC19640" s="136"/>
    </row>
    <row r="19641" spans="2:29">
      <c r="B19641" s="136"/>
      <c r="E19641" s="136"/>
      <c r="H19641" s="136"/>
      <c r="K19641" s="136"/>
      <c r="O19641" s="136"/>
      <c r="T19641" s="136"/>
      <c r="W19641" s="136"/>
      <c r="Z19641" s="136"/>
      <c r="AC19641" s="136"/>
    </row>
    <row r="19642" spans="2:29">
      <c r="B19642" s="136"/>
      <c r="E19642" s="136"/>
      <c r="H19642" s="136"/>
      <c r="K19642" s="136"/>
      <c r="O19642" s="136"/>
      <c r="T19642" s="136"/>
      <c r="W19642" s="136"/>
      <c r="Z19642" s="136"/>
      <c r="AC19642" s="136"/>
    </row>
    <row r="19643" spans="2:29">
      <c r="B19643" s="136"/>
      <c r="E19643" s="136"/>
      <c r="H19643" s="136"/>
      <c r="K19643" s="136"/>
      <c r="O19643" s="136"/>
      <c r="T19643" s="136"/>
      <c r="W19643" s="136"/>
      <c r="Z19643" s="136"/>
      <c r="AC19643" s="136"/>
    </row>
    <row r="19644" spans="2:29">
      <c r="B19644" s="136"/>
      <c r="E19644" s="136"/>
      <c r="H19644" s="136"/>
      <c r="K19644" s="136"/>
      <c r="O19644" s="136"/>
      <c r="T19644" s="136"/>
      <c r="W19644" s="136"/>
      <c r="Z19644" s="136"/>
      <c r="AC19644" s="136"/>
    </row>
    <row r="19645" spans="2:29">
      <c r="B19645" s="136"/>
      <c r="E19645" s="136"/>
      <c r="H19645" s="136"/>
      <c r="K19645" s="136"/>
      <c r="O19645" s="136"/>
      <c r="T19645" s="136"/>
      <c r="W19645" s="136"/>
      <c r="Z19645" s="136"/>
      <c r="AC19645" s="136"/>
    </row>
    <row r="19646" spans="2:29">
      <c r="B19646" s="136"/>
      <c r="E19646" s="136"/>
      <c r="H19646" s="136"/>
      <c r="K19646" s="136"/>
      <c r="O19646" s="136"/>
      <c r="T19646" s="136"/>
      <c r="W19646" s="136"/>
      <c r="Z19646" s="136"/>
      <c r="AC19646" s="136"/>
    </row>
    <row r="19647" spans="2:29">
      <c r="B19647" s="136"/>
      <c r="E19647" s="136"/>
      <c r="H19647" s="136"/>
      <c r="K19647" s="136"/>
      <c r="O19647" s="136"/>
      <c r="T19647" s="136"/>
      <c r="W19647" s="136"/>
      <c r="Z19647" s="136"/>
      <c r="AC19647" s="136"/>
    </row>
    <row r="19648" spans="2:29">
      <c r="B19648" s="136"/>
      <c r="E19648" s="136"/>
      <c r="H19648" s="136"/>
      <c r="K19648" s="136"/>
      <c r="O19648" s="136"/>
      <c r="T19648" s="136"/>
      <c r="W19648" s="136"/>
      <c r="Z19648" s="136"/>
      <c r="AC19648" s="136"/>
    </row>
    <row r="19649" spans="2:29">
      <c r="B19649" s="136"/>
      <c r="E19649" s="136"/>
      <c r="H19649" s="136"/>
      <c r="K19649" s="136"/>
      <c r="O19649" s="136"/>
      <c r="T19649" s="136"/>
      <c r="W19649" s="136"/>
      <c r="Z19649" s="136"/>
      <c r="AC19649" s="136"/>
    </row>
    <row r="19650" spans="2:29">
      <c r="B19650" s="136"/>
      <c r="E19650" s="136"/>
      <c r="H19650" s="136"/>
      <c r="K19650" s="136"/>
      <c r="O19650" s="136"/>
      <c r="T19650" s="136"/>
      <c r="W19650" s="136"/>
      <c r="Z19650" s="136"/>
      <c r="AC19650" s="136"/>
    </row>
    <row r="19651" spans="2:29">
      <c r="B19651" s="136"/>
      <c r="E19651" s="136"/>
      <c r="H19651" s="136"/>
      <c r="K19651" s="136"/>
      <c r="O19651" s="136"/>
      <c r="T19651" s="136"/>
      <c r="W19651" s="136"/>
      <c r="Z19651" s="136"/>
      <c r="AC19651" s="136"/>
    </row>
    <row r="19652" spans="2:29">
      <c r="B19652" s="136"/>
      <c r="E19652" s="136"/>
      <c r="H19652" s="136"/>
      <c r="K19652" s="136"/>
      <c r="O19652" s="136"/>
      <c r="T19652" s="136"/>
      <c r="W19652" s="136"/>
      <c r="Z19652" s="136"/>
      <c r="AC19652" s="136"/>
    </row>
    <row r="19653" spans="2:29">
      <c r="B19653" s="136"/>
      <c r="E19653" s="136"/>
      <c r="H19653" s="136"/>
      <c r="K19653" s="136"/>
      <c r="O19653" s="136"/>
      <c r="T19653" s="136"/>
      <c r="W19653" s="136"/>
      <c r="Z19653" s="136"/>
      <c r="AC19653" s="136"/>
    </row>
    <row r="19654" spans="2:29">
      <c r="B19654" s="136"/>
      <c r="E19654" s="136"/>
      <c r="H19654" s="136"/>
      <c r="K19654" s="136"/>
      <c r="O19654" s="136"/>
      <c r="T19654" s="136"/>
      <c r="W19654" s="136"/>
      <c r="Z19654" s="136"/>
      <c r="AC19654" s="136"/>
    </row>
    <row r="19655" spans="2:29">
      <c r="B19655" s="136"/>
      <c r="E19655" s="136"/>
      <c r="H19655" s="136"/>
      <c r="K19655" s="136"/>
      <c r="O19655" s="136"/>
      <c r="T19655" s="136"/>
      <c r="W19655" s="136"/>
      <c r="Z19655" s="136"/>
      <c r="AC19655" s="136"/>
    </row>
    <row r="19656" spans="2:29">
      <c r="B19656" s="136"/>
      <c r="E19656" s="136"/>
      <c r="H19656" s="136"/>
      <c r="K19656" s="136"/>
      <c r="O19656" s="136"/>
      <c r="T19656" s="136"/>
      <c r="W19656" s="136"/>
      <c r="Z19656" s="136"/>
      <c r="AC19656" s="136"/>
    </row>
    <row r="19657" spans="2:29">
      <c r="B19657" s="136"/>
      <c r="E19657" s="136"/>
      <c r="H19657" s="136"/>
      <c r="K19657" s="136"/>
      <c r="O19657" s="136"/>
      <c r="T19657" s="136"/>
      <c r="W19657" s="136"/>
      <c r="Z19657" s="136"/>
      <c r="AC19657" s="136"/>
    </row>
    <row r="19658" spans="2:29">
      <c r="B19658" s="136"/>
      <c r="E19658" s="136"/>
      <c r="H19658" s="136"/>
      <c r="K19658" s="136"/>
      <c r="O19658" s="136"/>
      <c r="T19658" s="136"/>
      <c r="W19658" s="136"/>
      <c r="Z19658" s="136"/>
      <c r="AC19658" s="136"/>
    </row>
    <row r="19659" spans="2:29">
      <c r="B19659" s="136"/>
      <c r="E19659" s="136"/>
      <c r="H19659" s="136"/>
      <c r="K19659" s="136"/>
      <c r="O19659" s="136"/>
      <c r="T19659" s="136"/>
      <c r="W19659" s="136"/>
      <c r="Z19659" s="136"/>
      <c r="AC19659" s="136"/>
    </row>
    <row r="19660" spans="2:29">
      <c r="B19660" s="136"/>
      <c r="E19660" s="136"/>
      <c r="H19660" s="136"/>
      <c r="K19660" s="136"/>
      <c r="O19660" s="136"/>
      <c r="T19660" s="136"/>
      <c r="W19660" s="136"/>
      <c r="Z19660" s="136"/>
      <c r="AC19660" s="136"/>
    </row>
    <row r="19661" spans="2:29">
      <c r="B19661" s="136"/>
      <c r="E19661" s="136"/>
      <c r="H19661" s="136"/>
      <c r="K19661" s="136"/>
      <c r="O19661" s="136"/>
      <c r="T19661" s="136"/>
      <c r="W19661" s="136"/>
      <c r="Z19661" s="136"/>
      <c r="AC19661" s="136"/>
    </row>
    <row r="19662" spans="2:29">
      <c r="B19662" s="136"/>
      <c r="E19662" s="136"/>
      <c r="H19662" s="136"/>
      <c r="K19662" s="136"/>
      <c r="O19662" s="136"/>
      <c r="T19662" s="136"/>
      <c r="W19662" s="136"/>
      <c r="Z19662" s="136"/>
      <c r="AC19662" s="136"/>
    </row>
    <row r="19663" spans="2:29">
      <c r="B19663" s="136"/>
      <c r="E19663" s="136"/>
      <c r="H19663" s="136"/>
      <c r="K19663" s="136"/>
      <c r="O19663" s="136"/>
      <c r="T19663" s="136"/>
      <c r="W19663" s="136"/>
      <c r="Z19663" s="136"/>
      <c r="AC19663" s="136"/>
    </row>
    <row r="19664" spans="2:29">
      <c r="B19664" s="136"/>
      <c r="E19664" s="136"/>
      <c r="H19664" s="136"/>
      <c r="K19664" s="136"/>
      <c r="O19664" s="136"/>
      <c r="T19664" s="136"/>
      <c r="W19664" s="136"/>
      <c r="Z19664" s="136"/>
      <c r="AC19664" s="136"/>
    </row>
    <row r="19665" spans="2:29">
      <c r="B19665" s="136"/>
      <c r="E19665" s="136"/>
      <c r="H19665" s="136"/>
      <c r="K19665" s="136"/>
      <c r="O19665" s="136"/>
      <c r="T19665" s="136"/>
      <c r="W19665" s="136"/>
      <c r="Z19665" s="136"/>
      <c r="AC19665" s="136"/>
    </row>
    <row r="19666" spans="2:29">
      <c r="B19666" s="136"/>
      <c r="E19666" s="136"/>
      <c r="H19666" s="136"/>
      <c r="K19666" s="136"/>
      <c r="O19666" s="136"/>
      <c r="T19666" s="136"/>
      <c r="W19666" s="136"/>
      <c r="Z19666" s="136"/>
      <c r="AC19666" s="136"/>
    </row>
    <row r="19667" spans="2:29">
      <c r="B19667" s="136"/>
      <c r="E19667" s="136"/>
      <c r="H19667" s="136"/>
      <c r="K19667" s="136"/>
      <c r="O19667" s="136"/>
      <c r="T19667" s="136"/>
      <c r="W19667" s="136"/>
      <c r="Z19667" s="136"/>
      <c r="AC19667" s="136"/>
    </row>
    <row r="19668" spans="2:29">
      <c r="B19668" s="136"/>
      <c r="E19668" s="136"/>
      <c r="H19668" s="136"/>
      <c r="K19668" s="136"/>
      <c r="O19668" s="136"/>
      <c r="T19668" s="136"/>
      <c r="W19668" s="136"/>
      <c r="Z19668" s="136"/>
      <c r="AC19668" s="136"/>
    </row>
    <row r="19669" spans="2:29">
      <c r="B19669" s="136"/>
      <c r="E19669" s="136"/>
      <c r="H19669" s="136"/>
      <c r="K19669" s="136"/>
      <c r="O19669" s="136"/>
      <c r="T19669" s="136"/>
      <c r="W19669" s="136"/>
      <c r="Z19669" s="136"/>
      <c r="AC19669" s="136"/>
    </row>
    <row r="19670" spans="2:29">
      <c r="B19670" s="136"/>
      <c r="E19670" s="136"/>
      <c r="H19670" s="136"/>
      <c r="K19670" s="136"/>
      <c r="O19670" s="136"/>
      <c r="T19670" s="136"/>
      <c r="W19670" s="136"/>
      <c r="Z19670" s="136"/>
      <c r="AC19670" s="136"/>
    </row>
    <row r="19671" spans="2:29">
      <c r="B19671" s="136"/>
      <c r="E19671" s="136"/>
      <c r="H19671" s="136"/>
      <c r="K19671" s="136"/>
      <c r="O19671" s="136"/>
      <c r="T19671" s="136"/>
      <c r="W19671" s="136"/>
      <c r="Z19671" s="136"/>
      <c r="AC19671" s="136"/>
    </row>
    <row r="19672" spans="2:29">
      <c r="B19672" s="136"/>
      <c r="E19672" s="136"/>
      <c r="H19672" s="136"/>
      <c r="K19672" s="136"/>
      <c r="O19672" s="136"/>
      <c r="T19672" s="136"/>
      <c r="W19672" s="136"/>
      <c r="Z19672" s="136"/>
      <c r="AC19672" s="136"/>
    </row>
    <row r="19673" spans="2:29">
      <c r="B19673" s="136"/>
      <c r="E19673" s="136"/>
      <c r="H19673" s="136"/>
      <c r="K19673" s="136"/>
      <c r="O19673" s="136"/>
      <c r="T19673" s="136"/>
      <c r="W19673" s="136"/>
      <c r="Z19673" s="136"/>
      <c r="AC19673" s="136"/>
    </row>
    <row r="19674" spans="2:29">
      <c r="B19674" s="136"/>
      <c r="E19674" s="136"/>
      <c r="H19674" s="136"/>
      <c r="K19674" s="136"/>
      <c r="O19674" s="136"/>
      <c r="T19674" s="136"/>
      <c r="W19674" s="136"/>
      <c r="Z19674" s="136"/>
      <c r="AC19674" s="136"/>
    </row>
    <row r="19675" spans="2:29">
      <c r="B19675" s="136"/>
      <c r="E19675" s="136"/>
      <c r="H19675" s="136"/>
      <c r="K19675" s="136"/>
      <c r="O19675" s="136"/>
      <c r="T19675" s="136"/>
      <c r="W19675" s="136"/>
      <c r="Z19675" s="136"/>
      <c r="AC19675" s="136"/>
    </row>
    <row r="19676" spans="2:29">
      <c r="B19676" s="136"/>
      <c r="E19676" s="136"/>
      <c r="H19676" s="136"/>
      <c r="K19676" s="136"/>
      <c r="O19676" s="136"/>
      <c r="T19676" s="136"/>
      <c r="W19676" s="136"/>
      <c r="Z19676" s="136"/>
      <c r="AC19676" s="136"/>
    </row>
    <row r="19677" spans="2:29">
      <c r="B19677" s="136"/>
      <c r="E19677" s="136"/>
      <c r="H19677" s="136"/>
      <c r="K19677" s="136"/>
      <c r="O19677" s="136"/>
      <c r="T19677" s="136"/>
      <c r="W19677" s="136"/>
      <c r="Z19677" s="136"/>
      <c r="AC19677" s="136"/>
    </row>
    <row r="19678" spans="2:29">
      <c r="B19678" s="136"/>
      <c r="E19678" s="136"/>
      <c r="H19678" s="136"/>
      <c r="K19678" s="136"/>
      <c r="O19678" s="136"/>
      <c r="T19678" s="136"/>
      <c r="W19678" s="136"/>
      <c r="Z19678" s="136"/>
      <c r="AC19678" s="136"/>
    </row>
    <row r="19679" spans="2:29">
      <c r="B19679" s="136"/>
      <c r="E19679" s="136"/>
      <c r="H19679" s="136"/>
      <c r="K19679" s="136"/>
      <c r="O19679" s="136"/>
      <c r="T19679" s="136"/>
      <c r="W19679" s="136"/>
      <c r="Z19679" s="136"/>
      <c r="AC19679" s="136"/>
    </row>
    <row r="19680" spans="2:29">
      <c r="B19680" s="136"/>
      <c r="E19680" s="136"/>
      <c r="H19680" s="136"/>
      <c r="K19680" s="136"/>
      <c r="O19680" s="136"/>
      <c r="T19680" s="136"/>
      <c r="W19680" s="136"/>
      <c r="Z19680" s="136"/>
      <c r="AC19680" s="136"/>
    </row>
    <row r="19681" spans="2:29">
      <c r="B19681" s="136"/>
      <c r="E19681" s="136"/>
      <c r="H19681" s="136"/>
      <c r="K19681" s="136"/>
      <c r="O19681" s="136"/>
      <c r="T19681" s="136"/>
      <c r="W19681" s="136"/>
      <c r="Z19681" s="136"/>
      <c r="AC19681" s="136"/>
    </row>
    <row r="19682" spans="2:29">
      <c r="B19682" s="136"/>
      <c r="E19682" s="136"/>
      <c r="H19682" s="136"/>
      <c r="K19682" s="136"/>
      <c r="O19682" s="136"/>
      <c r="T19682" s="136"/>
      <c r="W19682" s="136"/>
      <c r="Z19682" s="136"/>
      <c r="AC19682" s="136"/>
    </row>
    <row r="19683" spans="2:29">
      <c r="B19683" s="136"/>
      <c r="E19683" s="136"/>
      <c r="H19683" s="136"/>
      <c r="K19683" s="136"/>
      <c r="O19683" s="136"/>
      <c r="T19683" s="136"/>
      <c r="W19683" s="136"/>
      <c r="Z19683" s="136"/>
      <c r="AC19683" s="136"/>
    </row>
    <row r="19684" spans="2:29">
      <c r="B19684" s="136"/>
      <c r="E19684" s="136"/>
      <c r="H19684" s="136"/>
      <c r="K19684" s="136"/>
      <c r="O19684" s="136"/>
      <c r="T19684" s="136"/>
      <c r="W19684" s="136"/>
      <c r="Z19684" s="136"/>
      <c r="AC19684" s="136"/>
    </row>
    <row r="19685" spans="2:29">
      <c r="B19685" s="136"/>
      <c r="E19685" s="136"/>
      <c r="H19685" s="136"/>
      <c r="K19685" s="136"/>
      <c r="O19685" s="136"/>
      <c r="T19685" s="136"/>
      <c r="W19685" s="136"/>
      <c r="Z19685" s="136"/>
      <c r="AC19685" s="136"/>
    </row>
    <row r="19686" spans="2:29">
      <c r="B19686" s="136"/>
      <c r="E19686" s="136"/>
      <c r="H19686" s="136"/>
      <c r="K19686" s="136"/>
      <c r="O19686" s="136"/>
      <c r="T19686" s="136"/>
      <c r="W19686" s="136"/>
      <c r="Z19686" s="136"/>
      <c r="AC19686" s="136"/>
    </row>
    <row r="19687" spans="2:29">
      <c r="B19687" s="136"/>
      <c r="E19687" s="136"/>
      <c r="H19687" s="136"/>
      <c r="K19687" s="136"/>
      <c r="O19687" s="136"/>
      <c r="T19687" s="136"/>
      <c r="W19687" s="136"/>
      <c r="Z19687" s="136"/>
      <c r="AC19687" s="136"/>
    </row>
    <row r="19688" spans="2:29">
      <c r="B19688" s="136"/>
      <c r="E19688" s="136"/>
      <c r="H19688" s="136"/>
      <c r="K19688" s="136"/>
      <c r="O19688" s="136"/>
      <c r="T19688" s="136"/>
      <c r="W19688" s="136"/>
      <c r="Z19688" s="136"/>
      <c r="AC19688" s="136"/>
    </row>
    <row r="19689" spans="2:29">
      <c r="B19689" s="136"/>
      <c r="E19689" s="136"/>
      <c r="H19689" s="136"/>
      <c r="K19689" s="136"/>
      <c r="O19689" s="136"/>
      <c r="T19689" s="136"/>
      <c r="W19689" s="136"/>
      <c r="Z19689" s="136"/>
      <c r="AC19689" s="136"/>
    </row>
    <row r="19690" spans="2:29">
      <c r="B19690" s="136"/>
      <c r="E19690" s="136"/>
      <c r="H19690" s="136"/>
      <c r="K19690" s="136"/>
      <c r="O19690" s="136"/>
      <c r="T19690" s="136"/>
      <c r="W19690" s="136"/>
      <c r="Z19690" s="136"/>
      <c r="AC19690" s="136"/>
    </row>
    <row r="19691" spans="2:29">
      <c r="B19691" s="136"/>
      <c r="E19691" s="136"/>
      <c r="H19691" s="136"/>
      <c r="K19691" s="136"/>
      <c r="O19691" s="136"/>
      <c r="T19691" s="136"/>
      <c r="W19691" s="136"/>
      <c r="Z19691" s="136"/>
      <c r="AC19691" s="136"/>
    </row>
    <row r="19692" spans="2:29">
      <c r="B19692" s="136"/>
      <c r="E19692" s="136"/>
      <c r="H19692" s="136"/>
      <c r="K19692" s="136"/>
      <c r="O19692" s="136"/>
      <c r="T19692" s="136"/>
      <c r="W19692" s="136"/>
      <c r="Z19692" s="136"/>
      <c r="AC19692" s="136"/>
    </row>
    <row r="19693" spans="2:29">
      <c r="B19693" s="136"/>
      <c r="E19693" s="136"/>
      <c r="H19693" s="136"/>
      <c r="K19693" s="136"/>
      <c r="O19693" s="136"/>
      <c r="T19693" s="136"/>
      <c r="W19693" s="136"/>
      <c r="Z19693" s="136"/>
      <c r="AC19693" s="136"/>
    </row>
    <row r="19694" spans="2:29">
      <c r="B19694" s="136"/>
      <c r="E19694" s="136"/>
      <c r="H19694" s="136"/>
      <c r="K19694" s="136"/>
      <c r="O19694" s="136"/>
      <c r="T19694" s="136"/>
      <c r="W19694" s="136"/>
      <c r="Z19694" s="136"/>
      <c r="AC19694" s="136"/>
    </row>
    <row r="19695" spans="2:29">
      <c r="B19695" s="136"/>
      <c r="E19695" s="136"/>
      <c r="H19695" s="136"/>
      <c r="K19695" s="136"/>
      <c r="O19695" s="136"/>
      <c r="T19695" s="136"/>
      <c r="W19695" s="136"/>
      <c r="Z19695" s="136"/>
      <c r="AC19695" s="136"/>
    </row>
    <row r="19696" spans="2:29">
      <c r="B19696" s="136"/>
      <c r="E19696" s="136"/>
      <c r="H19696" s="136"/>
      <c r="K19696" s="136"/>
      <c r="O19696" s="136"/>
      <c r="T19696" s="136"/>
      <c r="W19696" s="136"/>
      <c r="Z19696" s="136"/>
      <c r="AC19696" s="136"/>
    </row>
    <row r="19697" spans="2:29">
      <c r="B19697" s="136"/>
      <c r="E19697" s="136"/>
      <c r="H19697" s="136"/>
      <c r="K19697" s="136"/>
      <c r="O19697" s="136"/>
      <c r="T19697" s="136"/>
      <c r="W19697" s="136"/>
      <c r="Z19697" s="136"/>
      <c r="AC19697" s="136"/>
    </row>
    <row r="19698" spans="2:29">
      <c r="B19698" s="136"/>
      <c r="E19698" s="136"/>
      <c r="H19698" s="136"/>
      <c r="K19698" s="136"/>
      <c r="O19698" s="136"/>
      <c r="T19698" s="136"/>
      <c r="W19698" s="136"/>
      <c r="Z19698" s="136"/>
      <c r="AC19698" s="136"/>
    </row>
    <row r="19699" spans="2:29">
      <c r="B19699" s="136"/>
      <c r="E19699" s="136"/>
      <c r="H19699" s="136"/>
      <c r="K19699" s="136"/>
      <c r="O19699" s="136"/>
      <c r="T19699" s="136"/>
      <c r="W19699" s="136"/>
      <c r="Z19699" s="136"/>
      <c r="AC19699" s="136"/>
    </row>
    <row r="19700" spans="2:29">
      <c r="B19700" s="136"/>
      <c r="E19700" s="136"/>
      <c r="H19700" s="136"/>
      <c r="K19700" s="136"/>
      <c r="O19700" s="136"/>
      <c r="T19700" s="136"/>
      <c r="W19700" s="136"/>
      <c r="Z19700" s="136"/>
      <c r="AC19700" s="136"/>
    </row>
    <row r="19701" spans="2:29">
      <c r="B19701" s="136"/>
      <c r="E19701" s="136"/>
      <c r="H19701" s="136"/>
      <c r="K19701" s="136"/>
      <c r="O19701" s="136"/>
      <c r="T19701" s="136"/>
      <c r="W19701" s="136"/>
      <c r="Z19701" s="136"/>
      <c r="AC19701" s="136"/>
    </row>
    <row r="19702" spans="2:29">
      <c r="B19702" s="136"/>
      <c r="E19702" s="136"/>
      <c r="H19702" s="136"/>
      <c r="K19702" s="136"/>
      <c r="O19702" s="136"/>
      <c r="T19702" s="136"/>
      <c r="W19702" s="136"/>
      <c r="Z19702" s="136"/>
      <c r="AC19702" s="136"/>
    </row>
    <row r="19703" spans="2:29">
      <c r="B19703" s="136"/>
      <c r="E19703" s="136"/>
      <c r="H19703" s="136"/>
      <c r="K19703" s="136"/>
      <c r="O19703" s="136"/>
      <c r="T19703" s="136"/>
      <c r="W19703" s="136"/>
      <c r="Z19703" s="136"/>
      <c r="AC19703" s="136"/>
    </row>
    <row r="19704" spans="2:29">
      <c r="B19704" s="136"/>
      <c r="E19704" s="136"/>
      <c r="H19704" s="136"/>
      <c r="K19704" s="136"/>
      <c r="O19704" s="136"/>
      <c r="T19704" s="136"/>
      <c r="W19704" s="136"/>
      <c r="Z19704" s="136"/>
      <c r="AC19704" s="136"/>
    </row>
    <row r="19705" spans="2:29">
      <c r="B19705" s="136"/>
      <c r="E19705" s="136"/>
      <c r="H19705" s="136"/>
      <c r="K19705" s="136"/>
      <c r="O19705" s="136"/>
      <c r="T19705" s="136"/>
      <c r="W19705" s="136"/>
      <c r="Z19705" s="136"/>
      <c r="AC19705" s="136"/>
    </row>
    <row r="19706" spans="2:29">
      <c r="B19706" s="136"/>
      <c r="E19706" s="136"/>
      <c r="H19706" s="136"/>
      <c r="K19706" s="136"/>
      <c r="O19706" s="136"/>
      <c r="T19706" s="136"/>
      <c r="W19706" s="136"/>
      <c r="Z19706" s="136"/>
      <c r="AC19706" s="136"/>
    </row>
    <row r="19707" spans="2:29">
      <c r="B19707" s="136"/>
      <c r="E19707" s="136"/>
      <c r="H19707" s="136"/>
      <c r="K19707" s="136"/>
      <c r="O19707" s="136"/>
      <c r="T19707" s="136"/>
      <c r="W19707" s="136"/>
      <c r="Z19707" s="136"/>
      <c r="AC19707" s="136"/>
    </row>
    <row r="19708" spans="2:29">
      <c r="B19708" s="136"/>
      <c r="E19708" s="136"/>
      <c r="H19708" s="136"/>
      <c r="K19708" s="136"/>
      <c r="O19708" s="136"/>
      <c r="T19708" s="136"/>
      <c r="W19708" s="136"/>
      <c r="Z19708" s="136"/>
      <c r="AC19708" s="136"/>
    </row>
    <row r="19709" spans="2:29">
      <c r="B19709" s="136"/>
      <c r="E19709" s="136"/>
      <c r="H19709" s="136"/>
      <c r="K19709" s="136"/>
      <c r="O19709" s="136"/>
      <c r="T19709" s="136"/>
      <c r="W19709" s="136"/>
      <c r="Z19709" s="136"/>
      <c r="AC19709" s="136"/>
    </row>
    <row r="19710" spans="2:29">
      <c r="B19710" s="136"/>
      <c r="E19710" s="136"/>
      <c r="H19710" s="136"/>
      <c r="K19710" s="136"/>
      <c r="O19710" s="136"/>
      <c r="T19710" s="136"/>
      <c r="W19710" s="136"/>
      <c r="Z19710" s="136"/>
      <c r="AC19710" s="136"/>
    </row>
    <row r="19711" spans="2:29">
      <c r="B19711" s="136"/>
      <c r="E19711" s="136"/>
      <c r="H19711" s="136"/>
      <c r="K19711" s="136"/>
      <c r="O19711" s="136"/>
      <c r="T19711" s="136"/>
      <c r="W19711" s="136"/>
      <c r="Z19711" s="136"/>
      <c r="AC19711" s="136"/>
    </row>
    <row r="19712" spans="2:29">
      <c r="B19712" s="136"/>
      <c r="E19712" s="136"/>
      <c r="H19712" s="136"/>
      <c r="K19712" s="136"/>
      <c r="O19712" s="136"/>
      <c r="T19712" s="136"/>
      <c r="W19712" s="136"/>
      <c r="Z19712" s="136"/>
      <c r="AC19712" s="136"/>
    </row>
    <row r="19713" spans="2:29">
      <c r="B19713" s="136"/>
      <c r="E19713" s="136"/>
      <c r="H19713" s="136"/>
      <c r="K19713" s="136"/>
      <c r="O19713" s="136"/>
      <c r="T19713" s="136"/>
      <c r="W19713" s="136"/>
      <c r="Z19713" s="136"/>
      <c r="AC19713" s="136"/>
    </row>
    <row r="19714" spans="2:29">
      <c r="B19714" s="136"/>
      <c r="E19714" s="136"/>
      <c r="H19714" s="136"/>
      <c r="K19714" s="136"/>
      <c r="O19714" s="136"/>
      <c r="T19714" s="136"/>
      <c r="W19714" s="136"/>
      <c r="Z19714" s="136"/>
      <c r="AC19714" s="136"/>
    </row>
    <row r="19715" spans="2:29">
      <c r="B19715" s="136"/>
      <c r="E19715" s="136"/>
      <c r="H19715" s="136"/>
      <c r="K19715" s="136"/>
      <c r="O19715" s="136"/>
      <c r="T19715" s="136"/>
      <c r="W19715" s="136"/>
      <c r="Z19715" s="136"/>
      <c r="AC19715" s="136"/>
    </row>
    <row r="19716" spans="2:29">
      <c r="B19716" s="136"/>
      <c r="E19716" s="136"/>
      <c r="H19716" s="136"/>
      <c r="K19716" s="136"/>
      <c r="O19716" s="136"/>
      <c r="T19716" s="136"/>
      <c r="W19716" s="136"/>
      <c r="Z19716" s="136"/>
      <c r="AC19716" s="136"/>
    </row>
    <row r="19717" spans="2:29">
      <c r="B19717" s="136"/>
      <c r="E19717" s="136"/>
      <c r="H19717" s="136"/>
      <c r="K19717" s="136"/>
      <c r="O19717" s="136"/>
      <c r="T19717" s="136"/>
      <c r="W19717" s="136"/>
      <c r="Z19717" s="136"/>
      <c r="AC19717" s="136"/>
    </row>
    <row r="19718" spans="2:29">
      <c r="B19718" s="136"/>
      <c r="E19718" s="136"/>
      <c r="H19718" s="136"/>
      <c r="K19718" s="136"/>
      <c r="O19718" s="136"/>
      <c r="T19718" s="136"/>
      <c r="W19718" s="136"/>
      <c r="Z19718" s="136"/>
      <c r="AC19718" s="136"/>
    </row>
    <row r="19719" spans="2:29">
      <c r="B19719" s="136"/>
      <c r="E19719" s="136"/>
      <c r="H19719" s="136"/>
      <c r="K19719" s="136"/>
      <c r="O19719" s="136"/>
      <c r="T19719" s="136"/>
      <c r="W19719" s="136"/>
      <c r="Z19719" s="136"/>
      <c r="AC19719" s="136"/>
    </row>
    <row r="19720" spans="2:29">
      <c r="B19720" s="136"/>
      <c r="E19720" s="136"/>
      <c r="H19720" s="136"/>
      <c r="K19720" s="136"/>
      <c r="O19720" s="136"/>
      <c r="T19720" s="136"/>
      <c r="W19720" s="136"/>
      <c r="Z19720" s="136"/>
      <c r="AC19720" s="136"/>
    </row>
    <row r="19721" spans="2:29">
      <c r="B19721" s="136"/>
      <c r="E19721" s="136"/>
      <c r="H19721" s="136"/>
      <c r="K19721" s="136"/>
      <c r="O19721" s="136"/>
      <c r="T19721" s="136"/>
      <c r="W19721" s="136"/>
      <c r="Z19721" s="136"/>
      <c r="AC19721" s="136"/>
    </row>
    <row r="19722" spans="2:29">
      <c r="B19722" s="136"/>
      <c r="E19722" s="136"/>
      <c r="H19722" s="136"/>
      <c r="K19722" s="136"/>
      <c r="O19722" s="136"/>
      <c r="T19722" s="136"/>
      <c r="W19722" s="136"/>
      <c r="Z19722" s="136"/>
      <c r="AC19722" s="136"/>
    </row>
    <row r="19723" spans="2:29">
      <c r="B19723" s="136"/>
      <c r="E19723" s="136"/>
      <c r="H19723" s="136"/>
      <c r="K19723" s="136"/>
      <c r="O19723" s="136"/>
      <c r="T19723" s="136"/>
      <c r="W19723" s="136"/>
      <c r="Z19723" s="136"/>
      <c r="AC19723" s="136"/>
    </row>
    <row r="19724" spans="2:29">
      <c r="B19724" s="136"/>
      <c r="E19724" s="136"/>
      <c r="H19724" s="136"/>
      <c r="K19724" s="136"/>
      <c r="O19724" s="136"/>
      <c r="T19724" s="136"/>
      <c r="W19724" s="136"/>
      <c r="Z19724" s="136"/>
      <c r="AC19724" s="136"/>
    </row>
    <row r="19725" spans="2:29">
      <c r="B19725" s="136"/>
      <c r="E19725" s="136"/>
      <c r="H19725" s="136"/>
      <c r="K19725" s="136"/>
      <c r="O19725" s="136"/>
      <c r="T19725" s="136"/>
      <c r="W19725" s="136"/>
      <c r="Z19725" s="136"/>
      <c r="AC19725" s="136"/>
    </row>
    <row r="19726" spans="2:29">
      <c r="B19726" s="136"/>
      <c r="E19726" s="136"/>
      <c r="H19726" s="136"/>
      <c r="K19726" s="136"/>
      <c r="O19726" s="136"/>
      <c r="T19726" s="136"/>
      <c r="W19726" s="136"/>
      <c r="Z19726" s="136"/>
      <c r="AC19726" s="136"/>
    </row>
    <row r="19727" spans="2:29">
      <c r="B19727" s="136"/>
      <c r="E19727" s="136"/>
      <c r="H19727" s="136"/>
      <c r="K19727" s="136"/>
      <c r="O19727" s="136"/>
      <c r="T19727" s="136"/>
      <c r="W19727" s="136"/>
      <c r="Z19727" s="136"/>
      <c r="AC19727" s="136"/>
    </row>
    <row r="19728" spans="2:29">
      <c r="B19728" s="136"/>
      <c r="E19728" s="136"/>
      <c r="H19728" s="136"/>
      <c r="K19728" s="136"/>
      <c r="O19728" s="136"/>
      <c r="T19728" s="136"/>
      <c r="W19728" s="136"/>
      <c r="Z19728" s="136"/>
      <c r="AC19728" s="136"/>
    </row>
    <row r="19729" spans="2:29">
      <c r="B19729" s="136"/>
      <c r="E19729" s="136"/>
      <c r="H19729" s="136"/>
      <c r="K19729" s="136"/>
      <c r="O19729" s="136"/>
      <c r="T19729" s="136"/>
      <c r="W19729" s="136"/>
      <c r="Z19729" s="136"/>
      <c r="AC19729" s="136"/>
    </row>
    <row r="19730" spans="2:29">
      <c r="B19730" s="136"/>
      <c r="E19730" s="136"/>
      <c r="H19730" s="136"/>
      <c r="K19730" s="136"/>
      <c r="O19730" s="136"/>
      <c r="T19730" s="136"/>
      <c r="W19730" s="136"/>
      <c r="Z19730" s="136"/>
      <c r="AC19730" s="136"/>
    </row>
    <row r="19731" spans="2:29">
      <c r="B19731" s="136"/>
      <c r="E19731" s="136"/>
      <c r="H19731" s="136"/>
      <c r="K19731" s="136"/>
      <c r="O19731" s="136"/>
      <c r="T19731" s="136"/>
      <c r="W19731" s="136"/>
      <c r="Z19731" s="136"/>
      <c r="AC19731" s="136"/>
    </row>
    <row r="19732" spans="2:29">
      <c r="B19732" s="136"/>
      <c r="E19732" s="136"/>
      <c r="H19732" s="136"/>
      <c r="K19732" s="136"/>
      <c r="O19732" s="136"/>
      <c r="T19732" s="136"/>
      <c r="W19732" s="136"/>
      <c r="Z19732" s="136"/>
      <c r="AC19732" s="136"/>
    </row>
    <row r="19733" spans="2:29">
      <c r="B19733" s="136"/>
      <c r="E19733" s="136"/>
      <c r="H19733" s="136"/>
      <c r="K19733" s="136"/>
      <c r="O19733" s="136"/>
      <c r="T19733" s="136"/>
      <c r="W19733" s="136"/>
      <c r="Z19733" s="136"/>
      <c r="AC19733" s="136"/>
    </row>
    <row r="19734" spans="2:29">
      <c r="B19734" s="136"/>
      <c r="E19734" s="136"/>
      <c r="H19734" s="136"/>
      <c r="K19734" s="136"/>
      <c r="O19734" s="136"/>
      <c r="T19734" s="136"/>
      <c r="W19734" s="136"/>
      <c r="Z19734" s="136"/>
      <c r="AC19734" s="136"/>
    </row>
    <row r="19735" spans="2:29">
      <c r="B19735" s="136"/>
      <c r="E19735" s="136"/>
      <c r="H19735" s="136"/>
      <c r="K19735" s="136"/>
      <c r="O19735" s="136"/>
      <c r="T19735" s="136"/>
      <c r="W19735" s="136"/>
      <c r="Z19735" s="136"/>
      <c r="AC19735" s="136"/>
    </row>
    <row r="19736" spans="2:29">
      <c r="B19736" s="136"/>
      <c r="E19736" s="136"/>
      <c r="H19736" s="136"/>
      <c r="K19736" s="136"/>
      <c r="O19736" s="136"/>
      <c r="T19736" s="136"/>
      <c r="W19736" s="136"/>
      <c r="Z19736" s="136"/>
      <c r="AC19736" s="136"/>
    </row>
    <row r="19737" spans="2:29">
      <c r="B19737" s="136"/>
      <c r="E19737" s="136"/>
      <c r="H19737" s="136"/>
      <c r="K19737" s="136"/>
      <c r="O19737" s="136"/>
      <c r="T19737" s="136"/>
      <c r="W19737" s="136"/>
      <c r="Z19737" s="136"/>
      <c r="AC19737" s="136"/>
    </row>
    <row r="19738" spans="2:29">
      <c r="B19738" s="136"/>
      <c r="E19738" s="136"/>
      <c r="H19738" s="136"/>
      <c r="K19738" s="136"/>
      <c r="O19738" s="136"/>
      <c r="T19738" s="136"/>
      <c r="W19738" s="136"/>
      <c r="Z19738" s="136"/>
      <c r="AC19738" s="136"/>
    </row>
    <row r="19739" spans="2:29">
      <c r="B19739" s="136"/>
      <c r="E19739" s="136"/>
      <c r="H19739" s="136"/>
      <c r="K19739" s="136"/>
      <c r="O19739" s="136"/>
      <c r="T19739" s="136"/>
      <c r="W19739" s="136"/>
      <c r="Z19739" s="136"/>
      <c r="AC19739" s="136"/>
    </row>
    <row r="19740" spans="2:29">
      <c r="B19740" s="136"/>
      <c r="E19740" s="136"/>
      <c r="H19740" s="136"/>
      <c r="K19740" s="136"/>
      <c r="O19740" s="136"/>
      <c r="T19740" s="136"/>
      <c r="W19740" s="136"/>
      <c r="Z19740" s="136"/>
      <c r="AC19740" s="136"/>
    </row>
    <row r="19741" spans="2:29">
      <c r="B19741" s="136"/>
      <c r="E19741" s="136"/>
      <c r="H19741" s="136"/>
      <c r="K19741" s="136"/>
      <c r="O19741" s="136"/>
      <c r="T19741" s="136"/>
      <c r="W19741" s="136"/>
      <c r="Z19741" s="136"/>
      <c r="AC19741" s="136"/>
    </row>
    <row r="19742" spans="2:29">
      <c r="B19742" s="136"/>
      <c r="E19742" s="136"/>
      <c r="H19742" s="136"/>
      <c r="K19742" s="136"/>
      <c r="O19742" s="136"/>
      <c r="T19742" s="136"/>
      <c r="W19742" s="136"/>
      <c r="Z19742" s="136"/>
      <c r="AC19742" s="136"/>
    </row>
    <row r="19743" spans="2:29">
      <c r="B19743" s="136"/>
      <c r="E19743" s="136"/>
      <c r="H19743" s="136"/>
      <c r="K19743" s="136"/>
      <c r="O19743" s="136"/>
      <c r="T19743" s="136"/>
      <c r="W19743" s="136"/>
      <c r="Z19743" s="136"/>
      <c r="AC19743" s="136"/>
    </row>
    <row r="19744" spans="2:29">
      <c r="B19744" s="136"/>
      <c r="E19744" s="136"/>
      <c r="H19744" s="136"/>
      <c r="K19744" s="136"/>
      <c r="O19744" s="136"/>
      <c r="T19744" s="136"/>
      <c r="W19744" s="136"/>
      <c r="Z19744" s="136"/>
      <c r="AC19744" s="136"/>
    </row>
    <row r="19745" spans="2:29">
      <c r="B19745" s="136"/>
      <c r="E19745" s="136"/>
      <c r="H19745" s="136"/>
      <c r="K19745" s="136"/>
      <c r="O19745" s="136"/>
      <c r="T19745" s="136"/>
      <c r="W19745" s="136"/>
      <c r="Z19745" s="136"/>
      <c r="AC19745" s="136"/>
    </row>
    <row r="19746" spans="2:29">
      <c r="B19746" s="136"/>
      <c r="E19746" s="136"/>
      <c r="H19746" s="136"/>
      <c r="K19746" s="136"/>
      <c r="O19746" s="136"/>
      <c r="T19746" s="136"/>
      <c r="W19746" s="136"/>
      <c r="Z19746" s="136"/>
      <c r="AC19746" s="136"/>
    </row>
    <row r="19747" spans="2:29">
      <c r="B19747" s="136"/>
      <c r="E19747" s="136"/>
      <c r="H19747" s="136"/>
      <c r="K19747" s="136"/>
      <c r="O19747" s="136"/>
      <c r="T19747" s="136"/>
      <c r="W19747" s="136"/>
      <c r="Z19747" s="136"/>
      <c r="AC19747" s="136"/>
    </row>
    <row r="19748" spans="2:29">
      <c r="B19748" s="136"/>
      <c r="E19748" s="136"/>
      <c r="H19748" s="136"/>
      <c r="K19748" s="136"/>
      <c r="O19748" s="136"/>
      <c r="T19748" s="136"/>
      <c r="W19748" s="136"/>
      <c r="Z19748" s="136"/>
      <c r="AC19748" s="136"/>
    </row>
    <row r="19749" spans="2:29">
      <c r="B19749" s="136"/>
      <c r="E19749" s="136"/>
      <c r="H19749" s="136"/>
      <c r="K19749" s="136"/>
      <c r="O19749" s="136"/>
      <c r="T19749" s="136"/>
      <c r="W19749" s="136"/>
      <c r="Z19749" s="136"/>
      <c r="AC19749" s="136"/>
    </row>
    <row r="19750" spans="2:29">
      <c r="B19750" s="136"/>
      <c r="E19750" s="136"/>
      <c r="H19750" s="136"/>
      <c r="K19750" s="136"/>
      <c r="O19750" s="136"/>
      <c r="T19750" s="136"/>
      <c r="W19750" s="136"/>
      <c r="Z19750" s="136"/>
      <c r="AC19750" s="136"/>
    </row>
    <row r="19751" spans="2:29">
      <c r="B19751" s="136"/>
      <c r="E19751" s="136"/>
      <c r="H19751" s="136"/>
      <c r="K19751" s="136"/>
      <c r="O19751" s="136"/>
      <c r="T19751" s="136"/>
      <c r="W19751" s="136"/>
      <c r="Z19751" s="136"/>
      <c r="AC19751" s="136"/>
    </row>
    <row r="19752" spans="2:29">
      <c r="B19752" s="136"/>
      <c r="E19752" s="136"/>
      <c r="H19752" s="136"/>
      <c r="K19752" s="136"/>
      <c r="O19752" s="136"/>
      <c r="T19752" s="136"/>
      <c r="W19752" s="136"/>
      <c r="Z19752" s="136"/>
      <c r="AC19752" s="136"/>
    </row>
    <row r="19753" spans="2:29">
      <c r="B19753" s="136"/>
      <c r="E19753" s="136"/>
      <c r="H19753" s="136"/>
      <c r="K19753" s="136"/>
      <c r="O19753" s="136"/>
      <c r="T19753" s="136"/>
      <c r="W19753" s="136"/>
      <c r="Z19753" s="136"/>
      <c r="AC19753" s="136"/>
    </row>
    <row r="19754" spans="2:29">
      <c r="B19754" s="136"/>
      <c r="E19754" s="136"/>
      <c r="H19754" s="136"/>
      <c r="K19754" s="136"/>
      <c r="O19754" s="136"/>
      <c r="T19754" s="136"/>
      <c r="W19754" s="136"/>
      <c r="Z19754" s="136"/>
      <c r="AC19754" s="136"/>
    </row>
    <row r="19755" spans="2:29">
      <c r="B19755" s="136"/>
      <c r="E19755" s="136"/>
      <c r="H19755" s="136"/>
      <c r="K19755" s="136"/>
      <c r="O19755" s="136"/>
      <c r="T19755" s="136"/>
      <c r="W19755" s="136"/>
      <c r="Z19755" s="136"/>
      <c r="AC19755" s="136"/>
    </row>
    <row r="19756" spans="2:29">
      <c r="B19756" s="136"/>
      <c r="E19756" s="136"/>
      <c r="H19756" s="136"/>
      <c r="K19756" s="136"/>
      <c r="O19756" s="136"/>
      <c r="T19756" s="136"/>
      <c r="W19756" s="136"/>
      <c r="Z19756" s="136"/>
      <c r="AC19756" s="136"/>
    </row>
    <row r="19757" spans="2:29">
      <c r="B19757" s="136"/>
      <c r="E19757" s="136"/>
      <c r="H19757" s="136"/>
      <c r="K19757" s="136"/>
      <c r="O19757" s="136"/>
      <c r="T19757" s="136"/>
      <c r="W19757" s="136"/>
      <c r="Z19757" s="136"/>
      <c r="AC19757" s="136"/>
    </row>
    <row r="19758" spans="2:29">
      <c r="B19758" s="136"/>
      <c r="E19758" s="136"/>
      <c r="H19758" s="136"/>
      <c r="K19758" s="136"/>
      <c r="O19758" s="136"/>
      <c r="T19758" s="136"/>
      <c r="W19758" s="136"/>
      <c r="Z19758" s="136"/>
      <c r="AC19758" s="136"/>
    </row>
    <row r="19759" spans="2:29">
      <c r="B19759" s="136"/>
      <c r="E19759" s="136"/>
      <c r="H19759" s="136"/>
      <c r="K19759" s="136"/>
      <c r="O19759" s="136"/>
      <c r="T19759" s="136"/>
      <c r="W19759" s="136"/>
      <c r="Z19759" s="136"/>
      <c r="AC19759" s="136"/>
    </row>
    <row r="19760" spans="2:29">
      <c r="B19760" s="136"/>
      <c r="E19760" s="136"/>
      <c r="H19760" s="136"/>
      <c r="K19760" s="136"/>
      <c r="O19760" s="136"/>
      <c r="T19760" s="136"/>
      <c r="W19760" s="136"/>
      <c r="Z19760" s="136"/>
      <c r="AC19760" s="136"/>
    </row>
    <row r="19761" spans="2:29">
      <c r="B19761" s="136"/>
      <c r="E19761" s="136"/>
      <c r="H19761" s="136"/>
      <c r="K19761" s="136"/>
      <c r="O19761" s="136"/>
      <c r="T19761" s="136"/>
      <c r="W19761" s="136"/>
      <c r="Z19761" s="136"/>
      <c r="AC19761" s="136"/>
    </row>
    <row r="19762" spans="2:29">
      <c r="B19762" s="136"/>
      <c r="E19762" s="136"/>
      <c r="H19762" s="136"/>
      <c r="K19762" s="136"/>
      <c r="O19762" s="136"/>
      <c r="T19762" s="136"/>
      <c r="W19762" s="136"/>
      <c r="Z19762" s="136"/>
      <c r="AC19762" s="136"/>
    </row>
    <row r="19763" spans="2:29">
      <c r="B19763" s="136"/>
      <c r="E19763" s="136"/>
      <c r="H19763" s="136"/>
      <c r="K19763" s="136"/>
      <c r="O19763" s="136"/>
      <c r="T19763" s="136"/>
      <c r="W19763" s="136"/>
      <c r="Z19763" s="136"/>
      <c r="AC19763" s="136"/>
    </row>
    <row r="19764" spans="2:29">
      <c r="B19764" s="136"/>
      <c r="E19764" s="136"/>
      <c r="H19764" s="136"/>
      <c r="K19764" s="136"/>
      <c r="O19764" s="136"/>
      <c r="T19764" s="136"/>
      <c r="W19764" s="136"/>
      <c r="Z19764" s="136"/>
      <c r="AC19764" s="136"/>
    </row>
    <row r="19765" spans="2:29">
      <c r="B19765" s="136"/>
      <c r="E19765" s="136"/>
      <c r="H19765" s="136"/>
      <c r="K19765" s="136"/>
      <c r="O19765" s="136"/>
      <c r="T19765" s="136"/>
      <c r="W19765" s="136"/>
      <c r="Z19765" s="136"/>
      <c r="AC19765" s="136"/>
    </row>
    <row r="19766" spans="2:29">
      <c r="B19766" s="136"/>
      <c r="E19766" s="136"/>
      <c r="H19766" s="136"/>
      <c r="K19766" s="136"/>
      <c r="O19766" s="136"/>
      <c r="T19766" s="136"/>
      <c r="W19766" s="136"/>
      <c r="Z19766" s="136"/>
      <c r="AC19766" s="136"/>
    </row>
    <row r="19767" spans="2:29">
      <c r="B19767" s="136"/>
      <c r="E19767" s="136"/>
      <c r="H19767" s="136"/>
      <c r="K19767" s="136"/>
      <c r="O19767" s="136"/>
      <c r="T19767" s="136"/>
      <c r="W19767" s="136"/>
      <c r="Z19767" s="136"/>
      <c r="AC19767" s="136"/>
    </row>
    <row r="19768" spans="2:29">
      <c r="B19768" s="136"/>
      <c r="E19768" s="136"/>
      <c r="H19768" s="136"/>
      <c r="K19768" s="136"/>
      <c r="O19768" s="136"/>
      <c r="T19768" s="136"/>
      <c r="W19768" s="136"/>
      <c r="Z19768" s="136"/>
      <c r="AC19768" s="136"/>
    </row>
    <row r="19769" spans="2:29">
      <c r="B19769" s="136"/>
      <c r="E19769" s="136"/>
      <c r="H19769" s="136"/>
      <c r="K19769" s="136"/>
      <c r="O19769" s="136"/>
      <c r="T19769" s="136"/>
      <c r="W19769" s="136"/>
      <c r="Z19769" s="136"/>
      <c r="AC19769" s="136"/>
    </row>
    <row r="19770" spans="2:29">
      <c r="B19770" s="136"/>
      <c r="E19770" s="136"/>
      <c r="H19770" s="136"/>
      <c r="K19770" s="136"/>
      <c r="O19770" s="136"/>
      <c r="T19770" s="136"/>
      <c r="W19770" s="136"/>
      <c r="Z19770" s="136"/>
      <c r="AC19770" s="136"/>
    </row>
    <row r="19771" spans="2:29">
      <c r="B19771" s="136"/>
      <c r="E19771" s="136"/>
      <c r="H19771" s="136"/>
      <c r="K19771" s="136"/>
      <c r="O19771" s="136"/>
      <c r="T19771" s="136"/>
      <c r="W19771" s="136"/>
      <c r="Z19771" s="136"/>
      <c r="AC19771" s="136"/>
    </row>
    <row r="19772" spans="2:29">
      <c r="B19772" s="136"/>
      <c r="E19772" s="136"/>
      <c r="H19772" s="136"/>
      <c r="K19772" s="136"/>
      <c r="O19772" s="136"/>
      <c r="T19772" s="136"/>
      <c r="W19772" s="136"/>
      <c r="Z19772" s="136"/>
      <c r="AC19772" s="136"/>
    </row>
    <row r="19773" spans="2:29">
      <c r="B19773" s="136"/>
      <c r="E19773" s="136"/>
      <c r="H19773" s="136"/>
      <c r="K19773" s="136"/>
      <c r="O19773" s="136"/>
      <c r="T19773" s="136"/>
      <c r="W19773" s="136"/>
      <c r="Z19773" s="136"/>
      <c r="AC19773" s="136"/>
    </row>
    <row r="19774" spans="2:29">
      <c r="B19774" s="136"/>
      <c r="E19774" s="136"/>
      <c r="H19774" s="136"/>
      <c r="K19774" s="136"/>
      <c r="O19774" s="136"/>
      <c r="T19774" s="136"/>
      <c r="W19774" s="136"/>
      <c r="Z19774" s="136"/>
      <c r="AC19774" s="136"/>
    </row>
    <row r="19775" spans="2:29">
      <c r="B19775" s="136"/>
      <c r="E19775" s="136"/>
      <c r="H19775" s="136"/>
      <c r="K19775" s="136"/>
      <c r="O19775" s="136"/>
      <c r="T19775" s="136"/>
      <c r="W19775" s="136"/>
      <c r="Z19775" s="136"/>
      <c r="AC19775" s="136"/>
    </row>
    <row r="19776" spans="2:29">
      <c r="B19776" s="136"/>
      <c r="E19776" s="136"/>
      <c r="H19776" s="136"/>
      <c r="K19776" s="136"/>
      <c r="O19776" s="136"/>
      <c r="T19776" s="136"/>
      <c r="W19776" s="136"/>
      <c r="Z19776" s="136"/>
      <c r="AC19776" s="136"/>
    </row>
    <row r="19777" spans="2:29">
      <c r="B19777" s="136"/>
      <c r="E19777" s="136"/>
      <c r="H19777" s="136"/>
      <c r="K19777" s="136"/>
      <c r="O19777" s="136"/>
      <c r="T19777" s="136"/>
      <c r="W19777" s="136"/>
      <c r="Z19777" s="136"/>
      <c r="AC19777" s="136"/>
    </row>
    <row r="19778" spans="2:29">
      <c r="B19778" s="136"/>
      <c r="E19778" s="136"/>
      <c r="H19778" s="136"/>
      <c r="K19778" s="136"/>
      <c r="O19778" s="136"/>
      <c r="T19778" s="136"/>
      <c r="W19778" s="136"/>
      <c r="Z19778" s="136"/>
      <c r="AC19778" s="136"/>
    </row>
    <row r="19779" spans="2:29">
      <c r="B19779" s="136"/>
      <c r="E19779" s="136"/>
      <c r="H19779" s="136"/>
      <c r="K19779" s="136"/>
      <c r="O19779" s="136"/>
      <c r="T19779" s="136"/>
      <c r="W19779" s="136"/>
      <c r="Z19779" s="136"/>
      <c r="AC19779" s="136"/>
    </row>
    <row r="19780" spans="2:29">
      <c r="B19780" s="136"/>
      <c r="E19780" s="136"/>
      <c r="H19780" s="136"/>
      <c r="K19780" s="136"/>
      <c r="O19780" s="136"/>
      <c r="T19780" s="136"/>
      <c r="W19780" s="136"/>
      <c r="Z19780" s="136"/>
      <c r="AC19780" s="136"/>
    </row>
    <row r="19781" spans="2:29">
      <c r="B19781" s="136"/>
      <c r="E19781" s="136"/>
      <c r="H19781" s="136"/>
      <c r="K19781" s="136"/>
      <c r="O19781" s="136"/>
      <c r="T19781" s="136"/>
      <c r="W19781" s="136"/>
      <c r="Z19781" s="136"/>
      <c r="AC19781" s="136"/>
    </row>
    <row r="19782" spans="2:29">
      <c r="B19782" s="136"/>
      <c r="E19782" s="136"/>
      <c r="H19782" s="136"/>
      <c r="K19782" s="136"/>
      <c r="O19782" s="136"/>
      <c r="T19782" s="136"/>
      <c r="W19782" s="136"/>
      <c r="Z19782" s="136"/>
      <c r="AC19782" s="136"/>
    </row>
    <row r="19783" spans="2:29">
      <c r="B19783" s="136"/>
      <c r="E19783" s="136"/>
      <c r="H19783" s="136"/>
      <c r="K19783" s="136"/>
      <c r="O19783" s="136"/>
      <c r="T19783" s="136"/>
      <c r="W19783" s="136"/>
      <c r="Z19783" s="136"/>
      <c r="AC19783" s="136"/>
    </row>
    <row r="19784" spans="2:29">
      <c r="B19784" s="136"/>
      <c r="E19784" s="136"/>
      <c r="H19784" s="136"/>
      <c r="K19784" s="136"/>
      <c r="O19784" s="136"/>
      <c r="T19784" s="136"/>
      <c r="W19784" s="136"/>
      <c r="Z19784" s="136"/>
      <c r="AC19784" s="136"/>
    </row>
    <row r="19785" spans="2:29">
      <c r="B19785" s="136"/>
      <c r="E19785" s="136"/>
      <c r="H19785" s="136"/>
      <c r="K19785" s="136"/>
      <c r="O19785" s="136"/>
      <c r="T19785" s="136"/>
      <c r="W19785" s="136"/>
      <c r="Z19785" s="136"/>
      <c r="AC19785" s="136"/>
    </row>
    <row r="19786" spans="2:29">
      <c r="B19786" s="136"/>
      <c r="E19786" s="136"/>
      <c r="H19786" s="136"/>
      <c r="K19786" s="136"/>
      <c r="O19786" s="136"/>
      <c r="T19786" s="136"/>
      <c r="W19786" s="136"/>
      <c r="Z19786" s="136"/>
      <c r="AC19786" s="136"/>
    </row>
    <row r="19787" spans="2:29">
      <c r="B19787" s="136"/>
      <c r="E19787" s="136"/>
      <c r="H19787" s="136"/>
      <c r="K19787" s="136"/>
      <c r="O19787" s="136"/>
      <c r="T19787" s="136"/>
      <c r="W19787" s="136"/>
      <c r="Z19787" s="136"/>
      <c r="AC19787" s="136"/>
    </row>
    <row r="19788" spans="2:29">
      <c r="B19788" s="136"/>
      <c r="E19788" s="136"/>
      <c r="H19788" s="136"/>
      <c r="K19788" s="136"/>
      <c r="O19788" s="136"/>
      <c r="T19788" s="136"/>
      <c r="W19788" s="136"/>
      <c r="Z19788" s="136"/>
      <c r="AC19788" s="136"/>
    </row>
    <row r="19789" spans="2:29">
      <c r="B19789" s="136"/>
      <c r="E19789" s="136"/>
      <c r="H19789" s="136"/>
      <c r="K19789" s="136"/>
      <c r="O19789" s="136"/>
      <c r="T19789" s="136"/>
      <c r="W19789" s="136"/>
      <c r="Z19789" s="136"/>
      <c r="AC19789" s="136"/>
    </row>
    <row r="19790" spans="2:29">
      <c r="B19790" s="136"/>
      <c r="E19790" s="136"/>
      <c r="H19790" s="136"/>
      <c r="K19790" s="136"/>
      <c r="O19790" s="136"/>
      <c r="T19790" s="136"/>
      <c r="W19790" s="136"/>
      <c r="Z19790" s="136"/>
      <c r="AC19790" s="136"/>
    </row>
    <row r="19791" spans="2:29">
      <c r="B19791" s="136"/>
      <c r="E19791" s="136"/>
      <c r="H19791" s="136"/>
      <c r="K19791" s="136"/>
      <c r="O19791" s="136"/>
      <c r="T19791" s="136"/>
      <c r="W19791" s="136"/>
      <c r="Z19791" s="136"/>
      <c r="AC19791" s="136"/>
    </row>
    <row r="19792" spans="2:29">
      <c r="B19792" s="136"/>
      <c r="E19792" s="136"/>
      <c r="H19792" s="136"/>
      <c r="K19792" s="136"/>
      <c r="O19792" s="136"/>
      <c r="T19792" s="136"/>
      <c r="W19792" s="136"/>
      <c r="Z19792" s="136"/>
      <c r="AC19792" s="136"/>
    </row>
    <row r="19793" spans="2:29">
      <c r="B19793" s="136"/>
      <c r="E19793" s="136"/>
      <c r="H19793" s="136"/>
      <c r="K19793" s="136"/>
      <c r="O19793" s="136"/>
      <c r="T19793" s="136"/>
      <c r="W19793" s="136"/>
      <c r="Z19793" s="136"/>
      <c r="AC19793" s="136"/>
    </row>
    <row r="19794" spans="2:29">
      <c r="B19794" s="136"/>
      <c r="E19794" s="136"/>
      <c r="H19794" s="136"/>
      <c r="K19794" s="136"/>
      <c r="O19794" s="136"/>
      <c r="T19794" s="136"/>
      <c r="W19794" s="136"/>
      <c r="Z19794" s="136"/>
      <c r="AC19794" s="136"/>
    </row>
    <row r="19795" spans="2:29">
      <c r="B19795" s="136"/>
      <c r="E19795" s="136"/>
      <c r="H19795" s="136"/>
      <c r="K19795" s="136"/>
      <c r="O19795" s="136"/>
      <c r="T19795" s="136"/>
      <c r="W19795" s="136"/>
      <c r="Z19795" s="136"/>
      <c r="AC19795" s="136"/>
    </row>
    <row r="19796" spans="2:29">
      <c r="B19796" s="136"/>
      <c r="E19796" s="136"/>
      <c r="H19796" s="136"/>
      <c r="K19796" s="136"/>
      <c r="O19796" s="136"/>
      <c r="T19796" s="136"/>
      <c r="W19796" s="136"/>
      <c r="Z19796" s="136"/>
      <c r="AC19796" s="136"/>
    </row>
    <row r="19797" spans="2:29">
      <c r="B19797" s="136"/>
      <c r="E19797" s="136"/>
      <c r="H19797" s="136"/>
      <c r="K19797" s="136"/>
      <c r="O19797" s="136"/>
      <c r="T19797" s="136"/>
      <c r="W19797" s="136"/>
      <c r="Z19797" s="136"/>
      <c r="AC19797" s="136"/>
    </row>
    <row r="19798" spans="2:29">
      <c r="B19798" s="136"/>
      <c r="E19798" s="136"/>
      <c r="H19798" s="136"/>
      <c r="K19798" s="136"/>
      <c r="O19798" s="136"/>
      <c r="T19798" s="136"/>
      <c r="W19798" s="136"/>
      <c r="Z19798" s="136"/>
      <c r="AC19798" s="136"/>
    </row>
    <row r="19799" spans="2:29">
      <c r="B19799" s="136"/>
      <c r="E19799" s="136"/>
      <c r="H19799" s="136"/>
      <c r="K19799" s="136"/>
      <c r="O19799" s="136"/>
      <c r="T19799" s="136"/>
      <c r="W19799" s="136"/>
      <c r="Z19799" s="136"/>
      <c r="AC19799" s="136"/>
    </row>
    <row r="19800" spans="2:29">
      <c r="B19800" s="136"/>
      <c r="E19800" s="136"/>
      <c r="H19800" s="136"/>
      <c r="K19800" s="136"/>
      <c r="O19800" s="136"/>
      <c r="T19800" s="136"/>
      <c r="W19800" s="136"/>
      <c r="Z19800" s="136"/>
      <c r="AC19800" s="136"/>
    </row>
    <row r="19801" spans="2:29">
      <c r="B19801" s="136"/>
      <c r="E19801" s="136"/>
      <c r="H19801" s="136"/>
      <c r="K19801" s="136"/>
      <c r="O19801" s="136"/>
      <c r="T19801" s="136"/>
      <c r="W19801" s="136"/>
      <c r="Z19801" s="136"/>
      <c r="AC19801" s="136"/>
    </row>
    <row r="19802" spans="2:29">
      <c r="B19802" s="136"/>
      <c r="E19802" s="136"/>
      <c r="H19802" s="136"/>
      <c r="K19802" s="136"/>
      <c r="O19802" s="136"/>
      <c r="T19802" s="136"/>
      <c r="W19802" s="136"/>
      <c r="Z19802" s="136"/>
      <c r="AC19802" s="136"/>
    </row>
    <row r="19803" spans="2:29">
      <c r="B19803" s="136"/>
      <c r="E19803" s="136"/>
      <c r="H19803" s="136"/>
      <c r="K19803" s="136"/>
      <c r="O19803" s="136"/>
      <c r="T19803" s="136"/>
      <c r="W19803" s="136"/>
      <c r="Z19803" s="136"/>
      <c r="AC19803" s="136"/>
    </row>
    <row r="19804" spans="2:29">
      <c r="B19804" s="136"/>
      <c r="E19804" s="136"/>
      <c r="H19804" s="136"/>
      <c r="K19804" s="136"/>
      <c r="O19804" s="136"/>
      <c r="T19804" s="136"/>
      <c r="W19804" s="136"/>
      <c r="Z19804" s="136"/>
      <c r="AC19804" s="136"/>
    </row>
    <row r="19805" spans="2:29">
      <c r="B19805" s="136"/>
      <c r="E19805" s="136"/>
      <c r="H19805" s="136"/>
      <c r="K19805" s="136"/>
      <c r="O19805" s="136"/>
      <c r="T19805" s="136"/>
      <c r="W19805" s="136"/>
      <c r="Z19805" s="136"/>
      <c r="AC19805" s="136"/>
    </row>
    <row r="19806" spans="2:29">
      <c r="B19806" s="136"/>
      <c r="E19806" s="136"/>
      <c r="H19806" s="136"/>
      <c r="K19806" s="136"/>
      <c r="O19806" s="136"/>
      <c r="T19806" s="136"/>
      <c r="W19806" s="136"/>
      <c r="Z19806" s="136"/>
      <c r="AC19806" s="136"/>
    </row>
    <row r="19807" spans="2:29">
      <c r="B19807" s="136"/>
      <c r="E19807" s="136"/>
      <c r="H19807" s="136"/>
      <c r="K19807" s="136"/>
      <c r="O19807" s="136"/>
      <c r="T19807" s="136"/>
      <c r="W19807" s="136"/>
      <c r="Z19807" s="136"/>
      <c r="AC19807" s="136"/>
    </row>
    <row r="19808" spans="2:29">
      <c r="B19808" s="136"/>
      <c r="E19808" s="136"/>
      <c r="H19808" s="136"/>
      <c r="K19808" s="136"/>
      <c r="O19808" s="136"/>
      <c r="T19808" s="136"/>
      <c r="W19808" s="136"/>
      <c r="Z19808" s="136"/>
      <c r="AC19808" s="136"/>
    </row>
    <row r="19809" spans="2:29">
      <c r="B19809" s="136"/>
      <c r="E19809" s="136"/>
      <c r="H19809" s="136"/>
      <c r="K19809" s="136"/>
      <c r="O19809" s="136"/>
      <c r="T19809" s="136"/>
      <c r="W19809" s="136"/>
      <c r="Z19809" s="136"/>
      <c r="AC19809" s="136"/>
    </row>
    <row r="19810" spans="2:29">
      <c r="B19810" s="136"/>
      <c r="E19810" s="136"/>
      <c r="H19810" s="136"/>
      <c r="K19810" s="136"/>
      <c r="O19810" s="136"/>
      <c r="T19810" s="136"/>
      <c r="W19810" s="136"/>
      <c r="Z19810" s="136"/>
      <c r="AC19810" s="136"/>
    </row>
    <row r="19811" spans="2:29">
      <c r="B19811" s="136"/>
      <c r="E19811" s="136"/>
      <c r="H19811" s="136"/>
      <c r="K19811" s="136"/>
      <c r="O19811" s="136"/>
      <c r="T19811" s="136"/>
      <c r="W19811" s="136"/>
      <c r="Z19811" s="136"/>
      <c r="AC19811" s="136"/>
    </row>
    <row r="19812" spans="2:29">
      <c r="B19812" s="136"/>
      <c r="E19812" s="136"/>
      <c r="H19812" s="136"/>
      <c r="K19812" s="136"/>
      <c r="O19812" s="136"/>
      <c r="T19812" s="136"/>
      <c r="W19812" s="136"/>
      <c r="Z19812" s="136"/>
      <c r="AC19812" s="136"/>
    </row>
    <row r="19813" spans="2:29">
      <c r="B19813" s="136"/>
      <c r="E19813" s="136"/>
      <c r="H19813" s="136"/>
      <c r="K19813" s="136"/>
      <c r="O19813" s="136"/>
      <c r="T19813" s="136"/>
      <c r="W19813" s="136"/>
      <c r="Z19813" s="136"/>
      <c r="AC19813" s="136"/>
    </row>
    <row r="19814" spans="2:29">
      <c r="B19814" s="136"/>
      <c r="E19814" s="136"/>
      <c r="H19814" s="136"/>
      <c r="K19814" s="136"/>
      <c r="O19814" s="136"/>
      <c r="T19814" s="136"/>
      <c r="W19814" s="136"/>
      <c r="Z19814" s="136"/>
      <c r="AC19814" s="136"/>
    </row>
    <row r="19815" spans="2:29">
      <c r="B19815" s="136"/>
      <c r="E19815" s="136"/>
      <c r="H19815" s="136"/>
      <c r="K19815" s="136"/>
      <c r="O19815" s="136"/>
      <c r="T19815" s="136"/>
      <c r="W19815" s="136"/>
      <c r="Z19815" s="136"/>
      <c r="AC19815" s="136"/>
    </row>
    <row r="19816" spans="2:29">
      <c r="B19816" s="136"/>
      <c r="E19816" s="136"/>
      <c r="H19816" s="136"/>
      <c r="K19816" s="136"/>
      <c r="O19816" s="136"/>
      <c r="T19816" s="136"/>
      <c r="W19816" s="136"/>
      <c r="Z19816" s="136"/>
      <c r="AC19816" s="136"/>
    </row>
    <row r="19817" spans="2:29">
      <c r="B19817" s="136"/>
      <c r="E19817" s="136"/>
      <c r="H19817" s="136"/>
      <c r="K19817" s="136"/>
      <c r="O19817" s="136"/>
      <c r="T19817" s="136"/>
      <c r="W19817" s="136"/>
      <c r="Z19817" s="136"/>
      <c r="AC19817" s="136"/>
    </row>
    <row r="19818" spans="2:29">
      <c r="B19818" s="136"/>
      <c r="E19818" s="136"/>
      <c r="H19818" s="136"/>
      <c r="K19818" s="136"/>
      <c r="O19818" s="136"/>
      <c r="T19818" s="136"/>
      <c r="W19818" s="136"/>
      <c r="Z19818" s="136"/>
      <c r="AC19818" s="136"/>
    </row>
    <row r="19819" spans="2:29">
      <c r="B19819" s="136"/>
      <c r="E19819" s="136"/>
      <c r="H19819" s="136"/>
      <c r="K19819" s="136"/>
      <c r="O19819" s="136"/>
      <c r="T19819" s="136"/>
      <c r="W19819" s="136"/>
      <c r="Z19819" s="136"/>
      <c r="AC19819" s="136"/>
    </row>
    <row r="19820" spans="2:29">
      <c r="B19820" s="136"/>
      <c r="E19820" s="136"/>
      <c r="H19820" s="136"/>
      <c r="K19820" s="136"/>
      <c r="O19820" s="136"/>
      <c r="T19820" s="136"/>
      <c r="W19820" s="136"/>
      <c r="Z19820" s="136"/>
      <c r="AC19820" s="136"/>
    </row>
    <row r="19821" spans="2:29">
      <c r="B19821" s="136"/>
      <c r="E19821" s="136"/>
      <c r="H19821" s="136"/>
      <c r="K19821" s="136"/>
      <c r="O19821" s="136"/>
      <c r="T19821" s="136"/>
      <c r="W19821" s="136"/>
      <c r="Z19821" s="136"/>
      <c r="AC19821" s="136"/>
    </row>
    <row r="19822" spans="2:29">
      <c r="B19822" s="136"/>
      <c r="E19822" s="136"/>
      <c r="H19822" s="136"/>
      <c r="K19822" s="136"/>
      <c r="O19822" s="136"/>
      <c r="T19822" s="136"/>
      <c r="W19822" s="136"/>
      <c r="Z19822" s="136"/>
      <c r="AC19822" s="136"/>
    </row>
    <row r="19823" spans="2:29">
      <c r="B19823" s="136"/>
      <c r="E19823" s="136"/>
      <c r="H19823" s="136"/>
      <c r="K19823" s="136"/>
      <c r="O19823" s="136"/>
      <c r="T19823" s="136"/>
      <c r="W19823" s="136"/>
      <c r="Z19823" s="136"/>
      <c r="AC19823" s="136"/>
    </row>
    <row r="19824" spans="2:29">
      <c r="B19824" s="136"/>
      <c r="E19824" s="136"/>
      <c r="H19824" s="136"/>
      <c r="K19824" s="136"/>
      <c r="O19824" s="136"/>
      <c r="T19824" s="136"/>
      <c r="W19824" s="136"/>
      <c r="Z19824" s="136"/>
      <c r="AC19824" s="136"/>
    </row>
    <row r="19825" spans="2:29">
      <c r="B19825" s="136"/>
      <c r="E19825" s="136"/>
      <c r="H19825" s="136"/>
      <c r="K19825" s="136"/>
      <c r="O19825" s="136"/>
      <c r="T19825" s="136"/>
      <c r="W19825" s="136"/>
      <c r="Z19825" s="136"/>
      <c r="AC19825" s="136"/>
    </row>
    <row r="19826" spans="2:29">
      <c r="B19826" s="136"/>
      <c r="E19826" s="136"/>
      <c r="H19826" s="136"/>
      <c r="K19826" s="136"/>
      <c r="O19826" s="136"/>
      <c r="T19826" s="136"/>
      <c r="W19826" s="136"/>
      <c r="Z19826" s="136"/>
      <c r="AC19826" s="136"/>
    </row>
    <row r="19827" spans="2:29">
      <c r="B19827" s="136"/>
      <c r="E19827" s="136"/>
      <c r="H19827" s="136"/>
      <c r="K19827" s="136"/>
      <c r="O19827" s="136"/>
      <c r="T19827" s="136"/>
      <c r="W19827" s="136"/>
      <c r="Z19827" s="136"/>
      <c r="AC19827" s="136"/>
    </row>
    <row r="19828" spans="2:29">
      <c r="B19828" s="136"/>
      <c r="E19828" s="136"/>
      <c r="H19828" s="136"/>
      <c r="K19828" s="136"/>
      <c r="O19828" s="136"/>
      <c r="T19828" s="136"/>
      <c r="W19828" s="136"/>
      <c r="Z19828" s="136"/>
      <c r="AC19828" s="136"/>
    </row>
    <row r="19829" spans="2:29">
      <c r="B19829" s="136"/>
      <c r="E19829" s="136"/>
      <c r="H19829" s="136"/>
      <c r="K19829" s="136"/>
      <c r="O19829" s="136"/>
      <c r="T19829" s="136"/>
      <c r="W19829" s="136"/>
      <c r="Z19829" s="136"/>
      <c r="AC19829" s="136"/>
    </row>
    <row r="19830" spans="2:29">
      <c r="B19830" s="136"/>
      <c r="E19830" s="136"/>
      <c r="H19830" s="136"/>
      <c r="K19830" s="136"/>
      <c r="O19830" s="136"/>
      <c r="T19830" s="136"/>
      <c r="W19830" s="136"/>
      <c r="Z19830" s="136"/>
      <c r="AC19830" s="136"/>
    </row>
    <row r="19831" spans="2:29">
      <c r="B19831" s="136"/>
      <c r="E19831" s="136"/>
      <c r="H19831" s="136"/>
      <c r="K19831" s="136"/>
      <c r="O19831" s="136"/>
      <c r="T19831" s="136"/>
      <c r="W19831" s="136"/>
      <c r="Z19831" s="136"/>
      <c r="AC19831" s="136"/>
    </row>
    <row r="19832" spans="2:29">
      <c r="B19832" s="136"/>
      <c r="E19832" s="136"/>
      <c r="H19832" s="136"/>
      <c r="K19832" s="136"/>
      <c r="O19832" s="136"/>
      <c r="T19832" s="136"/>
      <c r="W19832" s="136"/>
      <c r="Z19832" s="136"/>
      <c r="AC19832" s="136"/>
    </row>
    <row r="19833" spans="2:29">
      <c r="B19833" s="136"/>
      <c r="E19833" s="136"/>
      <c r="H19833" s="136"/>
      <c r="K19833" s="136"/>
      <c r="O19833" s="136"/>
      <c r="T19833" s="136"/>
      <c r="W19833" s="136"/>
      <c r="Z19833" s="136"/>
      <c r="AC19833" s="136"/>
    </row>
    <row r="19834" spans="2:29">
      <c r="B19834" s="136"/>
      <c r="E19834" s="136"/>
      <c r="H19834" s="136"/>
      <c r="K19834" s="136"/>
      <c r="O19834" s="136"/>
      <c r="T19834" s="136"/>
      <c r="W19834" s="136"/>
      <c r="Z19834" s="136"/>
      <c r="AC19834" s="136"/>
    </row>
    <row r="19835" spans="2:29">
      <c r="B19835" s="136"/>
      <c r="E19835" s="136"/>
      <c r="H19835" s="136"/>
      <c r="K19835" s="136"/>
      <c r="O19835" s="136"/>
      <c r="T19835" s="136"/>
      <c r="W19835" s="136"/>
      <c r="Z19835" s="136"/>
      <c r="AC19835" s="136"/>
    </row>
    <row r="19836" spans="2:29">
      <c r="B19836" s="136"/>
      <c r="E19836" s="136"/>
      <c r="H19836" s="136"/>
      <c r="K19836" s="136"/>
      <c r="O19836" s="136"/>
      <c r="T19836" s="136"/>
      <c r="W19836" s="136"/>
      <c r="Z19836" s="136"/>
      <c r="AC19836" s="136"/>
    </row>
    <row r="19837" spans="2:29">
      <c r="B19837" s="136"/>
      <c r="E19837" s="136"/>
      <c r="H19837" s="136"/>
      <c r="K19837" s="136"/>
      <c r="O19837" s="136"/>
      <c r="T19837" s="136"/>
      <c r="W19837" s="136"/>
      <c r="Z19837" s="136"/>
      <c r="AC19837" s="136"/>
    </row>
    <row r="19838" spans="2:29">
      <c r="B19838" s="136"/>
      <c r="E19838" s="136"/>
      <c r="H19838" s="136"/>
      <c r="K19838" s="136"/>
      <c r="O19838" s="136"/>
      <c r="T19838" s="136"/>
      <c r="W19838" s="136"/>
      <c r="Z19838" s="136"/>
      <c r="AC19838" s="136"/>
    </row>
    <row r="19839" spans="2:29">
      <c r="B19839" s="136"/>
      <c r="E19839" s="136"/>
      <c r="H19839" s="136"/>
      <c r="K19839" s="136"/>
      <c r="O19839" s="136"/>
      <c r="T19839" s="136"/>
      <c r="W19839" s="136"/>
      <c r="Z19839" s="136"/>
      <c r="AC19839" s="136"/>
    </row>
    <row r="19840" spans="2:29">
      <c r="B19840" s="136"/>
      <c r="E19840" s="136"/>
      <c r="H19840" s="136"/>
      <c r="K19840" s="136"/>
      <c r="O19840" s="136"/>
      <c r="T19840" s="136"/>
      <c r="W19840" s="136"/>
      <c r="Z19840" s="136"/>
      <c r="AC19840" s="136"/>
    </row>
    <row r="19841" spans="2:29">
      <c r="B19841" s="136"/>
      <c r="E19841" s="136"/>
      <c r="H19841" s="136"/>
      <c r="K19841" s="136"/>
      <c r="O19841" s="136"/>
      <c r="T19841" s="136"/>
      <c r="W19841" s="136"/>
      <c r="Z19841" s="136"/>
      <c r="AC19841" s="136"/>
    </row>
    <row r="19842" spans="2:29">
      <c r="B19842" s="136"/>
      <c r="E19842" s="136"/>
      <c r="H19842" s="136"/>
      <c r="K19842" s="136"/>
      <c r="O19842" s="136"/>
      <c r="T19842" s="136"/>
      <c r="W19842" s="136"/>
      <c r="Z19842" s="136"/>
      <c r="AC19842" s="136"/>
    </row>
    <row r="19843" spans="2:29">
      <c r="B19843" s="136"/>
      <c r="E19843" s="136"/>
      <c r="H19843" s="136"/>
      <c r="K19843" s="136"/>
      <c r="O19843" s="136"/>
      <c r="T19843" s="136"/>
      <c r="W19843" s="136"/>
      <c r="Z19843" s="136"/>
      <c r="AC19843" s="136"/>
    </row>
    <row r="19844" spans="2:29">
      <c r="B19844" s="136"/>
      <c r="E19844" s="136"/>
      <c r="H19844" s="136"/>
      <c r="K19844" s="136"/>
      <c r="O19844" s="136"/>
      <c r="T19844" s="136"/>
      <c r="W19844" s="136"/>
      <c r="Z19844" s="136"/>
      <c r="AC19844" s="136"/>
    </row>
    <row r="19845" spans="2:29">
      <c r="B19845" s="136"/>
      <c r="E19845" s="136"/>
      <c r="H19845" s="136"/>
      <c r="K19845" s="136"/>
      <c r="O19845" s="136"/>
      <c r="T19845" s="136"/>
      <c r="W19845" s="136"/>
      <c r="Z19845" s="136"/>
      <c r="AC19845" s="136"/>
    </row>
    <row r="19846" spans="2:29">
      <c r="B19846" s="136"/>
      <c r="E19846" s="136"/>
      <c r="H19846" s="136"/>
      <c r="K19846" s="136"/>
      <c r="O19846" s="136"/>
      <c r="T19846" s="136"/>
      <c r="W19846" s="136"/>
      <c r="Z19846" s="136"/>
      <c r="AC19846" s="136"/>
    </row>
    <row r="19847" spans="2:29">
      <c r="B19847" s="136"/>
      <c r="E19847" s="136"/>
      <c r="H19847" s="136"/>
      <c r="K19847" s="136"/>
      <c r="O19847" s="136"/>
      <c r="T19847" s="136"/>
      <c r="W19847" s="136"/>
      <c r="Z19847" s="136"/>
      <c r="AC19847" s="136"/>
    </row>
    <row r="19848" spans="2:29">
      <c r="B19848" s="136"/>
      <c r="E19848" s="136"/>
      <c r="H19848" s="136"/>
      <c r="K19848" s="136"/>
      <c r="O19848" s="136"/>
      <c r="T19848" s="136"/>
      <c r="W19848" s="136"/>
      <c r="Z19848" s="136"/>
      <c r="AC19848" s="136"/>
    </row>
    <row r="19849" spans="2:29">
      <c r="B19849" s="136"/>
      <c r="E19849" s="136"/>
      <c r="H19849" s="136"/>
      <c r="K19849" s="136"/>
      <c r="O19849" s="136"/>
      <c r="T19849" s="136"/>
      <c r="W19849" s="136"/>
      <c r="Z19849" s="136"/>
      <c r="AC19849" s="136"/>
    </row>
    <row r="19850" spans="2:29">
      <c r="B19850" s="136"/>
      <c r="E19850" s="136"/>
      <c r="H19850" s="136"/>
      <c r="K19850" s="136"/>
      <c r="O19850" s="136"/>
      <c r="T19850" s="136"/>
      <c r="W19850" s="136"/>
      <c r="Z19850" s="136"/>
      <c r="AC19850" s="136"/>
    </row>
    <row r="19851" spans="2:29">
      <c r="B19851" s="136"/>
      <c r="E19851" s="136"/>
      <c r="H19851" s="136"/>
      <c r="K19851" s="136"/>
      <c r="O19851" s="136"/>
      <c r="T19851" s="136"/>
      <c r="W19851" s="136"/>
      <c r="Z19851" s="136"/>
      <c r="AC19851" s="136"/>
    </row>
    <row r="19852" spans="2:29">
      <c r="B19852" s="136"/>
      <c r="E19852" s="136"/>
      <c r="H19852" s="136"/>
      <c r="K19852" s="136"/>
      <c r="O19852" s="136"/>
      <c r="T19852" s="136"/>
      <c r="W19852" s="136"/>
      <c r="Z19852" s="136"/>
      <c r="AC19852" s="136"/>
    </row>
    <row r="19853" spans="2:29">
      <c r="B19853" s="136"/>
      <c r="E19853" s="136"/>
      <c r="H19853" s="136"/>
      <c r="K19853" s="136"/>
      <c r="O19853" s="136"/>
      <c r="T19853" s="136"/>
      <c r="W19853" s="136"/>
      <c r="Z19853" s="136"/>
      <c r="AC19853" s="136"/>
    </row>
    <row r="19854" spans="2:29">
      <c r="B19854" s="136"/>
      <c r="E19854" s="136"/>
      <c r="H19854" s="136"/>
      <c r="K19854" s="136"/>
      <c r="O19854" s="136"/>
      <c r="T19854" s="136"/>
      <c r="W19854" s="136"/>
      <c r="Z19854" s="136"/>
      <c r="AC19854" s="136"/>
    </row>
    <row r="19855" spans="2:29">
      <c r="B19855" s="136"/>
      <c r="E19855" s="136"/>
      <c r="H19855" s="136"/>
      <c r="K19855" s="136"/>
      <c r="O19855" s="136"/>
      <c r="T19855" s="136"/>
      <c r="W19855" s="136"/>
      <c r="Z19855" s="136"/>
      <c r="AC19855" s="136"/>
    </row>
    <row r="19856" spans="2:29">
      <c r="B19856" s="136"/>
      <c r="E19856" s="136"/>
      <c r="H19856" s="136"/>
      <c r="K19856" s="136"/>
      <c r="O19856" s="136"/>
      <c r="T19856" s="136"/>
      <c r="W19856" s="136"/>
      <c r="Z19856" s="136"/>
      <c r="AC19856" s="136"/>
    </row>
    <row r="19857" spans="2:29">
      <c r="B19857" s="136"/>
      <c r="E19857" s="136"/>
      <c r="H19857" s="136"/>
      <c r="K19857" s="136"/>
      <c r="O19857" s="136"/>
      <c r="T19857" s="136"/>
      <c r="W19857" s="136"/>
      <c r="Z19857" s="136"/>
      <c r="AC19857" s="136"/>
    </row>
    <row r="19858" spans="2:29">
      <c r="B19858" s="136"/>
      <c r="E19858" s="136"/>
      <c r="H19858" s="136"/>
      <c r="K19858" s="136"/>
      <c r="O19858" s="136"/>
      <c r="T19858" s="136"/>
      <c r="W19858" s="136"/>
      <c r="Z19858" s="136"/>
      <c r="AC19858" s="136"/>
    </row>
    <row r="19859" spans="2:29">
      <c r="B19859" s="136"/>
      <c r="E19859" s="136"/>
      <c r="H19859" s="136"/>
      <c r="K19859" s="136"/>
      <c r="O19859" s="136"/>
      <c r="T19859" s="136"/>
      <c r="W19859" s="136"/>
      <c r="Z19859" s="136"/>
      <c r="AC19859" s="136"/>
    </row>
    <row r="19860" spans="2:29">
      <c r="B19860" s="136"/>
      <c r="E19860" s="136"/>
      <c r="H19860" s="136"/>
      <c r="K19860" s="136"/>
      <c r="O19860" s="136"/>
      <c r="T19860" s="136"/>
      <c r="W19860" s="136"/>
      <c r="Z19860" s="136"/>
      <c r="AC19860" s="136"/>
    </row>
    <row r="19861" spans="2:29">
      <c r="B19861" s="136"/>
      <c r="E19861" s="136"/>
      <c r="H19861" s="136"/>
      <c r="K19861" s="136"/>
      <c r="O19861" s="136"/>
      <c r="T19861" s="136"/>
      <c r="W19861" s="136"/>
      <c r="Z19861" s="136"/>
      <c r="AC19861" s="136"/>
    </row>
    <row r="19862" spans="2:29">
      <c r="B19862" s="136"/>
      <c r="E19862" s="136"/>
      <c r="H19862" s="136"/>
      <c r="K19862" s="136"/>
      <c r="O19862" s="136"/>
      <c r="T19862" s="136"/>
      <c r="W19862" s="136"/>
      <c r="Z19862" s="136"/>
      <c r="AC19862" s="136"/>
    </row>
    <row r="19863" spans="2:29">
      <c r="B19863" s="136"/>
      <c r="E19863" s="136"/>
      <c r="H19863" s="136"/>
      <c r="K19863" s="136"/>
      <c r="O19863" s="136"/>
      <c r="T19863" s="136"/>
      <c r="W19863" s="136"/>
      <c r="Z19863" s="136"/>
      <c r="AC19863" s="136"/>
    </row>
    <row r="19864" spans="2:29">
      <c r="B19864" s="136"/>
      <c r="E19864" s="136"/>
      <c r="H19864" s="136"/>
      <c r="K19864" s="136"/>
      <c r="O19864" s="136"/>
      <c r="T19864" s="136"/>
      <c r="W19864" s="136"/>
      <c r="Z19864" s="136"/>
      <c r="AC19864" s="136"/>
    </row>
    <row r="19865" spans="2:29">
      <c r="B19865" s="136"/>
      <c r="E19865" s="136"/>
      <c r="H19865" s="136"/>
      <c r="K19865" s="136"/>
      <c r="O19865" s="136"/>
      <c r="T19865" s="136"/>
      <c r="W19865" s="136"/>
      <c r="Z19865" s="136"/>
      <c r="AC19865" s="136"/>
    </row>
    <row r="19866" spans="2:29">
      <c r="B19866" s="136"/>
      <c r="E19866" s="136"/>
      <c r="H19866" s="136"/>
      <c r="K19866" s="136"/>
      <c r="O19866" s="136"/>
      <c r="T19866" s="136"/>
      <c r="W19866" s="136"/>
      <c r="Z19866" s="136"/>
      <c r="AC19866" s="136"/>
    </row>
    <row r="19867" spans="2:29">
      <c r="B19867" s="136"/>
      <c r="E19867" s="136"/>
      <c r="H19867" s="136"/>
      <c r="K19867" s="136"/>
      <c r="O19867" s="136"/>
      <c r="T19867" s="136"/>
      <c r="W19867" s="136"/>
      <c r="Z19867" s="136"/>
      <c r="AC19867" s="136"/>
    </row>
    <row r="19868" spans="2:29">
      <c r="B19868" s="136"/>
      <c r="E19868" s="136"/>
      <c r="H19868" s="136"/>
      <c r="K19868" s="136"/>
      <c r="O19868" s="136"/>
      <c r="T19868" s="136"/>
      <c r="W19868" s="136"/>
      <c r="Z19868" s="136"/>
      <c r="AC19868" s="136"/>
    </row>
    <row r="19869" spans="2:29">
      <c r="B19869" s="136"/>
      <c r="E19869" s="136"/>
      <c r="H19869" s="136"/>
      <c r="K19869" s="136"/>
      <c r="O19869" s="136"/>
      <c r="T19869" s="136"/>
      <c r="W19869" s="136"/>
      <c r="Z19869" s="136"/>
      <c r="AC19869" s="136"/>
    </row>
    <row r="19870" spans="2:29">
      <c r="B19870" s="136"/>
      <c r="E19870" s="136"/>
      <c r="H19870" s="136"/>
      <c r="K19870" s="136"/>
      <c r="O19870" s="136"/>
      <c r="T19870" s="136"/>
      <c r="W19870" s="136"/>
      <c r="Z19870" s="136"/>
      <c r="AC19870" s="136"/>
    </row>
    <row r="19871" spans="2:29">
      <c r="B19871" s="136"/>
      <c r="E19871" s="136"/>
      <c r="H19871" s="136"/>
      <c r="K19871" s="136"/>
      <c r="O19871" s="136"/>
      <c r="T19871" s="136"/>
      <c r="W19871" s="136"/>
      <c r="Z19871" s="136"/>
      <c r="AC19871" s="136"/>
    </row>
    <row r="19872" spans="2:29">
      <c r="B19872" s="136"/>
      <c r="E19872" s="136"/>
      <c r="H19872" s="136"/>
      <c r="K19872" s="136"/>
      <c r="O19872" s="136"/>
      <c r="T19872" s="136"/>
      <c r="W19872" s="136"/>
      <c r="Z19872" s="136"/>
      <c r="AC19872" s="136"/>
    </row>
    <row r="19873" spans="2:29">
      <c r="B19873" s="136"/>
      <c r="E19873" s="136"/>
      <c r="H19873" s="136"/>
      <c r="K19873" s="136"/>
      <c r="O19873" s="136"/>
      <c r="T19873" s="136"/>
      <c r="W19873" s="136"/>
      <c r="Z19873" s="136"/>
      <c r="AC19873" s="136"/>
    </row>
    <row r="19874" spans="2:29">
      <c r="B19874" s="136"/>
      <c r="E19874" s="136"/>
      <c r="H19874" s="136"/>
      <c r="K19874" s="136"/>
      <c r="O19874" s="136"/>
      <c r="T19874" s="136"/>
      <c r="W19874" s="136"/>
      <c r="Z19874" s="136"/>
      <c r="AC19874" s="136"/>
    </row>
    <row r="19875" spans="2:29">
      <c r="B19875" s="136"/>
      <c r="E19875" s="136"/>
      <c r="H19875" s="136"/>
      <c r="K19875" s="136"/>
      <c r="O19875" s="136"/>
      <c r="T19875" s="136"/>
      <c r="W19875" s="136"/>
      <c r="Z19875" s="136"/>
      <c r="AC19875" s="136"/>
    </row>
    <row r="19876" spans="2:29">
      <c r="B19876" s="136"/>
      <c r="E19876" s="136"/>
      <c r="H19876" s="136"/>
      <c r="K19876" s="136"/>
      <c r="O19876" s="136"/>
      <c r="T19876" s="136"/>
      <c r="W19876" s="136"/>
      <c r="Z19876" s="136"/>
      <c r="AC19876" s="136"/>
    </row>
    <row r="19877" spans="2:29">
      <c r="B19877" s="136"/>
      <c r="E19877" s="136"/>
      <c r="H19877" s="136"/>
      <c r="K19877" s="136"/>
      <c r="O19877" s="136"/>
      <c r="T19877" s="136"/>
      <c r="W19877" s="136"/>
      <c r="Z19877" s="136"/>
      <c r="AC19877" s="136"/>
    </row>
    <row r="19878" spans="2:29">
      <c r="B19878" s="136"/>
      <c r="E19878" s="136"/>
      <c r="H19878" s="136"/>
      <c r="K19878" s="136"/>
      <c r="O19878" s="136"/>
      <c r="T19878" s="136"/>
      <c r="W19878" s="136"/>
      <c r="Z19878" s="136"/>
      <c r="AC19878" s="136"/>
    </row>
    <row r="19879" spans="2:29">
      <c r="B19879" s="136"/>
      <c r="E19879" s="136"/>
      <c r="H19879" s="136"/>
      <c r="K19879" s="136"/>
      <c r="O19879" s="136"/>
      <c r="T19879" s="136"/>
      <c r="W19879" s="136"/>
      <c r="Z19879" s="136"/>
      <c r="AC19879" s="136"/>
    </row>
    <row r="19880" spans="2:29">
      <c r="B19880" s="136"/>
      <c r="E19880" s="136"/>
      <c r="H19880" s="136"/>
      <c r="K19880" s="136"/>
      <c r="O19880" s="136"/>
      <c r="T19880" s="136"/>
      <c r="W19880" s="136"/>
      <c r="Z19880" s="136"/>
      <c r="AC19880" s="136"/>
    </row>
    <row r="19881" spans="2:29">
      <c r="B19881" s="136"/>
      <c r="E19881" s="136"/>
      <c r="H19881" s="136"/>
      <c r="K19881" s="136"/>
      <c r="O19881" s="136"/>
      <c r="T19881" s="136"/>
      <c r="W19881" s="136"/>
      <c r="Z19881" s="136"/>
      <c r="AC19881" s="136"/>
    </row>
    <row r="19882" spans="2:29">
      <c r="B19882" s="136"/>
      <c r="E19882" s="136"/>
      <c r="H19882" s="136"/>
      <c r="K19882" s="136"/>
      <c r="O19882" s="136"/>
      <c r="T19882" s="136"/>
      <c r="W19882" s="136"/>
      <c r="Z19882" s="136"/>
      <c r="AC19882" s="136"/>
    </row>
    <row r="19883" spans="2:29">
      <c r="B19883" s="136"/>
      <c r="E19883" s="136"/>
      <c r="H19883" s="136"/>
      <c r="K19883" s="136"/>
      <c r="O19883" s="136"/>
      <c r="T19883" s="136"/>
      <c r="W19883" s="136"/>
      <c r="Z19883" s="136"/>
      <c r="AC19883" s="136"/>
    </row>
    <row r="19884" spans="2:29">
      <c r="B19884" s="136"/>
      <c r="E19884" s="136"/>
      <c r="H19884" s="136"/>
      <c r="K19884" s="136"/>
      <c r="O19884" s="136"/>
      <c r="T19884" s="136"/>
      <c r="W19884" s="136"/>
      <c r="Z19884" s="136"/>
      <c r="AC19884" s="136"/>
    </row>
    <row r="19885" spans="2:29">
      <c r="B19885" s="136"/>
      <c r="E19885" s="136"/>
      <c r="H19885" s="136"/>
      <c r="K19885" s="136"/>
      <c r="O19885" s="136"/>
      <c r="T19885" s="136"/>
      <c r="W19885" s="136"/>
      <c r="Z19885" s="136"/>
      <c r="AC19885" s="136"/>
    </row>
    <row r="19886" spans="2:29">
      <c r="B19886" s="136"/>
      <c r="E19886" s="136"/>
      <c r="H19886" s="136"/>
      <c r="K19886" s="136"/>
      <c r="O19886" s="136"/>
      <c r="T19886" s="136"/>
      <c r="W19886" s="136"/>
      <c r="Z19886" s="136"/>
      <c r="AC19886" s="136"/>
    </row>
    <row r="19887" spans="2:29">
      <c r="B19887" s="136"/>
      <c r="E19887" s="136"/>
      <c r="H19887" s="136"/>
      <c r="K19887" s="136"/>
      <c r="O19887" s="136"/>
      <c r="T19887" s="136"/>
      <c r="W19887" s="136"/>
      <c r="Z19887" s="136"/>
      <c r="AC19887" s="136"/>
    </row>
    <row r="19888" spans="2:29">
      <c r="B19888" s="136"/>
      <c r="E19888" s="136"/>
      <c r="H19888" s="136"/>
      <c r="K19888" s="136"/>
      <c r="O19888" s="136"/>
      <c r="T19888" s="136"/>
      <c r="W19888" s="136"/>
      <c r="Z19888" s="136"/>
      <c r="AC19888" s="136"/>
    </row>
    <row r="19889" spans="2:29">
      <c r="B19889" s="136"/>
      <c r="E19889" s="136"/>
      <c r="H19889" s="136"/>
      <c r="K19889" s="136"/>
      <c r="O19889" s="136"/>
      <c r="T19889" s="136"/>
      <c r="W19889" s="136"/>
      <c r="Z19889" s="136"/>
      <c r="AC19889" s="136"/>
    </row>
    <row r="19890" spans="2:29">
      <c r="B19890" s="136"/>
      <c r="E19890" s="136"/>
      <c r="H19890" s="136"/>
      <c r="K19890" s="136"/>
      <c r="O19890" s="136"/>
      <c r="T19890" s="136"/>
      <c r="W19890" s="136"/>
      <c r="Z19890" s="136"/>
      <c r="AC19890" s="136"/>
    </row>
    <row r="19891" spans="2:29">
      <c r="B19891" s="136"/>
      <c r="E19891" s="136"/>
      <c r="H19891" s="136"/>
      <c r="K19891" s="136"/>
      <c r="O19891" s="136"/>
      <c r="T19891" s="136"/>
      <c r="W19891" s="136"/>
      <c r="Z19891" s="136"/>
      <c r="AC19891" s="136"/>
    </row>
    <row r="19892" spans="2:29">
      <c r="B19892" s="136"/>
      <c r="E19892" s="136"/>
      <c r="H19892" s="136"/>
      <c r="K19892" s="136"/>
      <c r="O19892" s="136"/>
      <c r="T19892" s="136"/>
      <c r="W19892" s="136"/>
      <c r="Z19892" s="136"/>
      <c r="AC19892" s="136"/>
    </row>
    <row r="19893" spans="2:29">
      <c r="B19893" s="136"/>
      <c r="E19893" s="136"/>
      <c r="H19893" s="136"/>
      <c r="K19893" s="136"/>
      <c r="O19893" s="136"/>
      <c r="T19893" s="136"/>
      <c r="W19893" s="136"/>
      <c r="Z19893" s="136"/>
      <c r="AC19893" s="136"/>
    </row>
    <row r="19894" spans="2:29">
      <c r="B19894" s="136"/>
      <c r="E19894" s="136"/>
      <c r="H19894" s="136"/>
      <c r="K19894" s="136"/>
      <c r="O19894" s="136"/>
      <c r="T19894" s="136"/>
      <c r="W19894" s="136"/>
      <c r="Z19894" s="136"/>
      <c r="AC19894" s="136"/>
    </row>
    <row r="19895" spans="2:29">
      <c r="B19895" s="136"/>
      <c r="E19895" s="136"/>
      <c r="H19895" s="136"/>
      <c r="K19895" s="136"/>
      <c r="O19895" s="136"/>
      <c r="T19895" s="136"/>
      <c r="W19895" s="136"/>
      <c r="Z19895" s="136"/>
      <c r="AC19895" s="136"/>
    </row>
    <row r="19896" spans="2:29">
      <c r="B19896" s="136"/>
      <c r="E19896" s="136"/>
      <c r="H19896" s="136"/>
      <c r="K19896" s="136"/>
      <c r="O19896" s="136"/>
      <c r="T19896" s="136"/>
      <c r="W19896" s="136"/>
      <c r="Z19896" s="136"/>
      <c r="AC19896" s="136"/>
    </row>
    <row r="19897" spans="2:29">
      <c r="B19897" s="136"/>
      <c r="E19897" s="136"/>
      <c r="H19897" s="136"/>
      <c r="K19897" s="136"/>
      <c r="O19897" s="136"/>
      <c r="T19897" s="136"/>
      <c r="W19897" s="136"/>
      <c r="Z19897" s="136"/>
      <c r="AC19897" s="136"/>
    </row>
    <row r="19898" spans="2:29">
      <c r="B19898" s="136"/>
      <c r="E19898" s="136"/>
      <c r="H19898" s="136"/>
      <c r="K19898" s="136"/>
      <c r="O19898" s="136"/>
      <c r="T19898" s="136"/>
      <c r="W19898" s="136"/>
      <c r="Z19898" s="136"/>
      <c r="AC19898" s="136"/>
    </row>
    <row r="19899" spans="2:29">
      <c r="B19899" s="136"/>
      <c r="E19899" s="136"/>
      <c r="H19899" s="136"/>
      <c r="K19899" s="136"/>
      <c r="O19899" s="136"/>
      <c r="T19899" s="136"/>
      <c r="W19899" s="136"/>
      <c r="Z19899" s="136"/>
      <c r="AC19899" s="136"/>
    </row>
    <row r="19900" spans="2:29">
      <c r="B19900" s="136"/>
      <c r="E19900" s="136"/>
      <c r="H19900" s="136"/>
      <c r="K19900" s="136"/>
      <c r="O19900" s="136"/>
      <c r="T19900" s="136"/>
      <c r="W19900" s="136"/>
      <c r="Z19900" s="136"/>
      <c r="AC19900" s="136"/>
    </row>
    <row r="19901" spans="2:29">
      <c r="B19901" s="136"/>
      <c r="E19901" s="136"/>
      <c r="H19901" s="136"/>
      <c r="K19901" s="136"/>
      <c r="O19901" s="136"/>
      <c r="T19901" s="136"/>
      <c r="W19901" s="136"/>
      <c r="Z19901" s="136"/>
      <c r="AC19901" s="136"/>
    </row>
    <row r="19902" spans="2:29">
      <c r="B19902" s="136"/>
      <c r="E19902" s="136"/>
      <c r="H19902" s="136"/>
      <c r="K19902" s="136"/>
      <c r="O19902" s="136"/>
      <c r="T19902" s="136"/>
      <c r="W19902" s="136"/>
      <c r="Z19902" s="136"/>
      <c r="AC19902" s="136"/>
    </row>
    <row r="19903" spans="2:29">
      <c r="B19903" s="136"/>
      <c r="E19903" s="136"/>
      <c r="H19903" s="136"/>
      <c r="K19903" s="136"/>
      <c r="O19903" s="136"/>
      <c r="T19903" s="136"/>
      <c r="W19903" s="136"/>
      <c r="Z19903" s="136"/>
      <c r="AC19903" s="136"/>
    </row>
    <row r="19904" spans="2:29">
      <c r="B19904" s="136"/>
      <c r="E19904" s="136"/>
      <c r="H19904" s="136"/>
      <c r="K19904" s="136"/>
      <c r="O19904" s="136"/>
      <c r="T19904" s="136"/>
      <c r="W19904" s="136"/>
      <c r="Z19904" s="136"/>
      <c r="AC19904" s="136"/>
    </row>
    <row r="19905" spans="2:29">
      <c r="B19905" s="136"/>
      <c r="E19905" s="136"/>
      <c r="H19905" s="136"/>
      <c r="K19905" s="136"/>
      <c r="O19905" s="136"/>
      <c r="T19905" s="136"/>
      <c r="W19905" s="136"/>
      <c r="Z19905" s="136"/>
      <c r="AC19905" s="136"/>
    </row>
    <row r="19906" spans="2:29">
      <c r="B19906" s="136"/>
      <c r="E19906" s="136"/>
      <c r="H19906" s="136"/>
      <c r="K19906" s="136"/>
      <c r="O19906" s="136"/>
      <c r="T19906" s="136"/>
      <c r="W19906" s="136"/>
      <c r="Z19906" s="136"/>
      <c r="AC19906" s="136"/>
    </row>
    <row r="19907" spans="2:29">
      <c r="B19907" s="136"/>
      <c r="E19907" s="136"/>
      <c r="H19907" s="136"/>
      <c r="K19907" s="136"/>
      <c r="O19907" s="136"/>
      <c r="T19907" s="136"/>
      <c r="W19907" s="136"/>
      <c r="Z19907" s="136"/>
      <c r="AC19907" s="136"/>
    </row>
    <row r="19908" spans="2:29">
      <c r="B19908" s="136"/>
      <c r="E19908" s="136"/>
      <c r="H19908" s="136"/>
      <c r="K19908" s="136"/>
      <c r="O19908" s="136"/>
      <c r="T19908" s="136"/>
      <c r="W19908" s="136"/>
      <c r="Z19908" s="136"/>
      <c r="AC19908" s="136"/>
    </row>
    <row r="19909" spans="2:29">
      <c r="B19909" s="136"/>
      <c r="E19909" s="136"/>
      <c r="H19909" s="136"/>
      <c r="K19909" s="136"/>
      <c r="O19909" s="136"/>
      <c r="T19909" s="136"/>
      <c r="W19909" s="136"/>
      <c r="Z19909" s="136"/>
      <c r="AC19909" s="136"/>
    </row>
    <row r="19910" spans="2:29">
      <c r="B19910" s="136"/>
      <c r="E19910" s="136"/>
      <c r="H19910" s="136"/>
      <c r="K19910" s="136"/>
      <c r="O19910" s="136"/>
      <c r="T19910" s="136"/>
      <c r="W19910" s="136"/>
      <c r="Z19910" s="136"/>
      <c r="AC19910" s="136"/>
    </row>
    <row r="19911" spans="2:29">
      <c r="B19911" s="136"/>
      <c r="E19911" s="136"/>
      <c r="H19911" s="136"/>
      <c r="K19911" s="136"/>
      <c r="O19911" s="136"/>
      <c r="T19911" s="136"/>
      <c r="W19911" s="136"/>
      <c r="Z19911" s="136"/>
      <c r="AC19911" s="136"/>
    </row>
    <row r="19912" spans="2:29">
      <c r="B19912" s="136"/>
      <c r="E19912" s="136"/>
      <c r="H19912" s="136"/>
      <c r="K19912" s="136"/>
      <c r="O19912" s="136"/>
      <c r="T19912" s="136"/>
      <c r="W19912" s="136"/>
      <c r="Z19912" s="136"/>
      <c r="AC19912" s="136"/>
    </row>
    <row r="19913" spans="2:29">
      <c r="B19913" s="136"/>
      <c r="E19913" s="136"/>
      <c r="H19913" s="136"/>
      <c r="K19913" s="136"/>
      <c r="O19913" s="136"/>
      <c r="T19913" s="136"/>
      <c r="W19913" s="136"/>
      <c r="Z19913" s="136"/>
      <c r="AC19913" s="136"/>
    </row>
    <row r="19914" spans="2:29">
      <c r="B19914" s="136"/>
      <c r="E19914" s="136"/>
      <c r="H19914" s="136"/>
      <c r="K19914" s="136"/>
      <c r="O19914" s="136"/>
      <c r="T19914" s="136"/>
      <c r="W19914" s="136"/>
      <c r="Z19914" s="136"/>
      <c r="AC19914" s="136"/>
    </row>
    <row r="19915" spans="2:29">
      <c r="B19915" s="136"/>
      <c r="E19915" s="136"/>
      <c r="H19915" s="136"/>
      <c r="K19915" s="136"/>
      <c r="O19915" s="136"/>
      <c r="T19915" s="136"/>
      <c r="W19915" s="136"/>
      <c r="Z19915" s="136"/>
      <c r="AC19915" s="136"/>
    </row>
    <row r="19916" spans="2:29">
      <c r="B19916" s="136"/>
      <c r="E19916" s="136"/>
      <c r="H19916" s="136"/>
      <c r="K19916" s="136"/>
      <c r="O19916" s="136"/>
      <c r="T19916" s="136"/>
      <c r="W19916" s="136"/>
      <c r="Z19916" s="136"/>
      <c r="AC19916" s="136"/>
    </row>
    <row r="19917" spans="2:29">
      <c r="B19917" s="136"/>
      <c r="E19917" s="136"/>
      <c r="H19917" s="136"/>
      <c r="K19917" s="136"/>
      <c r="O19917" s="136"/>
      <c r="T19917" s="136"/>
      <c r="W19917" s="136"/>
      <c r="Z19917" s="136"/>
      <c r="AC19917" s="136"/>
    </row>
    <row r="19918" spans="2:29">
      <c r="B19918" s="136"/>
      <c r="E19918" s="136"/>
      <c r="H19918" s="136"/>
      <c r="K19918" s="136"/>
      <c r="O19918" s="136"/>
      <c r="T19918" s="136"/>
      <c r="W19918" s="136"/>
      <c r="Z19918" s="136"/>
      <c r="AC19918" s="136"/>
    </row>
    <row r="19919" spans="2:29">
      <c r="B19919" s="136"/>
      <c r="E19919" s="136"/>
      <c r="H19919" s="136"/>
      <c r="K19919" s="136"/>
      <c r="O19919" s="136"/>
      <c r="T19919" s="136"/>
      <c r="W19919" s="136"/>
      <c r="Z19919" s="136"/>
      <c r="AC19919" s="136"/>
    </row>
    <row r="19920" spans="2:29">
      <c r="B19920" s="136"/>
      <c r="E19920" s="136"/>
      <c r="H19920" s="136"/>
      <c r="K19920" s="136"/>
      <c r="O19920" s="136"/>
      <c r="T19920" s="136"/>
      <c r="W19920" s="136"/>
      <c r="Z19920" s="136"/>
      <c r="AC19920" s="136"/>
    </row>
    <row r="19921" spans="2:29">
      <c r="B19921" s="136"/>
      <c r="E19921" s="136"/>
      <c r="H19921" s="136"/>
      <c r="K19921" s="136"/>
      <c r="O19921" s="136"/>
      <c r="T19921" s="136"/>
      <c r="W19921" s="136"/>
      <c r="Z19921" s="136"/>
      <c r="AC19921" s="136"/>
    </row>
    <row r="19922" spans="2:29">
      <c r="B19922" s="136"/>
      <c r="E19922" s="136"/>
      <c r="H19922" s="136"/>
      <c r="K19922" s="136"/>
      <c r="O19922" s="136"/>
      <c r="T19922" s="136"/>
      <c r="W19922" s="136"/>
      <c r="Z19922" s="136"/>
      <c r="AC19922" s="136"/>
    </row>
    <row r="19923" spans="2:29">
      <c r="B19923" s="136"/>
      <c r="E19923" s="136"/>
      <c r="H19923" s="136"/>
      <c r="K19923" s="136"/>
      <c r="O19923" s="136"/>
      <c r="T19923" s="136"/>
      <c r="W19923" s="136"/>
      <c r="Z19923" s="136"/>
      <c r="AC19923" s="136"/>
    </row>
    <row r="19924" spans="2:29">
      <c r="B19924" s="136"/>
      <c r="E19924" s="136"/>
      <c r="H19924" s="136"/>
      <c r="K19924" s="136"/>
      <c r="O19924" s="136"/>
      <c r="T19924" s="136"/>
      <c r="W19924" s="136"/>
      <c r="Z19924" s="136"/>
      <c r="AC19924" s="136"/>
    </row>
    <row r="19925" spans="2:29">
      <c r="B19925" s="136"/>
      <c r="E19925" s="136"/>
      <c r="H19925" s="136"/>
      <c r="K19925" s="136"/>
      <c r="O19925" s="136"/>
      <c r="T19925" s="136"/>
      <c r="W19925" s="136"/>
      <c r="Z19925" s="136"/>
      <c r="AC19925" s="136"/>
    </row>
    <row r="19926" spans="2:29">
      <c r="B19926" s="136"/>
      <c r="E19926" s="136"/>
      <c r="H19926" s="136"/>
      <c r="K19926" s="136"/>
      <c r="O19926" s="136"/>
      <c r="T19926" s="136"/>
      <c r="W19926" s="136"/>
      <c r="Z19926" s="136"/>
      <c r="AC19926" s="136"/>
    </row>
    <row r="19927" spans="2:29">
      <c r="B19927" s="136"/>
      <c r="E19927" s="136"/>
      <c r="H19927" s="136"/>
      <c r="K19927" s="136"/>
      <c r="O19927" s="136"/>
      <c r="T19927" s="136"/>
      <c r="W19927" s="136"/>
      <c r="Z19927" s="136"/>
      <c r="AC19927" s="136"/>
    </row>
    <row r="19928" spans="2:29">
      <c r="B19928" s="136"/>
      <c r="E19928" s="136"/>
      <c r="H19928" s="136"/>
      <c r="K19928" s="136"/>
      <c r="O19928" s="136"/>
      <c r="T19928" s="136"/>
      <c r="W19928" s="136"/>
      <c r="Z19928" s="136"/>
      <c r="AC19928" s="136"/>
    </row>
    <row r="19929" spans="2:29">
      <c r="B19929" s="136"/>
      <c r="E19929" s="136"/>
      <c r="H19929" s="136"/>
      <c r="K19929" s="136"/>
      <c r="O19929" s="136"/>
      <c r="T19929" s="136"/>
      <c r="W19929" s="136"/>
      <c r="Z19929" s="136"/>
      <c r="AC19929" s="136"/>
    </row>
    <row r="19930" spans="2:29">
      <c r="B19930" s="136"/>
      <c r="E19930" s="136"/>
      <c r="H19930" s="136"/>
      <c r="K19930" s="136"/>
      <c r="O19930" s="136"/>
      <c r="T19930" s="136"/>
      <c r="W19930" s="136"/>
      <c r="Z19930" s="136"/>
      <c r="AC19930" s="136"/>
    </row>
    <row r="19931" spans="2:29">
      <c r="B19931" s="136"/>
      <c r="E19931" s="136"/>
      <c r="H19931" s="136"/>
      <c r="K19931" s="136"/>
      <c r="O19931" s="136"/>
      <c r="T19931" s="136"/>
      <c r="W19931" s="136"/>
      <c r="Z19931" s="136"/>
      <c r="AC19931" s="136"/>
    </row>
    <row r="19932" spans="2:29">
      <c r="B19932" s="136"/>
      <c r="E19932" s="136"/>
      <c r="H19932" s="136"/>
      <c r="K19932" s="136"/>
      <c r="O19932" s="136"/>
      <c r="T19932" s="136"/>
      <c r="W19932" s="136"/>
      <c r="Z19932" s="136"/>
      <c r="AC19932" s="136"/>
    </row>
    <row r="19933" spans="2:29">
      <c r="B19933" s="136"/>
      <c r="E19933" s="136"/>
      <c r="H19933" s="136"/>
      <c r="K19933" s="136"/>
      <c r="O19933" s="136"/>
      <c r="T19933" s="136"/>
      <c r="W19933" s="136"/>
      <c r="Z19933" s="136"/>
      <c r="AC19933" s="136"/>
    </row>
    <row r="19934" spans="2:29">
      <c r="B19934" s="136"/>
      <c r="E19934" s="136"/>
      <c r="H19934" s="136"/>
      <c r="K19934" s="136"/>
      <c r="O19934" s="136"/>
      <c r="T19934" s="136"/>
      <c r="W19934" s="136"/>
      <c r="Z19934" s="136"/>
      <c r="AC19934" s="136"/>
    </row>
    <row r="19935" spans="2:29">
      <c r="B19935" s="136"/>
      <c r="E19935" s="136"/>
      <c r="H19935" s="136"/>
      <c r="K19935" s="136"/>
      <c r="O19935" s="136"/>
      <c r="T19935" s="136"/>
      <c r="W19935" s="136"/>
      <c r="Z19935" s="136"/>
      <c r="AC19935" s="136"/>
    </row>
    <row r="19936" spans="2:29">
      <c r="B19936" s="136"/>
      <c r="E19936" s="136"/>
      <c r="H19936" s="136"/>
      <c r="K19936" s="136"/>
      <c r="O19936" s="136"/>
      <c r="T19936" s="136"/>
      <c r="W19936" s="136"/>
      <c r="Z19936" s="136"/>
      <c r="AC19936" s="136"/>
    </row>
    <row r="19937" spans="2:29">
      <c r="B19937" s="136"/>
      <c r="E19937" s="136"/>
      <c r="H19937" s="136"/>
      <c r="K19937" s="136"/>
      <c r="O19937" s="136"/>
      <c r="T19937" s="136"/>
      <c r="W19937" s="136"/>
      <c r="Z19937" s="136"/>
      <c r="AC19937" s="136"/>
    </row>
    <row r="19938" spans="2:29">
      <c r="B19938" s="136"/>
      <c r="E19938" s="136"/>
      <c r="H19938" s="136"/>
      <c r="K19938" s="136"/>
      <c r="O19938" s="136"/>
      <c r="T19938" s="136"/>
      <c r="W19938" s="136"/>
      <c r="Z19938" s="136"/>
      <c r="AC19938" s="136"/>
    </row>
    <row r="19939" spans="2:29">
      <c r="B19939" s="136"/>
      <c r="E19939" s="136"/>
      <c r="H19939" s="136"/>
      <c r="K19939" s="136"/>
      <c r="O19939" s="136"/>
      <c r="T19939" s="136"/>
      <c r="W19939" s="136"/>
      <c r="Z19939" s="136"/>
      <c r="AC19939" s="136"/>
    </row>
    <row r="19940" spans="2:29">
      <c r="B19940" s="136"/>
      <c r="E19940" s="136"/>
      <c r="H19940" s="136"/>
      <c r="K19940" s="136"/>
      <c r="O19940" s="136"/>
      <c r="T19940" s="136"/>
      <c r="W19940" s="136"/>
      <c r="Z19940" s="136"/>
      <c r="AC19940" s="136"/>
    </row>
    <row r="19941" spans="2:29">
      <c r="B19941" s="136"/>
      <c r="E19941" s="136"/>
      <c r="H19941" s="136"/>
      <c r="K19941" s="136"/>
      <c r="O19941" s="136"/>
      <c r="T19941" s="136"/>
      <c r="W19941" s="136"/>
      <c r="Z19941" s="136"/>
      <c r="AC19941" s="136"/>
    </row>
    <row r="19942" spans="2:29">
      <c r="B19942" s="136"/>
      <c r="E19942" s="136"/>
      <c r="H19942" s="136"/>
      <c r="K19942" s="136"/>
      <c r="O19942" s="136"/>
      <c r="T19942" s="136"/>
      <c r="W19942" s="136"/>
      <c r="Z19942" s="136"/>
      <c r="AC19942" s="136"/>
    </row>
    <row r="19943" spans="2:29">
      <c r="B19943" s="136"/>
      <c r="E19943" s="136"/>
      <c r="H19943" s="136"/>
      <c r="K19943" s="136"/>
      <c r="O19943" s="136"/>
      <c r="T19943" s="136"/>
      <c r="W19943" s="136"/>
      <c r="Z19943" s="136"/>
      <c r="AC19943" s="136"/>
    </row>
    <row r="19944" spans="2:29">
      <c r="B19944" s="136"/>
      <c r="E19944" s="136"/>
      <c r="H19944" s="136"/>
      <c r="K19944" s="136"/>
      <c r="O19944" s="136"/>
      <c r="T19944" s="136"/>
      <c r="W19944" s="136"/>
      <c r="Z19944" s="136"/>
      <c r="AC19944" s="136"/>
    </row>
    <row r="19945" spans="2:29">
      <c r="B19945" s="136"/>
      <c r="E19945" s="136"/>
      <c r="H19945" s="136"/>
      <c r="K19945" s="136"/>
      <c r="O19945" s="136"/>
      <c r="T19945" s="136"/>
      <c r="W19945" s="136"/>
      <c r="Z19945" s="136"/>
      <c r="AC19945" s="136"/>
    </row>
    <row r="19946" spans="2:29">
      <c r="B19946" s="136"/>
      <c r="E19946" s="136"/>
      <c r="H19946" s="136"/>
      <c r="K19946" s="136"/>
      <c r="O19946" s="136"/>
      <c r="T19946" s="136"/>
      <c r="W19946" s="136"/>
      <c r="Z19946" s="136"/>
      <c r="AC19946" s="136"/>
    </row>
    <row r="19947" spans="2:29">
      <c r="B19947" s="136"/>
      <c r="E19947" s="136"/>
      <c r="H19947" s="136"/>
      <c r="K19947" s="136"/>
      <c r="O19947" s="136"/>
      <c r="T19947" s="136"/>
      <c r="W19947" s="136"/>
      <c r="Z19947" s="136"/>
      <c r="AC19947" s="136"/>
    </row>
    <row r="19948" spans="2:29">
      <c r="B19948" s="136"/>
      <c r="E19948" s="136"/>
      <c r="H19948" s="136"/>
      <c r="K19948" s="136"/>
      <c r="O19948" s="136"/>
      <c r="T19948" s="136"/>
      <c r="W19948" s="136"/>
      <c r="Z19948" s="136"/>
      <c r="AC19948" s="136"/>
    </row>
    <row r="19949" spans="2:29">
      <c r="B19949" s="136"/>
      <c r="E19949" s="136"/>
      <c r="H19949" s="136"/>
      <c r="K19949" s="136"/>
      <c r="O19949" s="136"/>
      <c r="T19949" s="136"/>
      <c r="W19949" s="136"/>
      <c r="Z19949" s="136"/>
      <c r="AC19949" s="136"/>
    </row>
    <row r="19950" spans="2:29">
      <c r="B19950" s="136"/>
      <c r="E19950" s="136"/>
      <c r="H19950" s="136"/>
      <c r="K19950" s="136"/>
      <c r="O19950" s="136"/>
      <c r="T19950" s="136"/>
      <c r="W19950" s="136"/>
      <c r="Z19950" s="136"/>
      <c r="AC19950" s="136"/>
    </row>
    <row r="19951" spans="2:29">
      <c r="B19951" s="136"/>
      <c r="E19951" s="136"/>
      <c r="H19951" s="136"/>
      <c r="K19951" s="136"/>
      <c r="O19951" s="136"/>
      <c r="T19951" s="136"/>
      <c r="W19951" s="136"/>
      <c r="Z19951" s="136"/>
      <c r="AC19951" s="136"/>
    </row>
    <row r="19952" spans="2:29">
      <c r="B19952" s="136"/>
      <c r="E19952" s="136"/>
      <c r="H19952" s="136"/>
      <c r="K19952" s="136"/>
      <c r="O19952" s="136"/>
      <c r="T19952" s="136"/>
      <c r="W19952" s="136"/>
      <c r="Z19952" s="136"/>
      <c r="AC19952" s="136"/>
    </row>
    <row r="19953" spans="2:29">
      <c r="B19953" s="136"/>
      <c r="E19953" s="136"/>
      <c r="H19953" s="136"/>
      <c r="K19953" s="136"/>
      <c r="O19953" s="136"/>
      <c r="T19953" s="136"/>
      <c r="W19953" s="136"/>
      <c r="Z19953" s="136"/>
      <c r="AC19953" s="136"/>
    </row>
    <row r="19954" spans="2:29">
      <c r="B19954" s="136"/>
      <c r="E19954" s="136"/>
      <c r="H19954" s="136"/>
      <c r="K19954" s="136"/>
      <c r="O19954" s="136"/>
      <c r="T19954" s="136"/>
      <c r="W19954" s="136"/>
      <c r="Z19954" s="136"/>
      <c r="AC19954" s="136"/>
    </row>
    <row r="19955" spans="2:29">
      <c r="B19955" s="136"/>
      <c r="E19955" s="136"/>
      <c r="H19955" s="136"/>
      <c r="K19955" s="136"/>
      <c r="O19955" s="136"/>
      <c r="T19955" s="136"/>
      <c r="W19955" s="136"/>
      <c r="Z19955" s="136"/>
      <c r="AC19955" s="136"/>
    </row>
    <row r="19956" spans="2:29">
      <c r="B19956" s="136"/>
      <c r="E19956" s="136"/>
      <c r="H19956" s="136"/>
      <c r="K19956" s="136"/>
      <c r="O19956" s="136"/>
      <c r="T19956" s="136"/>
      <c r="W19956" s="136"/>
      <c r="Z19956" s="136"/>
      <c r="AC19956" s="136"/>
    </row>
    <row r="19957" spans="2:29">
      <c r="B19957" s="136"/>
      <c r="E19957" s="136"/>
      <c r="H19957" s="136"/>
      <c r="K19957" s="136"/>
      <c r="O19957" s="136"/>
      <c r="T19957" s="136"/>
      <c r="W19957" s="136"/>
      <c r="Z19957" s="136"/>
      <c r="AC19957" s="136"/>
    </row>
    <row r="19958" spans="2:29">
      <c r="B19958" s="136"/>
      <c r="E19958" s="136"/>
      <c r="H19958" s="136"/>
      <c r="K19958" s="136"/>
      <c r="O19958" s="136"/>
      <c r="T19958" s="136"/>
      <c r="W19958" s="136"/>
      <c r="Z19958" s="136"/>
      <c r="AC19958" s="136"/>
    </row>
    <row r="19959" spans="2:29">
      <c r="B19959" s="136"/>
      <c r="E19959" s="136"/>
      <c r="H19959" s="136"/>
      <c r="K19959" s="136"/>
      <c r="O19959" s="136"/>
      <c r="T19959" s="136"/>
      <c r="W19959" s="136"/>
      <c r="Z19959" s="136"/>
      <c r="AC19959" s="136"/>
    </row>
    <row r="19960" spans="2:29">
      <c r="B19960" s="136"/>
      <c r="E19960" s="136"/>
      <c r="H19960" s="136"/>
      <c r="K19960" s="136"/>
      <c r="O19960" s="136"/>
      <c r="T19960" s="136"/>
      <c r="W19960" s="136"/>
      <c r="Z19960" s="136"/>
      <c r="AC19960" s="136"/>
    </row>
    <row r="19961" spans="2:29">
      <c r="B19961" s="136"/>
      <c r="E19961" s="136"/>
      <c r="H19961" s="136"/>
      <c r="K19961" s="136"/>
      <c r="O19961" s="136"/>
      <c r="T19961" s="136"/>
      <c r="W19961" s="136"/>
      <c r="Z19961" s="136"/>
      <c r="AC19961" s="136"/>
    </row>
    <row r="19962" spans="2:29">
      <c r="B19962" s="136"/>
      <c r="E19962" s="136"/>
      <c r="H19962" s="136"/>
      <c r="K19962" s="136"/>
      <c r="O19962" s="136"/>
      <c r="T19962" s="136"/>
      <c r="W19962" s="136"/>
      <c r="Z19962" s="136"/>
      <c r="AC19962" s="136"/>
    </row>
    <row r="19963" spans="2:29">
      <c r="B19963" s="136"/>
      <c r="E19963" s="136"/>
      <c r="H19963" s="136"/>
      <c r="K19963" s="136"/>
      <c r="O19963" s="136"/>
      <c r="T19963" s="136"/>
      <c r="W19963" s="136"/>
      <c r="Z19963" s="136"/>
      <c r="AC19963" s="136"/>
    </row>
    <row r="19964" spans="2:29">
      <c r="B19964" s="136"/>
      <c r="E19964" s="136"/>
      <c r="H19964" s="136"/>
      <c r="K19964" s="136"/>
      <c r="O19964" s="136"/>
      <c r="T19964" s="136"/>
      <c r="W19964" s="136"/>
      <c r="Z19964" s="136"/>
      <c r="AC19964" s="136"/>
    </row>
    <row r="19965" spans="2:29">
      <c r="B19965" s="136"/>
      <c r="E19965" s="136"/>
      <c r="H19965" s="136"/>
      <c r="K19965" s="136"/>
      <c r="O19965" s="136"/>
      <c r="T19965" s="136"/>
      <c r="W19965" s="136"/>
      <c r="Z19965" s="136"/>
      <c r="AC19965" s="136"/>
    </row>
    <row r="19966" spans="2:29">
      <c r="B19966" s="136"/>
      <c r="E19966" s="136"/>
      <c r="H19966" s="136"/>
      <c r="K19966" s="136"/>
      <c r="O19966" s="136"/>
      <c r="T19966" s="136"/>
      <c r="W19966" s="136"/>
      <c r="Z19966" s="136"/>
      <c r="AC19966" s="136"/>
    </row>
    <row r="19967" spans="2:29">
      <c r="B19967" s="136"/>
      <c r="E19967" s="136"/>
      <c r="H19967" s="136"/>
      <c r="K19967" s="136"/>
      <c r="O19967" s="136"/>
      <c r="T19967" s="136"/>
      <c r="W19967" s="136"/>
      <c r="Z19967" s="136"/>
      <c r="AC19967" s="136"/>
    </row>
    <row r="19968" spans="2:29">
      <c r="B19968" s="136"/>
      <c r="E19968" s="136"/>
      <c r="H19968" s="136"/>
      <c r="K19968" s="136"/>
      <c r="O19968" s="136"/>
      <c r="T19968" s="136"/>
      <c r="W19968" s="136"/>
      <c r="Z19968" s="136"/>
      <c r="AC19968" s="136"/>
    </row>
    <row r="19969" spans="2:29">
      <c r="B19969" s="136"/>
      <c r="E19969" s="136"/>
      <c r="H19969" s="136"/>
      <c r="K19969" s="136"/>
      <c r="O19969" s="136"/>
      <c r="T19969" s="136"/>
      <c r="W19969" s="136"/>
      <c r="Z19969" s="136"/>
      <c r="AC19969" s="136"/>
    </row>
    <row r="19970" spans="2:29">
      <c r="B19970" s="136"/>
      <c r="E19970" s="136"/>
      <c r="H19970" s="136"/>
      <c r="K19970" s="136"/>
      <c r="O19970" s="136"/>
      <c r="T19970" s="136"/>
      <c r="W19970" s="136"/>
      <c r="Z19970" s="136"/>
      <c r="AC19970" s="136"/>
    </row>
    <row r="19971" spans="2:29">
      <c r="B19971" s="136"/>
      <c r="E19971" s="136"/>
      <c r="H19971" s="136"/>
      <c r="K19971" s="136"/>
      <c r="O19971" s="136"/>
      <c r="T19971" s="136"/>
      <c r="W19971" s="136"/>
      <c r="Z19971" s="136"/>
      <c r="AC19971" s="136"/>
    </row>
    <row r="19972" spans="2:29">
      <c r="B19972" s="136"/>
      <c r="E19972" s="136"/>
      <c r="H19972" s="136"/>
      <c r="K19972" s="136"/>
      <c r="O19972" s="136"/>
      <c r="T19972" s="136"/>
      <c r="W19972" s="136"/>
      <c r="Z19972" s="136"/>
      <c r="AC19972" s="136"/>
    </row>
    <row r="19973" spans="2:29">
      <c r="B19973" s="136"/>
      <c r="E19973" s="136"/>
      <c r="H19973" s="136"/>
      <c r="K19973" s="136"/>
      <c r="O19973" s="136"/>
      <c r="T19973" s="136"/>
      <c r="W19973" s="136"/>
      <c r="Z19973" s="136"/>
      <c r="AC19973" s="136"/>
    </row>
    <row r="19974" spans="2:29">
      <c r="B19974" s="136"/>
      <c r="E19974" s="136"/>
      <c r="H19974" s="136"/>
      <c r="K19974" s="136"/>
      <c r="O19974" s="136"/>
      <c r="T19974" s="136"/>
      <c r="W19974" s="136"/>
      <c r="Z19974" s="136"/>
      <c r="AC19974" s="136"/>
    </row>
    <row r="19975" spans="2:29">
      <c r="B19975" s="136"/>
      <c r="E19975" s="136"/>
      <c r="H19975" s="136"/>
      <c r="K19975" s="136"/>
      <c r="O19975" s="136"/>
      <c r="T19975" s="136"/>
      <c r="W19975" s="136"/>
      <c r="Z19975" s="136"/>
      <c r="AC19975" s="136"/>
    </row>
    <row r="19976" spans="2:29">
      <c r="B19976" s="136"/>
      <c r="E19976" s="136"/>
      <c r="H19976" s="136"/>
      <c r="K19976" s="136"/>
      <c r="O19976" s="136"/>
      <c r="T19976" s="136"/>
      <c r="W19976" s="136"/>
      <c r="Z19976" s="136"/>
      <c r="AC19976" s="136"/>
    </row>
    <row r="19977" spans="2:29">
      <c r="B19977" s="136"/>
      <c r="E19977" s="136"/>
      <c r="H19977" s="136"/>
      <c r="K19977" s="136"/>
      <c r="O19977" s="136"/>
      <c r="T19977" s="136"/>
      <c r="W19977" s="136"/>
      <c r="Z19977" s="136"/>
      <c r="AC19977" s="136"/>
    </row>
    <row r="19978" spans="2:29">
      <c r="B19978" s="136"/>
      <c r="E19978" s="136"/>
      <c r="H19978" s="136"/>
      <c r="K19978" s="136"/>
      <c r="O19978" s="136"/>
      <c r="T19978" s="136"/>
      <c r="W19978" s="136"/>
      <c r="Z19978" s="136"/>
      <c r="AC19978" s="136"/>
    </row>
    <row r="19979" spans="2:29">
      <c r="B19979" s="136"/>
      <c r="E19979" s="136"/>
      <c r="H19979" s="136"/>
      <c r="K19979" s="136"/>
      <c r="O19979" s="136"/>
      <c r="T19979" s="136"/>
      <c r="W19979" s="136"/>
      <c r="Z19979" s="136"/>
      <c r="AC19979" s="136"/>
    </row>
    <row r="19980" spans="2:29">
      <c r="B19980" s="136"/>
      <c r="E19980" s="136"/>
      <c r="H19980" s="136"/>
      <c r="K19980" s="136"/>
      <c r="O19980" s="136"/>
      <c r="T19980" s="136"/>
      <c r="W19980" s="136"/>
      <c r="Z19980" s="136"/>
      <c r="AC19980" s="136"/>
    </row>
    <row r="19981" spans="2:29">
      <c r="B19981" s="136"/>
      <c r="E19981" s="136"/>
      <c r="H19981" s="136"/>
      <c r="K19981" s="136"/>
      <c r="O19981" s="136"/>
      <c r="T19981" s="136"/>
      <c r="W19981" s="136"/>
      <c r="Z19981" s="136"/>
      <c r="AC19981" s="136"/>
    </row>
    <row r="19982" spans="2:29">
      <c r="B19982" s="136"/>
      <c r="E19982" s="136"/>
      <c r="H19982" s="136"/>
      <c r="K19982" s="136"/>
      <c r="O19982" s="136"/>
      <c r="T19982" s="136"/>
      <c r="W19982" s="136"/>
      <c r="Z19982" s="136"/>
      <c r="AC19982" s="136"/>
    </row>
    <row r="19983" spans="2:29">
      <c r="B19983" s="136"/>
      <c r="E19983" s="136"/>
      <c r="H19983" s="136"/>
      <c r="K19983" s="136"/>
      <c r="O19983" s="136"/>
      <c r="T19983" s="136"/>
      <c r="W19983" s="136"/>
      <c r="Z19983" s="136"/>
      <c r="AC19983" s="136"/>
    </row>
    <row r="19984" spans="2:29">
      <c r="B19984" s="136"/>
      <c r="E19984" s="136"/>
      <c r="H19984" s="136"/>
      <c r="K19984" s="136"/>
      <c r="O19984" s="136"/>
      <c r="T19984" s="136"/>
      <c r="W19984" s="136"/>
      <c r="Z19984" s="136"/>
      <c r="AC19984" s="136"/>
    </row>
    <row r="19985" spans="2:29">
      <c r="B19985" s="136"/>
      <c r="E19985" s="136"/>
      <c r="H19985" s="136"/>
      <c r="K19985" s="136"/>
      <c r="O19985" s="136"/>
      <c r="T19985" s="136"/>
      <c r="W19985" s="136"/>
      <c r="Z19985" s="136"/>
      <c r="AC19985" s="136"/>
    </row>
    <row r="19986" spans="2:29">
      <c r="B19986" s="136"/>
      <c r="E19986" s="136"/>
      <c r="H19986" s="136"/>
      <c r="K19986" s="136"/>
      <c r="O19986" s="136"/>
      <c r="T19986" s="136"/>
      <c r="W19986" s="136"/>
      <c r="Z19986" s="136"/>
      <c r="AC19986" s="136"/>
    </row>
    <row r="19987" spans="2:29">
      <c r="B19987" s="136"/>
      <c r="E19987" s="136"/>
      <c r="H19987" s="136"/>
      <c r="K19987" s="136"/>
      <c r="O19987" s="136"/>
      <c r="T19987" s="136"/>
      <c r="W19987" s="136"/>
      <c r="Z19987" s="136"/>
      <c r="AC19987" s="136"/>
    </row>
    <row r="19988" spans="2:29">
      <c r="B19988" s="136"/>
      <c r="E19988" s="136"/>
      <c r="H19988" s="136"/>
      <c r="K19988" s="136"/>
      <c r="O19988" s="136"/>
      <c r="T19988" s="136"/>
      <c r="W19988" s="136"/>
      <c r="Z19988" s="136"/>
      <c r="AC19988" s="136"/>
    </row>
    <row r="19989" spans="2:29">
      <c r="B19989" s="136"/>
      <c r="E19989" s="136"/>
      <c r="H19989" s="136"/>
      <c r="K19989" s="136"/>
      <c r="O19989" s="136"/>
      <c r="T19989" s="136"/>
      <c r="W19989" s="136"/>
      <c r="Z19989" s="136"/>
      <c r="AC19989" s="136"/>
    </row>
    <row r="19990" spans="2:29">
      <c r="B19990" s="136"/>
      <c r="E19990" s="136"/>
      <c r="H19990" s="136"/>
      <c r="K19990" s="136"/>
      <c r="O19990" s="136"/>
      <c r="T19990" s="136"/>
      <c r="W19990" s="136"/>
      <c r="Z19990" s="136"/>
      <c r="AC19990" s="136"/>
    </row>
    <row r="19991" spans="2:29">
      <c r="B19991" s="136"/>
      <c r="E19991" s="136"/>
      <c r="H19991" s="136"/>
      <c r="K19991" s="136"/>
      <c r="O19991" s="136"/>
      <c r="T19991" s="136"/>
      <c r="W19991" s="136"/>
      <c r="Z19991" s="136"/>
      <c r="AC19991" s="136"/>
    </row>
    <row r="19992" spans="2:29">
      <c r="B19992" s="136"/>
      <c r="E19992" s="136"/>
      <c r="H19992" s="136"/>
      <c r="K19992" s="136"/>
      <c r="O19992" s="136"/>
      <c r="T19992" s="136"/>
      <c r="W19992" s="136"/>
      <c r="Z19992" s="136"/>
      <c r="AC19992" s="136"/>
    </row>
    <row r="19993" spans="2:29">
      <c r="B19993" s="136"/>
      <c r="E19993" s="136"/>
      <c r="H19993" s="136"/>
      <c r="K19993" s="136"/>
      <c r="O19993" s="136"/>
      <c r="T19993" s="136"/>
      <c r="W19993" s="136"/>
      <c r="Z19993" s="136"/>
      <c r="AC19993" s="136"/>
    </row>
    <row r="19994" spans="2:29">
      <c r="B19994" s="136"/>
      <c r="E19994" s="136"/>
      <c r="H19994" s="136"/>
      <c r="K19994" s="136"/>
      <c r="O19994" s="136"/>
      <c r="T19994" s="136"/>
      <c r="W19994" s="136"/>
      <c r="Z19994" s="136"/>
      <c r="AC19994" s="136"/>
    </row>
    <row r="19995" spans="2:29">
      <c r="B19995" s="136"/>
      <c r="E19995" s="136"/>
      <c r="H19995" s="136"/>
      <c r="K19995" s="136"/>
      <c r="O19995" s="136"/>
      <c r="T19995" s="136"/>
      <c r="W19995" s="136"/>
      <c r="Z19995" s="136"/>
      <c r="AC19995" s="136"/>
    </row>
    <row r="19996" spans="2:29">
      <c r="B19996" s="136"/>
      <c r="E19996" s="136"/>
      <c r="H19996" s="136"/>
      <c r="K19996" s="136"/>
      <c r="O19996" s="136"/>
      <c r="T19996" s="136"/>
      <c r="W19996" s="136"/>
      <c r="Z19996" s="136"/>
      <c r="AC19996" s="136"/>
    </row>
    <row r="19997" spans="2:29">
      <c r="B19997" s="136"/>
      <c r="E19997" s="136"/>
      <c r="H19997" s="136"/>
      <c r="K19997" s="136"/>
      <c r="O19997" s="136"/>
      <c r="T19997" s="136"/>
      <c r="W19997" s="136"/>
      <c r="Z19997" s="136"/>
      <c r="AC19997" s="136"/>
    </row>
    <row r="19998" spans="2:29">
      <c r="B19998" s="136"/>
      <c r="E19998" s="136"/>
      <c r="H19998" s="136"/>
      <c r="K19998" s="136"/>
      <c r="O19998" s="136"/>
      <c r="T19998" s="136"/>
      <c r="W19998" s="136"/>
      <c r="Z19998" s="136"/>
      <c r="AC19998" s="136"/>
    </row>
    <row r="19999" spans="2:29">
      <c r="B19999" s="136"/>
      <c r="E19999" s="136"/>
      <c r="H19999" s="136"/>
      <c r="K19999" s="136"/>
      <c r="O19999" s="136"/>
      <c r="T19999" s="136"/>
      <c r="W19999" s="136"/>
      <c r="Z19999" s="136"/>
      <c r="AC19999" s="136"/>
    </row>
    <row r="20000" spans="2:29">
      <c r="B20000" s="136"/>
      <c r="E20000" s="136"/>
      <c r="H20000" s="136"/>
      <c r="K20000" s="136"/>
      <c r="O20000" s="136"/>
      <c r="T20000" s="136"/>
      <c r="W20000" s="136"/>
      <c r="Z20000" s="136"/>
      <c r="AC20000" s="136"/>
    </row>
    <row r="20001" spans="2:29">
      <c r="B20001" s="136"/>
      <c r="E20001" s="136"/>
      <c r="H20001" s="136"/>
      <c r="K20001" s="136"/>
      <c r="O20001" s="136"/>
      <c r="T20001" s="136"/>
      <c r="W20001" s="136"/>
      <c r="Z20001" s="136"/>
      <c r="AC20001" s="136"/>
    </row>
    <row r="20002" spans="2:29">
      <c r="B20002" s="136"/>
      <c r="E20002" s="136"/>
      <c r="H20002" s="136"/>
      <c r="K20002" s="136"/>
      <c r="O20002" s="136"/>
      <c r="T20002" s="136"/>
      <c r="W20002" s="136"/>
      <c r="Z20002" s="136"/>
      <c r="AC20002" s="136"/>
    </row>
    <row r="20003" spans="2:29">
      <c r="B20003" s="136"/>
      <c r="E20003" s="136"/>
      <c r="H20003" s="136"/>
      <c r="K20003" s="136"/>
      <c r="O20003" s="136"/>
      <c r="T20003" s="136"/>
      <c r="W20003" s="136"/>
      <c r="Z20003" s="136"/>
      <c r="AC20003" s="136"/>
    </row>
    <row r="20004" spans="2:29">
      <c r="B20004" s="136"/>
      <c r="E20004" s="136"/>
      <c r="H20004" s="136"/>
      <c r="K20004" s="136"/>
      <c r="O20004" s="136"/>
      <c r="T20004" s="136"/>
      <c r="W20004" s="136"/>
      <c r="Z20004" s="136"/>
      <c r="AC20004" s="136"/>
    </row>
    <row r="20005" spans="2:29">
      <c r="B20005" s="136"/>
      <c r="E20005" s="136"/>
      <c r="H20005" s="136"/>
      <c r="K20005" s="136"/>
      <c r="O20005" s="136"/>
      <c r="T20005" s="136"/>
      <c r="W20005" s="136"/>
      <c r="Z20005" s="136"/>
      <c r="AC20005" s="136"/>
    </row>
    <row r="20006" spans="2:29">
      <c r="B20006" s="136"/>
      <c r="E20006" s="136"/>
      <c r="H20006" s="136"/>
      <c r="K20006" s="136"/>
      <c r="O20006" s="136"/>
      <c r="T20006" s="136"/>
      <c r="W20006" s="136"/>
      <c r="Z20006" s="136"/>
      <c r="AC20006" s="136"/>
    </row>
    <row r="20007" spans="2:29">
      <c r="B20007" s="136"/>
      <c r="E20007" s="136"/>
      <c r="H20007" s="136"/>
      <c r="K20007" s="136"/>
      <c r="O20007" s="136"/>
      <c r="T20007" s="136"/>
      <c r="W20007" s="136"/>
      <c r="Z20007" s="136"/>
      <c r="AC20007" s="136"/>
    </row>
    <row r="20008" spans="2:29">
      <c r="B20008" s="136"/>
      <c r="E20008" s="136"/>
      <c r="H20008" s="136"/>
      <c r="K20008" s="136"/>
      <c r="O20008" s="136"/>
      <c r="T20008" s="136"/>
      <c r="W20008" s="136"/>
      <c r="Z20008" s="136"/>
      <c r="AC20008" s="136"/>
    </row>
    <row r="20009" spans="2:29">
      <c r="B20009" s="136"/>
      <c r="E20009" s="136"/>
      <c r="H20009" s="136"/>
      <c r="K20009" s="136"/>
      <c r="O20009" s="136"/>
      <c r="T20009" s="136"/>
      <c r="W20009" s="136"/>
      <c r="Z20009" s="136"/>
      <c r="AC20009" s="136"/>
    </row>
    <row r="20010" spans="2:29">
      <c r="B20010" s="136"/>
      <c r="E20010" s="136"/>
      <c r="H20010" s="136"/>
      <c r="K20010" s="136"/>
      <c r="O20010" s="136"/>
      <c r="T20010" s="136"/>
      <c r="W20010" s="136"/>
      <c r="Z20010" s="136"/>
      <c r="AC20010" s="136"/>
    </row>
    <row r="20011" spans="2:29">
      <c r="B20011" s="136"/>
      <c r="E20011" s="136"/>
      <c r="H20011" s="136"/>
      <c r="K20011" s="136"/>
      <c r="O20011" s="136"/>
      <c r="T20011" s="136"/>
      <c r="W20011" s="136"/>
      <c r="Z20011" s="136"/>
      <c r="AC20011" s="136"/>
    </row>
    <row r="20012" spans="2:29">
      <c r="B20012" s="136"/>
      <c r="E20012" s="136"/>
      <c r="H20012" s="136"/>
      <c r="K20012" s="136"/>
      <c r="O20012" s="136"/>
      <c r="T20012" s="136"/>
      <c r="W20012" s="136"/>
      <c r="Z20012" s="136"/>
      <c r="AC20012" s="136"/>
    </row>
    <row r="20013" spans="2:29">
      <c r="B20013" s="136"/>
      <c r="E20013" s="136"/>
      <c r="H20013" s="136"/>
      <c r="K20013" s="136"/>
      <c r="O20013" s="136"/>
      <c r="T20013" s="136"/>
      <c r="W20013" s="136"/>
      <c r="Z20013" s="136"/>
      <c r="AC20013" s="136"/>
    </row>
    <row r="20014" spans="2:29">
      <c r="B20014" s="136"/>
      <c r="E20014" s="136"/>
      <c r="H20014" s="136"/>
      <c r="K20014" s="136"/>
      <c r="O20014" s="136"/>
      <c r="T20014" s="136"/>
      <c r="W20014" s="136"/>
      <c r="Z20014" s="136"/>
      <c r="AC20014" s="136"/>
    </row>
    <row r="20015" spans="2:29">
      <c r="B20015" s="136"/>
      <c r="E20015" s="136"/>
      <c r="H20015" s="136"/>
      <c r="K20015" s="136"/>
      <c r="O20015" s="136"/>
      <c r="T20015" s="136"/>
      <c r="W20015" s="136"/>
      <c r="Z20015" s="136"/>
      <c r="AC20015" s="136"/>
    </row>
    <row r="20016" spans="2:29">
      <c r="B20016" s="136"/>
      <c r="E20016" s="136"/>
      <c r="H20016" s="136"/>
      <c r="K20016" s="136"/>
      <c r="O20016" s="136"/>
      <c r="T20016" s="136"/>
      <c r="W20016" s="136"/>
      <c r="Z20016" s="136"/>
      <c r="AC20016" s="136"/>
    </row>
    <row r="20017" spans="2:29">
      <c r="B20017" s="136"/>
      <c r="E20017" s="136"/>
      <c r="H20017" s="136"/>
      <c r="K20017" s="136"/>
      <c r="O20017" s="136"/>
      <c r="T20017" s="136"/>
      <c r="W20017" s="136"/>
      <c r="Z20017" s="136"/>
      <c r="AC20017" s="136"/>
    </row>
    <row r="20018" spans="2:29">
      <c r="B20018" s="136"/>
      <c r="E20018" s="136"/>
      <c r="H20018" s="136"/>
      <c r="K20018" s="136"/>
      <c r="O20018" s="136"/>
      <c r="T20018" s="136"/>
      <c r="W20018" s="136"/>
      <c r="Z20018" s="136"/>
      <c r="AC20018" s="136"/>
    </row>
    <row r="20019" spans="2:29">
      <c r="B20019" s="136"/>
      <c r="E20019" s="136"/>
      <c r="H20019" s="136"/>
      <c r="K20019" s="136"/>
      <c r="O20019" s="136"/>
      <c r="T20019" s="136"/>
      <c r="W20019" s="136"/>
      <c r="Z20019" s="136"/>
      <c r="AC20019" s="136"/>
    </row>
    <row r="20020" spans="2:29">
      <c r="B20020" s="136"/>
      <c r="E20020" s="136"/>
      <c r="H20020" s="136"/>
      <c r="K20020" s="136"/>
      <c r="O20020" s="136"/>
      <c r="T20020" s="136"/>
      <c r="W20020" s="136"/>
      <c r="Z20020" s="136"/>
      <c r="AC20020" s="136"/>
    </row>
    <row r="20021" spans="2:29">
      <c r="B20021" s="136"/>
      <c r="E20021" s="136"/>
      <c r="H20021" s="136"/>
      <c r="K20021" s="136"/>
      <c r="O20021" s="136"/>
      <c r="T20021" s="136"/>
      <c r="W20021" s="136"/>
      <c r="Z20021" s="136"/>
      <c r="AC20021" s="136"/>
    </row>
    <row r="20022" spans="2:29">
      <c r="B20022" s="136"/>
      <c r="E20022" s="136"/>
      <c r="H20022" s="136"/>
      <c r="K20022" s="136"/>
      <c r="O20022" s="136"/>
      <c r="T20022" s="136"/>
      <c r="W20022" s="136"/>
      <c r="Z20022" s="136"/>
      <c r="AC20022" s="136"/>
    </row>
    <row r="20023" spans="2:29">
      <c r="B20023" s="136"/>
      <c r="E20023" s="136"/>
      <c r="H20023" s="136"/>
      <c r="K20023" s="136"/>
      <c r="O20023" s="136"/>
      <c r="T20023" s="136"/>
      <c r="W20023" s="136"/>
      <c r="Z20023" s="136"/>
      <c r="AC20023" s="136"/>
    </row>
    <row r="20024" spans="2:29">
      <c r="B20024" s="136"/>
      <c r="E20024" s="136"/>
      <c r="H20024" s="136"/>
      <c r="K20024" s="136"/>
      <c r="O20024" s="136"/>
      <c r="T20024" s="136"/>
      <c r="W20024" s="136"/>
      <c r="Z20024" s="136"/>
      <c r="AC20024" s="136"/>
    </row>
    <row r="20025" spans="2:29">
      <c r="B20025" s="136"/>
      <c r="E20025" s="136"/>
      <c r="H20025" s="136"/>
      <c r="K20025" s="136"/>
      <c r="O20025" s="136"/>
      <c r="T20025" s="136"/>
      <c r="W20025" s="136"/>
      <c r="Z20025" s="136"/>
      <c r="AC20025" s="136"/>
    </row>
    <row r="20026" spans="2:29">
      <c r="B20026" s="136"/>
      <c r="E20026" s="136"/>
      <c r="H20026" s="136"/>
      <c r="K20026" s="136"/>
      <c r="O20026" s="136"/>
      <c r="T20026" s="136"/>
      <c r="W20026" s="136"/>
      <c r="Z20026" s="136"/>
      <c r="AC20026" s="136"/>
    </row>
    <row r="20027" spans="2:29">
      <c r="B20027" s="136"/>
      <c r="E20027" s="136"/>
      <c r="H20027" s="136"/>
      <c r="K20027" s="136"/>
      <c r="O20027" s="136"/>
      <c r="T20027" s="136"/>
      <c r="W20027" s="136"/>
      <c r="Z20027" s="136"/>
      <c r="AC20027" s="136"/>
    </row>
    <row r="20028" spans="2:29">
      <c r="B20028" s="136"/>
      <c r="E20028" s="136"/>
      <c r="H20028" s="136"/>
      <c r="K20028" s="136"/>
      <c r="O20028" s="136"/>
      <c r="T20028" s="136"/>
      <c r="W20028" s="136"/>
      <c r="Z20028" s="136"/>
      <c r="AC20028" s="136"/>
    </row>
    <row r="20029" spans="2:29">
      <c r="B20029" s="136"/>
      <c r="E20029" s="136"/>
      <c r="H20029" s="136"/>
      <c r="K20029" s="136"/>
      <c r="O20029" s="136"/>
      <c r="T20029" s="136"/>
      <c r="W20029" s="136"/>
      <c r="Z20029" s="136"/>
      <c r="AC20029" s="136"/>
    </row>
    <row r="20030" spans="2:29">
      <c r="B20030" s="136"/>
      <c r="E20030" s="136"/>
      <c r="H20030" s="136"/>
      <c r="K20030" s="136"/>
      <c r="O20030" s="136"/>
      <c r="T20030" s="136"/>
      <c r="W20030" s="136"/>
      <c r="Z20030" s="136"/>
      <c r="AC20030" s="136"/>
    </row>
    <row r="20031" spans="2:29">
      <c r="B20031" s="136"/>
      <c r="E20031" s="136"/>
      <c r="H20031" s="136"/>
      <c r="K20031" s="136"/>
      <c r="O20031" s="136"/>
      <c r="T20031" s="136"/>
      <c r="W20031" s="136"/>
      <c r="Z20031" s="136"/>
      <c r="AC20031" s="136"/>
    </row>
    <row r="20032" spans="2:29">
      <c r="B20032" s="136"/>
      <c r="E20032" s="136"/>
      <c r="H20032" s="136"/>
      <c r="K20032" s="136"/>
      <c r="O20032" s="136"/>
      <c r="T20032" s="136"/>
      <c r="W20032" s="136"/>
      <c r="Z20032" s="136"/>
      <c r="AC20032" s="136"/>
    </row>
    <row r="20033" spans="2:29">
      <c r="B20033" s="136"/>
      <c r="E20033" s="136"/>
      <c r="H20033" s="136"/>
      <c r="K20033" s="136"/>
      <c r="O20033" s="136"/>
      <c r="T20033" s="136"/>
      <c r="W20033" s="136"/>
      <c r="Z20033" s="136"/>
      <c r="AC20033" s="136"/>
    </row>
    <row r="20034" spans="2:29">
      <c r="B20034" s="136"/>
      <c r="E20034" s="136"/>
      <c r="H20034" s="136"/>
      <c r="K20034" s="136"/>
      <c r="O20034" s="136"/>
      <c r="T20034" s="136"/>
      <c r="W20034" s="136"/>
      <c r="Z20034" s="136"/>
      <c r="AC20034" s="136"/>
    </row>
    <row r="20035" spans="2:29">
      <c r="B20035" s="136"/>
      <c r="E20035" s="136"/>
      <c r="H20035" s="136"/>
      <c r="K20035" s="136"/>
      <c r="O20035" s="136"/>
      <c r="T20035" s="136"/>
      <c r="W20035" s="136"/>
      <c r="Z20035" s="136"/>
      <c r="AC20035" s="136"/>
    </row>
    <row r="20036" spans="2:29">
      <c r="B20036" s="136"/>
      <c r="E20036" s="136"/>
      <c r="H20036" s="136"/>
      <c r="K20036" s="136"/>
      <c r="O20036" s="136"/>
      <c r="T20036" s="136"/>
      <c r="W20036" s="136"/>
      <c r="Z20036" s="136"/>
      <c r="AC20036" s="136"/>
    </row>
    <row r="20037" spans="2:29">
      <c r="B20037" s="136"/>
      <c r="E20037" s="136"/>
      <c r="H20037" s="136"/>
      <c r="K20037" s="136"/>
      <c r="O20037" s="136"/>
      <c r="T20037" s="136"/>
      <c r="W20037" s="136"/>
      <c r="Z20037" s="136"/>
      <c r="AC20037" s="136"/>
    </row>
    <row r="20038" spans="2:29">
      <c r="B20038" s="136"/>
      <c r="E20038" s="136"/>
      <c r="H20038" s="136"/>
      <c r="K20038" s="136"/>
      <c r="O20038" s="136"/>
      <c r="T20038" s="136"/>
      <c r="W20038" s="136"/>
      <c r="Z20038" s="136"/>
      <c r="AC20038" s="136"/>
    </row>
    <row r="20039" spans="2:29">
      <c r="B20039" s="136"/>
      <c r="E20039" s="136"/>
      <c r="H20039" s="136"/>
      <c r="K20039" s="136"/>
      <c r="O20039" s="136"/>
      <c r="T20039" s="136"/>
      <c r="W20039" s="136"/>
      <c r="Z20039" s="136"/>
      <c r="AC20039" s="136"/>
    </row>
    <row r="20040" spans="2:29">
      <c r="B20040" s="136"/>
      <c r="E20040" s="136"/>
      <c r="H20040" s="136"/>
      <c r="K20040" s="136"/>
      <c r="O20040" s="136"/>
      <c r="T20040" s="136"/>
      <c r="W20040" s="136"/>
      <c r="Z20040" s="136"/>
      <c r="AC20040" s="136"/>
    </row>
    <row r="20041" spans="2:29">
      <c r="B20041" s="136"/>
      <c r="E20041" s="136"/>
      <c r="H20041" s="136"/>
      <c r="K20041" s="136"/>
      <c r="O20041" s="136"/>
      <c r="T20041" s="136"/>
      <c r="W20041" s="136"/>
      <c r="Z20041" s="136"/>
      <c r="AC20041" s="136"/>
    </row>
    <row r="20042" spans="2:29">
      <c r="B20042" s="136"/>
      <c r="E20042" s="136"/>
      <c r="H20042" s="136"/>
      <c r="K20042" s="136"/>
      <c r="O20042" s="136"/>
      <c r="T20042" s="136"/>
      <c r="W20042" s="136"/>
      <c r="Z20042" s="136"/>
      <c r="AC20042" s="136"/>
    </row>
    <row r="20043" spans="2:29">
      <c r="B20043" s="136"/>
      <c r="E20043" s="136"/>
      <c r="H20043" s="136"/>
      <c r="K20043" s="136"/>
      <c r="O20043" s="136"/>
      <c r="T20043" s="136"/>
      <c r="W20043" s="136"/>
      <c r="Z20043" s="136"/>
      <c r="AC20043" s="136"/>
    </row>
    <row r="20044" spans="2:29">
      <c r="B20044" s="136"/>
      <c r="E20044" s="136"/>
      <c r="H20044" s="136"/>
      <c r="K20044" s="136"/>
      <c r="O20044" s="136"/>
      <c r="T20044" s="136"/>
      <c r="W20044" s="136"/>
      <c r="Z20044" s="136"/>
      <c r="AC20044" s="136"/>
    </row>
    <row r="20045" spans="2:29">
      <c r="B20045" s="136"/>
      <c r="E20045" s="136"/>
      <c r="H20045" s="136"/>
      <c r="K20045" s="136"/>
      <c r="O20045" s="136"/>
      <c r="T20045" s="136"/>
      <c r="W20045" s="136"/>
      <c r="Z20045" s="136"/>
      <c r="AC20045" s="136"/>
    </row>
    <row r="20046" spans="2:29">
      <c r="B20046" s="136"/>
      <c r="E20046" s="136"/>
      <c r="H20046" s="136"/>
      <c r="K20046" s="136"/>
      <c r="O20046" s="136"/>
      <c r="T20046" s="136"/>
      <c r="W20046" s="136"/>
      <c r="Z20046" s="136"/>
      <c r="AC20046" s="136"/>
    </row>
    <row r="20047" spans="2:29">
      <c r="B20047" s="136"/>
      <c r="E20047" s="136"/>
      <c r="H20047" s="136"/>
      <c r="K20047" s="136"/>
      <c r="O20047" s="136"/>
      <c r="T20047" s="136"/>
      <c r="W20047" s="136"/>
      <c r="Z20047" s="136"/>
      <c r="AC20047" s="136"/>
    </row>
    <row r="20048" spans="2:29">
      <c r="B20048" s="136"/>
      <c r="E20048" s="136"/>
      <c r="H20048" s="136"/>
      <c r="K20048" s="136"/>
      <c r="O20048" s="136"/>
      <c r="T20048" s="136"/>
      <c r="W20048" s="136"/>
      <c r="Z20048" s="136"/>
      <c r="AC20048" s="136"/>
    </row>
    <row r="20049" spans="2:29">
      <c r="B20049" s="136"/>
      <c r="E20049" s="136"/>
      <c r="H20049" s="136"/>
      <c r="K20049" s="136"/>
      <c r="O20049" s="136"/>
      <c r="T20049" s="136"/>
      <c r="W20049" s="136"/>
      <c r="Z20049" s="136"/>
      <c r="AC20049" s="136"/>
    </row>
    <row r="20050" spans="2:29">
      <c r="B20050" s="136"/>
      <c r="E20050" s="136"/>
      <c r="H20050" s="136"/>
      <c r="K20050" s="136"/>
      <c r="O20050" s="136"/>
      <c r="T20050" s="136"/>
      <c r="W20050" s="136"/>
      <c r="Z20050" s="136"/>
      <c r="AC20050" s="136"/>
    </row>
    <row r="20051" spans="2:29">
      <c r="B20051" s="136"/>
      <c r="E20051" s="136"/>
      <c r="H20051" s="136"/>
      <c r="K20051" s="136"/>
      <c r="O20051" s="136"/>
      <c r="T20051" s="136"/>
      <c r="W20051" s="136"/>
      <c r="Z20051" s="136"/>
      <c r="AC20051" s="136"/>
    </row>
    <row r="20052" spans="2:29">
      <c r="B20052" s="136"/>
      <c r="E20052" s="136"/>
      <c r="H20052" s="136"/>
      <c r="K20052" s="136"/>
      <c r="O20052" s="136"/>
      <c r="T20052" s="136"/>
      <c r="W20052" s="136"/>
      <c r="Z20052" s="136"/>
      <c r="AC20052" s="136"/>
    </row>
    <row r="20053" spans="2:29">
      <c r="B20053" s="136"/>
      <c r="E20053" s="136"/>
      <c r="H20053" s="136"/>
      <c r="K20053" s="136"/>
      <c r="O20053" s="136"/>
      <c r="T20053" s="136"/>
      <c r="W20053" s="136"/>
      <c r="Z20053" s="136"/>
      <c r="AC20053" s="136"/>
    </row>
    <row r="20054" spans="2:29">
      <c r="B20054" s="136"/>
      <c r="E20054" s="136"/>
      <c r="H20054" s="136"/>
      <c r="K20054" s="136"/>
      <c r="O20054" s="136"/>
      <c r="T20054" s="136"/>
      <c r="W20054" s="136"/>
      <c r="Z20054" s="136"/>
      <c r="AC20054" s="136"/>
    </row>
    <row r="20055" spans="2:29">
      <c r="B20055" s="136"/>
      <c r="E20055" s="136"/>
      <c r="H20055" s="136"/>
      <c r="K20055" s="136"/>
      <c r="O20055" s="136"/>
      <c r="T20055" s="136"/>
      <c r="W20055" s="136"/>
      <c r="Z20055" s="136"/>
      <c r="AC20055" s="136"/>
    </row>
    <row r="20056" spans="2:29">
      <c r="B20056" s="136"/>
      <c r="E20056" s="136"/>
      <c r="H20056" s="136"/>
      <c r="K20056" s="136"/>
      <c r="O20056" s="136"/>
      <c r="T20056" s="136"/>
      <c r="W20056" s="136"/>
      <c r="Z20056" s="136"/>
      <c r="AC20056" s="136"/>
    </row>
    <row r="20057" spans="2:29">
      <c r="B20057" s="136"/>
      <c r="E20057" s="136"/>
      <c r="H20057" s="136"/>
      <c r="K20057" s="136"/>
      <c r="O20057" s="136"/>
      <c r="T20057" s="136"/>
      <c r="W20057" s="136"/>
      <c r="Z20057" s="136"/>
      <c r="AC20057" s="136"/>
    </row>
    <row r="20058" spans="2:29">
      <c r="B20058" s="136"/>
      <c r="E20058" s="136"/>
      <c r="H20058" s="136"/>
      <c r="K20058" s="136"/>
      <c r="O20058" s="136"/>
      <c r="T20058" s="136"/>
      <c r="W20058" s="136"/>
      <c r="Z20058" s="136"/>
      <c r="AC20058" s="136"/>
    </row>
    <row r="20059" spans="2:29">
      <c r="B20059" s="136"/>
      <c r="E20059" s="136"/>
      <c r="H20059" s="136"/>
      <c r="K20059" s="136"/>
      <c r="O20059" s="136"/>
      <c r="T20059" s="136"/>
      <c r="W20059" s="136"/>
      <c r="Z20059" s="136"/>
      <c r="AC20059" s="136"/>
    </row>
    <row r="20060" spans="2:29">
      <c r="B20060" s="136"/>
      <c r="E20060" s="136"/>
      <c r="H20060" s="136"/>
      <c r="K20060" s="136"/>
      <c r="O20060" s="136"/>
      <c r="T20060" s="136"/>
      <c r="W20060" s="136"/>
      <c r="Z20060" s="136"/>
      <c r="AC20060" s="136"/>
    </row>
    <row r="20061" spans="2:29">
      <c r="B20061" s="136"/>
      <c r="E20061" s="136"/>
      <c r="H20061" s="136"/>
      <c r="K20061" s="136"/>
      <c r="O20061" s="136"/>
      <c r="T20061" s="136"/>
      <c r="W20061" s="136"/>
      <c r="Z20061" s="136"/>
      <c r="AC20061" s="136"/>
    </row>
    <row r="20062" spans="2:29">
      <c r="B20062" s="136"/>
      <c r="E20062" s="136"/>
      <c r="H20062" s="136"/>
      <c r="K20062" s="136"/>
      <c r="O20062" s="136"/>
      <c r="T20062" s="136"/>
      <c r="W20062" s="136"/>
      <c r="Z20062" s="136"/>
      <c r="AC20062" s="136"/>
    </row>
    <row r="20063" spans="2:29">
      <c r="B20063" s="136"/>
      <c r="E20063" s="136"/>
      <c r="H20063" s="136"/>
      <c r="K20063" s="136"/>
      <c r="O20063" s="136"/>
      <c r="T20063" s="136"/>
      <c r="W20063" s="136"/>
      <c r="Z20063" s="136"/>
      <c r="AC20063" s="136"/>
    </row>
    <row r="20064" spans="2:29">
      <c r="B20064" s="136"/>
      <c r="E20064" s="136"/>
      <c r="H20064" s="136"/>
      <c r="K20064" s="136"/>
      <c r="O20064" s="136"/>
      <c r="T20064" s="136"/>
      <c r="W20064" s="136"/>
      <c r="Z20064" s="136"/>
      <c r="AC20064" s="136"/>
    </row>
    <row r="20065" spans="2:29">
      <c r="B20065" s="136"/>
      <c r="E20065" s="136"/>
      <c r="H20065" s="136"/>
      <c r="K20065" s="136"/>
      <c r="O20065" s="136"/>
      <c r="T20065" s="136"/>
      <c r="W20065" s="136"/>
      <c r="Z20065" s="136"/>
      <c r="AC20065" s="136"/>
    </row>
    <row r="20066" spans="2:29">
      <c r="B20066" s="136"/>
      <c r="E20066" s="136"/>
      <c r="H20066" s="136"/>
      <c r="K20066" s="136"/>
      <c r="O20066" s="136"/>
      <c r="T20066" s="136"/>
      <c r="W20066" s="136"/>
      <c r="Z20066" s="136"/>
      <c r="AC20066" s="136"/>
    </row>
    <row r="20067" spans="2:29">
      <c r="B20067" s="136"/>
      <c r="E20067" s="136"/>
      <c r="H20067" s="136"/>
      <c r="K20067" s="136"/>
      <c r="O20067" s="136"/>
      <c r="T20067" s="136"/>
      <c r="W20067" s="136"/>
      <c r="Z20067" s="136"/>
      <c r="AC20067" s="136"/>
    </row>
    <row r="20068" spans="2:29">
      <c r="B20068" s="136"/>
      <c r="E20068" s="136"/>
      <c r="H20068" s="136"/>
      <c r="K20068" s="136"/>
      <c r="O20068" s="136"/>
      <c r="T20068" s="136"/>
      <c r="W20068" s="136"/>
      <c r="Z20068" s="136"/>
      <c r="AC20068" s="136"/>
    </row>
    <row r="20069" spans="2:29">
      <c r="B20069" s="136"/>
      <c r="E20069" s="136"/>
      <c r="H20069" s="136"/>
      <c r="K20069" s="136"/>
      <c r="O20069" s="136"/>
      <c r="T20069" s="136"/>
      <c r="W20069" s="136"/>
      <c r="Z20069" s="136"/>
      <c r="AC20069" s="136"/>
    </row>
    <row r="20070" spans="2:29">
      <c r="B20070" s="136"/>
      <c r="E20070" s="136"/>
      <c r="H20070" s="136"/>
      <c r="K20070" s="136"/>
      <c r="O20070" s="136"/>
      <c r="T20070" s="136"/>
      <c r="W20070" s="136"/>
      <c r="Z20070" s="136"/>
      <c r="AC20070" s="136"/>
    </row>
    <row r="20071" spans="2:29">
      <c r="B20071" s="136"/>
      <c r="E20071" s="136"/>
      <c r="H20071" s="136"/>
      <c r="K20071" s="136"/>
      <c r="O20071" s="136"/>
      <c r="T20071" s="136"/>
      <c r="W20071" s="136"/>
      <c r="Z20071" s="136"/>
      <c r="AC20071" s="136"/>
    </row>
    <row r="20072" spans="2:29">
      <c r="B20072" s="136"/>
      <c r="E20072" s="136"/>
      <c r="H20072" s="136"/>
      <c r="K20072" s="136"/>
      <c r="O20072" s="136"/>
      <c r="T20072" s="136"/>
      <c r="W20072" s="136"/>
      <c r="Z20072" s="136"/>
      <c r="AC20072" s="136"/>
    </row>
    <row r="20073" spans="2:29">
      <c r="B20073" s="136"/>
      <c r="E20073" s="136"/>
      <c r="H20073" s="136"/>
      <c r="K20073" s="136"/>
      <c r="O20073" s="136"/>
      <c r="T20073" s="136"/>
      <c r="W20073" s="136"/>
      <c r="Z20073" s="136"/>
      <c r="AC20073" s="136"/>
    </row>
    <row r="20074" spans="2:29">
      <c r="B20074" s="136"/>
      <c r="E20074" s="136"/>
      <c r="H20074" s="136"/>
      <c r="K20074" s="136"/>
      <c r="O20074" s="136"/>
      <c r="T20074" s="136"/>
      <c r="W20074" s="136"/>
      <c r="Z20074" s="136"/>
      <c r="AC20074" s="136"/>
    </row>
    <row r="20075" spans="2:29">
      <c r="B20075" s="136"/>
      <c r="E20075" s="136"/>
      <c r="H20075" s="136"/>
      <c r="K20075" s="136"/>
      <c r="O20075" s="136"/>
      <c r="T20075" s="136"/>
      <c r="W20075" s="136"/>
      <c r="Z20075" s="136"/>
      <c r="AC20075" s="136"/>
    </row>
    <row r="20076" spans="2:29">
      <c r="B20076" s="136"/>
      <c r="E20076" s="136"/>
      <c r="H20076" s="136"/>
      <c r="K20076" s="136"/>
      <c r="O20076" s="136"/>
      <c r="T20076" s="136"/>
      <c r="W20076" s="136"/>
      <c r="Z20076" s="136"/>
      <c r="AC20076" s="136"/>
    </row>
    <row r="20077" spans="2:29">
      <c r="B20077" s="136"/>
      <c r="E20077" s="136"/>
      <c r="H20077" s="136"/>
      <c r="K20077" s="136"/>
      <c r="O20077" s="136"/>
      <c r="T20077" s="136"/>
      <c r="W20077" s="136"/>
      <c r="Z20077" s="136"/>
      <c r="AC20077" s="136"/>
    </row>
    <row r="20078" spans="2:29">
      <c r="B20078" s="136"/>
      <c r="E20078" s="136"/>
      <c r="H20078" s="136"/>
      <c r="K20078" s="136"/>
      <c r="O20078" s="136"/>
      <c r="T20078" s="136"/>
      <c r="W20078" s="136"/>
      <c r="Z20078" s="136"/>
      <c r="AC20078" s="136"/>
    </row>
    <row r="20079" spans="2:29">
      <c r="B20079" s="136"/>
      <c r="E20079" s="136"/>
      <c r="H20079" s="136"/>
      <c r="K20079" s="136"/>
      <c r="O20079" s="136"/>
      <c r="T20079" s="136"/>
      <c r="W20079" s="136"/>
      <c r="Z20079" s="136"/>
      <c r="AC20079" s="136"/>
    </row>
    <row r="20080" spans="2:29">
      <c r="B20080" s="136"/>
      <c r="E20080" s="136"/>
      <c r="H20080" s="136"/>
      <c r="K20080" s="136"/>
      <c r="O20080" s="136"/>
      <c r="T20080" s="136"/>
      <c r="W20080" s="136"/>
      <c r="Z20080" s="136"/>
      <c r="AC20080" s="136"/>
    </row>
    <row r="20081" spans="2:29">
      <c r="B20081" s="136"/>
      <c r="E20081" s="136"/>
      <c r="H20081" s="136"/>
      <c r="K20081" s="136"/>
      <c r="O20081" s="136"/>
      <c r="T20081" s="136"/>
      <c r="W20081" s="136"/>
      <c r="Z20081" s="136"/>
      <c r="AC20081" s="136"/>
    </row>
    <row r="20082" spans="2:29">
      <c r="B20082" s="136"/>
      <c r="E20082" s="136"/>
      <c r="H20082" s="136"/>
      <c r="K20082" s="136"/>
      <c r="O20082" s="136"/>
      <c r="T20082" s="136"/>
      <c r="W20082" s="136"/>
      <c r="Z20082" s="136"/>
      <c r="AC20082" s="136"/>
    </row>
    <row r="20083" spans="2:29">
      <c r="B20083" s="136"/>
      <c r="E20083" s="136"/>
      <c r="H20083" s="136"/>
      <c r="K20083" s="136"/>
      <c r="O20083" s="136"/>
      <c r="T20083" s="136"/>
      <c r="W20083" s="136"/>
      <c r="Z20083" s="136"/>
      <c r="AC20083" s="136"/>
    </row>
    <row r="20084" spans="2:29">
      <c r="B20084" s="136"/>
      <c r="E20084" s="136"/>
      <c r="H20084" s="136"/>
      <c r="K20084" s="136"/>
      <c r="O20084" s="136"/>
      <c r="T20084" s="136"/>
      <c r="W20084" s="136"/>
      <c r="Z20084" s="136"/>
      <c r="AC20084" s="136"/>
    </row>
    <row r="20085" spans="2:29">
      <c r="B20085" s="136"/>
      <c r="E20085" s="136"/>
      <c r="H20085" s="136"/>
      <c r="K20085" s="136"/>
      <c r="O20085" s="136"/>
      <c r="T20085" s="136"/>
      <c r="W20085" s="136"/>
      <c r="Z20085" s="136"/>
      <c r="AC20085" s="136"/>
    </row>
    <row r="20086" spans="2:29">
      <c r="B20086" s="136"/>
      <c r="E20086" s="136"/>
      <c r="H20086" s="136"/>
      <c r="K20086" s="136"/>
      <c r="O20086" s="136"/>
      <c r="T20086" s="136"/>
      <c r="W20086" s="136"/>
      <c r="Z20086" s="136"/>
      <c r="AC20086" s="136"/>
    </row>
    <row r="20087" spans="2:29">
      <c r="B20087" s="136"/>
      <c r="E20087" s="136"/>
      <c r="H20087" s="136"/>
      <c r="K20087" s="136"/>
      <c r="O20087" s="136"/>
      <c r="T20087" s="136"/>
      <c r="W20087" s="136"/>
      <c r="Z20087" s="136"/>
      <c r="AC20087" s="136"/>
    </row>
    <row r="20088" spans="2:29">
      <c r="B20088" s="136"/>
      <c r="E20088" s="136"/>
      <c r="H20088" s="136"/>
      <c r="K20088" s="136"/>
      <c r="O20088" s="136"/>
      <c r="T20088" s="136"/>
      <c r="W20088" s="136"/>
      <c r="Z20088" s="136"/>
      <c r="AC20088" s="136"/>
    </row>
    <row r="20089" spans="2:29">
      <c r="B20089" s="136"/>
      <c r="E20089" s="136"/>
      <c r="H20089" s="136"/>
      <c r="K20089" s="136"/>
      <c r="O20089" s="136"/>
      <c r="T20089" s="136"/>
      <c r="W20089" s="136"/>
      <c r="Z20089" s="136"/>
      <c r="AC20089" s="136"/>
    </row>
    <row r="20090" spans="2:29">
      <c r="B20090" s="136"/>
      <c r="E20090" s="136"/>
      <c r="H20090" s="136"/>
      <c r="K20090" s="136"/>
      <c r="O20090" s="136"/>
      <c r="T20090" s="136"/>
      <c r="W20090" s="136"/>
      <c r="Z20090" s="136"/>
      <c r="AC20090" s="136"/>
    </row>
    <row r="20091" spans="2:29">
      <c r="B20091" s="136"/>
      <c r="E20091" s="136"/>
      <c r="H20091" s="136"/>
      <c r="K20091" s="136"/>
      <c r="O20091" s="136"/>
      <c r="T20091" s="136"/>
      <c r="W20091" s="136"/>
      <c r="Z20091" s="136"/>
      <c r="AC20091" s="136"/>
    </row>
    <row r="20092" spans="2:29">
      <c r="B20092" s="136"/>
      <c r="E20092" s="136"/>
      <c r="H20092" s="136"/>
      <c r="K20092" s="136"/>
      <c r="O20092" s="136"/>
      <c r="T20092" s="136"/>
      <c r="W20092" s="136"/>
      <c r="Z20092" s="136"/>
      <c r="AC20092" s="136"/>
    </row>
    <row r="20093" spans="2:29">
      <c r="B20093" s="136"/>
      <c r="E20093" s="136"/>
      <c r="H20093" s="136"/>
      <c r="K20093" s="136"/>
      <c r="O20093" s="136"/>
      <c r="T20093" s="136"/>
      <c r="W20093" s="136"/>
      <c r="Z20093" s="136"/>
      <c r="AC20093" s="136"/>
    </row>
    <row r="20094" spans="2:29">
      <c r="B20094" s="136"/>
      <c r="E20094" s="136"/>
      <c r="H20094" s="136"/>
      <c r="K20094" s="136"/>
      <c r="O20094" s="136"/>
      <c r="T20094" s="136"/>
      <c r="W20094" s="136"/>
      <c r="Z20094" s="136"/>
      <c r="AC20094" s="136"/>
    </row>
    <row r="20095" spans="2:29">
      <c r="B20095" s="136"/>
      <c r="E20095" s="136"/>
      <c r="H20095" s="136"/>
      <c r="K20095" s="136"/>
      <c r="O20095" s="136"/>
      <c r="T20095" s="136"/>
      <c r="W20095" s="136"/>
      <c r="Z20095" s="136"/>
      <c r="AC20095" s="136"/>
    </row>
    <row r="20096" spans="2:29">
      <c r="B20096" s="136"/>
      <c r="E20096" s="136"/>
      <c r="H20096" s="136"/>
      <c r="K20096" s="136"/>
      <c r="O20096" s="136"/>
      <c r="T20096" s="136"/>
      <c r="W20096" s="136"/>
      <c r="Z20096" s="136"/>
      <c r="AC20096" s="136"/>
    </row>
    <row r="20097" spans="2:29">
      <c r="B20097" s="136"/>
      <c r="E20097" s="136"/>
      <c r="H20097" s="136"/>
      <c r="K20097" s="136"/>
      <c r="O20097" s="136"/>
      <c r="T20097" s="136"/>
      <c r="W20097" s="136"/>
      <c r="Z20097" s="136"/>
      <c r="AC20097" s="136"/>
    </row>
    <row r="20098" spans="2:29">
      <c r="B20098" s="136"/>
      <c r="E20098" s="136"/>
      <c r="H20098" s="136"/>
      <c r="K20098" s="136"/>
      <c r="O20098" s="136"/>
      <c r="T20098" s="136"/>
      <c r="W20098" s="136"/>
      <c r="Z20098" s="136"/>
      <c r="AC20098" s="136"/>
    </row>
    <row r="20099" spans="2:29">
      <c r="B20099" s="136"/>
      <c r="E20099" s="136"/>
      <c r="H20099" s="136"/>
      <c r="K20099" s="136"/>
      <c r="O20099" s="136"/>
      <c r="T20099" s="136"/>
      <c r="W20099" s="136"/>
      <c r="Z20099" s="136"/>
      <c r="AC20099" s="136"/>
    </row>
    <row r="20100" spans="2:29">
      <c r="B20100" s="136"/>
      <c r="E20100" s="136"/>
      <c r="H20100" s="136"/>
      <c r="K20100" s="136"/>
      <c r="O20100" s="136"/>
      <c r="T20100" s="136"/>
      <c r="W20100" s="136"/>
      <c r="Z20100" s="136"/>
      <c r="AC20100" s="136"/>
    </row>
    <row r="20101" spans="2:29">
      <c r="B20101" s="136"/>
      <c r="E20101" s="136"/>
      <c r="H20101" s="136"/>
      <c r="K20101" s="136"/>
      <c r="O20101" s="136"/>
      <c r="T20101" s="136"/>
      <c r="W20101" s="136"/>
      <c r="Z20101" s="136"/>
      <c r="AC20101" s="136"/>
    </row>
    <row r="20102" spans="2:29">
      <c r="B20102" s="136"/>
      <c r="E20102" s="136"/>
      <c r="H20102" s="136"/>
      <c r="K20102" s="136"/>
      <c r="O20102" s="136"/>
      <c r="T20102" s="136"/>
      <c r="W20102" s="136"/>
      <c r="Z20102" s="136"/>
      <c r="AC20102" s="136"/>
    </row>
    <row r="20103" spans="2:29">
      <c r="B20103" s="136"/>
      <c r="E20103" s="136"/>
      <c r="H20103" s="136"/>
      <c r="K20103" s="136"/>
      <c r="O20103" s="136"/>
      <c r="T20103" s="136"/>
      <c r="W20103" s="136"/>
      <c r="Z20103" s="136"/>
      <c r="AC20103" s="136"/>
    </row>
    <row r="20104" spans="2:29">
      <c r="B20104" s="136"/>
      <c r="E20104" s="136"/>
      <c r="H20104" s="136"/>
      <c r="K20104" s="136"/>
      <c r="O20104" s="136"/>
      <c r="T20104" s="136"/>
      <c r="W20104" s="136"/>
      <c r="Z20104" s="136"/>
      <c r="AC20104" s="136"/>
    </row>
    <row r="20105" spans="2:29">
      <c r="B20105" s="136"/>
      <c r="E20105" s="136"/>
      <c r="H20105" s="136"/>
      <c r="K20105" s="136"/>
      <c r="O20105" s="136"/>
      <c r="T20105" s="136"/>
      <c r="W20105" s="136"/>
      <c r="Z20105" s="136"/>
      <c r="AC20105" s="136"/>
    </row>
    <row r="20106" spans="2:29">
      <c r="B20106" s="136"/>
      <c r="E20106" s="136"/>
      <c r="H20106" s="136"/>
      <c r="K20106" s="136"/>
      <c r="O20106" s="136"/>
      <c r="T20106" s="136"/>
      <c r="W20106" s="136"/>
      <c r="Z20106" s="136"/>
      <c r="AC20106" s="136"/>
    </row>
    <row r="20107" spans="2:29">
      <c r="B20107" s="136"/>
      <c r="E20107" s="136"/>
      <c r="H20107" s="136"/>
      <c r="K20107" s="136"/>
      <c r="O20107" s="136"/>
      <c r="T20107" s="136"/>
      <c r="W20107" s="136"/>
      <c r="Z20107" s="136"/>
      <c r="AC20107" s="136"/>
    </row>
    <row r="20108" spans="2:29">
      <c r="B20108" s="136"/>
      <c r="E20108" s="136"/>
      <c r="H20108" s="136"/>
      <c r="K20108" s="136"/>
      <c r="O20108" s="136"/>
      <c r="T20108" s="136"/>
      <c r="W20108" s="136"/>
      <c r="Z20108" s="136"/>
      <c r="AC20108" s="136"/>
    </row>
    <row r="20109" spans="2:29">
      <c r="B20109" s="136"/>
      <c r="E20109" s="136"/>
      <c r="H20109" s="136"/>
      <c r="K20109" s="136"/>
      <c r="O20109" s="136"/>
      <c r="T20109" s="136"/>
      <c r="W20109" s="136"/>
      <c r="Z20109" s="136"/>
      <c r="AC20109" s="136"/>
    </row>
    <row r="20110" spans="2:29">
      <c r="B20110" s="136"/>
      <c r="E20110" s="136"/>
      <c r="H20110" s="136"/>
      <c r="K20110" s="136"/>
      <c r="O20110" s="136"/>
      <c r="T20110" s="136"/>
      <c r="W20110" s="136"/>
      <c r="Z20110" s="136"/>
      <c r="AC20110" s="136"/>
    </row>
    <row r="20111" spans="2:29">
      <c r="B20111" s="136"/>
      <c r="E20111" s="136"/>
      <c r="H20111" s="136"/>
      <c r="K20111" s="136"/>
      <c r="O20111" s="136"/>
      <c r="T20111" s="136"/>
      <c r="W20111" s="136"/>
      <c r="Z20111" s="136"/>
      <c r="AC20111" s="136"/>
    </row>
    <row r="20112" spans="2:29">
      <c r="B20112" s="136"/>
      <c r="E20112" s="136"/>
      <c r="H20112" s="136"/>
      <c r="K20112" s="136"/>
      <c r="O20112" s="136"/>
      <c r="T20112" s="136"/>
      <c r="W20112" s="136"/>
      <c r="Z20112" s="136"/>
      <c r="AC20112" s="136"/>
    </row>
    <row r="20113" spans="2:29">
      <c r="B20113" s="136"/>
      <c r="E20113" s="136"/>
      <c r="H20113" s="136"/>
      <c r="K20113" s="136"/>
      <c r="O20113" s="136"/>
      <c r="T20113" s="136"/>
      <c r="W20113" s="136"/>
      <c r="Z20113" s="136"/>
      <c r="AC20113" s="136"/>
    </row>
    <row r="20114" spans="2:29">
      <c r="B20114" s="136"/>
      <c r="E20114" s="136"/>
      <c r="H20114" s="136"/>
      <c r="K20114" s="136"/>
      <c r="O20114" s="136"/>
      <c r="T20114" s="136"/>
      <c r="W20114" s="136"/>
      <c r="Z20114" s="136"/>
      <c r="AC20114" s="136"/>
    </row>
    <row r="20115" spans="2:29">
      <c r="B20115" s="136"/>
      <c r="E20115" s="136"/>
      <c r="H20115" s="136"/>
      <c r="K20115" s="136"/>
      <c r="O20115" s="136"/>
      <c r="T20115" s="136"/>
      <c r="W20115" s="136"/>
      <c r="Z20115" s="136"/>
      <c r="AC20115" s="136"/>
    </row>
    <row r="20116" spans="2:29">
      <c r="B20116" s="136"/>
      <c r="E20116" s="136"/>
      <c r="H20116" s="136"/>
      <c r="K20116" s="136"/>
      <c r="O20116" s="136"/>
      <c r="T20116" s="136"/>
      <c r="W20116" s="136"/>
      <c r="Z20116" s="136"/>
      <c r="AC20116" s="136"/>
    </row>
    <row r="20117" spans="2:29">
      <c r="B20117" s="136"/>
      <c r="E20117" s="136"/>
      <c r="H20117" s="136"/>
      <c r="K20117" s="136"/>
      <c r="O20117" s="136"/>
      <c r="T20117" s="136"/>
      <c r="W20117" s="136"/>
      <c r="Z20117" s="136"/>
      <c r="AC20117" s="136"/>
    </row>
    <row r="20118" spans="2:29">
      <c r="B20118" s="136"/>
      <c r="E20118" s="136"/>
      <c r="H20118" s="136"/>
      <c r="K20118" s="136"/>
      <c r="O20118" s="136"/>
      <c r="T20118" s="136"/>
      <c r="W20118" s="136"/>
      <c r="Z20118" s="136"/>
      <c r="AC20118" s="136"/>
    </row>
    <row r="20119" spans="2:29">
      <c r="B20119" s="136"/>
      <c r="E20119" s="136"/>
      <c r="H20119" s="136"/>
      <c r="K20119" s="136"/>
      <c r="O20119" s="136"/>
      <c r="T20119" s="136"/>
      <c r="W20119" s="136"/>
      <c r="Z20119" s="136"/>
      <c r="AC20119" s="136"/>
    </row>
    <row r="20120" spans="2:29">
      <c r="B20120" s="136"/>
      <c r="E20120" s="136"/>
      <c r="H20120" s="136"/>
      <c r="K20120" s="136"/>
      <c r="O20120" s="136"/>
      <c r="T20120" s="136"/>
      <c r="W20120" s="136"/>
      <c r="Z20120" s="136"/>
      <c r="AC20120" s="136"/>
    </row>
    <row r="20121" spans="2:29">
      <c r="B20121" s="136"/>
      <c r="E20121" s="136"/>
      <c r="H20121" s="136"/>
      <c r="K20121" s="136"/>
      <c r="O20121" s="136"/>
      <c r="T20121" s="136"/>
      <c r="W20121" s="136"/>
      <c r="Z20121" s="136"/>
      <c r="AC20121" s="136"/>
    </row>
    <row r="20122" spans="2:29">
      <c r="B20122" s="136"/>
      <c r="E20122" s="136"/>
      <c r="H20122" s="136"/>
      <c r="K20122" s="136"/>
      <c r="O20122" s="136"/>
      <c r="T20122" s="136"/>
      <c r="W20122" s="136"/>
      <c r="Z20122" s="136"/>
      <c r="AC20122" s="136"/>
    </row>
    <row r="20123" spans="2:29">
      <c r="B20123" s="136"/>
      <c r="E20123" s="136"/>
      <c r="H20123" s="136"/>
      <c r="K20123" s="136"/>
      <c r="O20123" s="136"/>
      <c r="T20123" s="136"/>
      <c r="W20123" s="136"/>
      <c r="Z20123" s="136"/>
      <c r="AC20123" s="136"/>
    </row>
    <row r="20124" spans="2:29">
      <c r="B20124" s="136"/>
      <c r="E20124" s="136"/>
      <c r="H20124" s="136"/>
      <c r="K20124" s="136"/>
      <c r="O20124" s="136"/>
      <c r="T20124" s="136"/>
      <c r="W20124" s="136"/>
      <c r="Z20124" s="136"/>
      <c r="AC20124" s="136"/>
    </row>
    <row r="20125" spans="2:29">
      <c r="B20125" s="136"/>
      <c r="E20125" s="136"/>
      <c r="H20125" s="136"/>
      <c r="K20125" s="136"/>
      <c r="O20125" s="136"/>
      <c r="T20125" s="136"/>
      <c r="W20125" s="136"/>
      <c r="Z20125" s="136"/>
      <c r="AC20125" s="136"/>
    </row>
    <row r="20126" spans="2:29">
      <c r="B20126" s="136"/>
      <c r="E20126" s="136"/>
      <c r="H20126" s="136"/>
      <c r="K20126" s="136"/>
      <c r="O20126" s="136"/>
      <c r="T20126" s="136"/>
      <c r="W20126" s="136"/>
      <c r="Z20126" s="136"/>
      <c r="AC20126" s="136"/>
    </row>
    <row r="20127" spans="2:29">
      <c r="B20127" s="136"/>
      <c r="E20127" s="136"/>
      <c r="H20127" s="136"/>
      <c r="K20127" s="136"/>
      <c r="O20127" s="136"/>
      <c r="T20127" s="136"/>
      <c r="W20127" s="136"/>
      <c r="Z20127" s="136"/>
      <c r="AC20127" s="136"/>
    </row>
    <row r="20128" spans="2:29">
      <c r="B20128" s="136"/>
      <c r="E20128" s="136"/>
      <c r="H20128" s="136"/>
      <c r="K20128" s="136"/>
      <c r="O20128" s="136"/>
      <c r="T20128" s="136"/>
      <c r="W20128" s="136"/>
      <c r="Z20128" s="136"/>
      <c r="AC20128" s="136"/>
    </row>
    <row r="20129" spans="2:29">
      <c r="B20129" s="136"/>
      <c r="E20129" s="136"/>
      <c r="H20129" s="136"/>
      <c r="K20129" s="136"/>
      <c r="O20129" s="136"/>
      <c r="T20129" s="136"/>
      <c r="W20129" s="136"/>
      <c r="Z20129" s="136"/>
      <c r="AC20129" s="136"/>
    </row>
    <row r="20130" spans="2:29">
      <c r="B20130" s="136"/>
      <c r="E20130" s="136"/>
      <c r="H20130" s="136"/>
      <c r="K20130" s="136"/>
      <c r="O20130" s="136"/>
      <c r="T20130" s="136"/>
      <c r="W20130" s="136"/>
      <c r="Z20130" s="136"/>
      <c r="AC20130" s="136"/>
    </row>
    <row r="20131" spans="2:29">
      <c r="B20131" s="136"/>
      <c r="E20131" s="136"/>
      <c r="H20131" s="136"/>
      <c r="K20131" s="136"/>
      <c r="O20131" s="136"/>
      <c r="T20131" s="136"/>
      <c r="W20131" s="136"/>
      <c r="Z20131" s="136"/>
      <c r="AC20131" s="136"/>
    </row>
    <row r="20132" spans="2:29">
      <c r="B20132" s="136"/>
      <c r="E20132" s="136"/>
      <c r="H20132" s="136"/>
      <c r="K20132" s="136"/>
      <c r="O20132" s="136"/>
      <c r="T20132" s="136"/>
      <c r="W20132" s="136"/>
      <c r="Z20132" s="136"/>
      <c r="AC20132" s="136"/>
    </row>
    <row r="20133" spans="2:29">
      <c r="B20133" s="136"/>
      <c r="E20133" s="136"/>
      <c r="H20133" s="136"/>
      <c r="K20133" s="136"/>
      <c r="O20133" s="136"/>
      <c r="T20133" s="136"/>
      <c r="W20133" s="136"/>
      <c r="Z20133" s="136"/>
      <c r="AC20133" s="136"/>
    </row>
    <row r="20134" spans="2:29">
      <c r="B20134" s="136"/>
      <c r="E20134" s="136"/>
      <c r="H20134" s="136"/>
      <c r="K20134" s="136"/>
      <c r="O20134" s="136"/>
      <c r="T20134" s="136"/>
      <c r="W20134" s="136"/>
      <c r="Z20134" s="136"/>
      <c r="AC20134" s="136"/>
    </row>
    <row r="20135" spans="2:29">
      <c r="B20135" s="136"/>
      <c r="E20135" s="136"/>
      <c r="H20135" s="136"/>
      <c r="K20135" s="136"/>
      <c r="O20135" s="136"/>
      <c r="T20135" s="136"/>
      <c r="W20135" s="136"/>
      <c r="Z20135" s="136"/>
      <c r="AC20135" s="136"/>
    </row>
    <row r="20136" spans="2:29">
      <c r="B20136" s="136"/>
      <c r="E20136" s="136"/>
      <c r="H20136" s="136"/>
      <c r="K20136" s="136"/>
      <c r="O20136" s="136"/>
      <c r="T20136" s="136"/>
      <c r="W20136" s="136"/>
      <c r="Z20136" s="136"/>
      <c r="AC20136" s="136"/>
    </row>
    <row r="20137" spans="2:29">
      <c r="B20137" s="136"/>
      <c r="E20137" s="136"/>
      <c r="H20137" s="136"/>
      <c r="K20137" s="136"/>
      <c r="O20137" s="136"/>
      <c r="T20137" s="136"/>
      <c r="W20137" s="136"/>
      <c r="Z20137" s="136"/>
      <c r="AC20137" s="136"/>
    </row>
    <row r="20138" spans="2:29">
      <c r="B20138" s="136"/>
      <c r="E20138" s="136"/>
      <c r="H20138" s="136"/>
      <c r="K20138" s="136"/>
      <c r="O20138" s="136"/>
      <c r="T20138" s="136"/>
      <c r="W20138" s="136"/>
      <c r="Z20138" s="136"/>
      <c r="AC20138" s="136"/>
    </row>
    <row r="20139" spans="2:29">
      <c r="B20139" s="136"/>
      <c r="E20139" s="136"/>
      <c r="H20139" s="136"/>
      <c r="K20139" s="136"/>
      <c r="O20139" s="136"/>
      <c r="T20139" s="136"/>
      <c r="W20139" s="136"/>
      <c r="Z20139" s="136"/>
      <c r="AC20139" s="136"/>
    </row>
    <row r="20140" spans="2:29">
      <c r="B20140" s="136"/>
      <c r="E20140" s="136"/>
      <c r="H20140" s="136"/>
      <c r="K20140" s="136"/>
      <c r="O20140" s="136"/>
      <c r="T20140" s="136"/>
      <c r="W20140" s="136"/>
      <c r="Z20140" s="136"/>
      <c r="AC20140" s="136"/>
    </row>
    <row r="20141" spans="2:29">
      <c r="B20141" s="136"/>
      <c r="E20141" s="136"/>
      <c r="H20141" s="136"/>
      <c r="K20141" s="136"/>
      <c r="O20141" s="136"/>
      <c r="T20141" s="136"/>
      <c r="W20141" s="136"/>
      <c r="Z20141" s="136"/>
      <c r="AC20141" s="136"/>
    </row>
    <row r="20142" spans="2:29">
      <c r="B20142" s="136"/>
      <c r="E20142" s="136"/>
      <c r="H20142" s="136"/>
      <c r="K20142" s="136"/>
      <c r="O20142" s="136"/>
      <c r="T20142" s="136"/>
      <c r="W20142" s="136"/>
      <c r="Z20142" s="136"/>
      <c r="AC20142" s="136"/>
    </row>
    <row r="20143" spans="2:29">
      <c r="B20143" s="136"/>
      <c r="E20143" s="136"/>
      <c r="H20143" s="136"/>
      <c r="K20143" s="136"/>
      <c r="O20143" s="136"/>
      <c r="T20143" s="136"/>
      <c r="W20143" s="136"/>
      <c r="Z20143" s="136"/>
      <c r="AC20143" s="136"/>
    </row>
    <row r="20144" spans="2:29">
      <c r="B20144" s="136"/>
      <c r="E20144" s="136"/>
      <c r="H20144" s="136"/>
      <c r="K20144" s="136"/>
      <c r="O20144" s="136"/>
      <c r="T20144" s="136"/>
      <c r="W20144" s="136"/>
      <c r="Z20144" s="136"/>
      <c r="AC20144" s="136"/>
    </row>
    <row r="20145" spans="2:29">
      <c r="B20145" s="136"/>
      <c r="E20145" s="136"/>
      <c r="H20145" s="136"/>
      <c r="K20145" s="136"/>
      <c r="O20145" s="136"/>
      <c r="T20145" s="136"/>
      <c r="W20145" s="136"/>
      <c r="Z20145" s="136"/>
      <c r="AC20145" s="136"/>
    </row>
    <row r="20146" spans="2:29">
      <c r="B20146" s="136"/>
      <c r="E20146" s="136"/>
      <c r="H20146" s="136"/>
      <c r="K20146" s="136"/>
      <c r="O20146" s="136"/>
      <c r="T20146" s="136"/>
      <c r="W20146" s="136"/>
      <c r="Z20146" s="136"/>
      <c r="AC20146" s="136"/>
    </row>
    <row r="20147" spans="2:29">
      <c r="B20147" s="136"/>
      <c r="E20147" s="136"/>
      <c r="H20147" s="136"/>
      <c r="K20147" s="136"/>
      <c r="O20147" s="136"/>
      <c r="T20147" s="136"/>
      <c r="W20147" s="136"/>
      <c r="Z20147" s="136"/>
      <c r="AC20147" s="136"/>
    </row>
    <row r="20148" spans="2:29">
      <c r="B20148" s="136"/>
      <c r="E20148" s="136"/>
      <c r="H20148" s="136"/>
      <c r="K20148" s="136"/>
      <c r="O20148" s="136"/>
      <c r="T20148" s="136"/>
      <c r="W20148" s="136"/>
      <c r="Z20148" s="136"/>
      <c r="AC20148" s="136"/>
    </row>
    <row r="20149" spans="2:29">
      <c r="B20149" s="136"/>
      <c r="E20149" s="136"/>
      <c r="H20149" s="136"/>
      <c r="K20149" s="136"/>
      <c r="O20149" s="136"/>
      <c r="T20149" s="136"/>
      <c r="W20149" s="136"/>
      <c r="Z20149" s="136"/>
      <c r="AC20149" s="136"/>
    </row>
    <row r="20150" spans="2:29">
      <c r="B20150" s="136"/>
      <c r="E20150" s="136"/>
      <c r="H20150" s="136"/>
      <c r="K20150" s="136"/>
      <c r="O20150" s="136"/>
      <c r="T20150" s="136"/>
      <c r="W20150" s="136"/>
      <c r="Z20150" s="136"/>
      <c r="AC20150" s="136"/>
    </row>
    <row r="20151" spans="2:29">
      <c r="B20151" s="136"/>
      <c r="E20151" s="136"/>
      <c r="H20151" s="136"/>
      <c r="K20151" s="136"/>
      <c r="O20151" s="136"/>
      <c r="T20151" s="136"/>
      <c r="W20151" s="136"/>
      <c r="Z20151" s="136"/>
      <c r="AC20151" s="136"/>
    </row>
    <row r="20152" spans="2:29">
      <c r="B20152" s="136"/>
      <c r="E20152" s="136"/>
      <c r="H20152" s="136"/>
      <c r="K20152" s="136"/>
      <c r="O20152" s="136"/>
      <c r="T20152" s="136"/>
      <c r="W20152" s="136"/>
      <c r="Z20152" s="136"/>
      <c r="AC20152" s="136"/>
    </row>
    <row r="20153" spans="2:29">
      <c r="B20153" s="136"/>
      <c r="E20153" s="136"/>
      <c r="H20153" s="136"/>
      <c r="K20153" s="136"/>
      <c r="O20153" s="136"/>
      <c r="T20153" s="136"/>
      <c r="W20153" s="136"/>
      <c r="Z20153" s="136"/>
      <c r="AC20153" s="136"/>
    </row>
    <row r="20154" spans="2:29">
      <c r="B20154" s="136"/>
      <c r="E20154" s="136"/>
      <c r="H20154" s="136"/>
      <c r="K20154" s="136"/>
      <c r="O20154" s="136"/>
      <c r="T20154" s="136"/>
      <c r="W20154" s="136"/>
      <c r="Z20154" s="136"/>
      <c r="AC20154" s="136"/>
    </row>
    <row r="20155" spans="2:29">
      <c r="B20155" s="136"/>
      <c r="E20155" s="136"/>
      <c r="H20155" s="136"/>
      <c r="K20155" s="136"/>
      <c r="O20155" s="136"/>
      <c r="T20155" s="136"/>
      <c r="W20155" s="136"/>
      <c r="Z20155" s="136"/>
      <c r="AC20155" s="136"/>
    </row>
    <row r="20156" spans="2:29">
      <c r="B20156" s="136"/>
      <c r="E20156" s="136"/>
      <c r="H20156" s="136"/>
      <c r="K20156" s="136"/>
      <c r="O20156" s="136"/>
      <c r="T20156" s="136"/>
      <c r="W20156" s="136"/>
      <c r="Z20156" s="136"/>
      <c r="AC20156" s="136"/>
    </row>
    <row r="20157" spans="2:29">
      <c r="B20157" s="136"/>
      <c r="E20157" s="136"/>
      <c r="H20157" s="136"/>
      <c r="K20157" s="136"/>
      <c r="O20157" s="136"/>
      <c r="T20157" s="136"/>
      <c r="W20157" s="136"/>
      <c r="Z20157" s="136"/>
      <c r="AC20157" s="136"/>
    </row>
    <row r="20158" spans="2:29">
      <c r="B20158" s="136"/>
      <c r="E20158" s="136"/>
      <c r="H20158" s="136"/>
      <c r="K20158" s="136"/>
      <c r="O20158" s="136"/>
      <c r="T20158" s="136"/>
      <c r="W20158" s="136"/>
      <c r="Z20158" s="136"/>
      <c r="AC20158" s="136"/>
    </row>
    <row r="20159" spans="2:29">
      <c r="B20159" s="136"/>
      <c r="E20159" s="136"/>
      <c r="H20159" s="136"/>
      <c r="K20159" s="136"/>
      <c r="O20159" s="136"/>
      <c r="T20159" s="136"/>
      <c r="W20159" s="136"/>
      <c r="Z20159" s="136"/>
      <c r="AC20159" s="136"/>
    </row>
    <row r="20160" spans="2:29">
      <c r="B20160" s="136"/>
      <c r="E20160" s="136"/>
      <c r="H20160" s="136"/>
      <c r="K20160" s="136"/>
      <c r="O20160" s="136"/>
      <c r="T20160" s="136"/>
      <c r="W20160" s="136"/>
      <c r="Z20160" s="136"/>
      <c r="AC20160" s="136"/>
    </row>
    <row r="20161" spans="2:29">
      <c r="B20161" s="136"/>
      <c r="E20161" s="136"/>
      <c r="H20161" s="136"/>
      <c r="K20161" s="136"/>
      <c r="O20161" s="136"/>
      <c r="T20161" s="136"/>
      <c r="W20161" s="136"/>
      <c r="Z20161" s="136"/>
      <c r="AC20161" s="136"/>
    </row>
    <row r="20162" spans="2:29">
      <c r="B20162" s="136"/>
      <c r="E20162" s="136"/>
      <c r="H20162" s="136"/>
      <c r="K20162" s="136"/>
      <c r="O20162" s="136"/>
      <c r="T20162" s="136"/>
      <c r="W20162" s="136"/>
      <c r="Z20162" s="136"/>
      <c r="AC20162" s="136"/>
    </row>
    <row r="20163" spans="2:29">
      <c r="B20163" s="136"/>
      <c r="E20163" s="136"/>
      <c r="H20163" s="136"/>
      <c r="K20163" s="136"/>
      <c r="O20163" s="136"/>
      <c r="T20163" s="136"/>
      <c r="W20163" s="136"/>
      <c r="Z20163" s="136"/>
      <c r="AC20163" s="136"/>
    </row>
    <row r="20164" spans="2:29">
      <c r="B20164" s="136"/>
      <c r="E20164" s="136"/>
      <c r="H20164" s="136"/>
      <c r="K20164" s="136"/>
      <c r="O20164" s="136"/>
      <c r="T20164" s="136"/>
      <c r="W20164" s="136"/>
      <c r="Z20164" s="136"/>
      <c r="AC20164" s="136"/>
    </row>
    <row r="20165" spans="2:29">
      <c r="B20165" s="136"/>
      <c r="E20165" s="136"/>
      <c r="H20165" s="136"/>
      <c r="K20165" s="136"/>
      <c r="O20165" s="136"/>
      <c r="T20165" s="136"/>
      <c r="W20165" s="136"/>
      <c r="Z20165" s="136"/>
      <c r="AC20165" s="136"/>
    </row>
    <row r="20166" spans="2:29">
      <c r="B20166" s="136"/>
      <c r="E20166" s="136"/>
      <c r="H20166" s="136"/>
      <c r="K20166" s="136"/>
      <c r="O20166" s="136"/>
      <c r="T20166" s="136"/>
      <c r="W20166" s="136"/>
      <c r="Z20166" s="136"/>
      <c r="AC20166" s="136"/>
    </row>
    <row r="20167" spans="2:29">
      <c r="B20167" s="136"/>
      <c r="E20167" s="136"/>
      <c r="H20167" s="136"/>
      <c r="K20167" s="136"/>
      <c r="O20167" s="136"/>
      <c r="T20167" s="136"/>
      <c r="W20167" s="136"/>
      <c r="Z20167" s="136"/>
      <c r="AC20167" s="136"/>
    </row>
    <row r="20168" spans="2:29">
      <c r="B20168" s="136"/>
      <c r="E20168" s="136"/>
      <c r="H20168" s="136"/>
      <c r="K20168" s="136"/>
      <c r="O20168" s="136"/>
      <c r="T20168" s="136"/>
      <c r="W20168" s="136"/>
      <c r="Z20168" s="136"/>
      <c r="AC20168" s="136"/>
    </row>
    <row r="20169" spans="2:29">
      <c r="B20169" s="136"/>
      <c r="E20169" s="136"/>
      <c r="H20169" s="136"/>
      <c r="K20169" s="136"/>
      <c r="O20169" s="136"/>
      <c r="T20169" s="136"/>
      <c r="W20169" s="136"/>
      <c r="Z20169" s="136"/>
      <c r="AC20169" s="136"/>
    </row>
    <row r="20170" spans="2:29">
      <c r="B20170" s="136"/>
      <c r="E20170" s="136"/>
      <c r="H20170" s="136"/>
      <c r="K20170" s="136"/>
      <c r="O20170" s="136"/>
      <c r="T20170" s="136"/>
      <c r="W20170" s="136"/>
      <c r="Z20170" s="136"/>
      <c r="AC20170" s="136"/>
    </row>
    <row r="20171" spans="2:29">
      <c r="B20171" s="136"/>
      <c r="E20171" s="136"/>
      <c r="H20171" s="136"/>
      <c r="K20171" s="136"/>
      <c r="O20171" s="136"/>
      <c r="T20171" s="136"/>
      <c r="W20171" s="136"/>
      <c r="Z20171" s="136"/>
      <c r="AC20171" s="136"/>
    </row>
    <row r="20172" spans="2:29">
      <c r="B20172" s="136"/>
      <c r="E20172" s="136"/>
      <c r="H20172" s="136"/>
      <c r="K20172" s="136"/>
      <c r="O20172" s="136"/>
      <c r="T20172" s="136"/>
      <c r="W20172" s="136"/>
      <c r="Z20172" s="136"/>
      <c r="AC20172" s="136"/>
    </row>
    <row r="20173" spans="2:29">
      <c r="B20173" s="136"/>
      <c r="E20173" s="136"/>
      <c r="H20173" s="136"/>
      <c r="K20173" s="136"/>
      <c r="O20173" s="136"/>
      <c r="T20173" s="136"/>
      <c r="W20173" s="136"/>
      <c r="Z20173" s="136"/>
      <c r="AC20173" s="136"/>
    </row>
    <row r="20174" spans="2:29">
      <c r="B20174" s="136"/>
      <c r="E20174" s="136"/>
      <c r="H20174" s="136"/>
      <c r="K20174" s="136"/>
      <c r="O20174" s="136"/>
      <c r="T20174" s="136"/>
      <c r="W20174" s="136"/>
      <c r="Z20174" s="136"/>
      <c r="AC20174" s="136"/>
    </row>
    <row r="20175" spans="2:29">
      <c r="B20175" s="136"/>
      <c r="E20175" s="136"/>
      <c r="H20175" s="136"/>
      <c r="K20175" s="136"/>
      <c r="O20175" s="136"/>
      <c r="T20175" s="136"/>
      <c r="W20175" s="136"/>
      <c r="Z20175" s="136"/>
      <c r="AC20175" s="136"/>
    </row>
    <row r="20176" spans="2:29">
      <c r="B20176" s="136"/>
      <c r="E20176" s="136"/>
      <c r="H20176" s="136"/>
      <c r="K20176" s="136"/>
      <c r="O20176" s="136"/>
      <c r="T20176" s="136"/>
      <c r="W20176" s="136"/>
      <c r="Z20176" s="136"/>
      <c r="AC20176" s="136"/>
    </row>
    <row r="20177" spans="2:29">
      <c r="B20177" s="136"/>
      <c r="E20177" s="136"/>
      <c r="H20177" s="136"/>
      <c r="K20177" s="136"/>
      <c r="O20177" s="136"/>
      <c r="T20177" s="136"/>
      <c r="W20177" s="136"/>
      <c r="Z20177" s="136"/>
      <c r="AC20177" s="136"/>
    </row>
    <row r="20178" spans="2:29">
      <c r="B20178" s="136"/>
      <c r="E20178" s="136"/>
      <c r="H20178" s="136"/>
      <c r="K20178" s="136"/>
      <c r="O20178" s="136"/>
      <c r="T20178" s="136"/>
      <c r="W20178" s="136"/>
      <c r="Z20178" s="136"/>
      <c r="AC20178" s="136"/>
    </row>
    <row r="20179" spans="2:29">
      <c r="B20179" s="136"/>
      <c r="E20179" s="136"/>
      <c r="H20179" s="136"/>
      <c r="K20179" s="136"/>
      <c r="O20179" s="136"/>
      <c r="T20179" s="136"/>
      <c r="W20179" s="136"/>
      <c r="Z20179" s="136"/>
      <c r="AC20179" s="136"/>
    </row>
    <row r="20180" spans="2:29">
      <c r="B20180" s="136"/>
      <c r="E20180" s="136"/>
      <c r="H20180" s="136"/>
      <c r="K20180" s="136"/>
      <c r="O20180" s="136"/>
      <c r="T20180" s="136"/>
      <c r="W20180" s="136"/>
      <c r="Z20180" s="136"/>
      <c r="AC20180" s="136"/>
    </row>
    <row r="20181" spans="2:29">
      <c r="B20181" s="136"/>
      <c r="E20181" s="136"/>
      <c r="H20181" s="136"/>
      <c r="K20181" s="136"/>
      <c r="O20181" s="136"/>
      <c r="T20181" s="136"/>
      <c r="W20181" s="136"/>
      <c r="Z20181" s="136"/>
      <c r="AC20181" s="136"/>
    </row>
    <row r="20182" spans="2:29">
      <c r="B20182" s="136"/>
      <c r="E20182" s="136"/>
      <c r="H20182" s="136"/>
      <c r="K20182" s="136"/>
      <c r="O20182" s="136"/>
      <c r="T20182" s="136"/>
      <c r="W20182" s="136"/>
      <c r="Z20182" s="136"/>
      <c r="AC20182" s="136"/>
    </row>
    <row r="20183" spans="2:29">
      <c r="B20183" s="136"/>
      <c r="E20183" s="136"/>
      <c r="H20183" s="136"/>
      <c r="K20183" s="136"/>
      <c r="O20183" s="136"/>
      <c r="T20183" s="136"/>
      <c r="W20183" s="136"/>
      <c r="Z20183" s="136"/>
      <c r="AC20183" s="136"/>
    </row>
    <row r="20184" spans="2:29">
      <c r="B20184" s="136"/>
      <c r="E20184" s="136"/>
      <c r="H20184" s="136"/>
      <c r="K20184" s="136"/>
      <c r="O20184" s="136"/>
      <c r="T20184" s="136"/>
      <c r="W20184" s="136"/>
      <c r="Z20184" s="136"/>
      <c r="AC20184" s="136"/>
    </row>
    <row r="20185" spans="2:29">
      <c r="B20185" s="136"/>
      <c r="E20185" s="136"/>
      <c r="H20185" s="136"/>
      <c r="K20185" s="136"/>
      <c r="O20185" s="136"/>
      <c r="T20185" s="136"/>
      <c r="W20185" s="136"/>
      <c r="Z20185" s="136"/>
      <c r="AC20185" s="136"/>
    </row>
    <row r="20186" spans="2:29">
      <c r="B20186" s="136"/>
      <c r="E20186" s="136"/>
      <c r="H20186" s="136"/>
      <c r="K20186" s="136"/>
      <c r="O20186" s="136"/>
      <c r="T20186" s="136"/>
      <c r="W20186" s="136"/>
      <c r="Z20186" s="136"/>
      <c r="AC20186" s="136"/>
    </row>
    <row r="20187" spans="2:29">
      <c r="B20187" s="136"/>
      <c r="E20187" s="136"/>
      <c r="H20187" s="136"/>
      <c r="K20187" s="136"/>
      <c r="O20187" s="136"/>
      <c r="T20187" s="136"/>
      <c r="W20187" s="136"/>
      <c r="Z20187" s="136"/>
      <c r="AC20187" s="136"/>
    </row>
    <row r="20188" spans="2:29">
      <c r="B20188" s="136"/>
      <c r="E20188" s="136"/>
      <c r="H20188" s="136"/>
      <c r="K20188" s="136"/>
      <c r="O20188" s="136"/>
      <c r="T20188" s="136"/>
      <c r="W20188" s="136"/>
      <c r="Z20188" s="136"/>
      <c r="AC20188" s="136"/>
    </row>
    <row r="20189" spans="2:29">
      <c r="B20189" s="136"/>
      <c r="E20189" s="136"/>
      <c r="H20189" s="136"/>
      <c r="K20189" s="136"/>
      <c r="O20189" s="136"/>
      <c r="T20189" s="136"/>
      <c r="W20189" s="136"/>
      <c r="Z20189" s="136"/>
      <c r="AC20189" s="136"/>
    </row>
    <row r="20190" spans="2:29">
      <c r="B20190" s="136"/>
      <c r="E20190" s="136"/>
      <c r="H20190" s="136"/>
      <c r="K20190" s="136"/>
      <c r="O20190" s="136"/>
      <c r="T20190" s="136"/>
      <c r="W20190" s="136"/>
      <c r="Z20190" s="136"/>
      <c r="AC20190" s="136"/>
    </row>
    <row r="20191" spans="2:29">
      <c r="B20191" s="136"/>
      <c r="E20191" s="136"/>
      <c r="H20191" s="136"/>
      <c r="K20191" s="136"/>
      <c r="O20191" s="136"/>
      <c r="T20191" s="136"/>
      <c r="W20191" s="136"/>
      <c r="Z20191" s="136"/>
      <c r="AC20191" s="136"/>
    </row>
    <row r="20192" spans="2:29">
      <c r="B20192" s="136"/>
      <c r="E20192" s="136"/>
      <c r="H20192" s="136"/>
      <c r="K20192" s="136"/>
      <c r="O20192" s="136"/>
      <c r="T20192" s="136"/>
      <c r="W20192" s="136"/>
      <c r="Z20192" s="136"/>
      <c r="AC20192" s="136"/>
    </row>
    <row r="20193" spans="2:29">
      <c r="B20193" s="136"/>
      <c r="E20193" s="136"/>
      <c r="H20193" s="136"/>
      <c r="K20193" s="136"/>
      <c r="O20193" s="136"/>
      <c r="T20193" s="136"/>
      <c r="W20193" s="136"/>
      <c r="Z20193" s="136"/>
      <c r="AC20193" s="136"/>
    </row>
    <row r="20194" spans="2:29">
      <c r="B20194" s="136"/>
      <c r="E20194" s="136"/>
      <c r="H20194" s="136"/>
      <c r="K20194" s="136"/>
      <c r="O20194" s="136"/>
      <c r="T20194" s="136"/>
      <c r="W20194" s="136"/>
      <c r="Z20194" s="136"/>
      <c r="AC20194" s="136"/>
    </row>
    <row r="20195" spans="2:29">
      <c r="B20195" s="136"/>
      <c r="E20195" s="136"/>
      <c r="H20195" s="136"/>
      <c r="K20195" s="136"/>
      <c r="O20195" s="136"/>
      <c r="T20195" s="136"/>
      <c r="W20195" s="136"/>
      <c r="Z20195" s="136"/>
      <c r="AC20195" s="136"/>
    </row>
    <row r="20196" spans="2:29">
      <c r="B20196" s="136"/>
      <c r="E20196" s="136"/>
      <c r="H20196" s="136"/>
      <c r="K20196" s="136"/>
      <c r="O20196" s="136"/>
      <c r="T20196" s="136"/>
      <c r="W20196" s="136"/>
      <c r="Z20196" s="136"/>
      <c r="AC20196" s="136"/>
    </row>
    <row r="20197" spans="2:29">
      <c r="B20197" s="136"/>
      <c r="E20197" s="136"/>
      <c r="H20197" s="136"/>
      <c r="K20197" s="136"/>
      <c r="O20197" s="136"/>
      <c r="T20197" s="136"/>
      <c r="W20197" s="136"/>
      <c r="Z20197" s="136"/>
      <c r="AC20197" s="136"/>
    </row>
    <row r="20198" spans="2:29">
      <c r="B20198" s="136"/>
      <c r="E20198" s="136"/>
      <c r="H20198" s="136"/>
      <c r="K20198" s="136"/>
      <c r="O20198" s="136"/>
      <c r="T20198" s="136"/>
      <c r="W20198" s="136"/>
      <c r="Z20198" s="136"/>
      <c r="AC20198" s="136"/>
    </row>
    <row r="20199" spans="2:29">
      <c r="B20199" s="136"/>
      <c r="E20199" s="136"/>
      <c r="H20199" s="136"/>
      <c r="K20199" s="136"/>
      <c r="O20199" s="136"/>
      <c r="T20199" s="136"/>
      <c r="W20199" s="136"/>
      <c r="Z20199" s="136"/>
      <c r="AC20199" s="136"/>
    </row>
    <row r="20200" spans="2:29">
      <c r="B20200" s="136"/>
      <c r="E20200" s="136"/>
      <c r="H20200" s="136"/>
      <c r="K20200" s="136"/>
      <c r="O20200" s="136"/>
      <c r="T20200" s="136"/>
      <c r="W20200" s="136"/>
      <c r="Z20200" s="136"/>
      <c r="AC20200" s="136"/>
    </row>
    <row r="20201" spans="2:29">
      <c r="B20201" s="136"/>
      <c r="E20201" s="136"/>
      <c r="H20201" s="136"/>
      <c r="K20201" s="136"/>
      <c r="O20201" s="136"/>
      <c r="T20201" s="136"/>
      <c r="W20201" s="136"/>
      <c r="Z20201" s="136"/>
      <c r="AC20201" s="136"/>
    </row>
    <row r="20202" spans="2:29">
      <c r="B20202" s="136"/>
      <c r="E20202" s="136"/>
      <c r="H20202" s="136"/>
      <c r="K20202" s="136"/>
      <c r="O20202" s="136"/>
      <c r="T20202" s="136"/>
      <c r="W20202" s="136"/>
      <c r="Z20202" s="136"/>
      <c r="AC20202" s="136"/>
    </row>
    <row r="20203" spans="2:29">
      <c r="B20203" s="136"/>
      <c r="E20203" s="136"/>
      <c r="H20203" s="136"/>
      <c r="K20203" s="136"/>
      <c r="O20203" s="136"/>
      <c r="T20203" s="136"/>
      <c r="W20203" s="136"/>
      <c r="Z20203" s="136"/>
      <c r="AC20203" s="136"/>
    </row>
    <row r="20204" spans="2:29">
      <c r="B20204" s="136"/>
      <c r="E20204" s="136"/>
      <c r="H20204" s="136"/>
      <c r="K20204" s="136"/>
      <c r="O20204" s="136"/>
      <c r="T20204" s="136"/>
      <c r="W20204" s="136"/>
      <c r="Z20204" s="136"/>
      <c r="AC20204" s="136"/>
    </row>
    <row r="20205" spans="2:29">
      <c r="B20205" s="136"/>
      <c r="E20205" s="136"/>
      <c r="H20205" s="136"/>
      <c r="K20205" s="136"/>
      <c r="O20205" s="136"/>
      <c r="T20205" s="136"/>
      <c r="W20205" s="136"/>
      <c r="Z20205" s="136"/>
      <c r="AC20205" s="136"/>
    </row>
    <row r="20206" spans="2:29">
      <c r="B20206" s="136"/>
      <c r="E20206" s="136"/>
      <c r="H20206" s="136"/>
      <c r="K20206" s="136"/>
      <c r="O20206" s="136"/>
      <c r="T20206" s="136"/>
      <c r="W20206" s="136"/>
      <c r="Z20206" s="136"/>
      <c r="AC20206" s="136"/>
    </row>
    <row r="20207" spans="2:29">
      <c r="B20207" s="136"/>
      <c r="E20207" s="136"/>
      <c r="H20207" s="136"/>
      <c r="K20207" s="136"/>
      <c r="O20207" s="136"/>
      <c r="T20207" s="136"/>
      <c r="W20207" s="136"/>
      <c r="Z20207" s="136"/>
      <c r="AC20207" s="136"/>
    </row>
    <row r="20208" spans="2:29">
      <c r="B20208" s="136"/>
      <c r="E20208" s="136"/>
      <c r="H20208" s="136"/>
      <c r="K20208" s="136"/>
      <c r="O20208" s="136"/>
      <c r="T20208" s="136"/>
      <c r="W20208" s="136"/>
      <c r="Z20208" s="136"/>
      <c r="AC20208" s="136"/>
    </row>
    <row r="20209" spans="2:29">
      <c r="B20209" s="136"/>
      <c r="E20209" s="136"/>
      <c r="H20209" s="136"/>
      <c r="K20209" s="136"/>
      <c r="O20209" s="136"/>
      <c r="T20209" s="136"/>
      <c r="W20209" s="136"/>
      <c r="Z20209" s="136"/>
      <c r="AC20209" s="136"/>
    </row>
    <row r="20210" spans="2:29">
      <c r="B20210" s="136"/>
      <c r="E20210" s="136"/>
      <c r="H20210" s="136"/>
      <c r="K20210" s="136"/>
      <c r="O20210" s="136"/>
      <c r="T20210" s="136"/>
      <c r="W20210" s="136"/>
      <c r="Z20210" s="136"/>
      <c r="AC20210" s="136"/>
    </row>
    <row r="20211" spans="2:29">
      <c r="B20211" s="136"/>
      <c r="E20211" s="136"/>
      <c r="H20211" s="136"/>
      <c r="K20211" s="136"/>
      <c r="O20211" s="136"/>
      <c r="T20211" s="136"/>
      <c r="W20211" s="136"/>
      <c r="Z20211" s="136"/>
      <c r="AC20211" s="136"/>
    </row>
    <row r="20212" spans="2:29">
      <c r="B20212" s="136"/>
      <c r="E20212" s="136"/>
      <c r="H20212" s="136"/>
      <c r="K20212" s="136"/>
      <c r="O20212" s="136"/>
      <c r="T20212" s="136"/>
      <c r="W20212" s="136"/>
      <c r="Z20212" s="136"/>
      <c r="AC20212" s="136"/>
    </row>
    <row r="20213" spans="2:29">
      <c r="B20213" s="136"/>
      <c r="E20213" s="136"/>
      <c r="H20213" s="136"/>
      <c r="K20213" s="136"/>
      <c r="O20213" s="136"/>
      <c r="T20213" s="136"/>
      <c r="W20213" s="136"/>
      <c r="Z20213" s="136"/>
      <c r="AC20213" s="136"/>
    </row>
    <row r="20214" spans="2:29">
      <c r="B20214" s="136"/>
      <c r="E20214" s="136"/>
      <c r="H20214" s="136"/>
      <c r="K20214" s="136"/>
      <c r="O20214" s="136"/>
      <c r="T20214" s="136"/>
      <c r="W20214" s="136"/>
      <c r="Z20214" s="136"/>
      <c r="AC20214" s="136"/>
    </row>
    <row r="20215" spans="2:29">
      <c r="B20215" s="136"/>
      <c r="E20215" s="136"/>
      <c r="H20215" s="136"/>
      <c r="K20215" s="136"/>
      <c r="O20215" s="136"/>
      <c r="T20215" s="136"/>
      <c r="W20215" s="136"/>
      <c r="Z20215" s="136"/>
      <c r="AC20215" s="136"/>
    </row>
    <row r="20216" spans="2:29">
      <c r="B20216" s="136"/>
      <c r="E20216" s="136"/>
      <c r="H20216" s="136"/>
      <c r="K20216" s="136"/>
      <c r="O20216" s="136"/>
      <c r="T20216" s="136"/>
      <c r="W20216" s="136"/>
      <c r="Z20216" s="136"/>
      <c r="AC20216" s="136"/>
    </row>
    <row r="20217" spans="2:29">
      <c r="B20217" s="136"/>
      <c r="E20217" s="136"/>
      <c r="H20217" s="136"/>
      <c r="K20217" s="136"/>
      <c r="O20217" s="136"/>
      <c r="T20217" s="136"/>
      <c r="W20217" s="136"/>
      <c r="Z20217" s="136"/>
      <c r="AC20217" s="136"/>
    </row>
    <row r="20218" spans="2:29">
      <c r="B20218" s="136"/>
      <c r="E20218" s="136"/>
      <c r="H20218" s="136"/>
      <c r="K20218" s="136"/>
      <c r="O20218" s="136"/>
      <c r="T20218" s="136"/>
      <c r="W20218" s="136"/>
      <c r="Z20218" s="136"/>
      <c r="AC20218" s="136"/>
    </row>
    <row r="20219" spans="2:29">
      <c r="B20219" s="136"/>
      <c r="E20219" s="136"/>
      <c r="H20219" s="136"/>
      <c r="K20219" s="136"/>
      <c r="O20219" s="136"/>
      <c r="T20219" s="136"/>
      <c r="W20219" s="136"/>
      <c r="Z20219" s="136"/>
      <c r="AC20219" s="136"/>
    </row>
    <row r="20220" spans="2:29">
      <c r="B20220" s="136"/>
      <c r="E20220" s="136"/>
      <c r="H20220" s="136"/>
      <c r="K20220" s="136"/>
      <c r="O20220" s="136"/>
      <c r="T20220" s="136"/>
      <c r="W20220" s="136"/>
      <c r="Z20220" s="136"/>
      <c r="AC20220" s="136"/>
    </row>
    <row r="20221" spans="2:29">
      <c r="B20221" s="136"/>
      <c r="E20221" s="136"/>
      <c r="H20221" s="136"/>
      <c r="K20221" s="136"/>
      <c r="O20221" s="136"/>
      <c r="T20221" s="136"/>
      <c r="W20221" s="136"/>
      <c r="Z20221" s="136"/>
      <c r="AC20221" s="136"/>
    </row>
    <row r="20222" spans="2:29">
      <c r="B20222" s="136"/>
      <c r="E20222" s="136"/>
      <c r="H20222" s="136"/>
      <c r="K20222" s="136"/>
      <c r="O20222" s="136"/>
      <c r="T20222" s="136"/>
      <c r="W20222" s="136"/>
      <c r="Z20222" s="136"/>
      <c r="AC20222" s="136"/>
    </row>
    <row r="20223" spans="2:29">
      <c r="B20223" s="136"/>
      <c r="E20223" s="136"/>
      <c r="H20223" s="136"/>
      <c r="K20223" s="136"/>
      <c r="O20223" s="136"/>
      <c r="T20223" s="136"/>
      <c r="W20223" s="136"/>
      <c r="Z20223" s="136"/>
      <c r="AC20223" s="136"/>
    </row>
    <row r="20224" spans="2:29">
      <c r="B20224" s="136"/>
      <c r="E20224" s="136"/>
      <c r="H20224" s="136"/>
      <c r="K20224" s="136"/>
      <c r="O20224" s="136"/>
      <c r="T20224" s="136"/>
      <c r="W20224" s="136"/>
      <c r="Z20224" s="136"/>
      <c r="AC20224" s="136"/>
    </row>
    <row r="20225" spans="2:29">
      <c r="B20225" s="136"/>
      <c r="E20225" s="136"/>
      <c r="H20225" s="136"/>
      <c r="K20225" s="136"/>
      <c r="O20225" s="136"/>
      <c r="T20225" s="136"/>
      <c r="W20225" s="136"/>
      <c r="Z20225" s="136"/>
      <c r="AC20225" s="136"/>
    </row>
    <row r="20226" spans="2:29">
      <c r="B20226" s="136"/>
      <c r="E20226" s="136"/>
      <c r="H20226" s="136"/>
      <c r="K20226" s="136"/>
      <c r="O20226" s="136"/>
      <c r="T20226" s="136"/>
      <c r="W20226" s="136"/>
      <c r="Z20226" s="136"/>
      <c r="AC20226" s="136"/>
    </row>
    <row r="20227" spans="2:29">
      <c r="B20227" s="136"/>
      <c r="E20227" s="136"/>
      <c r="H20227" s="136"/>
      <c r="K20227" s="136"/>
      <c r="O20227" s="136"/>
      <c r="T20227" s="136"/>
      <c r="W20227" s="136"/>
      <c r="Z20227" s="136"/>
      <c r="AC20227" s="136"/>
    </row>
    <row r="20228" spans="2:29">
      <c r="B20228" s="136"/>
      <c r="E20228" s="136"/>
      <c r="H20228" s="136"/>
      <c r="K20228" s="136"/>
      <c r="O20228" s="136"/>
      <c r="T20228" s="136"/>
      <c r="W20228" s="136"/>
      <c r="Z20228" s="136"/>
      <c r="AC20228" s="136"/>
    </row>
    <row r="20229" spans="2:29">
      <c r="B20229" s="136"/>
      <c r="E20229" s="136"/>
      <c r="H20229" s="136"/>
      <c r="K20229" s="136"/>
      <c r="O20229" s="136"/>
      <c r="T20229" s="136"/>
      <c r="W20229" s="136"/>
      <c r="Z20229" s="136"/>
      <c r="AC20229" s="136"/>
    </row>
    <row r="20230" spans="2:29">
      <c r="B20230" s="136"/>
      <c r="E20230" s="136"/>
      <c r="H20230" s="136"/>
      <c r="K20230" s="136"/>
      <c r="O20230" s="136"/>
      <c r="T20230" s="136"/>
      <c r="W20230" s="136"/>
      <c r="Z20230" s="136"/>
      <c r="AC20230" s="136"/>
    </row>
    <row r="20231" spans="2:29">
      <c r="B20231" s="136"/>
      <c r="E20231" s="136"/>
      <c r="H20231" s="136"/>
      <c r="K20231" s="136"/>
      <c r="O20231" s="136"/>
      <c r="T20231" s="136"/>
      <c r="W20231" s="136"/>
      <c r="Z20231" s="136"/>
      <c r="AC20231" s="136"/>
    </row>
    <row r="20232" spans="2:29">
      <c r="B20232" s="136"/>
      <c r="E20232" s="136"/>
      <c r="H20232" s="136"/>
      <c r="K20232" s="136"/>
      <c r="O20232" s="136"/>
      <c r="T20232" s="136"/>
      <c r="W20232" s="136"/>
      <c r="Z20232" s="136"/>
      <c r="AC20232" s="136"/>
    </row>
    <row r="20233" spans="2:29">
      <c r="B20233" s="136"/>
      <c r="E20233" s="136"/>
      <c r="H20233" s="136"/>
      <c r="K20233" s="136"/>
      <c r="O20233" s="136"/>
      <c r="T20233" s="136"/>
      <c r="W20233" s="136"/>
      <c r="Z20233" s="136"/>
      <c r="AC20233" s="136"/>
    </row>
    <row r="20234" spans="2:29">
      <c r="B20234" s="136"/>
      <c r="E20234" s="136"/>
      <c r="H20234" s="136"/>
      <c r="K20234" s="136"/>
      <c r="O20234" s="136"/>
      <c r="T20234" s="136"/>
      <c r="W20234" s="136"/>
      <c r="Z20234" s="136"/>
      <c r="AC20234" s="136"/>
    </row>
    <row r="20235" spans="2:29">
      <c r="B20235" s="136"/>
      <c r="E20235" s="136"/>
      <c r="H20235" s="136"/>
      <c r="K20235" s="136"/>
      <c r="O20235" s="136"/>
      <c r="T20235" s="136"/>
      <c r="W20235" s="136"/>
      <c r="Z20235" s="136"/>
      <c r="AC20235" s="136"/>
    </row>
    <row r="20236" spans="2:29">
      <c r="B20236" s="136"/>
      <c r="E20236" s="136"/>
      <c r="H20236" s="136"/>
      <c r="K20236" s="136"/>
      <c r="O20236" s="136"/>
      <c r="T20236" s="136"/>
      <c r="W20236" s="136"/>
      <c r="Z20236" s="136"/>
      <c r="AC20236" s="136"/>
    </row>
    <row r="20237" spans="2:29">
      <c r="B20237" s="136"/>
      <c r="E20237" s="136"/>
      <c r="H20237" s="136"/>
      <c r="K20237" s="136"/>
      <c r="O20237" s="136"/>
      <c r="T20237" s="136"/>
      <c r="W20237" s="136"/>
      <c r="Z20237" s="136"/>
      <c r="AC20237" s="136"/>
    </row>
    <row r="20238" spans="2:29">
      <c r="B20238" s="136"/>
      <c r="E20238" s="136"/>
      <c r="H20238" s="136"/>
      <c r="K20238" s="136"/>
      <c r="O20238" s="136"/>
      <c r="T20238" s="136"/>
      <c r="W20238" s="136"/>
      <c r="Z20238" s="136"/>
      <c r="AC20238" s="136"/>
    </row>
    <row r="20239" spans="2:29">
      <c r="B20239" s="136"/>
      <c r="E20239" s="136"/>
      <c r="H20239" s="136"/>
      <c r="K20239" s="136"/>
      <c r="O20239" s="136"/>
      <c r="T20239" s="136"/>
      <c r="W20239" s="136"/>
      <c r="Z20239" s="136"/>
      <c r="AC20239" s="136"/>
    </row>
    <row r="20240" spans="2:29">
      <c r="B20240" s="136"/>
      <c r="E20240" s="136"/>
      <c r="H20240" s="136"/>
      <c r="K20240" s="136"/>
      <c r="O20240" s="136"/>
      <c r="T20240" s="136"/>
      <c r="W20240" s="136"/>
      <c r="Z20240" s="136"/>
      <c r="AC20240" s="136"/>
    </row>
    <row r="20241" spans="2:29">
      <c r="B20241" s="136"/>
      <c r="E20241" s="136"/>
      <c r="H20241" s="136"/>
      <c r="K20241" s="136"/>
      <c r="O20241" s="136"/>
      <c r="T20241" s="136"/>
      <c r="W20241" s="136"/>
      <c r="Z20241" s="136"/>
      <c r="AC20241" s="136"/>
    </row>
    <row r="20242" spans="2:29">
      <c r="B20242" s="136"/>
      <c r="E20242" s="136"/>
      <c r="H20242" s="136"/>
      <c r="K20242" s="136"/>
      <c r="O20242" s="136"/>
      <c r="T20242" s="136"/>
      <c r="W20242" s="136"/>
      <c r="Z20242" s="136"/>
      <c r="AC20242" s="136"/>
    </row>
    <row r="20243" spans="2:29">
      <c r="B20243" s="136"/>
      <c r="E20243" s="136"/>
      <c r="H20243" s="136"/>
      <c r="K20243" s="136"/>
      <c r="O20243" s="136"/>
      <c r="T20243" s="136"/>
      <c r="W20243" s="136"/>
      <c r="Z20243" s="136"/>
      <c r="AC20243" s="136"/>
    </row>
    <row r="20244" spans="2:29">
      <c r="B20244" s="136"/>
      <c r="E20244" s="136"/>
      <c r="H20244" s="136"/>
      <c r="K20244" s="136"/>
      <c r="O20244" s="136"/>
      <c r="T20244" s="136"/>
      <c r="W20244" s="136"/>
      <c r="Z20244" s="136"/>
      <c r="AC20244" s="136"/>
    </row>
    <row r="20245" spans="2:29">
      <c r="B20245" s="136"/>
      <c r="E20245" s="136"/>
      <c r="H20245" s="136"/>
      <c r="K20245" s="136"/>
      <c r="O20245" s="136"/>
      <c r="T20245" s="136"/>
      <c r="W20245" s="136"/>
      <c r="Z20245" s="136"/>
      <c r="AC20245" s="136"/>
    </row>
    <row r="20246" spans="2:29">
      <c r="B20246" s="136"/>
      <c r="E20246" s="136"/>
      <c r="H20246" s="136"/>
      <c r="K20246" s="136"/>
      <c r="O20246" s="136"/>
      <c r="T20246" s="136"/>
      <c r="W20246" s="136"/>
      <c r="Z20246" s="136"/>
      <c r="AC20246" s="136"/>
    </row>
    <row r="20247" spans="2:29">
      <c r="B20247" s="136"/>
      <c r="E20247" s="136"/>
      <c r="H20247" s="136"/>
      <c r="K20247" s="136"/>
      <c r="O20247" s="136"/>
      <c r="T20247" s="136"/>
      <c r="W20247" s="136"/>
      <c r="Z20247" s="136"/>
      <c r="AC20247" s="136"/>
    </row>
    <row r="20248" spans="2:29">
      <c r="B20248" s="136"/>
      <c r="E20248" s="136"/>
      <c r="H20248" s="136"/>
      <c r="K20248" s="136"/>
      <c r="O20248" s="136"/>
      <c r="T20248" s="136"/>
      <c r="W20248" s="136"/>
      <c r="Z20248" s="136"/>
      <c r="AC20248" s="136"/>
    </row>
    <row r="20249" spans="2:29">
      <c r="B20249" s="136"/>
      <c r="E20249" s="136"/>
      <c r="H20249" s="136"/>
      <c r="K20249" s="136"/>
      <c r="O20249" s="136"/>
      <c r="T20249" s="136"/>
      <c r="W20249" s="136"/>
      <c r="Z20249" s="136"/>
      <c r="AC20249" s="136"/>
    </row>
    <row r="20250" spans="2:29">
      <c r="B20250" s="136"/>
      <c r="E20250" s="136"/>
      <c r="H20250" s="136"/>
      <c r="K20250" s="136"/>
      <c r="O20250" s="136"/>
      <c r="T20250" s="136"/>
      <c r="W20250" s="136"/>
      <c r="Z20250" s="136"/>
      <c r="AC20250" s="136"/>
    </row>
    <row r="20251" spans="2:29">
      <c r="B20251" s="136"/>
      <c r="E20251" s="136"/>
      <c r="H20251" s="136"/>
      <c r="K20251" s="136"/>
      <c r="O20251" s="136"/>
      <c r="T20251" s="136"/>
      <c r="W20251" s="136"/>
      <c r="Z20251" s="136"/>
      <c r="AC20251" s="136"/>
    </row>
    <row r="20252" spans="2:29">
      <c r="B20252" s="136"/>
      <c r="E20252" s="136"/>
      <c r="H20252" s="136"/>
      <c r="K20252" s="136"/>
      <c r="O20252" s="136"/>
      <c r="T20252" s="136"/>
      <c r="W20252" s="136"/>
      <c r="Z20252" s="136"/>
      <c r="AC20252" s="136"/>
    </row>
    <row r="20253" spans="2:29">
      <c r="B20253" s="136"/>
      <c r="E20253" s="136"/>
      <c r="H20253" s="136"/>
      <c r="K20253" s="136"/>
      <c r="O20253" s="136"/>
      <c r="T20253" s="136"/>
      <c r="W20253" s="136"/>
      <c r="Z20253" s="136"/>
      <c r="AC20253" s="136"/>
    </row>
    <row r="20254" spans="2:29">
      <c r="B20254" s="136"/>
      <c r="E20254" s="136"/>
      <c r="H20254" s="136"/>
      <c r="K20254" s="136"/>
      <c r="O20254" s="136"/>
      <c r="T20254" s="136"/>
      <c r="W20254" s="136"/>
      <c r="Z20254" s="136"/>
      <c r="AC20254" s="136"/>
    </row>
    <row r="20255" spans="2:29">
      <c r="B20255" s="136"/>
      <c r="E20255" s="136"/>
      <c r="H20255" s="136"/>
      <c r="K20255" s="136"/>
      <c r="O20255" s="136"/>
      <c r="T20255" s="136"/>
      <c r="W20255" s="136"/>
      <c r="Z20255" s="136"/>
      <c r="AC20255" s="136"/>
    </row>
    <row r="20256" spans="2:29">
      <c r="B20256" s="136"/>
      <c r="E20256" s="136"/>
      <c r="H20256" s="136"/>
      <c r="K20256" s="136"/>
      <c r="O20256" s="136"/>
      <c r="T20256" s="136"/>
      <c r="W20256" s="136"/>
      <c r="Z20256" s="136"/>
      <c r="AC20256" s="136"/>
    </row>
    <row r="20257" spans="2:29">
      <c r="B20257" s="136"/>
      <c r="E20257" s="136"/>
      <c r="H20257" s="136"/>
      <c r="K20257" s="136"/>
      <c r="O20257" s="136"/>
      <c r="T20257" s="136"/>
      <c r="W20257" s="136"/>
      <c r="Z20257" s="136"/>
      <c r="AC20257" s="136"/>
    </row>
    <row r="20258" spans="2:29">
      <c r="B20258" s="136"/>
      <c r="E20258" s="136"/>
      <c r="H20258" s="136"/>
      <c r="K20258" s="136"/>
      <c r="O20258" s="136"/>
      <c r="T20258" s="136"/>
      <c r="W20258" s="136"/>
      <c r="Z20258" s="136"/>
      <c r="AC20258" s="136"/>
    </row>
    <row r="20259" spans="2:29">
      <c r="B20259" s="136"/>
      <c r="E20259" s="136"/>
      <c r="H20259" s="136"/>
      <c r="K20259" s="136"/>
      <c r="O20259" s="136"/>
      <c r="T20259" s="136"/>
      <c r="W20259" s="136"/>
      <c r="Z20259" s="136"/>
      <c r="AC20259" s="136"/>
    </row>
    <row r="20260" spans="2:29">
      <c r="B20260" s="136"/>
      <c r="E20260" s="136"/>
      <c r="H20260" s="136"/>
      <c r="K20260" s="136"/>
      <c r="O20260" s="136"/>
      <c r="T20260" s="136"/>
      <c r="W20260" s="136"/>
      <c r="Z20260" s="136"/>
      <c r="AC20260" s="136"/>
    </row>
    <row r="20261" spans="2:29">
      <c r="B20261" s="136"/>
      <c r="E20261" s="136"/>
      <c r="H20261" s="136"/>
      <c r="K20261" s="136"/>
      <c r="O20261" s="136"/>
      <c r="T20261" s="136"/>
      <c r="W20261" s="136"/>
      <c r="Z20261" s="136"/>
      <c r="AC20261" s="136"/>
    </row>
    <row r="20262" spans="2:29">
      <c r="B20262" s="136"/>
      <c r="E20262" s="136"/>
      <c r="H20262" s="136"/>
      <c r="K20262" s="136"/>
      <c r="O20262" s="136"/>
      <c r="T20262" s="136"/>
      <c r="W20262" s="136"/>
      <c r="Z20262" s="136"/>
      <c r="AC20262" s="136"/>
    </row>
    <row r="20263" spans="2:29">
      <c r="B20263" s="136"/>
      <c r="E20263" s="136"/>
      <c r="H20263" s="136"/>
      <c r="K20263" s="136"/>
      <c r="O20263" s="136"/>
      <c r="T20263" s="136"/>
      <c r="W20263" s="136"/>
      <c r="Z20263" s="136"/>
      <c r="AC20263" s="136"/>
    </row>
    <row r="20264" spans="2:29">
      <c r="B20264" s="136"/>
      <c r="E20264" s="136"/>
      <c r="H20264" s="136"/>
      <c r="K20264" s="136"/>
      <c r="O20264" s="136"/>
      <c r="T20264" s="136"/>
      <c r="W20264" s="136"/>
      <c r="Z20264" s="136"/>
      <c r="AC20264" s="136"/>
    </row>
    <row r="20265" spans="2:29">
      <c r="B20265" s="136"/>
      <c r="E20265" s="136"/>
      <c r="H20265" s="136"/>
      <c r="K20265" s="136"/>
      <c r="O20265" s="136"/>
      <c r="T20265" s="136"/>
      <c r="W20265" s="136"/>
      <c r="Z20265" s="136"/>
      <c r="AC20265" s="136"/>
    </row>
    <row r="20266" spans="2:29">
      <c r="B20266" s="136"/>
      <c r="E20266" s="136"/>
      <c r="H20266" s="136"/>
      <c r="K20266" s="136"/>
      <c r="O20266" s="136"/>
      <c r="T20266" s="136"/>
      <c r="W20266" s="136"/>
      <c r="Z20266" s="136"/>
      <c r="AC20266" s="136"/>
    </row>
    <row r="20267" spans="2:29">
      <c r="B20267" s="136"/>
      <c r="E20267" s="136"/>
      <c r="H20267" s="136"/>
      <c r="K20267" s="136"/>
      <c r="O20267" s="136"/>
      <c r="T20267" s="136"/>
      <c r="W20267" s="136"/>
      <c r="Z20267" s="136"/>
      <c r="AC20267" s="136"/>
    </row>
    <row r="20268" spans="2:29">
      <c r="B20268" s="136"/>
      <c r="E20268" s="136"/>
      <c r="H20268" s="136"/>
      <c r="K20268" s="136"/>
      <c r="O20268" s="136"/>
      <c r="T20268" s="136"/>
      <c r="W20268" s="136"/>
      <c r="Z20268" s="136"/>
      <c r="AC20268" s="136"/>
    </row>
    <row r="20269" spans="2:29">
      <c r="B20269" s="136"/>
      <c r="E20269" s="136"/>
      <c r="H20269" s="136"/>
      <c r="K20269" s="136"/>
      <c r="O20269" s="136"/>
      <c r="T20269" s="136"/>
      <c r="W20269" s="136"/>
      <c r="Z20269" s="136"/>
      <c r="AC20269" s="136"/>
    </row>
    <row r="20270" spans="2:29">
      <c r="B20270" s="136"/>
      <c r="E20270" s="136"/>
      <c r="H20270" s="136"/>
      <c r="K20270" s="136"/>
      <c r="O20270" s="136"/>
      <c r="T20270" s="136"/>
      <c r="W20270" s="136"/>
      <c r="Z20270" s="136"/>
      <c r="AC20270" s="136"/>
    </row>
    <row r="20271" spans="2:29">
      <c r="B20271" s="136"/>
      <c r="E20271" s="136"/>
      <c r="H20271" s="136"/>
      <c r="K20271" s="136"/>
      <c r="O20271" s="136"/>
      <c r="T20271" s="136"/>
      <c r="W20271" s="136"/>
      <c r="Z20271" s="136"/>
      <c r="AC20271" s="136"/>
    </row>
    <row r="20272" spans="2:29">
      <c r="B20272" s="136"/>
      <c r="E20272" s="136"/>
      <c r="H20272" s="136"/>
      <c r="K20272" s="136"/>
      <c r="O20272" s="136"/>
      <c r="T20272" s="136"/>
      <c r="W20272" s="136"/>
      <c r="Z20272" s="136"/>
      <c r="AC20272" s="136"/>
    </row>
    <row r="20273" spans="2:29">
      <c r="B20273" s="136"/>
      <c r="E20273" s="136"/>
      <c r="H20273" s="136"/>
      <c r="K20273" s="136"/>
      <c r="O20273" s="136"/>
      <c r="T20273" s="136"/>
      <c r="W20273" s="136"/>
      <c r="Z20273" s="136"/>
      <c r="AC20273" s="136"/>
    </row>
    <row r="20274" spans="2:29">
      <c r="B20274" s="136"/>
      <c r="E20274" s="136"/>
      <c r="H20274" s="136"/>
      <c r="K20274" s="136"/>
      <c r="O20274" s="136"/>
      <c r="T20274" s="136"/>
      <c r="W20274" s="136"/>
      <c r="Z20274" s="136"/>
      <c r="AC20274" s="136"/>
    </row>
    <row r="20275" spans="2:29">
      <c r="B20275" s="136"/>
      <c r="E20275" s="136"/>
      <c r="H20275" s="136"/>
      <c r="K20275" s="136"/>
      <c r="O20275" s="136"/>
      <c r="T20275" s="136"/>
      <c r="W20275" s="136"/>
      <c r="Z20275" s="136"/>
      <c r="AC20275" s="136"/>
    </row>
    <row r="20276" spans="2:29">
      <c r="B20276" s="136"/>
      <c r="E20276" s="136"/>
      <c r="H20276" s="136"/>
      <c r="K20276" s="136"/>
      <c r="O20276" s="136"/>
      <c r="T20276" s="136"/>
      <c r="W20276" s="136"/>
      <c r="Z20276" s="136"/>
      <c r="AC20276" s="136"/>
    </row>
    <row r="20277" spans="2:29">
      <c r="B20277" s="136"/>
      <c r="E20277" s="136"/>
      <c r="H20277" s="136"/>
      <c r="K20277" s="136"/>
      <c r="O20277" s="136"/>
      <c r="T20277" s="136"/>
      <c r="W20277" s="136"/>
      <c r="Z20277" s="136"/>
      <c r="AC20277" s="136"/>
    </row>
    <row r="20278" spans="2:29">
      <c r="B20278" s="136"/>
      <c r="E20278" s="136"/>
      <c r="H20278" s="136"/>
      <c r="K20278" s="136"/>
      <c r="O20278" s="136"/>
      <c r="T20278" s="136"/>
      <c r="W20278" s="136"/>
      <c r="Z20278" s="136"/>
      <c r="AC20278" s="136"/>
    </row>
    <row r="20279" spans="2:29">
      <c r="B20279" s="136"/>
      <c r="E20279" s="136"/>
      <c r="H20279" s="136"/>
      <c r="K20279" s="136"/>
      <c r="O20279" s="136"/>
      <c r="T20279" s="136"/>
      <c r="W20279" s="136"/>
      <c r="Z20279" s="136"/>
      <c r="AC20279" s="136"/>
    </row>
    <row r="20280" spans="2:29">
      <c r="B20280" s="136"/>
      <c r="E20280" s="136"/>
      <c r="H20280" s="136"/>
      <c r="K20280" s="136"/>
      <c r="O20280" s="136"/>
      <c r="T20280" s="136"/>
      <c r="W20280" s="136"/>
      <c r="Z20280" s="136"/>
      <c r="AC20280" s="136"/>
    </row>
    <row r="20281" spans="2:29">
      <c r="B20281" s="136"/>
      <c r="E20281" s="136"/>
      <c r="H20281" s="136"/>
      <c r="K20281" s="136"/>
      <c r="O20281" s="136"/>
      <c r="T20281" s="136"/>
      <c r="W20281" s="136"/>
      <c r="Z20281" s="136"/>
      <c r="AC20281" s="136"/>
    </row>
    <row r="20282" spans="2:29">
      <c r="B20282" s="136"/>
      <c r="E20282" s="136"/>
      <c r="H20282" s="136"/>
      <c r="K20282" s="136"/>
      <c r="O20282" s="136"/>
      <c r="T20282" s="136"/>
      <c r="W20282" s="136"/>
      <c r="Z20282" s="136"/>
      <c r="AC20282" s="136"/>
    </row>
    <row r="20283" spans="2:29">
      <c r="B20283" s="136"/>
      <c r="E20283" s="136"/>
      <c r="H20283" s="136"/>
      <c r="K20283" s="136"/>
      <c r="O20283" s="136"/>
      <c r="T20283" s="136"/>
      <c r="W20283" s="136"/>
      <c r="Z20283" s="136"/>
      <c r="AC20283" s="136"/>
    </row>
    <row r="20284" spans="2:29">
      <c r="B20284" s="136"/>
      <c r="E20284" s="136"/>
      <c r="H20284" s="136"/>
      <c r="K20284" s="136"/>
      <c r="O20284" s="136"/>
      <c r="T20284" s="136"/>
      <c r="W20284" s="136"/>
      <c r="Z20284" s="136"/>
      <c r="AC20284" s="136"/>
    </row>
    <row r="20285" spans="2:29">
      <c r="B20285" s="136"/>
      <c r="E20285" s="136"/>
      <c r="H20285" s="136"/>
      <c r="K20285" s="136"/>
      <c r="O20285" s="136"/>
      <c r="T20285" s="136"/>
      <c r="W20285" s="136"/>
      <c r="Z20285" s="136"/>
      <c r="AC20285" s="136"/>
    </row>
    <row r="20286" spans="2:29">
      <c r="B20286" s="136"/>
      <c r="E20286" s="136"/>
      <c r="H20286" s="136"/>
      <c r="K20286" s="136"/>
      <c r="O20286" s="136"/>
      <c r="T20286" s="136"/>
      <c r="W20286" s="136"/>
      <c r="Z20286" s="136"/>
      <c r="AC20286" s="136"/>
    </row>
    <row r="20287" spans="2:29">
      <c r="B20287" s="136"/>
      <c r="E20287" s="136"/>
      <c r="H20287" s="136"/>
      <c r="K20287" s="136"/>
      <c r="O20287" s="136"/>
      <c r="T20287" s="136"/>
      <c r="W20287" s="136"/>
      <c r="Z20287" s="136"/>
      <c r="AC20287" s="136"/>
    </row>
    <row r="20288" spans="2:29">
      <c r="B20288" s="136"/>
      <c r="E20288" s="136"/>
      <c r="H20288" s="136"/>
      <c r="K20288" s="136"/>
      <c r="O20288" s="136"/>
      <c r="T20288" s="136"/>
      <c r="W20288" s="136"/>
      <c r="Z20288" s="136"/>
      <c r="AC20288" s="136"/>
    </row>
    <row r="20289" spans="2:29">
      <c r="B20289" s="136"/>
      <c r="E20289" s="136"/>
      <c r="H20289" s="136"/>
      <c r="K20289" s="136"/>
      <c r="O20289" s="136"/>
      <c r="T20289" s="136"/>
      <c r="W20289" s="136"/>
      <c r="Z20289" s="136"/>
      <c r="AC20289" s="136"/>
    </row>
    <row r="20290" spans="2:29">
      <c r="B20290" s="136"/>
      <c r="E20290" s="136"/>
      <c r="H20290" s="136"/>
      <c r="K20290" s="136"/>
      <c r="O20290" s="136"/>
      <c r="T20290" s="136"/>
      <c r="W20290" s="136"/>
      <c r="Z20290" s="136"/>
      <c r="AC20290" s="136"/>
    </row>
    <row r="20291" spans="2:29">
      <c r="B20291" s="136"/>
      <c r="E20291" s="136"/>
      <c r="H20291" s="136"/>
      <c r="K20291" s="136"/>
      <c r="O20291" s="136"/>
      <c r="T20291" s="136"/>
      <c r="W20291" s="136"/>
      <c r="Z20291" s="136"/>
      <c r="AC20291" s="136"/>
    </row>
    <row r="20292" spans="2:29">
      <c r="B20292" s="136"/>
      <c r="E20292" s="136"/>
      <c r="H20292" s="136"/>
      <c r="K20292" s="136"/>
      <c r="O20292" s="136"/>
      <c r="T20292" s="136"/>
      <c r="W20292" s="136"/>
      <c r="Z20292" s="136"/>
      <c r="AC20292" s="136"/>
    </row>
    <row r="20293" spans="2:29">
      <c r="B20293" s="136"/>
      <c r="E20293" s="136"/>
      <c r="H20293" s="136"/>
      <c r="K20293" s="136"/>
      <c r="O20293" s="136"/>
      <c r="T20293" s="136"/>
      <c r="W20293" s="136"/>
      <c r="Z20293" s="136"/>
      <c r="AC20293" s="136"/>
    </row>
    <row r="20294" spans="2:29">
      <c r="B20294" s="136"/>
      <c r="E20294" s="136"/>
      <c r="H20294" s="136"/>
      <c r="K20294" s="136"/>
      <c r="O20294" s="136"/>
      <c r="T20294" s="136"/>
      <c r="W20294" s="136"/>
      <c r="Z20294" s="136"/>
      <c r="AC20294" s="136"/>
    </row>
    <row r="20295" spans="2:29">
      <c r="B20295" s="136"/>
      <c r="E20295" s="136"/>
      <c r="H20295" s="136"/>
      <c r="K20295" s="136"/>
      <c r="O20295" s="136"/>
      <c r="T20295" s="136"/>
      <c r="W20295" s="136"/>
      <c r="Z20295" s="136"/>
      <c r="AC20295" s="136"/>
    </row>
    <row r="20296" spans="2:29">
      <c r="B20296" s="136"/>
      <c r="E20296" s="136"/>
      <c r="H20296" s="136"/>
      <c r="K20296" s="136"/>
      <c r="O20296" s="136"/>
      <c r="T20296" s="136"/>
      <c r="W20296" s="136"/>
      <c r="Z20296" s="136"/>
      <c r="AC20296" s="136"/>
    </row>
    <row r="20297" spans="2:29">
      <c r="B20297" s="136"/>
      <c r="E20297" s="136"/>
      <c r="H20297" s="136"/>
      <c r="K20297" s="136"/>
      <c r="O20297" s="136"/>
      <c r="T20297" s="136"/>
      <c r="W20297" s="136"/>
      <c r="Z20297" s="136"/>
      <c r="AC20297" s="136"/>
    </row>
    <row r="20298" spans="2:29">
      <c r="B20298" s="136"/>
      <c r="E20298" s="136"/>
      <c r="H20298" s="136"/>
      <c r="K20298" s="136"/>
      <c r="O20298" s="136"/>
      <c r="T20298" s="136"/>
      <c r="W20298" s="136"/>
      <c r="Z20298" s="136"/>
      <c r="AC20298" s="136"/>
    </row>
    <row r="20299" spans="2:29">
      <c r="B20299" s="136"/>
      <c r="E20299" s="136"/>
      <c r="H20299" s="136"/>
      <c r="K20299" s="136"/>
      <c r="O20299" s="136"/>
      <c r="T20299" s="136"/>
      <c r="W20299" s="136"/>
      <c r="Z20299" s="136"/>
      <c r="AC20299" s="136"/>
    </row>
    <row r="20300" spans="2:29">
      <c r="B20300" s="136"/>
      <c r="E20300" s="136"/>
      <c r="H20300" s="136"/>
      <c r="K20300" s="136"/>
      <c r="O20300" s="136"/>
      <c r="T20300" s="136"/>
      <c r="W20300" s="136"/>
      <c r="Z20300" s="136"/>
      <c r="AC20300" s="136"/>
    </row>
    <row r="20301" spans="2:29">
      <c r="B20301" s="136"/>
      <c r="E20301" s="136"/>
      <c r="H20301" s="136"/>
      <c r="K20301" s="136"/>
      <c r="O20301" s="136"/>
      <c r="T20301" s="136"/>
      <c r="W20301" s="136"/>
      <c r="Z20301" s="136"/>
      <c r="AC20301" s="136"/>
    </row>
    <row r="20302" spans="2:29">
      <c r="B20302" s="136"/>
      <c r="E20302" s="136"/>
      <c r="H20302" s="136"/>
      <c r="K20302" s="136"/>
      <c r="O20302" s="136"/>
      <c r="T20302" s="136"/>
      <c r="W20302" s="136"/>
      <c r="Z20302" s="136"/>
      <c r="AC20302" s="136"/>
    </row>
    <row r="20303" spans="2:29">
      <c r="B20303" s="136"/>
      <c r="E20303" s="136"/>
      <c r="H20303" s="136"/>
      <c r="K20303" s="136"/>
      <c r="O20303" s="136"/>
      <c r="T20303" s="136"/>
      <c r="W20303" s="136"/>
      <c r="Z20303" s="136"/>
      <c r="AC20303" s="136"/>
    </row>
    <row r="20304" spans="2:29">
      <c r="B20304" s="136"/>
      <c r="E20304" s="136"/>
      <c r="H20304" s="136"/>
      <c r="K20304" s="136"/>
      <c r="O20304" s="136"/>
      <c r="T20304" s="136"/>
      <c r="W20304" s="136"/>
      <c r="Z20304" s="136"/>
      <c r="AC20304" s="136"/>
    </row>
    <row r="20305" spans="2:29">
      <c r="B20305" s="136"/>
      <c r="E20305" s="136"/>
      <c r="H20305" s="136"/>
      <c r="K20305" s="136"/>
      <c r="O20305" s="136"/>
      <c r="T20305" s="136"/>
      <c r="W20305" s="136"/>
      <c r="Z20305" s="136"/>
      <c r="AC20305" s="136"/>
    </row>
    <row r="20306" spans="2:29">
      <c r="B20306" s="136"/>
      <c r="E20306" s="136"/>
      <c r="H20306" s="136"/>
      <c r="K20306" s="136"/>
      <c r="O20306" s="136"/>
      <c r="T20306" s="136"/>
      <c r="W20306" s="136"/>
      <c r="Z20306" s="136"/>
      <c r="AC20306" s="136"/>
    </row>
    <row r="20307" spans="2:29">
      <c r="B20307" s="136"/>
      <c r="E20307" s="136"/>
      <c r="H20307" s="136"/>
      <c r="K20307" s="136"/>
      <c r="O20307" s="136"/>
      <c r="T20307" s="136"/>
      <c r="W20307" s="136"/>
      <c r="Z20307" s="136"/>
      <c r="AC20307" s="136"/>
    </row>
    <row r="20308" spans="2:29">
      <c r="B20308" s="136"/>
      <c r="E20308" s="136"/>
      <c r="H20308" s="136"/>
      <c r="K20308" s="136"/>
      <c r="O20308" s="136"/>
      <c r="T20308" s="136"/>
      <c r="W20308" s="136"/>
      <c r="Z20308" s="136"/>
      <c r="AC20308" s="136"/>
    </row>
    <row r="20309" spans="2:29">
      <c r="B20309" s="136"/>
      <c r="E20309" s="136"/>
      <c r="H20309" s="136"/>
      <c r="K20309" s="136"/>
      <c r="O20309" s="136"/>
      <c r="T20309" s="136"/>
      <c r="W20309" s="136"/>
      <c r="Z20309" s="136"/>
      <c r="AC20309" s="136"/>
    </row>
    <row r="20310" spans="2:29">
      <c r="B20310" s="136"/>
      <c r="E20310" s="136"/>
      <c r="H20310" s="136"/>
      <c r="K20310" s="136"/>
      <c r="O20310" s="136"/>
      <c r="T20310" s="136"/>
      <c r="W20310" s="136"/>
      <c r="Z20310" s="136"/>
      <c r="AC20310" s="136"/>
    </row>
    <row r="20311" spans="2:29">
      <c r="B20311" s="136"/>
      <c r="E20311" s="136"/>
      <c r="H20311" s="136"/>
      <c r="K20311" s="136"/>
      <c r="O20311" s="136"/>
      <c r="T20311" s="136"/>
      <c r="W20311" s="136"/>
      <c r="Z20311" s="136"/>
      <c r="AC20311" s="136"/>
    </row>
    <row r="20312" spans="2:29">
      <c r="B20312" s="136"/>
      <c r="E20312" s="136"/>
      <c r="H20312" s="136"/>
      <c r="K20312" s="136"/>
      <c r="O20312" s="136"/>
      <c r="T20312" s="136"/>
      <c r="W20312" s="136"/>
      <c r="Z20312" s="136"/>
      <c r="AC20312" s="136"/>
    </row>
    <row r="20313" spans="2:29">
      <c r="B20313" s="136"/>
      <c r="E20313" s="136"/>
      <c r="H20313" s="136"/>
      <c r="K20313" s="136"/>
      <c r="O20313" s="136"/>
      <c r="T20313" s="136"/>
      <c r="W20313" s="136"/>
      <c r="Z20313" s="136"/>
      <c r="AC20313" s="136"/>
    </row>
    <row r="20314" spans="2:29">
      <c r="B20314" s="136"/>
      <c r="E20314" s="136"/>
      <c r="H20314" s="136"/>
      <c r="K20314" s="136"/>
      <c r="O20314" s="136"/>
      <c r="T20314" s="136"/>
      <c r="W20314" s="136"/>
      <c r="Z20314" s="136"/>
      <c r="AC20314" s="136"/>
    </row>
    <row r="20315" spans="2:29">
      <c r="B20315" s="136"/>
      <c r="E20315" s="136"/>
      <c r="H20315" s="136"/>
      <c r="K20315" s="136"/>
      <c r="O20315" s="136"/>
      <c r="T20315" s="136"/>
      <c r="W20315" s="136"/>
      <c r="Z20315" s="136"/>
      <c r="AC20315" s="136"/>
    </row>
    <row r="20316" spans="2:29">
      <c r="B20316" s="136"/>
      <c r="E20316" s="136"/>
      <c r="H20316" s="136"/>
      <c r="K20316" s="136"/>
      <c r="O20316" s="136"/>
      <c r="T20316" s="136"/>
      <c r="W20316" s="136"/>
      <c r="Z20316" s="136"/>
      <c r="AC20316" s="136"/>
    </row>
    <row r="20317" spans="2:29">
      <c r="B20317" s="136"/>
      <c r="E20317" s="136"/>
      <c r="H20317" s="136"/>
      <c r="K20317" s="136"/>
      <c r="O20317" s="136"/>
      <c r="T20317" s="136"/>
      <c r="W20317" s="136"/>
      <c r="Z20317" s="136"/>
      <c r="AC20317" s="136"/>
    </row>
    <row r="20318" spans="2:29">
      <c r="B20318" s="136"/>
      <c r="E20318" s="136"/>
      <c r="H20318" s="136"/>
      <c r="K20318" s="136"/>
      <c r="O20318" s="136"/>
      <c r="T20318" s="136"/>
      <c r="W20318" s="136"/>
      <c r="Z20318" s="136"/>
      <c r="AC20318" s="136"/>
    </row>
    <row r="20319" spans="2:29">
      <c r="B20319" s="136"/>
      <c r="E20319" s="136"/>
      <c r="H20319" s="136"/>
      <c r="K20319" s="136"/>
      <c r="O20319" s="136"/>
      <c r="T20319" s="136"/>
      <c r="W20319" s="136"/>
      <c r="Z20319" s="136"/>
      <c r="AC20319" s="136"/>
    </row>
    <row r="20320" spans="2:29">
      <c r="B20320" s="136"/>
      <c r="E20320" s="136"/>
      <c r="H20320" s="136"/>
      <c r="K20320" s="136"/>
      <c r="O20320" s="136"/>
      <c r="T20320" s="136"/>
      <c r="W20320" s="136"/>
      <c r="Z20320" s="136"/>
      <c r="AC20320" s="136"/>
    </row>
    <row r="20321" spans="2:29">
      <c r="B20321" s="136"/>
      <c r="E20321" s="136"/>
      <c r="H20321" s="136"/>
      <c r="K20321" s="136"/>
      <c r="O20321" s="136"/>
      <c r="T20321" s="136"/>
      <c r="W20321" s="136"/>
      <c r="Z20321" s="136"/>
      <c r="AC20321" s="136"/>
    </row>
    <row r="20322" spans="2:29">
      <c r="B20322" s="136"/>
      <c r="E20322" s="136"/>
      <c r="H20322" s="136"/>
      <c r="K20322" s="136"/>
      <c r="O20322" s="136"/>
      <c r="T20322" s="136"/>
      <c r="W20322" s="136"/>
      <c r="Z20322" s="136"/>
      <c r="AC20322" s="136"/>
    </row>
    <row r="20323" spans="2:29">
      <c r="B20323" s="136"/>
      <c r="E20323" s="136"/>
      <c r="H20323" s="136"/>
      <c r="K20323" s="136"/>
      <c r="O20323" s="136"/>
      <c r="T20323" s="136"/>
      <c r="W20323" s="136"/>
      <c r="Z20323" s="136"/>
      <c r="AC20323" s="136"/>
    </row>
    <row r="20324" spans="2:29">
      <c r="B20324" s="136"/>
      <c r="E20324" s="136"/>
      <c r="H20324" s="136"/>
      <c r="K20324" s="136"/>
      <c r="O20324" s="136"/>
      <c r="T20324" s="136"/>
      <c r="W20324" s="136"/>
      <c r="Z20324" s="136"/>
      <c r="AC20324" s="136"/>
    </row>
    <row r="20325" spans="2:29">
      <c r="B20325" s="136"/>
      <c r="E20325" s="136"/>
      <c r="H20325" s="136"/>
      <c r="K20325" s="136"/>
      <c r="O20325" s="136"/>
      <c r="T20325" s="136"/>
      <c r="W20325" s="136"/>
      <c r="Z20325" s="136"/>
      <c r="AC20325" s="136"/>
    </row>
    <row r="20326" spans="2:29">
      <c r="B20326" s="136"/>
      <c r="E20326" s="136"/>
      <c r="H20326" s="136"/>
      <c r="K20326" s="136"/>
      <c r="O20326" s="136"/>
      <c r="T20326" s="136"/>
      <c r="W20326" s="136"/>
      <c r="Z20326" s="136"/>
      <c r="AC20326" s="136"/>
    </row>
    <row r="20327" spans="2:29">
      <c r="B20327" s="136"/>
      <c r="E20327" s="136"/>
      <c r="H20327" s="136"/>
      <c r="K20327" s="136"/>
      <c r="O20327" s="136"/>
      <c r="T20327" s="136"/>
      <c r="W20327" s="136"/>
      <c r="Z20327" s="136"/>
      <c r="AC20327" s="136"/>
    </row>
    <row r="20328" spans="2:29">
      <c r="B20328" s="136"/>
      <c r="E20328" s="136"/>
      <c r="H20328" s="136"/>
      <c r="K20328" s="136"/>
      <c r="O20328" s="136"/>
      <c r="T20328" s="136"/>
      <c r="W20328" s="136"/>
      <c r="Z20328" s="136"/>
      <c r="AC20328" s="136"/>
    </row>
    <row r="20329" spans="2:29">
      <c r="B20329" s="136"/>
      <c r="E20329" s="136"/>
      <c r="H20329" s="136"/>
      <c r="K20329" s="136"/>
      <c r="O20329" s="136"/>
      <c r="T20329" s="136"/>
      <c r="W20329" s="136"/>
      <c r="Z20329" s="136"/>
      <c r="AC20329" s="136"/>
    </row>
    <row r="20330" spans="2:29">
      <c r="B20330" s="136"/>
      <c r="E20330" s="136"/>
      <c r="H20330" s="136"/>
      <c r="K20330" s="136"/>
      <c r="O20330" s="136"/>
      <c r="T20330" s="136"/>
      <c r="W20330" s="136"/>
      <c r="Z20330" s="136"/>
      <c r="AC20330" s="136"/>
    </row>
    <row r="20331" spans="2:29">
      <c r="B20331" s="136"/>
      <c r="E20331" s="136"/>
      <c r="H20331" s="136"/>
      <c r="K20331" s="136"/>
      <c r="O20331" s="136"/>
      <c r="T20331" s="136"/>
      <c r="W20331" s="136"/>
      <c r="Z20331" s="136"/>
      <c r="AC20331" s="136"/>
    </row>
    <row r="20332" spans="2:29">
      <c r="B20332" s="136"/>
      <c r="E20332" s="136"/>
      <c r="H20332" s="136"/>
      <c r="K20332" s="136"/>
      <c r="O20332" s="136"/>
      <c r="T20332" s="136"/>
      <c r="W20332" s="136"/>
      <c r="Z20332" s="136"/>
      <c r="AC20332" s="136"/>
    </row>
    <row r="20333" spans="2:29">
      <c r="B20333" s="136"/>
      <c r="E20333" s="136"/>
      <c r="H20333" s="136"/>
      <c r="K20333" s="136"/>
      <c r="O20333" s="136"/>
      <c r="T20333" s="136"/>
      <c r="W20333" s="136"/>
      <c r="Z20333" s="136"/>
      <c r="AC20333" s="136"/>
    </row>
    <row r="20334" spans="2:29">
      <c r="B20334" s="136"/>
      <c r="E20334" s="136"/>
      <c r="H20334" s="136"/>
      <c r="K20334" s="136"/>
      <c r="O20334" s="136"/>
      <c r="T20334" s="136"/>
      <c r="W20334" s="136"/>
      <c r="Z20334" s="136"/>
      <c r="AC20334" s="136"/>
    </row>
    <row r="20335" spans="2:29">
      <c r="B20335" s="136"/>
      <c r="E20335" s="136"/>
      <c r="H20335" s="136"/>
      <c r="K20335" s="136"/>
      <c r="O20335" s="136"/>
      <c r="T20335" s="136"/>
      <c r="W20335" s="136"/>
      <c r="Z20335" s="136"/>
      <c r="AC20335" s="136"/>
    </row>
    <row r="20336" spans="2:29">
      <c r="B20336" s="136"/>
      <c r="E20336" s="136"/>
      <c r="H20336" s="136"/>
      <c r="K20336" s="136"/>
      <c r="O20336" s="136"/>
      <c r="T20336" s="136"/>
      <c r="W20336" s="136"/>
      <c r="Z20336" s="136"/>
      <c r="AC20336" s="136"/>
    </row>
    <row r="20337" spans="2:29">
      <c r="B20337" s="136"/>
      <c r="E20337" s="136"/>
      <c r="H20337" s="136"/>
      <c r="K20337" s="136"/>
      <c r="O20337" s="136"/>
      <c r="T20337" s="136"/>
      <c r="W20337" s="136"/>
      <c r="Z20337" s="136"/>
      <c r="AC20337" s="136"/>
    </row>
    <row r="20338" spans="2:29">
      <c r="B20338" s="136"/>
      <c r="E20338" s="136"/>
      <c r="H20338" s="136"/>
      <c r="K20338" s="136"/>
      <c r="O20338" s="136"/>
      <c r="T20338" s="136"/>
      <c r="W20338" s="136"/>
      <c r="Z20338" s="136"/>
      <c r="AC20338" s="136"/>
    </row>
    <row r="20339" spans="2:29">
      <c r="B20339" s="136"/>
      <c r="E20339" s="136"/>
      <c r="H20339" s="136"/>
      <c r="K20339" s="136"/>
      <c r="O20339" s="136"/>
      <c r="T20339" s="136"/>
      <c r="W20339" s="136"/>
      <c r="Z20339" s="136"/>
      <c r="AC20339" s="136"/>
    </row>
    <row r="20340" spans="2:29">
      <c r="B20340" s="136"/>
      <c r="E20340" s="136"/>
      <c r="H20340" s="136"/>
      <c r="K20340" s="136"/>
      <c r="O20340" s="136"/>
      <c r="T20340" s="136"/>
      <c r="W20340" s="136"/>
      <c r="Z20340" s="136"/>
      <c r="AC20340" s="136"/>
    </row>
    <row r="20341" spans="2:29">
      <c r="B20341" s="136"/>
      <c r="E20341" s="136"/>
      <c r="H20341" s="136"/>
      <c r="K20341" s="136"/>
      <c r="O20341" s="136"/>
      <c r="T20341" s="136"/>
      <c r="W20341" s="136"/>
      <c r="Z20341" s="136"/>
      <c r="AC20341" s="136"/>
    </row>
    <row r="20342" spans="2:29">
      <c r="B20342" s="136"/>
      <c r="E20342" s="136"/>
      <c r="H20342" s="136"/>
      <c r="K20342" s="136"/>
      <c r="O20342" s="136"/>
      <c r="T20342" s="136"/>
      <c r="W20342" s="136"/>
      <c r="Z20342" s="136"/>
      <c r="AC20342" s="136"/>
    </row>
    <row r="20343" spans="2:29">
      <c r="B20343" s="136"/>
      <c r="E20343" s="136"/>
      <c r="H20343" s="136"/>
      <c r="K20343" s="136"/>
      <c r="O20343" s="136"/>
      <c r="T20343" s="136"/>
      <c r="W20343" s="136"/>
      <c r="Z20343" s="136"/>
      <c r="AC20343" s="136"/>
    </row>
    <row r="20344" spans="2:29">
      <c r="B20344" s="136"/>
      <c r="E20344" s="136"/>
      <c r="H20344" s="136"/>
      <c r="K20344" s="136"/>
      <c r="O20344" s="136"/>
      <c r="T20344" s="136"/>
      <c r="W20344" s="136"/>
      <c r="Z20344" s="136"/>
      <c r="AC20344" s="136"/>
    </row>
    <row r="20345" spans="2:29">
      <c r="B20345" s="136"/>
      <c r="E20345" s="136"/>
      <c r="H20345" s="136"/>
      <c r="K20345" s="136"/>
      <c r="O20345" s="136"/>
      <c r="T20345" s="136"/>
      <c r="W20345" s="136"/>
      <c r="Z20345" s="136"/>
      <c r="AC20345" s="136"/>
    </row>
    <row r="20346" spans="2:29">
      <c r="B20346" s="136"/>
      <c r="E20346" s="136"/>
      <c r="H20346" s="136"/>
      <c r="K20346" s="136"/>
      <c r="O20346" s="136"/>
      <c r="T20346" s="136"/>
      <c r="W20346" s="136"/>
      <c r="Z20346" s="136"/>
      <c r="AC20346" s="136"/>
    </row>
    <row r="20347" spans="2:29">
      <c r="B20347" s="136"/>
      <c r="E20347" s="136"/>
      <c r="H20347" s="136"/>
      <c r="K20347" s="136"/>
      <c r="O20347" s="136"/>
      <c r="T20347" s="136"/>
      <c r="W20347" s="136"/>
      <c r="Z20347" s="136"/>
      <c r="AC20347" s="136"/>
    </row>
    <row r="20348" spans="2:29">
      <c r="B20348" s="136"/>
      <c r="E20348" s="136"/>
      <c r="H20348" s="136"/>
      <c r="K20348" s="136"/>
      <c r="O20348" s="136"/>
      <c r="T20348" s="136"/>
      <c r="W20348" s="136"/>
      <c r="Z20348" s="136"/>
      <c r="AC20348" s="136"/>
    </row>
    <row r="20349" spans="2:29">
      <c r="B20349" s="136"/>
      <c r="E20349" s="136"/>
      <c r="H20349" s="136"/>
      <c r="K20349" s="136"/>
      <c r="O20349" s="136"/>
      <c r="T20349" s="136"/>
      <c r="W20349" s="136"/>
      <c r="Z20349" s="136"/>
      <c r="AC20349" s="136"/>
    </row>
    <row r="20350" spans="2:29">
      <c r="B20350" s="136"/>
      <c r="E20350" s="136"/>
      <c r="H20350" s="136"/>
      <c r="K20350" s="136"/>
      <c r="O20350" s="136"/>
      <c r="T20350" s="136"/>
      <c r="W20350" s="136"/>
      <c r="Z20350" s="136"/>
      <c r="AC20350" s="136"/>
    </row>
    <row r="20351" spans="2:29">
      <c r="B20351" s="136"/>
      <c r="E20351" s="136"/>
      <c r="H20351" s="136"/>
      <c r="K20351" s="136"/>
      <c r="O20351" s="136"/>
      <c r="T20351" s="136"/>
      <c r="W20351" s="136"/>
      <c r="Z20351" s="136"/>
      <c r="AC20351" s="136"/>
    </row>
    <row r="20352" spans="2:29">
      <c r="B20352" s="136"/>
      <c r="E20352" s="136"/>
      <c r="H20352" s="136"/>
      <c r="K20352" s="136"/>
      <c r="O20352" s="136"/>
      <c r="T20352" s="136"/>
      <c r="W20352" s="136"/>
      <c r="Z20352" s="136"/>
      <c r="AC20352" s="136"/>
    </row>
    <row r="20353" spans="2:29">
      <c r="B20353" s="136"/>
      <c r="E20353" s="136"/>
      <c r="H20353" s="136"/>
      <c r="K20353" s="136"/>
      <c r="O20353" s="136"/>
      <c r="T20353" s="136"/>
      <c r="W20353" s="136"/>
      <c r="Z20353" s="136"/>
      <c r="AC20353" s="136"/>
    </row>
    <row r="20354" spans="2:29">
      <c r="B20354" s="136"/>
      <c r="E20354" s="136"/>
      <c r="H20354" s="136"/>
      <c r="K20354" s="136"/>
      <c r="O20354" s="136"/>
      <c r="T20354" s="136"/>
      <c r="W20354" s="136"/>
      <c r="Z20354" s="136"/>
      <c r="AC20354" s="136"/>
    </row>
    <row r="20355" spans="2:29">
      <c r="B20355" s="136"/>
      <c r="E20355" s="136"/>
      <c r="H20355" s="136"/>
      <c r="K20355" s="136"/>
      <c r="O20355" s="136"/>
      <c r="T20355" s="136"/>
      <c r="W20355" s="136"/>
      <c r="Z20355" s="136"/>
      <c r="AC20355" s="136"/>
    </row>
    <row r="20356" spans="2:29">
      <c r="B20356" s="136"/>
      <c r="E20356" s="136"/>
      <c r="H20356" s="136"/>
      <c r="K20356" s="136"/>
      <c r="O20356" s="136"/>
      <c r="T20356" s="136"/>
      <c r="W20356" s="136"/>
      <c r="Z20356" s="136"/>
      <c r="AC20356" s="136"/>
    </row>
    <row r="20357" spans="2:29">
      <c r="B20357" s="136"/>
      <c r="E20357" s="136"/>
      <c r="H20357" s="136"/>
      <c r="K20357" s="136"/>
      <c r="O20357" s="136"/>
      <c r="T20357" s="136"/>
      <c r="W20357" s="136"/>
      <c r="Z20357" s="136"/>
      <c r="AC20357" s="136"/>
    </row>
    <row r="20358" spans="2:29">
      <c r="B20358" s="136"/>
      <c r="E20358" s="136"/>
      <c r="H20358" s="136"/>
      <c r="K20358" s="136"/>
      <c r="O20358" s="136"/>
      <c r="T20358" s="136"/>
      <c r="W20358" s="136"/>
      <c r="Z20358" s="136"/>
      <c r="AC20358" s="136"/>
    </row>
    <row r="20359" spans="2:29">
      <c r="B20359" s="136"/>
      <c r="E20359" s="136"/>
      <c r="H20359" s="136"/>
      <c r="K20359" s="136"/>
      <c r="O20359" s="136"/>
      <c r="T20359" s="136"/>
      <c r="W20359" s="136"/>
      <c r="Z20359" s="136"/>
      <c r="AC20359" s="136"/>
    </row>
    <row r="20360" spans="2:29">
      <c r="B20360" s="136"/>
      <c r="E20360" s="136"/>
      <c r="H20360" s="136"/>
      <c r="K20360" s="136"/>
      <c r="O20360" s="136"/>
      <c r="T20360" s="136"/>
      <c r="W20360" s="136"/>
      <c r="Z20360" s="136"/>
      <c r="AC20360" s="136"/>
    </row>
    <row r="20361" spans="2:29">
      <c r="B20361" s="136"/>
      <c r="E20361" s="136"/>
      <c r="H20361" s="136"/>
      <c r="K20361" s="136"/>
      <c r="O20361" s="136"/>
      <c r="T20361" s="136"/>
      <c r="W20361" s="136"/>
      <c r="Z20361" s="136"/>
      <c r="AC20361" s="136"/>
    </row>
    <row r="20362" spans="2:29">
      <c r="B20362" s="136"/>
      <c r="E20362" s="136"/>
      <c r="H20362" s="136"/>
      <c r="K20362" s="136"/>
      <c r="O20362" s="136"/>
      <c r="T20362" s="136"/>
      <c r="W20362" s="136"/>
      <c r="Z20362" s="136"/>
      <c r="AC20362" s="136"/>
    </row>
    <row r="20363" spans="2:29">
      <c r="B20363" s="136"/>
      <c r="E20363" s="136"/>
      <c r="H20363" s="136"/>
      <c r="K20363" s="136"/>
      <c r="O20363" s="136"/>
      <c r="T20363" s="136"/>
      <c r="W20363" s="136"/>
      <c r="Z20363" s="136"/>
      <c r="AC20363" s="136"/>
    </row>
    <row r="20364" spans="2:29">
      <c r="B20364" s="136"/>
      <c r="E20364" s="136"/>
      <c r="H20364" s="136"/>
      <c r="K20364" s="136"/>
      <c r="O20364" s="136"/>
      <c r="T20364" s="136"/>
      <c r="W20364" s="136"/>
      <c r="Z20364" s="136"/>
      <c r="AC20364" s="136"/>
    </row>
    <row r="20365" spans="2:29">
      <c r="B20365" s="136"/>
      <c r="E20365" s="136"/>
      <c r="H20365" s="136"/>
      <c r="K20365" s="136"/>
      <c r="O20365" s="136"/>
      <c r="T20365" s="136"/>
      <c r="W20365" s="136"/>
      <c r="Z20365" s="136"/>
      <c r="AC20365" s="136"/>
    </row>
    <row r="20366" spans="2:29">
      <c r="B20366" s="136"/>
      <c r="E20366" s="136"/>
      <c r="H20366" s="136"/>
      <c r="K20366" s="136"/>
      <c r="O20366" s="136"/>
      <c r="T20366" s="136"/>
      <c r="W20366" s="136"/>
      <c r="Z20366" s="136"/>
      <c r="AC20366" s="136"/>
    </row>
    <row r="20367" spans="2:29">
      <c r="B20367" s="136"/>
      <c r="E20367" s="136"/>
      <c r="H20367" s="136"/>
      <c r="K20367" s="136"/>
      <c r="O20367" s="136"/>
      <c r="T20367" s="136"/>
      <c r="W20367" s="136"/>
      <c r="Z20367" s="136"/>
      <c r="AC20367" s="136"/>
    </row>
    <row r="20368" spans="2:29">
      <c r="B20368" s="136"/>
      <c r="E20368" s="136"/>
      <c r="H20368" s="136"/>
      <c r="K20368" s="136"/>
      <c r="O20368" s="136"/>
      <c r="T20368" s="136"/>
      <c r="W20368" s="136"/>
      <c r="Z20368" s="136"/>
      <c r="AC20368" s="136"/>
    </row>
    <row r="20369" spans="2:29">
      <c r="B20369" s="136"/>
      <c r="E20369" s="136"/>
      <c r="H20369" s="136"/>
      <c r="K20369" s="136"/>
      <c r="O20369" s="136"/>
      <c r="T20369" s="136"/>
      <c r="W20369" s="136"/>
      <c r="Z20369" s="136"/>
      <c r="AC20369" s="136"/>
    </row>
    <row r="20370" spans="2:29">
      <c r="B20370" s="136"/>
      <c r="E20370" s="136"/>
      <c r="H20370" s="136"/>
      <c r="K20370" s="136"/>
      <c r="O20370" s="136"/>
      <c r="T20370" s="136"/>
      <c r="W20370" s="136"/>
      <c r="Z20370" s="136"/>
      <c r="AC20370" s="136"/>
    </row>
    <row r="20371" spans="2:29">
      <c r="B20371" s="136"/>
      <c r="E20371" s="136"/>
      <c r="H20371" s="136"/>
      <c r="K20371" s="136"/>
      <c r="O20371" s="136"/>
      <c r="T20371" s="136"/>
      <c r="W20371" s="136"/>
      <c r="Z20371" s="136"/>
      <c r="AC20371" s="136"/>
    </row>
    <row r="20372" spans="2:29">
      <c r="B20372" s="136"/>
      <c r="E20372" s="136"/>
      <c r="H20372" s="136"/>
      <c r="K20372" s="136"/>
      <c r="O20372" s="136"/>
      <c r="T20372" s="136"/>
      <c r="W20372" s="136"/>
      <c r="Z20372" s="136"/>
      <c r="AC20372" s="136"/>
    </row>
    <row r="20373" spans="2:29">
      <c r="B20373" s="136"/>
      <c r="E20373" s="136"/>
      <c r="H20373" s="136"/>
      <c r="K20373" s="136"/>
      <c r="O20373" s="136"/>
      <c r="T20373" s="136"/>
      <c r="W20373" s="136"/>
      <c r="Z20373" s="136"/>
      <c r="AC20373" s="136"/>
    </row>
    <row r="20374" spans="2:29">
      <c r="B20374" s="136"/>
      <c r="E20374" s="136"/>
      <c r="H20374" s="136"/>
      <c r="K20374" s="136"/>
      <c r="O20374" s="136"/>
      <c r="T20374" s="136"/>
      <c r="W20374" s="136"/>
      <c r="Z20374" s="136"/>
      <c r="AC20374" s="136"/>
    </row>
    <row r="20375" spans="2:29">
      <c r="B20375" s="136"/>
      <c r="E20375" s="136"/>
      <c r="H20375" s="136"/>
      <c r="K20375" s="136"/>
      <c r="O20375" s="136"/>
      <c r="T20375" s="136"/>
      <c r="W20375" s="136"/>
      <c r="Z20375" s="136"/>
      <c r="AC20375" s="136"/>
    </row>
    <row r="20376" spans="2:29">
      <c r="B20376" s="136"/>
      <c r="E20376" s="136"/>
      <c r="H20376" s="136"/>
      <c r="K20376" s="136"/>
      <c r="O20376" s="136"/>
      <c r="T20376" s="136"/>
      <c r="W20376" s="136"/>
      <c r="Z20376" s="136"/>
      <c r="AC20376" s="136"/>
    </row>
    <row r="20377" spans="2:29">
      <c r="B20377" s="136"/>
      <c r="E20377" s="136"/>
      <c r="H20377" s="136"/>
      <c r="K20377" s="136"/>
      <c r="O20377" s="136"/>
      <c r="T20377" s="136"/>
      <c r="W20377" s="136"/>
      <c r="Z20377" s="136"/>
      <c r="AC20377" s="136"/>
    </row>
    <row r="20378" spans="2:29">
      <c r="B20378" s="136"/>
      <c r="E20378" s="136"/>
      <c r="H20378" s="136"/>
      <c r="K20378" s="136"/>
      <c r="O20378" s="136"/>
      <c r="T20378" s="136"/>
      <c r="W20378" s="136"/>
      <c r="Z20378" s="136"/>
      <c r="AC20378" s="136"/>
    </row>
    <row r="20379" spans="2:29">
      <c r="B20379" s="136"/>
      <c r="E20379" s="136"/>
      <c r="H20379" s="136"/>
      <c r="K20379" s="136"/>
      <c r="O20379" s="136"/>
      <c r="T20379" s="136"/>
      <c r="W20379" s="136"/>
      <c r="Z20379" s="136"/>
      <c r="AC20379" s="136"/>
    </row>
    <row r="20380" spans="2:29">
      <c r="B20380" s="136"/>
      <c r="E20380" s="136"/>
      <c r="H20380" s="136"/>
      <c r="K20380" s="136"/>
      <c r="O20380" s="136"/>
      <c r="T20380" s="136"/>
      <c r="W20380" s="136"/>
      <c r="Z20380" s="136"/>
      <c r="AC20380" s="136"/>
    </row>
    <row r="20381" spans="2:29">
      <c r="B20381" s="136"/>
      <c r="E20381" s="136"/>
      <c r="H20381" s="136"/>
      <c r="K20381" s="136"/>
      <c r="O20381" s="136"/>
      <c r="T20381" s="136"/>
      <c r="W20381" s="136"/>
      <c r="Z20381" s="136"/>
      <c r="AC20381" s="136"/>
    </row>
    <row r="20382" spans="2:29">
      <c r="B20382" s="136"/>
      <c r="E20382" s="136"/>
      <c r="H20382" s="136"/>
      <c r="K20382" s="136"/>
      <c r="O20382" s="136"/>
      <c r="T20382" s="136"/>
      <c r="W20382" s="136"/>
      <c r="Z20382" s="136"/>
      <c r="AC20382" s="136"/>
    </row>
    <row r="20383" spans="2:29">
      <c r="B20383" s="136"/>
      <c r="E20383" s="136"/>
      <c r="H20383" s="136"/>
      <c r="K20383" s="136"/>
      <c r="O20383" s="136"/>
      <c r="T20383" s="136"/>
      <c r="W20383" s="136"/>
      <c r="Z20383" s="136"/>
      <c r="AC20383" s="136"/>
    </row>
    <row r="20384" spans="2:29">
      <c r="B20384" s="136"/>
      <c r="E20384" s="136"/>
      <c r="H20384" s="136"/>
      <c r="K20384" s="136"/>
      <c r="O20384" s="136"/>
      <c r="T20384" s="136"/>
      <c r="W20384" s="136"/>
      <c r="Z20384" s="136"/>
      <c r="AC20384" s="136"/>
    </row>
    <row r="20385" spans="2:29">
      <c r="B20385" s="136"/>
      <c r="E20385" s="136"/>
      <c r="H20385" s="136"/>
      <c r="K20385" s="136"/>
      <c r="O20385" s="136"/>
      <c r="T20385" s="136"/>
      <c r="W20385" s="136"/>
      <c r="Z20385" s="136"/>
      <c r="AC20385" s="136"/>
    </row>
    <row r="20386" spans="2:29">
      <c r="B20386" s="136"/>
      <c r="E20386" s="136"/>
      <c r="H20386" s="136"/>
      <c r="K20386" s="136"/>
      <c r="O20386" s="136"/>
      <c r="T20386" s="136"/>
      <c r="W20386" s="136"/>
      <c r="Z20386" s="136"/>
      <c r="AC20386" s="136"/>
    </row>
    <row r="20387" spans="2:29">
      <c r="B20387" s="136"/>
      <c r="E20387" s="136"/>
      <c r="H20387" s="136"/>
      <c r="K20387" s="136"/>
      <c r="O20387" s="136"/>
      <c r="T20387" s="136"/>
      <c r="W20387" s="136"/>
      <c r="Z20387" s="136"/>
      <c r="AC20387" s="136"/>
    </row>
    <row r="20388" spans="2:29">
      <c r="B20388" s="136"/>
      <c r="E20388" s="136"/>
      <c r="H20388" s="136"/>
      <c r="K20388" s="136"/>
      <c r="O20388" s="136"/>
      <c r="T20388" s="136"/>
      <c r="W20388" s="136"/>
      <c r="Z20388" s="136"/>
      <c r="AC20388" s="136"/>
    </row>
    <row r="20389" spans="2:29">
      <c r="B20389" s="136"/>
      <c r="E20389" s="136"/>
      <c r="H20389" s="136"/>
      <c r="K20389" s="136"/>
      <c r="O20389" s="136"/>
      <c r="T20389" s="136"/>
      <c r="W20389" s="136"/>
      <c r="Z20389" s="136"/>
      <c r="AC20389" s="136"/>
    </row>
    <row r="20390" spans="2:29">
      <c r="B20390" s="136"/>
      <c r="E20390" s="136"/>
      <c r="H20390" s="136"/>
      <c r="K20390" s="136"/>
      <c r="O20390" s="136"/>
      <c r="T20390" s="136"/>
      <c r="W20390" s="136"/>
      <c r="Z20390" s="136"/>
      <c r="AC20390" s="136"/>
    </row>
    <row r="20391" spans="2:29">
      <c r="B20391" s="136"/>
      <c r="E20391" s="136"/>
      <c r="H20391" s="136"/>
      <c r="K20391" s="136"/>
      <c r="O20391" s="136"/>
      <c r="T20391" s="136"/>
      <c r="W20391" s="136"/>
      <c r="Z20391" s="136"/>
      <c r="AC20391" s="136"/>
    </row>
    <row r="20392" spans="2:29">
      <c r="B20392" s="136"/>
      <c r="E20392" s="136"/>
      <c r="H20392" s="136"/>
      <c r="K20392" s="136"/>
      <c r="O20392" s="136"/>
      <c r="T20392" s="136"/>
      <c r="W20392" s="136"/>
      <c r="Z20392" s="136"/>
      <c r="AC20392" s="136"/>
    </row>
    <row r="20393" spans="2:29">
      <c r="B20393" s="136"/>
      <c r="E20393" s="136"/>
      <c r="H20393" s="136"/>
      <c r="K20393" s="136"/>
      <c r="O20393" s="136"/>
      <c r="T20393" s="136"/>
      <c r="W20393" s="136"/>
      <c r="Z20393" s="136"/>
      <c r="AC20393" s="136"/>
    </row>
    <row r="20394" spans="2:29">
      <c r="B20394" s="136"/>
      <c r="E20394" s="136"/>
      <c r="H20394" s="136"/>
      <c r="K20394" s="136"/>
      <c r="O20394" s="136"/>
      <c r="T20394" s="136"/>
      <c r="W20394" s="136"/>
      <c r="Z20394" s="136"/>
      <c r="AC20394" s="136"/>
    </row>
    <row r="20395" spans="2:29">
      <c r="B20395" s="136"/>
      <c r="E20395" s="136"/>
      <c r="H20395" s="136"/>
      <c r="K20395" s="136"/>
      <c r="O20395" s="136"/>
      <c r="T20395" s="136"/>
      <c r="W20395" s="136"/>
      <c r="Z20395" s="136"/>
      <c r="AC20395" s="136"/>
    </row>
    <row r="20396" spans="2:29">
      <c r="B20396" s="136"/>
      <c r="E20396" s="136"/>
      <c r="H20396" s="136"/>
      <c r="K20396" s="136"/>
      <c r="O20396" s="136"/>
      <c r="T20396" s="136"/>
      <c r="W20396" s="136"/>
      <c r="Z20396" s="136"/>
      <c r="AC20396" s="136"/>
    </row>
    <row r="20397" spans="2:29">
      <c r="B20397" s="136"/>
      <c r="E20397" s="136"/>
      <c r="H20397" s="136"/>
      <c r="K20397" s="136"/>
      <c r="O20397" s="136"/>
      <c r="T20397" s="136"/>
      <c r="W20397" s="136"/>
      <c r="Z20397" s="136"/>
      <c r="AC20397" s="136"/>
    </row>
    <row r="20398" spans="2:29">
      <c r="B20398" s="136"/>
      <c r="E20398" s="136"/>
      <c r="H20398" s="136"/>
      <c r="K20398" s="136"/>
      <c r="O20398" s="136"/>
      <c r="T20398" s="136"/>
      <c r="W20398" s="136"/>
      <c r="Z20398" s="136"/>
      <c r="AC20398" s="136"/>
    </row>
    <row r="20399" spans="2:29">
      <c r="B20399" s="136"/>
      <c r="E20399" s="136"/>
      <c r="H20399" s="136"/>
      <c r="K20399" s="136"/>
      <c r="O20399" s="136"/>
      <c r="T20399" s="136"/>
      <c r="W20399" s="136"/>
      <c r="Z20399" s="136"/>
      <c r="AC20399" s="136"/>
    </row>
    <row r="20400" spans="2:29">
      <c r="B20400" s="136"/>
      <c r="E20400" s="136"/>
      <c r="H20400" s="136"/>
      <c r="K20400" s="136"/>
      <c r="O20400" s="136"/>
      <c r="T20400" s="136"/>
      <c r="W20400" s="136"/>
      <c r="Z20400" s="136"/>
      <c r="AC20400" s="136"/>
    </row>
    <row r="20401" spans="2:29">
      <c r="B20401" s="136"/>
      <c r="E20401" s="136"/>
      <c r="H20401" s="136"/>
      <c r="K20401" s="136"/>
      <c r="O20401" s="136"/>
      <c r="T20401" s="136"/>
      <c r="W20401" s="136"/>
      <c r="Z20401" s="136"/>
      <c r="AC20401" s="136"/>
    </row>
    <row r="20402" spans="2:29">
      <c r="B20402" s="136"/>
      <c r="E20402" s="136"/>
      <c r="H20402" s="136"/>
      <c r="K20402" s="136"/>
      <c r="O20402" s="136"/>
      <c r="T20402" s="136"/>
      <c r="W20402" s="136"/>
      <c r="Z20402" s="136"/>
      <c r="AC20402" s="136"/>
    </row>
    <row r="20403" spans="2:29">
      <c r="B20403" s="136"/>
      <c r="E20403" s="136"/>
      <c r="H20403" s="136"/>
      <c r="K20403" s="136"/>
      <c r="O20403" s="136"/>
      <c r="T20403" s="136"/>
      <c r="W20403" s="136"/>
      <c r="Z20403" s="136"/>
      <c r="AC20403" s="136"/>
    </row>
    <row r="20404" spans="2:29">
      <c r="B20404" s="136"/>
      <c r="E20404" s="136"/>
      <c r="H20404" s="136"/>
      <c r="K20404" s="136"/>
      <c r="O20404" s="136"/>
      <c r="T20404" s="136"/>
      <c r="W20404" s="136"/>
      <c r="Z20404" s="136"/>
      <c r="AC20404" s="136"/>
    </row>
    <row r="20405" spans="2:29">
      <c r="B20405" s="136"/>
      <c r="E20405" s="136"/>
      <c r="H20405" s="136"/>
      <c r="K20405" s="136"/>
      <c r="O20405" s="136"/>
      <c r="T20405" s="136"/>
      <c r="W20405" s="136"/>
      <c r="Z20405" s="136"/>
      <c r="AC20405" s="136"/>
    </row>
    <row r="20406" spans="2:29">
      <c r="B20406" s="136"/>
      <c r="E20406" s="136"/>
      <c r="H20406" s="136"/>
      <c r="K20406" s="136"/>
      <c r="O20406" s="136"/>
      <c r="T20406" s="136"/>
      <c r="W20406" s="136"/>
      <c r="Z20406" s="136"/>
      <c r="AC20406" s="136"/>
    </row>
    <row r="20407" spans="2:29">
      <c r="B20407" s="136"/>
      <c r="E20407" s="136"/>
      <c r="H20407" s="136"/>
      <c r="K20407" s="136"/>
      <c r="O20407" s="136"/>
      <c r="T20407" s="136"/>
      <c r="W20407" s="136"/>
      <c r="Z20407" s="136"/>
      <c r="AC20407" s="136"/>
    </row>
    <row r="20408" spans="2:29">
      <c r="B20408" s="136"/>
      <c r="E20408" s="136"/>
      <c r="H20408" s="136"/>
      <c r="K20408" s="136"/>
      <c r="O20408" s="136"/>
      <c r="T20408" s="136"/>
      <c r="W20408" s="136"/>
      <c r="Z20408" s="136"/>
      <c r="AC20408" s="136"/>
    </row>
    <row r="20409" spans="2:29">
      <c r="B20409" s="136"/>
      <c r="E20409" s="136"/>
      <c r="H20409" s="136"/>
      <c r="K20409" s="136"/>
      <c r="O20409" s="136"/>
      <c r="T20409" s="136"/>
      <c r="W20409" s="136"/>
      <c r="Z20409" s="136"/>
      <c r="AC20409" s="136"/>
    </row>
    <row r="20410" spans="2:29">
      <c r="B20410" s="136"/>
      <c r="E20410" s="136"/>
      <c r="H20410" s="136"/>
      <c r="K20410" s="136"/>
      <c r="O20410" s="136"/>
      <c r="T20410" s="136"/>
      <c r="W20410" s="136"/>
      <c r="Z20410" s="136"/>
      <c r="AC20410" s="136"/>
    </row>
    <row r="20411" spans="2:29">
      <c r="B20411" s="136"/>
      <c r="E20411" s="136"/>
      <c r="H20411" s="136"/>
      <c r="K20411" s="136"/>
      <c r="O20411" s="136"/>
      <c r="T20411" s="136"/>
      <c r="W20411" s="136"/>
      <c r="Z20411" s="136"/>
      <c r="AC20411" s="136"/>
    </row>
    <row r="20412" spans="2:29">
      <c r="B20412" s="136"/>
      <c r="E20412" s="136"/>
      <c r="H20412" s="136"/>
      <c r="K20412" s="136"/>
      <c r="O20412" s="136"/>
      <c r="T20412" s="136"/>
      <c r="W20412" s="136"/>
      <c r="Z20412" s="136"/>
      <c r="AC20412" s="136"/>
    </row>
    <row r="20413" spans="2:29">
      <c r="B20413" s="136"/>
      <c r="E20413" s="136"/>
      <c r="H20413" s="136"/>
      <c r="K20413" s="136"/>
      <c r="O20413" s="136"/>
      <c r="T20413" s="136"/>
      <c r="W20413" s="136"/>
      <c r="Z20413" s="136"/>
      <c r="AC20413" s="136"/>
    </row>
    <row r="20414" spans="2:29">
      <c r="B20414" s="136"/>
      <c r="E20414" s="136"/>
      <c r="H20414" s="136"/>
      <c r="K20414" s="136"/>
      <c r="O20414" s="136"/>
      <c r="T20414" s="136"/>
      <c r="W20414" s="136"/>
      <c r="Z20414" s="136"/>
      <c r="AC20414" s="136"/>
    </row>
    <row r="20415" spans="2:29">
      <c r="B20415" s="136"/>
      <c r="E20415" s="136"/>
      <c r="H20415" s="136"/>
      <c r="K20415" s="136"/>
      <c r="O20415" s="136"/>
      <c r="T20415" s="136"/>
      <c r="W20415" s="136"/>
      <c r="Z20415" s="136"/>
      <c r="AC20415" s="136"/>
    </row>
    <row r="20416" spans="2:29">
      <c r="B20416" s="136"/>
      <c r="E20416" s="136"/>
      <c r="H20416" s="136"/>
      <c r="K20416" s="136"/>
      <c r="O20416" s="136"/>
      <c r="T20416" s="136"/>
      <c r="W20416" s="136"/>
      <c r="Z20416" s="136"/>
      <c r="AC20416" s="136"/>
    </row>
    <row r="20417" spans="2:29">
      <c r="B20417" s="136"/>
      <c r="E20417" s="136"/>
      <c r="H20417" s="136"/>
      <c r="K20417" s="136"/>
      <c r="O20417" s="136"/>
      <c r="T20417" s="136"/>
      <c r="W20417" s="136"/>
      <c r="Z20417" s="136"/>
      <c r="AC20417" s="136"/>
    </row>
    <row r="20418" spans="2:29">
      <c r="B20418" s="136"/>
      <c r="E20418" s="136"/>
      <c r="H20418" s="136"/>
      <c r="K20418" s="136"/>
      <c r="O20418" s="136"/>
      <c r="T20418" s="136"/>
      <c r="W20418" s="136"/>
      <c r="Z20418" s="136"/>
      <c r="AC20418" s="136"/>
    </row>
    <row r="20419" spans="2:29">
      <c r="B20419" s="136"/>
      <c r="E20419" s="136"/>
      <c r="H20419" s="136"/>
      <c r="K20419" s="136"/>
      <c r="O20419" s="136"/>
      <c r="T20419" s="136"/>
      <c r="W20419" s="136"/>
      <c r="Z20419" s="136"/>
      <c r="AC20419" s="136"/>
    </row>
    <row r="20420" spans="2:29">
      <c r="B20420" s="136"/>
      <c r="E20420" s="136"/>
      <c r="H20420" s="136"/>
      <c r="K20420" s="136"/>
      <c r="O20420" s="136"/>
      <c r="T20420" s="136"/>
      <c r="W20420" s="136"/>
      <c r="Z20420" s="136"/>
      <c r="AC20420" s="136"/>
    </row>
    <row r="20421" spans="2:29">
      <c r="B20421" s="136"/>
      <c r="E20421" s="136"/>
      <c r="H20421" s="136"/>
      <c r="K20421" s="136"/>
      <c r="O20421" s="136"/>
      <c r="T20421" s="136"/>
      <c r="W20421" s="136"/>
      <c r="Z20421" s="136"/>
      <c r="AC20421" s="136"/>
    </row>
    <row r="20422" spans="2:29">
      <c r="B20422" s="136"/>
      <c r="E20422" s="136"/>
      <c r="H20422" s="136"/>
      <c r="K20422" s="136"/>
      <c r="O20422" s="136"/>
      <c r="T20422" s="136"/>
      <c r="W20422" s="136"/>
      <c r="Z20422" s="136"/>
      <c r="AC20422" s="136"/>
    </row>
    <row r="20423" spans="2:29">
      <c r="B20423" s="136"/>
      <c r="E20423" s="136"/>
      <c r="H20423" s="136"/>
      <c r="K20423" s="136"/>
      <c r="O20423" s="136"/>
      <c r="T20423" s="136"/>
      <c r="W20423" s="136"/>
      <c r="Z20423" s="136"/>
      <c r="AC20423" s="136"/>
    </row>
    <row r="20424" spans="2:29">
      <c r="B20424" s="136"/>
      <c r="E20424" s="136"/>
      <c r="H20424" s="136"/>
      <c r="K20424" s="136"/>
      <c r="O20424" s="136"/>
      <c r="T20424" s="136"/>
      <c r="W20424" s="136"/>
      <c r="Z20424" s="136"/>
      <c r="AC20424" s="136"/>
    </row>
    <row r="20425" spans="2:29">
      <c r="B20425" s="136"/>
      <c r="E20425" s="136"/>
      <c r="H20425" s="136"/>
      <c r="K20425" s="136"/>
      <c r="O20425" s="136"/>
      <c r="T20425" s="136"/>
      <c r="W20425" s="136"/>
      <c r="Z20425" s="136"/>
      <c r="AC20425" s="136"/>
    </row>
    <row r="20426" spans="2:29">
      <c r="B20426" s="136"/>
      <c r="E20426" s="136"/>
      <c r="H20426" s="136"/>
      <c r="K20426" s="136"/>
      <c r="O20426" s="136"/>
      <c r="T20426" s="136"/>
      <c r="W20426" s="136"/>
      <c r="Z20426" s="136"/>
      <c r="AC20426" s="136"/>
    </row>
    <row r="20427" spans="2:29">
      <c r="B20427" s="136"/>
      <c r="E20427" s="136"/>
      <c r="H20427" s="136"/>
      <c r="K20427" s="136"/>
      <c r="O20427" s="136"/>
      <c r="T20427" s="136"/>
      <c r="W20427" s="136"/>
      <c r="Z20427" s="136"/>
      <c r="AC20427" s="136"/>
    </row>
    <row r="20428" spans="2:29">
      <c r="B20428" s="136"/>
      <c r="E20428" s="136"/>
      <c r="H20428" s="136"/>
      <c r="K20428" s="136"/>
      <c r="O20428" s="136"/>
      <c r="T20428" s="136"/>
      <c r="W20428" s="136"/>
      <c r="Z20428" s="136"/>
      <c r="AC20428" s="136"/>
    </row>
    <row r="20429" spans="2:29">
      <c r="B20429" s="136"/>
      <c r="E20429" s="136"/>
      <c r="H20429" s="136"/>
      <c r="K20429" s="136"/>
      <c r="O20429" s="136"/>
      <c r="T20429" s="136"/>
      <c r="W20429" s="136"/>
      <c r="Z20429" s="136"/>
      <c r="AC20429" s="136"/>
    </row>
    <row r="20430" spans="2:29">
      <c r="B20430" s="136"/>
      <c r="E20430" s="136"/>
      <c r="H20430" s="136"/>
      <c r="K20430" s="136"/>
      <c r="O20430" s="136"/>
      <c r="T20430" s="136"/>
      <c r="W20430" s="136"/>
      <c r="Z20430" s="136"/>
      <c r="AC20430" s="136"/>
    </row>
    <row r="20431" spans="2:29">
      <c r="B20431" s="136"/>
      <c r="E20431" s="136"/>
      <c r="H20431" s="136"/>
      <c r="K20431" s="136"/>
      <c r="O20431" s="136"/>
      <c r="T20431" s="136"/>
      <c r="W20431" s="136"/>
      <c r="Z20431" s="136"/>
      <c r="AC20431" s="136"/>
    </row>
    <row r="20432" spans="2:29">
      <c r="B20432" s="136"/>
      <c r="E20432" s="136"/>
      <c r="H20432" s="136"/>
      <c r="K20432" s="136"/>
      <c r="O20432" s="136"/>
      <c r="T20432" s="136"/>
      <c r="W20432" s="136"/>
      <c r="Z20432" s="136"/>
      <c r="AC20432" s="136"/>
    </row>
    <row r="20433" spans="2:29">
      <c r="B20433" s="136"/>
      <c r="E20433" s="136"/>
      <c r="H20433" s="136"/>
      <c r="K20433" s="136"/>
      <c r="O20433" s="136"/>
      <c r="T20433" s="136"/>
      <c r="W20433" s="136"/>
      <c r="Z20433" s="136"/>
      <c r="AC20433" s="136"/>
    </row>
    <row r="20434" spans="2:29">
      <c r="B20434" s="136"/>
      <c r="E20434" s="136"/>
      <c r="H20434" s="136"/>
      <c r="K20434" s="136"/>
      <c r="O20434" s="136"/>
      <c r="T20434" s="136"/>
      <c r="W20434" s="136"/>
      <c r="Z20434" s="136"/>
      <c r="AC20434" s="136"/>
    </row>
    <row r="20435" spans="2:29">
      <c r="B20435" s="136"/>
      <c r="E20435" s="136"/>
      <c r="H20435" s="136"/>
      <c r="K20435" s="136"/>
      <c r="O20435" s="136"/>
      <c r="T20435" s="136"/>
      <c r="W20435" s="136"/>
      <c r="Z20435" s="136"/>
      <c r="AC20435" s="136"/>
    </row>
    <row r="20436" spans="2:29">
      <c r="B20436" s="136"/>
      <c r="E20436" s="136"/>
      <c r="H20436" s="136"/>
      <c r="K20436" s="136"/>
      <c r="O20436" s="136"/>
      <c r="T20436" s="136"/>
      <c r="W20436" s="136"/>
      <c r="Z20436" s="136"/>
      <c r="AC20436" s="136"/>
    </row>
    <row r="20437" spans="2:29">
      <c r="B20437" s="136"/>
      <c r="E20437" s="136"/>
      <c r="H20437" s="136"/>
      <c r="K20437" s="136"/>
      <c r="O20437" s="136"/>
      <c r="T20437" s="136"/>
      <c r="W20437" s="136"/>
      <c r="Z20437" s="136"/>
      <c r="AC20437" s="136"/>
    </row>
    <row r="20438" spans="2:29">
      <c r="B20438" s="136"/>
      <c r="E20438" s="136"/>
      <c r="H20438" s="136"/>
      <c r="K20438" s="136"/>
      <c r="O20438" s="136"/>
      <c r="T20438" s="136"/>
      <c r="W20438" s="136"/>
      <c r="Z20438" s="136"/>
      <c r="AC20438" s="136"/>
    </row>
    <row r="20439" spans="2:29">
      <c r="B20439" s="136"/>
      <c r="E20439" s="136"/>
      <c r="H20439" s="136"/>
      <c r="K20439" s="136"/>
      <c r="O20439" s="136"/>
      <c r="T20439" s="136"/>
      <c r="W20439" s="136"/>
      <c r="Z20439" s="136"/>
      <c r="AC20439" s="136"/>
    </row>
    <row r="20440" spans="2:29">
      <c r="B20440" s="136"/>
      <c r="E20440" s="136"/>
      <c r="H20440" s="136"/>
      <c r="K20440" s="136"/>
      <c r="O20440" s="136"/>
      <c r="T20440" s="136"/>
      <c r="W20440" s="136"/>
      <c r="Z20440" s="136"/>
      <c r="AC20440" s="136"/>
    </row>
    <row r="20441" spans="2:29">
      <c r="B20441" s="136"/>
      <c r="E20441" s="136"/>
      <c r="H20441" s="136"/>
      <c r="K20441" s="136"/>
      <c r="O20441" s="136"/>
      <c r="T20441" s="136"/>
      <c r="W20441" s="136"/>
      <c r="Z20441" s="136"/>
      <c r="AC20441" s="136"/>
    </row>
    <row r="20442" spans="2:29">
      <c r="B20442" s="136"/>
      <c r="E20442" s="136"/>
      <c r="H20442" s="136"/>
      <c r="K20442" s="136"/>
      <c r="O20442" s="136"/>
      <c r="T20442" s="136"/>
      <c r="W20442" s="136"/>
      <c r="Z20442" s="136"/>
      <c r="AC20442" s="136"/>
    </row>
    <row r="20443" spans="2:29">
      <c r="B20443" s="136"/>
      <c r="E20443" s="136"/>
      <c r="H20443" s="136"/>
      <c r="K20443" s="136"/>
      <c r="O20443" s="136"/>
      <c r="T20443" s="136"/>
      <c r="W20443" s="136"/>
      <c r="Z20443" s="136"/>
      <c r="AC20443" s="136"/>
    </row>
    <row r="20444" spans="2:29">
      <c r="B20444" s="136"/>
      <c r="E20444" s="136"/>
      <c r="H20444" s="136"/>
      <c r="K20444" s="136"/>
      <c r="O20444" s="136"/>
      <c r="T20444" s="136"/>
      <c r="W20444" s="136"/>
      <c r="Z20444" s="136"/>
      <c r="AC20444" s="136"/>
    </row>
    <row r="20445" spans="2:29">
      <c r="B20445" s="136"/>
      <c r="E20445" s="136"/>
      <c r="H20445" s="136"/>
      <c r="K20445" s="136"/>
      <c r="O20445" s="136"/>
      <c r="T20445" s="136"/>
      <c r="W20445" s="136"/>
      <c r="Z20445" s="136"/>
      <c r="AC20445" s="136"/>
    </row>
    <row r="20446" spans="2:29">
      <c r="B20446" s="136"/>
      <c r="E20446" s="136"/>
      <c r="H20446" s="136"/>
      <c r="K20446" s="136"/>
      <c r="O20446" s="136"/>
      <c r="T20446" s="136"/>
      <c r="W20446" s="136"/>
      <c r="Z20446" s="136"/>
      <c r="AC20446" s="136"/>
    </row>
    <row r="20447" spans="2:29">
      <c r="B20447" s="136"/>
      <c r="E20447" s="136"/>
      <c r="H20447" s="136"/>
      <c r="K20447" s="136"/>
      <c r="O20447" s="136"/>
      <c r="T20447" s="136"/>
      <c r="W20447" s="136"/>
      <c r="Z20447" s="136"/>
      <c r="AC20447" s="136"/>
    </row>
    <row r="20448" spans="2:29">
      <c r="B20448" s="136"/>
      <c r="E20448" s="136"/>
      <c r="H20448" s="136"/>
      <c r="K20448" s="136"/>
      <c r="O20448" s="136"/>
      <c r="T20448" s="136"/>
      <c r="W20448" s="136"/>
      <c r="Z20448" s="136"/>
      <c r="AC20448" s="136"/>
    </row>
    <row r="20449" spans="2:29">
      <c r="B20449" s="136"/>
      <c r="E20449" s="136"/>
      <c r="H20449" s="136"/>
      <c r="K20449" s="136"/>
      <c r="O20449" s="136"/>
      <c r="T20449" s="136"/>
      <c r="W20449" s="136"/>
      <c r="Z20449" s="136"/>
      <c r="AC20449" s="136"/>
    </row>
    <row r="20450" spans="2:29">
      <c r="B20450" s="136"/>
      <c r="E20450" s="136"/>
      <c r="H20450" s="136"/>
      <c r="K20450" s="136"/>
      <c r="O20450" s="136"/>
      <c r="T20450" s="136"/>
      <c r="W20450" s="136"/>
      <c r="Z20450" s="136"/>
      <c r="AC20450" s="136"/>
    </row>
    <row r="20451" spans="2:29">
      <c r="B20451" s="136"/>
      <c r="E20451" s="136"/>
      <c r="H20451" s="136"/>
      <c r="K20451" s="136"/>
      <c r="O20451" s="136"/>
      <c r="T20451" s="136"/>
      <c r="W20451" s="136"/>
      <c r="Z20451" s="136"/>
      <c r="AC20451" s="136"/>
    </row>
    <row r="20452" spans="2:29">
      <c r="B20452" s="136"/>
      <c r="E20452" s="136"/>
      <c r="H20452" s="136"/>
      <c r="K20452" s="136"/>
      <c r="O20452" s="136"/>
      <c r="T20452" s="136"/>
      <c r="W20452" s="136"/>
      <c r="Z20452" s="136"/>
      <c r="AC20452" s="136"/>
    </row>
    <row r="20453" spans="2:29">
      <c r="B20453" s="136"/>
      <c r="E20453" s="136"/>
      <c r="H20453" s="136"/>
      <c r="K20453" s="136"/>
      <c r="O20453" s="136"/>
      <c r="T20453" s="136"/>
      <c r="W20453" s="136"/>
      <c r="Z20453" s="136"/>
      <c r="AC20453" s="136"/>
    </row>
    <row r="20454" spans="2:29">
      <c r="B20454" s="136"/>
      <c r="E20454" s="136"/>
      <c r="H20454" s="136"/>
      <c r="K20454" s="136"/>
      <c r="O20454" s="136"/>
      <c r="T20454" s="136"/>
      <c r="W20454" s="136"/>
      <c r="Z20454" s="136"/>
      <c r="AC20454" s="136"/>
    </row>
    <row r="20455" spans="2:29">
      <c r="B20455" s="136"/>
      <c r="E20455" s="136"/>
      <c r="H20455" s="136"/>
      <c r="K20455" s="136"/>
      <c r="O20455" s="136"/>
      <c r="T20455" s="136"/>
      <c r="W20455" s="136"/>
      <c r="Z20455" s="136"/>
      <c r="AC20455" s="136"/>
    </row>
    <row r="20456" spans="2:29">
      <c r="B20456" s="136"/>
      <c r="E20456" s="136"/>
      <c r="H20456" s="136"/>
      <c r="K20456" s="136"/>
      <c r="O20456" s="136"/>
      <c r="T20456" s="136"/>
      <c r="W20456" s="136"/>
      <c r="Z20456" s="136"/>
      <c r="AC20456" s="136"/>
    </row>
    <row r="20457" spans="2:29">
      <c r="B20457" s="136"/>
      <c r="E20457" s="136"/>
      <c r="H20457" s="136"/>
      <c r="K20457" s="136"/>
      <c r="O20457" s="136"/>
      <c r="T20457" s="136"/>
      <c r="W20457" s="136"/>
      <c r="Z20457" s="136"/>
      <c r="AC20457" s="136"/>
    </row>
    <row r="20458" spans="2:29">
      <c r="B20458" s="136"/>
      <c r="E20458" s="136"/>
      <c r="H20458" s="136"/>
      <c r="K20458" s="136"/>
      <c r="O20458" s="136"/>
      <c r="T20458" s="136"/>
      <c r="W20458" s="136"/>
      <c r="Z20458" s="136"/>
      <c r="AC20458" s="136"/>
    </row>
    <row r="20459" spans="2:29">
      <c r="B20459" s="136"/>
      <c r="E20459" s="136"/>
      <c r="H20459" s="136"/>
      <c r="K20459" s="136"/>
      <c r="O20459" s="136"/>
      <c r="T20459" s="136"/>
      <c r="W20459" s="136"/>
      <c r="Z20459" s="136"/>
      <c r="AC20459" s="136"/>
    </row>
    <row r="20460" spans="2:29">
      <c r="B20460" s="136"/>
      <c r="E20460" s="136"/>
      <c r="H20460" s="136"/>
      <c r="K20460" s="136"/>
      <c r="O20460" s="136"/>
      <c r="T20460" s="136"/>
      <c r="W20460" s="136"/>
      <c r="Z20460" s="136"/>
      <c r="AC20460" s="136"/>
    </row>
    <row r="20461" spans="2:29">
      <c r="B20461" s="136"/>
      <c r="E20461" s="136"/>
      <c r="H20461" s="136"/>
      <c r="K20461" s="136"/>
      <c r="O20461" s="136"/>
      <c r="T20461" s="136"/>
      <c r="W20461" s="136"/>
      <c r="Z20461" s="136"/>
      <c r="AC20461" s="136"/>
    </row>
    <row r="20462" spans="2:29">
      <c r="B20462" s="136"/>
      <c r="E20462" s="136"/>
      <c r="H20462" s="136"/>
      <c r="K20462" s="136"/>
      <c r="O20462" s="136"/>
      <c r="T20462" s="136"/>
      <c r="W20462" s="136"/>
      <c r="Z20462" s="136"/>
      <c r="AC20462" s="136"/>
    </row>
    <row r="20463" spans="2:29">
      <c r="B20463" s="136"/>
      <c r="E20463" s="136"/>
      <c r="H20463" s="136"/>
      <c r="K20463" s="136"/>
      <c r="O20463" s="136"/>
      <c r="T20463" s="136"/>
      <c r="W20463" s="136"/>
      <c r="Z20463" s="136"/>
      <c r="AC20463" s="136"/>
    </row>
    <row r="20464" spans="2:29">
      <c r="B20464" s="136"/>
      <c r="E20464" s="136"/>
      <c r="H20464" s="136"/>
      <c r="K20464" s="136"/>
      <c r="O20464" s="136"/>
      <c r="T20464" s="136"/>
      <c r="W20464" s="136"/>
      <c r="Z20464" s="136"/>
      <c r="AC20464" s="136"/>
    </row>
    <row r="20465" spans="2:29">
      <c r="B20465" s="136"/>
      <c r="E20465" s="136"/>
      <c r="H20465" s="136"/>
      <c r="K20465" s="136"/>
      <c r="O20465" s="136"/>
      <c r="T20465" s="136"/>
      <c r="W20465" s="136"/>
      <c r="Z20465" s="136"/>
      <c r="AC20465" s="136"/>
    </row>
    <row r="20466" spans="2:29">
      <c r="B20466" s="136"/>
      <c r="E20466" s="136"/>
      <c r="H20466" s="136"/>
      <c r="K20466" s="136"/>
      <c r="O20466" s="136"/>
      <c r="T20466" s="136"/>
      <c r="W20466" s="136"/>
      <c r="Z20466" s="136"/>
      <c r="AC20466" s="136"/>
    </row>
    <row r="20467" spans="2:29">
      <c r="B20467" s="136"/>
      <c r="E20467" s="136"/>
      <c r="H20467" s="136"/>
      <c r="K20467" s="136"/>
      <c r="O20467" s="136"/>
      <c r="T20467" s="136"/>
      <c r="W20467" s="136"/>
      <c r="Z20467" s="136"/>
      <c r="AC20467" s="136"/>
    </row>
    <row r="20468" spans="2:29">
      <c r="B20468" s="136"/>
      <c r="E20468" s="136"/>
      <c r="H20468" s="136"/>
      <c r="K20468" s="136"/>
      <c r="O20468" s="136"/>
      <c r="T20468" s="136"/>
      <c r="W20468" s="136"/>
      <c r="Z20468" s="136"/>
      <c r="AC20468" s="136"/>
    </row>
    <row r="20469" spans="2:29">
      <c r="B20469" s="136"/>
      <c r="E20469" s="136"/>
      <c r="H20469" s="136"/>
      <c r="K20469" s="136"/>
      <c r="O20469" s="136"/>
      <c r="T20469" s="136"/>
      <c r="W20469" s="136"/>
      <c r="Z20469" s="136"/>
      <c r="AC20469" s="136"/>
    </row>
    <row r="20470" spans="2:29">
      <c r="B20470" s="136"/>
      <c r="E20470" s="136"/>
      <c r="H20470" s="136"/>
      <c r="K20470" s="136"/>
      <c r="O20470" s="136"/>
      <c r="T20470" s="136"/>
      <c r="W20470" s="136"/>
      <c r="Z20470" s="136"/>
      <c r="AC20470" s="136"/>
    </row>
    <row r="20471" spans="2:29">
      <c r="B20471" s="136"/>
      <c r="E20471" s="136"/>
      <c r="H20471" s="136"/>
      <c r="K20471" s="136"/>
      <c r="O20471" s="136"/>
      <c r="T20471" s="136"/>
      <c r="W20471" s="136"/>
      <c r="Z20471" s="136"/>
      <c r="AC20471" s="136"/>
    </row>
    <row r="20472" spans="2:29">
      <c r="B20472" s="136"/>
      <c r="E20472" s="136"/>
      <c r="H20472" s="136"/>
      <c r="K20472" s="136"/>
      <c r="O20472" s="136"/>
      <c r="T20472" s="136"/>
      <c r="W20472" s="136"/>
      <c r="Z20472" s="136"/>
      <c r="AC20472" s="136"/>
    </row>
    <row r="20473" spans="2:29">
      <c r="B20473" s="136"/>
      <c r="E20473" s="136"/>
      <c r="H20473" s="136"/>
      <c r="K20473" s="136"/>
      <c r="O20473" s="136"/>
      <c r="T20473" s="136"/>
      <c r="W20473" s="136"/>
      <c r="Z20473" s="136"/>
      <c r="AC20473" s="136"/>
    </row>
    <row r="20474" spans="2:29">
      <c r="B20474" s="136"/>
      <c r="E20474" s="136"/>
      <c r="H20474" s="136"/>
      <c r="K20474" s="136"/>
      <c r="O20474" s="136"/>
      <c r="T20474" s="136"/>
      <c r="W20474" s="136"/>
      <c r="Z20474" s="136"/>
      <c r="AC20474" s="136"/>
    </row>
    <row r="20475" spans="2:29">
      <c r="B20475" s="136"/>
      <c r="E20475" s="136"/>
      <c r="H20475" s="136"/>
      <c r="K20475" s="136"/>
      <c r="O20475" s="136"/>
      <c r="T20475" s="136"/>
      <c r="W20475" s="136"/>
      <c r="Z20475" s="136"/>
      <c r="AC20475" s="136"/>
    </row>
    <row r="20476" spans="2:29">
      <c r="B20476" s="136"/>
      <c r="E20476" s="136"/>
      <c r="H20476" s="136"/>
      <c r="K20476" s="136"/>
      <c r="O20476" s="136"/>
      <c r="T20476" s="136"/>
      <c r="W20476" s="136"/>
      <c r="Z20476" s="136"/>
      <c r="AC20476" s="136"/>
    </row>
    <row r="20477" spans="2:29">
      <c r="B20477" s="136"/>
      <c r="E20477" s="136"/>
      <c r="H20477" s="136"/>
      <c r="K20477" s="136"/>
      <c r="O20477" s="136"/>
      <c r="T20477" s="136"/>
      <c r="W20477" s="136"/>
      <c r="Z20477" s="136"/>
      <c r="AC20477" s="136"/>
    </row>
    <row r="20478" spans="2:29">
      <c r="B20478" s="136"/>
      <c r="E20478" s="136"/>
      <c r="H20478" s="136"/>
      <c r="K20478" s="136"/>
      <c r="O20478" s="136"/>
      <c r="T20478" s="136"/>
      <c r="W20478" s="136"/>
      <c r="Z20478" s="136"/>
      <c r="AC20478" s="136"/>
    </row>
    <row r="20479" spans="2:29">
      <c r="B20479" s="136"/>
      <c r="E20479" s="136"/>
      <c r="H20479" s="136"/>
      <c r="K20479" s="136"/>
      <c r="O20479" s="136"/>
      <c r="T20479" s="136"/>
      <c r="W20479" s="136"/>
      <c r="Z20479" s="136"/>
      <c r="AC20479" s="136"/>
    </row>
    <row r="20480" spans="2:29">
      <c r="B20480" s="136"/>
      <c r="E20480" s="136"/>
      <c r="H20480" s="136"/>
      <c r="K20480" s="136"/>
      <c r="O20480" s="136"/>
      <c r="T20480" s="136"/>
      <c r="W20480" s="136"/>
      <c r="Z20480" s="136"/>
      <c r="AC20480" s="136"/>
    </row>
    <row r="20481" spans="2:29">
      <c r="B20481" s="136"/>
      <c r="E20481" s="136"/>
      <c r="H20481" s="136"/>
      <c r="K20481" s="136"/>
      <c r="O20481" s="136"/>
      <c r="T20481" s="136"/>
      <c r="W20481" s="136"/>
      <c r="Z20481" s="136"/>
      <c r="AC20481" s="136"/>
    </row>
    <row r="20482" spans="2:29">
      <c r="B20482" s="136"/>
      <c r="E20482" s="136"/>
      <c r="H20482" s="136"/>
      <c r="K20482" s="136"/>
      <c r="O20482" s="136"/>
      <c r="T20482" s="136"/>
      <c r="W20482" s="136"/>
      <c r="Z20482" s="136"/>
      <c r="AC20482" s="136"/>
    </row>
    <row r="20483" spans="2:29">
      <c r="B20483" s="136"/>
      <c r="E20483" s="136"/>
      <c r="H20483" s="136"/>
      <c r="K20483" s="136"/>
      <c r="O20483" s="136"/>
      <c r="T20483" s="136"/>
      <c r="W20483" s="136"/>
      <c r="Z20483" s="136"/>
      <c r="AC20483" s="136"/>
    </row>
    <row r="20484" spans="2:29">
      <c r="B20484" s="136"/>
      <c r="E20484" s="136"/>
      <c r="H20484" s="136"/>
      <c r="K20484" s="136"/>
      <c r="O20484" s="136"/>
      <c r="T20484" s="136"/>
      <c r="W20484" s="136"/>
      <c r="Z20484" s="136"/>
      <c r="AC20484" s="136"/>
    </row>
    <row r="20485" spans="2:29">
      <c r="B20485" s="136"/>
      <c r="E20485" s="136"/>
      <c r="H20485" s="136"/>
      <c r="K20485" s="136"/>
      <c r="O20485" s="136"/>
      <c r="T20485" s="136"/>
      <c r="W20485" s="136"/>
      <c r="Z20485" s="136"/>
      <c r="AC20485" s="136"/>
    </row>
    <row r="20486" spans="2:29">
      <c r="B20486" s="136"/>
      <c r="E20486" s="136"/>
      <c r="H20486" s="136"/>
      <c r="K20486" s="136"/>
      <c r="O20486" s="136"/>
      <c r="T20486" s="136"/>
      <c r="W20486" s="136"/>
      <c r="Z20486" s="136"/>
      <c r="AC20486" s="136"/>
    </row>
    <row r="20487" spans="2:29">
      <c r="B20487" s="136"/>
      <c r="E20487" s="136"/>
      <c r="H20487" s="136"/>
      <c r="K20487" s="136"/>
      <c r="O20487" s="136"/>
      <c r="T20487" s="136"/>
      <c r="W20487" s="136"/>
      <c r="Z20487" s="136"/>
      <c r="AC20487" s="136"/>
    </row>
    <row r="20488" spans="2:29">
      <c r="B20488" s="136"/>
      <c r="E20488" s="136"/>
      <c r="H20488" s="136"/>
      <c r="K20488" s="136"/>
      <c r="O20488" s="136"/>
      <c r="T20488" s="136"/>
      <c r="W20488" s="136"/>
      <c r="Z20488" s="136"/>
      <c r="AC20488" s="136"/>
    </row>
    <row r="20489" spans="2:29">
      <c r="B20489" s="136"/>
      <c r="E20489" s="136"/>
      <c r="H20489" s="136"/>
      <c r="K20489" s="136"/>
      <c r="O20489" s="136"/>
      <c r="T20489" s="136"/>
      <c r="W20489" s="136"/>
      <c r="Z20489" s="136"/>
      <c r="AC20489" s="136"/>
    </row>
    <row r="20490" spans="2:29">
      <c r="B20490" s="136"/>
      <c r="E20490" s="136"/>
      <c r="H20490" s="136"/>
      <c r="K20490" s="136"/>
      <c r="O20490" s="136"/>
      <c r="T20490" s="136"/>
      <c r="W20490" s="136"/>
      <c r="Z20490" s="136"/>
      <c r="AC20490" s="136"/>
    </row>
    <row r="20491" spans="2:29">
      <c r="B20491" s="136"/>
      <c r="E20491" s="136"/>
      <c r="H20491" s="136"/>
      <c r="K20491" s="136"/>
      <c r="O20491" s="136"/>
      <c r="T20491" s="136"/>
      <c r="W20491" s="136"/>
      <c r="Z20491" s="136"/>
      <c r="AC20491" s="136"/>
    </row>
    <row r="20492" spans="2:29">
      <c r="B20492" s="136"/>
      <c r="E20492" s="136"/>
      <c r="H20492" s="136"/>
      <c r="K20492" s="136"/>
      <c r="O20492" s="136"/>
      <c r="T20492" s="136"/>
      <c r="W20492" s="136"/>
      <c r="Z20492" s="136"/>
      <c r="AC20492" s="136"/>
    </row>
    <row r="20493" spans="2:29">
      <c r="B20493" s="136"/>
      <c r="E20493" s="136"/>
      <c r="H20493" s="136"/>
      <c r="K20493" s="136"/>
      <c r="O20493" s="136"/>
      <c r="T20493" s="136"/>
      <c r="W20493" s="136"/>
      <c r="Z20493" s="136"/>
      <c r="AC20493" s="136"/>
    </row>
    <row r="20494" spans="2:29">
      <c r="B20494" s="136"/>
      <c r="E20494" s="136"/>
      <c r="H20494" s="136"/>
      <c r="K20494" s="136"/>
      <c r="O20494" s="136"/>
      <c r="T20494" s="136"/>
      <c r="W20494" s="136"/>
      <c r="Z20494" s="136"/>
      <c r="AC20494" s="136"/>
    </row>
    <row r="20495" spans="2:29">
      <c r="B20495" s="136"/>
      <c r="E20495" s="136"/>
      <c r="H20495" s="136"/>
      <c r="K20495" s="136"/>
      <c r="O20495" s="136"/>
      <c r="T20495" s="136"/>
      <c r="W20495" s="136"/>
      <c r="Z20495" s="136"/>
      <c r="AC20495" s="136"/>
    </row>
    <row r="20496" spans="2:29">
      <c r="B20496" s="136"/>
      <c r="E20496" s="136"/>
      <c r="H20496" s="136"/>
      <c r="K20496" s="136"/>
      <c r="O20496" s="136"/>
      <c r="T20496" s="136"/>
      <c r="W20496" s="136"/>
      <c r="Z20496" s="136"/>
      <c r="AC20496" s="136"/>
    </row>
    <row r="20497" spans="2:29">
      <c r="B20497" s="136"/>
      <c r="E20497" s="136"/>
      <c r="H20497" s="136"/>
      <c r="K20497" s="136"/>
      <c r="O20497" s="136"/>
      <c r="T20497" s="136"/>
      <c r="W20497" s="136"/>
      <c r="Z20497" s="136"/>
      <c r="AC20497" s="136"/>
    </row>
    <row r="20498" spans="2:29">
      <c r="B20498" s="136"/>
      <c r="E20498" s="136"/>
      <c r="H20498" s="136"/>
      <c r="K20498" s="136"/>
      <c r="O20498" s="136"/>
      <c r="T20498" s="136"/>
      <c r="W20498" s="136"/>
      <c r="Z20498" s="136"/>
      <c r="AC20498" s="136"/>
    </row>
    <row r="20499" spans="2:29">
      <c r="B20499" s="136"/>
      <c r="E20499" s="136"/>
      <c r="H20499" s="136"/>
      <c r="K20499" s="136"/>
      <c r="O20499" s="136"/>
      <c r="T20499" s="136"/>
      <c r="W20499" s="136"/>
      <c r="Z20499" s="136"/>
      <c r="AC20499" s="136"/>
    </row>
    <row r="20500" spans="2:29">
      <c r="B20500" s="136"/>
      <c r="E20500" s="136"/>
      <c r="H20500" s="136"/>
      <c r="K20500" s="136"/>
      <c r="O20500" s="136"/>
      <c r="T20500" s="136"/>
      <c r="W20500" s="136"/>
      <c r="Z20500" s="136"/>
      <c r="AC20500" s="136"/>
    </row>
    <row r="20501" spans="2:29">
      <c r="B20501" s="136"/>
      <c r="E20501" s="136"/>
      <c r="H20501" s="136"/>
      <c r="K20501" s="136"/>
      <c r="O20501" s="136"/>
      <c r="T20501" s="136"/>
      <c r="W20501" s="136"/>
      <c r="Z20501" s="136"/>
      <c r="AC20501" s="136"/>
    </row>
    <row r="20502" spans="2:29">
      <c r="B20502" s="136"/>
      <c r="E20502" s="136"/>
      <c r="H20502" s="136"/>
      <c r="K20502" s="136"/>
      <c r="O20502" s="136"/>
      <c r="T20502" s="136"/>
      <c r="W20502" s="136"/>
      <c r="Z20502" s="136"/>
      <c r="AC20502" s="136"/>
    </row>
    <row r="20503" spans="2:29">
      <c r="B20503" s="136"/>
      <c r="E20503" s="136"/>
      <c r="H20503" s="136"/>
      <c r="K20503" s="136"/>
      <c r="O20503" s="136"/>
      <c r="T20503" s="136"/>
      <c r="W20503" s="136"/>
      <c r="Z20503" s="136"/>
      <c r="AC20503" s="136"/>
    </row>
    <row r="20504" spans="2:29">
      <c r="B20504" s="136"/>
      <c r="E20504" s="136"/>
      <c r="H20504" s="136"/>
      <c r="K20504" s="136"/>
      <c r="O20504" s="136"/>
      <c r="T20504" s="136"/>
      <c r="W20504" s="136"/>
      <c r="Z20504" s="136"/>
      <c r="AC20504" s="136"/>
    </row>
    <row r="20505" spans="2:29">
      <c r="B20505" s="136"/>
      <c r="E20505" s="136"/>
      <c r="H20505" s="136"/>
      <c r="K20505" s="136"/>
      <c r="O20505" s="136"/>
      <c r="T20505" s="136"/>
      <c r="W20505" s="136"/>
      <c r="Z20505" s="136"/>
      <c r="AC20505" s="136"/>
    </row>
    <row r="20506" spans="2:29">
      <c r="B20506" s="136"/>
      <c r="E20506" s="136"/>
      <c r="H20506" s="136"/>
      <c r="K20506" s="136"/>
      <c r="O20506" s="136"/>
      <c r="T20506" s="136"/>
      <c r="W20506" s="136"/>
      <c r="Z20506" s="136"/>
      <c r="AC20506" s="136"/>
    </row>
    <row r="20507" spans="2:29">
      <c r="B20507" s="136"/>
      <c r="E20507" s="136"/>
      <c r="H20507" s="136"/>
      <c r="K20507" s="136"/>
      <c r="O20507" s="136"/>
      <c r="T20507" s="136"/>
      <c r="W20507" s="136"/>
      <c r="Z20507" s="136"/>
      <c r="AC20507" s="136"/>
    </row>
    <row r="20508" spans="2:29">
      <c r="B20508" s="136"/>
      <c r="E20508" s="136"/>
      <c r="H20508" s="136"/>
      <c r="K20508" s="136"/>
      <c r="O20508" s="136"/>
      <c r="T20508" s="136"/>
      <c r="W20508" s="136"/>
      <c r="Z20508" s="136"/>
      <c r="AC20508" s="136"/>
    </row>
    <row r="20509" spans="2:29">
      <c r="B20509" s="136"/>
      <c r="E20509" s="136"/>
      <c r="H20509" s="136"/>
      <c r="K20509" s="136"/>
      <c r="O20509" s="136"/>
      <c r="T20509" s="136"/>
      <c r="W20509" s="136"/>
      <c r="Z20509" s="136"/>
      <c r="AC20509" s="136"/>
    </row>
    <row r="20510" spans="2:29">
      <c r="B20510" s="136"/>
      <c r="E20510" s="136"/>
      <c r="H20510" s="136"/>
      <c r="K20510" s="136"/>
      <c r="O20510" s="136"/>
      <c r="T20510" s="136"/>
      <c r="W20510" s="136"/>
      <c r="Z20510" s="136"/>
      <c r="AC20510" s="136"/>
    </row>
    <row r="20511" spans="2:29">
      <c r="B20511" s="136"/>
      <c r="E20511" s="136"/>
      <c r="H20511" s="136"/>
      <c r="K20511" s="136"/>
      <c r="O20511" s="136"/>
      <c r="T20511" s="136"/>
      <c r="W20511" s="136"/>
      <c r="Z20511" s="136"/>
      <c r="AC20511" s="136"/>
    </row>
    <row r="20512" spans="2:29">
      <c r="B20512" s="136"/>
      <c r="E20512" s="136"/>
      <c r="H20512" s="136"/>
      <c r="K20512" s="136"/>
      <c r="O20512" s="136"/>
      <c r="T20512" s="136"/>
      <c r="W20512" s="136"/>
      <c r="Z20512" s="136"/>
      <c r="AC20512" s="136"/>
    </row>
    <row r="20513" spans="2:29">
      <c r="B20513" s="136"/>
      <c r="E20513" s="136"/>
      <c r="H20513" s="136"/>
      <c r="K20513" s="136"/>
      <c r="O20513" s="136"/>
      <c r="T20513" s="136"/>
      <c r="W20513" s="136"/>
      <c r="Z20513" s="136"/>
      <c r="AC20513" s="136"/>
    </row>
    <row r="20514" spans="2:29">
      <c r="B20514" s="136"/>
      <c r="E20514" s="136"/>
      <c r="H20514" s="136"/>
      <c r="K20514" s="136"/>
      <c r="O20514" s="136"/>
      <c r="T20514" s="136"/>
      <c r="W20514" s="136"/>
      <c r="Z20514" s="136"/>
      <c r="AC20514" s="136"/>
    </row>
    <row r="20515" spans="2:29">
      <c r="B20515" s="136"/>
      <c r="E20515" s="136"/>
      <c r="H20515" s="136"/>
      <c r="K20515" s="136"/>
      <c r="O20515" s="136"/>
      <c r="T20515" s="136"/>
      <c r="W20515" s="136"/>
      <c r="Z20515" s="136"/>
      <c r="AC20515" s="136"/>
    </row>
    <row r="20516" spans="2:29">
      <c r="B20516" s="136"/>
      <c r="E20516" s="136"/>
      <c r="H20516" s="136"/>
      <c r="K20516" s="136"/>
      <c r="O20516" s="136"/>
      <c r="T20516" s="136"/>
      <c r="W20516" s="136"/>
      <c r="Z20516" s="136"/>
      <c r="AC20516" s="136"/>
    </row>
    <row r="20517" spans="2:29">
      <c r="B20517" s="136"/>
      <c r="E20517" s="136"/>
      <c r="H20517" s="136"/>
      <c r="K20517" s="136"/>
      <c r="O20517" s="136"/>
      <c r="T20517" s="136"/>
      <c r="W20517" s="136"/>
      <c r="Z20517" s="136"/>
      <c r="AC20517" s="136"/>
    </row>
    <row r="20518" spans="2:29">
      <c r="B20518" s="136"/>
      <c r="E20518" s="136"/>
      <c r="H20518" s="136"/>
      <c r="K20518" s="136"/>
      <c r="O20518" s="136"/>
      <c r="T20518" s="136"/>
      <c r="W20518" s="136"/>
      <c r="Z20518" s="136"/>
      <c r="AC20518" s="136"/>
    </row>
    <row r="20519" spans="2:29">
      <c r="B20519" s="136"/>
      <c r="E20519" s="136"/>
      <c r="H20519" s="136"/>
      <c r="K20519" s="136"/>
      <c r="O20519" s="136"/>
      <c r="T20519" s="136"/>
      <c r="W20519" s="136"/>
      <c r="Z20519" s="136"/>
      <c r="AC20519" s="136"/>
    </row>
    <row r="20520" spans="2:29">
      <c r="B20520" s="136"/>
      <c r="E20520" s="136"/>
      <c r="H20520" s="136"/>
      <c r="K20520" s="136"/>
      <c r="O20520" s="136"/>
      <c r="T20520" s="136"/>
      <c r="W20520" s="136"/>
      <c r="Z20520" s="136"/>
      <c r="AC20520" s="136"/>
    </row>
    <row r="20521" spans="2:29">
      <c r="B20521" s="136"/>
      <c r="E20521" s="136"/>
      <c r="H20521" s="136"/>
      <c r="K20521" s="136"/>
      <c r="O20521" s="136"/>
      <c r="T20521" s="136"/>
      <c r="W20521" s="136"/>
      <c r="Z20521" s="136"/>
      <c r="AC20521" s="136"/>
    </row>
    <row r="20522" spans="2:29">
      <c r="B20522" s="136"/>
      <c r="E20522" s="136"/>
      <c r="H20522" s="136"/>
      <c r="K20522" s="136"/>
      <c r="O20522" s="136"/>
      <c r="T20522" s="136"/>
      <c r="W20522" s="136"/>
      <c r="Z20522" s="136"/>
      <c r="AC20522" s="136"/>
    </row>
    <row r="20523" spans="2:29">
      <c r="B20523" s="136"/>
      <c r="E20523" s="136"/>
      <c r="H20523" s="136"/>
      <c r="K20523" s="136"/>
      <c r="O20523" s="136"/>
      <c r="T20523" s="136"/>
      <c r="W20523" s="136"/>
      <c r="Z20523" s="136"/>
      <c r="AC20523" s="136"/>
    </row>
    <row r="20524" spans="2:29">
      <c r="B20524" s="136"/>
      <c r="E20524" s="136"/>
      <c r="H20524" s="136"/>
      <c r="K20524" s="136"/>
      <c r="O20524" s="136"/>
      <c r="T20524" s="136"/>
      <c r="W20524" s="136"/>
      <c r="Z20524" s="136"/>
      <c r="AC20524" s="136"/>
    </row>
    <row r="20525" spans="2:29">
      <c r="B20525" s="136"/>
      <c r="E20525" s="136"/>
      <c r="H20525" s="136"/>
      <c r="K20525" s="136"/>
      <c r="O20525" s="136"/>
      <c r="T20525" s="136"/>
      <c r="W20525" s="136"/>
      <c r="Z20525" s="136"/>
      <c r="AC20525" s="136"/>
    </row>
    <row r="20526" spans="2:29">
      <c r="B20526" s="136"/>
      <c r="E20526" s="136"/>
      <c r="H20526" s="136"/>
      <c r="K20526" s="136"/>
      <c r="O20526" s="136"/>
      <c r="T20526" s="136"/>
      <c r="W20526" s="136"/>
      <c r="Z20526" s="136"/>
      <c r="AC20526" s="136"/>
    </row>
    <row r="20527" spans="2:29">
      <c r="B20527" s="136"/>
      <c r="E20527" s="136"/>
      <c r="H20527" s="136"/>
      <c r="K20527" s="136"/>
      <c r="O20527" s="136"/>
      <c r="T20527" s="136"/>
      <c r="W20527" s="136"/>
      <c r="Z20527" s="136"/>
      <c r="AC20527" s="136"/>
    </row>
    <row r="20528" spans="2:29">
      <c r="B20528" s="136"/>
      <c r="E20528" s="136"/>
      <c r="H20528" s="136"/>
      <c r="K20528" s="136"/>
      <c r="O20528" s="136"/>
      <c r="T20528" s="136"/>
      <c r="W20528" s="136"/>
      <c r="Z20528" s="136"/>
      <c r="AC20528" s="136"/>
    </row>
    <row r="20529" spans="2:29">
      <c r="B20529" s="136"/>
      <c r="E20529" s="136"/>
      <c r="H20529" s="136"/>
      <c r="K20529" s="136"/>
      <c r="O20529" s="136"/>
      <c r="T20529" s="136"/>
      <c r="W20529" s="136"/>
      <c r="Z20529" s="136"/>
      <c r="AC20529" s="136"/>
    </row>
    <row r="20530" spans="2:29">
      <c r="B20530" s="136"/>
      <c r="E20530" s="136"/>
      <c r="H20530" s="136"/>
      <c r="K20530" s="136"/>
      <c r="O20530" s="136"/>
      <c r="T20530" s="136"/>
      <c r="W20530" s="136"/>
      <c r="Z20530" s="136"/>
      <c r="AC20530" s="136"/>
    </row>
    <row r="20531" spans="2:29">
      <c r="B20531" s="136"/>
      <c r="E20531" s="136"/>
      <c r="H20531" s="136"/>
      <c r="K20531" s="136"/>
      <c r="O20531" s="136"/>
      <c r="T20531" s="136"/>
      <c r="W20531" s="136"/>
      <c r="Z20531" s="136"/>
      <c r="AC20531" s="136"/>
    </row>
    <row r="20532" spans="2:29">
      <c r="B20532" s="136"/>
      <c r="E20532" s="136"/>
      <c r="H20532" s="136"/>
      <c r="K20532" s="136"/>
      <c r="O20532" s="136"/>
      <c r="T20532" s="136"/>
      <c r="W20532" s="136"/>
      <c r="Z20532" s="136"/>
      <c r="AC20532" s="136"/>
    </row>
    <row r="20533" spans="2:29">
      <c r="B20533" s="136"/>
      <c r="E20533" s="136"/>
      <c r="H20533" s="136"/>
      <c r="K20533" s="136"/>
      <c r="O20533" s="136"/>
      <c r="T20533" s="136"/>
      <c r="W20533" s="136"/>
      <c r="Z20533" s="136"/>
      <c r="AC20533" s="136"/>
    </row>
    <row r="20534" spans="2:29">
      <c r="B20534" s="136"/>
      <c r="E20534" s="136"/>
      <c r="H20534" s="136"/>
      <c r="K20534" s="136"/>
      <c r="O20534" s="136"/>
      <c r="T20534" s="136"/>
      <c r="W20534" s="136"/>
      <c r="Z20534" s="136"/>
      <c r="AC20534" s="136"/>
    </row>
    <row r="20535" spans="2:29">
      <c r="B20535" s="136"/>
      <c r="E20535" s="136"/>
      <c r="H20535" s="136"/>
      <c r="K20535" s="136"/>
      <c r="O20535" s="136"/>
      <c r="T20535" s="136"/>
      <c r="W20535" s="136"/>
      <c r="Z20535" s="136"/>
      <c r="AC20535" s="136"/>
    </row>
    <row r="20536" spans="2:29">
      <c r="B20536" s="136"/>
      <c r="E20536" s="136"/>
      <c r="H20536" s="136"/>
      <c r="K20536" s="136"/>
      <c r="O20536" s="136"/>
      <c r="T20536" s="136"/>
      <c r="W20536" s="136"/>
      <c r="Z20536" s="136"/>
      <c r="AC20536" s="136"/>
    </row>
    <row r="20537" spans="2:29">
      <c r="B20537" s="136"/>
      <c r="E20537" s="136"/>
      <c r="H20537" s="136"/>
      <c r="K20537" s="136"/>
      <c r="O20537" s="136"/>
      <c r="T20537" s="136"/>
      <c r="W20537" s="136"/>
      <c r="Z20537" s="136"/>
      <c r="AC20537" s="136"/>
    </row>
    <row r="20538" spans="2:29">
      <c r="B20538" s="136"/>
      <c r="E20538" s="136"/>
      <c r="H20538" s="136"/>
      <c r="K20538" s="136"/>
      <c r="O20538" s="136"/>
      <c r="T20538" s="136"/>
      <c r="W20538" s="136"/>
      <c r="Z20538" s="136"/>
      <c r="AC20538" s="136"/>
    </row>
    <row r="20539" spans="2:29">
      <c r="B20539" s="136"/>
      <c r="E20539" s="136"/>
      <c r="H20539" s="136"/>
      <c r="K20539" s="136"/>
      <c r="O20539" s="136"/>
      <c r="T20539" s="136"/>
      <c r="W20539" s="136"/>
      <c r="Z20539" s="136"/>
      <c r="AC20539" s="136"/>
    </row>
    <row r="20540" spans="2:29">
      <c r="B20540" s="136"/>
      <c r="E20540" s="136"/>
      <c r="H20540" s="136"/>
      <c r="K20540" s="136"/>
      <c r="O20540" s="136"/>
      <c r="T20540" s="136"/>
      <c r="W20540" s="136"/>
      <c r="Z20540" s="136"/>
      <c r="AC20540" s="136"/>
    </row>
    <row r="20541" spans="2:29">
      <c r="B20541" s="136"/>
      <c r="E20541" s="136"/>
      <c r="H20541" s="136"/>
      <c r="K20541" s="136"/>
      <c r="O20541" s="136"/>
      <c r="T20541" s="136"/>
      <c r="W20541" s="136"/>
      <c r="Z20541" s="136"/>
      <c r="AC20541" s="136"/>
    </row>
    <row r="20542" spans="2:29">
      <c r="B20542" s="136"/>
      <c r="E20542" s="136"/>
      <c r="H20542" s="136"/>
      <c r="K20542" s="136"/>
      <c r="O20542" s="136"/>
      <c r="T20542" s="136"/>
      <c r="W20542" s="136"/>
      <c r="Z20542" s="136"/>
      <c r="AC20542" s="136"/>
    </row>
    <row r="20543" spans="2:29">
      <c r="B20543" s="136"/>
      <c r="E20543" s="136"/>
      <c r="H20543" s="136"/>
      <c r="K20543" s="136"/>
      <c r="O20543" s="136"/>
      <c r="T20543" s="136"/>
      <c r="W20543" s="136"/>
      <c r="Z20543" s="136"/>
      <c r="AC20543" s="136"/>
    </row>
    <row r="20544" spans="2:29">
      <c r="B20544" s="136"/>
      <c r="E20544" s="136"/>
      <c r="H20544" s="136"/>
      <c r="K20544" s="136"/>
      <c r="O20544" s="136"/>
      <c r="T20544" s="136"/>
      <c r="W20544" s="136"/>
      <c r="Z20544" s="136"/>
      <c r="AC20544" s="136"/>
    </row>
    <row r="20545" spans="2:29">
      <c r="B20545" s="136"/>
      <c r="E20545" s="136"/>
      <c r="H20545" s="136"/>
      <c r="K20545" s="136"/>
      <c r="O20545" s="136"/>
      <c r="T20545" s="136"/>
      <c r="W20545" s="136"/>
      <c r="Z20545" s="136"/>
      <c r="AC20545" s="136"/>
    </row>
    <row r="20546" spans="2:29">
      <c r="B20546" s="136"/>
      <c r="E20546" s="136"/>
      <c r="H20546" s="136"/>
      <c r="K20546" s="136"/>
      <c r="O20546" s="136"/>
      <c r="T20546" s="136"/>
      <c r="W20546" s="136"/>
      <c r="Z20546" s="136"/>
      <c r="AC20546" s="136"/>
    </row>
    <row r="20547" spans="2:29">
      <c r="B20547" s="136"/>
      <c r="E20547" s="136"/>
      <c r="H20547" s="136"/>
      <c r="K20547" s="136"/>
      <c r="O20547" s="136"/>
      <c r="T20547" s="136"/>
      <c r="W20547" s="136"/>
      <c r="Z20547" s="136"/>
      <c r="AC20547" s="136"/>
    </row>
    <row r="20548" spans="2:29">
      <c r="B20548" s="136"/>
      <c r="E20548" s="136"/>
      <c r="H20548" s="136"/>
      <c r="K20548" s="136"/>
      <c r="O20548" s="136"/>
      <c r="T20548" s="136"/>
      <c r="W20548" s="136"/>
      <c r="Z20548" s="136"/>
      <c r="AC20548" s="136"/>
    </row>
    <row r="20549" spans="2:29">
      <c r="B20549" s="136"/>
      <c r="E20549" s="136"/>
      <c r="H20549" s="136"/>
      <c r="K20549" s="136"/>
      <c r="O20549" s="136"/>
      <c r="T20549" s="136"/>
      <c r="W20549" s="136"/>
      <c r="Z20549" s="136"/>
      <c r="AC20549" s="136"/>
    </row>
    <row r="20550" spans="2:29">
      <c r="B20550" s="136"/>
      <c r="E20550" s="136"/>
      <c r="H20550" s="136"/>
      <c r="K20550" s="136"/>
      <c r="O20550" s="136"/>
      <c r="T20550" s="136"/>
      <c r="W20550" s="136"/>
      <c r="Z20550" s="136"/>
      <c r="AC20550" s="136"/>
    </row>
    <row r="20551" spans="2:29">
      <c r="B20551" s="136"/>
      <c r="E20551" s="136"/>
      <c r="H20551" s="136"/>
      <c r="K20551" s="136"/>
      <c r="O20551" s="136"/>
      <c r="T20551" s="136"/>
      <c r="W20551" s="136"/>
      <c r="Z20551" s="136"/>
      <c r="AC20551" s="136"/>
    </row>
    <row r="20552" spans="2:29">
      <c r="B20552" s="136"/>
      <c r="E20552" s="136"/>
      <c r="H20552" s="136"/>
      <c r="K20552" s="136"/>
      <c r="O20552" s="136"/>
      <c r="T20552" s="136"/>
      <c r="W20552" s="136"/>
      <c r="Z20552" s="136"/>
      <c r="AC20552" s="136"/>
    </row>
    <row r="20553" spans="2:29">
      <c r="B20553" s="136"/>
      <c r="E20553" s="136"/>
      <c r="H20553" s="136"/>
      <c r="K20553" s="136"/>
      <c r="O20553" s="136"/>
      <c r="T20553" s="136"/>
      <c r="W20553" s="136"/>
      <c r="Z20553" s="136"/>
      <c r="AC20553" s="136"/>
    </row>
    <row r="20554" spans="2:29">
      <c r="B20554" s="136"/>
      <c r="E20554" s="136"/>
      <c r="H20554" s="136"/>
      <c r="K20554" s="136"/>
      <c r="O20554" s="136"/>
      <c r="T20554" s="136"/>
      <c r="W20554" s="136"/>
      <c r="Z20554" s="136"/>
      <c r="AC20554" s="136"/>
    </row>
    <row r="20555" spans="2:29">
      <c r="B20555" s="136"/>
      <c r="E20555" s="136"/>
      <c r="H20555" s="136"/>
      <c r="K20555" s="136"/>
      <c r="O20555" s="136"/>
      <c r="T20555" s="136"/>
      <c r="W20555" s="136"/>
      <c r="Z20555" s="136"/>
      <c r="AC20555" s="136"/>
    </row>
    <row r="20556" spans="2:29">
      <c r="B20556" s="136"/>
      <c r="E20556" s="136"/>
      <c r="H20556" s="136"/>
      <c r="K20556" s="136"/>
      <c r="O20556" s="136"/>
      <c r="T20556" s="136"/>
      <c r="W20556" s="136"/>
      <c r="Z20556" s="136"/>
      <c r="AC20556" s="136"/>
    </row>
    <row r="20557" spans="2:29">
      <c r="B20557" s="136"/>
      <c r="E20557" s="136"/>
      <c r="H20557" s="136"/>
      <c r="K20557" s="136"/>
      <c r="O20557" s="136"/>
      <c r="T20557" s="136"/>
      <c r="W20557" s="136"/>
      <c r="Z20557" s="136"/>
      <c r="AC20557" s="136"/>
    </row>
    <row r="20558" spans="2:29">
      <c r="B20558" s="136"/>
      <c r="E20558" s="136"/>
      <c r="H20558" s="136"/>
      <c r="K20558" s="136"/>
      <c r="O20558" s="136"/>
      <c r="T20558" s="136"/>
      <c r="W20558" s="136"/>
      <c r="Z20558" s="136"/>
      <c r="AC20558" s="136"/>
    </row>
    <row r="20559" spans="2:29">
      <c r="B20559" s="136"/>
      <c r="E20559" s="136"/>
      <c r="H20559" s="136"/>
      <c r="K20559" s="136"/>
      <c r="O20559" s="136"/>
      <c r="T20559" s="136"/>
      <c r="W20559" s="136"/>
      <c r="Z20559" s="136"/>
      <c r="AC20559" s="136"/>
    </row>
    <row r="20560" spans="2:29">
      <c r="B20560" s="136"/>
      <c r="E20560" s="136"/>
      <c r="H20560" s="136"/>
      <c r="K20560" s="136"/>
      <c r="O20560" s="136"/>
      <c r="T20560" s="136"/>
      <c r="W20560" s="136"/>
      <c r="Z20560" s="136"/>
      <c r="AC20560" s="136"/>
    </row>
    <row r="20561" spans="2:29">
      <c r="B20561" s="136"/>
      <c r="E20561" s="136"/>
      <c r="H20561" s="136"/>
      <c r="K20561" s="136"/>
      <c r="O20561" s="136"/>
      <c r="T20561" s="136"/>
      <c r="W20561" s="136"/>
      <c r="Z20561" s="136"/>
      <c r="AC20561" s="136"/>
    </row>
    <row r="20562" spans="2:29">
      <c r="B20562" s="136"/>
      <c r="E20562" s="136"/>
      <c r="H20562" s="136"/>
      <c r="K20562" s="136"/>
      <c r="O20562" s="136"/>
      <c r="T20562" s="136"/>
      <c r="W20562" s="136"/>
      <c r="Z20562" s="136"/>
      <c r="AC20562" s="136"/>
    </row>
    <row r="20563" spans="2:29">
      <c r="B20563" s="136"/>
      <c r="E20563" s="136"/>
      <c r="H20563" s="136"/>
      <c r="K20563" s="136"/>
      <c r="O20563" s="136"/>
      <c r="T20563" s="136"/>
      <c r="W20563" s="136"/>
      <c r="Z20563" s="136"/>
      <c r="AC20563" s="136"/>
    </row>
    <row r="20564" spans="2:29">
      <c r="B20564" s="136"/>
      <c r="E20564" s="136"/>
      <c r="H20564" s="136"/>
      <c r="K20564" s="136"/>
      <c r="O20564" s="136"/>
      <c r="T20564" s="136"/>
      <c r="W20564" s="136"/>
      <c r="Z20564" s="136"/>
      <c r="AC20564" s="136"/>
    </row>
    <row r="20565" spans="2:29">
      <c r="B20565" s="136"/>
      <c r="E20565" s="136"/>
      <c r="H20565" s="136"/>
      <c r="K20565" s="136"/>
      <c r="O20565" s="136"/>
      <c r="T20565" s="136"/>
      <c r="W20565" s="136"/>
      <c r="Z20565" s="136"/>
      <c r="AC20565" s="136"/>
    </row>
    <row r="20566" spans="2:29">
      <c r="B20566" s="136"/>
      <c r="E20566" s="136"/>
      <c r="H20566" s="136"/>
      <c r="K20566" s="136"/>
      <c r="O20566" s="136"/>
      <c r="T20566" s="136"/>
      <c r="W20566" s="136"/>
      <c r="Z20566" s="136"/>
      <c r="AC20566" s="136"/>
    </row>
    <row r="20567" spans="2:29">
      <c r="B20567" s="136"/>
      <c r="E20567" s="136"/>
      <c r="H20567" s="136"/>
      <c r="K20567" s="136"/>
      <c r="O20567" s="136"/>
      <c r="T20567" s="136"/>
      <c r="W20567" s="136"/>
      <c r="Z20567" s="136"/>
      <c r="AC20567" s="136"/>
    </row>
    <row r="20568" spans="2:29">
      <c r="B20568" s="136"/>
      <c r="E20568" s="136"/>
      <c r="H20568" s="136"/>
      <c r="K20568" s="136"/>
      <c r="O20568" s="136"/>
      <c r="T20568" s="136"/>
      <c r="W20568" s="136"/>
      <c r="Z20568" s="136"/>
      <c r="AC20568" s="136"/>
    </row>
    <row r="20569" spans="2:29">
      <c r="B20569" s="136"/>
      <c r="E20569" s="136"/>
      <c r="H20569" s="136"/>
      <c r="K20569" s="136"/>
      <c r="O20569" s="136"/>
      <c r="T20569" s="136"/>
      <c r="W20569" s="136"/>
      <c r="Z20569" s="136"/>
      <c r="AC20569" s="136"/>
    </row>
    <row r="20570" spans="2:29">
      <c r="B20570" s="136"/>
      <c r="E20570" s="136"/>
      <c r="H20570" s="136"/>
      <c r="K20570" s="136"/>
      <c r="O20570" s="136"/>
      <c r="T20570" s="136"/>
      <c r="W20570" s="136"/>
      <c r="Z20570" s="136"/>
      <c r="AC20570" s="136"/>
    </row>
    <row r="20571" spans="2:29">
      <c r="B20571" s="136"/>
      <c r="E20571" s="136"/>
      <c r="H20571" s="136"/>
      <c r="K20571" s="136"/>
      <c r="O20571" s="136"/>
      <c r="T20571" s="136"/>
      <c r="W20571" s="136"/>
      <c r="Z20571" s="136"/>
      <c r="AC20571" s="136"/>
    </row>
    <row r="20572" spans="2:29">
      <c r="B20572" s="136"/>
      <c r="E20572" s="136"/>
      <c r="H20572" s="136"/>
      <c r="K20572" s="136"/>
      <c r="O20572" s="136"/>
      <c r="T20572" s="136"/>
      <c r="W20572" s="136"/>
      <c r="Z20572" s="136"/>
      <c r="AC20572" s="136"/>
    </row>
    <row r="20573" spans="2:29">
      <c r="B20573" s="136"/>
      <c r="E20573" s="136"/>
      <c r="H20573" s="136"/>
      <c r="K20573" s="136"/>
      <c r="O20573" s="136"/>
      <c r="T20573" s="136"/>
      <c r="W20573" s="136"/>
      <c r="Z20573" s="136"/>
      <c r="AC20573" s="136"/>
    </row>
    <row r="20574" spans="2:29">
      <c r="B20574" s="136"/>
      <c r="E20574" s="136"/>
      <c r="H20574" s="136"/>
      <c r="K20574" s="136"/>
      <c r="O20574" s="136"/>
      <c r="T20574" s="136"/>
      <c r="W20574" s="136"/>
      <c r="Z20574" s="136"/>
      <c r="AC20574" s="136"/>
    </row>
    <row r="20575" spans="2:29">
      <c r="B20575" s="136"/>
      <c r="E20575" s="136"/>
      <c r="H20575" s="136"/>
      <c r="K20575" s="136"/>
      <c r="O20575" s="136"/>
      <c r="T20575" s="136"/>
      <c r="W20575" s="136"/>
      <c r="Z20575" s="136"/>
      <c r="AC20575" s="136"/>
    </row>
    <row r="20576" spans="2:29">
      <c r="B20576" s="136"/>
      <c r="E20576" s="136"/>
      <c r="H20576" s="136"/>
      <c r="K20576" s="136"/>
      <c r="O20576" s="136"/>
      <c r="T20576" s="136"/>
      <c r="W20576" s="136"/>
      <c r="Z20576" s="136"/>
      <c r="AC20576" s="136"/>
    </row>
    <row r="20577" spans="2:29">
      <c r="B20577" s="136"/>
      <c r="E20577" s="136"/>
      <c r="H20577" s="136"/>
      <c r="K20577" s="136"/>
      <c r="O20577" s="136"/>
      <c r="T20577" s="136"/>
      <c r="W20577" s="136"/>
      <c r="Z20577" s="136"/>
      <c r="AC20577" s="136"/>
    </row>
    <row r="20578" spans="2:29">
      <c r="B20578" s="136"/>
      <c r="E20578" s="136"/>
      <c r="H20578" s="136"/>
      <c r="K20578" s="136"/>
      <c r="O20578" s="136"/>
      <c r="T20578" s="136"/>
      <c r="W20578" s="136"/>
      <c r="Z20578" s="136"/>
      <c r="AC20578" s="136"/>
    </row>
    <row r="20579" spans="2:29">
      <c r="B20579" s="136"/>
      <c r="E20579" s="136"/>
      <c r="H20579" s="136"/>
      <c r="K20579" s="136"/>
      <c r="O20579" s="136"/>
      <c r="T20579" s="136"/>
      <c r="W20579" s="136"/>
      <c r="Z20579" s="136"/>
      <c r="AC20579" s="136"/>
    </row>
    <row r="20580" spans="2:29">
      <c r="B20580" s="136"/>
      <c r="E20580" s="136"/>
      <c r="H20580" s="136"/>
      <c r="K20580" s="136"/>
      <c r="O20580" s="136"/>
      <c r="T20580" s="136"/>
      <c r="W20580" s="136"/>
      <c r="Z20580" s="136"/>
      <c r="AC20580" s="136"/>
    </row>
    <row r="20581" spans="2:29">
      <c r="B20581" s="136"/>
      <c r="E20581" s="136"/>
      <c r="H20581" s="136"/>
      <c r="K20581" s="136"/>
      <c r="O20581" s="136"/>
      <c r="T20581" s="136"/>
      <c r="W20581" s="136"/>
      <c r="Z20581" s="136"/>
      <c r="AC20581" s="136"/>
    </row>
    <row r="20582" spans="2:29">
      <c r="B20582" s="136"/>
      <c r="E20582" s="136"/>
      <c r="H20582" s="136"/>
      <c r="K20582" s="136"/>
      <c r="O20582" s="136"/>
      <c r="T20582" s="136"/>
      <c r="W20582" s="136"/>
      <c r="Z20582" s="136"/>
      <c r="AC20582" s="136"/>
    </row>
    <row r="20583" spans="2:29">
      <c r="B20583" s="136"/>
      <c r="E20583" s="136"/>
      <c r="H20583" s="136"/>
      <c r="K20583" s="136"/>
      <c r="O20583" s="136"/>
      <c r="T20583" s="136"/>
      <c r="W20583" s="136"/>
      <c r="Z20583" s="136"/>
      <c r="AC20583" s="136"/>
    </row>
    <row r="20584" spans="2:29">
      <c r="B20584" s="136"/>
      <c r="E20584" s="136"/>
      <c r="H20584" s="136"/>
      <c r="K20584" s="136"/>
      <c r="O20584" s="136"/>
      <c r="T20584" s="136"/>
      <c r="W20584" s="136"/>
      <c r="Z20584" s="136"/>
      <c r="AC20584" s="136"/>
    </row>
    <row r="20585" spans="2:29">
      <c r="B20585" s="136"/>
      <c r="E20585" s="136"/>
      <c r="H20585" s="136"/>
      <c r="K20585" s="136"/>
      <c r="O20585" s="136"/>
      <c r="T20585" s="136"/>
      <c r="W20585" s="136"/>
      <c r="Z20585" s="136"/>
      <c r="AC20585" s="136"/>
    </row>
    <row r="20586" spans="2:29">
      <c r="B20586" s="136"/>
      <c r="E20586" s="136"/>
      <c r="H20586" s="136"/>
      <c r="K20586" s="136"/>
      <c r="O20586" s="136"/>
      <c r="T20586" s="136"/>
      <c r="W20586" s="136"/>
      <c r="Z20586" s="136"/>
      <c r="AC20586" s="136"/>
    </row>
    <row r="20587" spans="2:29">
      <c r="B20587" s="136"/>
      <c r="E20587" s="136"/>
      <c r="H20587" s="136"/>
      <c r="K20587" s="136"/>
      <c r="O20587" s="136"/>
      <c r="T20587" s="136"/>
      <c r="W20587" s="136"/>
      <c r="Z20587" s="136"/>
      <c r="AC20587" s="136"/>
    </row>
    <row r="20588" spans="2:29">
      <c r="B20588" s="136"/>
      <c r="E20588" s="136"/>
      <c r="H20588" s="136"/>
      <c r="K20588" s="136"/>
      <c r="O20588" s="136"/>
      <c r="T20588" s="136"/>
      <c r="W20588" s="136"/>
      <c r="Z20588" s="136"/>
      <c r="AC20588" s="136"/>
    </row>
    <row r="20589" spans="2:29">
      <c r="B20589" s="136"/>
      <c r="E20589" s="136"/>
      <c r="H20589" s="136"/>
      <c r="K20589" s="136"/>
      <c r="O20589" s="136"/>
      <c r="T20589" s="136"/>
      <c r="W20589" s="136"/>
      <c r="Z20589" s="136"/>
      <c r="AC20589" s="136"/>
    </row>
    <row r="20590" spans="2:29">
      <c r="B20590" s="136"/>
      <c r="E20590" s="136"/>
      <c r="H20590" s="136"/>
      <c r="K20590" s="136"/>
      <c r="O20590" s="136"/>
      <c r="T20590" s="136"/>
      <c r="W20590" s="136"/>
      <c r="Z20590" s="136"/>
      <c r="AC20590" s="136"/>
    </row>
    <row r="20591" spans="2:29">
      <c r="B20591" s="136"/>
      <c r="E20591" s="136"/>
      <c r="H20591" s="136"/>
      <c r="K20591" s="136"/>
      <c r="O20591" s="136"/>
      <c r="T20591" s="136"/>
      <c r="W20591" s="136"/>
      <c r="Z20591" s="136"/>
      <c r="AC20591" s="136"/>
    </row>
    <row r="20592" spans="2:29">
      <c r="B20592" s="136"/>
      <c r="E20592" s="136"/>
      <c r="H20592" s="136"/>
      <c r="K20592" s="136"/>
      <c r="O20592" s="136"/>
      <c r="T20592" s="136"/>
      <c r="W20592" s="136"/>
      <c r="Z20592" s="136"/>
      <c r="AC20592" s="136"/>
    </row>
    <row r="20593" spans="2:29">
      <c r="B20593" s="136"/>
      <c r="E20593" s="136"/>
      <c r="H20593" s="136"/>
      <c r="K20593" s="136"/>
      <c r="O20593" s="136"/>
      <c r="T20593" s="136"/>
      <c r="W20593" s="136"/>
      <c r="Z20593" s="136"/>
      <c r="AC20593" s="136"/>
    </row>
    <row r="20594" spans="2:29">
      <c r="B20594" s="136"/>
      <c r="E20594" s="136"/>
      <c r="H20594" s="136"/>
      <c r="K20594" s="136"/>
      <c r="O20594" s="136"/>
      <c r="T20594" s="136"/>
      <c r="W20594" s="136"/>
      <c r="Z20594" s="136"/>
      <c r="AC20594" s="136"/>
    </row>
    <row r="20595" spans="2:29">
      <c r="B20595" s="136"/>
      <c r="E20595" s="136"/>
      <c r="H20595" s="136"/>
      <c r="K20595" s="136"/>
      <c r="O20595" s="136"/>
      <c r="T20595" s="136"/>
      <c r="W20595" s="136"/>
      <c r="Z20595" s="136"/>
      <c r="AC20595" s="136"/>
    </row>
    <row r="20596" spans="2:29">
      <c r="B20596" s="136"/>
      <c r="E20596" s="136"/>
      <c r="H20596" s="136"/>
      <c r="K20596" s="136"/>
      <c r="O20596" s="136"/>
      <c r="T20596" s="136"/>
      <c r="W20596" s="136"/>
      <c r="Z20596" s="136"/>
      <c r="AC20596" s="136"/>
    </row>
    <row r="20597" spans="2:29">
      <c r="B20597" s="136"/>
      <c r="E20597" s="136"/>
      <c r="H20597" s="136"/>
      <c r="K20597" s="136"/>
      <c r="O20597" s="136"/>
      <c r="T20597" s="136"/>
      <c r="W20597" s="136"/>
      <c r="Z20597" s="136"/>
      <c r="AC20597" s="136"/>
    </row>
    <row r="20598" spans="2:29">
      <c r="B20598" s="136"/>
      <c r="E20598" s="136"/>
      <c r="H20598" s="136"/>
      <c r="K20598" s="136"/>
      <c r="O20598" s="136"/>
      <c r="T20598" s="136"/>
      <c r="W20598" s="136"/>
      <c r="Z20598" s="136"/>
      <c r="AC20598" s="136"/>
    </row>
    <row r="20599" spans="2:29">
      <c r="B20599" s="136"/>
      <c r="E20599" s="136"/>
      <c r="H20599" s="136"/>
      <c r="K20599" s="136"/>
      <c r="O20599" s="136"/>
      <c r="T20599" s="136"/>
      <c r="W20599" s="136"/>
      <c r="Z20599" s="136"/>
      <c r="AC20599" s="136"/>
    </row>
    <row r="20600" spans="2:29">
      <c r="B20600" s="136"/>
      <c r="E20600" s="136"/>
      <c r="H20600" s="136"/>
      <c r="K20600" s="136"/>
      <c r="O20600" s="136"/>
      <c r="T20600" s="136"/>
      <c r="W20600" s="136"/>
      <c r="Z20600" s="136"/>
      <c r="AC20600" s="136"/>
    </row>
    <row r="20601" spans="2:29">
      <c r="B20601" s="136"/>
      <c r="E20601" s="136"/>
      <c r="H20601" s="136"/>
      <c r="K20601" s="136"/>
      <c r="O20601" s="136"/>
      <c r="T20601" s="136"/>
      <c r="W20601" s="136"/>
      <c r="Z20601" s="136"/>
      <c r="AC20601" s="136"/>
    </row>
    <row r="20602" spans="2:29">
      <c r="B20602" s="136"/>
      <c r="E20602" s="136"/>
      <c r="H20602" s="136"/>
      <c r="K20602" s="136"/>
      <c r="O20602" s="136"/>
      <c r="T20602" s="136"/>
      <c r="W20602" s="136"/>
      <c r="Z20602" s="136"/>
      <c r="AC20602" s="136"/>
    </row>
    <row r="20603" spans="2:29">
      <c r="B20603" s="136"/>
      <c r="E20603" s="136"/>
      <c r="H20603" s="136"/>
      <c r="K20603" s="136"/>
      <c r="O20603" s="136"/>
      <c r="T20603" s="136"/>
      <c r="W20603" s="136"/>
      <c r="Z20603" s="136"/>
      <c r="AC20603" s="136"/>
    </row>
    <row r="20604" spans="2:29">
      <c r="B20604" s="136"/>
      <c r="E20604" s="136"/>
      <c r="H20604" s="136"/>
      <c r="K20604" s="136"/>
      <c r="O20604" s="136"/>
      <c r="T20604" s="136"/>
      <c r="W20604" s="136"/>
      <c r="Z20604" s="136"/>
      <c r="AC20604" s="136"/>
    </row>
    <row r="20605" spans="2:29">
      <c r="B20605" s="136"/>
      <c r="E20605" s="136"/>
      <c r="H20605" s="136"/>
      <c r="K20605" s="136"/>
      <c r="O20605" s="136"/>
      <c r="T20605" s="136"/>
      <c r="W20605" s="136"/>
      <c r="Z20605" s="136"/>
      <c r="AC20605" s="136"/>
    </row>
    <row r="20606" spans="2:29">
      <c r="B20606" s="136"/>
      <c r="E20606" s="136"/>
      <c r="H20606" s="136"/>
      <c r="K20606" s="136"/>
      <c r="O20606" s="136"/>
      <c r="T20606" s="136"/>
      <c r="W20606" s="136"/>
      <c r="Z20606" s="136"/>
      <c r="AC20606" s="136"/>
    </row>
    <row r="20607" spans="2:29">
      <c r="B20607" s="136"/>
      <c r="E20607" s="136"/>
      <c r="H20607" s="136"/>
      <c r="K20607" s="136"/>
      <c r="O20607" s="136"/>
      <c r="T20607" s="136"/>
      <c r="W20607" s="136"/>
      <c r="Z20607" s="136"/>
      <c r="AC20607" s="136"/>
    </row>
    <row r="20608" spans="2:29">
      <c r="B20608" s="136"/>
      <c r="E20608" s="136"/>
      <c r="H20608" s="136"/>
      <c r="K20608" s="136"/>
      <c r="O20608" s="136"/>
      <c r="T20608" s="136"/>
      <c r="W20608" s="136"/>
      <c r="Z20608" s="136"/>
      <c r="AC20608" s="136"/>
    </row>
    <row r="20609" spans="2:29">
      <c r="B20609" s="136"/>
      <c r="E20609" s="136"/>
      <c r="H20609" s="136"/>
      <c r="K20609" s="136"/>
      <c r="O20609" s="136"/>
      <c r="T20609" s="136"/>
      <c r="W20609" s="136"/>
      <c r="Z20609" s="136"/>
      <c r="AC20609" s="136"/>
    </row>
    <row r="20610" spans="2:29">
      <c r="B20610" s="136"/>
      <c r="E20610" s="136"/>
      <c r="H20610" s="136"/>
      <c r="K20610" s="136"/>
      <c r="O20610" s="136"/>
      <c r="T20610" s="136"/>
      <c r="W20610" s="136"/>
      <c r="Z20610" s="136"/>
      <c r="AC20610" s="136"/>
    </row>
    <row r="20611" spans="2:29">
      <c r="B20611" s="136"/>
      <c r="E20611" s="136"/>
      <c r="H20611" s="136"/>
      <c r="K20611" s="136"/>
      <c r="O20611" s="136"/>
      <c r="T20611" s="136"/>
      <c r="W20611" s="136"/>
      <c r="Z20611" s="136"/>
      <c r="AC20611" s="136"/>
    </row>
    <row r="20612" spans="2:29">
      <c r="B20612" s="136"/>
      <c r="E20612" s="136"/>
      <c r="H20612" s="136"/>
      <c r="K20612" s="136"/>
      <c r="O20612" s="136"/>
      <c r="T20612" s="136"/>
      <c r="W20612" s="136"/>
      <c r="Z20612" s="136"/>
      <c r="AC20612" s="136"/>
    </row>
    <row r="20613" spans="2:29">
      <c r="B20613" s="136"/>
      <c r="E20613" s="136"/>
      <c r="H20613" s="136"/>
      <c r="K20613" s="136"/>
      <c r="O20613" s="136"/>
      <c r="T20613" s="136"/>
      <c r="W20613" s="136"/>
      <c r="Z20613" s="136"/>
      <c r="AC20613" s="136"/>
    </row>
    <row r="20614" spans="2:29">
      <c r="B20614" s="136"/>
      <c r="E20614" s="136"/>
      <c r="H20614" s="136"/>
      <c r="K20614" s="136"/>
      <c r="O20614" s="136"/>
      <c r="T20614" s="136"/>
      <c r="W20614" s="136"/>
      <c r="Z20614" s="136"/>
      <c r="AC20614" s="136"/>
    </row>
    <row r="20615" spans="2:29">
      <c r="B20615" s="136"/>
      <c r="E20615" s="136"/>
      <c r="H20615" s="136"/>
      <c r="K20615" s="136"/>
      <c r="O20615" s="136"/>
      <c r="T20615" s="136"/>
      <c r="W20615" s="136"/>
      <c r="Z20615" s="136"/>
      <c r="AC20615" s="136"/>
    </row>
    <row r="20616" spans="2:29">
      <c r="B20616" s="136"/>
      <c r="E20616" s="136"/>
      <c r="H20616" s="136"/>
      <c r="K20616" s="136"/>
      <c r="O20616" s="136"/>
      <c r="T20616" s="136"/>
      <c r="W20616" s="136"/>
      <c r="Z20616" s="136"/>
      <c r="AC20616" s="136"/>
    </row>
    <row r="20617" spans="2:29">
      <c r="B20617" s="136"/>
      <c r="E20617" s="136"/>
      <c r="H20617" s="136"/>
      <c r="K20617" s="136"/>
      <c r="O20617" s="136"/>
      <c r="T20617" s="136"/>
      <c r="W20617" s="136"/>
      <c r="Z20617" s="136"/>
      <c r="AC20617" s="136"/>
    </row>
    <row r="20618" spans="2:29">
      <c r="B20618" s="136"/>
      <c r="E20618" s="136"/>
      <c r="H20618" s="136"/>
      <c r="K20618" s="136"/>
      <c r="O20618" s="136"/>
      <c r="T20618" s="136"/>
      <c r="W20618" s="136"/>
      <c r="Z20618" s="136"/>
      <c r="AC20618" s="136"/>
    </row>
    <row r="20619" spans="2:29">
      <c r="B20619" s="136"/>
      <c r="E20619" s="136"/>
      <c r="H20619" s="136"/>
      <c r="K20619" s="136"/>
      <c r="O20619" s="136"/>
      <c r="T20619" s="136"/>
      <c r="W20619" s="136"/>
      <c r="Z20619" s="136"/>
      <c r="AC20619" s="136"/>
    </row>
    <row r="20620" spans="2:29">
      <c r="B20620" s="136"/>
      <c r="E20620" s="136"/>
      <c r="H20620" s="136"/>
      <c r="K20620" s="136"/>
      <c r="O20620" s="136"/>
      <c r="T20620" s="136"/>
      <c r="W20620" s="136"/>
      <c r="Z20620" s="136"/>
      <c r="AC20620" s="136"/>
    </row>
    <row r="20621" spans="2:29">
      <c r="B20621" s="136"/>
      <c r="E20621" s="136"/>
      <c r="H20621" s="136"/>
      <c r="K20621" s="136"/>
      <c r="O20621" s="136"/>
      <c r="T20621" s="136"/>
      <c r="W20621" s="136"/>
      <c r="Z20621" s="136"/>
      <c r="AC20621" s="136"/>
    </row>
    <row r="20622" spans="2:29">
      <c r="B20622" s="136"/>
      <c r="E20622" s="136"/>
      <c r="H20622" s="136"/>
      <c r="K20622" s="136"/>
      <c r="O20622" s="136"/>
      <c r="T20622" s="136"/>
      <c r="W20622" s="136"/>
      <c r="Z20622" s="136"/>
      <c r="AC20622" s="136"/>
    </row>
    <row r="20623" spans="2:29">
      <c r="B20623" s="136"/>
      <c r="E20623" s="136"/>
      <c r="H20623" s="136"/>
      <c r="K20623" s="136"/>
      <c r="O20623" s="136"/>
      <c r="T20623" s="136"/>
      <c r="W20623" s="136"/>
      <c r="Z20623" s="136"/>
      <c r="AC20623" s="136"/>
    </row>
    <row r="20624" spans="2:29">
      <c r="B20624" s="136"/>
      <c r="E20624" s="136"/>
      <c r="H20624" s="136"/>
      <c r="K20624" s="136"/>
      <c r="O20624" s="136"/>
      <c r="T20624" s="136"/>
      <c r="W20624" s="136"/>
      <c r="Z20624" s="136"/>
      <c r="AC20624" s="136"/>
    </row>
    <row r="20625" spans="2:29">
      <c r="B20625" s="136"/>
      <c r="E20625" s="136"/>
      <c r="H20625" s="136"/>
      <c r="K20625" s="136"/>
      <c r="O20625" s="136"/>
      <c r="T20625" s="136"/>
      <c r="W20625" s="136"/>
      <c r="Z20625" s="136"/>
      <c r="AC20625" s="136"/>
    </row>
    <row r="20626" spans="2:29">
      <c r="B20626" s="136"/>
      <c r="E20626" s="136"/>
      <c r="H20626" s="136"/>
      <c r="K20626" s="136"/>
      <c r="O20626" s="136"/>
      <c r="T20626" s="136"/>
      <c r="W20626" s="136"/>
      <c r="Z20626" s="136"/>
      <c r="AC20626" s="136"/>
    </row>
    <row r="20627" spans="2:29">
      <c r="B20627" s="136"/>
      <c r="E20627" s="136"/>
      <c r="H20627" s="136"/>
      <c r="K20627" s="136"/>
      <c r="O20627" s="136"/>
      <c r="T20627" s="136"/>
      <c r="W20627" s="136"/>
      <c r="Z20627" s="136"/>
      <c r="AC20627" s="136"/>
    </row>
    <row r="20628" spans="2:29">
      <c r="B20628" s="136"/>
      <c r="E20628" s="136"/>
      <c r="H20628" s="136"/>
      <c r="K20628" s="136"/>
      <c r="O20628" s="136"/>
      <c r="T20628" s="136"/>
      <c r="W20628" s="136"/>
      <c r="Z20628" s="136"/>
      <c r="AC20628" s="136"/>
    </row>
    <row r="20629" spans="2:29">
      <c r="B20629" s="136"/>
      <c r="E20629" s="136"/>
      <c r="H20629" s="136"/>
      <c r="K20629" s="136"/>
      <c r="O20629" s="136"/>
      <c r="T20629" s="136"/>
      <c r="W20629" s="136"/>
      <c r="Z20629" s="136"/>
      <c r="AC20629" s="136"/>
    </row>
    <row r="20630" spans="2:29">
      <c r="B20630" s="136"/>
      <c r="E20630" s="136"/>
      <c r="H20630" s="136"/>
      <c r="K20630" s="136"/>
      <c r="O20630" s="136"/>
      <c r="T20630" s="136"/>
      <c r="W20630" s="136"/>
      <c r="Z20630" s="136"/>
      <c r="AC20630" s="136"/>
    </row>
    <row r="20631" spans="2:29">
      <c r="B20631" s="136"/>
      <c r="E20631" s="136"/>
      <c r="H20631" s="136"/>
      <c r="K20631" s="136"/>
      <c r="O20631" s="136"/>
      <c r="T20631" s="136"/>
      <c r="W20631" s="136"/>
      <c r="Z20631" s="136"/>
      <c r="AC20631" s="136"/>
    </row>
    <row r="20632" spans="2:29">
      <c r="B20632" s="136"/>
      <c r="E20632" s="136"/>
      <c r="H20632" s="136"/>
      <c r="K20632" s="136"/>
      <c r="O20632" s="136"/>
      <c r="T20632" s="136"/>
      <c r="W20632" s="136"/>
      <c r="Z20632" s="136"/>
      <c r="AC20632" s="136"/>
    </row>
    <row r="20633" spans="2:29">
      <c r="B20633" s="136"/>
      <c r="E20633" s="136"/>
      <c r="H20633" s="136"/>
      <c r="K20633" s="136"/>
      <c r="O20633" s="136"/>
      <c r="T20633" s="136"/>
      <c r="W20633" s="136"/>
      <c r="Z20633" s="136"/>
      <c r="AC20633" s="136"/>
    </row>
    <row r="20634" spans="2:29">
      <c r="B20634" s="136"/>
      <c r="E20634" s="136"/>
      <c r="H20634" s="136"/>
      <c r="K20634" s="136"/>
      <c r="O20634" s="136"/>
      <c r="T20634" s="136"/>
      <c r="W20634" s="136"/>
      <c r="Z20634" s="136"/>
      <c r="AC20634" s="136"/>
    </row>
    <row r="20635" spans="2:29">
      <c r="B20635" s="136"/>
      <c r="E20635" s="136"/>
      <c r="H20635" s="136"/>
      <c r="K20635" s="136"/>
      <c r="O20635" s="136"/>
      <c r="T20635" s="136"/>
      <c r="W20635" s="136"/>
      <c r="Z20635" s="136"/>
      <c r="AC20635" s="136"/>
    </row>
    <row r="20636" spans="2:29">
      <c r="B20636" s="136"/>
      <c r="E20636" s="136"/>
      <c r="H20636" s="136"/>
      <c r="K20636" s="136"/>
      <c r="O20636" s="136"/>
      <c r="T20636" s="136"/>
      <c r="W20636" s="136"/>
      <c r="Z20636" s="136"/>
      <c r="AC20636" s="136"/>
    </row>
    <row r="20637" spans="2:29">
      <c r="B20637" s="136"/>
      <c r="E20637" s="136"/>
      <c r="H20637" s="136"/>
      <c r="K20637" s="136"/>
      <c r="O20637" s="136"/>
      <c r="T20637" s="136"/>
      <c r="W20637" s="136"/>
      <c r="Z20637" s="136"/>
      <c r="AC20637" s="136"/>
    </row>
    <row r="20638" spans="2:29">
      <c r="B20638" s="136"/>
      <c r="E20638" s="136"/>
      <c r="H20638" s="136"/>
      <c r="K20638" s="136"/>
      <c r="O20638" s="136"/>
      <c r="T20638" s="136"/>
      <c r="W20638" s="136"/>
      <c r="Z20638" s="136"/>
      <c r="AC20638" s="136"/>
    </row>
    <row r="20639" spans="2:29">
      <c r="B20639" s="136"/>
      <c r="E20639" s="136"/>
      <c r="H20639" s="136"/>
      <c r="K20639" s="136"/>
      <c r="O20639" s="136"/>
      <c r="T20639" s="136"/>
      <c r="W20639" s="136"/>
      <c r="Z20639" s="136"/>
      <c r="AC20639" s="136"/>
    </row>
    <row r="20640" spans="2:29">
      <c r="B20640" s="136"/>
      <c r="E20640" s="136"/>
      <c r="H20640" s="136"/>
      <c r="K20640" s="136"/>
      <c r="O20640" s="136"/>
      <c r="T20640" s="136"/>
      <c r="W20640" s="136"/>
      <c r="Z20640" s="136"/>
      <c r="AC20640" s="136"/>
    </row>
    <row r="20641" spans="2:29">
      <c r="B20641" s="136"/>
      <c r="E20641" s="136"/>
      <c r="H20641" s="136"/>
      <c r="K20641" s="136"/>
      <c r="O20641" s="136"/>
      <c r="T20641" s="136"/>
      <c r="W20641" s="136"/>
      <c r="Z20641" s="136"/>
      <c r="AC20641" s="136"/>
    </row>
    <row r="20642" spans="2:29">
      <c r="B20642" s="136"/>
      <c r="E20642" s="136"/>
      <c r="H20642" s="136"/>
      <c r="K20642" s="136"/>
      <c r="O20642" s="136"/>
      <c r="T20642" s="136"/>
      <c r="W20642" s="136"/>
      <c r="Z20642" s="136"/>
      <c r="AC20642" s="136"/>
    </row>
    <row r="20643" spans="2:29">
      <c r="B20643" s="136"/>
      <c r="E20643" s="136"/>
      <c r="H20643" s="136"/>
      <c r="K20643" s="136"/>
      <c r="O20643" s="136"/>
      <c r="T20643" s="136"/>
      <c r="W20643" s="136"/>
      <c r="Z20643" s="136"/>
      <c r="AC20643" s="136"/>
    </row>
    <row r="20644" spans="2:29">
      <c r="B20644" s="136"/>
      <c r="E20644" s="136"/>
      <c r="H20644" s="136"/>
      <c r="K20644" s="136"/>
      <c r="O20644" s="136"/>
      <c r="T20644" s="136"/>
      <c r="W20644" s="136"/>
      <c r="Z20644" s="136"/>
      <c r="AC20644" s="136"/>
    </row>
    <row r="20645" spans="2:29">
      <c r="B20645" s="136"/>
      <c r="E20645" s="136"/>
      <c r="H20645" s="136"/>
      <c r="K20645" s="136"/>
      <c r="O20645" s="136"/>
      <c r="T20645" s="136"/>
      <c r="W20645" s="136"/>
      <c r="Z20645" s="136"/>
      <c r="AC20645" s="136"/>
    </row>
    <row r="20646" spans="2:29">
      <c r="B20646" s="136"/>
      <c r="E20646" s="136"/>
      <c r="H20646" s="136"/>
      <c r="K20646" s="136"/>
      <c r="O20646" s="136"/>
      <c r="T20646" s="136"/>
      <c r="W20646" s="136"/>
      <c r="Z20646" s="136"/>
      <c r="AC20646" s="136"/>
    </row>
    <row r="20647" spans="2:29">
      <c r="B20647" s="136"/>
      <c r="E20647" s="136"/>
      <c r="H20647" s="136"/>
      <c r="K20647" s="136"/>
      <c r="O20647" s="136"/>
      <c r="T20647" s="136"/>
      <c r="W20647" s="136"/>
      <c r="Z20647" s="136"/>
      <c r="AC20647" s="136"/>
    </row>
    <row r="20648" spans="2:29">
      <c r="B20648" s="136"/>
      <c r="E20648" s="136"/>
      <c r="H20648" s="136"/>
      <c r="K20648" s="136"/>
      <c r="O20648" s="136"/>
      <c r="T20648" s="136"/>
      <c r="W20648" s="136"/>
      <c r="Z20648" s="136"/>
      <c r="AC20648" s="136"/>
    </row>
    <row r="20649" spans="2:29">
      <c r="B20649" s="136"/>
      <c r="E20649" s="136"/>
      <c r="H20649" s="136"/>
      <c r="K20649" s="136"/>
      <c r="O20649" s="136"/>
      <c r="T20649" s="136"/>
      <c r="W20649" s="136"/>
      <c r="Z20649" s="136"/>
      <c r="AC20649" s="136"/>
    </row>
    <row r="20650" spans="2:29">
      <c r="B20650" s="136"/>
      <c r="E20650" s="136"/>
      <c r="H20650" s="136"/>
      <c r="K20650" s="136"/>
      <c r="O20650" s="136"/>
      <c r="T20650" s="136"/>
      <c r="W20650" s="136"/>
      <c r="Z20650" s="136"/>
      <c r="AC20650" s="136"/>
    </row>
    <row r="20651" spans="2:29">
      <c r="B20651" s="136"/>
      <c r="E20651" s="136"/>
      <c r="H20651" s="136"/>
      <c r="K20651" s="136"/>
      <c r="O20651" s="136"/>
      <c r="T20651" s="136"/>
      <c r="W20651" s="136"/>
      <c r="Z20651" s="136"/>
      <c r="AC20651" s="136"/>
    </row>
    <row r="20652" spans="2:29">
      <c r="B20652" s="136"/>
      <c r="E20652" s="136"/>
      <c r="H20652" s="136"/>
      <c r="K20652" s="136"/>
      <c r="O20652" s="136"/>
      <c r="T20652" s="136"/>
      <c r="W20652" s="136"/>
      <c r="Z20652" s="136"/>
      <c r="AC20652" s="136"/>
    </row>
    <row r="20653" spans="2:29">
      <c r="B20653" s="136"/>
      <c r="E20653" s="136"/>
      <c r="H20653" s="136"/>
      <c r="K20653" s="136"/>
      <c r="O20653" s="136"/>
      <c r="T20653" s="136"/>
      <c r="W20653" s="136"/>
      <c r="Z20653" s="136"/>
      <c r="AC20653" s="136"/>
    </row>
    <row r="20654" spans="2:29">
      <c r="B20654" s="136"/>
      <c r="E20654" s="136"/>
      <c r="H20654" s="136"/>
      <c r="K20654" s="136"/>
      <c r="O20654" s="136"/>
      <c r="T20654" s="136"/>
      <c r="W20654" s="136"/>
      <c r="Z20654" s="136"/>
      <c r="AC20654" s="136"/>
    </row>
    <row r="20655" spans="2:29">
      <c r="B20655" s="136"/>
      <c r="E20655" s="136"/>
      <c r="H20655" s="136"/>
      <c r="K20655" s="136"/>
      <c r="O20655" s="136"/>
      <c r="T20655" s="136"/>
      <c r="W20655" s="136"/>
      <c r="Z20655" s="136"/>
      <c r="AC20655" s="136"/>
    </row>
    <row r="20656" spans="2:29">
      <c r="B20656" s="136"/>
      <c r="E20656" s="136"/>
      <c r="H20656" s="136"/>
      <c r="K20656" s="136"/>
      <c r="O20656" s="136"/>
      <c r="T20656" s="136"/>
      <c r="W20656" s="136"/>
      <c r="Z20656" s="136"/>
      <c r="AC20656" s="136"/>
    </row>
    <row r="20657" spans="2:29">
      <c r="B20657" s="136"/>
      <c r="E20657" s="136"/>
      <c r="H20657" s="136"/>
      <c r="K20657" s="136"/>
      <c r="O20657" s="136"/>
      <c r="T20657" s="136"/>
      <c r="W20657" s="136"/>
      <c r="Z20657" s="136"/>
      <c r="AC20657" s="136"/>
    </row>
    <row r="20658" spans="2:29">
      <c r="B20658" s="136"/>
      <c r="E20658" s="136"/>
      <c r="H20658" s="136"/>
      <c r="K20658" s="136"/>
      <c r="O20658" s="136"/>
      <c r="T20658" s="136"/>
      <c r="W20658" s="136"/>
      <c r="Z20658" s="136"/>
      <c r="AC20658" s="136"/>
    </row>
    <row r="20659" spans="2:29">
      <c r="B20659" s="136"/>
      <c r="E20659" s="136"/>
      <c r="H20659" s="136"/>
      <c r="K20659" s="136"/>
      <c r="O20659" s="136"/>
      <c r="T20659" s="136"/>
      <c r="W20659" s="136"/>
      <c r="Z20659" s="136"/>
      <c r="AC20659" s="136"/>
    </row>
    <row r="20660" spans="2:29">
      <c r="B20660" s="136"/>
      <c r="E20660" s="136"/>
      <c r="H20660" s="136"/>
      <c r="K20660" s="136"/>
      <c r="O20660" s="136"/>
      <c r="T20660" s="136"/>
      <c r="W20660" s="136"/>
      <c r="Z20660" s="136"/>
      <c r="AC20660" s="136"/>
    </row>
    <row r="20661" spans="2:29">
      <c r="B20661" s="136"/>
      <c r="E20661" s="136"/>
      <c r="H20661" s="136"/>
      <c r="K20661" s="136"/>
      <c r="O20661" s="136"/>
      <c r="T20661" s="136"/>
      <c r="W20661" s="136"/>
      <c r="Z20661" s="136"/>
      <c r="AC20661" s="136"/>
    </row>
    <row r="20662" spans="2:29">
      <c r="B20662" s="136"/>
      <c r="E20662" s="136"/>
      <c r="H20662" s="136"/>
      <c r="K20662" s="136"/>
      <c r="O20662" s="136"/>
      <c r="T20662" s="136"/>
      <c r="W20662" s="136"/>
      <c r="Z20662" s="136"/>
      <c r="AC20662" s="136"/>
    </row>
    <row r="20663" spans="2:29">
      <c r="B20663" s="136"/>
      <c r="E20663" s="136"/>
      <c r="H20663" s="136"/>
      <c r="K20663" s="136"/>
      <c r="O20663" s="136"/>
      <c r="T20663" s="136"/>
      <c r="W20663" s="136"/>
      <c r="Z20663" s="136"/>
      <c r="AC20663" s="136"/>
    </row>
    <row r="20664" spans="2:29">
      <c r="B20664" s="136"/>
      <c r="E20664" s="136"/>
      <c r="H20664" s="136"/>
      <c r="K20664" s="136"/>
      <c r="O20664" s="136"/>
      <c r="T20664" s="136"/>
      <c r="W20664" s="136"/>
      <c r="Z20664" s="136"/>
      <c r="AC20664" s="136"/>
    </row>
    <row r="20665" spans="2:29">
      <c r="B20665" s="136"/>
      <c r="E20665" s="136"/>
      <c r="H20665" s="136"/>
      <c r="K20665" s="136"/>
      <c r="O20665" s="136"/>
      <c r="T20665" s="136"/>
      <c r="W20665" s="136"/>
      <c r="Z20665" s="136"/>
      <c r="AC20665" s="136"/>
    </row>
    <row r="20666" spans="2:29">
      <c r="B20666" s="136"/>
      <c r="E20666" s="136"/>
      <c r="H20666" s="136"/>
      <c r="K20666" s="136"/>
      <c r="O20666" s="136"/>
      <c r="T20666" s="136"/>
      <c r="W20666" s="136"/>
      <c r="Z20666" s="136"/>
      <c r="AC20666" s="136"/>
    </row>
    <row r="20667" spans="2:29">
      <c r="B20667" s="136"/>
      <c r="E20667" s="136"/>
      <c r="H20667" s="136"/>
      <c r="K20667" s="136"/>
      <c r="O20667" s="136"/>
      <c r="T20667" s="136"/>
      <c r="W20667" s="136"/>
      <c r="Z20667" s="136"/>
      <c r="AC20667" s="136"/>
    </row>
    <row r="20668" spans="2:29">
      <c r="B20668" s="136"/>
      <c r="E20668" s="136"/>
      <c r="H20668" s="136"/>
      <c r="K20668" s="136"/>
      <c r="O20668" s="136"/>
      <c r="T20668" s="136"/>
      <c r="W20668" s="136"/>
      <c r="Z20668" s="136"/>
      <c r="AC20668" s="136"/>
    </row>
    <row r="20669" spans="2:29">
      <c r="B20669" s="136"/>
      <c r="E20669" s="136"/>
      <c r="H20669" s="136"/>
      <c r="K20669" s="136"/>
      <c r="O20669" s="136"/>
      <c r="T20669" s="136"/>
      <c r="W20669" s="136"/>
      <c r="Z20669" s="136"/>
      <c r="AC20669" s="136"/>
    </row>
    <row r="20670" spans="2:29">
      <c r="B20670" s="136"/>
      <c r="E20670" s="136"/>
      <c r="H20670" s="136"/>
      <c r="K20670" s="136"/>
      <c r="O20670" s="136"/>
      <c r="T20670" s="136"/>
      <c r="W20670" s="136"/>
      <c r="Z20670" s="136"/>
      <c r="AC20670" s="136"/>
    </row>
    <row r="20671" spans="2:29">
      <c r="B20671" s="136"/>
      <c r="E20671" s="136"/>
      <c r="H20671" s="136"/>
      <c r="K20671" s="136"/>
      <c r="O20671" s="136"/>
      <c r="T20671" s="136"/>
      <c r="W20671" s="136"/>
      <c r="Z20671" s="136"/>
      <c r="AC20671" s="136"/>
    </row>
    <row r="20672" spans="2:29">
      <c r="B20672" s="136"/>
      <c r="E20672" s="136"/>
      <c r="H20672" s="136"/>
      <c r="K20672" s="136"/>
      <c r="O20672" s="136"/>
      <c r="T20672" s="136"/>
      <c r="W20672" s="136"/>
      <c r="Z20672" s="136"/>
      <c r="AC20672" s="136"/>
    </row>
    <row r="20673" spans="2:29">
      <c r="B20673" s="136"/>
      <c r="E20673" s="136"/>
      <c r="H20673" s="136"/>
      <c r="K20673" s="136"/>
      <c r="O20673" s="136"/>
      <c r="T20673" s="136"/>
      <c r="W20673" s="136"/>
      <c r="Z20673" s="136"/>
      <c r="AC20673" s="136"/>
    </row>
    <row r="20674" spans="2:29">
      <c r="B20674" s="136"/>
      <c r="E20674" s="136"/>
      <c r="H20674" s="136"/>
      <c r="K20674" s="136"/>
      <c r="O20674" s="136"/>
      <c r="T20674" s="136"/>
      <c r="W20674" s="136"/>
      <c r="Z20674" s="136"/>
      <c r="AC20674" s="136"/>
    </row>
    <row r="20675" spans="2:29">
      <c r="B20675" s="136"/>
      <c r="E20675" s="136"/>
      <c r="H20675" s="136"/>
      <c r="K20675" s="136"/>
      <c r="O20675" s="136"/>
      <c r="T20675" s="136"/>
      <c r="W20675" s="136"/>
      <c r="Z20675" s="136"/>
      <c r="AC20675" s="136"/>
    </row>
    <row r="20676" spans="2:29">
      <c r="B20676" s="136"/>
      <c r="E20676" s="136"/>
      <c r="H20676" s="136"/>
      <c r="K20676" s="136"/>
      <c r="O20676" s="136"/>
      <c r="T20676" s="136"/>
      <c r="W20676" s="136"/>
      <c r="Z20676" s="136"/>
      <c r="AC20676" s="136"/>
    </row>
    <row r="20677" spans="2:29">
      <c r="B20677" s="136"/>
      <c r="E20677" s="136"/>
      <c r="H20677" s="136"/>
      <c r="K20677" s="136"/>
      <c r="O20677" s="136"/>
      <c r="T20677" s="136"/>
      <c r="W20677" s="136"/>
      <c r="Z20677" s="136"/>
      <c r="AC20677" s="136"/>
    </row>
    <row r="20678" spans="2:29">
      <c r="B20678" s="136"/>
      <c r="E20678" s="136"/>
      <c r="H20678" s="136"/>
      <c r="K20678" s="136"/>
      <c r="O20678" s="136"/>
      <c r="T20678" s="136"/>
      <c r="W20678" s="136"/>
      <c r="Z20678" s="136"/>
      <c r="AC20678" s="136"/>
    </row>
    <row r="20679" spans="2:29">
      <c r="B20679" s="136"/>
      <c r="E20679" s="136"/>
      <c r="H20679" s="136"/>
      <c r="K20679" s="136"/>
      <c r="O20679" s="136"/>
      <c r="T20679" s="136"/>
      <c r="W20679" s="136"/>
      <c r="Z20679" s="136"/>
      <c r="AC20679" s="136"/>
    </row>
    <row r="20680" spans="2:29">
      <c r="B20680" s="136"/>
      <c r="E20680" s="136"/>
      <c r="H20680" s="136"/>
      <c r="K20680" s="136"/>
      <c r="O20680" s="136"/>
      <c r="T20680" s="136"/>
      <c r="W20680" s="136"/>
      <c r="Z20680" s="136"/>
      <c r="AC20680" s="136"/>
    </row>
    <row r="20681" spans="2:29">
      <c r="B20681" s="136"/>
      <c r="E20681" s="136"/>
      <c r="H20681" s="136"/>
      <c r="K20681" s="136"/>
      <c r="O20681" s="136"/>
      <c r="T20681" s="136"/>
      <c r="W20681" s="136"/>
      <c r="Z20681" s="136"/>
      <c r="AC20681" s="136"/>
    </row>
    <row r="20682" spans="2:29">
      <c r="B20682" s="136"/>
      <c r="E20682" s="136"/>
      <c r="H20682" s="136"/>
      <c r="K20682" s="136"/>
      <c r="O20682" s="136"/>
      <c r="T20682" s="136"/>
      <c r="W20682" s="136"/>
      <c r="Z20682" s="136"/>
      <c r="AC20682" s="136"/>
    </row>
    <row r="20683" spans="2:29">
      <c r="B20683" s="136"/>
      <c r="E20683" s="136"/>
      <c r="H20683" s="136"/>
      <c r="K20683" s="136"/>
      <c r="O20683" s="136"/>
      <c r="T20683" s="136"/>
      <c r="W20683" s="136"/>
      <c r="Z20683" s="136"/>
      <c r="AC20683" s="136"/>
    </row>
    <row r="20684" spans="2:29">
      <c r="B20684" s="136"/>
      <c r="E20684" s="136"/>
      <c r="H20684" s="136"/>
      <c r="K20684" s="136"/>
      <c r="O20684" s="136"/>
      <c r="T20684" s="136"/>
      <c r="W20684" s="136"/>
      <c r="Z20684" s="136"/>
      <c r="AC20684" s="136"/>
    </row>
    <row r="20685" spans="2:29">
      <c r="B20685" s="136"/>
      <c r="E20685" s="136"/>
      <c r="H20685" s="136"/>
      <c r="K20685" s="136"/>
      <c r="O20685" s="136"/>
      <c r="T20685" s="136"/>
      <c r="W20685" s="136"/>
      <c r="Z20685" s="136"/>
      <c r="AC20685" s="136"/>
    </row>
    <row r="20686" spans="2:29">
      <c r="B20686" s="136"/>
      <c r="E20686" s="136"/>
      <c r="H20686" s="136"/>
      <c r="K20686" s="136"/>
      <c r="O20686" s="136"/>
      <c r="T20686" s="136"/>
      <c r="W20686" s="136"/>
      <c r="Z20686" s="136"/>
      <c r="AC20686" s="136"/>
    </row>
    <row r="20687" spans="2:29">
      <c r="B20687" s="136"/>
      <c r="E20687" s="136"/>
      <c r="H20687" s="136"/>
      <c r="K20687" s="136"/>
      <c r="O20687" s="136"/>
      <c r="T20687" s="136"/>
      <c r="W20687" s="136"/>
      <c r="Z20687" s="136"/>
      <c r="AC20687" s="136"/>
    </row>
    <row r="20688" spans="2:29">
      <c r="B20688" s="136"/>
      <c r="E20688" s="136"/>
      <c r="H20688" s="136"/>
      <c r="K20688" s="136"/>
      <c r="O20688" s="136"/>
      <c r="T20688" s="136"/>
      <c r="W20688" s="136"/>
      <c r="Z20688" s="136"/>
      <c r="AC20688" s="136"/>
    </row>
    <row r="20689" spans="2:29">
      <c r="B20689" s="136"/>
      <c r="E20689" s="136"/>
      <c r="H20689" s="136"/>
      <c r="K20689" s="136"/>
      <c r="O20689" s="136"/>
      <c r="T20689" s="136"/>
      <c r="W20689" s="136"/>
      <c r="Z20689" s="136"/>
      <c r="AC20689" s="136"/>
    </row>
    <row r="20690" spans="2:29">
      <c r="B20690" s="136"/>
      <c r="E20690" s="136"/>
      <c r="H20690" s="136"/>
      <c r="K20690" s="136"/>
      <c r="O20690" s="136"/>
      <c r="T20690" s="136"/>
      <c r="W20690" s="136"/>
      <c r="Z20690" s="136"/>
      <c r="AC20690" s="136"/>
    </row>
    <row r="20691" spans="2:29">
      <c r="B20691" s="136"/>
      <c r="E20691" s="136"/>
      <c r="H20691" s="136"/>
      <c r="K20691" s="136"/>
      <c r="O20691" s="136"/>
      <c r="T20691" s="136"/>
      <c r="W20691" s="136"/>
      <c r="Z20691" s="136"/>
      <c r="AC20691" s="136"/>
    </row>
    <row r="20692" spans="2:29">
      <c r="B20692" s="136"/>
      <c r="E20692" s="136"/>
      <c r="H20692" s="136"/>
      <c r="K20692" s="136"/>
      <c r="O20692" s="136"/>
      <c r="T20692" s="136"/>
      <c r="W20692" s="136"/>
      <c r="Z20692" s="136"/>
      <c r="AC20692" s="136"/>
    </row>
    <row r="20693" spans="2:29">
      <c r="B20693" s="136"/>
      <c r="E20693" s="136"/>
      <c r="H20693" s="136"/>
      <c r="K20693" s="136"/>
      <c r="O20693" s="136"/>
      <c r="T20693" s="136"/>
      <c r="W20693" s="136"/>
      <c r="Z20693" s="136"/>
      <c r="AC20693" s="136"/>
    </row>
    <row r="20694" spans="2:29">
      <c r="B20694" s="136"/>
      <c r="E20694" s="136"/>
      <c r="H20694" s="136"/>
      <c r="K20694" s="136"/>
      <c r="O20694" s="136"/>
      <c r="T20694" s="136"/>
      <c r="W20694" s="136"/>
      <c r="Z20694" s="136"/>
      <c r="AC20694" s="136"/>
    </row>
    <row r="20695" spans="2:29">
      <c r="B20695" s="136"/>
      <c r="E20695" s="136"/>
      <c r="H20695" s="136"/>
      <c r="K20695" s="136"/>
      <c r="O20695" s="136"/>
      <c r="T20695" s="136"/>
      <c r="W20695" s="136"/>
      <c r="Z20695" s="136"/>
      <c r="AC20695" s="136"/>
    </row>
    <row r="20696" spans="2:29">
      <c r="B20696" s="136"/>
      <c r="E20696" s="136"/>
      <c r="H20696" s="136"/>
      <c r="K20696" s="136"/>
      <c r="O20696" s="136"/>
      <c r="T20696" s="136"/>
      <c r="W20696" s="136"/>
      <c r="Z20696" s="136"/>
      <c r="AC20696" s="136"/>
    </row>
    <row r="20697" spans="2:29">
      <c r="B20697" s="136"/>
      <c r="E20697" s="136"/>
      <c r="H20697" s="136"/>
      <c r="K20697" s="136"/>
      <c r="O20697" s="136"/>
      <c r="T20697" s="136"/>
      <c r="W20697" s="136"/>
      <c r="Z20697" s="136"/>
      <c r="AC20697" s="136"/>
    </row>
    <row r="20698" spans="2:29">
      <c r="B20698" s="136"/>
      <c r="E20698" s="136"/>
      <c r="H20698" s="136"/>
      <c r="K20698" s="136"/>
      <c r="O20698" s="136"/>
      <c r="T20698" s="136"/>
      <c r="W20698" s="136"/>
      <c r="Z20698" s="136"/>
      <c r="AC20698" s="136"/>
    </row>
    <row r="20699" spans="2:29">
      <c r="B20699" s="136"/>
      <c r="E20699" s="136"/>
      <c r="H20699" s="136"/>
      <c r="K20699" s="136"/>
      <c r="O20699" s="136"/>
      <c r="T20699" s="136"/>
      <c r="W20699" s="136"/>
      <c r="Z20699" s="136"/>
      <c r="AC20699" s="136"/>
    </row>
    <row r="20700" spans="2:29">
      <c r="B20700" s="136"/>
      <c r="E20700" s="136"/>
      <c r="H20700" s="136"/>
      <c r="K20700" s="136"/>
      <c r="O20700" s="136"/>
      <c r="T20700" s="136"/>
      <c r="W20700" s="136"/>
      <c r="Z20700" s="136"/>
      <c r="AC20700" s="136"/>
    </row>
    <row r="20701" spans="2:29">
      <c r="B20701" s="136"/>
      <c r="E20701" s="136"/>
      <c r="H20701" s="136"/>
      <c r="K20701" s="136"/>
      <c r="O20701" s="136"/>
      <c r="T20701" s="136"/>
      <c r="W20701" s="136"/>
      <c r="Z20701" s="136"/>
      <c r="AC20701" s="136"/>
    </row>
    <row r="20702" spans="2:29">
      <c r="B20702" s="136"/>
      <c r="E20702" s="136"/>
      <c r="H20702" s="136"/>
      <c r="K20702" s="136"/>
      <c r="O20702" s="136"/>
      <c r="T20702" s="136"/>
      <c r="W20702" s="136"/>
      <c r="Z20702" s="136"/>
      <c r="AC20702" s="136"/>
    </row>
    <row r="20703" spans="2:29">
      <c r="B20703" s="136"/>
      <c r="E20703" s="136"/>
      <c r="H20703" s="136"/>
      <c r="K20703" s="136"/>
      <c r="O20703" s="136"/>
      <c r="T20703" s="136"/>
      <c r="W20703" s="136"/>
      <c r="Z20703" s="136"/>
      <c r="AC20703" s="136"/>
    </row>
    <row r="20704" spans="2:29">
      <c r="B20704" s="136"/>
      <c r="E20704" s="136"/>
      <c r="H20704" s="136"/>
      <c r="K20704" s="136"/>
      <c r="O20704" s="136"/>
      <c r="T20704" s="136"/>
      <c r="W20704" s="136"/>
      <c r="Z20704" s="136"/>
      <c r="AC20704" s="136"/>
    </row>
    <row r="20705" spans="2:29">
      <c r="B20705" s="136"/>
      <c r="E20705" s="136"/>
      <c r="H20705" s="136"/>
      <c r="K20705" s="136"/>
      <c r="O20705" s="136"/>
      <c r="T20705" s="136"/>
      <c r="W20705" s="136"/>
      <c r="Z20705" s="136"/>
      <c r="AC20705" s="136"/>
    </row>
    <row r="20706" spans="2:29">
      <c r="B20706" s="136"/>
      <c r="E20706" s="136"/>
      <c r="H20706" s="136"/>
      <c r="K20706" s="136"/>
      <c r="O20706" s="136"/>
      <c r="T20706" s="136"/>
      <c r="W20706" s="136"/>
      <c r="Z20706" s="136"/>
      <c r="AC20706" s="136"/>
    </row>
    <row r="20707" spans="2:29">
      <c r="B20707" s="136"/>
      <c r="E20707" s="136"/>
      <c r="H20707" s="136"/>
      <c r="K20707" s="136"/>
      <c r="O20707" s="136"/>
      <c r="T20707" s="136"/>
      <c r="W20707" s="136"/>
      <c r="Z20707" s="136"/>
      <c r="AC20707" s="136"/>
    </row>
    <row r="20708" spans="2:29">
      <c r="B20708" s="136"/>
      <c r="E20708" s="136"/>
      <c r="H20708" s="136"/>
      <c r="K20708" s="136"/>
      <c r="O20708" s="136"/>
      <c r="T20708" s="136"/>
      <c r="W20708" s="136"/>
      <c r="Z20708" s="136"/>
      <c r="AC20708" s="136"/>
    </row>
    <row r="20709" spans="2:29">
      <c r="B20709" s="136"/>
      <c r="E20709" s="136"/>
      <c r="H20709" s="136"/>
      <c r="K20709" s="136"/>
      <c r="O20709" s="136"/>
      <c r="T20709" s="136"/>
      <c r="W20709" s="136"/>
      <c r="Z20709" s="136"/>
      <c r="AC20709" s="136"/>
    </row>
    <row r="20710" spans="2:29">
      <c r="B20710" s="136"/>
      <c r="E20710" s="136"/>
      <c r="H20710" s="136"/>
      <c r="K20710" s="136"/>
      <c r="O20710" s="136"/>
      <c r="T20710" s="136"/>
      <c r="W20710" s="136"/>
      <c r="Z20710" s="136"/>
      <c r="AC20710" s="136"/>
    </row>
    <row r="20711" spans="2:29">
      <c r="B20711" s="136"/>
      <c r="E20711" s="136"/>
      <c r="H20711" s="136"/>
      <c r="K20711" s="136"/>
      <c r="O20711" s="136"/>
      <c r="T20711" s="136"/>
      <c r="W20711" s="136"/>
      <c r="Z20711" s="136"/>
      <c r="AC20711" s="136"/>
    </row>
    <row r="20712" spans="2:29">
      <c r="B20712" s="136"/>
      <c r="E20712" s="136"/>
      <c r="H20712" s="136"/>
      <c r="K20712" s="136"/>
      <c r="O20712" s="136"/>
      <c r="T20712" s="136"/>
      <c r="W20712" s="136"/>
      <c r="Z20712" s="136"/>
      <c r="AC20712" s="136"/>
    </row>
    <row r="20713" spans="2:29">
      <c r="B20713" s="136"/>
      <c r="E20713" s="136"/>
      <c r="H20713" s="136"/>
      <c r="K20713" s="136"/>
      <c r="O20713" s="136"/>
      <c r="T20713" s="136"/>
      <c r="W20713" s="136"/>
      <c r="Z20713" s="136"/>
      <c r="AC20713" s="136"/>
    </row>
    <row r="20714" spans="2:29">
      <c r="B20714" s="136"/>
      <c r="E20714" s="136"/>
      <c r="H20714" s="136"/>
      <c r="K20714" s="136"/>
      <c r="O20714" s="136"/>
      <c r="T20714" s="136"/>
      <c r="W20714" s="136"/>
      <c r="Z20714" s="136"/>
      <c r="AC20714" s="136"/>
    </row>
    <row r="20715" spans="2:29">
      <c r="B20715" s="136"/>
      <c r="E20715" s="136"/>
      <c r="H20715" s="136"/>
      <c r="K20715" s="136"/>
      <c r="O20715" s="136"/>
      <c r="T20715" s="136"/>
      <c r="W20715" s="136"/>
      <c r="Z20715" s="136"/>
      <c r="AC20715" s="136"/>
    </row>
    <row r="20716" spans="2:29">
      <c r="B20716" s="136"/>
      <c r="E20716" s="136"/>
      <c r="H20716" s="136"/>
      <c r="K20716" s="136"/>
      <c r="O20716" s="136"/>
      <c r="T20716" s="136"/>
      <c r="W20716" s="136"/>
      <c r="Z20716" s="136"/>
      <c r="AC20716" s="136"/>
    </row>
    <row r="20717" spans="2:29">
      <c r="B20717" s="136"/>
      <c r="E20717" s="136"/>
      <c r="H20717" s="136"/>
      <c r="K20717" s="136"/>
      <c r="O20717" s="136"/>
      <c r="T20717" s="136"/>
      <c r="W20717" s="136"/>
      <c r="Z20717" s="136"/>
      <c r="AC20717" s="136"/>
    </row>
    <row r="20718" spans="2:29">
      <c r="B20718" s="136"/>
      <c r="E20718" s="136"/>
      <c r="H20718" s="136"/>
      <c r="K20718" s="136"/>
      <c r="O20718" s="136"/>
      <c r="T20718" s="136"/>
      <c r="W20718" s="136"/>
      <c r="Z20718" s="136"/>
      <c r="AC20718" s="136"/>
    </row>
    <row r="20719" spans="2:29">
      <c r="B20719" s="136"/>
      <c r="E20719" s="136"/>
      <c r="H20719" s="136"/>
      <c r="K20719" s="136"/>
      <c r="O20719" s="136"/>
      <c r="T20719" s="136"/>
      <c r="W20719" s="136"/>
      <c r="Z20719" s="136"/>
      <c r="AC20719" s="136"/>
    </row>
    <row r="20720" spans="2:29">
      <c r="B20720" s="136"/>
      <c r="E20720" s="136"/>
      <c r="H20720" s="136"/>
      <c r="K20720" s="136"/>
      <c r="O20720" s="136"/>
      <c r="T20720" s="136"/>
      <c r="W20720" s="136"/>
      <c r="Z20720" s="136"/>
      <c r="AC20720" s="136"/>
    </row>
    <row r="20721" spans="2:29">
      <c r="B20721" s="136"/>
      <c r="E20721" s="136"/>
      <c r="H20721" s="136"/>
      <c r="K20721" s="136"/>
      <c r="O20721" s="136"/>
      <c r="T20721" s="136"/>
      <c r="W20721" s="136"/>
      <c r="Z20721" s="136"/>
      <c r="AC20721" s="136"/>
    </row>
    <row r="20722" spans="2:29">
      <c r="B20722" s="136"/>
      <c r="E20722" s="136"/>
      <c r="H20722" s="136"/>
      <c r="K20722" s="136"/>
      <c r="O20722" s="136"/>
      <c r="T20722" s="136"/>
      <c r="W20722" s="136"/>
      <c r="Z20722" s="136"/>
      <c r="AC20722" s="136"/>
    </row>
    <row r="20723" spans="2:29">
      <c r="B20723" s="136"/>
      <c r="E20723" s="136"/>
      <c r="H20723" s="136"/>
      <c r="K20723" s="136"/>
      <c r="O20723" s="136"/>
      <c r="T20723" s="136"/>
      <c r="W20723" s="136"/>
      <c r="Z20723" s="136"/>
      <c r="AC20723" s="136"/>
    </row>
    <row r="20724" spans="2:29">
      <c r="B20724" s="136"/>
      <c r="E20724" s="136"/>
      <c r="H20724" s="136"/>
      <c r="K20724" s="136"/>
      <c r="O20724" s="136"/>
      <c r="T20724" s="136"/>
      <c r="W20724" s="136"/>
      <c r="Z20724" s="136"/>
      <c r="AC20724" s="136"/>
    </row>
    <row r="20725" spans="2:29">
      <c r="B20725" s="136"/>
      <c r="E20725" s="136"/>
      <c r="H20725" s="136"/>
      <c r="K20725" s="136"/>
      <c r="O20725" s="136"/>
      <c r="T20725" s="136"/>
      <c r="W20725" s="136"/>
      <c r="Z20725" s="136"/>
      <c r="AC20725" s="136"/>
    </row>
    <row r="20726" spans="2:29">
      <c r="B20726" s="136"/>
      <c r="E20726" s="136"/>
      <c r="H20726" s="136"/>
      <c r="K20726" s="136"/>
      <c r="O20726" s="136"/>
      <c r="T20726" s="136"/>
      <c r="W20726" s="136"/>
      <c r="Z20726" s="136"/>
      <c r="AC20726" s="136"/>
    </row>
    <row r="20727" spans="2:29">
      <c r="B20727" s="136"/>
      <c r="E20727" s="136"/>
      <c r="H20727" s="136"/>
      <c r="K20727" s="136"/>
      <c r="O20727" s="136"/>
      <c r="T20727" s="136"/>
      <c r="W20727" s="136"/>
      <c r="Z20727" s="136"/>
      <c r="AC20727" s="136"/>
    </row>
    <row r="20728" spans="2:29">
      <c r="B20728" s="136"/>
      <c r="E20728" s="136"/>
      <c r="H20728" s="136"/>
      <c r="K20728" s="136"/>
      <c r="O20728" s="136"/>
      <c r="T20728" s="136"/>
      <c r="W20728" s="136"/>
      <c r="Z20728" s="136"/>
      <c r="AC20728" s="136"/>
    </row>
    <row r="20729" spans="2:29">
      <c r="B20729" s="136"/>
      <c r="E20729" s="136"/>
      <c r="H20729" s="136"/>
      <c r="K20729" s="136"/>
      <c r="O20729" s="136"/>
      <c r="T20729" s="136"/>
      <c r="W20729" s="136"/>
      <c r="Z20729" s="136"/>
      <c r="AC20729" s="136"/>
    </row>
    <row r="20730" spans="2:29">
      <c r="B20730" s="136"/>
      <c r="E20730" s="136"/>
      <c r="H20730" s="136"/>
      <c r="K20730" s="136"/>
      <c r="O20730" s="136"/>
      <c r="T20730" s="136"/>
      <c r="W20730" s="136"/>
      <c r="Z20730" s="136"/>
      <c r="AC20730" s="136"/>
    </row>
    <row r="20731" spans="2:29">
      <c r="B20731" s="136"/>
      <c r="E20731" s="136"/>
      <c r="H20731" s="136"/>
      <c r="K20731" s="136"/>
      <c r="O20731" s="136"/>
      <c r="T20731" s="136"/>
      <c r="W20731" s="136"/>
      <c r="Z20731" s="136"/>
      <c r="AC20731" s="136"/>
    </row>
    <row r="20732" spans="2:29">
      <c r="B20732" s="136"/>
      <c r="E20732" s="136"/>
      <c r="H20732" s="136"/>
      <c r="K20732" s="136"/>
      <c r="O20732" s="136"/>
      <c r="T20732" s="136"/>
      <c r="W20732" s="136"/>
      <c r="Z20732" s="136"/>
      <c r="AC20732" s="136"/>
    </row>
    <row r="20733" spans="2:29">
      <c r="B20733" s="136"/>
      <c r="E20733" s="136"/>
      <c r="H20733" s="136"/>
      <c r="K20733" s="136"/>
      <c r="O20733" s="136"/>
      <c r="T20733" s="136"/>
      <c r="W20733" s="136"/>
      <c r="Z20733" s="136"/>
      <c r="AC20733" s="136"/>
    </row>
    <row r="20734" spans="2:29">
      <c r="B20734" s="136"/>
      <c r="E20734" s="136"/>
      <c r="H20734" s="136"/>
      <c r="K20734" s="136"/>
      <c r="O20734" s="136"/>
      <c r="T20734" s="136"/>
      <c r="W20734" s="136"/>
      <c r="Z20734" s="136"/>
      <c r="AC20734" s="136"/>
    </row>
    <row r="20735" spans="2:29">
      <c r="B20735" s="136"/>
      <c r="E20735" s="136"/>
      <c r="H20735" s="136"/>
      <c r="K20735" s="136"/>
      <c r="O20735" s="136"/>
      <c r="T20735" s="136"/>
      <c r="W20735" s="136"/>
      <c r="Z20735" s="136"/>
      <c r="AC20735" s="136"/>
    </row>
    <row r="20736" spans="2:29">
      <c r="B20736" s="136"/>
      <c r="E20736" s="136"/>
      <c r="H20736" s="136"/>
      <c r="K20736" s="136"/>
      <c r="O20736" s="136"/>
      <c r="T20736" s="136"/>
      <c r="W20736" s="136"/>
      <c r="Z20736" s="136"/>
      <c r="AC20736" s="136"/>
    </row>
    <row r="20737" spans="2:29">
      <c r="B20737" s="136"/>
      <c r="E20737" s="136"/>
      <c r="H20737" s="136"/>
      <c r="K20737" s="136"/>
      <c r="O20737" s="136"/>
      <c r="T20737" s="136"/>
      <c r="W20737" s="136"/>
      <c r="Z20737" s="136"/>
      <c r="AC20737" s="136"/>
    </row>
    <row r="20738" spans="2:29">
      <c r="B20738" s="136"/>
      <c r="E20738" s="136"/>
      <c r="H20738" s="136"/>
      <c r="K20738" s="136"/>
      <c r="O20738" s="136"/>
      <c r="T20738" s="136"/>
      <c r="W20738" s="136"/>
      <c r="Z20738" s="136"/>
      <c r="AC20738" s="136"/>
    </row>
    <row r="20739" spans="2:29">
      <c r="B20739" s="136"/>
      <c r="E20739" s="136"/>
      <c r="H20739" s="136"/>
      <c r="K20739" s="136"/>
      <c r="O20739" s="136"/>
      <c r="T20739" s="136"/>
      <c r="W20739" s="136"/>
      <c r="Z20739" s="136"/>
      <c r="AC20739" s="136"/>
    </row>
    <row r="20740" spans="2:29">
      <c r="B20740" s="136"/>
      <c r="E20740" s="136"/>
      <c r="H20740" s="136"/>
      <c r="K20740" s="136"/>
      <c r="O20740" s="136"/>
      <c r="T20740" s="136"/>
      <c r="W20740" s="136"/>
      <c r="Z20740" s="136"/>
      <c r="AC20740" s="136"/>
    </row>
    <row r="20741" spans="2:29">
      <c r="B20741" s="136"/>
      <c r="E20741" s="136"/>
      <c r="H20741" s="136"/>
      <c r="K20741" s="136"/>
      <c r="O20741" s="136"/>
      <c r="T20741" s="136"/>
      <c r="W20741" s="136"/>
      <c r="Z20741" s="136"/>
      <c r="AC20741" s="136"/>
    </row>
    <row r="20742" spans="2:29">
      <c r="B20742" s="136"/>
      <c r="E20742" s="136"/>
      <c r="H20742" s="136"/>
      <c r="K20742" s="136"/>
      <c r="O20742" s="136"/>
      <c r="T20742" s="136"/>
      <c r="W20742" s="136"/>
      <c r="Z20742" s="136"/>
      <c r="AC20742" s="136"/>
    </row>
    <row r="20743" spans="2:29">
      <c r="B20743" s="136"/>
      <c r="E20743" s="136"/>
      <c r="H20743" s="136"/>
      <c r="K20743" s="136"/>
      <c r="O20743" s="136"/>
      <c r="T20743" s="136"/>
      <c r="W20743" s="136"/>
      <c r="Z20743" s="136"/>
      <c r="AC20743" s="136"/>
    </row>
    <row r="20744" spans="2:29">
      <c r="B20744" s="136"/>
      <c r="E20744" s="136"/>
      <c r="H20744" s="136"/>
      <c r="K20744" s="136"/>
      <c r="O20744" s="136"/>
      <c r="T20744" s="136"/>
      <c r="W20744" s="136"/>
      <c r="Z20744" s="136"/>
      <c r="AC20744" s="136"/>
    </row>
    <row r="20745" spans="2:29">
      <c r="B20745" s="136"/>
      <c r="E20745" s="136"/>
      <c r="H20745" s="136"/>
      <c r="K20745" s="136"/>
      <c r="O20745" s="136"/>
      <c r="T20745" s="136"/>
      <c r="W20745" s="136"/>
      <c r="Z20745" s="136"/>
      <c r="AC20745" s="136"/>
    </row>
    <row r="20746" spans="2:29">
      <c r="B20746" s="136"/>
      <c r="E20746" s="136"/>
      <c r="H20746" s="136"/>
      <c r="K20746" s="136"/>
      <c r="O20746" s="136"/>
      <c r="T20746" s="136"/>
      <c r="W20746" s="136"/>
      <c r="Z20746" s="136"/>
      <c r="AC20746" s="136"/>
    </row>
    <row r="20747" spans="2:29">
      <c r="B20747" s="136"/>
      <c r="E20747" s="136"/>
      <c r="H20747" s="136"/>
      <c r="K20747" s="136"/>
      <c r="O20747" s="136"/>
      <c r="T20747" s="136"/>
      <c r="W20747" s="136"/>
      <c r="Z20747" s="136"/>
      <c r="AC20747" s="136"/>
    </row>
    <row r="20748" spans="2:29">
      <c r="B20748" s="136"/>
      <c r="E20748" s="136"/>
      <c r="H20748" s="136"/>
      <c r="K20748" s="136"/>
      <c r="O20748" s="136"/>
      <c r="T20748" s="136"/>
      <c r="W20748" s="136"/>
      <c r="Z20748" s="136"/>
      <c r="AC20748" s="136"/>
    </row>
    <row r="20749" spans="2:29">
      <c r="B20749" s="136"/>
      <c r="E20749" s="136"/>
      <c r="H20749" s="136"/>
      <c r="K20749" s="136"/>
      <c r="O20749" s="136"/>
      <c r="T20749" s="136"/>
      <c r="W20749" s="136"/>
      <c r="Z20749" s="136"/>
      <c r="AC20749" s="136"/>
    </row>
    <row r="20750" spans="2:29">
      <c r="B20750" s="136"/>
      <c r="E20750" s="136"/>
      <c r="H20750" s="136"/>
      <c r="K20750" s="136"/>
      <c r="O20750" s="136"/>
      <c r="T20750" s="136"/>
      <c r="W20750" s="136"/>
      <c r="Z20750" s="136"/>
      <c r="AC20750" s="136"/>
    </row>
    <row r="20751" spans="2:29">
      <c r="B20751" s="136"/>
      <c r="E20751" s="136"/>
      <c r="H20751" s="136"/>
      <c r="K20751" s="136"/>
      <c r="O20751" s="136"/>
      <c r="T20751" s="136"/>
      <c r="W20751" s="136"/>
      <c r="Z20751" s="136"/>
      <c r="AC20751" s="136"/>
    </row>
    <row r="20752" spans="2:29">
      <c r="B20752" s="136"/>
      <c r="E20752" s="136"/>
      <c r="H20752" s="136"/>
      <c r="K20752" s="136"/>
      <c r="O20752" s="136"/>
      <c r="T20752" s="136"/>
      <c r="W20752" s="136"/>
      <c r="Z20752" s="136"/>
      <c r="AC20752" s="136"/>
    </row>
    <row r="20753" spans="2:29">
      <c r="B20753" s="136"/>
      <c r="E20753" s="136"/>
      <c r="H20753" s="136"/>
      <c r="K20753" s="136"/>
      <c r="O20753" s="136"/>
      <c r="T20753" s="136"/>
      <c r="W20753" s="136"/>
      <c r="Z20753" s="136"/>
      <c r="AC20753" s="136"/>
    </row>
    <row r="20754" spans="2:29">
      <c r="B20754" s="136"/>
      <c r="E20754" s="136"/>
      <c r="H20754" s="136"/>
      <c r="K20754" s="136"/>
      <c r="O20754" s="136"/>
      <c r="T20754" s="136"/>
      <c r="W20754" s="136"/>
      <c r="Z20754" s="136"/>
      <c r="AC20754" s="136"/>
    </row>
    <row r="20755" spans="2:29">
      <c r="B20755" s="136"/>
      <c r="E20755" s="136"/>
      <c r="H20755" s="136"/>
      <c r="K20755" s="136"/>
      <c r="O20755" s="136"/>
      <c r="T20755" s="136"/>
      <c r="W20755" s="136"/>
      <c r="Z20755" s="136"/>
      <c r="AC20755" s="136"/>
    </row>
    <row r="20756" spans="2:29">
      <c r="B20756" s="136"/>
      <c r="E20756" s="136"/>
      <c r="H20756" s="136"/>
      <c r="K20756" s="136"/>
      <c r="O20756" s="136"/>
      <c r="T20756" s="136"/>
      <c r="W20756" s="136"/>
      <c r="Z20756" s="136"/>
      <c r="AC20756" s="136"/>
    </row>
    <row r="20757" spans="2:29">
      <c r="B20757" s="136"/>
      <c r="E20757" s="136"/>
      <c r="H20757" s="136"/>
      <c r="K20757" s="136"/>
      <c r="O20757" s="136"/>
      <c r="T20757" s="136"/>
      <c r="W20757" s="136"/>
      <c r="Z20757" s="136"/>
      <c r="AC20757" s="136"/>
    </row>
    <row r="20758" spans="2:29">
      <c r="B20758" s="136"/>
      <c r="E20758" s="136"/>
      <c r="H20758" s="136"/>
      <c r="K20758" s="136"/>
      <c r="O20758" s="136"/>
      <c r="T20758" s="136"/>
      <c r="W20758" s="136"/>
      <c r="Z20758" s="136"/>
      <c r="AC20758" s="136"/>
    </row>
    <row r="20759" spans="2:29">
      <c r="B20759" s="136"/>
      <c r="E20759" s="136"/>
      <c r="H20759" s="136"/>
      <c r="K20759" s="136"/>
      <c r="O20759" s="136"/>
      <c r="T20759" s="136"/>
      <c r="W20759" s="136"/>
      <c r="Z20759" s="136"/>
      <c r="AC20759" s="136"/>
    </row>
    <row r="20760" spans="2:29">
      <c r="B20760" s="136"/>
      <c r="E20760" s="136"/>
      <c r="H20760" s="136"/>
      <c r="K20760" s="136"/>
      <c r="O20760" s="136"/>
      <c r="T20760" s="136"/>
      <c r="W20760" s="136"/>
      <c r="Z20760" s="136"/>
      <c r="AC20760" s="136"/>
    </row>
    <row r="20761" spans="2:29">
      <c r="B20761" s="136"/>
      <c r="E20761" s="136"/>
      <c r="H20761" s="136"/>
      <c r="K20761" s="136"/>
      <c r="O20761" s="136"/>
      <c r="T20761" s="136"/>
      <c r="W20761" s="136"/>
      <c r="Z20761" s="136"/>
      <c r="AC20761" s="136"/>
    </row>
    <row r="20762" spans="2:29">
      <c r="B20762" s="136"/>
      <c r="E20762" s="136"/>
      <c r="H20762" s="136"/>
      <c r="K20762" s="136"/>
      <c r="O20762" s="136"/>
      <c r="T20762" s="136"/>
      <c r="W20762" s="136"/>
      <c r="Z20762" s="136"/>
      <c r="AC20762" s="136"/>
    </row>
    <row r="20763" spans="2:29">
      <c r="B20763" s="136"/>
      <c r="E20763" s="136"/>
      <c r="H20763" s="136"/>
      <c r="K20763" s="136"/>
      <c r="O20763" s="136"/>
      <c r="T20763" s="136"/>
      <c r="W20763" s="136"/>
      <c r="Z20763" s="136"/>
      <c r="AC20763" s="136"/>
    </row>
    <row r="20764" spans="2:29">
      <c r="B20764" s="136"/>
      <c r="E20764" s="136"/>
      <c r="H20764" s="136"/>
      <c r="K20764" s="136"/>
      <c r="O20764" s="136"/>
      <c r="T20764" s="136"/>
      <c r="W20764" s="136"/>
      <c r="Z20764" s="136"/>
      <c r="AC20764" s="136"/>
    </row>
    <row r="20765" spans="2:29">
      <c r="B20765" s="136"/>
      <c r="E20765" s="136"/>
      <c r="H20765" s="136"/>
      <c r="K20765" s="136"/>
      <c r="O20765" s="136"/>
      <c r="T20765" s="136"/>
      <c r="W20765" s="136"/>
      <c r="Z20765" s="136"/>
      <c r="AC20765" s="136"/>
    </row>
    <row r="20766" spans="2:29">
      <c r="B20766" s="136"/>
      <c r="E20766" s="136"/>
      <c r="H20766" s="136"/>
      <c r="K20766" s="136"/>
      <c r="O20766" s="136"/>
      <c r="T20766" s="136"/>
      <c r="W20766" s="136"/>
      <c r="Z20766" s="136"/>
      <c r="AC20766" s="136"/>
    </row>
    <row r="20767" spans="2:29">
      <c r="B20767" s="136"/>
      <c r="E20767" s="136"/>
      <c r="H20767" s="136"/>
      <c r="K20767" s="136"/>
      <c r="O20767" s="136"/>
      <c r="T20767" s="136"/>
      <c r="W20767" s="136"/>
      <c r="Z20767" s="136"/>
      <c r="AC20767" s="136"/>
    </row>
    <row r="20768" spans="2:29">
      <c r="B20768" s="136"/>
      <c r="E20768" s="136"/>
      <c r="H20768" s="136"/>
      <c r="K20768" s="136"/>
      <c r="O20768" s="136"/>
      <c r="T20768" s="136"/>
      <c r="W20768" s="136"/>
      <c r="Z20768" s="136"/>
      <c r="AC20768" s="136"/>
    </row>
    <row r="20769" spans="2:29">
      <c r="B20769" s="136"/>
      <c r="E20769" s="136"/>
      <c r="H20769" s="136"/>
      <c r="K20769" s="136"/>
      <c r="O20769" s="136"/>
      <c r="T20769" s="136"/>
      <c r="W20769" s="136"/>
      <c r="Z20769" s="136"/>
      <c r="AC20769" s="136"/>
    </row>
    <row r="20770" spans="2:29">
      <c r="B20770" s="136"/>
      <c r="E20770" s="136"/>
      <c r="H20770" s="136"/>
      <c r="K20770" s="136"/>
      <c r="O20770" s="136"/>
      <c r="T20770" s="136"/>
      <c r="W20770" s="136"/>
      <c r="Z20770" s="136"/>
      <c r="AC20770" s="136"/>
    </row>
    <row r="20771" spans="2:29">
      <c r="B20771" s="136"/>
      <c r="E20771" s="136"/>
      <c r="H20771" s="136"/>
      <c r="K20771" s="136"/>
      <c r="O20771" s="136"/>
      <c r="T20771" s="136"/>
      <c r="W20771" s="136"/>
      <c r="Z20771" s="136"/>
      <c r="AC20771" s="136"/>
    </row>
    <row r="20772" spans="2:29">
      <c r="B20772" s="136"/>
      <c r="E20772" s="136"/>
      <c r="H20772" s="136"/>
      <c r="K20772" s="136"/>
      <c r="O20772" s="136"/>
      <c r="T20772" s="136"/>
      <c r="W20772" s="136"/>
      <c r="Z20772" s="136"/>
      <c r="AC20772" s="136"/>
    </row>
    <row r="20773" spans="2:29">
      <c r="B20773" s="136"/>
      <c r="E20773" s="136"/>
      <c r="H20773" s="136"/>
      <c r="K20773" s="136"/>
      <c r="O20773" s="136"/>
      <c r="T20773" s="136"/>
      <c r="W20773" s="136"/>
      <c r="Z20773" s="136"/>
      <c r="AC20773" s="136"/>
    </row>
    <row r="20774" spans="2:29">
      <c r="B20774" s="136"/>
      <c r="E20774" s="136"/>
      <c r="H20774" s="136"/>
      <c r="K20774" s="136"/>
      <c r="O20774" s="136"/>
      <c r="T20774" s="136"/>
      <c r="W20774" s="136"/>
      <c r="Z20774" s="136"/>
      <c r="AC20774" s="136"/>
    </row>
    <row r="20775" spans="2:29">
      <c r="B20775" s="136"/>
      <c r="E20775" s="136"/>
      <c r="H20775" s="136"/>
      <c r="K20775" s="136"/>
      <c r="O20775" s="136"/>
      <c r="T20775" s="136"/>
      <c r="W20775" s="136"/>
      <c r="Z20775" s="136"/>
      <c r="AC20775" s="136"/>
    </row>
    <row r="20776" spans="2:29">
      <c r="B20776" s="136"/>
      <c r="E20776" s="136"/>
      <c r="H20776" s="136"/>
      <c r="K20776" s="136"/>
      <c r="O20776" s="136"/>
      <c r="T20776" s="136"/>
      <c r="W20776" s="136"/>
      <c r="Z20776" s="136"/>
      <c r="AC20776" s="136"/>
    </row>
    <row r="20777" spans="2:29">
      <c r="B20777" s="136"/>
      <c r="E20777" s="136"/>
      <c r="H20777" s="136"/>
      <c r="K20777" s="136"/>
      <c r="O20777" s="136"/>
      <c r="T20777" s="136"/>
      <c r="W20777" s="136"/>
      <c r="Z20777" s="136"/>
      <c r="AC20777" s="136"/>
    </row>
    <row r="20778" spans="2:29">
      <c r="B20778" s="136"/>
      <c r="E20778" s="136"/>
      <c r="H20778" s="136"/>
      <c r="K20778" s="136"/>
      <c r="O20778" s="136"/>
      <c r="T20778" s="136"/>
      <c r="W20778" s="136"/>
      <c r="Z20778" s="136"/>
      <c r="AC20778" s="136"/>
    </row>
    <row r="20779" spans="2:29">
      <c r="B20779" s="136"/>
      <c r="E20779" s="136"/>
      <c r="H20779" s="136"/>
      <c r="K20779" s="136"/>
      <c r="O20779" s="136"/>
      <c r="T20779" s="136"/>
      <c r="W20779" s="136"/>
      <c r="Z20779" s="136"/>
      <c r="AC20779" s="136"/>
    </row>
    <row r="20780" spans="2:29">
      <c r="B20780" s="136"/>
      <c r="E20780" s="136"/>
      <c r="H20780" s="136"/>
      <c r="K20780" s="136"/>
      <c r="O20780" s="136"/>
      <c r="T20780" s="136"/>
      <c r="W20780" s="136"/>
      <c r="Z20780" s="136"/>
      <c r="AC20780" s="136"/>
    </row>
    <row r="20781" spans="2:29">
      <c r="B20781" s="136"/>
      <c r="E20781" s="136"/>
      <c r="H20781" s="136"/>
      <c r="K20781" s="136"/>
      <c r="O20781" s="136"/>
      <c r="T20781" s="136"/>
      <c r="W20781" s="136"/>
      <c r="Z20781" s="136"/>
      <c r="AC20781" s="136"/>
    </row>
    <row r="20782" spans="2:29">
      <c r="B20782" s="136"/>
      <c r="E20782" s="136"/>
      <c r="H20782" s="136"/>
      <c r="K20782" s="136"/>
      <c r="O20782" s="136"/>
      <c r="T20782" s="136"/>
      <c r="W20782" s="136"/>
      <c r="Z20782" s="136"/>
      <c r="AC20782" s="136"/>
    </row>
    <row r="20783" spans="2:29">
      <c r="B20783" s="136"/>
      <c r="E20783" s="136"/>
      <c r="H20783" s="136"/>
      <c r="K20783" s="136"/>
      <c r="O20783" s="136"/>
      <c r="T20783" s="136"/>
      <c r="W20783" s="136"/>
      <c r="Z20783" s="136"/>
      <c r="AC20783" s="136"/>
    </row>
    <row r="20784" spans="2:29">
      <c r="B20784" s="136"/>
      <c r="E20784" s="136"/>
      <c r="H20784" s="136"/>
      <c r="K20784" s="136"/>
      <c r="O20784" s="136"/>
      <c r="T20784" s="136"/>
      <c r="W20784" s="136"/>
      <c r="Z20784" s="136"/>
      <c r="AC20784" s="136"/>
    </row>
    <row r="20785" spans="2:29">
      <c r="B20785" s="136"/>
      <c r="E20785" s="136"/>
      <c r="H20785" s="136"/>
      <c r="K20785" s="136"/>
      <c r="O20785" s="136"/>
      <c r="T20785" s="136"/>
      <c r="W20785" s="136"/>
      <c r="Z20785" s="136"/>
      <c r="AC20785" s="136"/>
    </row>
    <row r="20786" spans="2:29">
      <c r="B20786" s="136"/>
      <c r="E20786" s="136"/>
      <c r="H20786" s="136"/>
      <c r="K20786" s="136"/>
      <c r="O20786" s="136"/>
      <c r="T20786" s="136"/>
      <c r="W20786" s="136"/>
      <c r="Z20786" s="136"/>
      <c r="AC20786" s="136"/>
    </row>
    <row r="20787" spans="2:29">
      <c r="B20787" s="136"/>
      <c r="E20787" s="136"/>
      <c r="H20787" s="136"/>
      <c r="K20787" s="136"/>
      <c r="O20787" s="136"/>
      <c r="T20787" s="136"/>
      <c r="W20787" s="136"/>
      <c r="Z20787" s="136"/>
      <c r="AC20787" s="136"/>
    </row>
    <row r="20788" spans="2:29">
      <c r="B20788" s="136"/>
      <c r="E20788" s="136"/>
      <c r="H20788" s="136"/>
      <c r="K20788" s="136"/>
      <c r="O20788" s="136"/>
      <c r="T20788" s="136"/>
      <c r="W20788" s="136"/>
      <c r="Z20788" s="136"/>
      <c r="AC20788" s="136"/>
    </row>
    <row r="20789" spans="2:29">
      <c r="B20789" s="136"/>
      <c r="E20789" s="136"/>
      <c r="H20789" s="136"/>
      <c r="K20789" s="136"/>
      <c r="O20789" s="136"/>
      <c r="T20789" s="136"/>
      <c r="W20789" s="136"/>
      <c r="Z20789" s="136"/>
      <c r="AC20789" s="136"/>
    </row>
    <row r="20790" spans="2:29">
      <c r="B20790" s="136"/>
      <c r="E20790" s="136"/>
      <c r="H20790" s="136"/>
      <c r="K20790" s="136"/>
      <c r="O20790" s="136"/>
      <c r="T20790" s="136"/>
      <c r="W20790" s="136"/>
      <c r="Z20790" s="136"/>
      <c r="AC20790" s="136"/>
    </row>
    <row r="20791" spans="2:29">
      <c r="B20791" s="136"/>
      <c r="E20791" s="136"/>
      <c r="H20791" s="136"/>
      <c r="K20791" s="136"/>
      <c r="O20791" s="136"/>
      <c r="T20791" s="136"/>
      <c r="W20791" s="136"/>
      <c r="Z20791" s="136"/>
      <c r="AC20791" s="136"/>
    </row>
    <row r="20792" spans="2:29">
      <c r="B20792" s="136"/>
      <c r="E20792" s="136"/>
      <c r="H20792" s="136"/>
      <c r="K20792" s="136"/>
      <c r="O20792" s="136"/>
      <c r="T20792" s="136"/>
      <c r="W20792" s="136"/>
      <c r="Z20792" s="136"/>
      <c r="AC20792" s="136"/>
    </row>
    <row r="20793" spans="2:29">
      <c r="B20793" s="136"/>
      <c r="E20793" s="136"/>
      <c r="H20793" s="136"/>
      <c r="K20793" s="136"/>
      <c r="O20793" s="136"/>
      <c r="T20793" s="136"/>
      <c r="W20793" s="136"/>
      <c r="Z20793" s="136"/>
      <c r="AC20793" s="136"/>
    </row>
    <row r="20794" spans="2:29">
      <c r="B20794" s="136"/>
      <c r="E20794" s="136"/>
      <c r="H20794" s="136"/>
      <c r="K20794" s="136"/>
      <c r="O20794" s="136"/>
      <c r="T20794" s="136"/>
      <c r="W20794" s="136"/>
      <c r="Z20794" s="136"/>
      <c r="AC20794" s="136"/>
    </row>
    <row r="20795" spans="2:29">
      <c r="B20795" s="136"/>
      <c r="E20795" s="136"/>
      <c r="H20795" s="136"/>
      <c r="K20795" s="136"/>
      <c r="O20795" s="136"/>
      <c r="T20795" s="136"/>
      <c r="W20795" s="136"/>
      <c r="Z20795" s="136"/>
      <c r="AC20795" s="136"/>
    </row>
    <row r="20796" spans="2:29">
      <c r="B20796" s="136"/>
      <c r="E20796" s="136"/>
      <c r="H20796" s="136"/>
      <c r="K20796" s="136"/>
      <c r="O20796" s="136"/>
      <c r="T20796" s="136"/>
      <c r="W20796" s="136"/>
      <c r="Z20796" s="136"/>
      <c r="AC20796" s="136"/>
    </row>
    <row r="20797" spans="2:29">
      <c r="B20797" s="136"/>
      <c r="E20797" s="136"/>
      <c r="H20797" s="136"/>
      <c r="K20797" s="136"/>
      <c r="O20797" s="136"/>
      <c r="T20797" s="136"/>
      <c r="W20797" s="136"/>
      <c r="Z20797" s="136"/>
      <c r="AC20797" s="136"/>
    </row>
    <row r="20798" spans="2:29">
      <c r="B20798" s="136"/>
      <c r="E20798" s="136"/>
      <c r="H20798" s="136"/>
      <c r="K20798" s="136"/>
      <c r="O20798" s="136"/>
      <c r="T20798" s="136"/>
      <c r="W20798" s="136"/>
      <c r="Z20798" s="136"/>
      <c r="AC20798" s="136"/>
    </row>
    <row r="20799" spans="2:29">
      <c r="B20799" s="136"/>
      <c r="E20799" s="136"/>
      <c r="H20799" s="136"/>
      <c r="K20799" s="136"/>
      <c r="O20799" s="136"/>
      <c r="T20799" s="136"/>
      <c r="W20799" s="136"/>
      <c r="Z20799" s="136"/>
      <c r="AC20799" s="136"/>
    </row>
    <row r="20800" spans="2:29">
      <c r="B20800" s="136"/>
      <c r="E20800" s="136"/>
      <c r="H20800" s="136"/>
      <c r="K20800" s="136"/>
      <c r="O20800" s="136"/>
      <c r="T20800" s="136"/>
      <c r="W20800" s="136"/>
      <c r="Z20800" s="136"/>
      <c r="AC20800" s="136"/>
    </row>
    <row r="20801" spans="2:29">
      <c r="B20801" s="136"/>
      <c r="E20801" s="136"/>
      <c r="H20801" s="136"/>
      <c r="K20801" s="136"/>
      <c r="O20801" s="136"/>
      <c r="T20801" s="136"/>
      <c r="W20801" s="136"/>
      <c r="Z20801" s="136"/>
      <c r="AC20801" s="136"/>
    </row>
    <row r="20802" spans="2:29">
      <c r="B20802" s="136"/>
      <c r="E20802" s="136"/>
      <c r="H20802" s="136"/>
      <c r="K20802" s="136"/>
      <c r="O20802" s="136"/>
      <c r="T20802" s="136"/>
      <c r="W20802" s="136"/>
      <c r="Z20802" s="136"/>
      <c r="AC20802" s="136"/>
    </row>
    <row r="20803" spans="2:29">
      <c r="B20803" s="136"/>
      <c r="E20803" s="136"/>
      <c r="H20803" s="136"/>
      <c r="K20803" s="136"/>
      <c r="O20803" s="136"/>
      <c r="T20803" s="136"/>
      <c r="W20803" s="136"/>
      <c r="Z20803" s="136"/>
      <c r="AC20803" s="136"/>
    </row>
    <row r="20804" spans="2:29">
      <c r="B20804" s="136"/>
      <c r="E20804" s="136"/>
      <c r="H20804" s="136"/>
      <c r="K20804" s="136"/>
      <c r="O20804" s="136"/>
      <c r="T20804" s="136"/>
      <c r="W20804" s="136"/>
      <c r="Z20804" s="136"/>
      <c r="AC20804" s="136"/>
    </row>
    <row r="20805" spans="2:29">
      <c r="B20805" s="136"/>
      <c r="E20805" s="136"/>
      <c r="H20805" s="136"/>
      <c r="K20805" s="136"/>
      <c r="O20805" s="136"/>
      <c r="T20805" s="136"/>
      <c r="W20805" s="136"/>
      <c r="Z20805" s="136"/>
      <c r="AC20805" s="136"/>
    </row>
    <row r="20806" spans="2:29">
      <c r="B20806" s="136"/>
      <c r="E20806" s="136"/>
      <c r="H20806" s="136"/>
      <c r="K20806" s="136"/>
      <c r="O20806" s="136"/>
      <c r="T20806" s="136"/>
      <c r="W20806" s="136"/>
      <c r="Z20806" s="136"/>
      <c r="AC20806" s="136"/>
    </row>
    <row r="20807" spans="2:29">
      <c r="B20807" s="136"/>
      <c r="E20807" s="136"/>
      <c r="H20807" s="136"/>
      <c r="K20807" s="136"/>
      <c r="O20807" s="136"/>
      <c r="T20807" s="136"/>
      <c r="W20807" s="136"/>
      <c r="Z20807" s="136"/>
      <c r="AC20807" s="136"/>
    </row>
    <row r="20808" spans="2:29">
      <c r="B20808" s="136"/>
      <c r="E20808" s="136"/>
      <c r="H20808" s="136"/>
      <c r="K20808" s="136"/>
      <c r="O20808" s="136"/>
      <c r="T20808" s="136"/>
      <c r="W20808" s="136"/>
      <c r="Z20808" s="136"/>
      <c r="AC20808" s="136"/>
    </row>
    <row r="20809" spans="2:29">
      <c r="B20809" s="136"/>
      <c r="E20809" s="136"/>
      <c r="H20809" s="136"/>
      <c r="K20809" s="136"/>
      <c r="O20809" s="136"/>
      <c r="T20809" s="136"/>
      <c r="W20809" s="136"/>
      <c r="Z20809" s="136"/>
      <c r="AC20809" s="136"/>
    </row>
    <row r="20810" spans="2:29">
      <c r="B20810" s="136"/>
      <c r="E20810" s="136"/>
      <c r="H20810" s="136"/>
      <c r="K20810" s="136"/>
      <c r="O20810" s="136"/>
      <c r="T20810" s="136"/>
      <c r="W20810" s="136"/>
      <c r="Z20810" s="136"/>
      <c r="AC20810" s="136"/>
    </row>
    <row r="20811" spans="2:29">
      <c r="B20811" s="136"/>
      <c r="E20811" s="136"/>
      <c r="H20811" s="136"/>
      <c r="K20811" s="136"/>
      <c r="O20811" s="136"/>
      <c r="T20811" s="136"/>
      <c r="W20811" s="136"/>
      <c r="Z20811" s="136"/>
      <c r="AC20811" s="136"/>
    </row>
    <row r="20812" spans="2:29">
      <c r="B20812" s="136"/>
      <c r="E20812" s="136"/>
      <c r="H20812" s="136"/>
      <c r="K20812" s="136"/>
      <c r="O20812" s="136"/>
      <c r="T20812" s="136"/>
      <c r="W20812" s="136"/>
      <c r="Z20812" s="136"/>
      <c r="AC20812" s="136"/>
    </row>
    <row r="20813" spans="2:29">
      <c r="B20813" s="136"/>
      <c r="E20813" s="136"/>
      <c r="H20813" s="136"/>
      <c r="K20813" s="136"/>
      <c r="O20813" s="136"/>
      <c r="T20813" s="136"/>
      <c r="W20813" s="136"/>
      <c r="Z20813" s="136"/>
      <c r="AC20813" s="136"/>
    </row>
    <row r="20814" spans="2:29">
      <c r="B20814" s="136"/>
      <c r="E20814" s="136"/>
      <c r="H20814" s="136"/>
      <c r="K20814" s="136"/>
      <c r="O20814" s="136"/>
      <c r="T20814" s="136"/>
      <c r="W20814" s="136"/>
      <c r="Z20814" s="136"/>
      <c r="AC20814" s="136"/>
    </row>
    <row r="20815" spans="2:29">
      <c r="B20815" s="136"/>
      <c r="E20815" s="136"/>
      <c r="H20815" s="136"/>
      <c r="K20815" s="136"/>
      <c r="O20815" s="136"/>
      <c r="T20815" s="136"/>
      <c r="W20815" s="136"/>
      <c r="Z20815" s="136"/>
      <c r="AC20815" s="136"/>
    </row>
    <row r="20816" spans="2:29">
      <c r="B20816" s="136"/>
      <c r="E20816" s="136"/>
      <c r="H20816" s="136"/>
      <c r="K20816" s="136"/>
      <c r="O20816" s="136"/>
      <c r="T20816" s="136"/>
      <c r="W20816" s="136"/>
      <c r="Z20816" s="136"/>
      <c r="AC20816" s="136"/>
    </row>
    <row r="20817" spans="2:29">
      <c r="B20817" s="136"/>
      <c r="E20817" s="136"/>
      <c r="H20817" s="136"/>
      <c r="K20817" s="136"/>
      <c r="O20817" s="136"/>
      <c r="T20817" s="136"/>
      <c r="W20817" s="136"/>
      <c r="Z20817" s="136"/>
      <c r="AC20817" s="136"/>
    </row>
    <row r="20818" spans="2:29">
      <c r="B20818" s="136"/>
      <c r="E20818" s="136"/>
      <c r="H20818" s="136"/>
      <c r="K20818" s="136"/>
      <c r="O20818" s="136"/>
      <c r="T20818" s="136"/>
      <c r="W20818" s="136"/>
      <c r="Z20818" s="136"/>
      <c r="AC20818" s="136"/>
    </row>
    <row r="20819" spans="2:29">
      <c r="B20819" s="136"/>
      <c r="E20819" s="136"/>
      <c r="H20819" s="136"/>
      <c r="K20819" s="136"/>
      <c r="O20819" s="136"/>
      <c r="T20819" s="136"/>
      <c r="W20819" s="136"/>
      <c r="Z20819" s="136"/>
      <c r="AC20819" s="136"/>
    </row>
    <row r="20820" spans="2:29">
      <c r="B20820" s="136"/>
      <c r="E20820" s="136"/>
      <c r="H20820" s="136"/>
      <c r="K20820" s="136"/>
      <c r="O20820" s="136"/>
      <c r="T20820" s="136"/>
      <c r="W20820" s="136"/>
      <c r="Z20820" s="136"/>
      <c r="AC20820" s="136"/>
    </row>
    <row r="20821" spans="2:29">
      <c r="B20821" s="136"/>
      <c r="E20821" s="136"/>
      <c r="H20821" s="136"/>
      <c r="K20821" s="136"/>
      <c r="O20821" s="136"/>
      <c r="T20821" s="136"/>
      <c r="W20821" s="136"/>
      <c r="Z20821" s="136"/>
      <c r="AC20821" s="136"/>
    </row>
    <row r="20822" spans="2:29">
      <c r="B20822" s="136"/>
      <c r="E20822" s="136"/>
      <c r="H20822" s="136"/>
      <c r="K20822" s="136"/>
      <c r="O20822" s="136"/>
      <c r="T20822" s="136"/>
      <c r="W20822" s="136"/>
      <c r="Z20822" s="136"/>
      <c r="AC20822" s="136"/>
    </row>
    <row r="20823" spans="2:29">
      <c r="B20823" s="136"/>
      <c r="E20823" s="136"/>
      <c r="H20823" s="136"/>
      <c r="K20823" s="136"/>
      <c r="O20823" s="136"/>
      <c r="T20823" s="136"/>
      <c r="W20823" s="136"/>
      <c r="Z20823" s="136"/>
      <c r="AC20823" s="136"/>
    </row>
    <row r="20824" spans="2:29">
      <c r="B20824" s="136"/>
      <c r="E20824" s="136"/>
      <c r="H20824" s="136"/>
      <c r="K20824" s="136"/>
      <c r="O20824" s="136"/>
      <c r="T20824" s="136"/>
      <c r="W20824" s="136"/>
      <c r="Z20824" s="136"/>
      <c r="AC20824" s="136"/>
    </row>
    <row r="20825" spans="2:29">
      <c r="B20825" s="136"/>
      <c r="E20825" s="136"/>
      <c r="H20825" s="136"/>
      <c r="K20825" s="136"/>
      <c r="O20825" s="136"/>
      <c r="T20825" s="136"/>
      <c r="W20825" s="136"/>
      <c r="Z20825" s="136"/>
      <c r="AC20825" s="136"/>
    </row>
    <row r="20826" spans="2:29">
      <c r="B20826" s="136"/>
      <c r="E20826" s="136"/>
      <c r="H20826" s="136"/>
      <c r="K20826" s="136"/>
      <c r="O20826" s="136"/>
      <c r="T20826" s="136"/>
      <c r="W20826" s="136"/>
      <c r="Z20826" s="136"/>
      <c r="AC20826" s="136"/>
    </row>
    <row r="20827" spans="2:29">
      <c r="B20827" s="136"/>
      <c r="E20827" s="136"/>
      <c r="H20827" s="136"/>
      <c r="K20827" s="136"/>
      <c r="O20827" s="136"/>
      <c r="T20827" s="136"/>
      <c r="W20827" s="136"/>
      <c r="Z20827" s="136"/>
      <c r="AC20827" s="136"/>
    </row>
    <row r="20828" spans="2:29">
      <c r="B20828" s="136"/>
      <c r="E20828" s="136"/>
      <c r="H20828" s="136"/>
      <c r="K20828" s="136"/>
      <c r="O20828" s="136"/>
      <c r="T20828" s="136"/>
      <c r="W20828" s="136"/>
      <c r="Z20828" s="136"/>
      <c r="AC20828" s="136"/>
    </row>
    <row r="20829" spans="2:29">
      <c r="B20829" s="136"/>
      <c r="E20829" s="136"/>
      <c r="H20829" s="136"/>
      <c r="K20829" s="136"/>
      <c r="O20829" s="136"/>
      <c r="T20829" s="136"/>
      <c r="W20829" s="136"/>
      <c r="Z20829" s="136"/>
      <c r="AC20829" s="136"/>
    </row>
    <row r="20830" spans="2:29">
      <c r="B20830" s="136"/>
      <c r="E20830" s="136"/>
      <c r="H20830" s="136"/>
      <c r="K20830" s="136"/>
      <c r="O20830" s="136"/>
      <c r="T20830" s="136"/>
      <c r="W20830" s="136"/>
      <c r="Z20830" s="136"/>
      <c r="AC20830" s="136"/>
    </row>
    <row r="20831" spans="2:29">
      <c r="B20831" s="136"/>
      <c r="E20831" s="136"/>
      <c r="H20831" s="136"/>
      <c r="K20831" s="136"/>
      <c r="O20831" s="136"/>
      <c r="T20831" s="136"/>
      <c r="W20831" s="136"/>
      <c r="Z20831" s="136"/>
      <c r="AC20831" s="136"/>
    </row>
    <row r="20832" spans="2:29">
      <c r="B20832" s="136"/>
      <c r="E20832" s="136"/>
      <c r="H20832" s="136"/>
      <c r="K20832" s="136"/>
      <c r="O20832" s="136"/>
      <c r="T20832" s="136"/>
      <c r="W20832" s="136"/>
      <c r="Z20832" s="136"/>
      <c r="AC20832" s="136"/>
    </row>
    <row r="20833" spans="2:29">
      <c r="B20833" s="136"/>
      <c r="E20833" s="136"/>
      <c r="H20833" s="136"/>
      <c r="K20833" s="136"/>
      <c r="O20833" s="136"/>
      <c r="T20833" s="136"/>
      <c r="W20833" s="136"/>
      <c r="Z20833" s="136"/>
      <c r="AC20833" s="136"/>
    </row>
    <row r="20834" spans="2:29">
      <c r="B20834" s="136"/>
      <c r="E20834" s="136"/>
      <c r="H20834" s="136"/>
      <c r="K20834" s="136"/>
      <c r="O20834" s="136"/>
      <c r="T20834" s="136"/>
      <c r="W20834" s="136"/>
      <c r="Z20834" s="136"/>
      <c r="AC20834" s="136"/>
    </row>
    <row r="20835" spans="2:29">
      <c r="B20835" s="136"/>
      <c r="E20835" s="136"/>
      <c r="H20835" s="136"/>
      <c r="K20835" s="136"/>
      <c r="O20835" s="136"/>
      <c r="T20835" s="136"/>
      <c r="W20835" s="136"/>
      <c r="Z20835" s="136"/>
      <c r="AC20835" s="136"/>
    </row>
    <row r="20836" spans="2:29">
      <c r="B20836" s="136"/>
      <c r="E20836" s="136"/>
      <c r="H20836" s="136"/>
      <c r="K20836" s="136"/>
      <c r="O20836" s="136"/>
      <c r="T20836" s="136"/>
      <c r="W20836" s="136"/>
      <c r="Z20836" s="136"/>
      <c r="AC20836" s="136"/>
    </row>
    <row r="20837" spans="2:29">
      <c r="B20837" s="136"/>
      <c r="E20837" s="136"/>
      <c r="H20837" s="136"/>
      <c r="K20837" s="136"/>
      <c r="O20837" s="136"/>
      <c r="T20837" s="136"/>
      <c r="W20837" s="136"/>
      <c r="Z20837" s="136"/>
      <c r="AC20837" s="136"/>
    </row>
    <row r="20838" spans="2:29">
      <c r="B20838" s="136"/>
      <c r="E20838" s="136"/>
      <c r="H20838" s="136"/>
      <c r="K20838" s="136"/>
      <c r="O20838" s="136"/>
      <c r="T20838" s="136"/>
      <c r="W20838" s="136"/>
      <c r="Z20838" s="136"/>
      <c r="AC20838" s="136"/>
    </row>
    <row r="20839" spans="2:29">
      <c r="B20839" s="136"/>
      <c r="E20839" s="136"/>
      <c r="H20839" s="136"/>
      <c r="K20839" s="136"/>
      <c r="O20839" s="136"/>
      <c r="T20839" s="136"/>
      <c r="W20839" s="136"/>
      <c r="Z20839" s="136"/>
      <c r="AC20839" s="136"/>
    </row>
    <row r="20840" spans="2:29">
      <c r="B20840" s="136"/>
      <c r="E20840" s="136"/>
      <c r="H20840" s="136"/>
      <c r="K20840" s="136"/>
      <c r="O20840" s="136"/>
      <c r="T20840" s="136"/>
      <c r="W20840" s="136"/>
      <c r="Z20840" s="136"/>
      <c r="AC20840" s="136"/>
    </row>
    <row r="20841" spans="2:29">
      <c r="B20841" s="136"/>
      <c r="E20841" s="136"/>
      <c r="H20841" s="136"/>
      <c r="K20841" s="136"/>
      <c r="O20841" s="136"/>
      <c r="T20841" s="136"/>
      <c r="W20841" s="136"/>
      <c r="Z20841" s="136"/>
      <c r="AC20841" s="136"/>
    </row>
    <row r="20842" spans="2:29">
      <c r="B20842" s="136"/>
      <c r="E20842" s="136"/>
      <c r="H20842" s="136"/>
      <c r="K20842" s="136"/>
      <c r="O20842" s="136"/>
      <c r="T20842" s="136"/>
      <c r="W20842" s="136"/>
      <c r="Z20842" s="136"/>
      <c r="AC20842" s="136"/>
    </row>
    <row r="20843" spans="2:29">
      <c r="B20843" s="136"/>
      <c r="E20843" s="136"/>
      <c r="H20843" s="136"/>
      <c r="K20843" s="136"/>
      <c r="O20843" s="136"/>
      <c r="T20843" s="136"/>
      <c r="W20843" s="136"/>
      <c r="Z20843" s="136"/>
      <c r="AC20843" s="136"/>
    </row>
    <row r="20844" spans="2:29">
      <c r="B20844" s="136"/>
      <c r="E20844" s="136"/>
      <c r="H20844" s="136"/>
      <c r="K20844" s="136"/>
      <c r="O20844" s="136"/>
      <c r="T20844" s="136"/>
      <c r="W20844" s="136"/>
      <c r="Z20844" s="136"/>
      <c r="AC20844" s="136"/>
    </row>
    <row r="20845" spans="2:29">
      <c r="B20845" s="136"/>
      <c r="E20845" s="136"/>
      <c r="H20845" s="136"/>
      <c r="K20845" s="136"/>
      <c r="O20845" s="136"/>
      <c r="T20845" s="136"/>
      <c r="W20845" s="136"/>
      <c r="Z20845" s="136"/>
      <c r="AC20845" s="136"/>
    </row>
    <row r="20846" spans="2:29">
      <c r="B20846" s="136"/>
      <c r="E20846" s="136"/>
      <c r="H20846" s="136"/>
      <c r="K20846" s="136"/>
      <c r="O20846" s="136"/>
      <c r="T20846" s="136"/>
      <c r="W20846" s="136"/>
      <c r="Z20846" s="136"/>
      <c r="AC20846" s="136"/>
    </row>
    <row r="20847" spans="2:29">
      <c r="B20847" s="136"/>
      <c r="E20847" s="136"/>
      <c r="H20847" s="136"/>
      <c r="K20847" s="136"/>
      <c r="O20847" s="136"/>
      <c r="T20847" s="136"/>
      <c r="W20847" s="136"/>
      <c r="Z20847" s="136"/>
      <c r="AC20847" s="136"/>
    </row>
    <row r="20848" spans="2:29">
      <c r="B20848" s="136"/>
      <c r="E20848" s="136"/>
      <c r="H20848" s="136"/>
      <c r="K20848" s="136"/>
      <c r="O20848" s="136"/>
      <c r="T20848" s="136"/>
      <c r="W20848" s="136"/>
      <c r="Z20848" s="136"/>
      <c r="AC20848" s="136"/>
    </row>
    <row r="20849" spans="2:29">
      <c r="B20849" s="136"/>
      <c r="E20849" s="136"/>
      <c r="H20849" s="136"/>
      <c r="K20849" s="136"/>
      <c r="O20849" s="136"/>
      <c r="T20849" s="136"/>
      <c r="W20849" s="136"/>
      <c r="Z20849" s="136"/>
      <c r="AC20849" s="136"/>
    </row>
    <row r="20850" spans="2:29">
      <c r="B20850" s="136"/>
      <c r="E20850" s="136"/>
      <c r="H20850" s="136"/>
      <c r="K20850" s="136"/>
      <c r="O20850" s="136"/>
      <c r="T20850" s="136"/>
      <c r="W20850" s="136"/>
      <c r="Z20850" s="136"/>
      <c r="AC20850" s="136"/>
    </row>
    <row r="20851" spans="2:29">
      <c r="B20851" s="136"/>
      <c r="E20851" s="136"/>
      <c r="H20851" s="136"/>
      <c r="K20851" s="136"/>
      <c r="O20851" s="136"/>
      <c r="T20851" s="136"/>
      <c r="W20851" s="136"/>
      <c r="Z20851" s="136"/>
      <c r="AC20851" s="136"/>
    </row>
    <row r="20852" spans="2:29">
      <c r="B20852" s="136"/>
      <c r="E20852" s="136"/>
      <c r="H20852" s="136"/>
      <c r="K20852" s="136"/>
      <c r="O20852" s="136"/>
      <c r="T20852" s="136"/>
      <c r="W20852" s="136"/>
      <c r="Z20852" s="136"/>
      <c r="AC20852" s="136"/>
    </row>
    <row r="20853" spans="2:29">
      <c r="B20853" s="136"/>
      <c r="E20853" s="136"/>
      <c r="H20853" s="136"/>
      <c r="K20853" s="136"/>
      <c r="O20853" s="136"/>
      <c r="T20853" s="136"/>
      <c r="W20853" s="136"/>
      <c r="Z20853" s="136"/>
      <c r="AC20853" s="136"/>
    </row>
    <row r="20854" spans="2:29">
      <c r="B20854" s="136"/>
      <c r="E20854" s="136"/>
      <c r="H20854" s="136"/>
      <c r="K20854" s="136"/>
      <c r="O20854" s="136"/>
      <c r="T20854" s="136"/>
      <c r="W20854" s="136"/>
      <c r="Z20854" s="136"/>
      <c r="AC20854" s="136"/>
    </row>
    <row r="20855" spans="2:29">
      <c r="B20855" s="136"/>
      <c r="E20855" s="136"/>
      <c r="H20855" s="136"/>
      <c r="K20855" s="136"/>
      <c r="O20855" s="136"/>
      <c r="T20855" s="136"/>
      <c r="W20855" s="136"/>
      <c r="Z20855" s="136"/>
      <c r="AC20855" s="136"/>
    </row>
    <row r="20856" spans="2:29">
      <c r="B20856" s="136"/>
      <c r="E20856" s="136"/>
      <c r="H20856" s="136"/>
      <c r="K20856" s="136"/>
      <c r="O20856" s="136"/>
      <c r="T20856" s="136"/>
      <c r="W20856" s="136"/>
      <c r="Z20856" s="136"/>
      <c r="AC20856" s="136"/>
    </row>
    <row r="20857" spans="2:29">
      <c r="B20857" s="136"/>
      <c r="E20857" s="136"/>
      <c r="H20857" s="136"/>
      <c r="K20857" s="136"/>
      <c r="O20857" s="136"/>
      <c r="T20857" s="136"/>
      <c r="W20857" s="136"/>
      <c r="Z20857" s="136"/>
      <c r="AC20857" s="136"/>
    </row>
    <row r="20858" spans="2:29">
      <c r="B20858" s="136"/>
      <c r="E20858" s="136"/>
      <c r="H20858" s="136"/>
      <c r="K20858" s="136"/>
      <c r="O20858" s="136"/>
      <c r="T20858" s="136"/>
      <c r="W20858" s="136"/>
      <c r="Z20858" s="136"/>
      <c r="AC20858" s="136"/>
    </row>
    <row r="20859" spans="2:29">
      <c r="B20859" s="136"/>
      <c r="E20859" s="136"/>
      <c r="H20859" s="136"/>
      <c r="K20859" s="136"/>
      <c r="O20859" s="136"/>
      <c r="T20859" s="136"/>
      <c r="W20859" s="136"/>
      <c r="Z20859" s="136"/>
      <c r="AC20859" s="136"/>
    </row>
    <row r="20860" spans="2:29">
      <c r="B20860" s="136"/>
      <c r="E20860" s="136"/>
      <c r="H20860" s="136"/>
      <c r="K20860" s="136"/>
      <c r="O20860" s="136"/>
      <c r="T20860" s="136"/>
      <c r="W20860" s="136"/>
      <c r="Z20860" s="136"/>
      <c r="AC20860" s="136"/>
    </row>
    <row r="20861" spans="2:29">
      <c r="B20861" s="136"/>
      <c r="E20861" s="136"/>
      <c r="H20861" s="136"/>
      <c r="K20861" s="136"/>
      <c r="O20861" s="136"/>
      <c r="T20861" s="136"/>
      <c r="W20861" s="136"/>
      <c r="Z20861" s="136"/>
      <c r="AC20861" s="136"/>
    </row>
    <row r="20862" spans="2:29">
      <c r="B20862" s="136"/>
      <c r="E20862" s="136"/>
      <c r="H20862" s="136"/>
      <c r="K20862" s="136"/>
      <c r="O20862" s="136"/>
      <c r="T20862" s="136"/>
      <c r="W20862" s="136"/>
      <c r="Z20862" s="136"/>
      <c r="AC20862" s="136"/>
    </row>
    <row r="20863" spans="2:29">
      <c r="B20863" s="136"/>
      <c r="E20863" s="136"/>
      <c r="H20863" s="136"/>
      <c r="K20863" s="136"/>
      <c r="O20863" s="136"/>
      <c r="T20863" s="136"/>
      <c r="W20863" s="136"/>
      <c r="Z20863" s="136"/>
      <c r="AC20863" s="136"/>
    </row>
    <row r="20864" spans="2:29">
      <c r="B20864" s="136"/>
      <c r="E20864" s="136"/>
      <c r="H20864" s="136"/>
      <c r="K20864" s="136"/>
      <c r="O20864" s="136"/>
      <c r="T20864" s="136"/>
      <c r="W20864" s="136"/>
      <c r="Z20864" s="136"/>
      <c r="AC20864" s="136"/>
    </row>
    <row r="20865" spans="2:29">
      <c r="B20865" s="136"/>
      <c r="E20865" s="136"/>
      <c r="H20865" s="136"/>
      <c r="K20865" s="136"/>
      <c r="O20865" s="136"/>
      <c r="T20865" s="136"/>
      <c r="W20865" s="136"/>
      <c r="Z20865" s="136"/>
      <c r="AC20865" s="136"/>
    </row>
    <row r="20866" spans="2:29">
      <c r="B20866" s="136"/>
      <c r="E20866" s="136"/>
      <c r="H20866" s="136"/>
      <c r="K20866" s="136"/>
      <c r="O20866" s="136"/>
      <c r="T20866" s="136"/>
      <c r="W20866" s="136"/>
      <c r="Z20866" s="136"/>
      <c r="AC20866" s="136"/>
    </row>
    <row r="20867" spans="2:29">
      <c r="B20867" s="136"/>
      <c r="E20867" s="136"/>
      <c r="H20867" s="136"/>
      <c r="K20867" s="136"/>
      <c r="O20867" s="136"/>
      <c r="T20867" s="136"/>
      <c r="W20867" s="136"/>
      <c r="Z20867" s="136"/>
      <c r="AC20867" s="136"/>
    </row>
    <row r="20868" spans="2:29">
      <c r="B20868" s="136"/>
      <c r="E20868" s="136"/>
      <c r="H20868" s="136"/>
      <c r="K20868" s="136"/>
      <c r="O20868" s="136"/>
      <c r="T20868" s="136"/>
      <c r="W20868" s="136"/>
      <c r="Z20868" s="136"/>
      <c r="AC20868" s="136"/>
    </row>
    <row r="20869" spans="2:29">
      <c r="B20869" s="136"/>
      <c r="E20869" s="136"/>
      <c r="H20869" s="136"/>
      <c r="K20869" s="136"/>
      <c r="O20869" s="136"/>
      <c r="T20869" s="136"/>
      <c r="W20869" s="136"/>
      <c r="Z20869" s="136"/>
      <c r="AC20869" s="136"/>
    </row>
    <row r="20870" spans="2:29">
      <c r="B20870" s="136"/>
      <c r="E20870" s="136"/>
      <c r="H20870" s="136"/>
      <c r="K20870" s="136"/>
      <c r="O20870" s="136"/>
      <c r="T20870" s="136"/>
      <c r="W20870" s="136"/>
      <c r="Z20870" s="136"/>
      <c r="AC20870" s="136"/>
    </row>
    <row r="20871" spans="2:29">
      <c r="B20871" s="136"/>
      <c r="E20871" s="136"/>
      <c r="H20871" s="136"/>
      <c r="K20871" s="136"/>
      <c r="O20871" s="136"/>
      <c r="T20871" s="136"/>
      <c r="W20871" s="136"/>
      <c r="Z20871" s="136"/>
      <c r="AC20871" s="136"/>
    </row>
    <row r="20872" spans="2:29">
      <c r="B20872" s="136"/>
      <c r="E20872" s="136"/>
      <c r="H20872" s="136"/>
      <c r="K20872" s="136"/>
      <c r="O20872" s="136"/>
      <c r="T20872" s="136"/>
      <c r="W20872" s="136"/>
      <c r="Z20872" s="136"/>
      <c r="AC20872" s="136"/>
    </row>
    <row r="20873" spans="2:29">
      <c r="B20873" s="136"/>
      <c r="E20873" s="136"/>
      <c r="H20873" s="136"/>
      <c r="K20873" s="136"/>
      <c r="O20873" s="136"/>
      <c r="T20873" s="136"/>
      <c r="W20873" s="136"/>
      <c r="Z20873" s="136"/>
      <c r="AC20873" s="136"/>
    </row>
    <row r="20874" spans="2:29">
      <c r="B20874" s="136"/>
      <c r="E20874" s="136"/>
      <c r="H20874" s="136"/>
      <c r="K20874" s="136"/>
      <c r="O20874" s="136"/>
      <c r="T20874" s="136"/>
      <c r="W20874" s="136"/>
      <c r="Z20874" s="136"/>
      <c r="AC20874" s="136"/>
    </row>
    <row r="20875" spans="2:29">
      <c r="B20875" s="136"/>
      <c r="E20875" s="136"/>
      <c r="H20875" s="136"/>
      <c r="K20875" s="136"/>
      <c r="O20875" s="136"/>
      <c r="T20875" s="136"/>
      <c r="W20875" s="136"/>
      <c r="Z20875" s="136"/>
      <c r="AC20875" s="136"/>
    </row>
    <row r="20876" spans="2:29">
      <c r="B20876" s="136"/>
      <c r="E20876" s="136"/>
      <c r="H20876" s="136"/>
      <c r="K20876" s="136"/>
      <c r="O20876" s="136"/>
      <c r="T20876" s="136"/>
      <c r="W20876" s="136"/>
      <c r="Z20876" s="136"/>
      <c r="AC20876" s="136"/>
    </row>
    <row r="20877" spans="2:29">
      <c r="B20877" s="136"/>
      <c r="E20877" s="136"/>
      <c r="H20877" s="136"/>
      <c r="K20877" s="136"/>
      <c r="O20877" s="136"/>
      <c r="T20877" s="136"/>
      <c r="W20877" s="136"/>
      <c r="Z20877" s="136"/>
      <c r="AC20877" s="136"/>
    </row>
    <row r="20878" spans="2:29">
      <c r="B20878" s="136"/>
      <c r="E20878" s="136"/>
      <c r="H20878" s="136"/>
      <c r="K20878" s="136"/>
      <c r="O20878" s="136"/>
      <c r="T20878" s="136"/>
      <c r="W20878" s="136"/>
      <c r="Z20878" s="136"/>
      <c r="AC20878" s="136"/>
    </row>
    <row r="20879" spans="2:29">
      <c r="B20879" s="136"/>
      <c r="E20879" s="136"/>
      <c r="H20879" s="136"/>
      <c r="K20879" s="136"/>
      <c r="O20879" s="136"/>
      <c r="T20879" s="136"/>
      <c r="W20879" s="136"/>
      <c r="Z20879" s="136"/>
      <c r="AC20879" s="136"/>
    </row>
    <row r="20880" spans="2:29">
      <c r="B20880" s="136"/>
      <c r="E20880" s="136"/>
      <c r="H20880" s="136"/>
      <c r="K20880" s="136"/>
      <c r="O20880" s="136"/>
      <c r="T20880" s="136"/>
      <c r="W20880" s="136"/>
      <c r="Z20880" s="136"/>
      <c r="AC20880" s="136"/>
    </row>
    <row r="20881" spans="2:29">
      <c r="B20881" s="136"/>
      <c r="E20881" s="136"/>
      <c r="H20881" s="136"/>
      <c r="K20881" s="136"/>
      <c r="O20881" s="136"/>
      <c r="T20881" s="136"/>
      <c r="W20881" s="136"/>
      <c r="Z20881" s="136"/>
      <c r="AC20881" s="136"/>
    </row>
    <row r="20882" spans="2:29">
      <c r="B20882" s="136"/>
      <c r="E20882" s="136"/>
      <c r="H20882" s="136"/>
      <c r="K20882" s="136"/>
      <c r="O20882" s="136"/>
      <c r="T20882" s="136"/>
      <c r="W20882" s="136"/>
      <c r="Z20882" s="136"/>
      <c r="AC20882" s="136"/>
    </row>
    <row r="20883" spans="2:29">
      <c r="B20883" s="136"/>
      <c r="E20883" s="136"/>
      <c r="H20883" s="136"/>
      <c r="K20883" s="136"/>
      <c r="O20883" s="136"/>
      <c r="T20883" s="136"/>
      <c r="W20883" s="136"/>
      <c r="Z20883" s="136"/>
      <c r="AC20883" s="136"/>
    </row>
    <row r="20884" spans="2:29">
      <c r="B20884" s="136"/>
      <c r="E20884" s="136"/>
      <c r="H20884" s="136"/>
      <c r="K20884" s="136"/>
      <c r="O20884" s="136"/>
      <c r="T20884" s="136"/>
      <c r="W20884" s="136"/>
      <c r="Z20884" s="136"/>
      <c r="AC20884" s="136"/>
    </row>
    <row r="20885" spans="2:29">
      <c r="B20885" s="136"/>
      <c r="E20885" s="136"/>
      <c r="H20885" s="136"/>
      <c r="K20885" s="136"/>
      <c r="O20885" s="136"/>
      <c r="T20885" s="136"/>
      <c r="W20885" s="136"/>
      <c r="Z20885" s="136"/>
      <c r="AC20885" s="136"/>
    </row>
    <row r="20886" spans="2:29">
      <c r="B20886" s="136"/>
      <c r="E20886" s="136"/>
      <c r="H20886" s="136"/>
      <c r="K20886" s="136"/>
      <c r="O20886" s="136"/>
      <c r="T20886" s="136"/>
      <c r="W20886" s="136"/>
      <c r="Z20886" s="136"/>
      <c r="AC20886" s="136"/>
    </row>
    <row r="20887" spans="2:29">
      <c r="B20887" s="136"/>
      <c r="E20887" s="136"/>
      <c r="H20887" s="136"/>
      <c r="K20887" s="136"/>
      <c r="O20887" s="136"/>
      <c r="T20887" s="136"/>
      <c r="W20887" s="136"/>
      <c r="Z20887" s="136"/>
      <c r="AC20887" s="136"/>
    </row>
    <row r="20888" spans="2:29">
      <c r="B20888" s="136"/>
      <c r="E20888" s="136"/>
      <c r="H20888" s="136"/>
      <c r="K20888" s="136"/>
      <c r="O20888" s="136"/>
      <c r="T20888" s="136"/>
      <c r="W20888" s="136"/>
      <c r="Z20888" s="136"/>
      <c r="AC20888" s="136"/>
    </row>
    <row r="20889" spans="2:29">
      <c r="B20889" s="136"/>
      <c r="E20889" s="136"/>
      <c r="H20889" s="136"/>
      <c r="K20889" s="136"/>
      <c r="O20889" s="136"/>
      <c r="T20889" s="136"/>
      <c r="W20889" s="136"/>
      <c r="Z20889" s="136"/>
      <c r="AC20889" s="136"/>
    </row>
    <row r="20890" spans="2:29">
      <c r="B20890" s="136"/>
      <c r="E20890" s="136"/>
      <c r="H20890" s="136"/>
      <c r="K20890" s="136"/>
      <c r="O20890" s="136"/>
      <c r="T20890" s="136"/>
      <c r="W20890" s="136"/>
      <c r="Z20890" s="136"/>
      <c r="AC20890" s="136"/>
    </row>
    <row r="20891" spans="2:29">
      <c r="B20891" s="136"/>
      <c r="E20891" s="136"/>
      <c r="H20891" s="136"/>
      <c r="K20891" s="136"/>
      <c r="O20891" s="136"/>
      <c r="T20891" s="136"/>
      <c r="W20891" s="136"/>
      <c r="Z20891" s="136"/>
      <c r="AC20891" s="136"/>
    </row>
    <row r="20892" spans="2:29">
      <c r="B20892" s="136"/>
      <c r="E20892" s="136"/>
      <c r="H20892" s="136"/>
      <c r="K20892" s="136"/>
      <c r="O20892" s="136"/>
      <c r="T20892" s="136"/>
      <c r="W20892" s="136"/>
      <c r="Z20892" s="136"/>
      <c r="AC20892" s="136"/>
    </row>
    <row r="20893" spans="2:29">
      <c r="B20893" s="136"/>
      <c r="E20893" s="136"/>
      <c r="H20893" s="136"/>
      <c r="K20893" s="136"/>
      <c r="O20893" s="136"/>
      <c r="T20893" s="136"/>
      <c r="W20893" s="136"/>
      <c r="Z20893" s="136"/>
      <c r="AC20893" s="136"/>
    </row>
    <row r="20894" spans="2:29">
      <c r="B20894" s="136"/>
      <c r="E20894" s="136"/>
      <c r="H20894" s="136"/>
      <c r="K20894" s="136"/>
      <c r="O20894" s="136"/>
      <c r="T20894" s="136"/>
      <c r="W20894" s="136"/>
      <c r="Z20894" s="136"/>
      <c r="AC20894" s="136"/>
    </row>
    <row r="20895" spans="2:29">
      <c r="B20895" s="136"/>
      <c r="E20895" s="136"/>
      <c r="H20895" s="136"/>
      <c r="K20895" s="136"/>
      <c r="O20895" s="136"/>
      <c r="T20895" s="136"/>
      <c r="W20895" s="136"/>
      <c r="Z20895" s="136"/>
      <c r="AC20895" s="136"/>
    </row>
    <row r="20896" spans="2:29">
      <c r="B20896" s="136"/>
      <c r="E20896" s="136"/>
      <c r="H20896" s="136"/>
      <c r="K20896" s="136"/>
      <c r="O20896" s="136"/>
      <c r="T20896" s="136"/>
      <c r="W20896" s="136"/>
      <c r="Z20896" s="136"/>
      <c r="AC20896" s="136"/>
    </row>
    <row r="20897" spans="2:29">
      <c r="B20897" s="136"/>
      <c r="E20897" s="136"/>
      <c r="H20897" s="136"/>
      <c r="K20897" s="136"/>
      <c r="O20897" s="136"/>
      <c r="T20897" s="136"/>
      <c r="W20897" s="136"/>
      <c r="Z20897" s="136"/>
      <c r="AC20897" s="136"/>
    </row>
    <row r="20898" spans="2:29">
      <c r="B20898" s="136"/>
      <c r="E20898" s="136"/>
      <c r="H20898" s="136"/>
      <c r="K20898" s="136"/>
      <c r="O20898" s="136"/>
      <c r="T20898" s="136"/>
      <c r="W20898" s="136"/>
      <c r="Z20898" s="136"/>
      <c r="AC20898" s="136"/>
    </row>
    <row r="20899" spans="2:29">
      <c r="B20899" s="136"/>
      <c r="E20899" s="136"/>
      <c r="H20899" s="136"/>
      <c r="K20899" s="136"/>
      <c r="O20899" s="136"/>
      <c r="T20899" s="136"/>
      <c r="W20899" s="136"/>
      <c r="Z20899" s="136"/>
      <c r="AC20899" s="136"/>
    </row>
    <row r="20900" spans="2:29">
      <c r="B20900" s="136"/>
      <c r="E20900" s="136"/>
      <c r="H20900" s="136"/>
      <c r="K20900" s="136"/>
      <c r="O20900" s="136"/>
      <c r="T20900" s="136"/>
      <c r="W20900" s="136"/>
      <c r="Z20900" s="136"/>
      <c r="AC20900" s="136"/>
    </row>
    <row r="20901" spans="2:29">
      <c r="B20901" s="136"/>
      <c r="E20901" s="136"/>
      <c r="H20901" s="136"/>
      <c r="K20901" s="136"/>
      <c r="O20901" s="136"/>
      <c r="T20901" s="136"/>
      <c r="W20901" s="136"/>
      <c r="Z20901" s="136"/>
      <c r="AC20901" s="136"/>
    </row>
    <row r="20902" spans="2:29">
      <c r="B20902" s="136"/>
      <c r="E20902" s="136"/>
      <c r="H20902" s="136"/>
      <c r="K20902" s="136"/>
      <c r="O20902" s="136"/>
      <c r="T20902" s="136"/>
      <c r="W20902" s="136"/>
      <c r="Z20902" s="136"/>
      <c r="AC20902" s="136"/>
    </row>
    <row r="20903" spans="2:29">
      <c r="B20903" s="136"/>
      <c r="E20903" s="136"/>
      <c r="H20903" s="136"/>
      <c r="K20903" s="136"/>
      <c r="O20903" s="136"/>
      <c r="T20903" s="136"/>
      <c r="W20903" s="136"/>
      <c r="Z20903" s="136"/>
      <c r="AC20903" s="136"/>
    </row>
    <row r="20904" spans="2:29">
      <c r="B20904" s="136"/>
      <c r="E20904" s="136"/>
      <c r="H20904" s="136"/>
      <c r="K20904" s="136"/>
      <c r="O20904" s="136"/>
      <c r="T20904" s="136"/>
      <c r="W20904" s="136"/>
      <c r="Z20904" s="136"/>
      <c r="AC20904" s="136"/>
    </row>
    <row r="20905" spans="2:29">
      <c r="B20905" s="136"/>
      <c r="E20905" s="136"/>
      <c r="H20905" s="136"/>
      <c r="K20905" s="136"/>
      <c r="O20905" s="136"/>
      <c r="T20905" s="136"/>
      <c r="W20905" s="136"/>
      <c r="Z20905" s="136"/>
      <c r="AC20905" s="136"/>
    </row>
    <row r="20906" spans="2:29">
      <c r="B20906" s="136"/>
      <c r="E20906" s="136"/>
      <c r="H20906" s="136"/>
      <c r="K20906" s="136"/>
      <c r="O20906" s="136"/>
      <c r="T20906" s="136"/>
      <c r="W20906" s="136"/>
      <c r="Z20906" s="136"/>
      <c r="AC20906" s="136"/>
    </row>
    <row r="20907" spans="2:29">
      <c r="B20907" s="136"/>
      <c r="E20907" s="136"/>
      <c r="H20907" s="136"/>
      <c r="K20907" s="136"/>
      <c r="O20907" s="136"/>
      <c r="T20907" s="136"/>
      <c r="W20907" s="136"/>
      <c r="Z20907" s="136"/>
      <c r="AC20907" s="136"/>
    </row>
    <row r="20908" spans="2:29">
      <c r="B20908" s="136"/>
      <c r="E20908" s="136"/>
      <c r="H20908" s="136"/>
      <c r="K20908" s="136"/>
      <c r="O20908" s="136"/>
      <c r="T20908" s="136"/>
      <c r="W20908" s="136"/>
      <c r="Z20908" s="136"/>
      <c r="AC20908" s="136"/>
    </row>
    <row r="20909" spans="2:29">
      <c r="B20909" s="136"/>
      <c r="E20909" s="136"/>
      <c r="H20909" s="136"/>
      <c r="K20909" s="136"/>
      <c r="O20909" s="136"/>
      <c r="T20909" s="136"/>
      <c r="W20909" s="136"/>
      <c r="Z20909" s="136"/>
      <c r="AC20909" s="136"/>
    </row>
    <row r="20910" spans="2:29">
      <c r="B20910" s="136"/>
      <c r="E20910" s="136"/>
      <c r="H20910" s="136"/>
      <c r="K20910" s="136"/>
      <c r="O20910" s="136"/>
      <c r="T20910" s="136"/>
      <c r="W20910" s="136"/>
      <c r="Z20910" s="136"/>
      <c r="AC20910" s="136"/>
    </row>
    <row r="20911" spans="2:29">
      <c r="B20911" s="136"/>
      <c r="E20911" s="136"/>
      <c r="H20911" s="136"/>
      <c r="K20911" s="136"/>
      <c r="O20911" s="136"/>
      <c r="T20911" s="136"/>
      <c r="W20911" s="136"/>
      <c r="Z20911" s="136"/>
      <c r="AC20911" s="136"/>
    </row>
    <row r="20912" spans="2:29">
      <c r="B20912" s="136"/>
      <c r="E20912" s="136"/>
      <c r="H20912" s="136"/>
      <c r="K20912" s="136"/>
      <c r="O20912" s="136"/>
      <c r="T20912" s="136"/>
      <c r="W20912" s="136"/>
      <c r="Z20912" s="136"/>
      <c r="AC20912" s="136"/>
    </row>
    <row r="20913" spans="2:29">
      <c r="B20913" s="136"/>
      <c r="E20913" s="136"/>
      <c r="H20913" s="136"/>
      <c r="K20913" s="136"/>
      <c r="O20913" s="136"/>
      <c r="T20913" s="136"/>
      <c r="W20913" s="136"/>
      <c r="Z20913" s="136"/>
      <c r="AC20913" s="136"/>
    </row>
    <row r="20914" spans="2:29">
      <c r="B20914" s="136"/>
      <c r="E20914" s="136"/>
      <c r="H20914" s="136"/>
      <c r="K20914" s="136"/>
      <c r="O20914" s="136"/>
      <c r="T20914" s="136"/>
      <c r="W20914" s="136"/>
      <c r="Z20914" s="136"/>
      <c r="AC20914" s="136"/>
    </row>
    <row r="20915" spans="2:29">
      <c r="B20915" s="136"/>
      <c r="E20915" s="136"/>
      <c r="H20915" s="136"/>
      <c r="K20915" s="136"/>
      <c r="O20915" s="136"/>
      <c r="T20915" s="136"/>
      <c r="W20915" s="136"/>
      <c r="Z20915" s="136"/>
      <c r="AC20915" s="136"/>
    </row>
    <row r="20916" spans="2:29">
      <c r="B20916" s="136"/>
      <c r="E20916" s="136"/>
      <c r="H20916" s="136"/>
      <c r="K20916" s="136"/>
      <c r="O20916" s="136"/>
      <c r="T20916" s="136"/>
      <c r="W20916" s="136"/>
      <c r="Z20916" s="136"/>
      <c r="AC20916" s="136"/>
    </row>
    <row r="20917" spans="2:29">
      <c r="B20917" s="136"/>
      <c r="E20917" s="136"/>
      <c r="H20917" s="136"/>
      <c r="K20917" s="136"/>
      <c r="O20917" s="136"/>
      <c r="T20917" s="136"/>
      <c r="W20917" s="136"/>
      <c r="Z20917" s="136"/>
      <c r="AC20917" s="136"/>
    </row>
    <row r="20918" spans="2:29">
      <c r="B20918" s="136"/>
      <c r="E20918" s="136"/>
      <c r="H20918" s="136"/>
      <c r="K20918" s="136"/>
      <c r="O20918" s="136"/>
      <c r="T20918" s="136"/>
      <c r="W20918" s="136"/>
      <c r="Z20918" s="136"/>
      <c r="AC20918" s="136"/>
    </row>
    <row r="20919" spans="2:29">
      <c r="B20919" s="136"/>
      <c r="E20919" s="136"/>
      <c r="H20919" s="136"/>
      <c r="K20919" s="136"/>
      <c r="O20919" s="136"/>
      <c r="T20919" s="136"/>
      <c r="W20919" s="136"/>
      <c r="Z20919" s="136"/>
      <c r="AC20919" s="136"/>
    </row>
    <row r="20920" spans="2:29">
      <c r="B20920" s="136"/>
      <c r="E20920" s="136"/>
      <c r="H20920" s="136"/>
      <c r="K20920" s="136"/>
      <c r="O20920" s="136"/>
      <c r="T20920" s="136"/>
      <c r="W20920" s="136"/>
      <c r="Z20920" s="136"/>
      <c r="AC20920" s="136"/>
    </row>
    <row r="20921" spans="2:29">
      <c r="B20921" s="136"/>
      <c r="E20921" s="136"/>
      <c r="H20921" s="136"/>
      <c r="K20921" s="136"/>
      <c r="O20921" s="136"/>
      <c r="T20921" s="136"/>
      <c r="W20921" s="136"/>
      <c r="Z20921" s="136"/>
      <c r="AC20921" s="136"/>
    </row>
    <row r="20922" spans="2:29">
      <c r="B20922" s="136"/>
      <c r="E20922" s="136"/>
      <c r="H20922" s="136"/>
      <c r="K20922" s="136"/>
      <c r="O20922" s="136"/>
      <c r="T20922" s="136"/>
      <c r="W20922" s="136"/>
      <c r="Z20922" s="136"/>
      <c r="AC20922" s="136"/>
    </row>
    <row r="20923" spans="2:29">
      <c r="B20923" s="136"/>
      <c r="E20923" s="136"/>
      <c r="H20923" s="136"/>
      <c r="K20923" s="136"/>
      <c r="O20923" s="136"/>
      <c r="T20923" s="136"/>
      <c r="W20923" s="136"/>
      <c r="Z20923" s="136"/>
      <c r="AC20923" s="136"/>
    </row>
    <row r="20924" spans="2:29">
      <c r="B20924" s="136"/>
      <c r="E20924" s="136"/>
      <c r="H20924" s="136"/>
      <c r="K20924" s="136"/>
      <c r="O20924" s="136"/>
      <c r="T20924" s="136"/>
      <c r="W20924" s="136"/>
      <c r="Z20924" s="136"/>
      <c r="AC20924" s="136"/>
    </row>
    <row r="20925" spans="2:29">
      <c r="B20925" s="136"/>
      <c r="E20925" s="136"/>
      <c r="H20925" s="136"/>
      <c r="K20925" s="136"/>
      <c r="O20925" s="136"/>
      <c r="T20925" s="136"/>
      <c r="W20925" s="136"/>
      <c r="Z20925" s="136"/>
      <c r="AC20925" s="136"/>
    </row>
    <row r="20926" spans="2:29">
      <c r="B20926" s="136"/>
      <c r="E20926" s="136"/>
      <c r="H20926" s="136"/>
      <c r="K20926" s="136"/>
      <c r="O20926" s="136"/>
      <c r="T20926" s="136"/>
      <c r="W20926" s="136"/>
      <c r="Z20926" s="136"/>
      <c r="AC20926" s="136"/>
    </row>
    <row r="20927" spans="2:29">
      <c r="B20927" s="136"/>
      <c r="E20927" s="136"/>
      <c r="H20927" s="136"/>
      <c r="K20927" s="136"/>
      <c r="O20927" s="136"/>
      <c r="T20927" s="136"/>
      <c r="W20927" s="136"/>
      <c r="Z20927" s="136"/>
      <c r="AC20927" s="136"/>
    </row>
    <row r="20928" spans="2:29">
      <c r="B20928" s="136"/>
      <c r="E20928" s="136"/>
      <c r="H20928" s="136"/>
      <c r="K20928" s="136"/>
      <c r="O20928" s="136"/>
      <c r="T20928" s="136"/>
      <c r="W20928" s="136"/>
      <c r="Z20928" s="136"/>
      <c r="AC20928" s="136"/>
    </row>
    <row r="20929" spans="2:29">
      <c r="B20929" s="136"/>
      <c r="E20929" s="136"/>
      <c r="H20929" s="136"/>
      <c r="K20929" s="136"/>
      <c r="O20929" s="136"/>
      <c r="T20929" s="136"/>
      <c r="W20929" s="136"/>
      <c r="Z20929" s="136"/>
      <c r="AC20929" s="136"/>
    </row>
    <row r="20930" spans="2:29">
      <c r="B20930" s="136"/>
      <c r="E20930" s="136"/>
      <c r="H20930" s="136"/>
      <c r="K20930" s="136"/>
      <c r="O20930" s="136"/>
      <c r="T20930" s="136"/>
      <c r="W20930" s="136"/>
      <c r="Z20930" s="136"/>
      <c r="AC20930" s="136"/>
    </row>
    <row r="20931" spans="2:29">
      <c r="B20931" s="136"/>
      <c r="E20931" s="136"/>
      <c r="H20931" s="136"/>
      <c r="K20931" s="136"/>
      <c r="O20931" s="136"/>
      <c r="T20931" s="136"/>
      <c r="W20931" s="136"/>
      <c r="Z20931" s="136"/>
      <c r="AC20931" s="136"/>
    </row>
    <row r="20932" spans="2:29">
      <c r="B20932" s="136"/>
      <c r="E20932" s="136"/>
      <c r="H20932" s="136"/>
      <c r="K20932" s="136"/>
      <c r="O20932" s="136"/>
      <c r="T20932" s="136"/>
      <c r="W20932" s="136"/>
      <c r="Z20932" s="136"/>
      <c r="AC20932" s="136"/>
    </row>
    <row r="20933" spans="2:29">
      <c r="B20933" s="136"/>
      <c r="E20933" s="136"/>
      <c r="H20933" s="136"/>
      <c r="K20933" s="136"/>
      <c r="O20933" s="136"/>
      <c r="T20933" s="136"/>
      <c r="W20933" s="136"/>
      <c r="Z20933" s="136"/>
      <c r="AC20933" s="136"/>
    </row>
    <row r="20934" spans="2:29">
      <c r="B20934" s="136"/>
      <c r="E20934" s="136"/>
      <c r="H20934" s="136"/>
      <c r="K20934" s="136"/>
      <c r="O20934" s="136"/>
      <c r="T20934" s="136"/>
      <c r="W20934" s="136"/>
      <c r="Z20934" s="136"/>
      <c r="AC20934" s="136"/>
    </row>
    <row r="20935" spans="2:29">
      <c r="B20935" s="136"/>
      <c r="E20935" s="136"/>
      <c r="H20935" s="136"/>
      <c r="K20935" s="136"/>
      <c r="O20935" s="136"/>
      <c r="T20935" s="136"/>
      <c r="W20935" s="136"/>
      <c r="Z20935" s="136"/>
      <c r="AC20935" s="136"/>
    </row>
    <row r="20936" spans="2:29">
      <c r="B20936" s="136"/>
      <c r="E20936" s="136"/>
      <c r="H20936" s="136"/>
      <c r="K20936" s="136"/>
      <c r="O20936" s="136"/>
      <c r="T20936" s="136"/>
      <c r="W20936" s="136"/>
      <c r="Z20936" s="136"/>
      <c r="AC20936" s="136"/>
    </row>
    <row r="20937" spans="2:29">
      <c r="B20937" s="136"/>
      <c r="E20937" s="136"/>
      <c r="H20937" s="136"/>
      <c r="K20937" s="136"/>
      <c r="O20937" s="136"/>
      <c r="T20937" s="136"/>
      <c r="W20937" s="136"/>
      <c r="Z20937" s="136"/>
      <c r="AC20937" s="136"/>
    </row>
    <row r="20938" spans="2:29">
      <c r="B20938" s="136"/>
      <c r="E20938" s="136"/>
      <c r="H20938" s="136"/>
      <c r="K20938" s="136"/>
      <c r="O20938" s="136"/>
      <c r="T20938" s="136"/>
      <c r="W20938" s="136"/>
      <c r="Z20938" s="136"/>
      <c r="AC20938" s="136"/>
    </row>
    <row r="20939" spans="2:29">
      <c r="B20939" s="136"/>
      <c r="E20939" s="136"/>
      <c r="H20939" s="136"/>
      <c r="K20939" s="136"/>
      <c r="O20939" s="136"/>
      <c r="T20939" s="136"/>
      <c r="W20939" s="136"/>
      <c r="Z20939" s="136"/>
      <c r="AC20939" s="136"/>
    </row>
    <row r="20940" spans="2:29">
      <c r="B20940" s="136"/>
      <c r="E20940" s="136"/>
      <c r="H20940" s="136"/>
      <c r="K20940" s="136"/>
      <c r="O20940" s="136"/>
      <c r="T20940" s="136"/>
      <c r="W20940" s="136"/>
      <c r="Z20940" s="136"/>
      <c r="AC20940" s="136"/>
    </row>
    <row r="20941" spans="2:29">
      <c r="B20941" s="136"/>
      <c r="E20941" s="136"/>
      <c r="H20941" s="136"/>
      <c r="K20941" s="136"/>
      <c r="O20941" s="136"/>
      <c r="T20941" s="136"/>
      <c r="W20941" s="136"/>
      <c r="Z20941" s="136"/>
      <c r="AC20941" s="136"/>
    </row>
    <row r="20942" spans="2:29">
      <c r="B20942" s="136"/>
      <c r="E20942" s="136"/>
      <c r="H20942" s="136"/>
      <c r="K20942" s="136"/>
      <c r="O20942" s="136"/>
      <c r="T20942" s="136"/>
      <c r="W20942" s="136"/>
      <c r="Z20942" s="136"/>
      <c r="AC20942" s="136"/>
    </row>
    <row r="20943" spans="2:29">
      <c r="B20943" s="136"/>
      <c r="E20943" s="136"/>
      <c r="H20943" s="136"/>
      <c r="K20943" s="136"/>
      <c r="O20943" s="136"/>
      <c r="T20943" s="136"/>
      <c r="W20943" s="136"/>
      <c r="Z20943" s="136"/>
      <c r="AC20943" s="136"/>
    </row>
    <row r="20944" spans="2:29">
      <c r="B20944" s="136"/>
      <c r="E20944" s="136"/>
      <c r="H20944" s="136"/>
      <c r="K20944" s="136"/>
      <c r="O20944" s="136"/>
      <c r="T20944" s="136"/>
      <c r="W20944" s="136"/>
      <c r="Z20944" s="136"/>
      <c r="AC20944" s="136"/>
    </row>
    <row r="20945" spans="2:29">
      <c r="B20945" s="136"/>
      <c r="E20945" s="136"/>
      <c r="H20945" s="136"/>
      <c r="K20945" s="136"/>
      <c r="O20945" s="136"/>
      <c r="T20945" s="136"/>
      <c r="W20945" s="136"/>
      <c r="Z20945" s="136"/>
      <c r="AC20945" s="136"/>
    </row>
    <row r="20946" spans="2:29">
      <c r="B20946" s="136"/>
      <c r="E20946" s="136"/>
      <c r="H20946" s="136"/>
      <c r="K20946" s="136"/>
      <c r="O20946" s="136"/>
      <c r="T20946" s="136"/>
      <c r="W20946" s="136"/>
      <c r="Z20946" s="136"/>
      <c r="AC20946" s="136"/>
    </row>
    <row r="20947" spans="2:29">
      <c r="B20947" s="136"/>
      <c r="E20947" s="136"/>
      <c r="H20947" s="136"/>
      <c r="K20947" s="136"/>
      <c r="O20947" s="136"/>
      <c r="T20947" s="136"/>
      <c r="W20947" s="136"/>
      <c r="Z20947" s="136"/>
      <c r="AC20947" s="136"/>
    </row>
    <row r="20948" spans="2:29">
      <c r="B20948" s="136"/>
      <c r="E20948" s="136"/>
      <c r="H20948" s="136"/>
      <c r="K20948" s="136"/>
      <c r="O20948" s="136"/>
      <c r="T20948" s="136"/>
      <c r="W20948" s="136"/>
      <c r="Z20948" s="136"/>
      <c r="AC20948" s="136"/>
    </row>
    <row r="20949" spans="2:29">
      <c r="B20949" s="136"/>
      <c r="E20949" s="136"/>
      <c r="H20949" s="136"/>
      <c r="K20949" s="136"/>
      <c r="O20949" s="136"/>
      <c r="T20949" s="136"/>
      <c r="W20949" s="136"/>
      <c r="Z20949" s="136"/>
      <c r="AC20949" s="136"/>
    </row>
    <row r="20950" spans="2:29">
      <c r="B20950" s="136"/>
      <c r="E20950" s="136"/>
      <c r="H20950" s="136"/>
      <c r="K20950" s="136"/>
      <c r="O20950" s="136"/>
      <c r="T20950" s="136"/>
      <c r="W20950" s="136"/>
      <c r="Z20950" s="136"/>
      <c r="AC20950" s="136"/>
    </row>
    <row r="20951" spans="2:29">
      <c r="B20951" s="136"/>
      <c r="E20951" s="136"/>
      <c r="H20951" s="136"/>
      <c r="K20951" s="136"/>
      <c r="O20951" s="136"/>
      <c r="T20951" s="136"/>
      <c r="W20951" s="136"/>
      <c r="Z20951" s="136"/>
      <c r="AC20951" s="136"/>
    </row>
    <row r="20952" spans="2:29">
      <c r="B20952" s="136"/>
      <c r="E20952" s="136"/>
      <c r="H20952" s="136"/>
      <c r="K20952" s="136"/>
      <c r="O20952" s="136"/>
      <c r="T20952" s="136"/>
      <c r="W20952" s="136"/>
      <c r="Z20952" s="136"/>
      <c r="AC20952" s="136"/>
    </row>
    <row r="20953" spans="2:29">
      <c r="B20953" s="136"/>
      <c r="E20953" s="136"/>
      <c r="H20953" s="136"/>
      <c r="K20953" s="136"/>
      <c r="O20953" s="136"/>
      <c r="T20953" s="136"/>
      <c r="W20953" s="136"/>
      <c r="Z20953" s="136"/>
      <c r="AC20953" s="136"/>
    </row>
    <row r="20954" spans="2:29">
      <c r="B20954" s="136"/>
      <c r="E20954" s="136"/>
      <c r="H20954" s="136"/>
      <c r="K20954" s="136"/>
      <c r="O20954" s="136"/>
      <c r="T20954" s="136"/>
      <c r="W20954" s="136"/>
      <c r="Z20954" s="136"/>
      <c r="AC20954" s="136"/>
    </row>
    <row r="20955" spans="2:29">
      <c r="B20955" s="136"/>
      <c r="E20955" s="136"/>
      <c r="H20955" s="136"/>
      <c r="K20955" s="136"/>
      <c r="O20955" s="136"/>
      <c r="T20955" s="136"/>
      <c r="W20955" s="136"/>
      <c r="Z20955" s="136"/>
      <c r="AC20955" s="136"/>
    </row>
    <row r="20956" spans="2:29">
      <c r="B20956" s="136"/>
      <c r="E20956" s="136"/>
      <c r="H20956" s="136"/>
      <c r="K20956" s="136"/>
      <c r="O20956" s="136"/>
      <c r="T20956" s="136"/>
      <c r="W20956" s="136"/>
      <c r="Z20956" s="136"/>
      <c r="AC20956" s="136"/>
    </row>
    <row r="20957" spans="2:29">
      <c r="B20957" s="136"/>
      <c r="E20957" s="136"/>
      <c r="H20957" s="136"/>
      <c r="K20957" s="136"/>
      <c r="O20957" s="136"/>
      <c r="T20957" s="136"/>
      <c r="W20957" s="136"/>
      <c r="Z20957" s="136"/>
      <c r="AC20957" s="136"/>
    </row>
    <row r="20958" spans="2:29">
      <c r="B20958" s="136"/>
      <c r="E20958" s="136"/>
      <c r="H20958" s="136"/>
      <c r="K20958" s="136"/>
      <c r="O20958" s="136"/>
      <c r="T20958" s="136"/>
      <c r="W20958" s="136"/>
      <c r="Z20958" s="136"/>
      <c r="AC20958" s="136"/>
    </row>
    <row r="20959" spans="2:29">
      <c r="B20959" s="136"/>
      <c r="E20959" s="136"/>
      <c r="H20959" s="136"/>
      <c r="K20959" s="136"/>
      <c r="O20959" s="136"/>
      <c r="T20959" s="136"/>
      <c r="W20959" s="136"/>
      <c r="Z20959" s="136"/>
      <c r="AC20959" s="136"/>
    </row>
    <row r="20960" spans="2:29">
      <c r="B20960" s="136"/>
      <c r="E20960" s="136"/>
      <c r="H20960" s="136"/>
      <c r="K20960" s="136"/>
      <c r="O20960" s="136"/>
      <c r="T20960" s="136"/>
      <c r="W20960" s="136"/>
      <c r="Z20960" s="136"/>
      <c r="AC20960" s="136"/>
    </row>
    <row r="20961" spans="2:29">
      <c r="B20961" s="136"/>
      <c r="E20961" s="136"/>
      <c r="H20961" s="136"/>
      <c r="K20961" s="136"/>
      <c r="O20961" s="136"/>
      <c r="T20961" s="136"/>
      <c r="W20961" s="136"/>
      <c r="Z20961" s="136"/>
      <c r="AC20961" s="136"/>
    </row>
    <row r="20962" spans="2:29">
      <c r="B20962" s="136"/>
      <c r="E20962" s="136"/>
      <c r="H20962" s="136"/>
      <c r="K20962" s="136"/>
      <c r="O20962" s="136"/>
      <c r="T20962" s="136"/>
      <c r="W20962" s="136"/>
      <c r="Z20962" s="136"/>
      <c r="AC20962" s="136"/>
    </row>
    <row r="20963" spans="2:29">
      <c r="B20963" s="136"/>
      <c r="E20963" s="136"/>
      <c r="H20963" s="136"/>
      <c r="K20963" s="136"/>
      <c r="O20963" s="136"/>
      <c r="T20963" s="136"/>
      <c r="W20963" s="136"/>
      <c r="Z20963" s="136"/>
      <c r="AC20963" s="136"/>
    </row>
    <row r="20964" spans="2:29">
      <c r="B20964" s="136"/>
      <c r="E20964" s="136"/>
      <c r="H20964" s="136"/>
      <c r="K20964" s="136"/>
      <c r="O20964" s="136"/>
      <c r="T20964" s="136"/>
      <c r="W20964" s="136"/>
      <c r="Z20964" s="136"/>
      <c r="AC20964" s="136"/>
    </row>
    <row r="20965" spans="2:29">
      <c r="B20965" s="136"/>
      <c r="E20965" s="136"/>
      <c r="H20965" s="136"/>
      <c r="K20965" s="136"/>
      <c r="O20965" s="136"/>
      <c r="T20965" s="136"/>
      <c r="W20965" s="136"/>
      <c r="Z20965" s="136"/>
      <c r="AC20965" s="136"/>
    </row>
    <row r="20966" spans="2:29">
      <c r="B20966" s="136"/>
      <c r="E20966" s="136"/>
      <c r="H20966" s="136"/>
      <c r="K20966" s="136"/>
      <c r="O20966" s="136"/>
      <c r="T20966" s="136"/>
      <c r="W20966" s="136"/>
      <c r="Z20966" s="136"/>
      <c r="AC20966" s="136"/>
    </row>
    <row r="20967" spans="2:29">
      <c r="B20967" s="136"/>
      <c r="E20967" s="136"/>
      <c r="H20967" s="136"/>
      <c r="K20967" s="136"/>
      <c r="O20967" s="136"/>
      <c r="T20967" s="136"/>
      <c r="W20967" s="136"/>
      <c r="Z20967" s="136"/>
      <c r="AC20967" s="136"/>
    </row>
    <row r="20968" spans="2:29">
      <c r="B20968" s="136"/>
      <c r="E20968" s="136"/>
      <c r="H20968" s="136"/>
      <c r="K20968" s="136"/>
      <c r="O20968" s="136"/>
      <c r="T20968" s="136"/>
      <c r="W20968" s="136"/>
      <c r="Z20968" s="136"/>
      <c r="AC20968" s="136"/>
    </row>
    <row r="20969" spans="2:29">
      <c r="B20969" s="136"/>
      <c r="E20969" s="136"/>
      <c r="H20969" s="136"/>
      <c r="K20969" s="136"/>
      <c r="O20969" s="136"/>
      <c r="T20969" s="136"/>
      <c r="W20969" s="136"/>
      <c r="Z20969" s="136"/>
      <c r="AC20969" s="136"/>
    </row>
    <row r="20970" spans="2:29">
      <c r="B20970" s="136"/>
      <c r="E20970" s="136"/>
      <c r="H20970" s="136"/>
      <c r="K20970" s="136"/>
      <c r="O20970" s="136"/>
      <c r="T20970" s="136"/>
      <c r="W20970" s="136"/>
      <c r="Z20970" s="136"/>
      <c r="AC20970" s="136"/>
    </row>
    <row r="20971" spans="2:29">
      <c r="B20971" s="136"/>
      <c r="E20971" s="136"/>
      <c r="H20971" s="136"/>
      <c r="K20971" s="136"/>
      <c r="O20971" s="136"/>
      <c r="T20971" s="136"/>
      <c r="W20971" s="136"/>
      <c r="Z20971" s="136"/>
      <c r="AC20971" s="136"/>
    </row>
    <row r="20972" spans="2:29">
      <c r="B20972" s="136"/>
      <c r="E20972" s="136"/>
      <c r="H20972" s="136"/>
      <c r="K20972" s="136"/>
      <c r="O20972" s="136"/>
      <c r="T20972" s="136"/>
      <c r="W20972" s="136"/>
      <c r="Z20972" s="136"/>
      <c r="AC20972" s="136"/>
    </row>
    <row r="20973" spans="2:29">
      <c r="B20973" s="136"/>
      <c r="E20973" s="136"/>
      <c r="H20973" s="136"/>
      <c r="K20973" s="136"/>
      <c r="O20973" s="136"/>
      <c r="T20973" s="136"/>
      <c r="W20973" s="136"/>
      <c r="Z20973" s="136"/>
      <c r="AC20973" s="136"/>
    </row>
    <row r="20974" spans="2:29">
      <c r="B20974" s="136"/>
      <c r="E20974" s="136"/>
      <c r="H20974" s="136"/>
      <c r="K20974" s="136"/>
      <c r="O20974" s="136"/>
      <c r="T20974" s="136"/>
      <c r="W20974" s="136"/>
      <c r="Z20974" s="136"/>
      <c r="AC20974" s="136"/>
    </row>
    <row r="20975" spans="2:29">
      <c r="B20975" s="136"/>
      <c r="E20975" s="136"/>
      <c r="H20975" s="136"/>
      <c r="K20975" s="136"/>
      <c r="O20975" s="136"/>
      <c r="T20975" s="136"/>
      <c r="W20975" s="136"/>
      <c r="Z20975" s="136"/>
      <c r="AC20975" s="136"/>
    </row>
    <row r="20976" spans="2:29">
      <c r="B20976" s="136"/>
      <c r="E20976" s="136"/>
      <c r="H20976" s="136"/>
      <c r="K20976" s="136"/>
      <c r="O20976" s="136"/>
      <c r="T20976" s="136"/>
      <c r="W20976" s="136"/>
      <c r="Z20976" s="136"/>
      <c r="AC20976" s="136"/>
    </row>
    <row r="20977" spans="2:29">
      <c r="B20977" s="136"/>
      <c r="E20977" s="136"/>
      <c r="H20977" s="136"/>
      <c r="K20977" s="136"/>
      <c r="O20977" s="136"/>
      <c r="T20977" s="136"/>
      <c r="W20977" s="136"/>
      <c r="Z20977" s="136"/>
      <c r="AC20977" s="136"/>
    </row>
    <row r="20978" spans="2:29">
      <c r="B20978" s="136"/>
      <c r="E20978" s="136"/>
      <c r="H20978" s="136"/>
      <c r="K20978" s="136"/>
      <c r="O20978" s="136"/>
      <c r="T20978" s="136"/>
      <c r="W20978" s="136"/>
      <c r="Z20978" s="136"/>
      <c r="AC20978" s="136"/>
    </row>
    <row r="20979" spans="2:29">
      <c r="B20979" s="136"/>
      <c r="E20979" s="136"/>
      <c r="H20979" s="136"/>
      <c r="K20979" s="136"/>
      <c r="O20979" s="136"/>
      <c r="T20979" s="136"/>
      <c r="W20979" s="136"/>
      <c r="Z20979" s="136"/>
      <c r="AC20979" s="136"/>
    </row>
    <row r="20980" spans="2:29">
      <c r="B20980" s="136"/>
      <c r="E20980" s="136"/>
      <c r="H20980" s="136"/>
      <c r="K20980" s="136"/>
      <c r="O20980" s="136"/>
      <c r="T20980" s="136"/>
      <c r="W20980" s="136"/>
      <c r="Z20980" s="136"/>
      <c r="AC20980" s="136"/>
    </row>
    <row r="20981" spans="2:29">
      <c r="B20981" s="136"/>
      <c r="E20981" s="136"/>
      <c r="H20981" s="136"/>
      <c r="K20981" s="136"/>
      <c r="O20981" s="136"/>
      <c r="T20981" s="136"/>
      <c r="W20981" s="136"/>
      <c r="Z20981" s="136"/>
      <c r="AC20981" s="136"/>
    </row>
    <row r="20982" spans="2:29">
      <c r="B20982" s="136"/>
      <c r="E20982" s="136"/>
      <c r="H20982" s="136"/>
      <c r="K20982" s="136"/>
      <c r="O20982" s="136"/>
      <c r="T20982" s="136"/>
      <c r="W20982" s="136"/>
      <c r="Z20982" s="136"/>
      <c r="AC20982" s="136"/>
    </row>
    <row r="20983" spans="2:29">
      <c r="B20983" s="136"/>
      <c r="E20983" s="136"/>
      <c r="H20983" s="136"/>
      <c r="K20983" s="136"/>
      <c r="O20983" s="136"/>
      <c r="T20983" s="136"/>
      <c r="W20983" s="136"/>
      <c r="Z20983" s="136"/>
      <c r="AC20983" s="136"/>
    </row>
    <row r="20984" spans="2:29">
      <c r="B20984" s="136"/>
      <c r="E20984" s="136"/>
      <c r="H20984" s="136"/>
      <c r="K20984" s="136"/>
      <c r="O20984" s="136"/>
      <c r="T20984" s="136"/>
      <c r="W20984" s="136"/>
      <c r="Z20984" s="136"/>
      <c r="AC20984" s="136"/>
    </row>
    <row r="20985" spans="2:29">
      <c r="B20985" s="136"/>
      <c r="E20985" s="136"/>
      <c r="H20985" s="136"/>
      <c r="K20985" s="136"/>
      <c r="O20985" s="136"/>
      <c r="T20985" s="136"/>
      <c r="W20985" s="136"/>
      <c r="Z20985" s="136"/>
      <c r="AC20985" s="136"/>
    </row>
    <row r="20986" spans="2:29">
      <c r="B20986" s="136"/>
      <c r="E20986" s="136"/>
      <c r="H20986" s="136"/>
      <c r="K20986" s="136"/>
      <c r="O20986" s="136"/>
      <c r="T20986" s="136"/>
      <c r="W20986" s="136"/>
      <c r="Z20986" s="136"/>
      <c r="AC20986" s="136"/>
    </row>
    <row r="20987" spans="2:29">
      <c r="B20987" s="136"/>
      <c r="E20987" s="136"/>
      <c r="H20987" s="136"/>
      <c r="K20987" s="136"/>
      <c r="O20987" s="136"/>
      <c r="T20987" s="136"/>
      <c r="W20987" s="136"/>
      <c r="Z20987" s="136"/>
      <c r="AC20987" s="136"/>
    </row>
    <row r="20988" spans="2:29">
      <c r="B20988" s="136"/>
      <c r="E20988" s="136"/>
      <c r="H20988" s="136"/>
      <c r="K20988" s="136"/>
      <c r="O20988" s="136"/>
      <c r="T20988" s="136"/>
      <c r="W20988" s="136"/>
      <c r="Z20988" s="136"/>
      <c r="AC20988" s="136"/>
    </row>
    <row r="20989" spans="2:29">
      <c r="B20989" s="136"/>
      <c r="E20989" s="136"/>
      <c r="H20989" s="136"/>
      <c r="K20989" s="136"/>
      <c r="O20989" s="136"/>
      <c r="T20989" s="136"/>
      <c r="W20989" s="136"/>
      <c r="Z20989" s="136"/>
      <c r="AC20989" s="136"/>
    </row>
    <row r="20990" spans="2:29">
      <c r="B20990" s="136"/>
      <c r="E20990" s="136"/>
      <c r="H20990" s="136"/>
      <c r="K20990" s="136"/>
      <c r="O20990" s="136"/>
      <c r="T20990" s="136"/>
      <c r="W20990" s="136"/>
      <c r="Z20990" s="136"/>
      <c r="AC20990" s="136"/>
    </row>
    <row r="20991" spans="2:29">
      <c r="B20991" s="136"/>
      <c r="E20991" s="136"/>
      <c r="H20991" s="136"/>
      <c r="K20991" s="136"/>
      <c r="O20991" s="136"/>
      <c r="T20991" s="136"/>
      <c r="W20991" s="136"/>
      <c r="Z20991" s="136"/>
      <c r="AC20991" s="136"/>
    </row>
    <row r="20992" spans="2:29">
      <c r="B20992" s="136"/>
      <c r="E20992" s="136"/>
      <c r="H20992" s="136"/>
      <c r="K20992" s="136"/>
      <c r="O20992" s="136"/>
      <c r="T20992" s="136"/>
      <c r="W20992" s="136"/>
      <c r="Z20992" s="136"/>
      <c r="AC20992" s="136"/>
    </row>
    <row r="20993" spans="2:29">
      <c r="B20993" s="136"/>
      <c r="E20993" s="136"/>
      <c r="H20993" s="136"/>
      <c r="K20993" s="136"/>
      <c r="O20993" s="136"/>
      <c r="T20993" s="136"/>
      <c r="W20993" s="136"/>
      <c r="Z20993" s="136"/>
      <c r="AC20993" s="136"/>
    </row>
    <row r="20994" spans="2:29">
      <c r="B20994" s="136"/>
      <c r="E20994" s="136"/>
      <c r="H20994" s="136"/>
      <c r="K20994" s="136"/>
      <c r="O20994" s="136"/>
      <c r="T20994" s="136"/>
      <c r="W20994" s="136"/>
      <c r="Z20994" s="136"/>
      <c r="AC20994" s="136"/>
    </row>
    <row r="20995" spans="2:29">
      <c r="B20995" s="136"/>
      <c r="E20995" s="136"/>
      <c r="H20995" s="136"/>
      <c r="K20995" s="136"/>
      <c r="O20995" s="136"/>
      <c r="T20995" s="136"/>
      <c r="W20995" s="136"/>
      <c r="Z20995" s="136"/>
      <c r="AC20995" s="136"/>
    </row>
    <row r="20996" spans="2:29">
      <c r="B20996" s="136"/>
      <c r="E20996" s="136"/>
      <c r="H20996" s="136"/>
      <c r="K20996" s="136"/>
      <c r="O20996" s="136"/>
      <c r="T20996" s="136"/>
      <c r="W20996" s="136"/>
      <c r="Z20996" s="136"/>
      <c r="AC20996" s="136"/>
    </row>
    <row r="20997" spans="2:29">
      <c r="B20997" s="136"/>
      <c r="E20997" s="136"/>
      <c r="H20997" s="136"/>
      <c r="K20997" s="136"/>
      <c r="O20997" s="136"/>
      <c r="T20997" s="136"/>
      <c r="W20997" s="136"/>
      <c r="Z20997" s="136"/>
      <c r="AC20997" s="136"/>
    </row>
    <row r="20998" spans="2:29">
      <c r="B20998" s="136"/>
      <c r="E20998" s="136"/>
      <c r="H20998" s="136"/>
      <c r="K20998" s="136"/>
      <c r="O20998" s="136"/>
      <c r="T20998" s="136"/>
      <c r="W20998" s="136"/>
      <c r="Z20998" s="136"/>
      <c r="AC20998" s="136"/>
    </row>
    <row r="20999" spans="2:29">
      <c r="B20999" s="136"/>
      <c r="E20999" s="136"/>
      <c r="H20999" s="136"/>
      <c r="K20999" s="136"/>
      <c r="O20999" s="136"/>
      <c r="T20999" s="136"/>
      <c r="W20999" s="136"/>
      <c r="Z20999" s="136"/>
      <c r="AC20999" s="136"/>
    </row>
    <row r="21000" spans="2:29">
      <c r="B21000" s="136"/>
      <c r="E21000" s="136"/>
      <c r="H21000" s="136"/>
      <c r="K21000" s="136"/>
      <c r="O21000" s="136"/>
      <c r="T21000" s="136"/>
      <c r="W21000" s="136"/>
      <c r="Z21000" s="136"/>
      <c r="AC21000" s="136"/>
    </row>
    <row r="21001" spans="2:29">
      <c r="B21001" s="136"/>
      <c r="E21001" s="136"/>
      <c r="H21001" s="136"/>
      <c r="K21001" s="136"/>
      <c r="O21001" s="136"/>
      <c r="T21001" s="136"/>
      <c r="W21001" s="136"/>
      <c r="Z21001" s="136"/>
      <c r="AC21001" s="136"/>
    </row>
    <row r="21002" spans="2:29">
      <c r="B21002" s="136"/>
      <c r="E21002" s="136"/>
      <c r="H21002" s="136"/>
      <c r="K21002" s="136"/>
      <c r="O21002" s="136"/>
      <c r="T21002" s="136"/>
      <c r="W21002" s="136"/>
      <c r="Z21002" s="136"/>
      <c r="AC21002" s="136"/>
    </row>
    <row r="21003" spans="2:29">
      <c r="B21003" s="136"/>
      <c r="E21003" s="136"/>
      <c r="H21003" s="136"/>
      <c r="K21003" s="136"/>
      <c r="O21003" s="136"/>
      <c r="T21003" s="136"/>
      <c r="W21003" s="136"/>
      <c r="Z21003" s="136"/>
      <c r="AC21003" s="136"/>
    </row>
    <row r="21004" spans="2:29">
      <c r="B21004" s="136"/>
      <c r="E21004" s="136"/>
      <c r="H21004" s="136"/>
      <c r="K21004" s="136"/>
      <c r="O21004" s="136"/>
      <c r="T21004" s="136"/>
      <c r="W21004" s="136"/>
      <c r="Z21004" s="136"/>
      <c r="AC21004" s="136"/>
    </row>
    <row r="21005" spans="2:29">
      <c r="B21005" s="136"/>
      <c r="E21005" s="136"/>
      <c r="H21005" s="136"/>
      <c r="K21005" s="136"/>
      <c r="O21005" s="136"/>
      <c r="T21005" s="136"/>
      <c r="W21005" s="136"/>
      <c r="Z21005" s="136"/>
      <c r="AC21005" s="136"/>
    </row>
    <row r="21006" spans="2:29">
      <c r="B21006" s="136"/>
      <c r="E21006" s="136"/>
      <c r="H21006" s="136"/>
      <c r="K21006" s="136"/>
      <c r="O21006" s="136"/>
      <c r="T21006" s="136"/>
      <c r="W21006" s="136"/>
      <c r="Z21006" s="136"/>
      <c r="AC21006" s="136"/>
    </row>
    <row r="21007" spans="2:29">
      <c r="B21007" s="136"/>
      <c r="E21007" s="136"/>
      <c r="H21007" s="136"/>
      <c r="K21007" s="136"/>
      <c r="O21007" s="136"/>
      <c r="T21007" s="136"/>
      <c r="W21007" s="136"/>
      <c r="Z21007" s="136"/>
      <c r="AC21007" s="136"/>
    </row>
    <row r="21008" spans="2:29">
      <c r="B21008" s="136"/>
      <c r="E21008" s="136"/>
      <c r="H21008" s="136"/>
      <c r="K21008" s="136"/>
      <c r="O21008" s="136"/>
      <c r="T21008" s="136"/>
      <c r="W21008" s="136"/>
      <c r="Z21008" s="136"/>
      <c r="AC21008" s="136"/>
    </row>
    <row r="21009" spans="2:29">
      <c r="B21009" s="136"/>
      <c r="E21009" s="136"/>
      <c r="H21009" s="136"/>
      <c r="K21009" s="136"/>
      <c r="O21009" s="136"/>
      <c r="T21009" s="136"/>
      <c r="W21009" s="136"/>
      <c r="Z21009" s="136"/>
      <c r="AC21009" s="136"/>
    </row>
    <row r="21010" spans="2:29">
      <c r="B21010" s="136"/>
      <c r="E21010" s="136"/>
      <c r="H21010" s="136"/>
      <c r="K21010" s="136"/>
      <c r="O21010" s="136"/>
      <c r="T21010" s="136"/>
      <c r="W21010" s="136"/>
      <c r="Z21010" s="136"/>
      <c r="AC21010" s="136"/>
    </row>
    <row r="21011" spans="2:29">
      <c r="B21011" s="136"/>
      <c r="E21011" s="136"/>
      <c r="H21011" s="136"/>
      <c r="K21011" s="136"/>
      <c r="O21011" s="136"/>
      <c r="T21011" s="136"/>
      <c r="W21011" s="136"/>
      <c r="Z21011" s="136"/>
      <c r="AC21011" s="136"/>
    </row>
    <row r="21012" spans="2:29">
      <c r="B21012" s="136"/>
      <c r="E21012" s="136"/>
      <c r="H21012" s="136"/>
      <c r="K21012" s="136"/>
      <c r="O21012" s="136"/>
      <c r="T21012" s="136"/>
      <c r="W21012" s="136"/>
      <c r="Z21012" s="136"/>
      <c r="AC21012" s="136"/>
    </row>
    <row r="21013" spans="2:29">
      <c r="B21013" s="136"/>
      <c r="E21013" s="136"/>
      <c r="H21013" s="136"/>
      <c r="K21013" s="136"/>
      <c r="O21013" s="136"/>
      <c r="T21013" s="136"/>
      <c r="W21013" s="136"/>
      <c r="Z21013" s="136"/>
      <c r="AC21013" s="136"/>
    </row>
    <row r="21014" spans="2:29">
      <c r="B21014" s="136"/>
      <c r="E21014" s="136"/>
      <c r="H21014" s="136"/>
      <c r="K21014" s="136"/>
      <c r="O21014" s="136"/>
      <c r="T21014" s="136"/>
      <c r="W21014" s="136"/>
      <c r="Z21014" s="136"/>
      <c r="AC21014" s="136"/>
    </row>
    <row r="21015" spans="2:29">
      <c r="B21015" s="136"/>
      <c r="E21015" s="136"/>
      <c r="H21015" s="136"/>
      <c r="K21015" s="136"/>
      <c r="O21015" s="136"/>
      <c r="T21015" s="136"/>
      <c r="W21015" s="136"/>
      <c r="Z21015" s="136"/>
      <c r="AC21015" s="136"/>
    </row>
    <row r="21016" spans="2:29">
      <c r="B21016" s="136"/>
      <c r="E21016" s="136"/>
      <c r="H21016" s="136"/>
      <c r="K21016" s="136"/>
      <c r="O21016" s="136"/>
      <c r="T21016" s="136"/>
      <c r="W21016" s="136"/>
      <c r="Z21016" s="136"/>
      <c r="AC21016" s="136"/>
    </row>
    <row r="21017" spans="2:29">
      <c r="B21017" s="136"/>
      <c r="E21017" s="136"/>
      <c r="H21017" s="136"/>
      <c r="K21017" s="136"/>
      <c r="O21017" s="136"/>
      <c r="T21017" s="136"/>
      <c r="W21017" s="136"/>
      <c r="Z21017" s="136"/>
      <c r="AC21017" s="136"/>
    </row>
    <row r="21018" spans="2:29">
      <c r="B21018" s="136"/>
      <c r="E21018" s="136"/>
      <c r="H21018" s="136"/>
      <c r="K21018" s="136"/>
      <c r="O21018" s="136"/>
      <c r="T21018" s="136"/>
      <c r="W21018" s="136"/>
      <c r="Z21018" s="136"/>
      <c r="AC21018" s="136"/>
    </row>
    <row r="21019" spans="2:29">
      <c r="B21019" s="136"/>
      <c r="E21019" s="136"/>
      <c r="H21019" s="136"/>
      <c r="K21019" s="136"/>
      <c r="O21019" s="136"/>
      <c r="T21019" s="136"/>
      <c r="W21019" s="136"/>
      <c r="Z21019" s="136"/>
      <c r="AC21019" s="136"/>
    </row>
    <row r="21020" spans="2:29">
      <c r="B21020" s="136"/>
      <c r="E21020" s="136"/>
      <c r="H21020" s="136"/>
      <c r="K21020" s="136"/>
      <c r="O21020" s="136"/>
      <c r="T21020" s="136"/>
      <c r="W21020" s="136"/>
      <c r="Z21020" s="136"/>
      <c r="AC21020" s="136"/>
    </row>
    <row r="21021" spans="2:29">
      <c r="B21021" s="136"/>
      <c r="E21021" s="136"/>
      <c r="H21021" s="136"/>
      <c r="K21021" s="136"/>
      <c r="O21021" s="136"/>
      <c r="T21021" s="136"/>
      <c r="W21021" s="136"/>
      <c r="Z21021" s="136"/>
      <c r="AC21021" s="136"/>
    </row>
    <row r="21022" spans="2:29">
      <c r="B21022" s="136"/>
      <c r="E21022" s="136"/>
      <c r="H21022" s="136"/>
      <c r="K21022" s="136"/>
      <c r="O21022" s="136"/>
      <c r="T21022" s="136"/>
      <c r="W21022" s="136"/>
      <c r="Z21022" s="136"/>
      <c r="AC21022" s="136"/>
    </row>
    <row r="21023" spans="2:29">
      <c r="B21023" s="136"/>
      <c r="E21023" s="136"/>
      <c r="H21023" s="136"/>
      <c r="K21023" s="136"/>
      <c r="O21023" s="136"/>
      <c r="T21023" s="136"/>
      <c r="W21023" s="136"/>
      <c r="Z21023" s="136"/>
      <c r="AC21023" s="136"/>
    </row>
    <row r="21024" spans="2:29">
      <c r="B21024" s="136"/>
      <c r="E21024" s="136"/>
      <c r="H21024" s="136"/>
      <c r="K21024" s="136"/>
      <c r="O21024" s="136"/>
      <c r="T21024" s="136"/>
      <c r="W21024" s="136"/>
      <c r="Z21024" s="136"/>
      <c r="AC21024" s="136"/>
    </row>
    <row r="21025" spans="2:29">
      <c r="B21025" s="136"/>
      <c r="E21025" s="136"/>
      <c r="H21025" s="136"/>
      <c r="K21025" s="136"/>
      <c r="O21025" s="136"/>
      <c r="T21025" s="136"/>
      <c r="W21025" s="136"/>
      <c r="Z21025" s="136"/>
      <c r="AC21025" s="136"/>
    </row>
    <row r="21026" spans="2:29">
      <c r="B21026" s="136"/>
      <c r="E21026" s="136"/>
      <c r="H21026" s="136"/>
      <c r="K21026" s="136"/>
      <c r="O21026" s="136"/>
      <c r="T21026" s="136"/>
      <c r="W21026" s="136"/>
      <c r="Z21026" s="136"/>
      <c r="AC21026" s="136"/>
    </row>
    <row r="21027" spans="2:29">
      <c r="B21027" s="136"/>
      <c r="E21027" s="136"/>
      <c r="H21027" s="136"/>
      <c r="K21027" s="136"/>
      <c r="O21027" s="136"/>
      <c r="T21027" s="136"/>
      <c r="W21027" s="136"/>
      <c r="Z21027" s="136"/>
      <c r="AC21027" s="136"/>
    </row>
    <row r="21028" spans="2:29">
      <c r="B21028" s="136"/>
      <c r="E21028" s="136"/>
      <c r="H21028" s="136"/>
      <c r="K21028" s="136"/>
      <c r="O21028" s="136"/>
      <c r="T21028" s="136"/>
      <c r="W21028" s="136"/>
      <c r="Z21028" s="136"/>
      <c r="AC21028" s="136"/>
    </row>
    <row r="21029" spans="2:29">
      <c r="B21029" s="136"/>
      <c r="E21029" s="136"/>
      <c r="H21029" s="136"/>
      <c r="K21029" s="136"/>
      <c r="O21029" s="136"/>
      <c r="T21029" s="136"/>
      <c r="W21029" s="136"/>
      <c r="Z21029" s="136"/>
      <c r="AC21029" s="136"/>
    </row>
    <row r="21030" spans="2:29">
      <c r="B21030" s="136"/>
      <c r="E21030" s="136"/>
      <c r="H21030" s="136"/>
      <c r="K21030" s="136"/>
      <c r="O21030" s="136"/>
      <c r="T21030" s="136"/>
      <c r="W21030" s="136"/>
      <c r="Z21030" s="136"/>
      <c r="AC21030" s="136"/>
    </row>
    <row r="21031" spans="2:29">
      <c r="B21031" s="136"/>
      <c r="E21031" s="136"/>
      <c r="H21031" s="136"/>
      <c r="K21031" s="136"/>
      <c r="O21031" s="136"/>
      <c r="T21031" s="136"/>
      <c r="W21031" s="136"/>
      <c r="Z21031" s="136"/>
      <c r="AC21031" s="136"/>
    </row>
    <row r="21032" spans="2:29">
      <c r="B21032" s="136"/>
      <c r="E21032" s="136"/>
      <c r="H21032" s="136"/>
      <c r="K21032" s="136"/>
      <c r="O21032" s="136"/>
      <c r="T21032" s="136"/>
      <c r="W21032" s="136"/>
      <c r="Z21032" s="136"/>
      <c r="AC21032" s="136"/>
    </row>
    <row r="21033" spans="2:29">
      <c r="B21033" s="136"/>
      <c r="E21033" s="136"/>
      <c r="H21033" s="136"/>
      <c r="K21033" s="136"/>
      <c r="O21033" s="136"/>
      <c r="T21033" s="136"/>
      <c r="W21033" s="136"/>
      <c r="Z21033" s="136"/>
      <c r="AC21033" s="136"/>
    </row>
    <row r="21034" spans="2:29">
      <c r="B21034" s="136"/>
      <c r="E21034" s="136"/>
      <c r="H21034" s="136"/>
      <c r="K21034" s="136"/>
      <c r="O21034" s="136"/>
      <c r="T21034" s="136"/>
      <c r="W21034" s="136"/>
      <c r="Z21034" s="136"/>
      <c r="AC21034" s="136"/>
    </row>
    <row r="21035" spans="2:29">
      <c r="B21035" s="136"/>
      <c r="E21035" s="136"/>
      <c r="H21035" s="136"/>
      <c r="K21035" s="136"/>
      <c r="O21035" s="136"/>
      <c r="T21035" s="136"/>
      <c r="W21035" s="136"/>
      <c r="Z21035" s="136"/>
      <c r="AC21035" s="136"/>
    </row>
    <row r="21036" spans="2:29">
      <c r="B21036" s="136"/>
      <c r="E21036" s="136"/>
      <c r="H21036" s="136"/>
      <c r="K21036" s="136"/>
      <c r="O21036" s="136"/>
      <c r="T21036" s="136"/>
      <c r="W21036" s="136"/>
      <c r="Z21036" s="136"/>
      <c r="AC21036" s="136"/>
    </row>
    <row r="21037" spans="2:29">
      <c r="B21037" s="136"/>
      <c r="E21037" s="136"/>
      <c r="H21037" s="136"/>
      <c r="K21037" s="136"/>
      <c r="O21037" s="136"/>
      <c r="T21037" s="136"/>
      <c r="W21037" s="136"/>
      <c r="Z21037" s="136"/>
      <c r="AC21037" s="136"/>
    </row>
    <row r="21038" spans="2:29">
      <c r="B21038" s="136"/>
      <c r="E21038" s="136"/>
      <c r="H21038" s="136"/>
      <c r="K21038" s="136"/>
      <c r="O21038" s="136"/>
      <c r="T21038" s="136"/>
      <c r="W21038" s="136"/>
      <c r="Z21038" s="136"/>
      <c r="AC21038" s="136"/>
    </row>
    <row r="21039" spans="2:29">
      <c r="B21039" s="136"/>
      <c r="E21039" s="136"/>
      <c r="H21039" s="136"/>
      <c r="K21039" s="136"/>
      <c r="O21039" s="136"/>
      <c r="T21039" s="136"/>
      <c r="W21039" s="136"/>
      <c r="Z21039" s="136"/>
      <c r="AC21039" s="136"/>
    </row>
    <row r="21040" spans="2:29">
      <c r="B21040" s="136"/>
      <c r="E21040" s="136"/>
      <c r="H21040" s="136"/>
      <c r="K21040" s="136"/>
      <c r="O21040" s="136"/>
      <c r="T21040" s="136"/>
      <c r="W21040" s="136"/>
      <c r="Z21040" s="136"/>
      <c r="AC21040" s="136"/>
    </row>
    <row r="21041" spans="2:29">
      <c r="B21041" s="136"/>
      <c r="E21041" s="136"/>
      <c r="H21041" s="136"/>
      <c r="K21041" s="136"/>
      <c r="O21041" s="136"/>
      <c r="T21041" s="136"/>
      <c r="W21041" s="136"/>
      <c r="Z21041" s="136"/>
      <c r="AC21041" s="136"/>
    </row>
    <row r="21042" spans="2:29">
      <c r="B21042" s="136"/>
      <c r="E21042" s="136"/>
      <c r="H21042" s="136"/>
      <c r="K21042" s="136"/>
      <c r="O21042" s="136"/>
      <c r="T21042" s="136"/>
      <c r="W21042" s="136"/>
      <c r="Z21042" s="136"/>
      <c r="AC21042" s="136"/>
    </row>
    <row r="21043" spans="2:29">
      <c r="B21043" s="136"/>
      <c r="E21043" s="136"/>
      <c r="H21043" s="136"/>
      <c r="K21043" s="136"/>
      <c r="O21043" s="136"/>
      <c r="T21043" s="136"/>
      <c r="W21043" s="136"/>
      <c r="Z21043" s="136"/>
      <c r="AC21043" s="136"/>
    </row>
    <row r="21044" spans="2:29">
      <c r="B21044" s="136"/>
      <c r="E21044" s="136"/>
      <c r="H21044" s="136"/>
      <c r="K21044" s="136"/>
      <c r="O21044" s="136"/>
      <c r="T21044" s="136"/>
      <c r="W21044" s="136"/>
      <c r="Z21044" s="136"/>
      <c r="AC21044" s="136"/>
    </row>
    <row r="21045" spans="2:29">
      <c r="B21045" s="136"/>
      <c r="E21045" s="136"/>
      <c r="H21045" s="136"/>
      <c r="K21045" s="136"/>
      <c r="O21045" s="136"/>
      <c r="T21045" s="136"/>
      <c r="W21045" s="136"/>
      <c r="Z21045" s="136"/>
      <c r="AC21045" s="136"/>
    </row>
    <row r="21046" spans="2:29">
      <c r="B21046" s="136"/>
      <c r="E21046" s="136"/>
      <c r="H21046" s="136"/>
      <c r="K21046" s="136"/>
      <c r="O21046" s="136"/>
      <c r="T21046" s="136"/>
      <c r="W21046" s="136"/>
      <c r="Z21046" s="136"/>
      <c r="AC21046" s="136"/>
    </row>
    <row r="21047" spans="2:29">
      <c r="B21047" s="136"/>
      <c r="E21047" s="136"/>
      <c r="H21047" s="136"/>
      <c r="K21047" s="136"/>
      <c r="O21047" s="136"/>
      <c r="T21047" s="136"/>
      <c r="W21047" s="136"/>
      <c r="Z21047" s="136"/>
      <c r="AC21047" s="136"/>
    </row>
    <row r="21048" spans="2:29">
      <c r="B21048" s="136"/>
      <c r="E21048" s="136"/>
      <c r="H21048" s="136"/>
      <c r="K21048" s="136"/>
      <c r="O21048" s="136"/>
      <c r="T21048" s="136"/>
      <c r="W21048" s="136"/>
      <c r="Z21048" s="136"/>
      <c r="AC21048" s="136"/>
    </row>
    <row r="21049" spans="2:29">
      <c r="B21049" s="136"/>
      <c r="E21049" s="136"/>
      <c r="H21049" s="136"/>
      <c r="K21049" s="136"/>
      <c r="O21049" s="136"/>
      <c r="T21049" s="136"/>
      <c r="W21049" s="136"/>
      <c r="Z21049" s="136"/>
      <c r="AC21049" s="136"/>
    </row>
    <row r="21050" spans="2:29">
      <c r="B21050" s="136"/>
      <c r="E21050" s="136"/>
      <c r="H21050" s="136"/>
      <c r="K21050" s="136"/>
      <c r="O21050" s="136"/>
      <c r="T21050" s="136"/>
      <c r="W21050" s="136"/>
      <c r="Z21050" s="136"/>
      <c r="AC21050" s="136"/>
    </row>
    <row r="21051" spans="2:29">
      <c r="B21051" s="136"/>
      <c r="E21051" s="136"/>
      <c r="H21051" s="136"/>
      <c r="K21051" s="136"/>
      <c r="O21051" s="136"/>
      <c r="T21051" s="136"/>
      <c r="W21051" s="136"/>
      <c r="Z21051" s="136"/>
      <c r="AC21051" s="136"/>
    </row>
    <row r="21052" spans="2:29">
      <c r="B21052" s="136"/>
      <c r="E21052" s="136"/>
      <c r="H21052" s="136"/>
      <c r="K21052" s="136"/>
      <c r="O21052" s="136"/>
      <c r="T21052" s="136"/>
      <c r="W21052" s="136"/>
      <c r="Z21052" s="136"/>
      <c r="AC21052" s="136"/>
    </row>
    <row r="21053" spans="2:29">
      <c r="B21053" s="136"/>
      <c r="E21053" s="136"/>
      <c r="H21053" s="136"/>
      <c r="K21053" s="136"/>
      <c r="O21053" s="136"/>
      <c r="T21053" s="136"/>
      <c r="W21053" s="136"/>
      <c r="Z21053" s="136"/>
      <c r="AC21053" s="136"/>
    </row>
    <row r="21054" spans="2:29">
      <c r="B21054" s="136"/>
      <c r="E21054" s="136"/>
      <c r="H21054" s="136"/>
      <c r="K21054" s="136"/>
      <c r="O21054" s="136"/>
      <c r="T21054" s="136"/>
      <c r="W21054" s="136"/>
      <c r="Z21054" s="136"/>
      <c r="AC21054" s="136"/>
    </row>
    <row r="21055" spans="2:29">
      <c r="B21055" s="136"/>
      <c r="E21055" s="136"/>
      <c r="H21055" s="136"/>
      <c r="K21055" s="136"/>
      <c r="O21055" s="136"/>
      <c r="T21055" s="136"/>
      <c r="W21055" s="136"/>
      <c r="Z21055" s="136"/>
      <c r="AC21055" s="136"/>
    </row>
    <row r="21056" spans="2:29">
      <c r="B21056" s="136"/>
      <c r="E21056" s="136"/>
      <c r="H21056" s="136"/>
      <c r="K21056" s="136"/>
      <c r="O21056" s="136"/>
      <c r="T21056" s="136"/>
      <c r="W21056" s="136"/>
      <c r="Z21056" s="136"/>
      <c r="AC21056" s="136"/>
    </row>
    <row r="21057" spans="2:29">
      <c r="B21057" s="136"/>
      <c r="E21057" s="136"/>
      <c r="H21057" s="136"/>
      <c r="K21057" s="136"/>
      <c r="O21057" s="136"/>
      <c r="T21057" s="136"/>
      <c r="W21057" s="136"/>
      <c r="Z21057" s="136"/>
      <c r="AC21057" s="136"/>
    </row>
    <row r="21058" spans="2:29">
      <c r="B21058" s="136"/>
      <c r="E21058" s="136"/>
      <c r="H21058" s="136"/>
      <c r="K21058" s="136"/>
      <c r="O21058" s="136"/>
      <c r="T21058" s="136"/>
      <c r="W21058" s="136"/>
      <c r="Z21058" s="136"/>
      <c r="AC21058" s="136"/>
    </row>
    <row r="21059" spans="2:29">
      <c r="B21059" s="136"/>
      <c r="E21059" s="136"/>
      <c r="H21059" s="136"/>
      <c r="K21059" s="136"/>
      <c r="O21059" s="136"/>
      <c r="T21059" s="136"/>
      <c r="W21059" s="136"/>
      <c r="Z21059" s="136"/>
      <c r="AC21059" s="136"/>
    </row>
    <row r="21060" spans="2:29">
      <c r="B21060" s="136"/>
      <c r="E21060" s="136"/>
      <c r="H21060" s="136"/>
      <c r="K21060" s="136"/>
      <c r="O21060" s="136"/>
      <c r="T21060" s="136"/>
      <c r="W21060" s="136"/>
      <c r="Z21060" s="136"/>
      <c r="AC21060" s="136"/>
    </row>
    <row r="21061" spans="2:29">
      <c r="B21061" s="136"/>
      <c r="E21061" s="136"/>
      <c r="H21061" s="136"/>
      <c r="K21061" s="136"/>
      <c r="O21061" s="136"/>
      <c r="T21061" s="136"/>
      <c r="W21061" s="136"/>
      <c r="Z21061" s="136"/>
      <c r="AC21061" s="136"/>
    </row>
    <row r="21062" spans="2:29">
      <c r="B21062" s="136"/>
      <c r="E21062" s="136"/>
      <c r="H21062" s="136"/>
      <c r="K21062" s="136"/>
      <c r="O21062" s="136"/>
      <c r="T21062" s="136"/>
      <c r="W21062" s="136"/>
      <c r="Z21062" s="136"/>
      <c r="AC21062" s="136"/>
    </row>
    <row r="21063" spans="2:29">
      <c r="B21063" s="136"/>
      <c r="E21063" s="136"/>
      <c r="H21063" s="136"/>
      <c r="K21063" s="136"/>
      <c r="O21063" s="136"/>
      <c r="T21063" s="136"/>
      <c r="W21063" s="136"/>
      <c r="Z21063" s="136"/>
      <c r="AC21063" s="136"/>
    </row>
    <row r="21064" spans="2:29">
      <c r="B21064" s="136"/>
      <c r="E21064" s="136"/>
      <c r="H21064" s="136"/>
      <c r="K21064" s="136"/>
      <c r="O21064" s="136"/>
      <c r="T21064" s="136"/>
      <c r="W21064" s="136"/>
      <c r="Z21064" s="136"/>
      <c r="AC21064" s="136"/>
    </row>
    <row r="21065" spans="2:29">
      <c r="B21065" s="136"/>
      <c r="E21065" s="136"/>
      <c r="H21065" s="136"/>
      <c r="K21065" s="136"/>
      <c r="O21065" s="136"/>
      <c r="T21065" s="136"/>
      <c r="W21065" s="136"/>
      <c r="Z21065" s="136"/>
      <c r="AC21065" s="136"/>
    </row>
    <row r="21066" spans="2:29">
      <c r="B21066" s="136"/>
      <c r="E21066" s="136"/>
      <c r="H21066" s="136"/>
      <c r="K21066" s="136"/>
      <c r="O21066" s="136"/>
      <c r="T21066" s="136"/>
      <c r="W21066" s="136"/>
      <c r="Z21066" s="136"/>
      <c r="AC21066" s="136"/>
    </row>
    <row r="21067" spans="2:29">
      <c r="B21067" s="136"/>
      <c r="E21067" s="136"/>
      <c r="H21067" s="136"/>
      <c r="K21067" s="136"/>
      <c r="O21067" s="136"/>
      <c r="T21067" s="136"/>
      <c r="W21067" s="136"/>
      <c r="Z21067" s="136"/>
      <c r="AC21067" s="136"/>
    </row>
    <row r="21068" spans="2:29">
      <c r="B21068" s="136"/>
      <c r="E21068" s="136"/>
      <c r="H21068" s="136"/>
      <c r="K21068" s="136"/>
      <c r="O21068" s="136"/>
      <c r="T21068" s="136"/>
      <c r="W21068" s="136"/>
      <c r="Z21068" s="136"/>
      <c r="AC21068" s="136"/>
    </row>
    <row r="21069" spans="2:29">
      <c r="B21069" s="136"/>
      <c r="E21069" s="136"/>
      <c r="H21069" s="136"/>
      <c r="K21069" s="136"/>
      <c r="O21069" s="136"/>
      <c r="T21069" s="136"/>
      <c r="W21069" s="136"/>
      <c r="Z21069" s="136"/>
      <c r="AC21069" s="136"/>
    </row>
    <row r="21070" spans="2:29">
      <c r="B21070" s="136"/>
      <c r="E21070" s="136"/>
      <c r="H21070" s="136"/>
      <c r="K21070" s="136"/>
      <c r="O21070" s="136"/>
      <c r="T21070" s="136"/>
      <c r="W21070" s="136"/>
      <c r="Z21070" s="136"/>
      <c r="AC21070" s="136"/>
    </row>
    <row r="21071" spans="2:29">
      <c r="B21071" s="136"/>
      <c r="E21071" s="136"/>
      <c r="H21071" s="136"/>
      <c r="K21071" s="136"/>
      <c r="O21071" s="136"/>
      <c r="T21071" s="136"/>
      <c r="W21071" s="136"/>
      <c r="Z21071" s="136"/>
      <c r="AC21071" s="136"/>
    </row>
    <row r="21072" spans="2:29">
      <c r="B21072" s="136"/>
      <c r="E21072" s="136"/>
      <c r="H21072" s="136"/>
      <c r="K21072" s="136"/>
      <c r="O21072" s="136"/>
      <c r="T21072" s="136"/>
      <c r="W21072" s="136"/>
      <c r="Z21072" s="136"/>
      <c r="AC21072" s="136"/>
    </row>
    <row r="21073" spans="2:29">
      <c r="B21073" s="136"/>
      <c r="E21073" s="136"/>
      <c r="H21073" s="136"/>
      <c r="K21073" s="136"/>
      <c r="O21073" s="136"/>
      <c r="T21073" s="136"/>
      <c r="W21073" s="136"/>
      <c r="Z21073" s="136"/>
      <c r="AC21073" s="136"/>
    </row>
    <row r="21074" spans="2:29">
      <c r="B21074" s="136"/>
      <c r="E21074" s="136"/>
      <c r="H21074" s="136"/>
      <c r="K21074" s="136"/>
      <c r="O21074" s="136"/>
      <c r="T21074" s="136"/>
      <c r="W21074" s="136"/>
      <c r="Z21074" s="136"/>
      <c r="AC21074" s="136"/>
    </row>
    <row r="21075" spans="2:29">
      <c r="B21075" s="136"/>
      <c r="E21075" s="136"/>
      <c r="H21075" s="136"/>
      <c r="K21075" s="136"/>
      <c r="O21075" s="136"/>
      <c r="T21075" s="136"/>
      <c r="W21075" s="136"/>
      <c r="Z21075" s="136"/>
      <c r="AC21075" s="136"/>
    </row>
    <row r="21076" spans="2:29">
      <c r="B21076" s="136"/>
      <c r="E21076" s="136"/>
      <c r="H21076" s="136"/>
      <c r="K21076" s="136"/>
      <c r="O21076" s="136"/>
      <c r="T21076" s="136"/>
      <c r="W21076" s="136"/>
      <c r="Z21076" s="136"/>
      <c r="AC21076" s="136"/>
    </row>
    <row r="21077" spans="2:29">
      <c r="B21077" s="136"/>
      <c r="E21077" s="136"/>
      <c r="H21077" s="136"/>
      <c r="K21077" s="136"/>
      <c r="O21077" s="136"/>
      <c r="T21077" s="136"/>
      <c r="W21077" s="136"/>
      <c r="Z21077" s="136"/>
      <c r="AC21077" s="136"/>
    </row>
    <row r="21078" spans="2:29">
      <c r="B21078" s="136"/>
      <c r="E21078" s="136"/>
      <c r="H21078" s="136"/>
      <c r="K21078" s="136"/>
      <c r="O21078" s="136"/>
      <c r="T21078" s="136"/>
      <c r="W21078" s="136"/>
      <c r="Z21078" s="136"/>
      <c r="AC21078" s="136"/>
    </row>
    <row r="21079" spans="2:29">
      <c r="B21079" s="136"/>
      <c r="E21079" s="136"/>
      <c r="H21079" s="136"/>
      <c r="K21079" s="136"/>
      <c r="O21079" s="136"/>
      <c r="T21079" s="136"/>
      <c r="W21079" s="136"/>
      <c r="Z21079" s="136"/>
      <c r="AC21079" s="136"/>
    </row>
    <row r="21080" spans="2:29">
      <c r="B21080" s="136"/>
      <c r="E21080" s="136"/>
      <c r="H21080" s="136"/>
      <c r="K21080" s="136"/>
      <c r="O21080" s="136"/>
      <c r="T21080" s="136"/>
      <c r="W21080" s="136"/>
      <c r="Z21080" s="136"/>
      <c r="AC21080" s="136"/>
    </row>
    <row r="21081" spans="2:29">
      <c r="B21081" s="136"/>
      <c r="E21081" s="136"/>
      <c r="H21081" s="136"/>
      <c r="K21081" s="136"/>
      <c r="O21081" s="136"/>
      <c r="T21081" s="136"/>
      <c r="W21081" s="136"/>
      <c r="Z21081" s="136"/>
      <c r="AC21081" s="136"/>
    </row>
    <row r="21082" spans="2:29">
      <c r="B21082" s="136"/>
      <c r="E21082" s="136"/>
      <c r="H21082" s="136"/>
      <c r="K21082" s="136"/>
      <c r="O21082" s="136"/>
      <c r="T21082" s="136"/>
      <c r="W21082" s="136"/>
      <c r="Z21082" s="136"/>
      <c r="AC21082" s="136"/>
    </row>
    <row r="21083" spans="2:29">
      <c r="B21083" s="136"/>
      <c r="E21083" s="136"/>
      <c r="H21083" s="136"/>
      <c r="K21083" s="136"/>
      <c r="O21083" s="136"/>
      <c r="T21083" s="136"/>
      <c r="W21083" s="136"/>
      <c r="Z21083" s="136"/>
      <c r="AC21083" s="136"/>
    </row>
    <row r="21084" spans="2:29">
      <c r="B21084" s="136"/>
      <c r="E21084" s="136"/>
      <c r="H21084" s="136"/>
      <c r="K21084" s="136"/>
      <c r="O21084" s="136"/>
      <c r="T21084" s="136"/>
      <c r="W21084" s="136"/>
      <c r="Z21084" s="136"/>
      <c r="AC21084" s="136"/>
    </row>
    <row r="21085" spans="2:29">
      <c r="B21085" s="136"/>
      <c r="E21085" s="136"/>
      <c r="H21085" s="136"/>
      <c r="K21085" s="136"/>
      <c r="O21085" s="136"/>
      <c r="T21085" s="136"/>
      <c r="W21085" s="136"/>
      <c r="Z21085" s="136"/>
      <c r="AC21085" s="136"/>
    </row>
    <row r="21086" spans="2:29">
      <c r="B21086" s="136"/>
      <c r="E21086" s="136"/>
      <c r="H21086" s="136"/>
      <c r="K21086" s="136"/>
      <c r="O21086" s="136"/>
      <c r="T21086" s="136"/>
      <c r="W21086" s="136"/>
      <c r="Z21086" s="136"/>
      <c r="AC21086" s="136"/>
    </row>
    <row r="21087" spans="2:29">
      <c r="B21087" s="136"/>
      <c r="E21087" s="136"/>
      <c r="H21087" s="136"/>
      <c r="K21087" s="136"/>
      <c r="O21087" s="136"/>
      <c r="T21087" s="136"/>
      <c r="W21087" s="136"/>
      <c r="Z21087" s="136"/>
      <c r="AC21087" s="136"/>
    </row>
    <row r="21088" spans="2:29">
      <c r="B21088" s="136"/>
      <c r="E21088" s="136"/>
      <c r="H21088" s="136"/>
      <c r="K21088" s="136"/>
      <c r="O21088" s="136"/>
      <c r="T21088" s="136"/>
      <c r="W21088" s="136"/>
      <c r="Z21088" s="136"/>
      <c r="AC21088" s="136"/>
    </row>
    <row r="21089" spans="2:29">
      <c r="B21089" s="136"/>
      <c r="E21089" s="136"/>
      <c r="H21089" s="136"/>
      <c r="K21089" s="136"/>
      <c r="O21089" s="136"/>
      <c r="T21089" s="136"/>
      <c r="W21089" s="136"/>
      <c r="Z21089" s="136"/>
      <c r="AC21089" s="136"/>
    </row>
    <row r="21090" spans="2:29">
      <c r="B21090" s="136"/>
      <c r="E21090" s="136"/>
      <c r="H21090" s="136"/>
      <c r="K21090" s="136"/>
      <c r="O21090" s="136"/>
      <c r="T21090" s="136"/>
      <c r="W21090" s="136"/>
      <c r="Z21090" s="136"/>
      <c r="AC21090" s="136"/>
    </row>
    <row r="21091" spans="2:29">
      <c r="B21091" s="136"/>
      <c r="E21091" s="136"/>
      <c r="H21091" s="136"/>
      <c r="K21091" s="136"/>
      <c r="O21091" s="136"/>
      <c r="T21091" s="136"/>
      <c r="W21091" s="136"/>
      <c r="Z21091" s="136"/>
      <c r="AC21091" s="136"/>
    </row>
    <row r="21092" spans="2:29">
      <c r="B21092" s="136"/>
      <c r="E21092" s="136"/>
      <c r="H21092" s="136"/>
      <c r="K21092" s="136"/>
      <c r="O21092" s="136"/>
      <c r="T21092" s="136"/>
      <c r="W21092" s="136"/>
      <c r="Z21092" s="136"/>
      <c r="AC21092" s="136"/>
    </row>
    <row r="21093" spans="2:29">
      <c r="B21093" s="136"/>
      <c r="E21093" s="136"/>
      <c r="H21093" s="136"/>
      <c r="K21093" s="136"/>
      <c r="O21093" s="136"/>
      <c r="T21093" s="136"/>
      <c r="W21093" s="136"/>
      <c r="Z21093" s="136"/>
      <c r="AC21093" s="136"/>
    </row>
    <row r="21094" spans="2:29">
      <c r="B21094" s="136"/>
      <c r="E21094" s="136"/>
      <c r="H21094" s="136"/>
      <c r="K21094" s="136"/>
      <c r="O21094" s="136"/>
      <c r="T21094" s="136"/>
      <c r="W21094" s="136"/>
      <c r="Z21094" s="136"/>
      <c r="AC21094" s="136"/>
    </row>
    <row r="21095" spans="2:29">
      <c r="B21095" s="136"/>
      <c r="E21095" s="136"/>
      <c r="H21095" s="136"/>
      <c r="K21095" s="136"/>
      <c r="O21095" s="136"/>
      <c r="T21095" s="136"/>
      <c r="W21095" s="136"/>
      <c r="Z21095" s="136"/>
      <c r="AC21095" s="136"/>
    </row>
    <row r="21096" spans="2:29">
      <c r="B21096" s="136"/>
      <c r="E21096" s="136"/>
      <c r="H21096" s="136"/>
      <c r="K21096" s="136"/>
      <c r="O21096" s="136"/>
      <c r="T21096" s="136"/>
      <c r="W21096" s="136"/>
      <c r="Z21096" s="136"/>
      <c r="AC21096" s="136"/>
    </row>
    <row r="21097" spans="2:29">
      <c r="B21097" s="136"/>
      <c r="E21097" s="136"/>
      <c r="H21097" s="136"/>
      <c r="K21097" s="136"/>
      <c r="O21097" s="136"/>
      <c r="T21097" s="136"/>
      <c r="W21097" s="136"/>
      <c r="Z21097" s="136"/>
      <c r="AC21097" s="136"/>
    </row>
    <row r="21098" spans="2:29">
      <c r="B21098" s="136"/>
      <c r="E21098" s="136"/>
      <c r="H21098" s="136"/>
      <c r="K21098" s="136"/>
      <c r="O21098" s="136"/>
      <c r="T21098" s="136"/>
      <c r="W21098" s="136"/>
      <c r="Z21098" s="136"/>
      <c r="AC21098" s="136"/>
    </row>
    <row r="21099" spans="2:29">
      <c r="B21099" s="136"/>
      <c r="E21099" s="136"/>
      <c r="H21099" s="136"/>
      <c r="K21099" s="136"/>
      <c r="O21099" s="136"/>
      <c r="T21099" s="136"/>
      <c r="W21099" s="136"/>
      <c r="Z21099" s="136"/>
      <c r="AC21099" s="136"/>
    </row>
    <row r="21100" spans="2:29">
      <c r="B21100" s="136"/>
      <c r="E21100" s="136"/>
      <c r="H21100" s="136"/>
      <c r="K21100" s="136"/>
      <c r="O21100" s="136"/>
      <c r="T21100" s="136"/>
      <c r="W21100" s="136"/>
      <c r="Z21100" s="136"/>
      <c r="AC21100" s="136"/>
    </row>
    <row r="21101" spans="2:29">
      <c r="B21101" s="136"/>
      <c r="E21101" s="136"/>
      <c r="H21101" s="136"/>
      <c r="K21101" s="136"/>
      <c r="O21101" s="136"/>
      <c r="T21101" s="136"/>
      <c r="W21101" s="136"/>
      <c r="Z21101" s="136"/>
      <c r="AC21101" s="136"/>
    </row>
    <row r="21102" spans="2:29">
      <c r="B21102" s="136"/>
      <c r="E21102" s="136"/>
      <c r="H21102" s="136"/>
      <c r="K21102" s="136"/>
      <c r="O21102" s="136"/>
      <c r="T21102" s="136"/>
      <c r="W21102" s="136"/>
      <c r="Z21102" s="136"/>
      <c r="AC21102" s="136"/>
    </row>
    <row r="21103" spans="2:29">
      <c r="B21103" s="136"/>
      <c r="E21103" s="136"/>
      <c r="H21103" s="136"/>
      <c r="K21103" s="136"/>
      <c r="O21103" s="136"/>
      <c r="T21103" s="136"/>
      <c r="W21103" s="136"/>
      <c r="Z21103" s="136"/>
      <c r="AC21103" s="136"/>
    </row>
    <row r="21104" spans="2:29">
      <c r="B21104" s="136"/>
      <c r="E21104" s="136"/>
      <c r="H21104" s="136"/>
      <c r="K21104" s="136"/>
      <c r="O21104" s="136"/>
      <c r="T21104" s="136"/>
      <c r="W21104" s="136"/>
      <c r="Z21104" s="136"/>
      <c r="AC21104" s="136"/>
    </row>
    <row r="21105" spans="2:29">
      <c r="B21105" s="136"/>
      <c r="E21105" s="136"/>
      <c r="H21105" s="136"/>
      <c r="K21105" s="136"/>
      <c r="O21105" s="136"/>
      <c r="T21105" s="136"/>
      <c r="W21105" s="136"/>
      <c r="Z21105" s="136"/>
      <c r="AC21105" s="136"/>
    </row>
    <row r="21106" spans="2:29">
      <c r="B21106" s="136"/>
      <c r="E21106" s="136"/>
      <c r="H21106" s="136"/>
      <c r="K21106" s="136"/>
      <c r="O21106" s="136"/>
      <c r="T21106" s="136"/>
      <c r="W21106" s="136"/>
      <c r="Z21106" s="136"/>
      <c r="AC21106" s="136"/>
    </row>
    <row r="21107" spans="2:29">
      <c r="B21107" s="136"/>
      <c r="E21107" s="136"/>
      <c r="H21107" s="136"/>
      <c r="K21107" s="136"/>
      <c r="O21107" s="136"/>
      <c r="T21107" s="136"/>
      <c r="W21107" s="136"/>
      <c r="Z21107" s="136"/>
      <c r="AC21107" s="136"/>
    </row>
    <row r="21108" spans="2:29">
      <c r="B21108" s="136"/>
      <c r="E21108" s="136"/>
      <c r="H21108" s="136"/>
      <c r="K21108" s="136"/>
      <c r="O21108" s="136"/>
      <c r="T21108" s="136"/>
      <c r="W21108" s="136"/>
      <c r="Z21108" s="136"/>
      <c r="AC21108" s="136"/>
    </row>
    <row r="21109" spans="2:29">
      <c r="B21109" s="136"/>
      <c r="E21109" s="136"/>
      <c r="H21109" s="136"/>
      <c r="K21109" s="136"/>
      <c r="O21109" s="136"/>
      <c r="T21109" s="136"/>
      <c r="W21109" s="136"/>
      <c r="Z21109" s="136"/>
      <c r="AC21109" s="136"/>
    </row>
    <row r="21110" spans="2:29">
      <c r="B21110" s="136"/>
      <c r="E21110" s="136"/>
      <c r="H21110" s="136"/>
      <c r="K21110" s="136"/>
      <c r="O21110" s="136"/>
      <c r="T21110" s="136"/>
      <c r="W21110" s="136"/>
      <c r="Z21110" s="136"/>
      <c r="AC21110" s="136"/>
    </row>
    <row r="21111" spans="2:29">
      <c r="B21111" s="136"/>
      <c r="E21111" s="136"/>
      <c r="H21111" s="136"/>
      <c r="K21111" s="136"/>
      <c r="O21111" s="136"/>
      <c r="T21111" s="136"/>
      <c r="W21111" s="136"/>
      <c r="Z21111" s="136"/>
      <c r="AC21111" s="136"/>
    </row>
    <row r="21112" spans="2:29">
      <c r="B21112" s="136"/>
      <c r="E21112" s="136"/>
      <c r="H21112" s="136"/>
      <c r="K21112" s="136"/>
      <c r="O21112" s="136"/>
      <c r="T21112" s="136"/>
      <c r="W21112" s="136"/>
      <c r="Z21112" s="136"/>
      <c r="AC21112" s="136"/>
    </row>
    <row r="21113" spans="2:29">
      <c r="B21113" s="136"/>
      <c r="E21113" s="136"/>
      <c r="H21113" s="136"/>
      <c r="K21113" s="136"/>
      <c r="O21113" s="136"/>
      <c r="T21113" s="136"/>
      <c r="W21113" s="136"/>
      <c r="Z21113" s="136"/>
      <c r="AC21113" s="136"/>
    </row>
    <row r="21114" spans="2:29">
      <c r="B21114" s="136"/>
      <c r="E21114" s="136"/>
      <c r="H21114" s="136"/>
      <c r="K21114" s="136"/>
      <c r="O21114" s="136"/>
      <c r="T21114" s="136"/>
      <c r="W21114" s="136"/>
      <c r="Z21114" s="136"/>
      <c r="AC21114" s="136"/>
    </row>
    <row r="21115" spans="2:29">
      <c r="B21115" s="136"/>
      <c r="E21115" s="136"/>
      <c r="H21115" s="136"/>
      <c r="K21115" s="136"/>
      <c r="O21115" s="136"/>
      <c r="T21115" s="136"/>
      <c r="W21115" s="136"/>
      <c r="Z21115" s="136"/>
      <c r="AC21115" s="136"/>
    </row>
    <row r="21116" spans="2:29">
      <c r="B21116" s="136"/>
      <c r="E21116" s="136"/>
      <c r="H21116" s="136"/>
      <c r="K21116" s="136"/>
      <c r="O21116" s="136"/>
      <c r="T21116" s="136"/>
      <c r="W21116" s="136"/>
      <c r="Z21116" s="136"/>
      <c r="AC21116" s="136"/>
    </row>
    <row r="21117" spans="2:29">
      <c r="B21117" s="136"/>
      <c r="E21117" s="136"/>
      <c r="H21117" s="136"/>
      <c r="K21117" s="136"/>
      <c r="O21117" s="136"/>
      <c r="T21117" s="136"/>
      <c r="W21117" s="136"/>
      <c r="Z21117" s="136"/>
      <c r="AC21117" s="136"/>
    </row>
    <row r="21118" spans="2:29">
      <c r="B21118" s="136"/>
      <c r="E21118" s="136"/>
      <c r="H21118" s="136"/>
      <c r="K21118" s="136"/>
      <c r="O21118" s="136"/>
      <c r="T21118" s="136"/>
      <c r="W21118" s="136"/>
      <c r="Z21118" s="136"/>
      <c r="AC21118" s="136"/>
    </row>
    <row r="21119" spans="2:29">
      <c r="B21119" s="136"/>
      <c r="E21119" s="136"/>
      <c r="H21119" s="136"/>
      <c r="K21119" s="136"/>
      <c r="O21119" s="136"/>
      <c r="T21119" s="136"/>
      <c r="W21119" s="136"/>
      <c r="Z21119" s="136"/>
      <c r="AC21119" s="136"/>
    </row>
    <row r="21120" spans="2:29">
      <c r="B21120" s="136"/>
      <c r="E21120" s="136"/>
      <c r="H21120" s="136"/>
      <c r="K21120" s="136"/>
      <c r="O21120" s="136"/>
      <c r="T21120" s="136"/>
      <c r="W21120" s="136"/>
      <c r="Z21120" s="136"/>
      <c r="AC21120" s="136"/>
    </row>
    <row r="21121" spans="2:29">
      <c r="B21121" s="136"/>
      <c r="E21121" s="136"/>
      <c r="H21121" s="136"/>
      <c r="K21121" s="136"/>
      <c r="O21121" s="136"/>
      <c r="T21121" s="136"/>
      <c r="W21121" s="136"/>
      <c r="Z21121" s="136"/>
      <c r="AC21121" s="136"/>
    </row>
    <row r="21122" spans="2:29">
      <c r="B21122" s="136"/>
      <c r="E21122" s="136"/>
      <c r="H21122" s="136"/>
      <c r="K21122" s="136"/>
      <c r="O21122" s="136"/>
      <c r="T21122" s="136"/>
      <c r="W21122" s="136"/>
      <c r="Z21122" s="136"/>
      <c r="AC21122" s="136"/>
    </row>
    <row r="21123" spans="2:29">
      <c r="B21123" s="136"/>
      <c r="E21123" s="136"/>
      <c r="H21123" s="136"/>
      <c r="K21123" s="136"/>
      <c r="O21123" s="136"/>
      <c r="T21123" s="136"/>
      <c r="W21123" s="136"/>
      <c r="Z21123" s="136"/>
      <c r="AC21123" s="136"/>
    </row>
    <row r="21124" spans="2:29">
      <c r="B21124" s="136"/>
      <c r="E21124" s="136"/>
      <c r="H21124" s="136"/>
      <c r="K21124" s="136"/>
      <c r="O21124" s="136"/>
      <c r="T21124" s="136"/>
      <c r="W21124" s="136"/>
      <c r="Z21124" s="136"/>
      <c r="AC21124" s="136"/>
    </row>
    <row r="21125" spans="2:29">
      <c r="B21125" s="136"/>
      <c r="E21125" s="136"/>
      <c r="H21125" s="136"/>
      <c r="K21125" s="136"/>
      <c r="O21125" s="136"/>
      <c r="T21125" s="136"/>
      <c r="W21125" s="136"/>
      <c r="Z21125" s="136"/>
      <c r="AC21125" s="136"/>
    </row>
    <row r="21126" spans="2:29">
      <c r="B21126" s="136"/>
      <c r="E21126" s="136"/>
      <c r="H21126" s="136"/>
      <c r="K21126" s="136"/>
      <c r="O21126" s="136"/>
      <c r="T21126" s="136"/>
      <c r="W21126" s="136"/>
      <c r="Z21126" s="136"/>
      <c r="AC21126" s="136"/>
    </row>
    <row r="21127" spans="2:29">
      <c r="B21127" s="136"/>
      <c r="E21127" s="136"/>
      <c r="H21127" s="136"/>
      <c r="K21127" s="136"/>
      <c r="O21127" s="136"/>
      <c r="T21127" s="136"/>
      <c r="W21127" s="136"/>
      <c r="Z21127" s="136"/>
      <c r="AC21127" s="136"/>
    </row>
    <row r="21128" spans="2:29">
      <c r="B21128" s="136"/>
      <c r="E21128" s="136"/>
      <c r="H21128" s="136"/>
      <c r="K21128" s="136"/>
      <c r="O21128" s="136"/>
      <c r="T21128" s="136"/>
      <c r="W21128" s="136"/>
      <c r="Z21128" s="136"/>
      <c r="AC21128" s="136"/>
    </row>
    <row r="21129" spans="2:29">
      <c r="B21129" s="136"/>
      <c r="E21129" s="136"/>
      <c r="H21129" s="136"/>
      <c r="K21129" s="136"/>
      <c r="O21129" s="136"/>
      <c r="T21129" s="136"/>
      <c r="W21129" s="136"/>
      <c r="Z21129" s="136"/>
      <c r="AC21129" s="136"/>
    </row>
    <row r="21130" spans="2:29">
      <c r="B21130" s="136"/>
      <c r="E21130" s="136"/>
      <c r="H21130" s="136"/>
      <c r="K21130" s="136"/>
      <c r="O21130" s="136"/>
      <c r="T21130" s="136"/>
      <c r="W21130" s="136"/>
      <c r="Z21130" s="136"/>
      <c r="AC21130" s="136"/>
    </row>
    <row r="21131" spans="2:29">
      <c r="B21131" s="136"/>
      <c r="E21131" s="136"/>
      <c r="H21131" s="136"/>
      <c r="K21131" s="136"/>
      <c r="O21131" s="136"/>
      <c r="T21131" s="136"/>
      <c r="W21131" s="136"/>
      <c r="Z21131" s="136"/>
      <c r="AC21131" s="136"/>
    </row>
    <row r="21132" spans="2:29">
      <c r="B21132" s="136"/>
      <c r="E21132" s="136"/>
      <c r="H21132" s="136"/>
      <c r="K21132" s="136"/>
      <c r="O21132" s="136"/>
      <c r="T21132" s="136"/>
      <c r="W21132" s="136"/>
      <c r="Z21132" s="136"/>
      <c r="AC21132" s="136"/>
    </row>
    <row r="21133" spans="2:29">
      <c r="B21133" s="136"/>
      <c r="E21133" s="136"/>
      <c r="H21133" s="136"/>
      <c r="K21133" s="136"/>
      <c r="O21133" s="136"/>
      <c r="T21133" s="136"/>
      <c r="W21133" s="136"/>
      <c r="Z21133" s="136"/>
      <c r="AC21133" s="136"/>
    </row>
    <row r="21134" spans="2:29">
      <c r="B21134" s="136"/>
      <c r="E21134" s="136"/>
      <c r="H21134" s="136"/>
      <c r="K21134" s="136"/>
      <c r="O21134" s="136"/>
      <c r="T21134" s="136"/>
      <c r="W21134" s="136"/>
      <c r="Z21134" s="136"/>
      <c r="AC21134" s="136"/>
    </row>
    <row r="21135" spans="2:29">
      <c r="B21135" s="136"/>
      <c r="E21135" s="136"/>
      <c r="H21135" s="136"/>
      <c r="K21135" s="136"/>
      <c r="O21135" s="136"/>
      <c r="T21135" s="136"/>
      <c r="W21135" s="136"/>
      <c r="Z21135" s="136"/>
      <c r="AC21135" s="136"/>
    </row>
    <row r="21136" spans="2:29">
      <c r="B21136" s="136"/>
      <c r="E21136" s="136"/>
      <c r="H21136" s="136"/>
      <c r="K21136" s="136"/>
      <c r="O21136" s="136"/>
      <c r="T21136" s="136"/>
      <c r="W21136" s="136"/>
      <c r="Z21136" s="136"/>
      <c r="AC21136" s="136"/>
    </row>
    <row r="21137" spans="2:29">
      <c r="B21137" s="136"/>
      <c r="E21137" s="136"/>
      <c r="H21137" s="136"/>
      <c r="K21137" s="136"/>
      <c r="O21137" s="136"/>
      <c r="T21137" s="136"/>
      <c r="W21137" s="136"/>
      <c r="Z21137" s="136"/>
      <c r="AC21137" s="136"/>
    </row>
    <row r="21138" spans="2:29">
      <c r="B21138" s="136"/>
      <c r="E21138" s="136"/>
      <c r="H21138" s="136"/>
      <c r="K21138" s="136"/>
      <c r="O21138" s="136"/>
      <c r="T21138" s="136"/>
      <c r="W21138" s="136"/>
      <c r="Z21138" s="136"/>
      <c r="AC21138" s="136"/>
    </row>
    <row r="21139" spans="2:29">
      <c r="B21139" s="136"/>
      <c r="E21139" s="136"/>
      <c r="H21139" s="136"/>
      <c r="K21139" s="136"/>
      <c r="O21139" s="136"/>
      <c r="T21139" s="136"/>
      <c r="W21139" s="136"/>
      <c r="Z21139" s="136"/>
      <c r="AC21139" s="136"/>
    </row>
    <row r="21140" spans="2:29">
      <c r="B21140" s="136"/>
      <c r="E21140" s="136"/>
      <c r="H21140" s="136"/>
      <c r="K21140" s="136"/>
      <c r="O21140" s="136"/>
      <c r="T21140" s="136"/>
      <c r="W21140" s="136"/>
      <c r="Z21140" s="136"/>
      <c r="AC21140" s="136"/>
    </row>
    <row r="21141" spans="2:29">
      <c r="B21141" s="136"/>
      <c r="E21141" s="136"/>
      <c r="H21141" s="136"/>
      <c r="K21141" s="136"/>
      <c r="O21141" s="136"/>
      <c r="T21141" s="136"/>
      <c r="W21141" s="136"/>
      <c r="Z21141" s="136"/>
      <c r="AC21141" s="136"/>
    </row>
    <row r="21142" spans="2:29">
      <c r="B21142" s="136"/>
      <c r="E21142" s="136"/>
      <c r="H21142" s="136"/>
      <c r="K21142" s="136"/>
      <c r="O21142" s="136"/>
      <c r="T21142" s="136"/>
      <c r="W21142" s="136"/>
      <c r="Z21142" s="136"/>
      <c r="AC21142" s="136"/>
    </row>
    <row r="21143" spans="2:29">
      <c r="B21143" s="136"/>
      <c r="E21143" s="136"/>
      <c r="H21143" s="136"/>
      <c r="K21143" s="136"/>
      <c r="O21143" s="136"/>
      <c r="T21143" s="136"/>
      <c r="W21143" s="136"/>
      <c r="Z21143" s="136"/>
      <c r="AC21143" s="136"/>
    </row>
    <row r="21144" spans="2:29">
      <c r="B21144" s="136"/>
      <c r="E21144" s="136"/>
      <c r="H21144" s="136"/>
      <c r="K21144" s="136"/>
      <c r="O21144" s="136"/>
      <c r="T21144" s="136"/>
      <c r="W21144" s="136"/>
      <c r="Z21144" s="136"/>
      <c r="AC21144" s="136"/>
    </row>
    <row r="21145" spans="2:29">
      <c r="B21145" s="136"/>
      <c r="E21145" s="136"/>
      <c r="H21145" s="136"/>
      <c r="K21145" s="136"/>
      <c r="O21145" s="136"/>
      <c r="T21145" s="136"/>
      <c r="W21145" s="136"/>
      <c r="Z21145" s="136"/>
      <c r="AC21145" s="136"/>
    </row>
    <row r="21146" spans="2:29">
      <c r="B21146" s="136"/>
      <c r="E21146" s="136"/>
      <c r="H21146" s="136"/>
      <c r="K21146" s="136"/>
      <c r="O21146" s="136"/>
      <c r="T21146" s="136"/>
      <c r="W21146" s="136"/>
      <c r="Z21146" s="136"/>
      <c r="AC21146" s="136"/>
    </row>
    <row r="21147" spans="2:29">
      <c r="B21147" s="136"/>
      <c r="E21147" s="136"/>
      <c r="H21147" s="136"/>
      <c r="K21147" s="136"/>
      <c r="O21147" s="136"/>
      <c r="T21147" s="136"/>
      <c r="W21147" s="136"/>
      <c r="Z21147" s="136"/>
      <c r="AC21147" s="136"/>
    </row>
    <row r="21148" spans="2:29">
      <c r="B21148" s="136"/>
      <c r="E21148" s="136"/>
      <c r="H21148" s="136"/>
      <c r="K21148" s="136"/>
      <c r="O21148" s="136"/>
      <c r="T21148" s="136"/>
      <c r="W21148" s="136"/>
      <c r="Z21148" s="136"/>
      <c r="AC21148" s="136"/>
    </row>
    <row r="21149" spans="2:29">
      <c r="B21149" s="136"/>
      <c r="E21149" s="136"/>
      <c r="H21149" s="136"/>
      <c r="K21149" s="136"/>
      <c r="O21149" s="136"/>
      <c r="T21149" s="136"/>
      <c r="W21149" s="136"/>
      <c r="Z21149" s="136"/>
      <c r="AC21149" s="136"/>
    </row>
    <row r="21150" spans="2:29">
      <c r="B21150" s="136"/>
      <c r="E21150" s="136"/>
      <c r="H21150" s="136"/>
      <c r="K21150" s="136"/>
      <c r="O21150" s="136"/>
      <c r="T21150" s="136"/>
      <c r="W21150" s="136"/>
      <c r="Z21150" s="136"/>
      <c r="AC21150" s="136"/>
    </row>
    <row r="21151" spans="2:29">
      <c r="B21151" s="136"/>
      <c r="E21151" s="136"/>
      <c r="H21151" s="136"/>
      <c r="K21151" s="136"/>
      <c r="O21151" s="136"/>
      <c r="T21151" s="136"/>
      <c r="W21151" s="136"/>
      <c r="Z21151" s="136"/>
      <c r="AC21151" s="136"/>
    </row>
    <row r="21152" spans="2:29">
      <c r="B21152" s="136"/>
      <c r="E21152" s="136"/>
      <c r="H21152" s="136"/>
      <c r="K21152" s="136"/>
      <c r="O21152" s="136"/>
      <c r="T21152" s="136"/>
      <c r="W21152" s="136"/>
      <c r="Z21152" s="136"/>
      <c r="AC21152" s="136"/>
    </row>
    <row r="21153" spans="2:29">
      <c r="B21153" s="136"/>
      <c r="E21153" s="136"/>
      <c r="H21153" s="136"/>
      <c r="K21153" s="136"/>
      <c r="O21153" s="136"/>
      <c r="T21153" s="136"/>
      <c r="W21153" s="136"/>
      <c r="Z21153" s="136"/>
      <c r="AC21153" s="136"/>
    </row>
    <row r="21154" spans="2:29">
      <c r="B21154" s="136"/>
      <c r="E21154" s="136"/>
      <c r="H21154" s="136"/>
      <c r="K21154" s="136"/>
      <c r="O21154" s="136"/>
      <c r="T21154" s="136"/>
      <c r="W21154" s="136"/>
      <c r="Z21154" s="136"/>
      <c r="AC21154" s="136"/>
    </row>
    <row r="21155" spans="2:29">
      <c r="B21155" s="136"/>
      <c r="E21155" s="136"/>
      <c r="H21155" s="136"/>
      <c r="K21155" s="136"/>
      <c r="O21155" s="136"/>
      <c r="T21155" s="136"/>
      <c r="W21155" s="136"/>
      <c r="Z21155" s="136"/>
      <c r="AC21155" s="136"/>
    </row>
    <row r="21156" spans="2:29">
      <c r="B21156" s="136"/>
      <c r="E21156" s="136"/>
      <c r="H21156" s="136"/>
      <c r="K21156" s="136"/>
      <c r="O21156" s="136"/>
      <c r="T21156" s="136"/>
      <c r="W21156" s="136"/>
      <c r="Z21156" s="136"/>
      <c r="AC21156" s="136"/>
    </row>
    <row r="21157" spans="2:29">
      <c r="B21157" s="136"/>
      <c r="E21157" s="136"/>
      <c r="H21157" s="136"/>
      <c r="K21157" s="136"/>
      <c r="O21157" s="136"/>
      <c r="T21157" s="136"/>
      <c r="W21157" s="136"/>
      <c r="Z21157" s="136"/>
      <c r="AC21157" s="136"/>
    </row>
    <row r="21158" spans="2:29">
      <c r="B21158" s="136"/>
      <c r="E21158" s="136"/>
      <c r="H21158" s="136"/>
      <c r="K21158" s="136"/>
      <c r="O21158" s="136"/>
      <c r="T21158" s="136"/>
      <c r="W21158" s="136"/>
      <c r="Z21158" s="136"/>
      <c r="AC21158" s="136"/>
    </row>
    <row r="21159" spans="2:29">
      <c r="B21159" s="136"/>
      <c r="E21159" s="136"/>
      <c r="H21159" s="136"/>
      <c r="K21159" s="136"/>
      <c r="O21159" s="136"/>
      <c r="T21159" s="136"/>
      <c r="W21159" s="136"/>
      <c r="Z21159" s="136"/>
      <c r="AC21159" s="136"/>
    </row>
    <row r="21160" spans="2:29">
      <c r="B21160" s="136"/>
      <c r="E21160" s="136"/>
      <c r="H21160" s="136"/>
      <c r="K21160" s="136"/>
      <c r="O21160" s="136"/>
      <c r="T21160" s="136"/>
      <c r="W21160" s="136"/>
      <c r="Z21160" s="136"/>
      <c r="AC21160" s="136"/>
    </row>
    <row r="21161" spans="2:29">
      <c r="B21161" s="136"/>
      <c r="E21161" s="136"/>
      <c r="H21161" s="136"/>
      <c r="K21161" s="136"/>
      <c r="O21161" s="136"/>
      <c r="T21161" s="136"/>
      <c r="W21161" s="136"/>
      <c r="Z21161" s="136"/>
      <c r="AC21161" s="136"/>
    </row>
    <row r="21162" spans="2:29">
      <c r="B21162" s="136"/>
      <c r="E21162" s="136"/>
      <c r="H21162" s="136"/>
      <c r="K21162" s="136"/>
      <c r="O21162" s="136"/>
      <c r="T21162" s="136"/>
      <c r="W21162" s="136"/>
      <c r="Z21162" s="136"/>
      <c r="AC21162" s="136"/>
    </row>
    <row r="21163" spans="2:29">
      <c r="B21163" s="136"/>
      <c r="E21163" s="136"/>
      <c r="H21163" s="136"/>
      <c r="K21163" s="136"/>
      <c r="O21163" s="136"/>
      <c r="T21163" s="136"/>
      <c r="W21163" s="136"/>
      <c r="Z21163" s="136"/>
      <c r="AC21163" s="136"/>
    </row>
    <row r="21164" spans="2:29">
      <c r="B21164" s="136"/>
      <c r="E21164" s="136"/>
      <c r="H21164" s="136"/>
      <c r="K21164" s="136"/>
      <c r="O21164" s="136"/>
      <c r="T21164" s="136"/>
      <c r="W21164" s="136"/>
      <c r="Z21164" s="136"/>
      <c r="AC21164" s="136"/>
    </row>
    <row r="21165" spans="2:29">
      <c r="B21165" s="136"/>
      <c r="E21165" s="136"/>
      <c r="H21165" s="136"/>
      <c r="K21165" s="136"/>
      <c r="O21165" s="136"/>
      <c r="T21165" s="136"/>
      <c r="W21165" s="136"/>
      <c r="Z21165" s="136"/>
      <c r="AC21165" s="136"/>
    </row>
    <row r="21166" spans="2:29">
      <c r="B21166" s="136"/>
      <c r="E21166" s="136"/>
      <c r="H21166" s="136"/>
      <c r="K21166" s="136"/>
      <c r="O21166" s="136"/>
      <c r="T21166" s="136"/>
      <c r="W21166" s="136"/>
      <c r="Z21166" s="136"/>
      <c r="AC21166" s="136"/>
    </row>
    <row r="21167" spans="2:29">
      <c r="B21167" s="136"/>
      <c r="E21167" s="136"/>
      <c r="H21167" s="136"/>
      <c r="K21167" s="136"/>
      <c r="O21167" s="136"/>
      <c r="T21167" s="136"/>
      <c r="W21167" s="136"/>
      <c r="Z21167" s="136"/>
      <c r="AC21167" s="136"/>
    </row>
    <row r="21168" spans="2:29">
      <c r="B21168" s="136"/>
      <c r="E21168" s="136"/>
      <c r="H21168" s="136"/>
      <c r="K21168" s="136"/>
      <c r="O21168" s="136"/>
      <c r="T21168" s="136"/>
      <c r="W21168" s="136"/>
      <c r="Z21168" s="136"/>
      <c r="AC21168" s="136"/>
    </row>
    <row r="21169" spans="2:29">
      <c r="B21169" s="136"/>
      <c r="E21169" s="136"/>
      <c r="H21169" s="136"/>
      <c r="K21169" s="136"/>
      <c r="O21169" s="136"/>
      <c r="T21169" s="136"/>
      <c r="W21169" s="136"/>
      <c r="Z21169" s="136"/>
      <c r="AC21169" s="136"/>
    </row>
    <row r="21170" spans="2:29">
      <c r="B21170" s="136"/>
      <c r="E21170" s="136"/>
      <c r="H21170" s="136"/>
      <c r="K21170" s="136"/>
      <c r="O21170" s="136"/>
      <c r="T21170" s="136"/>
      <c r="W21170" s="136"/>
      <c r="Z21170" s="136"/>
      <c r="AC21170" s="136"/>
    </row>
    <row r="21171" spans="2:29">
      <c r="B21171" s="136"/>
      <c r="E21171" s="136"/>
      <c r="H21171" s="136"/>
      <c r="K21171" s="136"/>
      <c r="O21171" s="136"/>
      <c r="T21171" s="136"/>
      <c r="W21171" s="136"/>
      <c r="Z21171" s="136"/>
      <c r="AC21171" s="136"/>
    </row>
    <row r="21172" spans="2:29">
      <c r="B21172" s="136"/>
      <c r="E21172" s="136"/>
      <c r="H21172" s="136"/>
      <c r="K21172" s="136"/>
      <c r="O21172" s="136"/>
      <c r="T21172" s="136"/>
      <c r="W21172" s="136"/>
      <c r="Z21172" s="136"/>
      <c r="AC21172" s="136"/>
    </row>
    <row r="21173" spans="2:29">
      <c r="B21173" s="136"/>
      <c r="E21173" s="136"/>
      <c r="H21173" s="136"/>
      <c r="K21173" s="136"/>
      <c r="O21173" s="136"/>
      <c r="T21173" s="136"/>
      <c r="W21173" s="136"/>
      <c r="Z21173" s="136"/>
      <c r="AC21173" s="136"/>
    </row>
    <row r="21174" spans="2:29">
      <c r="B21174" s="136"/>
      <c r="E21174" s="136"/>
      <c r="H21174" s="136"/>
      <c r="K21174" s="136"/>
      <c r="O21174" s="136"/>
      <c r="T21174" s="136"/>
      <c r="W21174" s="136"/>
      <c r="Z21174" s="136"/>
      <c r="AC21174" s="136"/>
    </row>
    <row r="21175" spans="2:29">
      <c r="B21175" s="136"/>
      <c r="E21175" s="136"/>
      <c r="H21175" s="136"/>
      <c r="K21175" s="136"/>
      <c r="O21175" s="136"/>
      <c r="T21175" s="136"/>
      <c r="W21175" s="136"/>
      <c r="Z21175" s="136"/>
      <c r="AC21175" s="136"/>
    </row>
    <row r="21176" spans="2:29">
      <c r="B21176" s="136"/>
      <c r="E21176" s="136"/>
      <c r="H21176" s="136"/>
      <c r="K21176" s="136"/>
      <c r="O21176" s="136"/>
      <c r="T21176" s="136"/>
      <c r="W21176" s="136"/>
      <c r="Z21176" s="136"/>
      <c r="AC21176" s="136"/>
    </row>
    <row r="21177" spans="2:29">
      <c r="B21177" s="136"/>
      <c r="E21177" s="136"/>
      <c r="H21177" s="136"/>
      <c r="K21177" s="136"/>
      <c r="O21177" s="136"/>
      <c r="T21177" s="136"/>
      <c r="W21177" s="136"/>
      <c r="Z21177" s="136"/>
      <c r="AC21177" s="136"/>
    </row>
    <row r="21178" spans="2:29">
      <c r="B21178" s="136"/>
      <c r="E21178" s="136"/>
      <c r="H21178" s="136"/>
      <c r="K21178" s="136"/>
      <c r="O21178" s="136"/>
      <c r="T21178" s="136"/>
      <c r="W21178" s="136"/>
      <c r="Z21178" s="136"/>
      <c r="AC21178" s="136"/>
    </row>
    <row r="21179" spans="2:29">
      <c r="B21179" s="136"/>
      <c r="E21179" s="136"/>
      <c r="H21179" s="136"/>
      <c r="K21179" s="136"/>
      <c r="O21179" s="136"/>
      <c r="T21179" s="136"/>
      <c r="W21179" s="136"/>
      <c r="Z21179" s="136"/>
      <c r="AC21179" s="136"/>
    </row>
    <row r="21180" spans="2:29">
      <c r="B21180" s="136"/>
      <c r="E21180" s="136"/>
      <c r="H21180" s="136"/>
      <c r="K21180" s="136"/>
      <c r="O21180" s="136"/>
      <c r="T21180" s="136"/>
      <c r="W21180" s="136"/>
      <c r="Z21180" s="136"/>
      <c r="AC21180" s="136"/>
    </row>
    <row r="21181" spans="2:29">
      <c r="B21181" s="136"/>
      <c r="E21181" s="136"/>
      <c r="H21181" s="136"/>
      <c r="K21181" s="136"/>
      <c r="O21181" s="136"/>
      <c r="T21181" s="136"/>
      <c r="W21181" s="136"/>
      <c r="Z21181" s="136"/>
      <c r="AC21181" s="136"/>
    </row>
    <row r="21182" spans="2:29">
      <c r="B21182" s="136"/>
      <c r="E21182" s="136"/>
      <c r="H21182" s="136"/>
      <c r="K21182" s="136"/>
      <c r="O21182" s="136"/>
      <c r="T21182" s="136"/>
      <c r="W21182" s="136"/>
      <c r="Z21182" s="136"/>
      <c r="AC21182" s="136"/>
    </row>
    <row r="21183" spans="2:29">
      <c r="B21183" s="136"/>
      <c r="E21183" s="136"/>
      <c r="H21183" s="136"/>
      <c r="K21183" s="136"/>
      <c r="O21183" s="136"/>
      <c r="T21183" s="136"/>
      <c r="W21183" s="136"/>
      <c r="Z21183" s="136"/>
      <c r="AC21183" s="136"/>
    </row>
    <row r="21184" spans="2:29">
      <c r="B21184" s="136"/>
      <c r="E21184" s="136"/>
      <c r="H21184" s="136"/>
      <c r="K21184" s="136"/>
      <c r="O21184" s="136"/>
      <c r="T21184" s="136"/>
      <c r="W21184" s="136"/>
      <c r="Z21184" s="136"/>
      <c r="AC21184" s="136"/>
    </row>
    <row r="21185" spans="2:29">
      <c r="B21185" s="136"/>
      <c r="E21185" s="136"/>
      <c r="H21185" s="136"/>
      <c r="K21185" s="136"/>
      <c r="O21185" s="136"/>
      <c r="T21185" s="136"/>
      <c r="W21185" s="136"/>
      <c r="Z21185" s="136"/>
      <c r="AC21185" s="136"/>
    </row>
    <row r="21186" spans="2:29">
      <c r="B21186" s="136"/>
      <c r="E21186" s="136"/>
      <c r="H21186" s="136"/>
      <c r="K21186" s="136"/>
      <c r="O21186" s="136"/>
      <c r="T21186" s="136"/>
      <c r="W21186" s="136"/>
      <c r="Z21186" s="136"/>
      <c r="AC21186" s="136"/>
    </row>
    <row r="21187" spans="2:29">
      <c r="B21187" s="136"/>
      <c r="E21187" s="136"/>
      <c r="H21187" s="136"/>
      <c r="K21187" s="136"/>
      <c r="O21187" s="136"/>
      <c r="T21187" s="136"/>
      <c r="W21187" s="136"/>
      <c r="Z21187" s="136"/>
      <c r="AC21187" s="136"/>
    </row>
    <row r="21188" spans="2:29">
      <c r="B21188" s="136"/>
      <c r="E21188" s="136"/>
      <c r="H21188" s="136"/>
      <c r="K21188" s="136"/>
      <c r="O21188" s="136"/>
      <c r="T21188" s="136"/>
      <c r="W21188" s="136"/>
      <c r="Z21188" s="136"/>
      <c r="AC21188" s="136"/>
    </row>
    <row r="21189" spans="2:29">
      <c r="B21189" s="136"/>
      <c r="E21189" s="136"/>
      <c r="H21189" s="136"/>
      <c r="K21189" s="136"/>
      <c r="O21189" s="136"/>
      <c r="T21189" s="136"/>
      <c r="W21189" s="136"/>
      <c r="Z21189" s="136"/>
      <c r="AC21189" s="136"/>
    </row>
    <row r="21190" spans="2:29">
      <c r="B21190" s="136"/>
      <c r="E21190" s="136"/>
      <c r="H21190" s="136"/>
      <c r="K21190" s="136"/>
      <c r="O21190" s="136"/>
      <c r="T21190" s="136"/>
      <c r="W21190" s="136"/>
      <c r="Z21190" s="136"/>
      <c r="AC21190" s="136"/>
    </row>
    <row r="21191" spans="2:29">
      <c r="B21191" s="136"/>
      <c r="E21191" s="136"/>
      <c r="H21191" s="136"/>
      <c r="K21191" s="136"/>
      <c r="O21191" s="136"/>
      <c r="T21191" s="136"/>
      <c r="W21191" s="136"/>
      <c r="Z21191" s="136"/>
      <c r="AC21191" s="136"/>
    </row>
    <row r="21192" spans="2:29">
      <c r="B21192" s="136"/>
      <c r="E21192" s="136"/>
      <c r="H21192" s="136"/>
      <c r="K21192" s="136"/>
      <c r="O21192" s="136"/>
      <c r="T21192" s="136"/>
      <c r="W21192" s="136"/>
      <c r="Z21192" s="136"/>
      <c r="AC21192" s="136"/>
    </row>
    <row r="21193" spans="2:29">
      <c r="B21193" s="136"/>
      <c r="E21193" s="136"/>
      <c r="H21193" s="136"/>
      <c r="K21193" s="136"/>
      <c r="O21193" s="136"/>
      <c r="T21193" s="136"/>
      <c r="W21193" s="136"/>
      <c r="Z21193" s="136"/>
      <c r="AC21193" s="136"/>
    </row>
    <row r="21194" spans="2:29">
      <c r="B21194" s="136"/>
      <c r="E21194" s="136"/>
      <c r="H21194" s="136"/>
      <c r="K21194" s="136"/>
      <c r="O21194" s="136"/>
      <c r="T21194" s="136"/>
      <c r="W21194" s="136"/>
      <c r="Z21194" s="136"/>
      <c r="AC21194" s="136"/>
    </row>
    <row r="21195" spans="2:29">
      <c r="B21195" s="136"/>
      <c r="E21195" s="136"/>
      <c r="H21195" s="136"/>
      <c r="K21195" s="136"/>
      <c r="O21195" s="136"/>
      <c r="T21195" s="136"/>
      <c r="W21195" s="136"/>
      <c r="Z21195" s="136"/>
      <c r="AC21195" s="136"/>
    </row>
    <row r="21196" spans="2:29">
      <c r="B21196" s="136"/>
      <c r="E21196" s="136"/>
      <c r="H21196" s="136"/>
      <c r="K21196" s="136"/>
      <c r="O21196" s="136"/>
      <c r="T21196" s="136"/>
      <c r="W21196" s="136"/>
      <c r="Z21196" s="136"/>
      <c r="AC21196" s="136"/>
    </row>
    <row r="21197" spans="2:29">
      <c r="B21197" s="136"/>
      <c r="E21197" s="136"/>
      <c r="H21197" s="136"/>
      <c r="K21197" s="136"/>
      <c r="O21197" s="136"/>
      <c r="T21197" s="136"/>
      <c r="W21197" s="136"/>
      <c r="Z21197" s="136"/>
      <c r="AC21197" s="136"/>
    </row>
    <row r="21198" spans="2:29">
      <c r="B21198" s="136"/>
      <c r="E21198" s="136"/>
      <c r="H21198" s="136"/>
      <c r="K21198" s="136"/>
      <c r="O21198" s="136"/>
      <c r="T21198" s="136"/>
      <c r="W21198" s="136"/>
      <c r="Z21198" s="136"/>
      <c r="AC21198" s="136"/>
    </row>
    <row r="21199" spans="2:29">
      <c r="B21199" s="136"/>
      <c r="E21199" s="136"/>
      <c r="H21199" s="136"/>
      <c r="K21199" s="136"/>
      <c r="O21199" s="136"/>
      <c r="T21199" s="136"/>
      <c r="W21199" s="136"/>
      <c r="Z21199" s="136"/>
      <c r="AC21199" s="136"/>
    </row>
    <row r="21200" spans="2:29">
      <c r="B21200" s="136"/>
      <c r="E21200" s="136"/>
      <c r="H21200" s="136"/>
      <c r="K21200" s="136"/>
      <c r="O21200" s="136"/>
      <c r="T21200" s="136"/>
      <c r="W21200" s="136"/>
      <c r="Z21200" s="136"/>
      <c r="AC21200" s="136"/>
    </row>
    <row r="21201" spans="2:29">
      <c r="B21201" s="136"/>
      <c r="E21201" s="136"/>
      <c r="H21201" s="136"/>
      <c r="K21201" s="136"/>
      <c r="O21201" s="136"/>
      <c r="T21201" s="136"/>
      <c r="W21201" s="136"/>
      <c r="Z21201" s="136"/>
      <c r="AC21201" s="136"/>
    </row>
    <row r="21202" spans="2:29">
      <c r="B21202" s="136"/>
      <c r="E21202" s="136"/>
      <c r="H21202" s="136"/>
      <c r="K21202" s="136"/>
      <c r="O21202" s="136"/>
      <c r="T21202" s="136"/>
      <c r="W21202" s="136"/>
      <c r="Z21202" s="136"/>
      <c r="AC21202" s="136"/>
    </row>
    <row r="21203" spans="2:29">
      <c r="B21203" s="136"/>
      <c r="E21203" s="136"/>
      <c r="H21203" s="136"/>
      <c r="K21203" s="136"/>
      <c r="O21203" s="136"/>
      <c r="T21203" s="136"/>
      <c r="W21203" s="136"/>
      <c r="Z21203" s="136"/>
      <c r="AC21203" s="136"/>
    </row>
    <row r="21204" spans="2:29">
      <c r="B21204" s="136"/>
      <c r="E21204" s="136"/>
      <c r="H21204" s="136"/>
      <c r="K21204" s="136"/>
      <c r="O21204" s="136"/>
      <c r="T21204" s="136"/>
      <c r="W21204" s="136"/>
      <c r="Z21204" s="136"/>
      <c r="AC21204" s="136"/>
    </row>
    <row r="21205" spans="2:29">
      <c r="B21205" s="136"/>
      <c r="E21205" s="136"/>
      <c r="H21205" s="136"/>
      <c r="K21205" s="136"/>
      <c r="O21205" s="136"/>
      <c r="T21205" s="136"/>
      <c r="W21205" s="136"/>
      <c r="Z21205" s="136"/>
      <c r="AC21205" s="136"/>
    </row>
    <row r="21206" spans="2:29">
      <c r="B21206" s="136"/>
      <c r="E21206" s="136"/>
      <c r="H21206" s="136"/>
      <c r="K21206" s="136"/>
      <c r="O21206" s="136"/>
      <c r="T21206" s="136"/>
      <c r="W21206" s="136"/>
      <c r="Z21206" s="136"/>
      <c r="AC21206" s="136"/>
    </row>
    <row r="21207" spans="2:29">
      <c r="B21207" s="136"/>
      <c r="E21207" s="136"/>
      <c r="H21207" s="136"/>
      <c r="K21207" s="136"/>
      <c r="O21207" s="136"/>
      <c r="T21207" s="136"/>
      <c r="W21207" s="136"/>
      <c r="Z21207" s="136"/>
      <c r="AC21207" s="136"/>
    </row>
    <row r="21208" spans="2:29">
      <c r="B21208" s="136"/>
      <c r="E21208" s="136"/>
      <c r="H21208" s="136"/>
      <c r="K21208" s="136"/>
      <c r="O21208" s="136"/>
      <c r="T21208" s="136"/>
      <c r="W21208" s="136"/>
      <c r="Z21208" s="136"/>
      <c r="AC21208" s="136"/>
    </row>
    <row r="21209" spans="2:29">
      <c r="B21209" s="136"/>
      <c r="E21209" s="136"/>
      <c r="H21209" s="136"/>
      <c r="K21209" s="136"/>
      <c r="O21209" s="136"/>
      <c r="T21209" s="136"/>
      <c r="W21209" s="136"/>
      <c r="Z21209" s="136"/>
      <c r="AC21209" s="136"/>
    </row>
    <row r="21210" spans="2:29">
      <c r="B21210" s="136"/>
      <c r="E21210" s="136"/>
      <c r="H21210" s="136"/>
      <c r="K21210" s="136"/>
      <c r="O21210" s="136"/>
      <c r="T21210" s="136"/>
      <c r="W21210" s="136"/>
      <c r="Z21210" s="136"/>
      <c r="AC21210" s="136"/>
    </row>
    <row r="21211" spans="2:29">
      <c r="B21211" s="136"/>
      <c r="E21211" s="136"/>
      <c r="H21211" s="136"/>
      <c r="K21211" s="136"/>
      <c r="O21211" s="136"/>
      <c r="T21211" s="136"/>
      <c r="W21211" s="136"/>
      <c r="Z21211" s="136"/>
      <c r="AC21211" s="136"/>
    </row>
    <row r="21212" spans="2:29">
      <c r="B21212" s="136"/>
      <c r="E21212" s="136"/>
      <c r="H21212" s="136"/>
      <c r="K21212" s="136"/>
      <c r="O21212" s="136"/>
      <c r="T21212" s="136"/>
      <c r="W21212" s="136"/>
      <c r="Z21212" s="136"/>
      <c r="AC21212" s="136"/>
    </row>
    <row r="21213" spans="2:29">
      <c r="B21213" s="136"/>
      <c r="E21213" s="136"/>
      <c r="H21213" s="136"/>
      <c r="K21213" s="136"/>
      <c r="O21213" s="136"/>
      <c r="T21213" s="136"/>
      <c r="W21213" s="136"/>
      <c r="Z21213" s="136"/>
      <c r="AC21213" s="136"/>
    </row>
    <row r="21214" spans="2:29">
      <c r="B21214" s="136"/>
      <c r="E21214" s="136"/>
      <c r="H21214" s="136"/>
      <c r="K21214" s="136"/>
      <c r="O21214" s="136"/>
      <c r="T21214" s="136"/>
      <c r="W21214" s="136"/>
      <c r="Z21214" s="136"/>
      <c r="AC21214" s="136"/>
    </row>
    <row r="21215" spans="2:29">
      <c r="B21215" s="136"/>
      <c r="E21215" s="136"/>
      <c r="H21215" s="136"/>
      <c r="K21215" s="136"/>
      <c r="O21215" s="136"/>
      <c r="T21215" s="136"/>
      <c r="W21215" s="136"/>
      <c r="Z21215" s="136"/>
      <c r="AC21215" s="136"/>
    </row>
    <row r="21216" spans="2:29">
      <c r="B21216" s="136"/>
      <c r="E21216" s="136"/>
      <c r="H21216" s="136"/>
      <c r="K21216" s="136"/>
      <c r="O21216" s="136"/>
      <c r="T21216" s="136"/>
      <c r="W21216" s="136"/>
      <c r="Z21216" s="136"/>
      <c r="AC21216" s="136"/>
    </row>
    <row r="21217" spans="2:29">
      <c r="B21217" s="136"/>
      <c r="E21217" s="136"/>
      <c r="H21217" s="136"/>
      <c r="K21217" s="136"/>
      <c r="O21217" s="136"/>
      <c r="T21217" s="136"/>
      <c r="W21217" s="136"/>
      <c r="Z21217" s="136"/>
      <c r="AC21217" s="136"/>
    </row>
    <row r="21218" spans="2:29">
      <c r="B21218" s="136"/>
      <c r="E21218" s="136"/>
      <c r="H21218" s="136"/>
      <c r="K21218" s="136"/>
      <c r="O21218" s="136"/>
      <c r="T21218" s="136"/>
      <c r="W21218" s="136"/>
      <c r="Z21218" s="136"/>
      <c r="AC21218" s="136"/>
    </row>
    <row r="21219" spans="2:29">
      <c r="B21219" s="136"/>
      <c r="E21219" s="136"/>
      <c r="H21219" s="136"/>
      <c r="K21219" s="136"/>
      <c r="O21219" s="136"/>
      <c r="T21219" s="136"/>
      <c r="W21219" s="136"/>
      <c r="Z21219" s="136"/>
      <c r="AC21219" s="136"/>
    </row>
    <row r="21220" spans="2:29">
      <c r="B21220" s="136"/>
      <c r="E21220" s="136"/>
      <c r="H21220" s="136"/>
      <c r="K21220" s="136"/>
      <c r="O21220" s="136"/>
      <c r="T21220" s="136"/>
      <c r="W21220" s="136"/>
      <c r="Z21220" s="136"/>
      <c r="AC21220" s="136"/>
    </row>
    <row r="21221" spans="2:29">
      <c r="B21221" s="136"/>
      <c r="E21221" s="136"/>
      <c r="H21221" s="136"/>
      <c r="K21221" s="136"/>
      <c r="O21221" s="136"/>
      <c r="T21221" s="136"/>
      <c r="W21221" s="136"/>
      <c r="Z21221" s="136"/>
      <c r="AC21221" s="136"/>
    </row>
    <row r="21222" spans="2:29">
      <c r="B21222" s="136"/>
      <c r="E21222" s="136"/>
      <c r="H21222" s="136"/>
      <c r="K21222" s="136"/>
      <c r="O21222" s="136"/>
      <c r="T21222" s="136"/>
      <c r="W21222" s="136"/>
      <c r="Z21222" s="136"/>
      <c r="AC21222" s="136"/>
    </row>
    <row r="21223" spans="2:29">
      <c r="B21223" s="136"/>
      <c r="E21223" s="136"/>
      <c r="H21223" s="136"/>
      <c r="K21223" s="136"/>
      <c r="O21223" s="136"/>
      <c r="T21223" s="136"/>
      <c r="W21223" s="136"/>
      <c r="Z21223" s="136"/>
      <c r="AC21223" s="136"/>
    </row>
    <row r="21224" spans="2:29">
      <c r="B21224" s="136"/>
      <c r="E21224" s="136"/>
      <c r="H21224" s="136"/>
      <c r="K21224" s="136"/>
      <c r="O21224" s="136"/>
      <c r="T21224" s="136"/>
      <c r="W21224" s="136"/>
      <c r="Z21224" s="136"/>
      <c r="AC21224" s="136"/>
    </row>
    <row r="21225" spans="2:29">
      <c r="B21225" s="136"/>
      <c r="E21225" s="136"/>
      <c r="H21225" s="136"/>
      <c r="K21225" s="136"/>
      <c r="O21225" s="136"/>
      <c r="T21225" s="136"/>
      <c r="W21225" s="136"/>
      <c r="Z21225" s="136"/>
      <c r="AC21225" s="136"/>
    </row>
    <row r="21226" spans="2:29">
      <c r="B21226" s="136"/>
      <c r="E21226" s="136"/>
      <c r="H21226" s="136"/>
      <c r="K21226" s="136"/>
      <c r="O21226" s="136"/>
      <c r="T21226" s="136"/>
      <c r="W21226" s="136"/>
      <c r="Z21226" s="136"/>
      <c r="AC21226" s="136"/>
    </row>
    <row r="21227" spans="2:29">
      <c r="B21227" s="136"/>
      <c r="E21227" s="136"/>
      <c r="H21227" s="136"/>
      <c r="K21227" s="136"/>
      <c r="O21227" s="136"/>
      <c r="T21227" s="136"/>
      <c r="W21227" s="136"/>
      <c r="Z21227" s="136"/>
      <c r="AC21227" s="136"/>
    </row>
    <row r="21228" spans="2:29">
      <c r="B21228" s="136"/>
      <c r="E21228" s="136"/>
      <c r="H21228" s="136"/>
      <c r="K21228" s="136"/>
      <c r="O21228" s="136"/>
      <c r="T21228" s="136"/>
      <c r="W21228" s="136"/>
      <c r="Z21228" s="136"/>
      <c r="AC21228" s="136"/>
    </row>
    <row r="21229" spans="2:29">
      <c r="B21229" s="136"/>
      <c r="E21229" s="136"/>
      <c r="H21229" s="136"/>
      <c r="K21229" s="136"/>
      <c r="O21229" s="136"/>
      <c r="T21229" s="136"/>
      <c r="W21229" s="136"/>
      <c r="Z21229" s="136"/>
      <c r="AC21229" s="136"/>
    </row>
    <row r="21230" spans="2:29">
      <c r="B21230" s="136"/>
      <c r="E21230" s="136"/>
      <c r="H21230" s="136"/>
      <c r="K21230" s="136"/>
      <c r="O21230" s="136"/>
      <c r="T21230" s="136"/>
      <c r="W21230" s="136"/>
      <c r="Z21230" s="136"/>
      <c r="AC21230" s="136"/>
    </row>
    <row r="21231" spans="2:29">
      <c r="B21231" s="136"/>
      <c r="E21231" s="136"/>
      <c r="H21231" s="136"/>
      <c r="K21231" s="136"/>
      <c r="O21231" s="136"/>
      <c r="T21231" s="136"/>
      <c r="W21231" s="136"/>
      <c r="Z21231" s="136"/>
      <c r="AC21231" s="136"/>
    </row>
    <row r="21232" spans="2:29">
      <c r="B21232" s="136"/>
      <c r="E21232" s="136"/>
      <c r="H21232" s="136"/>
      <c r="K21232" s="136"/>
      <c r="O21232" s="136"/>
      <c r="T21232" s="136"/>
      <c r="W21232" s="136"/>
      <c r="Z21232" s="136"/>
      <c r="AC21232" s="136"/>
    </row>
    <row r="21233" spans="2:29">
      <c r="B21233" s="136"/>
      <c r="E21233" s="136"/>
      <c r="H21233" s="136"/>
      <c r="K21233" s="136"/>
      <c r="O21233" s="136"/>
      <c r="T21233" s="136"/>
      <c r="W21233" s="136"/>
      <c r="Z21233" s="136"/>
      <c r="AC21233" s="136"/>
    </row>
    <row r="21234" spans="2:29">
      <c r="B21234" s="136"/>
      <c r="E21234" s="136"/>
      <c r="H21234" s="136"/>
      <c r="K21234" s="136"/>
      <c r="O21234" s="136"/>
      <c r="T21234" s="136"/>
      <c r="W21234" s="136"/>
      <c r="Z21234" s="136"/>
      <c r="AC21234" s="136"/>
    </row>
    <row r="21235" spans="2:29">
      <c r="B21235" s="136"/>
      <c r="E21235" s="136"/>
      <c r="H21235" s="136"/>
      <c r="K21235" s="136"/>
      <c r="O21235" s="136"/>
      <c r="T21235" s="136"/>
      <c r="W21235" s="136"/>
      <c r="Z21235" s="136"/>
      <c r="AC21235" s="136"/>
    </row>
    <row r="21236" spans="2:29">
      <c r="B21236" s="136"/>
      <c r="E21236" s="136"/>
      <c r="H21236" s="136"/>
      <c r="K21236" s="136"/>
      <c r="O21236" s="136"/>
      <c r="T21236" s="136"/>
      <c r="W21236" s="136"/>
      <c r="Z21236" s="136"/>
      <c r="AC21236" s="136"/>
    </row>
    <row r="21237" spans="2:29">
      <c r="B21237" s="136"/>
      <c r="E21237" s="136"/>
      <c r="H21237" s="136"/>
      <c r="K21237" s="136"/>
      <c r="O21237" s="136"/>
      <c r="T21237" s="136"/>
      <c r="W21237" s="136"/>
      <c r="Z21237" s="136"/>
      <c r="AC21237" s="136"/>
    </row>
    <row r="21238" spans="2:29">
      <c r="B21238" s="136"/>
      <c r="E21238" s="136"/>
      <c r="H21238" s="136"/>
      <c r="K21238" s="136"/>
      <c r="O21238" s="136"/>
      <c r="T21238" s="136"/>
      <c r="W21238" s="136"/>
      <c r="Z21238" s="136"/>
      <c r="AC21238" s="136"/>
    </row>
    <row r="21239" spans="2:29">
      <c r="B21239" s="136"/>
      <c r="E21239" s="136"/>
      <c r="H21239" s="136"/>
      <c r="K21239" s="136"/>
      <c r="O21239" s="136"/>
      <c r="T21239" s="136"/>
      <c r="W21239" s="136"/>
      <c r="Z21239" s="136"/>
      <c r="AC21239" s="136"/>
    </row>
    <row r="21240" spans="2:29">
      <c r="B21240" s="136"/>
      <c r="E21240" s="136"/>
      <c r="H21240" s="136"/>
      <c r="K21240" s="136"/>
      <c r="O21240" s="136"/>
      <c r="T21240" s="136"/>
      <c r="W21240" s="136"/>
      <c r="Z21240" s="136"/>
      <c r="AC21240" s="136"/>
    </row>
    <row r="21241" spans="2:29">
      <c r="B21241" s="136"/>
      <c r="E21241" s="136"/>
      <c r="H21241" s="136"/>
      <c r="K21241" s="136"/>
      <c r="O21241" s="136"/>
      <c r="T21241" s="136"/>
      <c r="W21241" s="136"/>
      <c r="Z21241" s="136"/>
      <c r="AC21241" s="136"/>
    </row>
    <row r="21242" spans="2:29">
      <c r="B21242" s="136"/>
      <c r="E21242" s="136"/>
      <c r="H21242" s="136"/>
      <c r="K21242" s="136"/>
      <c r="O21242" s="136"/>
      <c r="T21242" s="136"/>
      <c r="W21242" s="136"/>
      <c r="Z21242" s="136"/>
      <c r="AC21242" s="136"/>
    </row>
    <row r="21243" spans="2:29">
      <c r="B21243" s="136"/>
      <c r="E21243" s="136"/>
      <c r="H21243" s="136"/>
      <c r="K21243" s="136"/>
      <c r="O21243" s="136"/>
      <c r="T21243" s="136"/>
      <c r="W21243" s="136"/>
      <c r="Z21243" s="136"/>
      <c r="AC21243" s="136"/>
    </row>
    <row r="21244" spans="2:29">
      <c r="B21244" s="136"/>
      <c r="E21244" s="136"/>
      <c r="H21244" s="136"/>
      <c r="K21244" s="136"/>
      <c r="O21244" s="136"/>
      <c r="T21244" s="136"/>
      <c r="W21244" s="136"/>
      <c r="Z21244" s="136"/>
      <c r="AC21244" s="136"/>
    </row>
    <row r="21245" spans="2:29">
      <c r="B21245" s="136"/>
      <c r="E21245" s="136"/>
      <c r="H21245" s="136"/>
      <c r="K21245" s="136"/>
      <c r="O21245" s="136"/>
      <c r="T21245" s="136"/>
      <c r="W21245" s="136"/>
      <c r="Z21245" s="136"/>
      <c r="AC21245" s="136"/>
    </row>
    <row r="21246" spans="2:29">
      <c r="B21246" s="136"/>
      <c r="E21246" s="136"/>
      <c r="H21246" s="136"/>
      <c r="K21246" s="136"/>
      <c r="O21246" s="136"/>
      <c r="T21246" s="136"/>
      <c r="W21246" s="136"/>
      <c r="Z21246" s="136"/>
      <c r="AC21246" s="136"/>
    </row>
    <row r="21247" spans="2:29">
      <c r="B21247" s="136"/>
      <c r="E21247" s="136"/>
      <c r="H21247" s="136"/>
      <c r="K21247" s="136"/>
      <c r="O21247" s="136"/>
      <c r="T21247" s="136"/>
      <c r="W21247" s="136"/>
      <c r="Z21247" s="136"/>
      <c r="AC21247" s="136"/>
    </row>
    <row r="21248" spans="2:29">
      <c r="B21248" s="136"/>
      <c r="E21248" s="136"/>
      <c r="H21248" s="136"/>
      <c r="K21248" s="136"/>
      <c r="O21248" s="136"/>
      <c r="T21248" s="136"/>
      <c r="W21248" s="136"/>
      <c r="Z21248" s="136"/>
      <c r="AC21248" s="136"/>
    </row>
    <row r="21249" spans="2:29">
      <c r="B21249" s="136"/>
      <c r="E21249" s="136"/>
      <c r="H21249" s="136"/>
      <c r="K21249" s="136"/>
      <c r="O21249" s="136"/>
      <c r="T21249" s="136"/>
      <c r="W21249" s="136"/>
      <c r="Z21249" s="136"/>
      <c r="AC21249" s="136"/>
    </row>
    <row r="21250" spans="2:29">
      <c r="B21250" s="136"/>
      <c r="E21250" s="136"/>
      <c r="H21250" s="136"/>
      <c r="K21250" s="136"/>
      <c r="O21250" s="136"/>
      <c r="T21250" s="136"/>
      <c r="W21250" s="136"/>
      <c r="Z21250" s="136"/>
      <c r="AC21250" s="136"/>
    </row>
    <row r="21251" spans="2:29">
      <c r="B21251" s="136"/>
      <c r="E21251" s="136"/>
      <c r="H21251" s="136"/>
      <c r="K21251" s="136"/>
      <c r="O21251" s="136"/>
      <c r="T21251" s="136"/>
      <c r="W21251" s="136"/>
      <c r="Z21251" s="136"/>
      <c r="AC21251" s="136"/>
    </row>
    <row r="21252" spans="2:29">
      <c r="B21252" s="136"/>
      <c r="E21252" s="136"/>
      <c r="H21252" s="136"/>
      <c r="K21252" s="136"/>
      <c r="O21252" s="136"/>
      <c r="T21252" s="136"/>
      <c r="W21252" s="136"/>
      <c r="Z21252" s="136"/>
      <c r="AC21252" s="136"/>
    </row>
    <row r="21253" spans="2:29">
      <c r="B21253" s="136"/>
      <c r="E21253" s="136"/>
      <c r="H21253" s="136"/>
      <c r="K21253" s="136"/>
      <c r="O21253" s="136"/>
      <c r="T21253" s="136"/>
      <c r="W21253" s="136"/>
      <c r="Z21253" s="136"/>
      <c r="AC21253" s="136"/>
    </row>
    <row r="21254" spans="2:29">
      <c r="B21254" s="136"/>
      <c r="E21254" s="136"/>
      <c r="H21254" s="136"/>
      <c r="K21254" s="136"/>
      <c r="O21254" s="136"/>
      <c r="T21254" s="136"/>
      <c r="W21254" s="136"/>
      <c r="Z21254" s="136"/>
      <c r="AC21254" s="136"/>
    </row>
    <row r="21255" spans="2:29">
      <c r="B21255" s="136"/>
      <c r="E21255" s="136"/>
      <c r="H21255" s="136"/>
      <c r="K21255" s="136"/>
      <c r="O21255" s="136"/>
      <c r="T21255" s="136"/>
      <c r="W21255" s="136"/>
      <c r="Z21255" s="136"/>
      <c r="AC21255" s="136"/>
    </row>
    <row r="21256" spans="2:29">
      <c r="B21256" s="136"/>
      <c r="E21256" s="136"/>
      <c r="H21256" s="136"/>
      <c r="K21256" s="136"/>
      <c r="O21256" s="136"/>
      <c r="T21256" s="136"/>
      <c r="W21256" s="136"/>
      <c r="Z21256" s="136"/>
      <c r="AC21256" s="136"/>
    </row>
    <row r="21257" spans="2:29">
      <c r="B21257" s="136"/>
      <c r="E21257" s="136"/>
      <c r="H21257" s="136"/>
      <c r="K21257" s="136"/>
      <c r="O21257" s="136"/>
      <c r="T21257" s="136"/>
      <c r="W21257" s="136"/>
      <c r="Z21257" s="136"/>
      <c r="AC21257" s="136"/>
    </row>
    <row r="21258" spans="2:29">
      <c r="B21258" s="136"/>
      <c r="E21258" s="136"/>
      <c r="H21258" s="136"/>
      <c r="K21258" s="136"/>
      <c r="O21258" s="136"/>
      <c r="T21258" s="136"/>
      <c r="W21258" s="136"/>
      <c r="Z21258" s="136"/>
      <c r="AC21258" s="136"/>
    </row>
    <row r="21259" spans="2:29">
      <c r="B21259" s="136"/>
      <c r="E21259" s="136"/>
      <c r="H21259" s="136"/>
      <c r="K21259" s="136"/>
      <c r="O21259" s="136"/>
      <c r="T21259" s="136"/>
      <c r="W21259" s="136"/>
      <c r="Z21259" s="136"/>
      <c r="AC21259" s="136"/>
    </row>
    <row r="21260" spans="2:29">
      <c r="B21260" s="136"/>
      <c r="E21260" s="136"/>
      <c r="H21260" s="136"/>
      <c r="K21260" s="136"/>
      <c r="O21260" s="136"/>
      <c r="T21260" s="136"/>
      <c r="W21260" s="136"/>
      <c r="Z21260" s="136"/>
      <c r="AC21260" s="136"/>
    </row>
    <row r="21261" spans="2:29">
      <c r="B21261" s="136"/>
      <c r="E21261" s="136"/>
      <c r="H21261" s="136"/>
      <c r="K21261" s="136"/>
      <c r="O21261" s="136"/>
      <c r="T21261" s="136"/>
      <c r="W21261" s="136"/>
      <c r="Z21261" s="136"/>
      <c r="AC21261" s="136"/>
    </row>
    <row r="21262" spans="2:29">
      <c r="B21262" s="136"/>
      <c r="E21262" s="136"/>
      <c r="H21262" s="136"/>
      <c r="K21262" s="136"/>
      <c r="O21262" s="136"/>
      <c r="T21262" s="136"/>
      <c r="W21262" s="136"/>
      <c r="Z21262" s="136"/>
      <c r="AC21262" s="136"/>
    </row>
    <row r="21263" spans="2:29">
      <c r="B21263" s="136"/>
      <c r="E21263" s="136"/>
      <c r="H21263" s="136"/>
      <c r="K21263" s="136"/>
      <c r="O21263" s="136"/>
      <c r="T21263" s="136"/>
      <c r="W21263" s="136"/>
      <c r="Z21263" s="136"/>
      <c r="AC21263" s="136"/>
    </row>
    <row r="21264" spans="2:29">
      <c r="B21264" s="136"/>
      <c r="E21264" s="136"/>
      <c r="H21264" s="136"/>
      <c r="K21264" s="136"/>
      <c r="O21264" s="136"/>
      <c r="T21264" s="136"/>
      <c r="W21264" s="136"/>
      <c r="Z21264" s="136"/>
      <c r="AC21264" s="136"/>
    </row>
    <row r="21265" spans="2:29">
      <c r="B21265" s="136"/>
      <c r="E21265" s="136"/>
      <c r="H21265" s="136"/>
      <c r="K21265" s="136"/>
      <c r="O21265" s="136"/>
      <c r="T21265" s="136"/>
      <c r="W21265" s="136"/>
      <c r="Z21265" s="136"/>
      <c r="AC21265" s="136"/>
    </row>
    <row r="21266" spans="2:29">
      <c r="B21266" s="136"/>
      <c r="E21266" s="136"/>
      <c r="H21266" s="136"/>
      <c r="K21266" s="136"/>
      <c r="O21266" s="136"/>
      <c r="T21266" s="136"/>
      <c r="W21266" s="136"/>
      <c r="Z21266" s="136"/>
      <c r="AC21266" s="136"/>
    </row>
    <row r="21267" spans="2:29">
      <c r="B21267" s="136"/>
      <c r="E21267" s="136"/>
      <c r="H21267" s="136"/>
      <c r="K21267" s="136"/>
      <c r="O21267" s="136"/>
      <c r="T21267" s="136"/>
      <c r="W21267" s="136"/>
      <c r="Z21267" s="136"/>
      <c r="AC21267" s="136"/>
    </row>
    <row r="21268" spans="2:29">
      <c r="B21268" s="136"/>
      <c r="E21268" s="136"/>
      <c r="H21268" s="136"/>
      <c r="K21268" s="136"/>
      <c r="O21268" s="136"/>
      <c r="T21268" s="136"/>
      <c r="W21268" s="136"/>
      <c r="Z21268" s="136"/>
      <c r="AC21268" s="136"/>
    </row>
    <row r="21269" spans="2:29">
      <c r="B21269" s="136"/>
      <c r="E21269" s="136"/>
      <c r="H21269" s="136"/>
      <c r="K21269" s="136"/>
      <c r="O21269" s="136"/>
      <c r="T21269" s="136"/>
      <c r="W21269" s="136"/>
      <c r="Z21269" s="136"/>
      <c r="AC21269" s="136"/>
    </row>
    <row r="21270" spans="2:29">
      <c r="B21270" s="136"/>
      <c r="E21270" s="136"/>
      <c r="H21270" s="136"/>
      <c r="K21270" s="136"/>
      <c r="O21270" s="136"/>
      <c r="T21270" s="136"/>
      <c r="W21270" s="136"/>
      <c r="Z21270" s="136"/>
      <c r="AC21270" s="136"/>
    </row>
    <row r="21271" spans="2:29">
      <c r="B21271" s="136"/>
      <c r="E21271" s="136"/>
      <c r="H21271" s="136"/>
      <c r="K21271" s="136"/>
      <c r="O21271" s="136"/>
      <c r="T21271" s="136"/>
      <c r="W21271" s="136"/>
      <c r="Z21271" s="136"/>
      <c r="AC21271" s="136"/>
    </row>
    <row r="21272" spans="2:29">
      <c r="B21272" s="136"/>
      <c r="E21272" s="136"/>
      <c r="H21272" s="136"/>
      <c r="K21272" s="136"/>
      <c r="O21272" s="136"/>
      <c r="T21272" s="136"/>
      <c r="W21272" s="136"/>
      <c r="Z21272" s="136"/>
      <c r="AC21272" s="136"/>
    </row>
    <row r="21273" spans="2:29">
      <c r="B21273" s="136"/>
      <c r="E21273" s="136"/>
      <c r="H21273" s="136"/>
      <c r="K21273" s="136"/>
      <c r="O21273" s="136"/>
      <c r="T21273" s="136"/>
      <c r="W21273" s="136"/>
      <c r="Z21273" s="136"/>
      <c r="AC21273" s="136"/>
    </row>
    <row r="21274" spans="2:29">
      <c r="B21274" s="136"/>
      <c r="E21274" s="136"/>
      <c r="H21274" s="136"/>
      <c r="K21274" s="136"/>
      <c r="O21274" s="136"/>
      <c r="T21274" s="136"/>
      <c r="W21274" s="136"/>
      <c r="Z21274" s="136"/>
      <c r="AC21274" s="136"/>
    </row>
    <row r="21275" spans="2:29">
      <c r="B21275" s="136"/>
      <c r="E21275" s="136"/>
      <c r="H21275" s="136"/>
      <c r="K21275" s="136"/>
      <c r="O21275" s="136"/>
      <c r="T21275" s="136"/>
      <c r="W21275" s="136"/>
      <c r="Z21275" s="136"/>
      <c r="AC21275" s="136"/>
    </row>
    <row r="21276" spans="2:29">
      <c r="B21276" s="136"/>
      <c r="E21276" s="136"/>
      <c r="H21276" s="136"/>
      <c r="K21276" s="136"/>
      <c r="O21276" s="136"/>
      <c r="T21276" s="136"/>
      <c r="W21276" s="136"/>
      <c r="Z21276" s="136"/>
      <c r="AC21276" s="136"/>
    </row>
    <row r="21277" spans="2:29">
      <c r="B21277" s="136"/>
      <c r="E21277" s="136"/>
      <c r="H21277" s="136"/>
      <c r="K21277" s="136"/>
      <c r="O21277" s="136"/>
      <c r="T21277" s="136"/>
      <c r="W21277" s="136"/>
      <c r="Z21277" s="136"/>
      <c r="AC21277" s="136"/>
    </row>
    <row r="21278" spans="2:29">
      <c r="B21278" s="136"/>
      <c r="E21278" s="136"/>
      <c r="H21278" s="136"/>
      <c r="K21278" s="136"/>
      <c r="O21278" s="136"/>
      <c r="T21278" s="136"/>
      <c r="W21278" s="136"/>
      <c r="Z21278" s="136"/>
      <c r="AC21278" s="136"/>
    </row>
    <row r="21279" spans="2:29">
      <c r="B21279" s="136"/>
      <c r="E21279" s="136"/>
      <c r="H21279" s="136"/>
      <c r="K21279" s="136"/>
      <c r="O21279" s="136"/>
      <c r="T21279" s="136"/>
      <c r="W21279" s="136"/>
      <c r="Z21279" s="136"/>
      <c r="AC21279" s="136"/>
    </row>
    <row r="21280" spans="2:29">
      <c r="B21280" s="136"/>
      <c r="E21280" s="136"/>
      <c r="H21280" s="136"/>
      <c r="K21280" s="136"/>
      <c r="O21280" s="136"/>
      <c r="T21280" s="136"/>
      <c r="W21280" s="136"/>
      <c r="Z21280" s="136"/>
      <c r="AC21280" s="136"/>
    </row>
    <row r="21281" spans="2:29">
      <c r="B21281" s="136"/>
      <c r="E21281" s="136"/>
      <c r="H21281" s="136"/>
      <c r="K21281" s="136"/>
      <c r="O21281" s="136"/>
      <c r="T21281" s="136"/>
      <c r="W21281" s="136"/>
      <c r="Z21281" s="136"/>
      <c r="AC21281" s="136"/>
    </row>
    <row r="21282" spans="2:29">
      <c r="B21282" s="136"/>
      <c r="E21282" s="136"/>
      <c r="H21282" s="136"/>
      <c r="K21282" s="136"/>
      <c r="O21282" s="136"/>
      <c r="T21282" s="136"/>
      <c r="W21282" s="136"/>
      <c r="Z21282" s="136"/>
      <c r="AC21282" s="136"/>
    </row>
    <row r="21283" spans="2:29">
      <c r="B21283" s="136"/>
      <c r="E21283" s="136"/>
      <c r="H21283" s="136"/>
      <c r="K21283" s="136"/>
      <c r="O21283" s="136"/>
      <c r="T21283" s="136"/>
      <c r="W21283" s="136"/>
      <c r="Z21283" s="136"/>
      <c r="AC21283" s="136"/>
    </row>
    <row r="21284" spans="2:29">
      <c r="B21284" s="136"/>
      <c r="E21284" s="136"/>
      <c r="H21284" s="136"/>
      <c r="K21284" s="136"/>
      <c r="O21284" s="136"/>
      <c r="T21284" s="136"/>
      <c r="W21284" s="136"/>
      <c r="Z21284" s="136"/>
      <c r="AC21284" s="136"/>
    </row>
    <row r="21285" spans="2:29">
      <c r="B21285" s="136"/>
      <c r="E21285" s="136"/>
      <c r="H21285" s="136"/>
      <c r="K21285" s="136"/>
      <c r="O21285" s="136"/>
      <c r="T21285" s="136"/>
      <c r="W21285" s="136"/>
      <c r="Z21285" s="136"/>
      <c r="AC21285" s="136"/>
    </row>
    <row r="21286" spans="2:29">
      <c r="B21286" s="136"/>
      <c r="E21286" s="136"/>
      <c r="H21286" s="136"/>
      <c r="K21286" s="136"/>
      <c r="O21286" s="136"/>
      <c r="T21286" s="136"/>
      <c r="W21286" s="136"/>
      <c r="Z21286" s="136"/>
      <c r="AC21286" s="136"/>
    </row>
    <row r="21287" spans="2:29">
      <c r="B21287" s="136"/>
      <c r="E21287" s="136"/>
      <c r="H21287" s="136"/>
      <c r="K21287" s="136"/>
      <c r="O21287" s="136"/>
      <c r="T21287" s="136"/>
      <c r="W21287" s="136"/>
      <c r="Z21287" s="136"/>
      <c r="AC21287" s="136"/>
    </row>
    <row r="21288" spans="2:29">
      <c r="B21288" s="136"/>
      <c r="E21288" s="136"/>
      <c r="H21288" s="136"/>
      <c r="K21288" s="136"/>
      <c r="O21288" s="136"/>
      <c r="T21288" s="136"/>
      <c r="W21288" s="136"/>
      <c r="Z21288" s="136"/>
      <c r="AC21288" s="136"/>
    </row>
    <row r="21289" spans="2:29">
      <c r="B21289" s="136"/>
      <c r="E21289" s="136"/>
      <c r="H21289" s="136"/>
      <c r="K21289" s="136"/>
      <c r="O21289" s="136"/>
      <c r="T21289" s="136"/>
      <c r="W21289" s="136"/>
      <c r="Z21289" s="136"/>
      <c r="AC21289" s="136"/>
    </row>
    <row r="21290" spans="2:29">
      <c r="B21290" s="136"/>
      <c r="E21290" s="136"/>
      <c r="H21290" s="136"/>
      <c r="K21290" s="136"/>
      <c r="O21290" s="136"/>
      <c r="T21290" s="136"/>
      <c r="W21290" s="136"/>
      <c r="Z21290" s="136"/>
      <c r="AC21290" s="136"/>
    </row>
    <row r="21291" spans="2:29">
      <c r="B21291" s="136"/>
      <c r="E21291" s="136"/>
      <c r="H21291" s="136"/>
      <c r="K21291" s="136"/>
      <c r="O21291" s="136"/>
      <c r="T21291" s="136"/>
      <c r="W21291" s="136"/>
      <c r="Z21291" s="136"/>
      <c r="AC21291" s="136"/>
    </row>
    <row r="21292" spans="2:29">
      <c r="B21292" s="136"/>
      <c r="E21292" s="136"/>
      <c r="H21292" s="136"/>
      <c r="K21292" s="136"/>
      <c r="O21292" s="136"/>
      <c r="T21292" s="136"/>
      <c r="W21292" s="136"/>
      <c r="Z21292" s="136"/>
      <c r="AC21292" s="136"/>
    </row>
    <row r="21293" spans="2:29">
      <c r="B21293" s="136"/>
      <c r="E21293" s="136"/>
      <c r="H21293" s="136"/>
      <c r="K21293" s="136"/>
      <c r="O21293" s="136"/>
      <c r="T21293" s="136"/>
      <c r="W21293" s="136"/>
      <c r="Z21293" s="136"/>
      <c r="AC21293" s="136"/>
    </row>
    <row r="21294" spans="2:29">
      <c r="B21294" s="136"/>
      <c r="E21294" s="136"/>
      <c r="H21294" s="136"/>
      <c r="K21294" s="136"/>
      <c r="O21294" s="136"/>
      <c r="T21294" s="136"/>
      <c r="W21294" s="136"/>
      <c r="Z21294" s="136"/>
      <c r="AC21294" s="136"/>
    </row>
    <row r="21295" spans="2:29">
      <c r="B21295" s="136"/>
      <c r="E21295" s="136"/>
      <c r="H21295" s="136"/>
      <c r="K21295" s="136"/>
      <c r="O21295" s="136"/>
      <c r="T21295" s="136"/>
      <c r="W21295" s="136"/>
      <c r="Z21295" s="136"/>
      <c r="AC21295" s="136"/>
    </row>
    <row r="21296" spans="2:29">
      <c r="B21296" s="136"/>
      <c r="E21296" s="136"/>
      <c r="H21296" s="136"/>
      <c r="K21296" s="136"/>
      <c r="O21296" s="136"/>
      <c r="T21296" s="136"/>
      <c r="W21296" s="136"/>
      <c r="Z21296" s="136"/>
      <c r="AC21296" s="136"/>
    </row>
    <row r="21297" spans="2:29">
      <c r="B21297" s="136"/>
      <c r="E21297" s="136"/>
      <c r="H21297" s="136"/>
      <c r="K21297" s="136"/>
      <c r="O21297" s="136"/>
      <c r="T21297" s="136"/>
      <c r="W21297" s="136"/>
      <c r="Z21297" s="136"/>
      <c r="AC21297" s="136"/>
    </row>
    <row r="21298" spans="2:29">
      <c r="B21298" s="136"/>
      <c r="E21298" s="136"/>
      <c r="H21298" s="136"/>
      <c r="K21298" s="136"/>
      <c r="O21298" s="136"/>
      <c r="T21298" s="136"/>
      <c r="W21298" s="136"/>
      <c r="Z21298" s="136"/>
      <c r="AC21298" s="136"/>
    </row>
    <row r="21299" spans="2:29">
      <c r="B21299" s="136"/>
      <c r="E21299" s="136"/>
      <c r="H21299" s="136"/>
      <c r="K21299" s="136"/>
      <c r="O21299" s="136"/>
      <c r="T21299" s="136"/>
      <c r="W21299" s="136"/>
      <c r="Z21299" s="136"/>
      <c r="AC21299" s="136"/>
    </row>
    <row r="21300" spans="2:29">
      <c r="B21300" s="136"/>
      <c r="E21300" s="136"/>
      <c r="H21300" s="136"/>
      <c r="K21300" s="136"/>
      <c r="O21300" s="136"/>
      <c r="T21300" s="136"/>
      <c r="W21300" s="136"/>
      <c r="Z21300" s="136"/>
      <c r="AC21300" s="136"/>
    </row>
    <row r="21301" spans="2:29">
      <c r="B21301" s="136"/>
      <c r="E21301" s="136"/>
      <c r="H21301" s="136"/>
      <c r="K21301" s="136"/>
      <c r="O21301" s="136"/>
      <c r="T21301" s="136"/>
      <c r="W21301" s="136"/>
      <c r="Z21301" s="136"/>
      <c r="AC21301" s="136"/>
    </row>
    <row r="21302" spans="2:29">
      <c r="B21302" s="136"/>
      <c r="E21302" s="136"/>
      <c r="H21302" s="136"/>
      <c r="K21302" s="136"/>
      <c r="O21302" s="136"/>
      <c r="T21302" s="136"/>
      <c r="W21302" s="136"/>
      <c r="Z21302" s="136"/>
      <c r="AC21302" s="136"/>
    </row>
    <row r="21303" spans="2:29">
      <c r="B21303" s="136"/>
      <c r="E21303" s="136"/>
      <c r="H21303" s="136"/>
      <c r="K21303" s="136"/>
      <c r="O21303" s="136"/>
      <c r="T21303" s="136"/>
      <c r="W21303" s="136"/>
      <c r="Z21303" s="136"/>
      <c r="AC21303" s="136"/>
    </row>
    <row r="21304" spans="2:29">
      <c r="B21304" s="136"/>
      <c r="E21304" s="136"/>
      <c r="H21304" s="136"/>
      <c r="K21304" s="136"/>
      <c r="O21304" s="136"/>
      <c r="T21304" s="136"/>
      <c r="W21304" s="136"/>
      <c r="Z21304" s="136"/>
      <c r="AC21304" s="136"/>
    </row>
    <row r="21305" spans="2:29">
      <c r="B21305" s="136"/>
      <c r="E21305" s="136"/>
      <c r="H21305" s="136"/>
      <c r="K21305" s="136"/>
      <c r="O21305" s="136"/>
      <c r="T21305" s="136"/>
      <c r="W21305" s="136"/>
      <c r="Z21305" s="136"/>
      <c r="AC21305" s="136"/>
    </row>
    <row r="21306" spans="2:29">
      <c r="B21306" s="136"/>
      <c r="E21306" s="136"/>
      <c r="H21306" s="136"/>
      <c r="K21306" s="136"/>
      <c r="O21306" s="136"/>
      <c r="T21306" s="136"/>
      <c r="W21306" s="136"/>
      <c r="Z21306" s="136"/>
      <c r="AC21306" s="136"/>
    </row>
    <row r="21307" spans="2:29">
      <c r="B21307" s="136"/>
      <c r="E21307" s="136"/>
      <c r="H21307" s="136"/>
      <c r="K21307" s="136"/>
      <c r="O21307" s="136"/>
      <c r="T21307" s="136"/>
      <c r="W21307" s="136"/>
      <c r="Z21307" s="136"/>
      <c r="AC21307" s="136"/>
    </row>
    <row r="21308" spans="2:29">
      <c r="B21308" s="136"/>
      <c r="E21308" s="136"/>
      <c r="H21308" s="136"/>
      <c r="K21308" s="136"/>
      <c r="O21308" s="136"/>
      <c r="T21308" s="136"/>
      <c r="W21308" s="136"/>
      <c r="Z21308" s="136"/>
      <c r="AC21308" s="136"/>
    </row>
    <row r="21309" spans="2:29">
      <c r="B21309" s="136"/>
      <c r="E21309" s="136"/>
      <c r="H21309" s="136"/>
      <c r="K21309" s="136"/>
      <c r="O21309" s="136"/>
      <c r="T21309" s="136"/>
      <c r="W21309" s="136"/>
      <c r="Z21309" s="136"/>
      <c r="AC21309" s="136"/>
    </row>
    <row r="21310" spans="2:29">
      <c r="B21310" s="136"/>
      <c r="E21310" s="136"/>
      <c r="H21310" s="136"/>
      <c r="K21310" s="136"/>
      <c r="O21310" s="136"/>
      <c r="T21310" s="136"/>
      <c r="W21310" s="136"/>
      <c r="Z21310" s="136"/>
      <c r="AC21310" s="136"/>
    </row>
    <row r="21311" spans="2:29">
      <c r="B21311" s="136"/>
      <c r="E21311" s="136"/>
      <c r="H21311" s="136"/>
      <c r="K21311" s="136"/>
      <c r="O21311" s="136"/>
      <c r="T21311" s="136"/>
      <c r="W21311" s="136"/>
      <c r="Z21311" s="136"/>
      <c r="AC21311" s="136"/>
    </row>
    <row r="21312" spans="2:29">
      <c r="B21312" s="136"/>
      <c r="E21312" s="136"/>
      <c r="H21312" s="136"/>
      <c r="K21312" s="136"/>
      <c r="O21312" s="136"/>
      <c r="T21312" s="136"/>
      <c r="W21312" s="136"/>
      <c r="Z21312" s="136"/>
      <c r="AC21312" s="136"/>
    </row>
    <row r="21313" spans="2:29">
      <c r="B21313" s="136"/>
      <c r="E21313" s="136"/>
      <c r="H21313" s="136"/>
      <c r="K21313" s="136"/>
      <c r="O21313" s="136"/>
      <c r="T21313" s="136"/>
      <c r="W21313" s="136"/>
      <c r="Z21313" s="136"/>
      <c r="AC21313" s="136"/>
    </row>
    <row r="21314" spans="2:29">
      <c r="B21314" s="136"/>
      <c r="E21314" s="136"/>
      <c r="H21314" s="136"/>
      <c r="K21314" s="136"/>
      <c r="O21314" s="136"/>
      <c r="T21314" s="136"/>
      <c r="W21314" s="136"/>
      <c r="Z21314" s="136"/>
      <c r="AC21314" s="136"/>
    </row>
    <row r="21315" spans="2:29">
      <c r="B21315" s="136"/>
      <c r="E21315" s="136"/>
      <c r="H21315" s="136"/>
      <c r="K21315" s="136"/>
      <c r="O21315" s="136"/>
      <c r="T21315" s="136"/>
      <c r="W21315" s="136"/>
      <c r="Z21315" s="136"/>
      <c r="AC21315" s="136"/>
    </row>
    <row r="21316" spans="2:29">
      <c r="B21316" s="136"/>
      <c r="E21316" s="136"/>
      <c r="H21316" s="136"/>
      <c r="K21316" s="136"/>
      <c r="O21316" s="136"/>
      <c r="T21316" s="136"/>
      <c r="W21316" s="136"/>
      <c r="Z21316" s="136"/>
      <c r="AC21316" s="136"/>
    </row>
    <row r="21317" spans="2:29">
      <c r="B21317" s="136"/>
      <c r="E21317" s="136"/>
      <c r="H21317" s="136"/>
      <c r="K21317" s="136"/>
      <c r="O21317" s="136"/>
      <c r="T21317" s="136"/>
      <c r="W21317" s="136"/>
      <c r="Z21317" s="136"/>
      <c r="AC21317" s="136"/>
    </row>
    <row r="21318" spans="2:29">
      <c r="B21318" s="136"/>
      <c r="E21318" s="136"/>
      <c r="H21318" s="136"/>
      <c r="K21318" s="136"/>
      <c r="O21318" s="136"/>
      <c r="T21318" s="136"/>
      <c r="W21318" s="136"/>
      <c r="Z21318" s="136"/>
      <c r="AC21318" s="136"/>
    </row>
    <row r="21319" spans="2:29">
      <c r="B21319" s="136"/>
      <c r="E21319" s="136"/>
      <c r="H21319" s="136"/>
      <c r="K21319" s="136"/>
      <c r="O21319" s="136"/>
      <c r="T21319" s="136"/>
      <c r="W21319" s="136"/>
      <c r="Z21319" s="136"/>
      <c r="AC21319" s="136"/>
    </row>
    <row r="21320" spans="2:29">
      <c r="B21320" s="136"/>
      <c r="E21320" s="136"/>
      <c r="H21320" s="136"/>
      <c r="K21320" s="136"/>
      <c r="O21320" s="136"/>
      <c r="T21320" s="136"/>
      <c r="W21320" s="136"/>
      <c r="Z21320" s="136"/>
      <c r="AC21320" s="136"/>
    </row>
    <row r="21321" spans="2:29">
      <c r="B21321" s="136"/>
      <c r="E21321" s="136"/>
      <c r="H21321" s="136"/>
      <c r="K21321" s="136"/>
      <c r="O21321" s="136"/>
      <c r="T21321" s="136"/>
      <c r="W21321" s="136"/>
      <c r="Z21321" s="136"/>
      <c r="AC21321" s="136"/>
    </row>
    <row r="21322" spans="2:29">
      <c r="B21322" s="136"/>
      <c r="E21322" s="136"/>
      <c r="H21322" s="136"/>
      <c r="K21322" s="136"/>
      <c r="O21322" s="136"/>
      <c r="T21322" s="136"/>
      <c r="W21322" s="136"/>
      <c r="Z21322" s="136"/>
      <c r="AC21322" s="136"/>
    </row>
    <row r="21323" spans="2:29">
      <c r="B21323" s="136"/>
      <c r="E21323" s="136"/>
      <c r="H21323" s="136"/>
      <c r="K21323" s="136"/>
      <c r="O21323" s="136"/>
      <c r="T21323" s="136"/>
      <c r="W21323" s="136"/>
      <c r="Z21323" s="136"/>
      <c r="AC21323" s="136"/>
    </row>
    <row r="21324" spans="2:29">
      <c r="B21324" s="136"/>
      <c r="E21324" s="136"/>
      <c r="H21324" s="136"/>
      <c r="K21324" s="136"/>
      <c r="O21324" s="136"/>
      <c r="T21324" s="136"/>
      <c r="W21324" s="136"/>
      <c r="Z21324" s="136"/>
      <c r="AC21324" s="136"/>
    </row>
    <row r="21325" spans="2:29">
      <c r="B21325" s="136"/>
      <c r="E21325" s="136"/>
      <c r="H21325" s="136"/>
      <c r="K21325" s="136"/>
      <c r="O21325" s="136"/>
      <c r="T21325" s="136"/>
      <c r="W21325" s="136"/>
      <c r="Z21325" s="136"/>
      <c r="AC21325" s="136"/>
    </row>
    <row r="21326" spans="2:29">
      <c r="B21326" s="136"/>
      <c r="E21326" s="136"/>
      <c r="H21326" s="136"/>
      <c r="K21326" s="136"/>
      <c r="O21326" s="136"/>
      <c r="T21326" s="136"/>
      <c r="W21326" s="136"/>
      <c r="Z21326" s="136"/>
      <c r="AC21326" s="136"/>
    </row>
    <row r="21327" spans="2:29">
      <c r="B21327" s="136"/>
      <c r="E21327" s="136"/>
      <c r="H21327" s="136"/>
      <c r="K21327" s="136"/>
      <c r="O21327" s="136"/>
      <c r="T21327" s="136"/>
      <c r="W21327" s="136"/>
      <c r="Z21327" s="136"/>
      <c r="AC21327" s="136"/>
    </row>
    <row r="21328" spans="2:29">
      <c r="B21328" s="136"/>
      <c r="E21328" s="136"/>
      <c r="H21328" s="136"/>
      <c r="K21328" s="136"/>
      <c r="O21328" s="136"/>
      <c r="T21328" s="136"/>
      <c r="W21328" s="136"/>
      <c r="Z21328" s="136"/>
      <c r="AC21328" s="136"/>
    </row>
    <row r="21329" spans="2:29">
      <c r="B21329" s="136"/>
      <c r="E21329" s="136"/>
      <c r="H21329" s="136"/>
      <c r="K21329" s="136"/>
      <c r="O21329" s="136"/>
      <c r="T21329" s="136"/>
      <c r="W21329" s="136"/>
      <c r="Z21329" s="136"/>
      <c r="AC21329" s="136"/>
    </row>
    <row r="21330" spans="2:29">
      <c r="B21330" s="136"/>
      <c r="E21330" s="136"/>
      <c r="H21330" s="136"/>
      <c r="K21330" s="136"/>
      <c r="O21330" s="136"/>
      <c r="T21330" s="136"/>
      <c r="W21330" s="136"/>
      <c r="Z21330" s="136"/>
      <c r="AC21330" s="136"/>
    </row>
    <row r="21331" spans="2:29">
      <c r="B21331" s="136"/>
      <c r="E21331" s="136"/>
      <c r="H21331" s="136"/>
      <c r="K21331" s="136"/>
      <c r="O21331" s="136"/>
      <c r="T21331" s="136"/>
      <c r="W21331" s="136"/>
      <c r="Z21331" s="136"/>
      <c r="AC21331" s="136"/>
    </row>
    <row r="21332" spans="2:29">
      <c r="B21332" s="136"/>
      <c r="E21332" s="136"/>
      <c r="H21332" s="136"/>
      <c r="K21332" s="136"/>
      <c r="O21332" s="136"/>
      <c r="T21332" s="136"/>
      <c r="W21332" s="136"/>
      <c r="Z21332" s="136"/>
      <c r="AC21332" s="136"/>
    </row>
    <row r="21333" spans="2:29">
      <c r="B21333" s="136"/>
      <c r="E21333" s="136"/>
      <c r="H21333" s="136"/>
      <c r="K21333" s="136"/>
      <c r="O21333" s="136"/>
      <c r="T21333" s="136"/>
      <c r="W21333" s="136"/>
      <c r="Z21333" s="136"/>
      <c r="AC21333" s="136"/>
    </row>
    <row r="21334" spans="2:29">
      <c r="B21334" s="136"/>
      <c r="E21334" s="136"/>
      <c r="H21334" s="136"/>
      <c r="K21334" s="136"/>
      <c r="O21334" s="136"/>
      <c r="T21334" s="136"/>
      <c r="W21334" s="136"/>
      <c r="Z21334" s="136"/>
      <c r="AC21334" s="136"/>
    </row>
    <row r="21335" spans="2:29">
      <c r="B21335" s="136"/>
      <c r="E21335" s="136"/>
      <c r="H21335" s="136"/>
      <c r="K21335" s="136"/>
      <c r="O21335" s="136"/>
      <c r="T21335" s="136"/>
      <c r="W21335" s="136"/>
      <c r="Z21335" s="136"/>
      <c r="AC21335" s="136"/>
    </row>
    <row r="21336" spans="2:29">
      <c r="B21336" s="136"/>
      <c r="E21336" s="136"/>
      <c r="H21336" s="136"/>
      <c r="K21336" s="136"/>
      <c r="O21336" s="136"/>
      <c r="T21336" s="136"/>
      <c r="W21336" s="136"/>
      <c r="Z21336" s="136"/>
      <c r="AC21336" s="136"/>
    </row>
    <row r="21337" spans="2:29">
      <c r="B21337" s="136"/>
      <c r="E21337" s="136"/>
      <c r="H21337" s="136"/>
      <c r="K21337" s="136"/>
      <c r="O21337" s="136"/>
      <c r="T21337" s="136"/>
      <c r="W21337" s="136"/>
      <c r="Z21337" s="136"/>
      <c r="AC21337" s="136"/>
    </row>
    <row r="21338" spans="2:29">
      <c r="B21338" s="136"/>
      <c r="E21338" s="136"/>
      <c r="H21338" s="136"/>
      <c r="K21338" s="136"/>
      <c r="O21338" s="136"/>
      <c r="T21338" s="136"/>
      <c r="W21338" s="136"/>
      <c r="Z21338" s="136"/>
      <c r="AC21338" s="136"/>
    </row>
    <row r="21339" spans="2:29">
      <c r="B21339" s="136"/>
      <c r="E21339" s="136"/>
      <c r="H21339" s="136"/>
      <c r="K21339" s="136"/>
      <c r="O21339" s="136"/>
      <c r="T21339" s="136"/>
      <c r="W21339" s="136"/>
      <c r="Z21339" s="136"/>
      <c r="AC21339" s="136"/>
    </row>
    <row r="21340" spans="2:29">
      <c r="B21340" s="136"/>
      <c r="E21340" s="136"/>
      <c r="H21340" s="136"/>
      <c r="K21340" s="136"/>
      <c r="O21340" s="136"/>
      <c r="T21340" s="136"/>
      <c r="W21340" s="136"/>
      <c r="Z21340" s="136"/>
      <c r="AC21340" s="136"/>
    </row>
    <row r="21341" spans="2:29">
      <c r="B21341" s="136"/>
      <c r="E21341" s="136"/>
      <c r="H21341" s="136"/>
      <c r="K21341" s="136"/>
      <c r="O21341" s="136"/>
      <c r="T21341" s="136"/>
      <c r="W21341" s="136"/>
      <c r="Z21341" s="136"/>
      <c r="AC21341" s="136"/>
    </row>
    <row r="21342" spans="2:29">
      <c r="B21342" s="136"/>
      <c r="E21342" s="136"/>
      <c r="H21342" s="136"/>
      <c r="K21342" s="136"/>
      <c r="O21342" s="136"/>
      <c r="T21342" s="136"/>
      <c r="W21342" s="136"/>
      <c r="Z21342" s="136"/>
      <c r="AC21342" s="136"/>
    </row>
    <row r="21343" spans="2:29">
      <c r="B21343" s="136"/>
      <c r="E21343" s="136"/>
      <c r="H21343" s="136"/>
      <c r="K21343" s="136"/>
      <c r="O21343" s="136"/>
      <c r="T21343" s="136"/>
      <c r="W21343" s="136"/>
      <c r="Z21343" s="136"/>
      <c r="AC21343" s="136"/>
    </row>
    <row r="21344" spans="2:29">
      <c r="B21344" s="136"/>
      <c r="E21344" s="136"/>
      <c r="H21344" s="136"/>
      <c r="K21344" s="136"/>
      <c r="O21344" s="136"/>
      <c r="T21344" s="136"/>
      <c r="W21344" s="136"/>
      <c r="Z21344" s="136"/>
      <c r="AC21344" s="136"/>
    </row>
    <row r="21345" spans="2:29">
      <c r="B21345" s="136"/>
      <c r="E21345" s="136"/>
      <c r="H21345" s="136"/>
      <c r="K21345" s="136"/>
      <c r="O21345" s="136"/>
      <c r="T21345" s="136"/>
      <c r="W21345" s="136"/>
      <c r="Z21345" s="136"/>
      <c r="AC21345" s="136"/>
    </row>
    <row r="21346" spans="2:29">
      <c r="B21346" s="136"/>
      <c r="E21346" s="136"/>
      <c r="H21346" s="136"/>
      <c r="K21346" s="136"/>
      <c r="O21346" s="136"/>
      <c r="T21346" s="136"/>
      <c r="W21346" s="136"/>
      <c r="Z21346" s="136"/>
      <c r="AC21346" s="136"/>
    </row>
    <row r="21347" spans="2:29">
      <c r="B21347" s="136"/>
      <c r="E21347" s="136"/>
      <c r="H21347" s="136"/>
      <c r="K21347" s="136"/>
      <c r="O21347" s="136"/>
      <c r="T21347" s="136"/>
      <c r="W21347" s="136"/>
      <c r="Z21347" s="136"/>
      <c r="AC21347" s="136"/>
    </row>
    <row r="21348" spans="2:29">
      <c r="B21348" s="136"/>
      <c r="E21348" s="136"/>
      <c r="H21348" s="136"/>
      <c r="K21348" s="136"/>
      <c r="O21348" s="136"/>
      <c r="T21348" s="136"/>
      <c r="W21348" s="136"/>
      <c r="Z21348" s="136"/>
      <c r="AC21348" s="136"/>
    </row>
    <row r="21349" spans="2:29">
      <c r="B21349" s="136"/>
      <c r="E21349" s="136"/>
      <c r="H21349" s="136"/>
      <c r="K21349" s="136"/>
      <c r="O21349" s="136"/>
      <c r="T21349" s="136"/>
      <c r="W21349" s="136"/>
      <c r="Z21349" s="136"/>
      <c r="AC21349" s="136"/>
    </row>
    <row r="21350" spans="2:29">
      <c r="B21350" s="136"/>
      <c r="E21350" s="136"/>
      <c r="H21350" s="136"/>
      <c r="K21350" s="136"/>
      <c r="O21350" s="136"/>
      <c r="T21350" s="136"/>
      <c r="W21350" s="136"/>
      <c r="Z21350" s="136"/>
      <c r="AC21350" s="136"/>
    </row>
    <row r="21351" spans="2:29">
      <c r="B21351" s="136"/>
      <c r="E21351" s="136"/>
      <c r="H21351" s="136"/>
      <c r="K21351" s="136"/>
      <c r="O21351" s="136"/>
      <c r="T21351" s="136"/>
      <c r="W21351" s="136"/>
      <c r="Z21351" s="136"/>
      <c r="AC21351" s="136"/>
    </row>
    <row r="21352" spans="2:29">
      <c r="B21352" s="136"/>
      <c r="E21352" s="136"/>
      <c r="H21352" s="136"/>
      <c r="K21352" s="136"/>
      <c r="O21352" s="136"/>
      <c r="T21352" s="136"/>
      <c r="W21352" s="136"/>
      <c r="Z21352" s="136"/>
      <c r="AC21352" s="136"/>
    </row>
    <row r="21353" spans="2:29">
      <c r="B21353" s="136"/>
      <c r="E21353" s="136"/>
      <c r="H21353" s="136"/>
      <c r="K21353" s="136"/>
      <c r="O21353" s="136"/>
      <c r="T21353" s="136"/>
      <c r="W21353" s="136"/>
      <c r="Z21353" s="136"/>
      <c r="AC21353" s="136"/>
    </row>
    <row r="21354" spans="2:29">
      <c r="B21354" s="136"/>
      <c r="E21354" s="136"/>
      <c r="H21354" s="136"/>
      <c r="K21354" s="136"/>
      <c r="O21354" s="136"/>
      <c r="T21354" s="136"/>
      <c r="W21354" s="136"/>
      <c r="Z21354" s="136"/>
      <c r="AC21354" s="136"/>
    </row>
    <row r="21355" spans="2:29">
      <c r="B21355" s="136"/>
      <c r="E21355" s="136"/>
      <c r="H21355" s="136"/>
      <c r="K21355" s="136"/>
      <c r="O21355" s="136"/>
      <c r="T21355" s="136"/>
      <c r="W21355" s="136"/>
      <c r="Z21355" s="136"/>
      <c r="AC21355" s="136"/>
    </row>
    <row r="21356" spans="2:29">
      <c r="B21356" s="136"/>
      <c r="E21356" s="136"/>
      <c r="H21356" s="136"/>
      <c r="K21356" s="136"/>
      <c r="O21356" s="136"/>
      <c r="T21356" s="136"/>
      <c r="W21356" s="136"/>
      <c r="Z21356" s="136"/>
      <c r="AC21356" s="136"/>
    </row>
    <row r="21357" spans="2:29">
      <c r="B21357" s="136"/>
      <c r="E21357" s="136"/>
      <c r="H21357" s="136"/>
      <c r="K21357" s="136"/>
      <c r="O21357" s="136"/>
      <c r="T21357" s="136"/>
      <c r="W21357" s="136"/>
      <c r="Z21357" s="136"/>
      <c r="AC21357" s="136"/>
    </row>
    <row r="21358" spans="2:29">
      <c r="B21358" s="136"/>
      <c r="E21358" s="136"/>
      <c r="H21358" s="136"/>
      <c r="K21358" s="136"/>
      <c r="O21358" s="136"/>
      <c r="T21358" s="136"/>
      <c r="W21358" s="136"/>
      <c r="Z21358" s="136"/>
      <c r="AC21358" s="136"/>
    </row>
    <row r="21359" spans="2:29">
      <c r="B21359" s="136"/>
      <c r="E21359" s="136"/>
      <c r="H21359" s="136"/>
      <c r="K21359" s="136"/>
      <c r="O21359" s="136"/>
      <c r="T21359" s="136"/>
      <c r="W21359" s="136"/>
      <c r="Z21359" s="136"/>
      <c r="AC21359" s="136"/>
    </row>
    <row r="21360" spans="2:29">
      <c r="B21360" s="136"/>
      <c r="E21360" s="136"/>
      <c r="H21360" s="136"/>
      <c r="K21360" s="136"/>
      <c r="O21360" s="136"/>
      <c r="T21360" s="136"/>
      <c r="W21360" s="136"/>
      <c r="Z21360" s="136"/>
      <c r="AC21360" s="136"/>
    </row>
    <row r="21361" spans="2:29">
      <c r="B21361" s="136"/>
      <c r="E21361" s="136"/>
      <c r="H21361" s="136"/>
      <c r="K21361" s="136"/>
      <c r="O21361" s="136"/>
      <c r="T21361" s="136"/>
      <c r="W21361" s="136"/>
      <c r="Z21361" s="136"/>
      <c r="AC21361" s="136"/>
    </row>
    <row r="21362" spans="2:29">
      <c r="B21362" s="136"/>
      <c r="E21362" s="136"/>
      <c r="H21362" s="136"/>
      <c r="K21362" s="136"/>
      <c r="O21362" s="136"/>
      <c r="T21362" s="136"/>
      <c r="W21362" s="136"/>
      <c r="Z21362" s="136"/>
      <c r="AC21362" s="136"/>
    </row>
    <row r="21363" spans="2:29">
      <c r="B21363" s="136"/>
      <c r="E21363" s="136"/>
      <c r="H21363" s="136"/>
      <c r="K21363" s="136"/>
      <c r="O21363" s="136"/>
      <c r="T21363" s="136"/>
      <c r="W21363" s="136"/>
      <c r="Z21363" s="136"/>
      <c r="AC21363" s="136"/>
    </row>
    <row r="21364" spans="2:29">
      <c r="B21364" s="136"/>
      <c r="E21364" s="136"/>
      <c r="H21364" s="136"/>
      <c r="K21364" s="136"/>
      <c r="O21364" s="136"/>
      <c r="T21364" s="136"/>
      <c r="W21364" s="136"/>
      <c r="Z21364" s="136"/>
      <c r="AC21364" s="136"/>
    </row>
    <row r="21365" spans="2:29">
      <c r="B21365" s="136"/>
      <c r="E21365" s="136"/>
      <c r="H21365" s="136"/>
      <c r="K21365" s="136"/>
      <c r="O21365" s="136"/>
      <c r="T21365" s="136"/>
      <c r="W21365" s="136"/>
      <c r="Z21365" s="136"/>
      <c r="AC21365" s="136"/>
    </row>
    <row r="21366" spans="2:29">
      <c r="B21366" s="136"/>
      <c r="E21366" s="136"/>
      <c r="H21366" s="136"/>
      <c r="K21366" s="136"/>
      <c r="O21366" s="136"/>
      <c r="T21366" s="136"/>
      <c r="W21366" s="136"/>
      <c r="Z21366" s="136"/>
      <c r="AC21366" s="136"/>
    </row>
    <row r="21367" spans="2:29">
      <c r="B21367" s="136"/>
      <c r="E21367" s="136"/>
      <c r="H21367" s="136"/>
      <c r="K21367" s="136"/>
      <c r="O21367" s="136"/>
      <c r="T21367" s="136"/>
      <c r="W21367" s="136"/>
      <c r="Z21367" s="136"/>
      <c r="AC21367" s="136"/>
    </row>
    <row r="21368" spans="2:29">
      <c r="B21368" s="136"/>
      <c r="E21368" s="136"/>
      <c r="H21368" s="136"/>
      <c r="K21368" s="136"/>
      <c r="O21368" s="136"/>
      <c r="T21368" s="136"/>
      <c r="W21368" s="136"/>
      <c r="Z21368" s="136"/>
      <c r="AC21368" s="136"/>
    </row>
    <row r="21369" spans="2:29">
      <c r="B21369" s="136"/>
      <c r="E21369" s="136"/>
      <c r="H21369" s="136"/>
      <c r="K21369" s="136"/>
      <c r="O21369" s="136"/>
      <c r="T21369" s="136"/>
      <c r="W21369" s="136"/>
      <c r="Z21369" s="136"/>
      <c r="AC21369" s="136"/>
    </row>
    <row r="21370" spans="2:29">
      <c r="B21370" s="136"/>
      <c r="E21370" s="136"/>
      <c r="H21370" s="136"/>
      <c r="K21370" s="136"/>
      <c r="O21370" s="136"/>
      <c r="T21370" s="136"/>
      <c r="W21370" s="136"/>
      <c r="Z21370" s="136"/>
      <c r="AC21370" s="136"/>
    </row>
    <row r="21371" spans="2:29">
      <c r="B21371" s="136"/>
      <c r="E21371" s="136"/>
      <c r="H21371" s="136"/>
      <c r="K21371" s="136"/>
      <c r="O21371" s="136"/>
      <c r="T21371" s="136"/>
      <c r="W21371" s="136"/>
      <c r="Z21371" s="136"/>
      <c r="AC21371" s="136"/>
    </row>
    <row r="21372" spans="2:29">
      <c r="B21372" s="136"/>
      <c r="E21372" s="136"/>
      <c r="H21372" s="136"/>
      <c r="K21372" s="136"/>
      <c r="O21372" s="136"/>
      <c r="T21372" s="136"/>
      <c r="W21372" s="136"/>
      <c r="Z21372" s="136"/>
      <c r="AC21372" s="136"/>
    </row>
    <row r="21373" spans="2:29">
      <c r="B21373" s="136"/>
      <c r="E21373" s="136"/>
      <c r="H21373" s="136"/>
      <c r="K21373" s="136"/>
      <c r="O21373" s="136"/>
      <c r="T21373" s="136"/>
      <c r="W21373" s="136"/>
      <c r="Z21373" s="136"/>
      <c r="AC21373" s="136"/>
    </row>
    <row r="21374" spans="2:29">
      <c r="B21374" s="136"/>
      <c r="E21374" s="136"/>
      <c r="H21374" s="136"/>
      <c r="K21374" s="136"/>
      <c r="O21374" s="136"/>
      <c r="T21374" s="136"/>
      <c r="W21374" s="136"/>
      <c r="Z21374" s="136"/>
      <c r="AC21374" s="136"/>
    </row>
    <row r="21375" spans="2:29">
      <c r="B21375" s="136"/>
      <c r="E21375" s="136"/>
      <c r="H21375" s="136"/>
      <c r="K21375" s="136"/>
      <c r="O21375" s="136"/>
      <c r="T21375" s="136"/>
      <c r="W21375" s="136"/>
      <c r="Z21375" s="136"/>
      <c r="AC21375" s="136"/>
    </row>
    <row r="21376" spans="2:29">
      <c r="B21376" s="136"/>
      <c r="E21376" s="136"/>
      <c r="H21376" s="136"/>
      <c r="K21376" s="136"/>
      <c r="O21376" s="136"/>
      <c r="T21376" s="136"/>
      <c r="W21376" s="136"/>
      <c r="Z21376" s="136"/>
      <c r="AC21376" s="136"/>
    </row>
    <row r="21377" spans="2:29">
      <c r="B21377" s="136"/>
      <c r="E21377" s="136"/>
      <c r="H21377" s="136"/>
      <c r="K21377" s="136"/>
      <c r="O21377" s="136"/>
      <c r="T21377" s="136"/>
      <c r="W21377" s="136"/>
      <c r="Z21377" s="136"/>
      <c r="AC21377" s="136"/>
    </row>
    <row r="21378" spans="2:29">
      <c r="B21378" s="136"/>
      <c r="E21378" s="136"/>
      <c r="H21378" s="136"/>
      <c r="K21378" s="136"/>
      <c r="O21378" s="136"/>
      <c r="T21378" s="136"/>
      <c r="W21378" s="136"/>
      <c r="Z21378" s="136"/>
      <c r="AC21378" s="136"/>
    </row>
    <row r="21379" spans="2:29">
      <c r="B21379" s="136"/>
      <c r="E21379" s="136"/>
      <c r="H21379" s="136"/>
      <c r="K21379" s="136"/>
      <c r="O21379" s="136"/>
      <c r="T21379" s="136"/>
      <c r="W21379" s="136"/>
      <c r="Z21379" s="136"/>
      <c r="AC21379" s="136"/>
    </row>
    <row r="21380" spans="2:29">
      <c r="B21380" s="136"/>
      <c r="E21380" s="136"/>
      <c r="H21380" s="136"/>
      <c r="K21380" s="136"/>
      <c r="O21380" s="136"/>
      <c r="T21380" s="136"/>
      <c r="W21380" s="136"/>
      <c r="Z21380" s="136"/>
      <c r="AC21380" s="136"/>
    </row>
    <row r="21381" spans="2:29">
      <c r="B21381" s="136"/>
      <c r="E21381" s="136"/>
      <c r="H21381" s="136"/>
      <c r="K21381" s="136"/>
      <c r="O21381" s="136"/>
      <c r="T21381" s="136"/>
      <c r="W21381" s="136"/>
      <c r="Z21381" s="136"/>
      <c r="AC21381" s="136"/>
    </row>
    <row r="21382" spans="2:29">
      <c r="B21382" s="136"/>
      <c r="E21382" s="136"/>
      <c r="H21382" s="136"/>
      <c r="K21382" s="136"/>
      <c r="O21382" s="136"/>
      <c r="T21382" s="136"/>
      <c r="W21382" s="136"/>
      <c r="Z21382" s="136"/>
      <c r="AC21382" s="136"/>
    </row>
    <row r="21383" spans="2:29">
      <c r="B21383" s="136"/>
      <c r="E21383" s="136"/>
      <c r="H21383" s="136"/>
      <c r="K21383" s="136"/>
      <c r="O21383" s="136"/>
      <c r="T21383" s="136"/>
      <c r="W21383" s="136"/>
      <c r="Z21383" s="136"/>
      <c r="AC21383" s="136"/>
    </row>
    <row r="21384" spans="2:29">
      <c r="B21384" s="136"/>
      <c r="E21384" s="136"/>
      <c r="H21384" s="136"/>
      <c r="K21384" s="136"/>
      <c r="O21384" s="136"/>
      <c r="T21384" s="136"/>
      <c r="W21384" s="136"/>
      <c r="Z21384" s="136"/>
      <c r="AC21384" s="136"/>
    </row>
    <row r="21385" spans="2:29">
      <c r="B21385" s="136"/>
      <c r="E21385" s="136"/>
      <c r="H21385" s="136"/>
      <c r="K21385" s="136"/>
      <c r="O21385" s="136"/>
      <c r="T21385" s="136"/>
      <c r="W21385" s="136"/>
      <c r="Z21385" s="136"/>
      <c r="AC21385" s="136"/>
    </row>
    <row r="21386" spans="2:29">
      <c r="B21386" s="136"/>
      <c r="E21386" s="136"/>
      <c r="H21386" s="136"/>
      <c r="K21386" s="136"/>
      <c r="O21386" s="136"/>
      <c r="T21386" s="136"/>
      <c r="W21386" s="136"/>
      <c r="Z21386" s="136"/>
      <c r="AC21386" s="136"/>
    </row>
    <row r="21387" spans="2:29">
      <c r="B21387" s="136"/>
      <c r="E21387" s="136"/>
      <c r="H21387" s="136"/>
      <c r="K21387" s="136"/>
      <c r="O21387" s="136"/>
      <c r="T21387" s="136"/>
      <c r="W21387" s="136"/>
      <c r="Z21387" s="136"/>
      <c r="AC21387" s="136"/>
    </row>
    <row r="21388" spans="2:29">
      <c r="B21388" s="136"/>
      <c r="E21388" s="136"/>
      <c r="H21388" s="136"/>
      <c r="K21388" s="136"/>
      <c r="O21388" s="136"/>
      <c r="T21388" s="136"/>
      <c r="W21388" s="136"/>
      <c r="Z21388" s="136"/>
      <c r="AC21388" s="136"/>
    </row>
    <row r="21389" spans="2:29">
      <c r="B21389" s="136"/>
      <c r="E21389" s="136"/>
      <c r="H21389" s="136"/>
      <c r="K21389" s="136"/>
      <c r="O21389" s="136"/>
      <c r="T21389" s="136"/>
      <c r="W21389" s="136"/>
      <c r="Z21389" s="136"/>
      <c r="AC21389" s="136"/>
    </row>
    <row r="21390" spans="2:29">
      <c r="B21390" s="136"/>
      <c r="E21390" s="136"/>
      <c r="H21390" s="136"/>
      <c r="K21390" s="136"/>
      <c r="O21390" s="136"/>
      <c r="T21390" s="136"/>
      <c r="W21390" s="136"/>
      <c r="Z21390" s="136"/>
      <c r="AC21390" s="136"/>
    </row>
    <row r="21391" spans="2:29">
      <c r="B21391" s="136"/>
      <c r="E21391" s="136"/>
      <c r="H21391" s="136"/>
      <c r="K21391" s="136"/>
      <c r="O21391" s="136"/>
      <c r="T21391" s="136"/>
      <c r="W21391" s="136"/>
      <c r="Z21391" s="136"/>
      <c r="AC21391" s="136"/>
    </row>
    <row r="21392" spans="2:29">
      <c r="B21392" s="136"/>
      <c r="E21392" s="136"/>
      <c r="H21392" s="136"/>
      <c r="K21392" s="136"/>
      <c r="O21392" s="136"/>
      <c r="T21392" s="136"/>
      <c r="W21392" s="136"/>
      <c r="Z21392" s="136"/>
      <c r="AC21392" s="136"/>
    </row>
    <row r="21393" spans="2:29">
      <c r="B21393" s="136"/>
      <c r="E21393" s="136"/>
      <c r="H21393" s="136"/>
      <c r="K21393" s="136"/>
      <c r="O21393" s="136"/>
      <c r="T21393" s="136"/>
      <c r="W21393" s="136"/>
      <c r="Z21393" s="136"/>
      <c r="AC21393" s="136"/>
    </row>
    <row r="21394" spans="2:29">
      <c r="B21394" s="136"/>
      <c r="E21394" s="136"/>
      <c r="H21394" s="136"/>
      <c r="K21394" s="136"/>
      <c r="O21394" s="136"/>
      <c r="T21394" s="136"/>
      <c r="W21394" s="136"/>
      <c r="Z21394" s="136"/>
      <c r="AC21394" s="136"/>
    </row>
    <row r="21395" spans="2:29">
      <c r="B21395" s="136"/>
      <c r="E21395" s="136"/>
      <c r="H21395" s="136"/>
      <c r="K21395" s="136"/>
      <c r="O21395" s="136"/>
      <c r="T21395" s="136"/>
      <c r="W21395" s="136"/>
      <c r="Z21395" s="136"/>
      <c r="AC21395" s="136"/>
    </row>
    <row r="21396" spans="2:29">
      <c r="B21396" s="136"/>
      <c r="E21396" s="136"/>
      <c r="H21396" s="136"/>
      <c r="K21396" s="136"/>
      <c r="O21396" s="136"/>
      <c r="T21396" s="136"/>
      <c r="W21396" s="136"/>
      <c r="Z21396" s="136"/>
      <c r="AC21396" s="136"/>
    </row>
    <row r="21397" spans="2:29">
      <c r="B21397" s="136"/>
      <c r="E21397" s="136"/>
      <c r="H21397" s="136"/>
      <c r="K21397" s="136"/>
      <c r="O21397" s="136"/>
      <c r="T21397" s="136"/>
      <c r="W21397" s="136"/>
      <c r="Z21397" s="136"/>
      <c r="AC21397" s="136"/>
    </row>
    <row r="21398" spans="2:29">
      <c r="B21398" s="136"/>
      <c r="E21398" s="136"/>
      <c r="H21398" s="136"/>
      <c r="K21398" s="136"/>
      <c r="O21398" s="136"/>
      <c r="T21398" s="136"/>
      <c r="W21398" s="136"/>
      <c r="Z21398" s="136"/>
      <c r="AC21398" s="136"/>
    </row>
    <row r="21399" spans="2:29">
      <c r="B21399" s="136"/>
      <c r="E21399" s="136"/>
      <c r="H21399" s="136"/>
      <c r="K21399" s="136"/>
      <c r="O21399" s="136"/>
      <c r="T21399" s="136"/>
      <c r="W21399" s="136"/>
      <c r="Z21399" s="136"/>
      <c r="AC21399" s="136"/>
    </row>
    <row r="21400" spans="2:29">
      <c r="B21400" s="136"/>
      <c r="E21400" s="136"/>
      <c r="H21400" s="136"/>
      <c r="K21400" s="136"/>
      <c r="O21400" s="136"/>
      <c r="T21400" s="136"/>
      <c r="W21400" s="136"/>
      <c r="Z21400" s="136"/>
      <c r="AC21400" s="136"/>
    </row>
    <row r="21401" spans="2:29">
      <c r="B21401" s="136"/>
      <c r="E21401" s="136"/>
      <c r="H21401" s="136"/>
      <c r="K21401" s="136"/>
      <c r="O21401" s="136"/>
      <c r="T21401" s="136"/>
      <c r="W21401" s="136"/>
      <c r="Z21401" s="136"/>
      <c r="AC21401" s="136"/>
    </row>
    <row r="21402" spans="2:29">
      <c r="B21402" s="136"/>
      <c r="E21402" s="136"/>
      <c r="H21402" s="136"/>
      <c r="K21402" s="136"/>
      <c r="O21402" s="136"/>
      <c r="T21402" s="136"/>
      <c r="W21402" s="136"/>
      <c r="Z21402" s="136"/>
      <c r="AC21402" s="136"/>
    </row>
    <row r="21403" spans="2:29">
      <c r="B21403" s="136"/>
      <c r="E21403" s="136"/>
      <c r="H21403" s="136"/>
      <c r="K21403" s="136"/>
      <c r="O21403" s="136"/>
      <c r="T21403" s="136"/>
      <c r="W21403" s="136"/>
      <c r="Z21403" s="136"/>
      <c r="AC21403" s="136"/>
    </row>
    <row r="21404" spans="2:29">
      <c r="B21404" s="136"/>
      <c r="E21404" s="136"/>
      <c r="H21404" s="136"/>
      <c r="K21404" s="136"/>
      <c r="O21404" s="136"/>
      <c r="T21404" s="136"/>
      <c r="W21404" s="136"/>
      <c r="Z21404" s="136"/>
      <c r="AC21404" s="136"/>
    </row>
    <row r="21405" spans="2:29">
      <c r="B21405" s="136"/>
      <c r="E21405" s="136"/>
      <c r="H21405" s="136"/>
      <c r="K21405" s="136"/>
      <c r="O21405" s="136"/>
      <c r="T21405" s="136"/>
      <c r="W21405" s="136"/>
      <c r="Z21405" s="136"/>
      <c r="AC21405" s="136"/>
    </row>
    <row r="21406" spans="2:29">
      <c r="B21406" s="136"/>
      <c r="E21406" s="136"/>
      <c r="H21406" s="136"/>
      <c r="K21406" s="136"/>
      <c r="O21406" s="136"/>
      <c r="T21406" s="136"/>
      <c r="W21406" s="136"/>
      <c r="Z21406" s="136"/>
      <c r="AC21406" s="136"/>
    </row>
    <row r="21407" spans="2:29">
      <c r="B21407" s="136"/>
      <c r="E21407" s="136"/>
      <c r="H21407" s="136"/>
      <c r="K21407" s="136"/>
      <c r="O21407" s="136"/>
      <c r="T21407" s="136"/>
      <c r="W21407" s="136"/>
      <c r="Z21407" s="136"/>
      <c r="AC21407" s="136"/>
    </row>
    <row r="21408" spans="2:29">
      <c r="B21408" s="136"/>
      <c r="E21408" s="136"/>
      <c r="H21408" s="136"/>
      <c r="K21408" s="136"/>
      <c r="O21408" s="136"/>
      <c r="T21408" s="136"/>
      <c r="W21408" s="136"/>
      <c r="Z21408" s="136"/>
      <c r="AC21408" s="136"/>
    </row>
    <row r="21409" spans="2:29">
      <c r="B21409" s="136"/>
      <c r="E21409" s="136"/>
      <c r="H21409" s="136"/>
      <c r="K21409" s="136"/>
      <c r="O21409" s="136"/>
      <c r="T21409" s="136"/>
      <c r="W21409" s="136"/>
      <c r="Z21409" s="136"/>
      <c r="AC21409" s="136"/>
    </row>
    <row r="21410" spans="2:29">
      <c r="B21410" s="136"/>
      <c r="E21410" s="136"/>
      <c r="H21410" s="136"/>
      <c r="K21410" s="136"/>
      <c r="O21410" s="136"/>
      <c r="T21410" s="136"/>
      <c r="W21410" s="136"/>
      <c r="Z21410" s="136"/>
      <c r="AC21410" s="136"/>
    </row>
    <row r="21411" spans="2:29">
      <c r="B21411" s="136"/>
      <c r="E21411" s="136"/>
      <c r="H21411" s="136"/>
      <c r="K21411" s="136"/>
      <c r="O21411" s="136"/>
      <c r="T21411" s="136"/>
      <c r="W21411" s="136"/>
      <c r="Z21411" s="136"/>
      <c r="AC21411" s="136"/>
    </row>
    <row r="21412" spans="2:29">
      <c r="B21412" s="136"/>
      <c r="E21412" s="136"/>
      <c r="H21412" s="136"/>
      <c r="K21412" s="136"/>
      <c r="O21412" s="136"/>
      <c r="T21412" s="136"/>
      <c r="W21412" s="136"/>
      <c r="Z21412" s="136"/>
      <c r="AC21412" s="136"/>
    </row>
    <row r="21413" spans="2:29">
      <c r="B21413" s="136"/>
      <c r="E21413" s="136"/>
      <c r="H21413" s="136"/>
      <c r="K21413" s="136"/>
      <c r="O21413" s="136"/>
      <c r="T21413" s="136"/>
      <c r="W21413" s="136"/>
      <c r="Z21413" s="136"/>
      <c r="AC21413" s="136"/>
    </row>
    <row r="21414" spans="2:29">
      <c r="B21414" s="136"/>
      <c r="E21414" s="136"/>
      <c r="H21414" s="136"/>
      <c r="K21414" s="136"/>
      <c r="O21414" s="136"/>
      <c r="T21414" s="136"/>
      <c r="W21414" s="136"/>
      <c r="Z21414" s="136"/>
      <c r="AC21414" s="136"/>
    </row>
    <row r="21415" spans="2:29">
      <c r="B21415" s="136"/>
      <c r="E21415" s="136"/>
      <c r="H21415" s="136"/>
      <c r="K21415" s="136"/>
      <c r="O21415" s="136"/>
      <c r="T21415" s="136"/>
      <c r="W21415" s="136"/>
      <c r="Z21415" s="136"/>
      <c r="AC21415" s="136"/>
    </row>
    <row r="21416" spans="2:29">
      <c r="B21416" s="136"/>
      <c r="E21416" s="136"/>
      <c r="H21416" s="136"/>
      <c r="K21416" s="136"/>
      <c r="O21416" s="136"/>
      <c r="T21416" s="136"/>
      <c r="W21416" s="136"/>
      <c r="Z21416" s="136"/>
      <c r="AC21416" s="136"/>
    </row>
    <row r="21417" spans="2:29">
      <c r="B21417" s="136"/>
      <c r="E21417" s="136"/>
      <c r="H21417" s="136"/>
      <c r="K21417" s="136"/>
      <c r="O21417" s="136"/>
      <c r="T21417" s="136"/>
      <c r="W21417" s="136"/>
      <c r="Z21417" s="136"/>
      <c r="AC21417" s="136"/>
    </row>
    <row r="21418" spans="2:29">
      <c r="B21418" s="136"/>
      <c r="E21418" s="136"/>
      <c r="H21418" s="136"/>
      <c r="K21418" s="136"/>
      <c r="O21418" s="136"/>
      <c r="T21418" s="136"/>
      <c r="W21418" s="136"/>
      <c r="Z21418" s="136"/>
      <c r="AC21418" s="136"/>
    </row>
    <row r="21419" spans="2:29">
      <c r="B21419" s="136"/>
      <c r="E21419" s="136"/>
      <c r="H21419" s="136"/>
      <c r="K21419" s="136"/>
      <c r="O21419" s="136"/>
      <c r="T21419" s="136"/>
      <c r="W21419" s="136"/>
      <c r="Z21419" s="136"/>
      <c r="AC21419" s="136"/>
    </row>
    <row r="21420" spans="2:29">
      <c r="B21420" s="136"/>
      <c r="E21420" s="136"/>
      <c r="H21420" s="136"/>
      <c r="K21420" s="136"/>
      <c r="O21420" s="136"/>
      <c r="T21420" s="136"/>
      <c r="W21420" s="136"/>
      <c r="Z21420" s="136"/>
      <c r="AC21420" s="136"/>
    </row>
    <row r="21421" spans="2:29">
      <c r="B21421" s="136"/>
      <c r="E21421" s="136"/>
      <c r="H21421" s="136"/>
      <c r="K21421" s="136"/>
      <c r="O21421" s="136"/>
      <c r="T21421" s="136"/>
      <c r="W21421" s="136"/>
      <c r="Z21421" s="136"/>
      <c r="AC21421" s="136"/>
    </row>
    <row r="21422" spans="2:29">
      <c r="B21422" s="136"/>
      <c r="E21422" s="136"/>
      <c r="H21422" s="136"/>
      <c r="K21422" s="136"/>
      <c r="O21422" s="136"/>
      <c r="T21422" s="136"/>
      <c r="W21422" s="136"/>
      <c r="Z21422" s="136"/>
      <c r="AC21422" s="136"/>
    </row>
    <row r="21423" spans="2:29">
      <c r="B21423" s="136"/>
      <c r="E21423" s="136"/>
      <c r="H21423" s="136"/>
      <c r="K21423" s="136"/>
      <c r="O21423" s="136"/>
      <c r="T21423" s="136"/>
      <c r="W21423" s="136"/>
      <c r="Z21423" s="136"/>
      <c r="AC21423" s="136"/>
    </row>
    <row r="21424" spans="2:29">
      <c r="B21424" s="136"/>
      <c r="E21424" s="136"/>
      <c r="H21424" s="136"/>
      <c r="K21424" s="136"/>
      <c r="O21424" s="136"/>
      <c r="T21424" s="136"/>
      <c r="W21424" s="136"/>
      <c r="Z21424" s="136"/>
      <c r="AC21424" s="136"/>
    </row>
    <row r="21425" spans="2:29">
      <c r="B21425" s="136"/>
      <c r="E21425" s="136"/>
      <c r="H21425" s="136"/>
      <c r="K21425" s="136"/>
      <c r="O21425" s="136"/>
      <c r="T21425" s="136"/>
      <c r="W21425" s="136"/>
      <c r="Z21425" s="136"/>
      <c r="AC21425" s="136"/>
    </row>
    <row r="21426" spans="2:29">
      <c r="B21426" s="136"/>
      <c r="E21426" s="136"/>
      <c r="H21426" s="136"/>
      <c r="K21426" s="136"/>
      <c r="O21426" s="136"/>
      <c r="T21426" s="136"/>
      <c r="W21426" s="136"/>
      <c r="Z21426" s="136"/>
      <c r="AC21426" s="136"/>
    </row>
    <row r="21427" spans="2:29">
      <c r="B21427" s="136"/>
      <c r="E21427" s="136"/>
      <c r="H21427" s="136"/>
      <c r="K21427" s="136"/>
      <c r="O21427" s="136"/>
      <c r="T21427" s="136"/>
      <c r="W21427" s="136"/>
      <c r="Z21427" s="136"/>
      <c r="AC21427" s="136"/>
    </row>
    <row r="21428" spans="2:29">
      <c r="B21428" s="136"/>
      <c r="E21428" s="136"/>
      <c r="H21428" s="136"/>
      <c r="K21428" s="136"/>
      <c r="O21428" s="136"/>
      <c r="T21428" s="136"/>
      <c r="W21428" s="136"/>
      <c r="Z21428" s="136"/>
      <c r="AC21428" s="136"/>
    </row>
    <row r="21429" spans="2:29">
      <c r="B21429" s="136"/>
      <c r="E21429" s="136"/>
      <c r="H21429" s="136"/>
      <c r="K21429" s="136"/>
      <c r="O21429" s="136"/>
      <c r="T21429" s="136"/>
      <c r="W21429" s="136"/>
      <c r="Z21429" s="136"/>
      <c r="AC21429" s="136"/>
    </row>
    <row r="21430" spans="2:29">
      <c r="B21430" s="136"/>
      <c r="E21430" s="136"/>
      <c r="H21430" s="136"/>
      <c r="K21430" s="136"/>
      <c r="O21430" s="136"/>
      <c r="T21430" s="136"/>
      <c r="W21430" s="136"/>
      <c r="Z21430" s="136"/>
      <c r="AC21430" s="136"/>
    </row>
    <row r="21431" spans="2:29">
      <c r="B21431" s="136"/>
      <c r="E21431" s="136"/>
      <c r="H21431" s="136"/>
      <c r="K21431" s="136"/>
      <c r="O21431" s="136"/>
      <c r="T21431" s="136"/>
      <c r="W21431" s="136"/>
      <c r="Z21431" s="136"/>
      <c r="AC21431" s="136"/>
    </row>
    <row r="21432" spans="2:29">
      <c r="B21432" s="136"/>
      <c r="E21432" s="136"/>
      <c r="H21432" s="136"/>
      <c r="K21432" s="136"/>
      <c r="O21432" s="136"/>
      <c r="T21432" s="136"/>
      <c r="W21432" s="136"/>
      <c r="Z21432" s="136"/>
      <c r="AC21432" s="136"/>
    </row>
    <row r="21433" spans="2:29">
      <c r="B21433" s="136"/>
      <c r="E21433" s="136"/>
      <c r="H21433" s="136"/>
      <c r="K21433" s="136"/>
      <c r="O21433" s="136"/>
      <c r="T21433" s="136"/>
      <c r="W21433" s="136"/>
      <c r="Z21433" s="136"/>
      <c r="AC21433" s="136"/>
    </row>
    <row r="21434" spans="2:29">
      <c r="B21434" s="136"/>
      <c r="E21434" s="136"/>
      <c r="H21434" s="136"/>
      <c r="K21434" s="136"/>
      <c r="O21434" s="136"/>
      <c r="T21434" s="136"/>
      <c r="W21434" s="136"/>
      <c r="Z21434" s="136"/>
      <c r="AC21434" s="136"/>
    </row>
    <row r="21435" spans="2:29">
      <c r="B21435" s="136"/>
      <c r="E21435" s="136"/>
      <c r="H21435" s="136"/>
      <c r="K21435" s="136"/>
      <c r="O21435" s="136"/>
      <c r="T21435" s="136"/>
      <c r="W21435" s="136"/>
      <c r="Z21435" s="136"/>
      <c r="AC21435" s="136"/>
    </row>
    <row r="21436" spans="2:29">
      <c r="B21436" s="136"/>
      <c r="E21436" s="136"/>
      <c r="H21436" s="136"/>
      <c r="K21436" s="136"/>
      <c r="O21436" s="136"/>
      <c r="T21436" s="136"/>
      <c r="W21436" s="136"/>
      <c r="Z21436" s="136"/>
      <c r="AC21436" s="136"/>
    </row>
    <row r="21437" spans="2:29">
      <c r="B21437" s="136"/>
      <c r="E21437" s="136"/>
      <c r="H21437" s="136"/>
      <c r="K21437" s="136"/>
      <c r="O21437" s="136"/>
      <c r="T21437" s="136"/>
      <c r="W21437" s="136"/>
      <c r="Z21437" s="136"/>
      <c r="AC21437" s="136"/>
    </row>
    <row r="21438" spans="2:29">
      <c r="B21438" s="136"/>
      <c r="E21438" s="136"/>
      <c r="H21438" s="136"/>
      <c r="K21438" s="136"/>
      <c r="O21438" s="136"/>
      <c r="T21438" s="136"/>
      <c r="W21438" s="136"/>
      <c r="Z21438" s="136"/>
      <c r="AC21438" s="136"/>
    </row>
    <row r="21439" spans="2:29">
      <c r="B21439" s="136"/>
      <c r="E21439" s="136"/>
      <c r="H21439" s="136"/>
      <c r="K21439" s="136"/>
      <c r="O21439" s="136"/>
      <c r="T21439" s="136"/>
      <c r="W21439" s="136"/>
      <c r="Z21439" s="136"/>
      <c r="AC21439" s="136"/>
    </row>
    <row r="21440" spans="2:29">
      <c r="B21440" s="136"/>
      <c r="E21440" s="136"/>
      <c r="H21440" s="136"/>
      <c r="K21440" s="136"/>
      <c r="O21440" s="136"/>
      <c r="T21440" s="136"/>
      <c r="W21440" s="136"/>
      <c r="Z21440" s="136"/>
      <c r="AC21440" s="136"/>
    </row>
    <row r="21441" spans="2:29">
      <c r="B21441" s="136"/>
      <c r="E21441" s="136"/>
      <c r="H21441" s="136"/>
      <c r="K21441" s="136"/>
      <c r="O21441" s="136"/>
      <c r="T21441" s="136"/>
      <c r="W21441" s="136"/>
      <c r="Z21441" s="136"/>
      <c r="AC21441" s="136"/>
    </row>
    <row r="21442" spans="2:29">
      <c r="B21442" s="136"/>
      <c r="E21442" s="136"/>
      <c r="H21442" s="136"/>
      <c r="K21442" s="136"/>
      <c r="O21442" s="136"/>
      <c r="T21442" s="136"/>
      <c r="W21442" s="136"/>
      <c r="Z21442" s="136"/>
      <c r="AC21442" s="136"/>
    </row>
    <row r="21443" spans="2:29">
      <c r="B21443" s="136"/>
      <c r="E21443" s="136"/>
      <c r="H21443" s="136"/>
      <c r="K21443" s="136"/>
      <c r="O21443" s="136"/>
      <c r="T21443" s="136"/>
      <c r="W21443" s="136"/>
      <c r="Z21443" s="136"/>
      <c r="AC21443" s="136"/>
    </row>
    <row r="21444" spans="2:29">
      <c r="B21444" s="136"/>
      <c r="E21444" s="136"/>
      <c r="H21444" s="136"/>
      <c r="K21444" s="136"/>
      <c r="O21444" s="136"/>
      <c r="T21444" s="136"/>
      <c r="W21444" s="136"/>
      <c r="Z21444" s="136"/>
      <c r="AC21444" s="136"/>
    </row>
    <row r="21445" spans="2:29">
      <c r="B21445" s="136"/>
      <c r="E21445" s="136"/>
      <c r="H21445" s="136"/>
      <c r="K21445" s="136"/>
      <c r="O21445" s="136"/>
      <c r="T21445" s="136"/>
      <c r="W21445" s="136"/>
      <c r="Z21445" s="136"/>
      <c r="AC21445" s="136"/>
    </row>
    <row r="21446" spans="2:29">
      <c r="B21446" s="136"/>
      <c r="E21446" s="136"/>
      <c r="H21446" s="136"/>
      <c r="K21446" s="136"/>
      <c r="O21446" s="136"/>
      <c r="T21446" s="136"/>
      <c r="W21446" s="136"/>
      <c r="Z21446" s="136"/>
      <c r="AC21446" s="136"/>
    </row>
    <row r="21447" spans="2:29">
      <c r="B21447" s="136"/>
      <c r="E21447" s="136"/>
      <c r="H21447" s="136"/>
      <c r="K21447" s="136"/>
      <c r="O21447" s="136"/>
      <c r="T21447" s="136"/>
      <c r="W21447" s="136"/>
      <c r="Z21447" s="136"/>
      <c r="AC21447" s="136"/>
    </row>
    <row r="21448" spans="2:29">
      <c r="B21448" s="136"/>
      <c r="E21448" s="136"/>
      <c r="H21448" s="136"/>
      <c r="K21448" s="136"/>
      <c r="O21448" s="136"/>
      <c r="T21448" s="136"/>
      <c r="W21448" s="136"/>
      <c r="Z21448" s="136"/>
      <c r="AC21448" s="136"/>
    </row>
    <row r="21449" spans="2:29">
      <c r="B21449" s="136"/>
      <c r="E21449" s="136"/>
      <c r="H21449" s="136"/>
      <c r="K21449" s="136"/>
      <c r="O21449" s="136"/>
      <c r="T21449" s="136"/>
      <c r="W21449" s="136"/>
      <c r="Z21449" s="136"/>
      <c r="AC21449" s="136"/>
    </row>
    <row r="21450" spans="2:29">
      <c r="B21450" s="136"/>
      <c r="E21450" s="136"/>
      <c r="H21450" s="136"/>
      <c r="K21450" s="136"/>
      <c r="O21450" s="136"/>
      <c r="T21450" s="136"/>
      <c r="W21450" s="136"/>
      <c r="Z21450" s="136"/>
      <c r="AC21450" s="136"/>
    </row>
    <row r="21451" spans="2:29">
      <c r="B21451" s="136"/>
      <c r="E21451" s="136"/>
      <c r="H21451" s="136"/>
      <c r="K21451" s="136"/>
      <c r="O21451" s="136"/>
      <c r="T21451" s="136"/>
      <c r="W21451" s="136"/>
      <c r="Z21451" s="136"/>
      <c r="AC21451" s="136"/>
    </row>
    <row r="21452" spans="2:29">
      <c r="B21452" s="136"/>
      <c r="E21452" s="136"/>
      <c r="H21452" s="136"/>
      <c r="K21452" s="136"/>
      <c r="O21452" s="136"/>
      <c r="T21452" s="136"/>
      <c r="W21452" s="136"/>
      <c r="Z21452" s="136"/>
      <c r="AC21452" s="136"/>
    </row>
    <row r="21453" spans="2:29">
      <c r="B21453" s="136"/>
      <c r="E21453" s="136"/>
      <c r="H21453" s="136"/>
      <c r="K21453" s="136"/>
      <c r="O21453" s="136"/>
      <c r="T21453" s="136"/>
      <c r="W21453" s="136"/>
      <c r="Z21453" s="136"/>
      <c r="AC21453" s="136"/>
    </row>
    <row r="21454" spans="2:29">
      <c r="B21454" s="136"/>
      <c r="E21454" s="136"/>
      <c r="H21454" s="136"/>
      <c r="K21454" s="136"/>
      <c r="O21454" s="136"/>
      <c r="T21454" s="136"/>
      <c r="W21454" s="136"/>
      <c r="Z21454" s="136"/>
      <c r="AC21454" s="136"/>
    </row>
    <row r="21455" spans="2:29">
      <c r="B21455" s="136"/>
      <c r="E21455" s="136"/>
      <c r="H21455" s="136"/>
      <c r="K21455" s="136"/>
      <c r="O21455" s="136"/>
      <c r="T21455" s="136"/>
      <c r="W21455" s="136"/>
      <c r="Z21455" s="136"/>
      <c r="AC21455" s="136"/>
    </row>
    <row r="21456" spans="2:29">
      <c r="B21456" s="136"/>
      <c r="E21456" s="136"/>
      <c r="H21456" s="136"/>
      <c r="K21456" s="136"/>
      <c r="O21456" s="136"/>
      <c r="T21456" s="136"/>
      <c r="W21456" s="136"/>
      <c r="Z21456" s="136"/>
      <c r="AC21456" s="136"/>
    </row>
    <row r="21457" spans="2:29">
      <c r="B21457" s="136"/>
      <c r="E21457" s="136"/>
      <c r="H21457" s="136"/>
      <c r="K21457" s="136"/>
      <c r="O21457" s="136"/>
      <c r="T21457" s="136"/>
      <c r="W21457" s="136"/>
      <c r="Z21457" s="136"/>
      <c r="AC21457" s="136"/>
    </row>
    <row r="21458" spans="2:29">
      <c r="B21458" s="136"/>
      <c r="E21458" s="136"/>
      <c r="H21458" s="136"/>
      <c r="K21458" s="136"/>
      <c r="O21458" s="136"/>
      <c r="T21458" s="136"/>
      <c r="W21458" s="136"/>
      <c r="Z21458" s="136"/>
      <c r="AC21458" s="136"/>
    </row>
    <row r="21459" spans="2:29">
      <c r="B21459" s="136"/>
      <c r="E21459" s="136"/>
      <c r="H21459" s="136"/>
      <c r="K21459" s="136"/>
      <c r="O21459" s="136"/>
      <c r="T21459" s="136"/>
      <c r="W21459" s="136"/>
      <c r="Z21459" s="136"/>
      <c r="AC21459" s="136"/>
    </row>
    <row r="21460" spans="2:29">
      <c r="B21460" s="136"/>
      <c r="E21460" s="136"/>
      <c r="H21460" s="136"/>
      <c r="K21460" s="136"/>
      <c r="O21460" s="136"/>
      <c r="T21460" s="136"/>
      <c r="W21460" s="136"/>
      <c r="Z21460" s="136"/>
      <c r="AC21460" s="136"/>
    </row>
    <row r="21461" spans="2:29">
      <c r="B21461" s="136"/>
      <c r="E21461" s="136"/>
      <c r="H21461" s="136"/>
      <c r="K21461" s="136"/>
      <c r="O21461" s="136"/>
      <c r="T21461" s="136"/>
      <c r="W21461" s="136"/>
      <c r="Z21461" s="136"/>
      <c r="AC21461" s="136"/>
    </row>
    <row r="21462" spans="2:29">
      <c r="B21462" s="136"/>
      <c r="E21462" s="136"/>
      <c r="H21462" s="136"/>
      <c r="K21462" s="136"/>
      <c r="O21462" s="136"/>
      <c r="T21462" s="136"/>
      <c r="W21462" s="136"/>
      <c r="Z21462" s="136"/>
      <c r="AC21462" s="136"/>
    </row>
    <row r="21463" spans="2:29">
      <c r="B21463" s="136"/>
      <c r="E21463" s="136"/>
      <c r="H21463" s="136"/>
      <c r="K21463" s="136"/>
      <c r="O21463" s="136"/>
      <c r="T21463" s="136"/>
      <c r="W21463" s="136"/>
      <c r="Z21463" s="136"/>
      <c r="AC21463" s="136"/>
    </row>
    <row r="21464" spans="2:29">
      <c r="B21464" s="136"/>
      <c r="E21464" s="136"/>
      <c r="H21464" s="136"/>
      <c r="K21464" s="136"/>
      <c r="O21464" s="136"/>
      <c r="T21464" s="136"/>
      <c r="W21464" s="136"/>
      <c r="Z21464" s="136"/>
      <c r="AC21464" s="136"/>
    </row>
    <row r="21465" spans="2:29">
      <c r="B21465" s="136"/>
      <c r="E21465" s="136"/>
      <c r="H21465" s="136"/>
      <c r="K21465" s="136"/>
      <c r="O21465" s="136"/>
      <c r="T21465" s="136"/>
      <c r="W21465" s="136"/>
      <c r="Z21465" s="136"/>
      <c r="AC21465" s="136"/>
    </row>
    <row r="21466" spans="2:29">
      <c r="B21466" s="136"/>
      <c r="E21466" s="136"/>
      <c r="H21466" s="136"/>
      <c r="K21466" s="136"/>
      <c r="O21466" s="136"/>
      <c r="T21466" s="136"/>
      <c r="W21466" s="136"/>
      <c r="Z21466" s="136"/>
      <c r="AC21466" s="136"/>
    </row>
    <row r="21467" spans="2:29">
      <c r="B21467" s="136"/>
      <c r="E21467" s="136"/>
      <c r="H21467" s="136"/>
      <c r="K21467" s="136"/>
      <c r="O21467" s="136"/>
      <c r="T21467" s="136"/>
      <c r="W21467" s="136"/>
      <c r="Z21467" s="136"/>
      <c r="AC21467" s="136"/>
    </row>
    <row r="21468" spans="2:29">
      <c r="B21468" s="136"/>
      <c r="E21468" s="136"/>
      <c r="H21468" s="136"/>
      <c r="K21468" s="136"/>
      <c r="O21468" s="136"/>
      <c r="T21468" s="136"/>
      <c r="W21468" s="136"/>
      <c r="Z21468" s="136"/>
      <c r="AC21468" s="136"/>
    </row>
    <row r="21469" spans="2:29">
      <c r="B21469" s="136"/>
      <c r="E21469" s="136"/>
      <c r="H21469" s="136"/>
      <c r="K21469" s="136"/>
      <c r="O21469" s="136"/>
      <c r="T21469" s="136"/>
      <c r="W21469" s="136"/>
      <c r="Z21469" s="136"/>
      <c r="AC21469" s="136"/>
    </row>
    <row r="21470" spans="2:29">
      <c r="B21470" s="136"/>
      <c r="E21470" s="136"/>
      <c r="H21470" s="136"/>
      <c r="K21470" s="136"/>
      <c r="O21470" s="136"/>
      <c r="T21470" s="136"/>
      <c r="W21470" s="136"/>
      <c r="Z21470" s="136"/>
      <c r="AC21470" s="136"/>
    </row>
    <row r="21471" spans="2:29">
      <c r="B21471" s="136"/>
      <c r="E21471" s="136"/>
      <c r="H21471" s="136"/>
      <c r="K21471" s="136"/>
      <c r="O21471" s="136"/>
      <c r="T21471" s="136"/>
      <c r="W21471" s="136"/>
      <c r="Z21471" s="136"/>
      <c r="AC21471" s="136"/>
    </row>
    <row r="21472" spans="2:29">
      <c r="B21472" s="136"/>
      <c r="E21472" s="136"/>
      <c r="H21472" s="136"/>
      <c r="K21472" s="136"/>
      <c r="O21472" s="136"/>
      <c r="T21472" s="136"/>
      <c r="W21472" s="136"/>
      <c r="Z21472" s="136"/>
      <c r="AC21472" s="136"/>
    </row>
    <row r="21473" spans="2:29">
      <c r="B21473" s="136"/>
      <c r="E21473" s="136"/>
      <c r="H21473" s="136"/>
      <c r="K21473" s="136"/>
      <c r="O21473" s="136"/>
      <c r="T21473" s="136"/>
      <c r="W21473" s="136"/>
      <c r="Z21473" s="136"/>
      <c r="AC21473" s="136"/>
    </row>
    <row r="21474" spans="2:29">
      <c r="B21474" s="136"/>
      <c r="E21474" s="136"/>
      <c r="H21474" s="136"/>
      <c r="K21474" s="136"/>
      <c r="O21474" s="136"/>
      <c r="T21474" s="136"/>
      <c r="W21474" s="136"/>
      <c r="Z21474" s="136"/>
      <c r="AC21474" s="136"/>
    </row>
    <row r="21475" spans="2:29">
      <c r="B21475" s="136"/>
      <c r="E21475" s="136"/>
      <c r="H21475" s="136"/>
      <c r="K21475" s="136"/>
      <c r="O21475" s="136"/>
      <c r="T21475" s="136"/>
      <c r="W21475" s="136"/>
      <c r="Z21475" s="136"/>
      <c r="AC21475" s="136"/>
    </row>
    <row r="21476" spans="2:29">
      <c r="B21476" s="136"/>
      <c r="E21476" s="136"/>
      <c r="H21476" s="136"/>
      <c r="K21476" s="136"/>
      <c r="O21476" s="136"/>
      <c r="T21476" s="136"/>
      <c r="W21476" s="136"/>
      <c r="Z21476" s="136"/>
      <c r="AC21476" s="136"/>
    </row>
    <row r="21477" spans="2:29">
      <c r="B21477" s="136"/>
      <c r="E21477" s="136"/>
      <c r="H21477" s="136"/>
      <c r="K21477" s="136"/>
      <c r="O21477" s="136"/>
      <c r="T21477" s="136"/>
      <c r="W21477" s="136"/>
      <c r="Z21477" s="136"/>
      <c r="AC21477" s="136"/>
    </row>
    <row r="21478" spans="2:29">
      <c r="B21478" s="136"/>
      <c r="E21478" s="136"/>
      <c r="H21478" s="136"/>
      <c r="K21478" s="136"/>
      <c r="O21478" s="136"/>
      <c r="T21478" s="136"/>
      <c r="W21478" s="136"/>
      <c r="Z21478" s="136"/>
      <c r="AC21478" s="136"/>
    </row>
    <row r="21479" spans="2:29">
      <c r="B21479" s="136"/>
      <c r="E21479" s="136"/>
      <c r="H21479" s="136"/>
      <c r="K21479" s="136"/>
      <c r="O21479" s="136"/>
      <c r="T21479" s="136"/>
      <c r="W21479" s="136"/>
      <c r="Z21479" s="136"/>
      <c r="AC21479" s="136"/>
    </row>
    <row r="21480" spans="2:29">
      <c r="B21480" s="136"/>
      <c r="E21480" s="136"/>
      <c r="H21480" s="136"/>
      <c r="K21480" s="136"/>
      <c r="O21480" s="136"/>
      <c r="T21480" s="136"/>
      <c r="W21480" s="136"/>
      <c r="Z21480" s="136"/>
      <c r="AC21480" s="136"/>
    </row>
    <row r="21481" spans="2:29">
      <c r="B21481" s="136"/>
      <c r="E21481" s="136"/>
      <c r="H21481" s="136"/>
      <c r="K21481" s="136"/>
      <c r="O21481" s="136"/>
      <c r="T21481" s="136"/>
      <c r="W21481" s="136"/>
      <c r="Z21481" s="136"/>
      <c r="AC21481" s="136"/>
    </row>
    <row r="21482" spans="2:29">
      <c r="B21482" s="136"/>
      <c r="E21482" s="136"/>
      <c r="H21482" s="136"/>
      <c r="K21482" s="136"/>
      <c r="O21482" s="136"/>
      <c r="T21482" s="136"/>
      <c r="W21482" s="136"/>
      <c r="Z21482" s="136"/>
      <c r="AC21482" s="136"/>
    </row>
    <row r="21483" spans="2:29">
      <c r="B21483" s="136"/>
      <c r="E21483" s="136"/>
      <c r="H21483" s="136"/>
      <c r="K21483" s="136"/>
      <c r="O21483" s="136"/>
      <c r="T21483" s="136"/>
      <c r="W21483" s="136"/>
      <c r="Z21483" s="136"/>
      <c r="AC21483" s="136"/>
    </row>
    <row r="21484" spans="2:29">
      <c r="B21484" s="136"/>
      <c r="E21484" s="136"/>
      <c r="H21484" s="136"/>
      <c r="K21484" s="136"/>
      <c r="O21484" s="136"/>
      <c r="T21484" s="136"/>
      <c r="W21484" s="136"/>
      <c r="Z21484" s="136"/>
      <c r="AC21484" s="136"/>
    </row>
    <row r="21485" spans="2:29">
      <c r="B21485" s="136"/>
      <c r="E21485" s="136"/>
      <c r="H21485" s="136"/>
      <c r="K21485" s="136"/>
      <c r="O21485" s="136"/>
      <c r="T21485" s="136"/>
      <c r="W21485" s="136"/>
      <c r="Z21485" s="136"/>
      <c r="AC21485" s="136"/>
    </row>
    <row r="21486" spans="2:29">
      <c r="B21486" s="136"/>
      <c r="E21486" s="136"/>
      <c r="H21486" s="136"/>
      <c r="K21486" s="136"/>
      <c r="O21486" s="136"/>
      <c r="T21486" s="136"/>
      <c r="W21486" s="136"/>
      <c r="Z21486" s="136"/>
      <c r="AC21486" s="136"/>
    </row>
    <row r="21487" spans="2:29">
      <c r="B21487" s="136"/>
      <c r="E21487" s="136"/>
      <c r="H21487" s="136"/>
      <c r="K21487" s="136"/>
      <c r="O21487" s="136"/>
      <c r="T21487" s="136"/>
      <c r="W21487" s="136"/>
      <c r="Z21487" s="136"/>
      <c r="AC21487" s="136"/>
    </row>
    <row r="21488" spans="2:29">
      <c r="B21488" s="136"/>
      <c r="E21488" s="136"/>
      <c r="H21488" s="136"/>
      <c r="K21488" s="136"/>
      <c r="O21488" s="136"/>
      <c r="T21488" s="136"/>
      <c r="W21488" s="136"/>
      <c r="Z21488" s="136"/>
      <c r="AC21488" s="136"/>
    </row>
    <row r="21489" spans="2:29">
      <c r="B21489" s="136"/>
      <c r="E21489" s="136"/>
      <c r="H21489" s="136"/>
      <c r="K21489" s="136"/>
      <c r="O21489" s="136"/>
      <c r="T21489" s="136"/>
      <c r="W21489" s="136"/>
      <c r="Z21489" s="136"/>
      <c r="AC21489" s="136"/>
    </row>
    <row r="21490" spans="2:29">
      <c r="B21490" s="136"/>
      <c r="E21490" s="136"/>
      <c r="H21490" s="136"/>
      <c r="K21490" s="136"/>
      <c r="O21490" s="136"/>
      <c r="T21490" s="136"/>
      <c r="W21490" s="136"/>
      <c r="Z21490" s="136"/>
      <c r="AC21490" s="136"/>
    </row>
    <row r="21491" spans="2:29">
      <c r="B21491" s="136"/>
      <c r="E21491" s="136"/>
      <c r="H21491" s="136"/>
      <c r="K21491" s="136"/>
      <c r="O21491" s="136"/>
      <c r="T21491" s="136"/>
      <c r="W21491" s="136"/>
      <c r="Z21491" s="136"/>
      <c r="AC21491" s="136"/>
    </row>
    <row r="21492" spans="2:29">
      <c r="B21492" s="136"/>
      <c r="E21492" s="136"/>
      <c r="H21492" s="136"/>
      <c r="K21492" s="136"/>
      <c r="O21492" s="136"/>
      <c r="T21492" s="136"/>
      <c r="W21492" s="136"/>
      <c r="Z21492" s="136"/>
      <c r="AC21492" s="136"/>
    </row>
    <row r="21493" spans="2:29">
      <c r="B21493" s="136"/>
      <c r="E21493" s="136"/>
      <c r="H21493" s="136"/>
      <c r="K21493" s="136"/>
      <c r="O21493" s="136"/>
      <c r="T21493" s="136"/>
      <c r="W21493" s="136"/>
      <c r="Z21493" s="136"/>
      <c r="AC21493" s="136"/>
    </row>
    <row r="21494" spans="2:29">
      <c r="B21494" s="136"/>
      <c r="E21494" s="136"/>
      <c r="H21494" s="136"/>
      <c r="K21494" s="136"/>
      <c r="O21494" s="136"/>
      <c r="T21494" s="136"/>
      <c r="W21494" s="136"/>
      <c r="Z21494" s="136"/>
      <c r="AC21494" s="136"/>
    </row>
    <row r="21495" spans="2:29">
      <c r="B21495" s="136"/>
      <c r="E21495" s="136"/>
      <c r="H21495" s="136"/>
      <c r="K21495" s="136"/>
      <c r="O21495" s="136"/>
      <c r="T21495" s="136"/>
      <c r="W21495" s="136"/>
      <c r="Z21495" s="136"/>
      <c r="AC21495" s="136"/>
    </row>
    <row r="21496" spans="2:29">
      <c r="B21496" s="136"/>
      <c r="E21496" s="136"/>
      <c r="H21496" s="136"/>
      <c r="K21496" s="136"/>
      <c r="O21496" s="136"/>
      <c r="T21496" s="136"/>
      <c r="W21496" s="136"/>
      <c r="Z21496" s="136"/>
      <c r="AC21496" s="136"/>
    </row>
    <row r="21497" spans="2:29">
      <c r="B21497" s="136"/>
      <c r="E21497" s="136"/>
      <c r="H21497" s="136"/>
      <c r="K21497" s="136"/>
      <c r="O21497" s="136"/>
      <c r="T21497" s="136"/>
      <c r="W21497" s="136"/>
      <c r="Z21497" s="136"/>
      <c r="AC21497" s="136"/>
    </row>
    <row r="21498" spans="2:29">
      <c r="B21498" s="136"/>
      <c r="E21498" s="136"/>
      <c r="H21498" s="136"/>
      <c r="K21498" s="136"/>
      <c r="O21498" s="136"/>
      <c r="T21498" s="136"/>
      <c r="W21498" s="136"/>
      <c r="Z21498" s="136"/>
      <c r="AC21498" s="136"/>
    </row>
    <row r="21499" spans="2:29">
      <c r="B21499" s="136"/>
      <c r="E21499" s="136"/>
      <c r="H21499" s="136"/>
      <c r="K21499" s="136"/>
      <c r="O21499" s="136"/>
      <c r="T21499" s="136"/>
      <c r="W21499" s="136"/>
      <c r="Z21499" s="136"/>
      <c r="AC21499" s="136"/>
    </row>
    <row r="21500" spans="2:29">
      <c r="B21500" s="136"/>
      <c r="E21500" s="136"/>
      <c r="H21500" s="136"/>
      <c r="K21500" s="136"/>
      <c r="O21500" s="136"/>
      <c r="T21500" s="136"/>
      <c r="W21500" s="136"/>
      <c r="Z21500" s="136"/>
      <c r="AC21500" s="136"/>
    </row>
    <row r="21501" spans="2:29">
      <c r="B21501" s="136"/>
      <c r="E21501" s="136"/>
      <c r="H21501" s="136"/>
      <c r="K21501" s="136"/>
      <c r="O21501" s="136"/>
      <c r="T21501" s="136"/>
      <c r="W21501" s="136"/>
      <c r="Z21501" s="136"/>
      <c r="AC21501" s="136"/>
    </row>
    <row r="21502" spans="2:29">
      <c r="B21502" s="136"/>
      <c r="E21502" s="136"/>
      <c r="H21502" s="136"/>
      <c r="K21502" s="136"/>
      <c r="O21502" s="136"/>
      <c r="T21502" s="136"/>
      <c r="W21502" s="136"/>
      <c r="Z21502" s="136"/>
      <c r="AC21502" s="136"/>
    </row>
    <row r="21503" spans="2:29">
      <c r="B21503" s="136"/>
      <c r="E21503" s="136"/>
      <c r="H21503" s="136"/>
      <c r="K21503" s="136"/>
      <c r="O21503" s="136"/>
      <c r="T21503" s="136"/>
      <c r="W21503" s="136"/>
      <c r="Z21503" s="136"/>
      <c r="AC21503" s="136"/>
    </row>
    <row r="21504" spans="2:29">
      <c r="B21504" s="136"/>
      <c r="E21504" s="136"/>
      <c r="H21504" s="136"/>
      <c r="K21504" s="136"/>
      <c r="O21504" s="136"/>
      <c r="T21504" s="136"/>
      <c r="W21504" s="136"/>
      <c r="Z21504" s="136"/>
      <c r="AC21504" s="136"/>
    </row>
    <row r="21505" spans="2:29">
      <c r="B21505" s="136"/>
      <c r="E21505" s="136"/>
      <c r="H21505" s="136"/>
      <c r="K21505" s="136"/>
      <c r="O21505" s="136"/>
      <c r="T21505" s="136"/>
      <c r="W21505" s="136"/>
      <c r="Z21505" s="136"/>
      <c r="AC21505" s="136"/>
    </row>
    <row r="21506" spans="2:29">
      <c r="B21506" s="136"/>
      <c r="E21506" s="136"/>
      <c r="H21506" s="136"/>
      <c r="K21506" s="136"/>
      <c r="O21506" s="136"/>
      <c r="T21506" s="136"/>
      <c r="W21506" s="136"/>
      <c r="Z21506" s="136"/>
      <c r="AC21506" s="136"/>
    </row>
    <row r="21507" spans="2:29">
      <c r="B21507" s="136"/>
      <c r="E21507" s="136"/>
      <c r="H21507" s="136"/>
      <c r="K21507" s="136"/>
      <c r="O21507" s="136"/>
      <c r="T21507" s="136"/>
      <c r="W21507" s="136"/>
      <c r="Z21507" s="136"/>
      <c r="AC21507" s="136"/>
    </row>
    <row r="21508" spans="2:29">
      <c r="B21508" s="136"/>
      <c r="E21508" s="136"/>
      <c r="H21508" s="136"/>
      <c r="K21508" s="136"/>
      <c r="O21508" s="136"/>
      <c r="T21508" s="136"/>
      <c r="W21508" s="136"/>
      <c r="Z21508" s="136"/>
      <c r="AC21508" s="136"/>
    </row>
    <row r="21509" spans="2:29">
      <c r="B21509" s="136"/>
      <c r="E21509" s="136"/>
      <c r="H21509" s="136"/>
      <c r="K21509" s="136"/>
      <c r="O21509" s="136"/>
      <c r="T21509" s="136"/>
      <c r="W21509" s="136"/>
      <c r="Z21509" s="136"/>
      <c r="AC21509" s="136"/>
    </row>
    <row r="21510" spans="2:29">
      <c r="B21510" s="136"/>
      <c r="E21510" s="136"/>
      <c r="H21510" s="136"/>
      <c r="K21510" s="136"/>
      <c r="O21510" s="136"/>
      <c r="T21510" s="136"/>
      <c r="W21510" s="136"/>
      <c r="Z21510" s="136"/>
      <c r="AC21510" s="136"/>
    </row>
    <row r="21511" spans="2:29">
      <c r="B21511" s="136"/>
      <c r="E21511" s="136"/>
      <c r="H21511" s="136"/>
      <c r="K21511" s="136"/>
      <c r="O21511" s="136"/>
      <c r="T21511" s="136"/>
      <c r="W21511" s="136"/>
      <c r="Z21511" s="136"/>
      <c r="AC21511" s="136"/>
    </row>
    <row r="21512" spans="2:29">
      <c r="B21512" s="136"/>
      <c r="E21512" s="136"/>
      <c r="H21512" s="136"/>
      <c r="K21512" s="136"/>
      <c r="O21512" s="136"/>
      <c r="T21512" s="136"/>
      <c r="W21512" s="136"/>
      <c r="Z21512" s="136"/>
      <c r="AC21512" s="136"/>
    </row>
    <row r="21513" spans="2:29">
      <c r="B21513" s="136"/>
      <c r="E21513" s="136"/>
      <c r="H21513" s="136"/>
      <c r="K21513" s="136"/>
      <c r="O21513" s="136"/>
      <c r="T21513" s="136"/>
      <c r="W21513" s="136"/>
      <c r="Z21513" s="136"/>
      <c r="AC21513" s="136"/>
    </row>
    <row r="21514" spans="2:29">
      <c r="B21514" s="136"/>
      <c r="E21514" s="136"/>
      <c r="H21514" s="136"/>
      <c r="K21514" s="136"/>
      <c r="O21514" s="136"/>
      <c r="T21514" s="136"/>
      <c r="W21514" s="136"/>
      <c r="Z21514" s="136"/>
      <c r="AC21514" s="136"/>
    </row>
    <row r="21515" spans="2:29">
      <c r="B21515" s="136"/>
      <c r="E21515" s="136"/>
      <c r="H21515" s="136"/>
      <c r="K21515" s="136"/>
      <c r="O21515" s="136"/>
      <c r="T21515" s="136"/>
      <c r="W21515" s="136"/>
      <c r="Z21515" s="136"/>
      <c r="AC21515" s="136"/>
    </row>
    <row r="21516" spans="2:29">
      <c r="B21516" s="136"/>
      <c r="E21516" s="136"/>
      <c r="H21516" s="136"/>
      <c r="K21516" s="136"/>
      <c r="O21516" s="136"/>
      <c r="T21516" s="136"/>
      <c r="W21516" s="136"/>
      <c r="Z21516" s="136"/>
      <c r="AC21516" s="136"/>
    </row>
    <row r="21517" spans="2:29">
      <c r="B21517" s="136"/>
      <c r="E21517" s="136"/>
      <c r="H21517" s="136"/>
      <c r="K21517" s="136"/>
      <c r="O21517" s="136"/>
      <c r="T21517" s="136"/>
      <c r="W21517" s="136"/>
      <c r="Z21517" s="136"/>
      <c r="AC21517" s="136"/>
    </row>
    <row r="21518" spans="2:29">
      <c r="B21518" s="136"/>
      <c r="E21518" s="136"/>
      <c r="H21518" s="136"/>
      <c r="K21518" s="136"/>
      <c r="O21518" s="136"/>
      <c r="T21518" s="136"/>
      <c r="W21518" s="136"/>
      <c r="Z21518" s="136"/>
      <c r="AC21518" s="136"/>
    </row>
    <row r="21519" spans="2:29">
      <c r="B21519" s="136"/>
      <c r="E21519" s="136"/>
      <c r="H21519" s="136"/>
      <c r="K21519" s="136"/>
      <c r="O21519" s="136"/>
      <c r="T21519" s="136"/>
      <c r="W21519" s="136"/>
      <c r="Z21519" s="136"/>
      <c r="AC21519" s="136"/>
    </row>
    <row r="21520" spans="2:29">
      <c r="B21520" s="136"/>
      <c r="E21520" s="136"/>
      <c r="H21520" s="136"/>
      <c r="K21520" s="136"/>
      <c r="O21520" s="136"/>
      <c r="T21520" s="136"/>
      <c r="W21520" s="136"/>
      <c r="Z21520" s="136"/>
      <c r="AC21520" s="136"/>
    </row>
    <row r="21521" spans="2:29">
      <c r="B21521" s="136"/>
      <c r="E21521" s="136"/>
      <c r="H21521" s="136"/>
      <c r="K21521" s="136"/>
      <c r="O21521" s="136"/>
      <c r="T21521" s="136"/>
      <c r="W21521" s="136"/>
      <c r="Z21521" s="136"/>
      <c r="AC21521" s="136"/>
    </row>
    <row r="21522" spans="2:29">
      <c r="B21522" s="136"/>
      <c r="E21522" s="136"/>
      <c r="H21522" s="136"/>
      <c r="K21522" s="136"/>
      <c r="O21522" s="136"/>
      <c r="T21522" s="136"/>
      <c r="W21522" s="136"/>
      <c r="Z21522" s="136"/>
      <c r="AC21522" s="136"/>
    </row>
    <row r="21523" spans="2:29">
      <c r="B21523" s="136"/>
      <c r="E21523" s="136"/>
      <c r="H21523" s="136"/>
      <c r="K21523" s="136"/>
      <c r="O21523" s="136"/>
      <c r="T21523" s="136"/>
      <c r="W21523" s="136"/>
      <c r="Z21523" s="136"/>
      <c r="AC21523" s="136"/>
    </row>
    <row r="21524" spans="2:29">
      <c r="B21524" s="136"/>
      <c r="E21524" s="136"/>
      <c r="H21524" s="136"/>
      <c r="K21524" s="136"/>
      <c r="O21524" s="136"/>
      <c r="T21524" s="136"/>
      <c r="W21524" s="136"/>
      <c r="Z21524" s="136"/>
      <c r="AC21524" s="136"/>
    </row>
    <row r="21525" spans="2:29">
      <c r="B21525" s="136"/>
      <c r="E21525" s="136"/>
      <c r="H21525" s="136"/>
      <c r="K21525" s="136"/>
      <c r="O21525" s="136"/>
      <c r="T21525" s="136"/>
      <c r="W21525" s="136"/>
      <c r="Z21525" s="136"/>
      <c r="AC21525" s="136"/>
    </row>
    <row r="21526" spans="2:29">
      <c r="B21526" s="136"/>
      <c r="E21526" s="136"/>
      <c r="H21526" s="136"/>
      <c r="K21526" s="136"/>
      <c r="O21526" s="136"/>
      <c r="T21526" s="136"/>
      <c r="W21526" s="136"/>
      <c r="Z21526" s="136"/>
      <c r="AC21526" s="136"/>
    </row>
    <row r="21527" spans="2:29">
      <c r="B21527" s="136"/>
      <c r="E21527" s="136"/>
      <c r="H21527" s="136"/>
      <c r="K21527" s="136"/>
      <c r="O21527" s="136"/>
      <c r="T21527" s="136"/>
      <c r="W21527" s="136"/>
      <c r="Z21527" s="136"/>
      <c r="AC21527" s="136"/>
    </row>
    <row r="21528" spans="2:29">
      <c r="B21528" s="136"/>
      <c r="E21528" s="136"/>
      <c r="H21528" s="136"/>
      <c r="K21528" s="136"/>
      <c r="O21528" s="136"/>
      <c r="T21528" s="136"/>
      <c r="W21528" s="136"/>
      <c r="Z21528" s="136"/>
      <c r="AC21528" s="136"/>
    </row>
    <row r="21529" spans="2:29">
      <c r="B21529" s="136"/>
      <c r="E21529" s="136"/>
      <c r="H21529" s="136"/>
      <c r="K21529" s="136"/>
      <c r="O21529" s="136"/>
      <c r="T21529" s="136"/>
      <c r="W21529" s="136"/>
      <c r="Z21529" s="136"/>
      <c r="AC21529" s="136"/>
    </row>
    <row r="21530" spans="2:29">
      <c r="B21530" s="136"/>
      <c r="E21530" s="136"/>
      <c r="H21530" s="136"/>
      <c r="K21530" s="136"/>
      <c r="O21530" s="136"/>
      <c r="T21530" s="136"/>
      <c r="W21530" s="136"/>
      <c r="Z21530" s="136"/>
      <c r="AC21530" s="136"/>
    </row>
    <row r="21531" spans="2:29">
      <c r="B21531" s="136"/>
      <c r="E21531" s="136"/>
      <c r="H21531" s="136"/>
      <c r="K21531" s="136"/>
      <c r="O21531" s="136"/>
      <c r="T21531" s="136"/>
      <c r="W21531" s="136"/>
      <c r="Z21531" s="136"/>
      <c r="AC21531" s="136"/>
    </row>
    <row r="21532" spans="2:29">
      <c r="B21532" s="136"/>
      <c r="E21532" s="136"/>
      <c r="H21532" s="136"/>
      <c r="K21532" s="136"/>
      <c r="O21532" s="136"/>
      <c r="T21532" s="136"/>
      <c r="W21532" s="136"/>
      <c r="Z21532" s="136"/>
      <c r="AC21532" s="136"/>
    </row>
    <row r="21533" spans="2:29">
      <c r="B21533" s="136"/>
      <c r="E21533" s="136"/>
      <c r="H21533" s="136"/>
      <c r="K21533" s="136"/>
      <c r="O21533" s="136"/>
      <c r="T21533" s="136"/>
      <c r="W21533" s="136"/>
      <c r="Z21533" s="136"/>
      <c r="AC21533" s="136"/>
    </row>
    <row r="21534" spans="2:29">
      <c r="B21534" s="136"/>
      <c r="E21534" s="136"/>
      <c r="H21534" s="136"/>
      <c r="K21534" s="136"/>
      <c r="O21534" s="136"/>
      <c r="T21534" s="136"/>
      <c r="W21534" s="136"/>
      <c r="Z21534" s="136"/>
      <c r="AC21534" s="136"/>
    </row>
    <row r="21535" spans="2:29">
      <c r="B21535" s="136"/>
      <c r="E21535" s="136"/>
      <c r="H21535" s="136"/>
      <c r="K21535" s="136"/>
      <c r="O21535" s="136"/>
      <c r="T21535" s="136"/>
      <c r="W21535" s="136"/>
      <c r="Z21535" s="136"/>
      <c r="AC21535" s="136"/>
    </row>
    <row r="21536" spans="2:29">
      <c r="B21536" s="136"/>
      <c r="E21536" s="136"/>
      <c r="H21536" s="136"/>
      <c r="K21536" s="136"/>
      <c r="O21536" s="136"/>
      <c r="T21536" s="136"/>
      <c r="W21536" s="136"/>
      <c r="Z21536" s="136"/>
      <c r="AC21536" s="136"/>
    </row>
    <row r="21537" spans="2:29">
      <c r="B21537" s="136"/>
      <c r="E21537" s="136"/>
      <c r="H21537" s="136"/>
      <c r="K21537" s="136"/>
      <c r="O21537" s="136"/>
      <c r="T21537" s="136"/>
      <c r="W21537" s="136"/>
      <c r="Z21537" s="136"/>
      <c r="AC21537" s="136"/>
    </row>
    <row r="21538" spans="2:29">
      <c r="B21538" s="136"/>
      <c r="E21538" s="136"/>
      <c r="H21538" s="136"/>
      <c r="K21538" s="136"/>
      <c r="O21538" s="136"/>
      <c r="T21538" s="136"/>
      <c r="W21538" s="136"/>
      <c r="Z21538" s="136"/>
      <c r="AC21538" s="136"/>
    </row>
    <row r="21539" spans="2:29">
      <c r="B21539" s="136"/>
      <c r="E21539" s="136"/>
      <c r="H21539" s="136"/>
      <c r="K21539" s="136"/>
      <c r="O21539" s="136"/>
      <c r="T21539" s="136"/>
      <c r="W21539" s="136"/>
      <c r="Z21539" s="136"/>
      <c r="AC21539" s="136"/>
    </row>
    <row r="21540" spans="2:29">
      <c r="B21540" s="136"/>
      <c r="E21540" s="136"/>
      <c r="H21540" s="136"/>
      <c r="K21540" s="136"/>
      <c r="O21540" s="136"/>
      <c r="T21540" s="136"/>
      <c r="W21540" s="136"/>
      <c r="Z21540" s="136"/>
      <c r="AC21540" s="136"/>
    </row>
    <row r="21541" spans="2:29">
      <c r="B21541" s="136"/>
      <c r="E21541" s="136"/>
      <c r="H21541" s="136"/>
      <c r="K21541" s="136"/>
      <c r="O21541" s="136"/>
      <c r="T21541" s="136"/>
      <c r="W21541" s="136"/>
      <c r="Z21541" s="136"/>
      <c r="AC21541" s="136"/>
    </row>
    <row r="21542" spans="2:29">
      <c r="B21542" s="136"/>
      <c r="E21542" s="136"/>
      <c r="H21542" s="136"/>
      <c r="K21542" s="136"/>
      <c r="O21542" s="136"/>
      <c r="T21542" s="136"/>
      <c r="W21542" s="136"/>
      <c r="Z21542" s="136"/>
      <c r="AC21542" s="136"/>
    </row>
    <row r="21543" spans="2:29">
      <c r="B21543" s="136"/>
      <c r="E21543" s="136"/>
      <c r="H21543" s="136"/>
      <c r="K21543" s="136"/>
      <c r="O21543" s="136"/>
      <c r="T21543" s="136"/>
      <c r="W21543" s="136"/>
      <c r="Z21543" s="136"/>
      <c r="AC21543" s="136"/>
    </row>
    <row r="21544" spans="2:29">
      <c r="B21544" s="136"/>
      <c r="E21544" s="136"/>
      <c r="H21544" s="136"/>
      <c r="K21544" s="136"/>
      <c r="O21544" s="136"/>
      <c r="T21544" s="136"/>
      <c r="W21544" s="136"/>
      <c r="Z21544" s="136"/>
      <c r="AC21544" s="136"/>
    </row>
    <row r="21545" spans="2:29">
      <c r="B21545" s="136"/>
      <c r="E21545" s="136"/>
      <c r="H21545" s="136"/>
      <c r="K21545" s="136"/>
      <c r="O21545" s="136"/>
      <c r="T21545" s="136"/>
      <c r="W21545" s="136"/>
      <c r="Z21545" s="136"/>
      <c r="AC21545" s="136"/>
    </row>
    <row r="21546" spans="2:29">
      <c r="B21546" s="136"/>
      <c r="E21546" s="136"/>
      <c r="H21546" s="136"/>
      <c r="K21546" s="136"/>
      <c r="O21546" s="136"/>
      <c r="T21546" s="136"/>
      <c r="W21546" s="136"/>
      <c r="Z21546" s="136"/>
      <c r="AC21546" s="136"/>
    </row>
    <row r="21547" spans="2:29">
      <c r="B21547" s="136"/>
      <c r="E21547" s="136"/>
      <c r="H21547" s="136"/>
      <c r="K21547" s="136"/>
      <c r="O21547" s="136"/>
      <c r="T21547" s="136"/>
      <c r="W21547" s="136"/>
      <c r="Z21547" s="136"/>
      <c r="AC21547" s="136"/>
    </row>
    <row r="21548" spans="2:29">
      <c r="B21548" s="136"/>
      <c r="E21548" s="136"/>
      <c r="H21548" s="136"/>
      <c r="K21548" s="136"/>
      <c r="O21548" s="136"/>
      <c r="T21548" s="136"/>
      <c r="W21548" s="136"/>
      <c r="Z21548" s="136"/>
      <c r="AC21548" s="136"/>
    </row>
    <row r="21549" spans="2:29">
      <c r="B21549" s="136"/>
      <c r="E21549" s="136"/>
      <c r="H21549" s="136"/>
      <c r="K21549" s="136"/>
      <c r="O21549" s="136"/>
      <c r="T21549" s="136"/>
      <c r="W21549" s="136"/>
      <c r="Z21549" s="136"/>
      <c r="AC21549" s="136"/>
    </row>
    <row r="21550" spans="2:29">
      <c r="B21550" s="136"/>
      <c r="E21550" s="136"/>
      <c r="H21550" s="136"/>
      <c r="K21550" s="136"/>
      <c r="O21550" s="136"/>
      <c r="T21550" s="136"/>
      <c r="W21550" s="136"/>
      <c r="Z21550" s="136"/>
      <c r="AC21550" s="136"/>
    </row>
    <row r="21551" spans="2:29">
      <c r="B21551" s="136"/>
      <c r="E21551" s="136"/>
      <c r="H21551" s="136"/>
      <c r="K21551" s="136"/>
      <c r="O21551" s="136"/>
      <c r="T21551" s="136"/>
      <c r="W21551" s="136"/>
      <c r="Z21551" s="136"/>
      <c r="AC21551" s="136"/>
    </row>
    <row r="21552" spans="2:29">
      <c r="B21552" s="136"/>
      <c r="E21552" s="136"/>
      <c r="H21552" s="136"/>
      <c r="K21552" s="136"/>
      <c r="O21552" s="136"/>
      <c r="T21552" s="136"/>
      <c r="W21552" s="136"/>
      <c r="Z21552" s="136"/>
      <c r="AC21552" s="136"/>
    </row>
    <row r="21553" spans="2:29">
      <c r="B21553" s="136"/>
      <c r="E21553" s="136"/>
      <c r="H21553" s="136"/>
      <c r="K21553" s="136"/>
      <c r="O21553" s="136"/>
      <c r="T21553" s="136"/>
      <c r="W21553" s="136"/>
      <c r="Z21553" s="136"/>
      <c r="AC21553" s="136"/>
    </row>
    <row r="21554" spans="2:29">
      <c r="B21554" s="136"/>
      <c r="E21554" s="136"/>
      <c r="H21554" s="136"/>
      <c r="K21554" s="136"/>
      <c r="O21554" s="136"/>
      <c r="T21554" s="136"/>
      <c r="W21554" s="136"/>
      <c r="Z21554" s="136"/>
      <c r="AC21554" s="136"/>
    </row>
    <row r="21555" spans="2:29">
      <c r="B21555" s="136"/>
      <c r="E21555" s="136"/>
      <c r="H21555" s="136"/>
      <c r="K21555" s="136"/>
      <c r="O21555" s="136"/>
      <c r="T21555" s="136"/>
      <c r="W21555" s="136"/>
      <c r="Z21555" s="136"/>
      <c r="AC21555" s="136"/>
    </row>
    <row r="21556" spans="2:29">
      <c r="B21556" s="136"/>
      <c r="E21556" s="136"/>
      <c r="H21556" s="136"/>
      <c r="K21556" s="136"/>
      <c r="O21556" s="136"/>
      <c r="T21556" s="136"/>
      <c r="W21556" s="136"/>
      <c r="Z21556" s="136"/>
      <c r="AC21556" s="136"/>
    </row>
    <row r="21557" spans="2:29">
      <c r="B21557" s="136"/>
      <c r="E21557" s="136"/>
      <c r="H21557" s="136"/>
      <c r="K21557" s="136"/>
      <c r="O21557" s="136"/>
      <c r="T21557" s="136"/>
      <c r="W21557" s="136"/>
      <c r="Z21557" s="136"/>
      <c r="AC21557" s="136"/>
    </row>
    <row r="21558" spans="2:29">
      <c r="B21558" s="136"/>
      <c r="E21558" s="136"/>
      <c r="H21558" s="136"/>
      <c r="K21558" s="136"/>
      <c r="O21558" s="136"/>
      <c r="T21558" s="136"/>
      <c r="W21558" s="136"/>
      <c r="Z21558" s="136"/>
      <c r="AC21558" s="136"/>
    </row>
    <row r="21559" spans="2:29">
      <c r="B21559" s="136"/>
      <c r="E21559" s="136"/>
      <c r="H21559" s="136"/>
      <c r="K21559" s="136"/>
      <c r="O21559" s="136"/>
      <c r="T21559" s="136"/>
      <c r="W21559" s="136"/>
      <c r="Z21559" s="136"/>
      <c r="AC21559" s="136"/>
    </row>
    <row r="21560" spans="2:29">
      <c r="B21560" s="136"/>
      <c r="E21560" s="136"/>
      <c r="H21560" s="136"/>
      <c r="K21560" s="136"/>
      <c r="O21560" s="136"/>
      <c r="T21560" s="136"/>
      <c r="W21560" s="136"/>
      <c r="Z21560" s="136"/>
      <c r="AC21560" s="136"/>
    </row>
    <row r="21561" spans="2:29">
      <c r="B21561" s="136"/>
      <c r="E21561" s="136"/>
      <c r="H21561" s="136"/>
      <c r="K21561" s="136"/>
      <c r="O21561" s="136"/>
      <c r="T21561" s="136"/>
      <c r="W21561" s="136"/>
      <c r="Z21561" s="136"/>
      <c r="AC21561" s="136"/>
    </row>
    <row r="21562" spans="2:29">
      <c r="B21562" s="136"/>
      <c r="E21562" s="136"/>
      <c r="H21562" s="136"/>
      <c r="K21562" s="136"/>
      <c r="O21562" s="136"/>
      <c r="T21562" s="136"/>
      <c r="W21562" s="136"/>
      <c r="Z21562" s="136"/>
      <c r="AC21562" s="136"/>
    </row>
    <row r="21563" spans="2:29">
      <c r="B21563" s="136"/>
      <c r="E21563" s="136"/>
      <c r="H21563" s="136"/>
      <c r="K21563" s="136"/>
      <c r="O21563" s="136"/>
      <c r="T21563" s="136"/>
      <c r="W21563" s="136"/>
      <c r="Z21563" s="136"/>
      <c r="AC21563" s="136"/>
    </row>
    <row r="21564" spans="2:29">
      <c r="B21564" s="136"/>
      <c r="E21564" s="136"/>
      <c r="H21564" s="136"/>
      <c r="K21564" s="136"/>
      <c r="O21564" s="136"/>
      <c r="T21564" s="136"/>
      <c r="W21564" s="136"/>
      <c r="Z21564" s="136"/>
      <c r="AC21564" s="136"/>
    </row>
    <row r="21565" spans="2:29">
      <c r="B21565" s="136"/>
      <c r="E21565" s="136"/>
      <c r="H21565" s="136"/>
      <c r="K21565" s="136"/>
      <c r="O21565" s="136"/>
      <c r="T21565" s="136"/>
      <c r="W21565" s="136"/>
      <c r="Z21565" s="136"/>
      <c r="AC21565" s="136"/>
    </row>
    <row r="21566" spans="2:29">
      <c r="B21566" s="136"/>
      <c r="E21566" s="136"/>
      <c r="H21566" s="136"/>
      <c r="K21566" s="136"/>
      <c r="O21566" s="136"/>
      <c r="T21566" s="136"/>
      <c r="W21566" s="136"/>
      <c r="Z21566" s="136"/>
      <c r="AC21566" s="136"/>
    </row>
    <row r="21567" spans="2:29">
      <c r="B21567" s="136"/>
      <c r="E21567" s="136"/>
      <c r="H21567" s="136"/>
      <c r="K21567" s="136"/>
      <c r="O21567" s="136"/>
      <c r="T21567" s="136"/>
      <c r="W21567" s="136"/>
      <c r="Z21567" s="136"/>
      <c r="AC21567" s="136"/>
    </row>
    <row r="21568" spans="2:29">
      <c r="B21568" s="136"/>
      <c r="E21568" s="136"/>
      <c r="H21568" s="136"/>
      <c r="K21568" s="136"/>
      <c r="O21568" s="136"/>
      <c r="T21568" s="136"/>
      <c r="W21568" s="136"/>
      <c r="Z21568" s="136"/>
      <c r="AC21568" s="136"/>
    </row>
    <row r="21569" spans="2:29">
      <c r="B21569" s="136"/>
      <c r="E21569" s="136"/>
      <c r="H21569" s="136"/>
      <c r="K21569" s="136"/>
      <c r="O21569" s="136"/>
      <c r="T21569" s="136"/>
      <c r="W21569" s="136"/>
      <c r="Z21569" s="136"/>
      <c r="AC21569" s="136"/>
    </row>
    <row r="21570" spans="2:29">
      <c r="B21570" s="136"/>
      <c r="E21570" s="136"/>
      <c r="H21570" s="136"/>
      <c r="K21570" s="136"/>
      <c r="O21570" s="136"/>
      <c r="T21570" s="136"/>
      <c r="W21570" s="136"/>
      <c r="Z21570" s="136"/>
      <c r="AC21570" s="136"/>
    </row>
    <row r="21571" spans="2:29">
      <c r="B21571" s="136"/>
      <c r="E21571" s="136"/>
      <c r="H21571" s="136"/>
      <c r="K21571" s="136"/>
      <c r="O21571" s="136"/>
      <c r="T21571" s="136"/>
      <c r="W21571" s="136"/>
      <c r="Z21571" s="136"/>
      <c r="AC21571" s="136"/>
    </row>
    <row r="21572" spans="2:29">
      <c r="B21572" s="136"/>
      <c r="E21572" s="136"/>
      <c r="H21572" s="136"/>
      <c r="K21572" s="136"/>
      <c r="O21572" s="136"/>
      <c r="T21572" s="136"/>
      <c r="W21572" s="136"/>
      <c r="Z21572" s="136"/>
      <c r="AC21572" s="136"/>
    </row>
    <row r="21573" spans="2:29">
      <c r="B21573" s="136"/>
      <c r="E21573" s="136"/>
      <c r="H21573" s="136"/>
      <c r="K21573" s="136"/>
      <c r="O21573" s="136"/>
      <c r="T21573" s="136"/>
      <c r="W21573" s="136"/>
      <c r="Z21573" s="136"/>
      <c r="AC21573" s="136"/>
    </row>
    <row r="21574" spans="2:29">
      <c r="B21574" s="136"/>
      <c r="E21574" s="136"/>
      <c r="H21574" s="136"/>
      <c r="K21574" s="136"/>
      <c r="O21574" s="136"/>
      <c r="T21574" s="136"/>
      <c r="W21574" s="136"/>
      <c r="Z21574" s="136"/>
      <c r="AC21574" s="136"/>
    </row>
    <row r="21575" spans="2:29">
      <c r="B21575" s="136"/>
      <c r="E21575" s="136"/>
      <c r="H21575" s="136"/>
      <c r="K21575" s="136"/>
      <c r="O21575" s="136"/>
      <c r="T21575" s="136"/>
      <c r="W21575" s="136"/>
      <c r="Z21575" s="136"/>
      <c r="AC21575" s="136"/>
    </row>
    <row r="21576" spans="2:29">
      <c r="B21576" s="136"/>
      <c r="E21576" s="136"/>
      <c r="H21576" s="136"/>
      <c r="K21576" s="136"/>
      <c r="O21576" s="136"/>
      <c r="T21576" s="136"/>
      <c r="W21576" s="136"/>
      <c r="Z21576" s="136"/>
      <c r="AC21576" s="136"/>
    </row>
    <row r="21577" spans="2:29">
      <c r="B21577" s="136"/>
      <c r="E21577" s="136"/>
      <c r="H21577" s="136"/>
      <c r="K21577" s="136"/>
      <c r="O21577" s="136"/>
      <c r="T21577" s="136"/>
      <c r="W21577" s="136"/>
      <c r="Z21577" s="136"/>
      <c r="AC21577" s="136"/>
    </row>
    <row r="21578" spans="2:29">
      <c r="B21578" s="136"/>
      <c r="E21578" s="136"/>
      <c r="H21578" s="136"/>
      <c r="K21578" s="136"/>
      <c r="O21578" s="136"/>
      <c r="T21578" s="136"/>
      <c r="W21578" s="136"/>
      <c r="Z21578" s="136"/>
      <c r="AC21578" s="136"/>
    </row>
    <row r="21579" spans="2:29">
      <c r="B21579" s="136"/>
      <c r="E21579" s="136"/>
      <c r="H21579" s="136"/>
      <c r="K21579" s="136"/>
      <c r="O21579" s="136"/>
      <c r="T21579" s="136"/>
      <c r="W21579" s="136"/>
      <c r="Z21579" s="136"/>
      <c r="AC21579" s="136"/>
    </row>
    <row r="21580" spans="2:29">
      <c r="B21580" s="136"/>
      <c r="E21580" s="136"/>
      <c r="H21580" s="136"/>
      <c r="K21580" s="136"/>
      <c r="O21580" s="136"/>
      <c r="T21580" s="136"/>
      <c r="W21580" s="136"/>
      <c r="Z21580" s="136"/>
      <c r="AC21580" s="136"/>
    </row>
    <row r="21581" spans="2:29">
      <c r="B21581" s="136"/>
      <c r="E21581" s="136"/>
      <c r="H21581" s="136"/>
      <c r="K21581" s="136"/>
      <c r="O21581" s="136"/>
      <c r="T21581" s="136"/>
      <c r="W21581" s="136"/>
      <c r="Z21581" s="136"/>
      <c r="AC21581" s="136"/>
    </row>
    <row r="21582" spans="2:29">
      <c r="B21582" s="136"/>
      <c r="E21582" s="136"/>
      <c r="H21582" s="136"/>
      <c r="K21582" s="136"/>
      <c r="O21582" s="136"/>
      <c r="T21582" s="136"/>
      <c r="W21582" s="136"/>
      <c r="Z21582" s="136"/>
      <c r="AC21582" s="136"/>
    </row>
    <row r="21583" spans="2:29">
      <c r="B21583" s="136"/>
      <c r="E21583" s="136"/>
      <c r="H21583" s="136"/>
      <c r="K21583" s="136"/>
      <c r="O21583" s="136"/>
      <c r="T21583" s="136"/>
      <c r="W21583" s="136"/>
      <c r="Z21583" s="136"/>
      <c r="AC21583" s="136"/>
    </row>
    <row r="21584" spans="2:29">
      <c r="B21584" s="136"/>
      <c r="E21584" s="136"/>
      <c r="H21584" s="136"/>
      <c r="K21584" s="136"/>
      <c r="O21584" s="136"/>
      <c r="T21584" s="136"/>
      <c r="W21584" s="136"/>
      <c r="Z21584" s="136"/>
      <c r="AC21584" s="136"/>
    </row>
    <row r="21585" spans="2:29">
      <c r="B21585" s="136"/>
      <c r="E21585" s="136"/>
      <c r="H21585" s="136"/>
      <c r="K21585" s="136"/>
      <c r="O21585" s="136"/>
      <c r="T21585" s="136"/>
      <c r="W21585" s="136"/>
      <c r="Z21585" s="136"/>
      <c r="AC21585" s="136"/>
    </row>
    <row r="21586" spans="2:29">
      <c r="B21586" s="136"/>
      <c r="E21586" s="136"/>
      <c r="H21586" s="136"/>
      <c r="K21586" s="136"/>
      <c r="O21586" s="136"/>
      <c r="T21586" s="136"/>
      <c r="W21586" s="136"/>
      <c r="Z21586" s="136"/>
      <c r="AC21586" s="136"/>
    </row>
    <row r="21587" spans="2:29">
      <c r="B21587" s="136"/>
      <c r="E21587" s="136"/>
      <c r="H21587" s="136"/>
      <c r="K21587" s="136"/>
      <c r="O21587" s="136"/>
      <c r="T21587" s="136"/>
      <c r="W21587" s="136"/>
      <c r="Z21587" s="136"/>
      <c r="AC21587" s="136"/>
    </row>
    <row r="21588" spans="2:29">
      <c r="B21588" s="136"/>
      <c r="E21588" s="136"/>
      <c r="H21588" s="136"/>
      <c r="K21588" s="136"/>
      <c r="O21588" s="136"/>
      <c r="T21588" s="136"/>
      <c r="W21588" s="136"/>
      <c r="Z21588" s="136"/>
      <c r="AC21588" s="136"/>
    </row>
    <row r="21589" spans="2:29">
      <c r="B21589" s="136"/>
      <c r="E21589" s="136"/>
      <c r="H21589" s="136"/>
      <c r="K21589" s="136"/>
      <c r="O21589" s="136"/>
      <c r="T21589" s="136"/>
      <c r="W21589" s="136"/>
      <c r="Z21589" s="136"/>
      <c r="AC21589" s="136"/>
    </row>
    <row r="21590" spans="2:29">
      <c r="B21590" s="136"/>
      <c r="E21590" s="136"/>
      <c r="H21590" s="136"/>
      <c r="K21590" s="136"/>
      <c r="O21590" s="136"/>
      <c r="T21590" s="136"/>
      <c r="W21590" s="136"/>
      <c r="Z21590" s="136"/>
      <c r="AC21590" s="136"/>
    </row>
    <row r="21591" spans="2:29">
      <c r="B21591" s="136"/>
      <c r="E21591" s="136"/>
      <c r="H21591" s="136"/>
      <c r="K21591" s="136"/>
      <c r="O21591" s="136"/>
      <c r="T21591" s="136"/>
      <c r="W21591" s="136"/>
      <c r="Z21591" s="136"/>
      <c r="AC21591" s="136"/>
    </row>
    <row r="21592" spans="2:29">
      <c r="B21592" s="136"/>
      <c r="E21592" s="136"/>
      <c r="H21592" s="136"/>
      <c r="K21592" s="136"/>
      <c r="O21592" s="136"/>
      <c r="T21592" s="136"/>
      <c r="W21592" s="136"/>
      <c r="Z21592" s="136"/>
      <c r="AC21592" s="136"/>
    </row>
    <row r="21593" spans="2:29">
      <c r="B21593" s="136"/>
      <c r="E21593" s="136"/>
      <c r="H21593" s="136"/>
      <c r="K21593" s="136"/>
      <c r="O21593" s="136"/>
      <c r="T21593" s="136"/>
      <c r="W21593" s="136"/>
      <c r="Z21593" s="136"/>
      <c r="AC21593" s="136"/>
    </row>
    <row r="21594" spans="2:29">
      <c r="B21594" s="136"/>
      <c r="E21594" s="136"/>
      <c r="H21594" s="136"/>
      <c r="K21594" s="136"/>
      <c r="O21594" s="136"/>
      <c r="T21594" s="136"/>
      <c r="W21594" s="136"/>
      <c r="Z21594" s="136"/>
      <c r="AC21594" s="136"/>
    </row>
    <row r="21595" spans="2:29">
      <c r="B21595" s="136"/>
      <c r="E21595" s="136"/>
      <c r="H21595" s="136"/>
      <c r="K21595" s="136"/>
      <c r="O21595" s="136"/>
      <c r="T21595" s="136"/>
      <c r="W21595" s="136"/>
      <c r="Z21595" s="136"/>
      <c r="AC21595" s="136"/>
    </row>
    <row r="21596" spans="2:29">
      <c r="B21596" s="136"/>
      <c r="E21596" s="136"/>
      <c r="H21596" s="136"/>
      <c r="K21596" s="136"/>
      <c r="O21596" s="136"/>
      <c r="T21596" s="136"/>
      <c r="W21596" s="136"/>
      <c r="Z21596" s="136"/>
      <c r="AC21596" s="136"/>
    </row>
    <row r="21597" spans="2:29">
      <c r="B21597" s="136"/>
      <c r="E21597" s="136"/>
      <c r="H21597" s="136"/>
      <c r="K21597" s="136"/>
      <c r="O21597" s="136"/>
      <c r="T21597" s="136"/>
      <c r="W21597" s="136"/>
      <c r="Z21597" s="136"/>
      <c r="AC21597" s="136"/>
    </row>
    <row r="21598" spans="2:29">
      <c r="B21598" s="136"/>
      <c r="E21598" s="136"/>
      <c r="H21598" s="136"/>
      <c r="K21598" s="136"/>
      <c r="O21598" s="136"/>
      <c r="T21598" s="136"/>
      <c r="W21598" s="136"/>
      <c r="Z21598" s="136"/>
      <c r="AC21598" s="136"/>
    </row>
    <row r="21599" spans="2:29">
      <c r="B21599" s="136"/>
      <c r="E21599" s="136"/>
      <c r="H21599" s="136"/>
      <c r="K21599" s="136"/>
      <c r="O21599" s="136"/>
      <c r="T21599" s="136"/>
      <c r="W21599" s="136"/>
      <c r="Z21599" s="136"/>
      <c r="AC21599" s="136"/>
    </row>
    <row r="21600" spans="2:29">
      <c r="B21600" s="136"/>
      <c r="E21600" s="136"/>
      <c r="H21600" s="136"/>
      <c r="K21600" s="136"/>
      <c r="O21600" s="136"/>
      <c r="T21600" s="136"/>
      <c r="W21600" s="136"/>
      <c r="Z21600" s="136"/>
      <c r="AC21600" s="136"/>
    </row>
    <row r="21601" spans="2:29">
      <c r="B21601" s="136"/>
      <c r="E21601" s="136"/>
      <c r="H21601" s="136"/>
      <c r="K21601" s="136"/>
      <c r="O21601" s="136"/>
      <c r="T21601" s="136"/>
      <c r="W21601" s="136"/>
      <c r="Z21601" s="136"/>
      <c r="AC21601" s="136"/>
    </row>
    <row r="21602" spans="2:29">
      <c r="B21602" s="136"/>
      <c r="E21602" s="136"/>
      <c r="H21602" s="136"/>
      <c r="K21602" s="136"/>
      <c r="O21602" s="136"/>
      <c r="T21602" s="136"/>
      <c r="W21602" s="136"/>
      <c r="Z21602" s="136"/>
      <c r="AC21602" s="136"/>
    </row>
    <row r="21603" spans="2:29">
      <c r="B21603" s="136"/>
      <c r="E21603" s="136"/>
      <c r="H21603" s="136"/>
      <c r="K21603" s="136"/>
      <c r="O21603" s="136"/>
      <c r="T21603" s="136"/>
      <c r="W21603" s="136"/>
      <c r="Z21603" s="136"/>
      <c r="AC21603" s="136"/>
    </row>
    <row r="21604" spans="2:29">
      <c r="B21604" s="136"/>
      <c r="E21604" s="136"/>
      <c r="H21604" s="136"/>
      <c r="K21604" s="136"/>
      <c r="O21604" s="136"/>
      <c r="T21604" s="136"/>
      <c r="W21604" s="136"/>
      <c r="Z21604" s="136"/>
      <c r="AC21604" s="136"/>
    </row>
    <row r="21605" spans="2:29">
      <c r="B21605" s="136"/>
      <c r="E21605" s="136"/>
      <c r="H21605" s="136"/>
      <c r="K21605" s="136"/>
      <c r="O21605" s="136"/>
      <c r="T21605" s="136"/>
      <c r="W21605" s="136"/>
      <c r="Z21605" s="136"/>
      <c r="AC21605" s="136"/>
    </row>
    <row r="21606" spans="2:29">
      <c r="B21606" s="136"/>
      <c r="E21606" s="136"/>
      <c r="H21606" s="136"/>
      <c r="K21606" s="136"/>
      <c r="O21606" s="136"/>
      <c r="T21606" s="136"/>
      <c r="W21606" s="136"/>
      <c r="Z21606" s="136"/>
      <c r="AC21606" s="136"/>
    </row>
    <row r="21607" spans="2:29">
      <c r="B21607" s="136"/>
      <c r="E21607" s="136"/>
      <c r="H21607" s="136"/>
      <c r="K21607" s="136"/>
      <c r="O21607" s="136"/>
      <c r="T21607" s="136"/>
      <c r="W21607" s="136"/>
      <c r="Z21607" s="136"/>
      <c r="AC21607" s="136"/>
    </row>
    <row r="21608" spans="2:29">
      <c r="B21608" s="136"/>
      <c r="E21608" s="136"/>
      <c r="H21608" s="136"/>
      <c r="K21608" s="136"/>
      <c r="O21608" s="136"/>
      <c r="T21608" s="136"/>
      <c r="W21608" s="136"/>
      <c r="Z21608" s="136"/>
      <c r="AC21608" s="136"/>
    </row>
    <row r="21609" spans="2:29">
      <c r="B21609" s="136"/>
      <c r="E21609" s="136"/>
      <c r="H21609" s="136"/>
      <c r="K21609" s="136"/>
      <c r="O21609" s="136"/>
      <c r="T21609" s="136"/>
      <c r="W21609" s="136"/>
      <c r="Z21609" s="136"/>
      <c r="AC21609" s="136"/>
    </row>
    <row r="21610" spans="2:29">
      <c r="B21610" s="136"/>
      <c r="E21610" s="136"/>
      <c r="H21610" s="136"/>
      <c r="K21610" s="136"/>
      <c r="O21610" s="136"/>
      <c r="T21610" s="136"/>
      <c r="W21610" s="136"/>
      <c r="Z21610" s="136"/>
      <c r="AC21610" s="136"/>
    </row>
    <row r="21611" spans="2:29">
      <c r="B21611" s="136"/>
      <c r="E21611" s="136"/>
      <c r="H21611" s="136"/>
      <c r="K21611" s="136"/>
      <c r="O21611" s="136"/>
      <c r="T21611" s="136"/>
      <c r="W21611" s="136"/>
      <c r="Z21611" s="136"/>
      <c r="AC21611" s="136"/>
    </row>
    <row r="21612" spans="2:29">
      <c r="B21612" s="136"/>
      <c r="E21612" s="136"/>
      <c r="H21612" s="136"/>
      <c r="K21612" s="136"/>
      <c r="O21612" s="136"/>
      <c r="T21612" s="136"/>
      <c r="W21612" s="136"/>
      <c r="Z21612" s="136"/>
      <c r="AC21612" s="136"/>
    </row>
    <row r="21613" spans="2:29">
      <c r="B21613" s="136"/>
      <c r="E21613" s="136"/>
      <c r="H21613" s="136"/>
      <c r="K21613" s="136"/>
      <c r="O21613" s="136"/>
      <c r="T21613" s="136"/>
      <c r="W21613" s="136"/>
      <c r="Z21613" s="136"/>
      <c r="AC21613" s="136"/>
    </row>
    <row r="21614" spans="2:29">
      <c r="B21614" s="136"/>
      <c r="E21614" s="136"/>
      <c r="H21614" s="136"/>
      <c r="K21614" s="136"/>
      <c r="O21614" s="136"/>
      <c r="T21614" s="136"/>
      <c r="W21614" s="136"/>
      <c r="Z21614" s="136"/>
      <c r="AC21614" s="136"/>
    </row>
    <row r="21615" spans="2:29">
      <c r="B21615" s="136"/>
      <c r="E21615" s="136"/>
      <c r="H21615" s="136"/>
      <c r="K21615" s="136"/>
      <c r="O21615" s="136"/>
      <c r="T21615" s="136"/>
      <c r="W21615" s="136"/>
      <c r="Z21615" s="136"/>
      <c r="AC21615" s="136"/>
    </row>
    <row r="21616" spans="2:29">
      <c r="B21616" s="136"/>
      <c r="E21616" s="136"/>
      <c r="H21616" s="136"/>
      <c r="K21616" s="136"/>
      <c r="O21616" s="136"/>
      <c r="T21616" s="136"/>
      <c r="W21616" s="136"/>
      <c r="Z21616" s="136"/>
      <c r="AC21616" s="136"/>
    </row>
    <row r="21617" spans="2:29">
      <c r="B21617" s="136"/>
      <c r="E21617" s="136"/>
      <c r="H21617" s="136"/>
      <c r="K21617" s="136"/>
      <c r="O21617" s="136"/>
      <c r="T21617" s="136"/>
      <c r="W21617" s="136"/>
      <c r="Z21617" s="136"/>
      <c r="AC21617" s="136"/>
    </row>
    <row r="21618" spans="2:29">
      <c r="B21618" s="136"/>
      <c r="E21618" s="136"/>
      <c r="H21618" s="136"/>
      <c r="K21618" s="136"/>
      <c r="O21618" s="136"/>
      <c r="T21618" s="136"/>
      <c r="W21618" s="136"/>
      <c r="Z21618" s="136"/>
      <c r="AC21618" s="136"/>
    </row>
    <row r="21619" spans="2:29">
      <c r="B21619" s="136"/>
      <c r="E21619" s="136"/>
      <c r="H21619" s="136"/>
      <c r="K21619" s="136"/>
      <c r="O21619" s="136"/>
      <c r="T21619" s="136"/>
      <c r="W21619" s="136"/>
      <c r="Z21619" s="136"/>
      <c r="AC21619" s="136"/>
    </row>
    <row r="21620" spans="2:29">
      <c r="B21620" s="136"/>
      <c r="E21620" s="136"/>
      <c r="H21620" s="136"/>
      <c r="K21620" s="136"/>
      <c r="O21620" s="136"/>
      <c r="T21620" s="136"/>
      <c r="W21620" s="136"/>
      <c r="Z21620" s="136"/>
      <c r="AC21620" s="136"/>
    </row>
    <row r="21621" spans="2:29">
      <c r="B21621" s="136"/>
      <c r="E21621" s="136"/>
      <c r="H21621" s="136"/>
      <c r="K21621" s="136"/>
      <c r="O21621" s="136"/>
      <c r="T21621" s="136"/>
      <c r="W21621" s="136"/>
      <c r="Z21621" s="136"/>
      <c r="AC21621" s="136"/>
    </row>
    <row r="21622" spans="2:29">
      <c r="B21622" s="136"/>
      <c r="E21622" s="136"/>
      <c r="H21622" s="136"/>
      <c r="K21622" s="136"/>
      <c r="O21622" s="136"/>
      <c r="T21622" s="136"/>
      <c r="W21622" s="136"/>
      <c r="Z21622" s="136"/>
      <c r="AC21622" s="136"/>
    </row>
    <row r="21623" spans="2:29">
      <c r="B21623" s="136"/>
      <c r="E21623" s="136"/>
      <c r="H21623" s="136"/>
      <c r="K21623" s="136"/>
      <c r="O21623" s="136"/>
      <c r="T21623" s="136"/>
      <c r="W21623" s="136"/>
      <c r="Z21623" s="136"/>
      <c r="AC21623" s="136"/>
    </row>
    <row r="21624" spans="2:29">
      <c r="B21624" s="136"/>
      <c r="E21624" s="136"/>
      <c r="H21624" s="136"/>
      <c r="K21624" s="136"/>
      <c r="O21624" s="136"/>
      <c r="T21624" s="136"/>
      <c r="W21624" s="136"/>
      <c r="Z21624" s="136"/>
      <c r="AC21624" s="136"/>
    </row>
    <row r="21625" spans="2:29">
      <c r="B21625" s="136"/>
      <c r="E21625" s="136"/>
      <c r="H21625" s="136"/>
      <c r="K21625" s="136"/>
      <c r="O21625" s="136"/>
      <c r="T21625" s="136"/>
      <c r="W21625" s="136"/>
      <c r="Z21625" s="136"/>
      <c r="AC21625" s="136"/>
    </row>
    <row r="21626" spans="2:29">
      <c r="B21626" s="136"/>
      <c r="E21626" s="136"/>
      <c r="H21626" s="136"/>
      <c r="K21626" s="136"/>
      <c r="O21626" s="136"/>
      <c r="T21626" s="136"/>
      <c r="W21626" s="136"/>
      <c r="Z21626" s="136"/>
      <c r="AC21626" s="136"/>
    </row>
    <row r="21627" spans="2:29">
      <c r="B21627" s="136"/>
      <c r="E21627" s="136"/>
      <c r="H21627" s="136"/>
      <c r="K21627" s="136"/>
      <c r="O21627" s="136"/>
      <c r="T21627" s="136"/>
      <c r="W21627" s="136"/>
      <c r="Z21627" s="136"/>
      <c r="AC21627" s="136"/>
    </row>
    <row r="21628" spans="2:29">
      <c r="B21628" s="136"/>
      <c r="E21628" s="136"/>
      <c r="H21628" s="136"/>
      <c r="K21628" s="136"/>
      <c r="O21628" s="136"/>
      <c r="T21628" s="136"/>
      <c r="W21628" s="136"/>
      <c r="Z21628" s="136"/>
      <c r="AC21628" s="136"/>
    </row>
    <row r="21629" spans="2:29">
      <c r="B21629" s="136"/>
      <c r="E21629" s="136"/>
      <c r="H21629" s="136"/>
      <c r="K21629" s="136"/>
      <c r="O21629" s="136"/>
      <c r="T21629" s="136"/>
      <c r="W21629" s="136"/>
      <c r="Z21629" s="136"/>
      <c r="AC21629" s="136"/>
    </row>
    <row r="21630" spans="2:29">
      <c r="B21630" s="136"/>
      <c r="E21630" s="136"/>
      <c r="H21630" s="136"/>
      <c r="K21630" s="136"/>
      <c r="O21630" s="136"/>
      <c r="T21630" s="136"/>
      <c r="W21630" s="136"/>
      <c r="Z21630" s="136"/>
      <c r="AC21630" s="136"/>
    </row>
    <row r="21631" spans="2:29">
      <c r="B21631" s="136"/>
      <c r="E21631" s="136"/>
      <c r="H21631" s="136"/>
      <c r="K21631" s="136"/>
      <c r="O21631" s="136"/>
      <c r="T21631" s="136"/>
      <c r="W21631" s="136"/>
      <c r="Z21631" s="136"/>
      <c r="AC21631" s="136"/>
    </row>
    <row r="21632" spans="2:29">
      <c r="B21632" s="136"/>
      <c r="E21632" s="136"/>
      <c r="H21632" s="136"/>
      <c r="K21632" s="136"/>
      <c r="O21632" s="136"/>
      <c r="T21632" s="136"/>
      <c r="W21632" s="136"/>
      <c r="Z21632" s="136"/>
      <c r="AC21632" s="136"/>
    </row>
    <row r="21633" spans="2:29">
      <c r="B21633" s="136"/>
      <c r="E21633" s="136"/>
      <c r="H21633" s="136"/>
      <c r="K21633" s="136"/>
      <c r="O21633" s="136"/>
      <c r="T21633" s="136"/>
      <c r="W21633" s="136"/>
      <c r="Z21633" s="136"/>
      <c r="AC21633" s="136"/>
    </row>
    <row r="21634" spans="2:29">
      <c r="B21634" s="136"/>
      <c r="E21634" s="136"/>
      <c r="H21634" s="136"/>
      <c r="K21634" s="136"/>
      <c r="O21634" s="136"/>
      <c r="T21634" s="136"/>
      <c r="W21634" s="136"/>
      <c r="Z21634" s="136"/>
      <c r="AC21634" s="136"/>
    </row>
    <row r="21635" spans="2:29">
      <c r="B21635" s="136"/>
      <c r="E21635" s="136"/>
      <c r="H21635" s="136"/>
      <c r="K21635" s="136"/>
      <c r="O21635" s="136"/>
      <c r="T21635" s="136"/>
      <c r="W21635" s="136"/>
      <c r="Z21635" s="136"/>
      <c r="AC21635" s="136"/>
    </row>
    <row r="21636" spans="2:29">
      <c r="B21636" s="136"/>
      <c r="E21636" s="136"/>
      <c r="H21636" s="136"/>
      <c r="K21636" s="136"/>
      <c r="O21636" s="136"/>
      <c r="T21636" s="136"/>
      <c r="W21636" s="136"/>
      <c r="Z21636" s="136"/>
      <c r="AC21636" s="136"/>
    </row>
    <row r="21637" spans="2:29">
      <c r="B21637" s="136"/>
      <c r="E21637" s="136"/>
      <c r="H21637" s="136"/>
      <c r="K21637" s="136"/>
      <c r="O21637" s="136"/>
      <c r="T21637" s="136"/>
      <c r="W21637" s="136"/>
      <c r="Z21637" s="136"/>
      <c r="AC21637" s="136"/>
    </row>
    <row r="21638" spans="2:29">
      <c r="B21638" s="136"/>
      <c r="E21638" s="136"/>
      <c r="H21638" s="136"/>
      <c r="K21638" s="136"/>
      <c r="O21638" s="136"/>
      <c r="T21638" s="136"/>
      <c r="W21638" s="136"/>
      <c r="Z21638" s="136"/>
      <c r="AC21638" s="136"/>
    </row>
    <row r="21639" spans="2:29">
      <c r="B21639" s="136"/>
      <c r="E21639" s="136"/>
      <c r="H21639" s="136"/>
      <c r="K21639" s="136"/>
      <c r="O21639" s="136"/>
      <c r="T21639" s="136"/>
      <c r="W21639" s="136"/>
      <c r="Z21639" s="136"/>
      <c r="AC21639" s="136"/>
    </row>
    <row r="21640" spans="2:29">
      <c r="B21640" s="136"/>
      <c r="E21640" s="136"/>
      <c r="H21640" s="136"/>
      <c r="K21640" s="136"/>
      <c r="O21640" s="136"/>
      <c r="T21640" s="136"/>
      <c r="W21640" s="136"/>
      <c r="Z21640" s="136"/>
      <c r="AC21640" s="136"/>
    </row>
    <row r="21641" spans="2:29">
      <c r="B21641" s="136"/>
      <c r="E21641" s="136"/>
      <c r="H21641" s="136"/>
      <c r="K21641" s="136"/>
      <c r="O21641" s="136"/>
      <c r="T21641" s="136"/>
      <c r="W21641" s="136"/>
      <c r="Z21641" s="136"/>
      <c r="AC21641" s="136"/>
    </row>
    <row r="21642" spans="2:29">
      <c r="B21642" s="136"/>
      <c r="E21642" s="136"/>
      <c r="H21642" s="136"/>
      <c r="K21642" s="136"/>
      <c r="O21642" s="136"/>
      <c r="T21642" s="136"/>
      <c r="W21642" s="136"/>
      <c r="Z21642" s="136"/>
      <c r="AC21642" s="136"/>
    </row>
    <row r="21643" spans="2:29">
      <c r="B21643" s="136"/>
      <c r="E21643" s="136"/>
      <c r="H21643" s="136"/>
      <c r="K21643" s="136"/>
      <c r="O21643" s="136"/>
      <c r="T21643" s="136"/>
      <c r="W21643" s="136"/>
      <c r="Z21643" s="136"/>
      <c r="AC21643" s="136"/>
    </row>
    <row r="21644" spans="2:29">
      <c r="B21644" s="136"/>
      <c r="E21644" s="136"/>
      <c r="H21644" s="136"/>
      <c r="K21644" s="136"/>
      <c r="O21644" s="136"/>
      <c r="T21644" s="136"/>
      <c r="W21644" s="136"/>
      <c r="Z21644" s="136"/>
      <c r="AC21644" s="136"/>
    </row>
    <row r="21645" spans="2:29">
      <c r="B21645" s="136"/>
      <c r="E21645" s="136"/>
      <c r="H21645" s="136"/>
      <c r="K21645" s="136"/>
      <c r="O21645" s="136"/>
      <c r="T21645" s="136"/>
      <c r="W21645" s="136"/>
      <c r="Z21645" s="136"/>
      <c r="AC21645" s="136"/>
    </row>
    <row r="21646" spans="2:29">
      <c r="B21646" s="136"/>
      <c r="E21646" s="136"/>
      <c r="H21646" s="136"/>
      <c r="K21646" s="136"/>
      <c r="O21646" s="136"/>
      <c r="T21646" s="136"/>
      <c r="W21646" s="136"/>
      <c r="Z21646" s="136"/>
      <c r="AC21646" s="136"/>
    </row>
    <row r="21647" spans="2:29">
      <c r="B21647" s="136"/>
      <c r="E21647" s="136"/>
      <c r="H21647" s="136"/>
      <c r="K21647" s="136"/>
      <c r="O21647" s="136"/>
      <c r="T21647" s="136"/>
      <c r="W21647" s="136"/>
      <c r="Z21647" s="136"/>
      <c r="AC21647" s="136"/>
    </row>
    <row r="21648" spans="2:29">
      <c r="B21648" s="136"/>
      <c r="E21648" s="136"/>
      <c r="H21648" s="136"/>
      <c r="K21648" s="136"/>
      <c r="O21648" s="136"/>
      <c r="T21648" s="136"/>
      <c r="W21648" s="136"/>
      <c r="Z21648" s="136"/>
      <c r="AC21648" s="136"/>
    </row>
    <row r="21649" spans="2:29">
      <c r="B21649" s="136"/>
      <c r="E21649" s="136"/>
      <c r="H21649" s="136"/>
      <c r="K21649" s="136"/>
      <c r="O21649" s="136"/>
      <c r="T21649" s="136"/>
      <c r="W21649" s="136"/>
      <c r="Z21649" s="136"/>
      <c r="AC21649" s="136"/>
    </row>
    <row r="21650" spans="2:29">
      <c r="B21650" s="136"/>
      <c r="E21650" s="136"/>
      <c r="H21650" s="136"/>
      <c r="K21650" s="136"/>
      <c r="O21650" s="136"/>
      <c r="T21650" s="136"/>
      <c r="W21650" s="136"/>
      <c r="Z21650" s="136"/>
      <c r="AC21650" s="136"/>
    </row>
    <row r="21651" spans="2:29">
      <c r="B21651" s="136"/>
      <c r="E21651" s="136"/>
      <c r="H21651" s="136"/>
      <c r="K21651" s="136"/>
      <c r="O21651" s="136"/>
      <c r="T21651" s="136"/>
      <c r="W21651" s="136"/>
      <c r="Z21651" s="136"/>
      <c r="AC21651" s="136"/>
    </row>
    <row r="21652" spans="2:29">
      <c r="B21652" s="136"/>
      <c r="E21652" s="136"/>
      <c r="H21652" s="136"/>
      <c r="K21652" s="136"/>
      <c r="O21652" s="136"/>
      <c r="T21652" s="136"/>
      <c r="W21652" s="136"/>
      <c r="Z21652" s="136"/>
      <c r="AC21652" s="136"/>
    </row>
    <row r="21653" spans="2:29">
      <c r="B21653" s="136"/>
      <c r="E21653" s="136"/>
      <c r="H21653" s="136"/>
      <c r="K21653" s="136"/>
      <c r="O21653" s="136"/>
      <c r="T21653" s="136"/>
      <c r="W21653" s="136"/>
      <c r="Z21653" s="136"/>
      <c r="AC21653" s="136"/>
    </row>
    <row r="21654" spans="2:29">
      <c r="B21654" s="136"/>
      <c r="E21654" s="136"/>
      <c r="H21654" s="136"/>
      <c r="K21654" s="136"/>
      <c r="O21654" s="136"/>
      <c r="T21654" s="136"/>
      <c r="W21654" s="136"/>
      <c r="Z21654" s="136"/>
      <c r="AC21654" s="136"/>
    </row>
    <row r="21655" spans="2:29">
      <c r="B21655" s="136"/>
      <c r="E21655" s="136"/>
      <c r="H21655" s="136"/>
      <c r="K21655" s="136"/>
      <c r="O21655" s="136"/>
      <c r="T21655" s="136"/>
      <c r="W21655" s="136"/>
      <c r="Z21655" s="136"/>
      <c r="AC21655" s="136"/>
    </row>
    <row r="21656" spans="2:29">
      <c r="B21656" s="136"/>
      <c r="E21656" s="136"/>
      <c r="H21656" s="136"/>
      <c r="K21656" s="136"/>
      <c r="O21656" s="136"/>
      <c r="T21656" s="136"/>
      <c r="W21656" s="136"/>
      <c r="Z21656" s="136"/>
      <c r="AC21656" s="136"/>
    </row>
    <row r="21657" spans="2:29">
      <c r="B21657" s="136"/>
      <c r="E21657" s="136"/>
      <c r="H21657" s="136"/>
      <c r="K21657" s="136"/>
      <c r="O21657" s="136"/>
      <c r="T21657" s="136"/>
      <c r="W21657" s="136"/>
      <c r="Z21657" s="136"/>
      <c r="AC21657" s="136"/>
    </row>
    <row r="21658" spans="2:29">
      <c r="B21658" s="136"/>
      <c r="E21658" s="136"/>
      <c r="H21658" s="136"/>
      <c r="K21658" s="136"/>
      <c r="O21658" s="136"/>
      <c r="T21658" s="136"/>
      <c r="W21658" s="136"/>
      <c r="Z21658" s="136"/>
      <c r="AC21658" s="136"/>
    </row>
    <row r="21659" spans="2:29">
      <c r="B21659" s="136"/>
      <c r="E21659" s="136"/>
      <c r="H21659" s="136"/>
      <c r="K21659" s="136"/>
      <c r="O21659" s="136"/>
      <c r="T21659" s="136"/>
      <c r="W21659" s="136"/>
      <c r="Z21659" s="136"/>
      <c r="AC21659" s="136"/>
    </row>
    <row r="21660" spans="2:29">
      <c r="B21660" s="136"/>
      <c r="E21660" s="136"/>
      <c r="H21660" s="136"/>
      <c r="K21660" s="136"/>
      <c r="O21660" s="136"/>
      <c r="T21660" s="136"/>
      <c r="W21660" s="136"/>
      <c r="Z21660" s="136"/>
      <c r="AC21660" s="136"/>
    </row>
    <row r="21661" spans="2:29">
      <c r="B21661" s="136"/>
      <c r="E21661" s="136"/>
      <c r="H21661" s="136"/>
      <c r="K21661" s="136"/>
      <c r="O21661" s="136"/>
      <c r="T21661" s="136"/>
      <c r="W21661" s="136"/>
      <c r="Z21661" s="136"/>
      <c r="AC21661" s="136"/>
    </row>
    <row r="21662" spans="2:29">
      <c r="B21662" s="136"/>
      <c r="E21662" s="136"/>
      <c r="H21662" s="136"/>
      <c r="K21662" s="136"/>
      <c r="O21662" s="136"/>
      <c r="T21662" s="136"/>
      <c r="W21662" s="136"/>
      <c r="Z21662" s="136"/>
      <c r="AC21662" s="136"/>
    </row>
    <row r="21663" spans="2:29">
      <c r="B21663" s="136"/>
      <c r="E21663" s="136"/>
      <c r="H21663" s="136"/>
      <c r="K21663" s="136"/>
      <c r="O21663" s="136"/>
      <c r="T21663" s="136"/>
      <c r="W21663" s="136"/>
      <c r="Z21663" s="136"/>
      <c r="AC21663" s="136"/>
    </row>
    <row r="21664" spans="2:29">
      <c r="B21664" s="136"/>
      <c r="E21664" s="136"/>
      <c r="H21664" s="136"/>
      <c r="K21664" s="136"/>
      <c r="O21664" s="136"/>
      <c r="T21664" s="136"/>
      <c r="W21664" s="136"/>
      <c r="Z21664" s="136"/>
      <c r="AC21664" s="136"/>
    </row>
    <row r="21665" spans="2:29">
      <c r="B21665" s="136"/>
      <c r="E21665" s="136"/>
      <c r="H21665" s="136"/>
      <c r="K21665" s="136"/>
      <c r="O21665" s="136"/>
      <c r="T21665" s="136"/>
      <c r="W21665" s="136"/>
      <c r="Z21665" s="136"/>
      <c r="AC21665" s="136"/>
    </row>
    <row r="21666" spans="2:29">
      <c r="B21666" s="136"/>
      <c r="E21666" s="136"/>
      <c r="H21666" s="136"/>
      <c r="K21666" s="136"/>
      <c r="O21666" s="136"/>
      <c r="T21666" s="136"/>
      <c r="W21666" s="136"/>
      <c r="Z21666" s="136"/>
      <c r="AC21666" s="136"/>
    </row>
    <row r="21667" spans="2:29">
      <c r="B21667" s="136"/>
      <c r="E21667" s="136"/>
      <c r="H21667" s="136"/>
      <c r="K21667" s="136"/>
      <c r="O21667" s="136"/>
      <c r="T21667" s="136"/>
      <c r="W21667" s="136"/>
      <c r="Z21667" s="136"/>
      <c r="AC21667" s="136"/>
    </row>
    <row r="21668" spans="2:29">
      <c r="B21668" s="136"/>
      <c r="E21668" s="136"/>
      <c r="H21668" s="136"/>
      <c r="K21668" s="136"/>
      <c r="O21668" s="136"/>
      <c r="T21668" s="136"/>
      <c r="W21668" s="136"/>
      <c r="Z21668" s="136"/>
      <c r="AC21668" s="136"/>
    </row>
    <row r="21669" spans="2:29">
      <c r="B21669" s="136"/>
      <c r="E21669" s="136"/>
      <c r="H21669" s="136"/>
      <c r="K21669" s="136"/>
      <c r="O21669" s="136"/>
      <c r="T21669" s="136"/>
      <c r="W21669" s="136"/>
      <c r="Z21669" s="136"/>
      <c r="AC21669" s="136"/>
    </row>
    <row r="21670" spans="2:29">
      <c r="B21670" s="136"/>
      <c r="E21670" s="136"/>
      <c r="H21670" s="136"/>
      <c r="K21670" s="136"/>
      <c r="O21670" s="136"/>
      <c r="T21670" s="136"/>
      <c r="W21670" s="136"/>
      <c r="Z21670" s="136"/>
      <c r="AC21670" s="136"/>
    </row>
    <row r="21671" spans="2:29">
      <c r="B21671" s="136"/>
      <c r="E21671" s="136"/>
      <c r="H21671" s="136"/>
      <c r="K21671" s="136"/>
      <c r="O21671" s="136"/>
      <c r="T21671" s="136"/>
      <c r="W21671" s="136"/>
      <c r="Z21671" s="136"/>
      <c r="AC21671" s="136"/>
    </row>
    <row r="21672" spans="2:29">
      <c r="B21672" s="136"/>
      <c r="E21672" s="136"/>
      <c r="H21672" s="136"/>
      <c r="K21672" s="136"/>
      <c r="O21672" s="136"/>
      <c r="T21672" s="136"/>
      <c r="W21672" s="136"/>
      <c r="Z21672" s="136"/>
      <c r="AC21672" s="136"/>
    </row>
    <row r="21673" spans="2:29">
      <c r="B21673" s="136"/>
      <c r="E21673" s="136"/>
      <c r="H21673" s="136"/>
      <c r="K21673" s="136"/>
      <c r="O21673" s="136"/>
      <c r="T21673" s="136"/>
      <c r="W21673" s="136"/>
      <c r="Z21673" s="136"/>
      <c r="AC21673" s="136"/>
    </row>
    <row r="21674" spans="2:29">
      <c r="B21674" s="136"/>
      <c r="E21674" s="136"/>
      <c r="H21674" s="136"/>
      <c r="K21674" s="136"/>
      <c r="O21674" s="136"/>
      <c r="T21674" s="136"/>
      <c r="W21674" s="136"/>
      <c r="Z21674" s="136"/>
      <c r="AC21674" s="136"/>
    </row>
    <row r="21675" spans="2:29">
      <c r="B21675" s="136"/>
      <c r="E21675" s="136"/>
      <c r="H21675" s="136"/>
      <c r="K21675" s="136"/>
      <c r="O21675" s="136"/>
      <c r="T21675" s="136"/>
      <c r="W21675" s="136"/>
      <c r="Z21675" s="136"/>
      <c r="AC21675" s="136"/>
    </row>
    <row r="21676" spans="2:29">
      <c r="B21676" s="136"/>
      <c r="E21676" s="136"/>
      <c r="H21676" s="136"/>
      <c r="K21676" s="136"/>
      <c r="O21676" s="136"/>
      <c r="T21676" s="136"/>
      <c r="W21676" s="136"/>
      <c r="Z21676" s="136"/>
      <c r="AC21676" s="136"/>
    </row>
    <row r="21677" spans="2:29">
      <c r="B21677" s="136"/>
      <c r="E21677" s="136"/>
      <c r="H21677" s="136"/>
      <c r="K21677" s="136"/>
      <c r="O21677" s="136"/>
      <c r="T21677" s="136"/>
      <c r="W21677" s="136"/>
      <c r="Z21677" s="136"/>
      <c r="AC21677" s="136"/>
    </row>
    <row r="21678" spans="2:29">
      <c r="B21678" s="136"/>
      <c r="E21678" s="136"/>
      <c r="H21678" s="136"/>
      <c r="K21678" s="136"/>
      <c r="O21678" s="136"/>
      <c r="T21678" s="136"/>
      <c r="W21678" s="136"/>
      <c r="Z21678" s="136"/>
      <c r="AC21678" s="136"/>
    </row>
    <row r="21679" spans="2:29">
      <c r="B21679" s="136"/>
      <c r="E21679" s="136"/>
      <c r="H21679" s="136"/>
      <c r="K21679" s="136"/>
      <c r="O21679" s="136"/>
      <c r="T21679" s="136"/>
      <c r="W21679" s="136"/>
      <c r="Z21679" s="136"/>
      <c r="AC21679" s="136"/>
    </row>
    <row r="21680" spans="2:29">
      <c r="B21680" s="136"/>
      <c r="E21680" s="136"/>
      <c r="H21680" s="136"/>
      <c r="K21680" s="136"/>
      <c r="O21680" s="136"/>
      <c r="T21680" s="136"/>
      <c r="W21680" s="136"/>
      <c r="Z21680" s="136"/>
      <c r="AC21680" s="136"/>
    </row>
    <row r="21681" spans="2:29">
      <c r="B21681" s="136"/>
      <c r="E21681" s="136"/>
      <c r="H21681" s="136"/>
      <c r="K21681" s="136"/>
      <c r="O21681" s="136"/>
      <c r="T21681" s="136"/>
      <c r="W21681" s="136"/>
      <c r="Z21681" s="136"/>
      <c r="AC21681" s="136"/>
    </row>
    <row r="21682" spans="2:29">
      <c r="B21682" s="136"/>
      <c r="E21682" s="136"/>
      <c r="H21682" s="136"/>
      <c r="K21682" s="136"/>
      <c r="O21682" s="136"/>
      <c r="T21682" s="136"/>
      <c r="W21682" s="136"/>
      <c r="Z21682" s="136"/>
      <c r="AC21682" s="136"/>
    </row>
    <row r="21683" spans="2:29">
      <c r="B21683" s="136"/>
      <c r="E21683" s="136"/>
      <c r="H21683" s="136"/>
      <c r="K21683" s="136"/>
      <c r="O21683" s="136"/>
      <c r="T21683" s="136"/>
      <c r="W21683" s="136"/>
      <c r="Z21683" s="136"/>
      <c r="AC21683" s="136"/>
    </row>
    <row r="21684" spans="2:29">
      <c r="B21684" s="136"/>
      <c r="E21684" s="136"/>
      <c r="H21684" s="136"/>
      <c r="K21684" s="136"/>
      <c r="O21684" s="136"/>
      <c r="T21684" s="136"/>
      <c r="W21684" s="136"/>
      <c r="Z21684" s="136"/>
      <c r="AC21684" s="136"/>
    </row>
    <row r="21685" spans="2:29">
      <c r="B21685" s="136"/>
      <c r="E21685" s="136"/>
      <c r="H21685" s="136"/>
      <c r="K21685" s="136"/>
      <c r="O21685" s="136"/>
      <c r="T21685" s="136"/>
      <c r="W21685" s="136"/>
      <c r="Z21685" s="136"/>
      <c r="AC21685" s="136"/>
    </row>
    <row r="21686" spans="2:29">
      <c r="B21686" s="136"/>
      <c r="E21686" s="136"/>
      <c r="H21686" s="136"/>
      <c r="K21686" s="136"/>
      <c r="O21686" s="136"/>
      <c r="T21686" s="136"/>
      <c r="W21686" s="136"/>
      <c r="Z21686" s="136"/>
      <c r="AC21686" s="136"/>
    </row>
    <row r="21687" spans="2:29">
      <c r="B21687" s="136"/>
      <c r="E21687" s="136"/>
      <c r="H21687" s="136"/>
      <c r="K21687" s="136"/>
      <c r="O21687" s="136"/>
      <c r="T21687" s="136"/>
      <c r="W21687" s="136"/>
      <c r="Z21687" s="136"/>
      <c r="AC21687" s="136"/>
    </row>
    <row r="21688" spans="2:29">
      <c r="B21688" s="136"/>
      <c r="E21688" s="136"/>
      <c r="H21688" s="136"/>
      <c r="K21688" s="136"/>
      <c r="O21688" s="136"/>
      <c r="T21688" s="136"/>
      <c r="W21688" s="136"/>
      <c r="Z21688" s="136"/>
      <c r="AC21688" s="136"/>
    </row>
    <row r="21689" spans="2:29">
      <c r="B21689" s="136"/>
      <c r="E21689" s="136"/>
      <c r="H21689" s="136"/>
      <c r="K21689" s="136"/>
      <c r="O21689" s="136"/>
      <c r="T21689" s="136"/>
      <c r="W21689" s="136"/>
      <c r="Z21689" s="136"/>
      <c r="AC21689" s="136"/>
    </row>
    <row r="21690" spans="2:29">
      <c r="B21690" s="136"/>
      <c r="E21690" s="136"/>
      <c r="H21690" s="136"/>
      <c r="K21690" s="136"/>
      <c r="O21690" s="136"/>
      <c r="T21690" s="136"/>
      <c r="W21690" s="136"/>
      <c r="Z21690" s="136"/>
      <c r="AC21690" s="136"/>
    </row>
    <row r="21691" spans="2:29">
      <c r="B21691" s="136"/>
      <c r="E21691" s="136"/>
      <c r="H21691" s="136"/>
      <c r="K21691" s="136"/>
      <c r="O21691" s="136"/>
      <c r="T21691" s="136"/>
      <c r="W21691" s="136"/>
      <c r="Z21691" s="136"/>
      <c r="AC21691" s="136"/>
    </row>
    <row r="21692" spans="2:29">
      <c r="B21692" s="136"/>
      <c r="E21692" s="136"/>
      <c r="H21692" s="136"/>
      <c r="K21692" s="136"/>
      <c r="O21692" s="136"/>
      <c r="T21692" s="136"/>
      <c r="W21692" s="136"/>
      <c r="Z21692" s="136"/>
      <c r="AC21692" s="136"/>
    </row>
    <row r="21693" spans="2:29">
      <c r="B21693" s="136"/>
      <c r="E21693" s="136"/>
      <c r="H21693" s="136"/>
      <c r="K21693" s="136"/>
      <c r="O21693" s="136"/>
      <c r="T21693" s="136"/>
      <c r="W21693" s="136"/>
      <c r="Z21693" s="136"/>
      <c r="AC21693" s="136"/>
    </row>
    <row r="21694" spans="2:29">
      <c r="B21694" s="136"/>
      <c r="E21694" s="136"/>
      <c r="H21694" s="136"/>
      <c r="K21694" s="136"/>
      <c r="O21694" s="136"/>
      <c r="T21694" s="136"/>
      <c r="W21694" s="136"/>
      <c r="Z21694" s="136"/>
      <c r="AC21694" s="136"/>
    </row>
    <row r="21695" spans="2:29">
      <c r="B21695" s="136"/>
      <c r="E21695" s="136"/>
      <c r="H21695" s="136"/>
      <c r="K21695" s="136"/>
      <c r="O21695" s="136"/>
      <c r="T21695" s="136"/>
      <c r="W21695" s="136"/>
      <c r="Z21695" s="136"/>
      <c r="AC21695" s="136"/>
    </row>
    <row r="21696" spans="2:29">
      <c r="B21696" s="136"/>
      <c r="E21696" s="136"/>
      <c r="H21696" s="136"/>
      <c r="K21696" s="136"/>
      <c r="O21696" s="136"/>
      <c r="T21696" s="136"/>
      <c r="W21696" s="136"/>
      <c r="Z21696" s="136"/>
      <c r="AC21696" s="136"/>
    </row>
    <row r="21697" spans="2:29">
      <c r="B21697" s="136"/>
      <c r="E21697" s="136"/>
      <c r="H21697" s="136"/>
      <c r="K21697" s="136"/>
      <c r="O21697" s="136"/>
      <c r="T21697" s="136"/>
      <c r="W21697" s="136"/>
      <c r="Z21697" s="136"/>
      <c r="AC21697" s="136"/>
    </row>
    <row r="21698" spans="2:29">
      <c r="B21698" s="136"/>
      <c r="E21698" s="136"/>
      <c r="H21698" s="136"/>
      <c r="K21698" s="136"/>
      <c r="O21698" s="136"/>
      <c r="T21698" s="136"/>
      <c r="W21698" s="136"/>
      <c r="Z21698" s="136"/>
      <c r="AC21698" s="136"/>
    </row>
    <row r="21699" spans="2:29">
      <c r="B21699" s="136"/>
      <c r="E21699" s="136"/>
      <c r="H21699" s="136"/>
      <c r="K21699" s="136"/>
      <c r="O21699" s="136"/>
      <c r="T21699" s="136"/>
      <c r="W21699" s="136"/>
      <c r="Z21699" s="136"/>
      <c r="AC21699" s="136"/>
    </row>
    <row r="21700" spans="2:29">
      <c r="B21700" s="136"/>
      <c r="E21700" s="136"/>
      <c r="H21700" s="136"/>
      <c r="K21700" s="136"/>
      <c r="O21700" s="136"/>
      <c r="T21700" s="136"/>
      <c r="W21700" s="136"/>
      <c r="Z21700" s="136"/>
      <c r="AC21700" s="136"/>
    </row>
    <row r="21701" spans="2:29">
      <c r="B21701" s="136"/>
      <c r="E21701" s="136"/>
      <c r="H21701" s="136"/>
      <c r="K21701" s="136"/>
      <c r="O21701" s="136"/>
      <c r="T21701" s="136"/>
      <c r="W21701" s="136"/>
      <c r="Z21701" s="136"/>
      <c r="AC21701" s="136"/>
    </row>
    <row r="21702" spans="2:29">
      <c r="B21702" s="136"/>
      <c r="E21702" s="136"/>
      <c r="H21702" s="136"/>
      <c r="K21702" s="136"/>
      <c r="O21702" s="136"/>
      <c r="T21702" s="136"/>
      <c r="W21702" s="136"/>
      <c r="Z21702" s="136"/>
      <c r="AC21702" s="136"/>
    </row>
    <row r="21703" spans="2:29">
      <c r="B21703" s="136"/>
      <c r="E21703" s="136"/>
      <c r="H21703" s="136"/>
      <c r="K21703" s="136"/>
      <c r="O21703" s="136"/>
      <c r="T21703" s="136"/>
      <c r="W21703" s="136"/>
      <c r="Z21703" s="136"/>
      <c r="AC21703" s="136"/>
    </row>
    <row r="21704" spans="2:29">
      <c r="B21704" s="136"/>
      <c r="E21704" s="136"/>
      <c r="H21704" s="136"/>
      <c r="K21704" s="136"/>
      <c r="O21704" s="136"/>
      <c r="T21704" s="136"/>
      <c r="W21704" s="136"/>
      <c r="Z21704" s="136"/>
      <c r="AC21704" s="136"/>
    </row>
    <row r="21705" spans="2:29">
      <c r="B21705" s="136"/>
      <c r="E21705" s="136"/>
      <c r="H21705" s="136"/>
      <c r="K21705" s="136"/>
      <c r="O21705" s="136"/>
      <c r="T21705" s="136"/>
      <c r="W21705" s="136"/>
      <c r="Z21705" s="136"/>
      <c r="AC21705" s="136"/>
    </row>
    <row r="21706" spans="2:29">
      <c r="B21706" s="136"/>
      <c r="E21706" s="136"/>
      <c r="H21706" s="136"/>
      <c r="K21706" s="136"/>
      <c r="O21706" s="136"/>
      <c r="T21706" s="136"/>
      <c r="W21706" s="136"/>
      <c r="Z21706" s="136"/>
      <c r="AC21706" s="136"/>
    </row>
    <row r="21707" spans="2:29">
      <c r="B21707" s="136"/>
      <c r="E21707" s="136"/>
      <c r="H21707" s="136"/>
      <c r="K21707" s="136"/>
      <c r="O21707" s="136"/>
      <c r="T21707" s="136"/>
      <c r="W21707" s="136"/>
      <c r="Z21707" s="136"/>
      <c r="AC21707" s="136"/>
    </row>
    <row r="21708" spans="2:29">
      <c r="B21708" s="136"/>
      <c r="E21708" s="136"/>
      <c r="H21708" s="136"/>
      <c r="K21708" s="136"/>
      <c r="O21708" s="136"/>
      <c r="T21708" s="136"/>
      <c r="W21708" s="136"/>
      <c r="Z21708" s="136"/>
      <c r="AC21708" s="136"/>
    </row>
    <row r="21709" spans="2:29">
      <c r="B21709" s="136"/>
      <c r="E21709" s="136"/>
      <c r="H21709" s="136"/>
      <c r="K21709" s="136"/>
      <c r="O21709" s="136"/>
      <c r="T21709" s="136"/>
      <c r="W21709" s="136"/>
      <c r="Z21709" s="136"/>
      <c r="AC21709" s="136"/>
    </row>
    <row r="21710" spans="2:29">
      <c r="B21710" s="136"/>
      <c r="E21710" s="136"/>
      <c r="H21710" s="136"/>
      <c r="K21710" s="136"/>
      <c r="O21710" s="136"/>
      <c r="T21710" s="136"/>
      <c r="W21710" s="136"/>
      <c r="Z21710" s="136"/>
      <c r="AC21710" s="136"/>
    </row>
    <row r="21711" spans="2:29">
      <c r="B21711" s="136"/>
      <c r="E21711" s="136"/>
      <c r="H21711" s="136"/>
      <c r="K21711" s="136"/>
      <c r="O21711" s="136"/>
      <c r="T21711" s="136"/>
      <c r="W21711" s="136"/>
      <c r="Z21711" s="136"/>
      <c r="AC21711" s="136"/>
    </row>
    <row r="21712" spans="2:29">
      <c r="B21712" s="136"/>
      <c r="E21712" s="136"/>
      <c r="H21712" s="136"/>
      <c r="K21712" s="136"/>
      <c r="O21712" s="136"/>
      <c r="T21712" s="136"/>
      <c r="W21712" s="136"/>
      <c r="Z21712" s="136"/>
      <c r="AC21712" s="136"/>
    </row>
    <row r="21713" spans="2:29">
      <c r="B21713" s="136"/>
      <c r="E21713" s="136"/>
      <c r="H21713" s="136"/>
      <c r="K21713" s="136"/>
      <c r="O21713" s="136"/>
      <c r="T21713" s="136"/>
      <c r="W21713" s="136"/>
      <c r="Z21713" s="136"/>
      <c r="AC21713" s="136"/>
    </row>
    <row r="21714" spans="2:29">
      <c r="B21714" s="136"/>
      <c r="E21714" s="136"/>
      <c r="H21714" s="136"/>
      <c r="K21714" s="136"/>
      <c r="O21714" s="136"/>
      <c r="T21714" s="136"/>
      <c r="W21714" s="136"/>
      <c r="Z21714" s="136"/>
      <c r="AC21714" s="136"/>
    </row>
    <row r="21715" spans="2:29">
      <c r="B21715" s="136"/>
      <c r="E21715" s="136"/>
      <c r="H21715" s="136"/>
      <c r="K21715" s="136"/>
      <c r="O21715" s="136"/>
      <c r="T21715" s="136"/>
      <c r="W21715" s="136"/>
      <c r="Z21715" s="136"/>
      <c r="AC21715" s="136"/>
    </row>
    <row r="21716" spans="2:29">
      <c r="B21716" s="136"/>
      <c r="E21716" s="136"/>
      <c r="H21716" s="136"/>
      <c r="K21716" s="136"/>
      <c r="O21716" s="136"/>
      <c r="T21716" s="136"/>
      <c r="W21716" s="136"/>
      <c r="Z21716" s="136"/>
      <c r="AC21716" s="136"/>
    </row>
    <row r="21717" spans="2:29">
      <c r="B21717" s="136"/>
      <c r="E21717" s="136"/>
      <c r="H21717" s="136"/>
      <c r="K21717" s="136"/>
      <c r="O21717" s="136"/>
      <c r="T21717" s="136"/>
      <c r="W21717" s="136"/>
      <c r="Z21717" s="136"/>
      <c r="AC21717" s="136"/>
    </row>
    <row r="21718" spans="2:29">
      <c r="B21718" s="136"/>
      <c r="E21718" s="136"/>
      <c r="H21718" s="136"/>
      <c r="K21718" s="136"/>
      <c r="O21718" s="136"/>
      <c r="T21718" s="136"/>
      <c r="W21718" s="136"/>
      <c r="Z21718" s="136"/>
      <c r="AC21718" s="136"/>
    </row>
    <row r="21719" spans="2:29">
      <c r="B21719" s="136"/>
      <c r="E21719" s="136"/>
      <c r="H21719" s="136"/>
      <c r="K21719" s="136"/>
      <c r="O21719" s="136"/>
      <c r="T21719" s="136"/>
      <c r="W21719" s="136"/>
      <c r="Z21719" s="136"/>
      <c r="AC21719" s="136"/>
    </row>
    <row r="21720" spans="2:29">
      <c r="B21720" s="136"/>
      <c r="E21720" s="136"/>
      <c r="H21720" s="136"/>
      <c r="K21720" s="136"/>
      <c r="O21720" s="136"/>
      <c r="T21720" s="136"/>
      <c r="W21720" s="136"/>
      <c r="Z21720" s="136"/>
      <c r="AC21720" s="136"/>
    </row>
    <row r="21721" spans="2:29">
      <c r="B21721" s="136"/>
      <c r="E21721" s="136"/>
      <c r="H21721" s="136"/>
      <c r="K21721" s="136"/>
      <c r="O21721" s="136"/>
      <c r="T21721" s="136"/>
      <c r="W21721" s="136"/>
      <c r="Z21721" s="136"/>
      <c r="AC21721" s="136"/>
    </row>
    <row r="21722" spans="2:29">
      <c r="B21722" s="136"/>
      <c r="E21722" s="136"/>
      <c r="H21722" s="136"/>
      <c r="K21722" s="136"/>
      <c r="O21722" s="136"/>
      <c r="T21722" s="136"/>
      <c r="W21722" s="136"/>
      <c r="Z21722" s="136"/>
      <c r="AC21722" s="136"/>
    </row>
    <row r="21723" spans="2:29">
      <c r="B21723" s="136"/>
      <c r="E21723" s="136"/>
      <c r="H21723" s="136"/>
      <c r="K21723" s="136"/>
      <c r="O21723" s="136"/>
      <c r="T21723" s="136"/>
      <c r="W21723" s="136"/>
      <c r="Z21723" s="136"/>
      <c r="AC21723" s="136"/>
    </row>
    <row r="21724" spans="2:29">
      <c r="B21724" s="136"/>
      <c r="E21724" s="136"/>
      <c r="H21724" s="136"/>
      <c r="K21724" s="136"/>
      <c r="O21724" s="136"/>
      <c r="T21724" s="136"/>
      <c r="W21724" s="136"/>
      <c r="Z21724" s="136"/>
      <c r="AC21724" s="136"/>
    </row>
    <row r="21725" spans="2:29">
      <c r="B21725" s="136"/>
      <c r="E21725" s="136"/>
      <c r="H21725" s="136"/>
      <c r="K21725" s="136"/>
      <c r="O21725" s="136"/>
      <c r="T21725" s="136"/>
      <c r="W21725" s="136"/>
      <c r="Z21725" s="136"/>
      <c r="AC21725" s="136"/>
    </row>
    <row r="21726" spans="2:29">
      <c r="B21726" s="136"/>
      <c r="E21726" s="136"/>
      <c r="H21726" s="136"/>
      <c r="K21726" s="136"/>
      <c r="O21726" s="136"/>
      <c r="T21726" s="136"/>
      <c r="W21726" s="136"/>
      <c r="Z21726" s="136"/>
      <c r="AC21726" s="136"/>
    </row>
    <row r="21727" spans="2:29">
      <c r="B21727" s="136"/>
      <c r="E21727" s="136"/>
      <c r="H21727" s="136"/>
      <c r="K21727" s="136"/>
      <c r="O21727" s="136"/>
      <c r="T21727" s="136"/>
      <c r="W21727" s="136"/>
      <c r="Z21727" s="136"/>
      <c r="AC21727" s="136"/>
    </row>
    <row r="21728" spans="2:29">
      <c r="B21728" s="136"/>
      <c r="E21728" s="136"/>
      <c r="H21728" s="136"/>
      <c r="K21728" s="136"/>
      <c r="O21728" s="136"/>
      <c r="T21728" s="136"/>
      <c r="W21728" s="136"/>
      <c r="Z21728" s="136"/>
      <c r="AC21728" s="136"/>
    </row>
    <row r="21729" spans="2:29">
      <c r="B21729" s="136"/>
      <c r="E21729" s="136"/>
      <c r="H21729" s="136"/>
      <c r="K21729" s="136"/>
      <c r="O21729" s="136"/>
      <c r="T21729" s="136"/>
      <c r="W21729" s="136"/>
      <c r="Z21729" s="136"/>
      <c r="AC21729" s="136"/>
    </row>
    <row r="21730" spans="2:29">
      <c r="B21730" s="136"/>
      <c r="E21730" s="136"/>
      <c r="H21730" s="136"/>
      <c r="K21730" s="136"/>
      <c r="O21730" s="136"/>
      <c r="T21730" s="136"/>
      <c r="W21730" s="136"/>
      <c r="Z21730" s="136"/>
      <c r="AC21730" s="136"/>
    </row>
    <row r="21731" spans="2:29">
      <c r="B21731" s="136"/>
      <c r="E21731" s="136"/>
      <c r="H21731" s="136"/>
      <c r="K21731" s="136"/>
      <c r="O21731" s="136"/>
      <c r="T21731" s="136"/>
      <c r="W21731" s="136"/>
      <c r="Z21731" s="136"/>
      <c r="AC21731" s="136"/>
    </row>
    <row r="21732" spans="2:29">
      <c r="B21732" s="136"/>
      <c r="E21732" s="136"/>
      <c r="H21732" s="136"/>
      <c r="K21732" s="136"/>
      <c r="O21732" s="136"/>
      <c r="T21732" s="136"/>
      <c r="W21732" s="136"/>
      <c r="Z21732" s="136"/>
      <c r="AC21732" s="136"/>
    </row>
    <row r="21733" spans="2:29">
      <c r="B21733" s="136"/>
      <c r="E21733" s="136"/>
      <c r="H21733" s="136"/>
      <c r="K21733" s="136"/>
      <c r="O21733" s="136"/>
      <c r="T21733" s="136"/>
      <c r="W21733" s="136"/>
      <c r="Z21733" s="136"/>
      <c r="AC21733" s="136"/>
    </row>
    <row r="21734" spans="2:29">
      <c r="B21734" s="136"/>
      <c r="E21734" s="136"/>
      <c r="H21734" s="136"/>
      <c r="K21734" s="136"/>
      <c r="O21734" s="136"/>
      <c r="T21734" s="136"/>
      <c r="W21734" s="136"/>
      <c r="Z21734" s="136"/>
      <c r="AC21734" s="136"/>
    </row>
    <row r="21735" spans="2:29">
      <c r="B21735" s="136"/>
      <c r="E21735" s="136"/>
      <c r="H21735" s="136"/>
      <c r="K21735" s="136"/>
      <c r="O21735" s="136"/>
      <c r="T21735" s="136"/>
      <c r="W21735" s="136"/>
      <c r="Z21735" s="136"/>
      <c r="AC21735" s="136"/>
    </row>
    <row r="21736" spans="2:29">
      <c r="B21736" s="136"/>
      <c r="E21736" s="136"/>
      <c r="H21736" s="136"/>
      <c r="K21736" s="136"/>
      <c r="O21736" s="136"/>
      <c r="T21736" s="136"/>
      <c r="W21736" s="136"/>
      <c r="Z21736" s="136"/>
      <c r="AC21736" s="136"/>
    </row>
    <row r="21737" spans="2:29">
      <c r="B21737" s="136"/>
      <c r="E21737" s="136"/>
      <c r="H21737" s="136"/>
      <c r="K21737" s="136"/>
      <c r="O21737" s="136"/>
      <c r="T21737" s="136"/>
      <c r="W21737" s="136"/>
      <c r="Z21737" s="136"/>
      <c r="AC21737" s="136"/>
    </row>
    <row r="21738" spans="2:29">
      <c r="B21738" s="136"/>
      <c r="E21738" s="136"/>
      <c r="H21738" s="136"/>
      <c r="K21738" s="136"/>
      <c r="O21738" s="136"/>
      <c r="T21738" s="136"/>
      <c r="W21738" s="136"/>
      <c r="Z21738" s="136"/>
      <c r="AC21738" s="136"/>
    </row>
    <row r="21739" spans="2:29">
      <c r="B21739" s="136"/>
      <c r="E21739" s="136"/>
      <c r="H21739" s="136"/>
      <c r="K21739" s="136"/>
      <c r="O21739" s="136"/>
      <c r="T21739" s="136"/>
      <c r="W21739" s="136"/>
      <c r="Z21739" s="136"/>
      <c r="AC21739" s="136"/>
    </row>
    <row r="21740" spans="2:29">
      <c r="B21740" s="136"/>
      <c r="E21740" s="136"/>
      <c r="H21740" s="136"/>
      <c r="K21740" s="136"/>
      <c r="O21740" s="136"/>
      <c r="T21740" s="136"/>
      <c r="W21740" s="136"/>
      <c r="Z21740" s="136"/>
      <c r="AC21740" s="136"/>
    </row>
    <row r="21741" spans="2:29">
      <c r="B21741" s="136"/>
      <c r="E21741" s="136"/>
      <c r="H21741" s="136"/>
      <c r="K21741" s="136"/>
      <c r="O21741" s="136"/>
      <c r="T21741" s="136"/>
      <c r="W21741" s="136"/>
      <c r="Z21741" s="136"/>
      <c r="AC21741" s="136"/>
    </row>
    <row r="21742" spans="2:29">
      <c r="B21742" s="136"/>
      <c r="E21742" s="136"/>
      <c r="H21742" s="136"/>
      <c r="K21742" s="136"/>
      <c r="O21742" s="136"/>
      <c r="T21742" s="136"/>
      <c r="W21742" s="136"/>
      <c r="Z21742" s="136"/>
      <c r="AC21742" s="136"/>
    </row>
    <row r="21743" spans="2:29">
      <c r="B21743" s="136"/>
      <c r="E21743" s="136"/>
      <c r="H21743" s="136"/>
      <c r="K21743" s="136"/>
      <c r="O21743" s="136"/>
      <c r="T21743" s="136"/>
      <c r="W21743" s="136"/>
      <c r="Z21743" s="136"/>
      <c r="AC21743" s="136"/>
    </row>
    <row r="21744" spans="2:29">
      <c r="B21744" s="136"/>
      <c r="E21744" s="136"/>
      <c r="H21744" s="136"/>
      <c r="K21744" s="136"/>
      <c r="O21744" s="136"/>
      <c r="T21744" s="136"/>
      <c r="W21744" s="136"/>
      <c r="Z21744" s="136"/>
      <c r="AC21744" s="136"/>
    </row>
    <row r="21745" spans="2:29">
      <c r="B21745" s="136"/>
      <c r="E21745" s="136"/>
      <c r="H21745" s="136"/>
      <c r="K21745" s="136"/>
      <c r="O21745" s="136"/>
      <c r="T21745" s="136"/>
      <c r="W21745" s="136"/>
      <c r="Z21745" s="136"/>
      <c r="AC21745" s="136"/>
    </row>
    <row r="21746" spans="2:29">
      <c r="B21746" s="136"/>
      <c r="E21746" s="136"/>
      <c r="H21746" s="136"/>
      <c r="K21746" s="136"/>
      <c r="O21746" s="136"/>
      <c r="T21746" s="136"/>
      <c r="W21746" s="136"/>
      <c r="Z21746" s="136"/>
      <c r="AC21746" s="136"/>
    </row>
    <row r="21747" spans="2:29">
      <c r="B21747" s="136"/>
      <c r="E21747" s="136"/>
      <c r="H21747" s="136"/>
      <c r="K21747" s="136"/>
      <c r="O21747" s="136"/>
      <c r="T21747" s="136"/>
      <c r="W21747" s="136"/>
      <c r="Z21747" s="136"/>
      <c r="AC21747" s="136"/>
    </row>
    <row r="21748" spans="2:29">
      <c r="B21748" s="136"/>
      <c r="E21748" s="136"/>
      <c r="H21748" s="136"/>
      <c r="K21748" s="136"/>
      <c r="O21748" s="136"/>
      <c r="T21748" s="136"/>
      <c r="W21748" s="136"/>
      <c r="Z21748" s="136"/>
      <c r="AC21748" s="136"/>
    </row>
    <row r="21749" spans="2:29">
      <c r="B21749" s="136"/>
      <c r="E21749" s="136"/>
      <c r="H21749" s="136"/>
      <c r="K21749" s="136"/>
      <c r="O21749" s="136"/>
      <c r="T21749" s="136"/>
      <c r="W21749" s="136"/>
      <c r="Z21749" s="136"/>
      <c r="AC21749" s="136"/>
    </row>
    <row r="21750" spans="2:29">
      <c r="B21750" s="136"/>
      <c r="E21750" s="136"/>
      <c r="H21750" s="136"/>
      <c r="K21750" s="136"/>
      <c r="O21750" s="136"/>
      <c r="T21750" s="136"/>
      <c r="W21750" s="136"/>
      <c r="Z21750" s="136"/>
      <c r="AC21750" s="136"/>
    </row>
    <row r="21751" spans="2:29">
      <c r="B21751" s="136"/>
      <c r="E21751" s="136"/>
      <c r="H21751" s="136"/>
      <c r="K21751" s="136"/>
      <c r="O21751" s="136"/>
      <c r="T21751" s="136"/>
      <c r="W21751" s="136"/>
      <c r="Z21751" s="136"/>
      <c r="AC21751" s="136"/>
    </row>
    <row r="21752" spans="2:29">
      <c r="B21752" s="136"/>
      <c r="E21752" s="136"/>
      <c r="H21752" s="136"/>
      <c r="K21752" s="136"/>
      <c r="O21752" s="136"/>
      <c r="T21752" s="136"/>
      <c r="W21752" s="136"/>
      <c r="Z21752" s="136"/>
      <c r="AC21752" s="136"/>
    </row>
    <row r="21753" spans="2:29">
      <c r="B21753" s="136"/>
      <c r="E21753" s="136"/>
      <c r="H21753" s="136"/>
      <c r="K21753" s="136"/>
      <c r="O21753" s="136"/>
      <c r="T21753" s="136"/>
      <c r="W21753" s="136"/>
      <c r="Z21753" s="136"/>
      <c r="AC21753" s="136"/>
    </row>
    <row r="21754" spans="2:29">
      <c r="B21754" s="136"/>
      <c r="E21754" s="136"/>
      <c r="H21754" s="136"/>
      <c r="K21754" s="136"/>
      <c r="O21754" s="136"/>
      <c r="T21754" s="136"/>
      <c r="W21754" s="136"/>
      <c r="Z21754" s="136"/>
      <c r="AC21754" s="136"/>
    </row>
    <row r="21755" spans="2:29">
      <c r="B21755" s="136"/>
      <c r="E21755" s="136"/>
      <c r="H21755" s="136"/>
      <c r="K21755" s="136"/>
      <c r="O21755" s="136"/>
      <c r="T21755" s="136"/>
      <c r="W21755" s="136"/>
      <c r="Z21755" s="136"/>
      <c r="AC21755" s="136"/>
    </row>
    <row r="21756" spans="2:29">
      <c r="B21756" s="136"/>
      <c r="E21756" s="136"/>
      <c r="H21756" s="136"/>
      <c r="K21756" s="136"/>
      <c r="O21756" s="136"/>
      <c r="T21756" s="136"/>
      <c r="W21756" s="136"/>
      <c r="Z21756" s="136"/>
      <c r="AC21756" s="136"/>
    </row>
    <row r="21757" spans="2:29">
      <c r="B21757" s="136"/>
      <c r="E21757" s="136"/>
      <c r="H21757" s="136"/>
      <c r="K21757" s="136"/>
      <c r="O21757" s="136"/>
      <c r="T21757" s="136"/>
      <c r="W21757" s="136"/>
      <c r="Z21757" s="136"/>
      <c r="AC21757" s="136"/>
    </row>
    <row r="21758" spans="2:29">
      <c r="B21758" s="136"/>
      <c r="E21758" s="136"/>
      <c r="H21758" s="136"/>
      <c r="K21758" s="136"/>
      <c r="O21758" s="136"/>
      <c r="T21758" s="136"/>
      <c r="W21758" s="136"/>
      <c r="Z21758" s="136"/>
      <c r="AC21758" s="136"/>
    </row>
    <row r="21759" spans="2:29">
      <c r="B21759" s="136"/>
      <c r="E21759" s="136"/>
      <c r="H21759" s="136"/>
      <c r="K21759" s="136"/>
      <c r="O21759" s="136"/>
      <c r="T21759" s="136"/>
      <c r="W21759" s="136"/>
      <c r="Z21759" s="136"/>
      <c r="AC21759" s="136"/>
    </row>
    <row r="21760" spans="2:29">
      <c r="B21760" s="136"/>
      <c r="E21760" s="136"/>
      <c r="H21760" s="136"/>
      <c r="K21760" s="136"/>
      <c r="O21760" s="136"/>
      <c r="T21760" s="136"/>
      <c r="W21760" s="136"/>
      <c r="Z21760" s="136"/>
      <c r="AC21760" s="136"/>
    </row>
    <row r="21761" spans="2:29">
      <c r="B21761" s="136"/>
      <c r="E21761" s="136"/>
      <c r="H21761" s="136"/>
      <c r="K21761" s="136"/>
      <c r="O21761" s="136"/>
      <c r="T21761" s="136"/>
      <c r="W21761" s="136"/>
      <c r="Z21761" s="136"/>
      <c r="AC21761" s="136"/>
    </row>
    <row r="21762" spans="2:29">
      <c r="B21762" s="136"/>
      <c r="E21762" s="136"/>
      <c r="H21762" s="136"/>
      <c r="K21762" s="136"/>
      <c r="O21762" s="136"/>
      <c r="T21762" s="136"/>
      <c r="W21762" s="136"/>
      <c r="Z21762" s="136"/>
      <c r="AC21762" s="136"/>
    </row>
    <row r="21763" spans="2:29">
      <c r="B21763" s="136"/>
      <c r="E21763" s="136"/>
      <c r="H21763" s="136"/>
      <c r="K21763" s="136"/>
      <c r="O21763" s="136"/>
      <c r="T21763" s="136"/>
      <c r="W21763" s="136"/>
      <c r="Z21763" s="136"/>
      <c r="AC21763" s="136"/>
    </row>
    <row r="21764" spans="2:29">
      <c r="B21764" s="136"/>
      <c r="E21764" s="136"/>
      <c r="H21764" s="136"/>
      <c r="K21764" s="136"/>
      <c r="O21764" s="136"/>
      <c r="T21764" s="136"/>
      <c r="W21764" s="136"/>
      <c r="Z21764" s="136"/>
      <c r="AC21764" s="136"/>
    </row>
    <row r="21765" spans="2:29">
      <c r="B21765" s="136"/>
      <c r="E21765" s="136"/>
      <c r="H21765" s="136"/>
      <c r="K21765" s="136"/>
      <c r="O21765" s="136"/>
      <c r="T21765" s="136"/>
      <c r="W21765" s="136"/>
      <c r="Z21765" s="136"/>
      <c r="AC21765" s="136"/>
    </row>
    <row r="21766" spans="2:29">
      <c r="B21766" s="136"/>
      <c r="E21766" s="136"/>
      <c r="H21766" s="136"/>
      <c r="K21766" s="136"/>
      <c r="O21766" s="136"/>
      <c r="T21766" s="136"/>
      <c r="W21766" s="136"/>
      <c r="Z21766" s="136"/>
      <c r="AC21766" s="136"/>
    </row>
    <row r="21767" spans="2:29">
      <c r="B21767" s="136"/>
      <c r="E21767" s="136"/>
      <c r="H21767" s="136"/>
      <c r="K21767" s="136"/>
      <c r="O21767" s="136"/>
      <c r="T21767" s="136"/>
      <c r="W21767" s="136"/>
      <c r="Z21767" s="136"/>
      <c r="AC21767" s="136"/>
    </row>
    <row r="21768" spans="2:29">
      <c r="B21768" s="136"/>
      <c r="E21768" s="136"/>
      <c r="H21768" s="136"/>
      <c r="K21768" s="136"/>
      <c r="O21768" s="136"/>
      <c r="T21768" s="136"/>
      <c r="W21768" s="136"/>
      <c r="Z21768" s="136"/>
      <c r="AC21768" s="136"/>
    </row>
    <row r="21769" spans="2:29">
      <c r="B21769" s="136"/>
      <c r="E21769" s="136"/>
      <c r="H21769" s="136"/>
      <c r="K21769" s="136"/>
      <c r="O21769" s="136"/>
      <c r="T21769" s="136"/>
      <c r="W21769" s="136"/>
      <c r="Z21769" s="136"/>
      <c r="AC21769" s="136"/>
    </row>
    <row r="21770" spans="2:29">
      <c r="B21770" s="136"/>
      <c r="E21770" s="136"/>
      <c r="H21770" s="136"/>
      <c r="K21770" s="136"/>
      <c r="O21770" s="136"/>
      <c r="T21770" s="136"/>
      <c r="W21770" s="136"/>
      <c r="Z21770" s="136"/>
      <c r="AC21770" s="136"/>
    </row>
    <row r="21771" spans="2:29">
      <c r="B21771" s="136"/>
      <c r="E21771" s="136"/>
      <c r="H21771" s="136"/>
      <c r="K21771" s="136"/>
      <c r="O21771" s="136"/>
      <c r="T21771" s="136"/>
      <c r="W21771" s="136"/>
      <c r="Z21771" s="136"/>
      <c r="AC21771" s="136"/>
    </row>
    <row r="21772" spans="2:29">
      <c r="B21772" s="136"/>
      <c r="E21772" s="136"/>
      <c r="H21772" s="136"/>
      <c r="K21772" s="136"/>
      <c r="O21772" s="136"/>
      <c r="T21772" s="136"/>
      <c r="W21772" s="136"/>
      <c r="Z21772" s="136"/>
      <c r="AC21772" s="136"/>
    </row>
    <row r="21773" spans="2:29">
      <c r="B21773" s="136"/>
      <c r="E21773" s="136"/>
      <c r="H21773" s="136"/>
      <c r="K21773" s="136"/>
      <c r="O21773" s="136"/>
      <c r="T21773" s="136"/>
      <c r="W21773" s="136"/>
      <c r="Z21773" s="136"/>
      <c r="AC21773" s="136"/>
    </row>
    <row r="21774" spans="2:29">
      <c r="B21774" s="136"/>
      <c r="E21774" s="136"/>
      <c r="H21774" s="136"/>
      <c r="K21774" s="136"/>
      <c r="O21774" s="136"/>
      <c r="T21774" s="136"/>
      <c r="W21774" s="136"/>
      <c r="Z21774" s="136"/>
      <c r="AC21774" s="136"/>
    </row>
    <row r="21775" spans="2:29">
      <c r="B21775" s="136"/>
      <c r="E21775" s="136"/>
      <c r="H21775" s="136"/>
      <c r="K21775" s="136"/>
      <c r="O21775" s="136"/>
      <c r="T21775" s="136"/>
      <c r="W21775" s="136"/>
      <c r="Z21775" s="136"/>
      <c r="AC21775" s="136"/>
    </row>
    <row r="21776" spans="2:29">
      <c r="B21776" s="136"/>
      <c r="E21776" s="136"/>
      <c r="H21776" s="136"/>
      <c r="K21776" s="136"/>
      <c r="O21776" s="136"/>
      <c r="T21776" s="136"/>
      <c r="W21776" s="136"/>
      <c r="Z21776" s="136"/>
      <c r="AC21776" s="136"/>
    </row>
    <row r="21777" spans="2:29">
      <c r="B21777" s="136"/>
      <c r="E21777" s="136"/>
      <c r="H21777" s="136"/>
      <c r="K21777" s="136"/>
      <c r="O21777" s="136"/>
      <c r="T21777" s="136"/>
      <c r="W21777" s="136"/>
      <c r="Z21777" s="136"/>
      <c r="AC21777" s="136"/>
    </row>
    <row r="21778" spans="2:29">
      <c r="B21778" s="136"/>
      <c r="E21778" s="136"/>
      <c r="H21778" s="136"/>
      <c r="K21778" s="136"/>
      <c r="O21778" s="136"/>
      <c r="T21778" s="136"/>
      <c r="W21778" s="136"/>
      <c r="Z21778" s="136"/>
      <c r="AC21778" s="136"/>
    </row>
    <row r="21779" spans="2:29">
      <c r="B21779" s="136"/>
      <c r="E21779" s="136"/>
      <c r="H21779" s="136"/>
      <c r="K21779" s="136"/>
      <c r="O21779" s="136"/>
      <c r="T21779" s="136"/>
      <c r="W21779" s="136"/>
      <c r="Z21779" s="136"/>
      <c r="AC21779" s="136"/>
    </row>
    <row r="21780" spans="2:29">
      <c r="B21780" s="136"/>
      <c r="E21780" s="136"/>
      <c r="H21780" s="136"/>
      <c r="K21780" s="136"/>
      <c r="O21780" s="136"/>
      <c r="T21780" s="136"/>
      <c r="W21780" s="136"/>
      <c r="Z21780" s="136"/>
      <c r="AC21780" s="136"/>
    </row>
    <row r="21781" spans="2:29">
      <c r="B21781" s="136"/>
      <c r="E21781" s="136"/>
      <c r="H21781" s="136"/>
      <c r="K21781" s="136"/>
      <c r="O21781" s="136"/>
      <c r="T21781" s="136"/>
      <c r="W21781" s="136"/>
      <c r="Z21781" s="136"/>
      <c r="AC21781" s="136"/>
    </row>
    <row r="21782" spans="2:29">
      <c r="B21782" s="136"/>
      <c r="E21782" s="136"/>
      <c r="H21782" s="136"/>
      <c r="K21782" s="136"/>
      <c r="O21782" s="136"/>
      <c r="T21782" s="136"/>
      <c r="W21782" s="136"/>
      <c r="Z21782" s="136"/>
      <c r="AC21782" s="136"/>
    </row>
    <row r="21783" spans="2:29">
      <c r="B21783" s="136"/>
      <c r="E21783" s="136"/>
      <c r="H21783" s="136"/>
      <c r="K21783" s="136"/>
      <c r="O21783" s="136"/>
      <c r="T21783" s="136"/>
      <c r="W21783" s="136"/>
      <c r="Z21783" s="136"/>
      <c r="AC21783" s="136"/>
    </row>
    <row r="21784" spans="2:29">
      <c r="B21784" s="136"/>
      <c r="E21784" s="136"/>
      <c r="H21784" s="136"/>
      <c r="K21784" s="136"/>
      <c r="O21784" s="136"/>
      <c r="T21784" s="136"/>
      <c r="W21784" s="136"/>
      <c r="Z21784" s="136"/>
      <c r="AC21784" s="136"/>
    </row>
    <row r="21785" spans="2:29">
      <c r="B21785" s="136"/>
      <c r="E21785" s="136"/>
      <c r="H21785" s="136"/>
      <c r="K21785" s="136"/>
      <c r="O21785" s="136"/>
      <c r="T21785" s="136"/>
      <c r="W21785" s="136"/>
      <c r="Z21785" s="136"/>
      <c r="AC21785" s="136"/>
    </row>
    <row r="21786" spans="2:29">
      <c r="B21786" s="136"/>
      <c r="E21786" s="136"/>
      <c r="H21786" s="136"/>
      <c r="K21786" s="136"/>
      <c r="O21786" s="136"/>
      <c r="T21786" s="136"/>
      <c r="W21786" s="136"/>
      <c r="Z21786" s="136"/>
      <c r="AC21786" s="136"/>
    </row>
    <row r="21787" spans="2:29">
      <c r="B21787" s="136"/>
      <c r="E21787" s="136"/>
      <c r="H21787" s="136"/>
      <c r="K21787" s="136"/>
      <c r="O21787" s="136"/>
      <c r="T21787" s="136"/>
      <c r="W21787" s="136"/>
      <c r="Z21787" s="136"/>
      <c r="AC21787" s="136"/>
    </row>
    <row r="21788" spans="2:29">
      <c r="B21788" s="136"/>
      <c r="E21788" s="136"/>
      <c r="H21788" s="136"/>
      <c r="K21788" s="136"/>
      <c r="O21788" s="136"/>
      <c r="T21788" s="136"/>
      <c r="W21788" s="136"/>
      <c r="Z21788" s="136"/>
      <c r="AC21788" s="136"/>
    </row>
    <row r="21789" spans="2:29">
      <c r="B21789" s="136"/>
      <c r="E21789" s="136"/>
      <c r="H21789" s="136"/>
      <c r="K21789" s="136"/>
      <c r="O21789" s="136"/>
      <c r="T21789" s="136"/>
      <c r="W21789" s="136"/>
      <c r="Z21789" s="136"/>
      <c r="AC21789" s="136"/>
    </row>
    <row r="21790" spans="2:29">
      <c r="B21790" s="136"/>
      <c r="E21790" s="136"/>
      <c r="H21790" s="136"/>
      <c r="K21790" s="136"/>
      <c r="O21790" s="136"/>
      <c r="T21790" s="136"/>
      <c r="W21790" s="136"/>
      <c r="Z21790" s="136"/>
      <c r="AC21790" s="136"/>
    </row>
    <row r="21791" spans="2:29">
      <c r="B21791" s="136"/>
      <c r="E21791" s="136"/>
      <c r="H21791" s="136"/>
      <c r="K21791" s="136"/>
      <c r="O21791" s="136"/>
      <c r="T21791" s="136"/>
      <c r="W21791" s="136"/>
      <c r="Z21791" s="136"/>
      <c r="AC21791" s="136"/>
    </row>
    <row r="21792" spans="2:29">
      <c r="B21792" s="136"/>
      <c r="E21792" s="136"/>
      <c r="H21792" s="136"/>
      <c r="K21792" s="136"/>
      <c r="O21792" s="136"/>
      <c r="T21792" s="136"/>
      <c r="W21792" s="136"/>
      <c r="Z21792" s="136"/>
      <c r="AC21792" s="136"/>
    </row>
    <row r="21793" spans="2:29">
      <c r="B21793" s="136"/>
      <c r="E21793" s="136"/>
      <c r="H21793" s="136"/>
      <c r="K21793" s="136"/>
      <c r="O21793" s="136"/>
      <c r="T21793" s="136"/>
      <c r="W21793" s="136"/>
      <c r="Z21793" s="136"/>
      <c r="AC21793" s="136"/>
    </row>
    <row r="21794" spans="2:29">
      <c r="B21794" s="136"/>
      <c r="E21794" s="136"/>
      <c r="H21794" s="136"/>
      <c r="K21794" s="136"/>
      <c r="O21794" s="136"/>
      <c r="T21794" s="136"/>
      <c r="W21794" s="136"/>
      <c r="Z21794" s="136"/>
      <c r="AC21794" s="136"/>
    </row>
    <row r="21795" spans="2:29">
      <c r="B21795" s="136"/>
      <c r="E21795" s="136"/>
      <c r="H21795" s="136"/>
      <c r="K21795" s="136"/>
      <c r="O21795" s="136"/>
      <c r="T21795" s="136"/>
      <c r="W21795" s="136"/>
      <c r="Z21795" s="136"/>
      <c r="AC21795" s="136"/>
    </row>
    <row r="21796" spans="2:29">
      <c r="B21796" s="136"/>
      <c r="E21796" s="136"/>
      <c r="H21796" s="136"/>
      <c r="K21796" s="136"/>
      <c r="O21796" s="136"/>
      <c r="T21796" s="136"/>
      <c r="W21796" s="136"/>
      <c r="Z21796" s="136"/>
      <c r="AC21796" s="136"/>
    </row>
    <row r="21797" spans="2:29">
      <c r="B21797" s="136"/>
      <c r="E21797" s="136"/>
      <c r="H21797" s="136"/>
      <c r="K21797" s="136"/>
      <c r="O21797" s="136"/>
      <c r="T21797" s="136"/>
      <c r="W21797" s="136"/>
      <c r="Z21797" s="136"/>
      <c r="AC21797" s="136"/>
    </row>
    <row r="21798" spans="2:29">
      <c r="B21798" s="136"/>
      <c r="E21798" s="136"/>
      <c r="H21798" s="136"/>
      <c r="K21798" s="136"/>
      <c r="O21798" s="136"/>
      <c r="T21798" s="136"/>
      <c r="W21798" s="136"/>
      <c r="Z21798" s="136"/>
      <c r="AC21798" s="136"/>
    </row>
    <row r="21799" spans="2:29">
      <c r="B21799" s="136"/>
      <c r="E21799" s="136"/>
      <c r="H21799" s="136"/>
      <c r="K21799" s="136"/>
      <c r="O21799" s="136"/>
      <c r="T21799" s="136"/>
      <c r="W21799" s="136"/>
      <c r="Z21799" s="136"/>
      <c r="AC21799" s="136"/>
    </row>
    <row r="21800" spans="2:29">
      <c r="B21800" s="136"/>
      <c r="E21800" s="136"/>
      <c r="H21800" s="136"/>
      <c r="K21800" s="136"/>
      <c r="O21800" s="136"/>
      <c r="T21800" s="136"/>
      <c r="W21800" s="136"/>
      <c r="Z21800" s="136"/>
      <c r="AC21800" s="136"/>
    </row>
    <row r="21801" spans="2:29">
      <c r="B21801" s="136"/>
      <c r="E21801" s="136"/>
      <c r="H21801" s="136"/>
      <c r="K21801" s="136"/>
      <c r="O21801" s="136"/>
      <c r="T21801" s="136"/>
      <c r="W21801" s="136"/>
      <c r="Z21801" s="136"/>
      <c r="AC21801" s="136"/>
    </row>
    <row r="21802" spans="2:29">
      <c r="B21802" s="136"/>
      <c r="E21802" s="136"/>
      <c r="H21802" s="136"/>
      <c r="K21802" s="136"/>
      <c r="O21802" s="136"/>
      <c r="T21802" s="136"/>
      <c r="W21802" s="136"/>
      <c r="Z21802" s="136"/>
      <c r="AC21802" s="136"/>
    </row>
    <row r="21803" spans="2:29">
      <c r="B21803" s="136"/>
      <c r="E21803" s="136"/>
      <c r="H21803" s="136"/>
      <c r="K21803" s="136"/>
      <c r="O21803" s="136"/>
      <c r="T21803" s="136"/>
      <c r="W21803" s="136"/>
      <c r="Z21803" s="136"/>
      <c r="AC21803" s="136"/>
    </row>
    <row r="21804" spans="2:29">
      <c r="B21804" s="136"/>
      <c r="E21804" s="136"/>
      <c r="H21804" s="136"/>
      <c r="K21804" s="136"/>
      <c r="O21804" s="136"/>
      <c r="T21804" s="136"/>
      <c r="W21804" s="136"/>
      <c r="Z21804" s="136"/>
      <c r="AC21804" s="136"/>
    </row>
    <row r="21805" spans="2:29">
      <c r="B21805" s="136"/>
      <c r="E21805" s="136"/>
      <c r="H21805" s="136"/>
      <c r="K21805" s="136"/>
      <c r="O21805" s="136"/>
      <c r="T21805" s="136"/>
      <c r="W21805" s="136"/>
      <c r="Z21805" s="136"/>
      <c r="AC21805" s="136"/>
    </row>
    <row r="21806" spans="2:29">
      <c r="B21806" s="136"/>
      <c r="E21806" s="136"/>
      <c r="H21806" s="136"/>
      <c r="K21806" s="136"/>
      <c r="O21806" s="136"/>
      <c r="T21806" s="136"/>
      <c r="W21806" s="136"/>
      <c r="Z21806" s="136"/>
      <c r="AC21806" s="136"/>
    </row>
    <row r="21807" spans="2:29">
      <c r="B21807" s="136"/>
      <c r="E21807" s="136"/>
      <c r="H21807" s="136"/>
      <c r="K21807" s="136"/>
      <c r="O21807" s="136"/>
      <c r="T21807" s="136"/>
      <c r="W21807" s="136"/>
      <c r="Z21807" s="136"/>
      <c r="AC21807" s="136"/>
    </row>
    <row r="21808" spans="2:29">
      <c r="B21808" s="136"/>
      <c r="E21808" s="136"/>
      <c r="H21808" s="136"/>
      <c r="K21808" s="136"/>
      <c r="O21808" s="136"/>
      <c r="T21808" s="136"/>
      <c r="W21808" s="136"/>
      <c r="Z21808" s="136"/>
      <c r="AC21808" s="136"/>
    </row>
    <row r="21809" spans="2:29">
      <c r="B21809" s="136"/>
      <c r="E21809" s="136"/>
      <c r="H21809" s="136"/>
      <c r="K21809" s="136"/>
      <c r="O21809" s="136"/>
      <c r="T21809" s="136"/>
      <c r="W21809" s="136"/>
      <c r="Z21809" s="136"/>
      <c r="AC21809" s="136"/>
    </row>
    <row r="21810" spans="2:29">
      <c r="B21810" s="136"/>
      <c r="E21810" s="136"/>
      <c r="H21810" s="136"/>
      <c r="K21810" s="136"/>
      <c r="O21810" s="136"/>
      <c r="T21810" s="136"/>
      <c r="W21810" s="136"/>
      <c r="Z21810" s="136"/>
      <c r="AC21810" s="136"/>
    </row>
    <row r="21811" spans="2:29">
      <c r="B21811" s="136"/>
      <c r="E21811" s="136"/>
      <c r="H21811" s="136"/>
      <c r="K21811" s="136"/>
      <c r="O21811" s="136"/>
      <c r="T21811" s="136"/>
      <c r="W21811" s="136"/>
      <c r="Z21811" s="136"/>
      <c r="AC21811" s="136"/>
    </row>
    <row r="21812" spans="2:29">
      <c r="B21812" s="136"/>
      <c r="E21812" s="136"/>
      <c r="H21812" s="136"/>
      <c r="K21812" s="136"/>
      <c r="O21812" s="136"/>
      <c r="T21812" s="136"/>
      <c r="W21812" s="136"/>
      <c r="Z21812" s="136"/>
      <c r="AC21812" s="136"/>
    </row>
    <row r="21813" spans="2:29">
      <c r="B21813" s="136"/>
      <c r="E21813" s="136"/>
      <c r="H21813" s="136"/>
      <c r="K21813" s="136"/>
      <c r="O21813" s="136"/>
      <c r="T21813" s="136"/>
      <c r="W21813" s="136"/>
      <c r="Z21813" s="136"/>
      <c r="AC21813" s="136"/>
    </row>
    <row r="21814" spans="2:29">
      <c r="B21814" s="136"/>
      <c r="E21814" s="136"/>
      <c r="H21814" s="136"/>
      <c r="K21814" s="136"/>
      <c r="O21814" s="136"/>
      <c r="T21814" s="136"/>
      <c r="W21814" s="136"/>
      <c r="Z21814" s="136"/>
      <c r="AC21814" s="136"/>
    </row>
    <row r="21815" spans="2:29">
      <c r="B21815" s="136"/>
      <c r="E21815" s="136"/>
      <c r="H21815" s="136"/>
      <c r="K21815" s="136"/>
      <c r="O21815" s="136"/>
      <c r="T21815" s="136"/>
      <c r="W21815" s="136"/>
      <c r="Z21815" s="136"/>
      <c r="AC21815" s="136"/>
    </row>
    <row r="21816" spans="2:29">
      <c r="B21816" s="136"/>
      <c r="E21816" s="136"/>
      <c r="H21816" s="136"/>
      <c r="K21816" s="136"/>
      <c r="O21816" s="136"/>
      <c r="T21816" s="136"/>
      <c r="W21816" s="136"/>
      <c r="Z21816" s="136"/>
      <c r="AC21816" s="136"/>
    </row>
    <row r="21817" spans="2:29">
      <c r="B21817" s="136"/>
      <c r="E21817" s="136"/>
      <c r="H21817" s="136"/>
      <c r="K21817" s="136"/>
      <c r="O21817" s="136"/>
      <c r="T21817" s="136"/>
      <c r="W21817" s="136"/>
      <c r="Z21817" s="136"/>
      <c r="AC21817" s="136"/>
    </row>
    <row r="21818" spans="2:29">
      <c r="B21818" s="136"/>
      <c r="E21818" s="136"/>
      <c r="H21818" s="136"/>
      <c r="K21818" s="136"/>
      <c r="O21818" s="136"/>
      <c r="T21818" s="136"/>
      <c r="W21818" s="136"/>
      <c r="Z21818" s="136"/>
      <c r="AC21818" s="136"/>
    </row>
    <row r="21819" spans="2:29">
      <c r="B21819" s="136"/>
      <c r="E21819" s="136"/>
      <c r="H21819" s="136"/>
      <c r="K21819" s="136"/>
      <c r="O21819" s="136"/>
      <c r="T21819" s="136"/>
      <c r="W21819" s="136"/>
      <c r="Z21819" s="136"/>
      <c r="AC21819" s="136"/>
    </row>
    <row r="21820" spans="2:29">
      <c r="B21820" s="136"/>
      <c r="E21820" s="136"/>
      <c r="H21820" s="136"/>
      <c r="K21820" s="136"/>
      <c r="O21820" s="136"/>
      <c r="T21820" s="136"/>
      <c r="W21820" s="136"/>
      <c r="Z21820" s="136"/>
      <c r="AC21820" s="136"/>
    </row>
    <row r="21821" spans="2:29">
      <c r="B21821" s="136"/>
      <c r="E21821" s="136"/>
      <c r="H21821" s="136"/>
      <c r="K21821" s="136"/>
      <c r="O21821" s="136"/>
      <c r="T21821" s="136"/>
      <c r="W21821" s="136"/>
      <c r="Z21821" s="136"/>
      <c r="AC21821" s="136"/>
    </row>
    <row r="21822" spans="2:29">
      <c r="B21822" s="136"/>
      <c r="E21822" s="136"/>
      <c r="H21822" s="136"/>
      <c r="K21822" s="136"/>
      <c r="O21822" s="136"/>
      <c r="T21822" s="136"/>
      <c r="W21822" s="136"/>
      <c r="Z21822" s="136"/>
      <c r="AC21822" s="136"/>
    </row>
    <row r="21823" spans="2:29">
      <c r="B21823" s="136"/>
      <c r="E21823" s="136"/>
      <c r="H21823" s="136"/>
      <c r="K21823" s="136"/>
      <c r="O21823" s="136"/>
      <c r="T21823" s="136"/>
      <c r="W21823" s="136"/>
      <c r="Z21823" s="136"/>
      <c r="AC21823" s="136"/>
    </row>
    <row r="21824" spans="2:29">
      <c r="B21824" s="136"/>
      <c r="E21824" s="136"/>
      <c r="H21824" s="136"/>
      <c r="K21824" s="136"/>
      <c r="O21824" s="136"/>
      <c r="T21824" s="136"/>
      <c r="W21824" s="136"/>
      <c r="Z21824" s="136"/>
      <c r="AC21824" s="136"/>
    </row>
    <row r="21825" spans="2:29">
      <c r="B21825" s="136"/>
      <c r="E21825" s="136"/>
      <c r="H21825" s="136"/>
      <c r="K21825" s="136"/>
      <c r="O21825" s="136"/>
      <c r="T21825" s="136"/>
      <c r="W21825" s="136"/>
      <c r="Z21825" s="136"/>
      <c r="AC21825" s="136"/>
    </row>
    <row r="21826" spans="2:29">
      <c r="B21826" s="136"/>
      <c r="E21826" s="136"/>
      <c r="H21826" s="136"/>
      <c r="K21826" s="136"/>
      <c r="O21826" s="136"/>
      <c r="T21826" s="136"/>
      <c r="W21826" s="136"/>
      <c r="Z21826" s="136"/>
      <c r="AC21826" s="136"/>
    </row>
    <row r="21827" spans="2:29">
      <c r="B21827" s="136"/>
      <c r="E21827" s="136"/>
      <c r="H21827" s="136"/>
      <c r="K21827" s="136"/>
      <c r="O21827" s="136"/>
      <c r="T21827" s="136"/>
      <c r="W21827" s="136"/>
      <c r="Z21827" s="136"/>
      <c r="AC21827" s="136"/>
    </row>
    <row r="21828" spans="2:29">
      <c r="B21828" s="136"/>
      <c r="E21828" s="136"/>
      <c r="H21828" s="136"/>
      <c r="K21828" s="136"/>
      <c r="O21828" s="136"/>
      <c r="T21828" s="136"/>
      <c r="W21828" s="136"/>
      <c r="Z21828" s="136"/>
      <c r="AC21828" s="136"/>
    </row>
    <row r="21829" spans="2:29">
      <c r="B21829" s="136"/>
      <c r="E21829" s="136"/>
      <c r="H21829" s="136"/>
      <c r="K21829" s="136"/>
      <c r="O21829" s="136"/>
      <c r="T21829" s="136"/>
      <c r="W21829" s="136"/>
      <c r="Z21829" s="136"/>
      <c r="AC21829" s="136"/>
    </row>
    <row r="21830" spans="2:29">
      <c r="B21830" s="136"/>
      <c r="E21830" s="136"/>
      <c r="H21830" s="136"/>
      <c r="K21830" s="136"/>
      <c r="O21830" s="136"/>
      <c r="T21830" s="136"/>
      <c r="W21830" s="136"/>
      <c r="Z21830" s="136"/>
      <c r="AC21830" s="136"/>
    </row>
    <row r="21831" spans="2:29">
      <c r="B21831" s="136"/>
      <c r="E21831" s="136"/>
      <c r="H21831" s="136"/>
      <c r="K21831" s="136"/>
      <c r="O21831" s="136"/>
      <c r="T21831" s="136"/>
      <c r="W21831" s="136"/>
      <c r="Z21831" s="136"/>
      <c r="AC21831" s="136"/>
    </row>
    <row r="21832" spans="2:29">
      <c r="B21832" s="136"/>
      <c r="E21832" s="136"/>
      <c r="H21832" s="136"/>
      <c r="K21832" s="136"/>
      <c r="O21832" s="136"/>
      <c r="T21832" s="136"/>
      <c r="W21832" s="136"/>
      <c r="Z21832" s="136"/>
      <c r="AC21832" s="136"/>
    </row>
    <row r="21833" spans="2:29">
      <c r="B21833" s="136"/>
      <c r="E21833" s="136"/>
      <c r="H21833" s="136"/>
      <c r="K21833" s="136"/>
      <c r="O21833" s="136"/>
      <c r="T21833" s="136"/>
      <c r="W21833" s="136"/>
      <c r="Z21833" s="136"/>
      <c r="AC21833" s="136"/>
    </row>
    <row r="21834" spans="2:29">
      <c r="B21834" s="136"/>
      <c r="E21834" s="136"/>
      <c r="H21834" s="136"/>
      <c r="K21834" s="136"/>
      <c r="O21834" s="136"/>
      <c r="T21834" s="136"/>
      <c r="W21834" s="136"/>
      <c r="Z21834" s="136"/>
      <c r="AC21834" s="136"/>
    </row>
    <row r="21835" spans="2:29">
      <c r="B21835" s="136"/>
      <c r="E21835" s="136"/>
      <c r="H21835" s="136"/>
      <c r="K21835" s="136"/>
      <c r="O21835" s="136"/>
      <c r="T21835" s="136"/>
      <c r="W21835" s="136"/>
      <c r="Z21835" s="136"/>
      <c r="AC21835" s="136"/>
    </row>
    <row r="21836" spans="2:29">
      <c r="B21836" s="136"/>
      <c r="E21836" s="136"/>
      <c r="H21836" s="136"/>
      <c r="K21836" s="136"/>
      <c r="O21836" s="136"/>
      <c r="T21836" s="136"/>
      <c r="W21836" s="136"/>
      <c r="Z21836" s="136"/>
      <c r="AC21836" s="136"/>
    </row>
    <row r="21837" spans="2:29">
      <c r="B21837" s="136"/>
      <c r="E21837" s="136"/>
      <c r="H21837" s="136"/>
      <c r="K21837" s="136"/>
      <c r="O21837" s="136"/>
      <c r="T21837" s="136"/>
      <c r="W21837" s="136"/>
      <c r="Z21837" s="136"/>
      <c r="AC21837" s="136"/>
    </row>
    <row r="21838" spans="2:29">
      <c r="B21838" s="136"/>
      <c r="E21838" s="136"/>
      <c r="H21838" s="136"/>
      <c r="K21838" s="136"/>
      <c r="O21838" s="136"/>
      <c r="T21838" s="136"/>
      <c r="W21838" s="136"/>
      <c r="Z21838" s="136"/>
      <c r="AC21838" s="136"/>
    </row>
    <row r="21839" spans="2:29">
      <c r="B21839" s="136"/>
      <c r="E21839" s="136"/>
      <c r="H21839" s="136"/>
      <c r="K21839" s="136"/>
      <c r="O21839" s="136"/>
      <c r="T21839" s="136"/>
      <c r="W21839" s="136"/>
      <c r="Z21839" s="136"/>
      <c r="AC21839" s="136"/>
    </row>
    <row r="21840" spans="2:29">
      <c r="B21840" s="136"/>
      <c r="E21840" s="136"/>
      <c r="H21840" s="136"/>
      <c r="K21840" s="136"/>
      <c r="O21840" s="136"/>
      <c r="T21840" s="136"/>
      <c r="W21840" s="136"/>
      <c r="Z21840" s="136"/>
      <c r="AC21840" s="136"/>
    </row>
    <row r="21841" spans="2:29">
      <c r="B21841" s="136"/>
      <c r="E21841" s="136"/>
      <c r="H21841" s="136"/>
      <c r="K21841" s="136"/>
      <c r="O21841" s="136"/>
      <c r="T21841" s="136"/>
      <c r="W21841" s="136"/>
      <c r="Z21841" s="136"/>
      <c r="AC21841" s="136"/>
    </row>
    <row r="21842" spans="2:29">
      <c r="B21842" s="136"/>
      <c r="E21842" s="136"/>
      <c r="H21842" s="136"/>
      <c r="K21842" s="136"/>
      <c r="O21842" s="136"/>
      <c r="T21842" s="136"/>
      <c r="W21842" s="136"/>
      <c r="Z21842" s="136"/>
      <c r="AC21842" s="136"/>
    </row>
    <row r="21843" spans="2:29">
      <c r="B21843" s="136"/>
      <c r="E21843" s="136"/>
      <c r="H21843" s="136"/>
      <c r="K21843" s="136"/>
      <c r="O21843" s="136"/>
      <c r="T21843" s="136"/>
      <c r="W21843" s="136"/>
      <c r="Z21843" s="136"/>
      <c r="AC21843" s="136"/>
    </row>
    <row r="21844" spans="2:29">
      <c r="B21844" s="136"/>
      <c r="E21844" s="136"/>
      <c r="H21844" s="136"/>
      <c r="K21844" s="136"/>
      <c r="O21844" s="136"/>
      <c r="T21844" s="136"/>
      <c r="W21844" s="136"/>
      <c r="Z21844" s="136"/>
      <c r="AC21844" s="136"/>
    </row>
    <row r="21845" spans="2:29">
      <c r="B21845" s="136"/>
      <c r="E21845" s="136"/>
      <c r="H21845" s="136"/>
      <c r="K21845" s="136"/>
      <c r="O21845" s="136"/>
      <c r="T21845" s="136"/>
      <c r="W21845" s="136"/>
      <c r="Z21845" s="136"/>
      <c r="AC21845" s="136"/>
    </row>
    <row r="21846" spans="2:29">
      <c r="B21846" s="136"/>
      <c r="E21846" s="136"/>
      <c r="H21846" s="136"/>
      <c r="K21846" s="136"/>
      <c r="O21846" s="136"/>
      <c r="T21846" s="136"/>
      <c r="W21846" s="136"/>
      <c r="Z21846" s="136"/>
      <c r="AC21846" s="136"/>
    </row>
    <row r="21847" spans="2:29">
      <c r="B21847" s="136"/>
      <c r="E21847" s="136"/>
      <c r="H21847" s="136"/>
      <c r="K21847" s="136"/>
      <c r="O21847" s="136"/>
      <c r="T21847" s="136"/>
      <c r="W21847" s="136"/>
      <c r="Z21847" s="136"/>
      <c r="AC21847" s="136"/>
    </row>
    <row r="21848" spans="2:29">
      <c r="B21848" s="136"/>
      <c r="E21848" s="136"/>
      <c r="H21848" s="136"/>
      <c r="K21848" s="136"/>
      <c r="O21848" s="136"/>
      <c r="T21848" s="136"/>
      <c r="W21848" s="136"/>
      <c r="Z21848" s="136"/>
      <c r="AC21848" s="136"/>
    </row>
    <row r="21849" spans="2:29">
      <c r="B21849" s="136"/>
      <c r="E21849" s="136"/>
      <c r="H21849" s="136"/>
      <c r="K21849" s="136"/>
      <c r="O21849" s="136"/>
      <c r="T21849" s="136"/>
      <c r="W21849" s="136"/>
      <c r="Z21849" s="136"/>
      <c r="AC21849" s="136"/>
    </row>
    <row r="21850" spans="2:29">
      <c r="B21850" s="136"/>
      <c r="E21850" s="136"/>
      <c r="H21850" s="136"/>
      <c r="K21850" s="136"/>
      <c r="O21850" s="136"/>
      <c r="T21850" s="136"/>
      <c r="W21850" s="136"/>
      <c r="Z21850" s="136"/>
      <c r="AC21850" s="136"/>
    </row>
    <row r="21851" spans="2:29">
      <c r="B21851" s="136"/>
      <c r="E21851" s="136"/>
      <c r="H21851" s="136"/>
      <c r="K21851" s="136"/>
      <c r="O21851" s="136"/>
      <c r="T21851" s="136"/>
      <c r="W21851" s="136"/>
      <c r="Z21851" s="136"/>
      <c r="AC21851" s="136"/>
    </row>
    <row r="21852" spans="2:29">
      <c r="B21852" s="136"/>
      <c r="E21852" s="136"/>
      <c r="H21852" s="136"/>
      <c r="K21852" s="136"/>
      <c r="O21852" s="136"/>
      <c r="T21852" s="136"/>
      <c r="W21852" s="136"/>
      <c r="Z21852" s="136"/>
      <c r="AC21852" s="136"/>
    </row>
    <row r="21853" spans="2:29">
      <c r="B21853" s="136"/>
      <c r="E21853" s="136"/>
      <c r="H21853" s="136"/>
      <c r="K21853" s="136"/>
      <c r="O21853" s="136"/>
      <c r="T21853" s="136"/>
      <c r="W21853" s="136"/>
      <c r="Z21853" s="136"/>
      <c r="AC21853" s="136"/>
    </row>
    <row r="21854" spans="2:29">
      <c r="B21854" s="136"/>
      <c r="E21854" s="136"/>
      <c r="H21854" s="136"/>
      <c r="K21854" s="136"/>
      <c r="O21854" s="136"/>
      <c r="T21854" s="136"/>
      <c r="W21854" s="136"/>
      <c r="Z21854" s="136"/>
      <c r="AC21854" s="136"/>
    </row>
    <row r="21855" spans="2:29">
      <c r="B21855" s="136"/>
      <c r="E21855" s="136"/>
      <c r="H21855" s="136"/>
      <c r="K21855" s="136"/>
      <c r="O21855" s="136"/>
      <c r="T21855" s="136"/>
      <c r="W21855" s="136"/>
      <c r="Z21855" s="136"/>
      <c r="AC21855" s="136"/>
    </row>
    <row r="21856" spans="2:29">
      <c r="B21856" s="136"/>
      <c r="E21856" s="136"/>
      <c r="H21856" s="136"/>
      <c r="K21856" s="136"/>
      <c r="O21856" s="136"/>
      <c r="T21856" s="136"/>
      <c r="W21856" s="136"/>
      <c r="Z21856" s="136"/>
      <c r="AC21856" s="136"/>
    </row>
    <row r="21857" spans="2:29">
      <c r="B21857" s="136"/>
      <c r="E21857" s="136"/>
      <c r="H21857" s="136"/>
      <c r="K21857" s="136"/>
      <c r="O21857" s="136"/>
      <c r="T21857" s="136"/>
      <c r="W21857" s="136"/>
      <c r="Z21857" s="136"/>
      <c r="AC21857" s="136"/>
    </row>
    <row r="21858" spans="2:29">
      <c r="B21858" s="136"/>
      <c r="E21858" s="136"/>
      <c r="H21858" s="136"/>
      <c r="K21858" s="136"/>
      <c r="O21858" s="136"/>
      <c r="T21858" s="136"/>
      <c r="W21858" s="136"/>
      <c r="Z21858" s="136"/>
      <c r="AC21858" s="136"/>
    </row>
    <row r="21859" spans="2:29">
      <c r="B21859" s="136"/>
      <c r="E21859" s="136"/>
      <c r="H21859" s="136"/>
      <c r="K21859" s="136"/>
      <c r="O21859" s="136"/>
      <c r="T21859" s="136"/>
      <c r="W21859" s="136"/>
      <c r="Z21859" s="136"/>
      <c r="AC21859" s="136"/>
    </row>
    <row r="21860" spans="2:29">
      <c r="B21860" s="136"/>
      <c r="E21860" s="136"/>
      <c r="H21860" s="136"/>
      <c r="K21860" s="136"/>
      <c r="O21860" s="136"/>
      <c r="T21860" s="136"/>
      <c r="W21860" s="136"/>
      <c r="Z21860" s="136"/>
      <c r="AC21860" s="136"/>
    </row>
    <row r="21861" spans="2:29">
      <c r="B21861" s="136"/>
      <c r="E21861" s="136"/>
      <c r="H21861" s="136"/>
      <c r="K21861" s="136"/>
      <c r="O21861" s="136"/>
      <c r="T21861" s="136"/>
      <c r="W21861" s="136"/>
      <c r="Z21861" s="136"/>
      <c r="AC21861" s="136"/>
    </row>
    <row r="21862" spans="2:29">
      <c r="B21862" s="136"/>
      <c r="E21862" s="136"/>
      <c r="H21862" s="136"/>
      <c r="K21862" s="136"/>
      <c r="O21862" s="136"/>
      <c r="T21862" s="136"/>
      <c r="W21862" s="136"/>
      <c r="Z21862" s="136"/>
      <c r="AC21862" s="136"/>
    </row>
    <row r="21863" spans="2:29">
      <c r="B21863" s="136"/>
      <c r="E21863" s="136"/>
      <c r="H21863" s="136"/>
      <c r="K21863" s="136"/>
      <c r="O21863" s="136"/>
      <c r="T21863" s="136"/>
      <c r="W21863" s="136"/>
      <c r="Z21863" s="136"/>
      <c r="AC21863" s="136"/>
    </row>
    <row r="21864" spans="2:29">
      <c r="B21864" s="136"/>
      <c r="E21864" s="136"/>
      <c r="H21864" s="136"/>
      <c r="K21864" s="136"/>
      <c r="O21864" s="136"/>
      <c r="T21864" s="136"/>
      <c r="W21864" s="136"/>
      <c r="Z21864" s="136"/>
      <c r="AC21864" s="136"/>
    </row>
    <row r="21865" spans="2:29">
      <c r="B21865" s="136"/>
      <c r="E21865" s="136"/>
      <c r="H21865" s="136"/>
      <c r="K21865" s="136"/>
      <c r="O21865" s="136"/>
      <c r="T21865" s="136"/>
      <c r="W21865" s="136"/>
      <c r="Z21865" s="136"/>
      <c r="AC21865" s="136"/>
    </row>
    <row r="21866" spans="2:29">
      <c r="B21866" s="136"/>
      <c r="E21866" s="136"/>
      <c r="H21866" s="136"/>
      <c r="K21866" s="136"/>
      <c r="O21866" s="136"/>
      <c r="T21866" s="136"/>
      <c r="W21866" s="136"/>
      <c r="Z21866" s="136"/>
      <c r="AC21866" s="136"/>
    </row>
    <row r="21867" spans="2:29">
      <c r="B21867" s="136"/>
      <c r="E21867" s="136"/>
      <c r="H21867" s="136"/>
      <c r="K21867" s="136"/>
      <c r="O21867" s="136"/>
      <c r="T21867" s="136"/>
      <c r="W21867" s="136"/>
      <c r="Z21867" s="136"/>
      <c r="AC21867" s="136"/>
    </row>
    <row r="21868" spans="2:29">
      <c r="B21868" s="136"/>
      <c r="E21868" s="136"/>
      <c r="H21868" s="136"/>
      <c r="K21868" s="136"/>
      <c r="O21868" s="136"/>
      <c r="T21868" s="136"/>
      <c r="W21868" s="136"/>
      <c r="Z21868" s="136"/>
      <c r="AC21868" s="136"/>
    </row>
    <row r="21869" spans="2:29">
      <c r="B21869" s="136"/>
      <c r="E21869" s="136"/>
      <c r="H21869" s="136"/>
      <c r="K21869" s="136"/>
      <c r="O21869" s="136"/>
      <c r="T21869" s="136"/>
      <c r="W21869" s="136"/>
      <c r="Z21869" s="136"/>
      <c r="AC21869" s="136"/>
    </row>
    <row r="21870" spans="2:29">
      <c r="B21870" s="136"/>
      <c r="E21870" s="136"/>
      <c r="H21870" s="136"/>
      <c r="K21870" s="136"/>
      <c r="O21870" s="136"/>
      <c r="T21870" s="136"/>
      <c r="W21870" s="136"/>
      <c r="Z21870" s="136"/>
      <c r="AC21870" s="136"/>
    </row>
    <row r="21871" spans="2:29">
      <c r="B21871" s="136"/>
      <c r="E21871" s="136"/>
      <c r="H21871" s="136"/>
      <c r="K21871" s="136"/>
      <c r="O21871" s="136"/>
      <c r="T21871" s="136"/>
      <c r="W21871" s="136"/>
      <c r="Z21871" s="136"/>
      <c r="AC21871" s="136"/>
    </row>
    <row r="21872" spans="2:29">
      <c r="B21872" s="136"/>
      <c r="E21872" s="136"/>
      <c r="H21872" s="136"/>
      <c r="K21872" s="136"/>
      <c r="O21872" s="136"/>
      <c r="T21872" s="136"/>
      <c r="W21872" s="136"/>
      <c r="Z21872" s="136"/>
      <c r="AC21872" s="136"/>
    </row>
    <row r="21873" spans="2:29">
      <c r="B21873" s="136"/>
      <c r="E21873" s="136"/>
      <c r="H21873" s="136"/>
      <c r="K21873" s="136"/>
      <c r="O21873" s="136"/>
      <c r="T21873" s="136"/>
      <c r="W21873" s="136"/>
      <c r="Z21873" s="136"/>
      <c r="AC21873" s="136"/>
    </row>
    <row r="21874" spans="2:29">
      <c r="B21874" s="136"/>
      <c r="E21874" s="136"/>
      <c r="H21874" s="136"/>
      <c r="K21874" s="136"/>
      <c r="O21874" s="136"/>
      <c r="T21874" s="136"/>
      <c r="W21874" s="136"/>
      <c r="Z21874" s="136"/>
      <c r="AC21874" s="136"/>
    </row>
    <row r="21875" spans="2:29">
      <c r="B21875" s="136"/>
      <c r="E21875" s="136"/>
      <c r="H21875" s="136"/>
      <c r="K21875" s="136"/>
      <c r="O21875" s="136"/>
      <c r="T21875" s="136"/>
      <c r="W21875" s="136"/>
      <c r="Z21875" s="136"/>
      <c r="AC21875" s="136"/>
    </row>
    <row r="21876" spans="2:29">
      <c r="B21876" s="136"/>
      <c r="E21876" s="136"/>
      <c r="H21876" s="136"/>
      <c r="K21876" s="136"/>
      <c r="O21876" s="136"/>
      <c r="T21876" s="136"/>
      <c r="W21876" s="136"/>
      <c r="Z21876" s="136"/>
      <c r="AC21876" s="136"/>
    </row>
    <row r="21877" spans="2:29">
      <c r="B21877" s="136"/>
      <c r="E21877" s="136"/>
      <c r="H21877" s="136"/>
      <c r="K21877" s="136"/>
      <c r="O21877" s="136"/>
      <c r="T21877" s="136"/>
      <c r="W21877" s="136"/>
      <c r="Z21877" s="136"/>
      <c r="AC21877" s="136"/>
    </row>
    <row r="21878" spans="2:29">
      <c r="B21878" s="136"/>
      <c r="E21878" s="136"/>
      <c r="H21878" s="136"/>
      <c r="K21878" s="136"/>
      <c r="O21878" s="136"/>
      <c r="T21878" s="136"/>
      <c r="W21878" s="136"/>
      <c r="Z21878" s="136"/>
      <c r="AC21878" s="136"/>
    </row>
    <row r="21879" spans="2:29">
      <c r="B21879" s="136"/>
      <c r="E21879" s="136"/>
      <c r="H21879" s="136"/>
      <c r="K21879" s="136"/>
      <c r="O21879" s="136"/>
      <c r="T21879" s="136"/>
      <c r="W21879" s="136"/>
      <c r="Z21879" s="136"/>
      <c r="AC21879" s="136"/>
    </row>
    <row r="21880" spans="2:29">
      <c r="B21880" s="136"/>
      <c r="E21880" s="136"/>
      <c r="H21880" s="136"/>
      <c r="K21880" s="136"/>
      <c r="O21880" s="136"/>
      <c r="T21880" s="136"/>
      <c r="W21880" s="136"/>
      <c r="Z21880" s="136"/>
      <c r="AC21880" s="136"/>
    </row>
    <row r="21881" spans="2:29">
      <c r="B21881" s="136"/>
      <c r="E21881" s="136"/>
      <c r="H21881" s="136"/>
      <c r="K21881" s="136"/>
      <c r="O21881" s="136"/>
      <c r="T21881" s="136"/>
      <c r="W21881" s="136"/>
      <c r="Z21881" s="136"/>
      <c r="AC21881" s="136"/>
    </row>
    <row r="21882" spans="2:29">
      <c r="B21882" s="136"/>
      <c r="E21882" s="136"/>
      <c r="H21882" s="136"/>
      <c r="K21882" s="136"/>
      <c r="O21882" s="136"/>
      <c r="T21882" s="136"/>
      <c r="W21882" s="136"/>
      <c r="Z21882" s="136"/>
      <c r="AC21882" s="136"/>
    </row>
    <row r="21883" spans="2:29">
      <c r="B21883" s="136"/>
      <c r="E21883" s="136"/>
      <c r="H21883" s="136"/>
      <c r="K21883" s="136"/>
      <c r="O21883" s="136"/>
      <c r="T21883" s="136"/>
      <c r="W21883" s="136"/>
      <c r="Z21883" s="136"/>
      <c r="AC21883" s="136"/>
    </row>
    <row r="21884" spans="2:29">
      <c r="B21884" s="136"/>
      <c r="E21884" s="136"/>
      <c r="H21884" s="136"/>
      <c r="K21884" s="136"/>
      <c r="O21884" s="136"/>
      <c r="T21884" s="136"/>
      <c r="W21884" s="136"/>
      <c r="Z21884" s="136"/>
      <c r="AC21884" s="136"/>
    </row>
    <row r="21885" spans="2:29">
      <c r="B21885" s="136"/>
      <c r="E21885" s="136"/>
      <c r="H21885" s="136"/>
      <c r="K21885" s="136"/>
      <c r="O21885" s="136"/>
      <c r="T21885" s="136"/>
      <c r="W21885" s="136"/>
      <c r="Z21885" s="136"/>
      <c r="AC21885" s="136"/>
    </row>
    <row r="21886" spans="2:29">
      <c r="B21886" s="136"/>
      <c r="E21886" s="136"/>
      <c r="H21886" s="136"/>
      <c r="K21886" s="136"/>
      <c r="O21886" s="136"/>
      <c r="T21886" s="136"/>
      <c r="W21886" s="136"/>
      <c r="Z21886" s="136"/>
      <c r="AC21886" s="136"/>
    </row>
    <row r="21887" spans="2:29">
      <c r="B21887" s="136"/>
      <c r="E21887" s="136"/>
      <c r="H21887" s="136"/>
      <c r="K21887" s="136"/>
      <c r="O21887" s="136"/>
      <c r="T21887" s="136"/>
      <c r="W21887" s="136"/>
      <c r="Z21887" s="136"/>
      <c r="AC21887" s="136"/>
    </row>
    <row r="21888" spans="2:29">
      <c r="B21888" s="136"/>
      <c r="E21888" s="136"/>
      <c r="H21888" s="136"/>
      <c r="K21888" s="136"/>
      <c r="O21888" s="136"/>
      <c r="T21888" s="136"/>
      <c r="W21888" s="136"/>
      <c r="Z21888" s="136"/>
      <c r="AC21888" s="136"/>
    </row>
    <row r="21889" spans="2:29">
      <c r="B21889" s="136"/>
      <c r="E21889" s="136"/>
      <c r="H21889" s="136"/>
      <c r="K21889" s="136"/>
      <c r="O21889" s="136"/>
      <c r="T21889" s="136"/>
      <c r="W21889" s="136"/>
      <c r="Z21889" s="136"/>
      <c r="AC21889" s="136"/>
    </row>
    <row r="21890" spans="2:29">
      <c r="B21890" s="136"/>
      <c r="E21890" s="136"/>
      <c r="H21890" s="136"/>
      <c r="K21890" s="136"/>
      <c r="O21890" s="136"/>
      <c r="T21890" s="136"/>
      <c r="W21890" s="136"/>
      <c r="Z21890" s="136"/>
      <c r="AC21890" s="136"/>
    </row>
    <row r="21891" spans="2:29">
      <c r="B21891" s="136"/>
      <c r="E21891" s="136"/>
      <c r="H21891" s="136"/>
      <c r="K21891" s="136"/>
      <c r="O21891" s="136"/>
      <c r="T21891" s="136"/>
      <c r="W21891" s="136"/>
      <c r="Z21891" s="136"/>
      <c r="AC21891" s="136"/>
    </row>
    <row r="21892" spans="2:29">
      <c r="B21892" s="136"/>
      <c r="E21892" s="136"/>
      <c r="H21892" s="136"/>
      <c r="K21892" s="136"/>
      <c r="O21892" s="136"/>
      <c r="T21892" s="136"/>
      <c r="W21892" s="136"/>
      <c r="Z21892" s="136"/>
      <c r="AC21892" s="136"/>
    </row>
    <row r="21893" spans="2:29">
      <c r="B21893" s="136"/>
      <c r="E21893" s="136"/>
      <c r="H21893" s="136"/>
      <c r="K21893" s="136"/>
      <c r="O21893" s="136"/>
      <c r="T21893" s="136"/>
      <c r="W21893" s="136"/>
      <c r="Z21893" s="136"/>
      <c r="AC21893" s="136"/>
    </row>
    <row r="21894" spans="2:29">
      <c r="B21894" s="136"/>
      <c r="E21894" s="136"/>
      <c r="H21894" s="136"/>
      <c r="K21894" s="136"/>
      <c r="O21894" s="136"/>
      <c r="T21894" s="136"/>
      <c r="W21894" s="136"/>
      <c r="Z21894" s="136"/>
      <c r="AC21894" s="136"/>
    </row>
    <row r="21895" spans="2:29">
      <c r="B21895" s="136"/>
      <c r="E21895" s="136"/>
      <c r="H21895" s="136"/>
      <c r="K21895" s="136"/>
      <c r="O21895" s="136"/>
      <c r="T21895" s="136"/>
      <c r="W21895" s="136"/>
      <c r="Z21895" s="136"/>
      <c r="AC21895" s="136"/>
    </row>
    <row r="21896" spans="2:29">
      <c r="B21896" s="136"/>
      <c r="E21896" s="136"/>
      <c r="H21896" s="136"/>
      <c r="K21896" s="136"/>
      <c r="O21896" s="136"/>
      <c r="T21896" s="136"/>
      <c r="W21896" s="136"/>
      <c r="Z21896" s="136"/>
      <c r="AC21896" s="136"/>
    </row>
    <row r="21897" spans="2:29">
      <c r="B21897" s="136"/>
      <c r="E21897" s="136"/>
      <c r="H21897" s="136"/>
      <c r="K21897" s="136"/>
      <c r="O21897" s="136"/>
      <c r="T21897" s="136"/>
      <c r="W21897" s="136"/>
      <c r="Z21897" s="136"/>
      <c r="AC21897" s="136"/>
    </row>
    <row r="21898" spans="2:29">
      <c r="B21898" s="136"/>
      <c r="E21898" s="136"/>
      <c r="H21898" s="136"/>
      <c r="K21898" s="136"/>
      <c r="O21898" s="136"/>
      <c r="T21898" s="136"/>
      <c r="W21898" s="136"/>
      <c r="Z21898" s="136"/>
      <c r="AC21898" s="136"/>
    </row>
    <row r="21899" spans="2:29">
      <c r="B21899" s="136"/>
      <c r="E21899" s="136"/>
      <c r="H21899" s="136"/>
      <c r="K21899" s="136"/>
      <c r="O21899" s="136"/>
      <c r="T21899" s="136"/>
      <c r="W21899" s="136"/>
      <c r="Z21899" s="136"/>
      <c r="AC21899" s="136"/>
    </row>
    <row r="21900" spans="2:29">
      <c r="B21900" s="136"/>
      <c r="E21900" s="136"/>
      <c r="H21900" s="136"/>
      <c r="K21900" s="136"/>
      <c r="O21900" s="136"/>
      <c r="T21900" s="136"/>
      <c r="W21900" s="136"/>
      <c r="Z21900" s="136"/>
      <c r="AC21900" s="136"/>
    </row>
    <row r="21901" spans="2:29">
      <c r="B21901" s="136"/>
      <c r="E21901" s="136"/>
      <c r="H21901" s="136"/>
      <c r="K21901" s="136"/>
      <c r="O21901" s="136"/>
      <c r="T21901" s="136"/>
      <c r="W21901" s="136"/>
      <c r="Z21901" s="136"/>
      <c r="AC21901" s="136"/>
    </row>
    <row r="21902" spans="2:29">
      <c r="B21902" s="136"/>
      <c r="E21902" s="136"/>
      <c r="H21902" s="136"/>
      <c r="K21902" s="136"/>
      <c r="O21902" s="136"/>
      <c r="T21902" s="136"/>
      <c r="W21902" s="136"/>
      <c r="Z21902" s="136"/>
      <c r="AC21902" s="136"/>
    </row>
    <row r="21903" spans="2:29">
      <c r="B21903" s="136"/>
      <c r="E21903" s="136"/>
      <c r="H21903" s="136"/>
      <c r="K21903" s="136"/>
      <c r="O21903" s="136"/>
      <c r="T21903" s="136"/>
      <c r="W21903" s="136"/>
      <c r="Z21903" s="136"/>
      <c r="AC21903" s="136"/>
    </row>
    <row r="21904" spans="2:29">
      <c r="B21904" s="136"/>
      <c r="E21904" s="136"/>
      <c r="H21904" s="136"/>
      <c r="K21904" s="136"/>
      <c r="O21904" s="136"/>
      <c r="T21904" s="136"/>
      <c r="W21904" s="136"/>
      <c r="Z21904" s="136"/>
      <c r="AC21904" s="136"/>
    </row>
    <row r="21905" spans="2:29">
      <c r="B21905" s="136"/>
      <c r="E21905" s="136"/>
      <c r="H21905" s="136"/>
      <c r="K21905" s="136"/>
      <c r="O21905" s="136"/>
      <c r="T21905" s="136"/>
      <c r="W21905" s="136"/>
      <c r="Z21905" s="136"/>
      <c r="AC21905" s="136"/>
    </row>
    <row r="21906" spans="2:29">
      <c r="B21906" s="136"/>
      <c r="E21906" s="136"/>
      <c r="H21906" s="136"/>
      <c r="K21906" s="136"/>
      <c r="O21906" s="136"/>
      <c r="T21906" s="136"/>
      <c r="W21906" s="136"/>
      <c r="Z21906" s="136"/>
      <c r="AC21906" s="136"/>
    </row>
    <row r="21907" spans="2:29">
      <c r="B21907" s="136"/>
      <c r="E21907" s="136"/>
      <c r="H21907" s="136"/>
      <c r="K21907" s="136"/>
      <c r="O21907" s="136"/>
      <c r="T21907" s="136"/>
      <c r="W21907" s="136"/>
      <c r="Z21907" s="136"/>
      <c r="AC21907" s="136"/>
    </row>
    <row r="21908" spans="2:29">
      <c r="B21908" s="136"/>
      <c r="E21908" s="136"/>
      <c r="H21908" s="136"/>
      <c r="K21908" s="136"/>
      <c r="O21908" s="136"/>
      <c r="T21908" s="136"/>
      <c r="W21908" s="136"/>
      <c r="Z21908" s="136"/>
      <c r="AC21908" s="136"/>
    </row>
    <row r="21909" spans="2:29">
      <c r="B21909" s="136"/>
      <c r="E21909" s="136"/>
      <c r="H21909" s="136"/>
      <c r="K21909" s="136"/>
      <c r="O21909" s="136"/>
      <c r="T21909" s="136"/>
      <c r="W21909" s="136"/>
      <c r="Z21909" s="136"/>
      <c r="AC21909" s="136"/>
    </row>
    <row r="21910" spans="2:29">
      <c r="B21910" s="136"/>
      <c r="E21910" s="136"/>
      <c r="H21910" s="136"/>
      <c r="K21910" s="136"/>
      <c r="O21910" s="136"/>
      <c r="T21910" s="136"/>
      <c r="W21910" s="136"/>
      <c r="Z21910" s="136"/>
      <c r="AC21910" s="136"/>
    </row>
    <row r="21911" spans="2:29">
      <c r="B21911" s="136"/>
      <c r="E21911" s="136"/>
      <c r="H21911" s="136"/>
      <c r="K21911" s="136"/>
      <c r="O21911" s="136"/>
      <c r="T21911" s="136"/>
      <c r="W21911" s="136"/>
      <c r="Z21911" s="136"/>
      <c r="AC21911" s="136"/>
    </row>
    <row r="21912" spans="2:29">
      <c r="B21912" s="136"/>
      <c r="E21912" s="136"/>
      <c r="H21912" s="136"/>
      <c r="K21912" s="136"/>
      <c r="O21912" s="136"/>
      <c r="T21912" s="136"/>
      <c r="W21912" s="136"/>
      <c r="Z21912" s="136"/>
      <c r="AC21912" s="136"/>
    </row>
    <row r="21913" spans="2:29">
      <c r="B21913" s="136"/>
      <c r="E21913" s="136"/>
      <c r="H21913" s="136"/>
      <c r="K21913" s="136"/>
      <c r="O21913" s="136"/>
      <c r="T21913" s="136"/>
      <c r="W21913" s="136"/>
      <c r="Z21913" s="136"/>
      <c r="AC21913" s="136"/>
    </row>
    <row r="21914" spans="2:29">
      <c r="B21914" s="136"/>
      <c r="E21914" s="136"/>
      <c r="H21914" s="136"/>
      <c r="K21914" s="136"/>
      <c r="O21914" s="136"/>
      <c r="T21914" s="136"/>
      <c r="W21914" s="136"/>
      <c r="Z21914" s="136"/>
      <c r="AC21914" s="136"/>
    </row>
    <row r="21915" spans="2:29">
      <c r="B21915" s="136"/>
      <c r="E21915" s="136"/>
      <c r="H21915" s="136"/>
      <c r="K21915" s="136"/>
      <c r="O21915" s="136"/>
      <c r="T21915" s="136"/>
      <c r="W21915" s="136"/>
      <c r="Z21915" s="136"/>
      <c r="AC21915" s="136"/>
    </row>
    <row r="21916" spans="2:29">
      <c r="B21916" s="136"/>
      <c r="E21916" s="136"/>
      <c r="H21916" s="136"/>
      <c r="K21916" s="136"/>
      <c r="O21916" s="136"/>
      <c r="T21916" s="136"/>
      <c r="W21916" s="136"/>
      <c r="Z21916" s="136"/>
      <c r="AC21916" s="136"/>
    </row>
    <row r="21917" spans="2:29">
      <c r="B21917" s="136"/>
      <c r="E21917" s="136"/>
      <c r="H21917" s="136"/>
      <c r="K21917" s="136"/>
      <c r="O21917" s="136"/>
      <c r="T21917" s="136"/>
      <c r="W21917" s="136"/>
      <c r="Z21917" s="136"/>
      <c r="AC21917" s="136"/>
    </row>
    <row r="21918" spans="2:29">
      <c r="B21918" s="136"/>
      <c r="E21918" s="136"/>
      <c r="H21918" s="136"/>
      <c r="K21918" s="136"/>
      <c r="O21918" s="136"/>
      <c r="T21918" s="136"/>
      <c r="W21918" s="136"/>
      <c r="Z21918" s="136"/>
      <c r="AC21918" s="136"/>
    </row>
    <row r="21919" spans="2:29">
      <c r="B21919" s="136"/>
      <c r="E21919" s="136"/>
      <c r="H21919" s="136"/>
      <c r="K21919" s="136"/>
      <c r="O21919" s="136"/>
      <c r="T21919" s="136"/>
      <c r="W21919" s="136"/>
      <c r="Z21919" s="136"/>
      <c r="AC21919" s="136"/>
    </row>
    <row r="21920" spans="2:29">
      <c r="B21920" s="136"/>
      <c r="E21920" s="136"/>
      <c r="H21920" s="136"/>
      <c r="K21920" s="136"/>
      <c r="O21920" s="136"/>
      <c r="T21920" s="136"/>
      <c r="W21920" s="136"/>
      <c r="Z21920" s="136"/>
      <c r="AC21920" s="136"/>
    </row>
    <row r="21921" spans="2:29">
      <c r="B21921" s="136"/>
      <c r="E21921" s="136"/>
      <c r="H21921" s="136"/>
      <c r="K21921" s="136"/>
      <c r="O21921" s="136"/>
      <c r="T21921" s="136"/>
      <c r="W21921" s="136"/>
      <c r="Z21921" s="136"/>
      <c r="AC21921" s="136"/>
    </row>
    <row r="21922" spans="2:29">
      <c r="B21922" s="136"/>
      <c r="E21922" s="136"/>
      <c r="H21922" s="136"/>
      <c r="K21922" s="136"/>
      <c r="O21922" s="136"/>
      <c r="T21922" s="136"/>
      <c r="W21922" s="136"/>
      <c r="Z21922" s="136"/>
      <c r="AC21922" s="136"/>
    </row>
    <row r="21923" spans="2:29">
      <c r="B21923" s="136"/>
      <c r="E21923" s="136"/>
      <c r="H21923" s="136"/>
      <c r="K21923" s="136"/>
      <c r="O21923" s="136"/>
      <c r="T21923" s="136"/>
      <c r="W21923" s="136"/>
      <c r="Z21923" s="136"/>
      <c r="AC21923" s="136"/>
    </row>
    <row r="21924" spans="2:29">
      <c r="B21924" s="136"/>
      <c r="E21924" s="136"/>
      <c r="H21924" s="136"/>
      <c r="K21924" s="136"/>
      <c r="O21924" s="136"/>
      <c r="T21924" s="136"/>
      <c r="W21924" s="136"/>
      <c r="Z21924" s="136"/>
      <c r="AC21924" s="136"/>
    </row>
    <row r="21925" spans="2:29">
      <c r="B21925" s="136"/>
      <c r="E21925" s="136"/>
      <c r="H21925" s="136"/>
      <c r="K21925" s="136"/>
      <c r="O21925" s="136"/>
      <c r="T21925" s="136"/>
      <c r="W21925" s="136"/>
      <c r="Z21925" s="136"/>
      <c r="AC21925" s="136"/>
    </row>
    <row r="21926" spans="2:29">
      <c r="B21926" s="136"/>
      <c r="E21926" s="136"/>
      <c r="H21926" s="136"/>
      <c r="K21926" s="136"/>
      <c r="O21926" s="136"/>
      <c r="T21926" s="136"/>
      <c r="W21926" s="136"/>
      <c r="Z21926" s="136"/>
      <c r="AC21926" s="136"/>
    </row>
    <row r="21927" spans="2:29">
      <c r="B21927" s="136"/>
      <c r="E21927" s="136"/>
      <c r="H21927" s="136"/>
      <c r="K21927" s="136"/>
      <c r="O21927" s="136"/>
      <c r="T21927" s="136"/>
      <c r="W21927" s="136"/>
      <c r="Z21927" s="136"/>
      <c r="AC21927" s="136"/>
    </row>
    <row r="21928" spans="2:29">
      <c r="B21928" s="136"/>
      <c r="E21928" s="136"/>
      <c r="H21928" s="136"/>
      <c r="K21928" s="136"/>
      <c r="O21928" s="136"/>
      <c r="T21928" s="136"/>
      <c r="W21928" s="136"/>
      <c r="Z21928" s="136"/>
      <c r="AC21928" s="136"/>
    </row>
    <row r="21929" spans="2:29">
      <c r="B21929" s="136"/>
      <c r="E21929" s="136"/>
      <c r="H21929" s="136"/>
      <c r="K21929" s="136"/>
      <c r="O21929" s="136"/>
      <c r="T21929" s="136"/>
      <c r="W21929" s="136"/>
      <c r="Z21929" s="136"/>
      <c r="AC21929" s="136"/>
    </row>
    <row r="21930" spans="2:29">
      <c r="B21930" s="136"/>
      <c r="E21930" s="136"/>
      <c r="H21930" s="136"/>
      <c r="K21930" s="136"/>
      <c r="O21930" s="136"/>
      <c r="T21930" s="136"/>
      <c r="W21930" s="136"/>
      <c r="Z21930" s="136"/>
      <c r="AC21930" s="136"/>
    </row>
    <row r="21931" spans="2:29">
      <c r="B21931" s="136"/>
      <c r="E21931" s="136"/>
      <c r="H21931" s="136"/>
      <c r="K21931" s="136"/>
      <c r="O21931" s="136"/>
      <c r="T21931" s="136"/>
      <c r="W21931" s="136"/>
      <c r="Z21931" s="136"/>
      <c r="AC21931" s="136"/>
    </row>
    <row r="21932" spans="2:29">
      <c r="B21932" s="136"/>
      <c r="E21932" s="136"/>
      <c r="H21932" s="136"/>
      <c r="K21932" s="136"/>
      <c r="O21932" s="136"/>
      <c r="T21932" s="136"/>
      <c r="W21932" s="136"/>
      <c r="Z21932" s="136"/>
      <c r="AC21932" s="136"/>
    </row>
    <row r="21933" spans="2:29">
      <c r="B21933" s="136"/>
      <c r="E21933" s="136"/>
      <c r="H21933" s="136"/>
      <c r="K21933" s="136"/>
      <c r="O21933" s="136"/>
      <c r="T21933" s="136"/>
      <c r="W21933" s="136"/>
      <c r="Z21933" s="136"/>
      <c r="AC21933" s="136"/>
    </row>
    <row r="21934" spans="2:29">
      <c r="B21934" s="136"/>
      <c r="E21934" s="136"/>
      <c r="H21934" s="136"/>
      <c r="K21934" s="136"/>
      <c r="O21934" s="136"/>
      <c r="T21934" s="136"/>
      <c r="W21934" s="136"/>
      <c r="Z21934" s="136"/>
      <c r="AC21934" s="136"/>
    </row>
    <row r="21935" spans="2:29">
      <c r="B21935" s="136"/>
      <c r="E21935" s="136"/>
      <c r="H21935" s="136"/>
      <c r="K21935" s="136"/>
      <c r="O21935" s="136"/>
      <c r="T21935" s="136"/>
      <c r="W21935" s="136"/>
      <c r="Z21935" s="136"/>
      <c r="AC21935" s="136"/>
    </row>
    <row r="21936" spans="2:29">
      <c r="B21936" s="136"/>
      <c r="E21936" s="136"/>
      <c r="H21936" s="136"/>
      <c r="K21936" s="136"/>
      <c r="O21936" s="136"/>
      <c r="T21936" s="136"/>
      <c r="W21936" s="136"/>
      <c r="Z21936" s="136"/>
      <c r="AC21936" s="136"/>
    </row>
    <row r="21937" spans="2:29">
      <c r="B21937" s="136"/>
      <c r="E21937" s="136"/>
      <c r="H21937" s="136"/>
      <c r="K21937" s="136"/>
      <c r="O21937" s="136"/>
      <c r="T21937" s="136"/>
      <c r="W21937" s="136"/>
      <c r="Z21937" s="136"/>
      <c r="AC21937" s="136"/>
    </row>
    <row r="21938" spans="2:29">
      <c r="B21938" s="136"/>
      <c r="E21938" s="136"/>
      <c r="H21938" s="136"/>
      <c r="K21938" s="136"/>
      <c r="O21938" s="136"/>
      <c r="T21938" s="136"/>
      <c r="W21938" s="136"/>
      <c r="Z21938" s="136"/>
      <c r="AC21938" s="136"/>
    </row>
    <row r="21939" spans="2:29">
      <c r="B21939" s="136"/>
      <c r="E21939" s="136"/>
      <c r="H21939" s="136"/>
      <c r="K21939" s="136"/>
      <c r="O21939" s="136"/>
      <c r="T21939" s="136"/>
      <c r="W21939" s="136"/>
      <c r="Z21939" s="136"/>
      <c r="AC21939" s="136"/>
    </row>
    <row r="21940" spans="2:29">
      <c r="B21940" s="136"/>
      <c r="E21940" s="136"/>
      <c r="H21940" s="136"/>
      <c r="K21940" s="136"/>
      <c r="O21940" s="136"/>
      <c r="T21940" s="136"/>
      <c r="W21940" s="136"/>
      <c r="Z21940" s="136"/>
      <c r="AC21940" s="136"/>
    </row>
    <row r="21941" spans="2:29">
      <c r="B21941" s="136"/>
      <c r="E21941" s="136"/>
      <c r="H21941" s="136"/>
      <c r="K21941" s="136"/>
      <c r="O21941" s="136"/>
      <c r="T21941" s="136"/>
      <c r="W21941" s="136"/>
      <c r="Z21941" s="136"/>
      <c r="AC21941" s="136"/>
    </row>
    <row r="21942" spans="2:29">
      <c r="B21942" s="136"/>
      <c r="E21942" s="136"/>
      <c r="H21942" s="136"/>
      <c r="K21942" s="136"/>
      <c r="O21942" s="136"/>
      <c r="T21942" s="136"/>
      <c r="W21942" s="136"/>
      <c r="Z21942" s="136"/>
      <c r="AC21942" s="136"/>
    </row>
    <row r="21943" spans="2:29">
      <c r="B21943" s="136"/>
      <c r="E21943" s="136"/>
      <c r="H21943" s="136"/>
      <c r="K21943" s="136"/>
      <c r="O21943" s="136"/>
      <c r="T21943" s="136"/>
      <c r="W21943" s="136"/>
      <c r="Z21943" s="136"/>
      <c r="AC21943" s="136"/>
    </row>
    <row r="21944" spans="2:29">
      <c r="B21944" s="136"/>
      <c r="E21944" s="136"/>
      <c r="H21944" s="136"/>
      <c r="K21944" s="136"/>
      <c r="O21944" s="136"/>
      <c r="T21944" s="136"/>
      <c r="W21944" s="136"/>
      <c r="Z21944" s="136"/>
      <c r="AC21944" s="136"/>
    </row>
    <row r="21945" spans="2:29">
      <c r="B21945" s="136"/>
      <c r="E21945" s="136"/>
      <c r="H21945" s="136"/>
      <c r="K21945" s="136"/>
      <c r="O21945" s="136"/>
      <c r="T21945" s="136"/>
      <c r="W21945" s="136"/>
      <c r="Z21945" s="136"/>
      <c r="AC21945" s="136"/>
    </row>
    <row r="21946" spans="2:29">
      <c r="B21946" s="136"/>
      <c r="E21946" s="136"/>
      <c r="H21946" s="136"/>
      <c r="K21946" s="136"/>
      <c r="O21946" s="136"/>
      <c r="T21946" s="136"/>
      <c r="W21946" s="136"/>
      <c r="Z21946" s="136"/>
      <c r="AC21946" s="136"/>
    </row>
    <row r="21947" spans="2:29">
      <c r="B21947" s="136"/>
      <c r="E21947" s="136"/>
      <c r="H21947" s="136"/>
      <c r="K21947" s="136"/>
      <c r="O21947" s="136"/>
      <c r="T21947" s="136"/>
      <c r="W21947" s="136"/>
      <c r="Z21947" s="136"/>
      <c r="AC21947" s="136"/>
    </row>
    <row r="21948" spans="2:29">
      <c r="B21948" s="136"/>
      <c r="E21948" s="136"/>
      <c r="H21948" s="136"/>
      <c r="K21948" s="136"/>
      <c r="O21948" s="136"/>
      <c r="T21948" s="136"/>
      <c r="W21948" s="136"/>
      <c r="Z21948" s="136"/>
      <c r="AC21948" s="136"/>
    </row>
    <row r="21949" spans="2:29">
      <c r="B21949" s="136"/>
      <c r="E21949" s="136"/>
      <c r="H21949" s="136"/>
      <c r="K21949" s="136"/>
      <c r="O21949" s="136"/>
      <c r="T21949" s="136"/>
      <c r="W21949" s="136"/>
      <c r="Z21949" s="136"/>
      <c r="AC21949" s="136"/>
    </row>
    <row r="21950" spans="2:29">
      <c r="B21950" s="136"/>
      <c r="E21950" s="136"/>
      <c r="H21950" s="136"/>
      <c r="K21950" s="136"/>
      <c r="O21950" s="136"/>
      <c r="T21950" s="136"/>
      <c r="W21950" s="136"/>
      <c r="Z21950" s="136"/>
      <c r="AC21950" s="136"/>
    </row>
    <row r="21951" spans="2:29">
      <c r="B21951" s="136"/>
      <c r="E21951" s="136"/>
      <c r="H21951" s="136"/>
      <c r="K21951" s="136"/>
      <c r="O21951" s="136"/>
      <c r="T21951" s="136"/>
      <c r="W21951" s="136"/>
      <c r="Z21951" s="136"/>
      <c r="AC21951" s="136"/>
    </row>
    <row r="21952" spans="2:29">
      <c r="B21952" s="136"/>
      <c r="E21952" s="136"/>
      <c r="H21952" s="136"/>
      <c r="K21952" s="136"/>
      <c r="O21952" s="136"/>
      <c r="T21952" s="136"/>
      <c r="W21952" s="136"/>
      <c r="Z21952" s="136"/>
      <c r="AC21952" s="136"/>
    </row>
    <row r="21953" spans="2:29">
      <c r="B21953" s="136"/>
      <c r="E21953" s="136"/>
      <c r="H21953" s="136"/>
      <c r="K21953" s="136"/>
      <c r="O21953" s="136"/>
      <c r="T21953" s="136"/>
      <c r="W21953" s="136"/>
      <c r="Z21953" s="136"/>
      <c r="AC21953" s="136"/>
    </row>
    <row r="21954" spans="2:29">
      <c r="B21954" s="136"/>
      <c r="E21954" s="136"/>
      <c r="H21954" s="136"/>
      <c r="K21954" s="136"/>
      <c r="O21954" s="136"/>
      <c r="T21954" s="136"/>
      <c r="W21954" s="136"/>
      <c r="Z21954" s="136"/>
      <c r="AC21954" s="136"/>
    </row>
    <row r="21955" spans="2:29">
      <c r="B21955" s="136"/>
      <c r="E21955" s="136"/>
      <c r="H21955" s="136"/>
      <c r="K21955" s="136"/>
      <c r="O21955" s="136"/>
      <c r="T21955" s="136"/>
      <c r="W21955" s="136"/>
      <c r="Z21955" s="136"/>
      <c r="AC21955" s="136"/>
    </row>
    <row r="21956" spans="2:29">
      <c r="B21956" s="136"/>
      <c r="E21956" s="136"/>
      <c r="H21956" s="136"/>
      <c r="K21956" s="136"/>
      <c r="O21956" s="136"/>
      <c r="T21956" s="136"/>
      <c r="W21956" s="136"/>
      <c r="Z21956" s="136"/>
      <c r="AC21956" s="136"/>
    </row>
    <row r="21957" spans="2:29">
      <c r="B21957" s="136"/>
      <c r="E21957" s="136"/>
      <c r="H21957" s="136"/>
      <c r="K21957" s="136"/>
      <c r="O21957" s="136"/>
      <c r="T21957" s="136"/>
      <c r="W21957" s="136"/>
      <c r="Z21957" s="136"/>
      <c r="AC21957" s="136"/>
    </row>
    <row r="21958" spans="2:29">
      <c r="B21958" s="136"/>
      <c r="E21958" s="136"/>
      <c r="H21958" s="136"/>
      <c r="K21958" s="136"/>
      <c r="O21958" s="136"/>
      <c r="T21958" s="136"/>
      <c r="W21958" s="136"/>
      <c r="Z21958" s="136"/>
      <c r="AC21958" s="136"/>
    </row>
    <row r="21959" spans="2:29">
      <c r="B21959" s="136"/>
      <c r="E21959" s="136"/>
      <c r="H21959" s="136"/>
      <c r="K21959" s="136"/>
      <c r="O21959" s="136"/>
      <c r="T21959" s="136"/>
      <c r="W21959" s="136"/>
      <c r="Z21959" s="136"/>
      <c r="AC21959" s="136"/>
    </row>
    <row r="21960" spans="2:29">
      <c r="B21960" s="136"/>
      <c r="E21960" s="136"/>
      <c r="H21960" s="136"/>
      <c r="K21960" s="136"/>
      <c r="O21960" s="136"/>
      <c r="T21960" s="136"/>
      <c r="W21960" s="136"/>
      <c r="Z21960" s="136"/>
      <c r="AC21960" s="136"/>
    </row>
    <row r="21961" spans="2:29">
      <c r="B21961" s="136"/>
      <c r="E21961" s="136"/>
      <c r="H21961" s="136"/>
      <c r="K21961" s="136"/>
      <c r="O21961" s="136"/>
      <c r="T21961" s="136"/>
      <c r="W21961" s="136"/>
      <c r="Z21961" s="136"/>
      <c r="AC21961" s="136"/>
    </row>
    <row r="21962" spans="2:29">
      <c r="B21962" s="136"/>
      <c r="E21962" s="136"/>
      <c r="H21962" s="136"/>
      <c r="K21962" s="136"/>
      <c r="O21962" s="136"/>
      <c r="T21962" s="136"/>
      <c r="W21962" s="136"/>
      <c r="Z21962" s="136"/>
      <c r="AC21962" s="136"/>
    </row>
    <row r="21963" spans="2:29">
      <c r="B21963" s="136"/>
      <c r="E21963" s="136"/>
      <c r="H21963" s="136"/>
      <c r="K21963" s="136"/>
      <c r="O21963" s="136"/>
      <c r="T21963" s="136"/>
      <c r="W21963" s="136"/>
      <c r="Z21963" s="136"/>
      <c r="AC21963" s="136"/>
    </row>
    <row r="21964" spans="2:29">
      <c r="B21964" s="136"/>
      <c r="E21964" s="136"/>
      <c r="H21964" s="136"/>
      <c r="K21964" s="136"/>
      <c r="O21964" s="136"/>
      <c r="T21964" s="136"/>
      <c r="W21964" s="136"/>
      <c r="Z21964" s="136"/>
      <c r="AC21964" s="136"/>
    </row>
    <row r="21965" spans="2:29">
      <c r="B21965" s="136"/>
      <c r="E21965" s="136"/>
      <c r="H21965" s="136"/>
      <c r="K21965" s="136"/>
      <c r="O21965" s="136"/>
      <c r="T21965" s="136"/>
      <c r="W21965" s="136"/>
      <c r="Z21965" s="136"/>
      <c r="AC21965" s="136"/>
    </row>
    <row r="21966" spans="2:29">
      <c r="B21966" s="136"/>
      <c r="E21966" s="136"/>
      <c r="H21966" s="136"/>
      <c r="K21966" s="136"/>
      <c r="O21966" s="136"/>
      <c r="T21966" s="136"/>
      <c r="W21966" s="136"/>
      <c r="Z21966" s="136"/>
      <c r="AC21966" s="136"/>
    </row>
    <row r="21967" spans="2:29">
      <c r="B21967" s="136"/>
      <c r="E21967" s="136"/>
      <c r="H21967" s="136"/>
      <c r="K21967" s="136"/>
      <c r="O21967" s="136"/>
      <c r="T21967" s="136"/>
      <c r="W21967" s="136"/>
      <c r="Z21967" s="136"/>
      <c r="AC21967" s="136"/>
    </row>
    <row r="21968" spans="2:29">
      <c r="B21968" s="136"/>
      <c r="E21968" s="136"/>
      <c r="H21968" s="136"/>
      <c r="K21968" s="136"/>
      <c r="O21968" s="136"/>
      <c r="T21968" s="136"/>
      <c r="W21968" s="136"/>
      <c r="Z21968" s="136"/>
      <c r="AC21968" s="136"/>
    </row>
    <row r="21969" spans="2:29">
      <c r="B21969" s="136"/>
      <c r="E21969" s="136"/>
      <c r="H21969" s="136"/>
      <c r="K21969" s="136"/>
      <c r="O21969" s="136"/>
      <c r="T21969" s="136"/>
      <c r="W21969" s="136"/>
      <c r="Z21969" s="136"/>
      <c r="AC21969" s="136"/>
    </row>
    <row r="21970" spans="2:29">
      <c r="B21970" s="136"/>
      <c r="E21970" s="136"/>
      <c r="H21970" s="136"/>
      <c r="K21970" s="136"/>
      <c r="O21970" s="136"/>
      <c r="T21970" s="136"/>
      <c r="W21970" s="136"/>
      <c r="Z21970" s="136"/>
      <c r="AC21970" s="136"/>
    </row>
    <row r="21971" spans="2:29">
      <c r="B21971" s="136"/>
      <c r="E21971" s="136"/>
      <c r="H21971" s="136"/>
      <c r="K21971" s="136"/>
      <c r="O21971" s="136"/>
      <c r="T21971" s="136"/>
      <c r="W21971" s="136"/>
      <c r="Z21971" s="136"/>
      <c r="AC21971" s="136"/>
    </row>
    <row r="21972" spans="2:29">
      <c r="B21972" s="136"/>
      <c r="E21972" s="136"/>
      <c r="H21972" s="136"/>
      <c r="K21972" s="136"/>
      <c r="O21972" s="136"/>
      <c r="T21972" s="136"/>
      <c r="W21972" s="136"/>
      <c r="Z21972" s="136"/>
      <c r="AC21972" s="136"/>
    </row>
    <row r="21973" spans="2:29">
      <c r="B21973" s="136"/>
      <c r="E21973" s="136"/>
      <c r="H21973" s="136"/>
      <c r="K21973" s="136"/>
      <c r="O21973" s="136"/>
      <c r="T21973" s="136"/>
      <c r="W21973" s="136"/>
      <c r="Z21973" s="136"/>
      <c r="AC21973" s="136"/>
    </row>
    <row r="21974" spans="2:29">
      <c r="B21974" s="136"/>
      <c r="E21974" s="136"/>
      <c r="H21974" s="136"/>
      <c r="K21974" s="136"/>
      <c r="O21974" s="136"/>
      <c r="T21974" s="136"/>
      <c r="W21974" s="136"/>
      <c r="Z21974" s="136"/>
      <c r="AC21974" s="136"/>
    </row>
    <row r="21975" spans="2:29">
      <c r="B21975" s="136"/>
      <c r="E21975" s="136"/>
      <c r="H21975" s="136"/>
      <c r="K21975" s="136"/>
      <c r="O21975" s="136"/>
      <c r="T21975" s="136"/>
      <c r="W21975" s="136"/>
      <c r="Z21975" s="136"/>
      <c r="AC21975" s="136"/>
    </row>
    <row r="21976" spans="2:29">
      <c r="B21976" s="136"/>
      <c r="E21976" s="136"/>
      <c r="H21976" s="136"/>
      <c r="K21976" s="136"/>
      <c r="O21976" s="136"/>
      <c r="T21976" s="136"/>
      <c r="W21976" s="136"/>
      <c r="Z21976" s="136"/>
      <c r="AC21976" s="136"/>
    </row>
    <row r="21977" spans="2:29">
      <c r="B21977" s="136"/>
      <c r="E21977" s="136"/>
      <c r="H21977" s="136"/>
      <c r="K21977" s="136"/>
      <c r="O21977" s="136"/>
      <c r="T21977" s="136"/>
      <c r="W21977" s="136"/>
      <c r="Z21977" s="136"/>
      <c r="AC21977" s="136"/>
    </row>
    <row r="21978" spans="2:29">
      <c r="B21978" s="136"/>
      <c r="E21978" s="136"/>
      <c r="H21978" s="136"/>
      <c r="K21978" s="136"/>
      <c r="O21978" s="136"/>
      <c r="T21978" s="136"/>
      <c r="W21978" s="136"/>
      <c r="Z21978" s="136"/>
      <c r="AC21978" s="136"/>
    </row>
    <row r="21979" spans="2:29">
      <c r="B21979" s="136"/>
      <c r="E21979" s="136"/>
      <c r="H21979" s="136"/>
      <c r="K21979" s="136"/>
      <c r="O21979" s="136"/>
      <c r="T21979" s="136"/>
      <c r="W21979" s="136"/>
      <c r="Z21979" s="136"/>
      <c r="AC21979" s="136"/>
    </row>
    <row r="21980" spans="2:29">
      <c r="B21980" s="136"/>
      <c r="E21980" s="136"/>
      <c r="H21980" s="136"/>
      <c r="K21980" s="136"/>
      <c r="O21980" s="136"/>
      <c r="T21980" s="136"/>
      <c r="W21980" s="136"/>
      <c r="Z21980" s="136"/>
      <c r="AC21980" s="136"/>
    </row>
    <row r="21981" spans="2:29">
      <c r="B21981" s="136"/>
      <c r="E21981" s="136"/>
      <c r="H21981" s="136"/>
      <c r="K21981" s="136"/>
      <c r="O21981" s="136"/>
      <c r="T21981" s="136"/>
      <c r="W21981" s="136"/>
      <c r="Z21981" s="136"/>
      <c r="AC21981" s="136"/>
    </row>
    <row r="21982" spans="2:29">
      <c r="B21982" s="136"/>
      <c r="E21982" s="136"/>
      <c r="H21982" s="136"/>
      <c r="K21982" s="136"/>
      <c r="O21982" s="136"/>
      <c r="T21982" s="136"/>
      <c r="W21982" s="136"/>
      <c r="Z21982" s="136"/>
      <c r="AC21982" s="136"/>
    </row>
    <row r="21983" spans="2:29">
      <c r="B21983" s="136"/>
      <c r="E21983" s="136"/>
      <c r="H21983" s="136"/>
      <c r="K21983" s="136"/>
      <c r="O21983" s="136"/>
      <c r="T21983" s="136"/>
      <c r="W21983" s="136"/>
      <c r="Z21983" s="136"/>
      <c r="AC21983" s="136"/>
    </row>
    <row r="21984" spans="2:29">
      <c r="B21984" s="136"/>
      <c r="E21984" s="136"/>
      <c r="H21984" s="136"/>
      <c r="K21984" s="136"/>
      <c r="O21984" s="136"/>
      <c r="T21984" s="136"/>
      <c r="W21984" s="136"/>
      <c r="Z21984" s="136"/>
      <c r="AC21984" s="136"/>
    </row>
    <row r="21985" spans="2:29">
      <c r="B21985" s="136"/>
      <c r="E21985" s="136"/>
      <c r="H21985" s="136"/>
      <c r="K21985" s="136"/>
      <c r="O21985" s="136"/>
      <c r="T21985" s="136"/>
      <c r="W21985" s="136"/>
      <c r="Z21985" s="136"/>
      <c r="AC21985" s="136"/>
    </row>
    <row r="21986" spans="2:29">
      <c r="B21986" s="136"/>
      <c r="E21986" s="136"/>
      <c r="H21986" s="136"/>
      <c r="K21986" s="136"/>
      <c r="O21986" s="136"/>
      <c r="T21986" s="136"/>
      <c r="W21986" s="136"/>
      <c r="Z21986" s="136"/>
      <c r="AC21986" s="136"/>
    </row>
    <row r="21987" spans="2:29">
      <c r="B21987" s="136"/>
      <c r="E21987" s="136"/>
      <c r="H21987" s="136"/>
      <c r="K21987" s="136"/>
      <c r="O21987" s="136"/>
      <c r="T21987" s="136"/>
      <c r="W21987" s="136"/>
      <c r="Z21987" s="136"/>
      <c r="AC21987" s="136"/>
    </row>
    <row r="21988" spans="2:29">
      <c r="B21988" s="136"/>
      <c r="E21988" s="136"/>
      <c r="H21988" s="136"/>
      <c r="K21988" s="136"/>
      <c r="O21988" s="136"/>
      <c r="T21988" s="136"/>
      <c r="W21988" s="136"/>
      <c r="Z21988" s="136"/>
      <c r="AC21988" s="136"/>
    </row>
    <row r="21989" spans="2:29">
      <c r="B21989" s="136"/>
      <c r="E21989" s="136"/>
      <c r="H21989" s="136"/>
      <c r="K21989" s="136"/>
      <c r="O21989" s="136"/>
      <c r="T21989" s="136"/>
      <c r="W21989" s="136"/>
      <c r="Z21989" s="136"/>
      <c r="AC21989" s="136"/>
    </row>
    <row r="21990" spans="2:29">
      <c r="B21990" s="136"/>
      <c r="E21990" s="136"/>
      <c r="H21990" s="136"/>
      <c r="K21990" s="136"/>
      <c r="O21990" s="136"/>
      <c r="T21990" s="136"/>
      <c r="W21990" s="136"/>
      <c r="Z21990" s="136"/>
      <c r="AC21990" s="136"/>
    </row>
    <row r="21991" spans="2:29">
      <c r="B21991" s="136"/>
      <c r="E21991" s="136"/>
      <c r="H21991" s="136"/>
      <c r="K21991" s="136"/>
      <c r="O21991" s="136"/>
      <c r="T21991" s="136"/>
      <c r="W21991" s="136"/>
      <c r="Z21991" s="136"/>
      <c r="AC21991" s="136"/>
    </row>
    <row r="21992" spans="2:29">
      <c r="B21992" s="136"/>
      <c r="E21992" s="136"/>
      <c r="H21992" s="136"/>
      <c r="K21992" s="136"/>
      <c r="O21992" s="136"/>
      <c r="T21992" s="136"/>
      <c r="W21992" s="136"/>
      <c r="Z21992" s="136"/>
      <c r="AC21992" s="136"/>
    </row>
    <row r="21993" spans="2:29">
      <c r="B21993" s="136"/>
      <c r="E21993" s="136"/>
      <c r="H21993" s="136"/>
      <c r="K21993" s="136"/>
      <c r="O21993" s="136"/>
      <c r="T21993" s="136"/>
      <c r="W21993" s="136"/>
      <c r="Z21993" s="136"/>
      <c r="AC21993" s="136"/>
    </row>
    <row r="21994" spans="2:29">
      <c r="B21994" s="136"/>
      <c r="E21994" s="136"/>
      <c r="H21994" s="136"/>
      <c r="K21994" s="136"/>
      <c r="O21994" s="136"/>
      <c r="T21994" s="136"/>
      <c r="W21994" s="136"/>
      <c r="Z21994" s="136"/>
      <c r="AC21994" s="136"/>
    </row>
    <row r="21995" spans="2:29">
      <c r="B21995" s="136"/>
      <c r="E21995" s="136"/>
      <c r="H21995" s="136"/>
      <c r="K21995" s="136"/>
      <c r="O21995" s="136"/>
      <c r="T21995" s="136"/>
      <c r="W21995" s="136"/>
      <c r="Z21995" s="136"/>
      <c r="AC21995" s="136"/>
    </row>
    <row r="21996" spans="2:29">
      <c r="B21996" s="136"/>
      <c r="E21996" s="136"/>
      <c r="H21996" s="136"/>
      <c r="K21996" s="136"/>
      <c r="O21996" s="136"/>
      <c r="T21996" s="136"/>
      <c r="W21996" s="136"/>
      <c r="Z21996" s="136"/>
      <c r="AC21996" s="136"/>
    </row>
    <row r="21997" spans="2:29">
      <c r="B21997" s="136"/>
      <c r="E21997" s="136"/>
      <c r="H21997" s="136"/>
      <c r="K21997" s="136"/>
      <c r="O21997" s="136"/>
      <c r="T21997" s="136"/>
      <c r="W21997" s="136"/>
      <c r="Z21997" s="136"/>
      <c r="AC21997" s="136"/>
    </row>
    <row r="21998" spans="2:29">
      <c r="B21998" s="136"/>
      <c r="E21998" s="136"/>
      <c r="H21998" s="136"/>
      <c r="K21998" s="136"/>
      <c r="O21998" s="136"/>
      <c r="T21998" s="136"/>
      <c r="W21998" s="136"/>
      <c r="Z21998" s="136"/>
      <c r="AC21998" s="136"/>
    </row>
    <row r="21999" spans="2:29">
      <c r="B21999" s="136"/>
      <c r="E21999" s="136"/>
      <c r="H21999" s="136"/>
      <c r="K21999" s="136"/>
      <c r="O21999" s="136"/>
      <c r="T21999" s="136"/>
      <c r="W21999" s="136"/>
      <c r="Z21999" s="136"/>
      <c r="AC21999" s="136"/>
    </row>
    <row r="22000" spans="2:29">
      <c r="B22000" s="136"/>
      <c r="E22000" s="136"/>
      <c r="H22000" s="136"/>
      <c r="K22000" s="136"/>
      <c r="O22000" s="136"/>
      <c r="T22000" s="136"/>
      <c r="W22000" s="136"/>
      <c r="Z22000" s="136"/>
      <c r="AC22000" s="136"/>
    </row>
    <row r="22001" spans="2:29">
      <c r="B22001" s="136"/>
      <c r="E22001" s="136"/>
      <c r="H22001" s="136"/>
      <c r="K22001" s="136"/>
      <c r="O22001" s="136"/>
      <c r="T22001" s="136"/>
      <c r="W22001" s="136"/>
      <c r="Z22001" s="136"/>
      <c r="AC22001" s="136"/>
    </row>
    <row r="22002" spans="2:29">
      <c r="B22002" s="136"/>
      <c r="E22002" s="136"/>
      <c r="H22002" s="136"/>
      <c r="K22002" s="136"/>
      <c r="O22002" s="136"/>
      <c r="T22002" s="136"/>
      <c r="W22002" s="136"/>
      <c r="Z22002" s="136"/>
      <c r="AC22002" s="136"/>
    </row>
    <row r="22003" spans="2:29">
      <c r="B22003" s="136"/>
      <c r="E22003" s="136"/>
      <c r="H22003" s="136"/>
      <c r="K22003" s="136"/>
      <c r="O22003" s="136"/>
      <c r="T22003" s="136"/>
      <c r="W22003" s="136"/>
      <c r="Z22003" s="136"/>
      <c r="AC22003" s="136"/>
    </row>
    <row r="22004" spans="2:29">
      <c r="B22004" s="136"/>
      <c r="E22004" s="136"/>
      <c r="H22004" s="136"/>
      <c r="K22004" s="136"/>
      <c r="O22004" s="136"/>
      <c r="T22004" s="136"/>
      <c r="W22004" s="136"/>
      <c r="Z22004" s="136"/>
      <c r="AC22004" s="136"/>
    </row>
    <row r="22005" spans="2:29">
      <c r="B22005" s="136"/>
      <c r="E22005" s="136"/>
      <c r="H22005" s="136"/>
      <c r="K22005" s="136"/>
      <c r="O22005" s="136"/>
      <c r="T22005" s="136"/>
      <c r="W22005" s="136"/>
      <c r="Z22005" s="136"/>
      <c r="AC22005" s="136"/>
    </row>
    <row r="22006" spans="2:29">
      <c r="B22006" s="136"/>
      <c r="E22006" s="136"/>
      <c r="H22006" s="136"/>
      <c r="K22006" s="136"/>
      <c r="O22006" s="136"/>
      <c r="T22006" s="136"/>
      <c r="W22006" s="136"/>
      <c r="Z22006" s="136"/>
      <c r="AC22006" s="136"/>
    </row>
    <row r="22007" spans="2:29">
      <c r="B22007" s="136"/>
      <c r="E22007" s="136"/>
      <c r="H22007" s="136"/>
      <c r="K22007" s="136"/>
      <c r="O22007" s="136"/>
      <c r="T22007" s="136"/>
      <c r="W22007" s="136"/>
      <c r="Z22007" s="136"/>
      <c r="AC22007" s="136"/>
    </row>
    <row r="22008" spans="2:29">
      <c r="B22008" s="136"/>
      <c r="E22008" s="136"/>
      <c r="H22008" s="136"/>
      <c r="K22008" s="136"/>
      <c r="O22008" s="136"/>
      <c r="T22008" s="136"/>
      <c r="W22008" s="136"/>
      <c r="Z22008" s="136"/>
      <c r="AC22008" s="136"/>
    </row>
    <row r="22009" spans="2:29">
      <c r="B22009" s="136"/>
      <c r="E22009" s="136"/>
      <c r="H22009" s="136"/>
      <c r="K22009" s="136"/>
      <c r="O22009" s="136"/>
      <c r="T22009" s="136"/>
      <c r="W22009" s="136"/>
      <c r="Z22009" s="136"/>
      <c r="AC22009" s="136"/>
    </row>
    <row r="22010" spans="2:29">
      <c r="B22010" s="136"/>
      <c r="E22010" s="136"/>
      <c r="H22010" s="136"/>
      <c r="K22010" s="136"/>
      <c r="O22010" s="136"/>
      <c r="T22010" s="136"/>
      <c r="W22010" s="136"/>
      <c r="Z22010" s="136"/>
      <c r="AC22010" s="136"/>
    </row>
    <row r="22011" spans="2:29">
      <c r="B22011" s="136"/>
      <c r="E22011" s="136"/>
      <c r="H22011" s="136"/>
      <c r="K22011" s="136"/>
      <c r="O22011" s="136"/>
      <c r="T22011" s="136"/>
      <c r="W22011" s="136"/>
      <c r="Z22011" s="136"/>
      <c r="AC22011" s="136"/>
    </row>
    <row r="22012" spans="2:29">
      <c r="B22012" s="136"/>
      <c r="E22012" s="136"/>
      <c r="H22012" s="136"/>
      <c r="K22012" s="136"/>
      <c r="O22012" s="136"/>
      <c r="T22012" s="136"/>
      <c r="W22012" s="136"/>
      <c r="Z22012" s="136"/>
      <c r="AC22012" s="136"/>
    </row>
    <row r="22013" spans="2:29">
      <c r="B22013" s="136"/>
      <c r="E22013" s="136"/>
      <c r="H22013" s="136"/>
      <c r="K22013" s="136"/>
      <c r="O22013" s="136"/>
      <c r="T22013" s="136"/>
      <c r="W22013" s="136"/>
      <c r="Z22013" s="136"/>
      <c r="AC22013" s="136"/>
    </row>
    <row r="22014" spans="2:29">
      <c r="B22014" s="136"/>
      <c r="E22014" s="136"/>
      <c r="H22014" s="136"/>
      <c r="K22014" s="136"/>
      <c r="O22014" s="136"/>
      <c r="T22014" s="136"/>
      <c r="W22014" s="136"/>
      <c r="Z22014" s="136"/>
      <c r="AC22014" s="136"/>
    </row>
    <row r="22015" spans="2:29">
      <c r="B22015" s="136"/>
      <c r="E22015" s="136"/>
      <c r="H22015" s="136"/>
      <c r="K22015" s="136"/>
      <c r="O22015" s="136"/>
      <c r="T22015" s="136"/>
      <c r="W22015" s="136"/>
      <c r="Z22015" s="136"/>
      <c r="AC22015" s="136"/>
    </row>
    <row r="22016" spans="2:29">
      <c r="B22016" s="136"/>
      <c r="E22016" s="136"/>
      <c r="H22016" s="136"/>
      <c r="K22016" s="136"/>
      <c r="O22016" s="136"/>
      <c r="T22016" s="136"/>
      <c r="W22016" s="136"/>
      <c r="Z22016" s="136"/>
      <c r="AC22016" s="136"/>
    </row>
    <row r="22017" spans="2:29">
      <c r="B22017" s="136"/>
      <c r="E22017" s="136"/>
      <c r="H22017" s="136"/>
      <c r="K22017" s="136"/>
      <c r="O22017" s="136"/>
      <c r="T22017" s="136"/>
      <c r="W22017" s="136"/>
      <c r="Z22017" s="136"/>
      <c r="AC22017" s="136"/>
    </row>
    <row r="22018" spans="2:29">
      <c r="B22018" s="136"/>
      <c r="E22018" s="136"/>
      <c r="H22018" s="136"/>
      <c r="K22018" s="136"/>
      <c r="O22018" s="136"/>
      <c r="T22018" s="136"/>
      <c r="W22018" s="136"/>
      <c r="Z22018" s="136"/>
      <c r="AC22018" s="136"/>
    </row>
    <row r="22019" spans="2:29">
      <c r="B22019" s="136"/>
      <c r="E22019" s="136"/>
      <c r="H22019" s="136"/>
      <c r="K22019" s="136"/>
      <c r="O22019" s="136"/>
      <c r="T22019" s="136"/>
      <c r="W22019" s="136"/>
      <c r="Z22019" s="136"/>
      <c r="AC22019" s="136"/>
    </row>
    <row r="22020" spans="2:29">
      <c r="B22020" s="136"/>
      <c r="E22020" s="136"/>
      <c r="H22020" s="136"/>
      <c r="K22020" s="136"/>
      <c r="O22020" s="136"/>
      <c r="T22020" s="136"/>
      <c r="W22020" s="136"/>
      <c r="Z22020" s="136"/>
      <c r="AC22020" s="136"/>
    </row>
    <row r="22021" spans="2:29">
      <c r="B22021" s="136"/>
      <c r="E22021" s="136"/>
      <c r="H22021" s="136"/>
      <c r="K22021" s="136"/>
      <c r="O22021" s="136"/>
      <c r="T22021" s="136"/>
      <c r="W22021" s="136"/>
      <c r="Z22021" s="136"/>
      <c r="AC22021" s="136"/>
    </row>
    <row r="22022" spans="2:29">
      <c r="B22022" s="136"/>
      <c r="E22022" s="136"/>
      <c r="H22022" s="136"/>
      <c r="K22022" s="136"/>
      <c r="O22022" s="136"/>
      <c r="T22022" s="136"/>
      <c r="W22022" s="136"/>
      <c r="Z22022" s="136"/>
      <c r="AC22022" s="136"/>
    </row>
    <row r="22023" spans="2:29">
      <c r="B22023" s="136"/>
      <c r="E22023" s="136"/>
      <c r="H22023" s="136"/>
      <c r="K22023" s="136"/>
      <c r="O22023" s="136"/>
      <c r="T22023" s="136"/>
      <c r="W22023" s="136"/>
      <c r="Z22023" s="136"/>
      <c r="AC22023" s="136"/>
    </row>
    <row r="22024" spans="2:29">
      <c r="B22024" s="136"/>
      <c r="E22024" s="136"/>
      <c r="H22024" s="136"/>
      <c r="K22024" s="136"/>
      <c r="O22024" s="136"/>
      <c r="T22024" s="136"/>
      <c r="W22024" s="136"/>
      <c r="Z22024" s="136"/>
      <c r="AC22024" s="136"/>
    </row>
    <row r="22025" spans="2:29">
      <c r="B22025" s="136"/>
      <c r="E22025" s="136"/>
      <c r="H22025" s="136"/>
      <c r="K22025" s="136"/>
      <c r="O22025" s="136"/>
      <c r="T22025" s="136"/>
      <c r="W22025" s="136"/>
      <c r="Z22025" s="136"/>
      <c r="AC22025" s="136"/>
    </row>
    <row r="22026" spans="2:29">
      <c r="B22026" s="136"/>
      <c r="E22026" s="136"/>
      <c r="H22026" s="136"/>
      <c r="K22026" s="136"/>
      <c r="O22026" s="136"/>
      <c r="T22026" s="136"/>
      <c r="W22026" s="136"/>
      <c r="Z22026" s="136"/>
      <c r="AC22026" s="136"/>
    </row>
    <row r="22027" spans="2:29">
      <c r="B22027" s="136"/>
      <c r="E22027" s="136"/>
      <c r="H22027" s="136"/>
      <c r="K22027" s="136"/>
      <c r="O22027" s="136"/>
      <c r="T22027" s="136"/>
      <c r="W22027" s="136"/>
      <c r="Z22027" s="136"/>
      <c r="AC22027" s="136"/>
    </row>
    <row r="22028" spans="2:29">
      <c r="B22028" s="136"/>
      <c r="E22028" s="136"/>
      <c r="H22028" s="136"/>
      <c r="K22028" s="136"/>
      <c r="O22028" s="136"/>
      <c r="T22028" s="136"/>
      <c r="W22028" s="136"/>
      <c r="Z22028" s="136"/>
      <c r="AC22028" s="136"/>
    </row>
    <row r="22029" spans="2:29">
      <c r="B22029" s="136"/>
      <c r="E22029" s="136"/>
      <c r="H22029" s="136"/>
      <c r="K22029" s="136"/>
      <c r="O22029" s="136"/>
      <c r="T22029" s="136"/>
      <c r="W22029" s="136"/>
      <c r="Z22029" s="136"/>
      <c r="AC22029" s="136"/>
    </row>
    <row r="22030" spans="2:29">
      <c r="B22030" s="136"/>
      <c r="E22030" s="136"/>
      <c r="H22030" s="136"/>
      <c r="K22030" s="136"/>
      <c r="O22030" s="136"/>
      <c r="T22030" s="136"/>
      <c r="W22030" s="136"/>
      <c r="Z22030" s="136"/>
      <c r="AC22030" s="136"/>
    </row>
    <row r="22031" spans="2:29">
      <c r="B22031" s="136"/>
      <c r="E22031" s="136"/>
      <c r="H22031" s="136"/>
      <c r="K22031" s="136"/>
      <c r="O22031" s="136"/>
      <c r="T22031" s="136"/>
      <c r="W22031" s="136"/>
      <c r="Z22031" s="136"/>
      <c r="AC22031" s="136"/>
    </row>
    <row r="22032" spans="2:29">
      <c r="B22032" s="136"/>
      <c r="E22032" s="136"/>
      <c r="H22032" s="136"/>
      <c r="K22032" s="136"/>
      <c r="O22032" s="136"/>
      <c r="T22032" s="136"/>
      <c r="W22032" s="136"/>
      <c r="Z22032" s="136"/>
      <c r="AC22032" s="136"/>
    </row>
    <row r="22033" spans="2:29">
      <c r="B22033" s="136"/>
      <c r="E22033" s="136"/>
      <c r="H22033" s="136"/>
      <c r="K22033" s="136"/>
      <c r="O22033" s="136"/>
      <c r="T22033" s="136"/>
      <c r="W22033" s="136"/>
      <c r="Z22033" s="136"/>
      <c r="AC22033" s="136"/>
    </row>
    <row r="22034" spans="2:29">
      <c r="B22034" s="136"/>
      <c r="E22034" s="136"/>
      <c r="H22034" s="136"/>
      <c r="K22034" s="136"/>
      <c r="O22034" s="136"/>
      <c r="T22034" s="136"/>
      <c r="W22034" s="136"/>
      <c r="Z22034" s="136"/>
      <c r="AC22034" s="136"/>
    </row>
    <row r="22035" spans="2:29">
      <c r="B22035" s="136"/>
      <c r="E22035" s="136"/>
      <c r="H22035" s="136"/>
      <c r="K22035" s="136"/>
      <c r="O22035" s="136"/>
      <c r="T22035" s="136"/>
      <c r="W22035" s="136"/>
      <c r="Z22035" s="136"/>
      <c r="AC22035" s="136"/>
    </row>
    <row r="22036" spans="2:29">
      <c r="B22036" s="136"/>
      <c r="E22036" s="136"/>
      <c r="H22036" s="136"/>
      <c r="K22036" s="136"/>
      <c r="O22036" s="136"/>
      <c r="T22036" s="136"/>
      <c r="W22036" s="136"/>
      <c r="Z22036" s="136"/>
      <c r="AC22036" s="136"/>
    </row>
    <row r="22037" spans="2:29">
      <c r="B22037" s="136"/>
      <c r="E22037" s="136"/>
      <c r="H22037" s="136"/>
      <c r="K22037" s="136"/>
      <c r="O22037" s="136"/>
      <c r="T22037" s="136"/>
      <c r="W22037" s="136"/>
      <c r="Z22037" s="136"/>
      <c r="AC22037" s="136"/>
    </row>
    <row r="22038" spans="2:29">
      <c r="B22038" s="136"/>
      <c r="E22038" s="136"/>
      <c r="H22038" s="136"/>
      <c r="K22038" s="136"/>
      <c r="O22038" s="136"/>
      <c r="T22038" s="136"/>
      <c r="W22038" s="136"/>
      <c r="Z22038" s="136"/>
      <c r="AC22038" s="136"/>
    </row>
    <row r="22039" spans="2:29">
      <c r="B22039" s="136"/>
      <c r="E22039" s="136"/>
      <c r="H22039" s="136"/>
      <c r="K22039" s="136"/>
      <c r="O22039" s="136"/>
      <c r="T22039" s="136"/>
      <c r="W22039" s="136"/>
      <c r="Z22039" s="136"/>
      <c r="AC22039" s="136"/>
    </row>
    <row r="22040" spans="2:29">
      <c r="B22040" s="136"/>
      <c r="E22040" s="136"/>
      <c r="H22040" s="136"/>
      <c r="K22040" s="136"/>
      <c r="O22040" s="136"/>
      <c r="T22040" s="136"/>
      <c r="W22040" s="136"/>
      <c r="Z22040" s="136"/>
      <c r="AC22040" s="136"/>
    </row>
    <row r="22041" spans="2:29">
      <c r="B22041" s="136"/>
      <c r="E22041" s="136"/>
      <c r="H22041" s="136"/>
      <c r="K22041" s="136"/>
      <c r="O22041" s="136"/>
      <c r="T22041" s="136"/>
      <c r="W22041" s="136"/>
      <c r="Z22041" s="136"/>
      <c r="AC22041" s="136"/>
    </row>
    <row r="22042" spans="2:29">
      <c r="B22042" s="136"/>
      <c r="E22042" s="136"/>
      <c r="H22042" s="136"/>
      <c r="K22042" s="136"/>
      <c r="O22042" s="136"/>
      <c r="T22042" s="136"/>
      <c r="W22042" s="136"/>
      <c r="Z22042" s="136"/>
      <c r="AC22042" s="136"/>
    </row>
    <row r="22043" spans="2:29">
      <c r="B22043" s="136"/>
      <c r="E22043" s="136"/>
      <c r="H22043" s="136"/>
      <c r="K22043" s="136"/>
      <c r="O22043" s="136"/>
      <c r="T22043" s="136"/>
      <c r="W22043" s="136"/>
      <c r="Z22043" s="136"/>
      <c r="AC22043" s="136"/>
    </row>
    <row r="22044" spans="2:29">
      <c r="B22044" s="136"/>
      <c r="E22044" s="136"/>
      <c r="H22044" s="136"/>
      <c r="K22044" s="136"/>
      <c r="O22044" s="136"/>
      <c r="T22044" s="136"/>
      <c r="W22044" s="136"/>
      <c r="Z22044" s="136"/>
      <c r="AC22044" s="136"/>
    </row>
    <row r="22045" spans="2:29">
      <c r="B22045" s="136"/>
      <c r="E22045" s="136"/>
      <c r="H22045" s="136"/>
      <c r="K22045" s="136"/>
      <c r="O22045" s="136"/>
      <c r="T22045" s="136"/>
      <c r="W22045" s="136"/>
      <c r="Z22045" s="136"/>
      <c r="AC22045" s="136"/>
    </row>
    <row r="22046" spans="2:29">
      <c r="B22046" s="136"/>
      <c r="E22046" s="136"/>
      <c r="H22046" s="136"/>
      <c r="K22046" s="136"/>
      <c r="O22046" s="136"/>
      <c r="T22046" s="136"/>
      <c r="W22046" s="136"/>
      <c r="Z22046" s="136"/>
      <c r="AC22046" s="136"/>
    </row>
    <row r="22047" spans="2:29">
      <c r="B22047" s="136"/>
      <c r="E22047" s="136"/>
      <c r="H22047" s="136"/>
      <c r="K22047" s="136"/>
      <c r="O22047" s="136"/>
      <c r="T22047" s="136"/>
      <c r="W22047" s="136"/>
      <c r="Z22047" s="136"/>
      <c r="AC22047" s="136"/>
    </row>
    <row r="22048" spans="2:29">
      <c r="B22048" s="136"/>
      <c r="E22048" s="136"/>
      <c r="H22048" s="136"/>
      <c r="K22048" s="136"/>
      <c r="O22048" s="136"/>
      <c r="T22048" s="136"/>
      <c r="W22048" s="136"/>
      <c r="Z22048" s="136"/>
      <c r="AC22048" s="136"/>
    </row>
    <row r="22049" spans="2:29">
      <c r="B22049" s="136"/>
      <c r="E22049" s="136"/>
      <c r="H22049" s="136"/>
      <c r="K22049" s="136"/>
      <c r="O22049" s="136"/>
      <c r="T22049" s="136"/>
      <c r="W22049" s="136"/>
      <c r="Z22049" s="136"/>
      <c r="AC22049" s="136"/>
    </row>
    <row r="22050" spans="2:29">
      <c r="B22050" s="136"/>
      <c r="E22050" s="136"/>
      <c r="H22050" s="136"/>
      <c r="K22050" s="136"/>
      <c r="O22050" s="136"/>
      <c r="T22050" s="136"/>
      <c r="W22050" s="136"/>
      <c r="Z22050" s="136"/>
      <c r="AC22050" s="136"/>
    </row>
    <row r="22051" spans="2:29">
      <c r="B22051" s="136"/>
      <c r="E22051" s="136"/>
      <c r="H22051" s="136"/>
      <c r="K22051" s="136"/>
      <c r="O22051" s="136"/>
      <c r="T22051" s="136"/>
      <c r="W22051" s="136"/>
      <c r="Z22051" s="136"/>
      <c r="AC22051" s="136"/>
    </row>
    <row r="22052" spans="2:29">
      <c r="B22052" s="136"/>
      <c r="E22052" s="136"/>
      <c r="H22052" s="136"/>
      <c r="K22052" s="136"/>
      <c r="O22052" s="136"/>
      <c r="T22052" s="136"/>
      <c r="W22052" s="136"/>
      <c r="Z22052" s="136"/>
      <c r="AC22052" s="136"/>
    </row>
    <row r="22053" spans="2:29">
      <c r="B22053" s="136"/>
      <c r="E22053" s="136"/>
      <c r="H22053" s="136"/>
      <c r="K22053" s="136"/>
      <c r="O22053" s="136"/>
      <c r="T22053" s="136"/>
      <c r="W22053" s="136"/>
      <c r="Z22053" s="136"/>
      <c r="AC22053" s="136"/>
    </row>
    <row r="22054" spans="2:29">
      <c r="B22054" s="136"/>
      <c r="E22054" s="136"/>
      <c r="H22054" s="136"/>
      <c r="K22054" s="136"/>
      <c r="O22054" s="136"/>
      <c r="T22054" s="136"/>
      <c r="W22054" s="136"/>
      <c r="Z22054" s="136"/>
      <c r="AC22054" s="136"/>
    </row>
    <row r="22055" spans="2:29">
      <c r="B22055" s="136"/>
      <c r="E22055" s="136"/>
      <c r="H22055" s="136"/>
      <c r="K22055" s="136"/>
      <c r="O22055" s="136"/>
      <c r="T22055" s="136"/>
      <c r="W22055" s="136"/>
      <c r="Z22055" s="136"/>
      <c r="AC22055" s="136"/>
    </row>
    <row r="22056" spans="2:29">
      <c r="B22056" s="136"/>
      <c r="E22056" s="136"/>
      <c r="H22056" s="136"/>
      <c r="K22056" s="136"/>
      <c r="O22056" s="136"/>
      <c r="T22056" s="136"/>
      <c r="W22056" s="136"/>
      <c r="Z22056" s="136"/>
      <c r="AC22056" s="136"/>
    </row>
    <row r="22057" spans="2:29">
      <c r="B22057" s="136"/>
      <c r="E22057" s="136"/>
      <c r="H22057" s="136"/>
      <c r="K22057" s="136"/>
      <c r="O22057" s="136"/>
      <c r="T22057" s="136"/>
      <c r="W22057" s="136"/>
      <c r="Z22057" s="136"/>
      <c r="AC22057" s="136"/>
    </row>
    <row r="22058" spans="2:29">
      <c r="B22058" s="136"/>
      <c r="E22058" s="136"/>
      <c r="H22058" s="136"/>
      <c r="K22058" s="136"/>
      <c r="O22058" s="136"/>
      <c r="T22058" s="136"/>
      <c r="W22058" s="136"/>
      <c r="Z22058" s="136"/>
      <c r="AC22058" s="136"/>
    </row>
    <row r="22059" spans="2:29">
      <c r="B22059" s="136"/>
      <c r="E22059" s="136"/>
      <c r="H22059" s="136"/>
      <c r="K22059" s="136"/>
      <c r="O22059" s="136"/>
      <c r="T22059" s="136"/>
      <c r="W22059" s="136"/>
      <c r="Z22059" s="136"/>
      <c r="AC22059" s="136"/>
    </row>
    <row r="22060" spans="2:29">
      <c r="B22060" s="136"/>
      <c r="E22060" s="136"/>
      <c r="H22060" s="136"/>
      <c r="K22060" s="136"/>
      <c r="O22060" s="136"/>
      <c r="T22060" s="136"/>
      <c r="W22060" s="136"/>
      <c r="Z22060" s="136"/>
      <c r="AC22060" s="136"/>
    </row>
    <row r="22061" spans="2:29">
      <c r="B22061" s="136"/>
      <c r="E22061" s="136"/>
      <c r="H22061" s="136"/>
      <c r="K22061" s="136"/>
      <c r="O22061" s="136"/>
      <c r="T22061" s="136"/>
      <c r="W22061" s="136"/>
      <c r="Z22061" s="136"/>
      <c r="AC22061" s="136"/>
    </row>
    <row r="22062" spans="2:29">
      <c r="B22062" s="136"/>
      <c r="E22062" s="136"/>
      <c r="H22062" s="136"/>
      <c r="K22062" s="136"/>
      <c r="O22062" s="136"/>
      <c r="T22062" s="136"/>
      <c r="W22062" s="136"/>
      <c r="Z22062" s="136"/>
      <c r="AC22062" s="136"/>
    </row>
    <row r="22063" spans="2:29">
      <c r="B22063" s="136"/>
      <c r="E22063" s="136"/>
      <c r="H22063" s="136"/>
      <c r="K22063" s="136"/>
      <c r="O22063" s="136"/>
      <c r="T22063" s="136"/>
      <c r="W22063" s="136"/>
      <c r="Z22063" s="136"/>
      <c r="AC22063" s="136"/>
    </row>
    <row r="22064" spans="2:29">
      <c r="B22064" s="136"/>
      <c r="E22064" s="136"/>
      <c r="H22064" s="136"/>
      <c r="K22064" s="136"/>
      <c r="O22064" s="136"/>
      <c r="T22064" s="136"/>
      <c r="W22064" s="136"/>
      <c r="Z22064" s="136"/>
      <c r="AC22064" s="136"/>
    </row>
    <row r="22065" spans="2:29">
      <c r="B22065" s="136"/>
      <c r="E22065" s="136"/>
      <c r="H22065" s="136"/>
      <c r="K22065" s="136"/>
      <c r="O22065" s="136"/>
      <c r="T22065" s="136"/>
      <c r="W22065" s="136"/>
      <c r="Z22065" s="136"/>
      <c r="AC22065" s="136"/>
    </row>
    <row r="22066" spans="2:29">
      <c r="B22066" s="136"/>
      <c r="E22066" s="136"/>
      <c r="H22066" s="136"/>
      <c r="K22066" s="136"/>
      <c r="O22066" s="136"/>
      <c r="T22066" s="136"/>
      <c r="W22066" s="136"/>
      <c r="Z22066" s="136"/>
      <c r="AC22066" s="136"/>
    </row>
    <row r="22067" spans="2:29">
      <c r="B22067" s="136"/>
      <c r="E22067" s="136"/>
      <c r="H22067" s="136"/>
      <c r="K22067" s="136"/>
      <c r="O22067" s="136"/>
      <c r="T22067" s="136"/>
      <c r="W22067" s="136"/>
      <c r="Z22067" s="136"/>
      <c r="AC22067" s="136"/>
    </row>
    <row r="22068" spans="2:29">
      <c r="B22068" s="136"/>
      <c r="E22068" s="136"/>
      <c r="H22068" s="136"/>
      <c r="K22068" s="136"/>
      <c r="O22068" s="136"/>
      <c r="T22068" s="136"/>
      <c r="W22068" s="136"/>
      <c r="Z22068" s="136"/>
      <c r="AC22068" s="136"/>
    </row>
    <row r="22069" spans="2:29">
      <c r="B22069" s="136"/>
      <c r="E22069" s="136"/>
      <c r="H22069" s="136"/>
      <c r="K22069" s="136"/>
      <c r="O22069" s="136"/>
      <c r="T22069" s="136"/>
      <c r="W22069" s="136"/>
      <c r="Z22069" s="136"/>
      <c r="AC22069" s="136"/>
    </row>
    <row r="22070" spans="2:29">
      <c r="B22070" s="136"/>
      <c r="E22070" s="136"/>
      <c r="H22070" s="136"/>
      <c r="K22070" s="136"/>
      <c r="O22070" s="136"/>
      <c r="T22070" s="136"/>
      <c r="W22070" s="136"/>
      <c r="Z22070" s="136"/>
      <c r="AC22070" s="136"/>
    </row>
    <row r="22071" spans="2:29">
      <c r="B22071" s="136"/>
      <c r="E22071" s="136"/>
      <c r="H22071" s="136"/>
      <c r="K22071" s="136"/>
      <c r="O22071" s="136"/>
      <c r="T22071" s="136"/>
      <c r="W22071" s="136"/>
      <c r="Z22071" s="136"/>
      <c r="AC22071" s="136"/>
    </row>
    <row r="22072" spans="2:29">
      <c r="B22072" s="136"/>
      <c r="E22072" s="136"/>
      <c r="H22072" s="136"/>
      <c r="K22072" s="136"/>
      <c r="O22072" s="136"/>
      <c r="T22072" s="136"/>
      <c r="W22072" s="136"/>
      <c r="Z22072" s="136"/>
      <c r="AC22072" s="136"/>
    </row>
    <row r="22073" spans="2:29">
      <c r="B22073" s="136"/>
      <c r="E22073" s="136"/>
      <c r="H22073" s="136"/>
      <c r="K22073" s="136"/>
      <c r="O22073" s="136"/>
      <c r="T22073" s="136"/>
      <c r="W22073" s="136"/>
      <c r="Z22073" s="136"/>
      <c r="AC22073" s="136"/>
    </row>
    <row r="22074" spans="2:29">
      <c r="B22074" s="136"/>
      <c r="E22074" s="136"/>
      <c r="H22074" s="136"/>
      <c r="K22074" s="136"/>
      <c r="O22074" s="136"/>
      <c r="T22074" s="136"/>
      <c r="W22074" s="136"/>
      <c r="Z22074" s="136"/>
      <c r="AC22074" s="136"/>
    </row>
    <row r="22075" spans="2:29">
      <c r="B22075" s="136"/>
      <c r="E22075" s="136"/>
      <c r="H22075" s="136"/>
      <c r="K22075" s="136"/>
      <c r="O22075" s="136"/>
      <c r="T22075" s="136"/>
      <c r="W22075" s="136"/>
      <c r="Z22075" s="136"/>
      <c r="AC22075" s="136"/>
    </row>
    <row r="22076" spans="2:29">
      <c r="B22076" s="136"/>
      <c r="E22076" s="136"/>
      <c r="H22076" s="136"/>
      <c r="K22076" s="136"/>
      <c r="O22076" s="136"/>
      <c r="T22076" s="136"/>
      <c r="W22076" s="136"/>
      <c r="Z22076" s="136"/>
      <c r="AC22076" s="136"/>
    </row>
    <row r="22077" spans="2:29">
      <c r="B22077" s="136"/>
      <c r="E22077" s="136"/>
      <c r="H22077" s="136"/>
      <c r="K22077" s="136"/>
      <c r="O22077" s="136"/>
      <c r="T22077" s="136"/>
      <c r="W22077" s="136"/>
      <c r="Z22077" s="136"/>
      <c r="AC22077" s="136"/>
    </row>
    <row r="22078" spans="2:29">
      <c r="B22078" s="136"/>
      <c r="E22078" s="136"/>
      <c r="H22078" s="136"/>
      <c r="K22078" s="136"/>
      <c r="O22078" s="136"/>
      <c r="T22078" s="136"/>
      <c r="W22078" s="136"/>
      <c r="Z22078" s="136"/>
      <c r="AC22078" s="136"/>
    </row>
    <row r="22079" spans="2:29">
      <c r="B22079" s="136"/>
      <c r="E22079" s="136"/>
      <c r="H22079" s="136"/>
      <c r="K22079" s="136"/>
      <c r="O22079" s="136"/>
      <c r="T22079" s="136"/>
      <c r="W22079" s="136"/>
      <c r="Z22079" s="136"/>
      <c r="AC22079" s="136"/>
    </row>
    <row r="22080" spans="2:29">
      <c r="B22080" s="136"/>
      <c r="E22080" s="136"/>
      <c r="H22080" s="136"/>
      <c r="K22080" s="136"/>
      <c r="O22080" s="136"/>
      <c r="T22080" s="136"/>
      <c r="W22080" s="136"/>
      <c r="Z22080" s="136"/>
      <c r="AC22080" s="136"/>
    </row>
    <row r="22081" spans="2:29">
      <c r="B22081" s="136"/>
      <c r="E22081" s="136"/>
      <c r="H22081" s="136"/>
      <c r="K22081" s="136"/>
      <c r="O22081" s="136"/>
      <c r="T22081" s="136"/>
      <c r="W22081" s="136"/>
      <c r="Z22081" s="136"/>
      <c r="AC22081" s="136"/>
    </row>
    <row r="22082" spans="2:29">
      <c r="B22082" s="136"/>
      <c r="E22082" s="136"/>
      <c r="H22082" s="136"/>
      <c r="K22082" s="136"/>
      <c r="O22082" s="136"/>
      <c r="T22082" s="136"/>
      <c r="W22082" s="136"/>
      <c r="Z22082" s="136"/>
      <c r="AC22082" s="136"/>
    </row>
    <row r="22083" spans="2:29">
      <c r="B22083" s="136"/>
      <c r="E22083" s="136"/>
      <c r="H22083" s="136"/>
      <c r="K22083" s="136"/>
      <c r="O22083" s="136"/>
      <c r="T22083" s="136"/>
      <c r="W22083" s="136"/>
      <c r="Z22083" s="136"/>
      <c r="AC22083" s="136"/>
    </row>
    <row r="22084" spans="2:29">
      <c r="B22084" s="136"/>
      <c r="E22084" s="136"/>
      <c r="H22084" s="136"/>
      <c r="K22084" s="136"/>
      <c r="O22084" s="136"/>
      <c r="T22084" s="136"/>
      <c r="W22084" s="136"/>
      <c r="Z22084" s="136"/>
      <c r="AC22084" s="136"/>
    </row>
    <row r="22085" spans="2:29">
      <c r="B22085" s="136"/>
      <c r="E22085" s="136"/>
      <c r="H22085" s="136"/>
      <c r="K22085" s="136"/>
      <c r="O22085" s="136"/>
      <c r="T22085" s="136"/>
      <c r="W22085" s="136"/>
      <c r="Z22085" s="136"/>
      <c r="AC22085" s="136"/>
    </row>
    <row r="22086" spans="2:29">
      <c r="B22086" s="136"/>
      <c r="E22086" s="136"/>
      <c r="H22086" s="136"/>
      <c r="K22086" s="136"/>
      <c r="O22086" s="136"/>
      <c r="T22086" s="136"/>
      <c r="W22086" s="136"/>
      <c r="Z22086" s="136"/>
      <c r="AC22086" s="136"/>
    </row>
    <row r="22087" spans="2:29">
      <c r="B22087" s="136"/>
      <c r="E22087" s="136"/>
      <c r="H22087" s="136"/>
      <c r="K22087" s="136"/>
      <c r="O22087" s="136"/>
      <c r="T22087" s="136"/>
      <c r="W22087" s="136"/>
      <c r="Z22087" s="136"/>
      <c r="AC22087" s="136"/>
    </row>
    <row r="22088" spans="2:29">
      <c r="B22088" s="136"/>
      <c r="E22088" s="136"/>
      <c r="H22088" s="136"/>
      <c r="K22088" s="136"/>
      <c r="O22088" s="136"/>
      <c r="T22088" s="136"/>
      <c r="W22088" s="136"/>
      <c r="Z22088" s="136"/>
      <c r="AC22088" s="136"/>
    </row>
    <row r="22089" spans="2:29">
      <c r="B22089" s="136"/>
      <c r="E22089" s="136"/>
      <c r="H22089" s="136"/>
      <c r="K22089" s="136"/>
      <c r="O22089" s="136"/>
      <c r="T22089" s="136"/>
      <c r="W22089" s="136"/>
      <c r="Z22089" s="136"/>
      <c r="AC22089" s="136"/>
    </row>
    <row r="22090" spans="2:29">
      <c r="B22090" s="136"/>
      <c r="E22090" s="136"/>
      <c r="H22090" s="136"/>
      <c r="K22090" s="136"/>
      <c r="O22090" s="136"/>
      <c r="T22090" s="136"/>
      <c r="W22090" s="136"/>
      <c r="Z22090" s="136"/>
      <c r="AC22090" s="136"/>
    </row>
    <row r="22091" spans="2:29">
      <c r="B22091" s="136"/>
      <c r="E22091" s="136"/>
      <c r="H22091" s="136"/>
      <c r="K22091" s="136"/>
      <c r="O22091" s="136"/>
      <c r="T22091" s="136"/>
      <c r="W22091" s="136"/>
      <c r="Z22091" s="136"/>
      <c r="AC22091" s="136"/>
    </row>
    <row r="22092" spans="2:29">
      <c r="B22092" s="136"/>
      <c r="E22092" s="136"/>
      <c r="H22092" s="136"/>
      <c r="K22092" s="136"/>
      <c r="O22092" s="136"/>
      <c r="T22092" s="136"/>
      <c r="W22092" s="136"/>
      <c r="Z22092" s="136"/>
      <c r="AC22092" s="136"/>
    </row>
    <row r="22093" spans="2:29">
      <c r="B22093" s="136"/>
      <c r="E22093" s="136"/>
      <c r="H22093" s="136"/>
      <c r="K22093" s="136"/>
      <c r="O22093" s="136"/>
      <c r="T22093" s="136"/>
      <c r="W22093" s="136"/>
      <c r="Z22093" s="136"/>
      <c r="AC22093" s="136"/>
    </row>
    <row r="22094" spans="2:29">
      <c r="B22094" s="136"/>
      <c r="E22094" s="136"/>
      <c r="H22094" s="136"/>
      <c r="K22094" s="136"/>
      <c r="O22094" s="136"/>
      <c r="T22094" s="136"/>
      <c r="W22094" s="136"/>
      <c r="Z22094" s="136"/>
      <c r="AC22094" s="136"/>
    </row>
    <row r="22095" spans="2:29">
      <c r="B22095" s="136"/>
      <c r="E22095" s="136"/>
      <c r="H22095" s="136"/>
      <c r="K22095" s="136"/>
      <c r="O22095" s="136"/>
      <c r="T22095" s="136"/>
      <c r="W22095" s="136"/>
      <c r="Z22095" s="136"/>
      <c r="AC22095" s="136"/>
    </row>
    <row r="22096" spans="2:29">
      <c r="B22096" s="136"/>
      <c r="E22096" s="136"/>
      <c r="H22096" s="136"/>
      <c r="K22096" s="136"/>
      <c r="O22096" s="136"/>
      <c r="T22096" s="136"/>
      <c r="W22096" s="136"/>
      <c r="Z22096" s="136"/>
      <c r="AC22096" s="136"/>
    </row>
    <row r="22097" spans="2:29">
      <c r="B22097" s="136"/>
      <c r="E22097" s="136"/>
      <c r="H22097" s="136"/>
      <c r="K22097" s="136"/>
      <c r="O22097" s="136"/>
      <c r="T22097" s="136"/>
      <c r="W22097" s="136"/>
      <c r="Z22097" s="136"/>
      <c r="AC22097" s="136"/>
    </row>
    <row r="22098" spans="2:29">
      <c r="B22098" s="136"/>
      <c r="E22098" s="136"/>
      <c r="H22098" s="136"/>
      <c r="K22098" s="136"/>
      <c r="O22098" s="136"/>
      <c r="T22098" s="136"/>
      <c r="W22098" s="136"/>
      <c r="Z22098" s="136"/>
      <c r="AC22098" s="136"/>
    </row>
    <row r="22099" spans="2:29">
      <c r="B22099" s="136"/>
      <c r="E22099" s="136"/>
      <c r="H22099" s="136"/>
      <c r="K22099" s="136"/>
      <c r="O22099" s="136"/>
      <c r="T22099" s="136"/>
      <c r="W22099" s="136"/>
      <c r="Z22099" s="136"/>
      <c r="AC22099" s="136"/>
    </row>
    <row r="22100" spans="2:29">
      <c r="B22100" s="136"/>
      <c r="E22100" s="136"/>
      <c r="H22100" s="136"/>
      <c r="K22100" s="136"/>
      <c r="O22100" s="136"/>
      <c r="T22100" s="136"/>
      <c r="W22100" s="136"/>
      <c r="Z22100" s="136"/>
      <c r="AC22100" s="136"/>
    </row>
    <row r="22101" spans="2:29">
      <c r="B22101" s="136"/>
      <c r="E22101" s="136"/>
      <c r="H22101" s="136"/>
      <c r="K22101" s="136"/>
      <c r="O22101" s="136"/>
      <c r="T22101" s="136"/>
      <c r="W22101" s="136"/>
      <c r="Z22101" s="136"/>
      <c r="AC22101" s="136"/>
    </row>
    <row r="22102" spans="2:29">
      <c r="B22102" s="136"/>
      <c r="E22102" s="136"/>
      <c r="H22102" s="136"/>
      <c r="K22102" s="136"/>
      <c r="O22102" s="136"/>
      <c r="T22102" s="136"/>
      <c r="W22102" s="136"/>
      <c r="Z22102" s="136"/>
      <c r="AC22102" s="136"/>
    </row>
    <row r="22103" spans="2:29">
      <c r="B22103" s="136"/>
      <c r="E22103" s="136"/>
      <c r="H22103" s="136"/>
      <c r="K22103" s="136"/>
      <c r="O22103" s="136"/>
      <c r="T22103" s="136"/>
      <c r="W22103" s="136"/>
      <c r="Z22103" s="136"/>
      <c r="AC22103" s="136"/>
    </row>
    <row r="22104" spans="2:29">
      <c r="B22104" s="136"/>
      <c r="E22104" s="136"/>
      <c r="H22104" s="136"/>
      <c r="K22104" s="136"/>
      <c r="O22104" s="136"/>
      <c r="T22104" s="136"/>
      <c r="W22104" s="136"/>
      <c r="Z22104" s="136"/>
      <c r="AC22104" s="136"/>
    </row>
    <row r="22105" spans="2:29">
      <c r="B22105" s="136"/>
      <c r="E22105" s="136"/>
      <c r="H22105" s="136"/>
      <c r="K22105" s="136"/>
      <c r="O22105" s="136"/>
      <c r="T22105" s="136"/>
      <c r="W22105" s="136"/>
      <c r="Z22105" s="136"/>
      <c r="AC22105" s="136"/>
    </row>
    <row r="22106" spans="2:29">
      <c r="B22106" s="136"/>
      <c r="E22106" s="136"/>
      <c r="H22106" s="136"/>
      <c r="K22106" s="136"/>
      <c r="O22106" s="136"/>
      <c r="T22106" s="136"/>
      <c r="W22106" s="136"/>
      <c r="Z22106" s="136"/>
      <c r="AC22106" s="136"/>
    </row>
    <row r="22107" spans="2:29">
      <c r="B22107" s="136"/>
      <c r="E22107" s="136"/>
      <c r="H22107" s="136"/>
      <c r="K22107" s="136"/>
      <c r="O22107" s="136"/>
      <c r="T22107" s="136"/>
      <c r="W22107" s="136"/>
      <c r="Z22107" s="136"/>
      <c r="AC22107" s="136"/>
    </row>
    <row r="22108" spans="2:29">
      <c r="B22108" s="136"/>
      <c r="E22108" s="136"/>
      <c r="H22108" s="136"/>
      <c r="K22108" s="136"/>
      <c r="O22108" s="136"/>
      <c r="T22108" s="136"/>
      <c r="W22108" s="136"/>
      <c r="Z22108" s="136"/>
      <c r="AC22108" s="136"/>
    </row>
    <row r="22109" spans="2:29">
      <c r="B22109" s="136"/>
      <c r="E22109" s="136"/>
      <c r="H22109" s="136"/>
      <c r="K22109" s="136"/>
      <c r="O22109" s="136"/>
      <c r="T22109" s="136"/>
      <c r="W22109" s="136"/>
      <c r="Z22109" s="136"/>
      <c r="AC22109" s="136"/>
    </row>
    <row r="22110" spans="2:29">
      <c r="B22110" s="136"/>
      <c r="E22110" s="136"/>
      <c r="H22110" s="136"/>
      <c r="K22110" s="136"/>
      <c r="O22110" s="136"/>
      <c r="T22110" s="136"/>
      <c r="W22110" s="136"/>
      <c r="Z22110" s="136"/>
      <c r="AC22110" s="136"/>
    </row>
    <row r="22111" spans="2:29">
      <c r="B22111" s="136"/>
      <c r="E22111" s="136"/>
      <c r="H22111" s="136"/>
      <c r="K22111" s="136"/>
      <c r="O22111" s="136"/>
      <c r="T22111" s="136"/>
      <c r="W22111" s="136"/>
      <c r="Z22111" s="136"/>
      <c r="AC22111" s="136"/>
    </row>
    <row r="22112" spans="2:29">
      <c r="B22112" s="136"/>
      <c r="E22112" s="136"/>
      <c r="H22112" s="136"/>
      <c r="K22112" s="136"/>
      <c r="O22112" s="136"/>
      <c r="T22112" s="136"/>
      <c r="W22112" s="136"/>
      <c r="Z22112" s="136"/>
      <c r="AC22112" s="136"/>
    </row>
    <row r="22113" spans="2:29">
      <c r="B22113" s="136"/>
      <c r="E22113" s="136"/>
      <c r="H22113" s="136"/>
      <c r="K22113" s="136"/>
      <c r="O22113" s="136"/>
      <c r="T22113" s="136"/>
      <c r="W22113" s="136"/>
      <c r="Z22113" s="136"/>
      <c r="AC22113" s="136"/>
    </row>
    <row r="22114" spans="2:29">
      <c r="B22114" s="136"/>
      <c r="E22114" s="136"/>
      <c r="H22114" s="136"/>
      <c r="K22114" s="136"/>
      <c r="O22114" s="136"/>
      <c r="T22114" s="136"/>
      <c r="W22114" s="136"/>
      <c r="Z22114" s="136"/>
      <c r="AC22114" s="136"/>
    </row>
    <row r="22115" spans="2:29">
      <c r="B22115" s="136"/>
      <c r="E22115" s="136"/>
      <c r="H22115" s="136"/>
      <c r="K22115" s="136"/>
      <c r="O22115" s="136"/>
      <c r="T22115" s="136"/>
      <c r="W22115" s="136"/>
      <c r="Z22115" s="136"/>
      <c r="AC22115" s="136"/>
    </row>
    <row r="22116" spans="2:29">
      <c r="B22116" s="136"/>
      <c r="E22116" s="136"/>
      <c r="H22116" s="136"/>
      <c r="K22116" s="136"/>
      <c r="O22116" s="136"/>
      <c r="T22116" s="136"/>
      <c r="W22116" s="136"/>
      <c r="Z22116" s="136"/>
      <c r="AC22116" s="136"/>
    </row>
    <row r="22117" spans="2:29">
      <c r="B22117" s="136"/>
      <c r="E22117" s="136"/>
      <c r="H22117" s="136"/>
      <c r="K22117" s="136"/>
      <c r="O22117" s="136"/>
      <c r="T22117" s="136"/>
      <c r="W22117" s="136"/>
      <c r="Z22117" s="136"/>
      <c r="AC22117" s="136"/>
    </row>
    <row r="22118" spans="2:29">
      <c r="B22118" s="136"/>
      <c r="E22118" s="136"/>
      <c r="H22118" s="136"/>
      <c r="K22118" s="136"/>
      <c r="O22118" s="136"/>
      <c r="T22118" s="136"/>
      <c r="W22118" s="136"/>
      <c r="Z22118" s="136"/>
      <c r="AC22118" s="136"/>
    </row>
    <row r="22119" spans="2:29">
      <c r="B22119" s="136"/>
      <c r="E22119" s="136"/>
      <c r="H22119" s="136"/>
      <c r="K22119" s="136"/>
      <c r="O22119" s="136"/>
      <c r="T22119" s="136"/>
      <c r="W22119" s="136"/>
      <c r="Z22119" s="136"/>
      <c r="AC22119" s="136"/>
    </row>
    <row r="22120" spans="2:29">
      <c r="B22120" s="136"/>
      <c r="E22120" s="136"/>
      <c r="H22120" s="136"/>
      <c r="K22120" s="136"/>
      <c r="O22120" s="136"/>
      <c r="T22120" s="136"/>
      <c r="W22120" s="136"/>
      <c r="Z22120" s="136"/>
      <c r="AC22120" s="136"/>
    </row>
    <row r="22121" spans="2:29">
      <c r="B22121" s="136"/>
      <c r="E22121" s="136"/>
      <c r="H22121" s="136"/>
      <c r="K22121" s="136"/>
      <c r="O22121" s="136"/>
      <c r="T22121" s="136"/>
      <c r="W22121" s="136"/>
      <c r="Z22121" s="136"/>
      <c r="AC22121" s="136"/>
    </row>
    <row r="22122" spans="2:29">
      <c r="B22122" s="136"/>
      <c r="E22122" s="136"/>
      <c r="H22122" s="136"/>
      <c r="K22122" s="136"/>
      <c r="O22122" s="136"/>
      <c r="T22122" s="136"/>
      <c r="W22122" s="136"/>
      <c r="Z22122" s="136"/>
      <c r="AC22122" s="136"/>
    </row>
    <row r="22123" spans="2:29">
      <c r="B22123" s="136"/>
      <c r="E22123" s="136"/>
      <c r="H22123" s="136"/>
      <c r="K22123" s="136"/>
      <c r="O22123" s="136"/>
      <c r="T22123" s="136"/>
      <c r="W22123" s="136"/>
      <c r="Z22123" s="136"/>
      <c r="AC22123" s="136"/>
    </row>
    <row r="22124" spans="2:29">
      <c r="B22124" s="136"/>
      <c r="E22124" s="136"/>
      <c r="H22124" s="136"/>
      <c r="K22124" s="136"/>
      <c r="O22124" s="136"/>
      <c r="T22124" s="136"/>
      <c r="W22124" s="136"/>
      <c r="Z22124" s="136"/>
      <c r="AC22124" s="136"/>
    </row>
    <row r="22125" spans="2:29">
      <c r="B22125" s="136"/>
      <c r="E22125" s="136"/>
      <c r="H22125" s="136"/>
      <c r="K22125" s="136"/>
      <c r="O22125" s="136"/>
      <c r="T22125" s="136"/>
      <c r="W22125" s="136"/>
      <c r="Z22125" s="136"/>
      <c r="AC22125" s="136"/>
    </row>
    <row r="22126" spans="2:29">
      <c r="B22126" s="136"/>
      <c r="E22126" s="136"/>
      <c r="H22126" s="136"/>
      <c r="K22126" s="136"/>
      <c r="O22126" s="136"/>
      <c r="T22126" s="136"/>
      <c r="W22126" s="136"/>
      <c r="Z22126" s="136"/>
      <c r="AC22126" s="136"/>
    </row>
    <row r="22127" spans="2:29">
      <c r="B22127" s="136"/>
      <c r="E22127" s="136"/>
      <c r="H22127" s="136"/>
      <c r="K22127" s="136"/>
      <c r="O22127" s="136"/>
      <c r="T22127" s="136"/>
      <c r="W22127" s="136"/>
      <c r="Z22127" s="136"/>
      <c r="AC22127" s="136"/>
    </row>
    <row r="22128" spans="2:29">
      <c r="B22128" s="136"/>
      <c r="E22128" s="136"/>
      <c r="H22128" s="136"/>
      <c r="K22128" s="136"/>
      <c r="O22128" s="136"/>
      <c r="T22128" s="136"/>
      <c r="W22128" s="136"/>
      <c r="Z22128" s="136"/>
      <c r="AC22128" s="136"/>
    </row>
    <row r="22129" spans="2:29">
      <c r="B22129" s="136"/>
      <c r="E22129" s="136"/>
      <c r="H22129" s="136"/>
      <c r="K22129" s="136"/>
      <c r="O22129" s="136"/>
      <c r="T22129" s="136"/>
      <c r="W22129" s="136"/>
      <c r="Z22129" s="136"/>
      <c r="AC22129" s="136"/>
    </row>
    <row r="22130" spans="2:29">
      <c r="B22130" s="136"/>
      <c r="E22130" s="136"/>
      <c r="H22130" s="136"/>
      <c r="K22130" s="136"/>
      <c r="O22130" s="136"/>
      <c r="T22130" s="136"/>
      <c r="W22130" s="136"/>
      <c r="Z22130" s="136"/>
      <c r="AC22130" s="136"/>
    </row>
    <row r="22131" spans="2:29">
      <c r="B22131" s="136"/>
      <c r="E22131" s="136"/>
      <c r="H22131" s="136"/>
      <c r="K22131" s="136"/>
      <c r="O22131" s="136"/>
      <c r="T22131" s="136"/>
      <c r="W22131" s="136"/>
      <c r="Z22131" s="136"/>
      <c r="AC22131" s="136"/>
    </row>
    <row r="22132" spans="2:29">
      <c r="B22132" s="136"/>
      <c r="E22132" s="136"/>
      <c r="H22132" s="136"/>
      <c r="K22132" s="136"/>
      <c r="O22132" s="136"/>
      <c r="T22132" s="136"/>
      <c r="W22132" s="136"/>
      <c r="Z22132" s="136"/>
      <c r="AC22132" s="136"/>
    </row>
    <row r="22133" spans="2:29">
      <c r="B22133" s="136"/>
      <c r="E22133" s="136"/>
      <c r="H22133" s="136"/>
      <c r="K22133" s="136"/>
      <c r="O22133" s="136"/>
      <c r="T22133" s="136"/>
      <c r="W22133" s="136"/>
      <c r="Z22133" s="136"/>
      <c r="AC22133" s="136"/>
    </row>
    <row r="22134" spans="2:29">
      <c r="B22134" s="136"/>
      <c r="E22134" s="136"/>
      <c r="H22134" s="136"/>
      <c r="K22134" s="136"/>
      <c r="O22134" s="136"/>
      <c r="T22134" s="136"/>
      <c r="W22134" s="136"/>
      <c r="Z22134" s="136"/>
      <c r="AC22134" s="136"/>
    </row>
    <row r="22135" spans="2:29">
      <c r="B22135" s="136"/>
      <c r="E22135" s="136"/>
      <c r="H22135" s="136"/>
      <c r="K22135" s="136"/>
      <c r="O22135" s="136"/>
      <c r="T22135" s="136"/>
      <c r="W22135" s="136"/>
      <c r="Z22135" s="136"/>
      <c r="AC22135" s="136"/>
    </row>
    <row r="22136" spans="2:29">
      <c r="B22136" s="136"/>
      <c r="E22136" s="136"/>
      <c r="H22136" s="136"/>
      <c r="K22136" s="136"/>
      <c r="O22136" s="136"/>
      <c r="T22136" s="136"/>
      <c r="W22136" s="136"/>
      <c r="Z22136" s="136"/>
      <c r="AC22136" s="136"/>
    </row>
    <row r="22137" spans="2:29">
      <c r="B22137" s="136"/>
      <c r="E22137" s="136"/>
      <c r="H22137" s="136"/>
      <c r="K22137" s="136"/>
      <c r="O22137" s="136"/>
      <c r="T22137" s="136"/>
      <c r="W22137" s="136"/>
      <c r="Z22137" s="136"/>
      <c r="AC22137" s="136"/>
    </row>
    <row r="22138" spans="2:29">
      <c r="B22138" s="136"/>
      <c r="E22138" s="136"/>
      <c r="H22138" s="136"/>
      <c r="K22138" s="136"/>
      <c r="O22138" s="136"/>
      <c r="T22138" s="136"/>
      <c r="W22138" s="136"/>
      <c r="Z22138" s="136"/>
      <c r="AC22138" s="136"/>
    </row>
    <row r="22139" spans="2:29">
      <c r="B22139" s="136"/>
      <c r="E22139" s="136"/>
      <c r="H22139" s="136"/>
      <c r="K22139" s="136"/>
      <c r="O22139" s="136"/>
      <c r="T22139" s="136"/>
      <c r="W22139" s="136"/>
      <c r="Z22139" s="136"/>
      <c r="AC22139" s="136"/>
    </row>
    <row r="22140" spans="2:29">
      <c r="B22140" s="136"/>
      <c r="E22140" s="136"/>
      <c r="H22140" s="136"/>
      <c r="K22140" s="136"/>
      <c r="O22140" s="136"/>
      <c r="T22140" s="136"/>
      <c r="W22140" s="136"/>
      <c r="Z22140" s="136"/>
      <c r="AC22140" s="136"/>
    </row>
    <row r="22141" spans="2:29">
      <c r="B22141" s="136"/>
      <c r="E22141" s="136"/>
      <c r="H22141" s="136"/>
      <c r="K22141" s="136"/>
      <c r="O22141" s="136"/>
      <c r="T22141" s="136"/>
      <c r="W22141" s="136"/>
      <c r="Z22141" s="136"/>
      <c r="AC22141" s="136"/>
    </row>
    <row r="22142" spans="2:29">
      <c r="B22142" s="136"/>
      <c r="E22142" s="136"/>
      <c r="H22142" s="136"/>
      <c r="K22142" s="136"/>
      <c r="O22142" s="136"/>
      <c r="T22142" s="136"/>
      <c r="W22142" s="136"/>
      <c r="Z22142" s="136"/>
      <c r="AC22142" s="136"/>
    </row>
    <row r="22143" spans="2:29">
      <c r="B22143" s="136"/>
      <c r="E22143" s="136"/>
      <c r="H22143" s="136"/>
      <c r="K22143" s="136"/>
      <c r="O22143" s="136"/>
      <c r="T22143" s="136"/>
      <c r="W22143" s="136"/>
      <c r="Z22143" s="136"/>
      <c r="AC22143" s="136"/>
    </row>
    <row r="22144" spans="2:29">
      <c r="B22144" s="136"/>
      <c r="E22144" s="136"/>
      <c r="H22144" s="136"/>
      <c r="K22144" s="136"/>
      <c r="O22144" s="136"/>
      <c r="T22144" s="136"/>
      <c r="W22144" s="136"/>
      <c r="Z22144" s="136"/>
      <c r="AC22144" s="136"/>
    </row>
    <row r="22145" spans="2:29">
      <c r="B22145" s="136"/>
      <c r="E22145" s="136"/>
      <c r="H22145" s="136"/>
      <c r="K22145" s="136"/>
      <c r="O22145" s="136"/>
      <c r="T22145" s="136"/>
      <c r="W22145" s="136"/>
      <c r="Z22145" s="136"/>
      <c r="AC22145" s="136"/>
    </row>
    <row r="22146" spans="2:29">
      <c r="B22146" s="136"/>
      <c r="E22146" s="136"/>
      <c r="H22146" s="136"/>
      <c r="K22146" s="136"/>
      <c r="O22146" s="136"/>
      <c r="T22146" s="136"/>
      <c r="W22146" s="136"/>
      <c r="Z22146" s="136"/>
      <c r="AC22146" s="136"/>
    </row>
    <row r="22147" spans="2:29">
      <c r="B22147" s="136"/>
      <c r="E22147" s="136"/>
      <c r="H22147" s="136"/>
      <c r="K22147" s="136"/>
      <c r="O22147" s="136"/>
      <c r="T22147" s="136"/>
      <c r="W22147" s="136"/>
      <c r="Z22147" s="136"/>
      <c r="AC22147" s="136"/>
    </row>
    <row r="22148" spans="2:29">
      <c r="B22148" s="136"/>
      <c r="E22148" s="136"/>
      <c r="H22148" s="136"/>
      <c r="K22148" s="136"/>
      <c r="O22148" s="136"/>
      <c r="T22148" s="136"/>
      <c r="W22148" s="136"/>
      <c r="Z22148" s="136"/>
      <c r="AC22148" s="136"/>
    </row>
    <row r="22149" spans="2:29">
      <c r="B22149" s="136"/>
      <c r="E22149" s="136"/>
      <c r="H22149" s="136"/>
      <c r="K22149" s="136"/>
      <c r="O22149" s="136"/>
      <c r="T22149" s="136"/>
      <c r="W22149" s="136"/>
      <c r="Z22149" s="136"/>
      <c r="AC22149" s="136"/>
    </row>
    <row r="22150" spans="2:29">
      <c r="B22150" s="136"/>
      <c r="E22150" s="136"/>
      <c r="H22150" s="136"/>
      <c r="K22150" s="136"/>
      <c r="O22150" s="136"/>
      <c r="T22150" s="136"/>
      <c r="W22150" s="136"/>
      <c r="Z22150" s="136"/>
      <c r="AC22150" s="136"/>
    </row>
    <row r="22151" spans="2:29">
      <c r="B22151" s="136"/>
      <c r="E22151" s="136"/>
      <c r="H22151" s="136"/>
      <c r="K22151" s="136"/>
      <c r="O22151" s="136"/>
      <c r="T22151" s="136"/>
      <c r="W22151" s="136"/>
      <c r="Z22151" s="136"/>
      <c r="AC22151" s="136"/>
    </row>
    <row r="22152" spans="2:29">
      <c r="B22152" s="136"/>
      <c r="E22152" s="136"/>
      <c r="H22152" s="136"/>
      <c r="K22152" s="136"/>
      <c r="O22152" s="136"/>
      <c r="T22152" s="136"/>
      <c r="W22152" s="136"/>
      <c r="Z22152" s="136"/>
      <c r="AC22152" s="136"/>
    </row>
    <row r="22153" spans="2:29">
      <c r="B22153" s="136"/>
      <c r="E22153" s="136"/>
      <c r="H22153" s="136"/>
      <c r="K22153" s="136"/>
      <c r="O22153" s="136"/>
      <c r="T22153" s="136"/>
      <c r="W22153" s="136"/>
      <c r="Z22153" s="136"/>
      <c r="AC22153" s="136"/>
    </row>
    <row r="22154" spans="2:29">
      <c r="B22154" s="136"/>
      <c r="E22154" s="136"/>
      <c r="H22154" s="136"/>
      <c r="K22154" s="136"/>
      <c r="O22154" s="136"/>
      <c r="T22154" s="136"/>
      <c r="W22154" s="136"/>
      <c r="Z22154" s="136"/>
      <c r="AC22154" s="136"/>
    </row>
    <row r="22155" spans="2:29">
      <c r="B22155" s="136"/>
      <c r="E22155" s="136"/>
      <c r="H22155" s="136"/>
      <c r="K22155" s="136"/>
      <c r="O22155" s="136"/>
      <c r="T22155" s="136"/>
      <c r="W22155" s="136"/>
      <c r="Z22155" s="136"/>
      <c r="AC22155" s="136"/>
    </row>
    <row r="22156" spans="2:29">
      <c r="B22156" s="136"/>
      <c r="E22156" s="136"/>
      <c r="H22156" s="136"/>
      <c r="K22156" s="136"/>
      <c r="O22156" s="136"/>
      <c r="T22156" s="136"/>
      <c r="W22156" s="136"/>
      <c r="Z22156" s="136"/>
      <c r="AC22156" s="136"/>
    </row>
    <row r="22157" spans="2:29">
      <c r="B22157" s="136"/>
      <c r="E22157" s="136"/>
      <c r="H22157" s="136"/>
      <c r="K22157" s="136"/>
      <c r="O22157" s="136"/>
      <c r="T22157" s="136"/>
      <c r="W22157" s="136"/>
      <c r="Z22157" s="136"/>
      <c r="AC22157" s="136"/>
    </row>
    <row r="22158" spans="2:29">
      <c r="B22158" s="136"/>
      <c r="E22158" s="136"/>
      <c r="H22158" s="136"/>
      <c r="K22158" s="136"/>
      <c r="O22158" s="136"/>
      <c r="T22158" s="136"/>
      <c r="W22158" s="136"/>
      <c r="Z22158" s="136"/>
      <c r="AC22158" s="136"/>
    </row>
    <row r="22159" spans="2:29">
      <c r="B22159" s="136"/>
      <c r="E22159" s="136"/>
      <c r="H22159" s="136"/>
      <c r="K22159" s="136"/>
      <c r="O22159" s="136"/>
      <c r="T22159" s="136"/>
      <c r="W22159" s="136"/>
      <c r="Z22159" s="136"/>
      <c r="AC22159" s="136"/>
    </row>
    <row r="22160" spans="2:29">
      <c r="B22160" s="136"/>
      <c r="E22160" s="136"/>
      <c r="H22160" s="136"/>
      <c r="K22160" s="136"/>
      <c r="O22160" s="136"/>
      <c r="T22160" s="136"/>
      <c r="W22160" s="136"/>
      <c r="Z22160" s="136"/>
      <c r="AC22160" s="136"/>
    </row>
    <row r="22161" spans="2:29">
      <c r="B22161" s="136"/>
      <c r="E22161" s="136"/>
      <c r="H22161" s="136"/>
      <c r="K22161" s="136"/>
      <c r="O22161" s="136"/>
      <c r="T22161" s="136"/>
      <c r="W22161" s="136"/>
      <c r="Z22161" s="136"/>
      <c r="AC22161" s="136"/>
    </row>
    <row r="22162" spans="2:29">
      <c r="B22162" s="136"/>
      <c r="E22162" s="136"/>
      <c r="H22162" s="136"/>
      <c r="K22162" s="136"/>
      <c r="O22162" s="136"/>
      <c r="T22162" s="136"/>
      <c r="W22162" s="136"/>
      <c r="Z22162" s="136"/>
      <c r="AC22162" s="136"/>
    </row>
    <row r="22163" spans="2:29">
      <c r="B22163" s="136"/>
      <c r="E22163" s="136"/>
      <c r="H22163" s="136"/>
      <c r="K22163" s="136"/>
      <c r="O22163" s="136"/>
      <c r="T22163" s="136"/>
      <c r="W22163" s="136"/>
      <c r="Z22163" s="136"/>
      <c r="AC22163" s="136"/>
    </row>
    <row r="22164" spans="2:29">
      <c r="B22164" s="136"/>
      <c r="E22164" s="136"/>
      <c r="H22164" s="136"/>
      <c r="K22164" s="136"/>
      <c r="O22164" s="136"/>
      <c r="T22164" s="136"/>
      <c r="W22164" s="136"/>
      <c r="Z22164" s="136"/>
      <c r="AC22164" s="136"/>
    </row>
    <row r="22165" spans="2:29">
      <c r="B22165" s="136"/>
      <c r="E22165" s="136"/>
      <c r="H22165" s="136"/>
      <c r="K22165" s="136"/>
      <c r="O22165" s="136"/>
      <c r="T22165" s="136"/>
      <c r="W22165" s="136"/>
      <c r="Z22165" s="136"/>
      <c r="AC22165" s="136"/>
    </row>
    <row r="22166" spans="2:29">
      <c r="B22166" s="136"/>
      <c r="E22166" s="136"/>
      <c r="H22166" s="136"/>
      <c r="K22166" s="136"/>
      <c r="O22166" s="136"/>
      <c r="T22166" s="136"/>
      <c r="W22166" s="136"/>
      <c r="Z22166" s="136"/>
      <c r="AC22166" s="136"/>
    </row>
    <row r="22167" spans="2:29">
      <c r="B22167" s="136"/>
      <c r="E22167" s="136"/>
      <c r="H22167" s="136"/>
      <c r="K22167" s="136"/>
      <c r="O22167" s="136"/>
      <c r="T22167" s="136"/>
      <c r="W22167" s="136"/>
      <c r="Z22167" s="136"/>
      <c r="AC22167" s="136"/>
    </row>
    <row r="22168" spans="2:29">
      <c r="B22168" s="136"/>
      <c r="E22168" s="136"/>
      <c r="H22168" s="136"/>
      <c r="K22168" s="136"/>
      <c r="O22168" s="136"/>
      <c r="T22168" s="136"/>
      <c r="W22168" s="136"/>
      <c r="Z22168" s="136"/>
      <c r="AC22168" s="136"/>
    </row>
    <row r="22169" spans="2:29">
      <c r="B22169" s="136"/>
      <c r="E22169" s="136"/>
      <c r="H22169" s="136"/>
      <c r="K22169" s="136"/>
      <c r="O22169" s="136"/>
      <c r="T22169" s="136"/>
      <c r="W22169" s="136"/>
      <c r="Z22169" s="136"/>
      <c r="AC22169" s="136"/>
    </row>
    <row r="22170" spans="2:29">
      <c r="B22170" s="136"/>
      <c r="E22170" s="136"/>
      <c r="H22170" s="136"/>
      <c r="K22170" s="136"/>
      <c r="O22170" s="136"/>
      <c r="T22170" s="136"/>
      <c r="W22170" s="136"/>
      <c r="Z22170" s="136"/>
      <c r="AC22170" s="136"/>
    </row>
    <row r="22171" spans="2:29">
      <c r="B22171" s="136"/>
      <c r="E22171" s="136"/>
      <c r="H22171" s="136"/>
      <c r="K22171" s="136"/>
      <c r="O22171" s="136"/>
      <c r="T22171" s="136"/>
      <c r="W22171" s="136"/>
      <c r="Z22171" s="136"/>
      <c r="AC22171" s="136"/>
    </row>
    <row r="22172" spans="2:29">
      <c r="B22172" s="136"/>
      <c r="E22172" s="136"/>
      <c r="H22172" s="136"/>
      <c r="K22172" s="136"/>
      <c r="O22172" s="136"/>
      <c r="T22172" s="136"/>
      <c r="W22172" s="136"/>
      <c r="Z22172" s="136"/>
      <c r="AC22172" s="136"/>
    </row>
    <row r="22173" spans="2:29">
      <c r="B22173" s="136"/>
      <c r="E22173" s="136"/>
      <c r="H22173" s="136"/>
      <c r="K22173" s="136"/>
      <c r="O22173" s="136"/>
      <c r="T22173" s="136"/>
      <c r="W22173" s="136"/>
      <c r="Z22173" s="136"/>
      <c r="AC22173" s="136"/>
    </row>
    <row r="22174" spans="2:29">
      <c r="B22174" s="136"/>
      <c r="E22174" s="136"/>
      <c r="H22174" s="136"/>
      <c r="K22174" s="136"/>
      <c r="O22174" s="136"/>
      <c r="T22174" s="136"/>
      <c r="W22174" s="136"/>
      <c r="Z22174" s="136"/>
      <c r="AC22174" s="136"/>
    </row>
    <row r="22175" spans="2:29">
      <c r="B22175" s="136"/>
      <c r="E22175" s="136"/>
      <c r="H22175" s="136"/>
      <c r="K22175" s="136"/>
      <c r="O22175" s="136"/>
      <c r="T22175" s="136"/>
      <c r="W22175" s="136"/>
      <c r="Z22175" s="136"/>
      <c r="AC22175" s="136"/>
    </row>
    <row r="22176" spans="2:29">
      <c r="B22176" s="136"/>
      <c r="E22176" s="136"/>
      <c r="H22176" s="136"/>
      <c r="K22176" s="136"/>
      <c r="O22176" s="136"/>
      <c r="T22176" s="136"/>
      <c r="W22176" s="136"/>
      <c r="Z22176" s="136"/>
      <c r="AC22176" s="136"/>
    </row>
    <row r="22177" spans="2:29">
      <c r="B22177" s="136"/>
      <c r="E22177" s="136"/>
      <c r="H22177" s="136"/>
      <c r="K22177" s="136"/>
      <c r="O22177" s="136"/>
      <c r="T22177" s="136"/>
      <c r="W22177" s="136"/>
      <c r="Z22177" s="136"/>
      <c r="AC22177" s="136"/>
    </row>
    <row r="22178" spans="2:29">
      <c r="B22178" s="136"/>
      <c r="E22178" s="136"/>
      <c r="H22178" s="136"/>
      <c r="K22178" s="136"/>
      <c r="O22178" s="136"/>
      <c r="T22178" s="136"/>
      <c r="W22178" s="136"/>
      <c r="Z22178" s="136"/>
      <c r="AC22178" s="136"/>
    </row>
    <row r="22179" spans="2:29">
      <c r="B22179" s="136"/>
      <c r="E22179" s="136"/>
      <c r="H22179" s="136"/>
      <c r="K22179" s="136"/>
      <c r="O22179" s="136"/>
      <c r="T22179" s="136"/>
      <c r="W22179" s="136"/>
      <c r="Z22179" s="136"/>
      <c r="AC22179" s="136"/>
    </row>
    <row r="22180" spans="2:29">
      <c r="B22180" s="136"/>
      <c r="E22180" s="136"/>
      <c r="H22180" s="136"/>
      <c r="K22180" s="136"/>
      <c r="O22180" s="136"/>
      <c r="T22180" s="136"/>
      <c r="W22180" s="136"/>
      <c r="Z22180" s="136"/>
      <c r="AC22180" s="136"/>
    </row>
    <row r="22181" spans="2:29">
      <c r="B22181" s="136"/>
      <c r="E22181" s="136"/>
      <c r="H22181" s="136"/>
      <c r="K22181" s="136"/>
      <c r="O22181" s="136"/>
      <c r="T22181" s="136"/>
      <c r="W22181" s="136"/>
      <c r="Z22181" s="136"/>
      <c r="AC22181" s="136"/>
    </row>
    <row r="22182" spans="2:29">
      <c r="B22182" s="136"/>
      <c r="E22182" s="136"/>
      <c r="H22182" s="136"/>
      <c r="K22182" s="136"/>
      <c r="O22182" s="136"/>
      <c r="T22182" s="136"/>
      <c r="W22182" s="136"/>
      <c r="Z22182" s="136"/>
      <c r="AC22182" s="136"/>
    </row>
    <row r="22183" spans="2:29">
      <c r="B22183" s="136"/>
      <c r="E22183" s="136"/>
      <c r="H22183" s="136"/>
      <c r="K22183" s="136"/>
      <c r="O22183" s="136"/>
      <c r="T22183" s="136"/>
      <c r="W22183" s="136"/>
      <c r="Z22183" s="136"/>
      <c r="AC22183" s="136"/>
    </row>
    <row r="22184" spans="2:29">
      <c r="B22184" s="136"/>
      <c r="E22184" s="136"/>
      <c r="H22184" s="136"/>
      <c r="K22184" s="136"/>
      <c r="O22184" s="136"/>
      <c r="T22184" s="136"/>
      <c r="W22184" s="136"/>
      <c r="Z22184" s="136"/>
      <c r="AC22184" s="136"/>
    </row>
    <row r="22185" spans="2:29">
      <c r="B22185" s="136"/>
      <c r="E22185" s="136"/>
      <c r="H22185" s="136"/>
      <c r="K22185" s="136"/>
      <c r="O22185" s="136"/>
      <c r="T22185" s="136"/>
      <c r="W22185" s="136"/>
      <c r="Z22185" s="136"/>
      <c r="AC22185" s="136"/>
    </row>
    <row r="22186" spans="2:29">
      <c r="B22186" s="136"/>
      <c r="E22186" s="136"/>
      <c r="H22186" s="136"/>
      <c r="K22186" s="136"/>
      <c r="O22186" s="136"/>
      <c r="T22186" s="136"/>
      <c r="W22186" s="136"/>
      <c r="Z22186" s="136"/>
      <c r="AC22186" s="136"/>
    </row>
    <row r="22187" spans="2:29">
      <c r="B22187" s="136"/>
      <c r="E22187" s="136"/>
      <c r="H22187" s="136"/>
      <c r="K22187" s="136"/>
      <c r="O22187" s="136"/>
      <c r="T22187" s="136"/>
      <c r="W22187" s="136"/>
      <c r="Z22187" s="136"/>
      <c r="AC22187" s="136"/>
    </row>
    <row r="22188" spans="2:29">
      <c r="B22188" s="136"/>
      <c r="E22188" s="136"/>
      <c r="H22188" s="136"/>
      <c r="K22188" s="136"/>
      <c r="O22188" s="136"/>
      <c r="T22188" s="136"/>
      <c r="W22188" s="136"/>
      <c r="Z22188" s="136"/>
      <c r="AC22188" s="136"/>
    </row>
    <row r="22189" spans="2:29">
      <c r="B22189" s="136"/>
      <c r="E22189" s="136"/>
      <c r="H22189" s="136"/>
      <c r="K22189" s="136"/>
      <c r="O22189" s="136"/>
      <c r="T22189" s="136"/>
      <c r="W22189" s="136"/>
      <c r="Z22189" s="136"/>
      <c r="AC22189" s="136"/>
    </row>
    <row r="22190" spans="2:29">
      <c r="B22190" s="136"/>
      <c r="E22190" s="136"/>
      <c r="H22190" s="136"/>
      <c r="K22190" s="136"/>
      <c r="O22190" s="136"/>
      <c r="T22190" s="136"/>
      <c r="W22190" s="136"/>
      <c r="Z22190" s="136"/>
      <c r="AC22190" s="136"/>
    </row>
    <row r="22191" spans="2:29">
      <c r="B22191" s="136"/>
      <c r="E22191" s="136"/>
      <c r="H22191" s="136"/>
      <c r="K22191" s="136"/>
      <c r="O22191" s="136"/>
      <c r="T22191" s="136"/>
      <c r="W22191" s="136"/>
      <c r="Z22191" s="136"/>
      <c r="AC22191" s="136"/>
    </row>
    <row r="22192" spans="2:29">
      <c r="B22192" s="136"/>
      <c r="E22192" s="136"/>
      <c r="H22192" s="136"/>
      <c r="K22192" s="136"/>
      <c r="O22192" s="136"/>
      <c r="T22192" s="136"/>
      <c r="W22192" s="136"/>
      <c r="Z22192" s="136"/>
      <c r="AC22192" s="136"/>
    </row>
    <row r="22193" spans="2:29">
      <c r="B22193" s="136"/>
      <c r="E22193" s="136"/>
      <c r="H22193" s="136"/>
      <c r="K22193" s="136"/>
      <c r="O22193" s="136"/>
      <c r="T22193" s="136"/>
      <c r="W22193" s="136"/>
      <c r="Z22193" s="136"/>
      <c r="AC22193" s="136"/>
    </row>
    <row r="22194" spans="2:29">
      <c r="B22194" s="136"/>
      <c r="E22194" s="136"/>
      <c r="H22194" s="136"/>
      <c r="K22194" s="136"/>
      <c r="O22194" s="136"/>
      <c r="T22194" s="136"/>
      <c r="W22194" s="136"/>
      <c r="Z22194" s="136"/>
      <c r="AC22194" s="136"/>
    </row>
    <row r="22195" spans="2:29">
      <c r="B22195" s="136"/>
      <c r="E22195" s="136"/>
      <c r="H22195" s="136"/>
      <c r="K22195" s="136"/>
      <c r="O22195" s="136"/>
      <c r="T22195" s="136"/>
      <c r="W22195" s="136"/>
      <c r="Z22195" s="136"/>
      <c r="AC22195" s="136"/>
    </row>
    <row r="22196" spans="2:29">
      <c r="B22196" s="136"/>
      <c r="E22196" s="136"/>
      <c r="H22196" s="136"/>
      <c r="K22196" s="136"/>
      <c r="O22196" s="136"/>
      <c r="T22196" s="136"/>
      <c r="W22196" s="136"/>
      <c r="Z22196" s="136"/>
      <c r="AC22196" s="136"/>
    </row>
    <row r="22197" spans="2:29">
      <c r="B22197" s="136"/>
      <c r="E22197" s="136"/>
      <c r="H22197" s="136"/>
      <c r="K22197" s="136"/>
      <c r="O22197" s="136"/>
      <c r="T22197" s="136"/>
      <c r="W22197" s="136"/>
      <c r="Z22197" s="136"/>
      <c r="AC22197" s="136"/>
    </row>
    <row r="22198" spans="2:29">
      <c r="B22198" s="136"/>
      <c r="E22198" s="136"/>
      <c r="H22198" s="136"/>
      <c r="K22198" s="136"/>
      <c r="O22198" s="136"/>
      <c r="T22198" s="136"/>
      <c r="W22198" s="136"/>
      <c r="Z22198" s="136"/>
      <c r="AC22198" s="136"/>
    </row>
    <row r="22199" spans="2:29">
      <c r="B22199" s="136"/>
      <c r="E22199" s="136"/>
      <c r="H22199" s="136"/>
      <c r="K22199" s="136"/>
      <c r="O22199" s="136"/>
      <c r="T22199" s="136"/>
      <c r="W22199" s="136"/>
      <c r="Z22199" s="136"/>
      <c r="AC22199" s="136"/>
    </row>
    <row r="22200" spans="2:29">
      <c r="B22200" s="136"/>
      <c r="E22200" s="136"/>
      <c r="H22200" s="136"/>
      <c r="K22200" s="136"/>
      <c r="O22200" s="136"/>
      <c r="T22200" s="136"/>
      <c r="W22200" s="136"/>
      <c r="Z22200" s="136"/>
      <c r="AC22200" s="136"/>
    </row>
    <row r="22201" spans="2:29">
      <c r="B22201" s="136"/>
      <c r="E22201" s="136"/>
      <c r="H22201" s="136"/>
      <c r="K22201" s="136"/>
      <c r="O22201" s="136"/>
      <c r="T22201" s="136"/>
      <c r="W22201" s="136"/>
      <c r="Z22201" s="136"/>
      <c r="AC22201" s="136"/>
    </row>
    <row r="22202" spans="2:29">
      <c r="B22202" s="136"/>
      <c r="E22202" s="136"/>
      <c r="H22202" s="136"/>
      <c r="K22202" s="136"/>
      <c r="O22202" s="136"/>
      <c r="T22202" s="136"/>
      <c r="W22202" s="136"/>
      <c r="Z22202" s="136"/>
      <c r="AC22202" s="136"/>
    </row>
    <row r="22203" spans="2:29">
      <c r="B22203" s="136"/>
      <c r="E22203" s="136"/>
      <c r="H22203" s="136"/>
      <c r="K22203" s="136"/>
      <c r="O22203" s="136"/>
      <c r="T22203" s="136"/>
      <c r="W22203" s="136"/>
      <c r="Z22203" s="136"/>
      <c r="AC22203" s="136"/>
    </row>
    <row r="22204" spans="2:29">
      <c r="B22204" s="136"/>
      <c r="E22204" s="136"/>
      <c r="H22204" s="136"/>
      <c r="K22204" s="136"/>
      <c r="O22204" s="136"/>
      <c r="T22204" s="136"/>
      <c r="W22204" s="136"/>
      <c r="Z22204" s="136"/>
      <c r="AC22204" s="136"/>
    </row>
    <row r="22205" spans="2:29">
      <c r="B22205" s="136"/>
      <c r="E22205" s="136"/>
      <c r="H22205" s="136"/>
      <c r="K22205" s="136"/>
      <c r="O22205" s="136"/>
      <c r="T22205" s="136"/>
      <c r="W22205" s="136"/>
      <c r="Z22205" s="136"/>
      <c r="AC22205" s="136"/>
    </row>
    <row r="22206" spans="2:29">
      <c r="B22206" s="136"/>
      <c r="E22206" s="136"/>
      <c r="H22206" s="136"/>
      <c r="K22206" s="136"/>
      <c r="O22206" s="136"/>
      <c r="T22206" s="136"/>
      <c r="W22206" s="136"/>
      <c r="Z22206" s="136"/>
      <c r="AC22206" s="136"/>
    </row>
    <row r="22207" spans="2:29">
      <c r="B22207" s="136"/>
      <c r="E22207" s="136"/>
      <c r="H22207" s="136"/>
      <c r="K22207" s="136"/>
      <c r="O22207" s="136"/>
      <c r="T22207" s="136"/>
      <c r="W22207" s="136"/>
      <c r="Z22207" s="136"/>
      <c r="AC22207" s="136"/>
    </row>
    <row r="22208" spans="2:29">
      <c r="B22208" s="136"/>
      <c r="E22208" s="136"/>
      <c r="H22208" s="136"/>
      <c r="K22208" s="136"/>
      <c r="O22208" s="136"/>
      <c r="T22208" s="136"/>
      <c r="W22208" s="136"/>
      <c r="Z22208" s="136"/>
      <c r="AC22208" s="136"/>
    </row>
    <row r="22209" spans="2:29">
      <c r="B22209" s="136"/>
      <c r="E22209" s="136"/>
      <c r="H22209" s="136"/>
      <c r="K22209" s="136"/>
      <c r="O22209" s="136"/>
      <c r="T22209" s="136"/>
      <c r="W22209" s="136"/>
      <c r="Z22209" s="136"/>
      <c r="AC22209" s="136"/>
    </row>
    <row r="22210" spans="2:29">
      <c r="B22210" s="136"/>
      <c r="E22210" s="136"/>
      <c r="H22210" s="136"/>
      <c r="K22210" s="136"/>
      <c r="O22210" s="136"/>
      <c r="T22210" s="136"/>
      <c r="W22210" s="136"/>
      <c r="Z22210" s="136"/>
      <c r="AC22210" s="136"/>
    </row>
    <row r="22211" spans="2:29">
      <c r="B22211" s="136"/>
      <c r="E22211" s="136"/>
      <c r="H22211" s="136"/>
      <c r="K22211" s="136"/>
      <c r="O22211" s="136"/>
      <c r="T22211" s="136"/>
      <c r="W22211" s="136"/>
      <c r="Z22211" s="136"/>
      <c r="AC22211" s="136"/>
    </row>
    <row r="22212" spans="2:29">
      <c r="B22212" s="136"/>
      <c r="E22212" s="136"/>
      <c r="H22212" s="136"/>
      <c r="K22212" s="136"/>
      <c r="O22212" s="136"/>
      <c r="T22212" s="136"/>
      <c r="W22212" s="136"/>
      <c r="Z22212" s="136"/>
      <c r="AC22212" s="136"/>
    </row>
    <row r="22213" spans="2:29">
      <c r="B22213" s="136"/>
      <c r="E22213" s="136"/>
      <c r="H22213" s="136"/>
      <c r="K22213" s="136"/>
      <c r="O22213" s="136"/>
      <c r="T22213" s="136"/>
      <c r="W22213" s="136"/>
      <c r="Z22213" s="136"/>
      <c r="AC22213" s="136"/>
    </row>
    <row r="22214" spans="2:29">
      <c r="B22214" s="136"/>
      <c r="E22214" s="136"/>
      <c r="H22214" s="136"/>
      <c r="K22214" s="136"/>
      <c r="O22214" s="136"/>
      <c r="T22214" s="136"/>
      <c r="W22214" s="136"/>
      <c r="Z22214" s="136"/>
      <c r="AC22214" s="136"/>
    </row>
    <row r="22215" spans="2:29">
      <c r="B22215" s="136"/>
      <c r="E22215" s="136"/>
      <c r="H22215" s="136"/>
      <c r="K22215" s="136"/>
      <c r="O22215" s="136"/>
      <c r="T22215" s="136"/>
      <c r="W22215" s="136"/>
      <c r="Z22215" s="136"/>
      <c r="AC22215" s="136"/>
    </row>
    <row r="22216" spans="2:29">
      <c r="B22216" s="136"/>
      <c r="E22216" s="136"/>
      <c r="H22216" s="136"/>
      <c r="K22216" s="136"/>
      <c r="O22216" s="136"/>
      <c r="T22216" s="136"/>
      <c r="W22216" s="136"/>
      <c r="Z22216" s="136"/>
      <c r="AC22216" s="136"/>
    </row>
    <row r="22217" spans="2:29">
      <c r="B22217" s="136"/>
      <c r="E22217" s="136"/>
      <c r="H22217" s="136"/>
      <c r="K22217" s="136"/>
      <c r="O22217" s="136"/>
      <c r="T22217" s="136"/>
      <c r="W22217" s="136"/>
      <c r="Z22217" s="136"/>
      <c r="AC22217" s="136"/>
    </row>
    <row r="22218" spans="2:29">
      <c r="B22218" s="136"/>
      <c r="E22218" s="136"/>
      <c r="H22218" s="136"/>
      <c r="K22218" s="136"/>
      <c r="O22218" s="136"/>
      <c r="T22218" s="136"/>
      <c r="W22218" s="136"/>
      <c r="Z22218" s="136"/>
      <c r="AC22218" s="136"/>
    </row>
    <row r="22219" spans="2:29">
      <c r="B22219" s="136"/>
      <c r="E22219" s="136"/>
      <c r="H22219" s="136"/>
      <c r="K22219" s="136"/>
      <c r="O22219" s="136"/>
      <c r="T22219" s="136"/>
      <c r="W22219" s="136"/>
      <c r="Z22219" s="136"/>
      <c r="AC22219" s="136"/>
    </row>
    <row r="22220" spans="2:29">
      <c r="B22220" s="136"/>
      <c r="E22220" s="136"/>
      <c r="H22220" s="136"/>
      <c r="K22220" s="136"/>
      <c r="O22220" s="136"/>
      <c r="T22220" s="136"/>
      <c r="W22220" s="136"/>
      <c r="Z22220" s="136"/>
      <c r="AC22220" s="136"/>
    </row>
    <row r="22221" spans="2:29">
      <c r="B22221" s="136"/>
      <c r="E22221" s="136"/>
      <c r="H22221" s="136"/>
      <c r="K22221" s="136"/>
      <c r="O22221" s="136"/>
      <c r="T22221" s="136"/>
      <c r="W22221" s="136"/>
      <c r="Z22221" s="136"/>
      <c r="AC22221" s="136"/>
    </row>
    <row r="22222" spans="2:29">
      <c r="B22222" s="136"/>
      <c r="E22222" s="136"/>
      <c r="H22222" s="136"/>
      <c r="K22222" s="136"/>
      <c r="O22222" s="136"/>
      <c r="T22222" s="136"/>
      <c r="W22222" s="136"/>
      <c r="Z22222" s="136"/>
      <c r="AC22222" s="136"/>
    </row>
    <row r="22223" spans="2:29">
      <c r="B22223" s="136"/>
      <c r="E22223" s="136"/>
      <c r="H22223" s="136"/>
      <c r="K22223" s="136"/>
      <c r="O22223" s="136"/>
      <c r="T22223" s="136"/>
      <c r="W22223" s="136"/>
      <c r="Z22223" s="136"/>
      <c r="AC22223" s="136"/>
    </row>
    <row r="22224" spans="2:29">
      <c r="B22224" s="136"/>
      <c r="E22224" s="136"/>
      <c r="H22224" s="136"/>
      <c r="K22224" s="136"/>
      <c r="O22224" s="136"/>
      <c r="T22224" s="136"/>
      <c r="W22224" s="136"/>
      <c r="Z22224" s="136"/>
      <c r="AC22224" s="136"/>
    </row>
    <row r="22225" spans="2:29">
      <c r="B22225" s="136"/>
      <c r="E22225" s="136"/>
      <c r="H22225" s="136"/>
      <c r="K22225" s="136"/>
      <c r="O22225" s="136"/>
      <c r="T22225" s="136"/>
      <c r="W22225" s="136"/>
      <c r="Z22225" s="136"/>
      <c r="AC22225" s="136"/>
    </row>
    <row r="22226" spans="2:29">
      <c r="B22226" s="136"/>
      <c r="E22226" s="136"/>
      <c r="H22226" s="136"/>
      <c r="K22226" s="136"/>
      <c r="O22226" s="136"/>
      <c r="T22226" s="136"/>
      <c r="W22226" s="136"/>
      <c r="Z22226" s="136"/>
      <c r="AC22226" s="136"/>
    </row>
    <row r="22227" spans="2:29">
      <c r="B22227" s="136"/>
      <c r="E22227" s="136"/>
      <c r="H22227" s="136"/>
      <c r="K22227" s="136"/>
      <c r="O22227" s="136"/>
      <c r="T22227" s="136"/>
      <c r="W22227" s="136"/>
      <c r="Z22227" s="136"/>
      <c r="AC22227" s="136"/>
    </row>
    <row r="22228" spans="2:29">
      <c r="B22228" s="136"/>
      <c r="E22228" s="136"/>
      <c r="H22228" s="136"/>
      <c r="K22228" s="136"/>
      <c r="O22228" s="136"/>
      <c r="T22228" s="136"/>
      <c r="W22228" s="136"/>
      <c r="Z22228" s="136"/>
      <c r="AC22228" s="136"/>
    </row>
    <row r="22229" spans="2:29">
      <c r="B22229" s="136"/>
      <c r="E22229" s="136"/>
      <c r="H22229" s="136"/>
      <c r="K22229" s="136"/>
      <c r="O22229" s="136"/>
      <c r="T22229" s="136"/>
      <c r="W22229" s="136"/>
      <c r="Z22229" s="136"/>
      <c r="AC22229" s="136"/>
    </row>
    <row r="22230" spans="2:29">
      <c r="B22230" s="136"/>
      <c r="E22230" s="136"/>
      <c r="H22230" s="136"/>
      <c r="K22230" s="136"/>
      <c r="O22230" s="136"/>
      <c r="T22230" s="136"/>
      <c r="W22230" s="136"/>
      <c r="Z22230" s="136"/>
      <c r="AC22230" s="136"/>
    </row>
    <row r="22231" spans="2:29">
      <c r="B22231" s="136"/>
      <c r="E22231" s="136"/>
      <c r="H22231" s="136"/>
      <c r="K22231" s="136"/>
      <c r="O22231" s="136"/>
      <c r="T22231" s="136"/>
      <c r="W22231" s="136"/>
      <c r="Z22231" s="136"/>
      <c r="AC22231" s="136"/>
    </row>
    <row r="22232" spans="2:29">
      <c r="B22232" s="136"/>
      <c r="E22232" s="136"/>
      <c r="H22232" s="136"/>
      <c r="K22232" s="136"/>
      <c r="O22232" s="136"/>
      <c r="T22232" s="136"/>
      <c r="W22232" s="136"/>
      <c r="Z22232" s="136"/>
      <c r="AC22232" s="136"/>
    </row>
    <row r="22233" spans="2:29">
      <c r="B22233" s="136"/>
      <c r="E22233" s="136"/>
      <c r="H22233" s="136"/>
      <c r="K22233" s="136"/>
      <c r="O22233" s="136"/>
      <c r="T22233" s="136"/>
      <c r="W22233" s="136"/>
      <c r="Z22233" s="136"/>
      <c r="AC22233" s="136"/>
    </row>
    <row r="22234" spans="2:29">
      <c r="B22234" s="136"/>
      <c r="E22234" s="136"/>
      <c r="H22234" s="136"/>
      <c r="K22234" s="136"/>
      <c r="O22234" s="136"/>
      <c r="T22234" s="136"/>
      <c r="W22234" s="136"/>
      <c r="Z22234" s="136"/>
      <c r="AC22234" s="136"/>
    </row>
    <row r="22235" spans="2:29">
      <c r="B22235" s="136"/>
      <c r="E22235" s="136"/>
      <c r="H22235" s="136"/>
      <c r="K22235" s="136"/>
      <c r="O22235" s="136"/>
      <c r="T22235" s="136"/>
      <c r="W22235" s="136"/>
      <c r="Z22235" s="136"/>
      <c r="AC22235" s="136"/>
    </row>
    <row r="22236" spans="2:29">
      <c r="B22236" s="136"/>
      <c r="E22236" s="136"/>
      <c r="H22236" s="136"/>
      <c r="K22236" s="136"/>
      <c r="O22236" s="136"/>
      <c r="T22236" s="136"/>
      <c r="W22236" s="136"/>
      <c r="Z22236" s="136"/>
      <c r="AC22236" s="136"/>
    </row>
    <row r="22237" spans="2:29">
      <c r="B22237" s="136"/>
      <c r="E22237" s="136"/>
      <c r="H22237" s="136"/>
      <c r="K22237" s="136"/>
      <c r="O22237" s="136"/>
      <c r="T22237" s="136"/>
      <c r="W22237" s="136"/>
      <c r="Z22237" s="136"/>
      <c r="AC22237" s="136"/>
    </row>
    <row r="22238" spans="2:29">
      <c r="B22238" s="136"/>
      <c r="E22238" s="136"/>
      <c r="H22238" s="136"/>
      <c r="K22238" s="136"/>
      <c r="O22238" s="136"/>
      <c r="T22238" s="136"/>
      <c r="W22238" s="136"/>
      <c r="Z22238" s="136"/>
      <c r="AC22238" s="136"/>
    </row>
    <row r="22239" spans="2:29">
      <c r="B22239" s="136"/>
      <c r="E22239" s="136"/>
      <c r="H22239" s="136"/>
      <c r="K22239" s="136"/>
      <c r="O22239" s="136"/>
      <c r="T22239" s="136"/>
      <c r="W22239" s="136"/>
      <c r="Z22239" s="136"/>
      <c r="AC22239" s="136"/>
    </row>
    <row r="22240" spans="2:29">
      <c r="B22240" s="136"/>
      <c r="E22240" s="136"/>
      <c r="H22240" s="136"/>
      <c r="K22240" s="136"/>
      <c r="O22240" s="136"/>
      <c r="T22240" s="136"/>
      <c r="W22240" s="136"/>
      <c r="Z22240" s="136"/>
      <c r="AC22240" s="136"/>
    </row>
    <row r="22241" spans="2:29">
      <c r="B22241" s="136"/>
      <c r="E22241" s="136"/>
      <c r="H22241" s="136"/>
      <c r="K22241" s="136"/>
      <c r="O22241" s="136"/>
      <c r="T22241" s="136"/>
      <c r="W22241" s="136"/>
      <c r="Z22241" s="136"/>
      <c r="AC22241" s="136"/>
    </row>
    <row r="22242" spans="2:29">
      <c r="B22242" s="136"/>
      <c r="E22242" s="136"/>
      <c r="H22242" s="136"/>
      <c r="K22242" s="136"/>
      <c r="O22242" s="136"/>
      <c r="T22242" s="136"/>
      <c r="W22242" s="136"/>
      <c r="Z22242" s="136"/>
      <c r="AC22242" s="136"/>
    </row>
    <row r="22243" spans="2:29">
      <c r="B22243" s="136"/>
      <c r="E22243" s="136"/>
      <c r="H22243" s="136"/>
      <c r="K22243" s="136"/>
      <c r="O22243" s="136"/>
      <c r="T22243" s="136"/>
      <c r="W22243" s="136"/>
      <c r="Z22243" s="136"/>
      <c r="AC22243" s="136"/>
    </row>
    <row r="22244" spans="2:29">
      <c r="B22244" s="136"/>
      <c r="E22244" s="136"/>
      <c r="H22244" s="136"/>
      <c r="K22244" s="136"/>
      <c r="O22244" s="136"/>
      <c r="T22244" s="136"/>
      <c r="W22244" s="136"/>
      <c r="Z22244" s="136"/>
      <c r="AC22244" s="136"/>
    </row>
    <row r="22245" spans="2:29">
      <c r="B22245" s="136"/>
      <c r="E22245" s="136"/>
      <c r="H22245" s="136"/>
      <c r="K22245" s="136"/>
      <c r="O22245" s="136"/>
      <c r="T22245" s="136"/>
      <c r="W22245" s="136"/>
      <c r="Z22245" s="136"/>
      <c r="AC22245" s="136"/>
    </row>
    <row r="22246" spans="2:29">
      <c r="B22246" s="136"/>
      <c r="E22246" s="136"/>
      <c r="H22246" s="136"/>
      <c r="K22246" s="136"/>
      <c r="O22246" s="136"/>
      <c r="T22246" s="136"/>
      <c r="W22246" s="136"/>
      <c r="Z22246" s="136"/>
      <c r="AC22246" s="136"/>
    </row>
    <row r="22247" spans="2:29">
      <c r="B22247" s="136"/>
      <c r="E22247" s="136"/>
      <c r="H22247" s="136"/>
      <c r="K22247" s="136"/>
      <c r="O22247" s="136"/>
      <c r="T22247" s="136"/>
      <c r="W22247" s="136"/>
      <c r="Z22247" s="136"/>
      <c r="AC22247" s="136"/>
    </row>
    <row r="22248" spans="2:29">
      <c r="B22248" s="136"/>
      <c r="E22248" s="136"/>
      <c r="H22248" s="136"/>
      <c r="K22248" s="136"/>
      <c r="O22248" s="136"/>
      <c r="T22248" s="136"/>
      <c r="W22248" s="136"/>
      <c r="Z22248" s="136"/>
      <c r="AC22248" s="136"/>
    </row>
    <row r="22249" spans="2:29">
      <c r="B22249" s="136"/>
      <c r="E22249" s="136"/>
      <c r="H22249" s="136"/>
      <c r="K22249" s="136"/>
      <c r="O22249" s="136"/>
      <c r="T22249" s="136"/>
      <c r="W22249" s="136"/>
      <c r="Z22249" s="136"/>
      <c r="AC22249" s="136"/>
    </row>
    <row r="22250" spans="2:29">
      <c r="B22250" s="136"/>
      <c r="E22250" s="136"/>
      <c r="H22250" s="136"/>
      <c r="K22250" s="136"/>
      <c r="O22250" s="136"/>
      <c r="T22250" s="136"/>
      <c r="W22250" s="136"/>
      <c r="Z22250" s="136"/>
      <c r="AC22250" s="136"/>
    </row>
    <row r="22251" spans="2:29">
      <c r="B22251" s="136"/>
      <c r="E22251" s="136"/>
      <c r="H22251" s="136"/>
      <c r="K22251" s="136"/>
      <c r="O22251" s="136"/>
      <c r="T22251" s="136"/>
      <c r="W22251" s="136"/>
      <c r="Z22251" s="136"/>
      <c r="AC22251" s="136"/>
    </row>
    <row r="22252" spans="2:29">
      <c r="B22252" s="136"/>
      <c r="E22252" s="136"/>
      <c r="H22252" s="136"/>
      <c r="K22252" s="136"/>
      <c r="O22252" s="136"/>
      <c r="T22252" s="136"/>
      <c r="W22252" s="136"/>
      <c r="Z22252" s="136"/>
      <c r="AC22252" s="136"/>
    </row>
    <row r="22253" spans="2:29">
      <c r="B22253" s="136"/>
      <c r="E22253" s="136"/>
      <c r="H22253" s="136"/>
      <c r="K22253" s="136"/>
      <c r="O22253" s="136"/>
      <c r="T22253" s="136"/>
      <c r="W22253" s="136"/>
      <c r="Z22253" s="136"/>
      <c r="AC22253" s="136"/>
    </row>
    <row r="22254" spans="2:29">
      <c r="B22254" s="136"/>
      <c r="E22254" s="136"/>
      <c r="H22254" s="136"/>
      <c r="K22254" s="136"/>
      <c r="O22254" s="136"/>
      <c r="T22254" s="136"/>
      <c r="W22254" s="136"/>
      <c r="Z22254" s="136"/>
      <c r="AC22254" s="136"/>
    </row>
    <row r="22255" spans="2:29">
      <c r="B22255" s="136"/>
      <c r="E22255" s="136"/>
      <c r="H22255" s="136"/>
      <c r="K22255" s="136"/>
      <c r="O22255" s="136"/>
      <c r="T22255" s="136"/>
      <c r="W22255" s="136"/>
      <c r="Z22255" s="136"/>
      <c r="AC22255" s="136"/>
    </row>
    <row r="22256" spans="2:29">
      <c r="B22256" s="136"/>
      <c r="E22256" s="136"/>
      <c r="H22256" s="136"/>
      <c r="K22256" s="136"/>
      <c r="O22256" s="136"/>
      <c r="T22256" s="136"/>
      <c r="W22256" s="136"/>
      <c r="Z22256" s="136"/>
      <c r="AC22256" s="136"/>
    </row>
    <row r="22257" spans="2:29">
      <c r="B22257" s="136"/>
      <c r="E22257" s="136"/>
      <c r="H22257" s="136"/>
      <c r="K22257" s="136"/>
      <c r="O22257" s="136"/>
      <c r="T22257" s="136"/>
      <c r="W22257" s="136"/>
      <c r="Z22257" s="136"/>
      <c r="AC22257" s="136"/>
    </row>
    <row r="22258" spans="2:29">
      <c r="B22258" s="136"/>
      <c r="E22258" s="136"/>
      <c r="H22258" s="136"/>
      <c r="K22258" s="136"/>
      <c r="O22258" s="136"/>
      <c r="T22258" s="136"/>
      <c r="W22258" s="136"/>
      <c r="Z22258" s="136"/>
      <c r="AC22258" s="136"/>
    </row>
    <row r="22259" spans="2:29">
      <c r="B22259" s="136"/>
      <c r="E22259" s="136"/>
      <c r="H22259" s="136"/>
      <c r="K22259" s="136"/>
      <c r="O22259" s="136"/>
      <c r="T22259" s="136"/>
      <c r="W22259" s="136"/>
      <c r="Z22259" s="136"/>
      <c r="AC22259" s="136"/>
    </row>
    <row r="22260" spans="2:29">
      <c r="B22260" s="136"/>
      <c r="E22260" s="136"/>
      <c r="H22260" s="136"/>
      <c r="K22260" s="136"/>
      <c r="O22260" s="136"/>
      <c r="T22260" s="136"/>
      <c r="W22260" s="136"/>
      <c r="Z22260" s="136"/>
      <c r="AC22260" s="136"/>
    </row>
    <row r="22261" spans="2:29">
      <c r="B22261" s="136"/>
      <c r="E22261" s="136"/>
      <c r="H22261" s="136"/>
      <c r="K22261" s="136"/>
      <c r="O22261" s="136"/>
      <c r="T22261" s="136"/>
      <c r="W22261" s="136"/>
      <c r="Z22261" s="136"/>
      <c r="AC22261" s="136"/>
    </row>
    <row r="22262" spans="2:29">
      <c r="B22262" s="136"/>
      <c r="E22262" s="136"/>
      <c r="H22262" s="136"/>
      <c r="K22262" s="136"/>
      <c r="O22262" s="136"/>
      <c r="T22262" s="136"/>
      <c r="W22262" s="136"/>
      <c r="Z22262" s="136"/>
      <c r="AC22262" s="136"/>
    </row>
    <row r="22263" spans="2:29">
      <c r="B22263" s="136"/>
      <c r="E22263" s="136"/>
      <c r="H22263" s="136"/>
      <c r="K22263" s="136"/>
      <c r="O22263" s="136"/>
      <c r="T22263" s="136"/>
      <c r="W22263" s="136"/>
      <c r="Z22263" s="136"/>
      <c r="AC22263" s="136"/>
    </row>
    <row r="22264" spans="2:29">
      <c r="B22264" s="136"/>
      <c r="E22264" s="136"/>
      <c r="H22264" s="136"/>
      <c r="K22264" s="136"/>
      <c r="O22264" s="136"/>
      <c r="T22264" s="136"/>
      <c r="W22264" s="136"/>
      <c r="Z22264" s="136"/>
      <c r="AC22264" s="136"/>
    </row>
    <row r="22265" spans="2:29">
      <c r="B22265" s="136"/>
      <c r="E22265" s="136"/>
      <c r="H22265" s="136"/>
      <c r="K22265" s="136"/>
      <c r="O22265" s="136"/>
      <c r="T22265" s="136"/>
      <c r="W22265" s="136"/>
      <c r="Z22265" s="136"/>
      <c r="AC22265" s="136"/>
    </row>
    <row r="22266" spans="2:29">
      <c r="B22266" s="136"/>
      <c r="E22266" s="136"/>
      <c r="H22266" s="136"/>
      <c r="K22266" s="136"/>
      <c r="O22266" s="136"/>
      <c r="T22266" s="136"/>
      <c r="W22266" s="136"/>
      <c r="Z22266" s="136"/>
      <c r="AC22266" s="136"/>
    </row>
    <row r="22267" spans="2:29">
      <c r="B22267" s="136"/>
      <c r="E22267" s="136"/>
      <c r="H22267" s="136"/>
      <c r="K22267" s="136"/>
      <c r="O22267" s="136"/>
      <c r="T22267" s="136"/>
      <c r="W22267" s="136"/>
      <c r="Z22267" s="136"/>
      <c r="AC22267" s="136"/>
    </row>
    <row r="22268" spans="2:29">
      <c r="B22268" s="136"/>
      <c r="E22268" s="136"/>
      <c r="H22268" s="136"/>
      <c r="K22268" s="136"/>
      <c r="O22268" s="136"/>
      <c r="T22268" s="136"/>
      <c r="W22268" s="136"/>
      <c r="Z22268" s="136"/>
      <c r="AC22268" s="136"/>
    </row>
    <row r="22269" spans="2:29">
      <c r="B22269" s="136"/>
      <c r="E22269" s="136"/>
      <c r="H22269" s="136"/>
      <c r="K22269" s="136"/>
      <c r="O22269" s="136"/>
      <c r="T22269" s="136"/>
      <c r="W22269" s="136"/>
      <c r="Z22269" s="136"/>
      <c r="AC22269" s="136"/>
    </row>
    <row r="22270" spans="2:29">
      <c r="B22270" s="136"/>
      <c r="E22270" s="136"/>
      <c r="H22270" s="136"/>
      <c r="K22270" s="136"/>
      <c r="O22270" s="136"/>
      <c r="T22270" s="136"/>
      <c r="W22270" s="136"/>
      <c r="Z22270" s="136"/>
      <c r="AC22270" s="136"/>
    </row>
    <row r="22271" spans="2:29">
      <c r="B22271" s="136"/>
      <c r="E22271" s="136"/>
      <c r="H22271" s="136"/>
      <c r="K22271" s="136"/>
      <c r="O22271" s="136"/>
      <c r="T22271" s="136"/>
      <c r="W22271" s="136"/>
      <c r="Z22271" s="136"/>
      <c r="AC22271" s="136"/>
    </row>
    <row r="22272" spans="2:29">
      <c r="B22272" s="136"/>
      <c r="E22272" s="136"/>
      <c r="H22272" s="136"/>
      <c r="K22272" s="136"/>
      <c r="O22272" s="136"/>
      <c r="T22272" s="136"/>
      <c r="W22272" s="136"/>
      <c r="Z22272" s="136"/>
      <c r="AC22272" s="136"/>
    </row>
    <row r="22273" spans="2:29">
      <c r="B22273" s="136"/>
      <c r="E22273" s="136"/>
      <c r="H22273" s="136"/>
      <c r="K22273" s="136"/>
      <c r="O22273" s="136"/>
      <c r="T22273" s="136"/>
      <c r="W22273" s="136"/>
      <c r="Z22273" s="136"/>
      <c r="AC22273" s="136"/>
    </row>
    <row r="22274" spans="2:29">
      <c r="B22274" s="136"/>
      <c r="E22274" s="136"/>
      <c r="H22274" s="136"/>
      <c r="K22274" s="136"/>
      <c r="O22274" s="136"/>
      <c r="T22274" s="136"/>
      <c r="W22274" s="136"/>
      <c r="Z22274" s="136"/>
      <c r="AC22274" s="136"/>
    </row>
    <row r="22275" spans="2:29">
      <c r="B22275" s="136"/>
      <c r="E22275" s="136"/>
      <c r="H22275" s="136"/>
      <c r="K22275" s="136"/>
      <c r="O22275" s="136"/>
      <c r="T22275" s="136"/>
      <c r="W22275" s="136"/>
      <c r="Z22275" s="136"/>
      <c r="AC22275" s="136"/>
    </row>
    <row r="22276" spans="2:29">
      <c r="B22276" s="136"/>
      <c r="E22276" s="136"/>
      <c r="H22276" s="136"/>
      <c r="K22276" s="136"/>
      <c r="O22276" s="136"/>
      <c r="T22276" s="136"/>
      <c r="W22276" s="136"/>
      <c r="Z22276" s="136"/>
      <c r="AC22276" s="136"/>
    </row>
    <row r="22277" spans="2:29">
      <c r="B22277" s="136"/>
      <c r="E22277" s="136"/>
      <c r="H22277" s="136"/>
      <c r="K22277" s="136"/>
      <c r="O22277" s="136"/>
      <c r="T22277" s="136"/>
      <c r="W22277" s="136"/>
      <c r="Z22277" s="136"/>
      <c r="AC22277" s="136"/>
    </row>
    <row r="22278" spans="2:29">
      <c r="B22278" s="136"/>
      <c r="E22278" s="136"/>
      <c r="H22278" s="136"/>
      <c r="K22278" s="136"/>
      <c r="O22278" s="136"/>
      <c r="T22278" s="136"/>
      <c r="W22278" s="136"/>
      <c r="Z22278" s="136"/>
      <c r="AC22278" s="136"/>
    </row>
    <row r="22279" spans="2:29">
      <c r="B22279" s="136"/>
      <c r="E22279" s="136"/>
      <c r="H22279" s="136"/>
      <c r="K22279" s="136"/>
      <c r="O22279" s="136"/>
      <c r="T22279" s="136"/>
      <c r="W22279" s="136"/>
      <c r="Z22279" s="136"/>
      <c r="AC22279" s="136"/>
    </row>
    <row r="22280" spans="2:29">
      <c r="B22280" s="136"/>
      <c r="E22280" s="136"/>
      <c r="H22280" s="136"/>
      <c r="K22280" s="136"/>
      <c r="O22280" s="136"/>
      <c r="T22280" s="136"/>
      <c r="W22280" s="136"/>
      <c r="Z22280" s="136"/>
      <c r="AC22280" s="136"/>
    </row>
    <row r="22281" spans="2:29">
      <c r="B22281" s="136"/>
      <c r="E22281" s="136"/>
      <c r="H22281" s="136"/>
      <c r="K22281" s="136"/>
      <c r="O22281" s="136"/>
      <c r="T22281" s="136"/>
      <c r="W22281" s="136"/>
      <c r="Z22281" s="136"/>
      <c r="AC22281" s="136"/>
    </row>
    <row r="22282" spans="2:29">
      <c r="B22282" s="136"/>
      <c r="E22282" s="136"/>
      <c r="H22282" s="136"/>
      <c r="K22282" s="136"/>
      <c r="O22282" s="136"/>
      <c r="T22282" s="136"/>
      <c r="W22282" s="136"/>
      <c r="Z22282" s="136"/>
      <c r="AC22282" s="136"/>
    </row>
    <row r="22283" spans="2:29">
      <c r="B22283" s="136"/>
      <c r="E22283" s="136"/>
      <c r="H22283" s="136"/>
      <c r="K22283" s="136"/>
      <c r="O22283" s="136"/>
      <c r="T22283" s="136"/>
      <c r="W22283" s="136"/>
      <c r="Z22283" s="136"/>
      <c r="AC22283" s="136"/>
    </row>
    <row r="22284" spans="2:29">
      <c r="B22284" s="136"/>
      <c r="E22284" s="136"/>
      <c r="H22284" s="136"/>
      <c r="K22284" s="136"/>
      <c r="O22284" s="136"/>
      <c r="T22284" s="136"/>
      <c r="W22284" s="136"/>
      <c r="Z22284" s="136"/>
      <c r="AC22284" s="136"/>
    </row>
    <row r="22285" spans="2:29">
      <c r="B22285" s="136"/>
      <c r="E22285" s="136"/>
      <c r="H22285" s="136"/>
      <c r="K22285" s="136"/>
      <c r="O22285" s="136"/>
      <c r="T22285" s="136"/>
      <c r="W22285" s="136"/>
      <c r="Z22285" s="136"/>
      <c r="AC22285" s="136"/>
    </row>
    <row r="22286" spans="2:29">
      <c r="B22286" s="136"/>
      <c r="E22286" s="136"/>
      <c r="H22286" s="136"/>
      <c r="K22286" s="136"/>
      <c r="O22286" s="136"/>
      <c r="T22286" s="136"/>
      <c r="W22286" s="136"/>
      <c r="Z22286" s="136"/>
      <c r="AC22286" s="136"/>
    </row>
    <row r="22287" spans="2:29">
      <c r="B22287" s="136"/>
      <c r="E22287" s="136"/>
      <c r="H22287" s="136"/>
      <c r="K22287" s="136"/>
      <c r="O22287" s="136"/>
      <c r="T22287" s="136"/>
      <c r="W22287" s="136"/>
      <c r="Z22287" s="136"/>
      <c r="AC22287" s="136"/>
    </row>
    <row r="22288" spans="2:29">
      <c r="B22288" s="136"/>
      <c r="E22288" s="136"/>
      <c r="H22288" s="136"/>
      <c r="K22288" s="136"/>
      <c r="O22288" s="136"/>
      <c r="T22288" s="136"/>
      <c r="W22288" s="136"/>
      <c r="Z22288" s="136"/>
      <c r="AC22288" s="136"/>
    </row>
    <row r="22289" spans="2:29">
      <c r="B22289" s="136"/>
      <c r="E22289" s="136"/>
      <c r="H22289" s="136"/>
      <c r="K22289" s="136"/>
      <c r="O22289" s="136"/>
      <c r="T22289" s="136"/>
      <c r="W22289" s="136"/>
      <c r="Z22289" s="136"/>
      <c r="AC22289" s="136"/>
    </row>
    <row r="22290" spans="2:29">
      <c r="B22290" s="136"/>
      <c r="E22290" s="136"/>
      <c r="H22290" s="136"/>
      <c r="K22290" s="136"/>
      <c r="O22290" s="136"/>
      <c r="T22290" s="136"/>
      <c r="W22290" s="136"/>
      <c r="Z22290" s="136"/>
      <c r="AC22290" s="136"/>
    </row>
    <row r="22291" spans="2:29">
      <c r="B22291" s="136"/>
      <c r="E22291" s="136"/>
      <c r="H22291" s="136"/>
      <c r="K22291" s="136"/>
      <c r="O22291" s="136"/>
      <c r="T22291" s="136"/>
      <c r="W22291" s="136"/>
      <c r="Z22291" s="136"/>
      <c r="AC22291" s="136"/>
    </row>
    <row r="22292" spans="2:29">
      <c r="B22292" s="136"/>
      <c r="E22292" s="136"/>
      <c r="H22292" s="136"/>
      <c r="K22292" s="136"/>
      <c r="O22292" s="136"/>
      <c r="T22292" s="136"/>
      <c r="W22292" s="136"/>
      <c r="Z22292" s="136"/>
      <c r="AC22292" s="136"/>
    </row>
    <row r="22293" spans="2:29">
      <c r="B22293" s="136"/>
      <c r="E22293" s="136"/>
      <c r="H22293" s="136"/>
      <c r="K22293" s="136"/>
      <c r="O22293" s="136"/>
      <c r="T22293" s="136"/>
      <c r="W22293" s="136"/>
      <c r="Z22293" s="136"/>
      <c r="AC22293" s="136"/>
    </row>
    <row r="22294" spans="2:29">
      <c r="B22294" s="136"/>
      <c r="E22294" s="136"/>
      <c r="H22294" s="136"/>
      <c r="K22294" s="136"/>
      <c r="O22294" s="136"/>
      <c r="T22294" s="136"/>
      <c r="W22294" s="136"/>
      <c r="Z22294" s="136"/>
      <c r="AC22294" s="136"/>
    </row>
    <row r="22295" spans="2:29">
      <c r="B22295" s="136"/>
      <c r="E22295" s="136"/>
      <c r="H22295" s="136"/>
      <c r="K22295" s="136"/>
      <c r="O22295" s="136"/>
      <c r="T22295" s="136"/>
      <c r="W22295" s="136"/>
      <c r="Z22295" s="136"/>
      <c r="AC22295" s="136"/>
    </row>
    <row r="22296" spans="2:29">
      <c r="B22296" s="136"/>
      <c r="E22296" s="136"/>
      <c r="H22296" s="136"/>
      <c r="K22296" s="136"/>
      <c r="O22296" s="136"/>
      <c r="T22296" s="136"/>
      <c r="W22296" s="136"/>
      <c r="Z22296" s="136"/>
      <c r="AC22296" s="136"/>
    </row>
    <row r="22297" spans="2:29">
      <c r="B22297" s="136"/>
      <c r="E22297" s="136"/>
      <c r="H22297" s="136"/>
      <c r="K22297" s="136"/>
      <c r="O22297" s="136"/>
      <c r="T22297" s="136"/>
      <c r="W22297" s="136"/>
      <c r="Z22297" s="136"/>
      <c r="AC22297" s="136"/>
    </row>
    <row r="22298" spans="2:29">
      <c r="B22298" s="136"/>
      <c r="E22298" s="136"/>
      <c r="H22298" s="136"/>
      <c r="K22298" s="136"/>
      <c r="O22298" s="136"/>
      <c r="T22298" s="136"/>
      <c r="W22298" s="136"/>
      <c r="Z22298" s="136"/>
      <c r="AC22298" s="136"/>
    </row>
    <row r="22299" spans="2:29">
      <c r="B22299" s="136"/>
      <c r="E22299" s="136"/>
      <c r="H22299" s="136"/>
      <c r="K22299" s="136"/>
      <c r="O22299" s="136"/>
      <c r="T22299" s="136"/>
      <c r="W22299" s="136"/>
      <c r="Z22299" s="136"/>
      <c r="AC22299" s="136"/>
    </row>
    <row r="22300" spans="2:29">
      <c r="B22300" s="136"/>
      <c r="E22300" s="136"/>
      <c r="H22300" s="136"/>
      <c r="K22300" s="136"/>
      <c r="O22300" s="136"/>
      <c r="T22300" s="136"/>
      <c r="W22300" s="136"/>
      <c r="Z22300" s="136"/>
      <c r="AC22300" s="136"/>
    </row>
    <row r="22301" spans="2:29">
      <c r="B22301" s="136"/>
      <c r="E22301" s="136"/>
      <c r="H22301" s="136"/>
      <c r="K22301" s="136"/>
      <c r="O22301" s="136"/>
      <c r="T22301" s="136"/>
      <c r="W22301" s="136"/>
      <c r="Z22301" s="136"/>
      <c r="AC22301" s="136"/>
    </row>
    <row r="22302" spans="2:29">
      <c r="B22302" s="136"/>
      <c r="E22302" s="136"/>
      <c r="H22302" s="136"/>
      <c r="K22302" s="136"/>
      <c r="O22302" s="136"/>
      <c r="T22302" s="136"/>
      <c r="W22302" s="136"/>
      <c r="Z22302" s="136"/>
      <c r="AC22302" s="136"/>
    </row>
    <row r="22303" spans="2:29">
      <c r="B22303" s="136"/>
      <c r="E22303" s="136"/>
      <c r="H22303" s="136"/>
      <c r="K22303" s="136"/>
      <c r="O22303" s="136"/>
      <c r="T22303" s="136"/>
      <c r="W22303" s="136"/>
      <c r="Z22303" s="136"/>
      <c r="AC22303" s="136"/>
    </row>
    <row r="22304" spans="2:29">
      <c r="B22304" s="136"/>
      <c r="E22304" s="136"/>
      <c r="H22304" s="136"/>
      <c r="K22304" s="136"/>
      <c r="O22304" s="136"/>
      <c r="T22304" s="136"/>
      <c r="W22304" s="136"/>
      <c r="Z22304" s="136"/>
      <c r="AC22304" s="136"/>
    </row>
    <row r="22305" spans="2:29">
      <c r="B22305" s="136"/>
      <c r="E22305" s="136"/>
      <c r="H22305" s="136"/>
      <c r="K22305" s="136"/>
      <c r="O22305" s="136"/>
      <c r="T22305" s="136"/>
      <c r="W22305" s="136"/>
      <c r="Z22305" s="136"/>
      <c r="AC22305" s="136"/>
    </row>
    <row r="22306" spans="2:29">
      <c r="B22306" s="136"/>
      <c r="E22306" s="136"/>
      <c r="H22306" s="136"/>
      <c r="K22306" s="136"/>
      <c r="O22306" s="136"/>
      <c r="T22306" s="136"/>
      <c r="W22306" s="136"/>
      <c r="Z22306" s="136"/>
      <c r="AC22306" s="136"/>
    </row>
    <row r="22307" spans="2:29">
      <c r="B22307" s="136"/>
      <c r="E22307" s="136"/>
      <c r="H22307" s="136"/>
      <c r="K22307" s="136"/>
      <c r="O22307" s="136"/>
      <c r="T22307" s="136"/>
      <c r="W22307" s="136"/>
      <c r="Z22307" s="136"/>
      <c r="AC22307" s="136"/>
    </row>
    <row r="22308" spans="2:29">
      <c r="B22308" s="136"/>
      <c r="E22308" s="136"/>
      <c r="H22308" s="136"/>
      <c r="K22308" s="136"/>
      <c r="O22308" s="136"/>
      <c r="T22308" s="136"/>
      <c r="W22308" s="136"/>
      <c r="Z22308" s="136"/>
      <c r="AC22308" s="136"/>
    </row>
    <row r="22309" spans="2:29">
      <c r="B22309" s="136"/>
      <c r="E22309" s="136"/>
      <c r="H22309" s="136"/>
      <c r="K22309" s="136"/>
      <c r="O22309" s="136"/>
      <c r="T22309" s="136"/>
      <c r="W22309" s="136"/>
      <c r="Z22309" s="136"/>
      <c r="AC22309" s="136"/>
    </row>
    <row r="22310" spans="2:29">
      <c r="B22310" s="136"/>
      <c r="E22310" s="136"/>
      <c r="H22310" s="136"/>
      <c r="K22310" s="136"/>
      <c r="O22310" s="136"/>
      <c r="T22310" s="136"/>
      <c r="W22310" s="136"/>
      <c r="Z22310" s="136"/>
      <c r="AC22310" s="136"/>
    </row>
    <row r="22311" spans="2:29">
      <c r="B22311" s="136"/>
      <c r="E22311" s="136"/>
      <c r="H22311" s="136"/>
      <c r="K22311" s="136"/>
      <c r="O22311" s="136"/>
      <c r="T22311" s="136"/>
      <c r="W22311" s="136"/>
      <c r="Z22311" s="136"/>
      <c r="AC22311" s="136"/>
    </row>
    <row r="22312" spans="2:29">
      <c r="B22312" s="136"/>
      <c r="E22312" s="136"/>
      <c r="H22312" s="136"/>
      <c r="K22312" s="136"/>
      <c r="O22312" s="136"/>
      <c r="T22312" s="136"/>
      <c r="W22312" s="136"/>
      <c r="Z22312" s="136"/>
      <c r="AC22312" s="136"/>
    </row>
    <row r="22313" spans="2:29">
      <c r="B22313" s="136"/>
      <c r="E22313" s="136"/>
      <c r="H22313" s="136"/>
      <c r="K22313" s="136"/>
      <c r="O22313" s="136"/>
      <c r="T22313" s="136"/>
      <c r="W22313" s="136"/>
      <c r="Z22313" s="136"/>
      <c r="AC22313" s="136"/>
    </row>
    <row r="22314" spans="2:29">
      <c r="B22314" s="136"/>
      <c r="E22314" s="136"/>
      <c r="H22314" s="136"/>
      <c r="K22314" s="136"/>
      <c r="O22314" s="136"/>
      <c r="T22314" s="136"/>
      <c r="W22314" s="136"/>
      <c r="Z22314" s="136"/>
      <c r="AC22314" s="136"/>
    </row>
    <row r="22315" spans="2:29">
      <c r="B22315" s="136"/>
      <c r="E22315" s="136"/>
      <c r="H22315" s="136"/>
      <c r="K22315" s="136"/>
      <c r="O22315" s="136"/>
      <c r="T22315" s="136"/>
      <c r="W22315" s="136"/>
      <c r="Z22315" s="136"/>
      <c r="AC22315" s="136"/>
    </row>
    <row r="22316" spans="2:29">
      <c r="B22316" s="136"/>
      <c r="E22316" s="136"/>
      <c r="H22316" s="136"/>
      <c r="K22316" s="136"/>
      <c r="O22316" s="136"/>
      <c r="T22316" s="136"/>
      <c r="W22316" s="136"/>
      <c r="Z22316" s="136"/>
      <c r="AC22316" s="136"/>
    </row>
    <row r="22317" spans="2:29">
      <c r="B22317" s="136"/>
      <c r="E22317" s="136"/>
      <c r="H22317" s="136"/>
      <c r="K22317" s="136"/>
      <c r="O22317" s="136"/>
      <c r="T22317" s="136"/>
      <c r="W22317" s="136"/>
      <c r="Z22317" s="136"/>
      <c r="AC22317" s="136"/>
    </row>
    <row r="22318" spans="2:29">
      <c r="B22318" s="136"/>
      <c r="E22318" s="136"/>
      <c r="H22318" s="136"/>
      <c r="K22318" s="136"/>
      <c r="O22318" s="136"/>
      <c r="T22318" s="136"/>
      <c r="W22318" s="136"/>
      <c r="Z22318" s="136"/>
      <c r="AC22318" s="136"/>
    </row>
    <row r="22319" spans="2:29">
      <c r="B22319" s="136"/>
      <c r="E22319" s="136"/>
      <c r="H22319" s="136"/>
      <c r="K22319" s="136"/>
      <c r="O22319" s="136"/>
      <c r="T22319" s="136"/>
      <c r="W22319" s="136"/>
      <c r="Z22319" s="136"/>
      <c r="AC22319" s="136"/>
    </row>
    <row r="22320" spans="2:29">
      <c r="B22320" s="136"/>
      <c r="E22320" s="136"/>
      <c r="H22320" s="136"/>
      <c r="K22320" s="136"/>
      <c r="O22320" s="136"/>
      <c r="T22320" s="136"/>
      <c r="W22320" s="136"/>
      <c r="Z22320" s="136"/>
      <c r="AC22320" s="136"/>
    </row>
    <row r="22321" spans="2:29">
      <c r="B22321" s="136"/>
      <c r="E22321" s="136"/>
      <c r="H22321" s="136"/>
      <c r="K22321" s="136"/>
      <c r="O22321" s="136"/>
      <c r="T22321" s="136"/>
      <c r="W22321" s="136"/>
      <c r="Z22321" s="136"/>
      <c r="AC22321" s="136"/>
    </row>
    <row r="22322" spans="2:29">
      <c r="B22322" s="136"/>
      <c r="E22322" s="136"/>
      <c r="H22322" s="136"/>
      <c r="K22322" s="136"/>
      <c r="O22322" s="136"/>
      <c r="T22322" s="136"/>
      <c r="W22322" s="136"/>
      <c r="Z22322" s="136"/>
      <c r="AC22322" s="136"/>
    </row>
    <row r="22323" spans="2:29">
      <c r="B22323" s="136"/>
      <c r="E22323" s="136"/>
      <c r="H22323" s="136"/>
      <c r="K22323" s="136"/>
      <c r="O22323" s="136"/>
      <c r="T22323" s="136"/>
      <c r="W22323" s="136"/>
      <c r="Z22323" s="136"/>
      <c r="AC22323" s="136"/>
    </row>
    <row r="22324" spans="2:29">
      <c r="B22324" s="136"/>
      <c r="E22324" s="136"/>
      <c r="H22324" s="136"/>
      <c r="K22324" s="136"/>
      <c r="O22324" s="136"/>
      <c r="T22324" s="136"/>
      <c r="W22324" s="136"/>
      <c r="Z22324" s="136"/>
      <c r="AC22324" s="136"/>
    </row>
    <row r="22325" spans="2:29">
      <c r="B22325" s="136"/>
      <c r="E22325" s="136"/>
      <c r="H22325" s="136"/>
      <c r="K22325" s="136"/>
      <c r="O22325" s="136"/>
      <c r="T22325" s="136"/>
      <c r="W22325" s="136"/>
      <c r="Z22325" s="136"/>
      <c r="AC22325" s="136"/>
    </row>
    <row r="22326" spans="2:29">
      <c r="B22326" s="136"/>
      <c r="E22326" s="136"/>
      <c r="H22326" s="136"/>
      <c r="K22326" s="136"/>
      <c r="O22326" s="136"/>
      <c r="T22326" s="136"/>
      <c r="W22326" s="136"/>
      <c r="Z22326" s="136"/>
      <c r="AC22326" s="136"/>
    </row>
    <row r="22327" spans="2:29">
      <c r="B22327" s="136"/>
      <c r="E22327" s="136"/>
      <c r="H22327" s="136"/>
      <c r="K22327" s="136"/>
      <c r="O22327" s="136"/>
      <c r="T22327" s="136"/>
      <c r="W22327" s="136"/>
      <c r="Z22327" s="136"/>
      <c r="AC22327" s="136"/>
    </row>
    <row r="22328" spans="2:29">
      <c r="B22328" s="136"/>
      <c r="E22328" s="136"/>
      <c r="H22328" s="136"/>
      <c r="K22328" s="136"/>
      <c r="O22328" s="136"/>
      <c r="T22328" s="136"/>
      <c r="W22328" s="136"/>
      <c r="Z22328" s="136"/>
      <c r="AC22328" s="136"/>
    </row>
    <row r="22329" spans="2:29">
      <c r="B22329" s="136"/>
      <c r="E22329" s="136"/>
      <c r="H22329" s="136"/>
      <c r="K22329" s="136"/>
      <c r="O22329" s="136"/>
      <c r="T22329" s="136"/>
      <c r="W22329" s="136"/>
      <c r="Z22329" s="136"/>
      <c r="AC22329" s="136"/>
    </row>
    <row r="22330" spans="2:29">
      <c r="B22330" s="136"/>
      <c r="E22330" s="136"/>
      <c r="H22330" s="136"/>
      <c r="K22330" s="136"/>
      <c r="O22330" s="136"/>
      <c r="T22330" s="136"/>
      <c r="W22330" s="136"/>
      <c r="Z22330" s="136"/>
      <c r="AC22330" s="136"/>
    </row>
    <row r="22331" spans="2:29">
      <c r="B22331" s="136"/>
      <c r="E22331" s="136"/>
      <c r="H22331" s="136"/>
      <c r="K22331" s="136"/>
      <c r="O22331" s="136"/>
      <c r="T22331" s="136"/>
      <c r="W22331" s="136"/>
      <c r="Z22331" s="136"/>
      <c r="AC22331" s="136"/>
    </row>
    <row r="22332" spans="2:29">
      <c r="B22332" s="136"/>
      <c r="E22332" s="136"/>
      <c r="H22332" s="136"/>
      <c r="K22332" s="136"/>
      <c r="O22332" s="136"/>
      <c r="T22332" s="136"/>
      <c r="W22332" s="136"/>
      <c r="Z22332" s="136"/>
      <c r="AC22332" s="136"/>
    </row>
    <row r="22333" spans="2:29">
      <c r="B22333" s="136"/>
      <c r="E22333" s="136"/>
      <c r="H22333" s="136"/>
      <c r="K22333" s="136"/>
      <c r="O22333" s="136"/>
      <c r="T22333" s="136"/>
      <c r="W22333" s="136"/>
      <c r="Z22333" s="136"/>
      <c r="AC22333" s="136"/>
    </row>
    <row r="22334" spans="2:29">
      <c r="B22334" s="136"/>
      <c r="E22334" s="136"/>
      <c r="H22334" s="136"/>
      <c r="K22334" s="136"/>
      <c r="O22334" s="136"/>
      <c r="T22334" s="136"/>
      <c r="W22334" s="136"/>
      <c r="Z22334" s="136"/>
      <c r="AC22334" s="136"/>
    </row>
    <row r="22335" spans="2:29">
      <c r="B22335" s="136"/>
      <c r="E22335" s="136"/>
      <c r="H22335" s="136"/>
      <c r="K22335" s="136"/>
      <c r="O22335" s="136"/>
      <c r="T22335" s="136"/>
      <c r="W22335" s="136"/>
      <c r="Z22335" s="136"/>
      <c r="AC22335" s="136"/>
    </row>
    <row r="22336" spans="2:29">
      <c r="B22336" s="136"/>
      <c r="E22336" s="136"/>
      <c r="H22336" s="136"/>
      <c r="K22336" s="136"/>
      <c r="O22336" s="136"/>
      <c r="T22336" s="136"/>
      <c r="W22336" s="136"/>
      <c r="Z22336" s="136"/>
      <c r="AC22336" s="136"/>
    </row>
    <row r="22337" spans="2:29">
      <c r="B22337" s="136"/>
      <c r="E22337" s="136"/>
      <c r="H22337" s="136"/>
      <c r="K22337" s="136"/>
      <c r="O22337" s="136"/>
      <c r="T22337" s="136"/>
      <c r="W22337" s="136"/>
      <c r="Z22337" s="136"/>
      <c r="AC22337" s="136"/>
    </row>
    <row r="22338" spans="2:29">
      <c r="B22338" s="136"/>
      <c r="E22338" s="136"/>
      <c r="H22338" s="136"/>
      <c r="K22338" s="136"/>
      <c r="O22338" s="136"/>
      <c r="T22338" s="136"/>
      <c r="W22338" s="136"/>
      <c r="Z22338" s="136"/>
      <c r="AC22338" s="136"/>
    </row>
    <row r="22339" spans="2:29">
      <c r="B22339" s="136"/>
      <c r="E22339" s="136"/>
      <c r="H22339" s="136"/>
      <c r="K22339" s="136"/>
      <c r="O22339" s="136"/>
      <c r="T22339" s="136"/>
      <c r="W22339" s="136"/>
      <c r="Z22339" s="136"/>
      <c r="AC22339" s="136"/>
    </row>
    <row r="22340" spans="2:29">
      <c r="B22340" s="136"/>
      <c r="E22340" s="136"/>
      <c r="H22340" s="136"/>
      <c r="K22340" s="136"/>
      <c r="O22340" s="136"/>
      <c r="T22340" s="136"/>
      <c r="W22340" s="136"/>
      <c r="Z22340" s="136"/>
      <c r="AC22340" s="136"/>
    </row>
    <row r="22341" spans="2:29">
      <c r="B22341" s="136"/>
      <c r="E22341" s="136"/>
      <c r="H22341" s="136"/>
      <c r="K22341" s="136"/>
      <c r="O22341" s="136"/>
      <c r="T22341" s="136"/>
      <c r="W22341" s="136"/>
      <c r="Z22341" s="136"/>
      <c r="AC22341" s="136"/>
    </row>
    <row r="22342" spans="2:29">
      <c r="B22342" s="136"/>
      <c r="E22342" s="136"/>
      <c r="H22342" s="136"/>
      <c r="K22342" s="136"/>
      <c r="O22342" s="136"/>
      <c r="T22342" s="136"/>
      <c r="W22342" s="136"/>
      <c r="Z22342" s="136"/>
      <c r="AC22342" s="136"/>
    </row>
    <row r="22343" spans="2:29">
      <c r="B22343" s="136"/>
      <c r="E22343" s="136"/>
      <c r="H22343" s="136"/>
      <c r="K22343" s="136"/>
      <c r="O22343" s="136"/>
      <c r="T22343" s="136"/>
      <c r="W22343" s="136"/>
      <c r="Z22343" s="136"/>
      <c r="AC22343" s="136"/>
    </row>
    <row r="22344" spans="2:29">
      <c r="B22344" s="136"/>
      <c r="E22344" s="136"/>
      <c r="H22344" s="136"/>
      <c r="K22344" s="136"/>
      <c r="O22344" s="136"/>
      <c r="T22344" s="136"/>
      <c r="W22344" s="136"/>
      <c r="Z22344" s="136"/>
      <c r="AC22344" s="136"/>
    </row>
    <row r="22345" spans="2:29">
      <c r="B22345" s="136"/>
      <c r="E22345" s="136"/>
      <c r="H22345" s="136"/>
      <c r="K22345" s="136"/>
      <c r="O22345" s="136"/>
      <c r="T22345" s="136"/>
      <c r="W22345" s="136"/>
      <c r="Z22345" s="136"/>
      <c r="AC22345" s="136"/>
    </row>
    <row r="22346" spans="2:29">
      <c r="B22346" s="136"/>
      <c r="E22346" s="136"/>
      <c r="H22346" s="136"/>
      <c r="K22346" s="136"/>
      <c r="O22346" s="136"/>
      <c r="T22346" s="136"/>
      <c r="W22346" s="136"/>
      <c r="Z22346" s="136"/>
      <c r="AC22346" s="136"/>
    </row>
    <row r="22347" spans="2:29">
      <c r="B22347" s="136"/>
      <c r="E22347" s="136"/>
      <c r="H22347" s="136"/>
      <c r="K22347" s="136"/>
      <c r="O22347" s="136"/>
      <c r="T22347" s="136"/>
      <c r="W22347" s="136"/>
      <c r="Z22347" s="136"/>
      <c r="AC22347" s="136"/>
    </row>
    <row r="22348" spans="2:29">
      <c r="B22348" s="136"/>
      <c r="E22348" s="136"/>
      <c r="H22348" s="136"/>
      <c r="K22348" s="136"/>
      <c r="O22348" s="136"/>
      <c r="T22348" s="136"/>
      <c r="W22348" s="136"/>
      <c r="Z22348" s="136"/>
      <c r="AC22348" s="136"/>
    </row>
    <row r="22349" spans="2:29">
      <c r="B22349" s="136"/>
      <c r="E22349" s="136"/>
      <c r="H22349" s="136"/>
      <c r="K22349" s="136"/>
      <c r="O22349" s="136"/>
      <c r="T22349" s="136"/>
      <c r="W22349" s="136"/>
      <c r="Z22349" s="136"/>
      <c r="AC22349" s="136"/>
    </row>
    <row r="22350" spans="2:29">
      <c r="B22350" s="136"/>
      <c r="E22350" s="136"/>
      <c r="H22350" s="136"/>
      <c r="K22350" s="136"/>
      <c r="O22350" s="136"/>
      <c r="T22350" s="136"/>
      <c r="W22350" s="136"/>
      <c r="Z22350" s="136"/>
      <c r="AC22350" s="136"/>
    </row>
    <row r="22351" spans="2:29">
      <c r="B22351" s="136"/>
      <c r="E22351" s="136"/>
      <c r="H22351" s="136"/>
      <c r="K22351" s="136"/>
      <c r="O22351" s="136"/>
      <c r="T22351" s="136"/>
      <c r="W22351" s="136"/>
      <c r="Z22351" s="136"/>
      <c r="AC22351" s="136"/>
    </row>
    <row r="22352" spans="2:29">
      <c r="B22352" s="136"/>
      <c r="E22352" s="136"/>
      <c r="H22352" s="136"/>
      <c r="K22352" s="136"/>
      <c r="O22352" s="136"/>
      <c r="T22352" s="136"/>
      <c r="W22352" s="136"/>
      <c r="Z22352" s="136"/>
      <c r="AC22352" s="136"/>
    </row>
    <row r="22353" spans="2:29">
      <c r="B22353" s="136"/>
      <c r="E22353" s="136"/>
      <c r="H22353" s="136"/>
      <c r="K22353" s="136"/>
      <c r="O22353" s="136"/>
      <c r="T22353" s="136"/>
      <c r="W22353" s="136"/>
      <c r="Z22353" s="136"/>
      <c r="AC22353" s="136"/>
    </row>
    <row r="22354" spans="2:29">
      <c r="B22354" s="136"/>
      <c r="E22354" s="136"/>
      <c r="H22354" s="136"/>
      <c r="K22354" s="136"/>
      <c r="O22354" s="136"/>
      <c r="T22354" s="136"/>
      <c r="W22354" s="136"/>
      <c r="Z22354" s="136"/>
      <c r="AC22354" s="136"/>
    </row>
    <row r="22355" spans="2:29">
      <c r="B22355" s="136"/>
      <c r="E22355" s="136"/>
      <c r="H22355" s="136"/>
      <c r="K22355" s="136"/>
      <c r="O22355" s="136"/>
      <c r="T22355" s="136"/>
      <c r="W22355" s="136"/>
      <c r="Z22355" s="136"/>
      <c r="AC22355" s="136"/>
    </row>
    <row r="22356" spans="2:29">
      <c r="B22356" s="136"/>
      <c r="E22356" s="136"/>
      <c r="H22356" s="136"/>
      <c r="K22356" s="136"/>
      <c r="O22356" s="136"/>
      <c r="T22356" s="136"/>
      <c r="W22356" s="136"/>
      <c r="Z22356" s="136"/>
      <c r="AC22356" s="136"/>
    </row>
    <row r="22357" spans="2:29">
      <c r="B22357" s="136"/>
      <c r="E22357" s="136"/>
      <c r="H22357" s="136"/>
      <c r="K22357" s="136"/>
      <c r="O22357" s="136"/>
      <c r="T22357" s="136"/>
      <c r="W22357" s="136"/>
      <c r="Z22357" s="136"/>
      <c r="AC22357" s="136"/>
    </row>
    <row r="22358" spans="2:29">
      <c r="B22358" s="136"/>
      <c r="E22358" s="136"/>
      <c r="H22358" s="136"/>
      <c r="K22358" s="136"/>
      <c r="O22358" s="136"/>
      <c r="T22358" s="136"/>
      <c r="W22358" s="136"/>
      <c r="Z22358" s="136"/>
      <c r="AC22358" s="136"/>
    </row>
    <row r="22359" spans="2:29">
      <c r="B22359" s="136"/>
      <c r="E22359" s="136"/>
      <c r="H22359" s="136"/>
      <c r="K22359" s="136"/>
      <c r="O22359" s="136"/>
      <c r="T22359" s="136"/>
      <c r="W22359" s="136"/>
      <c r="Z22359" s="136"/>
      <c r="AC22359" s="136"/>
    </row>
    <row r="22360" spans="2:29">
      <c r="B22360" s="136"/>
      <c r="E22360" s="136"/>
      <c r="H22360" s="136"/>
      <c r="K22360" s="136"/>
      <c r="O22360" s="136"/>
      <c r="T22360" s="136"/>
      <c r="W22360" s="136"/>
      <c r="Z22360" s="136"/>
      <c r="AC22360" s="136"/>
    </row>
    <row r="22361" spans="2:29">
      <c r="B22361" s="136"/>
      <c r="E22361" s="136"/>
      <c r="H22361" s="136"/>
      <c r="K22361" s="136"/>
      <c r="O22361" s="136"/>
      <c r="T22361" s="136"/>
      <c r="W22361" s="136"/>
      <c r="Z22361" s="136"/>
      <c r="AC22361" s="136"/>
    </row>
    <row r="22362" spans="2:29">
      <c r="B22362" s="136"/>
      <c r="E22362" s="136"/>
      <c r="H22362" s="136"/>
      <c r="K22362" s="136"/>
      <c r="O22362" s="136"/>
      <c r="T22362" s="136"/>
      <c r="W22362" s="136"/>
      <c r="Z22362" s="136"/>
      <c r="AC22362" s="136"/>
    </row>
    <row r="22363" spans="2:29">
      <c r="B22363" s="136"/>
      <c r="E22363" s="136"/>
      <c r="H22363" s="136"/>
      <c r="K22363" s="136"/>
      <c r="O22363" s="136"/>
      <c r="T22363" s="136"/>
      <c r="W22363" s="136"/>
      <c r="Z22363" s="136"/>
      <c r="AC22363" s="136"/>
    </row>
    <row r="22364" spans="2:29">
      <c r="B22364" s="136"/>
      <c r="E22364" s="136"/>
      <c r="H22364" s="136"/>
      <c r="K22364" s="136"/>
      <c r="O22364" s="136"/>
      <c r="T22364" s="136"/>
      <c r="W22364" s="136"/>
      <c r="Z22364" s="136"/>
      <c r="AC22364" s="136"/>
    </row>
    <row r="22365" spans="2:29">
      <c r="B22365" s="136"/>
      <c r="E22365" s="136"/>
      <c r="H22365" s="136"/>
      <c r="K22365" s="136"/>
      <c r="O22365" s="136"/>
      <c r="T22365" s="136"/>
      <c r="W22365" s="136"/>
      <c r="Z22365" s="136"/>
      <c r="AC22365" s="136"/>
    </row>
    <row r="22366" spans="2:29">
      <c r="B22366" s="136"/>
      <c r="E22366" s="136"/>
      <c r="H22366" s="136"/>
      <c r="K22366" s="136"/>
      <c r="O22366" s="136"/>
      <c r="T22366" s="136"/>
      <c r="W22366" s="136"/>
      <c r="Z22366" s="136"/>
      <c r="AC22366" s="136"/>
    </row>
    <row r="22367" spans="2:29">
      <c r="B22367" s="136"/>
      <c r="E22367" s="136"/>
      <c r="H22367" s="136"/>
      <c r="K22367" s="136"/>
      <c r="O22367" s="136"/>
      <c r="T22367" s="136"/>
      <c r="W22367" s="136"/>
      <c r="Z22367" s="136"/>
      <c r="AC22367" s="136"/>
    </row>
    <row r="22368" spans="2:29">
      <c r="B22368" s="136"/>
      <c r="E22368" s="136"/>
      <c r="H22368" s="136"/>
      <c r="K22368" s="136"/>
      <c r="O22368" s="136"/>
      <c r="T22368" s="136"/>
      <c r="W22368" s="136"/>
      <c r="Z22368" s="136"/>
      <c r="AC22368" s="136"/>
    </row>
    <row r="22369" spans="2:29">
      <c r="B22369" s="136"/>
      <c r="E22369" s="136"/>
      <c r="H22369" s="136"/>
      <c r="K22369" s="136"/>
      <c r="O22369" s="136"/>
      <c r="T22369" s="136"/>
      <c r="W22369" s="136"/>
      <c r="Z22369" s="136"/>
      <c r="AC22369" s="136"/>
    </row>
    <row r="22370" spans="2:29">
      <c r="B22370" s="136"/>
      <c r="E22370" s="136"/>
      <c r="H22370" s="136"/>
      <c r="K22370" s="136"/>
      <c r="O22370" s="136"/>
      <c r="T22370" s="136"/>
      <c r="W22370" s="136"/>
      <c r="Z22370" s="136"/>
      <c r="AC22370" s="136"/>
    </row>
    <row r="22371" spans="2:29">
      <c r="B22371" s="136"/>
      <c r="E22371" s="136"/>
      <c r="H22371" s="136"/>
      <c r="K22371" s="136"/>
      <c r="O22371" s="136"/>
      <c r="T22371" s="136"/>
      <c r="W22371" s="136"/>
      <c r="Z22371" s="136"/>
      <c r="AC22371" s="136"/>
    </row>
    <row r="22372" spans="2:29">
      <c r="B22372" s="136"/>
      <c r="E22372" s="136"/>
      <c r="H22372" s="136"/>
      <c r="K22372" s="136"/>
      <c r="O22372" s="136"/>
      <c r="T22372" s="136"/>
      <c r="W22372" s="136"/>
      <c r="Z22372" s="136"/>
      <c r="AC22372" s="136"/>
    </row>
    <row r="22373" spans="2:29">
      <c r="B22373" s="136"/>
      <c r="E22373" s="136"/>
      <c r="H22373" s="136"/>
      <c r="K22373" s="136"/>
      <c r="O22373" s="136"/>
      <c r="T22373" s="136"/>
      <c r="W22373" s="136"/>
      <c r="Z22373" s="136"/>
      <c r="AC22373" s="136"/>
    </row>
    <row r="22374" spans="2:29">
      <c r="B22374" s="136"/>
      <c r="E22374" s="136"/>
      <c r="H22374" s="136"/>
      <c r="K22374" s="136"/>
      <c r="O22374" s="136"/>
      <c r="T22374" s="136"/>
      <c r="W22374" s="136"/>
      <c r="Z22374" s="136"/>
      <c r="AC22374" s="136"/>
    </row>
    <row r="22375" spans="2:29">
      <c r="B22375" s="136"/>
      <c r="E22375" s="136"/>
      <c r="H22375" s="136"/>
      <c r="K22375" s="136"/>
      <c r="O22375" s="136"/>
      <c r="T22375" s="136"/>
      <c r="W22375" s="136"/>
      <c r="Z22375" s="136"/>
      <c r="AC22375" s="136"/>
    </row>
    <row r="22376" spans="2:29">
      <c r="B22376" s="136"/>
      <c r="E22376" s="136"/>
      <c r="H22376" s="136"/>
      <c r="K22376" s="136"/>
      <c r="O22376" s="136"/>
      <c r="T22376" s="136"/>
      <c r="W22376" s="136"/>
      <c r="Z22376" s="136"/>
      <c r="AC22376" s="136"/>
    </row>
    <row r="22377" spans="2:29">
      <c r="B22377" s="136"/>
      <c r="E22377" s="136"/>
      <c r="H22377" s="136"/>
      <c r="K22377" s="136"/>
      <c r="O22377" s="136"/>
      <c r="T22377" s="136"/>
      <c r="W22377" s="136"/>
      <c r="Z22377" s="136"/>
      <c r="AC22377" s="136"/>
    </row>
    <row r="22378" spans="2:29">
      <c r="B22378" s="136"/>
      <c r="E22378" s="136"/>
      <c r="H22378" s="136"/>
      <c r="K22378" s="136"/>
      <c r="O22378" s="136"/>
      <c r="T22378" s="136"/>
      <c r="W22378" s="136"/>
      <c r="Z22378" s="136"/>
      <c r="AC22378" s="136"/>
    </row>
    <row r="22379" spans="2:29">
      <c r="B22379" s="136"/>
      <c r="E22379" s="136"/>
      <c r="H22379" s="136"/>
      <c r="K22379" s="136"/>
      <c r="O22379" s="136"/>
      <c r="T22379" s="136"/>
      <c r="W22379" s="136"/>
      <c r="Z22379" s="136"/>
      <c r="AC22379" s="136"/>
    </row>
    <row r="22380" spans="2:29">
      <c r="B22380" s="136"/>
      <c r="E22380" s="136"/>
      <c r="H22380" s="136"/>
      <c r="K22380" s="136"/>
      <c r="O22380" s="136"/>
      <c r="T22380" s="136"/>
      <c r="W22380" s="136"/>
      <c r="Z22380" s="136"/>
      <c r="AC22380" s="136"/>
    </row>
    <row r="22381" spans="2:29">
      <c r="B22381" s="136"/>
      <c r="E22381" s="136"/>
      <c r="H22381" s="136"/>
      <c r="K22381" s="136"/>
      <c r="O22381" s="136"/>
      <c r="T22381" s="136"/>
      <c r="W22381" s="136"/>
      <c r="Z22381" s="136"/>
      <c r="AC22381" s="136"/>
    </row>
    <row r="22382" spans="2:29">
      <c r="B22382" s="136"/>
      <c r="E22382" s="136"/>
      <c r="H22382" s="136"/>
      <c r="K22382" s="136"/>
      <c r="O22382" s="136"/>
      <c r="T22382" s="136"/>
      <c r="W22382" s="136"/>
      <c r="Z22382" s="136"/>
      <c r="AC22382" s="136"/>
    </row>
    <row r="22383" spans="2:29">
      <c r="B22383" s="136"/>
      <c r="E22383" s="136"/>
      <c r="H22383" s="136"/>
      <c r="K22383" s="136"/>
      <c r="O22383" s="136"/>
      <c r="T22383" s="136"/>
      <c r="W22383" s="136"/>
      <c r="Z22383" s="136"/>
      <c r="AC22383" s="136"/>
    </row>
    <row r="22384" spans="2:29">
      <c r="B22384" s="136"/>
      <c r="E22384" s="136"/>
      <c r="H22384" s="136"/>
      <c r="K22384" s="136"/>
      <c r="O22384" s="136"/>
      <c r="T22384" s="136"/>
      <c r="W22384" s="136"/>
      <c r="Z22384" s="136"/>
      <c r="AC22384" s="136"/>
    </row>
    <row r="22385" spans="2:29">
      <c r="B22385" s="136"/>
      <c r="E22385" s="136"/>
      <c r="H22385" s="136"/>
      <c r="K22385" s="136"/>
      <c r="O22385" s="136"/>
      <c r="T22385" s="136"/>
      <c r="W22385" s="136"/>
      <c r="Z22385" s="136"/>
      <c r="AC22385" s="136"/>
    </row>
    <row r="22386" spans="2:29">
      <c r="B22386" s="136"/>
      <c r="E22386" s="136"/>
      <c r="H22386" s="136"/>
      <c r="K22386" s="136"/>
      <c r="O22386" s="136"/>
      <c r="T22386" s="136"/>
      <c r="W22386" s="136"/>
      <c r="Z22386" s="136"/>
      <c r="AC22386" s="136"/>
    </row>
    <row r="22387" spans="2:29">
      <c r="B22387" s="136"/>
      <c r="E22387" s="136"/>
      <c r="H22387" s="136"/>
      <c r="K22387" s="136"/>
      <c r="O22387" s="136"/>
      <c r="T22387" s="136"/>
      <c r="W22387" s="136"/>
      <c r="Z22387" s="136"/>
      <c r="AC22387" s="136"/>
    </row>
    <row r="22388" spans="2:29">
      <c r="B22388" s="136"/>
      <c r="E22388" s="136"/>
      <c r="H22388" s="136"/>
      <c r="K22388" s="136"/>
      <c r="O22388" s="136"/>
      <c r="T22388" s="136"/>
      <c r="W22388" s="136"/>
      <c r="Z22388" s="136"/>
      <c r="AC22388" s="136"/>
    </row>
    <row r="22389" spans="2:29">
      <c r="B22389" s="136"/>
      <c r="E22389" s="136"/>
      <c r="H22389" s="136"/>
      <c r="K22389" s="136"/>
      <c r="O22389" s="136"/>
      <c r="T22389" s="136"/>
      <c r="W22389" s="136"/>
      <c r="Z22389" s="136"/>
      <c r="AC22389" s="136"/>
    </row>
    <row r="22390" spans="2:29">
      <c r="B22390" s="136"/>
      <c r="E22390" s="136"/>
      <c r="H22390" s="136"/>
      <c r="K22390" s="136"/>
      <c r="O22390" s="136"/>
      <c r="T22390" s="136"/>
      <c r="W22390" s="136"/>
      <c r="Z22390" s="136"/>
      <c r="AC22390" s="136"/>
    </row>
    <row r="22391" spans="2:29">
      <c r="B22391" s="136"/>
      <c r="E22391" s="136"/>
      <c r="H22391" s="136"/>
      <c r="K22391" s="136"/>
      <c r="O22391" s="136"/>
      <c r="T22391" s="136"/>
      <c r="W22391" s="136"/>
      <c r="Z22391" s="136"/>
      <c r="AC22391" s="136"/>
    </row>
    <row r="22392" spans="2:29">
      <c r="B22392" s="136"/>
      <c r="E22392" s="136"/>
      <c r="H22392" s="136"/>
      <c r="K22392" s="136"/>
      <c r="O22392" s="136"/>
      <c r="T22392" s="136"/>
      <c r="W22392" s="136"/>
      <c r="Z22392" s="136"/>
      <c r="AC22392" s="136"/>
    </row>
    <row r="22393" spans="2:29">
      <c r="B22393" s="136"/>
      <c r="E22393" s="136"/>
      <c r="H22393" s="136"/>
      <c r="K22393" s="136"/>
      <c r="O22393" s="136"/>
      <c r="T22393" s="136"/>
      <c r="W22393" s="136"/>
      <c r="Z22393" s="136"/>
      <c r="AC22393" s="136"/>
    </row>
    <row r="22394" spans="2:29">
      <c r="B22394" s="136"/>
      <c r="E22394" s="136"/>
      <c r="H22394" s="136"/>
      <c r="K22394" s="136"/>
      <c r="O22394" s="136"/>
      <c r="T22394" s="136"/>
      <c r="W22394" s="136"/>
      <c r="Z22394" s="136"/>
      <c r="AC22394" s="136"/>
    </row>
    <row r="22395" spans="2:29">
      <c r="B22395" s="136"/>
      <c r="E22395" s="136"/>
      <c r="H22395" s="136"/>
      <c r="K22395" s="136"/>
      <c r="O22395" s="136"/>
      <c r="T22395" s="136"/>
      <c r="W22395" s="136"/>
      <c r="Z22395" s="136"/>
      <c r="AC22395" s="136"/>
    </row>
    <row r="22396" spans="2:29">
      <c r="B22396" s="136"/>
      <c r="E22396" s="136"/>
      <c r="H22396" s="136"/>
      <c r="K22396" s="136"/>
      <c r="O22396" s="136"/>
      <c r="T22396" s="136"/>
      <c r="W22396" s="136"/>
      <c r="Z22396" s="136"/>
      <c r="AC22396" s="136"/>
    </row>
    <row r="22397" spans="2:29">
      <c r="B22397" s="136"/>
      <c r="E22397" s="136"/>
      <c r="H22397" s="136"/>
      <c r="K22397" s="136"/>
      <c r="O22397" s="136"/>
      <c r="T22397" s="136"/>
      <c r="W22397" s="136"/>
      <c r="Z22397" s="136"/>
      <c r="AC22397" s="136"/>
    </row>
    <row r="22398" spans="2:29">
      <c r="B22398" s="136"/>
      <c r="E22398" s="136"/>
      <c r="H22398" s="136"/>
      <c r="K22398" s="136"/>
      <c r="O22398" s="136"/>
      <c r="T22398" s="136"/>
      <c r="W22398" s="136"/>
      <c r="Z22398" s="136"/>
      <c r="AC22398" s="136"/>
    </row>
    <row r="22399" spans="2:29">
      <c r="B22399" s="136"/>
      <c r="E22399" s="136"/>
      <c r="H22399" s="136"/>
      <c r="K22399" s="136"/>
      <c r="O22399" s="136"/>
      <c r="T22399" s="136"/>
      <c r="W22399" s="136"/>
      <c r="Z22399" s="136"/>
      <c r="AC22399" s="136"/>
    </row>
    <row r="22400" spans="2:29">
      <c r="B22400" s="136"/>
      <c r="E22400" s="136"/>
      <c r="H22400" s="136"/>
      <c r="K22400" s="136"/>
      <c r="O22400" s="136"/>
      <c r="T22400" s="136"/>
      <c r="W22400" s="136"/>
      <c r="Z22400" s="136"/>
      <c r="AC22400" s="136"/>
    </row>
    <row r="22401" spans="2:29">
      <c r="B22401" s="136"/>
      <c r="E22401" s="136"/>
      <c r="H22401" s="136"/>
      <c r="K22401" s="136"/>
      <c r="O22401" s="136"/>
      <c r="T22401" s="136"/>
      <c r="W22401" s="136"/>
      <c r="Z22401" s="136"/>
      <c r="AC22401" s="136"/>
    </row>
    <row r="22402" spans="2:29">
      <c r="B22402" s="136"/>
      <c r="E22402" s="136"/>
      <c r="H22402" s="136"/>
      <c r="K22402" s="136"/>
      <c r="O22402" s="136"/>
      <c r="T22402" s="136"/>
      <c r="W22402" s="136"/>
      <c r="Z22402" s="136"/>
      <c r="AC22402" s="136"/>
    </row>
    <row r="22403" spans="2:29">
      <c r="B22403" s="136"/>
      <c r="E22403" s="136"/>
      <c r="H22403" s="136"/>
      <c r="K22403" s="136"/>
      <c r="O22403" s="136"/>
      <c r="T22403" s="136"/>
      <c r="W22403" s="136"/>
      <c r="Z22403" s="136"/>
      <c r="AC22403" s="136"/>
    </row>
    <row r="22404" spans="2:29">
      <c r="B22404" s="136"/>
      <c r="E22404" s="136"/>
      <c r="H22404" s="136"/>
      <c r="K22404" s="136"/>
      <c r="O22404" s="136"/>
      <c r="T22404" s="136"/>
      <c r="W22404" s="136"/>
      <c r="Z22404" s="136"/>
      <c r="AC22404" s="136"/>
    </row>
    <row r="22405" spans="2:29">
      <c r="B22405" s="136"/>
      <c r="E22405" s="136"/>
      <c r="H22405" s="136"/>
      <c r="K22405" s="136"/>
      <c r="O22405" s="136"/>
      <c r="T22405" s="136"/>
      <c r="W22405" s="136"/>
      <c r="Z22405" s="136"/>
      <c r="AC22405" s="136"/>
    </row>
    <row r="22406" spans="2:29">
      <c r="B22406" s="136"/>
      <c r="E22406" s="136"/>
      <c r="H22406" s="136"/>
      <c r="K22406" s="136"/>
      <c r="O22406" s="136"/>
      <c r="T22406" s="136"/>
      <c r="W22406" s="136"/>
      <c r="Z22406" s="136"/>
      <c r="AC22406" s="136"/>
    </row>
    <row r="22407" spans="2:29">
      <c r="B22407" s="136"/>
      <c r="E22407" s="136"/>
      <c r="H22407" s="136"/>
      <c r="K22407" s="136"/>
      <c r="O22407" s="136"/>
      <c r="T22407" s="136"/>
      <c r="W22407" s="136"/>
      <c r="Z22407" s="136"/>
      <c r="AC22407" s="136"/>
    </row>
    <row r="22408" spans="2:29">
      <c r="B22408" s="136"/>
      <c r="E22408" s="136"/>
      <c r="H22408" s="136"/>
      <c r="K22408" s="136"/>
      <c r="O22408" s="136"/>
      <c r="T22408" s="136"/>
      <c r="W22408" s="136"/>
      <c r="Z22408" s="136"/>
      <c r="AC22408" s="136"/>
    </row>
    <row r="22409" spans="2:29">
      <c r="B22409" s="136"/>
      <c r="E22409" s="136"/>
      <c r="H22409" s="136"/>
      <c r="K22409" s="136"/>
      <c r="O22409" s="136"/>
      <c r="T22409" s="136"/>
      <c r="W22409" s="136"/>
      <c r="Z22409" s="136"/>
      <c r="AC22409" s="136"/>
    </row>
    <row r="22410" spans="2:29">
      <c r="B22410" s="136"/>
      <c r="E22410" s="136"/>
      <c r="H22410" s="136"/>
      <c r="K22410" s="136"/>
      <c r="O22410" s="136"/>
      <c r="T22410" s="136"/>
      <c r="W22410" s="136"/>
      <c r="Z22410" s="136"/>
      <c r="AC22410" s="136"/>
    </row>
    <row r="22411" spans="2:29">
      <c r="B22411" s="136"/>
      <c r="E22411" s="136"/>
      <c r="H22411" s="136"/>
      <c r="K22411" s="136"/>
      <c r="O22411" s="136"/>
      <c r="T22411" s="136"/>
      <c r="W22411" s="136"/>
      <c r="Z22411" s="136"/>
      <c r="AC22411" s="136"/>
    </row>
    <row r="22412" spans="2:29">
      <c r="B22412" s="136"/>
      <c r="E22412" s="136"/>
      <c r="H22412" s="136"/>
      <c r="K22412" s="136"/>
      <c r="O22412" s="136"/>
      <c r="T22412" s="136"/>
      <c r="W22412" s="136"/>
      <c r="Z22412" s="136"/>
      <c r="AC22412" s="136"/>
    </row>
    <row r="22413" spans="2:29">
      <c r="B22413" s="136"/>
      <c r="E22413" s="136"/>
      <c r="H22413" s="136"/>
      <c r="K22413" s="136"/>
      <c r="O22413" s="136"/>
      <c r="T22413" s="136"/>
      <c r="W22413" s="136"/>
      <c r="Z22413" s="136"/>
      <c r="AC22413" s="136"/>
    </row>
    <row r="22414" spans="2:29">
      <c r="B22414" s="136"/>
      <c r="E22414" s="136"/>
      <c r="H22414" s="136"/>
      <c r="K22414" s="136"/>
      <c r="O22414" s="136"/>
      <c r="T22414" s="136"/>
      <c r="W22414" s="136"/>
      <c r="Z22414" s="136"/>
      <c r="AC22414" s="136"/>
    </row>
    <row r="22415" spans="2:29">
      <c r="B22415" s="136"/>
      <c r="E22415" s="136"/>
      <c r="H22415" s="136"/>
      <c r="K22415" s="136"/>
      <c r="O22415" s="136"/>
      <c r="T22415" s="136"/>
      <c r="W22415" s="136"/>
      <c r="Z22415" s="136"/>
      <c r="AC22415" s="136"/>
    </row>
    <row r="22416" spans="2:29">
      <c r="B22416" s="136"/>
      <c r="E22416" s="136"/>
      <c r="H22416" s="136"/>
      <c r="K22416" s="136"/>
      <c r="O22416" s="136"/>
      <c r="T22416" s="136"/>
      <c r="W22416" s="136"/>
      <c r="Z22416" s="136"/>
      <c r="AC22416" s="136"/>
    </row>
    <row r="22417" spans="2:29">
      <c r="B22417" s="136"/>
      <c r="E22417" s="136"/>
      <c r="H22417" s="136"/>
      <c r="K22417" s="136"/>
      <c r="O22417" s="136"/>
      <c r="T22417" s="136"/>
      <c r="W22417" s="136"/>
      <c r="Z22417" s="136"/>
      <c r="AC22417" s="136"/>
    </row>
    <row r="22418" spans="2:29">
      <c r="B22418" s="136"/>
      <c r="E22418" s="136"/>
      <c r="H22418" s="136"/>
      <c r="K22418" s="136"/>
      <c r="O22418" s="136"/>
      <c r="T22418" s="136"/>
      <c r="W22418" s="136"/>
      <c r="Z22418" s="136"/>
      <c r="AC22418" s="136"/>
    </row>
    <row r="22419" spans="2:29">
      <c r="B22419" s="136"/>
      <c r="E22419" s="136"/>
      <c r="H22419" s="136"/>
      <c r="K22419" s="136"/>
      <c r="O22419" s="136"/>
      <c r="T22419" s="136"/>
      <c r="W22419" s="136"/>
      <c r="Z22419" s="136"/>
      <c r="AC22419" s="136"/>
    </row>
    <row r="22420" spans="2:29">
      <c r="B22420" s="136"/>
      <c r="E22420" s="136"/>
      <c r="H22420" s="136"/>
      <c r="K22420" s="136"/>
      <c r="O22420" s="136"/>
      <c r="T22420" s="136"/>
      <c r="W22420" s="136"/>
      <c r="Z22420" s="136"/>
      <c r="AC22420" s="136"/>
    </row>
    <row r="22421" spans="2:29">
      <c r="B22421" s="136"/>
      <c r="E22421" s="136"/>
      <c r="H22421" s="136"/>
      <c r="K22421" s="136"/>
      <c r="O22421" s="136"/>
      <c r="T22421" s="136"/>
      <c r="W22421" s="136"/>
      <c r="Z22421" s="136"/>
      <c r="AC22421" s="136"/>
    </row>
    <row r="22422" spans="2:29">
      <c r="B22422" s="136"/>
      <c r="E22422" s="136"/>
      <c r="H22422" s="136"/>
      <c r="K22422" s="136"/>
      <c r="O22422" s="136"/>
      <c r="T22422" s="136"/>
      <c r="W22422" s="136"/>
      <c r="Z22422" s="136"/>
      <c r="AC22422" s="136"/>
    </row>
    <row r="22423" spans="2:29">
      <c r="B22423" s="136"/>
      <c r="E22423" s="136"/>
      <c r="H22423" s="136"/>
      <c r="K22423" s="136"/>
      <c r="O22423" s="136"/>
      <c r="T22423" s="136"/>
      <c r="W22423" s="136"/>
      <c r="Z22423" s="136"/>
      <c r="AC22423" s="136"/>
    </row>
    <row r="22424" spans="2:29">
      <c r="B22424" s="136"/>
      <c r="E22424" s="136"/>
      <c r="H22424" s="136"/>
      <c r="K22424" s="136"/>
      <c r="O22424" s="136"/>
      <c r="T22424" s="136"/>
      <c r="W22424" s="136"/>
      <c r="Z22424" s="136"/>
      <c r="AC22424" s="136"/>
    </row>
    <row r="22425" spans="2:29">
      <c r="B22425" s="136"/>
      <c r="E22425" s="136"/>
      <c r="H22425" s="136"/>
      <c r="K22425" s="136"/>
      <c r="O22425" s="136"/>
      <c r="T22425" s="136"/>
      <c r="W22425" s="136"/>
      <c r="Z22425" s="136"/>
      <c r="AC22425" s="136"/>
    </row>
    <row r="22426" spans="2:29">
      <c r="B22426" s="136"/>
      <c r="E22426" s="136"/>
      <c r="H22426" s="136"/>
      <c r="K22426" s="136"/>
      <c r="O22426" s="136"/>
      <c r="T22426" s="136"/>
      <c r="W22426" s="136"/>
      <c r="Z22426" s="136"/>
      <c r="AC22426" s="136"/>
    </row>
    <row r="22427" spans="2:29">
      <c r="B22427" s="136"/>
      <c r="E22427" s="136"/>
      <c r="H22427" s="136"/>
      <c r="K22427" s="136"/>
      <c r="O22427" s="136"/>
      <c r="T22427" s="136"/>
      <c r="W22427" s="136"/>
      <c r="Z22427" s="136"/>
      <c r="AC22427" s="136"/>
    </row>
    <row r="22428" spans="2:29">
      <c r="B22428" s="136"/>
      <c r="E22428" s="136"/>
      <c r="H22428" s="136"/>
      <c r="K22428" s="136"/>
      <c r="O22428" s="136"/>
      <c r="T22428" s="136"/>
      <c r="W22428" s="136"/>
      <c r="Z22428" s="136"/>
      <c r="AC22428" s="136"/>
    </row>
    <row r="22429" spans="2:29">
      <c r="B22429" s="136"/>
      <c r="E22429" s="136"/>
      <c r="H22429" s="136"/>
      <c r="K22429" s="136"/>
      <c r="O22429" s="136"/>
      <c r="T22429" s="136"/>
      <c r="W22429" s="136"/>
      <c r="Z22429" s="136"/>
      <c r="AC22429" s="136"/>
    </row>
    <row r="22430" spans="2:29">
      <c r="B22430" s="136"/>
      <c r="E22430" s="136"/>
      <c r="H22430" s="136"/>
      <c r="K22430" s="136"/>
      <c r="O22430" s="136"/>
      <c r="T22430" s="136"/>
      <c r="W22430" s="136"/>
      <c r="Z22430" s="136"/>
      <c r="AC22430" s="136"/>
    </row>
    <row r="22431" spans="2:29">
      <c r="B22431" s="136"/>
      <c r="E22431" s="136"/>
      <c r="H22431" s="136"/>
      <c r="K22431" s="136"/>
      <c r="O22431" s="136"/>
      <c r="T22431" s="136"/>
      <c r="W22431" s="136"/>
      <c r="Z22431" s="136"/>
      <c r="AC22431" s="136"/>
    </row>
    <row r="22432" spans="2:29">
      <c r="B22432" s="136"/>
      <c r="E22432" s="136"/>
      <c r="H22432" s="136"/>
      <c r="K22432" s="136"/>
      <c r="O22432" s="136"/>
      <c r="T22432" s="136"/>
      <c r="W22432" s="136"/>
      <c r="Z22432" s="136"/>
      <c r="AC22432" s="136"/>
    </row>
    <row r="22433" spans="2:29">
      <c r="B22433" s="136"/>
      <c r="E22433" s="136"/>
      <c r="H22433" s="136"/>
      <c r="K22433" s="136"/>
      <c r="O22433" s="136"/>
      <c r="T22433" s="136"/>
      <c r="W22433" s="136"/>
      <c r="Z22433" s="136"/>
      <c r="AC22433" s="136"/>
    </row>
    <row r="22434" spans="2:29">
      <c r="B22434" s="136"/>
      <c r="E22434" s="136"/>
      <c r="H22434" s="136"/>
      <c r="K22434" s="136"/>
      <c r="O22434" s="136"/>
      <c r="T22434" s="136"/>
      <c r="W22434" s="136"/>
      <c r="Z22434" s="136"/>
      <c r="AC22434" s="136"/>
    </row>
    <row r="22435" spans="2:29">
      <c r="B22435" s="136"/>
      <c r="E22435" s="136"/>
      <c r="H22435" s="136"/>
      <c r="K22435" s="136"/>
      <c r="O22435" s="136"/>
      <c r="T22435" s="136"/>
      <c r="W22435" s="136"/>
      <c r="Z22435" s="136"/>
      <c r="AC22435" s="136"/>
    </row>
    <row r="22436" spans="2:29">
      <c r="B22436" s="136"/>
      <c r="E22436" s="136"/>
      <c r="H22436" s="136"/>
      <c r="K22436" s="136"/>
      <c r="O22436" s="136"/>
      <c r="T22436" s="136"/>
      <c r="W22436" s="136"/>
      <c r="Z22436" s="136"/>
      <c r="AC22436" s="136"/>
    </row>
    <row r="22437" spans="2:29">
      <c r="B22437" s="136"/>
      <c r="E22437" s="136"/>
      <c r="H22437" s="136"/>
      <c r="K22437" s="136"/>
      <c r="O22437" s="136"/>
      <c r="T22437" s="136"/>
      <c r="W22437" s="136"/>
      <c r="Z22437" s="136"/>
      <c r="AC22437" s="136"/>
    </row>
    <row r="22438" spans="2:29">
      <c r="B22438" s="136"/>
      <c r="E22438" s="136"/>
      <c r="H22438" s="136"/>
      <c r="K22438" s="136"/>
      <c r="O22438" s="136"/>
      <c r="T22438" s="136"/>
      <c r="W22438" s="136"/>
      <c r="Z22438" s="136"/>
      <c r="AC22438" s="136"/>
    </row>
    <row r="22439" spans="2:29">
      <c r="B22439" s="136"/>
      <c r="E22439" s="136"/>
      <c r="H22439" s="136"/>
      <c r="K22439" s="136"/>
      <c r="O22439" s="136"/>
      <c r="T22439" s="136"/>
      <c r="W22439" s="136"/>
      <c r="Z22439" s="136"/>
      <c r="AC22439" s="136"/>
    </row>
    <row r="22440" spans="2:29">
      <c r="B22440" s="136"/>
      <c r="E22440" s="136"/>
      <c r="H22440" s="136"/>
      <c r="K22440" s="136"/>
      <c r="O22440" s="136"/>
      <c r="T22440" s="136"/>
      <c r="W22440" s="136"/>
      <c r="Z22440" s="136"/>
      <c r="AC22440" s="136"/>
    </row>
    <row r="22441" spans="2:29">
      <c r="B22441" s="136"/>
      <c r="E22441" s="136"/>
      <c r="H22441" s="136"/>
      <c r="K22441" s="136"/>
      <c r="O22441" s="136"/>
      <c r="T22441" s="136"/>
      <c r="W22441" s="136"/>
      <c r="Z22441" s="136"/>
      <c r="AC22441" s="136"/>
    </row>
    <row r="22442" spans="2:29">
      <c r="B22442" s="136"/>
      <c r="E22442" s="136"/>
      <c r="H22442" s="136"/>
      <c r="K22442" s="136"/>
      <c r="O22442" s="136"/>
      <c r="T22442" s="136"/>
      <c r="W22442" s="136"/>
      <c r="Z22442" s="136"/>
      <c r="AC22442" s="136"/>
    </row>
    <row r="22443" spans="2:29">
      <c r="B22443" s="136"/>
      <c r="E22443" s="136"/>
      <c r="H22443" s="136"/>
      <c r="K22443" s="136"/>
      <c r="O22443" s="136"/>
      <c r="T22443" s="136"/>
      <c r="W22443" s="136"/>
      <c r="Z22443" s="136"/>
      <c r="AC22443" s="136"/>
    </row>
    <row r="22444" spans="2:29">
      <c r="B22444" s="136"/>
      <c r="E22444" s="136"/>
      <c r="H22444" s="136"/>
      <c r="K22444" s="136"/>
      <c r="O22444" s="136"/>
      <c r="T22444" s="136"/>
      <c r="W22444" s="136"/>
      <c r="Z22444" s="136"/>
      <c r="AC22444" s="136"/>
    </row>
    <row r="22445" spans="2:29">
      <c r="B22445" s="136"/>
      <c r="E22445" s="136"/>
      <c r="H22445" s="136"/>
      <c r="K22445" s="136"/>
      <c r="O22445" s="136"/>
      <c r="T22445" s="136"/>
      <c r="W22445" s="136"/>
      <c r="Z22445" s="136"/>
      <c r="AC22445" s="136"/>
    </row>
    <row r="22446" spans="2:29">
      <c r="B22446" s="136"/>
      <c r="E22446" s="136"/>
      <c r="H22446" s="136"/>
      <c r="K22446" s="136"/>
      <c r="O22446" s="136"/>
      <c r="T22446" s="136"/>
      <c r="W22446" s="136"/>
      <c r="Z22446" s="136"/>
      <c r="AC22446" s="136"/>
    </row>
    <row r="22447" spans="2:29">
      <c r="B22447" s="136"/>
      <c r="E22447" s="136"/>
      <c r="H22447" s="136"/>
      <c r="K22447" s="136"/>
      <c r="O22447" s="136"/>
      <c r="T22447" s="136"/>
      <c r="W22447" s="136"/>
      <c r="Z22447" s="136"/>
      <c r="AC22447" s="136"/>
    </row>
    <row r="22448" spans="2:29">
      <c r="B22448" s="136"/>
      <c r="E22448" s="136"/>
      <c r="H22448" s="136"/>
      <c r="K22448" s="136"/>
      <c r="O22448" s="136"/>
      <c r="T22448" s="136"/>
      <c r="W22448" s="136"/>
      <c r="Z22448" s="136"/>
      <c r="AC22448" s="136"/>
    </row>
    <row r="22449" spans="2:29">
      <c r="B22449" s="136"/>
      <c r="E22449" s="136"/>
      <c r="H22449" s="136"/>
      <c r="K22449" s="136"/>
      <c r="O22449" s="136"/>
      <c r="T22449" s="136"/>
      <c r="W22449" s="136"/>
      <c r="Z22449" s="136"/>
      <c r="AC22449" s="136"/>
    </row>
    <row r="22450" spans="2:29">
      <c r="B22450" s="136"/>
      <c r="E22450" s="136"/>
      <c r="H22450" s="136"/>
      <c r="K22450" s="136"/>
      <c r="O22450" s="136"/>
      <c r="T22450" s="136"/>
      <c r="W22450" s="136"/>
      <c r="Z22450" s="136"/>
      <c r="AC22450" s="136"/>
    </row>
    <row r="22451" spans="2:29">
      <c r="B22451" s="136"/>
      <c r="E22451" s="136"/>
      <c r="H22451" s="136"/>
      <c r="K22451" s="136"/>
      <c r="O22451" s="136"/>
      <c r="T22451" s="136"/>
      <c r="W22451" s="136"/>
      <c r="Z22451" s="136"/>
      <c r="AC22451" s="136"/>
    </row>
    <row r="22452" spans="2:29">
      <c r="B22452" s="136"/>
      <c r="E22452" s="136"/>
      <c r="H22452" s="136"/>
      <c r="K22452" s="136"/>
      <c r="O22452" s="136"/>
      <c r="T22452" s="136"/>
      <c r="W22452" s="136"/>
      <c r="Z22452" s="136"/>
      <c r="AC22452" s="136"/>
    </row>
    <row r="22453" spans="2:29">
      <c r="B22453" s="136"/>
      <c r="E22453" s="136"/>
      <c r="H22453" s="136"/>
      <c r="K22453" s="136"/>
      <c r="O22453" s="136"/>
      <c r="T22453" s="136"/>
      <c r="W22453" s="136"/>
      <c r="Z22453" s="136"/>
      <c r="AC22453" s="136"/>
    </row>
    <row r="22454" spans="2:29">
      <c r="B22454" s="136"/>
      <c r="E22454" s="136"/>
      <c r="H22454" s="136"/>
      <c r="K22454" s="136"/>
      <c r="O22454" s="136"/>
      <c r="T22454" s="136"/>
      <c r="W22454" s="136"/>
      <c r="Z22454" s="136"/>
      <c r="AC22454" s="136"/>
    </row>
    <row r="22455" spans="2:29">
      <c r="B22455" s="136"/>
      <c r="E22455" s="136"/>
      <c r="H22455" s="136"/>
      <c r="K22455" s="136"/>
      <c r="O22455" s="136"/>
      <c r="T22455" s="136"/>
      <c r="W22455" s="136"/>
      <c r="Z22455" s="136"/>
      <c r="AC22455" s="136"/>
    </row>
    <row r="22456" spans="2:29">
      <c r="B22456" s="136"/>
      <c r="E22456" s="136"/>
      <c r="H22456" s="136"/>
      <c r="K22456" s="136"/>
      <c r="O22456" s="136"/>
      <c r="T22456" s="136"/>
      <c r="W22456" s="136"/>
      <c r="Z22456" s="136"/>
      <c r="AC22456" s="136"/>
    </row>
    <row r="22457" spans="2:29">
      <c r="B22457" s="136"/>
      <c r="E22457" s="136"/>
      <c r="H22457" s="136"/>
      <c r="K22457" s="136"/>
      <c r="O22457" s="136"/>
      <c r="T22457" s="136"/>
      <c r="W22457" s="136"/>
      <c r="Z22457" s="136"/>
      <c r="AC22457" s="136"/>
    </row>
    <row r="22458" spans="2:29">
      <c r="B22458" s="136"/>
      <c r="E22458" s="136"/>
      <c r="H22458" s="136"/>
      <c r="K22458" s="136"/>
      <c r="O22458" s="136"/>
      <c r="T22458" s="136"/>
      <c r="W22458" s="136"/>
      <c r="Z22458" s="136"/>
      <c r="AC22458" s="136"/>
    </row>
    <row r="22459" spans="2:29">
      <c r="B22459" s="136"/>
      <c r="E22459" s="136"/>
      <c r="H22459" s="136"/>
      <c r="K22459" s="136"/>
      <c r="O22459" s="136"/>
      <c r="T22459" s="136"/>
      <c r="W22459" s="136"/>
      <c r="Z22459" s="136"/>
      <c r="AC22459" s="136"/>
    </row>
    <row r="22460" spans="2:29">
      <c r="B22460" s="136"/>
      <c r="E22460" s="136"/>
      <c r="H22460" s="136"/>
      <c r="K22460" s="136"/>
      <c r="O22460" s="136"/>
      <c r="T22460" s="136"/>
      <c r="W22460" s="136"/>
      <c r="Z22460" s="136"/>
      <c r="AC22460" s="136"/>
    </row>
    <row r="22461" spans="2:29">
      <c r="B22461" s="136"/>
      <c r="E22461" s="136"/>
      <c r="H22461" s="136"/>
      <c r="K22461" s="136"/>
      <c r="O22461" s="136"/>
      <c r="T22461" s="136"/>
      <c r="W22461" s="136"/>
      <c r="Z22461" s="136"/>
      <c r="AC22461" s="136"/>
    </row>
    <row r="22462" spans="2:29">
      <c r="B22462" s="136"/>
      <c r="E22462" s="136"/>
      <c r="H22462" s="136"/>
      <c r="K22462" s="136"/>
      <c r="O22462" s="136"/>
      <c r="T22462" s="136"/>
      <c r="W22462" s="136"/>
      <c r="Z22462" s="136"/>
      <c r="AC22462" s="136"/>
    </row>
    <row r="22463" spans="2:29">
      <c r="B22463" s="136"/>
      <c r="E22463" s="136"/>
      <c r="H22463" s="136"/>
      <c r="K22463" s="136"/>
      <c r="O22463" s="136"/>
      <c r="T22463" s="136"/>
      <c r="W22463" s="136"/>
      <c r="Z22463" s="136"/>
      <c r="AC22463" s="136"/>
    </row>
    <row r="22464" spans="2:29">
      <c r="B22464" s="136"/>
      <c r="E22464" s="136"/>
      <c r="H22464" s="136"/>
      <c r="K22464" s="136"/>
      <c r="O22464" s="136"/>
      <c r="T22464" s="136"/>
      <c r="W22464" s="136"/>
      <c r="Z22464" s="136"/>
      <c r="AC22464" s="136"/>
    </row>
    <row r="22465" spans="2:29">
      <c r="B22465" s="136"/>
      <c r="E22465" s="136"/>
      <c r="H22465" s="136"/>
      <c r="K22465" s="136"/>
      <c r="O22465" s="136"/>
      <c r="T22465" s="136"/>
      <c r="W22465" s="136"/>
      <c r="Z22465" s="136"/>
      <c r="AC22465" s="136"/>
    </row>
    <row r="22466" spans="2:29">
      <c r="B22466" s="136"/>
      <c r="E22466" s="136"/>
      <c r="H22466" s="136"/>
      <c r="K22466" s="136"/>
      <c r="O22466" s="136"/>
      <c r="T22466" s="136"/>
      <c r="W22466" s="136"/>
      <c r="Z22466" s="136"/>
      <c r="AC22466" s="136"/>
    </row>
    <row r="22467" spans="2:29">
      <c r="B22467" s="136"/>
      <c r="E22467" s="136"/>
      <c r="H22467" s="136"/>
      <c r="K22467" s="136"/>
      <c r="O22467" s="136"/>
      <c r="T22467" s="136"/>
      <c r="W22467" s="136"/>
      <c r="Z22467" s="136"/>
      <c r="AC22467" s="136"/>
    </row>
    <row r="22468" spans="2:29">
      <c r="B22468" s="136"/>
      <c r="E22468" s="136"/>
      <c r="H22468" s="136"/>
      <c r="K22468" s="136"/>
      <c r="O22468" s="136"/>
      <c r="T22468" s="136"/>
      <c r="W22468" s="136"/>
      <c r="Z22468" s="136"/>
      <c r="AC22468" s="136"/>
    </row>
    <row r="22469" spans="2:29">
      <c r="B22469" s="136"/>
      <c r="E22469" s="136"/>
      <c r="H22469" s="136"/>
      <c r="K22469" s="136"/>
      <c r="O22469" s="136"/>
      <c r="T22469" s="136"/>
      <c r="W22469" s="136"/>
      <c r="Z22469" s="136"/>
      <c r="AC22469" s="136"/>
    </row>
    <row r="22470" spans="2:29">
      <c r="B22470" s="136"/>
      <c r="E22470" s="136"/>
      <c r="H22470" s="136"/>
      <c r="K22470" s="136"/>
      <c r="O22470" s="136"/>
      <c r="T22470" s="136"/>
      <c r="W22470" s="136"/>
      <c r="Z22470" s="136"/>
      <c r="AC22470" s="136"/>
    </row>
    <row r="22471" spans="2:29">
      <c r="B22471" s="136"/>
      <c r="E22471" s="136"/>
      <c r="H22471" s="136"/>
      <c r="K22471" s="136"/>
      <c r="O22471" s="136"/>
      <c r="T22471" s="136"/>
      <c r="W22471" s="136"/>
      <c r="Z22471" s="136"/>
      <c r="AC22471" s="136"/>
    </row>
    <row r="22472" spans="2:29">
      <c r="B22472" s="136"/>
      <c r="E22472" s="136"/>
      <c r="H22472" s="136"/>
      <c r="K22472" s="136"/>
      <c r="O22472" s="136"/>
      <c r="T22472" s="136"/>
      <c r="W22472" s="136"/>
      <c r="Z22472" s="136"/>
      <c r="AC22472" s="136"/>
    </row>
    <row r="22473" spans="2:29">
      <c r="B22473" s="136"/>
      <c r="E22473" s="136"/>
      <c r="H22473" s="136"/>
      <c r="K22473" s="136"/>
      <c r="O22473" s="136"/>
      <c r="T22473" s="136"/>
      <c r="W22473" s="136"/>
      <c r="Z22473" s="136"/>
      <c r="AC22473" s="136"/>
    </row>
    <row r="22474" spans="2:29">
      <c r="B22474" s="136"/>
      <c r="E22474" s="136"/>
      <c r="H22474" s="136"/>
      <c r="K22474" s="136"/>
      <c r="O22474" s="136"/>
      <c r="T22474" s="136"/>
      <c r="W22474" s="136"/>
      <c r="Z22474" s="136"/>
      <c r="AC22474" s="136"/>
    </row>
    <row r="22475" spans="2:29">
      <c r="B22475" s="136"/>
      <c r="E22475" s="136"/>
      <c r="H22475" s="136"/>
      <c r="K22475" s="136"/>
      <c r="O22475" s="136"/>
      <c r="T22475" s="136"/>
      <c r="W22475" s="136"/>
      <c r="Z22475" s="136"/>
      <c r="AC22475" s="136"/>
    </row>
    <row r="22476" spans="2:29">
      <c r="B22476" s="136"/>
      <c r="E22476" s="136"/>
      <c r="H22476" s="136"/>
      <c r="K22476" s="136"/>
      <c r="O22476" s="136"/>
      <c r="T22476" s="136"/>
      <c r="W22476" s="136"/>
      <c r="Z22476" s="136"/>
      <c r="AC22476" s="136"/>
    </row>
    <row r="22477" spans="2:29">
      <c r="B22477" s="136"/>
      <c r="E22477" s="136"/>
      <c r="H22477" s="136"/>
      <c r="K22477" s="136"/>
      <c r="O22477" s="136"/>
      <c r="T22477" s="136"/>
      <c r="W22477" s="136"/>
      <c r="Z22477" s="136"/>
      <c r="AC22477" s="136"/>
    </row>
    <row r="22478" spans="2:29">
      <c r="B22478" s="136"/>
      <c r="E22478" s="136"/>
      <c r="H22478" s="136"/>
      <c r="K22478" s="136"/>
      <c r="O22478" s="136"/>
      <c r="T22478" s="136"/>
      <c r="W22478" s="136"/>
      <c r="Z22478" s="136"/>
      <c r="AC22478" s="136"/>
    </row>
    <row r="22479" spans="2:29">
      <c r="B22479" s="136"/>
      <c r="E22479" s="136"/>
      <c r="H22479" s="136"/>
      <c r="K22479" s="136"/>
      <c r="O22479" s="136"/>
      <c r="T22479" s="136"/>
      <c r="W22479" s="136"/>
      <c r="Z22479" s="136"/>
      <c r="AC22479" s="136"/>
    </row>
    <row r="22480" spans="2:29">
      <c r="B22480" s="136"/>
      <c r="E22480" s="136"/>
      <c r="H22480" s="136"/>
      <c r="K22480" s="136"/>
      <c r="O22480" s="136"/>
      <c r="T22480" s="136"/>
      <c r="W22480" s="136"/>
      <c r="Z22480" s="136"/>
      <c r="AC22480" s="136"/>
    </row>
    <row r="22481" spans="2:29">
      <c r="B22481" s="136"/>
      <c r="E22481" s="136"/>
      <c r="H22481" s="136"/>
      <c r="K22481" s="136"/>
      <c r="O22481" s="136"/>
      <c r="T22481" s="136"/>
      <c r="W22481" s="136"/>
      <c r="Z22481" s="136"/>
      <c r="AC22481" s="136"/>
    </row>
    <row r="22482" spans="2:29">
      <c r="B22482" s="136"/>
      <c r="E22482" s="136"/>
      <c r="H22482" s="136"/>
      <c r="K22482" s="136"/>
      <c r="O22482" s="136"/>
      <c r="T22482" s="136"/>
      <c r="W22482" s="136"/>
      <c r="Z22482" s="136"/>
      <c r="AC22482" s="136"/>
    </row>
    <row r="22483" spans="2:29">
      <c r="B22483" s="136"/>
      <c r="E22483" s="136"/>
      <c r="H22483" s="136"/>
      <c r="K22483" s="136"/>
      <c r="O22483" s="136"/>
      <c r="T22483" s="136"/>
      <c r="W22483" s="136"/>
      <c r="Z22483" s="136"/>
      <c r="AC22483" s="136"/>
    </row>
    <row r="22484" spans="2:29">
      <c r="B22484" s="136"/>
      <c r="E22484" s="136"/>
      <c r="H22484" s="136"/>
      <c r="K22484" s="136"/>
      <c r="O22484" s="136"/>
      <c r="T22484" s="136"/>
      <c r="W22484" s="136"/>
      <c r="Z22484" s="136"/>
      <c r="AC22484" s="136"/>
    </row>
    <row r="22485" spans="2:29">
      <c r="B22485" s="136"/>
      <c r="E22485" s="136"/>
      <c r="H22485" s="136"/>
      <c r="K22485" s="136"/>
      <c r="O22485" s="136"/>
      <c r="T22485" s="136"/>
      <c r="W22485" s="136"/>
      <c r="Z22485" s="136"/>
      <c r="AC22485" s="136"/>
    </row>
    <row r="22486" spans="2:29">
      <c r="B22486" s="136"/>
      <c r="E22486" s="136"/>
      <c r="H22486" s="136"/>
      <c r="K22486" s="136"/>
      <c r="O22486" s="136"/>
      <c r="T22486" s="136"/>
      <c r="W22486" s="136"/>
      <c r="Z22486" s="136"/>
      <c r="AC22486" s="136"/>
    </row>
    <row r="22487" spans="2:29">
      <c r="B22487" s="136"/>
      <c r="E22487" s="136"/>
      <c r="H22487" s="136"/>
      <c r="K22487" s="136"/>
      <c r="O22487" s="136"/>
      <c r="T22487" s="136"/>
      <c r="W22487" s="136"/>
      <c r="Z22487" s="136"/>
      <c r="AC22487" s="136"/>
    </row>
    <row r="22488" spans="2:29">
      <c r="B22488" s="136"/>
      <c r="E22488" s="136"/>
      <c r="H22488" s="136"/>
      <c r="K22488" s="136"/>
      <c r="O22488" s="136"/>
      <c r="T22488" s="136"/>
      <c r="W22488" s="136"/>
      <c r="Z22488" s="136"/>
      <c r="AC22488" s="136"/>
    </row>
    <row r="22489" spans="2:29">
      <c r="B22489" s="136"/>
      <c r="E22489" s="136"/>
      <c r="H22489" s="136"/>
      <c r="K22489" s="136"/>
      <c r="O22489" s="136"/>
      <c r="T22489" s="136"/>
      <c r="W22489" s="136"/>
      <c r="Z22489" s="136"/>
      <c r="AC22489" s="136"/>
    </row>
    <row r="22490" spans="2:29">
      <c r="B22490" s="136"/>
      <c r="E22490" s="136"/>
      <c r="H22490" s="136"/>
      <c r="K22490" s="136"/>
      <c r="O22490" s="136"/>
      <c r="T22490" s="136"/>
      <c r="W22490" s="136"/>
      <c r="Z22490" s="136"/>
      <c r="AC22490" s="136"/>
    </row>
    <row r="22491" spans="2:29">
      <c r="B22491" s="136"/>
      <c r="E22491" s="136"/>
      <c r="H22491" s="136"/>
      <c r="K22491" s="136"/>
      <c r="O22491" s="136"/>
      <c r="T22491" s="136"/>
      <c r="W22491" s="136"/>
      <c r="Z22491" s="136"/>
      <c r="AC22491" s="136"/>
    </row>
    <row r="22492" spans="2:29">
      <c r="B22492" s="136"/>
      <c r="E22492" s="136"/>
      <c r="H22492" s="136"/>
      <c r="K22492" s="136"/>
      <c r="O22492" s="136"/>
      <c r="T22492" s="136"/>
      <c r="W22492" s="136"/>
      <c r="Z22492" s="136"/>
      <c r="AC22492" s="136"/>
    </row>
    <row r="22493" spans="2:29">
      <c r="B22493" s="136"/>
      <c r="E22493" s="136"/>
      <c r="H22493" s="136"/>
      <c r="K22493" s="136"/>
      <c r="O22493" s="136"/>
      <c r="T22493" s="136"/>
      <c r="W22493" s="136"/>
      <c r="Z22493" s="136"/>
      <c r="AC22493" s="136"/>
    </row>
    <row r="22494" spans="2:29">
      <c r="B22494" s="136"/>
      <c r="E22494" s="136"/>
      <c r="H22494" s="136"/>
      <c r="K22494" s="136"/>
      <c r="O22494" s="136"/>
      <c r="T22494" s="136"/>
      <c r="W22494" s="136"/>
      <c r="Z22494" s="136"/>
      <c r="AC22494" s="136"/>
    </row>
    <row r="22495" spans="2:29">
      <c r="B22495" s="136"/>
      <c r="E22495" s="136"/>
      <c r="H22495" s="136"/>
      <c r="K22495" s="136"/>
      <c r="O22495" s="136"/>
      <c r="T22495" s="136"/>
      <c r="W22495" s="136"/>
      <c r="Z22495" s="136"/>
      <c r="AC22495" s="136"/>
    </row>
    <row r="22496" spans="2:29">
      <c r="B22496" s="136"/>
      <c r="E22496" s="136"/>
      <c r="H22496" s="136"/>
      <c r="K22496" s="136"/>
      <c r="O22496" s="136"/>
      <c r="T22496" s="136"/>
      <c r="W22496" s="136"/>
      <c r="Z22496" s="136"/>
      <c r="AC22496" s="136"/>
    </row>
    <row r="22497" spans="2:29">
      <c r="B22497" s="136"/>
      <c r="E22497" s="136"/>
      <c r="H22497" s="136"/>
      <c r="K22497" s="136"/>
      <c r="O22497" s="136"/>
      <c r="T22497" s="136"/>
      <c r="W22497" s="136"/>
      <c r="Z22497" s="136"/>
      <c r="AC22497" s="136"/>
    </row>
    <row r="22498" spans="2:29">
      <c r="B22498" s="136"/>
      <c r="E22498" s="136"/>
      <c r="H22498" s="136"/>
      <c r="K22498" s="136"/>
      <c r="O22498" s="136"/>
      <c r="T22498" s="136"/>
      <c r="W22498" s="136"/>
      <c r="Z22498" s="136"/>
      <c r="AC22498" s="136"/>
    </row>
    <row r="22499" spans="2:29">
      <c r="B22499" s="136"/>
      <c r="E22499" s="136"/>
      <c r="H22499" s="136"/>
      <c r="K22499" s="136"/>
      <c r="O22499" s="136"/>
      <c r="T22499" s="136"/>
      <c r="W22499" s="136"/>
      <c r="Z22499" s="136"/>
      <c r="AC22499" s="136"/>
    </row>
    <row r="22500" spans="2:29">
      <c r="B22500" s="136"/>
      <c r="E22500" s="136"/>
      <c r="H22500" s="136"/>
      <c r="K22500" s="136"/>
      <c r="O22500" s="136"/>
      <c r="T22500" s="136"/>
      <c r="W22500" s="136"/>
      <c r="Z22500" s="136"/>
      <c r="AC22500" s="136"/>
    </row>
    <row r="22501" spans="2:29">
      <c r="B22501" s="136"/>
      <c r="E22501" s="136"/>
      <c r="H22501" s="136"/>
      <c r="K22501" s="136"/>
      <c r="O22501" s="136"/>
      <c r="T22501" s="136"/>
      <c r="W22501" s="136"/>
      <c r="Z22501" s="136"/>
      <c r="AC22501" s="136"/>
    </row>
    <row r="22502" spans="2:29">
      <c r="B22502" s="136"/>
      <c r="E22502" s="136"/>
      <c r="H22502" s="136"/>
      <c r="K22502" s="136"/>
      <c r="O22502" s="136"/>
      <c r="T22502" s="136"/>
      <c r="W22502" s="136"/>
      <c r="Z22502" s="136"/>
      <c r="AC22502" s="136"/>
    </row>
    <row r="22503" spans="2:29">
      <c r="B22503" s="136"/>
      <c r="E22503" s="136"/>
      <c r="H22503" s="136"/>
      <c r="K22503" s="136"/>
      <c r="O22503" s="136"/>
      <c r="T22503" s="136"/>
      <c r="W22503" s="136"/>
      <c r="Z22503" s="136"/>
      <c r="AC22503" s="136"/>
    </row>
    <row r="22504" spans="2:29">
      <c r="B22504" s="136"/>
      <c r="E22504" s="136"/>
      <c r="H22504" s="136"/>
      <c r="K22504" s="136"/>
      <c r="O22504" s="136"/>
      <c r="T22504" s="136"/>
      <c r="W22504" s="136"/>
      <c r="Z22504" s="136"/>
      <c r="AC22504" s="136"/>
    </row>
    <row r="22505" spans="2:29">
      <c r="B22505" s="136"/>
      <c r="E22505" s="136"/>
      <c r="H22505" s="136"/>
      <c r="K22505" s="136"/>
      <c r="O22505" s="136"/>
      <c r="T22505" s="136"/>
      <c r="W22505" s="136"/>
      <c r="Z22505" s="136"/>
      <c r="AC22505" s="136"/>
    </row>
    <row r="22506" spans="2:29">
      <c r="B22506" s="136"/>
      <c r="E22506" s="136"/>
      <c r="H22506" s="136"/>
      <c r="K22506" s="136"/>
      <c r="O22506" s="136"/>
      <c r="T22506" s="136"/>
      <c r="W22506" s="136"/>
      <c r="Z22506" s="136"/>
      <c r="AC22506" s="136"/>
    </row>
    <row r="22507" spans="2:29">
      <c r="B22507" s="136"/>
      <c r="E22507" s="136"/>
      <c r="H22507" s="136"/>
      <c r="K22507" s="136"/>
      <c r="O22507" s="136"/>
      <c r="T22507" s="136"/>
      <c r="W22507" s="136"/>
      <c r="Z22507" s="136"/>
      <c r="AC22507" s="136"/>
    </row>
    <row r="22508" spans="2:29">
      <c r="B22508" s="136"/>
      <c r="E22508" s="136"/>
      <c r="H22508" s="136"/>
      <c r="K22508" s="136"/>
      <c r="O22508" s="136"/>
      <c r="T22508" s="136"/>
      <c r="W22508" s="136"/>
      <c r="Z22508" s="136"/>
      <c r="AC22508" s="136"/>
    </row>
    <row r="22509" spans="2:29">
      <c r="B22509" s="136"/>
      <c r="E22509" s="136"/>
      <c r="H22509" s="136"/>
      <c r="K22509" s="136"/>
      <c r="O22509" s="136"/>
      <c r="T22509" s="136"/>
      <c r="W22509" s="136"/>
      <c r="Z22509" s="136"/>
      <c r="AC22509" s="136"/>
    </row>
    <row r="22510" spans="2:29">
      <c r="B22510" s="136"/>
      <c r="E22510" s="136"/>
      <c r="H22510" s="136"/>
      <c r="K22510" s="136"/>
      <c r="O22510" s="136"/>
      <c r="T22510" s="136"/>
      <c r="W22510" s="136"/>
      <c r="Z22510" s="136"/>
      <c r="AC22510" s="136"/>
    </row>
    <row r="22511" spans="2:29">
      <c r="B22511" s="136"/>
      <c r="E22511" s="136"/>
      <c r="H22511" s="136"/>
      <c r="K22511" s="136"/>
      <c r="O22511" s="136"/>
      <c r="T22511" s="136"/>
      <c r="W22511" s="136"/>
      <c r="Z22511" s="136"/>
      <c r="AC22511" s="136"/>
    </row>
    <row r="22512" spans="2:29">
      <c r="B22512" s="136"/>
      <c r="E22512" s="136"/>
      <c r="H22512" s="136"/>
      <c r="K22512" s="136"/>
      <c r="O22512" s="136"/>
      <c r="T22512" s="136"/>
      <c r="W22512" s="136"/>
      <c r="Z22512" s="136"/>
      <c r="AC22512" s="136"/>
    </row>
    <row r="22513" spans="2:29">
      <c r="B22513" s="136"/>
      <c r="E22513" s="136"/>
      <c r="H22513" s="136"/>
      <c r="K22513" s="136"/>
      <c r="O22513" s="136"/>
      <c r="T22513" s="136"/>
      <c r="W22513" s="136"/>
      <c r="Z22513" s="136"/>
      <c r="AC22513" s="136"/>
    </row>
    <row r="22514" spans="2:29">
      <c r="B22514" s="136"/>
      <c r="E22514" s="136"/>
      <c r="H22514" s="136"/>
      <c r="K22514" s="136"/>
      <c r="O22514" s="136"/>
      <c r="T22514" s="136"/>
      <c r="W22514" s="136"/>
      <c r="Z22514" s="136"/>
      <c r="AC22514" s="136"/>
    </row>
    <row r="22515" spans="2:29">
      <c r="B22515" s="136"/>
      <c r="E22515" s="136"/>
      <c r="H22515" s="136"/>
      <c r="K22515" s="136"/>
      <c r="O22515" s="136"/>
      <c r="T22515" s="136"/>
      <c r="W22515" s="136"/>
      <c r="Z22515" s="136"/>
      <c r="AC22515" s="136"/>
    </row>
    <row r="22516" spans="2:29">
      <c r="B22516" s="136"/>
      <c r="E22516" s="136"/>
      <c r="H22516" s="136"/>
      <c r="K22516" s="136"/>
      <c r="O22516" s="136"/>
      <c r="T22516" s="136"/>
      <c r="W22516" s="136"/>
      <c r="Z22516" s="136"/>
      <c r="AC22516" s="136"/>
    </row>
    <row r="22517" spans="2:29">
      <c r="B22517" s="136"/>
      <c r="E22517" s="136"/>
      <c r="H22517" s="136"/>
      <c r="K22517" s="136"/>
      <c r="O22517" s="136"/>
      <c r="T22517" s="136"/>
      <c r="W22517" s="136"/>
      <c r="Z22517" s="136"/>
      <c r="AC22517" s="136"/>
    </row>
    <row r="22518" spans="2:29">
      <c r="B22518" s="136"/>
      <c r="E22518" s="136"/>
      <c r="H22518" s="136"/>
      <c r="K22518" s="136"/>
      <c r="O22518" s="136"/>
      <c r="T22518" s="136"/>
      <c r="W22518" s="136"/>
      <c r="Z22518" s="136"/>
      <c r="AC22518" s="136"/>
    </row>
    <row r="22519" spans="2:29">
      <c r="B22519" s="136"/>
      <c r="E22519" s="136"/>
      <c r="H22519" s="136"/>
      <c r="K22519" s="136"/>
      <c r="O22519" s="136"/>
      <c r="T22519" s="136"/>
      <c r="W22519" s="136"/>
      <c r="Z22519" s="136"/>
      <c r="AC22519" s="136"/>
    </row>
    <row r="22520" spans="2:29">
      <c r="B22520" s="136"/>
      <c r="E22520" s="136"/>
      <c r="H22520" s="136"/>
      <c r="K22520" s="136"/>
      <c r="O22520" s="136"/>
      <c r="T22520" s="136"/>
      <c r="W22520" s="136"/>
      <c r="Z22520" s="136"/>
      <c r="AC22520" s="136"/>
    </row>
    <row r="22521" spans="2:29">
      <c r="B22521" s="136"/>
      <c r="E22521" s="136"/>
      <c r="H22521" s="136"/>
      <c r="K22521" s="136"/>
      <c r="O22521" s="136"/>
      <c r="T22521" s="136"/>
      <c r="W22521" s="136"/>
      <c r="Z22521" s="136"/>
      <c r="AC22521" s="136"/>
    </row>
    <row r="22522" spans="2:29">
      <c r="B22522" s="136"/>
      <c r="E22522" s="136"/>
      <c r="H22522" s="136"/>
      <c r="K22522" s="136"/>
      <c r="O22522" s="136"/>
      <c r="T22522" s="136"/>
      <c r="W22522" s="136"/>
      <c r="Z22522" s="136"/>
      <c r="AC22522" s="136"/>
    </row>
    <row r="22523" spans="2:29">
      <c r="B22523" s="136"/>
      <c r="E22523" s="136"/>
      <c r="H22523" s="136"/>
      <c r="K22523" s="136"/>
      <c r="O22523" s="136"/>
      <c r="T22523" s="136"/>
      <c r="W22523" s="136"/>
      <c r="Z22523" s="136"/>
      <c r="AC22523" s="136"/>
    </row>
    <row r="22524" spans="2:29">
      <c r="B22524" s="136"/>
      <c r="E22524" s="136"/>
      <c r="H22524" s="136"/>
      <c r="K22524" s="136"/>
      <c r="O22524" s="136"/>
      <c r="T22524" s="136"/>
      <c r="W22524" s="136"/>
      <c r="Z22524" s="136"/>
      <c r="AC22524" s="136"/>
    </row>
    <row r="22525" spans="2:29">
      <c r="B22525" s="136"/>
      <c r="E22525" s="136"/>
      <c r="H22525" s="136"/>
      <c r="K22525" s="136"/>
      <c r="O22525" s="136"/>
      <c r="T22525" s="136"/>
      <c r="W22525" s="136"/>
      <c r="Z22525" s="136"/>
      <c r="AC22525" s="136"/>
    </row>
    <row r="22526" spans="2:29">
      <c r="B22526" s="136"/>
      <c r="E22526" s="136"/>
      <c r="H22526" s="136"/>
      <c r="K22526" s="136"/>
      <c r="O22526" s="136"/>
      <c r="T22526" s="136"/>
      <c r="W22526" s="136"/>
      <c r="Z22526" s="136"/>
      <c r="AC22526" s="136"/>
    </row>
    <row r="22527" spans="2:29">
      <c r="B22527" s="136"/>
      <c r="E22527" s="136"/>
      <c r="H22527" s="136"/>
      <c r="K22527" s="136"/>
      <c r="O22527" s="136"/>
      <c r="T22527" s="136"/>
      <c r="W22527" s="136"/>
      <c r="Z22527" s="136"/>
      <c r="AC22527" s="136"/>
    </row>
    <row r="22528" spans="2:29">
      <c r="B22528" s="136"/>
      <c r="E22528" s="136"/>
      <c r="H22528" s="136"/>
      <c r="K22528" s="136"/>
      <c r="O22528" s="136"/>
      <c r="T22528" s="136"/>
      <c r="W22528" s="136"/>
      <c r="Z22528" s="136"/>
      <c r="AC22528" s="136"/>
    </row>
    <row r="22529" spans="2:29">
      <c r="B22529" s="136"/>
      <c r="E22529" s="136"/>
      <c r="H22529" s="136"/>
      <c r="K22529" s="136"/>
      <c r="O22529" s="136"/>
      <c r="T22529" s="136"/>
      <c r="W22529" s="136"/>
      <c r="Z22529" s="136"/>
      <c r="AC22529" s="136"/>
    </row>
    <row r="22530" spans="2:29">
      <c r="B22530" s="136"/>
      <c r="E22530" s="136"/>
      <c r="H22530" s="136"/>
      <c r="K22530" s="136"/>
      <c r="O22530" s="136"/>
      <c r="T22530" s="136"/>
      <c r="W22530" s="136"/>
      <c r="Z22530" s="136"/>
      <c r="AC22530" s="136"/>
    </row>
    <row r="22531" spans="2:29">
      <c r="B22531" s="136"/>
      <c r="E22531" s="136"/>
      <c r="H22531" s="136"/>
      <c r="K22531" s="136"/>
      <c r="O22531" s="136"/>
      <c r="T22531" s="136"/>
      <c r="W22531" s="136"/>
      <c r="Z22531" s="136"/>
      <c r="AC22531" s="136"/>
    </row>
    <row r="22532" spans="2:29">
      <c r="B22532" s="136"/>
      <c r="E22532" s="136"/>
      <c r="H22532" s="136"/>
      <c r="K22532" s="136"/>
      <c r="O22532" s="136"/>
      <c r="T22532" s="136"/>
      <c r="W22532" s="136"/>
      <c r="Z22532" s="136"/>
      <c r="AC22532" s="136"/>
    </row>
    <row r="22533" spans="2:29">
      <c r="B22533" s="136"/>
      <c r="E22533" s="136"/>
      <c r="H22533" s="136"/>
      <c r="K22533" s="136"/>
      <c r="O22533" s="136"/>
      <c r="T22533" s="136"/>
      <c r="W22533" s="136"/>
      <c r="Z22533" s="136"/>
      <c r="AC22533" s="136"/>
    </row>
    <row r="22534" spans="2:29">
      <c r="B22534" s="136"/>
      <c r="E22534" s="136"/>
      <c r="H22534" s="136"/>
      <c r="K22534" s="136"/>
      <c r="O22534" s="136"/>
      <c r="T22534" s="136"/>
      <c r="W22534" s="136"/>
      <c r="Z22534" s="136"/>
      <c r="AC22534" s="136"/>
    </row>
    <row r="22535" spans="2:29">
      <c r="B22535" s="136"/>
      <c r="E22535" s="136"/>
      <c r="H22535" s="136"/>
      <c r="K22535" s="136"/>
      <c r="O22535" s="136"/>
      <c r="T22535" s="136"/>
      <c r="W22535" s="136"/>
      <c r="Z22535" s="136"/>
      <c r="AC22535" s="136"/>
    </row>
    <row r="22536" spans="2:29">
      <c r="B22536" s="136"/>
      <c r="E22536" s="136"/>
      <c r="H22536" s="136"/>
      <c r="K22536" s="136"/>
      <c r="O22536" s="136"/>
      <c r="T22536" s="136"/>
      <c r="W22536" s="136"/>
      <c r="Z22536" s="136"/>
      <c r="AC22536" s="136"/>
    </row>
    <row r="22537" spans="2:29">
      <c r="B22537" s="136"/>
      <c r="E22537" s="136"/>
      <c r="H22537" s="136"/>
      <c r="K22537" s="136"/>
      <c r="O22537" s="136"/>
      <c r="T22537" s="136"/>
      <c r="W22537" s="136"/>
      <c r="Z22537" s="136"/>
      <c r="AC22537" s="136"/>
    </row>
    <row r="22538" spans="2:29">
      <c r="B22538" s="136"/>
      <c r="E22538" s="136"/>
      <c r="H22538" s="136"/>
      <c r="K22538" s="136"/>
      <c r="O22538" s="136"/>
      <c r="T22538" s="136"/>
      <c r="W22538" s="136"/>
      <c r="Z22538" s="136"/>
      <c r="AC22538" s="136"/>
    </row>
    <row r="22539" spans="2:29">
      <c r="B22539" s="136"/>
      <c r="E22539" s="136"/>
      <c r="H22539" s="136"/>
      <c r="K22539" s="136"/>
      <c r="O22539" s="136"/>
      <c r="T22539" s="136"/>
      <c r="W22539" s="136"/>
      <c r="Z22539" s="136"/>
      <c r="AC22539" s="136"/>
    </row>
    <row r="22540" spans="2:29">
      <c r="B22540" s="136"/>
      <c r="E22540" s="136"/>
      <c r="H22540" s="136"/>
      <c r="K22540" s="136"/>
      <c r="O22540" s="136"/>
      <c r="T22540" s="136"/>
      <c r="W22540" s="136"/>
      <c r="Z22540" s="136"/>
      <c r="AC22540" s="136"/>
    </row>
    <row r="22541" spans="2:29">
      <c r="B22541" s="136"/>
      <c r="E22541" s="136"/>
      <c r="H22541" s="136"/>
      <c r="K22541" s="136"/>
      <c r="O22541" s="136"/>
      <c r="T22541" s="136"/>
      <c r="W22541" s="136"/>
      <c r="Z22541" s="136"/>
      <c r="AC22541" s="136"/>
    </row>
    <row r="22542" spans="2:29">
      <c r="B22542" s="136"/>
      <c r="E22542" s="136"/>
      <c r="H22542" s="136"/>
      <c r="K22542" s="136"/>
      <c r="O22542" s="136"/>
      <c r="T22542" s="136"/>
      <c r="W22542" s="136"/>
      <c r="Z22542" s="136"/>
      <c r="AC22542" s="136"/>
    </row>
    <row r="22543" spans="2:29">
      <c r="B22543" s="136"/>
      <c r="E22543" s="136"/>
      <c r="H22543" s="136"/>
      <c r="K22543" s="136"/>
      <c r="O22543" s="136"/>
      <c r="T22543" s="136"/>
      <c r="W22543" s="136"/>
      <c r="Z22543" s="136"/>
      <c r="AC22543" s="136"/>
    </row>
    <row r="22544" spans="2:29">
      <c r="B22544" s="136"/>
      <c r="E22544" s="136"/>
      <c r="H22544" s="136"/>
      <c r="K22544" s="136"/>
      <c r="O22544" s="136"/>
      <c r="T22544" s="136"/>
      <c r="W22544" s="136"/>
      <c r="Z22544" s="136"/>
      <c r="AC22544" s="136"/>
    </row>
    <row r="22545" spans="2:29">
      <c r="B22545" s="136"/>
      <c r="E22545" s="136"/>
      <c r="H22545" s="136"/>
      <c r="K22545" s="136"/>
      <c r="O22545" s="136"/>
      <c r="T22545" s="136"/>
      <c r="W22545" s="136"/>
      <c r="Z22545" s="136"/>
      <c r="AC22545" s="136"/>
    </row>
    <row r="22546" spans="2:29">
      <c r="B22546" s="136"/>
      <c r="E22546" s="136"/>
      <c r="H22546" s="136"/>
      <c r="K22546" s="136"/>
      <c r="O22546" s="136"/>
      <c r="T22546" s="136"/>
      <c r="W22546" s="136"/>
      <c r="Z22546" s="136"/>
      <c r="AC22546" s="136"/>
    </row>
    <row r="22547" spans="2:29">
      <c r="B22547" s="136"/>
      <c r="E22547" s="136"/>
      <c r="H22547" s="136"/>
      <c r="K22547" s="136"/>
      <c r="O22547" s="136"/>
      <c r="T22547" s="136"/>
      <c r="W22547" s="136"/>
      <c r="Z22547" s="136"/>
      <c r="AC22547" s="136"/>
    </row>
    <row r="22548" spans="2:29">
      <c r="B22548" s="136"/>
      <c r="E22548" s="136"/>
      <c r="H22548" s="136"/>
      <c r="K22548" s="136"/>
      <c r="O22548" s="136"/>
      <c r="T22548" s="136"/>
      <c r="W22548" s="136"/>
      <c r="Z22548" s="136"/>
      <c r="AC22548" s="136"/>
    </row>
    <row r="22549" spans="2:29">
      <c r="B22549" s="136"/>
      <c r="E22549" s="136"/>
      <c r="H22549" s="136"/>
      <c r="K22549" s="136"/>
      <c r="O22549" s="136"/>
      <c r="T22549" s="136"/>
      <c r="W22549" s="136"/>
      <c r="Z22549" s="136"/>
      <c r="AC22549" s="136"/>
    </row>
    <row r="22550" spans="2:29">
      <c r="B22550" s="136"/>
      <c r="E22550" s="136"/>
      <c r="H22550" s="136"/>
      <c r="K22550" s="136"/>
      <c r="O22550" s="136"/>
      <c r="T22550" s="136"/>
      <c r="W22550" s="136"/>
      <c r="Z22550" s="136"/>
      <c r="AC22550" s="136"/>
    </row>
    <row r="22551" spans="2:29">
      <c r="B22551" s="136"/>
      <c r="E22551" s="136"/>
      <c r="H22551" s="136"/>
      <c r="K22551" s="136"/>
      <c r="O22551" s="136"/>
      <c r="T22551" s="136"/>
      <c r="W22551" s="136"/>
      <c r="Z22551" s="136"/>
      <c r="AC22551" s="136"/>
    </row>
    <row r="22552" spans="2:29">
      <c r="B22552" s="136"/>
      <c r="E22552" s="136"/>
      <c r="H22552" s="136"/>
      <c r="K22552" s="136"/>
      <c r="O22552" s="136"/>
      <c r="T22552" s="136"/>
      <c r="W22552" s="136"/>
      <c r="Z22552" s="136"/>
      <c r="AC22552" s="136"/>
    </row>
    <row r="22553" spans="2:29">
      <c r="B22553" s="136"/>
      <c r="E22553" s="136"/>
      <c r="H22553" s="136"/>
      <c r="K22553" s="136"/>
      <c r="O22553" s="136"/>
      <c r="T22553" s="136"/>
      <c r="W22553" s="136"/>
      <c r="Z22553" s="136"/>
      <c r="AC22553" s="136"/>
    </row>
    <row r="22554" spans="2:29">
      <c r="B22554" s="136"/>
      <c r="E22554" s="136"/>
      <c r="H22554" s="136"/>
      <c r="K22554" s="136"/>
      <c r="O22554" s="136"/>
      <c r="T22554" s="136"/>
      <c r="W22554" s="136"/>
      <c r="Z22554" s="136"/>
      <c r="AC22554" s="136"/>
    </row>
    <row r="22555" spans="2:29">
      <c r="B22555" s="136"/>
      <c r="E22555" s="136"/>
      <c r="H22555" s="136"/>
      <c r="K22555" s="136"/>
      <c r="O22555" s="136"/>
      <c r="T22555" s="136"/>
      <c r="W22555" s="136"/>
      <c r="Z22555" s="136"/>
      <c r="AC22555" s="136"/>
    </row>
    <row r="22556" spans="2:29">
      <c r="B22556" s="136"/>
      <c r="E22556" s="136"/>
      <c r="H22556" s="136"/>
      <c r="K22556" s="136"/>
      <c r="O22556" s="136"/>
      <c r="T22556" s="136"/>
      <c r="W22556" s="136"/>
      <c r="Z22556" s="136"/>
      <c r="AC22556" s="136"/>
    </row>
    <row r="22557" spans="2:29">
      <c r="B22557" s="136"/>
      <c r="E22557" s="136"/>
      <c r="H22557" s="136"/>
      <c r="K22557" s="136"/>
      <c r="O22557" s="136"/>
      <c r="T22557" s="136"/>
      <c r="W22557" s="136"/>
      <c r="Z22557" s="136"/>
      <c r="AC22557" s="136"/>
    </row>
    <row r="22558" spans="2:29">
      <c r="B22558" s="136"/>
      <c r="E22558" s="136"/>
      <c r="H22558" s="136"/>
      <c r="K22558" s="136"/>
      <c r="O22558" s="136"/>
      <c r="T22558" s="136"/>
      <c r="W22558" s="136"/>
      <c r="Z22558" s="136"/>
      <c r="AC22558" s="136"/>
    </row>
    <row r="22559" spans="2:29">
      <c r="B22559" s="136"/>
      <c r="E22559" s="136"/>
      <c r="H22559" s="136"/>
      <c r="K22559" s="136"/>
      <c r="O22559" s="136"/>
      <c r="T22559" s="136"/>
      <c r="W22559" s="136"/>
      <c r="Z22559" s="136"/>
      <c r="AC22559" s="136"/>
    </row>
    <row r="22560" spans="2:29">
      <c r="B22560" s="136"/>
      <c r="E22560" s="136"/>
      <c r="H22560" s="136"/>
      <c r="K22560" s="136"/>
      <c r="O22560" s="136"/>
      <c r="T22560" s="136"/>
      <c r="W22560" s="136"/>
      <c r="Z22560" s="136"/>
      <c r="AC22560" s="136"/>
    </row>
    <row r="22561" spans="2:29">
      <c r="B22561" s="136"/>
      <c r="E22561" s="136"/>
      <c r="H22561" s="136"/>
      <c r="K22561" s="136"/>
      <c r="O22561" s="136"/>
      <c r="T22561" s="136"/>
      <c r="W22561" s="136"/>
      <c r="Z22561" s="136"/>
      <c r="AC22561" s="136"/>
    </row>
    <row r="22562" spans="2:29">
      <c r="B22562" s="136"/>
      <c r="E22562" s="136"/>
      <c r="H22562" s="136"/>
      <c r="K22562" s="136"/>
      <c r="O22562" s="136"/>
      <c r="T22562" s="136"/>
      <c r="W22562" s="136"/>
      <c r="Z22562" s="136"/>
      <c r="AC22562" s="136"/>
    </row>
    <row r="22563" spans="2:29">
      <c r="B22563" s="136"/>
      <c r="E22563" s="136"/>
      <c r="H22563" s="136"/>
      <c r="K22563" s="136"/>
      <c r="O22563" s="136"/>
      <c r="T22563" s="136"/>
      <c r="W22563" s="136"/>
      <c r="Z22563" s="136"/>
      <c r="AC22563" s="136"/>
    </row>
    <row r="22564" spans="2:29">
      <c r="B22564" s="136"/>
      <c r="E22564" s="136"/>
      <c r="H22564" s="136"/>
      <c r="K22564" s="136"/>
      <c r="O22564" s="136"/>
      <c r="T22564" s="136"/>
      <c r="W22564" s="136"/>
      <c r="Z22564" s="136"/>
      <c r="AC22564" s="136"/>
    </row>
    <row r="22565" spans="2:29">
      <c r="B22565" s="136"/>
      <c r="E22565" s="136"/>
      <c r="H22565" s="136"/>
      <c r="K22565" s="136"/>
      <c r="O22565" s="136"/>
      <c r="T22565" s="136"/>
      <c r="W22565" s="136"/>
      <c r="Z22565" s="136"/>
      <c r="AC22565" s="136"/>
    </row>
    <row r="22566" spans="2:29">
      <c r="B22566" s="136"/>
      <c r="E22566" s="136"/>
      <c r="H22566" s="136"/>
      <c r="K22566" s="136"/>
      <c r="O22566" s="136"/>
      <c r="T22566" s="136"/>
      <c r="W22566" s="136"/>
      <c r="Z22566" s="136"/>
      <c r="AC22566" s="136"/>
    </row>
    <row r="22567" spans="2:29">
      <c r="B22567" s="136"/>
      <c r="E22567" s="136"/>
      <c r="H22567" s="136"/>
      <c r="K22567" s="136"/>
      <c r="O22567" s="136"/>
      <c r="T22567" s="136"/>
      <c r="W22567" s="136"/>
      <c r="Z22567" s="136"/>
      <c r="AC22567" s="136"/>
    </row>
    <row r="22568" spans="2:29">
      <c r="B22568" s="136"/>
      <c r="E22568" s="136"/>
      <c r="H22568" s="136"/>
      <c r="K22568" s="136"/>
      <c r="O22568" s="136"/>
      <c r="T22568" s="136"/>
      <c r="W22568" s="136"/>
      <c r="Z22568" s="136"/>
      <c r="AC22568" s="136"/>
    </row>
    <row r="22569" spans="2:29">
      <c r="B22569" s="136"/>
      <c r="E22569" s="136"/>
      <c r="H22569" s="136"/>
      <c r="K22569" s="136"/>
      <c r="O22569" s="136"/>
      <c r="T22569" s="136"/>
      <c r="W22569" s="136"/>
      <c r="Z22569" s="136"/>
      <c r="AC22569" s="136"/>
    </row>
    <row r="22570" spans="2:29">
      <c r="B22570" s="136"/>
      <c r="E22570" s="136"/>
      <c r="H22570" s="136"/>
      <c r="K22570" s="136"/>
      <c r="O22570" s="136"/>
      <c r="T22570" s="136"/>
      <c r="W22570" s="136"/>
      <c r="Z22570" s="136"/>
      <c r="AC22570" s="136"/>
    </row>
    <row r="22571" spans="2:29">
      <c r="B22571" s="136"/>
      <c r="E22571" s="136"/>
      <c r="H22571" s="136"/>
      <c r="K22571" s="136"/>
      <c r="O22571" s="136"/>
      <c r="T22571" s="136"/>
      <c r="W22571" s="136"/>
      <c r="Z22571" s="136"/>
      <c r="AC22571" s="136"/>
    </row>
    <row r="22572" spans="2:29">
      <c r="B22572" s="136"/>
      <c r="E22572" s="136"/>
      <c r="H22572" s="136"/>
      <c r="K22572" s="136"/>
      <c r="O22572" s="136"/>
      <c r="T22572" s="136"/>
      <c r="W22572" s="136"/>
      <c r="Z22572" s="136"/>
      <c r="AC22572" s="136"/>
    </row>
    <row r="22573" spans="2:29">
      <c r="B22573" s="136"/>
      <c r="E22573" s="136"/>
      <c r="H22573" s="136"/>
      <c r="K22573" s="136"/>
      <c r="O22573" s="136"/>
      <c r="T22573" s="136"/>
      <c r="W22573" s="136"/>
      <c r="Z22573" s="136"/>
      <c r="AC22573" s="136"/>
    </row>
    <row r="22574" spans="2:29">
      <c r="B22574" s="136"/>
      <c r="E22574" s="136"/>
      <c r="H22574" s="136"/>
      <c r="K22574" s="136"/>
      <c r="O22574" s="136"/>
      <c r="T22574" s="136"/>
      <c r="W22574" s="136"/>
      <c r="Z22574" s="136"/>
      <c r="AC22574" s="136"/>
    </row>
    <row r="22575" spans="2:29">
      <c r="B22575" s="136"/>
      <c r="E22575" s="136"/>
      <c r="H22575" s="136"/>
      <c r="K22575" s="136"/>
      <c r="O22575" s="136"/>
      <c r="T22575" s="136"/>
      <c r="W22575" s="136"/>
      <c r="Z22575" s="136"/>
      <c r="AC22575" s="136"/>
    </row>
    <row r="22576" spans="2:29">
      <c r="B22576" s="136"/>
      <c r="E22576" s="136"/>
      <c r="H22576" s="136"/>
      <c r="K22576" s="136"/>
      <c r="O22576" s="136"/>
      <c r="T22576" s="136"/>
      <c r="W22576" s="136"/>
      <c r="Z22576" s="136"/>
      <c r="AC22576" s="136"/>
    </row>
    <row r="22577" spans="2:29">
      <c r="B22577" s="136"/>
      <c r="E22577" s="136"/>
      <c r="H22577" s="136"/>
      <c r="K22577" s="136"/>
      <c r="O22577" s="136"/>
      <c r="T22577" s="136"/>
      <c r="W22577" s="136"/>
      <c r="Z22577" s="136"/>
      <c r="AC22577" s="136"/>
    </row>
    <row r="22578" spans="2:29">
      <c r="B22578" s="136"/>
      <c r="E22578" s="136"/>
      <c r="H22578" s="136"/>
      <c r="K22578" s="136"/>
      <c r="O22578" s="136"/>
      <c r="T22578" s="136"/>
      <c r="W22578" s="136"/>
      <c r="Z22578" s="136"/>
      <c r="AC22578" s="136"/>
    </row>
    <row r="22579" spans="2:29">
      <c r="B22579" s="136"/>
      <c r="E22579" s="136"/>
      <c r="H22579" s="136"/>
      <c r="K22579" s="136"/>
      <c r="O22579" s="136"/>
      <c r="T22579" s="136"/>
      <c r="W22579" s="136"/>
      <c r="Z22579" s="136"/>
      <c r="AC22579" s="136"/>
    </row>
    <row r="22580" spans="2:29">
      <c r="B22580" s="136"/>
      <c r="E22580" s="136"/>
      <c r="H22580" s="136"/>
      <c r="K22580" s="136"/>
      <c r="O22580" s="136"/>
      <c r="T22580" s="136"/>
      <c r="W22580" s="136"/>
      <c r="Z22580" s="136"/>
      <c r="AC22580" s="136"/>
    </row>
    <row r="22581" spans="2:29">
      <c r="B22581" s="136"/>
      <c r="E22581" s="136"/>
      <c r="H22581" s="136"/>
      <c r="K22581" s="136"/>
      <c r="O22581" s="136"/>
      <c r="T22581" s="136"/>
      <c r="W22581" s="136"/>
      <c r="Z22581" s="136"/>
      <c r="AC22581" s="136"/>
    </row>
    <row r="22582" spans="2:29">
      <c r="B22582" s="136"/>
      <c r="E22582" s="136"/>
      <c r="H22582" s="136"/>
      <c r="K22582" s="136"/>
      <c r="O22582" s="136"/>
      <c r="T22582" s="136"/>
      <c r="W22582" s="136"/>
      <c r="Z22582" s="136"/>
      <c r="AC22582" s="136"/>
    </row>
    <row r="22583" spans="2:29">
      <c r="B22583" s="136"/>
      <c r="E22583" s="136"/>
      <c r="H22583" s="136"/>
      <c r="K22583" s="136"/>
      <c r="O22583" s="136"/>
      <c r="T22583" s="136"/>
      <c r="W22583" s="136"/>
      <c r="Z22583" s="136"/>
      <c r="AC22583" s="136"/>
    </row>
    <row r="22584" spans="2:29">
      <c r="B22584" s="136"/>
      <c r="E22584" s="136"/>
      <c r="H22584" s="136"/>
      <c r="K22584" s="136"/>
      <c r="O22584" s="136"/>
      <c r="T22584" s="136"/>
      <c r="W22584" s="136"/>
      <c r="Z22584" s="136"/>
      <c r="AC22584" s="136"/>
    </row>
    <row r="22585" spans="2:29">
      <c r="B22585" s="136"/>
      <c r="E22585" s="136"/>
      <c r="H22585" s="136"/>
      <c r="K22585" s="136"/>
      <c r="O22585" s="136"/>
      <c r="T22585" s="136"/>
      <c r="W22585" s="136"/>
      <c r="Z22585" s="136"/>
      <c r="AC22585" s="136"/>
    </row>
    <row r="22586" spans="2:29">
      <c r="B22586" s="136"/>
      <c r="E22586" s="136"/>
      <c r="H22586" s="136"/>
      <c r="K22586" s="136"/>
      <c r="O22586" s="136"/>
      <c r="T22586" s="136"/>
      <c r="W22586" s="136"/>
      <c r="Z22586" s="136"/>
      <c r="AC22586" s="136"/>
    </row>
    <row r="22587" spans="2:29">
      <c r="B22587" s="136"/>
      <c r="E22587" s="136"/>
      <c r="H22587" s="136"/>
      <c r="K22587" s="136"/>
      <c r="O22587" s="136"/>
      <c r="T22587" s="136"/>
      <c r="W22587" s="136"/>
      <c r="Z22587" s="136"/>
      <c r="AC22587" s="136"/>
    </row>
    <row r="22588" spans="2:29">
      <c r="B22588" s="136"/>
      <c r="E22588" s="136"/>
      <c r="H22588" s="136"/>
      <c r="K22588" s="136"/>
      <c r="O22588" s="136"/>
      <c r="T22588" s="136"/>
      <c r="W22588" s="136"/>
      <c r="Z22588" s="136"/>
      <c r="AC22588" s="136"/>
    </row>
    <row r="22589" spans="2:29">
      <c r="B22589" s="136"/>
      <c r="E22589" s="136"/>
      <c r="H22589" s="136"/>
      <c r="K22589" s="136"/>
      <c r="O22589" s="136"/>
      <c r="T22589" s="136"/>
      <c r="W22589" s="136"/>
      <c r="Z22589" s="136"/>
      <c r="AC22589" s="136"/>
    </row>
    <row r="22590" spans="2:29">
      <c r="B22590" s="136"/>
      <c r="E22590" s="136"/>
      <c r="H22590" s="136"/>
      <c r="K22590" s="136"/>
      <c r="O22590" s="136"/>
      <c r="T22590" s="136"/>
      <c r="W22590" s="136"/>
      <c r="Z22590" s="136"/>
      <c r="AC22590" s="136"/>
    </row>
    <row r="22591" spans="2:29">
      <c r="B22591" s="136"/>
      <c r="E22591" s="136"/>
      <c r="H22591" s="136"/>
      <c r="K22591" s="136"/>
      <c r="O22591" s="136"/>
      <c r="T22591" s="136"/>
      <c r="W22591" s="136"/>
      <c r="Z22591" s="136"/>
      <c r="AC22591" s="136"/>
    </row>
    <row r="22592" spans="2:29">
      <c r="B22592" s="136"/>
      <c r="E22592" s="136"/>
      <c r="H22592" s="136"/>
      <c r="K22592" s="136"/>
      <c r="O22592" s="136"/>
      <c r="T22592" s="136"/>
      <c r="W22592" s="136"/>
      <c r="Z22592" s="136"/>
      <c r="AC22592" s="136"/>
    </row>
    <row r="22593" spans="2:29">
      <c r="B22593" s="136"/>
      <c r="E22593" s="136"/>
      <c r="H22593" s="136"/>
      <c r="K22593" s="136"/>
      <c r="O22593" s="136"/>
      <c r="T22593" s="136"/>
      <c r="W22593" s="136"/>
      <c r="Z22593" s="136"/>
      <c r="AC22593" s="136"/>
    </row>
    <row r="22594" spans="2:29">
      <c r="B22594" s="136"/>
      <c r="E22594" s="136"/>
      <c r="H22594" s="136"/>
      <c r="K22594" s="136"/>
      <c r="O22594" s="136"/>
      <c r="T22594" s="136"/>
      <c r="W22594" s="136"/>
      <c r="Z22594" s="136"/>
      <c r="AC22594" s="136"/>
    </row>
    <row r="22595" spans="2:29">
      <c r="B22595" s="136"/>
      <c r="E22595" s="136"/>
      <c r="H22595" s="136"/>
      <c r="K22595" s="136"/>
      <c r="O22595" s="136"/>
      <c r="T22595" s="136"/>
      <c r="W22595" s="136"/>
      <c r="Z22595" s="136"/>
      <c r="AC22595" s="136"/>
    </row>
    <row r="22596" spans="2:29">
      <c r="B22596" s="136"/>
      <c r="E22596" s="136"/>
      <c r="H22596" s="136"/>
      <c r="K22596" s="136"/>
      <c r="O22596" s="136"/>
      <c r="T22596" s="136"/>
      <c r="W22596" s="136"/>
      <c r="Z22596" s="136"/>
      <c r="AC22596" s="136"/>
    </row>
    <row r="22597" spans="2:29">
      <c r="B22597" s="136"/>
      <c r="E22597" s="136"/>
      <c r="H22597" s="136"/>
      <c r="K22597" s="136"/>
      <c r="O22597" s="136"/>
      <c r="T22597" s="136"/>
      <c r="W22597" s="136"/>
      <c r="Z22597" s="136"/>
      <c r="AC22597" s="136"/>
    </row>
    <row r="22598" spans="2:29">
      <c r="B22598" s="136"/>
      <c r="E22598" s="136"/>
      <c r="H22598" s="136"/>
      <c r="K22598" s="136"/>
      <c r="O22598" s="136"/>
      <c r="T22598" s="136"/>
      <c r="W22598" s="136"/>
      <c r="Z22598" s="136"/>
      <c r="AC22598" s="136"/>
    </row>
    <row r="22599" spans="2:29">
      <c r="B22599" s="136"/>
      <c r="E22599" s="136"/>
      <c r="H22599" s="136"/>
      <c r="K22599" s="136"/>
      <c r="O22599" s="136"/>
      <c r="T22599" s="136"/>
      <c r="W22599" s="136"/>
      <c r="Z22599" s="136"/>
      <c r="AC22599" s="136"/>
    </row>
    <row r="22600" spans="2:29">
      <c r="B22600" s="136"/>
      <c r="E22600" s="136"/>
      <c r="H22600" s="136"/>
      <c r="K22600" s="136"/>
      <c r="O22600" s="136"/>
      <c r="T22600" s="136"/>
      <c r="W22600" s="136"/>
      <c r="Z22600" s="136"/>
      <c r="AC22600" s="136"/>
    </row>
    <row r="22601" spans="2:29">
      <c r="B22601" s="136"/>
      <c r="E22601" s="136"/>
      <c r="H22601" s="136"/>
      <c r="K22601" s="136"/>
      <c r="O22601" s="136"/>
      <c r="T22601" s="136"/>
      <c r="W22601" s="136"/>
      <c r="Z22601" s="136"/>
      <c r="AC22601" s="136"/>
    </row>
    <row r="22602" spans="2:29">
      <c r="B22602" s="136"/>
      <c r="E22602" s="136"/>
      <c r="H22602" s="136"/>
      <c r="K22602" s="136"/>
      <c r="O22602" s="136"/>
      <c r="T22602" s="136"/>
      <c r="W22602" s="136"/>
      <c r="Z22602" s="136"/>
      <c r="AC22602" s="136"/>
    </row>
    <row r="22603" spans="2:29">
      <c r="B22603" s="136"/>
      <c r="E22603" s="136"/>
      <c r="H22603" s="136"/>
      <c r="K22603" s="136"/>
      <c r="O22603" s="136"/>
      <c r="T22603" s="136"/>
      <c r="W22603" s="136"/>
      <c r="Z22603" s="136"/>
      <c r="AC22603" s="136"/>
    </row>
    <row r="22604" spans="2:29">
      <c r="B22604" s="136"/>
      <c r="E22604" s="136"/>
      <c r="H22604" s="136"/>
      <c r="K22604" s="136"/>
      <c r="O22604" s="136"/>
      <c r="T22604" s="136"/>
      <c r="W22604" s="136"/>
      <c r="Z22604" s="136"/>
      <c r="AC22604" s="136"/>
    </row>
    <row r="22605" spans="2:29">
      <c r="B22605" s="136"/>
      <c r="E22605" s="136"/>
      <c r="H22605" s="136"/>
      <c r="K22605" s="136"/>
      <c r="O22605" s="136"/>
      <c r="T22605" s="136"/>
      <c r="W22605" s="136"/>
      <c r="Z22605" s="136"/>
      <c r="AC22605" s="136"/>
    </row>
    <row r="22606" spans="2:29">
      <c r="B22606" s="136"/>
      <c r="E22606" s="136"/>
      <c r="H22606" s="136"/>
      <c r="K22606" s="136"/>
      <c r="O22606" s="136"/>
      <c r="T22606" s="136"/>
      <c r="W22606" s="136"/>
      <c r="Z22606" s="136"/>
      <c r="AC22606" s="136"/>
    </row>
    <row r="22607" spans="2:29">
      <c r="B22607" s="136"/>
      <c r="E22607" s="136"/>
      <c r="H22607" s="136"/>
      <c r="K22607" s="136"/>
      <c r="O22607" s="136"/>
      <c r="T22607" s="136"/>
      <c r="W22607" s="136"/>
      <c r="Z22607" s="136"/>
      <c r="AC22607" s="136"/>
    </row>
    <row r="22608" spans="2:29">
      <c r="B22608" s="136"/>
      <c r="E22608" s="136"/>
      <c r="H22608" s="136"/>
      <c r="K22608" s="136"/>
      <c r="O22608" s="136"/>
      <c r="T22608" s="136"/>
      <c r="W22608" s="136"/>
      <c r="Z22608" s="136"/>
      <c r="AC22608" s="136"/>
    </row>
    <row r="22609" spans="2:29">
      <c r="B22609" s="136"/>
      <c r="E22609" s="136"/>
      <c r="H22609" s="136"/>
      <c r="K22609" s="136"/>
      <c r="O22609" s="136"/>
      <c r="T22609" s="136"/>
      <c r="W22609" s="136"/>
      <c r="Z22609" s="136"/>
      <c r="AC22609" s="136"/>
    </row>
    <row r="22610" spans="2:29">
      <c r="B22610" s="136"/>
      <c r="E22610" s="136"/>
      <c r="H22610" s="136"/>
      <c r="K22610" s="136"/>
      <c r="O22610" s="136"/>
      <c r="T22610" s="136"/>
      <c r="W22610" s="136"/>
      <c r="Z22610" s="136"/>
      <c r="AC22610" s="136"/>
    </row>
    <row r="22611" spans="2:29">
      <c r="B22611" s="136"/>
      <c r="E22611" s="136"/>
      <c r="H22611" s="136"/>
      <c r="K22611" s="136"/>
      <c r="O22611" s="136"/>
      <c r="T22611" s="136"/>
      <c r="W22611" s="136"/>
      <c r="Z22611" s="136"/>
      <c r="AC22611" s="136"/>
    </row>
    <row r="22612" spans="2:29">
      <c r="B22612" s="136"/>
      <c r="E22612" s="136"/>
      <c r="H22612" s="136"/>
      <c r="K22612" s="136"/>
      <c r="O22612" s="136"/>
      <c r="T22612" s="136"/>
      <c r="W22612" s="136"/>
      <c r="Z22612" s="136"/>
      <c r="AC22612" s="136"/>
    </row>
    <row r="22613" spans="2:29">
      <c r="B22613" s="136"/>
      <c r="E22613" s="136"/>
      <c r="H22613" s="136"/>
      <c r="K22613" s="136"/>
      <c r="O22613" s="136"/>
      <c r="T22613" s="136"/>
      <c r="W22613" s="136"/>
      <c r="Z22613" s="136"/>
      <c r="AC22613" s="136"/>
    </row>
    <row r="22614" spans="2:29">
      <c r="B22614" s="136"/>
      <c r="E22614" s="136"/>
      <c r="H22614" s="136"/>
      <c r="K22614" s="136"/>
      <c r="O22614" s="136"/>
      <c r="T22614" s="136"/>
      <c r="W22614" s="136"/>
      <c r="Z22614" s="136"/>
      <c r="AC22614" s="136"/>
    </row>
    <row r="22615" spans="2:29">
      <c r="B22615" s="136"/>
      <c r="E22615" s="136"/>
      <c r="H22615" s="136"/>
      <c r="K22615" s="136"/>
      <c r="O22615" s="136"/>
      <c r="T22615" s="136"/>
      <c r="W22615" s="136"/>
      <c r="Z22615" s="136"/>
      <c r="AC22615" s="136"/>
    </row>
    <row r="22616" spans="2:29">
      <c r="B22616" s="136"/>
      <c r="E22616" s="136"/>
      <c r="H22616" s="136"/>
      <c r="K22616" s="136"/>
      <c r="O22616" s="136"/>
      <c r="T22616" s="136"/>
      <c r="W22616" s="136"/>
      <c r="Z22616" s="136"/>
      <c r="AC22616" s="136"/>
    </row>
    <row r="22617" spans="2:29">
      <c r="B22617" s="136"/>
      <c r="E22617" s="136"/>
      <c r="H22617" s="136"/>
      <c r="K22617" s="136"/>
      <c r="O22617" s="136"/>
      <c r="T22617" s="136"/>
      <c r="W22617" s="136"/>
      <c r="Z22617" s="136"/>
      <c r="AC22617" s="136"/>
    </row>
    <row r="22618" spans="2:29">
      <c r="B22618" s="136"/>
      <c r="E22618" s="136"/>
      <c r="H22618" s="136"/>
      <c r="K22618" s="136"/>
      <c r="O22618" s="136"/>
      <c r="T22618" s="136"/>
      <c r="W22618" s="136"/>
      <c r="Z22618" s="136"/>
      <c r="AC22618" s="136"/>
    </row>
    <row r="22619" spans="2:29">
      <c r="B22619" s="136"/>
      <c r="E22619" s="136"/>
      <c r="H22619" s="136"/>
      <c r="K22619" s="136"/>
      <c r="O22619" s="136"/>
      <c r="T22619" s="136"/>
      <c r="W22619" s="136"/>
      <c r="Z22619" s="136"/>
      <c r="AC22619" s="136"/>
    </row>
    <row r="22620" spans="2:29">
      <c r="B22620" s="136"/>
      <c r="E22620" s="136"/>
      <c r="H22620" s="136"/>
      <c r="K22620" s="136"/>
      <c r="O22620" s="136"/>
      <c r="T22620" s="136"/>
      <c r="W22620" s="136"/>
      <c r="Z22620" s="136"/>
      <c r="AC22620" s="136"/>
    </row>
    <row r="22621" spans="2:29">
      <c r="B22621" s="136"/>
      <c r="E22621" s="136"/>
      <c r="H22621" s="136"/>
      <c r="K22621" s="136"/>
      <c r="O22621" s="136"/>
      <c r="T22621" s="136"/>
      <c r="W22621" s="136"/>
      <c r="Z22621" s="136"/>
      <c r="AC22621" s="136"/>
    </row>
    <row r="22622" spans="2:29">
      <c r="B22622" s="136"/>
      <c r="E22622" s="136"/>
      <c r="H22622" s="136"/>
      <c r="K22622" s="136"/>
      <c r="O22622" s="136"/>
      <c r="T22622" s="136"/>
      <c r="W22622" s="136"/>
      <c r="Z22622" s="136"/>
      <c r="AC22622" s="136"/>
    </row>
    <row r="22623" spans="2:29">
      <c r="B22623" s="136"/>
      <c r="E22623" s="136"/>
      <c r="H22623" s="136"/>
      <c r="K22623" s="136"/>
      <c r="O22623" s="136"/>
      <c r="T22623" s="136"/>
      <c r="W22623" s="136"/>
      <c r="Z22623" s="136"/>
      <c r="AC22623" s="136"/>
    </row>
    <row r="22624" spans="2:29">
      <c r="B22624" s="136"/>
      <c r="E22624" s="136"/>
      <c r="H22624" s="136"/>
      <c r="K22624" s="136"/>
      <c r="O22624" s="136"/>
      <c r="T22624" s="136"/>
      <c r="W22624" s="136"/>
      <c r="Z22624" s="136"/>
      <c r="AC22624" s="136"/>
    </row>
    <row r="22625" spans="2:29">
      <c r="B22625" s="136"/>
      <c r="E22625" s="136"/>
      <c r="H22625" s="136"/>
      <c r="K22625" s="136"/>
      <c r="O22625" s="136"/>
      <c r="T22625" s="136"/>
      <c r="W22625" s="136"/>
      <c r="Z22625" s="136"/>
      <c r="AC22625" s="136"/>
    </row>
    <row r="22626" spans="2:29">
      <c r="B22626" s="136"/>
      <c r="E22626" s="136"/>
      <c r="H22626" s="136"/>
      <c r="K22626" s="136"/>
      <c r="O22626" s="136"/>
      <c r="T22626" s="136"/>
      <c r="W22626" s="136"/>
      <c r="Z22626" s="136"/>
      <c r="AC22626" s="136"/>
    </row>
    <row r="22627" spans="2:29">
      <c r="B22627" s="136"/>
      <c r="E22627" s="136"/>
      <c r="H22627" s="136"/>
      <c r="K22627" s="136"/>
      <c r="O22627" s="136"/>
      <c r="T22627" s="136"/>
      <c r="W22627" s="136"/>
      <c r="Z22627" s="136"/>
      <c r="AC22627" s="136"/>
    </row>
    <row r="22628" spans="2:29">
      <c r="B22628" s="136"/>
      <c r="E22628" s="136"/>
      <c r="H22628" s="136"/>
      <c r="K22628" s="136"/>
      <c r="O22628" s="136"/>
      <c r="T22628" s="136"/>
      <c r="W22628" s="136"/>
      <c r="Z22628" s="136"/>
      <c r="AC22628" s="136"/>
    </row>
    <row r="22629" spans="2:29">
      <c r="B22629" s="136"/>
      <c r="E22629" s="136"/>
      <c r="H22629" s="136"/>
      <c r="K22629" s="136"/>
      <c r="O22629" s="136"/>
      <c r="T22629" s="136"/>
      <c r="W22629" s="136"/>
      <c r="Z22629" s="136"/>
      <c r="AC22629" s="136"/>
    </row>
    <row r="22630" spans="2:29">
      <c r="B22630" s="136"/>
      <c r="E22630" s="136"/>
      <c r="H22630" s="136"/>
      <c r="K22630" s="136"/>
      <c r="O22630" s="136"/>
      <c r="T22630" s="136"/>
      <c r="W22630" s="136"/>
      <c r="Z22630" s="136"/>
      <c r="AC22630" s="136"/>
    </row>
    <row r="22631" spans="2:29">
      <c r="B22631" s="136"/>
      <c r="E22631" s="136"/>
      <c r="H22631" s="136"/>
      <c r="K22631" s="136"/>
      <c r="O22631" s="136"/>
      <c r="T22631" s="136"/>
      <c r="W22631" s="136"/>
      <c r="Z22631" s="136"/>
      <c r="AC22631" s="136"/>
    </row>
    <row r="22632" spans="2:29">
      <c r="B22632" s="136"/>
      <c r="E22632" s="136"/>
      <c r="H22632" s="136"/>
      <c r="K22632" s="136"/>
      <c r="O22632" s="136"/>
      <c r="T22632" s="136"/>
      <c r="W22632" s="136"/>
      <c r="Z22632" s="136"/>
      <c r="AC22632" s="136"/>
    </row>
    <row r="22633" spans="2:29">
      <c r="B22633" s="136"/>
      <c r="E22633" s="136"/>
      <c r="H22633" s="136"/>
      <c r="K22633" s="136"/>
      <c r="O22633" s="136"/>
      <c r="T22633" s="136"/>
      <c r="W22633" s="136"/>
      <c r="Z22633" s="136"/>
      <c r="AC22633" s="136"/>
    </row>
    <row r="22634" spans="2:29">
      <c r="B22634" s="136"/>
      <c r="E22634" s="136"/>
      <c r="H22634" s="136"/>
      <c r="K22634" s="136"/>
      <c r="O22634" s="136"/>
      <c r="T22634" s="136"/>
      <c r="W22634" s="136"/>
      <c r="Z22634" s="136"/>
      <c r="AC22634" s="136"/>
    </row>
    <row r="22635" spans="2:29">
      <c r="B22635" s="136"/>
      <c r="E22635" s="136"/>
      <c r="H22635" s="136"/>
      <c r="K22635" s="136"/>
      <c r="O22635" s="136"/>
      <c r="T22635" s="136"/>
      <c r="W22635" s="136"/>
      <c r="Z22635" s="136"/>
      <c r="AC22635" s="136"/>
    </row>
    <row r="22636" spans="2:29">
      <c r="B22636" s="136"/>
      <c r="E22636" s="136"/>
      <c r="H22636" s="136"/>
      <c r="K22636" s="136"/>
      <c r="O22636" s="136"/>
      <c r="T22636" s="136"/>
      <c r="W22636" s="136"/>
      <c r="Z22636" s="136"/>
      <c r="AC22636" s="136"/>
    </row>
    <row r="22637" spans="2:29">
      <c r="B22637" s="136"/>
      <c r="E22637" s="136"/>
      <c r="H22637" s="136"/>
      <c r="K22637" s="136"/>
      <c r="O22637" s="136"/>
      <c r="T22637" s="136"/>
      <c r="W22637" s="136"/>
      <c r="Z22637" s="136"/>
      <c r="AC22637" s="136"/>
    </row>
    <row r="22638" spans="2:29">
      <c r="B22638" s="136"/>
      <c r="E22638" s="136"/>
      <c r="H22638" s="136"/>
      <c r="K22638" s="136"/>
      <c r="O22638" s="136"/>
      <c r="T22638" s="136"/>
      <c r="W22638" s="136"/>
      <c r="Z22638" s="136"/>
      <c r="AC22638" s="136"/>
    </row>
    <row r="22639" spans="2:29">
      <c r="B22639" s="136"/>
      <c r="E22639" s="136"/>
      <c r="H22639" s="136"/>
      <c r="K22639" s="136"/>
      <c r="O22639" s="136"/>
      <c r="T22639" s="136"/>
      <c r="W22639" s="136"/>
      <c r="Z22639" s="136"/>
      <c r="AC22639" s="136"/>
    </row>
    <row r="22640" spans="2:29">
      <c r="B22640" s="136"/>
      <c r="E22640" s="136"/>
      <c r="H22640" s="136"/>
      <c r="K22640" s="136"/>
      <c r="O22640" s="136"/>
      <c r="T22640" s="136"/>
      <c r="W22640" s="136"/>
      <c r="Z22640" s="136"/>
      <c r="AC22640" s="136"/>
    </row>
    <row r="22641" spans="2:29">
      <c r="B22641" s="136"/>
      <c r="E22641" s="136"/>
      <c r="H22641" s="136"/>
      <c r="K22641" s="136"/>
      <c r="O22641" s="136"/>
      <c r="T22641" s="136"/>
      <c r="W22641" s="136"/>
      <c r="Z22641" s="136"/>
      <c r="AC22641" s="136"/>
    </row>
    <row r="22642" spans="2:29">
      <c r="B22642" s="136"/>
      <c r="E22642" s="136"/>
      <c r="H22642" s="136"/>
      <c r="K22642" s="136"/>
      <c r="O22642" s="136"/>
      <c r="T22642" s="136"/>
      <c r="W22642" s="136"/>
      <c r="Z22642" s="136"/>
      <c r="AC22642" s="136"/>
    </row>
    <row r="22643" spans="2:29">
      <c r="B22643" s="136"/>
      <c r="E22643" s="136"/>
      <c r="H22643" s="136"/>
      <c r="K22643" s="136"/>
      <c r="O22643" s="136"/>
      <c r="T22643" s="136"/>
      <c r="W22643" s="136"/>
      <c r="Z22643" s="136"/>
      <c r="AC22643" s="136"/>
    </row>
    <row r="22644" spans="2:29">
      <c r="B22644" s="136"/>
      <c r="E22644" s="136"/>
      <c r="H22644" s="136"/>
      <c r="K22644" s="136"/>
      <c r="O22644" s="136"/>
      <c r="T22644" s="136"/>
      <c r="W22644" s="136"/>
      <c r="Z22644" s="136"/>
      <c r="AC22644" s="136"/>
    </row>
    <row r="22645" spans="2:29">
      <c r="B22645" s="136"/>
      <c r="E22645" s="136"/>
      <c r="H22645" s="136"/>
      <c r="K22645" s="136"/>
      <c r="O22645" s="136"/>
      <c r="T22645" s="136"/>
      <c r="W22645" s="136"/>
      <c r="Z22645" s="136"/>
      <c r="AC22645" s="136"/>
    </row>
    <row r="22646" spans="2:29">
      <c r="B22646" s="136"/>
      <c r="E22646" s="136"/>
      <c r="H22646" s="136"/>
      <c r="K22646" s="136"/>
      <c r="O22646" s="136"/>
      <c r="T22646" s="136"/>
      <c r="W22646" s="136"/>
      <c r="Z22646" s="136"/>
      <c r="AC22646" s="136"/>
    </row>
    <row r="22647" spans="2:29">
      <c r="B22647" s="136"/>
      <c r="E22647" s="136"/>
      <c r="H22647" s="136"/>
      <c r="K22647" s="136"/>
      <c r="O22647" s="136"/>
      <c r="T22647" s="136"/>
      <c r="W22647" s="136"/>
      <c r="Z22647" s="136"/>
      <c r="AC22647" s="136"/>
    </row>
    <row r="22648" spans="2:29">
      <c r="B22648" s="136"/>
      <c r="E22648" s="136"/>
      <c r="H22648" s="136"/>
      <c r="K22648" s="136"/>
      <c r="O22648" s="136"/>
      <c r="T22648" s="136"/>
      <c r="W22648" s="136"/>
      <c r="Z22648" s="136"/>
      <c r="AC22648" s="136"/>
    </row>
    <row r="22649" spans="2:29">
      <c r="B22649" s="136"/>
      <c r="E22649" s="136"/>
      <c r="H22649" s="136"/>
      <c r="K22649" s="136"/>
      <c r="O22649" s="136"/>
      <c r="T22649" s="136"/>
      <c r="W22649" s="136"/>
      <c r="Z22649" s="136"/>
      <c r="AC22649" s="136"/>
    </row>
    <row r="22650" spans="2:29">
      <c r="B22650" s="136"/>
      <c r="E22650" s="136"/>
      <c r="H22650" s="136"/>
      <c r="K22650" s="136"/>
      <c r="O22650" s="136"/>
      <c r="T22650" s="136"/>
      <c r="W22650" s="136"/>
      <c r="Z22650" s="136"/>
      <c r="AC22650" s="136"/>
    </row>
    <row r="22651" spans="2:29">
      <c r="B22651" s="136"/>
      <c r="E22651" s="136"/>
      <c r="H22651" s="136"/>
      <c r="K22651" s="136"/>
      <c r="O22651" s="136"/>
      <c r="T22651" s="136"/>
      <c r="W22651" s="136"/>
      <c r="Z22651" s="136"/>
      <c r="AC22651" s="136"/>
    </row>
    <row r="22652" spans="2:29">
      <c r="B22652" s="136"/>
      <c r="E22652" s="136"/>
      <c r="H22652" s="136"/>
      <c r="K22652" s="136"/>
      <c r="O22652" s="136"/>
      <c r="T22652" s="136"/>
      <c r="W22652" s="136"/>
      <c r="Z22652" s="136"/>
      <c r="AC22652" s="136"/>
    </row>
    <row r="22653" spans="2:29">
      <c r="B22653" s="136"/>
      <c r="E22653" s="136"/>
      <c r="H22653" s="136"/>
      <c r="K22653" s="136"/>
      <c r="O22653" s="136"/>
      <c r="T22653" s="136"/>
      <c r="W22653" s="136"/>
      <c r="Z22653" s="136"/>
      <c r="AC22653" s="136"/>
    </row>
    <row r="22654" spans="2:29">
      <c r="B22654" s="136"/>
      <c r="E22654" s="136"/>
      <c r="H22654" s="136"/>
      <c r="K22654" s="136"/>
      <c r="O22654" s="136"/>
      <c r="T22654" s="136"/>
      <c r="W22654" s="136"/>
      <c r="Z22654" s="136"/>
      <c r="AC22654" s="136"/>
    </row>
    <row r="22655" spans="2:29">
      <c r="B22655" s="136"/>
      <c r="E22655" s="136"/>
      <c r="H22655" s="136"/>
      <c r="K22655" s="136"/>
      <c r="O22655" s="136"/>
      <c r="T22655" s="136"/>
      <c r="W22655" s="136"/>
      <c r="Z22655" s="136"/>
      <c r="AC22655" s="136"/>
    </row>
    <row r="22656" spans="2:29">
      <c r="B22656" s="136"/>
      <c r="E22656" s="136"/>
      <c r="H22656" s="136"/>
      <c r="K22656" s="136"/>
      <c r="O22656" s="136"/>
      <c r="T22656" s="136"/>
      <c r="W22656" s="136"/>
      <c r="Z22656" s="136"/>
      <c r="AC22656" s="136"/>
    </row>
    <row r="22657" spans="2:29">
      <c r="B22657" s="136"/>
      <c r="E22657" s="136"/>
      <c r="H22657" s="136"/>
      <c r="K22657" s="136"/>
      <c r="O22657" s="136"/>
      <c r="T22657" s="136"/>
      <c r="W22657" s="136"/>
      <c r="Z22657" s="136"/>
      <c r="AC22657" s="136"/>
    </row>
    <row r="22658" spans="2:29">
      <c r="B22658" s="136"/>
      <c r="E22658" s="136"/>
      <c r="H22658" s="136"/>
      <c r="K22658" s="136"/>
      <c r="O22658" s="136"/>
      <c r="T22658" s="136"/>
      <c r="W22658" s="136"/>
      <c r="Z22658" s="136"/>
      <c r="AC22658" s="136"/>
    </row>
    <row r="22659" spans="2:29">
      <c r="B22659" s="136"/>
      <c r="E22659" s="136"/>
      <c r="H22659" s="136"/>
      <c r="K22659" s="136"/>
      <c r="O22659" s="136"/>
      <c r="T22659" s="136"/>
      <c r="W22659" s="136"/>
      <c r="Z22659" s="136"/>
      <c r="AC22659" s="136"/>
    </row>
    <row r="22660" spans="2:29">
      <c r="B22660" s="136"/>
      <c r="E22660" s="136"/>
      <c r="H22660" s="136"/>
      <c r="K22660" s="136"/>
      <c r="O22660" s="136"/>
      <c r="T22660" s="136"/>
      <c r="W22660" s="136"/>
      <c r="Z22660" s="136"/>
      <c r="AC22660" s="136"/>
    </row>
    <row r="22661" spans="2:29">
      <c r="B22661" s="136"/>
      <c r="E22661" s="136"/>
      <c r="H22661" s="136"/>
      <c r="K22661" s="136"/>
      <c r="O22661" s="136"/>
      <c r="T22661" s="136"/>
      <c r="W22661" s="136"/>
      <c r="Z22661" s="136"/>
      <c r="AC22661" s="136"/>
    </row>
    <row r="22662" spans="2:29">
      <c r="B22662" s="136"/>
      <c r="E22662" s="136"/>
      <c r="H22662" s="136"/>
      <c r="K22662" s="136"/>
      <c r="O22662" s="136"/>
      <c r="T22662" s="136"/>
      <c r="W22662" s="136"/>
      <c r="Z22662" s="136"/>
      <c r="AC22662" s="136"/>
    </row>
    <row r="22663" spans="2:29">
      <c r="B22663" s="136"/>
      <c r="E22663" s="136"/>
      <c r="H22663" s="136"/>
      <c r="K22663" s="136"/>
      <c r="O22663" s="136"/>
      <c r="T22663" s="136"/>
      <c r="W22663" s="136"/>
      <c r="Z22663" s="136"/>
      <c r="AC22663" s="136"/>
    </row>
    <row r="22664" spans="2:29">
      <c r="B22664" s="136"/>
      <c r="E22664" s="136"/>
      <c r="H22664" s="136"/>
      <c r="K22664" s="136"/>
      <c r="O22664" s="136"/>
      <c r="T22664" s="136"/>
      <c r="W22664" s="136"/>
      <c r="Z22664" s="136"/>
      <c r="AC22664" s="136"/>
    </row>
    <row r="22665" spans="2:29">
      <c r="B22665" s="136"/>
      <c r="E22665" s="136"/>
      <c r="H22665" s="136"/>
      <c r="K22665" s="136"/>
      <c r="O22665" s="136"/>
      <c r="T22665" s="136"/>
      <c r="W22665" s="136"/>
      <c r="Z22665" s="136"/>
      <c r="AC22665" s="136"/>
    </row>
    <row r="22666" spans="2:29">
      <c r="B22666" s="136"/>
      <c r="E22666" s="136"/>
      <c r="H22666" s="136"/>
      <c r="K22666" s="136"/>
      <c r="O22666" s="136"/>
      <c r="T22666" s="136"/>
      <c r="W22666" s="136"/>
      <c r="Z22666" s="136"/>
      <c r="AC22666" s="136"/>
    </row>
    <row r="22667" spans="2:29">
      <c r="B22667" s="136"/>
      <c r="E22667" s="136"/>
      <c r="H22667" s="136"/>
      <c r="K22667" s="136"/>
      <c r="O22667" s="136"/>
      <c r="T22667" s="136"/>
      <c r="W22667" s="136"/>
      <c r="Z22667" s="136"/>
      <c r="AC22667" s="136"/>
    </row>
    <row r="22668" spans="2:29">
      <c r="B22668" s="136"/>
      <c r="E22668" s="136"/>
      <c r="H22668" s="136"/>
      <c r="K22668" s="136"/>
      <c r="O22668" s="136"/>
      <c r="T22668" s="136"/>
      <c r="W22668" s="136"/>
      <c r="Z22668" s="136"/>
      <c r="AC22668" s="136"/>
    </row>
    <row r="22669" spans="2:29">
      <c r="B22669" s="136"/>
      <c r="E22669" s="136"/>
      <c r="H22669" s="136"/>
      <c r="K22669" s="136"/>
      <c r="O22669" s="136"/>
      <c r="T22669" s="136"/>
      <c r="W22669" s="136"/>
      <c r="Z22669" s="136"/>
      <c r="AC22669" s="136"/>
    </row>
    <row r="22670" spans="2:29">
      <c r="B22670" s="136"/>
      <c r="E22670" s="136"/>
      <c r="H22670" s="136"/>
      <c r="K22670" s="136"/>
      <c r="O22670" s="136"/>
      <c r="T22670" s="136"/>
      <c r="W22670" s="136"/>
      <c r="Z22670" s="136"/>
      <c r="AC22670" s="136"/>
    </row>
    <row r="22671" spans="2:29">
      <c r="B22671" s="136"/>
      <c r="E22671" s="136"/>
      <c r="H22671" s="136"/>
      <c r="K22671" s="136"/>
      <c r="O22671" s="136"/>
      <c r="T22671" s="136"/>
      <c r="W22671" s="136"/>
      <c r="Z22671" s="136"/>
      <c r="AC22671" s="136"/>
    </row>
    <row r="22672" spans="2:29">
      <c r="B22672" s="136"/>
      <c r="E22672" s="136"/>
      <c r="H22672" s="136"/>
      <c r="K22672" s="136"/>
      <c r="O22672" s="136"/>
      <c r="T22672" s="136"/>
      <c r="W22672" s="136"/>
      <c r="Z22672" s="136"/>
      <c r="AC22672" s="136"/>
    </row>
    <row r="22673" spans="2:29">
      <c r="B22673" s="136"/>
      <c r="E22673" s="136"/>
      <c r="H22673" s="136"/>
      <c r="K22673" s="136"/>
      <c r="O22673" s="136"/>
      <c r="T22673" s="136"/>
      <c r="W22673" s="136"/>
      <c r="Z22673" s="136"/>
      <c r="AC22673" s="136"/>
    </row>
    <row r="22674" spans="2:29">
      <c r="B22674" s="136"/>
      <c r="E22674" s="136"/>
      <c r="H22674" s="136"/>
      <c r="K22674" s="136"/>
      <c r="O22674" s="136"/>
      <c r="T22674" s="136"/>
      <c r="W22674" s="136"/>
      <c r="Z22674" s="136"/>
      <c r="AC22674" s="136"/>
    </row>
    <row r="22675" spans="2:29">
      <c r="B22675" s="136"/>
      <c r="E22675" s="136"/>
      <c r="H22675" s="136"/>
      <c r="K22675" s="136"/>
      <c r="O22675" s="136"/>
      <c r="T22675" s="136"/>
      <c r="W22675" s="136"/>
      <c r="Z22675" s="136"/>
      <c r="AC22675" s="136"/>
    </row>
    <row r="22676" spans="2:29">
      <c r="B22676" s="136"/>
      <c r="E22676" s="136"/>
      <c r="H22676" s="136"/>
      <c r="K22676" s="136"/>
      <c r="O22676" s="136"/>
      <c r="T22676" s="136"/>
      <c r="W22676" s="136"/>
      <c r="Z22676" s="136"/>
      <c r="AC22676" s="136"/>
    </row>
    <row r="22677" spans="2:29">
      <c r="B22677" s="136"/>
      <c r="E22677" s="136"/>
      <c r="H22677" s="136"/>
      <c r="K22677" s="136"/>
      <c r="O22677" s="136"/>
      <c r="T22677" s="136"/>
      <c r="W22677" s="136"/>
      <c r="Z22677" s="136"/>
      <c r="AC22677" s="136"/>
    </row>
    <row r="22678" spans="2:29">
      <c r="B22678" s="136"/>
      <c r="E22678" s="136"/>
      <c r="H22678" s="136"/>
      <c r="K22678" s="136"/>
      <c r="O22678" s="136"/>
      <c r="T22678" s="136"/>
      <c r="W22678" s="136"/>
      <c r="Z22678" s="136"/>
      <c r="AC22678" s="136"/>
    </row>
    <row r="22679" spans="2:29">
      <c r="B22679" s="136"/>
      <c r="E22679" s="136"/>
      <c r="H22679" s="136"/>
      <c r="K22679" s="136"/>
      <c r="O22679" s="136"/>
      <c r="T22679" s="136"/>
      <c r="W22679" s="136"/>
      <c r="Z22679" s="136"/>
      <c r="AC22679" s="136"/>
    </row>
    <row r="22680" spans="2:29">
      <c r="B22680" s="136"/>
      <c r="E22680" s="136"/>
      <c r="H22680" s="136"/>
      <c r="K22680" s="136"/>
      <c r="O22680" s="136"/>
      <c r="T22680" s="136"/>
      <c r="W22680" s="136"/>
      <c r="Z22680" s="136"/>
      <c r="AC22680" s="136"/>
    </row>
    <row r="22681" spans="2:29">
      <c r="B22681" s="136"/>
      <c r="E22681" s="136"/>
      <c r="H22681" s="136"/>
      <c r="K22681" s="136"/>
      <c r="O22681" s="136"/>
      <c r="T22681" s="136"/>
      <c r="W22681" s="136"/>
      <c r="Z22681" s="136"/>
      <c r="AC22681" s="136"/>
    </row>
    <row r="22682" spans="2:29">
      <c r="B22682" s="136"/>
      <c r="E22682" s="136"/>
      <c r="H22682" s="136"/>
      <c r="K22682" s="136"/>
      <c r="O22682" s="136"/>
      <c r="T22682" s="136"/>
      <c r="W22682" s="136"/>
      <c r="Z22682" s="136"/>
      <c r="AC22682" s="136"/>
    </row>
    <row r="22683" spans="2:29">
      <c r="B22683" s="136"/>
      <c r="E22683" s="136"/>
      <c r="H22683" s="136"/>
      <c r="K22683" s="136"/>
      <c r="O22683" s="136"/>
      <c r="T22683" s="136"/>
      <c r="W22683" s="136"/>
      <c r="Z22683" s="136"/>
      <c r="AC22683" s="136"/>
    </row>
    <row r="22684" spans="2:29">
      <c r="B22684" s="136"/>
      <c r="E22684" s="136"/>
      <c r="H22684" s="136"/>
      <c r="K22684" s="136"/>
      <c r="O22684" s="136"/>
      <c r="T22684" s="136"/>
      <c r="W22684" s="136"/>
      <c r="Z22684" s="136"/>
      <c r="AC22684" s="136"/>
    </row>
    <row r="22685" spans="2:29">
      <c r="B22685" s="136"/>
      <c r="E22685" s="136"/>
      <c r="H22685" s="136"/>
      <c r="K22685" s="136"/>
      <c r="O22685" s="136"/>
      <c r="T22685" s="136"/>
      <c r="W22685" s="136"/>
      <c r="Z22685" s="136"/>
      <c r="AC22685" s="136"/>
    </row>
    <row r="22686" spans="2:29">
      <c r="B22686" s="136"/>
      <c r="E22686" s="136"/>
      <c r="H22686" s="136"/>
      <c r="K22686" s="136"/>
      <c r="O22686" s="136"/>
      <c r="T22686" s="136"/>
      <c r="W22686" s="136"/>
      <c r="Z22686" s="136"/>
      <c r="AC22686" s="136"/>
    </row>
    <row r="22687" spans="2:29">
      <c r="B22687" s="136"/>
      <c r="E22687" s="136"/>
      <c r="H22687" s="136"/>
      <c r="K22687" s="136"/>
      <c r="O22687" s="136"/>
      <c r="T22687" s="136"/>
      <c r="W22687" s="136"/>
      <c r="Z22687" s="136"/>
      <c r="AC22687" s="136"/>
    </row>
    <row r="22688" spans="2:29">
      <c r="B22688" s="136"/>
      <c r="E22688" s="136"/>
      <c r="H22688" s="136"/>
      <c r="K22688" s="136"/>
      <c r="O22688" s="136"/>
      <c r="T22688" s="136"/>
      <c r="W22688" s="136"/>
      <c r="Z22688" s="136"/>
      <c r="AC22688" s="136"/>
    </row>
    <row r="22689" spans="2:29">
      <c r="B22689" s="136"/>
      <c r="E22689" s="136"/>
      <c r="H22689" s="136"/>
      <c r="K22689" s="136"/>
      <c r="O22689" s="136"/>
      <c r="T22689" s="136"/>
      <c r="W22689" s="136"/>
      <c r="Z22689" s="136"/>
      <c r="AC22689" s="136"/>
    </row>
    <row r="22690" spans="2:29">
      <c r="B22690" s="136"/>
      <c r="E22690" s="136"/>
      <c r="H22690" s="136"/>
      <c r="K22690" s="136"/>
      <c r="O22690" s="136"/>
      <c r="T22690" s="136"/>
      <c r="W22690" s="136"/>
      <c r="Z22690" s="136"/>
      <c r="AC22690" s="136"/>
    </row>
    <row r="22691" spans="2:29">
      <c r="B22691" s="136"/>
      <c r="E22691" s="136"/>
      <c r="H22691" s="136"/>
      <c r="K22691" s="136"/>
      <c r="O22691" s="136"/>
      <c r="T22691" s="136"/>
      <c r="W22691" s="136"/>
      <c r="Z22691" s="136"/>
      <c r="AC22691" s="136"/>
    </row>
    <row r="22692" spans="2:29">
      <c r="B22692" s="136"/>
      <c r="E22692" s="136"/>
      <c r="H22692" s="136"/>
      <c r="K22692" s="136"/>
      <c r="O22692" s="136"/>
      <c r="T22692" s="136"/>
      <c r="W22692" s="136"/>
      <c r="Z22692" s="136"/>
      <c r="AC22692" s="136"/>
    </row>
    <row r="22693" spans="2:29">
      <c r="B22693" s="136"/>
      <c r="E22693" s="136"/>
      <c r="H22693" s="136"/>
      <c r="K22693" s="136"/>
      <c r="O22693" s="136"/>
      <c r="T22693" s="136"/>
      <c r="W22693" s="136"/>
      <c r="Z22693" s="136"/>
      <c r="AC22693" s="136"/>
    </row>
    <row r="22694" spans="2:29">
      <c r="B22694" s="136"/>
      <c r="E22694" s="136"/>
      <c r="H22694" s="136"/>
      <c r="K22694" s="136"/>
      <c r="O22694" s="136"/>
      <c r="T22694" s="136"/>
      <c r="W22694" s="136"/>
      <c r="Z22694" s="136"/>
      <c r="AC22694" s="136"/>
    </row>
    <row r="22695" spans="2:29">
      <c r="B22695" s="136"/>
      <c r="E22695" s="136"/>
      <c r="H22695" s="136"/>
      <c r="K22695" s="136"/>
      <c r="O22695" s="136"/>
      <c r="T22695" s="136"/>
      <c r="W22695" s="136"/>
      <c r="Z22695" s="136"/>
      <c r="AC22695" s="136"/>
    </row>
    <row r="22696" spans="2:29">
      <c r="B22696" s="136"/>
      <c r="E22696" s="136"/>
      <c r="H22696" s="136"/>
      <c r="K22696" s="136"/>
      <c r="O22696" s="136"/>
      <c r="T22696" s="136"/>
      <c r="W22696" s="136"/>
      <c r="Z22696" s="136"/>
      <c r="AC22696" s="136"/>
    </row>
    <row r="22697" spans="2:29">
      <c r="B22697" s="136"/>
      <c r="E22697" s="136"/>
      <c r="H22697" s="136"/>
      <c r="K22697" s="136"/>
      <c r="O22697" s="136"/>
      <c r="T22697" s="136"/>
      <c r="W22697" s="136"/>
      <c r="Z22697" s="136"/>
      <c r="AC22697" s="136"/>
    </row>
    <row r="22698" spans="2:29">
      <c r="B22698" s="136"/>
      <c r="E22698" s="136"/>
      <c r="H22698" s="136"/>
      <c r="K22698" s="136"/>
      <c r="O22698" s="136"/>
      <c r="T22698" s="136"/>
      <c r="W22698" s="136"/>
      <c r="Z22698" s="136"/>
      <c r="AC22698" s="136"/>
    </row>
    <row r="22699" spans="2:29">
      <c r="B22699" s="136"/>
      <c r="E22699" s="136"/>
      <c r="H22699" s="136"/>
      <c r="K22699" s="136"/>
      <c r="O22699" s="136"/>
      <c r="T22699" s="136"/>
      <c r="W22699" s="136"/>
      <c r="Z22699" s="136"/>
      <c r="AC22699" s="136"/>
    </row>
    <row r="22700" spans="2:29">
      <c r="B22700" s="136"/>
      <c r="E22700" s="136"/>
      <c r="H22700" s="136"/>
      <c r="K22700" s="136"/>
      <c r="O22700" s="136"/>
      <c r="T22700" s="136"/>
      <c r="W22700" s="136"/>
      <c r="Z22700" s="136"/>
      <c r="AC22700" s="136"/>
    </row>
    <row r="22701" spans="2:29">
      <c r="B22701" s="136"/>
      <c r="E22701" s="136"/>
      <c r="H22701" s="136"/>
      <c r="K22701" s="136"/>
      <c r="O22701" s="136"/>
      <c r="T22701" s="136"/>
      <c r="W22701" s="136"/>
      <c r="Z22701" s="136"/>
      <c r="AC22701" s="136"/>
    </row>
    <row r="22702" spans="2:29">
      <c r="B22702" s="136"/>
      <c r="E22702" s="136"/>
      <c r="H22702" s="136"/>
      <c r="K22702" s="136"/>
      <c r="O22702" s="136"/>
      <c r="T22702" s="136"/>
      <c r="W22702" s="136"/>
      <c r="Z22702" s="136"/>
      <c r="AC22702" s="136"/>
    </row>
    <row r="22703" spans="2:29">
      <c r="B22703" s="136"/>
      <c r="E22703" s="136"/>
      <c r="H22703" s="136"/>
      <c r="K22703" s="136"/>
      <c r="O22703" s="136"/>
      <c r="T22703" s="136"/>
      <c r="W22703" s="136"/>
      <c r="Z22703" s="136"/>
      <c r="AC22703" s="136"/>
    </row>
    <row r="22704" spans="2:29">
      <c r="B22704" s="136"/>
      <c r="E22704" s="136"/>
      <c r="H22704" s="136"/>
      <c r="K22704" s="136"/>
      <c r="O22704" s="136"/>
      <c r="T22704" s="136"/>
      <c r="W22704" s="136"/>
      <c r="Z22704" s="136"/>
      <c r="AC22704" s="136"/>
    </row>
    <row r="22705" spans="2:29">
      <c r="B22705" s="136"/>
      <c r="E22705" s="136"/>
      <c r="H22705" s="136"/>
      <c r="K22705" s="136"/>
      <c r="O22705" s="136"/>
      <c r="T22705" s="136"/>
      <c r="W22705" s="136"/>
      <c r="Z22705" s="136"/>
      <c r="AC22705" s="136"/>
    </row>
    <row r="22706" spans="2:29">
      <c r="B22706" s="136"/>
      <c r="E22706" s="136"/>
      <c r="H22706" s="136"/>
      <c r="K22706" s="136"/>
      <c r="O22706" s="136"/>
      <c r="T22706" s="136"/>
      <c r="W22706" s="136"/>
      <c r="Z22706" s="136"/>
      <c r="AC22706" s="136"/>
    </row>
    <row r="22707" spans="2:29">
      <c r="B22707" s="136"/>
      <c r="E22707" s="136"/>
      <c r="H22707" s="136"/>
      <c r="K22707" s="136"/>
      <c r="O22707" s="136"/>
      <c r="T22707" s="136"/>
      <c r="W22707" s="136"/>
      <c r="Z22707" s="136"/>
      <c r="AC22707" s="136"/>
    </row>
    <row r="22708" spans="2:29">
      <c r="B22708" s="136"/>
      <c r="E22708" s="136"/>
      <c r="H22708" s="136"/>
      <c r="K22708" s="136"/>
      <c r="O22708" s="136"/>
      <c r="T22708" s="136"/>
      <c r="W22708" s="136"/>
      <c r="Z22708" s="136"/>
      <c r="AC22708" s="136"/>
    </row>
    <row r="22709" spans="2:29">
      <c r="B22709" s="136"/>
      <c r="E22709" s="136"/>
      <c r="H22709" s="136"/>
      <c r="K22709" s="136"/>
      <c r="O22709" s="136"/>
      <c r="T22709" s="136"/>
      <c r="W22709" s="136"/>
      <c r="Z22709" s="136"/>
      <c r="AC22709" s="136"/>
    </row>
    <row r="22710" spans="2:29">
      <c r="B22710" s="136"/>
      <c r="E22710" s="136"/>
      <c r="H22710" s="136"/>
      <c r="K22710" s="136"/>
      <c r="O22710" s="136"/>
      <c r="T22710" s="136"/>
      <c r="W22710" s="136"/>
      <c r="Z22710" s="136"/>
      <c r="AC22710" s="136"/>
    </row>
    <row r="22711" spans="2:29">
      <c r="B22711" s="136"/>
      <c r="E22711" s="136"/>
      <c r="H22711" s="136"/>
      <c r="K22711" s="136"/>
      <c r="O22711" s="136"/>
      <c r="T22711" s="136"/>
      <c r="W22711" s="136"/>
      <c r="Z22711" s="136"/>
      <c r="AC22711" s="136"/>
    </row>
    <row r="22712" spans="2:29">
      <c r="B22712" s="136"/>
      <c r="E22712" s="136"/>
      <c r="H22712" s="136"/>
      <c r="K22712" s="136"/>
      <c r="O22712" s="136"/>
      <c r="T22712" s="136"/>
      <c r="W22712" s="136"/>
      <c r="Z22712" s="136"/>
      <c r="AC22712" s="136"/>
    </row>
    <row r="22713" spans="2:29">
      <c r="B22713" s="136"/>
      <c r="E22713" s="136"/>
      <c r="H22713" s="136"/>
      <c r="K22713" s="136"/>
      <c r="O22713" s="136"/>
      <c r="T22713" s="136"/>
      <c r="W22713" s="136"/>
      <c r="Z22713" s="136"/>
      <c r="AC22713" s="136"/>
    </row>
    <row r="22714" spans="2:29">
      <c r="B22714" s="136"/>
      <c r="E22714" s="136"/>
      <c r="H22714" s="136"/>
      <c r="K22714" s="136"/>
      <c r="O22714" s="136"/>
      <c r="T22714" s="136"/>
      <c r="W22714" s="136"/>
      <c r="Z22714" s="136"/>
      <c r="AC22714" s="136"/>
    </row>
    <row r="22715" spans="2:29">
      <c r="B22715" s="136"/>
      <c r="E22715" s="136"/>
      <c r="H22715" s="136"/>
      <c r="K22715" s="136"/>
      <c r="O22715" s="136"/>
      <c r="T22715" s="136"/>
      <c r="W22715" s="136"/>
      <c r="Z22715" s="136"/>
      <c r="AC22715" s="136"/>
    </row>
    <row r="22716" spans="2:29">
      <c r="B22716" s="136"/>
      <c r="E22716" s="136"/>
      <c r="H22716" s="136"/>
      <c r="K22716" s="136"/>
      <c r="O22716" s="136"/>
      <c r="T22716" s="136"/>
      <c r="W22716" s="136"/>
      <c r="Z22716" s="136"/>
      <c r="AC22716" s="136"/>
    </row>
    <row r="22717" spans="2:29">
      <c r="B22717" s="136"/>
      <c r="E22717" s="136"/>
      <c r="H22717" s="136"/>
      <c r="K22717" s="136"/>
      <c r="O22717" s="136"/>
      <c r="T22717" s="136"/>
      <c r="W22717" s="136"/>
      <c r="Z22717" s="136"/>
      <c r="AC22717" s="136"/>
    </row>
    <row r="22718" spans="2:29">
      <c r="B22718" s="136"/>
      <c r="E22718" s="136"/>
      <c r="H22718" s="136"/>
      <c r="K22718" s="136"/>
      <c r="O22718" s="136"/>
      <c r="T22718" s="136"/>
      <c r="W22718" s="136"/>
      <c r="Z22718" s="136"/>
      <c r="AC22718" s="136"/>
    </row>
    <row r="22719" spans="2:29">
      <c r="B22719" s="136"/>
      <c r="E22719" s="136"/>
      <c r="H22719" s="136"/>
      <c r="K22719" s="136"/>
      <c r="O22719" s="136"/>
      <c r="T22719" s="136"/>
      <c r="W22719" s="136"/>
      <c r="Z22719" s="136"/>
      <c r="AC22719" s="136"/>
    </row>
    <row r="22720" spans="2:29">
      <c r="B22720" s="136"/>
      <c r="E22720" s="136"/>
      <c r="H22720" s="136"/>
      <c r="K22720" s="136"/>
      <c r="O22720" s="136"/>
      <c r="T22720" s="136"/>
      <c r="W22720" s="136"/>
      <c r="Z22720" s="136"/>
      <c r="AC22720" s="136"/>
    </row>
    <row r="22721" spans="2:29">
      <c r="B22721" s="136"/>
      <c r="E22721" s="136"/>
      <c r="H22721" s="136"/>
      <c r="K22721" s="136"/>
      <c r="O22721" s="136"/>
      <c r="T22721" s="136"/>
      <c r="W22721" s="136"/>
      <c r="Z22721" s="136"/>
      <c r="AC22721" s="136"/>
    </row>
    <row r="22722" spans="2:29">
      <c r="B22722" s="136"/>
      <c r="E22722" s="136"/>
      <c r="H22722" s="136"/>
      <c r="K22722" s="136"/>
      <c r="O22722" s="136"/>
      <c r="T22722" s="136"/>
      <c r="W22722" s="136"/>
      <c r="Z22722" s="136"/>
      <c r="AC22722" s="136"/>
    </row>
    <row r="22723" spans="2:29">
      <c r="B22723" s="136"/>
      <c r="E22723" s="136"/>
      <c r="H22723" s="136"/>
      <c r="K22723" s="136"/>
      <c r="O22723" s="136"/>
      <c r="T22723" s="136"/>
      <c r="W22723" s="136"/>
      <c r="Z22723" s="136"/>
      <c r="AC22723" s="136"/>
    </row>
    <row r="22724" spans="2:29">
      <c r="B22724" s="136"/>
      <c r="E22724" s="136"/>
      <c r="H22724" s="136"/>
      <c r="K22724" s="136"/>
      <c r="O22724" s="136"/>
      <c r="T22724" s="136"/>
      <c r="W22724" s="136"/>
      <c r="Z22724" s="136"/>
      <c r="AC22724" s="136"/>
    </row>
    <row r="22725" spans="2:29">
      <c r="B22725" s="136"/>
      <c r="E22725" s="136"/>
      <c r="H22725" s="136"/>
      <c r="K22725" s="136"/>
      <c r="O22725" s="136"/>
      <c r="T22725" s="136"/>
      <c r="W22725" s="136"/>
      <c r="Z22725" s="136"/>
      <c r="AC22725" s="136"/>
    </row>
    <row r="22726" spans="2:29">
      <c r="B22726" s="136"/>
      <c r="E22726" s="136"/>
      <c r="H22726" s="136"/>
      <c r="K22726" s="136"/>
      <c r="O22726" s="136"/>
      <c r="T22726" s="136"/>
      <c r="W22726" s="136"/>
      <c r="Z22726" s="136"/>
      <c r="AC22726" s="136"/>
    </row>
    <row r="22727" spans="2:29">
      <c r="B22727" s="136"/>
      <c r="E22727" s="136"/>
      <c r="H22727" s="136"/>
      <c r="K22727" s="136"/>
      <c r="O22727" s="136"/>
      <c r="T22727" s="136"/>
      <c r="W22727" s="136"/>
      <c r="Z22727" s="136"/>
      <c r="AC22727" s="136"/>
    </row>
    <row r="22728" spans="2:29">
      <c r="B22728" s="136"/>
      <c r="E22728" s="136"/>
      <c r="H22728" s="136"/>
      <c r="K22728" s="136"/>
      <c r="O22728" s="136"/>
      <c r="T22728" s="136"/>
      <c r="W22728" s="136"/>
      <c r="Z22728" s="136"/>
      <c r="AC22728" s="136"/>
    </row>
    <row r="22729" spans="2:29">
      <c r="B22729" s="136"/>
      <c r="E22729" s="136"/>
      <c r="H22729" s="136"/>
      <c r="K22729" s="136"/>
      <c r="O22729" s="136"/>
      <c r="T22729" s="136"/>
      <c r="W22729" s="136"/>
      <c r="Z22729" s="136"/>
      <c r="AC22729" s="136"/>
    </row>
    <row r="22730" spans="2:29">
      <c r="B22730" s="136"/>
      <c r="E22730" s="136"/>
      <c r="H22730" s="136"/>
      <c r="K22730" s="136"/>
      <c r="O22730" s="136"/>
      <c r="T22730" s="136"/>
      <c r="W22730" s="136"/>
      <c r="Z22730" s="136"/>
      <c r="AC22730" s="136"/>
    </row>
    <row r="22731" spans="2:29">
      <c r="B22731" s="136"/>
      <c r="E22731" s="136"/>
      <c r="H22731" s="136"/>
      <c r="K22731" s="136"/>
      <c r="O22731" s="136"/>
      <c r="T22731" s="136"/>
      <c r="W22731" s="136"/>
      <c r="Z22731" s="136"/>
      <c r="AC22731" s="136"/>
    </row>
    <row r="22732" spans="2:29">
      <c r="B22732" s="136"/>
      <c r="E22732" s="136"/>
      <c r="H22732" s="136"/>
      <c r="K22732" s="136"/>
      <c r="O22732" s="136"/>
      <c r="T22732" s="136"/>
      <c r="W22732" s="136"/>
      <c r="Z22732" s="136"/>
      <c r="AC22732" s="136"/>
    </row>
    <row r="22733" spans="2:29">
      <c r="B22733" s="136"/>
      <c r="E22733" s="136"/>
      <c r="H22733" s="136"/>
      <c r="K22733" s="136"/>
      <c r="O22733" s="136"/>
      <c r="T22733" s="136"/>
      <c r="W22733" s="136"/>
      <c r="Z22733" s="136"/>
      <c r="AC22733" s="136"/>
    </row>
    <row r="22734" spans="2:29">
      <c r="B22734" s="136"/>
      <c r="E22734" s="136"/>
      <c r="H22734" s="136"/>
      <c r="K22734" s="136"/>
      <c r="O22734" s="136"/>
      <c r="T22734" s="136"/>
      <c r="W22734" s="136"/>
      <c r="Z22734" s="136"/>
      <c r="AC22734" s="136"/>
    </row>
    <row r="22735" spans="2:29">
      <c r="B22735" s="136"/>
      <c r="E22735" s="136"/>
      <c r="H22735" s="136"/>
      <c r="K22735" s="136"/>
      <c r="O22735" s="136"/>
      <c r="T22735" s="136"/>
      <c r="W22735" s="136"/>
      <c r="Z22735" s="136"/>
      <c r="AC22735" s="136"/>
    </row>
    <row r="22736" spans="2:29">
      <c r="B22736" s="136"/>
      <c r="E22736" s="136"/>
      <c r="H22736" s="136"/>
      <c r="K22736" s="136"/>
      <c r="O22736" s="136"/>
      <c r="T22736" s="136"/>
      <c r="W22736" s="136"/>
      <c r="Z22736" s="136"/>
      <c r="AC22736" s="136"/>
    </row>
    <row r="22737" spans="2:29">
      <c r="B22737" s="136"/>
      <c r="E22737" s="136"/>
      <c r="H22737" s="136"/>
      <c r="K22737" s="136"/>
      <c r="O22737" s="136"/>
      <c r="T22737" s="136"/>
      <c r="W22737" s="136"/>
      <c r="Z22737" s="136"/>
      <c r="AC22737" s="136"/>
    </row>
    <row r="22738" spans="2:29">
      <c r="B22738" s="136"/>
      <c r="E22738" s="136"/>
      <c r="H22738" s="136"/>
      <c r="K22738" s="136"/>
      <c r="O22738" s="136"/>
      <c r="T22738" s="136"/>
      <c r="W22738" s="136"/>
      <c r="Z22738" s="136"/>
      <c r="AC22738" s="136"/>
    </row>
    <row r="22739" spans="2:29">
      <c r="B22739" s="136"/>
      <c r="E22739" s="136"/>
      <c r="H22739" s="136"/>
      <c r="K22739" s="136"/>
      <c r="O22739" s="136"/>
      <c r="T22739" s="136"/>
      <c r="W22739" s="136"/>
      <c r="Z22739" s="136"/>
      <c r="AC22739" s="136"/>
    </row>
    <row r="22740" spans="2:29">
      <c r="B22740" s="136"/>
      <c r="E22740" s="136"/>
      <c r="H22740" s="136"/>
      <c r="K22740" s="136"/>
      <c r="O22740" s="136"/>
      <c r="T22740" s="136"/>
      <c r="W22740" s="136"/>
      <c r="Z22740" s="136"/>
      <c r="AC22740" s="136"/>
    </row>
    <row r="22741" spans="2:29">
      <c r="B22741" s="136"/>
      <c r="E22741" s="136"/>
      <c r="H22741" s="136"/>
      <c r="K22741" s="136"/>
      <c r="O22741" s="136"/>
      <c r="T22741" s="136"/>
      <c r="W22741" s="136"/>
      <c r="Z22741" s="136"/>
      <c r="AC22741" s="136"/>
    </row>
    <row r="22742" spans="2:29">
      <c r="B22742" s="136"/>
      <c r="E22742" s="136"/>
      <c r="H22742" s="136"/>
      <c r="K22742" s="136"/>
      <c r="O22742" s="136"/>
      <c r="T22742" s="136"/>
      <c r="W22742" s="136"/>
      <c r="Z22742" s="136"/>
      <c r="AC22742" s="136"/>
    </row>
    <row r="22743" spans="2:29">
      <c r="B22743" s="136"/>
      <c r="E22743" s="136"/>
      <c r="H22743" s="136"/>
      <c r="K22743" s="136"/>
      <c r="O22743" s="136"/>
      <c r="T22743" s="136"/>
      <c r="W22743" s="136"/>
      <c r="Z22743" s="136"/>
      <c r="AC22743" s="136"/>
    </row>
    <row r="22744" spans="2:29">
      <c r="B22744" s="136"/>
      <c r="E22744" s="136"/>
      <c r="H22744" s="136"/>
      <c r="K22744" s="136"/>
      <c r="O22744" s="136"/>
      <c r="T22744" s="136"/>
      <c r="W22744" s="136"/>
      <c r="Z22744" s="136"/>
      <c r="AC22744" s="136"/>
    </row>
    <row r="22745" spans="2:29">
      <c r="B22745" s="136"/>
      <c r="E22745" s="136"/>
      <c r="H22745" s="136"/>
      <c r="K22745" s="136"/>
      <c r="O22745" s="136"/>
      <c r="T22745" s="136"/>
      <c r="W22745" s="136"/>
      <c r="Z22745" s="136"/>
      <c r="AC22745" s="136"/>
    </row>
    <row r="22746" spans="2:29">
      <c r="B22746" s="136"/>
      <c r="E22746" s="136"/>
      <c r="H22746" s="136"/>
      <c r="K22746" s="136"/>
      <c r="O22746" s="136"/>
      <c r="T22746" s="136"/>
      <c r="W22746" s="136"/>
      <c r="Z22746" s="136"/>
      <c r="AC22746" s="136"/>
    </row>
    <row r="22747" spans="2:29">
      <c r="B22747" s="136"/>
      <c r="E22747" s="136"/>
      <c r="H22747" s="136"/>
      <c r="K22747" s="136"/>
      <c r="O22747" s="136"/>
      <c r="T22747" s="136"/>
      <c r="W22747" s="136"/>
      <c r="Z22747" s="136"/>
      <c r="AC22747" s="136"/>
    </row>
    <row r="22748" spans="2:29">
      <c r="B22748" s="136"/>
      <c r="E22748" s="136"/>
      <c r="H22748" s="136"/>
      <c r="K22748" s="136"/>
      <c r="O22748" s="136"/>
      <c r="T22748" s="136"/>
      <c r="W22748" s="136"/>
      <c r="Z22748" s="136"/>
      <c r="AC22748" s="136"/>
    </row>
    <row r="22749" spans="2:29">
      <c r="B22749" s="136"/>
      <c r="E22749" s="136"/>
      <c r="H22749" s="136"/>
      <c r="K22749" s="136"/>
      <c r="O22749" s="136"/>
      <c r="T22749" s="136"/>
      <c r="W22749" s="136"/>
      <c r="Z22749" s="136"/>
      <c r="AC22749" s="136"/>
    </row>
    <row r="22750" spans="2:29">
      <c r="B22750" s="136"/>
      <c r="E22750" s="136"/>
      <c r="H22750" s="136"/>
      <c r="K22750" s="136"/>
      <c r="O22750" s="136"/>
      <c r="T22750" s="136"/>
      <c r="W22750" s="136"/>
      <c r="Z22750" s="136"/>
      <c r="AC22750" s="136"/>
    </row>
    <row r="22751" spans="2:29">
      <c r="B22751" s="136"/>
      <c r="E22751" s="136"/>
      <c r="H22751" s="136"/>
      <c r="K22751" s="136"/>
      <c r="O22751" s="136"/>
      <c r="T22751" s="136"/>
      <c r="W22751" s="136"/>
      <c r="Z22751" s="136"/>
      <c r="AC22751" s="136"/>
    </row>
    <row r="22752" spans="2:29">
      <c r="B22752" s="136"/>
      <c r="E22752" s="136"/>
      <c r="H22752" s="136"/>
      <c r="K22752" s="136"/>
      <c r="O22752" s="136"/>
      <c r="T22752" s="136"/>
      <c r="W22752" s="136"/>
      <c r="Z22752" s="136"/>
      <c r="AC22752" s="136"/>
    </row>
    <row r="22753" spans="2:29">
      <c r="B22753" s="136"/>
      <c r="E22753" s="136"/>
      <c r="H22753" s="136"/>
      <c r="K22753" s="136"/>
      <c r="O22753" s="136"/>
      <c r="T22753" s="136"/>
      <c r="W22753" s="136"/>
      <c r="Z22753" s="136"/>
      <c r="AC22753" s="136"/>
    </row>
    <row r="22754" spans="2:29">
      <c r="B22754" s="136"/>
      <c r="E22754" s="136"/>
      <c r="H22754" s="136"/>
      <c r="K22754" s="136"/>
      <c r="O22754" s="136"/>
      <c r="T22754" s="136"/>
      <c r="W22754" s="136"/>
      <c r="Z22754" s="136"/>
      <c r="AC22754" s="136"/>
    </row>
    <row r="22755" spans="2:29">
      <c r="B22755" s="136"/>
      <c r="E22755" s="136"/>
      <c r="H22755" s="136"/>
      <c r="K22755" s="136"/>
      <c r="O22755" s="136"/>
      <c r="T22755" s="136"/>
      <c r="W22755" s="136"/>
      <c r="Z22755" s="136"/>
      <c r="AC22755" s="136"/>
    </row>
    <row r="22756" spans="2:29">
      <c r="B22756" s="136"/>
      <c r="E22756" s="136"/>
      <c r="H22756" s="136"/>
      <c r="K22756" s="136"/>
      <c r="O22756" s="136"/>
      <c r="T22756" s="136"/>
      <c r="W22756" s="136"/>
      <c r="Z22756" s="136"/>
      <c r="AC22756" s="136"/>
    </row>
    <row r="22757" spans="2:29">
      <c r="B22757" s="136"/>
      <c r="E22757" s="136"/>
      <c r="H22757" s="136"/>
      <c r="K22757" s="136"/>
      <c r="O22757" s="136"/>
      <c r="T22757" s="136"/>
      <c r="W22757" s="136"/>
      <c r="Z22757" s="136"/>
      <c r="AC22757" s="136"/>
    </row>
    <row r="22758" spans="2:29">
      <c r="B22758" s="136"/>
      <c r="E22758" s="136"/>
      <c r="H22758" s="136"/>
      <c r="K22758" s="136"/>
      <c r="O22758" s="136"/>
      <c r="T22758" s="136"/>
      <c r="W22758" s="136"/>
      <c r="Z22758" s="136"/>
      <c r="AC22758" s="136"/>
    </row>
    <row r="22759" spans="2:29">
      <c r="B22759" s="136"/>
      <c r="E22759" s="136"/>
      <c r="H22759" s="136"/>
      <c r="K22759" s="136"/>
      <c r="O22759" s="136"/>
      <c r="T22759" s="136"/>
      <c r="W22759" s="136"/>
      <c r="Z22759" s="136"/>
      <c r="AC22759" s="136"/>
    </row>
    <row r="22760" spans="2:29">
      <c r="B22760" s="136"/>
      <c r="E22760" s="136"/>
      <c r="H22760" s="136"/>
      <c r="K22760" s="136"/>
      <c r="O22760" s="136"/>
      <c r="T22760" s="136"/>
      <c r="W22760" s="136"/>
      <c r="Z22760" s="136"/>
      <c r="AC22760" s="136"/>
    </row>
    <row r="22761" spans="2:29">
      <c r="B22761" s="136"/>
      <c r="E22761" s="136"/>
      <c r="H22761" s="136"/>
      <c r="K22761" s="136"/>
      <c r="O22761" s="136"/>
      <c r="T22761" s="136"/>
      <c r="W22761" s="136"/>
      <c r="Z22761" s="136"/>
      <c r="AC22761" s="136"/>
    </row>
    <row r="22762" spans="2:29">
      <c r="B22762" s="136"/>
      <c r="E22762" s="136"/>
      <c r="H22762" s="136"/>
      <c r="K22762" s="136"/>
      <c r="O22762" s="136"/>
      <c r="T22762" s="136"/>
      <c r="W22762" s="136"/>
      <c r="Z22762" s="136"/>
      <c r="AC22762" s="136"/>
    </row>
    <row r="22763" spans="2:29">
      <c r="B22763" s="136"/>
      <c r="E22763" s="136"/>
      <c r="H22763" s="136"/>
      <c r="K22763" s="136"/>
      <c r="O22763" s="136"/>
      <c r="T22763" s="136"/>
      <c r="W22763" s="136"/>
      <c r="Z22763" s="136"/>
      <c r="AC22763" s="136"/>
    </row>
    <row r="22764" spans="2:29">
      <c r="B22764" s="136"/>
      <c r="E22764" s="136"/>
      <c r="H22764" s="136"/>
      <c r="K22764" s="136"/>
      <c r="O22764" s="136"/>
      <c r="T22764" s="136"/>
      <c r="W22764" s="136"/>
      <c r="Z22764" s="136"/>
      <c r="AC22764" s="136"/>
    </row>
    <row r="22765" spans="2:29">
      <c r="B22765" s="136"/>
      <c r="E22765" s="136"/>
      <c r="H22765" s="136"/>
      <c r="K22765" s="136"/>
      <c r="O22765" s="136"/>
      <c r="T22765" s="136"/>
      <c r="W22765" s="136"/>
      <c r="Z22765" s="136"/>
      <c r="AC22765" s="136"/>
    </row>
    <row r="22766" spans="2:29">
      <c r="B22766" s="136"/>
      <c r="E22766" s="136"/>
      <c r="H22766" s="136"/>
      <c r="K22766" s="136"/>
      <c r="O22766" s="136"/>
      <c r="T22766" s="136"/>
      <c r="W22766" s="136"/>
      <c r="Z22766" s="136"/>
      <c r="AC22766" s="136"/>
    </row>
    <row r="22767" spans="2:29">
      <c r="B22767" s="136"/>
      <c r="E22767" s="136"/>
      <c r="H22767" s="136"/>
      <c r="K22767" s="136"/>
      <c r="O22767" s="136"/>
      <c r="T22767" s="136"/>
      <c r="W22767" s="136"/>
      <c r="Z22767" s="136"/>
      <c r="AC22767" s="136"/>
    </row>
    <row r="22768" spans="2:29">
      <c r="B22768" s="136"/>
      <c r="E22768" s="136"/>
      <c r="H22768" s="136"/>
      <c r="K22768" s="136"/>
      <c r="O22768" s="136"/>
      <c r="T22768" s="136"/>
      <c r="W22768" s="136"/>
      <c r="Z22768" s="136"/>
      <c r="AC22768" s="136"/>
    </row>
    <row r="22769" spans="2:29">
      <c r="B22769" s="136"/>
      <c r="E22769" s="136"/>
      <c r="H22769" s="136"/>
      <c r="K22769" s="136"/>
      <c r="O22769" s="136"/>
      <c r="T22769" s="136"/>
      <c r="W22769" s="136"/>
      <c r="Z22769" s="136"/>
      <c r="AC22769" s="136"/>
    </row>
    <row r="22770" spans="2:29">
      <c r="B22770" s="136"/>
      <c r="E22770" s="136"/>
      <c r="H22770" s="136"/>
      <c r="K22770" s="136"/>
      <c r="O22770" s="136"/>
      <c r="T22770" s="136"/>
      <c r="W22770" s="136"/>
      <c r="Z22770" s="136"/>
      <c r="AC22770" s="136"/>
    </row>
    <row r="22771" spans="2:29">
      <c r="B22771" s="136"/>
      <c r="E22771" s="136"/>
      <c r="H22771" s="136"/>
      <c r="K22771" s="136"/>
      <c r="O22771" s="136"/>
      <c r="T22771" s="136"/>
      <c r="W22771" s="136"/>
      <c r="Z22771" s="136"/>
      <c r="AC22771" s="136"/>
    </row>
    <row r="22772" spans="2:29">
      <c r="B22772" s="136"/>
      <c r="E22772" s="136"/>
      <c r="H22772" s="136"/>
      <c r="K22772" s="136"/>
      <c r="O22772" s="136"/>
      <c r="T22772" s="136"/>
      <c r="W22772" s="136"/>
      <c r="Z22772" s="136"/>
      <c r="AC22772" s="136"/>
    </row>
    <row r="22773" spans="2:29">
      <c r="B22773" s="136"/>
      <c r="E22773" s="136"/>
      <c r="H22773" s="136"/>
      <c r="K22773" s="136"/>
      <c r="O22773" s="136"/>
      <c r="T22773" s="136"/>
      <c r="W22773" s="136"/>
      <c r="Z22773" s="136"/>
      <c r="AC22773" s="136"/>
    </row>
    <row r="22774" spans="2:29">
      <c r="B22774" s="136"/>
      <c r="E22774" s="136"/>
      <c r="H22774" s="136"/>
      <c r="K22774" s="136"/>
      <c r="O22774" s="136"/>
      <c r="T22774" s="136"/>
      <c r="W22774" s="136"/>
      <c r="Z22774" s="136"/>
      <c r="AC22774" s="136"/>
    </row>
    <row r="22775" spans="2:29">
      <c r="B22775" s="136"/>
      <c r="E22775" s="136"/>
      <c r="H22775" s="136"/>
      <c r="K22775" s="136"/>
      <c r="O22775" s="136"/>
      <c r="T22775" s="136"/>
      <c r="W22775" s="136"/>
      <c r="Z22775" s="136"/>
      <c r="AC22775" s="136"/>
    </row>
    <row r="22776" spans="2:29">
      <c r="B22776" s="136"/>
      <c r="E22776" s="136"/>
      <c r="H22776" s="136"/>
      <c r="K22776" s="136"/>
      <c r="O22776" s="136"/>
      <c r="T22776" s="136"/>
      <c r="W22776" s="136"/>
      <c r="Z22776" s="136"/>
      <c r="AC22776" s="136"/>
    </row>
    <row r="22777" spans="2:29">
      <c r="B22777" s="136"/>
      <c r="E22777" s="136"/>
      <c r="H22777" s="136"/>
      <c r="K22777" s="136"/>
      <c r="O22777" s="136"/>
      <c r="T22777" s="136"/>
      <c r="W22777" s="136"/>
      <c r="Z22777" s="136"/>
      <c r="AC22777" s="136"/>
    </row>
    <row r="22778" spans="2:29">
      <c r="B22778" s="136"/>
      <c r="E22778" s="136"/>
      <c r="H22778" s="136"/>
      <c r="K22778" s="136"/>
      <c r="O22778" s="136"/>
      <c r="T22778" s="136"/>
      <c r="W22778" s="136"/>
      <c r="Z22778" s="136"/>
      <c r="AC22778" s="136"/>
    </row>
    <row r="22779" spans="2:29">
      <c r="B22779" s="136"/>
      <c r="E22779" s="136"/>
      <c r="H22779" s="136"/>
      <c r="K22779" s="136"/>
      <c r="O22779" s="136"/>
      <c r="T22779" s="136"/>
      <c r="W22779" s="136"/>
      <c r="Z22779" s="136"/>
      <c r="AC22779" s="136"/>
    </row>
    <row r="22780" spans="2:29">
      <c r="B22780" s="136"/>
      <c r="E22780" s="136"/>
      <c r="H22780" s="136"/>
      <c r="K22780" s="136"/>
      <c r="O22780" s="136"/>
      <c r="T22780" s="136"/>
      <c r="W22780" s="136"/>
      <c r="Z22780" s="136"/>
      <c r="AC22780" s="136"/>
    </row>
    <row r="22781" spans="2:29">
      <c r="B22781" s="136"/>
      <c r="E22781" s="136"/>
      <c r="H22781" s="136"/>
      <c r="K22781" s="136"/>
      <c r="O22781" s="136"/>
      <c r="T22781" s="136"/>
      <c r="W22781" s="136"/>
      <c r="Z22781" s="136"/>
      <c r="AC22781" s="136"/>
    </row>
    <row r="22782" spans="2:29">
      <c r="B22782" s="136"/>
      <c r="E22782" s="136"/>
      <c r="H22782" s="136"/>
      <c r="K22782" s="136"/>
      <c r="O22782" s="136"/>
      <c r="T22782" s="136"/>
      <c r="W22782" s="136"/>
      <c r="Z22782" s="136"/>
      <c r="AC22782" s="136"/>
    </row>
    <row r="22783" spans="2:29">
      <c r="B22783" s="136"/>
      <c r="E22783" s="136"/>
      <c r="H22783" s="136"/>
      <c r="K22783" s="136"/>
      <c r="O22783" s="136"/>
      <c r="T22783" s="136"/>
      <c r="W22783" s="136"/>
      <c r="Z22783" s="136"/>
      <c r="AC22783" s="136"/>
    </row>
    <row r="22784" spans="2:29">
      <c r="B22784" s="136"/>
      <c r="E22784" s="136"/>
      <c r="H22784" s="136"/>
      <c r="K22784" s="136"/>
      <c r="O22784" s="136"/>
      <c r="T22784" s="136"/>
      <c r="W22784" s="136"/>
      <c r="Z22784" s="136"/>
      <c r="AC22784" s="136"/>
    </row>
    <row r="22785" spans="2:29">
      <c r="B22785" s="136"/>
      <c r="E22785" s="136"/>
      <c r="H22785" s="136"/>
      <c r="K22785" s="136"/>
      <c r="O22785" s="136"/>
      <c r="T22785" s="136"/>
      <c r="W22785" s="136"/>
      <c r="Z22785" s="136"/>
      <c r="AC22785" s="136"/>
    </row>
    <row r="22786" spans="2:29">
      <c r="B22786" s="136"/>
      <c r="E22786" s="136"/>
      <c r="H22786" s="136"/>
      <c r="K22786" s="136"/>
      <c r="O22786" s="136"/>
      <c r="T22786" s="136"/>
      <c r="W22786" s="136"/>
      <c r="Z22786" s="136"/>
      <c r="AC22786" s="136"/>
    </row>
    <row r="22787" spans="2:29">
      <c r="B22787" s="136"/>
      <c r="E22787" s="136"/>
      <c r="H22787" s="136"/>
      <c r="K22787" s="136"/>
      <c r="O22787" s="136"/>
      <c r="T22787" s="136"/>
      <c r="W22787" s="136"/>
      <c r="Z22787" s="136"/>
      <c r="AC22787" s="136"/>
    </row>
    <row r="22788" spans="2:29">
      <c r="B22788" s="136"/>
      <c r="E22788" s="136"/>
      <c r="H22788" s="136"/>
      <c r="K22788" s="136"/>
      <c r="O22788" s="136"/>
      <c r="T22788" s="136"/>
      <c r="W22788" s="136"/>
      <c r="Z22788" s="136"/>
      <c r="AC22788" s="136"/>
    </row>
    <row r="22789" spans="2:29">
      <c r="B22789" s="136"/>
      <c r="E22789" s="136"/>
      <c r="H22789" s="136"/>
      <c r="K22789" s="136"/>
      <c r="O22789" s="136"/>
      <c r="T22789" s="136"/>
      <c r="W22789" s="136"/>
      <c r="Z22789" s="136"/>
      <c r="AC22789" s="136"/>
    </row>
    <row r="22790" spans="2:29">
      <c r="B22790" s="136"/>
      <c r="E22790" s="136"/>
      <c r="H22790" s="136"/>
      <c r="K22790" s="136"/>
      <c r="O22790" s="136"/>
      <c r="T22790" s="136"/>
      <c r="W22790" s="136"/>
      <c r="Z22790" s="136"/>
      <c r="AC22790" s="136"/>
    </row>
    <row r="22791" spans="2:29">
      <c r="B22791" s="136"/>
      <c r="E22791" s="136"/>
      <c r="H22791" s="136"/>
      <c r="K22791" s="136"/>
      <c r="O22791" s="136"/>
      <c r="T22791" s="136"/>
      <c r="W22791" s="136"/>
      <c r="Z22791" s="136"/>
      <c r="AC22791" s="136"/>
    </row>
    <row r="22792" spans="2:29">
      <c r="B22792" s="136"/>
      <c r="E22792" s="136"/>
      <c r="H22792" s="136"/>
      <c r="K22792" s="136"/>
      <c r="O22792" s="136"/>
      <c r="T22792" s="136"/>
      <c r="W22792" s="136"/>
      <c r="Z22792" s="136"/>
      <c r="AC22792" s="136"/>
    </row>
    <row r="22793" spans="2:29">
      <c r="B22793" s="136"/>
      <c r="E22793" s="136"/>
      <c r="H22793" s="136"/>
      <c r="K22793" s="136"/>
      <c r="O22793" s="136"/>
      <c r="T22793" s="136"/>
      <c r="W22793" s="136"/>
      <c r="Z22793" s="136"/>
      <c r="AC22793" s="136"/>
    </row>
    <row r="22794" spans="2:29">
      <c r="B22794" s="136"/>
      <c r="E22794" s="136"/>
      <c r="H22794" s="136"/>
      <c r="K22794" s="136"/>
      <c r="O22794" s="136"/>
      <c r="T22794" s="136"/>
      <c r="W22794" s="136"/>
      <c r="Z22794" s="136"/>
      <c r="AC22794" s="136"/>
    </row>
    <row r="22795" spans="2:29">
      <c r="B22795" s="136"/>
      <c r="E22795" s="136"/>
      <c r="H22795" s="136"/>
      <c r="K22795" s="136"/>
      <c r="O22795" s="136"/>
      <c r="T22795" s="136"/>
      <c r="W22795" s="136"/>
      <c r="Z22795" s="136"/>
      <c r="AC22795" s="136"/>
    </row>
    <row r="22796" spans="2:29">
      <c r="B22796" s="136"/>
      <c r="E22796" s="136"/>
      <c r="H22796" s="136"/>
      <c r="K22796" s="136"/>
      <c r="O22796" s="136"/>
      <c r="T22796" s="136"/>
      <c r="W22796" s="136"/>
      <c r="Z22796" s="136"/>
      <c r="AC22796" s="136"/>
    </row>
    <row r="22797" spans="2:29">
      <c r="B22797" s="136"/>
      <c r="E22797" s="136"/>
      <c r="H22797" s="136"/>
      <c r="K22797" s="136"/>
      <c r="O22797" s="136"/>
      <c r="T22797" s="136"/>
      <c r="W22797" s="136"/>
      <c r="Z22797" s="136"/>
      <c r="AC22797" s="136"/>
    </row>
    <row r="22798" spans="2:29">
      <c r="B22798" s="136"/>
      <c r="E22798" s="136"/>
      <c r="H22798" s="136"/>
      <c r="K22798" s="136"/>
      <c r="O22798" s="136"/>
      <c r="T22798" s="136"/>
      <c r="W22798" s="136"/>
      <c r="Z22798" s="136"/>
      <c r="AC22798" s="136"/>
    </row>
    <row r="22799" spans="2:29">
      <c r="B22799" s="136"/>
      <c r="E22799" s="136"/>
      <c r="H22799" s="136"/>
      <c r="K22799" s="136"/>
      <c r="O22799" s="136"/>
      <c r="T22799" s="136"/>
      <c r="W22799" s="136"/>
      <c r="Z22799" s="136"/>
      <c r="AC22799" s="136"/>
    </row>
    <row r="22800" spans="2:29">
      <c r="B22800" s="136"/>
      <c r="E22800" s="136"/>
      <c r="H22800" s="136"/>
      <c r="K22800" s="136"/>
      <c r="O22800" s="136"/>
      <c r="T22800" s="136"/>
      <c r="W22800" s="136"/>
      <c r="Z22800" s="136"/>
      <c r="AC22800" s="136"/>
    </row>
    <row r="22801" spans="2:29">
      <c r="B22801" s="136"/>
      <c r="E22801" s="136"/>
      <c r="H22801" s="136"/>
      <c r="K22801" s="136"/>
      <c r="O22801" s="136"/>
      <c r="T22801" s="136"/>
      <c r="W22801" s="136"/>
      <c r="Z22801" s="136"/>
      <c r="AC22801" s="136"/>
    </row>
    <row r="22802" spans="2:29">
      <c r="B22802" s="136"/>
      <c r="E22802" s="136"/>
      <c r="H22802" s="136"/>
      <c r="K22802" s="136"/>
      <c r="O22802" s="136"/>
      <c r="T22802" s="136"/>
      <c r="W22802" s="136"/>
      <c r="Z22802" s="136"/>
      <c r="AC22802" s="136"/>
    </row>
    <row r="22803" spans="2:29">
      <c r="B22803" s="136"/>
      <c r="E22803" s="136"/>
      <c r="H22803" s="136"/>
      <c r="K22803" s="136"/>
      <c r="O22803" s="136"/>
      <c r="T22803" s="136"/>
      <c r="W22803" s="136"/>
      <c r="Z22803" s="136"/>
      <c r="AC22803" s="136"/>
    </row>
    <row r="22804" spans="2:29">
      <c r="B22804" s="136"/>
      <c r="E22804" s="136"/>
      <c r="H22804" s="136"/>
      <c r="K22804" s="136"/>
      <c r="O22804" s="136"/>
      <c r="T22804" s="136"/>
      <c r="W22804" s="136"/>
      <c r="Z22804" s="136"/>
      <c r="AC22804" s="136"/>
    </row>
    <row r="22805" spans="2:29">
      <c r="B22805" s="136"/>
      <c r="E22805" s="136"/>
      <c r="H22805" s="136"/>
      <c r="K22805" s="136"/>
      <c r="O22805" s="136"/>
      <c r="T22805" s="136"/>
      <c r="W22805" s="136"/>
      <c r="Z22805" s="136"/>
      <c r="AC22805" s="136"/>
    </row>
    <row r="22806" spans="2:29">
      <c r="B22806" s="136"/>
      <c r="E22806" s="136"/>
      <c r="H22806" s="136"/>
      <c r="K22806" s="136"/>
      <c r="O22806" s="136"/>
      <c r="T22806" s="136"/>
      <c r="W22806" s="136"/>
      <c r="Z22806" s="136"/>
      <c r="AC22806" s="136"/>
    </row>
    <row r="22807" spans="2:29">
      <c r="B22807" s="136"/>
      <c r="E22807" s="136"/>
      <c r="H22807" s="136"/>
      <c r="K22807" s="136"/>
      <c r="O22807" s="136"/>
      <c r="T22807" s="136"/>
      <c r="W22807" s="136"/>
      <c r="Z22807" s="136"/>
      <c r="AC22807" s="136"/>
    </row>
    <row r="22808" spans="2:29">
      <c r="B22808" s="136"/>
      <c r="E22808" s="136"/>
      <c r="H22808" s="136"/>
      <c r="K22808" s="136"/>
      <c r="O22808" s="136"/>
      <c r="T22808" s="136"/>
      <c r="W22808" s="136"/>
      <c r="Z22808" s="136"/>
      <c r="AC22808" s="136"/>
    </row>
    <row r="22809" spans="2:29">
      <c r="B22809" s="136"/>
      <c r="E22809" s="136"/>
      <c r="H22809" s="136"/>
      <c r="K22809" s="136"/>
      <c r="O22809" s="136"/>
      <c r="T22809" s="136"/>
      <c r="W22809" s="136"/>
      <c r="Z22809" s="136"/>
      <c r="AC22809" s="136"/>
    </row>
    <row r="22810" spans="2:29">
      <c r="B22810" s="136"/>
      <c r="E22810" s="136"/>
      <c r="H22810" s="136"/>
      <c r="K22810" s="136"/>
      <c r="O22810" s="136"/>
      <c r="T22810" s="136"/>
      <c r="W22810" s="136"/>
      <c r="Z22810" s="136"/>
      <c r="AC22810" s="136"/>
    </row>
    <row r="22811" spans="2:29">
      <c r="B22811" s="136"/>
      <c r="E22811" s="136"/>
      <c r="H22811" s="136"/>
      <c r="K22811" s="136"/>
      <c r="O22811" s="136"/>
      <c r="T22811" s="136"/>
      <c r="W22811" s="136"/>
      <c r="Z22811" s="136"/>
      <c r="AC22811" s="136"/>
    </row>
    <row r="22812" spans="2:29">
      <c r="B22812" s="136"/>
      <c r="E22812" s="136"/>
      <c r="H22812" s="136"/>
      <c r="K22812" s="136"/>
      <c r="O22812" s="136"/>
      <c r="T22812" s="136"/>
      <c r="W22812" s="136"/>
      <c r="Z22812" s="136"/>
      <c r="AC22812" s="136"/>
    </row>
    <row r="22813" spans="2:29">
      <c r="B22813" s="136"/>
      <c r="E22813" s="136"/>
      <c r="H22813" s="136"/>
      <c r="K22813" s="136"/>
      <c r="O22813" s="136"/>
      <c r="T22813" s="136"/>
      <c r="W22813" s="136"/>
      <c r="Z22813" s="136"/>
      <c r="AC22813" s="136"/>
    </row>
    <row r="22814" spans="2:29">
      <c r="B22814" s="136"/>
      <c r="E22814" s="136"/>
      <c r="H22814" s="136"/>
      <c r="K22814" s="136"/>
      <c r="O22814" s="136"/>
      <c r="T22814" s="136"/>
      <c r="W22814" s="136"/>
      <c r="Z22814" s="136"/>
      <c r="AC22814" s="136"/>
    </row>
    <row r="22815" spans="2:29">
      <c r="B22815" s="136"/>
      <c r="E22815" s="136"/>
      <c r="H22815" s="136"/>
      <c r="K22815" s="136"/>
      <c r="O22815" s="136"/>
      <c r="T22815" s="136"/>
      <c r="W22815" s="136"/>
      <c r="Z22815" s="136"/>
      <c r="AC22815" s="136"/>
    </row>
    <row r="22816" spans="2:29">
      <c r="B22816" s="136"/>
      <c r="E22816" s="136"/>
      <c r="H22816" s="136"/>
      <c r="K22816" s="136"/>
      <c r="O22816" s="136"/>
      <c r="T22816" s="136"/>
      <c r="W22816" s="136"/>
      <c r="Z22816" s="136"/>
      <c r="AC22816" s="136"/>
    </row>
    <row r="22817" spans="2:29">
      <c r="B22817" s="136"/>
      <c r="E22817" s="136"/>
      <c r="H22817" s="136"/>
      <c r="K22817" s="136"/>
      <c r="O22817" s="136"/>
      <c r="T22817" s="136"/>
      <c r="W22817" s="136"/>
      <c r="Z22817" s="136"/>
      <c r="AC22817" s="136"/>
    </row>
    <row r="22818" spans="2:29">
      <c r="B22818" s="136"/>
      <c r="E22818" s="136"/>
      <c r="H22818" s="136"/>
      <c r="K22818" s="136"/>
      <c r="O22818" s="136"/>
      <c r="T22818" s="136"/>
      <c r="W22818" s="136"/>
      <c r="Z22818" s="136"/>
      <c r="AC22818" s="136"/>
    </row>
    <row r="22819" spans="2:29">
      <c r="B22819" s="136"/>
      <c r="E22819" s="136"/>
      <c r="H22819" s="136"/>
      <c r="K22819" s="136"/>
      <c r="O22819" s="136"/>
      <c r="T22819" s="136"/>
      <c r="W22819" s="136"/>
      <c r="Z22819" s="136"/>
      <c r="AC22819" s="136"/>
    </row>
    <row r="22820" spans="2:29">
      <c r="B22820" s="136"/>
      <c r="E22820" s="136"/>
      <c r="H22820" s="136"/>
      <c r="K22820" s="136"/>
      <c r="O22820" s="136"/>
      <c r="T22820" s="136"/>
      <c r="W22820" s="136"/>
      <c r="Z22820" s="136"/>
      <c r="AC22820" s="136"/>
    </row>
    <row r="22821" spans="2:29">
      <c r="B22821" s="136"/>
      <c r="E22821" s="136"/>
      <c r="H22821" s="136"/>
      <c r="K22821" s="136"/>
      <c r="O22821" s="136"/>
      <c r="T22821" s="136"/>
      <c r="W22821" s="136"/>
      <c r="Z22821" s="136"/>
      <c r="AC22821" s="136"/>
    </row>
    <row r="22822" spans="2:29">
      <c r="B22822" s="136"/>
      <c r="E22822" s="136"/>
      <c r="H22822" s="136"/>
      <c r="K22822" s="136"/>
      <c r="O22822" s="136"/>
      <c r="T22822" s="136"/>
      <c r="W22822" s="136"/>
      <c r="Z22822" s="136"/>
      <c r="AC22822" s="136"/>
    </row>
    <row r="22823" spans="2:29">
      <c r="B22823" s="136"/>
      <c r="E22823" s="136"/>
      <c r="H22823" s="136"/>
      <c r="K22823" s="136"/>
      <c r="O22823" s="136"/>
      <c r="T22823" s="136"/>
      <c r="W22823" s="136"/>
      <c r="Z22823" s="136"/>
      <c r="AC22823" s="136"/>
    </row>
    <row r="22824" spans="2:29">
      <c r="B22824" s="136"/>
      <c r="E22824" s="136"/>
      <c r="H22824" s="136"/>
      <c r="K22824" s="136"/>
      <c r="O22824" s="136"/>
      <c r="T22824" s="136"/>
      <c r="W22824" s="136"/>
      <c r="Z22824" s="136"/>
      <c r="AC22824" s="136"/>
    </row>
    <row r="22825" spans="2:29">
      <c r="B22825" s="136"/>
      <c r="E22825" s="136"/>
      <c r="H22825" s="136"/>
      <c r="K22825" s="136"/>
      <c r="O22825" s="136"/>
      <c r="T22825" s="136"/>
      <c r="W22825" s="136"/>
      <c r="Z22825" s="136"/>
      <c r="AC22825" s="136"/>
    </row>
    <row r="22826" spans="2:29">
      <c r="B22826" s="136"/>
      <c r="E22826" s="136"/>
      <c r="H22826" s="136"/>
      <c r="K22826" s="136"/>
      <c r="O22826" s="136"/>
      <c r="T22826" s="136"/>
      <c r="W22826" s="136"/>
      <c r="Z22826" s="136"/>
      <c r="AC22826" s="136"/>
    </row>
    <row r="22827" spans="2:29">
      <c r="B22827" s="136"/>
      <c r="E22827" s="136"/>
      <c r="H22827" s="136"/>
      <c r="K22827" s="136"/>
      <c r="O22827" s="136"/>
      <c r="T22827" s="136"/>
      <c r="W22827" s="136"/>
      <c r="Z22827" s="136"/>
      <c r="AC22827" s="136"/>
    </row>
    <row r="22828" spans="2:29">
      <c r="B22828" s="136"/>
      <c r="E22828" s="136"/>
      <c r="H22828" s="136"/>
      <c r="K22828" s="136"/>
      <c r="O22828" s="136"/>
      <c r="T22828" s="136"/>
      <c r="W22828" s="136"/>
      <c r="Z22828" s="136"/>
      <c r="AC22828" s="136"/>
    </row>
    <row r="22829" spans="2:29">
      <c r="B22829" s="136"/>
      <c r="E22829" s="136"/>
      <c r="H22829" s="136"/>
      <c r="K22829" s="136"/>
      <c r="O22829" s="136"/>
      <c r="T22829" s="136"/>
      <c r="W22829" s="136"/>
      <c r="Z22829" s="136"/>
      <c r="AC22829" s="136"/>
    </row>
    <row r="22830" spans="2:29">
      <c r="B22830" s="136"/>
      <c r="E22830" s="136"/>
      <c r="H22830" s="136"/>
      <c r="K22830" s="136"/>
      <c r="O22830" s="136"/>
      <c r="T22830" s="136"/>
      <c r="W22830" s="136"/>
      <c r="Z22830" s="136"/>
      <c r="AC22830" s="136"/>
    </row>
    <row r="22831" spans="2:29">
      <c r="B22831" s="136"/>
      <c r="E22831" s="136"/>
      <c r="H22831" s="136"/>
      <c r="K22831" s="136"/>
      <c r="O22831" s="136"/>
      <c r="T22831" s="136"/>
      <c r="W22831" s="136"/>
      <c r="Z22831" s="136"/>
      <c r="AC22831" s="136"/>
    </row>
    <row r="22832" spans="2:29">
      <c r="B22832" s="136"/>
      <c r="E22832" s="136"/>
      <c r="H22832" s="136"/>
      <c r="K22832" s="136"/>
      <c r="O22832" s="136"/>
      <c r="T22832" s="136"/>
      <c r="W22832" s="136"/>
      <c r="Z22832" s="136"/>
      <c r="AC22832" s="136"/>
    </row>
    <row r="22833" spans="2:29">
      <c r="B22833" s="136"/>
      <c r="E22833" s="136"/>
      <c r="H22833" s="136"/>
      <c r="K22833" s="136"/>
      <c r="O22833" s="136"/>
      <c r="T22833" s="136"/>
      <c r="W22833" s="136"/>
      <c r="Z22833" s="136"/>
      <c r="AC22833" s="136"/>
    </row>
    <row r="22834" spans="2:29">
      <c r="B22834" s="136"/>
      <c r="E22834" s="136"/>
      <c r="H22834" s="136"/>
      <c r="K22834" s="136"/>
      <c r="O22834" s="136"/>
      <c r="T22834" s="136"/>
      <c r="W22834" s="136"/>
      <c r="Z22834" s="136"/>
      <c r="AC22834" s="136"/>
    </row>
    <row r="22835" spans="2:29">
      <c r="B22835" s="136"/>
      <c r="E22835" s="136"/>
      <c r="H22835" s="136"/>
      <c r="K22835" s="136"/>
      <c r="O22835" s="136"/>
      <c r="T22835" s="136"/>
      <c r="W22835" s="136"/>
      <c r="Z22835" s="136"/>
      <c r="AC22835" s="136"/>
    </row>
    <row r="22836" spans="2:29">
      <c r="B22836" s="136"/>
      <c r="E22836" s="136"/>
      <c r="H22836" s="136"/>
      <c r="K22836" s="136"/>
      <c r="O22836" s="136"/>
      <c r="T22836" s="136"/>
      <c r="W22836" s="136"/>
      <c r="Z22836" s="136"/>
      <c r="AC22836" s="136"/>
    </row>
    <row r="22837" spans="2:29">
      <c r="B22837" s="136"/>
      <c r="E22837" s="136"/>
      <c r="H22837" s="136"/>
      <c r="K22837" s="136"/>
      <c r="O22837" s="136"/>
      <c r="T22837" s="136"/>
      <c r="W22837" s="136"/>
      <c r="Z22837" s="136"/>
      <c r="AC22837" s="136"/>
    </row>
    <row r="22838" spans="2:29">
      <c r="B22838" s="136"/>
      <c r="E22838" s="136"/>
      <c r="H22838" s="136"/>
      <c r="K22838" s="136"/>
      <c r="O22838" s="136"/>
      <c r="T22838" s="136"/>
      <c r="W22838" s="136"/>
      <c r="Z22838" s="136"/>
      <c r="AC22838" s="136"/>
    </row>
    <row r="22839" spans="2:29">
      <c r="B22839" s="136"/>
      <c r="E22839" s="136"/>
      <c r="H22839" s="136"/>
      <c r="K22839" s="136"/>
      <c r="O22839" s="136"/>
      <c r="T22839" s="136"/>
      <c r="W22839" s="136"/>
      <c r="Z22839" s="136"/>
      <c r="AC22839" s="136"/>
    </row>
    <row r="22840" spans="2:29">
      <c r="B22840" s="136"/>
      <c r="E22840" s="136"/>
      <c r="H22840" s="136"/>
      <c r="K22840" s="136"/>
      <c r="O22840" s="136"/>
      <c r="T22840" s="136"/>
      <c r="W22840" s="136"/>
      <c r="Z22840" s="136"/>
      <c r="AC22840" s="136"/>
    </row>
    <row r="22841" spans="2:29">
      <c r="B22841" s="136"/>
      <c r="E22841" s="136"/>
      <c r="H22841" s="136"/>
      <c r="K22841" s="136"/>
      <c r="O22841" s="136"/>
      <c r="T22841" s="136"/>
      <c r="W22841" s="136"/>
      <c r="Z22841" s="136"/>
      <c r="AC22841" s="136"/>
    </row>
    <row r="22842" spans="2:29">
      <c r="B22842" s="136"/>
      <c r="E22842" s="136"/>
      <c r="H22842" s="136"/>
      <c r="K22842" s="136"/>
      <c r="O22842" s="136"/>
      <c r="T22842" s="136"/>
      <c r="W22842" s="136"/>
      <c r="Z22842" s="136"/>
      <c r="AC22842" s="136"/>
    </row>
    <row r="22843" spans="2:29">
      <c r="B22843" s="136"/>
      <c r="E22843" s="136"/>
      <c r="H22843" s="136"/>
      <c r="K22843" s="136"/>
      <c r="O22843" s="136"/>
      <c r="T22843" s="136"/>
      <c r="W22843" s="136"/>
      <c r="Z22843" s="136"/>
      <c r="AC22843" s="136"/>
    </row>
    <row r="22844" spans="2:29">
      <c r="B22844" s="136"/>
      <c r="E22844" s="136"/>
      <c r="H22844" s="136"/>
      <c r="K22844" s="136"/>
      <c r="O22844" s="136"/>
      <c r="T22844" s="136"/>
      <c r="W22844" s="136"/>
      <c r="Z22844" s="136"/>
      <c r="AC22844" s="136"/>
    </row>
    <row r="22845" spans="2:29">
      <c r="B22845" s="136"/>
      <c r="E22845" s="136"/>
      <c r="H22845" s="136"/>
      <c r="K22845" s="136"/>
      <c r="O22845" s="136"/>
      <c r="T22845" s="136"/>
      <c r="W22845" s="136"/>
      <c r="Z22845" s="136"/>
      <c r="AC22845" s="136"/>
    </row>
    <row r="22846" spans="2:29">
      <c r="B22846" s="136"/>
      <c r="E22846" s="136"/>
      <c r="H22846" s="136"/>
      <c r="K22846" s="136"/>
      <c r="O22846" s="136"/>
      <c r="T22846" s="136"/>
      <c r="W22846" s="136"/>
      <c r="Z22846" s="136"/>
      <c r="AC22846" s="136"/>
    </row>
    <row r="22847" spans="2:29">
      <c r="B22847" s="136"/>
      <c r="E22847" s="136"/>
      <c r="H22847" s="136"/>
      <c r="K22847" s="136"/>
      <c r="O22847" s="136"/>
      <c r="T22847" s="136"/>
      <c r="W22847" s="136"/>
      <c r="Z22847" s="136"/>
      <c r="AC22847" s="136"/>
    </row>
    <row r="22848" spans="2:29">
      <c r="B22848" s="136"/>
      <c r="E22848" s="136"/>
      <c r="H22848" s="136"/>
      <c r="K22848" s="136"/>
      <c r="O22848" s="136"/>
      <c r="T22848" s="136"/>
      <c r="W22848" s="136"/>
      <c r="Z22848" s="136"/>
      <c r="AC22848" s="136"/>
    </row>
    <row r="22849" spans="2:29">
      <c r="B22849" s="136"/>
      <c r="E22849" s="136"/>
      <c r="H22849" s="136"/>
      <c r="K22849" s="136"/>
      <c r="O22849" s="136"/>
      <c r="T22849" s="136"/>
      <c r="W22849" s="136"/>
      <c r="Z22849" s="136"/>
      <c r="AC22849" s="136"/>
    </row>
    <row r="22850" spans="2:29">
      <c r="B22850" s="136"/>
      <c r="E22850" s="136"/>
      <c r="H22850" s="136"/>
      <c r="K22850" s="136"/>
      <c r="O22850" s="136"/>
      <c r="T22850" s="136"/>
      <c r="W22850" s="136"/>
      <c r="Z22850" s="136"/>
      <c r="AC22850" s="136"/>
    </row>
    <row r="22851" spans="2:29">
      <c r="B22851" s="136"/>
      <c r="E22851" s="136"/>
      <c r="H22851" s="136"/>
      <c r="K22851" s="136"/>
      <c r="O22851" s="136"/>
      <c r="T22851" s="136"/>
      <c r="W22851" s="136"/>
      <c r="Z22851" s="136"/>
      <c r="AC22851" s="136"/>
    </row>
    <row r="22852" spans="2:29">
      <c r="B22852" s="136"/>
      <c r="E22852" s="136"/>
      <c r="H22852" s="136"/>
      <c r="K22852" s="136"/>
      <c r="O22852" s="136"/>
      <c r="T22852" s="136"/>
      <c r="W22852" s="136"/>
      <c r="Z22852" s="136"/>
      <c r="AC22852" s="136"/>
    </row>
    <row r="22853" spans="2:29">
      <c r="B22853" s="136"/>
      <c r="E22853" s="136"/>
      <c r="H22853" s="136"/>
      <c r="K22853" s="136"/>
      <c r="O22853" s="136"/>
      <c r="T22853" s="136"/>
      <c r="W22853" s="136"/>
      <c r="Z22853" s="136"/>
      <c r="AC22853" s="136"/>
    </row>
    <row r="22854" spans="2:29">
      <c r="B22854" s="136"/>
      <c r="E22854" s="136"/>
      <c r="H22854" s="136"/>
      <c r="K22854" s="136"/>
      <c r="O22854" s="136"/>
      <c r="T22854" s="136"/>
      <c r="W22854" s="136"/>
      <c r="Z22854" s="136"/>
      <c r="AC22854" s="136"/>
    </row>
    <row r="22855" spans="2:29">
      <c r="B22855" s="136"/>
      <c r="E22855" s="136"/>
      <c r="H22855" s="136"/>
      <c r="K22855" s="136"/>
      <c r="O22855" s="136"/>
      <c r="T22855" s="136"/>
      <c r="W22855" s="136"/>
      <c r="Z22855" s="136"/>
      <c r="AC22855" s="136"/>
    </row>
    <row r="22856" spans="2:29">
      <c r="B22856" s="136"/>
      <c r="E22856" s="136"/>
      <c r="H22856" s="136"/>
      <c r="K22856" s="136"/>
      <c r="O22856" s="136"/>
      <c r="T22856" s="136"/>
      <c r="W22856" s="136"/>
      <c r="Z22856" s="136"/>
      <c r="AC22856" s="136"/>
    </row>
    <row r="22857" spans="2:29">
      <c r="B22857" s="136"/>
      <c r="E22857" s="136"/>
      <c r="H22857" s="136"/>
      <c r="K22857" s="136"/>
      <c r="O22857" s="136"/>
      <c r="T22857" s="136"/>
      <c r="W22857" s="136"/>
      <c r="Z22857" s="136"/>
      <c r="AC22857" s="136"/>
    </row>
    <row r="22858" spans="2:29">
      <c r="B22858" s="136"/>
      <c r="E22858" s="136"/>
      <c r="H22858" s="136"/>
      <c r="K22858" s="136"/>
      <c r="O22858" s="136"/>
      <c r="T22858" s="136"/>
      <c r="W22858" s="136"/>
      <c r="Z22858" s="136"/>
      <c r="AC22858" s="136"/>
    </row>
    <row r="22859" spans="2:29">
      <c r="B22859" s="136"/>
      <c r="E22859" s="136"/>
      <c r="H22859" s="136"/>
      <c r="K22859" s="136"/>
      <c r="O22859" s="136"/>
      <c r="T22859" s="136"/>
      <c r="W22859" s="136"/>
      <c r="Z22859" s="136"/>
      <c r="AC22859" s="136"/>
    </row>
    <row r="22860" spans="2:29">
      <c r="B22860" s="136"/>
      <c r="E22860" s="136"/>
      <c r="H22860" s="136"/>
      <c r="K22860" s="136"/>
      <c r="O22860" s="136"/>
      <c r="T22860" s="136"/>
      <c r="W22860" s="136"/>
      <c r="Z22860" s="136"/>
      <c r="AC22860" s="136"/>
    </row>
    <row r="22861" spans="2:29">
      <c r="B22861" s="136"/>
      <c r="E22861" s="136"/>
      <c r="H22861" s="136"/>
      <c r="K22861" s="136"/>
      <c r="O22861" s="136"/>
      <c r="T22861" s="136"/>
      <c r="W22861" s="136"/>
      <c r="Z22861" s="136"/>
      <c r="AC22861" s="136"/>
    </row>
    <row r="22862" spans="2:29">
      <c r="B22862" s="136"/>
      <c r="E22862" s="136"/>
      <c r="H22862" s="136"/>
      <c r="K22862" s="136"/>
      <c r="O22862" s="136"/>
      <c r="T22862" s="136"/>
      <c r="W22862" s="136"/>
      <c r="Z22862" s="136"/>
      <c r="AC22862" s="136"/>
    </row>
    <row r="22863" spans="2:29">
      <c r="B22863" s="136"/>
      <c r="E22863" s="136"/>
      <c r="H22863" s="136"/>
      <c r="K22863" s="136"/>
      <c r="O22863" s="136"/>
      <c r="T22863" s="136"/>
      <c r="W22863" s="136"/>
      <c r="Z22863" s="136"/>
      <c r="AC22863" s="136"/>
    </row>
    <row r="22864" spans="2:29">
      <c r="B22864" s="136"/>
      <c r="E22864" s="136"/>
      <c r="H22864" s="136"/>
      <c r="K22864" s="136"/>
      <c r="O22864" s="136"/>
      <c r="T22864" s="136"/>
      <c r="W22864" s="136"/>
      <c r="Z22864" s="136"/>
      <c r="AC22864" s="136"/>
    </row>
    <row r="22865" spans="2:29">
      <c r="B22865" s="136"/>
      <c r="E22865" s="136"/>
      <c r="H22865" s="136"/>
      <c r="K22865" s="136"/>
      <c r="O22865" s="136"/>
      <c r="T22865" s="136"/>
      <c r="W22865" s="136"/>
      <c r="Z22865" s="136"/>
      <c r="AC22865" s="136"/>
    </row>
    <row r="22866" spans="2:29">
      <c r="B22866" s="136"/>
      <c r="E22866" s="136"/>
      <c r="H22866" s="136"/>
      <c r="K22866" s="136"/>
      <c r="O22866" s="136"/>
      <c r="T22866" s="136"/>
      <c r="W22866" s="136"/>
      <c r="Z22866" s="136"/>
      <c r="AC22866" s="136"/>
    </row>
    <row r="22867" spans="2:29">
      <c r="B22867" s="136"/>
      <c r="E22867" s="136"/>
      <c r="H22867" s="136"/>
      <c r="K22867" s="136"/>
      <c r="O22867" s="136"/>
      <c r="T22867" s="136"/>
      <c r="W22867" s="136"/>
      <c r="Z22867" s="136"/>
      <c r="AC22867" s="136"/>
    </row>
    <row r="22868" spans="2:29">
      <c r="B22868" s="136"/>
      <c r="E22868" s="136"/>
      <c r="H22868" s="136"/>
      <c r="K22868" s="136"/>
      <c r="O22868" s="136"/>
      <c r="T22868" s="136"/>
      <c r="W22868" s="136"/>
      <c r="Z22868" s="136"/>
      <c r="AC22868" s="136"/>
    </row>
    <row r="22869" spans="2:29">
      <c r="B22869" s="136"/>
      <c r="E22869" s="136"/>
      <c r="H22869" s="136"/>
      <c r="K22869" s="136"/>
      <c r="O22869" s="136"/>
      <c r="T22869" s="136"/>
      <c r="W22869" s="136"/>
      <c r="Z22869" s="136"/>
      <c r="AC22869" s="136"/>
    </row>
    <row r="22870" spans="2:29">
      <c r="B22870" s="136"/>
      <c r="E22870" s="136"/>
      <c r="H22870" s="136"/>
      <c r="K22870" s="136"/>
      <c r="O22870" s="136"/>
      <c r="T22870" s="136"/>
      <c r="W22870" s="136"/>
      <c r="Z22870" s="136"/>
      <c r="AC22870" s="136"/>
    </row>
    <row r="22871" spans="2:29">
      <c r="B22871" s="136"/>
      <c r="E22871" s="136"/>
      <c r="H22871" s="136"/>
      <c r="K22871" s="136"/>
      <c r="O22871" s="136"/>
      <c r="T22871" s="136"/>
      <c r="W22871" s="136"/>
      <c r="Z22871" s="136"/>
      <c r="AC22871" s="136"/>
    </row>
    <row r="22872" spans="2:29">
      <c r="B22872" s="136"/>
      <c r="E22872" s="136"/>
      <c r="H22872" s="136"/>
      <c r="K22872" s="136"/>
      <c r="O22872" s="136"/>
      <c r="T22872" s="136"/>
      <c r="W22872" s="136"/>
      <c r="Z22872" s="136"/>
      <c r="AC22872" s="136"/>
    </row>
    <row r="22873" spans="2:29">
      <c r="B22873" s="136"/>
      <c r="E22873" s="136"/>
      <c r="H22873" s="136"/>
      <c r="K22873" s="136"/>
      <c r="O22873" s="136"/>
      <c r="T22873" s="136"/>
      <c r="W22873" s="136"/>
      <c r="Z22873" s="136"/>
      <c r="AC22873" s="136"/>
    </row>
    <row r="22874" spans="2:29">
      <c r="B22874" s="136"/>
      <c r="E22874" s="136"/>
      <c r="H22874" s="136"/>
      <c r="K22874" s="136"/>
      <c r="O22874" s="136"/>
      <c r="T22874" s="136"/>
      <c r="W22874" s="136"/>
      <c r="Z22874" s="136"/>
      <c r="AC22874" s="136"/>
    </row>
    <row r="22875" spans="2:29">
      <c r="B22875" s="136"/>
      <c r="E22875" s="136"/>
      <c r="H22875" s="136"/>
      <c r="K22875" s="136"/>
      <c r="O22875" s="136"/>
      <c r="T22875" s="136"/>
      <c r="W22875" s="136"/>
      <c r="Z22875" s="136"/>
      <c r="AC22875" s="136"/>
    </row>
    <row r="22876" spans="2:29">
      <c r="B22876" s="136"/>
      <c r="E22876" s="136"/>
      <c r="H22876" s="136"/>
      <c r="K22876" s="136"/>
      <c r="O22876" s="136"/>
      <c r="T22876" s="136"/>
      <c r="W22876" s="136"/>
      <c r="Z22876" s="136"/>
      <c r="AC22876" s="136"/>
    </row>
    <row r="22877" spans="2:29">
      <c r="B22877" s="136"/>
      <c r="E22877" s="136"/>
      <c r="H22877" s="136"/>
      <c r="K22877" s="136"/>
      <c r="O22877" s="136"/>
      <c r="T22877" s="136"/>
      <c r="W22877" s="136"/>
      <c r="Z22877" s="136"/>
      <c r="AC22877" s="136"/>
    </row>
    <row r="22878" spans="2:29">
      <c r="B22878" s="136"/>
      <c r="E22878" s="136"/>
      <c r="H22878" s="136"/>
      <c r="K22878" s="136"/>
      <c r="O22878" s="136"/>
      <c r="T22878" s="136"/>
      <c r="W22878" s="136"/>
      <c r="Z22878" s="136"/>
      <c r="AC22878" s="136"/>
    </row>
    <row r="22879" spans="2:29">
      <c r="B22879" s="136"/>
      <c r="E22879" s="136"/>
      <c r="H22879" s="136"/>
      <c r="K22879" s="136"/>
      <c r="O22879" s="136"/>
      <c r="T22879" s="136"/>
      <c r="W22879" s="136"/>
      <c r="Z22879" s="136"/>
      <c r="AC22879" s="136"/>
    </row>
    <row r="22880" spans="2:29">
      <c r="B22880" s="136"/>
      <c r="E22880" s="136"/>
      <c r="H22880" s="136"/>
      <c r="K22880" s="136"/>
      <c r="O22880" s="136"/>
      <c r="T22880" s="136"/>
      <c r="W22880" s="136"/>
      <c r="Z22880" s="136"/>
      <c r="AC22880" s="136"/>
    </row>
    <row r="22881" spans="2:29">
      <c r="B22881" s="136"/>
      <c r="E22881" s="136"/>
      <c r="H22881" s="136"/>
      <c r="K22881" s="136"/>
      <c r="O22881" s="136"/>
      <c r="T22881" s="136"/>
      <c r="W22881" s="136"/>
      <c r="Z22881" s="136"/>
      <c r="AC22881" s="136"/>
    </row>
    <row r="22882" spans="2:29">
      <c r="B22882" s="136"/>
      <c r="E22882" s="136"/>
      <c r="H22882" s="136"/>
      <c r="K22882" s="136"/>
      <c r="O22882" s="136"/>
      <c r="T22882" s="136"/>
      <c r="W22882" s="136"/>
      <c r="Z22882" s="136"/>
      <c r="AC22882" s="136"/>
    </row>
    <row r="22883" spans="2:29">
      <c r="B22883" s="136"/>
      <c r="E22883" s="136"/>
      <c r="H22883" s="136"/>
      <c r="K22883" s="136"/>
      <c r="O22883" s="136"/>
      <c r="T22883" s="136"/>
      <c r="W22883" s="136"/>
      <c r="Z22883" s="136"/>
      <c r="AC22883" s="136"/>
    </row>
    <row r="22884" spans="2:29">
      <c r="B22884" s="136"/>
      <c r="E22884" s="136"/>
      <c r="H22884" s="136"/>
      <c r="K22884" s="136"/>
      <c r="O22884" s="136"/>
      <c r="T22884" s="136"/>
      <c r="W22884" s="136"/>
      <c r="Z22884" s="136"/>
      <c r="AC22884" s="136"/>
    </row>
    <row r="22885" spans="2:29">
      <c r="B22885" s="136"/>
      <c r="E22885" s="136"/>
      <c r="H22885" s="136"/>
      <c r="K22885" s="136"/>
      <c r="O22885" s="136"/>
      <c r="T22885" s="136"/>
      <c r="W22885" s="136"/>
      <c r="Z22885" s="136"/>
      <c r="AC22885" s="136"/>
    </row>
    <row r="22886" spans="2:29">
      <c r="B22886" s="136"/>
      <c r="E22886" s="136"/>
      <c r="H22886" s="136"/>
      <c r="K22886" s="136"/>
      <c r="O22886" s="136"/>
      <c r="T22886" s="136"/>
      <c r="W22886" s="136"/>
      <c r="Z22886" s="136"/>
      <c r="AC22886" s="136"/>
    </row>
    <row r="22887" spans="2:29">
      <c r="B22887" s="136"/>
      <c r="E22887" s="136"/>
      <c r="H22887" s="136"/>
      <c r="K22887" s="136"/>
      <c r="O22887" s="136"/>
      <c r="T22887" s="136"/>
      <c r="W22887" s="136"/>
      <c r="Z22887" s="136"/>
      <c r="AC22887" s="136"/>
    </row>
    <row r="22888" spans="2:29">
      <c r="B22888" s="136"/>
      <c r="E22888" s="136"/>
      <c r="H22888" s="136"/>
      <c r="K22888" s="136"/>
      <c r="O22888" s="136"/>
      <c r="T22888" s="136"/>
      <c r="W22888" s="136"/>
      <c r="Z22888" s="136"/>
      <c r="AC22888" s="136"/>
    </row>
    <row r="22889" spans="2:29">
      <c r="B22889" s="136"/>
      <c r="E22889" s="136"/>
      <c r="H22889" s="136"/>
      <c r="K22889" s="136"/>
      <c r="O22889" s="136"/>
      <c r="T22889" s="136"/>
      <c r="W22889" s="136"/>
      <c r="Z22889" s="136"/>
      <c r="AC22889" s="136"/>
    </row>
    <row r="22890" spans="2:29">
      <c r="B22890" s="136"/>
      <c r="E22890" s="136"/>
      <c r="H22890" s="136"/>
      <c r="K22890" s="136"/>
      <c r="O22890" s="136"/>
      <c r="T22890" s="136"/>
      <c r="W22890" s="136"/>
      <c r="Z22890" s="136"/>
      <c r="AC22890" s="136"/>
    </row>
    <row r="22891" spans="2:29">
      <c r="B22891" s="136"/>
      <c r="E22891" s="136"/>
      <c r="H22891" s="136"/>
      <c r="K22891" s="136"/>
      <c r="O22891" s="136"/>
      <c r="T22891" s="136"/>
      <c r="W22891" s="136"/>
      <c r="Z22891" s="136"/>
      <c r="AC22891" s="136"/>
    </row>
    <row r="22892" spans="2:29">
      <c r="B22892" s="136"/>
      <c r="E22892" s="136"/>
      <c r="H22892" s="136"/>
      <c r="K22892" s="136"/>
      <c r="O22892" s="136"/>
      <c r="T22892" s="136"/>
      <c r="W22892" s="136"/>
      <c r="Z22892" s="136"/>
      <c r="AC22892" s="136"/>
    </row>
    <row r="22893" spans="2:29">
      <c r="B22893" s="136"/>
      <c r="E22893" s="136"/>
      <c r="H22893" s="136"/>
      <c r="K22893" s="136"/>
      <c r="O22893" s="136"/>
      <c r="T22893" s="136"/>
      <c r="W22893" s="136"/>
      <c r="Z22893" s="136"/>
      <c r="AC22893" s="136"/>
    </row>
    <row r="22894" spans="2:29">
      <c r="B22894" s="136"/>
      <c r="E22894" s="136"/>
      <c r="H22894" s="136"/>
      <c r="K22894" s="136"/>
      <c r="O22894" s="136"/>
      <c r="T22894" s="136"/>
      <c r="W22894" s="136"/>
      <c r="Z22894" s="136"/>
      <c r="AC22894" s="136"/>
    </row>
    <row r="22895" spans="2:29">
      <c r="B22895" s="136"/>
      <c r="E22895" s="136"/>
      <c r="H22895" s="136"/>
      <c r="K22895" s="136"/>
      <c r="O22895" s="136"/>
      <c r="T22895" s="136"/>
      <c r="W22895" s="136"/>
      <c r="Z22895" s="136"/>
      <c r="AC22895" s="136"/>
    </row>
    <row r="22896" spans="2:29">
      <c r="B22896" s="136"/>
      <c r="E22896" s="136"/>
      <c r="H22896" s="136"/>
      <c r="K22896" s="136"/>
      <c r="O22896" s="136"/>
      <c r="T22896" s="136"/>
      <c r="W22896" s="136"/>
      <c r="Z22896" s="136"/>
      <c r="AC22896" s="136"/>
    </row>
    <row r="22897" spans="2:29">
      <c r="B22897" s="136"/>
      <c r="E22897" s="136"/>
      <c r="H22897" s="136"/>
      <c r="K22897" s="136"/>
      <c r="O22897" s="136"/>
      <c r="T22897" s="136"/>
      <c r="W22897" s="136"/>
      <c r="Z22897" s="136"/>
      <c r="AC22897" s="136"/>
    </row>
    <row r="22898" spans="2:29">
      <c r="B22898" s="136"/>
      <c r="E22898" s="136"/>
      <c r="H22898" s="136"/>
      <c r="K22898" s="136"/>
      <c r="O22898" s="136"/>
      <c r="T22898" s="136"/>
      <c r="W22898" s="136"/>
      <c r="Z22898" s="136"/>
      <c r="AC22898" s="136"/>
    </row>
    <row r="22899" spans="2:29">
      <c r="B22899" s="136"/>
      <c r="E22899" s="136"/>
      <c r="H22899" s="136"/>
      <c r="K22899" s="136"/>
      <c r="O22899" s="136"/>
      <c r="T22899" s="136"/>
      <c r="W22899" s="136"/>
      <c r="Z22899" s="136"/>
      <c r="AC22899" s="136"/>
    </row>
    <row r="22900" spans="2:29">
      <c r="B22900" s="136"/>
      <c r="E22900" s="136"/>
      <c r="H22900" s="136"/>
      <c r="K22900" s="136"/>
      <c r="O22900" s="136"/>
      <c r="T22900" s="136"/>
      <c r="W22900" s="136"/>
      <c r="Z22900" s="136"/>
      <c r="AC22900" s="136"/>
    </row>
    <row r="22901" spans="2:29">
      <c r="B22901" s="136"/>
      <c r="E22901" s="136"/>
      <c r="H22901" s="136"/>
      <c r="K22901" s="136"/>
      <c r="O22901" s="136"/>
      <c r="T22901" s="136"/>
      <c r="W22901" s="136"/>
      <c r="Z22901" s="136"/>
      <c r="AC22901" s="136"/>
    </row>
    <row r="22902" spans="2:29">
      <c r="B22902" s="136"/>
      <c r="E22902" s="136"/>
      <c r="H22902" s="136"/>
      <c r="K22902" s="136"/>
      <c r="O22902" s="136"/>
      <c r="T22902" s="136"/>
      <c r="W22902" s="136"/>
      <c r="Z22902" s="136"/>
      <c r="AC22902" s="136"/>
    </row>
    <row r="22903" spans="2:29">
      <c r="B22903" s="136"/>
      <c r="E22903" s="136"/>
      <c r="H22903" s="136"/>
      <c r="K22903" s="136"/>
      <c r="O22903" s="136"/>
      <c r="T22903" s="136"/>
      <c r="W22903" s="136"/>
      <c r="Z22903" s="136"/>
      <c r="AC22903" s="136"/>
    </row>
    <row r="22904" spans="2:29">
      <c r="B22904" s="136"/>
      <c r="E22904" s="136"/>
      <c r="H22904" s="136"/>
      <c r="K22904" s="136"/>
      <c r="O22904" s="136"/>
      <c r="T22904" s="136"/>
      <c r="W22904" s="136"/>
      <c r="Z22904" s="136"/>
      <c r="AC22904" s="136"/>
    </row>
    <row r="22905" spans="2:29">
      <c r="B22905" s="136"/>
      <c r="E22905" s="136"/>
      <c r="H22905" s="136"/>
      <c r="K22905" s="136"/>
      <c r="O22905" s="136"/>
      <c r="T22905" s="136"/>
      <c r="W22905" s="136"/>
      <c r="Z22905" s="136"/>
      <c r="AC22905" s="136"/>
    </row>
    <row r="22906" spans="2:29">
      <c r="B22906" s="136"/>
      <c r="E22906" s="136"/>
      <c r="H22906" s="136"/>
      <c r="K22906" s="136"/>
      <c r="O22906" s="136"/>
      <c r="T22906" s="136"/>
      <c r="W22906" s="136"/>
      <c r="Z22906" s="136"/>
      <c r="AC22906" s="136"/>
    </row>
    <row r="22907" spans="2:29">
      <c r="B22907" s="136"/>
      <c r="E22907" s="136"/>
      <c r="H22907" s="136"/>
      <c r="K22907" s="136"/>
      <c r="O22907" s="136"/>
      <c r="T22907" s="136"/>
      <c r="W22907" s="136"/>
      <c r="Z22907" s="136"/>
      <c r="AC22907" s="136"/>
    </row>
    <row r="22908" spans="2:29">
      <c r="B22908" s="136"/>
      <c r="E22908" s="136"/>
      <c r="H22908" s="136"/>
      <c r="K22908" s="136"/>
      <c r="O22908" s="136"/>
      <c r="T22908" s="136"/>
      <c r="W22908" s="136"/>
      <c r="Z22908" s="136"/>
      <c r="AC22908" s="136"/>
    </row>
    <row r="22909" spans="2:29">
      <c r="B22909" s="136"/>
      <c r="E22909" s="136"/>
      <c r="H22909" s="136"/>
      <c r="K22909" s="136"/>
      <c r="O22909" s="136"/>
      <c r="T22909" s="136"/>
      <c r="W22909" s="136"/>
      <c r="Z22909" s="136"/>
      <c r="AC22909" s="136"/>
    </row>
    <row r="22910" spans="2:29">
      <c r="B22910" s="136"/>
      <c r="E22910" s="136"/>
      <c r="H22910" s="136"/>
      <c r="K22910" s="136"/>
      <c r="O22910" s="136"/>
      <c r="T22910" s="136"/>
      <c r="W22910" s="136"/>
      <c r="Z22910" s="136"/>
      <c r="AC22910" s="136"/>
    </row>
    <row r="22911" spans="2:29">
      <c r="B22911" s="136"/>
      <c r="E22911" s="136"/>
      <c r="H22911" s="136"/>
      <c r="K22911" s="136"/>
      <c r="O22911" s="136"/>
      <c r="T22911" s="136"/>
      <c r="W22911" s="136"/>
      <c r="Z22911" s="136"/>
      <c r="AC22911" s="136"/>
    </row>
    <row r="22912" spans="2:29">
      <c r="B22912" s="136"/>
      <c r="E22912" s="136"/>
      <c r="H22912" s="136"/>
      <c r="K22912" s="136"/>
      <c r="O22912" s="136"/>
      <c r="T22912" s="136"/>
      <c r="W22912" s="136"/>
      <c r="Z22912" s="136"/>
      <c r="AC22912" s="136"/>
    </row>
    <row r="22913" spans="2:29">
      <c r="B22913" s="136"/>
      <c r="E22913" s="136"/>
      <c r="H22913" s="136"/>
      <c r="K22913" s="136"/>
      <c r="O22913" s="136"/>
      <c r="T22913" s="136"/>
      <c r="W22913" s="136"/>
      <c r="Z22913" s="136"/>
      <c r="AC22913" s="136"/>
    </row>
    <row r="22914" spans="2:29">
      <c r="B22914" s="136"/>
      <c r="E22914" s="136"/>
      <c r="H22914" s="136"/>
      <c r="K22914" s="136"/>
      <c r="O22914" s="136"/>
      <c r="T22914" s="136"/>
      <c r="W22914" s="136"/>
      <c r="Z22914" s="136"/>
      <c r="AC22914" s="136"/>
    </row>
    <row r="22915" spans="2:29">
      <c r="B22915" s="136"/>
      <c r="E22915" s="136"/>
      <c r="H22915" s="136"/>
      <c r="K22915" s="136"/>
      <c r="O22915" s="136"/>
      <c r="T22915" s="136"/>
      <c r="W22915" s="136"/>
      <c r="Z22915" s="136"/>
      <c r="AC22915" s="136"/>
    </row>
    <row r="22916" spans="2:29">
      <c r="B22916" s="136"/>
      <c r="E22916" s="136"/>
      <c r="H22916" s="136"/>
      <c r="K22916" s="136"/>
      <c r="O22916" s="136"/>
      <c r="T22916" s="136"/>
      <c r="W22916" s="136"/>
      <c r="Z22916" s="136"/>
      <c r="AC22916" s="136"/>
    </row>
    <row r="22917" spans="2:29">
      <c r="B22917" s="136"/>
      <c r="E22917" s="136"/>
      <c r="H22917" s="136"/>
      <c r="K22917" s="136"/>
      <c r="O22917" s="136"/>
      <c r="T22917" s="136"/>
      <c r="W22917" s="136"/>
      <c r="Z22917" s="136"/>
      <c r="AC22917" s="136"/>
    </row>
    <row r="22918" spans="2:29">
      <c r="B22918" s="136"/>
      <c r="E22918" s="136"/>
      <c r="H22918" s="136"/>
      <c r="K22918" s="136"/>
      <c r="O22918" s="136"/>
      <c r="T22918" s="136"/>
      <c r="W22918" s="136"/>
      <c r="Z22918" s="136"/>
      <c r="AC22918" s="136"/>
    </row>
    <row r="22919" spans="2:29">
      <c r="B22919" s="136"/>
      <c r="E22919" s="136"/>
      <c r="H22919" s="136"/>
      <c r="K22919" s="136"/>
      <c r="O22919" s="136"/>
      <c r="T22919" s="136"/>
      <c r="W22919" s="136"/>
      <c r="Z22919" s="136"/>
      <c r="AC22919" s="136"/>
    </row>
    <row r="22920" spans="2:29">
      <c r="B22920" s="136"/>
      <c r="E22920" s="136"/>
      <c r="H22920" s="136"/>
      <c r="K22920" s="136"/>
      <c r="O22920" s="136"/>
      <c r="T22920" s="136"/>
      <c r="W22920" s="136"/>
      <c r="Z22920" s="136"/>
      <c r="AC22920" s="136"/>
    </row>
    <row r="22921" spans="2:29">
      <c r="B22921" s="136"/>
      <c r="E22921" s="136"/>
      <c r="H22921" s="136"/>
      <c r="K22921" s="136"/>
      <c r="O22921" s="136"/>
      <c r="T22921" s="136"/>
      <c r="W22921" s="136"/>
      <c r="Z22921" s="136"/>
      <c r="AC22921" s="136"/>
    </row>
    <row r="22922" spans="2:29">
      <c r="B22922" s="136"/>
      <c r="E22922" s="136"/>
      <c r="H22922" s="136"/>
      <c r="K22922" s="136"/>
      <c r="O22922" s="136"/>
      <c r="T22922" s="136"/>
      <c r="W22922" s="136"/>
      <c r="Z22922" s="136"/>
      <c r="AC22922" s="136"/>
    </row>
    <row r="22923" spans="2:29">
      <c r="B22923" s="136"/>
      <c r="E22923" s="136"/>
      <c r="H22923" s="136"/>
      <c r="K22923" s="136"/>
      <c r="O22923" s="136"/>
      <c r="T22923" s="136"/>
      <c r="W22923" s="136"/>
      <c r="Z22923" s="136"/>
      <c r="AC22923" s="136"/>
    </row>
    <row r="22924" spans="2:29">
      <c r="B22924" s="136"/>
      <c r="E22924" s="136"/>
      <c r="H22924" s="136"/>
      <c r="K22924" s="136"/>
      <c r="O22924" s="136"/>
      <c r="T22924" s="136"/>
      <c r="W22924" s="136"/>
      <c r="Z22924" s="136"/>
      <c r="AC22924" s="136"/>
    </row>
    <row r="22925" spans="2:29">
      <c r="B22925" s="136"/>
      <c r="E22925" s="136"/>
      <c r="H22925" s="136"/>
      <c r="K22925" s="136"/>
      <c r="O22925" s="136"/>
      <c r="T22925" s="136"/>
      <c r="W22925" s="136"/>
      <c r="Z22925" s="136"/>
      <c r="AC22925" s="136"/>
    </row>
    <row r="22926" spans="2:29">
      <c r="B22926" s="136"/>
      <c r="E22926" s="136"/>
      <c r="H22926" s="136"/>
      <c r="K22926" s="136"/>
      <c r="O22926" s="136"/>
      <c r="T22926" s="136"/>
      <c r="W22926" s="136"/>
      <c r="Z22926" s="136"/>
      <c r="AC22926" s="136"/>
    </row>
    <row r="22927" spans="2:29">
      <c r="B22927" s="136"/>
      <c r="E22927" s="136"/>
      <c r="H22927" s="136"/>
      <c r="K22927" s="136"/>
      <c r="O22927" s="136"/>
      <c r="T22927" s="136"/>
      <c r="W22927" s="136"/>
      <c r="Z22927" s="136"/>
      <c r="AC22927" s="136"/>
    </row>
    <row r="22928" spans="2:29">
      <c r="B22928" s="136"/>
      <c r="E22928" s="136"/>
      <c r="H22928" s="136"/>
      <c r="K22928" s="136"/>
      <c r="O22928" s="136"/>
      <c r="T22928" s="136"/>
      <c r="W22928" s="136"/>
      <c r="Z22928" s="136"/>
      <c r="AC22928" s="136"/>
    </row>
    <row r="22929" spans="2:29">
      <c r="B22929" s="136"/>
      <c r="E22929" s="136"/>
      <c r="H22929" s="136"/>
      <c r="K22929" s="136"/>
      <c r="O22929" s="136"/>
      <c r="T22929" s="136"/>
      <c r="W22929" s="136"/>
      <c r="Z22929" s="136"/>
      <c r="AC22929" s="136"/>
    </row>
    <row r="22930" spans="2:29">
      <c r="B22930" s="136"/>
      <c r="E22930" s="136"/>
      <c r="H22930" s="136"/>
      <c r="K22930" s="136"/>
      <c r="O22930" s="136"/>
      <c r="T22930" s="136"/>
      <c r="W22930" s="136"/>
      <c r="Z22930" s="136"/>
      <c r="AC22930" s="136"/>
    </row>
    <row r="22931" spans="2:29">
      <c r="B22931" s="136"/>
      <c r="E22931" s="136"/>
      <c r="H22931" s="136"/>
      <c r="K22931" s="136"/>
      <c r="O22931" s="136"/>
      <c r="T22931" s="136"/>
      <c r="W22931" s="136"/>
      <c r="Z22931" s="136"/>
      <c r="AC22931" s="136"/>
    </row>
    <row r="22932" spans="2:29">
      <c r="B22932" s="136"/>
      <c r="E22932" s="136"/>
      <c r="H22932" s="136"/>
      <c r="K22932" s="136"/>
      <c r="O22932" s="136"/>
      <c r="T22932" s="136"/>
      <c r="W22932" s="136"/>
      <c r="Z22932" s="136"/>
      <c r="AC22932" s="136"/>
    </row>
    <row r="22933" spans="2:29">
      <c r="B22933" s="136"/>
      <c r="E22933" s="136"/>
      <c r="H22933" s="136"/>
      <c r="K22933" s="136"/>
      <c r="O22933" s="136"/>
      <c r="T22933" s="136"/>
      <c r="W22933" s="136"/>
      <c r="Z22933" s="136"/>
      <c r="AC22933" s="136"/>
    </row>
    <row r="22934" spans="2:29">
      <c r="B22934" s="136"/>
      <c r="E22934" s="136"/>
      <c r="H22934" s="136"/>
      <c r="K22934" s="136"/>
      <c r="O22934" s="136"/>
      <c r="T22934" s="136"/>
      <c r="W22934" s="136"/>
      <c r="Z22934" s="136"/>
      <c r="AC22934" s="136"/>
    </row>
    <row r="22935" spans="2:29">
      <c r="B22935" s="136"/>
      <c r="E22935" s="136"/>
      <c r="H22935" s="136"/>
      <c r="K22935" s="136"/>
      <c r="O22935" s="136"/>
      <c r="T22935" s="136"/>
      <c r="W22935" s="136"/>
      <c r="Z22935" s="136"/>
      <c r="AC22935" s="136"/>
    </row>
    <row r="22936" spans="2:29">
      <c r="B22936" s="136"/>
      <c r="E22936" s="136"/>
      <c r="H22936" s="136"/>
      <c r="K22936" s="136"/>
      <c r="O22936" s="136"/>
      <c r="T22936" s="136"/>
      <c r="W22936" s="136"/>
      <c r="Z22936" s="136"/>
      <c r="AC22936" s="136"/>
    </row>
    <row r="22937" spans="2:29">
      <c r="B22937" s="136"/>
      <c r="E22937" s="136"/>
      <c r="H22937" s="136"/>
      <c r="K22937" s="136"/>
      <c r="O22937" s="136"/>
      <c r="T22937" s="136"/>
      <c r="W22937" s="136"/>
      <c r="Z22937" s="136"/>
      <c r="AC22937" s="136"/>
    </row>
    <row r="22938" spans="2:29">
      <c r="B22938" s="136"/>
      <c r="E22938" s="136"/>
      <c r="H22938" s="136"/>
      <c r="K22938" s="136"/>
      <c r="O22938" s="136"/>
      <c r="T22938" s="136"/>
      <c r="W22938" s="136"/>
      <c r="Z22938" s="136"/>
      <c r="AC22938" s="136"/>
    </row>
    <row r="22939" spans="2:29">
      <c r="B22939" s="136"/>
      <c r="E22939" s="136"/>
      <c r="H22939" s="136"/>
      <c r="K22939" s="136"/>
      <c r="O22939" s="136"/>
      <c r="T22939" s="136"/>
      <c r="W22939" s="136"/>
      <c r="Z22939" s="136"/>
      <c r="AC22939" s="136"/>
    </row>
    <row r="22940" spans="2:29">
      <c r="B22940" s="136"/>
      <c r="E22940" s="136"/>
      <c r="H22940" s="136"/>
      <c r="K22940" s="136"/>
      <c r="O22940" s="136"/>
      <c r="T22940" s="136"/>
      <c r="W22940" s="136"/>
      <c r="Z22940" s="136"/>
      <c r="AC22940" s="136"/>
    </row>
    <row r="22941" spans="2:29">
      <c r="B22941" s="136"/>
      <c r="E22941" s="136"/>
      <c r="H22941" s="136"/>
      <c r="K22941" s="136"/>
      <c r="O22941" s="136"/>
      <c r="T22941" s="136"/>
      <c r="W22941" s="136"/>
      <c r="Z22941" s="136"/>
      <c r="AC22941" s="136"/>
    </row>
    <row r="22942" spans="2:29">
      <c r="B22942" s="136"/>
      <c r="E22942" s="136"/>
      <c r="H22942" s="136"/>
      <c r="K22942" s="136"/>
      <c r="O22942" s="136"/>
      <c r="T22942" s="136"/>
      <c r="W22942" s="136"/>
      <c r="Z22942" s="136"/>
      <c r="AC22942" s="136"/>
    </row>
    <row r="22943" spans="2:29">
      <c r="B22943" s="136"/>
      <c r="E22943" s="136"/>
      <c r="H22943" s="136"/>
      <c r="K22943" s="136"/>
      <c r="O22943" s="136"/>
      <c r="T22943" s="136"/>
      <c r="W22943" s="136"/>
      <c r="Z22943" s="136"/>
      <c r="AC22943" s="136"/>
    </row>
    <row r="22944" spans="2:29">
      <c r="B22944" s="136"/>
      <c r="E22944" s="136"/>
      <c r="H22944" s="136"/>
      <c r="K22944" s="136"/>
      <c r="O22944" s="136"/>
      <c r="T22944" s="136"/>
      <c r="W22944" s="136"/>
      <c r="Z22944" s="136"/>
      <c r="AC22944" s="136"/>
    </row>
    <row r="22945" spans="2:29">
      <c r="B22945" s="136"/>
      <c r="E22945" s="136"/>
      <c r="H22945" s="136"/>
      <c r="K22945" s="136"/>
      <c r="O22945" s="136"/>
      <c r="T22945" s="136"/>
      <c r="W22945" s="136"/>
      <c r="Z22945" s="136"/>
      <c r="AC22945" s="136"/>
    </row>
    <row r="22946" spans="2:29">
      <c r="B22946" s="136"/>
      <c r="E22946" s="136"/>
      <c r="H22946" s="136"/>
      <c r="K22946" s="136"/>
      <c r="O22946" s="136"/>
      <c r="T22946" s="136"/>
      <c r="W22946" s="136"/>
      <c r="Z22946" s="136"/>
      <c r="AC22946" s="136"/>
    </row>
    <row r="22947" spans="2:29">
      <c r="B22947" s="136"/>
      <c r="E22947" s="136"/>
      <c r="H22947" s="136"/>
      <c r="K22947" s="136"/>
      <c r="O22947" s="136"/>
      <c r="T22947" s="136"/>
      <c r="W22947" s="136"/>
      <c r="Z22947" s="136"/>
      <c r="AC22947" s="136"/>
    </row>
    <row r="22948" spans="2:29">
      <c r="B22948" s="136"/>
      <c r="E22948" s="136"/>
      <c r="H22948" s="136"/>
      <c r="K22948" s="136"/>
      <c r="O22948" s="136"/>
      <c r="T22948" s="136"/>
      <c r="W22948" s="136"/>
      <c r="Z22948" s="136"/>
      <c r="AC22948" s="136"/>
    </row>
    <row r="22949" spans="2:29">
      <c r="B22949" s="136"/>
      <c r="E22949" s="136"/>
      <c r="H22949" s="136"/>
      <c r="K22949" s="136"/>
      <c r="O22949" s="136"/>
      <c r="T22949" s="136"/>
      <c r="W22949" s="136"/>
      <c r="Z22949" s="136"/>
      <c r="AC22949" s="136"/>
    </row>
    <row r="22950" spans="2:29">
      <c r="B22950" s="136"/>
      <c r="E22950" s="136"/>
      <c r="H22950" s="136"/>
      <c r="K22950" s="136"/>
      <c r="O22950" s="136"/>
      <c r="T22950" s="136"/>
      <c r="W22950" s="136"/>
      <c r="Z22950" s="136"/>
      <c r="AC22950" s="136"/>
    </row>
    <row r="22951" spans="2:29">
      <c r="B22951" s="136"/>
      <c r="E22951" s="136"/>
      <c r="H22951" s="136"/>
      <c r="K22951" s="136"/>
      <c r="O22951" s="136"/>
      <c r="T22951" s="136"/>
      <c r="W22951" s="136"/>
      <c r="Z22951" s="136"/>
      <c r="AC22951" s="136"/>
    </row>
    <row r="22952" spans="2:29">
      <c r="B22952" s="136"/>
      <c r="E22952" s="136"/>
      <c r="H22952" s="136"/>
      <c r="K22952" s="136"/>
      <c r="O22952" s="136"/>
      <c r="T22952" s="136"/>
      <c r="W22952" s="136"/>
      <c r="Z22952" s="136"/>
      <c r="AC22952" s="136"/>
    </row>
    <row r="22953" spans="2:29">
      <c r="B22953" s="136"/>
      <c r="E22953" s="136"/>
      <c r="H22953" s="136"/>
      <c r="K22953" s="136"/>
      <c r="O22953" s="136"/>
      <c r="T22953" s="136"/>
      <c r="W22953" s="136"/>
      <c r="Z22953" s="136"/>
      <c r="AC22953" s="136"/>
    </row>
    <row r="22954" spans="2:29">
      <c r="B22954" s="136"/>
      <c r="E22954" s="136"/>
      <c r="H22954" s="136"/>
      <c r="K22954" s="136"/>
      <c r="O22954" s="136"/>
      <c r="T22954" s="136"/>
      <c r="W22954" s="136"/>
      <c r="Z22954" s="136"/>
      <c r="AC22954" s="136"/>
    </row>
    <row r="22955" spans="2:29">
      <c r="B22955" s="136"/>
      <c r="E22955" s="136"/>
      <c r="H22955" s="136"/>
      <c r="K22955" s="136"/>
      <c r="O22955" s="136"/>
      <c r="T22955" s="136"/>
      <c r="W22955" s="136"/>
      <c r="Z22955" s="136"/>
      <c r="AC22955" s="136"/>
    </row>
    <row r="22956" spans="2:29">
      <c r="B22956" s="136"/>
      <c r="E22956" s="136"/>
      <c r="H22956" s="136"/>
      <c r="K22956" s="136"/>
      <c r="O22956" s="136"/>
      <c r="T22956" s="136"/>
      <c r="W22956" s="136"/>
      <c r="Z22956" s="136"/>
      <c r="AC22956" s="136"/>
    </row>
    <row r="22957" spans="2:29">
      <c r="B22957" s="136"/>
      <c r="E22957" s="136"/>
      <c r="H22957" s="136"/>
      <c r="K22957" s="136"/>
      <c r="O22957" s="136"/>
      <c r="T22957" s="136"/>
      <c r="W22957" s="136"/>
      <c r="Z22957" s="136"/>
      <c r="AC22957" s="136"/>
    </row>
    <row r="22958" spans="2:29">
      <c r="B22958" s="136"/>
      <c r="E22958" s="136"/>
      <c r="H22958" s="136"/>
      <c r="K22958" s="136"/>
      <c r="O22958" s="136"/>
      <c r="T22958" s="136"/>
      <c r="W22958" s="136"/>
      <c r="Z22958" s="136"/>
      <c r="AC22958" s="136"/>
    </row>
    <row r="22959" spans="2:29">
      <c r="B22959" s="136"/>
      <c r="E22959" s="136"/>
      <c r="H22959" s="136"/>
      <c r="K22959" s="136"/>
      <c r="O22959" s="136"/>
      <c r="T22959" s="136"/>
      <c r="W22959" s="136"/>
      <c r="Z22959" s="136"/>
      <c r="AC22959" s="136"/>
    </row>
    <row r="22960" spans="2:29">
      <c r="B22960" s="136"/>
      <c r="E22960" s="136"/>
      <c r="H22960" s="136"/>
      <c r="K22960" s="136"/>
      <c r="O22960" s="136"/>
      <c r="T22960" s="136"/>
      <c r="W22960" s="136"/>
      <c r="Z22960" s="136"/>
      <c r="AC22960" s="136"/>
    </row>
    <row r="22961" spans="2:29">
      <c r="B22961" s="136"/>
      <c r="E22961" s="136"/>
      <c r="H22961" s="136"/>
      <c r="K22961" s="136"/>
      <c r="O22961" s="136"/>
      <c r="T22961" s="136"/>
      <c r="W22961" s="136"/>
      <c r="Z22961" s="136"/>
      <c r="AC22961" s="136"/>
    </row>
    <row r="22962" spans="2:29">
      <c r="B22962" s="136"/>
      <c r="E22962" s="136"/>
      <c r="H22962" s="136"/>
      <c r="K22962" s="136"/>
      <c r="O22962" s="136"/>
      <c r="T22962" s="136"/>
      <c r="W22962" s="136"/>
      <c r="Z22962" s="136"/>
      <c r="AC22962" s="136"/>
    </row>
    <row r="22963" spans="2:29">
      <c r="B22963" s="136"/>
      <c r="E22963" s="136"/>
      <c r="H22963" s="136"/>
      <c r="K22963" s="136"/>
      <c r="O22963" s="136"/>
      <c r="T22963" s="136"/>
      <c r="W22963" s="136"/>
      <c r="Z22963" s="136"/>
      <c r="AC22963" s="136"/>
    </row>
    <row r="22964" spans="2:29">
      <c r="B22964" s="136"/>
      <c r="E22964" s="136"/>
      <c r="H22964" s="136"/>
      <c r="K22964" s="136"/>
      <c r="O22964" s="136"/>
      <c r="T22964" s="136"/>
      <c r="W22964" s="136"/>
      <c r="Z22964" s="136"/>
      <c r="AC22964" s="136"/>
    </row>
    <row r="22965" spans="2:29">
      <c r="B22965" s="136"/>
      <c r="E22965" s="136"/>
      <c r="H22965" s="136"/>
      <c r="K22965" s="136"/>
      <c r="O22965" s="136"/>
      <c r="T22965" s="136"/>
      <c r="W22965" s="136"/>
      <c r="Z22965" s="136"/>
      <c r="AC22965" s="136"/>
    </row>
    <row r="22966" spans="2:29">
      <c r="B22966" s="136"/>
      <c r="E22966" s="136"/>
      <c r="H22966" s="136"/>
      <c r="K22966" s="136"/>
      <c r="O22966" s="136"/>
      <c r="T22966" s="136"/>
      <c r="W22966" s="136"/>
      <c r="Z22966" s="136"/>
      <c r="AC22966" s="136"/>
    </row>
    <row r="22967" spans="2:29">
      <c r="B22967" s="136"/>
      <c r="E22967" s="136"/>
      <c r="H22967" s="136"/>
      <c r="K22967" s="136"/>
      <c r="O22967" s="136"/>
      <c r="T22967" s="136"/>
      <c r="W22967" s="136"/>
      <c r="Z22967" s="136"/>
      <c r="AC22967" s="136"/>
    </row>
    <row r="22968" spans="2:29">
      <c r="B22968" s="136"/>
      <c r="E22968" s="136"/>
      <c r="H22968" s="136"/>
      <c r="K22968" s="136"/>
      <c r="O22968" s="136"/>
      <c r="T22968" s="136"/>
      <c r="W22968" s="136"/>
      <c r="Z22968" s="136"/>
      <c r="AC22968" s="136"/>
    </row>
    <row r="22969" spans="2:29">
      <c r="B22969" s="136"/>
      <c r="E22969" s="136"/>
      <c r="H22969" s="136"/>
      <c r="K22969" s="136"/>
      <c r="O22969" s="136"/>
      <c r="T22969" s="136"/>
      <c r="W22969" s="136"/>
      <c r="Z22969" s="136"/>
      <c r="AC22969" s="136"/>
    </row>
    <row r="22970" spans="2:29">
      <c r="B22970" s="136"/>
      <c r="E22970" s="136"/>
      <c r="H22970" s="136"/>
      <c r="K22970" s="136"/>
      <c r="O22970" s="136"/>
      <c r="T22970" s="136"/>
      <c r="W22970" s="136"/>
      <c r="Z22970" s="136"/>
      <c r="AC22970" s="136"/>
    </row>
    <row r="22971" spans="2:29">
      <c r="B22971" s="136"/>
      <c r="E22971" s="136"/>
      <c r="H22971" s="136"/>
      <c r="K22971" s="136"/>
      <c r="O22971" s="136"/>
      <c r="T22971" s="136"/>
      <c r="W22971" s="136"/>
      <c r="Z22971" s="136"/>
      <c r="AC22971" s="136"/>
    </row>
    <row r="22972" spans="2:29">
      <c r="B22972" s="136"/>
      <c r="E22972" s="136"/>
      <c r="H22972" s="136"/>
      <c r="K22972" s="136"/>
      <c r="O22972" s="136"/>
      <c r="T22972" s="136"/>
      <c r="W22972" s="136"/>
      <c r="Z22972" s="136"/>
      <c r="AC22972" s="136"/>
    </row>
    <row r="22973" spans="2:29">
      <c r="B22973" s="136"/>
      <c r="E22973" s="136"/>
      <c r="H22973" s="136"/>
      <c r="K22973" s="136"/>
      <c r="O22973" s="136"/>
      <c r="T22973" s="136"/>
      <c r="W22973" s="136"/>
      <c r="Z22973" s="136"/>
      <c r="AC22973" s="136"/>
    </row>
    <row r="22974" spans="2:29">
      <c r="B22974" s="136"/>
      <c r="E22974" s="136"/>
      <c r="H22974" s="136"/>
      <c r="K22974" s="136"/>
      <c r="O22974" s="136"/>
      <c r="T22974" s="136"/>
      <c r="W22974" s="136"/>
      <c r="Z22974" s="136"/>
      <c r="AC22974" s="136"/>
    </row>
    <row r="22975" spans="2:29">
      <c r="B22975" s="136"/>
      <c r="E22975" s="136"/>
      <c r="H22975" s="136"/>
      <c r="K22975" s="136"/>
      <c r="O22975" s="136"/>
      <c r="T22975" s="136"/>
      <c r="W22975" s="136"/>
      <c r="Z22975" s="136"/>
      <c r="AC22975" s="136"/>
    </row>
    <row r="22976" spans="2:29">
      <c r="B22976" s="136"/>
      <c r="E22976" s="136"/>
      <c r="H22976" s="136"/>
      <c r="K22976" s="136"/>
      <c r="O22976" s="136"/>
      <c r="T22976" s="136"/>
      <c r="W22976" s="136"/>
      <c r="Z22976" s="136"/>
      <c r="AC22976" s="136"/>
    </row>
    <row r="22977" spans="2:29">
      <c r="B22977" s="136"/>
      <c r="E22977" s="136"/>
      <c r="H22977" s="136"/>
      <c r="K22977" s="136"/>
      <c r="O22977" s="136"/>
      <c r="T22977" s="136"/>
      <c r="W22977" s="136"/>
      <c r="Z22977" s="136"/>
      <c r="AC22977" s="136"/>
    </row>
    <row r="22978" spans="2:29">
      <c r="B22978" s="136"/>
      <c r="E22978" s="136"/>
      <c r="H22978" s="136"/>
      <c r="K22978" s="136"/>
      <c r="O22978" s="136"/>
      <c r="T22978" s="136"/>
      <c r="W22978" s="136"/>
      <c r="Z22978" s="136"/>
      <c r="AC22978" s="136"/>
    </row>
    <row r="22979" spans="2:29">
      <c r="B22979" s="136"/>
      <c r="E22979" s="136"/>
      <c r="H22979" s="136"/>
      <c r="K22979" s="136"/>
      <c r="O22979" s="136"/>
      <c r="T22979" s="136"/>
      <c r="W22979" s="136"/>
      <c r="Z22979" s="136"/>
      <c r="AC22979" s="136"/>
    </row>
    <row r="22980" spans="2:29">
      <c r="B22980" s="136"/>
      <c r="E22980" s="136"/>
      <c r="H22980" s="136"/>
      <c r="K22980" s="136"/>
      <c r="O22980" s="136"/>
      <c r="T22980" s="136"/>
      <c r="W22980" s="136"/>
      <c r="Z22980" s="136"/>
      <c r="AC22980" s="136"/>
    </row>
    <row r="22981" spans="2:29">
      <c r="B22981" s="136"/>
      <c r="E22981" s="136"/>
      <c r="H22981" s="136"/>
      <c r="K22981" s="136"/>
      <c r="O22981" s="136"/>
      <c r="T22981" s="136"/>
      <c r="W22981" s="136"/>
      <c r="Z22981" s="136"/>
      <c r="AC22981" s="136"/>
    </row>
    <row r="22982" spans="2:29">
      <c r="B22982" s="136"/>
      <c r="E22982" s="136"/>
      <c r="H22982" s="136"/>
      <c r="K22982" s="136"/>
      <c r="O22982" s="136"/>
      <c r="T22982" s="136"/>
      <c r="W22982" s="136"/>
      <c r="Z22982" s="136"/>
      <c r="AC22982" s="136"/>
    </row>
    <row r="22983" spans="2:29">
      <c r="B22983" s="136"/>
      <c r="E22983" s="136"/>
      <c r="H22983" s="136"/>
      <c r="K22983" s="136"/>
      <c r="O22983" s="136"/>
      <c r="T22983" s="136"/>
      <c r="W22983" s="136"/>
      <c r="Z22983" s="136"/>
      <c r="AC22983" s="136"/>
    </row>
    <row r="22984" spans="2:29">
      <c r="B22984" s="136"/>
      <c r="E22984" s="136"/>
      <c r="H22984" s="136"/>
      <c r="K22984" s="136"/>
      <c r="O22984" s="136"/>
      <c r="T22984" s="136"/>
      <c r="W22984" s="136"/>
      <c r="Z22984" s="136"/>
      <c r="AC22984" s="136"/>
    </row>
    <row r="22985" spans="2:29">
      <c r="B22985" s="136"/>
      <c r="E22985" s="136"/>
      <c r="H22985" s="136"/>
      <c r="K22985" s="136"/>
      <c r="O22985" s="136"/>
      <c r="T22985" s="136"/>
      <c r="W22985" s="136"/>
      <c r="Z22985" s="136"/>
      <c r="AC22985" s="136"/>
    </row>
    <row r="22986" spans="2:29">
      <c r="B22986" s="136"/>
      <c r="E22986" s="136"/>
      <c r="H22986" s="136"/>
      <c r="K22986" s="136"/>
      <c r="O22986" s="136"/>
      <c r="T22986" s="136"/>
      <c r="W22986" s="136"/>
      <c r="Z22986" s="136"/>
      <c r="AC22986" s="136"/>
    </row>
    <row r="22987" spans="2:29">
      <c r="B22987" s="136"/>
      <c r="E22987" s="136"/>
      <c r="H22987" s="136"/>
      <c r="K22987" s="136"/>
      <c r="O22987" s="136"/>
      <c r="T22987" s="136"/>
      <c r="W22987" s="136"/>
      <c r="Z22987" s="136"/>
      <c r="AC22987" s="136"/>
    </row>
    <row r="22988" spans="2:29">
      <c r="B22988" s="136"/>
      <c r="E22988" s="136"/>
      <c r="H22988" s="136"/>
      <c r="K22988" s="136"/>
      <c r="O22988" s="136"/>
      <c r="T22988" s="136"/>
      <c r="W22988" s="136"/>
      <c r="Z22988" s="136"/>
      <c r="AC22988" s="136"/>
    </row>
    <row r="22989" spans="2:29">
      <c r="B22989" s="136"/>
      <c r="E22989" s="136"/>
      <c r="H22989" s="136"/>
      <c r="K22989" s="136"/>
      <c r="O22989" s="136"/>
      <c r="T22989" s="136"/>
      <c r="W22989" s="136"/>
      <c r="Z22989" s="136"/>
      <c r="AC22989" s="136"/>
    </row>
    <row r="22990" spans="2:29">
      <c r="B22990" s="136"/>
      <c r="E22990" s="136"/>
      <c r="H22990" s="136"/>
      <c r="K22990" s="136"/>
      <c r="O22990" s="136"/>
      <c r="T22990" s="136"/>
      <c r="W22990" s="136"/>
      <c r="Z22990" s="136"/>
      <c r="AC22990" s="136"/>
    </row>
    <row r="22991" spans="2:29">
      <c r="B22991" s="136"/>
      <c r="E22991" s="136"/>
      <c r="H22991" s="136"/>
      <c r="K22991" s="136"/>
      <c r="O22991" s="136"/>
      <c r="T22991" s="136"/>
      <c r="W22991" s="136"/>
      <c r="Z22991" s="136"/>
      <c r="AC22991" s="136"/>
    </row>
    <row r="22992" spans="2:29">
      <c r="B22992" s="136"/>
      <c r="E22992" s="136"/>
      <c r="H22992" s="136"/>
      <c r="K22992" s="136"/>
      <c r="O22992" s="136"/>
      <c r="T22992" s="136"/>
      <c r="W22992" s="136"/>
      <c r="Z22992" s="136"/>
      <c r="AC22992" s="136"/>
    </row>
    <row r="22993" spans="2:29">
      <c r="B22993" s="136"/>
      <c r="E22993" s="136"/>
      <c r="H22993" s="136"/>
      <c r="K22993" s="136"/>
      <c r="O22993" s="136"/>
      <c r="T22993" s="136"/>
      <c r="W22993" s="136"/>
      <c r="Z22993" s="136"/>
      <c r="AC22993" s="136"/>
    </row>
    <row r="22994" spans="2:29">
      <c r="B22994" s="136"/>
      <c r="E22994" s="136"/>
      <c r="H22994" s="136"/>
      <c r="K22994" s="136"/>
      <c r="O22994" s="136"/>
      <c r="T22994" s="136"/>
      <c r="W22994" s="136"/>
      <c r="Z22994" s="136"/>
      <c r="AC22994" s="136"/>
    </row>
    <row r="22995" spans="2:29">
      <c r="B22995" s="136"/>
      <c r="E22995" s="136"/>
      <c r="H22995" s="136"/>
      <c r="K22995" s="136"/>
      <c r="O22995" s="136"/>
      <c r="T22995" s="136"/>
      <c r="W22995" s="136"/>
      <c r="Z22995" s="136"/>
      <c r="AC22995" s="136"/>
    </row>
    <row r="22996" spans="2:29">
      <c r="B22996" s="136"/>
      <c r="E22996" s="136"/>
      <c r="H22996" s="136"/>
      <c r="K22996" s="136"/>
      <c r="O22996" s="136"/>
      <c r="T22996" s="136"/>
      <c r="W22996" s="136"/>
      <c r="Z22996" s="136"/>
      <c r="AC22996" s="136"/>
    </row>
    <row r="22997" spans="2:29">
      <c r="B22997" s="136"/>
      <c r="E22997" s="136"/>
      <c r="H22997" s="136"/>
      <c r="K22997" s="136"/>
      <c r="O22997" s="136"/>
      <c r="T22997" s="136"/>
      <c r="W22997" s="136"/>
      <c r="Z22997" s="136"/>
      <c r="AC22997" s="136"/>
    </row>
    <row r="22998" spans="2:29">
      <c r="B22998" s="136"/>
      <c r="E22998" s="136"/>
      <c r="H22998" s="136"/>
      <c r="K22998" s="136"/>
      <c r="O22998" s="136"/>
      <c r="T22998" s="136"/>
      <c r="W22998" s="136"/>
      <c r="Z22998" s="136"/>
      <c r="AC22998" s="136"/>
    </row>
    <row r="22999" spans="2:29">
      <c r="B22999" s="136"/>
      <c r="E22999" s="136"/>
      <c r="H22999" s="136"/>
      <c r="K22999" s="136"/>
      <c r="O22999" s="136"/>
      <c r="T22999" s="136"/>
      <c r="W22999" s="136"/>
      <c r="Z22999" s="136"/>
      <c r="AC22999" s="136"/>
    </row>
    <row r="23000" spans="2:29">
      <c r="B23000" s="136"/>
      <c r="E23000" s="136"/>
      <c r="H23000" s="136"/>
      <c r="K23000" s="136"/>
      <c r="O23000" s="136"/>
      <c r="T23000" s="136"/>
      <c r="W23000" s="136"/>
      <c r="Z23000" s="136"/>
      <c r="AC23000" s="136"/>
    </row>
    <row r="23001" spans="2:29">
      <c r="B23001" s="136"/>
      <c r="E23001" s="136"/>
      <c r="H23001" s="136"/>
      <c r="K23001" s="136"/>
      <c r="O23001" s="136"/>
      <c r="T23001" s="136"/>
      <c r="W23001" s="136"/>
      <c r="Z23001" s="136"/>
      <c r="AC23001" s="136"/>
    </row>
    <row r="23002" spans="2:29">
      <c r="B23002" s="136"/>
      <c r="E23002" s="136"/>
      <c r="H23002" s="136"/>
      <c r="K23002" s="136"/>
      <c r="O23002" s="136"/>
      <c r="T23002" s="136"/>
      <c r="W23002" s="136"/>
      <c r="Z23002" s="136"/>
      <c r="AC23002" s="136"/>
    </row>
    <row r="23003" spans="2:29">
      <c r="B23003" s="136"/>
      <c r="E23003" s="136"/>
      <c r="H23003" s="136"/>
      <c r="K23003" s="136"/>
      <c r="O23003" s="136"/>
      <c r="T23003" s="136"/>
      <c r="W23003" s="136"/>
      <c r="Z23003" s="136"/>
      <c r="AC23003" s="136"/>
    </row>
    <row r="23004" spans="2:29">
      <c r="B23004" s="136"/>
      <c r="E23004" s="136"/>
      <c r="H23004" s="136"/>
      <c r="K23004" s="136"/>
      <c r="O23004" s="136"/>
      <c r="T23004" s="136"/>
      <c r="W23004" s="136"/>
      <c r="Z23004" s="136"/>
      <c r="AC23004" s="136"/>
    </row>
    <row r="23005" spans="2:29">
      <c r="B23005" s="136"/>
      <c r="E23005" s="136"/>
      <c r="H23005" s="136"/>
      <c r="K23005" s="136"/>
      <c r="O23005" s="136"/>
      <c r="T23005" s="136"/>
      <c r="W23005" s="136"/>
      <c r="Z23005" s="136"/>
      <c r="AC23005" s="136"/>
    </row>
    <row r="23006" spans="2:29">
      <c r="B23006" s="136"/>
      <c r="E23006" s="136"/>
      <c r="H23006" s="136"/>
      <c r="K23006" s="136"/>
      <c r="O23006" s="136"/>
      <c r="T23006" s="136"/>
      <c r="W23006" s="136"/>
      <c r="Z23006" s="136"/>
      <c r="AC23006" s="136"/>
    </row>
    <row r="23007" spans="2:29">
      <c r="B23007" s="136"/>
      <c r="E23007" s="136"/>
      <c r="H23007" s="136"/>
      <c r="K23007" s="136"/>
      <c r="O23007" s="136"/>
      <c r="T23007" s="136"/>
      <c r="W23007" s="136"/>
      <c r="Z23007" s="136"/>
      <c r="AC23007" s="136"/>
    </row>
    <row r="23008" spans="2:29">
      <c r="B23008" s="136"/>
      <c r="E23008" s="136"/>
      <c r="H23008" s="136"/>
      <c r="K23008" s="136"/>
      <c r="O23008" s="136"/>
      <c r="T23008" s="136"/>
      <c r="W23008" s="136"/>
      <c r="Z23008" s="136"/>
      <c r="AC23008" s="136"/>
    </row>
    <row r="23009" spans="2:29">
      <c r="B23009" s="136"/>
      <c r="E23009" s="136"/>
      <c r="H23009" s="136"/>
      <c r="K23009" s="136"/>
      <c r="O23009" s="136"/>
      <c r="T23009" s="136"/>
      <c r="W23009" s="136"/>
      <c r="Z23009" s="136"/>
      <c r="AC23009" s="136"/>
    </row>
    <row r="23010" spans="2:29">
      <c r="B23010" s="136"/>
      <c r="E23010" s="136"/>
      <c r="H23010" s="136"/>
      <c r="K23010" s="136"/>
      <c r="O23010" s="136"/>
      <c r="T23010" s="136"/>
      <c r="W23010" s="136"/>
      <c r="Z23010" s="136"/>
      <c r="AC23010" s="136"/>
    </row>
    <row r="23011" spans="2:29">
      <c r="B23011" s="136"/>
      <c r="E23011" s="136"/>
      <c r="H23011" s="136"/>
      <c r="K23011" s="136"/>
      <c r="O23011" s="136"/>
      <c r="T23011" s="136"/>
      <c r="W23011" s="136"/>
      <c r="Z23011" s="136"/>
      <c r="AC23011" s="136"/>
    </row>
    <row r="23012" spans="2:29">
      <c r="B23012" s="136"/>
      <c r="E23012" s="136"/>
      <c r="H23012" s="136"/>
      <c r="K23012" s="136"/>
      <c r="O23012" s="136"/>
      <c r="T23012" s="136"/>
      <c r="W23012" s="136"/>
      <c r="Z23012" s="136"/>
      <c r="AC23012" s="136"/>
    </row>
    <row r="23013" spans="2:29">
      <c r="B23013" s="136"/>
      <c r="E23013" s="136"/>
      <c r="H23013" s="136"/>
      <c r="K23013" s="136"/>
      <c r="O23013" s="136"/>
      <c r="T23013" s="136"/>
      <c r="W23013" s="136"/>
      <c r="Z23013" s="136"/>
      <c r="AC23013" s="136"/>
    </row>
    <row r="23014" spans="2:29">
      <c r="B23014" s="136"/>
      <c r="E23014" s="136"/>
      <c r="H23014" s="136"/>
      <c r="K23014" s="136"/>
      <c r="O23014" s="136"/>
      <c r="T23014" s="136"/>
      <c r="W23014" s="136"/>
      <c r="Z23014" s="136"/>
      <c r="AC23014" s="136"/>
    </row>
    <row r="23015" spans="2:29">
      <c r="B23015" s="136"/>
      <c r="E23015" s="136"/>
      <c r="H23015" s="136"/>
      <c r="K23015" s="136"/>
      <c r="O23015" s="136"/>
      <c r="T23015" s="136"/>
      <c r="W23015" s="136"/>
      <c r="Z23015" s="136"/>
      <c r="AC23015" s="136"/>
    </row>
    <row r="23016" spans="2:29">
      <c r="B23016" s="136"/>
      <c r="E23016" s="136"/>
      <c r="H23016" s="136"/>
      <c r="K23016" s="136"/>
      <c r="O23016" s="136"/>
      <c r="T23016" s="136"/>
      <c r="W23016" s="136"/>
      <c r="Z23016" s="136"/>
      <c r="AC23016" s="136"/>
    </row>
    <row r="23017" spans="2:29">
      <c r="B23017" s="136"/>
      <c r="E23017" s="136"/>
      <c r="H23017" s="136"/>
      <c r="K23017" s="136"/>
      <c r="O23017" s="136"/>
      <c r="T23017" s="136"/>
      <c r="W23017" s="136"/>
      <c r="Z23017" s="136"/>
      <c r="AC23017" s="136"/>
    </row>
    <row r="23018" spans="2:29">
      <c r="B23018" s="136"/>
      <c r="E23018" s="136"/>
      <c r="H23018" s="136"/>
      <c r="K23018" s="136"/>
      <c r="O23018" s="136"/>
      <c r="T23018" s="136"/>
      <c r="W23018" s="136"/>
      <c r="Z23018" s="136"/>
      <c r="AC23018" s="136"/>
    </row>
    <row r="23019" spans="2:29">
      <c r="B23019" s="136"/>
      <c r="E23019" s="136"/>
      <c r="H23019" s="136"/>
      <c r="K23019" s="136"/>
      <c r="O23019" s="136"/>
      <c r="T23019" s="136"/>
      <c r="W23019" s="136"/>
      <c r="Z23019" s="136"/>
      <c r="AC23019" s="136"/>
    </row>
    <row r="23020" spans="2:29">
      <c r="B23020" s="136"/>
      <c r="E23020" s="136"/>
      <c r="H23020" s="136"/>
      <c r="K23020" s="136"/>
      <c r="O23020" s="136"/>
      <c r="T23020" s="136"/>
      <c r="W23020" s="136"/>
      <c r="Z23020" s="136"/>
      <c r="AC23020" s="136"/>
    </row>
    <row r="23021" spans="2:29">
      <c r="B23021" s="136"/>
      <c r="E23021" s="136"/>
      <c r="H23021" s="136"/>
      <c r="K23021" s="136"/>
      <c r="O23021" s="136"/>
      <c r="T23021" s="136"/>
      <c r="W23021" s="136"/>
      <c r="Z23021" s="136"/>
      <c r="AC23021" s="136"/>
    </row>
    <row r="23022" spans="2:29">
      <c r="B23022" s="136"/>
      <c r="E23022" s="136"/>
      <c r="H23022" s="136"/>
      <c r="K23022" s="136"/>
      <c r="O23022" s="136"/>
      <c r="T23022" s="136"/>
      <c r="W23022" s="136"/>
      <c r="Z23022" s="136"/>
      <c r="AC23022" s="136"/>
    </row>
    <row r="23023" spans="2:29">
      <c r="B23023" s="136"/>
      <c r="E23023" s="136"/>
      <c r="H23023" s="136"/>
      <c r="K23023" s="136"/>
      <c r="O23023" s="136"/>
      <c r="T23023" s="136"/>
      <c r="W23023" s="136"/>
      <c r="Z23023" s="136"/>
      <c r="AC23023" s="136"/>
    </row>
    <row r="23024" spans="2:29">
      <c r="B23024" s="136"/>
      <c r="E23024" s="136"/>
      <c r="H23024" s="136"/>
      <c r="K23024" s="136"/>
      <c r="O23024" s="136"/>
      <c r="T23024" s="136"/>
      <c r="W23024" s="136"/>
      <c r="Z23024" s="136"/>
      <c r="AC23024" s="136"/>
    </row>
    <row r="23025" spans="2:29">
      <c r="B23025" s="136"/>
      <c r="E23025" s="136"/>
      <c r="H23025" s="136"/>
      <c r="K23025" s="136"/>
      <c r="O23025" s="136"/>
      <c r="T23025" s="136"/>
      <c r="W23025" s="136"/>
      <c r="Z23025" s="136"/>
      <c r="AC23025" s="136"/>
    </row>
    <row r="23026" spans="2:29">
      <c r="B23026" s="136"/>
      <c r="E23026" s="136"/>
      <c r="H23026" s="136"/>
      <c r="K23026" s="136"/>
      <c r="O23026" s="136"/>
      <c r="T23026" s="136"/>
      <c r="W23026" s="136"/>
      <c r="Z23026" s="136"/>
      <c r="AC23026" s="136"/>
    </row>
    <row r="23027" spans="2:29">
      <c r="B23027" s="136"/>
      <c r="E23027" s="136"/>
      <c r="H23027" s="136"/>
      <c r="K23027" s="136"/>
      <c r="O23027" s="136"/>
      <c r="T23027" s="136"/>
      <c r="W23027" s="136"/>
      <c r="Z23027" s="136"/>
      <c r="AC23027" s="136"/>
    </row>
    <row r="23028" spans="2:29">
      <c r="B23028" s="136"/>
      <c r="E23028" s="136"/>
      <c r="H23028" s="136"/>
      <c r="K23028" s="136"/>
      <c r="O23028" s="136"/>
      <c r="T23028" s="136"/>
      <c r="W23028" s="136"/>
      <c r="Z23028" s="136"/>
      <c r="AC23028" s="136"/>
    </row>
    <row r="23029" spans="2:29">
      <c r="B23029" s="136"/>
      <c r="E23029" s="136"/>
      <c r="H23029" s="136"/>
      <c r="K23029" s="136"/>
      <c r="O23029" s="136"/>
      <c r="T23029" s="136"/>
      <c r="W23029" s="136"/>
      <c r="Z23029" s="136"/>
      <c r="AC23029" s="136"/>
    </row>
    <row r="23030" spans="2:29">
      <c r="B23030" s="136"/>
      <c r="E23030" s="136"/>
      <c r="H23030" s="136"/>
      <c r="K23030" s="136"/>
      <c r="O23030" s="136"/>
      <c r="T23030" s="136"/>
      <c r="W23030" s="136"/>
      <c r="Z23030" s="136"/>
      <c r="AC23030" s="136"/>
    </row>
    <row r="23031" spans="2:29">
      <c r="B23031" s="136"/>
      <c r="E23031" s="136"/>
      <c r="H23031" s="136"/>
      <c r="K23031" s="136"/>
      <c r="O23031" s="136"/>
      <c r="T23031" s="136"/>
      <c r="W23031" s="136"/>
      <c r="Z23031" s="136"/>
      <c r="AC23031" s="136"/>
    </row>
    <row r="23032" spans="2:29">
      <c r="B23032" s="136"/>
      <c r="E23032" s="136"/>
      <c r="H23032" s="136"/>
      <c r="K23032" s="136"/>
      <c r="O23032" s="136"/>
      <c r="T23032" s="136"/>
      <c r="W23032" s="136"/>
      <c r="Z23032" s="136"/>
      <c r="AC23032" s="136"/>
    </row>
    <row r="23033" spans="2:29">
      <c r="B23033" s="136"/>
      <c r="E23033" s="136"/>
      <c r="H23033" s="136"/>
      <c r="K23033" s="136"/>
      <c r="O23033" s="136"/>
      <c r="T23033" s="136"/>
      <c r="W23033" s="136"/>
      <c r="Z23033" s="136"/>
      <c r="AC23033" s="136"/>
    </row>
    <row r="23034" spans="2:29">
      <c r="B23034" s="136"/>
      <c r="E23034" s="136"/>
      <c r="H23034" s="136"/>
      <c r="K23034" s="136"/>
      <c r="O23034" s="136"/>
      <c r="T23034" s="136"/>
      <c r="W23034" s="136"/>
      <c r="Z23034" s="136"/>
      <c r="AC23034" s="136"/>
    </row>
    <row r="23035" spans="2:29">
      <c r="B23035" s="136"/>
      <c r="E23035" s="136"/>
      <c r="H23035" s="136"/>
      <c r="K23035" s="136"/>
      <c r="O23035" s="136"/>
      <c r="T23035" s="136"/>
      <c r="W23035" s="136"/>
      <c r="Z23035" s="136"/>
      <c r="AC23035" s="136"/>
    </row>
    <row r="23036" spans="2:29">
      <c r="B23036" s="136"/>
      <c r="E23036" s="136"/>
      <c r="H23036" s="136"/>
      <c r="K23036" s="136"/>
      <c r="O23036" s="136"/>
      <c r="T23036" s="136"/>
      <c r="W23036" s="136"/>
      <c r="Z23036" s="136"/>
      <c r="AC23036" s="136"/>
    </row>
    <row r="23037" spans="2:29">
      <c r="B23037" s="136"/>
      <c r="E23037" s="136"/>
      <c r="H23037" s="136"/>
      <c r="K23037" s="136"/>
      <c r="O23037" s="136"/>
      <c r="T23037" s="136"/>
      <c r="W23037" s="136"/>
      <c r="Z23037" s="136"/>
      <c r="AC23037" s="136"/>
    </row>
    <row r="23038" spans="2:29">
      <c r="B23038" s="136"/>
      <c r="E23038" s="136"/>
      <c r="H23038" s="136"/>
      <c r="K23038" s="136"/>
      <c r="O23038" s="136"/>
      <c r="T23038" s="136"/>
      <c r="W23038" s="136"/>
      <c r="Z23038" s="136"/>
      <c r="AC23038" s="136"/>
    </row>
    <row r="23039" spans="2:29">
      <c r="B23039" s="136"/>
      <c r="E23039" s="136"/>
      <c r="H23039" s="136"/>
      <c r="K23039" s="136"/>
      <c r="O23039" s="136"/>
      <c r="T23039" s="136"/>
      <c r="W23039" s="136"/>
      <c r="Z23039" s="136"/>
      <c r="AC23039" s="136"/>
    </row>
    <row r="23040" spans="2:29">
      <c r="B23040" s="136"/>
      <c r="E23040" s="136"/>
      <c r="H23040" s="136"/>
      <c r="K23040" s="136"/>
      <c r="O23040" s="136"/>
      <c r="T23040" s="136"/>
      <c r="W23040" s="136"/>
      <c r="Z23040" s="136"/>
      <c r="AC23040" s="136"/>
    </row>
    <row r="23041" spans="2:29">
      <c r="B23041" s="136"/>
      <c r="E23041" s="136"/>
      <c r="H23041" s="136"/>
      <c r="K23041" s="136"/>
      <c r="O23041" s="136"/>
      <c r="T23041" s="136"/>
      <c r="W23041" s="136"/>
      <c r="Z23041" s="136"/>
      <c r="AC23041" s="136"/>
    </row>
    <row r="23042" spans="2:29">
      <c r="B23042" s="136"/>
      <c r="E23042" s="136"/>
      <c r="H23042" s="136"/>
      <c r="K23042" s="136"/>
      <c r="O23042" s="136"/>
      <c r="T23042" s="136"/>
      <c r="W23042" s="136"/>
      <c r="Z23042" s="136"/>
      <c r="AC23042" s="136"/>
    </row>
    <row r="23043" spans="2:29">
      <c r="B23043" s="136"/>
      <c r="E23043" s="136"/>
      <c r="H23043" s="136"/>
      <c r="K23043" s="136"/>
      <c r="O23043" s="136"/>
      <c r="T23043" s="136"/>
      <c r="W23043" s="136"/>
      <c r="Z23043" s="136"/>
      <c r="AC23043" s="136"/>
    </row>
    <row r="23044" spans="2:29">
      <c r="B23044" s="136"/>
      <c r="E23044" s="136"/>
      <c r="H23044" s="136"/>
      <c r="K23044" s="136"/>
      <c r="O23044" s="136"/>
      <c r="T23044" s="136"/>
      <c r="W23044" s="136"/>
      <c r="Z23044" s="136"/>
      <c r="AC23044" s="136"/>
    </row>
    <row r="23045" spans="2:29">
      <c r="B23045" s="136"/>
      <c r="E23045" s="136"/>
      <c r="H23045" s="136"/>
      <c r="K23045" s="136"/>
      <c r="O23045" s="136"/>
      <c r="T23045" s="136"/>
      <c r="W23045" s="136"/>
      <c r="Z23045" s="136"/>
      <c r="AC23045" s="136"/>
    </row>
    <row r="23046" spans="2:29">
      <c r="B23046" s="136"/>
      <c r="E23046" s="136"/>
      <c r="H23046" s="136"/>
      <c r="K23046" s="136"/>
      <c r="O23046" s="136"/>
      <c r="T23046" s="136"/>
      <c r="W23046" s="136"/>
      <c r="Z23046" s="136"/>
      <c r="AC23046" s="136"/>
    </row>
    <row r="23047" spans="2:29">
      <c r="B23047" s="136"/>
      <c r="E23047" s="136"/>
      <c r="H23047" s="136"/>
      <c r="K23047" s="136"/>
      <c r="O23047" s="136"/>
      <c r="T23047" s="136"/>
      <c r="W23047" s="136"/>
      <c r="Z23047" s="136"/>
      <c r="AC23047" s="136"/>
    </row>
    <row r="23048" spans="2:29">
      <c r="B23048" s="136"/>
      <c r="E23048" s="136"/>
      <c r="H23048" s="136"/>
      <c r="K23048" s="136"/>
      <c r="O23048" s="136"/>
      <c r="T23048" s="136"/>
      <c r="W23048" s="136"/>
      <c r="Z23048" s="136"/>
      <c r="AC23048" s="136"/>
    </row>
    <row r="23049" spans="2:29">
      <c r="B23049" s="136"/>
      <c r="E23049" s="136"/>
      <c r="H23049" s="136"/>
      <c r="K23049" s="136"/>
      <c r="O23049" s="136"/>
      <c r="T23049" s="136"/>
      <c r="W23049" s="136"/>
      <c r="Z23049" s="136"/>
      <c r="AC23049" s="136"/>
    </row>
    <row r="23050" spans="2:29">
      <c r="B23050" s="136"/>
      <c r="E23050" s="136"/>
      <c r="H23050" s="136"/>
      <c r="K23050" s="136"/>
      <c r="O23050" s="136"/>
      <c r="T23050" s="136"/>
      <c r="W23050" s="136"/>
      <c r="Z23050" s="136"/>
      <c r="AC23050" s="136"/>
    </row>
    <row r="23051" spans="2:29">
      <c r="B23051" s="136"/>
      <c r="E23051" s="136"/>
      <c r="H23051" s="136"/>
      <c r="K23051" s="136"/>
      <c r="O23051" s="136"/>
      <c r="T23051" s="136"/>
      <c r="W23051" s="136"/>
      <c r="Z23051" s="136"/>
      <c r="AC23051" s="136"/>
    </row>
    <row r="23052" spans="2:29">
      <c r="B23052" s="136"/>
      <c r="E23052" s="136"/>
      <c r="H23052" s="136"/>
      <c r="K23052" s="136"/>
      <c r="O23052" s="136"/>
      <c r="T23052" s="136"/>
      <c r="W23052" s="136"/>
      <c r="Z23052" s="136"/>
      <c r="AC23052" s="136"/>
    </row>
    <row r="23053" spans="2:29">
      <c r="B23053" s="136"/>
      <c r="E23053" s="136"/>
      <c r="H23053" s="136"/>
      <c r="K23053" s="136"/>
      <c r="O23053" s="136"/>
      <c r="T23053" s="136"/>
      <c r="W23053" s="136"/>
      <c r="Z23053" s="136"/>
      <c r="AC23053" s="136"/>
    </row>
    <row r="23054" spans="2:29">
      <c r="B23054" s="136"/>
      <c r="E23054" s="136"/>
      <c r="H23054" s="136"/>
      <c r="K23054" s="136"/>
      <c r="O23054" s="136"/>
      <c r="T23054" s="136"/>
      <c r="W23054" s="136"/>
      <c r="Z23054" s="136"/>
      <c r="AC23054" s="136"/>
    </row>
    <row r="23055" spans="2:29">
      <c r="B23055" s="136"/>
      <c r="E23055" s="136"/>
      <c r="H23055" s="136"/>
      <c r="K23055" s="136"/>
      <c r="O23055" s="136"/>
      <c r="T23055" s="136"/>
      <c r="W23055" s="136"/>
      <c r="Z23055" s="136"/>
      <c r="AC23055" s="136"/>
    </row>
    <row r="23056" spans="2:29">
      <c r="B23056" s="136"/>
      <c r="E23056" s="136"/>
      <c r="H23056" s="136"/>
      <c r="K23056" s="136"/>
      <c r="O23056" s="136"/>
      <c r="T23056" s="136"/>
      <c r="W23056" s="136"/>
      <c r="Z23056" s="136"/>
      <c r="AC23056" s="136"/>
    </row>
    <row r="23057" spans="2:29">
      <c r="B23057" s="136"/>
      <c r="E23057" s="136"/>
      <c r="H23057" s="136"/>
      <c r="K23057" s="136"/>
      <c r="O23057" s="136"/>
      <c r="T23057" s="136"/>
      <c r="W23057" s="136"/>
      <c r="Z23057" s="136"/>
      <c r="AC23057" s="136"/>
    </row>
    <row r="23058" spans="2:29">
      <c r="B23058" s="136"/>
      <c r="E23058" s="136"/>
      <c r="H23058" s="136"/>
      <c r="K23058" s="136"/>
      <c r="O23058" s="136"/>
      <c r="T23058" s="136"/>
      <c r="W23058" s="136"/>
      <c r="Z23058" s="136"/>
      <c r="AC23058" s="136"/>
    </row>
    <row r="23059" spans="2:29">
      <c r="B23059" s="136"/>
      <c r="E23059" s="136"/>
      <c r="H23059" s="136"/>
      <c r="K23059" s="136"/>
      <c r="O23059" s="136"/>
      <c r="T23059" s="136"/>
      <c r="W23059" s="136"/>
      <c r="Z23059" s="136"/>
      <c r="AC23059" s="136"/>
    </row>
    <row r="23060" spans="2:29">
      <c r="B23060" s="136"/>
      <c r="E23060" s="136"/>
      <c r="H23060" s="136"/>
      <c r="K23060" s="136"/>
      <c r="O23060" s="136"/>
      <c r="T23060" s="136"/>
      <c r="W23060" s="136"/>
      <c r="Z23060" s="136"/>
      <c r="AC23060" s="136"/>
    </row>
    <row r="23061" spans="2:29">
      <c r="B23061" s="136"/>
      <c r="E23061" s="136"/>
      <c r="H23061" s="136"/>
      <c r="K23061" s="136"/>
      <c r="O23061" s="136"/>
      <c r="T23061" s="136"/>
      <c r="W23061" s="136"/>
      <c r="Z23061" s="136"/>
      <c r="AC23061" s="136"/>
    </row>
    <row r="23062" spans="2:29">
      <c r="B23062" s="136"/>
      <c r="E23062" s="136"/>
      <c r="H23062" s="136"/>
      <c r="K23062" s="136"/>
      <c r="O23062" s="136"/>
      <c r="T23062" s="136"/>
      <c r="W23062" s="136"/>
      <c r="Z23062" s="136"/>
      <c r="AC23062" s="136"/>
    </row>
    <row r="23063" spans="2:29">
      <c r="B23063" s="136"/>
      <c r="E23063" s="136"/>
      <c r="H23063" s="136"/>
      <c r="K23063" s="136"/>
      <c r="O23063" s="136"/>
      <c r="T23063" s="136"/>
      <c r="W23063" s="136"/>
      <c r="Z23063" s="136"/>
      <c r="AC23063" s="136"/>
    </row>
    <row r="23064" spans="2:29">
      <c r="B23064" s="136"/>
      <c r="E23064" s="136"/>
      <c r="H23064" s="136"/>
      <c r="K23064" s="136"/>
      <c r="O23064" s="136"/>
      <c r="T23064" s="136"/>
      <c r="W23064" s="136"/>
      <c r="Z23064" s="136"/>
      <c r="AC23064" s="136"/>
    </row>
    <row r="23065" spans="2:29">
      <c r="B23065" s="136"/>
      <c r="E23065" s="136"/>
      <c r="H23065" s="136"/>
      <c r="K23065" s="136"/>
      <c r="O23065" s="136"/>
      <c r="T23065" s="136"/>
      <c r="W23065" s="136"/>
      <c r="Z23065" s="136"/>
      <c r="AC23065" s="136"/>
    </row>
    <row r="23066" spans="2:29">
      <c r="B23066" s="136"/>
      <c r="E23066" s="136"/>
      <c r="H23066" s="136"/>
      <c r="K23066" s="136"/>
      <c r="O23066" s="136"/>
      <c r="T23066" s="136"/>
      <c r="W23066" s="136"/>
      <c r="Z23066" s="136"/>
      <c r="AC23066" s="136"/>
    </row>
    <row r="23067" spans="2:29">
      <c r="B23067" s="136"/>
      <c r="E23067" s="136"/>
      <c r="H23067" s="136"/>
      <c r="K23067" s="136"/>
      <c r="O23067" s="136"/>
      <c r="T23067" s="136"/>
      <c r="W23067" s="136"/>
      <c r="Z23067" s="136"/>
      <c r="AC23067" s="136"/>
    </row>
    <row r="23068" spans="2:29">
      <c r="B23068" s="136"/>
      <c r="E23068" s="136"/>
      <c r="H23068" s="136"/>
      <c r="K23068" s="136"/>
      <c r="O23068" s="136"/>
      <c r="T23068" s="136"/>
      <c r="W23068" s="136"/>
      <c r="Z23068" s="136"/>
      <c r="AC23068" s="136"/>
    </row>
    <row r="23069" spans="2:29">
      <c r="B23069" s="136"/>
      <c r="E23069" s="136"/>
      <c r="H23069" s="136"/>
      <c r="K23069" s="136"/>
      <c r="O23069" s="136"/>
      <c r="T23069" s="136"/>
      <c r="W23069" s="136"/>
      <c r="Z23069" s="136"/>
      <c r="AC23069" s="136"/>
    </row>
    <row r="23070" spans="2:29">
      <c r="B23070" s="136"/>
      <c r="E23070" s="136"/>
      <c r="H23070" s="136"/>
      <c r="K23070" s="136"/>
      <c r="O23070" s="136"/>
      <c r="T23070" s="136"/>
      <c r="W23070" s="136"/>
      <c r="Z23070" s="136"/>
      <c r="AC23070" s="136"/>
    </row>
    <row r="23071" spans="2:29">
      <c r="B23071" s="136"/>
      <c r="E23071" s="136"/>
      <c r="H23071" s="136"/>
      <c r="K23071" s="136"/>
      <c r="O23071" s="136"/>
      <c r="T23071" s="136"/>
      <c r="W23071" s="136"/>
      <c r="Z23071" s="136"/>
      <c r="AC23071" s="136"/>
    </row>
    <row r="23072" spans="2:29">
      <c r="B23072" s="136"/>
      <c r="E23072" s="136"/>
      <c r="H23072" s="136"/>
      <c r="K23072" s="136"/>
      <c r="O23072" s="136"/>
      <c r="T23072" s="136"/>
      <c r="W23072" s="136"/>
      <c r="Z23072" s="136"/>
      <c r="AC23072" s="136"/>
    </row>
    <row r="23073" spans="2:29">
      <c r="B23073" s="136"/>
      <c r="E23073" s="136"/>
      <c r="H23073" s="136"/>
      <c r="K23073" s="136"/>
      <c r="O23073" s="136"/>
      <c r="T23073" s="136"/>
      <c r="W23073" s="136"/>
      <c r="Z23073" s="136"/>
      <c r="AC23073" s="136"/>
    </row>
    <row r="23074" spans="2:29">
      <c r="B23074" s="136"/>
      <c r="E23074" s="136"/>
      <c r="H23074" s="136"/>
      <c r="K23074" s="136"/>
      <c r="O23074" s="136"/>
      <c r="T23074" s="136"/>
      <c r="W23074" s="136"/>
      <c r="Z23074" s="136"/>
      <c r="AC23074" s="136"/>
    </row>
    <row r="23075" spans="2:29">
      <c r="B23075" s="136"/>
      <c r="E23075" s="136"/>
      <c r="H23075" s="136"/>
      <c r="K23075" s="136"/>
      <c r="O23075" s="136"/>
      <c r="T23075" s="136"/>
      <c r="W23075" s="136"/>
      <c r="Z23075" s="136"/>
      <c r="AC23075" s="136"/>
    </row>
    <row r="23076" spans="2:29">
      <c r="B23076" s="136"/>
      <c r="E23076" s="136"/>
      <c r="H23076" s="136"/>
      <c r="K23076" s="136"/>
      <c r="O23076" s="136"/>
      <c r="T23076" s="136"/>
      <c r="W23076" s="136"/>
      <c r="Z23076" s="136"/>
      <c r="AC23076" s="136"/>
    </row>
    <row r="23077" spans="2:29">
      <c r="B23077" s="136"/>
      <c r="E23077" s="136"/>
      <c r="H23077" s="136"/>
      <c r="K23077" s="136"/>
      <c r="O23077" s="136"/>
      <c r="T23077" s="136"/>
      <c r="W23077" s="136"/>
      <c r="Z23077" s="136"/>
      <c r="AC23077" s="136"/>
    </row>
    <row r="23078" spans="2:29">
      <c r="B23078" s="136"/>
      <c r="E23078" s="136"/>
      <c r="H23078" s="136"/>
      <c r="K23078" s="136"/>
      <c r="O23078" s="136"/>
      <c r="T23078" s="136"/>
      <c r="W23078" s="136"/>
      <c r="Z23078" s="136"/>
      <c r="AC23078" s="136"/>
    </row>
    <row r="23079" spans="2:29">
      <c r="B23079" s="136"/>
      <c r="E23079" s="136"/>
      <c r="H23079" s="136"/>
      <c r="K23079" s="136"/>
      <c r="O23079" s="136"/>
      <c r="T23079" s="136"/>
      <c r="W23079" s="136"/>
      <c r="Z23079" s="136"/>
      <c r="AC23079" s="136"/>
    </row>
    <row r="23080" spans="2:29">
      <c r="B23080" s="136"/>
      <c r="E23080" s="136"/>
      <c r="H23080" s="136"/>
      <c r="K23080" s="136"/>
      <c r="O23080" s="136"/>
      <c r="T23080" s="136"/>
      <c r="W23080" s="136"/>
      <c r="Z23080" s="136"/>
      <c r="AC23080" s="136"/>
    </row>
    <row r="23081" spans="2:29">
      <c r="B23081" s="136"/>
      <c r="E23081" s="136"/>
      <c r="H23081" s="136"/>
      <c r="K23081" s="136"/>
      <c r="O23081" s="136"/>
      <c r="T23081" s="136"/>
      <c r="W23081" s="136"/>
      <c r="Z23081" s="136"/>
      <c r="AC23081" s="136"/>
    </row>
    <row r="23082" spans="2:29">
      <c r="B23082" s="136"/>
      <c r="E23082" s="136"/>
      <c r="H23082" s="136"/>
      <c r="K23082" s="136"/>
      <c r="O23082" s="136"/>
      <c r="T23082" s="136"/>
      <c r="W23082" s="136"/>
      <c r="Z23082" s="136"/>
      <c r="AC23082" s="136"/>
    </row>
    <row r="23083" spans="2:29">
      <c r="B23083" s="136"/>
      <c r="E23083" s="136"/>
      <c r="H23083" s="136"/>
      <c r="K23083" s="136"/>
      <c r="O23083" s="136"/>
      <c r="T23083" s="136"/>
      <c r="W23083" s="136"/>
      <c r="Z23083" s="136"/>
      <c r="AC23083" s="136"/>
    </row>
    <row r="23084" spans="2:29">
      <c r="B23084" s="136"/>
      <c r="E23084" s="136"/>
      <c r="H23084" s="136"/>
      <c r="K23084" s="136"/>
      <c r="O23084" s="136"/>
      <c r="T23084" s="136"/>
      <c r="W23084" s="136"/>
      <c r="Z23084" s="136"/>
      <c r="AC23084" s="136"/>
    </row>
    <row r="23085" spans="2:29">
      <c r="B23085" s="136"/>
      <c r="E23085" s="136"/>
      <c r="H23085" s="136"/>
      <c r="K23085" s="136"/>
      <c r="O23085" s="136"/>
      <c r="T23085" s="136"/>
      <c r="W23085" s="136"/>
      <c r="Z23085" s="136"/>
      <c r="AC23085" s="136"/>
    </row>
    <row r="23086" spans="2:29">
      <c r="B23086" s="136"/>
      <c r="E23086" s="136"/>
      <c r="H23086" s="136"/>
      <c r="K23086" s="136"/>
      <c r="O23086" s="136"/>
      <c r="T23086" s="136"/>
      <c r="W23086" s="136"/>
      <c r="Z23086" s="136"/>
      <c r="AC23086" s="136"/>
    </row>
    <row r="23087" spans="2:29">
      <c r="B23087" s="136"/>
      <c r="E23087" s="136"/>
      <c r="H23087" s="136"/>
      <c r="K23087" s="136"/>
      <c r="O23087" s="136"/>
      <c r="T23087" s="136"/>
      <c r="W23087" s="136"/>
      <c r="Z23087" s="136"/>
      <c r="AC23087" s="136"/>
    </row>
    <row r="23088" spans="2:29">
      <c r="B23088" s="136"/>
      <c r="E23088" s="136"/>
      <c r="H23088" s="136"/>
      <c r="K23088" s="136"/>
      <c r="O23088" s="136"/>
      <c r="T23088" s="136"/>
      <c r="W23088" s="136"/>
      <c r="Z23088" s="136"/>
      <c r="AC23088" s="136"/>
    </row>
    <row r="23089" spans="2:29">
      <c r="B23089" s="136"/>
      <c r="E23089" s="136"/>
      <c r="H23089" s="136"/>
      <c r="K23089" s="136"/>
      <c r="O23089" s="136"/>
      <c r="T23089" s="136"/>
      <c r="W23089" s="136"/>
      <c r="Z23089" s="136"/>
      <c r="AC23089" s="136"/>
    </row>
    <row r="23090" spans="2:29">
      <c r="B23090" s="136"/>
      <c r="E23090" s="136"/>
      <c r="H23090" s="136"/>
      <c r="K23090" s="136"/>
      <c r="O23090" s="136"/>
      <c r="T23090" s="136"/>
      <c r="W23090" s="136"/>
      <c r="Z23090" s="136"/>
      <c r="AC23090" s="136"/>
    </row>
    <row r="23091" spans="2:29">
      <c r="B23091" s="136"/>
      <c r="E23091" s="136"/>
      <c r="H23091" s="136"/>
      <c r="K23091" s="136"/>
      <c r="O23091" s="136"/>
      <c r="T23091" s="136"/>
      <c r="W23091" s="136"/>
      <c r="Z23091" s="136"/>
      <c r="AC23091" s="136"/>
    </row>
    <row r="23092" spans="2:29">
      <c r="B23092" s="136"/>
      <c r="E23092" s="136"/>
      <c r="H23092" s="136"/>
      <c r="K23092" s="136"/>
      <c r="O23092" s="136"/>
      <c r="T23092" s="136"/>
      <c r="W23092" s="136"/>
      <c r="Z23092" s="136"/>
      <c r="AC23092" s="136"/>
    </row>
    <row r="23093" spans="2:29">
      <c r="B23093" s="136"/>
      <c r="E23093" s="136"/>
      <c r="H23093" s="136"/>
      <c r="K23093" s="136"/>
      <c r="O23093" s="136"/>
      <c r="T23093" s="136"/>
      <c r="W23093" s="136"/>
      <c r="Z23093" s="136"/>
      <c r="AC23093" s="136"/>
    </row>
    <row r="23094" spans="2:29">
      <c r="B23094" s="136"/>
      <c r="E23094" s="136"/>
      <c r="H23094" s="136"/>
      <c r="K23094" s="136"/>
      <c r="O23094" s="136"/>
      <c r="T23094" s="136"/>
      <c r="W23094" s="136"/>
      <c r="Z23094" s="136"/>
      <c r="AC23094" s="136"/>
    </row>
    <row r="23095" spans="2:29">
      <c r="B23095" s="136"/>
      <c r="E23095" s="136"/>
      <c r="H23095" s="136"/>
      <c r="K23095" s="136"/>
      <c r="O23095" s="136"/>
      <c r="T23095" s="136"/>
      <c r="W23095" s="136"/>
      <c r="Z23095" s="136"/>
      <c r="AC23095" s="136"/>
    </row>
    <row r="23096" spans="2:29">
      <c r="B23096" s="136"/>
      <c r="E23096" s="136"/>
      <c r="H23096" s="136"/>
      <c r="K23096" s="136"/>
      <c r="O23096" s="136"/>
      <c r="T23096" s="136"/>
      <c r="W23096" s="136"/>
      <c r="Z23096" s="136"/>
      <c r="AC23096" s="136"/>
    </row>
    <row r="23097" spans="2:29">
      <c r="B23097" s="136"/>
      <c r="E23097" s="136"/>
      <c r="H23097" s="136"/>
      <c r="K23097" s="136"/>
      <c r="O23097" s="136"/>
      <c r="T23097" s="136"/>
      <c r="W23097" s="136"/>
      <c r="Z23097" s="136"/>
      <c r="AC23097" s="136"/>
    </row>
    <row r="23098" spans="2:29">
      <c r="B23098" s="136"/>
      <c r="E23098" s="136"/>
      <c r="H23098" s="136"/>
      <c r="K23098" s="136"/>
      <c r="O23098" s="136"/>
      <c r="T23098" s="136"/>
      <c r="W23098" s="136"/>
      <c r="Z23098" s="136"/>
      <c r="AC23098" s="136"/>
    </row>
    <row r="23099" spans="2:29">
      <c r="B23099" s="136"/>
      <c r="E23099" s="136"/>
      <c r="H23099" s="136"/>
      <c r="K23099" s="136"/>
      <c r="O23099" s="136"/>
      <c r="T23099" s="136"/>
      <c r="W23099" s="136"/>
      <c r="Z23099" s="136"/>
      <c r="AC23099" s="136"/>
    </row>
    <row r="23100" spans="2:29">
      <c r="B23100" s="136"/>
      <c r="E23100" s="136"/>
      <c r="H23100" s="136"/>
      <c r="K23100" s="136"/>
      <c r="O23100" s="136"/>
      <c r="T23100" s="136"/>
      <c r="W23100" s="136"/>
      <c r="Z23100" s="136"/>
      <c r="AC23100" s="136"/>
    </row>
    <row r="23101" spans="2:29">
      <c r="B23101" s="136"/>
      <c r="E23101" s="136"/>
      <c r="H23101" s="136"/>
      <c r="K23101" s="136"/>
      <c r="O23101" s="136"/>
      <c r="T23101" s="136"/>
      <c r="W23101" s="136"/>
      <c r="Z23101" s="136"/>
      <c r="AC23101" s="136"/>
    </row>
    <row r="23102" spans="2:29">
      <c r="B23102" s="136"/>
      <c r="E23102" s="136"/>
      <c r="H23102" s="136"/>
      <c r="K23102" s="136"/>
      <c r="O23102" s="136"/>
      <c r="T23102" s="136"/>
      <c r="W23102" s="136"/>
      <c r="Z23102" s="136"/>
      <c r="AC23102" s="136"/>
    </row>
    <row r="23103" spans="2:29">
      <c r="B23103" s="136"/>
      <c r="E23103" s="136"/>
      <c r="H23103" s="136"/>
      <c r="K23103" s="136"/>
      <c r="O23103" s="136"/>
      <c r="T23103" s="136"/>
      <c r="W23103" s="136"/>
      <c r="Z23103" s="136"/>
      <c r="AC23103" s="136"/>
    </row>
    <row r="23104" spans="2:29">
      <c r="B23104" s="136"/>
      <c r="E23104" s="136"/>
      <c r="H23104" s="136"/>
      <c r="K23104" s="136"/>
      <c r="O23104" s="136"/>
      <c r="T23104" s="136"/>
      <c r="W23104" s="136"/>
      <c r="Z23104" s="136"/>
      <c r="AC23104" s="136"/>
    </row>
    <row r="23105" spans="2:29">
      <c r="B23105" s="136"/>
      <c r="E23105" s="136"/>
      <c r="H23105" s="136"/>
      <c r="K23105" s="136"/>
      <c r="O23105" s="136"/>
      <c r="T23105" s="136"/>
      <c r="W23105" s="136"/>
      <c r="Z23105" s="136"/>
      <c r="AC23105" s="136"/>
    </row>
    <row r="23106" spans="2:29">
      <c r="B23106" s="136"/>
      <c r="E23106" s="136"/>
      <c r="H23106" s="136"/>
      <c r="K23106" s="136"/>
      <c r="O23106" s="136"/>
      <c r="T23106" s="136"/>
      <c r="W23106" s="136"/>
      <c r="Z23106" s="136"/>
      <c r="AC23106" s="136"/>
    </row>
    <row r="23107" spans="2:29">
      <c r="B23107" s="136"/>
      <c r="E23107" s="136"/>
      <c r="H23107" s="136"/>
      <c r="K23107" s="136"/>
      <c r="O23107" s="136"/>
      <c r="T23107" s="136"/>
      <c r="W23107" s="136"/>
      <c r="Z23107" s="136"/>
      <c r="AC23107" s="136"/>
    </row>
    <row r="23108" spans="2:29">
      <c r="B23108" s="136"/>
      <c r="E23108" s="136"/>
      <c r="H23108" s="136"/>
      <c r="K23108" s="136"/>
      <c r="O23108" s="136"/>
      <c r="T23108" s="136"/>
      <c r="W23108" s="136"/>
      <c r="Z23108" s="136"/>
      <c r="AC23108" s="136"/>
    </row>
    <row r="23109" spans="2:29">
      <c r="B23109" s="136"/>
      <c r="E23109" s="136"/>
      <c r="H23109" s="136"/>
      <c r="K23109" s="136"/>
      <c r="O23109" s="136"/>
      <c r="T23109" s="136"/>
      <c r="W23109" s="136"/>
      <c r="Z23109" s="136"/>
      <c r="AC23109" s="136"/>
    </row>
    <row r="23110" spans="2:29">
      <c r="B23110" s="136"/>
      <c r="E23110" s="136"/>
      <c r="H23110" s="136"/>
      <c r="K23110" s="136"/>
      <c r="O23110" s="136"/>
      <c r="T23110" s="136"/>
      <c r="W23110" s="136"/>
      <c r="Z23110" s="136"/>
      <c r="AC23110" s="136"/>
    </row>
    <row r="23111" spans="2:29">
      <c r="B23111" s="136"/>
      <c r="E23111" s="136"/>
      <c r="H23111" s="136"/>
      <c r="K23111" s="136"/>
      <c r="O23111" s="136"/>
      <c r="T23111" s="136"/>
      <c r="W23111" s="136"/>
      <c r="Z23111" s="136"/>
      <c r="AC23111" s="136"/>
    </row>
    <row r="23112" spans="2:29">
      <c r="B23112" s="136"/>
      <c r="E23112" s="136"/>
      <c r="H23112" s="136"/>
      <c r="K23112" s="136"/>
      <c r="O23112" s="136"/>
      <c r="T23112" s="136"/>
      <c r="W23112" s="136"/>
      <c r="Z23112" s="136"/>
      <c r="AC23112" s="136"/>
    </row>
    <row r="23113" spans="2:29">
      <c r="B23113" s="136"/>
      <c r="E23113" s="136"/>
      <c r="H23113" s="136"/>
      <c r="K23113" s="136"/>
      <c r="O23113" s="136"/>
      <c r="T23113" s="136"/>
      <c r="W23113" s="136"/>
      <c r="Z23113" s="136"/>
      <c r="AC23113" s="136"/>
    </row>
    <row r="23114" spans="2:29">
      <c r="B23114" s="136"/>
      <c r="E23114" s="136"/>
      <c r="H23114" s="136"/>
      <c r="K23114" s="136"/>
      <c r="O23114" s="136"/>
      <c r="T23114" s="136"/>
      <c r="W23114" s="136"/>
      <c r="Z23114" s="136"/>
      <c r="AC23114" s="136"/>
    </row>
    <row r="23115" spans="2:29">
      <c r="B23115" s="136"/>
      <c r="E23115" s="136"/>
      <c r="H23115" s="136"/>
      <c r="K23115" s="136"/>
      <c r="O23115" s="136"/>
      <c r="T23115" s="136"/>
      <c r="W23115" s="136"/>
      <c r="Z23115" s="136"/>
      <c r="AC23115" s="136"/>
    </row>
    <row r="23116" spans="2:29">
      <c r="B23116" s="136"/>
      <c r="E23116" s="136"/>
      <c r="H23116" s="136"/>
      <c r="K23116" s="136"/>
      <c r="O23116" s="136"/>
      <c r="T23116" s="136"/>
      <c r="W23116" s="136"/>
      <c r="Z23116" s="136"/>
      <c r="AC23116" s="136"/>
    </row>
    <row r="23117" spans="2:29">
      <c r="B23117" s="136"/>
      <c r="E23117" s="136"/>
      <c r="H23117" s="136"/>
      <c r="K23117" s="136"/>
      <c r="O23117" s="136"/>
      <c r="T23117" s="136"/>
      <c r="W23117" s="136"/>
      <c r="Z23117" s="136"/>
      <c r="AC23117" s="136"/>
    </row>
    <row r="23118" spans="2:29">
      <c r="B23118" s="136"/>
      <c r="E23118" s="136"/>
      <c r="H23118" s="136"/>
      <c r="K23118" s="136"/>
      <c r="O23118" s="136"/>
      <c r="T23118" s="136"/>
      <c r="W23118" s="136"/>
      <c r="Z23118" s="136"/>
      <c r="AC23118" s="136"/>
    </row>
    <row r="23119" spans="2:29">
      <c r="B23119" s="136"/>
      <c r="E23119" s="136"/>
      <c r="H23119" s="136"/>
      <c r="K23119" s="136"/>
      <c r="O23119" s="136"/>
      <c r="T23119" s="136"/>
      <c r="W23119" s="136"/>
      <c r="Z23119" s="136"/>
      <c r="AC23119" s="136"/>
    </row>
    <row r="23120" spans="2:29">
      <c r="B23120" s="136"/>
      <c r="E23120" s="136"/>
      <c r="H23120" s="136"/>
      <c r="K23120" s="136"/>
      <c r="O23120" s="136"/>
      <c r="T23120" s="136"/>
      <c r="W23120" s="136"/>
      <c r="Z23120" s="136"/>
      <c r="AC23120" s="136"/>
    </row>
    <row r="23121" spans="2:29">
      <c r="B23121" s="136"/>
      <c r="E23121" s="136"/>
      <c r="H23121" s="136"/>
      <c r="K23121" s="136"/>
      <c r="O23121" s="136"/>
      <c r="T23121" s="136"/>
      <c r="W23121" s="136"/>
      <c r="Z23121" s="136"/>
      <c r="AC23121" s="136"/>
    </row>
    <row r="23122" spans="2:29">
      <c r="B23122" s="136"/>
      <c r="E23122" s="136"/>
      <c r="H23122" s="136"/>
      <c r="K23122" s="136"/>
      <c r="O23122" s="136"/>
      <c r="T23122" s="136"/>
      <c r="W23122" s="136"/>
      <c r="Z23122" s="136"/>
      <c r="AC23122" s="136"/>
    </row>
    <row r="23123" spans="2:29">
      <c r="B23123" s="136"/>
      <c r="E23123" s="136"/>
      <c r="H23123" s="136"/>
      <c r="K23123" s="136"/>
      <c r="O23123" s="136"/>
      <c r="T23123" s="136"/>
      <c r="W23123" s="136"/>
      <c r="Z23123" s="136"/>
      <c r="AC23123" s="136"/>
    </row>
    <row r="23124" spans="2:29">
      <c r="B23124" s="136"/>
      <c r="E23124" s="136"/>
      <c r="H23124" s="136"/>
      <c r="K23124" s="136"/>
      <c r="O23124" s="136"/>
      <c r="T23124" s="136"/>
      <c r="W23124" s="136"/>
      <c r="Z23124" s="136"/>
      <c r="AC23124" s="136"/>
    </row>
    <row r="23125" spans="2:29">
      <c r="B23125" s="136"/>
      <c r="E23125" s="136"/>
      <c r="H23125" s="136"/>
      <c r="K23125" s="136"/>
      <c r="O23125" s="136"/>
      <c r="T23125" s="136"/>
      <c r="W23125" s="136"/>
      <c r="Z23125" s="136"/>
      <c r="AC23125" s="136"/>
    </row>
    <row r="23126" spans="2:29">
      <c r="B23126" s="136"/>
      <c r="E23126" s="136"/>
      <c r="H23126" s="136"/>
      <c r="K23126" s="136"/>
      <c r="O23126" s="136"/>
      <c r="T23126" s="136"/>
      <c r="W23126" s="136"/>
      <c r="Z23126" s="136"/>
      <c r="AC23126" s="136"/>
    </row>
    <row r="23127" spans="2:29">
      <c r="B23127" s="136"/>
      <c r="E23127" s="136"/>
      <c r="H23127" s="136"/>
      <c r="K23127" s="136"/>
      <c r="O23127" s="136"/>
      <c r="T23127" s="136"/>
      <c r="W23127" s="136"/>
      <c r="Z23127" s="136"/>
      <c r="AC23127" s="136"/>
    </row>
    <row r="23128" spans="2:29">
      <c r="B23128" s="136"/>
      <c r="E23128" s="136"/>
      <c r="H23128" s="136"/>
      <c r="K23128" s="136"/>
      <c r="O23128" s="136"/>
      <c r="T23128" s="136"/>
      <c r="W23128" s="136"/>
      <c r="Z23128" s="136"/>
      <c r="AC23128" s="136"/>
    </row>
    <row r="23129" spans="2:29">
      <c r="B23129" s="136"/>
      <c r="E23129" s="136"/>
      <c r="H23129" s="136"/>
      <c r="K23129" s="136"/>
      <c r="O23129" s="136"/>
      <c r="T23129" s="136"/>
      <c r="W23129" s="136"/>
      <c r="Z23129" s="136"/>
      <c r="AC23129" s="136"/>
    </row>
    <row r="23130" spans="2:29">
      <c r="B23130" s="136"/>
      <c r="E23130" s="136"/>
      <c r="H23130" s="136"/>
      <c r="K23130" s="136"/>
      <c r="O23130" s="136"/>
      <c r="T23130" s="136"/>
      <c r="W23130" s="136"/>
      <c r="Z23130" s="136"/>
      <c r="AC23130" s="136"/>
    </row>
    <row r="23131" spans="2:29">
      <c r="B23131" s="136"/>
      <c r="E23131" s="136"/>
      <c r="H23131" s="136"/>
      <c r="K23131" s="136"/>
      <c r="O23131" s="136"/>
      <c r="T23131" s="136"/>
      <c r="W23131" s="136"/>
      <c r="Z23131" s="136"/>
      <c r="AC23131" s="136"/>
    </row>
    <row r="23132" spans="2:29">
      <c r="B23132" s="136"/>
      <c r="E23132" s="136"/>
      <c r="H23132" s="136"/>
      <c r="K23132" s="136"/>
      <c r="O23132" s="136"/>
      <c r="T23132" s="136"/>
      <c r="W23132" s="136"/>
      <c r="Z23132" s="136"/>
      <c r="AC23132" s="136"/>
    </row>
    <row r="23133" spans="2:29">
      <c r="B23133" s="136"/>
      <c r="E23133" s="136"/>
      <c r="H23133" s="136"/>
      <c r="K23133" s="136"/>
      <c r="O23133" s="136"/>
      <c r="T23133" s="136"/>
      <c r="W23133" s="136"/>
      <c r="Z23133" s="136"/>
      <c r="AC23133" s="136"/>
    </row>
    <row r="23134" spans="2:29">
      <c r="B23134" s="136"/>
      <c r="E23134" s="136"/>
      <c r="H23134" s="136"/>
      <c r="K23134" s="136"/>
      <c r="O23134" s="136"/>
      <c r="T23134" s="136"/>
      <c r="W23134" s="136"/>
      <c r="Z23134" s="136"/>
      <c r="AC23134" s="136"/>
    </row>
    <row r="23135" spans="2:29">
      <c r="B23135" s="136"/>
      <c r="E23135" s="136"/>
      <c r="H23135" s="136"/>
      <c r="K23135" s="136"/>
      <c r="O23135" s="136"/>
      <c r="T23135" s="136"/>
      <c r="W23135" s="136"/>
      <c r="Z23135" s="136"/>
      <c r="AC23135" s="136"/>
    </row>
    <row r="23136" spans="2:29">
      <c r="B23136" s="136"/>
      <c r="E23136" s="136"/>
      <c r="H23136" s="136"/>
      <c r="K23136" s="136"/>
      <c r="O23136" s="136"/>
      <c r="T23136" s="136"/>
      <c r="W23136" s="136"/>
      <c r="Z23136" s="136"/>
      <c r="AC23136" s="136"/>
    </row>
    <row r="23137" spans="2:29">
      <c r="B23137" s="136"/>
      <c r="E23137" s="136"/>
      <c r="H23137" s="136"/>
      <c r="K23137" s="136"/>
      <c r="O23137" s="136"/>
      <c r="T23137" s="136"/>
      <c r="W23137" s="136"/>
      <c r="Z23137" s="136"/>
      <c r="AC23137" s="136"/>
    </row>
    <row r="23138" spans="2:29">
      <c r="B23138" s="136"/>
      <c r="E23138" s="136"/>
      <c r="H23138" s="136"/>
      <c r="K23138" s="136"/>
      <c r="O23138" s="136"/>
      <c r="T23138" s="136"/>
      <c r="W23138" s="136"/>
      <c r="Z23138" s="136"/>
      <c r="AC23138" s="136"/>
    </row>
    <row r="23139" spans="2:29">
      <c r="B23139" s="136"/>
      <c r="E23139" s="136"/>
      <c r="H23139" s="136"/>
      <c r="K23139" s="136"/>
      <c r="O23139" s="136"/>
      <c r="T23139" s="136"/>
      <c r="W23139" s="136"/>
      <c r="Z23139" s="136"/>
      <c r="AC23139" s="136"/>
    </row>
    <row r="23140" spans="2:29">
      <c r="B23140" s="136"/>
      <c r="E23140" s="136"/>
      <c r="H23140" s="136"/>
      <c r="K23140" s="136"/>
      <c r="O23140" s="136"/>
      <c r="T23140" s="136"/>
      <c r="W23140" s="136"/>
      <c r="Z23140" s="136"/>
      <c r="AC23140" s="136"/>
    </row>
    <row r="23141" spans="2:29">
      <c r="B23141" s="136"/>
      <c r="E23141" s="136"/>
      <c r="H23141" s="136"/>
      <c r="K23141" s="136"/>
      <c r="O23141" s="136"/>
      <c r="T23141" s="136"/>
      <c r="W23141" s="136"/>
      <c r="Z23141" s="136"/>
      <c r="AC23141" s="136"/>
    </row>
    <row r="23142" spans="2:29">
      <c r="B23142" s="136"/>
      <c r="E23142" s="136"/>
      <c r="H23142" s="136"/>
      <c r="K23142" s="136"/>
      <c r="O23142" s="136"/>
      <c r="T23142" s="136"/>
      <c r="W23142" s="136"/>
      <c r="Z23142" s="136"/>
      <c r="AC23142" s="136"/>
    </row>
    <row r="23143" spans="2:29">
      <c r="B23143" s="136"/>
      <c r="E23143" s="136"/>
      <c r="H23143" s="136"/>
      <c r="K23143" s="136"/>
      <c r="O23143" s="136"/>
      <c r="T23143" s="136"/>
      <c r="W23143" s="136"/>
      <c r="Z23143" s="136"/>
      <c r="AC23143" s="136"/>
    </row>
    <row r="23144" spans="2:29">
      <c r="B23144" s="136"/>
      <c r="E23144" s="136"/>
      <c r="H23144" s="136"/>
      <c r="K23144" s="136"/>
      <c r="O23144" s="136"/>
      <c r="T23144" s="136"/>
      <c r="W23144" s="136"/>
      <c r="Z23144" s="136"/>
      <c r="AC23144" s="136"/>
    </row>
    <row r="23145" spans="2:29">
      <c r="B23145" s="136"/>
      <c r="E23145" s="136"/>
      <c r="H23145" s="136"/>
      <c r="K23145" s="136"/>
      <c r="O23145" s="136"/>
      <c r="T23145" s="136"/>
      <c r="W23145" s="136"/>
      <c r="Z23145" s="136"/>
      <c r="AC23145" s="136"/>
    </row>
    <row r="23146" spans="2:29">
      <c r="B23146" s="136"/>
      <c r="E23146" s="136"/>
      <c r="H23146" s="136"/>
      <c r="K23146" s="136"/>
      <c r="O23146" s="136"/>
      <c r="T23146" s="136"/>
      <c r="W23146" s="136"/>
      <c r="Z23146" s="136"/>
      <c r="AC23146" s="136"/>
    </row>
    <row r="23147" spans="2:29">
      <c r="B23147" s="136"/>
      <c r="E23147" s="136"/>
      <c r="H23147" s="136"/>
      <c r="K23147" s="136"/>
      <c r="O23147" s="136"/>
      <c r="T23147" s="136"/>
      <c r="W23147" s="136"/>
      <c r="Z23147" s="136"/>
      <c r="AC23147" s="136"/>
    </row>
    <row r="23148" spans="2:29">
      <c r="B23148" s="136"/>
      <c r="E23148" s="136"/>
      <c r="H23148" s="136"/>
      <c r="K23148" s="136"/>
      <c r="O23148" s="136"/>
      <c r="T23148" s="136"/>
      <c r="W23148" s="136"/>
      <c r="Z23148" s="136"/>
      <c r="AC23148" s="136"/>
    </row>
    <row r="23149" spans="2:29">
      <c r="B23149" s="136"/>
      <c r="E23149" s="136"/>
      <c r="H23149" s="136"/>
      <c r="K23149" s="136"/>
      <c r="O23149" s="136"/>
      <c r="T23149" s="136"/>
      <c r="W23149" s="136"/>
      <c r="Z23149" s="136"/>
      <c r="AC23149" s="136"/>
    </row>
    <row r="23150" spans="2:29">
      <c r="B23150" s="136"/>
      <c r="E23150" s="136"/>
      <c r="H23150" s="136"/>
      <c r="K23150" s="136"/>
      <c r="O23150" s="136"/>
      <c r="T23150" s="136"/>
      <c r="W23150" s="136"/>
      <c r="Z23150" s="136"/>
      <c r="AC23150" s="136"/>
    </row>
    <row r="23151" spans="2:29">
      <c r="B23151" s="136"/>
      <c r="E23151" s="136"/>
      <c r="H23151" s="136"/>
      <c r="K23151" s="136"/>
      <c r="O23151" s="136"/>
      <c r="T23151" s="136"/>
      <c r="W23151" s="136"/>
      <c r="Z23151" s="136"/>
      <c r="AC23151" s="136"/>
    </row>
    <row r="23152" spans="2:29">
      <c r="B23152" s="136"/>
      <c r="E23152" s="136"/>
      <c r="H23152" s="136"/>
      <c r="K23152" s="136"/>
      <c r="O23152" s="136"/>
      <c r="T23152" s="136"/>
      <c r="W23152" s="136"/>
      <c r="Z23152" s="136"/>
      <c r="AC23152" s="136"/>
    </row>
    <row r="23153" spans="2:29">
      <c r="B23153" s="136"/>
      <c r="E23153" s="136"/>
      <c r="H23153" s="136"/>
      <c r="K23153" s="136"/>
      <c r="O23153" s="136"/>
      <c r="T23153" s="136"/>
      <c r="W23153" s="136"/>
      <c r="Z23153" s="136"/>
      <c r="AC23153" s="136"/>
    </row>
    <row r="23154" spans="2:29">
      <c r="B23154" s="136"/>
      <c r="E23154" s="136"/>
      <c r="H23154" s="136"/>
      <c r="K23154" s="136"/>
      <c r="O23154" s="136"/>
      <c r="T23154" s="136"/>
      <c r="W23154" s="136"/>
      <c r="Z23154" s="136"/>
      <c r="AC23154" s="136"/>
    </row>
    <row r="23155" spans="2:29">
      <c r="B23155" s="136"/>
      <c r="E23155" s="136"/>
      <c r="H23155" s="136"/>
      <c r="K23155" s="136"/>
      <c r="O23155" s="136"/>
      <c r="T23155" s="136"/>
      <c r="W23155" s="136"/>
      <c r="Z23155" s="136"/>
      <c r="AC23155" s="136"/>
    </row>
    <row r="23156" spans="2:29">
      <c r="B23156" s="136"/>
      <c r="E23156" s="136"/>
      <c r="H23156" s="136"/>
      <c r="K23156" s="136"/>
      <c r="O23156" s="136"/>
      <c r="T23156" s="136"/>
      <c r="W23156" s="136"/>
      <c r="Z23156" s="136"/>
      <c r="AC23156" s="136"/>
    </row>
    <row r="23157" spans="2:29">
      <c r="B23157" s="136"/>
      <c r="E23157" s="136"/>
      <c r="H23157" s="136"/>
      <c r="K23157" s="136"/>
      <c r="O23157" s="136"/>
      <c r="T23157" s="136"/>
      <c r="W23157" s="136"/>
      <c r="Z23157" s="136"/>
      <c r="AC23157" s="136"/>
    </row>
    <row r="23158" spans="2:29">
      <c r="B23158" s="136"/>
      <c r="E23158" s="136"/>
      <c r="H23158" s="136"/>
      <c r="K23158" s="136"/>
      <c r="O23158" s="136"/>
      <c r="T23158" s="136"/>
      <c r="W23158" s="136"/>
      <c r="Z23158" s="136"/>
      <c r="AC23158" s="136"/>
    </row>
    <row r="23159" spans="2:29">
      <c r="B23159" s="136"/>
      <c r="E23159" s="136"/>
      <c r="H23159" s="136"/>
      <c r="K23159" s="136"/>
      <c r="O23159" s="136"/>
      <c r="T23159" s="136"/>
      <c r="W23159" s="136"/>
      <c r="Z23159" s="136"/>
      <c r="AC23159" s="136"/>
    </row>
    <row r="23160" spans="2:29">
      <c r="B23160" s="136"/>
      <c r="E23160" s="136"/>
      <c r="H23160" s="136"/>
      <c r="K23160" s="136"/>
      <c r="O23160" s="136"/>
      <c r="T23160" s="136"/>
      <c r="W23160" s="136"/>
      <c r="Z23160" s="136"/>
      <c r="AC23160" s="136"/>
    </row>
    <row r="23161" spans="2:29">
      <c r="B23161" s="136"/>
      <c r="E23161" s="136"/>
      <c r="H23161" s="136"/>
      <c r="K23161" s="136"/>
      <c r="O23161" s="136"/>
      <c r="T23161" s="136"/>
      <c r="W23161" s="136"/>
      <c r="Z23161" s="136"/>
      <c r="AC23161" s="136"/>
    </row>
    <row r="23162" spans="2:29">
      <c r="B23162" s="136"/>
      <c r="E23162" s="136"/>
      <c r="H23162" s="136"/>
      <c r="K23162" s="136"/>
      <c r="O23162" s="136"/>
      <c r="T23162" s="136"/>
      <c r="W23162" s="136"/>
      <c r="Z23162" s="136"/>
      <c r="AC23162" s="136"/>
    </row>
    <row r="23163" spans="2:29">
      <c r="B23163" s="136"/>
      <c r="E23163" s="136"/>
      <c r="H23163" s="136"/>
      <c r="K23163" s="136"/>
      <c r="O23163" s="136"/>
      <c r="T23163" s="136"/>
      <c r="W23163" s="136"/>
      <c r="Z23163" s="136"/>
      <c r="AC23163" s="136"/>
    </row>
    <row r="23164" spans="2:29">
      <c r="B23164" s="136"/>
      <c r="E23164" s="136"/>
      <c r="H23164" s="136"/>
      <c r="K23164" s="136"/>
      <c r="O23164" s="136"/>
      <c r="T23164" s="136"/>
      <c r="W23164" s="136"/>
      <c r="Z23164" s="136"/>
      <c r="AC23164" s="136"/>
    </row>
    <row r="23165" spans="2:29">
      <c r="B23165" s="136"/>
      <c r="E23165" s="136"/>
      <c r="H23165" s="136"/>
      <c r="K23165" s="136"/>
      <c r="O23165" s="136"/>
      <c r="T23165" s="136"/>
      <c r="W23165" s="136"/>
      <c r="Z23165" s="136"/>
      <c r="AC23165" s="136"/>
    </row>
    <row r="23166" spans="2:29">
      <c r="B23166" s="136"/>
      <c r="E23166" s="136"/>
      <c r="H23166" s="136"/>
      <c r="K23166" s="136"/>
      <c r="O23166" s="136"/>
      <c r="T23166" s="136"/>
      <c r="W23166" s="136"/>
      <c r="Z23166" s="136"/>
      <c r="AC23166" s="136"/>
    </row>
    <row r="23167" spans="2:29">
      <c r="B23167" s="136"/>
      <c r="E23167" s="136"/>
      <c r="H23167" s="136"/>
      <c r="K23167" s="136"/>
      <c r="O23167" s="136"/>
      <c r="T23167" s="136"/>
      <c r="W23167" s="136"/>
      <c r="Z23167" s="136"/>
      <c r="AC23167" s="136"/>
    </row>
    <row r="23168" spans="2:29">
      <c r="B23168" s="136"/>
      <c r="E23168" s="136"/>
      <c r="H23168" s="136"/>
      <c r="K23168" s="136"/>
      <c r="O23168" s="136"/>
      <c r="T23168" s="136"/>
      <c r="W23168" s="136"/>
      <c r="Z23168" s="136"/>
      <c r="AC23168" s="136"/>
    </row>
    <row r="23169" spans="2:29">
      <c r="B23169" s="136"/>
      <c r="E23169" s="136"/>
      <c r="H23169" s="136"/>
      <c r="K23169" s="136"/>
      <c r="O23169" s="136"/>
      <c r="T23169" s="136"/>
      <c r="W23169" s="136"/>
      <c r="Z23169" s="136"/>
      <c r="AC23169" s="136"/>
    </row>
    <row r="23170" spans="2:29">
      <c r="B23170" s="136"/>
      <c r="E23170" s="136"/>
      <c r="H23170" s="136"/>
      <c r="K23170" s="136"/>
      <c r="O23170" s="136"/>
      <c r="T23170" s="136"/>
      <c r="W23170" s="136"/>
      <c r="Z23170" s="136"/>
      <c r="AC23170" s="136"/>
    </row>
    <row r="23171" spans="2:29">
      <c r="B23171" s="136"/>
      <c r="E23171" s="136"/>
      <c r="H23171" s="136"/>
      <c r="K23171" s="136"/>
      <c r="O23171" s="136"/>
      <c r="T23171" s="136"/>
      <c r="W23171" s="136"/>
      <c r="Z23171" s="136"/>
      <c r="AC23171" s="136"/>
    </row>
    <row r="23172" spans="2:29">
      <c r="B23172" s="136"/>
      <c r="E23172" s="136"/>
      <c r="H23172" s="136"/>
      <c r="K23172" s="136"/>
      <c r="O23172" s="136"/>
      <c r="T23172" s="136"/>
      <c r="W23172" s="136"/>
      <c r="Z23172" s="136"/>
      <c r="AC23172" s="136"/>
    </row>
    <row r="23173" spans="2:29">
      <c r="B23173" s="136"/>
      <c r="E23173" s="136"/>
      <c r="H23173" s="136"/>
      <c r="K23173" s="136"/>
      <c r="O23173" s="136"/>
      <c r="T23173" s="136"/>
      <c r="W23173" s="136"/>
      <c r="Z23173" s="136"/>
      <c r="AC23173" s="136"/>
    </row>
    <row r="23174" spans="2:29">
      <c r="B23174" s="136"/>
      <c r="E23174" s="136"/>
      <c r="H23174" s="136"/>
      <c r="K23174" s="136"/>
      <c r="O23174" s="136"/>
      <c r="T23174" s="136"/>
      <c r="W23174" s="136"/>
      <c r="Z23174" s="136"/>
      <c r="AC23174" s="136"/>
    </row>
    <row r="23175" spans="2:29">
      <c r="B23175" s="136"/>
      <c r="E23175" s="136"/>
      <c r="H23175" s="136"/>
      <c r="K23175" s="136"/>
      <c r="O23175" s="136"/>
      <c r="T23175" s="136"/>
      <c r="W23175" s="136"/>
      <c r="Z23175" s="136"/>
      <c r="AC23175" s="136"/>
    </row>
    <row r="23176" spans="2:29">
      <c r="B23176" s="136"/>
      <c r="E23176" s="136"/>
      <c r="H23176" s="136"/>
      <c r="K23176" s="136"/>
      <c r="O23176" s="136"/>
      <c r="T23176" s="136"/>
      <c r="W23176" s="136"/>
      <c r="Z23176" s="136"/>
      <c r="AC23176" s="136"/>
    </row>
    <row r="23177" spans="2:29">
      <c r="B23177" s="136"/>
      <c r="E23177" s="136"/>
      <c r="H23177" s="136"/>
      <c r="K23177" s="136"/>
      <c r="O23177" s="136"/>
      <c r="T23177" s="136"/>
      <c r="W23177" s="136"/>
      <c r="Z23177" s="136"/>
      <c r="AC23177" s="136"/>
    </row>
    <row r="23178" spans="2:29">
      <c r="B23178" s="136"/>
      <c r="E23178" s="136"/>
      <c r="H23178" s="136"/>
      <c r="K23178" s="136"/>
      <c r="O23178" s="136"/>
      <c r="T23178" s="136"/>
      <c r="W23178" s="136"/>
      <c r="Z23178" s="136"/>
      <c r="AC23178" s="136"/>
    </row>
    <row r="23179" spans="2:29">
      <c r="B23179" s="136"/>
      <c r="E23179" s="136"/>
      <c r="H23179" s="136"/>
      <c r="K23179" s="136"/>
      <c r="O23179" s="136"/>
      <c r="T23179" s="136"/>
      <c r="W23179" s="136"/>
      <c r="Z23179" s="136"/>
      <c r="AC23179" s="136"/>
    </row>
    <row r="23180" spans="2:29">
      <c r="B23180" s="136"/>
      <c r="E23180" s="136"/>
      <c r="H23180" s="136"/>
      <c r="K23180" s="136"/>
      <c r="O23180" s="136"/>
      <c r="T23180" s="136"/>
      <c r="W23180" s="136"/>
      <c r="Z23180" s="136"/>
      <c r="AC23180" s="136"/>
    </row>
    <row r="23181" spans="2:29">
      <c r="B23181" s="136"/>
      <c r="E23181" s="136"/>
      <c r="H23181" s="136"/>
      <c r="K23181" s="136"/>
      <c r="O23181" s="136"/>
      <c r="T23181" s="136"/>
      <c r="W23181" s="136"/>
      <c r="Z23181" s="136"/>
      <c r="AC23181" s="136"/>
    </row>
    <row r="23182" spans="2:29">
      <c r="B23182" s="136"/>
      <c r="E23182" s="136"/>
      <c r="H23182" s="136"/>
      <c r="K23182" s="136"/>
      <c r="O23182" s="136"/>
      <c r="T23182" s="136"/>
      <c r="W23182" s="136"/>
      <c r="Z23182" s="136"/>
      <c r="AC23182" s="136"/>
    </row>
    <row r="23183" spans="2:29">
      <c r="B23183" s="136"/>
      <c r="E23183" s="136"/>
      <c r="H23183" s="136"/>
      <c r="K23183" s="136"/>
      <c r="O23183" s="136"/>
      <c r="T23183" s="136"/>
      <c r="W23183" s="136"/>
      <c r="Z23183" s="136"/>
      <c r="AC23183" s="136"/>
    </row>
    <row r="23184" spans="2:29">
      <c r="B23184" s="136"/>
      <c r="E23184" s="136"/>
      <c r="H23184" s="136"/>
      <c r="K23184" s="136"/>
      <c r="O23184" s="136"/>
      <c r="T23184" s="136"/>
      <c r="W23184" s="136"/>
      <c r="Z23184" s="136"/>
      <c r="AC23184" s="136"/>
    </row>
    <row r="23185" spans="2:29">
      <c r="B23185" s="136"/>
      <c r="E23185" s="136"/>
      <c r="H23185" s="136"/>
      <c r="K23185" s="136"/>
      <c r="O23185" s="136"/>
      <c r="T23185" s="136"/>
      <c r="W23185" s="136"/>
      <c r="Z23185" s="136"/>
      <c r="AC23185" s="136"/>
    </row>
    <row r="23186" spans="2:29">
      <c r="B23186" s="136"/>
      <c r="E23186" s="136"/>
      <c r="H23186" s="136"/>
      <c r="K23186" s="136"/>
      <c r="O23186" s="136"/>
      <c r="T23186" s="136"/>
      <c r="W23186" s="136"/>
      <c r="Z23186" s="136"/>
      <c r="AC23186" s="136"/>
    </row>
    <row r="23187" spans="2:29">
      <c r="B23187" s="136"/>
      <c r="E23187" s="136"/>
      <c r="H23187" s="136"/>
      <c r="K23187" s="136"/>
      <c r="O23187" s="136"/>
      <c r="T23187" s="136"/>
      <c r="W23187" s="136"/>
      <c r="Z23187" s="136"/>
      <c r="AC23187" s="136"/>
    </row>
    <row r="23188" spans="2:29">
      <c r="B23188" s="136"/>
      <c r="E23188" s="136"/>
      <c r="H23188" s="136"/>
      <c r="K23188" s="136"/>
      <c r="O23188" s="136"/>
      <c r="T23188" s="136"/>
      <c r="W23188" s="136"/>
      <c r="Z23188" s="136"/>
      <c r="AC23188" s="136"/>
    </row>
    <row r="23189" spans="2:29">
      <c r="B23189" s="136"/>
      <c r="E23189" s="136"/>
      <c r="H23189" s="136"/>
      <c r="K23189" s="136"/>
      <c r="O23189" s="136"/>
      <c r="T23189" s="136"/>
      <c r="W23189" s="136"/>
      <c r="Z23189" s="136"/>
      <c r="AC23189" s="136"/>
    </row>
    <row r="23190" spans="2:29">
      <c r="B23190" s="136"/>
      <c r="E23190" s="136"/>
      <c r="H23190" s="136"/>
      <c r="K23190" s="136"/>
      <c r="O23190" s="136"/>
      <c r="T23190" s="136"/>
      <c r="W23190" s="136"/>
      <c r="Z23190" s="136"/>
      <c r="AC23190" s="136"/>
    </row>
    <row r="23191" spans="2:29">
      <c r="B23191" s="136"/>
      <c r="E23191" s="136"/>
      <c r="H23191" s="136"/>
      <c r="K23191" s="136"/>
      <c r="O23191" s="136"/>
      <c r="T23191" s="136"/>
      <c r="W23191" s="136"/>
      <c r="Z23191" s="136"/>
      <c r="AC23191" s="136"/>
    </row>
    <row r="23192" spans="2:29">
      <c r="B23192" s="136"/>
      <c r="E23192" s="136"/>
      <c r="H23192" s="136"/>
      <c r="K23192" s="136"/>
      <c r="O23192" s="136"/>
      <c r="T23192" s="136"/>
      <c r="W23192" s="136"/>
      <c r="Z23192" s="136"/>
      <c r="AC23192" s="136"/>
    </row>
    <row r="23193" spans="2:29">
      <c r="B23193" s="136"/>
      <c r="E23193" s="136"/>
      <c r="H23193" s="136"/>
      <c r="K23193" s="136"/>
      <c r="O23193" s="136"/>
      <c r="T23193" s="136"/>
      <c r="W23193" s="136"/>
      <c r="Z23193" s="136"/>
      <c r="AC23193" s="136"/>
    </row>
    <row r="23194" spans="2:29">
      <c r="B23194" s="136"/>
      <c r="E23194" s="136"/>
      <c r="H23194" s="136"/>
      <c r="K23194" s="136"/>
      <c r="O23194" s="136"/>
      <c r="T23194" s="136"/>
      <c r="W23194" s="136"/>
      <c r="Z23194" s="136"/>
      <c r="AC23194" s="136"/>
    </row>
    <row r="23195" spans="2:29">
      <c r="B23195" s="136"/>
      <c r="E23195" s="136"/>
      <c r="H23195" s="136"/>
      <c r="K23195" s="136"/>
      <c r="O23195" s="136"/>
      <c r="T23195" s="136"/>
      <c r="W23195" s="136"/>
      <c r="Z23195" s="136"/>
      <c r="AC23195" s="136"/>
    </row>
    <row r="23196" spans="2:29">
      <c r="B23196" s="136"/>
      <c r="E23196" s="136"/>
      <c r="H23196" s="136"/>
      <c r="K23196" s="136"/>
      <c r="O23196" s="136"/>
      <c r="T23196" s="136"/>
      <c r="W23196" s="136"/>
      <c r="Z23196" s="136"/>
      <c r="AC23196" s="136"/>
    </row>
    <row r="23197" spans="2:29">
      <c r="B23197" s="136"/>
      <c r="E23197" s="136"/>
      <c r="H23197" s="136"/>
      <c r="K23197" s="136"/>
      <c r="O23197" s="136"/>
      <c r="T23197" s="136"/>
      <c r="W23197" s="136"/>
      <c r="Z23197" s="136"/>
      <c r="AC23197" s="136"/>
    </row>
    <row r="23198" spans="2:29">
      <c r="B23198" s="136"/>
      <c r="E23198" s="136"/>
      <c r="H23198" s="136"/>
      <c r="K23198" s="136"/>
      <c r="O23198" s="136"/>
      <c r="T23198" s="136"/>
      <c r="W23198" s="136"/>
      <c r="Z23198" s="136"/>
      <c r="AC23198" s="136"/>
    </row>
    <row r="23199" spans="2:29">
      <c r="B23199" s="136"/>
      <c r="E23199" s="136"/>
      <c r="H23199" s="136"/>
      <c r="K23199" s="136"/>
      <c r="O23199" s="136"/>
      <c r="T23199" s="136"/>
      <c r="W23199" s="136"/>
      <c r="Z23199" s="136"/>
      <c r="AC23199" s="136"/>
    </row>
    <row r="23200" spans="2:29">
      <c r="B23200" s="136"/>
      <c r="E23200" s="136"/>
      <c r="H23200" s="136"/>
      <c r="K23200" s="136"/>
      <c r="O23200" s="136"/>
      <c r="T23200" s="136"/>
      <c r="W23200" s="136"/>
      <c r="Z23200" s="136"/>
      <c r="AC23200" s="136"/>
    </row>
    <row r="23201" spans="2:29">
      <c r="B23201" s="136"/>
      <c r="E23201" s="136"/>
      <c r="H23201" s="136"/>
      <c r="K23201" s="136"/>
      <c r="O23201" s="136"/>
      <c r="T23201" s="136"/>
      <c r="W23201" s="136"/>
      <c r="Z23201" s="136"/>
      <c r="AC23201" s="136"/>
    </row>
    <row r="23202" spans="2:29">
      <c r="B23202" s="136"/>
      <c r="E23202" s="136"/>
      <c r="H23202" s="136"/>
      <c r="K23202" s="136"/>
      <c r="O23202" s="136"/>
      <c r="T23202" s="136"/>
      <c r="W23202" s="136"/>
      <c r="Z23202" s="136"/>
      <c r="AC23202" s="136"/>
    </row>
    <row r="23203" spans="2:29">
      <c r="B23203" s="136"/>
      <c r="E23203" s="136"/>
      <c r="H23203" s="136"/>
      <c r="K23203" s="136"/>
      <c r="O23203" s="136"/>
      <c r="T23203" s="136"/>
      <c r="W23203" s="136"/>
      <c r="Z23203" s="136"/>
      <c r="AC23203" s="136"/>
    </row>
    <row r="23204" spans="2:29">
      <c r="B23204" s="136"/>
      <c r="E23204" s="136"/>
      <c r="H23204" s="136"/>
      <c r="K23204" s="136"/>
      <c r="O23204" s="136"/>
      <c r="T23204" s="136"/>
      <c r="W23204" s="136"/>
      <c r="Z23204" s="136"/>
      <c r="AC23204" s="136"/>
    </row>
    <row r="23205" spans="2:29">
      <c r="B23205" s="136"/>
      <c r="E23205" s="136"/>
      <c r="H23205" s="136"/>
      <c r="K23205" s="136"/>
      <c r="O23205" s="136"/>
      <c r="T23205" s="136"/>
      <c r="W23205" s="136"/>
      <c r="Z23205" s="136"/>
      <c r="AC23205" s="136"/>
    </row>
    <row r="23206" spans="2:29">
      <c r="B23206" s="136"/>
      <c r="E23206" s="136"/>
      <c r="H23206" s="136"/>
      <c r="K23206" s="136"/>
      <c r="O23206" s="136"/>
      <c r="T23206" s="136"/>
      <c r="W23206" s="136"/>
      <c r="Z23206" s="136"/>
      <c r="AC23206" s="136"/>
    </row>
    <row r="23207" spans="2:29">
      <c r="B23207" s="136"/>
      <c r="E23207" s="136"/>
      <c r="H23207" s="136"/>
      <c r="K23207" s="136"/>
      <c r="O23207" s="136"/>
      <c r="T23207" s="136"/>
      <c r="W23207" s="136"/>
      <c r="Z23207" s="136"/>
      <c r="AC23207" s="136"/>
    </row>
    <row r="23208" spans="2:29">
      <c r="B23208" s="136"/>
      <c r="E23208" s="136"/>
      <c r="H23208" s="136"/>
      <c r="K23208" s="136"/>
      <c r="O23208" s="136"/>
      <c r="T23208" s="136"/>
      <c r="W23208" s="136"/>
      <c r="Z23208" s="136"/>
      <c r="AC23208" s="136"/>
    </row>
    <row r="23209" spans="2:29">
      <c r="B23209" s="136"/>
      <c r="E23209" s="136"/>
      <c r="H23209" s="136"/>
      <c r="K23209" s="136"/>
      <c r="O23209" s="136"/>
      <c r="T23209" s="136"/>
      <c r="W23209" s="136"/>
      <c r="Z23209" s="136"/>
      <c r="AC23209" s="136"/>
    </row>
    <row r="23210" spans="2:29">
      <c r="B23210" s="136"/>
      <c r="E23210" s="136"/>
      <c r="H23210" s="136"/>
      <c r="K23210" s="136"/>
      <c r="O23210" s="136"/>
      <c r="T23210" s="136"/>
      <c r="W23210" s="136"/>
      <c r="Z23210" s="136"/>
      <c r="AC23210" s="136"/>
    </row>
    <row r="23211" spans="2:29">
      <c r="B23211" s="136"/>
      <c r="E23211" s="136"/>
      <c r="H23211" s="136"/>
      <c r="K23211" s="136"/>
      <c r="O23211" s="136"/>
      <c r="T23211" s="136"/>
      <c r="W23211" s="136"/>
      <c r="Z23211" s="136"/>
      <c r="AC23211" s="136"/>
    </row>
    <row r="23212" spans="2:29">
      <c r="B23212" s="136"/>
      <c r="E23212" s="136"/>
      <c r="H23212" s="136"/>
      <c r="K23212" s="136"/>
      <c r="O23212" s="136"/>
      <c r="T23212" s="136"/>
      <c r="W23212" s="136"/>
      <c r="Z23212" s="136"/>
      <c r="AC23212" s="136"/>
    </row>
    <row r="23213" spans="2:29">
      <c r="B23213" s="136"/>
      <c r="E23213" s="136"/>
      <c r="H23213" s="136"/>
      <c r="K23213" s="136"/>
      <c r="O23213" s="136"/>
      <c r="T23213" s="136"/>
      <c r="W23213" s="136"/>
      <c r="Z23213" s="136"/>
      <c r="AC23213" s="136"/>
    </row>
    <row r="23214" spans="2:29">
      <c r="B23214" s="136"/>
      <c r="E23214" s="136"/>
      <c r="H23214" s="136"/>
      <c r="K23214" s="136"/>
      <c r="O23214" s="136"/>
      <c r="T23214" s="136"/>
      <c r="W23214" s="136"/>
      <c r="Z23214" s="136"/>
      <c r="AC23214" s="136"/>
    </row>
    <row r="23215" spans="2:29">
      <c r="B23215" s="136"/>
      <c r="E23215" s="136"/>
      <c r="H23215" s="136"/>
      <c r="K23215" s="136"/>
      <c r="O23215" s="136"/>
      <c r="T23215" s="136"/>
      <c r="W23215" s="136"/>
      <c r="Z23215" s="136"/>
      <c r="AC23215" s="136"/>
    </row>
    <row r="23216" spans="2:29">
      <c r="B23216" s="136"/>
      <c r="E23216" s="136"/>
      <c r="H23216" s="136"/>
      <c r="K23216" s="136"/>
      <c r="O23216" s="136"/>
      <c r="T23216" s="136"/>
      <c r="W23216" s="136"/>
      <c r="Z23216" s="136"/>
      <c r="AC23216" s="136"/>
    </row>
    <row r="23217" spans="2:29">
      <c r="B23217" s="136"/>
      <c r="E23217" s="136"/>
      <c r="H23217" s="136"/>
      <c r="K23217" s="136"/>
      <c r="O23217" s="136"/>
      <c r="T23217" s="136"/>
      <c r="W23217" s="136"/>
      <c r="Z23217" s="136"/>
      <c r="AC23217" s="136"/>
    </row>
    <row r="23218" spans="2:29">
      <c r="B23218" s="136"/>
      <c r="E23218" s="136"/>
      <c r="H23218" s="136"/>
      <c r="K23218" s="136"/>
      <c r="O23218" s="136"/>
      <c r="T23218" s="136"/>
      <c r="W23218" s="136"/>
      <c r="Z23218" s="136"/>
      <c r="AC23218" s="136"/>
    </row>
    <row r="23219" spans="2:29">
      <c r="B23219" s="136"/>
      <c r="E23219" s="136"/>
      <c r="H23219" s="136"/>
      <c r="K23219" s="136"/>
      <c r="O23219" s="136"/>
      <c r="T23219" s="136"/>
      <c r="W23219" s="136"/>
      <c r="Z23219" s="136"/>
      <c r="AC23219" s="136"/>
    </row>
    <row r="23220" spans="2:29">
      <c r="B23220" s="136"/>
      <c r="E23220" s="136"/>
      <c r="H23220" s="136"/>
      <c r="K23220" s="136"/>
      <c r="O23220" s="136"/>
      <c r="T23220" s="136"/>
      <c r="W23220" s="136"/>
      <c r="Z23220" s="136"/>
      <c r="AC23220" s="136"/>
    </row>
    <row r="23221" spans="2:29">
      <c r="B23221" s="136"/>
      <c r="E23221" s="136"/>
      <c r="H23221" s="136"/>
      <c r="K23221" s="136"/>
      <c r="O23221" s="136"/>
      <c r="T23221" s="136"/>
      <c r="W23221" s="136"/>
      <c r="Z23221" s="136"/>
      <c r="AC23221" s="136"/>
    </row>
    <row r="23222" spans="2:29">
      <c r="B23222" s="136"/>
      <c r="E23222" s="136"/>
      <c r="H23222" s="136"/>
      <c r="K23222" s="136"/>
      <c r="O23222" s="136"/>
      <c r="T23222" s="136"/>
      <c r="W23222" s="136"/>
      <c r="Z23222" s="136"/>
      <c r="AC23222" s="136"/>
    </row>
    <row r="23223" spans="2:29">
      <c r="B23223" s="136"/>
      <c r="E23223" s="136"/>
      <c r="H23223" s="136"/>
      <c r="K23223" s="136"/>
      <c r="O23223" s="136"/>
      <c r="T23223" s="136"/>
      <c r="W23223" s="136"/>
      <c r="Z23223" s="136"/>
      <c r="AC23223" s="136"/>
    </row>
    <row r="23224" spans="2:29">
      <c r="B23224" s="136"/>
      <c r="E23224" s="136"/>
      <c r="H23224" s="136"/>
      <c r="K23224" s="136"/>
      <c r="O23224" s="136"/>
      <c r="T23224" s="136"/>
      <c r="W23224" s="136"/>
      <c r="Z23224" s="136"/>
      <c r="AC23224" s="136"/>
    </row>
    <row r="23225" spans="2:29">
      <c r="B23225" s="136"/>
      <c r="E23225" s="136"/>
      <c r="H23225" s="136"/>
      <c r="K23225" s="136"/>
      <c r="O23225" s="136"/>
      <c r="T23225" s="136"/>
      <c r="W23225" s="136"/>
      <c r="Z23225" s="136"/>
      <c r="AC23225" s="136"/>
    </row>
    <row r="23226" spans="2:29">
      <c r="B23226" s="136"/>
      <c r="E23226" s="136"/>
      <c r="H23226" s="136"/>
      <c r="K23226" s="136"/>
      <c r="O23226" s="136"/>
      <c r="T23226" s="136"/>
      <c r="W23226" s="136"/>
      <c r="Z23226" s="136"/>
      <c r="AC23226" s="136"/>
    </row>
    <row r="23227" spans="2:29">
      <c r="B23227" s="136"/>
      <c r="E23227" s="136"/>
      <c r="H23227" s="136"/>
      <c r="K23227" s="136"/>
      <c r="O23227" s="136"/>
      <c r="T23227" s="136"/>
      <c r="W23227" s="136"/>
      <c r="Z23227" s="136"/>
      <c r="AC23227" s="136"/>
    </row>
    <row r="23228" spans="2:29">
      <c r="B23228" s="136"/>
      <c r="E23228" s="136"/>
      <c r="H23228" s="136"/>
      <c r="K23228" s="136"/>
      <c r="O23228" s="136"/>
      <c r="T23228" s="136"/>
      <c r="W23228" s="136"/>
      <c r="Z23228" s="136"/>
      <c r="AC23228" s="136"/>
    </row>
    <row r="23229" spans="2:29">
      <c r="B23229" s="136"/>
      <c r="E23229" s="136"/>
      <c r="H23229" s="136"/>
      <c r="K23229" s="136"/>
      <c r="O23229" s="136"/>
      <c r="T23229" s="136"/>
      <c r="W23229" s="136"/>
      <c r="Z23229" s="136"/>
      <c r="AC23229" s="136"/>
    </row>
    <row r="23230" spans="2:29">
      <c r="B23230" s="136"/>
      <c r="E23230" s="136"/>
      <c r="H23230" s="136"/>
      <c r="K23230" s="136"/>
      <c r="O23230" s="136"/>
      <c r="T23230" s="136"/>
      <c r="W23230" s="136"/>
      <c r="Z23230" s="136"/>
      <c r="AC23230" s="136"/>
    </row>
    <row r="23231" spans="2:29">
      <c r="B23231" s="136"/>
      <c r="E23231" s="136"/>
      <c r="H23231" s="136"/>
      <c r="K23231" s="136"/>
      <c r="O23231" s="136"/>
      <c r="T23231" s="136"/>
      <c r="W23231" s="136"/>
      <c r="Z23231" s="136"/>
      <c r="AC23231" s="136"/>
    </row>
    <row r="23232" spans="2:29">
      <c r="B23232" s="136"/>
      <c r="E23232" s="136"/>
      <c r="H23232" s="136"/>
      <c r="K23232" s="136"/>
      <c r="O23232" s="136"/>
      <c r="T23232" s="136"/>
      <c r="W23232" s="136"/>
      <c r="Z23232" s="136"/>
      <c r="AC23232" s="136"/>
    </row>
    <row r="23233" spans="2:29">
      <c r="B23233" s="136"/>
      <c r="E23233" s="136"/>
      <c r="H23233" s="136"/>
      <c r="K23233" s="136"/>
      <c r="O23233" s="136"/>
      <c r="T23233" s="136"/>
      <c r="W23233" s="136"/>
      <c r="Z23233" s="136"/>
      <c r="AC23233" s="136"/>
    </row>
    <row r="23234" spans="2:29">
      <c r="B23234" s="136"/>
      <c r="E23234" s="136"/>
      <c r="H23234" s="136"/>
      <c r="K23234" s="136"/>
      <c r="O23234" s="136"/>
      <c r="T23234" s="136"/>
      <c r="W23234" s="136"/>
      <c r="Z23234" s="136"/>
      <c r="AC23234" s="136"/>
    </row>
    <row r="23235" spans="2:29">
      <c r="B23235" s="136"/>
      <c r="E23235" s="136"/>
      <c r="H23235" s="136"/>
      <c r="K23235" s="136"/>
      <c r="O23235" s="136"/>
      <c r="T23235" s="136"/>
      <c r="W23235" s="136"/>
      <c r="Z23235" s="136"/>
      <c r="AC23235" s="136"/>
    </row>
    <row r="23236" spans="2:29">
      <c r="B23236" s="136"/>
      <c r="E23236" s="136"/>
      <c r="H23236" s="136"/>
      <c r="K23236" s="136"/>
      <c r="O23236" s="136"/>
      <c r="T23236" s="136"/>
      <c r="W23236" s="136"/>
      <c r="Z23236" s="136"/>
      <c r="AC23236" s="136"/>
    </row>
    <row r="23237" spans="2:29">
      <c r="B23237" s="136"/>
      <c r="E23237" s="136"/>
      <c r="H23237" s="136"/>
      <c r="K23237" s="136"/>
      <c r="O23237" s="136"/>
      <c r="T23237" s="136"/>
      <c r="W23237" s="136"/>
      <c r="Z23237" s="136"/>
      <c r="AC23237" s="136"/>
    </row>
    <row r="23238" spans="2:29">
      <c r="B23238" s="136"/>
      <c r="E23238" s="136"/>
      <c r="H23238" s="136"/>
      <c r="K23238" s="136"/>
      <c r="O23238" s="136"/>
      <c r="T23238" s="136"/>
      <c r="W23238" s="136"/>
      <c r="Z23238" s="136"/>
      <c r="AC23238" s="136"/>
    </row>
    <row r="23239" spans="2:29">
      <c r="B23239" s="136"/>
      <c r="E23239" s="136"/>
      <c r="H23239" s="136"/>
      <c r="K23239" s="136"/>
      <c r="O23239" s="136"/>
      <c r="T23239" s="136"/>
      <c r="W23239" s="136"/>
      <c r="Z23239" s="136"/>
      <c r="AC23239" s="136"/>
    </row>
    <row r="23240" spans="2:29">
      <c r="B23240" s="136"/>
      <c r="E23240" s="136"/>
      <c r="H23240" s="136"/>
      <c r="K23240" s="136"/>
      <c r="O23240" s="136"/>
      <c r="T23240" s="136"/>
      <c r="W23240" s="136"/>
      <c r="Z23240" s="136"/>
      <c r="AC23240" s="136"/>
    </row>
    <row r="23241" spans="2:29">
      <c r="B23241" s="136"/>
      <c r="E23241" s="136"/>
      <c r="H23241" s="136"/>
      <c r="K23241" s="136"/>
      <c r="O23241" s="136"/>
      <c r="T23241" s="136"/>
      <c r="W23241" s="136"/>
      <c r="Z23241" s="136"/>
      <c r="AC23241" s="136"/>
    </row>
    <row r="23242" spans="2:29">
      <c r="B23242" s="136"/>
      <c r="E23242" s="136"/>
      <c r="H23242" s="136"/>
      <c r="K23242" s="136"/>
      <c r="O23242" s="136"/>
      <c r="T23242" s="136"/>
      <c r="W23242" s="136"/>
      <c r="Z23242" s="136"/>
      <c r="AC23242" s="136"/>
    </row>
    <row r="23243" spans="2:29">
      <c r="B23243" s="136"/>
      <c r="E23243" s="136"/>
      <c r="H23243" s="136"/>
      <c r="K23243" s="136"/>
      <c r="O23243" s="136"/>
      <c r="T23243" s="136"/>
      <c r="W23243" s="136"/>
      <c r="Z23243" s="136"/>
      <c r="AC23243" s="136"/>
    </row>
    <row r="23244" spans="2:29">
      <c r="B23244" s="136"/>
      <c r="E23244" s="136"/>
      <c r="H23244" s="136"/>
      <c r="K23244" s="136"/>
      <c r="O23244" s="136"/>
      <c r="T23244" s="136"/>
      <c r="W23244" s="136"/>
      <c r="Z23244" s="136"/>
      <c r="AC23244" s="136"/>
    </row>
    <row r="23245" spans="2:29">
      <c r="B23245" s="136"/>
      <c r="E23245" s="136"/>
      <c r="H23245" s="136"/>
      <c r="K23245" s="136"/>
      <c r="O23245" s="136"/>
      <c r="T23245" s="136"/>
      <c r="W23245" s="136"/>
      <c r="Z23245" s="136"/>
      <c r="AC23245" s="136"/>
    </row>
    <row r="23246" spans="2:29">
      <c r="B23246" s="136"/>
      <c r="E23246" s="136"/>
      <c r="H23246" s="136"/>
      <c r="K23246" s="136"/>
      <c r="O23246" s="136"/>
      <c r="T23246" s="136"/>
      <c r="W23246" s="136"/>
      <c r="Z23246" s="136"/>
      <c r="AC23246" s="136"/>
    </row>
    <row r="23247" spans="2:29">
      <c r="B23247" s="136"/>
      <c r="E23247" s="136"/>
      <c r="H23247" s="136"/>
      <c r="K23247" s="136"/>
      <c r="O23247" s="136"/>
      <c r="T23247" s="136"/>
      <c r="W23247" s="136"/>
      <c r="Z23247" s="136"/>
      <c r="AC23247" s="136"/>
    </row>
    <row r="23248" spans="2:29">
      <c r="B23248" s="136"/>
      <c r="E23248" s="136"/>
      <c r="H23248" s="136"/>
      <c r="K23248" s="136"/>
      <c r="O23248" s="136"/>
      <c r="T23248" s="136"/>
      <c r="W23248" s="136"/>
      <c r="Z23248" s="136"/>
      <c r="AC23248" s="136"/>
    </row>
    <row r="23249" spans="2:29">
      <c r="B23249" s="136"/>
      <c r="E23249" s="136"/>
      <c r="H23249" s="136"/>
      <c r="K23249" s="136"/>
      <c r="O23249" s="136"/>
      <c r="T23249" s="136"/>
      <c r="W23249" s="136"/>
      <c r="Z23249" s="136"/>
      <c r="AC23249" s="136"/>
    </row>
    <row r="23250" spans="2:29">
      <c r="B23250" s="136"/>
      <c r="E23250" s="136"/>
      <c r="H23250" s="136"/>
      <c r="K23250" s="136"/>
      <c r="O23250" s="136"/>
      <c r="T23250" s="136"/>
      <c r="W23250" s="136"/>
      <c r="Z23250" s="136"/>
      <c r="AC23250" s="136"/>
    </row>
    <row r="23251" spans="2:29">
      <c r="B23251" s="136"/>
      <c r="E23251" s="136"/>
      <c r="H23251" s="136"/>
      <c r="K23251" s="136"/>
      <c r="O23251" s="136"/>
      <c r="T23251" s="136"/>
      <c r="W23251" s="136"/>
      <c r="Z23251" s="136"/>
      <c r="AC23251" s="136"/>
    </row>
    <row r="23252" spans="2:29">
      <c r="B23252" s="136"/>
      <c r="E23252" s="136"/>
      <c r="H23252" s="136"/>
      <c r="K23252" s="136"/>
      <c r="O23252" s="136"/>
      <c r="T23252" s="136"/>
      <c r="W23252" s="136"/>
      <c r="Z23252" s="136"/>
      <c r="AC23252" s="136"/>
    </row>
    <row r="23253" spans="2:29">
      <c r="B23253" s="136"/>
      <c r="E23253" s="136"/>
      <c r="H23253" s="136"/>
      <c r="K23253" s="136"/>
      <c r="O23253" s="136"/>
      <c r="T23253" s="136"/>
      <c r="W23253" s="136"/>
      <c r="Z23253" s="136"/>
      <c r="AC23253" s="136"/>
    </row>
    <row r="23254" spans="2:29">
      <c r="B23254" s="136"/>
      <c r="E23254" s="136"/>
      <c r="H23254" s="136"/>
      <c r="K23254" s="136"/>
      <c r="O23254" s="136"/>
      <c r="T23254" s="136"/>
      <c r="W23254" s="136"/>
      <c r="Z23254" s="136"/>
      <c r="AC23254" s="136"/>
    </row>
    <row r="23255" spans="2:29">
      <c r="B23255" s="136"/>
      <c r="E23255" s="136"/>
      <c r="H23255" s="136"/>
      <c r="K23255" s="136"/>
      <c r="O23255" s="136"/>
      <c r="T23255" s="136"/>
      <c r="W23255" s="136"/>
      <c r="Z23255" s="136"/>
      <c r="AC23255" s="136"/>
    </row>
    <row r="23256" spans="2:29">
      <c r="B23256" s="136"/>
      <c r="E23256" s="136"/>
      <c r="H23256" s="136"/>
      <c r="K23256" s="136"/>
      <c r="O23256" s="136"/>
      <c r="T23256" s="136"/>
      <c r="W23256" s="136"/>
      <c r="Z23256" s="136"/>
      <c r="AC23256" s="136"/>
    </row>
    <row r="23257" spans="2:29">
      <c r="B23257" s="136"/>
      <c r="E23257" s="136"/>
      <c r="H23257" s="136"/>
      <c r="K23257" s="136"/>
      <c r="O23257" s="136"/>
      <c r="T23257" s="136"/>
      <c r="W23257" s="136"/>
      <c r="Z23257" s="136"/>
      <c r="AC23257" s="136"/>
    </row>
    <row r="23258" spans="2:29">
      <c r="B23258" s="136"/>
      <c r="E23258" s="136"/>
      <c r="H23258" s="136"/>
      <c r="K23258" s="136"/>
      <c r="O23258" s="136"/>
      <c r="T23258" s="136"/>
      <c r="W23258" s="136"/>
      <c r="Z23258" s="136"/>
      <c r="AC23258" s="136"/>
    </row>
    <row r="23259" spans="2:29">
      <c r="B23259" s="136"/>
      <c r="E23259" s="136"/>
      <c r="H23259" s="136"/>
      <c r="K23259" s="136"/>
      <c r="O23259" s="136"/>
      <c r="T23259" s="136"/>
      <c r="W23259" s="136"/>
      <c r="Z23259" s="136"/>
      <c r="AC23259" s="136"/>
    </row>
    <row r="23260" spans="2:29">
      <c r="B23260" s="136"/>
      <c r="E23260" s="136"/>
      <c r="H23260" s="136"/>
      <c r="K23260" s="136"/>
      <c r="O23260" s="136"/>
      <c r="T23260" s="136"/>
      <c r="W23260" s="136"/>
      <c r="Z23260" s="136"/>
      <c r="AC23260" s="136"/>
    </row>
    <row r="23261" spans="2:29">
      <c r="B23261" s="136"/>
      <c r="E23261" s="136"/>
      <c r="H23261" s="136"/>
      <c r="K23261" s="136"/>
      <c r="O23261" s="136"/>
      <c r="T23261" s="136"/>
      <c r="W23261" s="136"/>
      <c r="Z23261" s="136"/>
      <c r="AC23261" s="136"/>
    </row>
    <row r="23262" spans="2:29">
      <c r="B23262" s="136"/>
      <c r="E23262" s="136"/>
      <c r="H23262" s="136"/>
      <c r="K23262" s="136"/>
      <c r="O23262" s="136"/>
      <c r="T23262" s="136"/>
      <c r="W23262" s="136"/>
      <c r="Z23262" s="136"/>
      <c r="AC23262" s="136"/>
    </row>
    <row r="23263" spans="2:29">
      <c r="B23263" s="136"/>
      <c r="E23263" s="136"/>
      <c r="H23263" s="136"/>
      <c r="K23263" s="136"/>
      <c r="O23263" s="136"/>
      <c r="T23263" s="136"/>
      <c r="W23263" s="136"/>
      <c r="Z23263" s="136"/>
      <c r="AC23263" s="136"/>
    </row>
    <row r="23264" spans="2:29">
      <c r="B23264" s="136"/>
      <c r="E23264" s="136"/>
      <c r="H23264" s="136"/>
      <c r="K23264" s="136"/>
      <c r="O23264" s="136"/>
      <c r="T23264" s="136"/>
      <c r="W23264" s="136"/>
      <c r="Z23264" s="136"/>
      <c r="AC23264" s="136"/>
    </row>
    <row r="23265" spans="2:29">
      <c r="B23265" s="136"/>
      <c r="E23265" s="136"/>
      <c r="H23265" s="136"/>
      <c r="K23265" s="136"/>
      <c r="O23265" s="136"/>
      <c r="T23265" s="136"/>
      <c r="W23265" s="136"/>
      <c r="Z23265" s="136"/>
      <c r="AC23265" s="136"/>
    </row>
    <row r="23266" spans="2:29">
      <c r="B23266" s="136"/>
      <c r="E23266" s="136"/>
      <c r="H23266" s="136"/>
      <c r="K23266" s="136"/>
      <c r="O23266" s="136"/>
      <c r="T23266" s="136"/>
      <c r="W23266" s="136"/>
      <c r="Z23266" s="136"/>
      <c r="AC23266" s="136"/>
    </row>
    <row r="23267" spans="2:29">
      <c r="B23267" s="136"/>
      <c r="E23267" s="136"/>
      <c r="H23267" s="136"/>
      <c r="K23267" s="136"/>
      <c r="O23267" s="136"/>
      <c r="T23267" s="136"/>
      <c r="W23267" s="136"/>
      <c r="Z23267" s="136"/>
      <c r="AC23267" s="136"/>
    </row>
    <row r="23268" spans="2:29">
      <c r="B23268" s="136"/>
      <c r="E23268" s="136"/>
      <c r="H23268" s="136"/>
      <c r="K23268" s="136"/>
      <c r="O23268" s="136"/>
      <c r="T23268" s="136"/>
      <c r="W23268" s="136"/>
      <c r="Z23268" s="136"/>
      <c r="AC23268" s="136"/>
    </row>
    <row r="23269" spans="2:29">
      <c r="B23269" s="136"/>
      <c r="E23269" s="136"/>
      <c r="H23269" s="136"/>
      <c r="K23269" s="136"/>
      <c r="O23269" s="136"/>
      <c r="T23269" s="136"/>
      <c r="W23269" s="136"/>
      <c r="Z23269" s="136"/>
      <c r="AC23269" s="136"/>
    </row>
    <row r="23270" spans="2:29">
      <c r="B23270" s="136"/>
      <c r="E23270" s="136"/>
      <c r="H23270" s="136"/>
      <c r="K23270" s="136"/>
      <c r="O23270" s="136"/>
      <c r="T23270" s="136"/>
      <c r="W23270" s="136"/>
      <c r="Z23270" s="136"/>
      <c r="AC23270" s="136"/>
    </row>
    <row r="23271" spans="2:29">
      <c r="B23271" s="136"/>
      <c r="E23271" s="136"/>
      <c r="H23271" s="136"/>
      <c r="K23271" s="136"/>
      <c r="O23271" s="136"/>
      <c r="T23271" s="136"/>
      <c r="W23271" s="136"/>
      <c r="Z23271" s="136"/>
      <c r="AC23271" s="136"/>
    </row>
    <row r="23272" spans="2:29">
      <c r="B23272" s="136"/>
      <c r="E23272" s="136"/>
      <c r="H23272" s="136"/>
      <c r="K23272" s="136"/>
      <c r="O23272" s="136"/>
      <c r="T23272" s="136"/>
      <c r="W23272" s="136"/>
      <c r="Z23272" s="136"/>
      <c r="AC23272" s="136"/>
    </row>
    <row r="23273" spans="2:29">
      <c r="B23273" s="136"/>
      <c r="E23273" s="136"/>
      <c r="H23273" s="136"/>
      <c r="K23273" s="136"/>
      <c r="O23273" s="136"/>
      <c r="T23273" s="136"/>
      <c r="W23273" s="136"/>
      <c r="Z23273" s="136"/>
      <c r="AC23273" s="136"/>
    </row>
    <row r="23274" spans="2:29">
      <c r="B23274" s="136"/>
      <c r="E23274" s="136"/>
      <c r="H23274" s="136"/>
      <c r="K23274" s="136"/>
      <c r="O23274" s="136"/>
      <c r="T23274" s="136"/>
      <c r="W23274" s="136"/>
      <c r="Z23274" s="136"/>
      <c r="AC23274" s="136"/>
    </row>
    <row r="23275" spans="2:29">
      <c r="B23275" s="136"/>
      <c r="E23275" s="136"/>
      <c r="H23275" s="136"/>
      <c r="K23275" s="136"/>
      <c r="O23275" s="136"/>
      <c r="T23275" s="136"/>
      <c r="W23275" s="136"/>
      <c r="Z23275" s="136"/>
      <c r="AC23275" s="136"/>
    </row>
    <row r="23276" spans="2:29">
      <c r="B23276" s="136"/>
      <c r="E23276" s="136"/>
      <c r="H23276" s="136"/>
      <c r="K23276" s="136"/>
      <c r="O23276" s="136"/>
      <c r="T23276" s="136"/>
      <c r="W23276" s="136"/>
      <c r="Z23276" s="136"/>
      <c r="AC23276" s="136"/>
    </row>
    <row r="23277" spans="2:29">
      <c r="B23277" s="136"/>
      <c r="E23277" s="136"/>
      <c r="H23277" s="136"/>
      <c r="K23277" s="136"/>
      <c r="O23277" s="136"/>
      <c r="T23277" s="136"/>
      <c r="W23277" s="136"/>
      <c r="Z23277" s="136"/>
      <c r="AC23277" s="136"/>
    </row>
    <row r="23278" spans="2:29">
      <c r="B23278" s="136"/>
      <c r="E23278" s="136"/>
      <c r="H23278" s="136"/>
      <c r="K23278" s="136"/>
      <c r="O23278" s="136"/>
      <c r="T23278" s="136"/>
      <c r="W23278" s="136"/>
      <c r="Z23278" s="136"/>
      <c r="AC23278" s="136"/>
    </row>
    <row r="23279" spans="2:29">
      <c r="B23279" s="136"/>
      <c r="E23279" s="136"/>
      <c r="H23279" s="136"/>
      <c r="K23279" s="136"/>
      <c r="O23279" s="136"/>
      <c r="T23279" s="136"/>
      <c r="W23279" s="136"/>
      <c r="Z23279" s="136"/>
      <c r="AC23279" s="136"/>
    </row>
    <row r="23280" spans="2:29">
      <c r="B23280" s="136"/>
      <c r="E23280" s="136"/>
      <c r="H23280" s="136"/>
      <c r="K23280" s="136"/>
      <c r="O23280" s="136"/>
      <c r="T23280" s="136"/>
      <c r="W23280" s="136"/>
      <c r="Z23280" s="136"/>
      <c r="AC23280" s="136"/>
    </row>
    <row r="23281" spans="2:29">
      <c r="B23281" s="136"/>
      <c r="E23281" s="136"/>
      <c r="H23281" s="136"/>
      <c r="K23281" s="136"/>
      <c r="O23281" s="136"/>
      <c r="T23281" s="136"/>
      <c r="W23281" s="136"/>
      <c r="Z23281" s="136"/>
      <c r="AC23281" s="136"/>
    </row>
    <row r="23282" spans="2:29">
      <c r="B23282" s="136"/>
      <c r="E23282" s="136"/>
      <c r="H23282" s="136"/>
      <c r="K23282" s="136"/>
      <c r="O23282" s="136"/>
      <c r="T23282" s="136"/>
      <c r="W23282" s="136"/>
      <c r="Z23282" s="136"/>
      <c r="AC23282" s="136"/>
    </row>
    <row r="23283" spans="2:29">
      <c r="B23283" s="136"/>
      <c r="E23283" s="136"/>
      <c r="H23283" s="136"/>
      <c r="K23283" s="136"/>
      <c r="O23283" s="136"/>
      <c r="T23283" s="136"/>
      <c r="W23283" s="136"/>
      <c r="Z23283" s="136"/>
      <c r="AC23283" s="136"/>
    </row>
    <row r="23284" spans="2:29">
      <c r="B23284" s="136"/>
      <c r="E23284" s="136"/>
      <c r="H23284" s="136"/>
      <c r="K23284" s="136"/>
      <c r="O23284" s="136"/>
      <c r="T23284" s="136"/>
      <c r="W23284" s="136"/>
      <c r="Z23284" s="136"/>
      <c r="AC23284" s="136"/>
    </row>
    <row r="23285" spans="2:29">
      <c r="B23285" s="136"/>
      <c r="E23285" s="136"/>
      <c r="H23285" s="136"/>
      <c r="K23285" s="136"/>
      <c r="O23285" s="136"/>
      <c r="T23285" s="136"/>
      <c r="W23285" s="136"/>
      <c r="Z23285" s="136"/>
      <c r="AC23285" s="136"/>
    </row>
    <row r="23286" spans="2:29">
      <c r="B23286" s="136"/>
      <c r="E23286" s="136"/>
      <c r="H23286" s="136"/>
      <c r="K23286" s="136"/>
      <c r="O23286" s="136"/>
      <c r="T23286" s="136"/>
      <c r="W23286" s="136"/>
      <c r="Z23286" s="136"/>
      <c r="AC23286" s="136"/>
    </row>
    <row r="23287" spans="2:29">
      <c r="B23287" s="136"/>
      <c r="E23287" s="136"/>
      <c r="H23287" s="136"/>
      <c r="K23287" s="136"/>
      <c r="O23287" s="136"/>
      <c r="T23287" s="136"/>
      <c r="W23287" s="136"/>
      <c r="Z23287" s="136"/>
      <c r="AC23287" s="136"/>
    </row>
    <row r="23288" spans="2:29">
      <c r="B23288" s="136"/>
      <c r="E23288" s="136"/>
      <c r="H23288" s="136"/>
      <c r="K23288" s="136"/>
      <c r="O23288" s="136"/>
      <c r="T23288" s="136"/>
      <c r="W23288" s="136"/>
      <c r="Z23288" s="136"/>
      <c r="AC23288" s="136"/>
    </row>
    <row r="23289" spans="2:29">
      <c r="B23289" s="136"/>
      <c r="E23289" s="136"/>
      <c r="H23289" s="136"/>
      <c r="K23289" s="136"/>
      <c r="O23289" s="136"/>
      <c r="T23289" s="136"/>
      <c r="W23289" s="136"/>
      <c r="Z23289" s="136"/>
      <c r="AC23289" s="136"/>
    </row>
    <row r="23290" spans="2:29">
      <c r="B23290" s="136"/>
      <c r="E23290" s="136"/>
      <c r="H23290" s="136"/>
      <c r="K23290" s="136"/>
      <c r="O23290" s="136"/>
      <c r="T23290" s="136"/>
      <c r="W23290" s="136"/>
      <c r="Z23290" s="136"/>
      <c r="AC23290" s="136"/>
    </row>
    <row r="23291" spans="2:29">
      <c r="B23291" s="136"/>
      <c r="E23291" s="136"/>
      <c r="H23291" s="136"/>
      <c r="K23291" s="136"/>
      <c r="O23291" s="136"/>
      <c r="T23291" s="136"/>
      <c r="W23291" s="136"/>
      <c r="Z23291" s="136"/>
      <c r="AC23291" s="136"/>
    </row>
    <row r="23292" spans="2:29">
      <c r="B23292" s="136"/>
      <c r="E23292" s="136"/>
      <c r="H23292" s="136"/>
      <c r="K23292" s="136"/>
      <c r="O23292" s="136"/>
      <c r="T23292" s="136"/>
      <c r="W23292" s="136"/>
      <c r="Z23292" s="136"/>
      <c r="AC23292" s="136"/>
    </row>
    <row r="23293" spans="2:29">
      <c r="B23293" s="136"/>
      <c r="E23293" s="136"/>
      <c r="H23293" s="136"/>
      <c r="K23293" s="136"/>
      <c r="O23293" s="136"/>
      <c r="T23293" s="136"/>
      <c r="W23293" s="136"/>
      <c r="Z23293" s="136"/>
      <c r="AC23293" s="136"/>
    </row>
    <row r="23294" spans="2:29">
      <c r="B23294" s="136"/>
      <c r="E23294" s="136"/>
      <c r="H23294" s="136"/>
      <c r="K23294" s="136"/>
      <c r="O23294" s="136"/>
      <c r="T23294" s="136"/>
      <c r="W23294" s="136"/>
      <c r="Z23294" s="136"/>
      <c r="AC23294" s="136"/>
    </row>
    <row r="23295" spans="2:29">
      <c r="B23295" s="136"/>
      <c r="E23295" s="136"/>
      <c r="H23295" s="136"/>
      <c r="K23295" s="136"/>
      <c r="O23295" s="136"/>
      <c r="T23295" s="136"/>
      <c r="W23295" s="136"/>
      <c r="Z23295" s="136"/>
      <c r="AC23295" s="136"/>
    </row>
    <row r="23296" spans="2:29">
      <c r="B23296" s="136"/>
      <c r="E23296" s="136"/>
      <c r="H23296" s="136"/>
      <c r="K23296" s="136"/>
      <c r="O23296" s="136"/>
      <c r="T23296" s="136"/>
      <c r="W23296" s="136"/>
      <c r="Z23296" s="136"/>
      <c r="AC23296" s="136"/>
    </row>
    <row r="23297" spans="2:29">
      <c r="B23297" s="136"/>
      <c r="E23297" s="136"/>
      <c r="H23297" s="136"/>
      <c r="K23297" s="136"/>
      <c r="O23297" s="136"/>
      <c r="T23297" s="136"/>
      <c r="W23297" s="136"/>
      <c r="Z23297" s="136"/>
      <c r="AC23297" s="136"/>
    </row>
    <row r="23298" spans="2:29">
      <c r="B23298" s="136"/>
      <c r="E23298" s="136"/>
      <c r="H23298" s="136"/>
      <c r="K23298" s="136"/>
      <c r="O23298" s="136"/>
      <c r="T23298" s="136"/>
      <c r="W23298" s="136"/>
      <c r="Z23298" s="136"/>
      <c r="AC23298" s="136"/>
    </row>
    <row r="23299" spans="2:29">
      <c r="B23299" s="136"/>
      <c r="E23299" s="136"/>
      <c r="H23299" s="136"/>
      <c r="K23299" s="136"/>
      <c r="O23299" s="136"/>
      <c r="T23299" s="136"/>
      <c r="W23299" s="136"/>
      <c r="Z23299" s="136"/>
      <c r="AC23299" s="136"/>
    </row>
    <row r="23300" spans="2:29">
      <c r="B23300" s="136"/>
      <c r="E23300" s="136"/>
      <c r="H23300" s="136"/>
      <c r="K23300" s="136"/>
      <c r="O23300" s="136"/>
      <c r="T23300" s="136"/>
      <c r="W23300" s="136"/>
      <c r="Z23300" s="136"/>
      <c r="AC23300" s="136"/>
    </row>
    <row r="23301" spans="2:29">
      <c r="B23301" s="136"/>
      <c r="E23301" s="136"/>
      <c r="H23301" s="136"/>
      <c r="K23301" s="136"/>
      <c r="O23301" s="136"/>
      <c r="T23301" s="136"/>
      <c r="W23301" s="136"/>
      <c r="Z23301" s="136"/>
      <c r="AC23301" s="136"/>
    </row>
    <row r="23302" spans="2:29">
      <c r="B23302" s="136"/>
      <c r="E23302" s="136"/>
      <c r="H23302" s="136"/>
      <c r="K23302" s="136"/>
      <c r="O23302" s="136"/>
      <c r="T23302" s="136"/>
      <c r="W23302" s="136"/>
      <c r="Z23302" s="136"/>
      <c r="AC23302" s="136"/>
    </row>
    <row r="23303" spans="2:29">
      <c r="B23303" s="136"/>
      <c r="E23303" s="136"/>
      <c r="H23303" s="136"/>
      <c r="K23303" s="136"/>
      <c r="O23303" s="136"/>
      <c r="T23303" s="136"/>
      <c r="W23303" s="136"/>
      <c r="Z23303" s="136"/>
      <c r="AC23303" s="136"/>
    </row>
    <row r="23304" spans="2:29">
      <c r="B23304" s="136"/>
      <c r="E23304" s="136"/>
      <c r="H23304" s="136"/>
      <c r="K23304" s="136"/>
      <c r="O23304" s="136"/>
      <c r="T23304" s="136"/>
      <c r="W23304" s="136"/>
      <c r="Z23304" s="136"/>
      <c r="AC23304" s="136"/>
    </row>
    <row r="23305" spans="2:29">
      <c r="B23305" s="136"/>
      <c r="E23305" s="136"/>
      <c r="H23305" s="136"/>
      <c r="K23305" s="136"/>
      <c r="O23305" s="136"/>
      <c r="T23305" s="136"/>
      <c r="W23305" s="136"/>
      <c r="Z23305" s="136"/>
      <c r="AC23305" s="136"/>
    </row>
    <row r="23306" spans="2:29">
      <c r="B23306" s="136"/>
      <c r="E23306" s="136"/>
      <c r="H23306" s="136"/>
      <c r="K23306" s="136"/>
      <c r="O23306" s="136"/>
      <c r="T23306" s="136"/>
      <c r="W23306" s="136"/>
      <c r="Z23306" s="136"/>
      <c r="AC23306" s="136"/>
    </row>
    <row r="23307" spans="2:29">
      <c r="B23307" s="136"/>
      <c r="E23307" s="136"/>
      <c r="H23307" s="136"/>
      <c r="K23307" s="136"/>
      <c r="O23307" s="136"/>
      <c r="T23307" s="136"/>
      <c r="W23307" s="136"/>
      <c r="Z23307" s="136"/>
      <c r="AC23307" s="136"/>
    </row>
    <row r="23308" spans="2:29">
      <c r="B23308" s="136"/>
      <c r="E23308" s="136"/>
      <c r="H23308" s="136"/>
      <c r="K23308" s="136"/>
      <c r="O23308" s="136"/>
      <c r="T23308" s="136"/>
      <c r="W23308" s="136"/>
      <c r="Z23308" s="136"/>
      <c r="AC23308" s="136"/>
    </row>
    <row r="23309" spans="2:29">
      <c r="B23309" s="136"/>
      <c r="E23309" s="136"/>
      <c r="H23309" s="136"/>
      <c r="K23309" s="136"/>
      <c r="O23309" s="136"/>
      <c r="T23309" s="136"/>
      <c r="W23309" s="136"/>
      <c r="Z23309" s="136"/>
      <c r="AC23309" s="136"/>
    </row>
    <row r="23310" spans="2:29">
      <c r="B23310" s="136"/>
      <c r="E23310" s="136"/>
      <c r="H23310" s="136"/>
      <c r="K23310" s="136"/>
      <c r="O23310" s="136"/>
      <c r="T23310" s="136"/>
      <c r="W23310" s="136"/>
      <c r="Z23310" s="136"/>
      <c r="AC23310" s="136"/>
    </row>
    <row r="23311" spans="2:29">
      <c r="B23311" s="136"/>
      <c r="E23311" s="136"/>
      <c r="H23311" s="136"/>
      <c r="K23311" s="136"/>
      <c r="O23311" s="136"/>
      <c r="T23311" s="136"/>
      <c r="W23311" s="136"/>
      <c r="Z23311" s="136"/>
      <c r="AC23311" s="136"/>
    </row>
    <row r="23312" spans="2:29">
      <c r="B23312" s="136"/>
      <c r="E23312" s="136"/>
      <c r="H23312" s="136"/>
      <c r="K23312" s="136"/>
      <c r="O23312" s="136"/>
      <c r="T23312" s="136"/>
      <c r="W23312" s="136"/>
      <c r="Z23312" s="136"/>
      <c r="AC23312" s="136"/>
    </row>
    <row r="23313" spans="2:29">
      <c r="B23313" s="136"/>
      <c r="E23313" s="136"/>
      <c r="H23313" s="136"/>
      <c r="K23313" s="136"/>
      <c r="O23313" s="136"/>
      <c r="T23313" s="136"/>
      <c r="W23313" s="136"/>
      <c r="Z23313" s="136"/>
      <c r="AC23313" s="136"/>
    </row>
    <row r="23314" spans="2:29">
      <c r="B23314" s="136"/>
      <c r="E23314" s="136"/>
      <c r="H23314" s="136"/>
      <c r="K23314" s="136"/>
      <c r="O23314" s="136"/>
      <c r="T23314" s="136"/>
      <c r="W23314" s="136"/>
      <c r="Z23314" s="136"/>
      <c r="AC23314" s="136"/>
    </row>
    <row r="23315" spans="2:29">
      <c r="B23315" s="136"/>
      <c r="E23315" s="136"/>
      <c r="H23315" s="136"/>
      <c r="K23315" s="136"/>
      <c r="O23315" s="136"/>
      <c r="T23315" s="136"/>
      <c r="W23315" s="136"/>
      <c r="Z23315" s="136"/>
      <c r="AC23315" s="136"/>
    </row>
    <row r="23316" spans="2:29">
      <c r="B23316" s="136"/>
      <c r="E23316" s="136"/>
      <c r="H23316" s="136"/>
      <c r="K23316" s="136"/>
      <c r="O23316" s="136"/>
      <c r="T23316" s="136"/>
      <c r="W23316" s="136"/>
      <c r="Z23316" s="136"/>
      <c r="AC23316" s="136"/>
    </row>
    <row r="23317" spans="2:29">
      <c r="B23317" s="136"/>
      <c r="E23317" s="136"/>
      <c r="H23317" s="136"/>
      <c r="K23317" s="136"/>
      <c r="O23317" s="136"/>
      <c r="T23317" s="136"/>
      <c r="W23317" s="136"/>
      <c r="Z23317" s="136"/>
      <c r="AC23317" s="136"/>
    </row>
    <row r="23318" spans="2:29">
      <c r="B23318" s="136"/>
      <c r="E23318" s="136"/>
      <c r="H23318" s="136"/>
      <c r="K23318" s="136"/>
      <c r="O23318" s="136"/>
      <c r="T23318" s="136"/>
      <c r="W23318" s="136"/>
      <c r="Z23318" s="136"/>
      <c r="AC23318" s="136"/>
    </row>
    <row r="23319" spans="2:29">
      <c r="B23319" s="136"/>
      <c r="E23319" s="136"/>
      <c r="H23319" s="136"/>
      <c r="K23319" s="136"/>
      <c r="O23319" s="136"/>
      <c r="T23319" s="136"/>
      <c r="W23319" s="136"/>
      <c r="Z23319" s="136"/>
      <c r="AC23319" s="136"/>
    </row>
    <row r="23320" spans="2:29">
      <c r="B23320" s="136"/>
      <c r="E23320" s="136"/>
      <c r="H23320" s="136"/>
      <c r="K23320" s="136"/>
      <c r="O23320" s="136"/>
      <c r="T23320" s="136"/>
      <c r="W23320" s="136"/>
      <c r="Z23320" s="136"/>
      <c r="AC23320" s="136"/>
    </row>
    <row r="23321" spans="2:29">
      <c r="B23321" s="136"/>
      <c r="E23321" s="136"/>
      <c r="H23321" s="136"/>
      <c r="K23321" s="136"/>
      <c r="O23321" s="136"/>
      <c r="T23321" s="136"/>
      <c r="W23321" s="136"/>
      <c r="Z23321" s="136"/>
      <c r="AC23321" s="136"/>
    </row>
    <row r="23322" spans="2:29">
      <c r="B23322" s="136"/>
      <c r="E23322" s="136"/>
      <c r="H23322" s="136"/>
      <c r="K23322" s="136"/>
      <c r="O23322" s="136"/>
      <c r="T23322" s="136"/>
      <c r="W23322" s="136"/>
      <c r="Z23322" s="136"/>
      <c r="AC23322" s="136"/>
    </row>
    <row r="23323" spans="2:29">
      <c r="B23323" s="136"/>
      <c r="E23323" s="136"/>
      <c r="H23323" s="136"/>
      <c r="K23323" s="136"/>
      <c r="O23323" s="136"/>
      <c r="T23323" s="136"/>
      <c r="W23323" s="136"/>
      <c r="Z23323" s="136"/>
      <c r="AC23323" s="136"/>
    </row>
    <row r="23324" spans="2:29">
      <c r="B23324" s="136"/>
      <c r="E23324" s="136"/>
      <c r="H23324" s="136"/>
      <c r="K23324" s="136"/>
      <c r="O23324" s="136"/>
      <c r="T23324" s="136"/>
      <c r="W23324" s="136"/>
      <c r="Z23324" s="136"/>
      <c r="AC23324" s="136"/>
    </row>
    <row r="23325" spans="2:29">
      <c r="B23325" s="136"/>
      <c r="E23325" s="136"/>
      <c r="H23325" s="136"/>
      <c r="K23325" s="136"/>
      <c r="O23325" s="136"/>
      <c r="T23325" s="136"/>
      <c r="W23325" s="136"/>
      <c r="Z23325" s="136"/>
      <c r="AC23325" s="136"/>
    </row>
    <row r="23326" spans="2:29">
      <c r="B23326" s="136"/>
      <c r="E23326" s="136"/>
      <c r="H23326" s="136"/>
      <c r="K23326" s="136"/>
      <c r="O23326" s="136"/>
      <c r="T23326" s="136"/>
      <c r="W23326" s="136"/>
      <c r="Z23326" s="136"/>
      <c r="AC23326" s="136"/>
    </row>
    <row r="23327" spans="2:29">
      <c r="B23327" s="136"/>
      <c r="E23327" s="136"/>
      <c r="H23327" s="136"/>
      <c r="K23327" s="136"/>
      <c r="O23327" s="136"/>
      <c r="T23327" s="136"/>
      <c r="W23327" s="136"/>
      <c r="Z23327" s="136"/>
      <c r="AC23327" s="136"/>
    </row>
    <row r="23328" spans="2:29">
      <c r="B23328" s="136"/>
      <c r="E23328" s="136"/>
      <c r="H23328" s="136"/>
      <c r="K23328" s="136"/>
      <c r="O23328" s="136"/>
      <c r="T23328" s="136"/>
      <c r="W23328" s="136"/>
      <c r="Z23328" s="136"/>
      <c r="AC23328" s="136"/>
    </row>
    <row r="23329" spans="2:29">
      <c r="B23329" s="136"/>
      <c r="E23329" s="136"/>
      <c r="H23329" s="136"/>
      <c r="K23329" s="136"/>
      <c r="O23329" s="136"/>
      <c r="T23329" s="136"/>
      <c r="W23329" s="136"/>
      <c r="Z23329" s="136"/>
      <c r="AC23329" s="136"/>
    </row>
    <row r="23330" spans="2:29">
      <c r="B23330" s="136"/>
      <c r="E23330" s="136"/>
      <c r="H23330" s="136"/>
      <c r="K23330" s="136"/>
      <c r="O23330" s="136"/>
      <c r="T23330" s="136"/>
      <c r="W23330" s="136"/>
      <c r="Z23330" s="136"/>
      <c r="AC23330" s="136"/>
    </row>
    <row r="23331" spans="2:29">
      <c r="B23331" s="136"/>
      <c r="E23331" s="136"/>
      <c r="H23331" s="136"/>
      <c r="K23331" s="136"/>
      <c r="O23331" s="136"/>
      <c r="T23331" s="136"/>
      <c r="W23331" s="136"/>
      <c r="Z23331" s="136"/>
      <c r="AC23331" s="136"/>
    </row>
    <row r="23332" spans="2:29">
      <c r="B23332" s="136"/>
      <c r="E23332" s="136"/>
      <c r="H23332" s="136"/>
      <c r="K23332" s="136"/>
      <c r="O23332" s="136"/>
      <c r="T23332" s="136"/>
      <c r="W23332" s="136"/>
      <c r="Z23332" s="136"/>
      <c r="AC23332" s="136"/>
    </row>
    <row r="23333" spans="2:29">
      <c r="B23333" s="136"/>
      <c r="E23333" s="136"/>
      <c r="H23333" s="136"/>
      <c r="K23333" s="136"/>
      <c r="O23333" s="136"/>
      <c r="T23333" s="136"/>
      <c r="W23333" s="136"/>
      <c r="Z23333" s="136"/>
      <c r="AC23333" s="136"/>
    </row>
    <row r="23334" spans="2:29">
      <c r="B23334" s="136"/>
      <c r="E23334" s="136"/>
      <c r="H23334" s="136"/>
      <c r="K23334" s="136"/>
      <c r="O23334" s="136"/>
      <c r="T23334" s="136"/>
      <c r="W23334" s="136"/>
      <c r="Z23334" s="136"/>
      <c r="AC23334" s="136"/>
    </row>
    <row r="23335" spans="2:29">
      <c r="B23335" s="136"/>
      <c r="E23335" s="136"/>
      <c r="H23335" s="136"/>
      <c r="K23335" s="136"/>
      <c r="O23335" s="136"/>
      <c r="T23335" s="136"/>
      <c r="W23335" s="136"/>
      <c r="Z23335" s="136"/>
      <c r="AC23335" s="136"/>
    </row>
    <row r="23336" spans="2:29">
      <c r="B23336" s="136"/>
      <c r="E23336" s="136"/>
      <c r="H23336" s="136"/>
      <c r="K23336" s="136"/>
      <c r="O23336" s="136"/>
      <c r="T23336" s="136"/>
      <c r="W23336" s="136"/>
      <c r="Z23336" s="136"/>
      <c r="AC23336" s="136"/>
    </row>
    <row r="23337" spans="2:29">
      <c r="B23337" s="136"/>
      <c r="E23337" s="136"/>
      <c r="H23337" s="136"/>
      <c r="K23337" s="136"/>
      <c r="O23337" s="136"/>
      <c r="T23337" s="136"/>
      <c r="W23337" s="136"/>
      <c r="Z23337" s="136"/>
      <c r="AC23337" s="136"/>
    </row>
    <row r="23338" spans="2:29">
      <c r="B23338" s="136"/>
      <c r="E23338" s="136"/>
      <c r="H23338" s="136"/>
      <c r="K23338" s="136"/>
      <c r="O23338" s="136"/>
      <c r="T23338" s="136"/>
      <c r="W23338" s="136"/>
      <c r="Z23338" s="136"/>
      <c r="AC23338" s="136"/>
    </row>
    <row r="23339" spans="2:29">
      <c r="B23339" s="136"/>
      <c r="E23339" s="136"/>
      <c r="H23339" s="136"/>
      <c r="K23339" s="136"/>
      <c r="O23339" s="136"/>
      <c r="T23339" s="136"/>
      <c r="W23339" s="136"/>
      <c r="Z23339" s="136"/>
      <c r="AC23339" s="136"/>
    </row>
    <row r="23340" spans="2:29">
      <c r="B23340" s="136"/>
      <c r="E23340" s="136"/>
      <c r="H23340" s="136"/>
      <c r="K23340" s="136"/>
      <c r="O23340" s="136"/>
      <c r="T23340" s="136"/>
      <c r="W23340" s="136"/>
      <c r="Z23340" s="136"/>
      <c r="AC23340" s="136"/>
    </row>
    <row r="23341" spans="2:29">
      <c r="B23341" s="136"/>
      <c r="E23341" s="136"/>
      <c r="H23341" s="136"/>
      <c r="K23341" s="136"/>
      <c r="O23341" s="136"/>
      <c r="T23341" s="136"/>
      <c r="W23341" s="136"/>
      <c r="Z23341" s="136"/>
      <c r="AC23341" s="136"/>
    </row>
    <row r="23342" spans="2:29">
      <c r="B23342" s="136"/>
      <c r="E23342" s="136"/>
      <c r="H23342" s="136"/>
      <c r="K23342" s="136"/>
      <c r="O23342" s="136"/>
      <c r="T23342" s="136"/>
      <c r="W23342" s="136"/>
      <c r="Z23342" s="136"/>
      <c r="AC23342" s="136"/>
    </row>
    <row r="23343" spans="2:29">
      <c r="B23343" s="136"/>
      <c r="E23343" s="136"/>
      <c r="H23343" s="136"/>
      <c r="K23343" s="136"/>
      <c r="O23343" s="136"/>
      <c r="T23343" s="136"/>
      <c r="W23343" s="136"/>
      <c r="Z23343" s="136"/>
      <c r="AC23343" s="136"/>
    </row>
    <row r="23344" spans="2:29">
      <c r="B23344" s="136"/>
      <c r="E23344" s="136"/>
      <c r="H23344" s="136"/>
      <c r="K23344" s="136"/>
      <c r="O23344" s="136"/>
      <c r="T23344" s="136"/>
      <c r="W23344" s="136"/>
      <c r="Z23344" s="136"/>
      <c r="AC23344" s="136"/>
    </row>
    <row r="23345" spans="2:29">
      <c r="B23345" s="136"/>
      <c r="E23345" s="136"/>
      <c r="H23345" s="136"/>
      <c r="K23345" s="136"/>
      <c r="O23345" s="136"/>
      <c r="T23345" s="136"/>
      <c r="W23345" s="136"/>
      <c r="Z23345" s="136"/>
      <c r="AC23345" s="136"/>
    </row>
    <row r="23346" spans="2:29">
      <c r="B23346" s="136"/>
      <c r="E23346" s="136"/>
      <c r="H23346" s="136"/>
      <c r="K23346" s="136"/>
      <c r="O23346" s="136"/>
      <c r="T23346" s="136"/>
      <c r="W23346" s="136"/>
      <c r="Z23346" s="136"/>
      <c r="AC23346" s="136"/>
    </row>
    <row r="23347" spans="2:29">
      <c r="B23347" s="136"/>
      <c r="E23347" s="136"/>
      <c r="H23347" s="136"/>
      <c r="K23347" s="136"/>
      <c r="O23347" s="136"/>
      <c r="T23347" s="136"/>
      <c r="W23347" s="136"/>
      <c r="Z23347" s="136"/>
      <c r="AC23347" s="136"/>
    </row>
    <row r="23348" spans="2:29">
      <c r="B23348" s="136"/>
      <c r="E23348" s="136"/>
      <c r="H23348" s="136"/>
      <c r="K23348" s="136"/>
      <c r="O23348" s="136"/>
      <c r="T23348" s="136"/>
      <c r="W23348" s="136"/>
      <c r="Z23348" s="136"/>
      <c r="AC23348" s="136"/>
    </row>
    <row r="23349" spans="2:29">
      <c r="B23349" s="136"/>
      <c r="E23349" s="136"/>
      <c r="H23349" s="136"/>
      <c r="K23349" s="136"/>
      <c r="O23349" s="136"/>
      <c r="T23349" s="136"/>
      <c r="W23349" s="136"/>
      <c r="Z23349" s="136"/>
      <c r="AC23349" s="136"/>
    </row>
    <row r="23350" spans="2:29">
      <c r="B23350" s="136"/>
      <c r="E23350" s="136"/>
      <c r="H23350" s="136"/>
      <c r="K23350" s="136"/>
      <c r="O23350" s="136"/>
      <c r="T23350" s="136"/>
      <c r="W23350" s="136"/>
      <c r="Z23350" s="136"/>
      <c r="AC23350" s="136"/>
    </row>
    <row r="23351" spans="2:29">
      <c r="B23351" s="136"/>
      <c r="E23351" s="136"/>
      <c r="H23351" s="136"/>
      <c r="K23351" s="136"/>
      <c r="O23351" s="136"/>
      <c r="T23351" s="136"/>
      <c r="W23351" s="136"/>
      <c r="Z23351" s="136"/>
      <c r="AC23351" s="136"/>
    </row>
    <row r="23352" spans="2:29">
      <c r="B23352" s="136"/>
      <c r="E23352" s="136"/>
      <c r="H23352" s="136"/>
      <c r="K23352" s="136"/>
      <c r="O23352" s="136"/>
      <c r="T23352" s="136"/>
      <c r="W23352" s="136"/>
      <c r="Z23352" s="136"/>
      <c r="AC23352" s="136"/>
    </row>
    <row r="23353" spans="2:29">
      <c r="B23353" s="136"/>
      <c r="E23353" s="136"/>
      <c r="H23353" s="136"/>
      <c r="K23353" s="136"/>
      <c r="O23353" s="136"/>
      <c r="T23353" s="136"/>
      <c r="W23353" s="136"/>
      <c r="Z23353" s="136"/>
      <c r="AC23353" s="136"/>
    </row>
    <row r="23354" spans="2:29">
      <c r="B23354" s="136"/>
      <c r="E23354" s="136"/>
      <c r="H23354" s="136"/>
      <c r="K23354" s="136"/>
      <c r="O23354" s="136"/>
      <c r="T23354" s="136"/>
      <c r="W23354" s="136"/>
      <c r="Z23354" s="136"/>
      <c r="AC23354" s="136"/>
    </row>
    <row r="23355" spans="2:29">
      <c r="B23355" s="136"/>
      <c r="E23355" s="136"/>
      <c r="H23355" s="136"/>
      <c r="K23355" s="136"/>
      <c r="O23355" s="136"/>
      <c r="T23355" s="136"/>
      <c r="W23355" s="136"/>
      <c r="Z23355" s="136"/>
      <c r="AC23355" s="136"/>
    </row>
    <row r="23356" spans="2:29">
      <c r="B23356" s="136"/>
      <c r="E23356" s="136"/>
      <c r="H23356" s="136"/>
      <c r="K23356" s="136"/>
      <c r="O23356" s="136"/>
      <c r="T23356" s="136"/>
      <c r="W23356" s="136"/>
      <c r="Z23356" s="136"/>
      <c r="AC23356" s="136"/>
    </row>
    <row r="23357" spans="2:29">
      <c r="B23357" s="136"/>
      <c r="E23357" s="136"/>
      <c r="H23357" s="136"/>
      <c r="K23357" s="136"/>
      <c r="O23357" s="136"/>
      <c r="T23357" s="136"/>
      <c r="W23357" s="136"/>
      <c r="Z23357" s="136"/>
      <c r="AC23357" s="136"/>
    </row>
    <row r="23358" spans="2:29">
      <c r="B23358" s="136"/>
      <c r="E23358" s="136"/>
      <c r="H23358" s="136"/>
      <c r="K23358" s="136"/>
      <c r="O23358" s="136"/>
      <c r="T23358" s="136"/>
      <c r="W23358" s="136"/>
      <c r="Z23358" s="136"/>
      <c r="AC23358" s="136"/>
    </row>
    <row r="23359" spans="2:29">
      <c r="B23359" s="136"/>
      <c r="E23359" s="136"/>
      <c r="H23359" s="136"/>
      <c r="K23359" s="136"/>
      <c r="O23359" s="136"/>
      <c r="T23359" s="136"/>
      <c r="W23359" s="136"/>
      <c r="Z23359" s="136"/>
      <c r="AC23359" s="136"/>
    </row>
    <row r="23360" spans="2:29">
      <c r="B23360" s="136"/>
      <c r="E23360" s="136"/>
      <c r="H23360" s="136"/>
      <c r="K23360" s="136"/>
      <c r="O23360" s="136"/>
      <c r="T23360" s="136"/>
      <c r="W23360" s="136"/>
      <c r="Z23360" s="136"/>
      <c r="AC23360" s="136"/>
    </row>
    <row r="23361" spans="2:29">
      <c r="B23361" s="136"/>
      <c r="E23361" s="136"/>
      <c r="H23361" s="136"/>
      <c r="K23361" s="136"/>
      <c r="O23361" s="136"/>
      <c r="T23361" s="136"/>
      <c r="W23361" s="136"/>
      <c r="Z23361" s="136"/>
      <c r="AC23361" s="136"/>
    </row>
    <row r="23362" spans="2:29">
      <c r="B23362" s="136"/>
      <c r="E23362" s="136"/>
      <c r="H23362" s="136"/>
      <c r="K23362" s="136"/>
      <c r="O23362" s="136"/>
      <c r="T23362" s="136"/>
      <c r="W23362" s="136"/>
      <c r="Z23362" s="136"/>
      <c r="AC23362" s="136"/>
    </row>
    <row r="23363" spans="2:29">
      <c r="B23363" s="136"/>
      <c r="E23363" s="136"/>
      <c r="H23363" s="136"/>
      <c r="K23363" s="136"/>
      <c r="O23363" s="136"/>
      <c r="T23363" s="136"/>
      <c r="W23363" s="136"/>
      <c r="Z23363" s="136"/>
      <c r="AC23363" s="136"/>
    </row>
    <row r="23364" spans="2:29">
      <c r="B23364" s="136"/>
      <c r="E23364" s="136"/>
      <c r="H23364" s="136"/>
      <c r="K23364" s="136"/>
      <c r="O23364" s="136"/>
      <c r="T23364" s="136"/>
      <c r="W23364" s="136"/>
      <c r="Z23364" s="136"/>
      <c r="AC23364" s="136"/>
    </row>
    <row r="23365" spans="2:29">
      <c r="B23365" s="136"/>
      <c r="E23365" s="136"/>
      <c r="H23365" s="136"/>
      <c r="K23365" s="136"/>
      <c r="O23365" s="136"/>
      <c r="T23365" s="136"/>
      <c r="W23365" s="136"/>
      <c r="Z23365" s="136"/>
      <c r="AC23365" s="136"/>
    </row>
    <row r="23366" spans="2:29">
      <c r="B23366" s="136"/>
      <c r="E23366" s="136"/>
      <c r="H23366" s="136"/>
      <c r="K23366" s="136"/>
      <c r="O23366" s="136"/>
      <c r="T23366" s="136"/>
      <c r="W23366" s="136"/>
      <c r="Z23366" s="136"/>
      <c r="AC23366" s="136"/>
    </row>
    <row r="23367" spans="2:29">
      <c r="B23367" s="136"/>
      <c r="E23367" s="136"/>
      <c r="H23367" s="136"/>
      <c r="K23367" s="136"/>
      <c r="O23367" s="136"/>
      <c r="T23367" s="136"/>
      <c r="W23367" s="136"/>
      <c r="Z23367" s="136"/>
      <c r="AC23367" s="136"/>
    </row>
    <row r="23368" spans="2:29">
      <c r="B23368" s="136"/>
      <c r="E23368" s="136"/>
      <c r="H23368" s="136"/>
      <c r="K23368" s="136"/>
      <c r="O23368" s="136"/>
      <c r="T23368" s="136"/>
      <c r="W23368" s="136"/>
      <c r="Z23368" s="136"/>
      <c r="AC23368" s="136"/>
    </row>
    <row r="23369" spans="2:29">
      <c r="B23369" s="136"/>
      <c r="E23369" s="136"/>
      <c r="H23369" s="136"/>
      <c r="K23369" s="136"/>
      <c r="O23369" s="136"/>
      <c r="T23369" s="136"/>
      <c r="W23369" s="136"/>
      <c r="Z23369" s="136"/>
      <c r="AC23369" s="136"/>
    </row>
    <row r="23370" spans="2:29">
      <c r="B23370" s="136"/>
      <c r="E23370" s="136"/>
      <c r="H23370" s="136"/>
      <c r="K23370" s="136"/>
      <c r="O23370" s="136"/>
      <c r="T23370" s="136"/>
      <c r="W23370" s="136"/>
      <c r="Z23370" s="136"/>
      <c r="AC23370" s="136"/>
    </row>
    <row r="23371" spans="2:29">
      <c r="B23371" s="136"/>
      <c r="E23371" s="136"/>
      <c r="H23371" s="136"/>
      <c r="K23371" s="136"/>
      <c r="O23371" s="136"/>
      <c r="T23371" s="136"/>
      <c r="W23371" s="136"/>
      <c r="Z23371" s="136"/>
      <c r="AC23371" s="136"/>
    </row>
    <row r="23372" spans="2:29">
      <c r="B23372" s="136"/>
      <c r="E23372" s="136"/>
      <c r="H23372" s="136"/>
      <c r="K23372" s="136"/>
      <c r="O23372" s="136"/>
      <c r="T23372" s="136"/>
      <c r="W23372" s="136"/>
      <c r="Z23372" s="136"/>
      <c r="AC23372" s="136"/>
    </row>
    <row r="23373" spans="2:29">
      <c r="B23373" s="136"/>
      <c r="E23373" s="136"/>
      <c r="H23373" s="136"/>
      <c r="K23373" s="136"/>
      <c r="O23373" s="136"/>
      <c r="T23373" s="136"/>
      <c r="W23373" s="136"/>
      <c r="Z23373" s="136"/>
      <c r="AC23373" s="136"/>
    </row>
    <row r="23374" spans="2:29">
      <c r="B23374" s="136"/>
      <c r="E23374" s="136"/>
      <c r="H23374" s="136"/>
      <c r="K23374" s="136"/>
      <c r="O23374" s="136"/>
      <c r="T23374" s="136"/>
      <c r="W23374" s="136"/>
      <c r="Z23374" s="136"/>
      <c r="AC23374" s="136"/>
    </row>
    <row r="23375" spans="2:29">
      <c r="B23375" s="136"/>
      <c r="E23375" s="136"/>
      <c r="H23375" s="136"/>
      <c r="K23375" s="136"/>
      <c r="O23375" s="136"/>
      <c r="T23375" s="136"/>
      <c r="W23375" s="136"/>
      <c r="Z23375" s="136"/>
      <c r="AC23375" s="136"/>
    </row>
    <row r="23376" spans="2:29">
      <c r="B23376" s="136"/>
      <c r="E23376" s="136"/>
      <c r="H23376" s="136"/>
      <c r="K23376" s="136"/>
      <c r="O23376" s="136"/>
      <c r="T23376" s="136"/>
      <c r="W23376" s="136"/>
      <c r="Z23376" s="136"/>
      <c r="AC23376" s="136"/>
    </row>
    <row r="23377" spans="2:29">
      <c r="B23377" s="136"/>
      <c r="E23377" s="136"/>
      <c r="H23377" s="136"/>
      <c r="K23377" s="136"/>
      <c r="O23377" s="136"/>
      <c r="T23377" s="136"/>
      <c r="W23377" s="136"/>
      <c r="Z23377" s="136"/>
      <c r="AC23377" s="136"/>
    </row>
    <row r="23378" spans="2:29">
      <c r="B23378" s="136"/>
      <c r="E23378" s="136"/>
      <c r="H23378" s="136"/>
      <c r="K23378" s="136"/>
      <c r="O23378" s="136"/>
      <c r="T23378" s="136"/>
      <c r="W23378" s="136"/>
      <c r="Z23378" s="136"/>
      <c r="AC23378" s="136"/>
    </row>
    <row r="23379" spans="2:29">
      <c r="B23379" s="136"/>
      <c r="E23379" s="136"/>
      <c r="H23379" s="136"/>
      <c r="K23379" s="136"/>
      <c r="O23379" s="136"/>
      <c r="T23379" s="136"/>
      <c r="W23379" s="136"/>
      <c r="Z23379" s="136"/>
      <c r="AC23379" s="136"/>
    </row>
    <row r="23380" spans="2:29">
      <c r="B23380" s="136"/>
      <c r="E23380" s="136"/>
      <c r="H23380" s="136"/>
      <c r="K23380" s="136"/>
      <c r="O23380" s="136"/>
      <c r="T23380" s="136"/>
      <c r="W23380" s="136"/>
      <c r="Z23380" s="136"/>
      <c r="AC23380" s="136"/>
    </row>
    <row r="23381" spans="2:29">
      <c r="B23381" s="136"/>
      <c r="E23381" s="136"/>
      <c r="H23381" s="136"/>
      <c r="K23381" s="136"/>
      <c r="O23381" s="136"/>
      <c r="T23381" s="136"/>
      <c r="W23381" s="136"/>
      <c r="Z23381" s="136"/>
      <c r="AC23381" s="136"/>
    </row>
    <row r="23382" spans="2:29">
      <c r="B23382" s="136"/>
      <c r="E23382" s="136"/>
      <c r="H23382" s="136"/>
      <c r="K23382" s="136"/>
      <c r="O23382" s="136"/>
      <c r="T23382" s="136"/>
      <c r="W23382" s="136"/>
      <c r="Z23382" s="136"/>
      <c r="AC23382" s="136"/>
    </row>
    <row r="23383" spans="2:29">
      <c r="B23383" s="136"/>
      <c r="E23383" s="136"/>
      <c r="H23383" s="136"/>
      <c r="K23383" s="136"/>
      <c r="O23383" s="136"/>
      <c r="T23383" s="136"/>
      <c r="W23383" s="136"/>
      <c r="Z23383" s="136"/>
      <c r="AC23383" s="136"/>
    </row>
    <row r="23384" spans="2:29">
      <c r="B23384" s="136"/>
      <c r="E23384" s="136"/>
      <c r="H23384" s="136"/>
      <c r="K23384" s="136"/>
      <c r="O23384" s="136"/>
      <c r="T23384" s="136"/>
      <c r="W23384" s="136"/>
      <c r="Z23384" s="136"/>
      <c r="AC23384" s="136"/>
    </row>
    <row r="23385" spans="2:29">
      <c r="B23385" s="136"/>
      <c r="E23385" s="136"/>
      <c r="H23385" s="136"/>
      <c r="K23385" s="136"/>
      <c r="O23385" s="136"/>
      <c r="T23385" s="136"/>
      <c r="W23385" s="136"/>
      <c r="Z23385" s="136"/>
      <c r="AC23385" s="136"/>
    </row>
    <row r="23386" spans="2:29">
      <c r="B23386" s="136"/>
      <c r="E23386" s="136"/>
      <c r="H23386" s="136"/>
      <c r="K23386" s="136"/>
      <c r="O23386" s="136"/>
      <c r="T23386" s="136"/>
      <c r="W23386" s="136"/>
      <c r="Z23386" s="136"/>
      <c r="AC23386" s="136"/>
    </row>
    <row r="23387" spans="2:29">
      <c r="B23387" s="136"/>
      <c r="E23387" s="136"/>
      <c r="H23387" s="136"/>
      <c r="K23387" s="136"/>
      <c r="O23387" s="136"/>
      <c r="T23387" s="136"/>
      <c r="W23387" s="136"/>
      <c r="Z23387" s="136"/>
      <c r="AC23387" s="136"/>
    </row>
    <row r="23388" spans="2:29">
      <c r="B23388" s="136"/>
      <c r="E23388" s="136"/>
      <c r="H23388" s="136"/>
      <c r="K23388" s="136"/>
      <c r="O23388" s="136"/>
      <c r="T23388" s="136"/>
      <c r="W23388" s="136"/>
      <c r="Z23388" s="136"/>
      <c r="AC23388" s="136"/>
    </row>
    <row r="23389" spans="2:29">
      <c r="B23389" s="136"/>
      <c r="E23389" s="136"/>
      <c r="H23389" s="136"/>
      <c r="K23389" s="136"/>
      <c r="O23389" s="136"/>
      <c r="T23389" s="136"/>
      <c r="W23389" s="136"/>
      <c r="Z23389" s="136"/>
      <c r="AC23389" s="136"/>
    </row>
    <row r="23390" spans="2:29">
      <c r="B23390" s="136"/>
      <c r="E23390" s="136"/>
      <c r="H23390" s="136"/>
      <c r="K23390" s="136"/>
      <c r="O23390" s="136"/>
      <c r="T23390" s="136"/>
      <c r="W23390" s="136"/>
      <c r="Z23390" s="136"/>
      <c r="AC23390" s="136"/>
    </row>
    <row r="23391" spans="2:29">
      <c r="B23391" s="136"/>
      <c r="E23391" s="136"/>
      <c r="H23391" s="136"/>
      <c r="K23391" s="136"/>
      <c r="O23391" s="136"/>
      <c r="T23391" s="136"/>
      <c r="W23391" s="136"/>
      <c r="Z23391" s="136"/>
      <c r="AC23391" s="136"/>
    </row>
    <row r="23392" spans="2:29">
      <c r="B23392" s="136"/>
      <c r="E23392" s="136"/>
      <c r="H23392" s="136"/>
      <c r="K23392" s="136"/>
      <c r="O23392" s="136"/>
      <c r="T23392" s="136"/>
      <c r="W23392" s="136"/>
      <c r="Z23392" s="136"/>
      <c r="AC23392" s="136"/>
    </row>
    <row r="23393" spans="2:29">
      <c r="B23393" s="136"/>
      <c r="E23393" s="136"/>
      <c r="H23393" s="136"/>
      <c r="K23393" s="136"/>
      <c r="O23393" s="136"/>
      <c r="T23393" s="136"/>
      <c r="W23393" s="136"/>
      <c r="Z23393" s="136"/>
      <c r="AC23393" s="136"/>
    </row>
    <row r="23394" spans="2:29">
      <c r="B23394" s="136"/>
      <c r="E23394" s="136"/>
      <c r="H23394" s="136"/>
      <c r="K23394" s="136"/>
      <c r="O23394" s="136"/>
      <c r="T23394" s="136"/>
      <c r="W23394" s="136"/>
      <c r="Z23394" s="136"/>
      <c r="AC23394" s="136"/>
    </row>
    <row r="23395" spans="2:29">
      <c r="B23395" s="136"/>
      <c r="E23395" s="136"/>
      <c r="H23395" s="136"/>
      <c r="K23395" s="136"/>
      <c r="O23395" s="136"/>
      <c r="T23395" s="136"/>
      <c r="W23395" s="136"/>
      <c r="Z23395" s="136"/>
      <c r="AC23395" s="136"/>
    </row>
    <row r="23396" spans="2:29">
      <c r="B23396" s="136"/>
      <c r="E23396" s="136"/>
      <c r="H23396" s="136"/>
      <c r="K23396" s="136"/>
      <c r="O23396" s="136"/>
      <c r="T23396" s="136"/>
      <c r="W23396" s="136"/>
      <c r="Z23396" s="136"/>
      <c r="AC23396" s="136"/>
    </row>
    <row r="23397" spans="2:29">
      <c r="B23397" s="136"/>
      <c r="E23397" s="136"/>
      <c r="H23397" s="136"/>
      <c r="K23397" s="136"/>
      <c r="O23397" s="136"/>
      <c r="T23397" s="136"/>
      <c r="W23397" s="136"/>
      <c r="Z23397" s="136"/>
      <c r="AC23397" s="136"/>
    </row>
    <row r="23398" spans="2:29">
      <c r="B23398" s="136"/>
      <c r="E23398" s="136"/>
      <c r="H23398" s="136"/>
      <c r="K23398" s="136"/>
      <c r="O23398" s="136"/>
      <c r="T23398" s="136"/>
      <c r="W23398" s="136"/>
      <c r="Z23398" s="136"/>
      <c r="AC23398" s="136"/>
    </row>
    <row r="23399" spans="2:29">
      <c r="B23399" s="136"/>
      <c r="E23399" s="136"/>
      <c r="H23399" s="136"/>
      <c r="K23399" s="136"/>
      <c r="O23399" s="136"/>
      <c r="T23399" s="136"/>
      <c r="W23399" s="136"/>
      <c r="Z23399" s="136"/>
      <c r="AC23399" s="136"/>
    </row>
    <row r="23400" spans="2:29">
      <c r="B23400" s="136"/>
      <c r="E23400" s="136"/>
      <c r="H23400" s="136"/>
      <c r="K23400" s="136"/>
      <c r="O23400" s="136"/>
      <c r="T23400" s="136"/>
      <c r="W23400" s="136"/>
      <c r="Z23400" s="136"/>
      <c r="AC23400" s="136"/>
    </row>
    <row r="23401" spans="2:29">
      <c r="B23401" s="136"/>
      <c r="E23401" s="136"/>
      <c r="H23401" s="136"/>
      <c r="K23401" s="136"/>
      <c r="O23401" s="136"/>
      <c r="T23401" s="136"/>
      <c r="W23401" s="136"/>
      <c r="Z23401" s="136"/>
      <c r="AC23401" s="136"/>
    </row>
    <row r="23402" spans="2:29">
      <c r="B23402" s="136"/>
      <c r="E23402" s="136"/>
      <c r="H23402" s="136"/>
      <c r="K23402" s="136"/>
      <c r="O23402" s="136"/>
      <c r="T23402" s="136"/>
      <c r="W23402" s="136"/>
      <c r="Z23402" s="136"/>
      <c r="AC23402" s="136"/>
    </row>
    <row r="23403" spans="2:29">
      <c r="B23403" s="136"/>
      <c r="E23403" s="136"/>
      <c r="H23403" s="136"/>
      <c r="K23403" s="136"/>
      <c r="O23403" s="136"/>
      <c r="T23403" s="136"/>
      <c r="W23403" s="136"/>
      <c r="Z23403" s="136"/>
      <c r="AC23403" s="136"/>
    </row>
    <row r="23404" spans="2:29">
      <c r="B23404" s="136"/>
      <c r="E23404" s="136"/>
      <c r="H23404" s="136"/>
      <c r="K23404" s="136"/>
      <c r="O23404" s="136"/>
      <c r="T23404" s="136"/>
      <c r="W23404" s="136"/>
      <c r="Z23404" s="136"/>
      <c r="AC23404" s="136"/>
    </row>
    <row r="23405" spans="2:29">
      <c r="B23405" s="136"/>
      <c r="E23405" s="136"/>
      <c r="H23405" s="136"/>
      <c r="K23405" s="136"/>
      <c r="O23405" s="136"/>
      <c r="T23405" s="136"/>
      <c r="W23405" s="136"/>
      <c r="Z23405" s="136"/>
      <c r="AC23405" s="136"/>
    </row>
    <row r="23406" spans="2:29">
      <c r="B23406" s="136"/>
      <c r="E23406" s="136"/>
      <c r="H23406" s="136"/>
      <c r="K23406" s="136"/>
      <c r="O23406" s="136"/>
      <c r="T23406" s="136"/>
      <c r="W23406" s="136"/>
      <c r="Z23406" s="136"/>
      <c r="AC23406" s="136"/>
    </row>
    <row r="23407" spans="2:29">
      <c r="B23407" s="136"/>
      <c r="E23407" s="136"/>
      <c r="H23407" s="136"/>
      <c r="K23407" s="136"/>
      <c r="O23407" s="136"/>
      <c r="T23407" s="136"/>
      <c r="W23407" s="136"/>
      <c r="Z23407" s="136"/>
      <c r="AC23407" s="136"/>
    </row>
    <row r="23408" spans="2:29">
      <c r="B23408" s="136"/>
      <c r="E23408" s="136"/>
      <c r="H23408" s="136"/>
      <c r="K23408" s="136"/>
      <c r="O23408" s="136"/>
      <c r="T23408" s="136"/>
      <c r="W23408" s="136"/>
      <c r="Z23408" s="136"/>
      <c r="AC23408" s="136"/>
    </row>
    <row r="23409" spans="2:29">
      <c r="B23409" s="136"/>
      <c r="E23409" s="136"/>
      <c r="H23409" s="136"/>
      <c r="K23409" s="136"/>
      <c r="O23409" s="136"/>
      <c r="T23409" s="136"/>
      <c r="W23409" s="136"/>
      <c r="Z23409" s="136"/>
      <c r="AC23409" s="136"/>
    </row>
    <row r="23410" spans="2:29">
      <c r="B23410" s="136"/>
      <c r="E23410" s="136"/>
      <c r="H23410" s="136"/>
      <c r="K23410" s="136"/>
      <c r="O23410" s="136"/>
      <c r="T23410" s="136"/>
      <c r="W23410" s="136"/>
      <c r="Z23410" s="136"/>
      <c r="AC23410" s="136"/>
    </row>
    <row r="23411" spans="2:29">
      <c r="B23411" s="136"/>
      <c r="E23411" s="136"/>
      <c r="H23411" s="136"/>
      <c r="K23411" s="136"/>
      <c r="O23411" s="136"/>
      <c r="T23411" s="136"/>
      <c r="W23411" s="136"/>
      <c r="Z23411" s="136"/>
      <c r="AC23411" s="136"/>
    </row>
    <row r="23412" spans="2:29">
      <c r="B23412" s="136"/>
      <c r="E23412" s="136"/>
      <c r="H23412" s="136"/>
      <c r="K23412" s="136"/>
      <c r="O23412" s="136"/>
      <c r="T23412" s="136"/>
      <c r="W23412" s="136"/>
      <c r="Z23412" s="136"/>
      <c r="AC23412" s="136"/>
    </row>
    <row r="23413" spans="2:29">
      <c r="B23413" s="136"/>
      <c r="E23413" s="136"/>
      <c r="H23413" s="136"/>
      <c r="K23413" s="136"/>
      <c r="O23413" s="136"/>
      <c r="T23413" s="136"/>
      <c r="W23413" s="136"/>
      <c r="Z23413" s="136"/>
      <c r="AC23413" s="136"/>
    </row>
    <row r="23414" spans="2:29">
      <c r="B23414" s="136"/>
      <c r="E23414" s="136"/>
      <c r="H23414" s="136"/>
      <c r="K23414" s="136"/>
      <c r="O23414" s="136"/>
      <c r="T23414" s="136"/>
      <c r="W23414" s="136"/>
      <c r="Z23414" s="136"/>
      <c r="AC23414" s="136"/>
    </row>
    <row r="23415" spans="2:29">
      <c r="B23415" s="136"/>
      <c r="E23415" s="136"/>
      <c r="H23415" s="136"/>
      <c r="K23415" s="136"/>
      <c r="O23415" s="136"/>
      <c r="T23415" s="136"/>
      <c r="W23415" s="136"/>
      <c r="Z23415" s="136"/>
      <c r="AC23415" s="136"/>
    </row>
    <row r="23416" spans="2:29">
      <c r="B23416" s="136"/>
      <c r="E23416" s="136"/>
      <c r="H23416" s="136"/>
      <c r="K23416" s="136"/>
      <c r="O23416" s="136"/>
      <c r="T23416" s="136"/>
      <c r="W23416" s="136"/>
      <c r="Z23416" s="136"/>
      <c r="AC23416" s="136"/>
    </row>
    <row r="23417" spans="2:29">
      <c r="B23417" s="136"/>
      <c r="E23417" s="136"/>
      <c r="H23417" s="136"/>
      <c r="K23417" s="136"/>
      <c r="O23417" s="136"/>
      <c r="T23417" s="136"/>
      <c r="W23417" s="136"/>
      <c r="Z23417" s="136"/>
      <c r="AC23417" s="136"/>
    </row>
    <row r="23418" spans="2:29">
      <c r="B23418" s="136"/>
      <c r="E23418" s="136"/>
      <c r="H23418" s="136"/>
      <c r="K23418" s="136"/>
      <c r="O23418" s="136"/>
      <c r="T23418" s="136"/>
      <c r="W23418" s="136"/>
      <c r="Z23418" s="136"/>
      <c r="AC23418" s="136"/>
    </row>
    <row r="23419" spans="2:29">
      <c r="B23419" s="136"/>
      <c r="E23419" s="136"/>
      <c r="H23419" s="136"/>
      <c r="K23419" s="136"/>
      <c r="O23419" s="136"/>
      <c r="T23419" s="136"/>
      <c r="W23419" s="136"/>
      <c r="Z23419" s="136"/>
      <c r="AC23419" s="136"/>
    </row>
    <row r="23420" spans="2:29">
      <c r="B23420" s="136"/>
      <c r="E23420" s="136"/>
      <c r="H23420" s="136"/>
      <c r="K23420" s="136"/>
      <c r="O23420" s="136"/>
      <c r="T23420" s="136"/>
      <c r="W23420" s="136"/>
      <c r="Z23420" s="136"/>
      <c r="AC23420" s="136"/>
    </row>
    <row r="23421" spans="2:29">
      <c r="B23421" s="136"/>
      <c r="E23421" s="136"/>
      <c r="H23421" s="136"/>
      <c r="K23421" s="136"/>
      <c r="O23421" s="136"/>
      <c r="T23421" s="136"/>
      <c r="W23421" s="136"/>
      <c r="Z23421" s="136"/>
      <c r="AC23421" s="136"/>
    </row>
    <row r="23422" spans="2:29">
      <c r="B23422" s="136"/>
      <c r="E23422" s="136"/>
      <c r="H23422" s="136"/>
      <c r="K23422" s="136"/>
      <c r="O23422" s="136"/>
      <c r="T23422" s="136"/>
      <c r="W23422" s="136"/>
      <c r="Z23422" s="136"/>
      <c r="AC23422" s="136"/>
    </row>
    <row r="23423" spans="2:29">
      <c r="B23423" s="136"/>
      <c r="E23423" s="136"/>
      <c r="H23423" s="136"/>
      <c r="K23423" s="136"/>
      <c r="O23423" s="136"/>
      <c r="T23423" s="136"/>
      <c r="W23423" s="136"/>
      <c r="Z23423" s="136"/>
      <c r="AC23423" s="136"/>
    </row>
    <row r="23424" spans="2:29">
      <c r="B23424" s="136"/>
      <c r="E23424" s="136"/>
      <c r="H23424" s="136"/>
      <c r="K23424" s="136"/>
      <c r="O23424" s="136"/>
      <c r="T23424" s="136"/>
      <c r="W23424" s="136"/>
      <c r="Z23424" s="136"/>
      <c r="AC23424" s="136"/>
    </row>
    <row r="23425" spans="2:29">
      <c r="B23425" s="136"/>
      <c r="E23425" s="136"/>
      <c r="H23425" s="136"/>
      <c r="K23425" s="136"/>
      <c r="O23425" s="136"/>
      <c r="T23425" s="136"/>
      <c r="W23425" s="136"/>
      <c r="Z23425" s="136"/>
      <c r="AC23425" s="136"/>
    </row>
    <row r="23426" spans="2:29">
      <c r="B23426" s="136"/>
      <c r="E23426" s="136"/>
      <c r="H23426" s="136"/>
      <c r="K23426" s="136"/>
      <c r="O23426" s="136"/>
      <c r="T23426" s="136"/>
      <c r="W23426" s="136"/>
      <c r="Z23426" s="136"/>
      <c r="AC23426" s="136"/>
    </row>
    <row r="23427" spans="2:29">
      <c r="B23427" s="136"/>
      <c r="E23427" s="136"/>
      <c r="H23427" s="136"/>
      <c r="K23427" s="136"/>
      <c r="O23427" s="136"/>
      <c r="T23427" s="136"/>
      <c r="W23427" s="136"/>
      <c r="Z23427" s="136"/>
      <c r="AC23427" s="136"/>
    </row>
    <row r="23428" spans="2:29">
      <c r="B23428" s="136"/>
      <c r="E23428" s="136"/>
      <c r="H23428" s="136"/>
      <c r="K23428" s="136"/>
      <c r="O23428" s="136"/>
      <c r="T23428" s="136"/>
      <c r="W23428" s="136"/>
      <c r="Z23428" s="136"/>
      <c r="AC23428" s="136"/>
    </row>
    <row r="23429" spans="2:29">
      <c r="B23429" s="136"/>
      <c r="E23429" s="136"/>
      <c r="H23429" s="136"/>
      <c r="K23429" s="136"/>
      <c r="O23429" s="136"/>
      <c r="T23429" s="136"/>
      <c r="W23429" s="136"/>
      <c r="Z23429" s="136"/>
      <c r="AC23429" s="136"/>
    </row>
    <row r="23430" spans="2:29">
      <c r="B23430" s="136"/>
      <c r="E23430" s="136"/>
      <c r="H23430" s="136"/>
      <c r="K23430" s="136"/>
      <c r="O23430" s="136"/>
      <c r="T23430" s="136"/>
      <c r="W23430" s="136"/>
      <c r="Z23430" s="136"/>
      <c r="AC23430" s="136"/>
    </row>
    <row r="23431" spans="2:29">
      <c r="B23431" s="136"/>
      <c r="E23431" s="136"/>
      <c r="H23431" s="136"/>
      <c r="K23431" s="136"/>
      <c r="O23431" s="136"/>
      <c r="T23431" s="136"/>
      <c r="W23431" s="136"/>
      <c r="Z23431" s="136"/>
      <c r="AC23431" s="136"/>
    </row>
    <row r="23432" spans="2:29">
      <c r="B23432" s="136"/>
      <c r="E23432" s="136"/>
      <c r="H23432" s="136"/>
      <c r="K23432" s="136"/>
      <c r="O23432" s="136"/>
      <c r="T23432" s="136"/>
      <c r="W23432" s="136"/>
      <c r="Z23432" s="136"/>
      <c r="AC23432" s="136"/>
    </row>
    <row r="23433" spans="2:29">
      <c r="B23433" s="136"/>
      <c r="E23433" s="136"/>
      <c r="H23433" s="136"/>
      <c r="K23433" s="136"/>
      <c r="O23433" s="136"/>
      <c r="T23433" s="136"/>
      <c r="W23433" s="136"/>
      <c r="Z23433" s="136"/>
      <c r="AC23433" s="136"/>
    </row>
    <row r="23434" spans="2:29">
      <c r="B23434" s="136"/>
      <c r="E23434" s="136"/>
      <c r="H23434" s="136"/>
      <c r="K23434" s="136"/>
      <c r="O23434" s="136"/>
      <c r="T23434" s="136"/>
      <c r="W23434" s="136"/>
      <c r="Z23434" s="136"/>
      <c r="AC23434" s="136"/>
    </row>
    <row r="23435" spans="2:29">
      <c r="B23435" s="136"/>
      <c r="E23435" s="136"/>
      <c r="H23435" s="136"/>
      <c r="K23435" s="136"/>
      <c r="O23435" s="136"/>
      <c r="T23435" s="136"/>
      <c r="W23435" s="136"/>
      <c r="Z23435" s="136"/>
      <c r="AC23435" s="136"/>
    </row>
    <row r="23436" spans="2:29">
      <c r="B23436" s="136"/>
      <c r="E23436" s="136"/>
      <c r="H23436" s="136"/>
      <c r="K23436" s="136"/>
      <c r="O23436" s="136"/>
      <c r="T23436" s="136"/>
      <c r="W23436" s="136"/>
      <c r="Z23436" s="136"/>
      <c r="AC23436" s="136"/>
    </row>
    <row r="23437" spans="2:29">
      <c r="B23437" s="136"/>
      <c r="E23437" s="136"/>
      <c r="H23437" s="136"/>
      <c r="K23437" s="136"/>
      <c r="O23437" s="136"/>
      <c r="T23437" s="136"/>
      <c r="W23437" s="136"/>
      <c r="Z23437" s="136"/>
      <c r="AC23437" s="136"/>
    </row>
    <row r="23438" spans="2:29">
      <c r="B23438" s="136"/>
      <c r="E23438" s="136"/>
      <c r="H23438" s="136"/>
      <c r="K23438" s="136"/>
      <c r="O23438" s="136"/>
      <c r="T23438" s="136"/>
      <c r="W23438" s="136"/>
      <c r="Z23438" s="136"/>
      <c r="AC23438" s="136"/>
    </row>
    <row r="23439" spans="2:29">
      <c r="B23439" s="136"/>
      <c r="E23439" s="136"/>
      <c r="H23439" s="136"/>
      <c r="K23439" s="136"/>
      <c r="O23439" s="136"/>
      <c r="T23439" s="136"/>
      <c r="W23439" s="136"/>
      <c r="Z23439" s="136"/>
      <c r="AC23439" s="136"/>
    </row>
    <row r="23440" spans="2:29">
      <c r="B23440" s="136"/>
      <c r="E23440" s="136"/>
      <c r="H23440" s="136"/>
      <c r="K23440" s="136"/>
      <c r="O23440" s="136"/>
      <c r="T23440" s="136"/>
      <c r="W23440" s="136"/>
      <c r="Z23440" s="136"/>
      <c r="AC23440" s="136"/>
    </row>
    <row r="23441" spans="2:29">
      <c r="B23441" s="136"/>
      <c r="E23441" s="136"/>
      <c r="H23441" s="136"/>
      <c r="K23441" s="136"/>
      <c r="O23441" s="136"/>
      <c r="T23441" s="136"/>
      <c r="W23441" s="136"/>
      <c r="Z23441" s="136"/>
      <c r="AC23441" s="136"/>
    </row>
    <row r="23442" spans="2:29">
      <c r="B23442" s="136"/>
      <c r="E23442" s="136"/>
      <c r="H23442" s="136"/>
      <c r="K23442" s="136"/>
      <c r="O23442" s="136"/>
      <c r="T23442" s="136"/>
      <c r="W23442" s="136"/>
      <c r="Z23442" s="136"/>
      <c r="AC23442" s="136"/>
    </row>
    <row r="23443" spans="2:29">
      <c r="B23443" s="136"/>
      <c r="E23443" s="136"/>
      <c r="H23443" s="136"/>
      <c r="K23443" s="136"/>
      <c r="O23443" s="136"/>
      <c r="T23443" s="136"/>
      <c r="W23443" s="136"/>
      <c r="Z23443" s="136"/>
      <c r="AC23443" s="136"/>
    </row>
    <row r="23444" spans="2:29">
      <c r="B23444" s="136"/>
      <c r="E23444" s="136"/>
      <c r="H23444" s="136"/>
      <c r="K23444" s="136"/>
      <c r="O23444" s="136"/>
      <c r="T23444" s="136"/>
      <c r="W23444" s="136"/>
      <c r="Z23444" s="136"/>
      <c r="AC23444" s="136"/>
    </row>
    <row r="23445" spans="2:29">
      <c r="B23445" s="136"/>
      <c r="E23445" s="136"/>
      <c r="H23445" s="136"/>
      <c r="K23445" s="136"/>
      <c r="O23445" s="136"/>
      <c r="T23445" s="136"/>
      <c r="W23445" s="136"/>
      <c r="Z23445" s="136"/>
      <c r="AC23445" s="136"/>
    </row>
    <row r="23446" spans="2:29">
      <c r="B23446" s="136"/>
      <c r="E23446" s="136"/>
      <c r="H23446" s="136"/>
      <c r="K23446" s="136"/>
      <c r="O23446" s="136"/>
      <c r="T23446" s="136"/>
      <c r="W23446" s="136"/>
      <c r="Z23446" s="136"/>
      <c r="AC23446" s="136"/>
    </row>
    <row r="23447" spans="2:29">
      <c r="B23447" s="136"/>
      <c r="E23447" s="136"/>
      <c r="H23447" s="136"/>
      <c r="K23447" s="136"/>
      <c r="O23447" s="136"/>
      <c r="T23447" s="136"/>
      <c r="W23447" s="136"/>
      <c r="Z23447" s="136"/>
      <c r="AC23447" s="136"/>
    </row>
    <row r="23448" spans="2:29">
      <c r="B23448" s="136"/>
      <c r="E23448" s="136"/>
      <c r="H23448" s="136"/>
      <c r="K23448" s="136"/>
      <c r="O23448" s="136"/>
      <c r="T23448" s="136"/>
      <c r="W23448" s="136"/>
      <c r="Z23448" s="136"/>
      <c r="AC23448" s="136"/>
    </row>
    <row r="23449" spans="2:29">
      <c r="B23449" s="136"/>
      <c r="E23449" s="136"/>
      <c r="H23449" s="136"/>
      <c r="K23449" s="136"/>
      <c r="O23449" s="136"/>
      <c r="T23449" s="136"/>
      <c r="W23449" s="136"/>
      <c r="Z23449" s="136"/>
      <c r="AC23449" s="136"/>
    </row>
    <row r="23450" spans="2:29">
      <c r="B23450" s="136"/>
      <c r="E23450" s="136"/>
      <c r="H23450" s="136"/>
      <c r="K23450" s="136"/>
      <c r="O23450" s="136"/>
      <c r="T23450" s="136"/>
      <c r="W23450" s="136"/>
      <c r="Z23450" s="136"/>
      <c r="AC23450" s="136"/>
    </row>
    <row r="23451" spans="2:29">
      <c r="B23451" s="136"/>
      <c r="E23451" s="136"/>
      <c r="H23451" s="136"/>
      <c r="K23451" s="136"/>
      <c r="O23451" s="136"/>
      <c r="T23451" s="136"/>
      <c r="W23451" s="136"/>
      <c r="Z23451" s="136"/>
      <c r="AC23451" s="136"/>
    </row>
    <row r="23452" spans="2:29">
      <c r="B23452" s="136"/>
      <c r="E23452" s="136"/>
      <c r="H23452" s="136"/>
      <c r="K23452" s="136"/>
      <c r="O23452" s="136"/>
      <c r="T23452" s="136"/>
      <c r="W23452" s="136"/>
      <c r="Z23452" s="136"/>
      <c r="AC23452" s="136"/>
    </row>
    <row r="23453" spans="2:29">
      <c r="B23453" s="136"/>
      <c r="E23453" s="136"/>
      <c r="H23453" s="136"/>
      <c r="K23453" s="136"/>
      <c r="O23453" s="136"/>
      <c r="T23453" s="136"/>
      <c r="W23453" s="136"/>
      <c r="Z23453" s="136"/>
      <c r="AC23453" s="136"/>
    </row>
    <row r="23454" spans="2:29">
      <c r="B23454" s="136"/>
      <c r="E23454" s="136"/>
      <c r="H23454" s="136"/>
      <c r="K23454" s="136"/>
      <c r="O23454" s="136"/>
      <c r="T23454" s="136"/>
      <c r="W23454" s="136"/>
      <c r="Z23454" s="136"/>
      <c r="AC23454" s="136"/>
    </row>
    <row r="23455" spans="2:29">
      <c r="B23455" s="136"/>
      <c r="E23455" s="136"/>
      <c r="H23455" s="136"/>
      <c r="K23455" s="136"/>
      <c r="O23455" s="136"/>
      <c r="T23455" s="136"/>
      <c r="W23455" s="136"/>
      <c r="Z23455" s="136"/>
      <c r="AC23455" s="136"/>
    </row>
    <row r="23456" spans="2:29">
      <c r="B23456" s="136"/>
      <c r="E23456" s="136"/>
      <c r="H23456" s="136"/>
      <c r="K23456" s="136"/>
      <c r="O23456" s="136"/>
      <c r="T23456" s="136"/>
      <c r="W23456" s="136"/>
      <c r="Z23456" s="136"/>
      <c r="AC23456" s="136"/>
    </row>
    <row r="23457" spans="2:29">
      <c r="B23457" s="136"/>
      <c r="E23457" s="136"/>
      <c r="H23457" s="136"/>
      <c r="K23457" s="136"/>
      <c r="O23457" s="136"/>
      <c r="T23457" s="136"/>
      <c r="W23457" s="136"/>
      <c r="Z23457" s="136"/>
      <c r="AC23457" s="136"/>
    </row>
    <row r="23458" spans="2:29">
      <c r="B23458" s="136"/>
      <c r="E23458" s="136"/>
      <c r="H23458" s="136"/>
      <c r="K23458" s="136"/>
      <c r="O23458" s="136"/>
      <c r="T23458" s="136"/>
      <c r="W23458" s="136"/>
      <c r="Z23458" s="136"/>
      <c r="AC23458" s="136"/>
    </row>
    <row r="23459" spans="2:29">
      <c r="B23459" s="136"/>
      <c r="E23459" s="136"/>
      <c r="H23459" s="136"/>
      <c r="K23459" s="136"/>
      <c r="O23459" s="136"/>
      <c r="T23459" s="136"/>
      <c r="W23459" s="136"/>
      <c r="Z23459" s="136"/>
      <c r="AC23459" s="136"/>
    </row>
    <row r="23460" spans="2:29">
      <c r="B23460" s="136"/>
      <c r="E23460" s="136"/>
      <c r="H23460" s="136"/>
      <c r="K23460" s="136"/>
      <c r="O23460" s="136"/>
      <c r="T23460" s="136"/>
      <c r="W23460" s="136"/>
      <c r="Z23460" s="136"/>
      <c r="AC23460" s="136"/>
    </row>
    <row r="23461" spans="2:29">
      <c r="B23461" s="136"/>
      <c r="E23461" s="136"/>
      <c r="H23461" s="136"/>
      <c r="K23461" s="136"/>
      <c r="O23461" s="136"/>
      <c r="T23461" s="136"/>
      <c r="W23461" s="136"/>
      <c r="Z23461" s="136"/>
      <c r="AC23461" s="136"/>
    </row>
    <row r="23462" spans="2:29">
      <c r="B23462" s="136"/>
      <c r="E23462" s="136"/>
      <c r="H23462" s="136"/>
      <c r="K23462" s="136"/>
      <c r="O23462" s="136"/>
      <c r="T23462" s="136"/>
      <c r="W23462" s="136"/>
      <c r="Z23462" s="136"/>
      <c r="AC23462" s="136"/>
    </row>
    <row r="23463" spans="2:29">
      <c r="B23463" s="136"/>
      <c r="E23463" s="136"/>
      <c r="H23463" s="136"/>
      <c r="K23463" s="136"/>
      <c r="O23463" s="136"/>
      <c r="T23463" s="136"/>
      <c r="W23463" s="136"/>
      <c r="Z23463" s="136"/>
      <c r="AC23463" s="136"/>
    </row>
    <row r="23464" spans="2:29">
      <c r="B23464" s="136"/>
      <c r="E23464" s="136"/>
      <c r="H23464" s="136"/>
      <c r="K23464" s="136"/>
      <c r="O23464" s="136"/>
      <c r="T23464" s="136"/>
      <c r="W23464" s="136"/>
      <c r="Z23464" s="136"/>
      <c r="AC23464" s="136"/>
    </row>
    <row r="23465" spans="2:29">
      <c r="B23465" s="136"/>
      <c r="E23465" s="136"/>
      <c r="H23465" s="136"/>
      <c r="K23465" s="136"/>
      <c r="O23465" s="136"/>
      <c r="T23465" s="136"/>
      <c r="W23465" s="136"/>
      <c r="Z23465" s="136"/>
      <c r="AC23465" s="136"/>
    </row>
    <row r="23466" spans="2:29">
      <c r="B23466" s="136"/>
      <c r="E23466" s="136"/>
      <c r="H23466" s="136"/>
      <c r="K23466" s="136"/>
      <c r="O23466" s="136"/>
      <c r="T23466" s="136"/>
      <c r="W23466" s="136"/>
      <c r="Z23466" s="136"/>
      <c r="AC23466" s="136"/>
    </row>
    <row r="23467" spans="2:29">
      <c r="B23467" s="136"/>
      <c r="E23467" s="136"/>
      <c r="H23467" s="136"/>
      <c r="K23467" s="136"/>
      <c r="O23467" s="136"/>
      <c r="T23467" s="136"/>
      <c r="W23467" s="136"/>
      <c r="Z23467" s="136"/>
      <c r="AC23467" s="136"/>
    </row>
    <row r="23468" spans="2:29">
      <c r="B23468" s="136"/>
      <c r="E23468" s="136"/>
      <c r="H23468" s="136"/>
      <c r="K23468" s="136"/>
      <c r="O23468" s="136"/>
      <c r="T23468" s="136"/>
      <c r="W23468" s="136"/>
      <c r="Z23468" s="136"/>
      <c r="AC23468" s="136"/>
    </row>
    <row r="23469" spans="2:29">
      <c r="B23469" s="136"/>
      <c r="E23469" s="136"/>
      <c r="H23469" s="136"/>
      <c r="K23469" s="136"/>
      <c r="O23469" s="136"/>
      <c r="T23469" s="136"/>
      <c r="W23469" s="136"/>
      <c r="Z23469" s="136"/>
      <c r="AC23469" s="136"/>
    </row>
    <row r="23470" spans="2:29">
      <c r="B23470" s="136"/>
      <c r="E23470" s="136"/>
      <c r="H23470" s="136"/>
      <c r="K23470" s="136"/>
      <c r="O23470" s="136"/>
      <c r="T23470" s="136"/>
      <c r="W23470" s="136"/>
      <c r="Z23470" s="136"/>
      <c r="AC23470" s="136"/>
    </row>
    <row r="23471" spans="2:29">
      <c r="B23471" s="136"/>
      <c r="E23471" s="136"/>
      <c r="H23471" s="136"/>
      <c r="K23471" s="136"/>
      <c r="O23471" s="136"/>
      <c r="T23471" s="136"/>
      <c r="W23471" s="136"/>
      <c r="Z23471" s="136"/>
      <c r="AC23471" s="136"/>
    </row>
    <row r="23472" spans="2:29">
      <c r="B23472" s="136"/>
      <c r="E23472" s="136"/>
      <c r="H23472" s="136"/>
      <c r="K23472" s="136"/>
      <c r="O23472" s="136"/>
      <c r="T23472" s="136"/>
      <c r="W23472" s="136"/>
      <c r="Z23472" s="136"/>
      <c r="AC23472" s="136"/>
    </row>
    <row r="23473" spans="2:29">
      <c r="B23473" s="136"/>
      <c r="E23473" s="136"/>
      <c r="H23473" s="136"/>
      <c r="K23473" s="136"/>
      <c r="O23473" s="136"/>
      <c r="T23473" s="136"/>
      <c r="W23473" s="136"/>
      <c r="Z23473" s="136"/>
      <c r="AC23473" s="136"/>
    </row>
    <row r="23474" spans="2:29">
      <c r="B23474" s="136"/>
      <c r="E23474" s="136"/>
      <c r="H23474" s="136"/>
      <c r="K23474" s="136"/>
      <c r="O23474" s="136"/>
      <c r="T23474" s="136"/>
      <c r="W23474" s="136"/>
      <c r="Z23474" s="136"/>
      <c r="AC23474" s="136"/>
    </row>
    <row r="23475" spans="2:29">
      <c r="B23475" s="136"/>
      <c r="E23475" s="136"/>
      <c r="H23475" s="136"/>
      <c r="K23475" s="136"/>
      <c r="O23475" s="136"/>
      <c r="T23475" s="136"/>
      <c r="W23475" s="136"/>
      <c r="Z23475" s="136"/>
      <c r="AC23475" s="136"/>
    </row>
    <row r="23476" spans="2:29">
      <c r="B23476" s="136"/>
      <c r="E23476" s="136"/>
      <c r="H23476" s="136"/>
      <c r="K23476" s="136"/>
      <c r="O23476" s="136"/>
      <c r="T23476" s="136"/>
      <c r="W23476" s="136"/>
      <c r="Z23476" s="136"/>
      <c r="AC23476" s="136"/>
    </row>
    <row r="23477" spans="2:29">
      <c r="B23477" s="136"/>
      <c r="E23477" s="136"/>
      <c r="H23477" s="136"/>
      <c r="K23477" s="136"/>
      <c r="O23477" s="136"/>
      <c r="T23477" s="136"/>
      <c r="W23477" s="136"/>
      <c r="Z23477" s="136"/>
      <c r="AC23477" s="136"/>
    </row>
    <row r="23478" spans="2:29">
      <c r="B23478" s="136"/>
      <c r="E23478" s="136"/>
      <c r="H23478" s="136"/>
      <c r="K23478" s="136"/>
      <c r="O23478" s="136"/>
      <c r="T23478" s="136"/>
      <c r="W23478" s="136"/>
      <c r="Z23478" s="136"/>
      <c r="AC23478" s="136"/>
    </row>
    <row r="23479" spans="2:29">
      <c r="B23479" s="136"/>
      <c r="E23479" s="136"/>
      <c r="H23479" s="136"/>
      <c r="K23479" s="136"/>
      <c r="O23479" s="136"/>
      <c r="T23479" s="136"/>
      <c r="W23479" s="136"/>
      <c r="Z23479" s="136"/>
      <c r="AC23479" s="136"/>
    </row>
    <row r="23480" spans="2:29">
      <c r="B23480" s="136"/>
      <c r="E23480" s="136"/>
      <c r="H23480" s="136"/>
      <c r="K23480" s="136"/>
      <c r="O23480" s="136"/>
      <c r="T23480" s="136"/>
      <c r="W23480" s="136"/>
      <c r="Z23480" s="136"/>
      <c r="AC23480" s="136"/>
    </row>
    <row r="23481" spans="2:29">
      <c r="B23481" s="136"/>
      <c r="E23481" s="136"/>
      <c r="H23481" s="136"/>
      <c r="K23481" s="136"/>
      <c r="O23481" s="136"/>
      <c r="T23481" s="136"/>
      <c r="W23481" s="136"/>
      <c r="Z23481" s="136"/>
      <c r="AC23481" s="136"/>
    </row>
    <row r="23482" spans="2:29">
      <c r="B23482" s="136"/>
      <c r="E23482" s="136"/>
      <c r="H23482" s="136"/>
      <c r="K23482" s="136"/>
      <c r="O23482" s="136"/>
      <c r="T23482" s="136"/>
      <c r="W23482" s="136"/>
      <c r="Z23482" s="136"/>
      <c r="AC23482" s="136"/>
    </row>
    <row r="23483" spans="2:29">
      <c r="B23483" s="136"/>
      <c r="E23483" s="136"/>
      <c r="H23483" s="136"/>
      <c r="K23483" s="136"/>
      <c r="O23483" s="136"/>
      <c r="T23483" s="136"/>
      <c r="W23483" s="136"/>
      <c r="Z23483" s="136"/>
      <c r="AC23483" s="136"/>
    </row>
    <row r="23484" spans="2:29">
      <c r="B23484" s="136"/>
      <c r="E23484" s="136"/>
      <c r="H23484" s="136"/>
      <c r="K23484" s="136"/>
      <c r="O23484" s="136"/>
      <c r="T23484" s="136"/>
      <c r="W23484" s="136"/>
      <c r="Z23484" s="136"/>
      <c r="AC23484" s="136"/>
    </row>
    <row r="23485" spans="2:29">
      <c r="B23485" s="136"/>
      <c r="E23485" s="136"/>
      <c r="H23485" s="136"/>
      <c r="K23485" s="136"/>
      <c r="O23485" s="136"/>
      <c r="T23485" s="136"/>
      <c r="W23485" s="136"/>
      <c r="Z23485" s="136"/>
      <c r="AC23485" s="136"/>
    </row>
    <row r="23486" spans="2:29">
      <c r="B23486" s="136"/>
      <c r="E23486" s="136"/>
      <c r="H23486" s="136"/>
      <c r="K23486" s="136"/>
      <c r="O23486" s="136"/>
      <c r="T23486" s="136"/>
      <c r="W23486" s="136"/>
      <c r="Z23486" s="136"/>
      <c r="AC23486" s="136"/>
    </row>
    <row r="23487" spans="2:29">
      <c r="B23487" s="136"/>
      <c r="E23487" s="136"/>
      <c r="H23487" s="136"/>
      <c r="K23487" s="136"/>
      <c r="O23487" s="136"/>
      <c r="T23487" s="136"/>
      <c r="W23487" s="136"/>
      <c r="Z23487" s="136"/>
      <c r="AC23487" s="136"/>
    </row>
    <row r="23488" spans="2:29">
      <c r="B23488" s="136"/>
      <c r="E23488" s="136"/>
      <c r="H23488" s="136"/>
      <c r="K23488" s="136"/>
      <c r="O23488" s="136"/>
      <c r="T23488" s="136"/>
      <c r="W23488" s="136"/>
      <c r="Z23488" s="136"/>
      <c r="AC23488" s="136"/>
    </row>
    <row r="23489" spans="2:29">
      <c r="B23489" s="136"/>
      <c r="E23489" s="136"/>
      <c r="H23489" s="136"/>
      <c r="K23489" s="136"/>
      <c r="O23489" s="136"/>
      <c r="T23489" s="136"/>
      <c r="W23489" s="136"/>
      <c r="Z23489" s="136"/>
      <c r="AC23489" s="136"/>
    </row>
    <row r="23490" spans="2:29">
      <c r="B23490" s="136"/>
      <c r="E23490" s="136"/>
      <c r="H23490" s="136"/>
      <c r="K23490" s="136"/>
      <c r="O23490" s="136"/>
      <c r="T23490" s="136"/>
      <c r="W23490" s="136"/>
      <c r="Z23490" s="136"/>
      <c r="AC23490" s="136"/>
    </row>
    <row r="23491" spans="2:29">
      <c r="B23491" s="136"/>
      <c r="E23491" s="136"/>
      <c r="H23491" s="136"/>
      <c r="K23491" s="136"/>
      <c r="O23491" s="136"/>
      <c r="T23491" s="136"/>
      <c r="W23491" s="136"/>
      <c r="Z23491" s="136"/>
      <c r="AC23491" s="136"/>
    </row>
    <row r="23492" spans="2:29">
      <c r="B23492" s="136"/>
      <c r="E23492" s="136"/>
      <c r="H23492" s="136"/>
      <c r="K23492" s="136"/>
      <c r="O23492" s="136"/>
      <c r="T23492" s="136"/>
      <c r="W23492" s="136"/>
      <c r="Z23492" s="136"/>
      <c r="AC23492" s="136"/>
    </row>
    <row r="23493" spans="2:29">
      <c r="B23493" s="136"/>
      <c r="E23493" s="136"/>
      <c r="H23493" s="136"/>
      <c r="K23493" s="136"/>
      <c r="O23493" s="136"/>
      <c r="T23493" s="136"/>
      <c r="W23493" s="136"/>
      <c r="Z23493" s="136"/>
      <c r="AC23493" s="136"/>
    </row>
    <row r="23494" spans="2:29">
      <c r="B23494" s="136"/>
      <c r="E23494" s="136"/>
      <c r="H23494" s="136"/>
      <c r="K23494" s="136"/>
      <c r="O23494" s="136"/>
      <c r="T23494" s="136"/>
      <c r="W23494" s="136"/>
      <c r="Z23494" s="136"/>
      <c r="AC23494" s="136"/>
    </row>
    <row r="23495" spans="2:29">
      <c r="B23495" s="136"/>
      <c r="E23495" s="136"/>
      <c r="H23495" s="136"/>
      <c r="K23495" s="136"/>
      <c r="O23495" s="136"/>
      <c r="T23495" s="136"/>
      <c r="W23495" s="136"/>
      <c r="Z23495" s="136"/>
      <c r="AC23495" s="136"/>
    </row>
    <row r="23496" spans="2:29">
      <c r="B23496" s="136"/>
      <c r="E23496" s="136"/>
      <c r="H23496" s="136"/>
      <c r="K23496" s="136"/>
      <c r="O23496" s="136"/>
      <c r="T23496" s="136"/>
      <c r="W23496" s="136"/>
      <c r="Z23496" s="136"/>
      <c r="AC23496" s="136"/>
    </row>
    <row r="23497" spans="2:29">
      <c r="B23497" s="136"/>
      <c r="E23497" s="136"/>
      <c r="H23497" s="136"/>
      <c r="K23497" s="136"/>
      <c r="O23497" s="136"/>
      <c r="T23497" s="136"/>
      <c r="W23497" s="136"/>
      <c r="Z23497" s="136"/>
      <c r="AC23497" s="136"/>
    </row>
    <row r="23498" spans="2:29">
      <c r="B23498" s="136"/>
      <c r="E23498" s="136"/>
      <c r="H23498" s="136"/>
      <c r="K23498" s="136"/>
      <c r="O23498" s="136"/>
      <c r="T23498" s="136"/>
      <c r="W23498" s="136"/>
      <c r="Z23498" s="136"/>
      <c r="AC23498" s="136"/>
    </row>
    <row r="23499" spans="2:29">
      <c r="B23499" s="136"/>
      <c r="E23499" s="136"/>
      <c r="H23499" s="136"/>
      <c r="K23499" s="136"/>
      <c r="O23499" s="136"/>
      <c r="T23499" s="136"/>
      <c r="W23499" s="136"/>
      <c r="Z23499" s="136"/>
      <c r="AC23499" s="136"/>
    </row>
    <row r="23500" spans="2:29">
      <c r="B23500" s="136"/>
      <c r="E23500" s="136"/>
      <c r="H23500" s="136"/>
      <c r="K23500" s="136"/>
      <c r="O23500" s="136"/>
      <c r="T23500" s="136"/>
      <c r="W23500" s="136"/>
      <c r="Z23500" s="136"/>
      <c r="AC23500" s="136"/>
    </row>
    <row r="23501" spans="2:29">
      <c r="B23501" s="136"/>
      <c r="E23501" s="136"/>
      <c r="H23501" s="136"/>
      <c r="K23501" s="136"/>
      <c r="O23501" s="136"/>
      <c r="T23501" s="136"/>
      <c r="W23501" s="136"/>
      <c r="Z23501" s="136"/>
      <c r="AC23501" s="136"/>
    </row>
    <row r="23502" spans="2:29">
      <c r="B23502" s="136"/>
      <c r="E23502" s="136"/>
      <c r="H23502" s="136"/>
      <c r="K23502" s="136"/>
      <c r="O23502" s="136"/>
      <c r="T23502" s="136"/>
      <c r="W23502" s="136"/>
      <c r="Z23502" s="136"/>
      <c r="AC23502" s="136"/>
    </row>
    <row r="23503" spans="2:29">
      <c r="B23503" s="136"/>
      <c r="E23503" s="136"/>
      <c r="H23503" s="136"/>
      <c r="K23503" s="136"/>
      <c r="O23503" s="136"/>
      <c r="T23503" s="136"/>
      <c r="W23503" s="136"/>
      <c r="Z23503" s="136"/>
      <c r="AC23503" s="136"/>
    </row>
    <row r="23504" spans="2:29">
      <c r="B23504" s="136"/>
      <c r="E23504" s="136"/>
      <c r="H23504" s="136"/>
      <c r="K23504" s="136"/>
      <c r="O23504" s="136"/>
      <c r="T23504" s="136"/>
      <c r="W23504" s="136"/>
      <c r="Z23504" s="136"/>
      <c r="AC23504" s="136"/>
    </row>
    <row r="23505" spans="2:29">
      <c r="B23505" s="136"/>
      <c r="E23505" s="136"/>
      <c r="H23505" s="136"/>
      <c r="K23505" s="136"/>
      <c r="O23505" s="136"/>
      <c r="T23505" s="136"/>
      <c r="W23505" s="136"/>
      <c r="Z23505" s="136"/>
      <c r="AC23505" s="136"/>
    </row>
    <row r="23506" spans="2:29">
      <c r="B23506" s="136"/>
      <c r="E23506" s="136"/>
      <c r="H23506" s="136"/>
      <c r="K23506" s="136"/>
      <c r="O23506" s="136"/>
      <c r="T23506" s="136"/>
      <c r="W23506" s="136"/>
      <c r="Z23506" s="136"/>
      <c r="AC23506" s="136"/>
    </row>
    <row r="23507" spans="2:29">
      <c r="B23507" s="136"/>
      <c r="E23507" s="136"/>
      <c r="H23507" s="136"/>
      <c r="K23507" s="136"/>
      <c r="O23507" s="136"/>
      <c r="T23507" s="136"/>
      <c r="W23507" s="136"/>
      <c r="Z23507" s="136"/>
      <c r="AC23507" s="136"/>
    </row>
    <row r="23508" spans="2:29">
      <c r="B23508" s="136"/>
      <c r="E23508" s="136"/>
      <c r="H23508" s="136"/>
      <c r="K23508" s="136"/>
      <c r="O23508" s="136"/>
      <c r="T23508" s="136"/>
      <c r="W23508" s="136"/>
      <c r="Z23508" s="136"/>
      <c r="AC23508" s="136"/>
    </row>
    <row r="23509" spans="2:29">
      <c r="B23509" s="136"/>
      <c r="E23509" s="136"/>
      <c r="H23509" s="136"/>
      <c r="K23509" s="136"/>
      <c r="O23509" s="136"/>
      <c r="T23509" s="136"/>
      <c r="W23509" s="136"/>
      <c r="Z23509" s="136"/>
      <c r="AC23509" s="136"/>
    </row>
    <row r="23510" spans="2:29">
      <c r="B23510" s="136"/>
      <c r="E23510" s="136"/>
      <c r="H23510" s="136"/>
      <c r="K23510" s="136"/>
      <c r="O23510" s="136"/>
      <c r="T23510" s="136"/>
      <c r="W23510" s="136"/>
      <c r="Z23510" s="136"/>
      <c r="AC23510" s="136"/>
    </row>
    <row r="23511" spans="2:29">
      <c r="B23511" s="136"/>
      <c r="E23511" s="136"/>
      <c r="H23511" s="136"/>
      <c r="K23511" s="136"/>
      <c r="O23511" s="136"/>
      <c r="T23511" s="136"/>
      <c r="W23511" s="136"/>
      <c r="Z23511" s="136"/>
      <c r="AC23511" s="136"/>
    </row>
    <row r="23512" spans="2:29">
      <c r="B23512" s="136"/>
      <c r="E23512" s="136"/>
      <c r="H23512" s="136"/>
      <c r="K23512" s="136"/>
      <c r="O23512" s="136"/>
      <c r="T23512" s="136"/>
      <c r="W23512" s="136"/>
      <c r="Z23512" s="136"/>
      <c r="AC23512" s="136"/>
    </row>
    <row r="23513" spans="2:29">
      <c r="B23513" s="136"/>
      <c r="E23513" s="136"/>
      <c r="H23513" s="136"/>
      <c r="K23513" s="136"/>
      <c r="O23513" s="136"/>
      <c r="T23513" s="136"/>
      <c r="W23513" s="136"/>
      <c r="Z23513" s="136"/>
      <c r="AC23513" s="136"/>
    </row>
    <row r="23514" spans="2:29">
      <c r="B23514" s="136"/>
      <c r="E23514" s="136"/>
      <c r="H23514" s="136"/>
      <c r="K23514" s="136"/>
      <c r="O23514" s="136"/>
      <c r="T23514" s="136"/>
      <c r="W23514" s="136"/>
      <c r="Z23514" s="136"/>
      <c r="AC23514" s="136"/>
    </row>
    <row r="23515" spans="2:29">
      <c r="B23515" s="136"/>
      <c r="E23515" s="136"/>
      <c r="H23515" s="136"/>
      <c r="K23515" s="136"/>
      <c r="O23515" s="136"/>
      <c r="T23515" s="136"/>
      <c r="W23515" s="136"/>
      <c r="Z23515" s="136"/>
      <c r="AC23515" s="136"/>
    </row>
    <row r="23516" spans="2:29">
      <c r="B23516" s="136"/>
      <c r="E23516" s="136"/>
      <c r="H23516" s="136"/>
      <c r="K23516" s="136"/>
      <c r="O23516" s="136"/>
      <c r="T23516" s="136"/>
      <c r="W23516" s="136"/>
      <c r="Z23516" s="136"/>
      <c r="AC23516" s="136"/>
    </row>
    <row r="23517" spans="2:29">
      <c r="B23517" s="136"/>
      <c r="E23517" s="136"/>
      <c r="H23517" s="136"/>
      <c r="K23517" s="136"/>
      <c r="O23517" s="136"/>
      <c r="T23517" s="136"/>
      <c r="W23517" s="136"/>
      <c r="Z23517" s="136"/>
      <c r="AC23517" s="136"/>
    </row>
    <row r="23518" spans="2:29">
      <c r="B23518" s="136"/>
      <c r="E23518" s="136"/>
      <c r="H23518" s="136"/>
      <c r="K23518" s="136"/>
      <c r="O23518" s="136"/>
      <c r="T23518" s="136"/>
      <c r="W23518" s="136"/>
      <c r="Z23518" s="136"/>
      <c r="AC23518" s="136"/>
    </row>
    <row r="23519" spans="2:29">
      <c r="B23519" s="136"/>
      <c r="E23519" s="136"/>
      <c r="H23519" s="136"/>
      <c r="K23519" s="136"/>
      <c r="O23519" s="136"/>
      <c r="T23519" s="136"/>
      <c r="W23519" s="136"/>
      <c r="Z23519" s="136"/>
      <c r="AC23519" s="136"/>
    </row>
    <row r="23520" spans="2:29">
      <c r="B23520" s="136"/>
      <c r="E23520" s="136"/>
      <c r="H23520" s="136"/>
      <c r="K23520" s="136"/>
      <c r="O23520" s="136"/>
      <c r="T23520" s="136"/>
      <c r="W23520" s="136"/>
      <c r="Z23520" s="136"/>
      <c r="AC23520" s="136"/>
    </row>
    <row r="23521" spans="2:29">
      <c r="B23521" s="136"/>
      <c r="E23521" s="136"/>
      <c r="H23521" s="136"/>
      <c r="K23521" s="136"/>
      <c r="O23521" s="136"/>
      <c r="T23521" s="136"/>
      <c r="W23521" s="136"/>
      <c r="Z23521" s="136"/>
      <c r="AC23521" s="136"/>
    </row>
    <row r="23522" spans="2:29">
      <c r="B23522" s="136"/>
      <c r="E23522" s="136"/>
      <c r="H23522" s="136"/>
      <c r="K23522" s="136"/>
      <c r="O23522" s="136"/>
      <c r="T23522" s="136"/>
      <c r="W23522" s="136"/>
      <c r="Z23522" s="136"/>
      <c r="AC23522" s="136"/>
    </row>
    <row r="23523" spans="2:29">
      <c r="B23523" s="136"/>
      <c r="E23523" s="136"/>
      <c r="H23523" s="136"/>
      <c r="K23523" s="136"/>
      <c r="O23523" s="136"/>
      <c r="T23523" s="136"/>
      <c r="W23523" s="136"/>
      <c r="Z23523" s="136"/>
      <c r="AC23523" s="136"/>
    </row>
    <row r="23524" spans="2:29">
      <c r="B23524" s="136"/>
      <c r="E23524" s="136"/>
      <c r="H23524" s="136"/>
      <c r="K23524" s="136"/>
      <c r="O23524" s="136"/>
      <c r="T23524" s="136"/>
      <c r="W23524" s="136"/>
      <c r="Z23524" s="136"/>
      <c r="AC23524" s="136"/>
    </row>
    <row r="23525" spans="2:29">
      <c r="B23525" s="136"/>
      <c r="E23525" s="136"/>
      <c r="H23525" s="136"/>
      <c r="K23525" s="136"/>
      <c r="O23525" s="136"/>
      <c r="T23525" s="136"/>
      <c r="W23525" s="136"/>
      <c r="Z23525" s="136"/>
      <c r="AC23525" s="136"/>
    </row>
    <row r="23526" spans="2:29">
      <c r="B23526" s="136"/>
      <c r="E23526" s="136"/>
      <c r="H23526" s="136"/>
      <c r="K23526" s="136"/>
      <c r="O23526" s="136"/>
      <c r="T23526" s="136"/>
      <c r="W23526" s="136"/>
      <c r="Z23526" s="136"/>
      <c r="AC23526" s="136"/>
    </row>
    <row r="23527" spans="2:29">
      <c r="B23527" s="136"/>
      <c r="E23527" s="136"/>
      <c r="H23527" s="136"/>
      <c r="K23527" s="136"/>
      <c r="O23527" s="136"/>
      <c r="T23527" s="136"/>
      <c r="W23527" s="136"/>
      <c r="Z23527" s="136"/>
      <c r="AC23527" s="136"/>
    </row>
    <row r="23528" spans="2:29">
      <c r="B23528" s="136"/>
      <c r="E23528" s="136"/>
      <c r="H23528" s="136"/>
      <c r="K23528" s="136"/>
      <c r="O23528" s="136"/>
      <c r="T23528" s="136"/>
      <c r="W23528" s="136"/>
      <c r="Z23528" s="136"/>
      <c r="AC23528" s="136"/>
    </row>
    <row r="23529" spans="2:29">
      <c r="B23529" s="136"/>
      <c r="E23529" s="136"/>
      <c r="H23529" s="136"/>
      <c r="K23529" s="136"/>
      <c r="O23529" s="136"/>
      <c r="T23529" s="136"/>
      <c r="W23529" s="136"/>
      <c r="Z23529" s="136"/>
      <c r="AC23529" s="136"/>
    </row>
    <row r="23530" spans="2:29">
      <c r="B23530" s="136"/>
      <c r="E23530" s="136"/>
      <c r="H23530" s="136"/>
      <c r="K23530" s="136"/>
      <c r="O23530" s="136"/>
      <c r="T23530" s="136"/>
      <c r="W23530" s="136"/>
      <c r="Z23530" s="136"/>
      <c r="AC23530" s="136"/>
    </row>
    <row r="23531" spans="2:29">
      <c r="B23531" s="136"/>
      <c r="E23531" s="136"/>
      <c r="H23531" s="136"/>
      <c r="K23531" s="136"/>
      <c r="O23531" s="136"/>
      <c r="T23531" s="136"/>
      <c r="W23531" s="136"/>
      <c r="Z23531" s="136"/>
      <c r="AC23531" s="136"/>
    </row>
    <row r="23532" spans="2:29">
      <c r="B23532" s="136"/>
      <c r="E23532" s="136"/>
      <c r="H23532" s="136"/>
      <c r="K23532" s="136"/>
      <c r="O23532" s="136"/>
      <c r="T23532" s="136"/>
      <c r="W23532" s="136"/>
      <c r="Z23532" s="136"/>
      <c r="AC23532" s="136"/>
    </row>
    <row r="23533" spans="2:29">
      <c r="B23533" s="136"/>
      <c r="E23533" s="136"/>
      <c r="H23533" s="136"/>
      <c r="K23533" s="136"/>
      <c r="O23533" s="136"/>
      <c r="T23533" s="136"/>
      <c r="W23533" s="136"/>
      <c r="Z23533" s="136"/>
      <c r="AC23533" s="136"/>
    </row>
    <row r="23534" spans="2:29">
      <c r="B23534" s="136"/>
      <c r="E23534" s="136"/>
      <c r="H23534" s="136"/>
      <c r="K23534" s="136"/>
      <c r="O23534" s="136"/>
      <c r="T23534" s="136"/>
      <c r="W23534" s="136"/>
      <c r="Z23534" s="136"/>
      <c r="AC23534" s="136"/>
    </row>
    <row r="23535" spans="2:29">
      <c r="B23535" s="136"/>
      <c r="E23535" s="136"/>
      <c r="H23535" s="136"/>
      <c r="K23535" s="136"/>
      <c r="O23535" s="136"/>
      <c r="T23535" s="136"/>
      <c r="W23535" s="136"/>
      <c r="Z23535" s="136"/>
      <c r="AC23535" s="136"/>
    </row>
    <row r="23536" spans="2:29">
      <c r="B23536" s="136"/>
      <c r="E23536" s="136"/>
      <c r="H23536" s="136"/>
      <c r="K23536" s="136"/>
      <c r="O23536" s="136"/>
      <c r="T23536" s="136"/>
      <c r="W23536" s="136"/>
      <c r="Z23536" s="136"/>
      <c r="AC23536" s="136"/>
    </row>
    <row r="23537" spans="2:29">
      <c r="B23537" s="136"/>
      <c r="E23537" s="136"/>
      <c r="H23537" s="136"/>
      <c r="K23537" s="136"/>
      <c r="O23537" s="136"/>
      <c r="T23537" s="136"/>
      <c r="W23537" s="136"/>
      <c r="Z23537" s="136"/>
      <c r="AC23537" s="136"/>
    </row>
    <row r="23538" spans="2:29">
      <c r="B23538" s="136"/>
      <c r="E23538" s="136"/>
      <c r="H23538" s="136"/>
      <c r="K23538" s="136"/>
      <c r="O23538" s="136"/>
      <c r="T23538" s="136"/>
      <c r="W23538" s="136"/>
      <c r="Z23538" s="136"/>
      <c r="AC23538" s="136"/>
    </row>
    <row r="23539" spans="2:29">
      <c r="B23539" s="136"/>
      <c r="E23539" s="136"/>
      <c r="H23539" s="136"/>
      <c r="K23539" s="136"/>
      <c r="O23539" s="136"/>
      <c r="T23539" s="136"/>
      <c r="W23539" s="136"/>
      <c r="Z23539" s="136"/>
      <c r="AC23539" s="136"/>
    </row>
    <row r="23540" spans="2:29">
      <c r="B23540" s="136"/>
      <c r="E23540" s="136"/>
      <c r="H23540" s="136"/>
      <c r="K23540" s="136"/>
      <c r="O23540" s="136"/>
      <c r="T23540" s="136"/>
      <c r="W23540" s="136"/>
      <c r="Z23540" s="136"/>
      <c r="AC23540" s="136"/>
    </row>
    <row r="23541" spans="2:29">
      <c r="B23541" s="136"/>
      <c r="E23541" s="136"/>
      <c r="H23541" s="136"/>
      <c r="K23541" s="136"/>
      <c r="O23541" s="136"/>
      <c r="T23541" s="136"/>
      <c r="W23541" s="136"/>
      <c r="Z23541" s="136"/>
      <c r="AC23541" s="136"/>
    </row>
    <row r="23542" spans="2:29">
      <c r="B23542" s="136"/>
      <c r="E23542" s="136"/>
      <c r="H23542" s="136"/>
      <c r="K23542" s="136"/>
      <c r="O23542" s="136"/>
      <c r="T23542" s="136"/>
      <c r="W23542" s="136"/>
      <c r="Z23542" s="136"/>
      <c r="AC23542" s="136"/>
    </row>
    <row r="23543" spans="2:29">
      <c r="B23543" s="136"/>
      <c r="E23543" s="136"/>
      <c r="H23543" s="136"/>
      <c r="K23543" s="136"/>
      <c r="O23543" s="136"/>
      <c r="T23543" s="136"/>
      <c r="W23543" s="136"/>
      <c r="Z23543" s="136"/>
      <c r="AC23543" s="136"/>
    </row>
    <row r="23544" spans="2:29">
      <c r="B23544" s="136"/>
      <c r="E23544" s="136"/>
      <c r="H23544" s="136"/>
      <c r="K23544" s="136"/>
      <c r="O23544" s="136"/>
      <c r="T23544" s="136"/>
      <c r="W23544" s="136"/>
      <c r="Z23544" s="136"/>
      <c r="AC23544" s="136"/>
    </row>
    <row r="23545" spans="2:29">
      <c r="B23545" s="136"/>
      <c r="E23545" s="136"/>
      <c r="H23545" s="136"/>
      <c r="K23545" s="136"/>
      <c r="O23545" s="136"/>
      <c r="T23545" s="136"/>
      <c r="W23545" s="136"/>
      <c r="Z23545" s="136"/>
      <c r="AC23545" s="136"/>
    </row>
    <row r="23546" spans="2:29">
      <c r="B23546" s="136"/>
      <c r="E23546" s="136"/>
      <c r="H23546" s="136"/>
      <c r="K23546" s="136"/>
      <c r="O23546" s="136"/>
      <c r="T23546" s="136"/>
      <c r="W23546" s="136"/>
      <c r="Z23546" s="136"/>
      <c r="AC23546" s="136"/>
    </row>
    <row r="23547" spans="2:29">
      <c r="B23547" s="136"/>
      <c r="E23547" s="136"/>
      <c r="H23547" s="136"/>
      <c r="K23547" s="136"/>
      <c r="O23547" s="136"/>
      <c r="T23547" s="136"/>
      <c r="W23547" s="136"/>
      <c r="Z23547" s="136"/>
      <c r="AC23547" s="136"/>
    </row>
    <row r="23548" spans="2:29">
      <c r="B23548" s="136"/>
      <c r="E23548" s="136"/>
      <c r="H23548" s="136"/>
      <c r="K23548" s="136"/>
      <c r="O23548" s="136"/>
      <c r="T23548" s="136"/>
      <c r="W23548" s="136"/>
      <c r="Z23548" s="136"/>
      <c r="AC23548" s="136"/>
    </row>
    <row r="23549" spans="2:29">
      <c r="B23549" s="136"/>
      <c r="E23549" s="136"/>
      <c r="H23549" s="136"/>
      <c r="K23549" s="136"/>
      <c r="O23549" s="136"/>
      <c r="T23549" s="136"/>
      <c r="W23549" s="136"/>
      <c r="Z23549" s="136"/>
      <c r="AC23549" s="136"/>
    </row>
    <row r="23550" spans="2:29">
      <c r="B23550" s="136"/>
      <c r="E23550" s="136"/>
      <c r="H23550" s="136"/>
      <c r="K23550" s="136"/>
      <c r="O23550" s="136"/>
      <c r="T23550" s="136"/>
      <c r="W23550" s="136"/>
      <c r="Z23550" s="136"/>
      <c r="AC23550" s="136"/>
    </row>
    <row r="23551" spans="2:29">
      <c r="B23551" s="136"/>
      <c r="E23551" s="136"/>
      <c r="H23551" s="136"/>
      <c r="K23551" s="136"/>
      <c r="O23551" s="136"/>
      <c r="T23551" s="136"/>
      <c r="W23551" s="136"/>
      <c r="Z23551" s="136"/>
      <c r="AC23551" s="136"/>
    </row>
    <row r="23552" spans="2:29">
      <c r="B23552" s="136"/>
      <c r="E23552" s="136"/>
      <c r="H23552" s="136"/>
      <c r="K23552" s="136"/>
      <c r="O23552" s="136"/>
      <c r="T23552" s="136"/>
      <c r="W23552" s="136"/>
      <c r="Z23552" s="136"/>
      <c r="AC23552" s="136"/>
    </row>
    <row r="23553" spans="2:29">
      <c r="B23553" s="136"/>
      <c r="E23553" s="136"/>
      <c r="H23553" s="136"/>
      <c r="K23553" s="136"/>
      <c r="O23553" s="136"/>
      <c r="T23553" s="136"/>
      <c r="W23553" s="136"/>
      <c r="Z23553" s="136"/>
      <c r="AC23553" s="136"/>
    </row>
    <row r="23554" spans="2:29">
      <c r="B23554" s="136"/>
      <c r="E23554" s="136"/>
      <c r="H23554" s="136"/>
      <c r="K23554" s="136"/>
      <c r="O23554" s="136"/>
      <c r="T23554" s="136"/>
      <c r="W23554" s="136"/>
      <c r="Z23554" s="136"/>
      <c r="AC23554" s="136"/>
    </row>
    <row r="23555" spans="2:29">
      <c r="B23555" s="136"/>
      <c r="E23555" s="136"/>
      <c r="H23555" s="136"/>
      <c r="K23555" s="136"/>
      <c r="O23555" s="136"/>
      <c r="T23555" s="136"/>
      <c r="W23555" s="136"/>
      <c r="Z23555" s="136"/>
      <c r="AC23555" s="136"/>
    </row>
    <row r="23556" spans="2:29">
      <c r="B23556" s="136"/>
      <c r="E23556" s="136"/>
      <c r="H23556" s="136"/>
      <c r="K23556" s="136"/>
      <c r="O23556" s="136"/>
      <c r="T23556" s="136"/>
      <c r="W23556" s="136"/>
      <c r="Z23556" s="136"/>
      <c r="AC23556" s="136"/>
    </row>
    <row r="23557" spans="2:29">
      <c r="B23557" s="136"/>
      <c r="E23557" s="136"/>
      <c r="H23557" s="136"/>
      <c r="K23557" s="136"/>
      <c r="O23557" s="136"/>
      <c r="T23557" s="136"/>
      <c r="W23557" s="136"/>
      <c r="Z23557" s="136"/>
      <c r="AC23557" s="136"/>
    </row>
    <row r="23558" spans="2:29">
      <c r="B23558" s="136"/>
      <c r="E23558" s="136"/>
      <c r="H23558" s="136"/>
      <c r="K23558" s="136"/>
      <c r="O23558" s="136"/>
      <c r="T23558" s="136"/>
      <c r="W23558" s="136"/>
      <c r="Z23558" s="136"/>
      <c r="AC23558" s="136"/>
    </row>
    <row r="23559" spans="2:29">
      <c r="B23559" s="136"/>
      <c r="E23559" s="136"/>
      <c r="H23559" s="136"/>
      <c r="K23559" s="136"/>
      <c r="O23559" s="136"/>
      <c r="T23559" s="136"/>
      <c r="W23559" s="136"/>
      <c r="Z23559" s="136"/>
      <c r="AC23559" s="136"/>
    </row>
    <row r="23560" spans="2:29">
      <c r="B23560" s="136"/>
      <c r="E23560" s="136"/>
      <c r="H23560" s="136"/>
      <c r="K23560" s="136"/>
      <c r="O23560" s="136"/>
      <c r="T23560" s="136"/>
      <c r="W23560" s="136"/>
      <c r="Z23560" s="136"/>
      <c r="AC23560" s="136"/>
    </row>
    <row r="23561" spans="2:29">
      <c r="B23561" s="136"/>
      <c r="E23561" s="136"/>
      <c r="H23561" s="136"/>
      <c r="K23561" s="136"/>
      <c r="O23561" s="136"/>
      <c r="T23561" s="136"/>
      <c r="W23561" s="136"/>
      <c r="Z23561" s="136"/>
      <c r="AC23561" s="136"/>
    </row>
    <row r="23562" spans="2:29">
      <c r="B23562" s="136"/>
      <c r="E23562" s="136"/>
      <c r="H23562" s="136"/>
      <c r="K23562" s="136"/>
      <c r="O23562" s="136"/>
      <c r="T23562" s="136"/>
      <c r="W23562" s="136"/>
      <c r="Z23562" s="136"/>
      <c r="AC23562" s="136"/>
    </row>
    <row r="23563" spans="2:29">
      <c r="B23563" s="136"/>
      <c r="E23563" s="136"/>
      <c r="H23563" s="136"/>
      <c r="K23563" s="136"/>
      <c r="O23563" s="136"/>
      <c r="T23563" s="136"/>
      <c r="W23563" s="136"/>
      <c r="Z23563" s="136"/>
      <c r="AC23563" s="136"/>
    </row>
    <row r="23564" spans="2:29">
      <c r="B23564" s="136"/>
      <c r="E23564" s="136"/>
      <c r="H23564" s="136"/>
      <c r="K23564" s="136"/>
      <c r="O23564" s="136"/>
      <c r="T23564" s="136"/>
      <c r="W23564" s="136"/>
      <c r="Z23564" s="136"/>
      <c r="AC23564" s="136"/>
    </row>
    <row r="23565" spans="2:29">
      <c r="B23565" s="136"/>
      <c r="E23565" s="136"/>
      <c r="H23565" s="136"/>
      <c r="K23565" s="136"/>
      <c r="O23565" s="136"/>
      <c r="T23565" s="136"/>
      <c r="W23565" s="136"/>
      <c r="Z23565" s="136"/>
      <c r="AC23565" s="136"/>
    </row>
    <row r="23566" spans="2:29">
      <c r="B23566" s="136"/>
      <c r="E23566" s="136"/>
      <c r="H23566" s="136"/>
      <c r="K23566" s="136"/>
      <c r="O23566" s="136"/>
      <c r="T23566" s="136"/>
      <c r="W23566" s="136"/>
      <c r="Z23566" s="136"/>
      <c r="AC23566" s="136"/>
    </row>
    <row r="23567" spans="2:29">
      <c r="B23567" s="136"/>
      <c r="E23567" s="136"/>
      <c r="H23567" s="136"/>
      <c r="K23567" s="136"/>
      <c r="O23567" s="136"/>
      <c r="T23567" s="136"/>
      <c r="W23567" s="136"/>
      <c r="Z23567" s="136"/>
      <c r="AC23567" s="136"/>
    </row>
    <row r="23568" spans="2:29">
      <c r="B23568" s="136"/>
      <c r="E23568" s="136"/>
      <c r="H23568" s="136"/>
      <c r="K23568" s="136"/>
      <c r="O23568" s="136"/>
      <c r="T23568" s="136"/>
      <c r="W23568" s="136"/>
      <c r="Z23568" s="136"/>
      <c r="AC23568" s="136"/>
    </row>
    <row r="23569" spans="2:29">
      <c r="B23569" s="136"/>
      <c r="E23569" s="136"/>
      <c r="H23569" s="136"/>
      <c r="K23569" s="136"/>
      <c r="O23569" s="136"/>
      <c r="T23569" s="136"/>
      <c r="W23569" s="136"/>
      <c r="Z23569" s="136"/>
      <c r="AC23569" s="136"/>
    </row>
    <row r="23570" spans="2:29">
      <c r="B23570" s="136"/>
      <c r="E23570" s="136"/>
      <c r="H23570" s="136"/>
      <c r="K23570" s="136"/>
      <c r="O23570" s="136"/>
      <c r="T23570" s="136"/>
      <c r="W23570" s="136"/>
      <c r="Z23570" s="136"/>
      <c r="AC23570" s="136"/>
    </row>
    <row r="23571" spans="2:29">
      <c r="B23571" s="136"/>
      <c r="E23571" s="136"/>
      <c r="H23571" s="136"/>
      <c r="K23571" s="136"/>
      <c r="O23571" s="136"/>
      <c r="T23571" s="136"/>
      <c r="W23571" s="136"/>
      <c r="Z23571" s="136"/>
      <c r="AC23571" s="136"/>
    </row>
    <row r="23572" spans="2:29">
      <c r="B23572" s="136"/>
      <c r="E23572" s="136"/>
      <c r="H23572" s="136"/>
      <c r="K23572" s="136"/>
      <c r="O23572" s="136"/>
      <c r="T23572" s="136"/>
      <c r="W23572" s="136"/>
      <c r="Z23572" s="136"/>
      <c r="AC23572" s="136"/>
    </row>
    <row r="23573" spans="2:29">
      <c r="B23573" s="136"/>
      <c r="E23573" s="136"/>
      <c r="H23573" s="136"/>
      <c r="K23573" s="136"/>
      <c r="O23573" s="136"/>
      <c r="T23573" s="136"/>
      <c r="W23573" s="136"/>
      <c r="Z23573" s="136"/>
      <c r="AC23573" s="136"/>
    </row>
    <row r="23574" spans="2:29">
      <c r="B23574" s="136"/>
      <c r="E23574" s="136"/>
      <c r="H23574" s="136"/>
      <c r="K23574" s="136"/>
      <c r="O23574" s="136"/>
      <c r="T23574" s="136"/>
      <c r="W23574" s="136"/>
      <c r="Z23574" s="136"/>
      <c r="AC23574" s="136"/>
    </row>
    <row r="23575" spans="2:29">
      <c r="B23575" s="136"/>
      <c r="E23575" s="136"/>
      <c r="H23575" s="136"/>
      <c r="K23575" s="136"/>
      <c r="O23575" s="136"/>
      <c r="T23575" s="136"/>
      <c r="W23575" s="136"/>
      <c r="Z23575" s="136"/>
      <c r="AC23575" s="136"/>
    </row>
    <row r="23576" spans="2:29">
      <c r="B23576" s="136"/>
      <c r="E23576" s="136"/>
      <c r="H23576" s="136"/>
      <c r="K23576" s="136"/>
      <c r="O23576" s="136"/>
      <c r="T23576" s="136"/>
      <c r="W23576" s="136"/>
      <c r="Z23576" s="136"/>
      <c r="AC23576" s="136"/>
    </row>
    <row r="23577" spans="2:29">
      <c r="B23577" s="136"/>
      <c r="E23577" s="136"/>
      <c r="H23577" s="136"/>
      <c r="K23577" s="136"/>
      <c r="O23577" s="136"/>
      <c r="T23577" s="136"/>
      <c r="W23577" s="136"/>
      <c r="Z23577" s="136"/>
      <c r="AC23577" s="136"/>
    </row>
    <row r="23578" spans="2:29">
      <c r="B23578" s="136"/>
      <c r="E23578" s="136"/>
      <c r="H23578" s="136"/>
      <c r="K23578" s="136"/>
      <c r="O23578" s="136"/>
      <c r="T23578" s="136"/>
      <c r="W23578" s="136"/>
      <c r="Z23578" s="136"/>
      <c r="AC23578" s="136"/>
    </row>
    <row r="23579" spans="2:29">
      <c r="B23579" s="136"/>
      <c r="E23579" s="136"/>
      <c r="H23579" s="136"/>
      <c r="K23579" s="136"/>
      <c r="O23579" s="136"/>
      <c r="T23579" s="136"/>
      <c r="W23579" s="136"/>
      <c r="Z23579" s="136"/>
      <c r="AC23579" s="136"/>
    </row>
    <row r="23580" spans="2:29">
      <c r="B23580" s="136"/>
      <c r="E23580" s="136"/>
      <c r="H23580" s="136"/>
      <c r="K23580" s="136"/>
      <c r="O23580" s="136"/>
      <c r="T23580" s="136"/>
      <c r="W23580" s="136"/>
      <c r="Z23580" s="136"/>
      <c r="AC23580" s="136"/>
    </row>
    <row r="23581" spans="2:29">
      <c r="B23581" s="136"/>
      <c r="E23581" s="136"/>
      <c r="H23581" s="136"/>
      <c r="K23581" s="136"/>
      <c r="O23581" s="136"/>
      <c r="T23581" s="136"/>
      <c r="W23581" s="136"/>
      <c r="Z23581" s="136"/>
      <c r="AC23581" s="136"/>
    </row>
    <row r="23582" spans="2:29">
      <c r="B23582" s="136"/>
      <c r="E23582" s="136"/>
      <c r="H23582" s="136"/>
      <c r="K23582" s="136"/>
      <c r="O23582" s="136"/>
      <c r="T23582" s="136"/>
      <c r="W23582" s="136"/>
      <c r="Z23582" s="136"/>
      <c r="AC23582" s="136"/>
    </row>
    <row r="23583" spans="2:29">
      <c r="B23583" s="136"/>
      <c r="E23583" s="136"/>
      <c r="H23583" s="136"/>
      <c r="K23583" s="136"/>
      <c r="O23583" s="136"/>
      <c r="T23583" s="136"/>
      <c r="W23583" s="136"/>
      <c r="Z23583" s="136"/>
      <c r="AC23583" s="136"/>
    </row>
    <row r="23584" spans="2:29">
      <c r="B23584" s="136"/>
      <c r="E23584" s="136"/>
      <c r="H23584" s="136"/>
      <c r="K23584" s="136"/>
      <c r="O23584" s="136"/>
      <c r="T23584" s="136"/>
      <c r="W23584" s="136"/>
      <c r="Z23584" s="136"/>
      <c r="AC23584" s="136"/>
    </row>
    <row r="23585" spans="2:29">
      <c r="B23585" s="136"/>
      <c r="E23585" s="136"/>
      <c r="H23585" s="136"/>
      <c r="K23585" s="136"/>
      <c r="O23585" s="136"/>
      <c r="T23585" s="136"/>
      <c r="W23585" s="136"/>
      <c r="Z23585" s="136"/>
      <c r="AC23585" s="136"/>
    </row>
    <row r="23586" spans="2:29">
      <c r="B23586" s="136"/>
      <c r="E23586" s="136"/>
      <c r="H23586" s="136"/>
      <c r="K23586" s="136"/>
      <c r="O23586" s="136"/>
      <c r="T23586" s="136"/>
      <c r="W23586" s="136"/>
      <c r="Z23586" s="136"/>
      <c r="AC23586" s="136"/>
    </row>
    <row r="23587" spans="2:29">
      <c r="B23587" s="136"/>
      <c r="E23587" s="136"/>
      <c r="H23587" s="136"/>
      <c r="K23587" s="136"/>
      <c r="O23587" s="136"/>
      <c r="T23587" s="136"/>
      <c r="W23587" s="136"/>
      <c r="Z23587" s="136"/>
      <c r="AC23587" s="136"/>
    </row>
    <row r="23588" spans="2:29">
      <c r="B23588" s="136"/>
      <c r="E23588" s="136"/>
      <c r="H23588" s="136"/>
      <c r="K23588" s="136"/>
      <c r="O23588" s="136"/>
      <c r="T23588" s="136"/>
      <c r="W23588" s="136"/>
      <c r="Z23588" s="136"/>
      <c r="AC23588" s="136"/>
    </row>
    <row r="23589" spans="2:29">
      <c r="B23589" s="136"/>
      <c r="E23589" s="136"/>
      <c r="H23589" s="136"/>
      <c r="K23589" s="136"/>
      <c r="O23589" s="136"/>
      <c r="T23589" s="136"/>
      <c r="W23589" s="136"/>
      <c r="Z23589" s="136"/>
      <c r="AC23589" s="136"/>
    </row>
    <row r="23590" spans="2:29">
      <c r="B23590" s="136"/>
      <c r="E23590" s="136"/>
      <c r="H23590" s="136"/>
      <c r="K23590" s="136"/>
      <c r="O23590" s="136"/>
      <c r="T23590" s="136"/>
      <c r="W23590" s="136"/>
      <c r="Z23590" s="136"/>
      <c r="AC23590" s="136"/>
    </row>
    <row r="23591" spans="2:29">
      <c r="B23591" s="136"/>
      <c r="E23591" s="136"/>
      <c r="H23591" s="136"/>
      <c r="K23591" s="136"/>
      <c r="O23591" s="136"/>
      <c r="T23591" s="136"/>
      <c r="W23591" s="136"/>
      <c r="Z23591" s="136"/>
      <c r="AC23591" s="136"/>
    </row>
    <row r="23592" spans="2:29">
      <c r="B23592" s="136"/>
      <c r="E23592" s="136"/>
      <c r="H23592" s="136"/>
      <c r="K23592" s="136"/>
      <c r="O23592" s="136"/>
      <c r="T23592" s="136"/>
      <c r="W23592" s="136"/>
      <c r="Z23592" s="136"/>
      <c r="AC23592" s="136"/>
    </row>
    <row r="23593" spans="2:29">
      <c r="B23593" s="136"/>
      <c r="E23593" s="136"/>
      <c r="H23593" s="136"/>
      <c r="K23593" s="136"/>
      <c r="O23593" s="136"/>
      <c r="T23593" s="136"/>
      <c r="W23593" s="136"/>
      <c r="Z23593" s="136"/>
      <c r="AC23593" s="136"/>
    </row>
    <row r="23594" spans="2:29">
      <c r="B23594" s="136"/>
      <c r="E23594" s="136"/>
      <c r="H23594" s="136"/>
      <c r="K23594" s="136"/>
      <c r="O23594" s="136"/>
      <c r="T23594" s="136"/>
      <c r="W23594" s="136"/>
      <c r="Z23594" s="136"/>
      <c r="AC23594" s="136"/>
    </row>
    <row r="23595" spans="2:29">
      <c r="B23595" s="136"/>
      <c r="E23595" s="136"/>
      <c r="H23595" s="136"/>
      <c r="K23595" s="136"/>
      <c r="O23595" s="136"/>
      <c r="T23595" s="136"/>
      <c r="W23595" s="136"/>
      <c r="Z23595" s="136"/>
      <c r="AC23595" s="136"/>
    </row>
    <row r="23596" spans="2:29">
      <c r="B23596" s="136"/>
      <c r="E23596" s="136"/>
      <c r="H23596" s="136"/>
      <c r="K23596" s="136"/>
      <c r="O23596" s="136"/>
      <c r="T23596" s="136"/>
      <c r="W23596" s="136"/>
      <c r="Z23596" s="136"/>
      <c r="AC23596" s="136"/>
    </row>
    <row r="23597" spans="2:29">
      <c r="B23597" s="136"/>
      <c r="E23597" s="136"/>
      <c r="H23597" s="136"/>
      <c r="K23597" s="136"/>
      <c r="O23597" s="136"/>
      <c r="T23597" s="136"/>
      <c r="W23597" s="136"/>
      <c r="Z23597" s="136"/>
      <c r="AC23597" s="136"/>
    </row>
    <row r="23598" spans="2:29">
      <c r="B23598" s="136"/>
      <c r="E23598" s="136"/>
      <c r="H23598" s="136"/>
      <c r="K23598" s="136"/>
      <c r="O23598" s="136"/>
      <c r="T23598" s="136"/>
      <c r="W23598" s="136"/>
      <c r="Z23598" s="136"/>
      <c r="AC23598" s="136"/>
    </row>
    <row r="23599" spans="2:29">
      <c r="B23599" s="136"/>
      <c r="E23599" s="136"/>
      <c r="H23599" s="136"/>
      <c r="K23599" s="136"/>
      <c r="O23599" s="136"/>
      <c r="T23599" s="136"/>
      <c r="W23599" s="136"/>
      <c r="Z23599" s="136"/>
      <c r="AC23599" s="136"/>
    </row>
    <row r="23600" spans="2:29">
      <c r="B23600" s="136"/>
      <c r="E23600" s="136"/>
      <c r="H23600" s="136"/>
      <c r="K23600" s="136"/>
      <c r="O23600" s="136"/>
      <c r="T23600" s="136"/>
      <c r="W23600" s="136"/>
      <c r="Z23600" s="136"/>
      <c r="AC23600" s="136"/>
    </row>
    <row r="23601" spans="2:29">
      <c r="B23601" s="136"/>
      <c r="E23601" s="136"/>
      <c r="H23601" s="136"/>
      <c r="K23601" s="136"/>
      <c r="O23601" s="136"/>
      <c r="T23601" s="136"/>
      <c r="W23601" s="136"/>
      <c r="Z23601" s="136"/>
      <c r="AC23601" s="136"/>
    </row>
    <row r="23602" spans="2:29">
      <c r="B23602" s="136"/>
      <c r="E23602" s="136"/>
      <c r="H23602" s="136"/>
      <c r="K23602" s="136"/>
      <c r="O23602" s="136"/>
      <c r="T23602" s="136"/>
      <c r="W23602" s="136"/>
      <c r="Z23602" s="136"/>
      <c r="AC23602" s="136"/>
    </row>
    <row r="23603" spans="2:29">
      <c r="B23603" s="136"/>
      <c r="E23603" s="136"/>
      <c r="H23603" s="136"/>
      <c r="K23603" s="136"/>
      <c r="O23603" s="136"/>
      <c r="T23603" s="136"/>
      <c r="W23603" s="136"/>
      <c r="Z23603" s="136"/>
      <c r="AC23603" s="136"/>
    </row>
    <row r="23604" spans="2:29">
      <c r="B23604" s="136"/>
      <c r="E23604" s="136"/>
      <c r="H23604" s="136"/>
      <c r="K23604" s="136"/>
      <c r="O23604" s="136"/>
      <c r="T23604" s="136"/>
      <c r="W23604" s="136"/>
      <c r="Z23604" s="136"/>
      <c r="AC23604" s="136"/>
    </row>
    <row r="23605" spans="2:29">
      <c r="B23605" s="136"/>
      <c r="E23605" s="136"/>
      <c r="H23605" s="136"/>
      <c r="K23605" s="136"/>
      <c r="O23605" s="136"/>
      <c r="T23605" s="136"/>
      <c r="W23605" s="136"/>
      <c r="Z23605" s="136"/>
      <c r="AC23605" s="136"/>
    </row>
    <row r="23606" spans="2:29">
      <c r="B23606" s="136"/>
      <c r="E23606" s="136"/>
      <c r="H23606" s="136"/>
      <c r="K23606" s="136"/>
      <c r="O23606" s="136"/>
      <c r="T23606" s="136"/>
      <c r="W23606" s="136"/>
      <c r="Z23606" s="136"/>
      <c r="AC23606" s="136"/>
    </row>
    <row r="23607" spans="2:29">
      <c r="B23607" s="136"/>
      <c r="E23607" s="136"/>
      <c r="H23607" s="136"/>
      <c r="K23607" s="136"/>
      <c r="O23607" s="136"/>
      <c r="T23607" s="136"/>
      <c r="W23607" s="136"/>
      <c r="Z23607" s="136"/>
      <c r="AC23607" s="136"/>
    </row>
    <row r="23608" spans="2:29">
      <c r="B23608" s="136"/>
      <c r="E23608" s="136"/>
      <c r="H23608" s="136"/>
      <c r="K23608" s="136"/>
      <c r="O23608" s="136"/>
      <c r="T23608" s="136"/>
      <c r="W23608" s="136"/>
      <c r="Z23608" s="136"/>
      <c r="AC23608" s="136"/>
    </row>
    <row r="23609" spans="2:29">
      <c r="B23609" s="136"/>
      <c r="E23609" s="136"/>
      <c r="H23609" s="136"/>
      <c r="K23609" s="136"/>
      <c r="O23609" s="136"/>
      <c r="T23609" s="136"/>
      <c r="W23609" s="136"/>
      <c r="Z23609" s="136"/>
      <c r="AC23609" s="136"/>
    </row>
    <row r="23610" spans="2:29">
      <c r="B23610" s="136"/>
      <c r="E23610" s="136"/>
      <c r="H23610" s="136"/>
      <c r="K23610" s="136"/>
      <c r="O23610" s="136"/>
      <c r="T23610" s="136"/>
      <c r="W23610" s="136"/>
      <c r="Z23610" s="136"/>
      <c r="AC23610" s="136"/>
    </row>
    <row r="23611" spans="2:29">
      <c r="B23611" s="136"/>
      <c r="E23611" s="136"/>
      <c r="H23611" s="136"/>
      <c r="K23611" s="136"/>
      <c r="O23611" s="136"/>
      <c r="T23611" s="136"/>
      <c r="W23611" s="136"/>
      <c r="Z23611" s="136"/>
      <c r="AC23611" s="136"/>
    </row>
    <row r="23612" spans="2:29">
      <c r="B23612" s="136"/>
      <c r="E23612" s="136"/>
      <c r="H23612" s="136"/>
      <c r="K23612" s="136"/>
      <c r="O23612" s="136"/>
      <c r="T23612" s="136"/>
      <c r="W23612" s="136"/>
      <c r="Z23612" s="136"/>
      <c r="AC23612" s="136"/>
    </row>
    <row r="23613" spans="2:29">
      <c r="B23613" s="136"/>
      <c r="E23613" s="136"/>
      <c r="H23613" s="136"/>
      <c r="K23613" s="136"/>
      <c r="O23613" s="136"/>
      <c r="T23613" s="136"/>
      <c r="W23613" s="136"/>
      <c r="Z23613" s="136"/>
      <c r="AC23613" s="136"/>
    </row>
    <row r="23614" spans="2:29">
      <c r="B23614" s="136"/>
      <c r="E23614" s="136"/>
      <c r="H23614" s="136"/>
      <c r="K23614" s="136"/>
      <c r="O23614" s="136"/>
      <c r="T23614" s="136"/>
      <c r="W23614" s="136"/>
      <c r="Z23614" s="136"/>
      <c r="AC23614" s="136"/>
    </row>
    <row r="23615" spans="2:29">
      <c r="B23615" s="136"/>
      <c r="E23615" s="136"/>
      <c r="H23615" s="136"/>
      <c r="K23615" s="136"/>
      <c r="O23615" s="136"/>
      <c r="T23615" s="136"/>
      <c r="W23615" s="136"/>
      <c r="Z23615" s="136"/>
      <c r="AC23615" s="136"/>
    </row>
    <row r="23616" spans="2:29">
      <c r="B23616" s="136"/>
      <c r="E23616" s="136"/>
      <c r="H23616" s="136"/>
      <c r="K23616" s="136"/>
      <c r="O23616" s="136"/>
      <c r="T23616" s="136"/>
      <c r="W23616" s="136"/>
      <c r="Z23616" s="136"/>
      <c r="AC23616" s="136"/>
    </row>
    <row r="23617" spans="2:29">
      <c r="B23617" s="136"/>
      <c r="E23617" s="136"/>
      <c r="H23617" s="136"/>
      <c r="K23617" s="136"/>
      <c r="O23617" s="136"/>
      <c r="T23617" s="136"/>
      <c r="W23617" s="136"/>
      <c r="Z23617" s="136"/>
      <c r="AC23617" s="136"/>
    </row>
    <row r="23618" spans="2:29">
      <c r="B23618" s="136"/>
      <c r="E23618" s="136"/>
      <c r="H23618" s="136"/>
      <c r="K23618" s="136"/>
      <c r="O23618" s="136"/>
      <c r="T23618" s="136"/>
      <c r="W23618" s="136"/>
      <c r="Z23618" s="136"/>
      <c r="AC23618" s="136"/>
    </row>
    <row r="23619" spans="2:29">
      <c r="B23619" s="136"/>
      <c r="E23619" s="136"/>
      <c r="H23619" s="136"/>
      <c r="K23619" s="136"/>
      <c r="O23619" s="136"/>
      <c r="T23619" s="136"/>
      <c r="W23619" s="136"/>
      <c r="Z23619" s="136"/>
      <c r="AC23619" s="136"/>
    </row>
    <row r="23620" spans="2:29">
      <c r="B23620" s="136"/>
      <c r="E23620" s="136"/>
      <c r="H23620" s="136"/>
      <c r="K23620" s="136"/>
      <c r="O23620" s="136"/>
      <c r="T23620" s="136"/>
      <c r="W23620" s="136"/>
      <c r="Z23620" s="136"/>
      <c r="AC23620" s="136"/>
    </row>
    <row r="23621" spans="2:29">
      <c r="B23621" s="136"/>
      <c r="E23621" s="136"/>
      <c r="H23621" s="136"/>
      <c r="K23621" s="136"/>
      <c r="O23621" s="136"/>
      <c r="T23621" s="136"/>
      <c r="W23621" s="136"/>
      <c r="Z23621" s="136"/>
      <c r="AC23621" s="136"/>
    </row>
    <row r="23622" spans="2:29">
      <c r="B23622" s="136"/>
      <c r="E23622" s="136"/>
      <c r="H23622" s="136"/>
      <c r="K23622" s="136"/>
      <c r="O23622" s="136"/>
      <c r="T23622" s="136"/>
      <c r="W23622" s="136"/>
      <c r="Z23622" s="136"/>
      <c r="AC23622" s="136"/>
    </row>
    <row r="23623" spans="2:29">
      <c r="B23623" s="136"/>
      <c r="E23623" s="136"/>
      <c r="H23623" s="136"/>
      <c r="K23623" s="136"/>
      <c r="O23623" s="136"/>
      <c r="T23623" s="136"/>
      <c r="W23623" s="136"/>
      <c r="Z23623" s="136"/>
      <c r="AC23623" s="136"/>
    </row>
    <row r="23624" spans="2:29">
      <c r="B23624" s="136"/>
      <c r="E23624" s="136"/>
      <c r="H23624" s="136"/>
      <c r="K23624" s="136"/>
      <c r="O23624" s="136"/>
      <c r="T23624" s="136"/>
      <c r="W23624" s="136"/>
      <c r="Z23624" s="136"/>
      <c r="AC23624" s="136"/>
    </row>
    <row r="23625" spans="2:29">
      <c r="B23625" s="136"/>
      <c r="E23625" s="136"/>
      <c r="H23625" s="136"/>
      <c r="K23625" s="136"/>
      <c r="O23625" s="136"/>
      <c r="T23625" s="136"/>
      <c r="W23625" s="136"/>
      <c r="Z23625" s="136"/>
      <c r="AC23625" s="136"/>
    </row>
    <row r="23626" spans="2:29">
      <c r="B23626" s="136"/>
      <c r="E23626" s="136"/>
      <c r="H23626" s="136"/>
      <c r="K23626" s="136"/>
      <c r="O23626" s="136"/>
      <c r="T23626" s="136"/>
      <c r="W23626" s="136"/>
      <c r="Z23626" s="136"/>
      <c r="AC23626" s="136"/>
    </row>
    <row r="23627" spans="2:29">
      <c r="B23627" s="136"/>
      <c r="E23627" s="136"/>
      <c r="H23627" s="136"/>
      <c r="K23627" s="136"/>
      <c r="O23627" s="136"/>
      <c r="T23627" s="136"/>
      <c r="W23627" s="136"/>
      <c r="Z23627" s="136"/>
      <c r="AC23627" s="136"/>
    </row>
    <row r="23628" spans="2:29">
      <c r="B23628" s="136"/>
      <c r="E23628" s="136"/>
      <c r="H23628" s="136"/>
      <c r="K23628" s="136"/>
      <c r="O23628" s="136"/>
      <c r="T23628" s="136"/>
      <c r="W23628" s="136"/>
      <c r="Z23628" s="136"/>
      <c r="AC23628" s="136"/>
    </row>
    <row r="23629" spans="2:29">
      <c r="B23629" s="136"/>
      <c r="E23629" s="136"/>
      <c r="H23629" s="136"/>
      <c r="K23629" s="136"/>
      <c r="O23629" s="136"/>
      <c r="T23629" s="136"/>
      <c r="W23629" s="136"/>
      <c r="Z23629" s="136"/>
      <c r="AC23629" s="136"/>
    </row>
    <row r="23630" spans="2:29">
      <c r="B23630" s="136"/>
      <c r="E23630" s="136"/>
      <c r="H23630" s="136"/>
      <c r="K23630" s="136"/>
      <c r="O23630" s="136"/>
      <c r="T23630" s="136"/>
      <c r="W23630" s="136"/>
      <c r="Z23630" s="136"/>
      <c r="AC23630" s="136"/>
    </row>
    <row r="23631" spans="2:29">
      <c r="B23631" s="136"/>
      <c r="E23631" s="136"/>
      <c r="H23631" s="136"/>
      <c r="K23631" s="136"/>
      <c r="O23631" s="136"/>
      <c r="T23631" s="136"/>
      <c r="W23631" s="136"/>
      <c r="Z23631" s="136"/>
      <c r="AC23631" s="136"/>
    </row>
    <row r="23632" spans="2:29">
      <c r="B23632" s="136"/>
      <c r="E23632" s="136"/>
      <c r="H23632" s="136"/>
      <c r="K23632" s="136"/>
      <c r="O23632" s="136"/>
      <c r="T23632" s="136"/>
      <c r="W23632" s="136"/>
      <c r="Z23632" s="136"/>
      <c r="AC23632" s="136"/>
    </row>
    <row r="23633" spans="2:29">
      <c r="B23633" s="136"/>
      <c r="E23633" s="136"/>
      <c r="H23633" s="136"/>
      <c r="K23633" s="136"/>
      <c r="O23633" s="136"/>
      <c r="T23633" s="136"/>
      <c r="W23633" s="136"/>
      <c r="Z23633" s="136"/>
      <c r="AC23633" s="136"/>
    </row>
    <row r="23634" spans="2:29">
      <c r="B23634" s="136"/>
      <c r="E23634" s="136"/>
      <c r="H23634" s="136"/>
      <c r="K23634" s="136"/>
      <c r="O23634" s="136"/>
      <c r="T23634" s="136"/>
      <c r="W23634" s="136"/>
      <c r="Z23634" s="136"/>
      <c r="AC23634" s="136"/>
    </row>
    <row r="23635" spans="2:29">
      <c r="B23635" s="136"/>
      <c r="E23635" s="136"/>
      <c r="H23635" s="136"/>
      <c r="K23635" s="136"/>
      <c r="O23635" s="136"/>
      <c r="T23635" s="136"/>
      <c r="W23635" s="136"/>
      <c r="Z23635" s="136"/>
      <c r="AC23635" s="136"/>
    </row>
    <row r="23636" spans="2:29">
      <c r="B23636" s="136"/>
      <c r="E23636" s="136"/>
      <c r="H23636" s="136"/>
      <c r="K23636" s="136"/>
      <c r="O23636" s="136"/>
      <c r="T23636" s="136"/>
      <c r="W23636" s="136"/>
      <c r="Z23636" s="136"/>
      <c r="AC23636" s="136"/>
    </row>
    <row r="23637" spans="2:29">
      <c r="B23637" s="136"/>
      <c r="E23637" s="136"/>
      <c r="H23637" s="136"/>
      <c r="K23637" s="136"/>
      <c r="O23637" s="136"/>
      <c r="T23637" s="136"/>
      <c r="W23637" s="136"/>
      <c r="Z23637" s="136"/>
      <c r="AC23637" s="136"/>
    </row>
    <row r="23638" spans="2:29">
      <c r="B23638" s="136"/>
      <c r="E23638" s="136"/>
      <c r="H23638" s="136"/>
      <c r="K23638" s="136"/>
      <c r="O23638" s="136"/>
      <c r="T23638" s="136"/>
      <c r="W23638" s="136"/>
      <c r="Z23638" s="136"/>
      <c r="AC23638" s="136"/>
    </row>
    <row r="23639" spans="2:29">
      <c r="B23639" s="136"/>
      <c r="E23639" s="136"/>
      <c r="H23639" s="136"/>
      <c r="K23639" s="136"/>
      <c r="O23639" s="136"/>
      <c r="T23639" s="136"/>
      <c r="W23639" s="136"/>
      <c r="Z23639" s="136"/>
      <c r="AC23639" s="136"/>
    </row>
    <row r="23640" spans="2:29">
      <c r="B23640" s="136"/>
      <c r="E23640" s="136"/>
      <c r="H23640" s="136"/>
      <c r="K23640" s="136"/>
      <c r="O23640" s="136"/>
      <c r="T23640" s="136"/>
      <c r="W23640" s="136"/>
      <c r="Z23640" s="136"/>
      <c r="AC23640" s="136"/>
    </row>
    <row r="23641" spans="2:29">
      <c r="B23641" s="136"/>
      <c r="E23641" s="136"/>
      <c r="H23641" s="136"/>
      <c r="K23641" s="136"/>
      <c r="O23641" s="136"/>
      <c r="T23641" s="136"/>
      <c r="W23641" s="136"/>
      <c r="Z23641" s="136"/>
      <c r="AC23641" s="136"/>
    </row>
    <row r="23642" spans="2:29">
      <c r="B23642" s="136"/>
      <c r="E23642" s="136"/>
      <c r="H23642" s="136"/>
      <c r="K23642" s="136"/>
      <c r="O23642" s="136"/>
      <c r="T23642" s="136"/>
      <c r="W23642" s="136"/>
      <c r="Z23642" s="136"/>
      <c r="AC23642" s="136"/>
    </row>
    <row r="23643" spans="2:29">
      <c r="B23643" s="136"/>
      <c r="E23643" s="136"/>
      <c r="H23643" s="136"/>
      <c r="K23643" s="136"/>
      <c r="O23643" s="136"/>
      <c r="T23643" s="136"/>
      <c r="W23643" s="136"/>
      <c r="Z23643" s="136"/>
      <c r="AC23643" s="136"/>
    </row>
    <row r="23644" spans="2:29">
      <c r="B23644" s="136"/>
      <c r="E23644" s="136"/>
      <c r="H23644" s="136"/>
      <c r="K23644" s="136"/>
      <c r="O23644" s="136"/>
      <c r="T23644" s="136"/>
      <c r="W23644" s="136"/>
      <c r="Z23644" s="136"/>
      <c r="AC23644" s="136"/>
    </row>
    <row r="23645" spans="2:29">
      <c r="B23645" s="136"/>
      <c r="E23645" s="136"/>
      <c r="H23645" s="136"/>
      <c r="K23645" s="136"/>
      <c r="O23645" s="136"/>
      <c r="T23645" s="136"/>
      <c r="W23645" s="136"/>
      <c r="Z23645" s="136"/>
      <c r="AC23645" s="136"/>
    </row>
    <row r="23646" spans="2:29">
      <c r="B23646" s="136"/>
      <c r="E23646" s="136"/>
      <c r="H23646" s="136"/>
      <c r="K23646" s="136"/>
      <c r="O23646" s="136"/>
      <c r="T23646" s="136"/>
      <c r="W23646" s="136"/>
      <c r="Z23646" s="136"/>
      <c r="AC23646" s="136"/>
    </row>
    <row r="23647" spans="2:29">
      <c r="B23647" s="136"/>
      <c r="E23647" s="136"/>
      <c r="H23647" s="136"/>
      <c r="K23647" s="136"/>
      <c r="O23647" s="136"/>
      <c r="T23647" s="136"/>
      <c r="W23647" s="136"/>
      <c r="Z23647" s="136"/>
      <c r="AC23647" s="136"/>
    </row>
    <row r="23648" spans="2:29">
      <c r="B23648" s="136"/>
      <c r="E23648" s="136"/>
      <c r="H23648" s="136"/>
      <c r="K23648" s="136"/>
      <c r="O23648" s="136"/>
      <c r="T23648" s="136"/>
      <c r="W23648" s="136"/>
      <c r="Z23648" s="136"/>
      <c r="AC23648" s="136"/>
    </row>
    <row r="23649" spans="2:29">
      <c r="B23649" s="136"/>
      <c r="E23649" s="136"/>
      <c r="H23649" s="136"/>
      <c r="K23649" s="136"/>
      <c r="O23649" s="136"/>
      <c r="T23649" s="136"/>
      <c r="W23649" s="136"/>
      <c r="Z23649" s="136"/>
      <c r="AC23649" s="136"/>
    </row>
    <row r="23650" spans="2:29">
      <c r="B23650" s="136"/>
      <c r="E23650" s="136"/>
      <c r="H23650" s="136"/>
      <c r="K23650" s="136"/>
      <c r="O23650" s="136"/>
      <c r="T23650" s="136"/>
      <c r="W23650" s="136"/>
      <c r="Z23650" s="136"/>
      <c r="AC23650" s="136"/>
    </row>
    <row r="23651" spans="2:29">
      <c r="B23651" s="136"/>
      <c r="E23651" s="136"/>
      <c r="H23651" s="136"/>
      <c r="K23651" s="136"/>
      <c r="O23651" s="136"/>
      <c r="T23651" s="136"/>
      <c r="W23651" s="136"/>
      <c r="Z23651" s="136"/>
      <c r="AC23651" s="136"/>
    </row>
    <row r="23652" spans="2:29">
      <c r="B23652" s="136"/>
      <c r="E23652" s="136"/>
      <c r="H23652" s="136"/>
      <c r="K23652" s="136"/>
      <c r="O23652" s="136"/>
      <c r="T23652" s="136"/>
      <c r="W23652" s="136"/>
      <c r="Z23652" s="136"/>
      <c r="AC23652" s="136"/>
    </row>
    <row r="23653" spans="2:29">
      <c r="B23653" s="136"/>
      <c r="E23653" s="136"/>
      <c r="H23653" s="136"/>
      <c r="K23653" s="136"/>
      <c r="O23653" s="136"/>
      <c r="T23653" s="136"/>
      <c r="W23653" s="136"/>
      <c r="Z23653" s="136"/>
      <c r="AC23653" s="136"/>
    </row>
    <row r="23654" spans="2:29">
      <c r="B23654" s="136"/>
      <c r="E23654" s="136"/>
      <c r="H23654" s="136"/>
      <c r="K23654" s="136"/>
      <c r="O23654" s="136"/>
      <c r="T23654" s="136"/>
      <c r="W23654" s="136"/>
      <c r="Z23654" s="136"/>
      <c r="AC23654" s="136"/>
    </row>
    <row r="23655" spans="2:29">
      <c r="B23655" s="136"/>
      <c r="E23655" s="136"/>
      <c r="H23655" s="136"/>
      <c r="K23655" s="136"/>
      <c r="O23655" s="136"/>
      <c r="T23655" s="136"/>
      <c r="W23655" s="136"/>
      <c r="Z23655" s="136"/>
      <c r="AC23655" s="136"/>
    </row>
    <row r="23656" spans="2:29">
      <c r="B23656" s="136"/>
      <c r="E23656" s="136"/>
      <c r="H23656" s="136"/>
      <c r="K23656" s="136"/>
      <c r="O23656" s="136"/>
      <c r="T23656" s="136"/>
      <c r="W23656" s="136"/>
      <c r="Z23656" s="136"/>
      <c r="AC23656" s="136"/>
    </row>
    <row r="23657" spans="2:29">
      <c r="B23657" s="136"/>
      <c r="E23657" s="136"/>
      <c r="H23657" s="136"/>
      <c r="K23657" s="136"/>
      <c r="O23657" s="136"/>
      <c r="T23657" s="136"/>
      <c r="W23657" s="136"/>
      <c r="Z23657" s="136"/>
      <c r="AC23657" s="136"/>
    </row>
    <row r="23658" spans="2:29">
      <c r="B23658" s="136"/>
      <c r="E23658" s="136"/>
      <c r="H23658" s="136"/>
      <c r="K23658" s="136"/>
      <c r="O23658" s="136"/>
      <c r="T23658" s="136"/>
      <c r="W23658" s="136"/>
      <c r="Z23658" s="136"/>
      <c r="AC23658" s="136"/>
    </row>
    <row r="23659" spans="2:29">
      <c r="B23659" s="136"/>
      <c r="E23659" s="136"/>
      <c r="H23659" s="136"/>
      <c r="K23659" s="136"/>
      <c r="O23659" s="136"/>
      <c r="T23659" s="136"/>
      <c r="W23659" s="136"/>
      <c r="Z23659" s="136"/>
      <c r="AC23659" s="136"/>
    </row>
    <row r="23660" spans="2:29">
      <c r="B23660" s="136"/>
      <c r="E23660" s="136"/>
      <c r="H23660" s="136"/>
      <c r="K23660" s="136"/>
      <c r="O23660" s="136"/>
      <c r="T23660" s="136"/>
      <c r="W23660" s="136"/>
      <c r="Z23660" s="136"/>
      <c r="AC23660" s="136"/>
    </row>
    <row r="23661" spans="2:29">
      <c r="B23661" s="136"/>
      <c r="E23661" s="136"/>
      <c r="H23661" s="136"/>
      <c r="K23661" s="136"/>
      <c r="O23661" s="136"/>
      <c r="T23661" s="136"/>
      <c r="W23661" s="136"/>
      <c r="Z23661" s="136"/>
      <c r="AC23661" s="136"/>
    </row>
    <row r="23662" spans="2:29">
      <c r="B23662" s="136"/>
      <c r="E23662" s="136"/>
      <c r="H23662" s="136"/>
      <c r="K23662" s="136"/>
      <c r="O23662" s="136"/>
      <c r="T23662" s="136"/>
      <c r="W23662" s="136"/>
      <c r="Z23662" s="136"/>
      <c r="AC23662" s="136"/>
    </row>
    <row r="23663" spans="2:29">
      <c r="B23663" s="136"/>
      <c r="E23663" s="136"/>
      <c r="H23663" s="136"/>
      <c r="K23663" s="136"/>
      <c r="O23663" s="136"/>
      <c r="T23663" s="136"/>
      <c r="W23663" s="136"/>
      <c r="Z23663" s="136"/>
      <c r="AC23663" s="136"/>
    </row>
    <row r="23664" spans="2:29">
      <c r="B23664" s="136"/>
      <c r="E23664" s="136"/>
      <c r="H23664" s="136"/>
      <c r="K23664" s="136"/>
      <c r="O23664" s="136"/>
      <c r="T23664" s="136"/>
      <c r="W23664" s="136"/>
      <c r="Z23664" s="136"/>
      <c r="AC23664" s="136"/>
    </row>
    <row r="23665" spans="2:29">
      <c r="B23665" s="136"/>
      <c r="E23665" s="136"/>
      <c r="H23665" s="136"/>
      <c r="K23665" s="136"/>
      <c r="O23665" s="136"/>
      <c r="T23665" s="136"/>
      <c r="W23665" s="136"/>
      <c r="Z23665" s="136"/>
      <c r="AC23665" s="136"/>
    </row>
    <row r="23666" spans="2:29">
      <c r="B23666" s="136"/>
      <c r="E23666" s="136"/>
      <c r="H23666" s="136"/>
      <c r="K23666" s="136"/>
      <c r="O23666" s="136"/>
      <c r="T23666" s="136"/>
      <c r="W23666" s="136"/>
      <c r="Z23666" s="136"/>
      <c r="AC23666" s="136"/>
    </row>
    <row r="23667" spans="2:29">
      <c r="B23667" s="136"/>
      <c r="E23667" s="136"/>
      <c r="H23667" s="136"/>
      <c r="K23667" s="136"/>
      <c r="O23667" s="136"/>
      <c r="T23667" s="136"/>
      <c r="W23667" s="136"/>
      <c r="Z23667" s="136"/>
      <c r="AC23667" s="136"/>
    </row>
    <row r="23668" spans="2:29">
      <c r="B23668" s="136"/>
      <c r="E23668" s="136"/>
      <c r="H23668" s="136"/>
      <c r="K23668" s="136"/>
      <c r="O23668" s="136"/>
      <c r="T23668" s="136"/>
      <c r="W23668" s="136"/>
      <c r="Z23668" s="136"/>
      <c r="AC23668" s="136"/>
    </row>
    <row r="23669" spans="2:29">
      <c r="B23669" s="136"/>
      <c r="E23669" s="136"/>
      <c r="H23669" s="136"/>
      <c r="K23669" s="136"/>
      <c r="O23669" s="136"/>
      <c r="T23669" s="136"/>
      <c r="W23669" s="136"/>
      <c r="Z23669" s="136"/>
      <c r="AC23669" s="136"/>
    </row>
    <row r="23670" spans="2:29">
      <c r="B23670" s="136"/>
      <c r="E23670" s="136"/>
      <c r="H23670" s="136"/>
      <c r="K23670" s="136"/>
      <c r="O23670" s="136"/>
      <c r="T23670" s="136"/>
      <c r="W23670" s="136"/>
      <c r="Z23670" s="136"/>
      <c r="AC23670" s="136"/>
    </row>
    <row r="23671" spans="2:29">
      <c r="B23671" s="136"/>
      <c r="E23671" s="136"/>
      <c r="H23671" s="136"/>
      <c r="K23671" s="136"/>
      <c r="O23671" s="136"/>
      <c r="T23671" s="136"/>
      <c r="W23671" s="136"/>
      <c r="Z23671" s="136"/>
      <c r="AC23671" s="136"/>
    </row>
    <row r="23672" spans="2:29">
      <c r="B23672" s="136"/>
      <c r="E23672" s="136"/>
      <c r="H23672" s="136"/>
      <c r="K23672" s="136"/>
      <c r="O23672" s="136"/>
      <c r="T23672" s="136"/>
      <c r="W23672" s="136"/>
      <c r="Z23672" s="136"/>
      <c r="AC23672" s="136"/>
    </row>
    <row r="23673" spans="2:29">
      <c r="B23673" s="136"/>
      <c r="E23673" s="136"/>
      <c r="H23673" s="136"/>
      <c r="K23673" s="136"/>
      <c r="O23673" s="136"/>
      <c r="T23673" s="136"/>
      <c r="W23673" s="136"/>
      <c r="Z23673" s="136"/>
      <c r="AC23673" s="136"/>
    </row>
    <row r="23674" spans="2:29">
      <c r="B23674" s="136"/>
      <c r="E23674" s="136"/>
      <c r="H23674" s="136"/>
      <c r="K23674" s="136"/>
      <c r="O23674" s="136"/>
      <c r="T23674" s="136"/>
      <c r="W23674" s="136"/>
      <c r="Z23674" s="136"/>
      <c r="AC23674" s="136"/>
    </row>
    <row r="23675" spans="2:29">
      <c r="B23675" s="136"/>
      <c r="E23675" s="136"/>
      <c r="H23675" s="136"/>
      <c r="K23675" s="136"/>
      <c r="O23675" s="136"/>
      <c r="T23675" s="136"/>
      <c r="W23675" s="136"/>
      <c r="Z23675" s="136"/>
      <c r="AC23675" s="136"/>
    </row>
    <row r="23676" spans="2:29">
      <c r="B23676" s="136"/>
      <c r="E23676" s="136"/>
      <c r="H23676" s="136"/>
      <c r="K23676" s="136"/>
      <c r="O23676" s="136"/>
      <c r="T23676" s="136"/>
      <c r="W23676" s="136"/>
      <c r="Z23676" s="136"/>
      <c r="AC23676" s="136"/>
    </row>
    <row r="23677" spans="2:29">
      <c r="B23677" s="136"/>
      <c r="E23677" s="136"/>
      <c r="H23677" s="136"/>
      <c r="K23677" s="136"/>
      <c r="O23677" s="136"/>
      <c r="T23677" s="136"/>
      <c r="W23677" s="136"/>
      <c r="Z23677" s="136"/>
      <c r="AC23677" s="136"/>
    </row>
    <row r="23678" spans="2:29">
      <c r="B23678" s="136"/>
      <c r="E23678" s="136"/>
      <c r="H23678" s="136"/>
      <c r="K23678" s="136"/>
      <c r="O23678" s="136"/>
      <c r="T23678" s="136"/>
      <c r="W23678" s="136"/>
      <c r="Z23678" s="136"/>
      <c r="AC23678" s="136"/>
    </row>
    <row r="23679" spans="2:29">
      <c r="B23679" s="136"/>
      <c r="E23679" s="136"/>
      <c r="H23679" s="136"/>
      <c r="K23679" s="136"/>
      <c r="O23679" s="136"/>
      <c r="T23679" s="136"/>
      <c r="W23679" s="136"/>
      <c r="Z23679" s="136"/>
      <c r="AC23679" s="136"/>
    </row>
    <row r="23680" spans="2:29">
      <c r="B23680" s="136"/>
      <c r="E23680" s="136"/>
      <c r="H23680" s="136"/>
      <c r="K23680" s="136"/>
      <c r="O23680" s="136"/>
      <c r="T23680" s="136"/>
      <c r="W23680" s="136"/>
      <c r="Z23680" s="136"/>
      <c r="AC23680" s="136"/>
    </row>
    <row r="23681" spans="2:29">
      <c r="B23681" s="136"/>
      <c r="E23681" s="136"/>
      <c r="H23681" s="136"/>
      <c r="K23681" s="136"/>
      <c r="O23681" s="136"/>
      <c r="T23681" s="136"/>
      <c r="W23681" s="136"/>
      <c r="Z23681" s="136"/>
      <c r="AC23681" s="136"/>
    </row>
    <row r="23682" spans="2:29">
      <c r="B23682" s="136"/>
      <c r="E23682" s="136"/>
      <c r="H23682" s="136"/>
      <c r="K23682" s="136"/>
      <c r="O23682" s="136"/>
      <c r="T23682" s="136"/>
      <c r="W23682" s="136"/>
      <c r="Z23682" s="136"/>
      <c r="AC23682" s="136"/>
    </row>
    <row r="23683" spans="2:29">
      <c r="B23683" s="136"/>
      <c r="E23683" s="136"/>
      <c r="H23683" s="136"/>
      <c r="K23683" s="136"/>
      <c r="O23683" s="136"/>
      <c r="T23683" s="136"/>
      <c r="W23683" s="136"/>
      <c r="Z23683" s="136"/>
      <c r="AC23683" s="136"/>
    </row>
    <row r="23684" spans="2:29">
      <c r="B23684" s="136"/>
      <c r="E23684" s="136"/>
      <c r="H23684" s="136"/>
      <c r="K23684" s="136"/>
      <c r="O23684" s="136"/>
      <c r="T23684" s="136"/>
      <c r="W23684" s="136"/>
      <c r="Z23684" s="136"/>
      <c r="AC23684" s="136"/>
    </row>
    <row r="23685" spans="2:29">
      <c r="B23685" s="136"/>
      <c r="E23685" s="136"/>
      <c r="H23685" s="136"/>
      <c r="K23685" s="136"/>
      <c r="O23685" s="136"/>
      <c r="T23685" s="136"/>
      <c r="W23685" s="136"/>
      <c r="Z23685" s="136"/>
      <c r="AC23685" s="136"/>
    </row>
    <row r="23686" spans="2:29">
      <c r="B23686" s="136"/>
      <c r="E23686" s="136"/>
      <c r="H23686" s="136"/>
      <c r="K23686" s="136"/>
      <c r="O23686" s="136"/>
      <c r="T23686" s="136"/>
      <c r="W23686" s="136"/>
      <c r="Z23686" s="136"/>
      <c r="AC23686" s="136"/>
    </row>
    <row r="23687" spans="2:29">
      <c r="B23687" s="136"/>
      <c r="E23687" s="136"/>
      <c r="H23687" s="136"/>
      <c r="K23687" s="136"/>
      <c r="O23687" s="136"/>
      <c r="T23687" s="136"/>
      <c r="W23687" s="136"/>
      <c r="Z23687" s="136"/>
      <c r="AC23687" s="136"/>
    </row>
    <row r="23688" spans="2:29">
      <c r="B23688" s="136"/>
      <c r="E23688" s="136"/>
      <c r="H23688" s="136"/>
      <c r="K23688" s="136"/>
      <c r="O23688" s="136"/>
      <c r="T23688" s="136"/>
      <c r="W23688" s="136"/>
      <c r="Z23688" s="136"/>
      <c r="AC23688" s="136"/>
    </row>
    <row r="23689" spans="2:29">
      <c r="B23689" s="136"/>
      <c r="E23689" s="136"/>
      <c r="H23689" s="136"/>
      <c r="K23689" s="136"/>
      <c r="O23689" s="136"/>
      <c r="T23689" s="136"/>
      <c r="W23689" s="136"/>
      <c r="Z23689" s="136"/>
      <c r="AC23689" s="136"/>
    </row>
    <row r="23690" spans="2:29">
      <c r="B23690" s="136"/>
      <c r="E23690" s="136"/>
      <c r="H23690" s="136"/>
      <c r="K23690" s="136"/>
      <c r="O23690" s="136"/>
      <c r="T23690" s="136"/>
      <c r="W23690" s="136"/>
      <c r="Z23690" s="136"/>
      <c r="AC23690" s="136"/>
    </row>
    <row r="23691" spans="2:29">
      <c r="B23691" s="136"/>
      <c r="E23691" s="136"/>
      <c r="H23691" s="136"/>
      <c r="K23691" s="136"/>
      <c r="O23691" s="136"/>
      <c r="T23691" s="136"/>
      <c r="W23691" s="136"/>
      <c r="Z23691" s="136"/>
      <c r="AC23691" s="136"/>
    </row>
    <row r="23692" spans="2:29">
      <c r="B23692" s="136"/>
      <c r="E23692" s="136"/>
      <c r="H23692" s="136"/>
      <c r="K23692" s="136"/>
      <c r="O23692" s="136"/>
      <c r="T23692" s="136"/>
      <c r="W23692" s="136"/>
      <c r="Z23692" s="136"/>
      <c r="AC23692" s="136"/>
    </row>
    <row r="23693" spans="2:29">
      <c r="B23693" s="136"/>
      <c r="E23693" s="136"/>
      <c r="H23693" s="136"/>
      <c r="K23693" s="136"/>
      <c r="O23693" s="136"/>
      <c r="T23693" s="136"/>
      <c r="W23693" s="136"/>
      <c r="Z23693" s="136"/>
      <c r="AC23693" s="136"/>
    </row>
    <row r="23694" spans="2:29">
      <c r="B23694" s="136"/>
      <c r="E23694" s="136"/>
      <c r="H23694" s="136"/>
      <c r="K23694" s="136"/>
      <c r="O23694" s="136"/>
      <c r="T23694" s="136"/>
      <c r="W23694" s="136"/>
      <c r="Z23694" s="136"/>
      <c r="AC23694" s="136"/>
    </row>
    <row r="23695" spans="2:29">
      <c r="B23695" s="136"/>
      <c r="E23695" s="136"/>
      <c r="H23695" s="136"/>
      <c r="K23695" s="136"/>
      <c r="O23695" s="136"/>
      <c r="T23695" s="136"/>
      <c r="W23695" s="136"/>
      <c r="Z23695" s="136"/>
      <c r="AC23695" s="136"/>
    </row>
    <row r="23696" spans="2:29">
      <c r="B23696" s="136"/>
      <c r="E23696" s="136"/>
      <c r="H23696" s="136"/>
      <c r="K23696" s="136"/>
      <c r="O23696" s="136"/>
      <c r="T23696" s="136"/>
      <c r="W23696" s="136"/>
      <c r="Z23696" s="136"/>
      <c r="AC23696" s="136"/>
    </row>
    <row r="23697" spans="2:29">
      <c r="B23697" s="136"/>
      <c r="E23697" s="136"/>
      <c r="H23697" s="136"/>
      <c r="K23697" s="136"/>
      <c r="O23697" s="136"/>
      <c r="T23697" s="136"/>
      <c r="W23697" s="136"/>
      <c r="Z23697" s="136"/>
      <c r="AC23697" s="136"/>
    </row>
    <row r="23698" spans="2:29">
      <c r="B23698" s="136"/>
      <c r="E23698" s="136"/>
      <c r="H23698" s="136"/>
      <c r="K23698" s="136"/>
      <c r="O23698" s="136"/>
      <c r="T23698" s="136"/>
      <c r="W23698" s="136"/>
      <c r="Z23698" s="136"/>
      <c r="AC23698" s="136"/>
    </row>
    <row r="23699" spans="2:29">
      <c r="B23699" s="136"/>
      <c r="E23699" s="136"/>
      <c r="H23699" s="136"/>
      <c r="K23699" s="136"/>
      <c r="O23699" s="136"/>
      <c r="T23699" s="136"/>
      <c r="W23699" s="136"/>
      <c r="Z23699" s="136"/>
      <c r="AC23699" s="136"/>
    </row>
    <row r="23700" spans="2:29">
      <c r="B23700" s="136"/>
      <c r="E23700" s="136"/>
      <c r="H23700" s="136"/>
      <c r="K23700" s="136"/>
      <c r="O23700" s="136"/>
      <c r="T23700" s="136"/>
      <c r="W23700" s="136"/>
      <c r="Z23700" s="136"/>
      <c r="AC23700" s="136"/>
    </row>
    <row r="23701" spans="2:29">
      <c r="B23701" s="136"/>
      <c r="E23701" s="136"/>
      <c r="H23701" s="136"/>
      <c r="K23701" s="136"/>
      <c r="O23701" s="136"/>
      <c r="T23701" s="136"/>
      <c r="W23701" s="136"/>
      <c r="Z23701" s="136"/>
      <c r="AC23701" s="136"/>
    </row>
    <row r="23702" spans="2:29">
      <c r="B23702" s="136"/>
      <c r="E23702" s="136"/>
      <c r="H23702" s="136"/>
      <c r="K23702" s="136"/>
      <c r="O23702" s="136"/>
      <c r="T23702" s="136"/>
      <c r="W23702" s="136"/>
      <c r="Z23702" s="136"/>
      <c r="AC23702" s="136"/>
    </row>
    <row r="23703" spans="2:29">
      <c r="B23703" s="136"/>
      <c r="E23703" s="136"/>
      <c r="H23703" s="136"/>
      <c r="K23703" s="136"/>
      <c r="O23703" s="136"/>
      <c r="T23703" s="136"/>
      <c r="W23703" s="136"/>
      <c r="Z23703" s="136"/>
      <c r="AC23703" s="136"/>
    </row>
    <row r="23704" spans="2:29">
      <c r="B23704" s="136"/>
      <c r="E23704" s="136"/>
      <c r="H23704" s="136"/>
      <c r="K23704" s="136"/>
      <c r="O23704" s="136"/>
      <c r="T23704" s="136"/>
      <c r="W23704" s="136"/>
      <c r="Z23704" s="136"/>
      <c r="AC23704" s="136"/>
    </row>
    <row r="23705" spans="2:29">
      <c r="B23705" s="136"/>
      <c r="E23705" s="136"/>
      <c r="H23705" s="136"/>
      <c r="K23705" s="136"/>
      <c r="O23705" s="136"/>
      <c r="T23705" s="136"/>
      <c r="W23705" s="136"/>
      <c r="Z23705" s="136"/>
      <c r="AC23705" s="136"/>
    </row>
    <row r="23706" spans="2:29">
      <c r="B23706" s="136"/>
      <c r="E23706" s="136"/>
      <c r="H23706" s="136"/>
      <c r="K23706" s="136"/>
      <c r="O23706" s="136"/>
      <c r="T23706" s="136"/>
      <c r="W23706" s="136"/>
      <c r="Z23706" s="136"/>
      <c r="AC23706" s="136"/>
    </row>
    <row r="23707" spans="2:29">
      <c r="B23707" s="136"/>
      <c r="E23707" s="136"/>
      <c r="H23707" s="136"/>
      <c r="K23707" s="136"/>
      <c r="O23707" s="136"/>
      <c r="T23707" s="136"/>
      <c r="W23707" s="136"/>
      <c r="Z23707" s="136"/>
      <c r="AC23707" s="136"/>
    </row>
    <row r="23708" spans="2:29">
      <c r="B23708" s="136"/>
      <c r="E23708" s="136"/>
      <c r="H23708" s="136"/>
      <c r="K23708" s="136"/>
      <c r="O23708" s="136"/>
      <c r="T23708" s="136"/>
      <c r="W23708" s="136"/>
      <c r="Z23708" s="136"/>
      <c r="AC23708" s="136"/>
    </row>
    <row r="23709" spans="2:29">
      <c r="B23709" s="136"/>
      <c r="E23709" s="136"/>
      <c r="H23709" s="136"/>
      <c r="K23709" s="136"/>
      <c r="O23709" s="136"/>
      <c r="T23709" s="136"/>
      <c r="W23709" s="136"/>
      <c r="Z23709" s="136"/>
      <c r="AC23709" s="136"/>
    </row>
    <row r="23710" spans="2:29">
      <c r="B23710" s="136"/>
      <c r="E23710" s="136"/>
      <c r="H23710" s="136"/>
      <c r="K23710" s="136"/>
      <c r="O23710" s="136"/>
      <c r="T23710" s="136"/>
      <c r="W23710" s="136"/>
      <c r="Z23710" s="136"/>
      <c r="AC23710" s="136"/>
    </row>
    <row r="23711" spans="2:29">
      <c r="B23711" s="136"/>
      <c r="E23711" s="136"/>
      <c r="H23711" s="136"/>
      <c r="K23711" s="136"/>
      <c r="O23711" s="136"/>
      <c r="T23711" s="136"/>
      <c r="W23711" s="136"/>
      <c r="Z23711" s="136"/>
      <c r="AC23711" s="136"/>
    </row>
    <row r="23712" spans="2:29">
      <c r="B23712" s="136"/>
      <c r="E23712" s="136"/>
      <c r="H23712" s="136"/>
      <c r="K23712" s="136"/>
      <c r="O23712" s="136"/>
      <c r="T23712" s="136"/>
      <c r="W23712" s="136"/>
      <c r="Z23712" s="136"/>
      <c r="AC23712" s="136"/>
    </row>
    <row r="23713" spans="2:29">
      <c r="B23713" s="136"/>
      <c r="E23713" s="136"/>
      <c r="H23713" s="136"/>
      <c r="K23713" s="136"/>
      <c r="O23713" s="136"/>
      <c r="T23713" s="136"/>
      <c r="W23713" s="136"/>
      <c r="Z23713" s="136"/>
      <c r="AC23713" s="136"/>
    </row>
    <row r="23714" spans="2:29">
      <c r="B23714" s="136"/>
      <c r="E23714" s="136"/>
      <c r="H23714" s="136"/>
      <c r="K23714" s="136"/>
      <c r="O23714" s="136"/>
      <c r="T23714" s="136"/>
      <c r="W23714" s="136"/>
      <c r="Z23714" s="136"/>
      <c r="AC23714" s="136"/>
    </row>
    <row r="23715" spans="2:29">
      <c r="B23715" s="136"/>
      <c r="E23715" s="136"/>
      <c r="H23715" s="136"/>
      <c r="K23715" s="136"/>
      <c r="O23715" s="136"/>
      <c r="T23715" s="136"/>
      <c r="W23715" s="136"/>
      <c r="Z23715" s="136"/>
      <c r="AC23715" s="136"/>
    </row>
    <row r="23716" spans="2:29">
      <c r="B23716" s="136"/>
      <c r="E23716" s="136"/>
      <c r="H23716" s="136"/>
      <c r="K23716" s="136"/>
      <c r="O23716" s="136"/>
      <c r="T23716" s="136"/>
      <c r="W23716" s="136"/>
      <c r="Z23716" s="136"/>
      <c r="AC23716" s="136"/>
    </row>
    <row r="23717" spans="2:29">
      <c r="B23717" s="136"/>
      <c r="E23717" s="136"/>
      <c r="H23717" s="136"/>
      <c r="K23717" s="136"/>
      <c r="O23717" s="136"/>
      <c r="T23717" s="136"/>
      <c r="W23717" s="136"/>
      <c r="Z23717" s="136"/>
      <c r="AC23717" s="136"/>
    </row>
    <row r="23718" spans="2:29">
      <c r="B23718" s="136"/>
      <c r="E23718" s="136"/>
      <c r="H23718" s="136"/>
      <c r="K23718" s="136"/>
      <c r="O23718" s="136"/>
      <c r="T23718" s="136"/>
      <c r="W23718" s="136"/>
      <c r="Z23718" s="136"/>
      <c r="AC23718" s="136"/>
    </row>
    <row r="23719" spans="2:29">
      <c r="B23719" s="136"/>
      <c r="E23719" s="136"/>
      <c r="H23719" s="136"/>
      <c r="K23719" s="136"/>
      <c r="O23719" s="136"/>
      <c r="T23719" s="136"/>
      <c r="W23719" s="136"/>
      <c r="Z23719" s="136"/>
      <c r="AC23719" s="136"/>
    </row>
    <row r="23720" spans="2:29">
      <c r="B23720" s="136"/>
      <c r="E23720" s="136"/>
      <c r="H23720" s="136"/>
      <c r="K23720" s="136"/>
      <c r="O23720" s="136"/>
      <c r="T23720" s="136"/>
      <c r="W23720" s="136"/>
      <c r="Z23720" s="136"/>
      <c r="AC23720" s="136"/>
    </row>
    <row r="23721" spans="2:29">
      <c r="B23721" s="136"/>
      <c r="E23721" s="136"/>
      <c r="H23721" s="136"/>
      <c r="K23721" s="136"/>
      <c r="O23721" s="136"/>
      <c r="T23721" s="136"/>
      <c r="W23721" s="136"/>
      <c r="Z23721" s="136"/>
      <c r="AC23721" s="136"/>
    </row>
    <row r="23722" spans="2:29">
      <c r="B23722" s="136"/>
      <c r="E23722" s="136"/>
      <c r="H23722" s="136"/>
      <c r="K23722" s="136"/>
      <c r="O23722" s="136"/>
      <c r="T23722" s="136"/>
      <c r="W23722" s="136"/>
      <c r="Z23722" s="136"/>
      <c r="AC23722" s="136"/>
    </row>
    <row r="23723" spans="2:29">
      <c r="B23723" s="136"/>
      <c r="E23723" s="136"/>
      <c r="H23723" s="136"/>
      <c r="K23723" s="136"/>
      <c r="O23723" s="136"/>
      <c r="T23723" s="136"/>
      <c r="W23723" s="136"/>
      <c r="Z23723" s="136"/>
      <c r="AC23723" s="136"/>
    </row>
    <row r="23724" spans="2:29">
      <c r="B23724" s="136"/>
      <c r="E23724" s="136"/>
      <c r="H23724" s="136"/>
      <c r="K23724" s="136"/>
      <c r="O23724" s="136"/>
      <c r="T23724" s="136"/>
      <c r="W23724" s="136"/>
      <c r="Z23724" s="136"/>
      <c r="AC23724" s="136"/>
    </row>
    <row r="23725" spans="2:29">
      <c r="B23725" s="136"/>
      <c r="E23725" s="136"/>
      <c r="H23725" s="136"/>
      <c r="K23725" s="136"/>
      <c r="O23725" s="136"/>
      <c r="T23725" s="136"/>
      <c r="W23725" s="136"/>
      <c r="Z23725" s="136"/>
      <c r="AC23725" s="136"/>
    </row>
    <row r="23726" spans="2:29">
      <c r="B23726" s="136"/>
      <c r="E23726" s="136"/>
      <c r="H23726" s="136"/>
      <c r="K23726" s="136"/>
      <c r="O23726" s="136"/>
      <c r="T23726" s="136"/>
      <c r="W23726" s="136"/>
      <c r="Z23726" s="136"/>
      <c r="AC23726" s="136"/>
    </row>
    <row r="23727" spans="2:29">
      <c r="B23727" s="136"/>
      <c r="E23727" s="136"/>
      <c r="H23727" s="136"/>
      <c r="K23727" s="136"/>
      <c r="O23727" s="136"/>
      <c r="T23727" s="136"/>
      <c r="W23727" s="136"/>
      <c r="Z23727" s="136"/>
      <c r="AC23727" s="136"/>
    </row>
    <row r="23728" spans="2:29">
      <c r="B23728" s="136"/>
      <c r="E23728" s="136"/>
      <c r="H23728" s="136"/>
      <c r="K23728" s="136"/>
      <c r="O23728" s="136"/>
      <c r="T23728" s="136"/>
      <c r="W23728" s="136"/>
      <c r="Z23728" s="136"/>
      <c r="AC23728" s="136"/>
    </row>
    <row r="23729" spans="2:29">
      <c r="B23729" s="136"/>
      <c r="E23729" s="136"/>
      <c r="H23729" s="136"/>
      <c r="K23729" s="136"/>
      <c r="O23729" s="136"/>
      <c r="T23729" s="136"/>
      <c r="W23729" s="136"/>
      <c r="Z23729" s="136"/>
      <c r="AC23729" s="136"/>
    </row>
    <row r="23730" spans="2:29">
      <c r="B23730" s="136"/>
      <c r="E23730" s="136"/>
      <c r="H23730" s="136"/>
      <c r="K23730" s="136"/>
      <c r="O23730" s="136"/>
      <c r="T23730" s="136"/>
      <c r="W23730" s="136"/>
      <c r="Z23730" s="136"/>
      <c r="AC23730" s="136"/>
    </row>
    <row r="23731" spans="2:29">
      <c r="B23731" s="136"/>
      <c r="E23731" s="136"/>
      <c r="H23731" s="136"/>
      <c r="K23731" s="136"/>
      <c r="O23731" s="136"/>
      <c r="T23731" s="136"/>
      <c r="W23731" s="136"/>
      <c r="Z23731" s="136"/>
      <c r="AC23731" s="136"/>
    </row>
    <row r="23732" spans="2:29">
      <c r="B23732" s="136"/>
      <c r="E23732" s="136"/>
      <c r="H23732" s="136"/>
      <c r="K23732" s="136"/>
      <c r="O23732" s="136"/>
      <c r="T23732" s="136"/>
      <c r="W23732" s="136"/>
      <c r="Z23732" s="136"/>
      <c r="AC23732" s="136"/>
    </row>
    <row r="23733" spans="2:29">
      <c r="B23733" s="136"/>
      <c r="E23733" s="136"/>
      <c r="H23733" s="136"/>
      <c r="K23733" s="136"/>
      <c r="O23733" s="136"/>
      <c r="T23733" s="136"/>
      <c r="W23733" s="136"/>
      <c r="Z23733" s="136"/>
      <c r="AC23733" s="136"/>
    </row>
    <row r="23734" spans="2:29">
      <c r="B23734" s="136"/>
      <c r="E23734" s="136"/>
      <c r="H23734" s="136"/>
      <c r="K23734" s="136"/>
      <c r="O23734" s="136"/>
      <c r="T23734" s="136"/>
      <c r="W23734" s="136"/>
      <c r="Z23734" s="136"/>
      <c r="AC23734" s="136"/>
    </row>
    <row r="23735" spans="2:29">
      <c r="B23735" s="136"/>
      <c r="E23735" s="136"/>
      <c r="H23735" s="136"/>
      <c r="K23735" s="136"/>
      <c r="O23735" s="136"/>
      <c r="T23735" s="136"/>
      <c r="W23735" s="136"/>
      <c r="Z23735" s="136"/>
      <c r="AC23735" s="136"/>
    </row>
    <row r="23736" spans="2:29">
      <c r="B23736" s="136"/>
      <c r="E23736" s="136"/>
      <c r="H23736" s="136"/>
      <c r="K23736" s="136"/>
      <c r="O23736" s="136"/>
      <c r="T23736" s="136"/>
      <c r="W23736" s="136"/>
      <c r="Z23736" s="136"/>
      <c r="AC23736" s="136"/>
    </row>
    <row r="23737" spans="2:29">
      <c r="B23737" s="136"/>
      <c r="E23737" s="136"/>
      <c r="H23737" s="136"/>
      <c r="K23737" s="136"/>
      <c r="O23737" s="136"/>
      <c r="T23737" s="136"/>
      <c r="W23737" s="136"/>
      <c r="Z23737" s="136"/>
      <c r="AC23737" s="136"/>
    </row>
    <row r="23738" spans="2:29">
      <c r="B23738" s="136"/>
      <c r="E23738" s="136"/>
      <c r="H23738" s="136"/>
      <c r="K23738" s="136"/>
      <c r="O23738" s="136"/>
      <c r="T23738" s="136"/>
      <c r="W23738" s="136"/>
      <c r="Z23738" s="136"/>
      <c r="AC23738" s="136"/>
    </row>
    <row r="23739" spans="2:29">
      <c r="B23739" s="136"/>
      <c r="E23739" s="136"/>
      <c r="H23739" s="136"/>
      <c r="K23739" s="136"/>
      <c r="O23739" s="136"/>
      <c r="T23739" s="136"/>
      <c r="W23739" s="136"/>
      <c r="Z23739" s="136"/>
      <c r="AC23739" s="136"/>
    </row>
    <row r="23740" spans="2:29">
      <c r="B23740" s="136"/>
      <c r="E23740" s="136"/>
      <c r="H23740" s="136"/>
      <c r="K23740" s="136"/>
      <c r="O23740" s="136"/>
      <c r="T23740" s="136"/>
      <c r="W23740" s="136"/>
      <c r="Z23740" s="136"/>
      <c r="AC23740" s="136"/>
    </row>
    <row r="23741" spans="2:29">
      <c r="B23741" s="136"/>
      <c r="E23741" s="136"/>
      <c r="H23741" s="136"/>
      <c r="K23741" s="136"/>
      <c r="O23741" s="136"/>
      <c r="T23741" s="136"/>
      <c r="W23741" s="136"/>
      <c r="Z23741" s="136"/>
      <c r="AC23741" s="136"/>
    </row>
    <row r="23742" spans="2:29">
      <c r="B23742" s="136"/>
      <c r="E23742" s="136"/>
      <c r="H23742" s="136"/>
      <c r="K23742" s="136"/>
      <c r="O23742" s="136"/>
      <c r="T23742" s="136"/>
      <c r="W23742" s="136"/>
      <c r="Z23742" s="136"/>
      <c r="AC23742" s="136"/>
    </row>
    <row r="23743" spans="2:29">
      <c r="B23743" s="136"/>
      <c r="E23743" s="136"/>
      <c r="H23743" s="136"/>
      <c r="K23743" s="136"/>
      <c r="O23743" s="136"/>
      <c r="T23743" s="136"/>
      <c r="W23743" s="136"/>
      <c r="Z23743" s="136"/>
      <c r="AC23743" s="136"/>
    </row>
    <row r="23744" spans="2:29">
      <c r="B23744" s="136"/>
      <c r="E23744" s="136"/>
      <c r="H23744" s="136"/>
      <c r="K23744" s="136"/>
      <c r="O23744" s="136"/>
      <c r="T23744" s="136"/>
      <c r="W23744" s="136"/>
      <c r="Z23744" s="136"/>
      <c r="AC23744" s="136"/>
    </row>
    <row r="23745" spans="2:29">
      <c r="B23745" s="136"/>
      <c r="E23745" s="136"/>
      <c r="H23745" s="136"/>
      <c r="K23745" s="136"/>
      <c r="O23745" s="136"/>
      <c r="T23745" s="136"/>
      <c r="W23745" s="136"/>
      <c r="Z23745" s="136"/>
      <c r="AC23745" s="136"/>
    </row>
    <row r="23746" spans="2:29">
      <c r="B23746" s="136"/>
      <c r="E23746" s="136"/>
      <c r="H23746" s="136"/>
      <c r="K23746" s="136"/>
      <c r="O23746" s="136"/>
      <c r="T23746" s="136"/>
      <c r="W23746" s="136"/>
      <c r="Z23746" s="136"/>
      <c r="AC23746" s="136"/>
    </row>
    <row r="23747" spans="2:29">
      <c r="B23747" s="136"/>
      <c r="E23747" s="136"/>
      <c r="H23747" s="136"/>
      <c r="K23747" s="136"/>
      <c r="O23747" s="136"/>
      <c r="T23747" s="136"/>
      <c r="W23747" s="136"/>
      <c r="Z23747" s="136"/>
      <c r="AC23747" s="136"/>
    </row>
    <row r="23748" spans="2:29">
      <c r="B23748" s="136"/>
      <c r="E23748" s="136"/>
      <c r="H23748" s="136"/>
      <c r="K23748" s="136"/>
      <c r="O23748" s="136"/>
      <c r="T23748" s="136"/>
      <c r="W23748" s="136"/>
      <c r="Z23748" s="136"/>
      <c r="AC23748" s="136"/>
    </row>
    <row r="23749" spans="2:29">
      <c r="B23749" s="136"/>
      <c r="E23749" s="136"/>
      <c r="H23749" s="136"/>
      <c r="K23749" s="136"/>
      <c r="O23749" s="136"/>
      <c r="T23749" s="136"/>
      <c r="W23749" s="136"/>
      <c r="Z23749" s="136"/>
      <c r="AC23749" s="136"/>
    </row>
    <row r="23750" spans="2:29">
      <c r="B23750" s="136"/>
      <c r="E23750" s="136"/>
      <c r="H23750" s="136"/>
      <c r="K23750" s="136"/>
      <c r="O23750" s="136"/>
      <c r="T23750" s="136"/>
      <c r="W23750" s="136"/>
      <c r="Z23750" s="136"/>
      <c r="AC23750" s="136"/>
    </row>
    <row r="23751" spans="2:29">
      <c r="B23751" s="136"/>
      <c r="E23751" s="136"/>
      <c r="H23751" s="136"/>
      <c r="K23751" s="136"/>
      <c r="O23751" s="136"/>
      <c r="T23751" s="136"/>
      <c r="W23751" s="136"/>
      <c r="Z23751" s="136"/>
      <c r="AC23751" s="136"/>
    </row>
    <row r="23752" spans="2:29">
      <c r="B23752" s="136"/>
      <c r="E23752" s="136"/>
      <c r="H23752" s="136"/>
      <c r="K23752" s="136"/>
      <c r="O23752" s="136"/>
      <c r="T23752" s="136"/>
      <c r="W23752" s="136"/>
      <c r="Z23752" s="136"/>
      <c r="AC23752" s="136"/>
    </row>
    <row r="23753" spans="2:29">
      <c r="B23753" s="136"/>
      <c r="E23753" s="136"/>
      <c r="H23753" s="136"/>
      <c r="K23753" s="136"/>
      <c r="O23753" s="136"/>
      <c r="T23753" s="136"/>
      <c r="W23753" s="136"/>
      <c r="Z23753" s="136"/>
      <c r="AC23753" s="136"/>
    </row>
    <row r="23754" spans="2:29">
      <c r="B23754" s="136"/>
      <c r="E23754" s="136"/>
      <c r="H23754" s="136"/>
      <c r="K23754" s="136"/>
      <c r="O23754" s="136"/>
      <c r="T23754" s="136"/>
      <c r="W23754" s="136"/>
      <c r="Z23754" s="136"/>
      <c r="AC23754" s="136"/>
    </row>
    <row r="23755" spans="2:29">
      <c r="B23755" s="136"/>
      <c r="E23755" s="136"/>
      <c r="H23755" s="136"/>
      <c r="K23755" s="136"/>
      <c r="O23755" s="136"/>
      <c r="T23755" s="136"/>
      <c r="W23755" s="136"/>
      <c r="Z23755" s="136"/>
      <c r="AC23755" s="136"/>
    </row>
    <row r="23756" spans="2:29">
      <c r="B23756" s="136"/>
      <c r="E23756" s="136"/>
      <c r="H23756" s="136"/>
      <c r="K23756" s="136"/>
      <c r="O23756" s="136"/>
      <c r="T23756" s="136"/>
      <c r="W23756" s="136"/>
      <c r="Z23756" s="136"/>
      <c r="AC23756" s="136"/>
    </row>
    <row r="23757" spans="2:29">
      <c r="B23757" s="136"/>
      <c r="E23757" s="136"/>
      <c r="H23757" s="136"/>
      <c r="K23757" s="136"/>
      <c r="O23757" s="136"/>
      <c r="T23757" s="136"/>
      <c r="W23757" s="136"/>
      <c r="Z23757" s="136"/>
      <c r="AC23757" s="136"/>
    </row>
    <row r="23758" spans="2:29">
      <c r="B23758" s="136"/>
      <c r="E23758" s="136"/>
      <c r="H23758" s="136"/>
      <c r="K23758" s="136"/>
      <c r="O23758" s="136"/>
      <c r="T23758" s="136"/>
      <c r="W23758" s="136"/>
      <c r="Z23758" s="136"/>
      <c r="AC23758" s="136"/>
    </row>
    <row r="23759" spans="2:29">
      <c r="B23759" s="136"/>
      <c r="E23759" s="136"/>
      <c r="H23759" s="136"/>
      <c r="K23759" s="136"/>
      <c r="O23759" s="136"/>
      <c r="T23759" s="136"/>
      <c r="W23759" s="136"/>
      <c r="Z23759" s="136"/>
      <c r="AC23759" s="136"/>
    </row>
    <row r="23760" spans="2:29">
      <c r="B23760" s="136"/>
      <c r="E23760" s="136"/>
      <c r="H23760" s="136"/>
      <c r="K23760" s="136"/>
      <c r="O23760" s="136"/>
      <c r="T23760" s="136"/>
      <c r="W23760" s="136"/>
      <c r="Z23760" s="136"/>
      <c r="AC23760" s="136"/>
    </row>
    <row r="23761" spans="2:29">
      <c r="B23761" s="136"/>
      <c r="E23761" s="136"/>
      <c r="H23761" s="136"/>
      <c r="K23761" s="136"/>
      <c r="O23761" s="136"/>
      <c r="T23761" s="136"/>
      <c r="W23761" s="136"/>
      <c r="Z23761" s="136"/>
      <c r="AC23761" s="136"/>
    </row>
    <row r="23762" spans="2:29">
      <c r="B23762" s="136"/>
      <c r="E23762" s="136"/>
      <c r="H23762" s="136"/>
      <c r="K23762" s="136"/>
      <c r="O23762" s="136"/>
      <c r="T23762" s="136"/>
      <c r="W23762" s="136"/>
      <c r="Z23762" s="136"/>
      <c r="AC23762" s="136"/>
    </row>
    <row r="23763" spans="2:29">
      <c r="B23763" s="136"/>
      <c r="E23763" s="136"/>
      <c r="H23763" s="136"/>
      <c r="K23763" s="136"/>
      <c r="O23763" s="136"/>
      <c r="T23763" s="136"/>
      <c r="W23763" s="136"/>
      <c r="Z23763" s="136"/>
      <c r="AC23763" s="136"/>
    </row>
    <row r="23764" spans="2:29">
      <c r="B23764" s="136"/>
      <c r="E23764" s="136"/>
      <c r="H23764" s="136"/>
      <c r="K23764" s="136"/>
      <c r="O23764" s="136"/>
      <c r="T23764" s="136"/>
      <c r="W23764" s="136"/>
      <c r="Z23764" s="136"/>
      <c r="AC23764" s="136"/>
    </row>
    <row r="23765" spans="2:29">
      <c r="B23765" s="136"/>
      <c r="E23765" s="136"/>
      <c r="H23765" s="136"/>
      <c r="K23765" s="136"/>
      <c r="O23765" s="136"/>
      <c r="T23765" s="136"/>
      <c r="W23765" s="136"/>
      <c r="Z23765" s="136"/>
      <c r="AC23765" s="136"/>
    </row>
    <row r="23766" spans="2:29">
      <c r="B23766" s="136"/>
      <c r="E23766" s="136"/>
      <c r="H23766" s="136"/>
      <c r="K23766" s="136"/>
      <c r="O23766" s="136"/>
      <c r="T23766" s="136"/>
      <c r="W23766" s="136"/>
      <c r="Z23766" s="136"/>
      <c r="AC23766" s="136"/>
    </row>
    <row r="23767" spans="2:29">
      <c r="B23767" s="136"/>
      <c r="E23767" s="136"/>
      <c r="H23767" s="136"/>
      <c r="K23767" s="136"/>
      <c r="O23767" s="136"/>
      <c r="T23767" s="136"/>
      <c r="W23767" s="136"/>
      <c r="Z23767" s="136"/>
      <c r="AC23767" s="136"/>
    </row>
    <row r="23768" spans="2:29">
      <c r="B23768" s="136"/>
      <c r="E23768" s="136"/>
      <c r="H23768" s="136"/>
      <c r="K23768" s="136"/>
      <c r="O23768" s="136"/>
      <c r="T23768" s="136"/>
      <c r="W23768" s="136"/>
      <c r="Z23768" s="136"/>
      <c r="AC23768" s="136"/>
    </row>
    <row r="23769" spans="2:29">
      <c r="B23769" s="136"/>
      <c r="E23769" s="136"/>
      <c r="H23769" s="136"/>
      <c r="K23769" s="136"/>
      <c r="O23769" s="136"/>
      <c r="T23769" s="136"/>
      <c r="W23769" s="136"/>
      <c r="Z23769" s="136"/>
      <c r="AC23769" s="136"/>
    </row>
    <row r="23770" spans="2:29">
      <c r="B23770" s="136"/>
      <c r="E23770" s="136"/>
      <c r="H23770" s="136"/>
      <c r="K23770" s="136"/>
      <c r="O23770" s="136"/>
      <c r="T23770" s="136"/>
      <c r="W23770" s="136"/>
      <c r="Z23770" s="136"/>
      <c r="AC23770" s="136"/>
    </row>
    <row r="23771" spans="2:29">
      <c r="B23771" s="136"/>
      <c r="E23771" s="136"/>
      <c r="H23771" s="136"/>
      <c r="K23771" s="136"/>
      <c r="O23771" s="136"/>
      <c r="T23771" s="136"/>
      <c r="W23771" s="136"/>
      <c r="Z23771" s="136"/>
      <c r="AC23771" s="136"/>
    </row>
    <row r="23772" spans="2:29">
      <c r="B23772" s="136"/>
      <c r="E23772" s="136"/>
      <c r="H23772" s="136"/>
      <c r="K23772" s="136"/>
      <c r="O23772" s="136"/>
      <c r="T23772" s="136"/>
      <c r="W23772" s="136"/>
      <c r="Z23772" s="136"/>
      <c r="AC23772" s="136"/>
    </row>
    <row r="23773" spans="2:29">
      <c r="B23773" s="136"/>
      <c r="E23773" s="136"/>
      <c r="H23773" s="136"/>
      <c r="K23773" s="136"/>
      <c r="O23773" s="136"/>
      <c r="T23773" s="136"/>
      <c r="W23773" s="136"/>
      <c r="Z23773" s="136"/>
      <c r="AC23773" s="136"/>
    </row>
    <row r="23774" spans="2:29">
      <c r="B23774" s="136"/>
      <c r="E23774" s="136"/>
      <c r="H23774" s="136"/>
      <c r="K23774" s="136"/>
      <c r="O23774" s="136"/>
      <c r="T23774" s="136"/>
      <c r="W23774" s="136"/>
      <c r="Z23774" s="136"/>
      <c r="AC23774" s="136"/>
    </row>
    <row r="23775" spans="2:29">
      <c r="B23775" s="136"/>
      <c r="E23775" s="136"/>
      <c r="H23775" s="136"/>
      <c r="K23775" s="136"/>
      <c r="O23775" s="136"/>
      <c r="T23775" s="136"/>
      <c r="W23775" s="136"/>
      <c r="Z23775" s="136"/>
      <c r="AC23775" s="136"/>
    </row>
    <row r="23776" spans="2:29">
      <c r="B23776" s="136"/>
      <c r="E23776" s="136"/>
      <c r="H23776" s="136"/>
      <c r="K23776" s="136"/>
      <c r="O23776" s="136"/>
      <c r="T23776" s="136"/>
      <c r="W23776" s="136"/>
      <c r="Z23776" s="136"/>
      <c r="AC23776" s="136"/>
    </row>
    <row r="23777" spans="2:29">
      <c r="B23777" s="136"/>
      <c r="E23777" s="136"/>
      <c r="H23777" s="136"/>
      <c r="K23777" s="136"/>
      <c r="O23777" s="136"/>
      <c r="T23777" s="136"/>
      <c r="W23777" s="136"/>
      <c r="Z23777" s="136"/>
      <c r="AC23777" s="136"/>
    </row>
    <row r="23778" spans="2:29">
      <c r="B23778" s="136"/>
      <c r="E23778" s="136"/>
      <c r="H23778" s="136"/>
      <c r="K23778" s="136"/>
      <c r="O23778" s="136"/>
      <c r="T23778" s="136"/>
      <c r="W23778" s="136"/>
      <c r="Z23778" s="136"/>
      <c r="AC23778" s="136"/>
    </row>
    <row r="23779" spans="2:29">
      <c r="B23779" s="136"/>
      <c r="E23779" s="136"/>
      <c r="H23779" s="136"/>
      <c r="K23779" s="136"/>
      <c r="O23779" s="136"/>
      <c r="T23779" s="136"/>
      <c r="W23779" s="136"/>
      <c r="Z23779" s="136"/>
      <c r="AC23779" s="136"/>
    </row>
    <row r="23780" spans="2:29">
      <c r="B23780" s="136"/>
      <c r="E23780" s="136"/>
      <c r="H23780" s="136"/>
      <c r="K23780" s="136"/>
      <c r="O23780" s="136"/>
      <c r="T23780" s="136"/>
      <c r="W23780" s="136"/>
      <c r="Z23780" s="136"/>
      <c r="AC23780" s="136"/>
    </row>
    <row r="23781" spans="2:29">
      <c r="B23781" s="136"/>
      <c r="E23781" s="136"/>
      <c r="H23781" s="136"/>
      <c r="K23781" s="136"/>
      <c r="O23781" s="136"/>
      <c r="T23781" s="136"/>
      <c r="W23781" s="136"/>
      <c r="Z23781" s="136"/>
      <c r="AC23781" s="136"/>
    </row>
    <row r="23782" spans="2:29">
      <c r="B23782" s="136"/>
      <c r="E23782" s="136"/>
      <c r="H23782" s="136"/>
      <c r="K23782" s="136"/>
      <c r="O23782" s="136"/>
      <c r="T23782" s="136"/>
      <c r="W23782" s="136"/>
      <c r="Z23782" s="136"/>
      <c r="AC23782" s="136"/>
    </row>
    <row r="23783" spans="2:29">
      <c r="B23783" s="136"/>
      <c r="E23783" s="136"/>
      <c r="H23783" s="136"/>
      <c r="K23783" s="136"/>
      <c r="O23783" s="136"/>
      <c r="T23783" s="136"/>
      <c r="W23783" s="136"/>
      <c r="Z23783" s="136"/>
      <c r="AC23783" s="136"/>
    </row>
    <row r="23784" spans="2:29">
      <c r="B23784" s="136"/>
      <c r="E23784" s="136"/>
      <c r="H23784" s="136"/>
      <c r="K23784" s="136"/>
      <c r="O23784" s="136"/>
      <c r="T23784" s="136"/>
      <c r="W23784" s="136"/>
      <c r="Z23784" s="136"/>
      <c r="AC23784" s="136"/>
    </row>
    <row r="23785" spans="2:29">
      <c r="B23785" s="136"/>
      <c r="E23785" s="136"/>
      <c r="H23785" s="136"/>
      <c r="K23785" s="136"/>
      <c r="O23785" s="136"/>
      <c r="T23785" s="136"/>
      <c r="W23785" s="136"/>
      <c r="Z23785" s="136"/>
      <c r="AC23785" s="136"/>
    </row>
    <row r="23786" spans="2:29">
      <c r="B23786" s="136"/>
      <c r="E23786" s="136"/>
      <c r="H23786" s="136"/>
      <c r="K23786" s="136"/>
      <c r="O23786" s="136"/>
      <c r="T23786" s="136"/>
      <c r="W23786" s="136"/>
      <c r="Z23786" s="136"/>
      <c r="AC23786" s="136"/>
    </row>
    <row r="23787" spans="2:29">
      <c r="B23787" s="136"/>
      <c r="E23787" s="136"/>
      <c r="H23787" s="136"/>
      <c r="K23787" s="136"/>
      <c r="O23787" s="136"/>
      <c r="T23787" s="136"/>
      <c r="W23787" s="136"/>
      <c r="Z23787" s="136"/>
      <c r="AC23787" s="136"/>
    </row>
    <row r="23788" spans="2:29">
      <c r="B23788" s="136"/>
      <c r="E23788" s="136"/>
      <c r="H23788" s="136"/>
      <c r="K23788" s="136"/>
      <c r="O23788" s="136"/>
      <c r="T23788" s="136"/>
      <c r="W23788" s="136"/>
      <c r="Z23788" s="136"/>
      <c r="AC23788" s="136"/>
    </row>
    <row r="23789" spans="2:29">
      <c r="B23789" s="136"/>
      <c r="E23789" s="136"/>
      <c r="H23789" s="136"/>
      <c r="K23789" s="136"/>
      <c r="O23789" s="136"/>
      <c r="T23789" s="136"/>
      <c r="W23789" s="136"/>
      <c r="Z23789" s="136"/>
      <c r="AC23789" s="136"/>
    </row>
    <row r="23790" spans="2:29">
      <c r="B23790" s="136"/>
      <c r="E23790" s="136"/>
      <c r="H23790" s="136"/>
      <c r="K23790" s="136"/>
      <c r="O23790" s="136"/>
      <c r="T23790" s="136"/>
      <c r="W23790" s="136"/>
      <c r="Z23790" s="136"/>
      <c r="AC23790" s="136"/>
    </row>
    <row r="23791" spans="2:29">
      <c r="B23791" s="136"/>
      <c r="E23791" s="136"/>
      <c r="H23791" s="136"/>
      <c r="K23791" s="136"/>
      <c r="O23791" s="136"/>
      <c r="T23791" s="136"/>
      <c r="W23791" s="136"/>
      <c r="Z23791" s="136"/>
      <c r="AC23791" s="136"/>
    </row>
    <row r="23792" spans="2:29">
      <c r="B23792" s="136"/>
      <c r="E23792" s="136"/>
      <c r="H23792" s="136"/>
      <c r="K23792" s="136"/>
      <c r="O23792" s="136"/>
      <c r="T23792" s="136"/>
      <c r="W23792" s="136"/>
      <c r="Z23792" s="136"/>
      <c r="AC23792" s="136"/>
    </row>
    <row r="23793" spans="2:29">
      <c r="B23793" s="136"/>
      <c r="E23793" s="136"/>
      <c r="H23793" s="136"/>
      <c r="K23793" s="136"/>
      <c r="O23793" s="136"/>
      <c r="T23793" s="136"/>
      <c r="W23793" s="136"/>
      <c r="Z23793" s="136"/>
      <c r="AC23793" s="136"/>
    </row>
    <row r="23794" spans="2:29">
      <c r="B23794" s="136"/>
      <c r="E23794" s="136"/>
      <c r="H23794" s="136"/>
      <c r="K23794" s="136"/>
      <c r="O23794" s="136"/>
      <c r="T23794" s="136"/>
      <c r="W23794" s="136"/>
      <c r="Z23794" s="136"/>
      <c r="AC23794" s="136"/>
    </row>
    <row r="23795" spans="2:29">
      <c r="B23795" s="136"/>
      <c r="E23795" s="136"/>
      <c r="H23795" s="136"/>
      <c r="K23795" s="136"/>
      <c r="O23795" s="136"/>
      <c r="T23795" s="136"/>
      <c r="W23795" s="136"/>
      <c r="Z23795" s="136"/>
      <c r="AC23795" s="136"/>
    </row>
    <row r="23796" spans="2:29">
      <c r="B23796" s="136"/>
      <c r="E23796" s="136"/>
      <c r="H23796" s="136"/>
      <c r="K23796" s="136"/>
      <c r="O23796" s="136"/>
      <c r="T23796" s="136"/>
      <c r="W23796" s="136"/>
      <c r="Z23796" s="136"/>
      <c r="AC23796" s="136"/>
    </row>
    <row r="23797" spans="2:29">
      <c r="B23797" s="136"/>
      <c r="E23797" s="136"/>
      <c r="H23797" s="136"/>
      <c r="K23797" s="136"/>
      <c r="O23797" s="136"/>
      <c r="T23797" s="136"/>
      <c r="W23797" s="136"/>
      <c r="Z23797" s="136"/>
      <c r="AC23797" s="136"/>
    </row>
    <row r="23798" spans="2:29">
      <c r="B23798" s="136"/>
      <c r="E23798" s="136"/>
      <c r="H23798" s="136"/>
      <c r="K23798" s="136"/>
      <c r="O23798" s="136"/>
      <c r="T23798" s="136"/>
      <c r="W23798" s="136"/>
      <c r="Z23798" s="136"/>
      <c r="AC23798" s="136"/>
    </row>
    <row r="23799" spans="2:29">
      <c r="B23799" s="136"/>
      <c r="E23799" s="136"/>
      <c r="H23799" s="136"/>
      <c r="K23799" s="136"/>
      <c r="O23799" s="136"/>
      <c r="T23799" s="136"/>
      <c r="W23799" s="136"/>
      <c r="Z23799" s="136"/>
      <c r="AC23799" s="136"/>
    </row>
    <row r="23800" spans="2:29">
      <c r="B23800" s="136"/>
      <c r="E23800" s="136"/>
      <c r="H23800" s="136"/>
      <c r="K23800" s="136"/>
      <c r="O23800" s="136"/>
      <c r="T23800" s="136"/>
      <c r="W23800" s="136"/>
      <c r="Z23800" s="136"/>
      <c r="AC23800" s="136"/>
    </row>
    <row r="23801" spans="2:29">
      <c r="B23801" s="136"/>
      <c r="E23801" s="136"/>
      <c r="H23801" s="136"/>
      <c r="K23801" s="136"/>
      <c r="O23801" s="136"/>
      <c r="T23801" s="136"/>
      <c r="W23801" s="136"/>
      <c r="Z23801" s="136"/>
      <c r="AC23801" s="136"/>
    </row>
    <row r="23802" spans="2:29">
      <c r="B23802" s="136"/>
      <c r="E23802" s="136"/>
      <c r="H23802" s="136"/>
      <c r="K23802" s="136"/>
      <c r="O23802" s="136"/>
      <c r="T23802" s="136"/>
      <c r="W23802" s="136"/>
      <c r="Z23802" s="136"/>
      <c r="AC23802" s="136"/>
    </row>
    <row r="23803" spans="2:29">
      <c r="B23803" s="136"/>
      <c r="E23803" s="136"/>
      <c r="H23803" s="136"/>
      <c r="K23803" s="136"/>
      <c r="O23803" s="136"/>
      <c r="T23803" s="136"/>
      <c r="W23803" s="136"/>
      <c r="Z23803" s="136"/>
      <c r="AC23803" s="136"/>
    </row>
    <row r="23804" spans="2:29">
      <c r="B23804" s="136"/>
      <c r="E23804" s="136"/>
      <c r="H23804" s="136"/>
      <c r="K23804" s="136"/>
      <c r="O23804" s="136"/>
      <c r="T23804" s="136"/>
      <c r="W23804" s="136"/>
      <c r="Z23804" s="136"/>
      <c r="AC23804" s="136"/>
    </row>
    <row r="23805" spans="2:29">
      <c r="B23805" s="136"/>
      <c r="E23805" s="136"/>
      <c r="H23805" s="136"/>
      <c r="K23805" s="136"/>
      <c r="O23805" s="136"/>
      <c r="T23805" s="136"/>
      <c r="W23805" s="136"/>
      <c r="Z23805" s="136"/>
      <c r="AC23805" s="136"/>
    </row>
    <row r="23806" spans="2:29">
      <c r="B23806" s="136"/>
      <c r="E23806" s="136"/>
      <c r="H23806" s="136"/>
      <c r="K23806" s="136"/>
      <c r="O23806" s="136"/>
      <c r="T23806" s="136"/>
      <c r="W23806" s="136"/>
      <c r="Z23806" s="136"/>
      <c r="AC23806" s="136"/>
    </row>
    <row r="23807" spans="2:29">
      <c r="B23807" s="136"/>
      <c r="E23807" s="136"/>
      <c r="H23807" s="136"/>
      <c r="K23807" s="136"/>
      <c r="O23807" s="136"/>
      <c r="T23807" s="136"/>
      <c r="W23807" s="136"/>
      <c r="Z23807" s="136"/>
      <c r="AC23807" s="136"/>
    </row>
    <row r="23808" spans="2:29">
      <c r="B23808" s="136"/>
      <c r="E23808" s="136"/>
      <c r="H23808" s="136"/>
      <c r="K23808" s="136"/>
      <c r="O23808" s="136"/>
      <c r="T23808" s="136"/>
      <c r="W23808" s="136"/>
      <c r="Z23808" s="136"/>
      <c r="AC23808" s="136"/>
    </row>
    <row r="23809" spans="2:29">
      <c r="B23809" s="136"/>
      <c r="E23809" s="136"/>
      <c r="H23809" s="136"/>
      <c r="K23809" s="136"/>
      <c r="O23809" s="136"/>
      <c r="T23809" s="136"/>
      <c r="W23809" s="136"/>
      <c r="Z23809" s="136"/>
      <c r="AC23809" s="136"/>
    </row>
    <row r="23810" spans="2:29">
      <c r="B23810" s="136"/>
      <c r="E23810" s="136"/>
      <c r="H23810" s="136"/>
      <c r="K23810" s="136"/>
      <c r="O23810" s="136"/>
      <c r="T23810" s="136"/>
      <c r="W23810" s="136"/>
      <c r="Z23810" s="136"/>
      <c r="AC23810" s="136"/>
    </row>
    <row r="23811" spans="2:29">
      <c r="B23811" s="136"/>
      <c r="E23811" s="136"/>
      <c r="H23811" s="136"/>
      <c r="K23811" s="136"/>
      <c r="O23811" s="136"/>
      <c r="T23811" s="136"/>
      <c r="W23811" s="136"/>
      <c r="Z23811" s="136"/>
      <c r="AC23811" s="136"/>
    </row>
    <row r="23812" spans="2:29">
      <c r="B23812" s="136"/>
      <c r="E23812" s="136"/>
      <c r="H23812" s="136"/>
      <c r="K23812" s="136"/>
      <c r="O23812" s="136"/>
      <c r="T23812" s="136"/>
      <c r="W23812" s="136"/>
      <c r="Z23812" s="136"/>
      <c r="AC23812" s="136"/>
    </row>
    <row r="23813" spans="2:29">
      <c r="B23813" s="136"/>
      <c r="E23813" s="136"/>
      <c r="H23813" s="136"/>
      <c r="K23813" s="136"/>
      <c r="O23813" s="136"/>
      <c r="T23813" s="136"/>
      <c r="W23813" s="136"/>
      <c r="Z23813" s="136"/>
      <c r="AC23813" s="136"/>
    </row>
    <row r="23814" spans="2:29">
      <c r="B23814" s="136"/>
      <c r="E23814" s="136"/>
      <c r="H23814" s="136"/>
      <c r="K23814" s="136"/>
      <c r="O23814" s="136"/>
      <c r="T23814" s="136"/>
      <c r="W23814" s="136"/>
      <c r="Z23814" s="136"/>
      <c r="AC23814" s="136"/>
    </row>
    <row r="23815" spans="2:29">
      <c r="B23815" s="136"/>
      <c r="E23815" s="136"/>
      <c r="H23815" s="136"/>
      <c r="K23815" s="136"/>
      <c r="O23815" s="136"/>
      <c r="T23815" s="136"/>
      <c r="W23815" s="136"/>
      <c r="Z23815" s="136"/>
      <c r="AC23815" s="136"/>
    </row>
    <row r="23816" spans="2:29">
      <c r="B23816" s="136"/>
      <c r="E23816" s="136"/>
      <c r="H23816" s="136"/>
      <c r="K23816" s="136"/>
      <c r="O23816" s="136"/>
      <c r="T23816" s="136"/>
      <c r="W23816" s="136"/>
      <c r="Z23816" s="136"/>
      <c r="AC23816" s="136"/>
    </row>
    <row r="23817" spans="2:29">
      <c r="B23817" s="136"/>
      <c r="E23817" s="136"/>
      <c r="H23817" s="136"/>
      <c r="K23817" s="136"/>
      <c r="O23817" s="136"/>
      <c r="T23817" s="136"/>
      <c r="W23817" s="136"/>
      <c r="Z23817" s="136"/>
      <c r="AC23817" s="136"/>
    </row>
    <row r="23818" spans="2:29">
      <c r="B23818" s="136"/>
      <c r="E23818" s="136"/>
      <c r="H23818" s="136"/>
      <c r="K23818" s="136"/>
      <c r="O23818" s="136"/>
      <c r="T23818" s="136"/>
      <c r="W23818" s="136"/>
      <c r="Z23818" s="136"/>
      <c r="AC23818" s="136"/>
    </row>
    <row r="23819" spans="2:29">
      <c r="B23819" s="136"/>
      <c r="E23819" s="136"/>
      <c r="H23819" s="136"/>
      <c r="K23819" s="136"/>
      <c r="O23819" s="136"/>
      <c r="T23819" s="136"/>
      <c r="W23819" s="136"/>
      <c r="Z23819" s="136"/>
      <c r="AC23819" s="136"/>
    </row>
    <row r="23820" spans="2:29">
      <c r="B23820" s="136"/>
      <c r="E23820" s="136"/>
      <c r="H23820" s="136"/>
      <c r="K23820" s="136"/>
      <c r="O23820" s="136"/>
      <c r="T23820" s="136"/>
      <c r="W23820" s="136"/>
      <c r="Z23820" s="136"/>
      <c r="AC23820" s="136"/>
    </row>
    <row r="23821" spans="2:29">
      <c r="B23821" s="136"/>
      <c r="E23821" s="136"/>
      <c r="H23821" s="136"/>
      <c r="K23821" s="136"/>
      <c r="O23821" s="136"/>
      <c r="T23821" s="136"/>
      <c r="W23821" s="136"/>
      <c r="Z23821" s="136"/>
      <c r="AC23821" s="136"/>
    </row>
    <row r="23822" spans="2:29">
      <c r="B23822" s="136"/>
      <c r="E23822" s="136"/>
      <c r="H23822" s="136"/>
      <c r="K23822" s="136"/>
      <c r="O23822" s="136"/>
      <c r="T23822" s="136"/>
      <c r="W23822" s="136"/>
      <c r="Z23822" s="136"/>
      <c r="AC23822" s="136"/>
    </row>
    <row r="23823" spans="2:29">
      <c r="B23823" s="136"/>
      <c r="E23823" s="136"/>
      <c r="H23823" s="136"/>
      <c r="K23823" s="136"/>
      <c r="O23823" s="136"/>
      <c r="T23823" s="136"/>
      <c r="W23823" s="136"/>
      <c r="Z23823" s="136"/>
      <c r="AC23823" s="136"/>
    </row>
    <row r="23824" spans="2:29">
      <c r="B23824" s="136"/>
      <c r="E23824" s="136"/>
      <c r="H23824" s="136"/>
      <c r="K23824" s="136"/>
      <c r="O23824" s="136"/>
      <c r="T23824" s="136"/>
      <c r="W23824" s="136"/>
      <c r="Z23824" s="136"/>
      <c r="AC23824" s="136"/>
    </row>
    <row r="23825" spans="2:29">
      <c r="B23825" s="136"/>
      <c r="E23825" s="136"/>
      <c r="H23825" s="136"/>
      <c r="K23825" s="136"/>
      <c r="O23825" s="136"/>
      <c r="T23825" s="136"/>
      <c r="W23825" s="136"/>
      <c r="Z23825" s="136"/>
      <c r="AC23825" s="136"/>
    </row>
    <row r="23826" spans="2:29">
      <c r="B23826" s="136"/>
      <c r="E23826" s="136"/>
      <c r="H23826" s="136"/>
      <c r="K23826" s="136"/>
      <c r="O23826" s="136"/>
      <c r="T23826" s="136"/>
      <c r="W23826" s="136"/>
      <c r="Z23826" s="136"/>
      <c r="AC23826" s="136"/>
    </row>
    <row r="23827" spans="2:29">
      <c r="B23827" s="136"/>
      <c r="E23827" s="136"/>
      <c r="H23827" s="136"/>
      <c r="K23827" s="136"/>
      <c r="O23827" s="136"/>
      <c r="T23827" s="136"/>
      <c r="W23827" s="136"/>
      <c r="Z23827" s="136"/>
      <c r="AC23827" s="136"/>
    </row>
    <row r="23828" spans="2:29">
      <c r="B23828" s="136"/>
      <c r="E23828" s="136"/>
      <c r="H23828" s="136"/>
      <c r="K23828" s="136"/>
      <c r="O23828" s="136"/>
      <c r="T23828" s="136"/>
      <c r="W23828" s="136"/>
      <c r="Z23828" s="136"/>
      <c r="AC23828" s="136"/>
    </row>
    <row r="23829" spans="2:29">
      <c r="B23829" s="136"/>
      <c r="E23829" s="136"/>
      <c r="H23829" s="136"/>
      <c r="K23829" s="136"/>
      <c r="O23829" s="136"/>
      <c r="T23829" s="136"/>
      <c r="W23829" s="136"/>
      <c r="Z23829" s="136"/>
      <c r="AC23829" s="136"/>
    </row>
    <row r="23830" spans="2:29">
      <c r="B23830" s="136"/>
      <c r="E23830" s="136"/>
      <c r="H23830" s="136"/>
      <c r="K23830" s="136"/>
      <c r="O23830" s="136"/>
      <c r="T23830" s="136"/>
      <c r="W23830" s="136"/>
      <c r="Z23830" s="136"/>
      <c r="AC23830" s="136"/>
    </row>
    <row r="23831" spans="2:29">
      <c r="B23831" s="136"/>
      <c r="E23831" s="136"/>
      <c r="H23831" s="136"/>
      <c r="K23831" s="136"/>
      <c r="O23831" s="136"/>
      <c r="T23831" s="136"/>
      <c r="W23831" s="136"/>
      <c r="Z23831" s="136"/>
      <c r="AC23831" s="136"/>
    </row>
    <row r="23832" spans="2:29">
      <c r="B23832" s="136"/>
      <c r="E23832" s="136"/>
      <c r="H23832" s="136"/>
      <c r="K23832" s="136"/>
      <c r="O23832" s="136"/>
      <c r="T23832" s="136"/>
      <c r="W23832" s="136"/>
      <c r="Z23832" s="136"/>
      <c r="AC23832" s="136"/>
    </row>
    <row r="23833" spans="2:29">
      <c r="B23833" s="136"/>
      <c r="E23833" s="136"/>
      <c r="H23833" s="136"/>
      <c r="K23833" s="136"/>
      <c r="O23833" s="136"/>
      <c r="T23833" s="136"/>
      <c r="W23833" s="136"/>
      <c r="Z23833" s="136"/>
      <c r="AC23833" s="136"/>
    </row>
    <row r="23834" spans="2:29">
      <c r="B23834" s="136"/>
      <c r="E23834" s="136"/>
      <c r="H23834" s="136"/>
      <c r="K23834" s="136"/>
      <c r="O23834" s="136"/>
      <c r="T23834" s="136"/>
      <c r="W23834" s="136"/>
      <c r="Z23834" s="136"/>
      <c r="AC23834" s="136"/>
    </row>
    <row r="23835" spans="2:29">
      <c r="B23835" s="136"/>
      <c r="E23835" s="136"/>
      <c r="H23835" s="136"/>
      <c r="K23835" s="136"/>
      <c r="O23835" s="136"/>
      <c r="T23835" s="136"/>
      <c r="W23835" s="136"/>
      <c r="Z23835" s="136"/>
      <c r="AC23835" s="136"/>
    </row>
    <row r="23836" spans="2:29">
      <c r="B23836" s="136"/>
      <c r="E23836" s="136"/>
      <c r="H23836" s="136"/>
      <c r="K23836" s="136"/>
      <c r="O23836" s="136"/>
      <c r="T23836" s="136"/>
      <c r="W23836" s="136"/>
      <c r="Z23836" s="136"/>
      <c r="AC23836" s="136"/>
    </row>
    <row r="23837" spans="2:29">
      <c r="B23837" s="136"/>
      <c r="E23837" s="136"/>
      <c r="H23837" s="136"/>
      <c r="K23837" s="136"/>
      <c r="O23837" s="136"/>
      <c r="T23837" s="136"/>
      <c r="W23837" s="136"/>
      <c r="Z23837" s="136"/>
      <c r="AC23837" s="136"/>
    </row>
    <row r="23838" spans="2:29">
      <c r="B23838" s="136"/>
      <c r="E23838" s="136"/>
      <c r="H23838" s="136"/>
      <c r="K23838" s="136"/>
      <c r="O23838" s="136"/>
      <c r="T23838" s="136"/>
      <c r="W23838" s="136"/>
      <c r="Z23838" s="136"/>
      <c r="AC23838" s="136"/>
    </row>
    <row r="23839" spans="2:29">
      <c r="B23839" s="136"/>
      <c r="E23839" s="136"/>
      <c r="H23839" s="136"/>
      <c r="K23839" s="136"/>
      <c r="O23839" s="136"/>
      <c r="T23839" s="136"/>
      <c r="W23839" s="136"/>
      <c r="Z23839" s="136"/>
      <c r="AC23839" s="136"/>
    </row>
    <row r="23840" spans="2:29">
      <c r="B23840" s="136"/>
      <c r="E23840" s="136"/>
      <c r="H23840" s="136"/>
      <c r="K23840" s="136"/>
      <c r="O23840" s="136"/>
      <c r="T23840" s="136"/>
      <c r="W23840" s="136"/>
      <c r="Z23840" s="136"/>
      <c r="AC23840" s="136"/>
    </row>
    <row r="23841" spans="2:29">
      <c r="B23841" s="136"/>
      <c r="E23841" s="136"/>
      <c r="H23841" s="136"/>
      <c r="K23841" s="136"/>
      <c r="O23841" s="136"/>
      <c r="T23841" s="136"/>
      <c r="W23841" s="136"/>
      <c r="Z23841" s="136"/>
      <c r="AC23841" s="136"/>
    </row>
    <row r="23842" spans="2:29">
      <c r="B23842" s="136"/>
      <c r="E23842" s="136"/>
      <c r="H23842" s="136"/>
      <c r="K23842" s="136"/>
      <c r="O23842" s="136"/>
      <c r="T23842" s="136"/>
      <c r="W23842" s="136"/>
      <c r="Z23842" s="136"/>
      <c r="AC23842" s="136"/>
    </row>
    <row r="23843" spans="2:29">
      <c r="B23843" s="136"/>
      <c r="E23843" s="136"/>
      <c r="H23843" s="136"/>
      <c r="K23843" s="136"/>
      <c r="O23843" s="136"/>
      <c r="T23843" s="136"/>
      <c r="W23843" s="136"/>
      <c r="Z23843" s="136"/>
      <c r="AC23843" s="136"/>
    </row>
    <row r="23844" spans="2:29">
      <c r="B23844" s="136"/>
      <c r="E23844" s="136"/>
      <c r="H23844" s="136"/>
      <c r="K23844" s="136"/>
      <c r="O23844" s="136"/>
      <c r="T23844" s="136"/>
      <c r="W23844" s="136"/>
      <c r="Z23844" s="136"/>
      <c r="AC23844" s="136"/>
    </row>
    <row r="23845" spans="2:29">
      <c r="B23845" s="136"/>
      <c r="E23845" s="136"/>
      <c r="H23845" s="136"/>
      <c r="K23845" s="136"/>
      <c r="O23845" s="136"/>
      <c r="T23845" s="136"/>
      <c r="W23845" s="136"/>
      <c r="Z23845" s="136"/>
      <c r="AC23845" s="136"/>
    </row>
    <row r="23846" spans="2:29">
      <c r="B23846" s="136"/>
      <c r="E23846" s="136"/>
      <c r="H23846" s="136"/>
      <c r="K23846" s="136"/>
      <c r="O23846" s="136"/>
      <c r="T23846" s="136"/>
      <c r="W23846" s="136"/>
      <c r="Z23846" s="136"/>
      <c r="AC23846" s="136"/>
    </row>
    <row r="23847" spans="2:29">
      <c r="B23847" s="136"/>
      <c r="E23847" s="136"/>
      <c r="H23847" s="136"/>
      <c r="K23847" s="136"/>
      <c r="O23847" s="136"/>
      <c r="T23847" s="136"/>
      <c r="W23847" s="136"/>
      <c r="Z23847" s="136"/>
      <c r="AC23847" s="136"/>
    </row>
    <row r="23848" spans="2:29">
      <c r="B23848" s="136"/>
      <c r="E23848" s="136"/>
      <c r="H23848" s="136"/>
      <c r="K23848" s="136"/>
      <c r="O23848" s="136"/>
      <c r="T23848" s="136"/>
      <c r="W23848" s="136"/>
      <c r="Z23848" s="136"/>
      <c r="AC23848" s="136"/>
    </row>
    <row r="23849" spans="2:29">
      <c r="B23849" s="136"/>
      <c r="E23849" s="136"/>
      <c r="H23849" s="136"/>
      <c r="K23849" s="136"/>
      <c r="O23849" s="136"/>
      <c r="T23849" s="136"/>
      <c r="W23849" s="136"/>
      <c r="Z23849" s="136"/>
      <c r="AC23849" s="136"/>
    </row>
    <row r="23850" spans="2:29">
      <c r="B23850" s="136"/>
      <c r="E23850" s="136"/>
      <c r="H23850" s="136"/>
      <c r="K23850" s="136"/>
      <c r="O23850" s="136"/>
      <c r="T23850" s="136"/>
      <c r="W23850" s="136"/>
      <c r="Z23850" s="136"/>
      <c r="AC23850" s="136"/>
    </row>
    <row r="23851" spans="2:29">
      <c r="B23851" s="136"/>
      <c r="E23851" s="136"/>
      <c r="H23851" s="136"/>
      <c r="K23851" s="136"/>
      <c r="O23851" s="136"/>
      <c r="T23851" s="136"/>
      <c r="W23851" s="136"/>
      <c r="Z23851" s="136"/>
      <c r="AC23851" s="136"/>
    </row>
    <row r="23852" spans="2:29">
      <c r="B23852" s="136"/>
      <c r="E23852" s="136"/>
      <c r="H23852" s="136"/>
      <c r="K23852" s="136"/>
      <c r="O23852" s="136"/>
      <c r="T23852" s="136"/>
      <c r="W23852" s="136"/>
      <c r="Z23852" s="136"/>
      <c r="AC23852" s="136"/>
    </row>
    <row r="23853" spans="2:29">
      <c r="B23853" s="136"/>
      <c r="E23853" s="136"/>
      <c r="H23853" s="136"/>
      <c r="K23853" s="136"/>
      <c r="O23853" s="136"/>
      <c r="T23853" s="136"/>
      <c r="W23853" s="136"/>
      <c r="Z23853" s="136"/>
      <c r="AC23853" s="136"/>
    </row>
    <row r="23854" spans="2:29">
      <c r="B23854" s="136"/>
      <c r="E23854" s="136"/>
      <c r="H23854" s="136"/>
      <c r="K23854" s="136"/>
      <c r="O23854" s="136"/>
      <c r="T23854" s="136"/>
      <c r="W23854" s="136"/>
      <c r="Z23854" s="136"/>
      <c r="AC23854" s="136"/>
    </row>
    <row r="23855" spans="2:29">
      <c r="B23855" s="136"/>
      <c r="E23855" s="136"/>
      <c r="H23855" s="136"/>
      <c r="K23855" s="136"/>
      <c r="O23855" s="136"/>
      <c r="T23855" s="136"/>
      <c r="W23855" s="136"/>
      <c r="Z23855" s="136"/>
      <c r="AC23855" s="136"/>
    </row>
    <row r="23856" spans="2:29">
      <c r="B23856" s="136"/>
      <c r="E23856" s="136"/>
      <c r="H23856" s="136"/>
      <c r="K23856" s="136"/>
      <c r="O23856" s="136"/>
      <c r="T23856" s="136"/>
      <c r="W23856" s="136"/>
      <c r="Z23856" s="136"/>
      <c r="AC23856" s="136"/>
    </row>
    <row r="23857" spans="2:29">
      <c r="B23857" s="136"/>
      <c r="E23857" s="136"/>
      <c r="H23857" s="136"/>
      <c r="K23857" s="136"/>
      <c r="O23857" s="136"/>
      <c r="T23857" s="136"/>
      <c r="W23857" s="136"/>
      <c r="Z23857" s="136"/>
      <c r="AC23857" s="136"/>
    </row>
    <row r="23858" spans="2:29">
      <c r="B23858" s="136"/>
      <c r="E23858" s="136"/>
      <c r="H23858" s="136"/>
      <c r="K23858" s="136"/>
      <c r="O23858" s="136"/>
      <c r="T23858" s="136"/>
      <c r="W23858" s="136"/>
      <c r="Z23858" s="136"/>
      <c r="AC23858" s="136"/>
    </row>
    <row r="23859" spans="2:29">
      <c r="B23859" s="136"/>
      <c r="E23859" s="136"/>
      <c r="H23859" s="136"/>
      <c r="K23859" s="136"/>
      <c r="O23859" s="136"/>
      <c r="T23859" s="136"/>
      <c r="W23859" s="136"/>
      <c r="Z23859" s="136"/>
      <c r="AC23859" s="136"/>
    </row>
    <row r="23860" spans="2:29">
      <c r="B23860" s="136"/>
      <c r="E23860" s="136"/>
      <c r="H23860" s="136"/>
      <c r="K23860" s="136"/>
      <c r="O23860" s="136"/>
      <c r="T23860" s="136"/>
      <c r="W23860" s="136"/>
      <c r="Z23860" s="136"/>
      <c r="AC23860" s="136"/>
    </row>
    <row r="23861" spans="2:29">
      <c r="B23861" s="136"/>
      <c r="E23861" s="136"/>
      <c r="H23861" s="136"/>
      <c r="K23861" s="136"/>
      <c r="O23861" s="136"/>
      <c r="T23861" s="136"/>
      <c r="W23861" s="136"/>
      <c r="Z23861" s="136"/>
      <c r="AC23861" s="136"/>
    </row>
    <row r="23862" spans="2:29">
      <c r="B23862" s="136"/>
      <c r="E23862" s="136"/>
      <c r="H23862" s="136"/>
      <c r="K23862" s="136"/>
      <c r="O23862" s="136"/>
      <c r="T23862" s="136"/>
      <c r="W23862" s="136"/>
      <c r="Z23862" s="136"/>
      <c r="AC23862" s="136"/>
    </row>
    <row r="23863" spans="2:29">
      <c r="B23863" s="136"/>
      <c r="E23863" s="136"/>
      <c r="H23863" s="136"/>
      <c r="K23863" s="136"/>
      <c r="O23863" s="136"/>
      <c r="T23863" s="136"/>
      <c r="W23863" s="136"/>
      <c r="Z23863" s="136"/>
      <c r="AC23863" s="136"/>
    </row>
    <row r="23864" spans="2:29">
      <c r="B23864" s="136"/>
      <c r="E23864" s="136"/>
      <c r="H23864" s="136"/>
      <c r="K23864" s="136"/>
      <c r="O23864" s="136"/>
      <c r="T23864" s="136"/>
      <c r="W23864" s="136"/>
      <c r="Z23864" s="136"/>
      <c r="AC23864" s="136"/>
    </row>
    <row r="23865" spans="2:29">
      <c r="B23865" s="136"/>
      <c r="E23865" s="136"/>
      <c r="H23865" s="136"/>
      <c r="K23865" s="136"/>
      <c r="O23865" s="136"/>
      <c r="T23865" s="136"/>
      <c r="W23865" s="136"/>
      <c r="Z23865" s="136"/>
      <c r="AC23865" s="136"/>
    </row>
    <row r="23866" spans="2:29">
      <c r="B23866" s="136"/>
      <c r="E23866" s="136"/>
      <c r="H23866" s="136"/>
      <c r="K23866" s="136"/>
      <c r="O23866" s="136"/>
      <c r="T23866" s="136"/>
      <c r="W23866" s="136"/>
      <c r="Z23866" s="136"/>
      <c r="AC23866" s="136"/>
    </row>
    <row r="23867" spans="2:29">
      <c r="B23867" s="136"/>
      <c r="E23867" s="136"/>
      <c r="H23867" s="136"/>
      <c r="K23867" s="136"/>
      <c r="O23867" s="136"/>
      <c r="T23867" s="136"/>
      <c r="W23867" s="136"/>
      <c r="Z23867" s="136"/>
      <c r="AC23867" s="136"/>
    </row>
    <row r="23868" spans="2:29">
      <c r="B23868" s="136"/>
      <c r="E23868" s="136"/>
      <c r="H23868" s="136"/>
      <c r="K23868" s="136"/>
      <c r="O23868" s="136"/>
      <c r="T23868" s="136"/>
      <c r="W23868" s="136"/>
      <c r="Z23868" s="136"/>
      <c r="AC23868" s="136"/>
    </row>
    <row r="23869" spans="2:29">
      <c r="B23869" s="136"/>
      <c r="E23869" s="136"/>
      <c r="H23869" s="136"/>
      <c r="K23869" s="136"/>
      <c r="O23869" s="136"/>
      <c r="T23869" s="136"/>
      <c r="W23869" s="136"/>
      <c r="Z23869" s="136"/>
      <c r="AC23869" s="136"/>
    </row>
    <row r="23870" spans="2:29">
      <c r="B23870" s="136"/>
      <c r="E23870" s="136"/>
      <c r="H23870" s="136"/>
      <c r="K23870" s="136"/>
      <c r="O23870" s="136"/>
      <c r="T23870" s="136"/>
      <c r="W23870" s="136"/>
      <c r="Z23870" s="136"/>
      <c r="AC23870" s="136"/>
    </row>
    <row r="23871" spans="2:29">
      <c r="B23871" s="136"/>
      <c r="E23871" s="136"/>
      <c r="H23871" s="136"/>
      <c r="K23871" s="136"/>
      <c r="O23871" s="136"/>
      <c r="T23871" s="136"/>
      <c r="W23871" s="136"/>
      <c r="Z23871" s="136"/>
      <c r="AC23871" s="136"/>
    </row>
    <row r="23872" spans="2:29">
      <c r="B23872" s="136"/>
      <c r="E23872" s="136"/>
      <c r="H23872" s="136"/>
      <c r="K23872" s="136"/>
      <c r="O23872" s="136"/>
      <c r="T23872" s="136"/>
      <c r="W23872" s="136"/>
      <c r="Z23872" s="136"/>
      <c r="AC23872" s="136"/>
    </row>
    <row r="23873" spans="2:29">
      <c r="B23873" s="136"/>
      <c r="E23873" s="136"/>
      <c r="H23873" s="136"/>
      <c r="K23873" s="136"/>
      <c r="O23873" s="136"/>
      <c r="T23873" s="136"/>
      <c r="W23873" s="136"/>
      <c r="Z23873" s="136"/>
      <c r="AC23873" s="136"/>
    </row>
    <row r="23874" spans="2:29">
      <c r="B23874" s="136"/>
      <c r="E23874" s="136"/>
      <c r="H23874" s="136"/>
      <c r="K23874" s="136"/>
      <c r="O23874" s="136"/>
      <c r="T23874" s="136"/>
      <c r="W23874" s="136"/>
      <c r="Z23874" s="136"/>
      <c r="AC23874" s="136"/>
    </row>
    <row r="23875" spans="2:29">
      <c r="B23875" s="136"/>
      <c r="E23875" s="136"/>
      <c r="H23875" s="136"/>
      <c r="K23875" s="136"/>
      <c r="O23875" s="136"/>
      <c r="T23875" s="136"/>
      <c r="W23875" s="136"/>
      <c r="Z23875" s="136"/>
      <c r="AC23875" s="136"/>
    </row>
    <row r="23876" spans="2:29">
      <c r="B23876" s="136"/>
      <c r="E23876" s="136"/>
      <c r="H23876" s="136"/>
      <c r="K23876" s="136"/>
      <c r="O23876" s="136"/>
      <c r="T23876" s="136"/>
      <c r="W23876" s="136"/>
      <c r="Z23876" s="136"/>
      <c r="AC23876" s="136"/>
    </row>
    <row r="23877" spans="2:29">
      <c r="B23877" s="136"/>
      <c r="E23877" s="136"/>
      <c r="H23877" s="136"/>
      <c r="K23877" s="136"/>
      <c r="O23877" s="136"/>
      <c r="T23877" s="136"/>
      <c r="W23877" s="136"/>
      <c r="Z23877" s="136"/>
      <c r="AC23877" s="136"/>
    </row>
    <row r="23878" spans="2:29">
      <c r="B23878" s="136"/>
      <c r="E23878" s="136"/>
      <c r="H23878" s="136"/>
      <c r="K23878" s="136"/>
      <c r="O23878" s="136"/>
      <c r="T23878" s="136"/>
      <c r="W23878" s="136"/>
      <c r="Z23878" s="136"/>
      <c r="AC23878" s="136"/>
    </row>
    <row r="23879" spans="2:29">
      <c r="B23879" s="136"/>
      <c r="E23879" s="136"/>
      <c r="H23879" s="136"/>
      <c r="K23879" s="136"/>
      <c r="O23879" s="136"/>
      <c r="T23879" s="136"/>
      <c r="W23879" s="136"/>
      <c r="Z23879" s="136"/>
      <c r="AC23879" s="136"/>
    </row>
    <row r="23880" spans="2:29">
      <c r="B23880" s="136"/>
      <c r="E23880" s="136"/>
      <c r="H23880" s="136"/>
      <c r="K23880" s="136"/>
      <c r="O23880" s="136"/>
      <c r="T23880" s="136"/>
      <c r="W23880" s="136"/>
      <c r="Z23880" s="136"/>
      <c r="AC23880" s="136"/>
    </row>
    <row r="23881" spans="2:29">
      <c r="B23881" s="136"/>
      <c r="E23881" s="136"/>
      <c r="H23881" s="136"/>
      <c r="K23881" s="136"/>
      <c r="O23881" s="136"/>
      <c r="T23881" s="136"/>
      <c r="W23881" s="136"/>
      <c r="Z23881" s="136"/>
      <c r="AC23881" s="136"/>
    </row>
    <row r="23882" spans="2:29">
      <c r="B23882" s="136"/>
      <c r="E23882" s="136"/>
      <c r="H23882" s="136"/>
      <c r="K23882" s="136"/>
      <c r="O23882" s="136"/>
      <c r="T23882" s="136"/>
      <c r="W23882" s="136"/>
      <c r="Z23882" s="136"/>
      <c r="AC23882" s="136"/>
    </row>
    <row r="23883" spans="2:29">
      <c r="B23883" s="136"/>
      <c r="E23883" s="136"/>
      <c r="H23883" s="136"/>
      <c r="K23883" s="136"/>
      <c r="O23883" s="136"/>
      <c r="T23883" s="136"/>
      <c r="W23883" s="136"/>
      <c r="Z23883" s="136"/>
      <c r="AC23883" s="136"/>
    </row>
    <row r="23884" spans="2:29">
      <c r="B23884" s="136"/>
      <c r="E23884" s="136"/>
      <c r="H23884" s="136"/>
      <c r="K23884" s="136"/>
      <c r="O23884" s="136"/>
      <c r="T23884" s="136"/>
      <c r="W23884" s="136"/>
      <c r="Z23884" s="136"/>
      <c r="AC23884" s="136"/>
    </row>
    <row r="23885" spans="2:29">
      <c r="B23885" s="136"/>
      <c r="E23885" s="136"/>
      <c r="H23885" s="136"/>
      <c r="K23885" s="136"/>
      <c r="O23885" s="136"/>
      <c r="T23885" s="136"/>
      <c r="W23885" s="136"/>
      <c r="Z23885" s="136"/>
      <c r="AC23885" s="136"/>
    </row>
    <row r="23886" spans="2:29">
      <c r="B23886" s="136"/>
      <c r="E23886" s="136"/>
      <c r="H23886" s="136"/>
      <c r="K23886" s="136"/>
      <c r="O23886" s="136"/>
      <c r="T23886" s="136"/>
      <c r="W23886" s="136"/>
      <c r="Z23886" s="136"/>
      <c r="AC23886" s="136"/>
    </row>
    <row r="23887" spans="2:29">
      <c r="B23887" s="136"/>
      <c r="E23887" s="136"/>
      <c r="H23887" s="136"/>
      <c r="K23887" s="136"/>
      <c r="O23887" s="136"/>
      <c r="T23887" s="136"/>
      <c r="W23887" s="136"/>
      <c r="Z23887" s="136"/>
      <c r="AC23887" s="136"/>
    </row>
    <row r="23888" spans="2:29">
      <c r="B23888" s="136"/>
      <c r="E23888" s="136"/>
      <c r="H23888" s="136"/>
      <c r="K23888" s="136"/>
      <c r="O23888" s="136"/>
      <c r="T23888" s="136"/>
      <c r="W23888" s="136"/>
      <c r="Z23888" s="136"/>
      <c r="AC23888" s="136"/>
    </row>
    <row r="23889" spans="2:29">
      <c r="B23889" s="136"/>
      <c r="E23889" s="136"/>
      <c r="H23889" s="136"/>
      <c r="K23889" s="136"/>
      <c r="O23889" s="136"/>
      <c r="T23889" s="136"/>
      <c r="W23889" s="136"/>
      <c r="Z23889" s="136"/>
      <c r="AC23889" s="136"/>
    </row>
    <row r="23890" spans="2:29">
      <c r="B23890" s="136"/>
      <c r="E23890" s="136"/>
      <c r="H23890" s="136"/>
      <c r="K23890" s="136"/>
      <c r="O23890" s="136"/>
      <c r="T23890" s="136"/>
      <c r="W23890" s="136"/>
      <c r="Z23890" s="136"/>
      <c r="AC23890" s="136"/>
    </row>
    <row r="23891" spans="2:29">
      <c r="B23891" s="136"/>
      <c r="E23891" s="136"/>
      <c r="H23891" s="136"/>
      <c r="K23891" s="136"/>
      <c r="O23891" s="136"/>
      <c r="T23891" s="136"/>
      <c r="W23891" s="136"/>
      <c r="Z23891" s="136"/>
      <c r="AC23891" s="136"/>
    </row>
    <row r="23892" spans="2:29">
      <c r="B23892" s="136"/>
      <c r="E23892" s="136"/>
      <c r="H23892" s="136"/>
      <c r="K23892" s="136"/>
      <c r="O23892" s="136"/>
      <c r="T23892" s="136"/>
      <c r="W23892" s="136"/>
      <c r="Z23892" s="136"/>
      <c r="AC23892" s="136"/>
    </row>
    <row r="23893" spans="2:29">
      <c r="B23893" s="136"/>
      <c r="E23893" s="136"/>
      <c r="H23893" s="136"/>
      <c r="K23893" s="136"/>
      <c r="O23893" s="136"/>
      <c r="T23893" s="136"/>
      <c r="W23893" s="136"/>
      <c r="Z23893" s="136"/>
      <c r="AC23893" s="136"/>
    </row>
    <row r="23894" spans="2:29">
      <c r="B23894" s="136"/>
      <c r="E23894" s="136"/>
      <c r="H23894" s="136"/>
      <c r="K23894" s="136"/>
      <c r="O23894" s="136"/>
      <c r="T23894" s="136"/>
      <c r="W23894" s="136"/>
      <c r="Z23894" s="136"/>
      <c r="AC23894" s="136"/>
    </row>
    <row r="23895" spans="2:29">
      <c r="B23895" s="136"/>
      <c r="E23895" s="136"/>
      <c r="H23895" s="136"/>
      <c r="K23895" s="136"/>
      <c r="O23895" s="136"/>
      <c r="T23895" s="136"/>
      <c r="W23895" s="136"/>
      <c r="Z23895" s="136"/>
      <c r="AC23895" s="136"/>
    </row>
    <row r="23896" spans="2:29">
      <c r="B23896" s="136"/>
      <c r="E23896" s="136"/>
      <c r="H23896" s="136"/>
      <c r="K23896" s="136"/>
      <c r="O23896" s="136"/>
      <c r="T23896" s="136"/>
      <c r="W23896" s="136"/>
      <c r="Z23896" s="136"/>
      <c r="AC23896" s="136"/>
    </row>
    <row r="23897" spans="2:29">
      <c r="B23897" s="136"/>
      <c r="E23897" s="136"/>
      <c r="H23897" s="136"/>
      <c r="K23897" s="136"/>
      <c r="O23897" s="136"/>
      <c r="T23897" s="136"/>
      <c r="W23897" s="136"/>
      <c r="Z23897" s="136"/>
      <c r="AC23897" s="136"/>
    </row>
    <row r="23898" spans="2:29">
      <c r="B23898" s="136"/>
      <c r="E23898" s="136"/>
      <c r="H23898" s="136"/>
      <c r="K23898" s="136"/>
      <c r="O23898" s="136"/>
      <c r="T23898" s="136"/>
      <c r="W23898" s="136"/>
      <c r="Z23898" s="136"/>
      <c r="AC23898" s="136"/>
    </row>
    <row r="23899" spans="2:29">
      <c r="B23899" s="136"/>
      <c r="E23899" s="136"/>
      <c r="H23899" s="136"/>
      <c r="K23899" s="136"/>
      <c r="O23899" s="136"/>
      <c r="T23899" s="136"/>
      <c r="W23899" s="136"/>
      <c r="Z23899" s="136"/>
      <c r="AC23899" s="136"/>
    </row>
    <row r="23900" spans="2:29">
      <c r="B23900" s="136"/>
      <c r="E23900" s="136"/>
      <c r="H23900" s="136"/>
      <c r="K23900" s="136"/>
      <c r="O23900" s="136"/>
      <c r="T23900" s="136"/>
      <c r="W23900" s="136"/>
      <c r="Z23900" s="136"/>
      <c r="AC23900" s="136"/>
    </row>
    <row r="23901" spans="2:29">
      <c r="B23901" s="136"/>
      <c r="E23901" s="136"/>
      <c r="H23901" s="136"/>
      <c r="K23901" s="136"/>
      <c r="O23901" s="136"/>
      <c r="T23901" s="136"/>
      <c r="W23901" s="136"/>
      <c r="Z23901" s="136"/>
      <c r="AC23901" s="136"/>
    </row>
    <row r="23902" spans="2:29">
      <c r="B23902" s="136"/>
      <c r="E23902" s="136"/>
      <c r="H23902" s="136"/>
      <c r="K23902" s="136"/>
      <c r="O23902" s="136"/>
      <c r="T23902" s="136"/>
      <c r="W23902" s="136"/>
      <c r="Z23902" s="136"/>
      <c r="AC23902" s="136"/>
    </row>
    <row r="23903" spans="2:29">
      <c r="B23903" s="136"/>
      <c r="E23903" s="136"/>
      <c r="H23903" s="136"/>
      <c r="K23903" s="136"/>
      <c r="O23903" s="136"/>
      <c r="T23903" s="136"/>
      <c r="W23903" s="136"/>
      <c r="Z23903" s="136"/>
      <c r="AC23903" s="136"/>
    </row>
    <row r="23904" spans="2:29">
      <c r="B23904" s="136"/>
      <c r="E23904" s="136"/>
      <c r="H23904" s="136"/>
      <c r="K23904" s="136"/>
      <c r="O23904" s="136"/>
      <c r="T23904" s="136"/>
      <c r="W23904" s="136"/>
      <c r="Z23904" s="136"/>
      <c r="AC23904" s="136"/>
    </row>
    <row r="23905" spans="2:29">
      <c r="B23905" s="136"/>
      <c r="E23905" s="136"/>
      <c r="H23905" s="136"/>
      <c r="K23905" s="136"/>
      <c r="O23905" s="136"/>
      <c r="T23905" s="136"/>
      <c r="W23905" s="136"/>
      <c r="Z23905" s="136"/>
      <c r="AC23905" s="136"/>
    </row>
    <row r="23906" spans="2:29">
      <c r="B23906" s="136"/>
      <c r="E23906" s="136"/>
      <c r="H23906" s="136"/>
      <c r="K23906" s="136"/>
      <c r="O23906" s="136"/>
      <c r="T23906" s="136"/>
      <c r="W23906" s="136"/>
      <c r="Z23906" s="136"/>
      <c r="AC23906" s="136"/>
    </row>
    <row r="23907" spans="2:29">
      <c r="B23907" s="136"/>
      <c r="E23907" s="136"/>
      <c r="H23907" s="136"/>
      <c r="K23907" s="136"/>
      <c r="O23907" s="136"/>
      <c r="T23907" s="136"/>
      <c r="W23907" s="136"/>
      <c r="Z23907" s="136"/>
      <c r="AC23907" s="136"/>
    </row>
    <row r="23908" spans="2:29">
      <c r="B23908" s="136"/>
      <c r="E23908" s="136"/>
      <c r="H23908" s="136"/>
      <c r="K23908" s="136"/>
      <c r="O23908" s="136"/>
      <c r="T23908" s="136"/>
      <c r="W23908" s="136"/>
      <c r="Z23908" s="136"/>
      <c r="AC23908" s="136"/>
    </row>
    <row r="23909" spans="2:29">
      <c r="B23909" s="136"/>
      <c r="E23909" s="136"/>
      <c r="H23909" s="136"/>
      <c r="K23909" s="136"/>
      <c r="O23909" s="136"/>
      <c r="T23909" s="136"/>
      <c r="W23909" s="136"/>
      <c r="Z23909" s="136"/>
      <c r="AC23909" s="136"/>
    </row>
    <row r="23910" spans="2:29">
      <c r="B23910" s="136"/>
      <c r="E23910" s="136"/>
      <c r="H23910" s="136"/>
      <c r="K23910" s="136"/>
      <c r="O23910" s="136"/>
      <c r="T23910" s="136"/>
      <c r="W23910" s="136"/>
      <c r="Z23910" s="136"/>
      <c r="AC23910" s="136"/>
    </row>
    <row r="23911" spans="2:29">
      <c r="B23911" s="136"/>
      <c r="E23911" s="136"/>
      <c r="H23911" s="136"/>
      <c r="K23911" s="136"/>
      <c r="O23911" s="136"/>
      <c r="T23911" s="136"/>
      <c r="W23911" s="136"/>
      <c r="Z23911" s="136"/>
      <c r="AC23911" s="136"/>
    </row>
    <row r="23912" spans="2:29">
      <c r="B23912" s="136"/>
      <c r="E23912" s="136"/>
      <c r="H23912" s="136"/>
      <c r="K23912" s="136"/>
      <c r="O23912" s="136"/>
      <c r="T23912" s="136"/>
      <c r="W23912" s="136"/>
      <c r="Z23912" s="136"/>
      <c r="AC23912" s="136"/>
    </row>
    <row r="23913" spans="2:29">
      <c r="B23913" s="136"/>
      <c r="E23913" s="136"/>
      <c r="H23913" s="136"/>
      <c r="K23913" s="136"/>
      <c r="O23913" s="136"/>
      <c r="T23913" s="136"/>
      <c r="W23913" s="136"/>
      <c r="Z23913" s="136"/>
      <c r="AC23913" s="136"/>
    </row>
    <row r="23914" spans="2:29">
      <c r="B23914" s="136"/>
      <c r="E23914" s="136"/>
      <c r="H23914" s="136"/>
      <c r="K23914" s="136"/>
      <c r="O23914" s="136"/>
      <c r="T23914" s="136"/>
      <c r="W23914" s="136"/>
      <c r="Z23914" s="136"/>
      <c r="AC23914" s="136"/>
    </row>
    <row r="23915" spans="2:29">
      <c r="B23915" s="136"/>
      <c r="E23915" s="136"/>
      <c r="H23915" s="136"/>
      <c r="K23915" s="136"/>
      <c r="O23915" s="136"/>
      <c r="T23915" s="136"/>
      <c r="W23915" s="136"/>
      <c r="Z23915" s="136"/>
      <c r="AC23915" s="136"/>
    </row>
    <row r="23916" spans="2:29">
      <c r="B23916" s="136"/>
      <c r="E23916" s="136"/>
      <c r="H23916" s="136"/>
      <c r="K23916" s="136"/>
      <c r="O23916" s="136"/>
      <c r="T23916" s="136"/>
      <c r="W23916" s="136"/>
      <c r="Z23916" s="136"/>
      <c r="AC23916" s="136"/>
    </row>
    <row r="23917" spans="2:29">
      <c r="B23917" s="136"/>
      <c r="E23917" s="136"/>
      <c r="H23917" s="136"/>
      <c r="K23917" s="136"/>
      <c r="O23917" s="136"/>
      <c r="T23917" s="136"/>
      <c r="W23917" s="136"/>
      <c r="Z23917" s="136"/>
      <c r="AC23917" s="136"/>
    </row>
    <row r="23918" spans="2:29">
      <c r="B23918" s="136"/>
      <c r="E23918" s="136"/>
      <c r="H23918" s="136"/>
      <c r="K23918" s="136"/>
      <c r="O23918" s="136"/>
      <c r="T23918" s="136"/>
      <c r="W23918" s="136"/>
      <c r="Z23918" s="136"/>
      <c r="AC23918" s="136"/>
    </row>
    <row r="23919" spans="2:29">
      <c r="B23919" s="136"/>
      <c r="E23919" s="136"/>
      <c r="H23919" s="136"/>
      <c r="K23919" s="136"/>
      <c r="O23919" s="136"/>
      <c r="T23919" s="136"/>
      <c r="W23919" s="136"/>
      <c r="Z23919" s="136"/>
      <c r="AC23919" s="136"/>
    </row>
    <row r="23920" spans="2:29">
      <c r="B23920" s="136"/>
      <c r="E23920" s="136"/>
      <c r="H23920" s="136"/>
      <c r="K23920" s="136"/>
      <c r="O23920" s="136"/>
      <c r="T23920" s="136"/>
      <c r="W23920" s="136"/>
      <c r="Z23920" s="136"/>
      <c r="AC23920" s="136"/>
    </row>
    <row r="23921" spans="2:29">
      <c r="B23921" s="136"/>
      <c r="E23921" s="136"/>
      <c r="H23921" s="136"/>
      <c r="K23921" s="136"/>
      <c r="O23921" s="136"/>
      <c r="T23921" s="136"/>
      <c r="W23921" s="136"/>
      <c r="Z23921" s="136"/>
      <c r="AC23921" s="136"/>
    </row>
    <row r="23922" spans="2:29">
      <c r="B23922" s="136"/>
      <c r="E23922" s="136"/>
      <c r="H23922" s="136"/>
      <c r="K23922" s="136"/>
      <c r="O23922" s="136"/>
      <c r="T23922" s="136"/>
      <c r="W23922" s="136"/>
      <c r="Z23922" s="136"/>
      <c r="AC23922" s="136"/>
    </row>
    <row r="23923" spans="2:29">
      <c r="B23923" s="136"/>
      <c r="E23923" s="136"/>
      <c r="H23923" s="136"/>
      <c r="K23923" s="136"/>
      <c r="O23923" s="136"/>
      <c r="T23923" s="136"/>
      <c r="W23923" s="136"/>
      <c r="Z23923" s="136"/>
      <c r="AC23923" s="136"/>
    </row>
    <row r="23924" spans="2:29">
      <c r="B23924" s="136"/>
      <c r="E23924" s="136"/>
      <c r="H23924" s="136"/>
      <c r="K23924" s="136"/>
      <c r="O23924" s="136"/>
      <c r="T23924" s="136"/>
      <c r="W23924" s="136"/>
      <c r="Z23924" s="136"/>
      <c r="AC23924" s="136"/>
    </row>
    <row r="23925" spans="2:29">
      <c r="B23925" s="136"/>
      <c r="E23925" s="136"/>
      <c r="H23925" s="136"/>
      <c r="K23925" s="136"/>
      <c r="O23925" s="136"/>
      <c r="T23925" s="136"/>
      <c r="W23925" s="136"/>
      <c r="Z23925" s="136"/>
      <c r="AC23925" s="136"/>
    </row>
    <row r="23926" spans="2:29">
      <c r="B23926" s="136"/>
      <c r="E23926" s="136"/>
      <c r="H23926" s="136"/>
      <c r="K23926" s="136"/>
      <c r="O23926" s="136"/>
      <c r="T23926" s="136"/>
      <c r="W23926" s="136"/>
      <c r="Z23926" s="136"/>
      <c r="AC23926" s="136"/>
    </row>
    <row r="23927" spans="2:29">
      <c r="B23927" s="136"/>
      <c r="E23927" s="136"/>
      <c r="H23927" s="136"/>
      <c r="K23927" s="136"/>
      <c r="O23927" s="136"/>
      <c r="T23927" s="136"/>
      <c r="W23927" s="136"/>
      <c r="Z23927" s="136"/>
      <c r="AC23927" s="136"/>
    </row>
    <row r="23928" spans="2:29">
      <c r="B23928" s="136"/>
      <c r="E23928" s="136"/>
      <c r="H23928" s="136"/>
      <c r="K23928" s="136"/>
      <c r="O23928" s="136"/>
      <c r="T23928" s="136"/>
      <c r="W23928" s="136"/>
      <c r="Z23928" s="136"/>
      <c r="AC23928" s="136"/>
    </row>
    <row r="23929" spans="2:29">
      <c r="B23929" s="136"/>
      <c r="E23929" s="136"/>
      <c r="H23929" s="136"/>
      <c r="K23929" s="136"/>
      <c r="O23929" s="136"/>
      <c r="T23929" s="136"/>
      <c r="W23929" s="136"/>
      <c r="Z23929" s="136"/>
      <c r="AC23929" s="136"/>
    </row>
    <row r="23930" spans="2:29">
      <c r="B23930" s="136"/>
      <c r="E23930" s="136"/>
      <c r="H23930" s="136"/>
      <c r="K23930" s="136"/>
      <c r="O23930" s="136"/>
      <c r="T23930" s="136"/>
      <c r="W23930" s="136"/>
      <c r="Z23930" s="136"/>
      <c r="AC23930" s="136"/>
    </row>
    <row r="23931" spans="2:29">
      <c r="B23931" s="136"/>
      <c r="E23931" s="136"/>
      <c r="H23931" s="136"/>
      <c r="K23931" s="136"/>
      <c r="O23931" s="136"/>
      <c r="T23931" s="136"/>
      <c r="W23931" s="136"/>
      <c r="Z23931" s="136"/>
      <c r="AC23931" s="136"/>
    </row>
    <row r="23932" spans="2:29">
      <c r="B23932" s="136"/>
      <c r="E23932" s="136"/>
      <c r="H23932" s="136"/>
      <c r="K23932" s="136"/>
      <c r="O23932" s="136"/>
      <c r="T23932" s="136"/>
      <c r="W23932" s="136"/>
      <c r="Z23932" s="136"/>
      <c r="AC23932" s="136"/>
    </row>
    <row r="23933" spans="2:29">
      <c r="B23933" s="136"/>
      <c r="E23933" s="136"/>
      <c r="H23933" s="136"/>
      <c r="K23933" s="136"/>
      <c r="O23933" s="136"/>
      <c r="T23933" s="136"/>
      <c r="W23933" s="136"/>
      <c r="Z23933" s="136"/>
      <c r="AC23933" s="136"/>
    </row>
    <row r="23934" spans="2:29">
      <c r="B23934" s="136"/>
      <c r="E23934" s="136"/>
      <c r="H23934" s="136"/>
      <c r="K23934" s="136"/>
      <c r="O23934" s="136"/>
      <c r="T23934" s="136"/>
      <c r="W23934" s="136"/>
      <c r="Z23934" s="136"/>
      <c r="AC23934" s="136"/>
    </row>
    <row r="23935" spans="2:29">
      <c r="B23935" s="136"/>
      <c r="E23935" s="136"/>
      <c r="H23935" s="136"/>
      <c r="K23935" s="136"/>
      <c r="O23935" s="136"/>
      <c r="T23935" s="136"/>
      <c r="W23935" s="136"/>
      <c r="Z23935" s="136"/>
      <c r="AC23935" s="136"/>
    </row>
    <row r="23936" spans="2:29">
      <c r="B23936" s="136"/>
      <c r="E23936" s="136"/>
      <c r="H23936" s="136"/>
      <c r="K23936" s="136"/>
      <c r="O23936" s="136"/>
      <c r="T23936" s="136"/>
      <c r="W23936" s="136"/>
      <c r="Z23936" s="136"/>
      <c r="AC23936" s="136"/>
    </row>
    <row r="23937" spans="2:29">
      <c r="B23937" s="136"/>
      <c r="E23937" s="136"/>
      <c r="H23937" s="136"/>
      <c r="K23937" s="136"/>
      <c r="O23937" s="136"/>
      <c r="T23937" s="136"/>
      <c r="W23937" s="136"/>
      <c r="Z23937" s="136"/>
      <c r="AC23937" s="136"/>
    </row>
    <row r="23938" spans="2:29">
      <c r="B23938" s="136"/>
      <c r="E23938" s="136"/>
      <c r="H23938" s="136"/>
      <c r="K23938" s="136"/>
      <c r="O23938" s="136"/>
      <c r="T23938" s="136"/>
      <c r="W23938" s="136"/>
      <c r="Z23938" s="136"/>
      <c r="AC23938" s="136"/>
    </row>
    <row r="23939" spans="2:29">
      <c r="B23939" s="136"/>
      <c r="E23939" s="136"/>
      <c r="H23939" s="136"/>
      <c r="K23939" s="136"/>
      <c r="O23939" s="136"/>
      <c r="T23939" s="136"/>
      <c r="W23939" s="136"/>
      <c r="Z23939" s="136"/>
      <c r="AC23939" s="136"/>
    </row>
    <row r="23940" spans="2:29">
      <c r="B23940" s="136"/>
      <c r="E23940" s="136"/>
      <c r="H23940" s="136"/>
      <c r="K23940" s="136"/>
      <c r="O23940" s="136"/>
      <c r="T23940" s="136"/>
      <c r="W23940" s="136"/>
      <c r="Z23940" s="136"/>
      <c r="AC23940" s="136"/>
    </row>
    <row r="23941" spans="2:29">
      <c r="B23941" s="136"/>
      <c r="E23941" s="136"/>
      <c r="H23941" s="136"/>
      <c r="K23941" s="136"/>
      <c r="O23941" s="136"/>
      <c r="T23941" s="136"/>
      <c r="W23941" s="136"/>
      <c r="Z23941" s="136"/>
      <c r="AC23941" s="136"/>
    </row>
    <row r="23942" spans="2:29">
      <c r="B23942" s="136"/>
      <c r="E23942" s="136"/>
      <c r="H23942" s="136"/>
      <c r="K23942" s="136"/>
      <c r="O23942" s="136"/>
      <c r="T23942" s="136"/>
      <c r="W23942" s="136"/>
      <c r="Z23942" s="136"/>
      <c r="AC23942" s="136"/>
    </row>
    <row r="23943" spans="2:29">
      <c r="B23943" s="136"/>
      <c r="E23943" s="136"/>
      <c r="H23943" s="136"/>
      <c r="K23943" s="136"/>
      <c r="O23943" s="136"/>
      <c r="T23943" s="136"/>
      <c r="W23943" s="136"/>
      <c r="Z23943" s="136"/>
      <c r="AC23943" s="136"/>
    </row>
    <row r="23944" spans="2:29">
      <c r="B23944" s="136"/>
      <c r="E23944" s="136"/>
      <c r="H23944" s="136"/>
      <c r="K23944" s="136"/>
      <c r="O23944" s="136"/>
      <c r="T23944" s="136"/>
      <c r="W23944" s="136"/>
      <c r="Z23944" s="136"/>
      <c r="AC23944" s="136"/>
    </row>
    <row r="23945" spans="2:29">
      <c r="B23945" s="136"/>
      <c r="E23945" s="136"/>
      <c r="H23945" s="136"/>
      <c r="K23945" s="136"/>
      <c r="O23945" s="136"/>
      <c r="T23945" s="136"/>
      <c r="W23945" s="136"/>
      <c r="Z23945" s="136"/>
      <c r="AC23945" s="136"/>
    </row>
    <row r="23946" spans="2:29">
      <c r="B23946" s="136"/>
      <c r="E23946" s="136"/>
      <c r="H23946" s="136"/>
      <c r="K23946" s="136"/>
      <c r="O23946" s="136"/>
      <c r="T23946" s="136"/>
      <c r="W23946" s="136"/>
      <c r="Z23946" s="136"/>
      <c r="AC23946" s="136"/>
    </row>
    <row r="23947" spans="2:29">
      <c r="B23947" s="136"/>
      <c r="E23947" s="136"/>
      <c r="H23947" s="136"/>
      <c r="K23947" s="136"/>
      <c r="O23947" s="136"/>
      <c r="T23947" s="136"/>
      <c r="W23947" s="136"/>
      <c r="Z23947" s="136"/>
      <c r="AC23947" s="136"/>
    </row>
    <row r="23948" spans="2:29">
      <c r="B23948" s="136"/>
      <c r="E23948" s="136"/>
      <c r="H23948" s="136"/>
      <c r="K23948" s="136"/>
      <c r="O23948" s="136"/>
      <c r="T23948" s="136"/>
      <c r="W23948" s="136"/>
      <c r="Z23948" s="136"/>
      <c r="AC23948" s="136"/>
    </row>
    <row r="23949" spans="2:29">
      <c r="B23949" s="136"/>
      <c r="E23949" s="136"/>
      <c r="H23949" s="136"/>
      <c r="K23949" s="136"/>
      <c r="O23949" s="136"/>
      <c r="T23949" s="136"/>
      <c r="W23949" s="136"/>
      <c r="Z23949" s="136"/>
      <c r="AC23949" s="136"/>
    </row>
    <row r="23950" spans="2:29">
      <c r="B23950" s="136"/>
      <c r="E23950" s="136"/>
      <c r="H23950" s="136"/>
      <c r="K23950" s="136"/>
      <c r="O23950" s="136"/>
      <c r="T23950" s="136"/>
      <c r="W23950" s="136"/>
      <c r="Z23950" s="136"/>
      <c r="AC23950" s="136"/>
    </row>
    <row r="23951" spans="2:29">
      <c r="B23951" s="136"/>
      <c r="E23951" s="136"/>
      <c r="H23951" s="136"/>
      <c r="K23951" s="136"/>
      <c r="O23951" s="136"/>
      <c r="T23951" s="136"/>
      <c r="W23951" s="136"/>
      <c r="Z23951" s="136"/>
      <c r="AC23951" s="136"/>
    </row>
    <row r="23952" spans="2:29">
      <c r="B23952" s="136"/>
      <c r="E23952" s="136"/>
      <c r="H23952" s="136"/>
      <c r="K23952" s="136"/>
      <c r="O23952" s="136"/>
      <c r="T23952" s="136"/>
      <c r="W23952" s="136"/>
      <c r="Z23952" s="136"/>
      <c r="AC23952" s="136"/>
    </row>
    <row r="23953" spans="2:29">
      <c r="B23953" s="136"/>
      <c r="E23953" s="136"/>
      <c r="H23953" s="136"/>
      <c r="K23953" s="136"/>
      <c r="O23953" s="136"/>
      <c r="T23953" s="136"/>
      <c r="W23953" s="136"/>
      <c r="Z23953" s="136"/>
      <c r="AC23953" s="136"/>
    </row>
    <row r="23954" spans="2:29">
      <c r="B23954" s="136"/>
      <c r="E23954" s="136"/>
      <c r="H23954" s="136"/>
      <c r="K23954" s="136"/>
      <c r="O23954" s="136"/>
      <c r="T23954" s="136"/>
      <c r="W23954" s="136"/>
      <c r="Z23954" s="136"/>
      <c r="AC23954" s="136"/>
    </row>
    <row r="23955" spans="2:29">
      <c r="B23955" s="136"/>
      <c r="E23955" s="136"/>
      <c r="H23955" s="136"/>
      <c r="K23955" s="136"/>
      <c r="O23955" s="136"/>
      <c r="T23955" s="136"/>
      <c r="W23955" s="136"/>
      <c r="Z23955" s="136"/>
      <c r="AC23955" s="136"/>
    </row>
    <row r="23956" spans="2:29">
      <c r="B23956" s="136"/>
      <c r="E23956" s="136"/>
      <c r="H23956" s="136"/>
      <c r="K23956" s="136"/>
      <c r="O23956" s="136"/>
      <c r="T23956" s="136"/>
      <c r="W23956" s="136"/>
      <c r="Z23956" s="136"/>
      <c r="AC23956" s="136"/>
    </row>
    <row r="23957" spans="2:29">
      <c r="B23957" s="136"/>
      <c r="E23957" s="136"/>
      <c r="H23957" s="136"/>
      <c r="K23957" s="136"/>
      <c r="O23957" s="136"/>
      <c r="T23957" s="136"/>
      <c r="W23957" s="136"/>
      <c r="Z23957" s="136"/>
      <c r="AC23957" s="136"/>
    </row>
    <row r="23958" spans="2:29">
      <c r="B23958" s="136"/>
      <c r="E23958" s="136"/>
      <c r="H23958" s="136"/>
      <c r="K23958" s="136"/>
      <c r="O23958" s="136"/>
      <c r="T23958" s="136"/>
      <c r="W23958" s="136"/>
      <c r="Z23958" s="136"/>
      <c r="AC23958" s="136"/>
    </row>
    <row r="23959" spans="2:29">
      <c r="B23959" s="136"/>
      <c r="E23959" s="136"/>
      <c r="H23959" s="136"/>
      <c r="K23959" s="136"/>
      <c r="O23959" s="136"/>
      <c r="T23959" s="136"/>
      <c r="W23959" s="136"/>
      <c r="Z23959" s="136"/>
      <c r="AC23959" s="136"/>
    </row>
    <row r="23960" spans="2:29">
      <c r="B23960" s="136"/>
      <c r="E23960" s="136"/>
      <c r="H23960" s="136"/>
      <c r="K23960" s="136"/>
      <c r="O23960" s="136"/>
      <c r="T23960" s="136"/>
      <c r="W23960" s="136"/>
      <c r="Z23960" s="136"/>
      <c r="AC23960" s="136"/>
    </row>
    <row r="23961" spans="2:29">
      <c r="B23961" s="136"/>
      <c r="E23961" s="136"/>
      <c r="H23961" s="136"/>
      <c r="K23961" s="136"/>
      <c r="O23961" s="136"/>
      <c r="T23961" s="136"/>
      <c r="W23961" s="136"/>
      <c r="Z23961" s="136"/>
      <c r="AC23961" s="136"/>
    </row>
    <row r="23962" spans="2:29">
      <c r="B23962" s="136"/>
      <c r="E23962" s="136"/>
      <c r="H23962" s="136"/>
      <c r="K23962" s="136"/>
      <c r="O23962" s="136"/>
      <c r="T23962" s="136"/>
      <c r="W23962" s="136"/>
      <c r="Z23962" s="136"/>
      <c r="AC23962" s="136"/>
    </row>
    <row r="23963" spans="2:29">
      <c r="B23963" s="136"/>
      <c r="E23963" s="136"/>
      <c r="H23963" s="136"/>
      <c r="K23963" s="136"/>
      <c r="O23963" s="136"/>
      <c r="T23963" s="136"/>
      <c r="W23963" s="136"/>
      <c r="Z23963" s="136"/>
      <c r="AC23963" s="136"/>
    </row>
    <row r="23964" spans="2:29">
      <c r="B23964" s="136"/>
      <c r="E23964" s="136"/>
      <c r="H23964" s="136"/>
      <c r="K23964" s="136"/>
      <c r="O23964" s="136"/>
      <c r="T23964" s="136"/>
      <c r="W23964" s="136"/>
      <c r="Z23964" s="136"/>
      <c r="AC23964" s="136"/>
    </row>
    <row r="23965" spans="2:29">
      <c r="B23965" s="136"/>
      <c r="E23965" s="136"/>
      <c r="H23965" s="136"/>
      <c r="K23965" s="136"/>
      <c r="O23965" s="136"/>
      <c r="T23965" s="136"/>
      <c r="W23965" s="136"/>
      <c r="Z23965" s="136"/>
      <c r="AC23965" s="136"/>
    </row>
    <row r="23966" spans="2:29">
      <c r="B23966" s="136"/>
      <c r="E23966" s="136"/>
      <c r="H23966" s="136"/>
      <c r="K23966" s="136"/>
      <c r="O23966" s="136"/>
      <c r="T23966" s="136"/>
      <c r="W23966" s="136"/>
      <c r="Z23966" s="136"/>
      <c r="AC23966" s="136"/>
    </row>
    <row r="23967" spans="2:29">
      <c r="B23967" s="136"/>
      <c r="E23967" s="136"/>
      <c r="H23967" s="136"/>
      <c r="K23967" s="136"/>
      <c r="O23967" s="136"/>
      <c r="T23967" s="136"/>
      <c r="W23967" s="136"/>
      <c r="Z23967" s="136"/>
      <c r="AC23967" s="136"/>
    </row>
    <row r="23968" spans="2:29">
      <c r="B23968" s="136"/>
      <c r="E23968" s="136"/>
      <c r="H23968" s="136"/>
      <c r="K23968" s="136"/>
      <c r="O23968" s="136"/>
      <c r="T23968" s="136"/>
      <c r="W23968" s="136"/>
      <c r="Z23968" s="136"/>
      <c r="AC23968" s="136"/>
    </row>
    <row r="23969" spans="2:29">
      <c r="B23969" s="136"/>
      <c r="E23969" s="136"/>
      <c r="H23969" s="136"/>
      <c r="K23969" s="136"/>
      <c r="O23969" s="136"/>
      <c r="T23969" s="136"/>
      <c r="W23969" s="136"/>
      <c r="Z23969" s="136"/>
      <c r="AC23969" s="136"/>
    </row>
    <row r="23970" spans="2:29">
      <c r="B23970" s="136"/>
      <c r="E23970" s="136"/>
      <c r="H23970" s="136"/>
      <c r="K23970" s="136"/>
      <c r="O23970" s="136"/>
      <c r="T23970" s="136"/>
      <c r="W23970" s="136"/>
      <c r="Z23970" s="136"/>
      <c r="AC23970" s="136"/>
    </row>
    <row r="23971" spans="2:29">
      <c r="B23971" s="136"/>
      <c r="E23971" s="136"/>
      <c r="H23971" s="136"/>
      <c r="K23971" s="136"/>
      <c r="O23971" s="136"/>
      <c r="T23971" s="136"/>
      <c r="W23971" s="136"/>
      <c r="Z23971" s="136"/>
      <c r="AC23971" s="136"/>
    </row>
    <row r="23972" spans="2:29">
      <c r="B23972" s="136"/>
      <c r="E23972" s="136"/>
      <c r="H23972" s="136"/>
      <c r="K23972" s="136"/>
      <c r="O23972" s="136"/>
      <c r="T23972" s="136"/>
      <c r="W23972" s="136"/>
      <c r="Z23972" s="136"/>
      <c r="AC23972" s="136"/>
    </row>
    <row r="23973" spans="2:29">
      <c r="B23973" s="136"/>
      <c r="E23973" s="136"/>
      <c r="H23973" s="136"/>
      <c r="K23973" s="136"/>
      <c r="O23973" s="136"/>
      <c r="T23973" s="136"/>
      <c r="W23973" s="136"/>
      <c r="Z23973" s="136"/>
      <c r="AC23973" s="136"/>
    </row>
    <row r="23974" spans="2:29">
      <c r="B23974" s="136"/>
      <c r="E23974" s="136"/>
      <c r="H23974" s="136"/>
      <c r="K23974" s="136"/>
      <c r="O23974" s="136"/>
      <c r="T23974" s="136"/>
      <c r="W23974" s="136"/>
      <c r="Z23974" s="136"/>
      <c r="AC23974" s="136"/>
    </row>
    <row r="23975" spans="2:29">
      <c r="B23975" s="136"/>
      <c r="E23975" s="136"/>
      <c r="H23975" s="136"/>
      <c r="K23975" s="136"/>
      <c r="O23975" s="136"/>
      <c r="T23975" s="136"/>
      <c r="W23975" s="136"/>
      <c r="Z23975" s="136"/>
      <c r="AC23975" s="136"/>
    </row>
    <row r="23976" spans="2:29">
      <c r="B23976" s="136"/>
      <c r="E23976" s="136"/>
      <c r="H23976" s="136"/>
      <c r="K23976" s="136"/>
      <c r="O23976" s="136"/>
      <c r="T23976" s="136"/>
      <c r="W23976" s="136"/>
      <c r="Z23976" s="136"/>
      <c r="AC23976" s="136"/>
    </row>
    <row r="23977" spans="2:29">
      <c r="B23977" s="136"/>
      <c r="E23977" s="136"/>
      <c r="H23977" s="136"/>
      <c r="K23977" s="136"/>
      <c r="O23977" s="136"/>
      <c r="T23977" s="136"/>
      <c r="W23977" s="136"/>
      <c r="Z23977" s="136"/>
      <c r="AC23977" s="136"/>
    </row>
    <row r="23978" spans="2:29">
      <c r="B23978" s="136"/>
      <c r="E23978" s="136"/>
      <c r="H23978" s="136"/>
      <c r="K23978" s="136"/>
      <c r="O23978" s="136"/>
      <c r="T23978" s="136"/>
      <c r="W23978" s="136"/>
      <c r="Z23978" s="136"/>
      <c r="AC23978" s="136"/>
    </row>
    <row r="23979" spans="2:29">
      <c r="B23979" s="136"/>
      <c r="E23979" s="136"/>
      <c r="H23979" s="136"/>
      <c r="K23979" s="136"/>
      <c r="O23979" s="136"/>
      <c r="T23979" s="136"/>
      <c r="W23979" s="136"/>
      <c r="Z23979" s="136"/>
      <c r="AC23979" s="136"/>
    </row>
    <row r="23980" spans="2:29">
      <c r="B23980" s="136"/>
      <c r="E23980" s="136"/>
      <c r="H23980" s="136"/>
      <c r="K23980" s="136"/>
      <c r="O23980" s="136"/>
      <c r="T23980" s="136"/>
      <c r="W23980" s="136"/>
      <c r="Z23980" s="136"/>
      <c r="AC23980" s="136"/>
    </row>
    <row r="23981" spans="2:29">
      <c r="B23981" s="136"/>
      <c r="E23981" s="136"/>
      <c r="H23981" s="136"/>
      <c r="K23981" s="136"/>
      <c r="O23981" s="136"/>
      <c r="T23981" s="136"/>
      <c r="W23981" s="136"/>
      <c r="Z23981" s="136"/>
      <c r="AC23981" s="136"/>
    </row>
    <row r="23982" spans="2:29">
      <c r="B23982" s="136"/>
      <c r="E23982" s="136"/>
      <c r="H23982" s="136"/>
      <c r="K23982" s="136"/>
      <c r="O23982" s="136"/>
      <c r="T23982" s="136"/>
      <c r="W23982" s="136"/>
      <c r="Z23982" s="136"/>
      <c r="AC23982" s="136"/>
    </row>
    <row r="23983" spans="2:29">
      <c r="B23983" s="136"/>
      <c r="E23983" s="136"/>
      <c r="H23983" s="136"/>
      <c r="K23983" s="136"/>
      <c r="O23983" s="136"/>
      <c r="T23983" s="136"/>
      <c r="W23983" s="136"/>
      <c r="Z23983" s="136"/>
      <c r="AC23983" s="136"/>
    </row>
    <row r="23984" spans="2:29">
      <c r="B23984" s="136"/>
      <c r="E23984" s="136"/>
      <c r="H23984" s="136"/>
      <c r="K23984" s="136"/>
      <c r="O23984" s="136"/>
      <c r="T23984" s="136"/>
      <c r="W23984" s="136"/>
      <c r="Z23984" s="136"/>
      <c r="AC23984" s="136"/>
    </row>
    <row r="23985" spans="2:29">
      <c r="B23985" s="136"/>
      <c r="E23985" s="136"/>
      <c r="H23985" s="136"/>
      <c r="K23985" s="136"/>
      <c r="O23985" s="136"/>
      <c r="T23985" s="136"/>
      <c r="W23985" s="136"/>
      <c r="Z23985" s="136"/>
      <c r="AC23985" s="136"/>
    </row>
    <row r="23986" spans="2:29">
      <c r="B23986" s="136"/>
      <c r="E23986" s="136"/>
      <c r="H23986" s="136"/>
      <c r="K23986" s="136"/>
      <c r="O23986" s="136"/>
      <c r="T23986" s="136"/>
      <c r="W23986" s="136"/>
      <c r="Z23986" s="136"/>
      <c r="AC23986" s="136"/>
    </row>
    <row r="23987" spans="2:29">
      <c r="B23987" s="136"/>
      <c r="E23987" s="136"/>
      <c r="H23987" s="136"/>
      <c r="K23987" s="136"/>
      <c r="O23987" s="136"/>
      <c r="T23987" s="136"/>
      <c r="W23987" s="136"/>
      <c r="Z23987" s="136"/>
      <c r="AC23987" s="136"/>
    </row>
    <row r="23988" spans="2:29">
      <c r="B23988" s="136"/>
      <c r="E23988" s="136"/>
      <c r="H23988" s="136"/>
      <c r="K23988" s="136"/>
      <c r="O23988" s="136"/>
      <c r="T23988" s="136"/>
      <c r="W23988" s="136"/>
      <c r="Z23988" s="136"/>
      <c r="AC23988" s="136"/>
    </row>
    <row r="23989" spans="2:29">
      <c r="B23989" s="136"/>
      <c r="E23989" s="136"/>
      <c r="H23989" s="136"/>
      <c r="K23989" s="136"/>
      <c r="O23989" s="136"/>
      <c r="T23989" s="136"/>
      <c r="W23989" s="136"/>
      <c r="Z23989" s="136"/>
      <c r="AC23989" s="136"/>
    </row>
    <row r="23990" spans="2:29">
      <c r="B23990" s="136"/>
      <c r="E23990" s="136"/>
      <c r="H23990" s="136"/>
      <c r="K23990" s="136"/>
      <c r="O23990" s="136"/>
      <c r="T23990" s="136"/>
      <c r="W23990" s="136"/>
      <c r="Z23990" s="136"/>
      <c r="AC23990" s="136"/>
    </row>
    <row r="23991" spans="2:29">
      <c r="B23991" s="136"/>
      <c r="E23991" s="136"/>
      <c r="H23991" s="136"/>
      <c r="K23991" s="136"/>
      <c r="O23991" s="136"/>
      <c r="T23991" s="136"/>
      <c r="W23991" s="136"/>
      <c r="Z23991" s="136"/>
      <c r="AC23991" s="136"/>
    </row>
    <row r="23992" spans="2:29">
      <c r="B23992" s="136"/>
      <c r="E23992" s="136"/>
      <c r="H23992" s="136"/>
      <c r="K23992" s="136"/>
      <c r="O23992" s="136"/>
      <c r="T23992" s="136"/>
      <c r="W23992" s="136"/>
      <c r="Z23992" s="136"/>
      <c r="AC23992" s="136"/>
    </row>
    <row r="23993" spans="2:29">
      <c r="B23993" s="136"/>
      <c r="E23993" s="136"/>
      <c r="H23993" s="136"/>
      <c r="K23993" s="136"/>
      <c r="O23993" s="136"/>
      <c r="T23993" s="136"/>
      <c r="W23993" s="136"/>
      <c r="Z23993" s="136"/>
      <c r="AC23993" s="136"/>
    </row>
    <row r="23994" spans="2:29">
      <c r="B23994" s="136"/>
      <c r="E23994" s="136"/>
      <c r="H23994" s="136"/>
      <c r="K23994" s="136"/>
      <c r="O23994" s="136"/>
      <c r="T23994" s="136"/>
      <c r="W23994" s="136"/>
      <c r="Z23994" s="136"/>
      <c r="AC23994" s="136"/>
    </row>
    <row r="23995" spans="2:29">
      <c r="B23995" s="136"/>
      <c r="E23995" s="136"/>
      <c r="H23995" s="136"/>
      <c r="K23995" s="136"/>
      <c r="O23995" s="136"/>
      <c r="T23995" s="136"/>
      <c r="W23995" s="136"/>
      <c r="Z23995" s="136"/>
      <c r="AC23995" s="136"/>
    </row>
    <row r="23996" spans="2:29">
      <c r="B23996" s="136"/>
      <c r="E23996" s="136"/>
      <c r="H23996" s="136"/>
      <c r="K23996" s="136"/>
      <c r="O23996" s="136"/>
      <c r="T23996" s="136"/>
      <c r="W23996" s="136"/>
      <c r="Z23996" s="136"/>
      <c r="AC23996" s="136"/>
    </row>
    <row r="23997" spans="2:29">
      <c r="B23997" s="136"/>
      <c r="E23997" s="136"/>
      <c r="H23997" s="136"/>
      <c r="K23997" s="136"/>
      <c r="O23997" s="136"/>
      <c r="T23997" s="136"/>
      <c r="W23997" s="136"/>
      <c r="Z23997" s="136"/>
      <c r="AC23997" s="136"/>
    </row>
    <row r="23998" spans="2:29">
      <c r="B23998" s="136"/>
      <c r="E23998" s="136"/>
      <c r="H23998" s="136"/>
      <c r="K23998" s="136"/>
      <c r="O23998" s="136"/>
      <c r="T23998" s="136"/>
      <c r="W23998" s="136"/>
      <c r="Z23998" s="136"/>
      <c r="AC23998" s="136"/>
    </row>
    <row r="23999" spans="2:29">
      <c r="B23999" s="136"/>
      <c r="E23999" s="136"/>
      <c r="H23999" s="136"/>
      <c r="K23999" s="136"/>
      <c r="O23999" s="136"/>
      <c r="T23999" s="136"/>
      <c r="W23999" s="136"/>
      <c r="Z23999" s="136"/>
      <c r="AC23999" s="136"/>
    </row>
    <row r="24000" spans="2:29">
      <c r="B24000" s="136"/>
      <c r="E24000" s="136"/>
      <c r="H24000" s="136"/>
      <c r="K24000" s="136"/>
      <c r="O24000" s="136"/>
      <c r="T24000" s="136"/>
      <c r="W24000" s="136"/>
      <c r="Z24000" s="136"/>
      <c r="AC24000" s="136"/>
    </row>
    <row r="24001" spans="2:29">
      <c r="B24001" s="136"/>
      <c r="E24001" s="136"/>
      <c r="H24001" s="136"/>
      <c r="K24001" s="136"/>
      <c r="O24001" s="136"/>
      <c r="T24001" s="136"/>
      <c r="W24001" s="136"/>
      <c r="Z24001" s="136"/>
      <c r="AC24001" s="136"/>
    </row>
    <row r="24002" spans="2:29">
      <c r="B24002" s="136"/>
      <c r="E24002" s="136"/>
      <c r="H24002" s="136"/>
      <c r="K24002" s="136"/>
      <c r="O24002" s="136"/>
      <c r="T24002" s="136"/>
      <c r="W24002" s="136"/>
      <c r="Z24002" s="136"/>
      <c r="AC24002" s="136"/>
    </row>
    <row r="24003" spans="2:29">
      <c r="B24003" s="136"/>
      <c r="E24003" s="136"/>
      <c r="H24003" s="136"/>
      <c r="K24003" s="136"/>
      <c r="O24003" s="136"/>
      <c r="T24003" s="136"/>
      <c r="W24003" s="136"/>
      <c r="Z24003" s="136"/>
      <c r="AC24003" s="136"/>
    </row>
    <row r="24004" spans="2:29">
      <c r="B24004" s="136"/>
      <c r="E24004" s="136"/>
      <c r="H24004" s="136"/>
      <c r="K24004" s="136"/>
      <c r="O24004" s="136"/>
      <c r="T24004" s="136"/>
      <c r="W24004" s="136"/>
      <c r="Z24004" s="136"/>
      <c r="AC24004" s="136"/>
    </row>
    <row r="24005" spans="2:29">
      <c r="B24005" s="136"/>
      <c r="E24005" s="136"/>
      <c r="H24005" s="136"/>
      <c r="K24005" s="136"/>
      <c r="O24005" s="136"/>
      <c r="T24005" s="136"/>
      <c r="W24005" s="136"/>
      <c r="Z24005" s="136"/>
      <c r="AC24005" s="136"/>
    </row>
    <row r="24006" spans="2:29">
      <c r="B24006" s="136"/>
      <c r="E24006" s="136"/>
      <c r="H24006" s="136"/>
      <c r="K24006" s="136"/>
      <c r="O24006" s="136"/>
      <c r="T24006" s="136"/>
      <c r="W24006" s="136"/>
      <c r="Z24006" s="136"/>
      <c r="AC24006" s="136"/>
    </row>
    <row r="24007" spans="2:29">
      <c r="B24007" s="136"/>
      <c r="E24007" s="136"/>
      <c r="H24007" s="136"/>
      <c r="K24007" s="136"/>
      <c r="O24007" s="136"/>
      <c r="T24007" s="136"/>
      <c r="W24007" s="136"/>
      <c r="Z24007" s="136"/>
      <c r="AC24007" s="136"/>
    </row>
    <row r="24008" spans="2:29">
      <c r="B24008" s="136"/>
      <c r="E24008" s="136"/>
      <c r="H24008" s="136"/>
      <c r="K24008" s="136"/>
      <c r="O24008" s="136"/>
      <c r="T24008" s="136"/>
      <c r="W24008" s="136"/>
      <c r="Z24008" s="136"/>
      <c r="AC24008" s="136"/>
    </row>
    <row r="24009" spans="2:29">
      <c r="B24009" s="136"/>
      <c r="E24009" s="136"/>
      <c r="H24009" s="136"/>
      <c r="K24009" s="136"/>
      <c r="O24009" s="136"/>
      <c r="T24009" s="136"/>
      <c r="W24009" s="136"/>
      <c r="Z24009" s="136"/>
      <c r="AC24009" s="136"/>
    </row>
    <row r="24010" spans="2:29">
      <c r="B24010" s="136"/>
      <c r="E24010" s="136"/>
      <c r="H24010" s="136"/>
      <c r="K24010" s="136"/>
      <c r="O24010" s="136"/>
      <c r="T24010" s="136"/>
      <c r="W24010" s="136"/>
      <c r="Z24010" s="136"/>
      <c r="AC24010" s="136"/>
    </row>
    <row r="24011" spans="2:29">
      <c r="B24011" s="136"/>
      <c r="E24011" s="136"/>
      <c r="H24011" s="136"/>
      <c r="K24011" s="136"/>
      <c r="O24011" s="136"/>
      <c r="T24011" s="136"/>
      <c r="W24011" s="136"/>
      <c r="Z24011" s="136"/>
      <c r="AC24011" s="136"/>
    </row>
    <row r="24012" spans="2:29">
      <c r="B24012" s="136"/>
      <c r="E24012" s="136"/>
      <c r="H24012" s="136"/>
      <c r="K24012" s="136"/>
      <c r="O24012" s="136"/>
      <c r="T24012" s="136"/>
      <c r="W24012" s="136"/>
      <c r="Z24012" s="136"/>
      <c r="AC24012" s="136"/>
    </row>
    <row r="24013" spans="2:29">
      <c r="B24013" s="136"/>
      <c r="E24013" s="136"/>
      <c r="H24013" s="136"/>
      <c r="K24013" s="136"/>
      <c r="O24013" s="136"/>
      <c r="T24013" s="136"/>
      <c r="W24013" s="136"/>
      <c r="Z24013" s="136"/>
      <c r="AC24013" s="136"/>
    </row>
    <row r="24014" spans="2:29">
      <c r="B24014" s="136"/>
      <c r="E24014" s="136"/>
      <c r="H24014" s="136"/>
      <c r="K24014" s="136"/>
      <c r="O24014" s="136"/>
      <c r="T24014" s="136"/>
      <c r="W24014" s="136"/>
      <c r="Z24014" s="136"/>
      <c r="AC24014" s="136"/>
    </row>
    <row r="24015" spans="2:29">
      <c r="B24015" s="136"/>
      <c r="E24015" s="136"/>
      <c r="H24015" s="136"/>
      <c r="K24015" s="136"/>
      <c r="O24015" s="136"/>
      <c r="T24015" s="136"/>
      <c r="W24015" s="136"/>
      <c r="Z24015" s="136"/>
      <c r="AC24015" s="136"/>
    </row>
    <row r="24016" spans="2:29">
      <c r="B24016" s="136"/>
      <c r="E24016" s="136"/>
      <c r="H24016" s="136"/>
      <c r="K24016" s="136"/>
      <c r="O24016" s="136"/>
      <c r="T24016" s="136"/>
      <c r="W24016" s="136"/>
      <c r="Z24016" s="136"/>
      <c r="AC24016" s="136"/>
    </row>
    <row r="24017" spans="2:29">
      <c r="B24017" s="136"/>
      <c r="E24017" s="136"/>
      <c r="H24017" s="136"/>
      <c r="K24017" s="136"/>
      <c r="O24017" s="136"/>
      <c r="T24017" s="136"/>
      <c r="W24017" s="136"/>
      <c r="Z24017" s="136"/>
      <c r="AC24017" s="136"/>
    </row>
    <row r="24018" spans="2:29">
      <c r="B24018" s="136"/>
      <c r="E24018" s="136"/>
      <c r="H24018" s="136"/>
      <c r="K24018" s="136"/>
      <c r="O24018" s="136"/>
      <c r="T24018" s="136"/>
      <c r="W24018" s="136"/>
      <c r="Z24018" s="136"/>
      <c r="AC24018" s="136"/>
    </row>
    <row r="24019" spans="2:29">
      <c r="B24019" s="136"/>
      <c r="E24019" s="136"/>
      <c r="H24019" s="136"/>
      <c r="K24019" s="136"/>
      <c r="O24019" s="136"/>
      <c r="T24019" s="136"/>
      <c r="W24019" s="136"/>
      <c r="Z24019" s="136"/>
      <c r="AC24019" s="136"/>
    </row>
    <row r="24020" spans="2:29">
      <c r="B24020" s="136"/>
      <c r="E24020" s="136"/>
      <c r="H24020" s="136"/>
      <c r="K24020" s="136"/>
      <c r="O24020" s="136"/>
      <c r="T24020" s="136"/>
      <c r="W24020" s="136"/>
      <c r="Z24020" s="136"/>
      <c r="AC24020" s="136"/>
    </row>
    <row r="24021" spans="2:29">
      <c r="B24021" s="136"/>
      <c r="E24021" s="136"/>
      <c r="H24021" s="136"/>
      <c r="K24021" s="136"/>
      <c r="O24021" s="136"/>
      <c r="T24021" s="136"/>
      <c r="W24021" s="136"/>
      <c r="Z24021" s="136"/>
      <c r="AC24021" s="136"/>
    </row>
    <row r="24022" spans="2:29">
      <c r="B24022" s="136"/>
      <c r="E24022" s="136"/>
      <c r="H24022" s="136"/>
      <c r="K24022" s="136"/>
      <c r="O24022" s="136"/>
      <c r="T24022" s="136"/>
      <c r="W24022" s="136"/>
      <c r="Z24022" s="136"/>
      <c r="AC24022" s="136"/>
    </row>
    <row r="24023" spans="2:29">
      <c r="B24023" s="136"/>
      <c r="E24023" s="136"/>
      <c r="H24023" s="136"/>
      <c r="K24023" s="136"/>
      <c r="O24023" s="136"/>
      <c r="T24023" s="136"/>
      <c r="W24023" s="136"/>
      <c r="Z24023" s="136"/>
      <c r="AC24023" s="136"/>
    </row>
    <row r="24024" spans="2:29">
      <c r="B24024" s="136"/>
      <c r="E24024" s="136"/>
      <c r="H24024" s="136"/>
      <c r="K24024" s="136"/>
      <c r="O24024" s="136"/>
      <c r="T24024" s="136"/>
      <c r="W24024" s="136"/>
      <c r="Z24024" s="136"/>
      <c r="AC24024" s="136"/>
    </row>
    <row r="24025" spans="2:29">
      <c r="B24025" s="136"/>
      <c r="E24025" s="136"/>
      <c r="H24025" s="136"/>
      <c r="K24025" s="136"/>
      <c r="O24025" s="136"/>
      <c r="T24025" s="136"/>
      <c r="W24025" s="136"/>
      <c r="Z24025" s="136"/>
      <c r="AC24025" s="136"/>
    </row>
    <row r="24026" spans="2:29">
      <c r="B24026" s="136"/>
      <c r="E24026" s="136"/>
      <c r="H24026" s="136"/>
      <c r="K24026" s="136"/>
      <c r="O24026" s="136"/>
      <c r="T24026" s="136"/>
      <c r="W24026" s="136"/>
      <c r="Z24026" s="136"/>
      <c r="AC24026" s="136"/>
    </row>
    <row r="24027" spans="2:29">
      <c r="B24027" s="136"/>
      <c r="E24027" s="136"/>
      <c r="H24027" s="136"/>
      <c r="K24027" s="136"/>
      <c r="O24027" s="136"/>
      <c r="T24027" s="136"/>
      <c r="W24027" s="136"/>
      <c r="Z24027" s="136"/>
      <c r="AC24027" s="136"/>
    </row>
    <row r="24028" spans="2:29">
      <c r="B24028" s="136"/>
      <c r="E24028" s="136"/>
      <c r="H24028" s="136"/>
      <c r="K24028" s="136"/>
      <c r="O24028" s="136"/>
      <c r="T24028" s="136"/>
      <c r="W24028" s="136"/>
      <c r="Z24028" s="136"/>
      <c r="AC24028" s="136"/>
    </row>
    <row r="24029" spans="2:29">
      <c r="B24029" s="136"/>
      <c r="E24029" s="136"/>
      <c r="H24029" s="136"/>
      <c r="K24029" s="136"/>
      <c r="O24029" s="136"/>
      <c r="T24029" s="136"/>
      <c r="W24029" s="136"/>
      <c r="Z24029" s="136"/>
      <c r="AC24029" s="136"/>
    </row>
    <row r="24030" spans="2:29">
      <c r="B24030" s="136"/>
      <c r="E24030" s="136"/>
      <c r="H24030" s="136"/>
      <c r="K24030" s="136"/>
      <c r="O24030" s="136"/>
      <c r="T24030" s="136"/>
      <c r="W24030" s="136"/>
      <c r="Z24030" s="136"/>
      <c r="AC24030" s="136"/>
    </row>
    <row r="24031" spans="2:29">
      <c r="B24031" s="136"/>
      <c r="E24031" s="136"/>
      <c r="H24031" s="136"/>
      <c r="K24031" s="136"/>
      <c r="O24031" s="136"/>
      <c r="T24031" s="136"/>
      <c r="W24031" s="136"/>
      <c r="Z24031" s="136"/>
      <c r="AC24031" s="136"/>
    </row>
    <row r="24032" spans="2:29">
      <c r="B24032" s="136"/>
      <c r="E24032" s="136"/>
      <c r="H24032" s="136"/>
      <c r="K24032" s="136"/>
      <c r="O24032" s="136"/>
      <c r="T24032" s="136"/>
      <c r="W24032" s="136"/>
      <c r="Z24032" s="136"/>
      <c r="AC24032" s="136"/>
    </row>
    <row r="24033" spans="2:29">
      <c r="B24033" s="136"/>
      <c r="E24033" s="136"/>
      <c r="H24033" s="136"/>
      <c r="K24033" s="136"/>
      <c r="O24033" s="136"/>
      <c r="T24033" s="136"/>
      <c r="W24033" s="136"/>
      <c r="Z24033" s="136"/>
      <c r="AC24033" s="136"/>
    </row>
    <row r="24034" spans="2:29">
      <c r="B24034" s="136"/>
      <c r="E24034" s="136"/>
      <c r="H24034" s="136"/>
      <c r="K24034" s="136"/>
      <c r="O24034" s="136"/>
      <c r="T24034" s="136"/>
      <c r="W24034" s="136"/>
      <c r="Z24034" s="136"/>
      <c r="AC24034" s="136"/>
    </row>
    <row r="24035" spans="2:29">
      <c r="B24035" s="136"/>
      <c r="E24035" s="136"/>
      <c r="H24035" s="136"/>
      <c r="K24035" s="136"/>
      <c r="O24035" s="136"/>
      <c r="T24035" s="136"/>
      <c r="W24035" s="136"/>
      <c r="Z24035" s="136"/>
      <c r="AC24035" s="136"/>
    </row>
    <row r="24036" spans="2:29">
      <c r="B24036" s="136"/>
      <c r="E24036" s="136"/>
      <c r="H24036" s="136"/>
      <c r="K24036" s="136"/>
      <c r="O24036" s="136"/>
      <c r="T24036" s="136"/>
      <c r="W24036" s="136"/>
      <c r="Z24036" s="136"/>
      <c r="AC24036" s="136"/>
    </row>
    <row r="24037" spans="2:29">
      <c r="B24037" s="136"/>
      <c r="E24037" s="136"/>
      <c r="H24037" s="136"/>
      <c r="K24037" s="136"/>
      <c r="O24037" s="136"/>
      <c r="T24037" s="136"/>
      <c r="W24037" s="136"/>
      <c r="Z24037" s="136"/>
      <c r="AC24037" s="136"/>
    </row>
    <row r="24038" spans="2:29">
      <c r="B24038" s="136"/>
      <c r="E24038" s="136"/>
      <c r="H24038" s="136"/>
      <c r="K24038" s="136"/>
      <c r="O24038" s="136"/>
      <c r="T24038" s="136"/>
      <c r="W24038" s="136"/>
      <c r="Z24038" s="136"/>
      <c r="AC24038" s="136"/>
    </row>
    <row r="24039" spans="2:29">
      <c r="B24039" s="136"/>
      <c r="E24039" s="136"/>
      <c r="H24039" s="136"/>
      <c r="K24039" s="136"/>
      <c r="O24039" s="136"/>
      <c r="T24039" s="136"/>
      <c r="W24039" s="136"/>
      <c r="Z24039" s="136"/>
      <c r="AC24039" s="136"/>
    </row>
    <row r="24040" spans="2:29">
      <c r="B24040" s="136"/>
      <c r="E24040" s="136"/>
      <c r="H24040" s="136"/>
      <c r="K24040" s="136"/>
      <c r="O24040" s="136"/>
      <c r="T24040" s="136"/>
      <c r="W24040" s="136"/>
      <c r="Z24040" s="136"/>
      <c r="AC24040" s="136"/>
    </row>
    <row r="24041" spans="2:29">
      <c r="B24041" s="136"/>
      <c r="E24041" s="136"/>
      <c r="H24041" s="136"/>
      <c r="K24041" s="136"/>
      <c r="O24041" s="136"/>
      <c r="T24041" s="136"/>
      <c r="W24041" s="136"/>
      <c r="Z24041" s="136"/>
      <c r="AC24041" s="136"/>
    </row>
    <row r="24042" spans="2:29">
      <c r="B24042" s="136"/>
      <c r="E24042" s="136"/>
      <c r="H24042" s="136"/>
      <c r="K24042" s="136"/>
      <c r="O24042" s="136"/>
      <c r="T24042" s="136"/>
      <c r="W24042" s="136"/>
      <c r="Z24042" s="136"/>
      <c r="AC24042" s="136"/>
    </row>
    <row r="24043" spans="2:29">
      <c r="B24043" s="136"/>
      <c r="E24043" s="136"/>
      <c r="H24043" s="136"/>
      <c r="K24043" s="136"/>
      <c r="O24043" s="136"/>
      <c r="T24043" s="136"/>
      <c r="W24043" s="136"/>
      <c r="Z24043" s="136"/>
      <c r="AC24043" s="136"/>
    </row>
    <row r="24044" spans="2:29">
      <c r="B24044" s="136"/>
      <c r="E24044" s="136"/>
      <c r="H24044" s="136"/>
      <c r="K24044" s="136"/>
      <c r="O24044" s="136"/>
      <c r="T24044" s="136"/>
      <c r="W24044" s="136"/>
      <c r="Z24044" s="136"/>
      <c r="AC24044" s="136"/>
    </row>
    <row r="24045" spans="2:29">
      <c r="B24045" s="136"/>
      <c r="E24045" s="136"/>
      <c r="H24045" s="136"/>
      <c r="K24045" s="136"/>
      <c r="O24045" s="136"/>
      <c r="T24045" s="136"/>
      <c r="W24045" s="136"/>
      <c r="Z24045" s="136"/>
      <c r="AC24045" s="136"/>
    </row>
    <row r="24046" spans="2:29">
      <c r="B24046" s="136"/>
      <c r="E24046" s="136"/>
      <c r="H24046" s="136"/>
      <c r="K24046" s="136"/>
      <c r="O24046" s="136"/>
      <c r="T24046" s="136"/>
      <c r="W24046" s="136"/>
      <c r="Z24046" s="136"/>
      <c r="AC24046" s="136"/>
    </row>
    <row r="24047" spans="2:29">
      <c r="B24047" s="136"/>
      <c r="E24047" s="136"/>
      <c r="H24047" s="136"/>
      <c r="K24047" s="136"/>
      <c r="O24047" s="136"/>
      <c r="T24047" s="136"/>
      <c r="W24047" s="136"/>
      <c r="Z24047" s="136"/>
      <c r="AC24047" s="136"/>
    </row>
    <row r="24048" spans="2:29">
      <c r="B24048" s="136"/>
      <c r="E24048" s="136"/>
      <c r="H24048" s="136"/>
      <c r="K24048" s="136"/>
      <c r="O24048" s="136"/>
      <c r="T24048" s="136"/>
      <c r="W24048" s="136"/>
      <c r="Z24048" s="136"/>
      <c r="AC24048" s="136"/>
    </row>
    <row r="24049" spans="2:29">
      <c r="B24049" s="136"/>
      <c r="E24049" s="136"/>
      <c r="H24049" s="136"/>
      <c r="K24049" s="136"/>
      <c r="O24049" s="136"/>
      <c r="T24049" s="136"/>
      <c r="W24049" s="136"/>
      <c r="Z24049" s="136"/>
      <c r="AC24049" s="136"/>
    </row>
    <row r="24050" spans="2:29">
      <c r="B24050" s="136"/>
      <c r="E24050" s="136"/>
      <c r="H24050" s="136"/>
      <c r="K24050" s="136"/>
      <c r="O24050" s="136"/>
      <c r="T24050" s="136"/>
      <c r="W24050" s="136"/>
      <c r="Z24050" s="136"/>
      <c r="AC24050" s="136"/>
    </row>
    <row r="24051" spans="2:29">
      <c r="B24051" s="136"/>
      <c r="E24051" s="136"/>
      <c r="H24051" s="136"/>
      <c r="K24051" s="136"/>
      <c r="O24051" s="136"/>
      <c r="T24051" s="136"/>
      <c r="W24051" s="136"/>
      <c r="Z24051" s="136"/>
      <c r="AC24051" s="136"/>
    </row>
    <row r="24052" spans="2:29">
      <c r="B24052" s="136"/>
      <c r="E24052" s="136"/>
      <c r="H24052" s="136"/>
      <c r="K24052" s="136"/>
      <c r="O24052" s="136"/>
      <c r="T24052" s="136"/>
      <c r="W24052" s="136"/>
      <c r="Z24052" s="136"/>
      <c r="AC24052" s="136"/>
    </row>
    <row r="24053" spans="2:29">
      <c r="B24053" s="136"/>
      <c r="E24053" s="136"/>
      <c r="H24053" s="136"/>
      <c r="K24053" s="136"/>
      <c r="O24053" s="136"/>
      <c r="T24053" s="136"/>
      <c r="W24053" s="136"/>
      <c r="Z24053" s="136"/>
      <c r="AC24053" s="136"/>
    </row>
    <row r="24054" spans="2:29">
      <c r="B24054" s="136"/>
      <c r="E24054" s="136"/>
      <c r="H24054" s="136"/>
      <c r="K24054" s="136"/>
      <c r="O24054" s="136"/>
      <c r="T24054" s="136"/>
      <c r="W24054" s="136"/>
      <c r="Z24054" s="136"/>
      <c r="AC24054" s="136"/>
    </row>
    <row r="24055" spans="2:29">
      <c r="B24055" s="136"/>
      <c r="E24055" s="136"/>
      <c r="H24055" s="136"/>
      <c r="K24055" s="136"/>
      <c r="O24055" s="136"/>
      <c r="T24055" s="136"/>
      <c r="W24055" s="136"/>
      <c r="Z24055" s="136"/>
      <c r="AC24055" s="136"/>
    </row>
    <row r="24056" spans="2:29">
      <c r="B24056" s="136"/>
      <c r="E24056" s="136"/>
      <c r="H24056" s="136"/>
      <c r="K24056" s="136"/>
      <c r="O24056" s="136"/>
      <c r="T24056" s="136"/>
      <c r="W24056" s="136"/>
      <c r="Z24056" s="136"/>
      <c r="AC24056" s="136"/>
    </row>
    <row r="24057" spans="2:29">
      <c r="B24057" s="136"/>
      <c r="E24057" s="136"/>
      <c r="H24057" s="136"/>
      <c r="K24057" s="136"/>
      <c r="O24057" s="136"/>
      <c r="T24057" s="136"/>
      <c r="W24057" s="136"/>
      <c r="Z24057" s="136"/>
      <c r="AC24057" s="136"/>
    </row>
    <row r="24058" spans="2:29">
      <c r="B24058" s="136"/>
      <c r="E24058" s="136"/>
      <c r="H24058" s="136"/>
      <c r="K24058" s="136"/>
      <c r="O24058" s="136"/>
      <c r="T24058" s="136"/>
      <c r="W24058" s="136"/>
      <c r="Z24058" s="136"/>
      <c r="AC24058" s="136"/>
    </row>
    <row r="24059" spans="2:29">
      <c r="B24059" s="136"/>
      <c r="E24059" s="136"/>
      <c r="H24059" s="136"/>
      <c r="K24059" s="136"/>
      <c r="O24059" s="136"/>
      <c r="T24059" s="136"/>
      <c r="W24059" s="136"/>
      <c r="Z24059" s="136"/>
      <c r="AC24059" s="136"/>
    </row>
    <row r="24060" spans="2:29">
      <c r="B24060" s="136"/>
      <c r="E24060" s="136"/>
      <c r="H24060" s="136"/>
      <c r="K24060" s="136"/>
      <c r="O24060" s="136"/>
      <c r="T24060" s="136"/>
      <c r="W24060" s="136"/>
      <c r="Z24060" s="136"/>
      <c r="AC24060" s="136"/>
    </row>
    <row r="24061" spans="2:29">
      <c r="B24061" s="136"/>
      <c r="E24061" s="136"/>
      <c r="H24061" s="136"/>
      <c r="K24061" s="136"/>
      <c r="O24061" s="136"/>
      <c r="T24061" s="136"/>
      <c r="W24061" s="136"/>
      <c r="Z24061" s="136"/>
      <c r="AC24061" s="136"/>
    </row>
    <row r="24062" spans="2:29">
      <c r="B24062" s="136"/>
      <c r="E24062" s="136"/>
      <c r="H24062" s="136"/>
      <c r="K24062" s="136"/>
      <c r="O24062" s="136"/>
      <c r="T24062" s="136"/>
      <c r="W24062" s="136"/>
      <c r="Z24062" s="136"/>
      <c r="AC24062" s="136"/>
    </row>
    <row r="24063" spans="2:29">
      <c r="B24063" s="136"/>
      <c r="E24063" s="136"/>
      <c r="H24063" s="136"/>
      <c r="K24063" s="136"/>
      <c r="O24063" s="136"/>
      <c r="T24063" s="136"/>
      <c r="W24063" s="136"/>
      <c r="Z24063" s="136"/>
      <c r="AC24063" s="136"/>
    </row>
    <row r="24064" spans="2:29">
      <c r="B24064" s="136"/>
      <c r="E24064" s="136"/>
      <c r="H24064" s="136"/>
      <c r="K24064" s="136"/>
      <c r="O24064" s="136"/>
      <c r="T24064" s="136"/>
      <c r="W24064" s="136"/>
      <c r="Z24064" s="136"/>
      <c r="AC24064" s="136"/>
    </row>
    <row r="24065" spans="2:29">
      <c r="B24065" s="136"/>
      <c r="E24065" s="136"/>
      <c r="H24065" s="136"/>
      <c r="K24065" s="136"/>
      <c r="O24065" s="136"/>
      <c r="T24065" s="136"/>
      <c r="W24065" s="136"/>
      <c r="Z24065" s="136"/>
      <c r="AC24065" s="136"/>
    </row>
    <row r="24066" spans="2:29">
      <c r="B24066" s="136"/>
      <c r="E24066" s="136"/>
      <c r="H24066" s="136"/>
      <c r="K24066" s="136"/>
      <c r="O24066" s="136"/>
      <c r="T24066" s="136"/>
      <c r="W24066" s="136"/>
      <c r="Z24066" s="136"/>
      <c r="AC24066" s="136"/>
    </row>
    <row r="24067" spans="2:29">
      <c r="B24067" s="136"/>
      <c r="E24067" s="136"/>
      <c r="H24067" s="136"/>
      <c r="K24067" s="136"/>
      <c r="O24067" s="136"/>
      <c r="T24067" s="136"/>
      <c r="W24067" s="136"/>
      <c r="Z24067" s="136"/>
      <c r="AC24067" s="136"/>
    </row>
    <row r="24068" spans="2:29">
      <c r="B24068" s="136"/>
      <c r="E24068" s="136"/>
      <c r="H24068" s="136"/>
      <c r="K24068" s="136"/>
      <c r="O24068" s="136"/>
      <c r="T24068" s="136"/>
      <c r="W24068" s="136"/>
      <c r="Z24068" s="136"/>
      <c r="AC24068" s="136"/>
    </row>
    <row r="24069" spans="2:29">
      <c r="B24069" s="136"/>
      <c r="E24069" s="136"/>
      <c r="H24069" s="136"/>
      <c r="K24069" s="136"/>
      <c r="O24069" s="136"/>
      <c r="T24069" s="136"/>
      <c r="W24069" s="136"/>
      <c r="Z24069" s="136"/>
      <c r="AC24069" s="136"/>
    </row>
    <row r="24070" spans="2:29">
      <c r="B24070" s="136"/>
      <c r="E24070" s="136"/>
      <c r="H24070" s="136"/>
      <c r="K24070" s="136"/>
      <c r="O24070" s="136"/>
      <c r="T24070" s="136"/>
      <c r="W24070" s="136"/>
      <c r="Z24070" s="136"/>
      <c r="AC24070" s="136"/>
    </row>
    <row r="24071" spans="2:29">
      <c r="B24071" s="136"/>
      <c r="E24071" s="136"/>
      <c r="H24071" s="136"/>
      <c r="K24071" s="136"/>
      <c r="O24071" s="136"/>
      <c r="T24071" s="136"/>
      <c r="W24071" s="136"/>
      <c r="Z24071" s="136"/>
      <c r="AC24071" s="136"/>
    </row>
    <row r="24072" spans="2:29">
      <c r="B24072" s="136"/>
      <c r="E24072" s="136"/>
      <c r="H24072" s="136"/>
      <c r="K24072" s="136"/>
      <c r="O24072" s="136"/>
      <c r="T24072" s="136"/>
      <c r="W24072" s="136"/>
      <c r="Z24072" s="136"/>
      <c r="AC24072" s="136"/>
    </row>
    <row r="24073" spans="2:29">
      <c r="B24073" s="136"/>
      <c r="E24073" s="136"/>
      <c r="H24073" s="136"/>
      <c r="K24073" s="136"/>
      <c r="O24073" s="136"/>
      <c r="T24073" s="136"/>
      <c r="W24073" s="136"/>
      <c r="Z24073" s="136"/>
      <c r="AC24073" s="136"/>
    </row>
    <row r="24074" spans="2:29">
      <c r="B24074" s="136"/>
      <c r="E24074" s="136"/>
      <c r="H24074" s="136"/>
      <c r="K24074" s="136"/>
      <c r="O24074" s="136"/>
      <c r="T24074" s="136"/>
      <c r="W24074" s="136"/>
      <c r="Z24074" s="136"/>
      <c r="AC24074" s="136"/>
    </row>
    <row r="24075" spans="2:29">
      <c r="B24075" s="136"/>
      <c r="E24075" s="136"/>
      <c r="H24075" s="136"/>
      <c r="K24075" s="136"/>
      <c r="O24075" s="136"/>
      <c r="T24075" s="136"/>
      <c r="W24075" s="136"/>
      <c r="Z24075" s="136"/>
      <c r="AC24075" s="136"/>
    </row>
    <row r="24076" spans="2:29">
      <c r="B24076" s="136"/>
      <c r="E24076" s="136"/>
      <c r="H24076" s="136"/>
      <c r="K24076" s="136"/>
      <c r="O24076" s="136"/>
      <c r="T24076" s="136"/>
      <c r="W24076" s="136"/>
      <c r="Z24076" s="136"/>
      <c r="AC24076" s="136"/>
    </row>
    <row r="24077" spans="2:29">
      <c r="B24077" s="136"/>
      <c r="E24077" s="136"/>
      <c r="H24077" s="136"/>
      <c r="K24077" s="136"/>
      <c r="O24077" s="136"/>
      <c r="T24077" s="136"/>
      <c r="W24077" s="136"/>
      <c r="Z24077" s="136"/>
      <c r="AC24077" s="136"/>
    </row>
    <row r="24078" spans="2:29">
      <c r="B24078" s="136"/>
      <c r="E24078" s="136"/>
      <c r="H24078" s="136"/>
      <c r="K24078" s="136"/>
      <c r="O24078" s="136"/>
      <c r="T24078" s="136"/>
      <c r="W24078" s="136"/>
      <c r="Z24078" s="136"/>
      <c r="AC24078" s="136"/>
    </row>
    <row r="24079" spans="2:29">
      <c r="B24079" s="136"/>
      <c r="E24079" s="136"/>
      <c r="H24079" s="136"/>
      <c r="K24079" s="136"/>
      <c r="O24079" s="136"/>
      <c r="T24079" s="136"/>
      <c r="W24079" s="136"/>
      <c r="Z24079" s="136"/>
      <c r="AC24079" s="136"/>
    </row>
    <row r="24080" spans="2:29">
      <c r="B24080" s="136"/>
      <c r="E24080" s="136"/>
      <c r="H24080" s="136"/>
      <c r="K24080" s="136"/>
      <c r="O24080" s="136"/>
      <c r="T24080" s="136"/>
      <c r="W24080" s="136"/>
      <c r="Z24080" s="136"/>
      <c r="AC24080" s="136"/>
    </row>
    <row r="24081" spans="2:29">
      <c r="B24081" s="136"/>
      <c r="E24081" s="136"/>
      <c r="H24081" s="136"/>
      <c r="K24081" s="136"/>
      <c r="O24081" s="136"/>
      <c r="T24081" s="136"/>
      <c r="W24081" s="136"/>
      <c r="Z24081" s="136"/>
      <c r="AC24081" s="136"/>
    </row>
    <row r="24082" spans="2:29">
      <c r="B24082" s="136"/>
      <c r="E24082" s="136"/>
      <c r="H24082" s="136"/>
      <c r="K24082" s="136"/>
      <c r="O24082" s="136"/>
      <c r="T24082" s="136"/>
      <c r="W24082" s="136"/>
      <c r="Z24082" s="136"/>
      <c r="AC24082" s="136"/>
    </row>
    <row r="24083" spans="2:29">
      <c r="B24083" s="136"/>
      <c r="E24083" s="136"/>
      <c r="H24083" s="136"/>
      <c r="K24083" s="136"/>
      <c r="O24083" s="136"/>
      <c r="T24083" s="136"/>
      <c r="W24083" s="136"/>
      <c r="Z24083" s="136"/>
      <c r="AC24083" s="136"/>
    </row>
    <row r="24084" spans="2:29">
      <c r="B24084" s="136"/>
      <c r="E24084" s="136"/>
      <c r="H24084" s="136"/>
      <c r="K24084" s="136"/>
      <c r="O24084" s="136"/>
      <c r="T24084" s="136"/>
      <c r="W24084" s="136"/>
      <c r="Z24084" s="136"/>
      <c r="AC24084" s="136"/>
    </row>
    <row r="24085" spans="2:29">
      <c r="B24085" s="136"/>
      <c r="E24085" s="136"/>
      <c r="H24085" s="136"/>
      <c r="K24085" s="136"/>
      <c r="O24085" s="136"/>
      <c r="T24085" s="136"/>
      <c r="W24085" s="136"/>
      <c r="Z24085" s="136"/>
      <c r="AC24085" s="136"/>
    </row>
    <row r="24086" spans="2:29">
      <c r="B24086" s="136"/>
      <c r="E24086" s="136"/>
      <c r="H24086" s="136"/>
      <c r="K24086" s="136"/>
      <c r="O24086" s="136"/>
      <c r="T24086" s="136"/>
      <c r="W24086" s="136"/>
      <c r="Z24086" s="136"/>
      <c r="AC24086" s="136"/>
    </row>
    <row r="24087" spans="2:29">
      <c r="B24087" s="136"/>
      <c r="E24087" s="136"/>
      <c r="H24087" s="136"/>
      <c r="K24087" s="136"/>
      <c r="O24087" s="136"/>
      <c r="T24087" s="136"/>
      <c r="W24087" s="136"/>
      <c r="Z24087" s="136"/>
      <c r="AC24087" s="136"/>
    </row>
    <row r="24088" spans="2:29">
      <c r="B24088" s="136"/>
      <c r="E24088" s="136"/>
      <c r="H24088" s="136"/>
      <c r="K24088" s="136"/>
      <c r="O24088" s="136"/>
      <c r="T24088" s="136"/>
      <c r="W24088" s="136"/>
      <c r="Z24088" s="136"/>
      <c r="AC24088" s="136"/>
    </row>
    <row r="24089" spans="2:29">
      <c r="B24089" s="136"/>
      <c r="E24089" s="136"/>
      <c r="H24089" s="136"/>
      <c r="K24089" s="136"/>
      <c r="O24089" s="136"/>
      <c r="T24089" s="136"/>
      <c r="W24089" s="136"/>
      <c r="Z24089" s="136"/>
      <c r="AC24089" s="136"/>
    </row>
    <row r="24090" spans="2:29">
      <c r="B24090" s="136"/>
      <c r="E24090" s="136"/>
      <c r="H24090" s="136"/>
      <c r="K24090" s="136"/>
      <c r="O24090" s="136"/>
      <c r="T24090" s="136"/>
      <c r="W24090" s="136"/>
      <c r="Z24090" s="136"/>
      <c r="AC24090" s="136"/>
    </row>
    <row r="24091" spans="2:29">
      <c r="B24091" s="136"/>
      <c r="E24091" s="136"/>
      <c r="H24091" s="136"/>
      <c r="K24091" s="136"/>
      <c r="O24091" s="136"/>
      <c r="T24091" s="136"/>
      <c r="W24091" s="136"/>
      <c r="Z24091" s="136"/>
      <c r="AC24091" s="136"/>
    </row>
    <row r="24092" spans="2:29">
      <c r="B24092" s="136"/>
      <c r="E24092" s="136"/>
      <c r="H24092" s="136"/>
      <c r="K24092" s="136"/>
      <c r="O24092" s="136"/>
      <c r="T24092" s="136"/>
      <c r="W24092" s="136"/>
      <c r="Z24092" s="136"/>
      <c r="AC24092" s="136"/>
    </row>
    <row r="24093" spans="2:29">
      <c r="B24093" s="136"/>
      <c r="E24093" s="136"/>
      <c r="H24093" s="136"/>
      <c r="K24093" s="136"/>
      <c r="O24093" s="136"/>
      <c r="T24093" s="136"/>
      <c r="W24093" s="136"/>
      <c r="Z24093" s="136"/>
      <c r="AC24093" s="136"/>
    </row>
    <row r="24094" spans="2:29">
      <c r="B24094" s="136"/>
      <c r="E24094" s="136"/>
      <c r="H24094" s="136"/>
      <c r="K24094" s="136"/>
      <c r="O24094" s="136"/>
      <c r="T24094" s="136"/>
      <c r="W24094" s="136"/>
      <c r="Z24094" s="136"/>
      <c r="AC24094" s="136"/>
    </row>
    <row r="24095" spans="2:29">
      <c r="B24095" s="136"/>
      <c r="E24095" s="136"/>
      <c r="H24095" s="136"/>
      <c r="K24095" s="136"/>
      <c r="O24095" s="136"/>
      <c r="T24095" s="136"/>
      <c r="W24095" s="136"/>
      <c r="Z24095" s="136"/>
      <c r="AC24095" s="136"/>
    </row>
    <row r="24096" spans="2:29">
      <c r="B24096" s="136"/>
      <c r="E24096" s="136"/>
      <c r="H24096" s="136"/>
      <c r="K24096" s="136"/>
      <c r="O24096" s="136"/>
      <c r="T24096" s="136"/>
      <c r="W24096" s="136"/>
      <c r="Z24096" s="136"/>
      <c r="AC24096" s="136"/>
    </row>
    <row r="24097" spans="2:29">
      <c r="B24097" s="136"/>
      <c r="E24097" s="136"/>
      <c r="H24097" s="136"/>
      <c r="K24097" s="136"/>
      <c r="O24097" s="136"/>
      <c r="T24097" s="136"/>
      <c r="W24097" s="136"/>
      <c r="Z24097" s="136"/>
      <c r="AC24097" s="136"/>
    </row>
    <row r="24098" spans="2:29">
      <c r="B24098" s="136"/>
      <c r="E24098" s="136"/>
      <c r="H24098" s="136"/>
      <c r="K24098" s="136"/>
      <c r="O24098" s="136"/>
      <c r="T24098" s="136"/>
      <c r="W24098" s="136"/>
      <c r="Z24098" s="136"/>
      <c r="AC24098" s="136"/>
    </row>
    <row r="24099" spans="2:29">
      <c r="B24099" s="136"/>
      <c r="E24099" s="136"/>
      <c r="H24099" s="136"/>
      <c r="K24099" s="136"/>
      <c r="O24099" s="136"/>
      <c r="T24099" s="136"/>
      <c r="W24099" s="136"/>
      <c r="Z24099" s="136"/>
      <c r="AC24099" s="136"/>
    </row>
    <row r="24100" spans="2:29">
      <c r="B24100" s="136"/>
      <c r="E24100" s="136"/>
      <c r="H24100" s="136"/>
      <c r="K24100" s="136"/>
      <c r="O24100" s="136"/>
      <c r="T24100" s="136"/>
      <c r="W24100" s="136"/>
      <c r="Z24100" s="136"/>
      <c r="AC24100" s="136"/>
    </row>
    <row r="24101" spans="2:29">
      <c r="B24101" s="136"/>
      <c r="E24101" s="136"/>
      <c r="H24101" s="136"/>
      <c r="K24101" s="136"/>
      <c r="O24101" s="136"/>
      <c r="T24101" s="136"/>
      <c r="W24101" s="136"/>
      <c r="Z24101" s="136"/>
      <c r="AC24101" s="136"/>
    </row>
    <row r="24102" spans="2:29">
      <c r="B24102" s="136"/>
      <c r="E24102" s="136"/>
      <c r="H24102" s="136"/>
      <c r="K24102" s="136"/>
      <c r="O24102" s="136"/>
      <c r="T24102" s="136"/>
      <c r="W24102" s="136"/>
      <c r="Z24102" s="136"/>
      <c r="AC24102" s="136"/>
    </row>
    <row r="24103" spans="2:29">
      <c r="B24103" s="136"/>
      <c r="E24103" s="136"/>
      <c r="H24103" s="136"/>
      <c r="K24103" s="136"/>
      <c r="O24103" s="136"/>
      <c r="T24103" s="136"/>
      <c r="W24103" s="136"/>
      <c r="Z24103" s="136"/>
      <c r="AC24103" s="136"/>
    </row>
    <row r="24104" spans="2:29">
      <c r="B24104" s="136"/>
      <c r="E24104" s="136"/>
      <c r="H24104" s="136"/>
      <c r="K24104" s="136"/>
      <c r="O24104" s="136"/>
      <c r="T24104" s="136"/>
      <c r="W24104" s="136"/>
      <c r="Z24104" s="136"/>
      <c r="AC24104" s="136"/>
    </row>
    <row r="24105" spans="2:29">
      <c r="B24105" s="136"/>
      <c r="E24105" s="136"/>
      <c r="H24105" s="136"/>
      <c r="K24105" s="136"/>
      <c r="O24105" s="136"/>
      <c r="T24105" s="136"/>
      <c r="W24105" s="136"/>
      <c r="Z24105" s="136"/>
      <c r="AC24105" s="136"/>
    </row>
    <row r="24106" spans="2:29">
      <c r="B24106" s="136"/>
      <c r="E24106" s="136"/>
      <c r="H24106" s="136"/>
      <c r="K24106" s="136"/>
      <c r="O24106" s="136"/>
      <c r="T24106" s="136"/>
      <c r="W24106" s="136"/>
      <c r="Z24106" s="136"/>
      <c r="AC24106" s="136"/>
    </row>
    <row r="24107" spans="2:29">
      <c r="B24107" s="136"/>
      <c r="E24107" s="136"/>
      <c r="H24107" s="136"/>
      <c r="K24107" s="136"/>
      <c r="O24107" s="136"/>
      <c r="T24107" s="136"/>
      <c r="W24107" s="136"/>
      <c r="Z24107" s="136"/>
      <c r="AC24107" s="136"/>
    </row>
    <row r="24108" spans="2:29">
      <c r="B24108" s="136"/>
      <c r="E24108" s="136"/>
      <c r="H24108" s="136"/>
      <c r="K24108" s="136"/>
      <c r="O24108" s="136"/>
      <c r="T24108" s="136"/>
      <c r="W24108" s="136"/>
      <c r="Z24108" s="136"/>
      <c r="AC24108" s="136"/>
    </row>
    <row r="24109" spans="2:29">
      <c r="B24109" s="136"/>
      <c r="E24109" s="136"/>
      <c r="H24109" s="136"/>
      <c r="K24109" s="136"/>
      <c r="O24109" s="136"/>
      <c r="T24109" s="136"/>
      <c r="W24109" s="136"/>
      <c r="Z24109" s="136"/>
      <c r="AC24109" s="136"/>
    </row>
    <row r="24110" spans="2:29">
      <c r="B24110" s="136"/>
      <c r="E24110" s="136"/>
      <c r="H24110" s="136"/>
      <c r="K24110" s="136"/>
      <c r="O24110" s="136"/>
      <c r="T24110" s="136"/>
      <c r="W24110" s="136"/>
      <c r="Z24110" s="136"/>
      <c r="AC24110" s="136"/>
    </row>
    <row r="24111" spans="2:29">
      <c r="B24111" s="136"/>
      <c r="E24111" s="136"/>
      <c r="H24111" s="136"/>
      <c r="K24111" s="136"/>
      <c r="O24111" s="136"/>
      <c r="T24111" s="136"/>
      <c r="W24111" s="136"/>
      <c r="Z24111" s="136"/>
      <c r="AC24111" s="136"/>
    </row>
    <row r="24112" spans="2:29">
      <c r="B24112" s="136"/>
      <c r="E24112" s="136"/>
      <c r="H24112" s="136"/>
      <c r="K24112" s="136"/>
      <c r="O24112" s="136"/>
      <c r="T24112" s="136"/>
      <c r="W24112" s="136"/>
      <c r="Z24112" s="136"/>
      <c r="AC24112" s="136"/>
    </row>
    <row r="24113" spans="2:29">
      <c r="B24113" s="136"/>
      <c r="E24113" s="136"/>
      <c r="H24113" s="136"/>
      <c r="K24113" s="136"/>
      <c r="O24113" s="136"/>
      <c r="T24113" s="136"/>
      <c r="W24113" s="136"/>
      <c r="Z24113" s="136"/>
      <c r="AC24113" s="136"/>
    </row>
    <row r="24114" spans="2:29">
      <c r="B24114" s="136"/>
      <c r="E24114" s="136"/>
      <c r="H24114" s="136"/>
      <c r="K24114" s="136"/>
      <c r="O24114" s="136"/>
      <c r="T24114" s="136"/>
      <c r="W24114" s="136"/>
      <c r="Z24114" s="136"/>
      <c r="AC24114" s="136"/>
    </row>
    <row r="24115" spans="2:29">
      <c r="B24115" s="136"/>
      <c r="E24115" s="136"/>
      <c r="H24115" s="136"/>
      <c r="K24115" s="136"/>
      <c r="O24115" s="136"/>
      <c r="T24115" s="136"/>
      <c r="W24115" s="136"/>
      <c r="Z24115" s="136"/>
      <c r="AC24115" s="136"/>
    </row>
    <row r="24116" spans="2:29">
      <c r="B24116" s="136"/>
      <c r="E24116" s="136"/>
      <c r="H24116" s="136"/>
      <c r="K24116" s="136"/>
      <c r="O24116" s="136"/>
      <c r="T24116" s="136"/>
      <c r="W24116" s="136"/>
      <c r="Z24116" s="136"/>
      <c r="AC24116" s="136"/>
    </row>
    <row r="24117" spans="2:29">
      <c r="B24117" s="136"/>
      <c r="E24117" s="136"/>
      <c r="H24117" s="136"/>
      <c r="K24117" s="136"/>
      <c r="O24117" s="136"/>
      <c r="T24117" s="136"/>
      <c r="W24117" s="136"/>
      <c r="Z24117" s="136"/>
      <c r="AC24117" s="136"/>
    </row>
    <row r="24118" spans="2:29">
      <c r="B24118" s="136"/>
      <c r="E24118" s="136"/>
      <c r="H24118" s="136"/>
      <c r="K24118" s="136"/>
      <c r="O24118" s="136"/>
      <c r="T24118" s="136"/>
      <c r="W24118" s="136"/>
      <c r="Z24118" s="136"/>
      <c r="AC24118" s="136"/>
    </row>
    <row r="24119" spans="2:29">
      <c r="B24119" s="136"/>
      <c r="E24119" s="136"/>
      <c r="H24119" s="136"/>
      <c r="K24119" s="136"/>
      <c r="O24119" s="136"/>
      <c r="T24119" s="136"/>
      <c r="W24119" s="136"/>
      <c r="Z24119" s="136"/>
      <c r="AC24119" s="136"/>
    </row>
    <row r="24120" spans="2:29">
      <c r="B24120" s="136"/>
      <c r="E24120" s="136"/>
      <c r="H24120" s="136"/>
      <c r="K24120" s="136"/>
      <c r="O24120" s="136"/>
      <c r="T24120" s="136"/>
      <c r="W24120" s="136"/>
      <c r="Z24120" s="136"/>
      <c r="AC24120" s="136"/>
    </row>
    <row r="24121" spans="2:29">
      <c r="B24121" s="136"/>
      <c r="E24121" s="136"/>
      <c r="H24121" s="136"/>
      <c r="K24121" s="136"/>
      <c r="O24121" s="136"/>
      <c r="T24121" s="136"/>
      <c r="W24121" s="136"/>
      <c r="Z24121" s="136"/>
      <c r="AC24121" s="136"/>
    </row>
    <row r="24122" spans="2:29">
      <c r="B24122" s="136"/>
      <c r="E24122" s="136"/>
      <c r="H24122" s="136"/>
      <c r="K24122" s="136"/>
      <c r="O24122" s="136"/>
      <c r="T24122" s="136"/>
      <c r="W24122" s="136"/>
      <c r="Z24122" s="136"/>
      <c r="AC24122" s="136"/>
    </row>
    <row r="24123" spans="2:29">
      <c r="B24123" s="136"/>
      <c r="E24123" s="136"/>
      <c r="H24123" s="136"/>
      <c r="K24123" s="136"/>
      <c r="O24123" s="136"/>
      <c r="T24123" s="136"/>
      <c r="W24123" s="136"/>
      <c r="Z24123" s="136"/>
      <c r="AC24123" s="136"/>
    </row>
    <row r="24124" spans="2:29">
      <c r="B24124" s="136"/>
      <c r="E24124" s="136"/>
      <c r="H24124" s="136"/>
      <c r="K24124" s="136"/>
      <c r="O24124" s="136"/>
      <c r="T24124" s="136"/>
      <c r="W24124" s="136"/>
      <c r="Z24124" s="136"/>
      <c r="AC24124" s="136"/>
    </row>
    <row r="24125" spans="2:29">
      <c r="B24125" s="136"/>
      <c r="E24125" s="136"/>
      <c r="H24125" s="136"/>
      <c r="K24125" s="136"/>
      <c r="O24125" s="136"/>
      <c r="T24125" s="136"/>
      <c r="W24125" s="136"/>
      <c r="Z24125" s="136"/>
      <c r="AC24125" s="136"/>
    </row>
    <row r="24126" spans="2:29">
      <c r="B24126" s="136"/>
      <c r="E24126" s="136"/>
      <c r="H24126" s="136"/>
      <c r="K24126" s="136"/>
      <c r="O24126" s="136"/>
      <c r="T24126" s="136"/>
      <c r="W24126" s="136"/>
      <c r="Z24126" s="136"/>
      <c r="AC24126" s="136"/>
    </row>
    <row r="24127" spans="2:29">
      <c r="B24127" s="136"/>
      <c r="E24127" s="136"/>
      <c r="H24127" s="136"/>
      <c r="K24127" s="136"/>
      <c r="O24127" s="136"/>
      <c r="T24127" s="136"/>
      <c r="W24127" s="136"/>
      <c r="Z24127" s="136"/>
      <c r="AC24127" s="136"/>
    </row>
    <row r="24128" spans="2:29">
      <c r="B24128" s="136"/>
      <c r="E24128" s="136"/>
      <c r="H24128" s="136"/>
      <c r="K24128" s="136"/>
      <c r="O24128" s="136"/>
      <c r="T24128" s="136"/>
      <c r="W24128" s="136"/>
      <c r="Z24128" s="136"/>
      <c r="AC24128" s="136"/>
    </row>
    <row r="24129" spans="2:29">
      <c r="B24129" s="136"/>
      <c r="E24129" s="136"/>
      <c r="H24129" s="136"/>
      <c r="K24129" s="136"/>
      <c r="O24129" s="136"/>
      <c r="T24129" s="136"/>
      <c r="W24129" s="136"/>
      <c r="Z24129" s="136"/>
      <c r="AC24129" s="136"/>
    </row>
    <row r="24130" spans="2:29">
      <c r="B24130" s="136"/>
      <c r="E24130" s="136"/>
      <c r="H24130" s="136"/>
      <c r="K24130" s="136"/>
      <c r="O24130" s="136"/>
      <c r="T24130" s="136"/>
      <c r="W24130" s="136"/>
      <c r="Z24130" s="136"/>
      <c r="AC24130" s="136"/>
    </row>
    <row r="24131" spans="2:29">
      <c r="B24131" s="136"/>
      <c r="E24131" s="136"/>
      <c r="H24131" s="136"/>
      <c r="K24131" s="136"/>
      <c r="O24131" s="136"/>
      <c r="T24131" s="136"/>
      <c r="W24131" s="136"/>
      <c r="Z24131" s="136"/>
      <c r="AC24131" s="136"/>
    </row>
    <row r="24132" spans="2:29">
      <c r="B24132" s="136"/>
      <c r="E24132" s="136"/>
      <c r="H24132" s="136"/>
      <c r="K24132" s="136"/>
      <c r="O24132" s="136"/>
      <c r="T24132" s="136"/>
      <c r="W24132" s="136"/>
      <c r="Z24132" s="136"/>
      <c r="AC24132" s="136"/>
    </row>
    <row r="24133" spans="2:29">
      <c r="B24133" s="136"/>
      <c r="E24133" s="136"/>
      <c r="H24133" s="136"/>
      <c r="K24133" s="136"/>
      <c r="O24133" s="136"/>
      <c r="T24133" s="136"/>
      <c r="W24133" s="136"/>
      <c r="Z24133" s="136"/>
      <c r="AC24133" s="136"/>
    </row>
    <row r="24134" spans="2:29">
      <c r="B24134" s="136"/>
      <c r="E24134" s="136"/>
      <c r="H24134" s="136"/>
      <c r="K24134" s="136"/>
      <c r="O24134" s="136"/>
      <c r="T24134" s="136"/>
      <c r="W24134" s="136"/>
      <c r="Z24134" s="136"/>
      <c r="AC24134" s="136"/>
    </row>
    <row r="24135" spans="2:29">
      <c r="B24135" s="136"/>
      <c r="E24135" s="136"/>
      <c r="H24135" s="136"/>
      <c r="K24135" s="136"/>
      <c r="O24135" s="136"/>
      <c r="T24135" s="136"/>
      <c r="W24135" s="136"/>
      <c r="Z24135" s="136"/>
      <c r="AC24135" s="136"/>
    </row>
    <row r="24136" spans="2:29">
      <c r="B24136" s="136"/>
      <c r="E24136" s="136"/>
      <c r="H24136" s="136"/>
      <c r="K24136" s="136"/>
      <c r="O24136" s="136"/>
      <c r="T24136" s="136"/>
      <c r="W24136" s="136"/>
      <c r="Z24136" s="136"/>
      <c r="AC24136" s="136"/>
    </row>
    <row r="24137" spans="2:29">
      <c r="B24137" s="136"/>
      <c r="E24137" s="136"/>
      <c r="H24137" s="136"/>
      <c r="K24137" s="136"/>
      <c r="O24137" s="136"/>
      <c r="T24137" s="136"/>
      <c r="W24137" s="136"/>
      <c r="Z24137" s="136"/>
      <c r="AC24137" s="136"/>
    </row>
    <row r="24138" spans="2:29">
      <c r="B24138" s="136"/>
      <c r="E24138" s="136"/>
      <c r="H24138" s="136"/>
      <c r="K24138" s="136"/>
      <c r="O24138" s="136"/>
      <c r="T24138" s="136"/>
      <c r="W24138" s="136"/>
      <c r="Z24138" s="136"/>
      <c r="AC24138" s="136"/>
    </row>
    <row r="24139" spans="2:29">
      <c r="B24139" s="136"/>
      <c r="E24139" s="136"/>
      <c r="H24139" s="136"/>
      <c r="K24139" s="136"/>
      <c r="O24139" s="136"/>
      <c r="T24139" s="136"/>
      <c r="W24139" s="136"/>
      <c r="Z24139" s="136"/>
      <c r="AC24139" s="136"/>
    </row>
    <row r="24140" spans="2:29">
      <c r="B24140" s="136"/>
      <c r="E24140" s="136"/>
      <c r="H24140" s="136"/>
      <c r="K24140" s="136"/>
      <c r="O24140" s="136"/>
      <c r="T24140" s="136"/>
      <c r="W24140" s="136"/>
      <c r="Z24140" s="136"/>
      <c r="AC24140" s="136"/>
    </row>
    <row r="24141" spans="2:29">
      <c r="B24141" s="136"/>
      <c r="E24141" s="136"/>
      <c r="H24141" s="136"/>
      <c r="K24141" s="136"/>
      <c r="O24141" s="136"/>
      <c r="T24141" s="136"/>
      <c r="W24141" s="136"/>
      <c r="Z24141" s="136"/>
      <c r="AC24141" s="136"/>
    </row>
    <row r="24142" spans="2:29">
      <c r="B24142" s="136"/>
      <c r="E24142" s="136"/>
      <c r="H24142" s="136"/>
      <c r="K24142" s="136"/>
      <c r="O24142" s="136"/>
      <c r="T24142" s="136"/>
      <c r="W24142" s="136"/>
      <c r="Z24142" s="136"/>
      <c r="AC24142" s="136"/>
    </row>
    <row r="24143" spans="2:29">
      <c r="B24143" s="136"/>
      <c r="E24143" s="136"/>
      <c r="H24143" s="136"/>
      <c r="K24143" s="136"/>
      <c r="O24143" s="136"/>
      <c r="T24143" s="136"/>
      <c r="W24143" s="136"/>
      <c r="Z24143" s="136"/>
      <c r="AC24143" s="136"/>
    </row>
    <row r="24144" spans="2:29">
      <c r="B24144" s="136"/>
      <c r="E24144" s="136"/>
      <c r="H24144" s="136"/>
      <c r="K24144" s="136"/>
      <c r="O24144" s="136"/>
      <c r="T24144" s="136"/>
      <c r="W24144" s="136"/>
      <c r="Z24144" s="136"/>
      <c r="AC24144" s="136"/>
    </row>
    <row r="24145" spans="2:29">
      <c r="B24145" s="136"/>
      <c r="E24145" s="136"/>
      <c r="H24145" s="136"/>
      <c r="K24145" s="136"/>
      <c r="O24145" s="136"/>
      <c r="T24145" s="136"/>
      <c r="W24145" s="136"/>
      <c r="Z24145" s="136"/>
      <c r="AC24145" s="136"/>
    </row>
    <row r="24146" spans="2:29">
      <c r="B24146" s="136"/>
      <c r="E24146" s="136"/>
      <c r="H24146" s="136"/>
      <c r="K24146" s="136"/>
      <c r="O24146" s="136"/>
      <c r="T24146" s="136"/>
      <c r="W24146" s="136"/>
      <c r="Z24146" s="136"/>
      <c r="AC24146" s="136"/>
    </row>
    <row r="24147" spans="2:29">
      <c r="B24147" s="136"/>
      <c r="E24147" s="136"/>
      <c r="H24147" s="136"/>
      <c r="K24147" s="136"/>
      <c r="O24147" s="136"/>
      <c r="T24147" s="136"/>
      <c r="W24147" s="136"/>
      <c r="Z24147" s="136"/>
      <c r="AC24147" s="136"/>
    </row>
    <row r="24148" spans="2:29">
      <c r="B24148" s="136"/>
      <c r="E24148" s="136"/>
      <c r="H24148" s="136"/>
      <c r="K24148" s="136"/>
      <c r="O24148" s="136"/>
      <c r="T24148" s="136"/>
      <c r="W24148" s="136"/>
      <c r="Z24148" s="136"/>
      <c r="AC24148" s="136"/>
    </row>
    <row r="24149" spans="2:29">
      <c r="B24149" s="136"/>
      <c r="E24149" s="136"/>
      <c r="H24149" s="136"/>
      <c r="K24149" s="136"/>
      <c r="O24149" s="136"/>
      <c r="T24149" s="136"/>
      <c r="W24149" s="136"/>
      <c r="Z24149" s="136"/>
      <c r="AC24149" s="136"/>
    </row>
    <row r="24150" spans="2:29">
      <c r="B24150" s="136"/>
      <c r="E24150" s="136"/>
      <c r="H24150" s="136"/>
      <c r="K24150" s="136"/>
      <c r="O24150" s="136"/>
      <c r="T24150" s="136"/>
      <c r="W24150" s="136"/>
      <c r="Z24150" s="136"/>
      <c r="AC24150" s="136"/>
    </row>
    <row r="24151" spans="2:29">
      <c r="B24151" s="136"/>
      <c r="E24151" s="136"/>
      <c r="H24151" s="136"/>
      <c r="K24151" s="136"/>
      <c r="O24151" s="136"/>
      <c r="T24151" s="136"/>
      <c r="W24151" s="136"/>
      <c r="Z24151" s="136"/>
      <c r="AC24151" s="136"/>
    </row>
    <row r="24152" spans="2:29">
      <c r="B24152" s="136"/>
      <c r="E24152" s="136"/>
      <c r="H24152" s="136"/>
      <c r="K24152" s="136"/>
      <c r="O24152" s="136"/>
      <c r="T24152" s="136"/>
      <c r="W24152" s="136"/>
      <c r="Z24152" s="136"/>
      <c r="AC24152" s="136"/>
    </row>
    <row r="24153" spans="2:29">
      <c r="B24153" s="136"/>
      <c r="E24153" s="136"/>
      <c r="H24153" s="136"/>
      <c r="K24153" s="136"/>
      <c r="O24153" s="136"/>
      <c r="T24153" s="136"/>
      <c r="W24153" s="136"/>
      <c r="Z24153" s="136"/>
      <c r="AC24153" s="136"/>
    </row>
    <row r="24154" spans="2:29">
      <c r="B24154" s="136"/>
      <c r="E24154" s="136"/>
      <c r="H24154" s="136"/>
      <c r="K24154" s="136"/>
      <c r="O24154" s="136"/>
      <c r="T24154" s="136"/>
      <c r="W24154" s="136"/>
      <c r="Z24154" s="136"/>
      <c r="AC24154" s="136"/>
    </row>
    <row r="24155" spans="2:29">
      <c r="B24155" s="136"/>
      <c r="E24155" s="136"/>
      <c r="H24155" s="136"/>
      <c r="K24155" s="136"/>
      <c r="O24155" s="136"/>
      <c r="T24155" s="136"/>
      <c r="W24155" s="136"/>
      <c r="Z24155" s="136"/>
      <c r="AC24155" s="136"/>
    </row>
    <row r="24156" spans="2:29">
      <c r="B24156" s="136"/>
      <c r="E24156" s="136"/>
      <c r="H24156" s="136"/>
      <c r="K24156" s="136"/>
      <c r="O24156" s="136"/>
      <c r="T24156" s="136"/>
      <c r="W24156" s="136"/>
      <c r="Z24156" s="136"/>
      <c r="AC24156" s="136"/>
    </row>
    <row r="24157" spans="2:29">
      <c r="B24157" s="136"/>
      <c r="E24157" s="136"/>
      <c r="H24157" s="136"/>
      <c r="K24157" s="136"/>
      <c r="O24157" s="136"/>
      <c r="T24157" s="136"/>
      <c r="W24157" s="136"/>
      <c r="Z24157" s="136"/>
      <c r="AC24157" s="136"/>
    </row>
    <row r="24158" spans="2:29">
      <c r="B24158" s="136"/>
      <c r="E24158" s="136"/>
      <c r="H24158" s="136"/>
      <c r="K24158" s="136"/>
      <c r="O24158" s="136"/>
      <c r="T24158" s="136"/>
      <c r="W24158" s="136"/>
      <c r="Z24158" s="136"/>
      <c r="AC24158" s="136"/>
    </row>
    <row r="24159" spans="2:29">
      <c r="B24159" s="136"/>
      <c r="E24159" s="136"/>
      <c r="H24159" s="136"/>
      <c r="K24159" s="136"/>
      <c r="O24159" s="136"/>
      <c r="T24159" s="136"/>
      <c r="W24159" s="136"/>
      <c r="Z24159" s="136"/>
      <c r="AC24159" s="136"/>
    </row>
    <row r="24160" spans="2:29">
      <c r="B24160" s="136"/>
      <c r="E24160" s="136"/>
      <c r="H24160" s="136"/>
      <c r="K24160" s="136"/>
      <c r="O24160" s="136"/>
      <c r="T24160" s="136"/>
      <c r="W24160" s="136"/>
      <c r="Z24160" s="136"/>
      <c r="AC24160" s="136"/>
    </row>
    <row r="24161" spans="2:29">
      <c r="B24161" s="136"/>
      <c r="E24161" s="136"/>
      <c r="H24161" s="136"/>
      <c r="K24161" s="136"/>
      <c r="O24161" s="136"/>
      <c r="T24161" s="136"/>
      <c r="W24161" s="136"/>
      <c r="Z24161" s="136"/>
      <c r="AC24161" s="136"/>
    </row>
    <row r="24162" spans="2:29">
      <c r="B24162" s="136"/>
      <c r="E24162" s="136"/>
      <c r="H24162" s="136"/>
      <c r="K24162" s="136"/>
      <c r="O24162" s="136"/>
      <c r="T24162" s="136"/>
      <c r="W24162" s="136"/>
      <c r="Z24162" s="136"/>
      <c r="AC24162" s="136"/>
    </row>
    <row r="24163" spans="2:29">
      <c r="B24163" s="136"/>
      <c r="E24163" s="136"/>
      <c r="H24163" s="136"/>
      <c r="K24163" s="136"/>
      <c r="O24163" s="136"/>
      <c r="T24163" s="136"/>
      <c r="W24163" s="136"/>
      <c r="Z24163" s="136"/>
      <c r="AC24163" s="136"/>
    </row>
    <row r="24164" spans="2:29">
      <c r="B24164" s="136"/>
      <c r="E24164" s="136"/>
      <c r="H24164" s="136"/>
      <c r="K24164" s="136"/>
      <c r="O24164" s="136"/>
      <c r="T24164" s="136"/>
      <c r="W24164" s="136"/>
      <c r="Z24164" s="136"/>
      <c r="AC24164" s="136"/>
    </row>
    <row r="24165" spans="2:29">
      <c r="B24165" s="136"/>
      <c r="E24165" s="136"/>
      <c r="H24165" s="136"/>
      <c r="K24165" s="136"/>
      <c r="O24165" s="136"/>
      <c r="T24165" s="136"/>
      <c r="W24165" s="136"/>
      <c r="Z24165" s="136"/>
      <c r="AC24165" s="136"/>
    </row>
    <row r="24166" spans="2:29">
      <c r="B24166" s="136"/>
      <c r="E24166" s="136"/>
      <c r="H24166" s="136"/>
      <c r="K24166" s="136"/>
      <c r="O24166" s="136"/>
      <c r="T24166" s="136"/>
      <c r="W24166" s="136"/>
      <c r="Z24166" s="136"/>
      <c r="AC24166" s="136"/>
    </row>
    <row r="24167" spans="2:29">
      <c r="B24167" s="136"/>
      <c r="E24167" s="136"/>
      <c r="H24167" s="136"/>
      <c r="K24167" s="136"/>
      <c r="O24167" s="136"/>
      <c r="T24167" s="136"/>
      <c r="W24167" s="136"/>
      <c r="Z24167" s="136"/>
      <c r="AC24167" s="136"/>
    </row>
    <row r="24168" spans="2:29">
      <c r="B24168" s="136"/>
      <c r="E24168" s="136"/>
      <c r="H24168" s="136"/>
      <c r="K24168" s="136"/>
      <c r="O24168" s="136"/>
      <c r="T24168" s="136"/>
      <c r="W24168" s="136"/>
      <c r="Z24168" s="136"/>
      <c r="AC24168" s="136"/>
    </row>
    <row r="24169" spans="2:29">
      <c r="B24169" s="136"/>
      <c r="E24169" s="136"/>
      <c r="H24169" s="136"/>
      <c r="K24169" s="136"/>
      <c r="O24169" s="136"/>
      <c r="T24169" s="136"/>
      <c r="W24169" s="136"/>
      <c r="Z24169" s="136"/>
      <c r="AC24169" s="136"/>
    </row>
    <row r="24170" spans="2:29">
      <c r="B24170" s="136"/>
      <c r="E24170" s="136"/>
      <c r="H24170" s="136"/>
      <c r="K24170" s="136"/>
      <c r="O24170" s="136"/>
      <c r="T24170" s="136"/>
      <c r="W24170" s="136"/>
      <c r="Z24170" s="136"/>
      <c r="AC24170" s="136"/>
    </row>
    <row r="24171" spans="2:29">
      <c r="B24171" s="136"/>
      <c r="E24171" s="136"/>
      <c r="H24171" s="136"/>
      <c r="K24171" s="136"/>
      <c r="O24171" s="136"/>
      <c r="T24171" s="136"/>
      <c r="W24171" s="136"/>
      <c r="Z24171" s="136"/>
      <c r="AC24171" s="136"/>
    </row>
    <row r="24172" spans="2:29">
      <c r="B24172" s="136"/>
      <c r="E24172" s="136"/>
      <c r="H24172" s="136"/>
      <c r="K24172" s="136"/>
      <c r="O24172" s="136"/>
      <c r="T24172" s="136"/>
      <c r="W24172" s="136"/>
      <c r="Z24172" s="136"/>
      <c r="AC24172" s="136"/>
    </row>
    <row r="24173" spans="2:29">
      <c r="B24173" s="136"/>
      <c r="E24173" s="136"/>
      <c r="H24173" s="136"/>
      <c r="K24173" s="136"/>
      <c r="O24173" s="136"/>
      <c r="T24173" s="136"/>
      <c r="W24173" s="136"/>
      <c r="Z24173" s="136"/>
      <c r="AC24173" s="136"/>
    </row>
    <row r="24174" spans="2:29">
      <c r="B24174" s="136"/>
      <c r="E24174" s="136"/>
      <c r="H24174" s="136"/>
      <c r="K24174" s="136"/>
      <c r="O24174" s="136"/>
      <c r="T24174" s="136"/>
      <c r="W24174" s="136"/>
      <c r="Z24174" s="136"/>
      <c r="AC24174" s="136"/>
    </row>
    <row r="24175" spans="2:29">
      <c r="B24175" s="136"/>
      <c r="E24175" s="136"/>
      <c r="H24175" s="136"/>
      <c r="K24175" s="136"/>
      <c r="O24175" s="136"/>
      <c r="T24175" s="136"/>
      <c r="W24175" s="136"/>
      <c r="Z24175" s="136"/>
      <c r="AC24175" s="136"/>
    </row>
    <row r="24176" spans="2:29">
      <c r="B24176" s="136"/>
      <c r="E24176" s="136"/>
      <c r="H24176" s="136"/>
      <c r="K24176" s="136"/>
      <c r="O24176" s="136"/>
      <c r="T24176" s="136"/>
      <c r="W24176" s="136"/>
      <c r="Z24176" s="136"/>
      <c r="AC24176" s="136"/>
    </row>
    <row r="24177" spans="2:29">
      <c r="B24177" s="136"/>
      <c r="E24177" s="136"/>
      <c r="H24177" s="136"/>
      <c r="K24177" s="136"/>
      <c r="O24177" s="136"/>
      <c r="T24177" s="136"/>
      <c r="W24177" s="136"/>
      <c r="Z24177" s="136"/>
      <c r="AC24177" s="136"/>
    </row>
    <row r="24178" spans="2:29">
      <c r="B24178" s="136"/>
      <c r="E24178" s="136"/>
      <c r="H24178" s="136"/>
      <c r="K24178" s="136"/>
      <c r="O24178" s="136"/>
      <c r="T24178" s="136"/>
      <c r="W24178" s="136"/>
      <c r="Z24178" s="136"/>
      <c r="AC24178" s="136"/>
    </row>
    <row r="24179" spans="2:29">
      <c r="B24179" s="136"/>
      <c r="E24179" s="136"/>
      <c r="H24179" s="136"/>
      <c r="K24179" s="136"/>
      <c r="O24179" s="136"/>
      <c r="T24179" s="136"/>
      <c r="W24179" s="136"/>
      <c r="Z24179" s="136"/>
      <c r="AC24179" s="136"/>
    </row>
    <row r="24180" spans="2:29">
      <c r="B24180" s="136"/>
      <c r="E24180" s="136"/>
      <c r="H24180" s="136"/>
      <c r="K24180" s="136"/>
      <c r="O24180" s="136"/>
      <c r="T24180" s="136"/>
      <c r="W24180" s="136"/>
      <c r="Z24180" s="136"/>
      <c r="AC24180" s="136"/>
    </row>
    <row r="24181" spans="2:29">
      <c r="B24181" s="136"/>
      <c r="E24181" s="136"/>
      <c r="H24181" s="136"/>
      <c r="K24181" s="136"/>
      <c r="O24181" s="136"/>
      <c r="T24181" s="136"/>
      <c r="W24181" s="136"/>
      <c r="Z24181" s="136"/>
      <c r="AC24181" s="136"/>
    </row>
    <row r="24182" spans="2:29">
      <c r="B24182" s="136"/>
      <c r="E24182" s="136"/>
      <c r="H24182" s="136"/>
      <c r="K24182" s="136"/>
      <c r="O24182" s="136"/>
      <c r="T24182" s="136"/>
      <c r="W24182" s="136"/>
      <c r="Z24182" s="136"/>
      <c r="AC24182" s="136"/>
    </row>
    <row r="24183" spans="2:29">
      <c r="B24183" s="136"/>
      <c r="E24183" s="136"/>
      <c r="H24183" s="136"/>
      <c r="K24183" s="136"/>
      <c r="O24183" s="136"/>
      <c r="T24183" s="136"/>
      <c r="W24183" s="136"/>
      <c r="Z24183" s="136"/>
      <c r="AC24183" s="136"/>
    </row>
    <row r="24184" spans="2:29">
      <c r="B24184" s="136"/>
      <c r="E24184" s="136"/>
      <c r="H24184" s="136"/>
      <c r="K24184" s="136"/>
      <c r="O24184" s="136"/>
      <c r="T24184" s="136"/>
      <c r="W24184" s="136"/>
      <c r="Z24184" s="136"/>
      <c r="AC24184" s="136"/>
    </row>
    <row r="24185" spans="2:29">
      <c r="B24185" s="136"/>
      <c r="E24185" s="136"/>
      <c r="H24185" s="136"/>
      <c r="K24185" s="136"/>
      <c r="O24185" s="136"/>
      <c r="T24185" s="136"/>
      <c r="W24185" s="136"/>
      <c r="Z24185" s="136"/>
      <c r="AC24185" s="136"/>
    </row>
    <row r="24186" spans="2:29">
      <c r="B24186" s="136"/>
      <c r="E24186" s="136"/>
      <c r="H24186" s="136"/>
      <c r="K24186" s="136"/>
      <c r="O24186" s="136"/>
      <c r="T24186" s="136"/>
      <c r="W24186" s="136"/>
      <c r="Z24186" s="136"/>
      <c r="AC24186" s="136"/>
    </row>
    <row r="24187" spans="2:29">
      <c r="B24187" s="136"/>
      <c r="E24187" s="136"/>
      <c r="H24187" s="136"/>
      <c r="K24187" s="136"/>
      <c r="O24187" s="136"/>
      <c r="T24187" s="136"/>
      <c r="W24187" s="136"/>
      <c r="Z24187" s="136"/>
      <c r="AC24187" s="136"/>
    </row>
    <row r="24188" spans="2:29">
      <c r="B24188" s="136"/>
      <c r="E24188" s="136"/>
      <c r="H24188" s="136"/>
      <c r="K24188" s="136"/>
      <c r="O24188" s="136"/>
      <c r="T24188" s="136"/>
      <c r="W24188" s="136"/>
      <c r="Z24188" s="136"/>
      <c r="AC24188" s="136"/>
    </row>
    <row r="24189" spans="2:29">
      <c r="B24189" s="136"/>
      <c r="E24189" s="136"/>
      <c r="H24189" s="136"/>
      <c r="K24189" s="136"/>
      <c r="O24189" s="136"/>
      <c r="T24189" s="136"/>
      <c r="W24189" s="136"/>
      <c r="Z24189" s="136"/>
      <c r="AC24189" s="136"/>
    </row>
    <row r="24190" spans="2:29">
      <c r="B24190" s="136"/>
      <c r="E24190" s="136"/>
      <c r="H24190" s="136"/>
      <c r="K24190" s="136"/>
      <c r="O24190" s="136"/>
      <c r="T24190" s="136"/>
      <c r="W24190" s="136"/>
      <c r="Z24190" s="136"/>
      <c r="AC24190" s="136"/>
    </row>
    <row r="24191" spans="2:29">
      <c r="B24191" s="136"/>
      <c r="E24191" s="136"/>
      <c r="H24191" s="136"/>
      <c r="K24191" s="136"/>
      <c r="O24191" s="136"/>
      <c r="T24191" s="136"/>
      <c r="W24191" s="136"/>
      <c r="Z24191" s="136"/>
      <c r="AC24191" s="136"/>
    </row>
    <row r="24192" spans="2:29">
      <c r="B24192" s="136"/>
      <c r="E24192" s="136"/>
      <c r="H24192" s="136"/>
      <c r="K24192" s="136"/>
      <c r="O24192" s="136"/>
      <c r="T24192" s="136"/>
      <c r="W24192" s="136"/>
      <c r="Z24192" s="136"/>
      <c r="AC24192" s="136"/>
    </row>
    <row r="24193" spans="2:29">
      <c r="B24193" s="136"/>
      <c r="E24193" s="136"/>
      <c r="H24193" s="136"/>
      <c r="K24193" s="136"/>
      <c r="O24193" s="136"/>
      <c r="T24193" s="136"/>
      <c r="W24193" s="136"/>
      <c r="Z24193" s="136"/>
      <c r="AC24193" s="136"/>
    </row>
    <row r="24194" spans="2:29">
      <c r="B24194" s="136"/>
      <c r="E24194" s="136"/>
      <c r="H24194" s="136"/>
      <c r="K24194" s="136"/>
      <c r="O24194" s="136"/>
      <c r="T24194" s="136"/>
      <c r="W24194" s="136"/>
      <c r="Z24194" s="136"/>
      <c r="AC24194" s="136"/>
    </row>
    <row r="24195" spans="2:29">
      <c r="B24195" s="136"/>
      <c r="E24195" s="136"/>
      <c r="H24195" s="136"/>
      <c r="K24195" s="136"/>
      <c r="O24195" s="136"/>
      <c r="T24195" s="136"/>
      <c r="W24195" s="136"/>
      <c r="Z24195" s="136"/>
      <c r="AC24195" s="136"/>
    </row>
    <row r="24196" spans="2:29">
      <c r="B24196" s="136"/>
      <c r="E24196" s="136"/>
      <c r="H24196" s="136"/>
      <c r="K24196" s="136"/>
      <c r="O24196" s="136"/>
      <c r="T24196" s="136"/>
      <c r="W24196" s="136"/>
      <c r="Z24196" s="136"/>
      <c r="AC24196" s="136"/>
    </row>
    <row r="24197" spans="2:29">
      <c r="B24197" s="136"/>
      <c r="E24197" s="136"/>
      <c r="H24197" s="136"/>
      <c r="K24197" s="136"/>
      <c r="O24197" s="136"/>
      <c r="T24197" s="136"/>
      <c r="W24197" s="136"/>
      <c r="Z24197" s="136"/>
      <c r="AC24197" s="136"/>
    </row>
    <row r="24198" spans="2:29">
      <c r="B24198" s="136"/>
      <c r="E24198" s="136"/>
      <c r="H24198" s="136"/>
      <c r="K24198" s="136"/>
      <c r="O24198" s="136"/>
      <c r="T24198" s="136"/>
      <c r="W24198" s="136"/>
      <c r="Z24198" s="136"/>
      <c r="AC24198" s="136"/>
    </row>
    <row r="24199" spans="2:29">
      <c r="B24199" s="136"/>
      <c r="E24199" s="136"/>
      <c r="H24199" s="136"/>
      <c r="K24199" s="136"/>
      <c r="O24199" s="136"/>
      <c r="T24199" s="136"/>
      <c r="W24199" s="136"/>
      <c r="Z24199" s="136"/>
      <c r="AC24199" s="136"/>
    </row>
    <row r="24200" spans="2:29">
      <c r="B24200" s="136"/>
      <c r="E24200" s="136"/>
      <c r="H24200" s="136"/>
      <c r="K24200" s="136"/>
      <c r="O24200" s="136"/>
      <c r="T24200" s="136"/>
      <c r="W24200" s="136"/>
      <c r="Z24200" s="136"/>
      <c r="AC24200" s="136"/>
    </row>
    <row r="24201" spans="2:29">
      <c r="B24201" s="136"/>
      <c r="E24201" s="136"/>
      <c r="H24201" s="136"/>
      <c r="K24201" s="136"/>
      <c r="O24201" s="136"/>
      <c r="T24201" s="136"/>
      <c r="W24201" s="136"/>
      <c r="Z24201" s="136"/>
      <c r="AC24201" s="136"/>
    </row>
    <row r="24202" spans="2:29">
      <c r="B24202" s="136"/>
      <c r="E24202" s="136"/>
      <c r="H24202" s="136"/>
      <c r="K24202" s="136"/>
      <c r="O24202" s="136"/>
      <c r="T24202" s="136"/>
      <c r="W24202" s="136"/>
      <c r="Z24202" s="136"/>
      <c r="AC24202" s="136"/>
    </row>
    <row r="24203" spans="2:29">
      <c r="B24203" s="136"/>
      <c r="E24203" s="136"/>
      <c r="H24203" s="136"/>
      <c r="K24203" s="136"/>
      <c r="O24203" s="136"/>
      <c r="T24203" s="136"/>
      <c r="W24203" s="136"/>
      <c r="Z24203" s="136"/>
      <c r="AC24203" s="136"/>
    </row>
    <row r="24204" spans="2:29">
      <c r="B24204" s="136"/>
      <c r="E24204" s="136"/>
      <c r="H24204" s="136"/>
      <c r="K24204" s="136"/>
      <c r="O24204" s="136"/>
      <c r="T24204" s="136"/>
      <c r="W24204" s="136"/>
      <c r="Z24204" s="136"/>
      <c r="AC24204" s="136"/>
    </row>
    <row r="24205" spans="2:29">
      <c r="B24205" s="136"/>
      <c r="E24205" s="136"/>
      <c r="H24205" s="136"/>
      <c r="K24205" s="136"/>
      <c r="O24205" s="136"/>
      <c r="T24205" s="136"/>
      <c r="W24205" s="136"/>
      <c r="Z24205" s="136"/>
      <c r="AC24205" s="136"/>
    </row>
    <row r="24206" spans="2:29">
      <c r="B24206" s="136"/>
      <c r="E24206" s="136"/>
      <c r="H24206" s="136"/>
      <c r="K24206" s="136"/>
      <c r="O24206" s="136"/>
      <c r="T24206" s="136"/>
      <c r="W24206" s="136"/>
      <c r="Z24206" s="136"/>
      <c r="AC24206" s="136"/>
    </row>
    <row r="24207" spans="2:29">
      <c r="B24207" s="136"/>
      <c r="E24207" s="136"/>
      <c r="H24207" s="136"/>
      <c r="K24207" s="136"/>
      <c r="O24207" s="136"/>
      <c r="T24207" s="136"/>
      <c r="W24207" s="136"/>
      <c r="Z24207" s="136"/>
      <c r="AC24207" s="136"/>
    </row>
    <row r="24208" spans="2:29">
      <c r="B24208" s="136"/>
      <c r="E24208" s="136"/>
      <c r="H24208" s="136"/>
      <c r="K24208" s="136"/>
      <c r="O24208" s="136"/>
      <c r="T24208" s="136"/>
      <c r="W24208" s="136"/>
      <c r="Z24208" s="136"/>
      <c r="AC24208" s="136"/>
    </row>
    <row r="24209" spans="2:29">
      <c r="B24209" s="136"/>
      <c r="E24209" s="136"/>
      <c r="H24209" s="136"/>
      <c r="K24209" s="136"/>
      <c r="O24209" s="136"/>
      <c r="T24209" s="136"/>
      <c r="W24209" s="136"/>
      <c r="Z24209" s="136"/>
      <c r="AC24209" s="136"/>
    </row>
    <row r="24210" spans="2:29">
      <c r="B24210" s="136"/>
      <c r="E24210" s="136"/>
      <c r="H24210" s="136"/>
      <c r="K24210" s="136"/>
      <c r="O24210" s="136"/>
      <c r="T24210" s="136"/>
      <c r="W24210" s="136"/>
      <c r="Z24210" s="136"/>
      <c r="AC24210" s="136"/>
    </row>
    <row r="24211" spans="2:29">
      <c r="B24211" s="136"/>
      <c r="E24211" s="136"/>
      <c r="H24211" s="136"/>
      <c r="K24211" s="136"/>
      <c r="O24211" s="136"/>
      <c r="T24211" s="136"/>
      <c r="W24211" s="136"/>
      <c r="Z24211" s="136"/>
      <c r="AC24211" s="136"/>
    </row>
    <row r="24212" spans="2:29">
      <c r="B24212" s="136"/>
      <c r="E24212" s="136"/>
      <c r="H24212" s="136"/>
      <c r="K24212" s="136"/>
      <c r="O24212" s="136"/>
      <c r="T24212" s="136"/>
      <c r="W24212" s="136"/>
      <c r="Z24212" s="136"/>
      <c r="AC24212" s="136"/>
    </row>
    <row r="24213" spans="2:29">
      <c r="B24213" s="136"/>
      <c r="E24213" s="136"/>
      <c r="H24213" s="136"/>
      <c r="K24213" s="136"/>
      <c r="O24213" s="136"/>
      <c r="T24213" s="136"/>
      <c r="W24213" s="136"/>
      <c r="Z24213" s="136"/>
      <c r="AC24213" s="136"/>
    </row>
    <row r="24214" spans="2:29">
      <c r="B24214" s="136"/>
      <c r="E24214" s="136"/>
      <c r="H24214" s="136"/>
      <c r="K24214" s="136"/>
      <c r="O24214" s="136"/>
      <c r="T24214" s="136"/>
      <c r="W24214" s="136"/>
      <c r="Z24214" s="136"/>
      <c r="AC24214" s="136"/>
    </row>
    <row r="24215" spans="2:29">
      <c r="B24215" s="136"/>
      <c r="E24215" s="136"/>
      <c r="H24215" s="136"/>
      <c r="K24215" s="136"/>
      <c r="O24215" s="136"/>
      <c r="T24215" s="136"/>
      <c r="W24215" s="136"/>
      <c r="Z24215" s="136"/>
      <c r="AC24215" s="136"/>
    </row>
    <row r="24216" spans="2:29">
      <c r="B24216" s="136"/>
      <c r="E24216" s="136"/>
      <c r="H24216" s="136"/>
      <c r="K24216" s="136"/>
      <c r="O24216" s="136"/>
      <c r="T24216" s="136"/>
      <c r="W24216" s="136"/>
      <c r="Z24216" s="136"/>
      <c r="AC24216" s="136"/>
    </row>
    <row r="24217" spans="2:29">
      <c r="B24217" s="136"/>
      <c r="E24217" s="136"/>
      <c r="H24217" s="136"/>
      <c r="K24217" s="136"/>
      <c r="O24217" s="136"/>
      <c r="T24217" s="136"/>
      <c r="W24217" s="136"/>
      <c r="Z24217" s="136"/>
      <c r="AC24217" s="136"/>
    </row>
    <row r="24218" spans="2:29">
      <c r="B24218" s="136"/>
      <c r="E24218" s="136"/>
      <c r="H24218" s="136"/>
      <c r="K24218" s="136"/>
      <c r="O24218" s="136"/>
      <c r="T24218" s="136"/>
      <c r="W24218" s="136"/>
      <c r="Z24218" s="136"/>
      <c r="AC24218" s="136"/>
    </row>
    <row r="24219" spans="2:29">
      <c r="B24219" s="136"/>
      <c r="E24219" s="136"/>
      <c r="H24219" s="136"/>
      <c r="K24219" s="136"/>
      <c r="O24219" s="136"/>
      <c r="T24219" s="136"/>
      <c r="W24219" s="136"/>
      <c r="Z24219" s="136"/>
      <c r="AC24219" s="136"/>
    </row>
    <row r="24220" spans="2:29">
      <c r="B24220" s="136"/>
      <c r="E24220" s="136"/>
      <c r="H24220" s="136"/>
      <c r="K24220" s="136"/>
      <c r="O24220" s="136"/>
      <c r="T24220" s="136"/>
      <c r="W24220" s="136"/>
      <c r="Z24220" s="136"/>
      <c r="AC24220" s="136"/>
    </row>
    <row r="24221" spans="2:29">
      <c r="B24221" s="136"/>
      <c r="E24221" s="136"/>
      <c r="H24221" s="136"/>
      <c r="K24221" s="136"/>
      <c r="O24221" s="136"/>
      <c r="T24221" s="136"/>
      <c r="W24221" s="136"/>
      <c r="Z24221" s="136"/>
      <c r="AC24221" s="136"/>
    </row>
    <row r="24222" spans="2:29">
      <c r="B24222" s="136"/>
      <c r="E24222" s="136"/>
      <c r="H24222" s="136"/>
      <c r="K24222" s="136"/>
      <c r="O24222" s="136"/>
      <c r="T24222" s="136"/>
      <c r="W24222" s="136"/>
      <c r="Z24222" s="136"/>
      <c r="AC24222" s="136"/>
    </row>
    <row r="24223" spans="2:29">
      <c r="B24223" s="136"/>
      <c r="E24223" s="136"/>
      <c r="H24223" s="136"/>
      <c r="K24223" s="136"/>
      <c r="O24223" s="136"/>
      <c r="T24223" s="136"/>
      <c r="W24223" s="136"/>
      <c r="Z24223" s="136"/>
      <c r="AC24223" s="136"/>
    </row>
    <row r="24224" spans="2:29">
      <c r="B24224" s="136"/>
      <c r="E24224" s="136"/>
      <c r="H24224" s="136"/>
      <c r="K24224" s="136"/>
      <c r="O24224" s="136"/>
      <c r="T24224" s="136"/>
      <c r="W24224" s="136"/>
      <c r="Z24224" s="136"/>
      <c r="AC24224" s="136"/>
    </row>
    <row r="24225" spans="2:29">
      <c r="B24225" s="136"/>
      <c r="E24225" s="136"/>
      <c r="H24225" s="136"/>
      <c r="K24225" s="136"/>
      <c r="O24225" s="136"/>
      <c r="T24225" s="136"/>
      <c r="W24225" s="136"/>
      <c r="Z24225" s="136"/>
      <c r="AC24225" s="136"/>
    </row>
    <row r="24226" spans="2:29">
      <c r="B24226" s="136"/>
      <c r="E24226" s="136"/>
      <c r="H24226" s="136"/>
      <c r="K24226" s="136"/>
      <c r="O24226" s="136"/>
      <c r="T24226" s="136"/>
      <c r="W24226" s="136"/>
      <c r="Z24226" s="136"/>
      <c r="AC24226" s="136"/>
    </row>
    <row r="24227" spans="2:29">
      <c r="B24227" s="136"/>
      <c r="E24227" s="136"/>
      <c r="H24227" s="136"/>
      <c r="K24227" s="136"/>
      <c r="O24227" s="136"/>
      <c r="T24227" s="136"/>
      <c r="W24227" s="136"/>
      <c r="Z24227" s="136"/>
      <c r="AC24227" s="136"/>
    </row>
    <row r="24228" spans="2:29">
      <c r="B24228" s="136"/>
      <c r="E24228" s="136"/>
      <c r="H24228" s="136"/>
      <c r="K24228" s="136"/>
      <c r="O24228" s="136"/>
      <c r="T24228" s="136"/>
      <c r="W24228" s="136"/>
      <c r="Z24228" s="136"/>
      <c r="AC24228" s="136"/>
    </row>
    <row r="24229" spans="2:29">
      <c r="B24229" s="136"/>
      <c r="E24229" s="136"/>
      <c r="H24229" s="136"/>
      <c r="K24229" s="136"/>
      <c r="O24229" s="136"/>
      <c r="T24229" s="136"/>
      <c r="W24229" s="136"/>
      <c r="Z24229" s="136"/>
      <c r="AC24229" s="136"/>
    </row>
    <row r="24230" spans="2:29">
      <c r="B24230" s="136"/>
      <c r="E24230" s="136"/>
      <c r="H24230" s="136"/>
      <c r="K24230" s="136"/>
      <c r="O24230" s="136"/>
      <c r="T24230" s="136"/>
      <c r="W24230" s="136"/>
      <c r="Z24230" s="136"/>
      <c r="AC24230" s="136"/>
    </row>
    <row r="24231" spans="2:29">
      <c r="B24231" s="136"/>
      <c r="E24231" s="136"/>
      <c r="H24231" s="136"/>
      <c r="K24231" s="136"/>
      <c r="O24231" s="136"/>
      <c r="T24231" s="136"/>
      <c r="W24231" s="136"/>
      <c r="Z24231" s="136"/>
      <c r="AC24231" s="136"/>
    </row>
    <row r="24232" spans="2:29">
      <c r="B24232" s="136"/>
      <c r="E24232" s="136"/>
      <c r="H24232" s="136"/>
      <c r="K24232" s="136"/>
      <c r="O24232" s="136"/>
      <c r="T24232" s="136"/>
      <c r="W24232" s="136"/>
      <c r="Z24232" s="136"/>
      <c r="AC24232" s="136"/>
    </row>
    <row r="24233" spans="2:29">
      <c r="B24233" s="136"/>
      <c r="E24233" s="136"/>
      <c r="H24233" s="136"/>
      <c r="K24233" s="136"/>
      <c r="O24233" s="136"/>
      <c r="T24233" s="136"/>
      <c r="W24233" s="136"/>
      <c r="Z24233" s="136"/>
      <c r="AC24233" s="136"/>
    </row>
    <row r="24234" spans="2:29">
      <c r="B24234" s="136"/>
      <c r="E24234" s="136"/>
      <c r="H24234" s="136"/>
      <c r="K24234" s="136"/>
      <c r="O24234" s="136"/>
      <c r="T24234" s="136"/>
      <c r="W24234" s="136"/>
      <c r="Z24234" s="136"/>
      <c r="AC24234" s="136"/>
    </row>
    <row r="24235" spans="2:29">
      <c r="B24235" s="136"/>
      <c r="E24235" s="136"/>
      <c r="H24235" s="136"/>
      <c r="K24235" s="136"/>
      <c r="O24235" s="136"/>
      <c r="T24235" s="136"/>
      <c r="W24235" s="136"/>
      <c r="Z24235" s="136"/>
      <c r="AC24235" s="136"/>
    </row>
    <row r="24236" spans="2:29">
      <c r="B24236" s="136"/>
      <c r="E24236" s="136"/>
      <c r="H24236" s="136"/>
      <c r="K24236" s="136"/>
      <c r="O24236" s="136"/>
      <c r="T24236" s="136"/>
      <c r="W24236" s="136"/>
      <c r="Z24236" s="136"/>
      <c r="AC24236" s="136"/>
    </row>
    <row r="24237" spans="2:29">
      <c r="B24237" s="136"/>
      <c r="E24237" s="136"/>
      <c r="H24237" s="136"/>
      <c r="K24237" s="136"/>
      <c r="O24237" s="136"/>
      <c r="T24237" s="136"/>
      <c r="W24237" s="136"/>
      <c r="Z24237" s="136"/>
      <c r="AC24237" s="136"/>
    </row>
    <row r="24238" spans="2:29">
      <c r="B24238" s="136"/>
      <c r="E24238" s="136"/>
      <c r="H24238" s="136"/>
      <c r="K24238" s="136"/>
      <c r="O24238" s="136"/>
      <c r="T24238" s="136"/>
      <c r="W24238" s="136"/>
      <c r="Z24238" s="136"/>
      <c r="AC24238" s="136"/>
    </row>
    <row r="24239" spans="2:29">
      <c r="B24239" s="136"/>
      <c r="E24239" s="136"/>
      <c r="H24239" s="136"/>
      <c r="K24239" s="136"/>
      <c r="O24239" s="136"/>
      <c r="T24239" s="136"/>
      <c r="W24239" s="136"/>
      <c r="Z24239" s="136"/>
      <c r="AC24239" s="136"/>
    </row>
    <row r="24240" spans="2:29">
      <c r="B24240" s="136"/>
      <c r="E24240" s="136"/>
      <c r="H24240" s="136"/>
      <c r="K24240" s="136"/>
      <c r="O24240" s="136"/>
      <c r="T24240" s="136"/>
      <c r="W24240" s="136"/>
      <c r="Z24240" s="136"/>
      <c r="AC24240" s="136"/>
    </row>
    <row r="24241" spans="2:29">
      <c r="B24241" s="136"/>
      <c r="E24241" s="136"/>
      <c r="H24241" s="136"/>
      <c r="K24241" s="136"/>
      <c r="O24241" s="136"/>
      <c r="T24241" s="136"/>
      <c r="W24241" s="136"/>
      <c r="Z24241" s="136"/>
      <c r="AC24241" s="136"/>
    </row>
    <row r="24242" spans="2:29">
      <c r="B24242" s="136"/>
      <c r="E24242" s="136"/>
      <c r="H24242" s="136"/>
      <c r="K24242" s="136"/>
      <c r="O24242" s="136"/>
      <c r="T24242" s="136"/>
      <c r="W24242" s="136"/>
      <c r="Z24242" s="136"/>
      <c r="AC24242" s="136"/>
    </row>
    <row r="24243" spans="2:29">
      <c r="B24243" s="136"/>
      <c r="E24243" s="136"/>
      <c r="H24243" s="136"/>
      <c r="K24243" s="136"/>
      <c r="O24243" s="136"/>
      <c r="T24243" s="136"/>
      <c r="W24243" s="136"/>
      <c r="Z24243" s="136"/>
      <c r="AC24243" s="136"/>
    </row>
    <row r="24244" spans="2:29">
      <c r="B24244" s="136"/>
      <c r="E24244" s="136"/>
      <c r="H24244" s="136"/>
      <c r="K24244" s="136"/>
      <c r="O24244" s="136"/>
      <c r="T24244" s="136"/>
      <c r="W24244" s="136"/>
      <c r="Z24244" s="136"/>
      <c r="AC24244" s="136"/>
    </row>
    <row r="24245" spans="2:29">
      <c r="B24245" s="136"/>
      <c r="E24245" s="136"/>
      <c r="H24245" s="136"/>
      <c r="K24245" s="136"/>
      <c r="O24245" s="136"/>
      <c r="T24245" s="136"/>
      <c r="W24245" s="136"/>
      <c r="Z24245" s="136"/>
      <c r="AC24245" s="136"/>
    </row>
    <row r="24246" spans="2:29">
      <c r="B24246" s="136"/>
      <c r="E24246" s="136"/>
      <c r="H24246" s="136"/>
      <c r="K24246" s="136"/>
      <c r="O24246" s="136"/>
      <c r="T24246" s="136"/>
      <c r="W24246" s="136"/>
      <c r="Z24246" s="136"/>
      <c r="AC24246" s="136"/>
    </row>
    <row r="24247" spans="2:29">
      <c r="B24247" s="136"/>
      <c r="E24247" s="136"/>
      <c r="H24247" s="136"/>
      <c r="K24247" s="136"/>
      <c r="O24247" s="136"/>
      <c r="T24247" s="136"/>
      <c r="W24247" s="136"/>
      <c r="Z24247" s="136"/>
      <c r="AC24247" s="136"/>
    </row>
    <row r="24248" spans="2:29">
      <c r="B24248" s="136"/>
      <c r="E24248" s="136"/>
      <c r="H24248" s="136"/>
      <c r="K24248" s="136"/>
      <c r="O24248" s="136"/>
      <c r="T24248" s="136"/>
      <c r="W24248" s="136"/>
      <c r="Z24248" s="136"/>
      <c r="AC24248" s="136"/>
    </row>
    <row r="24249" spans="2:29">
      <c r="B24249" s="136"/>
      <c r="E24249" s="136"/>
      <c r="H24249" s="136"/>
      <c r="K24249" s="136"/>
      <c r="O24249" s="136"/>
      <c r="T24249" s="136"/>
      <c r="W24249" s="136"/>
      <c r="Z24249" s="136"/>
      <c r="AC24249" s="136"/>
    </row>
    <row r="24250" spans="2:29">
      <c r="B24250" s="136"/>
      <c r="E24250" s="136"/>
      <c r="H24250" s="136"/>
      <c r="K24250" s="136"/>
      <c r="O24250" s="136"/>
      <c r="T24250" s="136"/>
      <c r="W24250" s="136"/>
      <c r="Z24250" s="136"/>
      <c r="AC24250" s="136"/>
    </row>
    <row r="24251" spans="2:29">
      <c r="B24251" s="136"/>
      <c r="E24251" s="136"/>
      <c r="H24251" s="136"/>
      <c r="K24251" s="136"/>
      <c r="O24251" s="136"/>
      <c r="T24251" s="136"/>
      <c r="W24251" s="136"/>
      <c r="Z24251" s="136"/>
      <c r="AC24251" s="136"/>
    </row>
    <row r="24252" spans="2:29">
      <c r="B24252" s="136"/>
      <c r="E24252" s="136"/>
      <c r="H24252" s="136"/>
      <c r="K24252" s="136"/>
      <c r="O24252" s="136"/>
      <c r="T24252" s="136"/>
      <c r="W24252" s="136"/>
      <c r="Z24252" s="136"/>
      <c r="AC24252" s="136"/>
    </row>
    <row r="24253" spans="2:29">
      <c r="B24253" s="136"/>
      <c r="E24253" s="136"/>
      <c r="H24253" s="136"/>
      <c r="K24253" s="136"/>
      <c r="O24253" s="136"/>
      <c r="T24253" s="136"/>
      <c r="W24253" s="136"/>
      <c r="Z24253" s="136"/>
      <c r="AC24253" s="136"/>
    </row>
    <row r="24254" spans="2:29">
      <c r="B24254" s="136"/>
      <c r="E24254" s="136"/>
      <c r="H24254" s="136"/>
      <c r="K24254" s="136"/>
      <c r="O24254" s="136"/>
      <c r="T24254" s="136"/>
      <c r="W24254" s="136"/>
      <c r="Z24254" s="136"/>
      <c r="AC24254" s="136"/>
    </row>
    <row r="24255" spans="2:29">
      <c r="B24255" s="136"/>
      <c r="E24255" s="136"/>
      <c r="H24255" s="136"/>
      <c r="K24255" s="136"/>
      <c r="O24255" s="136"/>
      <c r="T24255" s="136"/>
      <c r="W24255" s="136"/>
      <c r="Z24255" s="136"/>
      <c r="AC24255" s="136"/>
    </row>
    <row r="24256" spans="2:29">
      <c r="B24256" s="136"/>
      <c r="E24256" s="136"/>
      <c r="H24256" s="136"/>
      <c r="K24256" s="136"/>
      <c r="O24256" s="136"/>
      <c r="T24256" s="136"/>
      <c r="W24256" s="136"/>
      <c r="Z24256" s="136"/>
      <c r="AC24256" s="136"/>
    </row>
    <row r="24257" spans="2:29">
      <c r="B24257" s="136"/>
      <c r="E24257" s="136"/>
      <c r="H24257" s="136"/>
      <c r="K24257" s="136"/>
      <c r="O24257" s="136"/>
      <c r="T24257" s="136"/>
      <c r="W24257" s="136"/>
      <c r="Z24257" s="136"/>
      <c r="AC24257" s="136"/>
    </row>
    <row r="24258" spans="2:29">
      <c r="B24258" s="136"/>
      <c r="E24258" s="136"/>
      <c r="H24258" s="136"/>
      <c r="K24258" s="136"/>
      <c r="O24258" s="136"/>
      <c r="T24258" s="136"/>
      <c r="W24258" s="136"/>
      <c r="Z24258" s="136"/>
      <c r="AC24258" s="136"/>
    </row>
    <row r="24259" spans="2:29">
      <c r="B24259" s="136"/>
      <c r="E24259" s="136"/>
      <c r="H24259" s="136"/>
      <c r="K24259" s="136"/>
      <c r="O24259" s="136"/>
      <c r="T24259" s="136"/>
      <c r="W24259" s="136"/>
      <c r="Z24259" s="136"/>
      <c r="AC24259" s="136"/>
    </row>
    <row r="24260" spans="2:29">
      <c r="B24260" s="136"/>
      <c r="E24260" s="136"/>
      <c r="H24260" s="136"/>
      <c r="K24260" s="136"/>
      <c r="O24260" s="136"/>
      <c r="T24260" s="136"/>
      <c r="W24260" s="136"/>
      <c r="Z24260" s="136"/>
      <c r="AC24260" s="136"/>
    </row>
    <row r="24261" spans="2:29">
      <c r="B24261" s="136"/>
      <c r="E24261" s="136"/>
      <c r="H24261" s="136"/>
      <c r="K24261" s="136"/>
      <c r="O24261" s="136"/>
      <c r="T24261" s="136"/>
      <c r="W24261" s="136"/>
      <c r="Z24261" s="136"/>
      <c r="AC24261" s="136"/>
    </row>
    <row r="24262" spans="2:29">
      <c r="B24262" s="136"/>
      <c r="E24262" s="136"/>
      <c r="H24262" s="136"/>
      <c r="K24262" s="136"/>
      <c r="O24262" s="136"/>
      <c r="T24262" s="136"/>
      <c r="W24262" s="136"/>
      <c r="Z24262" s="136"/>
      <c r="AC24262" s="136"/>
    </row>
    <row r="24263" spans="2:29">
      <c r="B24263" s="136"/>
      <c r="E24263" s="136"/>
      <c r="H24263" s="136"/>
      <c r="K24263" s="136"/>
      <c r="O24263" s="136"/>
      <c r="T24263" s="136"/>
      <c r="W24263" s="136"/>
      <c r="Z24263" s="136"/>
      <c r="AC24263" s="136"/>
    </row>
    <row r="24264" spans="2:29">
      <c r="B24264" s="136"/>
      <c r="E24264" s="136"/>
      <c r="H24264" s="136"/>
      <c r="K24264" s="136"/>
      <c r="O24264" s="136"/>
      <c r="T24264" s="136"/>
      <c r="W24264" s="136"/>
      <c r="Z24264" s="136"/>
      <c r="AC24264" s="136"/>
    </row>
    <row r="24265" spans="2:29">
      <c r="B24265" s="136"/>
      <c r="E24265" s="136"/>
      <c r="H24265" s="136"/>
      <c r="K24265" s="136"/>
      <c r="O24265" s="136"/>
      <c r="T24265" s="136"/>
      <c r="W24265" s="136"/>
      <c r="Z24265" s="136"/>
      <c r="AC24265" s="136"/>
    </row>
    <row r="24266" spans="2:29">
      <c r="B24266" s="136"/>
      <c r="E24266" s="136"/>
      <c r="H24266" s="136"/>
      <c r="K24266" s="136"/>
      <c r="O24266" s="136"/>
      <c r="T24266" s="136"/>
      <c r="W24266" s="136"/>
      <c r="Z24266" s="136"/>
      <c r="AC24266" s="136"/>
    </row>
    <row r="24267" spans="2:29">
      <c r="B24267" s="136"/>
      <c r="E24267" s="136"/>
      <c r="H24267" s="136"/>
      <c r="K24267" s="136"/>
      <c r="O24267" s="136"/>
      <c r="T24267" s="136"/>
      <c r="W24267" s="136"/>
      <c r="Z24267" s="136"/>
      <c r="AC24267" s="136"/>
    </row>
    <row r="24268" spans="2:29">
      <c r="B24268" s="136"/>
      <c r="E24268" s="136"/>
      <c r="H24268" s="136"/>
      <c r="K24268" s="136"/>
      <c r="O24268" s="136"/>
      <c r="T24268" s="136"/>
      <c r="W24268" s="136"/>
      <c r="Z24268" s="136"/>
      <c r="AC24268" s="136"/>
    </row>
    <row r="24269" spans="2:29">
      <c r="B24269" s="136"/>
      <c r="E24269" s="136"/>
      <c r="H24269" s="136"/>
      <c r="K24269" s="136"/>
      <c r="O24269" s="136"/>
      <c r="T24269" s="136"/>
      <c r="W24269" s="136"/>
      <c r="Z24269" s="136"/>
      <c r="AC24269" s="136"/>
    </row>
    <row r="24270" spans="2:29">
      <c r="B24270" s="136"/>
      <c r="E24270" s="136"/>
      <c r="H24270" s="136"/>
      <c r="K24270" s="136"/>
      <c r="O24270" s="136"/>
      <c r="T24270" s="136"/>
      <c r="W24270" s="136"/>
      <c r="Z24270" s="136"/>
      <c r="AC24270" s="136"/>
    </row>
    <row r="24271" spans="2:29">
      <c r="B24271" s="136"/>
      <c r="E24271" s="136"/>
      <c r="H24271" s="136"/>
      <c r="K24271" s="136"/>
      <c r="O24271" s="136"/>
      <c r="T24271" s="136"/>
      <c r="W24271" s="136"/>
      <c r="Z24271" s="136"/>
      <c r="AC24271" s="136"/>
    </row>
    <row r="24272" spans="2:29">
      <c r="B24272" s="136"/>
      <c r="E24272" s="136"/>
      <c r="H24272" s="136"/>
      <c r="K24272" s="136"/>
      <c r="O24272" s="136"/>
      <c r="T24272" s="136"/>
      <c r="W24272" s="136"/>
      <c r="Z24272" s="136"/>
      <c r="AC24272" s="136"/>
    </row>
    <row r="24273" spans="2:29">
      <c r="B24273" s="136"/>
      <c r="E24273" s="136"/>
      <c r="H24273" s="136"/>
      <c r="K24273" s="136"/>
      <c r="O24273" s="136"/>
      <c r="T24273" s="136"/>
      <c r="W24273" s="136"/>
      <c r="Z24273" s="136"/>
      <c r="AC24273" s="136"/>
    </row>
    <row r="24274" spans="2:29">
      <c r="B24274" s="136"/>
      <c r="E24274" s="136"/>
      <c r="H24274" s="136"/>
      <c r="K24274" s="136"/>
      <c r="O24274" s="136"/>
      <c r="T24274" s="136"/>
      <c r="W24274" s="136"/>
      <c r="Z24274" s="136"/>
      <c r="AC24274" s="136"/>
    </row>
    <row r="24275" spans="2:29">
      <c r="B24275" s="136"/>
      <c r="E24275" s="136"/>
      <c r="H24275" s="136"/>
      <c r="K24275" s="136"/>
      <c r="O24275" s="136"/>
      <c r="T24275" s="136"/>
      <c r="W24275" s="136"/>
      <c r="Z24275" s="136"/>
      <c r="AC24275" s="136"/>
    </row>
    <row r="24276" spans="2:29">
      <c r="B24276" s="136"/>
      <c r="E24276" s="136"/>
      <c r="H24276" s="136"/>
      <c r="K24276" s="136"/>
      <c r="O24276" s="136"/>
      <c r="T24276" s="136"/>
      <c r="W24276" s="136"/>
      <c r="Z24276" s="136"/>
      <c r="AC24276" s="136"/>
    </row>
    <row r="24277" spans="2:29">
      <c r="B24277" s="136"/>
      <c r="E24277" s="136"/>
      <c r="H24277" s="136"/>
      <c r="K24277" s="136"/>
      <c r="O24277" s="136"/>
      <c r="T24277" s="136"/>
      <c r="W24277" s="136"/>
      <c r="Z24277" s="136"/>
      <c r="AC24277" s="136"/>
    </row>
    <row r="24278" spans="2:29">
      <c r="B24278" s="136"/>
      <c r="E24278" s="136"/>
      <c r="H24278" s="136"/>
      <c r="K24278" s="136"/>
      <c r="O24278" s="136"/>
      <c r="T24278" s="136"/>
      <c r="W24278" s="136"/>
      <c r="Z24278" s="136"/>
      <c r="AC24278" s="136"/>
    </row>
    <row r="24279" spans="2:29">
      <c r="B24279" s="136"/>
      <c r="E24279" s="136"/>
      <c r="H24279" s="136"/>
      <c r="K24279" s="136"/>
      <c r="O24279" s="136"/>
      <c r="T24279" s="136"/>
      <c r="W24279" s="136"/>
      <c r="Z24279" s="136"/>
      <c r="AC24279" s="136"/>
    </row>
    <row r="24280" spans="2:29">
      <c r="B24280" s="136"/>
      <c r="E24280" s="136"/>
      <c r="H24280" s="136"/>
      <c r="K24280" s="136"/>
      <c r="O24280" s="136"/>
      <c r="T24280" s="136"/>
      <c r="W24280" s="136"/>
      <c r="Z24280" s="136"/>
      <c r="AC24280" s="136"/>
    </row>
    <row r="24281" spans="2:29">
      <c r="B24281" s="136"/>
      <c r="E24281" s="136"/>
      <c r="H24281" s="136"/>
      <c r="K24281" s="136"/>
      <c r="O24281" s="136"/>
      <c r="T24281" s="136"/>
      <c r="W24281" s="136"/>
      <c r="Z24281" s="136"/>
      <c r="AC24281" s="136"/>
    </row>
    <row r="24282" spans="2:29">
      <c r="B24282" s="136"/>
      <c r="E24282" s="136"/>
      <c r="H24282" s="136"/>
      <c r="K24282" s="136"/>
      <c r="O24282" s="136"/>
      <c r="T24282" s="136"/>
      <c r="W24282" s="136"/>
      <c r="Z24282" s="136"/>
      <c r="AC24282" s="136"/>
    </row>
    <row r="24283" spans="2:29">
      <c r="B24283" s="136"/>
      <c r="E24283" s="136"/>
      <c r="H24283" s="136"/>
      <c r="K24283" s="136"/>
      <c r="O24283" s="136"/>
      <c r="T24283" s="136"/>
      <c r="W24283" s="136"/>
      <c r="Z24283" s="136"/>
      <c r="AC24283" s="136"/>
    </row>
    <row r="24284" spans="2:29">
      <c r="B24284" s="136"/>
      <c r="E24284" s="136"/>
      <c r="H24284" s="136"/>
      <c r="K24284" s="136"/>
      <c r="O24284" s="136"/>
      <c r="T24284" s="136"/>
      <c r="W24284" s="136"/>
      <c r="Z24284" s="136"/>
      <c r="AC24284" s="136"/>
    </row>
    <row r="24285" spans="2:29">
      <c r="B24285" s="136"/>
      <c r="E24285" s="136"/>
      <c r="H24285" s="136"/>
      <c r="K24285" s="136"/>
      <c r="O24285" s="136"/>
      <c r="T24285" s="136"/>
      <c r="W24285" s="136"/>
      <c r="Z24285" s="136"/>
      <c r="AC24285" s="136"/>
    </row>
    <row r="24286" spans="2:29">
      <c r="B24286" s="136"/>
      <c r="E24286" s="136"/>
      <c r="H24286" s="136"/>
      <c r="K24286" s="136"/>
      <c r="O24286" s="136"/>
      <c r="T24286" s="136"/>
      <c r="W24286" s="136"/>
      <c r="Z24286" s="136"/>
      <c r="AC24286" s="136"/>
    </row>
    <row r="24287" spans="2:29">
      <c r="B24287" s="136"/>
      <c r="E24287" s="136"/>
      <c r="H24287" s="136"/>
      <c r="K24287" s="136"/>
      <c r="O24287" s="136"/>
      <c r="T24287" s="136"/>
      <c r="W24287" s="136"/>
      <c r="Z24287" s="136"/>
      <c r="AC24287" s="136"/>
    </row>
    <row r="24288" spans="2:29">
      <c r="B24288" s="136"/>
      <c r="E24288" s="136"/>
      <c r="H24288" s="136"/>
      <c r="K24288" s="136"/>
      <c r="O24288" s="136"/>
      <c r="T24288" s="136"/>
      <c r="W24288" s="136"/>
      <c r="Z24288" s="136"/>
      <c r="AC24288" s="136"/>
    </row>
    <row r="24289" spans="2:29">
      <c r="B24289" s="136"/>
      <c r="E24289" s="136"/>
      <c r="H24289" s="136"/>
      <c r="K24289" s="136"/>
      <c r="O24289" s="136"/>
      <c r="T24289" s="136"/>
      <c r="W24289" s="136"/>
      <c r="Z24289" s="136"/>
      <c r="AC24289" s="136"/>
    </row>
    <row r="24290" spans="2:29">
      <c r="B24290" s="136"/>
      <c r="E24290" s="136"/>
      <c r="H24290" s="136"/>
      <c r="K24290" s="136"/>
      <c r="O24290" s="136"/>
      <c r="T24290" s="136"/>
      <c r="W24290" s="136"/>
      <c r="Z24290" s="136"/>
      <c r="AC24290" s="136"/>
    </row>
    <row r="24291" spans="2:29">
      <c r="B24291" s="136"/>
      <c r="E24291" s="136"/>
      <c r="H24291" s="136"/>
      <c r="K24291" s="136"/>
      <c r="O24291" s="136"/>
      <c r="T24291" s="136"/>
      <c r="W24291" s="136"/>
      <c r="Z24291" s="136"/>
      <c r="AC24291" s="136"/>
    </row>
    <row r="24292" spans="2:29">
      <c r="B24292" s="136"/>
      <c r="E24292" s="136"/>
      <c r="H24292" s="136"/>
      <c r="K24292" s="136"/>
      <c r="O24292" s="136"/>
      <c r="T24292" s="136"/>
      <c r="W24292" s="136"/>
      <c r="Z24292" s="136"/>
      <c r="AC24292" s="136"/>
    </row>
    <row r="24293" spans="2:29">
      <c r="B24293" s="136"/>
      <c r="E24293" s="136"/>
      <c r="H24293" s="136"/>
      <c r="K24293" s="136"/>
      <c r="O24293" s="136"/>
      <c r="T24293" s="136"/>
      <c r="W24293" s="136"/>
      <c r="Z24293" s="136"/>
      <c r="AC24293" s="136"/>
    </row>
    <row r="24294" spans="2:29">
      <c r="B24294" s="136"/>
      <c r="E24294" s="136"/>
      <c r="H24294" s="136"/>
      <c r="K24294" s="136"/>
      <c r="O24294" s="136"/>
      <c r="T24294" s="136"/>
      <c r="W24294" s="136"/>
      <c r="Z24294" s="136"/>
      <c r="AC24294" s="136"/>
    </row>
    <row r="24295" spans="2:29">
      <c r="B24295" s="136"/>
      <c r="E24295" s="136"/>
      <c r="H24295" s="136"/>
      <c r="K24295" s="136"/>
      <c r="O24295" s="136"/>
      <c r="T24295" s="136"/>
      <c r="W24295" s="136"/>
      <c r="Z24295" s="136"/>
      <c r="AC24295" s="136"/>
    </row>
    <row r="24296" spans="2:29">
      <c r="B24296" s="136"/>
      <c r="E24296" s="136"/>
      <c r="H24296" s="136"/>
      <c r="K24296" s="136"/>
      <c r="O24296" s="136"/>
      <c r="T24296" s="136"/>
      <c r="W24296" s="136"/>
      <c r="Z24296" s="136"/>
      <c r="AC24296" s="136"/>
    </row>
    <row r="24297" spans="2:29">
      <c r="B24297" s="136"/>
      <c r="E24297" s="136"/>
      <c r="H24297" s="136"/>
      <c r="K24297" s="136"/>
      <c r="O24297" s="136"/>
      <c r="T24297" s="136"/>
      <c r="W24297" s="136"/>
      <c r="Z24297" s="136"/>
      <c r="AC24297" s="136"/>
    </row>
    <row r="24298" spans="2:29">
      <c r="B24298" s="136"/>
      <c r="E24298" s="136"/>
      <c r="H24298" s="136"/>
      <c r="K24298" s="136"/>
      <c r="O24298" s="136"/>
      <c r="T24298" s="136"/>
      <c r="W24298" s="136"/>
      <c r="Z24298" s="136"/>
      <c r="AC24298" s="136"/>
    </row>
    <row r="24299" spans="2:29">
      <c r="B24299" s="136"/>
      <c r="E24299" s="136"/>
      <c r="H24299" s="136"/>
      <c r="K24299" s="136"/>
      <c r="O24299" s="136"/>
      <c r="T24299" s="136"/>
      <c r="W24299" s="136"/>
      <c r="Z24299" s="136"/>
      <c r="AC24299" s="136"/>
    </row>
    <row r="24300" spans="2:29">
      <c r="B24300" s="136"/>
      <c r="E24300" s="136"/>
      <c r="H24300" s="136"/>
      <c r="K24300" s="136"/>
      <c r="O24300" s="136"/>
      <c r="T24300" s="136"/>
      <c r="W24300" s="136"/>
      <c r="Z24300" s="136"/>
      <c r="AC24300" s="136"/>
    </row>
    <row r="24301" spans="2:29">
      <c r="B24301" s="136"/>
      <c r="E24301" s="136"/>
      <c r="H24301" s="136"/>
      <c r="K24301" s="136"/>
      <c r="O24301" s="136"/>
      <c r="T24301" s="136"/>
      <c r="W24301" s="136"/>
      <c r="Z24301" s="136"/>
      <c r="AC24301" s="136"/>
    </row>
    <row r="24302" spans="2:29">
      <c r="B24302" s="136"/>
      <c r="E24302" s="136"/>
      <c r="H24302" s="136"/>
      <c r="K24302" s="136"/>
      <c r="O24302" s="136"/>
      <c r="T24302" s="136"/>
      <c r="W24302" s="136"/>
      <c r="Z24302" s="136"/>
      <c r="AC24302" s="136"/>
    </row>
    <row r="24303" spans="2:29">
      <c r="B24303" s="136"/>
      <c r="E24303" s="136"/>
      <c r="H24303" s="136"/>
      <c r="K24303" s="136"/>
      <c r="O24303" s="136"/>
      <c r="T24303" s="136"/>
      <c r="W24303" s="136"/>
      <c r="Z24303" s="136"/>
      <c r="AC24303" s="136"/>
    </row>
    <row r="24304" spans="2:29">
      <c r="B24304" s="136"/>
      <c r="E24304" s="136"/>
      <c r="H24304" s="136"/>
      <c r="K24304" s="136"/>
      <c r="O24304" s="136"/>
      <c r="T24304" s="136"/>
      <c r="W24304" s="136"/>
      <c r="Z24304" s="136"/>
      <c r="AC24304" s="136"/>
    </row>
    <row r="24305" spans="2:29">
      <c r="B24305" s="136"/>
      <c r="E24305" s="136"/>
      <c r="H24305" s="136"/>
      <c r="K24305" s="136"/>
      <c r="O24305" s="136"/>
      <c r="T24305" s="136"/>
      <c r="W24305" s="136"/>
      <c r="Z24305" s="136"/>
      <c r="AC24305" s="136"/>
    </row>
    <row r="24306" spans="2:29">
      <c r="B24306" s="136"/>
      <c r="E24306" s="136"/>
      <c r="H24306" s="136"/>
      <c r="K24306" s="136"/>
      <c r="O24306" s="136"/>
      <c r="T24306" s="136"/>
      <c r="W24306" s="136"/>
      <c r="Z24306" s="136"/>
      <c r="AC24306" s="136"/>
    </row>
    <row r="24307" spans="2:29">
      <c r="B24307" s="136"/>
      <c r="E24307" s="136"/>
      <c r="H24307" s="136"/>
      <c r="K24307" s="136"/>
      <c r="O24307" s="136"/>
      <c r="T24307" s="136"/>
      <c r="W24307" s="136"/>
      <c r="Z24307" s="136"/>
      <c r="AC24307" s="136"/>
    </row>
    <row r="24308" spans="2:29">
      <c r="B24308" s="136"/>
      <c r="E24308" s="136"/>
      <c r="H24308" s="136"/>
      <c r="K24308" s="136"/>
      <c r="O24308" s="136"/>
      <c r="T24308" s="136"/>
      <c r="W24308" s="136"/>
      <c r="Z24308" s="136"/>
      <c r="AC24308" s="136"/>
    </row>
    <row r="24309" spans="2:29">
      <c r="B24309" s="136"/>
      <c r="E24309" s="136"/>
      <c r="H24309" s="136"/>
      <c r="K24309" s="136"/>
      <c r="O24309" s="136"/>
      <c r="T24309" s="136"/>
      <c r="W24309" s="136"/>
      <c r="Z24309" s="136"/>
      <c r="AC24309" s="136"/>
    </row>
    <row r="24310" spans="2:29">
      <c r="B24310" s="136"/>
      <c r="E24310" s="136"/>
      <c r="H24310" s="136"/>
      <c r="K24310" s="136"/>
      <c r="O24310" s="136"/>
      <c r="T24310" s="136"/>
      <c r="W24310" s="136"/>
      <c r="Z24310" s="136"/>
      <c r="AC24310" s="136"/>
    </row>
    <row r="24311" spans="2:29">
      <c r="B24311" s="136"/>
      <c r="E24311" s="136"/>
      <c r="H24311" s="136"/>
      <c r="K24311" s="136"/>
      <c r="O24311" s="136"/>
      <c r="T24311" s="136"/>
      <c r="W24311" s="136"/>
      <c r="Z24311" s="136"/>
      <c r="AC24311" s="136"/>
    </row>
    <row r="24312" spans="2:29">
      <c r="B24312" s="136"/>
      <c r="E24312" s="136"/>
      <c r="H24312" s="136"/>
      <c r="K24312" s="136"/>
      <c r="O24312" s="136"/>
      <c r="T24312" s="136"/>
      <c r="W24312" s="136"/>
      <c r="Z24312" s="136"/>
      <c r="AC24312" s="136"/>
    </row>
    <row r="24313" spans="2:29">
      <c r="B24313" s="136"/>
      <c r="E24313" s="136"/>
      <c r="H24313" s="136"/>
      <c r="K24313" s="136"/>
      <c r="O24313" s="136"/>
      <c r="T24313" s="136"/>
      <c r="W24313" s="136"/>
      <c r="Z24313" s="136"/>
      <c r="AC24313" s="136"/>
    </row>
    <row r="24314" spans="2:29">
      <c r="B24314" s="136"/>
      <c r="E24314" s="136"/>
      <c r="H24314" s="136"/>
      <c r="K24314" s="136"/>
      <c r="O24314" s="136"/>
      <c r="T24314" s="136"/>
      <c r="W24314" s="136"/>
      <c r="Z24314" s="136"/>
      <c r="AC24314" s="136"/>
    </row>
    <row r="24315" spans="2:29">
      <c r="B24315" s="136"/>
      <c r="E24315" s="136"/>
      <c r="H24315" s="136"/>
      <c r="K24315" s="136"/>
      <c r="O24315" s="136"/>
      <c r="T24315" s="136"/>
      <c r="W24315" s="136"/>
      <c r="Z24315" s="136"/>
      <c r="AC24315" s="136"/>
    </row>
    <row r="24316" spans="2:29">
      <c r="B24316" s="136"/>
      <c r="E24316" s="136"/>
      <c r="H24316" s="136"/>
      <c r="K24316" s="136"/>
      <c r="O24316" s="136"/>
      <c r="T24316" s="136"/>
      <c r="W24316" s="136"/>
      <c r="Z24316" s="136"/>
      <c r="AC24316" s="136"/>
    </row>
    <row r="24317" spans="2:29">
      <c r="B24317" s="136"/>
      <c r="E24317" s="136"/>
      <c r="H24317" s="136"/>
      <c r="K24317" s="136"/>
      <c r="O24317" s="136"/>
      <c r="T24317" s="136"/>
      <c r="W24317" s="136"/>
      <c r="Z24317" s="136"/>
      <c r="AC24317" s="136"/>
    </row>
    <row r="24318" spans="2:29">
      <c r="B24318" s="136"/>
      <c r="E24318" s="136"/>
      <c r="H24318" s="136"/>
      <c r="K24318" s="136"/>
      <c r="O24318" s="136"/>
      <c r="T24318" s="136"/>
      <c r="W24318" s="136"/>
      <c r="Z24318" s="136"/>
      <c r="AC24318" s="136"/>
    </row>
    <row r="24319" spans="2:29">
      <c r="B24319" s="136"/>
      <c r="E24319" s="136"/>
      <c r="H24319" s="136"/>
      <c r="K24319" s="136"/>
      <c r="O24319" s="136"/>
      <c r="T24319" s="136"/>
      <c r="W24319" s="136"/>
      <c r="Z24319" s="136"/>
      <c r="AC24319" s="136"/>
    </row>
    <row r="24320" spans="2:29">
      <c r="B24320" s="136"/>
      <c r="E24320" s="136"/>
      <c r="H24320" s="136"/>
      <c r="K24320" s="136"/>
      <c r="O24320" s="136"/>
      <c r="T24320" s="136"/>
      <c r="W24320" s="136"/>
      <c r="Z24320" s="136"/>
      <c r="AC24320" s="136"/>
    </row>
    <row r="24321" spans="2:29">
      <c r="B24321" s="136"/>
      <c r="E24321" s="136"/>
      <c r="H24321" s="136"/>
      <c r="K24321" s="136"/>
      <c r="O24321" s="136"/>
      <c r="T24321" s="136"/>
      <c r="W24321" s="136"/>
      <c r="Z24321" s="136"/>
      <c r="AC24321" s="136"/>
    </row>
    <row r="24322" spans="2:29">
      <c r="B24322" s="136"/>
      <c r="E24322" s="136"/>
      <c r="H24322" s="136"/>
      <c r="K24322" s="136"/>
      <c r="O24322" s="136"/>
      <c r="T24322" s="136"/>
      <c r="W24322" s="136"/>
      <c r="Z24322" s="136"/>
      <c r="AC24322" s="136"/>
    </row>
    <row r="24323" spans="2:29">
      <c r="B24323" s="136"/>
      <c r="E24323" s="136"/>
      <c r="H24323" s="136"/>
      <c r="K24323" s="136"/>
      <c r="O24323" s="136"/>
      <c r="T24323" s="136"/>
      <c r="W24323" s="136"/>
      <c r="Z24323" s="136"/>
      <c r="AC24323" s="136"/>
    </row>
    <row r="24324" spans="2:29">
      <c r="B24324" s="136"/>
      <c r="E24324" s="136"/>
      <c r="H24324" s="136"/>
      <c r="K24324" s="136"/>
      <c r="O24324" s="136"/>
      <c r="T24324" s="136"/>
      <c r="W24324" s="136"/>
      <c r="Z24324" s="136"/>
      <c r="AC24324" s="136"/>
    </row>
    <row r="24325" spans="2:29">
      <c r="B24325" s="136"/>
      <c r="E24325" s="136"/>
      <c r="H24325" s="136"/>
      <c r="K24325" s="136"/>
      <c r="O24325" s="136"/>
      <c r="T24325" s="136"/>
      <c r="W24325" s="136"/>
      <c r="Z24325" s="136"/>
      <c r="AC24325" s="136"/>
    </row>
    <row r="24326" spans="2:29">
      <c r="B24326" s="136"/>
      <c r="E24326" s="136"/>
      <c r="H24326" s="136"/>
      <c r="K24326" s="136"/>
      <c r="O24326" s="136"/>
      <c r="T24326" s="136"/>
      <c r="W24326" s="136"/>
      <c r="Z24326" s="136"/>
      <c r="AC24326" s="136"/>
    </row>
    <row r="24327" spans="2:29">
      <c r="B24327" s="136"/>
      <c r="E24327" s="136"/>
      <c r="H24327" s="136"/>
      <c r="K24327" s="136"/>
      <c r="O24327" s="136"/>
      <c r="T24327" s="136"/>
      <c r="W24327" s="136"/>
      <c r="Z24327" s="136"/>
      <c r="AC24327" s="136"/>
    </row>
    <row r="24328" spans="2:29">
      <c r="B24328" s="136"/>
      <c r="E24328" s="136"/>
      <c r="H24328" s="136"/>
      <c r="K24328" s="136"/>
      <c r="O24328" s="136"/>
      <c r="T24328" s="136"/>
      <c r="W24328" s="136"/>
      <c r="Z24328" s="136"/>
      <c r="AC24328" s="136"/>
    </row>
    <row r="24329" spans="2:29">
      <c r="B24329" s="136"/>
      <c r="E24329" s="136"/>
      <c r="H24329" s="136"/>
      <c r="K24329" s="136"/>
      <c r="O24329" s="136"/>
      <c r="T24329" s="136"/>
      <c r="W24329" s="136"/>
      <c r="Z24329" s="136"/>
      <c r="AC24329" s="136"/>
    </row>
    <row r="24330" spans="2:29">
      <c r="B24330" s="136"/>
      <c r="E24330" s="136"/>
      <c r="H24330" s="136"/>
      <c r="K24330" s="136"/>
      <c r="O24330" s="136"/>
      <c r="T24330" s="136"/>
      <c r="W24330" s="136"/>
      <c r="Z24330" s="136"/>
      <c r="AC24330" s="136"/>
    </row>
    <row r="24331" spans="2:29">
      <c r="B24331" s="136"/>
      <c r="E24331" s="136"/>
      <c r="H24331" s="136"/>
      <c r="K24331" s="136"/>
      <c r="O24331" s="136"/>
      <c r="T24331" s="136"/>
      <c r="W24331" s="136"/>
      <c r="Z24331" s="136"/>
      <c r="AC24331" s="136"/>
    </row>
    <row r="24332" spans="2:29">
      <c r="B24332" s="136"/>
      <c r="E24332" s="136"/>
      <c r="H24332" s="136"/>
      <c r="K24332" s="136"/>
      <c r="O24332" s="136"/>
      <c r="T24332" s="136"/>
      <c r="W24332" s="136"/>
      <c r="Z24332" s="136"/>
      <c r="AC24332" s="136"/>
    </row>
    <row r="24333" spans="2:29">
      <c r="B24333" s="136"/>
      <c r="E24333" s="136"/>
      <c r="H24333" s="136"/>
      <c r="K24333" s="136"/>
      <c r="O24333" s="136"/>
      <c r="T24333" s="136"/>
      <c r="W24333" s="136"/>
      <c r="Z24333" s="136"/>
      <c r="AC24333" s="136"/>
    </row>
    <row r="24334" spans="2:29">
      <c r="B24334" s="136"/>
      <c r="E24334" s="136"/>
      <c r="H24334" s="136"/>
      <c r="K24334" s="136"/>
      <c r="O24334" s="136"/>
      <c r="T24334" s="136"/>
      <c r="W24334" s="136"/>
      <c r="Z24334" s="136"/>
      <c r="AC24334" s="136"/>
    </row>
    <row r="24335" spans="2:29">
      <c r="B24335" s="136"/>
      <c r="E24335" s="136"/>
      <c r="H24335" s="136"/>
      <c r="K24335" s="136"/>
      <c r="O24335" s="136"/>
      <c r="T24335" s="136"/>
      <c r="W24335" s="136"/>
      <c r="Z24335" s="136"/>
      <c r="AC24335" s="136"/>
    </row>
    <row r="24336" spans="2:29">
      <c r="B24336" s="136"/>
      <c r="E24336" s="136"/>
      <c r="H24336" s="136"/>
      <c r="K24336" s="136"/>
      <c r="O24336" s="136"/>
      <c r="T24336" s="136"/>
      <c r="W24336" s="136"/>
      <c r="Z24336" s="136"/>
      <c r="AC24336" s="136"/>
    </row>
    <row r="24337" spans="2:29">
      <c r="B24337" s="136"/>
      <c r="E24337" s="136"/>
      <c r="H24337" s="136"/>
      <c r="K24337" s="136"/>
      <c r="O24337" s="136"/>
      <c r="T24337" s="136"/>
      <c r="W24337" s="136"/>
      <c r="Z24337" s="136"/>
      <c r="AC24337" s="136"/>
    </row>
    <row r="24338" spans="2:29">
      <c r="B24338" s="136"/>
      <c r="E24338" s="136"/>
      <c r="H24338" s="136"/>
      <c r="K24338" s="136"/>
      <c r="O24338" s="136"/>
      <c r="T24338" s="136"/>
      <c r="W24338" s="136"/>
      <c r="Z24338" s="136"/>
      <c r="AC24338" s="136"/>
    </row>
    <row r="24339" spans="2:29">
      <c r="B24339" s="136"/>
      <c r="E24339" s="136"/>
      <c r="H24339" s="136"/>
      <c r="K24339" s="136"/>
      <c r="O24339" s="136"/>
      <c r="T24339" s="136"/>
      <c r="W24339" s="136"/>
      <c r="Z24339" s="136"/>
      <c r="AC24339" s="136"/>
    </row>
    <row r="24340" spans="2:29">
      <c r="B24340" s="136"/>
      <c r="E24340" s="136"/>
      <c r="H24340" s="136"/>
      <c r="K24340" s="136"/>
      <c r="O24340" s="136"/>
      <c r="T24340" s="136"/>
      <c r="W24340" s="136"/>
      <c r="Z24340" s="136"/>
      <c r="AC24340" s="136"/>
    </row>
    <row r="24341" spans="2:29">
      <c r="B24341" s="136"/>
      <c r="E24341" s="136"/>
      <c r="H24341" s="136"/>
      <c r="K24341" s="136"/>
      <c r="O24341" s="136"/>
      <c r="T24341" s="136"/>
      <c r="W24341" s="136"/>
      <c r="Z24341" s="136"/>
      <c r="AC24341" s="136"/>
    </row>
    <row r="24342" spans="2:29">
      <c r="B24342" s="136"/>
      <c r="E24342" s="136"/>
      <c r="H24342" s="136"/>
      <c r="K24342" s="136"/>
      <c r="O24342" s="136"/>
      <c r="T24342" s="136"/>
      <c r="W24342" s="136"/>
      <c r="Z24342" s="136"/>
      <c r="AC24342" s="136"/>
    </row>
    <row r="24343" spans="2:29">
      <c r="B24343" s="136"/>
      <c r="E24343" s="136"/>
      <c r="H24343" s="136"/>
      <c r="K24343" s="136"/>
      <c r="O24343" s="136"/>
      <c r="T24343" s="136"/>
      <c r="W24343" s="136"/>
      <c r="Z24343" s="136"/>
      <c r="AC24343" s="136"/>
    </row>
    <row r="24344" spans="2:29">
      <c r="B24344" s="136"/>
      <c r="E24344" s="136"/>
      <c r="H24344" s="136"/>
      <c r="K24344" s="136"/>
      <c r="O24344" s="136"/>
      <c r="T24344" s="136"/>
      <c r="W24344" s="136"/>
      <c r="Z24344" s="136"/>
      <c r="AC24344" s="136"/>
    </row>
    <row r="24345" spans="2:29">
      <c r="B24345" s="136"/>
      <c r="E24345" s="136"/>
      <c r="H24345" s="136"/>
      <c r="K24345" s="136"/>
      <c r="O24345" s="136"/>
      <c r="T24345" s="136"/>
      <c r="W24345" s="136"/>
      <c r="Z24345" s="136"/>
      <c r="AC24345" s="136"/>
    </row>
    <row r="24346" spans="2:29">
      <c r="B24346" s="136"/>
      <c r="E24346" s="136"/>
      <c r="H24346" s="136"/>
      <c r="K24346" s="136"/>
      <c r="O24346" s="136"/>
      <c r="T24346" s="136"/>
      <c r="W24346" s="136"/>
      <c r="Z24346" s="136"/>
      <c r="AC24346" s="136"/>
    </row>
    <row r="24347" spans="2:29">
      <c r="B24347" s="136"/>
      <c r="E24347" s="136"/>
      <c r="H24347" s="136"/>
      <c r="K24347" s="136"/>
      <c r="O24347" s="136"/>
      <c r="T24347" s="136"/>
      <c r="W24347" s="136"/>
      <c r="Z24347" s="136"/>
      <c r="AC24347" s="136"/>
    </row>
    <row r="24348" spans="2:29">
      <c r="B24348" s="136"/>
      <c r="E24348" s="136"/>
      <c r="H24348" s="136"/>
      <c r="K24348" s="136"/>
      <c r="O24348" s="136"/>
      <c r="T24348" s="136"/>
      <c r="W24348" s="136"/>
      <c r="Z24348" s="136"/>
      <c r="AC24348" s="136"/>
    </row>
    <row r="24349" spans="2:29">
      <c r="B24349" s="136"/>
      <c r="E24349" s="136"/>
      <c r="H24349" s="136"/>
      <c r="K24349" s="136"/>
      <c r="O24349" s="136"/>
      <c r="T24349" s="136"/>
      <c r="W24349" s="136"/>
      <c r="Z24349" s="136"/>
      <c r="AC24349" s="136"/>
    </row>
    <row r="24350" spans="2:29">
      <c r="B24350" s="136"/>
      <c r="E24350" s="136"/>
      <c r="H24350" s="136"/>
      <c r="K24350" s="136"/>
      <c r="O24350" s="136"/>
      <c r="T24350" s="136"/>
      <c r="W24350" s="136"/>
      <c r="Z24350" s="136"/>
      <c r="AC24350" s="136"/>
    </row>
    <row r="24351" spans="2:29">
      <c r="B24351" s="136"/>
      <c r="E24351" s="136"/>
      <c r="H24351" s="136"/>
      <c r="K24351" s="136"/>
      <c r="O24351" s="136"/>
      <c r="T24351" s="136"/>
      <c r="W24351" s="136"/>
      <c r="Z24351" s="136"/>
      <c r="AC24351" s="136"/>
    </row>
    <row r="24352" spans="2:29">
      <c r="B24352" s="136"/>
      <c r="E24352" s="136"/>
      <c r="H24352" s="136"/>
      <c r="K24352" s="136"/>
      <c r="O24352" s="136"/>
      <c r="T24352" s="136"/>
      <c r="W24352" s="136"/>
      <c r="Z24352" s="136"/>
      <c r="AC24352" s="136"/>
    </row>
    <row r="24353" spans="2:29">
      <c r="B24353" s="136"/>
      <c r="E24353" s="136"/>
      <c r="H24353" s="136"/>
      <c r="K24353" s="136"/>
      <c r="O24353" s="136"/>
      <c r="T24353" s="136"/>
      <c r="W24353" s="136"/>
      <c r="Z24353" s="136"/>
      <c r="AC24353" s="136"/>
    </row>
    <row r="24354" spans="2:29">
      <c r="B24354" s="136"/>
      <c r="E24354" s="136"/>
      <c r="H24354" s="136"/>
      <c r="K24354" s="136"/>
      <c r="O24354" s="136"/>
      <c r="T24354" s="136"/>
      <c r="W24354" s="136"/>
      <c r="Z24354" s="136"/>
      <c r="AC24354" s="136"/>
    </row>
    <row r="24355" spans="2:29">
      <c r="B24355" s="136"/>
      <c r="E24355" s="136"/>
      <c r="H24355" s="136"/>
      <c r="K24355" s="136"/>
      <c r="O24355" s="136"/>
      <c r="T24355" s="136"/>
      <c r="W24355" s="136"/>
      <c r="Z24355" s="136"/>
      <c r="AC24355" s="136"/>
    </row>
    <row r="24356" spans="2:29">
      <c r="B24356" s="136"/>
      <c r="E24356" s="136"/>
      <c r="H24356" s="136"/>
      <c r="K24356" s="136"/>
      <c r="O24356" s="136"/>
      <c r="T24356" s="136"/>
      <c r="W24356" s="136"/>
      <c r="Z24356" s="136"/>
      <c r="AC24356" s="136"/>
    </row>
    <row r="24357" spans="2:29">
      <c r="B24357" s="136"/>
      <c r="E24357" s="136"/>
      <c r="H24357" s="136"/>
      <c r="K24357" s="136"/>
      <c r="O24357" s="136"/>
      <c r="T24357" s="136"/>
      <c r="W24357" s="136"/>
      <c r="Z24357" s="136"/>
      <c r="AC24357" s="136"/>
    </row>
    <row r="24358" spans="2:29">
      <c r="B24358" s="136"/>
      <c r="E24358" s="136"/>
      <c r="H24358" s="136"/>
      <c r="K24358" s="136"/>
      <c r="O24358" s="136"/>
      <c r="T24358" s="136"/>
      <c r="W24358" s="136"/>
      <c r="Z24358" s="136"/>
      <c r="AC24358" s="136"/>
    </row>
    <row r="24359" spans="2:29">
      <c r="B24359" s="136"/>
      <c r="E24359" s="136"/>
      <c r="H24359" s="136"/>
      <c r="K24359" s="136"/>
      <c r="O24359" s="136"/>
      <c r="T24359" s="136"/>
      <c r="W24359" s="136"/>
      <c r="Z24359" s="136"/>
      <c r="AC24359" s="136"/>
    </row>
    <row r="24360" spans="2:29">
      <c r="B24360" s="136"/>
      <c r="E24360" s="136"/>
      <c r="H24360" s="136"/>
      <c r="K24360" s="136"/>
      <c r="O24360" s="136"/>
      <c r="T24360" s="136"/>
      <c r="W24360" s="136"/>
      <c r="Z24360" s="136"/>
      <c r="AC24360" s="136"/>
    </row>
    <row r="24361" spans="2:29">
      <c r="B24361" s="136"/>
      <c r="E24361" s="136"/>
      <c r="H24361" s="136"/>
      <c r="K24361" s="136"/>
      <c r="O24361" s="136"/>
      <c r="T24361" s="136"/>
      <c r="W24361" s="136"/>
      <c r="Z24361" s="136"/>
      <c r="AC24361" s="136"/>
    </row>
    <row r="24362" spans="2:29">
      <c r="B24362" s="136"/>
      <c r="E24362" s="136"/>
      <c r="H24362" s="136"/>
      <c r="K24362" s="136"/>
      <c r="O24362" s="136"/>
      <c r="T24362" s="136"/>
      <c r="W24362" s="136"/>
      <c r="Z24362" s="136"/>
      <c r="AC24362" s="136"/>
    </row>
    <row r="24363" spans="2:29">
      <c r="B24363" s="136"/>
      <c r="E24363" s="136"/>
      <c r="H24363" s="136"/>
      <c r="K24363" s="136"/>
      <c r="O24363" s="136"/>
      <c r="T24363" s="136"/>
      <c r="W24363" s="136"/>
      <c r="Z24363" s="136"/>
      <c r="AC24363" s="136"/>
    </row>
    <row r="24364" spans="2:29">
      <c r="B24364" s="136"/>
      <c r="E24364" s="136"/>
      <c r="H24364" s="136"/>
      <c r="K24364" s="136"/>
      <c r="O24364" s="136"/>
      <c r="T24364" s="136"/>
      <c r="W24364" s="136"/>
      <c r="Z24364" s="136"/>
      <c r="AC24364" s="136"/>
    </row>
    <row r="24365" spans="2:29">
      <c r="B24365" s="136"/>
      <c r="E24365" s="136"/>
      <c r="H24365" s="136"/>
      <c r="K24365" s="136"/>
      <c r="O24365" s="136"/>
      <c r="T24365" s="136"/>
      <c r="W24365" s="136"/>
      <c r="Z24365" s="136"/>
      <c r="AC24365" s="136"/>
    </row>
    <row r="24366" spans="2:29">
      <c r="B24366" s="136"/>
      <c r="E24366" s="136"/>
      <c r="H24366" s="136"/>
      <c r="K24366" s="136"/>
      <c r="O24366" s="136"/>
      <c r="T24366" s="136"/>
      <c r="W24366" s="136"/>
      <c r="Z24366" s="136"/>
      <c r="AC24366" s="136"/>
    </row>
    <row r="24367" spans="2:29">
      <c r="B24367" s="136"/>
      <c r="E24367" s="136"/>
      <c r="H24367" s="136"/>
      <c r="K24367" s="136"/>
      <c r="O24367" s="136"/>
      <c r="T24367" s="136"/>
      <c r="W24367" s="136"/>
      <c r="Z24367" s="136"/>
      <c r="AC24367" s="136"/>
    </row>
    <row r="24368" spans="2:29">
      <c r="B24368" s="136"/>
      <c r="E24368" s="136"/>
      <c r="H24368" s="136"/>
      <c r="K24368" s="136"/>
      <c r="O24368" s="136"/>
      <c r="T24368" s="136"/>
      <c r="W24368" s="136"/>
      <c r="Z24368" s="136"/>
      <c r="AC24368" s="136"/>
    </row>
    <row r="24369" spans="2:29">
      <c r="B24369" s="136"/>
      <c r="E24369" s="136"/>
      <c r="H24369" s="136"/>
      <c r="K24369" s="136"/>
      <c r="O24369" s="136"/>
      <c r="T24369" s="136"/>
      <c r="W24369" s="136"/>
      <c r="Z24369" s="136"/>
      <c r="AC24369" s="136"/>
    </row>
    <row r="24370" spans="2:29">
      <c r="B24370" s="136"/>
      <c r="E24370" s="136"/>
      <c r="H24370" s="136"/>
      <c r="K24370" s="136"/>
      <c r="O24370" s="136"/>
      <c r="T24370" s="136"/>
      <c r="W24370" s="136"/>
      <c r="Z24370" s="136"/>
      <c r="AC24370" s="136"/>
    </row>
    <row r="24371" spans="2:29">
      <c r="B24371" s="136"/>
      <c r="E24371" s="136"/>
      <c r="H24371" s="136"/>
      <c r="K24371" s="136"/>
      <c r="O24371" s="136"/>
      <c r="T24371" s="136"/>
      <c r="W24371" s="136"/>
      <c r="Z24371" s="136"/>
      <c r="AC24371" s="136"/>
    </row>
    <row r="24372" spans="2:29">
      <c r="B24372" s="136"/>
      <c r="E24372" s="136"/>
      <c r="H24372" s="136"/>
      <c r="K24372" s="136"/>
      <c r="O24372" s="136"/>
      <c r="T24372" s="136"/>
      <c r="W24372" s="136"/>
      <c r="Z24372" s="136"/>
      <c r="AC24372" s="136"/>
    </row>
    <row r="24373" spans="2:29">
      <c r="B24373" s="136"/>
      <c r="E24373" s="136"/>
      <c r="H24373" s="136"/>
      <c r="K24373" s="136"/>
      <c r="O24373" s="136"/>
      <c r="T24373" s="136"/>
      <c r="W24373" s="136"/>
      <c r="Z24373" s="136"/>
      <c r="AC24373" s="136"/>
    </row>
    <row r="24374" spans="2:29">
      <c r="B24374" s="136"/>
      <c r="E24374" s="136"/>
      <c r="H24374" s="136"/>
      <c r="K24374" s="136"/>
      <c r="O24374" s="136"/>
      <c r="T24374" s="136"/>
      <c r="W24374" s="136"/>
      <c r="Z24374" s="136"/>
      <c r="AC24374" s="136"/>
    </row>
    <row r="24375" spans="2:29">
      <c r="B24375" s="136"/>
      <c r="E24375" s="136"/>
      <c r="H24375" s="136"/>
      <c r="K24375" s="136"/>
      <c r="O24375" s="136"/>
      <c r="T24375" s="136"/>
      <c r="W24375" s="136"/>
      <c r="Z24375" s="136"/>
      <c r="AC24375" s="136"/>
    </row>
    <row r="24376" spans="2:29">
      <c r="B24376" s="136"/>
      <c r="E24376" s="136"/>
      <c r="H24376" s="136"/>
      <c r="K24376" s="136"/>
      <c r="O24376" s="136"/>
      <c r="T24376" s="136"/>
      <c r="W24376" s="136"/>
      <c r="Z24376" s="136"/>
      <c r="AC24376" s="136"/>
    </row>
    <row r="24377" spans="2:29">
      <c r="B24377" s="136"/>
      <c r="E24377" s="136"/>
      <c r="H24377" s="136"/>
      <c r="K24377" s="136"/>
      <c r="O24377" s="136"/>
      <c r="T24377" s="136"/>
      <c r="W24377" s="136"/>
      <c r="Z24377" s="136"/>
      <c r="AC24377" s="136"/>
    </row>
    <row r="24378" spans="2:29">
      <c r="B24378" s="136"/>
      <c r="E24378" s="136"/>
      <c r="H24378" s="136"/>
      <c r="K24378" s="136"/>
      <c r="O24378" s="136"/>
      <c r="T24378" s="136"/>
      <c r="W24378" s="136"/>
      <c r="Z24378" s="136"/>
      <c r="AC24378" s="136"/>
    </row>
    <row r="24379" spans="2:29">
      <c r="B24379" s="136"/>
      <c r="E24379" s="136"/>
      <c r="H24379" s="136"/>
      <c r="K24379" s="136"/>
      <c r="O24379" s="136"/>
      <c r="T24379" s="136"/>
      <c r="W24379" s="136"/>
      <c r="Z24379" s="136"/>
      <c r="AC24379" s="136"/>
    </row>
    <row r="24380" spans="2:29">
      <c r="B24380" s="136"/>
      <c r="E24380" s="136"/>
      <c r="H24380" s="136"/>
      <c r="K24380" s="136"/>
      <c r="O24380" s="136"/>
      <c r="T24380" s="136"/>
      <c r="W24380" s="136"/>
      <c r="Z24380" s="136"/>
      <c r="AC24380" s="136"/>
    </row>
    <row r="24381" spans="2:29">
      <c r="B24381" s="136"/>
      <c r="E24381" s="136"/>
      <c r="H24381" s="136"/>
      <c r="K24381" s="136"/>
      <c r="O24381" s="136"/>
      <c r="T24381" s="136"/>
      <c r="W24381" s="136"/>
      <c r="Z24381" s="136"/>
      <c r="AC24381" s="136"/>
    </row>
    <row r="24382" spans="2:29">
      <c r="B24382" s="136"/>
      <c r="E24382" s="136"/>
      <c r="H24382" s="136"/>
      <c r="K24382" s="136"/>
      <c r="O24382" s="136"/>
      <c r="T24382" s="136"/>
      <c r="W24382" s="136"/>
      <c r="Z24382" s="136"/>
      <c r="AC24382" s="136"/>
    </row>
    <row r="24383" spans="2:29">
      <c r="B24383" s="136"/>
      <c r="E24383" s="136"/>
      <c r="H24383" s="136"/>
      <c r="K24383" s="136"/>
      <c r="O24383" s="136"/>
      <c r="T24383" s="136"/>
      <c r="W24383" s="136"/>
      <c r="Z24383" s="136"/>
      <c r="AC24383" s="136"/>
    </row>
    <row r="24384" spans="2:29">
      <c r="B24384" s="136"/>
      <c r="E24384" s="136"/>
      <c r="H24384" s="136"/>
      <c r="K24384" s="136"/>
      <c r="O24384" s="136"/>
      <c r="T24384" s="136"/>
      <c r="W24384" s="136"/>
      <c r="Z24384" s="136"/>
      <c r="AC24384" s="136"/>
    </row>
    <row r="24385" spans="2:29">
      <c r="B24385" s="136"/>
      <c r="E24385" s="136"/>
      <c r="H24385" s="136"/>
      <c r="K24385" s="136"/>
      <c r="O24385" s="136"/>
      <c r="T24385" s="136"/>
      <c r="W24385" s="136"/>
      <c r="Z24385" s="136"/>
      <c r="AC24385" s="136"/>
    </row>
    <row r="24386" spans="2:29">
      <c r="B24386" s="136"/>
      <c r="E24386" s="136"/>
      <c r="H24386" s="136"/>
      <c r="K24386" s="136"/>
      <c r="O24386" s="136"/>
      <c r="T24386" s="136"/>
      <c r="W24386" s="136"/>
      <c r="Z24386" s="136"/>
      <c r="AC24386" s="136"/>
    </row>
    <row r="24387" spans="2:29">
      <c r="B24387" s="136"/>
      <c r="E24387" s="136"/>
      <c r="H24387" s="136"/>
      <c r="K24387" s="136"/>
      <c r="O24387" s="136"/>
      <c r="T24387" s="136"/>
      <c r="W24387" s="136"/>
      <c r="Z24387" s="136"/>
      <c r="AC24387" s="136"/>
    </row>
    <row r="24388" spans="2:29">
      <c r="B24388" s="136"/>
      <c r="E24388" s="136"/>
      <c r="H24388" s="136"/>
      <c r="K24388" s="136"/>
      <c r="O24388" s="136"/>
      <c r="T24388" s="136"/>
      <c r="W24388" s="136"/>
      <c r="Z24388" s="136"/>
      <c r="AC24388" s="136"/>
    </row>
    <row r="24389" spans="2:29">
      <c r="B24389" s="136"/>
      <c r="E24389" s="136"/>
      <c r="H24389" s="136"/>
      <c r="K24389" s="136"/>
      <c r="O24389" s="136"/>
      <c r="T24389" s="136"/>
      <c r="W24389" s="136"/>
      <c r="Z24389" s="136"/>
      <c r="AC24389" s="136"/>
    </row>
    <row r="24390" spans="2:29">
      <c r="B24390" s="136"/>
      <c r="E24390" s="136"/>
      <c r="H24390" s="136"/>
      <c r="K24390" s="136"/>
      <c r="O24390" s="136"/>
      <c r="T24390" s="136"/>
      <c r="W24390" s="136"/>
      <c r="Z24390" s="136"/>
      <c r="AC24390" s="136"/>
    </row>
    <row r="24391" spans="2:29">
      <c r="B24391" s="136"/>
      <c r="E24391" s="136"/>
      <c r="H24391" s="136"/>
      <c r="K24391" s="136"/>
      <c r="O24391" s="136"/>
      <c r="T24391" s="136"/>
      <c r="W24391" s="136"/>
      <c r="Z24391" s="136"/>
      <c r="AC24391" s="136"/>
    </row>
    <row r="24392" spans="2:29">
      <c r="B24392" s="136"/>
      <c r="E24392" s="136"/>
      <c r="H24392" s="136"/>
      <c r="K24392" s="136"/>
      <c r="O24392" s="136"/>
      <c r="T24392" s="136"/>
      <c r="W24392" s="136"/>
      <c r="Z24392" s="136"/>
      <c r="AC24392" s="136"/>
    </row>
    <row r="24393" spans="2:29">
      <c r="B24393" s="136"/>
      <c r="E24393" s="136"/>
      <c r="H24393" s="136"/>
      <c r="K24393" s="136"/>
      <c r="O24393" s="136"/>
      <c r="T24393" s="136"/>
      <c r="W24393" s="136"/>
      <c r="Z24393" s="136"/>
      <c r="AC24393" s="136"/>
    </row>
    <row r="24394" spans="2:29">
      <c r="B24394" s="136"/>
      <c r="E24394" s="136"/>
      <c r="H24394" s="136"/>
      <c r="K24394" s="136"/>
      <c r="O24394" s="136"/>
      <c r="T24394" s="136"/>
      <c r="W24394" s="136"/>
      <c r="Z24394" s="136"/>
      <c r="AC24394" s="136"/>
    </row>
    <row r="24395" spans="2:29">
      <c r="B24395" s="136"/>
      <c r="E24395" s="136"/>
      <c r="H24395" s="136"/>
      <c r="K24395" s="136"/>
      <c r="O24395" s="136"/>
      <c r="T24395" s="136"/>
      <c r="W24395" s="136"/>
      <c r="Z24395" s="136"/>
      <c r="AC24395" s="136"/>
    </row>
    <row r="24396" spans="2:29">
      <c r="B24396" s="136"/>
      <c r="E24396" s="136"/>
      <c r="H24396" s="136"/>
      <c r="K24396" s="136"/>
      <c r="O24396" s="136"/>
      <c r="T24396" s="136"/>
      <c r="W24396" s="136"/>
      <c r="Z24396" s="136"/>
      <c r="AC24396" s="136"/>
    </row>
    <row r="24397" spans="2:29">
      <c r="B24397" s="136"/>
      <c r="E24397" s="136"/>
      <c r="H24397" s="136"/>
      <c r="K24397" s="136"/>
      <c r="O24397" s="136"/>
      <c r="T24397" s="136"/>
      <c r="W24397" s="136"/>
      <c r="Z24397" s="136"/>
      <c r="AC24397" s="136"/>
    </row>
    <row r="24398" spans="2:29">
      <c r="B24398" s="136"/>
      <c r="E24398" s="136"/>
      <c r="H24398" s="136"/>
      <c r="K24398" s="136"/>
      <c r="O24398" s="136"/>
      <c r="T24398" s="136"/>
      <c r="W24398" s="136"/>
      <c r="Z24398" s="136"/>
      <c r="AC24398" s="136"/>
    </row>
    <row r="24399" spans="2:29">
      <c r="B24399" s="136"/>
      <c r="E24399" s="136"/>
      <c r="H24399" s="136"/>
      <c r="K24399" s="136"/>
      <c r="O24399" s="136"/>
      <c r="T24399" s="136"/>
      <c r="W24399" s="136"/>
      <c r="Z24399" s="136"/>
      <c r="AC24399" s="136"/>
    </row>
    <row r="24400" spans="2:29">
      <c r="B24400" s="136"/>
      <c r="E24400" s="136"/>
      <c r="H24400" s="136"/>
      <c r="K24400" s="136"/>
      <c r="O24400" s="136"/>
      <c r="T24400" s="136"/>
      <c r="W24400" s="136"/>
      <c r="Z24400" s="136"/>
      <c r="AC24400" s="136"/>
    </row>
    <row r="24401" spans="2:29">
      <c r="B24401" s="136"/>
      <c r="E24401" s="136"/>
      <c r="H24401" s="136"/>
      <c r="K24401" s="136"/>
      <c r="O24401" s="136"/>
      <c r="T24401" s="136"/>
      <c r="W24401" s="136"/>
      <c r="Z24401" s="136"/>
      <c r="AC24401" s="136"/>
    </row>
    <row r="24402" spans="2:29">
      <c r="B24402" s="136"/>
      <c r="E24402" s="136"/>
      <c r="H24402" s="136"/>
      <c r="K24402" s="136"/>
      <c r="O24402" s="136"/>
      <c r="T24402" s="136"/>
      <c r="W24402" s="136"/>
      <c r="Z24402" s="136"/>
      <c r="AC24402" s="136"/>
    </row>
    <row r="24403" spans="2:29">
      <c r="B24403" s="136"/>
      <c r="E24403" s="136"/>
      <c r="H24403" s="136"/>
      <c r="K24403" s="136"/>
      <c r="O24403" s="136"/>
      <c r="T24403" s="136"/>
      <c r="W24403" s="136"/>
      <c r="Z24403" s="136"/>
      <c r="AC24403" s="136"/>
    </row>
    <row r="24404" spans="2:29">
      <c r="B24404" s="136"/>
      <c r="E24404" s="136"/>
      <c r="H24404" s="136"/>
      <c r="K24404" s="136"/>
      <c r="O24404" s="136"/>
      <c r="T24404" s="136"/>
      <c r="W24404" s="136"/>
      <c r="Z24404" s="136"/>
      <c r="AC24404" s="136"/>
    </row>
    <row r="24405" spans="2:29">
      <c r="B24405" s="136"/>
      <c r="E24405" s="136"/>
      <c r="H24405" s="136"/>
      <c r="K24405" s="136"/>
      <c r="O24405" s="136"/>
      <c r="T24405" s="136"/>
      <c r="W24405" s="136"/>
      <c r="Z24405" s="136"/>
      <c r="AC24405" s="136"/>
    </row>
    <row r="24406" spans="2:29">
      <c r="B24406" s="136"/>
      <c r="E24406" s="136"/>
      <c r="H24406" s="136"/>
      <c r="K24406" s="136"/>
      <c r="O24406" s="136"/>
      <c r="T24406" s="136"/>
      <c r="W24406" s="136"/>
      <c r="Z24406" s="136"/>
      <c r="AC24406" s="136"/>
    </row>
    <row r="24407" spans="2:29">
      <c r="B24407" s="136"/>
      <c r="E24407" s="136"/>
      <c r="H24407" s="136"/>
      <c r="K24407" s="136"/>
      <c r="O24407" s="136"/>
      <c r="T24407" s="136"/>
      <c r="W24407" s="136"/>
      <c r="Z24407" s="136"/>
      <c r="AC24407" s="136"/>
    </row>
    <row r="24408" spans="2:29">
      <c r="B24408" s="136"/>
      <c r="E24408" s="136"/>
      <c r="H24408" s="136"/>
      <c r="K24408" s="136"/>
      <c r="O24408" s="136"/>
      <c r="T24408" s="136"/>
      <c r="W24408" s="136"/>
      <c r="Z24408" s="136"/>
      <c r="AC24408" s="136"/>
    </row>
    <row r="24409" spans="2:29">
      <c r="B24409" s="136"/>
      <c r="E24409" s="136"/>
      <c r="H24409" s="136"/>
      <c r="K24409" s="136"/>
      <c r="O24409" s="136"/>
      <c r="T24409" s="136"/>
      <c r="W24409" s="136"/>
      <c r="Z24409" s="136"/>
      <c r="AC24409" s="136"/>
    </row>
    <row r="24410" spans="2:29">
      <c r="B24410" s="136"/>
      <c r="E24410" s="136"/>
      <c r="H24410" s="136"/>
      <c r="K24410" s="136"/>
      <c r="O24410" s="136"/>
      <c r="T24410" s="136"/>
      <c r="W24410" s="136"/>
      <c r="Z24410" s="136"/>
      <c r="AC24410" s="136"/>
    </row>
    <row r="24411" spans="2:29">
      <c r="B24411" s="136"/>
      <c r="E24411" s="136"/>
      <c r="H24411" s="136"/>
      <c r="K24411" s="136"/>
      <c r="O24411" s="136"/>
      <c r="T24411" s="136"/>
      <c r="W24411" s="136"/>
      <c r="Z24411" s="136"/>
      <c r="AC24411" s="136"/>
    </row>
    <row r="24412" spans="2:29">
      <c r="B24412" s="136"/>
      <c r="E24412" s="136"/>
      <c r="H24412" s="136"/>
      <c r="K24412" s="136"/>
      <c r="O24412" s="136"/>
      <c r="T24412" s="136"/>
      <c r="W24412" s="136"/>
      <c r="Z24412" s="136"/>
      <c r="AC24412" s="136"/>
    </row>
    <row r="24413" spans="2:29">
      <c r="B24413" s="136"/>
      <c r="E24413" s="136"/>
      <c r="H24413" s="136"/>
      <c r="K24413" s="136"/>
      <c r="O24413" s="136"/>
      <c r="T24413" s="136"/>
      <c r="W24413" s="136"/>
      <c r="Z24413" s="136"/>
      <c r="AC24413" s="136"/>
    </row>
    <row r="24414" spans="2:29">
      <c r="B24414" s="136"/>
      <c r="E24414" s="136"/>
      <c r="H24414" s="136"/>
      <c r="K24414" s="136"/>
      <c r="O24414" s="136"/>
      <c r="T24414" s="136"/>
      <c r="W24414" s="136"/>
      <c r="Z24414" s="136"/>
      <c r="AC24414" s="136"/>
    </row>
    <row r="24415" spans="2:29">
      <c r="B24415" s="136"/>
      <c r="E24415" s="136"/>
      <c r="H24415" s="136"/>
      <c r="K24415" s="136"/>
      <c r="O24415" s="136"/>
      <c r="T24415" s="136"/>
      <c r="W24415" s="136"/>
      <c r="Z24415" s="136"/>
      <c r="AC24415" s="136"/>
    </row>
    <row r="24416" spans="2:29">
      <c r="B24416" s="136"/>
      <c r="E24416" s="136"/>
      <c r="H24416" s="136"/>
      <c r="K24416" s="136"/>
      <c r="O24416" s="136"/>
      <c r="T24416" s="136"/>
      <c r="W24416" s="136"/>
      <c r="Z24416" s="136"/>
      <c r="AC24416" s="136"/>
    </row>
    <row r="24417" spans="2:29">
      <c r="B24417" s="136"/>
      <c r="E24417" s="136"/>
      <c r="H24417" s="136"/>
      <c r="K24417" s="136"/>
      <c r="O24417" s="136"/>
      <c r="T24417" s="136"/>
      <c r="W24417" s="136"/>
      <c r="Z24417" s="136"/>
      <c r="AC24417" s="136"/>
    </row>
    <row r="24418" spans="2:29">
      <c r="B24418" s="136"/>
      <c r="E24418" s="136"/>
      <c r="H24418" s="136"/>
      <c r="K24418" s="136"/>
      <c r="O24418" s="136"/>
      <c r="T24418" s="136"/>
      <c r="W24418" s="136"/>
      <c r="Z24418" s="136"/>
      <c r="AC24418" s="136"/>
    </row>
    <row r="24419" spans="2:29">
      <c r="B24419" s="136"/>
      <c r="E24419" s="136"/>
      <c r="H24419" s="136"/>
      <c r="K24419" s="136"/>
      <c r="O24419" s="136"/>
      <c r="T24419" s="136"/>
      <c r="W24419" s="136"/>
      <c r="Z24419" s="136"/>
      <c r="AC24419" s="136"/>
    </row>
    <row r="24420" spans="2:29">
      <c r="B24420" s="136"/>
      <c r="E24420" s="136"/>
      <c r="H24420" s="136"/>
      <c r="K24420" s="136"/>
      <c r="O24420" s="136"/>
      <c r="T24420" s="136"/>
      <c r="W24420" s="136"/>
      <c r="Z24420" s="136"/>
      <c r="AC24420" s="136"/>
    </row>
    <row r="24421" spans="2:29">
      <c r="B24421" s="136"/>
      <c r="E24421" s="136"/>
      <c r="H24421" s="136"/>
      <c r="K24421" s="136"/>
      <c r="O24421" s="136"/>
      <c r="T24421" s="136"/>
      <c r="W24421" s="136"/>
      <c r="Z24421" s="136"/>
      <c r="AC24421" s="136"/>
    </row>
    <row r="24422" spans="2:29">
      <c r="B24422" s="136"/>
      <c r="E24422" s="136"/>
      <c r="H24422" s="136"/>
      <c r="K24422" s="136"/>
      <c r="O24422" s="136"/>
      <c r="T24422" s="136"/>
      <c r="W24422" s="136"/>
      <c r="Z24422" s="136"/>
      <c r="AC24422" s="136"/>
    </row>
    <row r="24423" spans="2:29">
      <c r="B24423" s="136"/>
      <c r="E24423" s="136"/>
      <c r="H24423" s="136"/>
      <c r="K24423" s="136"/>
      <c r="O24423" s="136"/>
      <c r="T24423" s="136"/>
      <c r="W24423" s="136"/>
      <c r="Z24423" s="136"/>
      <c r="AC24423" s="136"/>
    </row>
    <row r="24424" spans="2:29">
      <c r="B24424" s="136"/>
      <c r="E24424" s="136"/>
      <c r="H24424" s="136"/>
      <c r="K24424" s="136"/>
      <c r="O24424" s="136"/>
      <c r="T24424" s="136"/>
      <c r="W24424" s="136"/>
      <c r="Z24424" s="136"/>
      <c r="AC24424" s="136"/>
    </row>
    <row r="24425" spans="2:29">
      <c r="B24425" s="136"/>
      <c r="E24425" s="136"/>
      <c r="H24425" s="136"/>
      <c r="K24425" s="136"/>
      <c r="O24425" s="136"/>
      <c r="T24425" s="136"/>
      <c r="W24425" s="136"/>
      <c r="Z24425" s="136"/>
      <c r="AC24425" s="136"/>
    </row>
    <row r="24426" spans="2:29">
      <c r="B24426" s="136"/>
      <c r="E24426" s="136"/>
      <c r="H24426" s="136"/>
      <c r="K24426" s="136"/>
      <c r="O24426" s="136"/>
      <c r="T24426" s="136"/>
      <c r="W24426" s="136"/>
      <c r="Z24426" s="136"/>
      <c r="AC24426" s="136"/>
    </row>
    <row r="24427" spans="2:29">
      <c r="B24427" s="136"/>
      <c r="E24427" s="136"/>
      <c r="H24427" s="136"/>
      <c r="K24427" s="136"/>
      <c r="O24427" s="136"/>
      <c r="T24427" s="136"/>
      <c r="W24427" s="136"/>
      <c r="Z24427" s="136"/>
      <c r="AC24427" s="136"/>
    </row>
    <row r="24428" spans="2:29">
      <c r="B24428" s="136"/>
      <c r="E24428" s="136"/>
      <c r="H24428" s="136"/>
      <c r="K24428" s="136"/>
      <c r="O24428" s="136"/>
      <c r="T24428" s="136"/>
      <c r="W24428" s="136"/>
      <c r="Z24428" s="136"/>
      <c r="AC24428" s="136"/>
    </row>
    <row r="24429" spans="2:29">
      <c r="B24429" s="136"/>
      <c r="E24429" s="136"/>
      <c r="H24429" s="136"/>
      <c r="K24429" s="136"/>
      <c r="O24429" s="136"/>
      <c r="T24429" s="136"/>
      <c r="W24429" s="136"/>
      <c r="Z24429" s="136"/>
      <c r="AC24429" s="136"/>
    </row>
    <row r="24430" spans="2:29">
      <c r="B24430" s="136"/>
      <c r="E24430" s="136"/>
      <c r="H24430" s="136"/>
      <c r="K24430" s="136"/>
      <c r="O24430" s="136"/>
      <c r="T24430" s="136"/>
      <c r="W24430" s="136"/>
      <c r="Z24430" s="136"/>
      <c r="AC24430" s="136"/>
    </row>
    <row r="24431" spans="2:29">
      <c r="B24431" s="136"/>
      <c r="E24431" s="136"/>
      <c r="H24431" s="136"/>
      <c r="K24431" s="136"/>
      <c r="O24431" s="136"/>
      <c r="T24431" s="136"/>
      <c r="W24431" s="136"/>
      <c r="Z24431" s="136"/>
      <c r="AC24431" s="136"/>
    </row>
    <row r="24432" spans="2:29">
      <c r="B24432" s="136"/>
      <c r="E24432" s="136"/>
      <c r="H24432" s="136"/>
      <c r="K24432" s="136"/>
      <c r="O24432" s="136"/>
      <c r="T24432" s="136"/>
      <c r="W24432" s="136"/>
      <c r="Z24432" s="136"/>
      <c r="AC24432" s="136"/>
    </row>
    <row r="24433" spans="2:29">
      <c r="B24433" s="136"/>
      <c r="E24433" s="136"/>
      <c r="H24433" s="136"/>
      <c r="K24433" s="136"/>
      <c r="O24433" s="136"/>
      <c r="T24433" s="136"/>
      <c r="W24433" s="136"/>
      <c r="Z24433" s="136"/>
      <c r="AC24433" s="136"/>
    </row>
    <row r="24434" spans="2:29">
      <c r="B24434" s="136"/>
      <c r="E24434" s="136"/>
      <c r="H24434" s="136"/>
      <c r="K24434" s="136"/>
      <c r="O24434" s="136"/>
      <c r="T24434" s="136"/>
      <c r="W24434" s="136"/>
      <c r="Z24434" s="136"/>
      <c r="AC24434" s="136"/>
    </row>
    <row r="24435" spans="2:29">
      <c r="B24435" s="136"/>
      <c r="E24435" s="136"/>
      <c r="H24435" s="136"/>
      <c r="K24435" s="136"/>
      <c r="O24435" s="136"/>
      <c r="T24435" s="136"/>
      <c r="W24435" s="136"/>
      <c r="Z24435" s="136"/>
      <c r="AC24435" s="136"/>
    </row>
    <row r="24436" spans="2:29">
      <c r="B24436" s="136"/>
      <c r="E24436" s="136"/>
      <c r="H24436" s="136"/>
      <c r="K24436" s="136"/>
      <c r="O24436" s="136"/>
      <c r="T24436" s="136"/>
      <c r="W24436" s="136"/>
      <c r="Z24436" s="136"/>
      <c r="AC24436" s="136"/>
    </row>
    <row r="24437" spans="2:29">
      <c r="B24437" s="136"/>
      <c r="E24437" s="136"/>
      <c r="H24437" s="136"/>
      <c r="K24437" s="136"/>
      <c r="O24437" s="136"/>
      <c r="T24437" s="136"/>
      <c r="W24437" s="136"/>
      <c r="Z24437" s="136"/>
      <c r="AC24437" s="136"/>
    </row>
    <row r="24438" spans="2:29">
      <c r="B24438" s="136"/>
      <c r="E24438" s="136"/>
      <c r="H24438" s="136"/>
      <c r="K24438" s="136"/>
      <c r="O24438" s="136"/>
      <c r="T24438" s="136"/>
      <c r="W24438" s="136"/>
      <c r="Z24438" s="136"/>
      <c r="AC24438" s="136"/>
    </row>
    <row r="24439" spans="2:29">
      <c r="B24439" s="136"/>
      <c r="E24439" s="136"/>
      <c r="H24439" s="136"/>
      <c r="K24439" s="136"/>
      <c r="O24439" s="136"/>
      <c r="T24439" s="136"/>
      <c r="W24439" s="136"/>
      <c r="Z24439" s="136"/>
      <c r="AC24439" s="136"/>
    </row>
    <row r="24440" spans="2:29">
      <c r="B24440" s="136"/>
      <c r="E24440" s="136"/>
      <c r="H24440" s="136"/>
      <c r="K24440" s="136"/>
      <c r="O24440" s="136"/>
      <c r="T24440" s="136"/>
      <c r="W24440" s="136"/>
      <c r="Z24440" s="136"/>
      <c r="AC24440" s="136"/>
    </row>
    <row r="24441" spans="2:29">
      <c r="B24441" s="136"/>
      <c r="E24441" s="136"/>
      <c r="H24441" s="136"/>
      <c r="K24441" s="136"/>
      <c r="O24441" s="136"/>
      <c r="T24441" s="136"/>
      <c r="W24441" s="136"/>
      <c r="Z24441" s="136"/>
      <c r="AC24441" s="136"/>
    </row>
    <row r="24442" spans="2:29">
      <c r="B24442" s="136"/>
      <c r="E24442" s="136"/>
      <c r="H24442" s="136"/>
      <c r="K24442" s="136"/>
      <c r="O24442" s="136"/>
      <c r="T24442" s="136"/>
      <c r="W24442" s="136"/>
      <c r="Z24442" s="136"/>
      <c r="AC24442" s="136"/>
    </row>
    <row r="24443" spans="2:29">
      <c r="B24443" s="136"/>
      <c r="E24443" s="136"/>
      <c r="H24443" s="136"/>
      <c r="K24443" s="136"/>
      <c r="O24443" s="136"/>
      <c r="T24443" s="136"/>
      <c r="W24443" s="136"/>
      <c r="Z24443" s="136"/>
      <c r="AC24443" s="136"/>
    </row>
    <row r="24444" spans="2:29">
      <c r="B24444" s="136"/>
      <c r="E24444" s="136"/>
      <c r="H24444" s="136"/>
      <c r="K24444" s="136"/>
      <c r="O24444" s="136"/>
      <c r="T24444" s="136"/>
      <c r="W24444" s="136"/>
      <c r="Z24444" s="136"/>
      <c r="AC24444" s="136"/>
    </row>
    <row r="24445" spans="2:29">
      <c r="B24445" s="136"/>
      <c r="E24445" s="136"/>
      <c r="H24445" s="136"/>
      <c r="K24445" s="136"/>
      <c r="O24445" s="136"/>
      <c r="T24445" s="136"/>
      <c r="W24445" s="136"/>
      <c r="Z24445" s="136"/>
      <c r="AC24445" s="136"/>
    </row>
    <row r="24446" spans="2:29">
      <c r="B24446" s="136"/>
      <c r="E24446" s="136"/>
      <c r="H24446" s="136"/>
      <c r="K24446" s="136"/>
      <c r="O24446" s="136"/>
      <c r="T24446" s="136"/>
      <c r="W24446" s="136"/>
      <c r="Z24446" s="136"/>
      <c r="AC24446" s="136"/>
    </row>
    <row r="24447" spans="2:29">
      <c r="B24447" s="136"/>
      <c r="E24447" s="136"/>
      <c r="H24447" s="136"/>
      <c r="K24447" s="136"/>
      <c r="O24447" s="136"/>
      <c r="T24447" s="136"/>
      <c r="W24447" s="136"/>
      <c r="Z24447" s="136"/>
      <c r="AC24447" s="136"/>
    </row>
    <row r="24448" spans="2:29">
      <c r="B24448" s="136"/>
      <c r="E24448" s="136"/>
      <c r="H24448" s="136"/>
      <c r="K24448" s="136"/>
      <c r="O24448" s="136"/>
      <c r="T24448" s="136"/>
      <c r="W24448" s="136"/>
      <c r="Z24448" s="136"/>
      <c r="AC24448" s="136"/>
    </row>
    <row r="24449" spans="2:29">
      <c r="B24449" s="136"/>
      <c r="E24449" s="136"/>
      <c r="H24449" s="136"/>
      <c r="K24449" s="136"/>
      <c r="O24449" s="136"/>
      <c r="T24449" s="136"/>
      <c r="W24449" s="136"/>
      <c r="Z24449" s="136"/>
      <c r="AC24449" s="136"/>
    </row>
    <row r="24450" spans="2:29">
      <c r="B24450" s="136"/>
      <c r="E24450" s="136"/>
      <c r="H24450" s="136"/>
      <c r="K24450" s="136"/>
      <c r="O24450" s="136"/>
      <c r="T24450" s="136"/>
      <c r="W24450" s="136"/>
      <c r="Z24450" s="136"/>
      <c r="AC24450" s="136"/>
    </row>
    <row r="24451" spans="2:29">
      <c r="B24451" s="136"/>
      <c r="E24451" s="136"/>
      <c r="H24451" s="136"/>
      <c r="K24451" s="136"/>
      <c r="O24451" s="136"/>
      <c r="T24451" s="136"/>
      <c r="W24451" s="136"/>
      <c r="Z24451" s="136"/>
      <c r="AC24451" s="136"/>
    </row>
    <row r="24452" spans="2:29">
      <c r="B24452" s="136"/>
      <c r="E24452" s="136"/>
      <c r="H24452" s="136"/>
      <c r="K24452" s="136"/>
      <c r="O24452" s="136"/>
      <c r="T24452" s="136"/>
      <c r="W24452" s="136"/>
      <c r="Z24452" s="136"/>
      <c r="AC24452" s="136"/>
    </row>
    <row r="24453" spans="2:29">
      <c r="B24453" s="136"/>
      <c r="E24453" s="136"/>
      <c r="H24453" s="136"/>
      <c r="K24453" s="136"/>
      <c r="O24453" s="136"/>
      <c r="T24453" s="136"/>
      <c r="W24453" s="136"/>
      <c r="Z24453" s="136"/>
      <c r="AC24453" s="136"/>
    </row>
    <row r="24454" spans="2:29">
      <c r="B24454" s="136"/>
      <c r="E24454" s="136"/>
      <c r="H24454" s="136"/>
      <c r="K24454" s="136"/>
      <c r="O24454" s="136"/>
      <c r="T24454" s="136"/>
      <c r="W24454" s="136"/>
      <c r="Z24454" s="136"/>
      <c r="AC24454" s="136"/>
    </row>
    <row r="24455" spans="2:29">
      <c r="B24455" s="136"/>
      <c r="E24455" s="136"/>
      <c r="H24455" s="136"/>
      <c r="K24455" s="136"/>
      <c r="O24455" s="136"/>
      <c r="T24455" s="136"/>
      <c r="W24455" s="136"/>
      <c r="Z24455" s="136"/>
      <c r="AC24455" s="136"/>
    </row>
    <row r="24456" spans="2:29">
      <c r="B24456" s="136"/>
      <c r="E24456" s="136"/>
      <c r="H24456" s="136"/>
      <c r="K24456" s="136"/>
      <c r="O24456" s="136"/>
      <c r="T24456" s="136"/>
      <c r="W24456" s="136"/>
      <c r="Z24456" s="136"/>
      <c r="AC24456" s="136"/>
    </row>
    <row r="24457" spans="2:29">
      <c r="B24457" s="136"/>
      <c r="E24457" s="136"/>
      <c r="H24457" s="136"/>
      <c r="K24457" s="136"/>
      <c r="O24457" s="136"/>
      <c r="T24457" s="136"/>
      <c r="W24457" s="136"/>
      <c r="Z24457" s="136"/>
      <c r="AC24457" s="136"/>
    </row>
    <row r="24458" spans="2:29">
      <c r="B24458" s="136"/>
      <c r="E24458" s="136"/>
      <c r="H24458" s="136"/>
      <c r="K24458" s="136"/>
      <c r="O24458" s="136"/>
      <c r="T24458" s="136"/>
      <c r="W24458" s="136"/>
      <c r="Z24458" s="136"/>
      <c r="AC24458" s="136"/>
    </row>
    <row r="24459" spans="2:29">
      <c r="B24459" s="136"/>
      <c r="E24459" s="136"/>
      <c r="H24459" s="136"/>
      <c r="K24459" s="136"/>
      <c r="O24459" s="136"/>
      <c r="T24459" s="136"/>
      <c r="W24459" s="136"/>
      <c r="Z24459" s="136"/>
      <c r="AC24459" s="136"/>
    </row>
    <row r="24460" spans="2:29">
      <c r="B24460" s="136"/>
      <c r="E24460" s="136"/>
      <c r="H24460" s="136"/>
      <c r="K24460" s="136"/>
      <c r="O24460" s="136"/>
      <c r="T24460" s="136"/>
      <c r="W24460" s="136"/>
      <c r="Z24460" s="136"/>
      <c r="AC24460" s="136"/>
    </row>
    <row r="24461" spans="2:29">
      <c r="B24461" s="136"/>
      <c r="E24461" s="136"/>
      <c r="H24461" s="136"/>
      <c r="K24461" s="136"/>
      <c r="O24461" s="136"/>
      <c r="T24461" s="136"/>
      <c r="W24461" s="136"/>
      <c r="Z24461" s="136"/>
      <c r="AC24461" s="136"/>
    </row>
    <row r="24462" spans="2:29">
      <c r="B24462" s="136"/>
      <c r="E24462" s="136"/>
      <c r="H24462" s="136"/>
      <c r="K24462" s="136"/>
      <c r="O24462" s="136"/>
      <c r="T24462" s="136"/>
      <c r="W24462" s="136"/>
      <c r="Z24462" s="136"/>
      <c r="AC24462" s="136"/>
    </row>
    <row r="24463" spans="2:29">
      <c r="B24463" s="136"/>
      <c r="E24463" s="136"/>
      <c r="H24463" s="136"/>
      <c r="K24463" s="136"/>
      <c r="O24463" s="136"/>
      <c r="T24463" s="136"/>
      <c r="W24463" s="136"/>
      <c r="Z24463" s="136"/>
      <c r="AC24463" s="136"/>
    </row>
    <row r="24464" spans="2:29">
      <c r="B24464" s="136"/>
      <c r="E24464" s="136"/>
      <c r="H24464" s="136"/>
      <c r="K24464" s="136"/>
      <c r="O24464" s="136"/>
      <c r="T24464" s="136"/>
      <c r="W24464" s="136"/>
      <c r="Z24464" s="136"/>
      <c r="AC24464" s="136"/>
    </row>
    <row r="24465" spans="2:29">
      <c r="B24465" s="136"/>
      <c r="E24465" s="136"/>
      <c r="H24465" s="136"/>
      <c r="K24465" s="136"/>
      <c r="O24465" s="136"/>
      <c r="T24465" s="136"/>
      <c r="W24465" s="136"/>
      <c r="Z24465" s="136"/>
      <c r="AC24465" s="136"/>
    </row>
    <row r="24466" spans="2:29">
      <c r="B24466" s="136"/>
      <c r="E24466" s="136"/>
      <c r="H24466" s="136"/>
      <c r="K24466" s="136"/>
      <c r="O24466" s="136"/>
      <c r="T24466" s="136"/>
      <c r="W24466" s="136"/>
      <c r="Z24466" s="136"/>
      <c r="AC24466" s="136"/>
    </row>
    <row r="24467" spans="2:29">
      <c r="B24467" s="136"/>
      <c r="E24467" s="136"/>
      <c r="H24467" s="136"/>
      <c r="K24467" s="136"/>
      <c r="O24467" s="136"/>
      <c r="T24467" s="136"/>
      <c r="W24467" s="136"/>
      <c r="Z24467" s="136"/>
      <c r="AC24467" s="136"/>
    </row>
    <row r="24468" spans="2:29">
      <c r="B24468" s="136"/>
      <c r="E24468" s="136"/>
      <c r="H24468" s="136"/>
      <c r="K24468" s="136"/>
      <c r="O24468" s="136"/>
      <c r="T24468" s="136"/>
      <c r="W24468" s="136"/>
      <c r="Z24468" s="136"/>
      <c r="AC24468" s="136"/>
    </row>
    <row r="24469" spans="2:29">
      <c r="B24469" s="136"/>
      <c r="E24469" s="136"/>
      <c r="H24469" s="136"/>
      <c r="K24469" s="136"/>
      <c r="O24469" s="136"/>
      <c r="T24469" s="136"/>
      <c r="W24469" s="136"/>
      <c r="Z24469" s="136"/>
      <c r="AC24469" s="136"/>
    </row>
    <row r="24470" spans="2:29">
      <c r="B24470" s="136"/>
      <c r="E24470" s="136"/>
      <c r="H24470" s="136"/>
      <c r="K24470" s="136"/>
      <c r="O24470" s="136"/>
      <c r="T24470" s="136"/>
      <c r="W24470" s="136"/>
      <c r="Z24470" s="136"/>
      <c r="AC24470" s="136"/>
    </row>
    <row r="24471" spans="2:29">
      <c r="B24471" s="136"/>
      <c r="E24471" s="136"/>
      <c r="H24471" s="136"/>
      <c r="K24471" s="136"/>
      <c r="O24471" s="136"/>
      <c r="T24471" s="136"/>
      <c r="W24471" s="136"/>
      <c r="Z24471" s="136"/>
      <c r="AC24471" s="136"/>
    </row>
    <row r="24472" spans="2:29">
      <c r="B24472" s="136"/>
      <c r="E24472" s="136"/>
      <c r="H24472" s="136"/>
      <c r="K24472" s="136"/>
      <c r="O24472" s="136"/>
      <c r="T24472" s="136"/>
      <c r="W24472" s="136"/>
      <c r="Z24472" s="136"/>
      <c r="AC24472" s="136"/>
    </row>
    <row r="24473" spans="2:29">
      <c r="B24473" s="136"/>
      <c r="E24473" s="136"/>
      <c r="H24473" s="136"/>
      <c r="K24473" s="136"/>
      <c r="O24473" s="136"/>
      <c r="T24473" s="136"/>
      <c r="W24473" s="136"/>
      <c r="Z24473" s="136"/>
      <c r="AC24473" s="136"/>
    </row>
    <row r="24474" spans="2:29">
      <c r="B24474" s="136"/>
      <c r="E24474" s="136"/>
      <c r="H24474" s="136"/>
      <c r="K24474" s="136"/>
      <c r="O24474" s="136"/>
      <c r="T24474" s="136"/>
      <c r="W24474" s="136"/>
      <c r="Z24474" s="136"/>
      <c r="AC24474" s="136"/>
    </row>
    <row r="24475" spans="2:29">
      <c r="B24475" s="136"/>
      <c r="E24475" s="136"/>
      <c r="H24475" s="136"/>
      <c r="K24475" s="136"/>
      <c r="O24475" s="136"/>
      <c r="T24475" s="136"/>
      <c r="W24475" s="136"/>
      <c r="Z24475" s="136"/>
      <c r="AC24475" s="136"/>
    </row>
    <row r="24476" spans="2:29">
      <c r="B24476" s="136"/>
      <c r="E24476" s="136"/>
      <c r="H24476" s="136"/>
      <c r="K24476" s="136"/>
      <c r="O24476" s="136"/>
      <c r="T24476" s="136"/>
      <c r="W24476" s="136"/>
      <c r="Z24476" s="136"/>
      <c r="AC24476" s="136"/>
    </row>
    <row r="24477" spans="2:29">
      <c r="B24477" s="136"/>
      <c r="E24477" s="136"/>
      <c r="H24477" s="136"/>
      <c r="K24477" s="136"/>
      <c r="O24477" s="136"/>
      <c r="T24477" s="136"/>
      <c r="W24477" s="136"/>
      <c r="Z24477" s="136"/>
      <c r="AC24477" s="136"/>
    </row>
    <row r="24478" spans="2:29">
      <c r="B24478" s="136"/>
      <c r="E24478" s="136"/>
      <c r="H24478" s="136"/>
      <c r="K24478" s="136"/>
      <c r="O24478" s="136"/>
      <c r="T24478" s="136"/>
      <c r="W24478" s="136"/>
      <c r="Z24478" s="136"/>
      <c r="AC24478" s="136"/>
    </row>
    <row r="24479" spans="2:29">
      <c r="B24479" s="136"/>
      <c r="E24479" s="136"/>
      <c r="H24479" s="136"/>
      <c r="K24479" s="136"/>
      <c r="O24479" s="136"/>
      <c r="T24479" s="136"/>
      <c r="W24479" s="136"/>
      <c r="Z24479" s="136"/>
      <c r="AC24479" s="136"/>
    </row>
    <row r="24480" spans="2:29">
      <c r="B24480" s="136"/>
      <c r="E24480" s="136"/>
      <c r="H24480" s="136"/>
      <c r="K24480" s="136"/>
      <c r="O24480" s="136"/>
      <c r="T24480" s="136"/>
      <c r="W24480" s="136"/>
      <c r="Z24480" s="136"/>
      <c r="AC24480" s="136"/>
    </row>
    <row r="24481" spans="2:29">
      <c r="B24481" s="136"/>
      <c r="E24481" s="136"/>
      <c r="H24481" s="136"/>
      <c r="K24481" s="136"/>
      <c r="O24481" s="136"/>
      <c r="T24481" s="136"/>
      <c r="W24481" s="136"/>
      <c r="Z24481" s="136"/>
      <c r="AC24481" s="136"/>
    </row>
    <row r="24482" spans="2:29">
      <c r="B24482" s="136"/>
      <c r="E24482" s="136"/>
      <c r="H24482" s="136"/>
      <c r="K24482" s="136"/>
      <c r="O24482" s="136"/>
      <c r="T24482" s="136"/>
      <c r="W24482" s="136"/>
      <c r="Z24482" s="136"/>
      <c r="AC24482" s="136"/>
    </row>
    <row r="24483" spans="2:29">
      <c r="B24483" s="136"/>
      <c r="E24483" s="136"/>
      <c r="H24483" s="136"/>
      <c r="K24483" s="136"/>
      <c r="O24483" s="136"/>
      <c r="T24483" s="136"/>
      <c r="W24483" s="136"/>
      <c r="Z24483" s="136"/>
      <c r="AC24483" s="136"/>
    </row>
    <row r="24484" spans="2:29">
      <c r="B24484" s="136"/>
      <c r="E24484" s="136"/>
      <c r="H24484" s="136"/>
      <c r="K24484" s="136"/>
      <c r="O24484" s="136"/>
      <c r="T24484" s="136"/>
      <c r="W24484" s="136"/>
      <c r="Z24484" s="136"/>
      <c r="AC24484" s="136"/>
    </row>
    <row r="24485" spans="2:29">
      <c r="B24485" s="136"/>
      <c r="E24485" s="136"/>
      <c r="H24485" s="136"/>
      <c r="K24485" s="136"/>
      <c r="O24485" s="136"/>
      <c r="T24485" s="136"/>
      <c r="W24485" s="136"/>
      <c r="Z24485" s="136"/>
      <c r="AC24485" s="136"/>
    </row>
    <row r="24486" spans="2:29">
      <c r="B24486" s="136"/>
      <c r="E24486" s="136"/>
      <c r="H24486" s="136"/>
      <c r="K24486" s="136"/>
      <c r="O24486" s="136"/>
      <c r="T24486" s="136"/>
      <c r="W24486" s="136"/>
      <c r="Z24486" s="136"/>
      <c r="AC24486" s="136"/>
    </row>
    <row r="24487" spans="2:29">
      <c r="B24487" s="136"/>
      <c r="E24487" s="136"/>
      <c r="H24487" s="136"/>
      <c r="K24487" s="136"/>
      <c r="O24487" s="136"/>
      <c r="T24487" s="136"/>
      <c r="W24487" s="136"/>
      <c r="Z24487" s="136"/>
      <c r="AC24487" s="136"/>
    </row>
    <row r="24488" spans="2:29">
      <c r="B24488" s="136"/>
      <c r="E24488" s="136"/>
      <c r="H24488" s="136"/>
      <c r="K24488" s="136"/>
      <c r="O24488" s="136"/>
      <c r="T24488" s="136"/>
      <c r="W24488" s="136"/>
      <c r="Z24488" s="136"/>
      <c r="AC24488" s="136"/>
    </row>
    <row r="24489" spans="2:29">
      <c r="B24489" s="136"/>
      <c r="E24489" s="136"/>
      <c r="H24489" s="136"/>
      <c r="K24489" s="136"/>
      <c r="O24489" s="136"/>
      <c r="T24489" s="136"/>
      <c r="W24489" s="136"/>
      <c r="Z24489" s="136"/>
      <c r="AC24489" s="136"/>
    </row>
    <row r="24490" spans="2:29">
      <c r="B24490" s="136"/>
      <c r="E24490" s="136"/>
      <c r="H24490" s="136"/>
      <c r="K24490" s="136"/>
      <c r="O24490" s="136"/>
      <c r="T24490" s="136"/>
      <c r="W24490" s="136"/>
      <c r="Z24490" s="136"/>
      <c r="AC24490" s="136"/>
    </row>
    <row r="24491" spans="2:29">
      <c r="B24491" s="136"/>
      <c r="E24491" s="136"/>
      <c r="H24491" s="136"/>
      <c r="K24491" s="136"/>
      <c r="O24491" s="136"/>
      <c r="T24491" s="136"/>
      <c r="W24491" s="136"/>
      <c r="Z24491" s="136"/>
      <c r="AC24491" s="136"/>
    </row>
    <row r="24492" spans="2:29">
      <c r="B24492" s="136"/>
      <c r="E24492" s="136"/>
      <c r="H24492" s="136"/>
      <c r="K24492" s="136"/>
      <c r="O24492" s="136"/>
      <c r="T24492" s="136"/>
      <c r="W24492" s="136"/>
      <c r="Z24492" s="136"/>
      <c r="AC24492" s="136"/>
    </row>
    <row r="24493" spans="2:29">
      <c r="B24493" s="136"/>
      <c r="E24493" s="136"/>
      <c r="H24493" s="136"/>
      <c r="K24493" s="136"/>
      <c r="O24493" s="136"/>
      <c r="T24493" s="136"/>
      <c r="W24493" s="136"/>
      <c r="Z24493" s="136"/>
      <c r="AC24493" s="136"/>
    </row>
    <row r="24494" spans="2:29">
      <c r="B24494" s="136"/>
      <c r="E24494" s="136"/>
      <c r="H24494" s="136"/>
      <c r="K24494" s="136"/>
      <c r="O24494" s="136"/>
      <c r="T24494" s="136"/>
      <c r="W24494" s="136"/>
      <c r="Z24494" s="136"/>
      <c r="AC24494" s="136"/>
    </row>
    <row r="24495" spans="2:29">
      <c r="B24495" s="136"/>
      <c r="E24495" s="136"/>
      <c r="H24495" s="136"/>
      <c r="K24495" s="136"/>
      <c r="O24495" s="136"/>
      <c r="T24495" s="136"/>
      <c r="W24495" s="136"/>
      <c r="Z24495" s="136"/>
      <c r="AC24495" s="136"/>
    </row>
    <row r="24496" spans="2:29">
      <c r="B24496" s="136"/>
      <c r="E24496" s="136"/>
      <c r="H24496" s="136"/>
      <c r="K24496" s="136"/>
      <c r="O24496" s="136"/>
      <c r="T24496" s="136"/>
      <c r="W24496" s="136"/>
      <c r="Z24496" s="136"/>
      <c r="AC24496" s="136"/>
    </row>
    <row r="24497" spans="2:29">
      <c r="B24497" s="136"/>
      <c r="E24497" s="136"/>
      <c r="H24497" s="136"/>
      <c r="K24497" s="136"/>
      <c r="O24497" s="136"/>
      <c r="T24497" s="136"/>
      <c r="W24497" s="136"/>
      <c r="Z24497" s="136"/>
      <c r="AC24497" s="136"/>
    </row>
    <row r="24498" spans="2:29">
      <c r="B24498" s="136"/>
      <c r="E24498" s="136"/>
      <c r="H24498" s="136"/>
      <c r="K24498" s="136"/>
      <c r="O24498" s="136"/>
      <c r="T24498" s="136"/>
      <c r="W24498" s="136"/>
      <c r="Z24498" s="136"/>
      <c r="AC24498" s="136"/>
    </row>
    <row r="24499" spans="2:29">
      <c r="B24499" s="136"/>
      <c r="E24499" s="136"/>
      <c r="H24499" s="136"/>
      <c r="K24499" s="136"/>
      <c r="O24499" s="136"/>
      <c r="T24499" s="136"/>
      <c r="W24499" s="136"/>
      <c r="Z24499" s="136"/>
      <c r="AC24499" s="136"/>
    </row>
    <row r="24500" spans="2:29">
      <c r="B24500" s="136"/>
      <c r="E24500" s="136"/>
      <c r="H24500" s="136"/>
      <c r="K24500" s="136"/>
      <c r="O24500" s="136"/>
      <c r="T24500" s="136"/>
      <c r="W24500" s="136"/>
      <c r="Z24500" s="136"/>
      <c r="AC24500" s="136"/>
    </row>
    <row r="24501" spans="2:29">
      <c r="B24501" s="136"/>
      <c r="E24501" s="136"/>
      <c r="H24501" s="136"/>
      <c r="K24501" s="136"/>
      <c r="O24501" s="136"/>
      <c r="T24501" s="136"/>
      <c r="W24501" s="136"/>
      <c r="Z24501" s="136"/>
      <c r="AC24501" s="136"/>
    </row>
    <row r="24502" spans="2:29">
      <c r="B24502" s="136"/>
      <c r="E24502" s="136"/>
      <c r="H24502" s="136"/>
      <c r="K24502" s="136"/>
      <c r="O24502" s="136"/>
      <c r="T24502" s="136"/>
      <c r="W24502" s="136"/>
      <c r="Z24502" s="136"/>
      <c r="AC24502" s="136"/>
    </row>
    <row r="24503" spans="2:29">
      <c r="B24503" s="136"/>
      <c r="E24503" s="136"/>
      <c r="H24503" s="136"/>
      <c r="K24503" s="136"/>
      <c r="O24503" s="136"/>
      <c r="T24503" s="136"/>
      <c r="W24503" s="136"/>
      <c r="Z24503" s="136"/>
      <c r="AC24503" s="136"/>
    </row>
    <row r="24504" spans="2:29">
      <c r="B24504" s="136"/>
      <c r="E24504" s="136"/>
      <c r="H24504" s="136"/>
      <c r="K24504" s="136"/>
      <c r="O24504" s="136"/>
      <c r="T24504" s="136"/>
      <c r="W24504" s="136"/>
      <c r="Z24504" s="136"/>
      <c r="AC24504" s="136"/>
    </row>
    <row r="24505" spans="2:29">
      <c r="B24505" s="136"/>
      <c r="E24505" s="136"/>
      <c r="H24505" s="136"/>
      <c r="K24505" s="136"/>
      <c r="O24505" s="136"/>
      <c r="T24505" s="136"/>
      <c r="W24505" s="136"/>
      <c r="Z24505" s="136"/>
      <c r="AC24505" s="136"/>
    </row>
    <row r="24506" spans="2:29">
      <c r="B24506" s="136"/>
      <c r="E24506" s="136"/>
      <c r="H24506" s="136"/>
      <c r="K24506" s="136"/>
      <c r="O24506" s="136"/>
      <c r="T24506" s="136"/>
      <c r="W24506" s="136"/>
      <c r="Z24506" s="136"/>
      <c r="AC24506" s="136"/>
    </row>
    <row r="24507" spans="2:29">
      <c r="B24507" s="136"/>
      <c r="E24507" s="136"/>
      <c r="H24507" s="136"/>
      <c r="K24507" s="136"/>
      <c r="O24507" s="136"/>
      <c r="T24507" s="136"/>
      <c r="W24507" s="136"/>
      <c r="Z24507" s="136"/>
      <c r="AC24507" s="136"/>
    </row>
    <row r="24508" spans="2:29">
      <c r="B24508" s="136"/>
      <c r="E24508" s="136"/>
      <c r="H24508" s="136"/>
      <c r="K24508" s="136"/>
      <c r="O24508" s="136"/>
      <c r="T24508" s="136"/>
      <c r="W24508" s="136"/>
      <c r="Z24508" s="136"/>
      <c r="AC24508" s="136"/>
    </row>
    <row r="24509" spans="2:29">
      <c r="B24509" s="136"/>
      <c r="E24509" s="136"/>
      <c r="H24509" s="136"/>
      <c r="K24509" s="136"/>
      <c r="O24509" s="136"/>
      <c r="T24509" s="136"/>
      <c r="W24509" s="136"/>
      <c r="Z24509" s="136"/>
      <c r="AC24509" s="136"/>
    </row>
    <row r="24510" spans="2:29">
      <c r="B24510" s="136"/>
      <c r="E24510" s="136"/>
      <c r="H24510" s="136"/>
      <c r="K24510" s="136"/>
      <c r="O24510" s="136"/>
      <c r="T24510" s="136"/>
      <c r="W24510" s="136"/>
      <c r="Z24510" s="136"/>
      <c r="AC24510" s="136"/>
    </row>
    <row r="24511" spans="2:29">
      <c r="B24511" s="136"/>
      <c r="E24511" s="136"/>
      <c r="H24511" s="136"/>
      <c r="K24511" s="136"/>
      <c r="O24511" s="136"/>
      <c r="T24511" s="136"/>
      <c r="W24511" s="136"/>
      <c r="Z24511" s="136"/>
      <c r="AC24511" s="136"/>
    </row>
    <row r="24512" spans="2:29">
      <c r="B24512" s="136"/>
      <c r="E24512" s="136"/>
      <c r="H24512" s="136"/>
      <c r="K24512" s="136"/>
      <c r="O24512" s="136"/>
      <c r="T24512" s="136"/>
      <c r="W24512" s="136"/>
      <c r="Z24512" s="136"/>
      <c r="AC24512" s="136"/>
    </row>
    <row r="24513" spans="2:29">
      <c r="B24513" s="136"/>
      <c r="E24513" s="136"/>
      <c r="H24513" s="136"/>
      <c r="K24513" s="136"/>
      <c r="O24513" s="136"/>
      <c r="T24513" s="136"/>
      <c r="W24513" s="136"/>
      <c r="Z24513" s="136"/>
      <c r="AC24513" s="136"/>
    </row>
    <row r="24514" spans="2:29">
      <c r="B24514" s="136"/>
      <c r="E24514" s="136"/>
      <c r="H24514" s="136"/>
      <c r="K24514" s="136"/>
      <c r="O24514" s="136"/>
      <c r="T24514" s="136"/>
      <c r="W24514" s="136"/>
      <c r="Z24514" s="136"/>
      <c r="AC24514" s="136"/>
    </row>
    <row r="24515" spans="2:29">
      <c r="B24515" s="136"/>
      <c r="E24515" s="136"/>
      <c r="H24515" s="136"/>
      <c r="K24515" s="136"/>
      <c r="O24515" s="136"/>
      <c r="T24515" s="136"/>
      <c r="W24515" s="136"/>
      <c r="Z24515" s="136"/>
      <c r="AC24515" s="136"/>
    </row>
    <row r="24516" spans="2:29">
      <c r="B24516" s="136"/>
      <c r="E24516" s="136"/>
      <c r="H24516" s="136"/>
      <c r="K24516" s="136"/>
      <c r="O24516" s="136"/>
      <c r="T24516" s="136"/>
      <c r="W24516" s="136"/>
      <c r="Z24516" s="136"/>
      <c r="AC24516" s="136"/>
    </row>
    <row r="24517" spans="2:29">
      <c r="B24517" s="136"/>
      <c r="E24517" s="136"/>
      <c r="H24517" s="136"/>
      <c r="K24517" s="136"/>
      <c r="O24517" s="136"/>
      <c r="T24517" s="136"/>
      <c r="W24517" s="136"/>
      <c r="Z24517" s="136"/>
      <c r="AC24517" s="136"/>
    </row>
    <row r="24518" spans="2:29">
      <c r="B24518" s="136"/>
      <c r="E24518" s="136"/>
      <c r="H24518" s="136"/>
      <c r="K24518" s="136"/>
      <c r="O24518" s="136"/>
      <c r="T24518" s="136"/>
      <c r="W24518" s="136"/>
      <c r="Z24518" s="136"/>
      <c r="AC24518" s="136"/>
    </row>
    <row r="24519" spans="2:29">
      <c r="B24519" s="136"/>
      <c r="E24519" s="136"/>
      <c r="H24519" s="136"/>
      <c r="K24519" s="136"/>
      <c r="O24519" s="136"/>
      <c r="T24519" s="136"/>
      <c r="W24519" s="136"/>
      <c r="Z24519" s="136"/>
      <c r="AC24519" s="136"/>
    </row>
    <row r="24520" spans="2:29">
      <c r="B24520" s="136"/>
      <c r="E24520" s="136"/>
      <c r="H24520" s="136"/>
      <c r="K24520" s="136"/>
      <c r="O24520" s="136"/>
      <c r="T24520" s="136"/>
      <c r="W24520" s="136"/>
      <c r="Z24520" s="136"/>
      <c r="AC24520" s="136"/>
    </row>
    <row r="24521" spans="2:29">
      <c r="B24521" s="136"/>
      <c r="E24521" s="136"/>
      <c r="H24521" s="136"/>
      <c r="K24521" s="136"/>
      <c r="O24521" s="136"/>
      <c r="T24521" s="136"/>
      <c r="W24521" s="136"/>
      <c r="Z24521" s="136"/>
      <c r="AC24521" s="136"/>
    </row>
    <row r="24522" spans="2:29">
      <c r="B24522" s="136"/>
      <c r="E24522" s="136"/>
      <c r="H24522" s="136"/>
      <c r="K24522" s="136"/>
      <c r="O24522" s="136"/>
      <c r="T24522" s="136"/>
      <c r="W24522" s="136"/>
      <c r="Z24522" s="136"/>
      <c r="AC24522" s="136"/>
    </row>
    <row r="24523" spans="2:29">
      <c r="B24523" s="136"/>
      <c r="E24523" s="136"/>
      <c r="H24523" s="136"/>
      <c r="K24523" s="136"/>
      <c r="O24523" s="136"/>
      <c r="T24523" s="136"/>
      <c r="W24523" s="136"/>
      <c r="Z24523" s="136"/>
      <c r="AC24523" s="136"/>
    </row>
    <row r="24524" spans="2:29">
      <c r="B24524" s="136"/>
      <c r="E24524" s="136"/>
      <c r="H24524" s="136"/>
      <c r="K24524" s="136"/>
      <c r="O24524" s="136"/>
      <c r="T24524" s="136"/>
      <c r="W24524" s="136"/>
      <c r="Z24524" s="136"/>
      <c r="AC24524" s="136"/>
    </row>
    <row r="24525" spans="2:29">
      <c r="B24525" s="136"/>
      <c r="E24525" s="136"/>
      <c r="H24525" s="136"/>
      <c r="K24525" s="136"/>
      <c r="O24525" s="136"/>
      <c r="T24525" s="136"/>
      <c r="W24525" s="136"/>
      <c r="Z24525" s="136"/>
      <c r="AC24525" s="136"/>
    </row>
    <row r="24526" spans="2:29">
      <c r="B24526" s="136"/>
      <c r="E24526" s="136"/>
      <c r="H24526" s="136"/>
      <c r="K24526" s="136"/>
      <c r="O24526" s="136"/>
      <c r="T24526" s="136"/>
      <c r="W24526" s="136"/>
      <c r="Z24526" s="136"/>
      <c r="AC24526" s="136"/>
    </row>
    <row r="24527" spans="2:29">
      <c r="B24527" s="136"/>
      <c r="E24527" s="136"/>
      <c r="H24527" s="136"/>
      <c r="K24527" s="136"/>
      <c r="O24527" s="136"/>
      <c r="T24527" s="136"/>
      <c r="W24527" s="136"/>
      <c r="Z24527" s="136"/>
      <c r="AC24527" s="136"/>
    </row>
    <row r="24528" spans="2:29">
      <c r="B24528" s="136"/>
      <c r="E24528" s="136"/>
      <c r="H24528" s="136"/>
      <c r="K24528" s="136"/>
      <c r="O24528" s="136"/>
      <c r="T24528" s="136"/>
      <c r="W24528" s="136"/>
      <c r="Z24528" s="136"/>
      <c r="AC24528" s="136"/>
    </row>
    <row r="24529" spans="2:29">
      <c r="B24529" s="136"/>
      <c r="E24529" s="136"/>
      <c r="H24529" s="136"/>
      <c r="K24529" s="136"/>
      <c r="O24529" s="136"/>
      <c r="T24529" s="136"/>
      <c r="W24529" s="136"/>
      <c r="Z24529" s="136"/>
      <c r="AC24529" s="136"/>
    </row>
    <row r="24530" spans="2:29">
      <c r="B24530" s="136"/>
      <c r="E24530" s="136"/>
      <c r="H24530" s="136"/>
      <c r="K24530" s="136"/>
      <c r="O24530" s="136"/>
      <c r="T24530" s="136"/>
      <c r="W24530" s="136"/>
      <c r="Z24530" s="136"/>
      <c r="AC24530" s="136"/>
    </row>
    <row r="24531" spans="2:29">
      <c r="B24531" s="136"/>
      <c r="E24531" s="136"/>
      <c r="H24531" s="136"/>
      <c r="K24531" s="136"/>
      <c r="O24531" s="136"/>
      <c r="T24531" s="136"/>
      <c r="W24531" s="136"/>
      <c r="Z24531" s="136"/>
      <c r="AC24531" s="136"/>
    </row>
    <row r="24532" spans="2:29">
      <c r="B24532" s="136"/>
      <c r="E24532" s="136"/>
      <c r="H24532" s="136"/>
      <c r="K24532" s="136"/>
      <c r="O24532" s="136"/>
      <c r="T24532" s="136"/>
      <c r="W24532" s="136"/>
      <c r="Z24532" s="136"/>
      <c r="AC24532" s="136"/>
    </row>
    <row r="24533" spans="2:29">
      <c r="B24533" s="136"/>
      <c r="E24533" s="136"/>
      <c r="H24533" s="136"/>
      <c r="K24533" s="136"/>
      <c r="O24533" s="136"/>
      <c r="T24533" s="136"/>
      <c r="W24533" s="136"/>
      <c r="Z24533" s="136"/>
      <c r="AC24533" s="136"/>
    </row>
    <row r="24534" spans="2:29">
      <c r="B24534" s="136"/>
      <c r="E24534" s="136"/>
      <c r="H24534" s="136"/>
      <c r="K24534" s="136"/>
      <c r="O24534" s="136"/>
      <c r="T24534" s="136"/>
      <c r="W24534" s="136"/>
      <c r="Z24534" s="136"/>
      <c r="AC24534" s="136"/>
    </row>
    <row r="24535" spans="2:29">
      <c r="B24535" s="136"/>
      <c r="E24535" s="136"/>
      <c r="H24535" s="136"/>
      <c r="K24535" s="136"/>
      <c r="O24535" s="136"/>
      <c r="T24535" s="136"/>
      <c r="W24535" s="136"/>
      <c r="Z24535" s="136"/>
      <c r="AC24535" s="136"/>
    </row>
    <row r="24536" spans="2:29">
      <c r="B24536" s="136"/>
      <c r="E24536" s="136"/>
      <c r="H24536" s="136"/>
      <c r="K24536" s="136"/>
      <c r="O24536" s="136"/>
      <c r="T24536" s="136"/>
      <c r="W24536" s="136"/>
      <c r="Z24536" s="136"/>
      <c r="AC24536" s="136"/>
    </row>
    <row r="24537" spans="2:29">
      <c r="B24537" s="136"/>
      <c r="E24537" s="136"/>
      <c r="H24537" s="136"/>
      <c r="K24537" s="136"/>
      <c r="O24537" s="136"/>
      <c r="T24537" s="136"/>
      <c r="W24537" s="136"/>
      <c r="Z24537" s="136"/>
      <c r="AC24537" s="136"/>
    </row>
    <row r="24538" spans="2:29">
      <c r="B24538" s="136"/>
      <c r="E24538" s="136"/>
      <c r="H24538" s="136"/>
      <c r="K24538" s="136"/>
      <c r="O24538" s="136"/>
      <c r="T24538" s="136"/>
      <c r="W24538" s="136"/>
      <c r="Z24538" s="136"/>
      <c r="AC24538" s="136"/>
    </row>
    <row r="24539" spans="2:29">
      <c r="B24539" s="136"/>
      <c r="E24539" s="136"/>
      <c r="H24539" s="136"/>
      <c r="K24539" s="136"/>
      <c r="O24539" s="136"/>
      <c r="T24539" s="136"/>
      <c r="W24539" s="136"/>
      <c r="Z24539" s="136"/>
      <c r="AC24539" s="136"/>
    </row>
    <row r="24540" spans="2:29">
      <c r="B24540" s="136"/>
      <c r="E24540" s="136"/>
      <c r="H24540" s="136"/>
      <c r="K24540" s="136"/>
      <c r="O24540" s="136"/>
      <c r="T24540" s="136"/>
      <c r="W24540" s="136"/>
      <c r="Z24540" s="136"/>
      <c r="AC24540" s="136"/>
    </row>
    <row r="24541" spans="2:29">
      <c r="B24541" s="136"/>
      <c r="E24541" s="136"/>
      <c r="H24541" s="136"/>
      <c r="K24541" s="136"/>
      <c r="O24541" s="136"/>
      <c r="T24541" s="136"/>
      <c r="W24541" s="136"/>
      <c r="Z24541" s="136"/>
      <c r="AC24541" s="136"/>
    </row>
    <row r="24542" spans="2:29">
      <c r="B24542" s="136"/>
      <c r="E24542" s="136"/>
      <c r="H24542" s="136"/>
      <c r="K24542" s="136"/>
      <c r="O24542" s="136"/>
      <c r="T24542" s="136"/>
      <c r="W24542" s="136"/>
      <c r="Z24542" s="136"/>
      <c r="AC24542" s="136"/>
    </row>
    <row r="24543" spans="2:29">
      <c r="B24543" s="136"/>
      <c r="E24543" s="136"/>
      <c r="H24543" s="136"/>
      <c r="K24543" s="136"/>
      <c r="O24543" s="136"/>
      <c r="T24543" s="136"/>
      <c r="W24543" s="136"/>
      <c r="Z24543" s="136"/>
      <c r="AC24543" s="136"/>
    </row>
    <row r="24544" spans="2:29">
      <c r="B24544" s="136"/>
      <c r="E24544" s="136"/>
      <c r="H24544" s="136"/>
      <c r="K24544" s="136"/>
      <c r="O24544" s="136"/>
      <c r="T24544" s="136"/>
      <c r="W24544" s="136"/>
      <c r="Z24544" s="136"/>
      <c r="AC24544" s="136"/>
    </row>
    <row r="24545" spans="2:29">
      <c r="B24545" s="136"/>
      <c r="E24545" s="136"/>
      <c r="H24545" s="136"/>
      <c r="K24545" s="136"/>
      <c r="O24545" s="136"/>
      <c r="T24545" s="136"/>
      <c r="W24545" s="136"/>
      <c r="Z24545" s="136"/>
      <c r="AC24545" s="136"/>
    </row>
    <row r="24546" spans="2:29">
      <c r="B24546" s="136"/>
      <c r="E24546" s="136"/>
      <c r="H24546" s="136"/>
      <c r="K24546" s="136"/>
      <c r="O24546" s="136"/>
      <c r="T24546" s="136"/>
      <c r="W24546" s="136"/>
      <c r="Z24546" s="136"/>
      <c r="AC24546" s="136"/>
    </row>
    <row r="24547" spans="2:29">
      <c r="B24547" s="136"/>
      <c r="E24547" s="136"/>
      <c r="H24547" s="136"/>
      <c r="K24547" s="136"/>
      <c r="O24547" s="136"/>
      <c r="T24547" s="136"/>
      <c r="W24547" s="136"/>
      <c r="Z24547" s="136"/>
      <c r="AC24547" s="136"/>
    </row>
    <row r="24548" spans="2:29">
      <c r="B24548" s="136"/>
      <c r="E24548" s="136"/>
      <c r="H24548" s="136"/>
      <c r="K24548" s="136"/>
      <c r="O24548" s="136"/>
      <c r="T24548" s="136"/>
      <c r="W24548" s="136"/>
      <c r="Z24548" s="136"/>
      <c r="AC24548" s="136"/>
    </row>
    <row r="24549" spans="2:29">
      <c r="B24549" s="136"/>
      <c r="E24549" s="136"/>
      <c r="H24549" s="136"/>
      <c r="K24549" s="136"/>
      <c r="O24549" s="136"/>
      <c r="T24549" s="136"/>
      <c r="W24549" s="136"/>
      <c r="Z24549" s="136"/>
      <c r="AC24549" s="136"/>
    </row>
    <row r="24550" spans="2:29">
      <c r="B24550" s="136"/>
      <c r="E24550" s="136"/>
      <c r="H24550" s="136"/>
      <c r="K24550" s="136"/>
      <c r="O24550" s="136"/>
      <c r="T24550" s="136"/>
      <c r="W24550" s="136"/>
      <c r="Z24550" s="136"/>
      <c r="AC24550" s="136"/>
    </row>
    <row r="24551" spans="2:29">
      <c r="B24551" s="136"/>
      <c r="E24551" s="136"/>
      <c r="H24551" s="136"/>
      <c r="K24551" s="136"/>
      <c r="O24551" s="136"/>
      <c r="T24551" s="136"/>
      <c r="W24551" s="136"/>
      <c r="Z24551" s="136"/>
      <c r="AC24551" s="136"/>
    </row>
    <row r="24552" spans="2:29">
      <c r="B24552" s="136"/>
      <c r="E24552" s="136"/>
      <c r="H24552" s="136"/>
      <c r="K24552" s="136"/>
      <c r="O24552" s="136"/>
      <c r="T24552" s="136"/>
      <c r="W24552" s="136"/>
      <c r="Z24552" s="136"/>
      <c r="AC24552" s="136"/>
    </row>
    <row r="24553" spans="2:29">
      <c r="B24553" s="136"/>
      <c r="E24553" s="136"/>
      <c r="H24553" s="136"/>
      <c r="K24553" s="136"/>
      <c r="O24553" s="136"/>
      <c r="T24553" s="136"/>
      <c r="W24553" s="136"/>
      <c r="Z24553" s="136"/>
      <c r="AC24553" s="136"/>
    </row>
    <row r="24554" spans="2:29">
      <c r="B24554" s="136"/>
      <c r="E24554" s="136"/>
      <c r="H24554" s="136"/>
      <c r="K24554" s="136"/>
      <c r="O24554" s="136"/>
      <c r="T24554" s="136"/>
      <c r="W24554" s="136"/>
      <c r="Z24554" s="136"/>
      <c r="AC24554" s="136"/>
    </row>
    <row r="24555" spans="2:29">
      <c r="B24555" s="136"/>
      <c r="E24555" s="136"/>
      <c r="H24555" s="136"/>
      <c r="K24555" s="136"/>
      <c r="O24555" s="136"/>
      <c r="T24555" s="136"/>
      <c r="W24555" s="136"/>
      <c r="Z24555" s="136"/>
      <c r="AC24555" s="136"/>
    </row>
    <row r="24556" spans="2:29">
      <c r="B24556" s="136"/>
      <c r="E24556" s="136"/>
      <c r="H24556" s="136"/>
      <c r="K24556" s="136"/>
      <c r="O24556" s="136"/>
      <c r="T24556" s="136"/>
      <c r="W24556" s="136"/>
      <c r="Z24556" s="136"/>
      <c r="AC24556" s="136"/>
    </row>
    <row r="24557" spans="2:29">
      <c r="B24557" s="136"/>
      <c r="E24557" s="136"/>
      <c r="H24557" s="136"/>
      <c r="K24557" s="136"/>
      <c r="O24557" s="136"/>
      <c r="T24557" s="136"/>
      <c r="W24557" s="136"/>
      <c r="Z24557" s="136"/>
      <c r="AC24557" s="136"/>
    </row>
    <row r="24558" spans="2:29">
      <c r="B24558" s="136"/>
      <c r="E24558" s="136"/>
      <c r="H24558" s="136"/>
      <c r="K24558" s="136"/>
      <c r="O24558" s="136"/>
      <c r="T24558" s="136"/>
      <c r="W24558" s="136"/>
      <c r="Z24558" s="136"/>
      <c r="AC24558" s="136"/>
    </row>
    <row r="24559" spans="2:29">
      <c r="B24559" s="136"/>
      <c r="E24559" s="136"/>
      <c r="H24559" s="136"/>
      <c r="K24559" s="136"/>
      <c r="O24559" s="136"/>
      <c r="T24559" s="136"/>
      <c r="W24559" s="136"/>
      <c r="Z24559" s="136"/>
      <c r="AC24559" s="136"/>
    </row>
    <row r="24560" spans="2:29">
      <c r="B24560" s="136"/>
      <c r="E24560" s="136"/>
      <c r="H24560" s="136"/>
      <c r="K24560" s="136"/>
      <c r="O24560" s="136"/>
      <c r="T24560" s="136"/>
      <c r="W24560" s="136"/>
      <c r="Z24560" s="136"/>
      <c r="AC24560" s="136"/>
    </row>
    <row r="24561" spans="2:29">
      <c r="B24561" s="136"/>
      <c r="E24561" s="136"/>
      <c r="H24561" s="136"/>
      <c r="K24561" s="136"/>
      <c r="O24561" s="136"/>
      <c r="T24561" s="136"/>
      <c r="W24561" s="136"/>
      <c r="Z24561" s="136"/>
      <c r="AC24561" s="136"/>
    </row>
    <row r="24562" spans="2:29">
      <c r="B24562" s="136"/>
      <c r="E24562" s="136"/>
      <c r="H24562" s="136"/>
      <c r="K24562" s="136"/>
      <c r="O24562" s="136"/>
      <c r="T24562" s="136"/>
      <c r="W24562" s="136"/>
      <c r="Z24562" s="136"/>
      <c r="AC24562" s="136"/>
    </row>
    <row r="24563" spans="2:29">
      <c r="B24563" s="136"/>
      <c r="E24563" s="136"/>
      <c r="H24563" s="136"/>
      <c r="K24563" s="136"/>
      <c r="O24563" s="136"/>
      <c r="T24563" s="136"/>
      <c r="W24563" s="136"/>
      <c r="Z24563" s="136"/>
      <c r="AC24563" s="136"/>
    </row>
    <row r="24564" spans="2:29">
      <c r="B24564" s="136"/>
      <c r="E24564" s="136"/>
      <c r="H24564" s="136"/>
      <c r="K24564" s="136"/>
      <c r="O24564" s="136"/>
      <c r="T24564" s="136"/>
      <c r="W24564" s="136"/>
      <c r="Z24564" s="136"/>
      <c r="AC24564" s="136"/>
    </row>
    <row r="24565" spans="2:29">
      <c r="B24565" s="136"/>
      <c r="E24565" s="136"/>
      <c r="H24565" s="136"/>
      <c r="K24565" s="136"/>
      <c r="O24565" s="136"/>
      <c r="T24565" s="136"/>
      <c r="W24565" s="136"/>
      <c r="Z24565" s="136"/>
      <c r="AC24565" s="136"/>
    </row>
    <row r="24566" spans="2:29">
      <c r="B24566" s="136"/>
      <c r="E24566" s="136"/>
      <c r="H24566" s="136"/>
      <c r="K24566" s="136"/>
      <c r="O24566" s="136"/>
      <c r="T24566" s="136"/>
      <c r="W24566" s="136"/>
      <c r="Z24566" s="136"/>
      <c r="AC24566" s="136"/>
    </row>
    <row r="24567" spans="2:29">
      <c r="B24567" s="136"/>
      <c r="E24567" s="136"/>
      <c r="H24567" s="136"/>
      <c r="K24567" s="136"/>
      <c r="O24567" s="136"/>
      <c r="T24567" s="136"/>
      <c r="W24567" s="136"/>
      <c r="Z24567" s="136"/>
      <c r="AC24567" s="136"/>
    </row>
    <row r="24568" spans="2:29">
      <c r="B24568" s="136"/>
      <c r="E24568" s="136"/>
      <c r="H24568" s="136"/>
      <c r="K24568" s="136"/>
      <c r="O24568" s="136"/>
      <c r="T24568" s="136"/>
      <c r="W24568" s="136"/>
      <c r="Z24568" s="136"/>
      <c r="AC24568" s="136"/>
    </row>
    <row r="24569" spans="2:29">
      <c r="B24569" s="136"/>
      <c r="E24569" s="136"/>
      <c r="H24569" s="136"/>
      <c r="K24569" s="136"/>
      <c r="O24569" s="136"/>
      <c r="T24569" s="136"/>
      <c r="W24569" s="136"/>
      <c r="Z24569" s="136"/>
      <c r="AC24569" s="136"/>
    </row>
    <row r="24570" spans="2:29">
      <c r="B24570" s="136"/>
      <c r="E24570" s="136"/>
      <c r="H24570" s="136"/>
      <c r="K24570" s="136"/>
      <c r="O24570" s="136"/>
      <c r="T24570" s="136"/>
      <c r="W24570" s="136"/>
      <c r="Z24570" s="136"/>
      <c r="AC24570" s="136"/>
    </row>
    <row r="24571" spans="2:29">
      <c r="B24571" s="136"/>
      <c r="E24571" s="136"/>
      <c r="H24571" s="136"/>
      <c r="K24571" s="136"/>
      <c r="O24571" s="136"/>
      <c r="T24571" s="136"/>
      <c r="W24571" s="136"/>
      <c r="Z24571" s="136"/>
      <c r="AC24571" s="136"/>
    </row>
    <row r="24572" spans="2:29">
      <c r="B24572" s="136"/>
      <c r="E24572" s="136"/>
      <c r="H24572" s="136"/>
      <c r="K24572" s="136"/>
      <c r="O24572" s="136"/>
      <c r="T24572" s="136"/>
      <c r="W24572" s="136"/>
      <c r="Z24572" s="136"/>
      <c r="AC24572" s="136"/>
    </row>
    <row r="24573" spans="2:29">
      <c r="B24573" s="136"/>
      <c r="E24573" s="136"/>
      <c r="H24573" s="136"/>
      <c r="K24573" s="136"/>
      <c r="O24573" s="136"/>
      <c r="T24573" s="136"/>
      <c r="W24573" s="136"/>
      <c r="Z24573" s="136"/>
      <c r="AC24573" s="136"/>
    </row>
    <row r="24574" spans="2:29">
      <c r="B24574" s="136"/>
      <c r="E24574" s="136"/>
      <c r="H24574" s="136"/>
      <c r="K24574" s="136"/>
      <c r="O24574" s="136"/>
      <c r="T24574" s="136"/>
      <c r="W24574" s="136"/>
      <c r="Z24574" s="136"/>
      <c r="AC24574" s="136"/>
    </row>
    <row r="24575" spans="2:29">
      <c r="B24575" s="136"/>
      <c r="E24575" s="136"/>
      <c r="H24575" s="136"/>
      <c r="K24575" s="136"/>
      <c r="O24575" s="136"/>
      <c r="T24575" s="136"/>
      <c r="W24575" s="136"/>
      <c r="Z24575" s="136"/>
      <c r="AC24575" s="136"/>
    </row>
    <row r="24576" spans="2:29">
      <c r="B24576" s="136"/>
      <c r="E24576" s="136"/>
      <c r="H24576" s="136"/>
      <c r="K24576" s="136"/>
      <c r="O24576" s="136"/>
      <c r="T24576" s="136"/>
      <c r="W24576" s="136"/>
      <c r="Z24576" s="136"/>
      <c r="AC24576" s="136"/>
    </row>
    <row r="24577" spans="2:29">
      <c r="B24577" s="136"/>
      <c r="E24577" s="136"/>
      <c r="H24577" s="136"/>
      <c r="K24577" s="136"/>
      <c r="O24577" s="136"/>
      <c r="T24577" s="136"/>
      <c r="W24577" s="136"/>
      <c r="Z24577" s="136"/>
      <c r="AC24577" s="136"/>
    </row>
    <row r="24578" spans="2:29">
      <c r="B24578" s="136"/>
      <c r="E24578" s="136"/>
      <c r="H24578" s="136"/>
      <c r="K24578" s="136"/>
      <c r="O24578" s="136"/>
      <c r="T24578" s="136"/>
      <c r="W24578" s="136"/>
      <c r="Z24578" s="136"/>
      <c r="AC24578" s="136"/>
    </row>
    <row r="24579" spans="2:29">
      <c r="B24579" s="136"/>
      <c r="E24579" s="136"/>
      <c r="H24579" s="136"/>
      <c r="K24579" s="136"/>
      <c r="O24579" s="136"/>
      <c r="T24579" s="136"/>
      <c r="W24579" s="136"/>
      <c r="Z24579" s="136"/>
      <c r="AC24579" s="136"/>
    </row>
    <row r="24580" spans="2:29">
      <c r="B24580" s="136"/>
      <c r="E24580" s="136"/>
      <c r="H24580" s="136"/>
      <c r="K24580" s="136"/>
      <c r="O24580" s="136"/>
      <c r="T24580" s="136"/>
      <c r="W24580" s="136"/>
      <c r="Z24580" s="136"/>
      <c r="AC24580" s="136"/>
    </row>
    <row r="24581" spans="2:29">
      <c r="B24581" s="136"/>
      <c r="E24581" s="136"/>
      <c r="H24581" s="136"/>
      <c r="K24581" s="136"/>
      <c r="O24581" s="136"/>
      <c r="T24581" s="136"/>
      <c r="W24581" s="136"/>
      <c r="Z24581" s="136"/>
      <c r="AC24581" s="136"/>
    </row>
    <row r="24582" spans="2:29">
      <c r="B24582" s="136"/>
      <c r="E24582" s="136"/>
      <c r="H24582" s="136"/>
      <c r="K24582" s="136"/>
      <c r="O24582" s="136"/>
      <c r="T24582" s="136"/>
      <c r="W24582" s="136"/>
      <c r="Z24582" s="136"/>
      <c r="AC24582" s="136"/>
    </row>
    <row r="24583" spans="2:29">
      <c r="B24583" s="136"/>
      <c r="E24583" s="136"/>
      <c r="H24583" s="136"/>
      <c r="K24583" s="136"/>
      <c r="O24583" s="136"/>
      <c r="T24583" s="136"/>
      <c r="W24583" s="136"/>
      <c r="Z24583" s="136"/>
      <c r="AC24583" s="136"/>
    </row>
    <row r="24584" spans="2:29">
      <c r="B24584" s="136"/>
      <c r="E24584" s="136"/>
      <c r="H24584" s="136"/>
      <c r="K24584" s="136"/>
      <c r="O24584" s="136"/>
      <c r="T24584" s="136"/>
      <c r="W24584" s="136"/>
      <c r="Z24584" s="136"/>
      <c r="AC24584" s="136"/>
    </row>
    <row r="24585" spans="2:29">
      <c r="B24585" s="136"/>
      <c r="E24585" s="136"/>
      <c r="H24585" s="136"/>
      <c r="K24585" s="136"/>
      <c r="O24585" s="136"/>
      <c r="T24585" s="136"/>
      <c r="W24585" s="136"/>
      <c r="Z24585" s="136"/>
      <c r="AC24585" s="136"/>
    </row>
    <row r="24586" spans="2:29">
      <c r="B24586" s="136"/>
      <c r="E24586" s="136"/>
      <c r="H24586" s="136"/>
      <c r="K24586" s="136"/>
      <c r="O24586" s="136"/>
      <c r="T24586" s="136"/>
      <c r="W24586" s="136"/>
      <c r="Z24586" s="136"/>
      <c r="AC24586" s="136"/>
    </row>
    <row r="24587" spans="2:29">
      <c r="B24587" s="136"/>
      <c r="E24587" s="136"/>
      <c r="H24587" s="136"/>
      <c r="K24587" s="136"/>
      <c r="O24587" s="136"/>
      <c r="T24587" s="136"/>
      <c r="W24587" s="136"/>
      <c r="Z24587" s="136"/>
      <c r="AC24587" s="136"/>
    </row>
    <row r="24588" spans="2:29">
      <c r="B24588" s="136"/>
      <c r="E24588" s="136"/>
      <c r="H24588" s="136"/>
      <c r="K24588" s="136"/>
      <c r="O24588" s="136"/>
      <c r="T24588" s="136"/>
      <c r="W24588" s="136"/>
      <c r="Z24588" s="136"/>
      <c r="AC24588" s="136"/>
    </row>
    <row r="24589" spans="2:29">
      <c r="B24589" s="136"/>
      <c r="E24589" s="136"/>
      <c r="H24589" s="136"/>
      <c r="K24589" s="136"/>
      <c r="O24589" s="136"/>
      <c r="T24589" s="136"/>
      <c r="W24589" s="136"/>
      <c r="Z24589" s="136"/>
      <c r="AC24589" s="136"/>
    </row>
    <row r="24590" spans="2:29">
      <c r="B24590" s="136"/>
      <c r="E24590" s="136"/>
      <c r="H24590" s="136"/>
      <c r="K24590" s="136"/>
      <c r="O24590" s="136"/>
      <c r="T24590" s="136"/>
      <c r="W24590" s="136"/>
      <c r="Z24590" s="136"/>
      <c r="AC24590" s="136"/>
    </row>
    <row r="24591" spans="2:29">
      <c r="B24591" s="136"/>
      <c r="E24591" s="136"/>
      <c r="H24591" s="136"/>
      <c r="K24591" s="136"/>
      <c r="O24591" s="136"/>
      <c r="T24591" s="136"/>
      <c r="W24591" s="136"/>
      <c r="Z24591" s="136"/>
      <c r="AC24591" s="136"/>
    </row>
    <row r="24592" spans="2:29">
      <c r="B24592" s="136"/>
      <c r="E24592" s="136"/>
      <c r="H24592" s="136"/>
      <c r="K24592" s="136"/>
      <c r="O24592" s="136"/>
      <c r="T24592" s="136"/>
      <c r="W24592" s="136"/>
      <c r="Z24592" s="136"/>
      <c r="AC24592" s="136"/>
    </row>
    <row r="24593" spans="2:29">
      <c r="B24593" s="136"/>
      <c r="E24593" s="136"/>
      <c r="H24593" s="136"/>
      <c r="K24593" s="136"/>
      <c r="O24593" s="136"/>
      <c r="T24593" s="136"/>
      <c r="W24593" s="136"/>
      <c r="Z24593" s="136"/>
      <c r="AC24593" s="136"/>
    </row>
    <row r="24594" spans="2:29">
      <c r="B24594" s="136"/>
      <c r="E24594" s="136"/>
      <c r="H24594" s="136"/>
      <c r="K24594" s="136"/>
      <c r="O24594" s="136"/>
      <c r="T24594" s="136"/>
      <c r="W24594" s="136"/>
      <c r="Z24594" s="136"/>
      <c r="AC24594" s="136"/>
    </row>
    <row r="24595" spans="2:29">
      <c r="B24595" s="136"/>
      <c r="E24595" s="136"/>
      <c r="H24595" s="136"/>
      <c r="K24595" s="136"/>
      <c r="O24595" s="136"/>
      <c r="T24595" s="136"/>
      <c r="W24595" s="136"/>
      <c r="Z24595" s="136"/>
      <c r="AC24595" s="136"/>
    </row>
    <row r="24596" spans="2:29">
      <c r="B24596" s="136"/>
      <c r="E24596" s="136"/>
      <c r="H24596" s="136"/>
      <c r="K24596" s="136"/>
      <c r="O24596" s="136"/>
      <c r="T24596" s="136"/>
      <c r="W24596" s="136"/>
      <c r="Z24596" s="136"/>
      <c r="AC24596" s="136"/>
    </row>
    <row r="24597" spans="2:29">
      <c r="B24597" s="136"/>
      <c r="E24597" s="136"/>
      <c r="H24597" s="136"/>
      <c r="K24597" s="136"/>
      <c r="O24597" s="136"/>
      <c r="T24597" s="136"/>
      <c r="W24597" s="136"/>
      <c r="Z24597" s="136"/>
      <c r="AC24597" s="136"/>
    </row>
    <row r="24598" spans="2:29">
      <c r="B24598" s="136"/>
      <c r="E24598" s="136"/>
      <c r="H24598" s="136"/>
      <c r="K24598" s="136"/>
      <c r="O24598" s="136"/>
      <c r="T24598" s="136"/>
      <c r="W24598" s="136"/>
      <c r="Z24598" s="136"/>
      <c r="AC24598" s="136"/>
    </row>
    <row r="24599" spans="2:29">
      <c r="B24599" s="136"/>
      <c r="E24599" s="136"/>
      <c r="H24599" s="136"/>
      <c r="K24599" s="136"/>
      <c r="O24599" s="136"/>
      <c r="T24599" s="136"/>
      <c r="W24599" s="136"/>
      <c r="Z24599" s="136"/>
      <c r="AC24599" s="136"/>
    </row>
    <row r="24600" spans="2:29">
      <c r="B24600" s="136"/>
      <c r="E24600" s="136"/>
      <c r="H24600" s="136"/>
      <c r="K24600" s="136"/>
      <c r="O24600" s="136"/>
      <c r="T24600" s="136"/>
      <c r="W24600" s="136"/>
      <c r="Z24600" s="136"/>
      <c r="AC24600" s="136"/>
    </row>
    <row r="24601" spans="2:29">
      <c r="B24601" s="136"/>
      <c r="E24601" s="136"/>
      <c r="H24601" s="136"/>
      <c r="K24601" s="136"/>
      <c r="O24601" s="136"/>
      <c r="T24601" s="136"/>
      <c r="W24601" s="136"/>
      <c r="Z24601" s="136"/>
      <c r="AC24601" s="136"/>
    </row>
    <row r="24602" spans="2:29">
      <c r="B24602" s="136"/>
      <c r="E24602" s="136"/>
      <c r="H24602" s="136"/>
      <c r="K24602" s="136"/>
      <c r="O24602" s="136"/>
      <c r="T24602" s="136"/>
      <c r="W24602" s="136"/>
      <c r="Z24602" s="136"/>
      <c r="AC24602" s="136"/>
    </row>
    <row r="24603" spans="2:29">
      <c r="B24603" s="136"/>
      <c r="E24603" s="136"/>
      <c r="H24603" s="136"/>
      <c r="K24603" s="136"/>
      <c r="O24603" s="136"/>
      <c r="T24603" s="136"/>
      <c r="W24603" s="136"/>
      <c r="Z24603" s="136"/>
      <c r="AC24603" s="136"/>
    </row>
    <row r="24604" spans="2:29">
      <c r="B24604" s="136"/>
      <c r="E24604" s="136"/>
      <c r="H24604" s="136"/>
      <c r="K24604" s="136"/>
      <c r="O24604" s="136"/>
      <c r="T24604" s="136"/>
      <c r="W24604" s="136"/>
      <c r="Z24604" s="136"/>
      <c r="AC24604" s="136"/>
    </row>
    <row r="24605" spans="2:29">
      <c r="B24605" s="136"/>
      <c r="E24605" s="136"/>
      <c r="H24605" s="136"/>
      <c r="K24605" s="136"/>
      <c r="O24605" s="136"/>
      <c r="T24605" s="136"/>
      <c r="W24605" s="136"/>
      <c r="Z24605" s="136"/>
      <c r="AC24605" s="136"/>
    </row>
    <row r="24606" spans="2:29">
      <c r="B24606" s="136"/>
      <c r="E24606" s="136"/>
      <c r="H24606" s="136"/>
      <c r="K24606" s="136"/>
      <c r="O24606" s="136"/>
      <c r="T24606" s="136"/>
      <c r="W24606" s="136"/>
      <c r="Z24606" s="136"/>
      <c r="AC24606" s="136"/>
    </row>
    <row r="24607" spans="2:29">
      <c r="B24607" s="136"/>
      <c r="E24607" s="136"/>
      <c r="H24607" s="136"/>
      <c r="K24607" s="136"/>
      <c r="O24607" s="136"/>
      <c r="T24607" s="136"/>
      <c r="W24607" s="136"/>
      <c r="Z24607" s="136"/>
      <c r="AC24607" s="136"/>
    </row>
    <row r="24608" spans="2:29">
      <c r="B24608" s="136"/>
      <c r="E24608" s="136"/>
      <c r="H24608" s="136"/>
      <c r="K24608" s="136"/>
      <c r="O24608" s="136"/>
      <c r="T24608" s="136"/>
      <c r="W24608" s="136"/>
      <c r="Z24608" s="136"/>
      <c r="AC24608" s="136"/>
    </row>
    <row r="24609" spans="2:29">
      <c r="B24609" s="136"/>
      <c r="E24609" s="136"/>
      <c r="H24609" s="136"/>
      <c r="K24609" s="136"/>
      <c r="O24609" s="136"/>
      <c r="T24609" s="136"/>
      <c r="W24609" s="136"/>
      <c r="Z24609" s="136"/>
      <c r="AC24609" s="136"/>
    </row>
    <row r="24610" spans="2:29">
      <c r="B24610" s="136"/>
      <c r="E24610" s="136"/>
      <c r="H24610" s="136"/>
      <c r="K24610" s="136"/>
      <c r="O24610" s="136"/>
      <c r="T24610" s="136"/>
      <c r="W24610" s="136"/>
      <c r="Z24610" s="136"/>
      <c r="AC24610" s="136"/>
    </row>
    <row r="24611" spans="2:29">
      <c r="B24611" s="136"/>
      <c r="E24611" s="136"/>
      <c r="H24611" s="136"/>
      <c r="K24611" s="136"/>
      <c r="O24611" s="136"/>
      <c r="T24611" s="136"/>
      <c r="W24611" s="136"/>
      <c r="Z24611" s="136"/>
      <c r="AC24611" s="136"/>
    </row>
    <row r="24612" spans="2:29">
      <c r="B24612" s="136"/>
      <c r="E24612" s="136"/>
      <c r="H24612" s="136"/>
      <c r="K24612" s="136"/>
      <c r="O24612" s="136"/>
      <c r="T24612" s="136"/>
      <c r="W24612" s="136"/>
      <c r="Z24612" s="136"/>
      <c r="AC24612" s="136"/>
    </row>
    <row r="24613" spans="2:29">
      <c r="B24613" s="136"/>
      <c r="E24613" s="136"/>
      <c r="H24613" s="136"/>
      <c r="K24613" s="136"/>
      <c r="O24613" s="136"/>
      <c r="T24613" s="136"/>
      <c r="W24613" s="136"/>
      <c r="Z24613" s="136"/>
      <c r="AC24613" s="136"/>
    </row>
    <row r="24614" spans="2:29">
      <c r="B24614" s="136"/>
      <c r="E24614" s="136"/>
      <c r="H24614" s="136"/>
      <c r="K24614" s="136"/>
      <c r="O24614" s="136"/>
      <c r="T24614" s="136"/>
      <c r="W24614" s="136"/>
      <c r="Z24614" s="136"/>
      <c r="AC24614" s="136"/>
    </row>
    <row r="24615" spans="2:29">
      <c r="B24615" s="136"/>
      <c r="E24615" s="136"/>
      <c r="H24615" s="136"/>
      <c r="K24615" s="136"/>
      <c r="O24615" s="136"/>
      <c r="T24615" s="136"/>
      <c r="W24615" s="136"/>
      <c r="Z24615" s="136"/>
      <c r="AC24615" s="136"/>
    </row>
    <row r="24616" spans="2:29">
      <c r="B24616" s="136"/>
      <c r="E24616" s="136"/>
      <c r="H24616" s="136"/>
      <c r="K24616" s="136"/>
      <c r="O24616" s="136"/>
      <c r="T24616" s="136"/>
      <c r="W24616" s="136"/>
      <c r="Z24616" s="136"/>
      <c r="AC24616" s="136"/>
    </row>
    <row r="24617" spans="2:29">
      <c r="B24617" s="136"/>
      <c r="E24617" s="136"/>
      <c r="H24617" s="136"/>
      <c r="K24617" s="136"/>
      <c r="O24617" s="136"/>
      <c r="T24617" s="136"/>
      <c r="W24617" s="136"/>
      <c r="Z24617" s="136"/>
      <c r="AC24617" s="136"/>
    </row>
    <row r="24618" spans="2:29">
      <c r="B24618" s="136"/>
      <c r="E24618" s="136"/>
      <c r="H24618" s="136"/>
      <c r="K24618" s="136"/>
      <c r="O24618" s="136"/>
      <c r="T24618" s="136"/>
      <c r="W24618" s="136"/>
      <c r="Z24618" s="136"/>
      <c r="AC24618" s="136"/>
    </row>
    <row r="24619" spans="2:29">
      <c r="B24619" s="136"/>
      <c r="E24619" s="136"/>
      <c r="H24619" s="136"/>
      <c r="K24619" s="136"/>
      <c r="O24619" s="136"/>
      <c r="T24619" s="136"/>
      <c r="W24619" s="136"/>
      <c r="Z24619" s="136"/>
      <c r="AC24619" s="136"/>
    </row>
    <row r="24620" spans="2:29">
      <c r="B24620" s="136"/>
      <c r="E24620" s="136"/>
      <c r="H24620" s="136"/>
      <c r="K24620" s="136"/>
      <c r="O24620" s="136"/>
      <c r="T24620" s="136"/>
      <c r="W24620" s="136"/>
      <c r="Z24620" s="136"/>
      <c r="AC24620" s="136"/>
    </row>
    <row r="24621" spans="2:29">
      <c r="B24621" s="136"/>
      <c r="E24621" s="136"/>
      <c r="H24621" s="136"/>
      <c r="K24621" s="136"/>
      <c r="O24621" s="136"/>
      <c r="T24621" s="136"/>
      <c r="W24621" s="136"/>
      <c r="Z24621" s="136"/>
      <c r="AC24621" s="136"/>
    </row>
    <row r="24622" spans="2:29">
      <c r="B24622" s="136"/>
      <c r="E24622" s="136"/>
      <c r="H24622" s="136"/>
      <c r="K24622" s="136"/>
      <c r="O24622" s="136"/>
      <c r="T24622" s="136"/>
      <c r="W24622" s="136"/>
      <c r="Z24622" s="136"/>
      <c r="AC24622" s="136"/>
    </row>
    <row r="24623" spans="2:29">
      <c r="B24623" s="136"/>
      <c r="E24623" s="136"/>
      <c r="H24623" s="136"/>
      <c r="K24623" s="136"/>
      <c r="O24623" s="136"/>
      <c r="T24623" s="136"/>
      <c r="W24623" s="136"/>
      <c r="Z24623" s="136"/>
      <c r="AC24623" s="136"/>
    </row>
    <row r="24624" spans="2:29">
      <c r="B24624" s="136"/>
      <c r="E24624" s="136"/>
      <c r="H24624" s="136"/>
      <c r="K24624" s="136"/>
      <c r="O24624" s="136"/>
      <c r="T24624" s="136"/>
      <c r="W24624" s="136"/>
      <c r="Z24624" s="136"/>
      <c r="AC24624" s="136"/>
    </row>
    <row r="24625" spans="2:29">
      <c r="B24625" s="136"/>
      <c r="E24625" s="136"/>
      <c r="H24625" s="136"/>
      <c r="K24625" s="136"/>
      <c r="O24625" s="136"/>
      <c r="T24625" s="136"/>
      <c r="W24625" s="136"/>
      <c r="Z24625" s="136"/>
      <c r="AC24625" s="136"/>
    </row>
    <row r="24626" spans="2:29">
      <c r="B24626" s="136"/>
      <c r="E24626" s="136"/>
      <c r="H24626" s="136"/>
      <c r="K24626" s="136"/>
      <c r="O24626" s="136"/>
      <c r="T24626" s="136"/>
      <c r="W24626" s="136"/>
      <c r="Z24626" s="136"/>
      <c r="AC24626" s="136"/>
    </row>
    <row r="24627" spans="2:29">
      <c r="B24627" s="136"/>
      <c r="E24627" s="136"/>
      <c r="H24627" s="136"/>
      <c r="K24627" s="136"/>
      <c r="O24627" s="136"/>
      <c r="T24627" s="136"/>
      <c r="W24627" s="136"/>
      <c r="Z24627" s="136"/>
      <c r="AC24627" s="136"/>
    </row>
    <row r="24628" spans="2:29">
      <c r="B24628" s="136"/>
      <c r="E24628" s="136"/>
      <c r="H24628" s="136"/>
      <c r="K24628" s="136"/>
      <c r="O24628" s="136"/>
      <c r="T24628" s="136"/>
      <c r="W24628" s="136"/>
      <c r="Z24628" s="136"/>
      <c r="AC24628" s="136"/>
    </row>
    <row r="24629" spans="2:29">
      <c r="B24629" s="136"/>
      <c r="E24629" s="136"/>
      <c r="H24629" s="136"/>
      <c r="K24629" s="136"/>
      <c r="O24629" s="136"/>
      <c r="T24629" s="136"/>
      <c r="W24629" s="136"/>
      <c r="Z24629" s="136"/>
      <c r="AC24629" s="136"/>
    </row>
    <row r="24630" spans="2:29">
      <c r="B24630" s="136"/>
      <c r="E24630" s="136"/>
      <c r="H24630" s="136"/>
      <c r="K24630" s="136"/>
      <c r="O24630" s="136"/>
      <c r="T24630" s="136"/>
      <c r="W24630" s="136"/>
      <c r="Z24630" s="136"/>
      <c r="AC24630" s="136"/>
    </row>
    <row r="24631" spans="2:29">
      <c r="B24631" s="136"/>
      <c r="E24631" s="136"/>
      <c r="H24631" s="136"/>
      <c r="K24631" s="136"/>
      <c r="O24631" s="136"/>
      <c r="T24631" s="136"/>
      <c r="W24631" s="136"/>
      <c r="Z24631" s="136"/>
      <c r="AC24631" s="136"/>
    </row>
    <row r="24632" spans="2:29">
      <c r="B24632" s="136"/>
      <c r="E24632" s="136"/>
      <c r="H24632" s="136"/>
      <c r="K24632" s="136"/>
      <c r="O24632" s="136"/>
      <c r="T24632" s="136"/>
      <c r="W24632" s="136"/>
      <c r="Z24632" s="136"/>
      <c r="AC24632" s="136"/>
    </row>
    <row r="24633" spans="2:29">
      <c r="B24633" s="136"/>
      <c r="E24633" s="136"/>
      <c r="H24633" s="136"/>
      <c r="K24633" s="136"/>
      <c r="O24633" s="136"/>
      <c r="T24633" s="136"/>
      <c r="W24633" s="136"/>
      <c r="Z24633" s="136"/>
      <c r="AC24633" s="136"/>
    </row>
    <row r="24634" spans="2:29">
      <c r="B24634" s="136"/>
      <c r="E24634" s="136"/>
      <c r="H24634" s="136"/>
      <c r="K24634" s="136"/>
      <c r="O24634" s="136"/>
      <c r="T24634" s="136"/>
      <c r="W24634" s="136"/>
      <c r="Z24634" s="136"/>
      <c r="AC24634" s="136"/>
    </row>
    <row r="24635" spans="2:29">
      <c r="B24635" s="136"/>
      <c r="E24635" s="136"/>
      <c r="H24635" s="136"/>
      <c r="K24635" s="136"/>
      <c r="O24635" s="136"/>
      <c r="T24635" s="136"/>
      <c r="W24635" s="136"/>
      <c r="Z24635" s="136"/>
      <c r="AC24635" s="136"/>
    </row>
    <row r="24636" spans="2:29">
      <c r="B24636" s="136"/>
      <c r="E24636" s="136"/>
      <c r="H24636" s="136"/>
      <c r="K24636" s="136"/>
      <c r="O24636" s="136"/>
      <c r="T24636" s="136"/>
      <c r="W24636" s="136"/>
      <c r="Z24636" s="136"/>
      <c r="AC24636" s="136"/>
    </row>
    <row r="24637" spans="2:29">
      <c r="B24637" s="136"/>
      <c r="E24637" s="136"/>
      <c r="H24637" s="136"/>
      <c r="K24637" s="136"/>
      <c r="O24637" s="136"/>
      <c r="T24637" s="136"/>
      <c r="W24637" s="136"/>
      <c r="Z24637" s="136"/>
      <c r="AC24637" s="136"/>
    </row>
    <row r="24638" spans="2:29">
      <c r="B24638" s="136"/>
      <c r="E24638" s="136"/>
      <c r="H24638" s="136"/>
      <c r="K24638" s="136"/>
      <c r="O24638" s="136"/>
      <c r="T24638" s="136"/>
      <c r="W24638" s="136"/>
      <c r="Z24638" s="136"/>
      <c r="AC24638" s="136"/>
    </row>
    <row r="24639" spans="2:29">
      <c r="B24639" s="136"/>
      <c r="E24639" s="136"/>
      <c r="H24639" s="136"/>
      <c r="K24639" s="136"/>
      <c r="O24639" s="136"/>
      <c r="T24639" s="136"/>
      <c r="W24639" s="136"/>
      <c r="Z24639" s="136"/>
      <c r="AC24639" s="136"/>
    </row>
    <row r="24640" spans="2:29">
      <c r="B24640" s="136"/>
      <c r="E24640" s="136"/>
      <c r="H24640" s="136"/>
      <c r="K24640" s="136"/>
      <c r="O24640" s="136"/>
      <c r="T24640" s="136"/>
      <c r="W24640" s="136"/>
      <c r="Z24640" s="136"/>
      <c r="AC24640" s="136"/>
    </row>
    <row r="24641" spans="2:29">
      <c r="B24641" s="136"/>
      <c r="E24641" s="136"/>
      <c r="H24641" s="136"/>
      <c r="K24641" s="136"/>
      <c r="O24641" s="136"/>
      <c r="T24641" s="136"/>
      <c r="W24641" s="136"/>
      <c r="Z24641" s="136"/>
      <c r="AC24641" s="136"/>
    </row>
    <row r="24642" spans="2:29">
      <c r="B24642" s="136"/>
      <c r="E24642" s="136"/>
      <c r="H24642" s="136"/>
      <c r="K24642" s="136"/>
      <c r="O24642" s="136"/>
      <c r="T24642" s="136"/>
      <c r="W24642" s="136"/>
      <c r="Z24642" s="136"/>
      <c r="AC24642" s="136"/>
    </row>
    <row r="24643" spans="2:29">
      <c r="B24643" s="136"/>
      <c r="E24643" s="136"/>
      <c r="H24643" s="136"/>
      <c r="K24643" s="136"/>
      <c r="O24643" s="136"/>
      <c r="T24643" s="136"/>
      <c r="W24643" s="136"/>
      <c r="Z24643" s="136"/>
      <c r="AC24643" s="136"/>
    </row>
    <row r="24644" spans="2:29">
      <c r="B24644" s="136"/>
      <c r="E24644" s="136"/>
      <c r="H24644" s="136"/>
      <c r="K24644" s="136"/>
      <c r="O24644" s="136"/>
      <c r="T24644" s="136"/>
      <c r="W24644" s="136"/>
      <c r="Z24644" s="136"/>
      <c r="AC24644" s="136"/>
    </row>
    <row r="24645" spans="2:29">
      <c r="B24645" s="136"/>
      <c r="E24645" s="136"/>
      <c r="H24645" s="136"/>
      <c r="K24645" s="136"/>
      <c r="O24645" s="136"/>
      <c r="T24645" s="136"/>
      <c r="W24645" s="136"/>
      <c r="Z24645" s="136"/>
      <c r="AC24645" s="136"/>
    </row>
    <row r="24646" spans="2:29">
      <c r="B24646" s="136"/>
      <c r="E24646" s="136"/>
      <c r="H24646" s="136"/>
      <c r="K24646" s="136"/>
      <c r="O24646" s="136"/>
      <c r="T24646" s="136"/>
      <c r="W24646" s="136"/>
      <c r="Z24646" s="136"/>
      <c r="AC24646" s="136"/>
    </row>
    <row r="24647" spans="2:29">
      <c r="B24647" s="136"/>
      <c r="E24647" s="136"/>
      <c r="H24647" s="136"/>
      <c r="K24647" s="136"/>
      <c r="O24647" s="136"/>
      <c r="T24647" s="136"/>
      <c r="W24647" s="136"/>
      <c r="Z24647" s="136"/>
      <c r="AC24647" s="136"/>
    </row>
    <row r="24648" spans="2:29">
      <c r="B24648" s="136"/>
      <c r="E24648" s="136"/>
      <c r="H24648" s="136"/>
      <c r="K24648" s="136"/>
      <c r="O24648" s="136"/>
      <c r="T24648" s="136"/>
      <c r="W24648" s="136"/>
      <c r="Z24648" s="136"/>
      <c r="AC24648" s="136"/>
    </row>
    <row r="24649" spans="2:29">
      <c r="B24649" s="136"/>
      <c r="E24649" s="136"/>
      <c r="H24649" s="136"/>
      <c r="K24649" s="136"/>
      <c r="O24649" s="136"/>
      <c r="T24649" s="136"/>
      <c r="W24649" s="136"/>
      <c r="Z24649" s="136"/>
      <c r="AC24649" s="136"/>
    </row>
    <row r="24650" spans="2:29">
      <c r="B24650" s="136"/>
      <c r="E24650" s="136"/>
      <c r="H24650" s="136"/>
      <c r="K24650" s="136"/>
      <c r="O24650" s="136"/>
      <c r="T24650" s="136"/>
      <c r="W24650" s="136"/>
      <c r="Z24650" s="136"/>
      <c r="AC24650" s="136"/>
    </row>
    <row r="24651" spans="2:29">
      <c r="B24651" s="136"/>
      <c r="E24651" s="136"/>
      <c r="H24651" s="136"/>
      <c r="K24651" s="136"/>
      <c r="O24651" s="136"/>
      <c r="T24651" s="136"/>
      <c r="W24651" s="136"/>
      <c r="Z24651" s="136"/>
      <c r="AC24651" s="136"/>
    </row>
    <row r="24652" spans="2:29">
      <c r="B24652" s="136"/>
      <c r="E24652" s="136"/>
      <c r="H24652" s="136"/>
      <c r="K24652" s="136"/>
      <c r="O24652" s="136"/>
      <c r="T24652" s="136"/>
      <c r="W24652" s="136"/>
      <c r="Z24652" s="136"/>
      <c r="AC24652" s="136"/>
    </row>
    <row r="24653" spans="2:29">
      <c r="B24653" s="136"/>
      <c r="E24653" s="136"/>
      <c r="H24653" s="136"/>
      <c r="K24653" s="136"/>
      <c r="O24653" s="136"/>
      <c r="T24653" s="136"/>
      <c r="W24653" s="136"/>
      <c r="Z24653" s="136"/>
      <c r="AC24653" s="136"/>
    </row>
    <row r="24654" spans="2:29">
      <c r="B24654" s="136"/>
      <c r="E24654" s="136"/>
      <c r="H24654" s="136"/>
      <c r="K24654" s="136"/>
      <c r="O24654" s="136"/>
      <c r="T24654" s="136"/>
      <c r="W24654" s="136"/>
      <c r="Z24654" s="136"/>
      <c r="AC24654" s="136"/>
    </row>
    <row r="24655" spans="2:29">
      <c r="B24655" s="136"/>
      <c r="E24655" s="136"/>
      <c r="H24655" s="136"/>
      <c r="K24655" s="136"/>
      <c r="O24655" s="136"/>
      <c r="T24655" s="136"/>
      <c r="W24655" s="136"/>
      <c r="Z24655" s="136"/>
      <c r="AC24655" s="136"/>
    </row>
    <row r="24656" spans="2:29">
      <c r="B24656" s="136"/>
      <c r="E24656" s="136"/>
      <c r="H24656" s="136"/>
      <c r="K24656" s="136"/>
      <c r="O24656" s="136"/>
      <c r="T24656" s="136"/>
      <c r="W24656" s="136"/>
      <c r="Z24656" s="136"/>
      <c r="AC24656" s="136"/>
    </row>
    <row r="24657" spans="2:29">
      <c r="B24657" s="136"/>
      <c r="E24657" s="136"/>
      <c r="H24657" s="136"/>
      <c r="K24657" s="136"/>
      <c r="O24657" s="136"/>
      <c r="T24657" s="136"/>
      <c r="W24657" s="136"/>
      <c r="Z24657" s="136"/>
      <c r="AC24657" s="136"/>
    </row>
    <row r="24658" spans="2:29">
      <c r="B24658" s="136"/>
      <c r="E24658" s="136"/>
      <c r="H24658" s="136"/>
      <c r="K24658" s="136"/>
      <c r="O24658" s="136"/>
      <c r="T24658" s="136"/>
      <c r="W24658" s="136"/>
      <c r="Z24658" s="136"/>
      <c r="AC24658" s="136"/>
    </row>
    <row r="24659" spans="2:29">
      <c r="B24659" s="136"/>
      <c r="E24659" s="136"/>
      <c r="H24659" s="136"/>
      <c r="K24659" s="136"/>
      <c r="O24659" s="136"/>
      <c r="T24659" s="136"/>
      <c r="W24659" s="136"/>
      <c r="Z24659" s="136"/>
      <c r="AC24659" s="136"/>
    </row>
    <row r="24660" spans="2:29">
      <c r="B24660" s="136"/>
      <c r="E24660" s="136"/>
      <c r="H24660" s="136"/>
      <c r="K24660" s="136"/>
      <c r="O24660" s="136"/>
      <c r="T24660" s="136"/>
      <c r="W24660" s="136"/>
      <c r="Z24660" s="136"/>
      <c r="AC24660" s="136"/>
    </row>
    <row r="24661" spans="2:29">
      <c r="B24661" s="136"/>
      <c r="E24661" s="136"/>
      <c r="H24661" s="136"/>
      <c r="K24661" s="136"/>
      <c r="O24661" s="136"/>
      <c r="T24661" s="136"/>
      <c r="W24661" s="136"/>
      <c r="Z24661" s="136"/>
      <c r="AC24661" s="136"/>
    </row>
    <row r="24662" spans="2:29">
      <c r="B24662" s="136"/>
      <c r="E24662" s="136"/>
      <c r="H24662" s="136"/>
      <c r="K24662" s="136"/>
      <c r="O24662" s="136"/>
      <c r="T24662" s="136"/>
      <c r="W24662" s="136"/>
      <c r="Z24662" s="136"/>
      <c r="AC24662" s="136"/>
    </row>
    <row r="24663" spans="2:29">
      <c r="B24663" s="136"/>
      <c r="E24663" s="136"/>
      <c r="H24663" s="136"/>
      <c r="K24663" s="136"/>
      <c r="O24663" s="136"/>
      <c r="T24663" s="136"/>
      <c r="W24663" s="136"/>
      <c r="Z24663" s="136"/>
      <c r="AC24663" s="136"/>
    </row>
    <row r="24664" spans="2:29">
      <c r="B24664" s="136"/>
      <c r="E24664" s="136"/>
      <c r="H24664" s="136"/>
      <c r="K24664" s="136"/>
      <c r="O24664" s="136"/>
      <c r="T24664" s="136"/>
      <c r="W24664" s="136"/>
      <c r="Z24664" s="136"/>
      <c r="AC24664" s="136"/>
    </row>
    <row r="24665" spans="2:29">
      <c r="B24665" s="136"/>
      <c r="E24665" s="136"/>
      <c r="H24665" s="136"/>
      <c r="K24665" s="136"/>
      <c r="O24665" s="136"/>
      <c r="T24665" s="136"/>
      <c r="W24665" s="136"/>
      <c r="Z24665" s="136"/>
      <c r="AC24665" s="136"/>
    </row>
    <row r="24666" spans="2:29">
      <c r="B24666" s="136"/>
      <c r="E24666" s="136"/>
      <c r="H24666" s="136"/>
      <c r="K24666" s="136"/>
      <c r="O24666" s="136"/>
      <c r="T24666" s="136"/>
      <c r="W24666" s="136"/>
      <c r="Z24666" s="136"/>
      <c r="AC24666" s="136"/>
    </row>
    <row r="24667" spans="2:29">
      <c r="B24667" s="136"/>
      <c r="E24667" s="136"/>
      <c r="H24667" s="136"/>
      <c r="K24667" s="136"/>
      <c r="O24667" s="136"/>
      <c r="T24667" s="136"/>
      <c r="W24667" s="136"/>
      <c r="Z24667" s="136"/>
      <c r="AC24667" s="136"/>
    </row>
    <row r="24668" spans="2:29">
      <c r="B24668" s="136"/>
      <c r="E24668" s="136"/>
      <c r="H24668" s="136"/>
      <c r="K24668" s="136"/>
      <c r="O24668" s="136"/>
      <c r="T24668" s="136"/>
      <c r="W24668" s="136"/>
      <c r="Z24668" s="136"/>
      <c r="AC24668" s="136"/>
    </row>
    <row r="24669" spans="2:29">
      <c r="B24669" s="136"/>
      <c r="E24669" s="136"/>
      <c r="H24669" s="136"/>
      <c r="K24669" s="136"/>
      <c r="O24669" s="136"/>
      <c r="T24669" s="136"/>
      <c r="W24669" s="136"/>
      <c r="Z24669" s="136"/>
      <c r="AC24669" s="136"/>
    </row>
    <row r="24670" spans="2:29">
      <c r="B24670" s="136"/>
      <c r="E24670" s="136"/>
      <c r="H24670" s="136"/>
      <c r="K24670" s="136"/>
      <c r="O24670" s="136"/>
      <c r="T24670" s="136"/>
      <c r="W24670" s="136"/>
      <c r="Z24670" s="136"/>
      <c r="AC24670" s="136"/>
    </row>
    <row r="24671" spans="2:29">
      <c r="B24671" s="136"/>
      <c r="E24671" s="136"/>
      <c r="H24671" s="136"/>
      <c r="K24671" s="136"/>
      <c r="O24671" s="136"/>
      <c r="T24671" s="136"/>
      <c r="W24671" s="136"/>
      <c r="Z24671" s="136"/>
      <c r="AC24671" s="136"/>
    </row>
    <row r="24672" spans="2:29">
      <c r="B24672" s="136"/>
      <c r="E24672" s="136"/>
      <c r="H24672" s="136"/>
      <c r="K24672" s="136"/>
      <c r="O24672" s="136"/>
      <c r="T24672" s="136"/>
      <c r="W24672" s="136"/>
      <c r="Z24672" s="136"/>
      <c r="AC24672" s="136"/>
    </row>
    <row r="24673" spans="2:29">
      <c r="B24673" s="136"/>
      <c r="E24673" s="136"/>
      <c r="H24673" s="136"/>
      <c r="K24673" s="136"/>
      <c r="O24673" s="136"/>
      <c r="T24673" s="136"/>
      <c r="W24673" s="136"/>
      <c r="Z24673" s="136"/>
      <c r="AC24673" s="136"/>
    </row>
    <row r="24674" spans="2:29">
      <c r="B24674" s="136"/>
      <c r="E24674" s="136"/>
      <c r="H24674" s="136"/>
      <c r="K24674" s="136"/>
      <c r="O24674" s="136"/>
      <c r="T24674" s="136"/>
      <c r="W24674" s="136"/>
      <c r="Z24674" s="136"/>
      <c r="AC24674" s="136"/>
    </row>
    <row r="24675" spans="2:29">
      <c r="B24675" s="136"/>
      <c r="E24675" s="136"/>
      <c r="H24675" s="136"/>
      <c r="K24675" s="136"/>
      <c r="O24675" s="136"/>
      <c r="T24675" s="136"/>
      <c r="W24675" s="136"/>
      <c r="Z24675" s="136"/>
      <c r="AC24675" s="136"/>
    </row>
    <row r="24676" spans="2:29">
      <c r="B24676" s="136"/>
      <c r="E24676" s="136"/>
      <c r="H24676" s="136"/>
      <c r="K24676" s="136"/>
      <c r="O24676" s="136"/>
      <c r="T24676" s="136"/>
      <c r="W24676" s="136"/>
      <c r="Z24676" s="136"/>
      <c r="AC24676" s="136"/>
    </row>
    <row r="24677" spans="2:29">
      <c r="B24677" s="136"/>
      <c r="E24677" s="136"/>
      <c r="H24677" s="136"/>
      <c r="K24677" s="136"/>
      <c r="O24677" s="136"/>
      <c r="T24677" s="136"/>
      <c r="W24677" s="136"/>
      <c r="Z24677" s="136"/>
      <c r="AC24677" s="136"/>
    </row>
    <row r="24678" spans="2:29">
      <c r="B24678" s="136"/>
      <c r="E24678" s="136"/>
      <c r="H24678" s="136"/>
      <c r="K24678" s="136"/>
      <c r="O24678" s="136"/>
      <c r="T24678" s="136"/>
      <c r="W24678" s="136"/>
      <c r="Z24678" s="136"/>
      <c r="AC24678" s="136"/>
    </row>
    <row r="24679" spans="2:29">
      <c r="B24679" s="136"/>
      <c r="E24679" s="136"/>
      <c r="H24679" s="136"/>
      <c r="K24679" s="136"/>
      <c r="O24679" s="136"/>
      <c r="T24679" s="136"/>
      <c r="W24679" s="136"/>
      <c r="Z24679" s="136"/>
      <c r="AC24679" s="136"/>
    </row>
    <row r="24680" spans="2:29">
      <c r="B24680" s="136"/>
      <c r="E24680" s="136"/>
      <c r="H24680" s="136"/>
      <c r="K24680" s="136"/>
      <c r="O24680" s="136"/>
      <c r="T24680" s="136"/>
      <c r="W24680" s="136"/>
      <c r="Z24680" s="136"/>
      <c r="AC24680" s="136"/>
    </row>
    <row r="24681" spans="2:29">
      <c r="B24681" s="136"/>
      <c r="E24681" s="136"/>
      <c r="H24681" s="136"/>
      <c r="K24681" s="136"/>
      <c r="O24681" s="136"/>
      <c r="T24681" s="136"/>
      <c r="W24681" s="136"/>
      <c r="Z24681" s="136"/>
      <c r="AC24681" s="136"/>
    </row>
    <row r="24682" spans="2:29">
      <c r="B24682" s="136"/>
      <c r="E24682" s="136"/>
      <c r="H24682" s="136"/>
      <c r="K24682" s="136"/>
      <c r="O24682" s="136"/>
      <c r="T24682" s="136"/>
      <c r="W24682" s="136"/>
      <c r="Z24682" s="136"/>
      <c r="AC24682" s="136"/>
    </row>
    <row r="24683" spans="2:29">
      <c r="B24683" s="136"/>
      <c r="E24683" s="136"/>
      <c r="H24683" s="136"/>
      <c r="K24683" s="136"/>
      <c r="O24683" s="136"/>
      <c r="T24683" s="136"/>
      <c r="W24683" s="136"/>
      <c r="Z24683" s="136"/>
      <c r="AC24683" s="136"/>
    </row>
    <row r="24684" spans="2:29">
      <c r="B24684" s="136"/>
      <c r="E24684" s="136"/>
      <c r="H24684" s="136"/>
      <c r="K24684" s="136"/>
      <c r="O24684" s="136"/>
      <c r="T24684" s="136"/>
      <c r="W24684" s="136"/>
      <c r="Z24684" s="136"/>
      <c r="AC24684" s="136"/>
    </row>
    <row r="24685" spans="2:29">
      <c r="B24685" s="136"/>
      <c r="E24685" s="136"/>
      <c r="H24685" s="136"/>
      <c r="K24685" s="136"/>
      <c r="O24685" s="136"/>
      <c r="T24685" s="136"/>
      <c r="W24685" s="136"/>
      <c r="Z24685" s="136"/>
      <c r="AC24685" s="136"/>
    </row>
    <row r="24686" spans="2:29">
      <c r="B24686" s="136"/>
      <c r="E24686" s="136"/>
      <c r="H24686" s="136"/>
      <c r="K24686" s="136"/>
      <c r="O24686" s="136"/>
      <c r="T24686" s="136"/>
      <c r="W24686" s="136"/>
      <c r="Z24686" s="136"/>
      <c r="AC24686" s="136"/>
    </row>
    <row r="24687" spans="2:29">
      <c r="B24687" s="136"/>
      <c r="E24687" s="136"/>
      <c r="H24687" s="136"/>
      <c r="K24687" s="136"/>
      <c r="O24687" s="136"/>
      <c r="T24687" s="136"/>
      <c r="W24687" s="136"/>
      <c r="Z24687" s="136"/>
      <c r="AC24687" s="136"/>
    </row>
    <row r="24688" spans="2:29">
      <c r="B24688" s="136"/>
      <c r="E24688" s="136"/>
      <c r="H24688" s="136"/>
      <c r="K24688" s="136"/>
      <c r="O24688" s="136"/>
      <c r="T24688" s="136"/>
      <c r="W24688" s="136"/>
      <c r="Z24688" s="136"/>
      <c r="AC24688" s="136"/>
    </row>
    <row r="24689" spans="2:29">
      <c r="B24689" s="136"/>
      <c r="E24689" s="136"/>
      <c r="H24689" s="136"/>
      <c r="K24689" s="136"/>
      <c r="O24689" s="136"/>
      <c r="T24689" s="136"/>
      <c r="W24689" s="136"/>
      <c r="Z24689" s="136"/>
      <c r="AC24689" s="136"/>
    </row>
    <row r="24690" spans="2:29">
      <c r="B24690" s="136"/>
      <c r="E24690" s="136"/>
      <c r="H24690" s="136"/>
      <c r="K24690" s="136"/>
      <c r="O24690" s="136"/>
      <c r="T24690" s="136"/>
      <c r="W24690" s="136"/>
      <c r="Z24690" s="136"/>
      <c r="AC24690" s="136"/>
    </row>
    <row r="24691" spans="2:29">
      <c r="B24691" s="136"/>
      <c r="E24691" s="136"/>
      <c r="H24691" s="136"/>
      <c r="K24691" s="136"/>
      <c r="O24691" s="136"/>
      <c r="T24691" s="136"/>
      <c r="W24691" s="136"/>
      <c r="Z24691" s="136"/>
      <c r="AC24691" s="136"/>
    </row>
    <row r="24692" spans="2:29">
      <c r="B24692" s="136"/>
      <c r="E24692" s="136"/>
      <c r="H24692" s="136"/>
      <c r="K24692" s="136"/>
      <c r="O24692" s="136"/>
      <c r="T24692" s="136"/>
      <c r="W24692" s="136"/>
      <c r="Z24692" s="136"/>
      <c r="AC24692" s="136"/>
    </row>
    <row r="24693" spans="2:29">
      <c r="B24693" s="136"/>
      <c r="E24693" s="136"/>
      <c r="H24693" s="136"/>
      <c r="K24693" s="136"/>
      <c r="O24693" s="136"/>
      <c r="T24693" s="136"/>
      <c r="W24693" s="136"/>
      <c r="Z24693" s="136"/>
      <c r="AC24693" s="136"/>
    </row>
    <row r="24694" spans="2:29">
      <c r="B24694" s="136"/>
      <c r="E24694" s="136"/>
      <c r="H24694" s="136"/>
      <c r="K24694" s="136"/>
      <c r="O24694" s="136"/>
      <c r="T24694" s="136"/>
      <c r="W24694" s="136"/>
      <c r="Z24694" s="136"/>
      <c r="AC24694" s="136"/>
    </row>
    <row r="24695" spans="2:29">
      <c r="B24695" s="136"/>
      <c r="E24695" s="136"/>
      <c r="H24695" s="136"/>
      <c r="K24695" s="136"/>
      <c r="O24695" s="136"/>
      <c r="T24695" s="136"/>
      <c r="W24695" s="136"/>
      <c r="Z24695" s="136"/>
      <c r="AC24695" s="136"/>
    </row>
    <row r="24696" spans="2:29">
      <c r="B24696" s="136"/>
      <c r="E24696" s="136"/>
      <c r="H24696" s="136"/>
      <c r="K24696" s="136"/>
      <c r="O24696" s="136"/>
      <c r="T24696" s="136"/>
      <c r="W24696" s="136"/>
      <c r="Z24696" s="136"/>
      <c r="AC24696" s="136"/>
    </row>
    <row r="24697" spans="2:29">
      <c r="B24697" s="136"/>
      <c r="E24697" s="136"/>
      <c r="H24697" s="136"/>
      <c r="K24697" s="136"/>
      <c r="O24697" s="136"/>
      <c r="T24697" s="136"/>
      <c r="W24697" s="136"/>
      <c r="Z24697" s="136"/>
      <c r="AC24697" s="136"/>
    </row>
    <row r="24698" spans="2:29">
      <c r="B24698" s="136"/>
      <c r="E24698" s="136"/>
      <c r="H24698" s="136"/>
      <c r="K24698" s="136"/>
      <c r="O24698" s="136"/>
      <c r="T24698" s="136"/>
      <c r="W24698" s="136"/>
      <c r="Z24698" s="136"/>
      <c r="AC24698" s="136"/>
    </row>
    <row r="24699" spans="2:29">
      <c r="B24699" s="136"/>
      <c r="E24699" s="136"/>
      <c r="H24699" s="136"/>
      <c r="K24699" s="136"/>
      <c r="O24699" s="136"/>
      <c r="T24699" s="136"/>
      <c r="W24699" s="136"/>
      <c r="Z24699" s="136"/>
      <c r="AC24699" s="136"/>
    </row>
    <row r="24700" spans="2:29">
      <c r="B24700" s="136"/>
      <c r="E24700" s="136"/>
      <c r="H24700" s="136"/>
      <c r="K24700" s="136"/>
      <c r="O24700" s="136"/>
      <c r="T24700" s="136"/>
      <c r="W24700" s="136"/>
      <c r="Z24700" s="136"/>
      <c r="AC24700" s="136"/>
    </row>
    <row r="24701" spans="2:29">
      <c r="B24701" s="136"/>
      <c r="E24701" s="136"/>
      <c r="H24701" s="136"/>
      <c r="K24701" s="136"/>
      <c r="O24701" s="136"/>
      <c r="T24701" s="136"/>
      <c r="W24701" s="136"/>
      <c r="Z24701" s="136"/>
      <c r="AC24701" s="136"/>
    </row>
    <row r="24702" spans="2:29">
      <c r="B24702" s="136"/>
      <c r="E24702" s="136"/>
      <c r="H24702" s="136"/>
      <c r="K24702" s="136"/>
      <c r="O24702" s="136"/>
      <c r="T24702" s="136"/>
      <c r="W24702" s="136"/>
      <c r="Z24702" s="136"/>
      <c r="AC24702" s="136"/>
    </row>
    <row r="24703" spans="2:29">
      <c r="B24703" s="136"/>
      <c r="E24703" s="136"/>
      <c r="H24703" s="136"/>
      <c r="K24703" s="136"/>
      <c r="O24703" s="136"/>
      <c r="T24703" s="136"/>
      <c r="W24703" s="136"/>
      <c r="Z24703" s="136"/>
      <c r="AC24703" s="136"/>
    </row>
    <row r="24704" spans="2:29">
      <c r="B24704" s="136"/>
      <c r="E24704" s="136"/>
      <c r="H24704" s="136"/>
      <c r="K24704" s="136"/>
      <c r="O24704" s="136"/>
      <c r="T24704" s="136"/>
      <c r="W24704" s="136"/>
      <c r="Z24704" s="136"/>
      <c r="AC24704" s="136"/>
    </row>
    <row r="24705" spans="2:29">
      <c r="B24705" s="136"/>
      <c r="E24705" s="136"/>
      <c r="H24705" s="136"/>
      <c r="K24705" s="136"/>
      <c r="O24705" s="136"/>
      <c r="T24705" s="136"/>
      <c r="W24705" s="136"/>
      <c r="Z24705" s="136"/>
      <c r="AC24705" s="136"/>
    </row>
    <row r="24706" spans="2:29">
      <c r="B24706" s="136"/>
      <c r="E24706" s="136"/>
      <c r="H24706" s="136"/>
      <c r="K24706" s="136"/>
      <c r="O24706" s="136"/>
      <c r="T24706" s="136"/>
      <c r="W24706" s="136"/>
      <c r="Z24706" s="136"/>
      <c r="AC24706" s="136"/>
    </row>
    <row r="24707" spans="2:29">
      <c r="B24707" s="136"/>
      <c r="E24707" s="136"/>
      <c r="H24707" s="136"/>
      <c r="K24707" s="136"/>
      <c r="O24707" s="136"/>
      <c r="T24707" s="136"/>
      <c r="W24707" s="136"/>
      <c r="Z24707" s="136"/>
      <c r="AC24707" s="136"/>
    </row>
    <row r="24708" spans="2:29">
      <c r="B24708" s="136"/>
      <c r="E24708" s="136"/>
      <c r="H24708" s="136"/>
      <c r="K24708" s="136"/>
      <c r="O24708" s="136"/>
      <c r="T24708" s="136"/>
      <c r="W24708" s="136"/>
      <c r="Z24708" s="136"/>
      <c r="AC24708" s="136"/>
    </row>
    <row r="24709" spans="2:29">
      <c r="B24709" s="136"/>
      <c r="E24709" s="136"/>
      <c r="H24709" s="136"/>
      <c r="K24709" s="136"/>
      <c r="O24709" s="136"/>
      <c r="T24709" s="136"/>
      <c r="W24709" s="136"/>
      <c r="Z24709" s="136"/>
      <c r="AC24709" s="136"/>
    </row>
    <row r="24710" spans="2:29">
      <c r="B24710" s="136"/>
      <c r="E24710" s="136"/>
      <c r="H24710" s="136"/>
      <c r="K24710" s="136"/>
      <c r="O24710" s="136"/>
      <c r="T24710" s="136"/>
      <c r="W24710" s="136"/>
      <c r="Z24710" s="136"/>
      <c r="AC24710" s="136"/>
    </row>
    <row r="24711" spans="2:29">
      <c r="B24711" s="136"/>
      <c r="E24711" s="136"/>
      <c r="H24711" s="136"/>
      <c r="K24711" s="136"/>
      <c r="O24711" s="136"/>
      <c r="T24711" s="136"/>
      <c r="W24711" s="136"/>
      <c r="Z24711" s="136"/>
      <c r="AC24711" s="136"/>
    </row>
    <row r="24712" spans="2:29">
      <c r="B24712" s="136"/>
      <c r="E24712" s="136"/>
      <c r="H24712" s="136"/>
      <c r="K24712" s="136"/>
      <c r="O24712" s="136"/>
      <c r="T24712" s="136"/>
      <c r="W24712" s="136"/>
      <c r="Z24712" s="136"/>
      <c r="AC24712" s="136"/>
    </row>
    <row r="24713" spans="2:29">
      <c r="B24713" s="136"/>
      <c r="E24713" s="136"/>
      <c r="H24713" s="136"/>
      <c r="K24713" s="136"/>
      <c r="O24713" s="136"/>
      <c r="T24713" s="136"/>
      <c r="W24713" s="136"/>
      <c r="Z24713" s="136"/>
      <c r="AC24713" s="136"/>
    </row>
    <row r="24714" spans="2:29">
      <c r="B24714" s="136"/>
      <c r="E24714" s="136"/>
      <c r="H24714" s="136"/>
      <c r="K24714" s="136"/>
      <c r="O24714" s="136"/>
      <c r="T24714" s="136"/>
      <c r="W24714" s="136"/>
      <c r="Z24714" s="136"/>
      <c r="AC24714" s="136"/>
    </row>
    <row r="24715" spans="2:29">
      <c r="B24715" s="136"/>
      <c r="E24715" s="136"/>
      <c r="H24715" s="136"/>
      <c r="K24715" s="136"/>
      <c r="O24715" s="136"/>
      <c r="T24715" s="136"/>
      <c r="W24715" s="136"/>
      <c r="Z24715" s="136"/>
      <c r="AC24715" s="136"/>
    </row>
    <row r="24716" spans="2:29">
      <c r="B24716" s="136"/>
      <c r="E24716" s="136"/>
      <c r="H24716" s="136"/>
      <c r="K24716" s="136"/>
      <c r="O24716" s="136"/>
      <c r="T24716" s="136"/>
      <c r="W24716" s="136"/>
      <c r="Z24716" s="136"/>
      <c r="AC24716" s="136"/>
    </row>
    <row r="24717" spans="2:29">
      <c r="B24717" s="136"/>
      <c r="E24717" s="136"/>
      <c r="H24717" s="136"/>
      <c r="K24717" s="136"/>
      <c r="O24717" s="136"/>
      <c r="T24717" s="136"/>
      <c r="W24717" s="136"/>
      <c r="Z24717" s="136"/>
      <c r="AC24717" s="136"/>
    </row>
    <row r="24718" spans="2:29">
      <c r="B24718" s="136"/>
      <c r="E24718" s="136"/>
      <c r="H24718" s="136"/>
      <c r="K24718" s="136"/>
      <c r="O24718" s="136"/>
      <c r="T24718" s="136"/>
      <c r="W24718" s="136"/>
      <c r="Z24718" s="136"/>
      <c r="AC24718" s="136"/>
    </row>
    <row r="24719" spans="2:29">
      <c r="B24719" s="136"/>
      <c r="E24719" s="136"/>
      <c r="H24719" s="136"/>
      <c r="K24719" s="136"/>
      <c r="O24719" s="136"/>
      <c r="T24719" s="136"/>
      <c r="W24719" s="136"/>
      <c r="Z24719" s="136"/>
      <c r="AC24719" s="136"/>
    </row>
    <row r="24720" spans="2:29">
      <c r="B24720" s="136"/>
      <c r="E24720" s="136"/>
      <c r="H24720" s="136"/>
      <c r="K24720" s="136"/>
      <c r="O24720" s="136"/>
      <c r="T24720" s="136"/>
      <c r="W24720" s="136"/>
      <c r="Z24720" s="136"/>
      <c r="AC24720" s="136"/>
    </row>
    <row r="24721" spans="2:29">
      <c r="B24721" s="136"/>
      <c r="E24721" s="136"/>
      <c r="H24721" s="136"/>
      <c r="K24721" s="136"/>
      <c r="O24721" s="136"/>
      <c r="T24721" s="136"/>
      <c r="W24721" s="136"/>
      <c r="Z24721" s="136"/>
      <c r="AC24721" s="136"/>
    </row>
    <row r="24722" spans="2:29">
      <c r="B24722" s="136"/>
      <c r="E24722" s="136"/>
      <c r="H24722" s="136"/>
      <c r="K24722" s="136"/>
      <c r="O24722" s="136"/>
      <c r="T24722" s="136"/>
      <c r="W24722" s="136"/>
      <c r="Z24722" s="136"/>
      <c r="AC24722" s="136"/>
    </row>
    <row r="24723" spans="2:29">
      <c r="B24723" s="136"/>
      <c r="E24723" s="136"/>
      <c r="H24723" s="136"/>
      <c r="K24723" s="136"/>
      <c r="O24723" s="136"/>
      <c r="T24723" s="136"/>
      <c r="W24723" s="136"/>
      <c r="Z24723" s="136"/>
      <c r="AC24723" s="136"/>
    </row>
    <row r="24724" spans="2:29">
      <c r="B24724" s="136"/>
      <c r="E24724" s="136"/>
      <c r="H24724" s="136"/>
      <c r="K24724" s="136"/>
      <c r="O24724" s="136"/>
      <c r="T24724" s="136"/>
      <c r="W24724" s="136"/>
      <c r="Z24724" s="136"/>
      <c r="AC24724" s="136"/>
    </row>
    <row r="24725" spans="2:29">
      <c r="B24725" s="136"/>
      <c r="E24725" s="136"/>
      <c r="H24725" s="136"/>
      <c r="K24725" s="136"/>
      <c r="O24725" s="136"/>
      <c r="T24725" s="136"/>
      <c r="W24725" s="136"/>
      <c r="Z24725" s="136"/>
      <c r="AC24725" s="136"/>
    </row>
    <row r="24726" spans="2:29">
      <c r="B24726" s="136"/>
      <c r="E24726" s="136"/>
      <c r="H24726" s="136"/>
      <c r="K24726" s="136"/>
      <c r="O24726" s="136"/>
      <c r="T24726" s="136"/>
      <c r="W24726" s="136"/>
      <c r="Z24726" s="136"/>
      <c r="AC24726" s="136"/>
    </row>
    <row r="24727" spans="2:29">
      <c r="B24727" s="136"/>
      <c r="E24727" s="136"/>
      <c r="H24727" s="136"/>
      <c r="K24727" s="136"/>
      <c r="O24727" s="136"/>
      <c r="T24727" s="136"/>
      <c r="W24727" s="136"/>
      <c r="Z24727" s="136"/>
      <c r="AC24727" s="136"/>
    </row>
    <row r="24728" spans="2:29">
      <c r="B24728" s="136"/>
      <c r="E24728" s="136"/>
      <c r="H24728" s="136"/>
      <c r="K24728" s="136"/>
      <c r="O24728" s="136"/>
      <c r="T24728" s="136"/>
      <c r="W24728" s="136"/>
      <c r="Z24728" s="136"/>
      <c r="AC24728" s="136"/>
    </row>
    <row r="24729" spans="2:29">
      <c r="B24729" s="136"/>
      <c r="E24729" s="136"/>
      <c r="H24729" s="136"/>
      <c r="K24729" s="136"/>
      <c r="O24729" s="136"/>
      <c r="T24729" s="136"/>
      <c r="W24729" s="136"/>
      <c r="Z24729" s="136"/>
      <c r="AC24729" s="136"/>
    </row>
    <row r="24730" spans="2:29">
      <c r="B24730" s="136"/>
      <c r="E24730" s="136"/>
      <c r="H24730" s="136"/>
      <c r="K24730" s="136"/>
      <c r="O24730" s="136"/>
      <c r="T24730" s="136"/>
      <c r="W24730" s="136"/>
      <c r="Z24730" s="136"/>
      <c r="AC24730" s="136"/>
    </row>
    <row r="24731" spans="2:29">
      <c r="B24731" s="136"/>
      <c r="E24731" s="136"/>
      <c r="H24731" s="136"/>
      <c r="K24731" s="136"/>
      <c r="O24731" s="136"/>
      <c r="T24731" s="136"/>
      <c r="W24731" s="136"/>
      <c r="Z24731" s="136"/>
      <c r="AC24731" s="136"/>
    </row>
    <row r="24732" spans="2:29">
      <c r="B24732" s="136"/>
      <c r="E24732" s="136"/>
      <c r="H24732" s="136"/>
      <c r="K24732" s="136"/>
      <c r="O24732" s="136"/>
      <c r="T24732" s="136"/>
      <c r="W24732" s="136"/>
      <c r="Z24732" s="136"/>
      <c r="AC24732" s="136"/>
    </row>
    <row r="24733" spans="2:29">
      <c r="B24733" s="136"/>
      <c r="E24733" s="136"/>
      <c r="H24733" s="136"/>
      <c r="K24733" s="136"/>
      <c r="O24733" s="136"/>
      <c r="T24733" s="136"/>
      <c r="W24733" s="136"/>
      <c r="Z24733" s="136"/>
      <c r="AC24733" s="136"/>
    </row>
    <row r="24734" spans="2:29">
      <c r="B24734" s="136"/>
      <c r="E24734" s="136"/>
      <c r="H24734" s="136"/>
      <c r="K24734" s="136"/>
      <c r="O24734" s="136"/>
      <c r="T24734" s="136"/>
      <c r="W24734" s="136"/>
      <c r="Z24734" s="136"/>
      <c r="AC24734" s="136"/>
    </row>
    <row r="24735" spans="2:29">
      <c r="B24735" s="136"/>
      <c r="E24735" s="136"/>
      <c r="H24735" s="136"/>
      <c r="K24735" s="136"/>
      <c r="O24735" s="136"/>
      <c r="T24735" s="136"/>
      <c r="W24735" s="136"/>
      <c r="Z24735" s="136"/>
      <c r="AC24735" s="136"/>
    </row>
    <row r="24736" spans="2:29">
      <c r="B24736" s="136"/>
      <c r="E24736" s="136"/>
      <c r="H24736" s="136"/>
      <c r="K24736" s="136"/>
      <c r="O24736" s="136"/>
      <c r="T24736" s="136"/>
      <c r="W24736" s="136"/>
      <c r="Z24736" s="136"/>
      <c r="AC24736" s="136"/>
    </row>
    <row r="24737" spans="2:29">
      <c r="B24737" s="136"/>
      <c r="E24737" s="136"/>
      <c r="H24737" s="136"/>
      <c r="K24737" s="136"/>
      <c r="O24737" s="136"/>
      <c r="T24737" s="136"/>
      <c r="W24737" s="136"/>
      <c r="Z24737" s="136"/>
      <c r="AC24737" s="136"/>
    </row>
    <row r="24738" spans="2:29">
      <c r="B24738" s="136"/>
      <c r="E24738" s="136"/>
      <c r="H24738" s="136"/>
      <c r="K24738" s="136"/>
      <c r="O24738" s="136"/>
      <c r="T24738" s="136"/>
      <c r="W24738" s="136"/>
      <c r="Z24738" s="136"/>
      <c r="AC24738" s="136"/>
    </row>
    <row r="24739" spans="2:29">
      <c r="B24739" s="136"/>
      <c r="E24739" s="136"/>
      <c r="H24739" s="136"/>
      <c r="K24739" s="136"/>
      <c r="O24739" s="136"/>
      <c r="T24739" s="136"/>
      <c r="W24739" s="136"/>
      <c r="Z24739" s="136"/>
      <c r="AC24739" s="136"/>
    </row>
    <row r="24740" spans="2:29">
      <c r="B24740" s="136"/>
      <c r="E24740" s="136"/>
      <c r="H24740" s="136"/>
      <c r="K24740" s="136"/>
      <c r="O24740" s="136"/>
      <c r="T24740" s="136"/>
      <c r="W24740" s="136"/>
      <c r="Z24740" s="136"/>
      <c r="AC24740" s="136"/>
    </row>
    <row r="24741" spans="2:29">
      <c r="B24741" s="136"/>
      <c r="E24741" s="136"/>
      <c r="H24741" s="136"/>
      <c r="K24741" s="136"/>
      <c r="O24741" s="136"/>
      <c r="T24741" s="136"/>
      <c r="W24741" s="136"/>
      <c r="Z24741" s="136"/>
      <c r="AC24741" s="136"/>
    </row>
    <row r="24742" spans="2:29">
      <c r="B24742" s="136"/>
      <c r="E24742" s="136"/>
      <c r="H24742" s="136"/>
      <c r="K24742" s="136"/>
      <c r="O24742" s="136"/>
      <c r="T24742" s="136"/>
      <c r="W24742" s="136"/>
      <c r="Z24742" s="136"/>
      <c r="AC24742" s="136"/>
    </row>
    <row r="24743" spans="2:29">
      <c r="B24743" s="136"/>
      <c r="E24743" s="136"/>
      <c r="H24743" s="136"/>
      <c r="K24743" s="136"/>
      <c r="O24743" s="136"/>
      <c r="T24743" s="136"/>
      <c r="W24743" s="136"/>
      <c r="Z24743" s="136"/>
      <c r="AC24743" s="136"/>
    </row>
    <row r="24744" spans="2:29">
      <c r="B24744" s="136"/>
      <c r="E24744" s="136"/>
      <c r="H24744" s="136"/>
      <c r="K24744" s="136"/>
      <c r="O24744" s="136"/>
      <c r="T24744" s="136"/>
      <c r="W24744" s="136"/>
      <c r="Z24744" s="136"/>
      <c r="AC24744" s="136"/>
    </row>
    <row r="24745" spans="2:29">
      <c r="B24745" s="136"/>
      <c r="E24745" s="136"/>
      <c r="H24745" s="136"/>
      <c r="K24745" s="136"/>
      <c r="O24745" s="136"/>
      <c r="T24745" s="136"/>
      <c r="W24745" s="136"/>
      <c r="Z24745" s="136"/>
      <c r="AC24745" s="136"/>
    </row>
    <row r="24746" spans="2:29">
      <c r="B24746" s="136"/>
      <c r="E24746" s="136"/>
      <c r="H24746" s="136"/>
      <c r="K24746" s="136"/>
      <c r="O24746" s="136"/>
      <c r="T24746" s="136"/>
      <c r="W24746" s="136"/>
      <c r="Z24746" s="136"/>
      <c r="AC24746" s="136"/>
    </row>
    <row r="24747" spans="2:29">
      <c r="B24747" s="136"/>
      <c r="E24747" s="136"/>
      <c r="H24747" s="136"/>
      <c r="K24747" s="136"/>
      <c r="O24747" s="136"/>
      <c r="T24747" s="136"/>
      <c r="W24747" s="136"/>
      <c r="Z24747" s="136"/>
      <c r="AC24747" s="136"/>
    </row>
    <row r="24748" spans="2:29">
      <c r="B24748" s="136"/>
      <c r="E24748" s="136"/>
      <c r="H24748" s="136"/>
      <c r="K24748" s="136"/>
      <c r="O24748" s="136"/>
      <c r="T24748" s="136"/>
      <c r="W24748" s="136"/>
      <c r="Z24748" s="136"/>
      <c r="AC24748" s="136"/>
    </row>
    <row r="24749" spans="2:29">
      <c r="B24749" s="136"/>
      <c r="E24749" s="136"/>
      <c r="H24749" s="136"/>
      <c r="K24749" s="136"/>
      <c r="O24749" s="136"/>
      <c r="T24749" s="136"/>
      <c r="W24749" s="136"/>
      <c r="Z24749" s="136"/>
      <c r="AC24749" s="136"/>
    </row>
    <row r="24750" spans="2:29">
      <c r="B24750" s="136"/>
      <c r="E24750" s="136"/>
      <c r="H24750" s="136"/>
      <c r="K24750" s="136"/>
      <c r="O24750" s="136"/>
      <c r="T24750" s="136"/>
      <c r="W24750" s="136"/>
      <c r="Z24750" s="136"/>
      <c r="AC24750" s="136"/>
    </row>
    <row r="24751" spans="2:29">
      <c r="B24751" s="136"/>
      <c r="E24751" s="136"/>
      <c r="H24751" s="136"/>
      <c r="K24751" s="136"/>
      <c r="O24751" s="136"/>
      <c r="T24751" s="136"/>
      <c r="W24751" s="136"/>
      <c r="Z24751" s="136"/>
      <c r="AC24751" s="136"/>
    </row>
    <row r="24752" spans="2:29">
      <c r="B24752" s="136"/>
      <c r="E24752" s="136"/>
      <c r="H24752" s="136"/>
      <c r="K24752" s="136"/>
      <c r="O24752" s="136"/>
      <c r="T24752" s="136"/>
      <c r="W24752" s="136"/>
      <c r="Z24752" s="136"/>
      <c r="AC24752" s="136"/>
    </row>
    <row r="24753" spans="2:29">
      <c r="B24753" s="136"/>
      <c r="E24753" s="136"/>
      <c r="H24753" s="136"/>
      <c r="K24753" s="136"/>
      <c r="O24753" s="136"/>
      <c r="T24753" s="136"/>
      <c r="W24753" s="136"/>
      <c r="Z24753" s="136"/>
      <c r="AC24753" s="136"/>
    </row>
    <row r="24754" spans="2:29">
      <c r="B24754" s="136"/>
      <c r="E24754" s="136"/>
      <c r="H24754" s="136"/>
      <c r="K24754" s="136"/>
      <c r="O24754" s="136"/>
      <c r="T24754" s="136"/>
      <c r="W24754" s="136"/>
      <c r="Z24754" s="136"/>
      <c r="AC24754" s="136"/>
    </row>
    <row r="24755" spans="2:29">
      <c r="B24755" s="136"/>
      <c r="E24755" s="136"/>
      <c r="H24755" s="136"/>
      <c r="K24755" s="136"/>
      <c r="O24755" s="136"/>
      <c r="T24755" s="136"/>
      <c r="W24755" s="136"/>
      <c r="Z24755" s="136"/>
      <c r="AC24755" s="136"/>
    </row>
    <row r="24756" spans="2:29">
      <c r="B24756" s="136"/>
      <c r="E24756" s="136"/>
      <c r="H24756" s="136"/>
      <c r="K24756" s="136"/>
      <c r="O24756" s="136"/>
      <c r="T24756" s="136"/>
      <c r="W24756" s="136"/>
      <c r="Z24756" s="136"/>
      <c r="AC24756" s="136"/>
    </row>
    <row r="24757" spans="2:29">
      <c r="B24757" s="136"/>
      <c r="E24757" s="136"/>
      <c r="H24757" s="136"/>
      <c r="K24757" s="136"/>
      <c r="O24757" s="136"/>
      <c r="T24757" s="136"/>
      <c r="W24757" s="136"/>
      <c r="Z24757" s="136"/>
      <c r="AC24757" s="136"/>
    </row>
    <row r="24758" spans="2:29">
      <c r="B24758" s="136"/>
      <c r="E24758" s="136"/>
      <c r="H24758" s="136"/>
      <c r="K24758" s="136"/>
      <c r="O24758" s="136"/>
      <c r="T24758" s="136"/>
      <c r="W24758" s="136"/>
      <c r="Z24758" s="136"/>
      <c r="AC24758" s="136"/>
    </row>
    <row r="24759" spans="2:29">
      <c r="B24759" s="136"/>
      <c r="E24759" s="136"/>
      <c r="H24759" s="136"/>
      <c r="K24759" s="136"/>
      <c r="O24759" s="136"/>
      <c r="T24759" s="136"/>
      <c r="W24759" s="136"/>
      <c r="Z24759" s="136"/>
      <c r="AC24759" s="136"/>
    </row>
    <row r="24760" spans="2:29">
      <c r="B24760" s="136"/>
      <c r="E24760" s="136"/>
      <c r="H24760" s="136"/>
      <c r="K24760" s="136"/>
      <c r="O24760" s="136"/>
      <c r="T24760" s="136"/>
      <c r="W24760" s="136"/>
      <c r="Z24760" s="136"/>
      <c r="AC24760" s="136"/>
    </row>
    <row r="24761" spans="2:29">
      <c r="B24761" s="136"/>
      <c r="E24761" s="136"/>
      <c r="H24761" s="136"/>
      <c r="K24761" s="136"/>
      <c r="O24761" s="136"/>
      <c r="T24761" s="136"/>
      <c r="W24761" s="136"/>
      <c r="Z24761" s="136"/>
      <c r="AC24761" s="136"/>
    </row>
    <row r="24762" spans="2:29">
      <c r="B24762" s="136"/>
      <c r="E24762" s="136"/>
      <c r="H24762" s="136"/>
      <c r="K24762" s="136"/>
      <c r="O24762" s="136"/>
      <c r="T24762" s="136"/>
      <c r="W24762" s="136"/>
      <c r="Z24762" s="136"/>
      <c r="AC24762" s="136"/>
    </row>
    <row r="24763" spans="2:29">
      <c r="B24763" s="136"/>
      <c r="E24763" s="136"/>
      <c r="H24763" s="136"/>
      <c r="K24763" s="136"/>
      <c r="O24763" s="136"/>
      <c r="T24763" s="136"/>
      <c r="W24763" s="136"/>
      <c r="Z24763" s="136"/>
      <c r="AC24763" s="136"/>
    </row>
    <row r="24764" spans="2:29">
      <c r="B24764" s="136"/>
      <c r="E24764" s="136"/>
      <c r="H24764" s="136"/>
      <c r="K24764" s="136"/>
      <c r="O24764" s="136"/>
      <c r="T24764" s="136"/>
      <c r="W24764" s="136"/>
      <c r="Z24764" s="136"/>
      <c r="AC24764" s="136"/>
    </row>
    <row r="24765" spans="2:29">
      <c r="B24765" s="136"/>
      <c r="E24765" s="136"/>
      <c r="H24765" s="136"/>
      <c r="K24765" s="136"/>
      <c r="O24765" s="136"/>
      <c r="T24765" s="136"/>
      <c r="W24765" s="136"/>
      <c r="Z24765" s="136"/>
      <c r="AC24765" s="136"/>
    </row>
    <row r="24766" spans="2:29">
      <c r="B24766" s="136"/>
      <c r="E24766" s="136"/>
      <c r="H24766" s="136"/>
      <c r="K24766" s="136"/>
      <c r="O24766" s="136"/>
      <c r="T24766" s="136"/>
      <c r="W24766" s="136"/>
      <c r="Z24766" s="136"/>
      <c r="AC24766" s="136"/>
    </row>
    <row r="24767" spans="2:29">
      <c r="B24767" s="136"/>
      <c r="E24767" s="136"/>
      <c r="H24767" s="136"/>
      <c r="K24767" s="136"/>
      <c r="O24767" s="136"/>
      <c r="T24767" s="136"/>
      <c r="W24767" s="136"/>
      <c r="Z24767" s="136"/>
      <c r="AC24767" s="136"/>
    </row>
    <row r="24768" spans="2:29">
      <c r="B24768" s="136"/>
      <c r="E24768" s="136"/>
      <c r="H24768" s="136"/>
      <c r="K24768" s="136"/>
      <c r="O24768" s="136"/>
      <c r="T24768" s="136"/>
      <c r="W24768" s="136"/>
      <c r="Z24768" s="136"/>
      <c r="AC24768" s="136"/>
    </row>
    <row r="24769" spans="2:29">
      <c r="B24769" s="136"/>
      <c r="E24769" s="136"/>
      <c r="H24769" s="136"/>
      <c r="K24769" s="136"/>
      <c r="O24769" s="136"/>
      <c r="T24769" s="136"/>
      <c r="W24769" s="136"/>
      <c r="Z24769" s="136"/>
      <c r="AC24769" s="136"/>
    </row>
    <row r="24770" spans="2:29">
      <c r="B24770" s="136"/>
      <c r="E24770" s="136"/>
      <c r="H24770" s="136"/>
      <c r="K24770" s="136"/>
      <c r="O24770" s="136"/>
      <c r="T24770" s="136"/>
      <c r="W24770" s="136"/>
      <c r="Z24770" s="136"/>
      <c r="AC24770" s="136"/>
    </row>
    <row r="24771" spans="2:29">
      <c r="B24771" s="136"/>
      <c r="E24771" s="136"/>
      <c r="H24771" s="136"/>
      <c r="K24771" s="136"/>
      <c r="O24771" s="136"/>
      <c r="T24771" s="136"/>
      <c r="W24771" s="136"/>
      <c r="Z24771" s="136"/>
      <c r="AC24771" s="136"/>
    </row>
    <row r="24772" spans="2:29">
      <c r="B24772" s="136"/>
      <c r="E24772" s="136"/>
      <c r="H24772" s="136"/>
      <c r="K24772" s="136"/>
      <c r="O24772" s="136"/>
      <c r="T24772" s="136"/>
      <c r="W24772" s="136"/>
      <c r="Z24772" s="136"/>
      <c r="AC24772" s="136"/>
    </row>
    <row r="24773" spans="2:29">
      <c r="B24773" s="136"/>
      <c r="E24773" s="136"/>
      <c r="H24773" s="136"/>
      <c r="K24773" s="136"/>
      <c r="O24773" s="136"/>
      <c r="T24773" s="136"/>
      <c r="W24773" s="136"/>
      <c r="Z24773" s="136"/>
      <c r="AC24773" s="136"/>
    </row>
    <row r="24774" spans="2:29">
      <c r="B24774" s="136"/>
      <c r="E24774" s="136"/>
      <c r="H24774" s="136"/>
      <c r="K24774" s="136"/>
      <c r="O24774" s="136"/>
      <c r="T24774" s="136"/>
      <c r="W24774" s="136"/>
      <c r="Z24774" s="136"/>
      <c r="AC24774" s="136"/>
    </row>
    <row r="24775" spans="2:29">
      <c r="B24775" s="136"/>
      <c r="E24775" s="136"/>
      <c r="H24775" s="136"/>
      <c r="K24775" s="136"/>
      <c r="O24775" s="136"/>
      <c r="T24775" s="136"/>
      <c r="W24775" s="136"/>
      <c r="Z24775" s="136"/>
      <c r="AC24775" s="136"/>
    </row>
    <row r="24776" spans="2:29">
      <c r="B24776" s="136"/>
      <c r="E24776" s="136"/>
      <c r="H24776" s="136"/>
      <c r="K24776" s="136"/>
      <c r="O24776" s="136"/>
      <c r="T24776" s="136"/>
      <c r="W24776" s="136"/>
      <c r="Z24776" s="136"/>
      <c r="AC24776" s="136"/>
    </row>
    <row r="24777" spans="2:29">
      <c r="B24777" s="136"/>
      <c r="E24777" s="136"/>
      <c r="H24777" s="136"/>
      <c r="K24777" s="136"/>
      <c r="O24777" s="136"/>
      <c r="T24777" s="136"/>
      <c r="W24777" s="136"/>
      <c r="Z24777" s="136"/>
      <c r="AC24777" s="136"/>
    </row>
    <row r="24778" spans="2:29">
      <c r="B24778" s="136"/>
      <c r="E24778" s="136"/>
      <c r="H24778" s="136"/>
      <c r="K24778" s="136"/>
      <c r="O24778" s="136"/>
      <c r="T24778" s="136"/>
      <c r="W24778" s="136"/>
      <c r="Z24778" s="136"/>
      <c r="AC24778" s="136"/>
    </row>
    <row r="24779" spans="2:29">
      <c r="B24779" s="136"/>
      <c r="E24779" s="136"/>
      <c r="H24779" s="136"/>
      <c r="K24779" s="136"/>
      <c r="O24779" s="136"/>
      <c r="T24779" s="136"/>
      <c r="W24779" s="136"/>
      <c r="Z24779" s="136"/>
      <c r="AC24779" s="136"/>
    </row>
    <row r="24780" spans="2:29">
      <c r="B24780" s="136"/>
      <c r="E24780" s="136"/>
      <c r="H24780" s="136"/>
      <c r="K24780" s="136"/>
      <c r="O24780" s="136"/>
      <c r="T24780" s="136"/>
      <c r="W24780" s="136"/>
      <c r="Z24780" s="136"/>
      <c r="AC24780" s="136"/>
    </row>
    <row r="24781" spans="2:29">
      <c r="B24781" s="136"/>
      <c r="E24781" s="136"/>
      <c r="H24781" s="136"/>
      <c r="K24781" s="136"/>
      <c r="O24781" s="136"/>
      <c r="T24781" s="136"/>
      <c r="W24781" s="136"/>
      <c r="Z24781" s="136"/>
      <c r="AC24781" s="136"/>
    </row>
    <row r="24782" spans="2:29">
      <c r="B24782" s="136"/>
      <c r="E24782" s="136"/>
      <c r="H24782" s="136"/>
      <c r="K24782" s="136"/>
      <c r="O24782" s="136"/>
      <c r="T24782" s="136"/>
      <c r="W24782" s="136"/>
      <c r="Z24782" s="136"/>
      <c r="AC24782" s="136"/>
    </row>
    <row r="24783" spans="2:29">
      <c r="B24783" s="136"/>
      <c r="E24783" s="136"/>
      <c r="H24783" s="136"/>
      <c r="K24783" s="136"/>
      <c r="O24783" s="136"/>
      <c r="T24783" s="136"/>
      <c r="W24783" s="136"/>
      <c r="Z24783" s="136"/>
      <c r="AC24783" s="136"/>
    </row>
    <row r="24784" spans="2:29">
      <c r="B24784" s="136"/>
      <c r="E24784" s="136"/>
      <c r="H24784" s="136"/>
      <c r="K24784" s="136"/>
      <c r="O24784" s="136"/>
      <c r="T24784" s="136"/>
      <c r="W24784" s="136"/>
      <c r="Z24784" s="136"/>
      <c r="AC24784" s="136"/>
    </row>
    <row r="24785" spans="2:29">
      <c r="B24785" s="136"/>
      <c r="E24785" s="136"/>
      <c r="H24785" s="136"/>
      <c r="K24785" s="136"/>
      <c r="O24785" s="136"/>
      <c r="T24785" s="136"/>
      <c r="W24785" s="136"/>
      <c r="Z24785" s="136"/>
      <c r="AC24785" s="136"/>
    </row>
    <row r="24786" spans="2:29">
      <c r="B24786" s="136"/>
      <c r="E24786" s="136"/>
      <c r="H24786" s="136"/>
      <c r="K24786" s="136"/>
      <c r="O24786" s="136"/>
      <c r="T24786" s="136"/>
      <c r="W24786" s="136"/>
      <c r="Z24786" s="136"/>
      <c r="AC24786" s="136"/>
    </row>
    <row r="24787" spans="2:29">
      <c r="B24787" s="136"/>
      <c r="E24787" s="136"/>
      <c r="H24787" s="136"/>
      <c r="K24787" s="136"/>
      <c r="O24787" s="136"/>
      <c r="T24787" s="136"/>
      <c r="W24787" s="136"/>
      <c r="Z24787" s="136"/>
      <c r="AC24787" s="136"/>
    </row>
    <row r="24788" spans="2:29">
      <c r="B24788" s="136"/>
      <c r="E24788" s="136"/>
      <c r="H24788" s="136"/>
      <c r="K24788" s="136"/>
      <c r="O24788" s="136"/>
      <c r="T24788" s="136"/>
      <c r="W24788" s="136"/>
      <c r="Z24788" s="136"/>
      <c r="AC24788" s="136"/>
    </row>
    <row r="24789" spans="2:29">
      <c r="B24789" s="136"/>
      <c r="E24789" s="136"/>
      <c r="H24789" s="136"/>
      <c r="K24789" s="136"/>
      <c r="O24789" s="136"/>
      <c r="T24789" s="136"/>
      <c r="W24789" s="136"/>
      <c r="Z24789" s="136"/>
      <c r="AC24789" s="136"/>
    </row>
    <row r="24790" spans="2:29">
      <c r="B24790" s="136"/>
      <c r="E24790" s="136"/>
      <c r="H24790" s="136"/>
      <c r="K24790" s="136"/>
      <c r="O24790" s="136"/>
      <c r="T24790" s="136"/>
      <c r="W24790" s="136"/>
      <c r="Z24790" s="136"/>
      <c r="AC24790" s="136"/>
    </row>
    <row r="24791" spans="2:29">
      <c r="B24791" s="136"/>
      <c r="E24791" s="136"/>
      <c r="H24791" s="136"/>
      <c r="K24791" s="136"/>
      <c r="O24791" s="136"/>
      <c r="T24791" s="136"/>
      <c r="W24791" s="136"/>
      <c r="Z24791" s="136"/>
      <c r="AC24791" s="136"/>
    </row>
    <row r="24792" spans="2:29">
      <c r="B24792" s="136"/>
      <c r="E24792" s="136"/>
      <c r="H24792" s="136"/>
      <c r="K24792" s="136"/>
      <c r="O24792" s="136"/>
      <c r="T24792" s="136"/>
      <c r="W24792" s="136"/>
      <c r="Z24792" s="136"/>
      <c r="AC24792" s="136"/>
    </row>
    <row r="24793" spans="2:29">
      <c r="B24793" s="136"/>
      <c r="E24793" s="136"/>
      <c r="H24793" s="136"/>
      <c r="K24793" s="136"/>
      <c r="O24793" s="136"/>
      <c r="T24793" s="136"/>
      <c r="W24793" s="136"/>
      <c r="Z24793" s="136"/>
      <c r="AC24793" s="136"/>
    </row>
    <row r="24794" spans="2:29">
      <c r="B24794" s="136"/>
      <c r="E24794" s="136"/>
      <c r="H24794" s="136"/>
      <c r="K24794" s="136"/>
      <c r="O24794" s="136"/>
      <c r="T24794" s="136"/>
      <c r="W24794" s="136"/>
      <c r="Z24794" s="136"/>
      <c r="AC24794" s="136"/>
    </row>
    <row r="24795" spans="2:29">
      <c r="B24795" s="136"/>
      <c r="E24795" s="136"/>
      <c r="H24795" s="136"/>
      <c r="K24795" s="136"/>
      <c r="O24795" s="136"/>
      <c r="T24795" s="136"/>
      <c r="W24795" s="136"/>
      <c r="Z24795" s="136"/>
      <c r="AC24795" s="136"/>
    </row>
    <row r="24796" spans="2:29">
      <c r="B24796" s="136"/>
      <c r="E24796" s="136"/>
      <c r="H24796" s="136"/>
      <c r="K24796" s="136"/>
      <c r="O24796" s="136"/>
      <c r="T24796" s="136"/>
      <c r="W24796" s="136"/>
      <c r="Z24796" s="136"/>
      <c r="AC24796" s="136"/>
    </row>
    <row r="24797" spans="2:29">
      <c r="B24797" s="136"/>
      <c r="E24797" s="136"/>
      <c r="H24797" s="136"/>
      <c r="K24797" s="136"/>
      <c r="O24797" s="136"/>
      <c r="T24797" s="136"/>
      <c r="W24797" s="136"/>
      <c r="Z24797" s="136"/>
      <c r="AC24797" s="136"/>
    </row>
    <row r="24798" spans="2:29">
      <c r="B24798" s="136"/>
      <c r="E24798" s="136"/>
      <c r="H24798" s="136"/>
      <c r="K24798" s="136"/>
      <c r="O24798" s="136"/>
      <c r="T24798" s="136"/>
      <c r="W24798" s="136"/>
      <c r="Z24798" s="136"/>
      <c r="AC24798" s="136"/>
    </row>
    <row r="24799" spans="2:29">
      <c r="B24799" s="136"/>
      <c r="E24799" s="136"/>
      <c r="H24799" s="136"/>
      <c r="K24799" s="136"/>
      <c r="O24799" s="136"/>
      <c r="T24799" s="136"/>
      <c r="W24799" s="136"/>
      <c r="Z24799" s="136"/>
      <c r="AC24799" s="136"/>
    </row>
    <row r="24800" spans="2:29">
      <c r="B24800" s="136"/>
      <c r="E24800" s="136"/>
      <c r="H24800" s="136"/>
      <c r="K24800" s="136"/>
      <c r="O24800" s="136"/>
      <c r="T24800" s="136"/>
      <c r="W24800" s="136"/>
      <c r="Z24800" s="136"/>
      <c r="AC24800" s="136"/>
    </row>
    <row r="24801" spans="2:29">
      <c r="B24801" s="136"/>
      <c r="E24801" s="136"/>
      <c r="H24801" s="136"/>
      <c r="K24801" s="136"/>
      <c r="O24801" s="136"/>
      <c r="T24801" s="136"/>
      <c r="W24801" s="136"/>
      <c r="Z24801" s="136"/>
      <c r="AC24801" s="136"/>
    </row>
    <row r="24802" spans="2:29">
      <c r="B24802" s="136"/>
      <c r="E24802" s="136"/>
      <c r="H24802" s="136"/>
      <c r="K24802" s="136"/>
      <c r="O24802" s="136"/>
      <c r="T24802" s="136"/>
      <c r="W24802" s="136"/>
      <c r="Z24802" s="136"/>
      <c r="AC24802" s="136"/>
    </row>
    <row r="24803" spans="2:29">
      <c r="B24803" s="136"/>
      <c r="E24803" s="136"/>
      <c r="H24803" s="136"/>
      <c r="K24803" s="136"/>
      <c r="O24803" s="136"/>
      <c r="T24803" s="136"/>
      <c r="W24803" s="136"/>
      <c r="Z24803" s="136"/>
      <c r="AC24803" s="136"/>
    </row>
    <row r="24804" spans="2:29">
      <c r="B24804" s="136"/>
      <c r="E24804" s="136"/>
      <c r="H24804" s="136"/>
      <c r="K24804" s="136"/>
      <c r="O24804" s="136"/>
      <c r="T24804" s="136"/>
      <c r="W24804" s="136"/>
      <c r="Z24804" s="136"/>
      <c r="AC24804" s="136"/>
    </row>
    <row r="24805" spans="2:29">
      <c r="B24805" s="136"/>
      <c r="E24805" s="136"/>
      <c r="H24805" s="136"/>
      <c r="K24805" s="136"/>
      <c r="O24805" s="136"/>
      <c r="T24805" s="136"/>
      <c r="W24805" s="136"/>
      <c r="Z24805" s="136"/>
      <c r="AC24805" s="136"/>
    </row>
    <row r="24806" spans="2:29">
      <c r="B24806" s="136"/>
      <c r="E24806" s="136"/>
      <c r="H24806" s="136"/>
      <c r="K24806" s="136"/>
      <c r="O24806" s="136"/>
      <c r="T24806" s="136"/>
      <c r="W24806" s="136"/>
      <c r="Z24806" s="136"/>
      <c r="AC24806" s="136"/>
    </row>
    <row r="24807" spans="2:29">
      <c r="B24807" s="136"/>
      <c r="E24807" s="136"/>
      <c r="H24807" s="136"/>
      <c r="K24807" s="136"/>
      <c r="O24807" s="136"/>
      <c r="T24807" s="136"/>
      <c r="W24807" s="136"/>
      <c r="Z24807" s="136"/>
      <c r="AC24807" s="136"/>
    </row>
    <row r="24808" spans="2:29">
      <c r="B24808" s="136"/>
      <c r="E24808" s="136"/>
      <c r="H24808" s="136"/>
      <c r="K24808" s="136"/>
      <c r="O24808" s="136"/>
      <c r="T24808" s="136"/>
      <c r="W24808" s="136"/>
      <c r="Z24808" s="136"/>
      <c r="AC24808" s="136"/>
    </row>
    <row r="24809" spans="2:29">
      <c r="B24809" s="136"/>
      <c r="E24809" s="136"/>
      <c r="H24809" s="136"/>
      <c r="K24809" s="136"/>
      <c r="O24809" s="136"/>
      <c r="T24809" s="136"/>
      <c r="W24809" s="136"/>
      <c r="Z24809" s="136"/>
      <c r="AC24809" s="136"/>
    </row>
    <row r="24810" spans="2:29">
      <c r="B24810" s="136"/>
      <c r="E24810" s="136"/>
      <c r="H24810" s="136"/>
      <c r="K24810" s="136"/>
      <c r="O24810" s="136"/>
      <c r="T24810" s="136"/>
      <c r="W24810" s="136"/>
      <c r="Z24810" s="136"/>
      <c r="AC24810" s="136"/>
    </row>
    <row r="24811" spans="2:29">
      <c r="B24811" s="136"/>
      <c r="E24811" s="136"/>
      <c r="H24811" s="136"/>
      <c r="K24811" s="136"/>
      <c r="O24811" s="136"/>
      <c r="T24811" s="136"/>
      <c r="W24811" s="136"/>
      <c r="Z24811" s="136"/>
      <c r="AC24811" s="136"/>
    </row>
    <row r="24812" spans="2:29">
      <c r="B24812" s="136"/>
      <c r="E24812" s="136"/>
      <c r="H24812" s="136"/>
      <c r="K24812" s="136"/>
      <c r="O24812" s="136"/>
      <c r="T24812" s="136"/>
      <c r="W24812" s="136"/>
      <c r="Z24812" s="136"/>
      <c r="AC24812" s="136"/>
    </row>
    <row r="24813" spans="2:29">
      <c r="B24813" s="136"/>
      <c r="E24813" s="136"/>
      <c r="H24813" s="136"/>
      <c r="K24813" s="136"/>
      <c r="O24813" s="136"/>
      <c r="T24813" s="136"/>
      <c r="W24813" s="136"/>
      <c r="Z24813" s="136"/>
      <c r="AC24813" s="136"/>
    </row>
    <row r="24814" spans="2:29">
      <c r="B24814" s="136"/>
      <c r="E24814" s="136"/>
      <c r="H24814" s="136"/>
      <c r="K24814" s="136"/>
      <c r="O24814" s="136"/>
      <c r="T24814" s="136"/>
      <c r="W24814" s="136"/>
      <c r="Z24814" s="136"/>
      <c r="AC24814" s="136"/>
    </row>
    <row r="24815" spans="2:29">
      <c r="B24815" s="136"/>
      <c r="E24815" s="136"/>
      <c r="H24815" s="136"/>
      <c r="K24815" s="136"/>
      <c r="O24815" s="136"/>
      <c r="T24815" s="136"/>
      <c r="W24815" s="136"/>
      <c r="Z24815" s="136"/>
      <c r="AC24815" s="136"/>
    </row>
    <row r="24816" spans="2:29">
      <c r="B24816" s="136"/>
      <c r="E24816" s="136"/>
      <c r="H24816" s="136"/>
      <c r="K24816" s="136"/>
      <c r="O24816" s="136"/>
      <c r="T24816" s="136"/>
      <c r="W24816" s="136"/>
      <c r="Z24816" s="136"/>
      <c r="AC24816" s="136"/>
    </row>
    <row r="24817" spans="2:29">
      <c r="B24817" s="136"/>
      <c r="E24817" s="136"/>
      <c r="H24817" s="136"/>
      <c r="K24817" s="136"/>
      <c r="O24817" s="136"/>
      <c r="T24817" s="136"/>
      <c r="W24817" s="136"/>
      <c r="Z24817" s="136"/>
      <c r="AC24817" s="136"/>
    </row>
    <row r="24818" spans="2:29">
      <c r="B24818" s="136"/>
      <c r="E24818" s="136"/>
      <c r="H24818" s="136"/>
      <c r="K24818" s="136"/>
      <c r="O24818" s="136"/>
      <c r="T24818" s="136"/>
      <c r="W24818" s="136"/>
      <c r="Z24818" s="136"/>
      <c r="AC24818" s="136"/>
    </row>
    <row r="24819" spans="2:29">
      <c r="B24819" s="136"/>
      <c r="E24819" s="136"/>
      <c r="H24819" s="136"/>
      <c r="K24819" s="136"/>
      <c r="O24819" s="136"/>
      <c r="T24819" s="136"/>
      <c r="W24819" s="136"/>
      <c r="Z24819" s="136"/>
      <c r="AC24819" s="136"/>
    </row>
    <row r="24820" spans="2:29">
      <c r="B24820" s="136"/>
      <c r="E24820" s="136"/>
      <c r="H24820" s="136"/>
      <c r="K24820" s="136"/>
      <c r="O24820" s="136"/>
      <c r="T24820" s="136"/>
      <c r="W24820" s="136"/>
      <c r="Z24820" s="136"/>
      <c r="AC24820" s="136"/>
    </row>
    <row r="24821" spans="2:29">
      <c r="B24821" s="136"/>
      <c r="E24821" s="136"/>
      <c r="H24821" s="136"/>
      <c r="K24821" s="136"/>
      <c r="O24821" s="136"/>
      <c r="T24821" s="136"/>
      <c r="W24821" s="136"/>
      <c r="Z24821" s="136"/>
      <c r="AC24821" s="136"/>
    </row>
    <row r="24822" spans="2:29">
      <c r="B24822" s="136"/>
      <c r="E24822" s="136"/>
      <c r="H24822" s="136"/>
      <c r="K24822" s="136"/>
      <c r="O24822" s="136"/>
      <c r="T24822" s="136"/>
      <c r="W24822" s="136"/>
      <c r="Z24822" s="136"/>
      <c r="AC24822" s="136"/>
    </row>
    <row r="24823" spans="2:29">
      <c r="B24823" s="136"/>
      <c r="E24823" s="136"/>
      <c r="H24823" s="136"/>
      <c r="K24823" s="136"/>
      <c r="O24823" s="136"/>
      <c r="T24823" s="136"/>
      <c r="W24823" s="136"/>
      <c r="Z24823" s="136"/>
      <c r="AC24823" s="136"/>
    </row>
    <row r="24824" spans="2:29">
      <c r="B24824" s="136"/>
      <c r="E24824" s="136"/>
      <c r="H24824" s="136"/>
      <c r="K24824" s="136"/>
      <c r="O24824" s="136"/>
      <c r="T24824" s="136"/>
      <c r="W24824" s="136"/>
      <c r="Z24824" s="136"/>
      <c r="AC24824" s="136"/>
    </row>
    <row r="24825" spans="2:29">
      <c r="B24825" s="136"/>
      <c r="E24825" s="136"/>
      <c r="H24825" s="136"/>
      <c r="K24825" s="136"/>
      <c r="O24825" s="136"/>
      <c r="T24825" s="136"/>
      <c r="W24825" s="136"/>
      <c r="Z24825" s="136"/>
      <c r="AC24825" s="136"/>
    </row>
    <row r="24826" spans="2:29">
      <c r="B24826" s="136"/>
      <c r="E24826" s="136"/>
      <c r="H24826" s="136"/>
      <c r="K24826" s="136"/>
      <c r="O24826" s="136"/>
      <c r="T24826" s="136"/>
      <c r="W24826" s="136"/>
      <c r="Z24826" s="136"/>
      <c r="AC24826" s="136"/>
    </row>
    <row r="24827" spans="2:29">
      <c r="B24827" s="136"/>
      <c r="E24827" s="136"/>
      <c r="H24827" s="136"/>
      <c r="K24827" s="136"/>
      <c r="O24827" s="136"/>
      <c r="T24827" s="136"/>
      <c r="W24827" s="136"/>
      <c r="Z24827" s="136"/>
      <c r="AC24827" s="136"/>
    </row>
    <row r="24828" spans="2:29">
      <c r="B24828" s="136"/>
      <c r="E24828" s="136"/>
      <c r="H24828" s="136"/>
      <c r="K24828" s="136"/>
      <c r="O24828" s="136"/>
      <c r="T24828" s="136"/>
      <c r="W24828" s="136"/>
      <c r="Z24828" s="136"/>
      <c r="AC24828" s="136"/>
    </row>
    <row r="24829" spans="2:29">
      <c r="B24829" s="136"/>
      <c r="E24829" s="136"/>
      <c r="H24829" s="136"/>
      <c r="K24829" s="136"/>
      <c r="O24829" s="136"/>
      <c r="T24829" s="136"/>
      <c r="W24829" s="136"/>
      <c r="Z24829" s="136"/>
      <c r="AC24829" s="136"/>
    </row>
    <row r="24830" spans="2:29">
      <c r="B24830" s="136"/>
      <c r="E24830" s="136"/>
      <c r="H24830" s="136"/>
      <c r="K24830" s="136"/>
      <c r="O24830" s="136"/>
      <c r="T24830" s="136"/>
      <c r="W24830" s="136"/>
      <c r="Z24830" s="136"/>
      <c r="AC24830" s="136"/>
    </row>
    <row r="24831" spans="2:29">
      <c r="B24831" s="136"/>
      <c r="E24831" s="136"/>
      <c r="H24831" s="136"/>
      <c r="K24831" s="136"/>
      <c r="O24831" s="136"/>
      <c r="T24831" s="136"/>
      <c r="W24831" s="136"/>
      <c r="Z24831" s="136"/>
      <c r="AC24831" s="136"/>
    </row>
    <row r="24832" spans="2:29">
      <c r="B24832" s="136"/>
      <c r="E24832" s="136"/>
      <c r="H24832" s="136"/>
      <c r="K24832" s="136"/>
      <c r="O24832" s="136"/>
      <c r="T24832" s="136"/>
      <c r="W24832" s="136"/>
      <c r="Z24832" s="136"/>
      <c r="AC24832" s="136"/>
    </row>
    <row r="24833" spans="2:29">
      <c r="B24833" s="136"/>
      <c r="E24833" s="136"/>
      <c r="H24833" s="136"/>
      <c r="K24833" s="136"/>
      <c r="O24833" s="136"/>
      <c r="T24833" s="136"/>
      <c r="W24833" s="136"/>
      <c r="Z24833" s="136"/>
      <c r="AC24833" s="136"/>
    </row>
    <row r="24834" spans="2:29">
      <c r="B24834" s="136"/>
      <c r="E24834" s="136"/>
      <c r="H24834" s="136"/>
      <c r="K24834" s="136"/>
      <c r="O24834" s="136"/>
      <c r="T24834" s="136"/>
      <c r="W24834" s="136"/>
      <c r="Z24834" s="136"/>
      <c r="AC24834" s="136"/>
    </row>
    <row r="24835" spans="2:29">
      <c r="B24835" s="136"/>
      <c r="E24835" s="136"/>
      <c r="H24835" s="136"/>
      <c r="K24835" s="136"/>
      <c r="O24835" s="136"/>
      <c r="T24835" s="136"/>
      <c r="W24835" s="136"/>
      <c r="Z24835" s="136"/>
      <c r="AC24835" s="136"/>
    </row>
    <row r="24836" spans="2:29">
      <c r="B24836" s="136"/>
      <c r="E24836" s="136"/>
      <c r="H24836" s="136"/>
      <c r="K24836" s="136"/>
      <c r="O24836" s="136"/>
      <c r="T24836" s="136"/>
      <c r="W24836" s="136"/>
      <c r="Z24836" s="136"/>
      <c r="AC24836" s="136"/>
    </row>
    <row r="24837" spans="2:29">
      <c r="B24837" s="136"/>
      <c r="E24837" s="136"/>
      <c r="H24837" s="136"/>
      <c r="K24837" s="136"/>
      <c r="O24837" s="136"/>
      <c r="T24837" s="136"/>
      <c r="W24837" s="136"/>
      <c r="Z24837" s="136"/>
      <c r="AC24837" s="136"/>
    </row>
    <row r="24838" spans="2:29">
      <c r="B24838" s="136"/>
      <c r="E24838" s="136"/>
      <c r="H24838" s="136"/>
      <c r="K24838" s="136"/>
      <c r="O24838" s="136"/>
      <c r="T24838" s="136"/>
      <c r="W24838" s="136"/>
      <c r="Z24838" s="136"/>
      <c r="AC24838" s="136"/>
    </row>
    <row r="24839" spans="2:29">
      <c r="B24839" s="136"/>
      <c r="E24839" s="136"/>
      <c r="H24839" s="136"/>
      <c r="K24839" s="136"/>
      <c r="O24839" s="136"/>
      <c r="T24839" s="136"/>
      <c r="W24839" s="136"/>
      <c r="Z24839" s="136"/>
      <c r="AC24839" s="136"/>
    </row>
    <row r="24840" spans="2:29">
      <c r="B24840" s="136"/>
      <c r="E24840" s="136"/>
      <c r="H24840" s="136"/>
      <c r="K24840" s="136"/>
      <c r="O24840" s="136"/>
      <c r="T24840" s="136"/>
      <c r="W24840" s="136"/>
      <c r="Z24840" s="136"/>
      <c r="AC24840" s="136"/>
    </row>
    <row r="24841" spans="2:29">
      <c r="B24841" s="136"/>
      <c r="E24841" s="136"/>
      <c r="H24841" s="136"/>
      <c r="K24841" s="136"/>
      <c r="O24841" s="136"/>
      <c r="T24841" s="136"/>
      <c r="W24841" s="136"/>
      <c r="Z24841" s="136"/>
      <c r="AC24841" s="136"/>
    </row>
    <row r="24842" spans="2:29">
      <c r="B24842" s="136"/>
      <c r="E24842" s="136"/>
      <c r="H24842" s="136"/>
      <c r="K24842" s="136"/>
      <c r="O24842" s="136"/>
      <c r="T24842" s="136"/>
      <c r="W24842" s="136"/>
      <c r="Z24842" s="136"/>
      <c r="AC24842" s="136"/>
    </row>
    <row r="24843" spans="2:29">
      <c r="B24843" s="136"/>
      <c r="E24843" s="136"/>
      <c r="H24843" s="136"/>
      <c r="K24843" s="136"/>
      <c r="O24843" s="136"/>
      <c r="T24843" s="136"/>
      <c r="W24843" s="136"/>
      <c r="Z24843" s="136"/>
      <c r="AC24843" s="136"/>
    </row>
    <row r="24844" spans="2:29">
      <c r="B24844" s="136"/>
      <c r="E24844" s="136"/>
      <c r="H24844" s="136"/>
      <c r="K24844" s="136"/>
      <c r="O24844" s="136"/>
      <c r="T24844" s="136"/>
      <c r="W24844" s="136"/>
      <c r="Z24844" s="136"/>
      <c r="AC24844" s="136"/>
    </row>
    <row r="24845" spans="2:29">
      <c r="B24845" s="136"/>
      <c r="E24845" s="136"/>
      <c r="H24845" s="136"/>
      <c r="K24845" s="136"/>
      <c r="O24845" s="136"/>
      <c r="T24845" s="136"/>
      <c r="W24845" s="136"/>
      <c r="Z24845" s="136"/>
      <c r="AC24845" s="136"/>
    </row>
    <row r="24846" spans="2:29">
      <c r="B24846" s="136"/>
      <c r="E24846" s="136"/>
      <c r="H24846" s="136"/>
      <c r="K24846" s="136"/>
      <c r="O24846" s="136"/>
      <c r="T24846" s="136"/>
      <c r="W24846" s="136"/>
      <c r="Z24846" s="136"/>
      <c r="AC24846" s="136"/>
    </row>
    <row r="24847" spans="2:29">
      <c r="B24847" s="136"/>
      <c r="E24847" s="136"/>
      <c r="H24847" s="136"/>
      <c r="K24847" s="136"/>
      <c r="O24847" s="136"/>
      <c r="T24847" s="136"/>
      <c r="W24847" s="136"/>
      <c r="Z24847" s="136"/>
      <c r="AC24847" s="136"/>
    </row>
    <row r="24848" spans="2:29">
      <c r="B24848" s="136"/>
      <c r="E24848" s="136"/>
      <c r="H24848" s="136"/>
      <c r="K24848" s="136"/>
      <c r="O24848" s="136"/>
      <c r="T24848" s="136"/>
      <c r="W24848" s="136"/>
      <c r="Z24848" s="136"/>
      <c r="AC24848" s="136"/>
    </row>
    <row r="24849" spans="2:29">
      <c r="B24849" s="136"/>
      <c r="E24849" s="136"/>
      <c r="H24849" s="136"/>
      <c r="K24849" s="136"/>
      <c r="O24849" s="136"/>
      <c r="T24849" s="136"/>
      <c r="W24849" s="136"/>
      <c r="Z24849" s="136"/>
      <c r="AC24849" s="136"/>
    </row>
    <row r="24850" spans="2:29">
      <c r="B24850" s="136"/>
      <c r="E24850" s="136"/>
      <c r="H24850" s="136"/>
      <c r="K24850" s="136"/>
      <c r="O24850" s="136"/>
      <c r="T24850" s="136"/>
      <c r="W24850" s="136"/>
      <c r="Z24850" s="136"/>
      <c r="AC24850" s="136"/>
    </row>
    <row r="24851" spans="2:29">
      <c r="B24851" s="136"/>
      <c r="E24851" s="136"/>
      <c r="H24851" s="136"/>
      <c r="K24851" s="136"/>
      <c r="O24851" s="136"/>
      <c r="T24851" s="136"/>
      <c r="W24851" s="136"/>
      <c r="Z24851" s="136"/>
      <c r="AC24851" s="136"/>
    </row>
    <row r="24852" spans="2:29">
      <c r="B24852" s="136"/>
      <c r="E24852" s="136"/>
      <c r="H24852" s="136"/>
      <c r="K24852" s="136"/>
      <c r="O24852" s="136"/>
      <c r="T24852" s="136"/>
      <c r="W24852" s="136"/>
      <c r="Z24852" s="136"/>
      <c r="AC24852" s="136"/>
    </row>
    <row r="24853" spans="2:29">
      <c r="B24853" s="136"/>
      <c r="E24853" s="136"/>
      <c r="H24853" s="136"/>
      <c r="K24853" s="136"/>
      <c r="O24853" s="136"/>
      <c r="T24853" s="136"/>
      <c r="W24853" s="136"/>
      <c r="Z24853" s="136"/>
      <c r="AC24853" s="136"/>
    </row>
    <row r="24854" spans="2:29">
      <c r="B24854" s="136"/>
      <c r="E24854" s="136"/>
      <c r="H24854" s="136"/>
      <c r="K24854" s="136"/>
      <c r="O24854" s="136"/>
      <c r="T24854" s="136"/>
      <c r="W24854" s="136"/>
      <c r="Z24854" s="136"/>
      <c r="AC24854" s="136"/>
    </row>
    <row r="24855" spans="2:29">
      <c r="B24855" s="136"/>
      <c r="E24855" s="136"/>
      <c r="H24855" s="136"/>
      <c r="K24855" s="136"/>
      <c r="O24855" s="136"/>
      <c r="T24855" s="136"/>
      <c r="W24855" s="136"/>
      <c r="Z24855" s="136"/>
      <c r="AC24855" s="136"/>
    </row>
    <row r="24856" spans="2:29">
      <c r="B24856" s="136"/>
      <c r="E24856" s="136"/>
      <c r="H24856" s="136"/>
      <c r="K24856" s="136"/>
      <c r="O24856" s="136"/>
      <c r="T24856" s="136"/>
      <c r="W24856" s="136"/>
      <c r="Z24856" s="136"/>
      <c r="AC24856" s="136"/>
    </row>
    <row r="24857" spans="2:29">
      <c r="B24857" s="136"/>
      <c r="E24857" s="136"/>
      <c r="H24857" s="136"/>
      <c r="K24857" s="136"/>
      <c r="O24857" s="136"/>
      <c r="T24857" s="136"/>
      <c r="W24857" s="136"/>
      <c r="Z24857" s="136"/>
      <c r="AC24857" s="136"/>
    </row>
    <row r="24858" spans="2:29">
      <c r="B24858" s="136"/>
      <c r="E24858" s="136"/>
      <c r="H24858" s="136"/>
      <c r="K24858" s="136"/>
      <c r="O24858" s="136"/>
      <c r="T24858" s="136"/>
      <c r="W24858" s="136"/>
      <c r="Z24858" s="136"/>
      <c r="AC24858" s="136"/>
    </row>
    <row r="24859" spans="2:29">
      <c r="B24859" s="136"/>
      <c r="E24859" s="136"/>
      <c r="H24859" s="136"/>
      <c r="K24859" s="136"/>
      <c r="O24859" s="136"/>
      <c r="T24859" s="136"/>
      <c r="W24859" s="136"/>
      <c r="Z24859" s="136"/>
      <c r="AC24859" s="136"/>
    </row>
    <row r="24860" spans="2:29">
      <c r="B24860" s="136"/>
      <c r="E24860" s="136"/>
      <c r="H24860" s="136"/>
      <c r="K24860" s="136"/>
      <c r="O24860" s="136"/>
      <c r="T24860" s="136"/>
      <c r="W24860" s="136"/>
      <c r="Z24860" s="136"/>
      <c r="AC24860" s="136"/>
    </row>
    <row r="24861" spans="2:29">
      <c r="B24861" s="136"/>
      <c r="E24861" s="136"/>
      <c r="H24861" s="136"/>
      <c r="K24861" s="136"/>
      <c r="O24861" s="136"/>
      <c r="T24861" s="136"/>
      <c r="W24861" s="136"/>
      <c r="Z24861" s="136"/>
      <c r="AC24861" s="136"/>
    </row>
    <row r="24862" spans="2:29">
      <c r="B24862" s="136"/>
      <c r="E24862" s="136"/>
      <c r="H24862" s="136"/>
      <c r="K24862" s="136"/>
      <c r="O24862" s="136"/>
      <c r="T24862" s="136"/>
      <c r="W24862" s="136"/>
      <c r="Z24862" s="136"/>
      <c r="AC24862" s="136"/>
    </row>
    <row r="24863" spans="2:29">
      <c r="B24863" s="136"/>
      <c r="E24863" s="136"/>
      <c r="H24863" s="136"/>
      <c r="K24863" s="136"/>
      <c r="O24863" s="136"/>
      <c r="T24863" s="136"/>
      <c r="W24863" s="136"/>
      <c r="Z24863" s="136"/>
      <c r="AC24863" s="136"/>
    </row>
    <row r="24864" spans="2:29">
      <c r="B24864" s="136"/>
      <c r="E24864" s="136"/>
      <c r="H24864" s="136"/>
      <c r="K24864" s="136"/>
      <c r="O24864" s="136"/>
      <c r="T24864" s="136"/>
      <c r="W24864" s="136"/>
      <c r="Z24864" s="136"/>
      <c r="AC24864" s="136"/>
    </row>
    <row r="24865" spans="2:29">
      <c r="B24865" s="136"/>
      <c r="E24865" s="136"/>
      <c r="H24865" s="136"/>
      <c r="K24865" s="136"/>
      <c r="O24865" s="136"/>
      <c r="T24865" s="136"/>
      <c r="W24865" s="136"/>
      <c r="Z24865" s="136"/>
      <c r="AC24865" s="136"/>
    </row>
    <row r="24866" spans="2:29">
      <c r="B24866" s="136"/>
      <c r="E24866" s="136"/>
      <c r="H24866" s="136"/>
      <c r="K24866" s="136"/>
      <c r="O24866" s="136"/>
      <c r="T24866" s="136"/>
      <c r="W24866" s="136"/>
      <c r="Z24866" s="136"/>
      <c r="AC24866" s="136"/>
    </row>
    <row r="24867" spans="2:29">
      <c r="B24867" s="136"/>
      <c r="E24867" s="136"/>
      <c r="H24867" s="136"/>
      <c r="K24867" s="136"/>
      <c r="O24867" s="136"/>
      <c r="T24867" s="136"/>
      <c r="W24867" s="136"/>
      <c r="Z24867" s="136"/>
      <c r="AC24867" s="136"/>
    </row>
    <row r="24868" spans="2:29">
      <c r="B24868" s="136"/>
      <c r="E24868" s="136"/>
      <c r="H24868" s="136"/>
      <c r="K24868" s="136"/>
      <c r="O24868" s="136"/>
      <c r="T24868" s="136"/>
      <c r="W24868" s="136"/>
      <c r="Z24868" s="136"/>
      <c r="AC24868" s="136"/>
    </row>
    <row r="24869" spans="2:29">
      <c r="B24869" s="136"/>
      <c r="E24869" s="136"/>
      <c r="H24869" s="136"/>
      <c r="K24869" s="136"/>
      <c r="O24869" s="136"/>
      <c r="T24869" s="136"/>
      <c r="W24869" s="136"/>
      <c r="Z24869" s="136"/>
      <c r="AC24869" s="136"/>
    </row>
    <row r="24870" spans="2:29">
      <c r="B24870" s="136"/>
      <c r="E24870" s="136"/>
      <c r="H24870" s="136"/>
      <c r="K24870" s="136"/>
      <c r="O24870" s="136"/>
      <c r="T24870" s="136"/>
      <c r="W24870" s="136"/>
      <c r="Z24870" s="136"/>
      <c r="AC24870" s="136"/>
    </row>
    <row r="24871" spans="2:29">
      <c r="B24871" s="136"/>
      <c r="E24871" s="136"/>
      <c r="H24871" s="136"/>
      <c r="K24871" s="136"/>
      <c r="O24871" s="136"/>
      <c r="T24871" s="136"/>
      <c r="W24871" s="136"/>
      <c r="Z24871" s="136"/>
      <c r="AC24871" s="136"/>
    </row>
    <row r="24872" spans="2:29">
      <c r="B24872" s="136"/>
      <c r="E24872" s="136"/>
      <c r="H24872" s="136"/>
      <c r="K24872" s="136"/>
      <c r="O24872" s="136"/>
      <c r="T24872" s="136"/>
      <c r="W24872" s="136"/>
      <c r="Z24872" s="136"/>
      <c r="AC24872" s="136"/>
    </row>
    <row r="24873" spans="2:29">
      <c r="B24873" s="136"/>
      <c r="E24873" s="136"/>
      <c r="H24873" s="136"/>
      <c r="K24873" s="136"/>
      <c r="O24873" s="136"/>
      <c r="T24873" s="136"/>
      <c r="W24873" s="136"/>
      <c r="Z24873" s="136"/>
      <c r="AC24873" s="136"/>
    </row>
    <row r="24874" spans="2:29">
      <c r="B24874" s="136"/>
      <c r="E24874" s="136"/>
      <c r="H24874" s="136"/>
      <c r="K24874" s="136"/>
      <c r="O24874" s="136"/>
      <c r="T24874" s="136"/>
      <c r="W24874" s="136"/>
      <c r="Z24874" s="136"/>
      <c r="AC24874" s="136"/>
    </row>
    <row r="24875" spans="2:29">
      <c r="B24875" s="136"/>
      <c r="E24875" s="136"/>
      <c r="H24875" s="136"/>
      <c r="K24875" s="136"/>
      <c r="O24875" s="136"/>
      <c r="T24875" s="136"/>
      <c r="W24875" s="136"/>
      <c r="Z24875" s="136"/>
      <c r="AC24875" s="136"/>
    </row>
    <row r="24876" spans="2:29">
      <c r="B24876" s="136"/>
      <c r="E24876" s="136"/>
      <c r="H24876" s="136"/>
      <c r="K24876" s="136"/>
      <c r="O24876" s="136"/>
      <c r="T24876" s="136"/>
      <c r="W24876" s="136"/>
      <c r="Z24876" s="136"/>
      <c r="AC24876" s="136"/>
    </row>
    <row r="24877" spans="2:29">
      <c r="B24877" s="136"/>
      <c r="E24877" s="136"/>
      <c r="H24877" s="136"/>
      <c r="K24877" s="136"/>
      <c r="O24877" s="136"/>
      <c r="T24877" s="136"/>
      <c r="W24877" s="136"/>
      <c r="Z24877" s="136"/>
      <c r="AC24877" s="136"/>
    </row>
    <row r="24878" spans="2:29">
      <c r="B24878" s="136"/>
      <c r="E24878" s="136"/>
      <c r="H24878" s="136"/>
      <c r="K24878" s="136"/>
      <c r="O24878" s="136"/>
      <c r="T24878" s="136"/>
      <c r="W24878" s="136"/>
      <c r="Z24878" s="136"/>
      <c r="AC24878" s="136"/>
    </row>
    <row r="24879" spans="2:29">
      <c r="B24879" s="136"/>
      <c r="E24879" s="136"/>
      <c r="H24879" s="136"/>
      <c r="K24879" s="136"/>
      <c r="O24879" s="136"/>
      <c r="T24879" s="136"/>
      <c r="W24879" s="136"/>
      <c r="Z24879" s="136"/>
      <c r="AC24879" s="136"/>
    </row>
    <row r="24880" spans="2:29">
      <c r="B24880" s="136"/>
      <c r="E24880" s="136"/>
      <c r="H24880" s="136"/>
      <c r="K24880" s="136"/>
      <c r="O24880" s="136"/>
      <c r="T24880" s="136"/>
      <c r="W24880" s="136"/>
      <c r="Z24880" s="136"/>
      <c r="AC24880" s="136"/>
    </row>
    <row r="24881" spans="2:29">
      <c r="B24881" s="136"/>
      <c r="E24881" s="136"/>
      <c r="H24881" s="136"/>
      <c r="K24881" s="136"/>
      <c r="O24881" s="136"/>
      <c r="T24881" s="136"/>
      <c r="W24881" s="136"/>
      <c r="Z24881" s="136"/>
      <c r="AC24881" s="136"/>
    </row>
    <row r="24882" spans="2:29">
      <c r="B24882" s="136"/>
      <c r="E24882" s="136"/>
      <c r="H24882" s="136"/>
      <c r="K24882" s="136"/>
      <c r="O24882" s="136"/>
      <c r="T24882" s="136"/>
      <c r="W24882" s="136"/>
      <c r="Z24882" s="136"/>
      <c r="AC24882" s="136"/>
    </row>
    <row r="24883" spans="2:29">
      <c r="B24883" s="136"/>
      <c r="E24883" s="136"/>
      <c r="H24883" s="136"/>
      <c r="K24883" s="136"/>
      <c r="O24883" s="136"/>
      <c r="T24883" s="136"/>
      <c r="W24883" s="136"/>
      <c r="Z24883" s="136"/>
      <c r="AC24883" s="136"/>
    </row>
    <row r="24884" spans="2:29">
      <c r="B24884" s="136"/>
      <c r="E24884" s="136"/>
      <c r="H24884" s="136"/>
      <c r="K24884" s="136"/>
      <c r="O24884" s="136"/>
      <c r="T24884" s="136"/>
      <c r="W24884" s="136"/>
      <c r="Z24884" s="136"/>
      <c r="AC24884" s="136"/>
    </row>
    <row r="24885" spans="2:29">
      <c r="B24885" s="136"/>
      <c r="E24885" s="136"/>
      <c r="H24885" s="136"/>
      <c r="K24885" s="136"/>
      <c r="O24885" s="136"/>
      <c r="T24885" s="136"/>
      <c r="W24885" s="136"/>
      <c r="Z24885" s="136"/>
      <c r="AC24885" s="136"/>
    </row>
    <row r="24886" spans="2:29">
      <c r="B24886" s="136"/>
      <c r="E24886" s="136"/>
      <c r="H24886" s="136"/>
      <c r="K24886" s="136"/>
      <c r="O24886" s="136"/>
      <c r="T24886" s="136"/>
      <c r="W24886" s="136"/>
      <c r="Z24886" s="136"/>
      <c r="AC24886" s="136"/>
    </row>
    <row r="24887" spans="2:29">
      <c r="B24887" s="136"/>
      <c r="E24887" s="136"/>
      <c r="H24887" s="136"/>
      <c r="K24887" s="136"/>
      <c r="O24887" s="136"/>
      <c r="T24887" s="136"/>
      <c r="W24887" s="136"/>
      <c r="Z24887" s="136"/>
      <c r="AC24887" s="136"/>
    </row>
    <row r="24888" spans="2:29">
      <c r="B24888" s="136"/>
      <c r="E24888" s="136"/>
      <c r="H24888" s="136"/>
      <c r="K24888" s="136"/>
      <c r="O24888" s="136"/>
      <c r="T24888" s="136"/>
      <c r="W24888" s="136"/>
      <c r="Z24888" s="136"/>
      <c r="AC24888" s="136"/>
    </row>
    <row r="24889" spans="2:29">
      <c r="B24889" s="136"/>
      <c r="E24889" s="136"/>
      <c r="H24889" s="136"/>
      <c r="K24889" s="136"/>
      <c r="O24889" s="136"/>
      <c r="T24889" s="136"/>
      <c r="W24889" s="136"/>
      <c r="Z24889" s="136"/>
      <c r="AC24889" s="136"/>
    </row>
    <row r="24890" spans="2:29">
      <c r="B24890" s="136"/>
      <c r="E24890" s="136"/>
      <c r="H24890" s="136"/>
      <c r="K24890" s="136"/>
      <c r="O24890" s="136"/>
      <c r="T24890" s="136"/>
      <c r="W24890" s="136"/>
      <c r="Z24890" s="136"/>
      <c r="AC24890" s="136"/>
    </row>
    <row r="24891" spans="2:29">
      <c r="B24891" s="136"/>
      <c r="E24891" s="136"/>
      <c r="H24891" s="136"/>
      <c r="K24891" s="136"/>
      <c r="O24891" s="136"/>
      <c r="T24891" s="136"/>
      <c r="W24891" s="136"/>
      <c r="Z24891" s="136"/>
      <c r="AC24891" s="136"/>
    </row>
    <row r="24892" spans="2:29">
      <c r="B24892" s="136"/>
      <c r="E24892" s="136"/>
      <c r="H24892" s="136"/>
      <c r="K24892" s="136"/>
      <c r="O24892" s="136"/>
      <c r="T24892" s="136"/>
      <c r="W24892" s="136"/>
      <c r="Z24892" s="136"/>
      <c r="AC24892" s="136"/>
    </row>
    <row r="24893" spans="2:29">
      <c r="B24893" s="136"/>
      <c r="E24893" s="136"/>
      <c r="H24893" s="136"/>
      <c r="K24893" s="136"/>
      <c r="O24893" s="136"/>
      <c r="T24893" s="136"/>
      <c r="W24893" s="136"/>
      <c r="Z24893" s="136"/>
      <c r="AC24893" s="136"/>
    </row>
    <row r="24894" spans="2:29">
      <c r="B24894" s="136"/>
      <c r="E24894" s="136"/>
      <c r="H24894" s="136"/>
      <c r="K24894" s="136"/>
      <c r="O24894" s="136"/>
      <c r="T24894" s="136"/>
      <c r="W24894" s="136"/>
      <c r="Z24894" s="136"/>
      <c r="AC24894" s="136"/>
    </row>
    <row r="24895" spans="2:29">
      <c r="B24895" s="136"/>
      <c r="E24895" s="136"/>
      <c r="H24895" s="136"/>
      <c r="K24895" s="136"/>
      <c r="O24895" s="136"/>
      <c r="T24895" s="136"/>
      <c r="W24895" s="136"/>
      <c r="Z24895" s="136"/>
      <c r="AC24895" s="136"/>
    </row>
    <row r="24896" spans="2:29">
      <c r="B24896" s="136"/>
      <c r="E24896" s="136"/>
      <c r="H24896" s="136"/>
      <c r="K24896" s="136"/>
      <c r="O24896" s="136"/>
      <c r="T24896" s="136"/>
      <c r="W24896" s="136"/>
      <c r="Z24896" s="136"/>
      <c r="AC24896" s="136"/>
    </row>
    <row r="24897" spans="2:29">
      <c r="B24897" s="136"/>
      <c r="E24897" s="136"/>
      <c r="H24897" s="136"/>
      <c r="K24897" s="136"/>
      <c r="O24897" s="136"/>
      <c r="T24897" s="136"/>
      <c r="W24897" s="136"/>
      <c r="Z24897" s="136"/>
      <c r="AC24897" s="136"/>
    </row>
    <row r="24898" spans="2:29">
      <c r="B24898" s="136"/>
      <c r="E24898" s="136"/>
      <c r="H24898" s="136"/>
      <c r="K24898" s="136"/>
      <c r="O24898" s="136"/>
      <c r="T24898" s="136"/>
      <c r="W24898" s="136"/>
      <c r="Z24898" s="136"/>
      <c r="AC24898" s="136"/>
    </row>
    <row r="24899" spans="2:29">
      <c r="B24899" s="136"/>
      <c r="E24899" s="136"/>
      <c r="H24899" s="136"/>
      <c r="K24899" s="136"/>
      <c r="O24899" s="136"/>
      <c r="T24899" s="136"/>
      <c r="W24899" s="136"/>
      <c r="Z24899" s="136"/>
      <c r="AC24899" s="136"/>
    </row>
    <row r="24900" spans="2:29">
      <c r="B24900" s="136"/>
      <c r="E24900" s="136"/>
      <c r="H24900" s="136"/>
      <c r="K24900" s="136"/>
      <c r="O24900" s="136"/>
      <c r="T24900" s="136"/>
      <c r="W24900" s="136"/>
      <c r="Z24900" s="136"/>
      <c r="AC24900" s="136"/>
    </row>
    <row r="24901" spans="2:29">
      <c r="B24901" s="136"/>
      <c r="E24901" s="136"/>
      <c r="H24901" s="136"/>
      <c r="K24901" s="136"/>
      <c r="O24901" s="136"/>
      <c r="T24901" s="136"/>
      <c r="W24901" s="136"/>
      <c r="Z24901" s="136"/>
      <c r="AC24901" s="136"/>
    </row>
    <row r="24902" spans="2:29">
      <c r="B24902" s="136"/>
      <c r="E24902" s="136"/>
      <c r="H24902" s="136"/>
      <c r="K24902" s="136"/>
      <c r="O24902" s="136"/>
      <c r="T24902" s="136"/>
      <c r="W24902" s="136"/>
      <c r="Z24902" s="136"/>
      <c r="AC24902" s="136"/>
    </row>
    <row r="24903" spans="2:29">
      <c r="B24903" s="136"/>
      <c r="E24903" s="136"/>
      <c r="H24903" s="136"/>
      <c r="K24903" s="136"/>
      <c r="O24903" s="136"/>
      <c r="T24903" s="136"/>
      <c r="W24903" s="136"/>
      <c r="Z24903" s="136"/>
      <c r="AC24903" s="136"/>
    </row>
    <row r="24904" spans="2:29">
      <c r="B24904" s="136"/>
      <c r="E24904" s="136"/>
      <c r="H24904" s="136"/>
      <c r="K24904" s="136"/>
      <c r="O24904" s="136"/>
      <c r="T24904" s="136"/>
      <c r="W24904" s="136"/>
      <c r="Z24904" s="136"/>
      <c r="AC24904" s="136"/>
    </row>
    <row r="24905" spans="2:29">
      <c r="B24905" s="136"/>
      <c r="E24905" s="136"/>
      <c r="H24905" s="136"/>
      <c r="K24905" s="136"/>
      <c r="O24905" s="136"/>
      <c r="T24905" s="136"/>
      <c r="W24905" s="136"/>
      <c r="Z24905" s="136"/>
      <c r="AC24905" s="136"/>
    </row>
    <row r="24906" spans="2:29">
      <c r="B24906" s="136"/>
      <c r="E24906" s="136"/>
      <c r="H24906" s="136"/>
      <c r="K24906" s="136"/>
      <c r="O24906" s="136"/>
      <c r="T24906" s="136"/>
      <c r="W24906" s="136"/>
      <c r="Z24906" s="136"/>
      <c r="AC24906" s="136"/>
    </row>
    <row r="24907" spans="2:29">
      <c r="B24907" s="136"/>
      <c r="E24907" s="136"/>
      <c r="H24907" s="136"/>
      <c r="K24907" s="136"/>
      <c r="O24907" s="136"/>
      <c r="T24907" s="136"/>
      <c r="W24907" s="136"/>
      <c r="Z24907" s="136"/>
      <c r="AC24907" s="136"/>
    </row>
    <row r="24908" spans="2:29">
      <c r="B24908" s="136"/>
      <c r="E24908" s="136"/>
      <c r="H24908" s="136"/>
      <c r="K24908" s="136"/>
      <c r="O24908" s="136"/>
      <c r="T24908" s="136"/>
      <c r="W24908" s="136"/>
      <c r="Z24908" s="136"/>
      <c r="AC24908" s="136"/>
    </row>
    <row r="24909" spans="2:29">
      <c r="B24909" s="136"/>
      <c r="E24909" s="136"/>
      <c r="H24909" s="136"/>
      <c r="K24909" s="136"/>
      <c r="O24909" s="136"/>
      <c r="T24909" s="136"/>
      <c r="W24909" s="136"/>
      <c r="Z24909" s="136"/>
      <c r="AC24909" s="136"/>
    </row>
    <row r="24910" spans="2:29">
      <c r="B24910" s="136"/>
      <c r="E24910" s="136"/>
      <c r="H24910" s="136"/>
      <c r="K24910" s="136"/>
      <c r="O24910" s="136"/>
      <c r="T24910" s="136"/>
      <c r="W24910" s="136"/>
      <c r="Z24910" s="136"/>
      <c r="AC24910" s="136"/>
    </row>
    <row r="24911" spans="2:29">
      <c r="B24911" s="136"/>
      <c r="E24911" s="136"/>
      <c r="H24911" s="136"/>
      <c r="K24911" s="136"/>
      <c r="O24911" s="136"/>
      <c r="T24911" s="136"/>
      <c r="W24911" s="136"/>
      <c r="Z24911" s="136"/>
      <c r="AC24911" s="136"/>
    </row>
    <row r="24912" spans="2:29">
      <c r="B24912" s="136"/>
      <c r="E24912" s="136"/>
      <c r="H24912" s="136"/>
      <c r="K24912" s="136"/>
      <c r="O24912" s="136"/>
      <c r="T24912" s="136"/>
      <c r="W24912" s="136"/>
      <c r="Z24912" s="136"/>
      <c r="AC24912" s="136"/>
    </row>
    <row r="24913" spans="2:29">
      <c r="B24913" s="136"/>
      <c r="E24913" s="136"/>
      <c r="H24913" s="136"/>
      <c r="K24913" s="136"/>
      <c r="O24913" s="136"/>
      <c r="T24913" s="136"/>
      <c r="W24913" s="136"/>
      <c r="Z24913" s="136"/>
      <c r="AC24913" s="136"/>
    </row>
    <row r="24914" spans="2:29">
      <c r="B24914" s="136"/>
      <c r="E24914" s="136"/>
      <c r="H24914" s="136"/>
      <c r="K24914" s="136"/>
      <c r="O24914" s="136"/>
      <c r="T24914" s="136"/>
      <c r="W24914" s="136"/>
      <c r="Z24914" s="136"/>
      <c r="AC24914" s="136"/>
    </row>
    <row r="24915" spans="2:29">
      <c r="B24915" s="136"/>
      <c r="E24915" s="136"/>
      <c r="H24915" s="136"/>
      <c r="K24915" s="136"/>
      <c r="O24915" s="136"/>
      <c r="T24915" s="136"/>
      <c r="W24915" s="136"/>
      <c r="Z24915" s="136"/>
      <c r="AC24915" s="136"/>
    </row>
    <row r="24916" spans="2:29">
      <c r="B24916" s="136"/>
      <c r="E24916" s="136"/>
      <c r="H24916" s="136"/>
      <c r="K24916" s="136"/>
      <c r="O24916" s="136"/>
      <c r="T24916" s="136"/>
      <c r="W24916" s="136"/>
      <c r="Z24916" s="136"/>
      <c r="AC24916" s="136"/>
    </row>
    <row r="24917" spans="2:29">
      <c r="B24917" s="136"/>
      <c r="E24917" s="136"/>
      <c r="H24917" s="136"/>
      <c r="K24917" s="136"/>
      <c r="O24917" s="136"/>
      <c r="T24917" s="136"/>
      <c r="W24917" s="136"/>
      <c r="Z24917" s="136"/>
      <c r="AC24917" s="136"/>
    </row>
    <row r="24918" spans="2:29">
      <c r="B24918" s="136"/>
      <c r="E24918" s="136"/>
      <c r="H24918" s="136"/>
      <c r="K24918" s="136"/>
      <c r="O24918" s="136"/>
      <c r="T24918" s="136"/>
      <c r="W24918" s="136"/>
      <c r="Z24918" s="136"/>
      <c r="AC24918" s="136"/>
    </row>
    <row r="24919" spans="2:29">
      <c r="B24919" s="136"/>
      <c r="E24919" s="136"/>
      <c r="H24919" s="136"/>
      <c r="K24919" s="136"/>
      <c r="O24919" s="136"/>
      <c r="T24919" s="136"/>
      <c r="W24919" s="136"/>
      <c r="Z24919" s="136"/>
      <c r="AC24919" s="136"/>
    </row>
    <row r="24920" spans="2:29">
      <c r="B24920" s="136"/>
      <c r="E24920" s="136"/>
      <c r="H24920" s="136"/>
      <c r="K24920" s="136"/>
      <c r="O24920" s="136"/>
      <c r="T24920" s="136"/>
      <c r="W24920" s="136"/>
      <c r="Z24920" s="136"/>
      <c r="AC24920" s="136"/>
    </row>
    <row r="24921" spans="2:29">
      <c r="B24921" s="136"/>
      <c r="E24921" s="136"/>
      <c r="H24921" s="136"/>
      <c r="K24921" s="136"/>
      <c r="O24921" s="136"/>
      <c r="T24921" s="136"/>
      <c r="W24921" s="136"/>
      <c r="Z24921" s="136"/>
      <c r="AC24921" s="136"/>
    </row>
    <row r="24922" spans="2:29">
      <c r="B24922" s="136"/>
      <c r="E24922" s="136"/>
      <c r="H24922" s="136"/>
      <c r="K24922" s="136"/>
      <c r="O24922" s="136"/>
      <c r="T24922" s="136"/>
      <c r="W24922" s="136"/>
      <c r="Z24922" s="136"/>
      <c r="AC24922" s="136"/>
    </row>
    <row r="24923" spans="2:29">
      <c r="B24923" s="136"/>
      <c r="E24923" s="136"/>
      <c r="H24923" s="136"/>
      <c r="K24923" s="136"/>
      <c r="O24923" s="136"/>
      <c r="T24923" s="136"/>
      <c r="W24923" s="136"/>
      <c r="Z24923" s="136"/>
      <c r="AC24923" s="136"/>
    </row>
    <row r="24924" spans="2:29">
      <c r="B24924" s="136"/>
      <c r="E24924" s="136"/>
      <c r="H24924" s="136"/>
      <c r="K24924" s="136"/>
      <c r="O24924" s="136"/>
      <c r="T24924" s="136"/>
      <c r="W24924" s="136"/>
      <c r="Z24924" s="136"/>
      <c r="AC24924" s="136"/>
    </row>
    <row r="24925" spans="2:29">
      <c r="B24925" s="136"/>
      <c r="E24925" s="136"/>
      <c r="H24925" s="136"/>
      <c r="K24925" s="136"/>
      <c r="O24925" s="136"/>
      <c r="T24925" s="136"/>
      <c r="W24925" s="136"/>
      <c r="Z24925" s="136"/>
      <c r="AC24925" s="136"/>
    </row>
    <row r="24926" spans="2:29">
      <c r="B24926" s="136"/>
      <c r="E24926" s="136"/>
      <c r="H24926" s="136"/>
      <c r="K24926" s="136"/>
      <c r="O24926" s="136"/>
      <c r="T24926" s="136"/>
      <c r="W24926" s="136"/>
      <c r="Z24926" s="136"/>
      <c r="AC24926" s="136"/>
    </row>
    <row r="24927" spans="2:29">
      <c r="B24927" s="136"/>
      <c r="E24927" s="136"/>
      <c r="H24927" s="136"/>
      <c r="K24927" s="136"/>
      <c r="O24927" s="136"/>
      <c r="T24927" s="136"/>
      <c r="W24927" s="136"/>
      <c r="Z24927" s="136"/>
      <c r="AC24927" s="136"/>
    </row>
    <row r="24928" spans="2:29">
      <c r="B24928" s="136"/>
      <c r="E24928" s="136"/>
      <c r="H24928" s="136"/>
      <c r="K24928" s="136"/>
      <c r="O24928" s="136"/>
      <c r="T24928" s="136"/>
      <c r="W24928" s="136"/>
      <c r="Z24928" s="136"/>
      <c r="AC24928" s="136"/>
    </row>
    <row r="24929" spans="2:29">
      <c r="B24929" s="136"/>
      <c r="E24929" s="136"/>
      <c r="H24929" s="136"/>
      <c r="K24929" s="136"/>
      <c r="O24929" s="136"/>
      <c r="T24929" s="136"/>
      <c r="W24929" s="136"/>
      <c r="Z24929" s="136"/>
      <c r="AC24929" s="136"/>
    </row>
    <row r="24930" spans="2:29">
      <c r="B24930" s="136"/>
      <c r="E24930" s="136"/>
      <c r="H24930" s="136"/>
      <c r="K24930" s="136"/>
      <c r="O24930" s="136"/>
      <c r="T24930" s="136"/>
      <c r="W24930" s="136"/>
      <c r="Z24930" s="136"/>
      <c r="AC24930" s="136"/>
    </row>
    <row r="24931" spans="2:29">
      <c r="B24931" s="136"/>
      <c r="E24931" s="136"/>
      <c r="H24931" s="136"/>
      <c r="K24931" s="136"/>
      <c r="O24931" s="136"/>
      <c r="T24931" s="136"/>
      <c r="W24931" s="136"/>
      <c r="Z24931" s="136"/>
      <c r="AC24931" s="136"/>
    </row>
    <row r="24932" spans="2:29">
      <c r="B24932" s="136"/>
      <c r="E24932" s="136"/>
      <c r="H24932" s="136"/>
      <c r="K24932" s="136"/>
      <c r="O24932" s="136"/>
      <c r="T24932" s="136"/>
      <c r="W24932" s="136"/>
      <c r="Z24932" s="136"/>
      <c r="AC24932" s="136"/>
    </row>
    <row r="24933" spans="2:29">
      <c r="B24933" s="136"/>
      <c r="E24933" s="136"/>
      <c r="H24933" s="136"/>
      <c r="K24933" s="136"/>
      <c r="O24933" s="136"/>
      <c r="T24933" s="136"/>
      <c r="W24933" s="136"/>
      <c r="Z24933" s="136"/>
      <c r="AC24933" s="136"/>
    </row>
    <row r="24934" spans="2:29">
      <c r="B24934" s="136"/>
      <c r="E24934" s="136"/>
      <c r="H24934" s="136"/>
      <c r="K24934" s="136"/>
      <c r="O24934" s="136"/>
      <c r="T24934" s="136"/>
      <c r="W24934" s="136"/>
      <c r="Z24934" s="136"/>
      <c r="AC24934" s="136"/>
    </row>
    <row r="24935" spans="2:29">
      <c r="B24935" s="136"/>
      <c r="E24935" s="136"/>
      <c r="H24935" s="136"/>
      <c r="K24935" s="136"/>
      <c r="O24935" s="136"/>
      <c r="T24935" s="136"/>
      <c r="W24935" s="136"/>
      <c r="Z24935" s="136"/>
      <c r="AC24935" s="136"/>
    </row>
    <row r="24936" spans="2:29">
      <c r="B24936" s="136"/>
      <c r="E24936" s="136"/>
      <c r="H24936" s="136"/>
      <c r="K24936" s="136"/>
      <c r="O24936" s="136"/>
      <c r="T24936" s="136"/>
      <c r="W24936" s="136"/>
      <c r="Z24936" s="136"/>
      <c r="AC24936" s="136"/>
    </row>
    <row r="24937" spans="2:29">
      <c r="B24937" s="136"/>
      <c r="E24937" s="136"/>
      <c r="H24937" s="136"/>
      <c r="K24937" s="136"/>
      <c r="O24937" s="136"/>
      <c r="T24937" s="136"/>
      <c r="W24937" s="136"/>
      <c r="Z24937" s="136"/>
      <c r="AC24937" s="136"/>
    </row>
    <row r="24938" spans="2:29">
      <c r="B24938" s="136"/>
      <c r="E24938" s="136"/>
      <c r="H24938" s="136"/>
      <c r="K24938" s="136"/>
      <c r="O24938" s="136"/>
      <c r="T24938" s="136"/>
      <c r="W24938" s="136"/>
      <c r="Z24938" s="136"/>
      <c r="AC24938" s="136"/>
    </row>
    <row r="24939" spans="2:29">
      <c r="B24939" s="136"/>
      <c r="E24939" s="136"/>
      <c r="H24939" s="136"/>
      <c r="K24939" s="136"/>
      <c r="O24939" s="136"/>
      <c r="T24939" s="136"/>
      <c r="W24939" s="136"/>
      <c r="Z24939" s="136"/>
      <c r="AC24939" s="136"/>
    </row>
    <row r="24940" spans="2:29">
      <c r="B24940" s="136"/>
      <c r="E24940" s="136"/>
      <c r="H24940" s="136"/>
      <c r="K24940" s="136"/>
      <c r="O24940" s="136"/>
      <c r="T24940" s="136"/>
      <c r="W24940" s="136"/>
      <c r="Z24940" s="136"/>
      <c r="AC24940" s="136"/>
    </row>
    <row r="24941" spans="2:29">
      <c r="B24941" s="136"/>
      <c r="E24941" s="136"/>
      <c r="H24941" s="136"/>
      <c r="K24941" s="136"/>
      <c r="O24941" s="136"/>
      <c r="T24941" s="136"/>
      <c r="W24941" s="136"/>
      <c r="Z24941" s="136"/>
      <c r="AC24941" s="136"/>
    </row>
    <row r="24942" spans="2:29">
      <c r="B24942" s="136"/>
      <c r="E24942" s="136"/>
      <c r="H24942" s="136"/>
      <c r="K24942" s="136"/>
      <c r="O24942" s="136"/>
      <c r="T24942" s="136"/>
      <c r="W24942" s="136"/>
      <c r="Z24942" s="136"/>
      <c r="AC24942" s="136"/>
    </row>
    <row r="24943" spans="2:29">
      <c r="B24943" s="136"/>
      <c r="E24943" s="136"/>
      <c r="H24943" s="136"/>
      <c r="K24943" s="136"/>
      <c r="O24943" s="136"/>
      <c r="T24943" s="136"/>
      <c r="W24943" s="136"/>
      <c r="Z24943" s="136"/>
      <c r="AC24943" s="136"/>
    </row>
    <row r="24944" spans="2:29">
      <c r="B24944" s="136"/>
      <c r="E24944" s="136"/>
      <c r="H24944" s="136"/>
      <c r="K24944" s="136"/>
      <c r="O24944" s="136"/>
      <c r="T24944" s="136"/>
      <c r="W24944" s="136"/>
      <c r="Z24944" s="136"/>
      <c r="AC24944" s="136"/>
    </row>
    <row r="24945" spans="2:29">
      <c r="B24945" s="136"/>
      <c r="E24945" s="136"/>
      <c r="H24945" s="136"/>
      <c r="K24945" s="136"/>
      <c r="O24945" s="136"/>
      <c r="T24945" s="136"/>
      <c r="W24945" s="136"/>
      <c r="Z24945" s="136"/>
      <c r="AC24945" s="136"/>
    </row>
    <row r="24946" spans="2:29">
      <c r="B24946" s="136"/>
      <c r="E24946" s="136"/>
      <c r="H24946" s="136"/>
      <c r="K24946" s="136"/>
      <c r="O24946" s="136"/>
      <c r="T24946" s="136"/>
      <c r="W24946" s="136"/>
      <c r="Z24946" s="136"/>
      <c r="AC24946" s="136"/>
    </row>
    <row r="24947" spans="2:29">
      <c r="B24947" s="136"/>
      <c r="E24947" s="136"/>
      <c r="H24947" s="136"/>
      <c r="K24947" s="136"/>
      <c r="O24947" s="136"/>
      <c r="T24947" s="136"/>
      <c r="W24947" s="136"/>
      <c r="Z24947" s="136"/>
      <c r="AC24947" s="136"/>
    </row>
    <row r="24948" spans="2:29">
      <c r="B24948" s="136"/>
      <c r="E24948" s="136"/>
      <c r="H24948" s="136"/>
      <c r="K24948" s="136"/>
      <c r="O24948" s="136"/>
      <c r="T24948" s="136"/>
      <c r="W24948" s="136"/>
      <c r="Z24948" s="136"/>
      <c r="AC24948" s="136"/>
    </row>
    <row r="24949" spans="2:29">
      <c r="B24949" s="136"/>
      <c r="E24949" s="136"/>
      <c r="H24949" s="136"/>
      <c r="K24949" s="136"/>
      <c r="O24949" s="136"/>
      <c r="T24949" s="136"/>
      <c r="W24949" s="136"/>
      <c r="Z24949" s="136"/>
      <c r="AC24949" s="136"/>
    </row>
    <row r="24950" spans="2:29">
      <c r="B24950" s="136"/>
      <c r="E24950" s="136"/>
      <c r="H24950" s="136"/>
      <c r="K24950" s="136"/>
      <c r="O24950" s="136"/>
      <c r="T24950" s="136"/>
      <c r="W24950" s="136"/>
      <c r="Z24950" s="136"/>
      <c r="AC24950" s="136"/>
    </row>
    <row r="24951" spans="2:29">
      <c r="B24951" s="136"/>
      <c r="E24951" s="136"/>
      <c r="H24951" s="136"/>
      <c r="K24951" s="136"/>
      <c r="O24951" s="136"/>
      <c r="T24951" s="136"/>
      <c r="W24951" s="136"/>
      <c r="Z24951" s="136"/>
      <c r="AC24951" s="136"/>
    </row>
    <row r="24952" spans="2:29">
      <c r="B24952" s="136"/>
      <c r="E24952" s="136"/>
      <c r="H24952" s="136"/>
      <c r="K24952" s="136"/>
      <c r="O24952" s="136"/>
      <c r="T24952" s="136"/>
      <c r="W24952" s="136"/>
      <c r="Z24952" s="136"/>
      <c r="AC24952" s="136"/>
    </row>
    <row r="24953" spans="2:29">
      <c r="B24953" s="136"/>
      <c r="E24953" s="136"/>
      <c r="H24953" s="136"/>
      <c r="K24953" s="136"/>
      <c r="O24953" s="136"/>
      <c r="T24953" s="136"/>
      <c r="W24953" s="136"/>
      <c r="Z24953" s="136"/>
      <c r="AC24953" s="136"/>
    </row>
    <row r="24954" spans="2:29">
      <c r="B24954" s="136"/>
      <c r="E24954" s="136"/>
      <c r="H24954" s="136"/>
      <c r="K24954" s="136"/>
      <c r="O24954" s="136"/>
      <c r="T24954" s="136"/>
      <c r="W24954" s="136"/>
      <c r="Z24954" s="136"/>
      <c r="AC24954" s="136"/>
    </row>
    <row r="24955" spans="2:29">
      <c r="B24955" s="136"/>
      <c r="E24955" s="136"/>
      <c r="H24955" s="136"/>
      <c r="K24955" s="136"/>
      <c r="O24955" s="136"/>
      <c r="T24955" s="136"/>
      <c r="W24955" s="136"/>
      <c r="Z24955" s="136"/>
      <c r="AC24955" s="136"/>
    </row>
    <row r="24956" spans="2:29">
      <c r="B24956" s="136"/>
      <c r="E24956" s="136"/>
      <c r="H24956" s="136"/>
      <c r="K24956" s="136"/>
      <c r="O24956" s="136"/>
      <c r="T24956" s="136"/>
      <c r="W24956" s="136"/>
      <c r="Z24956" s="136"/>
      <c r="AC24956" s="136"/>
    </row>
    <row r="24957" spans="2:29">
      <c r="B24957" s="136"/>
      <c r="E24957" s="136"/>
      <c r="H24957" s="136"/>
      <c r="K24957" s="136"/>
      <c r="O24957" s="136"/>
      <c r="T24957" s="136"/>
      <c r="W24957" s="136"/>
      <c r="Z24957" s="136"/>
      <c r="AC24957" s="136"/>
    </row>
    <row r="24958" spans="2:29">
      <c r="B24958" s="136"/>
      <c r="E24958" s="136"/>
      <c r="H24958" s="136"/>
      <c r="K24958" s="136"/>
      <c r="O24958" s="136"/>
      <c r="T24958" s="136"/>
      <c r="W24958" s="136"/>
      <c r="Z24958" s="136"/>
      <c r="AC24958" s="136"/>
    </row>
    <row r="24959" spans="2:29">
      <c r="B24959" s="136"/>
      <c r="E24959" s="136"/>
      <c r="H24959" s="136"/>
      <c r="K24959" s="136"/>
      <c r="O24959" s="136"/>
      <c r="T24959" s="136"/>
      <c r="W24959" s="136"/>
      <c r="Z24959" s="136"/>
      <c r="AC24959" s="136"/>
    </row>
    <row r="24960" spans="2:29">
      <c r="B24960" s="136"/>
      <c r="E24960" s="136"/>
      <c r="H24960" s="136"/>
      <c r="K24960" s="136"/>
      <c r="O24960" s="136"/>
      <c r="T24960" s="136"/>
      <c r="W24960" s="136"/>
      <c r="Z24960" s="136"/>
      <c r="AC24960" s="136"/>
    </row>
    <row r="24961" spans="2:29">
      <c r="B24961" s="136"/>
      <c r="E24961" s="136"/>
      <c r="H24961" s="136"/>
      <c r="K24961" s="136"/>
      <c r="O24961" s="136"/>
      <c r="T24961" s="136"/>
      <c r="W24961" s="136"/>
      <c r="Z24961" s="136"/>
      <c r="AC24961" s="136"/>
    </row>
    <row r="24962" spans="2:29">
      <c r="B24962" s="136"/>
      <c r="E24962" s="136"/>
      <c r="H24962" s="136"/>
      <c r="K24962" s="136"/>
      <c r="O24962" s="136"/>
      <c r="T24962" s="136"/>
      <c r="W24962" s="136"/>
      <c r="Z24962" s="136"/>
      <c r="AC24962" s="136"/>
    </row>
    <row r="24963" spans="2:29">
      <c r="B24963" s="136"/>
      <c r="E24963" s="136"/>
      <c r="H24963" s="136"/>
      <c r="K24963" s="136"/>
      <c r="O24963" s="136"/>
      <c r="T24963" s="136"/>
      <c r="W24963" s="136"/>
      <c r="Z24963" s="136"/>
      <c r="AC24963" s="136"/>
    </row>
    <row r="24964" spans="2:29">
      <c r="B24964" s="136"/>
      <c r="E24964" s="136"/>
      <c r="H24964" s="136"/>
      <c r="K24964" s="136"/>
      <c r="O24964" s="136"/>
      <c r="T24964" s="136"/>
      <c r="W24964" s="136"/>
      <c r="Z24964" s="136"/>
      <c r="AC24964" s="136"/>
    </row>
    <row r="24965" spans="2:29">
      <c r="B24965" s="136"/>
      <c r="E24965" s="136"/>
      <c r="H24965" s="136"/>
      <c r="K24965" s="136"/>
      <c r="O24965" s="136"/>
      <c r="T24965" s="136"/>
      <c r="W24965" s="136"/>
      <c r="Z24965" s="136"/>
      <c r="AC24965" s="136"/>
    </row>
    <row r="24966" spans="2:29">
      <c r="B24966" s="136"/>
      <c r="E24966" s="136"/>
      <c r="H24966" s="136"/>
      <c r="K24966" s="136"/>
      <c r="O24966" s="136"/>
      <c r="T24966" s="136"/>
      <c r="W24966" s="136"/>
      <c r="Z24966" s="136"/>
      <c r="AC24966" s="136"/>
    </row>
    <row r="24967" spans="2:29">
      <c r="B24967" s="136"/>
      <c r="E24967" s="136"/>
      <c r="H24967" s="136"/>
      <c r="K24967" s="136"/>
      <c r="O24967" s="136"/>
      <c r="T24967" s="136"/>
      <c r="W24967" s="136"/>
      <c r="Z24967" s="136"/>
      <c r="AC24967" s="136"/>
    </row>
    <row r="24968" spans="2:29">
      <c r="B24968" s="136"/>
      <c r="E24968" s="136"/>
      <c r="H24968" s="136"/>
      <c r="K24968" s="136"/>
      <c r="O24968" s="136"/>
      <c r="T24968" s="136"/>
      <c r="W24968" s="136"/>
      <c r="Z24968" s="136"/>
      <c r="AC24968" s="136"/>
    </row>
    <row r="24969" spans="2:29">
      <c r="B24969" s="136"/>
      <c r="E24969" s="136"/>
      <c r="H24969" s="136"/>
      <c r="K24969" s="136"/>
      <c r="O24969" s="136"/>
      <c r="T24969" s="136"/>
      <c r="W24969" s="136"/>
      <c r="Z24969" s="136"/>
      <c r="AC24969" s="136"/>
    </row>
    <row r="24970" spans="2:29">
      <c r="B24970" s="136"/>
      <c r="E24970" s="136"/>
      <c r="H24970" s="136"/>
      <c r="K24970" s="136"/>
      <c r="O24970" s="136"/>
      <c r="T24970" s="136"/>
      <c r="W24970" s="136"/>
      <c r="Z24970" s="136"/>
      <c r="AC24970" s="136"/>
    </row>
    <row r="24971" spans="2:29">
      <c r="B24971" s="136"/>
      <c r="E24971" s="136"/>
      <c r="H24971" s="136"/>
      <c r="K24971" s="136"/>
      <c r="O24971" s="136"/>
      <c r="T24971" s="136"/>
      <c r="W24971" s="136"/>
      <c r="Z24971" s="136"/>
      <c r="AC24971" s="136"/>
    </row>
    <row r="24972" spans="2:29">
      <c r="B24972" s="136"/>
      <c r="E24972" s="136"/>
      <c r="H24972" s="136"/>
      <c r="K24972" s="136"/>
      <c r="O24972" s="136"/>
      <c r="T24972" s="136"/>
      <c r="W24972" s="136"/>
      <c r="Z24972" s="136"/>
      <c r="AC24972" s="136"/>
    </row>
    <row r="24973" spans="2:29">
      <c r="B24973" s="136"/>
      <c r="E24973" s="136"/>
      <c r="H24973" s="136"/>
      <c r="K24973" s="136"/>
      <c r="O24973" s="136"/>
      <c r="T24973" s="136"/>
      <c r="W24973" s="136"/>
      <c r="Z24973" s="136"/>
      <c r="AC24973" s="136"/>
    </row>
    <row r="24974" spans="2:29">
      <c r="B24974" s="136"/>
      <c r="E24974" s="136"/>
      <c r="H24974" s="136"/>
      <c r="K24974" s="136"/>
      <c r="O24974" s="136"/>
      <c r="T24974" s="136"/>
      <c r="W24974" s="136"/>
      <c r="Z24974" s="136"/>
      <c r="AC24974" s="136"/>
    </row>
    <row r="24975" spans="2:29">
      <c r="B24975" s="136"/>
      <c r="E24975" s="136"/>
      <c r="H24975" s="136"/>
      <c r="K24975" s="136"/>
      <c r="O24975" s="136"/>
      <c r="T24975" s="136"/>
      <c r="W24975" s="136"/>
      <c r="Z24975" s="136"/>
      <c r="AC24975" s="136"/>
    </row>
    <row r="24976" spans="2:29">
      <c r="B24976" s="136"/>
      <c r="E24976" s="136"/>
      <c r="H24976" s="136"/>
      <c r="K24976" s="136"/>
      <c r="O24976" s="136"/>
      <c r="T24976" s="136"/>
      <c r="W24976" s="136"/>
      <c r="Z24976" s="136"/>
      <c r="AC24976" s="136"/>
    </row>
    <row r="24977" spans="2:29">
      <c r="B24977" s="136"/>
      <c r="E24977" s="136"/>
      <c r="H24977" s="136"/>
      <c r="K24977" s="136"/>
      <c r="O24977" s="136"/>
      <c r="T24977" s="136"/>
      <c r="W24977" s="136"/>
      <c r="Z24977" s="136"/>
      <c r="AC24977" s="136"/>
    </row>
    <row r="24978" spans="2:29">
      <c r="B24978" s="136"/>
      <c r="E24978" s="136"/>
      <c r="H24978" s="136"/>
      <c r="K24978" s="136"/>
      <c r="O24978" s="136"/>
      <c r="T24978" s="136"/>
      <c r="W24978" s="136"/>
      <c r="Z24978" s="136"/>
      <c r="AC24978" s="136"/>
    </row>
    <row r="24979" spans="2:29">
      <c r="B24979" s="136"/>
      <c r="E24979" s="136"/>
      <c r="H24979" s="136"/>
      <c r="K24979" s="136"/>
      <c r="O24979" s="136"/>
      <c r="T24979" s="136"/>
      <c r="W24979" s="136"/>
      <c r="Z24979" s="136"/>
      <c r="AC24979" s="136"/>
    </row>
    <row r="24980" spans="2:29">
      <c r="B24980" s="136"/>
      <c r="E24980" s="136"/>
      <c r="H24980" s="136"/>
      <c r="K24980" s="136"/>
      <c r="O24980" s="136"/>
      <c r="T24980" s="136"/>
      <c r="W24980" s="136"/>
      <c r="Z24980" s="136"/>
      <c r="AC24980" s="136"/>
    </row>
    <row r="24981" spans="2:29">
      <c r="B24981" s="136"/>
      <c r="E24981" s="136"/>
      <c r="H24981" s="136"/>
      <c r="K24981" s="136"/>
      <c r="O24981" s="136"/>
      <c r="T24981" s="136"/>
      <c r="W24981" s="136"/>
      <c r="Z24981" s="136"/>
      <c r="AC24981" s="136"/>
    </row>
    <row r="24982" spans="2:29">
      <c r="B24982" s="136"/>
      <c r="E24982" s="136"/>
      <c r="H24982" s="136"/>
      <c r="K24982" s="136"/>
      <c r="O24982" s="136"/>
      <c r="T24982" s="136"/>
      <c r="W24982" s="136"/>
      <c r="Z24982" s="136"/>
      <c r="AC24982" s="136"/>
    </row>
    <row r="24983" spans="2:29">
      <c r="B24983" s="136"/>
      <c r="E24983" s="136"/>
      <c r="H24983" s="136"/>
      <c r="K24983" s="136"/>
      <c r="O24983" s="136"/>
      <c r="T24983" s="136"/>
      <c r="W24983" s="136"/>
      <c r="Z24983" s="136"/>
      <c r="AC24983" s="136"/>
    </row>
    <row r="24984" spans="2:29">
      <c r="B24984" s="136"/>
      <c r="E24984" s="136"/>
      <c r="H24984" s="136"/>
      <c r="K24984" s="136"/>
      <c r="O24984" s="136"/>
      <c r="T24984" s="136"/>
      <c r="W24984" s="136"/>
      <c r="Z24984" s="136"/>
      <c r="AC24984" s="136"/>
    </row>
    <row r="24985" spans="2:29">
      <c r="B24985" s="136"/>
      <c r="E24985" s="136"/>
      <c r="H24985" s="136"/>
      <c r="K24985" s="136"/>
      <c r="O24985" s="136"/>
      <c r="T24985" s="136"/>
      <c r="W24985" s="136"/>
      <c r="Z24985" s="136"/>
      <c r="AC24985" s="136"/>
    </row>
    <row r="24986" spans="2:29">
      <c r="B24986" s="136"/>
      <c r="E24986" s="136"/>
      <c r="H24986" s="136"/>
      <c r="K24986" s="136"/>
      <c r="O24986" s="136"/>
      <c r="T24986" s="136"/>
      <c r="W24986" s="136"/>
      <c r="Z24986" s="136"/>
      <c r="AC24986" s="136"/>
    </row>
    <row r="24987" spans="2:29">
      <c r="B24987" s="136"/>
      <c r="E24987" s="136"/>
      <c r="H24987" s="136"/>
      <c r="K24987" s="136"/>
      <c r="O24987" s="136"/>
      <c r="T24987" s="136"/>
      <c r="W24987" s="136"/>
      <c r="Z24987" s="136"/>
      <c r="AC24987" s="136"/>
    </row>
    <row r="24988" spans="2:29">
      <c r="B24988" s="136"/>
      <c r="E24988" s="136"/>
      <c r="H24988" s="136"/>
      <c r="K24988" s="136"/>
      <c r="O24988" s="136"/>
      <c r="T24988" s="136"/>
      <c r="W24988" s="136"/>
      <c r="Z24988" s="136"/>
      <c r="AC24988" s="136"/>
    </row>
    <row r="24989" spans="2:29">
      <c r="B24989" s="136"/>
      <c r="E24989" s="136"/>
      <c r="H24989" s="136"/>
      <c r="K24989" s="136"/>
      <c r="O24989" s="136"/>
      <c r="T24989" s="136"/>
      <c r="W24989" s="136"/>
      <c r="Z24989" s="136"/>
      <c r="AC24989" s="136"/>
    </row>
    <row r="24990" spans="2:29">
      <c r="B24990" s="136"/>
      <c r="E24990" s="136"/>
      <c r="H24990" s="136"/>
      <c r="K24990" s="136"/>
      <c r="O24990" s="136"/>
      <c r="T24990" s="136"/>
      <c r="W24990" s="136"/>
      <c r="Z24990" s="136"/>
      <c r="AC24990" s="136"/>
    </row>
    <row r="24991" spans="2:29">
      <c r="B24991" s="136"/>
      <c r="E24991" s="136"/>
      <c r="H24991" s="136"/>
      <c r="K24991" s="136"/>
      <c r="O24991" s="136"/>
      <c r="T24991" s="136"/>
      <c r="W24991" s="136"/>
      <c r="Z24991" s="136"/>
      <c r="AC24991" s="136"/>
    </row>
    <row r="24992" spans="2:29">
      <c r="B24992" s="136"/>
      <c r="E24992" s="136"/>
      <c r="H24992" s="136"/>
      <c r="K24992" s="136"/>
      <c r="O24992" s="136"/>
      <c r="T24992" s="136"/>
      <c r="W24992" s="136"/>
      <c r="Z24992" s="136"/>
      <c r="AC24992" s="136"/>
    </row>
    <row r="24993" spans="2:29">
      <c r="B24993" s="136"/>
      <c r="E24993" s="136"/>
      <c r="H24993" s="136"/>
      <c r="K24993" s="136"/>
      <c r="O24993" s="136"/>
      <c r="T24993" s="136"/>
      <c r="W24993" s="136"/>
      <c r="Z24993" s="136"/>
      <c r="AC24993" s="136"/>
    </row>
    <row r="24994" spans="2:29">
      <c r="B24994" s="136"/>
      <c r="E24994" s="136"/>
      <c r="H24994" s="136"/>
      <c r="K24994" s="136"/>
      <c r="O24994" s="136"/>
      <c r="T24994" s="136"/>
      <c r="W24994" s="136"/>
      <c r="Z24994" s="136"/>
      <c r="AC24994" s="136"/>
    </row>
    <row r="24995" spans="2:29">
      <c r="B24995" s="136"/>
      <c r="E24995" s="136"/>
      <c r="H24995" s="136"/>
      <c r="K24995" s="136"/>
      <c r="O24995" s="136"/>
      <c r="T24995" s="136"/>
      <c r="W24995" s="136"/>
      <c r="Z24995" s="136"/>
      <c r="AC24995" s="136"/>
    </row>
    <row r="24996" spans="2:29">
      <c r="B24996" s="136"/>
      <c r="E24996" s="136"/>
      <c r="H24996" s="136"/>
      <c r="K24996" s="136"/>
      <c r="O24996" s="136"/>
      <c r="T24996" s="136"/>
      <c r="W24996" s="136"/>
      <c r="Z24996" s="136"/>
      <c r="AC24996" s="136"/>
    </row>
    <row r="24997" spans="2:29">
      <c r="B24997" s="136"/>
      <c r="E24997" s="136"/>
      <c r="H24997" s="136"/>
      <c r="K24997" s="136"/>
      <c r="O24997" s="136"/>
      <c r="T24997" s="136"/>
      <c r="W24997" s="136"/>
      <c r="Z24997" s="136"/>
      <c r="AC24997" s="136"/>
    </row>
    <row r="24998" spans="2:29">
      <c r="B24998" s="136"/>
      <c r="E24998" s="136"/>
      <c r="H24998" s="136"/>
      <c r="K24998" s="136"/>
      <c r="O24998" s="136"/>
      <c r="T24998" s="136"/>
      <c r="W24998" s="136"/>
      <c r="Z24998" s="136"/>
      <c r="AC24998" s="136"/>
    </row>
    <row r="24999" spans="2:29">
      <c r="B24999" s="136"/>
      <c r="E24999" s="136"/>
      <c r="H24999" s="136"/>
      <c r="K24999" s="136"/>
      <c r="O24999" s="136"/>
      <c r="T24999" s="136"/>
      <c r="W24999" s="136"/>
      <c r="Z24999" s="136"/>
      <c r="AC24999" s="136"/>
    </row>
    <row r="25000" spans="2:29">
      <c r="B25000" s="136"/>
      <c r="E25000" s="136"/>
      <c r="H25000" s="136"/>
      <c r="K25000" s="136"/>
      <c r="O25000" s="136"/>
      <c r="T25000" s="136"/>
      <c r="W25000" s="136"/>
      <c r="Z25000" s="136"/>
      <c r="AC25000" s="136"/>
    </row>
    <row r="25001" spans="2:29">
      <c r="B25001" s="136"/>
      <c r="E25001" s="136"/>
      <c r="H25001" s="136"/>
      <c r="K25001" s="136"/>
      <c r="O25001" s="136"/>
      <c r="T25001" s="136"/>
      <c r="W25001" s="136"/>
      <c r="Z25001" s="136"/>
      <c r="AC25001" s="136"/>
    </row>
    <row r="25002" spans="2:29">
      <c r="B25002" s="136"/>
      <c r="E25002" s="136"/>
      <c r="H25002" s="136"/>
      <c r="K25002" s="136"/>
      <c r="O25002" s="136"/>
      <c r="T25002" s="136"/>
      <c r="W25002" s="136"/>
      <c r="Z25002" s="136"/>
      <c r="AC25002" s="136"/>
    </row>
    <row r="25003" spans="2:29">
      <c r="B25003" s="136"/>
      <c r="E25003" s="136"/>
      <c r="H25003" s="136"/>
      <c r="K25003" s="136"/>
      <c r="O25003" s="136"/>
      <c r="T25003" s="136"/>
      <c r="W25003" s="136"/>
      <c r="Z25003" s="136"/>
      <c r="AC25003" s="136"/>
    </row>
    <row r="25004" spans="2:29">
      <c r="B25004" s="136"/>
      <c r="E25004" s="136"/>
      <c r="H25004" s="136"/>
      <c r="K25004" s="136"/>
      <c r="O25004" s="136"/>
      <c r="T25004" s="136"/>
      <c r="W25004" s="136"/>
      <c r="Z25004" s="136"/>
      <c r="AC25004" s="136"/>
    </row>
    <row r="25005" spans="2:29">
      <c r="B25005" s="136"/>
      <c r="E25005" s="136"/>
      <c r="H25005" s="136"/>
      <c r="K25005" s="136"/>
      <c r="O25005" s="136"/>
      <c r="T25005" s="136"/>
      <c r="W25005" s="136"/>
      <c r="Z25005" s="136"/>
      <c r="AC25005" s="136"/>
    </row>
    <row r="25006" spans="2:29">
      <c r="B25006" s="136"/>
      <c r="E25006" s="136"/>
      <c r="H25006" s="136"/>
      <c r="K25006" s="136"/>
      <c r="O25006" s="136"/>
      <c r="T25006" s="136"/>
      <c r="W25006" s="136"/>
      <c r="Z25006" s="136"/>
      <c r="AC25006" s="136"/>
    </row>
    <row r="25007" spans="2:29">
      <c r="B25007" s="136"/>
      <c r="E25007" s="136"/>
      <c r="H25007" s="136"/>
      <c r="K25007" s="136"/>
      <c r="O25007" s="136"/>
      <c r="T25007" s="136"/>
      <c r="W25007" s="136"/>
      <c r="Z25007" s="136"/>
      <c r="AC25007" s="136"/>
    </row>
    <row r="25008" spans="2:29">
      <c r="B25008" s="136"/>
      <c r="E25008" s="136"/>
      <c r="H25008" s="136"/>
      <c r="K25008" s="136"/>
      <c r="O25008" s="136"/>
      <c r="T25008" s="136"/>
      <c r="W25008" s="136"/>
      <c r="Z25008" s="136"/>
      <c r="AC25008" s="136"/>
    </row>
    <row r="25009" spans="2:29">
      <c r="B25009" s="136"/>
      <c r="E25009" s="136"/>
      <c r="H25009" s="136"/>
      <c r="K25009" s="136"/>
      <c r="O25009" s="136"/>
      <c r="T25009" s="136"/>
      <c r="W25009" s="136"/>
      <c r="Z25009" s="136"/>
      <c r="AC25009" s="136"/>
    </row>
    <row r="25010" spans="2:29">
      <c r="B25010" s="136"/>
      <c r="E25010" s="136"/>
      <c r="H25010" s="136"/>
      <c r="K25010" s="136"/>
      <c r="O25010" s="136"/>
      <c r="T25010" s="136"/>
      <c r="W25010" s="136"/>
      <c r="Z25010" s="136"/>
      <c r="AC25010" s="136"/>
    </row>
    <row r="25011" spans="2:29">
      <c r="B25011" s="136"/>
      <c r="E25011" s="136"/>
      <c r="H25011" s="136"/>
      <c r="K25011" s="136"/>
      <c r="O25011" s="136"/>
      <c r="T25011" s="136"/>
      <c r="W25011" s="136"/>
      <c r="Z25011" s="136"/>
      <c r="AC25011" s="136"/>
    </row>
    <row r="25012" spans="2:29">
      <c r="B25012" s="136"/>
      <c r="E25012" s="136"/>
      <c r="H25012" s="136"/>
      <c r="K25012" s="136"/>
      <c r="O25012" s="136"/>
      <c r="T25012" s="136"/>
      <c r="W25012" s="136"/>
      <c r="Z25012" s="136"/>
      <c r="AC25012" s="136"/>
    </row>
    <row r="25013" spans="2:29">
      <c r="B25013" s="136"/>
      <c r="E25013" s="136"/>
      <c r="H25013" s="136"/>
      <c r="K25013" s="136"/>
      <c r="O25013" s="136"/>
      <c r="T25013" s="136"/>
      <c r="W25013" s="136"/>
      <c r="Z25013" s="136"/>
      <c r="AC25013" s="136"/>
    </row>
    <row r="25014" spans="2:29">
      <c r="B25014" s="136"/>
      <c r="E25014" s="136"/>
      <c r="H25014" s="136"/>
      <c r="K25014" s="136"/>
      <c r="O25014" s="136"/>
      <c r="T25014" s="136"/>
      <c r="W25014" s="136"/>
      <c r="Z25014" s="136"/>
      <c r="AC25014" s="136"/>
    </row>
    <row r="25015" spans="2:29">
      <c r="B25015" s="136"/>
      <c r="E25015" s="136"/>
      <c r="H25015" s="136"/>
      <c r="K25015" s="136"/>
      <c r="O25015" s="136"/>
      <c r="T25015" s="136"/>
      <c r="W25015" s="136"/>
      <c r="Z25015" s="136"/>
      <c r="AC25015" s="136"/>
    </row>
    <row r="25016" spans="2:29">
      <c r="B25016" s="136"/>
      <c r="E25016" s="136"/>
      <c r="H25016" s="136"/>
      <c r="K25016" s="136"/>
      <c r="O25016" s="136"/>
      <c r="T25016" s="136"/>
      <c r="W25016" s="136"/>
      <c r="Z25016" s="136"/>
      <c r="AC25016" s="136"/>
    </row>
    <row r="25017" spans="2:29">
      <c r="B25017" s="136"/>
      <c r="E25017" s="136"/>
      <c r="H25017" s="136"/>
      <c r="K25017" s="136"/>
      <c r="O25017" s="136"/>
      <c r="T25017" s="136"/>
      <c r="W25017" s="136"/>
      <c r="Z25017" s="136"/>
      <c r="AC25017" s="136"/>
    </row>
    <row r="25018" spans="2:29">
      <c r="B25018" s="136"/>
      <c r="E25018" s="136"/>
      <c r="H25018" s="136"/>
      <c r="K25018" s="136"/>
      <c r="O25018" s="136"/>
      <c r="T25018" s="136"/>
      <c r="W25018" s="136"/>
      <c r="Z25018" s="136"/>
      <c r="AC25018" s="136"/>
    </row>
    <row r="25019" spans="2:29">
      <c r="B25019" s="136"/>
      <c r="E25019" s="136"/>
      <c r="H25019" s="136"/>
      <c r="K25019" s="136"/>
      <c r="O25019" s="136"/>
      <c r="T25019" s="136"/>
      <c r="W25019" s="136"/>
      <c r="Z25019" s="136"/>
      <c r="AC25019" s="136"/>
    </row>
    <row r="25020" spans="2:29">
      <c r="B25020" s="136"/>
      <c r="E25020" s="136"/>
      <c r="H25020" s="136"/>
      <c r="K25020" s="136"/>
      <c r="O25020" s="136"/>
      <c r="T25020" s="136"/>
      <c r="W25020" s="136"/>
      <c r="Z25020" s="136"/>
      <c r="AC25020" s="136"/>
    </row>
    <row r="25021" spans="2:29">
      <c r="B25021" s="136"/>
      <c r="E25021" s="136"/>
      <c r="H25021" s="136"/>
      <c r="K25021" s="136"/>
      <c r="O25021" s="136"/>
      <c r="T25021" s="136"/>
      <c r="W25021" s="136"/>
      <c r="Z25021" s="136"/>
      <c r="AC25021" s="136"/>
    </row>
    <row r="25022" spans="2:29">
      <c r="B25022" s="136"/>
      <c r="E25022" s="136"/>
      <c r="H25022" s="136"/>
      <c r="K25022" s="136"/>
      <c r="O25022" s="136"/>
      <c r="T25022" s="136"/>
      <c r="W25022" s="136"/>
      <c r="Z25022" s="136"/>
      <c r="AC25022" s="136"/>
    </row>
    <row r="25023" spans="2:29">
      <c r="B25023" s="136"/>
      <c r="E25023" s="136"/>
      <c r="H25023" s="136"/>
      <c r="K25023" s="136"/>
      <c r="O25023" s="136"/>
      <c r="T25023" s="136"/>
      <c r="W25023" s="136"/>
      <c r="Z25023" s="136"/>
      <c r="AC25023" s="136"/>
    </row>
    <row r="25024" spans="2:29">
      <c r="B25024" s="136"/>
      <c r="E25024" s="136"/>
      <c r="H25024" s="136"/>
      <c r="K25024" s="136"/>
      <c r="O25024" s="136"/>
      <c r="T25024" s="136"/>
      <c r="W25024" s="136"/>
      <c r="Z25024" s="136"/>
      <c r="AC25024" s="136"/>
    </row>
    <row r="25025" spans="2:29">
      <c r="B25025" s="136"/>
      <c r="E25025" s="136"/>
      <c r="H25025" s="136"/>
      <c r="K25025" s="136"/>
      <c r="O25025" s="136"/>
      <c r="T25025" s="136"/>
      <c r="W25025" s="136"/>
      <c r="Z25025" s="136"/>
      <c r="AC25025" s="136"/>
    </row>
    <row r="25026" spans="2:29">
      <c r="B25026" s="136"/>
      <c r="E25026" s="136"/>
      <c r="H25026" s="136"/>
      <c r="K25026" s="136"/>
      <c r="O25026" s="136"/>
      <c r="T25026" s="136"/>
      <c r="W25026" s="136"/>
      <c r="Z25026" s="136"/>
      <c r="AC25026" s="136"/>
    </row>
    <row r="25027" spans="2:29">
      <c r="B25027" s="136"/>
      <c r="E25027" s="136"/>
      <c r="H25027" s="136"/>
      <c r="K25027" s="136"/>
      <c r="O25027" s="136"/>
      <c r="T25027" s="136"/>
      <c r="W25027" s="136"/>
      <c r="Z25027" s="136"/>
      <c r="AC25027" s="136"/>
    </row>
    <row r="25028" spans="2:29">
      <c r="B25028" s="136"/>
      <c r="E25028" s="136"/>
      <c r="H25028" s="136"/>
      <c r="K25028" s="136"/>
      <c r="O25028" s="136"/>
      <c r="T25028" s="136"/>
      <c r="W25028" s="136"/>
      <c r="Z25028" s="136"/>
      <c r="AC25028" s="136"/>
    </row>
    <row r="25029" spans="2:29">
      <c r="B25029" s="136"/>
      <c r="E25029" s="136"/>
      <c r="H25029" s="136"/>
      <c r="K25029" s="136"/>
      <c r="O25029" s="136"/>
      <c r="T25029" s="136"/>
      <c r="W25029" s="136"/>
      <c r="Z25029" s="136"/>
      <c r="AC25029" s="136"/>
    </row>
    <row r="25030" spans="2:29">
      <c r="B25030" s="136"/>
      <c r="E25030" s="136"/>
      <c r="H25030" s="136"/>
      <c r="K25030" s="136"/>
      <c r="O25030" s="136"/>
      <c r="T25030" s="136"/>
      <c r="W25030" s="136"/>
      <c r="Z25030" s="136"/>
      <c r="AC25030" s="136"/>
    </row>
    <row r="25031" spans="2:29">
      <c r="B25031" s="136"/>
      <c r="E25031" s="136"/>
      <c r="H25031" s="136"/>
      <c r="K25031" s="136"/>
      <c r="O25031" s="136"/>
      <c r="T25031" s="136"/>
      <c r="W25031" s="136"/>
      <c r="Z25031" s="136"/>
      <c r="AC25031" s="136"/>
    </row>
    <row r="25032" spans="2:29">
      <c r="B25032" s="136"/>
      <c r="E25032" s="136"/>
      <c r="H25032" s="136"/>
      <c r="K25032" s="136"/>
      <c r="O25032" s="136"/>
      <c r="T25032" s="136"/>
      <c r="W25032" s="136"/>
      <c r="Z25032" s="136"/>
      <c r="AC25032" s="136"/>
    </row>
    <row r="25033" spans="2:29">
      <c r="B25033" s="136"/>
      <c r="E25033" s="136"/>
      <c r="H25033" s="136"/>
      <c r="K25033" s="136"/>
      <c r="O25033" s="136"/>
      <c r="T25033" s="136"/>
      <c r="W25033" s="136"/>
      <c r="Z25033" s="136"/>
      <c r="AC25033" s="136"/>
    </row>
    <row r="25034" spans="2:29">
      <c r="B25034" s="136"/>
      <c r="E25034" s="136"/>
      <c r="H25034" s="136"/>
      <c r="K25034" s="136"/>
      <c r="O25034" s="136"/>
      <c r="T25034" s="136"/>
      <c r="W25034" s="136"/>
      <c r="Z25034" s="136"/>
      <c r="AC25034" s="136"/>
    </row>
    <row r="25035" spans="2:29">
      <c r="B25035" s="136"/>
      <c r="E25035" s="136"/>
      <c r="H25035" s="136"/>
      <c r="K25035" s="136"/>
      <c r="O25035" s="136"/>
      <c r="T25035" s="136"/>
      <c r="W25035" s="136"/>
      <c r="Z25035" s="136"/>
      <c r="AC25035" s="136"/>
    </row>
    <row r="25036" spans="2:29">
      <c r="B25036" s="136"/>
      <c r="E25036" s="136"/>
      <c r="H25036" s="136"/>
      <c r="K25036" s="136"/>
      <c r="O25036" s="136"/>
      <c r="T25036" s="136"/>
      <c r="W25036" s="136"/>
      <c r="Z25036" s="136"/>
      <c r="AC25036" s="136"/>
    </row>
    <row r="25037" spans="2:29">
      <c r="B25037" s="136"/>
      <c r="E25037" s="136"/>
      <c r="H25037" s="136"/>
      <c r="K25037" s="136"/>
      <c r="O25037" s="136"/>
      <c r="T25037" s="136"/>
      <c r="W25037" s="136"/>
      <c r="Z25037" s="136"/>
      <c r="AC25037" s="136"/>
    </row>
    <row r="25038" spans="2:29">
      <c r="B25038" s="136"/>
      <c r="E25038" s="136"/>
      <c r="H25038" s="136"/>
      <c r="K25038" s="136"/>
      <c r="O25038" s="136"/>
      <c r="T25038" s="136"/>
      <c r="W25038" s="136"/>
      <c r="Z25038" s="136"/>
      <c r="AC25038" s="136"/>
    </row>
    <row r="25039" spans="2:29">
      <c r="B25039" s="136"/>
      <c r="E25039" s="136"/>
      <c r="H25039" s="136"/>
      <c r="K25039" s="136"/>
      <c r="O25039" s="136"/>
      <c r="T25039" s="136"/>
      <c r="W25039" s="136"/>
      <c r="Z25039" s="136"/>
      <c r="AC25039" s="136"/>
    </row>
    <row r="25040" spans="2:29">
      <c r="B25040" s="136"/>
      <c r="E25040" s="136"/>
      <c r="H25040" s="136"/>
      <c r="K25040" s="136"/>
      <c r="O25040" s="136"/>
      <c r="T25040" s="136"/>
      <c r="W25040" s="136"/>
      <c r="Z25040" s="136"/>
      <c r="AC25040" s="136"/>
    </row>
    <row r="25041" spans="2:29">
      <c r="B25041" s="136"/>
      <c r="E25041" s="136"/>
      <c r="H25041" s="136"/>
      <c r="K25041" s="136"/>
      <c r="O25041" s="136"/>
      <c r="T25041" s="136"/>
      <c r="W25041" s="136"/>
      <c r="Z25041" s="136"/>
      <c r="AC25041" s="136"/>
    </row>
    <row r="25042" spans="2:29">
      <c r="B25042" s="136"/>
      <c r="E25042" s="136"/>
      <c r="H25042" s="136"/>
      <c r="K25042" s="136"/>
      <c r="O25042" s="136"/>
      <c r="T25042" s="136"/>
      <c r="W25042" s="136"/>
      <c r="Z25042" s="136"/>
      <c r="AC25042" s="136"/>
    </row>
    <row r="25043" spans="2:29">
      <c r="B25043" s="136"/>
      <c r="E25043" s="136"/>
      <c r="H25043" s="136"/>
      <c r="K25043" s="136"/>
      <c r="O25043" s="136"/>
      <c r="T25043" s="136"/>
      <c r="W25043" s="136"/>
      <c r="Z25043" s="136"/>
      <c r="AC25043" s="136"/>
    </row>
    <row r="25044" spans="2:29">
      <c r="B25044" s="136"/>
      <c r="E25044" s="136"/>
      <c r="H25044" s="136"/>
      <c r="K25044" s="136"/>
      <c r="O25044" s="136"/>
      <c r="T25044" s="136"/>
      <c r="W25044" s="136"/>
      <c r="Z25044" s="136"/>
      <c r="AC25044" s="136"/>
    </row>
    <row r="25045" spans="2:29">
      <c r="B25045" s="136"/>
      <c r="E25045" s="136"/>
      <c r="H25045" s="136"/>
      <c r="K25045" s="136"/>
      <c r="O25045" s="136"/>
      <c r="T25045" s="136"/>
      <c r="W25045" s="136"/>
      <c r="Z25045" s="136"/>
      <c r="AC25045" s="136"/>
    </row>
    <row r="25046" spans="2:29">
      <c r="B25046" s="136"/>
      <c r="E25046" s="136"/>
      <c r="H25046" s="136"/>
      <c r="K25046" s="136"/>
      <c r="O25046" s="136"/>
      <c r="T25046" s="136"/>
      <c r="W25046" s="136"/>
      <c r="Z25046" s="136"/>
      <c r="AC25046" s="136"/>
    </row>
    <row r="25047" spans="2:29">
      <c r="B25047" s="136"/>
      <c r="E25047" s="136"/>
      <c r="H25047" s="136"/>
      <c r="K25047" s="136"/>
      <c r="O25047" s="136"/>
      <c r="T25047" s="136"/>
      <c r="W25047" s="136"/>
      <c r="Z25047" s="136"/>
      <c r="AC25047" s="136"/>
    </row>
    <row r="25048" spans="2:29">
      <c r="B25048" s="136"/>
      <c r="E25048" s="136"/>
      <c r="H25048" s="136"/>
      <c r="K25048" s="136"/>
      <c r="O25048" s="136"/>
      <c r="T25048" s="136"/>
      <c r="W25048" s="136"/>
      <c r="Z25048" s="136"/>
      <c r="AC25048" s="136"/>
    </row>
    <row r="25049" spans="2:29">
      <c r="B25049" s="136"/>
      <c r="E25049" s="136"/>
      <c r="H25049" s="136"/>
      <c r="K25049" s="136"/>
      <c r="O25049" s="136"/>
      <c r="T25049" s="136"/>
      <c r="W25049" s="136"/>
      <c r="Z25049" s="136"/>
      <c r="AC25049" s="136"/>
    </row>
    <row r="25050" spans="2:29">
      <c r="B25050" s="136"/>
      <c r="E25050" s="136"/>
      <c r="H25050" s="136"/>
      <c r="K25050" s="136"/>
      <c r="O25050" s="136"/>
      <c r="T25050" s="136"/>
      <c r="W25050" s="136"/>
      <c r="Z25050" s="136"/>
      <c r="AC25050" s="136"/>
    </row>
    <row r="25051" spans="2:29">
      <c r="B25051" s="136"/>
      <c r="E25051" s="136"/>
      <c r="H25051" s="136"/>
      <c r="K25051" s="136"/>
      <c r="O25051" s="136"/>
      <c r="T25051" s="136"/>
      <c r="W25051" s="136"/>
      <c r="Z25051" s="136"/>
      <c r="AC25051" s="136"/>
    </row>
    <row r="25052" spans="2:29">
      <c r="B25052" s="136"/>
      <c r="E25052" s="136"/>
      <c r="H25052" s="136"/>
      <c r="K25052" s="136"/>
      <c r="O25052" s="136"/>
      <c r="T25052" s="136"/>
      <c r="W25052" s="136"/>
      <c r="Z25052" s="136"/>
      <c r="AC25052" s="136"/>
    </row>
    <row r="25053" spans="2:29">
      <c r="B25053" s="136"/>
      <c r="E25053" s="136"/>
      <c r="H25053" s="136"/>
      <c r="K25053" s="136"/>
      <c r="O25053" s="136"/>
      <c r="T25053" s="136"/>
      <c r="W25053" s="136"/>
      <c r="Z25053" s="136"/>
      <c r="AC25053" s="136"/>
    </row>
    <row r="25054" spans="2:29">
      <c r="B25054" s="136"/>
      <c r="E25054" s="136"/>
      <c r="H25054" s="136"/>
      <c r="K25054" s="136"/>
      <c r="O25054" s="136"/>
      <c r="T25054" s="136"/>
      <c r="W25054" s="136"/>
      <c r="Z25054" s="136"/>
      <c r="AC25054" s="136"/>
    </row>
    <row r="25055" spans="2:29">
      <c r="B25055" s="136"/>
      <c r="E25055" s="136"/>
      <c r="H25055" s="136"/>
      <c r="K25055" s="136"/>
      <c r="O25055" s="136"/>
      <c r="T25055" s="136"/>
      <c r="W25055" s="136"/>
      <c r="Z25055" s="136"/>
      <c r="AC25055" s="136"/>
    </row>
    <row r="25056" spans="2:29">
      <c r="B25056" s="136"/>
      <c r="E25056" s="136"/>
      <c r="H25056" s="136"/>
      <c r="K25056" s="136"/>
      <c r="O25056" s="136"/>
      <c r="T25056" s="136"/>
      <c r="W25056" s="136"/>
      <c r="Z25056" s="136"/>
      <c r="AC25056" s="136"/>
    </row>
    <row r="25057" spans="2:29">
      <c r="B25057" s="136"/>
      <c r="E25057" s="136"/>
      <c r="H25057" s="136"/>
      <c r="K25057" s="136"/>
      <c r="O25057" s="136"/>
      <c r="T25057" s="136"/>
      <c r="W25057" s="136"/>
      <c r="Z25057" s="136"/>
      <c r="AC25057" s="136"/>
    </row>
    <row r="25058" spans="2:29">
      <c r="B25058" s="136"/>
      <c r="E25058" s="136"/>
      <c r="H25058" s="136"/>
      <c r="K25058" s="136"/>
      <c r="O25058" s="136"/>
      <c r="T25058" s="136"/>
      <c r="W25058" s="136"/>
      <c r="Z25058" s="136"/>
      <c r="AC25058" s="136"/>
    </row>
    <row r="25059" spans="2:29">
      <c r="B25059" s="136"/>
      <c r="E25059" s="136"/>
      <c r="H25059" s="136"/>
      <c r="K25059" s="136"/>
      <c r="O25059" s="136"/>
      <c r="T25059" s="136"/>
      <c r="W25059" s="136"/>
      <c r="Z25059" s="136"/>
      <c r="AC25059" s="136"/>
    </row>
    <row r="25060" spans="2:29">
      <c r="B25060" s="136"/>
      <c r="E25060" s="136"/>
      <c r="H25060" s="136"/>
      <c r="K25060" s="136"/>
      <c r="O25060" s="136"/>
      <c r="T25060" s="136"/>
      <c r="W25060" s="136"/>
      <c r="Z25060" s="136"/>
      <c r="AC25060" s="136"/>
    </row>
    <row r="25061" spans="2:29">
      <c r="B25061" s="136"/>
      <c r="E25061" s="136"/>
      <c r="H25061" s="136"/>
      <c r="K25061" s="136"/>
      <c r="O25061" s="136"/>
      <c r="T25061" s="136"/>
      <c r="W25061" s="136"/>
      <c r="Z25061" s="136"/>
      <c r="AC25061" s="136"/>
    </row>
    <row r="25062" spans="2:29">
      <c r="B25062" s="136"/>
      <c r="E25062" s="136"/>
      <c r="H25062" s="136"/>
      <c r="K25062" s="136"/>
      <c r="O25062" s="136"/>
      <c r="T25062" s="136"/>
      <c r="W25062" s="136"/>
      <c r="Z25062" s="136"/>
      <c r="AC25062" s="136"/>
    </row>
    <row r="25063" spans="2:29">
      <c r="B25063" s="136"/>
      <c r="E25063" s="136"/>
      <c r="H25063" s="136"/>
      <c r="K25063" s="136"/>
      <c r="O25063" s="136"/>
      <c r="T25063" s="136"/>
      <c r="W25063" s="136"/>
      <c r="Z25063" s="136"/>
      <c r="AC25063" s="136"/>
    </row>
    <row r="25064" spans="2:29">
      <c r="B25064" s="136"/>
      <c r="E25064" s="136"/>
      <c r="H25064" s="136"/>
      <c r="K25064" s="136"/>
      <c r="O25064" s="136"/>
      <c r="T25064" s="136"/>
      <c r="W25064" s="136"/>
      <c r="Z25064" s="136"/>
      <c r="AC25064" s="136"/>
    </row>
    <row r="25065" spans="2:29">
      <c r="B25065" s="136"/>
      <c r="E25065" s="136"/>
      <c r="H25065" s="136"/>
      <c r="K25065" s="136"/>
      <c r="O25065" s="136"/>
      <c r="T25065" s="136"/>
      <c r="W25065" s="136"/>
      <c r="Z25065" s="136"/>
      <c r="AC25065" s="136"/>
    </row>
    <row r="25066" spans="2:29">
      <c r="B25066" s="136"/>
      <c r="E25066" s="136"/>
      <c r="H25066" s="136"/>
      <c r="K25066" s="136"/>
      <c r="O25066" s="136"/>
      <c r="T25066" s="136"/>
      <c r="W25066" s="136"/>
      <c r="Z25066" s="136"/>
      <c r="AC25066" s="136"/>
    </row>
    <row r="25067" spans="2:29">
      <c r="B25067" s="136"/>
      <c r="E25067" s="136"/>
      <c r="H25067" s="136"/>
      <c r="K25067" s="136"/>
      <c r="O25067" s="136"/>
      <c r="T25067" s="136"/>
      <c r="W25067" s="136"/>
      <c r="Z25067" s="136"/>
      <c r="AC25067" s="136"/>
    </row>
    <row r="25068" spans="2:29">
      <c r="B25068" s="136"/>
      <c r="E25068" s="136"/>
      <c r="H25068" s="136"/>
      <c r="K25068" s="136"/>
      <c r="O25068" s="136"/>
      <c r="T25068" s="136"/>
      <c r="W25068" s="136"/>
      <c r="Z25068" s="136"/>
      <c r="AC25068" s="136"/>
    </row>
    <row r="25069" spans="2:29">
      <c r="B25069" s="136"/>
      <c r="E25069" s="136"/>
      <c r="H25069" s="136"/>
      <c r="K25069" s="136"/>
      <c r="O25069" s="136"/>
      <c r="T25069" s="136"/>
      <c r="W25069" s="136"/>
      <c r="Z25069" s="136"/>
      <c r="AC25069" s="136"/>
    </row>
    <row r="25070" spans="2:29">
      <c r="B25070" s="136"/>
      <c r="E25070" s="136"/>
      <c r="H25070" s="136"/>
      <c r="K25070" s="136"/>
      <c r="O25070" s="136"/>
      <c r="T25070" s="136"/>
      <c r="W25070" s="136"/>
      <c r="Z25070" s="136"/>
      <c r="AC25070" s="136"/>
    </row>
    <row r="25071" spans="2:29">
      <c r="B25071" s="136"/>
      <c r="E25071" s="136"/>
      <c r="H25071" s="136"/>
      <c r="K25071" s="136"/>
      <c r="O25071" s="136"/>
      <c r="T25071" s="136"/>
      <c r="W25071" s="136"/>
      <c r="Z25071" s="136"/>
      <c r="AC25071" s="136"/>
    </row>
    <row r="25072" spans="2:29">
      <c r="B25072" s="136"/>
      <c r="E25072" s="136"/>
      <c r="H25072" s="136"/>
      <c r="K25072" s="136"/>
      <c r="O25072" s="136"/>
      <c r="T25072" s="136"/>
      <c r="W25072" s="136"/>
      <c r="Z25072" s="136"/>
      <c r="AC25072" s="136"/>
    </row>
    <row r="25073" spans="2:29">
      <c r="B25073" s="136"/>
      <c r="E25073" s="136"/>
      <c r="H25073" s="136"/>
      <c r="K25073" s="136"/>
      <c r="O25073" s="136"/>
      <c r="T25073" s="136"/>
      <c r="W25073" s="136"/>
      <c r="Z25073" s="136"/>
      <c r="AC25073" s="136"/>
    </row>
    <row r="25074" spans="2:29">
      <c r="B25074" s="136"/>
      <c r="E25074" s="136"/>
      <c r="H25074" s="136"/>
      <c r="K25074" s="136"/>
      <c r="O25074" s="136"/>
      <c r="T25074" s="136"/>
      <c r="W25074" s="136"/>
      <c r="Z25074" s="136"/>
      <c r="AC25074" s="136"/>
    </row>
    <row r="25075" spans="2:29">
      <c r="B25075" s="136"/>
      <c r="E25075" s="136"/>
      <c r="H25075" s="136"/>
      <c r="K25075" s="136"/>
      <c r="O25075" s="136"/>
      <c r="T25075" s="136"/>
      <c r="W25075" s="136"/>
      <c r="Z25075" s="136"/>
      <c r="AC25075" s="136"/>
    </row>
    <row r="25076" spans="2:29">
      <c r="B25076" s="136"/>
      <c r="E25076" s="136"/>
      <c r="H25076" s="136"/>
      <c r="K25076" s="136"/>
      <c r="O25076" s="136"/>
      <c r="T25076" s="136"/>
      <c r="W25076" s="136"/>
      <c r="Z25076" s="136"/>
      <c r="AC25076" s="136"/>
    </row>
    <row r="25077" spans="2:29">
      <c r="B25077" s="136"/>
      <c r="E25077" s="136"/>
      <c r="H25077" s="136"/>
      <c r="K25077" s="136"/>
      <c r="O25077" s="136"/>
      <c r="T25077" s="136"/>
      <c r="W25077" s="136"/>
      <c r="Z25077" s="136"/>
      <c r="AC25077" s="136"/>
    </row>
    <row r="25078" spans="2:29">
      <c r="B25078" s="136"/>
      <c r="E25078" s="136"/>
      <c r="H25078" s="136"/>
      <c r="K25078" s="136"/>
      <c r="O25078" s="136"/>
      <c r="T25078" s="136"/>
      <c r="W25078" s="136"/>
      <c r="Z25078" s="136"/>
      <c r="AC25078" s="136"/>
    </row>
    <row r="25079" spans="2:29">
      <c r="B25079" s="136"/>
      <c r="E25079" s="136"/>
      <c r="H25079" s="136"/>
      <c r="K25079" s="136"/>
      <c r="O25079" s="136"/>
      <c r="T25079" s="136"/>
      <c r="W25079" s="136"/>
      <c r="Z25079" s="136"/>
      <c r="AC25079" s="136"/>
    </row>
    <row r="25080" spans="2:29">
      <c r="B25080" s="136"/>
      <c r="E25080" s="136"/>
      <c r="H25080" s="136"/>
      <c r="K25080" s="136"/>
      <c r="O25080" s="136"/>
      <c r="T25080" s="136"/>
      <c r="W25080" s="136"/>
      <c r="Z25080" s="136"/>
      <c r="AC25080" s="136"/>
    </row>
    <row r="25081" spans="2:29">
      <c r="B25081" s="136"/>
      <c r="E25081" s="136"/>
      <c r="H25081" s="136"/>
      <c r="K25081" s="136"/>
      <c r="O25081" s="136"/>
      <c r="T25081" s="136"/>
      <c r="W25081" s="136"/>
      <c r="Z25081" s="136"/>
      <c r="AC25081" s="136"/>
    </row>
    <row r="25082" spans="2:29">
      <c r="B25082" s="136"/>
      <c r="E25082" s="136"/>
      <c r="H25082" s="136"/>
      <c r="K25082" s="136"/>
      <c r="O25082" s="136"/>
      <c r="T25082" s="136"/>
      <c r="W25082" s="136"/>
      <c r="Z25082" s="136"/>
      <c r="AC25082" s="136"/>
    </row>
    <row r="25083" spans="2:29">
      <c r="B25083" s="136"/>
      <c r="E25083" s="136"/>
      <c r="H25083" s="136"/>
      <c r="K25083" s="136"/>
      <c r="O25083" s="136"/>
      <c r="T25083" s="136"/>
      <c r="W25083" s="136"/>
      <c r="Z25083" s="136"/>
      <c r="AC25083" s="136"/>
    </row>
    <row r="25084" spans="2:29">
      <c r="B25084" s="136"/>
      <c r="E25084" s="136"/>
      <c r="H25084" s="136"/>
      <c r="K25084" s="136"/>
      <c r="O25084" s="136"/>
      <c r="T25084" s="136"/>
      <c r="W25084" s="136"/>
      <c r="Z25084" s="136"/>
      <c r="AC25084" s="136"/>
    </row>
    <row r="25085" spans="2:29">
      <c r="B25085" s="136"/>
      <c r="E25085" s="136"/>
      <c r="H25085" s="136"/>
      <c r="K25085" s="136"/>
      <c r="O25085" s="136"/>
      <c r="T25085" s="136"/>
      <c r="W25085" s="136"/>
      <c r="Z25085" s="136"/>
      <c r="AC25085" s="136"/>
    </row>
    <row r="25086" spans="2:29">
      <c r="B25086" s="136"/>
      <c r="E25086" s="136"/>
      <c r="H25086" s="136"/>
      <c r="K25086" s="136"/>
      <c r="O25086" s="136"/>
      <c r="T25086" s="136"/>
      <c r="W25086" s="136"/>
      <c r="Z25086" s="136"/>
      <c r="AC25086" s="136"/>
    </row>
    <row r="25087" spans="2:29">
      <c r="B25087" s="136"/>
      <c r="E25087" s="136"/>
      <c r="H25087" s="136"/>
      <c r="K25087" s="136"/>
      <c r="O25087" s="136"/>
      <c r="T25087" s="136"/>
      <c r="W25087" s="136"/>
      <c r="Z25087" s="136"/>
      <c r="AC25087" s="136"/>
    </row>
    <row r="25088" spans="2:29">
      <c r="B25088" s="136"/>
      <c r="E25088" s="136"/>
      <c r="H25088" s="136"/>
      <c r="K25088" s="136"/>
      <c r="O25088" s="136"/>
      <c r="T25088" s="136"/>
      <c r="W25088" s="136"/>
      <c r="Z25088" s="136"/>
      <c r="AC25088" s="136"/>
    </row>
    <row r="25089" spans="2:29">
      <c r="B25089" s="136"/>
      <c r="E25089" s="136"/>
      <c r="H25089" s="136"/>
      <c r="K25089" s="136"/>
      <c r="O25089" s="136"/>
      <c r="T25089" s="136"/>
      <c r="W25089" s="136"/>
      <c r="Z25089" s="136"/>
      <c r="AC25089" s="136"/>
    </row>
    <row r="25090" spans="2:29">
      <c r="B25090" s="136"/>
      <c r="E25090" s="136"/>
      <c r="H25090" s="136"/>
      <c r="K25090" s="136"/>
      <c r="O25090" s="136"/>
      <c r="T25090" s="136"/>
      <c r="W25090" s="136"/>
      <c r="Z25090" s="136"/>
      <c r="AC25090" s="136"/>
    </row>
    <row r="25091" spans="2:29">
      <c r="B25091" s="136"/>
      <c r="E25091" s="136"/>
      <c r="H25091" s="136"/>
      <c r="K25091" s="136"/>
      <c r="O25091" s="136"/>
      <c r="T25091" s="136"/>
      <c r="W25091" s="136"/>
      <c r="Z25091" s="136"/>
      <c r="AC25091" s="136"/>
    </row>
    <row r="25092" spans="2:29">
      <c r="B25092" s="136"/>
      <c r="E25092" s="136"/>
      <c r="H25092" s="136"/>
      <c r="K25092" s="136"/>
      <c r="O25092" s="136"/>
      <c r="T25092" s="136"/>
      <c r="W25092" s="136"/>
      <c r="Z25092" s="136"/>
      <c r="AC25092" s="136"/>
    </row>
    <row r="25093" spans="2:29">
      <c r="B25093" s="136"/>
      <c r="E25093" s="136"/>
      <c r="H25093" s="136"/>
      <c r="K25093" s="136"/>
      <c r="O25093" s="136"/>
      <c r="T25093" s="136"/>
      <c r="W25093" s="136"/>
      <c r="Z25093" s="136"/>
      <c r="AC25093" s="136"/>
    </row>
    <row r="25094" spans="2:29">
      <c r="B25094" s="136"/>
      <c r="E25094" s="136"/>
      <c r="H25094" s="136"/>
      <c r="K25094" s="136"/>
      <c r="O25094" s="136"/>
      <c r="T25094" s="136"/>
      <c r="W25094" s="136"/>
      <c r="Z25094" s="136"/>
      <c r="AC25094" s="136"/>
    </row>
    <row r="25095" spans="2:29">
      <c r="B25095" s="136"/>
      <c r="E25095" s="136"/>
      <c r="H25095" s="136"/>
      <c r="K25095" s="136"/>
      <c r="O25095" s="136"/>
      <c r="T25095" s="136"/>
      <c r="W25095" s="136"/>
      <c r="Z25095" s="136"/>
      <c r="AC25095" s="136"/>
    </row>
    <row r="25096" spans="2:29">
      <c r="B25096" s="136"/>
      <c r="E25096" s="136"/>
      <c r="H25096" s="136"/>
      <c r="K25096" s="136"/>
      <c r="O25096" s="136"/>
      <c r="T25096" s="136"/>
      <c r="W25096" s="136"/>
      <c r="Z25096" s="136"/>
      <c r="AC25096" s="136"/>
    </row>
    <row r="25097" spans="2:29">
      <c r="B25097" s="136"/>
      <c r="E25097" s="136"/>
      <c r="H25097" s="136"/>
      <c r="K25097" s="136"/>
      <c r="O25097" s="136"/>
      <c r="T25097" s="136"/>
      <c r="W25097" s="136"/>
      <c r="Z25097" s="136"/>
      <c r="AC25097" s="136"/>
    </row>
    <row r="25098" spans="2:29">
      <c r="B25098" s="136"/>
      <c r="E25098" s="136"/>
      <c r="H25098" s="136"/>
      <c r="K25098" s="136"/>
      <c r="O25098" s="136"/>
      <c r="T25098" s="136"/>
      <c r="W25098" s="136"/>
      <c r="Z25098" s="136"/>
      <c r="AC25098" s="136"/>
    </row>
    <row r="25099" spans="2:29">
      <c r="B25099" s="136"/>
      <c r="E25099" s="136"/>
      <c r="H25099" s="136"/>
      <c r="K25099" s="136"/>
      <c r="O25099" s="136"/>
      <c r="T25099" s="136"/>
      <c r="W25099" s="136"/>
      <c r="Z25099" s="136"/>
      <c r="AC25099" s="136"/>
    </row>
    <row r="25100" spans="2:29">
      <c r="B25100" s="136"/>
      <c r="E25100" s="136"/>
      <c r="H25100" s="136"/>
      <c r="K25100" s="136"/>
      <c r="O25100" s="136"/>
      <c r="T25100" s="136"/>
      <c r="W25100" s="136"/>
      <c r="Z25100" s="136"/>
      <c r="AC25100" s="136"/>
    </row>
    <row r="25101" spans="2:29">
      <c r="B25101" s="136"/>
      <c r="E25101" s="136"/>
      <c r="H25101" s="136"/>
      <c r="K25101" s="136"/>
      <c r="O25101" s="136"/>
      <c r="T25101" s="136"/>
      <c r="W25101" s="136"/>
      <c r="Z25101" s="136"/>
      <c r="AC25101" s="136"/>
    </row>
    <row r="25102" spans="2:29">
      <c r="B25102" s="136"/>
      <c r="E25102" s="136"/>
      <c r="H25102" s="136"/>
      <c r="K25102" s="136"/>
      <c r="O25102" s="136"/>
      <c r="T25102" s="136"/>
      <c r="W25102" s="136"/>
      <c r="Z25102" s="136"/>
      <c r="AC25102" s="136"/>
    </row>
    <row r="25103" spans="2:29">
      <c r="B25103" s="136"/>
      <c r="E25103" s="136"/>
      <c r="H25103" s="136"/>
      <c r="K25103" s="136"/>
      <c r="O25103" s="136"/>
      <c r="T25103" s="136"/>
      <c r="W25103" s="136"/>
      <c r="Z25103" s="136"/>
      <c r="AC25103" s="136"/>
    </row>
    <row r="25104" spans="2:29">
      <c r="B25104" s="136"/>
      <c r="E25104" s="136"/>
      <c r="H25104" s="136"/>
      <c r="K25104" s="136"/>
      <c r="O25104" s="136"/>
      <c r="T25104" s="136"/>
      <c r="W25104" s="136"/>
      <c r="Z25104" s="136"/>
      <c r="AC25104" s="136"/>
    </row>
    <row r="25105" spans="2:29">
      <c r="B25105" s="136"/>
      <c r="E25105" s="136"/>
      <c r="H25105" s="136"/>
      <c r="K25105" s="136"/>
      <c r="O25105" s="136"/>
      <c r="T25105" s="136"/>
      <c r="W25105" s="136"/>
      <c r="Z25105" s="136"/>
      <c r="AC25105" s="136"/>
    </row>
    <row r="25106" spans="2:29">
      <c r="B25106" s="136"/>
      <c r="E25106" s="136"/>
      <c r="H25106" s="136"/>
      <c r="K25106" s="136"/>
      <c r="O25106" s="136"/>
      <c r="T25106" s="136"/>
      <c r="W25106" s="136"/>
      <c r="Z25106" s="136"/>
      <c r="AC25106" s="136"/>
    </row>
    <row r="25107" spans="2:29">
      <c r="B25107" s="136"/>
      <c r="E25107" s="136"/>
      <c r="H25107" s="136"/>
      <c r="K25107" s="136"/>
      <c r="O25107" s="136"/>
      <c r="T25107" s="136"/>
      <c r="W25107" s="136"/>
      <c r="Z25107" s="136"/>
      <c r="AC25107" s="136"/>
    </row>
    <row r="25108" spans="2:29">
      <c r="B25108" s="136"/>
      <c r="E25108" s="136"/>
      <c r="H25108" s="136"/>
      <c r="K25108" s="136"/>
      <c r="O25108" s="136"/>
      <c r="T25108" s="136"/>
      <c r="W25108" s="136"/>
      <c r="Z25108" s="136"/>
      <c r="AC25108" s="136"/>
    </row>
    <row r="25109" spans="2:29">
      <c r="B25109" s="136"/>
      <c r="E25109" s="136"/>
      <c r="H25109" s="136"/>
      <c r="K25109" s="136"/>
      <c r="O25109" s="136"/>
      <c r="T25109" s="136"/>
      <c r="W25109" s="136"/>
      <c r="Z25109" s="136"/>
      <c r="AC25109" s="136"/>
    </row>
    <row r="25110" spans="2:29">
      <c r="B25110" s="136"/>
      <c r="E25110" s="136"/>
      <c r="H25110" s="136"/>
      <c r="K25110" s="136"/>
      <c r="O25110" s="136"/>
      <c r="T25110" s="136"/>
      <c r="W25110" s="136"/>
      <c r="Z25110" s="136"/>
      <c r="AC25110" s="136"/>
    </row>
    <row r="25111" spans="2:29">
      <c r="B25111" s="136"/>
      <c r="E25111" s="136"/>
      <c r="H25111" s="136"/>
      <c r="K25111" s="136"/>
      <c r="O25111" s="136"/>
      <c r="T25111" s="136"/>
      <c r="W25111" s="136"/>
      <c r="Z25111" s="136"/>
      <c r="AC25111" s="136"/>
    </row>
    <row r="25112" spans="2:29">
      <c r="B25112" s="136"/>
      <c r="E25112" s="136"/>
      <c r="H25112" s="136"/>
      <c r="K25112" s="136"/>
      <c r="O25112" s="136"/>
      <c r="T25112" s="136"/>
      <c r="W25112" s="136"/>
      <c r="Z25112" s="136"/>
      <c r="AC25112" s="136"/>
    </row>
    <row r="25113" spans="2:29">
      <c r="B25113" s="136"/>
      <c r="E25113" s="136"/>
      <c r="H25113" s="136"/>
      <c r="K25113" s="136"/>
      <c r="O25113" s="136"/>
      <c r="T25113" s="136"/>
      <c r="W25113" s="136"/>
      <c r="Z25113" s="136"/>
      <c r="AC25113" s="136"/>
    </row>
    <row r="25114" spans="2:29">
      <c r="B25114" s="136"/>
      <c r="E25114" s="136"/>
      <c r="H25114" s="136"/>
      <c r="K25114" s="136"/>
      <c r="O25114" s="136"/>
      <c r="T25114" s="136"/>
      <c r="W25114" s="136"/>
      <c r="Z25114" s="136"/>
      <c r="AC25114" s="136"/>
    </row>
    <row r="25115" spans="2:29">
      <c r="B25115" s="136"/>
      <c r="E25115" s="136"/>
      <c r="H25115" s="136"/>
      <c r="K25115" s="136"/>
      <c r="O25115" s="136"/>
      <c r="T25115" s="136"/>
      <c r="W25115" s="136"/>
      <c r="Z25115" s="136"/>
      <c r="AC25115" s="136"/>
    </row>
    <row r="25116" spans="2:29">
      <c r="B25116" s="136"/>
      <c r="E25116" s="136"/>
      <c r="H25116" s="136"/>
      <c r="K25116" s="136"/>
      <c r="O25116" s="136"/>
      <c r="T25116" s="136"/>
      <c r="W25116" s="136"/>
      <c r="Z25116" s="136"/>
      <c r="AC25116" s="136"/>
    </row>
    <row r="25117" spans="2:29">
      <c r="B25117" s="136"/>
      <c r="E25117" s="136"/>
      <c r="H25117" s="136"/>
      <c r="K25117" s="136"/>
      <c r="O25117" s="136"/>
      <c r="T25117" s="136"/>
      <c r="W25117" s="136"/>
      <c r="Z25117" s="136"/>
      <c r="AC25117" s="136"/>
    </row>
    <row r="25118" spans="2:29">
      <c r="B25118" s="136"/>
      <c r="E25118" s="136"/>
      <c r="H25118" s="136"/>
      <c r="K25118" s="136"/>
      <c r="O25118" s="136"/>
      <c r="T25118" s="136"/>
      <c r="W25118" s="136"/>
      <c r="Z25118" s="136"/>
      <c r="AC25118" s="136"/>
    </row>
    <row r="25119" spans="2:29">
      <c r="B25119" s="136"/>
      <c r="E25119" s="136"/>
      <c r="H25119" s="136"/>
      <c r="K25119" s="136"/>
      <c r="O25119" s="136"/>
      <c r="T25119" s="136"/>
      <c r="W25119" s="136"/>
      <c r="Z25119" s="136"/>
      <c r="AC25119" s="136"/>
    </row>
    <row r="25120" spans="2:29">
      <c r="B25120" s="136"/>
      <c r="E25120" s="136"/>
      <c r="H25120" s="136"/>
      <c r="K25120" s="136"/>
      <c r="O25120" s="136"/>
      <c r="T25120" s="136"/>
      <c r="W25120" s="136"/>
      <c r="Z25120" s="136"/>
      <c r="AC25120" s="136"/>
    </row>
    <row r="25121" spans="2:29">
      <c r="B25121" s="136"/>
      <c r="E25121" s="136"/>
      <c r="H25121" s="136"/>
      <c r="K25121" s="136"/>
      <c r="O25121" s="136"/>
      <c r="T25121" s="136"/>
      <c r="W25121" s="136"/>
      <c r="Z25121" s="136"/>
      <c r="AC25121" s="136"/>
    </row>
    <row r="25122" spans="2:29">
      <c r="B25122" s="136"/>
      <c r="E25122" s="136"/>
      <c r="H25122" s="136"/>
      <c r="K25122" s="136"/>
      <c r="O25122" s="136"/>
      <c r="T25122" s="136"/>
      <c r="W25122" s="136"/>
      <c r="Z25122" s="136"/>
      <c r="AC25122" s="136"/>
    </row>
    <row r="25123" spans="2:29">
      <c r="B25123" s="136"/>
      <c r="E25123" s="136"/>
      <c r="H25123" s="136"/>
      <c r="K25123" s="136"/>
      <c r="O25123" s="136"/>
      <c r="T25123" s="136"/>
      <c r="W25123" s="136"/>
      <c r="Z25123" s="136"/>
      <c r="AC25123" s="136"/>
    </row>
    <row r="25124" spans="2:29">
      <c r="B25124" s="136"/>
      <c r="E25124" s="136"/>
      <c r="H25124" s="136"/>
      <c r="K25124" s="136"/>
      <c r="O25124" s="136"/>
      <c r="T25124" s="136"/>
      <c r="W25124" s="136"/>
      <c r="Z25124" s="136"/>
      <c r="AC25124" s="136"/>
    </row>
    <row r="25125" spans="2:29">
      <c r="B25125" s="136"/>
      <c r="E25125" s="136"/>
      <c r="H25125" s="136"/>
      <c r="K25125" s="136"/>
      <c r="O25125" s="136"/>
      <c r="T25125" s="136"/>
      <c r="W25125" s="136"/>
      <c r="Z25125" s="136"/>
      <c r="AC25125" s="136"/>
    </row>
    <row r="25126" spans="2:29">
      <c r="B25126" s="136"/>
      <c r="E25126" s="136"/>
      <c r="H25126" s="136"/>
      <c r="K25126" s="136"/>
      <c r="O25126" s="136"/>
      <c r="T25126" s="136"/>
      <c r="W25126" s="136"/>
      <c r="Z25126" s="136"/>
      <c r="AC25126" s="136"/>
    </row>
    <row r="25127" spans="2:29">
      <c r="B25127" s="136"/>
      <c r="E25127" s="136"/>
      <c r="H25127" s="136"/>
      <c r="K25127" s="136"/>
      <c r="O25127" s="136"/>
      <c r="T25127" s="136"/>
      <c r="W25127" s="136"/>
      <c r="Z25127" s="136"/>
      <c r="AC25127" s="136"/>
    </row>
    <row r="25128" spans="2:29">
      <c r="B25128" s="136"/>
      <c r="E25128" s="136"/>
      <c r="H25128" s="136"/>
      <c r="K25128" s="136"/>
      <c r="O25128" s="136"/>
      <c r="T25128" s="136"/>
      <c r="W25128" s="136"/>
      <c r="Z25128" s="136"/>
      <c r="AC25128" s="136"/>
    </row>
    <row r="25129" spans="2:29">
      <c r="B25129" s="136"/>
      <c r="E25129" s="136"/>
      <c r="H25129" s="136"/>
      <c r="K25129" s="136"/>
      <c r="O25129" s="136"/>
      <c r="T25129" s="136"/>
      <c r="W25129" s="136"/>
      <c r="Z25129" s="136"/>
      <c r="AC25129" s="136"/>
    </row>
    <row r="25130" spans="2:29">
      <c r="B25130" s="136"/>
      <c r="E25130" s="136"/>
      <c r="H25130" s="136"/>
      <c r="K25130" s="136"/>
      <c r="O25130" s="136"/>
      <c r="T25130" s="136"/>
      <c r="W25130" s="136"/>
      <c r="Z25130" s="136"/>
      <c r="AC25130" s="136"/>
    </row>
    <row r="25131" spans="2:29">
      <c r="B25131" s="136"/>
      <c r="E25131" s="136"/>
      <c r="H25131" s="136"/>
      <c r="K25131" s="136"/>
      <c r="O25131" s="136"/>
      <c r="T25131" s="136"/>
      <c r="W25131" s="136"/>
      <c r="Z25131" s="136"/>
      <c r="AC25131" s="136"/>
    </row>
    <row r="25132" spans="2:29">
      <c r="B25132" s="136"/>
      <c r="E25132" s="136"/>
      <c r="H25132" s="136"/>
      <c r="K25132" s="136"/>
      <c r="O25132" s="136"/>
      <c r="T25132" s="136"/>
      <c r="W25132" s="136"/>
      <c r="Z25132" s="136"/>
      <c r="AC25132" s="136"/>
    </row>
    <row r="25133" spans="2:29">
      <c r="B25133" s="136"/>
      <c r="E25133" s="136"/>
      <c r="H25133" s="136"/>
      <c r="K25133" s="136"/>
      <c r="O25133" s="136"/>
      <c r="T25133" s="136"/>
      <c r="W25133" s="136"/>
      <c r="Z25133" s="136"/>
      <c r="AC25133" s="136"/>
    </row>
    <row r="25134" spans="2:29">
      <c r="B25134" s="136"/>
      <c r="E25134" s="136"/>
      <c r="H25134" s="136"/>
      <c r="K25134" s="136"/>
      <c r="O25134" s="136"/>
      <c r="T25134" s="136"/>
      <c r="W25134" s="136"/>
      <c r="Z25134" s="136"/>
      <c r="AC25134" s="136"/>
    </row>
    <row r="25135" spans="2:29">
      <c r="B25135" s="136"/>
      <c r="E25135" s="136"/>
      <c r="H25135" s="136"/>
      <c r="K25135" s="136"/>
      <c r="O25135" s="136"/>
      <c r="T25135" s="136"/>
      <c r="W25135" s="136"/>
      <c r="Z25135" s="136"/>
      <c r="AC25135" s="136"/>
    </row>
    <row r="25136" spans="2:29">
      <c r="B25136" s="136"/>
      <c r="E25136" s="136"/>
      <c r="H25136" s="136"/>
      <c r="K25136" s="136"/>
      <c r="O25136" s="136"/>
      <c r="T25136" s="136"/>
      <c r="W25136" s="136"/>
      <c r="Z25136" s="136"/>
      <c r="AC25136" s="136"/>
    </row>
    <row r="25137" spans="2:29">
      <c r="B25137" s="136"/>
      <c r="E25137" s="136"/>
      <c r="H25137" s="136"/>
      <c r="K25137" s="136"/>
      <c r="O25137" s="136"/>
      <c r="T25137" s="136"/>
      <c r="W25137" s="136"/>
      <c r="Z25137" s="136"/>
      <c r="AC25137" s="136"/>
    </row>
    <row r="25138" spans="2:29">
      <c r="B25138" s="136"/>
      <c r="E25138" s="136"/>
      <c r="H25138" s="136"/>
      <c r="K25138" s="136"/>
      <c r="O25138" s="136"/>
      <c r="T25138" s="136"/>
      <c r="W25138" s="136"/>
      <c r="Z25138" s="136"/>
      <c r="AC25138" s="136"/>
    </row>
    <row r="25139" spans="2:29">
      <c r="B25139" s="136"/>
      <c r="E25139" s="136"/>
      <c r="H25139" s="136"/>
      <c r="K25139" s="136"/>
      <c r="O25139" s="136"/>
      <c r="T25139" s="136"/>
      <c r="W25139" s="136"/>
      <c r="Z25139" s="136"/>
      <c r="AC25139" s="136"/>
    </row>
    <row r="25140" spans="2:29">
      <c r="B25140" s="136"/>
      <c r="E25140" s="136"/>
      <c r="H25140" s="136"/>
      <c r="K25140" s="136"/>
      <c r="O25140" s="136"/>
      <c r="T25140" s="136"/>
      <c r="W25140" s="136"/>
      <c r="Z25140" s="136"/>
      <c r="AC25140" s="136"/>
    </row>
    <row r="25141" spans="2:29">
      <c r="B25141" s="136"/>
      <c r="E25141" s="136"/>
      <c r="H25141" s="136"/>
      <c r="K25141" s="136"/>
      <c r="O25141" s="136"/>
      <c r="T25141" s="136"/>
      <c r="W25141" s="136"/>
      <c r="Z25141" s="136"/>
      <c r="AC25141" s="136"/>
    </row>
    <row r="25142" spans="2:29">
      <c r="B25142" s="136"/>
      <c r="E25142" s="136"/>
      <c r="H25142" s="136"/>
      <c r="K25142" s="136"/>
      <c r="O25142" s="136"/>
      <c r="T25142" s="136"/>
      <c r="W25142" s="136"/>
      <c r="Z25142" s="136"/>
      <c r="AC25142" s="136"/>
    </row>
    <row r="25143" spans="2:29">
      <c r="B25143" s="136"/>
      <c r="E25143" s="136"/>
      <c r="H25143" s="136"/>
      <c r="K25143" s="136"/>
      <c r="O25143" s="136"/>
      <c r="T25143" s="136"/>
      <c r="W25143" s="136"/>
      <c r="Z25143" s="136"/>
      <c r="AC25143" s="136"/>
    </row>
    <row r="25144" spans="2:29">
      <c r="B25144" s="136"/>
      <c r="E25144" s="136"/>
      <c r="H25144" s="136"/>
      <c r="K25144" s="136"/>
      <c r="O25144" s="136"/>
      <c r="T25144" s="136"/>
      <c r="W25144" s="136"/>
      <c r="Z25144" s="136"/>
      <c r="AC25144" s="136"/>
    </row>
    <row r="25145" spans="2:29">
      <c r="B25145" s="136"/>
      <c r="E25145" s="136"/>
      <c r="H25145" s="136"/>
      <c r="K25145" s="136"/>
      <c r="O25145" s="136"/>
      <c r="T25145" s="136"/>
      <c r="W25145" s="136"/>
      <c r="Z25145" s="136"/>
      <c r="AC25145" s="136"/>
    </row>
    <row r="25146" spans="2:29">
      <c r="B25146" s="136"/>
      <c r="E25146" s="136"/>
      <c r="H25146" s="136"/>
      <c r="K25146" s="136"/>
      <c r="O25146" s="136"/>
      <c r="T25146" s="136"/>
      <c r="W25146" s="136"/>
      <c r="Z25146" s="136"/>
      <c r="AC25146" s="136"/>
    </row>
    <row r="25147" spans="2:29">
      <c r="B25147" s="136"/>
      <c r="E25147" s="136"/>
      <c r="H25147" s="136"/>
      <c r="K25147" s="136"/>
      <c r="O25147" s="136"/>
      <c r="T25147" s="136"/>
      <c r="W25147" s="136"/>
      <c r="Z25147" s="136"/>
      <c r="AC25147" s="136"/>
    </row>
    <row r="25148" spans="2:29">
      <c r="B25148" s="136"/>
      <c r="E25148" s="136"/>
      <c r="H25148" s="136"/>
      <c r="K25148" s="136"/>
      <c r="O25148" s="136"/>
      <c r="T25148" s="136"/>
      <c r="W25148" s="136"/>
      <c r="Z25148" s="136"/>
      <c r="AC25148" s="136"/>
    </row>
    <row r="25149" spans="2:29">
      <c r="B25149" s="136"/>
      <c r="E25149" s="136"/>
      <c r="H25149" s="136"/>
      <c r="K25149" s="136"/>
      <c r="O25149" s="136"/>
      <c r="T25149" s="136"/>
      <c r="W25149" s="136"/>
      <c r="Z25149" s="136"/>
      <c r="AC25149" s="136"/>
    </row>
    <row r="25150" spans="2:29">
      <c r="B25150" s="136"/>
      <c r="E25150" s="136"/>
      <c r="H25150" s="136"/>
      <c r="K25150" s="136"/>
      <c r="O25150" s="136"/>
      <c r="T25150" s="136"/>
      <c r="W25150" s="136"/>
      <c r="Z25150" s="136"/>
      <c r="AC25150" s="136"/>
    </row>
    <row r="25151" spans="2:29">
      <c r="B25151" s="136"/>
      <c r="E25151" s="136"/>
      <c r="H25151" s="136"/>
      <c r="K25151" s="136"/>
      <c r="O25151" s="136"/>
      <c r="T25151" s="136"/>
      <c r="W25151" s="136"/>
      <c r="Z25151" s="136"/>
      <c r="AC25151" s="136"/>
    </row>
    <row r="25152" spans="2:29">
      <c r="B25152" s="136"/>
      <c r="E25152" s="136"/>
      <c r="H25152" s="136"/>
      <c r="K25152" s="136"/>
      <c r="O25152" s="136"/>
      <c r="T25152" s="136"/>
      <c r="W25152" s="136"/>
      <c r="Z25152" s="136"/>
      <c r="AC25152" s="136"/>
    </row>
    <row r="25153" spans="2:29">
      <c r="B25153" s="136"/>
      <c r="E25153" s="136"/>
      <c r="H25153" s="136"/>
      <c r="K25153" s="136"/>
      <c r="O25153" s="136"/>
      <c r="T25153" s="136"/>
      <c r="W25153" s="136"/>
      <c r="Z25153" s="136"/>
      <c r="AC25153" s="136"/>
    </row>
    <row r="25154" spans="2:29">
      <c r="B25154" s="136"/>
      <c r="E25154" s="136"/>
      <c r="H25154" s="136"/>
      <c r="K25154" s="136"/>
      <c r="O25154" s="136"/>
      <c r="T25154" s="136"/>
      <c r="W25154" s="136"/>
      <c r="Z25154" s="136"/>
      <c r="AC25154" s="136"/>
    </row>
    <row r="25155" spans="2:29">
      <c r="B25155" s="136"/>
      <c r="E25155" s="136"/>
      <c r="H25155" s="136"/>
      <c r="K25155" s="136"/>
      <c r="O25155" s="136"/>
      <c r="T25155" s="136"/>
      <c r="W25155" s="136"/>
      <c r="Z25155" s="136"/>
      <c r="AC25155" s="136"/>
    </row>
    <row r="25156" spans="2:29">
      <c r="B25156" s="136"/>
      <c r="E25156" s="136"/>
      <c r="H25156" s="136"/>
      <c r="K25156" s="136"/>
      <c r="O25156" s="136"/>
      <c r="T25156" s="136"/>
      <c r="W25156" s="136"/>
      <c r="Z25156" s="136"/>
      <c r="AC25156" s="136"/>
    </row>
    <row r="25157" spans="2:29">
      <c r="B25157" s="136"/>
      <c r="E25157" s="136"/>
      <c r="H25157" s="136"/>
      <c r="K25157" s="136"/>
      <c r="O25157" s="136"/>
      <c r="T25157" s="136"/>
      <c r="W25157" s="136"/>
      <c r="Z25157" s="136"/>
      <c r="AC25157" s="136"/>
    </row>
    <row r="25158" spans="2:29">
      <c r="B25158" s="136"/>
      <c r="E25158" s="136"/>
      <c r="H25158" s="136"/>
      <c r="K25158" s="136"/>
      <c r="O25158" s="136"/>
      <c r="T25158" s="136"/>
      <c r="W25158" s="136"/>
      <c r="Z25158" s="136"/>
      <c r="AC25158" s="136"/>
    </row>
    <row r="25159" spans="2:29">
      <c r="B25159" s="136"/>
      <c r="E25159" s="136"/>
      <c r="H25159" s="136"/>
      <c r="K25159" s="136"/>
      <c r="O25159" s="136"/>
      <c r="T25159" s="136"/>
      <c r="W25159" s="136"/>
      <c r="Z25159" s="136"/>
      <c r="AC25159" s="136"/>
    </row>
    <row r="25160" spans="2:29">
      <c r="B25160" s="136"/>
      <c r="E25160" s="136"/>
      <c r="H25160" s="136"/>
      <c r="K25160" s="136"/>
      <c r="O25160" s="136"/>
      <c r="T25160" s="136"/>
      <c r="W25160" s="136"/>
      <c r="Z25160" s="136"/>
      <c r="AC25160" s="136"/>
    </row>
    <row r="25161" spans="2:29">
      <c r="B25161" s="136"/>
      <c r="E25161" s="136"/>
      <c r="H25161" s="136"/>
      <c r="K25161" s="136"/>
      <c r="O25161" s="136"/>
      <c r="T25161" s="136"/>
      <c r="W25161" s="136"/>
      <c r="Z25161" s="136"/>
      <c r="AC25161" s="136"/>
    </row>
    <row r="25162" spans="2:29">
      <c r="B25162" s="136"/>
      <c r="E25162" s="136"/>
      <c r="H25162" s="136"/>
      <c r="K25162" s="136"/>
      <c r="O25162" s="136"/>
      <c r="T25162" s="136"/>
      <c r="W25162" s="136"/>
      <c r="Z25162" s="136"/>
      <c r="AC25162" s="136"/>
    </row>
    <row r="25163" spans="2:29">
      <c r="B25163" s="136"/>
      <c r="E25163" s="136"/>
      <c r="H25163" s="136"/>
      <c r="K25163" s="136"/>
      <c r="O25163" s="136"/>
      <c r="T25163" s="136"/>
      <c r="W25163" s="136"/>
      <c r="Z25163" s="136"/>
      <c r="AC25163" s="136"/>
    </row>
    <row r="25164" spans="2:29">
      <c r="B25164" s="136"/>
      <c r="E25164" s="136"/>
      <c r="H25164" s="136"/>
      <c r="K25164" s="136"/>
      <c r="O25164" s="136"/>
      <c r="T25164" s="136"/>
      <c r="W25164" s="136"/>
      <c r="Z25164" s="136"/>
      <c r="AC25164" s="136"/>
    </row>
    <row r="25165" spans="2:29">
      <c r="B25165" s="136"/>
      <c r="E25165" s="136"/>
      <c r="H25165" s="136"/>
      <c r="K25165" s="136"/>
      <c r="O25165" s="136"/>
      <c r="T25165" s="136"/>
      <c r="W25165" s="136"/>
      <c r="Z25165" s="136"/>
      <c r="AC25165" s="136"/>
    </row>
    <row r="25166" spans="2:29">
      <c r="B25166" s="136"/>
      <c r="E25166" s="136"/>
      <c r="H25166" s="136"/>
      <c r="K25166" s="136"/>
      <c r="O25166" s="136"/>
      <c r="T25166" s="136"/>
      <c r="W25166" s="136"/>
      <c r="Z25166" s="136"/>
      <c r="AC25166" s="136"/>
    </row>
    <row r="25167" spans="2:29">
      <c r="B25167" s="136"/>
      <c r="E25167" s="136"/>
      <c r="H25167" s="136"/>
      <c r="K25167" s="136"/>
      <c r="O25167" s="136"/>
      <c r="T25167" s="136"/>
      <c r="W25167" s="136"/>
      <c r="Z25167" s="136"/>
      <c r="AC25167" s="136"/>
    </row>
    <row r="25168" spans="2:29">
      <c r="B25168" s="136"/>
      <c r="E25168" s="136"/>
      <c r="H25168" s="136"/>
      <c r="K25168" s="136"/>
      <c r="O25168" s="136"/>
      <c r="T25168" s="136"/>
      <c r="W25168" s="136"/>
      <c r="Z25168" s="136"/>
      <c r="AC25168" s="136"/>
    </row>
    <row r="25169" spans="2:29">
      <c r="B25169" s="136"/>
      <c r="E25169" s="136"/>
      <c r="H25169" s="136"/>
      <c r="K25169" s="136"/>
      <c r="O25169" s="136"/>
      <c r="T25169" s="136"/>
      <c r="W25169" s="136"/>
      <c r="Z25169" s="136"/>
      <c r="AC25169" s="136"/>
    </row>
    <row r="25170" spans="2:29">
      <c r="B25170" s="136"/>
      <c r="E25170" s="136"/>
      <c r="H25170" s="136"/>
      <c r="K25170" s="136"/>
      <c r="O25170" s="136"/>
      <c r="T25170" s="136"/>
      <c r="W25170" s="136"/>
      <c r="Z25170" s="136"/>
      <c r="AC25170" s="136"/>
    </row>
    <row r="25171" spans="2:29">
      <c r="B25171" s="136"/>
      <c r="E25171" s="136"/>
      <c r="H25171" s="136"/>
      <c r="K25171" s="136"/>
      <c r="O25171" s="136"/>
      <c r="T25171" s="136"/>
      <c r="W25171" s="136"/>
      <c r="Z25171" s="136"/>
      <c r="AC25171" s="136"/>
    </row>
    <row r="25172" spans="2:29">
      <c r="B25172" s="136"/>
      <c r="E25172" s="136"/>
      <c r="H25172" s="136"/>
      <c r="K25172" s="136"/>
      <c r="O25172" s="136"/>
      <c r="T25172" s="136"/>
      <c r="W25172" s="136"/>
      <c r="Z25172" s="136"/>
      <c r="AC25172" s="136"/>
    </row>
    <row r="25173" spans="2:29">
      <c r="B25173" s="136"/>
      <c r="E25173" s="136"/>
      <c r="H25173" s="136"/>
      <c r="K25173" s="136"/>
      <c r="O25173" s="136"/>
      <c r="T25173" s="136"/>
      <c r="W25173" s="136"/>
      <c r="Z25173" s="136"/>
      <c r="AC25173" s="136"/>
    </row>
    <row r="25174" spans="2:29">
      <c r="B25174" s="136"/>
      <c r="E25174" s="136"/>
      <c r="H25174" s="136"/>
      <c r="K25174" s="136"/>
      <c r="O25174" s="136"/>
      <c r="T25174" s="136"/>
      <c r="W25174" s="136"/>
      <c r="Z25174" s="136"/>
      <c r="AC25174" s="136"/>
    </row>
    <row r="25175" spans="2:29">
      <c r="B25175" s="136"/>
      <c r="E25175" s="136"/>
      <c r="H25175" s="136"/>
      <c r="K25175" s="136"/>
      <c r="O25175" s="136"/>
      <c r="T25175" s="136"/>
      <c r="W25175" s="136"/>
      <c r="Z25175" s="136"/>
      <c r="AC25175" s="136"/>
    </row>
    <row r="25176" spans="2:29">
      <c r="B25176" s="136"/>
      <c r="E25176" s="136"/>
      <c r="H25176" s="136"/>
      <c r="K25176" s="136"/>
      <c r="O25176" s="136"/>
      <c r="T25176" s="136"/>
      <c r="W25176" s="136"/>
      <c r="Z25176" s="136"/>
      <c r="AC25176" s="136"/>
    </row>
    <row r="25177" spans="2:29">
      <c r="B25177" s="136"/>
      <c r="E25177" s="136"/>
      <c r="H25177" s="136"/>
      <c r="K25177" s="136"/>
      <c r="O25177" s="136"/>
      <c r="T25177" s="136"/>
      <c r="W25177" s="136"/>
      <c r="Z25177" s="136"/>
      <c r="AC25177" s="136"/>
    </row>
    <row r="25178" spans="2:29">
      <c r="B25178" s="136"/>
      <c r="E25178" s="136"/>
      <c r="H25178" s="136"/>
      <c r="K25178" s="136"/>
      <c r="O25178" s="136"/>
      <c r="T25178" s="136"/>
      <c r="W25178" s="136"/>
      <c r="Z25178" s="136"/>
      <c r="AC25178" s="136"/>
    </row>
    <row r="25179" spans="2:29">
      <c r="B25179" s="136"/>
      <c r="E25179" s="136"/>
      <c r="H25179" s="136"/>
      <c r="K25179" s="136"/>
      <c r="O25179" s="136"/>
      <c r="T25179" s="136"/>
      <c r="W25179" s="136"/>
      <c r="Z25179" s="136"/>
      <c r="AC25179" s="136"/>
    </row>
    <row r="25180" spans="2:29">
      <c r="B25180" s="136"/>
      <c r="E25180" s="136"/>
      <c r="H25180" s="136"/>
      <c r="K25180" s="136"/>
      <c r="O25180" s="136"/>
      <c r="T25180" s="136"/>
      <c r="W25180" s="136"/>
      <c r="Z25180" s="136"/>
      <c r="AC25180" s="136"/>
    </row>
    <row r="25181" spans="2:29">
      <c r="B25181" s="136"/>
      <c r="E25181" s="136"/>
      <c r="H25181" s="136"/>
      <c r="K25181" s="136"/>
      <c r="O25181" s="136"/>
      <c r="T25181" s="136"/>
      <c r="W25181" s="136"/>
      <c r="Z25181" s="136"/>
      <c r="AC25181" s="136"/>
    </row>
    <row r="25182" spans="2:29">
      <c r="B25182" s="136"/>
      <c r="E25182" s="136"/>
      <c r="H25182" s="136"/>
      <c r="K25182" s="136"/>
      <c r="O25182" s="136"/>
      <c r="T25182" s="136"/>
      <c r="W25182" s="136"/>
      <c r="Z25182" s="136"/>
      <c r="AC25182" s="136"/>
    </row>
    <row r="25183" spans="2:29">
      <c r="B25183" s="136"/>
      <c r="E25183" s="136"/>
      <c r="H25183" s="136"/>
      <c r="K25183" s="136"/>
      <c r="O25183" s="136"/>
      <c r="T25183" s="136"/>
      <c r="W25183" s="136"/>
      <c r="Z25183" s="136"/>
      <c r="AC25183" s="136"/>
    </row>
    <row r="25184" spans="2:29">
      <c r="B25184" s="136"/>
      <c r="E25184" s="136"/>
      <c r="H25184" s="136"/>
      <c r="K25184" s="136"/>
      <c r="O25184" s="136"/>
      <c r="T25184" s="136"/>
      <c r="W25184" s="136"/>
      <c r="Z25184" s="136"/>
      <c r="AC25184" s="136"/>
    </row>
    <row r="25185" spans="2:29">
      <c r="B25185" s="136"/>
      <c r="E25185" s="136"/>
      <c r="H25185" s="136"/>
      <c r="K25185" s="136"/>
      <c r="O25185" s="136"/>
      <c r="T25185" s="136"/>
      <c r="W25185" s="136"/>
      <c r="Z25185" s="136"/>
      <c r="AC25185" s="136"/>
    </row>
    <row r="25186" spans="2:29">
      <c r="B25186" s="136"/>
      <c r="E25186" s="136"/>
      <c r="H25186" s="136"/>
      <c r="K25186" s="136"/>
      <c r="O25186" s="136"/>
      <c r="T25186" s="136"/>
      <c r="W25186" s="136"/>
      <c r="Z25186" s="136"/>
      <c r="AC25186" s="136"/>
    </row>
    <row r="25187" spans="2:29">
      <c r="B25187" s="136"/>
      <c r="E25187" s="136"/>
      <c r="H25187" s="136"/>
      <c r="K25187" s="136"/>
      <c r="O25187" s="136"/>
      <c r="T25187" s="136"/>
      <c r="W25187" s="136"/>
      <c r="Z25187" s="136"/>
      <c r="AC25187" s="136"/>
    </row>
    <row r="25188" spans="2:29">
      <c r="B25188" s="136"/>
      <c r="E25188" s="136"/>
      <c r="H25188" s="136"/>
      <c r="K25188" s="136"/>
      <c r="O25188" s="136"/>
      <c r="T25188" s="136"/>
      <c r="W25188" s="136"/>
      <c r="Z25188" s="136"/>
      <c r="AC25188" s="136"/>
    </row>
    <row r="25189" spans="2:29">
      <c r="B25189" s="136"/>
      <c r="E25189" s="136"/>
      <c r="H25189" s="136"/>
      <c r="K25189" s="136"/>
      <c r="O25189" s="136"/>
      <c r="T25189" s="136"/>
      <c r="W25189" s="136"/>
      <c r="Z25189" s="136"/>
      <c r="AC25189" s="136"/>
    </row>
    <row r="25190" spans="2:29">
      <c r="B25190" s="136"/>
      <c r="E25190" s="136"/>
      <c r="H25190" s="136"/>
      <c r="K25190" s="136"/>
      <c r="O25190" s="136"/>
      <c r="T25190" s="136"/>
      <c r="W25190" s="136"/>
      <c r="Z25190" s="136"/>
      <c r="AC25190" s="136"/>
    </row>
    <row r="25191" spans="2:29">
      <c r="B25191" s="136"/>
      <c r="E25191" s="136"/>
      <c r="H25191" s="136"/>
      <c r="K25191" s="136"/>
      <c r="O25191" s="136"/>
      <c r="T25191" s="136"/>
      <c r="W25191" s="136"/>
      <c r="Z25191" s="136"/>
      <c r="AC25191" s="136"/>
    </row>
    <row r="25192" spans="2:29">
      <c r="B25192" s="136"/>
      <c r="E25192" s="136"/>
      <c r="H25192" s="136"/>
      <c r="K25192" s="136"/>
      <c r="O25192" s="136"/>
      <c r="T25192" s="136"/>
      <c r="W25192" s="136"/>
      <c r="Z25192" s="136"/>
      <c r="AC25192" s="136"/>
    </row>
    <row r="25193" spans="2:29">
      <c r="B25193" s="136"/>
      <c r="E25193" s="136"/>
      <c r="H25193" s="136"/>
      <c r="K25193" s="136"/>
      <c r="O25193" s="136"/>
      <c r="T25193" s="136"/>
      <c r="W25193" s="136"/>
      <c r="Z25193" s="136"/>
      <c r="AC25193" s="136"/>
    </row>
    <row r="25194" spans="2:29">
      <c r="B25194" s="136"/>
      <c r="E25194" s="136"/>
      <c r="H25194" s="136"/>
      <c r="K25194" s="136"/>
      <c r="O25194" s="136"/>
      <c r="T25194" s="136"/>
      <c r="W25194" s="136"/>
      <c r="Z25194" s="136"/>
      <c r="AC25194" s="136"/>
    </row>
    <row r="25195" spans="2:29">
      <c r="B25195" s="136"/>
      <c r="E25195" s="136"/>
      <c r="H25195" s="136"/>
      <c r="K25195" s="136"/>
      <c r="O25195" s="136"/>
      <c r="T25195" s="136"/>
      <c r="W25195" s="136"/>
      <c r="Z25195" s="136"/>
      <c r="AC25195" s="136"/>
    </row>
    <row r="25196" spans="2:29">
      <c r="B25196" s="136"/>
      <c r="E25196" s="136"/>
      <c r="H25196" s="136"/>
      <c r="K25196" s="136"/>
      <c r="O25196" s="136"/>
      <c r="T25196" s="136"/>
      <c r="W25196" s="136"/>
      <c r="Z25196" s="136"/>
      <c r="AC25196" s="136"/>
    </row>
    <row r="25197" spans="2:29">
      <c r="B25197" s="136"/>
      <c r="E25197" s="136"/>
      <c r="H25197" s="136"/>
      <c r="K25197" s="136"/>
      <c r="O25197" s="136"/>
      <c r="T25197" s="136"/>
      <c r="W25197" s="136"/>
      <c r="Z25197" s="136"/>
      <c r="AC25197" s="136"/>
    </row>
    <row r="25198" spans="2:29">
      <c r="B25198" s="136"/>
      <c r="E25198" s="136"/>
      <c r="H25198" s="136"/>
      <c r="K25198" s="136"/>
      <c r="O25198" s="136"/>
      <c r="T25198" s="136"/>
      <c r="W25198" s="136"/>
      <c r="Z25198" s="136"/>
      <c r="AC25198" s="136"/>
    </row>
    <row r="25199" spans="2:29">
      <c r="B25199" s="136"/>
      <c r="E25199" s="136"/>
      <c r="H25199" s="136"/>
      <c r="K25199" s="136"/>
      <c r="O25199" s="136"/>
      <c r="T25199" s="136"/>
      <c r="W25199" s="136"/>
      <c r="Z25199" s="136"/>
      <c r="AC25199" s="136"/>
    </row>
    <row r="25200" spans="2:29">
      <c r="B25200" s="136"/>
      <c r="E25200" s="136"/>
      <c r="H25200" s="136"/>
      <c r="K25200" s="136"/>
      <c r="O25200" s="136"/>
      <c r="T25200" s="136"/>
      <c r="W25200" s="136"/>
      <c r="Z25200" s="136"/>
      <c r="AC25200" s="136"/>
    </row>
    <row r="25201" spans="2:29">
      <c r="B25201" s="136"/>
      <c r="E25201" s="136"/>
      <c r="H25201" s="136"/>
      <c r="K25201" s="136"/>
      <c r="O25201" s="136"/>
      <c r="T25201" s="136"/>
      <c r="W25201" s="136"/>
      <c r="Z25201" s="136"/>
      <c r="AC25201" s="136"/>
    </row>
    <row r="25202" spans="2:29">
      <c r="B25202" s="136"/>
      <c r="E25202" s="136"/>
      <c r="H25202" s="136"/>
      <c r="K25202" s="136"/>
      <c r="O25202" s="136"/>
      <c r="T25202" s="136"/>
      <c r="W25202" s="136"/>
      <c r="Z25202" s="136"/>
      <c r="AC25202" s="136"/>
    </row>
    <row r="25203" spans="2:29">
      <c r="B25203" s="136"/>
      <c r="E25203" s="136"/>
      <c r="H25203" s="136"/>
      <c r="K25203" s="136"/>
      <c r="O25203" s="136"/>
      <c r="T25203" s="136"/>
      <c r="W25203" s="136"/>
      <c r="Z25203" s="136"/>
      <c r="AC25203" s="136"/>
    </row>
    <row r="25204" spans="2:29">
      <c r="B25204" s="136"/>
      <c r="E25204" s="136"/>
      <c r="H25204" s="136"/>
      <c r="K25204" s="136"/>
      <c r="O25204" s="136"/>
      <c r="T25204" s="136"/>
      <c r="W25204" s="136"/>
      <c r="Z25204" s="136"/>
      <c r="AC25204" s="136"/>
    </row>
    <row r="25205" spans="2:29">
      <c r="B25205" s="136"/>
      <c r="E25205" s="136"/>
      <c r="H25205" s="136"/>
      <c r="K25205" s="136"/>
      <c r="O25205" s="136"/>
      <c r="T25205" s="136"/>
      <c r="W25205" s="136"/>
      <c r="Z25205" s="136"/>
      <c r="AC25205" s="136"/>
    </row>
    <row r="25206" spans="2:29">
      <c r="B25206" s="136"/>
      <c r="E25206" s="136"/>
      <c r="H25206" s="136"/>
      <c r="K25206" s="136"/>
      <c r="O25206" s="136"/>
      <c r="T25206" s="136"/>
      <c r="W25206" s="136"/>
      <c r="Z25206" s="136"/>
      <c r="AC25206" s="136"/>
    </row>
    <row r="25207" spans="2:29">
      <c r="B25207" s="136"/>
      <c r="E25207" s="136"/>
      <c r="H25207" s="136"/>
      <c r="K25207" s="136"/>
      <c r="O25207" s="136"/>
      <c r="T25207" s="136"/>
      <c r="W25207" s="136"/>
      <c r="Z25207" s="136"/>
      <c r="AC25207" s="136"/>
    </row>
    <row r="25208" spans="2:29">
      <c r="B25208" s="136"/>
      <c r="E25208" s="136"/>
      <c r="H25208" s="136"/>
      <c r="K25208" s="136"/>
      <c r="O25208" s="136"/>
      <c r="T25208" s="136"/>
      <c r="W25208" s="136"/>
      <c r="Z25208" s="136"/>
      <c r="AC25208" s="136"/>
    </row>
    <row r="25209" spans="2:29">
      <c r="B25209" s="136"/>
      <c r="E25209" s="136"/>
      <c r="H25209" s="136"/>
      <c r="K25209" s="136"/>
      <c r="O25209" s="136"/>
      <c r="T25209" s="136"/>
      <c r="W25209" s="136"/>
      <c r="Z25209" s="136"/>
      <c r="AC25209" s="136"/>
    </row>
    <row r="25210" spans="2:29">
      <c r="B25210" s="136"/>
      <c r="E25210" s="136"/>
      <c r="H25210" s="136"/>
      <c r="K25210" s="136"/>
      <c r="O25210" s="136"/>
      <c r="T25210" s="136"/>
      <c r="W25210" s="136"/>
      <c r="Z25210" s="136"/>
      <c r="AC25210" s="136"/>
    </row>
    <row r="25211" spans="2:29">
      <c r="B25211" s="136"/>
      <c r="E25211" s="136"/>
      <c r="H25211" s="136"/>
      <c r="K25211" s="136"/>
      <c r="O25211" s="136"/>
      <c r="T25211" s="136"/>
      <c r="W25211" s="136"/>
      <c r="Z25211" s="136"/>
      <c r="AC25211" s="136"/>
    </row>
    <row r="25212" spans="2:29">
      <c r="B25212" s="136"/>
      <c r="E25212" s="136"/>
      <c r="H25212" s="136"/>
      <c r="K25212" s="136"/>
      <c r="O25212" s="136"/>
      <c r="T25212" s="136"/>
      <c r="W25212" s="136"/>
      <c r="Z25212" s="136"/>
      <c r="AC25212" s="136"/>
    </row>
    <row r="25213" spans="2:29">
      <c r="B25213" s="136"/>
      <c r="E25213" s="136"/>
      <c r="H25213" s="136"/>
      <c r="K25213" s="136"/>
      <c r="O25213" s="136"/>
      <c r="T25213" s="136"/>
      <c r="W25213" s="136"/>
      <c r="Z25213" s="136"/>
      <c r="AC25213" s="136"/>
    </row>
    <row r="25214" spans="2:29">
      <c r="B25214" s="136"/>
      <c r="E25214" s="136"/>
      <c r="H25214" s="136"/>
      <c r="K25214" s="136"/>
      <c r="O25214" s="136"/>
      <c r="T25214" s="136"/>
      <c r="W25214" s="136"/>
      <c r="Z25214" s="136"/>
      <c r="AC25214" s="136"/>
    </row>
    <row r="25215" spans="2:29">
      <c r="B25215" s="136"/>
      <c r="E25215" s="136"/>
      <c r="H25215" s="136"/>
      <c r="K25215" s="136"/>
      <c r="O25215" s="136"/>
      <c r="T25215" s="136"/>
      <c r="W25215" s="136"/>
      <c r="Z25215" s="136"/>
      <c r="AC25215" s="136"/>
    </row>
    <row r="25216" spans="2:29">
      <c r="B25216" s="136"/>
      <c r="E25216" s="136"/>
      <c r="H25216" s="136"/>
      <c r="K25216" s="136"/>
      <c r="O25216" s="136"/>
      <c r="T25216" s="136"/>
      <c r="W25216" s="136"/>
      <c r="Z25216" s="136"/>
      <c r="AC25216" s="136"/>
    </row>
    <row r="25217" spans="2:29">
      <c r="B25217" s="136"/>
      <c r="E25217" s="136"/>
      <c r="H25217" s="136"/>
      <c r="K25217" s="136"/>
      <c r="O25217" s="136"/>
      <c r="T25217" s="136"/>
      <c r="W25217" s="136"/>
      <c r="Z25217" s="136"/>
      <c r="AC25217" s="136"/>
    </row>
    <row r="25218" spans="2:29">
      <c r="B25218" s="136"/>
      <c r="E25218" s="136"/>
      <c r="H25218" s="136"/>
      <c r="K25218" s="136"/>
      <c r="O25218" s="136"/>
      <c r="T25218" s="136"/>
      <c r="W25218" s="136"/>
      <c r="Z25218" s="136"/>
      <c r="AC25218" s="136"/>
    </row>
    <row r="25219" spans="2:29">
      <c r="B25219" s="136"/>
      <c r="E25219" s="136"/>
      <c r="H25219" s="136"/>
      <c r="K25219" s="136"/>
      <c r="O25219" s="136"/>
      <c r="T25219" s="136"/>
      <c r="W25219" s="136"/>
      <c r="Z25219" s="136"/>
      <c r="AC25219" s="136"/>
    </row>
    <row r="25220" spans="2:29">
      <c r="B25220" s="136"/>
      <c r="E25220" s="136"/>
      <c r="H25220" s="136"/>
      <c r="K25220" s="136"/>
      <c r="O25220" s="136"/>
      <c r="T25220" s="136"/>
      <c r="W25220" s="136"/>
      <c r="Z25220" s="136"/>
      <c r="AC25220" s="136"/>
    </row>
    <row r="25221" spans="2:29">
      <c r="B25221" s="136"/>
      <c r="E25221" s="136"/>
      <c r="H25221" s="136"/>
      <c r="K25221" s="136"/>
      <c r="O25221" s="136"/>
      <c r="T25221" s="136"/>
      <c r="W25221" s="136"/>
      <c r="Z25221" s="136"/>
      <c r="AC25221" s="136"/>
    </row>
    <row r="25222" spans="2:29">
      <c r="B25222" s="136"/>
      <c r="E25222" s="136"/>
      <c r="H25222" s="136"/>
      <c r="K25222" s="136"/>
      <c r="O25222" s="136"/>
      <c r="T25222" s="136"/>
      <c r="W25222" s="136"/>
      <c r="Z25222" s="136"/>
      <c r="AC25222" s="136"/>
    </row>
    <row r="25223" spans="2:29">
      <c r="B25223" s="136"/>
      <c r="E25223" s="136"/>
      <c r="H25223" s="136"/>
      <c r="K25223" s="136"/>
      <c r="O25223" s="136"/>
      <c r="T25223" s="136"/>
      <c r="W25223" s="136"/>
      <c r="Z25223" s="136"/>
      <c r="AC25223" s="136"/>
    </row>
    <row r="25224" spans="2:29">
      <c r="B25224" s="136"/>
      <c r="E25224" s="136"/>
      <c r="H25224" s="136"/>
      <c r="K25224" s="136"/>
      <c r="O25224" s="136"/>
      <c r="T25224" s="136"/>
      <c r="W25224" s="136"/>
      <c r="Z25224" s="136"/>
      <c r="AC25224" s="136"/>
    </row>
    <row r="25225" spans="2:29">
      <c r="B25225" s="136"/>
      <c r="E25225" s="136"/>
      <c r="H25225" s="136"/>
      <c r="K25225" s="136"/>
      <c r="O25225" s="136"/>
      <c r="T25225" s="136"/>
      <c r="W25225" s="136"/>
      <c r="Z25225" s="136"/>
      <c r="AC25225" s="136"/>
    </row>
    <row r="25226" spans="2:29">
      <c r="B25226" s="136"/>
      <c r="E25226" s="136"/>
      <c r="H25226" s="136"/>
      <c r="K25226" s="136"/>
      <c r="O25226" s="136"/>
      <c r="T25226" s="136"/>
      <c r="W25226" s="136"/>
      <c r="Z25226" s="136"/>
      <c r="AC25226" s="136"/>
    </row>
    <row r="25227" spans="2:29">
      <c r="B25227" s="136"/>
      <c r="E25227" s="136"/>
      <c r="H25227" s="136"/>
      <c r="K25227" s="136"/>
      <c r="O25227" s="136"/>
      <c r="T25227" s="136"/>
      <c r="W25227" s="136"/>
      <c r="Z25227" s="136"/>
      <c r="AC25227" s="136"/>
    </row>
    <row r="25228" spans="2:29">
      <c r="B25228" s="136"/>
      <c r="E25228" s="136"/>
      <c r="H25228" s="136"/>
      <c r="K25228" s="136"/>
      <c r="O25228" s="136"/>
      <c r="T25228" s="136"/>
      <c r="W25228" s="136"/>
      <c r="Z25228" s="136"/>
      <c r="AC25228" s="136"/>
    </row>
    <row r="25229" spans="2:29">
      <c r="B25229" s="136"/>
      <c r="E25229" s="136"/>
      <c r="H25229" s="136"/>
      <c r="K25229" s="136"/>
      <c r="O25229" s="136"/>
      <c r="T25229" s="136"/>
      <c r="W25229" s="136"/>
      <c r="Z25229" s="136"/>
      <c r="AC25229" s="136"/>
    </row>
    <row r="25230" spans="2:29">
      <c r="B25230" s="136"/>
      <c r="E25230" s="136"/>
      <c r="H25230" s="136"/>
      <c r="K25230" s="136"/>
      <c r="O25230" s="136"/>
      <c r="T25230" s="136"/>
      <c r="W25230" s="136"/>
      <c r="Z25230" s="136"/>
      <c r="AC25230" s="136"/>
    </row>
    <row r="25231" spans="2:29">
      <c r="B25231" s="136"/>
      <c r="E25231" s="136"/>
      <c r="H25231" s="136"/>
      <c r="K25231" s="136"/>
      <c r="O25231" s="136"/>
      <c r="T25231" s="136"/>
      <c r="W25231" s="136"/>
      <c r="Z25231" s="136"/>
      <c r="AC25231" s="136"/>
    </row>
    <row r="25232" spans="2:29">
      <c r="B25232" s="136"/>
      <c r="E25232" s="136"/>
      <c r="H25232" s="136"/>
      <c r="K25232" s="136"/>
      <c r="O25232" s="136"/>
      <c r="T25232" s="136"/>
      <c r="W25232" s="136"/>
      <c r="Z25232" s="136"/>
      <c r="AC25232" s="136"/>
    </row>
    <row r="25233" spans="2:29">
      <c r="B25233" s="136"/>
      <c r="E25233" s="136"/>
      <c r="H25233" s="136"/>
      <c r="K25233" s="136"/>
      <c r="O25233" s="136"/>
      <c r="T25233" s="136"/>
      <c r="W25233" s="136"/>
      <c r="Z25233" s="136"/>
      <c r="AC25233" s="136"/>
    </row>
    <row r="25234" spans="2:29">
      <c r="B25234" s="136"/>
      <c r="E25234" s="136"/>
      <c r="H25234" s="136"/>
      <c r="K25234" s="136"/>
      <c r="O25234" s="136"/>
      <c r="T25234" s="136"/>
      <c r="W25234" s="136"/>
      <c r="Z25234" s="136"/>
      <c r="AC25234" s="136"/>
    </row>
    <row r="25235" spans="2:29">
      <c r="B25235" s="136"/>
      <c r="E25235" s="136"/>
      <c r="H25235" s="136"/>
      <c r="K25235" s="136"/>
      <c r="O25235" s="136"/>
      <c r="T25235" s="136"/>
      <c r="W25235" s="136"/>
      <c r="Z25235" s="136"/>
      <c r="AC25235" s="136"/>
    </row>
    <row r="25236" spans="2:29">
      <c r="B25236" s="136"/>
      <c r="E25236" s="136"/>
      <c r="H25236" s="136"/>
      <c r="K25236" s="136"/>
      <c r="O25236" s="136"/>
      <c r="T25236" s="136"/>
      <c r="W25236" s="136"/>
      <c r="Z25236" s="136"/>
      <c r="AC25236" s="136"/>
    </row>
    <row r="25237" spans="2:29">
      <c r="B25237" s="136"/>
      <c r="E25237" s="136"/>
      <c r="H25237" s="136"/>
      <c r="K25237" s="136"/>
      <c r="O25237" s="136"/>
      <c r="T25237" s="136"/>
      <c r="W25237" s="136"/>
      <c r="Z25237" s="136"/>
      <c r="AC25237" s="136"/>
    </row>
    <row r="25238" spans="2:29">
      <c r="B25238" s="136"/>
      <c r="E25238" s="136"/>
      <c r="H25238" s="136"/>
      <c r="K25238" s="136"/>
      <c r="O25238" s="136"/>
      <c r="T25238" s="136"/>
      <c r="W25238" s="136"/>
      <c r="Z25238" s="136"/>
      <c r="AC25238" s="136"/>
    </row>
    <row r="25239" spans="2:29">
      <c r="B25239" s="136"/>
      <c r="E25239" s="136"/>
      <c r="H25239" s="136"/>
      <c r="K25239" s="136"/>
      <c r="O25239" s="136"/>
      <c r="T25239" s="136"/>
      <c r="W25239" s="136"/>
      <c r="Z25239" s="136"/>
      <c r="AC25239" s="136"/>
    </row>
    <row r="25240" spans="2:29">
      <c r="B25240" s="136"/>
      <c r="E25240" s="136"/>
      <c r="H25240" s="136"/>
      <c r="K25240" s="136"/>
      <c r="O25240" s="136"/>
      <c r="T25240" s="136"/>
      <c r="W25240" s="136"/>
      <c r="Z25240" s="136"/>
      <c r="AC25240" s="136"/>
    </row>
    <row r="25241" spans="2:29">
      <c r="B25241" s="136"/>
      <c r="E25241" s="136"/>
      <c r="H25241" s="136"/>
      <c r="K25241" s="136"/>
      <c r="O25241" s="136"/>
      <c r="T25241" s="136"/>
      <c r="W25241" s="136"/>
      <c r="Z25241" s="136"/>
      <c r="AC25241" s="136"/>
    </row>
    <row r="25242" spans="2:29">
      <c r="B25242" s="136"/>
      <c r="E25242" s="136"/>
      <c r="H25242" s="136"/>
      <c r="K25242" s="136"/>
      <c r="O25242" s="136"/>
      <c r="T25242" s="136"/>
      <c r="W25242" s="136"/>
      <c r="Z25242" s="136"/>
      <c r="AC25242" s="136"/>
    </row>
    <row r="25243" spans="2:29">
      <c r="B25243" s="136"/>
      <c r="E25243" s="136"/>
      <c r="H25243" s="136"/>
      <c r="K25243" s="136"/>
      <c r="O25243" s="136"/>
      <c r="T25243" s="136"/>
      <c r="W25243" s="136"/>
      <c r="Z25243" s="136"/>
      <c r="AC25243" s="136"/>
    </row>
    <row r="25244" spans="2:29">
      <c r="B25244" s="136"/>
      <c r="E25244" s="136"/>
      <c r="H25244" s="136"/>
      <c r="K25244" s="136"/>
      <c r="O25244" s="136"/>
      <c r="T25244" s="136"/>
      <c r="W25244" s="136"/>
      <c r="Z25244" s="136"/>
      <c r="AC25244" s="136"/>
    </row>
    <row r="25245" spans="2:29">
      <c r="B25245" s="136"/>
      <c r="E25245" s="136"/>
      <c r="H25245" s="136"/>
      <c r="K25245" s="136"/>
      <c r="O25245" s="136"/>
      <c r="T25245" s="136"/>
      <c r="W25245" s="136"/>
      <c r="Z25245" s="136"/>
      <c r="AC25245" s="136"/>
    </row>
    <row r="25246" spans="2:29">
      <c r="B25246" s="136"/>
      <c r="E25246" s="136"/>
      <c r="H25246" s="136"/>
      <c r="K25246" s="136"/>
      <c r="O25246" s="136"/>
      <c r="T25246" s="136"/>
      <c r="W25246" s="136"/>
      <c r="Z25246" s="136"/>
      <c r="AC25246" s="136"/>
    </row>
    <row r="25247" spans="2:29">
      <c r="B25247" s="136"/>
      <c r="E25247" s="136"/>
      <c r="H25247" s="136"/>
      <c r="K25247" s="136"/>
      <c r="O25247" s="136"/>
      <c r="T25247" s="136"/>
      <c r="W25247" s="136"/>
      <c r="Z25247" s="136"/>
      <c r="AC25247" s="136"/>
    </row>
    <row r="25248" spans="2:29">
      <c r="B25248" s="136"/>
      <c r="E25248" s="136"/>
      <c r="H25248" s="136"/>
      <c r="K25248" s="136"/>
      <c r="O25248" s="136"/>
      <c r="T25248" s="136"/>
      <c r="W25248" s="136"/>
      <c r="Z25248" s="136"/>
      <c r="AC25248" s="136"/>
    </row>
    <row r="25249" spans="2:29">
      <c r="B25249" s="136"/>
      <c r="E25249" s="136"/>
      <c r="H25249" s="136"/>
      <c r="K25249" s="136"/>
      <c r="O25249" s="136"/>
      <c r="T25249" s="136"/>
      <c r="W25249" s="136"/>
      <c r="Z25249" s="136"/>
      <c r="AC25249" s="136"/>
    </row>
    <row r="25250" spans="2:29">
      <c r="B25250" s="136"/>
      <c r="E25250" s="136"/>
      <c r="H25250" s="136"/>
      <c r="K25250" s="136"/>
      <c r="O25250" s="136"/>
      <c r="T25250" s="136"/>
      <c r="W25250" s="136"/>
      <c r="Z25250" s="136"/>
      <c r="AC25250" s="136"/>
    </row>
    <row r="25251" spans="2:29">
      <c r="B25251" s="136"/>
      <c r="E25251" s="136"/>
      <c r="H25251" s="136"/>
      <c r="K25251" s="136"/>
      <c r="O25251" s="136"/>
      <c r="T25251" s="136"/>
      <c r="W25251" s="136"/>
      <c r="Z25251" s="136"/>
      <c r="AC25251" s="136"/>
    </row>
    <row r="25252" spans="2:29">
      <c r="B25252" s="136"/>
      <c r="E25252" s="136"/>
      <c r="H25252" s="136"/>
      <c r="K25252" s="136"/>
      <c r="O25252" s="136"/>
      <c r="T25252" s="136"/>
      <c r="W25252" s="136"/>
      <c r="Z25252" s="136"/>
      <c r="AC25252" s="136"/>
    </row>
    <row r="25253" spans="2:29">
      <c r="B25253" s="136"/>
      <c r="E25253" s="136"/>
      <c r="H25253" s="136"/>
      <c r="K25253" s="136"/>
      <c r="O25253" s="136"/>
      <c r="T25253" s="136"/>
      <c r="W25253" s="136"/>
      <c r="Z25253" s="136"/>
      <c r="AC25253" s="136"/>
    </row>
    <row r="25254" spans="2:29">
      <c r="B25254" s="136"/>
      <c r="E25254" s="136"/>
      <c r="H25254" s="136"/>
      <c r="K25254" s="136"/>
      <c r="O25254" s="136"/>
      <c r="T25254" s="136"/>
      <c r="W25254" s="136"/>
      <c r="Z25254" s="136"/>
      <c r="AC25254" s="136"/>
    </row>
    <row r="25255" spans="2:29">
      <c r="B25255" s="136"/>
      <c r="E25255" s="136"/>
      <c r="H25255" s="136"/>
      <c r="K25255" s="136"/>
      <c r="O25255" s="136"/>
      <c r="T25255" s="136"/>
      <c r="W25255" s="136"/>
      <c r="Z25255" s="136"/>
      <c r="AC25255" s="136"/>
    </row>
    <row r="25256" spans="2:29">
      <c r="B25256" s="136"/>
      <c r="E25256" s="136"/>
      <c r="H25256" s="136"/>
      <c r="K25256" s="136"/>
      <c r="O25256" s="136"/>
      <c r="T25256" s="136"/>
      <c r="W25256" s="136"/>
      <c r="Z25256" s="136"/>
      <c r="AC25256" s="136"/>
    </row>
    <row r="25257" spans="2:29">
      <c r="B25257" s="136"/>
      <c r="E25257" s="136"/>
      <c r="H25257" s="136"/>
      <c r="K25257" s="136"/>
      <c r="O25257" s="136"/>
      <c r="T25257" s="136"/>
      <c r="W25257" s="136"/>
      <c r="Z25257" s="136"/>
      <c r="AC25257" s="136"/>
    </row>
    <row r="25258" spans="2:29">
      <c r="B25258" s="136"/>
      <c r="E25258" s="136"/>
      <c r="H25258" s="136"/>
      <c r="K25258" s="136"/>
      <c r="O25258" s="136"/>
      <c r="T25258" s="136"/>
      <c r="W25258" s="136"/>
      <c r="Z25258" s="136"/>
      <c r="AC25258" s="136"/>
    </row>
    <row r="25259" spans="2:29">
      <c r="B25259" s="136"/>
      <c r="E25259" s="136"/>
      <c r="H25259" s="136"/>
      <c r="K25259" s="136"/>
      <c r="O25259" s="136"/>
      <c r="T25259" s="136"/>
      <c r="W25259" s="136"/>
      <c r="Z25259" s="136"/>
      <c r="AC25259" s="136"/>
    </row>
    <row r="25260" spans="2:29">
      <c r="B25260" s="136"/>
      <c r="E25260" s="136"/>
      <c r="H25260" s="136"/>
      <c r="K25260" s="136"/>
      <c r="O25260" s="136"/>
      <c r="T25260" s="136"/>
      <c r="W25260" s="136"/>
      <c r="Z25260" s="136"/>
      <c r="AC25260" s="136"/>
    </row>
    <row r="25261" spans="2:29">
      <c r="B25261" s="136"/>
      <c r="E25261" s="136"/>
      <c r="H25261" s="136"/>
      <c r="K25261" s="136"/>
      <c r="O25261" s="136"/>
      <c r="T25261" s="136"/>
      <c r="W25261" s="136"/>
      <c r="Z25261" s="136"/>
      <c r="AC25261" s="136"/>
    </row>
    <row r="25262" spans="2:29">
      <c r="B25262" s="136"/>
      <c r="E25262" s="136"/>
      <c r="H25262" s="136"/>
      <c r="K25262" s="136"/>
      <c r="O25262" s="136"/>
      <c r="T25262" s="136"/>
      <c r="W25262" s="136"/>
      <c r="Z25262" s="136"/>
      <c r="AC25262" s="136"/>
    </row>
    <row r="25263" spans="2:29">
      <c r="B25263" s="136"/>
      <c r="E25263" s="136"/>
      <c r="H25263" s="136"/>
      <c r="K25263" s="136"/>
      <c r="O25263" s="136"/>
      <c r="T25263" s="136"/>
      <c r="W25263" s="136"/>
      <c r="Z25263" s="136"/>
      <c r="AC25263" s="136"/>
    </row>
    <row r="25264" spans="2:29">
      <c r="B25264" s="136"/>
      <c r="E25264" s="136"/>
      <c r="H25264" s="136"/>
      <c r="K25264" s="136"/>
      <c r="O25264" s="136"/>
      <c r="T25264" s="136"/>
      <c r="W25264" s="136"/>
      <c r="Z25264" s="136"/>
      <c r="AC25264" s="136"/>
    </row>
    <row r="25265" spans="2:29">
      <c r="B25265" s="136"/>
      <c r="E25265" s="136"/>
      <c r="H25265" s="136"/>
      <c r="K25265" s="136"/>
      <c r="O25265" s="136"/>
      <c r="T25265" s="136"/>
      <c r="W25265" s="136"/>
      <c r="Z25265" s="136"/>
      <c r="AC25265" s="136"/>
    </row>
    <row r="25266" spans="2:29">
      <c r="B25266" s="136"/>
      <c r="E25266" s="136"/>
      <c r="H25266" s="136"/>
      <c r="K25266" s="136"/>
      <c r="O25266" s="136"/>
      <c r="T25266" s="136"/>
      <c r="W25266" s="136"/>
      <c r="Z25266" s="136"/>
      <c r="AC25266" s="136"/>
    </row>
    <row r="25267" spans="2:29">
      <c r="B25267" s="136"/>
      <c r="E25267" s="136"/>
      <c r="H25267" s="136"/>
      <c r="K25267" s="136"/>
      <c r="O25267" s="136"/>
      <c r="T25267" s="136"/>
      <c r="W25267" s="136"/>
      <c r="Z25267" s="136"/>
      <c r="AC25267" s="136"/>
    </row>
    <row r="25268" spans="2:29">
      <c r="B25268" s="136"/>
      <c r="E25268" s="136"/>
      <c r="H25268" s="136"/>
      <c r="K25268" s="136"/>
      <c r="O25268" s="136"/>
      <c r="T25268" s="136"/>
      <c r="W25268" s="136"/>
      <c r="Z25268" s="136"/>
      <c r="AC25268" s="136"/>
    </row>
    <row r="25269" spans="2:29">
      <c r="B25269" s="136"/>
      <c r="E25269" s="136"/>
      <c r="H25269" s="136"/>
      <c r="K25269" s="136"/>
      <c r="O25269" s="136"/>
      <c r="T25269" s="136"/>
      <c r="W25269" s="136"/>
      <c r="Z25269" s="136"/>
      <c r="AC25269" s="136"/>
    </row>
    <row r="25270" spans="2:29">
      <c r="B25270" s="136"/>
      <c r="E25270" s="136"/>
      <c r="H25270" s="136"/>
      <c r="K25270" s="136"/>
      <c r="O25270" s="136"/>
      <c r="T25270" s="136"/>
      <c r="W25270" s="136"/>
      <c r="Z25270" s="136"/>
      <c r="AC25270" s="136"/>
    </row>
    <row r="25271" spans="2:29">
      <c r="B25271" s="136"/>
      <c r="E25271" s="136"/>
      <c r="H25271" s="136"/>
      <c r="K25271" s="136"/>
      <c r="O25271" s="136"/>
      <c r="T25271" s="136"/>
      <c r="W25271" s="136"/>
      <c r="Z25271" s="136"/>
      <c r="AC25271" s="136"/>
    </row>
    <row r="25272" spans="2:29">
      <c r="B25272" s="136"/>
      <c r="E25272" s="136"/>
      <c r="H25272" s="136"/>
      <c r="K25272" s="136"/>
      <c r="O25272" s="136"/>
      <c r="T25272" s="136"/>
      <c r="W25272" s="136"/>
      <c r="Z25272" s="136"/>
      <c r="AC25272" s="136"/>
    </row>
    <row r="25273" spans="2:29">
      <c r="B25273" s="136"/>
      <c r="E25273" s="136"/>
      <c r="H25273" s="136"/>
      <c r="K25273" s="136"/>
      <c r="O25273" s="136"/>
      <c r="T25273" s="136"/>
      <c r="W25273" s="136"/>
      <c r="Z25273" s="136"/>
      <c r="AC25273" s="136"/>
    </row>
    <row r="25274" spans="2:29">
      <c r="B25274" s="136"/>
      <c r="E25274" s="136"/>
      <c r="H25274" s="136"/>
      <c r="K25274" s="136"/>
      <c r="O25274" s="136"/>
      <c r="T25274" s="136"/>
      <c r="W25274" s="136"/>
      <c r="Z25274" s="136"/>
      <c r="AC25274" s="136"/>
    </row>
    <row r="25275" spans="2:29">
      <c r="B25275" s="136"/>
      <c r="E25275" s="136"/>
      <c r="H25275" s="136"/>
      <c r="K25275" s="136"/>
      <c r="O25275" s="136"/>
      <c r="T25275" s="136"/>
      <c r="W25275" s="136"/>
      <c r="Z25275" s="136"/>
      <c r="AC25275" s="136"/>
    </row>
    <row r="25276" spans="2:29">
      <c r="B25276" s="136"/>
      <c r="E25276" s="136"/>
      <c r="H25276" s="136"/>
      <c r="K25276" s="136"/>
      <c r="O25276" s="136"/>
      <c r="T25276" s="136"/>
      <c r="W25276" s="136"/>
      <c r="Z25276" s="136"/>
      <c r="AC25276" s="136"/>
    </row>
    <row r="25277" spans="2:29">
      <c r="B25277" s="136"/>
      <c r="E25277" s="136"/>
      <c r="H25277" s="136"/>
      <c r="K25277" s="136"/>
      <c r="O25277" s="136"/>
      <c r="T25277" s="136"/>
      <c r="W25277" s="136"/>
      <c r="Z25277" s="136"/>
      <c r="AC25277" s="136"/>
    </row>
    <row r="25278" spans="2:29">
      <c r="B25278" s="136"/>
      <c r="E25278" s="136"/>
      <c r="H25278" s="136"/>
      <c r="K25278" s="136"/>
      <c r="O25278" s="136"/>
      <c r="T25278" s="136"/>
      <c r="W25278" s="136"/>
      <c r="Z25278" s="136"/>
      <c r="AC25278" s="136"/>
    </row>
    <row r="25279" spans="2:29">
      <c r="B25279" s="136"/>
      <c r="E25279" s="136"/>
      <c r="H25279" s="136"/>
      <c r="K25279" s="136"/>
      <c r="O25279" s="136"/>
      <c r="T25279" s="136"/>
      <c r="W25279" s="136"/>
      <c r="Z25279" s="136"/>
      <c r="AC25279" s="136"/>
    </row>
    <row r="25280" spans="2:29">
      <c r="B25280" s="136"/>
      <c r="E25280" s="136"/>
      <c r="H25280" s="136"/>
      <c r="K25280" s="136"/>
      <c r="O25280" s="136"/>
      <c r="T25280" s="136"/>
      <c r="W25280" s="136"/>
      <c r="Z25280" s="136"/>
      <c r="AC25280" s="136"/>
    </row>
    <row r="25281" spans="2:29">
      <c r="B25281" s="136"/>
      <c r="E25281" s="136"/>
      <c r="H25281" s="136"/>
      <c r="K25281" s="136"/>
      <c r="O25281" s="136"/>
      <c r="T25281" s="136"/>
      <c r="W25281" s="136"/>
      <c r="Z25281" s="136"/>
      <c r="AC25281" s="136"/>
    </row>
    <row r="25282" spans="2:29">
      <c r="B25282" s="136"/>
      <c r="E25282" s="136"/>
      <c r="H25282" s="136"/>
      <c r="K25282" s="136"/>
      <c r="O25282" s="136"/>
      <c r="T25282" s="136"/>
      <c r="W25282" s="136"/>
      <c r="Z25282" s="136"/>
      <c r="AC25282" s="136"/>
    </row>
    <row r="25283" spans="2:29">
      <c r="B25283" s="136"/>
      <c r="E25283" s="136"/>
      <c r="H25283" s="136"/>
      <c r="K25283" s="136"/>
      <c r="O25283" s="136"/>
      <c r="T25283" s="136"/>
      <c r="W25283" s="136"/>
      <c r="Z25283" s="136"/>
      <c r="AC25283" s="136"/>
    </row>
    <row r="25284" spans="2:29">
      <c r="B25284" s="136"/>
      <c r="E25284" s="136"/>
      <c r="H25284" s="136"/>
      <c r="K25284" s="136"/>
      <c r="O25284" s="136"/>
      <c r="T25284" s="136"/>
      <c r="W25284" s="136"/>
      <c r="Z25284" s="136"/>
      <c r="AC25284" s="136"/>
    </row>
    <row r="25285" spans="2:29">
      <c r="B25285" s="136"/>
      <c r="E25285" s="136"/>
      <c r="H25285" s="136"/>
      <c r="K25285" s="136"/>
      <c r="O25285" s="136"/>
      <c r="T25285" s="136"/>
      <c r="W25285" s="136"/>
      <c r="Z25285" s="136"/>
      <c r="AC25285" s="136"/>
    </row>
    <row r="25286" spans="2:29">
      <c r="B25286" s="136"/>
      <c r="E25286" s="136"/>
      <c r="H25286" s="136"/>
      <c r="K25286" s="136"/>
      <c r="O25286" s="136"/>
      <c r="T25286" s="136"/>
      <c r="W25286" s="136"/>
      <c r="Z25286" s="136"/>
      <c r="AC25286" s="136"/>
    </row>
    <row r="25287" spans="2:29">
      <c r="B25287" s="136"/>
      <c r="E25287" s="136"/>
      <c r="H25287" s="136"/>
      <c r="K25287" s="136"/>
      <c r="O25287" s="136"/>
      <c r="T25287" s="136"/>
      <c r="W25287" s="136"/>
      <c r="Z25287" s="136"/>
      <c r="AC25287" s="136"/>
    </row>
    <row r="25288" spans="2:29">
      <c r="B25288" s="136"/>
      <c r="E25288" s="136"/>
      <c r="H25288" s="136"/>
      <c r="K25288" s="136"/>
      <c r="O25288" s="136"/>
      <c r="T25288" s="136"/>
      <c r="W25288" s="136"/>
      <c r="Z25288" s="136"/>
      <c r="AC25288" s="136"/>
    </row>
    <row r="25289" spans="2:29">
      <c r="B25289" s="136"/>
      <c r="E25289" s="136"/>
      <c r="H25289" s="136"/>
      <c r="K25289" s="136"/>
      <c r="O25289" s="136"/>
      <c r="T25289" s="136"/>
      <c r="W25289" s="136"/>
      <c r="Z25289" s="136"/>
      <c r="AC25289" s="136"/>
    </row>
    <row r="25290" spans="2:29">
      <c r="B25290" s="136"/>
      <c r="E25290" s="136"/>
      <c r="H25290" s="136"/>
      <c r="K25290" s="136"/>
      <c r="O25290" s="136"/>
      <c r="T25290" s="136"/>
      <c r="W25290" s="136"/>
      <c r="Z25290" s="136"/>
      <c r="AC25290" s="136"/>
    </row>
    <row r="25291" spans="2:29">
      <c r="B25291" s="136"/>
      <c r="E25291" s="136"/>
      <c r="H25291" s="136"/>
      <c r="K25291" s="136"/>
      <c r="O25291" s="136"/>
      <c r="T25291" s="136"/>
      <c r="W25291" s="136"/>
      <c r="Z25291" s="136"/>
      <c r="AC25291" s="136"/>
    </row>
    <row r="25292" spans="2:29">
      <c r="B25292" s="136"/>
      <c r="E25292" s="136"/>
      <c r="H25292" s="136"/>
      <c r="K25292" s="136"/>
      <c r="O25292" s="136"/>
      <c r="T25292" s="136"/>
      <c r="W25292" s="136"/>
      <c r="Z25292" s="136"/>
      <c r="AC25292" s="136"/>
    </row>
    <row r="25293" spans="2:29">
      <c r="B25293" s="136"/>
      <c r="E25293" s="136"/>
      <c r="H25293" s="136"/>
      <c r="K25293" s="136"/>
      <c r="O25293" s="136"/>
      <c r="T25293" s="136"/>
      <c r="W25293" s="136"/>
      <c r="Z25293" s="136"/>
      <c r="AC25293" s="136"/>
    </row>
    <row r="25294" spans="2:29">
      <c r="B25294" s="136"/>
      <c r="E25294" s="136"/>
      <c r="H25294" s="136"/>
      <c r="K25294" s="136"/>
      <c r="O25294" s="136"/>
      <c r="T25294" s="136"/>
      <c r="W25294" s="136"/>
      <c r="Z25294" s="136"/>
      <c r="AC25294" s="136"/>
    </row>
    <row r="25295" spans="2:29">
      <c r="B25295" s="136"/>
      <c r="E25295" s="136"/>
      <c r="H25295" s="136"/>
      <c r="K25295" s="136"/>
      <c r="O25295" s="136"/>
      <c r="T25295" s="136"/>
      <c r="W25295" s="136"/>
      <c r="Z25295" s="136"/>
      <c r="AC25295" s="136"/>
    </row>
    <row r="25296" spans="2:29">
      <c r="B25296" s="136"/>
      <c r="E25296" s="136"/>
      <c r="H25296" s="136"/>
      <c r="K25296" s="136"/>
      <c r="O25296" s="136"/>
      <c r="T25296" s="136"/>
      <c r="W25296" s="136"/>
      <c r="Z25296" s="136"/>
      <c r="AC25296" s="136"/>
    </row>
    <row r="25297" spans="2:29">
      <c r="B25297" s="136"/>
      <c r="E25297" s="136"/>
      <c r="H25297" s="136"/>
      <c r="K25297" s="136"/>
      <c r="O25297" s="136"/>
      <c r="T25297" s="136"/>
      <c r="W25297" s="136"/>
      <c r="Z25297" s="136"/>
      <c r="AC25297" s="136"/>
    </row>
    <row r="25298" spans="2:29">
      <c r="B25298" s="136"/>
      <c r="E25298" s="136"/>
      <c r="H25298" s="136"/>
      <c r="K25298" s="136"/>
      <c r="O25298" s="136"/>
      <c r="T25298" s="136"/>
      <c r="W25298" s="136"/>
      <c r="Z25298" s="136"/>
      <c r="AC25298" s="136"/>
    </row>
    <row r="25299" spans="2:29">
      <c r="B25299" s="136"/>
      <c r="E25299" s="136"/>
      <c r="H25299" s="136"/>
      <c r="K25299" s="136"/>
      <c r="O25299" s="136"/>
      <c r="T25299" s="136"/>
      <c r="W25299" s="136"/>
      <c r="Z25299" s="136"/>
      <c r="AC25299" s="136"/>
    </row>
    <row r="25300" spans="2:29">
      <c r="B25300" s="136"/>
      <c r="E25300" s="136"/>
      <c r="H25300" s="136"/>
      <c r="K25300" s="136"/>
      <c r="O25300" s="136"/>
      <c r="T25300" s="136"/>
      <c r="W25300" s="136"/>
      <c r="Z25300" s="136"/>
      <c r="AC25300" s="136"/>
    </row>
    <row r="25301" spans="2:29">
      <c r="B25301" s="136"/>
      <c r="E25301" s="136"/>
      <c r="H25301" s="136"/>
      <c r="K25301" s="136"/>
      <c r="O25301" s="136"/>
      <c r="T25301" s="136"/>
      <c r="W25301" s="136"/>
      <c r="Z25301" s="136"/>
      <c r="AC25301" s="136"/>
    </row>
    <row r="25302" spans="2:29">
      <c r="B25302" s="136"/>
      <c r="E25302" s="136"/>
      <c r="H25302" s="136"/>
      <c r="K25302" s="136"/>
      <c r="O25302" s="136"/>
      <c r="T25302" s="136"/>
      <c r="W25302" s="136"/>
      <c r="Z25302" s="136"/>
      <c r="AC25302" s="136"/>
    </row>
    <row r="25303" spans="2:29">
      <c r="B25303" s="136"/>
      <c r="E25303" s="136"/>
      <c r="H25303" s="136"/>
      <c r="K25303" s="136"/>
      <c r="O25303" s="136"/>
      <c r="T25303" s="136"/>
      <c r="W25303" s="136"/>
      <c r="Z25303" s="136"/>
      <c r="AC25303" s="136"/>
    </row>
    <row r="25304" spans="2:29">
      <c r="B25304" s="136"/>
      <c r="E25304" s="136"/>
      <c r="H25304" s="136"/>
      <c r="K25304" s="136"/>
      <c r="O25304" s="136"/>
      <c r="T25304" s="136"/>
      <c r="W25304" s="136"/>
      <c r="Z25304" s="136"/>
      <c r="AC25304" s="136"/>
    </row>
    <row r="25305" spans="2:29">
      <c r="B25305" s="136"/>
      <c r="E25305" s="136"/>
      <c r="H25305" s="136"/>
      <c r="K25305" s="136"/>
      <c r="O25305" s="136"/>
      <c r="T25305" s="136"/>
      <c r="W25305" s="136"/>
      <c r="Z25305" s="136"/>
      <c r="AC25305" s="136"/>
    </row>
    <row r="25306" spans="2:29">
      <c r="B25306" s="136"/>
      <c r="E25306" s="136"/>
      <c r="H25306" s="136"/>
      <c r="K25306" s="136"/>
      <c r="O25306" s="136"/>
      <c r="T25306" s="136"/>
      <c r="W25306" s="136"/>
      <c r="Z25306" s="136"/>
      <c r="AC25306" s="136"/>
    </row>
    <row r="25307" spans="2:29">
      <c r="B25307" s="136"/>
      <c r="E25307" s="136"/>
      <c r="H25307" s="136"/>
      <c r="K25307" s="136"/>
      <c r="O25307" s="136"/>
      <c r="T25307" s="136"/>
      <c r="W25307" s="136"/>
      <c r="Z25307" s="136"/>
      <c r="AC25307" s="136"/>
    </row>
    <row r="25308" spans="2:29">
      <c r="B25308" s="136"/>
      <c r="E25308" s="136"/>
      <c r="H25308" s="136"/>
      <c r="K25308" s="136"/>
      <c r="O25308" s="136"/>
      <c r="T25308" s="136"/>
      <c r="W25308" s="136"/>
      <c r="Z25308" s="136"/>
      <c r="AC25308" s="136"/>
    </row>
    <row r="25309" spans="2:29">
      <c r="B25309" s="136"/>
      <c r="E25309" s="136"/>
      <c r="H25309" s="136"/>
      <c r="K25309" s="136"/>
      <c r="O25309" s="136"/>
      <c r="T25309" s="136"/>
      <c r="W25309" s="136"/>
      <c r="Z25309" s="136"/>
      <c r="AC25309" s="136"/>
    </row>
    <row r="25310" spans="2:29">
      <c r="B25310" s="136"/>
      <c r="E25310" s="136"/>
      <c r="H25310" s="136"/>
      <c r="K25310" s="136"/>
      <c r="O25310" s="136"/>
      <c r="T25310" s="136"/>
      <c r="W25310" s="136"/>
      <c r="Z25310" s="136"/>
      <c r="AC25310" s="136"/>
    </row>
    <row r="25311" spans="2:29">
      <c r="B25311" s="136"/>
      <c r="E25311" s="136"/>
      <c r="H25311" s="136"/>
      <c r="K25311" s="136"/>
      <c r="O25311" s="136"/>
      <c r="T25311" s="136"/>
      <c r="W25311" s="136"/>
      <c r="Z25311" s="136"/>
      <c r="AC25311" s="136"/>
    </row>
    <row r="25312" spans="2:29">
      <c r="B25312" s="136"/>
      <c r="E25312" s="136"/>
      <c r="H25312" s="136"/>
      <c r="K25312" s="136"/>
      <c r="O25312" s="136"/>
      <c r="T25312" s="136"/>
      <c r="W25312" s="136"/>
      <c r="Z25312" s="136"/>
      <c r="AC25312" s="136"/>
    </row>
    <row r="25313" spans="2:29">
      <c r="B25313" s="136"/>
      <c r="E25313" s="136"/>
      <c r="H25313" s="136"/>
      <c r="K25313" s="136"/>
      <c r="O25313" s="136"/>
      <c r="T25313" s="136"/>
      <c r="W25313" s="136"/>
      <c r="Z25313" s="136"/>
      <c r="AC25313" s="136"/>
    </row>
    <row r="25314" spans="2:29">
      <c r="B25314" s="136"/>
      <c r="E25314" s="136"/>
      <c r="H25314" s="136"/>
      <c r="K25314" s="136"/>
      <c r="O25314" s="136"/>
      <c r="T25314" s="136"/>
      <c r="W25314" s="136"/>
      <c r="Z25314" s="136"/>
      <c r="AC25314" s="136"/>
    </row>
    <row r="25315" spans="2:29">
      <c r="B25315" s="136"/>
      <c r="E25315" s="136"/>
      <c r="H25315" s="136"/>
      <c r="K25315" s="136"/>
      <c r="O25315" s="136"/>
      <c r="T25315" s="136"/>
      <c r="W25315" s="136"/>
      <c r="Z25315" s="136"/>
      <c r="AC25315" s="136"/>
    </row>
    <row r="25316" spans="2:29">
      <c r="B25316" s="136"/>
      <c r="E25316" s="136"/>
      <c r="H25316" s="136"/>
      <c r="K25316" s="136"/>
      <c r="O25316" s="136"/>
      <c r="T25316" s="136"/>
      <c r="W25316" s="136"/>
      <c r="Z25316" s="136"/>
      <c r="AC25316" s="136"/>
    </row>
    <row r="25317" spans="2:29">
      <c r="B25317" s="136"/>
      <c r="E25317" s="136"/>
      <c r="H25317" s="136"/>
      <c r="K25317" s="136"/>
      <c r="O25317" s="136"/>
      <c r="T25317" s="136"/>
      <c r="W25317" s="136"/>
      <c r="Z25317" s="136"/>
      <c r="AC25317" s="136"/>
    </row>
    <row r="25318" spans="2:29">
      <c r="B25318" s="136"/>
      <c r="E25318" s="136"/>
      <c r="H25318" s="136"/>
      <c r="K25318" s="136"/>
      <c r="O25318" s="136"/>
      <c r="T25318" s="136"/>
      <c r="W25318" s="136"/>
      <c r="Z25318" s="136"/>
      <c r="AC25318" s="136"/>
    </row>
    <row r="25319" spans="2:29">
      <c r="B25319" s="136"/>
      <c r="E25319" s="136"/>
      <c r="H25319" s="136"/>
      <c r="K25319" s="136"/>
      <c r="O25319" s="136"/>
      <c r="T25319" s="136"/>
      <c r="W25319" s="136"/>
      <c r="Z25319" s="136"/>
      <c r="AC25319" s="136"/>
    </row>
    <row r="25320" spans="2:29">
      <c r="B25320" s="136"/>
      <c r="E25320" s="136"/>
      <c r="H25320" s="136"/>
      <c r="K25320" s="136"/>
      <c r="O25320" s="136"/>
      <c r="T25320" s="136"/>
      <c r="W25320" s="136"/>
      <c r="Z25320" s="136"/>
      <c r="AC25320" s="136"/>
    </row>
    <row r="25321" spans="2:29">
      <c r="B25321" s="136"/>
      <c r="E25321" s="136"/>
      <c r="H25321" s="136"/>
      <c r="K25321" s="136"/>
      <c r="O25321" s="136"/>
      <c r="T25321" s="136"/>
      <c r="W25321" s="136"/>
      <c r="Z25321" s="136"/>
      <c r="AC25321" s="136"/>
    </row>
    <row r="25322" spans="2:29">
      <c r="B25322" s="136"/>
      <c r="E25322" s="136"/>
      <c r="H25322" s="136"/>
      <c r="K25322" s="136"/>
      <c r="O25322" s="136"/>
      <c r="T25322" s="136"/>
      <c r="W25322" s="136"/>
      <c r="Z25322" s="136"/>
      <c r="AC25322" s="136"/>
    </row>
    <row r="25323" spans="2:29">
      <c r="B25323" s="136"/>
      <c r="E25323" s="136"/>
      <c r="H25323" s="136"/>
      <c r="K25323" s="136"/>
      <c r="O25323" s="136"/>
      <c r="T25323" s="136"/>
      <c r="W25323" s="136"/>
      <c r="Z25323" s="136"/>
      <c r="AC25323" s="136"/>
    </row>
    <row r="25324" spans="2:29">
      <c r="B25324" s="136"/>
      <c r="E25324" s="136"/>
      <c r="H25324" s="136"/>
      <c r="K25324" s="136"/>
      <c r="O25324" s="136"/>
      <c r="T25324" s="136"/>
      <c r="W25324" s="136"/>
      <c r="Z25324" s="136"/>
      <c r="AC25324" s="136"/>
    </row>
    <row r="25325" spans="2:29">
      <c r="B25325" s="136"/>
      <c r="E25325" s="136"/>
      <c r="H25325" s="136"/>
      <c r="K25325" s="136"/>
      <c r="O25325" s="136"/>
      <c r="T25325" s="136"/>
      <c r="W25325" s="136"/>
      <c r="Z25325" s="136"/>
      <c r="AC25325" s="136"/>
    </row>
    <row r="25326" spans="2:29">
      <c r="B25326" s="136"/>
      <c r="E25326" s="136"/>
      <c r="H25326" s="136"/>
      <c r="K25326" s="136"/>
      <c r="O25326" s="136"/>
      <c r="T25326" s="136"/>
      <c r="W25326" s="136"/>
      <c r="Z25326" s="136"/>
      <c r="AC25326" s="136"/>
    </row>
    <row r="25327" spans="2:29">
      <c r="B25327" s="136"/>
      <c r="E25327" s="136"/>
      <c r="H25327" s="136"/>
      <c r="K25327" s="136"/>
      <c r="O25327" s="136"/>
      <c r="T25327" s="136"/>
      <c r="W25327" s="136"/>
      <c r="Z25327" s="136"/>
      <c r="AC25327" s="136"/>
    </row>
    <row r="25328" spans="2:29">
      <c r="B25328" s="136"/>
      <c r="E25328" s="136"/>
      <c r="H25328" s="136"/>
      <c r="K25328" s="136"/>
      <c r="O25328" s="136"/>
      <c r="T25328" s="136"/>
      <c r="W25328" s="136"/>
      <c r="Z25328" s="136"/>
      <c r="AC25328" s="136"/>
    </row>
    <row r="25329" spans="2:29">
      <c r="B25329" s="136"/>
      <c r="E25329" s="136"/>
      <c r="H25329" s="136"/>
      <c r="K25329" s="136"/>
      <c r="O25329" s="136"/>
      <c r="T25329" s="136"/>
      <c r="W25329" s="136"/>
      <c r="Z25329" s="136"/>
      <c r="AC25329" s="136"/>
    </row>
    <row r="25330" spans="2:29">
      <c r="B25330" s="136"/>
      <c r="E25330" s="136"/>
      <c r="H25330" s="136"/>
      <c r="K25330" s="136"/>
      <c r="O25330" s="136"/>
      <c r="T25330" s="136"/>
      <c r="W25330" s="136"/>
      <c r="Z25330" s="136"/>
      <c r="AC25330" s="136"/>
    </row>
    <row r="25331" spans="2:29">
      <c r="B25331" s="136"/>
      <c r="E25331" s="136"/>
      <c r="H25331" s="136"/>
      <c r="K25331" s="136"/>
      <c r="O25331" s="136"/>
      <c r="T25331" s="136"/>
      <c r="W25331" s="136"/>
      <c r="Z25331" s="136"/>
      <c r="AC25331" s="136"/>
    </row>
    <row r="25332" spans="2:29">
      <c r="B25332" s="136"/>
      <c r="E25332" s="136"/>
      <c r="H25332" s="136"/>
      <c r="K25332" s="136"/>
      <c r="O25332" s="136"/>
      <c r="T25332" s="136"/>
      <c r="W25332" s="136"/>
      <c r="Z25332" s="136"/>
      <c r="AC25332" s="136"/>
    </row>
    <row r="25333" spans="2:29">
      <c r="B25333" s="136"/>
      <c r="E25333" s="136"/>
      <c r="H25333" s="136"/>
      <c r="K25333" s="136"/>
      <c r="O25333" s="136"/>
      <c r="T25333" s="136"/>
      <c r="W25333" s="136"/>
      <c r="Z25333" s="136"/>
      <c r="AC25333" s="136"/>
    </row>
    <row r="25334" spans="2:29">
      <c r="B25334" s="136"/>
      <c r="E25334" s="136"/>
      <c r="H25334" s="136"/>
      <c r="K25334" s="136"/>
      <c r="O25334" s="136"/>
      <c r="T25334" s="136"/>
      <c r="W25334" s="136"/>
      <c r="Z25334" s="136"/>
      <c r="AC25334" s="136"/>
    </row>
    <row r="25335" spans="2:29">
      <c r="B25335" s="136"/>
      <c r="E25335" s="136"/>
      <c r="H25335" s="136"/>
      <c r="K25335" s="136"/>
      <c r="O25335" s="136"/>
      <c r="T25335" s="136"/>
      <c r="W25335" s="136"/>
      <c r="Z25335" s="136"/>
      <c r="AC25335" s="136"/>
    </row>
    <row r="25336" spans="2:29">
      <c r="B25336" s="136"/>
      <c r="E25336" s="136"/>
      <c r="H25336" s="136"/>
      <c r="K25336" s="136"/>
      <c r="O25336" s="136"/>
      <c r="T25336" s="136"/>
      <c r="W25336" s="136"/>
      <c r="Z25336" s="136"/>
      <c r="AC25336" s="136"/>
    </row>
    <row r="25337" spans="2:29">
      <c r="B25337" s="136"/>
      <c r="E25337" s="136"/>
      <c r="H25337" s="136"/>
      <c r="K25337" s="136"/>
      <c r="O25337" s="136"/>
      <c r="T25337" s="136"/>
      <c r="W25337" s="136"/>
      <c r="Z25337" s="136"/>
      <c r="AC25337" s="136"/>
    </row>
    <row r="25338" spans="2:29">
      <c r="B25338" s="136"/>
      <c r="E25338" s="136"/>
      <c r="H25338" s="136"/>
      <c r="K25338" s="136"/>
      <c r="O25338" s="136"/>
      <c r="T25338" s="136"/>
      <c r="W25338" s="136"/>
      <c r="Z25338" s="136"/>
      <c r="AC25338" s="136"/>
    </row>
    <row r="25339" spans="2:29">
      <c r="B25339" s="136"/>
      <c r="E25339" s="136"/>
      <c r="H25339" s="136"/>
      <c r="K25339" s="136"/>
      <c r="O25339" s="136"/>
      <c r="T25339" s="136"/>
      <c r="W25339" s="136"/>
      <c r="Z25339" s="136"/>
      <c r="AC25339" s="136"/>
    </row>
    <row r="25340" spans="2:29">
      <c r="B25340" s="136"/>
      <c r="E25340" s="136"/>
      <c r="H25340" s="136"/>
      <c r="K25340" s="136"/>
      <c r="O25340" s="136"/>
      <c r="T25340" s="136"/>
      <c r="W25340" s="136"/>
      <c r="Z25340" s="136"/>
      <c r="AC25340" s="136"/>
    </row>
    <row r="25341" spans="2:29">
      <c r="B25341" s="136"/>
      <c r="E25341" s="136"/>
      <c r="H25341" s="136"/>
      <c r="K25341" s="136"/>
      <c r="O25341" s="136"/>
      <c r="T25341" s="136"/>
      <c r="W25341" s="136"/>
      <c r="Z25341" s="136"/>
      <c r="AC25341" s="136"/>
    </row>
    <row r="25342" spans="2:29">
      <c r="B25342" s="136"/>
      <c r="E25342" s="136"/>
      <c r="H25342" s="136"/>
      <c r="K25342" s="136"/>
      <c r="O25342" s="136"/>
      <c r="T25342" s="136"/>
      <c r="W25342" s="136"/>
      <c r="Z25342" s="136"/>
      <c r="AC25342" s="136"/>
    </row>
    <row r="25343" spans="2:29">
      <c r="B25343" s="136"/>
      <c r="E25343" s="136"/>
      <c r="H25343" s="136"/>
      <c r="K25343" s="136"/>
      <c r="O25343" s="136"/>
      <c r="T25343" s="136"/>
      <c r="W25343" s="136"/>
      <c r="Z25343" s="136"/>
      <c r="AC25343" s="136"/>
    </row>
    <row r="25344" spans="2:29">
      <c r="B25344" s="136"/>
      <c r="E25344" s="136"/>
      <c r="H25344" s="136"/>
      <c r="K25344" s="136"/>
      <c r="O25344" s="136"/>
      <c r="T25344" s="136"/>
      <c r="W25344" s="136"/>
      <c r="Z25344" s="136"/>
      <c r="AC25344" s="136"/>
    </row>
    <row r="25345" spans="2:29">
      <c r="B25345" s="136"/>
      <c r="E25345" s="136"/>
      <c r="H25345" s="136"/>
      <c r="K25345" s="136"/>
      <c r="O25345" s="136"/>
      <c r="T25345" s="136"/>
      <c r="W25345" s="136"/>
      <c r="Z25345" s="136"/>
      <c r="AC25345" s="136"/>
    </row>
    <row r="25346" spans="2:29">
      <c r="B25346" s="136"/>
      <c r="E25346" s="136"/>
      <c r="H25346" s="136"/>
      <c r="K25346" s="136"/>
      <c r="O25346" s="136"/>
      <c r="T25346" s="136"/>
      <c r="W25346" s="136"/>
      <c r="Z25346" s="136"/>
      <c r="AC25346" s="136"/>
    </row>
    <row r="25347" spans="2:29">
      <c r="B25347" s="136"/>
      <c r="E25347" s="136"/>
      <c r="H25347" s="136"/>
      <c r="K25347" s="136"/>
      <c r="O25347" s="136"/>
      <c r="T25347" s="136"/>
      <c r="W25347" s="136"/>
      <c r="Z25347" s="136"/>
      <c r="AC25347" s="136"/>
    </row>
    <row r="25348" spans="2:29">
      <c r="B25348" s="136"/>
      <c r="E25348" s="136"/>
      <c r="H25348" s="136"/>
      <c r="K25348" s="136"/>
      <c r="O25348" s="136"/>
      <c r="T25348" s="136"/>
      <c r="W25348" s="136"/>
      <c r="Z25348" s="136"/>
      <c r="AC25348" s="136"/>
    </row>
    <row r="25349" spans="2:29">
      <c r="B25349" s="136"/>
      <c r="E25349" s="136"/>
      <c r="H25349" s="136"/>
      <c r="K25349" s="136"/>
      <c r="O25349" s="136"/>
      <c r="T25349" s="136"/>
      <c r="W25349" s="136"/>
      <c r="Z25349" s="136"/>
      <c r="AC25349" s="136"/>
    </row>
    <row r="25350" spans="2:29">
      <c r="B25350" s="136"/>
      <c r="E25350" s="136"/>
      <c r="H25350" s="136"/>
      <c r="K25350" s="136"/>
      <c r="O25350" s="136"/>
      <c r="T25350" s="136"/>
      <c r="W25350" s="136"/>
      <c r="Z25350" s="136"/>
      <c r="AC25350" s="136"/>
    </row>
    <row r="25351" spans="2:29">
      <c r="B25351" s="136"/>
      <c r="E25351" s="136"/>
      <c r="H25351" s="136"/>
      <c r="K25351" s="136"/>
      <c r="O25351" s="136"/>
      <c r="T25351" s="136"/>
      <c r="W25351" s="136"/>
      <c r="Z25351" s="136"/>
      <c r="AC25351" s="136"/>
    </row>
    <row r="25352" spans="2:29">
      <c r="B25352" s="136"/>
      <c r="E25352" s="136"/>
      <c r="H25352" s="136"/>
      <c r="K25352" s="136"/>
      <c r="O25352" s="136"/>
      <c r="T25352" s="136"/>
      <c r="W25352" s="136"/>
      <c r="Z25352" s="136"/>
      <c r="AC25352" s="136"/>
    </row>
    <row r="25353" spans="2:29">
      <c r="B25353" s="136"/>
      <c r="E25353" s="136"/>
      <c r="H25353" s="136"/>
      <c r="K25353" s="136"/>
      <c r="O25353" s="136"/>
      <c r="T25353" s="136"/>
      <c r="W25353" s="136"/>
      <c r="Z25353" s="136"/>
      <c r="AC25353" s="136"/>
    </row>
    <row r="25354" spans="2:29">
      <c r="B25354" s="136"/>
      <c r="E25354" s="136"/>
      <c r="H25354" s="136"/>
      <c r="K25354" s="136"/>
      <c r="O25354" s="136"/>
      <c r="T25354" s="136"/>
      <c r="W25354" s="136"/>
      <c r="Z25354" s="136"/>
      <c r="AC25354" s="136"/>
    </row>
    <row r="25355" spans="2:29">
      <c r="B25355" s="136"/>
      <c r="E25355" s="136"/>
      <c r="H25355" s="136"/>
      <c r="K25355" s="136"/>
      <c r="O25355" s="136"/>
      <c r="T25355" s="136"/>
      <c r="W25355" s="136"/>
      <c r="Z25355" s="136"/>
      <c r="AC25355" s="136"/>
    </row>
    <row r="25356" spans="2:29">
      <c r="B25356" s="136"/>
      <c r="E25356" s="136"/>
      <c r="H25356" s="136"/>
      <c r="K25356" s="136"/>
      <c r="O25356" s="136"/>
      <c r="T25356" s="136"/>
      <c r="W25356" s="136"/>
      <c r="Z25356" s="136"/>
      <c r="AC25356" s="136"/>
    </row>
    <row r="25357" spans="2:29">
      <c r="B25357" s="136"/>
      <c r="E25357" s="136"/>
      <c r="H25357" s="136"/>
      <c r="K25357" s="136"/>
      <c r="O25357" s="136"/>
      <c r="T25357" s="136"/>
      <c r="W25357" s="136"/>
      <c r="Z25357" s="136"/>
      <c r="AC25357" s="136"/>
    </row>
    <row r="25358" spans="2:29">
      <c r="B25358" s="136"/>
      <c r="E25358" s="136"/>
      <c r="H25358" s="136"/>
      <c r="K25358" s="136"/>
      <c r="O25358" s="136"/>
      <c r="T25358" s="136"/>
      <c r="W25358" s="136"/>
      <c r="Z25358" s="136"/>
      <c r="AC25358" s="136"/>
    </row>
    <row r="25359" spans="2:29">
      <c r="B25359" s="136"/>
      <c r="E25359" s="136"/>
      <c r="H25359" s="136"/>
      <c r="K25359" s="136"/>
      <c r="O25359" s="136"/>
      <c r="T25359" s="136"/>
      <c r="W25359" s="136"/>
      <c r="Z25359" s="136"/>
      <c r="AC25359" s="136"/>
    </row>
    <row r="25360" spans="2:29">
      <c r="B25360" s="136"/>
      <c r="E25360" s="136"/>
      <c r="H25360" s="136"/>
      <c r="K25360" s="136"/>
      <c r="O25360" s="136"/>
      <c r="T25360" s="136"/>
      <c r="W25360" s="136"/>
      <c r="Z25360" s="136"/>
      <c r="AC25360" s="136"/>
    </row>
    <row r="25361" spans="2:29">
      <c r="B25361" s="136"/>
      <c r="E25361" s="136"/>
      <c r="H25361" s="136"/>
      <c r="K25361" s="136"/>
      <c r="O25361" s="136"/>
      <c r="T25361" s="136"/>
      <c r="W25361" s="136"/>
      <c r="Z25361" s="136"/>
      <c r="AC25361" s="136"/>
    </row>
    <row r="25362" spans="2:29">
      <c r="B25362" s="136"/>
      <c r="E25362" s="136"/>
      <c r="H25362" s="136"/>
      <c r="K25362" s="136"/>
      <c r="O25362" s="136"/>
      <c r="T25362" s="136"/>
      <c r="W25362" s="136"/>
      <c r="Z25362" s="136"/>
      <c r="AC25362" s="136"/>
    </row>
    <row r="25363" spans="2:29">
      <c r="B25363" s="136"/>
      <c r="E25363" s="136"/>
      <c r="H25363" s="136"/>
      <c r="K25363" s="136"/>
      <c r="O25363" s="136"/>
      <c r="T25363" s="136"/>
      <c r="W25363" s="136"/>
      <c r="Z25363" s="136"/>
      <c r="AC25363" s="136"/>
    </row>
    <row r="25364" spans="2:29">
      <c r="B25364" s="136"/>
      <c r="E25364" s="136"/>
      <c r="H25364" s="136"/>
      <c r="K25364" s="136"/>
      <c r="O25364" s="136"/>
      <c r="T25364" s="136"/>
      <c r="W25364" s="136"/>
      <c r="Z25364" s="136"/>
      <c r="AC25364" s="136"/>
    </row>
    <row r="25365" spans="2:29">
      <c r="B25365" s="136"/>
      <c r="E25365" s="136"/>
      <c r="H25365" s="136"/>
      <c r="K25365" s="136"/>
      <c r="O25365" s="136"/>
      <c r="T25365" s="136"/>
      <c r="W25365" s="136"/>
      <c r="Z25365" s="136"/>
      <c r="AC25365" s="136"/>
    </row>
    <row r="25366" spans="2:29">
      <c r="B25366" s="136"/>
      <c r="E25366" s="136"/>
      <c r="H25366" s="136"/>
      <c r="K25366" s="136"/>
      <c r="O25366" s="136"/>
      <c r="T25366" s="136"/>
      <c r="W25366" s="136"/>
      <c r="Z25366" s="136"/>
      <c r="AC25366" s="136"/>
    </row>
    <row r="25367" spans="2:29">
      <c r="B25367" s="136"/>
      <c r="E25367" s="136"/>
      <c r="H25367" s="136"/>
      <c r="K25367" s="136"/>
      <c r="O25367" s="136"/>
      <c r="T25367" s="136"/>
      <c r="W25367" s="136"/>
      <c r="Z25367" s="136"/>
      <c r="AC25367" s="136"/>
    </row>
    <row r="25368" spans="2:29">
      <c r="B25368" s="136"/>
      <c r="E25368" s="136"/>
      <c r="H25368" s="136"/>
      <c r="K25368" s="136"/>
      <c r="O25368" s="136"/>
      <c r="T25368" s="136"/>
      <c r="W25368" s="136"/>
      <c r="Z25368" s="136"/>
      <c r="AC25368" s="136"/>
    </row>
    <row r="25369" spans="2:29">
      <c r="B25369" s="136"/>
      <c r="E25369" s="136"/>
      <c r="H25369" s="136"/>
      <c r="K25369" s="136"/>
      <c r="O25369" s="136"/>
      <c r="T25369" s="136"/>
      <c r="W25369" s="136"/>
      <c r="Z25369" s="136"/>
      <c r="AC25369" s="136"/>
    </row>
    <row r="25370" spans="2:29">
      <c r="B25370" s="136"/>
      <c r="E25370" s="136"/>
      <c r="H25370" s="136"/>
      <c r="K25370" s="136"/>
      <c r="O25370" s="136"/>
      <c r="T25370" s="136"/>
      <c r="W25370" s="136"/>
      <c r="Z25370" s="136"/>
      <c r="AC25370" s="136"/>
    </row>
    <row r="25371" spans="2:29">
      <c r="B25371" s="136"/>
      <c r="E25371" s="136"/>
      <c r="H25371" s="136"/>
      <c r="K25371" s="136"/>
      <c r="O25371" s="136"/>
      <c r="T25371" s="136"/>
      <c r="W25371" s="136"/>
      <c r="Z25371" s="136"/>
      <c r="AC25371" s="136"/>
    </row>
    <row r="25372" spans="2:29">
      <c r="B25372" s="136"/>
      <c r="E25372" s="136"/>
      <c r="H25372" s="136"/>
      <c r="K25372" s="136"/>
      <c r="O25372" s="136"/>
      <c r="T25372" s="136"/>
      <c r="W25372" s="136"/>
      <c r="Z25372" s="136"/>
      <c r="AC25372" s="136"/>
    </row>
    <row r="25373" spans="2:29">
      <c r="B25373" s="136"/>
      <c r="E25373" s="136"/>
      <c r="H25373" s="136"/>
      <c r="K25373" s="136"/>
      <c r="O25373" s="136"/>
      <c r="T25373" s="136"/>
      <c r="W25373" s="136"/>
      <c r="Z25373" s="136"/>
      <c r="AC25373" s="136"/>
    </row>
    <row r="25374" spans="2:29">
      <c r="B25374" s="136"/>
      <c r="E25374" s="136"/>
      <c r="H25374" s="136"/>
      <c r="K25374" s="136"/>
      <c r="O25374" s="136"/>
      <c r="T25374" s="136"/>
      <c r="W25374" s="136"/>
      <c r="Z25374" s="136"/>
      <c r="AC25374" s="136"/>
    </row>
    <row r="25375" spans="2:29">
      <c r="B25375" s="136"/>
      <c r="E25375" s="136"/>
      <c r="H25375" s="136"/>
      <c r="K25375" s="136"/>
      <c r="O25375" s="136"/>
      <c r="T25375" s="136"/>
      <c r="W25375" s="136"/>
      <c r="Z25375" s="136"/>
      <c r="AC25375" s="136"/>
    </row>
    <row r="25376" spans="2:29">
      <c r="B25376" s="136"/>
      <c r="E25376" s="136"/>
      <c r="H25376" s="136"/>
      <c r="K25376" s="136"/>
      <c r="O25376" s="136"/>
      <c r="T25376" s="136"/>
      <c r="W25376" s="136"/>
      <c r="Z25376" s="136"/>
      <c r="AC25376" s="136"/>
    </row>
    <row r="25377" spans="2:29">
      <c r="B25377" s="136"/>
      <c r="E25377" s="136"/>
      <c r="H25377" s="136"/>
      <c r="K25377" s="136"/>
      <c r="O25377" s="136"/>
      <c r="T25377" s="136"/>
      <c r="W25377" s="136"/>
      <c r="Z25377" s="136"/>
      <c r="AC25377" s="136"/>
    </row>
    <row r="25378" spans="2:29">
      <c r="B25378" s="136"/>
      <c r="E25378" s="136"/>
      <c r="H25378" s="136"/>
      <c r="K25378" s="136"/>
      <c r="O25378" s="136"/>
      <c r="T25378" s="136"/>
      <c r="W25378" s="136"/>
      <c r="Z25378" s="136"/>
      <c r="AC25378" s="136"/>
    </row>
    <row r="25379" spans="2:29">
      <c r="B25379" s="136"/>
      <c r="E25379" s="136"/>
      <c r="H25379" s="136"/>
      <c r="K25379" s="136"/>
      <c r="O25379" s="136"/>
      <c r="T25379" s="136"/>
      <c r="W25379" s="136"/>
      <c r="Z25379" s="136"/>
      <c r="AC25379" s="136"/>
    </row>
    <row r="25380" spans="2:29">
      <c r="B25380" s="136"/>
      <c r="E25380" s="136"/>
      <c r="H25380" s="136"/>
      <c r="K25380" s="136"/>
      <c r="O25380" s="136"/>
      <c r="T25380" s="136"/>
      <c r="W25380" s="136"/>
      <c r="Z25380" s="136"/>
      <c r="AC25380" s="136"/>
    </row>
    <row r="25381" spans="2:29">
      <c r="B25381" s="136"/>
      <c r="E25381" s="136"/>
      <c r="H25381" s="136"/>
      <c r="K25381" s="136"/>
      <c r="O25381" s="136"/>
      <c r="T25381" s="136"/>
      <c r="W25381" s="136"/>
      <c r="Z25381" s="136"/>
      <c r="AC25381" s="136"/>
    </row>
    <row r="25382" spans="2:29">
      <c r="B25382" s="136"/>
      <c r="E25382" s="136"/>
      <c r="H25382" s="136"/>
      <c r="K25382" s="136"/>
      <c r="O25382" s="136"/>
      <c r="T25382" s="136"/>
      <c r="W25382" s="136"/>
      <c r="Z25382" s="136"/>
      <c r="AC25382" s="136"/>
    </row>
    <row r="25383" spans="2:29">
      <c r="B25383" s="136"/>
      <c r="E25383" s="136"/>
      <c r="H25383" s="136"/>
      <c r="K25383" s="136"/>
      <c r="O25383" s="136"/>
      <c r="T25383" s="136"/>
      <c r="W25383" s="136"/>
      <c r="Z25383" s="136"/>
      <c r="AC25383" s="136"/>
    </row>
    <row r="25384" spans="2:29">
      <c r="B25384" s="136"/>
      <c r="E25384" s="136"/>
      <c r="H25384" s="136"/>
      <c r="K25384" s="136"/>
      <c r="O25384" s="136"/>
      <c r="T25384" s="136"/>
      <c r="W25384" s="136"/>
      <c r="Z25384" s="136"/>
      <c r="AC25384" s="136"/>
    </row>
    <row r="25385" spans="2:29">
      <c r="B25385" s="136"/>
      <c r="E25385" s="136"/>
      <c r="H25385" s="136"/>
      <c r="K25385" s="136"/>
      <c r="O25385" s="136"/>
      <c r="T25385" s="136"/>
      <c r="W25385" s="136"/>
      <c r="Z25385" s="136"/>
      <c r="AC25385" s="136"/>
    </row>
    <row r="25386" spans="2:29">
      <c r="B25386" s="136"/>
      <c r="E25386" s="136"/>
      <c r="H25386" s="136"/>
      <c r="K25386" s="136"/>
      <c r="O25386" s="136"/>
      <c r="T25386" s="136"/>
      <c r="W25386" s="136"/>
      <c r="Z25386" s="136"/>
      <c r="AC25386" s="136"/>
    </row>
    <row r="25387" spans="2:29">
      <c r="B25387" s="136"/>
      <c r="E25387" s="136"/>
      <c r="H25387" s="136"/>
      <c r="K25387" s="136"/>
      <c r="O25387" s="136"/>
      <c r="T25387" s="136"/>
      <c r="W25387" s="136"/>
      <c r="Z25387" s="136"/>
      <c r="AC25387" s="136"/>
    </row>
    <row r="25388" spans="2:29">
      <c r="B25388" s="136"/>
      <c r="E25388" s="136"/>
      <c r="H25388" s="136"/>
      <c r="K25388" s="136"/>
      <c r="O25388" s="136"/>
      <c r="T25388" s="136"/>
      <c r="W25388" s="136"/>
      <c r="Z25388" s="136"/>
      <c r="AC25388" s="136"/>
    </row>
    <row r="25389" spans="2:29">
      <c r="B25389" s="136"/>
      <c r="E25389" s="136"/>
      <c r="H25389" s="136"/>
      <c r="K25389" s="136"/>
      <c r="O25389" s="136"/>
      <c r="T25389" s="136"/>
      <c r="W25389" s="136"/>
      <c r="Z25389" s="136"/>
      <c r="AC25389" s="136"/>
    </row>
    <row r="25390" spans="2:29">
      <c r="B25390" s="136"/>
      <c r="E25390" s="136"/>
      <c r="H25390" s="136"/>
      <c r="K25390" s="136"/>
      <c r="O25390" s="136"/>
      <c r="T25390" s="136"/>
      <c r="W25390" s="136"/>
      <c r="Z25390" s="136"/>
      <c r="AC25390" s="136"/>
    </row>
    <row r="25391" spans="2:29">
      <c r="B25391" s="136"/>
      <c r="E25391" s="136"/>
      <c r="H25391" s="136"/>
      <c r="K25391" s="136"/>
      <c r="O25391" s="136"/>
      <c r="T25391" s="136"/>
      <c r="W25391" s="136"/>
      <c r="Z25391" s="136"/>
      <c r="AC25391" s="136"/>
    </row>
    <row r="25392" spans="2:29">
      <c r="B25392" s="136"/>
      <c r="E25392" s="136"/>
      <c r="H25392" s="136"/>
      <c r="K25392" s="136"/>
      <c r="O25392" s="136"/>
      <c r="T25392" s="136"/>
      <c r="W25392" s="136"/>
      <c r="Z25392" s="136"/>
      <c r="AC25392" s="136"/>
    </row>
    <row r="25393" spans="2:29">
      <c r="B25393" s="136"/>
      <c r="E25393" s="136"/>
      <c r="H25393" s="136"/>
      <c r="K25393" s="136"/>
      <c r="O25393" s="136"/>
      <c r="T25393" s="136"/>
      <c r="W25393" s="136"/>
      <c r="Z25393" s="136"/>
      <c r="AC25393" s="136"/>
    </row>
    <row r="25394" spans="2:29">
      <c r="B25394" s="136"/>
      <c r="E25394" s="136"/>
      <c r="H25394" s="136"/>
      <c r="K25394" s="136"/>
      <c r="O25394" s="136"/>
      <c r="T25394" s="136"/>
      <c r="W25394" s="136"/>
      <c r="Z25394" s="136"/>
      <c r="AC25394" s="136"/>
    </row>
    <row r="25395" spans="2:29">
      <c r="B25395" s="136"/>
      <c r="E25395" s="136"/>
      <c r="H25395" s="136"/>
      <c r="K25395" s="136"/>
      <c r="O25395" s="136"/>
      <c r="T25395" s="136"/>
      <c r="W25395" s="136"/>
      <c r="Z25395" s="136"/>
      <c r="AC25395" s="136"/>
    </row>
    <row r="25396" spans="2:29">
      <c r="B25396" s="136"/>
      <c r="E25396" s="136"/>
      <c r="H25396" s="136"/>
      <c r="K25396" s="136"/>
      <c r="O25396" s="136"/>
      <c r="T25396" s="136"/>
      <c r="W25396" s="136"/>
      <c r="Z25396" s="136"/>
      <c r="AC25396" s="136"/>
    </row>
    <row r="25397" spans="2:29">
      <c r="B25397" s="136"/>
      <c r="E25397" s="136"/>
      <c r="H25397" s="136"/>
      <c r="K25397" s="136"/>
      <c r="O25397" s="136"/>
      <c r="T25397" s="136"/>
      <c r="W25397" s="136"/>
      <c r="Z25397" s="136"/>
      <c r="AC25397" s="136"/>
    </row>
    <row r="25398" spans="2:29">
      <c r="B25398" s="136"/>
      <c r="E25398" s="136"/>
      <c r="H25398" s="136"/>
      <c r="K25398" s="136"/>
      <c r="O25398" s="136"/>
      <c r="T25398" s="136"/>
      <c r="W25398" s="136"/>
      <c r="Z25398" s="136"/>
      <c r="AC25398" s="136"/>
    </row>
    <row r="25399" spans="2:29">
      <c r="B25399" s="136"/>
      <c r="E25399" s="136"/>
      <c r="H25399" s="136"/>
      <c r="K25399" s="136"/>
      <c r="O25399" s="136"/>
      <c r="T25399" s="136"/>
      <c r="W25399" s="136"/>
      <c r="Z25399" s="136"/>
      <c r="AC25399" s="136"/>
    </row>
    <row r="25400" spans="2:29">
      <c r="B25400" s="136"/>
      <c r="E25400" s="136"/>
      <c r="H25400" s="136"/>
      <c r="K25400" s="136"/>
      <c r="O25400" s="136"/>
      <c r="T25400" s="136"/>
      <c r="W25400" s="136"/>
      <c r="Z25400" s="136"/>
      <c r="AC25400" s="136"/>
    </row>
    <row r="25401" spans="2:29">
      <c r="B25401" s="136"/>
      <c r="E25401" s="136"/>
      <c r="H25401" s="136"/>
      <c r="K25401" s="136"/>
      <c r="O25401" s="136"/>
      <c r="T25401" s="136"/>
      <c r="W25401" s="136"/>
      <c r="Z25401" s="136"/>
      <c r="AC25401" s="136"/>
    </row>
    <row r="25402" spans="2:29">
      <c r="B25402" s="136"/>
      <c r="E25402" s="136"/>
      <c r="H25402" s="136"/>
      <c r="K25402" s="136"/>
      <c r="O25402" s="136"/>
      <c r="T25402" s="136"/>
      <c r="W25402" s="136"/>
      <c r="Z25402" s="136"/>
      <c r="AC25402" s="136"/>
    </row>
    <row r="25403" spans="2:29">
      <c r="B25403" s="136"/>
      <c r="E25403" s="136"/>
      <c r="H25403" s="136"/>
      <c r="K25403" s="136"/>
      <c r="O25403" s="136"/>
      <c r="T25403" s="136"/>
      <c r="W25403" s="136"/>
      <c r="Z25403" s="136"/>
      <c r="AC25403" s="136"/>
    </row>
    <row r="25404" spans="2:29">
      <c r="B25404" s="136"/>
      <c r="E25404" s="136"/>
      <c r="H25404" s="136"/>
      <c r="K25404" s="136"/>
      <c r="O25404" s="136"/>
      <c r="T25404" s="136"/>
      <c r="W25404" s="136"/>
      <c r="Z25404" s="136"/>
      <c r="AC25404" s="136"/>
    </row>
    <row r="25405" spans="2:29">
      <c r="B25405" s="136"/>
      <c r="E25405" s="136"/>
      <c r="H25405" s="136"/>
      <c r="K25405" s="136"/>
      <c r="O25405" s="136"/>
      <c r="T25405" s="136"/>
      <c r="W25405" s="136"/>
      <c r="Z25405" s="136"/>
      <c r="AC25405" s="136"/>
    </row>
    <row r="25406" spans="2:29">
      <c r="B25406" s="136"/>
      <c r="E25406" s="136"/>
      <c r="H25406" s="136"/>
      <c r="K25406" s="136"/>
      <c r="O25406" s="136"/>
      <c r="T25406" s="136"/>
      <c r="W25406" s="136"/>
      <c r="Z25406" s="136"/>
      <c r="AC25406" s="136"/>
    </row>
    <row r="25407" spans="2:29">
      <c r="B25407" s="136"/>
      <c r="E25407" s="136"/>
      <c r="H25407" s="136"/>
      <c r="K25407" s="136"/>
      <c r="O25407" s="136"/>
      <c r="T25407" s="136"/>
      <c r="W25407" s="136"/>
      <c r="Z25407" s="136"/>
      <c r="AC25407" s="136"/>
    </row>
    <row r="25408" spans="2:29">
      <c r="B25408" s="136"/>
      <c r="E25408" s="136"/>
      <c r="H25408" s="136"/>
      <c r="K25408" s="136"/>
      <c r="O25408" s="136"/>
      <c r="T25408" s="136"/>
      <c r="W25408" s="136"/>
      <c r="Z25408" s="136"/>
      <c r="AC25408" s="136"/>
    </row>
    <row r="25409" spans="2:29">
      <c r="B25409" s="136"/>
      <c r="E25409" s="136"/>
      <c r="H25409" s="136"/>
      <c r="K25409" s="136"/>
      <c r="O25409" s="136"/>
      <c r="T25409" s="136"/>
      <c r="W25409" s="136"/>
      <c r="Z25409" s="136"/>
      <c r="AC25409" s="136"/>
    </row>
    <row r="25410" spans="2:29">
      <c r="B25410" s="136"/>
      <c r="E25410" s="136"/>
      <c r="H25410" s="136"/>
      <c r="K25410" s="136"/>
      <c r="O25410" s="136"/>
      <c r="T25410" s="136"/>
      <c r="W25410" s="136"/>
      <c r="Z25410" s="136"/>
      <c r="AC25410" s="136"/>
    </row>
    <row r="25411" spans="2:29">
      <c r="B25411" s="136"/>
      <c r="E25411" s="136"/>
      <c r="H25411" s="136"/>
      <c r="K25411" s="136"/>
      <c r="O25411" s="136"/>
      <c r="T25411" s="136"/>
      <c r="W25411" s="136"/>
      <c r="Z25411" s="136"/>
      <c r="AC25411" s="136"/>
    </row>
    <row r="25412" spans="2:29">
      <c r="B25412" s="136"/>
      <c r="E25412" s="136"/>
      <c r="H25412" s="136"/>
      <c r="K25412" s="136"/>
      <c r="O25412" s="136"/>
      <c r="T25412" s="136"/>
      <c r="W25412" s="136"/>
      <c r="Z25412" s="136"/>
      <c r="AC25412" s="136"/>
    </row>
    <row r="25413" spans="2:29">
      <c r="B25413" s="136"/>
      <c r="E25413" s="136"/>
      <c r="H25413" s="136"/>
      <c r="K25413" s="136"/>
      <c r="O25413" s="136"/>
      <c r="T25413" s="136"/>
      <c r="W25413" s="136"/>
      <c r="Z25413" s="136"/>
      <c r="AC25413" s="136"/>
    </row>
    <row r="25414" spans="2:29">
      <c r="B25414" s="136"/>
      <c r="E25414" s="136"/>
      <c r="H25414" s="136"/>
      <c r="K25414" s="136"/>
      <c r="O25414" s="136"/>
      <c r="T25414" s="136"/>
      <c r="W25414" s="136"/>
      <c r="Z25414" s="136"/>
      <c r="AC25414" s="136"/>
    </row>
    <row r="25415" spans="2:29">
      <c r="B25415" s="136"/>
      <c r="E25415" s="136"/>
      <c r="H25415" s="136"/>
      <c r="K25415" s="136"/>
      <c r="O25415" s="136"/>
      <c r="T25415" s="136"/>
      <c r="W25415" s="136"/>
      <c r="Z25415" s="136"/>
      <c r="AC25415" s="136"/>
    </row>
    <row r="25416" spans="2:29">
      <c r="B25416" s="136"/>
      <c r="E25416" s="136"/>
      <c r="H25416" s="136"/>
      <c r="K25416" s="136"/>
      <c r="O25416" s="136"/>
      <c r="T25416" s="136"/>
      <c r="W25416" s="136"/>
      <c r="Z25416" s="136"/>
      <c r="AC25416" s="136"/>
    </row>
    <row r="25417" spans="2:29">
      <c r="B25417" s="136"/>
      <c r="E25417" s="136"/>
      <c r="H25417" s="136"/>
      <c r="K25417" s="136"/>
      <c r="O25417" s="136"/>
      <c r="T25417" s="136"/>
      <c r="W25417" s="136"/>
      <c r="Z25417" s="136"/>
      <c r="AC25417" s="136"/>
    </row>
    <row r="25418" spans="2:29">
      <c r="B25418" s="136"/>
      <c r="E25418" s="136"/>
      <c r="H25418" s="136"/>
      <c r="K25418" s="136"/>
      <c r="O25418" s="136"/>
      <c r="T25418" s="136"/>
      <c r="W25418" s="136"/>
      <c r="Z25418" s="136"/>
      <c r="AC25418" s="136"/>
    </row>
    <row r="25419" spans="2:29">
      <c r="B25419" s="136"/>
      <c r="E25419" s="136"/>
      <c r="H25419" s="136"/>
      <c r="K25419" s="136"/>
      <c r="O25419" s="136"/>
      <c r="T25419" s="136"/>
      <c r="W25419" s="136"/>
      <c r="Z25419" s="136"/>
      <c r="AC25419" s="136"/>
    </row>
    <row r="25420" spans="2:29">
      <c r="B25420" s="136"/>
      <c r="E25420" s="136"/>
      <c r="H25420" s="136"/>
      <c r="K25420" s="136"/>
      <c r="O25420" s="136"/>
      <c r="T25420" s="136"/>
      <c r="W25420" s="136"/>
      <c r="Z25420" s="136"/>
      <c r="AC25420" s="136"/>
    </row>
    <row r="25421" spans="2:29">
      <c r="B25421" s="136"/>
      <c r="E25421" s="136"/>
      <c r="H25421" s="136"/>
      <c r="K25421" s="136"/>
      <c r="O25421" s="136"/>
      <c r="T25421" s="136"/>
      <c r="W25421" s="136"/>
      <c r="Z25421" s="136"/>
      <c r="AC25421" s="136"/>
    </row>
    <row r="25422" spans="2:29">
      <c r="B25422" s="136"/>
      <c r="E25422" s="136"/>
      <c r="H25422" s="136"/>
      <c r="K25422" s="136"/>
      <c r="O25422" s="136"/>
      <c r="T25422" s="136"/>
      <c r="W25422" s="136"/>
      <c r="Z25422" s="136"/>
      <c r="AC25422" s="136"/>
    </row>
    <row r="25423" spans="2:29">
      <c r="B25423" s="136"/>
      <c r="E25423" s="136"/>
      <c r="H25423" s="136"/>
      <c r="K25423" s="136"/>
      <c r="O25423" s="136"/>
      <c r="T25423" s="136"/>
      <c r="W25423" s="136"/>
      <c r="Z25423" s="136"/>
      <c r="AC25423" s="136"/>
    </row>
    <row r="25424" spans="2:29">
      <c r="B25424" s="136"/>
      <c r="E25424" s="136"/>
      <c r="H25424" s="136"/>
      <c r="K25424" s="136"/>
      <c r="O25424" s="136"/>
      <c r="T25424" s="136"/>
      <c r="W25424" s="136"/>
      <c r="Z25424" s="136"/>
      <c r="AC25424" s="136"/>
    </row>
    <row r="25425" spans="2:29">
      <c r="B25425" s="136"/>
      <c r="E25425" s="136"/>
      <c r="H25425" s="136"/>
      <c r="K25425" s="136"/>
      <c r="O25425" s="136"/>
      <c r="T25425" s="136"/>
      <c r="W25425" s="136"/>
      <c r="Z25425" s="136"/>
      <c r="AC25425" s="136"/>
    </row>
    <row r="25426" spans="2:29">
      <c r="B25426" s="136"/>
      <c r="E25426" s="136"/>
      <c r="H25426" s="136"/>
      <c r="K25426" s="136"/>
      <c r="O25426" s="136"/>
      <c r="T25426" s="136"/>
      <c r="W25426" s="136"/>
      <c r="Z25426" s="136"/>
      <c r="AC25426" s="136"/>
    </row>
    <row r="25427" spans="2:29">
      <c r="B25427" s="136"/>
      <c r="E25427" s="136"/>
      <c r="H25427" s="136"/>
      <c r="K25427" s="136"/>
      <c r="O25427" s="136"/>
      <c r="T25427" s="136"/>
      <c r="W25427" s="136"/>
      <c r="Z25427" s="136"/>
      <c r="AC25427" s="136"/>
    </row>
    <row r="25428" spans="2:29">
      <c r="B25428" s="136"/>
      <c r="E25428" s="136"/>
      <c r="H25428" s="136"/>
      <c r="K25428" s="136"/>
      <c r="O25428" s="136"/>
      <c r="T25428" s="136"/>
      <c r="W25428" s="136"/>
      <c r="Z25428" s="136"/>
      <c r="AC25428" s="136"/>
    </row>
    <row r="25429" spans="2:29">
      <c r="B25429" s="136"/>
      <c r="E25429" s="136"/>
      <c r="H25429" s="136"/>
      <c r="K25429" s="136"/>
      <c r="O25429" s="136"/>
      <c r="T25429" s="136"/>
      <c r="W25429" s="136"/>
      <c r="Z25429" s="136"/>
      <c r="AC25429" s="136"/>
    </row>
    <row r="25430" spans="2:29">
      <c r="B25430" s="136"/>
      <c r="E25430" s="136"/>
      <c r="H25430" s="136"/>
      <c r="K25430" s="136"/>
      <c r="O25430" s="136"/>
      <c r="T25430" s="136"/>
      <c r="W25430" s="136"/>
      <c r="Z25430" s="136"/>
      <c r="AC25430" s="136"/>
    </row>
    <row r="25431" spans="2:29">
      <c r="B25431" s="136"/>
      <c r="E25431" s="136"/>
      <c r="H25431" s="136"/>
      <c r="K25431" s="136"/>
      <c r="O25431" s="136"/>
      <c r="T25431" s="136"/>
      <c r="W25431" s="136"/>
      <c r="Z25431" s="136"/>
      <c r="AC25431" s="136"/>
    </row>
    <row r="25432" spans="2:29">
      <c r="B25432" s="136"/>
      <c r="E25432" s="136"/>
      <c r="H25432" s="136"/>
      <c r="K25432" s="136"/>
      <c r="O25432" s="136"/>
      <c r="T25432" s="136"/>
      <c r="W25432" s="136"/>
      <c r="Z25432" s="136"/>
      <c r="AC25432" s="136"/>
    </row>
    <row r="25433" spans="2:29">
      <c r="B25433" s="136"/>
      <c r="E25433" s="136"/>
      <c r="H25433" s="136"/>
      <c r="K25433" s="136"/>
      <c r="O25433" s="136"/>
      <c r="T25433" s="136"/>
      <c r="W25433" s="136"/>
      <c r="Z25433" s="136"/>
      <c r="AC25433" s="136"/>
    </row>
    <row r="25434" spans="2:29">
      <c r="B25434" s="136"/>
      <c r="E25434" s="136"/>
      <c r="H25434" s="136"/>
      <c r="K25434" s="136"/>
      <c r="O25434" s="136"/>
      <c r="T25434" s="136"/>
      <c r="W25434" s="136"/>
      <c r="Z25434" s="136"/>
      <c r="AC25434" s="136"/>
    </row>
    <row r="25435" spans="2:29">
      <c r="B25435" s="136"/>
      <c r="E25435" s="136"/>
      <c r="H25435" s="136"/>
      <c r="K25435" s="136"/>
      <c r="O25435" s="136"/>
      <c r="T25435" s="136"/>
      <c r="W25435" s="136"/>
      <c r="Z25435" s="136"/>
      <c r="AC25435" s="136"/>
    </row>
    <row r="25436" spans="2:29">
      <c r="B25436" s="136"/>
      <c r="E25436" s="136"/>
      <c r="H25436" s="136"/>
      <c r="K25436" s="136"/>
      <c r="O25436" s="136"/>
      <c r="T25436" s="136"/>
      <c r="W25436" s="136"/>
      <c r="Z25436" s="136"/>
      <c r="AC25436" s="136"/>
    </row>
    <row r="25437" spans="2:29">
      <c r="B25437" s="136"/>
      <c r="E25437" s="136"/>
      <c r="H25437" s="136"/>
      <c r="K25437" s="136"/>
      <c r="O25437" s="136"/>
      <c r="T25437" s="136"/>
      <c r="W25437" s="136"/>
      <c r="Z25437" s="136"/>
      <c r="AC25437" s="136"/>
    </row>
    <row r="25438" spans="2:29">
      <c r="B25438" s="136"/>
      <c r="E25438" s="136"/>
      <c r="H25438" s="136"/>
      <c r="K25438" s="136"/>
      <c r="O25438" s="136"/>
      <c r="T25438" s="136"/>
      <c r="W25438" s="136"/>
      <c r="Z25438" s="136"/>
      <c r="AC25438" s="136"/>
    </row>
    <row r="25439" spans="2:29">
      <c r="B25439" s="136"/>
      <c r="E25439" s="136"/>
      <c r="H25439" s="136"/>
      <c r="K25439" s="136"/>
      <c r="O25439" s="136"/>
      <c r="T25439" s="136"/>
      <c r="W25439" s="136"/>
      <c r="Z25439" s="136"/>
      <c r="AC25439" s="136"/>
    </row>
    <row r="25440" spans="2:29">
      <c r="B25440" s="136"/>
      <c r="E25440" s="136"/>
      <c r="H25440" s="136"/>
      <c r="K25440" s="136"/>
      <c r="O25440" s="136"/>
      <c r="T25440" s="136"/>
      <c r="W25440" s="136"/>
      <c r="Z25440" s="136"/>
      <c r="AC25440" s="136"/>
    </row>
    <row r="25441" spans="2:29">
      <c r="B25441" s="136"/>
      <c r="E25441" s="136"/>
      <c r="H25441" s="136"/>
      <c r="K25441" s="136"/>
      <c r="O25441" s="136"/>
      <c r="T25441" s="136"/>
      <c r="W25441" s="136"/>
      <c r="Z25441" s="136"/>
      <c r="AC25441" s="136"/>
    </row>
    <row r="25442" spans="2:29">
      <c r="B25442" s="136"/>
      <c r="E25442" s="136"/>
      <c r="H25442" s="136"/>
      <c r="K25442" s="136"/>
      <c r="O25442" s="136"/>
      <c r="T25442" s="136"/>
      <c r="W25442" s="136"/>
      <c r="Z25442" s="136"/>
      <c r="AC25442" s="136"/>
    </row>
    <row r="25443" spans="2:29">
      <c r="B25443" s="136"/>
      <c r="E25443" s="136"/>
      <c r="H25443" s="136"/>
      <c r="K25443" s="136"/>
      <c r="O25443" s="136"/>
      <c r="T25443" s="136"/>
      <c r="W25443" s="136"/>
      <c r="Z25443" s="136"/>
      <c r="AC25443" s="136"/>
    </row>
    <row r="25444" spans="2:29">
      <c r="B25444" s="136"/>
      <c r="E25444" s="136"/>
      <c r="H25444" s="136"/>
      <c r="K25444" s="136"/>
      <c r="O25444" s="136"/>
      <c r="T25444" s="136"/>
      <c r="W25444" s="136"/>
      <c r="Z25444" s="136"/>
      <c r="AC25444" s="136"/>
    </row>
    <row r="25445" spans="2:29">
      <c r="B25445" s="136"/>
      <c r="E25445" s="136"/>
      <c r="H25445" s="136"/>
      <c r="K25445" s="136"/>
      <c r="O25445" s="136"/>
      <c r="T25445" s="136"/>
      <c r="W25445" s="136"/>
      <c r="Z25445" s="136"/>
      <c r="AC25445" s="136"/>
    </row>
    <row r="25446" spans="2:29">
      <c r="B25446" s="136"/>
      <c r="E25446" s="136"/>
      <c r="H25446" s="136"/>
      <c r="K25446" s="136"/>
      <c r="O25446" s="136"/>
      <c r="T25446" s="136"/>
      <c r="W25446" s="136"/>
      <c r="Z25446" s="136"/>
      <c r="AC25446" s="136"/>
    </row>
    <row r="25447" spans="2:29">
      <c r="B25447" s="136"/>
      <c r="E25447" s="136"/>
      <c r="H25447" s="136"/>
      <c r="K25447" s="136"/>
      <c r="O25447" s="136"/>
      <c r="T25447" s="136"/>
      <c r="W25447" s="136"/>
      <c r="Z25447" s="136"/>
      <c r="AC25447" s="136"/>
    </row>
    <row r="25448" spans="2:29">
      <c r="B25448" s="136"/>
      <c r="E25448" s="136"/>
      <c r="H25448" s="136"/>
      <c r="K25448" s="136"/>
      <c r="O25448" s="136"/>
      <c r="T25448" s="136"/>
      <c r="W25448" s="136"/>
      <c r="Z25448" s="136"/>
      <c r="AC25448" s="136"/>
    </row>
    <row r="25449" spans="2:29">
      <c r="B25449" s="136"/>
      <c r="E25449" s="136"/>
      <c r="H25449" s="136"/>
      <c r="K25449" s="136"/>
      <c r="O25449" s="136"/>
      <c r="T25449" s="136"/>
      <c r="W25449" s="136"/>
      <c r="Z25449" s="136"/>
      <c r="AC25449" s="136"/>
    </row>
    <row r="25450" spans="2:29">
      <c r="B25450" s="136"/>
      <c r="E25450" s="136"/>
      <c r="H25450" s="136"/>
      <c r="K25450" s="136"/>
      <c r="O25450" s="136"/>
      <c r="T25450" s="136"/>
      <c r="W25450" s="136"/>
      <c r="Z25450" s="136"/>
      <c r="AC25450" s="136"/>
    </row>
    <row r="25451" spans="2:29">
      <c r="B25451" s="136"/>
      <c r="E25451" s="136"/>
      <c r="H25451" s="136"/>
      <c r="K25451" s="136"/>
      <c r="O25451" s="136"/>
      <c r="T25451" s="136"/>
      <c r="W25451" s="136"/>
      <c r="Z25451" s="136"/>
      <c r="AC25451" s="136"/>
    </row>
    <row r="25452" spans="2:29">
      <c r="B25452" s="136"/>
      <c r="E25452" s="136"/>
      <c r="H25452" s="136"/>
      <c r="K25452" s="136"/>
      <c r="O25452" s="136"/>
      <c r="T25452" s="136"/>
      <c r="W25452" s="136"/>
      <c r="Z25452" s="136"/>
      <c r="AC25452" s="136"/>
    </row>
    <row r="25453" spans="2:29">
      <c r="B25453" s="136"/>
      <c r="E25453" s="136"/>
      <c r="H25453" s="136"/>
      <c r="K25453" s="136"/>
      <c r="O25453" s="136"/>
      <c r="T25453" s="136"/>
      <c r="W25453" s="136"/>
      <c r="Z25453" s="136"/>
      <c r="AC25453" s="136"/>
    </row>
    <row r="25454" spans="2:29">
      <c r="B25454" s="136"/>
      <c r="E25454" s="136"/>
      <c r="H25454" s="136"/>
      <c r="K25454" s="136"/>
      <c r="O25454" s="136"/>
      <c r="T25454" s="136"/>
      <c r="W25454" s="136"/>
      <c r="Z25454" s="136"/>
      <c r="AC25454" s="136"/>
    </row>
    <row r="25455" spans="2:29">
      <c r="B25455" s="136"/>
      <c r="E25455" s="136"/>
      <c r="H25455" s="136"/>
      <c r="K25455" s="136"/>
      <c r="O25455" s="136"/>
      <c r="T25455" s="136"/>
      <c r="W25455" s="136"/>
      <c r="Z25455" s="136"/>
      <c r="AC25455" s="136"/>
    </row>
    <row r="25456" spans="2:29">
      <c r="B25456" s="136"/>
      <c r="E25456" s="136"/>
      <c r="H25456" s="136"/>
      <c r="K25456" s="136"/>
      <c r="O25456" s="136"/>
      <c r="T25456" s="136"/>
      <c r="W25456" s="136"/>
      <c r="Z25456" s="136"/>
      <c r="AC25456" s="136"/>
    </row>
    <row r="25457" spans="2:29">
      <c r="B25457" s="136"/>
      <c r="E25457" s="136"/>
      <c r="H25457" s="136"/>
      <c r="K25457" s="136"/>
      <c r="O25457" s="136"/>
      <c r="T25457" s="136"/>
      <c r="W25457" s="136"/>
      <c r="Z25457" s="136"/>
      <c r="AC25457" s="136"/>
    </row>
    <row r="25458" spans="2:29">
      <c r="B25458" s="136"/>
      <c r="E25458" s="136"/>
      <c r="H25458" s="136"/>
      <c r="K25458" s="136"/>
      <c r="O25458" s="136"/>
      <c r="T25458" s="136"/>
      <c r="W25458" s="136"/>
      <c r="Z25458" s="136"/>
      <c r="AC25458" s="136"/>
    </row>
    <row r="25459" spans="2:29">
      <c r="B25459" s="136"/>
      <c r="E25459" s="136"/>
      <c r="H25459" s="136"/>
      <c r="K25459" s="136"/>
      <c r="O25459" s="136"/>
      <c r="T25459" s="136"/>
      <c r="W25459" s="136"/>
      <c r="Z25459" s="136"/>
      <c r="AC25459" s="136"/>
    </row>
    <row r="25460" spans="2:29">
      <c r="B25460" s="136"/>
      <c r="E25460" s="136"/>
      <c r="H25460" s="136"/>
      <c r="K25460" s="136"/>
      <c r="O25460" s="136"/>
      <c r="T25460" s="136"/>
      <c r="W25460" s="136"/>
      <c r="Z25460" s="136"/>
      <c r="AC25460" s="136"/>
    </row>
    <row r="25461" spans="2:29">
      <c r="B25461" s="136"/>
      <c r="E25461" s="136"/>
      <c r="H25461" s="136"/>
      <c r="K25461" s="136"/>
      <c r="O25461" s="136"/>
      <c r="T25461" s="136"/>
      <c r="W25461" s="136"/>
      <c r="Z25461" s="136"/>
      <c r="AC25461" s="136"/>
    </row>
    <row r="25462" spans="2:29">
      <c r="B25462" s="136"/>
      <c r="E25462" s="136"/>
      <c r="H25462" s="136"/>
      <c r="K25462" s="136"/>
      <c r="O25462" s="136"/>
      <c r="T25462" s="136"/>
      <c r="W25462" s="136"/>
      <c r="Z25462" s="136"/>
      <c r="AC25462" s="136"/>
    </row>
    <row r="25463" spans="2:29">
      <c r="B25463" s="136"/>
      <c r="E25463" s="136"/>
      <c r="H25463" s="136"/>
      <c r="K25463" s="136"/>
      <c r="O25463" s="136"/>
      <c r="T25463" s="136"/>
      <c r="W25463" s="136"/>
      <c r="Z25463" s="136"/>
      <c r="AC25463" s="136"/>
    </row>
    <row r="25464" spans="2:29">
      <c r="B25464" s="136"/>
      <c r="E25464" s="136"/>
      <c r="H25464" s="136"/>
      <c r="K25464" s="136"/>
      <c r="O25464" s="136"/>
      <c r="T25464" s="136"/>
      <c r="W25464" s="136"/>
      <c r="Z25464" s="136"/>
      <c r="AC25464" s="136"/>
    </row>
    <row r="25465" spans="2:29">
      <c r="B25465" s="136"/>
      <c r="E25465" s="136"/>
      <c r="H25465" s="136"/>
      <c r="K25465" s="136"/>
      <c r="O25465" s="136"/>
      <c r="T25465" s="136"/>
      <c r="W25465" s="136"/>
      <c r="Z25465" s="136"/>
      <c r="AC25465" s="136"/>
    </row>
    <row r="25466" spans="2:29">
      <c r="B25466" s="136"/>
      <c r="E25466" s="136"/>
      <c r="H25466" s="136"/>
      <c r="K25466" s="136"/>
      <c r="O25466" s="136"/>
      <c r="T25466" s="136"/>
      <c r="W25466" s="136"/>
      <c r="Z25466" s="136"/>
      <c r="AC25466" s="136"/>
    </row>
    <row r="25467" spans="2:29">
      <c r="B25467" s="136"/>
      <c r="E25467" s="136"/>
      <c r="H25467" s="136"/>
      <c r="K25467" s="136"/>
      <c r="O25467" s="136"/>
      <c r="T25467" s="136"/>
      <c r="W25467" s="136"/>
      <c r="Z25467" s="136"/>
      <c r="AC25467" s="136"/>
    </row>
    <row r="25468" spans="2:29">
      <c r="B25468" s="136"/>
      <c r="E25468" s="136"/>
      <c r="H25468" s="136"/>
      <c r="K25468" s="136"/>
      <c r="O25468" s="136"/>
      <c r="T25468" s="136"/>
      <c r="W25468" s="136"/>
      <c r="Z25468" s="136"/>
      <c r="AC25468" s="136"/>
    </row>
    <row r="25469" spans="2:29">
      <c r="B25469" s="136"/>
      <c r="E25469" s="136"/>
      <c r="H25469" s="136"/>
      <c r="K25469" s="136"/>
      <c r="O25469" s="136"/>
      <c r="T25469" s="136"/>
      <c r="W25469" s="136"/>
      <c r="Z25469" s="136"/>
      <c r="AC25469" s="136"/>
    </row>
    <row r="25470" spans="2:29">
      <c r="B25470" s="136"/>
      <c r="E25470" s="136"/>
      <c r="H25470" s="136"/>
      <c r="K25470" s="136"/>
      <c r="O25470" s="136"/>
      <c r="T25470" s="136"/>
      <c r="W25470" s="136"/>
      <c r="Z25470" s="136"/>
      <c r="AC25470" s="136"/>
    </row>
    <row r="25471" spans="2:29">
      <c r="B25471" s="136"/>
      <c r="E25471" s="136"/>
      <c r="H25471" s="136"/>
      <c r="K25471" s="136"/>
      <c r="O25471" s="136"/>
      <c r="T25471" s="136"/>
      <c r="W25471" s="136"/>
      <c r="Z25471" s="136"/>
      <c r="AC25471" s="136"/>
    </row>
    <row r="25472" spans="2:29">
      <c r="B25472" s="136"/>
      <c r="E25472" s="136"/>
      <c r="H25472" s="136"/>
      <c r="K25472" s="136"/>
      <c r="O25472" s="136"/>
      <c r="T25472" s="136"/>
      <c r="W25472" s="136"/>
      <c r="Z25472" s="136"/>
      <c r="AC25472" s="136"/>
    </row>
    <row r="25473" spans="2:29">
      <c r="B25473" s="136"/>
      <c r="E25473" s="136"/>
      <c r="H25473" s="136"/>
      <c r="K25473" s="136"/>
      <c r="O25473" s="136"/>
      <c r="T25473" s="136"/>
      <c r="W25473" s="136"/>
      <c r="Z25473" s="136"/>
      <c r="AC25473" s="136"/>
    </row>
    <row r="25474" spans="2:29">
      <c r="B25474" s="136"/>
      <c r="E25474" s="136"/>
      <c r="H25474" s="136"/>
      <c r="K25474" s="136"/>
      <c r="O25474" s="136"/>
      <c r="T25474" s="136"/>
      <c r="W25474" s="136"/>
      <c r="Z25474" s="136"/>
      <c r="AC25474" s="136"/>
    </row>
    <row r="25475" spans="2:29">
      <c r="B25475" s="136"/>
      <c r="E25475" s="136"/>
      <c r="H25475" s="136"/>
      <c r="K25475" s="136"/>
      <c r="O25475" s="136"/>
      <c r="T25475" s="136"/>
      <c r="W25475" s="136"/>
      <c r="Z25475" s="136"/>
      <c r="AC25475" s="136"/>
    </row>
    <row r="25476" spans="2:29">
      <c r="B25476" s="136"/>
      <c r="E25476" s="136"/>
      <c r="H25476" s="136"/>
      <c r="K25476" s="136"/>
      <c r="O25476" s="136"/>
      <c r="T25476" s="136"/>
      <c r="W25476" s="136"/>
      <c r="Z25476" s="136"/>
      <c r="AC25476" s="136"/>
    </row>
    <row r="25477" spans="2:29">
      <c r="B25477" s="136"/>
      <c r="E25477" s="136"/>
      <c r="H25477" s="136"/>
      <c r="K25477" s="136"/>
      <c r="O25477" s="136"/>
      <c r="T25477" s="136"/>
      <c r="W25477" s="136"/>
      <c r="Z25477" s="136"/>
      <c r="AC25477" s="136"/>
    </row>
    <row r="25478" spans="2:29">
      <c r="B25478" s="136"/>
      <c r="E25478" s="136"/>
      <c r="H25478" s="136"/>
      <c r="K25478" s="136"/>
      <c r="O25478" s="136"/>
      <c r="T25478" s="136"/>
      <c r="W25478" s="136"/>
      <c r="Z25478" s="136"/>
      <c r="AC25478" s="136"/>
    </row>
    <row r="25479" spans="2:29">
      <c r="B25479" s="136"/>
      <c r="E25479" s="136"/>
      <c r="H25479" s="136"/>
      <c r="K25479" s="136"/>
      <c r="O25479" s="136"/>
      <c r="T25479" s="136"/>
      <c r="W25479" s="136"/>
      <c r="Z25479" s="136"/>
      <c r="AC25479" s="136"/>
    </row>
    <row r="25480" spans="2:29">
      <c r="B25480" s="136"/>
      <c r="E25480" s="136"/>
      <c r="H25480" s="136"/>
      <c r="K25480" s="136"/>
      <c r="O25480" s="136"/>
      <c r="T25480" s="136"/>
      <c r="W25480" s="136"/>
      <c r="Z25480" s="136"/>
      <c r="AC25480" s="136"/>
    </row>
    <row r="25481" spans="2:29">
      <c r="B25481" s="136"/>
      <c r="E25481" s="136"/>
      <c r="H25481" s="136"/>
      <c r="K25481" s="136"/>
      <c r="O25481" s="136"/>
      <c r="T25481" s="136"/>
      <c r="W25481" s="136"/>
      <c r="Z25481" s="136"/>
      <c r="AC25481" s="136"/>
    </row>
    <row r="25482" spans="2:29">
      <c r="B25482" s="136"/>
      <c r="E25482" s="136"/>
      <c r="H25482" s="136"/>
      <c r="K25482" s="136"/>
      <c r="O25482" s="136"/>
      <c r="T25482" s="136"/>
      <c r="W25482" s="136"/>
      <c r="Z25482" s="136"/>
      <c r="AC25482" s="136"/>
    </row>
    <row r="25483" spans="2:29">
      <c r="B25483" s="136"/>
      <c r="E25483" s="136"/>
      <c r="H25483" s="136"/>
      <c r="K25483" s="136"/>
      <c r="O25483" s="136"/>
      <c r="T25483" s="136"/>
      <c r="W25483" s="136"/>
      <c r="Z25483" s="136"/>
      <c r="AC25483" s="136"/>
    </row>
    <row r="25484" spans="2:29">
      <c r="B25484" s="136"/>
      <c r="E25484" s="136"/>
      <c r="H25484" s="136"/>
      <c r="K25484" s="136"/>
      <c r="O25484" s="136"/>
      <c r="T25484" s="136"/>
      <c r="W25484" s="136"/>
      <c r="Z25484" s="136"/>
      <c r="AC25484" s="136"/>
    </row>
    <row r="25485" spans="2:29">
      <c r="B25485" s="136"/>
      <c r="E25485" s="136"/>
      <c r="H25485" s="136"/>
      <c r="K25485" s="136"/>
      <c r="O25485" s="136"/>
      <c r="T25485" s="136"/>
      <c r="W25485" s="136"/>
      <c r="Z25485" s="136"/>
      <c r="AC25485" s="136"/>
    </row>
    <row r="25486" spans="2:29">
      <c r="B25486" s="136"/>
      <c r="E25486" s="136"/>
      <c r="H25486" s="136"/>
      <c r="K25486" s="136"/>
      <c r="O25486" s="136"/>
      <c r="T25486" s="136"/>
      <c r="W25486" s="136"/>
      <c r="Z25486" s="136"/>
      <c r="AC25486" s="136"/>
    </row>
    <row r="25487" spans="2:29">
      <c r="B25487" s="136"/>
      <c r="E25487" s="136"/>
      <c r="H25487" s="136"/>
      <c r="K25487" s="136"/>
      <c r="O25487" s="136"/>
      <c r="T25487" s="136"/>
      <c r="W25487" s="136"/>
      <c r="Z25487" s="136"/>
      <c r="AC25487" s="136"/>
    </row>
    <row r="25488" spans="2:29">
      <c r="B25488" s="136"/>
      <c r="E25488" s="136"/>
      <c r="H25488" s="136"/>
      <c r="K25488" s="136"/>
      <c r="O25488" s="136"/>
      <c r="T25488" s="136"/>
      <c r="W25488" s="136"/>
      <c r="Z25488" s="136"/>
      <c r="AC25488" s="136"/>
    </row>
    <row r="25489" spans="2:29">
      <c r="B25489" s="136"/>
      <c r="E25489" s="136"/>
      <c r="H25489" s="136"/>
      <c r="K25489" s="136"/>
      <c r="O25489" s="136"/>
      <c r="T25489" s="136"/>
      <c r="W25489" s="136"/>
      <c r="Z25489" s="136"/>
      <c r="AC25489" s="136"/>
    </row>
    <row r="25490" spans="2:29">
      <c r="B25490" s="136"/>
      <c r="E25490" s="136"/>
      <c r="H25490" s="136"/>
      <c r="K25490" s="136"/>
      <c r="O25490" s="136"/>
      <c r="T25490" s="136"/>
      <c r="W25490" s="136"/>
      <c r="Z25490" s="136"/>
      <c r="AC25490" s="136"/>
    </row>
    <row r="25491" spans="2:29">
      <c r="B25491" s="136"/>
      <c r="E25491" s="136"/>
      <c r="H25491" s="136"/>
      <c r="K25491" s="136"/>
      <c r="O25491" s="136"/>
      <c r="T25491" s="136"/>
      <c r="W25491" s="136"/>
      <c r="Z25491" s="136"/>
      <c r="AC25491" s="136"/>
    </row>
    <row r="25492" spans="2:29">
      <c r="B25492" s="136"/>
      <c r="E25492" s="136"/>
      <c r="H25492" s="136"/>
      <c r="K25492" s="136"/>
      <c r="O25492" s="136"/>
      <c r="T25492" s="136"/>
      <c r="W25492" s="136"/>
      <c r="Z25492" s="136"/>
      <c r="AC25492" s="136"/>
    </row>
    <row r="25493" spans="2:29">
      <c r="B25493" s="136"/>
      <c r="E25493" s="136"/>
      <c r="H25493" s="136"/>
      <c r="K25493" s="136"/>
      <c r="O25493" s="136"/>
      <c r="T25493" s="136"/>
      <c r="W25493" s="136"/>
      <c r="Z25493" s="136"/>
      <c r="AC25493" s="136"/>
    </row>
    <row r="25494" spans="2:29">
      <c r="B25494" s="136"/>
      <c r="E25494" s="136"/>
      <c r="H25494" s="136"/>
      <c r="K25494" s="136"/>
      <c r="O25494" s="136"/>
      <c r="T25494" s="136"/>
      <c r="W25494" s="136"/>
      <c r="Z25494" s="136"/>
      <c r="AC25494" s="136"/>
    </row>
    <row r="25495" spans="2:29">
      <c r="B25495" s="136"/>
      <c r="E25495" s="136"/>
      <c r="H25495" s="136"/>
      <c r="K25495" s="136"/>
      <c r="O25495" s="136"/>
      <c r="T25495" s="136"/>
      <c r="W25495" s="136"/>
      <c r="Z25495" s="136"/>
      <c r="AC25495" s="136"/>
    </row>
    <row r="25496" spans="2:29">
      <c r="B25496" s="136"/>
      <c r="E25496" s="136"/>
      <c r="H25496" s="136"/>
      <c r="K25496" s="136"/>
      <c r="O25496" s="136"/>
      <c r="T25496" s="136"/>
      <c r="W25496" s="136"/>
      <c r="Z25496" s="136"/>
      <c r="AC25496" s="136"/>
    </row>
    <row r="25497" spans="2:29">
      <c r="B25497" s="136"/>
      <c r="E25497" s="136"/>
      <c r="H25497" s="136"/>
      <c r="K25497" s="136"/>
      <c r="O25497" s="136"/>
      <c r="T25497" s="136"/>
      <c r="W25497" s="136"/>
      <c r="Z25497" s="136"/>
      <c r="AC25497" s="136"/>
    </row>
    <row r="25498" spans="2:29">
      <c r="B25498" s="136"/>
      <c r="E25498" s="136"/>
      <c r="H25498" s="136"/>
      <c r="K25498" s="136"/>
      <c r="O25498" s="136"/>
      <c r="T25498" s="136"/>
      <c r="W25498" s="136"/>
      <c r="Z25498" s="136"/>
      <c r="AC25498" s="136"/>
    </row>
    <row r="25499" spans="2:29">
      <c r="B25499" s="136"/>
      <c r="E25499" s="136"/>
      <c r="H25499" s="136"/>
      <c r="K25499" s="136"/>
      <c r="O25499" s="136"/>
      <c r="T25499" s="136"/>
      <c r="W25499" s="136"/>
      <c r="Z25499" s="136"/>
      <c r="AC25499" s="136"/>
    </row>
    <row r="25500" spans="2:29">
      <c r="B25500" s="136"/>
      <c r="E25500" s="136"/>
      <c r="H25500" s="136"/>
      <c r="K25500" s="136"/>
      <c r="O25500" s="136"/>
      <c r="T25500" s="136"/>
      <c r="W25500" s="136"/>
      <c r="Z25500" s="136"/>
      <c r="AC25500" s="136"/>
    </row>
    <row r="25501" spans="2:29">
      <c r="B25501" s="136"/>
      <c r="E25501" s="136"/>
      <c r="H25501" s="136"/>
      <c r="K25501" s="136"/>
      <c r="O25501" s="136"/>
      <c r="T25501" s="136"/>
      <c r="W25501" s="136"/>
      <c r="Z25501" s="136"/>
      <c r="AC25501" s="136"/>
    </row>
    <row r="25502" spans="2:29">
      <c r="B25502" s="136"/>
      <c r="E25502" s="136"/>
      <c r="H25502" s="136"/>
      <c r="K25502" s="136"/>
      <c r="O25502" s="136"/>
      <c r="T25502" s="136"/>
      <c r="W25502" s="136"/>
      <c r="Z25502" s="136"/>
      <c r="AC25502" s="136"/>
    </row>
    <row r="25503" spans="2:29">
      <c r="B25503" s="136"/>
      <c r="E25503" s="136"/>
      <c r="H25503" s="136"/>
      <c r="K25503" s="136"/>
      <c r="O25503" s="136"/>
      <c r="T25503" s="136"/>
      <c r="W25503" s="136"/>
      <c r="Z25503" s="136"/>
      <c r="AC25503" s="136"/>
    </row>
    <row r="25504" spans="2:29">
      <c r="B25504" s="136"/>
      <c r="E25504" s="136"/>
      <c r="H25504" s="136"/>
      <c r="K25504" s="136"/>
      <c r="O25504" s="136"/>
      <c r="T25504" s="136"/>
      <c r="W25504" s="136"/>
      <c r="Z25504" s="136"/>
      <c r="AC25504" s="136"/>
    </row>
    <row r="25505" spans="2:29">
      <c r="B25505" s="136"/>
      <c r="E25505" s="136"/>
      <c r="H25505" s="136"/>
      <c r="K25505" s="136"/>
      <c r="O25505" s="136"/>
      <c r="T25505" s="136"/>
      <c r="W25505" s="136"/>
      <c r="Z25505" s="136"/>
      <c r="AC25505" s="136"/>
    </row>
    <row r="25506" spans="2:29">
      <c r="B25506" s="136"/>
      <c r="E25506" s="136"/>
      <c r="H25506" s="136"/>
      <c r="K25506" s="136"/>
      <c r="O25506" s="136"/>
      <c r="T25506" s="136"/>
      <c r="W25506" s="136"/>
      <c r="Z25506" s="136"/>
      <c r="AC25506" s="136"/>
    </row>
    <row r="25507" spans="2:29">
      <c r="B25507" s="136"/>
      <c r="E25507" s="136"/>
      <c r="H25507" s="136"/>
      <c r="K25507" s="136"/>
      <c r="O25507" s="136"/>
      <c r="T25507" s="136"/>
      <c r="W25507" s="136"/>
      <c r="Z25507" s="136"/>
      <c r="AC25507" s="136"/>
    </row>
    <row r="25508" spans="2:29">
      <c r="B25508" s="136"/>
      <c r="E25508" s="136"/>
      <c r="H25508" s="136"/>
      <c r="K25508" s="136"/>
      <c r="O25508" s="136"/>
      <c r="T25508" s="136"/>
      <c r="W25508" s="136"/>
      <c r="Z25508" s="136"/>
      <c r="AC25508" s="136"/>
    </row>
    <row r="25509" spans="2:29">
      <c r="B25509" s="136"/>
      <c r="E25509" s="136"/>
      <c r="H25509" s="136"/>
      <c r="K25509" s="136"/>
      <c r="O25509" s="136"/>
      <c r="T25509" s="136"/>
      <c r="W25509" s="136"/>
      <c r="Z25509" s="136"/>
      <c r="AC25509" s="136"/>
    </row>
    <row r="25510" spans="2:29">
      <c r="B25510" s="136"/>
      <c r="E25510" s="136"/>
      <c r="H25510" s="136"/>
      <c r="K25510" s="136"/>
      <c r="O25510" s="136"/>
      <c r="T25510" s="136"/>
      <c r="W25510" s="136"/>
      <c r="Z25510" s="136"/>
      <c r="AC25510" s="136"/>
    </row>
    <row r="25511" spans="2:29">
      <c r="B25511" s="136"/>
      <c r="E25511" s="136"/>
      <c r="H25511" s="136"/>
      <c r="K25511" s="136"/>
      <c r="O25511" s="136"/>
      <c r="T25511" s="136"/>
      <c r="W25511" s="136"/>
      <c r="Z25511" s="136"/>
      <c r="AC25511" s="136"/>
    </row>
    <row r="25512" spans="2:29">
      <c r="B25512" s="136"/>
      <c r="E25512" s="136"/>
      <c r="H25512" s="136"/>
      <c r="K25512" s="136"/>
      <c r="O25512" s="136"/>
      <c r="T25512" s="136"/>
      <c r="W25512" s="136"/>
      <c r="Z25512" s="136"/>
      <c r="AC25512" s="136"/>
    </row>
    <row r="25513" spans="2:29">
      <c r="B25513" s="136"/>
      <c r="E25513" s="136"/>
      <c r="H25513" s="136"/>
      <c r="K25513" s="136"/>
      <c r="O25513" s="136"/>
      <c r="T25513" s="136"/>
      <c r="W25513" s="136"/>
      <c r="Z25513" s="136"/>
      <c r="AC25513" s="136"/>
    </row>
    <row r="25514" spans="2:29">
      <c r="B25514" s="136"/>
      <c r="E25514" s="136"/>
      <c r="H25514" s="136"/>
      <c r="K25514" s="136"/>
      <c r="O25514" s="136"/>
      <c r="T25514" s="136"/>
      <c r="W25514" s="136"/>
      <c r="Z25514" s="136"/>
      <c r="AC25514" s="136"/>
    </row>
    <row r="25515" spans="2:29">
      <c r="B25515" s="136"/>
      <c r="E25515" s="136"/>
      <c r="H25515" s="136"/>
      <c r="K25515" s="136"/>
      <c r="O25515" s="136"/>
      <c r="T25515" s="136"/>
      <c r="W25515" s="136"/>
      <c r="Z25515" s="136"/>
      <c r="AC25515" s="136"/>
    </row>
    <row r="25516" spans="2:29">
      <c r="B25516" s="136"/>
      <c r="E25516" s="136"/>
      <c r="H25516" s="136"/>
      <c r="K25516" s="136"/>
      <c r="O25516" s="136"/>
      <c r="T25516" s="136"/>
      <c r="W25516" s="136"/>
      <c r="Z25516" s="136"/>
      <c r="AC25516" s="136"/>
    </row>
    <row r="25517" spans="2:29">
      <c r="B25517" s="136"/>
      <c r="E25517" s="136"/>
      <c r="H25517" s="136"/>
      <c r="K25517" s="136"/>
      <c r="O25517" s="136"/>
      <c r="T25517" s="136"/>
      <c r="W25517" s="136"/>
      <c r="Z25517" s="136"/>
      <c r="AC25517" s="136"/>
    </row>
    <row r="25518" spans="2:29">
      <c r="B25518" s="136"/>
      <c r="E25518" s="136"/>
      <c r="H25518" s="136"/>
      <c r="K25518" s="136"/>
      <c r="O25518" s="136"/>
      <c r="T25518" s="136"/>
      <c r="W25518" s="136"/>
      <c r="Z25518" s="136"/>
      <c r="AC25518" s="136"/>
    </row>
    <row r="25519" spans="2:29">
      <c r="B25519" s="136"/>
      <c r="E25519" s="136"/>
      <c r="H25519" s="136"/>
      <c r="K25519" s="136"/>
      <c r="O25519" s="136"/>
      <c r="T25519" s="136"/>
      <c r="W25519" s="136"/>
      <c r="Z25519" s="136"/>
      <c r="AC25519" s="136"/>
    </row>
    <row r="25520" spans="2:29">
      <c r="B25520" s="136"/>
      <c r="E25520" s="136"/>
      <c r="H25520" s="136"/>
      <c r="K25520" s="136"/>
      <c r="O25520" s="136"/>
      <c r="T25520" s="136"/>
      <c r="W25520" s="136"/>
      <c r="Z25520" s="136"/>
      <c r="AC25520" s="136"/>
    </row>
    <row r="25521" spans="2:29">
      <c r="B25521" s="136"/>
      <c r="E25521" s="136"/>
      <c r="H25521" s="136"/>
      <c r="K25521" s="136"/>
      <c r="O25521" s="136"/>
      <c r="T25521" s="136"/>
      <c r="W25521" s="136"/>
      <c r="Z25521" s="136"/>
      <c r="AC25521" s="136"/>
    </row>
    <row r="25522" spans="2:29">
      <c r="B25522" s="136"/>
      <c r="E25522" s="136"/>
      <c r="H25522" s="136"/>
      <c r="K25522" s="136"/>
      <c r="O25522" s="136"/>
      <c r="T25522" s="136"/>
      <c r="W25522" s="136"/>
      <c r="Z25522" s="136"/>
      <c r="AC25522" s="136"/>
    </row>
    <row r="25523" spans="2:29">
      <c r="B25523" s="136"/>
      <c r="E25523" s="136"/>
      <c r="H25523" s="136"/>
      <c r="K25523" s="136"/>
      <c r="O25523" s="136"/>
      <c r="T25523" s="136"/>
      <c r="W25523" s="136"/>
      <c r="Z25523" s="136"/>
      <c r="AC25523" s="136"/>
    </row>
    <row r="25524" spans="2:29">
      <c r="B25524" s="136"/>
      <c r="E25524" s="136"/>
      <c r="H25524" s="136"/>
      <c r="K25524" s="136"/>
      <c r="O25524" s="136"/>
      <c r="T25524" s="136"/>
      <c r="W25524" s="136"/>
      <c r="Z25524" s="136"/>
      <c r="AC25524" s="136"/>
    </row>
    <row r="25525" spans="2:29">
      <c r="B25525" s="136"/>
      <c r="E25525" s="136"/>
      <c r="H25525" s="136"/>
      <c r="K25525" s="136"/>
      <c r="O25525" s="136"/>
      <c r="T25525" s="136"/>
      <c r="W25525" s="136"/>
      <c r="Z25525" s="136"/>
      <c r="AC25525" s="136"/>
    </row>
    <row r="25526" spans="2:29">
      <c r="B25526" s="136"/>
      <c r="E25526" s="136"/>
      <c r="H25526" s="136"/>
      <c r="K25526" s="136"/>
      <c r="O25526" s="136"/>
      <c r="T25526" s="136"/>
      <c r="W25526" s="136"/>
      <c r="Z25526" s="136"/>
      <c r="AC25526" s="136"/>
    </row>
    <row r="25527" spans="2:29">
      <c r="B25527" s="136"/>
      <c r="E25527" s="136"/>
      <c r="H25527" s="136"/>
      <c r="K25527" s="136"/>
      <c r="O25527" s="136"/>
      <c r="T25527" s="136"/>
      <c r="W25527" s="136"/>
      <c r="Z25527" s="136"/>
      <c r="AC25527" s="136"/>
    </row>
    <row r="25528" spans="2:29">
      <c r="B25528" s="136"/>
      <c r="E25528" s="136"/>
      <c r="H25528" s="136"/>
      <c r="K25528" s="136"/>
      <c r="O25528" s="136"/>
      <c r="T25528" s="136"/>
      <c r="W25528" s="136"/>
      <c r="Z25528" s="136"/>
      <c r="AC25528" s="136"/>
    </row>
    <row r="25529" spans="2:29">
      <c r="B25529" s="136"/>
      <c r="E25529" s="136"/>
      <c r="H25529" s="136"/>
      <c r="K25529" s="136"/>
      <c r="O25529" s="136"/>
      <c r="T25529" s="136"/>
      <c r="W25529" s="136"/>
      <c r="Z25529" s="136"/>
      <c r="AC25529" s="136"/>
    </row>
    <row r="25530" spans="2:29">
      <c r="B25530" s="136"/>
      <c r="E25530" s="136"/>
      <c r="H25530" s="136"/>
      <c r="K25530" s="136"/>
      <c r="O25530" s="136"/>
      <c r="T25530" s="136"/>
      <c r="W25530" s="136"/>
      <c r="Z25530" s="136"/>
      <c r="AC25530" s="136"/>
    </row>
    <row r="25531" spans="2:29">
      <c r="B25531" s="136"/>
      <c r="E25531" s="136"/>
      <c r="H25531" s="136"/>
      <c r="K25531" s="136"/>
      <c r="O25531" s="136"/>
      <c r="T25531" s="136"/>
      <c r="W25531" s="136"/>
      <c r="Z25531" s="136"/>
      <c r="AC25531" s="136"/>
    </row>
    <row r="25532" spans="2:29">
      <c r="B25532" s="136"/>
      <c r="E25532" s="136"/>
      <c r="H25532" s="136"/>
      <c r="K25532" s="136"/>
      <c r="O25532" s="136"/>
      <c r="T25532" s="136"/>
      <c r="W25532" s="136"/>
      <c r="Z25532" s="136"/>
      <c r="AC25532" s="136"/>
    </row>
    <row r="25533" spans="2:29">
      <c r="B25533" s="136"/>
      <c r="E25533" s="136"/>
      <c r="H25533" s="136"/>
      <c r="K25533" s="136"/>
      <c r="O25533" s="136"/>
      <c r="T25533" s="136"/>
      <c r="W25533" s="136"/>
      <c r="Z25533" s="136"/>
      <c r="AC25533" s="136"/>
    </row>
    <row r="25534" spans="2:29">
      <c r="B25534" s="136"/>
      <c r="E25534" s="136"/>
      <c r="H25534" s="136"/>
      <c r="K25534" s="136"/>
      <c r="O25534" s="136"/>
      <c r="T25534" s="136"/>
      <c r="W25534" s="136"/>
      <c r="Z25534" s="136"/>
      <c r="AC25534" s="136"/>
    </row>
    <row r="25535" spans="2:29">
      <c r="B25535" s="136"/>
      <c r="E25535" s="136"/>
      <c r="H25535" s="136"/>
      <c r="K25535" s="136"/>
      <c r="O25535" s="136"/>
      <c r="T25535" s="136"/>
      <c r="W25535" s="136"/>
      <c r="Z25535" s="136"/>
      <c r="AC25535" s="136"/>
    </row>
    <row r="25536" spans="2:29">
      <c r="B25536" s="136"/>
      <c r="E25536" s="136"/>
      <c r="H25536" s="136"/>
      <c r="K25536" s="136"/>
      <c r="O25536" s="136"/>
      <c r="T25536" s="136"/>
      <c r="W25536" s="136"/>
      <c r="Z25536" s="136"/>
      <c r="AC25536" s="136"/>
    </row>
    <row r="25537" spans="2:29">
      <c r="B25537" s="136"/>
      <c r="E25537" s="136"/>
      <c r="H25537" s="136"/>
      <c r="K25537" s="136"/>
      <c r="O25537" s="136"/>
      <c r="T25537" s="136"/>
      <c r="W25537" s="136"/>
      <c r="Z25537" s="136"/>
      <c r="AC25537" s="136"/>
    </row>
    <row r="25538" spans="2:29">
      <c r="B25538" s="136"/>
      <c r="E25538" s="136"/>
      <c r="H25538" s="136"/>
      <c r="K25538" s="136"/>
      <c r="O25538" s="136"/>
      <c r="T25538" s="136"/>
      <c r="W25538" s="136"/>
      <c r="Z25538" s="136"/>
      <c r="AC25538" s="136"/>
    </row>
    <row r="25539" spans="2:29">
      <c r="B25539" s="136"/>
      <c r="E25539" s="136"/>
      <c r="H25539" s="136"/>
      <c r="K25539" s="136"/>
      <c r="O25539" s="136"/>
      <c r="T25539" s="136"/>
      <c r="W25539" s="136"/>
      <c r="Z25539" s="136"/>
      <c r="AC25539" s="136"/>
    </row>
    <row r="25540" spans="2:29">
      <c r="B25540" s="136"/>
      <c r="E25540" s="136"/>
      <c r="H25540" s="136"/>
      <c r="K25540" s="136"/>
      <c r="O25540" s="136"/>
      <c r="T25540" s="136"/>
      <c r="W25540" s="136"/>
      <c r="Z25540" s="136"/>
      <c r="AC25540" s="136"/>
    </row>
    <row r="25541" spans="2:29">
      <c r="B25541" s="136"/>
      <c r="E25541" s="136"/>
      <c r="H25541" s="136"/>
      <c r="K25541" s="136"/>
      <c r="O25541" s="136"/>
      <c r="T25541" s="136"/>
      <c r="W25541" s="136"/>
      <c r="Z25541" s="136"/>
      <c r="AC25541" s="136"/>
    </row>
    <row r="25542" spans="2:29">
      <c r="B25542" s="136"/>
      <c r="E25542" s="136"/>
      <c r="H25542" s="136"/>
      <c r="K25542" s="136"/>
      <c r="O25542" s="136"/>
      <c r="T25542" s="136"/>
      <c r="W25542" s="136"/>
      <c r="Z25542" s="136"/>
      <c r="AC25542" s="136"/>
    </row>
    <row r="25543" spans="2:29">
      <c r="B25543" s="136"/>
      <c r="E25543" s="136"/>
      <c r="H25543" s="136"/>
      <c r="K25543" s="136"/>
      <c r="O25543" s="136"/>
      <c r="T25543" s="136"/>
      <c r="W25543" s="136"/>
      <c r="Z25543" s="136"/>
      <c r="AC25543" s="136"/>
    </row>
    <row r="25544" spans="2:29">
      <c r="B25544" s="136"/>
      <c r="E25544" s="136"/>
      <c r="H25544" s="136"/>
      <c r="K25544" s="136"/>
      <c r="O25544" s="136"/>
      <c r="T25544" s="136"/>
      <c r="W25544" s="136"/>
      <c r="Z25544" s="136"/>
      <c r="AC25544" s="136"/>
    </row>
    <row r="25545" spans="2:29">
      <c r="B25545" s="136"/>
      <c r="E25545" s="136"/>
      <c r="H25545" s="136"/>
      <c r="K25545" s="136"/>
      <c r="O25545" s="136"/>
      <c r="T25545" s="136"/>
      <c r="W25545" s="136"/>
      <c r="Z25545" s="136"/>
      <c r="AC25545" s="136"/>
    </row>
    <row r="25546" spans="2:29">
      <c r="B25546" s="136"/>
      <c r="E25546" s="136"/>
      <c r="H25546" s="136"/>
      <c r="K25546" s="136"/>
      <c r="O25546" s="136"/>
      <c r="T25546" s="136"/>
      <c r="W25546" s="136"/>
      <c r="Z25546" s="136"/>
      <c r="AC25546" s="136"/>
    </row>
    <row r="25547" spans="2:29">
      <c r="B25547" s="136"/>
      <c r="E25547" s="136"/>
      <c r="H25547" s="136"/>
      <c r="K25547" s="136"/>
      <c r="O25547" s="136"/>
      <c r="T25547" s="136"/>
      <c r="W25547" s="136"/>
      <c r="Z25547" s="136"/>
      <c r="AC25547" s="136"/>
    </row>
    <row r="25548" spans="2:29">
      <c r="B25548" s="136"/>
      <c r="E25548" s="136"/>
      <c r="H25548" s="136"/>
      <c r="K25548" s="136"/>
      <c r="O25548" s="136"/>
      <c r="T25548" s="136"/>
      <c r="W25548" s="136"/>
      <c r="Z25548" s="136"/>
      <c r="AC25548" s="136"/>
    </row>
    <row r="25549" spans="2:29">
      <c r="B25549" s="136"/>
      <c r="E25549" s="136"/>
      <c r="H25549" s="136"/>
      <c r="K25549" s="136"/>
      <c r="O25549" s="136"/>
      <c r="T25549" s="136"/>
      <c r="W25549" s="136"/>
      <c r="Z25549" s="136"/>
      <c r="AC25549" s="136"/>
    </row>
    <row r="25550" spans="2:29">
      <c r="B25550" s="136"/>
      <c r="E25550" s="136"/>
      <c r="H25550" s="136"/>
      <c r="K25550" s="136"/>
      <c r="O25550" s="136"/>
      <c r="T25550" s="136"/>
      <c r="W25550" s="136"/>
      <c r="Z25550" s="136"/>
      <c r="AC25550" s="136"/>
    </row>
    <row r="25551" spans="2:29">
      <c r="B25551" s="136"/>
      <c r="E25551" s="136"/>
      <c r="H25551" s="136"/>
      <c r="K25551" s="136"/>
      <c r="O25551" s="136"/>
      <c r="T25551" s="136"/>
      <c r="W25551" s="136"/>
      <c r="Z25551" s="136"/>
      <c r="AC25551" s="136"/>
    </row>
    <row r="25552" spans="2:29">
      <c r="B25552" s="136"/>
      <c r="E25552" s="136"/>
      <c r="H25552" s="136"/>
      <c r="K25552" s="136"/>
      <c r="O25552" s="136"/>
      <c r="T25552" s="136"/>
      <c r="W25552" s="136"/>
      <c r="Z25552" s="136"/>
      <c r="AC25552" s="136"/>
    </row>
    <row r="25553" spans="2:29">
      <c r="B25553" s="136"/>
      <c r="E25553" s="136"/>
      <c r="H25553" s="136"/>
      <c r="K25553" s="136"/>
      <c r="O25553" s="136"/>
      <c r="T25553" s="136"/>
      <c r="W25553" s="136"/>
      <c r="Z25553" s="136"/>
      <c r="AC25553" s="136"/>
    </row>
    <row r="25554" spans="2:29">
      <c r="B25554" s="136"/>
      <c r="E25554" s="136"/>
      <c r="H25554" s="136"/>
      <c r="K25554" s="136"/>
      <c r="O25554" s="136"/>
      <c r="T25554" s="136"/>
      <c r="W25554" s="136"/>
      <c r="Z25554" s="136"/>
      <c r="AC25554" s="136"/>
    </row>
    <row r="25555" spans="2:29">
      <c r="B25555" s="136"/>
      <c r="E25555" s="136"/>
      <c r="H25555" s="136"/>
      <c r="K25555" s="136"/>
      <c r="O25555" s="136"/>
      <c r="T25555" s="136"/>
      <c r="W25555" s="136"/>
      <c r="Z25555" s="136"/>
      <c r="AC25555" s="136"/>
    </row>
    <row r="25556" spans="2:29">
      <c r="B25556" s="136"/>
      <c r="E25556" s="136"/>
      <c r="H25556" s="136"/>
      <c r="K25556" s="136"/>
      <c r="O25556" s="136"/>
      <c r="T25556" s="136"/>
      <c r="W25556" s="136"/>
      <c r="Z25556" s="136"/>
      <c r="AC25556" s="136"/>
    </row>
    <row r="25557" spans="2:29">
      <c r="B25557" s="136"/>
      <c r="E25557" s="136"/>
      <c r="H25557" s="136"/>
      <c r="K25557" s="136"/>
      <c r="O25557" s="136"/>
      <c r="T25557" s="136"/>
      <c r="W25557" s="136"/>
      <c r="Z25557" s="136"/>
      <c r="AC25557" s="136"/>
    </row>
    <row r="25558" spans="2:29">
      <c r="B25558" s="136"/>
      <c r="E25558" s="136"/>
      <c r="H25558" s="136"/>
      <c r="K25558" s="136"/>
      <c r="O25558" s="136"/>
      <c r="T25558" s="136"/>
      <c r="W25558" s="136"/>
      <c r="Z25558" s="136"/>
      <c r="AC25558" s="136"/>
    </row>
    <row r="25559" spans="2:29">
      <c r="B25559" s="136"/>
      <c r="E25559" s="136"/>
      <c r="H25559" s="136"/>
      <c r="K25559" s="136"/>
      <c r="O25559" s="136"/>
      <c r="T25559" s="136"/>
      <c r="W25559" s="136"/>
      <c r="Z25559" s="136"/>
      <c r="AC25559" s="136"/>
    </row>
    <row r="25560" spans="2:29">
      <c r="B25560" s="136"/>
      <c r="E25560" s="136"/>
      <c r="H25560" s="136"/>
      <c r="K25560" s="136"/>
      <c r="O25560" s="136"/>
      <c r="T25560" s="136"/>
      <c r="W25560" s="136"/>
      <c r="Z25560" s="136"/>
      <c r="AC25560" s="136"/>
    </row>
    <row r="25561" spans="2:29">
      <c r="B25561" s="136"/>
      <c r="E25561" s="136"/>
      <c r="H25561" s="136"/>
      <c r="K25561" s="136"/>
      <c r="O25561" s="136"/>
      <c r="T25561" s="136"/>
      <c r="W25561" s="136"/>
      <c r="Z25561" s="136"/>
      <c r="AC25561" s="136"/>
    </row>
    <row r="25562" spans="2:29">
      <c r="B25562" s="136"/>
      <c r="E25562" s="136"/>
      <c r="H25562" s="136"/>
      <c r="K25562" s="136"/>
      <c r="O25562" s="136"/>
      <c r="T25562" s="136"/>
      <c r="W25562" s="136"/>
      <c r="Z25562" s="136"/>
      <c r="AC25562" s="136"/>
    </row>
    <row r="25563" spans="2:29">
      <c r="B25563" s="136"/>
      <c r="E25563" s="136"/>
      <c r="H25563" s="136"/>
      <c r="K25563" s="136"/>
      <c r="O25563" s="136"/>
      <c r="T25563" s="136"/>
      <c r="W25563" s="136"/>
      <c r="Z25563" s="136"/>
      <c r="AC25563" s="136"/>
    </row>
    <row r="25564" spans="2:29">
      <c r="B25564" s="136"/>
      <c r="E25564" s="136"/>
      <c r="H25564" s="136"/>
      <c r="K25564" s="136"/>
      <c r="O25564" s="136"/>
      <c r="T25564" s="136"/>
      <c r="W25564" s="136"/>
      <c r="Z25564" s="136"/>
      <c r="AC25564" s="136"/>
    </row>
    <row r="25565" spans="2:29">
      <c r="B25565" s="136"/>
      <c r="E25565" s="136"/>
      <c r="H25565" s="136"/>
      <c r="K25565" s="136"/>
      <c r="O25565" s="136"/>
      <c r="T25565" s="136"/>
      <c r="W25565" s="136"/>
      <c r="Z25565" s="136"/>
      <c r="AC25565" s="136"/>
    </row>
    <row r="25566" spans="2:29">
      <c r="B25566" s="136"/>
      <c r="E25566" s="136"/>
      <c r="H25566" s="136"/>
      <c r="K25566" s="136"/>
      <c r="O25566" s="136"/>
      <c r="T25566" s="136"/>
      <c r="W25566" s="136"/>
      <c r="Z25566" s="136"/>
      <c r="AC25566" s="136"/>
    </row>
    <row r="25567" spans="2:29">
      <c r="B25567" s="136"/>
      <c r="E25567" s="136"/>
      <c r="H25567" s="136"/>
      <c r="K25567" s="136"/>
      <c r="O25567" s="136"/>
      <c r="T25567" s="136"/>
      <c r="W25567" s="136"/>
      <c r="Z25567" s="136"/>
      <c r="AC25567" s="136"/>
    </row>
    <row r="25568" spans="2:29">
      <c r="B25568" s="136"/>
      <c r="E25568" s="136"/>
      <c r="H25568" s="136"/>
      <c r="K25568" s="136"/>
      <c r="O25568" s="136"/>
      <c r="T25568" s="136"/>
      <c r="W25568" s="136"/>
      <c r="Z25568" s="136"/>
      <c r="AC25568" s="136"/>
    </row>
    <row r="25569" spans="2:29">
      <c r="B25569" s="136"/>
      <c r="E25569" s="136"/>
      <c r="H25569" s="136"/>
      <c r="K25569" s="136"/>
      <c r="O25569" s="136"/>
      <c r="T25569" s="136"/>
      <c r="W25569" s="136"/>
      <c r="Z25569" s="136"/>
      <c r="AC25569" s="136"/>
    </row>
    <row r="25570" spans="2:29">
      <c r="B25570" s="136"/>
      <c r="E25570" s="136"/>
      <c r="H25570" s="136"/>
      <c r="K25570" s="136"/>
      <c r="O25570" s="136"/>
      <c r="T25570" s="136"/>
      <c r="W25570" s="136"/>
      <c r="Z25570" s="136"/>
      <c r="AC25570" s="136"/>
    </row>
    <row r="25571" spans="2:29">
      <c r="B25571" s="136"/>
      <c r="E25571" s="136"/>
      <c r="H25571" s="136"/>
      <c r="K25571" s="136"/>
      <c r="O25571" s="136"/>
      <c r="T25571" s="136"/>
      <c r="W25571" s="136"/>
      <c r="Z25571" s="136"/>
      <c r="AC25571" s="136"/>
    </row>
    <row r="25572" spans="2:29">
      <c r="B25572" s="136"/>
      <c r="E25572" s="136"/>
      <c r="H25572" s="136"/>
      <c r="K25572" s="136"/>
      <c r="O25572" s="136"/>
      <c r="T25572" s="136"/>
      <c r="W25572" s="136"/>
      <c r="Z25572" s="136"/>
      <c r="AC25572" s="136"/>
    </row>
    <row r="25573" spans="2:29">
      <c r="B25573" s="136"/>
      <c r="E25573" s="136"/>
      <c r="H25573" s="136"/>
      <c r="K25573" s="136"/>
      <c r="O25573" s="136"/>
      <c r="T25573" s="136"/>
      <c r="W25573" s="136"/>
      <c r="Z25573" s="136"/>
      <c r="AC25573" s="136"/>
    </row>
    <row r="25574" spans="2:29">
      <c r="B25574" s="136"/>
      <c r="E25574" s="136"/>
      <c r="H25574" s="136"/>
      <c r="K25574" s="136"/>
      <c r="O25574" s="136"/>
      <c r="T25574" s="136"/>
      <c r="W25574" s="136"/>
      <c r="Z25574" s="136"/>
      <c r="AC25574" s="136"/>
    </row>
    <row r="25575" spans="2:29">
      <c r="B25575" s="136"/>
      <c r="E25575" s="136"/>
      <c r="H25575" s="136"/>
      <c r="K25575" s="136"/>
      <c r="O25575" s="136"/>
      <c r="T25575" s="136"/>
      <c r="W25575" s="136"/>
      <c r="Z25575" s="136"/>
      <c r="AC25575" s="136"/>
    </row>
    <row r="25576" spans="2:29">
      <c r="B25576" s="136"/>
      <c r="E25576" s="136"/>
      <c r="H25576" s="136"/>
      <c r="K25576" s="136"/>
      <c r="O25576" s="136"/>
      <c r="T25576" s="136"/>
      <c r="W25576" s="136"/>
      <c r="Z25576" s="136"/>
      <c r="AC25576" s="136"/>
    </row>
    <row r="25577" spans="2:29">
      <c r="B25577" s="136"/>
      <c r="E25577" s="136"/>
      <c r="H25577" s="136"/>
      <c r="K25577" s="136"/>
      <c r="O25577" s="136"/>
      <c r="T25577" s="136"/>
      <c r="W25577" s="136"/>
      <c r="Z25577" s="136"/>
      <c r="AC25577" s="136"/>
    </row>
    <row r="25578" spans="2:29">
      <c r="B25578" s="136"/>
      <c r="E25578" s="136"/>
      <c r="H25578" s="136"/>
      <c r="K25578" s="136"/>
      <c r="O25578" s="136"/>
      <c r="T25578" s="136"/>
      <c r="W25578" s="136"/>
      <c r="Z25578" s="136"/>
      <c r="AC25578" s="136"/>
    </row>
    <row r="25579" spans="2:29">
      <c r="B25579" s="136"/>
      <c r="E25579" s="136"/>
      <c r="H25579" s="136"/>
      <c r="K25579" s="136"/>
      <c r="O25579" s="136"/>
      <c r="T25579" s="136"/>
      <c r="W25579" s="136"/>
      <c r="Z25579" s="136"/>
      <c r="AC25579" s="136"/>
    </row>
    <row r="25580" spans="2:29">
      <c r="B25580" s="136"/>
      <c r="E25580" s="136"/>
      <c r="H25580" s="136"/>
      <c r="K25580" s="136"/>
      <c r="O25580" s="136"/>
      <c r="T25580" s="136"/>
      <c r="W25580" s="136"/>
      <c r="Z25580" s="136"/>
      <c r="AC25580" s="136"/>
    </row>
    <row r="25581" spans="2:29">
      <c r="B25581" s="136"/>
      <c r="E25581" s="136"/>
      <c r="H25581" s="136"/>
      <c r="K25581" s="136"/>
      <c r="O25581" s="136"/>
      <c r="T25581" s="136"/>
      <c r="W25581" s="136"/>
      <c r="Z25581" s="136"/>
      <c r="AC25581" s="136"/>
    </row>
    <row r="25582" spans="2:29">
      <c r="B25582" s="136"/>
      <c r="E25582" s="136"/>
      <c r="H25582" s="136"/>
      <c r="K25582" s="136"/>
      <c r="O25582" s="136"/>
      <c r="T25582" s="136"/>
      <c r="W25582" s="136"/>
      <c r="Z25582" s="136"/>
      <c r="AC25582" s="136"/>
    </row>
    <row r="25583" spans="2:29">
      <c r="B25583" s="136"/>
      <c r="E25583" s="136"/>
      <c r="H25583" s="136"/>
      <c r="K25583" s="136"/>
      <c r="O25583" s="136"/>
      <c r="T25583" s="136"/>
      <c r="W25583" s="136"/>
      <c r="Z25583" s="136"/>
      <c r="AC25583" s="136"/>
    </row>
    <row r="25584" spans="2:29">
      <c r="B25584" s="136"/>
      <c r="E25584" s="136"/>
      <c r="H25584" s="136"/>
      <c r="K25584" s="136"/>
      <c r="O25584" s="136"/>
      <c r="T25584" s="136"/>
      <c r="W25584" s="136"/>
      <c r="Z25584" s="136"/>
      <c r="AC25584" s="136"/>
    </row>
    <row r="25585" spans="2:29">
      <c r="B25585" s="136"/>
      <c r="E25585" s="136"/>
      <c r="H25585" s="136"/>
      <c r="K25585" s="136"/>
      <c r="O25585" s="136"/>
      <c r="T25585" s="136"/>
      <c r="W25585" s="136"/>
      <c r="Z25585" s="136"/>
      <c r="AC25585" s="136"/>
    </row>
    <row r="25586" spans="2:29">
      <c r="B25586" s="136"/>
      <c r="E25586" s="136"/>
      <c r="H25586" s="136"/>
      <c r="K25586" s="136"/>
      <c r="O25586" s="136"/>
      <c r="T25586" s="136"/>
      <c r="W25586" s="136"/>
      <c r="Z25586" s="136"/>
      <c r="AC25586" s="136"/>
    </row>
    <row r="25587" spans="2:29">
      <c r="B25587" s="136"/>
      <c r="E25587" s="136"/>
      <c r="H25587" s="136"/>
      <c r="K25587" s="136"/>
      <c r="O25587" s="136"/>
      <c r="T25587" s="136"/>
      <c r="W25587" s="136"/>
      <c r="Z25587" s="136"/>
      <c r="AC25587" s="136"/>
    </row>
    <row r="25588" spans="2:29">
      <c r="B25588" s="136"/>
      <c r="E25588" s="136"/>
      <c r="H25588" s="136"/>
      <c r="K25588" s="136"/>
      <c r="O25588" s="136"/>
      <c r="T25588" s="136"/>
      <c r="W25588" s="136"/>
      <c r="Z25588" s="136"/>
      <c r="AC25588" s="136"/>
    </row>
    <row r="25589" spans="2:29">
      <c r="B25589" s="136"/>
      <c r="E25589" s="136"/>
      <c r="H25589" s="136"/>
      <c r="K25589" s="136"/>
      <c r="O25589" s="136"/>
      <c r="T25589" s="136"/>
      <c r="W25589" s="136"/>
      <c r="Z25589" s="136"/>
      <c r="AC25589" s="136"/>
    </row>
    <row r="25590" spans="2:29">
      <c r="B25590" s="136"/>
      <c r="E25590" s="136"/>
      <c r="H25590" s="136"/>
      <c r="K25590" s="136"/>
      <c r="O25590" s="136"/>
      <c r="T25590" s="136"/>
      <c r="W25590" s="136"/>
      <c r="Z25590" s="136"/>
      <c r="AC25590" s="136"/>
    </row>
    <row r="25591" spans="2:29">
      <c r="B25591" s="136"/>
      <c r="E25591" s="136"/>
      <c r="H25591" s="136"/>
      <c r="K25591" s="136"/>
      <c r="O25591" s="136"/>
      <c r="T25591" s="136"/>
      <c r="W25591" s="136"/>
      <c r="Z25591" s="136"/>
      <c r="AC25591" s="136"/>
    </row>
    <row r="25592" spans="2:29">
      <c r="B25592" s="136"/>
      <c r="E25592" s="136"/>
      <c r="H25592" s="136"/>
      <c r="K25592" s="136"/>
      <c r="O25592" s="136"/>
      <c r="T25592" s="136"/>
      <c r="W25592" s="136"/>
      <c r="Z25592" s="136"/>
      <c r="AC25592" s="136"/>
    </row>
    <row r="25593" spans="2:29">
      <c r="B25593" s="136"/>
      <c r="E25593" s="136"/>
      <c r="H25593" s="136"/>
      <c r="K25593" s="136"/>
      <c r="O25593" s="136"/>
      <c r="T25593" s="136"/>
      <c r="W25593" s="136"/>
      <c r="Z25593" s="136"/>
      <c r="AC25593" s="136"/>
    </row>
    <row r="25594" spans="2:29">
      <c r="B25594" s="136"/>
      <c r="E25594" s="136"/>
      <c r="H25594" s="136"/>
      <c r="K25594" s="136"/>
      <c r="O25594" s="136"/>
      <c r="T25594" s="136"/>
      <c r="W25594" s="136"/>
      <c r="Z25594" s="136"/>
      <c r="AC25594" s="136"/>
    </row>
    <row r="25595" spans="2:29">
      <c r="B25595" s="136"/>
      <c r="E25595" s="136"/>
      <c r="H25595" s="136"/>
      <c r="K25595" s="136"/>
      <c r="O25595" s="136"/>
      <c r="T25595" s="136"/>
      <c r="W25595" s="136"/>
      <c r="Z25595" s="136"/>
      <c r="AC25595" s="136"/>
    </row>
    <row r="25596" spans="2:29">
      <c r="B25596" s="136"/>
      <c r="E25596" s="136"/>
      <c r="H25596" s="136"/>
      <c r="K25596" s="136"/>
      <c r="O25596" s="136"/>
      <c r="T25596" s="136"/>
      <c r="W25596" s="136"/>
      <c r="Z25596" s="136"/>
      <c r="AC25596" s="136"/>
    </row>
    <row r="25597" spans="2:29">
      <c r="B25597" s="136"/>
      <c r="E25597" s="136"/>
      <c r="H25597" s="136"/>
      <c r="K25597" s="136"/>
      <c r="O25597" s="136"/>
      <c r="T25597" s="136"/>
      <c r="W25597" s="136"/>
      <c r="Z25597" s="136"/>
      <c r="AC25597" s="136"/>
    </row>
    <row r="25598" spans="2:29">
      <c r="B25598" s="136"/>
      <c r="E25598" s="136"/>
      <c r="H25598" s="136"/>
      <c r="K25598" s="136"/>
      <c r="O25598" s="136"/>
      <c r="T25598" s="136"/>
      <c r="W25598" s="136"/>
      <c r="Z25598" s="136"/>
      <c r="AC25598" s="136"/>
    </row>
    <row r="25599" spans="2:29">
      <c r="B25599" s="136"/>
      <c r="E25599" s="136"/>
      <c r="H25599" s="136"/>
      <c r="K25599" s="136"/>
      <c r="O25599" s="136"/>
      <c r="T25599" s="136"/>
      <c r="W25599" s="136"/>
      <c r="Z25599" s="136"/>
      <c r="AC25599" s="136"/>
    </row>
    <row r="25600" spans="2:29">
      <c r="B25600" s="136"/>
      <c r="E25600" s="136"/>
      <c r="H25600" s="136"/>
      <c r="K25600" s="136"/>
      <c r="O25600" s="136"/>
      <c r="T25600" s="136"/>
      <c r="W25600" s="136"/>
      <c r="Z25600" s="136"/>
      <c r="AC25600" s="136"/>
    </row>
    <row r="25601" spans="2:29">
      <c r="B25601" s="136"/>
      <c r="E25601" s="136"/>
      <c r="H25601" s="136"/>
      <c r="K25601" s="136"/>
      <c r="O25601" s="136"/>
      <c r="T25601" s="136"/>
      <c r="W25601" s="136"/>
      <c r="Z25601" s="136"/>
      <c r="AC25601" s="136"/>
    </row>
    <row r="25602" spans="2:29">
      <c r="B25602" s="136"/>
      <c r="E25602" s="136"/>
      <c r="H25602" s="136"/>
      <c r="K25602" s="136"/>
      <c r="O25602" s="136"/>
      <c r="T25602" s="136"/>
      <c r="W25602" s="136"/>
      <c r="Z25602" s="136"/>
      <c r="AC25602" s="136"/>
    </row>
    <row r="25603" spans="2:29">
      <c r="B25603" s="136"/>
      <c r="E25603" s="136"/>
      <c r="H25603" s="136"/>
      <c r="K25603" s="136"/>
      <c r="O25603" s="136"/>
      <c r="T25603" s="136"/>
      <c r="W25603" s="136"/>
      <c r="Z25603" s="136"/>
      <c r="AC25603" s="136"/>
    </row>
    <row r="25604" spans="2:29">
      <c r="B25604" s="136"/>
      <c r="E25604" s="136"/>
      <c r="H25604" s="136"/>
      <c r="K25604" s="136"/>
      <c r="O25604" s="136"/>
      <c r="T25604" s="136"/>
      <c r="W25604" s="136"/>
      <c r="Z25604" s="136"/>
      <c r="AC25604" s="136"/>
    </row>
    <row r="25605" spans="2:29">
      <c r="B25605" s="136"/>
      <c r="E25605" s="136"/>
      <c r="H25605" s="136"/>
      <c r="K25605" s="136"/>
      <c r="O25605" s="136"/>
      <c r="T25605" s="136"/>
      <c r="W25605" s="136"/>
      <c r="Z25605" s="136"/>
      <c r="AC25605" s="136"/>
    </row>
    <row r="25606" spans="2:29">
      <c r="B25606" s="136"/>
      <c r="E25606" s="136"/>
      <c r="H25606" s="136"/>
      <c r="K25606" s="136"/>
      <c r="O25606" s="136"/>
      <c r="T25606" s="136"/>
      <c r="W25606" s="136"/>
      <c r="Z25606" s="136"/>
      <c r="AC25606" s="136"/>
    </row>
    <row r="25607" spans="2:29">
      <c r="B25607" s="136"/>
      <c r="E25607" s="136"/>
      <c r="H25607" s="136"/>
      <c r="K25607" s="136"/>
      <c r="O25607" s="136"/>
      <c r="T25607" s="136"/>
      <c r="W25607" s="136"/>
      <c r="Z25607" s="136"/>
      <c r="AC25607" s="136"/>
    </row>
    <row r="25608" spans="2:29">
      <c r="B25608" s="136"/>
      <c r="E25608" s="136"/>
      <c r="H25608" s="136"/>
      <c r="K25608" s="136"/>
      <c r="O25608" s="136"/>
      <c r="T25608" s="136"/>
      <c r="W25608" s="136"/>
      <c r="Z25608" s="136"/>
      <c r="AC25608" s="136"/>
    </row>
    <row r="25609" spans="2:29">
      <c r="B25609" s="136"/>
      <c r="E25609" s="136"/>
      <c r="H25609" s="136"/>
      <c r="K25609" s="136"/>
      <c r="O25609" s="136"/>
      <c r="T25609" s="136"/>
      <c r="W25609" s="136"/>
      <c r="Z25609" s="136"/>
      <c r="AC25609" s="136"/>
    </row>
    <row r="25610" spans="2:29">
      <c r="B25610" s="136"/>
      <c r="E25610" s="136"/>
      <c r="H25610" s="136"/>
      <c r="K25610" s="136"/>
      <c r="O25610" s="136"/>
      <c r="T25610" s="136"/>
      <c r="W25610" s="136"/>
      <c r="Z25610" s="136"/>
      <c r="AC25610" s="136"/>
    </row>
    <row r="25611" spans="2:29">
      <c r="B25611" s="136"/>
      <c r="E25611" s="136"/>
      <c r="H25611" s="136"/>
      <c r="K25611" s="136"/>
      <c r="O25611" s="136"/>
      <c r="T25611" s="136"/>
      <c r="W25611" s="136"/>
      <c r="Z25611" s="136"/>
      <c r="AC25611" s="136"/>
    </row>
    <row r="25612" spans="2:29">
      <c r="B25612" s="136"/>
      <c r="E25612" s="136"/>
      <c r="H25612" s="136"/>
      <c r="K25612" s="136"/>
      <c r="O25612" s="136"/>
      <c r="T25612" s="136"/>
      <c r="W25612" s="136"/>
      <c r="Z25612" s="136"/>
      <c r="AC25612" s="136"/>
    </row>
    <row r="25613" spans="2:29">
      <c r="B25613" s="136"/>
      <c r="E25613" s="136"/>
      <c r="H25613" s="136"/>
      <c r="K25613" s="136"/>
      <c r="O25613" s="136"/>
      <c r="T25613" s="136"/>
      <c r="W25613" s="136"/>
      <c r="Z25613" s="136"/>
      <c r="AC25613" s="136"/>
    </row>
    <row r="25614" spans="2:29">
      <c r="B25614" s="136"/>
      <c r="E25614" s="136"/>
      <c r="H25614" s="136"/>
      <c r="K25614" s="136"/>
      <c r="O25614" s="136"/>
      <c r="T25614" s="136"/>
      <c r="W25614" s="136"/>
      <c r="Z25614" s="136"/>
      <c r="AC25614" s="136"/>
    </row>
    <row r="25615" spans="2:29">
      <c r="B25615" s="136"/>
      <c r="E25615" s="136"/>
      <c r="H25615" s="136"/>
      <c r="K25615" s="136"/>
      <c r="O25615" s="136"/>
      <c r="T25615" s="136"/>
      <c r="W25615" s="136"/>
      <c r="Z25615" s="136"/>
      <c r="AC25615" s="136"/>
    </row>
    <row r="25616" spans="2:29">
      <c r="B25616" s="136"/>
      <c r="E25616" s="136"/>
      <c r="H25616" s="136"/>
      <c r="K25616" s="136"/>
      <c r="O25616" s="136"/>
      <c r="T25616" s="136"/>
      <c r="W25616" s="136"/>
      <c r="Z25616" s="136"/>
      <c r="AC25616" s="136"/>
    </row>
    <row r="25617" spans="2:29">
      <c r="B25617" s="136"/>
      <c r="E25617" s="136"/>
      <c r="H25617" s="136"/>
      <c r="K25617" s="136"/>
      <c r="O25617" s="136"/>
      <c r="T25617" s="136"/>
      <c r="W25617" s="136"/>
      <c r="Z25617" s="136"/>
      <c r="AC25617" s="136"/>
    </row>
    <row r="25618" spans="2:29">
      <c r="B25618" s="136"/>
      <c r="E25618" s="136"/>
      <c r="H25618" s="136"/>
      <c r="K25618" s="136"/>
      <c r="O25618" s="136"/>
      <c r="T25618" s="136"/>
      <c r="W25618" s="136"/>
      <c r="Z25618" s="136"/>
      <c r="AC25618" s="136"/>
    </row>
    <row r="25619" spans="2:29">
      <c r="B25619" s="136"/>
      <c r="E25619" s="136"/>
      <c r="H25619" s="136"/>
      <c r="K25619" s="136"/>
      <c r="O25619" s="136"/>
      <c r="T25619" s="136"/>
      <c r="W25619" s="136"/>
      <c r="Z25619" s="136"/>
      <c r="AC25619" s="136"/>
    </row>
    <row r="25620" spans="2:29">
      <c r="B25620" s="136"/>
      <c r="E25620" s="136"/>
      <c r="H25620" s="136"/>
      <c r="K25620" s="136"/>
      <c r="O25620" s="136"/>
      <c r="T25620" s="136"/>
      <c r="W25620" s="136"/>
      <c r="Z25620" s="136"/>
      <c r="AC25620" s="136"/>
    </row>
    <row r="25621" spans="2:29">
      <c r="B25621" s="136"/>
      <c r="E25621" s="136"/>
      <c r="H25621" s="136"/>
      <c r="K25621" s="136"/>
      <c r="O25621" s="136"/>
      <c r="T25621" s="136"/>
      <c r="W25621" s="136"/>
      <c r="Z25621" s="136"/>
      <c r="AC25621" s="136"/>
    </row>
    <row r="25622" spans="2:29">
      <c r="B25622" s="136"/>
      <c r="E25622" s="136"/>
      <c r="H25622" s="136"/>
      <c r="K25622" s="136"/>
      <c r="O25622" s="136"/>
      <c r="T25622" s="136"/>
      <c r="W25622" s="136"/>
      <c r="Z25622" s="136"/>
      <c r="AC25622" s="136"/>
    </row>
    <row r="25623" spans="2:29">
      <c r="B25623" s="136"/>
      <c r="E25623" s="136"/>
      <c r="H25623" s="136"/>
      <c r="K25623" s="136"/>
      <c r="O25623" s="136"/>
      <c r="T25623" s="136"/>
      <c r="W25623" s="136"/>
      <c r="Z25623" s="136"/>
      <c r="AC25623" s="136"/>
    </row>
    <row r="25624" spans="2:29">
      <c r="B25624" s="136"/>
      <c r="E25624" s="136"/>
      <c r="H25624" s="136"/>
      <c r="K25624" s="136"/>
      <c r="O25624" s="136"/>
      <c r="T25624" s="136"/>
      <c r="W25624" s="136"/>
      <c r="Z25624" s="136"/>
      <c r="AC25624" s="136"/>
    </row>
    <row r="25625" spans="2:29">
      <c r="B25625" s="136"/>
      <c r="E25625" s="136"/>
      <c r="H25625" s="136"/>
      <c r="K25625" s="136"/>
      <c r="O25625" s="136"/>
      <c r="T25625" s="136"/>
      <c r="W25625" s="136"/>
      <c r="Z25625" s="136"/>
      <c r="AC25625" s="136"/>
    </row>
    <row r="25626" spans="2:29">
      <c r="B25626" s="136"/>
      <c r="E25626" s="136"/>
      <c r="H25626" s="136"/>
      <c r="K25626" s="136"/>
      <c r="O25626" s="136"/>
      <c r="T25626" s="136"/>
      <c r="W25626" s="136"/>
      <c r="Z25626" s="136"/>
      <c r="AC25626" s="136"/>
    </row>
    <row r="25627" spans="2:29">
      <c r="B25627" s="136"/>
      <c r="E25627" s="136"/>
      <c r="H25627" s="136"/>
      <c r="K25627" s="136"/>
      <c r="O25627" s="136"/>
      <c r="T25627" s="136"/>
      <c r="W25627" s="136"/>
      <c r="Z25627" s="136"/>
      <c r="AC25627" s="136"/>
    </row>
    <row r="25628" spans="2:29">
      <c r="B25628" s="136"/>
      <c r="E25628" s="136"/>
      <c r="H25628" s="136"/>
      <c r="K25628" s="136"/>
      <c r="O25628" s="136"/>
      <c r="T25628" s="136"/>
      <c r="W25628" s="136"/>
      <c r="Z25628" s="136"/>
      <c r="AC25628" s="136"/>
    </row>
    <row r="25629" spans="2:29">
      <c r="B25629" s="136"/>
      <c r="E25629" s="136"/>
      <c r="H25629" s="136"/>
      <c r="K25629" s="136"/>
      <c r="O25629" s="136"/>
      <c r="T25629" s="136"/>
      <c r="W25629" s="136"/>
      <c r="Z25629" s="136"/>
      <c r="AC25629" s="136"/>
    </row>
    <row r="25630" spans="2:29">
      <c r="B25630" s="136"/>
      <c r="E25630" s="136"/>
      <c r="H25630" s="136"/>
      <c r="K25630" s="136"/>
      <c r="O25630" s="136"/>
      <c r="T25630" s="136"/>
      <c r="W25630" s="136"/>
      <c r="Z25630" s="136"/>
      <c r="AC25630" s="136"/>
    </row>
    <row r="25631" spans="2:29">
      <c r="B25631" s="136"/>
      <c r="E25631" s="136"/>
      <c r="H25631" s="136"/>
      <c r="K25631" s="136"/>
      <c r="O25631" s="136"/>
      <c r="T25631" s="136"/>
      <c r="W25631" s="136"/>
      <c r="Z25631" s="136"/>
      <c r="AC25631" s="136"/>
    </row>
    <row r="25632" spans="2:29">
      <c r="B25632" s="136"/>
      <c r="E25632" s="136"/>
      <c r="H25632" s="136"/>
      <c r="K25632" s="136"/>
      <c r="O25632" s="136"/>
      <c r="T25632" s="136"/>
      <c r="W25632" s="136"/>
      <c r="Z25632" s="136"/>
      <c r="AC25632" s="136"/>
    </row>
    <row r="25633" spans="2:29">
      <c r="B25633" s="136"/>
      <c r="E25633" s="136"/>
      <c r="H25633" s="136"/>
      <c r="K25633" s="136"/>
      <c r="O25633" s="136"/>
      <c r="T25633" s="136"/>
      <c r="W25633" s="136"/>
      <c r="Z25633" s="136"/>
      <c r="AC25633" s="136"/>
    </row>
    <row r="25634" spans="2:29">
      <c r="B25634" s="136"/>
      <c r="E25634" s="136"/>
      <c r="H25634" s="136"/>
      <c r="K25634" s="136"/>
      <c r="O25634" s="136"/>
      <c r="T25634" s="136"/>
      <c r="W25634" s="136"/>
      <c r="Z25634" s="136"/>
      <c r="AC25634" s="136"/>
    </row>
    <row r="25635" spans="2:29">
      <c r="B25635" s="136"/>
      <c r="E25635" s="136"/>
      <c r="H25635" s="136"/>
      <c r="K25635" s="136"/>
      <c r="O25635" s="136"/>
      <c r="T25635" s="136"/>
      <c r="W25635" s="136"/>
      <c r="Z25635" s="136"/>
      <c r="AC25635" s="136"/>
    </row>
    <row r="25636" spans="2:29">
      <c r="B25636" s="136"/>
      <c r="E25636" s="136"/>
      <c r="H25636" s="136"/>
      <c r="K25636" s="136"/>
      <c r="O25636" s="136"/>
      <c r="T25636" s="136"/>
      <c r="W25636" s="136"/>
      <c r="Z25636" s="136"/>
      <c r="AC25636" s="136"/>
    </row>
    <row r="25637" spans="2:29">
      <c r="B25637" s="136"/>
      <c r="E25637" s="136"/>
      <c r="H25637" s="136"/>
      <c r="K25637" s="136"/>
      <c r="O25637" s="136"/>
      <c r="T25637" s="136"/>
      <c r="W25637" s="136"/>
      <c r="Z25637" s="136"/>
      <c r="AC25637" s="136"/>
    </row>
    <row r="25638" spans="2:29">
      <c r="B25638" s="136"/>
      <c r="E25638" s="136"/>
      <c r="H25638" s="136"/>
      <c r="K25638" s="136"/>
      <c r="O25638" s="136"/>
      <c r="T25638" s="136"/>
      <c r="W25638" s="136"/>
      <c r="Z25638" s="136"/>
      <c r="AC25638" s="136"/>
    </row>
    <row r="25639" spans="2:29">
      <c r="B25639" s="136"/>
      <c r="E25639" s="136"/>
      <c r="H25639" s="136"/>
      <c r="K25639" s="136"/>
      <c r="O25639" s="136"/>
      <c r="T25639" s="136"/>
      <c r="W25639" s="136"/>
      <c r="Z25639" s="136"/>
      <c r="AC25639" s="136"/>
    </row>
    <row r="25640" spans="2:29">
      <c r="B25640" s="136"/>
      <c r="E25640" s="136"/>
      <c r="H25640" s="136"/>
      <c r="K25640" s="136"/>
      <c r="O25640" s="136"/>
      <c r="T25640" s="136"/>
      <c r="W25640" s="136"/>
      <c r="Z25640" s="136"/>
      <c r="AC25640" s="136"/>
    </row>
    <row r="25641" spans="2:29">
      <c r="B25641" s="136"/>
      <c r="E25641" s="136"/>
      <c r="H25641" s="136"/>
      <c r="K25641" s="136"/>
      <c r="O25641" s="136"/>
      <c r="T25641" s="136"/>
      <c r="W25641" s="136"/>
      <c r="Z25641" s="136"/>
      <c r="AC25641" s="136"/>
    </row>
    <row r="25642" spans="2:29">
      <c r="B25642" s="136"/>
      <c r="E25642" s="136"/>
      <c r="H25642" s="136"/>
      <c r="K25642" s="136"/>
      <c r="O25642" s="136"/>
      <c r="T25642" s="136"/>
      <c r="W25642" s="136"/>
      <c r="Z25642" s="136"/>
      <c r="AC25642" s="136"/>
    </row>
    <row r="25643" spans="2:29">
      <c r="B25643" s="136"/>
      <c r="E25643" s="136"/>
      <c r="H25643" s="136"/>
      <c r="K25643" s="136"/>
      <c r="O25643" s="136"/>
      <c r="T25643" s="136"/>
      <c r="W25643" s="136"/>
      <c r="Z25643" s="136"/>
      <c r="AC25643" s="136"/>
    </row>
    <row r="25644" spans="2:29">
      <c r="B25644" s="136"/>
      <c r="E25644" s="136"/>
      <c r="H25644" s="136"/>
      <c r="K25644" s="136"/>
      <c r="O25644" s="136"/>
      <c r="T25644" s="136"/>
      <c r="W25644" s="136"/>
      <c r="Z25644" s="136"/>
      <c r="AC25644" s="136"/>
    </row>
    <row r="25645" spans="2:29">
      <c r="B25645" s="136"/>
      <c r="E25645" s="136"/>
      <c r="H25645" s="136"/>
      <c r="K25645" s="136"/>
      <c r="O25645" s="136"/>
      <c r="T25645" s="136"/>
      <c r="W25645" s="136"/>
      <c r="Z25645" s="136"/>
      <c r="AC25645" s="136"/>
    </row>
    <row r="25646" spans="2:29">
      <c r="B25646" s="136"/>
      <c r="E25646" s="136"/>
      <c r="H25646" s="136"/>
      <c r="K25646" s="136"/>
      <c r="O25646" s="136"/>
      <c r="T25646" s="136"/>
      <c r="W25646" s="136"/>
      <c r="Z25646" s="136"/>
      <c r="AC25646" s="136"/>
    </row>
    <row r="25647" spans="2:29">
      <c r="B25647" s="136"/>
      <c r="E25647" s="136"/>
      <c r="H25647" s="136"/>
      <c r="K25647" s="136"/>
      <c r="O25647" s="136"/>
      <c r="T25647" s="136"/>
      <c r="W25647" s="136"/>
      <c r="Z25647" s="136"/>
      <c r="AC25647" s="136"/>
    </row>
    <row r="25648" spans="2:29">
      <c r="B25648" s="136"/>
      <c r="E25648" s="136"/>
      <c r="H25648" s="136"/>
      <c r="K25648" s="136"/>
      <c r="O25648" s="136"/>
      <c r="T25648" s="136"/>
      <c r="W25648" s="136"/>
      <c r="Z25648" s="136"/>
      <c r="AC25648" s="136"/>
    </row>
    <row r="25649" spans="2:29">
      <c r="B25649" s="136"/>
      <c r="E25649" s="136"/>
      <c r="H25649" s="136"/>
      <c r="K25649" s="136"/>
      <c r="O25649" s="136"/>
      <c r="T25649" s="136"/>
      <c r="W25649" s="136"/>
      <c r="Z25649" s="136"/>
      <c r="AC25649" s="136"/>
    </row>
    <row r="25650" spans="2:29">
      <c r="B25650" s="136"/>
      <c r="E25650" s="136"/>
      <c r="H25650" s="136"/>
      <c r="K25650" s="136"/>
      <c r="O25650" s="136"/>
      <c r="T25650" s="136"/>
      <c r="W25650" s="136"/>
      <c r="Z25650" s="136"/>
      <c r="AC25650" s="136"/>
    </row>
    <row r="25651" spans="2:29">
      <c r="B25651" s="136"/>
      <c r="E25651" s="136"/>
      <c r="H25651" s="136"/>
      <c r="K25651" s="136"/>
      <c r="O25651" s="136"/>
      <c r="T25651" s="136"/>
      <c r="W25651" s="136"/>
      <c r="Z25651" s="136"/>
      <c r="AC25651" s="136"/>
    </row>
    <row r="25652" spans="2:29">
      <c r="B25652" s="136"/>
      <c r="E25652" s="136"/>
      <c r="H25652" s="136"/>
      <c r="K25652" s="136"/>
      <c r="O25652" s="136"/>
      <c r="T25652" s="136"/>
      <c r="W25652" s="136"/>
      <c r="Z25652" s="136"/>
      <c r="AC25652" s="136"/>
    </row>
    <row r="25653" spans="2:29">
      <c r="B25653" s="136"/>
      <c r="E25653" s="136"/>
      <c r="H25653" s="136"/>
      <c r="K25653" s="136"/>
      <c r="O25653" s="136"/>
      <c r="T25653" s="136"/>
      <c r="W25653" s="136"/>
      <c r="Z25653" s="136"/>
      <c r="AC25653" s="136"/>
    </row>
    <row r="25654" spans="2:29">
      <c r="B25654" s="136"/>
      <c r="E25654" s="136"/>
      <c r="H25654" s="136"/>
      <c r="K25654" s="136"/>
      <c r="O25654" s="136"/>
      <c r="T25654" s="136"/>
      <c r="W25654" s="136"/>
      <c r="Z25654" s="136"/>
      <c r="AC25654" s="136"/>
    </row>
    <row r="25655" spans="2:29">
      <c r="B25655" s="136"/>
      <c r="E25655" s="136"/>
      <c r="H25655" s="136"/>
      <c r="K25655" s="136"/>
      <c r="O25655" s="136"/>
      <c r="T25655" s="136"/>
      <c r="W25655" s="136"/>
      <c r="Z25655" s="136"/>
      <c r="AC25655" s="136"/>
    </row>
    <row r="25656" spans="2:29">
      <c r="B25656" s="136"/>
      <c r="E25656" s="136"/>
      <c r="H25656" s="136"/>
      <c r="K25656" s="136"/>
      <c r="O25656" s="136"/>
      <c r="T25656" s="136"/>
      <c r="W25656" s="136"/>
      <c r="Z25656" s="136"/>
      <c r="AC25656" s="136"/>
    </row>
    <row r="25657" spans="2:29">
      <c r="B25657" s="136"/>
      <c r="E25657" s="136"/>
      <c r="H25657" s="136"/>
      <c r="K25657" s="136"/>
      <c r="O25657" s="136"/>
      <c r="T25657" s="136"/>
      <c r="W25657" s="136"/>
      <c r="Z25657" s="136"/>
      <c r="AC25657" s="136"/>
    </row>
    <row r="25658" spans="2:29">
      <c r="B25658" s="136"/>
      <c r="E25658" s="136"/>
      <c r="H25658" s="136"/>
      <c r="K25658" s="136"/>
      <c r="O25658" s="136"/>
      <c r="T25658" s="136"/>
      <c r="W25658" s="136"/>
      <c r="Z25658" s="136"/>
      <c r="AC25658" s="136"/>
    </row>
    <row r="25659" spans="2:29">
      <c r="B25659" s="136"/>
      <c r="E25659" s="136"/>
      <c r="H25659" s="136"/>
      <c r="K25659" s="136"/>
      <c r="O25659" s="136"/>
      <c r="T25659" s="136"/>
      <c r="W25659" s="136"/>
      <c r="Z25659" s="136"/>
      <c r="AC25659" s="136"/>
    </row>
    <row r="25660" spans="2:29">
      <c r="B25660" s="136"/>
      <c r="E25660" s="136"/>
      <c r="H25660" s="136"/>
      <c r="K25660" s="136"/>
      <c r="O25660" s="136"/>
      <c r="T25660" s="136"/>
      <c r="W25660" s="136"/>
      <c r="Z25660" s="136"/>
      <c r="AC25660" s="136"/>
    </row>
    <row r="25661" spans="2:29">
      <c r="B25661" s="136"/>
      <c r="E25661" s="136"/>
      <c r="H25661" s="136"/>
      <c r="K25661" s="136"/>
      <c r="O25661" s="136"/>
      <c r="T25661" s="136"/>
      <c r="W25661" s="136"/>
      <c r="Z25661" s="136"/>
      <c r="AC25661" s="136"/>
    </row>
    <row r="25662" spans="2:29">
      <c r="B25662" s="136"/>
      <c r="E25662" s="136"/>
      <c r="H25662" s="136"/>
      <c r="K25662" s="136"/>
      <c r="O25662" s="136"/>
      <c r="T25662" s="136"/>
      <c r="W25662" s="136"/>
      <c r="Z25662" s="136"/>
      <c r="AC25662" s="136"/>
    </row>
    <row r="25663" spans="2:29">
      <c r="B25663" s="136"/>
      <c r="E25663" s="136"/>
      <c r="H25663" s="136"/>
      <c r="K25663" s="136"/>
      <c r="O25663" s="136"/>
      <c r="T25663" s="136"/>
      <c r="W25663" s="136"/>
      <c r="Z25663" s="136"/>
      <c r="AC25663" s="136"/>
    </row>
    <row r="25664" spans="2:29">
      <c r="B25664" s="136"/>
      <c r="E25664" s="136"/>
      <c r="H25664" s="136"/>
      <c r="K25664" s="136"/>
      <c r="O25664" s="136"/>
      <c r="T25664" s="136"/>
      <c r="W25664" s="136"/>
      <c r="Z25664" s="136"/>
      <c r="AC25664" s="136"/>
    </row>
    <row r="25665" spans="2:29">
      <c r="B25665" s="136"/>
      <c r="E25665" s="136"/>
      <c r="H25665" s="136"/>
      <c r="K25665" s="136"/>
      <c r="O25665" s="136"/>
      <c r="T25665" s="136"/>
      <c r="W25665" s="136"/>
      <c r="Z25665" s="136"/>
      <c r="AC25665" s="136"/>
    </row>
    <row r="25666" spans="2:29">
      <c r="B25666" s="136"/>
      <c r="E25666" s="136"/>
      <c r="H25666" s="136"/>
      <c r="K25666" s="136"/>
      <c r="O25666" s="136"/>
      <c r="T25666" s="136"/>
      <c r="W25666" s="136"/>
      <c r="Z25666" s="136"/>
      <c r="AC25666" s="136"/>
    </row>
    <row r="25667" spans="2:29">
      <c r="B25667" s="136"/>
      <c r="E25667" s="136"/>
      <c r="H25667" s="136"/>
      <c r="K25667" s="136"/>
      <c r="O25667" s="136"/>
      <c r="T25667" s="136"/>
      <c r="W25667" s="136"/>
      <c r="Z25667" s="136"/>
      <c r="AC25667" s="136"/>
    </row>
    <row r="25668" spans="2:29">
      <c r="B25668" s="136"/>
      <c r="E25668" s="136"/>
      <c r="H25668" s="136"/>
      <c r="K25668" s="136"/>
      <c r="O25668" s="136"/>
      <c r="T25668" s="136"/>
      <c r="W25668" s="136"/>
      <c r="Z25668" s="136"/>
      <c r="AC25668" s="136"/>
    </row>
    <row r="25669" spans="2:29">
      <c r="B25669" s="136"/>
      <c r="E25669" s="136"/>
      <c r="H25669" s="136"/>
      <c r="K25669" s="136"/>
      <c r="O25669" s="136"/>
      <c r="T25669" s="136"/>
      <c r="W25669" s="136"/>
      <c r="Z25669" s="136"/>
      <c r="AC25669" s="136"/>
    </row>
    <row r="25670" spans="2:29">
      <c r="B25670" s="136"/>
      <c r="E25670" s="136"/>
      <c r="H25670" s="136"/>
      <c r="K25670" s="136"/>
      <c r="O25670" s="136"/>
      <c r="T25670" s="136"/>
      <c r="W25670" s="136"/>
      <c r="Z25670" s="136"/>
      <c r="AC25670" s="136"/>
    </row>
    <row r="25671" spans="2:29">
      <c r="B25671" s="136"/>
      <c r="E25671" s="136"/>
      <c r="H25671" s="136"/>
      <c r="K25671" s="136"/>
      <c r="O25671" s="136"/>
      <c r="T25671" s="136"/>
      <c r="W25671" s="136"/>
      <c r="Z25671" s="136"/>
      <c r="AC25671" s="136"/>
    </row>
    <row r="25672" spans="2:29">
      <c r="B25672" s="136"/>
      <c r="E25672" s="136"/>
      <c r="H25672" s="136"/>
      <c r="K25672" s="136"/>
      <c r="O25672" s="136"/>
      <c r="T25672" s="136"/>
      <c r="W25672" s="136"/>
      <c r="Z25672" s="136"/>
      <c r="AC25672" s="136"/>
    </row>
    <row r="25673" spans="2:29">
      <c r="B25673" s="136"/>
      <c r="E25673" s="136"/>
      <c r="H25673" s="136"/>
      <c r="K25673" s="136"/>
      <c r="O25673" s="136"/>
      <c r="T25673" s="136"/>
      <c r="W25673" s="136"/>
      <c r="Z25673" s="136"/>
      <c r="AC25673" s="136"/>
    </row>
    <row r="25674" spans="2:29">
      <c r="B25674" s="136"/>
      <c r="E25674" s="136"/>
      <c r="H25674" s="136"/>
      <c r="K25674" s="136"/>
      <c r="O25674" s="136"/>
      <c r="T25674" s="136"/>
      <c r="W25674" s="136"/>
      <c r="Z25674" s="136"/>
      <c r="AC25674" s="136"/>
    </row>
    <row r="25675" spans="2:29">
      <c r="B25675" s="136"/>
      <c r="E25675" s="136"/>
      <c r="H25675" s="136"/>
      <c r="K25675" s="136"/>
      <c r="O25675" s="136"/>
      <c r="T25675" s="136"/>
      <c r="W25675" s="136"/>
      <c r="Z25675" s="136"/>
      <c r="AC25675" s="136"/>
    </row>
    <row r="25676" spans="2:29">
      <c r="B25676" s="136"/>
      <c r="E25676" s="136"/>
      <c r="H25676" s="136"/>
      <c r="K25676" s="136"/>
      <c r="O25676" s="136"/>
      <c r="T25676" s="136"/>
      <c r="W25676" s="136"/>
      <c r="Z25676" s="136"/>
      <c r="AC25676" s="136"/>
    </row>
    <row r="25677" spans="2:29">
      <c r="B25677" s="136"/>
      <c r="E25677" s="136"/>
      <c r="H25677" s="136"/>
      <c r="K25677" s="136"/>
      <c r="O25677" s="136"/>
      <c r="T25677" s="136"/>
      <c r="W25677" s="136"/>
      <c r="Z25677" s="136"/>
      <c r="AC25677" s="136"/>
    </row>
    <row r="25678" spans="2:29">
      <c r="B25678" s="136"/>
      <c r="E25678" s="136"/>
      <c r="H25678" s="136"/>
      <c r="K25678" s="136"/>
      <c r="O25678" s="136"/>
      <c r="T25678" s="136"/>
      <c r="W25678" s="136"/>
      <c r="Z25678" s="136"/>
      <c r="AC25678" s="136"/>
    </row>
    <row r="25679" spans="2:29">
      <c r="B25679" s="136"/>
      <c r="E25679" s="136"/>
      <c r="H25679" s="136"/>
      <c r="K25679" s="136"/>
      <c r="O25679" s="136"/>
      <c r="T25679" s="136"/>
      <c r="W25679" s="136"/>
      <c r="Z25679" s="136"/>
      <c r="AC25679" s="136"/>
    </row>
    <row r="25680" spans="2:29">
      <c r="B25680" s="136"/>
      <c r="E25680" s="136"/>
      <c r="H25680" s="136"/>
      <c r="K25680" s="136"/>
      <c r="O25680" s="136"/>
      <c r="T25680" s="136"/>
      <c r="W25680" s="136"/>
      <c r="Z25680" s="136"/>
      <c r="AC25680" s="136"/>
    </row>
    <row r="25681" spans="2:29">
      <c r="B25681" s="136"/>
      <c r="E25681" s="136"/>
      <c r="H25681" s="136"/>
      <c r="K25681" s="136"/>
      <c r="O25681" s="136"/>
      <c r="T25681" s="136"/>
      <c r="W25681" s="136"/>
      <c r="Z25681" s="136"/>
      <c r="AC25681" s="136"/>
    </row>
    <row r="25682" spans="2:29">
      <c r="B25682" s="136"/>
      <c r="E25682" s="136"/>
      <c r="H25682" s="136"/>
      <c r="K25682" s="136"/>
      <c r="O25682" s="136"/>
      <c r="T25682" s="136"/>
      <c r="W25682" s="136"/>
      <c r="Z25682" s="136"/>
      <c r="AC25682" s="136"/>
    </row>
    <row r="25683" spans="2:29">
      <c r="B25683" s="136"/>
      <c r="E25683" s="136"/>
      <c r="H25683" s="136"/>
      <c r="K25683" s="136"/>
      <c r="O25683" s="136"/>
      <c r="T25683" s="136"/>
      <c r="W25683" s="136"/>
      <c r="Z25683" s="136"/>
      <c r="AC25683" s="136"/>
    </row>
    <row r="25684" spans="2:29">
      <c r="B25684" s="136"/>
      <c r="E25684" s="136"/>
      <c r="H25684" s="136"/>
      <c r="K25684" s="136"/>
      <c r="O25684" s="136"/>
      <c r="T25684" s="136"/>
      <c r="W25684" s="136"/>
      <c r="Z25684" s="136"/>
      <c r="AC25684" s="136"/>
    </row>
    <row r="25685" spans="2:29">
      <c r="B25685" s="136"/>
      <c r="E25685" s="136"/>
      <c r="H25685" s="136"/>
      <c r="K25685" s="136"/>
      <c r="O25685" s="136"/>
      <c r="T25685" s="136"/>
      <c r="W25685" s="136"/>
      <c r="Z25685" s="136"/>
      <c r="AC25685" s="136"/>
    </row>
    <row r="25686" spans="2:29">
      <c r="B25686" s="136"/>
      <c r="E25686" s="136"/>
      <c r="H25686" s="136"/>
      <c r="K25686" s="136"/>
      <c r="O25686" s="136"/>
      <c r="T25686" s="136"/>
      <c r="W25686" s="136"/>
      <c r="Z25686" s="136"/>
      <c r="AC25686" s="136"/>
    </row>
    <row r="25687" spans="2:29">
      <c r="B25687" s="136"/>
      <c r="E25687" s="136"/>
      <c r="H25687" s="136"/>
      <c r="K25687" s="136"/>
      <c r="O25687" s="136"/>
      <c r="T25687" s="136"/>
      <c r="W25687" s="136"/>
      <c r="Z25687" s="136"/>
      <c r="AC25687" s="136"/>
    </row>
    <row r="25688" spans="2:29">
      <c r="B25688" s="136"/>
      <c r="E25688" s="136"/>
      <c r="H25688" s="136"/>
      <c r="K25688" s="136"/>
      <c r="O25688" s="136"/>
      <c r="T25688" s="136"/>
      <c r="W25688" s="136"/>
      <c r="Z25688" s="136"/>
      <c r="AC25688" s="136"/>
    </row>
    <row r="25689" spans="2:29">
      <c r="B25689" s="136"/>
      <c r="E25689" s="136"/>
      <c r="H25689" s="136"/>
      <c r="K25689" s="136"/>
      <c r="O25689" s="136"/>
      <c r="T25689" s="136"/>
      <c r="W25689" s="136"/>
      <c r="Z25689" s="136"/>
      <c r="AC25689" s="136"/>
    </row>
    <row r="25690" spans="2:29">
      <c r="B25690" s="136"/>
      <c r="E25690" s="136"/>
      <c r="H25690" s="136"/>
      <c r="K25690" s="136"/>
      <c r="O25690" s="136"/>
      <c r="T25690" s="136"/>
      <c r="W25690" s="136"/>
      <c r="Z25690" s="136"/>
      <c r="AC25690" s="136"/>
    </row>
    <row r="25691" spans="2:29">
      <c r="B25691" s="136"/>
      <c r="E25691" s="136"/>
      <c r="H25691" s="136"/>
      <c r="K25691" s="136"/>
      <c r="O25691" s="136"/>
      <c r="T25691" s="136"/>
      <c r="W25691" s="136"/>
      <c r="Z25691" s="136"/>
      <c r="AC25691" s="136"/>
    </row>
    <row r="25692" spans="2:29">
      <c r="B25692" s="136"/>
      <c r="E25692" s="136"/>
      <c r="H25692" s="136"/>
      <c r="K25692" s="136"/>
      <c r="O25692" s="136"/>
      <c r="T25692" s="136"/>
      <c r="W25692" s="136"/>
      <c r="Z25692" s="136"/>
      <c r="AC25692" s="136"/>
    </row>
    <row r="25693" spans="2:29">
      <c r="B25693" s="136"/>
      <c r="E25693" s="136"/>
      <c r="H25693" s="136"/>
      <c r="K25693" s="136"/>
      <c r="O25693" s="136"/>
      <c r="T25693" s="136"/>
      <c r="W25693" s="136"/>
      <c r="Z25693" s="136"/>
      <c r="AC25693" s="136"/>
    </row>
    <row r="25694" spans="2:29">
      <c r="B25694" s="136"/>
      <c r="E25694" s="136"/>
      <c r="H25694" s="136"/>
      <c r="K25694" s="136"/>
      <c r="O25694" s="136"/>
      <c r="T25694" s="136"/>
      <c r="W25694" s="136"/>
      <c r="Z25694" s="136"/>
      <c r="AC25694" s="136"/>
    </row>
    <row r="25695" spans="2:29">
      <c r="B25695" s="136"/>
      <c r="E25695" s="136"/>
      <c r="H25695" s="136"/>
      <c r="K25695" s="136"/>
      <c r="O25695" s="136"/>
      <c r="T25695" s="136"/>
      <c r="W25695" s="136"/>
      <c r="Z25695" s="136"/>
      <c r="AC25695" s="136"/>
    </row>
    <row r="25696" spans="2:29">
      <c r="B25696" s="136"/>
      <c r="E25696" s="136"/>
      <c r="H25696" s="136"/>
      <c r="K25696" s="136"/>
      <c r="O25696" s="136"/>
      <c r="T25696" s="136"/>
      <c r="W25696" s="136"/>
      <c r="Z25696" s="136"/>
      <c r="AC25696" s="136"/>
    </row>
    <row r="25697" spans="2:29">
      <c r="B25697" s="136"/>
      <c r="E25697" s="136"/>
      <c r="H25697" s="136"/>
      <c r="K25697" s="136"/>
      <c r="O25697" s="136"/>
      <c r="T25697" s="136"/>
      <c r="W25697" s="136"/>
      <c r="Z25697" s="136"/>
      <c r="AC25697" s="136"/>
    </row>
    <row r="25698" spans="2:29">
      <c r="B25698" s="136"/>
      <c r="E25698" s="136"/>
      <c r="H25698" s="136"/>
      <c r="K25698" s="136"/>
      <c r="O25698" s="136"/>
      <c r="T25698" s="136"/>
      <c r="W25698" s="136"/>
      <c r="Z25698" s="136"/>
      <c r="AC25698" s="136"/>
    </row>
    <row r="25699" spans="2:29">
      <c r="B25699" s="136"/>
      <c r="E25699" s="136"/>
      <c r="H25699" s="136"/>
      <c r="K25699" s="136"/>
      <c r="O25699" s="136"/>
      <c r="T25699" s="136"/>
      <c r="W25699" s="136"/>
      <c r="Z25699" s="136"/>
      <c r="AC25699" s="136"/>
    </row>
    <row r="25700" spans="2:29">
      <c r="B25700" s="136"/>
      <c r="E25700" s="136"/>
      <c r="H25700" s="136"/>
      <c r="K25700" s="136"/>
      <c r="O25700" s="136"/>
      <c r="T25700" s="136"/>
      <c r="W25700" s="136"/>
      <c r="Z25700" s="136"/>
      <c r="AC25700" s="136"/>
    </row>
    <row r="25701" spans="2:29">
      <c r="B25701" s="136"/>
      <c r="E25701" s="136"/>
      <c r="H25701" s="136"/>
      <c r="K25701" s="136"/>
      <c r="O25701" s="136"/>
      <c r="T25701" s="136"/>
      <c r="W25701" s="136"/>
      <c r="Z25701" s="136"/>
      <c r="AC25701" s="136"/>
    </row>
    <row r="25702" spans="2:29">
      <c r="B25702" s="136"/>
      <c r="E25702" s="136"/>
      <c r="H25702" s="136"/>
      <c r="K25702" s="136"/>
      <c r="O25702" s="136"/>
      <c r="T25702" s="136"/>
      <c r="W25702" s="136"/>
      <c r="Z25702" s="136"/>
      <c r="AC25702" s="136"/>
    </row>
    <row r="25703" spans="2:29">
      <c r="B25703" s="136"/>
      <c r="E25703" s="136"/>
      <c r="H25703" s="136"/>
      <c r="K25703" s="136"/>
      <c r="O25703" s="136"/>
      <c r="T25703" s="136"/>
      <c r="W25703" s="136"/>
      <c r="Z25703" s="136"/>
      <c r="AC25703" s="136"/>
    </row>
    <row r="25704" spans="2:29">
      <c r="B25704" s="136"/>
      <c r="E25704" s="136"/>
      <c r="H25704" s="136"/>
      <c r="K25704" s="136"/>
      <c r="O25704" s="136"/>
      <c r="T25704" s="136"/>
      <c r="W25704" s="136"/>
      <c r="Z25704" s="136"/>
      <c r="AC25704" s="136"/>
    </row>
    <row r="25705" spans="2:29">
      <c r="B25705" s="136"/>
      <c r="E25705" s="136"/>
      <c r="H25705" s="136"/>
      <c r="K25705" s="136"/>
      <c r="O25705" s="136"/>
      <c r="T25705" s="136"/>
      <c r="W25705" s="136"/>
      <c r="Z25705" s="136"/>
      <c r="AC25705" s="136"/>
    </row>
    <row r="25706" spans="2:29">
      <c r="B25706" s="136"/>
      <c r="E25706" s="136"/>
      <c r="H25706" s="136"/>
      <c r="K25706" s="136"/>
      <c r="O25706" s="136"/>
      <c r="T25706" s="136"/>
      <c r="W25706" s="136"/>
      <c r="Z25706" s="136"/>
      <c r="AC25706" s="136"/>
    </row>
    <row r="25707" spans="2:29">
      <c r="B25707" s="136"/>
      <c r="E25707" s="136"/>
      <c r="H25707" s="136"/>
      <c r="K25707" s="136"/>
      <c r="O25707" s="136"/>
      <c r="T25707" s="136"/>
      <c r="W25707" s="136"/>
      <c r="Z25707" s="136"/>
      <c r="AC25707" s="136"/>
    </row>
    <row r="25708" spans="2:29">
      <c r="B25708" s="136"/>
      <c r="E25708" s="136"/>
      <c r="H25708" s="136"/>
      <c r="K25708" s="136"/>
      <c r="O25708" s="136"/>
      <c r="T25708" s="136"/>
      <c r="W25708" s="136"/>
      <c r="Z25708" s="136"/>
      <c r="AC25708" s="136"/>
    </row>
    <row r="25709" spans="2:29">
      <c r="B25709" s="136"/>
      <c r="E25709" s="136"/>
      <c r="H25709" s="136"/>
      <c r="K25709" s="136"/>
      <c r="O25709" s="136"/>
      <c r="T25709" s="136"/>
      <c r="W25709" s="136"/>
      <c r="Z25709" s="136"/>
      <c r="AC25709" s="136"/>
    </row>
    <row r="25710" spans="2:29">
      <c r="B25710" s="136"/>
      <c r="E25710" s="136"/>
      <c r="H25710" s="136"/>
      <c r="K25710" s="136"/>
      <c r="O25710" s="136"/>
      <c r="T25710" s="136"/>
      <c r="W25710" s="136"/>
      <c r="Z25710" s="136"/>
      <c r="AC25710" s="136"/>
    </row>
    <row r="25711" spans="2:29">
      <c r="B25711" s="136"/>
      <c r="E25711" s="136"/>
      <c r="H25711" s="136"/>
      <c r="K25711" s="136"/>
      <c r="O25711" s="136"/>
      <c r="T25711" s="136"/>
      <c r="W25711" s="136"/>
      <c r="Z25711" s="136"/>
      <c r="AC25711" s="136"/>
    </row>
    <row r="25712" spans="2:29">
      <c r="B25712" s="136"/>
      <c r="E25712" s="136"/>
      <c r="H25712" s="136"/>
      <c r="K25712" s="136"/>
      <c r="O25712" s="136"/>
      <c r="T25712" s="136"/>
      <c r="W25712" s="136"/>
      <c r="Z25712" s="136"/>
      <c r="AC25712" s="136"/>
    </row>
    <row r="25713" spans="2:29">
      <c r="B25713" s="136"/>
      <c r="E25713" s="136"/>
      <c r="H25713" s="136"/>
      <c r="K25713" s="136"/>
      <c r="O25713" s="136"/>
      <c r="T25713" s="136"/>
      <c r="W25713" s="136"/>
      <c r="Z25713" s="136"/>
      <c r="AC25713" s="136"/>
    </row>
    <row r="25714" spans="2:29">
      <c r="B25714" s="136"/>
      <c r="E25714" s="136"/>
      <c r="H25714" s="136"/>
      <c r="K25714" s="136"/>
      <c r="O25714" s="136"/>
      <c r="T25714" s="136"/>
      <c r="W25714" s="136"/>
      <c r="Z25714" s="136"/>
      <c r="AC25714" s="136"/>
    </row>
    <row r="25715" spans="2:29">
      <c r="B25715" s="136"/>
      <c r="E25715" s="136"/>
      <c r="H25715" s="136"/>
      <c r="K25715" s="136"/>
      <c r="O25715" s="136"/>
      <c r="T25715" s="136"/>
      <c r="W25715" s="136"/>
      <c r="Z25715" s="136"/>
      <c r="AC25715" s="136"/>
    </row>
    <row r="25716" spans="2:29">
      <c r="B25716" s="136"/>
      <c r="E25716" s="136"/>
      <c r="H25716" s="136"/>
      <c r="K25716" s="136"/>
      <c r="O25716" s="136"/>
      <c r="T25716" s="136"/>
      <c r="W25716" s="136"/>
      <c r="Z25716" s="136"/>
      <c r="AC25716" s="136"/>
    </row>
    <row r="25717" spans="2:29">
      <c r="B25717" s="136"/>
      <c r="E25717" s="136"/>
      <c r="H25717" s="136"/>
      <c r="K25717" s="136"/>
      <c r="O25717" s="136"/>
      <c r="T25717" s="136"/>
      <c r="W25717" s="136"/>
      <c r="Z25717" s="136"/>
      <c r="AC25717" s="136"/>
    </row>
    <row r="25718" spans="2:29">
      <c r="B25718" s="136"/>
      <c r="E25718" s="136"/>
      <c r="H25718" s="136"/>
      <c r="K25718" s="136"/>
      <c r="O25718" s="136"/>
      <c r="T25718" s="136"/>
      <c r="W25718" s="136"/>
      <c r="Z25718" s="136"/>
      <c r="AC25718" s="136"/>
    </row>
    <row r="25719" spans="2:29">
      <c r="B25719" s="136"/>
      <c r="E25719" s="136"/>
      <c r="H25719" s="136"/>
      <c r="K25719" s="136"/>
      <c r="O25719" s="136"/>
      <c r="T25719" s="136"/>
      <c r="W25719" s="136"/>
      <c r="Z25719" s="136"/>
      <c r="AC25719" s="136"/>
    </row>
    <row r="25720" spans="2:29">
      <c r="B25720" s="136"/>
      <c r="E25720" s="136"/>
      <c r="H25720" s="136"/>
      <c r="K25720" s="136"/>
      <c r="O25720" s="136"/>
      <c r="T25720" s="136"/>
      <c r="W25720" s="136"/>
      <c r="Z25720" s="136"/>
      <c r="AC25720" s="136"/>
    </row>
    <row r="25721" spans="2:29">
      <c r="B25721" s="136"/>
      <c r="E25721" s="136"/>
      <c r="H25721" s="136"/>
      <c r="K25721" s="136"/>
      <c r="O25721" s="136"/>
      <c r="T25721" s="136"/>
      <c r="W25721" s="136"/>
      <c r="Z25721" s="136"/>
      <c r="AC25721" s="136"/>
    </row>
    <row r="25722" spans="2:29">
      <c r="B25722" s="136"/>
      <c r="E25722" s="136"/>
      <c r="H25722" s="136"/>
      <c r="K25722" s="136"/>
      <c r="O25722" s="136"/>
      <c r="T25722" s="136"/>
      <c r="W25722" s="136"/>
      <c r="Z25722" s="136"/>
      <c r="AC25722" s="136"/>
    </row>
    <row r="25723" spans="2:29">
      <c r="B25723" s="136"/>
      <c r="E25723" s="136"/>
      <c r="H25723" s="136"/>
      <c r="K25723" s="136"/>
      <c r="O25723" s="136"/>
      <c r="T25723" s="136"/>
      <c r="W25723" s="136"/>
      <c r="Z25723" s="136"/>
      <c r="AC25723" s="136"/>
    </row>
    <row r="25724" spans="2:29">
      <c r="B25724" s="136"/>
      <c r="E25724" s="136"/>
      <c r="H25724" s="136"/>
      <c r="K25724" s="136"/>
      <c r="O25724" s="136"/>
      <c r="T25724" s="136"/>
      <c r="W25724" s="136"/>
      <c r="Z25724" s="136"/>
      <c r="AC25724" s="136"/>
    </row>
    <row r="25725" spans="2:29">
      <c r="B25725" s="136"/>
      <c r="E25725" s="136"/>
      <c r="H25725" s="136"/>
      <c r="K25725" s="136"/>
      <c r="O25725" s="136"/>
      <c r="T25725" s="136"/>
      <c r="W25725" s="136"/>
      <c r="Z25725" s="136"/>
      <c r="AC25725" s="136"/>
    </row>
    <row r="25726" spans="2:29">
      <c r="B25726" s="136"/>
      <c r="E25726" s="136"/>
      <c r="H25726" s="136"/>
      <c r="K25726" s="136"/>
      <c r="O25726" s="136"/>
      <c r="T25726" s="136"/>
      <c r="W25726" s="136"/>
      <c r="Z25726" s="136"/>
      <c r="AC25726" s="136"/>
    </row>
    <row r="25727" spans="2:29">
      <c r="B25727" s="136"/>
      <c r="E25727" s="136"/>
      <c r="H25727" s="136"/>
      <c r="K25727" s="136"/>
      <c r="O25727" s="136"/>
      <c r="T25727" s="136"/>
      <c r="W25727" s="136"/>
      <c r="Z25727" s="136"/>
      <c r="AC25727" s="136"/>
    </row>
    <row r="25728" spans="2:29">
      <c r="B25728" s="136"/>
      <c r="E25728" s="136"/>
      <c r="H25728" s="136"/>
      <c r="K25728" s="136"/>
      <c r="O25728" s="136"/>
      <c r="T25728" s="136"/>
      <c r="W25728" s="136"/>
      <c r="Z25728" s="136"/>
      <c r="AC25728" s="136"/>
    </row>
    <row r="25729" spans="2:29">
      <c r="B25729" s="136"/>
      <c r="E25729" s="136"/>
      <c r="H25729" s="136"/>
      <c r="K25729" s="136"/>
      <c r="O25729" s="136"/>
      <c r="T25729" s="136"/>
      <c r="W25729" s="136"/>
      <c r="Z25729" s="136"/>
      <c r="AC25729" s="136"/>
    </row>
    <row r="25730" spans="2:29">
      <c r="B25730" s="136"/>
      <c r="E25730" s="136"/>
      <c r="H25730" s="136"/>
      <c r="K25730" s="136"/>
      <c r="O25730" s="136"/>
      <c r="T25730" s="136"/>
      <c r="W25730" s="136"/>
      <c r="Z25730" s="136"/>
      <c r="AC25730" s="136"/>
    </row>
    <row r="25731" spans="2:29">
      <c r="B25731" s="136"/>
      <c r="E25731" s="136"/>
      <c r="H25731" s="136"/>
      <c r="K25731" s="136"/>
      <c r="O25731" s="136"/>
      <c r="T25731" s="136"/>
      <c r="W25731" s="136"/>
      <c r="Z25731" s="136"/>
      <c r="AC25731" s="136"/>
    </row>
    <row r="25732" spans="2:29">
      <c r="B25732" s="136"/>
      <c r="E25732" s="136"/>
      <c r="H25732" s="136"/>
      <c r="K25732" s="136"/>
      <c r="O25732" s="136"/>
      <c r="T25732" s="136"/>
      <c r="W25732" s="136"/>
      <c r="Z25732" s="136"/>
      <c r="AC25732" s="136"/>
    </row>
    <row r="25733" spans="2:29">
      <c r="B25733" s="136"/>
      <c r="E25733" s="136"/>
      <c r="H25733" s="136"/>
      <c r="K25733" s="136"/>
      <c r="O25733" s="136"/>
      <c r="T25733" s="136"/>
      <c r="W25733" s="136"/>
      <c r="Z25733" s="136"/>
      <c r="AC25733" s="136"/>
    </row>
    <row r="25734" spans="2:29">
      <c r="B25734" s="136"/>
      <c r="E25734" s="136"/>
      <c r="H25734" s="136"/>
      <c r="K25734" s="136"/>
      <c r="O25734" s="136"/>
      <c r="T25734" s="136"/>
      <c r="W25734" s="136"/>
      <c r="Z25734" s="136"/>
      <c r="AC25734" s="136"/>
    </row>
    <row r="25735" spans="2:29">
      <c r="B25735" s="136"/>
      <c r="E25735" s="136"/>
      <c r="H25735" s="136"/>
      <c r="K25735" s="136"/>
      <c r="O25735" s="136"/>
      <c r="T25735" s="136"/>
      <c r="W25735" s="136"/>
      <c r="Z25735" s="136"/>
      <c r="AC25735" s="136"/>
    </row>
    <row r="25736" spans="2:29">
      <c r="B25736" s="136"/>
      <c r="E25736" s="136"/>
      <c r="H25736" s="136"/>
      <c r="K25736" s="136"/>
      <c r="O25736" s="136"/>
      <c r="T25736" s="136"/>
      <c r="W25736" s="136"/>
      <c r="Z25736" s="136"/>
      <c r="AC25736" s="136"/>
    </row>
    <row r="25737" spans="2:29">
      <c r="B25737" s="136"/>
      <c r="E25737" s="136"/>
      <c r="H25737" s="136"/>
      <c r="K25737" s="136"/>
      <c r="O25737" s="136"/>
      <c r="T25737" s="136"/>
      <c r="W25737" s="136"/>
      <c r="Z25737" s="136"/>
      <c r="AC25737" s="136"/>
    </row>
    <row r="25738" spans="2:29">
      <c r="B25738" s="136"/>
      <c r="E25738" s="136"/>
      <c r="H25738" s="136"/>
      <c r="K25738" s="136"/>
      <c r="O25738" s="136"/>
      <c r="T25738" s="136"/>
      <c r="W25738" s="136"/>
      <c r="Z25738" s="136"/>
      <c r="AC25738" s="136"/>
    </row>
    <row r="25739" spans="2:29">
      <c r="B25739" s="136"/>
      <c r="E25739" s="136"/>
      <c r="H25739" s="136"/>
      <c r="K25739" s="136"/>
      <c r="O25739" s="136"/>
      <c r="T25739" s="136"/>
      <c r="W25739" s="136"/>
      <c r="Z25739" s="136"/>
      <c r="AC25739" s="136"/>
    </row>
    <row r="25740" spans="2:29">
      <c r="B25740" s="136"/>
      <c r="E25740" s="136"/>
      <c r="H25740" s="136"/>
      <c r="K25740" s="136"/>
      <c r="O25740" s="136"/>
      <c r="T25740" s="136"/>
      <c r="W25740" s="136"/>
      <c r="Z25740" s="136"/>
      <c r="AC25740" s="136"/>
    </row>
    <row r="25741" spans="2:29">
      <c r="B25741" s="136"/>
      <c r="E25741" s="136"/>
      <c r="H25741" s="136"/>
      <c r="K25741" s="136"/>
      <c r="O25741" s="136"/>
      <c r="T25741" s="136"/>
      <c r="W25741" s="136"/>
      <c r="Z25741" s="136"/>
      <c r="AC25741" s="136"/>
    </row>
    <row r="25742" spans="2:29">
      <c r="B25742" s="136"/>
      <c r="E25742" s="136"/>
      <c r="H25742" s="136"/>
      <c r="K25742" s="136"/>
      <c r="O25742" s="136"/>
      <c r="T25742" s="136"/>
      <c r="W25742" s="136"/>
      <c r="Z25742" s="136"/>
      <c r="AC25742" s="136"/>
    </row>
    <row r="25743" spans="2:29">
      <c r="B25743" s="136"/>
      <c r="E25743" s="136"/>
      <c r="H25743" s="136"/>
      <c r="K25743" s="136"/>
      <c r="O25743" s="136"/>
      <c r="T25743" s="136"/>
      <c r="W25743" s="136"/>
      <c r="Z25743" s="136"/>
      <c r="AC25743" s="136"/>
    </row>
    <row r="25744" spans="2:29">
      <c r="B25744" s="136"/>
      <c r="E25744" s="136"/>
      <c r="H25744" s="136"/>
      <c r="K25744" s="136"/>
      <c r="O25744" s="136"/>
      <c r="T25744" s="136"/>
      <c r="W25744" s="136"/>
      <c r="Z25744" s="136"/>
      <c r="AC25744" s="136"/>
    </row>
    <row r="25745" spans="2:29">
      <c r="B25745" s="136"/>
      <c r="E25745" s="136"/>
      <c r="H25745" s="136"/>
      <c r="K25745" s="136"/>
      <c r="O25745" s="136"/>
      <c r="T25745" s="136"/>
      <c r="W25745" s="136"/>
      <c r="Z25745" s="136"/>
      <c r="AC25745" s="136"/>
    </row>
    <row r="25746" spans="2:29">
      <c r="B25746" s="136"/>
      <c r="E25746" s="136"/>
      <c r="H25746" s="136"/>
      <c r="K25746" s="136"/>
      <c r="O25746" s="136"/>
      <c r="T25746" s="136"/>
      <c r="W25746" s="136"/>
      <c r="Z25746" s="136"/>
      <c r="AC25746" s="136"/>
    </row>
    <row r="25747" spans="2:29">
      <c r="B25747" s="136"/>
      <c r="E25747" s="136"/>
      <c r="H25747" s="136"/>
      <c r="K25747" s="136"/>
      <c r="O25747" s="136"/>
      <c r="T25747" s="136"/>
      <c r="W25747" s="136"/>
      <c r="Z25747" s="136"/>
      <c r="AC25747" s="136"/>
    </row>
    <row r="25748" spans="2:29">
      <c r="B25748" s="136"/>
      <c r="E25748" s="136"/>
      <c r="H25748" s="136"/>
      <c r="K25748" s="136"/>
      <c r="O25748" s="136"/>
      <c r="T25748" s="136"/>
      <c r="W25748" s="136"/>
      <c r="Z25748" s="136"/>
      <c r="AC25748" s="136"/>
    </row>
    <row r="25749" spans="2:29">
      <c r="B25749" s="136"/>
      <c r="E25749" s="136"/>
      <c r="H25749" s="136"/>
      <c r="K25749" s="136"/>
      <c r="O25749" s="136"/>
      <c r="T25749" s="136"/>
      <c r="W25749" s="136"/>
      <c r="Z25749" s="136"/>
      <c r="AC25749" s="136"/>
    </row>
    <row r="25750" spans="2:29">
      <c r="B25750" s="136"/>
      <c r="E25750" s="136"/>
      <c r="H25750" s="136"/>
      <c r="K25750" s="136"/>
      <c r="O25750" s="136"/>
      <c r="T25750" s="136"/>
      <c r="W25750" s="136"/>
      <c r="Z25750" s="136"/>
      <c r="AC25750" s="136"/>
    </row>
    <row r="25751" spans="2:29">
      <c r="B25751" s="136"/>
      <c r="E25751" s="136"/>
      <c r="H25751" s="136"/>
      <c r="K25751" s="136"/>
      <c r="O25751" s="136"/>
      <c r="T25751" s="136"/>
      <c r="W25751" s="136"/>
      <c r="Z25751" s="136"/>
      <c r="AC25751" s="136"/>
    </row>
    <row r="25752" spans="2:29">
      <c r="B25752" s="136"/>
      <c r="E25752" s="136"/>
      <c r="H25752" s="136"/>
      <c r="K25752" s="136"/>
      <c r="O25752" s="136"/>
      <c r="T25752" s="136"/>
      <c r="W25752" s="136"/>
      <c r="Z25752" s="136"/>
      <c r="AC25752" s="136"/>
    </row>
    <row r="25753" spans="2:29">
      <c r="B25753" s="136"/>
      <c r="E25753" s="136"/>
      <c r="H25753" s="136"/>
      <c r="K25753" s="136"/>
      <c r="O25753" s="136"/>
      <c r="T25753" s="136"/>
      <c r="W25753" s="136"/>
      <c r="Z25753" s="136"/>
      <c r="AC25753" s="136"/>
    </row>
    <row r="25754" spans="2:29">
      <c r="B25754" s="136"/>
      <c r="E25754" s="136"/>
      <c r="H25754" s="136"/>
      <c r="K25754" s="136"/>
      <c r="O25754" s="136"/>
      <c r="T25754" s="136"/>
      <c r="W25754" s="136"/>
      <c r="Z25754" s="136"/>
      <c r="AC25754" s="136"/>
    </row>
    <row r="25755" spans="2:29">
      <c r="B25755" s="136"/>
      <c r="E25755" s="136"/>
      <c r="H25755" s="136"/>
      <c r="K25755" s="136"/>
      <c r="O25755" s="136"/>
      <c r="T25755" s="136"/>
      <c r="W25755" s="136"/>
      <c r="Z25755" s="136"/>
      <c r="AC25755" s="136"/>
    </row>
    <row r="25756" spans="2:29">
      <c r="B25756" s="136"/>
      <c r="E25756" s="136"/>
      <c r="H25756" s="136"/>
      <c r="K25756" s="136"/>
      <c r="O25756" s="136"/>
      <c r="T25756" s="136"/>
      <c r="W25756" s="136"/>
      <c r="Z25756" s="136"/>
      <c r="AC25756" s="136"/>
    </row>
    <row r="25757" spans="2:29">
      <c r="B25757" s="136"/>
      <c r="E25757" s="136"/>
      <c r="H25757" s="136"/>
      <c r="K25757" s="136"/>
      <c r="O25757" s="136"/>
      <c r="T25757" s="136"/>
      <c r="W25757" s="136"/>
      <c r="Z25757" s="136"/>
      <c r="AC25757" s="136"/>
    </row>
    <row r="25758" spans="2:29">
      <c r="B25758" s="136"/>
      <c r="E25758" s="136"/>
      <c r="H25758" s="136"/>
      <c r="K25758" s="136"/>
      <c r="O25758" s="136"/>
      <c r="T25758" s="136"/>
      <c r="W25758" s="136"/>
      <c r="Z25758" s="136"/>
      <c r="AC25758" s="136"/>
    </row>
    <row r="25759" spans="2:29">
      <c r="B25759" s="136"/>
      <c r="E25759" s="136"/>
      <c r="H25759" s="136"/>
      <c r="K25759" s="136"/>
      <c r="O25759" s="136"/>
      <c r="T25759" s="136"/>
      <c r="W25759" s="136"/>
      <c r="Z25759" s="136"/>
      <c r="AC25759" s="136"/>
    </row>
    <row r="25760" spans="2:29">
      <c r="B25760" s="136"/>
      <c r="E25760" s="136"/>
      <c r="H25760" s="136"/>
      <c r="K25760" s="136"/>
      <c r="O25760" s="136"/>
      <c r="T25760" s="136"/>
      <c r="W25760" s="136"/>
      <c r="Z25760" s="136"/>
      <c r="AC25760" s="136"/>
    </row>
    <row r="25761" spans="2:29">
      <c r="B25761" s="136"/>
      <c r="E25761" s="136"/>
      <c r="H25761" s="136"/>
      <c r="K25761" s="136"/>
      <c r="O25761" s="136"/>
      <c r="T25761" s="136"/>
      <c r="W25761" s="136"/>
      <c r="Z25761" s="136"/>
      <c r="AC25761" s="136"/>
    </row>
    <row r="25762" spans="2:29">
      <c r="B25762" s="136"/>
      <c r="E25762" s="136"/>
      <c r="H25762" s="136"/>
      <c r="K25762" s="136"/>
      <c r="O25762" s="136"/>
      <c r="T25762" s="136"/>
      <c r="W25762" s="136"/>
      <c r="Z25762" s="136"/>
      <c r="AC25762" s="136"/>
    </row>
    <row r="25763" spans="2:29">
      <c r="B25763" s="136"/>
      <c r="E25763" s="136"/>
      <c r="H25763" s="136"/>
      <c r="K25763" s="136"/>
      <c r="O25763" s="136"/>
      <c r="T25763" s="136"/>
      <c r="W25763" s="136"/>
      <c r="Z25763" s="136"/>
      <c r="AC25763" s="136"/>
    </row>
    <row r="25764" spans="2:29">
      <c r="B25764" s="136"/>
      <c r="E25764" s="136"/>
      <c r="H25764" s="136"/>
      <c r="K25764" s="136"/>
      <c r="O25764" s="136"/>
      <c r="T25764" s="136"/>
      <c r="W25764" s="136"/>
      <c r="Z25764" s="136"/>
      <c r="AC25764" s="136"/>
    </row>
    <row r="25765" spans="2:29">
      <c r="B25765" s="136"/>
      <c r="E25765" s="136"/>
      <c r="H25765" s="136"/>
      <c r="K25765" s="136"/>
      <c r="O25765" s="136"/>
      <c r="T25765" s="136"/>
      <c r="W25765" s="136"/>
      <c r="Z25765" s="136"/>
      <c r="AC25765" s="136"/>
    </row>
    <row r="25766" spans="2:29">
      <c r="B25766" s="136"/>
      <c r="E25766" s="136"/>
      <c r="H25766" s="136"/>
      <c r="K25766" s="136"/>
      <c r="O25766" s="136"/>
      <c r="T25766" s="136"/>
      <c r="W25766" s="136"/>
      <c r="Z25766" s="136"/>
      <c r="AC25766" s="136"/>
    </row>
    <row r="25767" spans="2:29">
      <c r="B25767" s="136"/>
      <c r="E25767" s="136"/>
      <c r="H25767" s="136"/>
      <c r="K25767" s="136"/>
      <c r="O25767" s="136"/>
      <c r="T25767" s="136"/>
      <c r="W25767" s="136"/>
      <c r="Z25767" s="136"/>
      <c r="AC25767" s="136"/>
    </row>
    <row r="25768" spans="2:29">
      <c r="B25768" s="136"/>
      <c r="E25768" s="136"/>
      <c r="H25768" s="136"/>
      <c r="K25768" s="136"/>
      <c r="O25768" s="136"/>
      <c r="T25768" s="136"/>
      <c r="W25768" s="136"/>
      <c r="Z25768" s="136"/>
      <c r="AC25768" s="136"/>
    </row>
    <row r="25769" spans="2:29">
      <c r="B25769" s="136"/>
      <c r="E25769" s="136"/>
      <c r="H25769" s="136"/>
      <c r="K25769" s="136"/>
      <c r="O25769" s="136"/>
      <c r="T25769" s="136"/>
      <c r="W25769" s="136"/>
      <c r="Z25769" s="136"/>
      <c r="AC25769" s="136"/>
    </row>
    <row r="25770" spans="2:29">
      <c r="B25770" s="136"/>
      <c r="E25770" s="136"/>
      <c r="H25770" s="136"/>
      <c r="K25770" s="136"/>
      <c r="O25770" s="136"/>
      <c r="T25770" s="136"/>
      <c r="W25770" s="136"/>
      <c r="Z25770" s="136"/>
      <c r="AC25770" s="136"/>
    </row>
    <row r="25771" spans="2:29">
      <c r="B25771" s="136"/>
      <c r="E25771" s="136"/>
      <c r="H25771" s="136"/>
      <c r="K25771" s="136"/>
      <c r="O25771" s="136"/>
      <c r="T25771" s="136"/>
      <c r="W25771" s="136"/>
      <c r="Z25771" s="136"/>
      <c r="AC25771" s="136"/>
    </row>
    <row r="25772" spans="2:29">
      <c r="B25772" s="136"/>
      <c r="E25772" s="136"/>
      <c r="H25772" s="136"/>
      <c r="K25772" s="136"/>
      <c r="O25772" s="136"/>
      <c r="T25772" s="136"/>
      <c r="W25772" s="136"/>
      <c r="Z25772" s="136"/>
      <c r="AC25772" s="136"/>
    </row>
    <row r="25773" spans="2:29">
      <c r="B25773" s="136"/>
      <c r="E25773" s="136"/>
      <c r="H25773" s="136"/>
      <c r="K25773" s="136"/>
      <c r="O25773" s="136"/>
      <c r="T25773" s="136"/>
      <c r="W25773" s="136"/>
      <c r="Z25773" s="136"/>
      <c r="AC25773" s="136"/>
    </row>
    <row r="25774" spans="2:29">
      <c r="B25774" s="136"/>
      <c r="E25774" s="136"/>
      <c r="H25774" s="136"/>
      <c r="K25774" s="136"/>
      <c r="O25774" s="136"/>
      <c r="T25774" s="136"/>
      <c r="W25774" s="136"/>
      <c r="Z25774" s="136"/>
      <c r="AC25774" s="136"/>
    </row>
    <row r="25775" spans="2:29">
      <c r="B25775" s="136"/>
      <c r="E25775" s="136"/>
      <c r="H25775" s="136"/>
      <c r="K25775" s="136"/>
      <c r="O25775" s="136"/>
      <c r="T25775" s="136"/>
      <c r="W25775" s="136"/>
      <c r="Z25775" s="136"/>
      <c r="AC25775" s="136"/>
    </row>
    <row r="25776" spans="2:29">
      <c r="B25776" s="136"/>
      <c r="E25776" s="136"/>
      <c r="H25776" s="136"/>
      <c r="K25776" s="136"/>
      <c r="O25776" s="136"/>
      <c r="T25776" s="136"/>
      <c r="W25776" s="136"/>
      <c r="Z25776" s="136"/>
      <c r="AC25776" s="136"/>
    </row>
    <row r="25777" spans="2:29">
      <c r="B25777" s="136"/>
      <c r="E25777" s="136"/>
      <c r="H25777" s="136"/>
      <c r="K25777" s="136"/>
      <c r="O25777" s="136"/>
      <c r="T25777" s="136"/>
      <c r="W25777" s="136"/>
      <c r="Z25777" s="136"/>
      <c r="AC25777" s="136"/>
    </row>
    <row r="25778" spans="2:29">
      <c r="B25778" s="136"/>
      <c r="E25778" s="136"/>
      <c r="H25778" s="136"/>
      <c r="K25778" s="136"/>
      <c r="O25778" s="136"/>
      <c r="T25778" s="136"/>
      <c r="W25778" s="136"/>
      <c r="Z25778" s="136"/>
      <c r="AC25778" s="136"/>
    </row>
    <row r="25779" spans="2:29">
      <c r="B25779" s="136"/>
      <c r="E25779" s="136"/>
      <c r="H25779" s="136"/>
      <c r="K25779" s="136"/>
      <c r="O25779" s="136"/>
      <c r="T25779" s="136"/>
      <c r="W25779" s="136"/>
      <c r="Z25779" s="136"/>
      <c r="AC25779" s="136"/>
    </row>
    <row r="25780" spans="2:29">
      <c r="B25780" s="136"/>
      <c r="E25780" s="136"/>
      <c r="H25780" s="136"/>
      <c r="K25780" s="136"/>
      <c r="O25780" s="136"/>
      <c r="T25780" s="136"/>
      <c r="W25780" s="136"/>
      <c r="Z25780" s="136"/>
      <c r="AC25780" s="136"/>
    </row>
    <row r="25781" spans="2:29">
      <c r="B25781" s="136"/>
      <c r="E25781" s="136"/>
      <c r="H25781" s="136"/>
      <c r="K25781" s="136"/>
      <c r="O25781" s="136"/>
      <c r="T25781" s="136"/>
      <c r="W25781" s="136"/>
      <c r="Z25781" s="136"/>
      <c r="AC25781" s="136"/>
    </row>
    <row r="25782" spans="2:29">
      <c r="B25782" s="136"/>
      <c r="E25782" s="136"/>
      <c r="H25782" s="136"/>
      <c r="K25782" s="136"/>
      <c r="O25782" s="136"/>
      <c r="T25782" s="136"/>
      <c r="W25782" s="136"/>
      <c r="Z25782" s="136"/>
      <c r="AC25782" s="136"/>
    </row>
    <row r="25783" spans="2:29">
      <c r="B25783" s="136"/>
      <c r="E25783" s="136"/>
      <c r="H25783" s="136"/>
      <c r="K25783" s="136"/>
      <c r="O25783" s="136"/>
      <c r="T25783" s="136"/>
      <c r="W25783" s="136"/>
      <c r="Z25783" s="136"/>
      <c r="AC25783" s="136"/>
    </row>
    <row r="25784" spans="2:29">
      <c r="B25784" s="136"/>
      <c r="E25784" s="136"/>
      <c r="H25784" s="136"/>
      <c r="K25784" s="136"/>
      <c r="O25784" s="136"/>
      <c r="T25784" s="136"/>
      <c r="W25784" s="136"/>
      <c r="Z25784" s="136"/>
      <c r="AC25784" s="136"/>
    </row>
    <row r="25785" spans="2:29">
      <c r="B25785" s="136"/>
      <c r="E25785" s="136"/>
      <c r="H25785" s="136"/>
      <c r="K25785" s="136"/>
      <c r="O25785" s="136"/>
      <c r="T25785" s="136"/>
      <c r="W25785" s="136"/>
      <c r="Z25785" s="136"/>
      <c r="AC25785" s="136"/>
    </row>
    <row r="25786" spans="2:29">
      <c r="B25786" s="136"/>
      <c r="E25786" s="136"/>
      <c r="H25786" s="136"/>
      <c r="K25786" s="136"/>
      <c r="O25786" s="136"/>
      <c r="T25786" s="136"/>
      <c r="W25786" s="136"/>
      <c r="Z25786" s="136"/>
      <c r="AC25786" s="136"/>
    </row>
    <row r="25787" spans="2:29">
      <c r="B25787" s="136"/>
      <c r="E25787" s="136"/>
      <c r="H25787" s="136"/>
      <c r="K25787" s="136"/>
      <c r="O25787" s="136"/>
      <c r="T25787" s="136"/>
      <c r="W25787" s="136"/>
      <c r="Z25787" s="136"/>
      <c r="AC25787" s="136"/>
    </row>
    <row r="25788" spans="2:29">
      <c r="B25788" s="136"/>
      <c r="E25788" s="136"/>
      <c r="H25788" s="136"/>
      <c r="K25788" s="136"/>
      <c r="O25788" s="136"/>
      <c r="T25788" s="136"/>
      <c r="W25788" s="136"/>
      <c r="Z25788" s="136"/>
      <c r="AC25788" s="136"/>
    </row>
    <row r="25789" spans="2:29">
      <c r="B25789" s="136"/>
      <c r="E25789" s="136"/>
      <c r="H25789" s="136"/>
      <c r="K25789" s="136"/>
      <c r="O25789" s="136"/>
      <c r="T25789" s="136"/>
      <c r="W25789" s="136"/>
      <c r="Z25789" s="136"/>
      <c r="AC25789" s="136"/>
    </row>
    <row r="25790" spans="2:29">
      <c r="B25790" s="136"/>
      <c r="E25790" s="136"/>
      <c r="H25790" s="136"/>
      <c r="K25790" s="136"/>
      <c r="O25790" s="136"/>
      <c r="T25790" s="136"/>
      <c r="W25790" s="136"/>
      <c r="Z25790" s="136"/>
      <c r="AC25790" s="136"/>
    </row>
    <row r="25791" spans="2:29">
      <c r="B25791" s="136"/>
      <c r="E25791" s="136"/>
      <c r="H25791" s="136"/>
      <c r="K25791" s="136"/>
      <c r="O25791" s="136"/>
      <c r="T25791" s="136"/>
      <c r="W25791" s="136"/>
      <c r="Z25791" s="136"/>
      <c r="AC25791" s="136"/>
    </row>
    <row r="25792" spans="2:29">
      <c r="B25792" s="136"/>
      <c r="E25792" s="136"/>
      <c r="H25792" s="136"/>
      <c r="K25792" s="136"/>
      <c r="O25792" s="136"/>
      <c r="T25792" s="136"/>
      <c r="W25792" s="136"/>
      <c r="Z25792" s="136"/>
      <c r="AC25792" s="136"/>
    </row>
    <row r="25793" spans="2:29">
      <c r="B25793" s="136"/>
      <c r="E25793" s="136"/>
      <c r="H25793" s="136"/>
      <c r="K25793" s="136"/>
      <c r="O25793" s="136"/>
      <c r="T25793" s="136"/>
      <c r="W25793" s="136"/>
      <c r="Z25793" s="136"/>
      <c r="AC25793" s="136"/>
    </row>
    <row r="25794" spans="2:29">
      <c r="B25794" s="136"/>
      <c r="E25794" s="136"/>
      <c r="H25794" s="136"/>
      <c r="K25794" s="136"/>
      <c r="O25794" s="136"/>
      <c r="T25794" s="136"/>
      <c r="W25794" s="136"/>
      <c r="Z25794" s="136"/>
      <c r="AC25794" s="136"/>
    </row>
    <row r="25795" spans="2:29">
      <c r="B25795" s="136"/>
      <c r="E25795" s="136"/>
      <c r="H25795" s="136"/>
      <c r="K25795" s="136"/>
      <c r="O25795" s="136"/>
      <c r="T25795" s="136"/>
      <c r="W25795" s="136"/>
      <c r="Z25795" s="136"/>
      <c r="AC25795" s="136"/>
    </row>
    <row r="25796" spans="2:29">
      <c r="B25796" s="136"/>
      <c r="E25796" s="136"/>
      <c r="H25796" s="136"/>
      <c r="K25796" s="136"/>
      <c r="O25796" s="136"/>
      <c r="T25796" s="136"/>
      <c r="W25796" s="136"/>
      <c r="Z25796" s="136"/>
      <c r="AC25796" s="136"/>
    </row>
    <row r="25797" spans="2:29">
      <c r="B25797" s="136"/>
      <c r="E25797" s="136"/>
      <c r="H25797" s="136"/>
      <c r="K25797" s="136"/>
      <c r="O25797" s="136"/>
      <c r="T25797" s="136"/>
      <c r="W25797" s="136"/>
      <c r="Z25797" s="136"/>
      <c r="AC25797" s="136"/>
    </row>
    <row r="25798" spans="2:29">
      <c r="B25798" s="136"/>
      <c r="E25798" s="136"/>
      <c r="H25798" s="136"/>
      <c r="K25798" s="136"/>
      <c r="O25798" s="136"/>
      <c r="T25798" s="136"/>
      <c r="W25798" s="136"/>
      <c r="Z25798" s="136"/>
      <c r="AC25798" s="136"/>
    </row>
    <row r="25799" spans="2:29">
      <c r="B25799" s="136"/>
      <c r="E25799" s="136"/>
      <c r="H25799" s="136"/>
      <c r="K25799" s="136"/>
      <c r="O25799" s="136"/>
      <c r="T25799" s="136"/>
      <c r="W25799" s="136"/>
      <c r="Z25799" s="136"/>
      <c r="AC25799" s="136"/>
    </row>
    <row r="25800" spans="2:29">
      <c r="B25800" s="136"/>
      <c r="E25800" s="136"/>
      <c r="H25800" s="136"/>
      <c r="K25800" s="136"/>
      <c r="O25800" s="136"/>
      <c r="T25800" s="136"/>
      <c r="W25800" s="136"/>
      <c r="Z25800" s="136"/>
      <c r="AC25800" s="136"/>
    </row>
    <row r="25801" spans="2:29">
      <c r="B25801" s="136"/>
      <c r="E25801" s="136"/>
      <c r="H25801" s="136"/>
      <c r="K25801" s="136"/>
      <c r="O25801" s="136"/>
      <c r="T25801" s="136"/>
      <c r="W25801" s="136"/>
      <c r="Z25801" s="136"/>
      <c r="AC25801" s="136"/>
    </row>
    <row r="25802" spans="2:29">
      <c r="B25802" s="136"/>
      <c r="E25802" s="136"/>
      <c r="H25802" s="136"/>
      <c r="K25802" s="136"/>
      <c r="O25802" s="136"/>
      <c r="T25802" s="136"/>
      <c r="W25802" s="136"/>
      <c r="Z25802" s="136"/>
      <c r="AC25802" s="136"/>
    </row>
    <row r="25803" spans="2:29">
      <c r="B25803" s="136"/>
      <c r="E25803" s="136"/>
      <c r="H25803" s="136"/>
      <c r="K25803" s="136"/>
      <c r="O25803" s="136"/>
      <c r="T25803" s="136"/>
      <c r="W25803" s="136"/>
      <c r="Z25803" s="136"/>
      <c r="AC25803" s="136"/>
    </row>
    <row r="25804" spans="2:29">
      <c r="B25804" s="136"/>
      <c r="E25804" s="136"/>
      <c r="H25804" s="136"/>
      <c r="K25804" s="136"/>
      <c r="O25804" s="136"/>
      <c r="T25804" s="136"/>
      <c r="W25804" s="136"/>
      <c r="Z25804" s="136"/>
      <c r="AC25804" s="136"/>
    </row>
    <row r="25805" spans="2:29">
      <c r="B25805" s="136"/>
      <c r="E25805" s="136"/>
      <c r="H25805" s="136"/>
      <c r="K25805" s="136"/>
      <c r="O25805" s="136"/>
      <c r="T25805" s="136"/>
      <c r="W25805" s="136"/>
      <c r="Z25805" s="136"/>
      <c r="AC25805" s="136"/>
    </row>
    <row r="25806" spans="2:29">
      <c r="B25806" s="136"/>
      <c r="E25806" s="136"/>
      <c r="H25806" s="136"/>
      <c r="K25806" s="136"/>
      <c r="O25806" s="136"/>
      <c r="T25806" s="136"/>
      <c r="W25806" s="136"/>
      <c r="Z25806" s="136"/>
      <c r="AC25806" s="136"/>
    </row>
    <row r="25807" spans="2:29">
      <c r="B25807" s="136"/>
      <c r="E25807" s="136"/>
      <c r="H25807" s="136"/>
      <c r="K25807" s="136"/>
      <c r="O25807" s="136"/>
      <c r="T25807" s="136"/>
      <c r="W25807" s="136"/>
      <c r="Z25807" s="136"/>
      <c r="AC25807" s="136"/>
    </row>
    <row r="25808" spans="2:29">
      <c r="B25808" s="136"/>
      <c r="E25808" s="136"/>
      <c r="H25808" s="136"/>
      <c r="K25808" s="136"/>
      <c r="O25808" s="136"/>
      <c r="T25808" s="136"/>
      <c r="W25808" s="136"/>
      <c r="Z25808" s="136"/>
      <c r="AC25808" s="136"/>
    </row>
    <row r="25809" spans="2:29">
      <c r="B25809" s="136"/>
      <c r="E25809" s="136"/>
      <c r="H25809" s="136"/>
      <c r="K25809" s="136"/>
      <c r="O25809" s="136"/>
      <c r="T25809" s="136"/>
      <c r="W25809" s="136"/>
      <c r="Z25809" s="136"/>
      <c r="AC25809" s="136"/>
    </row>
    <row r="25810" spans="2:29">
      <c r="B25810" s="136"/>
      <c r="E25810" s="136"/>
      <c r="H25810" s="136"/>
      <c r="K25810" s="136"/>
      <c r="O25810" s="136"/>
      <c r="T25810" s="136"/>
      <c r="W25810" s="136"/>
      <c r="Z25810" s="136"/>
      <c r="AC25810" s="136"/>
    </row>
    <row r="25811" spans="2:29">
      <c r="B25811" s="136"/>
      <c r="E25811" s="136"/>
      <c r="H25811" s="136"/>
      <c r="K25811" s="136"/>
      <c r="O25811" s="136"/>
      <c r="T25811" s="136"/>
      <c r="W25811" s="136"/>
      <c r="Z25811" s="136"/>
      <c r="AC25811" s="136"/>
    </row>
    <row r="25812" spans="2:29">
      <c r="B25812" s="136"/>
      <c r="E25812" s="136"/>
      <c r="H25812" s="136"/>
      <c r="K25812" s="136"/>
      <c r="O25812" s="136"/>
      <c r="T25812" s="136"/>
      <c r="W25812" s="136"/>
      <c r="Z25812" s="136"/>
      <c r="AC25812" s="136"/>
    </row>
    <row r="25813" spans="2:29">
      <c r="B25813" s="136"/>
      <c r="E25813" s="136"/>
      <c r="H25813" s="136"/>
      <c r="K25813" s="136"/>
      <c r="O25813" s="136"/>
      <c r="T25813" s="136"/>
      <c r="W25813" s="136"/>
      <c r="Z25813" s="136"/>
      <c r="AC25813" s="136"/>
    </row>
    <row r="25814" spans="2:29">
      <c r="B25814" s="136"/>
      <c r="E25814" s="136"/>
      <c r="H25814" s="136"/>
      <c r="K25814" s="136"/>
      <c r="O25814" s="136"/>
      <c r="T25814" s="136"/>
      <c r="W25814" s="136"/>
      <c r="Z25814" s="136"/>
      <c r="AC25814" s="136"/>
    </row>
    <row r="25815" spans="2:29">
      <c r="B25815" s="136"/>
      <c r="E25815" s="136"/>
      <c r="H25815" s="136"/>
      <c r="K25815" s="136"/>
      <c r="O25815" s="136"/>
      <c r="T25815" s="136"/>
      <c r="W25815" s="136"/>
      <c r="Z25815" s="136"/>
      <c r="AC25815" s="136"/>
    </row>
    <row r="25816" spans="2:29">
      <c r="B25816" s="136"/>
      <c r="E25816" s="136"/>
      <c r="H25816" s="136"/>
      <c r="K25816" s="136"/>
      <c r="O25816" s="136"/>
      <c r="T25816" s="136"/>
      <c r="W25816" s="136"/>
      <c r="Z25816" s="136"/>
      <c r="AC25816" s="136"/>
    </row>
    <row r="25817" spans="2:29">
      <c r="B25817" s="136"/>
      <c r="E25817" s="136"/>
      <c r="H25817" s="136"/>
      <c r="K25817" s="136"/>
      <c r="O25817" s="136"/>
      <c r="T25817" s="136"/>
      <c r="W25817" s="136"/>
      <c r="Z25817" s="136"/>
      <c r="AC25817" s="136"/>
    </row>
    <row r="25818" spans="2:29">
      <c r="B25818" s="136"/>
      <c r="E25818" s="136"/>
      <c r="H25818" s="136"/>
      <c r="K25818" s="136"/>
      <c r="O25818" s="136"/>
      <c r="T25818" s="136"/>
      <c r="W25818" s="136"/>
      <c r="Z25818" s="136"/>
      <c r="AC25818" s="136"/>
    </row>
    <row r="25819" spans="2:29">
      <c r="B25819" s="136"/>
      <c r="E25819" s="136"/>
      <c r="H25819" s="136"/>
      <c r="K25819" s="136"/>
      <c r="O25819" s="136"/>
      <c r="T25819" s="136"/>
      <c r="W25819" s="136"/>
      <c r="Z25819" s="136"/>
      <c r="AC25819" s="136"/>
    </row>
    <row r="25820" spans="2:29">
      <c r="B25820" s="136"/>
      <c r="E25820" s="136"/>
      <c r="H25820" s="136"/>
      <c r="K25820" s="136"/>
      <c r="O25820" s="136"/>
      <c r="T25820" s="136"/>
      <c r="W25820" s="136"/>
      <c r="Z25820" s="136"/>
      <c r="AC25820" s="136"/>
    </row>
    <row r="25821" spans="2:29">
      <c r="B25821" s="136"/>
      <c r="E25821" s="136"/>
      <c r="H25821" s="136"/>
      <c r="K25821" s="136"/>
      <c r="O25821" s="136"/>
      <c r="T25821" s="136"/>
      <c r="W25821" s="136"/>
      <c r="Z25821" s="136"/>
      <c r="AC25821" s="136"/>
    </row>
    <row r="25822" spans="2:29">
      <c r="B25822" s="136"/>
      <c r="E25822" s="136"/>
      <c r="H25822" s="136"/>
      <c r="K25822" s="136"/>
      <c r="O25822" s="136"/>
      <c r="T25822" s="136"/>
      <c r="W25822" s="136"/>
      <c r="Z25822" s="136"/>
      <c r="AC25822" s="136"/>
    </row>
    <row r="25823" spans="2:29">
      <c r="B25823" s="136"/>
      <c r="E25823" s="136"/>
      <c r="H25823" s="136"/>
      <c r="K25823" s="136"/>
      <c r="O25823" s="136"/>
      <c r="T25823" s="136"/>
      <c r="W25823" s="136"/>
      <c r="Z25823" s="136"/>
      <c r="AC25823" s="136"/>
    </row>
    <row r="25824" spans="2:29">
      <c r="B25824" s="136"/>
      <c r="E25824" s="136"/>
      <c r="H25824" s="136"/>
      <c r="K25824" s="136"/>
      <c r="O25824" s="136"/>
      <c r="T25824" s="136"/>
      <c r="W25824" s="136"/>
      <c r="Z25824" s="136"/>
      <c r="AC25824" s="136"/>
    </row>
    <row r="25825" spans="2:29">
      <c r="B25825" s="136"/>
      <c r="E25825" s="136"/>
      <c r="H25825" s="136"/>
      <c r="K25825" s="136"/>
      <c r="O25825" s="136"/>
      <c r="T25825" s="136"/>
      <c r="W25825" s="136"/>
      <c r="Z25825" s="136"/>
      <c r="AC25825" s="136"/>
    </row>
    <row r="25826" spans="2:29">
      <c r="B25826" s="136"/>
      <c r="E25826" s="136"/>
      <c r="H25826" s="136"/>
      <c r="K25826" s="136"/>
      <c r="O25826" s="136"/>
      <c r="T25826" s="136"/>
      <c r="W25826" s="136"/>
      <c r="Z25826" s="136"/>
      <c r="AC25826" s="136"/>
    </row>
    <row r="25827" spans="2:29">
      <c r="B25827" s="136"/>
      <c r="E25827" s="136"/>
      <c r="H25827" s="136"/>
      <c r="K25827" s="136"/>
      <c r="O25827" s="136"/>
      <c r="T25827" s="136"/>
      <c r="W25827" s="136"/>
      <c r="Z25827" s="136"/>
      <c r="AC25827" s="136"/>
    </row>
    <row r="25828" spans="2:29">
      <c r="B25828" s="136"/>
      <c r="E25828" s="136"/>
      <c r="H25828" s="136"/>
      <c r="K25828" s="136"/>
      <c r="O25828" s="136"/>
      <c r="T25828" s="136"/>
      <c r="W25828" s="136"/>
      <c r="Z25828" s="136"/>
      <c r="AC25828" s="136"/>
    </row>
    <row r="25829" spans="2:29">
      <c r="B25829" s="136"/>
      <c r="E25829" s="136"/>
      <c r="H25829" s="136"/>
      <c r="K25829" s="136"/>
      <c r="O25829" s="136"/>
      <c r="T25829" s="136"/>
      <c r="W25829" s="136"/>
      <c r="Z25829" s="136"/>
      <c r="AC25829" s="136"/>
    </row>
    <row r="25830" spans="2:29">
      <c r="B25830" s="136"/>
      <c r="E25830" s="136"/>
      <c r="H25830" s="136"/>
      <c r="K25830" s="136"/>
      <c r="O25830" s="136"/>
      <c r="T25830" s="136"/>
      <c r="W25830" s="136"/>
      <c r="Z25830" s="136"/>
      <c r="AC25830" s="136"/>
    </row>
    <row r="25831" spans="2:29">
      <c r="B25831" s="136"/>
      <c r="E25831" s="136"/>
      <c r="H25831" s="136"/>
      <c r="K25831" s="136"/>
      <c r="O25831" s="136"/>
      <c r="T25831" s="136"/>
      <c r="W25831" s="136"/>
      <c r="Z25831" s="136"/>
      <c r="AC25831" s="136"/>
    </row>
    <row r="25832" spans="2:29">
      <c r="B25832" s="136"/>
      <c r="E25832" s="136"/>
      <c r="H25832" s="136"/>
      <c r="K25832" s="136"/>
      <c r="O25832" s="136"/>
      <c r="T25832" s="136"/>
      <c r="W25832" s="136"/>
      <c r="Z25832" s="136"/>
      <c r="AC25832" s="136"/>
    </row>
    <row r="25833" spans="2:29">
      <c r="B25833" s="136"/>
      <c r="E25833" s="136"/>
      <c r="H25833" s="136"/>
      <c r="K25833" s="136"/>
      <c r="O25833" s="136"/>
      <c r="T25833" s="136"/>
      <c r="W25833" s="136"/>
      <c r="Z25833" s="136"/>
      <c r="AC25833" s="136"/>
    </row>
    <row r="25834" spans="2:29">
      <c r="B25834" s="136"/>
      <c r="E25834" s="136"/>
      <c r="H25834" s="136"/>
      <c r="K25834" s="136"/>
      <c r="O25834" s="136"/>
      <c r="T25834" s="136"/>
      <c r="W25834" s="136"/>
      <c r="Z25834" s="136"/>
      <c r="AC25834" s="136"/>
    </row>
    <row r="25835" spans="2:29">
      <c r="B25835" s="136"/>
      <c r="E25835" s="136"/>
      <c r="H25835" s="136"/>
      <c r="K25835" s="136"/>
      <c r="O25835" s="136"/>
      <c r="T25835" s="136"/>
      <c r="W25835" s="136"/>
      <c r="Z25835" s="136"/>
      <c r="AC25835" s="136"/>
    </row>
    <row r="25836" spans="2:29">
      <c r="B25836" s="136"/>
      <c r="E25836" s="136"/>
      <c r="H25836" s="136"/>
      <c r="K25836" s="136"/>
      <c r="O25836" s="136"/>
      <c r="T25836" s="136"/>
      <c r="W25836" s="136"/>
      <c r="Z25836" s="136"/>
      <c r="AC25836" s="136"/>
    </row>
    <row r="25837" spans="2:29">
      <c r="B25837" s="136"/>
      <c r="E25837" s="136"/>
      <c r="H25837" s="136"/>
      <c r="K25837" s="136"/>
      <c r="O25837" s="136"/>
      <c r="T25837" s="136"/>
      <c r="W25837" s="136"/>
      <c r="Z25837" s="136"/>
      <c r="AC25837" s="136"/>
    </row>
    <row r="25838" spans="2:29">
      <c r="B25838" s="136"/>
      <c r="E25838" s="136"/>
      <c r="H25838" s="136"/>
      <c r="K25838" s="136"/>
      <c r="O25838" s="136"/>
      <c r="T25838" s="136"/>
      <c r="W25838" s="136"/>
      <c r="Z25838" s="136"/>
      <c r="AC25838" s="136"/>
    </row>
    <row r="25839" spans="2:29">
      <c r="B25839" s="136"/>
      <c r="E25839" s="136"/>
      <c r="H25839" s="136"/>
      <c r="K25839" s="136"/>
      <c r="O25839" s="136"/>
      <c r="T25839" s="136"/>
      <c r="W25839" s="136"/>
      <c r="Z25839" s="136"/>
      <c r="AC25839" s="136"/>
    </row>
    <row r="25840" spans="2:29">
      <c r="B25840" s="136"/>
      <c r="E25840" s="136"/>
      <c r="H25840" s="136"/>
      <c r="K25840" s="136"/>
      <c r="O25840" s="136"/>
      <c r="T25840" s="136"/>
      <c r="W25840" s="136"/>
      <c r="Z25840" s="136"/>
      <c r="AC25840" s="136"/>
    </row>
    <row r="25841" spans="2:29">
      <c r="B25841" s="136"/>
      <c r="E25841" s="136"/>
      <c r="H25841" s="136"/>
      <c r="K25841" s="136"/>
      <c r="O25841" s="136"/>
      <c r="T25841" s="136"/>
      <c r="W25841" s="136"/>
      <c r="Z25841" s="136"/>
      <c r="AC25841" s="136"/>
    </row>
    <row r="25842" spans="2:29">
      <c r="B25842" s="136"/>
      <c r="E25842" s="136"/>
      <c r="H25842" s="136"/>
      <c r="K25842" s="136"/>
      <c r="O25842" s="136"/>
      <c r="T25842" s="136"/>
      <c r="W25842" s="136"/>
      <c r="Z25842" s="136"/>
      <c r="AC25842" s="136"/>
    </row>
    <row r="25843" spans="2:29">
      <c r="B25843" s="136"/>
      <c r="E25843" s="136"/>
      <c r="H25843" s="136"/>
      <c r="K25843" s="136"/>
      <c r="O25843" s="136"/>
      <c r="T25843" s="136"/>
      <c r="W25843" s="136"/>
      <c r="Z25843" s="136"/>
      <c r="AC25843" s="136"/>
    </row>
    <row r="25844" spans="2:29">
      <c r="B25844" s="136"/>
      <c r="E25844" s="136"/>
      <c r="H25844" s="136"/>
      <c r="K25844" s="136"/>
      <c r="O25844" s="136"/>
      <c r="T25844" s="136"/>
      <c r="W25844" s="136"/>
      <c r="Z25844" s="136"/>
      <c r="AC25844" s="136"/>
    </row>
    <row r="25845" spans="2:29">
      <c r="B25845" s="136"/>
      <c r="E25845" s="136"/>
      <c r="H25845" s="136"/>
      <c r="K25845" s="136"/>
      <c r="O25845" s="136"/>
      <c r="T25845" s="136"/>
      <c r="W25845" s="136"/>
      <c r="Z25845" s="136"/>
      <c r="AC25845" s="136"/>
    </row>
    <row r="25846" spans="2:29">
      <c r="B25846" s="136"/>
      <c r="E25846" s="136"/>
      <c r="H25846" s="136"/>
      <c r="K25846" s="136"/>
      <c r="O25846" s="136"/>
      <c r="T25846" s="136"/>
      <c r="W25846" s="136"/>
      <c r="Z25846" s="136"/>
      <c r="AC25846" s="136"/>
    </row>
    <row r="25847" spans="2:29">
      <c r="B25847" s="136"/>
      <c r="E25847" s="136"/>
      <c r="H25847" s="136"/>
      <c r="K25847" s="136"/>
      <c r="O25847" s="136"/>
      <c r="T25847" s="136"/>
      <c r="W25847" s="136"/>
      <c r="Z25847" s="136"/>
      <c r="AC25847" s="136"/>
    </row>
    <row r="25848" spans="2:29">
      <c r="B25848" s="136"/>
      <c r="E25848" s="136"/>
      <c r="H25848" s="136"/>
      <c r="K25848" s="136"/>
      <c r="O25848" s="136"/>
      <c r="T25848" s="136"/>
      <c r="W25848" s="136"/>
      <c r="Z25848" s="136"/>
      <c r="AC25848" s="136"/>
    </row>
    <row r="25849" spans="2:29">
      <c r="B25849" s="136"/>
      <c r="E25849" s="136"/>
      <c r="H25849" s="136"/>
      <c r="K25849" s="136"/>
      <c r="O25849" s="136"/>
      <c r="T25849" s="136"/>
      <c r="W25849" s="136"/>
      <c r="Z25849" s="136"/>
      <c r="AC25849" s="136"/>
    </row>
    <row r="25850" spans="2:29">
      <c r="B25850" s="136"/>
      <c r="E25850" s="136"/>
      <c r="H25850" s="136"/>
      <c r="K25850" s="136"/>
      <c r="O25850" s="136"/>
      <c r="T25850" s="136"/>
      <c r="W25850" s="136"/>
      <c r="Z25850" s="136"/>
      <c r="AC25850" s="136"/>
    </row>
    <row r="25851" spans="2:29">
      <c r="B25851" s="136"/>
      <c r="E25851" s="136"/>
      <c r="H25851" s="136"/>
      <c r="K25851" s="136"/>
      <c r="O25851" s="136"/>
      <c r="T25851" s="136"/>
      <c r="W25851" s="136"/>
      <c r="Z25851" s="136"/>
      <c r="AC25851" s="136"/>
    </row>
    <row r="25852" spans="2:29">
      <c r="B25852" s="136"/>
      <c r="E25852" s="136"/>
      <c r="H25852" s="136"/>
      <c r="K25852" s="136"/>
      <c r="O25852" s="136"/>
      <c r="T25852" s="136"/>
      <c r="W25852" s="136"/>
      <c r="Z25852" s="136"/>
      <c r="AC25852" s="136"/>
    </row>
    <row r="25853" spans="2:29">
      <c r="B25853" s="136"/>
      <c r="E25853" s="136"/>
      <c r="H25853" s="136"/>
      <c r="K25853" s="136"/>
      <c r="O25853" s="136"/>
      <c r="T25853" s="136"/>
      <c r="W25853" s="136"/>
      <c r="Z25853" s="136"/>
      <c r="AC25853" s="136"/>
    </row>
    <row r="25854" spans="2:29">
      <c r="B25854" s="136"/>
      <c r="E25854" s="136"/>
      <c r="H25854" s="136"/>
      <c r="K25854" s="136"/>
      <c r="O25854" s="136"/>
      <c r="T25854" s="136"/>
      <c r="W25854" s="136"/>
      <c r="Z25854" s="136"/>
      <c r="AC25854" s="136"/>
    </row>
    <row r="25855" spans="2:29">
      <c r="B25855" s="136"/>
      <c r="E25855" s="136"/>
      <c r="H25855" s="136"/>
      <c r="K25855" s="136"/>
      <c r="O25855" s="136"/>
      <c r="T25855" s="136"/>
      <c r="W25855" s="136"/>
      <c r="Z25855" s="136"/>
      <c r="AC25855" s="136"/>
    </row>
    <row r="25856" spans="2:29">
      <c r="B25856" s="136"/>
      <c r="E25856" s="136"/>
      <c r="H25856" s="136"/>
      <c r="K25856" s="136"/>
      <c r="O25856" s="136"/>
      <c r="T25856" s="136"/>
      <c r="W25856" s="136"/>
      <c r="Z25856" s="136"/>
      <c r="AC25856" s="136"/>
    </row>
    <row r="25857" spans="2:29">
      <c r="B25857" s="136"/>
      <c r="E25857" s="136"/>
      <c r="H25857" s="136"/>
      <c r="K25857" s="136"/>
      <c r="O25857" s="136"/>
      <c r="T25857" s="136"/>
      <c r="W25857" s="136"/>
      <c r="Z25857" s="136"/>
      <c r="AC25857" s="136"/>
    </row>
    <row r="25858" spans="2:29">
      <c r="B25858" s="136"/>
      <c r="E25858" s="136"/>
      <c r="H25858" s="136"/>
      <c r="K25858" s="136"/>
      <c r="O25858" s="136"/>
      <c r="T25858" s="136"/>
      <c r="W25858" s="136"/>
      <c r="Z25858" s="136"/>
      <c r="AC25858" s="136"/>
    </row>
    <row r="25859" spans="2:29">
      <c r="B25859" s="136"/>
      <c r="E25859" s="136"/>
      <c r="H25859" s="136"/>
      <c r="K25859" s="136"/>
      <c r="O25859" s="136"/>
      <c r="T25859" s="136"/>
      <c r="W25859" s="136"/>
      <c r="Z25859" s="136"/>
      <c r="AC25859" s="136"/>
    </row>
    <row r="25860" spans="2:29">
      <c r="B25860" s="136"/>
      <c r="E25860" s="136"/>
      <c r="H25860" s="136"/>
      <c r="K25860" s="136"/>
      <c r="O25860" s="136"/>
      <c r="T25860" s="136"/>
      <c r="W25860" s="136"/>
      <c r="Z25860" s="136"/>
      <c r="AC25860" s="136"/>
    </row>
    <row r="25861" spans="2:29">
      <c r="B25861" s="136"/>
      <c r="E25861" s="136"/>
      <c r="H25861" s="136"/>
      <c r="K25861" s="136"/>
      <c r="O25861" s="136"/>
      <c r="T25861" s="136"/>
      <c r="W25861" s="136"/>
      <c r="Z25861" s="136"/>
      <c r="AC25861" s="136"/>
    </row>
    <row r="25862" spans="2:29">
      <c r="B25862" s="136"/>
      <c r="E25862" s="136"/>
      <c r="H25862" s="136"/>
      <c r="K25862" s="136"/>
      <c r="O25862" s="136"/>
      <c r="T25862" s="136"/>
      <c r="W25862" s="136"/>
      <c r="Z25862" s="136"/>
      <c r="AC25862" s="136"/>
    </row>
    <row r="25863" spans="2:29">
      <c r="B25863" s="136"/>
      <c r="E25863" s="136"/>
      <c r="H25863" s="136"/>
      <c r="K25863" s="136"/>
      <c r="O25863" s="136"/>
      <c r="T25863" s="136"/>
      <c r="W25863" s="136"/>
      <c r="Z25863" s="136"/>
      <c r="AC25863" s="136"/>
    </row>
    <row r="25864" spans="2:29">
      <c r="B25864" s="136"/>
      <c r="E25864" s="136"/>
      <c r="H25864" s="136"/>
      <c r="K25864" s="136"/>
      <c r="O25864" s="136"/>
      <c r="T25864" s="136"/>
      <c r="W25864" s="136"/>
      <c r="Z25864" s="136"/>
      <c r="AC25864" s="136"/>
    </row>
    <row r="25865" spans="2:29">
      <c r="B25865" s="136"/>
      <c r="E25865" s="136"/>
      <c r="H25865" s="136"/>
      <c r="K25865" s="136"/>
      <c r="O25865" s="136"/>
      <c r="T25865" s="136"/>
      <c r="W25865" s="136"/>
      <c r="Z25865" s="136"/>
      <c r="AC25865" s="136"/>
    </row>
    <row r="25866" spans="2:29">
      <c r="B25866" s="136"/>
      <c r="E25866" s="136"/>
      <c r="H25866" s="136"/>
      <c r="K25866" s="136"/>
      <c r="O25866" s="136"/>
      <c r="T25866" s="136"/>
      <c r="W25866" s="136"/>
      <c r="Z25866" s="136"/>
      <c r="AC25866" s="136"/>
    </row>
    <row r="25867" spans="2:29">
      <c r="B25867" s="136"/>
      <c r="E25867" s="136"/>
      <c r="H25867" s="136"/>
      <c r="K25867" s="136"/>
      <c r="O25867" s="136"/>
      <c r="T25867" s="136"/>
      <c r="W25867" s="136"/>
      <c r="Z25867" s="136"/>
      <c r="AC25867" s="136"/>
    </row>
    <row r="25868" spans="2:29">
      <c r="B25868" s="136"/>
      <c r="E25868" s="136"/>
      <c r="H25868" s="136"/>
      <c r="K25868" s="136"/>
      <c r="O25868" s="136"/>
      <c r="T25868" s="136"/>
      <c r="W25868" s="136"/>
      <c r="Z25868" s="136"/>
      <c r="AC25868" s="136"/>
    </row>
    <row r="25869" spans="2:29">
      <c r="B25869" s="136"/>
      <c r="E25869" s="136"/>
      <c r="H25869" s="136"/>
      <c r="K25869" s="136"/>
      <c r="O25869" s="136"/>
      <c r="T25869" s="136"/>
      <c r="W25869" s="136"/>
      <c r="Z25869" s="136"/>
      <c r="AC25869" s="136"/>
    </row>
    <row r="25870" spans="2:29">
      <c r="B25870" s="136"/>
      <c r="E25870" s="136"/>
      <c r="H25870" s="136"/>
      <c r="K25870" s="136"/>
      <c r="O25870" s="136"/>
      <c r="T25870" s="136"/>
      <c r="W25870" s="136"/>
      <c r="Z25870" s="136"/>
      <c r="AC25870" s="136"/>
    </row>
    <row r="25871" spans="2:29">
      <c r="B25871" s="136"/>
      <c r="E25871" s="136"/>
      <c r="H25871" s="136"/>
      <c r="K25871" s="136"/>
      <c r="O25871" s="136"/>
      <c r="T25871" s="136"/>
      <c r="W25871" s="136"/>
      <c r="Z25871" s="136"/>
      <c r="AC25871" s="136"/>
    </row>
    <row r="25872" spans="2:29">
      <c r="B25872" s="136"/>
      <c r="E25872" s="136"/>
      <c r="H25872" s="136"/>
      <c r="K25872" s="136"/>
      <c r="O25872" s="136"/>
      <c r="T25872" s="136"/>
      <c r="W25872" s="136"/>
      <c r="Z25872" s="136"/>
      <c r="AC25872" s="136"/>
    </row>
    <row r="25873" spans="2:29">
      <c r="B25873" s="136"/>
      <c r="E25873" s="136"/>
      <c r="H25873" s="136"/>
      <c r="K25873" s="136"/>
      <c r="O25873" s="136"/>
      <c r="T25873" s="136"/>
      <c r="W25873" s="136"/>
      <c r="Z25873" s="136"/>
      <c r="AC25873" s="136"/>
    </row>
    <row r="25874" spans="2:29">
      <c r="B25874" s="136"/>
      <c r="E25874" s="136"/>
      <c r="H25874" s="136"/>
      <c r="K25874" s="136"/>
      <c r="O25874" s="136"/>
      <c r="T25874" s="136"/>
      <c r="W25874" s="136"/>
      <c r="Z25874" s="136"/>
      <c r="AC25874" s="136"/>
    </row>
    <row r="25875" spans="2:29">
      <c r="B25875" s="136"/>
      <c r="E25875" s="136"/>
      <c r="H25875" s="136"/>
      <c r="K25875" s="136"/>
      <c r="O25875" s="136"/>
      <c r="T25875" s="136"/>
      <c r="W25875" s="136"/>
      <c r="Z25875" s="136"/>
      <c r="AC25875" s="136"/>
    </row>
    <row r="25876" spans="2:29">
      <c r="B25876" s="136"/>
      <c r="E25876" s="136"/>
      <c r="H25876" s="136"/>
      <c r="K25876" s="136"/>
      <c r="O25876" s="136"/>
      <c r="T25876" s="136"/>
      <c r="W25876" s="136"/>
      <c r="Z25876" s="136"/>
      <c r="AC25876" s="136"/>
    </row>
    <row r="25877" spans="2:29">
      <c r="B25877" s="136"/>
      <c r="E25877" s="136"/>
      <c r="H25877" s="136"/>
      <c r="K25877" s="136"/>
      <c r="O25877" s="136"/>
      <c r="T25877" s="136"/>
      <c r="W25877" s="136"/>
      <c r="Z25877" s="136"/>
      <c r="AC25877" s="136"/>
    </row>
    <row r="25878" spans="2:29">
      <c r="B25878" s="136"/>
      <c r="E25878" s="136"/>
      <c r="H25878" s="136"/>
      <c r="K25878" s="136"/>
      <c r="O25878" s="136"/>
      <c r="T25878" s="136"/>
      <c r="W25878" s="136"/>
      <c r="Z25878" s="136"/>
      <c r="AC25878" s="136"/>
    </row>
    <row r="25879" spans="2:29">
      <c r="B25879" s="136"/>
      <c r="E25879" s="136"/>
      <c r="H25879" s="136"/>
      <c r="K25879" s="136"/>
      <c r="O25879" s="136"/>
      <c r="T25879" s="136"/>
      <c r="W25879" s="136"/>
      <c r="Z25879" s="136"/>
      <c r="AC25879" s="136"/>
    </row>
    <row r="25880" spans="2:29">
      <c r="B25880" s="136"/>
      <c r="E25880" s="136"/>
      <c r="H25880" s="136"/>
      <c r="K25880" s="136"/>
      <c r="O25880" s="136"/>
      <c r="T25880" s="136"/>
      <c r="W25880" s="136"/>
      <c r="Z25880" s="136"/>
      <c r="AC25880" s="136"/>
    </row>
    <row r="25881" spans="2:29">
      <c r="B25881" s="136"/>
      <c r="E25881" s="136"/>
      <c r="H25881" s="136"/>
      <c r="K25881" s="136"/>
      <c r="O25881" s="136"/>
      <c r="T25881" s="136"/>
      <c r="W25881" s="136"/>
      <c r="Z25881" s="136"/>
      <c r="AC25881" s="136"/>
    </row>
    <row r="25882" spans="2:29">
      <c r="B25882" s="136"/>
      <c r="E25882" s="136"/>
      <c r="H25882" s="136"/>
      <c r="K25882" s="136"/>
      <c r="O25882" s="136"/>
      <c r="T25882" s="136"/>
      <c r="W25882" s="136"/>
      <c r="Z25882" s="136"/>
      <c r="AC25882" s="136"/>
    </row>
    <row r="25883" spans="2:29">
      <c r="B25883" s="136"/>
      <c r="E25883" s="136"/>
      <c r="H25883" s="136"/>
      <c r="K25883" s="136"/>
      <c r="O25883" s="136"/>
      <c r="T25883" s="136"/>
      <c r="W25883" s="136"/>
      <c r="Z25883" s="136"/>
      <c r="AC25883" s="136"/>
    </row>
    <row r="25884" spans="2:29">
      <c r="B25884" s="136"/>
      <c r="E25884" s="136"/>
      <c r="H25884" s="136"/>
      <c r="K25884" s="136"/>
      <c r="O25884" s="136"/>
      <c r="T25884" s="136"/>
      <c r="W25884" s="136"/>
      <c r="Z25884" s="136"/>
      <c r="AC25884" s="136"/>
    </row>
    <row r="25885" spans="2:29">
      <c r="B25885" s="136"/>
      <c r="E25885" s="136"/>
      <c r="H25885" s="136"/>
      <c r="K25885" s="136"/>
      <c r="O25885" s="136"/>
      <c r="T25885" s="136"/>
      <c r="W25885" s="136"/>
      <c r="Z25885" s="136"/>
      <c r="AC25885" s="136"/>
    </row>
    <row r="25886" spans="2:29">
      <c r="B25886" s="136"/>
      <c r="E25886" s="136"/>
      <c r="H25886" s="136"/>
      <c r="K25886" s="136"/>
      <c r="O25886" s="136"/>
      <c r="T25886" s="136"/>
      <c r="W25886" s="136"/>
      <c r="Z25886" s="136"/>
      <c r="AC25886" s="136"/>
    </row>
    <row r="25887" spans="2:29">
      <c r="B25887" s="136"/>
      <c r="E25887" s="136"/>
      <c r="H25887" s="136"/>
      <c r="K25887" s="136"/>
      <c r="O25887" s="136"/>
      <c r="T25887" s="136"/>
      <c r="W25887" s="136"/>
      <c r="Z25887" s="136"/>
      <c r="AC25887" s="136"/>
    </row>
    <row r="25888" spans="2:29">
      <c r="B25888" s="136"/>
      <c r="E25888" s="136"/>
      <c r="H25888" s="136"/>
      <c r="K25888" s="136"/>
      <c r="O25888" s="136"/>
      <c r="T25888" s="136"/>
      <c r="W25888" s="136"/>
      <c r="Z25888" s="136"/>
      <c r="AC25888" s="136"/>
    </row>
    <row r="25889" spans="2:29">
      <c r="B25889" s="136"/>
      <c r="E25889" s="136"/>
      <c r="H25889" s="136"/>
      <c r="K25889" s="136"/>
      <c r="O25889" s="136"/>
      <c r="T25889" s="136"/>
      <c r="W25889" s="136"/>
      <c r="Z25889" s="136"/>
      <c r="AC25889" s="136"/>
    </row>
    <row r="25890" spans="2:29">
      <c r="B25890" s="136"/>
      <c r="E25890" s="136"/>
      <c r="H25890" s="136"/>
      <c r="K25890" s="136"/>
      <c r="O25890" s="136"/>
      <c r="T25890" s="136"/>
      <c r="W25890" s="136"/>
      <c r="Z25890" s="136"/>
      <c r="AC25890" s="136"/>
    </row>
    <row r="25891" spans="2:29">
      <c r="B25891" s="136"/>
      <c r="E25891" s="136"/>
      <c r="H25891" s="136"/>
      <c r="K25891" s="136"/>
      <c r="O25891" s="136"/>
      <c r="T25891" s="136"/>
      <c r="W25891" s="136"/>
      <c r="Z25891" s="136"/>
      <c r="AC25891" s="136"/>
    </row>
    <row r="25892" spans="2:29">
      <c r="B25892" s="136"/>
      <c r="E25892" s="136"/>
      <c r="H25892" s="136"/>
      <c r="K25892" s="136"/>
      <c r="O25892" s="136"/>
      <c r="T25892" s="136"/>
      <c r="W25892" s="136"/>
      <c r="Z25892" s="136"/>
      <c r="AC25892" s="136"/>
    </row>
    <row r="25893" spans="2:29">
      <c r="B25893" s="136"/>
      <c r="E25893" s="136"/>
      <c r="H25893" s="136"/>
      <c r="K25893" s="136"/>
      <c r="O25893" s="136"/>
      <c r="T25893" s="136"/>
      <c r="W25893" s="136"/>
      <c r="Z25893" s="136"/>
      <c r="AC25893" s="136"/>
    </row>
    <row r="25894" spans="2:29">
      <c r="B25894" s="136"/>
      <c r="E25894" s="136"/>
      <c r="H25894" s="136"/>
      <c r="K25894" s="136"/>
      <c r="O25894" s="136"/>
      <c r="T25894" s="136"/>
      <c r="W25894" s="136"/>
      <c r="Z25894" s="136"/>
      <c r="AC25894" s="136"/>
    </row>
    <row r="25895" spans="2:29">
      <c r="B25895" s="136"/>
      <c r="E25895" s="136"/>
      <c r="H25895" s="136"/>
      <c r="K25895" s="136"/>
      <c r="O25895" s="136"/>
      <c r="T25895" s="136"/>
      <c r="W25895" s="136"/>
      <c r="Z25895" s="136"/>
      <c r="AC25895" s="136"/>
    </row>
    <row r="25896" spans="2:29">
      <c r="B25896" s="136"/>
      <c r="E25896" s="136"/>
      <c r="H25896" s="136"/>
      <c r="K25896" s="136"/>
      <c r="O25896" s="136"/>
      <c r="T25896" s="136"/>
      <c r="W25896" s="136"/>
      <c r="Z25896" s="136"/>
      <c r="AC25896" s="136"/>
    </row>
    <row r="25897" spans="2:29">
      <c r="B25897" s="136"/>
      <c r="E25897" s="136"/>
      <c r="H25897" s="136"/>
      <c r="K25897" s="136"/>
      <c r="O25897" s="136"/>
      <c r="T25897" s="136"/>
      <c r="W25897" s="136"/>
      <c r="Z25897" s="136"/>
      <c r="AC25897" s="136"/>
    </row>
    <row r="25898" spans="2:29">
      <c r="B25898" s="136"/>
      <c r="E25898" s="136"/>
      <c r="H25898" s="136"/>
      <c r="K25898" s="136"/>
      <c r="O25898" s="136"/>
      <c r="T25898" s="136"/>
      <c r="W25898" s="136"/>
      <c r="Z25898" s="136"/>
      <c r="AC25898" s="136"/>
    </row>
    <row r="25899" spans="2:29">
      <c r="B25899" s="136"/>
      <c r="E25899" s="136"/>
      <c r="H25899" s="136"/>
      <c r="K25899" s="136"/>
      <c r="O25899" s="136"/>
      <c r="T25899" s="136"/>
      <c r="W25899" s="136"/>
      <c r="Z25899" s="136"/>
      <c r="AC25899" s="136"/>
    </row>
    <row r="25900" spans="2:29">
      <c r="B25900" s="136"/>
      <c r="E25900" s="136"/>
      <c r="H25900" s="136"/>
      <c r="K25900" s="136"/>
      <c r="O25900" s="136"/>
      <c r="T25900" s="136"/>
      <c r="W25900" s="136"/>
      <c r="Z25900" s="136"/>
      <c r="AC25900" s="136"/>
    </row>
    <row r="25901" spans="2:29">
      <c r="B25901" s="136"/>
      <c r="E25901" s="136"/>
      <c r="H25901" s="136"/>
      <c r="K25901" s="136"/>
      <c r="O25901" s="136"/>
      <c r="T25901" s="136"/>
      <c r="W25901" s="136"/>
      <c r="Z25901" s="136"/>
      <c r="AC25901" s="136"/>
    </row>
    <row r="25902" spans="2:29">
      <c r="B25902" s="136"/>
      <c r="E25902" s="136"/>
      <c r="H25902" s="136"/>
      <c r="K25902" s="136"/>
      <c r="O25902" s="136"/>
      <c r="T25902" s="136"/>
      <c r="W25902" s="136"/>
      <c r="Z25902" s="136"/>
      <c r="AC25902" s="136"/>
    </row>
    <row r="25903" spans="2:29">
      <c r="B25903" s="136"/>
      <c r="E25903" s="136"/>
      <c r="H25903" s="136"/>
      <c r="K25903" s="136"/>
      <c r="O25903" s="136"/>
      <c r="T25903" s="136"/>
      <c r="W25903" s="136"/>
      <c r="Z25903" s="136"/>
      <c r="AC25903" s="136"/>
    </row>
    <row r="25904" spans="2:29">
      <c r="B25904" s="136"/>
      <c r="E25904" s="136"/>
      <c r="H25904" s="136"/>
      <c r="K25904" s="136"/>
      <c r="O25904" s="136"/>
      <c r="T25904" s="136"/>
      <c r="W25904" s="136"/>
      <c r="Z25904" s="136"/>
      <c r="AC25904" s="136"/>
    </row>
    <row r="25905" spans="2:29">
      <c r="B25905" s="136"/>
      <c r="E25905" s="136"/>
      <c r="H25905" s="136"/>
      <c r="K25905" s="136"/>
      <c r="O25905" s="136"/>
      <c r="T25905" s="136"/>
      <c r="W25905" s="136"/>
      <c r="Z25905" s="136"/>
      <c r="AC25905" s="136"/>
    </row>
    <row r="25906" spans="2:29">
      <c r="B25906" s="136"/>
      <c r="E25906" s="136"/>
      <c r="H25906" s="136"/>
      <c r="K25906" s="136"/>
      <c r="O25906" s="136"/>
      <c r="T25906" s="136"/>
      <c r="W25906" s="136"/>
      <c r="Z25906" s="136"/>
      <c r="AC25906" s="136"/>
    </row>
    <row r="25907" spans="2:29">
      <c r="B25907" s="136"/>
      <c r="E25907" s="136"/>
      <c r="H25907" s="136"/>
      <c r="K25907" s="136"/>
      <c r="O25907" s="136"/>
      <c r="T25907" s="136"/>
      <c r="W25907" s="136"/>
      <c r="Z25907" s="136"/>
      <c r="AC25907" s="136"/>
    </row>
    <row r="25908" spans="2:29">
      <c r="B25908" s="136"/>
      <c r="E25908" s="136"/>
      <c r="H25908" s="136"/>
      <c r="K25908" s="136"/>
      <c r="O25908" s="136"/>
      <c r="T25908" s="136"/>
      <c r="W25908" s="136"/>
      <c r="Z25908" s="136"/>
      <c r="AC25908" s="136"/>
    </row>
    <row r="25909" spans="2:29">
      <c r="B25909" s="136"/>
      <c r="E25909" s="136"/>
      <c r="H25909" s="136"/>
      <c r="K25909" s="136"/>
      <c r="O25909" s="136"/>
      <c r="T25909" s="136"/>
      <c r="W25909" s="136"/>
      <c r="Z25909" s="136"/>
      <c r="AC25909" s="136"/>
    </row>
    <row r="25910" spans="2:29">
      <c r="B25910" s="136"/>
      <c r="E25910" s="136"/>
      <c r="H25910" s="136"/>
      <c r="K25910" s="136"/>
      <c r="O25910" s="136"/>
      <c r="T25910" s="136"/>
      <c r="W25910" s="136"/>
      <c r="Z25910" s="136"/>
      <c r="AC25910" s="136"/>
    </row>
    <row r="25911" spans="2:29">
      <c r="B25911" s="136"/>
      <c r="E25911" s="136"/>
      <c r="H25911" s="136"/>
      <c r="K25911" s="136"/>
      <c r="O25911" s="136"/>
      <c r="T25911" s="136"/>
      <c r="W25911" s="136"/>
      <c r="Z25911" s="136"/>
      <c r="AC25911" s="136"/>
    </row>
    <row r="25912" spans="2:29">
      <c r="B25912" s="136"/>
      <c r="E25912" s="136"/>
      <c r="H25912" s="136"/>
      <c r="K25912" s="136"/>
      <c r="O25912" s="136"/>
      <c r="T25912" s="136"/>
      <c r="W25912" s="136"/>
      <c r="Z25912" s="136"/>
      <c r="AC25912" s="136"/>
    </row>
    <row r="25913" spans="2:29">
      <c r="B25913" s="136"/>
      <c r="E25913" s="136"/>
      <c r="H25913" s="136"/>
      <c r="K25913" s="136"/>
      <c r="O25913" s="136"/>
      <c r="T25913" s="136"/>
      <c r="W25913" s="136"/>
      <c r="Z25913" s="136"/>
      <c r="AC25913" s="136"/>
    </row>
    <row r="25914" spans="2:29">
      <c r="B25914" s="136"/>
      <c r="E25914" s="136"/>
      <c r="H25914" s="136"/>
      <c r="K25914" s="136"/>
      <c r="O25914" s="136"/>
      <c r="T25914" s="136"/>
      <c r="W25914" s="136"/>
      <c r="Z25914" s="136"/>
      <c r="AC25914" s="136"/>
    </row>
    <row r="25915" spans="2:29">
      <c r="B25915" s="136"/>
      <c r="E25915" s="136"/>
      <c r="H25915" s="136"/>
      <c r="K25915" s="136"/>
      <c r="O25915" s="136"/>
      <c r="T25915" s="136"/>
      <c r="W25915" s="136"/>
      <c r="Z25915" s="136"/>
      <c r="AC25915" s="136"/>
    </row>
    <row r="25916" spans="2:29">
      <c r="B25916" s="136"/>
      <c r="E25916" s="136"/>
      <c r="H25916" s="136"/>
      <c r="K25916" s="136"/>
      <c r="O25916" s="136"/>
      <c r="T25916" s="136"/>
      <c r="W25916" s="136"/>
      <c r="Z25916" s="136"/>
      <c r="AC25916" s="136"/>
    </row>
    <row r="25917" spans="2:29">
      <c r="B25917" s="136"/>
      <c r="E25917" s="136"/>
      <c r="H25917" s="136"/>
      <c r="K25917" s="136"/>
      <c r="O25917" s="136"/>
      <c r="T25917" s="136"/>
      <c r="W25917" s="136"/>
      <c r="Z25917" s="136"/>
      <c r="AC25917" s="136"/>
    </row>
    <row r="25918" spans="2:29">
      <c r="B25918" s="136"/>
      <c r="E25918" s="136"/>
      <c r="H25918" s="136"/>
      <c r="K25918" s="136"/>
      <c r="O25918" s="136"/>
      <c r="T25918" s="136"/>
      <c r="W25918" s="136"/>
      <c r="Z25918" s="136"/>
      <c r="AC25918" s="136"/>
    </row>
    <row r="25919" spans="2:29">
      <c r="B25919" s="136"/>
      <c r="E25919" s="136"/>
      <c r="H25919" s="136"/>
      <c r="K25919" s="136"/>
      <c r="O25919" s="136"/>
      <c r="T25919" s="136"/>
      <c r="W25919" s="136"/>
      <c r="Z25919" s="136"/>
      <c r="AC25919" s="136"/>
    </row>
    <row r="25920" spans="2:29">
      <c r="B25920" s="136"/>
      <c r="E25920" s="136"/>
      <c r="H25920" s="136"/>
      <c r="K25920" s="136"/>
      <c r="O25920" s="136"/>
      <c r="T25920" s="136"/>
      <c r="W25920" s="136"/>
      <c r="Z25920" s="136"/>
      <c r="AC25920" s="136"/>
    </row>
    <row r="25921" spans="2:29">
      <c r="B25921" s="136"/>
      <c r="E25921" s="136"/>
      <c r="H25921" s="136"/>
      <c r="K25921" s="136"/>
      <c r="O25921" s="136"/>
      <c r="T25921" s="136"/>
      <c r="W25921" s="136"/>
      <c r="Z25921" s="136"/>
      <c r="AC25921" s="136"/>
    </row>
    <row r="25922" spans="2:29">
      <c r="B25922" s="136"/>
      <c r="E25922" s="136"/>
      <c r="H25922" s="136"/>
      <c r="K25922" s="136"/>
      <c r="O25922" s="136"/>
      <c r="T25922" s="136"/>
      <c r="W25922" s="136"/>
      <c r="Z25922" s="136"/>
      <c r="AC25922" s="136"/>
    </row>
    <row r="25923" spans="2:29">
      <c r="B25923" s="136"/>
      <c r="E25923" s="136"/>
      <c r="H25923" s="136"/>
      <c r="K25923" s="136"/>
      <c r="O25923" s="136"/>
      <c r="T25923" s="136"/>
      <c r="W25923" s="136"/>
      <c r="Z25923" s="136"/>
      <c r="AC25923" s="136"/>
    </row>
    <row r="25924" spans="2:29">
      <c r="B25924" s="136"/>
      <c r="E25924" s="136"/>
      <c r="H25924" s="136"/>
      <c r="K25924" s="136"/>
      <c r="O25924" s="136"/>
      <c r="T25924" s="136"/>
      <c r="W25924" s="136"/>
      <c r="Z25924" s="136"/>
      <c r="AC25924" s="136"/>
    </row>
    <row r="25925" spans="2:29">
      <c r="B25925" s="136"/>
      <c r="E25925" s="136"/>
      <c r="H25925" s="136"/>
      <c r="K25925" s="136"/>
      <c r="O25925" s="136"/>
      <c r="T25925" s="136"/>
      <c r="W25925" s="136"/>
      <c r="Z25925" s="136"/>
      <c r="AC25925" s="136"/>
    </row>
    <row r="25926" spans="2:29">
      <c r="B25926" s="136"/>
      <c r="E25926" s="136"/>
      <c r="H25926" s="136"/>
      <c r="K25926" s="136"/>
      <c r="O25926" s="136"/>
      <c r="T25926" s="136"/>
      <c r="W25926" s="136"/>
      <c r="Z25926" s="136"/>
      <c r="AC25926" s="136"/>
    </row>
    <row r="25927" spans="2:29">
      <c r="B25927" s="136"/>
      <c r="E25927" s="136"/>
      <c r="H25927" s="136"/>
      <c r="K25927" s="136"/>
      <c r="O25927" s="136"/>
      <c r="T25927" s="136"/>
      <c r="W25927" s="136"/>
      <c r="Z25927" s="136"/>
      <c r="AC25927" s="136"/>
    </row>
    <row r="25928" spans="2:29">
      <c r="B25928" s="136"/>
      <c r="E25928" s="136"/>
      <c r="H25928" s="136"/>
      <c r="K25928" s="136"/>
      <c r="O25928" s="136"/>
      <c r="T25928" s="136"/>
      <c r="W25928" s="136"/>
      <c r="Z25928" s="136"/>
      <c r="AC25928" s="136"/>
    </row>
    <row r="25929" spans="2:29">
      <c r="B25929" s="136"/>
      <c r="E25929" s="136"/>
      <c r="H25929" s="136"/>
      <c r="K25929" s="136"/>
      <c r="O25929" s="136"/>
      <c r="T25929" s="136"/>
      <c r="W25929" s="136"/>
      <c r="Z25929" s="136"/>
      <c r="AC25929" s="136"/>
    </row>
    <row r="25930" spans="2:29">
      <c r="B25930" s="136"/>
      <c r="E25930" s="136"/>
      <c r="H25930" s="136"/>
      <c r="K25930" s="136"/>
      <c r="O25930" s="136"/>
      <c r="T25930" s="136"/>
      <c r="W25930" s="136"/>
      <c r="Z25930" s="136"/>
      <c r="AC25930" s="136"/>
    </row>
    <row r="25931" spans="2:29">
      <c r="B25931" s="136"/>
      <c r="E25931" s="136"/>
      <c r="H25931" s="136"/>
      <c r="K25931" s="136"/>
      <c r="O25931" s="136"/>
      <c r="T25931" s="136"/>
      <c r="W25931" s="136"/>
      <c r="Z25931" s="136"/>
      <c r="AC25931" s="136"/>
    </row>
    <row r="25932" spans="2:29">
      <c r="B25932" s="136"/>
      <c r="E25932" s="136"/>
      <c r="H25932" s="136"/>
      <c r="K25932" s="136"/>
      <c r="O25932" s="136"/>
      <c r="T25932" s="136"/>
      <c r="W25932" s="136"/>
      <c r="Z25932" s="136"/>
      <c r="AC25932" s="136"/>
    </row>
    <row r="25933" spans="2:29">
      <c r="B25933" s="136"/>
      <c r="E25933" s="136"/>
      <c r="H25933" s="136"/>
      <c r="K25933" s="136"/>
      <c r="O25933" s="136"/>
      <c r="T25933" s="136"/>
      <c r="W25933" s="136"/>
      <c r="Z25933" s="136"/>
      <c r="AC25933" s="136"/>
    </row>
    <row r="25934" spans="2:29">
      <c r="B25934" s="136"/>
      <c r="E25934" s="136"/>
      <c r="H25934" s="136"/>
      <c r="K25934" s="136"/>
      <c r="O25934" s="136"/>
      <c r="T25934" s="136"/>
      <c r="W25934" s="136"/>
      <c r="Z25934" s="136"/>
      <c r="AC25934" s="136"/>
    </row>
    <row r="25935" spans="2:29">
      <c r="B25935" s="136"/>
      <c r="E25935" s="136"/>
      <c r="H25935" s="136"/>
      <c r="K25935" s="136"/>
      <c r="O25935" s="136"/>
      <c r="T25935" s="136"/>
      <c r="W25935" s="136"/>
      <c r="Z25935" s="136"/>
      <c r="AC25935" s="136"/>
    </row>
    <row r="25936" spans="2:29">
      <c r="B25936" s="136"/>
      <c r="E25936" s="136"/>
      <c r="H25936" s="136"/>
      <c r="K25936" s="136"/>
      <c r="O25936" s="136"/>
      <c r="T25936" s="136"/>
      <c r="W25936" s="136"/>
      <c r="Z25936" s="136"/>
      <c r="AC25936" s="136"/>
    </row>
    <row r="25937" spans="2:29">
      <c r="B25937" s="136"/>
      <c r="E25937" s="136"/>
      <c r="H25937" s="136"/>
      <c r="K25937" s="136"/>
      <c r="O25937" s="136"/>
      <c r="T25937" s="136"/>
      <c r="W25937" s="136"/>
      <c r="Z25937" s="136"/>
      <c r="AC25937" s="136"/>
    </row>
    <row r="25938" spans="2:29">
      <c r="B25938" s="136"/>
      <c r="E25938" s="136"/>
      <c r="H25938" s="136"/>
      <c r="K25938" s="136"/>
      <c r="O25938" s="136"/>
      <c r="T25938" s="136"/>
      <c r="W25938" s="136"/>
      <c r="Z25938" s="136"/>
      <c r="AC25938" s="136"/>
    </row>
    <row r="25939" spans="2:29">
      <c r="B25939" s="136"/>
      <c r="E25939" s="136"/>
      <c r="H25939" s="136"/>
      <c r="K25939" s="136"/>
      <c r="O25939" s="136"/>
      <c r="T25939" s="136"/>
      <c r="W25939" s="136"/>
      <c r="Z25939" s="136"/>
      <c r="AC25939" s="136"/>
    </row>
    <row r="25940" spans="2:29">
      <c r="B25940" s="136"/>
      <c r="E25940" s="136"/>
      <c r="H25940" s="136"/>
      <c r="K25940" s="136"/>
      <c r="O25940" s="136"/>
      <c r="T25940" s="136"/>
      <c r="W25940" s="136"/>
      <c r="Z25940" s="136"/>
      <c r="AC25940" s="136"/>
    </row>
    <row r="25941" spans="2:29">
      <c r="B25941" s="136"/>
      <c r="E25941" s="136"/>
      <c r="H25941" s="136"/>
      <c r="K25941" s="136"/>
      <c r="O25941" s="136"/>
      <c r="T25941" s="136"/>
      <c r="W25941" s="136"/>
      <c r="Z25941" s="136"/>
      <c r="AC25941" s="136"/>
    </row>
    <row r="25942" spans="2:29">
      <c r="B25942" s="136"/>
      <c r="E25942" s="136"/>
      <c r="H25942" s="136"/>
      <c r="K25942" s="136"/>
      <c r="O25942" s="136"/>
      <c r="T25942" s="136"/>
      <c r="W25942" s="136"/>
      <c r="Z25942" s="136"/>
      <c r="AC25942" s="136"/>
    </row>
    <row r="25943" spans="2:29">
      <c r="B25943" s="136"/>
      <c r="E25943" s="136"/>
      <c r="H25943" s="136"/>
      <c r="K25943" s="136"/>
      <c r="O25943" s="136"/>
      <c r="T25943" s="136"/>
      <c r="W25943" s="136"/>
      <c r="Z25943" s="136"/>
      <c r="AC25943" s="136"/>
    </row>
    <row r="25944" spans="2:29">
      <c r="B25944" s="136"/>
      <c r="E25944" s="136"/>
      <c r="H25944" s="136"/>
      <c r="K25944" s="136"/>
      <c r="O25944" s="136"/>
      <c r="T25944" s="136"/>
      <c r="W25944" s="136"/>
      <c r="Z25944" s="136"/>
      <c r="AC25944" s="136"/>
    </row>
    <row r="25945" spans="2:29">
      <c r="B25945" s="136"/>
      <c r="E25945" s="136"/>
      <c r="H25945" s="136"/>
      <c r="K25945" s="136"/>
      <c r="O25945" s="136"/>
      <c r="T25945" s="136"/>
      <c r="W25945" s="136"/>
      <c r="Z25945" s="136"/>
      <c r="AC25945" s="136"/>
    </row>
    <row r="25946" spans="2:29">
      <c r="B25946" s="136"/>
      <c r="E25946" s="136"/>
      <c r="H25946" s="136"/>
      <c r="K25946" s="136"/>
      <c r="O25946" s="136"/>
      <c r="T25946" s="136"/>
      <c r="W25946" s="136"/>
      <c r="Z25946" s="136"/>
      <c r="AC25946" s="136"/>
    </row>
    <row r="25947" spans="2:29">
      <c r="B25947" s="136"/>
      <c r="E25947" s="136"/>
      <c r="H25947" s="136"/>
      <c r="K25947" s="136"/>
      <c r="O25947" s="136"/>
      <c r="T25947" s="136"/>
      <c r="W25947" s="136"/>
      <c r="Z25947" s="136"/>
      <c r="AC25947" s="136"/>
    </row>
    <row r="25948" spans="2:29">
      <c r="B25948" s="136"/>
      <c r="E25948" s="136"/>
      <c r="H25948" s="136"/>
      <c r="K25948" s="136"/>
      <c r="O25948" s="136"/>
      <c r="T25948" s="136"/>
      <c r="W25948" s="136"/>
      <c r="Z25948" s="136"/>
      <c r="AC25948" s="136"/>
    </row>
    <row r="25949" spans="2:29">
      <c r="B25949" s="136"/>
      <c r="E25949" s="136"/>
      <c r="H25949" s="136"/>
      <c r="K25949" s="136"/>
      <c r="O25949" s="136"/>
      <c r="T25949" s="136"/>
      <c r="W25949" s="136"/>
      <c r="Z25949" s="136"/>
      <c r="AC25949" s="136"/>
    </row>
    <row r="25950" spans="2:29">
      <c r="B25950" s="136"/>
      <c r="E25950" s="136"/>
      <c r="H25950" s="136"/>
      <c r="K25950" s="136"/>
      <c r="O25950" s="136"/>
      <c r="T25950" s="136"/>
      <c r="W25950" s="136"/>
      <c r="Z25950" s="136"/>
      <c r="AC25950" s="136"/>
    </row>
    <row r="25951" spans="2:29">
      <c r="B25951" s="136"/>
      <c r="E25951" s="136"/>
      <c r="H25951" s="136"/>
      <c r="K25951" s="136"/>
      <c r="O25951" s="136"/>
      <c r="T25951" s="136"/>
      <c r="W25951" s="136"/>
      <c r="Z25951" s="136"/>
      <c r="AC25951" s="136"/>
    </row>
    <row r="25952" spans="2:29">
      <c r="B25952" s="136"/>
      <c r="E25952" s="136"/>
      <c r="H25952" s="136"/>
      <c r="K25952" s="136"/>
      <c r="O25952" s="136"/>
      <c r="T25952" s="136"/>
      <c r="W25952" s="136"/>
      <c r="Z25952" s="136"/>
      <c r="AC25952" s="136"/>
    </row>
    <row r="25953" spans="2:29">
      <c r="B25953" s="136"/>
      <c r="E25953" s="136"/>
      <c r="H25953" s="136"/>
      <c r="K25953" s="136"/>
      <c r="O25953" s="136"/>
      <c r="T25953" s="136"/>
      <c r="W25953" s="136"/>
      <c r="Z25953" s="136"/>
      <c r="AC25953" s="136"/>
    </row>
    <row r="25954" spans="2:29">
      <c r="B25954" s="136"/>
      <c r="E25954" s="136"/>
      <c r="H25954" s="136"/>
      <c r="K25954" s="136"/>
      <c r="O25954" s="136"/>
      <c r="T25954" s="136"/>
      <c r="W25954" s="136"/>
      <c r="Z25954" s="136"/>
      <c r="AC25954" s="136"/>
    </row>
    <row r="25955" spans="2:29">
      <c r="B25955" s="136"/>
      <c r="E25955" s="136"/>
      <c r="H25955" s="136"/>
      <c r="K25955" s="136"/>
      <c r="O25955" s="136"/>
      <c r="T25955" s="136"/>
      <c r="W25955" s="136"/>
      <c r="Z25955" s="136"/>
      <c r="AC25955" s="136"/>
    </row>
    <row r="25956" spans="2:29">
      <c r="B25956" s="136"/>
      <c r="E25956" s="136"/>
      <c r="H25956" s="136"/>
      <c r="K25956" s="136"/>
      <c r="O25956" s="136"/>
      <c r="T25956" s="136"/>
      <c r="W25956" s="136"/>
      <c r="Z25956" s="136"/>
      <c r="AC25956" s="136"/>
    </row>
    <row r="25957" spans="2:29">
      <c r="B25957" s="136"/>
      <c r="E25957" s="136"/>
      <c r="H25957" s="136"/>
      <c r="K25957" s="136"/>
      <c r="O25957" s="136"/>
      <c r="T25957" s="136"/>
      <c r="W25957" s="136"/>
      <c r="Z25957" s="136"/>
      <c r="AC25957" s="136"/>
    </row>
    <row r="25958" spans="2:29">
      <c r="B25958" s="136"/>
      <c r="E25958" s="136"/>
      <c r="H25958" s="136"/>
      <c r="K25958" s="136"/>
      <c r="O25958" s="136"/>
      <c r="T25958" s="136"/>
      <c r="W25958" s="136"/>
      <c r="Z25958" s="136"/>
      <c r="AC25958" s="136"/>
    </row>
    <row r="25959" spans="2:29">
      <c r="B25959" s="136"/>
      <c r="E25959" s="136"/>
      <c r="H25959" s="136"/>
      <c r="K25959" s="136"/>
      <c r="O25959" s="136"/>
      <c r="T25959" s="136"/>
      <c r="W25959" s="136"/>
      <c r="Z25959" s="136"/>
      <c r="AC25959" s="136"/>
    </row>
    <row r="25960" spans="2:29">
      <c r="B25960" s="136"/>
      <c r="E25960" s="136"/>
      <c r="H25960" s="136"/>
      <c r="K25960" s="136"/>
      <c r="O25960" s="136"/>
      <c r="T25960" s="136"/>
      <c r="W25960" s="136"/>
      <c r="Z25960" s="136"/>
      <c r="AC25960" s="136"/>
    </row>
    <row r="25961" spans="2:29">
      <c r="B25961" s="136"/>
      <c r="E25961" s="136"/>
      <c r="H25961" s="136"/>
      <c r="K25961" s="136"/>
      <c r="O25961" s="136"/>
      <c r="T25961" s="136"/>
      <c r="W25961" s="136"/>
      <c r="Z25961" s="136"/>
      <c r="AC25961" s="136"/>
    </row>
    <row r="25962" spans="2:29">
      <c r="B25962" s="136"/>
      <c r="E25962" s="136"/>
      <c r="H25962" s="136"/>
      <c r="K25962" s="136"/>
      <c r="O25962" s="136"/>
      <c r="T25962" s="136"/>
      <c r="W25962" s="136"/>
      <c r="Z25962" s="136"/>
      <c r="AC25962" s="136"/>
    </row>
    <row r="25963" spans="2:29">
      <c r="B25963" s="136"/>
      <c r="E25963" s="136"/>
      <c r="H25963" s="136"/>
      <c r="K25963" s="136"/>
      <c r="O25963" s="136"/>
      <c r="T25963" s="136"/>
      <c r="W25963" s="136"/>
      <c r="Z25963" s="136"/>
      <c r="AC25963" s="136"/>
    </row>
    <row r="25964" spans="2:29">
      <c r="B25964" s="136"/>
      <c r="E25964" s="136"/>
      <c r="H25964" s="136"/>
      <c r="K25964" s="136"/>
      <c r="O25964" s="136"/>
      <c r="T25964" s="136"/>
      <c r="W25964" s="136"/>
      <c r="Z25964" s="136"/>
      <c r="AC25964" s="136"/>
    </row>
    <row r="25965" spans="2:29">
      <c r="B25965" s="136"/>
      <c r="E25965" s="136"/>
      <c r="H25965" s="136"/>
      <c r="K25965" s="136"/>
      <c r="O25965" s="136"/>
      <c r="T25965" s="136"/>
      <c r="W25965" s="136"/>
      <c r="Z25965" s="136"/>
      <c r="AC25965" s="136"/>
    </row>
    <row r="25966" spans="2:29">
      <c r="B25966" s="136"/>
      <c r="E25966" s="136"/>
      <c r="H25966" s="136"/>
      <c r="K25966" s="136"/>
      <c r="O25966" s="136"/>
      <c r="T25966" s="136"/>
      <c r="W25966" s="136"/>
      <c r="Z25966" s="136"/>
      <c r="AC25966" s="136"/>
    </row>
    <row r="25967" spans="2:29">
      <c r="B25967" s="136"/>
      <c r="E25967" s="136"/>
      <c r="H25967" s="136"/>
      <c r="K25967" s="136"/>
      <c r="O25967" s="136"/>
      <c r="T25967" s="136"/>
      <c r="W25967" s="136"/>
      <c r="Z25967" s="136"/>
      <c r="AC25967" s="136"/>
    </row>
    <row r="25968" spans="2:29">
      <c r="B25968" s="136"/>
      <c r="E25968" s="136"/>
      <c r="H25968" s="136"/>
      <c r="K25968" s="136"/>
      <c r="O25968" s="136"/>
      <c r="T25968" s="136"/>
      <c r="W25968" s="136"/>
      <c r="Z25968" s="136"/>
      <c r="AC25968" s="136"/>
    </row>
    <row r="25969" spans="2:29">
      <c r="B25969" s="136"/>
      <c r="E25969" s="136"/>
      <c r="H25969" s="136"/>
      <c r="K25969" s="136"/>
      <c r="O25969" s="136"/>
      <c r="T25969" s="136"/>
      <c r="W25969" s="136"/>
      <c r="Z25969" s="136"/>
      <c r="AC25969" s="136"/>
    </row>
    <row r="25970" spans="2:29">
      <c r="B25970" s="136"/>
      <c r="E25970" s="136"/>
      <c r="H25970" s="136"/>
      <c r="K25970" s="136"/>
      <c r="O25970" s="136"/>
      <c r="T25970" s="136"/>
      <c r="W25970" s="136"/>
      <c r="Z25970" s="136"/>
      <c r="AC25970" s="136"/>
    </row>
    <row r="25971" spans="2:29">
      <c r="B25971" s="136"/>
      <c r="E25971" s="136"/>
      <c r="H25971" s="136"/>
      <c r="K25971" s="136"/>
      <c r="O25971" s="136"/>
      <c r="T25971" s="136"/>
      <c r="W25971" s="136"/>
      <c r="Z25971" s="136"/>
      <c r="AC25971" s="136"/>
    </row>
    <row r="25972" spans="2:29">
      <c r="B25972" s="136"/>
      <c r="E25972" s="136"/>
      <c r="H25972" s="136"/>
      <c r="K25972" s="136"/>
      <c r="O25972" s="136"/>
      <c r="T25972" s="136"/>
      <c r="W25972" s="136"/>
      <c r="Z25972" s="136"/>
      <c r="AC25972" s="136"/>
    </row>
    <row r="25973" spans="2:29">
      <c r="B25973" s="136"/>
      <c r="E25973" s="136"/>
      <c r="H25973" s="136"/>
      <c r="K25973" s="136"/>
      <c r="O25973" s="136"/>
      <c r="T25973" s="136"/>
      <c r="W25973" s="136"/>
      <c r="Z25973" s="136"/>
      <c r="AC25973" s="136"/>
    </row>
    <row r="25974" spans="2:29">
      <c r="B25974" s="136"/>
      <c r="E25974" s="136"/>
      <c r="H25974" s="136"/>
      <c r="K25974" s="136"/>
      <c r="O25974" s="136"/>
      <c r="T25974" s="136"/>
      <c r="W25974" s="136"/>
      <c r="Z25974" s="136"/>
      <c r="AC25974" s="136"/>
    </row>
    <row r="25975" spans="2:29">
      <c r="B25975" s="136"/>
      <c r="E25975" s="136"/>
      <c r="H25975" s="136"/>
      <c r="K25975" s="136"/>
      <c r="O25975" s="136"/>
      <c r="T25975" s="136"/>
      <c r="W25975" s="136"/>
      <c r="Z25975" s="136"/>
      <c r="AC25975" s="136"/>
    </row>
    <row r="25976" spans="2:29">
      <c r="B25976" s="136"/>
      <c r="E25976" s="136"/>
      <c r="H25976" s="136"/>
      <c r="K25976" s="136"/>
      <c r="O25976" s="136"/>
      <c r="T25976" s="136"/>
      <c r="W25976" s="136"/>
      <c r="Z25976" s="136"/>
      <c r="AC25976" s="136"/>
    </row>
    <row r="25977" spans="2:29">
      <c r="B25977" s="136"/>
      <c r="E25977" s="136"/>
      <c r="H25977" s="136"/>
      <c r="K25977" s="136"/>
      <c r="O25977" s="136"/>
      <c r="T25977" s="136"/>
      <c r="W25977" s="136"/>
      <c r="Z25977" s="136"/>
      <c r="AC25977" s="136"/>
    </row>
    <row r="25978" spans="2:29">
      <c r="B25978" s="136"/>
      <c r="E25978" s="136"/>
      <c r="H25978" s="136"/>
      <c r="K25978" s="136"/>
      <c r="O25978" s="136"/>
      <c r="T25978" s="136"/>
      <c r="W25978" s="136"/>
      <c r="Z25978" s="136"/>
      <c r="AC25978" s="136"/>
    </row>
    <row r="25979" spans="2:29">
      <c r="B25979" s="136"/>
      <c r="E25979" s="136"/>
      <c r="H25979" s="136"/>
      <c r="K25979" s="136"/>
      <c r="O25979" s="136"/>
      <c r="T25979" s="136"/>
      <c r="W25979" s="136"/>
      <c r="Z25979" s="136"/>
      <c r="AC25979" s="136"/>
    </row>
    <row r="25980" spans="2:29">
      <c r="B25980" s="136"/>
      <c r="E25980" s="136"/>
      <c r="H25980" s="136"/>
      <c r="K25980" s="136"/>
      <c r="O25980" s="136"/>
      <c r="T25980" s="136"/>
      <c r="W25980" s="136"/>
      <c r="Z25980" s="136"/>
      <c r="AC25980" s="136"/>
    </row>
    <row r="25981" spans="2:29">
      <c r="B25981" s="136"/>
      <c r="E25981" s="136"/>
      <c r="H25981" s="136"/>
      <c r="K25981" s="136"/>
      <c r="O25981" s="136"/>
      <c r="T25981" s="136"/>
      <c r="W25981" s="136"/>
      <c r="Z25981" s="136"/>
      <c r="AC25981" s="136"/>
    </row>
    <row r="25982" spans="2:29">
      <c r="B25982" s="136"/>
      <c r="E25982" s="136"/>
      <c r="H25982" s="136"/>
      <c r="K25982" s="136"/>
      <c r="O25982" s="136"/>
      <c r="T25982" s="136"/>
      <c r="W25982" s="136"/>
      <c r="Z25982" s="136"/>
      <c r="AC25982" s="136"/>
    </row>
    <row r="25983" spans="2:29">
      <c r="B25983" s="136"/>
      <c r="E25983" s="136"/>
      <c r="H25983" s="136"/>
      <c r="K25983" s="136"/>
      <c r="O25983" s="136"/>
      <c r="T25983" s="136"/>
      <c r="W25983" s="136"/>
      <c r="Z25983" s="136"/>
      <c r="AC25983" s="136"/>
    </row>
    <row r="25984" spans="2:29">
      <c r="B25984" s="136"/>
      <c r="E25984" s="136"/>
      <c r="H25984" s="136"/>
      <c r="K25984" s="136"/>
      <c r="O25984" s="136"/>
      <c r="T25984" s="136"/>
      <c r="W25984" s="136"/>
      <c r="Z25984" s="136"/>
      <c r="AC25984" s="136"/>
    </row>
    <row r="25985" spans="2:29">
      <c r="B25985" s="136"/>
      <c r="E25985" s="136"/>
      <c r="H25985" s="136"/>
      <c r="K25985" s="136"/>
      <c r="O25985" s="136"/>
      <c r="T25985" s="136"/>
      <c r="W25985" s="136"/>
      <c r="Z25985" s="136"/>
      <c r="AC25985" s="136"/>
    </row>
    <row r="25986" spans="2:29">
      <c r="B25986" s="136"/>
      <c r="E25986" s="136"/>
      <c r="H25986" s="136"/>
      <c r="K25986" s="136"/>
      <c r="O25986" s="136"/>
      <c r="T25986" s="136"/>
      <c r="W25986" s="136"/>
      <c r="Z25986" s="136"/>
      <c r="AC25986" s="136"/>
    </row>
    <row r="25987" spans="2:29">
      <c r="B25987" s="136"/>
      <c r="E25987" s="136"/>
      <c r="H25987" s="136"/>
      <c r="K25987" s="136"/>
      <c r="O25987" s="136"/>
      <c r="T25987" s="136"/>
      <c r="W25987" s="136"/>
      <c r="Z25987" s="136"/>
      <c r="AC25987" s="136"/>
    </row>
    <row r="25988" spans="2:29">
      <c r="B25988" s="136"/>
      <c r="E25988" s="136"/>
      <c r="H25988" s="136"/>
      <c r="K25988" s="136"/>
      <c r="O25988" s="136"/>
      <c r="T25988" s="136"/>
      <c r="W25988" s="136"/>
      <c r="Z25988" s="136"/>
      <c r="AC25988" s="136"/>
    </row>
    <row r="25989" spans="2:29">
      <c r="B25989" s="136"/>
      <c r="E25989" s="136"/>
      <c r="H25989" s="136"/>
      <c r="K25989" s="136"/>
      <c r="O25989" s="136"/>
      <c r="T25989" s="136"/>
      <c r="W25989" s="136"/>
      <c r="Z25989" s="136"/>
      <c r="AC25989" s="136"/>
    </row>
    <row r="25990" spans="2:29">
      <c r="B25990" s="136"/>
      <c r="E25990" s="136"/>
      <c r="H25990" s="136"/>
      <c r="K25990" s="136"/>
      <c r="O25990" s="136"/>
      <c r="T25990" s="136"/>
      <c r="W25990" s="136"/>
      <c r="Z25990" s="136"/>
      <c r="AC25990" s="136"/>
    </row>
    <row r="25991" spans="2:29">
      <c r="B25991" s="136"/>
      <c r="E25991" s="136"/>
      <c r="H25991" s="136"/>
      <c r="K25991" s="136"/>
      <c r="O25991" s="136"/>
      <c r="T25991" s="136"/>
      <c r="W25991" s="136"/>
      <c r="Z25991" s="136"/>
      <c r="AC25991" s="136"/>
    </row>
    <row r="25992" spans="2:29">
      <c r="B25992" s="136"/>
      <c r="E25992" s="136"/>
      <c r="H25992" s="136"/>
      <c r="K25992" s="136"/>
      <c r="O25992" s="136"/>
      <c r="T25992" s="136"/>
      <c r="W25992" s="136"/>
      <c r="Z25992" s="136"/>
      <c r="AC25992" s="136"/>
    </row>
    <row r="25993" spans="2:29">
      <c r="B25993" s="136"/>
      <c r="E25993" s="136"/>
      <c r="H25993" s="136"/>
      <c r="K25993" s="136"/>
      <c r="O25993" s="136"/>
      <c r="T25993" s="136"/>
      <c r="W25993" s="136"/>
      <c r="Z25993" s="136"/>
      <c r="AC25993" s="136"/>
    </row>
    <row r="25994" spans="2:29">
      <c r="B25994" s="136"/>
      <c r="E25994" s="136"/>
      <c r="H25994" s="136"/>
      <c r="K25994" s="136"/>
      <c r="O25994" s="136"/>
      <c r="T25994" s="136"/>
      <c r="W25994" s="136"/>
      <c r="Z25994" s="136"/>
      <c r="AC25994" s="136"/>
    </row>
    <row r="25995" spans="2:29">
      <c r="B25995" s="136"/>
      <c r="E25995" s="136"/>
      <c r="H25995" s="136"/>
      <c r="K25995" s="136"/>
      <c r="O25995" s="136"/>
      <c r="T25995" s="136"/>
      <c r="W25995" s="136"/>
      <c r="Z25995" s="136"/>
      <c r="AC25995" s="136"/>
    </row>
    <row r="25996" spans="2:29">
      <c r="B25996" s="136"/>
      <c r="E25996" s="136"/>
      <c r="H25996" s="136"/>
      <c r="K25996" s="136"/>
      <c r="O25996" s="136"/>
      <c r="T25996" s="136"/>
      <c r="W25996" s="136"/>
      <c r="Z25996" s="136"/>
      <c r="AC25996" s="136"/>
    </row>
    <row r="25997" spans="2:29">
      <c r="B25997" s="136"/>
      <c r="E25997" s="136"/>
      <c r="H25997" s="136"/>
      <c r="K25997" s="136"/>
      <c r="O25997" s="136"/>
      <c r="T25997" s="136"/>
      <c r="W25997" s="136"/>
      <c r="Z25997" s="136"/>
      <c r="AC25997" s="136"/>
    </row>
    <row r="25998" spans="2:29">
      <c r="B25998" s="136"/>
      <c r="E25998" s="136"/>
      <c r="H25998" s="136"/>
      <c r="K25998" s="136"/>
      <c r="O25998" s="136"/>
      <c r="T25998" s="136"/>
      <c r="W25998" s="136"/>
      <c r="Z25998" s="136"/>
      <c r="AC25998" s="136"/>
    </row>
    <row r="25999" spans="2:29">
      <c r="B25999" s="136"/>
      <c r="E25999" s="136"/>
      <c r="H25999" s="136"/>
      <c r="K25999" s="136"/>
      <c r="O25999" s="136"/>
      <c r="T25999" s="136"/>
      <c r="W25999" s="136"/>
      <c r="Z25999" s="136"/>
      <c r="AC25999" s="136"/>
    </row>
    <row r="26000" spans="2:29">
      <c r="B26000" s="136"/>
      <c r="E26000" s="136"/>
      <c r="H26000" s="136"/>
      <c r="K26000" s="136"/>
      <c r="O26000" s="136"/>
      <c r="T26000" s="136"/>
      <c r="W26000" s="136"/>
      <c r="Z26000" s="136"/>
      <c r="AC26000" s="136"/>
    </row>
    <row r="26001" spans="2:29">
      <c r="B26001" s="136"/>
      <c r="E26001" s="136"/>
      <c r="H26001" s="136"/>
      <c r="K26001" s="136"/>
      <c r="O26001" s="136"/>
      <c r="T26001" s="136"/>
      <c r="W26001" s="136"/>
      <c r="Z26001" s="136"/>
      <c r="AC26001" s="136"/>
    </row>
    <row r="26002" spans="2:29">
      <c r="B26002" s="136"/>
      <c r="E26002" s="136"/>
      <c r="H26002" s="136"/>
      <c r="K26002" s="136"/>
      <c r="O26002" s="136"/>
      <c r="T26002" s="136"/>
      <c r="W26002" s="136"/>
      <c r="Z26002" s="136"/>
      <c r="AC26002" s="136"/>
    </row>
    <row r="26003" spans="2:29">
      <c r="B26003" s="136"/>
      <c r="E26003" s="136"/>
      <c r="H26003" s="136"/>
      <c r="K26003" s="136"/>
      <c r="O26003" s="136"/>
      <c r="T26003" s="136"/>
      <c r="W26003" s="136"/>
      <c r="Z26003" s="136"/>
      <c r="AC26003" s="136"/>
    </row>
    <row r="26004" spans="2:29">
      <c r="B26004" s="136"/>
      <c r="E26004" s="136"/>
      <c r="H26004" s="136"/>
      <c r="K26004" s="136"/>
      <c r="O26004" s="136"/>
      <c r="T26004" s="136"/>
      <c r="W26004" s="136"/>
      <c r="Z26004" s="136"/>
      <c r="AC26004" s="136"/>
    </row>
    <row r="26005" spans="2:29">
      <c r="B26005" s="136"/>
      <c r="E26005" s="136"/>
      <c r="H26005" s="136"/>
      <c r="K26005" s="136"/>
      <c r="O26005" s="136"/>
      <c r="T26005" s="136"/>
      <c r="W26005" s="136"/>
      <c r="Z26005" s="136"/>
      <c r="AC26005" s="136"/>
    </row>
    <row r="26006" spans="2:29">
      <c r="B26006" s="136"/>
      <c r="E26006" s="136"/>
      <c r="H26006" s="136"/>
      <c r="K26006" s="136"/>
      <c r="O26006" s="136"/>
      <c r="T26006" s="136"/>
      <c r="W26006" s="136"/>
      <c r="Z26006" s="136"/>
      <c r="AC26006" s="136"/>
    </row>
    <row r="26007" spans="2:29">
      <c r="B26007" s="136"/>
      <c r="E26007" s="136"/>
      <c r="H26007" s="136"/>
      <c r="K26007" s="136"/>
      <c r="O26007" s="136"/>
      <c r="T26007" s="136"/>
      <c r="W26007" s="136"/>
      <c r="Z26007" s="136"/>
      <c r="AC26007" s="136"/>
    </row>
    <row r="26008" spans="2:29">
      <c r="B26008" s="136"/>
      <c r="E26008" s="136"/>
      <c r="H26008" s="136"/>
      <c r="K26008" s="136"/>
      <c r="O26008" s="136"/>
      <c r="T26008" s="136"/>
      <c r="W26008" s="136"/>
      <c r="Z26008" s="136"/>
      <c r="AC26008" s="136"/>
    </row>
    <row r="26009" spans="2:29">
      <c r="B26009" s="136"/>
      <c r="E26009" s="136"/>
      <c r="H26009" s="136"/>
      <c r="K26009" s="136"/>
      <c r="O26009" s="136"/>
      <c r="T26009" s="136"/>
      <c r="W26009" s="136"/>
      <c r="Z26009" s="136"/>
      <c r="AC26009" s="136"/>
    </row>
    <row r="26010" spans="2:29">
      <c r="B26010" s="136"/>
      <c r="E26010" s="136"/>
      <c r="H26010" s="136"/>
      <c r="K26010" s="136"/>
      <c r="O26010" s="136"/>
      <c r="T26010" s="136"/>
      <c r="W26010" s="136"/>
      <c r="Z26010" s="136"/>
      <c r="AC26010" s="136"/>
    </row>
    <row r="26011" spans="2:29">
      <c r="B26011" s="136"/>
      <c r="E26011" s="136"/>
      <c r="H26011" s="136"/>
      <c r="K26011" s="136"/>
      <c r="O26011" s="136"/>
      <c r="T26011" s="136"/>
      <c r="W26011" s="136"/>
      <c r="Z26011" s="136"/>
      <c r="AC26011" s="136"/>
    </row>
    <row r="26012" spans="2:29">
      <c r="B26012" s="136"/>
      <c r="E26012" s="136"/>
      <c r="H26012" s="136"/>
      <c r="K26012" s="136"/>
      <c r="O26012" s="136"/>
      <c r="T26012" s="136"/>
      <c r="W26012" s="136"/>
      <c r="Z26012" s="136"/>
      <c r="AC26012" s="136"/>
    </row>
    <row r="26013" spans="2:29">
      <c r="B26013" s="136"/>
      <c r="E26013" s="136"/>
      <c r="H26013" s="136"/>
      <c r="K26013" s="136"/>
      <c r="O26013" s="136"/>
      <c r="T26013" s="136"/>
      <c r="W26013" s="136"/>
      <c r="Z26013" s="136"/>
      <c r="AC26013" s="136"/>
    </row>
    <row r="26014" spans="2:29">
      <c r="B26014" s="136"/>
      <c r="E26014" s="136"/>
      <c r="H26014" s="136"/>
      <c r="K26014" s="136"/>
      <c r="O26014" s="136"/>
      <c r="T26014" s="136"/>
      <c r="W26014" s="136"/>
      <c r="Z26014" s="136"/>
      <c r="AC26014" s="136"/>
    </row>
    <row r="26015" spans="2:29">
      <c r="B26015" s="136"/>
      <c r="E26015" s="136"/>
      <c r="H26015" s="136"/>
      <c r="K26015" s="136"/>
      <c r="O26015" s="136"/>
      <c r="T26015" s="136"/>
      <c r="W26015" s="136"/>
      <c r="Z26015" s="136"/>
      <c r="AC26015" s="136"/>
    </row>
    <row r="26016" spans="2:29">
      <c r="B26016" s="136"/>
      <c r="E26016" s="136"/>
      <c r="H26016" s="136"/>
      <c r="K26016" s="136"/>
      <c r="O26016" s="136"/>
      <c r="T26016" s="136"/>
      <c r="W26016" s="136"/>
      <c r="Z26016" s="136"/>
      <c r="AC26016" s="136"/>
    </row>
    <row r="26017" spans="2:29">
      <c r="B26017" s="136"/>
      <c r="E26017" s="136"/>
      <c r="H26017" s="136"/>
      <c r="K26017" s="136"/>
      <c r="O26017" s="136"/>
      <c r="T26017" s="136"/>
      <c r="W26017" s="136"/>
      <c r="Z26017" s="136"/>
      <c r="AC26017" s="136"/>
    </row>
    <row r="26018" spans="2:29">
      <c r="B26018" s="136"/>
      <c r="E26018" s="136"/>
      <c r="H26018" s="136"/>
      <c r="K26018" s="136"/>
      <c r="O26018" s="136"/>
      <c r="T26018" s="136"/>
      <c r="W26018" s="136"/>
      <c r="Z26018" s="136"/>
      <c r="AC26018" s="136"/>
    </row>
    <row r="26019" spans="2:29">
      <c r="B26019" s="136"/>
      <c r="E26019" s="136"/>
      <c r="H26019" s="136"/>
      <c r="K26019" s="136"/>
      <c r="O26019" s="136"/>
      <c r="T26019" s="136"/>
      <c r="W26019" s="136"/>
      <c r="Z26019" s="136"/>
      <c r="AC26019" s="136"/>
    </row>
    <row r="26020" spans="2:29">
      <c r="B26020" s="136"/>
      <c r="E26020" s="136"/>
      <c r="H26020" s="136"/>
      <c r="K26020" s="136"/>
      <c r="O26020" s="136"/>
      <c r="T26020" s="136"/>
      <c r="W26020" s="136"/>
      <c r="Z26020" s="136"/>
      <c r="AC26020" s="136"/>
    </row>
    <row r="26021" spans="2:29">
      <c r="B26021" s="136"/>
      <c r="E26021" s="136"/>
      <c r="H26021" s="136"/>
      <c r="K26021" s="136"/>
      <c r="O26021" s="136"/>
      <c r="T26021" s="136"/>
      <c r="W26021" s="136"/>
      <c r="Z26021" s="136"/>
      <c r="AC26021" s="136"/>
    </row>
    <row r="26022" spans="2:29">
      <c r="B26022" s="136"/>
      <c r="E26022" s="136"/>
      <c r="H26022" s="136"/>
      <c r="K26022" s="136"/>
      <c r="O26022" s="136"/>
      <c r="T26022" s="136"/>
      <c r="W26022" s="136"/>
      <c r="Z26022" s="136"/>
      <c r="AC26022" s="136"/>
    </row>
    <row r="26023" spans="2:29">
      <c r="B26023" s="136"/>
      <c r="E26023" s="136"/>
      <c r="H26023" s="136"/>
      <c r="K26023" s="136"/>
      <c r="O26023" s="136"/>
      <c r="T26023" s="136"/>
      <c r="W26023" s="136"/>
      <c r="Z26023" s="136"/>
      <c r="AC26023" s="136"/>
    </row>
    <row r="26024" spans="2:29">
      <c r="B26024" s="136"/>
      <c r="E26024" s="136"/>
      <c r="H26024" s="136"/>
      <c r="K26024" s="136"/>
      <c r="O26024" s="136"/>
      <c r="T26024" s="136"/>
      <c r="W26024" s="136"/>
      <c r="Z26024" s="136"/>
      <c r="AC26024" s="136"/>
    </row>
    <row r="26025" spans="2:29">
      <c r="B26025" s="136"/>
      <c r="E26025" s="136"/>
      <c r="H26025" s="136"/>
      <c r="K26025" s="136"/>
      <c r="O26025" s="136"/>
      <c r="T26025" s="136"/>
      <c r="W26025" s="136"/>
      <c r="Z26025" s="136"/>
      <c r="AC26025" s="136"/>
    </row>
    <row r="26026" spans="2:29">
      <c r="B26026" s="136"/>
      <c r="E26026" s="136"/>
      <c r="H26026" s="136"/>
      <c r="K26026" s="136"/>
      <c r="O26026" s="136"/>
      <c r="T26026" s="136"/>
      <c r="W26026" s="136"/>
      <c r="Z26026" s="136"/>
      <c r="AC26026" s="136"/>
    </row>
    <row r="26027" spans="2:29">
      <c r="B26027" s="136"/>
      <c r="E26027" s="136"/>
      <c r="H26027" s="136"/>
      <c r="K26027" s="136"/>
      <c r="O26027" s="136"/>
      <c r="T26027" s="136"/>
      <c r="W26027" s="136"/>
      <c r="Z26027" s="136"/>
      <c r="AC26027" s="136"/>
    </row>
    <row r="26028" spans="2:29">
      <c r="B26028" s="136"/>
      <c r="E26028" s="136"/>
      <c r="H26028" s="136"/>
      <c r="K26028" s="136"/>
      <c r="O26028" s="136"/>
      <c r="T26028" s="136"/>
      <c r="W26028" s="136"/>
      <c r="Z26028" s="136"/>
      <c r="AC26028" s="136"/>
    </row>
    <row r="26029" spans="2:29">
      <c r="B26029" s="136"/>
      <c r="E26029" s="136"/>
      <c r="H26029" s="136"/>
      <c r="K26029" s="136"/>
      <c r="O26029" s="136"/>
      <c r="T26029" s="136"/>
      <c r="W26029" s="136"/>
      <c r="Z26029" s="136"/>
      <c r="AC26029" s="136"/>
    </row>
    <row r="26030" spans="2:29">
      <c r="B26030" s="136"/>
      <c r="E26030" s="136"/>
      <c r="H26030" s="136"/>
      <c r="K26030" s="136"/>
      <c r="O26030" s="136"/>
      <c r="T26030" s="136"/>
      <c r="W26030" s="136"/>
      <c r="Z26030" s="136"/>
      <c r="AC26030" s="136"/>
    </row>
    <row r="26031" spans="2:29">
      <c r="B26031" s="136"/>
      <c r="E26031" s="136"/>
      <c r="H26031" s="136"/>
      <c r="K26031" s="136"/>
      <c r="O26031" s="136"/>
      <c r="T26031" s="136"/>
      <c r="W26031" s="136"/>
      <c r="Z26031" s="136"/>
      <c r="AC26031" s="136"/>
    </row>
    <row r="26032" spans="2:29">
      <c r="B26032" s="136"/>
      <c r="E26032" s="136"/>
      <c r="H26032" s="136"/>
      <c r="K26032" s="136"/>
      <c r="O26032" s="136"/>
      <c r="T26032" s="136"/>
      <c r="W26032" s="136"/>
      <c r="Z26032" s="136"/>
      <c r="AC26032" s="136"/>
    </row>
    <row r="26033" spans="2:29">
      <c r="B26033" s="136"/>
      <c r="E26033" s="136"/>
      <c r="H26033" s="136"/>
      <c r="K26033" s="136"/>
      <c r="O26033" s="136"/>
      <c r="T26033" s="136"/>
      <c r="W26033" s="136"/>
      <c r="Z26033" s="136"/>
      <c r="AC26033" s="136"/>
    </row>
    <row r="26034" spans="2:29">
      <c r="B26034" s="136"/>
      <c r="E26034" s="136"/>
      <c r="H26034" s="136"/>
      <c r="K26034" s="136"/>
      <c r="O26034" s="136"/>
      <c r="T26034" s="136"/>
      <c r="W26034" s="136"/>
      <c r="Z26034" s="136"/>
      <c r="AC26034" s="136"/>
    </row>
    <row r="26035" spans="2:29">
      <c r="B26035" s="136"/>
      <c r="E26035" s="136"/>
      <c r="H26035" s="136"/>
      <c r="K26035" s="136"/>
      <c r="O26035" s="136"/>
      <c r="T26035" s="136"/>
      <c r="W26035" s="136"/>
      <c r="Z26035" s="136"/>
      <c r="AC26035" s="136"/>
    </row>
    <row r="26036" spans="2:29">
      <c r="B26036" s="136"/>
      <c r="E26036" s="136"/>
      <c r="H26036" s="136"/>
      <c r="K26036" s="136"/>
      <c r="O26036" s="136"/>
      <c r="T26036" s="136"/>
      <c r="W26036" s="136"/>
      <c r="Z26036" s="136"/>
      <c r="AC26036" s="136"/>
    </row>
    <row r="26037" spans="2:29">
      <c r="B26037" s="136"/>
      <c r="E26037" s="136"/>
      <c r="H26037" s="136"/>
      <c r="K26037" s="136"/>
      <c r="O26037" s="136"/>
      <c r="T26037" s="136"/>
      <c r="W26037" s="136"/>
      <c r="Z26037" s="136"/>
      <c r="AC26037" s="136"/>
    </row>
    <row r="26038" spans="2:29">
      <c r="B26038" s="136"/>
      <c r="E26038" s="136"/>
      <c r="H26038" s="136"/>
      <c r="K26038" s="136"/>
      <c r="O26038" s="136"/>
      <c r="T26038" s="136"/>
      <c r="W26038" s="136"/>
      <c r="Z26038" s="136"/>
      <c r="AC26038" s="136"/>
    </row>
    <row r="26039" spans="2:29">
      <c r="B26039" s="136"/>
      <c r="E26039" s="136"/>
      <c r="H26039" s="136"/>
      <c r="K26039" s="136"/>
      <c r="O26039" s="136"/>
      <c r="T26039" s="136"/>
      <c r="W26039" s="136"/>
      <c r="Z26039" s="136"/>
      <c r="AC26039" s="136"/>
    </row>
    <row r="26040" spans="2:29">
      <c r="B26040" s="136"/>
      <c r="E26040" s="136"/>
      <c r="H26040" s="136"/>
      <c r="K26040" s="136"/>
      <c r="O26040" s="136"/>
      <c r="T26040" s="136"/>
      <c r="W26040" s="136"/>
      <c r="Z26040" s="136"/>
      <c r="AC26040" s="136"/>
    </row>
    <row r="26041" spans="2:29">
      <c r="B26041" s="136"/>
      <c r="E26041" s="136"/>
      <c r="H26041" s="136"/>
      <c r="K26041" s="136"/>
      <c r="O26041" s="136"/>
      <c r="T26041" s="136"/>
      <c r="W26041" s="136"/>
      <c r="Z26041" s="136"/>
      <c r="AC26041" s="136"/>
    </row>
    <row r="26042" spans="2:29">
      <c r="B26042" s="136"/>
      <c r="E26042" s="136"/>
      <c r="H26042" s="136"/>
      <c r="K26042" s="136"/>
      <c r="O26042" s="136"/>
      <c r="T26042" s="136"/>
      <c r="W26042" s="136"/>
      <c r="Z26042" s="136"/>
      <c r="AC26042" s="136"/>
    </row>
    <row r="26043" spans="2:29">
      <c r="B26043" s="136"/>
      <c r="E26043" s="136"/>
      <c r="H26043" s="136"/>
      <c r="K26043" s="136"/>
      <c r="O26043" s="136"/>
      <c r="T26043" s="136"/>
      <c r="W26043" s="136"/>
      <c r="Z26043" s="136"/>
      <c r="AC26043" s="136"/>
    </row>
    <row r="26044" spans="2:29">
      <c r="B26044" s="136"/>
      <c r="E26044" s="136"/>
      <c r="H26044" s="136"/>
      <c r="K26044" s="136"/>
      <c r="O26044" s="136"/>
      <c r="T26044" s="136"/>
      <c r="W26044" s="136"/>
      <c r="Z26044" s="136"/>
      <c r="AC26044" s="136"/>
    </row>
    <row r="26045" spans="2:29">
      <c r="B26045" s="136"/>
      <c r="E26045" s="136"/>
      <c r="H26045" s="136"/>
      <c r="K26045" s="136"/>
      <c r="O26045" s="136"/>
      <c r="T26045" s="136"/>
      <c r="W26045" s="136"/>
      <c r="Z26045" s="136"/>
      <c r="AC26045" s="136"/>
    </row>
    <row r="26046" spans="2:29">
      <c r="B26046" s="136"/>
      <c r="E26046" s="136"/>
      <c r="H26046" s="136"/>
      <c r="K26046" s="136"/>
      <c r="O26046" s="136"/>
      <c r="T26046" s="136"/>
      <c r="W26046" s="136"/>
      <c r="Z26046" s="136"/>
      <c r="AC26046" s="136"/>
    </row>
    <row r="26047" spans="2:29">
      <c r="B26047" s="136"/>
      <c r="E26047" s="136"/>
      <c r="H26047" s="136"/>
      <c r="K26047" s="136"/>
      <c r="O26047" s="136"/>
      <c r="T26047" s="136"/>
      <c r="W26047" s="136"/>
      <c r="Z26047" s="136"/>
      <c r="AC26047" s="136"/>
    </row>
    <row r="26048" spans="2:29">
      <c r="B26048" s="136"/>
      <c r="E26048" s="136"/>
      <c r="H26048" s="136"/>
      <c r="K26048" s="136"/>
      <c r="O26048" s="136"/>
      <c r="T26048" s="136"/>
      <c r="W26048" s="136"/>
      <c r="Z26048" s="136"/>
      <c r="AC26048" s="136"/>
    </row>
    <row r="26049" spans="2:29">
      <c r="B26049" s="136"/>
      <c r="E26049" s="136"/>
      <c r="H26049" s="136"/>
      <c r="K26049" s="136"/>
      <c r="O26049" s="136"/>
      <c r="T26049" s="136"/>
      <c r="W26049" s="136"/>
      <c r="Z26049" s="136"/>
      <c r="AC26049" s="136"/>
    </row>
    <row r="26050" spans="2:29">
      <c r="B26050" s="136"/>
      <c r="E26050" s="136"/>
      <c r="H26050" s="136"/>
      <c r="K26050" s="136"/>
      <c r="O26050" s="136"/>
      <c r="T26050" s="136"/>
      <c r="W26050" s="136"/>
      <c r="Z26050" s="136"/>
      <c r="AC26050" s="136"/>
    </row>
    <row r="26051" spans="2:29">
      <c r="B26051" s="136"/>
      <c r="E26051" s="136"/>
      <c r="H26051" s="136"/>
      <c r="K26051" s="136"/>
      <c r="O26051" s="136"/>
      <c r="T26051" s="136"/>
      <c r="W26051" s="136"/>
      <c r="Z26051" s="136"/>
      <c r="AC26051" s="136"/>
    </row>
    <row r="26052" spans="2:29">
      <c r="B26052" s="136"/>
      <c r="E26052" s="136"/>
      <c r="H26052" s="136"/>
      <c r="K26052" s="136"/>
      <c r="O26052" s="136"/>
      <c r="T26052" s="136"/>
      <c r="W26052" s="136"/>
      <c r="Z26052" s="136"/>
      <c r="AC26052" s="136"/>
    </row>
    <row r="26053" spans="2:29">
      <c r="B26053" s="136"/>
      <c r="E26053" s="136"/>
      <c r="H26053" s="136"/>
      <c r="K26053" s="136"/>
      <c r="O26053" s="136"/>
      <c r="T26053" s="136"/>
      <c r="W26053" s="136"/>
      <c r="Z26053" s="136"/>
      <c r="AC26053" s="136"/>
    </row>
    <row r="26054" spans="2:29">
      <c r="B26054" s="136"/>
      <c r="E26054" s="136"/>
      <c r="H26054" s="136"/>
      <c r="K26054" s="136"/>
      <c r="O26054" s="136"/>
      <c r="T26054" s="136"/>
      <c r="W26054" s="136"/>
      <c r="Z26054" s="136"/>
      <c r="AC26054" s="136"/>
    </row>
    <row r="26055" spans="2:29">
      <c r="B26055" s="136"/>
      <c r="E26055" s="136"/>
      <c r="H26055" s="136"/>
      <c r="K26055" s="136"/>
      <c r="O26055" s="136"/>
      <c r="T26055" s="136"/>
      <c r="W26055" s="136"/>
      <c r="Z26055" s="136"/>
      <c r="AC26055" s="136"/>
    </row>
    <row r="26056" spans="2:29">
      <c r="B26056" s="136"/>
      <c r="E26056" s="136"/>
      <c r="H26056" s="136"/>
      <c r="K26056" s="136"/>
      <c r="O26056" s="136"/>
      <c r="T26056" s="136"/>
      <c r="W26056" s="136"/>
      <c r="Z26056" s="136"/>
      <c r="AC26056" s="136"/>
    </row>
    <row r="26057" spans="2:29">
      <c r="B26057" s="136"/>
      <c r="E26057" s="136"/>
      <c r="H26057" s="136"/>
      <c r="K26057" s="136"/>
      <c r="O26057" s="136"/>
      <c r="T26057" s="136"/>
      <c r="W26057" s="136"/>
      <c r="Z26057" s="136"/>
      <c r="AC26057" s="136"/>
    </row>
    <row r="26058" spans="2:29">
      <c r="B26058" s="136"/>
      <c r="E26058" s="136"/>
      <c r="H26058" s="136"/>
      <c r="K26058" s="136"/>
      <c r="O26058" s="136"/>
      <c r="T26058" s="136"/>
      <c r="W26058" s="136"/>
      <c r="Z26058" s="136"/>
      <c r="AC26058" s="136"/>
    </row>
    <row r="26059" spans="2:29">
      <c r="B26059" s="136"/>
      <c r="E26059" s="136"/>
      <c r="H26059" s="136"/>
      <c r="K26059" s="136"/>
      <c r="O26059" s="136"/>
      <c r="T26059" s="136"/>
      <c r="W26059" s="136"/>
      <c r="Z26059" s="136"/>
      <c r="AC26059" s="136"/>
    </row>
    <row r="26060" spans="2:29">
      <c r="B26060" s="136"/>
      <c r="E26060" s="136"/>
      <c r="H26060" s="136"/>
      <c r="K26060" s="136"/>
      <c r="O26060" s="136"/>
      <c r="T26060" s="136"/>
      <c r="W26060" s="136"/>
      <c r="Z26060" s="136"/>
      <c r="AC26060" s="136"/>
    </row>
    <row r="26061" spans="2:29">
      <c r="B26061" s="136"/>
      <c r="E26061" s="136"/>
      <c r="H26061" s="136"/>
      <c r="K26061" s="136"/>
      <c r="O26061" s="136"/>
      <c r="T26061" s="136"/>
      <c r="W26061" s="136"/>
      <c r="Z26061" s="136"/>
      <c r="AC26061" s="136"/>
    </row>
    <row r="26062" spans="2:29">
      <c r="B26062" s="136"/>
      <c r="E26062" s="136"/>
      <c r="H26062" s="136"/>
      <c r="K26062" s="136"/>
      <c r="O26062" s="136"/>
      <c r="T26062" s="136"/>
      <c r="W26062" s="136"/>
      <c r="Z26062" s="136"/>
      <c r="AC26062" s="136"/>
    </row>
    <row r="26063" spans="2:29">
      <c r="B26063" s="136"/>
      <c r="E26063" s="136"/>
      <c r="H26063" s="136"/>
      <c r="K26063" s="136"/>
      <c r="O26063" s="136"/>
      <c r="T26063" s="136"/>
      <c r="W26063" s="136"/>
      <c r="Z26063" s="136"/>
      <c r="AC26063" s="136"/>
    </row>
    <row r="26064" spans="2:29">
      <c r="B26064" s="136"/>
      <c r="E26064" s="136"/>
      <c r="H26064" s="136"/>
      <c r="K26064" s="136"/>
      <c r="O26064" s="136"/>
      <c r="T26064" s="136"/>
      <c r="W26064" s="136"/>
      <c r="Z26064" s="136"/>
      <c r="AC26064" s="136"/>
    </row>
    <row r="26065" spans="2:29">
      <c r="B26065" s="136"/>
      <c r="E26065" s="136"/>
      <c r="H26065" s="136"/>
      <c r="K26065" s="136"/>
      <c r="O26065" s="136"/>
      <c r="T26065" s="136"/>
      <c r="W26065" s="136"/>
      <c r="Z26065" s="136"/>
      <c r="AC26065" s="136"/>
    </row>
    <row r="26066" spans="2:29">
      <c r="B26066" s="136"/>
      <c r="E26066" s="136"/>
      <c r="H26066" s="136"/>
      <c r="K26066" s="136"/>
      <c r="O26066" s="136"/>
      <c r="T26066" s="136"/>
      <c r="W26066" s="136"/>
      <c r="Z26066" s="136"/>
      <c r="AC26066" s="136"/>
    </row>
    <row r="26067" spans="2:29">
      <c r="B26067" s="136"/>
      <c r="E26067" s="136"/>
      <c r="H26067" s="136"/>
      <c r="K26067" s="136"/>
      <c r="O26067" s="136"/>
      <c r="T26067" s="136"/>
      <c r="W26067" s="136"/>
      <c r="Z26067" s="136"/>
      <c r="AC26067" s="136"/>
    </row>
    <row r="26068" spans="2:29">
      <c r="B26068" s="136"/>
      <c r="E26068" s="136"/>
      <c r="H26068" s="136"/>
      <c r="K26068" s="136"/>
      <c r="O26068" s="136"/>
      <c r="T26068" s="136"/>
      <c r="W26068" s="136"/>
      <c r="Z26068" s="136"/>
      <c r="AC26068" s="136"/>
    </row>
    <row r="26069" spans="2:29">
      <c r="B26069" s="136"/>
      <c r="E26069" s="136"/>
      <c r="H26069" s="136"/>
      <c r="K26069" s="136"/>
      <c r="O26069" s="136"/>
      <c r="T26069" s="136"/>
      <c r="W26069" s="136"/>
      <c r="Z26069" s="136"/>
      <c r="AC26069" s="136"/>
    </row>
    <row r="26070" spans="2:29">
      <c r="B26070" s="136"/>
      <c r="E26070" s="136"/>
      <c r="H26070" s="136"/>
      <c r="K26070" s="136"/>
      <c r="O26070" s="136"/>
      <c r="T26070" s="136"/>
      <c r="W26070" s="136"/>
      <c r="Z26070" s="136"/>
      <c r="AC26070" s="136"/>
    </row>
    <row r="26071" spans="2:29">
      <c r="B26071" s="136"/>
      <c r="E26071" s="136"/>
      <c r="H26071" s="136"/>
      <c r="K26071" s="136"/>
      <c r="O26071" s="136"/>
      <c r="T26071" s="136"/>
      <c r="W26071" s="136"/>
      <c r="Z26071" s="136"/>
      <c r="AC26071" s="136"/>
    </row>
    <row r="26072" spans="2:29">
      <c r="B26072" s="136"/>
      <c r="E26072" s="136"/>
      <c r="H26072" s="136"/>
      <c r="K26072" s="136"/>
      <c r="O26072" s="136"/>
      <c r="T26072" s="136"/>
      <c r="W26072" s="136"/>
      <c r="Z26072" s="136"/>
      <c r="AC26072" s="136"/>
    </row>
    <row r="26073" spans="2:29">
      <c r="B26073" s="136"/>
      <c r="E26073" s="136"/>
      <c r="H26073" s="136"/>
      <c r="K26073" s="136"/>
      <c r="O26073" s="136"/>
      <c r="T26073" s="136"/>
      <c r="W26073" s="136"/>
      <c r="Z26073" s="136"/>
      <c r="AC26073" s="136"/>
    </row>
    <row r="26074" spans="2:29">
      <c r="B26074" s="136"/>
      <c r="E26074" s="136"/>
      <c r="H26074" s="136"/>
      <c r="K26074" s="136"/>
      <c r="O26074" s="136"/>
      <c r="T26074" s="136"/>
      <c r="W26074" s="136"/>
      <c r="Z26074" s="136"/>
      <c r="AC26074" s="136"/>
    </row>
    <row r="26075" spans="2:29">
      <c r="B26075" s="136"/>
      <c r="E26075" s="136"/>
      <c r="H26075" s="136"/>
      <c r="K26075" s="136"/>
      <c r="O26075" s="136"/>
      <c r="T26075" s="136"/>
      <c r="W26075" s="136"/>
      <c r="Z26075" s="136"/>
      <c r="AC26075" s="136"/>
    </row>
    <row r="26076" spans="2:29">
      <c r="B26076" s="136"/>
      <c r="E26076" s="136"/>
      <c r="H26076" s="136"/>
      <c r="K26076" s="136"/>
      <c r="O26076" s="136"/>
      <c r="T26076" s="136"/>
      <c r="W26076" s="136"/>
      <c r="Z26076" s="136"/>
      <c r="AC26076" s="136"/>
    </row>
    <row r="26077" spans="2:29">
      <c r="B26077" s="136"/>
      <c r="E26077" s="136"/>
      <c r="H26077" s="136"/>
      <c r="K26077" s="136"/>
      <c r="O26077" s="136"/>
      <c r="T26077" s="136"/>
      <c r="W26077" s="136"/>
      <c r="Z26077" s="136"/>
      <c r="AC26077" s="136"/>
    </row>
    <row r="26078" spans="2:29">
      <c r="B26078" s="136"/>
      <c r="E26078" s="136"/>
      <c r="H26078" s="136"/>
      <c r="K26078" s="136"/>
      <c r="O26078" s="136"/>
      <c r="T26078" s="136"/>
      <c r="W26078" s="136"/>
      <c r="Z26078" s="136"/>
      <c r="AC26078" s="136"/>
    </row>
    <row r="26079" spans="2:29">
      <c r="B26079" s="136"/>
      <c r="E26079" s="136"/>
      <c r="H26079" s="136"/>
      <c r="K26079" s="136"/>
      <c r="O26079" s="136"/>
      <c r="T26079" s="136"/>
      <c r="W26079" s="136"/>
      <c r="Z26079" s="136"/>
      <c r="AC26079" s="136"/>
    </row>
    <row r="26080" spans="2:29">
      <c r="B26080" s="136"/>
      <c r="E26080" s="136"/>
      <c r="H26080" s="136"/>
      <c r="K26080" s="136"/>
      <c r="O26080" s="136"/>
      <c r="T26080" s="136"/>
      <c r="W26080" s="136"/>
      <c r="Z26080" s="136"/>
      <c r="AC26080" s="136"/>
    </row>
    <row r="26081" spans="2:29">
      <c r="B26081" s="136"/>
      <c r="E26081" s="136"/>
      <c r="H26081" s="136"/>
      <c r="K26081" s="136"/>
      <c r="O26081" s="136"/>
      <c r="T26081" s="136"/>
      <c r="W26081" s="136"/>
      <c r="Z26081" s="136"/>
      <c r="AC26081" s="136"/>
    </row>
    <row r="26082" spans="2:29">
      <c r="B26082" s="136"/>
      <c r="E26082" s="136"/>
      <c r="H26082" s="136"/>
      <c r="K26082" s="136"/>
      <c r="O26082" s="136"/>
      <c r="T26082" s="136"/>
      <c r="W26082" s="136"/>
      <c r="Z26082" s="136"/>
      <c r="AC26082" s="136"/>
    </row>
    <row r="26083" spans="2:29">
      <c r="B26083" s="136"/>
      <c r="E26083" s="136"/>
      <c r="H26083" s="136"/>
      <c r="K26083" s="136"/>
      <c r="O26083" s="136"/>
      <c r="T26083" s="136"/>
      <c r="W26083" s="136"/>
      <c r="Z26083" s="136"/>
      <c r="AC26083" s="136"/>
    </row>
    <row r="26084" spans="2:29">
      <c r="B26084" s="136"/>
      <c r="E26084" s="136"/>
      <c r="H26084" s="136"/>
      <c r="K26084" s="136"/>
      <c r="O26084" s="136"/>
      <c r="T26084" s="136"/>
      <c r="W26084" s="136"/>
      <c r="Z26084" s="136"/>
      <c r="AC26084" s="136"/>
    </row>
    <row r="26085" spans="2:29">
      <c r="B26085" s="136"/>
      <c r="E26085" s="136"/>
      <c r="H26085" s="136"/>
      <c r="K26085" s="136"/>
      <c r="O26085" s="136"/>
      <c r="T26085" s="136"/>
      <c r="W26085" s="136"/>
      <c r="Z26085" s="136"/>
      <c r="AC26085" s="136"/>
    </row>
    <row r="26086" spans="2:29">
      <c r="B26086" s="136"/>
      <c r="E26086" s="136"/>
      <c r="H26086" s="136"/>
      <c r="K26086" s="136"/>
      <c r="O26086" s="136"/>
      <c r="T26086" s="136"/>
      <c r="W26086" s="136"/>
      <c r="Z26086" s="136"/>
      <c r="AC26086" s="136"/>
    </row>
    <row r="26087" spans="2:29">
      <c r="B26087" s="136"/>
      <c r="E26087" s="136"/>
      <c r="H26087" s="136"/>
      <c r="K26087" s="136"/>
      <c r="O26087" s="136"/>
      <c r="T26087" s="136"/>
      <c r="W26087" s="136"/>
      <c r="Z26087" s="136"/>
      <c r="AC26087" s="136"/>
    </row>
    <row r="26088" spans="2:29">
      <c r="B26088" s="136"/>
      <c r="E26088" s="136"/>
      <c r="H26088" s="136"/>
      <c r="K26088" s="136"/>
      <c r="O26088" s="136"/>
      <c r="T26088" s="136"/>
      <c r="W26088" s="136"/>
      <c r="Z26088" s="136"/>
      <c r="AC26088" s="136"/>
    </row>
    <row r="26089" spans="2:29">
      <c r="B26089" s="136"/>
      <c r="E26089" s="136"/>
      <c r="H26089" s="136"/>
      <c r="K26089" s="136"/>
      <c r="O26089" s="136"/>
      <c r="T26089" s="136"/>
      <c r="W26089" s="136"/>
      <c r="Z26089" s="136"/>
      <c r="AC26089" s="136"/>
    </row>
    <row r="26090" spans="2:29">
      <c r="B26090" s="136"/>
      <c r="E26090" s="136"/>
      <c r="H26090" s="136"/>
      <c r="K26090" s="136"/>
      <c r="O26090" s="136"/>
      <c r="T26090" s="136"/>
      <c r="W26090" s="136"/>
      <c r="Z26090" s="136"/>
      <c r="AC26090" s="136"/>
    </row>
    <row r="26091" spans="2:29">
      <c r="B26091" s="136"/>
      <c r="E26091" s="136"/>
      <c r="H26091" s="136"/>
      <c r="K26091" s="136"/>
      <c r="O26091" s="136"/>
      <c r="T26091" s="136"/>
      <c r="W26091" s="136"/>
      <c r="Z26091" s="136"/>
      <c r="AC26091" s="136"/>
    </row>
    <row r="26092" spans="2:29">
      <c r="B26092" s="136"/>
      <c r="E26092" s="136"/>
      <c r="H26092" s="136"/>
      <c r="K26092" s="136"/>
      <c r="O26092" s="136"/>
      <c r="T26092" s="136"/>
      <c r="W26092" s="136"/>
      <c r="Z26092" s="136"/>
      <c r="AC26092" s="136"/>
    </row>
    <row r="26093" spans="2:29">
      <c r="B26093" s="136"/>
      <c r="E26093" s="136"/>
      <c r="H26093" s="136"/>
      <c r="K26093" s="136"/>
      <c r="O26093" s="136"/>
      <c r="T26093" s="136"/>
      <c r="W26093" s="136"/>
      <c r="Z26093" s="136"/>
      <c r="AC26093" s="136"/>
    </row>
    <row r="26094" spans="2:29">
      <c r="B26094" s="136"/>
      <c r="E26094" s="136"/>
      <c r="H26094" s="136"/>
      <c r="K26094" s="136"/>
      <c r="O26094" s="136"/>
      <c r="T26094" s="136"/>
      <c r="W26094" s="136"/>
      <c r="Z26094" s="136"/>
      <c r="AC26094" s="136"/>
    </row>
    <row r="26095" spans="2:29">
      <c r="B26095" s="136"/>
      <c r="E26095" s="136"/>
      <c r="H26095" s="136"/>
      <c r="K26095" s="136"/>
      <c r="O26095" s="136"/>
      <c r="T26095" s="136"/>
      <c r="W26095" s="136"/>
      <c r="Z26095" s="136"/>
      <c r="AC26095" s="136"/>
    </row>
    <row r="26096" spans="2:29">
      <c r="B26096" s="136"/>
      <c r="E26096" s="136"/>
      <c r="H26096" s="136"/>
      <c r="K26096" s="136"/>
      <c r="O26096" s="136"/>
      <c r="T26096" s="136"/>
      <c r="W26096" s="136"/>
      <c r="Z26096" s="136"/>
      <c r="AC26096" s="136"/>
    </row>
    <row r="26097" spans="2:29">
      <c r="B26097" s="136"/>
      <c r="E26097" s="136"/>
      <c r="H26097" s="136"/>
      <c r="K26097" s="136"/>
      <c r="O26097" s="136"/>
      <c r="T26097" s="136"/>
      <c r="W26097" s="136"/>
      <c r="Z26097" s="136"/>
      <c r="AC26097" s="136"/>
    </row>
    <row r="26098" spans="2:29">
      <c r="B26098" s="136"/>
      <c r="E26098" s="136"/>
      <c r="H26098" s="136"/>
      <c r="K26098" s="136"/>
      <c r="O26098" s="136"/>
      <c r="T26098" s="136"/>
      <c r="W26098" s="136"/>
      <c r="Z26098" s="136"/>
      <c r="AC26098" s="136"/>
    </row>
    <row r="26099" spans="2:29">
      <c r="B26099" s="136"/>
      <c r="E26099" s="136"/>
      <c r="H26099" s="136"/>
      <c r="K26099" s="136"/>
      <c r="O26099" s="136"/>
      <c r="T26099" s="136"/>
      <c r="W26099" s="136"/>
      <c r="Z26099" s="136"/>
      <c r="AC26099" s="136"/>
    </row>
    <row r="26100" spans="2:29">
      <c r="B26100" s="136"/>
      <c r="E26100" s="136"/>
      <c r="H26100" s="136"/>
      <c r="K26100" s="136"/>
      <c r="O26100" s="136"/>
      <c r="T26100" s="136"/>
      <c r="W26100" s="136"/>
      <c r="Z26100" s="136"/>
      <c r="AC26100" s="136"/>
    </row>
    <row r="26101" spans="2:29">
      <c r="B26101" s="136"/>
      <c r="E26101" s="136"/>
      <c r="H26101" s="136"/>
      <c r="K26101" s="136"/>
      <c r="O26101" s="136"/>
      <c r="T26101" s="136"/>
      <c r="W26101" s="136"/>
      <c r="Z26101" s="136"/>
      <c r="AC26101" s="136"/>
    </row>
    <row r="26102" spans="2:29">
      <c r="B26102" s="136"/>
      <c r="E26102" s="136"/>
      <c r="H26102" s="136"/>
      <c r="K26102" s="136"/>
      <c r="O26102" s="136"/>
      <c r="T26102" s="136"/>
      <c r="W26102" s="136"/>
      <c r="Z26102" s="136"/>
      <c r="AC26102" s="136"/>
    </row>
    <row r="26103" spans="2:29">
      <c r="B26103" s="136"/>
      <c r="E26103" s="136"/>
      <c r="H26103" s="136"/>
      <c r="K26103" s="136"/>
      <c r="O26103" s="136"/>
      <c r="T26103" s="136"/>
      <c r="W26103" s="136"/>
      <c r="Z26103" s="136"/>
      <c r="AC26103" s="136"/>
    </row>
    <row r="26104" spans="2:29">
      <c r="B26104" s="136"/>
      <c r="E26104" s="136"/>
      <c r="H26104" s="136"/>
      <c r="K26104" s="136"/>
      <c r="O26104" s="136"/>
      <c r="T26104" s="136"/>
      <c r="W26104" s="136"/>
      <c r="Z26104" s="136"/>
      <c r="AC26104" s="136"/>
    </row>
    <row r="26105" spans="2:29">
      <c r="B26105" s="136"/>
      <c r="E26105" s="136"/>
      <c r="H26105" s="136"/>
      <c r="K26105" s="136"/>
      <c r="O26105" s="136"/>
      <c r="T26105" s="136"/>
      <c r="W26105" s="136"/>
      <c r="Z26105" s="136"/>
      <c r="AC26105" s="136"/>
    </row>
    <row r="26106" spans="2:29">
      <c r="B26106" s="136"/>
      <c r="E26106" s="136"/>
      <c r="H26106" s="136"/>
      <c r="K26106" s="136"/>
      <c r="O26106" s="136"/>
      <c r="T26106" s="136"/>
      <c r="W26106" s="136"/>
      <c r="Z26106" s="136"/>
      <c r="AC26106" s="136"/>
    </row>
    <row r="26107" spans="2:29">
      <c r="B26107" s="136"/>
      <c r="E26107" s="136"/>
      <c r="H26107" s="136"/>
      <c r="K26107" s="136"/>
      <c r="O26107" s="136"/>
      <c r="T26107" s="136"/>
      <c r="W26107" s="136"/>
      <c r="Z26107" s="136"/>
      <c r="AC26107" s="136"/>
    </row>
    <row r="26108" spans="2:29">
      <c r="B26108" s="136"/>
      <c r="E26108" s="136"/>
      <c r="H26108" s="136"/>
      <c r="K26108" s="136"/>
      <c r="O26108" s="136"/>
      <c r="T26108" s="136"/>
      <c r="W26108" s="136"/>
      <c r="Z26108" s="136"/>
      <c r="AC26108" s="136"/>
    </row>
    <row r="26109" spans="2:29">
      <c r="B26109" s="136"/>
      <c r="E26109" s="136"/>
      <c r="H26109" s="136"/>
      <c r="K26109" s="136"/>
      <c r="O26109" s="136"/>
      <c r="T26109" s="136"/>
      <c r="W26109" s="136"/>
      <c r="Z26109" s="136"/>
      <c r="AC26109" s="136"/>
    </row>
    <row r="26110" spans="2:29">
      <c r="B26110" s="136"/>
      <c r="E26110" s="136"/>
      <c r="H26110" s="136"/>
      <c r="K26110" s="136"/>
      <c r="O26110" s="136"/>
      <c r="T26110" s="136"/>
      <c r="W26110" s="136"/>
      <c r="Z26110" s="136"/>
      <c r="AC26110" s="136"/>
    </row>
    <row r="26111" spans="2:29">
      <c r="B26111" s="136"/>
      <c r="E26111" s="136"/>
      <c r="H26111" s="136"/>
      <c r="K26111" s="136"/>
      <c r="O26111" s="136"/>
      <c r="T26111" s="136"/>
      <c r="W26111" s="136"/>
      <c r="Z26111" s="136"/>
      <c r="AC26111" s="136"/>
    </row>
    <row r="26112" spans="2:29">
      <c r="B26112" s="136"/>
      <c r="E26112" s="136"/>
      <c r="H26112" s="136"/>
      <c r="K26112" s="136"/>
      <c r="O26112" s="136"/>
      <c r="T26112" s="136"/>
      <c r="W26112" s="136"/>
      <c r="Z26112" s="136"/>
      <c r="AC26112" s="136"/>
    </row>
    <row r="26113" spans="2:29">
      <c r="B26113" s="136"/>
      <c r="E26113" s="136"/>
      <c r="H26113" s="136"/>
      <c r="K26113" s="136"/>
      <c r="O26113" s="136"/>
      <c r="T26113" s="136"/>
      <c r="W26113" s="136"/>
      <c r="Z26113" s="136"/>
      <c r="AC26113" s="136"/>
    </row>
    <row r="26114" spans="2:29">
      <c r="B26114" s="136"/>
      <c r="E26114" s="136"/>
      <c r="H26114" s="136"/>
      <c r="K26114" s="136"/>
      <c r="O26114" s="136"/>
      <c r="T26114" s="136"/>
      <c r="W26114" s="136"/>
      <c r="Z26114" s="136"/>
      <c r="AC26114" s="136"/>
    </row>
    <row r="26115" spans="2:29">
      <c r="B26115" s="136"/>
      <c r="E26115" s="136"/>
      <c r="H26115" s="136"/>
      <c r="K26115" s="136"/>
      <c r="O26115" s="136"/>
      <c r="T26115" s="136"/>
      <c r="W26115" s="136"/>
      <c r="Z26115" s="136"/>
      <c r="AC26115" s="136"/>
    </row>
    <row r="26116" spans="2:29">
      <c r="B26116" s="136"/>
      <c r="E26116" s="136"/>
      <c r="H26116" s="136"/>
      <c r="K26116" s="136"/>
      <c r="O26116" s="136"/>
      <c r="T26116" s="136"/>
      <c r="W26116" s="136"/>
      <c r="Z26116" s="136"/>
      <c r="AC26116" s="136"/>
    </row>
    <row r="26117" spans="2:29">
      <c r="B26117" s="136"/>
      <c r="E26117" s="136"/>
      <c r="H26117" s="136"/>
      <c r="K26117" s="136"/>
      <c r="O26117" s="136"/>
      <c r="T26117" s="136"/>
      <c r="W26117" s="136"/>
      <c r="Z26117" s="136"/>
      <c r="AC26117" s="136"/>
    </row>
    <row r="26118" spans="2:29">
      <c r="B26118" s="136"/>
      <c r="E26118" s="136"/>
      <c r="H26118" s="136"/>
      <c r="K26118" s="136"/>
      <c r="O26118" s="136"/>
      <c r="T26118" s="136"/>
      <c r="W26118" s="136"/>
      <c r="Z26118" s="136"/>
      <c r="AC26118" s="136"/>
    </row>
    <row r="26119" spans="2:29">
      <c r="B26119" s="136"/>
      <c r="E26119" s="136"/>
      <c r="H26119" s="136"/>
      <c r="K26119" s="136"/>
      <c r="O26119" s="136"/>
      <c r="T26119" s="136"/>
      <c r="W26119" s="136"/>
      <c r="Z26119" s="136"/>
      <c r="AC26119" s="136"/>
    </row>
    <row r="26120" spans="2:29">
      <c r="B26120" s="136"/>
      <c r="E26120" s="136"/>
      <c r="H26120" s="136"/>
      <c r="K26120" s="136"/>
      <c r="O26120" s="136"/>
      <c r="T26120" s="136"/>
      <c r="W26120" s="136"/>
      <c r="Z26120" s="136"/>
      <c r="AC26120" s="136"/>
    </row>
    <row r="26121" spans="2:29">
      <c r="B26121" s="136"/>
      <c r="E26121" s="136"/>
      <c r="H26121" s="136"/>
      <c r="K26121" s="136"/>
      <c r="O26121" s="136"/>
      <c r="T26121" s="136"/>
      <c r="W26121" s="136"/>
      <c r="Z26121" s="136"/>
      <c r="AC26121" s="136"/>
    </row>
    <row r="26122" spans="2:29">
      <c r="B26122" s="136"/>
      <c r="E26122" s="136"/>
      <c r="H26122" s="136"/>
      <c r="K26122" s="136"/>
      <c r="O26122" s="136"/>
      <c r="T26122" s="136"/>
      <c r="W26122" s="136"/>
      <c r="Z26122" s="136"/>
      <c r="AC26122" s="136"/>
    </row>
    <row r="26123" spans="2:29">
      <c r="B26123" s="136"/>
      <c r="E26123" s="136"/>
      <c r="H26123" s="136"/>
      <c r="K26123" s="136"/>
      <c r="O26123" s="136"/>
      <c r="T26123" s="136"/>
      <c r="W26123" s="136"/>
      <c r="Z26123" s="136"/>
      <c r="AC26123" s="136"/>
    </row>
    <row r="26124" spans="2:29">
      <c r="B26124" s="136"/>
      <c r="E26124" s="136"/>
      <c r="H26124" s="136"/>
      <c r="K26124" s="136"/>
      <c r="O26124" s="136"/>
      <c r="T26124" s="136"/>
      <c r="W26124" s="136"/>
      <c r="Z26124" s="136"/>
      <c r="AC26124" s="136"/>
    </row>
    <row r="26125" spans="2:29">
      <c r="B26125" s="136"/>
      <c r="E26125" s="136"/>
      <c r="H26125" s="136"/>
      <c r="K26125" s="136"/>
      <c r="O26125" s="136"/>
      <c r="T26125" s="136"/>
      <c r="W26125" s="136"/>
      <c r="Z26125" s="136"/>
      <c r="AC26125" s="136"/>
    </row>
    <row r="26126" spans="2:29">
      <c r="B26126" s="136"/>
      <c r="E26126" s="136"/>
      <c r="H26126" s="136"/>
      <c r="K26126" s="136"/>
      <c r="O26126" s="136"/>
      <c r="T26126" s="136"/>
      <c r="W26126" s="136"/>
      <c r="Z26126" s="136"/>
      <c r="AC26126" s="136"/>
    </row>
    <row r="26127" spans="2:29">
      <c r="B26127" s="136"/>
      <c r="E26127" s="136"/>
      <c r="H26127" s="136"/>
      <c r="K26127" s="136"/>
      <c r="O26127" s="136"/>
      <c r="T26127" s="136"/>
      <c r="W26127" s="136"/>
      <c r="Z26127" s="136"/>
      <c r="AC26127" s="136"/>
    </row>
    <row r="26128" spans="2:29">
      <c r="B26128" s="136"/>
      <c r="E26128" s="136"/>
      <c r="H26128" s="136"/>
      <c r="K26128" s="136"/>
      <c r="O26128" s="136"/>
      <c r="T26128" s="136"/>
      <c r="W26128" s="136"/>
      <c r="Z26128" s="136"/>
      <c r="AC26128" s="136"/>
    </row>
    <row r="26129" spans="2:29">
      <c r="B26129" s="136"/>
      <c r="E26129" s="136"/>
      <c r="H26129" s="136"/>
      <c r="K26129" s="136"/>
      <c r="O26129" s="136"/>
      <c r="T26129" s="136"/>
      <c r="W26129" s="136"/>
      <c r="Z26129" s="136"/>
      <c r="AC26129" s="136"/>
    </row>
    <row r="26130" spans="2:29">
      <c r="B26130" s="136"/>
      <c r="E26130" s="136"/>
      <c r="H26130" s="136"/>
      <c r="K26130" s="136"/>
      <c r="O26130" s="136"/>
      <c r="T26130" s="136"/>
      <c r="W26130" s="136"/>
      <c r="Z26130" s="136"/>
      <c r="AC26130" s="136"/>
    </row>
    <row r="26131" spans="2:29">
      <c r="B26131" s="136"/>
      <c r="E26131" s="136"/>
      <c r="H26131" s="136"/>
      <c r="K26131" s="136"/>
      <c r="O26131" s="136"/>
      <c r="T26131" s="136"/>
      <c r="W26131" s="136"/>
      <c r="Z26131" s="136"/>
      <c r="AC26131" s="136"/>
    </row>
    <row r="26132" spans="2:29">
      <c r="B26132" s="136"/>
      <c r="E26132" s="136"/>
      <c r="H26132" s="136"/>
      <c r="K26132" s="136"/>
      <c r="O26132" s="136"/>
      <c r="T26132" s="136"/>
      <c r="W26132" s="136"/>
      <c r="Z26132" s="136"/>
      <c r="AC26132" s="136"/>
    </row>
    <row r="26133" spans="2:29">
      <c r="B26133" s="136"/>
      <c r="E26133" s="136"/>
      <c r="H26133" s="136"/>
      <c r="K26133" s="136"/>
      <c r="O26133" s="136"/>
      <c r="T26133" s="136"/>
      <c r="W26133" s="136"/>
      <c r="Z26133" s="136"/>
      <c r="AC26133" s="136"/>
    </row>
    <row r="26134" spans="2:29">
      <c r="B26134" s="136"/>
      <c r="E26134" s="136"/>
      <c r="H26134" s="136"/>
      <c r="K26134" s="136"/>
      <c r="O26134" s="136"/>
      <c r="T26134" s="136"/>
      <c r="W26134" s="136"/>
      <c r="Z26134" s="136"/>
      <c r="AC26134" s="136"/>
    </row>
    <row r="26135" spans="2:29">
      <c r="B26135" s="136"/>
      <c r="E26135" s="136"/>
      <c r="H26135" s="136"/>
      <c r="K26135" s="136"/>
      <c r="O26135" s="136"/>
      <c r="T26135" s="136"/>
      <c r="W26135" s="136"/>
      <c r="Z26135" s="136"/>
      <c r="AC26135" s="136"/>
    </row>
    <row r="26136" spans="2:29">
      <c r="B26136" s="136"/>
      <c r="E26136" s="136"/>
      <c r="H26136" s="136"/>
      <c r="K26136" s="136"/>
      <c r="O26136" s="136"/>
      <c r="T26136" s="136"/>
      <c r="W26136" s="136"/>
      <c r="Z26136" s="136"/>
      <c r="AC26136" s="136"/>
    </row>
    <row r="26137" spans="2:29">
      <c r="B26137" s="136"/>
      <c r="E26137" s="136"/>
      <c r="H26137" s="136"/>
      <c r="K26137" s="136"/>
      <c r="O26137" s="136"/>
      <c r="T26137" s="136"/>
      <c r="W26137" s="136"/>
      <c r="Z26137" s="136"/>
      <c r="AC26137" s="136"/>
    </row>
    <row r="26138" spans="2:29">
      <c r="B26138" s="136"/>
      <c r="E26138" s="136"/>
      <c r="H26138" s="136"/>
      <c r="K26138" s="136"/>
      <c r="O26138" s="136"/>
      <c r="T26138" s="136"/>
      <c r="W26138" s="136"/>
      <c r="Z26138" s="136"/>
      <c r="AC26138" s="136"/>
    </row>
    <row r="26139" spans="2:29">
      <c r="B26139" s="136"/>
      <c r="E26139" s="136"/>
      <c r="H26139" s="136"/>
      <c r="K26139" s="136"/>
      <c r="O26139" s="136"/>
      <c r="T26139" s="136"/>
      <c r="W26139" s="136"/>
      <c r="Z26139" s="136"/>
      <c r="AC26139" s="136"/>
    </row>
    <row r="26140" spans="2:29">
      <c r="B26140" s="136"/>
      <c r="E26140" s="136"/>
      <c r="H26140" s="136"/>
      <c r="K26140" s="136"/>
      <c r="O26140" s="136"/>
      <c r="T26140" s="136"/>
      <c r="W26140" s="136"/>
      <c r="Z26140" s="136"/>
      <c r="AC26140" s="136"/>
    </row>
    <row r="26141" spans="2:29">
      <c r="B26141" s="136"/>
      <c r="E26141" s="136"/>
      <c r="H26141" s="136"/>
      <c r="K26141" s="136"/>
      <c r="O26141" s="136"/>
      <c r="T26141" s="136"/>
      <c r="W26141" s="136"/>
      <c r="Z26141" s="136"/>
      <c r="AC26141" s="136"/>
    </row>
    <row r="26142" spans="2:29">
      <c r="B26142" s="136"/>
      <c r="E26142" s="136"/>
      <c r="H26142" s="136"/>
      <c r="K26142" s="136"/>
      <c r="O26142" s="136"/>
      <c r="T26142" s="136"/>
      <c r="W26142" s="136"/>
      <c r="Z26142" s="136"/>
      <c r="AC26142" s="136"/>
    </row>
    <row r="26143" spans="2:29">
      <c r="B26143" s="136"/>
      <c r="E26143" s="136"/>
      <c r="H26143" s="136"/>
      <c r="K26143" s="136"/>
      <c r="O26143" s="136"/>
      <c r="T26143" s="136"/>
      <c r="W26143" s="136"/>
      <c r="Z26143" s="136"/>
      <c r="AC26143" s="136"/>
    </row>
    <row r="26144" spans="2:29">
      <c r="B26144" s="136"/>
      <c r="E26144" s="136"/>
      <c r="H26144" s="136"/>
      <c r="K26144" s="136"/>
      <c r="O26144" s="136"/>
      <c r="T26144" s="136"/>
      <c r="W26144" s="136"/>
      <c r="Z26144" s="136"/>
      <c r="AC26144" s="136"/>
    </row>
    <row r="26145" spans="2:29">
      <c r="B26145" s="136"/>
      <c r="E26145" s="136"/>
      <c r="H26145" s="136"/>
      <c r="K26145" s="136"/>
      <c r="O26145" s="136"/>
      <c r="T26145" s="136"/>
      <c r="W26145" s="136"/>
      <c r="Z26145" s="136"/>
      <c r="AC26145" s="136"/>
    </row>
    <row r="26146" spans="2:29">
      <c r="B26146" s="136"/>
      <c r="E26146" s="136"/>
      <c r="H26146" s="136"/>
      <c r="K26146" s="136"/>
      <c r="O26146" s="136"/>
      <c r="T26146" s="136"/>
      <c r="W26146" s="136"/>
      <c r="Z26146" s="136"/>
      <c r="AC26146" s="136"/>
    </row>
    <row r="26147" spans="2:29">
      <c r="B26147" s="136"/>
      <c r="E26147" s="136"/>
      <c r="H26147" s="136"/>
      <c r="K26147" s="136"/>
      <c r="O26147" s="136"/>
      <c r="T26147" s="136"/>
      <c r="W26147" s="136"/>
      <c r="Z26147" s="136"/>
      <c r="AC26147" s="136"/>
    </row>
    <row r="26148" spans="2:29">
      <c r="B26148" s="136"/>
      <c r="E26148" s="136"/>
      <c r="H26148" s="136"/>
      <c r="K26148" s="136"/>
      <c r="O26148" s="136"/>
      <c r="T26148" s="136"/>
      <c r="W26148" s="136"/>
      <c r="Z26148" s="136"/>
      <c r="AC26148" s="136"/>
    </row>
    <row r="26149" spans="2:29">
      <c r="B26149" s="136"/>
      <c r="E26149" s="136"/>
      <c r="H26149" s="136"/>
      <c r="K26149" s="136"/>
      <c r="O26149" s="136"/>
      <c r="T26149" s="136"/>
      <c r="W26149" s="136"/>
      <c r="Z26149" s="136"/>
      <c r="AC26149" s="136"/>
    </row>
    <row r="26150" spans="2:29">
      <c r="B26150" s="136"/>
      <c r="E26150" s="136"/>
      <c r="H26150" s="136"/>
      <c r="K26150" s="136"/>
      <c r="O26150" s="136"/>
      <c r="T26150" s="136"/>
      <c r="W26150" s="136"/>
      <c r="Z26150" s="136"/>
      <c r="AC26150" s="136"/>
    </row>
    <row r="26151" spans="2:29">
      <c r="B26151" s="136"/>
      <c r="E26151" s="136"/>
      <c r="H26151" s="136"/>
      <c r="K26151" s="136"/>
      <c r="O26151" s="136"/>
      <c r="T26151" s="136"/>
      <c r="W26151" s="136"/>
      <c r="Z26151" s="136"/>
      <c r="AC26151" s="136"/>
    </row>
    <row r="26152" spans="2:29">
      <c r="B26152" s="136"/>
      <c r="E26152" s="136"/>
      <c r="H26152" s="136"/>
      <c r="K26152" s="136"/>
      <c r="O26152" s="136"/>
      <c r="T26152" s="136"/>
      <c r="W26152" s="136"/>
      <c r="Z26152" s="136"/>
      <c r="AC26152" s="136"/>
    </row>
    <row r="26153" spans="2:29">
      <c r="B26153" s="136"/>
      <c r="E26153" s="136"/>
      <c r="H26153" s="136"/>
      <c r="K26153" s="136"/>
      <c r="O26153" s="136"/>
      <c r="T26153" s="136"/>
      <c r="W26153" s="136"/>
      <c r="Z26153" s="136"/>
      <c r="AC26153" s="136"/>
    </row>
    <row r="26154" spans="2:29">
      <c r="B26154" s="136"/>
      <c r="E26154" s="136"/>
      <c r="H26154" s="136"/>
      <c r="K26154" s="136"/>
      <c r="O26154" s="136"/>
      <c r="T26154" s="136"/>
      <c r="W26154" s="136"/>
      <c r="Z26154" s="136"/>
      <c r="AC26154" s="136"/>
    </row>
    <row r="26155" spans="2:29">
      <c r="B26155" s="136"/>
      <c r="E26155" s="136"/>
      <c r="H26155" s="136"/>
      <c r="K26155" s="136"/>
      <c r="O26155" s="136"/>
      <c r="T26155" s="136"/>
      <c r="W26155" s="136"/>
      <c r="Z26155" s="136"/>
      <c r="AC26155" s="136"/>
    </row>
    <row r="26156" spans="2:29">
      <c r="B26156" s="136"/>
      <c r="E26156" s="136"/>
      <c r="H26156" s="136"/>
      <c r="K26156" s="136"/>
      <c r="O26156" s="136"/>
      <c r="T26156" s="136"/>
      <c r="W26156" s="136"/>
      <c r="Z26156" s="136"/>
      <c r="AC26156" s="136"/>
    </row>
    <row r="26157" spans="2:29">
      <c r="B26157" s="136"/>
      <c r="E26157" s="136"/>
      <c r="H26157" s="136"/>
      <c r="K26157" s="136"/>
      <c r="O26157" s="136"/>
      <c r="T26157" s="136"/>
      <c r="W26157" s="136"/>
      <c r="Z26157" s="136"/>
      <c r="AC26157" s="136"/>
    </row>
    <row r="26158" spans="2:29">
      <c r="B26158" s="136"/>
      <c r="E26158" s="136"/>
      <c r="H26158" s="136"/>
      <c r="K26158" s="136"/>
      <c r="O26158" s="136"/>
      <c r="T26158" s="136"/>
      <c r="W26158" s="136"/>
      <c r="Z26158" s="136"/>
      <c r="AC26158" s="136"/>
    </row>
    <row r="26159" spans="2:29">
      <c r="B26159" s="136"/>
      <c r="E26159" s="136"/>
      <c r="H26159" s="136"/>
      <c r="K26159" s="136"/>
      <c r="O26159" s="136"/>
      <c r="T26159" s="136"/>
      <c r="W26159" s="136"/>
      <c r="Z26159" s="136"/>
      <c r="AC26159" s="136"/>
    </row>
    <row r="26160" spans="2:29">
      <c r="B26160" s="136"/>
      <c r="E26160" s="136"/>
      <c r="H26160" s="136"/>
      <c r="K26160" s="136"/>
      <c r="O26160" s="136"/>
      <c r="T26160" s="136"/>
      <c r="W26160" s="136"/>
      <c r="Z26160" s="136"/>
      <c r="AC26160" s="136"/>
    </row>
    <row r="26161" spans="2:29">
      <c r="B26161" s="136"/>
      <c r="E26161" s="136"/>
      <c r="H26161" s="136"/>
      <c r="K26161" s="136"/>
      <c r="O26161" s="136"/>
      <c r="T26161" s="136"/>
      <c r="W26161" s="136"/>
      <c r="Z26161" s="136"/>
      <c r="AC26161" s="136"/>
    </row>
    <row r="26162" spans="2:29">
      <c r="B26162" s="136"/>
      <c r="E26162" s="136"/>
      <c r="H26162" s="136"/>
      <c r="K26162" s="136"/>
      <c r="O26162" s="136"/>
      <c r="T26162" s="136"/>
      <c r="W26162" s="136"/>
      <c r="Z26162" s="136"/>
      <c r="AC26162" s="136"/>
    </row>
    <row r="26163" spans="2:29">
      <c r="B26163" s="136"/>
      <c r="E26163" s="136"/>
      <c r="H26163" s="136"/>
      <c r="K26163" s="136"/>
      <c r="O26163" s="136"/>
      <c r="T26163" s="136"/>
      <c r="W26163" s="136"/>
      <c r="Z26163" s="136"/>
      <c r="AC26163" s="136"/>
    </row>
    <row r="26164" spans="2:29">
      <c r="B26164" s="136"/>
      <c r="E26164" s="136"/>
      <c r="H26164" s="136"/>
      <c r="K26164" s="136"/>
      <c r="O26164" s="136"/>
      <c r="T26164" s="136"/>
      <c r="W26164" s="136"/>
      <c r="Z26164" s="136"/>
      <c r="AC26164" s="136"/>
    </row>
    <row r="26165" spans="2:29">
      <c r="B26165" s="136"/>
      <c r="E26165" s="136"/>
      <c r="H26165" s="136"/>
      <c r="K26165" s="136"/>
      <c r="O26165" s="136"/>
      <c r="T26165" s="136"/>
      <c r="W26165" s="136"/>
      <c r="Z26165" s="136"/>
      <c r="AC26165" s="136"/>
    </row>
    <row r="26166" spans="2:29">
      <c r="B26166" s="136"/>
      <c r="E26166" s="136"/>
      <c r="H26166" s="136"/>
      <c r="K26166" s="136"/>
      <c r="O26166" s="136"/>
      <c r="T26166" s="136"/>
      <c r="W26166" s="136"/>
      <c r="Z26166" s="136"/>
      <c r="AC26166" s="136"/>
    </row>
    <row r="26167" spans="2:29">
      <c r="B26167" s="136"/>
      <c r="E26167" s="136"/>
      <c r="H26167" s="136"/>
      <c r="K26167" s="136"/>
      <c r="O26167" s="136"/>
      <c r="T26167" s="136"/>
      <c r="W26167" s="136"/>
      <c r="Z26167" s="136"/>
      <c r="AC26167" s="136"/>
    </row>
    <row r="26168" spans="2:29">
      <c r="B26168" s="136"/>
      <c r="E26168" s="136"/>
      <c r="H26168" s="136"/>
      <c r="K26168" s="136"/>
      <c r="O26168" s="136"/>
      <c r="T26168" s="136"/>
      <c r="W26168" s="136"/>
      <c r="Z26168" s="136"/>
      <c r="AC26168" s="136"/>
    </row>
    <row r="26169" spans="2:29">
      <c r="B26169" s="136"/>
      <c r="E26169" s="136"/>
      <c r="H26169" s="136"/>
      <c r="K26169" s="136"/>
      <c r="O26169" s="136"/>
      <c r="T26169" s="136"/>
      <c r="W26169" s="136"/>
      <c r="Z26169" s="136"/>
      <c r="AC26169" s="136"/>
    </row>
    <row r="26170" spans="2:29">
      <c r="B26170" s="136"/>
      <c r="E26170" s="136"/>
      <c r="H26170" s="136"/>
      <c r="K26170" s="136"/>
      <c r="O26170" s="136"/>
      <c r="T26170" s="136"/>
      <c r="W26170" s="136"/>
      <c r="Z26170" s="136"/>
      <c r="AC26170" s="136"/>
    </row>
    <row r="26171" spans="2:29">
      <c r="B26171" s="136"/>
      <c r="E26171" s="136"/>
      <c r="H26171" s="136"/>
      <c r="K26171" s="136"/>
      <c r="O26171" s="136"/>
      <c r="T26171" s="136"/>
      <c r="W26171" s="136"/>
      <c r="Z26171" s="136"/>
      <c r="AC26171" s="136"/>
    </row>
    <row r="26172" spans="2:29">
      <c r="B26172" s="136"/>
      <c r="E26172" s="136"/>
      <c r="H26172" s="136"/>
      <c r="K26172" s="136"/>
      <c r="O26172" s="136"/>
      <c r="T26172" s="136"/>
      <c r="W26172" s="136"/>
      <c r="Z26172" s="136"/>
      <c r="AC26172" s="136"/>
    </row>
    <row r="26173" spans="2:29">
      <c r="B26173" s="136"/>
      <c r="E26173" s="136"/>
      <c r="H26173" s="136"/>
      <c r="K26173" s="136"/>
      <c r="O26173" s="136"/>
      <c r="T26173" s="136"/>
      <c r="W26173" s="136"/>
      <c r="Z26173" s="136"/>
      <c r="AC26173" s="136"/>
    </row>
    <row r="26174" spans="2:29">
      <c r="B26174" s="136"/>
      <c r="E26174" s="136"/>
      <c r="H26174" s="136"/>
      <c r="K26174" s="136"/>
      <c r="O26174" s="136"/>
      <c r="T26174" s="136"/>
      <c r="W26174" s="136"/>
      <c r="Z26174" s="136"/>
      <c r="AC26174" s="136"/>
    </row>
    <row r="26175" spans="2:29">
      <c r="B26175" s="136"/>
      <c r="E26175" s="136"/>
      <c r="H26175" s="136"/>
      <c r="K26175" s="136"/>
      <c r="O26175" s="136"/>
      <c r="T26175" s="136"/>
      <c r="W26175" s="136"/>
      <c r="Z26175" s="136"/>
      <c r="AC26175" s="136"/>
    </row>
    <row r="26176" spans="2:29">
      <c r="B26176" s="136"/>
      <c r="E26176" s="136"/>
      <c r="H26176" s="136"/>
      <c r="K26176" s="136"/>
      <c r="O26176" s="136"/>
      <c r="T26176" s="136"/>
      <c r="W26176" s="136"/>
      <c r="Z26176" s="136"/>
      <c r="AC26176" s="136"/>
    </row>
    <row r="26177" spans="2:29">
      <c r="B26177" s="136"/>
      <c r="E26177" s="136"/>
      <c r="H26177" s="136"/>
      <c r="K26177" s="136"/>
      <c r="O26177" s="136"/>
      <c r="T26177" s="136"/>
      <c r="W26177" s="136"/>
      <c r="Z26177" s="136"/>
      <c r="AC26177" s="136"/>
    </row>
    <row r="26178" spans="2:29">
      <c r="B26178" s="136"/>
      <c r="E26178" s="136"/>
      <c r="H26178" s="136"/>
      <c r="K26178" s="136"/>
      <c r="O26178" s="136"/>
      <c r="T26178" s="136"/>
      <c r="W26178" s="136"/>
      <c r="Z26178" s="136"/>
      <c r="AC26178" s="136"/>
    </row>
    <row r="26179" spans="2:29">
      <c r="B26179" s="136"/>
      <c r="E26179" s="136"/>
      <c r="H26179" s="136"/>
      <c r="K26179" s="136"/>
      <c r="O26179" s="136"/>
      <c r="T26179" s="136"/>
      <c r="W26179" s="136"/>
      <c r="Z26179" s="136"/>
      <c r="AC26179" s="136"/>
    </row>
    <row r="26180" spans="2:29">
      <c r="B26180" s="136"/>
      <c r="E26180" s="136"/>
      <c r="H26180" s="136"/>
      <c r="K26180" s="136"/>
      <c r="O26180" s="136"/>
      <c r="T26180" s="136"/>
      <c r="W26180" s="136"/>
      <c r="Z26180" s="136"/>
      <c r="AC26180" s="136"/>
    </row>
    <row r="26181" spans="2:29">
      <c r="B26181" s="136"/>
      <c r="E26181" s="136"/>
      <c r="H26181" s="136"/>
      <c r="K26181" s="136"/>
      <c r="O26181" s="136"/>
      <c r="T26181" s="136"/>
      <c r="W26181" s="136"/>
      <c r="Z26181" s="136"/>
      <c r="AC26181" s="136"/>
    </row>
    <row r="26182" spans="2:29">
      <c r="B26182" s="136"/>
      <c r="E26182" s="136"/>
      <c r="H26182" s="136"/>
      <c r="K26182" s="136"/>
      <c r="O26182" s="136"/>
      <c r="T26182" s="136"/>
      <c r="W26182" s="136"/>
      <c r="Z26182" s="136"/>
      <c r="AC26182" s="136"/>
    </row>
    <row r="26183" spans="2:29">
      <c r="B26183" s="136"/>
      <c r="E26183" s="136"/>
      <c r="H26183" s="136"/>
      <c r="K26183" s="136"/>
      <c r="O26183" s="136"/>
      <c r="T26183" s="136"/>
      <c r="W26183" s="136"/>
      <c r="Z26183" s="136"/>
      <c r="AC26183" s="136"/>
    </row>
    <row r="26184" spans="2:29">
      <c r="B26184" s="136"/>
      <c r="E26184" s="136"/>
      <c r="H26184" s="136"/>
      <c r="K26184" s="136"/>
      <c r="O26184" s="136"/>
      <c r="T26184" s="136"/>
      <c r="W26184" s="136"/>
      <c r="Z26184" s="136"/>
      <c r="AC26184" s="136"/>
    </row>
    <row r="26185" spans="2:29">
      <c r="B26185" s="136"/>
      <c r="E26185" s="136"/>
      <c r="H26185" s="136"/>
      <c r="K26185" s="136"/>
      <c r="O26185" s="136"/>
      <c r="T26185" s="136"/>
      <c r="W26185" s="136"/>
      <c r="Z26185" s="136"/>
      <c r="AC26185" s="136"/>
    </row>
    <row r="26186" spans="2:29">
      <c r="B26186" s="136"/>
      <c r="E26186" s="136"/>
      <c r="H26186" s="136"/>
      <c r="K26186" s="136"/>
      <c r="O26186" s="136"/>
      <c r="T26186" s="136"/>
      <c r="W26186" s="136"/>
      <c r="Z26186" s="136"/>
      <c r="AC26186" s="136"/>
    </row>
    <row r="26187" spans="2:29">
      <c r="B26187" s="136"/>
      <c r="E26187" s="136"/>
      <c r="H26187" s="136"/>
      <c r="K26187" s="136"/>
      <c r="O26187" s="136"/>
      <c r="T26187" s="136"/>
      <c r="W26187" s="136"/>
      <c r="Z26187" s="136"/>
      <c r="AC26187" s="136"/>
    </row>
    <row r="26188" spans="2:29">
      <c r="B26188" s="136"/>
      <c r="E26188" s="136"/>
      <c r="H26188" s="136"/>
      <c r="K26188" s="136"/>
      <c r="O26188" s="136"/>
      <c r="T26188" s="136"/>
      <c r="W26188" s="136"/>
      <c r="Z26188" s="136"/>
      <c r="AC26188" s="136"/>
    </row>
    <row r="26189" spans="2:29">
      <c r="B26189" s="136"/>
      <c r="E26189" s="136"/>
      <c r="H26189" s="136"/>
      <c r="K26189" s="136"/>
      <c r="O26189" s="136"/>
      <c r="T26189" s="136"/>
      <c r="W26189" s="136"/>
      <c r="Z26189" s="136"/>
      <c r="AC26189" s="136"/>
    </row>
    <row r="26190" spans="2:29">
      <c r="B26190" s="136"/>
      <c r="E26190" s="136"/>
      <c r="H26190" s="136"/>
      <c r="K26190" s="136"/>
      <c r="O26190" s="136"/>
      <c r="T26190" s="136"/>
      <c r="W26190" s="136"/>
      <c r="Z26190" s="136"/>
      <c r="AC26190" s="136"/>
    </row>
    <row r="26191" spans="2:29">
      <c r="B26191" s="136"/>
      <c r="E26191" s="136"/>
      <c r="H26191" s="136"/>
      <c r="K26191" s="136"/>
      <c r="O26191" s="136"/>
      <c r="T26191" s="136"/>
      <c r="W26191" s="136"/>
      <c r="Z26191" s="136"/>
      <c r="AC26191" s="136"/>
    </row>
    <row r="26192" spans="2:29">
      <c r="B26192" s="136"/>
      <c r="E26192" s="136"/>
      <c r="H26192" s="136"/>
      <c r="K26192" s="136"/>
      <c r="O26192" s="136"/>
      <c r="T26192" s="136"/>
      <c r="W26192" s="136"/>
      <c r="Z26192" s="136"/>
      <c r="AC26192" s="136"/>
    </row>
    <row r="26193" spans="2:29">
      <c r="B26193" s="136"/>
      <c r="E26193" s="136"/>
      <c r="H26193" s="136"/>
      <c r="K26193" s="136"/>
      <c r="O26193" s="136"/>
      <c r="T26193" s="136"/>
      <c r="W26193" s="136"/>
      <c r="Z26193" s="136"/>
      <c r="AC26193" s="136"/>
    </row>
    <row r="26194" spans="2:29">
      <c r="B26194" s="136"/>
      <c r="E26194" s="136"/>
      <c r="H26194" s="136"/>
      <c r="K26194" s="136"/>
      <c r="O26194" s="136"/>
      <c r="T26194" s="136"/>
      <c r="W26194" s="136"/>
      <c r="Z26194" s="136"/>
      <c r="AC26194" s="136"/>
    </row>
    <row r="26195" spans="2:29">
      <c r="B26195" s="136"/>
      <c r="E26195" s="136"/>
      <c r="H26195" s="136"/>
      <c r="K26195" s="136"/>
      <c r="O26195" s="136"/>
      <c r="T26195" s="136"/>
      <c r="W26195" s="136"/>
      <c r="Z26195" s="136"/>
      <c r="AC26195" s="136"/>
    </row>
    <row r="26196" spans="2:29">
      <c r="B26196" s="136"/>
      <c r="E26196" s="136"/>
      <c r="H26196" s="136"/>
      <c r="K26196" s="136"/>
      <c r="O26196" s="136"/>
      <c r="T26196" s="136"/>
      <c r="W26196" s="136"/>
      <c r="Z26196" s="136"/>
      <c r="AC26196" s="136"/>
    </row>
    <row r="26197" spans="2:29">
      <c r="B26197" s="136"/>
      <c r="E26197" s="136"/>
      <c r="H26197" s="136"/>
      <c r="K26197" s="136"/>
      <c r="O26197" s="136"/>
      <c r="T26197" s="136"/>
      <c r="W26197" s="136"/>
      <c r="Z26197" s="136"/>
      <c r="AC26197" s="136"/>
    </row>
    <row r="26198" spans="2:29">
      <c r="B26198" s="136"/>
      <c r="E26198" s="136"/>
      <c r="H26198" s="136"/>
      <c r="K26198" s="136"/>
      <c r="O26198" s="136"/>
      <c r="T26198" s="136"/>
      <c r="W26198" s="136"/>
      <c r="Z26198" s="136"/>
      <c r="AC26198" s="136"/>
    </row>
    <row r="26199" spans="2:29">
      <c r="B26199" s="136"/>
      <c r="E26199" s="136"/>
      <c r="H26199" s="136"/>
      <c r="K26199" s="136"/>
      <c r="O26199" s="136"/>
      <c r="T26199" s="136"/>
      <c r="W26199" s="136"/>
      <c r="Z26199" s="136"/>
      <c r="AC26199" s="136"/>
    </row>
    <row r="26200" spans="2:29">
      <c r="B26200" s="136"/>
      <c r="E26200" s="136"/>
      <c r="H26200" s="136"/>
      <c r="K26200" s="136"/>
      <c r="O26200" s="136"/>
      <c r="T26200" s="136"/>
      <c r="W26200" s="136"/>
      <c r="Z26200" s="136"/>
      <c r="AC26200" s="136"/>
    </row>
    <row r="26201" spans="2:29">
      <c r="B26201" s="136"/>
      <c r="E26201" s="136"/>
      <c r="H26201" s="136"/>
      <c r="K26201" s="136"/>
      <c r="O26201" s="136"/>
      <c r="T26201" s="136"/>
      <c r="W26201" s="136"/>
      <c r="Z26201" s="136"/>
      <c r="AC26201" s="136"/>
    </row>
    <row r="26202" spans="2:29">
      <c r="B26202" s="136"/>
      <c r="E26202" s="136"/>
      <c r="H26202" s="136"/>
      <c r="K26202" s="136"/>
      <c r="O26202" s="136"/>
      <c r="T26202" s="136"/>
      <c r="W26202" s="136"/>
      <c r="Z26202" s="136"/>
      <c r="AC26202" s="136"/>
    </row>
    <row r="26203" spans="2:29">
      <c r="B26203" s="136"/>
      <c r="E26203" s="136"/>
      <c r="H26203" s="136"/>
      <c r="K26203" s="136"/>
      <c r="O26203" s="136"/>
      <c r="T26203" s="136"/>
      <c r="W26203" s="136"/>
      <c r="Z26203" s="136"/>
      <c r="AC26203" s="136"/>
    </row>
    <row r="26204" spans="2:29">
      <c r="B26204" s="136"/>
      <c r="E26204" s="136"/>
      <c r="H26204" s="136"/>
      <c r="K26204" s="136"/>
      <c r="O26204" s="136"/>
      <c r="T26204" s="136"/>
      <c r="W26204" s="136"/>
      <c r="Z26204" s="136"/>
      <c r="AC26204" s="136"/>
    </row>
    <row r="26205" spans="2:29">
      <c r="B26205" s="136"/>
      <c r="E26205" s="136"/>
      <c r="H26205" s="136"/>
      <c r="K26205" s="136"/>
      <c r="O26205" s="136"/>
      <c r="T26205" s="136"/>
      <c r="W26205" s="136"/>
      <c r="Z26205" s="136"/>
      <c r="AC26205" s="136"/>
    </row>
    <row r="26206" spans="2:29">
      <c r="B26206" s="136"/>
      <c r="E26206" s="136"/>
      <c r="H26206" s="136"/>
      <c r="K26206" s="136"/>
      <c r="O26206" s="136"/>
      <c r="T26206" s="136"/>
      <c r="W26206" s="136"/>
      <c r="Z26206" s="136"/>
      <c r="AC26206" s="136"/>
    </row>
    <row r="26207" spans="2:29">
      <c r="B26207" s="136"/>
      <c r="E26207" s="136"/>
      <c r="H26207" s="136"/>
      <c r="K26207" s="136"/>
      <c r="O26207" s="136"/>
      <c r="T26207" s="136"/>
      <c r="W26207" s="136"/>
      <c r="Z26207" s="136"/>
      <c r="AC26207" s="136"/>
    </row>
    <row r="26208" spans="2:29">
      <c r="B26208" s="136"/>
      <c r="E26208" s="136"/>
      <c r="H26208" s="136"/>
      <c r="K26208" s="136"/>
      <c r="O26208" s="136"/>
      <c r="T26208" s="136"/>
      <c r="W26208" s="136"/>
      <c r="Z26208" s="136"/>
      <c r="AC26208" s="136"/>
    </row>
    <row r="26209" spans="2:29">
      <c r="B26209" s="136"/>
      <c r="E26209" s="136"/>
      <c r="H26209" s="136"/>
      <c r="K26209" s="136"/>
      <c r="O26209" s="136"/>
      <c r="T26209" s="136"/>
      <c r="W26209" s="136"/>
      <c r="Z26209" s="136"/>
      <c r="AC26209" s="136"/>
    </row>
    <row r="26210" spans="2:29">
      <c r="B26210" s="136"/>
      <c r="E26210" s="136"/>
      <c r="H26210" s="136"/>
      <c r="K26210" s="136"/>
      <c r="O26210" s="136"/>
      <c r="T26210" s="136"/>
      <c r="W26210" s="136"/>
      <c r="Z26210" s="136"/>
      <c r="AC26210" s="136"/>
    </row>
    <row r="26211" spans="2:29">
      <c r="B26211" s="136"/>
      <c r="E26211" s="136"/>
      <c r="H26211" s="136"/>
      <c r="K26211" s="136"/>
      <c r="O26211" s="136"/>
      <c r="T26211" s="136"/>
      <c r="W26211" s="136"/>
      <c r="Z26211" s="136"/>
      <c r="AC26211" s="136"/>
    </row>
    <row r="26212" spans="2:29">
      <c r="B26212" s="136"/>
      <c r="E26212" s="136"/>
      <c r="H26212" s="136"/>
      <c r="K26212" s="136"/>
      <c r="O26212" s="136"/>
      <c r="T26212" s="136"/>
      <c r="W26212" s="136"/>
      <c r="Z26212" s="136"/>
      <c r="AC26212" s="136"/>
    </row>
    <row r="26213" spans="2:29">
      <c r="B26213" s="136"/>
      <c r="E26213" s="136"/>
      <c r="H26213" s="136"/>
      <c r="K26213" s="136"/>
      <c r="O26213" s="136"/>
      <c r="T26213" s="136"/>
      <c r="W26213" s="136"/>
      <c r="Z26213" s="136"/>
      <c r="AC26213" s="136"/>
    </row>
    <row r="26214" spans="2:29">
      <c r="B26214" s="136"/>
      <c r="E26214" s="136"/>
      <c r="H26214" s="136"/>
      <c r="K26214" s="136"/>
      <c r="O26214" s="136"/>
      <c r="T26214" s="136"/>
      <c r="W26214" s="136"/>
      <c r="Z26214" s="136"/>
      <c r="AC26214" s="136"/>
    </row>
    <row r="26215" spans="2:29">
      <c r="B26215" s="136"/>
      <c r="E26215" s="136"/>
      <c r="H26215" s="136"/>
      <c r="K26215" s="136"/>
      <c r="O26215" s="136"/>
      <c r="T26215" s="136"/>
      <c r="W26215" s="136"/>
      <c r="Z26215" s="136"/>
      <c r="AC26215" s="136"/>
    </row>
    <row r="26216" spans="2:29">
      <c r="B26216" s="136"/>
      <c r="E26216" s="136"/>
      <c r="H26216" s="136"/>
      <c r="K26216" s="136"/>
      <c r="O26216" s="136"/>
      <c r="T26216" s="136"/>
      <c r="W26216" s="136"/>
      <c r="Z26216" s="136"/>
      <c r="AC26216" s="136"/>
    </row>
    <row r="26217" spans="2:29">
      <c r="B26217" s="136"/>
      <c r="E26217" s="136"/>
      <c r="H26217" s="136"/>
      <c r="K26217" s="136"/>
      <c r="O26217" s="136"/>
      <c r="T26217" s="136"/>
      <c r="W26217" s="136"/>
      <c r="Z26217" s="136"/>
      <c r="AC26217" s="136"/>
    </row>
    <row r="26218" spans="2:29">
      <c r="B26218" s="136"/>
      <c r="E26218" s="136"/>
      <c r="H26218" s="136"/>
      <c r="K26218" s="136"/>
      <c r="O26218" s="136"/>
      <c r="T26218" s="136"/>
      <c r="W26218" s="136"/>
      <c r="Z26218" s="136"/>
      <c r="AC26218" s="136"/>
    </row>
    <row r="26219" spans="2:29">
      <c r="B26219" s="136"/>
      <c r="E26219" s="136"/>
      <c r="H26219" s="136"/>
      <c r="K26219" s="136"/>
      <c r="O26219" s="136"/>
      <c r="T26219" s="136"/>
      <c r="W26219" s="136"/>
      <c r="Z26219" s="136"/>
      <c r="AC26219" s="136"/>
    </row>
    <row r="26220" spans="2:29">
      <c r="B26220" s="136"/>
      <c r="E26220" s="136"/>
      <c r="H26220" s="136"/>
      <c r="K26220" s="136"/>
      <c r="O26220" s="136"/>
      <c r="T26220" s="136"/>
      <c r="W26220" s="136"/>
      <c r="Z26220" s="136"/>
      <c r="AC26220" s="136"/>
    </row>
    <row r="26221" spans="2:29">
      <c r="B26221" s="136"/>
      <c r="E26221" s="136"/>
      <c r="H26221" s="136"/>
      <c r="K26221" s="136"/>
      <c r="O26221" s="136"/>
      <c r="T26221" s="136"/>
      <c r="W26221" s="136"/>
      <c r="Z26221" s="136"/>
      <c r="AC26221" s="136"/>
    </row>
    <row r="26222" spans="2:29">
      <c r="B26222" s="136"/>
      <c r="E26222" s="136"/>
      <c r="H26222" s="136"/>
      <c r="K26222" s="136"/>
      <c r="O26222" s="136"/>
      <c r="T26222" s="136"/>
      <c r="W26222" s="136"/>
      <c r="Z26222" s="136"/>
      <c r="AC26222" s="136"/>
    </row>
    <row r="26223" spans="2:29">
      <c r="B26223" s="136"/>
      <c r="E26223" s="136"/>
      <c r="H26223" s="136"/>
      <c r="K26223" s="136"/>
      <c r="O26223" s="136"/>
      <c r="T26223" s="136"/>
      <c r="W26223" s="136"/>
      <c r="Z26223" s="136"/>
      <c r="AC26223" s="136"/>
    </row>
    <row r="26224" spans="2:29">
      <c r="B26224" s="136"/>
      <c r="E26224" s="136"/>
      <c r="H26224" s="136"/>
      <c r="K26224" s="136"/>
      <c r="O26224" s="136"/>
      <c r="T26224" s="136"/>
      <c r="W26224" s="136"/>
      <c r="Z26224" s="136"/>
      <c r="AC26224" s="136"/>
    </row>
    <row r="26225" spans="2:29">
      <c r="B26225" s="136"/>
      <c r="E26225" s="136"/>
      <c r="H26225" s="136"/>
      <c r="K26225" s="136"/>
      <c r="O26225" s="136"/>
      <c r="T26225" s="136"/>
      <c r="W26225" s="136"/>
      <c r="Z26225" s="136"/>
      <c r="AC26225" s="136"/>
    </row>
    <row r="26226" spans="2:29">
      <c r="B26226" s="136"/>
      <c r="E26226" s="136"/>
      <c r="H26226" s="136"/>
      <c r="K26226" s="136"/>
      <c r="O26226" s="136"/>
      <c r="T26226" s="136"/>
      <c r="W26226" s="136"/>
      <c r="Z26226" s="136"/>
      <c r="AC26226" s="136"/>
    </row>
    <row r="26227" spans="2:29">
      <c r="B26227" s="136"/>
      <c r="E26227" s="136"/>
      <c r="H26227" s="136"/>
      <c r="K26227" s="136"/>
      <c r="O26227" s="136"/>
      <c r="T26227" s="136"/>
      <c r="W26227" s="136"/>
      <c r="Z26227" s="136"/>
      <c r="AC26227" s="136"/>
    </row>
    <row r="26228" spans="2:29">
      <c r="B26228" s="136"/>
      <c r="E26228" s="136"/>
      <c r="H26228" s="136"/>
      <c r="K26228" s="136"/>
      <c r="O26228" s="136"/>
      <c r="T26228" s="136"/>
      <c r="W26228" s="136"/>
      <c r="Z26228" s="136"/>
      <c r="AC26228" s="136"/>
    </row>
    <row r="26229" spans="2:29">
      <c r="B26229" s="136"/>
      <c r="E26229" s="136"/>
      <c r="H26229" s="136"/>
      <c r="K26229" s="136"/>
      <c r="O26229" s="136"/>
      <c r="T26229" s="136"/>
      <c r="W26229" s="136"/>
      <c r="Z26229" s="136"/>
      <c r="AC26229" s="136"/>
    </row>
    <row r="26230" spans="2:29">
      <c r="B26230" s="136"/>
      <c r="E26230" s="136"/>
      <c r="H26230" s="136"/>
      <c r="K26230" s="136"/>
      <c r="O26230" s="136"/>
      <c r="T26230" s="136"/>
      <c r="W26230" s="136"/>
      <c r="Z26230" s="136"/>
      <c r="AC26230" s="136"/>
    </row>
    <row r="26231" spans="2:29">
      <c r="B26231" s="136"/>
      <c r="E26231" s="136"/>
      <c r="H26231" s="136"/>
      <c r="K26231" s="136"/>
      <c r="O26231" s="136"/>
      <c r="T26231" s="136"/>
      <c r="W26231" s="136"/>
      <c r="Z26231" s="136"/>
      <c r="AC26231" s="136"/>
    </row>
    <row r="26232" spans="2:29">
      <c r="B26232" s="136"/>
      <c r="E26232" s="136"/>
      <c r="H26232" s="136"/>
      <c r="K26232" s="136"/>
      <c r="O26232" s="136"/>
      <c r="T26232" s="136"/>
      <c r="W26232" s="136"/>
      <c r="Z26232" s="136"/>
      <c r="AC26232" s="136"/>
    </row>
    <row r="26233" spans="2:29">
      <c r="B26233" s="136"/>
      <c r="E26233" s="136"/>
      <c r="H26233" s="136"/>
      <c r="K26233" s="136"/>
      <c r="O26233" s="136"/>
      <c r="T26233" s="136"/>
      <c r="W26233" s="136"/>
      <c r="Z26233" s="136"/>
      <c r="AC26233" s="136"/>
    </row>
    <row r="26234" spans="2:29">
      <c r="B26234" s="136"/>
      <c r="E26234" s="136"/>
      <c r="H26234" s="136"/>
      <c r="K26234" s="136"/>
      <c r="O26234" s="136"/>
      <c r="T26234" s="136"/>
      <c r="W26234" s="136"/>
      <c r="Z26234" s="136"/>
      <c r="AC26234" s="136"/>
    </row>
    <row r="26235" spans="2:29">
      <c r="B26235" s="136"/>
      <c r="E26235" s="136"/>
      <c r="H26235" s="136"/>
      <c r="K26235" s="136"/>
      <c r="O26235" s="136"/>
      <c r="T26235" s="136"/>
      <c r="W26235" s="136"/>
      <c r="Z26235" s="136"/>
      <c r="AC26235" s="136"/>
    </row>
    <row r="26236" spans="2:29">
      <c r="B26236" s="136"/>
      <c r="E26236" s="136"/>
      <c r="H26236" s="136"/>
      <c r="K26236" s="136"/>
      <c r="O26236" s="136"/>
      <c r="T26236" s="136"/>
      <c r="W26236" s="136"/>
      <c r="Z26236" s="136"/>
      <c r="AC26236" s="136"/>
    </row>
    <row r="26237" spans="2:29">
      <c r="B26237" s="136"/>
      <c r="E26237" s="136"/>
      <c r="H26237" s="136"/>
      <c r="K26237" s="136"/>
      <c r="O26237" s="136"/>
      <c r="T26237" s="136"/>
      <c r="W26237" s="136"/>
      <c r="Z26237" s="136"/>
      <c r="AC26237" s="136"/>
    </row>
    <row r="26238" spans="2:29">
      <c r="B26238" s="136"/>
      <c r="E26238" s="136"/>
      <c r="H26238" s="136"/>
      <c r="K26238" s="136"/>
      <c r="O26238" s="136"/>
      <c r="T26238" s="136"/>
      <c r="W26238" s="136"/>
      <c r="Z26238" s="136"/>
      <c r="AC26238" s="136"/>
    </row>
    <row r="26239" spans="2:29">
      <c r="B26239" s="136"/>
      <c r="E26239" s="136"/>
      <c r="H26239" s="136"/>
      <c r="K26239" s="136"/>
      <c r="O26239" s="136"/>
      <c r="T26239" s="136"/>
      <c r="W26239" s="136"/>
      <c r="Z26239" s="136"/>
      <c r="AC26239" s="136"/>
    </row>
    <row r="26240" spans="2:29">
      <c r="B26240" s="136"/>
      <c r="E26240" s="136"/>
      <c r="H26240" s="136"/>
      <c r="K26240" s="136"/>
      <c r="O26240" s="136"/>
      <c r="T26240" s="136"/>
      <c r="W26240" s="136"/>
      <c r="Z26240" s="136"/>
      <c r="AC26240" s="136"/>
    </row>
    <row r="26241" spans="2:29">
      <c r="B26241" s="136"/>
      <c r="E26241" s="136"/>
      <c r="H26241" s="136"/>
      <c r="K26241" s="136"/>
      <c r="O26241" s="136"/>
      <c r="T26241" s="136"/>
      <c r="W26241" s="136"/>
      <c r="Z26241" s="136"/>
      <c r="AC26241" s="136"/>
    </row>
    <row r="26242" spans="2:29">
      <c r="B26242" s="136"/>
      <c r="E26242" s="136"/>
      <c r="H26242" s="136"/>
      <c r="K26242" s="136"/>
      <c r="O26242" s="136"/>
      <c r="T26242" s="136"/>
      <c r="W26242" s="136"/>
      <c r="Z26242" s="136"/>
      <c r="AC26242" s="136"/>
    </row>
    <row r="26243" spans="2:29">
      <c r="B26243" s="136"/>
      <c r="E26243" s="136"/>
      <c r="H26243" s="136"/>
      <c r="K26243" s="136"/>
      <c r="O26243" s="136"/>
      <c r="T26243" s="136"/>
      <c r="W26243" s="136"/>
      <c r="Z26243" s="136"/>
      <c r="AC26243" s="136"/>
    </row>
    <row r="26244" spans="2:29">
      <c r="B26244" s="136"/>
      <c r="E26244" s="136"/>
      <c r="H26244" s="136"/>
      <c r="K26244" s="136"/>
      <c r="O26244" s="136"/>
      <c r="T26244" s="136"/>
      <c r="W26244" s="136"/>
      <c r="Z26244" s="136"/>
      <c r="AC26244" s="136"/>
    </row>
    <row r="26245" spans="2:29">
      <c r="B26245" s="136"/>
      <c r="E26245" s="136"/>
      <c r="H26245" s="136"/>
      <c r="K26245" s="136"/>
      <c r="O26245" s="136"/>
      <c r="T26245" s="136"/>
      <c r="W26245" s="136"/>
      <c r="Z26245" s="136"/>
      <c r="AC26245" s="136"/>
    </row>
    <row r="26246" spans="2:29">
      <c r="B26246" s="136"/>
      <c r="E26246" s="136"/>
      <c r="H26246" s="136"/>
      <c r="K26246" s="136"/>
      <c r="O26246" s="136"/>
      <c r="T26246" s="136"/>
      <c r="W26246" s="136"/>
      <c r="Z26246" s="136"/>
      <c r="AC26246" s="136"/>
    </row>
    <row r="26247" spans="2:29">
      <c r="B26247" s="136"/>
      <c r="E26247" s="136"/>
      <c r="H26247" s="136"/>
      <c r="K26247" s="136"/>
      <c r="O26247" s="136"/>
      <c r="T26247" s="136"/>
      <c r="W26247" s="136"/>
      <c r="Z26247" s="136"/>
      <c r="AC26247" s="136"/>
    </row>
    <row r="26248" spans="2:29">
      <c r="B26248" s="136"/>
      <c r="E26248" s="136"/>
      <c r="H26248" s="136"/>
      <c r="K26248" s="136"/>
      <c r="O26248" s="136"/>
      <c r="T26248" s="136"/>
      <c r="W26248" s="136"/>
      <c r="Z26248" s="136"/>
      <c r="AC26248" s="136"/>
    </row>
    <row r="26249" spans="2:29">
      <c r="B26249" s="136"/>
      <c r="E26249" s="136"/>
      <c r="H26249" s="136"/>
      <c r="K26249" s="136"/>
      <c r="O26249" s="136"/>
      <c r="T26249" s="136"/>
      <c r="W26249" s="136"/>
      <c r="Z26249" s="136"/>
      <c r="AC26249" s="136"/>
    </row>
    <row r="26250" spans="2:29">
      <c r="B26250" s="136"/>
      <c r="E26250" s="136"/>
      <c r="H26250" s="136"/>
      <c r="K26250" s="136"/>
      <c r="O26250" s="136"/>
      <c r="T26250" s="136"/>
      <c r="W26250" s="136"/>
      <c r="Z26250" s="136"/>
      <c r="AC26250" s="136"/>
    </row>
    <row r="26251" spans="2:29">
      <c r="B26251" s="136"/>
      <c r="E26251" s="136"/>
      <c r="H26251" s="136"/>
      <c r="K26251" s="136"/>
      <c r="O26251" s="136"/>
      <c r="T26251" s="136"/>
      <c r="W26251" s="136"/>
      <c r="Z26251" s="136"/>
      <c r="AC26251" s="136"/>
    </row>
    <row r="26252" spans="2:29">
      <c r="B26252" s="136"/>
      <c r="E26252" s="136"/>
      <c r="H26252" s="136"/>
      <c r="K26252" s="136"/>
      <c r="O26252" s="136"/>
      <c r="T26252" s="136"/>
      <c r="W26252" s="136"/>
      <c r="Z26252" s="136"/>
      <c r="AC26252" s="136"/>
    </row>
    <row r="26253" spans="2:29">
      <c r="B26253" s="136"/>
      <c r="E26253" s="136"/>
      <c r="H26253" s="136"/>
      <c r="K26253" s="136"/>
      <c r="O26253" s="136"/>
      <c r="T26253" s="136"/>
      <c r="W26253" s="136"/>
      <c r="Z26253" s="136"/>
      <c r="AC26253" s="136"/>
    </row>
    <row r="26254" spans="2:29">
      <c r="B26254" s="136"/>
      <c r="E26254" s="136"/>
      <c r="H26254" s="136"/>
      <c r="K26254" s="136"/>
      <c r="O26254" s="136"/>
      <c r="T26254" s="136"/>
      <c r="W26254" s="136"/>
      <c r="Z26254" s="136"/>
      <c r="AC26254" s="136"/>
    </row>
    <row r="26255" spans="2:29">
      <c r="B26255" s="136"/>
      <c r="E26255" s="136"/>
      <c r="H26255" s="136"/>
      <c r="K26255" s="136"/>
      <c r="O26255" s="136"/>
      <c r="T26255" s="136"/>
      <c r="W26255" s="136"/>
      <c r="Z26255" s="136"/>
      <c r="AC26255" s="136"/>
    </row>
    <row r="26256" spans="2:29">
      <c r="B26256" s="136"/>
      <c r="E26256" s="136"/>
      <c r="H26256" s="136"/>
      <c r="K26256" s="136"/>
      <c r="O26256" s="136"/>
      <c r="T26256" s="136"/>
      <c r="W26256" s="136"/>
      <c r="Z26256" s="136"/>
      <c r="AC26256" s="136"/>
    </row>
    <row r="26257" spans="2:29">
      <c r="B26257" s="136"/>
      <c r="E26257" s="136"/>
      <c r="H26257" s="136"/>
      <c r="K26257" s="136"/>
      <c r="O26257" s="136"/>
      <c r="T26257" s="136"/>
      <c r="W26257" s="136"/>
      <c r="Z26257" s="136"/>
      <c r="AC26257" s="136"/>
    </row>
    <row r="26258" spans="2:29">
      <c r="B26258" s="136"/>
      <c r="E26258" s="136"/>
      <c r="H26258" s="136"/>
      <c r="K26258" s="136"/>
      <c r="O26258" s="136"/>
      <c r="T26258" s="136"/>
      <c r="W26258" s="136"/>
      <c r="Z26258" s="136"/>
      <c r="AC26258" s="136"/>
    </row>
    <row r="26259" spans="2:29">
      <c r="B26259" s="136"/>
      <c r="E26259" s="136"/>
      <c r="H26259" s="136"/>
      <c r="K26259" s="136"/>
      <c r="O26259" s="136"/>
      <c r="T26259" s="136"/>
      <c r="W26259" s="136"/>
      <c r="Z26259" s="136"/>
      <c r="AC26259" s="136"/>
    </row>
    <row r="26260" spans="2:29">
      <c r="B26260" s="136"/>
      <c r="E26260" s="136"/>
      <c r="H26260" s="136"/>
      <c r="K26260" s="136"/>
      <c r="O26260" s="136"/>
      <c r="T26260" s="136"/>
      <c r="W26260" s="136"/>
      <c r="Z26260" s="136"/>
      <c r="AC26260" s="136"/>
    </row>
    <row r="26261" spans="2:29">
      <c r="B26261" s="136"/>
      <c r="E26261" s="136"/>
      <c r="H26261" s="136"/>
      <c r="K26261" s="136"/>
      <c r="O26261" s="136"/>
      <c r="T26261" s="136"/>
      <c r="W26261" s="136"/>
      <c r="Z26261" s="136"/>
      <c r="AC26261" s="136"/>
    </row>
    <row r="26262" spans="2:29">
      <c r="B26262" s="136"/>
      <c r="E26262" s="136"/>
      <c r="H26262" s="136"/>
      <c r="K26262" s="136"/>
      <c r="O26262" s="136"/>
      <c r="T26262" s="136"/>
      <c r="W26262" s="136"/>
      <c r="Z26262" s="136"/>
      <c r="AC26262" s="136"/>
    </row>
    <row r="26263" spans="2:29">
      <c r="B26263" s="136"/>
      <c r="E26263" s="136"/>
      <c r="H26263" s="136"/>
      <c r="K26263" s="136"/>
      <c r="O26263" s="136"/>
      <c r="T26263" s="136"/>
      <c r="W26263" s="136"/>
      <c r="Z26263" s="136"/>
      <c r="AC26263" s="136"/>
    </row>
    <row r="26264" spans="2:29">
      <c r="B26264" s="136"/>
      <c r="E26264" s="136"/>
      <c r="H26264" s="136"/>
      <c r="K26264" s="136"/>
      <c r="O26264" s="136"/>
      <c r="T26264" s="136"/>
      <c r="W26264" s="136"/>
      <c r="Z26264" s="136"/>
      <c r="AC26264" s="136"/>
    </row>
    <row r="26265" spans="2:29">
      <c r="B26265" s="136"/>
      <c r="E26265" s="136"/>
      <c r="H26265" s="136"/>
      <c r="K26265" s="136"/>
      <c r="O26265" s="136"/>
      <c r="T26265" s="136"/>
      <c r="W26265" s="136"/>
      <c r="Z26265" s="136"/>
      <c r="AC26265" s="136"/>
    </row>
    <row r="26266" spans="2:29">
      <c r="B26266" s="136"/>
      <c r="E26266" s="136"/>
      <c r="H26266" s="136"/>
      <c r="K26266" s="136"/>
      <c r="O26266" s="136"/>
      <c r="T26266" s="136"/>
      <c r="W26266" s="136"/>
      <c r="Z26266" s="136"/>
      <c r="AC26266" s="136"/>
    </row>
    <row r="26267" spans="2:29">
      <c r="B26267" s="136"/>
      <c r="E26267" s="136"/>
      <c r="H26267" s="136"/>
      <c r="K26267" s="136"/>
      <c r="O26267" s="136"/>
      <c r="T26267" s="136"/>
      <c r="W26267" s="136"/>
      <c r="Z26267" s="136"/>
      <c r="AC26267" s="136"/>
    </row>
    <row r="26268" spans="2:29">
      <c r="B26268" s="136"/>
      <c r="E26268" s="136"/>
      <c r="H26268" s="136"/>
      <c r="K26268" s="136"/>
      <c r="O26268" s="136"/>
      <c r="T26268" s="136"/>
      <c r="W26268" s="136"/>
      <c r="Z26268" s="136"/>
      <c r="AC26268" s="136"/>
    </row>
    <row r="26269" spans="2:29">
      <c r="B26269" s="136"/>
      <c r="E26269" s="136"/>
      <c r="H26269" s="136"/>
      <c r="K26269" s="136"/>
      <c r="O26269" s="136"/>
      <c r="T26269" s="136"/>
      <c r="W26269" s="136"/>
      <c r="Z26269" s="136"/>
      <c r="AC26269" s="136"/>
    </row>
    <row r="26270" spans="2:29">
      <c r="B26270" s="136"/>
      <c r="E26270" s="136"/>
      <c r="H26270" s="136"/>
      <c r="K26270" s="136"/>
      <c r="O26270" s="136"/>
      <c r="T26270" s="136"/>
      <c r="W26270" s="136"/>
      <c r="Z26270" s="136"/>
      <c r="AC26270" s="136"/>
    </row>
    <row r="26271" spans="2:29">
      <c r="B26271" s="136"/>
      <c r="E26271" s="136"/>
      <c r="H26271" s="136"/>
      <c r="K26271" s="136"/>
      <c r="O26271" s="136"/>
      <c r="T26271" s="136"/>
      <c r="W26271" s="136"/>
      <c r="Z26271" s="136"/>
      <c r="AC26271" s="136"/>
    </row>
    <row r="26272" spans="2:29">
      <c r="B26272" s="136"/>
      <c r="E26272" s="136"/>
      <c r="H26272" s="136"/>
      <c r="K26272" s="136"/>
      <c r="O26272" s="136"/>
      <c r="T26272" s="136"/>
      <c r="W26272" s="136"/>
      <c r="Z26272" s="136"/>
      <c r="AC26272" s="136"/>
    </row>
    <row r="26273" spans="2:29">
      <c r="B26273" s="136"/>
      <c r="E26273" s="136"/>
      <c r="H26273" s="136"/>
      <c r="K26273" s="136"/>
      <c r="O26273" s="136"/>
      <c r="T26273" s="136"/>
      <c r="W26273" s="136"/>
      <c r="Z26273" s="136"/>
      <c r="AC26273" s="136"/>
    </row>
    <row r="26274" spans="2:29">
      <c r="B26274" s="136"/>
      <c r="E26274" s="136"/>
      <c r="H26274" s="136"/>
      <c r="K26274" s="136"/>
      <c r="O26274" s="136"/>
      <c r="T26274" s="136"/>
      <c r="W26274" s="136"/>
      <c r="Z26274" s="136"/>
      <c r="AC26274" s="136"/>
    </row>
    <row r="26275" spans="2:29">
      <c r="B26275" s="136"/>
      <c r="E26275" s="136"/>
      <c r="H26275" s="136"/>
      <c r="K26275" s="136"/>
      <c r="O26275" s="136"/>
      <c r="T26275" s="136"/>
      <c r="W26275" s="136"/>
      <c r="Z26275" s="136"/>
      <c r="AC26275" s="136"/>
    </row>
    <row r="26276" spans="2:29">
      <c r="B26276" s="136"/>
      <c r="E26276" s="136"/>
      <c r="H26276" s="136"/>
      <c r="K26276" s="136"/>
      <c r="O26276" s="136"/>
      <c r="T26276" s="136"/>
      <c r="W26276" s="136"/>
      <c r="Z26276" s="136"/>
      <c r="AC26276" s="136"/>
    </row>
    <row r="26277" spans="2:29">
      <c r="B26277" s="136"/>
      <c r="E26277" s="136"/>
      <c r="H26277" s="136"/>
      <c r="K26277" s="136"/>
      <c r="O26277" s="136"/>
      <c r="T26277" s="136"/>
      <c r="W26277" s="136"/>
      <c r="Z26277" s="136"/>
      <c r="AC26277" s="136"/>
    </row>
    <row r="26278" spans="2:29">
      <c r="B26278" s="136"/>
      <c r="E26278" s="136"/>
      <c r="H26278" s="136"/>
      <c r="K26278" s="136"/>
      <c r="O26278" s="136"/>
      <c r="T26278" s="136"/>
      <c r="W26278" s="136"/>
      <c r="Z26278" s="136"/>
      <c r="AC26278" s="136"/>
    </row>
    <row r="26279" spans="2:29">
      <c r="B26279" s="136"/>
      <c r="E26279" s="136"/>
      <c r="H26279" s="136"/>
      <c r="K26279" s="136"/>
      <c r="O26279" s="136"/>
      <c r="T26279" s="136"/>
      <c r="W26279" s="136"/>
      <c r="Z26279" s="136"/>
      <c r="AC26279" s="136"/>
    </row>
    <row r="26280" spans="2:29">
      <c r="B26280" s="136"/>
      <c r="E26280" s="136"/>
      <c r="H26280" s="136"/>
      <c r="K26280" s="136"/>
      <c r="O26280" s="136"/>
      <c r="T26280" s="136"/>
      <c r="W26280" s="136"/>
      <c r="Z26280" s="136"/>
      <c r="AC26280" s="136"/>
    </row>
    <row r="26281" spans="2:29">
      <c r="B26281" s="136"/>
      <c r="E26281" s="136"/>
      <c r="H26281" s="136"/>
      <c r="K26281" s="136"/>
      <c r="O26281" s="136"/>
      <c r="T26281" s="136"/>
      <c r="W26281" s="136"/>
      <c r="Z26281" s="136"/>
      <c r="AC26281" s="136"/>
    </row>
    <row r="26282" spans="2:29">
      <c r="B26282" s="136"/>
      <c r="E26282" s="136"/>
      <c r="H26282" s="136"/>
      <c r="K26282" s="136"/>
      <c r="O26282" s="136"/>
      <c r="T26282" s="136"/>
      <c r="W26282" s="136"/>
      <c r="Z26282" s="136"/>
      <c r="AC26282" s="136"/>
    </row>
    <row r="26283" spans="2:29">
      <c r="B26283" s="136"/>
      <c r="E26283" s="136"/>
      <c r="H26283" s="136"/>
      <c r="K26283" s="136"/>
      <c r="O26283" s="136"/>
      <c r="T26283" s="136"/>
      <c r="W26283" s="136"/>
      <c r="Z26283" s="136"/>
      <c r="AC26283" s="136"/>
    </row>
    <row r="26284" spans="2:29">
      <c r="B26284" s="136"/>
      <c r="E26284" s="136"/>
      <c r="H26284" s="136"/>
      <c r="K26284" s="136"/>
      <c r="O26284" s="136"/>
      <c r="T26284" s="136"/>
      <c r="W26284" s="136"/>
      <c r="Z26284" s="136"/>
      <c r="AC26284" s="136"/>
    </row>
    <row r="26285" spans="2:29">
      <c r="B26285" s="136"/>
      <c r="E26285" s="136"/>
      <c r="H26285" s="136"/>
      <c r="K26285" s="136"/>
      <c r="O26285" s="136"/>
      <c r="T26285" s="136"/>
      <c r="W26285" s="136"/>
      <c r="Z26285" s="136"/>
      <c r="AC26285" s="136"/>
    </row>
    <row r="26286" spans="2:29">
      <c r="B26286" s="136"/>
      <c r="E26286" s="136"/>
      <c r="H26286" s="136"/>
      <c r="K26286" s="136"/>
      <c r="O26286" s="136"/>
      <c r="T26286" s="136"/>
      <c r="W26286" s="136"/>
      <c r="Z26286" s="136"/>
      <c r="AC26286" s="136"/>
    </row>
    <row r="26287" spans="2:29">
      <c r="B26287" s="136"/>
      <c r="E26287" s="136"/>
      <c r="H26287" s="136"/>
      <c r="K26287" s="136"/>
      <c r="O26287" s="136"/>
      <c r="T26287" s="136"/>
      <c r="W26287" s="136"/>
      <c r="Z26287" s="136"/>
      <c r="AC26287" s="136"/>
    </row>
    <row r="26288" spans="2:29">
      <c r="B26288" s="136"/>
      <c r="E26288" s="136"/>
      <c r="H26288" s="136"/>
      <c r="K26288" s="136"/>
      <c r="O26288" s="136"/>
      <c r="T26288" s="136"/>
      <c r="W26288" s="136"/>
      <c r="Z26288" s="136"/>
      <c r="AC26288" s="136"/>
    </row>
    <row r="26289" spans="2:29">
      <c r="B26289" s="136"/>
      <c r="E26289" s="136"/>
      <c r="H26289" s="136"/>
      <c r="K26289" s="136"/>
      <c r="O26289" s="136"/>
      <c r="T26289" s="136"/>
      <c r="W26289" s="136"/>
      <c r="Z26289" s="136"/>
      <c r="AC26289" s="136"/>
    </row>
    <row r="26290" spans="2:29">
      <c r="B26290" s="136"/>
      <c r="E26290" s="136"/>
      <c r="H26290" s="136"/>
      <c r="K26290" s="136"/>
      <c r="O26290" s="136"/>
      <c r="T26290" s="136"/>
      <c r="W26290" s="136"/>
      <c r="Z26290" s="136"/>
      <c r="AC26290" s="136"/>
    </row>
    <row r="26291" spans="2:29">
      <c r="B26291" s="136"/>
      <c r="E26291" s="136"/>
      <c r="H26291" s="136"/>
      <c r="K26291" s="136"/>
      <c r="O26291" s="136"/>
      <c r="T26291" s="136"/>
      <c r="W26291" s="136"/>
      <c r="Z26291" s="136"/>
      <c r="AC26291" s="136"/>
    </row>
    <row r="26292" spans="2:29">
      <c r="B26292" s="136"/>
      <c r="E26292" s="136"/>
      <c r="H26292" s="136"/>
      <c r="K26292" s="136"/>
      <c r="O26292" s="136"/>
      <c r="T26292" s="136"/>
      <c r="W26292" s="136"/>
      <c r="Z26292" s="136"/>
      <c r="AC26292" s="136"/>
    </row>
    <row r="26293" spans="2:29">
      <c r="B26293" s="136"/>
      <c r="E26293" s="136"/>
      <c r="H26293" s="136"/>
      <c r="K26293" s="136"/>
      <c r="O26293" s="136"/>
      <c r="T26293" s="136"/>
      <c r="W26293" s="136"/>
      <c r="Z26293" s="136"/>
      <c r="AC26293" s="136"/>
    </row>
    <row r="26294" spans="2:29">
      <c r="B26294" s="136"/>
      <c r="E26294" s="136"/>
      <c r="H26294" s="136"/>
      <c r="K26294" s="136"/>
      <c r="O26294" s="136"/>
      <c r="T26294" s="136"/>
      <c r="W26294" s="136"/>
      <c r="Z26294" s="136"/>
      <c r="AC26294" s="136"/>
    </row>
    <row r="26295" spans="2:29">
      <c r="B26295" s="136"/>
      <c r="E26295" s="136"/>
      <c r="H26295" s="136"/>
      <c r="K26295" s="136"/>
      <c r="O26295" s="136"/>
      <c r="T26295" s="136"/>
      <c r="W26295" s="136"/>
      <c r="Z26295" s="136"/>
      <c r="AC26295" s="136"/>
    </row>
    <row r="26296" spans="2:29">
      <c r="B26296" s="136"/>
      <c r="E26296" s="136"/>
      <c r="H26296" s="136"/>
      <c r="K26296" s="136"/>
      <c r="O26296" s="136"/>
      <c r="T26296" s="136"/>
      <c r="W26296" s="136"/>
      <c r="Z26296" s="136"/>
      <c r="AC26296" s="136"/>
    </row>
    <row r="26297" spans="2:29">
      <c r="B26297" s="136"/>
      <c r="E26297" s="136"/>
      <c r="H26297" s="136"/>
      <c r="K26297" s="136"/>
      <c r="O26297" s="136"/>
      <c r="T26297" s="136"/>
      <c r="W26297" s="136"/>
      <c r="Z26297" s="136"/>
      <c r="AC26297" s="136"/>
    </row>
    <row r="26298" spans="2:29">
      <c r="B26298" s="136"/>
      <c r="E26298" s="136"/>
      <c r="H26298" s="136"/>
      <c r="K26298" s="136"/>
      <c r="O26298" s="136"/>
      <c r="T26298" s="136"/>
      <c r="W26298" s="136"/>
      <c r="Z26298" s="136"/>
      <c r="AC26298" s="136"/>
    </row>
    <row r="26299" spans="2:29">
      <c r="B26299" s="136"/>
      <c r="E26299" s="136"/>
      <c r="H26299" s="136"/>
      <c r="K26299" s="136"/>
      <c r="O26299" s="136"/>
      <c r="T26299" s="136"/>
      <c r="W26299" s="136"/>
      <c r="Z26299" s="136"/>
      <c r="AC26299" s="136"/>
    </row>
    <row r="26300" spans="2:29">
      <c r="B26300" s="136"/>
      <c r="E26300" s="136"/>
      <c r="H26300" s="136"/>
      <c r="K26300" s="136"/>
      <c r="O26300" s="136"/>
      <c r="T26300" s="136"/>
      <c r="W26300" s="136"/>
      <c r="Z26300" s="136"/>
      <c r="AC26300" s="136"/>
    </row>
    <row r="26301" spans="2:29">
      <c r="B26301" s="136"/>
      <c r="E26301" s="136"/>
      <c r="H26301" s="136"/>
      <c r="K26301" s="136"/>
      <c r="O26301" s="136"/>
      <c r="T26301" s="136"/>
      <c r="W26301" s="136"/>
      <c r="Z26301" s="136"/>
      <c r="AC26301" s="136"/>
    </row>
    <row r="26302" spans="2:29">
      <c r="B26302" s="136"/>
      <c r="E26302" s="136"/>
      <c r="H26302" s="136"/>
      <c r="K26302" s="136"/>
      <c r="O26302" s="136"/>
      <c r="T26302" s="136"/>
      <c r="W26302" s="136"/>
      <c r="Z26302" s="136"/>
      <c r="AC26302" s="136"/>
    </row>
    <row r="26303" spans="2:29">
      <c r="B26303" s="136"/>
      <c r="E26303" s="136"/>
      <c r="H26303" s="136"/>
      <c r="K26303" s="136"/>
      <c r="O26303" s="136"/>
      <c r="T26303" s="136"/>
      <c r="W26303" s="136"/>
      <c r="Z26303" s="136"/>
      <c r="AC26303" s="136"/>
    </row>
    <row r="26304" spans="2:29">
      <c r="B26304" s="136"/>
      <c r="E26304" s="136"/>
      <c r="H26304" s="136"/>
      <c r="K26304" s="136"/>
      <c r="O26304" s="136"/>
      <c r="T26304" s="136"/>
      <c r="W26304" s="136"/>
      <c r="Z26304" s="136"/>
      <c r="AC26304" s="136"/>
    </row>
    <row r="26305" spans="2:29">
      <c r="B26305" s="136"/>
      <c r="E26305" s="136"/>
      <c r="H26305" s="136"/>
      <c r="K26305" s="136"/>
      <c r="O26305" s="136"/>
      <c r="T26305" s="136"/>
      <c r="W26305" s="136"/>
      <c r="Z26305" s="136"/>
      <c r="AC26305" s="136"/>
    </row>
    <row r="26306" spans="2:29">
      <c r="B26306" s="136"/>
      <c r="E26306" s="136"/>
      <c r="H26306" s="136"/>
      <c r="K26306" s="136"/>
      <c r="O26306" s="136"/>
      <c r="T26306" s="136"/>
      <c r="W26306" s="136"/>
      <c r="Z26306" s="136"/>
      <c r="AC26306" s="136"/>
    </row>
    <row r="26307" spans="2:29">
      <c r="B26307" s="136"/>
      <c r="E26307" s="136"/>
      <c r="H26307" s="136"/>
      <c r="K26307" s="136"/>
      <c r="O26307" s="136"/>
      <c r="T26307" s="136"/>
      <c r="W26307" s="136"/>
      <c r="Z26307" s="136"/>
      <c r="AC26307" s="136"/>
    </row>
    <row r="26308" spans="2:29">
      <c r="B26308" s="136"/>
      <c r="E26308" s="136"/>
      <c r="H26308" s="136"/>
      <c r="K26308" s="136"/>
      <c r="O26308" s="136"/>
      <c r="T26308" s="136"/>
      <c r="W26308" s="136"/>
      <c r="Z26308" s="136"/>
      <c r="AC26308" s="136"/>
    </row>
    <row r="26309" spans="2:29">
      <c r="B26309" s="136"/>
      <c r="E26309" s="136"/>
      <c r="H26309" s="136"/>
      <c r="K26309" s="136"/>
      <c r="O26309" s="136"/>
      <c r="T26309" s="136"/>
      <c r="W26309" s="136"/>
      <c r="Z26309" s="136"/>
      <c r="AC26309" s="136"/>
    </row>
    <row r="26310" spans="2:29">
      <c r="B26310" s="136"/>
      <c r="E26310" s="136"/>
      <c r="H26310" s="136"/>
      <c r="K26310" s="136"/>
      <c r="O26310" s="136"/>
      <c r="T26310" s="136"/>
      <c r="W26310" s="136"/>
      <c r="Z26310" s="136"/>
      <c r="AC26310" s="136"/>
    </row>
    <row r="26311" spans="2:29">
      <c r="B26311" s="136"/>
      <c r="E26311" s="136"/>
      <c r="H26311" s="136"/>
      <c r="K26311" s="136"/>
      <c r="O26311" s="136"/>
      <c r="T26311" s="136"/>
      <c r="W26311" s="136"/>
      <c r="Z26311" s="136"/>
      <c r="AC26311" s="136"/>
    </row>
    <row r="26312" spans="2:29">
      <c r="B26312" s="136"/>
      <c r="E26312" s="136"/>
      <c r="H26312" s="136"/>
      <c r="K26312" s="136"/>
      <c r="O26312" s="136"/>
      <c r="T26312" s="136"/>
      <c r="W26312" s="136"/>
      <c r="Z26312" s="136"/>
      <c r="AC26312" s="136"/>
    </row>
    <row r="26313" spans="2:29">
      <c r="B26313" s="136"/>
      <c r="E26313" s="136"/>
      <c r="H26313" s="136"/>
      <c r="K26313" s="136"/>
      <c r="O26313" s="136"/>
      <c r="T26313" s="136"/>
      <c r="W26313" s="136"/>
      <c r="Z26313" s="136"/>
      <c r="AC26313" s="136"/>
    </row>
    <row r="26314" spans="2:29">
      <c r="B26314" s="136"/>
      <c r="E26314" s="136"/>
      <c r="H26314" s="136"/>
      <c r="K26314" s="136"/>
      <c r="O26314" s="136"/>
      <c r="T26314" s="136"/>
      <c r="W26314" s="136"/>
      <c r="Z26314" s="136"/>
      <c r="AC26314" s="136"/>
    </row>
    <row r="26315" spans="2:29">
      <c r="B26315" s="136"/>
      <c r="E26315" s="136"/>
      <c r="H26315" s="136"/>
      <c r="K26315" s="136"/>
      <c r="O26315" s="136"/>
      <c r="T26315" s="136"/>
      <c r="W26315" s="136"/>
      <c r="Z26315" s="136"/>
      <c r="AC26315" s="136"/>
    </row>
    <row r="26316" spans="2:29">
      <c r="B26316" s="136"/>
      <c r="E26316" s="136"/>
      <c r="H26316" s="136"/>
      <c r="K26316" s="136"/>
      <c r="O26316" s="136"/>
      <c r="T26316" s="136"/>
      <c r="W26316" s="136"/>
      <c r="Z26316" s="136"/>
      <c r="AC26316" s="136"/>
    </row>
    <row r="26317" spans="2:29">
      <c r="B26317" s="136"/>
      <c r="E26317" s="136"/>
      <c r="H26317" s="136"/>
      <c r="K26317" s="136"/>
      <c r="O26317" s="136"/>
      <c r="T26317" s="136"/>
      <c r="W26317" s="136"/>
      <c r="Z26317" s="136"/>
      <c r="AC26317" s="136"/>
    </row>
    <row r="26318" spans="2:29">
      <c r="B26318" s="136"/>
      <c r="E26318" s="136"/>
      <c r="H26318" s="136"/>
      <c r="K26318" s="136"/>
      <c r="O26318" s="136"/>
      <c r="T26318" s="136"/>
      <c r="W26318" s="136"/>
      <c r="Z26318" s="136"/>
      <c r="AC26318" s="136"/>
    </row>
    <row r="26319" spans="2:29">
      <c r="B26319" s="136"/>
      <c r="E26319" s="136"/>
      <c r="H26319" s="136"/>
      <c r="K26319" s="136"/>
      <c r="O26319" s="136"/>
      <c r="T26319" s="136"/>
      <c r="W26319" s="136"/>
      <c r="Z26319" s="136"/>
      <c r="AC26319" s="136"/>
    </row>
    <row r="26320" spans="2:29">
      <c r="B26320" s="136"/>
      <c r="E26320" s="136"/>
      <c r="H26320" s="136"/>
      <c r="K26320" s="136"/>
      <c r="O26320" s="136"/>
      <c r="T26320" s="136"/>
      <c r="W26320" s="136"/>
      <c r="Z26320" s="136"/>
      <c r="AC26320" s="136"/>
    </row>
    <row r="26321" spans="2:29">
      <c r="B26321" s="136"/>
      <c r="E26321" s="136"/>
      <c r="H26321" s="136"/>
      <c r="K26321" s="136"/>
      <c r="O26321" s="136"/>
      <c r="T26321" s="136"/>
      <c r="W26321" s="136"/>
      <c r="Z26321" s="136"/>
      <c r="AC26321" s="136"/>
    </row>
    <row r="26322" spans="2:29">
      <c r="B26322" s="136"/>
      <c r="E26322" s="136"/>
      <c r="H26322" s="136"/>
      <c r="K26322" s="136"/>
      <c r="O26322" s="136"/>
      <c r="T26322" s="136"/>
      <c r="W26322" s="136"/>
      <c r="Z26322" s="136"/>
      <c r="AC26322" s="136"/>
    </row>
    <row r="26323" spans="2:29">
      <c r="B26323" s="136"/>
      <c r="E26323" s="136"/>
      <c r="H26323" s="136"/>
      <c r="K26323" s="136"/>
      <c r="O26323" s="136"/>
      <c r="T26323" s="136"/>
      <c r="W26323" s="136"/>
      <c r="Z26323" s="136"/>
      <c r="AC26323" s="136"/>
    </row>
    <row r="26324" spans="2:29">
      <c r="B26324" s="136"/>
      <c r="E26324" s="136"/>
      <c r="H26324" s="136"/>
      <c r="K26324" s="136"/>
      <c r="O26324" s="136"/>
      <c r="T26324" s="136"/>
      <c r="W26324" s="136"/>
      <c r="Z26324" s="136"/>
      <c r="AC26324" s="136"/>
    </row>
    <row r="26325" spans="2:29">
      <c r="B26325" s="136"/>
      <c r="E26325" s="136"/>
      <c r="H26325" s="136"/>
      <c r="K26325" s="136"/>
      <c r="O26325" s="136"/>
      <c r="T26325" s="136"/>
      <c r="W26325" s="136"/>
      <c r="Z26325" s="136"/>
      <c r="AC26325" s="136"/>
    </row>
    <row r="26326" spans="2:29">
      <c r="B26326" s="136"/>
      <c r="E26326" s="136"/>
      <c r="H26326" s="136"/>
      <c r="K26326" s="136"/>
      <c r="O26326" s="136"/>
      <c r="T26326" s="136"/>
      <c r="W26326" s="136"/>
      <c r="Z26326" s="136"/>
      <c r="AC26326" s="136"/>
    </row>
    <row r="26327" spans="2:29">
      <c r="B26327" s="136"/>
      <c r="E26327" s="136"/>
      <c r="H26327" s="136"/>
      <c r="K26327" s="136"/>
      <c r="O26327" s="136"/>
      <c r="T26327" s="136"/>
      <c r="W26327" s="136"/>
      <c r="Z26327" s="136"/>
      <c r="AC26327" s="136"/>
    </row>
    <row r="26328" spans="2:29">
      <c r="B26328" s="136"/>
      <c r="E26328" s="136"/>
      <c r="H26328" s="136"/>
      <c r="K26328" s="136"/>
      <c r="O26328" s="136"/>
      <c r="T26328" s="136"/>
      <c r="W26328" s="136"/>
      <c r="Z26328" s="136"/>
      <c r="AC26328" s="136"/>
    </row>
    <row r="26329" spans="2:29">
      <c r="B26329" s="136"/>
      <c r="E26329" s="136"/>
      <c r="H26329" s="136"/>
      <c r="K26329" s="136"/>
      <c r="O26329" s="136"/>
      <c r="T26329" s="136"/>
      <c r="W26329" s="136"/>
      <c r="Z26329" s="136"/>
      <c r="AC26329" s="136"/>
    </row>
    <row r="26330" spans="2:29">
      <c r="B26330" s="136"/>
      <c r="E26330" s="136"/>
      <c r="H26330" s="136"/>
      <c r="K26330" s="136"/>
      <c r="O26330" s="136"/>
      <c r="T26330" s="136"/>
      <c r="W26330" s="136"/>
      <c r="Z26330" s="136"/>
      <c r="AC26330" s="136"/>
    </row>
    <row r="26331" spans="2:29">
      <c r="B26331" s="136"/>
      <c r="E26331" s="136"/>
      <c r="H26331" s="136"/>
      <c r="K26331" s="136"/>
      <c r="O26331" s="136"/>
      <c r="T26331" s="136"/>
      <c r="W26331" s="136"/>
      <c r="Z26331" s="136"/>
      <c r="AC26331" s="136"/>
    </row>
    <row r="26332" spans="2:29">
      <c r="B26332" s="136"/>
      <c r="E26332" s="136"/>
      <c r="H26332" s="136"/>
      <c r="K26332" s="136"/>
      <c r="O26332" s="136"/>
      <c r="T26332" s="136"/>
      <c r="W26332" s="136"/>
      <c r="Z26332" s="136"/>
      <c r="AC26332" s="136"/>
    </row>
    <row r="26333" spans="2:29">
      <c r="B26333" s="136"/>
      <c r="E26333" s="136"/>
      <c r="H26333" s="136"/>
      <c r="K26333" s="136"/>
      <c r="O26333" s="136"/>
      <c r="T26333" s="136"/>
      <c r="W26333" s="136"/>
      <c r="Z26333" s="136"/>
      <c r="AC26333" s="136"/>
    </row>
    <row r="26334" spans="2:29">
      <c r="B26334" s="136"/>
      <c r="E26334" s="136"/>
      <c r="H26334" s="136"/>
      <c r="K26334" s="136"/>
      <c r="O26334" s="136"/>
      <c r="T26334" s="136"/>
      <c r="W26334" s="136"/>
      <c r="Z26334" s="136"/>
      <c r="AC26334" s="136"/>
    </row>
    <row r="26335" spans="2:29">
      <c r="B26335" s="136"/>
      <c r="E26335" s="136"/>
      <c r="H26335" s="136"/>
      <c r="K26335" s="136"/>
      <c r="O26335" s="136"/>
      <c r="T26335" s="136"/>
      <c r="W26335" s="136"/>
      <c r="Z26335" s="136"/>
      <c r="AC26335" s="136"/>
    </row>
    <row r="26336" spans="2:29">
      <c r="B26336" s="136"/>
      <c r="E26336" s="136"/>
      <c r="H26336" s="136"/>
      <c r="K26336" s="136"/>
      <c r="O26336" s="136"/>
      <c r="T26336" s="136"/>
      <c r="W26336" s="136"/>
      <c r="Z26336" s="136"/>
      <c r="AC26336" s="136"/>
    </row>
    <row r="26337" spans="2:29">
      <c r="B26337" s="136"/>
      <c r="E26337" s="136"/>
      <c r="H26337" s="136"/>
      <c r="K26337" s="136"/>
      <c r="O26337" s="136"/>
      <c r="T26337" s="136"/>
      <c r="W26337" s="136"/>
      <c r="Z26337" s="136"/>
      <c r="AC26337" s="136"/>
    </row>
    <row r="26338" spans="2:29">
      <c r="B26338" s="136"/>
      <c r="E26338" s="136"/>
      <c r="H26338" s="136"/>
      <c r="K26338" s="136"/>
      <c r="O26338" s="136"/>
      <c r="T26338" s="136"/>
      <c r="W26338" s="136"/>
      <c r="Z26338" s="136"/>
      <c r="AC26338" s="136"/>
    </row>
    <row r="26339" spans="2:29">
      <c r="B26339" s="136"/>
      <c r="E26339" s="136"/>
      <c r="H26339" s="136"/>
      <c r="K26339" s="136"/>
      <c r="O26339" s="136"/>
      <c r="T26339" s="136"/>
      <c r="W26339" s="136"/>
      <c r="Z26339" s="136"/>
      <c r="AC26339" s="136"/>
    </row>
    <row r="26340" spans="2:29">
      <c r="B26340" s="136"/>
      <c r="E26340" s="136"/>
      <c r="H26340" s="136"/>
      <c r="K26340" s="136"/>
      <c r="O26340" s="136"/>
      <c r="T26340" s="136"/>
      <c r="W26340" s="136"/>
      <c r="Z26340" s="136"/>
      <c r="AC26340" s="136"/>
    </row>
    <row r="26341" spans="2:29">
      <c r="B26341" s="136"/>
      <c r="E26341" s="136"/>
      <c r="H26341" s="136"/>
      <c r="K26341" s="136"/>
      <c r="O26341" s="136"/>
      <c r="T26341" s="136"/>
      <c r="W26341" s="136"/>
      <c r="Z26341" s="136"/>
      <c r="AC26341" s="136"/>
    </row>
    <row r="26342" spans="2:29">
      <c r="B26342" s="136"/>
      <c r="E26342" s="136"/>
      <c r="H26342" s="136"/>
      <c r="K26342" s="136"/>
      <c r="O26342" s="136"/>
      <c r="T26342" s="136"/>
      <c r="W26342" s="136"/>
      <c r="Z26342" s="136"/>
      <c r="AC26342" s="136"/>
    </row>
    <row r="26343" spans="2:29">
      <c r="B26343" s="136"/>
      <c r="E26343" s="136"/>
      <c r="H26343" s="136"/>
      <c r="K26343" s="136"/>
      <c r="O26343" s="136"/>
      <c r="T26343" s="136"/>
      <c r="W26343" s="136"/>
      <c r="Z26343" s="136"/>
      <c r="AC26343" s="136"/>
    </row>
    <row r="26344" spans="2:29">
      <c r="B26344" s="136"/>
      <c r="E26344" s="136"/>
      <c r="H26344" s="136"/>
      <c r="K26344" s="136"/>
      <c r="O26344" s="136"/>
      <c r="T26344" s="136"/>
      <c r="W26344" s="136"/>
      <c r="Z26344" s="136"/>
      <c r="AC26344" s="136"/>
    </row>
    <row r="26345" spans="2:29">
      <c r="B26345" s="136"/>
      <c r="E26345" s="136"/>
      <c r="H26345" s="136"/>
      <c r="K26345" s="136"/>
      <c r="O26345" s="136"/>
      <c r="T26345" s="136"/>
      <c r="W26345" s="136"/>
      <c r="Z26345" s="136"/>
      <c r="AC26345" s="136"/>
    </row>
    <row r="26346" spans="2:29">
      <c r="B26346" s="136"/>
      <c r="E26346" s="136"/>
      <c r="H26346" s="136"/>
      <c r="K26346" s="136"/>
      <c r="O26346" s="136"/>
      <c r="T26346" s="136"/>
      <c r="W26346" s="136"/>
      <c r="Z26346" s="136"/>
      <c r="AC26346" s="136"/>
    </row>
    <row r="26347" spans="2:29">
      <c r="B26347" s="136"/>
      <c r="E26347" s="136"/>
      <c r="H26347" s="136"/>
      <c r="K26347" s="136"/>
      <c r="O26347" s="136"/>
      <c r="T26347" s="136"/>
      <c r="W26347" s="136"/>
      <c r="Z26347" s="136"/>
      <c r="AC26347" s="136"/>
    </row>
    <row r="26348" spans="2:29">
      <c r="B26348" s="136"/>
      <c r="E26348" s="136"/>
      <c r="H26348" s="136"/>
      <c r="K26348" s="136"/>
      <c r="O26348" s="136"/>
      <c r="T26348" s="136"/>
      <c r="W26348" s="136"/>
      <c r="Z26348" s="136"/>
      <c r="AC26348" s="136"/>
    </row>
    <row r="26349" spans="2:29">
      <c r="B26349" s="136"/>
      <c r="E26349" s="136"/>
      <c r="H26349" s="136"/>
      <c r="K26349" s="136"/>
      <c r="O26349" s="136"/>
      <c r="T26349" s="136"/>
      <c r="W26349" s="136"/>
      <c r="Z26349" s="136"/>
      <c r="AC26349" s="136"/>
    </row>
    <row r="26350" spans="2:29">
      <c r="B26350" s="136"/>
      <c r="E26350" s="136"/>
      <c r="H26350" s="136"/>
      <c r="K26350" s="136"/>
      <c r="O26350" s="136"/>
      <c r="T26350" s="136"/>
      <c r="W26350" s="136"/>
      <c r="Z26350" s="136"/>
      <c r="AC26350" s="136"/>
    </row>
    <row r="26351" spans="2:29">
      <c r="B26351" s="136"/>
      <c r="E26351" s="136"/>
      <c r="H26351" s="136"/>
      <c r="K26351" s="136"/>
      <c r="O26351" s="136"/>
      <c r="T26351" s="136"/>
      <c r="W26351" s="136"/>
      <c r="Z26351" s="136"/>
      <c r="AC26351" s="136"/>
    </row>
    <row r="26352" spans="2:29">
      <c r="B26352" s="136"/>
      <c r="E26352" s="136"/>
      <c r="H26352" s="136"/>
      <c r="K26352" s="136"/>
      <c r="O26352" s="136"/>
      <c r="T26352" s="136"/>
      <c r="W26352" s="136"/>
      <c r="Z26352" s="136"/>
      <c r="AC26352" s="136"/>
    </row>
    <row r="26353" spans="2:29">
      <c r="B26353" s="136"/>
      <c r="E26353" s="136"/>
      <c r="H26353" s="136"/>
      <c r="K26353" s="136"/>
      <c r="O26353" s="136"/>
      <c r="T26353" s="136"/>
      <c r="W26353" s="136"/>
      <c r="Z26353" s="136"/>
      <c r="AC26353" s="136"/>
    </row>
    <row r="26354" spans="2:29">
      <c r="B26354" s="136"/>
      <c r="E26354" s="136"/>
      <c r="H26354" s="136"/>
      <c r="K26354" s="136"/>
      <c r="O26354" s="136"/>
      <c r="T26354" s="136"/>
      <c r="W26354" s="136"/>
      <c r="Z26354" s="136"/>
      <c r="AC26354" s="136"/>
    </row>
    <row r="26355" spans="2:29">
      <c r="B26355" s="136"/>
      <c r="E26355" s="136"/>
      <c r="H26355" s="136"/>
      <c r="K26355" s="136"/>
      <c r="O26355" s="136"/>
      <c r="T26355" s="136"/>
      <c r="W26355" s="136"/>
      <c r="Z26355" s="136"/>
      <c r="AC26355" s="136"/>
    </row>
    <row r="26356" spans="2:29">
      <c r="B26356" s="136"/>
      <c r="E26356" s="136"/>
      <c r="H26356" s="136"/>
      <c r="K26356" s="136"/>
      <c r="O26356" s="136"/>
      <c r="T26356" s="136"/>
      <c r="W26356" s="136"/>
      <c r="Z26356" s="136"/>
      <c r="AC26356" s="136"/>
    </row>
    <row r="26357" spans="2:29">
      <c r="B26357" s="136"/>
      <c r="E26357" s="136"/>
      <c r="H26357" s="136"/>
      <c r="K26357" s="136"/>
      <c r="O26357" s="136"/>
      <c r="T26357" s="136"/>
      <c r="W26357" s="136"/>
      <c r="Z26357" s="136"/>
      <c r="AC26357" s="136"/>
    </row>
    <row r="26358" spans="2:29">
      <c r="B26358" s="136"/>
      <c r="E26358" s="136"/>
      <c r="H26358" s="136"/>
      <c r="K26358" s="136"/>
      <c r="O26358" s="136"/>
      <c r="T26358" s="136"/>
      <c r="W26358" s="136"/>
      <c r="Z26358" s="136"/>
      <c r="AC26358" s="136"/>
    </row>
    <row r="26359" spans="2:29">
      <c r="B26359" s="136"/>
      <c r="E26359" s="136"/>
      <c r="H26359" s="136"/>
      <c r="K26359" s="136"/>
      <c r="O26359" s="136"/>
      <c r="T26359" s="136"/>
      <c r="W26359" s="136"/>
      <c r="Z26359" s="136"/>
      <c r="AC26359" s="136"/>
    </row>
    <row r="26360" spans="2:29">
      <c r="B26360" s="136"/>
      <c r="E26360" s="136"/>
      <c r="H26360" s="136"/>
      <c r="K26360" s="136"/>
      <c r="O26360" s="136"/>
      <c r="T26360" s="136"/>
      <c r="W26360" s="136"/>
      <c r="Z26360" s="136"/>
      <c r="AC26360" s="136"/>
    </row>
    <row r="26361" spans="2:29">
      <c r="B26361" s="136"/>
      <c r="E26361" s="136"/>
      <c r="H26361" s="136"/>
      <c r="K26361" s="136"/>
      <c r="O26361" s="136"/>
      <c r="T26361" s="136"/>
      <c r="W26361" s="136"/>
      <c r="Z26361" s="136"/>
      <c r="AC26361" s="136"/>
    </row>
    <row r="26362" spans="2:29">
      <c r="B26362" s="136"/>
      <c r="E26362" s="136"/>
      <c r="H26362" s="136"/>
      <c r="K26362" s="136"/>
      <c r="O26362" s="136"/>
      <c r="T26362" s="136"/>
      <c r="W26362" s="136"/>
      <c r="Z26362" s="136"/>
      <c r="AC26362" s="136"/>
    </row>
    <row r="26363" spans="2:29">
      <c r="B26363" s="136"/>
      <c r="E26363" s="136"/>
      <c r="H26363" s="136"/>
      <c r="K26363" s="136"/>
      <c r="O26363" s="136"/>
      <c r="T26363" s="136"/>
      <c r="W26363" s="136"/>
      <c r="Z26363" s="136"/>
      <c r="AC26363" s="136"/>
    </row>
    <row r="26364" spans="2:29">
      <c r="B26364" s="136"/>
      <c r="E26364" s="136"/>
      <c r="H26364" s="136"/>
      <c r="K26364" s="136"/>
      <c r="O26364" s="136"/>
      <c r="T26364" s="136"/>
      <c r="W26364" s="136"/>
      <c r="Z26364" s="136"/>
      <c r="AC26364" s="136"/>
    </row>
    <row r="26365" spans="2:29">
      <c r="B26365" s="136"/>
      <c r="E26365" s="136"/>
      <c r="H26365" s="136"/>
      <c r="K26365" s="136"/>
      <c r="O26365" s="136"/>
      <c r="T26365" s="136"/>
      <c r="W26365" s="136"/>
      <c r="Z26365" s="136"/>
      <c r="AC26365" s="136"/>
    </row>
    <row r="26366" spans="2:29">
      <c r="B26366" s="136"/>
      <c r="E26366" s="136"/>
      <c r="H26366" s="136"/>
      <c r="K26366" s="136"/>
      <c r="O26366" s="136"/>
      <c r="T26366" s="136"/>
      <c r="W26366" s="136"/>
      <c r="Z26366" s="136"/>
      <c r="AC26366" s="136"/>
    </row>
    <row r="26367" spans="2:29">
      <c r="B26367" s="136"/>
      <c r="E26367" s="136"/>
      <c r="H26367" s="136"/>
      <c r="K26367" s="136"/>
      <c r="O26367" s="136"/>
      <c r="T26367" s="136"/>
      <c r="W26367" s="136"/>
      <c r="Z26367" s="136"/>
      <c r="AC26367" s="136"/>
    </row>
    <row r="26368" spans="2:29">
      <c r="B26368" s="136"/>
      <c r="E26368" s="136"/>
      <c r="H26368" s="136"/>
      <c r="K26368" s="136"/>
      <c r="O26368" s="136"/>
      <c r="T26368" s="136"/>
      <c r="W26368" s="136"/>
      <c r="Z26368" s="136"/>
      <c r="AC26368" s="136"/>
    </row>
    <row r="26369" spans="2:29">
      <c r="B26369" s="136"/>
      <c r="E26369" s="136"/>
      <c r="H26369" s="136"/>
      <c r="K26369" s="136"/>
      <c r="O26369" s="136"/>
      <c r="T26369" s="136"/>
      <c r="W26369" s="136"/>
      <c r="Z26369" s="136"/>
      <c r="AC26369" s="136"/>
    </row>
    <row r="26370" spans="2:29">
      <c r="B26370" s="136"/>
      <c r="E26370" s="136"/>
      <c r="H26370" s="136"/>
      <c r="K26370" s="136"/>
      <c r="O26370" s="136"/>
      <c r="T26370" s="136"/>
      <c r="W26370" s="136"/>
      <c r="Z26370" s="136"/>
      <c r="AC26370" s="136"/>
    </row>
    <row r="26371" spans="2:29">
      <c r="B26371" s="136"/>
      <c r="E26371" s="136"/>
      <c r="H26371" s="136"/>
      <c r="K26371" s="136"/>
      <c r="O26371" s="136"/>
      <c r="T26371" s="136"/>
      <c r="W26371" s="136"/>
      <c r="Z26371" s="136"/>
      <c r="AC26371" s="136"/>
    </row>
    <row r="26372" spans="2:29">
      <c r="B26372" s="136"/>
      <c r="E26372" s="136"/>
      <c r="H26372" s="136"/>
      <c r="K26372" s="136"/>
      <c r="O26372" s="136"/>
      <c r="T26372" s="136"/>
      <c r="W26372" s="136"/>
      <c r="Z26372" s="136"/>
      <c r="AC26372" s="136"/>
    </row>
    <row r="26373" spans="2:29">
      <c r="B26373" s="136"/>
      <c r="E26373" s="136"/>
      <c r="H26373" s="136"/>
      <c r="K26373" s="136"/>
      <c r="O26373" s="136"/>
      <c r="T26373" s="136"/>
      <c r="W26373" s="136"/>
      <c r="Z26373" s="136"/>
      <c r="AC26373" s="136"/>
    </row>
    <row r="26374" spans="2:29">
      <c r="B26374" s="136"/>
      <c r="E26374" s="136"/>
      <c r="H26374" s="136"/>
      <c r="K26374" s="136"/>
      <c r="O26374" s="136"/>
      <c r="T26374" s="136"/>
      <c r="W26374" s="136"/>
      <c r="Z26374" s="136"/>
      <c r="AC26374" s="136"/>
    </row>
    <row r="26375" spans="2:29">
      <c r="B26375" s="136"/>
      <c r="E26375" s="136"/>
      <c r="H26375" s="136"/>
      <c r="K26375" s="136"/>
      <c r="O26375" s="136"/>
      <c r="T26375" s="136"/>
      <c r="W26375" s="136"/>
      <c r="Z26375" s="136"/>
      <c r="AC26375" s="136"/>
    </row>
    <row r="26376" spans="2:29">
      <c r="B26376" s="136"/>
      <c r="E26376" s="136"/>
      <c r="H26376" s="136"/>
      <c r="K26376" s="136"/>
      <c r="O26376" s="136"/>
      <c r="T26376" s="136"/>
      <c r="W26376" s="136"/>
      <c r="Z26376" s="136"/>
      <c r="AC26376" s="136"/>
    </row>
    <row r="26377" spans="2:29">
      <c r="B26377" s="136"/>
      <c r="E26377" s="136"/>
      <c r="H26377" s="136"/>
      <c r="K26377" s="136"/>
      <c r="O26377" s="136"/>
      <c r="T26377" s="136"/>
      <c r="W26377" s="136"/>
      <c r="Z26377" s="136"/>
      <c r="AC26377" s="136"/>
    </row>
    <row r="26378" spans="2:29">
      <c r="B26378" s="136"/>
      <c r="E26378" s="136"/>
      <c r="H26378" s="136"/>
      <c r="K26378" s="136"/>
      <c r="O26378" s="136"/>
      <c r="T26378" s="136"/>
      <c r="W26378" s="136"/>
      <c r="Z26378" s="136"/>
      <c r="AC26378" s="136"/>
    </row>
    <row r="26379" spans="2:29">
      <c r="B26379" s="136"/>
      <c r="E26379" s="136"/>
      <c r="H26379" s="136"/>
      <c r="K26379" s="136"/>
      <c r="O26379" s="136"/>
      <c r="T26379" s="136"/>
      <c r="W26379" s="136"/>
      <c r="Z26379" s="136"/>
      <c r="AC26379" s="136"/>
    </row>
    <row r="26380" spans="2:29">
      <c r="B26380" s="136"/>
      <c r="E26380" s="136"/>
      <c r="H26380" s="136"/>
      <c r="K26380" s="136"/>
      <c r="O26380" s="136"/>
      <c r="T26380" s="136"/>
      <c r="W26380" s="136"/>
      <c r="Z26380" s="136"/>
      <c r="AC26380" s="136"/>
    </row>
    <row r="26381" spans="2:29">
      <c r="B26381" s="136"/>
      <c r="E26381" s="136"/>
      <c r="H26381" s="136"/>
      <c r="K26381" s="136"/>
      <c r="O26381" s="136"/>
      <c r="T26381" s="136"/>
      <c r="W26381" s="136"/>
      <c r="Z26381" s="136"/>
      <c r="AC26381" s="136"/>
    </row>
    <row r="26382" spans="2:29">
      <c r="B26382" s="136"/>
      <c r="E26382" s="136"/>
      <c r="H26382" s="136"/>
      <c r="K26382" s="136"/>
      <c r="O26382" s="136"/>
      <c r="T26382" s="136"/>
      <c r="W26382" s="136"/>
      <c r="Z26382" s="136"/>
      <c r="AC26382" s="136"/>
    </row>
    <row r="26383" spans="2:29">
      <c r="B26383" s="136"/>
      <c r="E26383" s="136"/>
      <c r="H26383" s="136"/>
      <c r="K26383" s="136"/>
      <c r="O26383" s="136"/>
      <c r="T26383" s="136"/>
      <c r="W26383" s="136"/>
      <c r="Z26383" s="136"/>
      <c r="AC26383" s="136"/>
    </row>
    <row r="26384" spans="2:29">
      <c r="B26384" s="136"/>
      <c r="E26384" s="136"/>
      <c r="H26384" s="136"/>
      <c r="K26384" s="136"/>
      <c r="O26384" s="136"/>
      <c r="T26384" s="136"/>
      <c r="W26384" s="136"/>
      <c r="Z26384" s="136"/>
      <c r="AC26384" s="136"/>
    </row>
    <row r="26385" spans="2:29">
      <c r="B26385" s="136"/>
      <c r="E26385" s="136"/>
      <c r="H26385" s="136"/>
      <c r="K26385" s="136"/>
      <c r="O26385" s="136"/>
      <c r="T26385" s="136"/>
      <c r="W26385" s="136"/>
      <c r="Z26385" s="136"/>
      <c r="AC26385" s="136"/>
    </row>
    <row r="26386" spans="2:29">
      <c r="B26386" s="136"/>
      <c r="E26386" s="136"/>
      <c r="H26386" s="136"/>
      <c r="K26386" s="136"/>
      <c r="O26386" s="136"/>
      <c r="T26386" s="136"/>
      <c r="W26386" s="136"/>
      <c r="Z26386" s="136"/>
      <c r="AC26386" s="136"/>
    </row>
    <row r="26387" spans="2:29">
      <c r="B26387" s="136"/>
      <c r="E26387" s="136"/>
      <c r="H26387" s="136"/>
      <c r="K26387" s="136"/>
      <c r="O26387" s="136"/>
      <c r="T26387" s="136"/>
      <c r="W26387" s="136"/>
      <c r="Z26387" s="136"/>
      <c r="AC26387" s="136"/>
    </row>
    <row r="26388" spans="2:29">
      <c r="B26388" s="136"/>
      <c r="E26388" s="136"/>
      <c r="H26388" s="136"/>
      <c r="K26388" s="136"/>
      <c r="O26388" s="136"/>
      <c r="T26388" s="136"/>
      <c r="W26388" s="136"/>
      <c r="Z26388" s="136"/>
      <c r="AC26388" s="136"/>
    </row>
    <row r="26389" spans="2:29">
      <c r="B26389" s="136"/>
      <c r="E26389" s="136"/>
      <c r="H26389" s="136"/>
      <c r="K26389" s="136"/>
      <c r="O26389" s="136"/>
      <c r="T26389" s="136"/>
      <c r="W26389" s="136"/>
      <c r="Z26389" s="136"/>
      <c r="AC26389" s="136"/>
    </row>
    <row r="26390" spans="2:29">
      <c r="B26390" s="136"/>
      <c r="E26390" s="136"/>
      <c r="H26390" s="136"/>
      <c r="K26390" s="136"/>
      <c r="O26390" s="136"/>
      <c r="T26390" s="136"/>
      <c r="W26390" s="136"/>
      <c r="Z26390" s="136"/>
      <c r="AC26390" s="136"/>
    </row>
    <row r="26391" spans="2:29">
      <c r="B26391" s="136"/>
      <c r="E26391" s="136"/>
      <c r="H26391" s="136"/>
      <c r="K26391" s="136"/>
      <c r="O26391" s="136"/>
      <c r="T26391" s="136"/>
      <c r="W26391" s="136"/>
      <c r="Z26391" s="136"/>
      <c r="AC26391" s="136"/>
    </row>
    <row r="26392" spans="2:29">
      <c r="B26392" s="136"/>
      <c r="E26392" s="136"/>
      <c r="H26392" s="136"/>
      <c r="K26392" s="136"/>
      <c r="O26392" s="136"/>
      <c r="T26392" s="136"/>
      <c r="W26392" s="136"/>
      <c r="Z26392" s="136"/>
      <c r="AC26392" s="136"/>
    </row>
    <row r="26393" spans="2:29">
      <c r="B26393" s="136"/>
      <c r="E26393" s="136"/>
      <c r="H26393" s="136"/>
      <c r="K26393" s="136"/>
      <c r="O26393" s="136"/>
      <c r="T26393" s="136"/>
      <c r="W26393" s="136"/>
      <c r="Z26393" s="136"/>
      <c r="AC26393" s="136"/>
    </row>
    <row r="26394" spans="2:29">
      <c r="B26394" s="136"/>
      <c r="E26394" s="136"/>
      <c r="H26394" s="136"/>
      <c r="K26394" s="136"/>
      <c r="O26394" s="136"/>
      <c r="T26394" s="136"/>
      <c r="W26394" s="136"/>
      <c r="Z26394" s="136"/>
      <c r="AC26394" s="136"/>
    </row>
    <row r="26395" spans="2:29">
      <c r="B26395" s="136"/>
      <c r="E26395" s="136"/>
      <c r="H26395" s="136"/>
      <c r="K26395" s="136"/>
      <c r="O26395" s="136"/>
      <c r="T26395" s="136"/>
      <c r="W26395" s="136"/>
      <c r="Z26395" s="136"/>
      <c r="AC26395" s="136"/>
    </row>
    <row r="26396" spans="2:29">
      <c r="B26396" s="136"/>
      <c r="E26396" s="136"/>
      <c r="H26396" s="136"/>
      <c r="K26396" s="136"/>
      <c r="O26396" s="136"/>
      <c r="T26396" s="136"/>
      <c r="W26396" s="136"/>
      <c r="Z26396" s="136"/>
      <c r="AC26396" s="136"/>
    </row>
    <row r="26397" spans="2:29">
      <c r="B26397" s="136"/>
      <c r="E26397" s="136"/>
      <c r="H26397" s="136"/>
      <c r="K26397" s="136"/>
      <c r="O26397" s="136"/>
      <c r="T26397" s="136"/>
      <c r="W26397" s="136"/>
      <c r="Z26397" s="136"/>
      <c r="AC26397" s="136"/>
    </row>
    <row r="26398" spans="2:29">
      <c r="B26398" s="136"/>
      <c r="E26398" s="136"/>
      <c r="H26398" s="136"/>
      <c r="K26398" s="136"/>
      <c r="O26398" s="136"/>
      <c r="T26398" s="136"/>
      <c r="W26398" s="136"/>
      <c r="Z26398" s="136"/>
      <c r="AC26398" s="136"/>
    </row>
    <row r="26399" spans="2:29">
      <c r="B26399" s="136"/>
      <c r="E26399" s="136"/>
      <c r="H26399" s="136"/>
      <c r="K26399" s="136"/>
      <c r="O26399" s="136"/>
      <c r="T26399" s="136"/>
      <c r="W26399" s="136"/>
      <c r="Z26399" s="136"/>
      <c r="AC26399" s="136"/>
    </row>
    <row r="26400" spans="2:29">
      <c r="B26400" s="136"/>
      <c r="E26400" s="136"/>
      <c r="H26400" s="136"/>
      <c r="K26400" s="136"/>
      <c r="O26400" s="136"/>
      <c r="T26400" s="136"/>
      <c r="W26400" s="136"/>
      <c r="Z26400" s="136"/>
      <c r="AC26400" s="136"/>
    </row>
    <row r="26401" spans="2:29">
      <c r="B26401" s="136"/>
      <c r="E26401" s="136"/>
      <c r="H26401" s="136"/>
      <c r="K26401" s="136"/>
      <c r="O26401" s="136"/>
      <c r="T26401" s="136"/>
      <c r="W26401" s="136"/>
      <c r="Z26401" s="136"/>
      <c r="AC26401" s="136"/>
    </row>
    <row r="26402" spans="2:29">
      <c r="B26402" s="136"/>
      <c r="E26402" s="136"/>
      <c r="H26402" s="136"/>
      <c r="K26402" s="136"/>
      <c r="O26402" s="136"/>
      <c r="T26402" s="136"/>
      <c r="W26402" s="136"/>
      <c r="Z26402" s="136"/>
      <c r="AC26402" s="136"/>
    </row>
    <row r="26403" spans="2:29">
      <c r="B26403" s="136"/>
      <c r="E26403" s="136"/>
      <c r="H26403" s="136"/>
      <c r="K26403" s="136"/>
      <c r="O26403" s="136"/>
      <c r="T26403" s="136"/>
      <c r="W26403" s="136"/>
      <c r="Z26403" s="136"/>
      <c r="AC26403" s="136"/>
    </row>
    <row r="26404" spans="2:29">
      <c r="B26404" s="136"/>
      <c r="E26404" s="136"/>
      <c r="H26404" s="136"/>
      <c r="K26404" s="136"/>
      <c r="O26404" s="136"/>
      <c r="T26404" s="136"/>
      <c r="W26404" s="136"/>
      <c r="Z26404" s="136"/>
      <c r="AC26404" s="136"/>
    </row>
    <row r="26405" spans="2:29">
      <c r="B26405" s="136"/>
      <c r="E26405" s="136"/>
      <c r="H26405" s="136"/>
      <c r="K26405" s="136"/>
      <c r="O26405" s="136"/>
      <c r="T26405" s="136"/>
      <c r="W26405" s="136"/>
      <c r="Z26405" s="136"/>
      <c r="AC26405" s="136"/>
    </row>
    <row r="26406" spans="2:29">
      <c r="B26406" s="136"/>
      <c r="E26406" s="136"/>
      <c r="H26406" s="136"/>
      <c r="K26406" s="136"/>
      <c r="O26406" s="136"/>
      <c r="T26406" s="136"/>
      <c r="W26406" s="136"/>
      <c r="Z26406" s="136"/>
      <c r="AC26406" s="136"/>
    </row>
    <row r="26407" spans="2:29">
      <c r="B26407" s="136"/>
      <c r="E26407" s="136"/>
      <c r="H26407" s="136"/>
      <c r="K26407" s="136"/>
      <c r="O26407" s="136"/>
      <c r="T26407" s="136"/>
      <c r="W26407" s="136"/>
      <c r="Z26407" s="136"/>
      <c r="AC26407" s="136"/>
    </row>
    <row r="26408" spans="2:29">
      <c r="B26408" s="136"/>
      <c r="E26408" s="136"/>
      <c r="H26408" s="136"/>
      <c r="K26408" s="136"/>
      <c r="O26408" s="136"/>
      <c r="T26408" s="136"/>
      <c r="W26408" s="136"/>
      <c r="Z26408" s="136"/>
      <c r="AC26408" s="136"/>
    </row>
    <row r="26409" spans="2:29">
      <c r="B26409" s="136"/>
      <c r="E26409" s="136"/>
      <c r="H26409" s="136"/>
      <c r="K26409" s="136"/>
      <c r="O26409" s="136"/>
      <c r="T26409" s="136"/>
      <c r="W26409" s="136"/>
      <c r="Z26409" s="136"/>
      <c r="AC26409" s="136"/>
    </row>
    <row r="26410" spans="2:29">
      <c r="B26410" s="136"/>
      <c r="E26410" s="136"/>
      <c r="H26410" s="136"/>
      <c r="K26410" s="136"/>
      <c r="O26410" s="136"/>
      <c r="T26410" s="136"/>
      <c r="W26410" s="136"/>
      <c r="Z26410" s="136"/>
      <c r="AC26410" s="136"/>
    </row>
    <row r="26411" spans="2:29">
      <c r="B26411" s="136"/>
      <c r="E26411" s="136"/>
      <c r="H26411" s="136"/>
      <c r="K26411" s="136"/>
      <c r="O26411" s="136"/>
      <c r="T26411" s="136"/>
      <c r="W26411" s="136"/>
      <c r="Z26411" s="136"/>
      <c r="AC26411" s="136"/>
    </row>
    <row r="26412" spans="2:29">
      <c r="B26412" s="136"/>
      <c r="E26412" s="136"/>
      <c r="H26412" s="136"/>
      <c r="K26412" s="136"/>
      <c r="O26412" s="136"/>
      <c r="T26412" s="136"/>
      <c r="W26412" s="136"/>
      <c r="Z26412" s="136"/>
      <c r="AC26412" s="136"/>
    </row>
    <row r="26413" spans="2:29">
      <c r="B26413" s="136"/>
      <c r="E26413" s="136"/>
      <c r="H26413" s="136"/>
      <c r="K26413" s="136"/>
      <c r="O26413" s="136"/>
      <c r="T26413" s="136"/>
      <c r="W26413" s="136"/>
      <c r="Z26413" s="136"/>
      <c r="AC26413" s="136"/>
    </row>
    <row r="26414" spans="2:29">
      <c r="B26414" s="136"/>
      <c r="E26414" s="136"/>
      <c r="H26414" s="136"/>
      <c r="K26414" s="136"/>
      <c r="O26414" s="136"/>
      <c r="T26414" s="136"/>
      <c r="W26414" s="136"/>
      <c r="Z26414" s="136"/>
      <c r="AC26414" s="136"/>
    </row>
    <row r="26415" spans="2:29">
      <c r="B26415" s="136"/>
      <c r="E26415" s="136"/>
      <c r="H26415" s="136"/>
      <c r="K26415" s="136"/>
      <c r="O26415" s="136"/>
      <c r="T26415" s="136"/>
      <c r="W26415" s="136"/>
      <c r="Z26415" s="136"/>
      <c r="AC26415" s="136"/>
    </row>
    <row r="26416" spans="2:29">
      <c r="B26416" s="136"/>
      <c r="E26416" s="136"/>
      <c r="H26416" s="136"/>
      <c r="K26416" s="136"/>
      <c r="O26416" s="136"/>
      <c r="T26416" s="136"/>
      <c r="W26416" s="136"/>
      <c r="Z26416" s="136"/>
      <c r="AC26416" s="136"/>
    </row>
    <row r="26417" spans="2:29">
      <c r="B26417" s="136"/>
      <c r="E26417" s="136"/>
      <c r="H26417" s="136"/>
      <c r="K26417" s="136"/>
      <c r="O26417" s="136"/>
      <c r="T26417" s="136"/>
      <c r="W26417" s="136"/>
      <c r="Z26417" s="136"/>
      <c r="AC26417" s="136"/>
    </row>
    <row r="26418" spans="2:29">
      <c r="B26418" s="136"/>
      <c r="E26418" s="136"/>
      <c r="H26418" s="136"/>
      <c r="K26418" s="136"/>
      <c r="O26418" s="136"/>
      <c r="T26418" s="136"/>
      <c r="W26418" s="136"/>
      <c r="Z26418" s="136"/>
      <c r="AC26418" s="136"/>
    </row>
    <row r="26419" spans="2:29">
      <c r="B26419" s="136"/>
      <c r="E26419" s="136"/>
      <c r="H26419" s="136"/>
      <c r="K26419" s="136"/>
      <c r="O26419" s="136"/>
      <c r="T26419" s="136"/>
      <c r="W26419" s="136"/>
      <c r="Z26419" s="136"/>
      <c r="AC26419" s="136"/>
    </row>
    <row r="26420" spans="2:29">
      <c r="B26420" s="136"/>
      <c r="E26420" s="136"/>
      <c r="H26420" s="136"/>
      <c r="K26420" s="136"/>
      <c r="O26420" s="136"/>
      <c r="T26420" s="136"/>
      <c r="W26420" s="136"/>
      <c r="Z26420" s="136"/>
      <c r="AC26420" s="136"/>
    </row>
    <row r="26421" spans="2:29">
      <c r="B26421" s="136"/>
      <c r="E26421" s="136"/>
      <c r="H26421" s="136"/>
      <c r="K26421" s="136"/>
      <c r="O26421" s="136"/>
      <c r="T26421" s="136"/>
      <c r="W26421" s="136"/>
      <c r="Z26421" s="136"/>
      <c r="AC26421" s="136"/>
    </row>
    <row r="26422" spans="2:29">
      <c r="B26422" s="136"/>
      <c r="E26422" s="136"/>
      <c r="H26422" s="136"/>
      <c r="K26422" s="136"/>
      <c r="O26422" s="136"/>
      <c r="T26422" s="136"/>
      <c r="W26422" s="136"/>
      <c r="Z26422" s="136"/>
      <c r="AC26422" s="136"/>
    </row>
    <row r="26423" spans="2:29">
      <c r="B26423" s="136"/>
      <c r="E26423" s="136"/>
      <c r="H26423" s="136"/>
      <c r="K26423" s="136"/>
      <c r="O26423" s="136"/>
      <c r="T26423" s="136"/>
      <c r="W26423" s="136"/>
      <c r="Z26423" s="136"/>
      <c r="AC26423" s="136"/>
    </row>
    <row r="26424" spans="2:29">
      <c r="B26424" s="136"/>
      <c r="E26424" s="136"/>
      <c r="H26424" s="136"/>
      <c r="K26424" s="136"/>
      <c r="O26424" s="136"/>
      <c r="T26424" s="136"/>
      <c r="W26424" s="136"/>
      <c r="Z26424" s="136"/>
      <c r="AC26424" s="136"/>
    </row>
    <row r="26425" spans="2:29">
      <c r="B26425" s="136"/>
      <c r="E26425" s="136"/>
      <c r="H26425" s="136"/>
      <c r="K26425" s="136"/>
      <c r="O26425" s="136"/>
      <c r="T26425" s="136"/>
      <c r="W26425" s="136"/>
      <c r="Z26425" s="136"/>
      <c r="AC26425" s="136"/>
    </row>
    <row r="26426" spans="2:29">
      <c r="B26426" s="136"/>
      <c r="E26426" s="136"/>
      <c r="H26426" s="136"/>
      <c r="K26426" s="136"/>
      <c r="O26426" s="136"/>
      <c r="T26426" s="136"/>
      <c r="W26426" s="136"/>
      <c r="Z26426" s="136"/>
      <c r="AC26426" s="136"/>
    </row>
    <row r="26427" spans="2:29">
      <c r="B26427" s="136"/>
      <c r="E26427" s="136"/>
      <c r="H26427" s="136"/>
      <c r="K26427" s="136"/>
      <c r="O26427" s="136"/>
      <c r="T26427" s="136"/>
      <c r="W26427" s="136"/>
      <c r="Z26427" s="136"/>
      <c r="AC26427" s="136"/>
    </row>
    <row r="26428" spans="2:29">
      <c r="B26428" s="136"/>
      <c r="E26428" s="136"/>
      <c r="H26428" s="136"/>
      <c r="K26428" s="136"/>
      <c r="O26428" s="136"/>
      <c r="T26428" s="136"/>
      <c r="W26428" s="136"/>
      <c r="Z26428" s="136"/>
      <c r="AC26428" s="136"/>
    </row>
    <row r="26429" spans="2:29">
      <c r="B26429" s="136"/>
      <c r="E26429" s="136"/>
      <c r="H26429" s="136"/>
      <c r="K26429" s="136"/>
      <c r="O26429" s="136"/>
      <c r="T26429" s="136"/>
      <c r="W26429" s="136"/>
      <c r="Z26429" s="136"/>
      <c r="AC26429" s="136"/>
    </row>
    <row r="26430" spans="2:29">
      <c r="B26430" s="136"/>
      <c r="E26430" s="136"/>
      <c r="H26430" s="136"/>
      <c r="K26430" s="136"/>
      <c r="O26430" s="136"/>
      <c r="T26430" s="136"/>
      <c r="W26430" s="136"/>
      <c r="Z26430" s="136"/>
      <c r="AC26430" s="136"/>
    </row>
    <row r="26431" spans="2:29">
      <c r="B26431" s="136"/>
      <c r="E26431" s="136"/>
      <c r="H26431" s="136"/>
      <c r="K26431" s="136"/>
      <c r="O26431" s="136"/>
      <c r="T26431" s="136"/>
      <c r="W26431" s="136"/>
      <c r="Z26431" s="136"/>
      <c r="AC26431" s="136"/>
    </row>
    <row r="26432" spans="2:29">
      <c r="B26432" s="136"/>
      <c r="E26432" s="136"/>
      <c r="H26432" s="136"/>
      <c r="K26432" s="136"/>
      <c r="O26432" s="136"/>
      <c r="T26432" s="136"/>
      <c r="W26432" s="136"/>
      <c r="Z26432" s="136"/>
      <c r="AC26432" s="136"/>
    </row>
    <row r="26433" spans="2:29">
      <c r="B26433" s="136"/>
      <c r="E26433" s="136"/>
      <c r="H26433" s="136"/>
      <c r="K26433" s="136"/>
      <c r="O26433" s="136"/>
      <c r="T26433" s="136"/>
      <c r="W26433" s="136"/>
      <c r="Z26433" s="136"/>
      <c r="AC26433" s="136"/>
    </row>
    <row r="26434" spans="2:29">
      <c r="B26434" s="136"/>
      <c r="E26434" s="136"/>
      <c r="H26434" s="136"/>
      <c r="K26434" s="136"/>
      <c r="O26434" s="136"/>
      <c r="T26434" s="136"/>
      <c r="W26434" s="136"/>
      <c r="Z26434" s="136"/>
      <c r="AC26434" s="136"/>
    </row>
    <row r="26435" spans="2:29">
      <c r="B26435" s="136"/>
      <c r="E26435" s="136"/>
      <c r="H26435" s="136"/>
      <c r="K26435" s="136"/>
      <c r="O26435" s="136"/>
      <c r="T26435" s="136"/>
      <c r="W26435" s="136"/>
      <c r="Z26435" s="136"/>
      <c r="AC26435" s="136"/>
    </row>
    <row r="26436" spans="2:29">
      <c r="B26436" s="136"/>
      <c r="E26436" s="136"/>
      <c r="H26436" s="136"/>
      <c r="K26436" s="136"/>
      <c r="O26436" s="136"/>
      <c r="T26436" s="136"/>
      <c r="W26436" s="136"/>
      <c r="Z26436" s="136"/>
      <c r="AC26436" s="136"/>
    </row>
    <row r="26437" spans="2:29">
      <c r="B26437" s="136"/>
      <c r="E26437" s="136"/>
      <c r="H26437" s="136"/>
      <c r="K26437" s="136"/>
      <c r="O26437" s="136"/>
      <c r="T26437" s="136"/>
      <c r="W26437" s="136"/>
      <c r="Z26437" s="136"/>
      <c r="AC26437" s="136"/>
    </row>
    <row r="26438" spans="2:29">
      <c r="B26438" s="136"/>
      <c r="E26438" s="136"/>
      <c r="H26438" s="136"/>
      <c r="K26438" s="136"/>
      <c r="O26438" s="136"/>
      <c r="T26438" s="136"/>
      <c r="W26438" s="136"/>
      <c r="Z26438" s="136"/>
      <c r="AC26438" s="136"/>
    </row>
    <row r="26439" spans="2:29">
      <c r="B26439" s="136"/>
      <c r="E26439" s="136"/>
      <c r="H26439" s="136"/>
      <c r="K26439" s="136"/>
      <c r="O26439" s="136"/>
      <c r="T26439" s="136"/>
      <c r="W26439" s="136"/>
      <c r="Z26439" s="136"/>
      <c r="AC26439" s="136"/>
    </row>
    <row r="26440" spans="2:29">
      <c r="B26440" s="136"/>
      <c r="E26440" s="136"/>
      <c r="H26440" s="136"/>
      <c r="K26440" s="136"/>
      <c r="O26440" s="136"/>
      <c r="T26440" s="136"/>
      <c r="W26440" s="136"/>
      <c r="Z26440" s="136"/>
      <c r="AC26440" s="136"/>
    </row>
    <row r="26441" spans="2:29">
      <c r="B26441" s="136"/>
      <c r="E26441" s="136"/>
      <c r="H26441" s="136"/>
      <c r="K26441" s="136"/>
      <c r="O26441" s="136"/>
      <c r="T26441" s="136"/>
      <c r="W26441" s="136"/>
      <c r="Z26441" s="136"/>
      <c r="AC26441" s="136"/>
    </row>
    <row r="26442" spans="2:29">
      <c r="B26442" s="136"/>
      <c r="E26442" s="136"/>
      <c r="H26442" s="136"/>
      <c r="K26442" s="136"/>
      <c r="O26442" s="136"/>
      <c r="T26442" s="136"/>
      <c r="W26442" s="136"/>
      <c r="Z26442" s="136"/>
      <c r="AC26442" s="136"/>
    </row>
    <row r="26443" spans="2:29">
      <c r="B26443" s="136"/>
      <c r="E26443" s="136"/>
      <c r="H26443" s="136"/>
      <c r="K26443" s="136"/>
      <c r="O26443" s="136"/>
      <c r="T26443" s="136"/>
      <c r="W26443" s="136"/>
      <c r="Z26443" s="136"/>
      <c r="AC26443" s="136"/>
    </row>
    <row r="26444" spans="2:29">
      <c r="B26444" s="136"/>
      <c r="E26444" s="136"/>
      <c r="H26444" s="136"/>
      <c r="K26444" s="136"/>
      <c r="O26444" s="136"/>
      <c r="T26444" s="136"/>
      <c r="W26444" s="136"/>
      <c r="Z26444" s="136"/>
      <c r="AC26444" s="136"/>
    </row>
    <row r="26445" spans="2:29">
      <c r="B26445" s="136"/>
      <c r="E26445" s="136"/>
      <c r="H26445" s="136"/>
      <c r="K26445" s="136"/>
      <c r="O26445" s="136"/>
      <c r="T26445" s="136"/>
      <c r="W26445" s="136"/>
      <c r="Z26445" s="136"/>
      <c r="AC26445" s="136"/>
    </row>
    <row r="26446" spans="2:29">
      <c r="B26446" s="136"/>
      <c r="E26446" s="136"/>
      <c r="H26446" s="136"/>
      <c r="K26446" s="136"/>
      <c r="O26446" s="136"/>
      <c r="T26446" s="136"/>
      <c r="W26446" s="136"/>
      <c r="Z26446" s="136"/>
      <c r="AC26446" s="136"/>
    </row>
    <row r="26447" spans="2:29">
      <c r="B26447" s="136"/>
      <c r="E26447" s="136"/>
      <c r="H26447" s="136"/>
      <c r="K26447" s="136"/>
      <c r="O26447" s="136"/>
      <c r="T26447" s="136"/>
      <c r="W26447" s="136"/>
      <c r="Z26447" s="136"/>
      <c r="AC26447" s="136"/>
    </row>
    <row r="26448" spans="2:29">
      <c r="B26448" s="136"/>
      <c r="E26448" s="136"/>
      <c r="H26448" s="136"/>
      <c r="K26448" s="136"/>
      <c r="O26448" s="136"/>
      <c r="T26448" s="136"/>
      <c r="W26448" s="136"/>
      <c r="Z26448" s="136"/>
      <c r="AC26448" s="136"/>
    </row>
    <row r="26449" spans="2:29">
      <c r="B26449" s="136"/>
      <c r="E26449" s="136"/>
      <c r="H26449" s="136"/>
      <c r="K26449" s="136"/>
      <c r="O26449" s="136"/>
      <c r="T26449" s="136"/>
      <c r="W26449" s="136"/>
      <c r="Z26449" s="136"/>
      <c r="AC26449" s="136"/>
    </row>
    <row r="26450" spans="2:29">
      <c r="B26450" s="136"/>
      <c r="E26450" s="136"/>
      <c r="H26450" s="136"/>
      <c r="K26450" s="136"/>
      <c r="O26450" s="136"/>
      <c r="T26450" s="136"/>
      <c r="W26450" s="136"/>
      <c r="Z26450" s="136"/>
      <c r="AC26450" s="136"/>
    </row>
    <row r="26451" spans="2:29">
      <c r="B26451" s="136"/>
      <c r="E26451" s="136"/>
      <c r="H26451" s="136"/>
      <c r="K26451" s="136"/>
      <c r="O26451" s="136"/>
      <c r="T26451" s="136"/>
      <c r="W26451" s="136"/>
      <c r="Z26451" s="136"/>
      <c r="AC26451" s="136"/>
    </row>
    <row r="26452" spans="2:29">
      <c r="B26452" s="136"/>
      <c r="E26452" s="136"/>
      <c r="H26452" s="136"/>
      <c r="K26452" s="136"/>
      <c r="O26452" s="136"/>
      <c r="T26452" s="136"/>
      <c r="W26452" s="136"/>
      <c r="Z26452" s="136"/>
      <c r="AC26452" s="136"/>
    </row>
    <row r="26453" spans="2:29">
      <c r="B26453" s="136"/>
      <c r="E26453" s="136"/>
      <c r="H26453" s="136"/>
      <c r="K26453" s="136"/>
      <c r="O26453" s="136"/>
      <c r="T26453" s="136"/>
      <c r="W26453" s="136"/>
      <c r="Z26453" s="136"/>
      <c r="AC26453" s="136"/>
    </row>
    <row r="26454" spans="2:29">
      <c r="B26454" s="136"/>
      <c r="E26454" s="136"/>
      <c r="H26454" s="136"/>
      <c r="K26454" s="136"/>
      <c r="O26454" s="136"/>
      <c r="T26454" s="136"/>
      <c r="W26454" s="136"/>
      <c r="Z26454" s="136"/>
      <c r="AC26454" s="136"/>
    </row>
    <row r="26455" spans="2:29">
      <c r="B26455" s="136"/>
      <c r="E26455" s="136"/>
      <c r="H26455" s="136"/>
      <c r="K26455" s="136"/>
      <c r="O26455" s="136"/>
      <c r="T26455" s="136"/>
      <c r="W26455" s="136"/>
      <c r="Z26455" s="136"/>
      <c r="AC26455" s="136"/>
    </row>
    <row r="26456" spans="2:29">
      <c r="B26456" s="136"/>
      <c r="E26456" s="136"/>
      <c r="H26456" s="136"/>
      <c r="K26456" s="136"/>
      <c r="O26456" s="136"/>
      <c r="T26456" s="136"/>
      <c r="W26456" s="136"/>
      <c r="Z26456" s="136"/>
      <c r="AC26456" s="136"/>
    </row>
    <row r="26457" spans="2:29">
      <c r="B26457" s="136"/>
      <c r="E26457" s="136"/>
      <c r="H26457" s="136"/>
      <c r="K26457" s="136"/>
      <c r="O26457" s="136"/>
      <c r="T26457" s="136"/>
      <c r="W26457" s="136"/>
      <c r="Z26457" s="136"/>
      <c r="AC26457" s="136"/>
    </row>
    <row r="26458" spans="2:29">
      <c r="B26458" s="136"/>
      <c r="E26458" s="136"/>
      <c r="H26458" s="136"/>
      <c r="K26458" s="136"/>
      <c r="O26458" s="136"/>
      <c r="T26458" s="136"/>
      <c r="W26458" s="136"/>
      <c r="Z26458" s="136"/>
      <c r="AC26458" s="136"/>
    </row>
    <row r="26459" spans="2:29">
      <c r="B26459" s="136"/>
      <c r="E26459" s="136"/>
      <c r="H26459" s="136"/>
      <c r="K26459" s="136"/>
      <c r="O26459" s="136"/>
      <c r="T26459" s="136"/>
      <c r="W26459" s="136"/>
      <c r="Z26459" s="136"/>
      <c r="AC26459" s="136"/>
    </row>
    <row r="26460" spans="2:29">
      <c r="B26460" s="136"/>
      <c r="E26460" s="136"/>
      <c r="H26460" s="136"/>
      <c r="K26460" s="136"/>
      <c r="O26460" s="136"/>
      <c r="T26460" s="136"/>
      <c r="W26460" s="136"/>
      <c r="Z26460" s="136"/>
      <c r="AC26460" s="136"/>
    </row>
    <row r="26461" spans="2:29">
      <c r="B26461" s="136"/>
      <c r="E26461" s="136"/>
      <c r="H26461" s="136"/>
      <c r="K26461" s="136"/>
      <c r="O26461" s="136"/>
      <c r="T26461" s="136"/>
      <c r="W26461" s="136"/>
      <c r="Z26461" s="136"/>
      <c r="AC26461" s="136"/>
    </row>
    <row r="26462" spans="2:29">
      <c r="B26462" s="136"/>
      <c r="E26462" s="136"/>
      <c r="H26462" s="136"/>
      <c r="K26462" s="136"/>
      <c r="O26462" s="136"/>
      <c r="T26462" s="136"/>
      <c r="W26462" s="136"/>
      <c r="Z26462" s="136"/>
      <c r="AC26462" s="136"/>
    </row>
    <row r="26463" spans="2:29">
      <c r="B26463" s="136"/>
      <c r="E26463" s="136"/>
      <c r="H26463" s="136"/>
      <c r="K26463" s="136"/>
      <c r="O26463" s="136"/>
      <c r="T26463" s="136"/>
      <c r="W26463" s="136"/>
      <c r="Z26463" s="136"/>
      <c r="AC26463" s="136"/>
    </row>
    <row r="26464" spans="2:29">
      <c r="B26464" s="136"/>
      <c r="E26464" s="136"/>
      <c r="H26464" s="136"/>
      <c r="K26464" s="136"/>
      <c r="O26464" s="136"/>
      <c r="T26464" s="136"/>
      <c r="W26464" s="136"/>
      <c r="Z26464" s="136"/>
      <c r="AC26464" s="136"/>
    </row>
    <row r="26465" spans="2:29">
      <c r="B26465" s="136"/>
      <c r="E26465" s="136"/>
      <c r="H26465" s="136"/>
      <c r="K26465" s="136"/>
      <c r="O26465" s="136"/>
      <c r="T26465" s="136"/>
      <c r="W26465" s="136"/>
      <c r="Z26465" s="136"/>
      <c r="AC26465" s="136"/>
    </row>
    <row r="26466" spans="2:29">
      <c r="B26466" s="136"/>
      <c r="E26466" s="136"/>
      <c r="H26466" s="136"/>
      <c r="K26466" s="136"/>
      <c r="O26466" s="136"/>
      <c r="T26466" s="136"/>
      <c r="W26466" s="136"/>
      <c r="Z26466" s="136"/>
      <c r="AC26466" s="136"/>
    </row>
    <row r="26467" spans="2:29">
      <c r="B26467" s="136"/>
      <c r="E26467" s="136"/>
      <c r="H26467" s="136"/>
      <c r="K26467" s="136"/>
      <c r="O26467" s="136"/>
      <c r="T26467" s="136"/>
      <c r="W26467" s="136"/>
      <c r="Z26467" s="136"/>
      <c r="AC26467" s="136"/>
    </row>
    <row r="26468" spans="2:29">
      <c r="B26468" s="136"/>
      <c r="E26468" s="136"/>
      <c r="H26468" s="136"/>
      <c r="K26468" s="136"/>
      <c r="O26468" s="136"/>
      <c r="T26468" s="136"/>
      <c r="W26468" s="136"/>
      <c r="Z26468" s="136"/>
      <c r="AC26468" s="136"/>
    </row>
    <row r="26469" spans="2:29">
      <c r="B26469" s="136"/>
      <c r="E26469" s="136"/>
      <c r="H26469" s="136"/>
      <c r="K26469" s="136"/>
      <c r="O26469" s="136"/>
      <c r="T26469" s="136"/>
      <c r="W26469" s="136"/>
      <c r="Z26469" s="136"/>
      <c r="AC26469" s="136"/>
    </row>
    <row r="26470" spans="2:29">
      <c r="B26470" s="136"/>
      <c r="E26470" s="136"/>
      <c r="H26470" s="136"/>
      <c r="K26470" s="136"/>
      <c r="O26470" s="136"/>
      <c r="T26470" s="136"/>
      <c r="W26470" s="136"/>
      <c r="Z26470" s="136"/>
      <c r="AC26470" s="136"/>
    </row>
    <row r="26471" spans="2:29">
      <c r="B26471" s="136"/>
      <c r="E26471" s="136"/>
      <c r="H26471" s="136"/>
      <c r="K26471" s="136"/>
      <c r="O26471" s="136"/>
      <c r="T26471" s="136"/>
      <c r="W26471" s="136"/>
      <c r="Z26471" s="136"/>
      <c r="AC26471" s="136"/>
    </row>
    <row r="26472" spans="2:29">
      <c r="B26472" s="136"/>
      <c r="E26472" s="136"/>
      <c r="H26472" s="136"/>
      <c r="K26472" s="136"/>
      <c r="O26472" s="136"/>
      <c r="T26472" s="136"/>
      <c r="W26472" s="136"/>
      <c r="Z26472" s="136"/>
      <c r="AC26472" s="136"/>
    </row>
    <row r="26473" spans="2:29">
      <c r="B26473" s="136"/>
      <c r="E26473" s="136"/>
      <c r="H26473" s="136"/>
      <c r="K26473" s="136"/>
      <c r="O26473" s="136"/>
      <c r="T26473" s="136"/>
      <c r="W26473" s="136"/>
      <c r="Z26473" s="136"/>
      <c r="AC26473" s="136"/>
    </row>
    <row r="26474" spans="2:29">
      <c r="B26474" s="136"/>
      <c r="E26474" s="136"/>
      <c r="H26474" s="136"/>
      <c r="K26474" s="136"/>
      <c r="O26474" s="136"/>
      <c r="T26474" s="136"/>
      <c r="W26474" s="136"/>
      <c r="Z26474" s="136"/>
      <c r="AC26474" s="136"/>
    </row>
    <row r="26475" spans="2:29">
      <c r="B26475" s="136"/>
      <c r="E26475" s="136"/>
      <c r="H26475" s="136"/>
      <c r="K26475" s="136"/>
      <c r="O26475" s="136"/>
      <c r="T26475" s="136"/>
      <c r="W26475" s="136"/>
      <c r="Z26475" s="136"/>
      <c r="AC26475" s="136"/>
    </row>
    <row r="26476" spans="2:29">
      <c r="B26476" s="136"/>
      <c r="E26476" s="136"/>
      <c r="H26476" s="136"/>
      <c r="K26476" s="136"/>
      <c r="O26476" s="136"/>
      <c r="T26476" s="136"/>
      <c r="W26476" s="136"/>
      <c r="Z26476" s="136"/>
      <c r="AC26476" s="136"/>
    </row>
    <row r="26477" spans="2:29">
      <c r="B26477" s="136"/>
      <c r="E26477" s="136"/>
      <c r="H26477" s="136"/>
      <c r="K26477" s="136"/>
      <c r="O26477" s="136"/>
      <c r="T26477" s="136"/>
      <c r="W26477" s="136"/>
      <c r="Z26477" s="136"/>
      <c r="AC26477" s="136"/>
    </row>
    <row r="26478" spans="2:29">
      <c r="B26478" s="136"/>
      <c r="E26478" s="136"/>
      <c r="H26478" s="136"/>
      <c r="K26478" s="136"/>
      <c r="O26478" s="136"/>
      <c r="T26478" s="136"/>
      <c r="W26478" s="136"/>
      <c r="Z26478" s="136"/>
      <c r="AC26478" s="136"/>
    </row>
    <row r="26479" spans="2:29">
      <c r="B26479" s="136"/>
      <c r="E26479" s="136"/>
      <c r="H26479" s="136"/>
      <c r="K26479" s="136"/>
      <c r="O26479" s="136"/>
      <c r="T26479" s="136"/>
      <c r="W26479" s="136"/>
      <c r="Z26479" s="136"/>
      <c r="AC26479" s="136"/>
    </row>
    <row r="26480" spans="2:29">
      <c r="B26480" s="136"/>
      <c r="E26480" s="136"/>
      <c r="H26480" s="136"/>
      <c r="K26480" s="136"/>
      <c r="O26480" s="136"/>
      <c r="T26480" s="136"/>
      <c r="W26480" s="136"/>
      <c r="Z26480" s="136"/>
      <c r="AC26480" s="136"/>
    </row>
    <row r="26481" spans="2:29">
      <c r="B26481" s="136"/>
      <c r="E26481" s="136"/>
      <c r="H26481" s="136"/>
      <c r="K26481" s="136"/>
      <c r="O26481" s="136"/>
      <c r="T26481" s="136"/>
      <c r="W26481" s="136"/>
      <c r="Z26481" s="136"/>
      <c r="AC26481" s="136"/>
    </row>
    <row r="26482" spans="2:29">
      <c r="B26482" s="136"/>
      <c r="E26482" s="136"/>
      <c r="H26482" s="136"/>
      <c r="K26482" s="136"/>
      <c r="O26482" s="136"/>
      <c r="T26482" s="136"/>
      <c r="W26482" s="136"/>
      <c r="Z26482" s="136"/>
      <c r="AC26482" s="136"/>
    </row>
    <row r="26483" spans="2:29">
      <c r="B26483" s="136"/>
      <c r="E26483" s="136"/>
      <c r="H26483" s="136"/>
      <c r="K26483" s="136"/>
      <c r="O26483" s="136"/>
      <c r="T26483" s="136"/>
      <c r="W26483" s="136"/>
      <c r="Z26483" s="136"/>
      <c r="AC26483" s="136"/>
    </row>
    <row r="26484" spans="2:29">
      <c r="B26484" s="136"/>
      <c r="E26484" s="136"/>
      <c r="H26484" s="136"/>
      <c r="K26484" s="136"/>
      <c r="O26484" s="136"/>
      <c r="T26484" s="136"/>
      <c r="W26484" s="136"/>
      <c r="Z26484" s="136"/>
      <c r="AC26484" s="136"/>
    </row>
    <row r="26485" spans="2:29">
      <c r="B26485" s="136"/>
      <c r="E26485" s="136"/>
      <c r="H26485" s="136"/>
      <c r="K26485" s="136"/>
      <c r="O26485" s="136"/>
      <c r="T26485" s="136"/>
      <c r="W26485" s="136"/>
      <c r="Z26485" s="136"/>
      <c r="AC26485" s="136"/>
    </row>
    <row r="26486" spans="2:29">
      <c r="B26486" s="136"/>
      <c r="E26486" s="136"/>
      <c r="H26486" s="136"/>
      <c r="K26486" s="136"/>
      <c r="O26486" s="136"/>
      <c r="T26486" s="136"/>
      <c r="W26486" s="136"/>
      <c r="Z26486" s="136"/>
      <c r="AC26486" s="136"/>
    </row>
    <row r="26487" spans="2:29">
      <c r="B26487" s="136"/>
      <c r="E26487" s="136"/>
      <c r="H26487" s="136"/>
      <c r="K26487" s="136"/>
      <c r="O26487" s="136"/>
      <c r="T26487" s="136"/>
      <c r="W26487" s="136"/>
      <c r="Z26487" s="136"/>
      <c r="AC26487" s="136"/>
    </row>
    <row r="26488" spans="2:29">
      <c r="B26488" s="136"/>
      <c r="E26488" s="136"/>
      <c r="H26488" s="136"/>
      <c r="K26488" s="136"/>
      <c r="O26488" s="136"/>
      <c r="T26488" s="136"/>
      <c r="W26488" s="136"/>
      <c r="Z26488" s="136"/>
      <c r="AC26488" s="136"/>
    </row>
    <row r="26489" spans="2:29">
      <c r="B26489" s="136"/>
      <c r="E26489" s="136"/>
      <c r="H26489" s="136"/>
      <c r="K26489" s="136"/>
      <c r="O26489" s="136"/>
      <c r="T26489" s="136"/>
      <c r="W26489" s="136"/>
      <c r="Z26489" s="136"/>
      <c r="AC26489" s="136"/>
    </row>
    <row r="26490" spans="2:29">
      <c r="B26490" s="136"/>
      <c r="E26490" s="136"/>
      <c r="H26490" s="136"/>
      <c r="K26490" s="136"/>
      <c r="O26490" s="136"/>
      <c r="T26490" s="136"/>
      <c r="W26490" s="136"/>
      <c r="Z26490" s="136"/>
      <c r="AC26490" s="136"/>
    </row>
    <row r="26491" spans="2:29">
      <c r="B26491" s="136"/>
      <c r="E26491" s="136"/>
      <c r="H26491" s="136"/>
      <c r="K26491" s="136"/>
      <c r="O26491" s="136"/>
      <c r="T26491" s="136"/>
      <c r="W26491" s="136"/>
      <c r="Z26491" s="136"/>
      <c r="AC26491" s="136"/>
    </row>
    <row r="26492" spans="2:29">
      <c r="B26492" s="136"/>
      <c r="E26492" s="136"/>
      <c r="H26492" s="136"/>
      <c r="K26492" s="136"/>
      <c r="O26492" s="136"/>
      <c r="T26492" s="136"/>
      <c r="W26492" s="136"/>
      <c r="Z26492" s="136"/>
      <c r="AC26492" s="136"/>
    </row>
    <row r="26493" spans="2:29">
      <c r="B26493" s="136"/>
      <c r="E26493" s="136"/>
      <c r="H26493" s="136"/>
      <c r="K26493" s="136"/>
      <c r="O26493" s="136"/>
      <c r="T26493" s="136"/>
      <c r="W26493" s="136"/>
      <c r="Z26493" s="136"/>
      <c r="AC26493" s="136"/>
    </row>
    <row r="26494" spans="2:29">
      <c r="B26494" s="136"/>
      <c r="E26494" s="136"/>
      <c r="H26494" s="136"/>
      <c r="K26494" s="136"/>
      <c r="O26494" s="136"/>
      <c r="T26494" s="136"/>
      <c r="W26494" s="136"/>
      <c r="Z26494" s="136"/>
      <c r="AC26494" s="136"/>
    </row>
    <row r="26495" spans="2:29">
      <c r="B26495" s="136"/>
      <c r="E26495" s="136"/>
      <c r="H26495" s="136"/>
      <c r="K26495" s="136"/>
      <c r="O26495" s="136"/>
      <c r="T26495" s="136"/>
      <c r="W26495" s="136"/>
      <c r="Z26495" s="136"/>
      <c r="AC26495" s="136"/>
    </row>
    <row r="26496" spans="2:29">
      <c r="B26496" s="136"/>
      <c r="E26496" s="136"/>
      <c r="H26496" s="136"/>
      <c r="K26496" s="136"/>
      <c r="O26496" s="136"/>
      <c r="T26496" s="136"/>
      <c r="W26496" s="136"/>
      <c r="Z26496" s="136"/>
      <c r="AC26496" s="136"/>
    </row>
    <row r="26497" spans="2:29">
      <c r="B26497" s="136"/>
      <c r="E26497" s="136"/>
      <c r="H26497" s="136"/>
      <c r="K26497" s="136"/>
      <c r="O26497" s="136"/>
      <c r="T26497" s="136"/>
      <c r="W26497" s="136"/>
      <c r="Z26497" s="136"/>
      <c r="AC26497" s="136"/>
    </row>
    <row r="26498" spans="2:29">
      <c r="B26498" s="136"/>
      <c r="E26498" s="136"/>
      <c r="H26498" s="136"/>
      <c r="K26498" s="136"/>
      <c r="O26498" s="136"/>
      <c r="T26498" s="136"/>
      <c r="W26498" s="136"/>
      <c r="Z26498" s="136"/>
      <c r="AC26498" s="136"/>
    </row>
    <row r="26499" spans="2:29">
      <c r="B26499" s="136"/>
      <c r="E26499" s="136"/>
      <c r="H26499" s="136"/>
      <c r="K26499" s="136"/>
      <c r="O26499" s="136"/>
      <c r="T26499" s="136"/>
      <c r="W26499" s="136"/>
      <c r="Z26499" s="136"/>
      <c r="AC26499" s="136"/>
    </row>
    <row r="26500" spans="2:29">
      <c r="B26500" s="136"/>
      <c r="E26500" s="136"/>
      <c r="H26500" s="136"/>
      <c r="K26500" s="136"/>
      <c r="O26500" s="136"/>
      <c r="T26500" s="136"/>
      <c r="W26500" s="136"/>
      <c r="Z26500" s="136"/>
      <c r="AC26500" s="136"/>
    </row>
    <row r="26501" spans="2:29">
      <c r="B26501" s="136"/>
      <c r="E26501" s="136"/>
      <c r="H26501" s="136"/>
      <c r="K26501" s="136"/>
      <c r="O26501" s="136"/>
      <c r="T26501" s="136"/>
      <c r="W26501" s="136"/>
      <c r="Z26501" s="136"/>
      <c r="AC26501" s="136"/>
    </row>
    <row r="26502" spans="2:29">
      <c r="B26502" s="136"/>
      <c r="E26502" s="136"/>
      <c r="H26502" s="136"/>
      <c r="K26502" s="136"/>
      <c r="O26502" s="136"/>
      <c r="T26502" s="136"/>
      <c r="W26502" s="136"/>
      <c r="Z26502" s="136"/>
      <c r="AC26502" s="136"/>
    </row>
    <row r="26503" spans="2:29">
      <c r="B26503" s="136"/>
      <c r="E26503" s="136"/>
      <c r="H26503" s="136"/>
      <c r="K26503" s="136"/>
      <c r="O26503" s="136"/>
      <c r="T26503" s="136"/>
      <c r="W26503" s="136"/>
      <c r="Z26503" s="136"/>
      <c r="AC26503" s="136"/>
    </row>
    <row r="26504" spans="2:29">
      <c r="B26504" s="136"/>
      <c r="E26504" s="136"/>
      <c r="H26504" s="136"/>
      <c r="K26504" s="136"/>
      <c r="O26504" s="136"/>
      <c r="T26504" s="136"/>
      <c r="W26504" s="136"/>
      <c r="Z26504" s="136"/>
      <c r="AC26504" s="136"/>
    </row>
    <row r="26505" spans="2:29">
      <c r="B26505" s="136"/>
      <c r="E26505" s="136"/>
      <c r="H26505" s="136"/>
      <c r="K26505" s="136"/>
      <c r="O26505" s="136"/>
      <c r="T26505" s="136"/>
      <c r="W26505" s="136"/>
      <c r="Z26505" s="136"/>
      <c r="AC26505" s="136"/>
    </row>
    <row r="26506" spans="2:29">
      <c r="B26506" s="136"/>
      <c r="E26506" s="136"/>
      <c r="H26506" s="136"/>
      <c r="K26506" s="136"/>
      <c r="O26506" s="136"/>
      <c r="T26506" s="136"/>
      <c r="W26506" s="136"/>
      <c r="Z26506" s="136"/>
      <c r="AC26506" s="136"/>
    </row>
    <row r="26507" spans="2:29">
      <c r="B26507" s="136"/>
      <c r="E26507" s="136"/>
      <c r="H26507" s="136"/>
      <c r="K26507" s="136"/>
      <c r="O26507" s="136"/>
      <c r="T26507" s="136"/>
      <c r="W26507" s="136"/>
      <c r="Z26507" s="136"/>
      <c r="AC26507" s="136"/>
    </row>
    <row r="26508" spans="2:29">
      <c r="B26508" s="136"/>
      <c r="E26508" s="136"/>
      <c r="H26508" s="136"/>
      <c r="K26508" s="136"/>
      <c r="O26508" s="136"/>
      <c r="T26508" s="136"/>
      <c r="W26508" s="136"/>
      <c r="Z26508" s="136"/>
      <c r="AC26508" s="136"/>
    </row>
    <row r="26509" spans="2:29">
      <c r="B26509" s="136"/>
      <c r="E26509" s="136"/>
      <c r="H26509" s="136"/>
      <c r="K26509" s="136"/>
      <c r="O26509" s="136"/>
      <c r="T26509" s="136"/>
      <c r="W26509" s="136"/>
      <c r="Z26509" s="136"/>
      <c r="AC26509" s="136"/>
    </row>
    <row r="26510" spans="2:29">
      <c r="B26510" s="136"/>
      <c r="E26510" s="136"/>
      <c r="H26510" s="136"/>
      <c r="K26510" s="136"/>
      <c r="O26510" s="136"/>
      <c r="T26510" s="136"/>
      <c r="W26510" s="136"/>
      <c r="Z26510" s="136"/>
      <c r="AC26510" s="136"/>
    </row>
    <row r="26511" spans="2:29">
      <c r="B26511" s="136"/>
      <c r="E26511" s="136"/>
      <c r="H26511" s="136"/>
      <c r="K26511" s="136"/>
      <c r="O26511" s="136"/>
      <c r="T26511" s="136"/>
      <c r="W26511" s="136"/>
      <c r="Z26511" s="136"/>
      <c r="AC26511" s="136"/>
    </row>
    <row r="26512" spans="2:29">
      <c r="B26512" s="136"/>
      <c r="E26512" s="136"/>
      <c r="H26512" s="136"/>
      <c r="K26512" s="136"/>
      <c r="O26512" s="136"/>
      <c r="T26512" s="136"/>
      <c r="W26512" s="136"/>
      <c r="Z26512" s="136"/>
      <c r="AC26512" s="136"/>
    </row>
    <row r="26513" spans="2:29">
      <c r="B26513" s="136"/>
      <c r="E26513" s="136"/>
      <c r="H26513" s="136"/>
      <c r="K26513" s="136"/>
      <c r="O26513" s="136"/>
      <c r="T26513" s="136"/>
      <c r="W26513" s="136"/>
      <c r="Z26513" s="136"/>
      <c r="AC26513" s="136"/>
    </row>
    <row r="26514" spans="2:29">
      <c r="B26514" s="136"/>
      <c r="E26514" s="136"/>
      <c r="H26514" s="136"/>
      <c r="K26514" s="136"/>
      <c r="O26514" s="136"/>
      <c r="T26514" s="136"/>
      <c r="W26514" s="136"/>
      <c r="Z26514" s="136"/>
      <c r="AC26514" s="136"/>
    </row>
    <row r="26515" spans="2:29">
      <c r="B26515" s="136"/>
      <c r="E26515" s="136"/>
      <c r="H26515" s="136"/>
      <c r="K26515" s="136"/>
      <c r="O26515" s="136"/>
      <c r="T26515" s="136"/>
      <c r="W26515" s="136"/>
      <c r="Z26515" s="136"/>
      <c r="AC26515" s="136"/>
    </row>
    <row r="26516" spans="2:29">
      <c r="B26516" s="136"/>
      <c r="E26516" s="136"/>
      <c r="H26516" s="136"/>
      <c r="K26516" s="136"/>
      <c r="O26516" s="136"/>
      <c r="T26516" s="136"/>
      <c r="W26516" s="136"/>
      <c r="Z26516" s="136"/>
      <c r="AC26516" s="136"/>
    </row>
    <row r="26517" spans="2:29">
      <c r="B26517" s="136"/>
      <c r="E26517" s="136"/>
      <c r="H26517" s="136"/>
      <c r="K26517" s="136"/>
      <c r="O26517" s="136"/>
      <c r="T26517" s="136"/>
      <c r="W26517" s="136"/>
      <c r="Z26517" s="136"/>
      <c r="AC26517" s="136"/>
    </row>
    <row r="26518" spans="2:29">
      <c r="B26518" s="136"/>
      <c r="E26518" s="136"/>
      <c r="H26518" s="136"/>
      <c r="K26518" s="136"/>
      <c r="O26518" s="136"/>
      <c r="T26518" s="136"/>
      <c r="W26518" s="136"/>
      <c r="Z26518" s="136"/>
      <c r="AC26518" s="136"/>
    </row>
    <row r="26519" spans="2:29">
      <c r="B26519" s="136"/>
      <c r="E26519" s="136"/>
      <c r="H26519" s="136"/>
      <c r="K26519" s="136"/>
      <c r="O26519" s="136"/>
      <c r="T26519" s="136"/>
      <c r="W26519" s="136"/>
      <c r="Z26519" s="136"/>
      <c r="AC26519" s="136"/>
    </row>
    <row r="26520" spans="2:29">
      <c r="B26520" s="136"/>
      <c r="E26520" s="136"/>
      <c r="H26520" s="136"/>
      <c r="K26520" s="136"/>
      <c r="O26520" s="136"/>
      <c r="T26520" s="136"/>
      <c r="W26520" s="136"/>
      <c r="Z26520" s="136"/>
      <c r="AC26520" s="136"/>
    </row>
    <row r="26521" spans="2:29">
      <c r="B26521" s="136"/>
      <c r="E26521" s="136"/>
      <c r="H26521" s="136"/>
      <c r="K26521" s="136"/>
      <c r="O26521" s="136"/>
      <c r="T26521" s="136"/>
      <c r="W26521" s="136"/>
      <c r="Z26521" s="136"/>
      <c r="AC26521" s="136"/>
    </row>
    <row r="26522" spans="2:29">
      <c r="B26522" s="136"/>
      <c r="E26522" s="136"/>
      <c r="H26522" s="136"/>
      <c r="K26522" s="136"/>
      <c r="O26522" s="136"/>
      <c r="T26522" s="136"/>
      <c r="W26522" s="136"/>
      <c r="Z26522" s="136"/>
      <c r="AC26522" s="136"/>
    </row>
    <row r="26523" spans="2:29">
      <c r="B26523" s="136"/>
      <c r="E26523" s="136"/>
      <c r="H26523" s="136"/>
      <c r="K26523" s="136"/>
      <c r="O26523" s="136"/>
      <c r="T26523" s="136"/>
      <c r="W26523" s="136"/>
      <c r="Z26523" s="136"/>
      <c r="AC26523" s="136"/>
    </row>
    <row r="26524" spans="2:29">
      <c r="B26524" s="136"/>
      <c r="E26524" s="136"/>
      <c r="H26524" s="136"/>
      <c r="K26524" s="136"/>
      <c r="O26524" s="136"/>
      <c r="T26524" s="136"/>
      <c r="W26524" s="136"/>
      <c r="Z26524" s="136"/>
      <c r="AC26524" s="136"/>
    </row>
    <row r="26525" spans="2:29">
      <c r="B26525" s="136"/>
      <c r="E26525" s="136"/>
      <c r="H26525" s="136"/>
      <c r="K26525" s="136"/>
      <c r="O26525" s="136"/>
      <c r="T26525" s="136"/>
      <c r="W26525" s="136"/>
      <c r="Z26525" s="136"/>
      <c r="AC26525" s="136"/>
    </row>
    <row r="26526" spans="2:29">
      <c r="B26526" s="136"/>
      <c r="E26526" s="136"/>
      <c r="H26526" s="136"/>
      <c r="K26526" s="136"/>
      <c r="O26526" s="136"/>
      <c r="T26526" s="136"/>
      <c r="W26526" s="136"/>
      <c r="Z26526" s="136"/>
      <c r="AC26526" s="136"/>
    </row>
    <row r="26527" spans="2:29">
      <c r="B26527" s="136"/>
      <c r="E26527" s="136"/>
      <c r="H26527" s="136"/>
      <c r="K26527" s="136"/>
      <c r="O26527" s="136"/>
      <c r="T26527" s="136"/>
      <c r="W26527" s="136"/>
      <c r="Z26527" s="136"/>
      <c r="AC26527" s="136"/>
    </row>
    <row r="26528" spans="2:29">
      <c r="B26528" s="136"/>
      <c r="E26528" s="136"/>
      <c r="H26528" s="136"/>
      <c r="K26528" s="136"/>
      <c r="O26528" s="136"/>
      <c r="T26528" s="136"/>
      <c r="W26528" s="136"/>
      <c r="Z26528" s="136"/>
      <c r="AC26528" s="136"/>
    </row>
    <row r="26529" spans="2:29">
      <c r="B26529" s="136"/>
      <c r="E26529" s="136"/>
      <c r="H26529" s="136"/>
      <c r="K26529" s="136"/>
      <c r="O26529" s="136"/>
      <c r="T26529" s="136"/>
      <c r="W26529" s="136"/>
      <c r="Z26529" s="136"/>
      <c r="AC26529" s="136"/>
    </row>
    <row r="26530" spans="2:29">
      <c r="B26530" s="136"/>
      <c r="E26530" s="136"/>
      <c r="H26530" s="136"/>
      <c r="K26530" s="136"/>
      <c r="O26530" s="136"/>
      <c r="T26530" s="136"/>
      <c r="W26530" s="136"/>
      <c r="Z26530" s="136"/>
      <c r="AC26530" s="136"/>
    </row>
    <row r="26531" spans="2:29">
      <c r="B26531" s="136"/>
      <c r="E26531" s="136"/>
      <c r="H26531" s="136"/>
      <c r="K26531" s="136"/>
      <c r="O26531" s="136"/>
      <c r="T26531" s="136"/>
      <c r="W26531" s="136"/>
      <c r="Z26531" s="136"/>
      <c r="AC26531" s="136"/>
    </row>
    <row r="26532" spans="2:29">
      <c r="B26532" s="136"/>
      <c r="E26532" s="136"/>
      <c r="H26532" s="136"/>
      <c r="K26532" s="136"/>
      <c r="O26532" s="136"/>
      <c r="T26532" s="136"/>
      <c r="W26532" s="136"/>
      <c r="Z26532" s="136"/>
      <c r="AC26532" s="136"/>
    </row>
    <row r="26533" spans="2:29">
      <c r="B26533" s="136"/>
      <c r="E26533" s="136"/>
      <c r="H26533" s="136"/>
      <c r="K26533" s="136"/>
      <c r="O26533" s="136"/>
      <c r="T26533" s="136"/>
      <c r="W26533" s="136"/>
      <c r="Z26533" s="136"/>
      <c r="AC26533" s="136"/>
    </row>
    <row r="26534" spans="2:29">
      <c r="B26534" s="136"/>
      <c r="E26534" s="136"/>
      <c r="H26534" s="136"/>
      <c r="K26534" s="136"/>
      <c r="O26534" s="136"/>
      <c r="T26534" s="136"/>
      <c r="W26534" s="136"/>
      <c r="Z26534" s="136"/>
      <c r="AC26534" s="136"/>
    </row>
    <row r="26535" spans="2:29">
      <c r="B26535" s="136"/>
      <c r="E26535" s="136"/>
      <c r="H26535" s="136"/>
      <c r="K26535" s="136"/>
      <c r="O26535" s="136"/>
      <c r="T26535" s="136"/>
      <c r="W26535" s="136"/>
      <c r="Z26535" s="136"/>
      <c r="AC26535" s="136"/>
    </row>
    <row r="26536" spans="2:29">
      <c r="B26536" s="136"/>
      <c r="E26536" s="136"/>
      <c r="H26536" s="136"/>
      <c r="K26536" s="136"/>
      <c r="O26536" s="136"/>
      <c r="T26536" s="136"/>
      <c r="W26536" s="136"/>
      <c r="Z26536" s="136"/>
      <c r="AC26536" s="136"/>
    </row>
    <row r="26537" spans="2:29">
      <c r="B26537" s="136"/>
      <c r="E26537" s="136"/>
      <c r="H26537" s="136"/>
      <c r="K26537" s="136"/>
      <c r="O26537" s="136"/>
      <c r="T26537" s="136"/>
      <c r="W26537" s="136"/>
      <c r="Z26537" s="136"/>
      <c r="AC26537" s="136"/>
    </row>
    <row r="26538" spans="2:29">
      <c r="B26538" s="136"/>
      <c r="E26538" s="136"/>
      <c r="H26538" s="136"/>
      <c r="K26538" s="136"/>
      <c r="O26538" s="136"/>
      <c r="T26538" s="136"/>
      <c r="W26538" s="136"/>
      <c r="Z26538" s="136"/>
      <c r="AC26538" s="136"/>
    </row>
    <row r="26539" spans="2:29">
      <c r="B26539" s="136"/>
      <c r="E26539" s="136"/>
      <c r="H26539" s="136"/>
      <c r="K26539" s="136"/>
      <c r="O26539" s="136"/>
      <c r="T26539" s="136"/>
      <c r="W26539" s="136"/>
      <c r="Z26539" s="136"/>
      <c r="AC26539" s="136"/>
    </row>
    <row r="26540" spans="2:29">
      <c r="B26540" s="136"/>
      <c r="E26540" s="136"/>
      <c r="H26540" s="136"/>
      <c r="K26540" s="136"/>
      <c r="O26540" s="136"/>
      <c r="T26540" s="136"/>
      <c r="W26540" s="136"/>
      <c r="Z26540" s="136"/>
      <c r="AC26540" s="136"/>
    </row>
    <row r="26541" spans="2:29">
      <c r="B26541" s="136"/>
      <c r="E26541" s="136"/>
      <c r="H26541" s="136"/>
      <c r="K26541" s="136"/>
      <c r="O26541" s="136"/>
      <c r="T26541" s="136"/>
      <c r="W26541" s="136"/>
      <c r="Z26541" s="136"/>
      <c r="AC26541" s="136"/>
    </row>
    <row r="26542" spans="2:29">
      <c r="B26542" s="136"/>
      <c r="E26542" s="136"/>
      <c r="H26542" s="136"/>
      <c r="K26542" s="136"/>
      <c r="O26542" s="136"/>
      <c r="T26542" s="136"/>
      <c r="W26542" s="136"/>
      <c r="Z26542" s="136"/>
      <c r="AC26542" s="136"/>
    </row>
    <row r="26543" spans="2:29">
      <c r="B26543" s="136"/>
      <c r="E26543" s="136"/>
      <c r="H26543" s="136"/>
      <c r="K26543" s="136"/>
      <c r="O26543" s="136"/>
      <c r="T26543" s="136"/>
      <c r="W26543" s="136"/>
      <c r="Z26543" s="136"/>
      <c r="AC26543" s="136"/>
    </row>
    <row r="26544" spans="2:29">
      <c r="B26544" s="136"/>
      <c r="E26544" s="136"/>
      <c r="H26544" s="136"/>
      <c r="K26544" s="136"/>
      <c r="O26544" s="136"/>
      <c r="T26544" s="136"/>
      <c r="W26544" s="136"/>
      <c r="Z26544" s="136"/>
      <c r="AC26544" s="136"/>
    </row>
    <row r="26545" spans="2:29">
      <c r="B26545" s="136"/>
      <c r="E26545" s="136"/>
      <c r="H26545" s="136"/>
      <c r="K26545" s="136"/>
      <c r="O26545" s="136"/>
      <c r="T26545" s="136"/>
      <c r="W26545" s="136"/>
      <c r="Z26545" s="136"/>
      <c r="AC26545" s="136"/>
    </row>
    <row r="26546" spans="2:29">
      <c r="B26546" s="136"/>
      <c r="E26546" s="136"/>
      <c r="H26546" s="136"/>
      <c r="K26546" s="136"/>
      <c r="O26546" s="136"/>
      <c r="T26546" s="136"/>
      <c r="W26546" s="136"/>
      <c r="Z26546" s="136"/>
      <c r="AC26546" s="136"/>
    </row>
    <row r="26547" spans="2:29">
      <c r="B26547" s="136"/>
      <c r="E26547" s="136"/>
      <c r="H26547" s="136"/>
      <c r="K26547" s="136"/>
      <c r="O26547" s="136"/>
      <c r="T26547" s="136"/>
      <c r="W26547" s="136"/>
      <c r="Z26547" s="136"/>
      <c r="AC26547" s="136"/>
    </row>
    <row r="26548" spans="2:29">
      <c r="B26548" s="136"/>
      <c r="E26548" s="136"/>
      <c r="H26548" s="136"/>
      <c r="K26548" s="136"/>
      <c r="O26548" s="136"/>
      <c r="T26548" s="136"/>
      <c r="W26548" s="136"/>
      <c r="Z26548" s="136"/>
      <c r="AC26548" s="136"/>
    </row>
    <row r="26549" spans="2:29">
      <c r="B26549" s="136"/>
      <c r="E26549" s="136"/>
      <c r="H26549" s="136"/>
      <c r="K26549" s="136"/>
      <c r="O26549" s="136"/>
      <c r="T26549" s="136"/>
      <c r="W26549" s="136"/>
      <c r="Z26549" s="136"/>
      <c r="AC26549" s="136"/>
    </row>
    <row r="26550" spans="2:29">
      <c r="B26550" s="136"/>
      <c r="E26550" s="136"/>
      <c r="H26550" s="136"/>
      <c r="K26550" s="136"/>
      <c r="O26550" s="136"/>
      <c r="T26550" s="136"/>
      <c r="W26550" s="136"/>
      <c r="Z26550" s="136"/>
      <c r="AC26550" s="136"/>
    </row>
    <row r="26551" spans="2:29">
      <c r="B26551" s="136"/>
      <c r="E26551" s="136"/>
      <c r="H26551" s="136"/>
      <c r="K26551" s="136"/>
      <c r="O26551" s="136"/>
      <c r="T26551" s="136"/>
      <c r="W26551" s="136"/>
      <c r="Z26551" s="136"/>
      <c r="AC26551" s="136"/>
    </row>
    <row r="26552" spans="2:29">
      <c r="B26552" s="136"/>
      <c r="E26552" s="136"/>
      <c r="H26552" s="136"/>
      <c r="K26552" s="136"/>
      <c r="O26552" s="136"/>
      <c r="T26552" s="136"/>
      <c r="W26552" s="136"/>
      <c r="Z26552" s="136"/>
      <c r="AC26552" s="136"/>
    </row>
    <row r="26553" spans="2:29">
      <c r="B26553" s="136"/>
      <c r="E26553" s="136"/>
      <c r="H26553" s="136"/>
      <c r="K26553" s="136"/>
      <c r="O26553" s="136"/>
      <c r="T26553" s="136"/>
      <c r="W26553" s="136"/>
      <c r="Z26553" s="136"/>
      <c r="AC26553" s="136"/>
    </row>
    <row r="26554" spans="2:29">
      <c r="B26554" s="136"/>
      <c r="E26554" s="136"/>
      <c r="H26554" s="136"/>
      <c r="K26554" s="136"/>
      <c r="O26554" s="136"/>
      <c r="T26554" s="136"/>
      <c r="W26554" s="136"/>
      <c r="Z26554" s="136"/>
      <c r="AC26554" s="136"/>
    </row>
    <row r="26555" spans="2:29">
      <c r="B26555" s="136"/>
      <c r="E26555" s="136"/>
      <c r="H26555" s="136"/>
      <c r="K26555" s="136"/>
      <c r="O26555" s="136"/>
      <c r="T26555" s="136"/>
      <c r="W26555" s="136"/>
      <c r="Z26555" s="136"/>
      <c r="AC26555" s="136"/>
    </row>
    <row r="26556" spans="2:29">
      <c r="B26556" s="136"/>
      <c r="E26556" s="136"/>
      <c r="H26556" s="136"/>
      <c r="K26556" s="136"/>
      <c r="O26556" s="136"/>
      <c r="T26556" s="136"/>
      <c r="W26556" s="136"/>
      <c r="Z26556" s="136"/>
      <c r="AC26556" s="136"/>
    </row>
    <row r="26557" spans="2:29">
      <c r="B26557" s="136"/>
      <c r="E26557" s="136"/>
      <c r="H26557" s="136"/>
      <c r="K26557" s="136"/>
      <c r="O26557" s="136"/>
      <c r="T26557" s="136"/>
      <c r="W26557" s="136"/>
      <c r="Z26557" s="136"/>
      <c r="AC26557" s="136"/>
    </row>
    <row r="26558" spans="2:29">
      <c r="B26558" s="136"/>
      <c r="E26558" s="136"/>
      <c r="H26558" s="136"/>
      <c r="K26558" s="136"/>
      <c r="O26558" s="136"/>
      <c r="T26558" s="136"/>
      <c r="W26558" s="136"/>
      <c r="Z26558" s="136"/>
      <c r="AC26558" s="136"/>
    </row>
    <row r="26559" spans="2:29">
      <c r="B26559" s="136"/>
      <c r="E26559" s="136"/>
      <c r="H26559" s="136"/>
      <c r="K26559" s="136"/>
      <c r="O26559" s="136"/>
      <c r="T26559" s="136"/>
      <c r="W26559" s="136"/>
      <c r="Z26559" s="136"/>
      <c r="AC26559" s="136"/>
    </row>
    <row r="26560" spans="2:29">
      <c r="B26560" s="136"/>
      <c r="E26560" s="136"/>
      <c r="H26560" s="136"/>
      <c r="K26560" s="136"/>
      <c r="O26560" s="136"/>
      <c r="T26560" s="136"/>
      <c r="W26560" s="136"/>
      <c r="Z26560" s="136"/>
      <c r="AC26560" s="136"/>
    </row>
    <row r="26561" spans="2:29">
      <c r="B26561" s="136"/>
      <c r="E26561" s="136"/>
      <c r="H26561" s="136"/>
      <c r="K26561" s="136"/>
      <c r="O26561" s="136"/>
      <c r="T26561" s="136"/>
      <c r="W26561" s="136"/>
      <c r="Z26561" s="136"/>
      <c r="AC26561" s="136"/>
    </row>
    <row r="26562" spans="2:29">
      <c r="B26562" s="136"/>
      <c r="E26562" s="136"/>
      <c r="H26562" s="136"/>
      <c r="K26562" s="136"/>
      <c r="O26562" s="136"/>
      <c r="T26562" s="136"/>
      <c r="W26562" s="136"/>
      <c r="Z26562" s="136"/>
      <c r="AC26562" s="136"/>
    </row>
    <row r="26563" spans="2:29">
      <c r="B26563" s="136"/>
      <c r="E26563" s="136"/>
      <c r="H26563" s="136"/>
      <c r="K26563" s="136"/>
      <c r="O26563" s="136"/>
      <c r="T26563" s="136"/>
      <c r="W26563" s="136"/>
      <c r="Z26563" s="136"/>
      <c r="AC26563" s="136"/>
    </row>
    <row r="26564" spans="2:29">
      <c r="B26564" s="136"/>
      <c r="E26564" s="136"/>
      <c r="H26564" s="136"/>
      <c r="K26564" s="136"/>
      <c r="O26564" s="136"/>
      <c r="T26564" s="136"/>
      <c r="W26564" s="136"/>
      <c r="Z26564" s="136"/>
      <c r="AC26564" s="136"/>
    </row>
    <row r="26565" spans="2:29">
      <c r="B26565" s="136"/>
      <c r="E26565" s="136"/>
      <c r="H26565" s="136"/>
      <c r="K26565" s="136"/>
      <c r="O26565" s="136"/>
      <c r="T26565" s="136"/>
      <c r="W26565" s="136"/>
      <c r="Z26565" s="136"/>
      <c r="AC26565" s="136"/>
    </row>
    <row r="26566" spans="2:29">
      <c r="B26566" s="136"/>
      <c r="E26566" s="136"/>
      <c r="H26566" s="136"/>
      <c r="K26566" s="136"/>
      <c r="O26566" s="136"/>
      <c r="T26566" s="136"/>
      <c r="W26566" s="136"/>
      <c r="Z26566" s="136"/>
      <c r="AC26566" s="136"/>
    </row>
    <row r="26567" spans="2:29">
      <c r="B26567" s="136"/>
      <c r="E26567" s="136"/>
      <c r="H26567" s="136"/>
      <c r="K26567" s="136"/>
      <c r="O26567" s="136"/>
      <c r="T26567" s="136"/>
      <c r="W26567" s="136"/>
      <c r="Z26567" s="136"/>
      <c r="AC26567" s="136"/>
    </row>
    <row r="26568" spans="2:29">
      <c r="B26568" s="136"/>
      <c r="E26568" s="136"/>
      <c r="H26568" s="136"/>
      <c r="K26568" s="136"/>
      <c r="O26568" s="136"/>
      <c r="T26568" s="136"/>
      <c r="W26568" s="136"/>
      <c r="Z26568" s="136"/>
      <c r="AC26568" s="136"/>
    </row>
    <row r="26569" spans="2:29">
      <c r="B26569" s="136"/>
      <c r="E26569" s="136"/>
      <c r="H26569" s="136"/>
      <c r="K26569" s="136"/>
      <c r="O26569" s="136"/>
      <c r="T26569" s="136"/>
      <c r="W26569" s="136"/>
      <c r="Z26569" s="136"/>
      <c r="AC26569" s="136"/>
    </row>
    <row r="26570" spans="2:29">
      <c r="B26570" s="136"/>
      <c r="E26570" s="136"/>
      <c r="H26570" s="136"/>
      <c r="K26570" s="136"/>
      <c r="O26570" s="136"/>
      <c r="T26570" s="136"/>
      <c r="W26570" s="136"/>
      <c r="Z26570" s="136"/>
      <c r="AC26570" s="136"/>
    </row>
    <row r="26571" spans="2:29">
      <c r="B26571" s="136"/>
      <c r="E26571" s="136"/>
      <c r="H26571" s="136"/>
      <c r="K26571" s="136"/>
      <c r="O26571" s="136"/>
      <c r="T26571" s="136"/>
      <c r="W26571" s="136"/>
      <c r="Z26571" s="136"/>
      <c r="AC26571" s="136"/>
    </row>
    <row r="26572" spans="2:29">
      <c r="B26572" s="136"/>
      <c r="E26572" s="136"/>
      <c r="H26572" s="136"/>
      <c r="K26572" s="136"/>
      <c r="O26572" s="136"/>
      <c r="T26572" s="136"/>
      <c r="W26572" s="136"/>
      <c r="Z26572" s="136"/>
      <c r="AC26572" s="136"/>
    </row>
    <row r="26573" spans="2:29">
      <c r="B26573" s="136"/>
      <c r="E26573" s="136"/>
      <c r="H26573" s="136"/>
      <c r="K26573" s="136"/>
      <c r="O26573" s="136"/>
      <c r="T26573" s="136"/>
      <c r="W26573" s="136"/>
      <c r="Z26573" s="136"/>
      <c r="AC26573" s="136"/>
    </row>
    <row r="26574" spans="2:29">
      <c r="B26574" s="136"/>
      <c r="E26574" s="136"/>
      <c r="H26574" s="136"/>
      <c r="K26574" s="136"/>
      <c r="O26574" s="136"/>
      <c r="T26574" s="136"/>
      <c r="W26574" s="136"/>
      <c r="Z26574" s="136"/>
      <c r="AC26574" s="136"/>
    </row>
    <row r="26575" spans="2:29">
      <c r="B26575" s="136"/>
      <c r="E26575" s="136"/>
      <c r="H26575" s="136"/>
      <c r="K26575" s="136"/>
      <c r="O26575" s="136"/>
      <c r="T26575" s="136"/>
      <c r="W26575" s="136"/>
      <c r="Z26575" s="136"/>
      <c r="AC26575" s="136"/>
    </row>
    <row r="26576" spans="2:29">
      <c r="B26576" s="136"/>
      <c r="E26576" s="136"/>
      <c r="H26576" s="136"/>
      <c r="K26576" s="136"/>
      <c r="O26576" s="136"/>
      <c r="T26576" s="136"/>
      <c r="W26576" s="136"/>
      <c r="Z26576" s="136"/>
      <c r="AC26576" s="136"/>
    </row>
    <row r="26577" spans="2:29">
      <c r="B26577" s="136"/>
      <c r="E26577" s="136"/>
      <c r="H26577" s="136"/>
      <c r="K26577" s="136"/>
      <c r="O26577" s="136"/>
      <c r="T26577" s="136"/>
      <c r="W26577" s="136"/>
      <c r="Z26577" s="136"/>
      <c r="AC26577" s="136"/>
    </row>
    <row r="26578" spans="2:29">
      <c r="B26578" s="136"/>
      <c r="E26578" s="136"/>
      <c r="H26578" s="136"/>
      <c r="K26578" s="136"/>
      <c r="O26578" s="136"/>
      <c r="T26578" s="136"/>
      <c r="W26578" s="136"/>
      <c r="Z26578" s="136"/>
      <c r="AC26578" s="136"/>
    </row>
    <row r="26579" spans="2:29">
      <c r="B26579" s="136"/>
      <c r="E26579" s="136"/>
      <c r="H26579" s="136"/>
      <c r="K26579" s="136"/>
      <c r="O26579" s="136"/>
      <c r="T26579" s="136"/>
      <c r="W26579" s="136"/>
      <c r="Z26579" s="136"/>
      <c r="AC26579" s="136"/>
    </row>
    <row r="26580" spans="2:29">
      <c r="B26580" s="136"/>
      <c r="E26580" s="136"/>
      <c r="H26580" s="136"/>
      <c r="K26580" s="136"/>
      <c r="O26580" s="136"/>
      <c r="T26580" s="136"/>
      <c r="W26580" s="136"/>
      <c r="Z26580" s="136"/>
      <c r="AC26580" s="136"/>
    </row>
    <row r="26581" spans="2:29">
      <c r="B26581" s="136"/>
      <c r="E26581" s="136"/>
      <c r="H26581" s="136"/>
      <c r="K26581" s="136"/>
      <c r="O26581" s="136"/>
      <c r="T26581" s="136"/>
      <c r="W26581" s="136"/>
      <c r="Z26581" s="136"/>
      <c r="AC26581" s="136"/>
    </row>
    <row r="26582" spans="2:29">
      <c r="B26582" s="136"/>
      <c r="E26582" s="136"/>
      <c r="H26582" s="136"/>
      <c r="K26582" s="136"/>
      <c r="O26582" s="136"/>
      <c r="T26582" s="136"/>
      <c r="W26582" s="136"/>
      <c r="Z26582" s="136"/>
      <c r="AC26582" s="136"/>
    </row>
    <row r="26583" spans="2:29">
      <c r="B26583" s="136"/>
      <c r="E26583" s="136"/>
      <c r="H26583" s="136"/>
      <c r="K26583" s="136"/>
      <c r="O26583" s="136"/>
      <c r="T26583" s="136"/>
      <c r="W26583" s="136"/>
      <c r="Z26583" s="136"/>
      <c r="AC26583" s="136"/>
    </row>
    <row r="26584" spans="2:29">
      <c r="B26584" s="136"/>
      <c r="E26584" s="136"/>
      <c r="H26584" s="136"/>
      <c r="K26584" s="136"/>
      <c r="O26584" s="136"/>
      <c r="T26584" s="136"/>
      <c r="W26584" s="136"/>
      <c r="Z26584" s="136"/>
      <c r="AC26584" s="136"/>
    </row>
    <row r="26585" spans="2:29">
      <c r="B26585" s="136"/>
      <c r="E26585" s="136"/>
      <c r="H26585" s="136"/>
      <c r="K26585" s="136"/>
      <c r="O26585" s="136"/>
      <c r="T26585" s="136"/>
      <c r="W26585" s="136"/>
      <c r="Z26585" s="136"/>
      <c r="AC26585" s="136"/>
    </row>
    <row r="26586" spans="2:29">
      <c r="B26586" s="136"/>
      <c r="E26586" s="136"/>
      <c r="H26586" s="136"/>
      <c r="K26586" s="136"/>
      <c r="O26586" s="136"/>
      <c r="T26586" s="136"/>
      <c r="W26586" s="136"/>
      <c r="Z26586" s="136"/>
      <c r="AC26586" s="136"/>
    </row>
    <row r="26587" spans="2:29">
      <c r="B26587" s="136"/>
      <c r="E26587" s="136"/>
      <c r="H26587" s="136"/>
      <c r="K26587" s="136"/>
      <c r="O26587" s="136"/>
      <c r="T26587" s="136"/>
      <c r="W26587" s="136"/>
      <c r="Z26587" s="136"/>
      <c r="AC26587" s="136"/>
    </row>
    <row r="26588" spans="2:29">
      <c r="B26588" s="136"/>
      <c r="E26588" s="136"/>
      <c r="H26588" s="136"/>
      <c r="K26588" s="136"/>
      <c r="O26588" s="136"/>
      <c r="T26588" s="136"/>
      <c r="W26588" s="136"/>
      <c r="Z26588" s="136"/>
      <c r="AC26588" s="136"/>
    </row>
    <row r="26589" spans="2:29">
      <c r="B26589" s="136"/>
      <c r="E26589" s="136"/>
      <c r="H26589" s="136"/>
      <c r="K26589" s="136"/>
      <c r="O26589" s="136"/>
      <c r="T26589" s="136"/>
      <c r="W26589" s="136"/>
      <c r="Z26589" s="136"/>
      <c r="AC26589" s="136"/>
    </row>
    <row r="26590" spans="2:29">
      <c r="B26590" s="136"/>
      <c r="E26590" s="136"/>
      <c r="H26590" s="136"/>
      <c r="K26590" s="136"/>
      <c r="O26590" s="136"/>
      <c r="T26590" s="136"/>
      <c r="W26590" s="136"/>
      <c r="Z26590" s="136"/>
      <c r="AC26590" s="136"/>
    </row>
    <row r="26591" spans="2:29">
      <c r="B26591" s="136"/>
      <c r="E26591" s="136"/>
      <c r="H26591" s="136"/>
      <c r="K26591" s="136"/>
      <c r="O26591" s="136"/>
      <c r="T26591" s="136"/>
      <c r="W26591" s="136"/>
      <c r="Z26591" s="136"/>
      <c r="AC26591" s="136"/>
    </row>
    <row r="26592" spans="2:29">
      <c r="B26592" s="136"/>
      <c r="E26592" s="136"/>
      <c r="H26592" s="136"/>
      <c r="K26592" s="136"/>
      <c r="O26592" s="136"/>
      <c r="T26592" s="136"/>
      <c r="W26592" s="136"/>
      <c r="Z26592" s="136"/>
      <c r="AC26592" s="136"/>
    </row>
    <row r="26593" spans="2:29">
      <c r="B26593" s="136"/>
      <c r="E26593" s="136"/>
      <c r="H26593" s="136"/>
      <c r="K26593" s="136"/>
      <c r="O26593" s="136"/>
      <c r="T26593" s="136"/>
      <c r="W26593" s="136"/>
      <c r="Z26593" s="136"/>
      <c r="AC26593" s="136"/>
    </row>
    <row r="26594" spans="2:29">
      <c r="B26594" s="136"/>
      <c r="E26594" s="136"/>
      <c r="H26594" s="136"/>
      <c r="K26594" s="136"/>
      <c r="O26594" s="136"/>
      <c r="T26594" s="136"/>
      <c r="W26594" s="136"/>
      <c r="Z26594" s="136"/>
      <c r="AC26594" s="136"/>
    </row>
    <row r="26595" spans="2:29">
      <c r="B26595" s="136"/>
      <c r="E26595" s="136"/>
      <c r="H26595" s="136"/>
      <c r="K26595" s="136"/>
      <c r="O26595" s="136"/>
      <c r="T26595" s="136"/>
      <c r="W26595" s="136"/>
      <c r="Z26595" s="136"/>
      <c r="AC26595" s="136"/>
    </row>
    <row r="26596" spans="2:29">
      <c r="B26596" s="136"/>
      <c r="E26596" s="136"/>
      <c r="H26596" s="136"/>
      <c r="K26596" s="136"/>
      <c r="O26596" s="136"/>
      <c r="T26596" s="136"/>
      <c r="W26596" s="136"/>
      <c r="Z26596" s="136"/>
      <c r="AC26596" s="136"/>
    </row>
    <row r="26597" spans="2:29">
      <c r="B26597" s="136"/>
      <c r="E26597" s="136"/>
      <c r="H26597" s="136"/>
      <c r="K26597" s="136"/>
      <c r="O26597" s="136"/>
      <c r="T26597" s="136"/>
      <c r="W26597" s="136"/>
      <c r="Z26597" s="136"/>
      <c r="AC26597" s="136"/>
    </row>
    <row r="26598" spans="2:29">
      <c r="B26598" s="136"/>
      <c r="E26598" s="136"/>
      <c r="H26598" s="136"/>
      <c r="K26598" s="136"/>
      <c r="O26598" s="136"/>
      <c r="T26598" s="136"/>
      <c r="W26598" s="136"/>
      <c r="Z26598" s="136"/>
      <c r="AC26598" s="136"/>
    </row>
    <row r="26599" spans="2:29">
      <c r="B26599" s="136"/>
      <c r="E26599" s="136"/>
      <c r="H26599" s="136"/>
      <c r="K26599" s="136"/>
      <c r="O26599" s="136"/>
      <c r="T26599" s="136"/>
      <c r="W26599" s="136"/>
      <c r="Z26599" s="136"/>
      <c r="AC26599" s="136"/>
    </row>
    <row r="26600" spans="2:29">
      <c r="B26600" s="136"/>
      <c r="E26600" s="136"/>
      <c r="H26600" s="136"/>
      <c r="K26600" s="136"/>
      <c r="O26600" s="136"/>
      <c r="T26600" s="136"/>
      <c r="W26600" s="136"/>
      <c r="Z26600" s="136"/>
      <c r="AC26600" s="136"/>
    </row>
    <row r="26601" spans="2:29">
      <c r="B26601" s="136"/>
      <c r="E26601" s="136"/>
      <c r="H26601" s="136"/>
      <c r="K26601" s="136"/>
      <c r="O26601" s="136"/>
      <c r="T26601" s="136"/>
      <c r="W26601" s="136"/>
      <c r="Z26601" s="136"/>
      <c r="AC26601" s="136"/>
    </row>
    <row r="26602" spans="2:29">
      <c r="B26602" s="136"/>
      <c r="E26602" s="136"/>
      <c r="H26602" s="136"/>
      <c r="K26602" s="136"/>
      <c r="O26602" s="136"/>
      <c r="T26602" s="136"/>
      <c r="W26602" s="136"/>
      <c r="Z26602" s="136"/>
      <c r="AC26602" s="136"/>
    </row>
    <row r="26603" spans="2:29">
      <c r="B26603" s="136"/>
      <c r="E26603" s="136"/>
      <c r="H26603" s="136"/>
      <c r="K26603" s="136"/>
      <c r="O26603" s="136"/>
      <c r="T26603" s="136"/>
      <c r="W26603" s="136"/>
      <c r="Z26603" s="136"/>
      <c r="AC26603" s="136"/>
    </row>
    <row r="26604" spans="2:29">
      <c r="B26604" s="136"/>
      <c r="E26604" s="136"/>
      <c r="H26604" s="136"/>
      <c r="K26604" s="136"/>
      <c r="O26604" s="136"/>
      <c r="T26604" s="136"/>
      <c r="W26604" s="136"/>
      <c r="Z26604" s="136"/>
      <c r="AC26604" s="136"/>
    </row>
    <row r="26605" spans="2:29">
      <c r="B26605" s="136"/>
      <c r="E26605" s="136"/>
      <c r="H26605" s="136"/>
      <c r="K26605" s="136"/>
      <c r="O26605" s="136"/>
      <c r="T26605" s="136"/>
      <c r="W26605" s="136"/>
      <c r="Z26605" s="136"/>
      <c r="AC26605" s="136"/>
    </row>
    <row r="26606" spans="2:29">
      <c r="B26606" s="136"/>
      <c r="E26606" s="136"/>
      <c r="H26606" s="136"/>
      <c r="K26606" s="136"/>
      <c r="O26606" s="136"/>
      <c r="T26606" s="136"/>
      <c r="W26606" s="136"/>
      <c r="Z26606" s="136"/>
      <c r="AC26606" s="136"/>
    </row>
    <row r="26607" spans="2:29">
      <c r="B26607" s="136"/>
      <c r="E26607" s="136"/>
      <c r="H26607" s="136"/>
      <c r="K26607" s="136"/>
      <c r="O26607" s="136"/>
      <c r="T26607" s="136"/>
      <c r="W26607" s="136"/>
      <c r="Z26607" s="136"/>
      <c r="AC26607" s="136"/>
    </row>
    <row r="26608" spans="2:29">
      <c r="B26608" s="136"/>
      <c r="E26608" s="136"/>
      <c r="H26608" s="136"/>
      <c r="K26608" s="136"/>
      <c r="O26608" s="136"/>
      <c r="T26608" s="136"/>
      <c r="W26608" s="136"/>
      <c r="Z26608" s="136"/>
      <c r="AC26608" s="136"/>
    </row>
    <row r="26609" spans="2:29">
      <c r="B26609" s="136"/>
      <c r="E26609" s="136"/>
      <c r="H26609" s="136"/>
      <c r="K26609" s="136"/>
      <c r="O26609" s="136"/>
      <c r="T26609" s="136"/>
      <c r="W26609" s="136"/>
      <c r="Z26609" s="136"/>
      <c r="AC26609" s="136"/>
    </row>
    <row r="26610" spans="2:29">
      <c r="B26610" s="136"/>
      <c r="E26610" s="136"/>
      <c r="H26610" s="136"/>
      <c r="K26610" s="136"/>
      <c r="O26610" s="136"/>
      <c r="T26610" s="136"/>
      <c r="W26610" s="136"/>
      <c r="Z26610" s="136"/>
      <c r="AC26610" s="136"/>
    </row>
    <row r="26611" spans="2:29">
      <c r="B26611" s="136"/>
      <c r="E26611" s="136"/>
      <c r="H26611" s="136"/>
      <c r="K26611" s="136"/>
      <c r="O26611" s="136"/>
      <c r="T26611" s="136"/>
      <c r="W26611" s="136"/>
      <c r="Z26611" s="136"/>
      <c r="AC26611" s="136"/>
    </row>
    <row r="26612" spans="2:29">
      <c r="B26612" s="136"/>
      <c r="E26612" s="136"/>
      <c r="H26612" s="136"/>
      <c r="K26612" s="136"/>
      <c r="O26612" s="136"/>
      <c r="T26612" s="136"/>
      <c r="W26612" s="136"/>
      <c r="Z26612" s="136"/>
      <c r="AC26612" s="136"/>
    </row>
    <row r="26613" spans="2:29">
      <c r="B26613" s="136"/>
      <c r="E26613" s="136"/>
      <c r="H26613" s="136"/>
      <c r="K26613" s="136"/>
      <c r="O26613" s="136"/>
      <c r="T26613" s="136"/>
      <c r="W26613" s="136"/>
      <c r="Z26613" s="136"/>
      <c r="AC26613" s="136"/>
    </row>
    <row r="26614" spans="2:29">
      <c r="B26614" s="136"/>
      <c r="E26614" s="136"/>
      <c r="H26614" s="136"/>
      <c r="K26614" s="136"/>
      <c r="O26614" s="136"/>
      <c r="T26614" s="136"/>
      <c r="W26614" s="136"/>
      <c r="Z26614" s="136"/>
      <c r="AC26614" s="136"/>
    </row>
    <row r="26615" spans="2:29">
      <c r="B26615" s="136"/>
      <c r="E26615" s="136"/>
      <c r="H26615" s="136"/>
      <c r="K26615" s="136"/>
      <c r="O26615" s="136"/>
      <c r="T26615" s="136"/>
      <c r="W26615" s="136"/>
      <c r="Z26615" s="136"/>
      <c r="AC26615" s="136"/>
    </row>
    <row r="26616" spans="2:29">
      <c r="B26616" s="136"/>
      <c r="E26616" s="136"/>
      <c r="H26616" s="136"/>
      <c r="K26616" s="136"/>
      <c r="O26616" s="136"/>
      <c r="T26616" s="136"/>
      <c r="W26616" s="136"/>
      <c r="Z26616" s="136"/>
      <c r="AC26616" s="136"/>
    </row>
    <row r="26617" spans="2:29">
      <c r="B26617" s="136"/>
      <c r="E26617" s="136"/>
      <c r="H26617" s="136"/>
      <c r="K26617" s="136"/>
      <c r="O26617" s="136"/>
      <c r="T26617" s="136"/>
      <c r="W26617" s="136"/>
      <c r="Z26617" s="136"/>
      <c r="AC26617" s="136"/>
    </row>
    <row r="26618" spans="2:29">
      <c r="B26618" s="136"/>
      <c r="E26618" s="136"/>
      <c r="H26618" s="136"/>
      <c r="K26618" s="136"/>
      <c r="O26618" s="136"/>
      <c r="T26618" s="136"/>
      <c r="W26618" s="136"/>
      <c r="Z26618" s="136"/>
      <c r="AC26618" s="136"/>
    </row>
    <row r="26619" spans="2:29">
      <c r="B26619" s="136"/>
      <c r="E26619" s="136"/>
      <c r="H26619" s="136"/>
      <c r="K26619" s="136"/>
      <c r="O26619" s="136"/>
      <c r="T26619" s="136"/>
      <c r="W26619" s="136"/>
      <c r="Z26619" s="136"/>
      <c r="AC26619" s="136"/>
    </row>
    <row r="26620" spans="2:29">
      <c r="B26620" s="136"/>
      <c r="E26620" s="136"/>
      <c r="H26620" s="136"/>
      <c r="K26620" s="136"/>
      <c r="O26620" s="136"/>
      <c r="T26620" s="136"/>
      <c r="W26620" s="136"/>
      <c r="Z26620" s="136"/>
      <c r="AC26620" s="136"/>
    </row>
    <row r="26621" spans="2:29">
      <c r="B26621" s="136"/>
      <c r="E26621" s="136"/>
      <c r="H26621" s="136"/>
      <c r="K26621" s="136"/>
      <c r="O26621" s="136"/>
      <c r="T26621" s="136"/>
      <c r="W26621" s="136"/>
      <c r="Z26621" s="136"/>
      <c r="AC26621" s="136"/>
    </row>
    <row r="26622" spans="2:29">
      <c r="B26622" s="136"/>
      <c r="E26622" s="136"/>
      <c r="H26622" s="136"/>
      <c r="K26622" s="136"/>
      <c r="O26622" s="136"/>
      <c r="T26622" s="136"/>
      <c r="W26622" s="136"/>
      <c r="Z26622" s="136"/>
      <c r="AC26622" s="136"/>
    </row>
    <row r="26623" spans="2:29">
      <c r="B26623" s="136"/>
      <c r="E26623" s="136"/>
      <c r="H26623" s="136"/>
      <c r="K26623" s="136"/>
      <c r="O26623" s="136"/>
      <c r="T26623" s="136"/>
      <c r="W26623" s="136"/>
      <c r="Z26623" s="136"/>
      <c r="AC26623" s="136"/>
    </row>
    <row r="26624" spans="2:29">
      <c r="B26624" s="136"/>
      <c r="E26624" s="136"/>
      <c r="H26624" s="136"/>
      <c r="K26624" s="136"/>
      <c r="O26624" s="136"/>
      <c r="T26624" s="136"/>
      <c r="W26624" s="136"/>
      <c r="Z26624" s="136"/>
      <c r="AC26624" s="136"/>
    </row>
    <row r="26625" spans="2:29">
      <c r="B26625" s="136"/>
      <c r="E26625" s="136"/>
      <c r="H26625" s="136"/>
      <c r="K26625" s="136"/>
      <c r="O26625" s="136"/>
      <c r="T26625" s="136"/>
      <c r="W26625" s="136"/>
      <c r="Z26625" s="136"/>
      <c r="AC26625" s="136"/>
    </row>
    <row r="26626" spans="2:29">
      <c r="B26626" s="136"/>
      <c r="E26626" s="136"/>
      <c r="H26626" s="136"/>
      <c r="K26626" s="136"/>
      <c r="O26626" s="136"/>
      <c r="T26626" s="136"/>
      <c r="W26626" s="136"/>
      <c r="Z26626" s="136"/>
      <c r="AC26626" s="136"/>
    </row>
    <row r="26627" spans="2:29">
      <c r="B26627" s="136"/>
      <c r="E26627" s="136"/>
      <c r="H26627" s="136"/>
      <c r="K26627" s="136"/>
      <c r="O26627" s="136"/>
      <c r="T26627" s="136"/>
      <c r="W26627" s="136"/>
      <c r="Z26627" s="136"/>
      <c r="AC26627" s="136"/>
    </row>
    <row r="26628" spans="2:29">
      <c r="B26628" s="136"/>
      <c r="E26628" s="136"/>
      <c r="H26628" s="136"/>
      <c r="K26628" s="136"/>
      <c r="O26628" s="136"/>
      <c r="T26628" s="136"/>
      <c r="W26628" s="136"/>
      <c r="Z26628" s="136"/>
      <c r="AC26628" s="136"/>
    </row>
    <row r="26629" spans="2:29">
      <c r="B26629" s="136"/>
      <c r="E26629" s="136"/>
      <c r="H26629" s="136"/>
      <c r="K26629" s="136"/>
      <c r="O26629" s="136"/>
      <c r="T26629" s="136"/>
      <c r="W26629" s="136"/>
      <c r="Z26629" s="136"/>
      <c r="AC26629" s="136"/>
    </row>
    <row r="26630" spans="2:29">
      <c r="B26630" s="136"/>
      <c r="E26630" s="136"/>
      <c r="H26630" s="136"/>
      <c r="K26630" s="136"/>
      <c r="O26630" s="136"/>
      <c r="T26630" s="136"/>
      <c r="W26630" s="136"/>
      <c r="Z26630" s="136"/>
      <c r="AC26630" s="136"/>
    </row>
    <row r="26631" spans="2:29">
      <c r="B26631" s="136"/>
      <c r="E26631" s="136"/>
      <c r="H26631" s="136"/>
      <c r="K26631" s="136"/>
      <c r="O26631" s="136"/>
      <c r="T26631" s="136"/>
      <c r="W26631" s="136"/>
      <c r="Z26631" s="136"/>
      <c r="AC26631" s="136"/>
    </row>
    <row r="26632" spans="2:29">
      <c r="B26632" s="136"/>
      <c r="E26632" s="136"/>
      <c r="H26632" s="136"/>
      <c r="K26632" s="136"/>
      <c r="O26632" s="136"/>
      <c r="T26632" s="136"/>
      <c r="W26632" s="136"/>
      <c r="Z26632" s="136"/>
      <c r="AC26632" s="136"/>
    </row>
    <row r="26633" spans="2:29">
      <c r="B26633" s="136"/>
      <c r="E26633" s="136"/>
      <c r="H26633" s="136"/>
      <c r="K26633" s="136"/>
      <c r="O26633" s="136"/>
      <c r="T26633" s="136"/>
      <c r="W26633" s="136"/>
      <c r="Z26633" s="136"/>
      <c r="AC26633" s="136"/>
    </row>
    <row r="26634" spans="2:29">
      <c r="B26634" s="136"/>
      <c r="E26634" s="136"/>
      <c r="H26634" s="136"/>
      <c r="K26634" s="136"/>
      <c r="O26634" s="136"/>
      <c r="T26634" s="136"/>
      <c r="W26634" s="136"/>
      <c r="Z26634" s="136"/>
      <c r="AC26634" s="136"/>
    </row>
    <row r="26635" spans="2:29">
      <c r="B26635" s="136"/>
      <c r="E26635" s="136"/>
      <c r="H26635" s="136"/>
      <c r="K26635" s="136"/>
      <c r="O26635" s="136"/>
      <c r="T26635" s="136"/>
      <c r="W26635" s="136"/>
      <c r="Z26635" s="136"/>
      <c r="AC26635" s="136"/>
    </row>
    <row r="26636" spans="2:29">
      <c r="B26636" s="136"/>
      <c r="E26636" s="136"/>
      <c r="H26636" s="136"/>
      <c r="K26636" s="136"/>
      <c r="O26636" s="136"/>
      <c r="T26636" s="136"/>
      <c r="W26636" s="136"/>
      <c r="Z26636" s="136"/>
      <c r="AC26636" s="136"/>
    </row>
    <row r="26637" spans="2:29">
      <c r="B26637" s="136"/>
      <c r="E26637" s="136"/>
      <c r="H26637" s="136"/>
      <c r="K26637" s="136"/>
      <c r="O26637" s="136"/>
      <c r="T26637" s="136"/>
      <c r="W26637" s="136"/>
      <c r="Z26637" s="136"/>
      <c r="AC26637" s="136"/>
    </row>
    <row r="26638" spans="2:29">
      <c r="B26638" s="136"/>
      <c r="E26638" s="136"/>
      <c r="H26638" s="136"/>
      <c r="K26638" s="136"/>
      <c r="O26638" s="136"/>
      <c r="T26638" s="136"/>
      <c r="W26638" s="136"/>
      <c r="Z26638" s="136"/>
      <c r="AC26638" s="136"/>
    </row>
    <row r="26639" spans="2:29">
      <c r="B26639" s="136"/>
      <c r="E26639" s="136"/>
      <c r="H26639" s="136"/>
      <c r="K26639" s="136"/>
      <c r="O26639" s="136"/>
      <c r="T26639" s="136"/>
      <c r="W26639" s="136"/>
      <c r="Z26639" s="136"/>
      <c r="AC26639" s="136"/>
    </row>
    <row r="26640" spans="2:29">
      <c r="B26640" s="136"/>
      <c r="E26640" s="136"/>
      <c r="H26640" s="136"/>
      <c r="K26640" s="136"/>
      <c r="O26640" s="136"/>
      <c r="T26640" s="136"/>
      <c r="W26640" s="136"/>
      <c r="Z26640" s="136"/>
      <c r="AC26640" s="136"/>
    </row>
    <row r="26641" spans="2:29">
      <c r="B26641" s="136"/>
      <c r="E26641" s="136"/>
      <c r="H26641" s="136"/>
      <c r="K26641" s="136"/>
      <c r="O26641" s="136"/>
      <c r="T26641" s="136"/>
      <c r="W26641" s="136"/>
      <c r="Z26641" s="136"/>
      <c r="AC26641" s="136"/>
    </row>
    <row r="26642" spans="2:29">
      <c r="B26642" s="136"/>
      <c r="E26642" s="136"/>
      <c r="H26642" s="136"/>
      <c r="K26642" s="136"/>
      <c r="O26642" s="136"/>
      <c r="T26642" s="136"/>
      <c r="W26642" s="136"/>
      <c r="Z26642" s="136"/>
      <c r="AC26642" s="136"/>
    </row>
    <row r="26643" spans="2:29">
      <c r="B26643" s="136"/>
      <c r="E26643" s="136"/>
      <c r="H26643" s="136"/>
      <c r="K26643" s="136"/>
      <c r="O26643" s="136"/>
      <c r="T26643" s="136"/>
      <c r="W26643" s="136"/>
      <c r="Z26643" s="136"/>
      <c r="AC26643" s="136"/>
    </row>
    <row r="26644" spans="2:29">
      <c r="B26644" s="136"/>
      <c r="E26644" s="136"/>
      <c r="H26644" s="136"/>
      <c r="K26644" s="136"/>
      <c r="O26644" s="136"/>
      <c r="T26644" s="136"/>
      <c r="W26644" s="136"/>
      <c r="Z26644" s="136"/>
      <c r="AC26644" s="136"/>
    </row>
    <row r="26645" spans="2:29">
      <c r="B26645" s="136"/>
      <c r="E26645" s="136"/>
      <c r="H26645" s="136"/>
      <c r="K26645" s="136"/>
      <c r="O26645" s="136"/>
      <c r="T26645" s="136"/>
      <c r="W26645" s="136"/>
      <c r="Z26645" s="136"/>
      <c r="AC26645" s="136"/>
    </row>
    <row r="26646" spans="2:29">
      <c r="B26646" s="136"/>
      <c r="E26646" s="136"/>
      <c r="H26646" s="136"/>
      <c r="K26646" s="136"/>
      <c r="O26646" s="136"/>
      <c r="T26646" s="136"/>
      <c r="W26646" s="136"/>
      <c r="Z26646" s="136"/>
      <c r="AC26646" s="136"/>
    </row>
    <row r="26647" spans="2:29">
      <c r="B26647" s="136"/>
      <c r="E26647" s="136"/>
      <c r="H26647" s="136"/>
      <c r="K26647" s="136"/>
      <c r="O26647" s="136"/>
      <c r="T26647" s="136"/>
      <c r="W26647" s="136"/>
      <c r="Z26647" s="136"/>
      <c r="AC26647" s="136"/>
    </row>
    <row r="26648" spans="2:29">
      <c r="B26648" s="136"/>
      <c r="E26648" s="136"/>
      <c r="H26648" s="136"/>
      <c r="K26648" s="136"/>
      <c r="O26648" s="136"/>
      <c r="T26648" s="136"/>
      <c r="W26648" s="136"/>
      <c r="Z26648" s="136"/>
      <c r="AC26648" s="136"/>
    </row>
    <row r="26649" spans="2:29">
      <c r="B26649" s="136"/>
      <c r="E26649" s="136"/>
      <c r="H26649" s="136"/>
      <c r="K26649" s="136"/>
      <c r="O26649" s="136"/>
      <c r="T26649" s="136"/>
      <c r="W26649" s="136"/>
      <c r="Z26649" s="136"/>
      <c r="AC26649" s="136"/>
    </row>
    <row r="26650" spans="2:29">
      <c r="B26650" s="136"/>
      <c r="E26650" s="136"/>
      <c r="H26650" s="136"/>
      <c r="K26650" s="136"/>
      <c r="O26650" s="136"/>
      <c r="T26650" s="136"/>
      <c r="W26650" s="136"/>
      <c r="Z26650" s="136"/>
      <c r="AC26650" s="136"/>
    </row>
    <row r="26651" spans="2:29">
      <c r="B26651" s="136"/>
      <c r="E26651" s="136"/>
      <c r="H26651" s="136"/>
      <c r="K26651" s="136"/>
      <c r="O26651" s="136"/>
      <c r="T26651" s="136"/>
      <c r="W26651" s="136"/>
      <c r="Z26651" s="136"/>
      <c r="AC26651" s="136"/>
    </row>
    <row r="26652" spans="2:29">
      <c r="B26652" s="136"/>
      <c r="E26652" s="136"/>
      <c r="H26652" s="136"/>
      <c r="K26652" s="136"/>
      <c r="O26652" s="136"/>
      <c r="T26652" s="136"/>
      <c r="W26652" s="136"/>
      <c r="Z26652" s="136"/>
      <c r="AC26652" s="136"/>
    </row>
    <row r="26653" spans="2:29">
      <c r="B26653" s="136"/>
      <c r="E26653" s="136"/>
      <c r="H26653" s="136"/>
      <c r="K26653" s="136"/>
      <c r="O26653" s="136"/>
      <c r="T26653" s="136"/>
      <c r="W26653" s="136"/>
      <c r="Z26653" s="136"/>
      <c r="AC26653" s="136"/>
    </row>
    <row r="26654" spans="2:29">
      <c r="B26654" s="136"/>
      <c r="E26654" s="136"/>
      <c r="H26654" s="136"/>
      <c r="K26654" s="136"/>
      <c r="O26654" s="136"/>
      <c r="T26654" s="136"/>
      <c r="W26654" s="136"/>
      <c r="Z26654" s="136"/>
      <c r="AC26654" s="136"/>
    </row>
    <row r="26655" spans="2:29">
      <c r="B26655" s="136"/>
      <c r="E26655" s="136"/>
      <c r="H26655" s="136"/>
      <c r="K26655" s="136"/>
      <c r="O26655" s="136"/>
      <c r="T26655" s="136"/>
      <c r="W26655" s="136"/>
      <c r="Z26655" s="136"/>
      <c r="AC26655" s="136"/>
    </row>
    <row r="26656" spans="2:29">
      <c r="B26656" s="136"/>
      <c r="E26656" s="136"/>
      <c r="H26656" s="136"/>
      <c r="K26656" s="136"/>
      <c r="O26656" s="136"/>
      <c r="T26656" s="136"/>
      <c r="W26656" s="136"/>
      <c r="Z26656" s="136"/>
      <c r="AC26656" s="136"/>
    </row>
    <row r="26657" spans="2:29">
      <c r="B26657" s="136"/>
      <c r="E26657" s="136"/>
      <c r="H26657" s="136"/>
      <c r="K26657" s="136"/>
      <c r="O26657" s="136"/>
      <c r="T26657" s="136"/>
      <c r="W26657" s="136"/>
      <c r="Z26657" s="136"/>
      <c r="AC26657" s="136"/>
    </row>
    <row r="26658" spans="2:29">
      <c r="B26658" s="136"/>
      <c r="E26658" s="136"/>
      <c r="H26658" s="136"/>
      <c r="K26658" s="136"/>
      <c r="O26658" s="136"/>
      <c r="T26658" s="136"/>
      <c r="W26658" s="136"/>
      <c r="Z26658" s="136"/>
      <c r="AC26658" s="136"/>
    </row>
    <row r="26659" spans="2:29">
      <c r="B26659" s="136"/>
      <c r="E26659" s="136"/>
      <c r="H26659" s="136"/>
      <c r="K26659" s="136"/>
      <c r="O26659" s="136"/>
      <c r="T26659" s="136"/>
      <c r="W26659" s="136"/>
      <c r="Z26659" s="136"/>
      <c r="AC26659" s="136"/>
    </row>
    <row r="26660" spans="2:29">
      <c r="B26660" s="136"/>
      <c r="E26660" s="136"/>
      <c r="H26660" s="136"/>
      <c r="K26660" s="136"/>
      <c r="O26660" s="136"/>
      <c r="T26660" s="136"/>
      <c r="W26660" s="136"/>
      <c r="Z26660" s="136"/>
      <c r="AC26660" s="136"/>
    </row>
    <row r="26661" spans="2:29">
      <c r="B26661" s="136"/>
      <c r="E26661" s="136"/>
      <c r="H26661" s="136"/>
      <c r="K26661" s="136"/>
      <c r="O26661" s="136"/>
      <c r="T26661" s="136"/>
      <c r="W26661" s="136"/>
      <c r="Z26661" s="136"/>
      <c r="AC26661" s="136"/>
    </row>
    <row r="26662" spans="2:29">
      <c r="B26662" s="136"/>
      <c r="E26662" s="136"/>
      <c r="H26662" s="136"/>
      <c r="K26662" s="136"/>
      <c r="O26662" s="136"/>
      <c r="T26662" s="136"/>
      <c r="W26662" s="136"/>
      <c r="Z26662" s="136"/>
      <c r="AC26662" s="136"/>
    </row>
    <row r="26663" spans="2:29">
      <c r="B26663" s="136"/>
      <c r="E26663" s="136"/>
      <c r="H26663" s="136"/>
      <c r="K26663" s="136"/>
      <c r="O26663" s="136"/>
      <c r="T26663" s="136"/>
      <c r="W26663" s="136"/>
      <c r="Z26663" s="136"/>
      <c r="AC26663" s="136"/>
    </row>
    <row r="26664" spans="2:29">
      <c r="B26664" s="136"/>
      <c r="E26664" s="136"/>
      <c r="H26664" s="136"/>
      <c r="K26664" s="136"/>
      <c r="O26664" s="136"/>
      <c r="T26664" s="136"/>
      <c r="W26664" s="136"/>
      <c r="Z26664" s="136"/>
      <c r="AC26664" s="136"/>
    </row>
    <row r="26665" spans="2:29">
      <c r="B26665" s="136"/>
      <c r="E26665" s="136"/>
      <c r="H26665" s="136"/>
      <c r="K26665" s="136"/>
      <c r="O26665" s="136"/>
      <c r="T26665" s="136"/>
      <c r="W26665" s="136"/>
      <c r="Z26665" s="136"/>
      <c r="AC26665" s="136"/>
    </row>
    <row r="26666" spans="2:29">
      <c r="B26666" s="136"/>
      <c r="E26666" s="136"/>
      <c r="H26666" s="136"/>
      <c r="K26666" s="136"/>
      <c r="O26666" s="136"/>
      <c r="T26666" s="136"/>
      <c r="W26666" s="136"/>
      <c r="Z26666" s="136"/>
      <c r="AC26666" s="136"/>
    </row>
    <row r="26667" spans="2:29">
      <c r="B26667" s="136"/>
      <c r="E26667" s="136"/>
      <c r="H26667" s="136"/>
      <c r="K26667" s="136"/>
      <c r="O26667" s="136"/>
      <c r="T26667" s="136"/>
      <c r="W26667" s="136"/>
      <c r="Z26667" s="136"/>
      <c r="AC26667" s="136"/>
    </row>
    <row r="26668" spans="2:29">
      <c r="B26668" s="136"/>
      <c r="E26668" s="136"/>
      <c r="H26668" s="136"/>
      <c r="K26668" s="136"/>
      <c r="O26668" s="136"/>
      <c r="T26668" s="136"/>
      <c r="W26668" s="136"/>
      <c r="Z26668" s="136"/>
      <c r="AC26668" s="136"/>
    </row>
    <row r="26669" spans="2:29">
      <c r="B26669" s="136"/>
      <c r="E26669" s="136"/>
      <c r="H26669" s="136"/>
      <c r="K26669" s="136"/>
      <c r="O26669" s="136"/>
      <c r="T26669" s="136"/>
      <c r="W26669" s="136"/>
      <c r="Z26669" s="136"/>
      <c r="AC26669" s="136"/>
    </row>
    <row r="26670" spans="2:29">
      <c r="B26670" s="136"/>
      <c r="E26670" s="136"/>
      <c r="H26670" s="136"/>
      <c r="K26670" s="136"/>
      <c r="O26670" s="136"/>
      <c r="T26670" s="136"/>
      <c r="W26670" s="136"/>
      <c r="Z26670" s="136"/>
      <c r="AC26670" s="136"/>
    </row>
    <row r="26671" spans="2:29">
      <c r="B26671" s="136"/>
      <c r="E26671" s="136"/>
      <c r="H26671" s="136"/>
      <c r="K26671" s="136"/>
      <c r="O26671" s="136"/>
      <c r="T26671" s="136"/>
      <c r="W26671" s="136"/>
      <c r="Z26671" s="136"/>
      <c r="AC26671" s="136"/>
    </row>
    <row r="26672" spans="2:29">
      <c r="B26672" s="136"/>
      <c r="E26672" s="136"/>
      <c r="H26672" s="136"/>
      <c r="K26672" s="136"/>
      <c r="O26672" s="136"/>
      <c r="T26672" s="136"/>
      <c r="W26672" s="136"/>
      <c r="Z26672" s="136"/>
      <c r="AC26672" s="136"/>
    </row>
    <row r="26673" spans="2:29">
      <c r="B26673" s="136"/>
      <c r="E26673" s="136"/>
      <c r="H26673" s="136"/>
      <c r="K26673" s="136"/>
      <c r="O26673" s="136"/>
      <c r="T26673" s="136"/>
      <c r="W26673" s="136"/>
      <c r="Z26673" s="136"/>
      <c r="AC26673" s="136"/>
    </row>
    <row r="26674" spans="2:29">
      <c r="B26674" s="136"/>
      <c r="E26674" s="136"/>
      <c r="H26674" s="136"/>
      <c r="K26674" s="136"/>
      <c r="O26674" s="136"/>
      <c r="T26674" s="136"/>
      <c r="W26674" s="136"/>
      <c r="Z26674" s="136"/>
      <c r="AC26674" s="136"/>
    </row>
    <row r="26675" spans="2:29">
      <c r="B26675" s="136"/>
      <c r="E26675" s="136"/>
      <c r="H26675" s="136"/>
      <c r="K26675" s="136"/>
      <c r="O26675" s="136"/>
      <c r="T26675" s="136"/>
      <c r="W26675" s="136"/>
      <c r="Z26675" s="136"/>
      <c r="AC26675" s="136"/>
    </row>
    <row r="26676" spans="2:29">
      <c r="B26676" s="136"/>
      <c r="E26676" s="136"/>
      <c r="H26676" s="136"/>
      <c r="K26676" s="136"/>
      <c r="O26676" s="136"/>
      <c r="T26676" s="136"/>
      <c r="W26676" s="136"/>
      <c r="Z26676" s="136"/>
      <c r="AC26676" s="136"/>
    </row>
    <row r="26677" spans="2:29">
      <c r="B26677" s="136"/>
      <c r="E26677" s="136"/>
      <c r="H26677" s="136"/>
      <c r="K26677" s="136"/>
      <c r="O26677" s="136"/>
      <c r="T26677" s="136"/>
      <c r="W26677" s="136"/>
      <c r="Z26677" s="136"/>
      <c r="AC26677" s="136"/>
    </row>
    <row r="26678" spans="2:29">
      <c r="B26678" s="136"/>
      <c r="E26678" s="136"/>
      <c r="H26678" s="136"/>
      <c r="K26678" s="136"/>
      <c r="O26678" s="136"/>
      <c r="T26678" s="136"/>
      <c r="W26678" s="136"/>
      <c r="Z26678" s="136"/>
      <c r="AC26678" s="136"/>
    </row>
    <row r="26679" spans="2:29">
      <c r="B26679" s="136"/>
      <c r="E26679" s="136"/>
      <c r="H26679" s="136"/>
      <c r="K26679" s="136"/>
      <c r="O26679" s="136"/>
      <c r="T26679" s="136"/>
      <c r="W26679" s="136"/>
      <c r="Z26679" s="136"/>
      <c r="AC26679" s="136"/>
    </row>
    <row r="26680" spans="2:29">
      <c r="B26680" s="136"/>
      <c r="E26680" s="136"/>
      <c r="H26680" s="136"/>
      <c r="K26680" s="136"/>
      <c r="O26680" s="136"/>
      <c r="T26680" s="136"/>
      <c r="W26680" s="136"/>
      <c r="Z26680" s="136"/>
      <c r="AC26680" s="136"/>
    </row>
    <row r="26681" spans="2:29">
      <c r="B26681" s="136"/>
      <c r="E26681" s="136"/>
      <c r="H26681" s="136"/>
      <c r="K26681" s="136"/>
      <c r="O26681" s="136"/>
      <c r="T26681" s="136"/>
      <c r="W26681" s="136"/>
      <c r="Z26681" s="136"/>
      <c r="AC26681" s="136"/>
    </row>
    <row r="26682" spans="2:29">
      <c r="B26682" s="136"/>
      <c r="E26682" s="136"/>
      <c r="H26682" s="136"/>
      <c r="K26682" s="136"/>
      <c r="O26682" s="136"/>
      <c r="T26682" s="136"/>
      <c r="W26682" s="136"/>
      <c r="Z26682" s="136"/>
      <c r="AC26682" s="136"/>
    </row>
    <row r="26683" spans="2:29">
      <c r="B26683" s="136"/>
      <c r="E26683" s="136"/>
      <c r="H26683" s="136"/>
      <c r="K26683" s="136"/>
      <c r="O26683" s="136"/>
      <c r="T26683" s="136"/>
      <c r="W26683" s="136"/>
      <c r="Z26683" s="136"/>
      <c r="AC26683" s="136"/>
    </row>
    <row r="26684" spans="2:29">
      <c r="B26684" s="136"/>
      <c r="E26684" s="136"/>
      <c r="H26684" s="136"/>
      <c r="K26684" s="136"/>
      <c r="O26684" s="136"/>
      <c r="T26684" s="136"/>
      <c r="W26684" s="136"/>
      <c r="Z26684" s="136"/>
      <c r="AC26684" s="136"/>
    </row>
    <row r="26685" spans="2:29">
      <c r="B26685" s="136"/>
      <c r="E26685" s="136"/>
      <c r="H26685" s="136"/>
      <c r="K26685" s="136"/>
      <c r="O26685" s="136"/>
      <c r="T26685" s="136"/>
      <c r="W26685" s="136"/>
      <c r="Z26685" s="136"/>
      <c r="AC26685" s="136"/>
    </row>
    <row r="26686" spans="2:29">
      <c r="B26686" s="136"/>
      <c r="E26686" s="136"/>
      <c r="H26686" s="136"/>
      <c r="K26686" s="136"/>
      <c r="O26686" s="136"/>
      <c r="T26686" s="136"/>
      <c r="W26686" s="136"/>
      <c r="Z26686" s="136"/>
      <c r="AC26686" s="136"/>
    </row>
    <row r="26687" spans="2:29">
      <c r="B26687" s="136"/>
      <c r="E26687" s="136"/>
      <c r="H26687" s="136"/>
      <c r="K26687" s="136"/>
      <c r="O26687" s="136"/>
      <c r="T26687" s="136"/>
      <c r="W26687" s="136"/>
      <c r="Z26687" s="136"/>
      <c r="AC26687" s="136"/>
    </row>
    <row r="26688" spans="2:29">
      <c r="B26688" s="136"/>
      <c r="E26688" s="136"/>
      <c r="H26688" s="136"/>
      <c r="K26688" s="136"/>
      <c r="O26688" s="136"/>
      <c r="T26688" s="136"/>
      <c r="W26688" s="136"/>
      <c r="Z26688" s="136"/>
      <c r="AC26688" s="136"/>
    </row>
    <row r="26689" spans="2:29">
      <c r="B26689" s="136"/>
      <c r="E26689" s="136"/>
      <c r="H26689" s="136"/>
      <c r="K26689" s="136"/>
      <c r="O26689" s="136"/>
      <c r="T26689" s="136"/>
      <c r="W26689" s="136"/>
      <c r="Z26689" s="136"/>
      <c r="AC26689" s="136"/>
    </row>
    <row r="26690" spans="2:29">
      <c r="B26690" s="136"/>
      <c r="E26690" s="136"/>
      <c r="H26690" s="136"/>
      <c r="K26690" s="136"/>
      <c r="O26690" s="136"/>
      <c r="T26690" s="136"/>
      <c r="W26690" s="136"/>
      <c r="Z26690" s="136"/>
      <c r="AC26690" s="136"/>
    </row>
    <row r="26691" spans="2:29">
      <c r="B26691" s="136"/>
      <c r="E26691" s="136"/>
      <c r="H26691" s="136"/>
      <c r="K26691" s="136"/>
      <c r="O26691" s="136"/>
      <c r="T26691" s="136"/>
      <c r="W26691" s="136"/>
      <c r="Z26691" s="136"/>
      <c r="AC26691" s="136"/>
    </row>
    <row r="26692" spans="2:29">
      <c r="B26692" s="136"/>
      <c r="E26692" s="136"/>
      <c r="H26692" s="136"/>
      <c r="K26692" s="136"/>
      <c r="O26692" s="136"/>
      <c r="T26692" s="136"/>
      <c r="W26692" s="136"/>
      <c r="Z26692" s="136"/>
      <c r="AC26692" s="136"/>
    </row>
    <row r="26693" spans="2:29">
      <c r="B26693" s="136"/>
      <c r="E26693" s="136"/>
      <c r="H26693" s="136"/>
      <c r="K26693" s="136"/>
      <c r="O26693" s="136"/>
      <c r="T26693" s="136"/>
      <c r="W26693" s="136"/>
      <c r="Z26693" s="136"/>
      <c r="AC26693" s="136"/>
    </row>
    <row r="26694" spans="2:29">
      <c r="B26694" s="136"/>
      <c r="E26694" s="136"/>
      <c r="H26694" s="136"/>
      <c r="K26694" s="136"/>
      <c r="O26694" s="136"/>
      <c r="T26694" s="136"/>
      <c r="W26694" s="136"/>
      <c r="Z26694" s="136"/>
      <c r="AC26694" s="136"/>
    </row>
    <row r="26695" spans="2:29">
      <c r="B26695" s="136"/>
      <c r="E26695" s="136"/>
      <c r="H26695" s="136"/>
      <c r="K26695" s="136"/>
      <c r="O26695" s="136"/>
      <c r="T26695" s="136"/>
      <c r="W26695" s="136"/>
      <c r="Z26695" s="136"/>
      <c r="AC26695" s="136"/>
    </row>
    <row r="26696" spans="2:29">
      <c r="B26696" s="136"/>
      <c r="E26696" s="136"/>
      <c r="H26696" s="136"/>
      <c r="K26696" s="136"/>
      <c r="O26696" s="136"/>
      <c r="T26696" s="136"/>
      <c r="W26696" s="136"/>
      <c r="Z26696" s="136"/>
      <c r="AC26696" s="136"/>
    </row>
    <row r="26697" spans="2:29">
      <c r="B26697" s="136"/>
      <c r="E26697" s="136"/>
      <c r="H26697" s="136"/>
      <c r="K26697" s="136"/>
      <c r="O26697" s="136"/>
      <c r="T26697" s="136"/>
      <c r="W26697" s="136"/>
      <c r="Z26697" s="136"/>
      <c r="AC26697" s="136"/>
    </row>
    <row r="26698" spans="2:29">
      <c r="B26698" s="136"/>
      <c r="E26698" s="136"/>
      <c r="H26698" s="136"/>
      <c r="K26698" s="136"/>
      <c r="O26698" s="136"/>
      <c r="T26698" s="136"/>
      <c r="W26698" s="136"/>
      <c r="Z26698" s="136"/>
      <c r="AC26698" s="136"/>
    </row>
    <row r="26699" spans="2:29">
      <c r="B26699" s="136"/>
      <c r="E26699" s="136"/>
      <c r="H26699" s="136"/>
      <c r="K26699" s="136"/>
      <c r="O26699" s="136"/>
      <c r="T26699" s="136"/>
      <c r="W26699" s="136"/>
      <c r="Z26699" s="136"/>
      <c r="AC26699" s="136"/>
    </row>
    <row r="26700" spans="2:29">
      <c r="B26700" s="136"/>
      <c r="E26700" s="136"/>
      <c r="H26700" s="136"/>
      <c r="K26700" s="136"/>
      <c r="O26700" s="136"/>
      <c r="T26700" s="136"/>
      <c r="W26700" s="136"/>
      <c r="Z26700" s="136"/>
      <c r="AC26700" s="136"/>
    </row>
    <row r="26701" spans="2:29">
      <c r="B26701" s="136"/>
      <c r="E26701" s="136"/>
      <c r="H26701" s="136"/>
      <c r="K26701" s="136"/>
      <c r="O26701" s="136"/>
      <c r="T26701" s="136"/>
      <c r="W26701" s="136"/>
      <c r="Z26701" s="136"/>
      <c r="AC26701" s="136"/>
    </row>
    <row r="26702" spans="2:29">
      <c r="B26702" s="136"/>
      <c r="E26702" s="136"/>
      <c r="H26702" s="136"/>
      <c r="K26702" s="136"/>
      <c r="O26702" s="136"/>
      <c r="T26702" s="136"/>
      <c r="W26702" s="136"/>
      <c r="Z26702" s="136"/>
      <c r="AC26702" s="136"/>
    </row>
    <row r="26703" spans="2:29">
      <c r="B26703" s="136"/>
      <c r="E26703" s="136"/>
      <c r="H26703" s="136"/>
      <c r="K26703" s="136"/>
      <c r="O26703" s="136"/>
      <c r="T26703" s="136"/>
      <c r="W26703" s="136"/>
      <c r="Z26703" s="136"/>
      <c r="AC26703" s="136"/>
    </row>
    <row r="26704" spans="2:29">
      <c r="B26704" s="136"/>
      <c r="E26704" s="136"/>
      <c r="H26704" s="136"/>
      <c r="K26704" s="136"/>
      <c r="O26704" s="136"/>
      <c r="T26704" s="136"/>
      <c r="W26704" s="136"/>
      <c r="Z26704" s="136"/>
      <c r="AC26704" s="136"/>
    </row>
    <row r="26705" spans="2:29">
      <c r="B26705" s="136"/>
      <c r="E26705" s="136"/>
      <c r="H26705" s="136"/>
      <c r="K26705" s="136"/>
      <c r="O26705" s="136"/>
      <c r="T26705" s="136"/>
      <c r="W26705" s="136"/>
      <c r="Z26705" s="136"/>
      <c r="AC26705" s="136"/>
    </row>
    <row r="26706" spans="2:29">
      <c r="B26706" s="136"/>
      <c r="E26706" s="136"/>
      <c r="H26706" s="136"/>
      <c r="K26706" s="136"/>
      <c r="O26706" s="136"/>
      <c r="T26706" s="136"/>
      <c r="W26706" s="136"/>
      <c r="Z26706" s="136"/>
      <c r="AC26706" s="136"/>
    </row>
    <row r="26707" spans="2:29">
      <c r="B26707" s="136"/>
      <c r="E26707" s="136"/>
      <c r="H26707" s="136"/>
      <c r="K26707" s="136"/>
      <c r="O26707" s="136"/>
      <c r="T26707" s="136"/>
      <c r="W26707" s="136"/>
      <c r="Z26707" s="136"/>
      <c r="AC26707" s="136"/>
    </row>
    <row r="26708" spans="2:29">
      <c r="B26708" s="136"/>
      <c r="E26708" s="136"/>
      <c r="H26708" s="136"/>
      <c r="K26708" s="136"/>
      <c r="O26708" s="136"/>
      <c r="T26708" s="136"/>
      <c r="W26708" s="136"/>
      <c r="Z26708" s="136"/>
      <c r="AC26708" s="136"/>
    </row>
    <row r="26709" spans="2:29">
      <c r="B26709" s="136"/>
      <c r="E26709" s="136"/>
      <c r="H26709" s="136"/>
      <c r="K26709" s="136"/>
      <c r="O26709" s="136"/>
      <c r="T26709" s="136"/>
      <c r="W26709" s="136"/>
      <c r="Z26709" s="136"/>
      <c r="AC26709" s="136"/>
    </row>
    <row r="26710" spans="2:29">
      <c r="B26710" s="136"/>
      <c r="E26710" s="136"/>
      <c r="H26710" s="136"/>
      <c r="K26710" s="136"/>
      <c r="O26710" s="136"/>
      <c r="T26710" s="136"/>
      <c r="W26710" s="136"/>
      <c r="Z26710" s="136"/>
      <c r="AC26710" s="136"/>
    </row>
    <row r="26711" spans="2:29">
      <c r="B26711" s="136"/>
      <c r="E26711" s="136"/>
      <c r="H26711" s="136"/>
      <c r="K26711" s="136"/>
      <c r="O26711" s="136"/>
      <c r="T26711" s="136"/>
      <c r="W26711" s="136"/>
      <c r="Z26711" s="136"/>
      <c r="AC26711" s="136"/>
    </row>
    <row r="26712" spans="2:29">
      <c r="B26712" s="136"/>
      <c r="E26712" s="136"/>
      <c r="H26712" s="136"/>
      <c r="K26712" s="136"/>
      <c r="O26712" s="136"/>
      <c r="T26712" s="136"/>
      <c r="W26712" s="136"/>
      <c r="Z26712" s="136"/>
      <c r="AC26712" s="136"/>
    </row>
    <row r="26713" spans="2:29">
      <c r="B26713" s="136"/>
      <c r="E26713" s="136"/>
      <c r="H26713" s="136"/>
      <c r="K26713" s="136"/>
      <c r="O26713" s="136"/>
      <c r="T26713" s="136"/>
      <c r="W26713" s="136"/>
      <c r="Z26713" s="136"/>
      <c r="AC26713" s="136"/>
    </row>
    <row r="26714" spans="2:29">
      <c r="B26714" s="136"/>
      <c r="E26714" s="136"/>
      <c r="H26714" s="136"/>
      <c r="K26714" s="136"/>
      <c r="O26714" s="136"/>
      <c r="T26714" s="136"/>
      <c r="W26714" s="136"/>
      <c r="Z26714" s="136"/>
      <c r="AC26714" s="136"/>
    </row>
    <row r="26715" spans="2:29">
      <c r="B26715" s="136"/>
      <c r="E26715" s="136"/>
      <c r="H26715" s="136"/>
      <c r="K26715" s="136"/>
      <c r="O26715" s="136"/>
      <c r="T26715" s="136"/>
      <c r="W26715" s="136"/>
      <c r="Z26715" s="136"/>
      <c r="AC26715" s="136"/>
    </row>
    <row r="26716" spans="2:29">
      <c r="B26716" s="136"/>
      <c r="E26716" s="136"/>
      <c r="H26716" s="136"/>
      <c r="K26716" s="136"/>
      <c r="O26716" s="136"/>
      <c r="T26716" s="136"/>
      <c r="W26716" s="136"/>
      <c r="Z26716" s="136"/>
      <c r="AC26716" s="136"/>
    </row>
    <row r="26717" spans="2:29">
      <c r="B26717" s="136"/>
      <c r="E26717" s="136"/>
      <c r="H26717" s="136"/>
      <c r="K26717" s="136"/>
      <c r="O26717" s="136"/>
      <c r="T26717" s="136"/>
      <c r="W26717" s="136"/>
      <c r="Z26717" s="136"/>
      <c r="AC26717" s="136"/>
    </row>
    <row r="26718" spans="2:29">
      <c r="B26718" s="136"/>
      <c r="E26718" s="136"/>
      <c r="H26718" s="136"/>
      <c r="K26718" s="136"/>
      <c r="O26718" s="136"/>
      <c r="T26718" s="136"/>
      <c r="W26718" s="136"/>
      <c r="Z26718" s="136"/>
      <c r="AC26718" s="136"/>
    </row>
    <row r="26719" spans="2:29">
      <c r="B26719" s="136"/>
      <c r="E26719" s="136"/>
      <c r="H26719" s="136"/>
      <c r="K26719" s="136"/>
      <c r="O26719" s="136"/>
      <c r="T26719" s="136"/>
      <c r="W26719" s="136"/>
      <c r="Z26719" s="136"/>
      <c r="AC26719" s="136"/>
    </row>
    <row r="26720" spans="2:29">
      <c r="B26720" s="136"/>
      <c r="E26720" s="136"/>
      <c r="H26720" s="136"/>
      <c r="K26720" s="136"/>
      <c r="O26720" s="136"/>
      <c r="T26720" s="136"/>
      <c r="W26720" s="136"/>
      <c r="Z26720" s="136"/>
      <c r="AC26720" s="136"/>
    </row>
    <row r="26721" spans="2:29">
      <c r="B26721" s="136"/>
      <c r="E26721" s="136"/>
      <c r="H26721" s="136"/>
      <c r="K26721" s="136"/>
      <c r="O26721" s="136"/>
      <c r="T26721" s="136"/>
      <c r="W26721" s="136"/>
      <c r="Z26721" s="136"/>
      <c r="AC26721" s="136"/>
    </row>
    <row r="26722" spans="2:29">
      <c r="B26722" s="136"/>
      <c r="E26722" s="136"/>
      <c r="H26722" s="136"/>
      <c r="K26722" s="136"/>
      <c r="O26722" s="136"/>
      <c r="T26722" s="136"/>
      <c r="W26722" s="136"/>
      <c r="Z26722" s="136"/>
      <c r="AC26722" s="136"/>
    </row>
    <row r="26723" spans="2:29">
      <c r="B26723" s="136"/>
      <c r="E26723" s="136"/>
      <c r="H26723" s="136"/>
      <c r="K26723" s="136"/>
      <c r="O26723" s="136"/>
      <c r="T26723" s="136"/>
      <c r="W26723" s="136"/>
      <c r="Z26723" s="136"/>
      <c r="AC26723" s="136"/>
    </row>
    <row r="26724" spans="2:29">
      <c r="B26724" s="136"/>
      <c r="E26724" s="136"/>
      <c r="H26724" s="136"/>
      <c r="K26724" s="136"/>
      <c r="O26724" s="136"/>
      <c r="T26724" s="136"/>
      <c r="W26724" s="136"/>
      <c r="Z26724" s="136"/>
      <c r="AC26724" s="136"/>
    </row>
    <row r="26725" spans="2:29">
      <c r="B26725" s="136"/>
      <c r="E26725" s="136"/>
      <c r="H26725" s="136"/>
      <c r="K26725" s="136"/>
      <c r="O26725" s="136"/>
      <c r="T26725" s="136"/>
      <c r="W26725" s="136"/>
      <c r="Z26725" s="136"/>
      <c r="AC26725" s="136"/>
    </row>
    <row r="26726" spans="2:29">
      <c r="B26726" s="136"/>
      <c r="E26726" s="136"/>
      <c r="H26726" s="136"/>
      <c r="K26726" s="136"/>
      <c r="O26726" s="136"/>
      <c r="T26726" s="136"/>
      <c r="W26726" s="136"/>
      <c r="Z26726" s="136"/>
      <c r="AC26726" s="136"/>
    </row>
    <row r="26727" spans="2:29">
      <c r="B26727" s="136"/>
      <c r="E26727" s="136"/>
      <c r="H26727" s="136"/>
      <c r="K26727" s="136"/>
      <c r="O26727" s="136"/>
      <c r="T26727" s="136"/>
      <c r="W26727" s="136"/>
      <c r="Z26727" s="136"/>
      <c r="AC26727" s="136"/>
    </row>
    <row r="26728" spans="2:29">
      <c r="B26728" s="136"/>
      <c r="E26728" s="136"/>
      <c r="H26728" s="136"/>
      <c r="K26728" s="136"/>
      <c r="O26728" s="136"/>
      <c r="T26728" s="136"/>
      <c r="W26728" s="136"/>
      <c r="Z26728" s="136"/>
      <c r="AC26728" s="136"/>
    </row>
    <row r="26729" spans="2:29">
      <c r="B26729" s="136"/>
      <c r="E26729" s="136"/>
      <c r="H26729" s="136"/>
      <c r="K26729" s="136"/>
      <c r="O26729" s="136"/>
      <c r="T26729" s="136"/>
      <c r="W26729" s="136"/>
      <c r="Z26729" s="136"/>
      <c r="AC26729" s="136"/>
    </row>
    <row r="26730" spans="2:29">
      <c r="B26730" s="136"/>
      <c r="E26730" s="136"/>
      <c r="H26730" s="136"/>
      <c r="K26730" s="136"/>
      <c r="O26730" s="136"/>
      <c r="T26730" s="136"/>
      <c r="W26730" s="136"/>
      <c r="Z26730" s="136"/>
      <c r="AC26730" s="136"/>
    </row>
    <row r="26731" spans="2:29">
      <c r="B26731" s="136"/>
      <c r="E26731" s="136"/>
      <c r="H26731" s="136"/>
      <c r="K26731" s="136"/>
      <c r="O26731" s="136"/>
      <c r="T26731" s="136"/>
      <c r="W26731" s="136"/>
      <c r="Z26731" s="136"/>
      <c r="AC26731" s="136"/>
    </row>
    <row r="26732" spans="2:29">
      <c r="B26732" s="136"/>
      <c r="E26732" s="136"/>
      <c r="H26732" s="136"/>
      <c r="K26732" s="136"/>
      <c r="O26732" s="136"/>
      <c r="T26732" s="136"/>
      <c r="W26732" s="136"/>
      <c r="Z26732" s="136"/>
      <c r="AC26732" s="136"/>
    </row>
    <row r="26733" spans="2:29">
      <c r="B26733" s="136"/>
      <c r="E26733" s="136"/>
      <c r="H26733" s="136"/>
      <c r="K26733" s="136"/>
      <c r="O26733" s="136"/>
      <c r="T26733" s="136"/>
      <c r="W26733" s="136"/>
      <c r="Z26733" s="136"/>
      <c r="AC26733" s="136"/>
    </row>
    <row r="26734" spans="2:29">
      <c r="B26734" s="136"/>
      <c r="E26734" s="136"/>
      <c r="H26734" s="136"/>
      <c r="K26734" s="136"/>
      <c r="O26734" s="136"/>
      <c r="T26734" s="136"/>
      <c r="W26734" s="136"/>
      <c r="Z26734" s="136"/>
      <c r="AC26734" s="136"/>
    </row>
    <row r="26735" spans="2:29">
      <c r="B26735" s="136"/>
      <c r="E26735" s="136"/>
      <c r="H26735" s="136"/>
      <c r="K26735" s="136"/>
      <c r="O26735" s="136"/>
      <c r="T26735" s="136"/>
      <c r="W26735" s="136"/>
      <c r="Z26735" s="136"/>
      <c r="AC26735" s="136"/>
    </row>
    <row r="26736" spans="2:29">
      <c r="B26736" s="136"/>
      <c r="E26736" s="136"/>
      <c r="H26736" s="136"/>
      <c r="K26736" s="136"/>
      <c r="O26736" s="136"/>
      <c r="T26736" s="136"/>
      <c r="W26736" s="136"/>
      <c r="Z26736" s="136"/>
      <c r="AC26736" s="136"/>
    </row>
    <row r="26737" spans="2:29">
      <c r="B26737" s="136"/>
      <c r="E26737" s="136"/>
      <c r="H26737" s="136"/>
      <c r="K26737" s="136"/>
      <c r="O26737" s="136"/>
      <c r="T26737" s="136"/>
      <c r="W26737" s="136"/>
      <c r="Z26737" s="136"/>
      <c r="AC26737" s="136"/>
    </row>
    <row r="26738" spans="2:29">
      <c r="B26738" s="136"/>
      <c r="E26738" s="136"/>
      <c r="H26738" s="136"/>
      <c r="K26738" s="136"/>
      <c r="O26738" s="136"/>
      <c r="T26738" s="136"/>
      <c r="W26738" s="136"/>
      <c r="Z26738" s="136"/>
      <c r="AC26738" s="136"/>
    </row>
    <row r="26739" spans="2:29">
      <c r="B26739" s="136"/>
      <c r="E26739" s="136"/>
      <c r="H26739" s="136"/>
      <c r="K26739" s="136"/>
      <c r="O26739" s="136"/>
      <c r="T26739" s="136"/>
      <c r="W26739" s="136"/>
      <c r="Z26739" s="136"/>
      <c r="AC26739" s="136"/>
    </row>
    <row r="26740" spans="2:29">
      <c r="B26740" s="136"/>
      <c r="E26740" s="136"/>
      <c r="H26740" s="136"/>
      <c r="K26740" s="136"/>
      <c r="O26740" s="136"/>
      <c r="T26740" s="136"/>
      <c r="W26740" s="136"/>
      <c r="Z26740" s="136"/>
      <c r="AC26740" s="136"/>
    </row>
    <row r="26741" spans="2:29">
      <c r="B26741" s="136"/>
      <c r="E26741" s="136"/>
      <c r="H26741" s="136"/>
      <c r="K26741" s="136"/>
      <c r="O26741" s="136"/>
      <c r="T26741" s="136"/>
      <c r="W26741" s="136"/>
      <c r="Z26741" s="136"/>
      <c r="AC26741" s="136"/>
    </row>
    <row r="26742" spans="2:29">
      <c r="B26742" s="136"/>
      <c r="E26742" s="136"/>
      <c r="H26742" s="136"/>
      <c r="K26742" s="136"/>
      <c r="O26742" s="136"/>
      <c r="T26742" s="136"/>
      <c r="W26742" s="136"/>
      <c r="Z26742" s="136"/>
      <c r="AC26742" s="136"/>
    </row>
    <row r="26743" spans="2:29">
      <c r="B26743" s="136"/>
      <c r="E26743" s="136"/>
      <c r="H26743" s="136"/>
      <c r="K26743" s="136"/>
      <c r="O26743" s="136"/>
      <c r="T26743" s="136"/>
      <c r="W26743" s="136"/>
      <c r="Z26743" s="136"/>
      <c r="AC26743" s="136"/>
    </row>
    <row r="26744" spans="2:29">
      <c r="B26744" s="136"/>
      <c r="E26744" s="136"/>
      <c r="H26744" s="136"/>
      <c r="K26744" s="136"/>
      <c r="O26744" s="136"/>
      <c r="T26744" s="136"/>
      <c r="W26744" s="136"/>
      <c r="Z26744" s="136"/>
      <c r="AC26744" s="136"/>
    </row>
    <row r="26745" spans="2:29">
      <c r="B26745" s="136"/>
      <c r="E26745" s="136"/>
      <c r="H26745" s="136"/>
      <c r="K26745" s="136"/>
      <c r="O26745" s="136"/>
      <c r="T26745" s="136"/>
      <c r="W26745" s="136"/>
      <c r="Z26745" s="136"/>
      <c r="AC26745" s="136"/>
    </row>
    <row r="26746" spans="2:29">
      <c r="B26746" s="136"/>
      <c r="E26746" s="136"/>
      <c r="H26746" s="136"/>
      <c r="K26746" s="136"/>
      <c r="O26746" s="136"/>
      <c r="T26746" s="136"/>
      <c r="W26746" s="136"/>
      <c r="Z26746" s="136"/>
      <c r="AC26746" s="136"/>
    </row>
    <row r="26747" spans="2:29">
      <c r="B26747" s="136"/>
      <c r="E26747" s="136"/>
      <c r="H26747" s="136"/>
      <c r="K26747" s="136"/>
      <c r="O26747" s="136"/>
      <c r="T26747" s="136"/>
      <c r="W26747" s="136"/>
      <c r="Z26747" s="136"/>
      <c r="AC26747" s="136"/>
    </row>
    <row r="26748" spans="2:29">
      <c r="B26748" s="136"/>
      <c r="E26748" s="136"/>
      <c r="H26748" s="136"/>
      <c r="K26748" s="136"/>
      <c r="O26748" s="136"/>
      <c r="T26748" s="136"/>
      <c r="W26748" s="136"/>
      <c r="Z26748" s="136"/>
      <c r="AC26748" s="136"/>
    </row>
    <row r="26749" spans="2:29">
      <c r="B26749" s="136"/>
      <c r="E26749" s="136"/>
      <c r="H26749" s="136"/>
      <c r="K26749" s="136"/>
      <c r="O26749" s="136"/>
      <c r="T26749" s="136"/>
      <c r="W26749" s="136"/>
      <c r="Z26749" s="136"/>
      <c r="AC26749" s="136"/>
    </row>
    <row r="26750" spans="2:29">
      <c r="B26750" s="136"/>
      <c r="E26750" s="136"/>
      <c r="H26750" s="136"/>
      <c r="K26750" s="136"/>
      <c r="O26750" s="136"/>
      <c r="T26750" s="136"/>
      <c r="W26750" s="136"/>
      <c r="Z26750" s="136"/>
      <c r="AC26750" s="136"/>
    </row>
    <row r="26751" spans="2:29">
      <c r="B26751" s="136"/>
      <c r="E26751" s="136"/>
      <c r="H26751" s="136"/>
      <c r="K26751" s="136"/>
      <c r="O26751" s="136"/>
      <c r="T26751" s="136"/>
      <c r="W26751" s="136"/>
      <c r="Z26751" s="136"/>
      <c r="AC26751" s="136"/>
    </row>
    <row r="26752" spans="2:29">
      <c r="B26752" s="136"/>
      <c r="E26752" s="136"/>
      <c r="H26752" s="136"/>
      <c r="K26752" s="136"/>
      <c r="O26752" s="136"/>
      <c r="T26752" s="136"/>
      <c r="W26752" s="136"/>
      <c r="Z26752" s="136"/>
      <c r="AC26752" s="136"/>
    </row>
    <row r="26753" spans="2:29">
      <c r="B26753" s="136"/>
      <c r="E26753" s="136"/>
      <c r="H26753" s="136"/>
      <c r="K26753" s="136"/>
      <c r="O26753" s="136"/>
      <c r="T26753" s="136"/>
      <c r="W26753" s="136"/>
      <c r="Z26753" s="136"/>
      <c r="AC26753" s="136"/>
    </row>
    <row r="26754" spans="2:29">
      <c r="B26754" s="136"/>
      <c r="E26754" s="136"/>
      <c r="H26754" s="136"/>
      <c r="K26754" s="136"/>
      <c r="O26754" s="136"/>
      <c r="T26754" s="136"/>
      <c r="W26754" s="136"/>
      <c r="Z26754" s="136"/>
      <c r="AC26754" s="136"/>
    </row>
    <row r="26755" spans="2:29">
      <c r="B26755" s="136"/>
      <c r="E26755" s="136"/>
      <c r="H26755" s="136"/>
      <c r="K26755" s="136"/>
      <c r="O26755" s="136"/>
      <c r="T26755" s="136"/>
      <c r="W26755" s="136"/>
      <c r="Z26755" s="136"/>
      <c r="AC26755" s="136"/>
    </row>
    <row r="26756" spans="2:29">
      <c r="B26756" s="136"/>
      <c r="E26756" s="136"/>
      <c r="H26756" s="136"/>
      <c r="K26756" s="136"/>
      <c r="O26756" s="136"/>
      <c r="T26756" s="136"/>
      <c r="W26756" s="136"/>
      <c r="Z26756" s="136"/>
      <c r="AC26756" s="136"/>
    </row>
    <row r="26757" spans="2:29">
      <c r="B26757" s="136"/>
      <c r="E26757" s="136"/>
      <c r="H26757" s="136"/>
      <c r="K26757" s="136"/>
      <c r="O26757" s="136"/>
      <c r="T26757" s="136"/>
      <c r="W26757" s="136"/>
      <c r="Z26757" s="136"/>
      <c r="AC26757" s="136"/>
    </row>
    <row r="26758" spans="2:29">
      <c r="B26758" s="136"/>
      <c r="E26758" s="136"/>
      <c r="H26758" s="136"/>
      <c r="K26758" s="136"/>
      <c r="O26758" s="136"/>
      <c r="T26758" s="136"/>
      <c r="W26758" s="136"/>
      <c r="Z26758" s="136"/>
      <c r="AC26758" s="136"/>
    </row>
    <row r="26759" spans="2:29">
      <c r="B26759" s="136"/>
      <c r="E26759" s="136"/>
      <c r="H26759" s="136"/>
      <c r="K26759" s="136"/>
      <c r="O26759" s="136"/>
      <c r="T26759" s="136"/>
      <c r="W26759" s="136"/>
      <c r="Z26759" s="136"/>
      <c r="AC26759" s="136"/>
    </row>
    <row r="26760" spans="2:29">
      <c r="B26760" s="136"/>
      <c r="E26760" s="136"/>
      <c r="H26760" s="136"/>
      <c r="K26760" s="136"/>
      <c r="O26760" s="136"/>
      <c r="T26760" s="136"/>
      <c r="W26760" s="136"/>
      <c r="Z26760" s="136"/>
      <c r="AC26760" s="136"/>
    </row>
    <row r="26761" spans="2:29">
      <c r="B26761" s="136"/>
      <c r="E26761" s="136"/>
      <c r="H26761" s="136"/>
      <c r="K26761" s="136"/>
      <c r="O26761" s="136"/>
      <c r="T26761" s="136"/>
      <c r="W26761" s="136"/>
      <c r="Z26761" s="136"/>
      <c r="AC26761" s="136"/>
    </row>
    <row r="26762" spans="2:29">
      <c r="B26762" s="136"/>
      <c r="E26762" s="136"/>
      <c r="H26762" s="136"/>
      <c r="K26762" s="136"/>
      <c r="O26762" s="136"/>
      <c r="T26762" s="136"/>
      <c r="W26762" s="136"/>
      <c r="Z26762" s="136"/>
      <c r="AC26762" s="136"/>
    </row>
    <row r="26763" spans="2:29">
      <c r="B26763" s="136"/>
      <c r="E26763" s="136"/>
      <c r="H26763" s="136"/>
      <c r="K26763" s="136"/>
      <c r="O26763" s="136"/>
      <c r="T26763" s="136"/>
      <c r="W26763" s="136"/>
      <c r="Z26763" s="136"/>
      <c r="AC26763" s="136"/>
    </row>
    <row r="26764" spans="2:29">
      <c r="B26764" s="136"/>
      <c r="E26764" s="136"/>
      <c r="H26764" s="136"/>
      <c r="K26764" s="136"/>
      <c r="O26764" s="136"/>
      <c r="T26764" s="136"/>
      <c r="W26764" s="136"/>
      <c r="Z26764" s="136"/>
      <c r="AC26764" s="136"/>
    </row>
    <row r="26765" spans="2:29">
      <c r="B26765" s="136"/>
      <c r="E26765" s="136"/>
      <c r="H26765" s="136"/>
      <c r="K26765" s="136"/>
      <c r="O26765" s="136"/>
      <c r="T26765" s="136"/>
      <c r="W26765" s="136"/>
      <c r="Z26765" s="136"/>
      <c r="AC26765" s="136"/>
    </row>
    <row r="26766" spans="2:29">
      <c r="B26766" s="136"/>
      <c r="E26766" s="136"/>
      <c r="H26766" s="136"/>
      <c r="K26766" s="136"/>
      <c r="O26766" s="136"/>
      <c r="T26766" s="136"/>
      <c r="W26766" s="136"/>
      <c r="Z26766" s="136"/>
      <c r="AC26766" s="136"/>
    </row>
    <row r="26767" spans="2:29">
      <c r="B26767" s="136"/>
      <c r="E26767" s="136"/>
      <c r="H26767" s="136"/>
      <c r="K26767" s="136"/>
      <c r="O26767" s="136"/>
      <c r="T26767" s="136"/>
      <c r="W26767" s="136"/>
      <c r="Z26767" s="136"/>
      <c r="AC26767" s="136"/>
    </row>
    <row r="26768" spans="2:29">
      <c r="B26768" s="136"/>
      <c r="E26768" s="136"/>
      <c r="H26768" s="136"/>
      <c r="K26768" s="136"/>
      <c r="O26768" s="136"/>
      <c r="T26768" s="136"/>
      <c r="W26768" s="136"/>
      <c r="Z26768" s="136"/>
      <c r="AC26768" s="136"/>
    </row>
    <row r="26769" spans="2:29">
      <c r="B26769" s="136"/>
      <c r="E26769" s="136"/>
      <c r="H26769" s="136"/>
      <c r="K26769" s="136"/>
      <c r="O26769" s="136"/>
      <c r="T26769" s="136"/>
      <c r="W26769" s="136"/>
      <c r="Z26769" s="136"/>
      <c r="AC26769" s="136"/>
    </row>
    <row r="26770" spans="2:29">
      <c r="B26770" s="136"/>
      <c r="E26770" s="136"/>
      <c r="H26770" s="136"/>
      <c r="K26770" s="136"/>
      <c r="O26770" s="136"/>
      <c r="T26770" s="136"/>
      <c r="W26770" s="136"/>
      <c r="Z26770" s="136"/>
      <c r="AC26770" s="136"/>
    </row>
    <row r="26771" spans="2:29">
      <c r="B26771" s="136"/>
      <c r="E26771" s="136"/>
      <c r="H26771" s="136"/>
      <c r="K26771" s="136"/>
      <c r="O26771" s="136"/>
      <c r="T26771" s="136"/>
      <c r="W26771" s="136"/>
      <c r="Z26771" s="136"/>
      <c r="AC26771" s="136"/>
    </row>
    <row r="26772" spans="2:29">
      <c r="B26772" s="136"/>
      <c r="E26772" s="136"/>
      <c r="H26772" s="136"/>
      <c r="K26772" s="136"/>
      <c r="O26772" s="136"/>
      <c r="T26772" s="136"/>
      <c r="W26772" s="136"/>
      <c r="Z26772" s="136"/>
      <c r="AC26772" s="136"/>
    </row>
    <row r="26773" spans="2:29">
      <c r="B26773" s="136"/>
      <c r="E26773" s="136"/>
      <c r="H26773" s="136"/>
      <c r="K26773" s="136"/>
      <c r="O26773" s="136"/>
      <c r="T26773" s="136"/>
      <c r="W26773" s="136"/>
      <c r="Z26773" s="136"/>
      <c r="AC26773" s="136"/>
    </row>
    <row r="26774" spans="2:29">
      <c r="B26774" s="136"/>
      <c r="E26774" s="136"/>
      <c r="H26774" s="136"/>
      <c r="K26774" s="136"/>
      <c r="O26774" s="136"/>
      <c r="T26774" s="136"/>
      <c r="W26774" s="136"/>
      <c r="Z26774" s="136"/>
      <c r="AC26774" s="136"/>
    </row>
    <row r="26775" spans="2:29">
      <c r="B26775" s="136"/>
      <c r="E26775" s="136"/>
      <c r="H26775" s="136"/>
      <c r="K26775" s="136"/>
      <c r="O26775" s="136"/>
      <c r="T26775" s="136"/>
      <c r="W26775" s="136"/>
      <c r="Z26775" s="136"/>
      <c r="AC26775" s="136"/>
    </row>
    <row r="26776" spans="2:29">
      <c r="B26776" s="136"/>
      <c r="E26776" s="136"/>
      <c r="H26776" s="136"/>
      <c r="K26776" s="136"/>
      <c r="O26776" s="136"/>
      <c r="T26776" s="136"/>
      <c r="W26776" s="136"/>
      <c r="Z26776" s="136"/>
      <c r="AC26776" s="136"/>
    </row>
    <row r="26777" spans="2:29">
      <c r="B26777" s="136"/>
      <c r="E26777" s="136"/>
      <c r="H26777" s="136"/>
      <c r="K26777" s="136"/>
      <c r="O26777" s="136"/>
      <c r="T26777" s="136"/>
      <c r="W26777" s="136"/>
      <c r="Z26777" s="136"/>
      <c r="AC26777" s="136"/>
    </row>
    <row r="26778" spans="2:29">
      <c r="B26778" s="136"/>
      <c r="E26778" s="136"/>
      <c r="H26778" s="136"/>
      <c r="K26778" s="136"/>
      <c r="O26778" s="136"/>
      <c r="T26778" s="136"/>
      <c r="W26778" s="136"/>
      <c r="Z26778" s="136"/>
      <c r="AC26778" s="136"/>
    </row>
    <row r="26779" spans="2:29">
      <c r="B26779" s="136"/>
      <c r="E26779" s="136"/>
      <c r="H26779" s="136"/>
      <c r="K26779" s="136"/>
      <c r="O26779" s="136"/>
      <c r="T26779" s="136"/>
      <c r="W26779" s="136"/>
      <c r="Z26779" s="136"/>
      <c r="AC26779" s="136"/>
    </row>
    <row r="26780" spans="2:29">
      <c r="B26780" s="136"/>
      <c r="E26780" s="136"/>
      <c r="H26780" s="136"/>
      <c r="K26780" s="136"/>
      <c r="O26780" s="136"/>
      <c r="T26780" s="136"/>
      <c r="W26780" s="136"/>
      <c r="Z26780" s="136"/>
      <c r="AC26780" s="136"/>
    </row>
    <row r="26781" spans="2:29">
      <c r="B26781" s="136"/>
      <c r="E26781" s="136"/>
      <c r="H26781" s="136"/>
      <c r="K26781" s="136"/>
      <c r="O26781" s="136"/>
      <c r="T26781" s="136"/>
      <c r="W26781" s="136"/>
      <c r="Z26781" s="136"/>
      <c r="AC26781" s="136"/>
    </row>
    <row r="26782" spans="2:29">
      <c r="B26782" s="136"/>
      <c r="E26782" s="136"/>
      <c r="H26782" s="136"/>
      <c r="K26782" s="136"/>
      <c r="O26782" s="136"/>
      <c r="T26782" s="136"/>
      <c r="W26782" s="136"/>
      <c r="Z26782" s="136"/>
      <c r="AC26782" s="136"/>
    </row>
    <row r="26783" spans="2:29">
      <c r="B26783" s="136"/>
      <c r="E26783" s="136"/>
      <c r="H26783" s="136"/>
      <c r="K26783" s="136"/>
      <c r="O26783" s="136"/>
      <c r="T26783" s="136"/>
      <c r="W26783" s="136"/>
      <c r="Z26783" s="136"/>
      <c r="AC26783" s="136"/>
    </row>
    <row r="26784" spans="2:29">
      <c r="B26784" s="136"/>
      <c r="E26784" s="136"/>
      <c r="H26784" s="136"/>
      <c r="K26784" s="136"/>
      <c r="O26784" s="136"/>
      <c r="T26784" s="136"/>
      <c r="W26784" s="136"/>
      <c r="Z26784" s="136"/>
      <c r="AC26784" s="136"/>
    </row>
    <row r="26785" spans="2:29">
      <c r="B26785" s="136"/>
      <c r="E26785" s="136"/>
      <c r="H26785" s="136"/>
      <c r="K26785" s="136"/>
      <c r="O26785" s="136"/>
      <c r="T26785" s="136"/>
      <c r="W26785" s="136"/>
      <c r="Z26785" s="136"/>
      <c r="AC26785" s="136"/>
    </row>
    <row r="26786" spans="2:29">
      <c r="B26786" s="136"/>
      <c r="E26786" s="136"/>
      <c r="H26786" s="136"/>
      <c r="K26786" s="136"/>
      <c r="O26786" s="136"/>
      <c r="T26786" s="136"/>
      <c r="W26786" s="136"/>
      <c r="Z26786" s="136"/>
      <c r="AC26786" s="136"/>
    </row>
    <row r="26787" spans="2:29">
      <c r="B26787" s="136"/>
      <c r="E26787" s="136"/>
      <c r="H26787" s="136"/>
      <c r="K26787" s="136"/>
      <c r="O26787" s="136"/>
      <c r="T26787" s="136"/>
      <c r="W26787" s="136"/>
      <c r="Z26787" s="136"/>
      <c r="AC26787" s="136"/>
    </row>
    <row r="26788" spans="2:29">
      <c r="B26788" s="136"/>
      <c r="E26788" s="136"/>
      <c r="H26788" s="136"/>
      <c r="K26788" s="136"/>
      <c r="O26788" s="136"/>
      <c r="T26788" s="136"/>
      <c r="W26788" s="136"/>
      <c r="Z26788" s="136"/>
      <c r="AC26788" s="136"/>
    </row>
    <row r="26789" spans="2:29">
      <c r="B26789" s="136"/>
      <c r="E26789" s="136"/>
      <c r="H26789" s="136"/>
      <c r="K26789" s="136"/>
      <c r="O26789" s="136"/>
      <c r="T26789" s="136"/>
      <c r="W26789" s="136"/>
      <c r="Z26789" s="136"/>
      <c r="AC26789" s="136"/>
    </row>
    <row r="26790" spans="2:29">
      <c r="B26790" s="136"/>
      <c r="E26790" s="136"/>
      <c r="H26790" s="136"/>
      <c r="K26790" s="136"/>
      <c r="O26790" s="136"/>
      <c r="T26790" s="136"/>
      <c r="W26790" s="136"/>
      <c r="Z26790" s="136"/>
      <c r="AC26790" s="136"/>
    </row>
    <row r="26791" spans="2:29">
      <c r="B26791" s="136"/>
      <c r="E26791" s="136"/>
      <c r="H26791" s="136"/>
      <c r="K26791" s="136"/>
      <c r="O26791" s="136"/>
      <c r="T26791" s="136"/>
      <c r="W26791" s="136"/>
      <c r="Z26791" s="136"/>
      <c r="AC26791" s="136"/>
    </row>
    <row r="26792" spans="2:29">
      <c r="B26792" s="136"/>
      <c r="E26792" s="136"/>
      <c r="H26792" s="136"/>
      <c r="K26792" s="136"/>
      <c r="O26792" s="136"/>
      <c r="T26792" s="136"/>
      <c r="W26792" s="136"/>
      <c r="Z26792" s="136"/>
      <c r="AC26792" s="136"/>
    </row>
    <row r="26793" spans="2:29">
      <c r="B26793" s="136"/>
      <c r="E26793" s="136"/>
      <c r="H26793" s="136"/>
      <c r="K26793" s="136"/>
      <c r="O26793" s="136"/>
      <c r="T26793" s="136"/>
      <c r="W26793" s="136"/>
      <c r="Z26793" s="136"/>
      <c r="AC26793" s="136"/>
    </row>
    <row r="26794" spans="2:29">
      <c r="B26794" s="136"/>
      <c r="E26794" s="136"/>
      <c r="H26794" s="136"/>
      <c r="K26794" s="136"/>
      <c r="O26794" s="136"/>
      <c r="T26794" s="136"/>
      <c r="W26794" s="136"/>
      <c r="Z26794" s="136"/>
      <c r="AC26794" s="136"/>
    </row>
    <row r="26795" spans="2:29">
      <c r="B26795" s="136"/>
      <c r="E26795" s="136"/>
      <c r="H26795" s="136"/>
      <c r="K26795" s="136"/>
      <c r="O26795" s="136"/>
      <c r="T26795" s="136"/>
      <c r="W26795" s="136"/>
      <c r="Z26795" s="136"/>
      <c r="AC26795" s="136"/>
    </row>
    <row r="26796" spans="2:29">
      <c r="B26796" s="136"/>
      <c r="E26796" s="136"/>
      <c r="H26796" s="136"/>
      <c r="K26796" s="136"/>
      <c r="O26796" s="136"/>
      <c r="T26796" s="136"/>
      <c r="W26796" s="136"/>
      <c r="Z26796" s="136"/>
      <c r="AC26796" s="136"/>
    </row>
    <row r="26797" spans="2:29">
      <c r="B26797" s="136"/>
      <c r="E26797" s="136"/>
      <c r="H26797" s="136"/>
      <c r="K26797" s="136"/>
      <c r="O26797" s="136"/>
      <c r="T26797" s="136"/>
      <c r="W26797" s="136"/>
      <c r="Z26797" s="136"/>
      <c r="AC26797" s="136"/>
    </row>
    <row r="26798" spans="2:29">
      <c r="B26798" s="136"/>
      <c r="E26798" s="136"/>
      <c r="H26798" s="136"/>
      <c r="K26798" s="136"/>
      <c r="O26798" s="136"/>
      <c r="T26798" s="136"/>
      <c r="W26798" s="136"/>
      <c r="Z26798" s="136"/>
      <c r="AC26798" s="136"/>
    </row>
    <row r="26799" spans="2:29">
      <c r="B26799" s="136"/>
      <c r="E26799" s="136"/>
      <c r="H26799" s="136"/>
      <c r="K26799" s="136"/>
      <c r="O26799" s="136"/>
      <c r="T26799" s="136"/>
      <c r="W26799" s="136"/>
      <c r="Z26799" s="136"/>
      <c r="AC26799" s="136"/>
    </row>
    <row r="26800" spans="2:29">
      <c r="B26800" s="136"/>
      <c r="E26800" s="136"/>
      <c r="H26800" s="136"/>
      <c r="K26800" s="136"/>
      <c r="O26800" s="136"/>
      <c r="T26800" s="136"/>
      <c r="W26800" s="136"/>
      <c r="Z26800" s="136"/>
      <c r="AC26800" s="136"/>
    </row>
    <row r="26801" spans="2:29">
      <c r="B26801" s="136"/>
      <c r="E26801" s="136"/>
      <c r="H26801" s="136"/>
      <c r="K26801" s="136"/>
      <c r="O26801" s="136"/>
      <c r="T26801" s="136"/>
      <c r="W26801" s="136"/>
      <c r="Z26801" s="136"/>
      <c r="AC26801" s="136"/>
    </row>
    <row r="26802" spans="2:29">
      <c r="B26802" s="136"/>
      <c r="E26802" s="136"/>
      <c r="H26802" s="136"/>
      <c r="K26802" s="136"/>
      <c r="O26802" s="136"/>
      <c r="T26802" s="136"/>
      <c r="W26802" s="136"/>
      <c r="Z26802" s="136"/>
      <c r="AC26802" s="136"/>
    </row>
    <row r="26803" spans="2:29">
      <c r="B26803" s="136"/>
      <c r="E26803" s="136"/>
      <c r="H26803" s="136"/>
      <c r="K26803" s="136"/>
      <c r="O26803" s="136"/>
      <c r="T26803" s="136"/>
      <c r="W26803" s="136"/>
      <c r="Z26803" s="136"/>
      <c r="AC26803" s="136"/>
    </row>
    <row r="26804" spans="2:29">
      <c r="B26804" s="136"/>
      <c r="E26804" s="136"/>
      <c r="H26804" s="136"/>
      <c r="K26804" s="136"/>
      <c r="O26804" s="136"/>
      <c r="T26804" s="136"/>
      <c r="W26804" s="136"/>
      <c r="Z26804" s="136"/>
      <c r="AC26804" s="136"/>
    </row>
    <row r="26805" spans="2:29">
      <c r="B26805" s="136"/>
      <c r="E26805" s="136"/>
      <c r="H26805" s="136"/>
      <c r="K26805" s="136"/>
      <c r="O26805" s="136"/>
      <c r="T26805" s="136"/>
      <c r="W26805" s="136"/>
      <c r="Z26805" s="136"/>
      <c r="AC26805" s="136"/>
    </row>
    <row r="26806" spans="2:29">
      <c r="B26806" s="136"/>
      <c r="E26806" s="136"/>
      <c r="H26806" s="136"/>
      <c r="K26806" s="136"/>
      <c r="O26806" s="136"/>
      <c r="T26806" s="136"/>
      <c r="W26806" s="136"/>
      <c r="Z26806" s="136"/>
      <c r="AC26806" s="136"/>
    </row>
    <row r="26807" spans="2:29">
      <c r="B26807" s="136"/>
      <c r="E26807" s="136"/>
      <c r="H26807" s="136"/>
      <c r="K26807" s="136"/>
      <c r="O26807" s="136"/>
      <c r="T26807" s="136"/>
      <c r="W26807" s="136"/>
      <c r="Z26807" s="136"/>
      <c r="AC26807" s="136"/>
    </row>
    <row r="26808" spans="2:29">
      <c r="B26808" s="136"/>
      <c r="E26808" s="136"/>
      <c r="H26808" s="136"/>
      <c r="K26808" s="136"/>
      <c r="O26808" s="136"/>
      <c r="T26808" s="136"/>
      <c r="W26808" s="136"/>
      <c r="Z26808" s="136"/>
      <c r="AC26808" s="136"/>
    </row>
    <row r="26809" spans="2:29">
      <c r="B26809" s="136"/>
      <c r="E26809" s="136"/>
      <c r="H26809" s="136"/>
      <c r="K26809" s="136"/>
      <c r="O26809" s="136"/>
      <c r="T26809" s="136"/>
      <c r="W26809" s="136"/>
      <c r="Z26809" s="136"/>
      <c r="AC26809" s="136"/>
    </row>
    <row r="26810" spans="2:29">
      <c r="B26810" s="136"/>
      <c r="E26810" s="136"/>
      <c r="H26810" s="136"/>
      <c r="K26810" s="136"/>
      <c r="O26810" s="136"/>
      <c r="T26810" s="136"/>
      <c r="W26810" s="136"/>
      <c r="Z26810" s="136"/>
      <c r="AC26810" s="136"/>
    </row>
    <row r="26811" spans="2:29">
      <c r="B26811" s="136"/>
      <c r="E26811" s="136"/>
      <c r="H26811" s="136"/>
      <c r="K26811" s="136"/>
      <c r="O26811" s="136"/>
      <c r="T26811" s="136"/>
      <c r="W26811" s="136"/>
      <c r="Z26811" s="136"/>
      <c r="AC26811" s="136"/>
    </row>
    <row r="26812" spans="2:29">
      <c r="B26812" s="136"/>
      <c r="E26812" s="136"/>
      <c r="H26812" s="136"/>
      <c r="K26812" s="136"/>
      <c r="O26812" s="136"/>
      <c r="T26812" s="136"/>
      <c r="W26812" s="136"/>
      <c r="Z26812" s="136"/>
      <c r="AC26812" s="136"/>
    </row>
    <row r="26813" spans="2:29">
      <c r="B26813" s="136"/>
      <c r="E26813" s="136"/>
      <c r="H26813" s="136"/>
      <c r="K26813" s="136"/>
      <c r="O26813" s="136"/>
      <c r="T26813" s="136"/>
      <c r="W26813" s="136"/>
      <c r="Z26813" s="136"/>
      <c r="AC26813" s="136"/>
    </row>
    <row r="26814" spans="2:29">
      <c r="B26814" s="136"/>
      <c r="E26814" s="136"/>
      <c r="H26814" s="136"/>
      <c r="K26814" s="136"/>
      <c r="O26814" s="136"/>
      <c r="T26814" s="136"/>
      <c r="W26814" s="136"/>
      <c r="Z26814" s="136"/>
      <c r="AC26814" s="136"/>
    </row>
    <row r="26815" spans="2:29">
      <c r="B26815" s="136"/>
      <c r="E26815" s="136"/>
      <c r="H26815" s="136"/>
      <c r="K26815" s="136"/>
      <c r="O26815" s="136"/>
      <c r="T26815" s="136"/>
      <c r="W26815" s="136"/>
      <c r="Z26815" s="136"/>
      <c r="AC26815" s="136"/>
    </row>
    <row r="26816" spans="2:29">
      <c r="B26816" s="136"/>
      <c r="E26816" s="136"/>
      <c r="H26816" s="136"/>
      <c r="K26816" s="136"/>
      <c r="O26816" s="136"/>
      <c r="T26816" s="136"/>
      <c r="W26816" s="136"/>
      <c r="Z26816" s="136"/>
      <c r="AC26816" s="136"/>
    </row>
    <row r="26817" spans="2:29">
      <c r="B26817" s="136"/>
      <c r="E26817" s="136"/>
      <c r="H26817" s="136"/>
      <c r="K26817" s="136"/>
      <c r="O26817" s="136"/>
      <c r="T26817" s="136"/>
      <c r="W26817" s="136"/>
      <c r="Z26817" s="136"/>
      <c r="AC26817" s="136"/>
    </row>
    <row r="26818" spans="2:29">
      <c r="B26818" s="136"/>
      <c r="E26818" s="136"/>
      <c r="H26818" s="136"/>
      <c r="K26818" s="136"/>
      <c r="O26818" s="136"/>
      <c r="T26818" s="136"/>
      <c r="W26818" s="136"/>
      <c r="Z26818" s="136"/>
      <c r="AC26818" s="136"/>
    </row>
    <row r="26819" spans="2:29">
      <c r="B26819" s="136"/>
      <c r="E26819" s="136"/>
      <c r="H26819" s="136"/>
      <c r="K26819" s="136"/>
      <c r="O26819" s="136"/>
      <c r="T26819" s="136"/>
      <c r="W26819" s="136"/>
      <c r="Z26819" s="136"/>
      <c r="AC26819" s="136"/>
    </row>
    <row r="26820" spans="2:29">
      <c r="B26820" s="136"/>
      <c r="E26820" s="136"/>
      <c r="H26820" s="136"/>
      <c r="K26820" s="136"/>
      <c r="O26820" s="136"/>
      <c r="T26820" s="136"/>
      <c r="W26820" s="136"/>
      <c r="Z26820" s="136"/>
      <c r="AC26820" s="136"/>
    </row>
    <row r="26821" spans="2:29">
      <c r="B26821" s="136"/>
      <c r="E26821" s="136"/>
      <c r="H26821" s="136"/>
      <c r="K26821" s="136"/>
      <c r="O26821" s="136"/>
      <c r="T26821" s="136"/>
      <c r="W26821" s="136"/>
      <c r="Z26821" s="136"/>
      <c r="AC26821" s="136"/>
    </row>
    <row r="26822" spans="2:29">
      <c r="B26822" s="136"/>
      <c r="E26822" s="136"/>
      <c r="H26822" s="136"/>
      <c r="K26822" s="136"/>
      <c r="O26822" s="136"/>
      <c r="T26822" s="136"/>
      <c r="W26822" s="136"/>
      <c r="Z26822" s="136"/>
      <c r="AC26822" s="136"/>
    </row>
    <row r="26823" spans="2:29">
      <c r="B26823" s="136"/>
      <c r="E26823" s="136"/>
      <c r="H26823" s="136"/>
      <c r="K26823" s="136"/>
      <c r="O26823" s="136"/>
      <c r="T26823" s="136"/>
      <c r="W26823" s="136"/>
      <c r="Z26823" s="136"/>
      <c r="AC26823" s="136"/>
    </row>
    <row r="26824" spans="2:29">
      <c r="B26824" s="136"/>
      <c r="E26824" s="136"/>
      <c r="H26824" s="136"/>
      <c r="K26824" s="136"/>
      <c r="O26824" s="136"/>
      <c r="T26824" s="136"/>
      <c r="W26824" s="136"/>
      <c r="Z26824" s="136"/>
      <c r="AC26824" s="136"/>
    </row>
    <row r="26825" spans="2:29">
      <c r="B26825" s="136"/>
      <c r="E26825" s="136"/>
      <c r="H26825" s="136"/>
      <c r="K26825" s="136"/>
      <c r="O26825" s="136"/>
      <c r="T26825" s="136"/>
      <c r="W26825" s="136"/>
      <c r="Z26825" s="136"/>
      <c r="AC26825" s="136"/>
    </row>
    <row r="26826" spans="2:29">
      <c r="B26826" s="136"/>
      <c r="E26826" s="136"/>
      <c r="H26826" s="136"/>
      <c r="K26826" s="136"/>
      <c r="O26826" s="136"/>
      <c r="T26826" s="136"/>
      <c r="W26826" s="136"/>
      <c r="Z26826" s="136"/>
      <c r="AC26826" s="136"/>
    </row>
    <row r="26827" spans="2:29">
      <c r="B26827" s="136"/>
      <c r="E26827" s="136"/>
      <c r="H26827" s="136"/>
      <c r="K26827" s="136"/>
      <c r="O26827" s="136"/>
      <c r="T26827" s="136"/>
      <c r="W26827" s="136"/>
      <c r="Z26827" s="136"/>
      <c r="AC26827" s="136"/>
    </row>
    <row r="26828" spans="2:29">
      <c r="B26828" s="136"/>
      <c r="E26828" s="136"/>
      <c r="H26828" s="136"/>
      <c r="K26828" s="136"/>
      <c r="O26828" s="136"/>
      <c r="T26828" s="136"/>
      <c r="W26828" s="136"/>
      <c r="Z26828" s="136"/>
      <c r="AC26828" s="136"/>
    </row>
    <row r="26829" spans="2:29">
      <c r="B26829" s="136"/>
      <c r="E26829" s="136"/>
      <c r="H26829" s="136"/>
      <c r="K26829" s="136"/>
      <c r="O26829" s="136"/>
      <c r="T26829" s="136"/>
      <c r="W26829" s="136"/>
      <c r="Z26829" s="136"/>
      <c r="AC26829" s="136"/>
    </row>
    <row r="26830" spans="2:29">
      <c r="B26830" s="136"/>
      <c r="E26830" s="136"/>
      <c r="H26830" s="136"/>
      <c r="K26830" s="136"/>
      <c r="O26830" s="136"/>
      <c r="T26830" s="136"/>
      <c r="W26830" s="136"/>
      <c r="Z26830" s="136"/>
      <c r="AC26830" s="136"/>
    </row>
    <row r="26831" spans="2:29">
      <c r="B26831" s="136"/>
      <c r="E26831" s="136"/>
      <c r="H26831" s="136"/>
      <c r="K26831" s="136"/>
      <c r="O26831" s="136"/>
      <c r="T26831" s="136"/>
      <c r="W26831" s="136"/>
      <c r="Z26831" s="136"/>
      <c r="AC26831" s="136"/>
    </row>
    <row r="26832" spans="2:29">
      <c r="B26832" s="136"/>
      <c r="E26832" s="136"/>
      <c r="H26832" s="136"/>
      <c r="K26832" s="136"/>
      <c r="O26832" s="136"/>
      <c r="T26832" s="136"/>
      <c r="W26832" s="136"/>
      <c r="Z26832" s="136"/>
      <c r="AC26832" s="136"/>
    </row>
    <row r="26833" spans="2:29">
      <c r="B26833" s="136"/>
      <c r="E26833" s="136"/>
      <c r="H26833" s="136"/>
      <c r="K26833" s="136"/>
      <c r="O26833" s="136"/>
      <c r="T26833" s="136"/>
      <c r="W26833" s="136"/>
      <c r="Z26833" s="136"/>
      <c r="AC26833" s="136"/>
    </row>
    <row r="26834" spans="2:29">
      <c r="B26834" s="136"/>
      <c r="E26834" s="136"/>
      <c r="H26834" s="136"/>
      <c r="K26834" s="136"/>
      <c r="O26834" s="136"/>
      <c r="T26834" s="136"/>
      <c r="W26834" s="136"/>
      <c r="Z26834" s="136"/>
      <c r="AC26834" s="136"/>
    </row>
    <row r="26835" spans="2:29">
      <c r="B26835" s="136"/>
      <c r="E26835" s="136"/>
      <c r="H26835" s="136"/>
      <c r="K26835" s="136"/>
      <c r="O26835" s="136"/>
      <c r="T26835" s="136"/>
      <c r="W26835" s="136"/>
      <c r="Z26835" s="136"/>
      <c r="AC26835" s="136"/>
    </row>
    <row r="26836" spans="2:29">
      <c r="B26836" s="136"/>
      <c r="E26836" s="136"/>
      <c r="H26836" s="136"/>
      <c r="K26836" s="136"/>
      <c r="O26836" s="136"/>
      <c r="T26836" s="136"/>
      <c r="W26836" s="136"/>
      <c r="Z26836" s="136"/>
      <c r="AC26836" s="136"/>
    </row>
    <row r="26837" spans="2:29">
      <c r="B26837" s="136"/>
      <c r="E26837" s="136"/>
      <c r="H26837" s="136"/>
      <c r="K26837" s="136"/>
      <c r="O26837" s="136"/>
      <c r="T26837" s="136"/>
      <c r="W26837" s="136"/>
      <c r="Z26837" s="136"/>
      <c r="AC26837" s="136"/>
    </row>
    <row r="26838" spans="2:29">
      <c r="B26838" s="136"/>
      <c r="E26838" s="136"/>
      <c r="H26838" s="136"/>
      <c r="K26838" s="136"/>
      <c r="O26838" s="136"/>
      <c r="T26838" s="136"/>
      <c r="W26838" s="136"/>
      <c r="Z26838" s="136"/>
      <c r="AC26838" s="136"/>
    </row>
    <row r="26839" spans="2:29">
      <c r="B26839" s="136"/>
      <c r="E26839" s="136"/>
      <c r="H26839" s="136"/>
      <c r="K26839" s="136"/>
      <c r="O26839" s="136"/>
      <c r="T26839" s="136"/>
      <c r="W26839" s="136"/>
      <c r="Z26839" s="136"/>
      <c r="AC26839" s="136"/>
    </row>
    <row r="26840" spans="2:29">
      <c r="B26840" s="136"/>
      <c r="E26840" s="136"/>
      <c r="H26840" s="136"/>
      <c r="K26840" s="136"/>
      <c r="O26840" s="136"/>
      <c r="T26840" s="136"/>
      <c r="W26840" s="136"/>
      <c r="Z26840" s="136"/>
      <c r="AC26840" s="136"/>
    </row>
    <row r="26841" spans="2:29">
      <c r="B26841" s="136"/>
      <c r="E26841" s="136"/>
      <c r="H26841" s="136"/>
      <c r="K26841" s="136"/>
      <c r="O26841" s="136"/>
      <c r="T26841" s="136"/>
      <c r="W26841" s="136"/>
      <c r="Z26841" s="136"/>
      <c r="AC26841" s="136"/>
    </row>
    <row r="26842" spans="2:29">
      <c r="B26842" s="136"/>
      <c r="E26842" s="136"/>
      <c r="H26842" s="136"/>
      <c r="K26842" s="136"/>
      <c r="O26842" s="136"/>
      <c r="T26842" s="136"/>
      <c r="W26842" s="136"/>
      <c r="Z26842" s="136"/>
      <c r="AC26842" s="136"/>
    </row>
    <row r="26843" spans="2:29">
      <c r="B26843" s="136"/>
      <c r="E26843" s="136"/>
      <c r="H26843" s="136"/>
      <c r="K26843" s="136"/>
      <c r="O26843" s="136"/>
      <c r="T26843" s="136"/>
      <c r="W26843" s="136"/>
      <c r="Z26843" s="136"/>
      <c r="AC26843" s="136"/>
    </row>
    <row r="26844" spans="2:29">
      <c r="B26844" s="136"/>
      <c r="E26844" s="136"/>
      <c r="H26844" s="136"/>
      <c r="K26844" s="136"/>
      <c r="O26844" s="136"/>
      <c r="T26844" s="136"/>
      <c r="W26844" s="136"/>
      <c r="Z26844" s="136"/>
      <c r="AC26844" s="136"/>
    </row>
    <row r="26845" spans="2:29">
      <c r="B26845" s="136"/>
      <c r="E26845" s="136"/>
      <c r="H26845" s="136"/>
      <c r="K26845" s="136"/>
      <c r="O26845" s="136"/>
      <c r="T26845" s="136"/>
      <c r="W26845" s="136"/>
      <c r="Z26845" s="136"/>
      <c r="AC26845" s="136"/>
    </row>
    <row r="26846" spans="2:29">
      <c r="B26846" s="136"/>
      <c r="E26846" s="136"/>
      <c r="H26846" s="136"/>
      <c r="K26846" s="136"/>
      <c r="O26846" s="136"/>
      <c r="T26846" s="136"/>
      <c r="W26846" s="136"/>
      <c r="Z26846" s="136"/>
      <c r="AC26846" s="136"/>
    </row>
    <row r="26847" spans="2:29">
      <c r="B26847" s="136"/>
      <c r="E26847" s="136"/>
      <c r="H26847" s="136"/>
      <c r="K26847" s="136"/>
      <c r="O26847" s="136"/>
      <c r="T26847" s="136"/>
      <c r="W26847" s="136"/>
      <c r="Z26847" s="136"/>
      <c r="AC26847" s="136"/>
    </row>
    <row r="26848" spans="2:29">
      <c r="B26848" s="136"/>
      <c r="E26848" s="136"/>
      <c r="H26848" s="136"/>
      <c r="K26848" s="136"/>
      <c r="O26848" s="136"/>
      <c r="T26848" s="136"/>
      <c r="W26848" s="136"/>
      <c r="Z26848" s="136"/>
      <c r="AC26848" s="136"/>
    </row>
    <row r="26849" spans="2:29">
      <c r="B26849" s="136"/>
      <c r="E26849" s="136"/>
      <c r="H26849" s="136"/>
      <c r="K26849" s="136"/>
      <c r="O26849" s="136"/>
      <c r="T26849" s="136"/>
      <c r="W26849" s="136"/>
      <c r="Z26849" s="136"/>
      <c r="AC26849" s="136"/>
    </row>
    <row r="26850" spans="2:29">
      <c r="B26850" s="136"/>
      <c r="E26850" s="136"/>
      <c r="H26850" s="136"/>
      <c r="K26850" s="136"/>
      <c r="O26850" s="136"/>
      <c r="T26850" s="136"/>
      <c r="W26850" s="136"/>
      <c r="Z26850" s="136"/>
      <c r="AC26850" s="136"/>
    </row>
    <row r="26851" spans="2:29">
      <c r="B26851" s="136"/>
      <c r="E26851" s="136"/>
      <c r="H26851" s="136"/>
      <c r="K26851" s="136"/>
      <c r="O26851" s="136"/>
      <c r="T26851" s="136"/>
      <c r="W26851" s="136"/>
      <c r="Z26851" s="136"/>
      <c r="AC26851" s="136"/>
    </row>
    <row r="26852" spans="2:29">
      <c r="B26852" s="136"/>
      <c r="E26852" s="136"/>
      <c r="H26852" s="136"/>
      <c r="K26852" s="136"/>
      <c r="O26852" s="136"/>
      <c r="T26852" s="136"/>
      <c r="W26852" s="136"/>
      <c r="Z26852" s="136"/>
      <c r="AC26852" s="136"/>
    </row>
    <row r="26853" spans="2:29">
      <c r="B26853" s="136"/>
      <c r="E26853" s="136"/>
      <c r="H26853" s="136"/>
      <c r="K26853" s="136"/>
      <c r="O26853" s="136"/>
      <c r="T26853" s="136"/>
      <c r="W26853" s="136"/>
      <c r="Z26853" s="136"/>
      <c r="AC26853" s="136"/>
    </row>
    <row r="26854" spans="2:29">
      <c r="B26854" s="136"/>
      <c r="E26854" s="136"/>
      <c r="H26854" s="136"/>
      <c r="K26854" s="136"/>
      <c r="O26854" s="136"/>
      <c r="T26854" s="136"/>
      <c r="W26854" s="136"/>
      <c r="Z26854" s="136"/>
      <c r="AC26854" s="136"/>
    </row>
    <row r="26855" spans="2:29">
      <c r="B26855" s="136"/>
      <c r="E26855" s="136"/>
      <c r="H26855" s="136"/>
      <c r="K26855" s="136"/>
      <c r="O26855" s="136"/>
      <c r="T26855" s="136"/>
      <c r="W26855" s="136"/>
      <c r="Z26855" s="136"/>
      <c r="AC26855" s="136"/>
    </row>
    <row r="26856" spans="2:29">
      <c r="B26856" s="136"/>
      <c r="E26856" s="136"/>
      <c r="H26856" s="136"/>
      <c r="K26856" s="136"/>
      <c r="O26856" s="136"/>
      <c r="T26856" s="136"/>
      <c r="W26856" s="136"/>
      <c r="Z26856" s="136"/>
      <c r="AC26856" s="136"/>
    </row>
    <row r="26857" spans="2:29">
      <c r="B26857" s="136"/>
      <c r="E26857" s="136"/>
      <c r="H26857" s="136"/>
      <c r="K26857" s="136"/>
      <c r="O26857" s="136"/>
      <c r="T26857" s="136"/>
      <c r="W26857" s="136"/>
      <c r="Z26857" s="136"/>
      <c r="AC26857" s="136"/>
    </row>
    <row r="26858" spans="2:29">
      <c r="B26858" s="136"/>
      <c r="E26858" s="136"/>
      <c r="H26858" s="136"/>
      <c r="K26858" s="136"/>
      <c r="O26858" s="136"/>
      <c r="T26858" s="136"/>
      <c r="W26858" s="136"/>
      <c r="Z26858" s="136"/>
      <c r="AC26858" s="136"/>
    </row>
    <row r="26859" spans="2:29">
      <c r="B26859" s="136"/>
      <c r="E26859" s="136"/>
      <c r="H26859" s="136"/>
      <c r="K26859" s="136"/>
      <c r="O26859" s="136"/>
      <c r="T26859" s="136"/>
      <c r="W26859" s="136"/>
      <c r="Z26859" s="136"/>
      <c r="AC26859" s="136"/>
    </row>
    <row r="26860" spans="2:29">
      <c r="B26860" s="136"/>
      <c r="E26860" s="136"/>
      <c r="H26860" s="136"/>
      <c r="K26860" s="136"/>
      <c r="O26860" s="136"/>
      <c r="T26860" s="136"/>
      <c r="W26860" s="136"/>
      <c r="Z26860" s="136"/>
      <c r="AC26860" s="136"/>
    </row>
    <row r="26861" spans="2:29">
      <c r="B26861" s="136"/>
      <c r="E26861" s="136"/>
      <c r="H26861" s="136"/>
      <c r="K26861" s="136"/>
      <c r="O26861" s="136"/>
      <c r="T26861" s="136"/>
      <c r="W26861" s="136"/>
      <c r="Z26861" s="136"/>
      <c r="AC26861" s="136"/>
    </row>
    <row r="26862" spans="2:29">
      <c r="B26862" s="136"/>
      <c r="E26862" s="136"/>
      <c r="H26862" s="136"/>
      <c r="K26862" s="136"/>
      <c r="O26862" s="136"/>
      <c r="T26862" s="136"/>
      <c r="W26862" s="136"/>
      <c r="Z26862" s="136"/>
      <c r="AC26862" s="136"/>
    </row>
    <row r="26863" spans="2:29">
      <c r="B26863" s="136"/>
      <c r="E26863" s="136"/>
      <c r="H26863" s="136"/>
      <c r="K26863" s="136"/>
      <c r="O26863" s="136"/>
      <c r="T26863" s="136"/>
      <c r="W26863" s="136"/>
      <c r="Z26863" s="136"/>
      <c r="AC26863" s="136"/>
    </row>
    <row r="26864" spans="2:29">
      <c r="B26864" s="136"/>
      <c r="E26864" s="136"/>
      <c r="H26864" s="136"/>
      <c r="K26864" s="136"/>
      <c r="O26864" s="136"/>
      <c r="T26864" s="136"/>
      <c r="W26864" s="136"/>
      <c r="Z26864" s="136"/>
      <c r="AC26864" s="136"/>
    </row>
    <row r="26865" spans="2:29">
      <c r="B26865" s="136"/>
      <c r="E26865" s="136"/>
      <c r="H26865" s="136"/>
      <c r="K26865" s="136"/>
      <c r="O26865" s="136"/>
      <c r="T26865" s="136"/>
      <c r="W26865" s="136"/>
      <c r="Z26865" s="136"/>
      <c r="AC26865" s="136"/>
    </row>
    <row r="26866" spans="2:29">
      <c r="B26866" s="136"/>
      <c r="E26866" s="136"/>
      <c r="H26866" s="136"/>
      <c r="K26866" s="136"/>
      <c r="O26866" s="136"/>
      <c r="T26866" s="136"/>
      <c r="W26866" s="136"/>
      <c r="Z26866" s="136"/>
      <c r="AC26866" s="136"/>
    </row>
    <row r="26867" spans="2:29">
      <c r="B26867" s="136"/>
      <c r="E26867" s="136"/>
      <c r="H26867" s="136"/>
      <c r="K26867" s="136"/>
      <c r="O26867" s="136"/>
      <c r="T26867" s="136"/>
      <c r="W26867" s="136"/>
      <c r="Z26867" s="136"/>
      <c r="AC26867" s="136"/>
    </row>
    <row r="26868" spans="2:29">
      <c r="B26868" s="136"/>
      <c r="E26868" s="136"/>
      <c r="H26868" s="136"/>
      <c r="K26868" s="136"/>
      <c r="O26868" s="136"/>
      <c r="T26868" s="136"/>
      <c r="W26868" s="136"/>
      <c r="Z26868" s="136"/>
      <c r="AC26868" s="136"/>
    </row>
    <row r="26869" spans="2:29">
      <c r="B26869" s="136"/>
      <c r="E26869" s="136"/>
      <c r="H26869" s="136"/>
      <c r="K26869" s="136"/>
      <c r="O26869" s="136"/>
      <c r="T26869" s="136"/>
      <c r="W26869" s="136"/>
      <c r="Z26869" s="136"/>
      <c r="AC26869" s="136"/>
    </row>
    <row r="26870" spans="2:29">
      <c r="B26870" s="136"/>
      <c r="E26870" s="136"/>
      <c r="H26870" s="136"/>
      <c r="K26870" s="136"/>
      <c r="O26870" s="136"/>
      <c r="T26870" s="136"/>
      <c r="W26870" s="136"/>
      <c r="Z26870" s="136"/>
      <c r="AC26870" s="136"/>
    </row>
    <row r="26871" spans="2:29">
      <c r="B26871" s="136"/>
      <c r="E26871" s="136"/>
      <c r="H26871" s="136"/>
      <c r="K26871" s="136"/>
      <c r="O26871" s="136"/>
      <c r="T26871" s="136"/>
      <c r="W26871" s="136"/>
      <c r="Z26871" s="136"/>
      <c r="AC26871" s="136"/>
    </row>
    <row r="26872" spans="2:29">
      <c r="B26872" s="136"/>
      <c r="E26872" s="136"/>
      <c r="H26872" s="136"/>
      <c r="K26872" s="136"/>
      <c r="O26872" s="136"/>
      <c r="T26872" s="136"/>
      <c r="W26872" s="136"/>
      <c r="Z26872" s="136"/>
      <c r="AC26872" s="136"/>
    </row>
    <row r="26873" spans="2:29">
      <c r="B26873" s="136"/>
      <c r="E26873" s="136"/>
      <c r="H26873" s="136"/>
      <c r="K26873" s="136"/>
      <c r="O26873" s="136"/>
      <c r="T26873" s="136"/>
      <c r="W26873" s="136"/>
      <c r="Z26873" s="136"/>
      <c r="AC26873" s="136"/>
    </row>
    <row r="26874" spans="2:29">
      <c r="B26874" s="136"/>
      <c r="E26874" s="136"/>
      <c r="H26874" s="136"/>
      <c r="K26874" s="136"/>
      <c r="O26874" s="136"/>
      <c r="T26874" s="136"/>
      <c r="W26874" s="136"/>
      <c r="Z26874" s="136"/>
      <c r="AC26874" s="136"/>
    </row>
    <row r="26875" spans="2:29">
      <c r="B26875" s="136"/>
      <c r="E26875" s="136"/>
      <c r="H26875" s="136"/>
      <c r="K26875" s="136"/>
      <c r="O26875" s="136"/>
      <c r="T26875" s="136"/>
      <c r="W26875" s="136"/>
      <c r="Z26875" s="136"/>
      <c r="AC26875" s="136"/>
    </row>
    <row r="26876" spans="2:29">
      <c r="B26876" s="136"/>
      <c r="E26876" s="136"/>
      <c r="H26876" s="136"/>
      <c r="K26876" s="136"/>
      <c r="O26876" s="136"/>
      <c r="T26876" s="136"/>
      <c r="W26876" s="136"/>
      <c r="Z26876" s="136"/>
      <c r="AC26876" s="136"/>
    </row>
    <row r="26877" spans="2:29">
      <c r="B26877" s="136"/>
      <c r="E26877" s="136"/>
      <c r="H26877" s="136"/>
      <c r="K26877" s="136"/>
      <c r="O26877" s="136"/>
      <c r="T26877" s="136"/>
      <c r="W26877" s="136"/>
      <c r="Z26877" s="136"/>
      <c r="AC26877" s="136"/>
    </row>
    <row r="26878" spans="2:29">
      <c r="B26878" s="136"/>
      <c r="E26878" s="136"/>
      <c r="H26878" s="136"/>
      <c r="K26878" s="136"/>
      <c r="O26878" s="136"/>
      <c r="T26878" s="136"/>
      <c r="W26878" s="136"/>
      <c r="Z26878" s="136"/>
      <c r="AC26878" s="136"/>
    </row>
    <row r="26879" spans="2:29">
      <c r="B26879" s="136"/>
      <c r="E26879" s="136"/>
      <c r="H26879" s="136"/>
      <c r="K26879" s="136"/>
      <c r="O26879" s="136"/>
      <c r="T26879" s="136"/>
      <c r="W26879" s="136"/>
      <c r="Z26879" s="136"/>
      <c r="AC26879" s="136"/>
    </row>
    <row r="26880" spans="2:29">
      <c r="B26880" s="136"/>
      <c r="E26880" s="136"/>
      <c r="H26880" s="136"/>
      <c r="K26880" s="136"/>
      <c r="O26880" s="136"/>
      <c r="T26880" s="136"/>
      <c r="W26880" s="136"/>
      <c r="Z26880" s="136"/>
      <c r="AC26880" s="136"/>
    </row>
    <row r="26881" spans="2:29">
      <c r="B26881" s="136"/>
      <c r="E26881" s="136"/>
      <c r="H26881" s="136"/>
      <c r="K26881" s="136"/>
      <c r="O26881" s="136"/>
      <c r="T26881" s="136"/>
      <c r="W26881" s="136"/>
      <c r="Z26881" s="136"/>
      <c r="AC26881" s="136"/>
    </row>
    <row r="26882" spans="2:29">
      <c r="B26882" s="136"/>
      <c r="E26882" s="136"/>
      <c r="H26882" s="136"/>
      <c r="K26882" s="136"/>
      <c r="O26882" s="136"/>
      <c r="T26882" s="136"/>
      <c r="W26882" s="136"/>
      <c r="Z26882" s="136"/>
      <c r="AC26882" s="136"/>
    </row>
    <row r="26883" spans="2:29">
      <c r="B26883" s="136"/>
      <c r="E26883" s="136"/>
      <c r="H26883" s="136"/>
      <c r="K26883" s="136"/>
      <c r="O26883" s="136"/>
      <c r="T26883" s="136"/>
      <c r="W26883" s="136"/>
      <c r="Z26883" s="136"/>
      <c r="AC26883" s="136"/>
    </row>
    <row r="26884" spans="2:29">
      <c r="B26884" s="136"/>
      <c r="E26884" s="136"/>
      <c r="H26884" s="136"/>
      <c r="K26884" s="136"/>
      <c r="O26884" s="136"/>
      <c r="T26884" s="136"/>
      <c r="W26884" s="136"/>
      <c r="Z26884" s="136"/>
      <c r="AC26884" s="136"/>
    </row>
    <row r="26885" spans="2:29">
      <c r="B26885" s="136"/>
      <c r="E26885" s="136"/>
      <c r="H26885" s="136"/>
      <c r="K26885" s="136"/>
      <c r="O26885" s="136"/>
      <c r="T26885" s="136"/>
      <c r="W26885" s="136"/>
      <c r="Z26885" s="136"/>
      <c r="AC26885" s="136"/>
    </row>
    <row r="26886" spans="2:29">
      <c r="B26886" s="136"/>
      <c r="E26886" s="136"/>
      <c r="H26886" s="136"/>
      <c r="K26886" s="136"/>
      <c r="O26886" s="136"/>
      <c r="T26886" s="136"/>
      <c r="W26886" s="136"/>
      <c r="Z26886" s="136"/>
      <c r="AC26886" s="136"/>
    </row>
    <row r="26887" spans="2:29">
      <c r="B26887" s="136"/>
      <c r="E26887" s="136"/>
      <c r="H26887" s="136"/>
      <c r="K26887" s="136"/>
      <c r="O26887" s="136"/>
      <c r="T26887" s="136"/>
      <c r="W26887" s="136"/>
      <c r="Z26887" s="136"/>
      <c r="AC26887" s="136"/>
    </row>
    <row r="26888" spans="2:29">
      <c r="B26888" s="136"/>
      <c r="E26888" s="136"/>
      <c r="H26888" s="136"/>
      <c r="K26888" s="136"/>
      <c r="O26888" s="136"/>
      <c r="T26888" s="136"/>
      <c r="W26888" s="136"/>
      <c r="Z26888" s="136"/>
      <c r="AC26888" s="136"/>
    </row>
    <row r="26889" spans="2:29">
      <c r="B26889" s="136"/>
      <c r="E26889" s="136"/>
      <c r="H26889" s="136"/>
      <c r="K26889" s="136"/>
      <c r="O26889" s="136"/>
      <c r="T26889" s="136"/>
      <c r="W26889" s="136"/>
      <c r="Z26889" s="136"/>
      <c r="AC26889" s="136"/>
    </row>
    <row r="26890" spans="2:29">
      <c r="B26890" s="136"/>
      <c r="E26890" s="136"/>
      <c r="H26890" s="136"/>
      <c r="K26890" s="136"/>
      <c r="O26890" s="136"/>
      <c r="T26890" s="136"/>
      <c r="W26890" s="136"/>
      <c r="Z26890" s="136"/>
      <c r="AC26890" s="136"/>
    </row>
    <row r="26891" spans="2:29">
      <c r="B26891" s="136"/>
      <c r="E26891" s="136"/>
      <c r="H26891" s="136"/>
      <c r="K26891" s="136"/>
      <c r="O26891" s="136"/>
      <c r="T26891" s="136"/>
      <c r="W26891" s="136"/>
      <c r="Z26891" s="136"/>
      <c r="AC26891" s="136"/>
    </row>
    <row r="26892" spans="2:29">
      <c r="B26892" s="136"/>
      <c r="E26892" s="136"/>
      <c r="H26892" s="136"/>
      <c r="K26892" s="136"/>
      <c r="O26892" s="136"/>
      <c r="T26892" s="136"/>
      <c r="W26892" s="136"/>
      <c r="Z26892" s="136"/>
      <c r="AC26892" s="136"/>
    </row>
    <row r="26893" spans="2:29">
      <c r="B26893" s="136"/>
      <c r="E26893" s="136"/>
      <c r="H26893" s="136"/>
      <c r="K26893" s="136"/>
      <c r="O26893" s="136"/>
      <c r="T26893" s="136"/>
      <c r="W26893" s="136"/>
      <c r="Z26893" s="136"/>
      <c r="AC26893" s="136"/>
    </row>
    <row r="26894" spans="2:29">
      <c r="B26894" s="136"/>
      <c r="E26894" s="136"/>
      <c r="H26894" s="136"/>
      <c r="K26894" s="136"/>
      <c r="O26894" s="136"/>
      <c r="T26894" s="136"/>
      <c r="W26894" s="136"/>
      <c r="Z26894" s="136"/>
      <c r="AC26894" s="136"/>
    </row>
    <row r="26895" spans="2:29">
      <c r="B26895" s="136"/>
      <c r="E26895" s="136"/>
      <c r="H26895" s="136"/>
      <c r="K26895" s="136"/>
      <c r="O26895" s="136"/>
      <c r="T26895" s="136"/>
      <c r="W26895" s="136"/>
      <c r="Z26895" s="136"/>
      <c r="AC26895" s="136"/>
    </row>
    <row r="26896" spans="2:29">
      <c r="B26896" s="136"/>
      <c r="E26896" s="136"/>
      <c r="H26896" s="136"/>
      <c r="K26896" s="136"/>
      <c r="O26896" s="136"/>
      <c r="T26896" s="136"/>
      <c r="W26896" s="136"/>
      <c r="Z26896" s="136"/>
      <c r="AC26896" s="136"/>
    </row>
    <row r="26897" spans="2:29">
      <c r="B26897" s="136"/>
      <c r="E26897" s="136"/>
      <c r="H26897" s="136"/>
      <c r="K26897" s="136"/>
      <c r="O26897" s="136"/>
      <c r="T26897" s="136"/>
      <c r="W26897" s="136"/>
      <c r="Z26897" s="136"/>
      <c r="AC26897" s="136"/>
    </row>
    <row r="26898" spans="2:29">
      <c r="B26898" s="136"/>
      <c r="E26898" s="136"/>
      <c r="H26898" s="136"/>
      <c r="K26898" s="136"/>
      <c r="O26898" s="136"/>
      <c r="T26898" s="136"/>
      <c r="W26898" s="136"/>
      <c r="Z26898" s="136"/>
      <c r="AC26898" s="136"/>
    </row>
    <row r="26899" spans="2:29">
      <c r="B26899" s="136"/>
      <c r="E26899" s="136"/>
      <c r="H26899" s="136"/>
      <c r="K26899" s="136"/>
      <c r="O26899" s="136"/>
      <c r="T26899" s="136"/>
      <c r="W26899" s="136"/>
      <c r="Z26899" s="136"/>
      <c r="AC26899" s="136"/>
    </row>
    <row r="26900" spans="2:29">
      <c r="B26900" s="136"/>
      <c r="E26900" s="136"/>
      <c r="H26900" s="136"/>
      <c r="K26900" s="136"/>
      <c r="O26900" s="136"/>
      <c r="T26900" s="136"/>
      <c r="W26900" s="136"/>
      <c r="Z26900" s="136"/>
      <c r="AC26900" s="136"/>
    </row>
    <row r="26901" spans="2:29">
      <c r="B26901" s="136"/>
      <c r="E26901" s="136"/>
      <c r="H26901" s="136"/>
      <c r="K26901" s="136"/>
      <c r="O26901" s="136"/>
      <c r="T26901" s="136"/>
      <c r="W26901" s="136"/>
      <c r="Z26901" s="136"/>
      <c r="AC26901" s="136"/>
    </row>
    <row r="26902" spans="2:29">
      <c r="B26902" s="136"/>
      <c r="E26902" s="136"/>
      <c r="H26902" s="136"/>
      <c r="K26902" s="136"/>
      <c r="O26902" s="136"/>
      <c r="T26902" s="136"/>
      <c r="W26902" s="136"/>
      <c r="Z26902" s="136"/>
      <c r="AC26902" s="136"/>
    </row>
    <row r="26903" spans="2:29">
      <c r="B26903" s="136"/>
      <c r="E26903" s="136"/>
      <c r="H26903" s="136"/>
      <c r="K26903" s="136"/>
      <c r="O26903" s="136"/>
      <c r="T26903" s="136"/>
      <c r="W26903" s="136"/>
      <c r="Z26903" s="136"/>
      <c r="AC26903" s="136"/>
    </row>
    <row r="26904" spans="2:29">
      <c r="B26904" s="136"/>
      <c r="E26904" s="136"/>
      <c r="H26904" s="136"/>
      <c r="K26904" s="136"/>
      <c r="O26904" s="136"/>
      <c r="T26904" s="136"/>
      <c r="W26904" s="136"/>
      <c r="Z26904" s="136"/>
      <c r="AC26904" s="136"/>
    </row>
    <row r="26905" spans="2:29">
      <c r="B26905" s="136"/>
      <c r="E26905" s="136"/>
      <c r="H26905" s="136"/>
      <c r="K26905" s="136"/>
      <c r="O26905" s="136"/>
      <c r="T26905" s="136"/>
      <c r="W26905" s="136"/>
      <c r="Z26905" s="136"/>
      <c r="AC26905" s="136"/>
    </row>
    <row r="26906" spans="2:29">
      <c r="B26906" s="136"/>
      <c r="E26906" s="136"/>
      <c r="H26906" s="136"/>
      <c r="K26906" s="136"/>
      <c r="O26906" s="136"/>
      <c r="T26906" s="136"/>
      <c r="W26906" s="136"/>
      <c r="Z26906" s="136"/>
      <c r="AC26906" s="136"/>
    </row>
    <row r="26907" spans="2:29">
      <c r="B26907" s="136"/>
      <c r="E26907" s="136"/>
      <c r="H26907" s="136"/>
      <c r="K26907" s="136"/>
      <c r="O26907" s="136"/>
      <c r="T26907" s="136"/>
      <c r="W26907" s="136"/>
      <c r="Z26907" s="136"/>
      <c r="AC26907" s="136"/>
    </row>
    <row r="26908" spans="2:29">
      <c r="B26908" s="136"/>
      <c r="E26908" s="136"/>
      <c r="H26908" s="136"/>
      <c r="K26908" s="136"/>
      <c r="O26908" s="136"/>
      <c r="T26908" s="136"/>
      <c r="W26908" s="136"/>
      <c r="Z26908" s="136"/>
      <c r="AC26908" s="136"/>
    </row>
    <row r="26909" spans="2:29">
      <c r="B26909" s="136"/>
      <c r="E26909" s="136"/>
      <c r="H26909" s="136"/>
      <c r="K26909" s="136"/>
      <c r="O26909" s="136"/>
      <c r="T26909" s="136"/>
      <c r="W26909" s="136"/>
      <c r="Z26909" s="136"/>
      <c r="AC26909" s="136"/>
    </row>
    <row r="26910" spans="2:29">
      <c r="B26910" s="136"/>
      <c r="E26910" s="136"/>
      <c r="H26910" s="136"/>
      <c r="K26910" s="136"/>
      <c r="O26910" s="136"/>
      <c r="T26910" s="136"/>
      <c r="W26910" s="136"/>
      <c r="Z26910" s="136"/>
      <c r="AC26910" s="136"/>
    </row>
    <row r="26911" spans="2:29">
      <c r="B26911" s="136"/>
      <c r="E26911" s="136"/>
      <c r="H26911" s="136"/>
      <c r="K26911" s="136"/>
      <c r="O26911" s="136"/>
      <c r="T26911" s="136"/>
      <c r="W26911" s="136"/>
      <c r="Z26911" s="136"/>
      <c r="AC26911" s="136"/>
    </row>
    <row r="26912" spans="2:29">
      <c r="B26912" s="136"/>
      <c r="E26912" s="136"/>
      <c r="H26912" s="136"/>
      <c r="K26912" s="136"/>
      <c r="O26912" s="136"/>
      <c r="T26912" s="136"/>
      <c r="W26912" s="136"/>
      <c r="Z26912" s="136"/>
      <c r="AC26912" s="136"/>
    </row>
    <row r="26913" spans="2:29">
      <c r="B26913" s="136"/>
      <c r="E26913" s="136"/>
      <c r="H26913" s="136"/>
      <c r="K26913" s="136"/>
      <c r="O26913" s="136"/>
      <c r="T26913" s="136"/>
      <c r="W26913" s="136"/>
      <c r="Z26913" s="136"/>
      <c r="AC26913" s="136"/>
    </row>
    <row r="26914" spans="2:29">
      <c r="B26914" s="136"/>
      <c r="E26914" s="136"/>
      <c r="H26914" s="136"/>
      <c r="K26914" s="136"/>
      <c r="O26914" s="136"/>
      <c r="T26914" s="136"/>
      <c r="W26914" s="136"/>
      <c r="Z26914" s="136"/>
      <c r="AC26914" s="136"/>
    </row>
    <row r="26915" spans="2:29">
      <c r="B26915" s="136"/>
      <c r="E26915" s="136"/>
      <c r="H26915" s="136"/>
      <c r="K26915" s="136"/>
      <c r="O26915" s="136"/>
      <c r="T26915" s="136"/>
      <c r="W26915" s="136"/>
      <c r="Z26915" s="136"/>
      <c r="AC26915" s="136"/>
    </row>
    <row r="26916" spans="2:29">
      <c r="B26916" s="136"/>
      <c r="E26916" s="136"/>
      <c r="H26916" s="136"/>
      <c r="K26916" s="136"/>
      <c r="O26916" s="136"/>
      <c r="T26916" s="136"/>
      <c r="W26916" s="136"/>
      <c r="Z26916" s="136"/>
      <c r="AC26916" s="136"/>
    </row>
    <row r="26917" spans="2:29">
      <c r="B26917" s="136"/>
      <c r="E26917" s="136"/>
      <c r="H26917" s="136"/>
      <c r="K26917" s="136"/>
      <c r="O26917" s="136"/>
      <c r="T26917" s="136"/>
      <c r="W26917" s="136"/>
      <c r="Z26917" s="136"/>
      <c r="AC26917" s="136"/>
    </row>
    <row r="26918" spans="2:29">
      <c r="B26918" s="136"/>
      <c r="E26918" s="136"/>
      <c r="H26918" s="136"/>
      <c r="K26918" s="136"/>
      <c r="O26918" s="136"/>
      <c r="T26918" s="136"/>
      <c r="W26918" s="136"/>
      <c r="Z26918" s="136"/>
      <c r="AC26918" s="136"/>
    </row>
    <row r="26919" spans="2:29">
      <c r="B26919" s="136"/>
      <c r="E26919" s="136"/>
      <c r="H26919" s="136"/>
      <c r="K26919" s="136"/>
      <c r="O26919" s="136"/>
      <c r="T26919" s="136"/>
      <c r="W26919" s="136"/>
      <c r="Z26919" s="136"/>
      <c r="AC26919" s="136"/>
    </row>
    <row r="26920" spans="2:29">
      <c r="B26920" s="136"/>
      <c r="E26920" s="136"/>
      <c r="H26920" s="136"/>
      <c r="K26920" s="136"/>
      <c r="O26920" s="136"/>
      <c r="T26920" s="136"/>
      <c r="W26920" s="136"/>
      <c r="Z26920" s="136"/>
      <c r="AC26920" s="136"/>
    </row>
    <row r="26921" spans="2:29">
      <c r="B26921" s="136"/>
      <c r="E26921" s="136"/>
      <c r="H26921" s="136"/>
      <c r="K26921" s="136"/>
      <c r="O26921" s="136"/>
      <c r="T26921" s="136"/>
      <c r="W26921" s="136"/>
      <c r="Z26921" s="136"/>
      <c r="AC26921" s="136"/>
    </row>
    <row r="26922" spans="2:29">
      <c r="B26922" s="136"/>
      <c r="E26922" s="136"/>
      <c r="H26922" s="136"/>
      <c r="K26922" s="136"/>
      <c r="O26922" s="136"/>
      <c r="T26922" s="136"/>
      <c r="W26922" s="136"/>
      <c r="Z26922" s="136"/>
      <c r="AC26922" s="136"/>
    </row>
    <row r="26923" spans="2:29">
      <c r="B26923" s="136"/>
      <c r="E26923" s="136"/>
      <c r="H26923" s="136"/>
      <c r="K26923" s="136"/>
      <c r="O26923" s="136"/>
      <c r="T26923" s="136"/>
      <c r="W26923" s="136"/>
      <c r="Z26923" s="136"/>
      <c r="AC26923" s="136"/>
    </row>
    <row r="26924" spans="2:29">
      <c r="B26924" s="136"/>
      <c r="E26924" s="136"/>
      <c r="H26924" s="136"/>
      <c r="K26924" s="136"/>
      <c r="O26924" s="136"/>
      <c r="T26924" s="136"/>
      <c r="W26924" s="136"/>
      <c r="Z26924" s="136"/>
      <c r="AC26924" s="136"/>
    </row>
    <row r="26925" spans="2:29">
      <c r="B26925" s="136"/>
      <c r="E26925" s="136"/>
      <c r="H26925" s="136"/>
      <c r="K26925" s="136"/>
      <c r="O26925" s="136"/>
      <c r="T26925" s="136"/>
      <c r="W26925" s="136"/>
      <c r="Z26925" s="136"/>
      <c r="AC26925" s="136"/>
    </row>
    <row r="26926" spans="2:29">
      <c r="B26926" s="136"/>
      <c r="E26926" s="136"/>
      <c r="H26926" s="136"/>
      <c r="K26926" s="136"/>
      <c r="O26926" s="136"/>
      <c r="T26926" s="136"/>
      <c r="W26926" s="136"/>
      <c r="Z26926" s="136"/>
      <c r="AC26926" s="136"/>
    </row>
    <row r="26927" spans="2:29">
      <c r="B26927" s="136"/>
      <c r="E26927" s="136"/>
      <c r="H26927" s="136"/>
      <c r="K26927" s="136"/>
      <c r="O26927" s="136"/>
      <c r="T26927" s="136"/>
      <c r="W26927" s="136"/>
      <c r="Z26927" s="136"/>
      <c r="AC26927" s="136"/>
    </row>
    <row r="26928" spans="2:29">
      <c r="B26928" s="136"/>
      <c r="E26928" s="136"/>
      <c r="H26928" s="136"/>
      <c r="K26928" s="136"/>
      <c r="O26928" s="136"/>
      <c r="T26928" s="136"/>
      <c r="W26928" s="136"/>
      <c r="Z26928" s="136"/>
      <c r="AC26928" s="136"/>
    </row>
    <row r="26929" spans="2:29">
      <c r="B26929" s="136"/>
      <c r="E26929" s="136"/>
      <c r="H26929" s="136"/>
      <c r="K26929" s="136"/>
      <c r="O26929" s="136"/>
      <c r="T26929" s="136"/>
      <c r="W26929" s="136"/>
      <c r="Z26929" s="136"/>
      <c r="AC26929" s="136"/>
    </row>
    <row r="26930" spans="2:29">
      <c r="B26930" s="136"/>
      <c r="E26930" s="136"/>
      <c r="H26930" s="136"/>
      <c r="K26930" s="136"/>
      <c r="O26930" s="136"/>
      <c r="T26930" s="136"/>
      <c r="W26930" s="136"/>
      <c r="Z26930" s="136"/>
      <c r="AC26930" s="136"/>
    </row>
    <row r="26931" spans="2:29">
      <c r="B26931" s="136"/>
      <c r="E26931" s="136"/>
      <c r="H26931" s="136"/>
      <c r="K26931" s="136"/>
      <c r="O26931" s="136"/>
      <c r="T26931" s="136"/>
      <c r="W26931" s="136"/>
      <c r="Z26931" s="136"/>
      <c r="AC26931" s="136"/>
    </row>
    <row r="26932" spans="2:29">
      <c r="B26932" s="136"/>
      <c r="E26932" s="136"/>
      <c r="H26932" s="136"/>
      <c r="K26932" s="136"/>
      <c r="O26932" s="136"/>
      <c r="T26932" s="136"/>
      <c r="W26932" s="136"/>
      <c r="Z26932" s="136"/>
      <c r="AC26932" s="136"/>
    </row>
    <row r="26933" spans="2:29">
      <c r="B26933" s="136"/>
      <c r="E26933" s="136"/>
      <c r="H26933" s="136"/>
      <c r="K26933" s="136"/>
      <c r="O26933" s="136"/>
      <c r="T26933" s="136"/>
      <c r="W26933" s="136"/>
      <c r="Z26933" s="136"/>
      <c r="AC26933" s="136"/>
    </row>
    <row r="26934" spans="2:29">
      <c r="B26934" s="136"/>
      <c r="E26934" s="136"/>
      <c r="H26934" s="136"/>
      <c r="K26934" s="136"/>
      <c r="O26934" s="136"/>
      <c r="T26934" s="136"/>
      <c r="W26934" s="136"/>
      <c r="Z26934" s="136"/>
      <c r="AC26934" s="136"/>
    </row>
    <row r="26935" spans="2:29">
      <c r="B26935" s="136"/>
      <c r="E26935" s="136"/>
      <c r="H26935" s="136"/>
      <c r="K26935" s="136"/>
      <c r="O26935" s="136"/>
      <c r="T26935" s="136"/>
      <c r="W26935" s="136"/>
      <c r="Z26935" s="136"/>
      <c r="AC26935" s="136"/>
    </row>
    <row r="26936" spans="2:29">
      <c r="B26936" s="136"/>
      <c r="E26936" s="136"/>
      <c r="H26936" s="136"/>
      <c r="K26936" s="136"/>
      <c r="O26936" s="136"/>
      <c r="T26936" s="136"/>
      <c r="W26936" s="136"/>
      <c r="Z26936" s="136"/>
      <c r="AC26936" s="136"/>
    </row>
    <row r="26937" spans="2:29">
      <c r="B26937" s="136"/>
      <c r="E26937" s="136"/>
      <c r="H26937" s="136"/>
      <c r="K26937" s="136"/>
      <c r="O26937" s="136"/>
      <c r="T26937" s="136"/>
      <c r="W26937" s="136"/>
      <c r="Z26937" s="136"/>
      <c r="AC26937" s="136"/>
    </row>
    <row r="26938" spans="2:29">
      <c r="B26938" s="136"/>
      <c r="E26938" s="136"/>
      <c r="H26938" s="136"/>
      <c r="K26938" s="136"/>
      <c r="O26938" s="136"/>
      <c r="T26938" s="136"/>
      <c r="W26938" s="136"/>
      <c r="Z26938" s="136"/>
      <c r="AC26938" s="136"/>
    </row>
    <row r="26939" spans="2:29">
      <c r="B26939" s="136"/>
      <c r="E26939" s="136"/>
      <c r="H26939" s="136"/>
      <c r="K26939" s="136"/>
      <c r="O26939" s="136"/>
      <c r="T26939" s="136"/>
      <c r="W26939" s="136"/>
      <c r="Z26939" s="136"/>
      <c r="AC26939" s="136"/>
    </row>
    <row r="26940" spans="2:29">
      <c r="B26940" s="136"/>
      <c r="E26940" s="136"/>
      <c r="H26940" s="136"/>
      <c r="K26940" s="136"/>
      <c r="O26940" s="136"/>
      <c r="T26940" s="136"/>
      <c r="W26940" s="136"/>
      <c r="Z26940" s="136"/>
      <c r="AC26940" s="136"/>
    </row>
    <row r="26941" spans="2:29">
      <c r="B26941" s="136"/>
      <c r="E26941" s="136"/>
      <c r="H26941" s="136"/>
      <c r="K26941" s="136"/>
      <c r="O26941" s="136"/>
      <c r="T26941" s="136"/>
      <c r="W26941" s="136"/>
      <c r="Z26941" s="136"/>
      <c r="AC26941" s="136"/>
    </row>
    <row r="26942" spans="2:29">
      <c r="B26942" s="136"/>
      <c r="E26942" s="136"/>
      <c r="H26942" s="136"/>
      <c r="K26942" s="136"/>
      <c r="O26942" s="136"/>
      <c r="T26942" s="136"/>
      <c r="W26942" s="136"/>
      <c r="Z26942" s="136"/>
      <c r="AC26942" s="136"/>
    </row>
    <row r="26943" spans="2:29">
      <c r="B26943" s="136"/>
      <c r="E26943" s="136"/>
      <c r="H26943" s="136"/>
      <c r="K26943" s="136"/>
      <c r="O26943" s="136"/>
      <c r="T26943" s="136"/>
      <c r="W26943" s="136"/>
      <c r="Z26943" s="136"/>
      <c r="AC26943" s="136"/>
    </row>
    <row r="26944" spans="2:29">
      <c r="B26944" s="136"/>
      <c r="E26944" s="136"/>
      <c r="H26944" s="136"/>
      <c r="K26944" s="136"/>
      <c r="O26944" s="136"/>
      <c r="T26944" s="136"/>
      <c r="W26944" s="136"/>
      <c r="Z26944" s="136"/>
      <c r="AC26944" s="136"/>
    </row>
    <row r="26945" spans="2:29">
      <c r="B26945" s="136"/>
      <c r="E26945" s="136"/>
      <c r="H26945" s="136"/>
      <c r="K26945" s="136"/>
      <c r="O26945" s="136"/>
      <c r="T26945" s="136"/>
      <c r="W26945" s="136"/>
      <c r="Z26945" s="136"/>
      <c r="AC26945" s="136"/>
    </row>
    <row r="26946" spans="2:29">
      <c r="B26946" s="136"/>
      <c r="E26946" s="136"/>
      <c r="H26946" s="136"/>
      <c r="K26946" s="136"/>
      <c r="O26946" s="136"/>
      <c r="T26946" s="136"/>
      <c r="W26946" s="136"/>
      <c r="Z26946" s="136"/>
      <c r="AC26946" s="136"/>
    </row>
    <row r="26947" spans="2:29">
      <c r="B26947" s="136"/>
      <c r="E26947" s="136"/>
      <c r="H26947" s="136"/>
      <c r="K26947" s="136"/>
      <c r="O26947" s="136"/>
      <c r="T26947" s="136"/>
      <c r="W26947" s="136"/>
      <c r="Z26947" s="136"/>
      <c r="AC26947" s="136"/>
    </row>
    <row r="26948" spans="2:29">
      <c r="B26948" s="136"/>
      <c r="E26948" s="136"/>
      <c r="H26948" s="136"/>
      <c r="K26948" s="136"/>
      <c r="O26948" s="136"/>
      <c r="T26948" s="136"/>
      <c r="W26948" s="136"/>
      <c r="Z26948" s="136"/>
      <c r="AC26948" s="136"/>
    </row>
    <row r="26949" spans="2:29">
      <c r="B26949" s="136"/>
      <c r="E26949" s="136"/>
      <c r="H26949" s="136"/>
      <c r="K26949" s="136"/>
      <c r="O26949" s="136"/>
      <c r="T26949" s="136"/>
      <c r="W26949" s="136"/>
      <c r="Z26949" s="136"/>
      <c r="AC26949" s="136"/>
    </row>
    <row r="26950" spans="2:29">
      <c r="B26950" s="136"/>
      <c r="E26950" s="136"/>
      <c r="H26950" s="136"/>
      <c r="K26950" s="136"/>
      <c r="O26950" s="136"/>
      <c r="T26950" s="136"/>
      <c r="W26950" s="136"/>
      <c r="Z26950" s="136"/>
      <c r="AC26950" s="136"/>
    </row>
    <row r="26951" spans="2:29">
      <c r="B26951" s="136"/>
      <c r="E26951" s="136"/>
      <c r="H26951" s="136"/>
      <c r="K26951" s="136"/>
      <c r="O26951" s="136"/>
      <c r="T26951" s="136"/>
      <c r="W26951" s="136"/>
      <c r="Z26951" s="136"/>
      <c r="AC26951" s="136"/>
    </row>
    <row r="26952" spans="2:29">
      <c r="B26952" s="136"/>
      <c r="E26952" s="136"/>
      <c r="H26952" s="136"/>
      <c r="K26952" s="136"/>
      <c r="O26952" s="136"/>
      <c r="T26952" s="136"/>
      <c r="W26952" s="136"/>
      <c r="Z26952" s="136"/>
      <c r="AC26952" s="136"/>
    </row>
    <row r="26953" spans="2:29">
      <c r="B26953" s="136"/>
      <c r="E26953" s="136"/>
      <c r="H26953" s="136"/>
      <c r="K26953" s="136"/>
      <c r="O26953" s="136"/>
      <c r="T26953" s="136"/>
      <c r="W26953" s="136"/>
      <c r="Z26953" s="136"/>
      <c r="AC26953" s="136"/>
    </row>
    <row r="26954" spans="2:29">
      <c r="B26954" s="136"/>
      <c r="E26954" s="136"/>
      <c r="H26954" s="136"/>
      <c r="K26954" s="136"/>
      <c r="O26954" s="136"/>
      <c r="T26954" s="136"/>
      <c r="W26954" s="136"/>
      <c r="Z26954" s="136"/>
      <c r="AC26954" s="136"/>
    </row>
    <row r="26955" spans="2:29">
      <c r="B26955" s="136"/>
      <c r="E26955" s="136"/>
      <c r="H26955" s="136"/>
      <c r="K26955" s="136"/>
      <c r="O26955" s="136"/>
      <c r="T26955" s="136"/>
      <c r="W26955" s="136"/>
      <c r="Z26955" s="136"/>
      <c r="AC26955" s="136"/>
    </row>
    <row r="26956" spans="2:29">
      <c r="B26956" s="136"/>
      <c r="E26956" s="136"/>
      <c r="H26956" s="136"/>
      <c r="K26956" s="136"/>
      <c r="O26956" s="136"/>
      <c r="T26956" s="136"/>
      <c r="W26956" s="136"/>
      <c r="Z26956" s="136"/>
      <c r="AC26956" s="136"/>
    </row>
    <row r="26957" spans="2:29">
      <c r="B26957" s="136"/>
      <c r="E26957" s="136"/>
      <c r="H26957" s="136"/>
      <c r="K26957" s="136"/>
      <c r="O26957" s="136"/>
      <c r="T26957" s="136"/>
      <c r="W26957" s="136"/>
      <c r="Z26957" s="136"/>
      <c r="AC26957" s="136"/>
    </row>
    <row r="26958" spans="2:29">
      <c r="B26958" s="136"/>
      <c r="E26958" s="136"/>
      <c r="H26958" s="136"/>
      <c r="K26958" s="136"/>
      <c r="O26958" s="136"/>
      <c r="T26958" s="136"/>
      <c r="W26958" s="136"/>
      <c r="Z26958" s="136"/>
      <c r="AC26958" s="136"/>
    </row>
    <row r="26959" spans="2:29">
      <c r="B26959" s="136"/>
      <c r="E26959" s="136"/>
      <c r="H26959" s="136"/>
      <c r="K26959" s="136"/>
      <c r="O26959" s="136"/>
      <c r="T26959" s="136"/>
      <c r="W26959" s="136"/>
      <c r="Z26959" s="136"/>
      <c r="AC26959" s="136"/>
    </row>
    <row r="26960" spans="2:29">
      <c r="B26960" s="136"/>
      <c r="E26960" s="136"/>
      <c r="H26960" s="136"/>
      <c r="K26960" s="136"/>
      <c r="O26960" s="136"/>
      <c r="T26960" s="136"/>
      <c r="W26960" s="136"/>
      <c r="Z26960" s="136"/>
      <c r="AC26960" s="136"/>
    </row>
    <row r="26961" spans="2:29">
      <c r="B26961" s="136"/>
      <c r="E26961" s="136"/>
      <c r="H26961" s="136"/>
      <c r="K26961" s="136"/>
      <c r="O26961" s="136"/>
      <c r="T26961" s="136"/>
      <c r="W26961" s="136"/>
      <c r="Z26961" s="136"/>
      <c r="AC26961" s="136"/>
    </row>
    <row r="26962" spans="2:29">
      <c r="B26962" s="136"/>
      <c r="E26962" s="136"/>
      <c r="H26962" s="136"/>
      <c r="K26962" s="136"/>
      <c r="O26962" s="136"/>
      <c r="T26962" s="136"/>
      <c r="W26962" s="136"/>
      <c r="Z26962" s="136"/>
      <c r="AC26962" s="136"/>
    </row>
    <row r="26963" spans="2:29">
      <c r="B26963" s="136"/>
      <c r="E26963" s="136"/>
      <c r="H26963" s="136"/>
      <c r="K26963" s="136"/>
      <c r="O26963" s="136"/>
      <c r="T26963" s="136"/>
      <c r="W26963" s="136"/>
      <c r="Z26963" s="136"/>
      <c r="AC26963" s="136"/>
    </row>
    <row r="26964" spans="2:29">
      <c r="B26964" s="136"/>
      <c r="E26964" s="136"/>
      <c r="H26964" s="136"/>
      <c r="K26964" s="136"/>
      <c r="O26964" s="136"/>
      <c r="T26964" s="136"/>
      <c r="W26964" s="136"/>
      <c r="Z26964" s="136"/>
      <c r="AC26964" s="136"/>
    </row>
    <row r="26965" spans="2:29">
      <c r="B26965" s="136"/>
      <c r="E26965" s="136"/>
      <c r="H26965" s="136"/>
      <c r="K26965" s="136"/>
      <c r="O26965" s="136"/>
      <c r="T26965" s="136"/>
      <c r="W26965" s="136"/>
      <c r="Z26965" s="136"/>
      <c r="AC26965" s="136"/>
    </row>
    <row r="26966" spans="2:29">
      <c r="B26966" s="136"/>
      <c r="E26966" s="136"/>
      <c r="H26966" s="136"/>
      <c r="K26966" s="136"/>
      <c r="O26966" s="136"/>
      <c r="T26966" s="136"/>
      <c r="W26966" s="136"/>
      <c r="Z26966" s="136"/>
      <c r="AC26966" s="136"/>
    </row>
    <row r="26967" spans="2:29">
      <c r="B26967" s="136"/>
      <c r="E26967" s="136"/>
      <c r="H26967" s="136"/>
      <c r="K26967" s="136"/>
      <c r="O26967" s="136"/>
      <c r="T26967" s="136"/>
      <c r="W26967" s="136"/>
      <c r="Z26967" s="136"/>
      <c r="AC26967" s="136"/>
    </row>
    <row r="26968" spans="2:29">
      <c r="B26968" s="136"/>
      <c r="E26968" s="136"/>
      <c r="H26968" s="136"/>
      <c r="K26968" s="136"/>
      <c r="O26968" s="136"/>
      <c r="T26968" s="136"/>
      <c r="W26968" s="136"/>
      <c r="Z26968" s="136"/>
      <c r="AC26968" s="136"/>
    </row>
    <row r="26969" spans="2:29">
      <c r="B26969" s="136"/>
      <c r="E26969" s="136"/>
      <c r="H26969" s="136"/>
      <c r="K26969" s="136"/>
      <c r="O26969" s="136"/>
      <c r="T26969" s="136"/>
      <c r="W26969" s="136"/>
      <c r="Z26969" s="136"/>
      <c r="AC26969" s="136"/>
    </row>
    <row r="26970" spans="2:29">
      <c r="B26970" s="136"/>
      <c r="E26970" s="136"/>
      <c r="H26970" s="136"/>
      <c r="K26970" s="136"/>
      <c r="O26970" s="136"/>
      <c r="T26970" s="136"/>
      <c r="W26970" s="136"/>
      <c r="Z26970" s="136"/>
      <c r="AC26970" s="136"/>
    </row>
    <row r="26971" spans="2:29">
      <c r="B26971" s="136"/>
      <c r="E26971" s="136"/>
      <c r="H26971" s="136"/>
      <c r="K26971" s="136"/>
      <c r="O26971" s="136"/>
      <c r="T26971" s="136"/>
      <c r="W26971" s="136"/>
      <c r="Z26971" s="136"/>
      <c r="AC26971" s="136"/>
    </row>
    <row r="26972" spans="2:29">
      <c r="B26972" s="136"/>
      <c r="E26972" s="136"/>
      <c r="H26972" s="136"/>
      <c r="K26972" s="136"/>
      <c r="O26972" s="136"/>
      <c r="T26972" s="136"/>
      <c r="W26972" s="136"/>
      <c r="Z26972" s="136"/>
      <c r="AC26972" s="136"/>
    </row>
    <row r="26973" spans="2:29">
      <c r="B26973" s="136"/>
      <c r="E26973" s="136"/>
      <c r="H26973" s="136"/>
      <c r="K26973" s="136"/>
      <c r="O26973" s="136"/>
      <c r="T26973" s="136"/>
      <c r="W26973" s="136"/>
      <c r="Z26973" s="136"/>
      <c r="AC26973" s="136"/>
    </row>
    <row r="26974" spans="2:29">
      <c r="B26974" s="136"/>
      <c r="E26974" s="136"/>
      <c r="H26974" s="136"/>
      <c r="K26974" s="136"/>
      <c r="O26974" s="136"/>
      <c r="T26974" s="136"/>
      <c r="W26974" s="136"/>
      <c r="Z26974" s="136"/>
      <c r="AC26974" s="136"/>
    </row>
    <row r="26975" spans="2:29">
      <c r="B26975" s="136"/>
      <c r="E26975" s="136"/>
      <c r="H26975" s="136"/>
      <c r="K26975" s="136"/>
      <c r="O26975" s="136"/>
      <c r="T26975" s="136"/>
      <c r="W26975" s="136"/>
      <c r="Z26975" s="136"/>
      <c r="AC26975" s="136"/>
    </row>
    <row r="26976" spans="2:29">
      <c r="B26976" s="136"/>
      <c r="E26976" s="136"/>
      <c r="H26976" s="136"/>
      <c r="K26976" s="136"/>
      <c r="O26976" s="136"/>
      <c r="T26976" s="136"/>
      <c r="W26976" s="136"/>
      <c r="Z26976" s="136"/>
      <c r="AC26976" s="136"/>
    </row>
    <row r="26977" spans="2:29">
      <c r="B26977" s="136"/>
      <c r="E26977" s="136"/>
      <c r="H26977" s="136"/>
      <c r="K26977" s="136"/>
      <c r="O26977" s="136"/>
      <c r="T26977" s="136"/>
      <c r="W26977" s="136"/>
      <c r="Z26977" s="136"/>
      <c r="AC26977" s="136"/>
    </row>
    <row r="26978" spans="2:29">
      <c r="B26978" s="136"/>
      <c r="E26978" s="136"/>
      <c r="H26978" s="136"/>
      <c r="K26978" s="136"/>
      <c r="O26978" s="136"/>
      <c r="T26978" s="136"/>
      <c r="W26978" s="136"/>
      <c r="Z26978" s="136"/>
      <c r="AC26978" s="136"/>
    </row>
    <row r="26979" spans="2:29">
      <c r="B26979" s="136"/>
      <c r="E26979" s="136"/>
      <c r="H26979" s="136"/>
      <c r="K26979" s="136"/>
      <c r="O26979" s="136"/>
      <c r="T26979" s="136"/>
      <c r="W26979" s="136"/>
      <c r="Z26979" s="136"/>
      <c r="AC26979" s="136"/>
    </row>
    <row r="26980" spans="2:29">
      <c r="B26980" s="136"/>
      <c r="E26980" s="136"/>
      <c r="H26980" s="136"/>
      <c r="K26980" s="136"/>
      <c r="O26980" s="136"/>
      <c r="T26980" s="136"/>
      <c r="W26980" s="136"/>
      <c r="Z26980" s="136"/>
      <c r="AC26980" s="136"/>
    </row>
    <row r="26981" spans="2:29">
      <c r="B26981" s="136"/>
      <c r="E26981" s="136"/>
      <c r="H26981" s="136"/>
      <c r="K26981" s="136"/>
      <c r="O26981" s="136"/>
      <c r="T26981" s="136"/>
      <c r="W26981" s="136"/>
      <c r="Z26981" s="136"/>
      <c r="AC26981" s="136"/>
    </row>
    <row r="26982" spans="2:29">
      <c r="B26982" s="136"/>
      <c r="E26982" s="136"/>
      <c r="H26982" s="136"/>
      <c r="K26982" s="136"/>
      <c r="O26982" s="136"/>
      <c r="T26982" s="136"/>
      <c r="W26982" s="136"/>
      <c r="Z26982" s="136"/>
      <c r="AC26982" s="136"/>
    </row>
    <row r="26983" spans="2:29">
      <c r="B26983" s="136"/>
      <c r="E26983" s="136"/>
      <c r="H26983" s="136"/>
      <c r="K26983" s="136"/>
      <c r="O26983" s="136"/>
      <c r="T26983" s="136"/>
      <c r="W26983" s="136"/>
      <c r="Z26983" s="136"/>
      <c r="AC26983" s="136"/>
    </row>
    <row r="26984" spans="2:29">
      <c r="B26984" s="136"/>
      <c r="E26984" s="136"/>
      <c r="H26984" s="136"/>
      <c r="K26984" s="136"/>
      <c r="O26984" s="136"/>
      <c r="T26984" s="136"/>
      <c r="W26984" s="136"/>
      <c r="Z26984" s="136"/>
      <c r="AC26984" s="136"/>
    </row>
    <row r="26985" spans="2:29">
      <c r="B26985" s="136"/>
      <c r="E26985" s="136"/>
      <c r="H26985" s="136"/>
      <c r="K26985" s="136"/>
      <c r="O26985" s="136"/>
      <c r="T26985" s="136"/>
      <c r="W26985" s="136"/>
      <c r="Z26985" s="136"/>
      <c r="AC26985" s="136"/>
    </row>
    <row r="26986" spans="2:29">
      <c r="B26986" s="136"/>
      <c r="E26986" s="136"/>
      <c r="H26986" s="136"/>
      <c r="K26986" s="136"/>
      <c r="O26986" s="136"/>
      <c r="T26986" s="136"/>
      <c r="W26986" s="136"/>
      <c r="Z26986" s="136"/>
      <c r="AC26986" s="136"/>
    </row>
    <row r="26987" spans="2:29">
      <c r="B26987" s="136"/>
      <c r="E26987" s="136"/>
      <c r="H26987" s="136"/>
      <c r="K26987" s="136"/>
      <c r="O26987" s="136"/>
      <c r="T26987" s="136"/>
      <c r="W26987" s="136"/>
      <c r="Z26987" s="136"/>
      <c r="AC26987" s="136"/>
    </row>
    <row r="26988" spans="2:29">
      <c r="B26988" s="136"/>
      <c r="E26988" s="136"/>
      <c r="H26988" s="136"/>
      <c r="K26988" s="136"/>
      <c r="O26988" s="136"/>
      <c r="T26988" s="136"/>
      <c r="W26988" s="136"/>
      <c r="Z26988" s="136"/>
      <c r="AC26988" s="136"/>
    </row>
    <row r="26989" spans="2:29">
      <c r="B26989" s="136"/>
      <c r="E26989" s="136"/>
      <c r="H26989" s="136"/>
      <c r="K26989" s="136"/>
      <c r="O26989" s="136"/>
      <c r="T26989" s="136"/>
      <c r="W26989" s="136"/>
      <c r="Z26989" s="136"/>
      <c r="AC26989" s="136"/>
    </row>
    <row r="26990" spans="2:29">
      <c r="B26990" s="136"/>
      <c r="E26990" s="136"/>
      <c r="H26990" s="136"/>
      <c r="K26990" s="136"/>
      <c r="O26990" s="136"/>
      <c r="T26990" s="136"/>
      <c r="W26990" s="136"/>
      <c r="Z26990" s="136"/>
      <c r="AC26990" s="136"/>
    </row>
    <row r="26991" spans="2:29">
      <c r="B26991" s="136"/>
      <c r="E26991" s="136"/>
      <c r="H26991" s="136"/>
      <c r="K26991" s="136"/>
      <c r="O26991" s="136"/>
      <c r="T26991" s="136"/>
      <c r="W26991" s="136"/>
      <c r="Z26991" s="136"/>
      <c r="AC26991" s="136"/>
    </row>
    <row r="26992" spans="2:29">
      <c r="B26992" s="136"/>
      <c r="E26992" s="136"/>
      <c r="H26992" s="136"/>
      <c r="K26992" s="136"/>
      <c r="O26992" s="136"/>
      <c r="T26992" s="136"/>
      <c r="W26992" s="136"/>
      <c r="Z26992" s="136"/>
      <c r="AC26992" s="136"/>
    </row>
    <row r="26993" spans="2:29">
      <c r="B26993" s="136"/>
      <c r="E26993" s="136"/>
      <c r="H26993" s="136"/>
      <c r="K26993" s="136"/>
      <c r="O26993" s="136"/>
      <c r="T26993" s="136"/>
      <c r="W26993" s="136"/>
      <c r="Z26993" s="136"/>
      <c r="AC26993" s="136"/>
    </row>
    <row r="26994" spans="2:29">
      <c r="B26994" s="136"/>
      <c r="E26994" s="136"/>
      <c r="H26994" s="136"/>
      <c r="K26994" s="136"/>
      <c r="O26994" s="136"/>
      <c r="T26994" s="136"/>
      <c r="W26994" s="136"/>
      <c r="Z26994" s="136"/>
      <c r="AC26994" s="136"/>
    </row>
    <row r="26995" spans="2:29">
      <c r="B26995" s="136"/>
      <c r="E26995" s="136"/>
      <c r="H26995" s="136"/>
      <c r="K26995" s="136"/>
      <c r="O26995" s="136"/>
      <c r="T26995" s="136"/>
      <c r="W26995" s="136"/>
      <c r="Z26995" s="136"/>
      <c r="AC26995" s="136"/>
    </row>
    <row r="26996" spans="2:29">
      <c r="B26996" s="136"/>
      <c r="E26996" s="136"/>
      <c r="H26996" s="136"/>
      <c r="K26996" s="136"/>
      <c r="O26996" s="136"/>
      <c r="T26996" s="136"/>
      <c r="W26996" s="136"/>
      <c r="Z26996" s="136"/>
      <c r="AC26996" s="136"/>
    </row>
    <row r="26997" spans="2:29">
      <c r="B26997" s="136"/>
      <c r="E26997" s="136"/>
      <c r="H26997" s="136"/>
      <c r="K26997" s="136"/>
      <c r="O26997" s="136"/>
      <c r="T26997" s="136"/>
      <c r="W26997" s="136"/>
      <c r="Z26997" s="136"/>
      <c r="AC26997" s="136"/>
    </row>
    <row r="26998" spans="2:29">
      <c r="B26998" s="136"/>
      <c r="E26998" s="136"/>
      <c r="H26998" s="136"/>
      <c r="K26998" s="136"/>
      <c r="O26998" s="136"/>
      <c r="T26998" s="136"/>
      <c r="W26998" s="136"/>
      <c r="Z26998" s="136"/>
      <c r="AC26998" s="136"/>
    </row>
    <row r="26999" spans="2:29">
      <c r="B26999" s="136"/>
      <c r="E26999" s="136"/>
      <c r="H26999" s="136"/>
      <c r="K26999" s="136"/>
      <c r="O26999" s="136"/>
      <c r="T26999" s="136"/>
      <c r="W26999" s="136"/>
      <c r="Z26999" s="136"/>
      <c r="AC26999" s="136"/>
    </row>
    <row r="27000" spans="2:29">
      <c r="B27000" s="136"/>
      <c r="E27000" s="136"/>
      <c r="H27000" s="136"/>
      <c r="K27000" s="136"/>
      <c r="O27000" s="136"/>
      <c r="T27000" s="136"/>
      <c r="W27000" s="136"/>
      <c r="Z27000" s="136"/>
      <c r="AC27000" s="136"/>
    </row>
    <row r="27001" spans="2:29">
      <c r="B27001" s="136"/>
      <c r="E27001" s="136"/>
      <c r="H27001" s="136"/>
      <c r="K27001" s="136"/>
      <c r="O27001" s="136"/>
      <c r="T27001" s="136"/>
      <c r="W27001" s="136"/>
      <c r="Z27001" s="136"/>
      <c r="AC27001" s="136"/>
    </row>
    <row r="27002" spans="2:29">
      <c r="B27002" s="136"/>
      <c r="E27002" s="136"/>
      <c r="H27002" s="136"/>
      <c r="K27002" s="136"/>
      <c r="O27002" s="136"/>
      <c r="T27002" s="136"/>
      <c r="W27002" s="136"/>
      <c r="Z27002" s="136"/>
      <c r="AC27002" s="136"/>
    </row>
    <row r="27003" spans="2:29">
      <c r="B27003" s="136"/>
      <c r="E27003" s="136"/>
      <c r="H27003" s="136"/>
      <c r="K27003" s="136"/>
      <c r="O27003" s="136"/>
      <c r="T27003" s="136"/>
      <c r="W27003" s="136"/>
      <c r="Z27003" s="136"/>
      <c r="AC27003" s="136"/>
    </row>
    <row r="27004" spans="2:29">
      <c r="B27004" s="136"/>
      <c r="E27004" s="136"/>
      <c r="H27004" s="136"/>
      <c r="K27004" s="136"/>
      <c r="O27004" s="136"/>
      <c r="T27004" s="136"/>
      <c r="W27004" s="136"/>
      <c r="Z27004" s="136"/>
      <c r="AC27004" s="136"/>
    </row>
    <row r="27005" spans="2:29">
      <c r="B27005" s="136"/>
      <c r="E27005" s="136"/>
      <c r="H27005" s="136"/>
      <c r="K27005" s="136"/>
      <c r="O27005" s="136"/>
      <c r="T27005" s="136"/>
      <c r="W27005" s="136"/>
      <c r="Z27005" s="136"/>
      <c r="AC27005" s="136"/>
    </row>
    <row r="27006" spans="2:29">
      <c r="B27006" s="136"/>
      <c r="E27006" s="136"/>
      <c r="H27006" s="136"/>
      <c r="K27006" s="136"/>
      <c r="O27006" s="136"/>
      <c r="T27006" s="136"/>
      <c r="W27006" s="136"/>
      <c r="Z27006" s="136"/>
      <c r="AC27006" s="136"/>
    </row>
    <row r="27007" spans="2:29">
      <c r="B27007" s="136"/>
      <c r="E27007" s="136"/>
      <c r="H27007" s="136"/>
      <c r="K27007" s="136"/>
      <c r="O27007" s="136"/>
      <c r="T27007" s="136"/>
      <c r="W27007" s="136"/>
      <c r="Z27007" s="136"/>
      <c r="AC27007" s="136"/>
    </row>
    <row r="27008" spans="2:29">
      <c r="B27008" s="136"/>
      <c r="E27008" s="136"/>
      <c r="H27008" s="136"/>
      <c r="K27008" s="136"/>
      <c r="O27008" s="136"/>
      <c r="T27008" s="136"/>
      <c r="W27008" s="136"/>
      <c r="Z27008" s="136"/>
      <c r="AC27008" s="136"/>
    </row>
    <row r="27009" spans="2:29">
      <c r="B27009" s="136"/>
      <c r="E27009" s="136"/>
      <c r="H27009" s="136"/>
      <c r="K27009" s="136"/>
      <c r="O27009" s="136"/>
      <c r="T27009" s="136"/>
      <c r="W27009" s="136"/>
      <c r="Z27009" s="136"/>
      <c r="AC27009" s="136"/>
    </row>
    <row r="27010" spans="2:29">
      <c r="B27010" s="136"/>
      <c r="E27010" s="136"/>
      <c r="H27010" s="136"/>
      <c r="K27010" s="136"/>
      <c r="O27010" s="136"/>
      <c r="T27010" s="136"/>
      <c r="W27010" s="136"/>
      <c r="Z27010" s="136"/>
      <c r="AC27010" s="136"/>
    </row>
    <row r="27011" spans="2:29">
      <c r="B27011" s="136"/>
      <c r="E27011" s="136"/>
      <c r="H27011" s="136"/>
      <c r="K27011" s="136"/>
      <c r="O27011" s="136"/>
      <c r="T27011" s="136"/>
      <c r="W27011" s="136"/>
      <c r="Z27011" s="136"/>
      <c r="AC27011" s="136"/>
    </row>
    <row r="27012" spans="2:29">
      <c r="B27012" s="136"/>
      <c r="E27012" s="136"/>
      <c r="H27012" s="136"/>
      <c r="K27012" s="136"/>
      <c r="O27012" s="136"/>
      <c r="T27012" s="136"/>
      <c r="W27012" s="136"/>
      <c r="Z27012" s="136"/>
      <c r="AC27012" s="136"/>
    </row>
    <row r="27013" spans="2:29">
      <c r="B27013" s="136"/>
      <c r="E27013" s="136"/>
      <c r="H27013" s="136"/>
      <c r="K27013" s="136"/>
      <c r="O27013" s="136"/>
      <c r="T27013" s="136"/>
      <c r="W27013" s="136"/>
      <c r="Z27013" s="136"/>
      <c r="AC27013" s="136"/>
    </row>
    <row r="27014" spans="2:29">
      <c r="B27014" s="136"/>
      <c r="E27014" s="136"/>
      <c r="H27014" s="136"/>
      <c r="K27014" s="136"/>
      <c r="O27014" s="136"/>
      <c r="T27014" s="136"/>
      <c r="W27014" s="136"/>
      <c r="Z27014" s="136"/>
      <c r="AC27014" s="136"/>
    </row>
    <row r="27015" spans="2:29">
      <c r="B27015" s="136"/>
      <c r="E27015" s="136"/>
      <c r="H27015" s="136"/>
      <c r="K27015" s="136"/>
      <c r="O27015" s="136"/>
      <c r="T27015" s="136"/>
      <c r="W27015" s="136"/>
      <c r="Z27015" s="136"/>
      <c r="AC27015" s="136"/>
    </row>
    <row r="27016" spans="2:29">
      <c r="B27016" s="136"/>
      <c r="E27016" s="136"/>
      <c r="H27016" s="136"/>
      <c r="K27016" s="136"/>
      <c r="O27016" s="136"/>
      <c r="T27016" s="136"/>
      <c r="W27016" s="136"/>
      <c r="Z27016" s="136"/>
      <c r="AC27016" s="136"/>
    </row>
    <row r="27017" spans="2:29">
      <c r="B27017" s="136"/>
      <c r="E27017" s="136"/>
      <c r="H27017" s="136"/>
      <c r="K27017" s="136"/>
      <c r="O27017" s="136"/>
      <c r="T27017" s="136"/>
      <c r="W27017" s="136"/>
      <c r="Z27017" s="136"/>
      <c r="AC27017" s="136"/>
    </row>
    <row r="27018" spans="2:29">
      <c r="B27018" s="136"/>
      <c r="E27018" s="136"/>
      <c r="H27018" s="136"/>
      <c r="K27018" s="136"/>
      <c r="O27018" s="136"/>
      <c r="T27018" s="136"/>
      <c r="W27018" s="136"/>
      <c r="Z27018" s="136"/>
      <c r="AC27018" s="136"/>
    </row>
    <row r="27019" spans="2:29">
      <c r="B27019" s="136"/>
      <c r="E27019" s="136"/>
      <c r="H27019" s="136"/>
      <c r="K27019" s="136"/>
      <c r="O27019" s="136"/>
      <c r="T27019" s="136"/>
      <c r="W27019" s="136"/>
      <c r="Z27019" s="136"/>
      <c r="AC27019" s="136"/>
    </row>
    <row r="27020" spans="2:29">
      <c r="B27020" s="136"/>
      <c r="E27020" s="136"/>
      <c r="H27020" s="136"/>
      <c r="K27020" s="136"/>
      <c r="O27020" s="136"/>
      <c r="T27020" s="136"/>
      <c r="W27020" s="136"/>
      <c r="Z27020" s="136"/>
      <c r="AC27020" s="136"/>
    </row>
    <row r="27021" spans="2:29">
      <c r="B27021" s="136"/>
      <c r="E27021" s="136"/>
      <c r="H27021" s="136"/>
      <c r="K27021" s="136"/>
      <c r="O27021" s="136"/>
      <c r="T27021" s="136"/>
      <c r="W27021" s="136"/>
      <c r="Z27021" s="136"/>
      <c r="AC27021" s="136"/>
    </row>
    <row r="27022" spans="2:29">
      <c r="B27022" s="136"/>
      <c r="E27022" s="136"/>
      <c r="H27022" s="136"/>
      <c r="K27022" s="136"/>
      <c r="O27022" s="136"/>
      <c r="T27022" s="136"/>
      <c r="W27022" s="136"/>
      <c r="Z27022" s="136"/>
      <c r="AC27022" s="136"/>
    </row>
    <row r="27023" spans="2:29">
      <c r="B27023" s="136"/>
      <c r="E27023" s="136"/>
      <c r="H27023" s="136"/>
      <c r="K27023" s="136"/>
      <c r="O27023" s="136"/>
      <c r="T27023" s="136"/>
      <c r="W27023" s="136"/>
      <c r="Z27023" s="136"/>
      <c r="AC27023" s="136"/>
    </row>
    <row r="27024" spans="2:29">
      <c r="B27024" s="136"/>
      <c r="E27024" s="136"/>
      <c r="H27024" s="136"/>
      <c r="K27024" s="136"/>
      <c r="O27024" s="136"/>
      <c r="T27024" s="136"/>
      <c r="W27024" s="136"/>
      <c r="Z27024" s="136"/>
      <c r="AC27024" s="136"/>
    </row>
    <row r="27025" spans="2:29">
      <c r="B27025" s="136"/>
      <c r="E27025" s="136"/>
      <c r="H27025" s="136"/>
      <c r="K27025" s="136"/>
      <c r="O27025" s="136"/>
      <c r="T27025" s="136"/>
      <c r="W27025" s="136"/>
      <c r="Z27025" s="136"/>
      <c r="AC27025" s="136"/>
    </row>
    <row r="27026" spans="2:29">
      <c r="B27026" s="136"/>
      <c r="E27026" s="136"/>
      <c r="H27026" s="136"/>
      <c r="K27026" s="136"/>
      <c r="O27026" s="136"/>
      <c r="T27026" s="136"/>
      <c r="W27026" s="136"/>
      <c r="Z27026" s="136"/>
      <c r="AC27026" s="136"/>
    </row>
    <row r="27027" spans="2:29">
      <c r="B27027" s="136"/>
      <c r="E27027" s="136"/>
      <c r="H27027" s="136"/>
      <c r="K27027" s="136"/>
      <c r="O27027" s="136"/>
      <c r="T27027" s="136"/>
      <c r="W27027" s="136"/>
      <c r="Z27027" s="136"/>
      <c r="AC27027" s="136"/>
    </row>
    <row r="27028" spans="2:29">
      <c r="B27028" s="136"/>
      <c r="E27028" s="136"/>
      <c r="H27028" s="136"/>
      <c r="K27028" s="136"/>
      <c r="O27028" s="136"/>
      <c r="T27028" s="136"/>
      <c r="W27028" s="136"/>
      <c r="Z27028" s="136"/>
      <c r="AC27028" s="136"/>
    </row>
    <row r="27029" spans="2:29">
      <c r="B27029" s="136"/>
      <c r="E27029" s="136"/>
      <c r="H27029" s="136"/>
      <c r="K27029" s="136"/>
      <c r="O27029" s="136"/>
      <c r="T27029" s="136"/>
      <c r="W27029" s="136"/>
      <c r="Z27029" s="136"/>
      <c r="AC27029" s="136"/>
    </row>
    <row r="27030" spans="2:29">
      <c r="B27030" s="136"/>
      <c r="E27030" s="136"/>
      <c r="H27030" s="136"/>
      <c r="K27030" s="136"/>
      <c r="O27030" s="136"/>
      <c r="T27030" s="136"/>
      <c r="W27030" s="136"/>
      <c r="Z27030" s="136"/>
      <c r="AC27030" s="136"/>
    </row>
    <row r="27031" spans="2:29">
      <c r="B27031" s="136"/>
      <c r="E27031" s="136"/>
      <c r="H27031" s="136"/>
      <c r="K27031" s="136"/>
      <c r="O27031" s="136"/>
      <c r="T27031" s="136"/>
      <c r="W27031" s="136"/>
      <c r="Z27031" s="136"/>
      <c r="AC27031" s="136"/>
    </row>
    <row r="27032" spans="2:29">
      <c r="B27032" s="136"/>
      <c r="E27032" s="136"/>
      <c r="H27032" s="136"/>
      <c r="K27032" s="136"/>
      <c r="O27032" s="136"/>
      <c r="T27032" s="136"/>
      <c r="W27032" s="136"/>
      <c r="Z27032" s="136"/>
      <c r="AC27032" s="136"/>
    </row>
    <row r="27033" spans="2:29">
      <c r="B27033" s="136"/>
      <c r="E27033" s="136"/>
      <c r="H27033" s="136"/>
      <c r="K27033" s="136"/>
      <c r="O27033" s="136"/>
      <c r="T27033" s="136"/>
      <c r="W27033" s="136"/>
      <c r="Z27033" s="136"/>
      <c r="AC27033" s="136"/>
    </row>
    <row r="27034" spans="2:29">
      <c r="B27034" s="136"/>
      <c r="E27034" s="136"/>
      <c r="H27034" s="136"/>
      <c r="K27034" s="136"/>
      <c r="O27034" s="136"/>
      <c r="T27034" s="136"/>
      <c r="W27034" s="136"/>
      <c r="Z27034" s="136"/>
      <c r="AC27034" s="136"/>
    </row>
    <row r="27035" spans="2:29">
      <c r="B27035" s="136"/>
      <c r="E27035" s="136"/>
      <c r="H27035" s="136"/>
      <c r="K27035" s="136"/>
      <c r="O27035" s="136"/>
      <c r="T27035" s="136"/>
      <c r="W27035" s="136"/>
      <c r="Z27035" s="136"/>
      <c r="AC27035" s="136"/>
    </row>
    <row r="27036" spans="2:29">
      <c r="B27036" s="136"/>
      <c r="E27036" s="136"/>
      <c r="H27036" s="136"/>
      <c r="K27036" s="136"/>
      <c r="O27036" s="136"/>
      <c r="T27036" s="136"/>
      <c r="W27036" s="136"/>
      <c r="Z27036" s="136"/>
      <c r="AC27036" s="136"/>
    </row>
    <row r="27037" spans="2:29">
      <c r="B27037" s="136"/>
      <c r="E27037" s="136"/>
      <c r="H27037" s="136"/>
      <c r="K27037" s="136"/>
      <c r="O27037" s="136"/>
      <c r="T27037" s="136"/>
      <c r="W27037" s="136"/>
      <c r="Z27037" s="136"/>
      <c r="AC27037" s="136"/>
    </row>
    <row r="27038" spans="2:29">
      <c r="B27038" s="136"/>
      <c r="E27038" s="136"/>
      <c r="H27038" s="136"/>
      <c r="K27038" s="136"/>
      <c r="O27038" s="136"/>
      <c r="T27038" s="136"/>
      <c r="W27038" s="136"/>
      <c r="Z27038" s="136"/>
      <c r="AC27038" s="136"/>
    </row>
    <row r="27039" spans="2:29">
      <c r="B27039" s="136"/>
      <c r="E27039" s="136"/>
      <c r="H27039" s="136"/>
      <c r="K27039" s="136"/>
      <c r="O27039" s="136"/>
      <c r="T27039" s="136"/>
      <c r="W27039" s="136"/>
      <c r="Z27039" s="136"/>
      <c r="AC27039" s="136"/>
    </row>
    <row r="27040" spans="2:29">
      <c r="B27040" s="136"/>
      <c r="E27040" s="136"/>
      <c r="H27040" s="136"/>
      <c r="K27040" s="136"/>
      <c r="O27040" s="136"/>
      <c r="T27040" s="136"/>
      <c r="W27040" s="136"/>
      <c r="Z27040" s="136"/>
      <c r="AC27040" s="136"/>
    </row>
    <row r="27041" spans="2:29">
      <c r="B27041" s="136"/>
      <c r="E27041" s="136"/>
      <c r="H27041" s="136"/>
      <c r="K27041" s="136"/>
      <c r="O27041" s="136"/>
      <c r="T27041" s="136"/>
      <c r="W27041" s="136"/>
      <c r="Z27041" s="136"/>
      <c r="AC27041" s="136"/>
    </row>
    <row r="27042" spans="2:29">
      <c r="B27042" s="136"/>
      <c r="E27042" s="136"/>
      <c r="H27042" s="136"/>
      <c r="K27042" s="136"/>
      <c r="O27042" s="136"/>
      <c r="T27042" s="136"/>
      <c r="W27042" s="136"/>
      <c r="Z27042" s="136"/>
      <c r="AC27042" s="136"/>
    </row>
    <row r="27043" spans="2:29">
      <c r="B27043" s="136"/>
      <c r="E27043" s="136"/>
      <c r="H27043" s="136"/>
      <c r="K27043" s="136"/>
      <c r="O27043" s="136"/>
      <c r="T27043" s="136"/>
      <c r="W27043" s="136"/>
      <c r="Z27043" s="136"/>
      <c r="AC27043" s="136"/>
    </row>
    <row r="27044" spans="2:29">
      <c r="B27044" s="136"/>
      <c r="E27044" s="136"/>
      <c r="H27044" s="136"/>
      <c r="K27044" s="136"/>
      <c r="O27044" s="136"/>
      <c r="T27044" s="136"/>
      <c r="W27044" s="136"/>
      <c r="Z27044" s="136"/>
      <c r="AC27044" s="136"/>
    </row>
    <row r="27045" spans="2:29">
      <c r="B27045" s="136"/>
      <c r="E27045" s="136"/>
      <c r="H27045" s="136"/>
      <c r="K27045" s="136"/>
      <c r="O27045" s="136"/>
      <c r="T27045" s="136"/>
      <c r="W27045" s="136"/>
      <c r="Z27045" s="136"/>
      <c r="AC27045" s="136"/>
    </row>
    <row r="27046" spans="2:29">
      <c r="B27046" s="136"/>
      <c r="E27046" s="136"/>
      <c r="H27046" s="136"/>
      <c r="K27046" s="136"/>
      <c r="O27046" s="136"/>
      <c r="T27046" s="136"/>
      <c r="W27046" s="136"/>
      <c r="Z27046" s="136"/>
      <c r="AC27046" s="136"/>
    </row>
    <row r="27047" spans="2:29">
      <c r="B27047" s="136"/>
      <c r="E27047" s="136"/>
      <c r="H27047" s="136"/>
      <c r="K27047" s="136"/>
      <c r="O27047" s="136"/>
      <c r="T27047" s="136"/>
      <c r="W27047" s="136"/>
      <c r="Z27047" s="136"/>
      <c r="AC27047" s="136"/>
    </row>
    <row r="27048" spans="2:29">
      <c r="B27048" s="136"/>
      <c r="E27048" s="136"/>
      <c r="H27048" s="136"/>
      <c r="K27048" s="136"/>
      <c r="O27048" s="136"/>
      <c r="T27048" s="136"/>
      <c r="W27048" s="136"/>
      <c r="Z27048" s="136"/>
      <c r="AC27048" s="136"/>
    </row>
    <row r="27049" spans="2:29">
      <c r="B27049" s="136"/>
      <c r="E27049" s="136"/>
      <c r="H27049" s="136"/>
      <c r="K27049" s="136"/>
      <c r="O27049" s="136"/>
      <c r="T27049" s="136"/>
      <c r="W27049" s="136"/>
      <c r="Z27049" s="136"/>
      <c r="AC27049" s="136"/>
    </row>
    <row r="27050" spans="2:29">
      <c r="B27050" s="136"/>
      <c r="E27050" s="136"/>
      <c r="H27050" s="136"/>
      <c r="K27050" s="136"/>
      <c r="O27050" s="136"/>
      <c r="T27050" s="136"/>
      <c r="W27050" s="136"/>
      <c r="Z27050" s="136"/>
      <c r="AC27050" s="136"/>
    </row>
    <row r="27051" spans="2:29">
      <c r="B27051" s="136"/>
      <c r="E27051" s="136"/>
      <c r="H27051" s="136"/>
      <c r="K27051" s="136"/>
      <c r="O27051" s="136"/>
      <c r="T27051" s="136"/>
      <c r="W27051" s="136"/>
      <c r="Z27051" s="136"/>
      <c r="AC27051" s="136"/>
    </row>
    <row r="27052" spans="2:29">
      <c r="B27052" s="136"/>
      <c r="E27052" s="136"/>
      <c r="H27052" s="136"/>
      <c r="K27052" s="136"/>
      <c r="O27052" s="136"/>
      <c r="T27052" s="136"/>
      <c r="W27052" s="136"/>
      <c r="Z27052" s="136"/>
      <c r="AC27052" s="136"/>
    </row>
    <row r="27053" spans="2:29">
      <c r="B27053" s="136"/>
      <c r="E27053" s="136"/>
      <c r="H27053" s="136"/>
      <c r="K27053" s="136"/>
      <c r="O27053" s="136"/>
      <c r="T27053" s="136"/>
      <c r="W27053" s="136"/>
      <c r="Z27053" s="136"/>
      <c r="AC27053" s="136"/>
    </row>
    <row r="27054" spans="2:29">
      <c r="B27054" s="136"/>
      <c r="E27054" s="136"/>
      <c r="H27054" s="136"/>
      <c r="K27054" s="136"/>
      <c r="O27054" s="136"/>
      <c r="T27054" s="136"/>
      <c r="W27054" s="136"/>
      <c r="Z27054" s="136"/>
      <c r="AC27054" s="136"/>
    </row>
    <row r="27055" spans="2:29">
      <c r="B27055" s="136"/>
      <c r="E27055" s="136"/>
      <c r="H27055" s="136"/>
      <c r="K27055" s="136"/>
      <c r="O27055" s="136"/>
      <c r="T27055" s="136"/>
      <c r="W27055" s="136"/>
      <c r="Z27055" s="136"/>
      <c r="AC27055" s="136"/>
    </row>
    <row r="27056" spans="2:29">
      <c r="B27056" s="136"/>
      <c r="E27056" s="136"/>
      <c r="H27056" s="136"/>
      <c r="K27056" s="136"/>
      <c r="O27056" s="136"/>
      <c r="T27056" s="136"/>
      <c r="W27056" s="136"/>
      <c r="Z27056" s="136"/>
      <c r="AC27056" s="136"/>
    </row>
    <row r="27057" spans="2:29">
      <c r="B27057" s="136"/>
      <c r="E27057" s="136"/>
      <c r="H27057" s="136"/>
      <c r="K27057" s="136"/>
      <c r="O27057" s="136"/>
      <c r="T27057" s="136"/>
      <c r="W27057" s="136"/>
      <c r="Z27057" s="136"/>
      <c r="AC27057" s="136"/>
    </row>
    <row r="27058" spans="2:29">
      <c r="B27058" s="136"/>
      <c r="E27058" s="136"/>
      <c r="H27058" s="136"/>
      <c r="K27058" s="136"/>
      <c r="O27058" s="136"/>
      <c r="T27058" s="136"/>
      <c r="W27058" s="136"/>
      <c r="Z27058" s="136"/>
      <c r="AC27058" s="136"/>
    </row>
    <row r="27059" spans="2:29">
      <c r="B27059" s="136"/>
      <c r="E27059" s="136"/>
      <c r="H27059" s="136"/>
      <c r="K27059" s="136"/>
      <c r="O27059" s="136"/>
      <c r="T27059" s="136"/>
      <c r="W27059" s="136"/>
      <c r="Z27059" s="136"/>
      <c r="AC27059" s="136"/>
    </row>
    <row r="27060" spans="2:29">
      <c r="B27060" s="136"/>
      <c r="E27060" s="136"/>
      <c r="H27060" s="136"/>
      <c r="K27060" s="136"/>
      <c r="O27060" s="136"/>
      <c r="T27060" s="136"/>
      <c r="W27060" s="136"/>
      <c r="Z27060" s="136"/>
      <c r="AC27060" s="136"/>
    </row>
    <row r="27061" spans="2:29">
      <c r="B27061" s="136"/>
      <c r="E27061" s="136"/>
      <c r="H27061" s="136"/>
      <c r="K27061" s="136"/>
      <c r="O27061" s="136"/>
      <c r="T27061" s="136"/>
      <c r="W27061" s="136"/>
      <c r="Z27061" s="136"/>
      <c r="AC27061" s="136"/>
    </row>
    <row r="27062" spans="2:29">
      <c r="B27062" s="136"/>
      <c r="E27062" s="136"/>
      <c r="H27062" s="136"/>
      <c r="K27062" s="136"/>
      <c r="O27062" s="136"/>
      <c r="T27062" s="136"/>
      <c r="W27062" s="136"/>
      <c r="Z27062" s="136"/>
      <c r="AC27062" s="136"/>
    </row>
    <row r="27063" spans="2:29">
      <c r="B27063" s="136"/>
      <c r="E27063" s="136"/>
      <c r="H27063" s="136"/>
      <c r="K27063" s="136"/>
      <c r="O27063" s="136"/>
      <c r="T27063" s="136"/>
      <c r="W27063" s="136"/>
      <c r="Z27063" s="136"/>
      <c r="AC27063" s="136"/>
    </row>
    <row r="27064" spans="2:29">
      <c r="B27064" s="136"/>
      <c r="E27064" s="136"/>
      <c r="H27064" s="136"/>
      <c r="K27064" s="136"/>
      <c r="O27064" s="136"/>
      <c r="T27064" s="136"/>
      <c r="W27064" s="136"/>
      <c r="Z27064" s="136"/>
      <c r="AC27064" s="136"/>
    </row>
    <row r="27065" spans="2:29">
      <c r="B27065" s="136"/>
      <c r="E27065" s="136"/>
      <c r="H27065" s="136"/>
      <c r="K27065" s="136"/>
      <c r="O27065" s="136"/>
      <c r="T27065" s="136"/>
      <c r="W27065" s="136"/>
      <c r="Z27065" s="136"/>
      <c r="AC27065" s="136"/>
    </row>
    <row r="27066" spans="2:29">
      <c r="B27066" s="136"/>
      <c r="E27066" s="136"/>
      <c r="H27066" s="136"/>
      <c r="K27066" s="136"/>
      <c r="O27066" s="136"/>
      <c r="T27066" s="136"/>
      <c r="W27066" s="136"/>
      <c r="Z27066" s="136"/>
      <c r="AC27066" s="136"/>
    </row>
    <row r="27067" spans="2:29">
      <c r="B27067" s="136"/>
      <c r="E27067" s="136"/>
      <c r="H27067" s="136"/>
      <c r="K27067" s="136"/>
      <c r="O27067" s="136"/>
      <c r="T27067" s="136"/>
      <c r="W27067" s="136"/>
      <c r="Z27067" s="136"/>
      <c r="AC27067" s="136"/>
    </row>
    <row r="27068" spans="2:29">
      <c r="B27068" s="136"/>
      <c r="E27068" s="136"/>
      <c r="H27068" s="136"/>
      <c r="K27068" s="136"/>
      <c r="O27068" s="136"/>
      <c r="T27068" s="136"/>
      <c r="W27068" s="136"/>
      <c r="Z27068" s="136"/>
      <c r="AC27068" s="136"/>
    </row>
    <row r="27069" spans="2:29">
      <c r="B27069" s="136"/>
      <c r="E27069" s="136"/>
      <c r="H27069" s="136"/>
      <c r="K27069" s="136"/>
      <c r="O27069" s="136"/>
      <c r="T27069" s="136"/>
      <c r="W27069" s="136"/>
      <c r="Z27069" s="136"/>
      <c r="AC27069" s="136"/>
    </row>
    <row r="27070" spans="2:29">
      <c r="B27070" s="136"/>
      <c r="E27070" s="136"/>
      <c r="H27070" s="136"/>
      <c r="K27070" s="136"/>
      <c r="O27070" s="136"/>
      <c r="T27070" s="136"/>
      <c r="W27070" s="136"/>
      <c r="Z27070" s="136"/>
      <c r="AC27070" s="136"/>
    </row>
    <row r="27071" spans="2:29">
      <c r="B27071" s="136"/>
      <c r="E27071" s="136"/>
      <c r="H27071" s="136"/>
      <c r="K27071" s="136"/>
      <c r="O27071" s="136"/>
      <c r="T27071" s="136"/>
      <c r="W27071" s="136"/>
      <c r="Z27071" s="136"/>
      <c r="AC27071" s="136"/>
    </row>
    <row r="27072" spans="2:29">
      <c r="B27072" s="136"/>
      <c r="E27072" s="136"/>
      <c r="H27072" s="136"/>
      <c r="K27072" s="136"/>
      <c r="O27072" s="136"/>
      <c r="T27072" s="136"/>
      <c r="W27072" s="136"/>
      <c r="Z27072" s="136"/>
      <c r="AC27072" s="136"/>
    </row>
    <row r="27073" spans="2:29">
      <c r="B27073" s="136"/>
      <c r="E27073" s="136"/>
      <c r="H27073" s="136"/>
      <c r="K27073" s="136"/>
      <c r="O27073" s="136"/>
      <c r="T27073" s="136"/>
      <c r="W27073" s="136"/>
      <c r="Z27073" s="136"/>
      <c r="AC27073" s="136"/>
    </row>
    <row r="27074" spans="2:29">
      <c r="B27074" s="136"/>
      <c r="E27074" s="136"/>
      <c r="H27074" s="136"/>
      <c r="K27074" s="136"/>
      <c r="O27074" s="136"/>
      <c r="T27074" s="136"/>
      <c r="W27074" s="136"/>
      <c r="Z27074" s="136"/>
      <c r="AC27074" s="136"/>
    </row>
    <row r="27075" spans="2:29">
      <c r="B27075" s="136"/>
      <c r="E27075" s="136"/>
      <c r="H27075" s="136"/>
      <c r="K27075" s="136"/>
      <c r="O27075" s="136"/>
      <c r="T27075" s="136"/>
      <c r="W27075" s="136"/>
      <c r="Z27075" s="136"/>
      <c r="AC27075" s="136"/>
    </row>
    <row r="27076" spans="2:29">
      <c r="B27076" s="136"/>
      <c r="E27076" s="136"/>
      <c r="H27076" s="136"/>
      <c r="K27076" s="136"/>
      <c r="O27076" s="136"/>
      <c r="T27076" s="136"/>
      <c r="W27076" s="136"/>
      <c r="Z27076" s="136"/>
      <c r="AC27076" s="136"/>
    </row>
    <row r="27077" spans="2:29">
      <c r="B27077" s="136"/>
      <c r="E27077" s="136"/>
      <c r="H27077" s="136"/>
      <c r="K27077" s="136"/>
      <c r="O27077" s="136"/>
      <c r="T27077" s="136"/>
      <c r="W27077" s="136"/>
      <c r="Z27077" s="136"/>
      <c r="AC27077" s="136"/>
    </row>
    <row r="27078" spans="2:29">
      <c r="B27078" s="136"/>
      <c r="E27078" s="136"/>
      <c r="H27078" s="136"/>
      <c r="K27078" s="136"/>
      <c r="O27078" s="136"/>
      <c r="T27078" s="136"/>
      <c r="W27078" s="136"/>
      <c r="Z27078" s="136"/>
      <c r="AC27078" s="136"/>
    </row>
    <row r="27079" spans="2:29">
      <c r="B27079" s="136"/>
      <c r="E27079" s="136"/>
      <c r="H27079" s="136"/>
      <c r="K27079" s="136"/>
      <c r="O27079" s="136"/>
      <c r="T27079" s="136"/>
      <c r="W27079" s="136"/>
      <c r="Z27079" s="136"/>
      <c r="AC27079" s="136"/>
    </row>
    <row r="27080" spans="2:29">
      <c r="B27080" s="136"/>
      <c r="E27080" s="136"/>
      <c r="H27080" s="136"/>
      <c r="K27080" s="136"/>
      <c r="O27080" s="136"/>
      <c r="T27080" s="136"/>
      <c r="W27080" s="136"/>
      <c r="Z27080" s="136"/>
      <c r="AC27080" s="136"/>
    </row>
    <row r="27081" spans="2:29">
      <c r="B27081" s="136"/>
      <c r="E27081" s="136"/>
      <c r="H27081" s="136"/>
      <c r="K27081" s="136"/>
      <c r="O27081" s="136"/>
      <c r="T27081" s="136"/>
      <c r="W27081" s="136"/>
      <c r="Z27081" s="136"/>
      <c r="AC27081" s="136"/>
    </row>
    <row r="27082" spans="2:29">
      <c r="B27082" s="136"/>
      <c r="E27082" s="136"/>
      <c r="H27082" s="136"/>
      <c r="K27082" s="136"/>
      <c r="O27082" s="136"/>
      <c r="T27082" s="136"/>
      <c r="W27082" s="136"/>
      <c r="Z27082" s="136"/>
      <c r="AC27082" s="136"/>
    </row>
    <row r="27083" spans="2:29">
      <c r="B27083" s="136"/>
      <c r="E27083" s="136"/>
      <c r="H27083" s="136"/>
      <c r="K27083" s="136"/>
      <c r="O27083" s="136"/>
      <c r="T27083" s="136"/>
      <c r="W27083" s="136"/>
      <c r="Z27083" s="136"/>
      <c r="AC27083" s="136"/>
    </row>
    <row r="27084" spans="2:29">
      <c r="B27084" s="136"/>
      <c r="E27084" s="136"/>
      <c r="H27084" s="136"/>
      <c r="K27084" s="136"/>
      <c r="O27084" s="136"/>
      <c r="T27084" s="136"/>
      <c r="W27084" s="136"/>
      <c r="Z27084" s="136"/>
      <c r="AC27084" s="136"/>
    </row>
    <row r="27085" spans="2:29">
      <c r="B27085" s="136"/>
      <c r="E27085" s="136"/>
      <c r="H27085" s="136"/>
      <c r="K27085" s="136"/>
      <c r="O27085" s="136"/>
      <c r="T27085" s="136"/>
      <c r="W27085" s="136"/>
      <c r="Z27085" s="136"/>
      <c r="AC27085" s="136"/>
    </row>
    <row r="27086" spans="2:29">
      <c r="B27086" s="136"/>
      <c r="E27086" s="136"/>
      <c r="H27086" s="136"/>
      <c r="K27086" s="136"/>
      <c r="O27086" s="136"/>
      <c r="T27086" s="136"/>
      <c r="W27086" s="136"/>
      <c r="Z27086" s="136"/>
      <c r="AC27086" s="136"/>
    </row>
    <row r="27087" spans="2:29">
      <c r="B27087" s="136"/>
      <c r="E27087" s="136"/>
      <c r="H27087" s="136"/>
      <c r="K27087" s="136"/>
      <c r="O27087" s="136"/>
      <c r="T27087" s="136"/>
      <c r="W27087" s="136"/>
      <c r="Z27087" s="136"/>
      <c r="AC27087" s="136"/>
    </row>
    <row r="27088" spans="2:29">
      <c r="B27088" s="136"/>
      <c r="E27088" s="136"/>
      <c r="H27088" s="136"/>
      <c r="K27088" s="136"/>
      <c r="O27088" s="136"/>
      <c r="T27088" s="136"/>
      <c r="W27088" s="136"/>
      <c r="Z27088" s="136"/>
      <c r="AC27088" s="136"/>
    </row>
    <row r="27089" spans="2:29">
      <c r="B27089" s="136"/>
      <c r="E27089" s="136"/>
      <c r="H27089" s="136"/>
      <c r="K27089" s="136"/>
      <c r="O27089" s="136"/>
      <c r="T27089" s="136"/>
      <c r="W27089" s="136"/>
      <c r="Z27089" s="136"/>
      <c r="AC27089" s="136"/>
    </row>
    <row r="27090" spans="2:29">
      <c r="B27090" s="136"/>
      <c r="E27090" s="136"/>
      <c r="H27090" s="136"/>
      <c r="K27090" s="136"/>
      <c r="O27090" s="136"/>
      <c r="T27090" s="136"/>
      <c r="W27090" s="136"/>
      <c r="Z27090" s="136"/>
      <c r="AC27090" s="136"/>
    </row>
    <row r="27091" spans="2:29">
      <c r="B27091" s="136"/>
      <c r="E27091" s="136"/>
      <c r="H27091" s="136"/>
      <c r="K27091" s="136"/>
      <c r="O27091" s="136"/>
      <c r="T27091" s="136"/>
      <c r="W27091" s="136"/>
      <c r="Z27091" s="136"/>
      <c r="AC27091" s="136"/>
    </row>
    <row r="27092" spans="2:29">
      <c r="B27092" s="136"/>
      <c r="E27092" s="136"/>
      <c r="H27092" s="136"/>
      <c r="K27092" s="136"/>
      <c r="O27092" s="136"/>
      <c r="T27092" s="136"/>
      <c r="W27092" s="136"/>
      <c r="Z27092" s="136"/>
      <c r="AC27092" s="136"/>
    </row>
    <row r="27093" spans="2:29">
      <c r="B27093" s="136"/>
      <c r="E27093" s="136"/>
      <c r="H27093" s="136"/>
      <c r="K27093" s="136"/>
      <c r="O27093" s="136"/>
      <c r="T27093" s="136"/>
      <c r="W27093" s="136"/>
      <c r="Z27093" s="136"/>
      <c r="AC27093" s="136"/>
    </row>
    <row r="27094" spans="2:29">
      <c r="B27094" s="136"/>
      <c r="E27094" s="136"/>
      <c r="H27094" s="136"/>
      <c r="K27094" s="136"/>
      <c r="O27094" s="136"/>
      <c r="T27094" s="136"/>
      <c r="W27094" s="136"/>
      <c r="Z27094" s="136"/>
      <c r="AC27094" s="136"/>
    </row>
    <row r="27095" spans="2:29">
      <c r="B27095" s="136"/>
      <c r="E27095" s="136"/>
      <c r="H27095" s="136"/>
      <c r="K27095" s="136"/>
      <c r="O27095" s="136"/>
      <c r="T27095" s="136"/>
      <c r="W27095" s="136"/>
      <c r="Z27095" s="136"/>
      <c r="AC27095" s="136"/>
    </row>
    <row r="27096" spans="2:29">
      <c r="B27096" s="136"/>
      <c r="E27096" s="136"/>
      <c r="H27096" s="136"/>
      <c r="K27096" s="136"/>
      <c r="O27096" s="136"/>
      <c r="T27096" s="136"/>
      <c r="W27096" s="136"/>
      <c r="Z27096" s="136"/>
      <c r="AC27096" s="136"/>
    </row>
    <row r="27097" spans="2:29">
      <c r="B27097" s="136"/>
      <c r="E27097" s="136"/>
      <c r="H27097" s="136"/>
      <c r="K27097" s="136"/>
      <c r="O27097" s="136"/>
      <c r="T27097" s="136"/>
      <c r="W27097" s="136"/>
      <c r="Z27097" s="136"/>
      <c r="AC27097" s="136"/>
    </row>
    <row r="27098" spans="2:29">
      <c r="B27098" s="136"/>
      <c r="E27098" s="136"/>
      <c r="H27098" s="136"/>
      <c r="K27098" s="136"/>
      <c r="O27098" s="136"/>
      <c r="T27098" s="136"/>
      <c r="W27098" s="136"/>
      <c r="Z27098" s="136"/>
      <c r="AC27098" s="136"/>
    </row>
    <row r="27099" spans="2:29">
      <c r="B27099" s="136"/>
      <c r="E27099" s="136"/>
      <c r="H27099" s="136"/>
      <c r="K27099" s="136"/>
      <c r="O27099" s="136"/>
      <c r="T27099" s="136"/>
      <c r="W27099" s="136"/>
      <c r="Z27099" s="136"/>
      <c r="AC27099" s="136"/>
    </row>
    <row r="27100" spans="2:29">
      <c r="B27100" s="136"/>
      <c r="E27100" s="136"/>
      <c r="H27100" s="136"/>
      <c r="K27100" s="136"/>
      <c r="O27100" s="136"/>
      <c r="T27100" s="136"/>
      <c r="W27100" s="136"/>
      <c r="Z27100" s="136"/>
      <c r="AC27100" s="136"/>
    </row>
    <row r="27101" spans="2:29">
      <c r="B27101" s="136"/>
      <c r="E27101" s="136"/>
      <c r="H27101" s="136"/>
      <c r="K27101" s="136"/>
      <c r="O27101" s="136"/>
      <c r="T27101" s="136"/>
      <c r="W27101" s="136"/>
      <c r="Z27101" s="136"/>
      <c r="AC27101" s="136"/>
    </row>
    <row r="27102" spans="2:29">
      <c r="B27102" s="136"/>
      <c r="E27102" s="136"/>
      <c r="H27102" s="136"/>
      <c r="K27102" s="136"/>
      <c r="O27102" s="136"/>
      <c r="T27102" s="136"/>
      <c r="W27102" s="136"/>
      <c r="Z27102" s="136"/>
      <c r="AC27102" s="136"/>
    </row>
    <row r="27103" spans="2:29">
      <c r="B27103" s="136"/>
      <c r="E27103" s="136"/>
      <c r="H27103" s="136"/>
      <c r="K27103" s="136"/>
      <c r="O27103" s="136"/>
      <c r="T27103" s="136"/>
      <c r="W27103" s="136"/>
      <c r="Z27103" s="136"/>
      <c r="AC27103" s="136"/>
    </row>
    <row r="27104" spans="2:29">
      <c r="B27104" s="136"/>
      <c r="E27104" s="136"/>
      <c r="H27104" s="136"/>
      <c r="K27104" s="136"/>
      <c r="O27104" s="136"/>
      <c r="T27104" s="136"/>
      <c r="W27104" s="136"/>
      <c r="Z27104" s="136"/>
      <c r="AC27104" s="136"/>
    </row>
    <row r="27105" spans="2:29">
      <c r="B27105" s="136"/>
      <c r="E27105" s="136"/>
      <c r="H27105" s="136"/>
      <c r="K27105" s="136"/>
      <c r="O27105" s="136"/>
      <c r="T27105" s="136"/>
      <c r="W27105" s="136"/>
      <c r="Z27105" s="136"/>
      <c r="AC27105" s="136"/>
    </row>
    <row r="27106" spans="2:29">
      <c r="B27106" s="136"/>
      <c r="E27106" s="136"/>
      <c r="H27106" s="136"/>
      <c r="K27106" s="136"/>
      <c r="O27106" s="136"/>
      <c r="T27106" s="136"/>
      <c r="W27106" s="136"/>
      <c r="Z27106" s="136"/>
      <c r="AC27106" s="136"/>
    </row>
    <row r="27107" spans="2:29">
      <c r="B27107" s="136"/>
      <c r="E27107" s="136"/>
      <c r="H27107" s="136"/>
      <c r="K27107" s="136"/>
      <c r="O27107" s="136"/>
      <c r="T27107" s="136"/>
      <c r="W27107" s="136"/>
      <c r="Z27107" s="136"/>
      <c r="AC27107" s="136"/>
    </row>
    <row r="27108" spans="2:29">
      <c r="B27108" s="136"/>
      <c r="E27108" s="136"/>
      <c r="H27108" s="136"/>
      <c r="K27108" s="136"/>
      <c r="O27108" s="136"/>
      <c r="T27108" s="136"/>
      <c r="W27108" s="136"/>
      <c r="Z27108" s="136"/>
      <c r="AC27108" s="136"/>
    </row>
    <row r="27109" spans="2:29">
      <c r="B27109" s="136"/>
      <c r="E27109" s="136"/>
      <c r="H27109" s="136"/>
      <c r="K27109" s="136"/>
      <c r="O27109" s="136"/>
      <c r="T27109" s="136"/>
      <c r="W27109" s="136"/>
      <c r="Z27109" s="136"/>
      <c r="AC27109" s="136"/>
    </row>
    <row r="27110" spans="2:29">
      <c r="B27110" s="136"/>
      <c r="E27110" s="136"/>
      <c r="H27110" s="136"/>
      <c r="K27110" s="136"/>
      <c r="O27110" s="136"/>
      <c r="T27110" s="136"/>
      <c r="W27110" s="136"/>
      <c r="Z27110" s="136"/>
      <c r="AC27110" s="136"/>
    </row>
    <row r="27111" spans="2:29">
      <c r="B27111" s="136"/>
      <c r="E27111" s="136"/>
      <c r="H27111" s="136"/>
      <c r="K27111" s="136"/>
      <c r="O27111" s="136"/>
      <c r="T27111" s="136"/>
      <c r="W27111" s="136"/>
      <c r="Z27111" s="136"/>
      <c r="AC27111" s="136"/>
    </row>
    <row r="27112" spans="2:29">
      <c r="B27112" s="136"/>
      <c r="E27112" s="136"/>
      <c r="H27112" s="136"/>
      <c r="K27112" s="136"/>
      <c r="O27112" s="136"/>
      <c r="T27112" s="136"/>
      <c r="W27112" s="136"/>
      <c r="Z27112" s="136"/>
      <c r="AC27112" s="136"/>
    </row>
    <row r="27113" spans="2:29">
      <c r="B27113" s="136"/>
      <c r="E27113" s="136"/>
      <c r="H27113" s="136"/>
      <c r="K27113" s="136"/>
      <c r="O27113" s="136"/>
      <c r="T27113" s="136"/>
      <c r="W27113" s="136"/>
      <c r="Z27113" s="136"/>
      <c r="AC27113" s="136"/>
    </row>
    <row r="27114" spans="2:29">
      <c r="B27114" s="136"/>
      <c r="E27114" s="136"/>
      <c r="H27114" s="136"/>
      <c r="K27114" s="136"/>
      <c r="O27114" s="136"/>
      <c r="T27114" s="136"/>
      <c r="W27114" s="136"/>
      <c r="Z27114" s="136"/>
      <c r="AC27114" s="136"/>
    </row>
    <row r="27115" spans="2:29">
      <c r="B27115" s="136"/>
      <c r="E27115" s="136"/>
      <c r="H27115" s="136"/>
      <c r="K27115" s="136"/>
      <c r="O27115" s="136"/>
      <c r="T27115" s="136"/>
      <c r="W27115" s="136"/>
      <c r="Z27115" s="136"/>
      <c r="AC27115" s="136"/>
    </row>
    <row r="27116" spans="2:29">
      <c r="B27116" s="136"/>
      <c r="E27116" s="136"/>
      <c r="H27116" s="136"/>
      <c r="K27116" s="136"/>
      <c r="O27116" s="136"/>
      <c r="T27116" s="136"/>
      <c r="W27116" s="136"/>
      <c r="Z27116" s="136"/>
      <c r="AC27116" s="136"/>
    </row>
    <row r="27117" spans="2:29">
      <c r="B27117" s="136"/>
      <c r="E27117" s="136"/>
      <c r="H27117" s="136"/>
      <c r="K27117" s="136"/>
      <c r="O27117" s="136"/>
      <c r="T27117" s="136"/>
      <c r="W27117" s="136"/>
      <c r="Z27117" s="136"/>
      <c r="AC27117" s="136"/>
    </row>
    <row r="27118" spans="2:29">
      <c r="B27118" s="136"/>
      <c r="E27118" s="136"/>
      <c r="H27118" s="136"/>
      <c r="K27118" s="136"/>
      <c r="O27118" s="136"/>
      <c r="T27118" s="136"/>
      <c r="W27118" s="136"/>
      <c r="Z27118" s="136"/>
      <c r="AC27118" s="136"/>
    </row>
    <row r="27119" spans="2:29">
      <c r="B27119" s="136"/>
      <c r="E27119" s="136"/>
      <c r="H27119" s="136"/>
      <c r="K27119" s="136"/>
      <c r="O27119" s="136"/>
      <c r="T27119" s="136"/>
      <c r="W27119" s="136"/>
      <c r="Z27119" s="136"/>
      <c r="AC27119" s="136"/>
    </row>
    <row r="27120" spans="2:29">
      <c r="B27120" s="136"/>
      <c r="E27120" s="136"/>
      <c r="H27120" s="136"/>
      <c r="K27120" s="136"/>
      <c r="O27120" s="136"/>
      <c r="T27120" s="136"/>
      <c r="W27120" s="136"/>
      <c r="Z27120" s="136"/>
      <c r="AC27120" s="136"/>
    </row>
    <row r="27121" spans="2:29">
      <c r="B27121" s="136"/>
      <c r="E27121" s="136"/>
      <c r="H27121" s="136"/>
      <c r="K27121" s="136"/>
      <c r="O27121" s="136"/>
      <c r="T27121" s="136"/>
      <c r="W27121" s="136"/>
      <c r="Z27121" s="136"/>
      <c r="AC27121" s="136"/>
    </row>
    <row r="27122" spans="2:29">
      <c r="B27122" s="136"/>
      <c r="E27122" s="136"/>
      <c r="H27122" s="136"/>
      <c r="K27122" s="136"/>
      <c r="O27122" s="136"/>
      <c r="T27122" s="136"/>
      <c r="W27122" s="136"/>
      <c r="Z27122" s="136"/>
      <c r="AC27122" s="136"/>
    </row>
    <row r="27123" spans="2:29">
      <c r="B27123" s="136"/>
      <c r="E27123" s="136"/>
      <c r="H27123" s="136"/>
      <c r="K27123" s="136"/>
      <c r="O27123" s="136"/>
      <c r="T27123" s="136"/>
      <c r="W27123" s="136"/>
      <c r="Z27123" s="136"/>
      <c r="AC27123" s="136"/>
    </row>
    <row r="27124" spans="2:29">
      <c r="B27124" s="136"/>
      <c r="E27124" s="136"/>
      <c r="H27124" s="136"/>
      <c r="K27124" s="136"/>
      <c r="O27124" s="136"/>
      <c r="T27124" s="136"/>
      <c r="W27124" s="136"/>
      <c r="Z27124" s="136"/>
      <c r="AC27124" s="136"/>
    </row>
    <row r="27125" spans="2:29">
      <c r="B27125" s="136"/>
      <c r="E27125" s="136"/>
      <c r="H27125" s="136"/>
      <c r="K27125" s="136"/>
      <c r="O27125" s="136"/>
      <c r="T27125" s="136"/>
      <c r="W27125" s="136"/>
      <c r="Z27125" s="136"/>
      <c r="AC27125" s="136"/>
    </row>
    <row r="27126" spans="2:29">
      <c r="B27126" s="136"/>
      <c r="E27126" s="136"/>
      <c r="H27126" s="136"/>
      <c r="K27126" s="136"/>
      <c r="O27126" s="136"/>
      <c r="T27126" s="136"/>
      <c r="W27126" s="136"/>
      <c r="Z27126" s="136"/>
      <c r="AC27126" s="136"/>
    </row>
    <row r="27127" spans="2:29">
      <c r="B27127" s="136"/>
      <c r="E27127" s="136"/>
      <c r="H27127" s="136"/>
      <c r="K27127" s="136"/>
      <c r="O27127" s="136"/>
      <c r="T27127" s="136"/>
      <c r="W27127" s="136"/>
      <c r="Z27127" s="136"/>
      <c r="AC27127" s="136"/>
    </row>
    <row r="27128" spans="2:29">
      <c r="B27128" s="136"/>
      <c r="E27128" s="136"/>
      <c r="H27128" s="136"/>
      <c r="K27128" s="136"/>
      <c r="O27128" s="136"/>
      <c r="T27128" s="136"/>
      <c r="W27128" s="136"/>
      <c r="Z27128" s="136"/>
      <c r="AC27128" s="136"/>
    </row>
    <row r="27129" spans="2:29">
      <c r="B27129" s="136"/>
      <c r="E27129" s="136"/>
      <c r="H27129" s="136"/>
      <c r="K27129" s="136"/>
      <c r="O27129" s="136"/>
      <c r="T27129" s="136"/>
      <c r="W27129" s="136"/>
      <c r="Z27129" s="136"/>
      <c r="AC27129" s="136"/>
    </row>
    <row r="27130" spans="2:29">
      <c r="B27130" s="136"/>
      <c r="E27130" s="136"/>
      <c r="H27130" s="136"/>
      <c r="K27130" s="136"/>
      <c r="O27130" s="136"/>
      <c r="T27130" s="136"/>
      <c r="W27130" s="136"/>
      <c r="Z27130" s="136"/>
      <c r="AC27130" s="136"/>
    </row>
    <row r="27131" spans="2:29">
      <c r="B27131" s="136"/>
      <c r="E27131" s="136"/>
      <c r="H27131" s="136"/>
      <c r="K27131" s="136"/>
      <c r="O27131" s="136"/>
      <c r="T27131" s="136"/>
      <c r="W27131" s="136"/>
      <c r="Z27131" s="136"/>
      <c r="AC27131" s="136"/>
    </row>
    <row r="27132" spans="2:29">
      <c r="B27132" s="136"/>
      <c r="E27132" s="136"/>
      <c r="H27132" s="136"/>
      <c r="K27132" s="136"/>
      <c r="O27132" s="136"/>
      <c r="T27132" s="136"/>
      <c r="W27132" s="136"/>
      <c r="Z27132" s="136"/>
      <c r="AC27132" s="136"/>
    </row>
    <row r="27133" spans="2:29">
      <c r="B27133" s="136"/>
      <c r="E27133" s="136"/>
      <c r="H27133" s="136"/>
      <c r="K27133" s="136"/>
      <c r="O27133" s="136"/>
      <c r="T27133" s="136"/>
      <c r="W27133" s="136"/>
      <c r="Z27133" s="136"/>
      <c r="AC27133" s="136"/>
    </row>
    <row r="27134" spans="2:29">
      <c r="B27134" s="136"/>
      <c r="E27134" s="136"/>
      <c r="H27134" s="136"/>
      <c r="K27134" s="136"/>
      <c r="O27134" s="136"/>
      <c r="T27134" s="136"/>
      <c r="W27134" s="136"/>
      <c r="Z27134" s="136"/>
      <c r="AC27134" s="136"/>
    </row>
    <row r="27135" spans="2:29">
      <c r="B27135" s="136"/>
      <c r="E27135" s="136"/>
      <c r="H27135" s="136"/>
      <c r="K27135" s="136"/>
      <c r="O27135" s="136"/>
      <c r="T27135" s="136"/>
      <c r="W27135" s="136"/>
      <c r="Z27135" s="136"/>
      <c r="AC27135" s="136"/>
    </row>
    <row r="27136" spans="2:29">
      <c r="B27136" s="136"/>
      <c r="E27136" s="136"/>
      <c r="H27136" s="136"/>
      <c r="K27136" s="136"/>
      <c r="O27136" s="136"/>
      <c r="T27136" s="136"/>
      <c r="W27136" s="136"/>
      <c r="Z27136" s="136"/>
      <c r="AC27136" s="136"/>
    </row>
    <row r="27137" spans="2:29">
      <c r="B27137" s="136"/>
      <c r="E27137" s="136"/>
      <c r="H27137" s="136"/>
      <c r="K27137" s="136"/>
      <c r="O27137" s="136"/>
      <c r="T27137" s="136"/>
      <c r="W27137" s="136"/>
      <c r="Z27137" s="136"/>
      <c r="AC27137" s="136"/>
    </row>
    <row r="27138" spans="2:29">
      <c r="B27138" s="136"/>
      <c r="E27138" s="136"/>
      <c r="H27138" s="136"/>
      <c r="K27138" s="136"/>
      <c r="O27138" s="136"/>
      <c r="T27138" s="136"/>
      <c r="W27138" s="136"/>
      <c r="Z27138" s="136"/>
      <c r="AC27138" s="136"/>
    </row>
    <row r="27139" spans="2:29">
      <c r="B27139" s="136"/>
      <c r="E27139" s="136"/>
      <c r="H27139" s="136"/>
      <c r="K27139" s="136"/>
      <c r="O27139" s="136"/>
      <c r="T27139" s="136"/>
      <c r="W27139" s="136"/>
      <c r="Z27139" s="136"/>
      <c r="AC27139" s="136"/>
    </row>
    <row r="27140" spans="2:29">
      <c r="B27140" s="136"/>
      <c r="E27140" s="136"/>
      <c r="H27140" s="136"/>
      <c r="K27140" s="136"/>
      <c r="O27140" s="136"/>
      <c r="T27140" s="136"/>
      <c r="W27140" s="136"/>
      <c r="Z27140" s="136"/>
      <c r="AC27140" s="136"/>
    </row>
    <row r="27141" spans="2:29">
      <c r="B27141" s="136"/>
      <c r="E27141" s="136"/>
      <c r="H27141" s="136"/>
      <c r="K27141" s="136"/>
      <c r="O27141" s="136"/>
      <c r="T27141" s="136"/>
      <c r="W27141" s="136"/>
      <c r="Z27141" s="136"/>
      <c r="AC27141" s="136"/>
    </row>
    <row r="27142" spans="2:29">
      <c r="B27142" s="136"/>
      <c r="E27142" s="136"/>
      <c r="H27142" s="136"/>
      <c r="K27142" s="136"/>
      <c r="O27142" s="136"/>
      <c r="T27142" s="136"/>
      <c r="W27142" s="136"/>
      <c r="Z27142" s="136"/>
      <c r="AC27142" s="136"/>
    </row>
    <row r="27143" spans="2:29">
      <c r="B27143" s="136"/>
      <c r="E27143" s="136"/>
      <c r="H27143" s="136"/>
      <c r="K27143" s="136"/>
      <c r="O27143" s="136"/>
      <c r="T27143" s="136"/>
      <c r="W27143" s="136"/>
      <c r="Z27143" s="136"/>
      <c r="AC27143" s="136"/>
    </row>
    <row r="27144" spans="2:29">
      <c r="B27144" s="136"/>
      <c r="E27144" s="136"/>
      <c r="H27144" s="136"/>
      <c r="K27144" s="136"/>
      <c r="O27144" s="136"/>
      <c r="T27144" s="136"/>
      <c r="W27144" s="136"/>
      <c r="Z27144" s="136"/>
      <c r="AC27144" s="136"/>
    </row>
    <row r="27145" spans="2:29">
      <c r="B27145" s="136"/>
      <c r="E27145" s="136"/>
      <c r="H27145" s="136"/>
      <c r="K27145" s="136"/>
      <c r="O27145" s="136"/>
      <c r="T27145" s="136"/>
      <c r="W27145" s="136"/>
      <c r="Z27145" s="136"/>
      <c r="AC27145" s="136"/>
    </row>
    <row r="27146" spans="2:29">
      <c r="B27146" s="136"/>
      <c r="E27146" s="136"/>
      <c r="H27146" s="136"/>
      <c r="K27146" s="136"/>
      <c r="O27146" s="136"/>
      <c r="T27146" s="136"/>
      <c r="W27146" s="136"/>
      <c r="Z27146" s="136"/>
      <c r="AC27146" s="136"/>
    </row>
    <row r="27147" spans="2:29">
      <c r="B27147" s="136"/>
      <c r="E27147" s="136"/>
      <c r="H27147" s="136"/>
      <c r="K27147" s="136"/>
      <c r="O27147" s="136"/>
      <c r="T27147" s="136"/>
      <c r="W27147" s="136"/>
      <c r="Z27147" s="136"/>
      <c r="AC27147" s="136"/>
    </row>
    <row r="27148" spans="2:29">
      <c r="B27148" s="136"/>
      <c r="E27148" s="136"/>
      <c r="H27148" s="136"/>
      <c r="K27148" s="136"/>
      <c r="O27148" s="136"/>
      <c r="T27148" s="136"/>
      <c r="W27148" s="136"/>
      <c r="Z27148" s="136"/>
      <c r="AC27148" s="136"/>
    </row>
    <row r="27149" spans="2:29">
      <c r="B27149" s="136"/>
      <c r="E27149" s="136"/>
      <c r="H27149" s="136"/>
      <c r="K27149" s="136"/>
      <c r="O27149" s="136"/>
      <c r="T27149" s="136"/>
      <c r="W27149" s="136"/>
      <c r="Z27149" s="136"/>
      <c r="AC27149" s="136"/>
    </row>
    <row r="27150" spans="2:29">
      <c r="B27150" s="136"/>
      <c r="E27150" s="136"/>
      <c r="H27150" s="136"/>
      <c r="K27150" s="136"/>
      <c r="O27150" s="136"/>
      <c r="T27150" s="136"/>
      <c r="W27150" s="136"/>
      <c r="Z27150" s="136"/>
      <c r="AC27150" s="136"/>
    </row>
    <row r="27151" spans="2:29">
      <c r="B27151" s="136"/>
      <c r="E27151" s="136"/>
      <c r="H27151" s="136"/>
      <c r="K27151" s="136"/>
      <c r="O27151" s="136"/>
      <c r="T27151" s="136"/>
      <c r="W27151" s="136"/>
      <c r="Z27151" s="136"/>
      <c r="AC27151" s="136"/>
    </row>
    <row r="27152" spans="2:29">
      <c r="B27152" s="136"/>
      <c r="E27152" s="136"/>
      <c r="H27152" s="136"/>
      <c r="K27152" s="136"/>
      <c r="O27152" s="136"/>
      <c r="T27152" s="136"/>
      <c r="W27152" s="136"/>
      <c r="Z27152" s="136"/>
      <c r="AC27152" s="136"/>
    </row>
    <row r="27153" spans="2:29">
      <c r="B27153" s="136"/>
      <c r="E27153" s="136"/>
      <c r="H27153" s="136"/>
      <c r="K27153" s="136"/>
      <c r="O27153" s="136"/>
      <c r="T27153" s="136"/>
      <c r="W27153" s="136"/>
      <c r="Z27153" s="136"/>
      <c r="AC27153" s="136"/>
    </row>
    <row r="27154" spans="2:29">
      <c r="B27154" s="136"/>
      <c r="E27154" s="136"/>
      <c r="H27154" s="136"/>
      <c r="K27154" s="136"/>
      <c r="O27154" s="136"/>
      <c r="T27154" s="136"/>
      <c r="W27154" s="136"/>
      <c r="Z27154" s="136"/>
      <c r="AC27154" s="136"/>
    </row>
    <row r="27155" spans="2:29">
      <c r="B27155" s="136"/>
      <c r="E27155" s="136"/>
      <c r="H27155" s="136"/>
      <c r="K27155" s="136"/>
      <c r="O27155" s="136"/>
      <c r="T27155" s="136"/>
      <c r="W27155" s="136"/>
      <c r="Z27155" s="136"/>
      <c r="AC27155" s="136"/>
    </row>
    <row r="27156" spans="2:29">
      <c r="B27156" s="136"/>
      <c r="E27156" s="136"/>
      <c r="H27156" s="136"/>
      <c r="K27156" s="136"/>
      <c r="O27156" s="136"/>
      <c r="T27156" s="136"/>
      <c r="W27156" s="136"/>
      <c r="Z27156" s="136"/>
      <c r="AC27156" s="136"/>
    </row>
    <row r="27157" spans="2:29">
      <c r="B27157" s="136"/>
      <c r="E27157" s="136"/>
      <c r="H27157" s="136"/>
      <c r="K27157" s="136"/>
      <c r="O27157" s="136"/>
      <c r="T27157" s="136"/>
      <c r="W27157" s="136"/>
      <c r="Z27157" s="136"/>
      <c r="AC27157" s="136"/>
    </row>
    <row r="27158" spans="2:29">
      <c r="B27158" s="136"/>
      <c r="E27158" s="136"/>
      <c r="H27158" s="136"/>
      <c r="K27158" s="136"/>
      <c r="O27158" s="136"/>
      <c r="T27158" s="136"/>
      <c r="W27158" s="136"/>
      <c r="Z27158" s="136"/>
      <c r="AC27158" s="136"/>
    </row>
    <row r="27159" spans="2:29">
      <c r="B27159" s="136"/>
      <c r="E27159" s="136"/>
      <c r="H27159" s="136"/>
      <c r="K27159" s="136"/>
      <c r="O27159" s="136"/>
      <c r="T27159" s="136"/>
      <c r="W27159" s="136"/>
      <c r="Z27159" s="136"/>
      <c r="AC27159" s="136"/>
    </row>
    <row r="27160" spans="2:29">
      <c r="B27160" s="136"/>
      <c r="E27160" s="136"/>
      <c r="H27160" s="136"/>
      <c r="K27160" s="136"/>
      <c r="O27160" s="136"/>
      <c r="T27160" s="136"/>
      <c r="W27160" s="136"/>
      <c r="Z27160" s="136"/>
      <c r="AC27160" s="136"/>
    </row>
    <row r="27161" spans="2:29">
      <c r="B27161" s="136"/>
      <c r="E27161" s="136"/>
      <c r="H27161" s="136"/>
      <c r="K27161" s="136"/>
      <c r="O27161" s="136"/>
      <c r="T27161" s="136"/>
      <c r="W27161" s="136"/>
      <c r="Z27161" s="136"/>
      <c r="AC27161" s="136"/>
    </row>
    <row r="27162" spans="2:29">
      <c r="B27162" s="136"/>
      <c r="E27162" s="136"/>
      <c r="H27162" s="136"/>
      <c r="K27162" s="136"/>
      <c r="O27162" s="136"/>
      <c r="T27162" s="136"/>
      <c r="W27162" s="136"/>
      <c r="Z27162" s="136"/>
      <c r="AC27162" s="136"/>
    </row>
    <row r="27163" spans="2:29">
      <c r="B27163" s="136"/>
      <c r="E27163" s="136"/>
      <c r="H27163" s="136"/>
      <c r="K27163" s="136"/>
      <c r="O27163" s="136"/>
      <c r="T27163" s="136"/>
      <c r="W27163" s="136"/>
      <c r="Z27163" s="136"/>
      <c r="AC27163" s="136"/>
    </row>
    <row r="27164" spans="2:29">
      <c r="B27164" s="136"/>
      <c r="E27164" s="136"/>
      <c r="H27164" s="136"/>
      <c r="K27164" s="136"/>
      <c r="O27164" s="136"/>
      <c r="T27164" s="136"/>
      <c r="W27164" s="136"/>
      <c r="Z27164" s="136"/>
      <c r="AC27164" s="136"/>
    </row>
    <row r="27165" spans="2:29">
      <c r="B27165" s="136"/>
      <c r="E27165" s="136"/>
      <c r="H27165" s="136"/>
      <c r="K27165" s="136"/>
      <c r="O27165" s="136"/>
      <c r="T27165" s="136"/>
      <c r="W27165" s="136"/>
      <c r="Z27165" s="136"/>
      <c r="AC27165" s="136"/>
    </row>
    <row r="27166" spans="2:29">
      <c r="B27166" s="136"/>
      <c r="E27166" s="136"/>
      <c r="H27166" s="136"/>
      <c r="K27166" s="136"/>
      <c r="O27166" s="136"/>
      <c r="T27166" s="136"/>
      <c r="W27166" s="136"/>
      <c r="Z27166" s="136"/>
      <c r="AC27166" s="136"/>
    </row>
    <row r="27167" spans="2:29">
      <c r="B27167" s="136"/>
      <c r="E27167" s="136"/>
      <c r="H27167" s="136"/>
      <c r="K27167" s="136"/>
      <c r="O27167" s="136"/>
      <c r="T27167" s="136"/>
      <c r="W27167" s="136"/>
      <c r="Z27167" s="136"/>
      <c r="AC27167" s="136"/>
    </row>
    <row r="27168" spans="2:29">
      <c r="B27168" s="136"/>
      <c r="E27168" s="136"/>
      <c r="H27168" s="136"/>
      <c r="K27168" s="136"/>
      <c r="O27168" s="136"/>
      <c r="T27168" s="136"/>
      <c r="W27168" s="136"/>
      <c r="Z27168" s="136"/>
      <c r="AC27168" s="136"/>
    </row>
    <row r="27169" spans="2:29">
      <c r="B27169" s="136"/>
      <c r="E27169" s="136"/>
      <c r="H27169" s="136"/>
      <c r="K27169" s="136"/>
      <c r="O27169" s="136"/>
      <c r="T27169" s="136"/>
      <c r="W27169" s="136"/>
      <c r="Z27169" s="136"/>
      <c r="AC27169" s="136"/>
    </row>
    <row r="27170" spans="2:29">
      <c r="B27170" s="136"/>
      <c r="E27170" s="136"/>
      <c r="H27170" s="136"/>
      <c r="K27170" s="136"/>
      <c r="O27170" s="136"/>
      <c r="T27170" s="136"/>
      <c r="W27170" s="136"/>
      <c r="Z27170" s="136"/>
      <c r="AC27170" s="136"/>
    </row>
    <row r="27171" spans="2:29">
      <c r="B27171" s="136"/>
      <c r="E27171" s="136"/>
      <c r="H27171" s="136"/>
      <c r="K27171" s="136"/>
      <c r="O27171" s="136"/>
      <c r="T27171" s="136"/>
      <c r="W27171" s="136"/>
      <c r="Z27171" s="136"/>
      <c r="AC27171" s="136"/>
    </row>
    <row r="27172" spans="2:29">
      <c r="B27172" s="136"/>
      <c r="E27172" s="136"/>
      <c r="H27172" s="136"/>
      <c r="K27172" s="136"/>
      <c r="O27172" s="136"/>
      <c r="T27172" s="136"/>
      <c r="W27172" s="136"/>
      <c r="Z27172" s="136"/>
      <c r="AC27172" s="136"/>
    </row>
    <row r="27173" spans="2:29">
      <c r="B27173" s="136"/>
      <c r="E27173" s="136"/>
      <c r="H27173" s="136"/>
      <c r="K27173" s="136"/>
      <c r="O27173" s="136"/>
      <c r="T27173" s="136"/>
      <c r="W27173" s="136"/>
      <c r="Z27173" s="136"/>
      <c r="AC27173" s="136"/>
    </row>
    <row r="27174" spans="2:29">
      <c r="B27174" s="136"/>
      <c r="E27174" s="136"/>
      <c r="H27174" s="136"/>
      <c r="K27174" s="136"/>
      <c r="O27174" s="136"/>
      <c r="T27174" s="136"/>
      <c r="W27174" s="136"/>
      <c r="Z27174" s="136"/>
      <c r="AC27174" s="136"/>
    </row>
    <row r="27175" spans="2:29">
      <c r="B27175" s="136"/>
      <c r="E27175" s="136"/>
      <c r="H27175" s="136"/>
      <c r="K27175" s="136"/>
      <c r="O27175" s="136"/>
      <c r="T27175" s="136"/>
      <c r="W27175" s="136"/>
      <c r="Z27175" s="136"/>
      <c r="AC27175" s="136"/>
    </row>
    <row r="27176" spans="2:29">
      <c r="B27176" s="136"/>
      <c r="E27176" s="136"/>
      <c r="H27176" s="136"/>
      <c r="K27176" s="136"/>
      <c r="O27176" s="136"/>
      <c r="T27176" s="136"/>
      <c r="W27176" s="136"/>
      <c r="Z27176" s="136"/>
      <c r="AC27176" s="136"/>
    </row>
    <row r="27177" spans="2:29">
      <c r="B27177" s="136"/>
      <c r="E27177" s="136"/>
      <c r="H27177" s="136"/>
      <c r="K27177" s="136"/>
      <c r="O27177" s="136"/>
      <c r="T27177" s="136"/>
      <c r="W27177" s="136"/>
      <c r="Z27177" s="136"/>
      <c r="AC27177" s="136"/>
    </row>
    <row r="27178" spans="2:29">
      <c r="B27178" s="136"/>
      <c r="E27178" s="136"/>
      <c r="H27178" s="136"/>
      <c r="K27178" s="136"/>
      <c r="O27178" s="136"/>
      <c r="T27178" s="136"/>
      <c r="W27178" s="136"/>
      <c r="Z27178" s="136"/>
      <c r="AC27178" s="136"/>
    </row>
    <row r="27179" spans="2:29">
      <c r="B27179" s="136"/>
      <c r="E27179" s="136"/>
      <c r="H27179" s="136"/>
      <c r="K27179" s="136"/>
      <c r="O27179" s="136"/>
      <c r="T27179" s="136"/>
      <c r="W27179" s="136"/>
      <c r="Z27179" s="136"/>
      <c r="AC27179" s="136"/>
    </row>
    <row r="27180" spans="2:29">
      <c r="B27180" s="136"/>
      <c r="E27180" s="136"/>
      <c r="H27180" s="136"/>
      <c r="K27180" s="136"/>
      <c r="O27180" s="136"/>
      <c r="T27180" s="136"/>
      <c r="W27180" s="136"/>
      <c r="Z27180" s="136"/>
      <c r="AC27180" s="136"/>
    </row>
    <row r="27181" spans="2:29">
      <c r="B27181" s="136"/>
      <c r="E27181" s="136"/>
      <c r="H27181" s="136"/>
      <c r="K27181" s="136"/>
      <c r="O27181" s="136"/>
      <c r="T27181" s="136"/>
      <c r="W27181" s="136"/>
      <c r="Z27181" s="136"/>
      <c r="AC27181" s="136"/>
    </row>
    <row r="27182" spans="2:29">
      <c r="B27182" s="136"/>
      <c r="E27182" s="136"/>
      <c r="H27182" s="136"/>
      <c r="K27182" s="136"/>
      <c r="O27182" s="136"/>
      <c r="T27182" s="136"/>
      <c r="W27182" s="136"/>
      <c r="Z27182" s="136"/>
      <c r="AC27182" s="136"/>
    </row>
    <row r="27183" spans="2:29">
      <c r="B27183" s="136"/>
      <c r="E27183" s="136"/>
      <c r="H27183" s="136"/>
      <c r="K27183" s="136"/>
      <c r="O27183" s="136"/>
      <c r="T27183" s="136"/>
      <c r="W27183" s="136"/>
      <c r="Z27183" s="136"/>
      <c r="AC27183" s="136"/>
    </row>
    <row r="27184" spans="2:29">
      <c r="B27184" s="136"/>
      <c r="E27184" s="136"/>
      <c r="H27184" s="136"/>
      <c r="K27184" s="136"/>
      <c r="O27184" s="136"/>
      <c r="T27184" s="136"/>
      <c r="W27184" s="136"/>
      <c r="Z27184" s="136"/>
      <c r="AC27184" s="136"/>
    </row>
    <row r="27185" spans="2:29">
      <c r="B27185" s="136"/>
      <c r="E27185" s="136"/>
      <c r="H27185" s="136"/>
      <c r="K27185" s="136"/>
      <c r="O27185" s="136"/>
      <c r="T27185" s="136"/>
      <c r="W27185" s="136"/>
      <c r="Z27185" s="136"/>
      <c r="AC27185" s="136"/>
    </row>
    <row r="27186" spans="2:29">
      <c r="B27186" s="136"/>
      <c r="E27186" s="136"/>
      <c r="H27186" s="136"/>
      <c r="K27186" s="136"/>
      <c r="O27186" s="136"/>
      <c r="T27186" s="136"/>
      <c r="W27186" s="136"/>
      <c r="Z27186" s="136"/>
      <c r="AC27186" s="136"/>
    </row>
    <row r="27187" spans="2:29">
      <c r="B27187" s="136"/>
      <c r="E27187" s="136"/>
      <c r="H27187" s="136"/>
      <c r="K27187" s="136"/>
      <c r="O27187" s="136"/>
      <c r="T27187" s="136"/>
      <c r="W27187" s="136"/>
      <c r="Z27187" s="136"/>
      <c r="AC27187" s="136"/>
    </row>
    <row r="27188" spans="2:29">
      <c r="B27188" s="136"/>
      <c r="E27188" s="136"/>
      <c r="H27188" s="136"/>
      <c r="K27188" s="136"/>
      <c r="O27188" s="136"/>
      <c r="T27188" s="136"/>
      <c r="W27188" s="136"/>
      <c r="Z27188" s="136"/>
      <c r="AC27188" s="136"/>
    </row>
    <row r="27189" spans="2:29">
      <c r="B27189" s="136"/>
      <c r="E27189" s="136"/>
      <c r="H27189" s="136"/>
      <c r="K27189" s="136"/>
      <c r="O27189" s="136"/>
      <c r="T27189" s="136"/>
      <c r="W27189" s="136"/>
      <c r="Z27189" s="136"/>
      <c r="AC27189" s="136"/>
    </row>
    <row r="27190" spans="2:29">
      <c r="B27190" s="136"/>
      <c r="E27190" s="136"/>
      <c r="H27190" s="136"/>
      <c r="K27190" s="136"/>
      <c r="O27190" s="136"/>
      <c r="T27190" s="136"/>
      <c r="W27190" s="136"/>
      <c r="Z27190" s="136"/>
      <c r="AC27190" s="136"/>
    </row>
    <row r="27191" spans="2:29">
      <c r="B27191" s="136"/>
      <c r="E27191" s="136"/>
      <c r="H27191" s="136"/>
      <c r="K27191" s="136"/>
      <c r="O27191" s="136"/>
      <c r="T27191" s="136"/>
      <c r="W27191" s="136"/>
      <c r="Z27191" s="136"/>
      <c r="AC27191" s="136"/>
    </row>
    <row r="27192" spans="2:29">
      <c r="B27192" s="136"/>
      <c r="E27192" s="136"/>
      <c r="H27192" s="136"/>
      <c r="K27192" s="136"/>
      <c r="O27192" s="136"/>
      <c r="T27192" s="136"/>
      <c r="W27192" s="136"/>
      <c r="Z27192" s="136"/>
      <c r="AC27192" s="136"/>
    </row>
    <row r="27193" spans="2:29">
      <c r="B27193" s="136"/>
      <c r="E27193" s="136"/>
      <c r="H27193" s="136"/>
      <c r="K27193" s="136"/>
      <c r="O27193" s="136"/>
      <c r="T27193" s="136"/>
      <c r="W27193" s="136"/>
      <c r="Z27193" s="136"/>
      <c r="AC27193" s="136"/>
    </row>
    <row r="27194" spans="2:29">
      <c r="B27194" s="136"/>
      <c r="E27194" s="136"/>
      <c r="H27194" s="136"/>
      <c r="K27194" s="136"/>
      <c r="O27194" s="136"/>
      <c r="T27194" s="136"/>
      <c r="W27194" s="136"/>
      <c r="Z27194" s="136"/>
      <c r="AC27194" s="136"/>
    </row>
    <row r="27195" spans="2:29">
      <c r="B27195" s="136"/>
      <c r="E27195" s="136"/>
      <c r="H27195" s="136"/>
      <c r="K27195" s="136"/>
      <c r="O27195" s="136"/>
      <c r="T27195" s="136"/>
      <c r="W27195" s="136"/>
      <c r="Z27195" s="136"/>
      <c r="AC27195" s="136"/>
    </row>
    <row r="27196" spans="2:29">
      <c r="B27196" s="136"/>
      <c r="E27196" s="136"/>
      <c r="H27196" s="136"/>
      <c r="K27196" s="136"/>
      <c r="O27196" s="136"/>
      <c r="T27196" s="136"/>
      <c r="W27196" s="136"/>
      <c r="Z27196" s="136"/>
      <c r="AC27196" s="136"/>
    </row>
    <row r="27197" spans="2:29">
      <c r="B27197" s="136"/>
      <c r="E27197" s="136"/>
      <c r="H27197" s="136"/>
      <c r="K27197" s="136"/>
      <c r="O27197" s="136"/>
      <c r="T27197" s="136"/>
      <c r="W27197" s="136"/>
      <c r="Z27197" s="136"/>
      <c r="AC27197" s="136"/>
    </row>
    <row r="27198" spans="2:29">
      <c r="B27198" s="136"/>
      <c r="E27198" s="136"/>
      <c r="H27198" s="136"/>
      <c r="K27198" s="136"/>
      <c r="O27198" s="136"/>
      <c r="T27198" s="136"/>
      <c r="W27198" s="136"/>
      <c r="Z27198" s="136"/>
      <c r="AC27198" s="136"/>
    </row>
    <row r="27199" spans="2:29">
      <c r="B27199" s="136"/>
      <c r="E27199" s="136"/>
      <c r="H27199" s="136"/>
      <c r="K27199" s="136"/>
      <c r="O27199" s="136"/>
      <c r="T27199" s="136"/>
      <c r="W27199" s="136"/>
      <c r="Z27199" s="136"/>
      <c r="AC27199" s="136"/>
    </row>
    <row r="27200" spans="2:29">
      <c r="B27200" s="136"/>
      <c r="E27200" s="136"/>
      <c r="H27200" s="136"/>
      <c r="K27200" s="136"/>
      <c r="O27200" s="136"/>
      <c r="T27200" s="136"/>
      <c r="W27200" s="136"/>
      <c r="Z27200" s="136"/>
      <c r="AC27200" s="136"/>
    </row>
    <row r="27201" spans="2:29">
      <c r="B27201" s="136"/>
      <c r="E27201" s="136"/>
      <c r="H27201" s="136"/>
      <c r="K27201" s="136"/>
      <c r="O27201" s="136"/>
      <c r="T27201" s="136"/>
      <c r="W27201" s="136"/>
      <c r="Z27201" s="136"/>
      <c r="AC27201" s="136"/>
    </row>
    <row r="27202" spans="2:29">
      <c r="B27202" s="136"/>
      <c r="E27202" s="136"/>
      <c r="H27202" s="136"/>
      <c r="K27202" s="136"/>
      <c r="O27202" s="136"/>
      <c r="T27202" s="136"/>
      <c r="W27202" s="136"/>
      <c r="Z27202" s="136"/>
      <c r="AC27202" s="136"/>
    </row>
    <row r="27203" spans="2:29">
      <c r="B27203" s="136"/>
      <c r="E27203" s="136"/>
      <c r="H27203" s="136"/>
      <c r="K27203" s="136"/>
      <c r="O27203" s="136"/>
      <c r="T27203" s="136"/>
      <c r="W27203" s="136"/>
      <c r="Z27203" s="136"/>
      <c r="AC27203" s="136"/>
    </row>
    <row r="27204" spans="2:29">
      <c r="B27204" s="136"/>
      <c r="E27204" s="136"/>
      <c r="H27204" s="136"/>
      <c r="K27204" s="136"/>
      <c r="O27204" s="136"/>
      <c r="T27204" s="136"/>
      <c r="W27204" s="136"/>
      <c r="Z27204" s="136"/>
      <c r="AC27204" s="136"/>
    </row>
    <row r="27205" spans="2:29">
      <c r="B27205" s="136"/>
      <c r="E27205" s="136"/>
      <c r="H27205" s="136"/>
      <c r="K27205" s="136"/>
      <c r="O27205" s="136"/>
      <c r="T27205" s="136"/>
      <c r="W27205" s="136"/>
      <c r="Z27205" s="136"/>
      <c r="AC27205" s="136"/>
    </row>
    <row r="27206" spans="2:29">
      <c r="B27206" s="136"/>
      <c r="E27206" s="136"/>
      <c r="H27206" s="136"/>
      <c r="K27206" s="136"/>
      <c r="O27206" s="136"/>
      <c r="T27206" s="136"/>
      <c r="W27206" s="136"/>
      <c r="Z27206" s="136"/>
      <c r="AC27206" s="136"/>
    </row>
    <row r="27207" spans="2:29">
      <c r="B27207" s="136"/>
      <c r="E27207" s="136"/>
      <c r="H27207" s="136"/>
      <c r="K27207" s="136"/>
      <c r="O27207" s="136"/>
      <c r="T27207" s="136"/>
      <c r="W27207" s="136"/>
      <c r="Z27207" s="136"/>
      <c r="AC27207" s="136"/>
    </row>
    <row r="27208" spans="2:29">
      <c r="B27208" s="136"/>
      <c r="E27208" s="136"/>
      <c r="H27208" s="136"/>
      <c r="K27208" s="136"/>
      <c r="O27208" s="136"/>
      <c r="T27208" s="136"/>
      <c r="W27208" s="136"/>
      <c r="Z27208" s="136"/>
      <c r="AC27208" s="136"/>
    </row>
    <row r="27209" spans="2:29">
      <c r="B27209" s="136"/>
      <c r="E27209" s="136"/>
      <c r="H27209" s="136"/>
      <c r="K27209" s="136"/>
      <c r="O27209" s="136"/>
      <c r="T27209" s="136"/>
      <c r="W27209" s="136"/>
      <c r="Z27209" s="136"/>
      <c r="AC27209" s="136"/>
    </row>
    <row r="27210" spans="2:29">
      <c r="B27210" s="136"/>
      <c r="E27210" s="136"/>
      <c r="H27210" s="136"/>
      <c r="K27210" s="136"/>
      <c r="O27210" s="136"/>
      <c r="T27210" s="136"/>
      <c r="W27210" s="136"/>
      <c r="Z27210" s="136"/>
      <c r="AC27210" s="136"/>
    </row>
    <row r="27211" spans="2:29">
      <c r="B27211" s="136"/>
      <c r="E27211" s="136"/>
      <c r="H27211" s="136"/>
      <c r="K27211" s="136"/>
      <c r="O27211" s="136"/>
      <c r="T27211" s="136"/>
      <c r="W27211" s="136"/>
      <c r="Z27211" s="136"/>
      <c r="AC27211" s="136"/>
    </row>
    <row r="27212" spans="2:29">
      <c r="B27212" s="136"/>
      <c r="E27212" s="136"/>
      <c r="H27212" s="136"/>
      <c r="K27212" s="136"/>
      <c r="O27212" s="136"/>
      <c r="T27212" s="136"/>
      <c r="W27212" s="136"/>
      <c r="Z27212" s="136"/>
      <c r="AC27212" s="136"/>
    </row>
    <row r="27213" spans="2:29">
      <c r="B27213" s="136"/>
      <c r="E27213" s="136"/>
      <c r="H27213" s="136"/>
      <c r="K27213" s="136"/>
      <c r="O27213" s="136"/>
      <c r="T27213" s="136"/>
      <c r="W27213" s="136"/>
      <c r="Z27213" s="136"/>
      <c r="AC27213" s="136"/>
    </row>
    <row r="27214" spans="2:29">
      <c r="B27214" s="136"/>
      <c r="E27214" s="136"/>
      <c r="H27214" s="136"/>
      <c r="K27214" s="136"/>
      <c r="O27214" s="136"/>
      <c r="T27214" s="136"/>
      <c r="W27214" s="136"/>
      <c r="Z27214" s="136"/>
      <c r="AC27214" s="136"/>
    </row>
    <row r="27215" spans="2:29">
      <c r="B27215" s="136"/>
      <c r="E27215" s="136"/>
      <c r="H27215" s="136"/>
      <c r="K27215" s="136"/>
      <c r="O27215" s="136"/>
      <c r="T27215" s="136"/>
      <c r="W27215" s="136"/>
      <c r="Z27215" s="136"/>
      <c r="AC27215" s="136"/>
    </row>
    <row r="27216" spans="2:29">
      <c r="B27216" s="136"/>
      <c r="E27216" s="136"/>
      <c r="H27216" s="136"/>
      <c r="K27216" s="136"/>
      <c r="O27216" s="136"/>
      <c r="T27216" s="136"/>
      <c r="W27216" s="136"/>
      <c r="Z27216" s="136"/>
      <c r="AC27216" s="136"/>
    </row>
    <row r="27217" spans="2:29">
      <c r="B27217" s="136"/>
      <c r="E27217" s="136"/>
      <c r="H27217" s="136"/>
      <c r="K27217" s="136"/>
      <c r="O27217" s="136"/>
      <c r="T27217" s="136"/>
      <c r="W27217" s="136"/>
      <c r="Z27217" s="136"/>
      <c r="AC27217" s="136"/>
    </row>
    <row r="27218" spans="2:29">
      <c r="B27218" s="136"/>
      <c r="E27218" s="136"/>
      <c r="H27218" s="136"/>
      <c r="K27218" s="136"/>
      <c r="O27218" s="136"/>
      <c r="T27218" s="136"/>
      <c r="W27218" s="136"/>
      <c r="Z27218" s="136"/>
      <c r="AC27218" s="136"/>
    </row>
    <row r="27219" spans="2:29">
      <c r="B27219" s="136"/>
      <c r="E27219" s="136"/>
      <c r="H27219" s="136"/>
      <c r="K27219" s="136"/>
      <c r="O27219" s="136"/>
      <c r="T27219" s="136"/>
      <c r="W27219" s="136"/>
      <c r="Z27219" s="136"/>
      <c r="AC27219" s="136"/>
    </row>
    <row r="27220" spans="2:29">
      <c r="B27220" s="136"/>
      <c r="E27220" s="136"/>
      <c r="H27220" s="136"/>
      <c r="K27220" s="136"/>
      <c r="O27220" s="136"/>
      <c r="T27220" s="136"/>
      <c r="W27220" s="136"/>
      <c r="Z27220" s="136"/>
      <c r="AC27220" s="136"/>
    </row>
    <row r="27221" spans="2:29">
      <c r="B27221" s="136"/>
      <c r="E27221" s="136"/>
      <c r="H27221" s="136"/>
      <c r="K27221" s="136"/>
      <c r="O27221" s="136"/>
      <c r="T27221" s="136"/>
      <c r="W27221" s="136"/>
      <c r="Z27221" s="136"/>
      <c r="AC27221" s="136"/>
    </row>
    <row r="27222" spans="2:29">
      <c r="B27222" s="136"/>
      <c r="E27222" s="136"/>
      <c r="H27222" s="136"/>
      <c r="K27222" s="136"/>
      <c r="O27222" s="136"/>
      <c r="T27222" s="136"/>
      <c r="W27222" s="136"/>
      <c r="Z27222" s="136"/>
      <c r="AC27222" s="136"/>
    </row>
    <row r="27223" spans="2:29">
      <c r="B27223" s="136"/>
      <c r="E27223" s="136"/>
      <c r="H27223" s="136"/>
      <c r="K27223" s="136"/>
      <c r="O27223" s="136"/>
      <c r="T27223" s="136"/>
      <c r="W27223" s="136"/>
      <c r="Z27223" s="136"/>
      <c r="AC27223" s="136"/>
    </row>
    <row r="27224" spans="2:29">
      <c r="B27224" s="136"/>
      <c r="E27224" s="136"/>
      <c r="H27224" s="136"/>
      <c r="K27224" s="136"/>
      <c r="O27224" s="136"/>
      <c r="T27224" s="136"/>
      <c r="W27224" s="136"/>
      <c r="Z27224" s="136"/>
      <c r="AC27224" s="136"/>
    </row>
    <row r="27225" spans="2:29">
      <c r="B27225" s="136"/>
      <c r="E27225" s="136"/>
      <c r="H27225" s="136"/>
      <c r="K27225" s="136"/>
      <c r="O27225" s="136"/>
      <c r="T27225" s="136"/>
      <c r="W27225" s="136"/>
      <c r="Z27225" s="136"/>
      <c r="AC27225" s="136"/>
    </row>
    <row r="27226" spans="2:29">
      <c r="B27226" s="136"/>
      <c r="E27226" s="136"/>
      <c r="H27226" s="136"/>
      <c r="K27226" s="136"/>
      <c r="O27226" s="136"/>
      <c r="T27226" s="136"/>
      <c r="W27226" s="136"/>
      <c r="Z27226" s="136"/>
      <c r="AC27226" s="136"/>
    </row>
    <row r="27227" spans="2:29">
      <c r="B27227" s="136"/>
      <c r="E27227" s="136"/>
      <c r="H27227" s="136"/>
      <c r="K27227" s="136"/>
      <c r="O27227" s="136"/>
      <c r="T27227" s="136"/>
      <c r="W27227" s="136"/>
      <c r="Z27227" s="136"/>
      <c r="AC27227" s="136"/>
    </row>
    <row r="27228" spans="2:29">
      <c r="B27228" s="136"/>
      <c r="E27228" s="136"/>
      <c r="H27228" s="136"/>
      <c r="K27228" s="136"/>
      <c r="O27228" s="136"/>
      <c r="T27228" s="136"/>
      <c r="W27228" s="136"/>
      <c r="Z27228" s="136"/>
      <c r="AC27228" s="136"/>
    </row>
    <row r="27229" spans="2:29">
      <c r="B27229" s="136"/>
      <c r="E27229" s="136"/>
      <c r="H27229" s="136"/>
      <c r="K27229" s="136"/>
      <c r="O27229" s="136"/>
      <c r="T27229" s="136"/>
      <c r="W27229" s="136"/>
      <c r="Z27229" s="136"/>
      <c r="AC27229" s="136"/>
    </row>
    <row r="27230" spans="2:29">
      <c r="B27230" s="136"/>
      <c r="E27230" s="136"/>
      <c r="H27230" s="136"/>
      <c r="K27230" s="136"/>
      <c r="O27230" s="136"/>
      <c r="T27230" s="136"/>
      <c r="W27230" s="136"/>
      <c r="Z27230" s="136"/>
      <c r="AC27230" s="136"/>
    </row>
    <row r="27231" spans="2:29">
      <c r="B27231" s="136"/>
      <c r="E27231" s="136"/>
      <c r="H27231" s="136"/>
      <c r="K27231" s="136"/>
      <c r="O27231" s="136"/>
      <c r="T27231" s="136"/>
      <c r="W27231" s="136"/>
      <c r="Z27231" s="136"/>
      <c r="AC27231" s="136"/>
    </row>
    <row r="27232" spans="2:29">
      <c r="B27232" s="136"/>
      <c r="E27232" s="136"/>
      <c r="H27232" s="136"/>
      <c r="K27232" s="136"/>
      <c r="O27232" s="136"/>
      <c r="T27232" s="136"/>
      <c r="W27232" s="136"/>
      <c r="Z27232" s="136"/>
      <c r="AC27232" s="136"/>
    </row>
    <row r="27233" spans="2:29">
      <c r="B27233" s="136"/>
      <c r="E27233" s="136"/>
      <c r="H27233" s="136"/>
      <c r="K27233" s="136"/>
      <c r="O27233" s="136"/>
      <c r="T27233" s="136"/>
      <c r="W27233" s="136"/>
      <c r="Z27233" s="136"/>
      <c r="AC27233" s="136"/>
    </row>
    <row r="27234" spans="2:29">
      <c r="B27234" s="136"/>
      <c r="E27234" s="136"/>
      <c r="H27234" s="136"/>
      <c r="K27234" s="136"/>
      <c r="O27234" s="136"/>
      <c r="T27234" s="136"/>
      <c r="W27234" s="136"/>
      <c r="Z27234" s="136"/>
      <c r="AC27234" s="136"/>
    </row>
    <row r="27235" spans="2:29">
      <c r="B27235" s="136"/>
      <c r="E27235" s="136"/>
      <c r="H27235" s="136"/>
      <c r="K27235" s="136"/>
      <c r="O27235" s="136"/>
      <c r="T27235" s="136"/>
      <c r="W27235" s="136"/>
      <c r="Z27235" s="136"/>
      <c r="AC27235" s="136"/>
    </row>
    <row r="27236" spans="2:29">
      <c r="B27236" s="136"/>
      <c r="E27236" s="136"/>
      <c r="H27236" s="136"/>
      <c r="K27236" s="136"/>
      <c r="O27236" s="136"/>
      <c r="T27236" s="136"/>
      <c r="W27236" s="136"/>
      <c r="Z27236" s="136"/>
      <c r="AC27236" s="136"/>
    </row>
    <row r="27237" spans="2:29">
      <c r="B27237" s="136"/>
      <c r="E27237" s="136"/>
      <c r="H27237" s="136"/>
      <c r="K27237" s="136"/>
      <c r="O27237" s="136"/>
      <c r="T27237" s="136"/>
      <c r="W27237" s="136"/>
      <c r="Z27237" s="136"/>
      <c r="AC27237" s="136"/>
    </row>
    <row r="27238" spans="2:29">
      <c r="B27238" s="136"/>
      <c r="E27238" s="136"/>
      <c r="H27238" s="136"/>
      <c r="K27238" s="136"/>
      <c r="O27238" s="136"/>
      <c r="T27238" s="136"/>
      <c r="W27238" s="136"/>
      <c r="Z27238" s="136"/>
      <c r="AC27238" s="136"/>
    </row>
    <row r="27239" spans="2:29">
      <c r="B27239" s="136"/>
      <c r="E27239" s="136"/>
      <c r="H27239" s="136"/>
      <c r="K27239" s="136"/>
      <c r="O27239" s="136"/>
      <c r="T27239" s="136"/>
      <c r="W27239" s="136"/>
      <c r="Z27239" s="136"/>
      <c r="AC27239" s="136"/>
    </row>
    <row r="27240" spans="2:29">
      <c r="B27240" s="136"/>
      <c r="E27240" s="136"/>
      <c r="H27240" s="136"/>
      <c r="K27240" s="136"/>
      <c r="O27240" s="136"/>
      <c r="T27240" s="136"/>
      <c r="W27240" s="136"/>
      <c r="Z27240" s="136"/>
      <c r="AC27240" s="136"/>
    </row>
    <row r="27241" spans="2:29">
      <c r="B27241" s="136"/>
      <c r="E27241" s="136"/>
      <c r="H27241" s="136"/>
      <c r="K27241" s="136"/>
      <c r="O27241" s="136"/>
      <c r="T27241" s="136"/>
      <c r="W27241" s="136"/>
      <c r="Z27241" s="136"/>
      <c r="AC27241" s="136"/>
    </row>
    <row r="27242" spans="2:29">
      <c r="B27242" s="136"/>
      <c r="E27242" s="136"/>
      <c r="H27242" s="136"/>
      <c r="K27242" s="136"/>
      <c r="O27242" s="136"/>
      <c r="T27242" s="136"/>
      <c r="W27242" s="136"/>
      <c r="Z27242" s="136"/>
      <c r="AC27242" s="136"/>
    </row>
    <row r="27243" spans="2:29">
      <c r="B27243" s="136"/>
      <c r="E27243" s="136"/>
      <c r="H27243" s="136"/>
      <c r="K27243" s="136"/>
      <c r="O27243" s="136"/>
      <c r="T27243" s="136"/>
      <c r="W27243" s="136"/>
      <c r="Z27243" s="136"/>
      <c r="AC27243" s="136"/>
    </row>
    <row r="27244" spans="2:29">
      <c r="B27244" s="136"/>
      <c r="E27244" s="136"/>
      <c r="H27244" s="136"/>
      <c r="K27244" s="136"/>
      <c r="O27244" s="136"/>
      <c r="T27244" s="136"/>
      <c r="W27244" s="136"/>
      <c r="Z27244" s="136"/>
      <c r="AC27244" s="136"/>
    </row>
    <row r="27245" spans="2:29">
      <c r="B27245" s="136"/>
      <c r="E27245" s="136"/>
      <c r="H27245" s="136"/>
      <c r="K27245" s="136"/>
      <c r="O27245" s="136"/>
      <c r="T27245" s="136"/>
      <c r="W27245" s="136"/>
      <c r="Z27245" s="136"/>
      <c r="AC27245" s="136"/>
    </row>
    <row r="27246" spans="2:29">
      <c r="B27246" s="136"/>
      <c r="E27246" s="136"/>
      <c r="H27246" s="136"/>
      <c r="K27246" s="136"/>
      <c r="O27246" s="136"/>
      <c r="T27246" s="136"/>
      <c r="W27246" s="136"/>
      <c r="Z27246" s="136"/>
      <c r="AC27246" s="136"/>
    </row>
    <row r="27247" spans="2:29">
      <c r="B27247" s="136"/>
      <c r="E27247" s="136"/>
      <c r="H27247" s="136"/>
      <c r="K27247" s="136"/>
      <c r="O27247" s="136"/>
      <c r="T27247" s="136"/>
      <c r="W27247" s="136"/>
      <c r="Z27247" s="136"/>
      <c r="AC27247" s="136"/>
    </row>
    <row r="27248" spans="2:29">
      <c r="B27248" s="136"/>
      <c r="E27248" s="136"/>
      <c r="H27248" s="136"/>
      <c r="K27248" s="136"/>
      <c r="O27248" s="136"/>
      <c r="T27248" s="136"/>
      <c r="W27248" s="136"/>
      <c r="Z27248" s="136"/>
      <c r="AC27248" s="136"/>
    </row>
    <row r="27249" spans="2:29">
      <c r="B27249" s="136"/>
      <c r="E27249" s="136"/>
      <c r="H27249" s="136"/>
      <c r="K27249" s="136"/>
      <c r="O27249" s="136"/>
      <c r="T27249" s="136"/>
      <c r="W27249" s="136"/>
      <c r="Z27249" s="136"/>
      <c r="AC27249" s="136"/>
    </row>
    <row r="27250" spans="2:29">
      <c r="B27250" s="136"/>
      <c r="E27250" s="136"/>
      <c r="H27250" s="136"/>
      <c r="K27250" s="136"/>
      <c r="O27250" s="136"/>
      <c r="T27250" s="136"/>
      <c r="W27250" s="136"/>
      <c r="Z27250" s="136"/>
      <c r="AC27250" s="136"/>
    </row>
    <row r="27251" spans="2:29">
      <c r="B27251" s="136"/>
      <c r="E27251" s="136"/>
      <c r="H27251" s="136"/>
      <c r="K27251" s="136"/>
      <c r="O27251" s="136"/>
      <c r="T27251" s="136"/>
      <c r="W27251" s="136"/>
      <c r="Z27251" s="136"/>
      <c r="AC27251" s="136"/>
    </row>
    <row r="27252" spans="2:29">
      <c r="B27252" s="136"/>
      <c r="E27252" s="136"/>
      <c r="H27252" s="136"/>
      <c r="K27252" s="136"/>
      <c r="O27252" s="136"/>
      <c r="T27252" s="136"/>
      <c r="W27252" s="136"/>
      <c r="Z27252" s="136"/>
      <c r="AC27252" s="136"/>
    </row>
    <row r="27253" spans="2:29">
      <c r="B27253" s="136"/>
      <c r="E27253" s="136"/>
      <c r="H27253" s="136"/>
      <c r="K27253" s="136"/>
      <c r="O27253" s="136"/>
      <c r="T27253" s="136"/>
      <c r="W27253" s="136"/>
      <c r="Z27253" s="136"/>
      <c r="AC27253" s="136"/>
    </row>
    <row r="27254" spans="2:29">
      <c r="B27254" s="136"/>
      <c r="E27254" s="136"/>
      <c r="H27254" s="136"/>
      <c r="K27254" s="136"/>
      <c r="O27254" s="136"/>
      <c r="T27254" s="136"/>
      <c r="W27254" s="136"/>
      <c r="Z27254" s="136"/>
      <c r="AC27254" s="136"/>
    </row>
    <row r="27255" spans="2:29">
      <c r="B27255" s="136"/>
      <c r="E27255" s="136"/>
      <c r="H27255" s="136"/>
      <c r="K27255" s="136"/>
      <c r="O27255" s="136"/>
      <c r="T27255" s="136"/>
      <c r="W27255" s="136"/>
      <c r="Z27255" s="136"/>
      <c r="AC27255" s="136"/>
    </row>
    <row r="27256" spans="2:29">
      <c r="B27256" s="136"/>
      <c r="E27256" s="136"/>
      <c r="H27256" s="136"/>
      <c r="K27256" s="136"/>
      <c r="O27256" s="136"/>
      <c r="T27256" s="136"/>
      <c r="W27256" s="136"/>
      <c r="Z27256" s="136"/>
      <c r="AC27256" s="136"/>
    </row>
    <row r="27257" spans="2:29">
      <c r="B27257" s="136"/>
      <c r="E27257" s="136"/>
      <c r="H27257" s="136"/>
      <c r="K27257" s="136"/>
      <c r="O27257" s="136"/>
      <c r="T27257" s="136"/>
      <c r="W27257" s="136"/>
      <c r="Z27257" s="136"/>
      <c r="AC27257" s="136"/>
    </row>
    <row r="27258" spans="2:29">
      <c r="B27258" s="136"/>
      <c r="E27258" s="136"/>
      <c r="H27258" s="136"/>
      <c r="K27258" s="136"/>
      <c r="O27258" s="136"/>
      <c r="T27258" s="136"/>
      <c r="W27258" s="136"/>
      <c r="Z27258" s="136"/>
      <c r="AC27258" s="136"/>
    </row>
    <row r="27259" spans="2:29">
      <c r="B27259" s="136"/>
      <c r="E27259" s="136"/>
      <c r="H27259" s="136"/>
      <c r="K27259" s="136"/>
      <c r="O27259" s="136"/>
      <c r="T27259" s="136"/>
      <c r="W27259" s="136"/>
      <c r="Z27259" s="136"/>
      <c r="AC27259" s="136"/>
    </row>
    <row r="27260" spans="2:29">
      <c r="B27260" s="136"/>
      <c r="E27260" s="136"/>
      <c r="H27260" s="136"/>
      <c r="K27260" s="136"/>
      <c r="O27260" s="136"/>
      <c r="T27260" s="136"/>
      <c r="W27260" s="136"/>
      <c r="Z27260" s="136"/>
      <c r="AC27260" s="136"/>
    </row>
    <row r="27261" spans="2:29">
      <c r="B27261" s="136"/>
      <c r="E27261" s="136"/>
      <c r="H27261" s="136"/>
      <c r="K27261" s="136"/>
      <c r="O27261" s="136"/>
      <c r="T27261" s="136"/>
      <c r="W27261" s="136"/>
      <c r="Z27261" s="136"/>
      <c r="AC27261" s="136"/>
    </row>
    <row r="27262" spans="2:29">
      <c r="B27262" s="136"/>
      <c r="E27262" s="136"/>
      <c r="H27262" s="136"/>
      <c r="K27262" s="136"/>
      <c r="O27262" s="136"/>
      <c r="T27262" s="136"/>
      <c r="W27262" s="136"/>
      <c r="Z27262" s="136"/>
      <c r="AC27262" s="136"/>
    </row>
    <row r="27263" spans="2:29">
      <c r="B27263" s="136"/>
      <c r="E27263" s="136"/>
      <c r="H27263" s="136"/>
      <c r="K27263" s="136"/>
      <c r="O27263" s="136"/>
      <c r="T27263" s="136"/>
      <c r="W27263" s="136"/>
      <c r="Z27263" s="136"/>
      <c r="AC27263" s="136"/>
    </row>
    <row r="27264" spans="2:29">
      <c r="B27264" s="136"/>
      <c r="E27264" s="136"/>
      <c r="H27264" s="136"/>
      <c r="K27264" s="136"/>
      <c r="O27264" s="136"/>
      <c r="T27264" s="136"/>
      <c r="W27264" s="136"/>
      <c r="Z27264" s="136"/>
      <c r="AC27264" s="136"/>
    </row>
    <row r="27265" spans="2:29">
      <c r="B27265" s="136"/>
      <c r="E27265" s="136"/>
      <c r="H27265" s="136"/>
      <c r="K27265" s="136"/>
      <c r="O27265" s="136"/>
      <c r="T27265" s="136"/>
      <c r="W27265" s="136"/>
      <c r="Z27265" s="136"/>
      <c r="AC27265" s="136"/>
    </row>
    <row r="27266" spans="2:29">
      <c r="B27266" s="136"/>
      <c r="E27266" s="136"/>
      <c r="H27266" s="136"/>
      <c r="K27266" s="136"/>
      <c r="O27266" s="136"/>
      <c r="T27266" s="136"/>
      <c r="W27266" s="136"/>
      <c r="Z27266" s="136"/>
      <c r="AC27266" s="136"/>
    </row>
    <row r="27267" spans="2:29">
      <c r="B27267" s="136"/>
      <c r="E27267" s="136"/>
      <c r="H27267" s="136"/>
      <c r="K27267" s="136"/>
      <c r="O27267" s="136"/>
      <c r="T27267" s="136"/>
      <c r="W27267" s="136"/>
      <c r="Z27267" s="136"/>
      <c r="AC27267" s="136"/>
    </row>
    <row r="27268" spans="2:29">
      <c r="B27268" s="136"/>
      <c r="E27268" s="136"/>
      <c r="H27268" s="136"/>
      <c r="K27268" s="136"/>
      <c r="O27268" s="136"/>
      <c r="T27268" s="136"/>
      <c r="W27268" s="136"/>
      <c r="Z27268" s="136"/>
      <c r="AC27268" s="136"/>
    </row>
    <row r="27269" spans="2:29">
      <c r="B27269" s="136"/>
      <c r="E27269" s="136"/>
      <c r="H27269" s="136"/>
      <c r="K27269" s="136"/>
      <c r="O27269" s="136"/>
      <c r="T27269" s="136"/>
      <c r="W27269" s="136"/>
      <c r="Z27269" s="136"/>
      <c r="AC27269" s="136"/>
    </row>
    <row r="27270" spans="2:29">
      <c r="B27270" s="136"/>
      <c r="E27270" s="136"/>
      <c r="H27270" s="136"/>
      <c r="K27270" s="136"/>
      <c r="O27270" s="136"/>
      <c r="T27270" s="136"/>
      <c r="W27270" s="136"/>
      <c r="Z27270" s="136"/>
      <c r="AC27270" s="136"/>
    </row>
    <row r="27271" spans="2:29">
      <c r="B27271" s="136"/>
      <c r="E27271" s="136"/>
      <c r="H27271" s="136"/>
      <c r="K27271" s="136"/>
      <c r="O27271" s="136"/>
      <c r="T27271" s="136"/>
      <c r="W27271" s="136"/>
      <c r="Z27271" s="136"/>
      <c r="AC27271" s="136"/>
    </row>
    <row r="27272" spans="2:29">
      <c r="B27272" s="136"/>
      <c r="E27272" s="136"/>
      <c r="H27272" s="136"/>
      <c r="K27272" s="136"/>
      <c r="O27272" s="136"/>
      <c r="T27272" s="136"/>
      <c r="W27272" s="136"/>
      <c r="Z27272" s="136"/>
      <c r="AC27272" s="136"/>
    </row>
    <row r="27273" spans="2:29">
      <c r="B27273" s="136"/>
      <c r="E27273" s="136"/>
      <c r="H27273" s="136"/>
      <c r="K27273" s="136"/>
      <c r="O27273" s="136"/>
      <c r="T27273" s="136"/>
      <c r="W27273" s="136"/>
      <c r="Z27273" s="136"/>
      <c r="AC27273" s="136"/>
    </row>
    <row r="27274" spans="2:29">
      <c r="B27274" s="136"/>
      <c r="E27274" s="136"/>
      <c r="H27274" s="136"/>
      <c r="K27274" s="136"/>
      <c r="O27274" s="136"/>
      <c r="T27274" s="136"/>
      <c r="W27274" s="136"/>
      <c r="Z27274" s="136"/>
      <c r="AC27274" s="136"/>
    </row>
    <row r="27275" spans="2:29">
      <c r="B27275" s="136"/>
      <c r="E27275" s="136"/>
      <c r="H27275" s="136"/>
      <c r="K27275" s="136"/>
      <c r="O27275" s="136"/>
      <c r="T27275" s="136"/>
      <c r="W27275" s="136"/>
      <c r="Z27275" s="136"/>
      <c r="AC27275" s="136"/>
    </row>
    <row r="27276" spans="2:29">
      <c r="B27276" s="136"/>
      <c r="E27276" s="136"/>
      <c r="H27276" s="136"/>
      <c r="K27276" s="136"/>
      <c r="O27276" s="136"/>
      <c r="T27276" s="136"/>
      <c r="W27276" s="136"/>
      <c r="Z27276" s="136"/>
      <c r="AC27276" s="136"/>
    </row>
    <row r="27277" spans="2:29">
      <c r="B27277" s="136"/>
      <c r="E27277" s="136"/>
      <c r="H27277" s="136"/>
      <c r="K27277" s="136"/>
      <c r="O27277" s="136"/>
      <c r="T27277" s="136"/>
      <c r="W27277" s="136"/>
      <c r="Z27277" s="136"/>
      <c r="AC27277" s="136"/>
    </row>
    <row r="27278" spans="2:29">
      <c r="B27278" s="136"/>
      <c r="E27278" s="136"/>
      <c r="H27278" s="136"/>
      <c r="K27278" s="136"/>
      <c r="O27278" s="136"/>
      <c r="T27278" s="136"/>
      <c r="W27278" s="136"/>
      <c r="Z27278" s="136"/>
      <c r="AC27278" s="136"/>
    </row>
    <row r="27279" spans="2:29">
      <c r="B27279" s="136"/>
      <c r="E27279" s="136"/>
      <c r="H27279" s="136"/>
      <c r="K27279" s="136"/>
      <c r="O27279" s="136"/>
      <c r="T27279" s="136"/>
      <c r="W27279" s="136"/>
      <c r="Z27279" s="136"/>
      <c r="AC27279" s="136"/>
    </row>
    <row r="27280" spans="2:29">
      <c r="B27280" s="136"/>
      <c r="E27280" s="136"/>
      <c r="H27280" s="136"/>
      <c r="K27280" s="136"/>
      <c r="O27280" s="136"/>
      <c r="T27280" s="136"/>
      <c r="W27280" s="136"/>
      <c r="Z27280" s="136"/>
      <c r="AC27280" s="136"/>
    </row>
    <row r="27281" spans="2:29">
      <c r="B27281" s="136"/>
      <c r="E27281" s="136"/>
      <c r="H27281" s="136"/>
      <c r="K27281" s="136"/>
      <c r="O27281" s="136"/>
      <c r="T27281" s="136"/>
      <c r="W27281" s="136"/>
      <c r="Z27281" s="136"/>
      <c r="AC27281" s="136"/>
    </row>
    <row r="27282" spans="2:29">
      <c r="B27282" s="136"/>
      <c r="E27282" s="136"/>
      <c r="H27282" s="136"/>
      <c r="K27282" s="136"/>
      <c r="O27282" s="136"/>
      <c r="T27282" s="136"/>
      <c r="W27282" s="136"/>
      <c r="Z27282" s="136"/>
      <c r="AC27282" s="136"/>
    </row>
    <row r="27283" spans="2:29">
      <c r="B27283" s="136"/>
      <c r="E27283" s="136"/>
      <c r="H27283" s="136"/>
      <c r="K27283" s="136"/>
      <c r="O27283" s="136"/>
      <c r="T27283" s="136"/>
      <c r="W27283" s="136"/>
      <c r="Z27283" s="136"/>
      <c r="AC27283" s="136"/>
    </row>
    <row r="27284" spans="2:29">
      <c r="B27284" s="136"/>
      <c r="E27284" s="136"/>
      <c r="H27284" s="136"/>
      <c r="K27284" s="136"/>
      <c r="O27284" s="136"/>
      <c r="T27284" s="136"/>
      <c r="W27284" s="136"/>
      <c r="Z27284" s="136"/>
      <c r="AC27284" s="136"/>
    </row>
    <row r="27285" spans="2:29">
      <c r="B27285" s="136"/>
      <c r="E27285" s="136"/>
      <c r="H27285" s="136"/>
      <c r="K27285" s="136"/>
      <c r="O27285" s="136"/>
      <c r="T27285" s="136"/>
      <c r="W27285" s="136"/>
      <c r="Z27285" s="136"/>
      <c r="AC27285" s="136"/>
    </row>
    <row r="27286" spans="2:29">
      <c r="B27286" s="136"/>
      <c r="E27286" s="136"/>
      <c r="H27286" s="136"/>
      <c r="K27286" s="136"/>
      <c r="O27286" s="136"/>
      <c r="T27286" s="136"/>
      <c r="W27286" s="136"/>
      <c r="Z27286" s="136"/>
      <c r="AC27286" s="136"/>
    </row>
    <row r="27287" spans="2:29">
      <c r="B27287" s="136"/>
      <c r="E27287" s="136"/>
      <c r="H27287" s="136"/>
      <c r="K27287" s="136"/>
      <c r="O27287" s="136"/>
      <c r="T27287" s="136"/>
      <c r="W27287" s="136"/>
      <c r="Z27287" s="136"/>
      <c r="AC27287" s="136"/>
    </row>
    <row r="27288" spans="2:29">
      <c r="B27288" s="136"/>
      <c r="E27288" s="136"/>
      <c r="H27288" s="136"/>
      <c r="K27288" s="136"/>
      <c r="O27288" s="136"/>
      <c r="T27288" s="136"/>
      <c r="W27288" s="136"/>
      <c r="Z27288" s="136"/>
      <c r="AC27288" s="136"/>
    </row>
    <row r="27289" spans="2:29">
      <c r="B27289" s="136"/>
      <c r="E27289" s="136"/>
      <c r="H27289" s="136"/>
      <c r="K27289" s="136"/>
      <c r="O27289" s="136"/>
      <c r="T27289" s="136"/>
      <c r="W27289" s="136"/>
      <c r="Z27289" s="136"/>
      <c r="AC27289" s="136"/>
    </row>
    <row r="27290" spans="2:29">
      <c r="B27290" s="136"/>
      <c r="E27290" s="136"/>
      <c r="H27290" s="136"/>
      <c r="K27290" s="136"/>
      <c r="O27290" s="136"/>
      <c r="T27290" s="136"/>
      <c r="W27290" s="136"/>
      <c r="Z27290" s="136"/>
      <c r="AC27290" s="136"/>
    </row>
    <row r="27291" spans="2:29">
      <c r="B27291" s="136"/>
      <c r="E27291" s="136"/>
      <c r="H27291" s="136"/>
      <c r="K27291" s="136"/>
      <c r="O27291" s="136"/>
      <c r="T27291" s="136"/>
      <c r="W27291" s="136"/>
      <c r="Z27291" s="136"/>
      <c r="AC27291" s="136"/>
    </row>
    <row r="27292" spans="2:29">
      <c r="B27292" s="136"/>
      <c r="E27292" s="136"/>
      <c r="H27292" s="136"/>
      <c r="K27292" s="136"/>
      <c r="O27292" s="136"/>
      <c r="T27292" s="136"/>
      <c r="W27292" s="136"/>
      <c r="Z27292" s="136"/>
      <c r="AC27292" s="136"/>
    </row>
    <row r="27293" spans="2:29">
      <c r="B27293" s="136"/>
      <c r="E27293" s="136"/>
      <c r="H27293" s="136"/>
      <c r="K27293" s="136"/>
      <c r="O27293" s="136"/>
      <c r="T27293" s="136"/>
      <c r="W27293" s="136"/>
      <c r="Z27293" s="136"/>
      <c r="AC27293" s="136"/>
    </row>
    <row r="27294" spans="2:29">
      <c r="B27294" s="136"/>
      <c r="E27294" s="136"/>
      <c r="H27294" s="136"/>
      <c r="K27294" s="136"/>
      <c r="O27294" s="136"/>
      <c r="T27294" s="136"/>
      <c r="W27294" s="136"/>
      <c r="Z27294" s="136"/>
      <c r="AC27294" s="136"/>
    </row>
    <row r="27295" spans="2:29">
      <c r="B27295" s="136"/>
      <c r="E27295" s="136"/>
      <c r="H27295" s="136"/>
      <c r="K27295" s="136"/>
      <c r="O27295" s="136"/>
      <c r="T27295" s="136"/>
      <c r="W27295" s="136"/>
      <c r="Z27295" s="136"/>
      <c r="AC27295" s="136"/>
    </row>
    <row r="27296" spans="2:29">
      <c r="B27296" s="136"/>
      <c r="E27296" s="136"/>
      <c r="H27296" s="136"/>
      <c r="K27296" s="136"/>
      <c r="O27296" s="136"/>
      <c r="T27296" s="136"/>
      <c r="W27296" s="136"/>
      <c r="Z27296" s="136"/>
      <c r="AC27296" s="136"/>
    </row>
    <row r="27297" spans="2:29">
      <c r="B27297" s="136"/>
      <c r="E27297" s="136"/>
      <c r="H27297" s="136"/>
      <c r="K27297" s="136"/>
      <c r="O27297" s="136"/>
      <c r="T27297" s="136"/>
      <c r="W27297" s="136"/>
      <c r="Z27297" s="136"/>
      <c r="AC27297" s="136"/>
    </row>
    <row r="27298" spans="2:29">
      <c r="B27298" s="136"/>
      <c r="E27298" s="136"/>
      <c r="H27298" s="136"/>
      <c r="K27298" s="136"/>
      <c r="O27298" s="136"/>
      <c r="T27298" s="136"/>
      <c r="W27298" s="136"/>
      <c r="Z27298" s="136"/>
      <c r="AC27298" s="136"/>
    </row>
    <row r="27299" spans="2:29">
      <c r="B27299" s="136"/>
      <c r="E27299" s="136"/>
      <c r="H27299" s="136"/>
      <c r="K27299" s="136"/>
      <c r="O27299" s="136"/>
      <c r="T27299" s="136"/>
      <c r="W27299" s="136"/>
      <c r="Z27299" s="136"/>
      <c r="AC27299" s="136"/>
    </row>
    <row r="27300" spans="2:29">
      <c r="B27300" s="136"/>
      <c r="E27300" s="136"/>
      <c r="H27300" s="136"/>
      <c r="K27300" s="136"/>
      <c r="O27300" s="136"/>
      <c r="T27300" s="136"/>
      <c r="W27300" s="136"/>
      <c r="Z27300" s="136"/>
      <c r="AC27300" s="136"/>
    </row>
    <row r="27301" spans="2:29">
      <c r="B27301" s="136"/>
      <c r="E27301" s="136"/>
      <c r="H27301" s="136"/>
      <c r="K27301" s="136"/>
      <c r="O27301" s="136"/>
      <c r="T27301" s="136"/>
      <c r="W27301" s="136"/>
      <c r="Z27301" s="136"/>
      <c r="AC27301" s="136"/>
    </row>
    <row r="27302" spans="2:29">
      <c r="B27302" s="136"/>
      <c r="E27302" s="136"/>
      <c r="H27302" s="136"/>
      <c r="K27302" s="136"/>
      <c r="O27302" s="136"/>
      <c r="T27302" s="136"/>
      <c r="W27302" s="136"/>
      <c r="Z27302" s="136"/>
      <c r="AC27302" s="136"/>
    </row>
    <row r="27303" spans="2:29">
      <c r="B27303" s="136"/>
      <c r="E27303" s="136"/>
      <c r="H27303" s="136"/>
      <c r="K27303" s="136"/>
      <c r="O27303" s="136"/>
      <c r="T27303" s="136"/>
      <c r="W27303" s="136"/>
      <c r="Z27303" s="136"/>
      <c r="AC27303" s="136"/>
    </row>
    <row r="27304" spans="2:29">
      <c r="B27304" s="136"/>
      <c r="E27304" s="136"/>
      <c r="H27304" s="136"/>
      <c r="K27304" s="136"/>
      <c r="O27304" s="136"/>
      <c r="T27304" s="136"/>
      <c r="W27304" s="136"/>
      <c r="Z27304" s="136"/>
      <c r="AC27304" s="136"/>
    </row>
    <row r="27305" spans="2:29">
      <c r="B27305" s="136"/>
      <c r="E27305" s="136"/>
      <c r="H27305" s="136"/>
      <c r="K27305" s="136"/>
      <c r="O27305" s="136"/>
      <c r="T27305" s="136"/>
      <c r="W27305" s="136"/>
      <c r="Z27305" s="136"/>
      <c r="AC27305" s="136"/>
    </row>
    <row r="27306" spans="2:29">
      <c r="B27306" s="136"/>
      <c r="E27306" s="136"/>
      <c r="H27306" s="136"/>
      <c r="K27306" s="136"/>
      <c r="O27306" s="136"/>
      <c r="T27306" s="136"/>
      <c r="W27306" s="136"/>
      <c r="Z27306" s="136"/>
      <c r="AC27306" s="136"/>
    </row>
    <row r="27307" spans="2:29">
      <c r="B27307" s="136"/>
      <c r="E27307" s="136"/>
      <c r="H27307" s="136"/>
      <c r="K27307" s="136"/>
      <c r="O27307" s="136"/>
      <c r="T27307" s="136"/>
      <c r="W27307" s="136"/>
      <c r="Z27307" s="136"/>
      <c r="AC27307" s="136"/>
    </row>
    <row r="27308" spans="2:29">
      <c r="B27308" s="136"/>
      <c r="E27308" s="136"/>
      <c r="H27308" s="136"/>
      <c r="K27308" s="136"/>
      <c r="O27308" s="136"/>
      <c r="T27308" s="136"/>
      <c r="W27308" s="136"/>
      <c r="Z27308" s="136"/>
      <c r="AC27308" s="136"/>
    </row>
    <row r="27309" spans="2:29">
      <c r="B27309" s="136"/>
      <c r="E27309" s="136"/>
      <c r="H27309" s="136"/>
      <c r="K27309" s="136"/>
      <c r="O27309" s="136"/>
      <c r="T27309" s="136"/>
      <c r="W27309" s="136"/>
      <c r="Z27309" s="136"/>
      <c r="AC27309" s="136"/>
    </row>
    <row r="27310" spans="2:29">
      <c r="B27310" s="136"/>
      <c r="E27310" s="136"/>
      <c r="H27310" s="136"/>
      <c r="K27310" s="136"/>
      <c r="O27310" s="136"/>
      <c r="T27310" s="136"/>
      <c r="W27310" s="136"/>
      <c r="Z27310" s="136"/>
      <c r="AC27310" s="136"/>
    </row>
    <row r="27311" spans="2:29">
      <c r="B27311" s="136"/>
      <c r="E27311" s="136"/>
      <c r="H27311" s="136"/>
      <c r="K27311" s="136"/>
      <c r="O27311" s="136"/>
      <c r="T27311" s="136"/>
      <c r="W27311" s="136"/>
      <c r="Z27311" s="136"/>
      <c r="AC27311" s="136"/>
    </row>
    <row r="27312" spans="2:29">
      <c r="B27312" s="136"/>
      <c r="E27312" s="136"/>
      <c r="H27312" s="136"/>
      <c r="K27312" s="136"/>
      <c r="O27312" s="136"/>
      <c r="T27312" s="136"/>
      <c r="W27312" s="136"/>
      <c r="Z27312" s="136"/>
      <c r="AC27312" s="136"/>
    </row>
    <row r="27313" spans="2:29">
      <c r="B27313" s="136"/>
      <c r="E27313" s="136"/>
      <c r="H27313" s="136"/>
      <c r="K27313" s="136"/>
      <c r="O27313" s="136"/>
      <c r="T27313" s="136"/>
      <c r="W27313" s="136"/>
      <c r="Z27313" s="136"/>
      <c r="AC27313" s="136"/>
    </row>
    <row r="27314" spans="2:29">
      <c r="B27314" s="136"/>
      <c r="E27314" s="136"/>
      <c r="H27314" s="136"/>
      <c r="K27314" s="136"/>
      <c r="O27314" s="136"/>
      <c r="T27314" s="136"/>
      <c r="W27314" s="136"/>
      <c r="Z27314" s="136"/>
      <c r="AC27314" s="136"/>
    </row>
    <row r="27315" spans="2:29">
      <c r="B27315" s="136"/>
      <c r="E27315" s="136"/>
      <c r="H27315" s="136"/>
      <c r="K27315" s="136"/>
      <c r="O27315" s="136"/>
      <c r="T27315" s="136"/>
      <c r="W27315" s="136"/>
      <c r="Z27315" s="136"/>
      <c r="AC27315" s="136"/>
    </row>
    <row r="27316" spans="2:29">
      <c r="B27316" s="136"/>
      <c r="E27316" s="136"/>
      <c r="H27316" s="136"/>
      <c r="K27316" s="136"/>
      <c r="O27316" s="136"/>
      <c r="T27316" s="136"/>
      <c r="W27316" s="136"/>
      <c r="Z27316" s="136"/>
      <c r="AC27316" s="136"/>
    </row>
    <row r="27317" spans="2:29">
      <c r="B27317" s="136"/>
      <c r="E27317" s="136"/>
      <c r="H27317" s="136"/>
      <c r="K27317" s="136"/>
      <c r="O27317" s="136"/>
      <c r="T27317" s="136"/>
      <c r="W27317" s="136"/>
      <c r="Z27317" s="136"/>
      <c r="AC27317" s="136"/>
    </row>
    <row r="27318" spans="2:29">
      <c r="B27318" s="136"/>
      <c r="E27318" s="136"/>
      <c r="H27318" s="136"/>
      <c r="K27318" s="136"/>
      <c r="O27318" s="136"/>
      <c r="T27318" s="136"/>
      <c r="W27318" s="136"/>
      <c r="Z27318" s="136"/>
      <c r="AC27318" s="136"/>
    </row>
    <row r="27319" spans="2:29">
      <c r="B27319" s="136"/>
      <c r="E27319" s="136"/>
      <c r="H27319" s="136"/>
      <c r="K27319" s="136"/>
      <c r="O27319" s="136"/>
      <c r="T27319" s="136"/>
      <c r="W27319" s="136"/>
      <c r="Z27319" s="136"/>
      <c r="AC27319" s="136"/>
    </row>
    <row r="27320" spans="2:29">
      <c r="B27320" s="136"/>
      <c r="E27320" s="136"/>
      <c r="H27320" s="136"/>
      <c r="K27320" s="136"/>
      <c r="O27320" s="136"/>
      <c r="T27320" s="136"/>
      <c r="W27320" s="136"/>
      <c r="Z27320" s="136"/>
      <c r="AC27320" s="136"/>
    </row>
    <row r="27321" spans="2:29">
      <c r="B27321" s="136"/>
      <c r="E27321" s="136"/>
      <c r="H27321" s="136"/>
      <c r="K27321" s="136"/>
      <c r="O27321" s="136"/>
      <c r="T27321" s="136"/>
      <c r="W27321" s="136"/>
      <c r="Z27321" s="136"/>
      <c r="AC27321" s="136"/>
    </row>
    <row r="27322" spans="2:29">
      <c r="B27322" s="136"/>
      <c r="E27322" s="136"/>
      <c r="H27322" s="136"/>
      <c r="K27322" s="136"/>
      <c r="O27322" s="136"/>
      <c r="T27322" s="136"/>
      <c r="W27322" s="136"/>
      <c r="Z27322" s="136"/>
      <c r="AC27322" s="136"/>
    </row>
    <row r="27323" spans="2:29">
      <c r="B27323" s="136"/>
      <c r="E27323" s="136"/>
      <c r="H27323" s="136"/>
      <c r="K27323" s="136"/>
      <c r="O27323" s="136"/>
      <c r="T27323" s="136"/>
      <c r="W27323" s="136"/>
      <c r="Z27323" s="136"/>
      <c r="AC27323" s="136"/>
    </row>
    <row r="27324" spans="2:29">
      <c r="B27324" s="136"/>
      <c r="E27324" s="136"/>
      <c r="H27324" s="136"/>
      <c r="K27324" s="136"/>
      <c r="O27324" s="136"/>
      <c r="T27324" s="136"/>
      <c r="W27324" s="136"/>
      <c r="Z27324" s="136"/>
      <c r="AC27324" s="136"/>
    </row>
    <row r="27325" spans="2:29">
      <c r="B27325" s="136"/>
      <c r="E27325" s="136"/>
      <c r="H27325" s="136"/>
      <c r="K27325" s="136"/>
      <c r="O27325" s="136"/>
      <c r="T27325" s="136"/>
      <c r="W27325" s="136"/>
      <c r="Z27325" s="136"/>
      <c r="AC27325" s="136"/>
    </row>
    <row r="27326" spans="2:29">
      <c r="B27326" s="136"/>
      <c r="E27326" s="136"/>
      <c r="H27326" s="136"/>
      <c r="K27326" s="136"/>
      <c r="O27326" s="136"/>
      <c r="T27326" s="136"/>
      <c r="W27326" s="136"/>
      <c r="Z27326" s="136"/>
      <c r="AC27326" s="136"/>
    </row>
    <row r="27327" spans="2:29">
      <c r="B27327" s="136"/>
      <c r="E27327" s="136"/>
      <c r="H27327" s="136"/>
      <c r="K27327" s="136"/>
      <c r="O27327" s="136"/>
      <c r="T27327" s="136"/>
      <c r="W27327" s="136"/>
      <c r="Z27327" s="136"/>
      <c r="AC27327" s="136"/>
    </row>
    <row r="27328" spans="2:29">
      <c r="B27328" s="136"/>
      <c r="E27328" s="136"/>
      <c r="H27328" s="136"/>
      <c r="K27328" s="136"/>
      <c r="O27328" s="136"/>
      <c r="T27328" s="136"/>
      <c r="W27328" s="136"/>
      <c r="Z27328" s="136"/>
      <c r="AC27328" s="136"/>
    </row>
    <row r="27329" spans="2:29">
      <c r="B27329" s="136"/>
      <c r="E27329" s="136"/>
      <c r="H27329" s="136"/>
      <c r="K27329" s="136"/>
      <c r="O27329" s="136"/>
      <c r="T27329" s="136"/>
      <c r="W27329" s="136"/>
      <c r="Z27329" s="136"/>
      <c r="AC27329" s="136"/>
    </row>
    <row r="27330" spans="2:29">
      <c r="B27330" s="136"/>
      <c r="E27330" s="136"/>
      <c r="H27330" s="136"/>
      <c r="K27330" s="136"/>
      <c r="O27330" s="136"/>
      <c r="T27330" s="136"/>
      <c r="W27330" s="136"/>
      <c r="Z27330" s="136"/>
      <c r="AC27330" s="136"/>
    </row>
    <row r="27331" spans="2:29">
      <c r="B27331" s="136"/>
      <c r="E27331" s="136"/>
      <c r="H27331" s="136"/>
      <c r="K27331" s="136"/>
      <c r="O27331" s="136"/>
      <c r="T27331" s="136"/>
      <c r="W27331" s="136"/>
      <c r="Z27331" s="136"/>
      <c r="AC27331" s="136"/>
    </row>
    <row r="27332" spans="2:29">
      <c r="B27332" s="136"/>
      <c r="E27332" s="136"/>
      <c r="H27332" s="136"/>
      <c r="K27332" s="136"/>
      <c r="O27332" s="136"/>
      <c r="T27332" s="136"/>
      <c r="W27332" s="136"/>
      <c r="Z27332" s="136"/>
      <c r="AC27332" s="136"/>
    </row>
    <row r="27333" spans="2:29">
      <c r="B27333" s="136"/>
      <c r="E27333" s="136"/>
      <c r="H27333" s="136"/>
      <c r="K27333" s="136"/>
      <c r="O27333" s="136"/>
      <c r="T27333" s="136"/>
      <c r="W27333" s="136"/>
      <c r="Z27333" s="136"/>
      <c r="AC27333" s="136"/>
    </row>
    <row r="27334" spans="2:29">
      <c r="B27334" s="136"/>
      <c r="E27334" s="136"/>
      <c r="H27334" s="136"/>
      <c r="K27334" s="136"/>
      <c r="O27334" s="136"/>
      <c r="T27334" s="136"/>
      <c r="W27334" s="136"/>
      <c r="Z27334" s="136"/>
      <c r="AC27334" s="136"/>
    </row>
    <row r="27335" spans="2:29">
      <c r="B27335" s="136"/>
      <c r="E27335" s="136"/>
      <c r="H27335" s="136"/>
      <c r="K27335" s="136"/>
      <c r="O27335" s="136"/>
      <c r="T27335" s="136"/>
      <c r="W27335" s="136"/>
      <c r="Z27335" s="136"/>
      <c r="AC27335" s="136"/>
    </row>
    <row r="27336" spans="2:29">
      <c r="B27336" s="136"/>
      <c r="E27336" s="136"/>
      <c r="H27336" s="136"/>
      <c r="K27336" s="136"/>
      <c r="O27336" s="136"/>
      <c r="T27336" s="136"/>
      <c r="W27336" s="136"/>
      <c r="Z27336" s="136"/>
      <c r="AC27336" s="136"/>
    </row>
    <row r="27337" spans="2:29">
      <c r="B27337" s="136"/>
      <c r="E27337" s="136"/>
      <c r="H27337" s="136"/>
      <c r="K27337" s="136"/>
      <c r="O27337" s="136"/>
      <c r="T27337" s="136"/>
      <c r="W27337" s="136"/>
      <c r="Z27337" s="136"/>
      <c r="AC27337" s="136"/>
    </row>
    <row r="27338" spans="2:29">
      <c r="B27338" s="136"/>
      <c r="E27338" s="136"/>
      <c r="H27338" s="136"/>
      <c r="K27338" s="136"/>
      <c r="O27338" s="136"/>
      <c r="T27338" s="136"/>
      <c r="W27338" s="136"/>
      <c r="Z27338" s="136"/>
      <c r="AC27338" s="136"/>
    </row>
    <row r="27339" spans="2:29">
      <c r="B27339" s="136"/>
      <c r="E27339" s="136"/>
      <c r="H27339" s="136"/>
      <c r="K27339" s="136"/>
      <c r="O27339" s="136"/>
      <c r="T27339" s="136"/>
      <c r="W27339" s="136"/>
      <c r="Z27339" s="136"/>
      <c r="AC27339" s="136"/>
    </row>
    <row r="27340" spans="2:29">
      <c r="B27340" s="136"/>
      <c r="E27340" s="136"/>
      <c r="H27340" s="136"/>
      <c r="K27340" s="136"/>
      <c r="O27340" s="136"/>
      <c r="T27340" s="136"/>
      <c r="W27340" s="136"/>
      <c r="Z27340" s="136"/>
      <c r="AC27340" s="136"/>
    </row>
    <row r="27341" spans="2:29">
      <c r="B27341" s="136"/>
      <c r="E27341" s="136"/>
      <c r="H27341" s="136"/>
      <c r="K27341" s="136"/>
      <c r="O27341" s="136"/>
      <c r="T27341" s="136"/>
      <c r="W27341" s="136"/>
      <c r="Z27341" s="136"/>
      <c r="AC27341" s="136"/>
    </row>
    <row r="27342" spans="2:29">
      <c r="B27342" s="136"/>
      <c r="E27342" s="136"/>
      <c r="H27342" s="136"/>
      <c r="K27342" s="136"/>
      <c r="O27342" s="136"/>
      <c r="T27342" s="136"/>
      <c r="W27342" s="136"/>
      <c r="Z27342" s="136"/>
      <c r="AC27342" s="136"/>
    </row>
    <row r="27343" spans="2:29">
      <c r="B27343" s="136"/>
      <c r="E27343" s="136"/>
      <c r="H27343" s="136"/>
      <c r="K27343" s="136"/>
      <c r="O27343" s="136"/>
      <c r="T27343" s="136"/>
      <c r="W27343" s="136"/>
      <c r="Z27343" s="136"/>
      <c r="AC27343" s="136"/>
    </row>
    <row r="27344" spans="2:29">
      <c r="B27344" s="136"/>
      <c r="E27344" s="136"/>
      <c r="H27344" s="136"/>
      <c r="K27344" s="136"/>
      <c r="O27344" s="136"/>
      <c r="T27344" s="136"/>
      <c r="W27344" s="136"/>
      <c r="Z27344" s="136"/>
      <c r="AC27344" s="136"/>
    </row>
    <row r="27345" spans="2:29">
      <c r="B27345" s="136"/>
      <c r="E27345" s="136"/>
      <c r="H27345" s="136"/>
      <c r="K27345" s="136"/>
      <c r="O27345" s="136"/>
      <c r="T27345" s="136"/>
      <c r="W27345" s="136"/>
      <c r="Z27345" s="136"/>
      <c r="AC27345" s="136"/>
    </row>
    <row r="27346" spans="2:29">
      <c r="B27346" s="136"/>
      <c r="E27346" s="136"/>
      <c r="H27346" s="136"/>
      <c r="K27346" s="136"/>
      <c r="O27346" s="136"/>
      <c r="T27346" s="136"/>
      <c r="W27346" s="136"/>
      <c r="Z27346" s="136"/>
      <c r="AC27346" s="136"/>
    </row>
    <row r="27347" spans="2:29">
      <c r="B27347" s="136"/>
      <c r="E27347" s="136"/>
      <c r="H27347" s="136"/>
      <c r="K27347" s="136"/>
      <c r="O27347" s="136"/>
      <c r="T27347" s="136"/>
      <c r="W27347" s="136"/>
      <c r="Z27347" s="136"/>
      <c r="AC27347" s="136"/>
    </row>
    <row r="27348" spans="2:29">
      <c r="B27348" s="136"/>
      <c r="E27348" s="136"/>
      <c r="H27348" s="136"/>
      <c r="K27348" s="136"/>
      <c r="O27348" s="136"/>
      <c r="T27348" s="136"/>
      <c r="W27348" s="136"/>
      <c r="Z27348" s="136"/>
      <c r="AC27348" s="136"/>
    </row>
    <row r="27349" spans="2:29">
      <c r="B27349" s="136"/>
      <c r="E27349" s="136"/>
      <c r="H27349" s="136"/>
      <c r="K27349" s="136"/>
      <c r="O27349" s="136"/>
      <c r="T27349" s="136"/>
      <c r="W27349" s="136"/>
      <c r="Z27349" s="136"/>
      <c r="AC27349" s="136"/>
    </row>
    <row r="27350" spans="2:29">
      <c r="B27350" s="136"/>
      <c r="E27350" s="136"/>
      <c r="H27350" s="136"/>
      <c r="K27350" s="136"/>
      <c r="O27350" s="136"/>
      <c r="T27350" s="136"/>
      <c r="W27350" s="136"/>
      <c r="Z27350" s="136"/>
      <c r="AC27350" s="136"/>
    </row>
    <row r="27351" spans="2:29">
      <c r="B27351" s="136"/>
      <c r="E27351" s="136"/>
      <c r="H27351" s="136"/>
      <c r="K27351" s="136"/>
      <c r="O27351" s="136"/>
      <c r="T27351" s="136"/>
      <c r="W27351" s="136"/>
      <c r="Z27351" s="136"/>
      <c r="AC27351" s="136"/>
    </row>
    <row r="27352" spans="2:29">
      <c r="B27352" s="136"/>
      <c r="E27352" s="136"/>
      <c r="H27352" s="136"/>
      <c r="K27352" s="136"/>
      <c r="O27352" s="136"/>
      <c r="T27352" s="136"/>
      <c r="W27352" s="136"/>
      <c r="Z27352" s="136"/>
      <c r="AC27352" s="136"/>
    </row>
    <row r="27353" spans="2:29">
      <c r="B27353" s="136"/>
      <c r="E27353" s="136"/>
      <c r="H27353" s="136"/>
      <c r="K27353" s="136"/>
      <c r="O27353" s="136"/>
      <c r="T27353" s="136"/>
      <c r="W27353" s="136"/>
      <c r="Z27353" s="136"/>
      <c r="AC27353" s="136"/>
    </row>
    <row r="27354" spans="2:29">
      <c r="B27354" s="136"/>
      <c r="E27354" s="136"/>
      <c r="H27354" s="136"/>
      <c r="K27354" s="136"/>
      <c r="O27354" s="136"/>
      <c r="T27354" s="136"/>
      <c r="W27354" s="136"/>
      <c r="Z27354" s="136"/>
      <c r="AC27354" s="136"/>
    </row>
    <row r="27355" spans="2:29">
      <c r="B27355" s="136"/>
      <c r="E27355" s="136"/>
      <c r="H27355" s="136"/>
      <c r="K27355" s="136"/>
      <c r="O27355" s="136"/>
      <c r="T27355" s="136"/>
      <c r="W27355" s="136"/>
      <c r="Z27355" s="136"/>
      <c r="AC27355" s="136"/>
    </row>
    <row r="27356" spans="2:29">
      <c r="B27356" s="136"/>
      <c r="E27356" s="136"/>
      <c r="H27356" s="136"/>
      <c r="K27356" s="136"/>
      <c r="O27356" s="136"/>
      <c r="T27356" s="136"/>
      <c r="W27356" s="136"/>
      <c r="Z27356" s="136"/>
      <c r="AC27356" s="136"/>
    </row>
    <row r="27357" spans="2:29">
      <c r="B27357" s="136"/>
      <c r="E27357" s="136"/>
      <c r="H27357" s="136"/>
      <c r="K27357" s="136"/>
      <c r="O27357" s="136"/>
      <c r="T27357" s="136"/>
      <c r="W27357" s="136"/>
      <c r="Z27357" s="136"/>
      <c r="AC27357" s="136"/>
    </row>
    <row r="27358" spans="2:29">
      <c r="B27358" s="136"/>
      <c r="E27358" s="136"/>
      <c r="H27358" s="136"/>
      <c r="K27358" s="136"/>
      <c r="O27358" s="136"/>
      <c r="T27358" s="136"/>
      <c r="W27358" s="136"/>
      <c r="Z27358" s="136"/>
      <c r="AC27358" s="136"/>
    </row>
    <row r="27359" spans="2:29">
      <c r="B27359" s="136"/>
      <c r="E27359" s="136"/>
      <c r="H27359" s="136"/>
      <c r="K27359" s="136"/>
      <c r="O27359" s="136"/>
      <c r="T27359" s="136"/>
      <c r="W27359" s="136"/>
      <c r="Z27359" s="136"/>
      <c r="AC27359" s="136"/>
    </row>
    <row r="27360" spans="2:29">
      <c r="B27360" s="136"/>
      <c r="E27360" s="136"/>
      <c r="H27360" s="136"/>
      <c r="K27360" s="136"/>
      <c r="O27360" s="136"/>
      <c r="T27360" s="136"/>
      <c r="W27360" s="136"/>
      <c r="Z27360" s="136"/>
      <c r="AC27360" s="136"/>
    </row>
    <row r="27361" spans="2:29">
      <c r="B27361" s="136"/>
      <c r="E27361" s="136"/>
      <c r="H27361" s="136"/>
      <c r="K27361" s="136"/>
      <c r="O27361" s="136"/>
      <c r="T27361" s="136"/>
      <c r="W27361" s="136"/>
      <c r="Z27361" s="136"/>
      <c r="AC27361" s="136"/>
    </row>
    <row r="27362" spans="2:29">
      <c r="B27362" s="136"/>
      <c r="E27362" s="136"/>
      <c r="H27362" s="136"/>
      <c r="K27362" s="136"/>
      <c r="O27362" s="136"/>
      <c r="T27362" s="136"/>
      <c r="W27362" s="136"/>
      <c r="Z27362" s="136"/>
      <c r="AC27362" s="136"/>
    </row>
    <row r="27363" spans="2:29">
      <c r="B27363" s="136"/>
      <c r="E27363" s="136"/>
      <c r="H27363" s="136"/>
      <c r="K27363" s="136"/>
      <c r="O27363" s="136"/>
      <c r="T27363" s="136"/>
      <c r="W27363" s="136"/>
      <c r="Z27363" s="136"/>
      <c r="AC27363" s="136"/>
    </row>
    <row r="27364" spans="2:29">
      <c r="B27364" s="136"/>
      <c r="E27364" s="136"/>
      <c r="H27364" s="136"/>
      <c r="K27364" s="136"/>
      <c r="O27364" s="136"/>
      <c r="T27364" s="136"/>
      <c r="W27364" s="136"/>
      <c r="Z27364" s="136"/>
      <c r="AC27364" s="136"/>
    </row>
    <row r="27365" spans="2:29">
      <c r="B27365" s="136"/>
      <c r="E27365" s="136"/>
      <c r="H27365" s="136"/>
      <c r="K27365" s="136"/>
      <c r="O27365" s="136"/>
      <c r="T27365" s="136"/>
      <c r="W27365" s="136"/>
      <c r="Z27365" s="136"/>
      <c r="AC27365" s="136"/>
    </row>
    <row r="27366" spans="2:29">
      <c r="B27366" s="136"/>
      <c r="E27366" s="136"/>
      <c r="H27366" s="136"/>
      <c r="K27366" s="136"/>
      <c r="O27366" s="136"/>
      <c r="T27366" s="136"/>
      <c r="W27366" s="136"/>
      <c r="Z27366" s="136"/>
      <c r="AC27366" s="136"/>
    </row>
    <row r="27367" spans="2:29">
      <c r="B27367" s="136"/>
      <c r="E27367" s="136"/>
      <c r="H27367" s="136"/>
      <c r="K27367" s="136"/>
      <c r="O27367" s="136"/>
      <c r="T27367" s="136"/>
      <c r="W27367" s="136"/>
      <c r="Z27367" s="136"/>
      <c r="AC27367" s="136"/>
    </row>
    <row r="27368" spans="2:29">
      <c r="B27368" s="136"/>
      <c r="E27368" s="136"/>
      <c r="H27368" s="136"/>
      <c r="K27368" s="136"/>
      <c r="O27368" s="136"/>
      <c r="T27368" s="136"/>
      <c r="W27368" s="136"/>
      <c r="Z27368" s="136"/>
      <c r="AC27368" s="136"/>
    </row>
    <row r="27369" spans="2:29">
      <c r="B27369" s="136"/>
      <c r="E27369" s="136"/>
      <c r="H27369" s="136"/>
      <c r="K27369" s="136"/>
      <c r="O27369" s="136"/>
      <c r="T27369" s="136"/>
      <c r="W27369" s="136"/>
      <c r="Z27369" s="136"/>
      <c r="AC27369" s="136"/>
    </row>
    <row r="27370" spans="2:29">
      <c r="B27370" s="136"/>
      <c r="E27370" s="136"/>
      <c r="H27370" s="136"/>
      <c r="K27370" s="136"/>
      <c r="O27370" s="136"/>
      <c r="T27370" s="136"/>
      <c r="W27370" s="136"/>
      <c r="Z27370" s="136"/>
      <c r="AC27370" s="136"/>
    </row>
    <row r="27371" spans="2:29">
      <c r="B27371" s="136"/>
      <c r="E27371" s="136"/>
      <c r="H27371" s="136"/>
      <c r="K27371" s="136"/>
      <c r="O27371" s="136"/>
      <c r="T27371" s="136"/>
      <c r="W27371" s="136"/>
      <c r="Z27371" s="136"/>
      <c r="AC27371" s="136"/>
    </row>
    <row r="27372" spans="2:29">
      <c r="B27372" s="136"/>
      <c r="E27372" s="136"/>
      <c r="H27372" s="136"/>
      <c r="K27372" s="136"/>
      <c r="O27372" s="136"/>
      <c r="T27372" s="136"/>
      <c r="W27372" s="136"/>
      <c r="Z27372" s="136"/>
      <c r="AC27372" s="136"/>
    </row>
    <row r="27373" spans="2:29">
      <c r="B27373" s="136"/>
      <c r="E27373" s="136"/>
      <c r="H27373" s="136"/>
      <c r="K27373" s="136"/>
      <c r="O27373" s="136"/>
      <c r="T27373" s="136"/>
      <c r="W27373" s="136"/>
      <c r="Z27373" s="136"/>
      <c r="AC27373" s="136"/>
    </row>
    <row r="27374" spans="2:29">
      <c r="B27374" s="136"/>
      <c r="E27374" s="136"/>
      <c r="H27374" s="136"/>
      <c r="K27374" s="136"/>
      <c r="O27374" s="136"/>
      <c r="T27374" s="136"/>
      <c r="W27374" s="136"/>
      <c r="Z27374" s="136"/>
      <c r="AC27374" s="136"/>
    </row>
    <row r="27375" spans="2:29">
      <c r="B27375" s="136"/>
      <c r="E27375" s="136"/>
      <c r="H27375" s="136"/>
      <c r="K27375" s="136"/>
      <c r="O27375" s="136"/>
      <c r="T27375" s="136"/>
      <c r="W27375" s="136"/>
      <c r="Z27375" s="136"/>
      <c r="AC27375" s="136"/>
    </row>
    <row r="27376" spans="2:29">
      <c r="B27376" s="136"/>
      <c r="E27376" s="136"/>
      <c r="H27376" s="136"/>
      <c r="K27376" s="136"/>
      <c r="O27376" s="136"/>
      <c r="T27376" s="136"/>
      <c r="W27376" s="136"/>
      <c r="Z27376" s="136"/>
      <c r="AC27376" s="136"/>
    </row>
    <row r="27377" spans="2:29">
      <c r="B27377" s="136"/>
      <c r="E27377" s="136"/>
      <c r="H27377" s="136"/>
      <c r="K27377" s="136"/>
      <c r="O27377" s="136"/>
      <c r="T27377" s="136"/>
      <c r="W27377" s="136"/>
      <c r="Z27377" s="136"/>
      <c r="AC27377" s="136"/>
    </row>
    <row r="27378" spans="2:29">
      <c r="B27378" s="136"/>
      <c r="E27378" s="136"/>
      <c r="H27378" s="136"/>
      <c r="K27378" s="136"/>
      <c r="O27378" s="136"/>
      <c r="T27378" s="136"/>
      <c r="W27378" s="136"/>
      <c r="Z27378" s="136"/>
      <c r="AC27378" s="136"/>
    </row>
    <row r="27379" spans="2:29">
      <c r="B27379" s="136"/>
      <c r="E27379" s="136"/>
      <c r="H27379" s="136"/>
      <c r="K27379" s="136"/>
      <c r="O27379" s="136"/>
      <c r="T27379" s="136"/>
      <c r="W27379" s="136"/>
      <c r="Z27379" s="136"/>
      <c r="AC27379" s="136"/>
    </row>
    <row r="27380" spans="2:29">
      <c r="B27380" s="136"/>
      <c r="E27380" s="136"/>
      <c r="H27380" s="136"/>
      <c r="K27380" s="136"/>
      <c r="O27380" s="136"/>
      <c r="T27380" s="136"/>
      <c r="W27380" s="136"/>
      <c r="Z27380" s="136"/>
      <c r="AC27380" s="136"/>
    </row>
    <row r="27381" spans="2:29">
      <c r="B27381" s="136"/>
      <c r="E27381" s="136"/>
      <c r="H27381" s="136"/>
      <c r="K27381" s="136"/>
      <c r="O27381" s="136"/>
      <c r="T27381" s="136"/>
      <c r="W27381" s="136"/>
      <c r="Z27381" s="136"/>
      <c r="AC27381" s="136"/>
    </row>
    <row r="27382" spans="2:29">
      <c r="B27382" s="136"/>
      <c r="E27382" s="136"/>
      <c r="H27382" s="136"/>
      <c r="K27382" s="136"/>
      <c r="O27382" s="136"/>
      <c r="T27382" s="136"/>
      <c r="W27382" s="136"/>
      <c r="Z27382" s="136"/>
      <c r="AC27382" s="136"/>
    </row>
    <row r="27383" spans="2:29">
      <c r="B27383" s="136"/>
      <c r="E27383" s="136"/>
      <c r="H27383" s="136"/>
      <c r="K27383" s="136"/>
      <c r="O27383" s="136"/>
      <c r="T27383" s="136"/>
      <c r="W27383" s="136"/>
      <c r="Z27383" s="136"/>
      <c r="AC27383" s="136"/>
    </row>
    <row r="27384" spans="2:29">
      <c r="B27384" s="136"/>
      <c r="E27384" s="136"/>
      <c r="H27384" s="136"/>
      <c r="K27384" s="136"/>
      <c r="O27384" s="136"/>
      <c r="T27384" s="136"/>
      <c r="W27384" s="136"/>
      <c r="Z27384" s="136"/>
      <c r="AC27384" s="136"/>
    </row>
    <row r="27385" spans="2:29">
      <c r="B27385" s="136"/>
      <c r="E27385" s="136"/>
      <c r="H27385" s="136"/>
      <c r="K27385" s="136"/>
      <c r="O27385" s="136"/>
      <c r="T27385" s="136"/>
      <c r="W27385" s="136"/>
      <c r="Z27385" s="136"/>
      <c r="AC27385" s="136"/>
    </row>
    <row r="27386" spans="2:29">
      <c r="B27386" s="136"/>
      <c r="E27386" s="136"/>
      <c r="H27386" s="136"/>
      <c r="K27386" s="136"/>
      <c r="O27386" s="136"/>
      <c r="T27386" s="136"/>
      <c r="W27386" s="136"/>
      <c r="Z27386" s="136"/>
      <c r="AC27386" s="136"/>
    </row>
    <row r="27387" spans="2:29">
      <c r="B27387" s="136"/>
      <c r="E27387" s="136"/>
      <c r="H27387" s="136"/>
      <c r="K27387" s="136"/>
      <c r="O27387" s="136"/>
      <c r="T27387" s="136"/>
      <c r="W27387" s="136"/>
      <c r="Z27387" s="136"/>
      <c r="AC27387" s="136"/>
    </row>
    <row r="27388" spans="2:29">
      <c r="B27388" s="136"/>
      <c r="E27388" s="136"/>
      <c r="H27388" s="136"/>
      <c r="K27388" s="136"/>
      <c r="O27388" s="136"/>
      <c r="T27388" s="136"/>
      <c r="W27388" s="136"/>
      <c r="Z27388" s="136"/>
      <c r="AC27388" s="136"/>
    </row>
    <row r="27389" spans="2:29">
      <c r="B27389" s="136"/>
      <c r="E27389" s="136"/>
      <c r="H27389" s="136"/>
      <c r="K27389" s="136"/>
      <c r="O27389" s="136"/>
      <c r="T27389" s="136"/>
      <c r="W27389" s="136"/>
      <c r="Z27389" s="136"/>
      <c r="AC27389" s="136"/>
    </row>
    <row r="27390" spans="2:29">
      <c r="B27390" s="136"/>
      <c r="E27390" s="136"/>
      <c r="H27390" s="136"/>
      <c r="K27390" s="136"/>
      <c r="O27390" s="136"/>
      <c r="T27390" s="136"/>
      <c r="W27390" s="136"/>
      <c r="Z27390" s="136"/>
      <c r="AC27390" s="136"/>
    </row>
    <row r="27391" spans="2:29">
      <c r="B27391" s="136"/>
      <c r="E27391" s="136"/>
      <c r="H27391" s="136"/>
      <c r="K27391" s="136"/>
      <c r="O27391" s="136"/>
      <c r="T27391" s="136"/>
      <c r="W27391" s="136"/>
      <c r="Z27391" s="136"/>
      <c r="AC27391" s="136"/>
    </row>
    <row r="27392" spans="2:29">
      <c r="B27392" s="136"/>
      <c r="E27392" s="136"/>
      <c r="H27392" s="136"/>
      <c r="K27392" s="136"/>
      <c r="O27392" s="136"/>
      <c r="T27392" s="136"/>
      <c r="W27392" s="136"/>
      <c r="Z27392" s="136"/>
      <c r="AC27392" s="136"/>
    </row>
    <row r="27393" spans="2:29">
      <c r="B27393" s="136"/>
      <c r="E27393" s="136"/>
      <c r="H27393" s="136"/>
      <c r="K27393" s="136"/>
      <c r="O27393" s="136"/>
      <c r="T27393" s="136"/>
      <c r="W27393" s="136"/>
      <c r="Z27393" s="136"/>
      <c r="AC27393" s="136"/>
    </row>
    <row r="27394" spans="2:29">
      <c r="B27394" s="136"/>
      <c r="E27394" s="136"/>
      <c r="H27394" s="136"/>
      <c r="K27394" s="136"/>
      <c r="O27394" s="136"/>
      <c r="T27394" s="136"/>
      <c r="W27394" s="136"/>
      <c r="Z27394" s="136"/>
      <c r="AC27394" s="136"/>
    </row>
    <row r="27395" spans="2:29">
      <c r="B27395" s="136"/>
      <c r="E27395" s="136"/>
      <c r="H27395" s="136"/>
      <c r="K27395" s="136"/>
      <c r="O27395" s="136"/>
      <c r="T27395" s="136"/>
      <c r="W27395" s="136"/>
      <c r="Z27395" s="136"/>
      <c r="AC27395" s="136"/>
    </row>
    <row r="27396" spans="2:29">
      <c r="B27396" s="136"/>
      <c r="E27396" s="136"/>
      <c r="H27396" s="136"/>
      <c r="K27396" s="136"/>
      <c r="O27396" s="136"/>
      <c r="T27396" s="136"/>
      <c r="W27396" s="136"/>
      <c r="Z27396" s="136"/>
      <c r="AC27396" s="136"/>
    </row>
    <row r="27397" spans="2:29">
      <c r="B27397" s="136"/>
      <c r="E27397" s="136"/>
      <c r="H27397" s="136"/>
      <c r="K27397" s="136"/>
      <c r="O27397" s="136"/>
      <c r="T27397" s="136"/>
      <c r="W27397" s="136"/>
      <c r="Z27397" s="136"/>
      <c r="AC27397" s="136"/>
    </row>
    <row r="27398" spans="2:29">
      <c r="B27398" s="136"/>
      <c r="E27398" s="136"/>
      <c r="H27398" s="136"/>
      <c r="K27398" s="136"/>
      <c r="O27398" s="136"/>
      <c r="T27398" s="136"/>
      <c r="W27398" s="136"/>
      <c r="Z27398" s="136"/>
      <c r="AC27398" s="136"/>
    </row>
    <row r="27399" spans="2:29">
      <c r="B27399" s="136"/>
      <c r="E27399" s="136"/>
      <c r="H27399" s="136"/>
      <c r="K27399" s="136"/>
      <c r="O27399" s="136"/>
      <c r="T27399" s="136"/>
      <c r="W27399" s="136"/>
      <c r="Z27399" s="136"/>
      <c r="AC27399" s="136"/>
    </row>
    <row r="27400" spans="2:29">
      <c r="B27400" s="136"/>
      <c r="E27400" s="136"/>
      <c r="H27400" s="136"/>
      <c r="K27400" s="136"/>
      <c r="O27400" s="136"/>
      <c r="T27400" s="136"/>
      <c r="W27400" s="136"/>
      <c r="Z27400" s="136"/>
      <c r="AC27400" s="136"/>
    </row>
    <row r="27401" spans="2:29">
      <c r="B27401" s="136"/>
      <c r="E27401" s="136"/>
      <c r="H27401" s="136"/>
      <c r="K27401" s="136"/>
      <c r="O27401" s="136"/>
      <c r="T27401" s="136"/>
      <c r="W27401" s="136"/>
      <c r="Z27401" s="136"/>
      <c r="AC27401" s="136"/>
    </row>
    <row r="27402" spans="2:29">
      <c r="B27402" s="136"/>
      <c r="E27402" s="136"/>
      <c r="H27402" s="136"/>
      <c r="K27402" s="136"/>
      <c r="O27402" s="136"/>
      <c r="T27402" s="136"/>
      <c r="W27402" s="136"/>
      <c r="Z27402" s="136"/>
      <c r="AC27402" s="136"/>
    </row>
    <row r="27403" spans="2:29">
      <c r="B27403" s="136"/>
      <c r="E27403" s="136"/>
      <c r="H27403" s="136"/>
      <c r="K27403" s="136"/>
      <c r="O27403" s="136"/>
      <c r="T27403" s="136"/>
      <c r="W27403" s="136"/>
      <c r="Z27403" s="136"/>
      <c r="AC27403" s="136"/>
    </row>
    <row r="27404" spans="2:29">
      <c r="B27404" s="136"/>
      <c r="E27404" s="136"/>
      <c r="H27404" s="136"/>
      <c r="K27404" s="136"/>
      <c r="O27404" s="136"/>
      <c r="T27404" s="136"/>
      <c r="W27404" s="136"/>
      <c r="Z27404" s="136"/>
      <c r="AC27404" s="136"/>
    </row>
    <row r="27405" spans="2:29">
      <c r="B27405" s="136"/>
      <c r="E27405" s="136"/>
      <c r="H27405" s="136"/>
      <c r="K27405" s="136"/>
      <c r="O27405" s="136"/>
      <c r="T27405" s="136"/>
      <c r="W27405" s="136"/>
      <c r="Z27405" s="136"/>
      <c r="AC27405" s="136"/>
    </row>
    <row r="27406" spans="2:29">
      <c r="B27406" s="136"/>
      <c r="E27406" s="136"/>
      <c r="H27406" s="136"/>
      <c r="K27406" s="136"/>
      <c r="O27406" s="136"/>
      <c r="T27406" s="136"/>
      <c r="W27406" s="136"/>
      <c r="Z27406" s="136"/>
      <c r="AC27406" s="136"/>
    </row>
    <row r="27407" spans="2:29">
      <c r="B27407" s="136"/>
      <c r="E27407" s="136"/>
      <c r="H27407" s="136"/>
      <c r="K27407" s="136"/>
      <c r="O27407" s="136"/>
      <c r="T27407" s="136"/>
      <c r="W27407" s="136"/>
      <c r="Z27407" s="136"/>
      <c r="AC27407" s="136"/>
    </row>
    <row r="27408" spans="2:29">
      <c r="B27408" s="136"/>
      <c r="E27408" s="136"/>
      <c r="H27408" s="136"/>
      <c r="K27408" s="136"/>
      <c r="O27408" s="136"/>
      <c r="T27408" s="136"/>
      <c r="W27408" s="136"/>
      <c r="Z27408" s="136"/>
      <c r="AC27408" s="136"/>
    </row>
    <row r="27409" spans="2:29">
      <c r="B27409" s="136"/>
      <c r="E27409" s="136"/>
      <c r="H27409" s="136"/>
      <c r="K27409" s="136"/>
      <c r="O27409" s="136"/>
      <c r="T27409" s="136"/>
      <c r="W27409" s="136"/>
      <c r="Z27409" s="136"/>
      <c r="AC27409" s="136"/>
    </row>
    <row r="27410" spans="2:29">
      <c r="B27410" s="136"/>
      <c r="E27410" s="136"/>
      <c r="H27410" s="136"/>
      <c r="K27410" s="136"/>
      <c r="O27410" s="136"/>
      <c r="T27410" s="136"/>
      <c r="W27410" s="136"/>
      <c r="Z27410" s="136"/>
      <c r="AC27410" s="136"/>
    </row>
    <row r="27411" spans="2:29">
      <c r="B27411" s="136"/>
      <c r="E27411" s="136"/>
      <c r="H27411" s="136"/>
      <c r="K27411" s="136"/>
      <c r="O27411" s="136"/>
      <c r="T27411" s="136"/>
      <c r="W27411" s="136"/>
      <c r="Z27411" s="136"/>
      <c r="AC27411" s="136"/>
    </row>
    <row r="27412" spans="2:29">
      <c r="B27412" s="136"/>
      <c r="E27412" s="136"/>
      <c r="H27412" s="136"/>
      <c r="K27412" s="136"/>
      <c r="O27412" s="136"/>
      <c r="T27412" s="136"/>
      <c r="W27412" s="136"/>
      <c r="Z27412" s="136"/>
      <c r="AC27412" s="136"/>
    </row>
    <row r="27413" spans="2:29">
      <c r="B27413" s="136"/>
      <c r="E27413" s="136"/>
      <c r="H27413" s="136"/>
      <c r="K27413" s="136"/>
      <c r="O27413" s="136"/>
      <c r="T27413" s="136"/>
      <c r="W27413" s="136"/>
      <c r="Z27413" s="136"/>
      <c r="AC27413" s="136"/>
    </row>
    <row r="27414" spans="2:29">
      <c r="B27414" s="136"/>
      <c r="E27414" s="136"/>
      <c r="H27414" s="136"/>
      <c r="K27414" s="136"/>
      <c r="O27414" s="136"/>
      <c r="T27414" s="136"/>
      <c r="W27414" s="136"/>
      <c r="Z27414" s="136"/>
      <c r="AC27414" s="136"/>
    </row>
    <row r="27415" spans="2:29">
      <c r="B27415" s="136"/>
      <c r="E27415" s="136"/>
      <c r="H27415" s="136"/>
      <c r="K27415" s="136"/>
      <c r="O27415" s="136"/>
      <c r="T27415" s="136"/>
      <c r="W27415" s="136"/>
      <c r="Z27415" s="136"/>
      <c r="AC27415" s="136"/>
    </row>
    <row r="27416" spans="2:29">
      <c r="B27416" s="136"/>
      <c r="E27416" s="136"/>
      <c r="H27416" s="136"/>
      <c r="K27416" s="136"/>
      <c r="O27416" s="136"/>
      <c r="T27416" s="136"/>
      <c r="W27416" s="136"/>
      <c r="Z27416" s="136"/>
      <c r="AC27416" s="136"/>
    </row>
    <row r="27417" spans="2:29">
      <c r="B27417" s="136"/>
      <c r="E27417" s="136"/>
      <c r="H27417" s="136"/>
      <c r="K27417" s="136"/>
      <c r="O27417" s="136"/>
      <c r="T27417" s="136"/>
      <c r="W27417" s="136"/>
      <c r="Z27417" s="136"/>
      <c r="AC27417" s="136"/>
    </row>
    <row r="27418" spans="2:29">
      <c r="B27418" s="136"/>
      <c r="E27418" s="136"/>
      <c r="H27418" s="136"/>
      <c r="K27418" s="136"/>
      <c r="O27418" s="136"/>
      <c r="T27418" s="136"/>
      <c r="W27418" s="136"/>
      <c r="Z27418" s="136"/>
      <c r="AC27418" s="136"/>
    </row>
    <row r="27419" spans="2:29">
      <c r="B27419" s="136"/>
      <c r="E27419" s="136"/>
      <c r="H27419" s="136"/>
      <c r="K27419" s="136"/>
      <c r="O27419" s="136"/>
      <c r="T27419" s="136"/>
      <c r="W27419" s="136"/>
      <c r="Z27419" s="136"/>
      <c r="AC27419" s="136"/>
    </row>
    <row r="27420" spans="2:29">
      <c r="B27420" s="136"/>
      <c r="E27420" s="136"/>
      <c r="H27420" s="136"/>
      <c r="K27420" s="136"/>
      <c r="O27420" s="136"/>
      <c r="T27420" s="136"/>
      <c r="W27420" s="136"/>
      <c r="Z27420" s="136"/>
      <c r="AC27420" s="136"/>
    </row>
    <row r="27421" spans="2:29">
      <c r="B27421" s="136"/>
      <c r="E27421" s="136"/>
      <c r="H27421" s="136"/>
      <c r="K27421" s="136"/>
      <c r="O27421" s="136"/>
      <c r="T27421" s="136"/>
      <c r="W27421" s="136"/>
      <c r="Z27421" s="136"/>
      <c r="AC27421" s="136"/>
    </row>
    <row r="27422" spans="2:29">
      <c r="B27422" s="136"/>
      <c r="E27422" s="136"/>
      <c r="H27422" s="136"/>
      <c r="K27422" s="136"/>
      <c r="O27422" s="136"/>
      <c r="T27422" s="136"/>
      <c r="W27422" s="136"/>
      <c r="Z27422" s="136"/>
      <c r="AC27422" s="136"/>
    </row>
    <row r="27423" spans="2:29">
      <c r="B27423" s="136"/>
      <c r="E27423" s="136"/>
      <c r="H27423" s="136"/>
      <c r="K27423" s="136"/>
      <c r="O27423" s="136"/>
      <c r="T27423" s="136"/>
      <c r="W27423" s="136"/>
      <c r="Z27423" s="136"/>
      <c r="AC27423" s="136"/>
    </row>
    <row r="27424" spans="2:29">
      <c r="B27424" s="136"/>
      <c r="E27424" s="136"/>
      <c r="H27424" s="136"/>
      <c r="K27424" s="136"/>
      <c r="O27424" s="136"/>
      <c r="T27424" s="136"/>
      <c r="W27424" s="136"/>
      <c r="Z27424" s="136"/>
      <c r="AC27424" s="136"/>
    </row>
    <row r="27425" spans="2:29">
      <c r="B27425" s="136"/>
      <c r="E27425" s="136"/>
      <c r="H27425" s="136"/>
      <c r="K27425" s="136"/>
      <c r="O27425" s="136"/>
      <c r="T27425" s="136"/>
      <c r="W27425" s="136"/>
      <c r="Z27425" s="136"/>
      <c r="AC27425" s="136"/>
    </row>
    <row r="27426" spans="2:29">
      <c r="B27426" s="136"/>
      <c r="E27426" s="136"/>
      <c r="H27426" s="136"/>
      <c r="K27426" s="136"/>
      <c r="O27426" s="136"/>
      <c r="T27426" s="136"/>
      <c r="W27426" s="136"/>
      <c r="Z27426" s="136"/>
      <c r="AC27426" s="136"/>
    </row>
    <row r="27427" spans="2:29">
      <c r="B27427" s="136"/>
      <c r="E27427" s="136"/>
      <c r="H27427" s="136"/>
      <c r="K27427" s="136"/>
      <c r="O27427" s="136"/>
      <c r="T27427" s="136"/>
      <c r="W27427" s="136"/>
      <c r="Z27427" s="136"/>
      <c r="AC27427" s="136"/>
    </row>
    <row r="27428" spans="2:29">
      <c r="B27428" s="136"/>
      <c r="E27428" s="136"/>
      <c r="H27428" s="136"/>
      <c r="K27428" s="136"/>
      <c r="O27428" s="136"/>
      <c r="T27428" s="136"/>
      <c r="W27428" s="136"/>
      <c r="Z27428" s="136"/>
      <c r="AC27428" s="136"/>
    </row>
    <row r="27429" spans="2:29">
      <c r="B27429" s="136"/>
      <c r="E27429" s="136"/>
      <c r="H27429" s="136"/>
      <c r="K27429" s="136"/>
      <c r="O27429" s="136"/>
      <c r="T27429" s="136"/>
      <c r="W27429" s="136"/>
      <c r="Z27429" s="136"/>
      <c r="AC27429" s="136"/>
    </row>
    <row r="27430" spans="2:29">
      <c r="B27430" s="136"/>
      <c r="E27430" s="136"/>
      <c r="H27430" s="136"/>
      <c r="K27430" s="136"/>
      <c r="O27430" s="136"/>
      <c r="T27430" s="136"/>
      <c r="W27430" s="136"/>
      <c r="Z27430" s="136"/>
      <c r="AC27430" s="136"/>
    </row>
    <row r="27431" spans="2:29">
      <c r="B27431" s="136"/>
      <c r="E27431" s="136"/>
      <c r="H27431" s="136"/>
      <c r="K27431" s="136"/>
      <c r="O27431" s="136"/>
      <c r="T27431" s="136"/>
      <c r="W27431" s="136"/>
      <c r="Z27431" s="136"/>
      <c r="AC27431" s="136"/>
    </row>
    <row r="27432" spans="2:29">
      <c r="B27432" s="136"/>
      <c r="E27432" s="136"/>
      <c r="H27432" s="136"/>
      <c r="K27432" s="136"/>
      <c r="O27432" s="136"/>
      <c r="T27432" s="136"/>
      <c r="W27432" s="136"/>
      <c r="Z27432" s="136"/>
      <c r="AC27432" s="136"/>
    </row>
    <row r="27433" spans="2:29">
      <c r="B27433" s="136"/>
      <c r="E27433" s="136"/>
      <c r="H27433" s="136"/>
      <c r="K27433" s="136"/>
      <c r="O27433" s="136"/>
      <c r="T27433" s="136"/>
      <c r="W27433" s="136"/>
      <c r="Z27433" s="136"/>
      <c r="AC27433" s="136"/>
    </row>
    <row r="27434" spans="2:29">
      <c r="B27434" s="136"/>
      <c r="E27434" s="136"/>
      <c r="H27434" s="136"/>
      <c r="K27434" s="136"/>
      <c r="O27434" s="136"/>
      <c r="T27434" s="136"/>
      <c r="W27434" s="136"/>
      <c r="Z27434" s="136"/>
      <c r="AC27434" s="136"/>
    </row>
    <row r="27435" spans="2:29">
      <c r="B27435" s="136"/>
      <c r="E27435" s="136"/>
      <c r="H27435" s="136"/>
      <c r="K27435" s="136"/>
      <c r="O27435" s="136"/>
      <c r="T27435" s="136"/>
      <c r="W27435" s="136"/>
      <c r="Z27435" s="136"/>
      <c r="AC27435" s="136"/>
    </row>
    <row r="27436" spans="2:29">
      <c r="B27436" s="136"/>
      <c r="E27436" s="136"/>
      <c r="H27436" s="136"/>
      <c r="K27436" s="136"/>
      <c r="O27436" s="136"/>
      <c r="T27436" s="136"/>
      <c r="W27436" s="136"/>
      <c r="Z27436" s="136"/>
      <c r="AC27436" s="136"/>
    </row>
    <row r="27437" spans="2:29">
      <c r="B27437" s="136"/>
      <c r="E27437" s="136"/>
      <c r="H27437" s="136"/>
      <c r="K27437" s="136"/>
      <c r="O27437" s="136"/>
      <c r="T27437" s="136"/>
      <c r="W27437" s="136"/>
      <c r="Z27437" s="136"/>
      <c r="AC27437" s="136"/>
    </row>
    <row r="27438" spans="2:29">
      <c r="B27438" s="136"/>
      <c r="E27438" s="136"/>
      <c r="H27438" s="136"/>
      <c r="K27438" s="136"/>
      <c r="O27438" s="136"/>
      <c r="T27438" s="136"/>
      <c r="W27438" s="136"/>
      <c r="Z27438" s="136"/>
      <c r="AC27438" s="136"/>
    </row>
    <row r="27439" spans="2:29">
      <c r="B27439" s="136"/>
      <c r="E27439" s="136"/>
      <c r="H27439" s="136"/>
      <c r="K27439" s="136"/>
      <c r="O27439" s="136"/>
      <c r="T27439" s="136"/>
      <c r="W27439" s="136"/>
      <c r="Z27439" s="136"/>
      <c r="AC27439" s="136"/>
    </row>
    <row r="27440" spans="2:29">
      <c r="B27440" s="136"/>
      <c r="E27440" s="136"/>
      <c r="H27440" s="136"/>
      <c r="K27440" s="136"/>
      <c r="O27440" s="136"/>
      <c r="T27440" s="136"/>
      <c r="W27440" s="136"/>
      <c r="Z27440" s="136"/>
      <c r="AC27440" s="136"/>
    </row>
    <row r="27441" spans="2:29">
      <c r="B27441" s="136"/>
      <c r="E27441" s="136"/>
      <c r="H27441" s="136"/>
      <c r="K27441" s="136"/>
      <c r="O27441" s="136"/>
      <c r="T27441" s="136"/>
      <c r="W27441" s="136"/>
      <c r="Z27441" s="136"/>
      <c r="AC27441" s="136"/>
    </row>
    <row r="27442" spans="2:29">
      <c r="B27442" s="136"/>
      <c r="E27442" s="136"/>
      <c r="H27442" s="136"/>
      <c r="K27442" s="136"/>
      <c r="O27442" s="136"/>
      <c r="T27442" s="136"/>
      <c r="W27442" s="136"/>
      <c r="Z27442" s="136"/>
      <c r="AC27442" s="136"/>
    </row>
    <row r="27443" spans="2:29">
      <c r="B27443" s="136"/>
      <c r="E27443" s="136"/>
      <c r="H27443" s="136"/>
      <c r="K27443" s="136"/>
      <c r="O27443" s="136"/>
      <c r="T27443" s="136"/>
      <c r="W27443" s="136"/>
      <c r="Z27443" s="136"/>
      <c r="AC27443" s="136"/>
    </row>
    <row r="27444" spans="2:29">
      <c r="B27444" s="136"/>
      <c r="E27444" s="136"/>
      <c r="H27444" s="136"/>
      <c r="K27444" s="136"/>
      <c r="O27444" s="136"/>
      <c r="T27444" s="136"/>
      <c r="W27444" s="136"/>
      <c r="Z27444" s="136"/>
      <c r="AC27444" s="136"/>
    </row>
    <row r="27445" spans="2:29">
      <c r="B27445" s="136"/>
      <c r="E27445" s="136"/>
      <c r="H27445" s="136"/>
      <c r="K27445" s="136"/>
      <c r="O27445" s="136"/>
      <c r="T27445" s="136"/>
      <c r="W27445" s="136"/>
      <c r="Z27445" s="136"/>
      <c r="AC27445" s="136"/>
    </row>
    <row r="27446" spans="2:29">
      <c r="B27446" s="136"/>
      <c r="E27446" s="136"/>
      <c r="H27446" s="136"/>
      <c r="K27446" s="136"/>
      <c r="O27446" s="136"/>
      <c r="T27446" s="136"/>
      <c r="W27446" s="136"/>
      <c r="Z27446" s="136"/>
      <c r="AC27446" s="136"/>
    </row>
    <row r="27447" spans="2:29">
      <c r="B27447" s="136"/>
      <c r="E27447" s="136"/>
      <c r="H27447" s="136"/>
      <c r="K27447" s="136"/>
      <c r="O27447" s="136"/>
      <c r="T27447" s="136"/>
      <c r="W27447" s="136"/>
      <c r="Z27447" s="136"/>
      <c r="AC27447" s="136"/>
    </row>
    <row r="27448" spans="2:29">
      <c r="B27448" s="136"/>
      <c r="E27448" s="136"/>
      <c r="H27448" s="136"/>
      <c r="K27448" s="136"/>
      <c r="O27448" s="136"/>
      <c r="T27448" s="136"/>
      <c r="W27448" s="136"/>
      <c r="Z27448" s="136"/>
      <c r="AC27448" s="136"/>
    </row>
    <row r="27449" spans="2:29">
      <c r="B27449" s="136"/>
      <c r="E27449" s="136"/>
      <c r="H27449" s="136"/>
      <c r="K27449" s="136"/>
      <c r="O27449" s="136"/>
      <c r="T27449" s="136"/>
      <c r="W27449" s="136"/>
      <c r="Z27449" s="136"/>
      <c r="AC27449" s="136"/>
    </row>
    <row r="27450" spans="2:29">
      <c r="B27450" s="136"/>
      <c r="E27450" s="136"/>
      <c r="H27450" s="136"/>
      <c r="K27450" s="136"/>
      <c r="O27450" s="136"/>
      <c r="T27450" s="136"/>
      <c r="W27450" s="136"/>
      <c r="Z27450" s="136"/>
      <c r="AC27450" s="136"/>
    </row>
    <row r="27451" spans="2:29">
      <c r="B27451" s="136"/>
      <c r="E27451" s="136"/>
      <c r="H27451" s="136"/>
      <c r="K27451" s="136"/>
      <c r="O27451" s="136"/>
      <c r="T27451" s="136"/>
      <c r="W27451" s="136"/>
      <c r="Z27451" s="136"/>
      <c r="AC27451" s="136"/>
    </row>
    <row r="27452" spans="2:29">
      <c r="B27452" s="136"/>
      <c r="E27452" s="136"/>
      <c r="H27452" s="136"/>
      <c r="K27452" s="136"/>
      <c r="O27452" s="136"/>
      <c r="T27452" s="136"/>
      <c r="W27452" s="136"/>
      <c r="Z27452" s="136"/>
      <c r="AC27452" s="136"/>
    </row>
    <row r="27453" spans="2:29">
      <c r="B27453" s="136"/>
      <c r="E27453" s="136"/>
      <c r="H27453" s="136"/>
      <c r="K27453" s="136"/>
      <c r="O27453" s="136"/>
      <c r="T27453" s="136"/>
      <c r="W27453" s="136"/>
      <c r="Z27453" s="136"/>
      <c r="AC27453" s="136"/>
    </row>
    <row r="27454" spans="2:29">
      <c r="B27454" s="136"/>
      <c r="E27454" s="136"/>
      <c r="H27454" s="136"/>
      <c r="K27454" s="136"/>
      <c r="O27454" s="136"/>
      <c r="T27454" s="136"/>
      <c r="W27454" s="136"/>
      <c r="Z27454" s="136"/>
      <c r="AC27454" s="136"/>
    </row>
    <row r="27455" spans="2:29">
      <c r="B27455" s="136"/>
      <c r="E27455" s="136"/>
      <c r="H27455" s="136"/>
      <c r="K27455" s="136"/>
      <c r="O27455" s="136"/>
      <c r="T27455" s="136"/>
      <c r="W27455" s="136"/>
      <c r="Z27455" s="136"/>
      <c r="AC27455" s="136"/>
    </row>
    <row r="27456" spans="2:29">
      <c r="B27456" s="136"/>
      <c r="E27456" s="136"/>
      <c r="H27456" s="136"/>
      <c r="K27456" s="136"/>
      <c r="O27456" s="136"/>
      <c r="T27456" s="136"/>
      <c r="W27456" s="136"/>
      <c r="Z27456" s="136"/>
      <c r="AC27456" s="136"/>
    </row>
    <row r="27457" spans="2:29">
      <c r="B27457" s="136"/>
      <c r="E27457" s="136"/>
      <c r="H27457" s="136"/>
      <c r="K27457" s="136"/>
      <c r="O27457" s="136"/>
      <c r="T27457" s="136"/>
      <c r="W27457" s="136"/>
      <c r="Z27457" s="136"/>
      <c r="AC27457" s="136"/>
    </row>
    <row r="27458" spans="2:29">
      <c r="B27458" s="136"/>
      <c r="E27458" s="136"/>
      <c r="H27458" s="136"/>
      <c r="K27458" s="136"/>
      <c r="O27458" s="136"/>
      <c r="T27458" s="136"/>
      <c r="W27458" s="136"/>
      <c r="Z27458" s="136"/>
      <c r="AC27458" s="136"/>
    </row>
    <row r="27459" spans="2:29">
      <c r="B27459" s="136"/>
      <c r="E27459" s="136"/>
      <c r="H27459" s="136"/>
      <c r="K27459" s="136"/>
      <c r="O27459" s="136"/>
      <c r="T27459" s="136"/>
      <c r="W27459" s="136"/>
      <c r="Z27459" s="136"/>
      <c r="AC27459" s="136"/>
    </row>
    <row r="27460" spans="2:29">
      <c r="B27460" s="136"/>
      <c r="E27460" s="136"/>
      <c r="H27460" s="136"/>
      <c r="K27460" s="136"/>
      <c r="O27460" s="136"/>
      <c r="T27460" s="136"/>
      <c r="W27460" s="136"/>
      <c r="Z27460" s="136"/>
      <c r="AC27460" s="136"/>
    </row>
    <row r="27461" spans="2:29">
      <c r="B27461" s="136"/>
      <c r="E27461" s="136"/>
      <c r="H27461" s="136"/>
      <c r="K27461" s="136"/>
      <c r="O27461" s="136"/>
      <c r="T27461" s="136"/>
      <c r="W27461" s="136"/>
      <c r="Z27461" s="136"/>
      <c r="AC27461" s="136"/>
    </row>
    <row r="27462" spans="2:29">
      <c r="B27462" s="136"/>
      <c r="E27462" s="136"/>
      <c r="H27462" s="136"/>
      <c r="K27462" s="136"/>
      <c r="O27462" s="136"/>
      <c r="T27462" s="136"/>
      <c r="W27462" s="136"/>
      <c r="Z27462" s="136"/>
      <c r="AC27462" s="136"/>
    </row>
    <row r="27463" spans="2:29">
      <c r="B27463" s="136"/>
      <c r="E27463" s="136"/>
      <c r="H27463" s="136"/>
      <c r="K27463" s="136"/>
      <c r="O27463" s="136"/>
      <c r="T27463" s="136"/>
      <c r="W27463" s="136"/>
      <c r="Z27463" s="136"/>
      <c r="AC27463" s="136"/>
    </row>
    <row r="27464" spans="2:29">
      <c r="B27464" s="136"/>
      <c r="E27464" s="136"/>
      <c r="H27464" s="136"/>
      <c r="K27464" s="136"/>
      <c r="O27464" s="136"/>
      <c r="T27464" s="136"/>
      <c r="W27464" s="136"/>
      <c r="Z27464" s="136"/>
      <c r="AC27464" s="136"/>
    </row>
    <row r="27465" spans="2:29">
      <c r="B27465" s="136"/>
      <c r="E27465" s="136"/>
      <c r="H27465" s="136"/>
      <c r="K27465" s="136"/>
      <c r="O27465" s="136"/>
      <c r="T27465" s="136"/>
      <c r="W27465" s="136"/>
      <c r="Z27465" s="136"/>
      <c r="AC27465" s="136"/>
    </row>
    <row r="27466" spans="2:29">
      <c r="B27466" s="136"/>
      <c r="E27466" s="136"/>
      <c r="H27466" s="136"/>
      <c r="K27466" s="136"/>
      <c r="O27466" s="136"/>
      <c r="T27466" s="136"/>
      <c r="W27466" s="136"/>
      <c r="Z27466" s="136"/>
      <c r="AC27466" s="136"/>
    </row>
    <row r="27467" spans="2:29">
      <c r="B27467" s="136"/>
      <c r="E27467" s="136"/>
      <c r="H27467" s="136"/>
      <c r="K27467" s="136"/>
      <c r="O27467" s="136"/>
      <c r="T27467" s="136"/>
      <c r="W27467" s="136"/>
      <c r="Z27467" s="136"/>
      <c r="AC27467" s="136"/>
    </row>
    <row r="27468" spans="2:29">
      <c r="B27468" s="136"/>
      <c r="E27468" s="136"/>
      <c r="H27468" s="136"/>
      <c r="K27468" s="136"/>
      <c r="O27468" s="136"/>
      <c r="T27468" s="136"/>
      <c r="W27468" s="136"/>
      <c r="Z27468" s="136"/>
      <c r="AC27468" s="136"/>
    </row>
    <row r="27469" spans="2:29">
      <c r="B27469" s="136"/>
      <c r="E27469" s="136"/>
      <c r="H27469" s="136"/>
      <c r="K27469" s="136"/>
      <c r="O27469" s="136"/>
      <c r="T27469" s="136"/>
      <c r="W27469" s="136"/>
      <c r="Z27469" s="136"/>
      <c r="AC27469" s="136"/>
    </row>
    <row r="27470" spans="2:29">
      <c r="B27470" s="136"/>
      <c r="E27470" s="136"/>
      <c r="H27470" s="136"/>
      <c r="K27470" s="136"/>
      <c r="O27470" s="136"/>
      <c r="T27470" s="136"/>
      <c r="W27470" s="136"/>
      <c r="Z27470" s="136"/>
      <c r="AC27470" s="136"/>
    </row>
    <row r="27471" spans="2:29">
      <c r="B27471" s="136"/>
      <c r="E27471" s="136"/>
      <c r="H27471" s="136"/>
      <c r="K27471" s="136"/>
      <c r="O27471" s="136"/>
      <c r="T27471" s="136"/>
      <c r="W27471" s="136"/>
      <c r="Z27471" s="136"/>
      <c r="AC27471" s="136"/>
    </row>
    <row r="27472" spans="2:29">
      <c r="B27472" s="136"/>
      <c r="E27472" s="136"/>
      <c r="H27472" s="136"/>
      <c r="K27472" s="136"/>
      <c r="O27472" s="136"/>
      <c r="T27472" s="136"/>
      <c r="W27472" s="136"/>
      <c r="Z27472" s="136"/>
      <c r="AC27472" s="136"/>
    </row>
    <row r="27473" spans="2:29">
      <c r="B27473" s="136"/>
      <c r="E27473" s="136"/>
      <c r="H27473" s="136"/>
      <c r="K27473" s="136"/>
      <c r="O27473" s="136"/>
      <c r="T27473" s="136"/>
      <c r="W27473" s="136"/>
      <c r="Z27473" s="136"/>
      <c r="AC27473" s="136"/>
    </row>
    <row r="27474" spans="2:29">
      <c r="B27474" s="136"/>
      <c r="E27474" s="136"/>
      <c r="H27474" s="136"/>
      <c r="K27474" s="136"/>
      <c r="O27474" s="136"/>
      <c r="T27474" s="136"/>
      <c r="W27474" s="136"/>
      <c r="Z27474" s="136"/>
      <c r="AC27474" s="136"/>
    </row>
    <row r="27475" spans="2:29">
      <c r="B27475" s="136"/>
      <c r="E27475" s="136"/>
      <c r="H27475" s="136"/>
      <c r="K27475" s="136"/>
      <c r="O27475" s="136"/>
      <c r="T27475" s="136"/>
      <c r="W27475" s="136"/>
      <c r="Z27475" s="136"/>
      <c r="AC27475" s="136"/>
    </row>
    <row r="27476" spans="2:29">
      <c r="B27476" s="136"/>
      <c r="E27476" s="136"/>
      <c r="H27476" s="136"/>
      <c r="K27476" s="136"/>
      <c r="O27476" s="136"/>
      <c r="T27476" s="136"/>
      <c r="W27476" s="136"/>
      <c r="Z27476" s="136"/>
      <c r="AC27476" s="136"/>
    </row>
    <row r="27477" spans="2:29">
      <c r="B27477" s="136"/>
      <c r="E27477" s="136"/>
      <c r="H27477" s="136"/>
      <c r="K27477" s="136"/>
      <c r="O27477" s="136"/>
      <c r="T27477" s="136"/>
      <c r="W27477" s="136"/>
      <c r="Z27477" s="136"/>
      <c r="AC27477" s="136"/>
    </row>
    <row r="27478" spans="2:29">
      <c r="B27478" s="136"/>
      <c r="E27478" s="136"/>
      <c r="H27478" s="136"/>
      <c r="K27478" s="136"/>
      <c r="O27478" s="136"/>
      <c r="T27478" s="136"/>
      <c r="W27478" s="136"/>
      <c r="Z27478" s="136"/>
      <c r="AC27478" s="136"/>
    </row>
    <row r="27479" spans="2:29">
      <c r="B27479" s="136"/>
      <c r="E27479" s="136"/>
      <c r="H27479" s="136"/>
      <c r="K27479" s="136"/>
      <c r="O27479" s="136"/>
      <c r="T27479" s="136"/>
      <c r="W27479" s="136"/>
      <c r="Z27479" s="136"/>
      <c r="AC27479" s="136"/>
    </row>
    <row r="27480" spans="2:29">
      <c r="B27480" s="136"/>
      <c r="E27480" s="136"/>
      <c r="H27480" s="136"/>
      <c r="K27480" s="136"/>
      <c r="O27480" s="136"/>
      <c r="T27480" s="136"/>
      <c r="W27480" s="136"/>
      <c r="Z27480" s="136"/>
      <c r="AC27480" s="136"/>
    </row>
    <row r="27481" spans="2:29">
      <c r="B27481" s="136"/>
      <c r="E27481" s="136"/>
      <c r="H27481" s="136"/>
      <c r="K27481" s="136"/>
      <c r="O27481" s="136"/>
      <c r="T27481" s="136"/>
      <c r="W27481" s="136"/>
      <c r="Z27481" s="136"/>
      <c r="AC27481" s="136"/>
    </row>
    <row r="27482" spans="2:29">
      <c r="B27482" s="136"/>
      <c r="E27482" s="136"/>
      <c r="H27482" s="136"/>
      <c r="K27482" s="136"/>
      <c r="O27482" s="136"/>
      <c r="T27482" s="136"/>
      <c r="W27482" s="136"/>
      <c r="Z27482" s="136"/>
      <c r="AC27482" s="136"/>
    </row>
    <row r="27483" spans="2:29">
      <c r="B27483" s="136"/>
      <c r="E27483" s="136"/>
      <c r="H27483" s="136"/>
      <c r="K27483" s="136"/>
      <c r="O27483" s="136"/>
      <c r="T27483" s="136"/>
      <c r="W27483" s="136"/>
      <c r="Z27483" s="136"/>
      <c r="AC27483" s="136"/>
    </row>
    <row r="27484" spans="2:29">
      <c r="B27484" s="136"/>
      <c r="E27484" s="136"/>
      <c r="H27484" s="136"/>
      <c r="K27484" s="136"/>
      <c r="O27484" s="136"/>
      <c r="T27484" s="136"/>
      <c r="W27484" s="136"/>
      <c r="Z27484" s="136"/>
      <c r="AC27484" s="136"/>
    </row>
    <row r="27485" spans="2:29">
      <c r="B27485" s="136"/>
      <c r="E27485" s="136"/>
      <c r="H27485" s="136"/>
      <c r="K27485" s="136"/>
      <c r="O27485" s="136"/>
      <c r="T27485" s="136"/>
      <c r="W27485" s="136"/>
      <c r="Z27485" s="136"/>
      <c r="AC27485" s="136"/>
    </row>
    <row r="27486" spans="2:29">
      <c r="B27486" s="136"/>
      <c r="E27486" s="136"/>
      <c r="H27486" s="136"/>
      <c r="K27486" s="136"/>
      <c r="O27486" s="136"/>
      <c r="T27486" s="136"/>
      <c r="W27486" s="136"/>
      <c r="Z27486" s="136"/>
      <c r="AC27486" s="136"/>
    </row>
    <row r="27487" spans="2:29">
      <c r="B27487" s="136"/>
      <c r="E27487" s="136"/>
      <c r="H27487" s="136"/>
      <c r="K27487" s="136"/>
      <c r="O27487" s="136"/>
      <c r="T27487" s="136"/>
      <c r="W27487" s="136"/>
      <c r="Z27487" s="136"/>
      <c r="AC27487" s="136"/>
    </row>
    <row r="27488" spans="2:29">
      <c r="B27488" s="136"/>
      <c r="E27488" s="136"/>
      <c r="H27488" s="136"/>
      <c r="K27488" s="136"/>
      <c r="O27488" s="136"/>
      <c r="T27488" s="136"/>
      <c r="W27488" s="136"/>
      <c r="Z27488" s="136"/>
      <c r="AC27488" s="136"/>
    </row>
    <row r="27489" spans="2:29">
      <c r="B27489" s="136"/>
      <c r="E27489" s="136"/>
      <c r="H27489" s="136"/>
      <c r="K27489" s="136"/>
      <c r="O27489" s="136"/>
      <c r="T27489" s="136"/>
      <c r="W27489" s="136"/>
      <c r="Z27489" s="136"/>
      <c r="AC27489" s="136"/>
    </row>
    <row r="27490" spans="2:29">
      <c r="B27490" s="136"/>
      <c r="E27490" s="136"/>
      <c r="H27490" s="136"/>
      <c r="K27490" s="136"/>
      <c r="O27490" s="136"/>
      <c r="T27490" s="136"/>
      <c r="W27490" s="136"/>
      <c r="Z27490" s="136"/>
      <c r="AC27490" s="136"/>
    </row>
    <row r="27491" spans="2:29">
      <c r="B27491" s="136"/>
      <c r="E27491" s="136"/>
      <c r="H27491" s="136"/>
      <c r="K27491" s="136"/>
      <c r="O27491" s="136"/>
      <c r="T27491" s="136"/>
      <c r="W27491" s="136"/>
      <c r="Z27491" s="136"/>
      <c r="AC27491" s="136"/>
    </row>
    <row r="27492" spans="2:29">
      <c r="B27492" s="136"/>
      <c r="E27492" s="136"/>
      <c r="H27492" s="136"/>
      <c r="K27492" s="136"/>
      <c r="O27492" s="136"/>
      <c r="T27492" s="136"/>
      <c r="W27492" s="136"/>
      <c r="Z27492" s="136"/>
      <c r="AC27492" s="136"/>
    </row>
    <row r="27493" spans="2:29">
      <c r="B27493" s="136"/>
      <c r="E27493" s="136"/>
      <c r="H27493" s="136"/>
      <c r="K27493" s="136"/>
      <c r="O27493" s="136"/>
      <c r="T27493" s="136"/>
      <c r="W27493" s="136"/>
      <c r="Z27493" s="136"/>
      <c r="AC27493" s="136"/>
    </row>
    <row r="27494" spans="2:29">
      <c r="B27494" s="136"/>
      <c r="E27494" s="136"/>
      <c r="H27494" s="136"/>
      <c r="K27494" s="136"/>
      <c r="O27494" s="136"/>
      <c r="T27494" s="136"/>
      <c r="W27494" s="136"/>
      <c r="Z27494" s="136"/>
      <c r="AC27494" s="136"/>
    </row>
    <row r="27495" spans="2:29">
      <c r="B27495" s="136"/>
      <c r="E27495" s="136"/>
      <c r="H27495" s="136"/>
      <c r="K27495" s="136"/>
      <c r="O27495" s="136"/>
      <c r="T27495" s="136"/>
      <c r="W27495" s="136"/>
      <c r="Z27495" s="136"/>
      <c r="AC27495" s="136"/>
    </row>
    <row r="27496" spans="2:29">
      <c r="B27496" s="136"/>
      <c r="E27496" s="136"/>
      <c r="H27496" s="136"/>
      <c r="K27496" s="136"/>
      <c r="O27496" s="136"/>
      <c r="T27496" s="136"/>
      <c r="W27496" s="136"/>
      <c r="Z27496" s="136"/>
      <c r="AC27496" s="136"/>
    </row>
    <row r="27497" spans="2:29">
      <c r="B27497" s="136"/>
      <c r="E27497" s="136"/>
      <c r="H27497" s="136"/>
      <c r="K27497" s="136"/>
      <c r="O27497" s="136"/>
      <c r="T27497" s="136"/>
      <c r="W27497" s="136"/>
      <c r="Z27497" s="136"/>
      <c r="AC27497" s="136"/>
    </row>
    <row r="27498" spans="2:29">
      <c r="B27498" s="136"/>
      <c r="E27498" s="136"/>
      <c r="H27498" s="136"/>
      <c r="K27498" s="136"/>
      <c r="O27498" s="136"/>
      <c r="T27498" s="136"/>
      <c r="W27498" s="136"/>
      <c r="Z27498" s="136"/>
      <c r="AC27498" s="136"/>
    </row>
    <row r="27499" spans="2:29">
      <c r="B27499" s="136"/>
      <c r="E27499" s="136"/>
      <c r="H27499" s="136"/>
      <c r="K27499" s="136"/>
      <c r="O27499" s="136"/>
      <c r="T27499" s="136"/>
      <c r="W27499" s="136"/>
      <c r="Z27499" s="136"/>
      <c r="AC27499" s="136"/>
    </row>
    <row r="27500" spans="2:29">
      <c r="B27500" s="136"/>
      <c r="E27500" s="136"/>
      <c r="H27500" s="136"/>
      <c r="K27500" s="136"/>
      <c r="O27500" s="136"/>
      <c r="T27500" s="136"/>
      <c r="W27500" s="136"/>
      <c r="Z27500" s="136"/>
      <c r="AC27500" s="136"/>
    </row>
    <row r="27501" spans="2:29">
      <c r="B27501" s="136"/>
      <c r="E27501" s="136"/>
      <c r="H27501" s="136"/>
      <c r="K27501" s="136"/>
      <c r="O27501" s="136"/>
      <c r="T27501" s="136"/>
      <c r="W27501" s="136"/>
      <c r="Z27501" s="136"/>
      <c r="AC27501" s="136"/>
    </row>
    <row r="27502" spans="2:29">
      <c r="B27502" s="136"/>
      <c r="E27502" s="136"/>
      <c r="H27502" s="136"/>
      <c r="K27502" s="136"/>
      <c r="O27502" s="136"/>
      <c r="T27502" s="136"/>
      <c r="W27502" s="136"/>
      <c r="Z27502" s="136"/>
      <c r="AC27502" s="136"/>
    </row>
    <row r="27503" spans="2:29">
      <c r="B27503" s="136"/>
      <c r="E27503" s="136"/>
      <c r="H27503" s="136"/>
      <c r="K27503" s="136"/>
      <c r="O27503" s="136"/>
      <c r="T27503" s="136"/>
      <c r="W27503" s="136"/>
      <c r="Z27503" s="136"/>
      <c r="AC27503" s="136"/>
    </row>
    <row r="27504" spans="2:29">
      <c r="B27504" s="136"/>
      <c r="E27504" s="136"/>
      <c r="H27504" s="136"/>
      <c r="K27504" s="136"/>
      <c r="O27504" s="136"/>
      <c r="T27504" s="136"/>
      <c r="W27504" s="136"/>
      <c r="Z27504" s="136"/>
      <c r="AC27504" s="136"/>
    </row>
    <row r="27505" spans="2:29">
      <c r="B27505" s="136"/>
      <c r="E27505" s="136"/>
      <c r="H27505" s="136"/>
      <c r="K27505" s="136"/>
      <c r="O27505" s="136"/>
      <c r="T27505" s="136"/>
      <c r="W27505" s="136"/>
      <c r="Z27505" s="136"/>
      <c r="AC27505" s="136"/>
    </row>
    <row r="27506" spans="2:29">
      <c r="B27506" s="136"/>
      <c r="E27506" s="136"/>
      <c r="H27506" s="136"/>
      <c r="K27506" s="136"/>
      <c r="O27506" s="136"/>
      <c r="T27506" s="136"/>
      <c r="W27506" s="136"/>
      <c r="Z27506" s="136"/>
      <c r="AC27506" s="136"/>
    </row>
    <row r="27507" spans="2:29">
      <c r="B27507" s="136"/>
      <c r="E27507" s="136"/>
      <c r="H27507" s="136"/>
      <c r="K27507" s="136"/>
      <c r="O27507" s="136"/>
      <c r="T27507" s="136"/>
      <c r="W27507" s="136"/>
      <c r="Z27507" s="136"/>
      <c r="AC27507" s="136"/>
    </row>
    <row r="27508" spans="2:29">
      <c r="B27508" s="136"/>
      <c r="E27508" s="136"/>
      <c r="H27508" s="136"/>
      <c r="K27508" s="136"/>
      <c r="O27508" s="136"/>
      <c r="T27508" s="136"/>
      <c r="W27508" s="136"/>
      <c r="Z27508" s="136"/>
      <c r="AC27508" s="136"/>
    </row>
    <row r="27509" spans="2:29">
      <c r="B27509" s="136"/>
      <c r="E27509" s="136"/>
      <c r="H27509" s="136"/>
      <c r="K27509" s="136"/>
      <c r="O27509" s="136"/>
      <c r="T27509" s="136"/>
      <c r="W27509" s="136"/>
      <c r="Z27509" s="136"/>
      <c r="AC27509" s="136"/>
    </row>
    <row r="27510" spans="2:29">
      <c r="B27510" s="136"/>
      <c r="E27510" s="136"/>
      <c r="H27510" s="136"/>
      <c r="K27510" s="136"/>
      <c r="O27510" s="136"/>
      <c r="T27510" s="136"/>
      <c r="W27510" s="136"/>
      <c r="Z27510" s="136"/>
      <c r="AC27510" s="136"/>
    </row>
    <row r="27511" spans="2:29">
      <c r="B27511" s="136"/>
      <c r="E27511" s="136"/>
      <c r="H27511" s="136"/>
      <c r="K27511" s="136"/>
      <c r="O27511" s="136"/>
      <c r="T27511" s="136"/>
      <c r="W27511" s="136"/>
      <c r="Z27511" s="136"/>
      <c r="AC27511" s="136"/>
    </row>
    <row r="27512" spans="2:29">
      <c r="B27512" s="136"/>
      <c r="E27512" s="136"/>
      <c r="H27512" s="136"/>
      <c r="K27512" s="136"/>
      <c r="O27512" s="136"/>
      <c r="T27512" s="136"/>
      <c r="W27512" s="136"/>
      <c r="Z27512" s="136"/>
      <c r="AC27512" s="136"/>
    </row>
    <row r="27513" spans="2:29">
      <c r="B27513" s="136"/>
      <c r="E27513" s="136"/>
      <c r="H27513" s="136"/>
      <c r="K27513" s="136"/>
      <c r="O27513" s="136"/>
      <c r="T27513" s="136"/>
      <c r="W27513" s="136"/>
      <c r="Z27513" s="136"/>
      <c r="AC27513" s="136"/>
    </row>
    <row r="27514" spans="2:29">
      <c r="B27514" s="136"/>
      <c r="E27514" s="136"/>
      <c r="H27514" s="136"/>
      <c r="K27514" s="136"/>
      <c r="O27514" s="136"/>
      <c r="T27514" s="136"/>
      <c r="W27514" s="136"/>
      <c r="Z27514" s="136"/>
      <c r="AC27514" s="136"/>
    </row>
    <row r="27515" spans="2:29">
      <c r="B27515" s="136"/>
      <c r="E27515" s="136"/>
      <c r="H27515" s="136"/>
      <c r="K27515" s="136"/>
      <c r="O27515" s="136"/>
      <c r="T27515" s="136"/>
      <c r="W27515" s="136"/>
      <c r="Z27515" s="136"/>
      <c r="AC27515" s="136"/>
    </row>
    <row r="27516" spans="2:29">
      <c r="B27516" s="136"/>
      <c r="E27516" s="136"/>
      <c r="H27516" s="136"/>
      <c r="K27516" s="136"/>
      <c r="O27516" s="136"/>
      <c r="T27516" s="136"/>
      <c r="W27516" s="136"/>
      <c r="Z27516" s="136"/>
      <c r="AC27516" s="136"/>
    </row>
    <row r="27517" spans="2:29">
      <c r="B27517" s="136"/>
      <c r="E27517" s="136"/>
      <c r="H27517" s="136"/>
      <c r="K27517" s="136"/>
      <c r="O27517" s="136"/>
      <c r="T27517" s="136"/>
      <c r="W27517" s="136"/>
      <c r="Z27517" s="136"/>
      <c r="AC27517" s="136"/>
    </row>
    <row r="27518" spans="2:29">
      <c r="B27518" s="136"/>
      <c r="E27518" s="136"/>
      <c r="H27518" s="136"/>
      <c r="K27518" s="136"/>
      <c r="O27518" s="136"/>
      <c r="T27518" s="136"/>
      <c r="W27518" s="136"/>
      <c r="Z27518" s="136"/>
      <c r="AC27518" s="136"/>
    </row>
    <row r="27519" spans="2:29">
      <c r="B27519" s="136"/>
      <c r="E27519" s="136"/>
      <c r="H27519" s="136"/>
      <c r="K27519" s="136"/>
      <c r="O27519" s="136"/>
      <c r="T27519" s="136"/>
      <c r="W27519" s="136"/>
      <c r="Z27519" s="136"/>
      <c r="AC27519" s="136"/>
    </row>
    <row r="27520" spans="2:29">
      <c r="B27520" s="136"/>
      <c r="E27520" s="136"/>
      <c r="H27520" s="136"/>
      <c r="K27520" s="136"/>
      <c r="O27520" s="136"/>
      <c r="T27520" s="136"/>
      <c r="W27520" s="136"/>
      <c r="Z27520" s="136"/>
      <c r="AC27520" s="136"/>
    </row>
    <row r="27521" spans="2:29">
      <c r="B27521" s="136"/>
      <c r="E27521" s="136"/>
      <c r="H27521" s="136"/>
      <c r="K27521" s="136"/>
      <c r="O27521" s="136"/>
      <c r="T27521" s="136"/>
      <c r="W27521" s="136"/>
      <c r="Z27521" s="136"/>
      <c r="AC27521" s="136"/>
    </row>
    <row r="27522" spans="2:29">
      <c r="B27522" s="136"/>
      <c r="E27522" s="136"/>
      <c r="H27522" s="136"/>
      <c r="K27522" s="136"/>
      <c r="O27522" s="136"/>
      <c r="T27522" s="136"/>
      <c r="W27522" s="136"/>
      <c r="Z27522" s="136"/>
      <c r="AC27522" s="136"/>
    </row>
    <row r="27523" spans="2:29">
      <c r="B27523" s="136"/>
      <c r="E27523" s="136"/>
      <c r="H27523" s="136"/>
      <c r="K27523" s="136"/>
      <c r="O27523" s="136"/>
      <c r="T27523" s="136"/>
      <c r="W27523" s="136"/>
      <c r="Z27523" s="136"/>
      <c r="AC27523" s="136"/>
    </row>
    <row r="27524" spans="2:29">
      <c r="B27524" s="136"/>
      <c r="E27524" s="136"/>
      <c r="H27524" s="136"/>
      <c r="K27524" s="136"/>
      <c r="O27524" s="136"/>
      <c r="T27524" s="136"/>
      <c r="W27524" s="136"/>
      <c r="Z27524" s="136"/>
      <c r="AC27524" s="136"/>
    </row>
    <row r="27525" spans="2:29">
      <c r="B27525" s="136"/>
      <c r="E27525" s="136"/>
      <c r="H27525" s="136"/>
      <c r="K27525" s="136"/>
      <c r="O27525" s="136"/>
      <c r="T27525" s="136"/>
      <c r="W27525" s="136"/>
      <c r="Z27525" s="136"/>
      <c r="AC27525" s="136"/>
    </row>
    <row r="27526" spans="2:29">
      <c r="B27526" s="136"/>
      <c r="E27526" s="136"/>
      <c r="H27526" s="136"/>
      <c r="K27526" s="136"/>
      <c r="O27526" s="136"/>
      <c r="T27526" s="136"/>
      <c r="W27526" s="136"/>
      <c r="Z27526" s="136"/>
      <c r="AC27526" s="136"/>
    </row>
    <row r="27527" spans="2:29">
      <c r="B27527" s="136"/>
      <c r="E27527" s="136"/>
      <c r="H27527" s="136"/>
      <c r="K27527" s="136"/>
      <c r="O27527" s="136"/>
      <c r="T27527" s="136"/>
      <c r="W27527" s="136"/>
      <c r="Z27527" s="136"/>
      <c r="AC27527" s="136"/>
    </row>
    <row r="27528" spans="2:29">
      <c r="B27528" s="136"/>
      <c r="E27528" s="136"/>
      <c r="H27528" s="136"/>
      <c r="K27528" s="136"/>
      <c r="O27528" s="136"/>
      <c r="T27528" s="136"/>
      <c r="W27528" s="136"/>
      <c r="Z27528" s="136"/>
      <c r="AC27528" s="136"/>
    </row>
    <row r="27529" spans="2:29">
      <c r="B27529" s="136"/>
      <c r="E27529" s="136"/>
      <c r="H27529" s="136"/>
      <c r="K27529" s="136"/>
      <c r="O27529" s="136"/>
      <c r="T27529" s="136"/>
      <c r="W27529" s="136"/>
      <c r="Z27529" s="136"/>
      <c r="AC27529" s="136"/>
    </row>
    <row r="27530" spans="2:29">
      <c r="B27530" s="136"/>
      <c r="E27530" s="136"/>
      <c r="H27530" s="136"/>
      <c r="K27530" s="136"/>
      <c r="O27530" s="136"/>
      <c r="T27530" s="136"/>
      <c r="W27530" s="136"/>
      <c r="Z27530" s="136"/>
      <c r="AC27530" s="136"/>
    </row>
    <row r="27531" spans="2:29">
      <c r="B27531" s="136"/>
      <c r="E27531" s="136"/>
      <c r="H27531" s="136"/>
      <c r="K27531" s="136"/>
      <c r="O27531" s="136"/>
      <c r="T27531" s="136"/>
      <c r="W27531" s="136"/>
      <c r="Z27531" s="136"/>
      <c r="AC27531" s="136"/>
    </row>
    <row r="27532" spans="2:29">
      <c r="B27532" s="136"/>
      <c r="E27532" s="136"/>
      <c r="H27532" s="136"/>
      <c r="K27532" s="136"/>
      <c r="O27532" s="136"/>
      <c r="T27532" s="136"/>
      <c r="W27532" s="136"/>
      <c r="Z27532" s="136"/>
      <c r="AC27532" s="136"/>
    </row>
    <row r="27533" spans="2:29">
      <c r="B27533" s="136"/>
      <c r="E27533" s="136"/>
      <c r="H27533" s="136"/>
      <c r="K27533" s="136"/>
      <c r="O27533" s="136"/>
      <c r="T27533" s="136"/>
      <c r="W27533" s="136"/>
      <c r="Z27533" s="136"/>
      <c r="AC27533" s="136"/>
    </row>
    <row r="27534" spans="2:29">
      <c r="B27534" s="136"/>
      <c r="E27534" s="136"/>
      <c r="H27534" s="136"/>
      <c r="K27534" s="136"/>
      <c r="O27534" s="136"/>
      <c r="T27534" s="136"/>
      <c r="W27534" s="136"/>
      <c r="Z27534" s="136"/>
      <c r="AC27534" s="136"/>
    </row>
    <row r="27535" spans="2:29">
      <c r="B27535" s="136"/>
      <c r="E27535" s="136"/>
      <c r="H27535" s="136"/>
      <c r="K27535" s="136"/>
      <c r="O27535" s="136"/>
      <c r="T27535" s="136"/>
      <c r="W27535" s="136"/>
      <c r="Z27535" s="136"/>
      <c r="AC27535" s="136"/>
    </row>
    <row r="27536" spans="2:29">
      <c r="B27536" s="136"/>
      <c r="E27536" s="136"/>
      <c r="H27536" s="136"/>
      <c r="K27536" s="136"/>
      <c r="O27536" s="136"/>
      <c r="T27536" s="136"/>
      <c r="W27536" s="136"/>
      <c r="Z27536" s="136"/>
      <c r="AC27536" s="136"/>
    </row>
    <row r="27537" spans="2:29">
      <c r="B27537" s="136"/>
      <c r="E27537" s="136"/>
      <c r="H27537" s="136"/>
      <c r="K27537" s="136"/>
      <c r="O27537" s="136"/>
      <c r="T27537" s="136"/>
      <c r="W27537" s="136"/>
      <c r="Z27537" s="136"/>
      <c r="AC27537" s="136"/>
    </row>
    <row r="27538" spans="2:29">
      <c r="B27538" s="136"/>
      <c r="E27538" s="136"/>
      <c r="H27538" s="136"/>
      <c r="K27538" s="136"/>
      <c r="O27538" s="136"/>
      <c r="T27538" s="136"/>
      <c r="W27538" s="136"/>
      <c r="Z27538" s="136"/>
      <c r="AC27538" s="136"/>
    </row>
    <row r="27539" spans="2:29">
      <c r="B27539" s="136"/>
      <c r="E27539" s="136"/>
      <c r="H27539" s="136"/>
      <c r="K27539" s="136"/>
      <c r="O27539" s="136"/>
      <c r="T27539" s="136"/>
      <c r="W27539" s="136"/>
      <c r="Z27539" s="136"/>
      <c r="AC27539" s="136"/>
    </row>
    <row r="27540" spans="2:29">
      <c r="B27540" s="136"/>
      <c r="E27540" s="136"/>
      <c r="H27540" s="136"/>
      <c r="K27540" s="136"/>
      <c r="O27540" s="136"/>
      <c r="T27540" s="136"/>
      <c r="W27540" s="136"/>
      <c r="Z27540" s="136"/>
      <c r="AC27540" s="136"/>
    </row>
    <row r="27541" spans="2:29">
      <c r="B27541" s="136"/>
      <c r="E27541" s="136"/>
      <c r="H27541" s="136"/>
      <c r="K27541" s="136"/>
      <c r="O27541" s="136"/>
      <c r="T27541" s="136"/>
      <c r="W27541" s="136"/>
      <c r="Z27541" s="136"/>
      <c r="AC27541" s="136"/>
    </row>
    <row r="27542" spans="2:29">
      <c r="B27542" s="136"/>
      <c r="E27542" s="136"/>
      <c r="H27542" s="136"/>
      <c r="K27542" s="136"/>
      <c r="O27542" s="136"/>
      <c r="T27542" s="136"/>
      <c r="W27542" s="136"/>
      <c r="Z27542" s="136"/>
      <c r="AC27542" s="136"/>
    </row>
    <row r="27543" spans="2:29">
      <c r="B27543" s="136"/>
      <c r="E27543" s="136"/>
      <c r="H27543" s="136"/>
      <c r="K27543" s="136"/>
      <c r="O27543" s="136"/>
      <c r="T27543" s="136"/>
      <c r="W27543" s="136"/>
      <c r="Z27543" s="136"/>
      <c r="AC27543" s="136"/>
    </row>
    <row r="27544" spans="2:29">
      <c r="B27544" s="136"/>
      <c r="E27544" s="136"/>
      <c r="H27544" s="136"/>
      <c r="K27544" s="136"/>
      <c r="O27544" s="136"/>
      <c r="T27544" s="136"/>
      <c r="W27544" s="136"/>
      <c r="Z27544" s="136"/>
      <c r="AC27544" s="136"/>
    </row>
    <row r="27545" spans="2:29">
      <c r="B27545" s="136"/>
      <c r="E27545" s="136"/>
      <c r="H27545" s="136"/>
      <c r="K27545" s="136"/>
      <c r="O27545" s="136"/>
      <c r="T27545" s="136"/>
      <c r="W27545" s="136"/>
      <c r="Z27545" s="136"/>
      <c r="AC27545" s="136"/>
    </row>
    <row r="27546" spans="2:29">
      <c r="B27546" s="136"/>
      <c r="E27546" s="136"/>
      <c r="H27546" s="136"/>
      <c r="K27546" s="136"/>
      <c r="O27546" s="136"/>
      <c r="T27546" s="136"/>
      <c r="W27546" s="136"/>
      <c r="Z27546" s="136"/>
      <c r="AC27546" s="136"/>
    </row>
    <row r="27547" spans="2:29">
      <c r="B27547" s="136"/>
      <c r="E27547" s="136"/>
      <c r="H27547" s="136"/>
      <c r="K27547" s="136"/>
      <c r="O27547" s="136"/>
      <c r="T27547" s="136"/>
      <c r="W27547" s="136"/>
      <c r="Z27547" s="136"/>
      <c r="AC27547" s="136"/>
    </row>
    <row r="27548" spans="2:29">
      <c r="B27548" s="136"/>
      <c r="E27548" s="136"/>
      <c r="H27548" s="136"/>
      <c r="K27548" s="136"/>
      <c r="O27548" s="136"/>
      <c r="T27548" s="136"/>
      <c r="W27548" s="136"/>
      <c r="Z27548" s="136"/>
      <c r="AC27548" s="136"/>
    </row>
    <row r="27549" spans="2:29">
      <c r="B27549" s="136"/>
      <c r="E27549" s="136"/>
      <c r="H27549" s="136"/>
      <c r="K27549" s="136"/>
      <c r="O27549" s="136"/>
      <c r="T27549" s="136"/>
      <c r="W27549" s="136"/>
      <c r="Z27549" s="136"/>
      <c r="AC27549" s="136"/>
    </row>
    <row r="27550" spans="2:29">
      <c r="B27550" s="136"/>
      <c r="E27550" s="136"/>
      <c r="H27550" s="136"/>
      <c r="K27550" s="136"/>
      <c r="O27550" s="136"/>
      <c r="T27550" s="136"/>
      <c r="W27550" s="136"/>
      <c r="Z27550" s="136"/>
      <c r="AC27550" s="136"/>
    </row>
    <row r="27551" spans="2:29">
      <c r="B27551" s="136"/>
      <c r="E27551" s="136"/>
      <c r="H27551" s="136"/>
      <c r="K27551" s="136"/>
      <c r="O27551" s="136"/>
      <c r="T27551" s="136"/>
      <c r="W27551" s="136"/>
      <c r="Z27551" s="136"/>
      <c r="AC27551" s="136"/>
    </row>
    <row r="27552" spans="2:29">
      <c r="B27552" s="136"/>
      <c r="E27552" s="136"/>
      <c r="H27552" s="136"/>
      <c r="K27552" s="136"/>
      <c r="O27552" s="136"/>
      <c r="T27552" s="136"/>
      <c r="W27552" s="136"/>
      <c r="Z27552" s="136"/>
      <c r="AC27552" s="136"/>
    </row>
    <row r="27553" spans="2:29">
      <c r="B27553" s="136"/>
      <c r="E27553" s="136"/>
      <c r="H27553" s="136"/>
      <c r="K27553" s="136"/>
      <c r="O27553" s="136"/>
      <c r="T27553" s="136"/>
      <c r="W27553" s="136"/>
      <c r="Z27553" s="136"/>
      <c r="AC27553" s="136"/>
    </row>
    <row r="27554" spans="2:29">
      <c r="B27554" s="136"/>
      <c r="E27554" s="136"/>
      <c r="H27554" s="136"/>
      <c r="K27554" s="136"/>
      <c r="O27554" s="136"/>
      <c r="T27554" s="136"/>
      <c r="W27554" s="136"/>
      <c r="Z27554" s="136"/>
      <c r="AC27554" s="136"/>
    </row>
    <row r="27555" spans="2:29">
      <c r="B27555" s="136"/>
      <c r="E27555" s="136"/>
      <c r="H27555" s="136"/>
      <c r="K27555" s="136"/>
      <c r="O27555" s="136"/>
      <c r="T27555" s="136"/>
      <c r="W27555" s="136"/>
      <c r="Z27555" s="136"/>
      <c r="AC27555" s="136"/>
    </row>
    <row r="27556" spans="2:29">
      <c r="B27556" s="136"/>
      <c r="E27556" s="136"/>
      <c r="H27556" s="136"/>
      <c r="K27556" s="136"/>
      <c r="O27556" s="136"/>
      <c r="T27556" s="136"/>
      <c r="W27556" s="136"/>
      <c r="Z27556" s="136"/>
      <c r="AC27556" s="136"/>
    </row>
    <row r="27557" spans="2:29">
      <c r="B27557" s="136"/>
      <c r="E27557" s="136"/>
      <c r="H27557" s="136"/>
      <c r="K27557" s="136"/>
      <c r="O27557" s="136"/>
      <c r="T27557" s="136"/>
      <c r="W27557" s="136"/>
      <c r="Z27557" s="136"/>
      <c r="AC27557" s="136"/>
    </row>
    <row r="27558" spans="2:29">
      <c r="B27558" s="136"/>
      <c r="E27558" s="136"/>
      <c r="H27558" s="136"/>
      <c r="K27558" s="136"/>
      <c r="O27558" s="136"/>
      <c r="T27558" s="136"/>
      <c r="W27558" s="136"/>
      <c r="Z27558" s="136"/>
      <c r="AC27558" s="136"/>
    </row>
    <row r="27559" spans="2:29">
      <c r="B27559" s="136"/>
      <c r="E27559" s="136"/>
      <c r="H27559" s="136"/>
      <c r="K27559" s="136"/>
      <c r="O27559" s="136"/>
      <c r="T27559" s="136"/>
      <c r="W27559" s="136"/>
      <c r="Z27559" s="136"/>
      <c r="AC27559" s="136"/>
    </row>
    <row r="27560" spans="2:29">
      <c r="B27560" s="136"/>
      <c r="E27560" s="136"/>
      <c r="H27560" s="136"/>
      <c r="K27560" s="136"/>
      <c r="O27560" s="136"/>
      <c r="T27560" s="136"/>
      <c r="W27560" s="136"/>
      <c r="Z27560" s="136"/>
      <c r="AC27560" s="136"/>
    </row>
    <row r="27561" spans="2:29">
      <c r="B27561" s="136"/>
      <c r="E27561" s="136"/>
      <c r="H27561" s="136"/>
      <c r="K27561" s="136"/>
      <c r="O27561" s="136"/>
      <c r="T27561" s="136"/>
      <c r="W27561" s="136"/>
      <c r="Z27561" s="136"/>
      <c r="AC27561" s="136"/>
    </row>
    <row r="27562" spans="2:29">
      <c r="B27562" s="136"/>
      <c r="E27562" s="136"/>
      <c r="H27562" s="136"/>
      <c r="K27562" s="136"/>
      <c r="O27562" s="136"/>
      <c r="T27562" s="136"/>
      <c r="W27562" s="136"/>
      <c r="Z27562" s="136"/>
      <c r="AC27562" s="136"/>
    </row>
    <row r="27563" spans="2:29">
      <c r="B27563" s="136"/>
      <c r="E27563" s="136"/>
      <c r="H27563" s="136"/>
      <c r="K27563" s="136"/>
      <c r="O27563" s="136"/>
      <c r="T27563" s="136"/>
      <c r="W27563" s="136"/>
      <c r="Z27563" s="136"/>
      <c r="AC27563" s="136"/>
    </row>
    <row r="27564" spans="2:29">
      <c r="B27564" s="136"/>
      <c r="E27564" s="136"/>
      <c r="H27564" s="136"/>
      <c r="K27564" s="136"/>
      <c r="O27564" s="136"/>
      <c r="T27564" s="136"/>
      <c r="W27564" s="136"/>
      <c r="Z27564" s="136"/>
      <c r="AC27564" s="136"/>
    </row>
    <row r="27565" spans="2:29">
      <c r="B27565" s="136"/>
      <c r="E27565" s="136"/>
      <c r="H27565" s="136"/>
      <c r="K27565" s="136"/>
      <c r="O27565" s="136"/>
      <c r="T27565" s="136"/>
      <c r="W27565" s="136"/>
      <c r="Z27565" s="136"/>
      <c r="AC27565" s="136"/>
    </row>
    <row r="27566" spans="2:29">
      <c r="B27566" s="136"/>
      <c r="E27566" s="136"/>
      <c r="H27566" s="136"/>
      <c r="K27566" s="136"/>
      <c r="O27566" s="136"/>
      <c r="T27566" s="136"/>
      <c r="W27566" s="136"/>
      <c r="Z27566" s="136"/>
      <c r="AC27566" s="136"/>
    </row>
    <row r="27567" spans="2:29">
      <c r="B27567" s="136"/>
      <c r="E27567" s="136"/>
      <c r="H27567" s="136"/>
      <c r="K27567" s="136"/>
      <c r="O27567" s="136"/>
      <c r="T27567" s="136"/>
      <c r="W27567" s="136"/>
      <c r="Z27567" s="136"/>
      <c r="AC27567" s="136"/>
    </row>
    <row r="27568" spans="2:29">
      <c r="B27568" s="136"/>
      <c r="E27568" s="136"/>
      <c r="H27568" s="136"/>
      <c r="K27568" s="136"/>
      <c r="O27568" s="136"/>
      <c r="T27568" s="136"/>
      <c r="W27568" s="136"/>
      <c r="Z27568" s="136"/>
      <c r="AC27568" s="136"/>
    </row>
    <row r="27569" spans="2:29">
      <c r="B27569" s="136"/>
      <c r="E27569" s="136"/>
      <c r="H27569" s="136"/>
      <c r="K27569" s="136"/>
      <c r="O27569" s="136"/>
      <c r="T27569" s="136"/>
      <c r="W27569" s="136"/>
      <c r="Z27569" s="136"/>
      <c r="AC27569" s="136"/>
    </row>
    <row r="27570" spans="2:29">
      <c r="B27570" s="136"/>
      <c r="E27570" s="136"/>
      <c r="H27570" s="136"/>
      <c r="K27570" s="136"/>
      <c r="O27570" s="136"/>
      <c r="T27570" s="136"/>
      <c r="W27570" s="136"/>
      <c r="Z27570" s="136"/>
      <c r="AC27570" s="136"/>
    </row>
    <row r="27571" spans="2:29">
      <c r="B27571" s="136"/>
      <c r="E27571" s="136"/>
      <c r="H27571" s="136"/>
      <c r="K27571" s="136"/>
      <c r="O27571" s="136"/>
      <c r="T27571" s="136"/>
      <c r="W27571" s="136"/>
      <c r="Z27571" s="136"/>
      <c r="AC27571" s="136"/>
    </row>
    <row r="27572" spans="2:29">
      <c r="B27572" s="136"/>
      <c r="E27572" s="136"/>
      <c r="H27572" s="136"/>
      <c r="K27572" s="136"/>
      <c r="O27572" s="136"/>
      <c r="T27572" s="136"/>
      <c r="W27572" s="136"/>
      <c r="Z27572" s="136"/>
      <c r="AC27572" s="136"/>
    </row>
    <row r="27573" spans="2:29">
      <c r="B27573" s="136"/>
      <c r="E27573" s="136"/>
      <c r="H27573" s="136"/>
      <c r="K27573" s="136"/>
      <c r="O27573" s="136"/>
      <c r="T27573" s="136"/>
      <c r="W27573" s="136"/>
      <c r="Z27573" s="136"/>
      <c r="AC27573" s="136"/>
    </row>
    <row r="27574" spans="2:29">
      <c r="B27574" s="136"/>
      <c r="E27574" s="136"/>
      <c r="H27574" s="136"/>
      <c r="K27574" s="136"/>
      <c r="O27574" s="136"/>
      <c r="T27574" s="136"/>
      <c r="W27574" s="136"/>
      <c r="Z27574" s="136"/>
      <c r="AC27574" s="136"/>
    </row>
    <row r="27575" spans="2:29">
      <c r="B27575" s="136"/>
      <c r="E27575" s="136"/>
      <c r="H27575" s="136"/>
      <c r="K27575" s="136"/>
      <c r="O27575" s="136"/>
      <c r="T27575" s="136"/>
      <c r="W27575" s="136"/>
      <c r="Z27575" s="136"/>
      <c r="AC27575" s="136"/>
    </row>
    <row r="27576" spans="2:29">
      <c r="B27576" s="136"/>
      <c r="E27576" s="136"/>
      <c r="H27576" s="136"/>
      <c r="K27576" s="136"/>
      <c r="O27576" s="136"/>
      <c r="T27576" s="136"/>
      <c r="W27576" s="136"/>
      <c r="Z27576" s="136"/>
      <c r="AC27576" s="136"/>
    </row>
    <row r="27577" spans="2:29">
      <c r="B27577" s="136"/>
      <c r="E27577" s="136"/>
      <c r="H27577" s="136"/>
      <c r="K27577" s="136"/>
      <c r="O27577" s="136"/>
      <c r="T27577" s="136"/>
      <c r="W27577" s="136"/>
      <c r="Z27577" s="136"/>
      <c r="AC27577" s="136"/>
    </row>
    <row r="27578" spans="2:29">
      <c r="B27578" s="136"/>
      <c r="E27578" s="136"/>
      <c r="H27578" s="136"/>
      <c r="K27578" s="136"/>
      <c r="O27578" s="136"/>
      <c r="T27578" s="136"/>
      <c r="W27578" s="136"/>
      <c r="Z27578" s="136"/>
      <c r="AC27578" s="136"/>
    </row>
    <row r="27579" spans="2:29">
      <c r="B27579" s="136"/>
      <c r="E27579" s="136"/>
      <c r="H27579" s="136"/>
      <c r="K27579" s="136"/>
      <c r="O27579" s="136"/>
      <c r="T27579" s="136"/>
      <c r="W27579" s="136"/>
      <c r="Z27579" s="136"/>
      <c r="AC27579" s="136"/>
    </row>
    <row r="27580" spans="2:29">
      <c r="B27580" s="136"/>
      <c r="E27580" s="136"/>
      <c r="H27580" s="136"/>
      <c r="K27580" s="136"/>
      <c r="O27580" s="136"/>
      <c r="T27580" s="136"/>
      <c r="W27580" s="136"/>
      <c r="Z27580" s="136"/>
      <c r="AC27580" s="136"/>
    </row>
    <row r="27581" spans="2:29">
      <c r="B27581" s="136"/>
      <c r="E27581" s="136"/>
      <c r="H27581" s="136"/>
      <c r="K27581" s="136"/>
      <c r="O27581" s="136"/>
      <c r="T27581" s="136"/>
      <c r="W27581" s="136"/>
      <c r="Z27581" s="136"/>
      <c r="AC27581" s="136"/>
    </row>
    <row r="27582" spans="2:29">
      <c r="B27582" s="136"/>
      <c r="E27582" s="136"/>
      <c r="H27582" s="136"/>
      <c r="K27582" s="136"/>
      <c r="O27582" s="136"/>
      <c r="T27582" s="136"/>
      <c r="W27582" s="136"/>
      <c r="Z27582" s="136"/>
      <c r="AC27582" s="136"/>
    </row>
    <row r="27583" spans="2:29">
      <c r="B27583" s="136"/>
      <c r="E27583" s="136"/>
      <c r="H27583" s="136"/>
      <c r="K27583" s="136"/>
      <c r="O27583" s="136"/>
      <c r="T27583" s="136"/>
      <c r="W27583" s="136"/>
      <c r="Z27583" s="136"/>
      <c r="AC27583" s="136"/>
    </row>
    <row r="27584" spans="2:29">
      <c r="B27584" s="136"/>
      <c r="E27584" s="136"/>
      <c r="H27584" s="136"/>
      <c r="K27584" s="136"/>
      <c r="O27584" s="136"/>
      <c r="T27584" s="136"/>
      <c r="W27584" s="136"/>
      <c r="Z27584" s="136"/>
      <c r="AC27584" s="136"/>
    </row>
    <row r="27585" spans="2:29">
      <c r="B27585" s="136"/>
      <c r="E27585" s="136"/>
      <c r="H27585" s="136"/>
      <c r="K27585" s="136"/>
      <c r="O27585" s="136"/>
      <c r="T27585" s="136"/>
      <c r="W27585" s="136"/>
      <c r="Z27585" s="136"/>
      <c r="AC27585" s="136"/>
    </row>
    <row r="27586" spans="2:29">
      <c r="B27586" s="136"/>
      <c r="E27586" s="136"/>
      <c r="H27586" s="136"/>
      <c r="K27586" s="136"/>
      <c r="O27586" s="136"/>
      <c r="T27586" s="136"/>
      <c r="W27586" s="136"/>
      <c r="Z27586" s="136"/>
      <c r="AC27586" s="136"/>
    </row>
    <row r="27587" spans="2:29">
      <c r="B27587" s="136"/>
      <c r="E27587" s="136"/>
      <c r="H27587" s="136"/>
      <c r="K27587" s="136"/>
      <c r="O27587" s="136"/>
      <c r="T27587" s="136"/>
      <c r="W27587" s="136"/>
      <c r="Z27587" s="136"/>
      <c r="AC27587" s="136"/>
    </row>
    <row r="27588" spans="2:29">
      <c r="B27588" s="136"/>
      <c r="E27588" s="136"/>
      <c r="H27588" s="136"/>
      <c r="K27588" s="136"/>
      <c r="O27588" s="136"/>
      <c r="T27588" s="136"/>
      <c r="W27588" s="136"/>
      <c r="Z27588" s="136"/>
      <c r="AC27588" s="136"/>
    </row>
    <row r="27589" spans="2:29">
      <c r="B27589" s="136"/>
      <c r="E27589" s="136"/>
      <c r="H27589" s="136"/>
      <c r="K27589" s="136"/>
      <c r="O27589" s="136"/>
      <c r="T27589" s="136"/>
      <c r="W27589" s="136"/>
      <c r="Z27589" s="136"/>
      <c r="AC27589" s="136"/>
    </row>
    <row r="27590" spans="2:29">
      <c r="B27590" s="136"/>
      <c r="E27590" s="136"/>
      <c r="H27590" s="136"/>
      <c r="K27590" s="136"/>
      <c r="O27590" s="136"/>
      <c r="T27590" s="136"/>
      <c r="W27590" s="136"/>
      <c r="Z27590" s="136"/>
      <c r="AC27590" s="136"/>
    </row>
    <row r="27591" spans="2:29">
      <c r="B27591" s="136"/>
      <c r="E27591" s="136"/>
      <c r="H27591" s="136"/>
      <c r="K27591" s="136"/>
      <c r="O27591" s="136"/>
      <c r="T27591" s="136"/>
      <c r="W27591" s="136"/>
      <c r="Z27591" s="136"/>
      <c r="AC27591" s="136"/>
    </row>
    <row r="27592" spans="2:29">
      <c r="B27592" s="136"/>
      <c r="E27592" s="136"/>
      <c r="H27592" s="136"/>
      <c r="K27592" s="136"/>
      <c r="O27592" s="136"/>
      <c r="T27592" s="136"/>
      <c r="W27592" s="136"/>
      <c r="Z27592" s="136"/>
      <c r="AC27592" s="136"/>
    </row>
    <row r="27593" spans="2:29">
      <c r="B27593" s="136"/>
      <c r="E27593" s="136"/>
      <c r="H27593" s="136"/>
      <c r="K27593" s="136"/>
      <c r="O27593" s="136"/>
      <c r="T27593" s="136"/>
      <c r="W27593" s="136"/>
      <c r="Z27593" s="136"/>
      <c r="AC27593" s="136"/>
    </row>
    <row r="27594" spans="2:29">
      <c r="B27594" s="136"/>
      <c r="E27594" s="136"/>
      <c r="H27594" s="136"/>
      <c r="K27594" s="136"/>
      <c r="O27594" s="136"/>
      <c r="T27594" s="136"/>
      <c r="W27594" s="136"/>
      <c r="Z27594" s="136"/>
      <c r="AC27594" s="136"/>
    </row>
    <row r="27595" spans="2:29">
      <c r="B27595" s="136"/>
      <c r="E27595" s="136"/>
      <c r="H27595" s="136"/>
      <c r="K27595" s="136"/>
      <c r="O27595" s="136"/>
      <c r="T27595" s="136"/>
      <c r="W27595" s="136"/>
      <c r="Z27595" s="136"/>
      <c r="AC27595" s="136"/>
    </row>
    <row r="27596" spans="2:29">
      <c r="B27596" s="136"/>
      <c r="E27596" s="136"/>
      <c r="H27596" s="136"/>
      <c r="K27596" s="136"/>
      <c r="O27596" s="136"/>
      <c r="T27596" s="136"/>
      <c r="W27596" s="136"/>
      <c r="Z27596" s="136"/>
      <c r="AC27596" s="136"/>
    </row>
    <row r="27597" spans="2:29">
      <c r="B27597" s="136"/>
      <c r="E27597" s="136"/>
      <c r="H27597" s="136"/>
      <c r="K27597" s="136"/>
      <c r="O27597" s="136"/>
      <c r="T27597" s="136"/>
      <c r="W27597" s="136"/>
      <c r="Z27597" s="136"/>
      <c r="AC27597" s="136"/>
    </row>
    <row r="27598" spans="2:29">
      <c r="B27598" s="136"/>
      <c r="E27598" s="136"/>
      <c r="H27598" s="136"/>
      <c r="K27598" s="136"/>
      <c r="O27598" s="136"/>
      <c r="T27598" s="136"/>
      <c r="W27598" s="136"/>
      <c r="Z27598" s="136"/>
      <c r="AC27598" s="136"/>
    </row>
    <row r="27599" spans="2:29">
      <c r="B27599" s="136"/>
      <c r="E27599" s="136"/>
      <c r="H27599" s="136"/>
      <c r="K27599" s="136"/>
      <c r="O27599" s="136"/>
      <c r="T27599" s="136"/>
      <c r="W27599" s="136"/>
      <c r="Z27599" s="136"/>
      <c r="AC27599" s="136"/>
    </row>
    <row r="27600" spans="2:29">
      <c r="B27600" s="136"/>
      <c r="E27600" s="136"/>
      <c r="H27600" s="136"/>
      <c r="K27600" s="136"/>
      <c r="O27600" s="136"/>
      <c r="T27600" s="136"/>
      <c r="W27600" s="136"/>
      <c r="Z27600" s="136"/>
      <c r="AC27600" s="136"/>
    </row>
    <row r="27601" spans="2:29">
      <c r="B27601" s="136"/>
      <c r="E27601" s="136"/>
      <c r="H27601" s="136"/>
      <c r="K27601" s="136"/>
      <c r="O27601" s="136"/>
      <c r="T27601" s="136"/>
      <c r="W27601" s="136"/>
      <c r="Z27601" s="136"/>
      <c r="AC27601" s="136"/>
    </row>
    <row r="27602" spans="2:29">
      <c r="B27602" s="136"/>
      <c r="E27602" s="136"/>
      <c r="H27602" s="136"/>
      <c r="K27602" s="136"/>
      <c r="O27602" s="136"/>
      <c r="T27602" s="136"/>
      <c r="W27602" s="136"/>
      <c r="Z27602" s="136"/>
      <c r="AC27602" s="136"/>
    </row>
    <row r="27603" spans="2:29">
      <c r="B27603" s="136"/>
      <c r="E27603" s="136"/>
      <c r="H27603" s="136"/>
      <c r="K27603" s="136"/>
      <c r="O27603" s="136"/>
      <c r="T27603" s="136"/>
      <c r="W27603" s="136"/>
      <c r="Z27603" s="136"/>
      <c r="AC27603" s="136"/>
    </row>
    <row r="27604" spans="2:29">
      <c r="B27604" s="136"/>
      <c r="E27604" s="136"/>
      <c r="H27604" s="136"/>
      <c r="K27604" s="136"/>
      <c r="O27604" s="136"/>
      <c r="T27604" s="136"/>
      <c r="W27604" s="136"/>
      <c r="Z27604" s="136"/>
      <c r="AC27604" s="136"/>
    </row>
    <row r="27605" spans="2:29">
      <c r="B27605" s="136"/>
      <c r="E27605" s="136"/>
      <c r="H27605" s="136"/>
      <c r="K27605" s="136"/>
      <c r="O27605" s="136"/>
      <c r="T27605" s="136"/>
      <c r="W27605" s="136"/>
      <c r="Z27605" s="136"/>
      <c r="AC27605" s="136"/>
    </row>
    <row r="27606" spans="2:29">
      <c r="B27606" s="136"/>
      <c r="E27606" s="136"/>
      <c r="H27606" s="136"/>
      <c r="K27606" s="136"/>
      <c r="O27606" s="136"/>
      <c r="T27606" s="136"/>
      <c r="W27606" s="136"/>
      <c r="Z27606" s="136"/>
      <c r="AC27606" s="136"/>
    </row>
    <row r="27607" spans="2:29">
      <c r="B27607" s="136"/>
      <c r="E27607" s="136"/>
      <c r="H27607" s="136"/>
      <c r="K27607" s="136"/>
      <c r="O27607" s="136"/>
      <c r="T27607" s="136"/>
      <c r="W27607" s="136"/>
      <c r="Z27607" s="136"/>
      <c r="AC27607" s="136"/>
    </row>
    <row r="27608" spans="2:29">
      <c r="B27608" s="136"/>
      <c r="E27608" s="136"/>
      <c r="H27608" s="136"/>
      <c r="K27608" s="136"/>
      <c r="O27608" s="136"/>
      <c r="T27608" s="136"/>
      <c r="W27608" s="136"/>
      <c r="Z27608" s="136"/>
      <c r="AC27608" s="136"/>
    </row>
    <row r="27609" spans="2:29">
      <c r="B27609" s="136"/>
      <c r="E27609" s="136"/>
      <c r="H27609" s="136"/>
      <c r="K27609" s="136"/>
      <c r="O27609" s="136"/>
      <c r="T27609" s="136"/>
      <c r="W27609" s="136"/>
      <c r="Z27609" s="136"/>
      <c r="AC27609" s="136"/>
    </row>
    <row r="27610" spans="2:29">
      <c r="B27610" s="136"/>
      <c r="E27610" s="136"/>
      <c r="H27610" s="136"/>
      <c r="K27610" s="136"/>
      <c r="O27610" s="136"/>
      <c r="T27610" s="136"/>
      <c r="W27610" s="136"/>
      <c r="Z27610" s="136"/>
      <c r="AC27610" s="136"/>
    </row>
    <row r="27611" spans="2:29">
      <c r="B27611" s="136"/>
      <c r="E27611" s="136"/>
      <c r="H27611" s="136"/>
      <c r="K27611" s="136"/>
      <c r="O27611" s="136"/>
      <c r="T27611" s="136"/>
      <c r="W27611" s="136"/>
      <c r="Z27611" s="136"/>
      <c r="AC27611" s="136"/>
    </row>
    <row r="27612" spans="2:29">
      <c r="B27612" s="136"/>
      <c r="E27612" s="136"/>
      <c r="H27612" s="136"/>
      <c r="K27612" s="136"/>
      <c r="O27612" s="136"/>
      <c r="T27612" s="136"/>
      <c r="W27612" s="136"/>
      <c r="Z27612" s="136"/>
      <c r="AC27612" s="136"/>
    </row>
    <row r="27613" spans="2:29">
      <c r="B27613" s="136"/>
      <c r="E27613" s="136"/>
      <c r="H27613" s="136"/>
      <c r="K27613" s="136"/>
      <c r="O27613" s="136"/>
      <c r="T27613" s="136"/>
      <c r="W27613" s="136"/>
      <c r="Z27613" s="136"/>
      <c r="AC27613" s="136"/>
    </row>
    <row r="27614" spans="2:29">
      <c r="B27614" s="136"/>
      <c r="E27614" s="136"/>
      <c r="H27614" s="136"/>
      <c r="K27614" s="136"/>
      <c r="O27614" s="136"/>
      <c r="T27614" s="136"/>
      <c r="W27614" s="136"/>
      <c r="Z27614" s="136"/>
      <c r="AC27614" s="136"/>
    </row>
    <row r="27615" spans="2:29">
      <c r="B27615" s="136"/>
      <c r="E27615" s="136"/>
      <c r="H27615" s="136"/>
      <c r="K27615" s="136"/>
      <c r="O27615" s="136"/>
      <c r="T27615" s="136"/>
      <c r="W27615" s="136"/>
      <c r="Z27615" s="136"/>
      <c r="AC27615" s="136"/>
    </row>
    <row r="27616" spans="2:29">
      <c r="B27616" s="136"/>
      <c r="E27616" s="136"/>
      <c r="H27616" s="136"/>
      <c r="K27616" s="136"/>
      <c r="O27616" s="136"/>
      <c r="T27616" s="136"/>
      <c r="W27616" s="136"/>
      <c r="Z27616" s="136"/>
      <c r="AC27616" s="136"/>
    </row>
    <row r="27617" spans="2:29">
      <c r="B27617" s="136"/>
      <c r="E27617" s="136"/>
      <c r="H27617" s="136"/>
      <c r="K27617" s="136"/>
      <c r="O27617" s="136"/>
      <c r="T27617" s="136"/>
      <c r="W27617" s="136"/>
      <c r="Z27617" s="136"/>
      <c r="AC27617" s="136"/>
    </row>
    <row r="27618" spans="2:29">
      <c r="B27618" s="136"/>
      <c r="E27618" s="136"/>
      <c r="H27618" s="136"/>
      <c r="K27618" s="136"/>
      <c r="O27618" s="136"/>
      <c r="T27618" s="136"/>
      <c r="W27618" s="136"/>
      <c r="Z27618" s="136"/>
      <c r="AC27618" s="136"/>
    </row>
    <row r="27619" spans="2:29">
      <c r="B27619" s="136"/>
      <c r="E27619" s="136"/>
      <c r="H27619" s="136"/>
      <c r="K27619" s="136"/>
      <c r="O27619" s="136"/>
      <c r="T27619" s="136"/>
      <c r="W27619" s="136"/>
      <c r="Z27619" s="136"/>
      <c r="AC27619" s="136"/>
    </row>
    <row r="27620" spans="2:29">
      <c r="B27620" s="136"/>
      <c r="E27620" s="136"/>
      <c r="H27620" s="136"/>
      <c r="K27620" s="136"/>
      <c r="O27620" s="136"/>
      <c r="T27620" s="136"/>
      <c r="W27620" s="136"/>
      <c r="Z27620" s="136"/>
      <c r="AC27620" s="136"/>
    </row>
    <row r="27621" spans="2:29">
      <c r="B27621" s="136"/>
      <c r="E27621" s="136"/>
      <c r="H27621" s="136"/>
      <c r="K27621" s="136"/>
      <c r="O27621" s="136"/>
      <c r="T27621" s="136"/>
      <c r="W27621" s="136"/>
      <c r="Z27621" s="136"/>
      <c r="AC27621" s="136"/>
    </row>
    <row r="27622" spans="2:29">
      <c r="B27622" s="136"/>
      <c r="E27622" s="136"/>
      <c r="H27622" s="136"/>
      <c r="K27622" s="136"/>
      <c r="O27622" s="136"/>
      <c r="T27622" s="136"/>
      <c r="W27622" s="136"/>
      <c r="Z27622" s="136"/>
      <c r="AC27622" s="136"/>
    </row>
    <row r="27623" spans="2:29">
      <c r="B27623" s="136"/>
      <c r="E27623" s="136"/>
      <c r="H27623" s="136"/>
      <c r="K27623" s="136"/>
      <c r="O27623" s="136"/>
      <c r="T27623" s="136"/>
      <c r="W27623" s="136"/>
      <c r="Z27623" s="136"/>
      <c r="AC27623" s="136"/>
    </row>
    <row r="27624" spans="2:29">
      <c r="B27624" s="136"/>
      <c r="E27624" s="136"/>
      <c r="H27624" s="136"/>
      <c r="K27624" s="136"/>
      <c r="O27624" s="136"/>
      <c r="T27624" s="136"/>
      <c r="W27624" s="136"/>
      <c r="Z27624" s="136"/>
      <c r="AC27624" s="136"/>
    </row>
    <row r="27625" spans="2:29">
      <c r="B27625" s="136"/>
      <c r="E27625" s="136"/>
      <c r="H27625" s="136"/>
      <c r="K27625" s="136"/>
      <c r="O27625" s="136"/>
      <c r="T27625" s="136"/>
      <c r="W27625" s="136"/>
      <c r="Z27625" s="136"/>
      <c r="AC27625" s="136"/>
    </row>
    <row r="27626" spans="2:29">
      <c r="B27626" s="136"/>
      <c r="E27626" s="136"/>
      <c r="H27626" s="136"/>
      <c r="K27626" s="136"/>
      <c r="O27626" s="136"/>
      <c r="T27626" s="136"/>
      <c r="W27626" s="136"/>
      <c r="Z27626" s="136"/>
      <c r="AC27626" s="136"/>
    </row>
    <row r="27627" spans="2:29">
      <c r="B27627" s="136"/>
      <c r="E27627" s="136"/>
      <c r="H27627" s="136"/>
      <c r="K27627" s="136"/>
      <c r="O27627" s="136"/>
      <c r="T27627" s="136"/>
      <c r="W27627" s="136"/>
      <c r="Z27627" s="136"/>
      <c r="AC27627" s="136"/>
    </row>
    <row r="27628" spans="2:29">
      <c r="B27628" s="136"/>
      <c r="E27628" s="136"/>
      <c r="H27628" s="136"/>
      <c r="K27628" s="136"/>
      <c r="O27628" s="136"/>
      <c r="T27628" s="136"/>
      <c r="W27628" s="136"/>
      <c r="Z27628" s="136"/>
      <c r="AC27628" s="136"/>
    </row>
    <row r="27629" spans="2:29">
      <c r="B27629" s="136"/>
      <c r="E27629" s="136"/>
      <c r="H27629" s="136"/>
      <c r="K27629" s="136"/>
      <c r="O27629" s="136"/>
      <c r="T27629" s="136"/>
      <c r="W27629" s="136"/>
      <c r="Z27629" s="136"/>
      <c r="AC27629" s="136"/>
    </row>
    <row r="27630" spans="2:29">
      <c r="B27630" s="136"/>
      <c r="E27630" s="136"/>
      <c r="H27630" s="136"/>
      <c r="K27630" s="136"/>
      <c r="O27630" s="136"/>
      <c r="T27630" s="136"/>
      <c r="W27630" s="136"/>
      <c r="Z27630" s="136"/>
      <c r="AC27630" s="136"/>
    </row>
    <row r="27631" spans="2:29">
      <c r="B27631" s="136"/>
      <c r="E27631" s="136"/>
      <c r="H27631" s="136"/>
      <c r="K27631" s="136"/>
      <c r="O27631" s="136"/>
      <c r="T27631" s="136"/>
      <c r="W27631" s="136"/>
      <c r="Z27631" s="136"/>
      <c r="AC27631" s="136"/>
    </row>
    <row r="27632" spans="2:29">
      <c r="B27632" s="136"/>
      <c r="E27632" s="136"/>
      <c r="H27632" s="136"/>
      <c r="K27632" s="136"/>
      <c r="O27632" s="136"/>
      <c r="T27632" s="136"/>
      <c r="W27632" s="136"/>
      <c r="Z27632" s="136"/>
      <c r="AC27632" s="136"/>
    </row>
    <row r="27633" spans="2:29">
      <c r="B27633" s="136"/>
      <c r="E27633" s="136"/>
      <c r="H27633" s="136"/>
      <c r="K27633" s="136"/>
      <c r="O27633" s="136"/>
      <c r="T27633" s="136"/>
      <c r="W27633" s="136"/>
      <c r="Z27633" s="136"/>
      <c r="AC27633" s="136"/>
    </row>
    <row r="27634" spans="2:29">
      <c r="B27634" s="136"/>
      <c r="E27634" s="136"/>
      <c r="H27634" s="136"/>
      <c r="K27634" s="136"/>
      <c r="O27634" s="136"/>
      <c r="T27634" s="136"/>
      <c r="W27634" s="136"/>
      <c r="Z27634" s="136"/>
      <c r="AC27634" s="136"/>
    </row>
    <row r="27635" spans="2:29">
      <c r="B27635" s="136"/>
      <c r="E27635" s="136"/>
      <c r="H27635" s="136"/>
      <c r="K27635" s="136"/>
      <c r="O27635" s="136"/>
      <c r="T27635" s="136"/>
      <c r="W27635" s="136"/>
      <c r="Z27635" s="136"/>
      <c r="AC27635" s="136"/>
    </row>
    <row r="27636" spans="2:29">
      <c r="B27636" s="136"/>
      <c r="E27636" s="136"/>
      <c r="H27636" s="136"/>
      <c r="K27636" s="136"/>
      <c r="O27636" s="136"/>
      <c r="T27636" s="136"/>
      <c r="W27636" s="136"/>
      <c r="Z27636" s="136"/>
      <c r="AC27636" s="136"/>
    </row>
    <row r="27637" spans="2:29">
      <c r="B27637" s="136"/>
      <c r="E27637" s="136"/>
      <c r="H27637" s="136"/>
      <c r="K27637" s="136"/>
      <c r="O27637" s="136"/>
      <c r="T27637" s="136"/>
      <c r="W27637" s="136"/>
      <c r="Z27637" s="136"/>
      <c r="AC27637" s="136"/>
    </row>
    <row r="27638" spans="2:29">
      <c r="B27638" s="136"/>
      <c r="E27638" s="136"/>
      <c r="H27638" s="136"/>
      <c r="K27638" s="136"/>
      <c r="O27638" s="136"/>
      <c r="T27638" s="136"/>
      <c r="W27638" s="136"/>
      <c r="Z27638" s="136"/>
      <c r="AC27638" s="136"/>
    </row>
    <row r="27639" spans="2:29">
      <c r="B27639" s="136"/>
      <c r="E27639" s="136"/>
      <c r="H27639" s="136"/>
      <c r="K27639" s="136"/>
      <c r="O27639" s="136"/>
      <c r="T27639" s="136"/>
      <c r="W27639" s="136"/>
      <c r="Z27639" s="136"/>
      <c r="AC27639" s="136"/>
    </row>
    <row r="27640" spans="2:29">
      <c r="B27640" s="136"/>
      <c r="E27640" s="136"/>
      <c r="H27640" s="136"/>
      <c r="K27640" s="136"/>
      <c r="O27640" s="136"/>
      <c r="T27640" s="136"/>
      <c r="W27640" s="136"/>
      <c r="Z27640" s="136"/>
      <c r="AC27640" s="136"/>
    </row>
    <row r="27641" spans="2:29">
      <c r="B27641" s="136"/>
      <c r="E27641" s="136"/>
      <c r="H27641" s="136"/>
      <c r="K27641" s="136"/>
      <c r="O27641" s="136"/>
      <c r="T27641" s="136"/>
      <c r="W27641" s="136"/>
      <c r="Z27641" s="136"/>
      <c r="AC27641" s="136"/>
    </row>
    <row r="27642" spans="2:29">
      <c r="B27642" s="136"/>
      <c r="E27642" s="136"/>
      <c r="H27642" s="136"/>
      <c r="K27642" s="136"/>
      <c r="O27642" s="136"/>
      <c r="T27642" s="136"/>
      <c r="W27642" s="136"/>
      <c r="Z27642" s="136"/>
      <c r="AC27642" s="136"/>
    </row>
    <row r="27643" spans="2:29">
      <c r="B27643" s="136"/>
      <c r="E27643" s="136"/>
      <c r="H27643" s="136"/>
      <c r="K27643" s="136"/>
      <c r="O27643" s="136"/>
      <c r="T27643" s="136"/>
      <c r="W27643" s="136"/>
      <c r="Z27643" s="136"/>
      <c r="AC27643" s="136"/>
    </row>
    <row r="27644" spans="2:29">
      <c r="B27644" s="136"/>
      <c r="E27644" s="136"/>
      <c r="H27644" s="136"/>
      <c r="K27644" s="136"/>
      <c r="O27644" s="136"/>
      <c r="T27644" s="136"/>
      <c r="W27644" s="136"/>
      <c r="Z27644" s="136"/>
      <c r="AC27644" s="136"/>
    </row>
    <row r="27645" spans="2:29">
      <c r="B27645" s="136"/>
      <c r="E27645" s="136"/>
      <c r="H27645" s="136"/>
      <c r="K27645" s="136"/>
      <c r="O27645" s="136"/>
      <c r="T27645" s="136"/>
      <c r="W27645" s="136"/>
      <c r="Z27645" s="136"/>
      <c r="AC27645" s="136"/>
    </row>
    <row r="27646" spans="2:29">
      <c r="B27646" s="136"/>
      <c r="E27646" s="136"/>
      <c r="H27646" s="136"/>
      <c r="K27646" s="136"/>
      <c r="O27646" s="136"/>
      <c r="T27646" s="136"/>
      <c r="W27646" s="136"/>
      <c r="Z27646" s="136"/>
      <c r="AC27646" s="136"/>
    </row>
    <row r="27647" spans="2:29">
      <c r="B27647" s="136"/>
      <c r="E27647" s="136"/>
      <c r="H27647" s="136"/>
      <c r="K27647" s="136"/>
      <c r="O27647" s="136"/>
      <c r="T27647" s="136"/>
      <c r="W27647" s="136"/>
      <c r="Z27647" s="136"/>
      <c r="AC27647" s="136"/>
    </row>
    <row r="27648" spans="2:29">
      <c r="B27648" s="136"/>
      <c r="E27648" s="136"/>
      <c r="H27648" s="136"/>
      <c r="K27648" s="136"/>
      <c r="O27648" s="136"/>
      <c r="T27648" s="136"/>
      <c r="W27648" s="136"/>
      <c r="Z27648" s="136"/>
      <c r="AC27648" s="136"/>
    </row>
    <row r="27649" spans="2:29">
      <c r="B27649" s="136"/>
      <c r="E27649" s="136"/>
      <c r="H27649" s="136"/>
      <c r="K27649" s="136"/>
      <c r="O27649" s="136"/>
      <c r="T27649" s="136"/>
      <c r="W27649" s="136"/>
      <c r="Z27649" s="136"/>
      <c r="AC27649" s="136"/>
    </row>
    <row r="27650" spans="2:29">
      <c r="B27650" s="136"/>
      <c r="E27650" s="136"/>
      <c r="H27650" s="136"/>
      <c r="K27650" s="136"/>
      <c r="O27650" s="136"/>
      <c r="T27650" s="136"/>
      <c r="W27650" s="136"/>
      <c r="Z27650" s="136"/>
      <c r="AC27650" s="136"/>
    </row>
    <row r="27651" spans="2:29">
      <c r="B27651" s="136"/>
      <c r="E27651" s="136"/>
      <c r="H27651" s="136"/>
      <c r="K27651" s="136"/>
      <c r="O27651" s="136"/>
      <c r="T27651" s="136"/>
      <c r="W27651" s="136"/>
      <c r="Z27651" s="136"/>
      <c r="AC27651" s="136"/>
    </row>
    <row r="27652" spans="2:29">
      <c r="B27652" s="136"/>
      <c r="E27652" s="136"/>
      <c r="H27652" s="136"/>
      <c r="K27652" s="136"/>
      <c r="O27652" s="136"/>
      <c r="T27652" s="136"/>
      <c r="W27652" s="136"/>
      <c r="Z27652" s="136"/>
      <c r="AC27652" s="136"/>
    </row>
    <row r="27653" spans="2:29">
      <c r="B27653" s="136"/>
      <c r="E27653" s="136"/>
      <c r="H27653" s="136"/>
      <c r="K27653" s="136"/>
      <c r="O27653" s="136"/>
      <c r="T27653" s="136"/>
      <c r="W27653" s="136"/>
      <c r="Z27653" s="136"/>
      <c r="AC27653" s="136"/>
    </row>
    <row r="27654" spans="2:29">
      <c r="B27654" s="136"/>
      <c r="E27654" s="136"/>
      <c r="H27654" s="136"/>
      <c r="K27654" s="136"/>
      <c r="O27654" s="136"/>
      <c r="T27654" s="136"/>
      <c r="W27654" s="136"/>
      <c r="Z27654" s="136"/>
      <c r="AC27654" s="136"/>
    </row>
    <row r="27655" spans="2:29">
      <c r="B27655" s="136"/>
      <c r="E27655" s="136"/>
      <c r="H27655" s="136"/>
      <c r="K27655" s="136"/>
      <c r="O27655" s="136"/>
      <c r="T27655" s="136"/>
      <c r="W27655" s="136"/>
      <c r="Z27655" s="136"/>
      <c r="AC27655" s="136"/>
    </row>
    <row r="27656" spans="2:29">
      <c r="B27656" s="136"/>
      <c r="E27656" s="136"/>
      <c r="H27656" s="136"/>
      <c r="K27656" s="136"/>
      <c r="O27656" s="136"/>
      <c r="T27656" s="136"/>
      <c r="W27656" s="136"/>
      <c r="Z27656" s="136"/>
      <c r="AC27656" s="136"/>
    </row>
    <row r="27657" spans="2:29">
      <c r="B27657" s="136"/>
      <c r="E27657" s="136"/>
      <c r="H27657" s="136"/>
      <c r="K27657" s="136"/>
      <c r="O27657" s="136"/>
      <c r="T27657" s="136"/>
      <c r="W27657" s="136"/>
      <c r="Z27657" s="136"/>
      <c r="AC27657" s="136"/>
    </row>
    <row r="27658" spans="2:29">
      <c r="B27658" s="136"/>
      <c r="E27658" s="136"/>
      <c r="H27658" s="136"/>
      <c r="K27658" s="136"/>
      <c r="O27658" s="136"/>
      <c r="T27658" s="136"/>
      <c r="W27658" s="136"/>
      <c r="Z27658" s="136"/>
      <c r="AC27658" s="136"/>
    </row>
    <row r="27659" spans="2:29">
      <c r="B27659" s="136"/>
      <c r="E27659" s="136"/>
      <c r="H27659" s="136"/>
      <c r="K27659" s="136"/>
      <c r="O27659" s="136"/>
      <c r="T27659" s="136"/>
      <c r="W27659" s="136"/>
      <c r="Z27659" s="136"/>
      <c r="AC27659" s="136"/>
    </row>
    <row r="27660" spans="2:29">
      <c r="B27660" s="136"/>
      <c r="E27660" s="136"/>
      <c r="H27660" s="136"/>
      <c r="K27660" s="136"/>
      <c r="O27660" s="136"/>
      <c r="T27660" s="136"/>
      <c r="W27660" s="136"/>
      <c r="Z27660" s="136"/>
      <c r="AC27660" s="136"/>
    </row>
    <row r="27661" spans="2:29">
      <c r="B27661" s="136"/>
      <c r="E27661" s="136"/>
      <c r="H27661" s="136"/>
      <c r="K27661" s="136"/>
      <c r="O27661" s="136"/>
      <c r="T27661" s="136"/>
      <c r="W27661" s="136"/>
      <c r="Z27661" s="136"/>
      <c r="AC27661" s="136"/>
    </row>
    <row r="27662" spans="2:29">
      <c r="B27662" s="136"/>
      <c r="E27662" s="136"/>
      <c r="H27662" s="136"/>
      <c r="K27662" s="136"/>
      <c r="O27662" s="136"/>
      <c r="T27662" s="136"/>
      <c r="W27662" s="136"/>
      <c r="Z27662" s="136"/>
      <c r="AC27662" s="136"/>
    </row>
    <row r="27663" spans="2:29">
      <c r="B27663" s="136"/>
      <c r="E27663" s="136"/>
      <c r="H27663" s="136"/>
      <c r="K27663" s="136"/>
      <c r="O27663" s="136"/>
      <c r="T27663" s="136"/>
      <c r="W27663" s="136"/>
      <c r="Z27663" s="136"/>
      <c r="AC27663" s="136"/>
    </row>
    <row r="27664" spans="2:29">
      <c r="B27664" s="136"/>
      <c r="E27664" s="136"/>
      <c r="H27664" s="136"/>
      <c r="K27664" s="136"/>
      <c r="O27664" s="136"/>
      <c r="T27664" s="136"/>
      <c r="W27664" s="136"/>
      <c r="Z27664" s="136"/>
      <c r="AC27664" s="136"/>
    </row>
    <row r="27665" spans="2:29">
      <c r="B27665" s="136"/>
      <c r="E27665" s="136"/>
      <c r="H27665" s="136"/>
      <c r="K27665" s="136"/>
      <c r="O27665" s="136"/>
      <c r="T27665" s="136"/>
      <c r="W27665" s="136"/>
      <c r="Z27665" s="136"/>
      <c r="AC27665" s="136"/>
    </row>
    <row r="27666" spans="2:29">
      <c r="B27666" s="136"/>
      <c r="E27666" s="136"/>
      <c r="H27666" s="136"/>
      <c r="K27666" s="136"/>
      <c r="O27666" s="136"/>
      <c r="T27666" s="136"/>
      <c r="W27666" s="136"/>
      <c r="Z27666" s="136"/>
      <c r="AC27666" s="136"/>
    </row>
    <row r="27667" spans="2:29">
      <c r="B27667" s="136"/>
      <c r="E27667" s="136"/>
      <c r="H27667" s="136"/>
      <c r="K27667" s="136"/>
      <c r="O27667" s="136"/>
      <c r="T27667" s="136"/>
      <c r="W27667" s="136"/>
      <c r="Z27667" s="136"/>
      <c r="AC27667" s="136"/>
    </row>
    <row r="27668" spans="2:29">
      <c r="B27668" s="136"/>
      <c r="E27668" s="136"/>
      <c r="H27668" s="136"/>
      <c r="K27668" s="136"/>
      <c r="O27668" s="136"/>
      <c r="T27668" s="136"/>
      <c r="W27668" s="136"/>
      <c r="Z27668" s="136"/>
      <c r="AC27668" s="136"/>
    </row>
    <row r="27669" spans="2:29">
      <c r="B27669" s="136"/>
      <c r="E27669" s="136"/>
      <c r="H27669" s="136"/>
      <c r="K27669" s="136"/>
      <c r="O27669" s="136"/>
      <c r="T27669" s="136"/>
      <c r="W27669" s="136"/>
      <c r="Z27669" s="136"/>
      <c r="AC27669" s="136"/>
    </row>
    <row r="27670" spans="2:29">
      <c r="B27670" s="136"/>
      <c r="E27670" s="136"/>
      <c r="H27670" s="136"/>
      <c r="K27670" s="136"/>
      <c r="O27670" s="136"/>
      <c r="T27670" s="136"/>
      <c r="W27670" s="136"/>
      <c r="Z27670" s="136"/>
      <c r="AC27670" s="136"/>
    </row>
    <row r="27671" spans="2:29">
      <c r="B27671" s="136"/>
      <c r="E27671" s="136"/>
      <c r="H27671" s="136"/>
      <c r="K27671" s="136"/>
      <c r="O27671" s="136"/>
      <c r="T27671" s="136"/>
      <c r="W27671" s="136"/>
      <c r="Z27671" s="136"/>
      <c r="AC27671" s="136"/>
    </row>
    <row r="27672" spans="2:29">
      <c r="B27672" s="136"/>
      <c r="E27672" s="136"/>
      <c r="H27672" s="136"/>
      <c r="K27672" s="136"/>
      <c r="O27672" s="136"/>
      <c r="T27672" s="136"/>
      <c r="W27672" s="136"/>
      <c r="Z27672" s="136"/>
      <c r="AC27672" s="136"/>
    </row>
    <row r="27673" spans="2:29">
      <c r="B27673" s="136"/>
      <c r="E27673" s="136"/>
      <c r="H27673" s="136"/>
      <c r="K27673" s="136"/>
      <c r="O27673" s="136"/>
      <c r="T27673" s="136"/>
      <c r="W27673" s="136"/>
      <c r="Z27673" s="136"/>
      <c r="AC27673" s="136"/>
    </row>
    <row r="27674" spans="2:29">
      <c r="B27674" s="136"/>
      <c r="E27674" s="136"/>
      <c r="H27674" s="136"/>
      <c r="K27674" s="136"/>
      <c r="O27674" s="136"/>
      <c r="T27674" s="136"/>
      <c r="W27674" s="136"/>
      <c r="Z27674" s="136"/>
      <c r="AC27674" s="136"/>
    </row>
    <row r="27675" spans="2:29">
      <c r="B27675" s="136"/>
      <c r="E27675" s="136"/>
      <c r="H27675" s="136"/>
      <c r="K27675" s="136"/>
      <c r="O27675" s="136"/>
      <c r="T27675" s="136"/>
      <c r="W27675" s="136"/>
      <c r="Z27675" s="136"/>
      <c r="AC27675" s="136"/>
    </row>
    <row r="27676" spans="2:29">
      <c r="B27676" s="136"/>
      <c r="E27676" s="136"/>
      <c r="H27676" s="136"/>
      <c r="K27676" s="136"/>
      <c r="O27676" s="136"/>
      <c r="T27676" s="136"/>
      <c r="W27676" s="136"/>
      <c r="Z27676" s="136"/>
      <c r="AC27676" s="136"/>
    </row>
    <row r="27677" spans="2:29">
      <c r="B27677" s="136"/>
      <c r="E27677" s="136"/>
      <c r="H27677" s="136"/>
      <c r="K27677" s="136"/>
      <c r="O27677" s="136"/>
      <c r="T27677" s="136"/>
      <c r="W27677" s="136"/>
      <c r="Z27677" s="136"/>
      <c r="AC27677" s="136"/>
    </row>
    <row r="27678" spans="2:29">
      <c r="B27678" s="136"/>
      <c r="E27678" s="136"/>
      <c r="H27678" s="136"/>
      <c r="K27678" s="136"/>
      <c r="O27678" s="136"/>
      <c r="T27678" s="136"/>
      <c r="W27678" s="136"/>
      <c r="Z27678" s="136"/>
      <c r="AC27678" s="136"/>
    </row>
    <row r="27679" spans="2:29">
      <c r="B27679" s="136"/>
      <c r="E27679" s="136"/>
      <c r="H27679" s="136"/>
      <c r="K27679" s="136"/>
      <c r="O27679" s="136"/>
      <c r="T27679" s="136"/>
      <c r="W27679" s="136"/>
      <c r="Z27679" s="136"/>
      <c r="AC27679" s="136"/>
    </row>
    <row r="27680" spans="2:29">
      <c r="B27680" s="136"/>
      <c r="E27680" s="136"/>
      <c r="H27680" s="136"/>
      <c r="K27680" s="136"/>
      <c r="O27680" s="136"/>
      <c r="T27680" s="136"/>
      <c r="W27680" s="136"/>
      <c r="Z27680" s="136"/>
      <c r="AC27680" s="136"/>
    </row>
    <row r="27681" spans="2:29">
      <c r="B27681" s="136"/>
      <c r="E27681" s="136"/>
      <c r="H27681" s="136"/>
      <c r="K27681" s="136"/>
      <c r="O27681" s="136"/>
      <c r="T27681" s="136"/>
      <c r="W27681" s="136"/>
      <c r="Z27681" s="136"/>
      <c r="AC27681" s="136"/>
    </row>
    <row r="27682" spans="2:29">
      <c r="B27682" s="136"/>
      <c r="E27682" s="136"/>
      <c r="H27682" s="136"/>
      <c r="K27682" s="136"/>
      <c r="O27682" s="136"/>
      <c r="T27682" s="136"/>
      <c r="W27682" s="136"/>
      <c r="Z27682" s="136"/>
      <c r="AC27682" s="136"/>
    </row>
    <row r="27683" spans="2:29">
      <c r="B27683" s="136"/>
      <c r="E27683" s="136"/>
      <c r="H27683" s="136"/>
      <c r="K27683" s="136"/>
      <c r="O27683" s="136"/>
      <c r="T27683" s="136"/>
      <c r="W27683" s="136"/>
      <c r="Z27683" s="136"/>
      <c r="AC27683" s="136"/>
    </row>
    <row r="27684" spans="2:29">
      <c r="B27684" s="136"/>
      <c r="E27684" s="136"/>
      <c r="H27684" s="136"/>
      <c r="K27684" s="136"/>
      <c r="O27684" s="136"/>
      <c r="T27684" s="136"/>
      <c r="W27684" s="136"/>
      <c r="Z27684" s="136"/>
      <c r="AC27684" s="136"/>
    </row>
    <row r="27685" spans="2:29">
      <c r="B27685" s="136"/>
      <c r="E27685" s="136"/>
      <c r="H27685" s="136"/>
      <c r="K27685" s="136"/>
      <c r="O27685" s="136"/>
      <c r="T27685" s="136"/>
      <c r="W27685" s="136"/>
      <c r="Z27685" s="136"/>
      <c r="AC27685" s="136"/>
    </row>
    <row r="27686" spans="2:29">
      <c r="B27686" s="136"/>
      <c r="E27686" s="136"/>
      <c r="H27686" s="136"/>
      <c r="K27686" s="136"/>
      <c r="O27686" s="136"/>
      <c r="T27686" s="136"/>
      <c r="W27686" s="136"/>
      <c r="Z27686" s="136"/>
      <c r="AC27686" s="136"/>
    </row>
    <row r="27687" spans="2:29">
      <c r="B27687" s="136"/>
      <c r="E27687" s="136"/>
      <c r="H27687" s="136"/>
      <c r="K27687" s="136"/>
      <c r="O27687" s="136"/>
      <c r="T27687" s="136"/>
      <c r="W27687" s="136"/>
      <c r="Z27687" s="136"/>
      <c r="AC27687" s="136"/>
    </row>
    <row r="27688" spans="2:29">
      <c r="B27688" s="136"/>
      <c r="E27688" s="136"/>
      <c r="H27688" s="136"/>
      <c r="K27688" s="136"/>
      <c r="O27688" s="136"/>
      <c r="T27688" s="136"/>
      <c r="W27688" s="136"/>
      <c r="Z27688" s="136"/>
      <c r="AC27688" s="136"/>
    </row>
    <row r="27689" spans="2:29">
      <c r="B27689" s="136"/>
      <c r="E27689" s="136"/>
      <c r="H27689" s="136"/>
      <c r="K27689" s="136"/>
      <c r="O27689" s="136"/>
      <c r="T27689" s="136"/>
      <c r="W27689" s="136"/>
      <c r="Z27689" s="136"/>
      <c r="AC27689" s="136"/>
    </row>
    <row r="27690" spans="2:29">
      <c r="B27690" s="136"/>
      <c r="E27690" s="136"/>
      <c r="H27690" s="136"/>
      <c r="K27690" s="136"/>
      <c r="O27690" s="136"/>
      <c r="T27690" s="136"/>
      <c r="W27690" s="136"/>
      <c r="Z27690" s="136"/>
      <c r="AC27690" s="136"/>
    </row>
    <row r="27691" spans="2:29">
      <c r="B27691" s="136"/>
      <c r="E27691" s="136"/>
      <c r="H27691" s="136"/>
      <c r="K27691" s="136"/>
      <c r="O27691" s="136"/>
      <c r="T27691" s="136"/>
      <c r="W27691" s="136"/>
      <c r="Z27691" s="136"/>
      <c r="AC27691" s="136"/>
    </row>
    <row r="27692" spans="2:29">
      <c r="B27692" s="136"/>
      <c r="E27692" s="136"/>
      <c r="H27692" s="136"/>
      <c r="K27692" s="136"/>
      <c r="O27692" s="136"/>
      <c r="T27692" s="136"/>
      <c r="W27692" s="136"/>
      <c r="Z27692" s="136"/>
      <c r="AC27692" s="136"/>
    </row>
    <row r="27693" spans="2:29">
      <c r="B27693" s="136"/>
      <c r="E27693" s="136"/>
      <c r="H27693" s="136"/>
      <c r="K27693" s="136"/>
      <c r="O27693" s="136"/>
      <c r="T27693" s="136"/>
      <c r="W27693" s="136"/>
      <c r="Z27693" s="136"/>
      <c r="AC27693" s="136"/>
    </row>
    <row r="27694" spans="2:29">
      <c r="B27694" s="136"/>
      <c r="E27694" s="136"/>
      <c r="H27694" s="136"/>
      <c r="K27694" s="136"/>
      <c r="O27694" s="136"/>
      <c r="T27694" s="136"/>
      <c r="W27694" s="136"/>
      <c r="Z27694" s="136"/>
      <c r="AC27694" s="136"/>
    </row>
    <row r="27695" spans="2:29">
      <c r="B27695" s="136"/>
      <c r="E27695" s="136"/>
      <c r="H27695" s="136"/>
      <c r="K27695" s="136"/>
      <c r="O27695" s="136"/>
      <c r="T27695" s="136"/>
      <c r="W27695" s="136"/>
      <c r="Z27695" s="136"/>
      <c r="AC27695" s="136"/>
    </row>
    <row r="27696" spans="2:29">
      <c r="B27696" s="136"/>
      <c r="E27696" s="136"/>
      <c r="H27696" s="136"/>
      <c r="K27696" s="136"/>
      <c r="O27696" s="136"/>
      <c r="T27696" s="136"/>
      <c r="W27696" s="136"/>
      <c r="Z27696" s="136"/>
      <c r="AC27696" s="136"/>
    </row>
    <row r="27697" spans="2:29">
      <c r="B27697" s="136"/>
      <c r="E27697" s="136"/>
      <c r="H27697" s="136"/>
      <c r="K27697" s="136"/>
      <c r="O27697" s="136"/>
      <c r="T27697" s="136"/>
      <c r="W27697" s="136"/>
      <c r="Z27697" s="136"/>
      <c r="AC27697" s="136"/>
    </row>
    <row r="27698" spans="2:29">
      <c r="B27698" s="136"/>
      <c r="E27698" s="136"/>
      <c r="H27698" s="136"/>
      <c r="K27698" s="136"/>
      <c r="O27698" s="136"/>
      <c r="T27698" s="136"/>
      <c r="W27698" s="136"/>
      <c r="Z27698" s="136"/>
      <c r="AC27698" s="136"/>
    </row>
    <row r="27699" spans="2:29">
      <c r="B27699" s="136"/>
      <c r="E27699" s="136"/>
      <c r="H27699" s="136"/>
      <c r="K27699" s="136"/>
      <c r="O27699" s="136"/>
      <c r="T27699" s="136"/>
      <c r="W27699" s="136"/>
      <c r="Z27699" s="136"/>
      <c r="AC27699" s="136"/>
    </row>
    <row r="27700" spans="2:29">
      <c r="B27700" s="136"/>
      <c r="E27700" s="136"/>
      <c r="H27700" s="136"/>
      <c r="K27700" s="136"/>
      <c r="O27700" s="136"/>
      <c r="T27700" s="136"/>
      <c r="W27700" s="136"/>
      <c r="Z27700" s="136"/>
      <c r="AC27700" s="136"/>
    </row>
    <row r="27701" spans="2:29">
      <c r="B27701" s="136"/>
      <c r="E27701" s="136"/>
      <c r="H27701" s="136"/>
      <c r="K27701" s="136"/>
      <c r="O27701" s="136"/>
      <c r="T27701" s="136"/>
      <c r="W27701" s="136"/>
      <c r="Z27701" s="136"/>
      <c r="AC27701" s="136"/>
    </row>
    <row r="27702" spans="2:29">
      <c r="B27702" s="136"/>
      <c r="E27702" s="136"/>
      <c r="H27702" s="136"/>
      <c r="K27702" s="136"/>
      <c r="O27702" s="136"/>
      <c r="T27702" s="136"/>
      <c r="W27702" s="136"/>
      <c r="Z27702" s="136"/>
      <c r="AC27702" s="136"/>
    </row>
    <row r="27703" spans="2:29">
      <c r="B27703" s="136"/>
      <c r="E27703" s="136"/>
      <c r="H27703" s="136"/>
      <c r="K27703" s="136"/>
      <c r="O27703" s="136"/>
      <c r="T27703" s="136"/>
      <c r="W27703" s="136"/>
      <c r="Z27703" s="136"/>
      <c r="AC27703" s="136"/>
    </row>
    <row r="27704" spans="2:29">
      <c r="B27704" s="136"/>
      <c r="E27704" s="136"/>
      <c r="H27704" s="136"/>
      <c r="K27704" s="136"/>
      <c r="O27704" s="136"/>
      <c r="T27704" s="136"/>
      <c r="W27704" s="136"/>
      <c r="Z27704" s="136"/>
      <c r="AC27704" s="136"/>
    </row>
    <row r="27705" spans="2:29">
      <c r="B27705" s="136"/>
      <c r="E27705" s="136"/>
      <c r="H27705" s="136"/>
      <c r="K27705" s="136"/>
      <c r="O27705" s="136"/>
      <c r="T27705" s="136"/>
      <c r="W27705" s="136"/>
      <c r="Z27705" s="136"/>
      <c r="AC27705" s="136"/>
    </row>
    <row r="27706" spans="2:29">
      <c r="B27706" s="136"/>
      <c r="E27706" s="136"/>
      <c r="H27706" s="136"/>
      <c r="K27706" s="136"/>
      <c r="O27706" s="136"/>
      <c r="T27706" s="136"/>
      <c r="W27706" s="136"/>
      <c r="Z27706" s="136"/>
      <c r="AC27706" s="136"/>
    </row>
    <row r="27707" spans="2:29">
      <c r="B27707" s="136"/>
      <c r="E27707" s="136"/>
      <c r="H27707" s="136"/>
      <c r="K27707" s="136"/>
      <c r="O27707" s="136"/>
      <c r="T27707" s="136"/>
      <c r="W27707" s="136"/>
      <c r="Z27707" s="136"/>
      <c r="AC27707" s="136"/>
    </row>
    <row r="27708" spans="2:29">
      <c r="B27708" s="136"/>
      <c r="E27708" s="136"/>
      <c r="H27708" s="136"/>
      <c r="K27708" s="136"/>
      <c r="O27708" s="136"/>
      <c r="T27708" s="136"/>
      <c r="W27708" s="136"/>
      <c r="Z27708" s="136"/>
      <c r="AC27708" s="136"/>
    </row>
    <row r="27709" spans="2:29">
      <c r="B27709" s="136"/>
      <c r="E27709" s="136"/>
      <c r="H27709" s="136"/>
      <c r="K27709" s="136"/>
      <c r="O27709" s="136"/>
      <c r="T27709" s="136"/>
      <c r="W27709" s="136"/>
      <c r="Z27709" s="136"/>
      <c r="AC27709" s="136"/>
    </row>
    <row r="27710" spans="2:29">
      <c r="B27710" s="136"/>
      <c r="E27710" s="136"/>
      <c r="H27710" s="136"/>
      <c r="K27710" s="136"/>
      <c r="O27710" s="136"/>
      <c r="T27710" s="136"/>
      <c r="W27710" s="136"/>
      <c r="Z27710" s="136"/>
      <c r="AC27710" s="136"/>
    </row>
    <row r="27711" spans="2:29">
      <c r="B27711" s="136"/>
      <c r="E27711" s="136"/>
      <c r="H27711" s="136"/>
      <c r="K27711" s="136"/>
      <c r="O27711" s="136"/>
      <c r="T27711" s="136"/>
      <c r="W27711" s="136"/>
      <c r="Z27711" s="136"/>
      <c r="AC27711" s="136"/>
    </row>
    <row r="27712" spans="2:29">
      <c r="B27712" s="136"/>
      <c r="E27712" s="136"/>
      <c r="H27712" s="136"/>
      <c r="K27712" s="136"/>
      <c r="O27712" s="136"/>
      <c r="T27712" s="136"/>
      <c r="W27712" s="136"/>
      <c r="Z27712" s="136"/>
      <c r="AC27712" s="136"/>
    </row>
    <row r="27713" spans="2:29">
      <c r="B27713" s="136"/>
      <c r="E27713" s="136"/>
      <c r="H27713" s="136"/>
      <c r="K27713" s="136"/>
      <c r="O27713" s="136"/>
      <c r="T27713" s="136"/>
      <c r="W27713" s="136"/>
      <c r="Z27713" s="136"/>
      <c r="AC27713" s="136"/>
    </row>
    <row r="27714" spans="2:29">
      <c r="B27714" s="136"/>
      <c r="E27714" s="136"/>
      <c r="H27714" s="136"/>
      <c r="K27714" s="136"/>
      <c r="O27714" s="136"/>
      <c r="T27714" s="136"/>
      <c r="W27714" s="136"/>
      <c r="Z27714" s="136"/>
      <c r="AC27714" s="136"/>
    </row>
    <row r="27715" spans="2:29">
      <c r="B27715" s="136"/>
      <c r="E27715" s="136"/>
      <c r="H27715" s="136"/>
      <c r="K27715" s="136"/>
      <c r="O27715" s="136"/>
      <c r="T27715" s="136"/>
      <c r="W27715" s="136"/>
      <c r="Z27715" s="136"/>
      <c r="AC27715" s="136"/>
    </row>
    <row r="27716" spans="2:29">
      <c r="B27716" s="136"/>
      <c r="E27716" s="136"/>
      <c r="H27716" s="136"/>
      <c r="K27716" s="136"/>
      <c r="O27716" s="136"/>
      <c r="T27716" s="136"/>
      <c r="W27716" s="136"/>
      <c r="Z27716" s="136"/>
      <c r="AC27716" s="136"/>
    </row>
    <row r="27717" spans="2:29">
      <c r="B27717" s="136"/>
      <c r="E27717" s="136"/>
      <c r="H27717" s="136"/>
      <c r="K27717" s="136"/>
      <c r="O27717" s="136"/>
      <c r="T27717" s="136"/>
      <c r="W27717" s="136"/>
      <c r="Z27717" s="136"/>
      <c r="AC27717" s="136"/>
    </row>
    <row r="27718" spans="2:29">
      <c r="B27718" s="136"/>
      <c r="E27718" s="136"/>
      <c r="H27718" s="136"/>
      <c r="K27718" s="136"/>
      <c r="O27718" s="136"/>
      <c r="T27718" s="136"/>
      <c r="W27718" s="136"/>
      <c r="Z27718" s="136"/>
      <c r="AC27718" s="136"/>
    </row>
    <row r="27719" spans="2:29">
      <c r="B27719" s="136"/>
      <c r="E27719" s="136"/>
      <c r="H27719" s="136"/>
      <c r="K27719" s="136"/>
      <c r="O27719" s="136"/>
      <c r="T27719" s="136"/>
      <c r="W27719" s="136"/>
      <c r="Z27719" s="136"/>
      <c r="AC27719" s="136"/>
    </row>
    <row r="27720" spans="2:29">
      <c r="B27720" s="136"/>
      <c r="E27720" s="136"/>
      <c r="H27720" s="136"/>
      <c r="K27720" s="136"/>
      <c r="O27720" s="136"/>
      <c r="T27720" s="136"/>
      <c r="W27720" s="136"/>
      <c r="Z27720" s="136"/>
      <c r="AC27720" s="136"/>
    </row>
    <row r="27721" spans="2:29">
      <c r="B27721" s="136"/>
      <c r="E27721" s="136"/>
      <c r="H27721" s="136"/>
      <c r="K27721" s="136"/>
      <c r="O27721" s="136"/>
      <c r="T27721" s="136"/>
      <c r="W27721" s="136"/>
      <c r="Z27721" s="136"/>
      <c r="AC27721" s="136"/>
    </row>
    <row r="27722" spans="2:29">
      <c r="B27722" s="136"/>
      <c r="E27722" s="136"/>
      <c r="H27722" s="136"/>
      <c r="K27722" s="136"/>
      <c r="O27722" s="136"/>
      <c r="T27722" s="136"/>
      <c r="W27722" s="136"/>
      <c r="Z27722" s="136"/>
      <c r="AC27722" s="136"/>
    </row>
    <row r="27723" spans="2:29">
      <c r="B27723" s="136"/>
      <c r="E27723" s="136"/>
      <c r="H27723" s="136"/>
      <c r="K27723" s="136"/>
      <c r="O27723" s="136"/>
      <c r="T27723" s="136"/>
      <c r="W27723" s="136"/>
      <c r="Z27723" s="136"/>
      <c r="AC27723" s="136"/>
    </row>
    <row r="27724" spans="2:29">
      <c r="B27724" s="136"/>
      <c r="E27724" s="136"/>
      <c r="H27724" s="136"/>
      <c r="K27724" s="136"/>
      <c r="O27724" s="136"/>
      <c r="T27724" s="136"/>
      <c r="W27724" s="136"/>
      <c r="Z27724" s="136"/>
      <c r="AC27724" s="136"/>
    </row>
    <row r="27725" spans="2:29">
      <c r="B27725" s="136"/>
      <c r="E27725" s="136"/>
      <c r="H27725" s="136"/>
      <c r="K27725" s="136"/>
      <c r="O27725" s="136"/>
      <c r="T27725" s="136"/>
      <c r="W27725" s="136"/>
      <c r="Z27725" s="136"/>
      <c r="AC27725" s="136"/>
    </row>
    <row r="27726" spans="2:29">
      <c r="B27726" s="136"/>
      <c r="E27726" s="136"/>
      <c r="H27726" s="136"/>
      <c r="K27726" s="136"/>
      <c r="O27726" s="136"/>
      <c r="T27726" s="136"/>
      <c r="W27726" s="136"/>
      <c r="Z27726" s="136"/>
      <c r="AC27726" s="136"/>
    </row>
    <row r="27727" spans="2:29">
      <c r="B27727" s="136"/>
      <c r="E27727" s="136"/>
      <c r="H27727" s="136"/>
      <c r="K27727" s="136"/>
      <c r="O27727" s="136"/>
      <c r="T27727" s="136"/>
      <c r="W27727" s="136"/>
      <c r="Z27727" s="136"/>
      <c r="AC27727" s="136"/>
    </row>
    <row r="27728" spans="2:29">
      <c r="B27728" s="136"/>
      <c r="E27728" s="136"/>
      <c r="H27728" s="136"/>
      <c r="K27728" s="136"/>
      <c r="O27728" s="136"/>
      <c r="T27728" s="136"/>
      <c r="W27728" s="136"/>
      <c r="Z27728" s="136"/>
      <c r="AC27728" s="136"/>
    </row>
    <row r="27729" spans="2:29">
      <c r="B27729" s="136"/>
      <c r="E27729" s="136"/>
      <c r="H27729" s="136"/>
      <c r="K27729" s="136"/>
      <c r="O27729" s="136"/>
      <c r="T27729" s="136"/>
      <c r="W27729" s="136"/>
      <c r="Z27729" s="136"/>
      <c r="AC27729" s="136"/>
    </row>
    <row r="27730" spans="2:29">
      <c r="B27730" s="136"/>
      <c r="E27730" s="136"/>
      <c r="H27730" s="136"/>
      <c r="K27730" s="136"/>
      <c r="O27730" s="136"/>
      <c r="T27730" s="136"/>
      <c r="W27730" s="136"/>
      <c r="Z27730" s="136"/>
      <c r="AC27730" s="136"/>
    </row>
    <row r="27731" spans="2:29">
      <c r="B27731" s="136"/>
      <c r="E27731" s="136"/>
      <c r="H27731" s="136"/>
      <c r="K27731" s="136"/>
      <c r="O27731" s="136"/>
      <c r="T27731" s="136"/>
      <c r="W27731" s="136"/>
      <c r="Z27731" s="136"/>
      <c r="AC27731" s="136"/>
    </row>
    <row r="27732" spans="2:29">
      <c r="B27732" s="136"/>
      <c r="E27732" s="136"/>
      <c r="H27732" s="136"/>
      <c r="K27732" s="136"/>
      <c r="O27732" s="136"/>
      <c r="T27732" s="136"/>
      <c r="W27732" s="136"/>
      <c r="Z27732" s="136"/>
      <c r="AC27732" s="136"/>
    </row>
    <row r="27733" spans="2:29">
      <c r="B27733" s="136"/>
      <c r="E27733" s="136"/>
      <c r="H27733" s="136"/>
      <c r="K27733" s="136"/>
      <c r="O27733" s="136"/>
      <c r="T27733" s="136"/>
      <c r="W27733" s="136"/>
      <c r="Z27733" s="136"/>
      <c r="AC27733" s="136"/>
    </row>
    <row r="27734" spans="2:29">
      <c r="B27734" s="136"/>
      <c r="E27734" s="136"/>
      <c r="H27734" s="136"/>
      <c r="K27734" s="136"/>
      <c r="O27734" s="136"/>
      <c r="T27734" s="136"/>
      <c r="W27734" s="136"/>
      <c r="Z27734" s="136"/>
      <c r="AC27734" s="136"/>
    </row>
    <row r="27735" spans="2:29">
      <c r="B27735" s="136"/>
      <c r="E27735" s="136"/>
      <c r="H27735" s="136"/>
      <c r="K27735" s="136"/>
      <c r="O27735" s="136"/>
      <c r="T27735" s="136"/>
      <c r="W27735" s="136"/>
      <c r="Z27735" s="136"/>
      <c r="AC27735" s="136"/>
    </row>
    <row r="27736" spans="2:29">
      <c r="B27736" s="136"/>
      <c r="E27736" s="136"/>
      <c r="H27736" s="136"/>
      <c r="K27736" s="136"/>
      <c r="O27736" s="136"/>
      <c r="T27736" s="136"/>
      <c r="W27736" s="136"/>
      <c r="Z27736" s="136"/>
      <c r="AC27736" s="136"/>
    </row>
    <row r="27737" spans="2:29">
      <c r="B27737" s="136"/>
      <c r="E27737" s="136"/>
      <c r="H27737" s="136"/>
      <c r="K27737" s="136"/>
      <c r="O27737" s="136"/>
      <c r="T27737" s="136"/>
      <c r="W27737" s="136"/>
      <c r="Z27737" s="136"/>
      <c r="AC27737" s="136"/>
    </row>
    <row r="27738" spans="2:29">
      <c r="B27738" s="136"/>
      <c r="E27738" s="136"/>
      <c r="H27738" s="136"/>
      <c r="K27738" s="136"/>
      <c r="O27738" s="136"/>
      <c r="T27738" s="136"/>
      <c r="W27738" s="136"/>
      <c r="Z27738" s="136"/>
      <c r="AC27738" s="136"/>
    </row>
    <row r="27739" spans="2:29">
      <c r="B27739" s="136"/>
      <c r="E27739" s="136"/>
      <c r="H27739" s="136"/>
      <c r="K27739" s="136"/>
      <c r="O27739" s="136"/>
      <c r="T27739" s="136"/>
      <c r="W27739" s="136"/>
      <c r="Z27739" s="136"/>
      <c r="AC27739" s="136"/>
    </row>
    <row r="27740" spans="2:29">
      <c r="B27740" s="136"/>
      <c r="E27740" s="136"/>
      <c r="H27740" s="136"/>
      <c r="K27740" s="136"/>
      <c r="O27740" s="136"/>
      <c r="T27740" s="136"/>
      <c r="W27740" s="136"/>
      <c r="Z27740" s="136"/>
      <c r="AC27740" s="136"/>
    </row>
    <row r="27741" spans="2:29">
      <c r="B27741" s="136"/>
      <c r="E27741" s="136"/>
      <c r="H27741" s="136"/>
      <c r="K27741" s="136"/>
      <c r="O27741" s="136"/>
      <c r="T27741" s="136"/>
      <c r="W27741" s="136"/>
      <c r="Z27741" s="136"/>
      <c r="AC27741" s="136"/>
    </row>
    <row r="27742" spans="2:29">
      <c r="B27742" s="136"/>
      <c r="E27742" s="136"/>
      <c r="H27742" s="136"/>
      <c r="K27742" s="136"/>
      <c r="O27742" s="136"/>
      <c r="T27742" s="136"/>
      <c r="W27742" s="136"/>
      <c r="Z27742" s="136"/>
      <c r="AC27742" s="136"/>
    </row>
    <row r="27743" spans="2:29">
      <c r="B27743" s="136"/>
      <c r="E27743" s="136"/>
      <c r="H27743" s="136"/>
      <c r="K27743" s="136"/>
      <c r="O27743" s="136"/>
      <c r="T27743" s="136"/>
      <c r="W27743" s="136"/>
      <c r="Z27743" s="136"/>
      <c r="AC27743" s="136"/>
    </row>
    <row r="27744" spans="2:29">
      <c r="B27744" s="136"/>
      <c r="E27744" s="136"/>
      <c r="H27744" s="136"/>
      <c r="K27744" s="136"/>
      <c r="O27744" s="136"/>
      <c r="T27744" s="136"/>
      <c r="W27744" s="136"/>
      <c r="Z27744" s="136"/>
      <c r="AC27744" s="136"/>
    </row>
    <row r="27745" spans="2:29">
      <c r="B27745" s="136"/>
      <c r="E27745" s="136"/>
      <c r="H27745" s="136"/>
      <c r="K27745" s="136"/>
      <c r="O27745" s="136"/>
      <c r="T27745" s="136"/>
      <c r="W27745" s="136"/>
      <c r="Z27745" s="136"/>
      <c r="AC27745" s="136"/>
    </row>
    <row r="27746" spans="2:29">
      <c r="B27746" s="136"/>
      <c r="E27746" s="136"/>
      <c r="H27746" s="136"/>
      <c r="K27746" s="136"/>
      <c r="O27746" s="136"/>
      <c r="T27746" s="136"/>
      <c r="W27746" s="136"/>
      <c r="Z27746" s="136"/>
      <c r="AC27746" s="136"/>
    </row>
    <row r="27747" spans="2:29">
      <c r="B27747" s="136"/>
      <c r="E27747" s="136"/>
      <c r="H27747" s="136"/>
      <c r="K27747" s="136"/>
      <c r="O27747" s="136"/>
      <c r="T27747" s="136"/>
      <c r="W27747" s="136"/>
      <c r="Z27747" s="136"/>
      <c r="AC27747" s="136"/>
    </row>
    <row r="27748" spans="2:29">
      <c r="B27748" s="136"/>
      <c r="E27748" s="136"/>
      <c r="H27748" s="136"/>
      <c r="K27748" s="136"/>
      <c r="O27748" s="136"/>
      <c r="T27748" s="136"/>
      <c r="W27748" s="136"/>
      <c r="Z27748" s="136"/>
      <c r="AC27748" s="136"/>
    </row>
    <row r="27749" spans="2:29">
      <c r="B27749" s="136"/>
      <c r="E27749" s="136"/>
      <c r="H27749" s="136"/>
      <c r="K27749" s="136"/>
      <c r="O27749" s="136"/>
      <c r="T27749" s="136"/>
      <c r="W27749" s="136"/>
      <c r="Z27749" s="136"/>
      <c r="AC27749" s="136"/>
    </row>
    <row r="27750" spans="2:29">
      <c r="B27750" s="136"/>
      <c r="E27750" s="136"/>
      <c r="H27750" s="136"/>
      <c r="K27750" s="136"/>
      <c r="O27750" s="136"/>
      <c r="T27750" s="136"/>
      <c r="W27750" s="136"/>
      <c r="Z27750" s="136"/>
      <c r="AC27750" s="136"/>
    </row>
    <row r="27751" spans="2:29">
      <c r="B27751" s="136"/>
      <c r="E27751" s="136"/>
      <c r="H27751" s="136"/>
      <c r="K27751" s="136"/>
      <c r="O27751" s="136"/>
      <c r="T27751" s="136"/>
      <c r="W27751" s="136"/>
      <c r="Z27751" s="136"/>
      <c r="AC27751" s="136"/>
    </row>
    <row r="27752" spans="2:29">
      <c r="B27752" s="136"/>
      <c r="E27752" s="136"/>
      <c r="H27752" s="136"/>
      <c r="K27752" s="136"/>
      <c r="O27752" s="136"/>
      <c r="T27752" s="136"/>
      <c r="W27752" s="136"/>
      <c r="Z27752" s="136"/>
      <c r="AC27752" s="136"/>
    </row>
    <row r="27753" spans="2:29">
      <c r="B27753" s="136"/>
      <c r="E27753" s="136"/>
      <c r="H27753" s="136"/>
      <c r="K27753" s="136"/>
      <c r="O27753" s="136"/>
      <c r="T27753" s="136"/>
      <c r="W27753" s="136"/>
      <c r="Z27753" s="136"/>
      <c r="AC27753" s="136"/>
    </row>
    <row r="27754" spans="2:29">
      <c r="B27754" s="136"/>
      <c r="E27754" s="136"/>
      <c r="H27754" s="136"/>
      <c r="K27754" s="136"/>
      <c r="O27754" s="136"/>
      <c r="T27754" s="136"/>
      <c r="W27754" s="136"/>
      <c r="Z27754" s="136"/>
      <c r="AC27754" s="136"/>
    </row>
    <row r="27755" spans="2:29">
      <c r="B27755" s="136"/>
      <c r="E27755" s="136"/>
      <c r="H27755" s="136"/>
      <c r="K27755" s="136"/>
      <c r="O27755" s="136"/>
      <c r="T27755" s="136"/>
      <c r="W27755" s="136"/>
      <c r="Z27755" s="136"/>
      <c r="AC27755" s="136"/>
    </row>
    <row r="27756" spans="2:29">
      <c r="B27756" s="136"/>
      <c r="E27756" s="136"/>
      <c r="H27756" s="136"/>
      <c r="K27756" s="136"/>
      <c r="O27756" s="136"/>
      <c r="T27756" s="136"/>
      <c r="W27756" s="136"/>
      <c r="Z27756" s="136"/>
      <c r="AC27756" s="136"/>
    </row>
    <row r="27757" spans="2:29">
      <c r="B27757" s="136"/>
      <c r="E27757" s="136"/>
      <c r="H27757" s="136"/>
      <c r="K27757" s="136"/>
      <c r="O27757" s="136"/>
      <c r="T27757" s="136"/>
      <c r="W27757" s="136"/>
      <c r="Z27757" s="136"/>
      <c r="AC27757" s="136"/>
    </row>
    <row r="27758" spans="2:29">
      <c r="B27758" s="136"/>
      <c r="E27758" s="136"/>
      <c r="H27758" s="136"/>
      <c r="K27758" s="136"/>
      <c r="O27758" s="136"/>
      <c r="T27758" s="136"/>
      <c r="W27758" s="136"/>
      <c r="Z27758" s="136"/>
      <c r="AC27758" s="136"/>
    </row>
    <row r="27759" spans="2:29">
      <c r="B27759" s="136"/>
      <c r="E27759" s="136"/>
      <c r="H27759" s="136"/>
      <c r="K27759" s="136"/>
      <c r="O27759" s="136"/>
      <c r="T27759" s="136"/>
      <c r="W27759" s="136"/>
      <c r="Z27759" s="136"/>
      <c r="AC27759" s="136"/>
    </row>
    <row r="27760" spans="2:29">
      <c r="B27760" s="136"/>
      <c r="E27760" s="136"/>
      <c r="H27760" s="136"/>
      <c r="K27760" s="136"/>
      <c r="O27760" s="136"/>
      <c r="T27760" s="136"/>
      <c r="W27760" s="136"/>
      <c r="Z27760" s="136"/>
      <c r="AC27760" s="136"/>
    </row>
    <row r="27761" spans="2:29">
      <c r="B27761" s="136"/>
      <c r="E27761" s="136"/>
      <c r="H27761" s="136"/>
      <c r="K27761" s="136"/>
      <c r="O27761" s="136"/>
      <c r="T27761" s="136"/>
      <c r="W27761" s="136"/>
      <c r="Z27761" s="136"/>
      <c r="AC27761" s="136"/>
    </row>
    <row r="27762" spans="2:29">
      <c r="B27762" s="136"/>
      <c r="E27762" s="136"/>
      <c r="H27762" s="136"/>
      <c r="K27762" s="136"/>
      <c r="O27762" s="136"/>
      <c r="T27762" s="136"/>
      <c r="W27762" s="136"/>
      <c r="Z27762" s="136"/>
      <c r="AC27762" s="136"/>
    </row>
    <row r="27763" spans="2:29">
      <c r="B27763" s="136"/>
      <c r="E27763" s="136"/>
      <c r="H27763" s="136"/>
      <c r="K27763" s="136"/>
      <c r="O27763" s="136"/>
      <c r="T27763" s="136"/>
      <c r="W27763" s="136"/>
      <c r="Z27763" s="136"/>
      <c r="AC27763" s="136"/>
    </row>
    <row r="27764" spans="2:29">
      <c r="B27764" s="136"/>
      <c r="E27764" s="136"/>
      <c r="H27764" s="136"/>
      <c r="K27764" s="136"/>
      <c r="O27764" s="136"/>
      <c r="T27764" s="136"/>
      <c r="W27764" s="136"/>
      <c r="Z27764" s="136"/>
      <c r="AC27764" s="136"/>
    </row>
    <row r="27765" spans="2:29">
      <c r="B27765" s="136"/>
      <c r="E27765" s="136"/>
      <c r="H27765" s="136"/>
      <c r="K27765" s="136"/>
      <c r="O27765" s="136"/>
      <c r="T27765" s="136"/>
      <c r="W27765" s="136"/>
      <c r="Z27765" s="136"/>
      <c r="AC27765" s="136"/>
    </row>
    <row r="27766" spans="2:29">
      <c r="B27766" s="136"/>
      <c r="E27766" s="136"/>
      <c r="H27766" s="136"/>
      <c r="K27766" s="136"/>
      <c r="O27766" s="136"/>
      <c r="T27766" s="136"/>
      <c r="W27766" s="136"/>
      <c r="Z27766" s="136"/>
      <c r="AC27766" s="136"/>
    </row>
    <row r="27767" spans="2:29">
      <c r="B27767" s="136"/>
      <c r="E27767" s="136"/>
      <c r="H27767" s="136"/>
      <c r="K27767" s="136"/>
      <c r="O27767" s="136"/>
      <c r="T27767" s="136"/>
      <c r="W27767" s="136"/>
      <c r="Z27767" s="136"/>
      <c r="AC27767" s="136"/>
    </row>
    <row r="27768" spans="2:29">
      <c r="B27768" s="136"/>
      <c r="E27768" s="136"/>
      <c r="H27768" s="136"/>
      <c r="K27768" s="136"/>
      <c r="O27768" s="136"/>
      <c r="T27768" s="136"/>
      <c r="W27768" s="136"/>
      <c r="Z27768" s="136"/>
      <c r="AC27768" s="136"/>
    </row>
    <row r="27769" spans="2:29">
      <c r="B27769" s="136"/>
      <c r="E27769" s="136"/>
      <c r="H27769" s="136"/>
      <c r="K27769" s="136"/>
      <c r="O27769" s="136"/>
      <c r="T27769" s="136"/>
      <c r="W27769" s="136"/>
      <c r="Z27769" s="136"/>
      <c r="AC27769" s="136"/>
    </row>
    <row r="27770" spans="2:29">
      <c r="B27770" s="136"/>
      <c r="E27770" s="136"/>
      <c r="H27770" s="136"/>
      <c r="K27770" s="136"/>
      <c r="O27770" s="136"/>
      <c r="T27770" s="136"/>
      <c r="W27770" s="136"/>
      <c r="Z27770" s="136"/>
      <c r="AC27770" s="136"/>
    </row>
    <row r="27771" spans="2:29">
      <c r="B27771" s="136"/>
      <c r="E27771" s="136"/>
      <c r="H27771" s="136"/>
      <c r="K27771" s="136"/>
      <c r="O27771" s="136"/>
      <c r="T27771" s="136"/>
      <c r="W27771" s="136"/>
      <c r="Z27771" s="136"/>
      <c r="AC27771" s="136"/>
    </row>
    <row r="27772" spans="2:29">
      <c r="B27772" s="136"/>
      <c r="E27772" s="136"/>
      <c r="H27772" s="136"/>
      <c r="K27772" s="136"/>
      <c r="O27772" s="136"/>
      <c r="T27772" s="136"/>
      <c r="W27772" s="136"/>
      <c r="Z27772" s="136"/>
      <c r="AC27772" s="136"/>
    </row>
    <row r="27773" spans="2:29">
      <c r="B27773" s="136"/>
      <c r="E27773" s="136"/>
      <c r="H27773" s="136"/>
      <c r="K27773" s="136"/>
      <c r="O27773" s="136"/>
      <c r="T27773" s="136"/>
      <c r="W27773" s="136"/>
      <c r="Z27773" s="136"/>
      <c r="AC27773" s="136"/>
    </row>
    <row r="27774" spans="2:29">
      <c r="B27774" s="136"/>
      <c r="E27774" s="136"/>
      <c r="H27774" s="136"/>
      <c r="K27774" s="136"/>
      <c r="O27774" s="136"/>
      <c r="T27774" s="136"/>
      <c r="W27774" s="136"/>
      <c r="Z27774" s="136"/>
      <c r="AC27774" s="136"/>
    </row>
    <row r="27775" spans="2:29">
      <c r="B27775" s="136"/>
      <c r="E27775" s="136"/>
      <c r="H27775" s="136"/>
      <c r="K27775" s="136"/>
      <c r="O27775" s="136"/>
      <c r="T27775" s="136"/>
      <c r="W27775" s="136"/>
      <c r="Z27775" s="136"/>
      <c r="AC27775" s="136"/>
    </row>
    <row r="27776" spans="2:29">
      <c r="B27776" s="136"/>
      <c r="E27776" s="136"/>
      <c r="H27776" s="136"/>
      <c r="K27776" s="136"/>
      <c r="O27776" s="136"/>
      <c r="T27776" s="136"/>
      <c r="W27776" s="136"/>
      <c r="Z27776" s="136"/>
      <c r="AC27776" s="136"/>
    </row>
    <row r="27777" spans="2:29">
      <c r="B27777" s="136"/>
      <c r="E27777" s="136"/>
      <c r="H27777" s="136"/>
      <c r="K27777" s="136"/>
      <c r="O27777" s="136"/>
      <c r="T27777" s="136"/>
      <c r="W27777" s="136"/>
      <c r="Z27777" s="136"/>
      <c r="AC27777" s="136"/>
    </row>
    <row r="27778" spans="2:29">
      <c r="B27778" s="136"/>
      <c r="E27778" s="136"/>
      <c r="H27778" s="136"/>
      <c r="K27778" s="136"/>
      <c r="O27778" s="136"/>
      <c r="T27778" s="136"/>
      <c r="W27778" s="136"/>
      <c r="Z27778" s="136"/>
      <c r="AC27778" s="136"/>
    </row>
    <row r="27779" spans="2:29">
      <c r="B27779" s="136"/>
      <c r="E27779" s="136"/>
      <c r="H27779" s="136"/>
      <c r="K27779" s="136"/>
      <c r="O27779" s="136"/>
      <c r="T27779" s="136"/>
      <c r="W27779" s="136"/>
      <c r="Z27779" s="136"/>
      <c r="AC27779" s="136"/>
    </row>
    <row r="27780" spans="2:29">
      <c r="B27780" s="136"/>
      <c r="E27780" s="136"/>
      <c r="H27780" s="136"/>
      <c r="K27780" s="136"/>
      <c r="O27780" s="136"/>
      <c r="T27780" s="136"/>
      <c r="W27780" s="136"/>
      <c r="Z27780" s="136"/>
      <c r="AC27780" s="136"/>
    </row>
    <row r="27781" spans="2:29">
      <c r="B27781" s="136"/>
      <c r="E27781" s="136"/>
      <c r="H27781" s="136"/>
      <c r="K27781" s="136"/>
      <c r="O27781" s="136"/>
      <c r="T27781" s="136"/>
      <c r="W27781" s="136"/>
      <c r="Z27781" s="136"/>
      <c r="AC27781" s="136"/>
    </row>
    <row r="27782" spans="2:29">
      <c r="B27782" s="136"/>
      <c r="E27782" s="136"/>
      <c r="H27782" s="136"/>
      <c r="K27782" s="136"/>
      <c r="O27782" s="136"/>
      <c r="T27782" s="136"/>
      <c r="W27782" s="136"/>
      <c r="Z27782" s="136"/>
      <c r="AC27782" s="136"/>
    </row>
    <row r="27783" spans="2:29">
      <c r="B27783" s="136"/>
      <c r="E27783" s="136"/>
      <c r="H27783" s="136"/>
      <c r="K27783" s="136"/>
      <c r="O27783" s="136"/>
      <c r="T27783" s="136"/>
      <c r="W27783" s="136"/>
      <c r="Z27783" s="136"/>
      <c r="AC27783" s="136"/>
    </row>
    <row r="27784" spans="2:29">
      <c r="B27784" s="136"/>
      <c r="E27784" s="136"/>
      <c r="H27784" s="136"/>
      <c r="K27784" s="136"/>
      <c r="O27784" s="136"/>
      <c r="T27784" s="136"/>
      <c r="W27784" s="136"/>
      <c r="Z27784" s="136"/>
      <c r="AC27784" s="136"/>
    </row>
    <row r="27785" spans="2:29">
      <c r="B27785" s="136"/>
      <c r="E27785" s="136"/>
      <c r="H27785" s="136"/>
      <c r="K27785" s="136"/>
      <c r="O27785" s="136"/>
      <c r="T27785" s="136"/>
      <c r="W27785" s="136"/>
      <c r="Z27785" s="136"/>
      <c r="AC27785" s="136"/>
    </row>
    <row r="27786" spans="2:29">
      <c r="B27786" s="136"/>
      <c r="E27786" s="136"/>
      <c r="H27786" s="136"/>
      <c r="K27786" s="136"/>
      <c r="O27786" s="136"/>
      <c r="T27786" s="136"/>
      <c r="W27786" s="136"/>
      <c r="Z27786" s="136"/>
      <c r="AC27786" s="136"/>
    </row>
    <row r="27787" spans="2:29">
      <c r="B27787" s="136"/>
      <c r="E27787" s="136"/>
      <c r="H27787" s="136"/>
      <c r="K27787" s="136"/>
      <c r="O27787" s="136"/>
      <c r="T27787" s="136"/>
      <c r="W27787" s="136"/>
      <c r="Z27787" s="136"/>
      <c r="AC27787" s="136"/>
    </row>
    <row r="27788" spans="2:29">
      <c r="B27788" s="136"/>
      <c r="E27788" s="136"/>
      <c r="H27788" s="136"/>
      <c r="K27788" s="136"/>
      <c r="O27788" s="136"/>
      <c r="T27788" s="136"/>
      <c r="W27788" s="136"/>
      <c r="Z27788" s="136"/>
      <c r="AC27788" s="136"/>
    </row>
    <row r="27789" spans="2:29">
      <c r="B27789" s="136"/>
      <c r="E27789" s="136"/>
      <c r="H27789" s="136"/>
      <c r="K27789" s="136"/>
      <c r="O27789" s="136"/>
      <c r="T27789" s="136"/>
      <c r="W27789" s="136"/>
      <c r="Z27789" s="136"/>
      <c r="AC27789" s="136"/>
    </row>
    <row r="27790" spans="2:29">
      <c r="B27790" s="136"/>
      <c r="E27790" s="136"/>
      <c r="H27790" s="136"/>
      <c r="K27790" s="136"/>
      <c r="O27790" s="136"/>
      <c r="T27790" s="136"/>
      <c r="W27790" s="136"/>
      <c r="Z27790" s="136"/>
      <c r="AC27790" s="136"/>
    </row>
    <row r="27791" spans="2:29">
      <c r="B27791" s="136"/>
      <c r="E27791" s="136"/>
      <c r="H27791" s="136"/>
      <c r="K27791" s="136"/>
      <c r="O27791" s="136"/>
      <c r="T27791" s="136"/>
      <c r="W27791" s="136"/>
      <c r="Z27791" s="136"/>
      <c r="AC27791" s="136"/>
    </row>
    <row r="27792" spans="2:29">
      <c r="B27792" s="136"/>
      <c r="E27792" s="136"/>
      <c r="H27792" s="136"/>
      <c r="K27792" s="136"/>
      <c r="O27792" s="136"/>
      <c r="T27792" s="136"/>
      <c r="W27792" s="136"/>
      <c r="Z27792" s="136"/>
      <c r="AC27792" s="136"/>
    </row>
    <row r="27793" spans="2:29">
      <c r="B27793" s="136"/>
      <c r="E27793" s="136"/>
      <c r="H27793" s="136"/>
      <c r="K27793" s="136"/>
      <c r="O27793" s="136"/>
      <c r="T27793" s="136"/>
      <c r="W27793" s="136"/>
      <c r="Z27793" s="136"/>
      <c r="AC27793" s="136"/>
    </row>
    <row r="27794" spans="2:29">
      <c r="B27794" s="136"/>
      <c r="E27794" s="136"/>
      <c r="H27794" s="136"/>
      <c r="K27794" s="136"/>
      <c r="O27794" s="136"/>
      <c r="T27794" s="136"/>
      <c r="W27794" s="136"/>
      <c r="Z27794" s="136"/>
      <c r="AC27794" s="136"/>
    </row>
    <row r="27795" spans="2:29">
      <c r="B27795" s="136"/>
      <c r="E27795" s="136"/>
      <c r="H27795" s="136"/>
      <c r="K27795" s="136"/>
      <c r="O27795" s="136"/>
      <c r="T27795" s="136"/>
      <c r="W27795" s="136"/>
      <c r="Z27795" s="136"/>
      <c r="AC27795" s="136"/>
    </row>
    <row r="27796" spans="2:29">
      <c r="B27796" s="136"/>
      <c r="E27796" s="136"/>
      <c r="H27796" s="136"/>
      <c r="K27796" s="136"/>
      <c r="O27796" s="136"/>
      <c r="T27796" s="136"/>
      <c r="W27796" s="136"/>
      <c r="Z27796" s="136"/>
      <c r="AC27796" s="136"/>
    </row>
    <row r="27797" spans="2:29">
      <c r="B27797" s="136"/>
      <c r="E27797" s="136"/>
      <c r="H27797" s="136"/>
      <c r="K27797" s="136"/>
      <c r="O27797" s="136"/>
      <c r="T27797" s="136"/>
      <c r="W27797" s="136"/>
      <c r="Z27797" s="136"/>
      <c r="AC27797" s="136"/>
    </row>
    <row r="27798" spans="2:29">
      <c r="B27798" s="136"/>
      <c r="E27798" s="136"/>
      <c r="H27798" s="136"/>
      <c r="K27798" s="136"/>
      <c r="O27798" s="136"/>
      <c r="T27798" s="136"/>
      <c r="W27798" s="136"/>
      <c r="Z27798" s="136"/>
      <c r="AC27798" s="136"/>
    </row>
    <row r="27799" spans="2:29">
      <c r="B27799" s="136"/>
      <c r="E27799" s="136"/>
      <c r="H27799" s="136"/>
      <c r="K27799" s="136"/>
      <c r="O27799" s="136"/>
      <c r="T27799" s="136"/>
      <c r="W27799" s="136"/>
      <c r="Z27799" s="136"/>
      <c r="AC27799" s="136"/>
    </row>
    <row r="27800" spans="2:29">
      <c r="B27800" s="136"/>
      <c r="E27800" s="136"/>
      <c r="H27800" s="136"/>
      <c r="K27800" s="136"/>
      <c r="O27800" s="136"/>
      <c r="T27800" s="136"/>
      <c r="W27800" s="136"/>
      <c r="Z27800" s="136"/>
      <c r="AC27800" s="136"/>
    </row>
    <row r="27801" spans="2:29">
      <c r="B27801" s="136"/>
      <c r="E27801" s="136"/>
      <c r="H27801" s="136"/>
      <c r="K27801" s="136"/>
      <c r="O27801" s="136"/>
      <c r="T27801" s="136"/>
      <c r="W27801" s="136"/>
      <c r="Z27801" s="136"/>
      <c r="AC27801" s="136"/>
    </row>
    <row r="27802" spans="2:29">
      <c r="B27802" s="136"/>
      <c r="E27802" s="136"/>
      <c r="H27802" s="136"/>
      <c r="K27802" s="136"/>
      <c r="O27802" s="136"/>
      <c r="T27802" s="136"/>
      <c r="W27802" s="136"/>
      <c r="Z27802" s="136"/>
      <c r="AC27802" s="136"/>
    </row>
    <row r="27803" spans="2:29">
      <c r="B27803" s="136"/>
      <c r="E27803" s="136"/>
      <c r="H27803" s="136"/>
      <c r="K27803" s="136"/>
      <c r="O27803" s="136"/>
      <c r="T27803" s="136"/>
      <c r="W27803" s="136"/>
      <c r="Z27803" s="136"/>
      <c r="AC27803" s="136"/>
    </row>
    <row r="27804" spans="2:29">
      <c r="B27804" s="136"/>
      <c r="E27804" s="136"/>
      <c r="H27804" s="136"/>
      <c r="K27804" s="136"/>
      <c r="O27804" s="136"/>
      <c r="T27804" s="136"/>
      <c r="W27804" s="136"/>
      <c r="Z27804" s="136"/>
      <c r="AC27804" s="136"/>
    </row>
    <row r="27805" spans="2:29">
      <c r="B27805" s="136"/>
      <c r="E27805" s="136"/>
      <c r="H27805" s="136"/>
      <c r="K27805" s="136"/>
      <c r="O27805" s="136"/>
      <c r="T27805" s="136"/>
      <c r="W27805" s="136"/>
      <c r="Z27805" s="136"/>
      <c r="AC27805" s="136"/>
    </row>
    <row r="27806" spans="2:29">
      <c r="B27806" s="136"/>
      <c r="E27806" s="136"/>
      <c r="H27806" s="136"/>
      <c r="K27806" s="136"/>
      <c r="O27806" s="136"/>
      <c r="T27806" s="136"/>
      <c r="W27806" s="136"/>
      <c r="Z27806" s="136"/>
      <c r="AC27806" s="136"/>
    </row>
    <row r="27807" spans="2:29">
      <c r="B27807" s="136"/>
      <c r="E27807" s="136"/>
      <c r="H27807" s="136"/>
      <c r="K27807" s="136"/>
      <c r="O27807" s="136"/>
      <c r="T27807" s="136"/>
      <c r="W27807" s="136"/>
      <c r="Z27807" s="136"/>
      <c r="AC27807" s="136"/>
    </row>
    <row r="27808" spans="2:29">
      <c r="B27808" s="136"/>
      <c r="E27808" s="136"/>
      <c r="H27808" s="136"/>
      <c r="K27808" s="136"/>
      <c r="O27808" s="136"/>
      <c r="T27808" s="136"/>
      <c r="W27808" s="136"/>
      <c r="Z27808" s="136"/>
      <c r="AC27808" s="136"/>
    </row>
    <row r="27809" spans="2:29">
      <c r="B27809" s="136"/>
      <c r="E27809" s="136"/>
      <c r="H27809" s="136"/>
      <c r="K27809" s="136"/>
      <c r="O27809" s="136"/>
      <c r="T27809" s="136"/>
      <c r="W27809" s="136"/>
      <c r="Z27809" s="136"/>
      <c r="AC27809" s="136"/>
    </row>
    <row r="27810" spans="2:29">
      <c r="B27810" s="136"/>
      <c r="E27810" s="136"/>
      <c r="H27810" s="136"/>
      <c r="K27810" s="136"/>
      <c r="O27810" s="136"/>
      <c r="T27810" s="136"/>
      <c r="W27810" s="136"/>
      <c r="Z27810" s="136"/>
      <c r="AC27810" s="136"/>
    </row>
    <row r="27811" spans="2:29">
      <c r="B27811" s="136"/>
      <c r="E27811" s="136"/>
      <c r="H27811" s="136"/>
      <c r="K27811" s="136"/>
      <c r="O27811" s="136"/>
      <c r="T27811" s="136"/>
      <c r="W27811" s="136"/>
      <c r="Z27811" s="136"/>
      <c r="AC27811" s="136"/>
    </row>
    <row r="27812" spans="2:29">
      <c r="B27812" s="136"/>
      <c r="E27812" s="136"/>
      <c r="H27812" s="136"/>
      <c r="K27812" s="136"/>
      <c r="O27812" s="136"/>
      <c r="T27812" s="136"/>
      <c r="W27812" s="136"/>
      <c r="Z27812" s="136"/>
      <c r="AC27812" s="136"/>
    </row>
    <row r="27813" spans="2:29">
      <c r="B27813" s="136"/>
      <c r="E27813" s="136"/>
      <c r="H27813" s="136"/>
      <c r="K27813" s="136"/>
      <c r="O27813" s="136"/>
      <c r="T27813" s="136"/>
      <c r="W27813" s="136"/>
      <c r="Z27813" s="136"/>
      <c r="AC27813" s="136"/>
    </row>
    <row r="27814" spans="2:29">
      <c r="B27814" s="136"/>
      <c r="E27814" s="136"/>
      <c r="H27814" s="136"/>
      <c r="K27814" s="136"/>
      <c r="O27814" s="136"/>
      <c r="T27814" s="136"/>
      <c r="W27814" s="136"/>
      <c r="Z27814" s="136"/>
      <c r="AC27814" s="136"/>
    </row>
    <row r="27815" spans="2:29">
      <c r="B27815" s="136"/>
      <c r="E27815" s="136"/>
      <c r="H27815" s="136"/>
      <c r="K27815" s="136"/>
      <c r="O27815" s="136"/>
      <c r="T27815" s="136"/>
      <c r="W27815" s="136"/>
      <c r="Z27815" s="136"/>
      <c r="AC27815" s="136"/>
    </row>
    <row r="27816" spans="2:29">
      <c r="B27816" s="136"/>
      <c r="E27816" s="136"/>
      <c r="H27816" s="136"/>
      <c r="K27816" s="136"/>
      <c r="O27816" s="136"/>
      <c r="T27816" s="136"/>
      <c r="W27816" s="136"/>
      <c r="Z27816" s="136"/>
      <c r="AC27816" s="136"/>
    </row>
    <row r="27817" spans="2:29">
      <c r="B27817" s="136"/>
      <c r="E27817" s="136"/>
      <c r="H27817" s="136"/>
      <c r="K27817" s="136"/>
      <c r="O27817" s="136"/>
      <c r="T27817" s="136"/>
      <c r="W27817" s="136"/>
      <c r="Z27817" s="136"/>
      <c r="AC27817" s="136"/>
    </row>
    <row r="27818" spans="2:29">
      <c r="B27818" s="136"/>
      <c r="E27818" s="136"/>
      <c r="H27818" s="136"/>
      <c r="K27818" s="136"/>
      <c r="O27818" s="136"/>
      <c r="T27818" s="136"/>
      <c r="W27818" s="136"/>
      <c r="Z27818" s="136"/>
      <c r="AC27818" s="136"/>
    </row>
    <row r="27819" spans="2:29">
      <c r="B27819" s="136"/>
      <c r="E27819" s="136"/>
      <c r="H27819" s="136"/>
      <c r="K27819" s="136"/>
      <c r="O27819" s="136"/>
      <c r="T27819" s="136"/>
      <c r="W27819" s="136"/>
      <c r="Z27819" s="136"/>
      <c r="AC27819" s="136"/>
    </row>
    <row r="27820" spans="2:29">
      <c r="B27820" s="136"/>
      <c r="E27820" s="136"/>
      <c r="H27820" s="136"/>
      <c r="K27820" s="136"/>
      <c r="O27820" s="136"/>
      <c r="T27820" s="136"/>
      <c r="W27820" s="136"/>
      <c r="Z27820" s="136"/>
      <c r="AC27820" s="136"/>
    </row>
    <row r="27821" spans="2:29">
      <c r="B27821" s="136"/>
      <c r="E27821" s="136"/>
      <c r="H27821" s="136"/>
      <c r="K27821" s="136"/>
      <c r="O27821" s="136"/>
      <c r="T27821" s="136"/>
      <c r="W27821" s="136"/>
      <c r="Z27821" s="136"/>
      <c r="AC27821" s="136"/>
    </row>
    <row r="27822" spans="2:29">
      <c r="B27822" s="136"/>
      <c r="E27822" s="136"/>
      <c r="H27822" s="136"/>
      <c r="K27822" s="136"/>
      <c r="O27822" s="136"/>
      <c r="T27822" s="136"/>
      <c r="W27822" s="136"/>
      <c r="Z27822" s="136"/>
      <c r="AC27822" s="136"/>
    </row>
    <row r="27823" spans="2:29">
      <c r="B27823" s="136"/>
      <c r="E27823" s="136"/>
      <c r="H27823" s="136"/>
      <c r="K27823" s="136"/>
      <c r="O27823" s="136"/>
      <c r="T27823" s="136"/>
      <c r="W27823" s="136"/>
      <c r="Z27823" s="136"/>
      <c r="AC27823" s="136"/>
    </row>
    <row r="27824" spans="2:29">
      <c r="B27824" s="136"/>
      <c r="E27824" s="136"/>
      <c r="H27824" s="136"/>
      <c r="K27824" s="136"/>
      <c r="O27824" s="136"/>
      <c r="T27824" s="136"/>
      <c r="W27824" s="136"/>
      <c r="Z27824" s="136"/>
      <c r="AC27824" s="136"/>
    </row>
    <row r="27825" spans="2:29">
      <c r="B27825" s="136"/>
      <c r="E27825" s="136"/>
      <c r="H27825" s="136"/>
      <c r="K27825" s="136"/>
      <c r="O27825" s="136"/>
      <c r="T27825" s="136"/>
      <c r="W27825" s="136"/>
      <c r="Z27825" s="136"/>
      <c r="AC27825" s="136"/>
    </row>
    <row r="27826" spans="2:29">
      <c r="B27826" s="136"/>
      <c r="E27826" s="136"/>
      <c r="H27826" s="136"/>
      <c r="K27826" s="136"/>
      <c r="O27826" s="136"/>
      <c r="T27826" s="136"/>
      <c r="W27826" s="136"/>
      <c r="Z27826" s="136"/>
      <c r="AC27826" s="136"/>
    </row>
    <row r="27827" spans="2:29">
      <c r="B27827" s="136"/>
      <c r="E27827" s="136"/>
      <c r="H27827" s="136"/>
      <c r="K27827" s="136"/>
      <c r="O27827" s="136"/>
      <c r="T27827" s="136"/>
      <c r="W27827" s="136"/>
      <c r="Z27827" s="136"/>
      <c r="AC27827" s="136"/>
    </row>
    <row r="27828" spans="2:29">
      <c r="B27828" s="136"/>
      <c r="E27828" s="136"/>
      <c r="H27828" s="136"/>
      <c r="K27828" s="136"/>
      <c r="O27828" s="136"/>
      <c r="T27828" s="136"/>
      <c r="W27828" s="136"/>
      <c r="Z27828" s="136"/>
      <c r="AC27828" s="136"/>
    </row>
    <row r="27829" spans="2:29">
      <c r="B27829" s="136"/>
      <c r="E27829" s="136"/>
      <c r="H27829" s="136"/>
      <c r="K27829" s="136"/>
      <c r="O27829" s="136"/>
      <c r="T27829" s="136"/>
      <c r="W27829" s="136"/>
      <c r="Z27829" s="136"/>
      <c r="AC27829" s="136"/>
    </row>
    <row r="27830" spans="2:29">
      <c r="B27830" s="136"/>
      <c r="E27830" s="136"/>
      <c r="H27830" s="136"/>
      <c r="K27830" s="136"/>
      <c r="O27830" s="136"/>
      <c r="T27830" s="136"/>
      <c r="W27830" s="136"/>
      <c r="Z27830" s="136"/>
      <c r="AC27830" s="136"/>
    </row>
    <row r="27831" spans="2:29">
      <c r="B27831" s="136"/>
      <c r="E27831" s="136"/>
      <c r="H27831" s="136"/>
      <c r="K27831" s="136"/>
      <c r="O27831" s="136"/>
      <c r="T27831" s="136"/>
      <c r="W27831" s="136"/>
      <c r="Z27831" s="136"/>
      <c r="AC27831" s="136"/>
    </row>
    <row r="27832" spans="2:29">
      <c r="B27832" s="136"/>
      <c r="E27832" s="136"/>
      <c r="H27832" s="136"/>
      <c r="K27832" s="136"/>
      <c r="O27832" s="136"/>
      <c r="T27832" s="136"/>
      <c r="W27832" s="136"/>
      <c r="Z27832" s="136"/>
      <c r="AC27832" s="136"/>
    </row>
    <row r="27833" spans="2:29">
      <c r="B27833" s="136"/>
      <c r="E27833" s="136"/>
      <c r="H27833" s="136"/>
      <c r="K27833" s="136"/>
      <c r="O27833" s="136"/>
      <c r="T27833" s="136"/>
      <c r="W27833" s="136"/>
      <c r="Z27833" s="136"/>
      <c r="AC27833" s="136"/>
    </row>
    <row r="27834" spans="2:29">
      <c r="B27834" s="136"/>
      <c r="E27834" s="136"/>
      <c r="H27834" s="136"/>
      <c r="K27834" s="136"/>
      <c r="O27834" s="136"/>
      <c r="T27834" s="136"/>
      <c r="W27834" s="136"/>
      <c r="Z27834" s="136"/>
      <c r="AC27834" s="136"/>
    </row>
    <row r="27835" spans="2:29">
      <c r="B27835" s="136"/>
      <c r="E27835" s="136"/>
      <c r="H27835" s="136"/>
      <c r="K27835" s="136"/>
      <c r="O27835" s="136"/>
      <c r="T27835" s="136"/>
      <c r="W27835" s="136"/>
      <c r="Z27835" s="136"/>
      <c r="AC27835" s="136"/>
    </row>
    <row r="27836" spans="2:29">
      <c r="B27836" s="136"/>
      <c r="E27836" s="136"/>
      <c r="H27836" s="136"/>
      <c r="K27836" s="136"/>
      <c r="O27836" s="136"/>
      <c r="T27836" s="136"/>
      <c r="W27836" s="136"/>
      <c r="Z27836" s="136"/>
      <c r="AC27836" s="136"/>
    </row>
    <row r="27837" spans="2:29">
      <c r="B27837" s="136"/>
      <c r="E27837" s="136"/>
      <c r="H27837" s="136"/>
      <c r="K27837" s="136"/>
      <c r="O27837" s="136"/>
      <c r="T27837" s="136"/>
      <c r="W27837" s="136"/>
      <c r="Z27837" s="136"/>
      <c r="AC27837" s="136"/>
    </row>
    <row r="27838" spans="2:29">
      <c r="B27838" s="136"/>
      <c r="E27838" s="136"/>
      <c r="H27838" s="136"/>
      <c r="K27838" s="136"/>
      <c r="O27838" s="136"/>
      <c r="T27838" s="136"/>
      <c r="W27838" s="136"/>
      <c r="Z27838" s="136"/>
      <c r="AC27838" s="136"/>
    </row>
    <row r="27839" spans="2:29">
      <c r="B27839" s="136"/>
      <c r="E27839" s="136"/>
      <c r="H27839" s="136"/>
      <c r="K27839" s="136"/>
      <c r="O27839" s="136"/>
      <c r="T27839" s="136"/>
      <c r="W27839" s="136"/>
      <c r="Z27839" s="136"/>
      <c r="AC27839" s="136"/>
    </row>
    <row r="27840" spans="2:29">
      <c r="B27840" s="136"/>
      <c r="E27840" s="136"/>
      <c r="H27840" s="136"/>
      <c r="K27840" s="136"/>
      <c r="O27840" s="136"/>
      <c r="T27840" s="136"/>
      <c r="W27840" s="136"/>
      <c r="Z27840" s="136"/>
      <c r="AC27840" s="136"/>
    </row>
    <row r="27841" spans="2:29">
      <c r="B27841" s="136"/>
      <c r="E27841" s="136"/>
      <c r="H27841" s="136"/>
      <c r="K27841" s="136"/>
      <c r="O27841" s="136"/>
      <c r="T27841" s="136"/>
      <c r="W27841" s="136"/>
      <c r="Z27841" s="136"/>
      <c r="AC27841" s="136"/>
    </row>
    <row r="27842" spans="2:29">
      <c r="B27842" s="136"/>
      <c r="E27842" s="136"/>
      <c r="H27842" s="136"/>
      <c r="K27842" s="136"/>
      <c r="O27842" s="136"/>
      <c r="T27842" s="136"/>
      <c r="W27842" s="136"/>
      <c r="Z27842" s="136"/>
      <c r="AC27842" s="136"/>
    </row>
    <row r="27843" spans="2:29">
      <c r="B27843" s="136"/>
      <c r="E27843" s="136"/>
      <c r="H27843" s="136"/>
      <c r="K27843" s="136"/>
      <c r="O27843" s="136"/>
      <c r="T27843" s="136"/>
      <c r="W27843" s="136"/>
      <c r="Z27843" s="136"/>
      <c r="AC27843" s="136"/>
    </row>
    <row r="27844" spans="2:29">
      <c r="B27844" s="136"/>
      <c r="E27844" s="136"/>
      <c r="H27844" s="136"/>
      <c r="K27844" s="136"/>
      <c r="O27844" s="136"/>
      <c r="T27844" s="136"/>
      <c r="W27844" s="136"/>
      <c r="Z27844" s="136"/>
      <c r="AC27844" s="136"/>
    </row>
    <row r="27845" spans="2:29">
      <c r="B27845" s="136"/>
      <c r="E27845" s="136"/>
      <c r="H27845" s="136"/>
      <c r="K27845" s="136"/>
      <c r="O27845" s="136"/>
      <c r="T27845" s="136"/>
      <c r="W27845" s="136"/>
      <c r="Z27845" s="136"/>
      <c r="AC27845" s="136"/>
    </row>
    <row r="27846" spans="2:29">
      <c r="B27846" s="136"/>
      <c r="E27846" s="136"/>
      <c r="H27846" s="136"/>
      <c r="K27846" s="136"/>
      <c r="O27846" s="136"/>
      <c r="T27846" s="136"/>
      <c r="W27846" s="136"/>
      <c r="Z27846" s="136"/>
      <c r="AC27846" s="136"/>
    </row>
    <row r="27847" spans="2:29">
      <c r="B27847" s="136"/>
      <c r="E27847" s="136"/>
      <c r="H27847" s="136"/>
      <c r="K27847" s="136"/>
      <c r="O27847" s="136"/>
      <c r="T27847" s="136"/>
      <c r="W27847" s="136"/>
      <c r="Z27847" s="136"/>
      <c r="AC27847" s="136"/>
    </row>
    <row r="27848" spans="2:29">
      <c r="B27848" s="136"/>
      <c r="E27848" s="136"/>
      <c r="H27848" s="136"/>
      <c r="K27848" s="136"/>
      <c r="O27848" s="136"/>
      <c r="T27848" s="136"/>
      <c r="W27848" s="136"/>
      <c r="Z27848" s="136"/>
      <c r="AC27848" s="136"/>
    </row>
    <row r="27849" spans="2:29">
      <c r="B27849" s="136"/>
      <c r="E27849" s="136"/>
      <c r="H27849" s="136"/>
      <c r="K27849" s="136"/>
      <c r="O27849" s="136"/>
      <c r="T27849" s="136"/>
      <c r="W27849" s="136"/>
      <c r="Z27849" s="136"/>
      <c r="AC27849" s="136"/>
    </row>
    <row r="27850" spans="2:29">
      <c r="B27850" s="136"/>
      <c r="E27850" s="136"/>
      <c r="H27850" s="136"/>
      <c r="K27850" s="136"/>
      <c r="O27850" s="136"/>
      <c r="T27850" s="136"/>
      <c r="W27850" s="136"/>
      <c r="Z27850" s="136"/>
      <c r="AC27850" s="136"/>
    </row>
    <row r="27851" spans="2:29">
      <c r="B27851" s="136"/>
      <c r="E27851" s="136"/>
      <c r="H27851" s="136"/>
      <c r="K27851" s="136"/>
      <c r="O27851" s="136"/>
      <c r="T27851" s="136"/>
      <c r="W27851" s="136"/>
      <c r="Z27851" s="136"/>
      <c r="AC27851" s="136"/>
    </row>
    <row r="27852" spans="2:29">
      <c r="B27852" s="136"/>
      <c r="E27852" s="136"/>
      <c r="H27852" s="136"/>
      <c r="K27852" s="136"/>
      <c r="O27852" s="136"/>
      <c r="T27852" s="136"/>
      <c r="W27852" s="136"/>
      <c r="Z27852" s="136"/>
      <c r="AC27852" s="136"/>
    </row>
    <row r="27853" spans="2:29">
      <c r="B27853" s="136"/>
      <c r="E27853" s="136"/>
      <c r="H27853" s="136"/>
      <c r="K27853" s="136"/>
      <c r="O27853" s="136"/>
      <c r="T27853" s="136"/>
      <c r="W27853" s="136"/>
      <c r="Z27853" s="136"/>
      <c r="AC27853" s="136"/>
    </row>
    <row r="27854" spans="2:29">
      <c r="B27854" s="136"/>
      <c r="E27854" s="136"/>
      <c r="H27854" s="136"/>
      <c r="K27854" s="136"/>
      <c r="O27854" s="136"/>
      <c r="T27854" s="136"/>
      <c r="W27854" s="136"/>
      <c r="Z27854" s="136"/>
      <c r="AC27854" s="136"/>
    </row>
    <row r="27855" spans="2:29">
      <c r="B27855" s="136"/>
      <c r="E27855" s="136"/>
      <c r="H27855" s="136"/>
      <c r="K27855" s="136"/>
      <c r="O27855" s="136"/>
      <c r="T27855" s="136"/>
      <c r="W27855" s="136"/>
      <c r="Z27855" s="136"/>
      <c r="AC27855" s="136"/>
    </row>
    <row r="27856" spans="2:29">
      <c r="B27856" s="136"/>
      <c r="E27856" s="136"/>
      <c r="H27856" s="136"/>
      <c r="K27856" s="136"/>
      <c r="O27856" s="136"/>
      <c r="T27856" s="136"/>
      <c r="W27856" s="136"/>
      <c r="Z27856" s="136"/>
      <c r="AC27856" s="136"/>
    </row>
    <row r="27857" spans="2:29">
      <c r="B27857" s="136"/>
      <c r="E27857" s="136"/>
      <c r="H27857" s="136"/>
      <c r="K27857" s="136"/>
      <c r="O27857" s="136"/>
      <c r="T27857" s="136"/>
      <c r="W27857" s="136"/>
      <c r="Z27857" s="136"/>
      <c r="AC27857" s="136"/>
    </row>
    <row r="27858" spans="2:29">
      <c r="B27858" s="136"/>
      <c r="E27858" s="136"/>
      <c r="H27858" s="136"/>
      <c r="K27858" s="136"/>
      <c r="O27858" s="136"/>
      <c r="T27858" s="136"/>
      <c r="W27858" s="136"/>
      <c r="Z27858" s="136"/>
      <c r="AC27858" s="136"/>
    </row>
    <row r="27859" spans="2:29">
      <c r="B27859" s="136"/>
      <c r="E27859" s="136"/>
      <c r="H27859" s="136"/>
      <c r="K27859" s="136"/>
      <c r="O27859" s="136"/>
      <c r="T27859" s="136"/>
      <c r="W27859" s="136"/>
      <c r="Z27859" s="136"/>
      <c r="AC27859" s="136"/>
    </row>
    <row r="27860" spans="2:29">
      <c r="B27860" s="136"/>
      <c r="E27860" s="136"/>
      <c r="H27860" s="136"/>
      <c r="K27860" s="136"/>
      <c r="O27860" s="136"/>
      <c r="T27860" s="136"/>
      <c r="W27860" s="136"/>
      <c r="Z27860" s="136"/>
      <c r="AC27860" s="136"/>
    </row>
    <row r="27861" spans="2:29">
      <c r="B27861" s="136"/>
      <c r="E27861" s="136"/>
      <c r="H27861" s="136"/>
      <c r="K27861" s="136"/>
      <c r="O27861" s="136"/>
      <c r="T27861" s="136"/>
      <c r="W27861" s="136"/>
      <c r="Z27861" s="136"/>
      <c r="AC27861" s="136"/>
    </row>
    <row r="27862" spans="2:29">
      <c r="B27862" s="136"/>
      <c r="E27862" s="136"/>
      <c r="H27862" s="136"/>
      <c r="K27862" s="136"/>
      <c r="O27862" s="136"/>
      <c r="T27862" s="136"/>
      <c r="W27862" s="136"/>
      <c r="Z27862" s="136"/>
      <c r="AC27862" s="136"/>
    </row>
    <row r="27863" spans="2:29">
      <c r="B27863" s="136"/>
      <c r="E27863" s="136"/>
      <c r="H27863" s="136"/>
      <c r="K27863" s="136"/>
      <c r="O27863" s="136"/>
      <c r="T27863" s="136"/>
      <c r="W27863" s="136"/>
      <c r="Z27863" s="136"/>
      <c r="AC27863" s="136"/>
    </row>
    <row r="27864" spans="2:29">
      <c r="B27864" s="136"/>
      <c r="E27864" s="136"/>
      <c r="H27864" s="136"/>
      <c r="K27864" s="136"/>
      <c r="O27864" s="136"/>
      <c r="T27864" s="136"/>
      <c r="W27864" s="136"/>
      <c r="Z27864" s="136"/>
      <c r="AC27864" s="136"/>
    </row>
    <row r="27865" spans="2:29">
      <c r="B27865" s="136"/>
      <c r="E27865" s="136"/>
      <c r="H27865" s="136"/>
      <c r="K27865" s="136"/>
      <c r="O27865" s="136"/>
      <c r="T27865" s="136"/>
      <c r="W27865" s="136"/>
      <c r="Z27865" s="136"/>
      <c r="AC27865" s="136"/>
    </row>
    <row r="27866" spans="2:29">
      <c r="B27866" s="136"/>
      <c r="E27866" s="136"/>
      <c r="H27866" s="136"/>
      <c r="K27866" s="136"/>
      <c r="O27866" s="136"/>
      <c r="T27866" s="136"/>
      <c r="W27866" s="136"/>
      <c r="Z27866" s="136"/>
      <c r="AC27866" s="136"/>
    </row>
    <row r="27867" spans="2:29">
      <c r="B27867" s="136"/>
      <c r="E27867" s="136"/>
      <c r="H27867" s="136"/>
      <c r="K27867" s="136"/>
      <c r="O27867" s="136"/>
      <c r="T27867" s="136"/>
      <c r="W27867" s="136"/>
      <c r="Z27867" s="136"/>
      <c r="AC27867" s="136"/>
    </row>
    <row r="27868" spans="2:29">
      <c r="B27868" s="136"/>
      <c r="E27868" s="136"/>
      <c r="H27868" s="136"/>
      <c r="K27868" s="136"/>
      <c r="O27868" s="136"/>
      <c r="T27868" s="136"/>
      <c r="W27868" s="136"/>
      <c r="Z27868" s="136"/>
      <c r="AC27868" s="136"/>
    </row>
    <row r="27869" spans="2:29">
      <c r="B27869" s="136"/>
      <c r="E27869" s="136"/>
      <c r="H27869" s="136"/>
      <c r="K27869" s="136"/>
      <c r="O27869" s="136"/>
      <c r="T27869" s="136"/>
      <c r="W27869" s="136"/>
      <c r="Z27869" s="136"/>
      <c r="AC27869" s="136"/>
    </row>
    <row r="27870" spans="2:29">
      <c r="B27870" s="136"/>
      <c r="E27870" s="136"/>
      <c r="H27870" s="136"/>
      <c r="K27870" s="136"/>
      <c r="O27870" s="136"/>
      <c r="T27870" s="136"/>
      <c r="W27870" s="136"/>
      <c r="Z27870" s="136"/>
      <c r="AC27870" s="136"/>
    </row>
    <row r="27871" spans="2:29">
      <c r="B27871" s="136"/>
      <c r="E27871" s="136"/>
      <c r="H27871" s="136"/>
      <c r="K27871" s="136"/>
      <c r="O27871" s="136"/>
      <c r="T27871" s="136"/>
      <c r="W27871" s="136"/>
      <c r="Z27871" s="136"/>
      <c r="AC27871" s="136"/>
    </row>
    <row r="27872" spans="2:29">
      <c r="B27872" s="136"/>
      <c r="E27872" s="136"/>
      <c r="H27872" s="136"/>
      <c r="K27872" s="136"/>
      <c r="O27872" s="136"/>
      <c r="T27872" s="136"/>
      <c r="W27872" s="136"/>
      <c r="Z27872" s="136"/>
      <c r="AC27872" s="136"/>
    </row>
    <row r="27873" spans="2:29">
      <c r="B27873" s="136"/>
      <c r="E27873" s="136"/>
      <c r="H27873" s="136"/>
      <c r="K27873" s="136"/>
      <c r="O27873" s="136"/>
      <c r="T27873" s="136"/>
      <c r="W27873" s="136"/>
      <c r="Z27873" s="136"/>
      <c r="AC27873" s="136"/>
    </row>
    <row r="27874" spans="2:29">
      <c r="B27874" s="136"/>
      <c r="E27874" s="136"/>
      <c r="H27874" s="136"/>
      <c r="K27874" s="136"/>
      <c r="O27874" s="136"/>
      <c r="T27874" s="136"/>
      <c r="W27874" s="136"/>
      <c r="Z27874" s="136"/>
      <c r="AC27874" s="136"/>
    </row>
    <row r="27875" spans="2:29">
      <c r="B27875" s="136"/>
      <c r="E27875" s="136"/>
      <c r="H27875" s="136"/>
      <c r="K27875" s="136"/>
      <c r="O27875" s="136"/>
      <c r="T27875" s="136"/>
      <c r="W27875" s="136"/>
      <c r="Z27875" s="136"/>
      <c r="AC27875" s="136"/>
    </row>
    <row r="27876" spans="2:29">
      <c r="B27876" s="136"/>
      <c r="E27876" s="136"/>
      <c r="H27876" s="136"/>
      <c r="K27876" s="136"/>
      <c r="O27876" s="136"/>
      <c r="T27876" s="136"/>
      <c r="W27876" s="136"/>
      <c r="Z27876" s="136"/>
      <c r="AC27876" s="136"/>
    </row>
    <row r="27877" spans="2:29">
      <c r="B27877" s="136"/>
      <c r="E27877" s="136"/>
      <c r="H27877" s="136"/>
      <c r="K27877" s="136"/>
      <c r="O27877" s="136"/>
      <c r="T27877" s="136"/>
      <c r="W27877" s="136"/>
      <c r="Z27877" s="136"/>
      <c r="AC27877" s="136"/>
    </row>
    <row r="27878" spans="2:29">
      <c r="B27878" s="136"/>
      <c r="E27878" s="136"/>
      <c r="H27878" s="136"/>
      <c r="K27878" s="136"/>
      <c r="O27878" s="136"/>
      <c r="T27878" s="136"/>
      <c r="W27878" s="136"/>
      <c r="Z27878" s="136"/>
      <c r="AC27878" s="136"/>
    </row>
    <row r="27879" spans="2:29">
      <c r="B27879" s="136"/>
      <c r="E27879" s="136"/>
      <c r="H27879" s="136"/>
      <c r="K27879" s="136"/>
      <c r="O27879" s="136"/>
      <c r="T27879" s="136"/>
      <c r="W27879" s="136"/>
      <c r="Z27879" s="136"/>
      <c r="AC27879" s="136"/>
    </row>
    <row r="27880" spans="2:29">
      <c r="B27880" s="136"/>
      <c r="E27880" s="136"/>
      <c r="H27880" s="136"/>
      <c r="K27880" s="136"/>
      <c r="O27880" s="136"/>
      <c r="T27880" s="136"/>
      <c r="W27880" s="136"/>
      <c r="Z27880" s="136"/>
      <c r="AC27880" s="136"/>
    </row>
    <row r="27881" spans="2:29">
      <c r="B27881" s="136"/>
      <c r="E27881" s="136"/>
      <c r="H27881" s="136"/>
      <c r="K27881" s="136"/>
      <c r="O27881" s="136"/>
      <c r="T27881" s="136"/>
      <c r="W27881" s="136"/>
      <c r="Z27881" s="136"/>
      <c r="AC27881" s="136"/>
    </row>
    <row r="27882" spans="2:29">
      <c r="B27882" s="136"/>
      <c r="E27882" s="136"/>
      <c r="H27882" s="136"/>
      <c r="K27882" s="136"/>
      <c r="O27882" s="136"/>
      <c r="T27882" s="136"/>
      <c r="W27882" s="136"/>
      <c r="Z27882" s="136"/>
      <c r="AC27882" s="136"/>
    </row>
    <row r="27883" spans="2:29">
      <c r="B27883" s="136"/>
      <c r="E27883" s="136"/>
      <c r="H27883" s="136"/>
      <c r="K27883" s="136"/>
      <c r="O27883" s="136"/>
      <c r="T27883" s="136"/>
      <c r="W27883" s="136"/>
      <c r="Z27883" s="136"/>
      <c r="AC27883" s="136"/>
    </row>
    <row r="27884" spans="2:29">
      <c r="B27884" s="136"/>
      <c r="E27884" s="136"/>
      <c r="H27884" s="136"/>
      <c r="K27884" s="136"/>
      <c r="O27884" s="136"/>
      <c r="T27884" s="136"/>
      <c r="W27884" s="136"/>
      <c r="Z27884" s="136"/>
      <c r="AC27884" s="136"/>
    </row>
    <row r="27885" spans="2:29">
      <c r="B27885" s="136"/>
      <c r="E27885" s="136"/>
      <c r="H27885" s="136"/>
      <c r="K27885" s="136"/>
      <c r="O27885" s="136"/>
      <c r="T27885" s="136"/>
      <c r="W27885" s="136"/>
      <c r="Z27885" s="136"/>
      <c r="AC27885" s="136"/>
    </row>
    <row r="27886" spans="2:29">
      <c r="B27886" s="136"/>
      <c r="E27886" s="136"/>
      <c r="H27886" s="136"/>
      <c r="K27886" s="136"/>
      <c r="O27886" s="136"/>
      <c r="T27886" s="136"/>
      <c r="W27886" s="136"/>
      <c r="Z27886" s="136"/>
      <c r="AC27886" s="136"/>
    </row>
    <row r="27887" spans="2:29">
      <c r="B27887" s="136"/>
      <c r="E27887" s="136"/>
      <c r="H27887" s="136"/>
      <c r="K27887" s="136"/>
      <c r="O27887" s="136"/>
      <c r="T27887" s="136"/>
      <c r="W27887" s="136"/>
      <c r="Z27887" s="136"/>
      <c r="AC27887" s="136"/>
    </row>
    <row r="27888" spans="2:29">
      <c r="B27888" s="136"/>
      <c r="E27888" s="136"/>
      <c r="H27888" s="136"/>
      <c r="K27888" s="136"/>
      <c r="O27888" s="136"/>
      <c r="T27888" s="136"/>
      <c r="W27888" s="136"/>
      <c r="Z27888" s="136"/>
      <c r="AC27888" s="136"/>
    </row>
    <row r="27889" spans="2:29">
      <c r="B27889" s="136"/>
      <c r="E27889" s="136"/>
      <c r="H27889" s="136"/>
      <c r="K27889" s="136"/>
      <c r="O27889" s="136"/>
      <c r="T27889" s="136"/>
      <c r="W27889" s="136"/>
      <c r="Z27889" s="136"/>
      <c r="AC27889" s="136"/>
    </row>
    <row r="27890" spans="2:29">
      <c r="B27890" s="136"/>
      <c r="E27890" s="136"/>
      <c r="H27890" s="136"/>
      <c r="K27890" s="136"/>
      <c r="O27890" s="136"/>
      <c r="T27890" s="136"/>
      <c r="W27890" s="136"/>
      <c r="Z27890" s="136"/>
      <c r="AC27890" s="136"/>
    </row>
    <row r="27891" spans="2:29">
      <c r="B27891" s="136"/>
      <c r="E27891" s="136"/>
      <c r="H27891" s="136"/>
      <c r="K27891" s="136"/>
      <c r="O27891" s="136"/>
      <c r="T27891" s="136"/>
      <c r="W27891" s="136"/>
      <c r="Z27891" s="136"/>
      <c r="AC27891" s="136"/>
    </row>
    <row r="27892" spans="2:29">
      <c r="B27892" s="136"/>
      <c r="E27892" s="136"/>
      <c r="H27892" s="136"/>
      <c r="K27892" s="136"/>
      <c r="O27892" s="136"/>
      <c r="T27892" s="136"/>
      <c r="W27892" s="136"/>
      <c r="Z27892" s="136"/>
      <c r="AC27892" s="136"/>
    </row>
    <row r="27893" spans="2:29">
      <c r="B27893" s="136"/>
      <c r="E27893" s="136"/>
      <c r="H27893" s="136"/>
      <c r="K27893" s="136"/>
      <c r="O27893" s="136"/>
      <c r="T27893" s="136"/>
      <c r="W27893" s="136"/>
      <c r="Z27893" s="136"/>
      <c r="AC27893" s="136"/>
    </row>
    <row r="27894" spans="2:29">
      <c r="B27894" s="136"/>
      <c r="E27894" s="136"/>
      <c r="H27894" s="136"/>
      <c r="K27894" s="136"/>
      <c r="O27894" s="136"/>
      <c r="T27894" s="136"/>
      <c r="W27894" s="136"/>
      <c r="Z27894" s="136"/>
      <c r="AC27894" s="136"/>
    </row>
    <row r="27895" spans="2:29">
      <c r="B27895" s="136"/>
      <c r="E27895" s="136"/>
      <c r="H27895" s="136"/>
      <c r="K27895" s="136"/>
      <c r="O27895" s="136"/>
      <c r="T27895" s="136"/>
      <c r="W27895" s="136"/>
      <c r="Z27895" s="136"/>
      <c r="AC27895" s="136"/>
    </row>
    <row r="27896" spans="2:29">
      <c r="B27896" s="136"/>
      <c r="E27896" s="136"/>
      <c r="H27896" s="136"/>
      <c r="K27896" s="136"/>
      <c r="O27896" s="136"/>
      <c r="T27896" s="136"/>
      <c r="W27896" s="136"/>
      <c r="Z27896" s="136"/>
      <c r="AC27896" s="136"/>
    </row>
    <row r="27897" spans="2:29">
      <c r="B27897" s="136"/>
      <c r="E27897" s="136"/>
      <c r="H27897" s="136"/>
      <c r="K27897" s="136"/>
      <c r="O27897" s="136"/>
      <c r="T27897" s="136"/>
      <c r="W27897" s="136"/>
      <c r="Z27897" s="136"/>
      <c r="AC27897" s="136"/>
    </row>
    <row r="27898" spans="2:29">
      <c r="B27898" s="136"/>
      <c r="E27898" s="136"/>
      <c r="H27898" s="136"/>
      <c r="K27898" s="136"/>
      <c r="O27898" s="136"/>
      <c r="T27898" s="136"/>
      <c r="W27898" s="136"/>
      <c r="Z27898" s="136"/>
      <c r="AC27898" s="136"/>
    </row>
    <row r="27899" spans="2:29">
      <c r="B27899" s="136"/>
      <c r="E27899" s="136"/>
      <c r="H27899" s="136"/>
      <c r="K27899" s="136"/>
      <c r="O27899" s="136"/>
      <c r="T27899" s="136"/>
      <c r="W27899" s="136"/>
      <c r="Z27899" s="136"/>
      <c r="AC27899" s="136"/>
    </row>
    <row r="27900" spans="2:29">
      <c r="B27900" s="136"/>
      <c r="E27900" s="136"/>
      <c r="H27900" s="136"/>
      <c r="K27900" s="136"/>
      <c r="O27900" s="136"/>
      <c r="T27900" s="136"/>
      <c r="W27900" s="136"/>
      <c r="Z27900" s="136"/>
      <c r="AC27900" s="136"/>
    </row>
    <row r="27901" spans="2:29">
      <c r="B27901" s="136"/>
      <c r="E27901" s="136"/>
      <c r="H27901" s="136"/>
      <c r="K27901" s="136"/>
      <c r="O27901" s="136"/>
      <c r="T27901" s="136"/>
      <c r="W27901" s="136"/>
      <c r="Z27901" s="136"/>
      <c r="AC27901" s="136"/>
    </row>
    <row r="27902" spans="2:29">
      <c r="B27902" s="136"/>
      <c r="E27902" s="136"/>
      <c r="H27902" s="136"/>
      <c r="K27902" s="136"/>
      <c r="O27902" s="136"/>
      <c r="T27902" s="136"/>
      <c r="W27902" s="136"/>
      <c r="Z27902" s="136"/>
      <c r="AC27902" s="136"/>
    </row>
    <row r="27903" spans="2:29">
      <c r="B27903" s="136"/>
      <c r="E27903" s="136"/>
      <c r="H27903" s="136"/>
      <c r="K27903" s="136"/>
      <c r="O27903" s="136"/>
      <c r="T27903" s="136"/>
      <c r="W27903" s="136"/>
      <c r="Z27903" s="136"/>
      <c r="AC27903" s="136"/>
    </row>
    <row r="27904" spans="2:29">
      <c r="B27904" s="136"/>
      <c r="E27904" s="136"/>
      <c r="H27904" s="136"/>
      <c r="K27904" s="136"/>
      <c r="O27904" s="136"/>
      <c r="T27904" s="136"/>
      <c r="W27904" s="136"/>
      <c r="Z27904" s="136"/>
      <c r="AC27904" s="136"/>
    </row>
    <row r="27905" spans="2:29">
      <c r="B27905" s="136"/>
      <c r="E27905" s="136"/>
      <c r="H27905" s="136"/>
      <c r="K27905" s="136"/>
      <c r="O27905" s="136"/>
      <c r="T27905" s="136"/>
      <c r="W27905" s="136"/>
      <c r="Z27905" s="136"/>
      <c r="AC27905" s="136"/>
    </row>
    <row r="27906" spans="2:29">
      <c r="B27906" s="136"/>
      <c r="E27906" s="136"/>
      <c r="H27906" s="136"/>
      <c r="K27906" s="136"/>
      <c r="O27906" s="136"/>
      <c r="T27906" s="136"/>
      <c r="W27906" s="136"/>
      <c r="Z27906" s="136"/>
      <c r="AC27906" s="136"/>
    </row>
    <row r="27907" spans="2:29">
      <c r="B27907" s="136"/>
      <c r="E27907" s="136"/>
      <c r="H27907" s="136"/>
      <c r="K27907" s="136"/>
      <c r="O27907" s="136"/>
      <c r="T27907" s="136"/>
      <c r="W27907" s="136"/>
      <c r="Z27907" s="136"/>
      <c r="AC27907" s="136"/>
    </row>
    <row r="27908" spans="2:29">
      <c r="B27908" s="136"/>
      <c r="E27908" s="136"/>
      <c r="H27908" s="136"/>
      <c r="K27908" s="136"/>
      <c r="O27908" s="136"/>
      <c r="T27908" s="136"/>
      <c r="W27908" s="136"/>
      <c r="Z27908" s="136"/>
      <c r="AC27908" s="136"/>
    </row>
    <row r="27909" spans="2:29">
      <c r="B27909" s="136"/>
      <c r="E27909" s="136"/>
      <c r="H27909" s="136"/>
      <c r="K27909" s="136"/>
      <c r="O27909" s="136"/>
      <c r="T27909" s="136"/>
      <c r="W27909" s="136"/>
      <c r="Z27909" s="136"/>
      <c r="AC27909" s="136"/>
    </row>
    <row r="27910" spans="2:29">
      <c r="B27910" s="136"/>
      <c r="E27910" s="136"/>
      <c r="H27910" s="136"/>
      <c r="K27910" s="136"/>
      <c r="O27910" s="136"/>
      <c r="T27910" s="136"/>
      <c r="W27910" s="136"/>
      <c r="Z27910" s="136"/>
      <c r="AC27910" s="136"/>
    </row>
    <row r="27911" spans="2:29">
      <c r="B27911" s="136"/>
      <c r="E27911" s="136"/>
      <c r="H27911" s="136"/>
      <c r="K27911" s="136"/>
      <c r="O27911" s="136"/>
      <c r="T27911" s="136"/>
      <c r="W27911" s="136"/>
      <c r="Z27911" s="136"/>
      <c r="AC27911" s="136"/>
    </row>
    <row r="27912" spans="2:29">
      <c r="B27912" s="136"/>
      <c r="E27912" s="136"/>
      <c r="H27912" s="136"/>
      <c r="K27912" s="136"/>
      <c r="O27912" s="136"/>
      <c r="T27912" s="136"/>
      <c r="W27912" s="136"/>
      <c r="Z27912" s="136"/>
      <c r="AC27912" s="136"/>
    </row>
    <row r="27913" spans="2:29">
      <c r="B27913" s="136"/>
      <c r="E27913" s="136"/>
      <c r="H27913" s="136"/>
      <c r="K27913" s="136"/>
      <c r="O27913" s="136"/>
      <c r="T27913" s="136"/>
      <c r="W27913" s="136"/>
      <c r="Z27913" s="136"/>
      <c r="AC27913" s="136"/>
    </row>
    <row r="27914" spans="2:29">
      <c r="B27914" s="136"/>
      <c r="E27914" s="136"/>
      <c r="H27914" s="136"/>
      <c r="K27914" s="136"/>
      <c r="O27914" s="136"/>
      <c r="T27914" s="136"/>
      <c r="W27914" s="136"/>
      <c r="Z27914" s="136"/>
      <c r="AC27914" s="136"/>
    </row>
    <row r="27915" spans="2:29">
      <c r="B27915" s="136"/>
      <c r="E27915" s="136"/>
      <c r="H27915" s="136"/>
      <c r="K27915" s="136"/>
      <c r="O27915" s="136"/>
      <c r="T27915" s="136"/>
      <c r="W27915" s="136"/>
      <c r="Z27915" s="136"/>
      <c r="AC27915" s="136"/>
    </row>
    <row r="27916" spans="2:29">
      <c r="B27916" s="136"/>
      <c r="E27916" s="136"/>
      <c r="H27916" s="136"/>
      <c r="K27916" s="136"/>
      <c r="O27916" s="136"/>
      <c r="T27916" s="136"/>
      <c r="W27916" s="136"/>
      <c r="Z27916" s="136"/>
      <c r="AC27916" s="136"/>
    </row>
    <row r="27917" spans="2:29">
      <c r="B27917" s="136"/>
      <c r="E27917" s="136"/>
      <c r="H27917" s="136"/>
      <c r="K27917" s="136"/>
      <c r="O27917" s="136"/>
      <c r="T27917" s="136"/>
      <c r="W27917" s="136"/>
      <c r="Z27917" s="136"/>
      <c r="AC27917" s="136"/>
    </row>
    <row r="27918" spans="2:29">
      <c r="B27918" s="136"/>
      <c r="E27918" s="136"/>
      <c r="H27918" s="136"/>
      <c r="K27918" s="136"/>
      <c r="O27918" s="136"/>
      <c r="T27918" s="136"/>
      <c r="W27918" s="136"/>
      <c r="Z27918" s="136"/>
      <c r="AC27918" s="136"/>
    </row>
    <row r="27919" spans="2:29">
      <c r="B27919" s="136"/>
      <c r="E27919" s="136"/>
      <c r="H27919" s="136"/>
      <c r="K27919" s="136"/>
      <c r="O27919" s="136"/>
      <c r="T27919" s="136"/>
      <c r="W27919" s="136"/>
      <c r="Z27919" s="136"/>
      <c r="AC27919" s="136"/>
    </row>
    <row r="27920" spans="2:29">
      <c r="B27920" s="136"/>
      <c r="E27920" s="136"/>
      <c r="H27920" s="136"/>
      <c r="K27920" s="136"/>
      <c r="O27920" s="136"/>
      <c r="T27920" s="136"/>
      <c r="W27920" s="136"/>
      <c r="Z27920" s="136"/>
      <c r="AC27920" s="136"/>
    </row>
    <row r="27921" spans="2:29">
      <c r="B27921" s="136"/>
      <c r="E27921" s="136"/>
      <c r="H27921" s="136"/>
      <c r="K27921" s="136"/>
      <c r="O27921" s="136"/>
      <c r="T27921" s="136"/>
      <c r="W27921" s="136"/>
      <c r="Z27921" s="136"/>
      <c r="AC27921" s="136"/>
    </row>
    <row r="27922" spans="2:29">
      <c r="B27922" s="136"/>
      <c r="E27922" s="136"/>
      <c r="H27922" s="136"/>
      <c r="K27922" s="136"/>
      <c r="O27922" s="136"/>
      <c r="T27922" s="136"/>
      <c r="W27922" s="136"/>
      <c r="Z27922" s="136"/>
      <c r="AC27922" s="136"/>
    </row>
    <row r="27923" spans="2:29">
      <c r="B27923" s="136"/>
      <c r="E27923" s="136"/>
      <c r="H27923" s="136"/>
      <c r="K27923" s="136"/>
      <c r="O27923" s="136"/>
      <c r="T27923" s="136"/>
      <c r="W27923" s="136"/>
      <c r="Z27923" s="136"/>
      <c r="AC27923" s="136"/>
    </row>
    <row r="27924" spans="2:29">
      <c r="B27924" s="136"/>
      <c r="E27924" s="136"/>
      <c r="H27924" s="136"/>
      <c r="K27924" s="136"/>
      <c r="O27924" s="136"/>
      <c r="T27924" s="136"/>
      <c r="W27924" s="136"/>
      <c r="Z27924" s="136"/>
      <c r="AC27924" s="136"/>
    </row>
    <row r="27925" spans="2:29">
      <c r="B27925" s="136"/>
      <c r="E27925" s="136"/>
      <c r="H27925" s="136"/>
      <c r="K27925" s="136"/>
      <c r="O27925" s="136"/>
      <c r="T27925" s="136"/>
      <c r="W27925" s="136"/>
      <c r="Z27925" s="136"/>
      <c r="AC27925" s="136"/>
    </row>
    <row r="27926" spans="2:29">
      <c r="B27926" s="136"/>
      <c r="E27926" s="136"/>
      <c r="H27926" s="136"/>
      <c r="K27926" s="136"/>
      <c r="O27926" s="136"/>
      <c r="T27926" s="136"/>
      <c r="W27926" s="136"/>
      <c r="Z27926" s="136"/>
      <c r="AC27926" s="136"/>
    </row>
    <row r="27927" spans="2:29">
      <c r="B27927" s="136"/>
      <c r="E27927" s="136"/>
      <c r="H27927" s="136"/>
      <c r="K27927" s="136"/>
      <c r="O27927" s="136"/>
      <c r="T27927" s="136"/>
      <c r="W27927" s="136"/>
      <c r="Z27927" s="136"/>
      <c r="AC27927" s="136"/>
    </row>
    <row r="27928" spans="2:29">
      <c r="B27928" s="136"/>
      <c r="E27928" s="136"/>
      <c r="H27928" s="136"/>
      <c r="K27928" s="136"/>
      <c r="O27928" s="136"/>
      <c r="T27928" s="136"/>
      <c r="W27928" s="136"/>
      <c r="Z27928" s="136"/>
      <c r="AC27928" s="136"/>
    </row>
    <row r="27929" spans="2:29">
      <c r="B27929" s="136"/>
      <c r="E27929" s="136"/>
      <c r="H27929" s="136"/>
      <c r="K27929" s="136"/>
      <c r="O27929" s="136"/>
      <c r="T27929" s="136"/>
      <c r="W27929" s="136"/>
      <c r="Z27929" s="136"/>
      <c r="AC27929" s="136"/>
    </row>
    <row r="27930" spans="2:29">
      <c r="B27930" s="136"/>
      <c r="E27930" s="136"/>
      <c r="H27930" s="136"/>
      <c r="K27930" s="136"/>
      <c r="O27930" s="136"/>
      <c r="T27930" s="136"/>
      <c r="W27930" s="136"/>
      <c r="Z27930" s="136"/>
      <c r="AC27930" s="136"/>
    </row>
    <row r="27931" spans="2:29">
      <c r="B27931" s="136"/>
      <c r="E27931" s="136"/>
      <c r="H27931" s="136"/>
      <c r="K27931" s="136"/>
      <c r="O27931" s="136"/>
      <c r="T27931" s="136"/>
      <c r="W27931" s="136"/>
      <c r="Z27931" s="136"/>
      <c r="AC27931" s="136"/>
    </row>
    <row r="27932" spans="2:29">
      <c r="B27932" s="136"/>
      <c r="E27932" s="136"/>
      <c r="H27932" s="136"/>
      <c r="K27932" s="136"/>
      <c r="O27932" s="136"/>
      <c r="T27932" s="136"/>
      <c r="W27932" s="136"/>
      <c r="Z27932" s="136"/>
      <c r="AC27932" s="136"/>
    </row>
    <row r="27933" spans="2:29">
      <c r="B27933" s="136"/>
      <c r="E27933" s="136"/>
      <c r="H27933" s="136"/>
      <c r="K27933" s="136"/>
      <c r="O27933" s="136"/>
      <c r="T27933" s="136"/>
      <c r="W27933" s="136"/>
      <c r="Z27933" s="136"/>
      <c r="AC27933" s="136"/>
    </row>
    <row r="27934" spans="2:29">
      <c r="B27934" s="136"/>
      <c r="E27934" s="136"/>
      <c r="H27934" s="136"/>
      <c r="K27934" s="136"/>
      <c r="O27934" s="136"/>
      <c r="T27934" s="136"/>
      <c r="W27934" s="136"/>
      <c r="Z27934" s="136"/>
      <c r="AC27934" s="136"/>
    </row>
    <row r="27935" spans="2:29">
      <c r="B27935" s="136"/>
      <c r="E27935" s="136"/>
      <c r="H27935" s="136"/>
      <c r="K27935" s="136"/>
      <c r="O27935" s="136"/>
      <c r="T27935" s="136"/>
      <c r="W27935" s="136"/>
      <c r="Z27935" s="136"/>
      <c r="AC27935" s="136"/>
    </row>
    <row r="27936" spans="2:29">
      <c r="B27936" s="136"/>
      <c r="E27936" s="136"/>
      <c r="H27936" s="136"/>
      <c r="K27936" s="136"/>
      <c r="O27936" s="136"/>
      <c r="T27936" s="136"/>
      <c r="W27936" s="136"/>
      <c r="Z27936" s="136"/>
      <c r="AC27936" s="136"/>
    </row>
    <row r="27937" spans="2:29">
      <c r="B27937" s="136"/>
      <c r="E27937" s="136"/>
      <c r="H27937" s="136"/>
      <c r="K27937" s="136"/>
      <c r="O27937" s="136"/>
      <c r="T27937" s="136"/>
      <c r="W27937" s="136"/>
      <c r="Z27937" s="136"/>
      <c r="AC27937" s="136"/>
    </row>
    <row r="27938" spans="2:29">
      <c r="B27938" s="136"/>
      <c r="E27938" s="136"/>
      <c r="H27938" s="136"/>
      <c r="K27938" s="136"/>
      <c r="O27938" s="136"/>
      <c r="T27938" s="136"/>
      <c r="W27938" s="136"/>
      <c r="Z27938" s="136"/>
      <c r="AC27938" s="136"/>
    </row>
    <row r="27939" spans="2:29">
      <c r="B27939" s="136"/>
      <c r="E27939" s="136"/>
      <c r="H27939" s="136"/>
      <c r="K27939" s="136"/>
      <c r="O27939" s="136"/>
      <c r="T27939" s="136"/>
      <c r="W27939" s="136"/>
      <c r="Z27939" s="136"/>
      <c r="AC27939" s="136"/>
    </row>
    <row r="27940" spans="2:29">
      <c r="B27940" s="136"/>
      <c r="E27940" s="136"/>
      <c r="H27940" s="136"/>
      <c r="K27940" s="136"/>
      <c r="O27940" s="136"/>
      <c r="T27940" s="136"/>
      <c r="W27940" s="136"/>
      <c r="Z27940" s="136"/>
      <c r="AC27940" s="136"/>
    </row>
    <row r="27941" spans="2:29">
      <c r="B27941" s="136"/>
      <c r="E27941" s="136"/>
      <c r="H27941" s="136"/>
      <c r="K27941" s="136"/>
      <c r="O27941" s="136"/>
      <c r="T27941" s="136"/>
      <c r="W27941" s="136"/>
      <c r="Z27941" s="136"/>
      <c r="AC27941" s="136"/>
    </row>
    <row r="27942" spans="2:29">
      <c r="B27942" s="136"/>
      <c r="E27942" s="136"/>
      <c r="H27942" s="136"/>
      <c r="K27942" s="136"/>
      <c r="O27942" s="136"/>
      <c r="T27942" s="136"/>
      <c r="W27942" s="136"/>
      <c r="Z27942" s="136"/>
      <c r="AC27942" s="136"/>
    </row>
    <row r="27943" spans="2:29">
      <c r="B27943" s="136"/>
      <c r="E27943" s="136"/>
      <c r="H27943" s="136"/>
      <c r="K27943" s="136"/>
      <c r="O27943" s="136"/>
      <c r="T27943" s="136"/>
      <c r="W27943" s="136"/>
      <c r="Z27943" s="136"/>
      <c r="AC27943" s="136"/>
    </row>
    <row r="27944" spans="2:29">
      <c r="B27944" s="136"/>
      <c r="E27944" s="136"/>
      <c r="H27944" s="136"/>
      <c r="K27944" s="136"/>
      <c r="O27944" s="136"/>
      <c r="T27944" s="136"/>
      <c r="W27944" s="136"/>
      <c r="Z27944" s="136"/>
      <c r="AC27944" s="136"/>
    </row>
    <row r="27945" spans="2:29">
      <c r="B27945" s="136"/>
      <c r="E27945" s="136"/>
      <c r="H27945" s="136"/>
      <c r="K27945" s="136"/>
      <c r="O27945" s="136"/>
      <c r="T27945" s="136"/>
      <c r="W27945" s="136"/>
      <c r="Z27945" s="136"/>
      <c r="AC27945" s="136"/>
    </row>
    <row r="27946" spans="2:29">
      <c r="B27946" s="136"/>
      <c r="E27946" s="136"/>
      <c r="H27946" s="136"/>
      <c r="K27946" s="136"/>
      <c r="O27946" s="136"/>
      <c r="T27946" s="136"/>
      <c r="W27946" s="136"/>
      <c r="Z27946" s="136"/>
      <c r="AC27946" s="136"/>
    </row>
    <row r="27947" spans="2:29">
      <c r="B27947" s="136"/>
      <c r="E27947" s="136"/>
      <c r="H27947" s="136"/>
      <c r="K27947" s="136"/>
      <c r="O27947" s="136"/>
      <c r="T27947" s="136"/>
      <c r="W27947" s="136"/>
      <c r="Z27947" s="136"/>
      <c r="AC27947" s="136"/>
    </row>
    <row r="27948" spans="2:29">
      <c r="B27948" s="136"/>
      <c r="E27948" s="136"/>
      <c r="H27948" s="136"/>
      <c r="K27948" s="136"/>
      <c r="O27948" s="136"/>
      <c r="T27948" s="136"/>
      <c r="W27948" s="136"/>
      <c r="Z27948" s="136"/>
      <c r="AC27948" s="136"/>
    </row>
    <row r="27949" spans="2:29">
      <c r="B27949" s="136"/>
      <c r="E27949" s="136"/>
      <c r="H27949" s="136"/>
      <c r="K27949" s="136"/>
      <c r="O27949" s="136"/>
      <c r="T27949" s="136"/>
      <c r="W27949" s="136"/>
      <c r="Z27949" s="136"/>
      <c r="AC27949" s="136"/>
    </row>
    <row r="27950" spans="2:29">
      <c r="B27950" s="136"/>
      <c r="E27950" s="136"/>
      <c r="H27950" s="136"/>
      <c r="K27950" s="136"/>
      <c r="O27950" s="136"/>
      <c r="T27950" s="136"/>
      <c r="W27950" s="136"/>
      <c r="Z27950" s="136"/>
      <c r="AC27950" s="136"/>
    </row>
    <row r="27951" spans="2:29">
      <c r="B27951" s="136"/>
      <c r="E27951" s="136"/>
      <c r="H27951" s="136"/>
      <c r="K27951" s="136"/>
      <c r="O27951" s="136"/>
      <c r="T27951" s="136"/>
      <c r="W27951" s="136"/>
      <c r="Z27951" s="136"/>
      <c r="AC27951" s="136"/>
    </row>
    <row r="27952" spans="2:29">
      <c r="B27952" s="136"/>
      <c r="E27952" s="136"/>
      <c r="H27952" s="136"/>
      <c r="K27952" s="136"/>
      <c r="O27952" s="136"/>
      <c r="T27952" s="136"/>
      <c r="W27952" s="136"/>
      <c r="Z27952" s="136"/>
      <c r="AC27952" s="136"/>
    </row>
    <row r="27953" spans="2:29">
      <c r="B27953" s="136"/>
      <c r="E27953" s="136"/>
      <c r="H27953" s="136"/>
      <c r="K27953" s="136"/>
      <c r="O27953" s="136"/>
      <c r="T27953" s="136"/>
      <c r="W27953" s="136"/>
      <c r="Z27953" s="136"/>
      <c r="AC27953" s="136"/>
    </row>
    <row r="27954" spans="2:29">
      <c r="B27954" s="136"/>
      <c r="E27954" s="136"/>
      <c r="H27954" s="136"/>
      <c r="K27954" s="136"/>
      <c r="O27954" s="136"/>
      <c r="T27954" s="136"/>
      <c r="W27954" s="136"/>
      <c r="Z27954" s="136"/>
      <c r="AC27954" s="136"/>
    </row>
    <row r="27955" spans="2:29">
      <c r="B27955" s="136"/>
      <c r="E27955" s="136"/>
      <c r="H27955" s="136"/>
      <c r="K27955" s="136"/>
      <c r="O27955" s="136"/>
      <c r="T27955" s="136"/>
      <c r="W27955" s="136"/>
      <c r="Z27955" s="136"/>
      <c r="AC27955" s="136"/>
    </row>
    <row r="27956" spans="2:29">
      <c r="B27956" s="136"/>
      <c r="E27956" s="136"/>
      <c r="H27956" s="136"/>
      <c r="K27956" s="136"/>
      <c r="O27956" s="136"/>
      <c r="T27956" s="136"/>
      <c r="W27956" s="136"/>
      <c r="Z27956" s="136"/>
      <c r="AC27956" s="136"/>
    </row>
    <row r="27957" spans="2:29">
      <c r="B27957" s="136"/>
      <c r="E27957" s="136"/>
      <c r="H27957" s="136"/>
      <c r="K27957" s="136"/>
      <c r="O27957" s="136"/>
      <c r="T27957" s="136"/>
      <c r="W27957" s="136"/>
      <c r="Z27957" s="136"/>
      <c r="AC27957" s="136"/>
    </row>
    <row r="27958" spans="2:29">
      <c r="B27958" s="136"/>
      <c r="E27958" s="136"/>
      <c r="H27958" s="136"/>
      <c r="K27958" s="136"/>
      <c r="O27958" s="136"/>
      <c r="T27958" s="136"/>
      <c r="W27958" s="136"/>
      <c r="Z27958" s="136"/>
      <c r="AC27958" s="136"/>
    </row>
    <row r="27959" spans="2:29">
      <c r="B27959" s="136"/>
      <c r="E27959" s="136"/>
      <c r="H27959" s="136"/>
      <c r="K27959" s="136"/>
      <c r="O27959" s="136"/>
      <c r="T27959" s="136"/>
      <c r="W27959" s="136"/>
      <c r="Z27959" s="136"/>
      <c r="AC27959" s="136"/>
    </row>
    <row r="27960" spans="2:29">
      <c r="B27960" s="136"/>
      <c r="E27960" s="136"/>
      <c r="H27960" s="136"/>
      <c r="K27960" s="136"/>
      <c r="O27960" s="136"/>
      <c r="T27960" s="136"/>
      <c r="W27960" s="136"/>
      <c r="Z27960" s="136"/>
      <c r="AC27960" s="136"/>
    </row>
    <row r="27961" spans="2:29">
      <c r="B27961" s="136"/>
      <c r="E27961" s="136"/>
      <c r="H27961" s="136"/>
      <c r="K27961" s="136"/>
      <c r="O27961" s="136"/>
      <c r="T27961" s="136"/>
      <c r="W27961" s="136"/>
      <c r="Z27961" s="136"/>
      <c r="AC27961" s="136"/>
    </row>
    <row r="27962" spans="2:29">
      <c r="B27962" s="136"/>
      <c r="E27962" s="136"/>
      <c r="H27962" s="136"/>
      <c r="K27962" s="136"/>
      <c r="O27962" s="136"/>
      <c r="T27962" s="136"/>
      <c r="W27962" s="136"/>
      <c r="Z27962" s="136"/>
      <c r="AC27962" s="136"/>
    </row>
    <row r="27963" spans="2:29">
      <c r="B27963" s="136"/>
      <c r="E27963" s="136"/>
      <c r="H27963" s="136"/>
      <c r="K27963" s="136"/>
      <c r="O27963" s="136"/>
      <c r="T27963" s="136"/>
      <c r="W27963" s="136"/>
      <c r="Z27963" s="136"/>
      <c r="AC27963" s="136"/>
    </row>
    <row r="27964" spans="2:29">
      <c r="B27964" s="136"/>
      <c r="E27964" s="136"/>
      <c r="H27964" s="136"/>
      <c r="K27964" s="136"/>
      <c r="O27964" s="136"/>
      <c r="T27964" s="136"/>
      <c r="W27964" s="136"/>
      <c r="Z27964" s="136"/>
      <c r="AC27964" s="136"/>
    </row>
    <row r="27965" spans="2:29">
      <c r="B27965" s="136"/>
      <c r="E27965" s="136"/>
      <c r="H27965" s="136"/>
      <c r="K27965" s="136"/>
      <c r="O27965" s="136"/>
      <c r="T27965" s="136"/>
      <c r="W27965" s="136"/>
      <c r="Z27965" s="136"/>
      <c r="AC27965" s="136"/>
    </row>
    <row r="27966" spans="2:29">
      <c r="B27966" s="136"/>
      <c r="E27966" s="136"/>
      <c r="H27966" s="136"/>
      <c r="K27966" s="136"/>
      <c r="O27966" s="136"/>
      <c r="T27966" s="136"/>
      <c r="W27966" s="136"/>
      <c r="Z27966" s="136"/>
      <c r="AC27966" s="136"/>
    </row>
    <row r="27967" spans="2:29">
      <c r="B27967" s="136"/>
      <c r="E27967" s="136"/>
      <c r="H27967" s="136"/>
      <c r="K27967" s="136"/>
      <c r="O27967" s="136"/>
      <c r="T27967" s="136"/>
      <c r="W27967" s="136"/>
      <c r="Z27967" s="136"/>
      <c r="AC27967" s="136"/>
    </row>
    <row r="27968" spans="2:29">
      <c r="B27968" s="136"/>
      <c r="E27968" s="136"/>
      <c r="H27968" s="136"/>
      <c r="K27968" s="136"/>
      <c r="O27968" s="136"/>
      <c r="T27968" s="136"/>
      <c r="W27968" s="136"/>
      <c r="Z27968" s="136"/>
      <c r="AC27968" s="136"/>
    </row>
    <row r="27969" spans="2:29">
      <c r="B27969" s="136"/>
      <c r="E27969" s="136"/>
      <c r="H27969" s="136"/>
      <c r="K27969" s="136"/>
      <c r="O27969" s="136"/>
      <c r="T27969" s="136"/>
      <c r="W27969" s="136"/>
      <c r="Z27969" s="136"/>
      <c r="AC27969" s="136"/>
    </row>
    <row r="27970" spans="2:29">
      <c r="B27970" s="136"/>
      <c r="E27970" s="136"/>
      <c r="H27970" s="136"/>
      <c r="K27970" s="136"/>
      <c r="O27970" s="136"/>
      <c r="T27970" s="136"/>
      <c r="W27970" s="136"/>
      <c r="Z27970" s="136"/>
      <c r="AC27970" s="136"/>
    </row>
    <row r="27971" spans="2:29">
      <c r="B27971" s="136"/>
      <c r="E27971" s="136"/>
      <c r="H27971" s="136"/>
      <c r="K27971" s="136"/>
      <c r="O27971" s="136"/>
      <c r="T27971" s="136"/>
      <c r="W27971" s="136"/>
      <c r="Z27971" s="136"/>
      <c r="AC27971" s="136"/>
    </row>
    <row r="27972" spans="2:29">
      <c r="B27972" s="136"/>
      <c r="E27972" s="136"/>
      <c r="H27972" s="136"/>
      <c r="K27972" s="136"/>
      <c r="O27972" s="136"/>
      <c r="T27972" s="136"/>
      <c r="W27972" s="136"/>
      <c r="Z27972" s="136"/>
      <c r="AC27972" s="136"/>
    </row>
    <row r="27973" spans="2:29">
      <c r="B27973" s="136"/>
      <c r="E27973" s="136"/>
      <c r="H27973" s="136"/>
      <c r="K27973" s="136"/>
      <c r="O27973" s="136"/>
      <c r="T27973" s="136"/>
      <c r="W27973" s="136"/>
      <c r="Z27973" s="136"/>
      <c r="AC27973" s="136"/>
    </row>
    <row r="27974" spans="2:29">
      <c r="B27974" s="136"/>
      <c r="E27974" s="136"/>
      <c r="H27974" s="136"/>
      <c r="K27974" s="136"/>
      <c r="O27974" s="136"/>
      <c r="T27974" s="136"/>
      <c r="W27974" s="136"/>
      <c r="Z27974" s="136"/>
      <c r="AC27974" s="136"/>
    </row>
    <row r="27975" spans="2:29">
      <c r="B27975" s="136"/>
      <c r="E27975" s="136"/>
      <c r="H27975" s="136"/>
      <c r="K27975" s="136"/>
      <c r="O27975" s="136"/>
      <c r="T27975" s="136"/>
      <c r="W27975" s="136"/>
      <c r="Z27975" s="136"/>
      <c r="AC27975" s="136"/>
    </row>
    <row r="27976" spans="2:29">
      <c r="B27976" s="136"/>
      <c r="E27976" s="136"/>
      <c r="H27976" s="136"/>
      <c r="K27976" s="136"/>
      <c r="O27976" s="136"/>
      <c r="T27976" s="136"/>
      <c r="W27976" s="136"/>
      <c r="Z27976" s="136"/>
      <c r="AC27976" s="136"/>
    </row>
    <row r="27977" spans="2:29">
      <c r="B27977" s="136"/>
      <c r="E27977" s="136"/>
      <c r="H27977" s="136"/>
      <c r="K27977" s="136"/>
      <c r="O27977" s="136"/>
      <c r="T27977" s="136"/>
      <c r="W27977" s="136"/>
      <c r="Z27977" s="136"/>
      <c r="AC27977" s="136"/>
    </row>
    <row r="27978" spans="2:29">
      <c r="B27978" s="136"/>
      <c r="E27978" s="136"/>
      <c r="H27978" s="136"/>
      <c r="K27978" s="136"/>
      <c r="O27978" s="136"/>
      <c r="T27978" s="136"/>
      <c r="W27978" s="136"/>
      <c r="Z27978" s="136"/>
      <c r="AC27978" s="136"/>
    </row>
    <row r="27979" spans="2:29">
      <c r="B27979" s="136"/>
      <c r="E27979" s="136"/>
      <c r="H27979" s="136"/>
      <c r="K27979" s="136"/>
      <c r="O27979" s="136"/>
      <c r="T27979" s="136"/>
      <c r="W27979" s="136"/>
      <c r="Z27979" s="136"/>
      <c r="AC27979" s="136"/>
    </row>
    <row r="27980" spans="2:29">
      <c r="B27980" s="136"/>
      <c r="E27980" s="136"/>
      <c r="H27980" s="136"/>
      <c r="K27980" s="136"/>
      <c r="O27980" s="136"/>
      <c r="T27980" s="136"/>
      <c r="W27980" s="136"/>
      <c r="Z27980" s="136"/>
      <c r="AC27980" s="136"/>
    </row>
    <row r="27981" spans="2:29">
      <c r="B27981" s="136"/>
      <c r="E27981" s="136"/>
      <c r="H27981" s="136"/>
      <c r="K27981" s="136"/>
      <c r="O27981" s="136"/>
      <c r="T27981" s="136"/>
      <c r="W27981" s="136"/>
      <c r="Z27981" s="136"/>
      <c r="AC27981" s="136"/>
    </row>
    <row r="27982" spans="2:29">
      <c r="B27982" s="136"/>
      <c r="E27982" s="136"/>
      <c r="H27982" s="136"/>
      <c r="K27982" s="136"/>
      <c r="O27982" s="136"/>
      <c r="T27982" s="136"/>
      <c r="W27982" s="136"/>
      <c r="Z27982" s="136"/>
      <c r="AC27982" s="136"/>
    </row>
    <row r="27983" spans="2:29">
      <c r="B27983" s="136"/>
      <c r="E27983" s="136"/>
      <c r="H27983" s="136"/>
      <c r="K27983" s="136"/>
      <c r="O27983" s="136"/>
      <c r="T27983" s="136"/>
      <c r="W27983" s="136"/>
      <c r="Z27983" s="136"/>
      <c r="AC27983" s="136"/>
    </row>
    <row r="27984" spans="2:29">
      <c r="B27984" s="136"/>
      <c r="E27984" s="136"/>
      <c r="H27984" s="136"/>
      <c r="K27984" s="136"/>
      <c r="O27984" s="136"/>
      <c r="T27984" s="136"/>
      <c r="W27984" s="136"/>
      <c r="Z27984" s="136"/>
      <c r="AC27984" s="136"/>
    </row>
    <row r="27985" spans="2:29">
      <c r="B27985" s="136"/>
      <c r="E27985" s="136"/>
      <c r="H27985" s="136"/>
      <c r="K27985" s="136"/>
      <c r="O27985" s="136"/>
      <c r="T27985" s="136"/>
      <c r="W27985" s="136"/>
      <c r="Z27985" s="136"/>
      <c r="AC27985" s="136"/>
    </row>
    <row r="27986" spans="2:29">
      <c r="B27986" s="136"/>
      <c r="E27986" s="136"/>
      <c r="H27986" s="136"/>
      <c r="K27986" s="136"/>
      <c r="O27986" s="136"/>
      <c r="T27986" s="136"/>
      <c r="W27986" s="136"/>
      <c r="Z27986" s="136"/>
      <c r="AC27986" s="136"/>
    </row>
    <row r="27987" spans="2:29">
      <c r="B27987" s="136"/>
      <c r="E27987" s="136"/>
      <c r="H27987" s="136"/>
      <c r="K27987" s="136"/>
      <c r="O27987" s="136"/>
      <c r="T27987" s="136"/>
      <c r="W27987" s="136"/>
      <c r="Z27987" s="136"/>
      <c r="AC27987" s="136"/>
    </row>
    <row r="27988" spans="2:29">
      <c r="B27988" s="136"/>
      <c r="E27988" s="136"/>
      <c r="H27988" s="136"/>
      <c r="K27988" s="136"/>
      <c r="O27988" s="136"/>
      <c r="T27988" s="136"/>
      <c r="W27988" s="136"/>
      <c r="Z27988" s="136"/>
      <c r="AC27988" s="136"/>
    </row>
    <row r="27989" spans="2:29">
      <c r="B27989" s="136"/>
      <c r="E27989" s="136"/>
      <c r="H27989" s="136"/>
      <c r="K27989" s="136"/>
      <c r="O27989" s="136"/>
      <c r="T27989" s="136"/>
      <c r="W27989" s="136"/>
      <c r="Z27989" s="136"/>
      <c r="AC27989" s="136"/>
    </row>
    <row r="27990" spans="2:29">
      <c r="B27990" s="136"/>
      <c r="E27990" s="136"/>
      <c r="H27990" s="136"/>
      <c r="K27990" s="136"/>
      <c r="O27990" s="136"/>
      <c r="T27990" s="136"/>
      <c r="W27990" s="136"/>
      <c r="Z27990" s="136"/>
      <c r="AC27990" s="136"/>
    </row>
    <row r="27991" spans="2:29">
      <c r="B27991" s="136"/>
      <c r="E27991" s="136"/>
      <c r="H27991" s="136"/>
      <c r="K27991" s="136"/>
      <c r="O27991" s="136"/>
      <c r="T27991" s="136"/>
      <c r="W27991" s="136"/>
      <c r="Z27991" s="136"/>
      <c r="AC27991" s="136"/>
    </row>
    <row r="27992" spans="2:29">
      <c r="B27992" s="136"/>
      <c r="E27992" s="136"/>
      <c r="H27992" s="136"/>
      <c r="K27992" s="136"/>
      <c r="O27992" s="136"/>
      <c r="T27992" s="136"/>
      <c r="W27992" s="136"/>
      <c r="Z27992" s="136"/>
      <c r="AC27992" s="136"/>
    </row>
    <row r="27993" spans="2:29">
      <c r="B27993" s="136"/>
      <c r="E27993" s="136"/>
      <c r="H27993" s="136"/>
      <c r="K27993" s="136"/>
      <c r="O27993" s="136"/>
      <c r="T27993" s="136"/>
      <c r="W27993" s="136"/>
      <c r="Z27993" s="136"/>
      <c r="AC27993" s="136"/>
    </row>
    <row r="27994" spans="2:29">
      <c r="B27994" s="136"/>
      <c r="E27994" s="136"/>
      <c r="H27994" s="136"/>
      <c r="K27994" s="136"/>
      <c r="O27994" s="136"/>
      <c r="T27994" s="136"/>
      <c r="W27994" s="136"/>
      <c r="Z27994" s="136"/>
      <c r="AC27994" s="136"/>
    </row>
    <row r="27995" spans="2:29">
      <c r="B27995" s="136"/>
      <c r="E27995" s="136"/>
      <c r="H27995" s="136"/>
      <c r="K27995" s="136"/>
      <c r="O27995" s="136"/>
      <c r="T27995" s="136"/>
      <c r="W27995" s="136"/>
      <c r="Z27995" s="136"/>
      <c r="AC27995" s="136"/>
    </row>
    <row r="27996" spans="2:29">
      <c r="B27996" s="136"/>
      <c r="E27996" s="136"/>
      <c r="H27996" s="136"/>
      <c r="K27996" s="136"/>
      <c r="O27996" s="136"/>
      <c r="T27996" s="136"/>
      <c r="W27996" s="136"/>
      <c r="Z27996" s="136"/>
      <c r="AC27996" s="136"/>
    </row>
    <row r="27997" spans="2:29">
      <c r="B27997" s="136"/>
      <c r="E27997" s="136"/>
      <c r="H27997" s="136"/>
      <c r="K27997" s="136"/>
      <c r="O27997" s="136"/>
      <c r="T27997" s="136"/>
      <c r="W27997" s="136"/>
      <c r="Z27997" s="136"/>
      <c r="AC27997" s="136"/>
    </row>
    <row r="27998" spans="2:29">
      <c r="B27998" s="136"/>
      <c r="E27998" s="136"/>
      <c r="H27998" s="136"/>
      <c r="K27998" s="136"/>
      <c r="O27998" s="136"/>
      <c r="T27998" s="136"/>
      <c r="W27998" s="136"/>
      <c r="Z27998" s="136"/>
      <c r="AC27998" s="136"/>
    </row>
    <row r="27999" spans="2:29">
      <c r="B27999" s="136"/>
      <c r="E27999" s="136"/>
      <c r="H27999" s="136"/>
      <c r="K27999" s="136"/>
      <c r="O27999" s="136"/>
      <c r="T27999" s="136"/>
      <c r="W27999" s="136"/>
      <c r="Z27999" s="136"/>
      <c r="AC27999" s="136"/>
    </row>
    <row r="28000" spans="2:29">
      <c r="B28000" s="136"/>
      <c r="E28000" s="136"/>
      <c r="H28000" s="136"/>
      <c r="K28000" s="136"/>
      <c r="O28000" s="136"/>
      <c r="T28000" s="136"/>
      <c r="W28000" s="136"/>
      <c r="Z28000" s="136"/>
      <c r="AC28000" s="136"/>
    </row>
    <row r="28001" spans="2:29">
      <c r="B28001" s="136"/>
      <c r="E28001" s="136"/>
      <c r="H28001" s="136"/>
      <c r="K28001" s="136"/>
      <c r="O28001" s="136"/>
      <c r="T28001" s="136"/>
      <c r="W28001" s="136"/>
      <c r="Z28001" s="136"/>
      <c r="AC28001" s="136"/>
    </row>
    <row r="28002" spans="2:29">
      <c r="B28002" s="136"/>
      <c r="E28002" s="136"/>
      <c r="H28002" s="136"/>
      <c r="K28002" s="136"/>
      <c r="O28002" s="136"/>
      <c r="T28002" s="136"/>
      <c r="W28002" s="136"/>
      <c r="Z28002" s="136"/>
      <c r="AC28002" s="136"/>
    </row>
    <row r="28003" spans="2:29">
      <c r="B28003" s="136"/>
      <c r="E28003" s="136"/>
      <c r="H28003" s="136"/>
      <c r="K28003" s="136"/>
      <c r="O28003" s="136"/>
      <c r="T28003" s="136"/>
      <c r="W28003" s="136"/>
      <c r="Z28003" s="136"/>
      <c r="AC28003" s="136"/>
    </row>
    <row r="28004" spans="2:29">
      <c r="B28004" s="136"/>
      <c r="E28004" s="136"/>
      <c r="H28004" s="136"/>
      <c r="K28004" s="136"/>
      <c r="O28004" s="136"/>
      <c r="T28004" s="136"/>
      <c r="W28004" s="136"/>
      <c r="Z28004" s="136"/>
      <c r="AC28004" s="136"/>
    </row>
    <row r="28005" spans="2:29">
      <c r="B28005" s="136"/>
      <c r="E28005" s="136"/>
      <c r="H28005" s="136"/>
      <c r="K28005" s="136"/>
      <c r="O28005" s="136"/>
      <c r="T28005" s="136"/>
      <c r="W28005" s="136"/>
      <c r="Z28005" s="136"/>
      <c r="AC28005" s="136"/>
    </row>
    <row r="28006" spans="2:29">
      <c r="B28006" s="136"/>
      <c r="E28006" s="136"/>
      <c r="H28006" s="136"/>
      <c r="K28006" s="136"/>
      <c r="O28006" s="136"/>
      <c r="T28006" s="136"/>
      <c r="W28006" s="136"/>
      <c r="Z28006" s="136"/>
      <c r="AC28006" s="136"/>
    </row>
    <row r="28007" spans="2:29">
      <c r="B28007" s="136"/>
      <c r="E28007" s="136"/>
      <c r="H28007" s="136"/>
      <c r="K28007" s="136"/>
      <c r="O28007" s="136"/>
      <c r="T28007" s="136"/>
      <c r="W28007" s="136"/>
      <c r="Z28007" s="136"/>
      <c r="AC28007" s="136"/>
    </row>
    <row r="28008" spans="2:29">
      <c r="B28008" s="136"/>
      <c r="E28008" s="136"/>
      <c r="H28008" s="136"/>
      <c r="K28008" s="136"/>
      <c r="O28008" s="136"/>
      <c r="T28008" s="136"/>
      <c r="W28008" s="136"/>
      <c r="Z28008" s="136"/>
      <c r="AC28008" s="136"/>
    </row>
    <row r="28009" spans="2:29">
      <c r="B28009" s="136"/>
      <c r="E28009" s="136"/>
      <c r="H28009" s="136"/>
      <c r="K28009" s="136"/>
      <c r="O28009" s="136"/>
      <c r="T28009" s="136"/>
      <c r="W28009" s="136"/>
      <c r="Z28009" s="136"/>
      <c r="AC28009" s="136"/>
    </row>
    <row r="28010" spans="2:29">
      <c r="B28010" s="136"/>
      <c r="E28010" s="136"/>
      <c r="H28010" s="136"/>
      <c r="K28010" s="136"/>
      <c r="O28010" s="136"/>
      <c r="T28010" s="136"/>
      <c r="W28010" s="136"/>
      <c r="Z28010" s="136"/>
      <c r="AC28010" s="136"/>
    </row>
    <row r="28011" spans="2:29">
      <c r="B28011" s="136"/>
      <c r="E28011" s="136"/>
      <c r="H28011" s="136"/>
      <c r="K28011" s="136"/>
      <c r="O28011" s="136"/>
      <c r="T28011" s="136"/>
      <c r="W28011" s="136"/>
      <c r="Z28011" s="136"/>
      <c r="AC28011" s="136"/>
    </row>
    <row r="28012" spans="2:29">
      <c r="B28012" s="136"/>
      <c r="E28012" s="136"/>
      <c r="H28012" s="136"/>
      <c r="K28012" s="136"/>
      <c r="O28012" s="136"/>
      <c r="T28012" s="136"/>
      <c r="W28012" s="136"/>
      <c r="Z28012" s="136"/>
      <c r="AC28012" s="136"/>
    </row>
    <row r="28013" spans="2:29">
      <c r="B28013" s="136"/>
      <c r="E28013" s="136"/>
      <c r="H28013" s="136"/>
      <c r="K28013" s="136"/>
      <c r="O28013" s="136"/>
      <c r="T28013" s="136"/>
      <c r="W28013" s="136"/>
      <c r="Z28013" s="136"/>
      <c r="AC28013" s="136"/>
    </row>
    <row r="28014" spans="2:29">
      <c r="B28014" s="136"/>
      <c r="E28014" s="136"/>
      <c r="H28014" s="136"/>
      <c r="K28014" s="136"/>
      <c r="O28014" s="136"/>
      <c r="T28014" s="136"/>
      <c r="W28014" s="136"/>
      <c r="Z28014" s="136"/>
      <c r="AC28014" s="136"/>
    </row>
    <row r="28015" spans="2:29">
      <c r="B28015" s="136"/>
      <c r="E28015" s="136"/>
      <c r="H28015" s="136"/>
      <c r="K28015" s="136"/>
      <c r="O28015" s="136"/>
      <c r="T28015" s="136"/>
      <c r="W28015" s="136"/>
      <c r="Z28015" s="136"/>
      <c r="AC28015" s="136"/>
    </row>
    <row r="28016" spans="2:29">
      <c r="B28016" s="136"/>
      <c r="E28016" s="136"/>
      <c r="H28016" s="136"/>
      <c r="K28016" s="136"/>
      <c r="O28016" s="136"/>
      <c r="T28016" s="136"/>
      <c r="W28016" s="136"/>
      <c r="Z28016" s="136"/>
      <c r="AC28016" s="136"/>
    </row>
    <row r="28017" spans="2:29">
      <c r="B28017" s="136"/>
      <c r="E28017" s="136"/>
      <c r="H28017" s="136"/>
      <c r="K28017" s="136"/>
      <c r="O28017" s="136"/>
      <c r="T28017" s="136"/>
      <c r="W28017" s="136"/>
      <c r="Z28017" s="136"/>
      <c r="AC28017" s="136"/>
    </row>
    <row r="28018" spans="2:29">
      <c r="B28018" s="136"/>
      <c r="E28018" s="136"/>
      <c r="H28018" s="136"/>
      <c r="K28018" s="136"/>
      <c r="O28018" s="136"/>
      <c r="T28018" s="136"/>
      <c r="W28018" s="136"/>
      <c r="Z28018" s="136"/>
      <c r="AC28018" s="136"/>
    </row>
    <row r="28019" spans="2:29">
      <c r="B28019" s="136"/>
      <c r="E28019" s="136"/>
      <c r="H28019" s="136"/>
      <c r="K28019" s="136"/>
      <c r="O28019" s="136"/>
      <c r="T28019" s="136"/>
      <c r="W28019" s="136"/>
      <c r="Z28019" s="136"/>
      <c r="AC28019" s="136"/>
    </row>
    <row r="28020" spans="2:29">
      <c r="B28020" s="136"/>
      <c r="E28020" s="136"/>
      <c r="H28020" s="136"/>
      <c r="K28020" s="136"/>
      <c r="O28020" s="136"/>
      <c r="T28020" s="136"/>
      <c r="W28020" s="136"/>
      <c r="Z28020" s="136"/>
      <c r="AC28020" s="136"/>
    </row>
    <row r="28021" spans="2:29">
      <c r="B28021" s="136"/>
      <c r="E28021" s="136"/>
      <c r="H28021" s="136"/>
      <c r="K28021" s="136"/>
      <c r="O28021" s="136"/>
      <c r="T28021" s="136"/>
      <c r="W28021" s="136"/>
      <c r="Z28021" s="136"/>
      <c r="AC28021" s="136"/>
    </row>
    <row r="28022" spans="2:29">
      <c r="B28022" s="136"/>
      <c r="E28022" s="136"/>
      <c r="H28022" s="136"/>
      <c r="K28022" s="136"/>
      <c r="O28022" s="136"/>
      <c r="T28022" s="136"/>
      <c r="W28022" s="136"/>
      <c r="Z28022" s="136"/>
      <c r="AC28022" s="136"/>
    </row>
    <row r="28023" spans="2:29">
      <c r="B28023" s="136"/>
      <c r="E28023" s="136"/>
      <c r="H28023" s="136"/>
      <c r="K28023" s="136"/>
      <c r="O28023" s="136"/>
      <c r="T28023" s="136"/>
      <c r="W28023" s="136"/>
      <c r="Z28023" s="136"/>
      <c r="AC28023" s="136"/>
    </row>
    <row r="28024" spans="2:29">
      <c r="B28024" s="136"/>
      <c r="E28024" s="136"/>
      <c r="H28024" s="136"/>
      <c r="K28024" s="136"/>
      <c r="O28024" s="136"/>
      <c r="T28024" s="136"/>
      <c r="W28024" s="136"/>
      <c r="Z28024" s="136"/>
      <c r="AC28024" s="136"/>
    </row>
    <row r="28025" spans="2:29">
      <c r="B28025" s="136"/>
      <c r="E28025" s="136"/>
      <c r="H28025" s="136"/>
      <c r="K28025" s="136"/>
      <c r="O28025" s="136"/>
      <c r="T28025" s="136"/>
      <c r="W28025" s="136"/>
      <c r="Z28025" s="136"/>
      <c r="AC28025" s="136"/>
    </row>
    <row r="28026" spans="2:29">
      <c r="B28026" s="136"/>
      <c r="E28026" s="136"/>
      <c r="H28026" s="136"/>
      <c r="K28026" s="136"/>
      <c r="O28026" s="136"/>
      <c r="T28026" s="136"/>
      <c r="W28026" s="136"/>
      <c r="Z28026" s="136"/>
      <c r="AC28026" s="136"/>
    </row>
    <row r="28027" spans="2:29">
      <c r="B28027" s="136"/>
      <c r="E28027" s="136"/>
      <c r="H28027" s="136"/>
      <c r="K28027" s="136"/>
      <c r="O28027" s="136"/>
      <c r="T28027" s="136"/>
      <c r="W28027" s="136"/>
      <c r="Z28027" s="136"/>
      <c r="AC28027" s="136"/>
    </row>
    <row r="28028" spans="2:29">
      <c r="B28028" s="136"/>
      <c r="E28028" s="136"/>
      <c r="H28028" s="136"/>
      <c r="K28028" s="136"/>
      <c r="O28028" s="136"/>
      <c r="T28028" s="136"/>
      <c r="W28028" s="136"/>
      <c r="Z28028" s="136"/>
      <c r="AC28028" s="136"/>
    </row>
    <row r="28029" spans="2:29">
      <c r="B28029" s="136"/>
      <c r="E28029" s="136"/>
      <c r="H28029" s="136"/>
      <c r="K28029" s="136"/>
      <c r="O28029" s="136"/>
      <c r="T28029" s="136"/>
      <c r="W28029" s="136"/>
      <c r="Z28029" s="136"/>
      <c r="AC28029" s="136"/>
    </row>
    <row r="28030" spans="2:29">
      <c r="B28030" s="136"/>
      <c r="E28030" s="136"/>
      <c r="H28030" s="136"/>
      <c r="K28030" s="136"/>
      <c r="O28030" s="136"/>
      <c r="T28030" s="136"/>
      <c r="W28030" s="136"/>
      <c r="Z28030" s="136"/>
      <c r="AC28030" s="136"/>
    </row>
    <row r="28031" spans="2:29">
      <c r="B28031" s="136"/>
      <c r="E28031" s="136"/>
      <c r="H28031" s="136"/>
      <c r="K28031" s="136"/>
      <c r="O28031" s="136"/>
      <c r="T28031" s="136"/>
      <c r="W28031" s="136"/>
      <c r="Z28031" s="136"/>
      <c r="AC28031" s="136"/>
    </row>
    <row r="28032" spans="2:29">
      <c r="B28032" s="136"/>
      <c r="E28032" s="136"/>
      <c r="H28032" s="136"/>
      <c r="K28032" s="136"/>
      <c r="O28032" s="136"/>
      <c r="T28032" s="136"/>
      <c r="W28032" s="136"/>
      <c r="Z28032" s="136"/>
      <c r="AC28032" s="136"/>
    </row>
    <row r="28033" spans="2:29">
      <c r="B28033" s="136"/>
      <c r="E28033" s="136"/>
      <c r="H28033" s="136"/>
      <c r="K28033" s="136"/>
      <c r="O28033" s="136"/>
      <c r="T28033" s="136"/>
      <c r="W28033" s="136"/>
      <c r="Z28033" s="136"/>
      <c r="AC28033" s="136"/>
    </row>
    <row r="28034" spans="2:29">
      <c r="B28034" s="136"/>
      <c r="E28034" s="136"/>
      <c r="H28034" s="136"/>
      <c r="K28034" s="136"/>
      <c r="O28034" s="136"/>
      <c r="T28034" s="136"/>
      <c r="W28034" s="136"/>
      <c r="Z28034" s="136"/>
      <c r="AC28034" s="136"/>
    </row>
    <row r="28035" spans="2:29">
      <c r="B28035" s="136"/>
      <c r="E28035" s="136"/>
      <c r="H28035" s="136"/>
      <c r="K28035" s="136"/>
      <c r="O28035" s="136"/>
      <c r="T28035" s="136"/>
      <c r="W28035" s="136"/>
      <c r="Z28035" s="136"/>
      <c r="AC28035" s="136"/>
    </row>
    <row r="28036" spans="2:29">
      <c r="B28036" s="136"/>
      <c r="E28036" s="136"/>
      <c r="H28036" s="136"/>
      <c r="K28036" s="136"/>
      <c r="O28036" s="136"/>
      <c r="T28036" s="136"/>
      <c r="W28036" s="136"/>
      <c r="Z28036" s="136"/>
      <c r="AC28036" s="136"/>
    </row>
    <row r="28037" spans="2:29">
      <c r="B28037" s="136"/>
      <c r="E28037" s="136"/>
      <c r="H28037" s="136"/>
      <c r="K28037" s="136"/>
      <c r="O28037" s="136"/>
      <c r="T28037" s="136"/>
      <c r="W28037" s="136"/>
      <c r="Z28037" s="136"/>
      <c r="AC28037" s="136"/>
    </row>
    <row r="28038" spans="2:29">
      <c r="B28038" s="136"/>
      <c r="E28038" s="136"/>
      <c r="H28038" s="136"/>
      <c r="K28038" s="136"/>
      <c r="O28038" s="136"/>
      <c r="T28038" s="136"/>
      <c r="W28038" s="136"/>
      <c r="Z28038" s="136"/>
      <c r="AC28038" s="136"/>
    </row>
    <row r="28039" spans="2:29">
      <c r="B28039" s="136"/>
      <c r="E28039" s="136"/>
      <c r="H28039" s="136"/>
      <c r="K28039" s="136"/>
      <c r="O28039" s="136"/>
      <c r="T28039" s="136"/>
      <c r="W28039" s="136"/>
      <c r="Z28039" s="136"/>
      <c r="AC28039" s="136"/>
    </row>
    <row r="28040" spans="2:29">
      <c r="B28040" s="136"/>
      <c r="E28040" s="136"/>
      <c r="H28040" s="136"/>
      <c r="K28040" s="136"/>
      <c r="O28040" s="136"/>
      <c r="T28040" s="136"/>
      <c r="W28040" s="136"/>
      <c r="Z28040" s="136"/>
      <c r="AC28040" s="136"/>
    </row>
    <row r="28041" spans="2:29">
      <c r="B28041" s="136"/>
      <c r="E28041" s="136"/>
      <c r="H28041" s="136"/>
      <c r="K28041" s="136"/>
      <c r="O28041" s="136"/>
      <c r="T28041" s="136"/>
      <c r="W28041" s="136"/>
      <c r="Z28041" s="136"/>
      <c r="AC28041" s="136"/>
    </row>
    <row r="28042" spans="2:29">
      <c r="B28042" s="136"/>
      <c r="E28042" s="136"/>
      <c r="H28042" s="136"/>
      <c r="K28042" s="136"/>
      <c r="O28042" s="136"/>
      <c r="T28042" s="136"/>
      <c r="W28042" s="136"/>
      <c r="Z28042" s="136"/>
      <c r="AC28042" s="136"/>
    </row>
    <row r="28043" spans="2:29">
      <c r="B28043" s="136"/>
      <c r="E28043" s="136"/>
      <c r="H28043" s="136"/>
      <c r="K28043" s="136"/>
      <c r="O28043" s="136"/>
      <c r="T28043" s="136"/>
      <c r="W28043" s="136"/>
      <c r="Z28043" s="136"/>
      <c r="AC28043" s="136"/>
    </row>
    <row r="28044" spans="2:29">
      <c r="B28044" s="136"/>
      <c r="E28044" s="136"/>
      <c r="H28044" s="136"/>
      <c r="K28044" s="136"/>
      <c r="O28044" s="136"/>
      <c r="T28044" s="136"/>
      <c r="W28044" s="136"/>
      <c r="Z28044" s="136"/>
      <c r="AC28044" s="136"/>
    </row>
    <row r="28045" spans="2:29">
      <c r="B28045" s="136"/>
      <c r="E28045" s="136"/>
      <c r="H28045" s="136"/>
      <c r="K28045" s="136"/>
      <c r="O28045" s="136"/>
      <c r="T28045" s="136"/>
      <c r="W28045" s="136"/>
      <c r="Z28045" s="136"/>
      <c r="AC28045" s="136"/>
    </row>
    <row r="28046" spans="2:29">
      <c r="B28046" s="136"/>
      <c r="E28046" s="136"/>
      <c r="H28046" s="136"/>
      <c r="K28046" s="136"/>
      <c r="O28046" s="136"/>
      <c r="T28046" s="136"/>
      <c r="W28046" s="136"/>
      <c r="Z28046" s="136"/>
      <c r="AC28046" s="136"/>
    </row>
    <row r="28047" spans="2:29">
      <c r="B28047" s="136"/>
      <c r="E28047" s="136"/>
      <c r="H28047" s="136"/>
      <c r="K28047" s="136"/>
      <c r="O28047" s="136"/>
      <c r="T28047" s="136"/>
      <c r="W28047" s="136"/>
      <c r="Z28047" s="136"/>
      <c r="AC28047" s="136"/>
    </row>
    <row r="28048" spans="2:29">
      <c r="B28048" s="136"/>
      <c r="E28048" s="136"/>
      <c r="H28048" s="136"/>
      <c r="K28048" s="136"/>
      <c r="O28048" s="136"/>
      <c r="T28048" s="136"/>
      <c r="W28048" s="136"/>
      <c r="Z28048" s="136"/>
      <c r="AC28048" s="136"/>
    </row>
    <row r="28049" spans="2:29">
      <c r="B28049" s="136"/>
      <c r="E28049" s="136"/>
      <c r="H28049" s="136"/>
      <c r="K28049" s="136"/>
      <c r="O28049" s="136"/>
      <c r="T28049" s="136"/>
      <c r="W28049" s="136"/>
      <c r="Z28049" s="136"/>
      <c r="AC28049" s="136"/>
    </row>
    <row r="28050" spans="2:29">
      <c r="B28050" s="136"/>
      <c r="E28050" s="136"/>
      <c r="H28050" s="136"/>
      <c r="K28050" s="136"/>
      <c r="O28050" s="136"/>
      <c r="T28050" s="136"/>
      <c r="W28050" s="136"/>
      <c r="Z28050" s="136"/>
      <c r="AC28050" s="136"/>
    </row>
    <row r="28051" spans="2:29">
      <c r="B28051" s="136"/>
      <c r="E28051" s="136"/>
      <c r="H28051" s="136"/>
      <c r="K28051" s="136"/>
      <c r="O28051" s="136"/>
      <c r="T28051" s="136"/>
      <c r="W28051" s="136"/>
      <c r="Z28051" s="136"/>
      <c r="AC28051" s="136"/>
    </row>
    <row r="28052" spans="2:29">
      <c r="B28052" s="136"/>
      <c r="E28052" s="136"/>
      <c r="H28052" s="136"/>
      <c r="K28052" s="136"/>
      <c r="O28052" s="136"/>
      <c r="T28052" s="136"/>
      <c r="W28052" s="136"/>
      <c r="Z28052" s="136"/>
      <c r="AC28052" s="136"/>
    </row>
    <row r="28053" spans="2:29">
      <c r="B28053" s="136"/>
      <c r="E28053" s="136"/>
      <c r="H28053" s="136"/>
      <c r="K28053" s="136"/>
      <c r="O28053" s="136"/>
      <c r="T28053" s="136"/>
      <c r="W28053" s="136"/>
      <c r="Z28053" s="136"/>
      <c r="AC28053" s="136"/>
    </row>
    <row r="28054" spans="2:29">
      <c r="B28054" s="136"/>
      <c r="E28054" s="136"/>
      <c r="H28054" s="136"/>
      <c r="K28054" s="136"/>
      <c r="O28054" s="136"/>
      <c r="T28054" s="136"/>
      <c r="W28054" s="136"/>
      <c r="Z28054" s="136"/>
      <c r="AC28054" s="136"/>
    </row>
    <row r="28055" spans="2:29">
      <c r="B28055" s="136"/>
      <c r="E28055" s="136"/>
      <c r="H28055" s="136"/>
      <c r="K28055" s="136"/>
      <c r="O28055" s="136"/>
      <c r="T28055" s="136"/>
      <c r="W28055" s="136"/>
      <c r="Z28055" s="136"/>
      <c r="AC28055" s="136"/>
    </row>
    <row r="28056" spans="2:29">
      <c r="B28056" s="136"/>
      <c r="E28056" s="136"/>
      <c r="H28056" s="136"/>
      <c r="K28056" s="136"/>
      <c r="O28056" s="136"/>
      <c r="T28056" s="136"/>
      <c r="W28056" s="136"/>
      <c r="Z28056" s="136"/>
      <c r="AC28056" s="136"/>
    </row>
    <row r="28057" spans="2:29">
      <c r="B28057" s="136"/>
      <c r="E28057" s="136"/>
      <c r="H28057" s="136"/>
      <c r="K28057" s="136"/>
      <c r="O28057" s="136"/>
      <c r="T28057" s="136"/>
      <c r="W28057" s="136"/>
      <c r="Z28057" s="136"/>
      <c r="AC28057" s="136"/>
    </row>
    <row r="28058" spans="2:29">
      <c r="B28058" s="136"/>
      <c r="E28058" s="136"/>
      <c r="H28058" s="136"/>
      <c r="K28058" s="136"/>
      <c r="O28058" s="136"/>
      <c r="T28058" s="136"/>
      <c r="W28058" s="136"/>
      <c r="Z28058" s="136"/>
      <c r="AC28058" s="136"/>
    </row>
    <row r="28059" spans="2:29">
      <c r="B28059" s="136"/>
      <c r="E28059" s="136"/>
      <c r="H28059" s="136"/>
      <c r="K28059" s="136"/>
      <c r="O28059" s="136"/>
      <c r="T28059" s="136"/>
      <c r="W28059" s="136"/>
      <c r="Z28059" s="136"/>
      <c r="AC28059" s="136"/>
    </row>
    <row r="28060" spans="2:29">
      <c r="B28060" s="136"/>
      <c r="E28060" s="136"/>
      <c r="H28060" s="136"/>
      <c r="K28060" s="136"/>
      <c r="O28060" s="136"/>
      <c r="T28060" s="136"/>
      <c r="W28060" s="136"/>
      <c r="Z28060" s="136"/>
      <c r="AC28060" s="136"/>
    </row>
    <row r="28061" spans="2:29">
      <c r="B28061" s="136"/>
      <c r="E28061" s="136"/>
      <c r="H28061" s="136"/>
      <c r="K28061" s="136"/>
      <c r="O28061" s="136"/>
      <c r="T28061" s="136"/>
      <c r="W28061" s="136"/>
      <c r="Z28061" s="136"/>
      <c r="AC28061" s="136"/>
    </row>
    <row r="28062" spans="2:29">
      <c r="B28062" s="136"/>
      <c r="E28062" s="136"/>
      <c r="H28062" s="136"/>
      <c r="K28062" s="136"/>
      <c r="O28062" s="136"/>
      <c r="T28062" s="136"/>
      <c r="W28062" s="136"/>
      <c r="Z28062" s="136"/>
      <c r="AC28062" s="136"/>
    </row>
    <row r="28063" spans="2:29">
      <c r="B28063" s="136"/>
      <c r="E28063" s="136"/>
      <c r="H28063" s="136"/>
      <c r="K28063" s="136"/>
      <c r="O28063" s="136"/>
      <c r="T28063" s="136"/>
      <c r="W28063" s="136"/>
      <c r="Z28063" s="136"/>
      <c r="AC28063" s="136"/>
    </row>
    <row r="28064" spans="2:29">
      <c r="B28064" s="136"/>
      <c r="E28064" s="136"/>
      <c r="H28064" s="136"/>
      <c r="K28064" s="136"/>
      <c r="O28064" s="136"/>
      <c r="T28064" s="136"/>
      <c r="W28064" s="136"/>
      <c r="Z28064" s="136"/>
      <c r="AC28064" s="136"/>
    </row>
    <row r="28065" spans="2:29">
      <c r="B28065" s="136"/>
      <c r="E28065" s="136"/>
      <c r="H28065" s="136"/>
      <c r="K28065" s="136"/>
      <c r="O28065" s="136"/>
      <c r="T28065" s="136"/>
      <c r="W28065" s="136"/>
      <c r="Z28065" s="136"/>
      <c r="AC28065" s="136"/>
    </row>
    <row r="28066" spans="2:29">
      <c r="B28066" s="136"/>
      <c r="E28066" s="136"/>
      <c r="H28066" s="136"/>
      <c r="K28066" s="136"/>
      <c r="O28066" s="136"/>
      <c r="T28066" s="136"/>
      <c r="W28066" s="136"/>
      <c r="Z28066" s="136"/>
      <c r="AC28066" s="136"/>
    </row>
    <row r="28067" spans="2:29">
      <c r="B28067" s="136"/>
      <c r="E28067" s="136"/>
      <c r="H28067" s="136"/>
      <c r="K28067" s="136"/>
      <c r="O28067" s="136"/>
      <c r="T28067" s="136"/>
      <c r="W28067" s="136"/>
      <c r="Z28067" s="136"/>
      <c r="AC28067" s="136"/>
    </row>
    <row r="28068" spans="2:29">
      <c r="B28068" s="136"/>
      <c r="E28068" s="136"/>
      <c r="H28068" s="136"/>
      <c r="K28068" s="136"/>
      <c r="O28068" s="136"/>
      <c r="T28068" s="136"/>
      <c r="W28068" s="136"/>
      <c r="Z28068" s="136"/>
      <c r="AC28068" s="136"/>
    </row>
    <row r="28069" spans="2:29">
      <c r="B28069" s="136"/>
      <c r="E28069" s="136"/>
      <c r="H28069" s="136"/>
      <c r="K28069" s="136"/>
      <c r="O28069" s="136"/>
      <c r="T28069" s="136"/>
      <c r="W28069" s="136"/>
      <c r="Z28069" s="136"/>
      <c r="AC28069" s="136"/>
    </row>
    <row r="28070" spans="2:29">
      <c r="B28070" s="136"/>
      <c r="E28070" s="136"/>
      <c r="H28070" s="136"/>
      <c r="K28070" s="136"/>
      <c r="O28070" s="136"/>
      <c r="T28070" s="136"/>
      <c r="W28070" s="136"/>
      <c r="Z28070" s="136"/>
      <c r="AC28070" s="136"/>
    </row>
    <row r="28071" spans="2:29">
      <c r="B28071" s="136"/>
      <c r="E28071" s="136"/>
      <c r="H28071" s="136"/>
      <c r="K28071" s="136"/>
      <c r="O28071" s="136"/>
      <c r="T28071" s="136"/>
      <c r="W28071" s="136"/>
      <c r="Z28071" s="136"/>
      <c r="AC28071" s="136"/>
    </row>
    <row r="28072" spans="2:29">
      <c r="B28072" s="136"/>
      <c r="E28072" s="136"/>
      <c r="H28072" s="136"/>
      <c r="K28072" s="136"/>
      <c r="O28072" s="136"/>
      <c r="T28072" s="136"/>
      <c r="W28072" s="136"/>
      <c r="Z28072" s="136"/>
      <c r="AC28072" s="136"/>
    </row>
    <row r="28073" spans="2:29">
      <c r="B28073" s="136"/>
      <c r="E28073" s="136"/>
      <c r="H28073" s="136"/>
      <c r="K28073" s="136"/>
      <c r="O28073" s="136"/>
      <c r="T28073" s="136"/>
      <c r="W28073" s="136"/>
      <c r="Z28073" s="136"/>
      <c r="AC28073" s="136"/>
    </row>
    <row r="28074" spans="2:29">
      <c r="B28074" s="136"/>
      <c r="E28074" s="136"/>
      <c r="H28074" s="136"/>
      <c r="K28074" s="136"/>
      <c r="O28074" s="136"/>
      <c r="T28074" s="136"/>
      <c r="W28074" s="136"/>
      <c r="Z28074" s="136"/>
      <c r="AC28074" s="136"/>
    </row>
    <row r="28075" spans="2:29">
      <c r="B28075" s="136"/>
      <c r="E28075" s="136"/>
      <c r="H28075" s="136"/>
      <c r="K28075" s="136"/>
      <c r="O28075" s="136"/>
      <c r="T28075" s="136"/>
      <c r="W28075" s="136"/>
      <c r="Z28075" s="136"/>
      <c r="AC28075" s="136"/>
    </row>
    <row r="28076" spans="2:29">
      <c r="B28076" s="136"/>
      <c r="E28076" s="136"/>
      <c r="H28076" s="136"/>
      <c r="K28076" s="136"/>
      <c r="O28076" s="136"/>
      <c r="T28076" s="136"/>
      <c r="W28076" s="136"/>
      <c r="Z28076" s="136"/>
      <c r="AC28076" s="136"/>
    </row>
    <row r="28077" spans="2:29">
      <c r="B28077" s="136"/>
      <c r="E28077" s="136"/>
      <c r="H28077" s="136"/>
      <c r="K28077" s="136"/>
      <c r="O28077" s="136"/>
      <c r="T28077" s="136"/>
      <c r="W28077" s="136"/>
      <c r="Z28077" s="136"/>
      <c r="AC28077" s="136"/>
    </row>
    <row r="28078" spans="2:29">
      <c r="B28078" s="136"/>
      <c r="E28078" s="136"/>
      <c r="H28078" s="136"/>
      <c r="K28078" s="136"/>
      <c r="O28078" s="136"/>
      <c r="T28078" s="136"/>
      <c r="W28078" s="136"/>
      <c r="Z28078" s="136"/>
      <c r="AC28078" s="136"/>
    </row>
    <row r="28079" spans="2:29">
      <c r="B28079" s="136"/>
      <c r="E28079" s="136"/>
      <c r="H28079" s="136"/>
      <c r="K28079" s="136"/>
      <c r="O28079" s="136"/>
      <c r="T28079" s="136"/>
      <c r="W28079" s="136"/>
      <c r="Z28079" s="136"/>
      <c r="AC28079" s="136"/>
    </row>
    <row r="28080" spans="2:29">
      <c r="B28080" s="136"/>
      <c r="E28080" s="136"/>
      <c r="H28080" s="136"/>
      <c r="K28080" s="136"/>
      <c r="O28080" s="136"/>
      <c r="T28080" s="136"/>
      <c r="W28080" s="136"/>
      <c r="Z28080" s="136"/>
      <c r="AC28080" s="136"/>
    </row>
    <row r="28081" spans="2:29">
      <c r="B28081" s="136"/>
      <c r="E28081" s="136"/>
      <c r="H28081" s="136"/>
      <c r="K28081" s="136"/>
      <c r="O28081" s="136"/>
      <c r="T28081" s="136"/>
      <c r="W28081" s="136"/>
      <c r="Z28081" s="136"/>
      <c r="AC28081" s="136"/>
    </row>
    <row r="28082" spans="2:29">
      <c r="B28082" s="136"/>
      <c r="E28082" s="136"/>
      <c r="H28082" s="136"/>
      <c r="K28082" s="136"/>
      <c r="O28082" s="136"/>
      <c r="T28082" s="136"/>
      <c r="W28082" s="136"/>
      <c r="Z28082" s="136"/>
      <c r="AC28082" s="136"/>
    </row>
    <row r="28083" spans="2:29">
      <c r="B28083" s="136"/>
      <c r="E28083" s="136"/>
      <c r="H28083" s="136"/>
      <c r="K28083" s="136"/>
      <c r="O28083" s="136"/>
      <c r="T28083" s="136"/>
      <c r="W28083" s="136"/>
      <c r="Z28083" s="136"/>
      <c r="AC28083" s="136"/>
    </row>
    <row r="28084" spans="2:29">
      <c r="B28084" s="136"/>
      <c r="E28084" s="136"/>
      <c r="H28084" s="136"/>
      <c r="K28084" s="136"/>
      <c r="O28084" s="136"/>
      <c r="T28084" s="136"/>
      <c r="W28084" s="136"/>
      <c r="Z28084" s="136"/>
      <c r="AC28084" s="136"/>
    </row>
    <row r="28085" spans="2:29">
      <c r="B28085" s="136"/>
      <c r="E28085" s="136"/>
      <c r="H28085" s="136"/>
      <c r="K28085" s="136"/>
      <c r="O28085" s="136"/>
      <c r="T28085" s="136"/>
      <c r="W28085" s="136"/>
      <c r="Z28085" s="136"/>
      <c r="AC28085" s="136"/>
    </row>
    <row r="28086" spans="2:29">
      <c r="B28086" s="136"/>
      <c r="E28086" s="136"/>
      <c r="H28086" s="136"/>
      <c r="K28086" s="136"/>
      <c r="O28086" s="136"/>
      <c r="T28086" s="136"/>
      <c r="W28086" s="136"/>
      <c r="Z28086" s="136"/>
      <c r="AC28086" s="136"/>
    </row>
    <row r="28087" spans="2:29">
      <c r="B28087" s="136"/>
      <c r="E28087" s="136"/>
      <c r="H28087" s="136"/>
      <c r="K28087" s="136"/>
      <c r="O28087" s="136"/>
      <c r="T28087" s="136"/>
      <c r="W28087" s="136"/>
      <c r="Z28087" s="136"/>
      <c r="AC28087" s="136"/>
    </row>
    <row r="28088" spans="2:29">
      <c r="B28088" s="136"/>
      <c r="E28088" s="136"/>
      <c r="H28088" s="136"/>
      <c r="K28088" s="136"/>
      <c r="O28088" s="136"/>
      <c r="T28088" s="136"/>
      <c r="W28088" s="136"/>
      <c r="Z28088" s="136"/>
      <c r="AC28088" s="136"/>
    </row>
    <row r="28089" spans="2:29">
      <c r="B28089" s="136"/>
      <c r="E28089" s="136"/>
      <c r="H28089" s="136"/>
      <c r="K28089" s="136"/>
      <c r="O28089" s="136"/>
      <c r="T28089" s="136"/>
      <c r="W28089" s="136"/>
      <c r="Z28089" s="136"/>
      <c r="AC28089" s="136"/>
    </row>
    <row r="28090" spans="2:29">
      <c r="B28090" s="136"/>
      <c r="E28090" s="136"/>
      <c r="H28090" s="136"/>
      <c r="K28090" s="136"/>
      <c r="O28090" s="136"/>
      <c r="T28090" s="136"/>
      <c r="W28090" s="136"/>
      <c r="Z28090" s="136"/>
      <c r="AC28090" s="136"/>
    </row>
    <row r="28091" spans="2:29">
      <c r="B28091" s="136"/>
      <c r="E28091" s="136"/>
      <c r="H28091" s="136"/>
      <c r="K28091" s="136"/>
      <c r="O28091" s="136"/>
      <c r="T28091" s="136"/>
      <c r="W28091" s="136"/>
      <c r="Z28091" s="136"/>
      <c r="AC28091" s="136"/>
    </row>
    <row r="28092" spans="2:29">
      <c r="B28092" s="136"/>
      <c r="E28092" s="136"/>
      <c r="H28092" s="136"/>
      <c r="K28092" s="136"/>
      <c r="O28092" s="136"/>
      <c r="T28092" s="136"/>
      <c r="W28092" s="136"/>
      <c r="Z28092" s="136"/>
      <c r="AC28092" s="136"/>
    </row>
    <row r="28093" spans="2:29">
      <c r="B28093" s="136"/>
      <c r="E28093" s="136"/>
      <c r="H28093" s="136"/>
      <c r="K28093" s="136"/>
      <c r="O28093" s="136"/>
      <c r="T28093" s="136"/>
      <c r="W28093" s="136"/>
      <c r="Z28093" s="136"/>
      <c r="AC28093" s="136"/>
    </row>
    <row r="28094" spans="2:29">
      <c r="B28094" s="136"/>
      <c r="E28094" s="136"/>
      <c r="H28094" s="136"/>
      <c r="K28094" s="136"/>
      <c r="O28094" s="136"/>
      <c r="T28094" s="136"/>
      <c r="W28094" s="136"/>
      <c r="Z28094" s="136"/>
      <c r="AC28094" s="136"/>
    </row>
    <row r="28095" spans="2:29">
      <c r="B28095" s="136"/>
      <c r="E28095" s="136"/>
      <c r="H28095" s="136"/>
      <c r="K28095" s="136"/>
      <c r="O28095" s="136"/>
      <c r="T28095" s="136"/>
      <c r="W28095" s="136"/>
      <c r="Z28095" s="136"/>
      <c r="AC28095" s="136"/>
    </row>
    <row r="28096" spans="2:29">
      <c r="B28096" s="136"/>
      <c r="E28096" s="136"/>
      <c r="H28096" s="136"/>
      <c r="K28096" s="136"/>
      <c r="O28096" s="136"/>
      <c r="T28096" s="136"/>
      <c r="W28096" s="136"/>
      <c r="Z28096" s="136"/>
      <c r="AC28096" s="136"/>
    </row>
    <row r="28097" spans="2:29">
      <c r="B28097" s="136"/>
      <c r="E28097" s="136"/>
      <c r="H28097" s="136"/>
      <c r="K28097" s="136"/>
      <c r="O28097" s="136"/>
      <c r="T28097" s="136"/>
      <c r="W28097" s="136"/>
      <c r="Z28097" s="136"/>
      <c r="AC28097" s="136"/>
    </row>
    <row r="28098" spans="2:29">
      <c r="B28098" s="136"/>
      <c r="E28098" s="136"/>
      <c r="H28098" s="136"/>
      <c r="K28098" s="136"/>
      <c r="O28098" s="136"/>
      <c r="T28098" s="136"/>
      <c r="W28098" s="136"/>
      <c r="Z28098" s="136"/>
      <c r="AC28098" s="136"/>
    </row>
    <row r="28099" spans="2:29">
      <c r="B28099" s="136"/>
      <c r="E28099" s="136"/>
      <c r="H28099" s="136"/>
      <c r="K28099" s="136"/>
      <c r="O28099" s="136"/>
      <c r="T28099" s="136"/>
      <c r="W28099" s="136"/>
      <c r="Z28099" s="136"/>
      <c r="AC28099" s="136"/>
    </row>
    <row r="28100" spans="2:29">
      <c r="B28100" s="136"/>
      <c r="E28100" s="136"/>
      <c r="H28100" s="136"/>
      <c r="K28100" s="136"/>
      <c r="O28100" s="136"/>
      <c r="T28100" s="136"/>
      <c r="W28100" s="136"/>
      <c r="Z28100" s="136"/>
      <c r="AC28100" s="136"/>
    </row>
    <row r="28101" spans="2:29">
      <c r="B28101" s="136"/>
      <c r="E28101" s="136"/>
      <c r="H28101" s="136"/>
      <c r="K28101" s="136"/>
      <c r="O28101" s="136"/>
      <c r="T28101" s="136"/>
      <c r="W28101" s="136"/>
      <c r="Z28101" s="136"/>
      <c r="AC28101" s="136"/>
    </row>
    <row r="28102" spans="2:29">
      <c r="B28102" s="136"/>
      <c r="E28102" s="136"/>
      <c r="H28102" s="136"/>
      <c r="K28102" s="136"/>
      <c r="O28102" s="136"/>
      <c r="T28102" s="136"/>
      <c r="W28102" s="136"/>
      <c r="Z28102" s="136"/>
      <c r="AC28102" s="136"/>
    </row>
    <row r="28103" spans="2:29">
      <c r="B28103" s="136"/>
      <c r="E28103" s="136"/>
      <c r="H28103" s="136"/>
      <c r="K28103" s="136"/>
      <c r="O28103" s="136"/>
      <c r="T28103" s="136"/>
      <c r="W28103" s="136"/>
      <c r="Z28103" s="136"/>
      <c r="AC28103" s="136"/>
    </row>
    <row r="28104" spans="2:29">
      <c r="B28104" s="136"/>
      <c r="E28104" s="136"/>
      <c r="H28104" s="136"/>
      <c r="K28104" s="136"/>
      <c r="O28104" s="136"/>
      <c r="T28104" s="136"/>
      <c r="W28104" s="136"/>
      <c r="Z28104" s="136"/>
      <c r="AC28104" s="136"/>
    </row>
    <row r="28105" spans="2:29">
      <c r="B28105" s="136"/>
      <c r="E28105" s="136"/>
      <c r="H28105" s="136"/>
      <c r="K28105" s="136"/>
      <c r="O28105" s="136"/>
      <c r="T28105" s="136"/>
      <c r="W28105" s="136"/>
      <c r="Z28105" s="136"/>
      <c r="AC28105" s="136"/>
    </row>
    <row r="28106" spans="2:29">
      <c r="B28106" s="136"/>
      <c r="E28106" s="136"/>
      <c r="H28106" s="136"/>
      <c r="K28106" s="136"/>
      <c r="O28106" s="136"/>
      <c r="T28106" s="136"/>
      <c r="W28106" s="136"/>
      <c r="Z28106" s="136"/>
      <c r="AC28106" s="136"/>
    </row>
    <row r="28107" spans="2:29">
      <c r="B28107" s="136"/>
      <c r="E28107" s="136"/>
      <c r="H28107" s="136"/>
      <c r="K28107" s="136"/>
      <c r="O28107" s="136"/>
      <c r="T28107" s="136"/>
      <c r="W28107" s="136"/>
      <c r="Z28107" s="136"/>
      <c r="AC28107" s="136"/>
    </row>
    <row r="28108" spans="2:29">
      <c r="B28108" s="136"/>
      <c r="E28108" s="136"/>
      <c r="H28108" s="136"/>
      <c r="K28108" s="136"/>
      <c r="O28108" s="136"/>
      <c r="T28108" s="136"/>
      <c r="W28108" s="136"/>
      <c r="Z28108" s="136"/>
      <c r="AC28108" s="136"/>
    </row>
    <row r="28109" spans="2:29">
      <c r="B28109" s="136"/>
      <c r="E28109" s="136"/>
      <c r="H28109" s="136"/>
      <c r="K28109" s="136"/>
      <c r="O28109" s="136"/>
      <c r="T28109" s="136"/>
      <c r="W28109" s="136"/>
      <c r="Z28109" s="136"/>
      <c r="AC28109" s="136"/>
    </row>
    <row r="28110" spans="2:29">
      <c r="B28110" s="136"/>
      <c r="E28110" s="136"/>
      <c r="H28110" s="136"/>
      <c r="K28110" s="136"/>
      <c r="O28110" s="136"/>
      <c r="T28110" s="136"/>
      <c r="W28110" s="136"/>
      <c r="Z28110" s="136"/>
      <c r="AC28110" s="136"/>
    </row>
    <row r="28111" spans="2:29">
      <c r="B28111" s="136"/>
      <c r="E28111" s="136"/>
      <c r="H28111" s="136"/>
      <c r="K28111" s="136"/>
      <c r="O28111" s="136"/>
      <c r="T28111" s="136"/>
      <c r="W28111" s="136"/>
      <c r="Z28111" s="136"/>
      <c r="AC28111" s="136"/>
    </row>
    <row r="28112" spans="2:29">
      <c r="B28112" s="136"/>
      <c r="E28112" s="136"/>
      <c r="H28112" s="136"/>
      <c r="K28112" s="136"/>
      <c r="O28112" s="136"/>
      <c r="T28112" s="136"/>
      <c r="W28112" s="136"/>
      <c r="Z28112" s="136"/>
      <c r="AC28112" s="136"/>
    </row>
    <row r="28113" spans="2:29">
      <c r="B28113" s="136"/>
      <c r="E28113" s="136"/>
      <c r="H28113" s="136"/>
      <c r="K28113" s="136"/>
      <c r="O28113" s="136"/>
      <c r="T28113" s="136"/>
      <c r="W28113" s="136"/>
      <c r="Z28113" s="136"/>
      <c r="AC28113" s="136"/>
    </row>
    <row r="28114" spans="2:29">
      <c r="B28114" s="136"/>
      <c r="E28114" s="136"/>
      <c r="H28114" s="136"/>
      <c r="K28114" s="136"/>
      <c r="O28114" s="136"/>
      <c r="T28114" s="136"/>
      <c r="W28114" s="136"/>
      <c r="Z28114" s="136"/>
      <c r="AC28114" s="136"/>
    </row>
    <row r="28115" spans="2:29">
      <c r="B28115" s="136"/>
      <c r="E28115" s="136"/>
      <c r="H28115" s="136"/>
      <c r="K28115" s="136"/>
      <c r="O28115" s="136"/>
      <c r="T28115" s="136"/>
      <c r="W28115" s="136"/>
      <c r="Z28115" s="136"/>
      <c r="AC28115" s="136"/>
    </row>
    <row r="28116" spans="2:29">
      <c r="B28116" s="136"/>
      <c r="E28116" s="136"/>
      <c r="H28116" s="136"/>
      <c r="K28116" s="136"/>
      <c r="O28116" s="136"/>
      <c r="T28116" s="136"/>
      <c r="W28116" s="136"/>
      <c r="Z28116" s="136"/>
      <c r="AC28116" s="136"/>
    </row>
    <row r="28117" spans="2:29">
      <c r="B28117" s="136"/>
      <c r="E28117" s="136"/>
      <c r="H28117" s="136"/>
      <c r="K28117" s="136"/>
      <c r="O28117" s="136"/>
      <c r="T28117" s="136"/>
      <c r="W28117" s="136"/>
      <c r="Z28117" s="136"/>
      <c r="AC28117" s="136"/>
    </row>
    <row r="28118" spans="2:29">
      <c r="B28118" s="136"/>
      <c r="E28118" s="136"/>
      <c r="H28118" s="136"/>
      <c r="K28118" s="136"/>
      <c r="O28118" s="136"/>
      <c r="T28118" s="136"/>
      <c r="W28118" s="136"/>
      <c r="Z28118" s="136"/>
      <c r="AC28118" s="136"/>
    </row>
    <row r="28119" spans="2:29">
      <c r="B28119" s="136"/>
      <c r="E28119" s="136"/>
      <c r="H28119" s="136"/>
      <c r="K28119" s="136"/>
      <c r="O28119" s="136"/>
      <c r="T28119" s="136"/>
      <c r="W28119" s="136"/>
      <c r="Z28119" s="136"/>
      <c r="AC28119" s="136"/>
    </row>
    <row r="28120" spans="2:29">
      <c r="B28120" s="136"/>
      <c r="E28120" s="136"/>
      <c r="H28120" s="136"/>
      <c r="K28120" s="136"/>
      <c r="O28120" s="136"/>
      <c r="T28120" s="136"/>
      <c r="W28120" s="136"/>
      <c r="Z28120" s="136"/>
      <c r="AC28120" s="136"/>
    </row>
    <row r="28121" spans="2:29">
      <c r="B28121" s="136"/>
      <c r="E28121" s="136"/>
      <c r="H28121" s="136"/>
      <c r="K28121" s="136"/>
      <c r="O28121" s="136"/>
      <c r="T28121" s="136"/>
      <c r="W28121" s="136"/>
      <c r="Z28121" s="136"/>
      <c r="AC28121" s="136"/>
    </row>
    <row r="28122" spans="2:29">
      <c r="B28122" s="136"/>
      <c r="E28122" s="136"/>
      <c r="H28122" s="136"/>
      <c r="K28122" s="136"/>
      <c r="O28122" s="136"/>
      <c r="T28122" s="136"/>
      <c r="W28122" s="136"/>
      <c r="Z28122" s="136"/>
      <c r="AC28122" s="136"/>
    </row>
    <row r="28123" spans="2:29">
      <c r="B28123" s="136"/>
      <c r="E28123" s="136"/>
      <c r="H28123" s="136"/>
      <c r="K28123" s="136"/>
      <c r="O28123" s="136"/>
      <c r="T28123" s="136"/>
      <c r="W28123" s="136"/>
      <c r="Z28123" s="136"/>
      <c r="AC28123" s="136"/>
    </row>
    <row r="28124" spans="2:29">
      <c r="B28124" s="136"/>
      <c r="E28124" s="136"/>
      <c r="H28124" s="136"/>
      <c r="K28124" s="136"/>
      <c r="O28124" s="136"/>
      <c r="T28124" s="136"/>
      <c r="W28124" s="136"/>
      <c r="Z28124" s="136"/>
      <c r="AC28124" s="136"/>
    </row>
    <row r="28125" spans="2:29">
      <c r="B28125" s="136"/>
      <c r="E28125" s="136"/>
      <c r="H28125" s="136"/>
      <c r="K28125" s="136"/>
      <c r="O28125" s="136"/>
      <c r="T28125" s="136"/>
      <c r="W28125" s="136"/>
      <c r="Z28125" s="136"/>
      <c r="AC28125" s="136"/>
    </row>
    <row r="28126" spans="2:29">
      <c r="B28126" s="136"/>
      <c r="E28126" s="136"/>
      <c r="H28126" s="136"/>
      <c r="K28126" s="136"/>
      <c r="O28126" s="136"/>
      <c r="T28126" s="136"/>
      <c r="W28126" s="136"/>
      <c r="Z28126" s="136"/>
      <c r="AC28126" s="136"/>
    </row>
    <row r="28127" spans="2:29">
      <c r="B28127" s="136"/>
      <c r="E28127" s="136"/>
      <c r="H28127" s="136"/>
      <c r="K28127" s="136"/>
      <c r="O28127" s="136"/>
      <c r="T28127" s="136"/>
      <c r="W28127" s="136"/>
      <c r="Z28127" s="136"/>
      <c r="AC28127" s="136"/>
    </row>
    <row r="28128" spans="2:29">
      <c r="B28128" s="136"/>
      <c r="E28128" s="136"/>
      <c r="H28128" s="136"/>
      <c r="K28128" s="136"/>
      <c r="O28128" s="136"/>
      <c r="T28128" s="136"/>
      <c r="W28128" s="136"/>
      <c r="Z28128" s="136"/>
      <c r="AC28128" s="136"/>
    </row>
    <row r="28129" spans="2:29">
      <c r="B28129" s="136"/>
      <c r="E28129" s="136"/>
      <c r="H28129" s="136"/>
      <c r="K28129" s="136"/>
      <c r="O28129" s="136"/>
      <c r="T28129" s="136"/>
      <c r="W28129" s="136"/>
      <c r="Z28129" s="136"/>
      <c r="AC28129" s="136"/>
    </row>
    <row r="28130" spans="2:29">
      <c r="B28130" s="136"/>
      <c r="E28130" s="136"/>
      <c r="H28130" s="136"/>
      <c r="K28130" s="136"/>
      <c r="O28130" s="136"/>
      <c r="T28130" s="136"/>
      <c r="W28130" s="136"/>
      <c r="Z28130" s="136"/>
      <c r="AC28130" s="136"/>
    </row>
    <row r="28131" spans="2:29">
      <c r="B28131" s="136"/>
      <c r="E28131" s="136"/>
      <c r="H28131" s="136"/>
      <c r="K28131" s="136"/>
      <c r="O28131" s="136"/>
      <c r="T28131" s="136"/>
      <c r="W28131" s="136"/>
      <c r="Z28131" s="136"/>
      <c r="AC28131" s="136"/>
    </row>
    <row r="28132" spans="2:29">
      <c r="B28132" s="136"/>
      <c r="E28132" s="136"/>
      <c r="H28132" s="136"/>
      <c r="K28132" s="136"/>
      <c r="O28132" s="136"/>
      <c r="T28132" s="136"/>
      <c r="W28132" s="136"/>
      <c r="Z28132" s="136"/>
      <c r="AC28132" s="136"/>
    </row>
    <row r="28133" spans="2:29">
      <c r="B28133" s="136"/>
      <c r="E28133" s="136"/>
      <c r="H28133" s="136"/>
      <c r="K28133" s="136"/>
      <c r="O28133" s="136"/>
      <c r="T28133" s="136"/>
      <c r="W28133" s="136"/>
      <c r="Z28133" s="136"/>
      <c r="AC28133" s="136"/>
    </row>
    <row r="28134" spans="2:29">
      <c r="B28134" s="136"/>
      <c r="E28134" s="136"/>
      <c r="H28134" s="136"/>
      <c r="K28134" s="136"/>
      <c r="O28134" s="136"/>
      <c r="T28134" s="136"/>
      <c r="W28134" s="136"/>
      <c r="Z28134" s="136"/>
      <c r="AC28134" s="136"/>
    </row>
    <row r="28135" spans="2:29">
      <c r="B28135" s="136"/>
      <c r="E28135" s="136"/>
      <c r="H28135" s="136"/>
      <c r="K28135" s="136"/>
      <c r="O28135" s="136"/>
      <c r="T28135" s="136"/>
      <c r="W28135" s="136"/>
      <c r="Z28135" s="136"/>
      <c r="AC28135" s="136"/>
    </row>
    <row r="28136" spans="2:29">
      <c r="B28136" s="136"/>
      <c r="E28136" s="136"/>
      <c r="H28136" s="136"/>
      <c r="K28136" s="136"/>
      <c r="O28136" s="136"/>
      <c r="T28136" s="136"/>
      <c r="W28136" s="136"/>
      <c r="Z28136" s="136"/>
      <c r="AC28136" s="136"/>
    </row>
    <row r="28137" spans="2:29">
      <c r="B28137" s="136"/>
      <c r="E28137" s="136"/>
      <c r="H28137" s="136"/>
      <c r="K28137" s="136"/>
      <c r="O28137" s="136"/>
      <c r="T28137" s="136"/>
      <c r="W28137" s="136"/>
      <c r="Z28137" s="136"/>
      <c r="AC28137" s="136"/>
    </row>
    <row r="28138" spans="2:29">
      <c r="B28138" s="136"/>
      <c r="E28138" s="136"/>
      <c r="H28138" s="136"/>
      <c r="K28138" s="136"/>
      <c r="O28138" s="136"/>
      <c r="T28138" s="136"/>
      <c r="W28138" s="136"/>
      <c r="Z28138" s="136"/>
      <c r="AC28138" s="136"/>
    </row>
    <row r="28139" spans="2:29">
      <c r="B28139" s="136"/>
      <c r="E28139" s="136"/>
      <c r="H28139" s="136"/>
      <c r="K28139" s="136"/>
      <c r="O28139" s="136"/>
      <c r="T28139" s="136"/>
      <c r="W28139" s="136"/>
      <c r="Z28139" s="136"/>
      <c r="AC28139" s="136"/>
    </row>
    <row r="28140" spans="2:29">
      <c r="B28140" s="136"/>
      <c r="E28140" s="136"/>
      <c r="H28140" s="136"/>
      <c r="K28140" s="136"/>
      <c r="O28140" s="136"/>
      <c r="T28140" s="136"/>
      <c r="W28140" s="136"/>
      <c r="Z28140" s="136"/>
      <c r="AC28140" s="136"/>
    </row>
    <row r="28141" spans="2:29">
      <c r="B28141" s="136"/>
      <c r="E28141" s="136"/>
      <c r="H28141" s="136"/>
      <c r="K28141" s="136"/>
      <c r="O28141" s="136"/>
      <c r="T28141" s="136"/>
      <c r="W28141" s="136"/>
      <c r="Z28141" s="136"/>
      <c r="AC28141" s="136"/>
    </row>
    <row r="28142" spans="2:29">
      <c r="B28142" s="136"/>
      <c r="E28142" s="136"/>
      <c r="H28142" s="136"/>
      <c r="K28142" s="136"/>
      <c r="O28142" s="136"/>
      <c r="T28142" s="136"/>
      <c r="W28142" s="136"/>
      <c r="Z28142" s="136"/>
      <c r="AC28142" s="136"/>
    </row>
    <row r="28143" spans="2:29">
      <c r="B28143" s="136"/>
      <c r="E28143" s="136"/>
      <c r="H28143" s="136"/>
      <c r="K28143" s="136"/>
      <c r="O28143" s="136"/>
      <c r="T28143" s="136"/>
      <c r="W28143" s="136"/>
      <c r="Z28143" s="136"/>
      <c r="AC28143" s="136"/>
    </row>
    <row r="28144" spans="2:29">
      <c r="B28144" s="136"/>
      <c r="E28144" s="136"/>
      <c r="H28144" s="136"/>
      <c r="K28144" s="136"/>
      <c r="O28144" s="136"/>
      <c r="T28144" s="136"/>
      <c r="W28144" s="136"/>
      <c r="Z28144" s="136"/>
      <c r="AC28144" s="136"/>
    </row>
    <row r="28145" spans="2:29">
      <c r="B28145" s="136"/>
      <c r="E28145" s="136"/>
      <c r="H28145" s="136"/>
      <c r="K28145" s="136"/>
      <c r="O28145" s="136"/>
      <c r="T28145" s="136"/>
      <c r="W28145" s="136"/>
      <c r="Z28145" s="136"/>
      <c r="AC28145" s="136"/>
    </row>
    <row r="28146" spans="2:29">
      <c r="B28146" s="136"/>
      <c r="E28146" s="136"/>
      <c r="H28146" s="136"/>
      <c r="K28146" s="136"/>
      <c r="O28146" s="136"/>
      <c r="T28146" s="136"/>
      <c r="W28146" s="136"/>
      <c r="Z28146" s="136"/>
      <c r="AC28146" s="136"/>
    </row>
    <row r="28147" spans="2:29">
      <c r="B28147" s="136"/>
      <c r="E28147" s="136"/>
      <c r="H28147" s="136"/>
      <c r="K28147" s="136"/>
      <c r="O28147" s="136"/>
      <c r="T28147" s="136"/>
      <c r="W28147" s="136"/>
      <c r="Z28147" s="136"/>
      <c r="AC28147" s="136"/>
    </row>
    <row r="28148" spans="2:29">
      <c r="B28148" s="136"/>
      <c r="E28148" s="136"/>
      <c r="H28148" s="136"/>
      <c r="K28148" s="136"/>
      <c r="O28148" s="136"/>
      <c r="T28148" s="136"/>
      <c r="W28148" s="136"/>
      <c r="Z28148" s="136"/>
      <c r="AC28148" s="136"/>
    </row>
    <row r="28149" spans="2:29">
      <c r="B28149" s="136"/>
      <c r="E28149" s="136"/>
      <c r="H28149" s="136"/>
      <c r="K28149" s="136"/>
      <c r="O28149" s="136"/>
      <c r="T28149" s="136"/>
      <c r="W28149" s="136"/>
      <c r="Z28149" s="136"/>
      <c r="AC28149" s="136"/>
    </row>
    <row r="28150" spans="2:29">
      <c r="B28150" s="136"/>
      <c r="E28150" s="136"/>
      <c r="H28150" s="136"/>
      <c r="K28150" s="136"/>
      <c r="O28150" s="136"/>
      <c r="T28150" s="136"/>
      <c r="W28150" s="136"/>
      <c r="Z28150" s="136"/>
      <c r="AC28150" s="136"/>
    </row>
    <row r="28151" spans="2:29">
      <c r="B28151" s="136"/>
      <c r="E28151" s="136"/>
      <c r="H28151" s="136"/>
      <c r="K28151" s="136"/>
      <c r="O28151" s="136"/>
      <c r="T28151" s="136"/>
      <c r="W28151" s="136"/>
      <c r="Z28151" s="136"/>
      <c r="AC28151" s="136"/>
    </row>
    <row r="28152" spans="2:29">
      <c r="B28152" s="136"/>
      <c r="E28152" s="136"/>
      <c r="H28152" s="136"/>
      <c r="K28152" s="136"/>
      <c r="O28152" s="136"/>
      <c r="T28152" s="136"/>
      <c r="W28152" s="136"/>
      <c r="Z28152" s="136"/>
      <c r="AC28152" s="136"/>
    </row>
    <row r="28153" spans="2:29">
      <c r="B28153" s="136"/>
      <c r="E28153" s="136"/>
      <c r="H28153" s="136"/>
      <c r="K28153" s="136"/>
      <c r="O28153" s="136"/>
      <c r="T28153" s="136"/>
      <c r="W28153" s="136"/>
      <c r="Z28153" s="136"/>
      <c r="AC28153" s="136"/>
    </row>
    <row r="28154" spans="2:29">
      <c r="B28154" s="136"/>
      <c r="E28154" s="136"/>
      <c r="H28154" s="136"/>
      <c r="K28154" s="136"/>
      <c r="O28154" s="136"/>
      <c r="T28154" s="136"/>
      <c r="W28154" s="136"/>
      <c r="Z28154" s="136"/>
      <c r="AC28154" s="136"/>
    </row>
    <row r="28155" spans="2:29">
      <c r="B28155" s="136"/>
      <c r="E28155" s="136"/>
      <c r="H28155" s="136"/>
      <c r="K28155" s="136"/>
      <c r="O28155" s="136"/>
      <c r="T28155" s="136"/>
      <c r="W28155" s="136"/>
      <c r="Z28155" s="136"/>
      <c r="AC28155" s="136"/>
    </row>
    <row r="28156" spans="2:29">
      <c r="B28156" s="136"/>
      <c r="E28156" s="136"/>
      <c r="H28156" s="136"/>
      <c r="K28156" s="136"/>
      <c r="O28156" s="136"/>
      <c r="T28156" s="136"/>
      <c r="W28156" s="136"/>
      <c r="Z28156" s="136"/>
      <c r="AC28156" s="136"/>
    </row>
    <row r="28157" spans="2:29">
      <c r="B28157" s="136"/>
      <c r="E28157" s="136"/>
      <c r="H28157" s="136"/>
      <c r="K28157" s="136"/>
      <c r="O28157" s="136"/>
      <c r="T28157" s="136"/>
      <c r="W28157" s="136"/>
      <c r="Z28157" s="136"/>
      <c r="AC28157" s="136"/>
    </row>
    <row r="28158" spans="2:29">
      <c r="B28158" s="136"/>
      <c r="E28158" s="136"/>
      <c r="H28158" s="136"/>
      <c r="K28158" s="136"/>
      <c r="O28158" s="136"/>
      <c r="T28158" s="136"/>
      <c r="W28158" s="136"/>
      <c r="Z28158" s="136"/>
      <c r="AC28158" s="136"/>
    </row>
    <row r="28159" spans="2:29">
      <c r="B28159" s="136"/>
      <c r="E28159" s="136"/>
      <c r="H28159" s="136"/>
      <c r="K28159" s="136"/>
      <c r="O28159" s="136"/>
      <c r="T28159" s="136"/>
      <c r="W28159" s="136"/>
      <c r="Z28159" s="136"/>
      <c r="AC28159" s="136"/>
    </row>
    <row r="28160" spans="2:29">
      <c r="B28160" s="136"/>
      <c r="E28160" s="136"/>
      <c r="H28160" s="136"/>
      <c r="K28160" s="136"/>
      <c r="O28160" s="136"/>
      <c r="T28160" s="136"/>
      <c r="W28160" s="136"/>
      <c r="Z28160" s="136"/>
      <c r="AC28160" s="136"/>
    </row>
    <row r="28161" spans="2:29">
      <c r="B28161" s="136"/>
      <c r="E28161" s="136"/>
      <c r="H28161" s="136"/>
      <c r="K28161" s="136"/>
      <c r="O28161" s="136"/>
      <c r="T28161" s="136"/>
      <c r="W28161" s="136"/>
      <c r="Z28161" s="136"/>
      <c r="AC28161" s="136"/>
    </row>
    <row r="28162" spans="2:29">
      <c r="B28162" s="136"/>
      <c r="E28162" s="136"/>
      <c r="H28162" s="136"/>
      <c r="K28162" s="136"/>
      <c r="O28162" s="136"/>
      <c r="T28162" s="136"/>
      <c r="W28162" s="136"/>
      <c r="Z28162" s="136"/>
      <c r="AC28162" s="136"/>
    </row>
    <row r="28163" spans="2:29">
      <c r="B28163" s="136"/>
      <c r="E28163" s="136"/>
      <c r="H28163" s="136"/>
      <c r="K28163" s="136"/>
      <c r="O28163" s="136"/>
      <c r="T28163" s="136"/>
      <c r="W28163" s="136"/>
      <c r="Z28163" s="136"/>
      <c r="AC28163" s="136"/>
    </row>
    <row r="28164" spans="2:29">
      <c r="B28164" s="136"/>
      <c r="E28164" s="136"/>
      <c r="H28164" s="136"/>
      <c r="K28164" s="136"/>
      <c r="O28164" s="136"/>
      <c r="T28164" s="136"/>
      <c r="W28164" s="136"/>
      <c r="Z28164" s="136"/>
      <c r="AC28164" s="136"/>
    </row>
    <row r="28165" spans="2:29">
      <c r="B28165" s="136"/>
      <c r="E28165" s="136"/>
      <c r="H28165" s="136"/>
      <c r="K28165" s="136"/>
      <c r="O28165" s="136"/>
      <c r="T28165" s="136"/>
      <c r="W28165" s="136"/>
      <c r="Z28165" s="136"/>
      <c r="AC28165" s="136"/>
    </row>
    <row r="28166" spans="2:29">
      <c r="B28166" s="136"/>
      <c r="E28166" s="136"/>
      <c r="H28166" s="136"/>
      <c r="K28166" s="136"/>
      <c r="O28166" s="136"/>
      <c r="T28166" s="136"/>
      <c r="W28166" s="136"/>
      <c r="Z28166" s="136"/>
      <c r="AC28166" s="136"/>
    </row>
    <row r="28167" spans="2:29">
      <c r="B28167" s="136"/>
      <c r="E28167" s="136"/>
      <c r="H28167" s="136"/>
      <c r="K28167" s="136"/>
      <c r="O28167" s="136"/>
      <c r="T28167" s="136"/>
      <c r="W28167" s="136"/>
      <c r="Z28167" s="136"/>
      <c r="AC28167" s="136"/>
    </row>
    <row r="28168" spans="2:29">
      <c r="B28168" s="136"/>
      <c r="E28168" s="136"/>
      <c r="H28168" s="136"/>
      <c r="K28168" s="136"/>
      <c r="O28168" s="136"/>
      <c r="T28168" s="136"/>
      <c r="W28168" s="136"/>
      <c r="Z28168" s="136"/>
      <c r="AC28168" s="136"/>
    </row>
    <row r="28169" spans="2:29">
      <c r="B28169" s="136"/>
      <c r="E28169" s="136"/>
      <c r="H28169" s="136"/>
      <c r="K28169" s="136"/>
      <c r="O28169" s="136"/>
      <c r="T28169" s="136"/>
      <c r="W28169" s="136"/>
      <c r="Z28169" s="136"/>
      <c r="AC28169" s="136"/>
    </row>
    <row r="28170" spans="2:29">
      <c r="B28170" s="136"/>
      <c r="E28170" s="136"/>
      <c r="H28170" s="136"/>
      <c r="K28170" s="136"/>
      <c r="O28170" s="136"/>
      <c r="T28170" s="136"/>
      <c r="W28170" s="136"/>
      <c r="Z28170" s="136"/>
      <c r="AC28170" s="136"/>
    </row>
    <row r="28171" spans="2:29">
      <c r="B28171" s="136"/>
      <c r="E28171" s="136"/>
      <c r="H28171" s="136"/>
      <c r="K28171" s="136"/>
      <c r="O28171" s="136"/>
      <c r="T28171" s="136"/>
      <c r="W28171" s="136"/>
      <c r="Z28171" s="136"/>
      <c r="AC28171" s="136"/>
    </row>
    <row r="28172" spans="2:29">
      <c r="B28172" s="136"/>
      <c r="E28172" s="136"/>
      <c r="H28172" s="136"/>
      <c r="K28172" s="136"/>
      <c r="O28172" s="136"/>
      <c r="T28172" s="136"/>
      <c r="W28172" s="136"/>
      <c r="Z28172" s="136"/>
      <c r="AC28172" s="136"/>
    </row>
    <row r="28173" spans="2:29">
      <c r="B28173" s="136"/>
      <c r="E28173" s="136"/>
      <c r="H28173" s="136"/>
      <c r="K28173" s="136"/>
      <c r="O28173" s="136"/>
      <c r="T28173" s="136"/>
      <c r="W28173" s="136"/>
      <c r="Z28173" s="136"/>
      <c r="AC28173" s="136"/>
    </row>
    <row r="28174" spans="2:29">
      <c r="B28174" s="136"/>
      <c r="E28174" s="136"/>
      <c r="H28174" s="136"/>
      <c r="K28174" s="136"/>
      <c r="O28174" s="136"/>
      <c r="T28174" s="136"/>
      <c r="W28174" s="136"/>
      <c r="Z28174" s="136"/>
      <c r="AC28174" s="136"/>
    </row>
    <row r="28175" spans="2:29">
      <c r="B28175" s="136"/>
      <c r="E28175" s="136"/>
      <c r="H28175" s="136"/>
      <c r="K28175" s="136"/>
      <c r="O28175" s="136"/>
      <c r="T28175" s="136"/>
      <c r="W28175" s="136"/>
      <c r="Z28175" s="136"/>
      <c r="AC28175" s="136"/>
    </row>
    <row r="28176" spans="2:29">
      <c r="B28176" s="136"/>
      <c r="E28176" s="136"/>
      <c r="H28176" s="136"/>
      <c r="K28176" s="136"/>
      <c r="O28176" s="136"/>
      <c r="T28176" s="136"/>
      <c r="W28176" s="136"/>
      <c r="Z28176" s="136"/>
      <c r="AC28176" s="136"/>
    </row>
    <row r="28177" spans="2:29">
      <c r="B28177" s="136"/>
      <c r="E28177" s="136"/>
      <c r="H28177" s="136"/>
      <c r="K28177" s="136"/>
      <c r="O28177" s="136"/>
      <c r="T28177" s="136"/>
      <c r="W28177" s="136"/>
      <c r="Z28177" s="136"/>
      <c r="AC28177" s="136"/>
    </row>
    <row r="28178" spans="2:29">
      <c r="B28178" s="136"/>
      <c r="E28178" s="136"/>
      <c r="H28178" s="136"/>
      <c r="K28178" s="136"/>
      <c r="O28178" s="136"/>
      <c r="T28178" s="136"/>
      <c r="W28178" s="136"/>
      <c r="Z28178" s="136"/>
      <c r="AC28178" s="136"/>
    </row>
    <row r="28179" spans="2:29">
      <c r="B28179" s="136"/>
      <c r="E28179" s="136"/>
      <c r="H28179" s="136"/>
      <c r="K28179" s="136"/>
      <c r="O28179" s="136"/>
      <c r="T28179" s="136"/>
      <c r="W28179" s="136"/>
      <c r="Z28179" s="136"/>
      <c r="AC28179" s="136"/>
    </row>
    <row r="28180" spans="2:29">
      <c r="B28180" s="136"/>
      <c r="E28180" s="136"/>
      <c r="H28180" s="136"/>
      <c r="K28180" s="136"/>
      <c r="O28180" s="136"/>
      <c r="T28180" s="136"/>
      <c r="W28180" s="136"/>
      <c r="Z28180" s="136"/>
      <c r="AC28180" s="136"/>
    </row>
    <row r="28181" spans="2:29">
      <c r="B28181" s="136"/>
      <c r="E28181" s="136"/>
      <c r="H28181" s="136"/>
      <c r="K28181" s="136"/>
      <c r="O28181" s="136"/>
      <c r="T28181" s="136"/>
      <c r="W28181" s="136"/>
      <c r="Z28181" s="136"/>
      <c r="AC28181" s="136"/>
    </row>
    <row r="28182" spans="2:29">
      <c r="B28182" s="136"/>
      <c r="E28182" s="136"/>
      <c r="H28182" s="136"/>
      <c r="K28182" s="136"/>
      <c r="O28182" s="136"/>
      <c r="T28182" s="136"/>
      <c r="W28182" s="136"/>
      <c r="Z28182" s="136"/>
      <c r="AC28182" s="136"/>
    </row>
    <row r="28183" spans="2:29">
      <c r="B28183" s="136"/>
      <c r="E28183" s="136"/>
      <c r="H28183" s="136"/>
      <c r="K28183" s="136"/>
      <c r="O28183" s="136"/>
      <c r="T28183" s="136"/>
      <c r="W28183" s="136"/>
      <c r="Z28183" s="136"/>
      <c r="AC28183" s="136"/>
    </row>
    <row r="28184" spans="2:29">
      <c r="B28184" s="136"/>
      <c r="E28184" s="136"/>
      <c r="H28184" s="136"/>
      <c r="K28184" s="136"/>
      <c r="O28184" s="136"/>
      <c r="T28184" s="136"/>
      <c r="W28184" s="136"/>
      <c r="Z28184" s="136"/>
      <c r="AC28184" s="136"/>
    </row>
    <row r="28185" spans="2:29">
      <c r="B28185" s="136"/>
      <c r="E28185" s="136"/>
      <c r="H28185" s="136"/>
      <c r="K28185" s="136"/>
      <c r="O28185" s="136"/>
      <c r="T28185" s="136"/>
      <c r="W28185" s="136"/>
      <c r="Z28185" s="136"/>
      <c r="AC28185" s="136"/>
    </row>
    <row r="28186" spans="2:29">
      <c r="B28186" s="136"/>
      <c r="E28186" s="136"/>
      <c r="H28186" s="136"/>
      <c r="K28186" s="136"/>
      <c r="O28186" s="136"/>
      <c r="T28186" s="136"/>
      <c r="W28186" s="136"/>
      <c r="Z28186" s="136"/>
      <c r="AC28186" s="136"/>
    </row>
    <row r="28187" spans="2:29">
      <c r="B28187" s="136"/>
      <c r="E28187" s="136"/>
      <c r="H28187" s="136"/>
      <c r="K28187" s="136"/>
      <c r="O28187" s="136"/>
      <c r="T28187" s="136"/>
      <c r="W28187" s="136"/>
      <c r="Z28187" s="136"/>
      <c r="AC28187" s="136"/>
    </row>
    <row r="28188" spans="2:29">
      <c r="B28188" s="136"/>
      <c r="E28188" s="136"/>
      <c r="H28188" s="136"/>
      <c r="K28188" s="136"/>
      <c r="O28188" s="136"/>
      <c r="T28188" s="136"/>
      <c r="W28188" s="136"/>
      <c r="Z28188" s="136"/>
      <c r="AC28188" s="136"/>
    </row>
    <row r="28189" spans="2:29">
      <c r="B28189" s="136"/>
      <c r="E28189" s="136"/>
      <c r="H28189" s="136"/>
      <c r="K28189" s="136"/>
      <c r="O28189" s="136"/>
      <c r="T28189" s="136"/>
      <c r="W28189" s="136"/>
      <c r="Z28189" s="136"/>
      <c r="AC28189" s="136"/>
    </row>
    <row r="28190" spans="2:29">
      <c r="B28190" s="136"/>
      <c r="E28190" s="136"/>
      <c r="H28190" s="136"/>
      <c r="K28190" s="136"/>
      <c r="O28190" s="136"/>
      <c r="T28190" s="136"/>
      <c r="W28190" s="136"/>
      <c r="Z28190" s="136"/>
      <c r="AC28190" s="136"/>
    </row>
    <row r="28191" spans="2:29">
      <c r="B28191" s="136"/>
      <c r="E28191" s="136"/>
      <c r="H28191" s="136"/>
      <c r="K28191" s="136"/>
      <c r="O28191" s="136"/>
      <c r="T28191" s="136"/>
      <c r="W28191" s="136"/>
      <c r="Z28191" s="136"/>
      <c r="AC28191" s="136"/>
    </row>
    <row r="28192" spans="2:29">
      <c r="B28192" s="136"/>
      <c r="E28192" s="136"/>
      <c r="H28192" s="136"/>
      <c r="K28192" s="136"/>
      <c r="O28192" s="136"/>
      <c r="T28192" s="136"/>
      <c r="W28192" s="136"/>
      <c r="Z28192" s="136"/>
      <c r="AC28192" s="136"/>
    </row>
    <row r="28193" spans="2:29">
      <c r="B28193" s="136"/>
      <c r="E28193" s="136"/>
      <c r="H28193" s="136"/>
      <c r="K28193" s="136"/>
      <c r="O28193" s="136"/>
      <c r="T28193" s="136"/>
      <c r="W28193" s="136"/>
      <c r="Z28193" s="136"/>
      <c r="AC28193" s="136"/>
    </row>
    <row r="28194" spans="2:29">
      <c r="B28194" s="136"/>
      <c r="E28194" s="136"/>
      <c r="H28194" s="136"/>
      <c r="K28194" s="136"/>
      <c r="O28194" s="136"/>
      <c r="T28194" s="136"/>
      <c r="W28194" s="136"/>
      <c r="Z28194" s="136"/>
      <c r="AC28194" s="136"/>
    </row>
    <row r="28195" spans="2:29">
      <c r="B28195" s="136"/>
      <c r="E28195" s="136"/>
      <c r="H28195" s="136"/>
      <c r="K28195" s="136"/>
      <c r="O28195" s="136"/>
      <c r="T28195" s="136"/>
      <c r="W28195" s="136"/>
      <c r="Z28195" s="136"/>
      <c r="AC28195" s="136"/>
    </row>
    <row r="28196" spans="2:29">
      <c r="B28196" s="136"/>
      <c r="E28196" s="136"/>
      <c r="H28196" s="136"/>
      <c r="K28196" s="136"/>
      <c r="O28196" s="136"/>
      <c r="T28196" s="136"/>
      <c r="W28196" s="136"/>
      <c r="Z28196" s="136"/>
      <c r="AC28196" s="136"/>
    </row>
    <row r="28197" spans="2:29">
      <c r="B28197" s="136"/>
      <c r="E28197" s="136"/>
      <c r="H28197" s="136"/>
      <c r="K28197" s="136"/>
      <c r="O28197" s="136"/>
      <c r="T28197" s="136"/>
      <c r="W28197" s="136"/>
      <c r="Z28197" s="136"/>
      <c r="AC28197" s="136"/>
    </row>
    <row r="28198" spans="2:29">
      <c r="B28198" s="136"/>
      <c r="E28198" s="136"/>
      <c r="H28198" s="136"/>
      <c r="K28198" s="136"/>
      <c r="O28198" s="136"/>
      <c r="T28198" s="136"/>
      <c r="W28198" s="136"/>
      <c r="Z28198" s="136"/>
      <c r="AC28198" s="136"/>
    </row>
    <row r="28199" spans="2:29">
      <c r="B28199" s="136"/>
      <c r="E28199" s="136"/>
      <c r="H28199" s="136"/>
      <c r="K28199" s="136"/>
      <c r="O28199" s="136"/>
      <c r="T28199" s="136"/>
      <c r="W28199" s="136"/>
      <c r="Z28199" s="136"/>
      <c r="AC28199" s="136"/>
    </row>
    <row r="28200" spans="2:29">
      <c r="B28200" s="136"/>
      <c r="E28200" s="136"/>
      <c r="H28200" s="136"/>
      <c r="K28200" s="136"/>
      <c r="O28200" s="136"/>
      <c r="T28200" s="136"/>
      <c r="W28200" s="136"/>
      <c r="Z28200" s="136"/>
      <c r="AC28200" s="136"/>
    </row>
    <row r="28201" spans="2:29">
      <c r="B28201" s="136"/>
      <c r="E28201" s="136"/>
      <c r="H28201" s="136"/>
      <c r="K28201" s="136"/>
      <c r="O28201" s="136"/>
      <c r="T28201" s="136"/>
      <c r="W28201" s="136"/>
      <c r="Z28201" s="136"/>
      <c r="AC28201" s="136"/>
    </row>
    <row r="28202" spans="2:29">
      <c r="B28202" s="136"/>
      <c r="E28202" s="136"/>
      <c r="H28202" s="136"/>
      <c r="K28202" s="136"/>
      <c r="O28202" s="136"/>
      <c r="T28202" s="136"/>
      <c r="W28202" s="136"/>
      <c r="Z28202" s="136"/>
      <c r="AC28202" s="136"/>
    </row>
    <row r="28203" spans="2:29">
      <c r="B28203" s="136"/>
      <c r="E28203" s="136"/>
      <c r="H28203" s="136"/>
      <c r="K28203" s="136"/>
      <c r="O28203" s="136"/>
      <c r="T28203" s="136"/>
      <c r="W28203" s="136"/>
      <c r="Z28203" s="136"/>
      <c r="AC28203" s="136"/>
    </row>
    <row r="28204" spans="2:29">
      <c r="B28204" s="136"/>
      <c r="E28204" s="136"/>
      <c r="H28204" s="136"/>
      <c r="K28204" s="136"/>
      <c r="O28204" s="136"/>
      <c r="T28204" s="136"/>
      <c r="W28204" s="136"/>
      <c r="Z28204" s="136"/>
      <c r="AC28204" s="136"/>
    </row>
    <row r="28205" spans="2:29">
      <c r="B28205" s="136"/>
      <c r="E28205" s="136"/>
      <c r="H28205" s="136"/>
      <c r="K28205" s="136"/>
      <c r="O28205" s="136"/>
      <c r="T28205" s="136"/>
      <c r="W28205" s="136"/>
      <c r="Z28205" s="136"/>
      <c r="AC28205" s="136"/>
    </row>
    <row r="28206" spans="2:29">
      <c r="B28206" s="136"/>
      <c r="E28206" s="136"/>
      <c r="H28206" s="136"/>
      <c r="K28206" s="136"/>
      <c r="O28206" s="136"/>
      <c r="T28206" s="136"/>
      <c r="W28206" s="136"/>
      <c r="Z28206" s="136"/>
      <c r="AC28206" s="136"/>
    </row>
    <row r="28207" spans="2:29">
      <c r="B28207" s="136"/>
      <c r="E28207" s="136"/>
      <c r="H28207" s="136"/>
      <c r="K28207" s="136"/>
      <c r="O28207" s="136"/>
      <c r="T28207" s="136"/>
      <c r="W28207" s="136"/>
      <c r="Z28207" s="136"/>
      <c r="AC28207" s="136"/>
    </row>
    <row r="28208" spans="2:29">
      <c r="B28208" s="136"/>
      <c r="E28208" s="136"/>
      <c r="H28208" s="136"/>
      <c r="K28208" s="136"/>
      <c r="O28208" s="136"/>
      <c r="T28208" s="136"/>
      <c r="W28208" s="136"/>
      <c r="Z28208" s="136"/>
      <c r="AC28208" s="136"/>
    </row>
    <row r="28209" spans="2:29">
      <c r="B28209" s="136"/>
      <c r="E28209" s="136"/>
      <c r="H28209" s="136"/>
      <c r="K28209" s="136"/>
      <c r="O28209" s="136"/>
      <c r="T28209" s="136"/>
      <c r="W28209" s="136"/>
      <c r="Z28209" s="136"/>
      <c r="AC28209" s="136"/>
    </row>
    <row r="28210" spans="2:29">
      <c r="B28210" s="136"/>
      <c r="E28210" s="136"/>
      <c r="H28210" s="136"/>
      <c r="K28210" s="136"/>
      <c r="O28210" s="136"/>
      <c r="T28210" s="136"/>
      <c r="W28210" s="136"/>
      <c r="Z28210" s="136"/>
      <c r="AC28210" s="136"/>
    </row>
    <row r="28211" spans="2:29">
      <c r="B28211" s="136"/>
      <c r="E28211" s="136"/>
      <c r="H28211" s="136"/>
      <c r="K28211" s="136"/>
      <c r="O28211" s="136"/>
      <c r="T28211" s="136"/>
      <c r="W28211" s="136"/>
      <c r="Z28211" s="136"/>
      <c r="AC28211" s="136"/>
    </row>
    <row r="28212" spans="2:29">
      <c r="B28212" s="136"/>
      <c r="E28212" s="136"/>
      <c r="H28212" s="136"/>
      <c r="K28212" s="136"/>
      <c r="O28212" s="136"/>
      <c r="T28212" s="136"/>
      <c r="W28212" s="136"/>
      <c r="Z28212" s="136"/>
      <c r="AC28212" s="136"/>
    </row>
    <row r="28213" spans="2:29">
      <c r="B28213" s="136"/>
      <c r="E28213" s="136"/>
      <c r="H28213" s="136"/>
      <c r="K28213" s="136"/>
      <c r="O28213" s="136"/>
      <c r="T28213" s="136"/>
      <c r="W28213" s="136"/>
      <c r="Z28213" s="136"/>
      <c r="AC28213" s="136"/>
    </row>
    <row r="28214" spans="2:29">
      <c r="B28214" s="136"/>
      <c r="E28214" s="136"/>
      <c r="H28214" s="136"/>
      <c r="K28214" s="136"/>
      <c r="O28214" s="136"/>
      <c r="T28214" s="136"/>
      <c r="W28214" s="136"/>
      <c r="Z28214" s="136"/>
      <c r="AC28214" s="136"/>
    </row>
    <row r="28215" spans="2:29">
      <c r="B28215" s="136"/>
      <c r="E28215" s="136"/>
      <c r="H28215" s="136"/>
      <c r="K28215" s="136"/>
      <c r="O28215" s="136"/>
      <c r="T28215" s="136"/>
      <c r="W28215" s="136"/>
      <c r="Z28215" s="136"/>
      <c r="AC28215" s="136"/>
    </row>
    <row r="28216" spans="2:29">
      <c r="B28216" s="136"/>
      <c r="E28216" s="136"/>
      <c r="H28216" s="136"/>
      <c r="K28216" s="136"/>
      <c r="O28216" s="136"/>
      <c r="T28216" s="136"/>
      <c r="W28216" s="136"/>
      <c r="Z28216" s="136"/>
      <c r="AC28216" s="136"/>
    </row>
    <row r="28217" spans="2:29">
      <c r="B28217" s="136"/>
      <c r="E28217" s="136"/>
      <c r="H28217" s="136"/>
      <c r="K28217" s="136"/>
      <c r="O28217" s="136"/>
      <c r="T28217" s="136"/>
      <c r="W28217" s="136"/>
      <c r="Z28217" s="136"/>
      <c r="AC28217" s="136"/>
    </row>
    <row r="28218" spans="2:29">
      <c r="B28218" s="136"/>
      <c r="E28218" s="136"/>
      <c r="H28218" s="136"/>
      <c r="K28218" s="136"/>
      <c r="O28218" s="136"/>
      <c r="T28218" s="136"/>
      <c r="W28218" s="136"/>
      <c r="Z28218" s="136"/>
      <c r="AC28218" s="136"/>
    </row>
    <row r="28219" spans="2:29">
      <c r="B28219" s="136"/>
      <c r="E28219" s="136"/>
      <c r="H28219" s="136"/>
      <c r="K28219" s="136"/>
      <c r="O28219" s="136"/>
      <c r="T28219" s="136"/>
      <c r="W28219" s="136"/>
      <c r="Z28219" s="136"/>
      <c r="AC28219" s="136"/>
    </row>
    <row r="28220" spans="2:29">
      <c r="B28220" s="136"/>
      <c r="E28220" s="136"/>
      <c r="H28220" s="136"/>
      <c r="K28220" s="136"/>
      <c r="O28220" s="136"/>
      <c r="T28220" s="136"/>
      <c r="W28220" s="136"/>
      <c r="Z28220" s="136"/>
      <c r="AC28220" s="136"/>
    </row>
    <row r="28221" spans="2:29">
      <c r="B28221" s="136"/>
      <c r="E28221" s="136"/>
      <c r="H28221" s="136"/>
      <c r="K28221" s="136"/>
      <c r="O28221" s="136"/>
      <c r="T28221" s="136"/>
      <c r="W28221" s="136"/>
      <c r="Z28221" s="136"/>
      <c r="AC28221" s="136"/>
    </row>
    <row r="28222" spans="2:29">
      <c r="B28222" s="136"/>
      <c r="E28222" s="136"/>
      <c r="H28222" s="136"/>
      <c r="K28222" s="136"/>
      <c r="O28222" s="136"/>
      <c r="T28222" s="136"/>
      <c r="W28222" s="136"/>
      <c r="Z28222" s="136"/>
      <c r="AC28222" s="136"/>
    </row>
    <row r="28223" spans="2:29">
      <c r="B28223" s="136"/>
      <c r="E28223" s="136"/>
      <c r="H28223" s="136"/>
      <c r="K28223" s="136"/>
      <c r="O28223" s="136"/>
      <c r="T28223" s="136"/>
      <c r="W28223" s="136"/>
      <c r="Z28223" s="136"/>
      <c r="AC28223" s="136"/>
    </row>
    <row r="28224" spans="2:29">
      <c r="B28224" s="136"/>
      <c r="E28224" s="136"/>
      <c r="H28224" s="136"/>
      <c r="K28224" s="136"/>
      <c r="O28224" s="136"/>
      <c r="T28224" s="136"/>
      <c r="W28224" s="136"/>
      <c r="Z28224" s="136"/>
      <c r="AC28224" s="136"/>
    </row>
    <row r="28225" spans="2:29">
      <c r="B28225" s="136"/>
      <c r="E28225" s="136"/>
      <c r="H28225" s="136"/>
      <c r="K28225" s="136"/>
      <c r="O28225" s="136"/>
      <c r="T28225" s="136"/>
      <c r="W28225" s="136"/>
      <c r="Z28225" s="136"/>
      <c r="AC28225" s="136"/>
    </row>
    <row r="28226" spans="2:29">
      <c r="B28226" s="136"/>
      <c r="E28226" s="136"/>
      <c r="H28226" s="136"/>
      <c r="K28226" s="136"/>
      <c r="O28226" s="136"/>
      <c r="T28226" s="136"/>
      <c r="W28226" s="136"/>
      <c r="Z28226" s="136"/>
      <c r="AC28226" s="136"/>
    </row>
    <row r="28227" spans="2:29">
      <c r="B28227" s="136"/>
      <c r="E28227" s="136"/>
      <c r="H28227" s="136"/>
      <c r="K28227" s="136"/>
      <c r="O28227" s="136"/>
      <c r="T28227" s="136"/>
      <c r="W28227" s="136"/>
      <c r="Z28227" s="136"/>
      <c r="AC28227" s="136"/>
    </row>
    <row r="28228" spans="2:29">
      <c r="B28228" s="136"/>
      <c r="E28228" s="136"/>
      <c r="H28228" s="136"/>
      <c r="K28228" s="136"/>
      <c r="O28228" s="136"/>
      <c r="T28228" s="136"/>
      <c r="W28228" s="136"/>
      <c r="Z28228" s="136"/>
      <c r="AC28228" s="136"/>
    </row>
    <row r="28229" spans="2:29">
      <c r="B28229" s="136"/>
      <c r="E28229" s="136"/>
      <c r="H28229" s="136"/>
      <c r="K28229" s="136"/>
      <c r="O28229" s="136"/>
      <c r="T28229" s="136"/>
      <c r="W28229" s="136"/>
      <c r="Z28229" s="136"/>
      <c r="AC28229" s="136"/>
    </row>
    <row r="28230" spans="2:29">
      <c r="B28230" s="136"/>
      <c r="E28230" s="136"/>
      <c r="H28230" s="136"/>
      <c r="K28230" s="136"/>
      <c r="O28230" s="136"/>
      <c r="T28230" s="136"/>
      <c r="W28230" s="136"/>
      <c r="Z28230" s="136"/>
      <c r="AC28230" s="136"/>
    </row>
    <row r="28231" spans="2:29">
      <c r="B28231" s="136"/>
      <c r="E28231" s="136"/>
      <c r="H28231" s="136"/>
      <c r="K28231" s="136"/>
      <c r="O28231" s="136"/>
      <c r="T28231" s="136"/>
      <c r="W28231" s="136"/>
      <c r="Z28231" s="136"/>
      <c r="AC28231" s="136"/>
    </row>
    <row r="28232" spans="2:29">
      <c r="B28232" s="136"/>
      <c r="E28232" s="136"/>
      <c r="H28232" s="136"/>
      <c r="K28232" s="136"/>
      <c r="O28232" s="136"/>
      <c r="T28232" s="136"/>
      <c r="W28232" s="136"/>
      <c r="Z28232" s="136"/>
      <c r="AC28232" s="136"/>
    </row>
    <row r="28233" spans="2:29">
      <c r="B28233" s="136"/>
      <c r="E28233" s="136"/>
      <c r="H28233" s="136"/>
      <c r="K28233" s="136"/>
      <c r="O28233" s="136"/>
      <c r="T28233" s="136"/>
      <c r="W28233" s="136"/>
      <c r="Z28233" s="136"/>
      <c r="AC28233" s="136"/>
    </row>
    <row r="28234" spans="2:29">
      <c r="B28234" s="136"/>
      <c r="E28234" s="136"/>
      <c r="H28234" s="136"/>
      <c r="K28234" s="136"/>
      <c r="O28234" s="136"/>
      <c r="T28234" s="136"/>
      <c r="W28234" s="136"/>
      <c r="Z28234" s="136"/>
      <c r="AC28234" s="136"/>
    </row>
    <row r="28235" spans="2:29">
      <c r="B28235" s="136"/>
      <c r="E28235" s="136"/>
      <c r="H28235" s="136"/>
      <c r="K28235" s="136"/>
      <c r="O28235" s="136"/>
      <c r="T28235" s="136"/>
      <c r="W28235" s="136"/>
      <c r="Z28235" s="136"/>
      <c r="AC28235" s="136"/>
    </row>
    <row r="28236" spans="2:29">
      <c r="B28236" s="136"/>
      <c r="E28236" s="136"/>
      <c r="H28236" s="136"/>
      <c r="K28236" s="136"/>
      <c r="O28236" s="136"/>
      <c r="T28236" s="136"/>
      <c r="W28236" s="136"/>
      <c r="Z28236" s="136"/>
      <c r="AC28236" s="136"/>
    </row>
    <row r="28237" spans="2:29">
      <c r="B28237" s="136"/>
      <c r="E28237" s="136"/>
      <c r="H28237" s="136"/>
      <c r="K28237" s="136"/>
      <c r="O28237" s="136"/>
      <c r="T28237" s="136"/>
      <c r="W28237" s="136"/>
      <c r="Z28237" s="136"/>
      <c r="AC28237" s="136"/>
    </row>
    <row r="28238" spans="2:29">
      <c r="B28238" s="136"/>
      <c r="E28238" s="136"/>
      <c r="H28238" s="136"/>
      <c r="K28238" s="136"/>
      <c r="O28238" s="136"/>
      <c r="T28238" s="136"/>
      <c r="W28238" s="136"/>
      <c r="Z28238" s="136"/>
      <c r="AC28238" s="136"/>
    </row>
    <row r="28239" spans="2:29">
      <c r="B28239" s="136"/>
      <c r="E28239" s="136"/>
      <c r="H28239" s="136"/>
      <c r="K28239" s="136"/>
      <c r="O28239" s="136"/>
      <c r="T28239" s="136"/>
      <c r="W28239" s="136"/>
      <c r="Z28239" s="136"/>
      <c r="AC28239" s="136"/>
    </row>
    <row r="28240" spans="2:29">
      <c r="B28240" s="136"/>
      <c r="E28240" s="136"/>
      <c r="H28240" s="136"/>
      <c r="K28240" s="136"/>
      <c r="O28240" s="136"/>
      <c r="T28240" s="136"/>
      <c r="W28240" s="136"/>
      <c r="Z28240" s="136"/>
      <c r="AC28240" s="136"/>
    </row>
    <row r="28241" spans="2:29">
      <c r="B28241" s="136"/>
      <c r="E28241" s="136"/>
      <c r="H28241" s="136"/>
      <c r="K28241" s="136"/>
      <c r="O28241" s="136"/>
      <c r="T28241" s="136"/>
      <c r="W28241" s="136"/>
      <c r="Z28241" s="136"/>
      <c r="AC28241" s="136"/>
    </row>
    <row r="28242" spans="2:29">
      <c r="B28242" s="136"/>
      <c r="E28242" s="136"/>
      <c r="H28242" s="136"/>
      <c r="K28242" s="136"/>
      <c r="O28242" s="136"/>
      <c r="T28242" s="136"/>
      <c r="W28242" s="136"/>
      <c r="Z28242" s="136"/>
      <c r="AC28242" s="136"/>
    </row>
    <row r="28243" spans="2:29">
      <c r="B28243" s="136"/>
      <c r="E28243" s="136"/>
      <c r="H28243" s="136"/>
      <c r="K28243" s="136"/>
      <c r="O28243" s="136"/>
      <c r="T28243" s="136"/>
      <c r="W28243" s="136"/>
      <c r="Z28243" s="136"/>
      <c r="AC28243" s="136"/>
    </row>
    <row r="28244" spans="2:29">
      <c r="B28244" s="136"/>
      <c r="E28244" s="136"/>
      <c r="H28244" s="136"/>
      <c r="K28244" s="136"/>
      <c r="O28244" s="136"/>
      <c r="T28244" s="136"/>
      <c r="W28244" s="136"/>
      <c r="Z28244" s="136"/>
      <c r="AC28244" s="136"/>
    </row>
    <row r="28245" spans="2:29">
      <c r="B28245" s="136"/>
      <c r="E28245" s="136"/>
      <c r="H28245" s="136"/>
      <c r="K28245" s="136"/>
      <c r="O28245" s="136"/>
      <c r="T28245" s="136"/>
      <c r="W28245" s="136"/>
      <c r="Z28245" s="136"/>
      <c r="AC28245" s="136"/>
    </row>
    <row r="28246" spans="2:29">
      <c r="B28246" s="136"/>
      <c r="E28246" s="136"/>
      <c r="H28246" s="136"/>
      <c r="K28246" s="136"/>
      <c r="O28246" s="136"/>
      <c r="T28246" s="136"/>
      <c r="W28246" s="136"/>
      <c r="Z28246" s="136"/>
      <c r="AC28246" s="136"/>
    </row>
    <row r="28247" spans="2:29">
      <c r="B28247" s="136"/>
      <c r="E28247" s="136"/>
      <c r="H28247" s="136"/>
      <c r="K28247" s="136"/>
      <c r="O28247" s="136"/>
      <c r="T28247" s="136"/>
      <c r="W28247" s="136"/>
      <c r="Z28247" s="136"/>
      <c r="AC28247" s="136"/>
    </row>
    <row r="28248" spans="2:29">
      <c r="B28248" s="136"/>
      <c r="E28248" s="136"/>
      <c r="H28248" s="136"/>
      <c r="K28248" s="136"/>
      <c r="O28248" s="136"/>
      <c r="T28248" s="136"/>
      <c r="W28248" s="136"/>
      <c r="Z28248" s="136"/>
      <c r="AC28248" s="136"/>
    </row>
    <row r="28249" spans="2:29">
      <c r="B28249" s="136"/>
      <c r="E28249" s="136"/>
      <c r="H28249" s="136"/>
      <c r="K28249" s="136"/>
      <c r="O28249" s="136"/>
      <c r="T28249" s="136"/>
      <c r="W28249" s="136"/>
      <c r="Z28249" s="136"/>
      <c r="AC28249" s="136"/>
    </row>
    <row r="28250" spans="2:29">
      <c r="B28250" s="136"/>
      <c r="E28250" s="136"/>
      <c r="H28250" s="136"/>
      <c r="K28250" s="136"/>
      <c r="O28250" s="136"/>
      <c r="T28250" s="136"/>
      <c r="W28250" s="136"/>
      <c r="Z28250" s="136"/>
      <c r="AC28250" s="136"/>
    </row>
    <row r="28251" spans="2:29">
      <c r="B28251" s="136"/>
      <c r="E28251" s="136"/>
      <c r="H28251" s="136"/>
      <c r="K28251" s="136"/>
      <c r="O28251" s="136"/>
      <c r="T28251" s="136"/>
      <c r="W28251" s="136"/>
      <c r="Z28251" s="136"/>
      <c r="AC28251" s="136"/>
    </row>
    <row r="28252" spans="2:29">
      <c r="B28252" s="136"/>
      <c r="E28252" s="136"/>
      <c r="H28252" s="136"/>
      <c r="K28252" s="136"/>
      <c r="O28252" s="136"/>
      <c r="T28252" s="136"/>
      <c r="W28252" s="136"/>
      <c r="Z28252" s="136"/>
      <c r="AC28252" s="136"/>
    </row>
    <row r="28253" spans="2:29">
      <c r="B28253" s="136"/>
      <c r="E28253" s="136"/>
      <c r="H28253" s="136"/>
      <c r="K28253" s="136"/>
      <c r="O28253" s="136"/>
      <c r="T28253" s="136"/>
      <c r="W28253" s="136"/>
      <c r="Z28253" s="136"/>
      <c r="AC28253" s="136"/>
    </row>
    <row r="28254" spans="2:29">
      <c r="B28254" s="136"/>
      <c r="E28254" s="136"/>
      <c r="H28254" s="136"/>
      <c r="K28254" s="136"/>
      <c r="O28254" s="136"/>
      <c r="T28254" s="136"/>
      <c r="W28254" s="136"/>
      <c r="Z28254" s="136"/>
      <c r="AC28254" s="136"/>
    </row>
    <row r="28255" spans="2:29">
      <c r="B28255" s="136"/>
      <c r="E28255" s="136"/>
      <c r="H28255" s="136"/>
      <c r="K28255" s="136"/>
      <c r="O28255" s="136"/>
      <c r="T28255" s="136"/>
      <c r="W28255" s="136"/>
      <c r="Z28255" s="136"/>
      <c r="AC28255" s="136"/>
    </row>
    <row r="28256" spans="2:29">
      <c r="B28256" s="136"/>
      <c r="E28256" s="136"/>
      <c r="H28256" s="136"/>
      <c r="K28256" s="136"/>
      <c r="O28256" s="136"/>
      <c r="T28256" s="136"/>
      <c r="W28256" s="136"/>
      <c r="Z28256" s="136"/>
      <c r="AC28256" s="136"/>
    </row>
    <row r="28257" spans="2:29">
      <c r="B28257" s="136"/>
      <c r="E28257" s="136"/>
      <c r="H28257" s="136"/>
      <c r="K28257" s="136"/>
      <c r="O28257" s="136"/>
      <c r="T28257" s="136"/>
      <c r="W28257" s="136"/>
      <c r="Z28257" s="136"/>
      <c r="AC28257" s="136"/>
    </row>
    <row r="28258" spans="2:29">
      <c r="B28258" s="136"/>
      <c r="E28258" s="136"/>
      <c r="H28258" s="136"/>
      <c r="K28258" s="136"/>
      <c r="O28258" s="136"/>
      <c r="T28258" s="136"/>
      <c r="W28258" s="136"/>
      <c r="Z28258" s="136"/>
      <c r="AC28258" s="136"/>
    </row>
    <row r="28259" spans="2:29">
      <c r="B28259" s="136"/>
      <c r="E28259" s="136"/>
      <c r="H28259" s="136"/>
      <c r="K28259" s="136"/>
      <c r="O28259" s="136"/>
      <c r="T28259" s="136"/>
      <c r="W28259" s="136"/>
      <c r="Z28259" s="136"/>
      <c r="AC28259" s="136"/>
    </row>
    <row r="28260" spans="2:29">
      <c r="B28260" s="136"/>
      <c r="E28260" s="136"/>
      <c r="H28260" s="136"/>
      <c r="K28260" s="136"/>
      <c r="O28260" s="136"/>
      <c r="T28260" s="136"/>
      <c r="W28260" s="136"/>
      <c r="Z28260" s="136"/>
      <c r="AC28260" s="136"/>
    </row>
    <row r="28261" spans="2:29">
      <c r="B28261" s="136"/>
      <c r="E28261" s="136"/>
      <c r="H28261" s="136"/>
      <c r="K28261" s="136"/>
      <c r="O28261" s="136"/>
      <c r="T28261" s="136"/>
      <c r="W28261" s="136"/>
      <c r="Z28261" s="136"/>
      <c r="AC28261" s="136"/>
    </row>
    <row r="28262" spans="2:29">
      <c r="B28262" s="136"/>
      <c r="E28262" s="136"/>
      <c r="H28262" s="136"/>
      <c r="K28262" s="136"/>
      <c r="O28262" s="136"/>
      <c r="T28262" s="136"/>
      <c r="W28262" s="136"/>
      <c r="Z28262" s="136"/>
      <c r="AC28262" s="136"/>
    </row>
    <row r="28263" spans="2:29">
      <c r="B28263" s="136"/>
      <c r="E28263" s="136"/>
      <c r="H28263" s="136"/>
      <c r="K28263" s="136"/>
      <c r="O28263" s="136"/>
      <c r="T28263" s="136"/>
      <c r="W28263" s="136"/>
      <c r="Z28263" s="136"/>
      <c r="AC28263" s="136"/>
    </row>
    <row r="28264" spans="2:29">
      <c r="B28264" s="136"/>
      <c r="E28264" s="136"/>
      <c r="H28264" s="136"/>
      <c r="K28264" s="136"/>
      <c r="O28264" s="136"/>
      <c r="T28264" s="136"/>
      <c r="W28264" s="136"/>
      <c r="Z28264" s="136"/>
      <c r="AC28264" s="136"/>
    </row>
    <row r="28265" spans="2:29">
      <c r="B28265" s="136"/>
      <c r="E28265" s="136"/>
      <c r="H28265" s="136"/>
      <c r="K28265" s="136"/>
      <c r="O28265" s="136"/>
      <c r="T28265" s="136"/>
      <c r="W28265" s="136"/>
      <c r="Z28265" s="136"/>
      <c r="AC28265" s="136"/>
    </row>
    <row r="28266" spans="2:29">
      <c r="B28266" s="136"/>
      <c r="E28266" s="136"/>
      <c r="H28266" s="136"/>
      <c r="K28266" s="136"/>
      <c r="O28266" s="136"/>
      <c r="T28266" s="136"/>
      <c r="W28266" s="136"/>
      <c r="Z28266" s="136"/>
      <c r="AC28266" s="136"/>
    </row>
    <row r="28267" spans="2:29">
      <c r="B28267" s="136"/>
      <c r="E28267" s="136"/>
      <c r="H28267" s="136"/>
      <c r="K28267" s="136"/>
      <c r="O28267" s="136"/>
      <c r="T28267" s="136"/>
      <c r="W28267" s="136"/>
      <c r="Z28267" s="136"/>
      <c r="AC28267" s="136"/>
    </row>
    <row r="28268" spans="2:29">
      <c r="B28268" s="136"/>
      <c r="E28268" s="136"/>
      <c r="H28268" s="136"/>
      <c r="K28268" s="136"/>
      <c r="O28268" s="136"/>
      <c r="T28268" s="136"/>
      <c r="W28268" s="136"/>
      <c r="Z28268" s="136"/>
      <c r="AC28268" s="136"/>
    </row>
    <row r="28269" spans="2:29">
      <c r="B28269" s="136"/>
      <c r="E28269" s="136"/>
      <c r="H28269" s="136"/>
      <c r="K28269" s="136"/>
      <c r="O28269" s="136"/>
      <c r="T28269" s="136"/>
      <c r="W28269" s="136"/>
      <c r="Z28269" s="136"/>
      <c r="AC28269" s="136"/>
    </row>
    <row r="28270" spans="2:29">
      <c r="B28270" s="136"/>
      <c r="E28270" s="136"/>
      <c r="H28270" s="136"/>
      <c r="K28270" s="136"/>
      <c r="O28270" s="136"/>
      <c r="T28270" s="136"/>
      <c r="W28270" s="136"/>
      <c r="Z28270" s="136"/>
      <c r="AC28270" s="136"/>
    </row>
    <row r="28271" spans="2:29">
      <c r="B28271" s="136"/>
      <c r="E28271" s="136"/>
      <c r="H28271" s="136"/>
      <c r="K28271" s="136"/>
      <c r="O28271" s="136"/>
      <c r="T28271" s="136"/>
      <c r="W28271" s="136"/>
      <c r="Z28271" s="136"/>
      <c r="AC28271" s="136"/>
    </row>
    <row r="28272" spans="2:29">
      <c r="B28272" s="136"/>
      <c r="E28272" s="136"/>
      <c r="H28272" s="136"/>
      <c r="K28272" s="136"/>
      <c r="O28272" s="136"/>
      <c r="T28272" s="136"/>
      <c r="W28272" s="136"/>
      <c r="Z28272" s="136"/>
      <c r="AC28272" s="136"/>
    </row>
    <row r="28273" spans="2:29">
      <c r="B28273" s="136"/>
      <c r="E28273" s="136"/>
      <c r="H28273" s="136"/>
      <c r="K28273" s="136"/>
      <c r="O28273" s="136"/>
      <c r="T28273" s="136"/>
      <c r="W28273" s="136"/>
      <c r="Z28273" s="136"/>
      <c r="AC28273" s="136"/>
    </row>
    <row r="28274" spans="2:29">
      <c r="B28274" s="136"/>
      <c r="E28274" s="136"/>
      <c r="H28274" s="136"/>
      <c r="K28274" s="136"/>
      <c r="O28274" s="136"/>
      <c r="T28274" s="136"/>
      <c r="W28274" s="136"/>
      <c r="Z28274" s="136"/>
      <c r="AC28274" s="136"/>
    </row>
    <row r="28275" spans="2:29">
      <c r="B28275" s="136"/>
      <c r="E28275" s="136"/>
      <c r="H28275" s="136"/>
      <c r="K28275" s="136"/>
      <c r="O28275" s="136"/>
      <c r="T28275" s="136"/>
      <c r="W28275" s="136"/>
      <c r="Z28275" s="136"/>
      <c r="AC28275" s="136"/>
    </row>
    <row r="28276" spans="2:29">
      <c r="B28276" s="136"/>
      <c r="E28276" s="136"/>
      <c r="H28276" s="136"/>
      <c r="K28276" s="136"/>
      <c r="O28276" s="136"/>
      <c r="T28276" s="136"/>
      <c r="W28276" s="136"/>
      <c r="Z28276" s="136"/>
      <c r="AC28276" s="136"/>
    </row>
    <row r="28277" spans="2:29">
      <c r="B28277" s="136"/>
      <c r="E28277" s="136"/>
      <c r="H28277" s="136"/>
      <c r="K28277" s="136"/>
      <c r="O28277" s="136"/>
      <c r="T28277" s="136"/>
      <c r="W28277" s="136"/>
      <c r="Z28277" s="136"/>
      <c r="AC28277" s="136"/>
    </row>
    <row r="28278" spans="2:29">
      <c r="B28278" s="136"/>
      <c r="E28278" s="136"/>
      <c r="H28278" s="136"/>
      <c r="K28278" s="136"/>
      <c r="O28278" s="136"/>
      <c r="T28278" s="136"/>
      <c r="W28278" s="136"/>
      <c r="Z28278" s="136"/>
      <c r="AC28278" s="136"/>
    </row>
    <row r="28279" spans="2:29">
      <c r="B28279" s="136"/>
      <c r="E28279" s="136"/>
      <c r="H28279" s="136"/>
      <c r="K28279" s="136"/>
      <c r="O28279" s="136"/>
      <c r="T28279" s="136"/>
      <c r="W28279" s="136"/>
      <c r="Z28279" s="136"/>
      <c r="AC28279" s="136"/>
    </row>
    <row r="28280" spans="2:29">
      <c r="B28280" s="136"/>
      <c r="E28280" s="136"/>
      <c r="H28280" s="136"/>
      <c r="K28280" s="136"/>
      <c r="O28280" s="136"/>
      <c r="T28280" s="136"/>
      <c r="W28280" s="136"/>
      <c r="Z28280" s="136"/>
      <c r="AC28280" s="136"/>
    </row>
    <row r="28281" spans="2:29">
      <c r="B28281" s="136"/>
      <c r="E28281" s="136"/>
      <c r="H28281" s="136"/>
      <c r="K28281" s="136"/>
      <c r="O28281" s="136"/>
      <c r="T28281" s="136"/>
      <c r="W28281" s="136"/>
      <c r="Z28281" s="136"/>
      <c r="AC28281" s="136"/>
    </row>
    <row r="28282" spans="2:29">
      <c r="B28282" s="136"/>
      <c r="E28282" s="136"/>
      <c r="H28282" s="136"/>
      <c r="K28282" s="136"/>
      <c r="O28282" s="136"/>
      <c r="T28282" s="136"/>
      <c r="W28282" s="136"/>
      <c r="Z28282" s="136"/>
      <c r="AC28282" s="136"/>
    </row>
    <row r="28283" spans="2:29">
      <c r="B28283" s="136"/>
      <c r="E28283" s="136"/>
      <c r="H28283" s="136"/>
      <c r="K28283" s="136"/>
      <c r="O28283" s="136"/>
      <c r="T28283" s="136"/>
      <c r="W28283" s="136"/>
      <c r="Z28283" s="136"/>
      <c r="AC28283" s="136"/>
    </row>
    <row r="28284" spans="2:29">
      <c r="B28284" s="136"/>
      <c r="E28284" s="136"/>
      <c r="H28284" s="136"/>
      <c r="K28284" s="136"/>
      <c r="O28284" s="136"/>
      <c r="T28284" s="136"/>
      <c r="W28284" s="136"/>
      <c r="Z28284" s="136"/>
      <c r="AC28284" s="136"/>
    </row>
    <row r="28285" spans="2:29">
      <c r="B28285" s="136"/>
      <c r="E28285" s="136"/>
      <c r="H28285" s="136"/>
      <c r="K28285" s="136"/>
      <c r="O28285" s="136"/>
      <c r="T28285" s="136"/>
      <c r="W28285" s="136"/>
      <c r="Z28285" s="136"/>
      <c r="AC28285" s="136"/>
    </row>
    <row r="28286" spans="2:29">
      <c r="B28286" s="136"/>
      <c r="E28286" s="136"/>
      <c r="H28286" s="136"/>
      <c r="K28286" s="136"/>
      <c r="O28286" s="136"/>
      <c r="T28286" s="136"/>
      <c r="W28286" s="136"/>
      <c r="Z28286" s="136"/>
      <c r="AC28286" s="136"/>
    </row>
    <row r="28287" spans="2:29">
      <c r="B28287" s="136"/>
      <c r="E28287" s="136"/>
      <c r="H28287" s="136"/>
      <c r="K28287" s="136"/>
      <c r="O28287" s="136"/>
      <c r="T28287" s="136"/>
      <c r="W28287" s="136"/>
      <c r="Z28287" s="136"/>
      <c r="AC28287" s="136"/>
    </row>
    <row r="28288" spans="2:29">
      <c r="B28288" s="136"/>
      <c r="E28288" s="136"/>
      <c r="H28288" s="136"/>
      <c r="K28288" s="136"/>
      <c r="O28288" s="136"/>
      <c r="T28288" s="136"/>
      <c r="W28288" s="136"/>
      <c r="Z28288" s="136"/>
      <c r="AC28288" s="136"/>
    </row>
    <row r="28289" spans="2:29">
      <c r="B28289" s="136"/>
      <c r="E28289" s="136"/>
      <c r="H28289" s="136"/>
      <c r="K28289" s="136"/>
      <c r="O28289" s="136"/>
      <c r="T28289" s="136"/>
      <c r="W28289" s="136"/>
      <c r="Z28289" s="136"/>
      <c r="AC28289" s="136"/>
    </row>
    <row r="28290" spans="2:29">
      <c r="B28290" s="136"/>
      <c r="E28290" s="136"/>
      <c r="H28290" s="136"/>
      <c r="K28290" s="136"/>
      <c r="O28290" s="136"/>
      <c r="T28290" s="136"/>
      <c r="W28290" s="136"/>
      <c r="Z28290" s="136"/>
      <c r="AC28290" s="136"/>
    </row>
    <row r="28291" spans="2:29">
      <c r="B28291" s="136"/>
      <c r="E28291" s="136"/>
      <c r="H28291" s="136"/>
      <c r="K28291" s="136"/>
      <c r="O28291" s="136"/>
      <c r="T28291" s="136"/>
      <c r="W28291" s="136"/>
      <c r="Z28291" s="136"/>
      <c r="AC28291" s="136"/>
    </row>
    <row r="28292" spans="2:29">
      <c r="B28292" s="136"/>
      <c r="E28292" s="136"/>
      <c r="H28292" s="136"/>
      <c r="K28292" s="136"/>
      <c r="O28292" s="136"/>
      <c r="T28292" s="136"/>
      <c r="W28292" s="136"/>
      <c r="Z28292" s="136"/>
      <c r="AC28292" s="136"/>
    </row>
    <row r="28293" spans="2:29">
      <c r="B28293" s="136"/>
      <c r="E28293" s="136"/>
      <c r="H28293" s="136"/>
      <c r="K28293" s="136"/>
      <c r="O28293" s="136"/>
      <c r="T28293" s="136"/>
      <c r="W28293" s="136"/>
      <c r="Z28293" s="136"/>
      <c r="AC28293" s="136"/>
    </row>
    <row r="28294" spans="2:29">
      <c r="B28294" s="136"/>
      <c r="E28294" s="136"/>
      <c r="H28294" s="136"/>
      <c r="K28294" s="136"/>
      <c r="O28294" s="136"/>
      <c r="T28294" s="136"/>
      <c r="W28294" s="136"/>
      <c r="Z28294" s="136"/>
      <c r="AC28294" s="136"/>
    </row>
    <row r="28295" spans="2:29">
      <c r="B28295" s="136"/>
      <c r="E28295" s="136"/>
      <c r="H28295" s="136"/>
      <c r="K28295" s="136"/>
      <c r="O28295" s="136"/>
      <c r="T28295" s="136"/>
      <c r="W28295" s="136"/>
      <c r="Z28295" s="136"/>
      <c r="AC28295" s="136"/>
    </row>
    <row r="28296" spans="2:29">
      <c r="B28296" s="136"/>
      <c r="E28296" s="136"/>
      <c r="H28296" s="136"/>
      <c r="K28296" s="136"/>
      <c r="O28296" s="136"/>
      <c r="T28296" s="136"/>
      <c r="W28296" s="136"/>
      <c r="Z28296" s="136"/>
      <c r="AC28296" s="136"/>
    </row>
    <row r="28297" spans="2:29">
      <c r="B28297" s="136"/>
      <c r="E28297" s="136"/>
      <c r="H28297" s="136"/>
      <c r="K28297" s="136"/>
      <c r="O28297" s="136"/>
      <c r="T28297" s="136"/>
      <c r="W28297" s="136"/>
      <c r="Z28297" s="136"/>
      <c r="AC28297" s="136"/>
    </row>
    <row r="28298" spans="2:29">
      <c r="B28298" s="136"/>
      <c r="E28298" s="136"/>
      <c r="H28298" s="136"/>
      <c r="K28298" s="136"/>
      <c r="O28298" s="136"/>
      <c r="T28298" s="136"/>
      <c r="W28298" s="136"/>
      <c r="Z28298" s="136"/>
      <c r="AC28298" s="136"/>
    </row>
    <row r="28299" spans="2:29">
      <c r="B28299" s="136"/>
      <c r="E28299" s="136"/>
      <c r="H28299" s="136"/>
      <c r="K28299" s="136"/>
      <c r="O28299" s="136"/>
      <c r="T28299" s="136"/>
      <c r="W28299" s="136"/>
      <c r="Z28299" s="136"/>
      <c r="AC28299" s="136"/>
    </row>
    <row r="28300" spans="2:29">
      <c r="B28300" s="136"/>
      <c r="E28300" s="136"/>
      <c r="H28300" s="136"/>
      <c r="K28300" s="136"/>
      <c r="O28300" s="136"/>
      <c r="T28300" s="136"/>
      <c r="W28300" s="136"/>
      <c r="Z28300" s="136"/>
      <c r="AC28300" s="136"/>
    </row>
    <row r="28301" spans="2:29">
      <c r="B28301" s="136"/>
      <c r="E28301" s="136"/>
      <c r="H28301" s="136"/>
      <c r="K28301" s="136"/>
      <c r="O28301" s="136"/>
      <c r="T28301" s="136"/>
      <c r="W28301" s="136"/>
      <c r="Z28301" s="136"/>
      <c r="AC28301" s="136"/>
    </row>
    <row r="28302" spans="2:29">
      <c r="B28302" s="136"/>
      <c r="E28302" s="136"/>
      <c r="H28302" s="136"/>
      <c r="K28302" s="136"/>
      <c r="O28302" s="136"/>
      <c r="T28302" s="136"/>
      <c r="W28302" s="136"/>
      <c r="Z28302" s="136"/>
      <c r="AC28302" s="136"/>
    </row>
    <row r="28303" spans="2:29">
      <c r="B28303" s="136"/>
      <c r="E28303" s="136"/>
      <c r="H28303" s="136"/>
      <c r="K28303" s="136"/>
      <c r="O28303" s="136"/>
      <c r="T28303" s="136"/>
      <c r="W28303" s="136"/>
      <c r="Z28303" s="136"/>
      <c r="AC28303" s="136"/>
    </row>
    <row r="28304" spans="2:29">
      <c r="B28304" s="136"/>
      <c r="E28304" s="136"/>
      <c r="H28304" s="136"/>
      <c r="K28304" s="136"/>
      <c r="O28304" s="136"/>
      <c r="T28304" s="136"/>
      <c r="W28304" s="136"/>
      <c r="Z28304" s="136"/>
      <c r="AC28304" s="136"/>
    </row>
    <row r="28305" spans="2:29">
      <c r="B28305" s="136"/>
      <c r="E28305" s="136"/>
      <c r="H28305" s="136"/>
      <c r="K28305" s="136"/>
      <c r="O28305" s="136"/>
      <c r="T28305" s="136"/>
      <c r="W28305" s="136"/>
      <c r="Z28305" s="136"/>
      <c r="AC28305" s="136"/>
    </row>
    <row r="28306" spans="2:29">
      <c r="B28306" s="136"/>
      <c r="E28306" s="136"/>
      <c r="H28306" s="136"/>
      <c r="K28306" s="136"/>
      <c r="O28306" s="136"/>
      <c r="T28306" s="136"/>
      <c r="W28306" s="136"/>
      <c r="Z28306" s="136"/>
      <c r="AC28306" s="136"/>
    </row>
    <row r="28307" spans="2:29">
      <c r="B28307" s="136"/>
      <c r="E28307" s="136"/>
      <c r="H28307" s="136"/>
      <c r="K28307" s="136"/>
      <c r="O28307" s="136"/>
      <c r="T28307" s="136"/>
      <c r="W28307" s="136"/>
      <c r="Z28307" s="136"/>
      <c r="AC28307" s="136"/>
    </row>
    <row r="28308" spans="2:29">
      <c r="B28308" s="136"/>
      <c r="E28308" s="136"/>
      <c r="H28308" s="136"/>
      <c r="K28308" s="136"/>
      <c r="O28308" s="136"/>
      <c r="T28308" s="136"/>
      <c r="W28308" s="136"/>
      <c r="Z28308" s="136"/>
      <c r="AC28308" s="136"/>
    </row>
    <row r="28309" spans="2:29">
      <c r="B28309" s="136"/>
      <c r="E28309" s="136"/>
      <c r="H28309" s="136"/>
      <c r="K28309" s="136"/>
      <c r="O28309" s="136"/>
      <c r="T28309" s="136"/>
      <c r="W28309" s="136"/>
      <c r="Z28309" s="136"/>
      <c r="AC28309" s="136"/>
    </row>
    <row r="28310" spans="2:29">
      <c r="B28310" s="136"/>
      <c r="E28310" s="136"/>
      <c r="H28310" s="136"/>
      <c r="K28310" s="136"/>
      <c r="O28310" s="136"/>
      <c r="T28310" s="136"/>
      <c r="W28310" s="136"/>
      <c r="Z28310" s="136"/>
      <c r="AC28310" s="136"/>
    </row>
    <row r="28311" spans="2:29">
      <c r="B28311" s="136"/>
      <c r="E28311" s="136"/>
      <c r="H28311" s="136"/>
      <c r="K28311" s="136"/>
      <c r="O28311" s="136"/>
      <c r="T28311" s="136"/>
      <c r="W28311" s="136"/>
      <c r="Z28311" s="136"/>
      <c r="AC28311" s="136"/>
    </row>
    <row r="28312" spans="2:29">
      <c r="B28312" s="136"/>
      <c r="E28312" s="136"/>
      <c r="H28312" s="136"/>
      <c r="K28312" s="136"/>
      <c r="O28312" s="136"/>
      <c r="T28312" s="136"/>
      <c r="W28312" s="136"/>
      <c r="Z28312" s="136"/>
      <c r="AC28312" s="136"/>
    </row>
    <row r="28313" spans="2:29">
      <c r="B28313" s="136"/>
      <c r="E28313" s="136"/>
      <c r="H28313" s="136"/>
      <c r="K28313" s="136"/>
      <c r="O28313" s="136"/>
      <c r="T28313" s="136"/>
      <c r="W28313" s="136"/>
      <c r="Z28313" s="136"/>
      <c r="AC28313" s="136"/>
    </row>
    <row r="28314" spans="2:29">
      <c r="B28314" s="136"/>
      <c r="E28314" s="136"/>
      <c r="H28314" s="136"/>
      <c r="K28314" s="136"/>
      <c r="O28314" s="136"/>
      <c r="T28314" s="136"/>
      <c r="W28314" s="136"/>
      <c r="Z28314" s="136"/>
      <c r="AC28314" s="136"/>
    </row>
    <row r="28315" spans="2:29">
      <c r="B28315" s="136"/>
      <c r="E28315" s="136"/>
      <c r="H28315" s="136"/>
      <c r="K28315" s="136"/>
      <c r="O28315" s="136"/>
      <c r="T28315" s="136"/>
      <c r="W28315" s="136"/>
      <c r="Z28315" s="136"/>
      <c r="AC28315" s="136"/>
    </row>
    <row r="28316" spans="2:29">
      <c r="B28316" s="136"/>
      <c r="E28316" s="136"/>
      <c r="H28316" s="136"/>
      <c r="K28316" s="136"/>
      <c r="O28316" s="136"/>
      <c r="T28316" s="136"/>
      <c r="W28316" s="136"/>
      <c r="Z28316" s="136"/>
      <c r="AC28316" s="136"/>
    </row>
    <row r="28317" spans="2:29">
      <c r="B28317" s="136"/>
      <c r="E28317" s="136"/>
      <c r="H28317" s="136"/>
      <c r="K28317" s="136"/>
      <c r="O28317" s="136"/>
      <c r="T28317" s="136"/>
      <c r="W28317" s="136"/>
      <c r="Z28317" s="136"/>
      <c r="AC28317" s="136"/>
    </row>
    <row r="28318" spans="2:29">
      <c r="B28318" s="136"/>
      <c r="E28318" s="136"/>
      <c r="H28318" s="136"/>
      <c r="K28318" s="136"/>
      <c r="O28318" s="136"/>
      <c r="T28318" s="136"/>
      <c r="W28318" s="136"/>
      <c r="Z28318" s="136"/>
      <c r="AC28318" s="136"/>
    </row>
    <row r="28319" spans="2:29">
      <c r="B28319" s="136"/>
      <c r="E28319" s="136"/>
      <c r="H28319" s="136"/>
      <c r="K28319" s="136"/>
      <c r="O28319" s="136"/>
      <c r="T28319" s="136"/>
      <c r="W28319" s="136"/>
      <c r="Z28319" s="136"/>
      <c r="AC28319" s="136"/>
    </row>
    <row r="28320" spans="2:29">
      <c r="B28320" s="136"/>
      <c r="E28320" s="136"/>
      <c r="H28320" s="136"/>
      <c r="K28320" s="136"/>
      <c r="O28320" s="136"/>
      <c r="T28320" s="136"/>
      <c r="W28320" s="136"/>
      <c r="Z28320" s="136"/>
      <c r="AC28320" s="136"/>
    </row>
    <row r="28321" spans="2:29">
      <c r="B28321" s="136"/>
      <c r="E28321" s="136"/>
      <c r="H28321" s="136"/>
      <c r="K28321" s="136"/>
      <c r="O28321" s="136"/>
      <c r="T28321" s="136"/>
      <c r="W28321" s="136"/>
      <c r="Z28321" s="136"/>
      <c r="AC28321" s="136"/>
    </row>
    <row r="28322" spans="2:29">
      <c r="B28322" s="136"/>
      <c r="E28322" s="136"/>
      <c r="H28322" s="136"/>
      <c r="K28322" s="136"/>
      <c r="O28322" s="136"/>
      <c r="T28322" s="136"/>
      <c r="W28322" s="136"/>
      <c r="Z28322" s="136"/>
      <c r="AC28322" s="136"/>
    </row>
    <row r="28323" spans="2:29">
      <c r="B28323" s="136"/>
      <c r="E28323" s="136"/>
      <c r="H28323" s="136"/>
      <c r="K28323" s="136"/>
      <c r="O28323" s="136"/>
      <c r="T28323" s="136"/>
      <c r="W28323" s="136"/>
      <c r="Z28323" s="136"/>
      <c r="AC28323" s="136"/>
    </row>
    <row r="28324" spans="2:29">
      <c r="B28324" s="136"/>
      <c r="E28324" s="136"/>
      <c r="H28324" s="136"/>
      <c r="K28324" s="136"/>
      <c r="O28324" s="136"/>
      <c r="T28324" s="136"/>
      <c r="W28324" s="136"/>
      <c r="Z28324" s="136"/>
      <c r="AC28324" s="136"/>
    </row>
    <row r="28325" spans="2:29">
      <c r="B28325" s="136"/>
      <c r="E28325" s="136"/>
      <c r="H28325" s="136"/>
      <c r="K28325" s="136"/>
      <c r="O28325" s="136"/>
      <c r="T28325" s="136"/>
      <c r="W28325" s="136"/>
      <c r="Z28325" s="136"/>
      <c r="AC28325" s="136"/>
    </row>
    <row r="28326" spans="2:29">
      <c r="B28326" s="136"/>
      <c r="E28326" s="136"/>
      <c r="H28326" s="136"/>
      <c r="K28326" s="136"/>
      <c r="O28326" s="136"/>
      <c r="T28326" s="136"/>
      <c r="W28326" s="136"/>
      <c r="Z28326" s="136"/>
      <c r="AC28326" s="136"/>
    </row>
    <row r="28327" spans="2:29">
      <c r="B28327" s="136"/>
      <c r="E28327" s="136"/>
      <c r="H28327" s="136"/>
      <c r="K28327" s="136"/>
      <c r="O28327" s="136"/>
      <c r="T28327" s="136"/>
      <c r="W28327" s="136"/>
      <c r="Z28327" s="136"/>
      <c r="AC28327" s="136"/>
    </row>
    <row r="28328" spans="2:29">
      <c r="B28328" s="136"/>
      <c r="E28328" s="136"/>
      <c r="H28328" s="136"/>
      <c r="K28328" s="136"/>
      <c r="O28328" s="136"/>
      <c r="T28328" s="136"/>
      <c r="W28328" s="136"/>
      <c r="Z28328" s="136"/>
      <c r="AC28328" s="136"/>
    </row>
    <row r="28329" spans="2:29">
      <c r="B28329" s="136"/>
      <c r="E28329" s="136"/>
      <c r="H28329" s="136"/>
      <c r="K28329" s="136"/>
      <c r="O28329" s="136"/>
      <c r="T28329" s="136"/>
      <c r="W28329" s="136"/>
      <c r="Z28329" s="136"/>
      <c r="AC28329" s="136"/>
    </row>
    <row r="28330" spans="2:29">
      <c r="B28330" s="136"/>
      <c r="E28330" s="136"/>
      <c r="H28330" s="136"/>
      <c r="K28330" s="136"/>
      <c r="O28330" s="136"/>
      <c r="T28330" s="136"/>
      <c r="W28330" s="136"/>
      <c r="Z28330" s="136"/>
      <c r="AC28330" s="136"/>
    </row>
    <row r="28331" spans="2:29">
      <c r="B28331" s="136"/>
      <c r="E28331" s="136"/>
      <c r="H28331" s="136"/>
      <c r="K28331" s="136"/>
      <c r="O28331" s="136"/>
      <c r="T28331" s="136"/>
      <c r="W28331" s="136"/>
      <c r="Z28331" s="136"/>
      <c r="AC28331" s="136"/>
    </row>
    <row r="28332" spans="2:29">
      <c r="B28332" s="136"/>
      <c r="E28332" s="136"/>
      <c r="H28332" s="136"/>
      <c r="K28332" s="136"/>
      <c r="O28332" s="136"/>
      <c r="T28332" s="136"/>
      <c r="W28332" s="136"/>
      <c r="Z28332" s="136"/>
      <c r="AC28332" s="136"/>
    </row>
    <row r="28333" spans="2:29">
      <c r="B28333" s="136"/>
      <c r="E28333" s="136"/>
      <c r="H28333" s="136"/>
      <c r="K28333" s="136"/>
      <c r="O28333" s="136"/>
      <c r="T28333" s="136"/>
      <c r="W28333" s="136"/>
      <c r="Z28333" s="136"/>
      <c r="AC28333" s="136"/>
    </row>
    <row r="28334" spans="2:29">
      <c r="B28334" s="136"/>
      <c r="E28334" s="136"/>
      <c r="H28334" s="136"/>
      <c r="K28334" s="136"/>
      <c r="O28334" s="136"/>
      <c r="T28334" s="136"/>
      <c r="W28334" s="136"/>
      <c r="Z28334" s="136"/>
      <c r="AC28334" s="136"/>
    </row>
    <row r="28335" spans="2:29">
      <c r="B28335" s="136"/>
      <c r="E28335" s="136"/>
      <c r="H28335" s="136"/>
      <c r="K28335" s="136"/>
      <c r="O28335" s="136"/>
      <c r="T28335" s="136"/>
      <c r="W28335" s="136"/>
      <c r="Z28335" s="136"/>
      <c r="AC28335" s="136"/>
    </row>
    <row r="28336" spans="2:29">
      <c r="B28336" s="136"/>
      <c r="E28336" s="136"/>
      <c r="H28336" s="136"/>
      <c r="K28336" s="136"/>
      <c r="O28336" s="136"/>
      <c r="T28336" s="136"/>
      <c r="W28336" s="136"/>
      <c r="Z28336" s="136"/>
      <c r="AC28336" s="136"/>
    </row>
    <row r="28337" spans="2:29">
      <c r="B28337" s="136"/>
      <c r="E28337" s="136"/>
      <c r="H28337" s="136"/>
      <c r="K28337" s="136"/>
      <c r="O28337" s="136"/>
      <c r="T28337" s="136"/>
      <c r="W28337" s="136"/>
      <c r="Z28337" s="136"/>
      <c r="AC28337" s="136"/>
    </row>
    <row r="28338" spans="2:29">
      <c r="B28338" s="136"/>
      <c r="E28338" s="136"/>
      <c r="H28338" s="136"/>
      <c r="K28338" s="136"/>
      <c r="O28338" s="136"/>
      <c r="T28338" s="136"/>
      <c r="W28338" s="136"/>
      <c r="Z28338" s="136"/>
      <c r="AC28338" s="136"/>
    </row>
    <row r="28339" spans="2:29">
      <c r="B28339" s="136"/>
      <c r="E28339" s="136"/>
      <c r="H28339" s="136"/>
      <c r="K28339" s="136"/>
      <c r="O28339" s="136"/>
      <c r="T28339" s="136"/>
      <c r="W28339" s="136"/>
      <c r="Z28339" s="136"/>
      <c r="AC28339" s="136"/>
    </row>
    <row r="28340" spans="2:29">
      <c r="B28340" s="136"/>
      <c r="E28340" s="136"/>
      <c r="H28340" s="136"/>
      <c r="K28340" s="136"/>
      <c r="O28340" s="136"/>
      <c r="T28340" s="136"/>
      <c r="W28340" s="136"/>
      <c r="Z28340" s="136"/>
      <c r="AC28340" s="136"/>
    </row>
    <row r="28341" spans="2:29">
      <c r="B28341" s="136"/>
      <c r="E28341" s="136"/>
      <c r="H28341" s="136"/>
      <c r="K28341" s="136"/>
      <c r="O28341" s="136"/>
      <c r="T28341" s="136"/>
      <c r="W28341" s="136"/>
      <c r="Z28341" s="136"/>
      <c r="AC28341" s="136"/>
    </row>
    <row r="28342" spans="2:29">
      <c r="B28342" s="136"/>
      <c r="E28342" s="136"/>
      <c r="H28342" s="136"/>
      <c r="K28342" s="136"/>
      <c r="O28342" s="136"/>
      <c r="T28342" s="136"/>
      <c r="W28342" s="136"/>
      <c r="Z28342" s="136"/>
      <c r="AC28342" s="136"/>
    </row>
    <row r="28343" spans="2:29">
      <c r="B28343" s="136"/>
      <c r="E28343" s="136"/>
      <c r="H28343" s="136"/>
      <c r="K28343" s="136"/>
      <c r="O28343" s="136"/>
      <c r="T28343" s="136"/>
      <c r="W28343" s="136"/>
      <c r="Z28343" s="136"/>
      <c r="AC28343" s="136"/>
    </row>
    <row r="28344" spans="2:29">
      <c r="B28344" s="136"/>
      <c r="E28344" s="136"/>
      <c r="H28344" s="136"/>
      <c r="K28344" s="136"/>
      <c r="O28344" s="136"/>
      <c r="T28344" s="136"/>
      <c r="W28344" s="136"/>
      <c r="Z28344" s="136"/>
      <c r="AC28344" s="136"/>
    </row>
    <row r="28345" spans="2:29">
      <c r="B28345" s="136"/>
      <c r="E28345" s="136"/>
      <c r="H28345" s="136"/>
      <c r="K28345" s="136"/>
      <c r="O28345" s="136"/>
      <c r="T28345" s="136"/>
      <c r="W28345" s="136"/>
      <c r="Z28345" s="136"/>
      <c r="AC28345" s="136"/>
    </row>
    <row r="28346" spans="2:29">
      <c r="B28346" s="136"/>
      <c r="E28346" s="136"/>
      <c r="H28346" s="136"/>
      <c r="K28346" s="136"/>
      <c r="O28346" s="136"/>
      <c r="T28346" s="136"/>
      <c r="W28346" s="136"/>
      <c r="Z28346" s="136"/>
      <c r="AC28346" s="136"/>
    </row>
    <row r="28347" spans="2:29">
      <c r="B28347" s="136"/>
      <c r="E28347" s="136"/>
      <c r="H28347" s="136"/>
      <c r="K28347" s="136"/>
      <c r="O28347" s="136"/>
      <c r="T28347" s="136"/>
      <c r="W28347" s="136"/>
      <c r="Z28347" s="136"/>
      <c r="AC28347" s="136"/>
    </row>
    <row r="28348" spans="2:29">
      <c r="B28348" s="136"/>
      <c r="E28348" s="136"/>
      <c r="H28348" s="136"/>
      <c r="K28348" s="136"/>
      <c r="O28348" s="136"/>
      <c r="T28348" s="136"/>
      <c r="W28348" s="136"/>
      <c r="Z28348" s="136"/>
      <c r="AC28348" s="136"/>
    </row>
    <row r="28349" spans="2:29">
      <c r="B28349" s="136"/>
      <c r="E28349" s="136"/>
      <c r="H28349" s="136"/>
      <c r="K28349" s="136"/>
      <c r="O28349" s="136"/>
      <c r="T28349" s="136"/>
      <c r="W28349" s="136"/>
      <c r="Z28349" s="136"/>
      <c r="AC28349" s="136"/>
    </row>
    <row r="28350" spans="2:29">
      <c r="B28350" s="136"/>
      <c r="E28350" s="136"/>
      <c r="H28350" s="136"/>
      <c r="K28350" s="136"/>
      <c r="O28350" s="136"/>
      <c r="T28350" s="136"/>
      <c r="W28350" s="136"/>
      <c r="Z28350" s="136"/>
      <c r="AC28350" s="136"/>
    </row>
    <row r="28351" spans="2:29">
      <c r="B28351" s="136"/>
      <c r="E28351" s="136"/>
      <c r="H28351" s="136"/>
      <c r="K28351" s="136"/>
      <c r="O28351" s="136"/>
      <c r="T28351" s="136"/>
      <c r="W28351" s="136"/>
      <c r="Z28351" s="136"/>
      <c r="AC28351" s="136"/>
    </row>
    <row r="28352" spans="2:29">
      <c r="B28352" s="136"/>
      <c r="E28352" s="136"/>
      <c r="H28352" s="136"/>
      <c r="K28352" s="136"/>
      <c r="O28352" s="136"/>
      <c r="T28352" s="136"/>
      <c r="W28352" s="136"/>
      <c r="Z28352" s="136"/>
      <c r="AC28352" s="136"/>
    </row>
    <row r="28353" spans="2:29">
      <c r="B28353" s="136"/>
      <c r="E28353" s="136"/>
      <c r="H28353" s="136"/>
      <c r="K28353" s="136"/>
      <c r="O28353" s="136"/>
      <c r="T28353" s="136"/>
      <c r="W28353" s="136"/>
      <c r="Z28353" s="136"/>
      <c r="AC28353" s="136"/>
    </row>
    <row r="28354" spans="2:29">
      <c r="B28354" s="136"/>
      <c r="E28354" s="136"/>
      <c r="H28354" s="136"/>
      <c r="K28354" s="136"/>
      <c r="O28354" s="136"/>
      <c r="T28354" s="136"/>
      <c r="W28354" s="136"/>
      <c r="Z28354" s="136"/>
      <c r="AC28354" s="136"/>
    </row>
    <row r="28355" spans="2:29">
      <c r="B28355" s="136"/>
      <c r="E28355" s="136"/>
      <c r="H28355" s="136"/>
      <c r="K28355" s="136"/>
      <c r="O28355" s="136"/>
      <c r="T28355" s="136"/>
      <c r="W28355" s="136"/>
      <c r="Z28355" s="136"/>
      <c r="AC28355" s="136"/>
    </row>
    <row r="28356" spans="2:29">
      <c r="B28356" s="136"/>
      <c r="E28356" s="136"/>
      <c r="H28356" s="136"/>
      <c r="K28356" s="136"/>
      <c r="O28356" s="136"/>
      <c r="T28356" s="136"/>
      <c r="W28356" s="136"/>
      <c r="Z28356" s="136"/>
      <c r="AC28356" s="136"/>
    </row>
    <row r="28357" spans="2:29">
      <c r="B28357" s="136"/>
      <c r="E28357" s="136"/>
      <c r="H28357" s="136"/>
      <c r="K28357" s="136"/>
      <c r="O28357" s="136"/>
      <c r="T28357" s="136"/>
      <c r="W28357" s="136"/>
      <c r="Z28357" s="136"/>
      <c r="AC28357" s="136"/>
    </row>
    <row r="28358" spans="2:29">
      <c r="B28358" s="136"/>
      <c r="E28358" s="136"/>
      <c r="H28358" s="136"/>
      <c r="K28358" s="136"/>
      <c r="O28358" s="136"/>
      <c r="T28358" s="136"/>
      <c r="W28358" s="136"/>
      <c r="Z28358" s="136"/>
      <c r="AC28358" s="136"/>
    </row>
    <row r="28359" spans="2:29">
      <c r="B28359" s="136"/>
      <c r="E28359" s="136"/>
      <c r="H28359" s="136"/>
      <c r="K28359" s="136"/>
      <c r="O28359" s="136"/>
      <c r="T28359" s="136"/>
      <c r="W28359" s="136"/>
      <c r="Z28359" s="136"/>
      <c r="AC28359" s="136"/>
    </row>
    <row r="28360" spans="2:29">
      <c r="B28360" s="136"/>
      <c r="E28360" s="136"/>
      <c r="H28360" s="136"/>
      <c r="K28360" s="136"/>
      <c r="O28360" s="136"/>
      <c r="T28360" s="136"/>
      <c r="W28360" s="136"/>
      <c r="Z28360" s="136"/>
      <c r="AC28360" s="136"/>
    </row>
    <row r="28361" spans="2:29">
      <c r="B28361" s="136"/>
      <c r="E28361" s="136"/>
      <c r="H28361" s="136"/>
      <c r="K28361" s="136"/>
      <c r="O28361" s="136"/>
      <c r="T28361" s="136"/>
      <c r="W28361" s="136"/>
      <c r="Z28361" s="136"/>
      <c r="AC28361" s="136"/>
    </row>
    <row r="28362" spans="2:29">
      <c r="B28362" s="136"/>
      <c r="E28362" s="136"/>
      <c r="H28362" s="136"/>
      <c r="K28362" s="136"/>
      <c r="O28362" s="136"/>
      <c r="T28362" s="136"/>
      <c r="W28362" s="136"/>
      <c r="Z28362" s="136"/>
      <c r="AC28362" s="136"/>
    </row>
    <row r="28363" spans="2:29">
      <c r="B28363" s="136"/>
      <c r="E28363" s="136"/>
      <c r="H28363" s="136"/>
      <c r="K28363" s="136"/>
      <c r="O28363" s="136"/>
      <c r="T28363" s="136"/>
      <c r="W28363" s="136"/>
      <c r="Z28363" s="136"/>
      <c r="AC28363" s="136"/>
    </row>
    <row r="28364" spans="2:29">
      <c r="B28364" s="136"/>
      <c r="E28364" s="136"/>
      <c r="H28364" s="136"/>
      <c r="K28364" s="136"/>
      <c r="O28364" s="136"/>
      <c r="T28364" s="136"/>
      <c r="W28364" s="136"/>
      <c r="Z28364" s="136"/>
      <c r="AC28364" s="136"/>
    </row>
    <row r="28365" spans="2:29">
      <c r="B28365" s="136"/>
      <c r="E28365" s="136"/>
      <c r="H28365" s="136"/>
      <c r="K28365" s="136"/>
      <c r="O28365" s="136"/>
      <c r="T28365" s="136"/>
      <c r="W28365" s="136"/>
      <c r="Z28365" s="136"/>
      <c r="AC28365" s="136"/>
    </row>
    <row r="28366" spans="2:29">
      <c r="B28366" s="136"/>
      <c r="E28366" s="136"/>
      <c r="H28366" s="136"/>
      <c r="K28366" s="136"/>
      <c r="O28366" s="136"/>
      <c r="T28366" s="136"/>
      <c r="W28366" s="136"/>
      <c r="Z28366" s="136"/>
      <c r="AC28366" s="136"/>
    </row>
    <row r="28367" spans="2:29">
      <c r="B28367" s="136"/>
      <c r="E28367" s="136"/>
      <c r="H28367" s="136"/>
      <c r="K28367" s="136"/>
      <c r="O28367" s="136"/>
      <c r="T28367" s="136"/>
      <c r="W28367" s="136"/>
      <c r="Z28367" s="136"/>
      <c r="AC28367" s="136"/>
    </row>
    <row r="28368" spans="2:29">
      <c r="B28368" s="136"/>
      <c r="E28368" s="136"/>
      <c r="H28368" s="136"/>
      <c r="K28368" s="136"/>
      <c r="O28368" s="136"/>
      <c r="T28368" s="136"/>
      <c r="W28368" s="136"/>
      <c r="Z28368" s="136"/>
      <c r="AC28368" s="136"/>
    </row>
    <row r="28369" spans="2:29">
      <c r="B28369" s="136"/>
      <c r="E28369" s="136"/>
      <c r="H28369" s="136"/>
      <c r="K28369" s="136"/>
      <c r="O28369" s="136"/>
      <c r="T28369" s="136"/>
      <c r="W28369" s="136"/>
      <c r="Z28369" s="136"/>
      <c r="AC28369" s="136"/>
    </row>
    <row r="28370" spans="2:29">
      <c r="B28370" s="136"/>
      <c r="E28370" s="136"/>
      <c r="H28370" s="136"/>
      <c r="K28370" s="136"/>
      <c r="O28370" s="136"/>
      <c r="T28370" s="136"/>
      <c r="W28370" s="136"/>
      <c r="Z28370" s="136"/>
      <c r="AC28370" s="136"/>
    </row>
    <row r="28371" spans="2:29">
      <c r="B28371" s="136"/>
      <c r="E28371" s="136"/>
      <c r="H28371" s="136"/>
      <c r="K28371" s="136"/>
      <c r="O28371" s="136"/>
      <c r="T28371" s="136"/>
      <c r="W28371" s="136"/>
      <c r="Z28371" s="136"/>
      <c r="AC28371" s="136"/>
    </row>
    <row r="28372" spans="2:29">
      <c r="B28372" s="136"/>
      <c r="E28372" s="136"/>
      <c r="H28372" s="136"/>
      <c r="K28372" s="136"/>
      <c r="O28372" s="136"/>
      <c r="T28372" s="136"/>
      <c r="W28372" s="136"/>
      <c r="Z28372" s="136"/>
      <c r="AC28372" s="136"/>
    </row>
    <row r="28373" spans="2:29">
      <c r="B28373" s="136"/>
      <c r="E28373" s="136"/>
      <c r="H28373" s="136"/>
      <c r="K28373" s="136"/>
      <c r="O28373" s="136"/>
      <c r="T28373" s="136"/>
      <c r="W28373" s="136"/>
      <c r="Z28373" s="136"/>
      <c r="AC28373" s="136"/>
    </row>
    <row r="28374" spans="2:29">
      <c r="B28374" s="136"/>
      <c r="E28374" s="136"/>
      <c r="H28374" s="136"/>
      <c r="K28374" s="136"/>
      <c r="O28374" s="136"/>
      <c r="T28374" s="136"/>
      <c r="W28374" s="136"/>
      <c r="Z28374" s="136"/>
      <c r="AC28374" s="136"/>
    </row>
    <row r="28375" spans="2:29">
      <c r="B28375" s="136"/>
      <c r="E28375" s="136"/>
      <c r="H28375" s="136"/>
      <c r="K28375" s="136"/>
      <c r="O28375" s="136"/>
      <c r="T28375" s="136"/>
      <c r="W28375" s="136"/>
      <c r="Z28375" s="136"/>
      <c r="AC28375" s="136"/>
    </row>
    <row r="28376" spans="2:29">
      <c r="B28376" s="136"/>
      <c r="E28376" s="136"/>
      <c r="H28376" s="136"/>
      <c r="K28376" s="136"/>
      <c r="O28376" s="136"/>
      <c r="T28376" s="136"/>
      <c r="W28376" s="136"/>
      <c r="Z28376" s="136"/>
      <c r="AC28376" s="136"/>
    </row>
    <row r="28377" spans="2:29">
      <c r="B28377" s="136"/>
      <c r="E28377" s="136"/>
      <c r="H28377" s="136"/>
      <c r="K28377" s="136"/>
      <c r="O28377" s="136"/>
      <c r="T28377" s="136"/>
      <c r="W28377" s="136"/>
      <c r="Z28377" s="136"/>
      <c r="AC28377" s="136"/>
    </row>
    <row r="28378" spans="2:29">
      <c r="B28378" s="136"/>
      <c r="E28378" s="136"/>
      <c r="H28378" s="136"/>
      <c r="K28378" s="136"/>
      <c r="O28378" s="136"/>
      <c r="T28378" s="136"/>
      <c r="W28378" s="136"/>
      <c r="Z28378" s="136"/>
      <c r="AC28378" s="136"/>
    </row>
    <row r="28379" spans="2:29">
      <c r="B28379" s="136"/>
      <c r="E28379" s="136"/>
      <c r="H28379" s="136"/>
      <c r="K28379" s="136"/>
      <c r="O28379" s="136"/>
      <c r="T28379" s="136"/>
      <c r="W28379" s="136"/>
      <c r="Z28379" s="136"/>
      <c r="AC28379" s="136"/>
    </row>
    <row r="28380" spans="2:29">
      <c r="B28380" s="136"/>
      <c r="E28380" s="136"/>
      <c r="H28380" s="136"/>
      <c r="K28380" s="136"/>
      <c r="O28380" s="136"/>
      <c r="T28380" s="136"/>
      <c r="W28380" s="136"/>
      <c r="Z28380" s="136"/>
      <c r="AC28380" s="136"/>
    </row>
    <row r="28381" spans="2:29">
      <c r="B28381" s="136"/>
      <c r="E28381" s="136"/>
      <c r="H28381" s="136"/>
      <c r="K28381" s="136"/>
      <c r="O28381" s="136"/>
      <c r="T28381" s="136"/>
      <c r="W28381" s="136"/>
      <c r="Z28381" s="136"/>
      <c r="AC28381" s="136"/>
    </row>
    <row r="28382" spans="2:29">
      <c r="B28382" s="136"/>
      <c r="E28382" s="136"/>
      <c r="H28382" s="136"/>
      <c r="K28382" s="136"/>
      <c r="O28382" s="136"/>
      <c r="T28382" s="136"/>
      <c r="W28382" s="136"/>
      <c r="Z28382" s="136"/>
      <c r="AC28382" s="136"/>
    </row>
    <row r="28383" spans="2:29">
      <c r="B28383" s="136"/>
      <c r="E28383" s="136"/>
      <c r="H28383" s="136"/>
      <c r="K28383" s="136"/>
      <c r="O28383" s="136"/>
      <c r="T28383" s="136"/>
      <c r="W28383" s="136"/>
      <c r="Z28383" s="136"/>
      <c r="AC28383" s="136"/>
    </row>
    <row r="28384" spans="2:29">
      <c r="B28384" s="136"/>
      <c r="E28384" s="136"/>
      <c r="H28384" s="136"/>
      <c r="K28384" s="136"/>
      <c r="O28384" s="136"/>
      <c r="T28384" s="136"/>
      <c r="W28384" s="136"/>
      <c r="Z28384" s="136"/>
      <c r="AC28384" s="136"/>
    </row>
    <row r="28385" spans="2:29">
      <c r="B28385" s="136"/>
      <c r="E28385" s="136"/>
      <c r="H28385" s="136"/>
      <c r="K28385" s="136"/>
      <c r="O28385" s="136"/>
      <c r="T28385" s="136"/>
      <c r="W28385" s="136"/>
      <c r="Z28385" s="136"/>
      <c r="AC28385" s="136"/>
    </row>
    <row r="28386" spans="2:29">
      <c r="B28386" s="136"/>
      <c r="E28386" s="136"/>
      <c r="H28386" s="136"/>
      <c r="K28386" s="136"/>
      <c r="O28386" s="136"/>
      <c r="T28386" s="136"/>
      <c r="W28386" s="136"/>
      <c r="Z28386" s="136"/>
      <c r="AC28386" s="136"/>
    </row>
    <row r="28387" spans="2:29">
      <c r="B28387" s="136"/>
      <c r="E28387" s="136"/>
      <c r="H28387" s="136"/>
      <c r="K28387" s="136"/>
      <c r="O28387" s="136"/>
      <c r="T28387" s="136"/>
      <c r="W28387" s="136"/>
      <c r="Z28387" s="136"/>
      <c r="AC28387" s="136"/>
    </row>
    <row r="28388" spans="2:29">
      <c r="B28388" s="136"/>
      <c r="E28388" s="136"/>
      <c r="H28388" s="136"/>
      <c r="K28388" s="136"/>
      <c r="O28388" s="136"/>
      <c r="T28388" s="136"/>
      <c r="W28388" s="136"/>
      <c r="Z28388" s="136"/>
      <c r="AC28388" s="136"/>
    </row>
    <row r="28389" spans="2:29">
      <c r="B28389" s="136"/>
      <c r="E28389" s="136"/>
      <c r="H28389" s="136"/>
      <c r="K28389" s="136"/>
      <c r="O28389" s="136"/>
      <c r="T28389" s="136"/>
      <c r="W28389" s="136"/>
      <c r="Z28389" s="136"/>
      <c r="AC28389" s="136"/>
    </row>
    <row r="28390" spans="2:29">
      <c r="B28390" s="136"/>
      <c r="E28390" s="136"/>
      <c r="H28390" s="136"/>
      <c r="K28390" s="136"/>
      <c r="O28390" s="136"/>
      <c r="T28390" s="136"/>
      <c r="W28390" s="136"/>
      <c r="Z28390" s="136"/>
      <c r="AC28390" s="136"/>
    </row>
    <row r="28391" spans="2:29">
      <c r="B28391" s="136"/>
      <c r="E28391" s="136"/>
      <c r="H28391" s="136"/>
      <c r="K28391" s="136"/>
      <c r="O28391" s="136"/>
      <c r="T28391" s="136"/>
      <c r="W28391" s="136"/>
      <c r="Z28391" s="136"/>
      <c r="AC28391" s="136"/>
    </row>
    <row r="28392" spans="2:29">
      <c r="B28392" s="136"/>
      <c r="E28392" s="136"/>
      <c r="H28392" s="136"/>
      <c r="K28392" s="136"/>
      <c r="O28392" s="136"/>
      <c r="T28392" s="136"/>
      <c r="W28392" s="136"/>
      <c r="Z28392" s="136"/>
      <c r="AC28392" s="136"/>
    </row>
    <row r="28393" spans="2:29">
      <c r="B28393" s="136"/>
      <c r="E28393" s="136"/>
      <c r="H28393" s="136"/>
      <c r="K28393" s="136"/>
      <c r="O28393" s="136"/>
      <c r="T28393" s="136"/>
      <c r="W28393" s="136"/>
      <c r="Z28393" s="136"/>
      <c r="AC28393" s="136"/>
    </row>
    <row r="28394" spans="2:29">
      <c r="B28394" s="136"/>
      <c r="E28394" s="136"/>
      <c r="H28394" s="136"/>
      <c r="K28394" s="136"/>
      <c r="O28394" s="136"/>
      <c r="T28394" s="136"/>
      <c r="W28394" s="136"/>
      <c r="Z28394" s="136"/>
      <c r="AC28394" s="136"/>
    </row>
    <row r="28395" spans="2:29">
      <c r="B28395" s="136"/>
      <c r="E28395" s="136"/>
      <c r="H28395" s="136"/>
      <c r="K28395" s="136"/>
      <c r="O28395" s="136"/>
      <c r="T28395" s="136"/>
      <c r="W28395" s="136"/>
      <c r="Z28395" s="136"/>
      <c r="AC28395" s="136"/>
    </row>
    <row r="28396" spans="2:29">
      <c r="B28396" s="136"/>
      <c r="E28396" s="136"/>
      <c r="H28396" s="136"/>
      <c r="K28396" s="136"/>
      <c r="O28396" s="136"/>
      <c r="T28396" s="136"/>
      <c r="W28396" s="136"/>
      <c r="Z28396" s="136"/>
      <c r="AC28396" s="136"/>
    </row>
    <row r="28397" spans="2:29">
      <c r="B28397" s="136"/>
      <c r="E28397" s="136"/>
      <c r="H28397" s="136"/>
      <c r="K28397" s="136"/>
      <c r="O28397" s="136"/>
      <c r="T28397" s="136"/>
      <c r="W28397" s="136"/>
      <c r="Z28397" s="136"/>
      <c r="AC28397" s="136"/>
    </row>
    <row r="28398" spans="2:29">
      <c r="B28398" s="136"/>
      <c r="E28398" s="136"/>
      <c r="H28398" s="136"/>
      <c r="K28398" s="136"/>
      <c r="O28398" s="136"/>
      <c r="T28398" s="136"/>
      <c r="W28398" s="136"/>
      <c r="Z28398" s="136"/>
      <c r="AC28398" s="136"/>
    </row>
    <row r="28399" spans="2:29">
      <c r="B28399" s="136"/>
      <c r="E28399" s="136"/>
      <c r="H28399" s="136"/>
      <c r="K28399" s="136"/>
      <c r="O28399" s="136"/>
      <c r="T28399" s="136"/>
      <c r="W28399" s="136"/>
      <c r="Z28399" s="136"/>
      <c r="AC28399" s="136"/>
    </row>
    <row r="28400" spans="2:29">
      <c r="B28400" s="136"/>
      <c r="E28400" s="136"/>
      <c r="H28400" s="136"/>
      <c r="K28400" s="136"/>
      <c r="O28400" s="136"/>
      <c r="T28400" s="136"/>
      <c r="W28400" s="136"/>
      <c r="Z28400" s="136"/>
      <c r="AC28400" s="136"/>
    </row>
    <row r="28401" spans="2:29">
      <c r="B28401" s="136"/>
      <c r="E28401" s="136"/>
      <c r="H28401" s="136"/>
      <c r="K28401" s="136"/>
      <c r="O28401" s="136"/>
      <c r="T28401" s="136"/>
      <c r="W28401" s="136"/>
      <c r="Z28401" s="136"/>
      <c r="AC28401" s="136"/>
    </row>
    <row r="28402" spans="2:29">
      <c r="B28402" s="136"/>
      <c r="E28402" s="136"/>
      <c r="H28402" s="136"/>
      <c r="K28402" s="136"/>
      <c r="O28402" s="136"/>
      <c r="T28402" s="136"/>
      <c r="W28402" s="136"/>
      <c r="Z28402" s="136"/>
      <c r="AC28402" s="136"/>
    </row>
    <row r="28403" spans="2:29">
      <c r="B28403" s="136"/>
      <c r="E28403" s="136"/>
      <c r="H28403" s="136"/>
      <c r="K28403" s="136"/>
      <c r="O28403" s="136"/>
      <c r="T28403" s="136"/>
      <c r="W28403" s="136"/>
      <c r="Z28403" s="136"/>
      <c r="AC28403" s="136"/>
    </row>
    <row r="28404" spans="2:29">
      <c r="B28404" s="136"/>
      <c r="E28404" s="136"/>
      <c r="H28404" s="136"/>
      <c r="K28404" s="136"/>
      <c r="O28404" s="136"/>
      <c r="T28404" s="136"/>
      <c r="W28404" s="136"/>
      <c r="Z28404" s="136"/>
      <c r="AC28404" s="136"/>
    </row>
    <row r="28405" spans="2:29">
      <c r="B28405" s="136"/>
      <c r="E28405" s="136"/>
      <c r="H28405" s="136"/>
      <c r="K28405" s="136"/>
      <c r="O28405" s="136"/>
      <c r="T28405" s="136"/>
      <c r="W28405" s="136"/>
      <c r="Z28405" s="136"/>
      <c r="AC28405" s="136"/>
    </row>
    <row r="28406" spans="2:29">
      <c r="B28406" s="136"/>
      <c r="E28406" s="136"/>
      <c r="H28406" s="136"/>
      <c r="K28406" s="136"/>
      <c r="O28406" s="136"/>
      <c r="T28406" s="136"/>
      <c r="W28406" s="136"/>
      <c r="Z28406" s="136"/>
      <c r="AC28406" s="136"/>
    </row>
    <row r="28407" spans="2:29">
      <c r="B28407" s="136"/>
      <c r="E28407" s="136"/>
      <c r="H28407" s="136"/>
      <c r="K28407" s="136"/>
      <c r="O28407" s="136"/>
      <c r="T28407" s="136"/>
      <c r="W28407" s="136"/>
      <c r="Z28407" s="136"/>
      <c r="AC28407" s="136"/>
    </row>
    <row r="28408" spans="2:29">
      <c r="B28408" s="136"/>
      <c r="E28408" s="136"/>
      <c r="H28408" s="136"/>
      <c r="K28408" s="136"/>
      <c r="O28408" s="136"/>
      <c r="T28408" s="136"/>
      <c r="W28408" s="136"/>
      <c r="Z28408" s="136"/>
      <c r="AC28408" s="136"/>
    </row>
    <row r="28409" spans="2:29">
      <c r="B28409" s="136"/>
      <c r="E28409" s="136"/>
      <c r="H28409" s="136"/>
      <c r="K28409" s="136"/>
      <c r="O28409" s="136"/>
      <c r="T28409" s="136"/>
      <c r="W28409" s="136"/>
      <c r="Z28409" s="136"/>
      <c r="AC28409" s="136"/>
    </row>
    <row r="28410" spans="2:29">
      <c r="B28410" s="136"/>
      <c r="E28410" s="136"/>
      <c r="H28410" s="136"/>
      <c r="K28410" s="136"/>
      <c r="O28410" s="136"/>
      <c r="T28410" s="136"/>
      <c r="W28410" s="136"/>
      <c r="Z28410" s="136"/>
      <c r="AC28410" s="136"/>
    </row>
    <row r="28411" spans="2:29">
      <c r="B28411" s="136"/>
      <c r="E28411" s="136"/>
      <c r="H28411" s="136"/>
      <c r="K28411" s="136"/>
      <c r="O28411" s="136"/>
      <c r="T28411" s="136"/>
      <c r="W28411" s="136"/>
      <c r="Z28411" s="136"/>
      <c r="AC28411" s="136"/>
    </row>
    <row r="28412" spans="2:29">
      <c r="B28412" s="136"/>
      <c r="E28412" s="136"/>
      <c r="H28412" s="136"/>
      <c r="K28412" s="136"/>
      <c r="O28412" s="136"/>
      <c r="T28412" s="136"/>
      <c r="W28412" s="136"/>
      <c r="Z28412" s="136"/>
      <c r="AC28412" s="136"/>
    </row>
    <row r="28413" spans="2:29">
      <c r="B28413" s="136"/>
      <c r="E28413" s="136"/>
      <c r="H28413" s="136"/>
      <c r="K28413" s="136"/>
      <c r="O28413" s="136"/>
      <c r="T28413" s="136"/>
      <c r="W28413" s="136"/>
      <c r="Z28413" s="136"/>
      <c r="AC28413" s="136"/>
    </row>
    <row r="28414" spans="2:29">
      <c r="B28414" s="136"/>
      <c r="E28414" s="136"/>
      <c r="H28414" s="136"/>
      <c r="K28414" s="136"/>
      <c r="O28414" s="136"/>
      <c r="T28414" s="136"/>
      <c r="W28414" s="136"/>
      <c r="Z28414" s="136"/>
      <c r="AC28414" s="136"/>
    </row>
    <row r="28415" spans="2:29">
      <c r="B28415" s="136"/>
      <c r="E28415" s="136"/>
      <c r="H28415" s="136"/>
      <c r="K28415" s="136"/>
      <c r="O28415" s="136"/>
      <c r="T28415" s="136"/>
      <c r="W28415" s="136"/>
      <c r="Z28415" s="136"/>
      <c r="AC28415" s="136"/>
    </row>
    <row r="28416" spans="2:29">
      <c r="B28416" s="136"/>
      <c r="E28416" s="136"/>
      <c r="H28416" s="136"/>
      <c r="K28416" s="136"/>
      <c r="O28416" s="136"/>
      <c r="T28416" s="136"/>
      <c r="W28416" s="136"/>
      <c r="Z28416" s="136"/>
      <c r="AC28416" s="136"/>
    </row>
    <row r="28417" spans="2:29">
      <c r="B28417" s="136"/>
      <c r="E28417" s="136"/>
      <c r="H28417" s="136"/>
      <c r="K28417" s="136"/>
      <c r="O28417" s="136"/>
      <c r="T28417" s="136"/>
      <c r="W28417" s="136"/>
      <c r="Z28417" s="136"/>
      <c r="AC28417" s="136"/>
    </row>
    <row r="28418" spans="2:29">
      <c r="B28418" s="136"/>
      <c r="E28418" s="136"/>
      <c r="H28418" s="136"/>
      <c r="K28418" s="136"/>
      <c r="O28418" s="136"/>
      <c r="T28418" s="136"/>
      <c r="W28418" s="136"/>
      <c r="Z28418" s="136"/>
      <c r="AC28418" s="136"/>
    </row>
    <row r="28419" spans="2:29">
      <c r="B28419" s="136"/>
      <c r="E28419" s="136"/>
      <c r="H28419" s="136"/>
      <c r="K28419" s="136"/>
      <c r="O28419" s="136"/>
      <c r="T28419" s="136"/>
      <c r="W28419" s="136"/>
      <c r="Z28419" s="136"/>
      <c r="AC28419" s="136"/>
    </row>
    <row r="28420" spans="2:29">
      <c r="B28420" s="136"/>
      <c r="E28420" s="136"/>
      <c r="H28420" s="136"/>
      <c r="K28420" s="136"/>
      <c r="O28420" s="136"/>
      <c r="T28420" s="136"/>
      <c r="W28420" s="136"/>
      <c r="Z28420" s="136"/>
      <c r="AC28420" s="136"/>
    </row>
    <row r="28421" spans="2:29">
      <c r="B28421" s="136"/>
      <c r="E28421" s="136"/>
      <c r="H28421" s="136"/>
      <c r="K28421" s="136"/>
      <c r="O28421" s="136"/>
      <c r="T28421" s="136"/>
      <c r="W28421" s="136"/>
      <c r="Z28421" s="136"/>
      <c r="AC28421" s="136"/>
    </row>
    <row r="28422" spans="2:29">
      <c r="B28422" s="136"/>
      <c r="E28422" s="136"/>
      <c r="H28422" s="136"/>
      <c r="K28422" s="136"/>
      <c r="O28422" s="136"/>
      <c r="T28422" s="136"/>
      <c r="W28422" s="136"/>
      <c r="Z28422" s="136"/>
      <c r="AC28422" s="136"/>
    </row>
    <row r="28423" spans="2:29">
      <c r="B28423" s="136"/>
      <c r="E28423" s="136"/>
      <c r="H28423" s="136"/>
      <c r="K28423" s="136"/>
      <c r="O28423" s="136"/>
      <c r="T28423" s="136"/>
      <c r="W28423" s="136"/>
      <c r="Z28423" s="136"/>
      <c r="AC28423" s="136"/>
    </row>
    <row r="28424" spans="2:29">
      <c r="B28424" s="136"/>
      <c r="E28424" s="136"/>
      <c r="H28424" s="136"/>
      <c r="K28424" s="136"/>
      <c r="O28424" s="136"/>
      <c r="T28424" s="136"/>
      <c r="W28424" s="136"/>
      <c r="Z28424" s="136"/>
      <c r="AC28424" s="136"/>
    </row>
    <row r="28425" spans="2:29">
      <c r="B28425" s="136"/>
      <c r="E28425" s="136"/>
      <c r="H28425" s="136"/>
      <c r="K28425" s="136"/>
      <c r="O28425" s="136"/>
      <c r="T28425" s="136"/>
      <c r="W28425" s="136"/>
      <c r="Z28425" s="136"/>
      <c r="AC28425" s="136"/>
    </row>
    <row r="28426" spans="2:29">
      <c r="B28426" s="136"/>
      <c r="E28426" s="136"/>
      <c r="H28426" s="136"/>
      <c r="K28426" s="136"/>
      <c r="O28426" s="136"/>
      <c r="T28426" s="136"/>
      <c r="W28426" s="136"/>
      <c r="Z28426" s="136"/>
      <c r="AC28426" s="136"/>
    </row>
    <row r="28427" spans="2:29">
      <c r="B28427" s="136"/>
      <c r="E28427" s="136"/>
      <c r="H28427" s="136"/>
      <c r="K28427" s="136"/>
      <c r="O28427" s="136"/>
      <c r="T28427" s="136"/>
      <c r="W28427" s="136"/>
      <c r="Z28427" s="136"/>
      <c r="AC28427" s="136"/>
    </row>
    <row r="28428" spans="2:29">
      <c r="B28428" s="136"/>
      <c r="E28428" s="136"/>
      <c r="H28428" s="136"/>
      <c r="K28428" s="136"/>
      <c r="O28428" s="136"/>
      <c r="T28428" s="136"/>
      <c r="W28428" s="136"/>
      <c r="Z28428" s="136"/>
      <c r="AC28428" s="136"/>
    </row>
    <row r="28429" spans="2:29">
      <c r="B28429" s="136"/>
      <c r="E28429" s="136"/>
      <c r="H28429" s="136"/>
      <c r="K28429" s="136"/>
      <c r="O28429" s="136"/>
      <c r="T28429" s="136"/>
      <c r="W28429" s="136"/>
      <c r="Z28429" s="136"/>
      <c r="AC28429" s="136"/>
    </row>
    <row r="28430" spans="2:29">
      <c r="B28430" s="136"/>
      <c r="E28430" s="136"/>
      <c r="H28430" s="136"/>
      <c r="K28430" s="136"/>
      <c r="O28430" s="136"/>
      <c r="T28430" s="136"/>
      <c r="W28430" s="136"/>
      <c r="Z28430" s="136"/>
      <c r="AC28430" s="136"/>
    </row>
    <row r="28431" spans="2:29">
      <c r="B28431" s="136"/>
      <c r="E28431" s="136"/>
      <c r="H28431" s="136"/>
      <c r="K28431" s="136"/>
      <c r="O28431" s="136"/>
      <c r="T28431" s="136"/>
      <c r="W28431" s="136"/>
      <c r="Z28431" s="136"/>
      <c r="AC28431" s="136"/>
    </row>
    <row r="28432" spans="2:29">
      <c r="B28432" s="136"/>
      <c r="E28432" s="136"/>
      <c r="H28432" s="136"/>
      <c r="K28432" s="136"/>
      <c r="O28432" s="136"/>
      <c r="T28432" s="136"/>
      <c r="W28432" s="136"/>
      <c r="Z28432" s="136"/>
      <c r="AC28432" s="136"/>
    </row>
    <row r="28433" spans="2:29">
      <c r="B28433" s="136"/>
      <c r="E28433" s="136"/>
      <c r="H28433" s="136"/>
      <c r="K28433" s="136"/>
      <c r="O28433" s="136"/>
      <c r="T28433" s="136"/>
      <c r="W28433" s="136"/>
      <c r="Z28433" s="136"/>
      <c r="AC28433" s="136"/>
    </row>
    <row r="28434" spans="2:29">
      <c r="B28434" s="136"/>
      <c r="E28434" s="136"/>
      <c r="H28434" s="136"/>
      <c r="K28434" s="136"/>
      <c r="O28434" s="136"/>
      <c r="T28434" s="136"/>
      <c r="W28434" s="136"/>
      <c r="Z28434" s="136"/>
      <c r="AC28434" s="136"/>
    </row>
    <row r="28435" spans="2:29">
      <c r="B28435" s="136"/>
      <c r="E28435" s="136"/>
      <c r="H28435" s="136"/>
      <c r="K28435" s="136"/>
      <c r="O28435" s="136"/>
      <c r="T28435" s="136"/>
      <c r="W28435" s="136"/>
      <c r="Z28435" s="136"/>
      <c r="AC28435" s="136"/>
    </row>
    <row r="28436" spans="2:29">
      <c r="B28436" s="136"/>
      <c r="E28436" s="136"/>
      <c r="H28436" s="136"/>
      <c r="K28436" s="136"/>
      <c r="O28436" s="136"/>
      <c r="T28436" s="136"/>
      <c r="W28436" s="136"/>
      <c r="Z28436" s="136"/>
      <c r="AC28436" s="136"/>
    </row>
    <row r="28437" spans="2:29">
      <c r="B28437" s="136"/>
      <c r="E28437" s="136"/>
      <c r="H28437" s="136"/>
      <c r="K28437" s="136"/>
      <c r="O28437" s="136"/>
      <c r="T28437" s="136"/>
      <c r="W28437" s="136"/>
      <c r="Z28437" s="136"/>
      <c r="AC28437" s="136"/>
    </row>
    <row r="28438" spans="2:29">
      <c r="B28438" s="136"/>
      <c r="E28438" s="136"/>
      <c r="H28438" s="136"/>
      <c r="K28438" s="136"/>
      <c r="O28438" s="136"/>
      <c r="T28438" s="136"/>
      <c r="W28438" s="136"/>
      <c r="Z28438" s="136"/>
      <c r="AC28438" s="136"/>
    </row>
    <row r="28439" spans="2:29">
      <c r="B28439" s="136"/>
      <c r="E28439" s="136"/>
      <c r="H28439" s="136"/>
      <c r="K28439" s="136"/>
      <c r="O28439" s="136"/>
      <c r="T28439" s="136"/>
      <c r="W28439" s="136"/>
      <c r="Z28439" s="136"/>
      <c r="AC28439" s="136"/>
    </row>
    <row r="28440" spans="2:29">
      <c r="B28440" s="136"/>
      <c r="E28440" s="136"/>
      <c r="H28440" s="136"/>
      <c r="K28440" s="136"/>
      <c r="O28440" s="136"/>
      <c r="T28440" s="136"/>
      <c r="W28440" s="136"/>
      <c r="Z28440" s="136"/>
      <c r="AC28440" s="136"/>
    </row>
    <row r="28441" spans="2:29">
      <c r="B28441" s="136"/>
      <c r="E28441" s="136"/>
      <c r="H28441" s="136"/>
      <c r="K28441" s="136"/>
      <c r="O28441" s="136"/>
      <c r="T28441" s="136"/>
      <c r="W28441" s="136"/>
      <c r="Z28441" s="136"/>
      <c r="AC28441" s="136"/>
    </row>
    <row r="28442" spans="2:29">
      <c r="B28442" s="136"/>
      <c r="E28442" s="136"/>
      <c r="H28442" s="136"/>
      <c r="K28442" s="136"/>
      <c r="O28442" s="136"/>
      <c r="T28442" s="136"/>
      <c r="W28442" s="136"/>
      <c r="Z28442" s="136"/>
      <c r="AC28442" s="136"/>
    </row>
    <row r="28443" spans="2:29">
      <c r="B28443" s="136"/>
      <c r="E28443" s="136"/>
      <c r="H28443" s="136"/>
      <c r="K28443" s="136"/>
      <c r="O28443" s="136"/>
      <c r="T28443" s="136"/>
      <c r="W28443" s="136"/>
      <c r="Z28443" s="136"/>
      <c r="AC28443" s="136"/>
    </row>
    <row r="28444" spans="2:29">
      <c r="B28444" s="136"/>
      <c r="E28444" s="136"/>
      <c r="H28444" s="136"/>
      <c r="K28444" s="136"/>
      <c r="O28444" s="136"/>
      <c r="T28444" s="136"/>
      <c r="W28444" s="136"/>
      <c r="Z28444" s="136"/>
      <c r="AC28444" s="136"/>
    </row>
    <row r="28445" spans="2:29">
      <c r="B28445" s="136"/>
      <c r="E28445" s="136"/>
      <c r="H28445" s="136"/>
      <c r="K28445" s="136"/>
      <c r="O28445" s="136"/>
      <c r="T28445" s="136"/>
      <c r="W28445" s="136"/>
      <c r="Z28445" s="136"/>
      <c r="AC28445" s="136"/>
    </row>
    <row r="28446" spans="2:29">
      <c r="B28446" s="136"/>
      <c r="E28446" s="136"/>
      <c r="H28446" s="136"/>
      <c r="K28446" s="136"/>
      <c r="O28446" s="136"/>
      <c r="T28446" s="136"/>
      <c r="W28446" s="136"/>
      <c r="Z28446" s="136"/>
      <c r="AC28446" s="136"/>
    </row>
    <row r="28447" spans="2:29">
      <c r="B28447" s="136"/>
      <c r="E28447" s="136"/>
      <c r="H28447" s="136"/>
      <c r="K28447" s="136"/>
      <c r="O28447" s="136"/>
      <c r="T28447" s="136"/>
      <c r="W28447" s="136"/>
      <c r="Z28447" s="136"/>
      <c r="AC28447" s="136"/>
    </row>
    <row r="28448" spans="2:29">
      <c r="B28448" s="136"/>
      <c r="E28448" s="136"/>
      <c r="H28448" s="136"/>
      <c r="K28448" s="136"/>
      <c r="O28448" s="136"/>
      <c r="T28448" s="136"/>
      <c r="W28448" s="136"/>
      <c r="Z28448" s="136"/>
      <c r="AC28448" s="136"/>
    </row>
    <row r="28449" spans="2:29">
      <c r="B28449" s="136"/>
      <c r="E28449" s="136"/>
      <c r="H28449" s="136"/>
      <c r="K28449" s="136"/>
      <c r="O28449" s="136"/>
      <c r="T28449" s="136"/>
      <c r="W28449" s="136"/>
      <c r="Z28449" s="136"/>
      <c r="AC28449" s="136"/>
    </row>
    <row r="28450" spans="2:29">
      <c r="B28450" s="136"/>
      <c r="E28450" s="136"/>
      <c r="H28450" s="136"/>
      <c r="K28450" s="136"/>
      <c r="O28450" s="136"/>
      <c r="T28450" s="136"/>
      <c r="W28450" s="136"/>
      <c r="Z28450" s="136"/>
      <c r="AC28450" s="136"/>
    </row>
    <row r="28451" spans="2:29">
      <c r="B28451" s="136"/>
      <c r="E28451" s="136"/>
      <c r="H28451" s="136"/>
      <c r="K28451" s="136"/>
      <c r="O28451" s="136"/>
      <c r="T28451" s="136"/>
      <c r="W28451" s="136"/>
      <c r="Z28451" s="136"/>
      <c r="AC28451" s="136"/>
    </row>
    <row r="28452" spans="2:29">
      <c r="B28452" s="136"/>
      <c r="E28452" s="136"/>
      <c r="H28452" s="136"/>
      <c r="K28452" s="136"/>
      <c r="O28452" s="136"/>
      <c r="T28452" s="136"/>
      <c r="W28452" s="136"/>
      <c r="Z28452" s="136"/>
      <c r="AC28452" s="136"/>
    </row>
    <row r="28453" spans="2:29">
      <c r="B28453" s="136"/>
      <c r="E28453" s="136"/>
      <c r="H28453" s="136"/>
      <c r="K28453" s="136"/>
      <c r="O28453" s="136"/>
      <c r="T28453" s="136"/>
      <c r="W28453" s="136"/>
      <c r="Z28453" s="136"/>
      <c r="AC28453" s="136"/>
    </row>
    <row r="28454" spans="2:29">
      <c r="B28454" s="136"/>
      <c r="E28454" s="136"/>
      <c r="H28454" s="136"/>
      <c r="K28454" s="136"/>
      <c r="O28454" s="136"/>
      <c r="T28454" s="136"/>
      <c r="W28454" s="136"/>
      <c r="Z28454" s="136"/>
      <c r="AC28454" s="136"/>
    </row>
    <row r="28455" spans="2:29">
      <c r="B28455" s="136"/>
      <c r="E28455" s="136"/>
      <c r="H28455" s="136"/>
      <c r="K28455" s="136"/>
      <c r="O28455" s="136"/>
      <c r="T28455" s="136"/>
      <c r="W28455" s="136"/>
      <c r="Z28455" s="136"/>
      <c r="AC28455" s="136"/>
    </row>
    <row r="28456" spans="2:29">
      <c r="B28456" s="136"/>
      <c r="E28456" s="136"/>
      <c r="H28456" s="136"/>
      <c r="K28456" s="136"/>
      <c r="O28456" s="136"/>
      <c r="T28456" s="136"/>
      <c r="W28456" s="136"/>
      <c r="Z28456" s="136"/>
      <c r="AC28456" s="136"/>
    </row>
    <row r="28457" spans="2:29">
      <c r="B28457" s="136"/>
      <c r="E28457" s="136"/>
      <c r="H28457" s="136"/>
      <c r="K28457" s="136"/>
      <c r="O28457" s="136"/>
      <c r="T28457" s="136"/>
      <c r="W28457" s="136"/>
      <c r="Z28457" s="136"/>
      <c r="AC28457" s="136"/>
    </row>
    <row r="28458" spans="2:29">
      <c r="B28458" s="136"/>
      <c r="E28458" s="136"/>
      <c r="H28458" s="136"/>
      <c r="K28458" s="136"/>
      <c r="O28458" s="136"/>
      <c r="T28458" s="136"/>
      <c r="W28458" s="136"/>
      <c r="Z28458" s="136"/>
      <c r="AC28458" s="136"/>
    </row>
    <row r="28459" spans="2:29">
      <c r="B28459" s="136"/>
      <c r="E28459" s="136"/>
      <c r="H28459" s="136"/>
      <c r="K28459" s="136"/>
      <c r="O28459" s="136"/>
      <c r="T28459" s="136"/>
      <c r="W28459" s="136"/>
      <c r="Z28459" s="136"/>
      <c r="AC28459" s="136"/>
    </row>
    <row r="28460" spans="2:29">
      <c r="B28460" s="136"/>
      <c r="E28460" s="136"/>
      <c r="H28460" s="136"/>
      <c r="K28460" s="136"/>
      <c r="O28460" s="136"/>
      <c r="T28460" s="136"/>
      <c r="W28460" s="136"/>
      <c r="Z28460" s="136"/>
      <c r="AC28460" s="136"/>
    </row>
    <row r="28461" spans="2:29">
      <c r="B28461" s="136"/>
      <c r="E28461" s="136"/>
      <c r="H28461" s="136"/>
      <c r="K28461" s="136"/>
      <c r="O28461" s="136"/>
      <c r="T28461" s="136"/>
      <c r="W28461" s="136"/>
      <c r="Z28461" s="136"/>
      <c r="AC28461" s="136"/>
    </row>
    <row r="28462" spans="2:29">
      <c r="B28462" s="136"/>
      <c r="E28462" s="136"/>
      <c r="H28462" s="136"/>
      <c r="K28462" s="136"/>
      <c r="O28462" s="136"/>
      <c r="T28462" s="136"/>
      <c r="W28462" s="136"/>
      <c r="Z28462" s="136"/>
      <c r="AC28462" s="136"/>
    </row>
    <row r="28463" spans="2:29">
      <c r="B28463" s="136"/>
      <c r="E28463" s="136"/>
      <c r="H28463" s="136"/>
      <c r="K28463" s="136"/>
      <c r="O28463" s="136"/>
      <c r="T28463" s="136"/>
      <c r="W28463" s="136"/>
      <c r="Z28463" s="136"/>
      <c r="AC28463" s="136"/>
    </row>
    <row r="28464" spans="2:29">
      <c r="B28464" s="136"/>
      <c r="E28464" s="136"/>
      <c r="H28464" s="136"/>
      <c r="K28464" s="136"/>
      <c r="O28464" s="136"/>
      <c r="T28464" s="136"/>
      <c r="W28464" s="136"/>
      <c r="Z28464" s="136"/>
      <c r="AC28464" s="136"/>
    </row>
    <row r="28465" spans="2:29">
      <c r="B28465" s="136"/>
      <c r="E28465" s="136"/>
      <c r="H28465" s="136"/>
      <c r="K28465" s="136"/>
      <c r="O28465" s="136"/>
      <c r="T28465" s="136"/>
      <c r="W28465" s="136"/>
      <c r="Z28465" s="136"/>
      <c r="AC28465" s="136"/>
    </row>
    <row r="28466" spans="2:29">
      <c r="B28466" s="136"/>
      <c r="E28466" s="136"/>
      <c r="H28466" s="136"/>
      <c r="K28466" s="136"/>
      <c r="O28466" s="136"/>
      <c r="T28466" s="136"/>
      <c r="W28466" s="136"/>
      <c r="Z28466" s="136"/>
      <c r="AC28466" s="136"/>
    </row>
    <row r="28467" spans="2:29">
      <c r="B28467" s="136"/>
      <c r="E28467" s="136"/>
      <c r="H28467" s="136"/>
      <c r="K28467" s="136"/>
      <c r="O28467" s="136"/>
      <c r="T28467" s="136"/>
      <c r="W28467" s="136"/>
      <c r="Z28467" s="136"/>
      <c r="AC28467" s="136"/>
    </row>
    <row r="28468" spans="2:29">
      <c r="B28468" s="136"/>
      <c r="E28468" s="136"/>
      <c r="H28468" s="136"/>
      <c r="K28468" s="136"/>
      <c r="O28468" s="136"/>
      <c r="T28468" s="136"/>
      <c r="W28468" s="136"/>
      <c r="Z28468" s="136"/>
      <c r="AC28468" s="136"/>
    </row>
    <row r="28469" spans="2:29">
      <c r="B28469" s="136"/>
      <c r="E28469" s="136"/>
      <c r="H28469" s="136"/>
      <c r="K28469" s="136"/>
      <c r="O28469" s="136"/>
      <c r="T28469" s="136"/>
      <c r="W28469" s="136"/>
      <c r="Z28469" s="136"/>
      <c r="AC28469" s="136"/>
    </row>
    <row r="28470" spans="2:29">
      <c r="B28470" s="136"/>
      <c r="E28470" s="136"/>
      <c r="H28470" s="136"/>
      <c r="K28470" s="136"/>
      <c r="O28470" s="136"/>
      <c r="T28470" s="136"/>
      <c r="W28470" s="136"/>
      <c r="Z28470" s="136"/>
      <c r="AC28470" s="136"/>
    </row>
    <row r="28471" spans="2:29">
      <c r="B28471" s="136"/>
      <c r="E28471" s="136"/>
      <c r="H28471" s="136"/>
      <c r="K28471" s="136"/>
      <c r="O28471" s="136"/>
      <c r="T28471" s="136"/>
      <c r="W28471" s="136"/>
      <c r="Z28471" s="136"/>
      <c r="AC28471" s="136"/>
    </row>
    <row r="28472" spans="2:29">
      <c r="B28472" s="136"/>
      <c r="E28472" s="136"/>
      <c r="H28472" s="136"/>
      <c r="K28472" s="136"/>
      <c r="O28472" s="136"/>
      <c r="T28472" s="136"/>
      <c r="W28472" s="136"/>
      <c r="Z28472" s="136"/>
      <c r="AC28472" s="136"/>
    </row>
    <row r="28473" spans="2:29">
      <c r="B28473" s="136"/>
      <c r="E28473" s="136"/>
      <c r="H28473" s="136"/>
      <c r="K28473" s="136"/>
      <c r="O28473" s="136"/>
      <c r="T28473" s="136"/>
      <c r="W28473" s="136"/>
      <c r="Z28473" s="136"/>
      <c r="AC28473" s="136"/>
    </row>
    <row r="28474" spans="2:29">
      <c r="B28474" s="136"/>
      <c r="E28474" s="136"/>
      <c r="H28474" s="136"/>
      <c r="K28474" s="136"/>
      <c r="O28474" s="136"/>
      <c r="T28474" s="136"/>
      <c r="W28474" s="136"/>
      <c r="Z28474" s="136"/>
      <c r="AC28474" s="136"/>
    </row>
    <row r="28475" spans="2:29">
      <c r="B28475" s="136"/>
      <c r="E28475" s="136"/>
      <c r="H28475" s="136"/>
      <c r="K28475" s="136"/>
      <c r="O28475" s="136"/>
      <c r="T28475" s="136"/>
      <c r="W28475" s="136"/>
      <c r="Z28475" s="136"/>
      <c r="AC28475" s="136"/>
    </row>
    <row r="28476" spans="2:29">
      <c r="B28476" s="136"/>
      <c r="E28476" s="136"/>
      <c r="H28476" s="136"/>
      <c r="K28476" s="136"/>
      <c r="O28476" s="136"/>
      <c r="T28476" s="136"/>
      <c r="W28476" s="136"/>
      <c r="Z28476" s="136"/>
      <c r="AC28476" s="136"/>
    </row>
    <row r="28477" spans="2:29">
      <c r="B28477" s="136"/>
      <c r="E28477" s="136"/>
      <c r="H28477" s="136"/>
      <c r="K28477" s="136"/>
      <c r="O28477" s="136"/>
      <c r="T28477" s="136"/>
      <c r="W28477" s="136"/>
      <c r="Z28477" s="136"/>
      <c r="AC28477" s="136"/>
    </row>
    <row r="28478" spans="2:29">
      <c r="B28478" s="136"/>
      <c r="E28478" s="136"/>
      <c r="H28478" s="136"/>
      <c r="K28478" s="136"/>
      <c r="O28478" s="136"/>
      <c r="T28478" s="136"/>
      <c r="W28478" s="136"/>
      <c r="Z28478" s="136"/>
      <c r="AC28478" s="136"/>
    </row>
    <row r="28479" spans="2:29">
      <c r="B28479" s="136"/>
      <c r="E28479" s="136"/>
      <c r="H28479" s="136"/>
      <c r="K28479" s="136"/>
      <c r="O28479" s="136"/>
      <c r="T28479" s="136"/>
      <c r="W28479" s="136"/>
      <c r="Z28479" s="136"/>
      <c r="AC28479" s="136"/>
    </row>
    <row r="28480" spans="2:29">
      <c r="B28480" s="136"/>
      <c r="E28480" s="136"/>
      <c r="H28480" s="136"/>
      <c r="K28480" s="136"/>
      <c r="O28480" s="136"/>
      <c r="T28480" s="136"/>
      <c r="W28480" s="136"/>
      <c r="Z28480" s="136"/>
      <c r="AC28480" s="136"/>
    </row>
    <row r="28481" spans="2:29">
      <c r="B28481" s="136"/>
      <c r="E28481" s="136"/>
      <c r="H28481" s="136"/>
      <c r="K28481" s="136"/>
      <c r="O28481" s="136"/>
      <c r="T28481" s="136"/>
      <c r="W28481" s="136"/>
      <c r="Z28481" s="136"/>
      <c r="AC28481" s="136"/>
    </row>
    <row r="28482" spans="2:29">
      <c r="B28482" s="136"/>
      <c r="E28482" s="136"/>
      <c r="H28482" s="136"/>
      <c r="K28482" s="136"/>
      <c r="O28482" s="136"/>
      <c r="T28482" s="136"/>
      <c r="W28482" s="136"/>
      <c r="Z28482" s="136"/>
      <c r="AC28482" s="136"/>
    </row>
    <row r="28483" spans="2:29">
      <c r="B28483" s="136"/>
      <c r="E28483" s="136"/>
      <c r="H28483" s="136"/>
      <c r="K28483" s="136"/>
      <c r="O28483" s="136"/>
      <c r="T28483" s="136"/>
      <c r="W28483" s="136"/>
      <c r="Z28483" s="136"/>
      <c r="AC28483" s="136"/>
    </row>
    <row r="28484" spans="2:29">
      <c r="B28484" s="136"/>
      <c r="E28484" s="136"/>
      <c r="H28484" s="136"/>
      <c r="K28484" s="136"/>
      <c r="O28484" s="136"/>
      <c r="T28484" s="136"/>
      <c r="W28484" s="136"/>
      <c r="Z28484" s="136"/>
      <c r="AC28484" s="136"/>
    </row>
    <row r="28485" spans="2:29">
      <c r="B28485" s="136"/>
      <c r="E28485" s="136"/>
      <c r="H28485" s="136"/>
      <c r="K28485" s="136"/>
      <c r="O28485" s="136"/>
      <c r="T28485" s="136"/>
      <c r="W28485" s="136"/>
      <c r="Z28485" s="136"/>
      <c r="AC28485" s="136"/>
    </row>
    <row r="28486" spans="2:29">
      <c r="B28486" s="136"/>
      <c r="E28486" s="136"/>
      <c r="H28486" s="136"/>
      <c r="K28486" s="136"/>
      <c r="O28486" s="136"/>
      <c r="T28486" s="136"/>
      <c r="W28486" s="136"/>
      <c r="Z28486" s="136"/>
      <c r="AC28486" s="136"/>
    </row>
    <row r="28487" spans="2:29">
      <c r="B28487" s="136"/>
      <c r="E28487" s="136"/>
      <c r="H28487" s="136"/>
      <c r="K28487" s="136"/>
      <c r="O28487" s="136"/>
      <c r="T28487" s="136"/>
      <c r="W28487" s="136"/>
      <c r="Z28487" s="136"/>
      <c r="AC28487" s="136"/>
    </row>
    <row r="28488" spans="2:29">
      <c r="B28488" s="136"/>
      <c r="E28488" s="136"/>
      <c r="H28488" s="136"/>
      <c r="K28488" s="136"/>
      <c r="O28488" s="136"/>
      <c r="T28488" s="136"/>
      <c r="W28488" s="136"/>
      <c r="Z28488" s="136"/>
      <c r="AC28488" s="136"/>
    </row>
    <row r="28489" spans="2:29">
      <c r="B28489" s="136"/>
      <c r="E28489" s="136"/>
      <c r="H28489" s="136"/>
      <c r="K28489" s="136"/>
      <c r="O28489" s="136"/>
      <c r="T28489" s="136"/>
      <c r="W28489" s="136"/>
      <c r="Z28489" s="136"/>
      <c r="AC28489" s="136"/>
    </row>
    <row r="28490" spans="2:29">
      <c r="B28490" s="136"/>
      <c r="E28490" s="136"/>
      <c r="H28490" s="136"/>
      <c r="K28490" s="136"/>
      <c r="O28490" s="136"/>
      <c r="T28490" s="136"/>
      <c r="W28490" s="136"/>
      <c r="Z28490" s="136"/>
      <c r="AC28490" s="136"/>
    </row>
    <row r="28491" spans="2:29">
      <c r="B28491" s="136"/>
      <c r="E28491" s="136"/>
      <c r="H28491" s="136"/>
      <c r="K28491" s="136"/>
      <c r="O28491" s="136"/>
      <c r="T28491" s="136"/>
      <c r="W28491" s="136"/>
      <c r="Z28491" s="136"/>
      <c r="AC28491" s="136"/>
    </row>
    <row r="28492" spans="2:29">
      <c r="B28492" s="136"/>
      <c r="E28492" s="136"/>
      <c r="H28492" s="136"/>
      <c r="K28492" s="136"/>
      <c r="O28492" s="136"/>
      <c r="T28492" s="136"/>
      <c r="W28492" s="136"/>
      <c r="Z28492" s="136"/>
      <c r="AC28492" s="136"/>
    </row>
    <row r="28493" spans="2:29">
      <c r="B28493" s="136"/>
      <c r="E28493" s="136"/>
      <c r="H28493" s="136"/>
      <c r="K28493" s="136"/>
      <c r="O28493" s="136"/>
      <c r="T28493" s="136"/>
      <c r="W28493" s="136"/>
      <c r="Z28493" s="136"/>
      <c r="AC28493" s="136"/>
    </row>
    <row r="28494" spans="2:29">
      <c r="B28494" s="136"/>
      <c r="E28494" s="136"/>
      <c r="H28494" s="136"/>
      <c r="K28494" s="136"/>
      <c r="O28494" s="136"/>
      <c r="T28494" s="136"/>
      <c r="W28494" s="136"/>
      <c r="Z28494" s="136"/>
      <c r="AC28494" s="136"/>
    </row>
    <row r="28495" spans="2:29">
      <c r="B28495" s="136"/>
      <c r="E28495" s="136"/>
      <c r="H28495" s="136"/>
      <c r="K28495" s="136"/>
      <c r="O28495" s="136"/>
      <c r="T28495" s="136"/>
      <c r="W28495" s="136"/>
      <c r="Z28495" s="136"/>
      <c r="AC28495" s="136"/>
    </row>
    <row r="28496" spans="2:29">
      <c r="B28496" s="136"/>
      <c r="E28496" s="136"/>
      <c r="H28496" s="136"/>
      <c r="K28496" s="136"/>
      <c r="O28496" s="136"/>
      <c r="T28496" s="136"/>
      <c r="W28496" s="136"/>
      <c r="Z28496" s="136"/>
      <c r="AC28496" s="136"/>
    </row>
    <row r="28497" spans="2:29">
      <c r="B28497" s="136"/>
      <c r="E28497" s="136"/>
      <c r="H28497" s="136"/>
      <c r="K28497" s="136"/>
      <c r="O28497" s="136"/>
      <c r="T28497" s="136"/>
      <c r="W28497" s="136"/>
      <c r="Z28497" s="136"/>
      <c r="AC28497" s="136"/>
    </row>
    <row r="28498" spans="2:29">
      <c r="B28498" s="136"/>
      <c r="E28498" s="136"/>
      <c r="H28498" s="136"/>
      <c r="K28498" s="136"/>
      <c r="O28498" s="136"/>
      <c r="T28498" s="136"/>
      <c r="W28498" s="136"/>
      <c r="Z28498" s="136"/>
      <c r="AC28498" s="136"/>
    </row>
    <row r="28499" spans="2:29">
      <c r="B28499" s="136"/>
      <c r="E28499" s="136"/>
      <c r="H28499" s="136"/>
      <c r="K28499" s="136"/>
      <c r="O28499" s="136"/>
      <c r="T28499" s="136"/>
      <c r="W28499" s="136"/>
      <c r="Z28499" s="136"/>
      <c r="AC28499" s="136"/>
    </row>
    <row r="28500" spans="2:29">
      <c r="B28500" s="136"/>
      <c r="E28500" s="136"/>
      <c r="H28500" s="136"/>
      <c r="K28500" s="136"/>
      <c r="O28500" s="136"/>
      <c r="T28500" s="136"/>
      <c r="W28500" s="136"/>
      <c r="Z28500" s="136"/>
      <c r="AC28500" s="136"/>
    </row>
    <row r="28501" spans="2:29">
      <c r="B28501" s="136"/>
      <c r="E28501" s="136"/>
      <c r="H28501" s="136"/>
      <c r="K28501" s="136"/>
      <c r="O28501" s="136"/>
      <c r="T28501" s="136"/>
      <c r="W28501" s="136"/>
      <c r="Z28501" s="136"/>
      <c r="AC28501" s="136"/>
    </row>
    <row r="28502" spans="2:29">
      <c r="B28502" s="136"/>
      <c r="E28502" s="136"/>
      <c r="H28502" s="136"/>
      <c r="K28502" s="136"/>
      <c r="O28502" s="136"/>
      <c r="T28502" s="136"/>
      <c r="W28502" s="136"/>
      <c r="Z28502" s="136"/>
      <c r="AC28502" s="136"/>
    </row>
    <row r="28503" spans="2:29">
      <c r="B28503" s="136"/>
      <c r="E28503" s="136"/>
      <c r="H28503" s="136"/>
      <c r="K28503" s="136"/>
      <c r="O28503" s="136"/>
      <c r="T28503" s="136"/>
      <c r="W28503" s="136"/>
      <c r="Z28503" s="136"/>
      <c r="AC28503" s="136"/>
    </row>
    <row r="28504" spans="2:29">
      <c r="B28504" s="136"/>
      <c r="E28504" s="136"/>
      <c r="H28504" s="136"/>
      <c r="K28504" s="136"/>
      <c r="O28504" s="136"/>
      <c r="T28504" s="136"/>
      <c r="W28504" s="136"/>
      <c r="Z28504" s="136"/>
      <c r="AC28504" s="136"/>
    </row>
    <row r="28505" spans="2:29">
      <c r="B28505" s="136"/>
      <c r="E28505" s="136"/>
      <c r="H28505" s="136"/>
      <c r="K28505" s="136"/>
      <c r="O28505" s="136"/>
      <c r="T28505" s="136"/>
      <c r="W28505" s="136"/>
      <c r="Z28505" s="136"/>
      <c r="AC28505" s="136"/>
    </row>
    <row r="28506" spans="2:29">
      <c r="B28506" s="136"/>
      <c r="E28506" s="136"/>
      <c r="H28506" s="136"/>
      <c r="K28506" s="136"/>
      <c r="O28506" s="136"/>
      <c r="T28506" s="136"/>
      <c r="W28506" s="136"/>
      <c r="Z28506" s="136"/>
      <c r="AC28506" s="136"/>
    </row>
    <row r="28507" spans="2:29">
      <c r="B28507" s="136"/>
      <c r="E28507" s="136"/>
      <c r="H28507" s="136"/>
      <c r="K28507" s="136"/>
      <c r="O28507" s="136"/>
      <c r="T28507" s="136"/>
      <c r="W28507" s="136"/>
      <c r="Z28507" s="136"/>
      <c r="AC28507" s="136"/>
    </row>
    <row r="28508" spans="2:29">
      <c r="B28508" s="136"/>
      <c r="E28508" s="136"/>
      <c r="H28508" s="136"/>
      <c r="K28508" s="136"/>
      <c r="O28508" s="136"/>
      <c r="T28508" s="136"/>
      <c r="W28508" s="136"/>
      <c r="Z28508" s="136"/>
      <c r="AC28508" s="136"/>
    </row>
    <row r="28509" spans="2:29">
      <c r="B28509" s="136"/>
      <c r="E28509" s="136"/>
      <c r="H28509" s="136"/>
      <c r="K28509" s="136"/>
      <c r="O28509" s="136"/>
      <c r="T28509" s="136"/>
      <c r="W28509" s="136"/>
      <c r="Z28509" s="136"/>
      <c r="AC28509" s="136"/>
    </row>
    <row r="28510" spans="2:29">
      <c r="B28510" s="136"/>
      <c r="E28510" s="136"/>
      <c r="H28510" s="136"/>
      <c r="K28510" s="136"/>
      <c r="O28510" s="136"/>
      <c r="T28510" s="136"/>
      <c r="W28510" s="136"/>
      <c r="Z28510" s="136"/>
      <c r="AC28510" s="136"/>
    </row>
    <row r="28511" spans="2:29">
      <c r="B28511" s="136"/>
      <c r="E28511" s="136"/>
      <c r="H28511" s="136"/>
      <c r="K28511" s="136"/>
      <c r="O28511" s="136"/>
      <c r="T28511" s="136"/>
      <c r="W28511" s="136"/>
      <c r="Z28511" s="136"/>
      <c r="AC28511" s="136"/>
    </row>
    <row r="28512" spans="2:29">
      <c r="B28512" s="136"/>
      <c r="E28512" s="136"/>
      <c r="H28512" s="136"/>
      <c r="K28512" s="136"/>
      <c r="O28512" s="136"/>
      <c r="T28512" s="136"/>
      <c r="W28512" s="136"/>
      <c r="Z28512" s="136"/>
      <c r="AC28512" s="136"/>
    </row>
    <row r="28513" spans="2:29">
      <c r="B28513" s="136"/>
      <c r="E28513" s="136"/>
      <c r="H28513" s="136"/>
      <c r="K28513" s="136"/>
      <c r="O28513" s="136"/>
      <c r="T28513" s="136"/>
      <c r="W28513" s="136"/>
      <c r="Z28513" s="136"/>
      <c r="AC28513" s="136"/>
    </row>
    <row r="28514" spans="2:29">
      <c r="B28514" s="136"/>
      <c r="E28514" s="136"/>
      <c r="H28514" s="136"/>
      <c r="K28514" s="136"/>
      <c r="O28514" s="136"/>
      <c r="T28514" s="136"/>
      <c r="W28514" s="136"/>
      <c r="Z28514" s="136"/>
      <c r="AC28514" s="136"/>
    </row>
    <row r="28515" spans="2:29">
      <c r="B28515" s="136"/>
      <c r="E28515" s="136"/>
      <c r="H28515" s="136"/>
      <c r="K28515" s="136"/>
      <c r="O28515" s="136"/>
      <c r="T28515" s="136"/>
      <c r="W28515" s="136"/>
      <c r="Z28515" s="136"/>
      <c r="AC28515" s="136"/>
    </row>
    <row r="28516" spans="2:29">
      <c r="B28516" s="136"/>
      <c r="E28516" s="136"/>
      <c r="H28516" s="136"/>
      <c r="K28516" s="136"/>
      <c r="O28516" s="136"/>
      <c r="T28516" s="136"/>
      <c r="W28516" s="136"/>
      <c r="Z28516" s="136"/>
      <c r="AC28516" s="136"/>
    </row>
    <row r="28517" spans="2:29">
      <c r="B28517" s="136"/>
      <c r="E28517" s="136"/>
      <c r="H28517" s="136"/>
      <c r="K28517" s="136"/>
      <c r="O28517" s="136"/>
      <c r="T28517" s="136"/>
      <c r="W28517" s="136"/>
      <c r="Z28517" s="136"/>
      <c r="AC28517" s="136"/>
    </row>
    <row r="28518" spans="2:29">
      <c r="B28518" s="136"/>
      <c r="E28518" s="136"/>
      <c r="H28518" s="136"/>
      <c r="K28518" s="136"/>
      <c r="O28518" s="136"/>
      <c r="T28518" s="136"/>
      <c r="W28518" s="136"/>
      <c r="Z28518" s="136"/>
      <c r="AC28518" s="136"/>
    </row>
    <row r="28519" spans="2:29">
      <c r="B28519" s="136"/>
      <c r="E28519" s="136"/>
      <c r="H28519" s="136"/>
      <c r="K28519" s="136"/>
      <c r="O28519" s="136"/>
      <c r="T28519" s="136"/>
      <c r="W28519" s="136"/>
      <c r="Z28519" s="136"/>
      <c r="AC28519" s="136"/>
    </row>
    <row r="28520" spans="2:29">
      <c r="B28520" s="136"/>
      <c r="E28520" s="136"/>
      <c r="H28520" s="136"/>
      <c r="K28520" s="136"/>
      <c r="O28520" s="136"/>
      <c r="T28520" s="136"/>
      <c r="W28520" s="136"/>
      <c r="Z28520" s="136"/>
      <c r="AC28520" s="136"/>
    </row>
    <row r="28521" spans="2:29">
      <c r="B28521" s="136"/>
      <c r="E28521" s="136"/>
      <c r="H28521" s="136"/>
      <c r="K28521" s="136"/>
      <c r="O28521" s="136"/>
      <c r="T28521" s="136"/>
      <c r="W28521" s="136"/>
      <c r="Z28521" s="136"/>
      <c r="AC28521" s="136"/>
    </row>
    <row r="28522" spans="2:29">
      <c r="B28522" s="136"/>
      <c r="E28522" s="136"/>
      <c r="H28522" s="136"/>
      <c r="K28522" s="136"/>
      <c r="O28522" s="136"/>
      <c r="T28522" s="136"/>
      <c r="W28522" s="136"/>
      <c r="Z28522" s="136"/>
      <c r="AC28522" s="136"/>
    </row>
    <row r="28523" spans="2:29">
      <c r="B28523" s="136"/>
      <c r="E28523" s="136"/>
      <c r="H28523" s="136"/>
      <c r="K28523" s="136"/>
      <c r="O28523" s="136"/>
      <c r="T28523" s="136"/>
      <c r="W28523" s="136"/>
      <c r="Z28523" s="136"/>
      <c r="AC28523" s="136"/>
    </row>
    <row r="28524" spans="2:29">
      <c r="B28524" s="136"/>
      <c r="E28524" s="136"/>
      <c r="H28524" s="136"/>
      <c r="K28524" s="136"/>
      <c r="O28524" s="136"/>
      <c r="T28524" s="136"/>
      <c r="W28524" s="136"/>
      <c r="Z28524" s="136"/>
      <c r="AC28524" s="136"/>
    </row>
    <row r="28525" spans="2:29">
      <c r="B28525" s="136"/>
      <c r="E28525" s="136"/>
      <c r="H28525" s="136"/>
      <c r="K28525" s="136"/>
      <c r="O28525" s="136"/>
      <c r="T28525" s="136"/>
      <c r="W28525" s="136"/>
      <c r="Z28525" s="136"/>
      <c r="AC28525" s="136"/>
    </row>
    <row r="28526" spans="2:29">
      <c r="B28526" s="136"/>
      <c r="E28526" s="136"/>
      <c r="H28526" s="136"/>
      <c r="K28526" s="136"/>
      <c r="O28526" s="136"/>
      <c r="T28526" s="136"/>
      <c r="W28526" s="136"/>
      <c r="Z28526" s="136"/>
      <c r="AC28526" s="136"/>
    </row>
    <row r="28527" spans="2:29">
      <c r="B28527" s="136"/>
      <c r="E28527" s="136"/>
      <c r="H28527" s="136"/>
      <c r="K28527" s="136"/>
      <c r="O28527" s="136"/>
      <c r="T28527" s="136"/>
      <c r="W28527" s="136"/>
      <c r="Z28527" s="136"/>
      <c r="AC28527" s="136"/>
    </row>
    <row r="28528" spans="2:29">
      <c r="B28528" s="136"/>
      <c r="E28528" s="136"/>
      <c r="H28528" s="136"/>
      <c r="K28528" s="136"/>
      <c r="O28528" s="136"/>
      <c r="T28528" s="136"/>
      <c r="W28528" s="136"/>
      <c r="Z28528" s="136"/>
      <c r="AC28528" s="136"/>
    </row>
    <row r="28529" spans="2:29">
      <c r="B28529" s="136"/>
      <c r="E28529" s="136"/>
      <c r="H28529" s="136"/>
      <c r="K28529" s="136"/>
      <c r="O28529" s="136"/>
      <c r="T28529" s="136"/>
      <c r="W28529" s="136"/>
      <c r="Z28529" s="136"/>
      <c r="AC28529" s="136"/>
    </row>
    <row r="28530" spans="2:29">
      <c r="B28530" s="136"/>
      <c r="E28530" s="136"/>
      <c r="H28530" s="136"/>
      <c r="K28530" s="136"/>
      <c r="O28530" s="136"/>
      <c r="T28530" s="136"/>
      <c r="W28530" s="136"/>
      <c r="Z28530" s="136"/>
      <c r="AC28530" s="136"/>
    </row>
    <row r="28531" spans="2:29">
      <c r="B28531" s="136"/>
      <c r="E28531" s="136"/>
      <c r="H28531" s="136"/>
      <c r="K28531" s="136"/>
      <c r="O28531" s="136"/>
      <c r="T28531" s="136"/>
      <c r="W28531" s="136"/>
      <c r="Z28531" s="136"/>
      <c r="AC28531" s="136"/>
    </row>
    <row r="28532" spans="2:29">
      <c r="B28532" s="136"/>
      <c r="E28532" s="136"/>
      <c r="H28532" s="136"/>
      <c r="K28532" s="136"/>
      <c r="O28532" s="136"/>
      <c r="T28532" s="136"/>
      <c r="W28532" s="136"/>
      <c r="Z28532" s="136"/>
      <c r="AC28532" s="136"/>
    </row>
    <row r="28533" spans="2:29">
      <c r="B28533" s="136"/>
      <c r="E28533" s="136"/>
      <c r="H28533" s="136"/>
      <c r="K28533" s="136"/>
      <c r="O28533" s="136"/>
      <c r="T28533" s="136"/>
      <c r="W28533" s="136"/>
      <c r="Z28533" s="136"/>
      <c r="AC28533" s="136"/>
    </row>
    <row r="28534" spans="2:29">
      <c r="B28534" s="136"/>
      <c r="E28534" s="136"/>
      <c r="H28534" s="136"/>
      <c r="K28534" s="136"/>
      <c r="O28534" s="136"/>
      <c r="T28534" s="136"/>
      <c r="W28534" s="136"/>
      <c r="Z28534" s="136"/>
      <c r="AC28534" s="136"/>
    </row>
    <row r="28535" spans="2:29">
      <c r="B28535" s="136"/>
      <c r="E28535" s="136"/>
      <c r="H28535" s="136"/>
      <c r="K28535" s="136"/>
      <c r="O28535" s="136"/>
      <c r="T28535" s="136"/>
      <c r="W28535" s="136"/>
      <c r="Z28535" s="136"/>
      <c r="AC28535" s="136"/>
    </row>
    <row r="28536" spans="2:29">
      <c r="B28536" s="136"/>
      <c r="E28536" s="136"/>
      <c r="H28536" s="136"/>
      <c r="K28536" s="136"/>
      <c r="O28536" s="136"/>
      <c r="T28536" s="136"/>
      <c r="W28536" s="136"/>
      <c r="Z28536" s="136"/>
      <c r="AC28536" s="136"/>
    </row>
    <row r="28537" spans="2:29">
      <c r="B28537" s="136"/>
      <c r="E28537" s="136"/>
      <c r="H28537" s="136"/>
      <c r="K28537" s="136"/>
      <c r="O28537" s="136"/>
      <c r="T28537" s="136"/>
      <c r="W28537" s="136"/>
      <c r="Z28537" s="136"/>
      <c r="AC28537" s="136"/>
    </row>
    <row r="28538" spans="2:29">
      <c r="B28538" s="136"/>
      <c r="E28538" s="136"/>
      <c r="H28538" s="136"/>
      <c r="K28538" s="136"/>
      <c r="O28538" s="136"/>
      <c r="T28538" s="136"/>
      <c r="W28538" s="136"/>
      <c r="Z28538" s="136"/>
      <c r="AC28538" s="136"/>
    </row>
    <row r="28539" spans="2:29">
      <c r="B28539" s="136"/>
      <c r="E28539" s="136"/>
      <c r="H28539" s="136"/>
      <c r="K28539" s="136"/>
      <c r="O28539" s="136"/>
      <c r="T28539" s="136"/>
      <c r="W28539" s="136"/>
      <c r="Z28539" s="136"/>
      <c r="AC28539" s="136"/>
    </row>
    <row r="28540" spans="2:29">
      <c r="B28540" s="136"/>
      <c r="E28540" s="136"/>
      <c r="H28540" s="136"/>
      <c r="K28540" s="136"/>
      <c r="O28540" s="136"/>
      <c r="T28540" s="136"/>
      <c r="W28540" s="136"/>
      <c r="Z28540" s="136"/>
      <c r="AC28540" s="136"/>
    </row>
    <row r="28541" spans="2:29">
      <c r="B28541" s="136"/>
      <c r="E28541" s="136"/>
      <c r="H28541" s="136"/>
      <c r="K28541" s="136"/>
      <c r="O28541" s="136"/>
      <c r="T28541" s="136"/>
      <c r="W28541" s="136"/>
      <c r="Z28541" s="136"/>
      <c r="AC28541" s="136"/>
    </row>
    <row r="28542" spans="2:29">
      <c r="B28542" s="136"/>
      <c r="E28542" s="136"/>
      <c r="H28542" s="136"/>
      <c r="K28542" s="136"/>
      <c r="O28542" s="136"/>
      <c r="T28542" s="136"/>
      <c r="W28542" s="136"/>
      <c r="Z28542" s="136"/>
      <c r="AC28542" s="136"/>
    </row>
    <row r="28543" spans="2:29">
      <c r="B28543" s="136"/>
      <c r="E28543" s="136"/>
      <c r="H28543" s="136"/>
      <c r="K28543" s="136"/>
      <c r="O28543" s="136"/>
      <c r="T28543" s="136"/>
      <c r="W28543" s="136"/>
      <c r="Z28543" s="136"/>
      <c r="AC28543" s="136"/>
    </row>
    <row r="28544" spans="2:29">
      <c r="B28544" s="136"/>
      <c r="E28544" s="136"/>
      <c r="H28544" s="136"/>
      <c r="K28544" s="136"/>
      <c r="O28544" s="136"/>
      <c r="T28544" s="136"/>
      <c r="W28544" s="136"/>
      <c r="Z28544" s="136"/>
      <c r="AC28544" s="136"/>
    </row>
    <row r="28545" spans="2:29">
      <c r="B28545" s="136"/>
      <c r="E28545" s="136"/>
      <c r="H28545" s="136"/>
      <c r="K28545" s="136"/>
      <c r="O28545" s="136"/>
      <c r="T28545" s="136"/>
      <c r="W28545" s="136"/>
      <c r="Z28545" s="136"/>
      <c r="AC28545" s="136"/>
    </row>
    <row r="28546" spans="2:29">
      <c r="B28546" s="136"/>
      <c r="E28546" s="136"/>
      <c r="H28546" s="136"/>
      <c r="K28546" s="136"/>
      <c r="O28546" s="136"/>
      <c r="T28546" s="136"/>
      <c r="W28546" s="136"/>
      <c r="Z28546" s="136"/>
      <c r="AC28546" s="136"/>
    </row>
    <row r="28547" spans="2:29">
      <c r="B28547" s="136"/>
      <c r="E28547" s="136"/>
      <c r="H28547" s="136"/>
      <c r="K28547" s="136"/>
      <c r="O28547" s="136"/>
      <c r="T28547" s="136"/>
      <c r="W28547" s="136"/>
      <c r="Z28547" s="136"/>
      <c r="AC28547" s="136"/>
    </row>
    <row r="28548" spans="2:29">
      <c r="B28548" s="136"/>
      <c r="E28548" s="136"/>
      <c r="H28548" s="136"/>
      <c r="K28548" s="136"/>
      <c r="O28548" s="136"/>
      <c r="T28548" s="136"/>
      <c r="W28548" s="136"/>
      <c r="Z28548" s="136"/>
      <c r="AC28548" s="136"/>
    </row>
    <row r="28549" spans="2:29">
      <c r="B28549" s="136"/>
      <c r="E28549" s="136"/>
      <c r="H28549" s="136"/>
      <c r="K28549" s="136"/>
      <c r="O28549" s="136"/>
      <c r="T28549" s="136"/>
      <c r="W28549" s="136"/>
      <c r="Z28549" s="136"/>
      <c r="AC28549" s="136"/>
    </row>
    <row r="28550" spans="2:29">
      <c r="B28550" s="136"/>
      <c r="E28550" s="136"/>
      <c r="H28550" s="136"/>
      <c r="K28550" s="136"/>
      <c r="O28550" s="136"/>
      <c r="T28550" s="136"/>
      <c r="W28550" s="136"/>
      <c r="Z28550" s="136"/>
      <c r="AC28550" s="136"/>
    </row>
    <row r="28551" spans="2:29">
      <c r="B28551" s="136"/>
      <c r="E28551" s="136"/>
      <c r="H28551" s="136"/>
      <c r="K28551" s="136"/>
      <c r="O28551" s="136"/>
      <c r="T28551" s="136"/>
      <c r="W28551" s="136"/>
      <c r="Z28551" s="136"/>
      <c r="AC28551" s="136"/>
    </row>
    <row r="28552" spans="2:29">
      <c r="B28552" s="136"/>
      <c r="E28552" s="136"/>
      <c r="H28552" s="136"/>
      <c r="K28552" s="136"/>
      <c r="O28552" s="136"/>
      <c r="T28552" s="136"/>
      <c r="W28552" s="136"/>
      <c r="Z28552" s="136"/>
      <c r="AC28552" s="136"/>
    </row>
    <row r="28553" spans="2:29">
      <c r="B28553" s="136"/>
      <c r="E28553" s="136"/>
      <c r="H28553" s="136"/>
      <c r="K28553" s="136"/>
      <c r="O28553" s="136"/>
      <c r="T28553" s="136"/>
      <c r="W28553" s="136"/>
      <c r="Z28553" s="136"/>
      <c r="AC28553" s="136"/>
    </row>
    <row r="28554" spans="2:29">
      <c r="B28554" s="136"/>
      <c r="E28554" s="136"/>
      <c r="H28554" s="136"/>
      <c r="K28554" s="136"/>
      <c r="O28554" s="136"/>
      <c r="T28554" s="136"/>
      <c r="W28554" s="136"/>
      <c r="Z28554" s="136"/>
      <c r="AC28554" s="136"/>
    </row>
    <row r="28555" spans="2:29">
      <c r="B28555" s="136"/>
      <c r="E28555" s="136"/>
      <c r="H28555" s="136"/>
      <c r="K28555" s="136"/>
      <c r="O28555" s="136"/>
      <c r="T28555" s="136"/>
      <c r="W28555" s="136"/>
      <c r="Z28555" s="136"/>
      <c r="AC28555" s="136"/>
    </row>
    <row r="28556" spans="2:29">
      <c r="B28556" s="136"/>
      <c r="E28556" s="136"/>
      <c r="H28556" s="136"/>
      <c r="K28556" s="136"/>
      <c r="O28556" s="136"/>
      <c r="T28556" s="136"/>
      <c r="W28556" s="136"/>
      <c r="Z28556" s="136"/>
      <c r="AC28556" s="136"/>
    </row>
    <row r="28557" spans="2:29">
      <c r="B28557" s="136"/>
      <c r="E28557" s="136"/>
      <c r="H28557" s="136"/>
      <c r="K28557" s="136"/>
      <c r="O28557" s="136"/>
      <c r="T28557" s="136"/>
      <c r="W28557" s="136"/>
      <c r="Z28557" s="136"/>
      <c r="AC28557" s="136"/>
    </row>
    <row r="28558" spans="2:29">
      <c r="B28558" s="136"/>
      <c r="E28558" s="136"/>
      <c r="H28558" s="136"/>
      <c r="K28558" s="136"/>
      <c r="O28558" s="136"/>
      <c r="T28558" s="136"/>
      <c r="W28558" s="136"/>
      <c r="Z28558" s="136"/>
      <c r="AC28558" s="136"/>
    </row>
    <row r="28559" spans="2:29">
      <c r="B28559" s="136"/>
      <c r="E28559" s="136"/>
      <c r="H28559" s="136"/>
      <c r="K28559" s="136"/>
      <c r="O28559" s="136"/>
      <c r="T28559" s="136"/>
      <c r="W28559" s="136"/>
      <c r="Z28559" s="136"/>
      <c r="AC28559" s="136"/>
    </row>
    <row r="28560" spans="2:29">
      <c r="B28560" s="136"/>
      <c r="E28560" s="136"/>
      <c r="H28560" s="136"/>
      <c r="K28560" s="136"/>
      <c r="O28560" s="136"/>
      <c r="T28560" s="136"/>
      <c r="W28560" s="136"/>
      <c r="Z28560" s="136"/>
      <c r="AC28560" s="136"/>
    </row>
    <row r="28561" spans="2:29">
      <c r="B28561" s="136"/>
      <c r="E28561" s="136"/>
      <c r="H28561" s="136"/>
      <c r="K28561" s="136"/>
      <c r="O28561" s="136"/>
      <c r="T28561" s="136"/>
      <c r="W28561" s="136"/>
      <c r="Z28561" s="136"/>
      <c r="AC28561" s="136"/>
    </row>
    <row r="28562" spans="2:29">
      <c r="B28562" s="136"/>
      <c r="E28562" s="136"/>
      <c r="H28562" s="136"/>
      <c r="K28562" s="136"/>
      <c r="O28562" s="136"/>
      <c r="T28562" s="136"/>
      <c r="W28562" s="136"/>
      <c r="Z28562" s="136"/>
      <c r="AC28562" s="136"/>
    </row>
    <row r="28563" spans="2:29">
      <c r="B28563" s="136"/>
      <c r="E28563" s="136"/>
      <c r="H28563" s="136"/>
      <c r="K28563" s="136"/>
      <c r="O28563" s="136"/>
      <c r="T28563" s="136"/>
      <c r="W28563" s="136"/>
      <c r="Z28563" s="136"/>
      <c r="AC28563" s="136"/>
    </row>
    <row r="28564" spans="2:29">
      <c r="B28564" s="136"/>
      <c r="E28564" s="136"/>
      <c r="H28564" s="136"/>
      <c r="K28564" s="136"/>
      <c r="O28564" s="136"/>
      <c r="T28564" s="136"/>
      <c r="W28564" s="136"/>
      <c r="Z28564" s="136"/>
      <c r="AC28564" s="136"/>
    </row>
    <row r="28565" spans="2:29">
      <c r="B28565" s="136"/>
      <c r="E28565" s="136"/>
      <c r="H28565" s="136"/>
      <c r="K28565" s="136"/>
      <c r="O28565" s="136"/>
      <c r="T28565" s="136"/>
      <c r="W28565" s="136"/>
      <c r="Z28565" s="136"/>
      <c r="AC28565" s="136"/>
    </row>
    <row r="28566" spans="2:29">
      <c r="B28566" s="136"/>
      <c r="E28566" s="136"/>
      <c r="H28566" s="136"/>
      <c r="K28566" s="136"/>
      <c r="O28566" s="136"/>
      <c r="T28566" s="136"/>
      <c r="W28566" s="136"/>
      <c r="Z28566" s="136"/>
      <c r="AC28566" s="136"/>
    </row>
    <row r="28567" spans="2:29">
      <c r="B28567" s="136"/>
      <c r="E28567" s="136"/>
      <c r="H28567" s="136"/>
      <c r="K28567" s="136"/>
      <c r="O28567" s="136"/>
      <c r="T28567" s="136"/>
      <c r="W28567" s="136"/>
      <c r="Z28567" s="136"/>
      <c r="AC28567" s="136"/>
    </row>
    <row r="28568" spans="2:29">
      <c r="B28568" s="136"/>
      <c r="E28568" s="136"/>
      <c r="H28568" s="136"/>
      <c r="K28568" s="136"/>
      <c r="O28568" s="136"/>
      <c r="T28568" s="136"/>
      <c r="W28568" s="136"/>
      <c r="Z28568" s="136"/>
      <c r="AC28568" s="136"/>
    </row>
    <row r="28569" spans="2:29">
      <c r="B28569" s="136"/>
      <c r="E28569" s="136"/>
      <c r="H28569" s="136"/>
      <c r="K28569" s="136"/>
      <c r="O28569" s="136"/>
      <c r="T28569" s="136"/>
      <c r="W28569" s="136"/>
      <c r="Z28569" s="136"/>
      <c r="AC28569" s="136"/>
    </row>
    <row r="28570" spans="2:29">
      <c r="B28570" s="136"/>
      <c r="E28570" s="136"/>
      <c r="H28570" s="136"/>
      <c r="K28570" s="136"/>
      <c r="O28570" s="136"/>
      <c r="T28570" s="136"/>
      <c r="W28570" s="136"/>
      <c r="Z28570" s="136"/>
      <c r="AC28570" s="136"/>
    </row>
    <row r="28571" spans="2:29">
      <c r="B28571" s="136"/>
      <c r="E28571" s="136"/>
      <c r="H28571" s="136"/>
      <c r="K28571" s="136"/>
      <c r="O28571" s="136"/>
      <c r="T28571" s="136"/>
      <c r="W28571" s="136"/>
      <c r="Z28571" s="136"/>
      <c r="AC28571" s="136"/>
    </row>
    <row r="28572" spans="2:29">
      <c r="B28572" s="136"/>
      <c r="E28572" s="136"/>
      <c r="H28572" s="136"/>
      <c r="K28572" s="136"/>
      <c r="O28572" s="136"/>
      <c r="T28572" s="136"/>
      <c r="W28572" s="136"/>
      <c r="Z28572" s="136"/>
      <c r="AC28572" s="136"/>
    </row>
    <row r="28573" spans="2:29">
      <c r="B28573" s="136"/>
      <c r="E28573" s="136"/>
      <c r="H28573" s="136"/>
      <c r="K28573" s="136"/>
      <c r="O28573" s="136"/>
      <c r="T28573" s="136"/>
      <c r="W28573" s="136"/>
      <c r="Z28573" s="136"/>
      <c r="AC28573" s="136"/>
    </row>
    <row r="28574" spans="2:29">
      <c r="B28574" s="136"/>
      <c r="E28574" s="136"/>
      <c r="H28574" s="136"/>
      <c r="K28574" s="136"/>
      <c r="O28574" s="136"/>
      <c r="T28574" s="136"/>
      <c r="W28574" s="136"/>
      <c r="Z28574" s="136"/>
      <c r="AC28574" s="136"/>
    </row>
    <row r="28575" spans="2:29">
      <c r="B28575" s="136"/>
      <c r="E28575" s="136"/>
      <c r="H28575" s="136"/>
      <c r="K28575" s="136"/>
      <c r="O28575" s="136"/>
      <c r="T28575" s="136"/>
      <c r="W28575" s="136"/>
      <c r="Z28575" s="136"/>
      <c r="AC28575" s="136"/>
    </row>
    <row r="28576" spans="2:29">
      <c r="B28576" s="136"/>
      <c r="E28576" s="136"/>
      <c r="H28576" s="136"/>
      <c r="K28576" s="136"/>
      <c r="O28576" s="136"/>
      <c r="T28576" s="136"/>
      <c r="W28576" s="136"/>
      <c r="Z28576" s="136"/>
      <c r="AC28576" s="136"/>
    </row>
    <row r="28577" spans="2:29">
      <c r="B28577" s="136"/>
      <c r="E28577" s="136"/>
      <c r="H28577" s="136"/>
      <c r="K28577" s="136"/>
      <c r="O28577" s="136"/>
      <c r="T28577" s="136"/>
      <c r="W28577" s="136"/>
      <c r="Z28577" s="136"/>
      <c r="AC28577" s="136"/>
    </row>
    <row r="28578" spans="2:29">
      <c r="B28578" s="136"/>
      <c r="E28578" s="136"/>
      <c r="H28578" s="136"/>
      <c r="K28578" s="136"/>
      <c r="O28578" s="136"/>
      <c r="T28578" s="136"/>
      <c r="W28578" s="136"/>
      <c r="Z28578" s="136"/>
      <c r="AC28578" s="136"/>
    </row>
    <row r="28579" spans="2:29">
      <c r="B28579" s="136"/>
      <c r="E28579" s="136"/>
      <c r="H28579" s="136"/>
      <c r="K28579" s="136"/>
      <c r="O28579" s="136"/>
      <c r="T28579" s="136"/>
      <c r="W28579" s="136"/>
      <c r="Z28579" s="136"/>
      <c r="AC28579" s="136"/>
    </row>
    <row r="28580" spans="2:29">
      <c r="B28580" s="136"/>
      <c r="E28580" s="136"/>
      <c r="H28580" s="136"/>
      <c r="K28580" s="136"/>
      <c r="O28580" s="136"/>
      <c r="T28580" s="136"/>
      <c r="W28580" s="136"/>
      <c r="Z28580" s="136"/>
      <c r="AC28580" s="136"/>
    </row>
    <row r="28581" spans="2:29">
      <c r="B28581" s="136"/>
      <c r="E28581" s="136"/>
      <c r="H28581" s="136"/>
      <c r="K28581" s="136"/>
      <c r="O28581" s="136"/>
      <c r="T28581" s="136"/>
      <c r="W28581" s="136"/>
      <c r="Z28581" s="136"/>
      <c r="AC28581" s="136"/>
    </row>
    <row r="28582" spans="2:29">
      <c r="B28582" s="136"/>
      <c r="E28582" s="136"/>
      <c r="H28582" s="136"/>
      <c r="K28582" s="136"/>
      <c r="O28582" s="136"/>
      <c r="T28582" s="136"/>
      <c r="W28582" s="136"/>
      <c r="Z28582" s="136"/>
      <c r="AC28582" s="136"/>
    </row>
    <row r="28583" spans="2:29">
      <c r="B28583" s="136"/>
      <c r="E28583" s="136"/>
      <c r="H28583" s="136"/>
      <c r="K28583" s="136"/>
      <c r="O28583" s="136"/>
      <c r="T28583" s="136"/>
      <c r="W28583" s="136"/>
      <c r="Z28583" s="136"/>
      <c r="AC28583" s="136"/>
    </row>
    <row r="28584" spans="2:29">
      <c r="B28584" s="136"/>
      <c r="E28584" s="136"/>
      <c r="H28584" s="136"/>
      <c r="K28584" s="136"/>
      <c r="O28584" s="136"/>
      <c r="T28584" s="136"/>
      <c r="W28584" s="136"/>
      <c r="Z28584" s="136"/>
      <c r="AC28584" s="136"/>
    </row>
    <row r="28585" spans="2:29">
      <c r="B28585" s="136"/>
      <c r="E28585" s="136"/>
      <c r="H28585" s="136"/>
      <c r="K28585" s="136"/>
      <c r="O28585" s="136"/>
      <c r="T28585" s="136"/>
      <c r="W28585" s="136"/>
      <c r="Z28585" s="136"/>
      <c r="AC28585" s="136"/>
    </row>
    <row r="28586" spans="2:29">
      <c r="B28586" s="136"/>
      <c r="E28586" s="136"/>
      <c r="H28586" s="136"/>
      <c r="K28586" s="136"/>
      <c r="O28586" s="136"/>
      <c r="T28586" s="136"/>
      <c r="W28586" s="136"/>
      <c r="Z28586" s="136"/>
      <c r="AC28586" s="136"/>
    </row>
    <row r="28587" spans="2:29">
      <c r="B28587" s="136"/>
      <c r="E28587" s="136"/>
      <c r="H28587" s="136"/>
      <c r="K28587" s="136"/>
      <c r="O28587" s="136"/>
      <c r="T28587" s="136"/>
      <c r="W28587" s="136"/>
      <c r="Z28587" s="136"/>
      <c r="AC28587" s="136"/>
    </row>
    <row r="28588" spans="2:29">
      <c r="B28588" s="136"/>
      <c r="E28588" s="136"/>
      <c r="H28588" s="136"/>
      <c r="K28588" s="136"/>
      <c r="O28588" s="136"/>
      <c r="T28588" s="136"/>
      <c r="W28588" s="136"/>
      <c r="Z28588" s="136"/>
      <c r="AC28588" s="136"/>
    </row>
    <row r="28589" spans="2:29">
      <c r="B28589" s="136"/>
      <c r="E28589" s="136"/>
      <c r="H28589" s="136"/>
      <c r="K28589" s="136"/>
      <c r="O28589" s="136"/>
      <c r="T28589" s="136"/>
      <c r="W28589" s="136"/>
      <c r="Z28589" s="136"/>
      <c r="AC28589" s="136"/>
    </row>
    <row r="28590" spans="2:29">
      <c r="B28590" s="136"/>
      <c r="E28590" s="136"/>
      <c r="H28590" s="136"/>
      <c r="K28590" s="136"/>
      <c r="O28590" s="136"/>
      <c r="T28590" s="136"/>
      <c r="W28590" s="136"/>
      <c r="Z28590" s="136"/>
      <c r="AC28590" s="136"/>
    </row>
    <row r="28591" spans="2:29">
      <c r="B28591" s="136"/>
      <c r="E28591" s="136"/>
      <c r="H28591" s="136"/>
      <c r="K28591" s="136"/>
      <c r="O28591" s="136"/>
      <c r="T28591" s="136"/>
      <c r="W28591" s="136"/>
      <c r="Z28591" s="136"/>
      <c r="AC28591" s="136"/>
    </row>
    <row r="28592" spans="2:29">
      <c r="B28592" s="136"/>
      <c r="E28592" s="136"/>
      <c r="H28592" s="136"/>
      <c r="K28592" s="136"/>
      <c r="O28592" s="136"/>
      <c r="T28592" s="136"/>
      <c r="W28592" s="136"/>
      <c r="Z28592" s="136"/>
      <c r="AC28592" s="136"/>
    </row>
    <row r="28593" spans="2:29">
      <c r="B28593" s="136"/>
      <c r="E28593" s="136"/>
      <c r="H28593" s="136"/>
      <c r="K28593" s="136"/>
      <c r="O28593" s="136"/>
      <c r="T28593" s="136"/>
      <c r="W28593" s="136"/>
      <c r="Z28593" s="136"/>
      <c r="AC28593" s="136"/>
    </row>
    <row r="28594" spans="2:29">
      <c r="B28594" s="136"/>
      <c r="E28594" s="136"/>
      <c r="H28594" s="136"/>
      <c r="K28594" s="136"/>
      <c r="O28594" s="136"/>
      <c r="T28594" s="136"/>
      <c r="W28594" s="136"/>
      <c r="Z28594" s="136"/>
      <c r="AC28594" s="136"/>
    </row>
    <row r="28595" spans="2:29">
      <c r="B28595" s="136"/>
      <c r="E28595" s="136"/>
      <c r="H28595" s="136"/>
      <c r="K28595" s="136"/>
      <c r="O28595" s="136"/>
      <c r="T28595" s="136"/>
      <c r="W28595" s="136"/>
      <c r="Z28595" s="136"/>
      <c r="AC28595" s="136"/>
    </row>
    <row r="28596" spans="2:29">
      <c r="B28596" s="136"/>
      <c r="E28596" s="136"/>
      <c r="H28596" s="136"/>
      <c r="K28596" s="136"/>
      <c r="O28596" s="136"/>
      <c r="T28596" s="136"/>
      <c r="W28596" s="136"/>
      <c r="Z28596" s="136"/>
      <c r="AC28596" s="136"/>
    </row>
    <row r="28597" spans="2:29">
      <c r="B28597" s="136"/>
      <c r="E28597" s="136"/>
      <c r="H28597" s="136"/>
      <c r="K28597" s="136"/>
      <c r="O28597" s="136"/>
      <c r="T28597" s="136"/>
      <c r="W28597" s="136"/>
      <c r="Z28597" s="136"/>
      <c r="AC28597" s="136"/>
    </row>
    <row r="28598" spans="2:29">
      <c r="B28598" s="136"/>
      <c r="E28598" s="136"/>
      <c r="H28598" s="136"/>
      <c r="K28598" s="136"/>
      <c r="O28598" s="136"/>
      <c r="T28598" s="136"/>
      <c r="W28598" s="136"/>
      <c r="Z28598" s="136"/>
      <c r="AC28598" s="136"/>
    </row>
    <row r="28599" spans="2:29">
      <c r="B28599" s="136"/>
      <c r="E28599" s="136"/>
      <c r="H28599" s="136"/>
      <c r="K28599" s="136"/>
      <c r="O28599" s="136"/>
      <c r="T28599" s="136"/>
      <c r="W28599" s="136"/>
      <c r="Z28599" s="136"/>
      <c r="AC28599" s="136"/>
    </row>
    <row r="28600" spans="2:29">
      <c r="B28600" s="136"/>
      <c r="E28600" s="136"/>
      <c r="H28600" s="136"/>
      <c r="K28600" s="136"/>
      <c r="O28600" s="136"/>
      <c r="T28600" s="136"/>
      <c r="W28600" s="136"/>
      <c r="Z28600" s="136"/>
      <c r="AC28600" s="136"/>
    </row>
    <row r="28601" spans="2:29">
      <c r="B28601" s="136"/>
      <c r="E28601" s="136"/>
      <c r="H28601" s="136"/>
      <c r="K28601" s="136"/>
      <c r="O28601" s="136"/>
      <c r="T28601" s="136"/>
      <c r="W28601" s="136"/>
      <c r="Z28601" s="136"/>
      <c r="AC28601" s="136"/>
    </row>
    <row r="28602" spans="2:29">
      <c r="B28602" s="136"/>
      <c r="E28602" s="136"/>
      <c r="H28602" s="136"/>
      <c r="K28602" s="136"/>
      <c r="O28602" s="136"/>
      <c r="T28602" s="136"/>
      <c r="W28602" s="136"/>
      <c r="Z28602" s="136"/>
      <c r="AC28602" s="136"/>
    </row>
    <row r="28603" spans="2:29">
      <c r="B28603" s="136"/>
      <c r="E28603" s="136"/>
      <c r="H28603" s="136"/>
      <c r="K28603" s="136"/>
      <c r="O28603" s="136"/>
      <c r="T28603" s="136"/>
      <c r="W28603" s="136"/>
      <c r="Z28603" s="136"/>
      <c r="AC28603" s="136"/>
    </row>
    <row r="28604" spans="2:29">
      <c r="B28604" s="136"/>
      <c r="E28604" s="136"/>
      <c r="H28604" s="136"/>
      <c r="K28604" s="136"/>
      <c r="O28604" s="136"/>
      <c r="T28604" s="136"/>
      <c r="W28604" s="136"/>
      <c r="Z28604" s="136"/>
      <c r="AC28604" s="136"/>
    </row>
    <row r="28605" spans="2:29">
      <c r="B28605" s="136"/>
      <c r="E28605" s="136"/>
      <c r="H28605" s="136"/>
      <c r="K28605" s="136"/>
      <c r="O28605" s="136"/>
      <c r="T28605" s="136"/>
      <c r="W28605" s="136"/>
      <c r="Z28605" s="136"/>
      <c r="AC28605" s="136"/>
    </row>
    <row r="28606" spans="2:29">
      <c r="B28606" s="136"/>
      <c r="E28606" s="136"/>
      <c r="H28606" s="136"/>
      <c r="K28606" s="136"/>
      <c r="O28606" s="136"/>
      <c r="T28606" s="136"/>
      <c r="W28606" s="136"/>
      <c r="Z28606" s="136"/>
      <c r="AC28606" s="136"/>
    </row>
    <row r="28607" spans="2:29">
      <c r="B28607" s="136"/>
      <c r="E28607" s="136"/>
      <c r="H28607" s="136"/>
      <c r="K28607" s="136"/>
      <c r="O28607" s="136"/>
      <c r="T28607" s="136"/>
      <c r="W28607" s="136"/>
      <c r="Z28607" s="136"/>
      <c r="AC28607" s="136"/>
    </row>
    <row r="28608" spans="2:29">
      <c r="B28608" s="136"/>
      <c r="E28608" s="136"/>
      <c r="H28608" s="136"/>
      <c r="K28608" s="136"/>
      <c r="O28608" s="136"/>
      <c r="T28608" s="136"/>
      <c r="W28608" s="136"/>
      <c r="Z28608" s="136"/>
      <c r="AC28608" s="136"/>
    </row>
    <row r="28609" spans="2:29">
      <c r="B28609" s="136"/>
      <c r="E28609" s="136"/>
      <c r="H28609" s="136"/>
      <c r="K28609" s="136"/>
      <c r="O28609" s="136"/>
      <c r="T28609" s="136"/>
      <c r="W28609" s="136"/>
      <c r="Z28609" s="136"/>
      <c r="AC28609" s="136"/>
    </row>
    <row r="28610" spans="2:29">
      <c r="B28610" s="136"/>
      <c r="E28610" s="136"/>
      <c r="H28610" s="136"/>
      <c r="K28610" s="136"/>
      <c r="O28610" s="136"/>
      <c r="T28610" s="136"/>
      <c r="W28610" s="136"/>
      <c r="Z28610" s="136"/>
      <c r="AC28610" s="136"/>
    </row>
    <row r="28611" spans="2:29">
      <c r="B28611" s="136"/>
      <c r="E28611" s="136"/>
      <c r="H28611" s="136"/>
      <c r="K28611" s="136"/>
      <c r="O28611" s="136"/>
      <c r="T28611" s="136"/>
      <c r="W28611" s="136"/>
      <c r="Z28611" s="136"/>
      <c r="AC28611" s="136"/>
    </row>
    <row r="28612" spans="2:29">
      <c r="B28612" s="136"/>
      <c r="E28612" s="136"/>
      <c r="H28612" s="136"/>
      <c r="K28612" s="136"/>
      <c r="O28612" s="136"/>
      <c r="T28612" s="136"/>
      <c r="W28612" s="136"/>
      <c r="Z28612" s="136"/>
      <c r="AC28612" s="136"/>
    </row>
    <row r="28613" spans="2:29">
      <c r="B28613" s="136"/>
      <c r="E28613" s="136"/>
      <c r="H28613" s="136"/>
      <c r="K28613" s="136"/>
      <c r="O28613" s="136"/>
      <c r="T28613" s="136"/>
      <c r="W28613" s="136"/>
      <c r="Z28613" s="136"/>
      <c r="AC28613" s="136"/>
    </row>
    <row r="28614" spans="2:29">
      <c r="B28614" s="136"/>
      <c r="E28614" s="136"/>
      <c r="H28614" s="136"/>
      <c r="K28614" s="136"/>
      <c r="O28614" s="136"/>
      <c r="T28614" s="136"/>
      <c r="W28614" s="136"/>
      <c r="Z28614" s="136"/>
      <c r="AC28614" s="136"/>
    </row>
    <row r="28615" spans="2:29">
      <c r="B28615" s="136"/>
      <c r="E28615" s="136"/>
      <c r="H28615" s="136"/>
      <c r="K28615" s="136"/>
      <c r="O28615" s="136"/>
      <c r="T28615" s="136"/>
      <c r="W28615" s="136"/>
      <c r="Z28615" s="136"/>
      <c r="AC28615" s="136"/>
    </row>
    <row r="28616" spans="2:29">
      <c r="B28616" s="136"/>
      <c r="E28616" s="136"/>
      <c r="H28616" s="136"/>
      <c r="K28616" s="136"/>
      <c r="O28616" s="136"/>
      <c r="T28616" s="136"/>
      <c r="W28616" s="136"/>
      <c r="Z28616" s="136"/>
      <c r="AC28616" s="136"/>
    </row>
    <row r="28617" spans="2:29">
      <c r="B28617" s="136"/>
      <c r="E28617" s="136"/>
      <c r="H28617" s="136"/>
      <c r="K28617" s="136"/>
      <c r="O28617" s="136"/>
      <c r="T28617" s="136"/>
      <c r="W28617" s="136"/>
      <c r="Z28617" s="136"/>
      <c r="AC28617" s="136"/>
    </row>
    <row r="28618" spans="2:29">
      <c r="B28618" s="136"/>
      <c r="E28618" s="136"/>
      <c r="H28618" s="136"/>
      <c r="K28618" s="136"/>
      <c r="O28618" s="136"/>
      <c r="T28618" s="136"/>
      <c r="W28618" s="136"/>
      <c r="Z28618" s="136"/>
      <c r="AC28618" s="136"/>
    </row>
    <row r="28619" spans="2:29">
      <c r="B28619" s="136"/>
      <c r="E28619" s="136"/>
      <c r="H28619" s="136"/>
      <c r="K28619" s="136"/>
      <c r="O28619" s="136"/>
      <c r="T28619" s="136"/>
      <c r="W28619" s="136"/>
      <c r="Z28619" s="136"/>
      <c r="AC28619" s="136"/>
    </row>
    <row r="28620" spans="2:29">
      <c r="B28620" s="136"/>
      <c r="E28620" s="136"/>
      <c r="H28620" s="136"/>
      <c r="K28620" s="136"/>
      <c r="O28620" s="136"/>
      <c r="T28620" s="136"/>
      <c r="W28620" s="136"/>
      <c r="Z28620" s="136"/>
      <c r="AC28620" s="136"/>
    </row>
    <row r="28621" spans="2:29">
      <c r="B28621" s="136"/>
      <c r="E28621" s="136"/>
      <c r="H28621" s="136"/>
      <c r="K28621" s="136"/>
      <c r="O28621" s="136"/>
      <c r="T28621" s="136"/>
      <c r="W28621" s="136"/>
      <c r="Z28621" s="136"/>
      <c r="AC28621" s="136"/>
    </row>
    <row r="28622" spans="2:29">
      <c r="B28622" s="136"/>
      <c r="E28622" s="136"/>
      <c r="H28622" s="136"/>
      <c r="K28622" s="136"/>
      <c r="O28622" s="136"/>
      <c r="T28622" s="136"/>
      <c r="W28622" s="136"/>
      <c r="Z28622" s="136"/>
      <c r="AC28622" s="136"/>
    </row>
    <row r="28623" spans="2:29">
      <c r="B28623" s="136"/>
      <c r="E28623" s="136"/>
      <c r="H28623" s="136"/>
      <c r="K28623" s="136"/>
      <c r="O28623" s="136"/>
      <c r="T28623" s="136"/>
      <c r="W28623" s="136"/>
      <c r="Z28623" s="136"/>
      <c r="AC28623" s="136"/>
    </row>
    <row r="28624" spans="2:29">
      <c r="B28624" s="136"/>
      <c r="E28624" s="136"/>
      <c r="H28624" s="136"/>
      <c r="K28624" s="136"/>
      <c r="O28624" s="136"/>
      <c r="T28624" s="136"/>
      <c r="W28624" s="136"/>
      <c r="Z28624" s="136"/>
      <c r="AC28624" s="136"/>
    </row>
    <row r="28625" spans="2:29">
      <c r="B28625" s="136"/>
      <c r="E28625" s="136"/>
      <c r="H28625" s="136"/>
      <c r="K28625" s="136"/>
      <c r="O28625" s="136"/>
      <c r="T28625" s="136"/>
      <c r="W28625" s="136"/>
      <c r="Z28625" s="136"/>
      <c r="AC28625" s="136"/>
    </row>
    <row r="28626" spans="2:29">
      <c r="B28626" s="136"/>
      <c r="E28626" s="136"/>
      <c r="H28626" s="136"/>
      <c r="K28626" s="136"/>
      <c r="O28626" s="136"/>
      <c r="T28626" s="136"/>
      <c r="W28626" s="136"/>
      <c r="Z28626" s="136"/>
      <c r="AC28626" s="136"/>
    </row>
    <row r="28627" spans="2:29">
      <c r="B28627" s="136"/>
      <c r="E28627" s="136"/>
      <c r="H28627" s="136"/>
      <c r="K28627" s="136"/>
      <c r="O28627" s="136"/>
      <c r="T28627" s="136"/>
      <c r="W28627" s="136"/>
      <c r="Z28627" s="136"/>
      <c r="AC28627" s="136"/>
    </row>
    <row r="28628" spans="2:29">
      <c r="B28628" s="136"/>
      <c r="E28628" s="136"/>
      <c r="H28628" s="136"/>
      <c r="K28628" s="136"/>
      <c r="O28628" s="136"/>
      <c r="T28628" s="136"/>
      <c r="W28628" s="136"/>
      <c r="Z28628" s="136"/>
      <c r="AC28628" s="136"/>
    </row>
    <row r="28629" spans="2:29">
      <c r="B28629" s="136"/>
      <c r="E28629" s="136"/>
      <c r="H28629" s="136"/>
      <c r="K28629" s="136"/>
      <c r="O28629" s="136"/>
      <c r="T28629" s="136"/>
      <c r="W28629" s="136"/>
      <c r="Z28629" s="136"/>
      <c r="AC28629" s="136"/>
    </row>
    <row r="28630" spans="2:29">
      <c r="B28630" s="136"/>
      <c r="E28630" s="136"/>
      <c r="H28630" s="136"/>
      <c r="K28630" s="136"/>
      <c r="O28630" s="136"/>
      <c r="T28630" s="136"/>
      <c r="W28630" s="136"/>
      <c r="Z28630" s="136"/>
      <c r="AC28630" s="136"/>
    </row>
    <row r="28631" spans="2:29">
      <c r="B28631" s="136"/>
      <c r="E28631" s="136"/>
      <c r="H28631" s="136"/>
      <c r="K28631" s="136"/>
      <c r="O28631" s="136"/>
      <c r="T28631" s="136"/>
      <c r="W28631" s="136"/>
      <c r="Z28631" s="136"/>
      <c r="AC28631" s="136"/>
    </row>
    <row r="28632" spans="2:29">
      <c r="B28632" s="136"/>
      <c r="E28632" s="136"/>
      <c r="H28632" s="136"/>
      <c r="K28632" s="136"/>
      <c r="O28632" s="136"/>
      <c r="T28632" s="136"/>
      <c r="W28632" s="136"/>
      <c r="Z28632" s="136"/>
      <c r="AC28632" s="136"/>
    </row>
    <row r="28633" spans="2:29">
      <c r="B28633" s="136"/>
      <c r="E28633" s="136"/>
      <c r="H28633" s="136"/>
      <c r="K28633" s="136"/>
      <c r="O28633" s="136"/>
      <c r="T28633" s="136"/>
      <c r="W28633" s="136"/>
      <c r="Z28633" s="136"/>
      <c r="AC28633" s="136"/>
    </row>
    <row r="28634" spans="2:29">
      <c r="B28634" s="136"/>
      <c r="E28634" s="136"/>
      <c r="H28634" s="136"/>
      <c r="K28634" s="136"/>
      <c r="O28634" s="136"/>
      <c r="T28634" s="136"/>
      <c r="W28634" s="136"/>
      <c r="Z28634" s="136"/>
      <c r="AC28634" s="136"/>
    </row>
    <row r="28635" spans="2:29">
      <c r="B28635" s="136"/>
      <c r="E28635" s="136"/>
      <c r="H28635" s="136"/>
      <c r="K28635" s="136"/>
      <c r="O28635" s="136"/>
      <c r="T28635" s="136"/>
      <c r="W28635" s="136"/>
      <c r="Z28635" s="136"/>
      <c r="AC28635" s="136"/>
    </row>
    <row r="28636" spans="2:29">
      <c r="B28636" s="136"/>
      <c r="E28636" s="136"/>
      <c r="H28636" s="136"/>
      <c r="K28636" s="136"/>
      <c r="O28636" s="136"/>
      <c r="T28636" s="136"/>
      <c r="W28636" s="136"/>
      <c r="Z28636" s="136"/>
      <c r="AC28636" s="136"/>
    </row>
    <row r="28637" spans="2:29">
      <c r="B28637" s="136"/>
      <c r="E28637" s="136"/>
      <c r="H28637" s="136"/>
      <c r="K28637" s="136"/>
      <c r="O28637" s="136"/>
      <c r="T28637" s="136"/>
      <c r="W28637" s="136"/>
      <c r="Z28637" s="136"/>
      <c r="AC28637" s="136"/>
    </row>
    <row r="28638" spans="2:29">
      <c r="B28638" s="136"/>
      <c r="E28638" s="136"/>
      <c r="H28638" s="136"/>
      <c r="K28638" s="136"/>
      <c r="O28638" s="136"/>
      <c r="T28638" s="136"/>
      <c r="W28638" s="136"/>
      <c r="Z28638" s="136"/>
      <c r="AC28638" s="136"/>
    </row>
    <row r="28639" spans="2:29">
      <c r="B28639" s="136"/>
      <c r="E28639" s="136"/>
      <c r="H28639" s="136"/>
      <c r="K28639" s="136"/>
      <c r="O28639" s="136"/>
      <c r="T28639" s="136"/>
      <c r="W28639" s="136"/>
      <c r="Z28639" s="136"/>
      <c r="AC28639" s="136"/>
    </row>
    <row r="28640" spans="2:29">
      <c r="B28640" s="136"/>
      <c r="E28640" s="136"/>
      <c r="H28640" s="136"/>
      <c r="K28640" s="136"/>
      <c r="O28640" s="136"/>
      <c r="T28640" s="136"/>
      <c r="W28640" s="136"/>
      <c r="Z28640" s="136"/>
      <c r="AC28640" s="136"/>
    </row>
    <row r="28641" spans="2:29">
      <c r="B28641" s="136"/>
      <c r="E28641" s="136"/>
      <c r="H28641" s="136"/>
      <c r="K28641" s="136"/>
      <c r="O28641" s="136"/>
      <c r="T28641" s="136"/>
      <c r="W28641" s="136"/>
      <c r="Z28641" s="136"/>
      <c r="AC28641" s="136"/>
    </row>
    <row r="28642" spans="2:29">
      <c r="B28642" s="136"/>
      <c r="E28642" s="136"/>
      <c r="H28642" s="136"/>
      <c r="K28642" s="136"/>
      <c r="O28642" s="136"/>
      <c r="T28642" s="136"/>
      <c r="W28642" s="136"/>
      <c r="Z28642" s="136"/>
      <c r="AC28642" s="136"/>
    </row>
    <row r="28643" spans="2:29">
      <c r="B28643" s="136"/>
      <c r="E28643" s="136"/>
      <c r="H28643" s="136"/>
      <c r="K28643" s="136"/>
      <c r="O28643" s="136"/>
      <c r="T28643" s="136"/>
      <c r="W28643" s="136"/>
      <c r="Z28643" s="136"/>
      <c r="AC28643" s="136"/>
    </row>
    <row r="28644" spans="2:29">
      <c r="B28644" s="136"/>
      <c r="E28644" s="136"/>
      <c r="H28644" s="136"/>
      <c r="K28644" s="136"/>
      <c r="O28644" s="136"/>
      <c r="T28644" s="136"/>
      <c r="W28644" s="136"/>
      <c r="Z28644" s="136"/>
      <c r="AC28644" s="136"/>
    </row>
    <row r="28645" spans="2:29">
      <c r="B28645" s="136"/>
      <c r="E28645" s="136"/>
      <c r="H28645" s="136"/>
      <c r="K28645" s="136"/>
      <c r="O28645" s="136"/>
      <c r="T28645" s="136"/>
      <c r="W28645" s="136"/>
      <c r="Z28645" s="136"/>
      <c r="AC28645" s="136"/>
    </row>
    <row r="28646" spans="2:29">
      <c r="B28646" s="136"/>
      <c r="E28646" s="136"/>
      <c r="H28646" s="136"/>
      <c r="K28646" s="136"/>
      <c r="O28646" s="136"/>
      <c r="T28646" s="136"/>
      <c r="W28646" s="136"/>
      <c r="Z28646" s="136"/>
      <c r="AC28646" s="136"/>
    </row>
    <row r="28647" spans="2:29">
      <c r="B28647" s="136"/>
      <c r="E28647" s="136"/>
      <c r="H28647" s="136"/>
      <c r="K28647" s="136"/>
      <c r="O28647" s="136"/>
      <c r="T28647" s="136"/>
      <c r="W28647" s="136"/>
      <c r="Z28647" s="136"/>
      <c r="AC28647" s="136"/>
    </row>
    <row r="28648" spans="2:29">
      <c r="B28648" s="136"/>
      <c r="E28648" s="136"/>
      <c r="H28648" s="136"/>
      <c r="K28648" s="136"/>
      <c r="O28648" s="136"/>
      <c r="T28648" s="136"/>
      <c r="W28648" s="136"/>
      <c r="Z28648" s="136"/>
      <c r="AC28648" s="136"/>
    </row>
    <row r="28649" spans="2:29">
      <c r="B28649" s="136"/>
      <c r="E28649" s="136"/>
      <c r="H28649" s="136"/>
      <c r="K28649" s="136"/>
      <c r="O28649" s="136"/>
      <c r="T28649" s="136"/>
      <c r="W28649" s="136"/>
      <c r="Z28649" s="136"/>
      <c r="AC28649" s="136"/>
    </row>
    <row r="28650" spans="2:29">
      <c r="B28650" s="136"/>
      <c r="E28650" s="136"/>
      <c r="H28650" s="136"/>
      <c r="K28650" s="136"/>
      <c r="O28650" s="136"/>
      <c r="T28650" s="136"/>
      <c r="W28650" s="136"/>
      <c r="Z28650" s="136"/>
      <c r="AC28650" s="136"/>
    </row>
    <row r="28651" spans="2:29">
      <c r="B28651" s="136"/>
      <c r="E28651" s="136"/>
      <c r="H28651" s="136"/>
      <c r="K28651" s="136"/>
      <c r="O28651" s="136"/>
      <c r="T28651" s="136"/>
      <c r="W28651" s="136"/>
      <c r="Z28651" s="136"/>
      <c r="AC28651" s="136"/>
    </row>
    <row r="28652" spans="2:29">
      <c r="B28652" s="136"/>
      <c r="E28652" s="136"/>
      <c r="H28652" s="136"/>
      <c r="K28652" s="136"/>
      <c r="O28652" s="136"/>
      <c r="T28652" s="136"/>
      <c r="W28652" s="136"/>
      <c r="Z28652" s="136"/>
      <c r="AC28652" s="136"/>
    </row>
    <row r="28653" spans="2:29">
      <c r="B28653" s="136"/>
      <c r="E28653" s="136"/>
      <c r="H28653" s="136"/>
      <c r="K28653" s="136"/>
      <c r="O28653" s="136"/>
      <c r="T28653" s="136"/>
      <c r="W28653" s="136"/>
      <c r="Z28653" s="136"/>
      <c r="AC28653" s="136"/>
    </row>
    <row r="28654" spans="2:29">
      <c r="B28654" s="136"/>
      <c r="E28654" s="136"/>
      <c r="H28654" s="136"/>
      <c r="K28654" s="136"/>
      <c r="O28654" s="136"/>
      <c r="T28654" s="136"/>
      <c r="W28654" s="136"/>
      <c r="Z28654" s="136"/>
      <c r="AC28654" s="136"/>
    </row>
    <row r="28655" spans="2:29">
      <c r="B28655" s="136"/>
      <c r="E28655" s="136"/>
      <c r="H28655" s="136"/>
      <c r="K28655" s="136"/>
      <c r="O28655" s="136"/>
      <c r="T28655" s="136"/>
      <c r="W28655" s="136"/>
      <c r="Z28655" s="136"/>
      <c r="AC28655" s="136"/>
    </row>
    <row r="28656" spans="2:29">
      <c r="B28656" s="136"/>
      <c r="E28656" s="136"/>
      <c r="H28656" s="136"/>
      <c r="K28656" s="136"/>
      <c r="O28656" s="136"/>
      <c r="T28656" s="136"/>
      <c r="W28656" s="136"/>
      <c r="Z28656" s="136"/>
      <c r="AC28656" s="136"/>
    </row>
    <row r="28657" spans="2:29">
      <c r="B28657" s="136"/>
      <c r="E28657" s="136"/>
      <c r="H28657" s="136"/>
      <c r="K28657" s="136"/>
      <c r="O28657" s="136"/>
      <c r="T28657" s="136"/>
      <c r="W28657" s="136"/>
      <c r="Z28657" s="136"/>
      <c r="AC28657" s="136"/>
    </row>
    <row r="28658" spans="2:29">
      <c r="B28658" s="136"/>
      <c r="E28658" s="136"/>
      <c r="H28658" s="136"/>
      <c r="K28658" s="136"/>
      <c r="O28658" s="136"/>
      <c r="T28658" s="136"/>
      <c r="W28658" s="136"/>
      <c r="Z28658" s="136"/>
      <c r="AC28658" s="136"/>
    </row>
    <row r="28659" spans="2:29">
      <c r="B28659" s="136"/>
      <c r="E28659" s="136"/>
      <c r="H28659" s="136"/>
      <c r="K28659" s="136"/>
      <c r="O28659" s="136"/>
      <c r="T28659" s="136"/>
      <c r="W28659" s="136"/>
      <c r="Z28659" s="136"/>
      <c r="AC28659" s="136"/>
    </row>
    <row r="28660" spans="2:29">
      <c r="B28660" s="136"/>
      <c r="E28660" s="136"/>
      <c r="H28660" s="136"/>
      <c r="K28660" s="136"/>
      <c r="O28660" s="136"/>
      <c r="T28660" s="136"/>
      <c r="W28660" s="136"/>
      <c r="Z28660" s="136"/>
      <c r="AC28660" s="136"/>
    </row>
    <row r="28661" spans="2:29">
      <c r="B28661" s="136"/>
      <c r="E28661" s="136"/>
      <c r="H28661" s="136"/>
      <c r="K28661" s="136"/>
      <c r="O28661" s="136"/>
      <c r="T28661" s="136"/>
      <c r="W28661" s="136"/>
      <c r="Z28661" s="136"/>
      <c r="AC28661" s="136"/>
    </row>
    <row r="28662" spans="2:29">
      <c r="B28662" s="136"/>
      <c r="E28662" s="136"/>
      <c r="H28662" s="136"/>
      <c r="K28662" s="136"/>
      <c r="O28662" s="136"/>
      <c r="T28662" s="136"/>
      <c r="W28662" s="136"/>
      <c r="Z28662" s="136"/>
      <c r="AC28662" s="136"/>
    </row>
    <row r="28663" spans="2:29">
      <c r="B28663" s="136"/>
      <c r="E28663" s="136"/>
      <c r="H28663" s="136"/>
      <c r="K28663" s="136"/>
      <c r="O28663" s="136"/>
      <c r="T28663" s="136"/>
      <c r="W28663" s="136"/>
      <c r="Z28663" s="136"/>
      <c r="AC28663" s="136"/>
    </row>
    <row r="28664" spans="2:29">
      <c r="B28664" s="136"/>
      <c r="E28664" s="136"/>
      <c r="H28664" s="136"/>
      <c r="K28664" s="136"/>
      <c r="O28664" s="136"/>
      <c r="T28664" s="136"/>
      <c r="W28664" s="136"/>
      <c r="Z28664" s="136"/>
      <c r="AC28664" s="136"/>
    </row>
    <row r="28665" spans="2:29">
      <c r="B28665" s="136"/>
      <c r="E28665" s="136"/>
      <c r="H28665" s="136"/>
      <c r="K28665" s="136"/>
      <c r="O28665" s="136"/>
      <c r="T28665" s="136"/>
      <c r="W28665" s="136"/>
      <c r="Z28665" s="136"/>
      <c r="AC28665" s="136"/>
    </row>
    <row r="28666" spans="2:29">
      <c r="B28666" s="136"/>
      <c r="E28666" s="136"/>
      <c r="H28666" s="136"/>
      <c r="K28666" s="136"/>
      <c r="O28666" s="136"/>
      <c r="T28666" s="136"/>
      <c r="W28666" s="136"/>
      <c r="Z28666" s="136"/>
      <c r="AC28666" s="136"/>
    </row>
    <row r="28667" spans="2:29">
      <c r="B28667" s="136"/>
      <c r="E28667" s="136"/>
      <c r="H28667" s="136"/>
      <c r="K28667" s="136"/>
      <c r="O28667" s="136"/>
      <c r="T28667" s="136"/>
      <c r="W28667" s="136"/>
      <c r="Z28667" s="136"/>
      <c r="AC28667" s="136"/>
    </row>
    <row r="28668" spans="2:29">
      <c r="B28668" s="136"/>
      <c r="E28668" s="136"/>
      <c r="H28668" s="136"/>
      <c r="K28668" s="136"/>
      <c r="O28668" s="136"/>
      <c r="T28668" s="136"/>
      <c r="W28668" s="136"/>
      <c r="Z28668" s="136"/>
      <c r="AC28668" s="136"/>
    </row>
    <row r="28669" spans="2:29">
      <c r="B28669" s="136"/>
      <c r="E28669" s="136"/>
      <c r="H28669" s="136"/>
      <c r="K28669" s="136"/>
      <c r="O28669" s="136"/>
      <c r="T28669" s="136"/>
      <c r="W28669" s="136"/>
      <c r="Z28669" s="136"/>
      <c r="AC28669" s="136"/>
    </row>
    <row r="28670" spans="2:29">
      <c r="B28670" s="136"/>
      <c r="E28670" s="136"/>
      <c r="H28670" s="136"/>
      <c r="K28670" s="136"/>
      <c r="O28670" s="136"/>
      <c r="T28670" s="136"/>
      <c r="W28670" s="136"/>
      <c r="Z28670" s="136"/>
      <c r="AC28670" s="136"/>
    </row>
    <row r="28671" spans="2:29">
      <c r="B28671" s="136"/>
      <c r="E28671" s="136"/>
      <c r="H28671" s="136"/>
      <c r="K28671" s="136"/>
      <c r="O28671" s="136"/>
      <c r="T28671" s="136"/>
      <c r="W28671" s="136"/>
      <c r="Z28671" s="136"/>
      <c r="AC28671" s="136"/>
    </row>
    <row r="28672" spans="2:29">
      <c r="B28672" s="136"/>
      <c r="E28672" s="136"/>
      <c r="H28672" s="136"/>
      <c r="K28672" s="136"/>
      <c r="O28672" s="136"/>
      <c r="T28672" s="136"/>
      <c r="W28672" s="136"/>
      <c r="Z28672" s="136"/>
      <c r="AC28672" s="136"/>
    </row>
    <row r="28673" spans="2:29">
      <c r="B28673" s="136"/>
      <c r="E28673" s="136"/>
      <c r="H28673" s="136"/>
      <c r="K28673" s="136"/>
      <c r="O28673" s="136"/>
      <c r="T28673" s="136"/>
      <c r="W28673" s="136"/>
      <c r="Z28673" s="136"/>
      <c r="AC28673" s="136"/>
    </row>
    <row r="28674" spans="2:29">
      <c r="B28674" s="136"/>
      <c r="E28674" s="136"/>
      <c r="H28674" s="136"/>
      <c r="K28674" s="136"/>
      <c r="O28674" s="136"/>
      <c r="T28674" s="136"/>
      <c r="W28674" s="136"/>
      <c r="Z28674" s="136"/>
      <c r="AC28674" s="136"/>
    </row>
    <row r="28675" spans="2:29">
      <c r="B28675" s="136"/>
      <c r="E28675" s="136"/>
      <c r="H28675" s="136"/>
      <c r="K28675" s="136"/>
      <c r="O28675" s="136"/>
      <c r="T28675" s="136"/>
      <c r="W28675" s="136"/>
      <c r="Z28675" s="136"/>
      <c r="AC28675" s="136"/>
    </row>
    <row r="28676" spans="2:29">
      <c r="B28676" s="136"/>
      <c r="E28676" s="136"/>
      <c r="H28676" s="136"/>
      <c r="K28676" s="136"/>
      <c r="O28676" s="136"/>
      <c r="T28676" s="136"/>
      <c r="W28676" s="136"/>
      <c r="Z28676" s="136"/>
      <c r="AC28676" s="136"/>
    </row>
    <row r="28677" spans="2:29">
      <c r="B28677" s="136"/>
      <c r="E28677" s="136"/>
      <c r="H28677" s="136"/>
      <c r="K28677" s="136"/>
      <c r="O28677" s="136"/>
      <c r="T28677" s="136"/>
      <c r="W28677" s="136"/>
      <c r="Z28677" s="136"/>
      <c r="AC28677" s="136"/>
    </row>
    <row r="28678" spans="2:29">
      <c r="B28678" s="136"/>
      <c r="E28678" s="136"/>
      <c r="H28678" s="136"/>
      <c r="K28678" s="136"/>
      <c r="O28678" s="136"/>
      <c r="T28678" s="136"/>
      <c r="W28678" s="136"/>
      <c r="Z28678" s="136"/>
      <c r="AC28678" s="136"/>
    </row>
    <row r="28679" spans="2:29">
      <c r="B28679" s="136"/>
      <c r="E28679" s="136"/>
      <c r="H28679" s="136"/>
      <c r="K28679" s="136"/>
      <c r="O28679" s="136"/>
      <c r="T28679" s="136"/>
      <c r="W28679" s="136"/>
      <c r="Z28679" s="136"/>
      <c r="AC28679" s="136"/>
    </row>
    <row r="28680" spans="2:29">
      <c r="B28680" s="136"/>
      <c r="E28680" s="136"/>
      <c r="H28680" s="136"/>
      <c r="K28680" s="136"/>
      <c r="O28680" s="136"/>
      <c r="T28680" s="136"/>
      <c r="W28680" s="136"/>
      <c r="Z28680" s="136"/>
      <c r="AC28680" s="136"/>
    </row>
    <row r="28681" spans="2:29">
      <c r="B28681" s="136"/>
      <c r="E28681" s="136"/>
      <c r="H28681" s="136"/>
      <c r="K28681" s="136"/>
      <c r="O28681" s="136"/>
      <c r="T28681" s="136"/>
      <c r="W28681" s="136"/>
      <c r="Z28681" s="136"/>
      <c r="AC28681" s="136"/>
    </row>
    <row r="28682" spans="2:29">
      <c r="B28682" s="136"/>
      <c r="E28682" s="136"/>
      <c r="H28682" s="136"/>
      <c r="K28682" s="136"/>
      <c r="O28682" s="136"/>
      <c r="T28682" s="136"/>
      <c r="W28682" s="136"/>
      <c r="Z28682" s="136"/>
      <c r="AC28682" s="136"/>
    </row>
    <row r="28683" spans="2:29">
      <c r="B28683" s="136"/>
      <c r="E28683" s="136"/>
      <c r="H28683" s="136"/>
      <c r="K28683" s="136"/>
      <c r="O28683" s="136"/>
      <c r="T28683" s="136"/>
      <c r="W28683" s="136"/>
      <c r="Z28683" s="136"/>
      <c r="AC28683" s="136"/>
    </row>
    <row r="28684" spans="2:29">
      <c r="B28684" s="136"/>
      <c r="E28684" s="136"/>
      <c r="H28684" s="136"/>
      <c r="K28684" s="136"/>
      <c r="O28684" s="136"/>
      <c r="T28684" s="136"/>
      <c r="W28684" s="136"/>
      <c r="Z28684" s="136"/>
      <c r="AC28684" s="136"/>
    </row>
    <row r="28685" spans="2:29">
      <c r="B28685" s="136"/>
      <c r="E28685" s="136"/>
      <c r="H28685" s="136"/>
      <c r="K28685" s="136"/>
      <c r="O28685" s="136"/>
      <c r="T28685" s="136"/>
      <c r="W28685" s="136"/>
      <c r="Z28685" s="136"/>
      <c r="AC28685" s="136"/>
    </row>
    <row r="28686" spans="2:29">
      <c r="B28686" s="136"/>
      <c r="E28686" s="136"/>
      <c r="H28686" s="136"/>
      <c r="K28686" s="136"/>
      <c r="O28686" s="136"/>
      <c r="T28686" s="136"/>
      <c r="W28686" s="136"/>
      <c r="Z28686" s="136"/>
      <c r="AC28686" s="136"/>
    </row>
    <row r="28687" spans="2:29">
      <c r="B28687" s="136"/>
      <c r="E28687" s="136"/>
      <c r="H28687" s="136"/>
      <c r="K28687" s="136"/>
      <c r="O28687" s="136"/>
      <c r="T28687" s="136"/>
      <c r="W28687" s="136"/>
      <c r="Z28687" s="136"/>
      <c r="AC28687" s="136"/>
    </row>
    <row r="28688" spans="2:29">
      <c r="B28688" s="136"/>
      <c r="E28688" s="136"/>
      <c r="H28688" s="136"/>
      <c r="K28688" s="136"/>
      <c r="O28688" s="136"/>
      <c r="T28688" s="136"/>
      <c r="W28688" s="136"/>
      <c r="Z28688" s="136"/>
      <c r="AC28688" s="136"/>
    </row>
    <row r="28689" spans="2:29">
      <c r="B28689" s="136"/>
      <c r="E28689" s="136"/>
      <c r="H28689" s="136"/>
      <c r="K28689" s="136"/>
      <c r="O28689" s="136"/>
      <c r="T28689" s="136"/>
      <c r="W28689" s="136"/>
      <c r="Z28689" s="136"/>
      <c r="AC28689" s="136"/>
    </row>
    <row r="28690" spans="2:29">
      <c r="B28690" s="136"/>
      <c r="E28690" s="136"/>
      <c r="H28690" s="136"/>
      <c r="K28690" s="136"/>
      <c r="O28690" s="136"/>
      <c r="T28690" s="136"/>
      <c r="W28690" s="136"/>
      <c r="Z28690" s="136"/>
      <c r="AC28690" s="136"/>
    </row>
    <row r="28691" spans="2:29">
      <c r="B28691" s="136"/>
      <c r="E28691" s="136"/>
      <c r="H28691" s="136"/>
      <c r="K28691" s="136"/>
      <c r="O28691" s="136"/>
      <c r="T28691" s="136"/>
      <c r="W28691" s="136"/>
      <c r="Z28691" s="136"/>
      <c r="AC28691" s="136"/>
    </row>
    <row r="28692" spans="2:29">
      <c r="B28692" s="136"/>
      <c r="E28692" s="136"/>
      <c r="H28692" s="136"/>
      <c r="K28692" s="136"/>
      <c r="O28692" s="136"/>
      <c r="T28692" s="136"/>
      <c r="W28692" s="136"/>
      <c r="Z28692" s="136"/>
      <c r="AC28692" s="136"/>
    </row>
    <row r="28693" spans="2:29">
      <c r="B28693" s="136"/>
      <c r="E28693" s="136"/>
      <c r="H28693" s="136"/>
      <c r="K28693" s="136"/>
      <c r="O28693" s="136"/>
      <c r="T28693" s="136"/>
      <c r="W28693" s="136"/>
      <c r="Z28693" s="136"/>
      <c r="AC28693" s="136"/>
    </row>
    <row r="28694" spans="2:29">
      <c r="B28694" s="136"/>
      <c r="E28694" s="136"/>
      <c r="H28694" s="136"/>
      <c r="K28694" s="136"/>
      <c r="O28694" s="136"/>
      <c r="T28694" s="136"/>
      <c r="W28694" s="136"/>
      <c r="Z28694" s="136"/>
      <c r="AC28694" s="136"/>
    </row>
    <row r="28695" spans="2:29">
      <c r="B28695" s="136"/>
      <c r="E28695" s="136"/>
      <c r="H28695" s="136"/>
      <c r="K28695" s="136"/>
      <c r="O28695" s="136"/>
      <c r="T28695" s="136"/>
      <c r="W28695" s="136"/>
      <c r="Z28695" s="136"/>
      <c r="AC28695" s="136"/>
    </row>
    <row r="28696" spans="2:29">
      <c r="B28696" s="136"/>
      <c r="E28696" s="136"/>
      <c r="H28696" s="136"/>
      <c r="K28696" s="136"/>
      <c r="O28696" s="136"/>
      <c r="T28696" s="136"/>
      <c r="W28696" s="136"/>
      <c r="Z28696" s="136"/>
      <c r="AC28696" s="136"/>
    </row>
    <row r="28697" spans="2:29">
      <c r="B28697" s="136"/>
      <c r="E28697" s="136"/>
      <c r="H28697" s="136"/>
      <c r="K28697" s="136"/>
      <c r="O28697" s="136"/>
      <c r="T28697" s="136"/>
      <c r="W28697" s="136"/>
      <c r="Z28697" s="136"/>
      <c r="AC28697" s="136"/>
    </row>
    <row r="28698" spans="2:29">
      <c r="B28698" s="136"/>
      <c r="E28698" s="136"/>
      <c r="H28698" s="136"/>
      <c r="K28698" s="136"/>
      <c r="O28698" s="136"/>
      <c r="T28698" s="136"/>
      <c r="W28698" s="136"/>
      <c r="Z28698" s="136"/>
      <c r="AC28698" s="136"/>
    </row>
    <row r="28699" spans="2:29">
      <c r="B28699" s="136"/>
      <c r="E28699" s="136"/>
      <c r="H28699" s="136"/>
      <c r="K28699" s="136"/>
      <c r="O28699" s="136"/>
      <c r="T28699" s="136"/>
      <c r="W28699" s="136"/>
      <c r="Z28699" s="136"/>
      <c r="AC28699" s="136"/>
    </row>
    <row r="28700" spans="2:29">
      <c r="B28700" s="136"/>
      <c r="E28700" s="136"/>
      <c r="H28700" s="136"/>
      <c r="K28700" s="136"/>
      <c r="O28700" s="136"/>
      <c r="T28700" s="136"/>
      <c r="W28700" s="136"/>
      <c r="Z28700" s="136"/>
      <c r="AC28700" s="136"/>
    </row>
    <row r="28701" spans="2:29">
      <c r="B28701" s="136"/>
      <c r="E28701" s="136"/>
      <c r="H28701" s="136"/>
      <c r="K28701" s="136"/>
      <c r="O28701" s="136"/>
      <c r="T28701" s="136"/>
      <c r="W28701" s="136"/>
      <c r="Z28701" s="136"/>
      <c r="AC28701" s="136"/>
    </row>
    <row r="28702" spans="2:29">
      <c r="B28702" s="136"/>
      <c r="E28702" s="136"/>
      <c r="H28702" s="136"/>
      <c r="K28702" s="136"/>
      <c r="O28702" s="136"/>
      <c r="T28702" s="136"/>
      <c r="W28702" s="136"/>
      <c r="Z28702" s="136"/>
      <c r="AC28702" s="136"/>
    </row>
    <row r="28703" spans="2:29">
      <c r="B28703" s="136"/>
      <c r="E28703" s="136"/>
      <c r="H28703" s="136"/>
      <c r="K28703" s="136"/>
      <c r="O28703" s="136"/>
      <c r="T28703" s="136"/>
      <c r="W28703" s="136"/>
      <c r="Z28703" s="136"/>
      <c r="AC28703" s="136"/>
    </row>
    <row r="28704" spans="2:29">
      <c r="B28704" s="136"/>
      <c r="E28704" s="136"/>
      <c r="H28704" s="136"/>
      <c r="K28704" s="136"/>
      <c r="O28704" s="136"/>
      <c r="T28704" s="136"/>
      <c r="W28704" s="136"/>
      <c r="Z28704" s="136"/>
      <c r="AC28704" s="136"/>
    </row>
    <row r="28705" spans="2:29">
      <c r="B28705" s="136"/>
      <c r="E28705" s="136"/>
      <c r="H28705" s="136"/>
      <c r="K28705" s="136"/>
      <c r="O28705" s="136"/>
      <c r="T28705" s="136"/>
      <c r="W28705" s="136"/>
      <c r="Z28705" s="136"/>
      <c r="AC28705" s="136"/>
    </row>
    <row r="28706" spans="2:29">
      <c r="B28706" s="136"/>
      <c r="E28706" s="136"/>
      <c r="H28706" s="136"/>
      <c r="K28706" s="136"/>
      <c r="O28706" s="136"/>
      <c r="T28706" s="136"/>
      <c r="W28706" s="136"/>
      <c r="Z28706" s="136"/>
      <c r="AC28706" s="136"/>
    </row>
    <row r="28707" spans="2:29">
      <c r="B28707" s="136"/>
      <c r="E28707" s="136"/>
      <c r="H28707" s="136"/>
      <c r="K28707" s="136"/>
      <c r="O28707" s="136"/>
      <c r="T28707" s="136"/>
      <c r="W28707" s="136"/>
      <c r="Z28707" s="136"/>
      <c r="AC28707" s="136"/>
    </row>
    <row r="28708" spans="2:29">
      <c r="B28708" s="136"/>
      <c r="E28708" s="136"/>
      <c r="H28708" s="136"/>
      <c r="K28708" s="136"/>
      <c r="O28708" s="136"/>
      <c r="T28708" s="136"/>
      <c r="W28708" s="136"/>
      <c r="Z28708" s="136"/>
      <c r="AC28708" s="136"/>
    </row>
    <row r="28709" spans="2:29">
      <c r="B28709" s="136"/>
      <c r="E28709" s="136"/>
      <c r="H28709" s="136"/>
      <c r="K28709" s="136"/>
      <c r="O28709" s="136"/>
      <c r="T28709" s="136"/>
      <c r="W28709" s="136"/>
      <c r="Z28709" s="136"/>
      <c r="AC28709" s="136"/>
    </row>
    <row r="28710" spans="2:29">
      <c r="B28710" s="136"/>
      <c r="E28710" s="136"/>
      <c r="H28710" s="136"/>
      <c r="K28710" s="136"/>
      <c r="O28710" s="136"/>
      <c r="T28710" s="136"/>
      <c r="W28710" s="136"/>
      <c r="Z28710" s="136"/>
      <c r="AC28710" s="136"/>
    </row>
    <row r="28711" spans="2:29">
      <c r="B28711" s="136"/>
      <c r="E28711" s="136"/>
      <c r="H28711" s="136"/>
      <c r="K28711" s="136"/>
      <c r="O28711" s="136"/>
      <c r="T28711" s="136"/>
      <c r="W28711" s="136"/>
      <c r="Z28711" s="136"/>
      <c r="AC28711" s="136"/>
    </row>
    <row r="28712" spans="2:29">
      <c r="B28712" s="136"/>
      <c r="E28712" s="136"/>
      <c r="H28712" s="136"/>
      <c r="K28712" s="136"/>
      <c r="O28712" s="136"/>
      <c r="T28712" s="136"/>
      <c r="W28712" s="136"/>
      <c r="Z28712" s="136"/>
      <c r="AC28712" s="136"/>
    </row>
    <row r="28713" spans="2:29">
      <c r="B28713" s="136"/>
      <c r="E28713" s="136"/>
      <c r="H28713" s="136"/>
      <c r="K28713" s="136"/>
      <c r="O28713" s="136"/>
      <c r="T28713" s="136"/>
      <c r="W28713" s="136"/>
      <c r="Z28713" s="136"/>
      <c r="AC28713" s="136"/>
    </row>
    <row r="28714" spans="2:29">
      <c r="B28714" s="136"/>
      <c r="E28714" s="136"/>
      <c r="H28714" s="136"/>
      <c r="K28714" s="136"/>
      <c r="O28714" s="136"/>
      <c r="T28714" s="136"/>
      <c r="W28714" s="136"/>
      <c r="Z28714" s="136"/>
      <c r="AC28714" s="136"/>
    </row>
    <row r="28715" spans="2:29">
      <c r="B28715" s="136"/>
      <c r="E28715" s="136"/>
      <c r="H28715" s="136"/>
      <c r="K28715" s="136"/>
      <c r="O28715" s="136"/>
      <c r="T28715" s="136"/>
      <c r="W28715" s="136"/>
      <c r="Z28715" s="136"/>
      <c r="AC28715" s="136"/>
    </row>
    <row r="28716" spans="2:29">
      <c r="B28716" s="136"/>
      <c r="E28716" s="136"/>
      <c r="H28716" s="136"/>
      <c r="K28716" s="136"/>
      <c r="O28716" s="136"/>
      <c r="T28716" s="136"/>
      <c r="W28716" s="136"/>
      <c r="Z28716" s="136"/>
      <c r="AC28716" s="136"/>
    </row>
    <row r="28717" spans="2:29">
      <c r="B28717" s="136"/>
      <c r="E28717" s="136"/>
      <c r="H28717" s="136"/>
      <c r="K28717" s="136"/>
      <c r="O28717" s="136"/>
      <c r="T28717" s="136"/>
      <c r="W28717" s="136"/>
      <c r="Z28717" s="136"/>
      <c r="AC28717" s="136"/>
    </row>
    <row r="28718" spans="2:29">
      <c r="B28718" s="136"/>
      <c r="E28718" s="136"/>
      <c r="H28718" s="136"/>
      <c r="K28718" s="136"/>
      <c r="O28718" s="136"/>
      <c r="T28718" s="136"/>
      <c r="W28718" s="136"/>
      <c r="Z28718" s="136"/>
      <c r="AC28718" s="136"/>
    </row>
    <row r="28719" spans="2:29">
      <c r="B28719" s="136"/>
      <c r="E28719" s="136"/>
      <c r="H28719" s="136"/>
      <c r="K28719" s="136"/>
      <c r="O28719" s="136"/>
      <c r="T28719" s="136"/>
      <c r="W28719" s="136"/>
      <c r="Z28719" s="136"/>
      <c r="AC28719" s="136"/>
    </row>
    <row r="28720" spans="2:29">
      <c r="B28720" s="136"/>
      <c r="E28720" s="136"/>
      <c r="H28720" s="136"/>
      <c r="K28720" s="136"/>
      <c r="O28720" s="136"/>
      <c r="T28720" s="136"/>
      <c r="W28720" s="136"/>
      <c r="Z28720" s="136"/>
      <c r="AC28720" s="136"/>
    </row>
    <row r="28721" spans="2:29">
      <c r="B28721" s="136"/>
      <c r="E28721" s="136"/>
      <c r="H28721" s="136"/>
      <c r="K28721" s="136"/>
      <c r="O28721" s="136"/>
      <c r="T28721" s="136"/>
      <c r="W28721" s="136"/>
      <c r="Z28721" s="136"/>
      <c r="AC28721" s="136"/>
    </row>
    <row r="28722" spans="2:29">
      <c r="B28722" s="136"/>
      <c r="E28722" s="136"/>
      <c r="H28722" s="136"/>
      <c r="K28722" s="136"/>
      <c r="O28722" s="136"/>
      <c r="T28722" s="136"/>
      <c r="W28722" s="136"/>
      <c r="Z28722" s="136"/>
      <c r="AC28722" s="136"/>
    </row>
    <row r="28723" spans="2:29">
      <c r="B28723" s="136"/>
      <c r="E28723" s="136"/>
      <c r="H28723" s="136"/>
      <c r="K28723" s="136"/>
      <c r="O28723" s="136"/>
      <c r="T28723" s="136"/>
      <c r="W28723" s="136"/>
      <c r="Z28723" s="136"/>
      <c r="AC28723" s="136"/>
    </row>
    <row r="28724" spans="2:29">
      <c r="B28724" s="136"/>
      <c r="E28724" s="136"/>
      <c r="H28724" s="136"/>
      <c r="K28724" s="136"/>
      <c r="O28724" s="136"/>
      <c r="T28724" s="136"/>
      <c r="W28724" s="136"/>
      <c r="Z28724" s="136"/>
      <c r="AC28724" s="136"/>
    </row>
    <row r="28725" spans="2:29">
      <c r="B28725" s="136"/>
      <c r="E28725" s="136"/>
      <c r="H28725" s="136"/>
      <c r="K28725" s="136"/>
      <c r="O28725" s="136"/>
      <c r="T28725" s="136"/>
      <c r="W28725" s="136"/>
      <c r="Z28725" s="136"/>
      <c r="AC28725" s="136"/>
    </row>
    <row r="28726" spans="2:29">
      <c r="B28726" s="136"/>
      <c r="E28726" s="136"/>
      <c r="H28726" s="136"/>
      <c r="K28726" s="136"/>
      <c r="O28726" s="136"/>
      <c r="T28726" s="136"/>
      <c r="W28726" s="136"/>
      <c r="Z28726" s="136"/>
      <c r="AC28726" s="136"/>
    </row>
    <row r="28727" spans="2:29">
      <c r="B28727" s="136"/>
      <c r="E28727" s="136"/>
      <c r="H28727" s="136"/>
      <c r="K28727" s="136"/>
      <c r="O28727" s="136"/>
      <c r="T28727" s="136"/>
      <c r="W28727" s="136"/>
      <c r="Z28727" s="136"/>
      <c r="AC28727" s="136"/>
    </row>
    <row r="28728" spans="2:29">
      <c r="B28728" s="136"/>
      <c r="E28728" s="136"/>
      <c r="H28728" s="136"/>
      <c r="K28728" s="136"/>
      <c r="O28728" s="136"/>
      <c r="T28728" s="136"/>
      <c r="W28728" s="136"/>
      <c r="Z28728" s="136"/>
      <c r="AC28728" s="136"/>
    </row>
    <row r="28729" spans="2:29">
      <c r="B28729" s="136"/>
      <c r="E28729" s="136"/>
      <c r="H28729" s="136"/>
      <c r="K28729" s="136"/>
      <c r="O28729" s="136"/>
      <c r="T28729" s="136"/>
      <c r="W28729" s="136"/>
      <c r="Z28729" s="136"/>
      <c r="AC28729" s="136"/>
    </row>
    <row r="28730" spans="2:29">
      <c r="B28730" s="136"/>
      <c r="E28730" s="136"/>
      <c r="H28730" s="136"/>
      <c r="K28730" s="136"/>
      <c r="O28730" s="136"/>
      <c r="T28730" s="136"/>
      <c r="W28730" s="136"/>
      <c r="Z28730" s="136"/>
      <c r="AC28730" s="136"/>
    </row>
    <row r="28731" spans="2:29">
      <c r="B28731" s="136"/>
      <c r="E28731" s="136"/>
      <c r="H28731" s="136"/>
      <c r="K28731" s="136"/>
      <c r="O28731" s="136"/>
      <c r="T28731" s="136"/>
      <c r="W28731" s="136"/>
      <c r="Z28731" s="136"/>
      <c r="AC28731" s="136"/>
    </row>
    <row r="28732" spans="2:29">
      <c r="B28732" s="136"/>
      <c r="E28732" s="136"/>
      <c r="H28732" s="136"/>
      <c r="K28732" s="136"/>
      <c r="O28732" s="136"/>
      <c r="T28732" s="136"/>
      <c r="W28732" s="136"/>
      <c r="Z28732" s="136"/>
      <c r="AC28732" s="136"/>
    </row>
    <row r="28733" spans="2:29">
      <c r="B28733" s="136"/>
      <c r="E28733" s="136"/>
      <c r="H28733" s="136"/>
      <c r="K28733" s="136"/>
      <c r="O28733" s="136"/>
      <c r="T28733" s="136"/>
      <c r="W28733" s="136"/>
      <c r="Z28733" s="136"/>
      <c r="AC28733" s="136"/>
    </row>
    <row r="28734" spans="2:29">
      <c r="B28734" s="136"/>
      <c r="E28734" s="136"/>
      <c r="H28734" s="136"/>
      <c r="K28734" s="136"/>
      <c r="O28734" s="136"/>
      <c r="T28734" s="136"/>
      <c r="W28734" s="136"/>
      <c r="Z28734" s="136"/>
      <c r="AC28734" s="136"/>
    </row>
    <row r="28735" spans="2:29">
      <c r="B28735" s="136"/>
      <c r="E28735" s="136"/>
      <c r="H28735" s="136"/>
      <c r="K28735" s="136"/>
      <c r="O28735" s="136"/>
      <c r="T28735" s="136"/>
      <c r="W28735" s="136"/>
      <c r="Z28735" s="136"/>
      <c r="AC28735" s="136"/>
    </row>
    <row r="28736" spans="2:29">
      <c r="B28736" s="136"/>
      <c r="E28736" s="136"/>
      <c r="H28736" s="136"/>
      <c r="K28736" s="136"/>
      <c r="O28736" s="136"/>
      <c r="T28736" s="136"/>
      <c r="W28736" s="136"/>
      <c r="Z28736" s="136"/>
      <c r="AC28736" s="136"/>
    </row>
    <row r="28737" spans="2:29">
      <c r="B28737" s="136"/>
      <c r="E28737" s="136"/>
      <c r="H28737" s="136"/>
      <c r="K28737" s="136"/>
      <c r="O28737" s="136"/>
      <c r="T28737" s="136"/>
      <c r="W28737" s="136"/>
      <c r="Z28737" s="136"/>
      <c r="AC28737" s="136"/>
    </row>
    <row r="28738" spans="2:29">
      <c r="B28738" s="136"/>
      <c r="E28738" s="136"/>
      <c r="H28738" s="136"/>
      <c r="K28738" s="136"/>
      <c r="O28738" s="136"/>
      <c r="T28738" s="136"/>
      <c r="W28738" s="136"/>
      <c r="Z28738" s="136"/>
      <c r="AC28738" s="136"/>
    </row>
    <row r="28739" spans="2:29">
      <c r="B28739" s="136"/>
      <c r="E28739" s="136"/>
      <c r="H28739" s="136"/>
      <c r="K28739" s="136"/>
      <c r="O28739" s="136"/>
      <c r="T28739" s="136"/>
      <c r="W28739" s="136"/>
      <c r="Z28739" s="136"/>
      <c r="AC28739" s="136"/>
    </row>
    <row r="28740" spans="2:29">
      <c r="B28740" s="136"/>
      <c r="E28740" s="136"/>
      <c r="H28740" s="136"/>
      <c r="K28740" s="136"/>
      <c r="O28740" s="136"/>
      <c r="T28740" s="136"/>
      <c r="W28740" s="136"/>
      <c r="Z28740" s="136"/>
      <c r="AC28740" s="136"/>
    </row>
    <row r="28741" spans="2:29">
      <c r="B28741" s="136"/>
      <c r="E28741" s="136"/>
      <c r="H28741" s="136"/>
      <c r="K28741" s="136"/>
      <c r="O28741" s="136"/>
      <c r="T28741" s="136"/>
      <c r="W28741" s="136"/>
      <c r="Z28741" s="136"/>
      <c r="AC28741" s="136"/>
    </row>
    <row r="28742" spans="2:29">
      <c r="B28742" s="136"/>
      <c r="E28742" s="136"/>
      <c r="H28742" s="136"/>
      <c r="K28742" s="136"/>
      <c r="O28742" s="136"/>
      <c r="T28742" s="136"/>
      <c r="W28742" s="136"/>
      <c r="Z28742" s="136"/>
      <c r="AC28742" s="136"/>
    </row>
    <row r="28743" spans="2:29">
      <c r="B28743" s="136"/>
      <c r="E28743" s="136"/>
      <c r="H28743" s="136"/>
      <c r="K28743" s="136"/>
      <c r="O28743" s="136"/>
      <c r="T28743" s="136"/>
      <c r="W28743" s="136"/>
      <c r="Z28743" s="136"/>
      <c r="AC28743" s="136"/>
    </row>
    <row r="28744" spans="2:29">
      <c r="B28744" s="136"/>
      <c r="E28744" s="136"/>
      <c r="H28744" s="136"/>
      <c r="K28744" s="136"/>
      <c r="O28744" s="136"/>
      <c r="T28744" s="136"/>
      <c r="W28744" s="136"/>
      <c r="Z28744" s="136"/>
      <c r="AC28744" s="136"/>
    </row>
    <row r="28745" spans="2:29">
      <c r="B28745" s="136"/>
      <c r="E28745" s="136"/>
      <c r="H28745" s="136"/>
      <c r="K28745" s="136"/>
      <c r="O28745" s="136"/>
      <c r="T28745" s="136"/>
      <c r="W28745" s="136"/>
      <c r="Z28745" s="136"/>
      <c r="AC28745" s="136"/>
    </row>
    <row r="28746" spans="2:29">
      <c r="B28746" s="136"/>
      <c r="E28746" s="136"/>
      <c r="H28746" s="136"/>
      <c r="K28746" s="136"/>
      <c r="O28746" s="136"/>
      <c r="T28746" s="136"/>
      <c r="W28746" s="136"/>
      <c r="Z28746" s="136"/>
      <c r="AC28746" s="136"/>
    </row>
    <row r="28747" spans="2:29">
      <c r="B28747" s="136"/>
      <c r="E28747" s="136"/>
      <c r="H28747" s="136"/>
      <c r="K28747" s="136"/>
      <c r="O28747" s="136"/>
      <c r="T28747" s="136"/>
      <c r="W28747" s="136"/>
      <c r="Z28747" s="136"/>
      <c r="AC28747" s="136"/>
    </row>
    <row r="28748" spans="2:29">
      <c r="B28748" s="136"/>
      <c r="E28748" s="136"/>
      <c r="H28748" s="136"/>
      <c r="K28748" s="136"/>
      <c r="O28748" s="136"/>
      <c r="T28748" s="136"/>
      <c r="W28748" s="136"/>
      <c r="Z28748" s="136"/>
      <c r="AC28748" s="136"/>
    </row>
    <row r="28749" spans="2:29">
      <c r="B28749" s="136"/>
      <c r="E28749" s="136"/>
      <c r="H28749" s="136"/>
      <c r="K28749" s="136"/>
      <c r="O28749" s="136"/>
      <c r="T28749" s="136"/>
      <c r="W28749" s="136"/>
      <c r="Z28749" s="136"/>
      <c r="AC28749" s="136"/>
    </row>
    <row r="28750" spans="2:29">
      <c r="B28750" s="136"/>
      <c r="E28750" s="136"/>
      <c r="H28750" s="136"/>
      <c r="K28750" s="136"/>
      <c r="O28750" s="136"/>
      <c r="T28750" s="136"/>
      <c r="W28750" s="136"/>
      <c r="Z28750" s="136"/>
      <c r="AC28750" s="136"/>
    </row>
    <row r="28751" spans="2:29">
      <c r="B28751" s="136"/>
      <c r="E28751" s="136"/>
      <c r="H28751" s="136"/>
      <c r="K28751" s="136"/>
      <c r="O28751" s="136"/>
      <c r="T28751" s="136"/>
      <c r="W28751" s="136"/>
      <c r="Z28751" s="136"/>
      <c r="AC28751" s="136"/>
    </row>
    <row r="28752" spans="2:29">
      <c r="B28752" s="136"/>
      <c r="E28752" s="136"/>
      <c r="H28752" s="136"/>
      <c r="K28752" s="136"/>
      <c r="O28752" s="136"/>
      <c r="T28752" s="136"/>
      <c r="W28752" s="136"/>
      <c r="Z28752" s="136"/>
      <c r="AC28752" s="136"/>
    </row>
    <row r="28753" spans="2:29">
      <c r="B28753" s="136"/>
      <c r="E28753" s="136"/>
      <c r="H28753" s="136"/>
      <c r="K28753" s="136"/>
      <c r="O28753" s="136"/>
      <c r="T28753" s="136"/>
      <c r="W28753" s="136"/>
      <c r="Z28753" s="136"/>
      <c r="AC28753" s="136"/>
    </row>
    <row r="28754" spans="2:29">
      <c r="B28754" s="136"/>
      <c r="E28754" s="136"/>
      <c r="H28754" s="136"/>
      <c r="K28754" s="136"/>
      <c r="O28754" s="136"/>
      <c r="T28754" s="136"/>
      <c r="W28754" s="136"/>
      <c r="Z28754" s="136"/>
      <c r="AC28754" s="136"/>
    </row>
    <row r="28755" spans="2:29">
      <c r="B28755" s="136"/>
      <c r="E28755" s="136"/>
      <c r="H28755" s="136"/>
      <c r="K28755" s="136"/>
      <c r="O28755" s="136"/>
      <c r="T28755" s="136"/>
      <c r="W28755" s="136"/>
      <c r="Z28755" s="136"/>
      <c r="AC28755" s="136"/>
    </row>
    <row r="28756" spans="2:29">
      <c r="B28756" s="136"/>
      <c r="E28756" s="136"/>
      <c r="H28756" s="136"/>
      <c r="K28756" s="136"/>
      <c r="O28756" s="136"/>
      <c r="T28756" s="136"/>
      <c r="W28756" s="136"/>
      <c r="Z28756" s="136"/>
      <c r="AC28756" s="136"/>
    </row>
    <row r="28757" spans="2:29">
      <c r="B28757" s="136"/>
      <c r="E28757" s="136"/>
      <c r="H28757" s="136"/>
      <c r="K28757" s="136"/>
      <c r="O28757" s="136"/>
      <c r="T28757" s="136"/>
      <c r="W28757" s="136"/>
      <c r="Z28757" s="136"/>
      <c r="AC28757" s="136"/>
    </row>
    <row r="28758" spans="2:29">
      <c r="B28758" s="136"/>
      <c r="E28758" s="136"/>
      <c r="H28758" s="136"/>
      <c r="K28758" s="136"/>
      <c r="O28758" s="136"/>
      <c r="T28758" s="136"/>
      <c r="W28758" s="136"/>
      <c r="Z28758" s="136"/>
      <c r="AC28758" s="136"/>
    </row>
    <row r="28759" spans="2:29">
      <c r="B28759" s="136"/>
      <c r="E28759" s="136"/>
      <c r="H28759" s="136"/>
      <c r="K28759" s="136"/>
      <c r="O28759" s="136"/>
      <c r="T28759" s="136"/>
      <c r="W28759" s="136"/>
      <c r="Z28759" s="136"/>
      <c r="AC28759" s="136"/>
    </row>
    <row r="28760" spans="2:29">
      <c r="B28760" s="136"/>
      <c r="E28760" s="136"/>
      <c r="H28760" s="136"/>
      <c r="K28760" s="136"/>
      <c r="O28760" s="136"/>
      <c r="T28760" s="136"/>
      <c r="W28760" s="136"/>
      <c r="Z28760" s="136"/>
      <c r="AC28760" s="136"/>
    </row>
    <row r="28761" spans="2:29">
      <c r="B28761" s="136"/>
      <c r="E28761" s="136"/>
      <c r="H28761" s="136"/>
      <c r="K28761" s="136"/>
      <c r="O28761" s="136"/>
      <c r="T28761" s="136"/>
      <c r="W28761" s="136"/>
      <c r="Z28761" s="136"/>
      <c r="AC28761" s="136"/>
    </row>
    <row r="28762" spans="2:29">
      <c r="B28762" s="136"/>
      <c r="E28762" s="136"/>
      <c r="H28762" s="136"/>
      <c r="K28762" s="136"/>
      <c r="O28762" s="136"/>
      <c r="T28762" s="136"/>
      <c r="W28762" s="136"/>
      <c r="Z28762" s="136"/>
      <c r="AC28762" s="136"/>
    </row>
    <row r="28763" spans="2:29">
      <c r="B28763" s="136"/>
      <c r="E28763" s="136"/>
      <c r="H28763" s="136"/>
      <c r="K28763" s="136"/>
      <c r="O28763" s="136"/>
      <c r="T28763" s="136"/>
      <c r="W28763" s="136"/>
      <c r="Z28763" s="136"/>
      <c r="AC28763" s="136"/>
    </row>
    <row r="28764" spans="2:29">
      <c r="B28764" s="136"/>
      <c r="E28764" s="136"/>
      <c r="H28764" s="136"/>
      <c r="K28764" s="136"/>
      <c r="O28764" s="136"/>
      <c r="T28764" s="136"/>
      <c r="W28764" s="136"/>
      <c r="Z28764" s="136"/>
      <c r="AC28764" s="136"/>
    </row>
    <row r="28765" spans="2:29">
      <c r="B28765" s="136"/>
      <c r="E28765" s="136"/>
      <c r="H28765" s="136"/>
      <c r="K28765" s="136"/>
      <c r="O28765" s="136"/>
      <c r="T28765" s="136"/>
      <c r="W28765" s="136"/>
      <c r="Z28765" s="136"/>
      <c r="AC28765" s="136"/>
    </row>
    <row r="28766" spans="2:29">
      <c r="B28766" s="136"/>
      <c r="E28766" s="136"/>
      <c r="H28766" s="136"/>
      <c r="K28766" s="136"/>
      <c r="O28766" s="136"/>
      <c r="T28766" s="136"/>
      <c r="W28766" s="136"/>
      <c r="Z28766" s="136"/>
      <c r="AC28766" s="136"/>
    </row>
    <row r="28767" spans="2:29">
      <c r="B28767" s="136"/>
      <c r="E28767" s="136"/>
      <c r="H28767" s="136"/>
      <c r="K28767" s="136"/>
      <c r="O28767" s="136"/>
      <c r="T28767" s="136"/>
      <c r="W28767" s="136"/>
      <c r="Z28767" s="136"/>
      <c r="AC28767" s="136"/>
    </row>
    <row r="28768" spans="2:29">
      <c r="B28768" s="136"/>
      <c r="E28768" s="136"/>
      <c r="H28768" s="136"/>
      <c r="K28768" s="136"/>
      <c r="O28768" s="136"/>
      <c r="T28768" s="136"/>
      <c r="W28768" s="136"/>
      <c r="Z28768" s="136"/>
      <c r="AC28768" s="136"/>
    </row>
    <row r="28769" spans="2:29">
      <c r="B28769" s="136"/>
      <c r="E28769" s="136"/>
      <c r="H28769" s="136"/>
      <c r="K28769" s="136"/>
      <c r="O28769" s="136"/>
      <c r="T28769" s="136"/>
      <c r="W28769" s="136"/>
      <c r="Z28769" s="136"/>
      <c r="AC28769" s="136"/>
    </row>
    <row r="28770" spans="2:29">
      <c r="B28770" s="136"/>
      <c r="E28770" s="136"/>
      <c r="H28770" s="136"/>
      <c r="K28770" s="136"/>
      <c r="O28770" s="136"/>
      <c r="T28770" s="136"/>
      <c r="W28770" s="136"/>
      <c r="Z28770" s="136"/>
      <c r="AC28770" s="136"/>
    </row>
    <row r="28771" spans="2:29">
      <c r="B28771" s="136"/>
      <c r="E28771" s="136"/>
      <c r="H28771" s="136"/>
      <c r="K28771" s="136"/>
      <c r="O28771" s="136"/>
      <c r="T28771" s="136"/>
      <c r="W28771" s="136"/>
      <c r="Z28771" s="136"/>
      <c r="AC28771" s="136"/>
    </row>
    <row r="28772" spans="2:29">
      <c r="B28772" s="136"/>
      <c r="E28772" s="136"/>
      <c r="H28772" s="136"/>
      <c r="K28772" s="136"/>
      <c r="O28772" s="136"/>
      <c r="T28772" s="136"/>
      <c r="W28772" s="136"/>
      <c r="Z28772" s="136"/>
      <c r="AC28772" s="136"/>
    </row>
    <row r="28773" spans="2:29">
      <c r="B28773" s="136"/>
      <c r="E28773" s="136"/>
      <c r="H28773" s="136"/>
      <c r="K28773" s="136"/>
      <c r="O28773" s="136"/>
      <c r="T28773" s="136"/>
      <c r="W28773" s="136"/>
      <c r="Z28773" s="136"/>
      <c r="AC28773" s="136"/>
    </row>
    <row r="28774" spans="2:29">
      <c r="B28774" s="136"/>
      <c r="E28774" s="136"/>
      <c r="H28774" s="136"/>
      <c r="K28774" s="136"/>
      <c r="O28774" s="136"/>
      <c r="T28774" s="136"/>
      <c r="W28774" s="136"/>
      <c r="Z28774" s="136"/>
      <c r="AC28774" s="136"/>
    </row>
    <row r="28775" spans="2:29">
      <c r="B28775" s="136"/>
      <c r="E28775" s="136"/>
      <c r="H28775" s="136"/>
      <c r="K28775" s="136"/>
      <c r="O28775" s="136"/>
      <c r="T28775" s="136"/>
      <c r="W28775" s="136"/>
      <c r="Z28775" s="136"/>
      <c r="AC28775" s="136"/>
    </row>
    <row r="28776" spans="2:29">
      <c r="B28776" s="136"/>
      <c r="E28776" s="136"/>
      <c r="H28776" s="136"/>
      <c r="K28776" s="136"/>
      <c r="O28776" s="136"/>
      <c r="T28776" s="136"/>
      <c r="W28776" s="136"/>
      <c r="Z28776" s="136"/>
      <c r="AC28776" s="136"/>
    </row>
    <row r="28777" spans="2:29">
      <c r="B28777" s="136"/>
      <c r="E28777" s="136"/>
      <c r="H28777" s="136"/>
      <c r="K28777" s="136"/>
      <c r="O28777" s="136"/>
      <c r="T28777" s="136"/>
      <c r="W28777" s="136"/>
      <c r="Z28777" s="136"/>
      <c r="AC28777" s="136"/>
    </row>
    <row r="28778" spans="2:29">
      <c r="B28778" s="136"/>
      <c r="E28778" s="136"/>
      <c r="H28778" s="136"/>
      <c r="K28778" s="136"/>
      <c r="O28778" s="136"/>
      <c r="T28778" s="136"/>
      <c r="W28778" s="136"/>
      <c r="Z28778" s="136"/>
      <c r="AC28778" s="136"/>
    </row>
    <row r="28779" spans="2:29">
      <c r="B28779" s="136"/>
      <c r="E28779" s="136"/>
      <c r="H28779" s="136"/>
      <c r="K28779" s="136"/>
      <c r="O28779" s="136"/>
      <c r="T28779" s="136"/>
      <c r="W28779" s="136"/>
      <c r="Z28779" s="136"/>
      <c r="AC28779" s="136"/>
    </row>
    <row r="28780" spans="2:29">
      <c r="B28780" s="136"/>
      <c r="E28780" s="136"/>
      <c r="H28780" s="136"/>
      <c r="K28780" s="136"/>
      <c r="O28780" s="136"/>
      <c r="T28780" s="136"/>
      <c r="W28780" s="136"/>
      <c r="Z28780" s="136"/>
      <c r="AC28780" s="136"/>
    </row>
    <row r="28781" spans="2:29">
      <c r="B28781" s="136"/>
      <c r="E28781" s="136"/>
      <c r="H28781" s="136"/>
      <c r="K28781" s="136"/>
      <c r="O28781" s="136"/>
      <c r="T28781" s="136"/>
      <c r="W28781" s="136"/>
      <c r="Z28781" s="136"/>
      <c r="AC28781" s="136"/>
    </row>
    <row r="28782" spans="2:29">
      <c r="B28782" s="136"/>
      <c r="E28782" s="136"/>
      <c r="H28782" s="136"/>
      <c r="K28782" s="136"/>
      <c r="O28782" s="136"/>
      <c r="T28782" s="136"/>
      <c r="W28782" s="136"/>
      <c r="Z28782" s="136"/>
      <c r="AC28782" s="136"/>
    </row>
    <row r="28783" spans="2:29">
      <c r="B28783" s="136"/>
      <c r="E28783" s="136"/>
      <c r="H28783" s="136"/>
      <c r="K28783" s="136"/>
      <c r="O28783" s="136"/>
      <c r="T28783" s="136"/>
      <c r="W28783" s="136"/>
      <c r="Z28783" s="136"/>
      <c r="AC28783" s="136"/>
    </row>
    <row r="28784" spans="2:29">
      <c r="B28784" s="136"/>
      <c r="E28784" s="136"/>
      <c r="H28784" s="136"/>
      <c r="K28784" s="136"/>
      <c r="O28784" s="136"/>
      <c r="T28784" s="136"/>
      <c r="W28784" s="136"/>
      <c r="Z28784" s="136"/>
      <c r="AC28784" s="136"/>
    </row>
    <row r="28785" spans="2:29">
      <c r="B28785" s="136"/>
      <c r="E28785" s="136"/>
      <c r="H28785" s="136"/>
      <c r="K28785" s="136"/>
      <c r="O28785" s="136"/>
      <c r="T28785" s="136"/>
      <c r="W28785" s="136"/>
      <c r="Z28785" s="136"/>
      <c r="AC28785" s="136"/>
    </row>
    <row r="28786" spans="2:29">
      <c r="B28786" s="136"/>
      <c r="E28786" s="136"/>
      <c r="H28786" s="136"/>
      <c r="K28786" s="136"/>
      <c r="O28786" s="136"/>
      <c r="T28786" s="136"/>
      <c r="W28786" s="136"/>
      <c r="Z28786" s="136"/>
      <c r="AC28786" s="136"/>
    </row>
    <row r="28787" spans="2:29">
      <c r="B28787" s="136"/>
      <c r="E28787" s="136"/>
      <c r="H28787" s="136"/>
      <c r="K28787" s="136"/>
      <c r="O28787" s="136"/>
      <c r="T28787" s="136"/>
      <c r="W28787" s="136"/>
      <c r="Z28787" s="136"/>
      <c r="AC28787" s="136"/>
    </row>
    <row r="28788" spans="2:29">
      <c r="B28788" s="136"/>
      <c r="E28788" s="136"/>
      <c r="H28788" s="136"/>
      <c r="K28788" s="136"/>
      <c r="O28788" s="136"/>
      <c r="T28788" s="136"/>
      <c r="W28788" s="136"/>
      <c r="Z28788" s="136"/>
      <c r="AC28788" s="136"/>
    </row>
    <row r="28789" spans="2:29">
      <c r="B28789" s="136"/>
      <c r="E28789" s="136"/>
      <c r="H28789" s="136"/>
      <c r="K28789" s="136"/>
      <c r="O28789" s="136"/>
      <c r="T28789" s="136"/>
      <c r="W28789" s="136"/>
      <c r="Z28789" s="136"/>
      <c r="AC28789" s="136"/>
    </row>
    <row r="28790" spans="2:29">
      <c r="B28790" s="136"/>
      <c r="E28790" s="136"/>
      <c r="H28790" s="136"/>
      <c r="K28790" s="136"/>
      <c r="O28790" s="136"/>
      <c r="T28790" s="136"/>
      <c r="W28790" s="136"/>
      <c r="Z28790" s="136"/>
      <c r="AC28790" s="136"/>
    </row>
    <row r="28791" spans="2:29">
      <c r="B28791" s="136"/>
      <c r="E28791" s="136"/>
      <c r="H28791" s="136"/>
      <c r="K28791" s="136"/>
      <c r="O28791" s="136"/>
      <c r="T28791" s="136"/>
      <c r="W28791" s="136"/>
      <c r="Z28791" s="136"/>
      <c r="AC28791" s="136"/>
    </row>
    <row r="28792" spans="2:29">
      <c r="B28792" s="136"/>
      <c r="E28792" s="136"/>
      <c r="H28792" s="136"/>
      <c r="K28792" s="136"/>
      <c r="O28792" s="136"/>
      <c r="T28792" s="136"/>
      <c r="W28792" s="136"/>
      <c r="Z28792" s="136"/>
      <c r="AC28792" s="136"/>
    </row>
    <row r="28793" spans="2:29">
      <c r="B28793" s="136"/>
      <c r="E28793" s="136"/>
      <c r="H28793" s="136"/>
      <c r="K28793" s="136"/>
      <c r="O28793" s="136"/>
      <c r="T28793" s="136"/>
      <c r="W28793" s="136"/>
      <c r="Z28793" s="136"/>
      <c r="AC28793" s="136"/>
    </row>
    <row r="28794" spans="2:29">
      <c r="B28794" s="136"/>
      <c r="E28794" s="136"/>
      <c r="H28794" s="136"/>
      <c r="K28794" s="136"/>
      <c r="O28794" s="136"/>
      <c r="T28794" s="136"/>
      <c r="W28794" s="136"/>
      <c r="Z28794" s="136"/>
      <c r="AC28794" s="136"/>
    </row>
    <row r="28795" spans="2:29">
      <c r="B28795" s="136"/>
      <c r="E28795" s="136"/>
      <c r="H28795" s="136"/>
      <c r="K28795" s="136"/>
      <c r="O28795" s="136"/>
      <c r="T28795" s="136"/>
      <c r="W28795" s="136"/>
      <c r="Z28795" s="136"/>
      <c r="AC28795" s="136"/>
    </row>
    <row r="28796" spans="2:29">
      <c r="B28796" s="136"/>
      <c r="E28796" s="136"/>
      <c r="H28796" s="136"/>
      <c r="K28796" s="136"/>
      <c r="O28796" s="136"/>
      <c r="T28796" s="136"/>
      <c r="W28796" s="136"/>
      <c r="Z28796" s="136"/>
      <c r="AC28796" s="136"/>
    </row>
    <row r="28797" spans="2:29">
      <c r="B28797" s="136"/>
      <c r="E28797" s="136"/>
      <c r="H28797" s="136"/>
      <c r="K28797" s="136"/>
      <c r="O28797" s="136"/>
      <c r="T28797" s="136"/>
      <c r="W28797" s="136"/>
      <c r="Z28797" s="136"/>
      <c r="AC28797" s="136"/>
    </row>
    <row r="28798" spans="2:29">
      <c r="B28798" s="136"/>
      <c r="E28798" s="136"/>
      <c r="H28798" s="136"/>
      <c r="K28798" s="136"/>
      <c r="O28798" s="136"/>
      <c r="T28798" s="136"/>
      <c r="W28798" s="136"/>
      <c r="Z28798" s="136"/>
      <c r="AC28798" s="136"/>
    </row>
    <row r="28799" spans="2:29">
      <c r="B28799" s="136"/>
      <c r="E28799" s="136"/>
      <c r="H28799" s="136"/>
      <c r="K28799" s="136"/>
      <c r="O28799" s="136"/>
      <c r="T28799" s="136"/>
      <c r="W28799" s="136"/>
      <c r="Z28799" s="136"/>
      <c r="AC28799" s="136"/>
    </row>
    <row r="28800" spans="2:29">
      <c r="B28800" s="136"/>
      <c r="E28800" s="136"/>
      <c r="H28800" s="136"/>
      <c r="K28800" s="136"/>
      <c r="O28800" s="136"/>
      <c r="T28800" s="136"/>
      <c r="W28800" s="136"/>
      <c r="Z28800" s="136"/>
      <c r="AC28800" s="136"/>
    </row>
    <row r="28801" spans="2:29">
      <c r="B28801" s="136"/>
      <c r="E28801" s="136"/>
      <c r="H28801" s="136"/>
      <c r="K28801" s="136"/>
      <c r="O28801" s="136"/>
      <c r="T28801" s="136"/>
      <c r="W28801" s="136"/>
      <c r="Z28801" s="136"/>
      <c r="AC28801" s="136"/>
    </row>
    <row r="28802" spans="2:29">
      <c r="B28802" s="136"/>
      <c r="E28802" s="136"/>
      <c r="H28802" s="136"/>
      <c r="K28802" s="136"/>
      <c r="O28802" s="136"/>
      <c r="T28802" s="136"/>
      <c r="W28802" s="136"/>
      <c r="Z28802" s="136"/>
      <c r="AC28802" s="136"/>
    </row>
    <row r="28803" spans="2:29">
      <c r="B28803" s="136"/>
      <c r="E28803" s="136"/>
      <c r="H28803" s="136"/>
      <c r="K28803" s="136"/>
      <c r="O28803" s="136"/>
      <c r="T28803" s="136"/>
      <c r="W28803" s="136"/>
      <c r="Z28803" s="136"/>
      <c r="AC28803" s="136"/>
    </row>
    <row r="28804" spans="2:29">
      <c r="B28804" s="136"/>
      <c r="E28804" s="136"/>
      <c r="H28804" s="136"/>
      <c r="K28804" s="136"/>
      <c r="O28804" s="136"/>
      <c r="T28804" s="136"/>
      <c r="W28804" s="136"/>
      <c r="Z28804" s="136"/>
      <c r="AC28804" s="136"/>
    </row>
    <row r="28805" spans="2:29">
      <c r="B28805" s="136"/>
      <c r="E28805" s="136"/>
      <c r="H28805" s="136"/>
      <c r="K28805" s="136"/>
      <c r="O28805" s="136"/>
      <c r="T28805" s="136"/>
      <c r="W28805" s="136"/>
      <c r="Z28805" s="136"/>
      <c r="AC28805" s="136"/>
    </row>
    <row r="28806" spans="2:29">
      <c r="B28806" s="136"/>
      <c r="E28806" s="136"/>
      <c r="H28806" s="136"/>
      <c r="K28806" s="136"/>
      <c r="O28806" s="136"/>
      <c r="T28806" s="136"/>
      <c r="W28806" s="136"/>
      <c r="Z28806" s="136"/>
      <c r="AC28806" s="136"/>
    </row>
    <row r="28807" spans="2:29">
      <c r="B28807" s="136"/>
      <c r="E28807" s="136"/>
      <c r="H28807" s="136"/>
      <c r="K28807" s="136"/>
      <c r="O28807" s="136"/>
      <c r="T28807" s="136"/>
      <c r="W28807" s="136"/>
      <c r="Z28807" s="136"/>
      <c r="AC28807" s="136"/>
    </row>
    <row r="28808" spans="2:29">
      <c r="B28808" s="136"/>
      <c r="E28808" s="136"/>
      <c r="H28808" s="136"/>
      <c r="K28808" s="136"/>
      <c r="O28808" s="136"/>
      <c r="T28808" s="136"/>
      <c r="W28808" s="136"/>
      <c r="Z28808" s="136"/>
      <c r="AC28808" s="136"/>
    </row>
    <row r="28809" spans="2:29">
      <c r="B28809" s="136"/>
      <c r="E28809" s="136"/>
      <c r="H28809" s="136"/>
      <c r="K28809" s="136"/>
      <c r="O28809" s="136"/>
      <c r="T28809" s="136"/>
      <c r="W28809" s="136"/>
      <c r="Z28809" s="136"/>
      <c r="AC28809" s="136"/>
    </row>
    <row r="28810" spans="2:29">
      <c r="B28810" s="136"/>
      <c r="E28810" s="136"/>
      <c r="H28810" s="136"/>
      <c r="K28810" s="136"/>
      <c r="O28810" s="136"/>
      <c r="T28810" s="136"/>
      <c r="W28810" s="136"/>
      <c r="Z28810" s="136"/>
      <c r="AC28810" s="136"/>
    </row>
    <row r="28811" spans="2:29">
      <c r="B28811" s="136"/>
      <c r="E28811" s="136"/>
      <c r="H28811" s="136"/>
      <c r="K28811" s="136"/>
      <c r="O28811" s="136"/>
      <c r="T28811" s="136"/>
      <c r="W28811" s="136"/>
      <c r="Z28811" s="136"/>
      <c r="AC28811" s="136"/>
    </row>
    <row r="28812" spans="2:29">
      <c r="B28812" s="136"/>
      <c r="E28812" s="136"/>
      <c r="H28812" s="136"/>
      <c r="K28812" s="136"/>
      <c r="O28812" s="136"/>
      <c r="T28812" s="136"/>
      <c r="W28812" s="136"/>
      <c r="Z28812" s="136"/>
      <c r="AC28812" s="136"/>
    </row>
    <row r="28813" spans="2:29">
      <c r="B28813" s="136"/>
      <c r="E28813" s="136"/>
      <c r="H28813" s="136"/>
      <c r="K28813" s="136"/>
      <c r="O28813" s="136"/>
      <c r="T28813" s="136"/>
      <c r="W28813" s="136"/>
      <c r="Z28813" s="136"/>
      <c r="AC28813" s="136"/>
    </row>
    <row r="28814" spans="2:29">
      <c r="B28814" s="136"/>
      <c r="E28814" s="136"/>
      <c r="H28814" s="136"/>
      <c r="K28814" s="136"/>
      <c r="O28814" s="136"/>
      <c r="T28814" s="136"/>
      <c r="W28814" s="136"/>
      <c r="Z28814" s="136"/>
      <c r="AC28814" s="136"/>
    </row>
    <row r="28815" spans="2:29">
      <c r="B28815" s="136"/>
      <c r="E28815" s="136"/>
      <c r="H28815" s="136"/>
      <c r="K28815" s="136"/>
      <c r="O28815" s="136"/>
      <c r="T28815" s="136"/>
      <c r="W28815" s="136"/>
      <c r="Z28815" s="136"/>
      <c r="AC28815" s="136"/>
    </row>
    <row r="28816" spans="2:29">
      <c r="B28816" s="136"/>
      <c r="E28816" s="136"/>
      <c r="H28816" s="136"/>
      <c r="K28816" s="136"/>
      <c r="O28816" s="136"/>
      <c r="T28816" s="136"/>
      <c r="W28816" s="136"/>
      <c r="Z28816" s="136"/>
      <c r="AC28816" s="136"/>
    </row>
    <row r="28817" spans="2:29">
      <c r="B28817" s="136"/>
      <c r="E28817" s="136"/>
      <c r="H28817" s="136"/>
      <c r="K28817" s="136"/>
      <c r="O28817" s="136"/>
      <c r="T28817" s="136"/>
      <c r="W28817" s="136"/>
      <c r="Z28817" s="136"/>
      <c r="AC28817" s="136"/>
    </row>
    <row r="28818" spans="2:29">
      <c r="B28818" s="136"/>
      <c r="E28818" s="136"/>
      <c r="H28818" s="136"/>
      <c r="K28818" s="136"/>
      <c r="O28818" s="136"/>
      <c r="T28818" s="136"/>
      <c r="W28818" s="136"/>
      <c r="Z28818" s="136"/>
      <c r="AC28818" s="136"/>
    </row>
    <row r="28819" spans="2:29">
      <c r="B28819" s="136"/>
      <c r="E28819" s="136"/>
      <c r="H28819" s="136"/>
      <c r="K28819" s="136"/>
      <c r="O28819" s="136"/>
      <c r="T28819" s="136"/>
      <c r="W28819" s="136"/>
      <c r="Z28819" s="136"/>
      <c r="AC28819" s="136"/>
    </row>
    <row r="28820" spans="2:29">
      <c r="B28820" s="136"/>
      <c r="E28820" s="136"/>
      <c r="H28820" s="136"/>
      <c r="K28820" s="136"/>
      <c r="O28820" s="136"/>
      <c r="T28820" s="136"/>
      <c r="W28820" s="136"/>
      <c r="Z28820" s="136"/>
      <c r="AC28820" s="136"/>
    </row>
    <row r="28821" spans="2:29">
      <c r="B28821" s="136"/>
      <c r="E28821" s="136"/>
      <c r="H28821" s="136"/>
      <c r="K28821" s="136"/>
      <c r="O28821" s="136"/>
      <c r="T28821" s="136"/>
      <c r="W28821" s="136"/>
      <c r="Z28821" s="136"/>
      <c r="AC28821" s="136"/>
    </row>
    <row r="28822" spans="2:29">
      <c r="B28822" s="136"/>
      <c r="E28822" s="136"/>
      <c r="H28822" s="136"/>
      <c r="K28822" s="136"/>
      <c r="O28822" s="136"/>
      <c r="T28822" s="136"/>
      <c r="W28822" s="136"/>
      <c r="Z28822" s="136"/>
      <c r="AC28822" s="136"/>
    </row>
    <row r="28823" spans="2:29">
      <c r="B28823" s="136"/>
      <c r="E28823" s="136"/>
      <c r="H28823" s="136"/>
      <c r="K28823" s="136"/>
      <c r="O28823" s="136"/>
      <c r="T28823" s="136"/>
      <c r="W28823" s="136"/>
      <c r="Z28823" s="136"/>
      <c r="AC28823" s="136"/>
    </row>
    <row r="28824" spans="2:29">
      <c r="B28824" s="136"/>
      <c r="E28824" s="136"/>
      <c r="H28824" s="136"/>
      <c r="K28824" s="136"/>
      <c r="O28824" s="136"/>
      <c r="T28824" s="136"/>
      <c r="W28824" s="136"/>
      <c r="Z28824" s="136"/>
      <c r="AC28824" s="136"/>
    </row>
    <row r="28825" spans="2:29">
      <c r="B28825" s="136"/>
      <c r="E28825" s="136"/>
      <c r="H28825" s="136"/>
      <c r="K28825" s="136"/>
      <c r="O28825" s="136"/>
      <c r="T28825" s="136"/>
      <c r="W28825" s="136"/>
      <c r="Z28825" s="136"/>
      <c r="AC28825" s="136"/>
    </row>
    <row r="28826" spans="2:29">
      <c r="B28826" s="136"/>
      <c r="E28826" s="136"/>
      <c r="H28826" s="136"/>
      <c r="K28826" s="136"/>
      <c r="O28826" s="136"/>
      <c r="T28826" s="136"/>
      <c r="W28826" s="136"/>
      <c r="Z28826" s="136"/>
      <c r="AC28826" s="136"/>
    </row>
    <row r="28827" spans="2:29">
      <c r="B28827" s="136"/>
      <c r="E28827" s="136"/>
      <c r="H28827" s="136"/>
      <c r="K28827" s="136"/>
      <c r="O28827" s="136"/>
      <c r="T28827" s="136"/>
      <c r="W28827" s="136"/>
      <c r="Z28827" s="136"/>
      <c r="AC28827" s="136"/>
    </row>
    <row r="28828" spans="2:29">
      <c r="B28828" s="136"/>
      <c r="E28828" s="136"/>
      <c r="H28828" s="136"/>
      <c r="K28828" s="136"/>
      <c r="O28828" s="136"/>
      <c r="T28828" s="136"/>
      <c r="W28828" s="136"/>
      <c r="Z28828" s="136"/>
      <c r="AC28828" s="136"/>
    </row>
    <row r="28829" spans="2:29">
      <c r="B28829" s="136"/>
      <c r="E28829" s="136"/>
      <c r="H28829" s="136"/>
      <c r="K28829" s="136"/>
      <c r="O28829" s="136"/>
      <c r="T28829" s="136"/>
      <c r="W28829" s="136"/>
      <c r="Z28829" s="136"/>
      <c r="AC28829" s="136"/>
    </row>
    <row r="28830" spans="2:29">
      <c r="B28830" s="136"/>
      <c r="E28830" s="136"/>
      <c r="H28830" s="136"/>
      <c r="K28830" s="136"/>
      <c r="O28830" s="136"/>
      <c r="T28830" s="136"/>
      <c r="W28830" s="136"/>
      <c r="Z28830" s="136"/>
      <c r="AC28830" s="136"/>
    </row>
    <row r="28831" spans="2:29">
      <c r="B28831" s="136"/>
      <c r="E28831" s="136"/>
      <c r="H28831" s="136"/>
      <c r="K28831" s="136"/>
      <c r="O28831" s="136"/>
      <c r="T28831" s="136"/>
      <c r="W28831" s="136"/>
      <c r="Z28831" s="136"/>
      <c r="AC28831" s="136"/>
    </row>
    <row r="28832" spans="2:29">
      <c r="B28832" s="136"/>
      <c r="E28832" s="136"/>
      <c r="H28832" s="136"/>
      <c r="K28832" s="136"/>
      <c r="O28832" s="136"/>
      <c r="T28832" s="136"/>
      <c r="W28832" s="136"/>
      <c r="Z28832" s="136"/>
      <c r="AC28832" s="136"/>
    </row>
    <row r="28833" spans="2:29">
      <c r="B28833" s="136"/>
      <c r="E28833" s="136"/>
      <c r="H28833" s="136"/>
      <c r="K28833" s="136"/>
      <c r="O28833" s="136"/>
      <c r="T28833" s="136"/>
      <c r="W28833" s="136"/>
      <c r="Z28833" s="136"/>
      <c r="AC28833" s="136"/>
    </row>
    <row r="28834" spans="2:29">
      <c r="B28834" s="136"/>
      <c r="E28834" s="136"/>
      <c r="H28834" s="136"/>
      <c r="K28834" s="136"/>
      <c r="O28834" s="136"/>
      <c r="T28834" s="136"/>
      <c r="W28834" s="136"/>
      <c r="Z28834" s="136"/>
      <c r="AC28834" s="136"/>
    </row>
    <row r="28835" spans="2:29">
      <c r="B28835" s="136"/>
      <c r="E28835" s="136"/>
      <c r="H28835" s="136"/>
      <c r="K28835" s="136"/>
      <c r="O28835" s="136"/>
      <c r="T28835" s="136"/>
      <c r="W28835" s="136"/>
      <c r="Z28835" s="136"/>
      <c r="AC28835" s="136"/>
    </row>
    <row r="28836" spans="2:29">
      <c r="B28836" s="136"/>
      <c r="E28836" s="136"/>
      <c r="H28836" s="136"/>
      <c r="K28836" s="136"/>
      <c r="O28836" s="136"/>
      <c r="T28836" s="136"/>
      <c r="W28836" s="136"/>
      <c r="Z28836" s="136"/>
      <c r="AC28836" s="136"/>
    </row>
    <row r="28837" spans="2:29">
      <c r="B28837" s="136"/>
      <c r="E28837" s="136"/>
      <c r="H28837" s="136"/>
      <c r="K28837" s="136"/>
      <c r="O28837" s="136"/>
      <c r="T28837" s="136"/>
      <c r="W28837" s="136"/>
      <c r="Z28837" s="136"/>
      <c r="AC28837" s="136"/>
    </row>
    <row r="28838" spans="2:29">
      <c r="B28838" s="136"/>
      <c r="E28838" s="136"/>
      <c r="H28838" s="136"/>
      <c r="K28838" s="136"/>
      <c r="O28838" s="136"/>
      <c r="T28838" s="136"/>
      <c r="W28838" s="136"/>
      <c r="Z28838" s="136"/>
      <c r="AC28838" s="136"/>
    </row>
    <row r="28839" spans="2:29">
      <c r="B28839" s="136"/>
      <c r="E28839" s="136"/>
      <c r="H28839" s="136"/>
      <c r="K28839" s="136"/>
      <c r="O28839" s="136"/>
      <c r="T28839" s="136"/>
      <c r="W28839" s="136"/>
      <c r="Z28839" s="136"/>
      <c r="AC28839" s="136"/>
    </row>
    <row r="28840" spans="2:29">
      <c r="B28840" s="136"/>
      <c r="E28840" s="136"/>
      <c r="H28840" s="136"/>
      <c r="K28840" s="136"/>
      <c r="O28840" s="136"/>
      <c r="T28840" s="136"/>
      <c r="W28840" s="136"/>
      <c r="Z28840" s="136"/>
      <c r="AC28840" s="136"/>
    </row>
    <row r="28841" spans="2:29">
      <c r="B28841" s="136"/>
      <c r="E28841" s="136"/>
      <c r="H28841" s="136"/>
      <c r="K28841" s="136"/>
      <c r="O28841" s="136"/>
      <c r="T28841" s="136"/>
      <c r="W28841" s="136"/>
      <c r="Z28841" s="136"/>
      <c r="AC28841" s="136"/>
    </row>
    <row r="28842" spans="2:29">
      <c r="B28842" s="136"/>
      <c r="E28842" s="136"/>
      <c r="H28842" s="136"/>
      <c r="K28842" s="136"/>
      <c r="O28842" s="136"/>
      <c r="T28842" s="136"/>
      <c r="W28842" s="136"/>
      <c r="Z28842" s="136"/>
      <c r="AC28842" s="136"/>
    </row>
    <row r="28843" spans="2:29">
      <c r="B28843" s="136"/>
      <c r="E28843" s="136"/>
      <c r="H28843" s="136"/>
      <c r="K28843" s="136"/>
      <c r="O28843" s="136"/>
      <c r="T28843" s="136"/>
      <c r="W28843" s="136"/>
      <c r="Z28843" s="136"/>
      <c r="AC28843" s="136"/>
    </row>
    <row r="28844" spans="2:29">
      <c r="B28844" s="136"/>
      <c r="E28844" s="136"/>
      <c r="H28844" s="136"/>
      <c r="K28844" s="136"/>
      <c r="O28844" s="136"/>
      <c r="T28844" s="136"/>
      <c r="W28844" s="136"/>
      <c r="Z28844" s="136"/>
      <c r="AC28844" s="136"/>
    </row>
    <row r="28845" spans="2:29">
      <c r="B28845" s="136"/>
      <c r="E28845" s="136"/>
      <c r="H28845" s="136"/>
      <c r="K28845" s="136"/>
      <c r="O28845" s="136"/>
      <c r="T28845" s="136"/>
      <c r="W28845" s="136"/>
      <c r="Z28845" s="136"/>
      <c r="AC28845" s="136"/>
    </row>
    <row r="28846" spans="2:29">
      <c r="B28846" s="136"/>
      <c r="E28846" s="136"/>
      <c r="H28846" s="136"/>
      <c r="K28846" s="136"/>
      <c r="O28846" s="136"/>
      <c r="T28846" s="136"/>
      <c r="W28846" s="136"/>
      <c r="Z28846" s="136"/>
      <c r="AC28846" s="136"/>
    </row>
    <row r="28847" spans="2:29">
      <c r="B28847" s="136"/>
      <c r="E28847" s="136"/>
      <c r="H28847" s="136"/>
      <c r="K28847" s="136"/>
      <c r="O28847" s="136"/>
      <c r="T28847" s="136"/>
      <c r="W28847" s="136"/>
      <c r="Z28847" s="136"/>
      <c r="AC28847" s="136"/>
    </row>
    <row r="28848" spans="2:29">
      <c r="B28848" s="136"/>
      <c r="E28848" s="136"/>
      <c r="H28848" s="136"/>
      <c r="K28848" s="136"/>
      <c r="O28848" s="136"/>
      <c r="T28848" s="136"/>
      <c r="W28848" s="136"/>
      <c r="Z28848" s="136"/>
      <c r="AC28848" s="136"/>
    </row>
    <row r="28849" spans="2:29">
      <c r="B28849" s="136"/>
      <c r="E28849" s="136"/>
      <c r="H28849" s="136"/>
      <c r="K28849" s="136"/>
      <c r="O28849" s="136"/>
      <c r="T28849" s="136"/>
      <c r="W28849" s="136"/>
      <c r="Z28849" s="136"/>
      <c r="AC28849" s="136"/>
    </row>
    <row r="28850" spans="2:29">
      <c r="B28850" s="136"/>
      <c r="E28850" s="136"/>
      <c r="H28850" s="136"/>
      <c r="K28850" s="136"/>
      <c r="O28850" s="136"/>
      <c r="T28850" s="136"/>
      <c r="W28850" s="136"/>
      <c r="Z28850" s="136"/>
      <c r="AC28850" s="136"/>
    </row>
    <row r="28851" spans="2:29">
      <c r="B28851" s="136"/>
      <c r="E28851" s="136"/>
      <c r="H28851" s="136"/>
      <c r="K28851" s="136"/>
      <c r="O28851" s="136"/>
      <c r="T28851" s="136"/>
      <c r="W28851" s="136"/>
      <c r="Z28851" s="136"/>
      <c r="AC28851" s="136"/>
    </row>
    <row r="28852" spans="2:29">
      <c r="B28852" s="136"/>
      <c r="E28852" s="136"/>
      <c r="H28852" s="136"/>
      <c r="K28852" s="136"/>
      <c r="O28852" s="136"/>
      <c r="T28852" s="136"/>
      <c r="W28852" s="136"/>
      <c r="Z28852" s="136"/>
      <c r="AC28852" s="136"/>
    </row>
    <row r="28853" spans="2:29">
      <c r="B28853" s="136"/>
      <c r="E28853" s="136"/>
      <c r="H28853" s="136"/>
      <c r="K28853" s="136"/>
      <c r="O28853" s="136"/>
      <c r="T28853" s="136"/>
      <c r="W28853" s="136"/>
      <c r="Z28853" s="136"/>
      <c r="AC28853" s="136"/>
    </row>
    <row r="28854" spans="2:29">
      <c r="B28854" s="136"/>
      <c r="E28854" s="136"/>
      <c r="H28854" s="136"/>
      <c r="K28854" s="136"/>
      <c r="O28854" s="136"/>
      <c r="T28854" s="136"/>
      <c r="W28854" s="136"/>
      <c r="Z28854" s="136"/>
      <c r="AC28854" s="136"/>
    </row>
    <row r="28855" spans="2:29">
      <c r="B28855" s="136"/>
      <c r="E28855" s="136"/>
      <c r="H28855" s="136"/>
      <c r="K28855" s="136"/>
      <c r="O28855" s="136"/>
      <c r="T28855" s="136"/>
      <c r="W28855" s="136"/>
      <c r="Z28855" s="136"/>
      <c r="AC28855" s="136"/>
    </row>
    <row r="28856" spans="2:29">
      <c r="B28856" s="136"/>
      <c r="E28856" s="136"/>
      <c r="H28856" s="136"/>
      <c r="K28856" s="136"/>
      <c r="O28856" s="136"/>
      <c r="T28856" s="136"/>
      <c r="W28856" s="136"/>
      <c r="Z28856" s="136"/>
      <c r="AC28856" s="136"/>
    </row>
    <row r="28857" spans="2:29">
      <c r="B28857" s="136"/>
      <c r="E28857" s="136"/>
      <c r="H28857" s="136"/>
      <c r="K28857" s="136"/>
      <c r="O28857" s="136"/>
      <c r="T28857" s="136"/>
      <c r="W28857" s="136"/>
      <c r="Z28857" s="136"/>
      <c r="AC28857" s="136"/>
    </row>
    <row r="28858" spans="2:29">
      <c r="B28858" s="136"/>
      <c r="E28858" s="136"/>
      <c r="H28858" s="136"/>
      <c r="K28858" s="136"/>
      <c r="O28858" s="136"/>
      <c r="T28858" s="136"/>
      <c r="W28858" s="136"/>
      <c r="Z28858" s="136"/>
      <c r="AC28858" s="136"/>
    </row>
    <row r="28859" spans="2:29">
      <c r="B28859" s="136"/>
      <c r="E28859" s="136"/>
      <c r="H28859" s="136"/>
      <c r="K28859" s="136"/>
      <c r="O28859" s="136"/>
      <c r="T28859" s="136"/>
      <c r="W28859" s="136"/>
      <c r="Z28859" s="136"/>
      <c r="AC28859" s="136"/>
    </row>
    <row r="28860" spans="2:29">
      <c r="B28860" s="136"/>
      <c r="E28860" s="136"/>
      <c r="H28860" s="136"/>
      <c r="K28860" s="136"/>
      <c r="O28860" s="136"/>
      <c r="T28860" s="136"/>
      <c r="W28860" s="136"/>
      <c r="Z28860" s="136"/>
      <c r="AC28860" s="136"/>
    </row>
    <row r="28861" spans="2:29">
      <c r="B28861" s="136"/>
      <c r="E28861" s="136"/>
      <c r="H28861" s="136"/>
      <c r="K28861" s="136"/>
      <c r="O28861" s="136"/>
      <c r="T28861" s="136"/>
      <c r="W28861" s="136"/>
      <c r="Z28861" s="136"/>
      <c r="AC28861" s="136"/>
    </row>
    <row r="28862" spans="2:29">
      <c r="B28862" s="136"/>
      <c r="E28862" s="136"/>
      <c r="H28862" s="136"/>
      <c r="K28862" s="136"/>
      <c r="O28862" s="136"/>
      <c r="T28862" s="136"/>
      <c r="W28862" s="136"/>
      <c r="Z28862" s="136"/>
      <c r="AC28862" s="136"/>
    </row>
    <row r="28863" spans="2:29">
      <c r="B28863" s="136"/>
      <c r="E28863" s="136"/>
      <c r="H28863" s="136"/>
      <c r="K28863" s="136"/>
      <c r="O28863" s="136"/>
      <c r="T28863" s="136"/>
      <c r="W28863" s="136"/>
      <c r="Z28863" s="136"/>
      <c r="AC28863" s="136"/>
    </row>
    <row r="28864" spans="2:29">
      <c r="B28864" s="136"/>
      <c r="E28864" s="136"/>
      <c r="H28864" s="136"/>
      <c r="K28864" s="136"/>
      <c r="O28864" s="136"/>
      <c r="T28864" s="136"/>
      <c r="W28864" s="136"/>
      <c r="Z28864" s="136"/>
      <c r="AC28864" s="136"/>
    </row>
    <row r="28865" spans="2:29">
      <c r="B28865" s="136"/>
      <c r="E28865" s="136"/>
      <c r="H28865" s="136"/>
      <c r="K28865" s="136"/>
      <c r="O28865" s="136"/>
      <c r="T28865" s="136"/>
      <c r="W28865" s="136"/>
      <c r="Z28865" s="136"/>
      <c r="AC28865" s="136"/>
    </row>
    <row r="28866" spans="2:29">
      <c r="B28866" s="136"/>
      <c r="E28866" s="136"/>
      <c r="H28866" s="136"/>
      <c r="K28866" s="136"/>
      <c r="O28866" s="136"/>
      <c r="T28866" s="136"/>
      <c r="W28866" s="136"/>
      <c r="Z28866" s="136"/>
      <c r="AC28866" s="136"/>
    </row>
    <row r="28867" spans="2:29">
      <c r="B28867" s="136"/>
      <c r="E28867" s="136"/>
      <c r="H28867" s="136"/>
      <c r="K28867" s="136"/>
      <c r="O28867" s="136"/>
      <c r="T28867" s="136"/>
      <c r="W28867" s="136"/>
      <c r="Z28867" s="136"/>
      <c r="AC28867" s="136"/>
    </row>
    <row r="28868" spans="2:29">
      <c r="B28868" s="136"/>
      <c r="E28868" s="136"/>
      <c r="H28868" s="136"/>
      <c r="K28868" s="136"/>
      <c r="O28868" s="136"/>
      <c r="T28868" s="136"/>
      <c r="W28868" s="136"/>
      <c r="Z28868" s="136"/>
      <c r="AC28868" s="136"/>
    </row>
    <row r="28869" spans="2:29">
      <c r="B28869" s="136"/>
      <c r="E28869" s="136"/>
      <c r="H28869" s="136"/>
      <c r="K28869" s="136"/>
      <c r="O28869" s="136"/>
      <c r="T28869" s="136"/>
      <c r="W28869" s="136"/>
      <c r="Z28869" s="136"/>
      <c r="AC28869" s="136"/>
    </row>
    <row r="28870" spans="2:29">
      <c r="B28870" s="136"/>
      <c r="E28870" s="136"/>
      <c r="H28870" s="136"/>
      <c r="K28870" s="136"/>
      <c r="O28870" s="136"/>
      <c r="T28870" s="136"/>
      <c r="W28870" s="136"/>
      <c r="Z28870" s="136"/>
      <c r="AC28870" s="136"/>
    </row>
    <row r="28871" spans="2:29">
      <c r="B28871" s="136"/>
      <c r="E28871" s="136"/>
      <c r="H28871" s="136"/>
      <c r="K28871" s="136"/>
      <c r="O28871" s="136"/>
      <c r="T28871" s="136"/>
      <c r="W28871" s="136"/>
      <c r="Z28871" s="136"/>
      <c r="AC28871" s="136"/>
    </row>
    <row r="28872" spans="2:29">
      <c r="B28872" s="136"/>
      <c r="E28872" s="136"/>
      <c r="H28872" s="136"/>
      <c r="K28872" s="136"/>
      <c r="O28872" s="136"/>
      <c r="T28872" s="136"/>
      <c r="W28872" s="136"/>
      <c r="Z28872" s="136"/>
      <c r="AC28872" s="136"/>
    </row>
    <row r="28873" spans="2:29">
      <c r="B28873" s="136"/>
      <c r="E28873" s="136"/>
      <c r="H28873" s="136"/>
      <c r="K28873" s="136"/>
      <c r="O28873" s="136"/>
      <c r="T28873" s="136"/>
      <c r="W28873" s="136"/>
      <c r="Z28873" s="136"/>
      <c r="AC28873" s="136"/>
    </row>
    <row r="28874" spans="2:29">
      <c r="B28874" s="136"/>
      <c r="E28874" s="136"/>
      <c r="H28874" s="136"/>
      <c r="K28874" s="136"/>
      <c r="O28874" s="136"/>
      <c r="T28874" s="136"/>
      <c r="W28874" s="136"/>
      <c r="Z28874" s="136"/>
      <c r="AC28874" s="136"/>
    </row>
    <row r="28875" spans="2:29">
      <c r="B28875" s="136"/>
      <c r="E28875" s="136"/>
      <c r="H28875" s="136"/>
      <c r="K28875" s="136"/>
      <c r="O28875" s="136"/>
      <c r="T28875" s="136"/>
      <c r="W28875" s="136"/>
      <c r="Z28875" s="136"/>
      <c r="AC28875" s="136"/>
    </row>
    <row r="28876" spans="2:29">
      <c r="B28876" s="136"/>
      <c r="E28876" s="136"/>
      <c r="H28876" s="136"/>
      <c r="K28876" s="136"/>
      <c r="O28876" s="136"/>
      <c r="T28876" s="136"/>
      <c r="W28876" s="136"/>
      <c r="Z28876" s="136"/>
      <c r="AC28876" s="136"/>
    </row>
    <row r="28877" spans="2:29">
      <c r="B28877" s="136"/>
      <c r="E28877" s="136"/>
      <c r="H28877" s="136"/>
      <c r="K28877" s="136"/>
      <c r="O28877" s="136"/>
      <c r="T28877" s="136"/>
      <c r="W28877" s="136"/>
      <c r="Z28877" s="136"/>
      <c r="AC28877" s="136"/>
    </row>
    <row r="28878" spans="2:29">
      <c r="B28878" s="136"/>
      <c r="E28878" s="136"/>
      <c r="H28878" s="136"/>
      <c r="K28878" s="136"/>
      <c r="O28878" s="136"/>
      <c r="T28878" s="136"/>
      <c r="W28878" s="136"/>
      <c r="Z28878" s="136"/>
      <c r="AC28878" s="136"/>
    </row>
    <row r="28879" spans="2:29">
      <c r="B28879" s="136"/>
      <c r="E28879" s="136"/>
      <c r="H28879" s="136"/>
      <c r="K28879" s="136"/>
      <c r="O28879" s="136"/>
      <c r="T28879" s="136"/>
      <c r="W28879" s="136"/>
      <c r="Z28879" s="136"/>
      <c r="AC28879" s="136"/>
    </row>
    <row r="28880" spans="2:29">
      <c r="B28880" s="136"/>
      <c r="E28880" s="136"/>
      <c r="H28880" s="136"/>
      <c r="K28880" s="136"/>
      <c r="O28880" s="136"/>
      <c r="T28880" s="136"/>
      <c r="W28880" s="136"/>
      <c r="Z28880" s="136"/>
      <c r="AC28880" s="136"/>
    </row>
    <row r="28881" spans="2:29">
      <c r="B28881" s="136"/>
      <c r="E28881" s="136"/>
      <c r="H28881" s="136"/>
      <c r="K28881" s="136"/>
      <c r="O28881" s="136"/>
      <c r="T28881" s="136"/>
      <c r="W28881" s="136"/>
      <c r="Z28881" s="136"/>
      <c r="AC28881" s="136"/>
    </row>
    <row r="28882" spans="2:29">
      <c r="B28882" s="136"/>
      <c r="E28882" s="136"/>
      <c r="H28882" s="136"/>
      <c r="K28882" s="136"/>
      <c r="O28882" s="136"/>
      <c r="T28882" s="136"/>
      <c r="W28882" s="136"/>
      <c r="Z28882" s="136"/>
      <c r="AC28882" s="136"/>
    </row>
    <row r="28883" spans="2:29">
      <c r="B28883" s="136"/>
      <c r="E28883" s="136"/>
      <c r="H28883" s="136"/>
      <c r="K28883" s="136"/>
      <c r="O28883" s="136"/>
      <c r="T28883" s="136"/>
      <c r="W28883" s="136"/>
      <c r="Z28883" s="136"/>
      <c r="AC28883" s="136"/>
    </row>
    <row r="28884" spans="2:29">
      <c r="B28884" s="136"/>
      <c r="E28884" s="136"/>
      <c r="H28884" s="136"/>
      <c r="K28884" s="136"/>
      <c r="O28884" s="136"/>
      <c r="T28884" s="136"/>
      <c r="W28884" s="136"/>
      <c r="Z28884" s="136"/>
      <c r="AC28884" s="136"/>
    </row>
    <row r="28885" spans="2:29">
      <c r="B28885" s="136"/>
      <c r="E28885" s="136"/>
      <c r="H28885" s="136"/>
      <c r="K28885" s="136"/>
      <c r="O28885" s="136"/>
      <c r="T28885" s="136"/>
      <c r="W28885" s="136"/>
      <c r="Z28885" s="136"/>
      <c r="AC28885" s="136"/>
    </row>
    <row r="28886" spans="2:29">
      <c r="B28886" s="136"/>
      <c r="E28886" s="136"/>
      <c r="H28886" s="136"/>
      <c r="K28886" s="136"/>
      <c r="O28886" s="136"/>
      <c r="T28886" s="136"/>
      <c r="W28886" s="136"/>
      <c r="Z28886" s="136"/>
      <c r="AC28886" s="136"/>
    </row>
    <row r="28887" spans="2:29">
      <c r="B28887" s="136"/>
      <c r="E28887" s="136"/>
      <c r="H28887" s="136"/>
      <c r="K28887" s="136"/>
      <c r="O28887" s="136"/>
      <c r="T28887" s="136"/>
      <c r="W28887" s="136"/>
      <c r="Z28887" s="136"/>
      <c r="AC28887" s="136"/>
    </row>
    <row r="28888" spans="2:29">
      <c r="B28888" s="136"/>
      <c r="E28888" s="136"/>
      <c r="H28888" s="136"/>
      <c r="K28888" s="136"/>
      <c r="O28888" s="136"/>
      <c r="T28888" s="136"/>
      <c r="W28888" s="136"/>
      <c r="Z28888" s="136"/>
      <c r="AC28888" s="136"/>
    </row>
    <row r="28889" spans="2:29">
      <c r="B28889" s="136"/>
      <c r="E28889" s="136"/>
      <c r="H28889" s="136"/>
      <c r="K28889" s="136"/>
      <c r="O28889" s="136"/>
      <c r="T28889" s="136"/>
      <c r="W28889" s="136"/>
      <c r="Z28889" s="136"/>
      <c r="AC28889" s="136"/>
    </row>
    <row r="28890" spans="2:29">
      <c r="B28890" s="136"/>
      <c r="E28890" s="136"/>
      <c r="H28890" s="136"/>
      <c r="K28890" s="136"/>
      <c r="O28890" s="136"/>
      <c r="T28890" s="136"/>
      <c r="W28890" s="136"/>
      <c r="Z28890" s="136"/>
      <c r="AC28890" s="136"/>
    </row>
    <row r="28891" spans="2:29">
      <c r="B28891" s="136"/>
      <c r="E28891" s="136"/>
      <c r="H28891" s="136"/>
      <c r="K28891" s="136"/>
      <c r="O28891" s="136"/>
      <c r="T28891" s="136"/>
      <c r="W28891" s="136"/>
      <c r="Z28891" s="136"/>
      <c r="AC28891" s="136"/>
    </row>
    <row r="28892" spans="2:29">
      <c r="B28892" s="136"/>
      <c r="E28892" s="136"/>
      <c r="H28892" s="136"/>
      <c r="K28892" s="136"/>
      <c r="O28892" s="136"/>
      <c r="T28892" s="136"/>
      <c r="W28892" s="136"/>
      <c r="Z28892" s="136"/>
      <c r="AC28892" s="136"/>
    </row>
    <row r="28893" spans="2:29">
      <c r="B28893" s="136"/>
      <c r="E28893" s="136"/>
      <c r="H28893" s="136"/>
      <c r="K28893" s="136"/>
      <c r="O28893" s="136"/>
      <c r="T28893" s="136"/>
      <c r="W28893" s="136"/>
      <c r="Z28893" s="136"/>
      <c r="AC28893" s="136"/>
    </row>
    <row r="28894" spans="2:29">
      <c r="B28894" s="136"/>
      <c r="E28894" s="136"/>
      <c r="H28894" s="136"/>
      <c r="K28894" s="136"/>
      <c r="O28894" s="136"/>
      <c r="T28894" s="136"/>
      <c r="W28894" s="136"/>
      <c r="Z28894" s="136"/>
      <c r="AC28894" s="136"/>
    </row>
    <row r="28895" spans="2:29">
      <c r="B28895" s="136"/>
      <c r="E28895" s="136"/>
      <c r="H28895" s="136"/>
      <c r="K28895" s="136"/>
      <c r="O28895" s="136"/>
      <c r="T28895" s="136"/>
      <c r="W28895" s="136"/>
      <c r="Z28895" s="136"/>
      <c r="AC28895" s="136"/>
    </row>
    <row r="28896" spans="2:29">
      <c r="B28896" s="136"/>
      <c r="E28896" s="136"/>
      <c r="H28896" s="136"/>
      <c r="K28896" s="136"/>
      <c r="O28896" s="136"/>
      <c r="T28896" s="136"/>
      <c r="W28896" s="136"/>
      <c r="Z28896" s="136"/>
      <c r="AC28896" s="136"/>
    </row>
    <row r="28897" spans="2:29">
      <c r="B28897" s="136"/>
      <c r="E28897" s="136"/>
      <c r="H28897" s="136"/>
      <c r="K28897" s="136"/>
      <c r="O28897" s="136"/>
      <c r="T28897" s="136"/>
      <c r="W28897" s="136"/>
      <c r="Z28897" s="136"/>
      <c r="AC28897" s="136"/>
    </row>
    <row r="28898" spans="2:29">
      <c r="B28898" s="136"/>
      <c r="E28898" s="136"/>
      <c r="H28898" s="136"/>
      <c r="K28898" s="136"/>
      <c r="O28898" s="136"/>
      <c r="T28898" s="136"/>
      <c r="W28898" s="136"/>
      <c r="Z28898" s="136"/>
      <c r="AC28898" s="136"/>
    </row>
    <row r="28899" spans="2:29">
      <c r="B28899" s="136"/>
      <c r="E28899" s="136"/>
      <c r="H28899" s="136"/>
      <c r="K28899" s="136"/>
      <c r="O28899" s="136"/>
      <c r="T28899" s="136"/>
      <c r="W28899" s="136"/>
      <c r="Z28899" s="136"/>
      <c r="AC28899" s="136"/>
    </row>
    <row r="28900" spans="2:29">
      <c r="B28900" s="136"/>
      <c r="E28900" s="136"/>
      <c r="H28900" s="136"/>
      <c r="K28900" s="136"/>
      <c r="O28900" s="136"/>
      <c r="T28900" s="136"/>
      <c r="W28900" s="136"/>
      <c r="Z28900" s="136"/>
      <c r="AC28900" s="136"/>
    </row>
    <row r="28901" spans="2:29">
      <c r="B28901" s="136"/>
      <c r="E28901" s="136"/>
      <c r="H28901" s="136"/>
      <c r="K28901" s="136"/>
      <c r="O28901" s="136"/>
      <c r="T28901" s="136"/>
      <c r="W28901" s="136"/>
      <c r="Z28901" s="136"/>
      <c r="AC28901" s="136"/>
    </row>
    <row r="28902" spans="2:29">
      <c r="B28902" s="136"/>
      <c r="E28902" s="136"/>
      <c r="H28902" s="136"/>
      <c r="K28902" s="136"/>
      <c r="O28902" s="136"/>
      <c r="T28902" s="136"/>
      <c r="W28902" s="136"/>
      <c r="Z28902" s="136"/>
      <c r="AC28902" s="136"/>
    </row>
    <row r="28903" spans="2:29">
      <c r="B28903" s="136"/>
      <c r="E28903" s="136"/>
      <c r="H28903" s="136"/>
      <c r="K28903" s="136"/>
      <c r="O28903" s="136"/>
      <c r="T28903" s="136"/>
      <c r="W28903" s="136"/>
      <c r="Z28903" s="136"/>
      <c r="AC28903" s="136"/>
    </row>
    <row r="28904" spans="2:29">
      <c r="B28904" s="136"/>
      <c r="E28904" s="136"/>
      <c r="H28904" s="136"/>
      <c r="K28904" s="136"/>
      <c r="O28904" s="136"/>
      <c r="T28904" s="136"/>
      <c r="W28904" s="136"/>
      <c r="Z28904" s="136"/>
      <c r="AC28904" s="136"/>
    </row>
    <row r="28905" spans="2:29">
      <c r="B28905" s="136"/>
      <c r="E28905" s="136"/>
      <c r="H28905" s="136"/>
      <c r="K28905" s="136"/>
      <c r="O28905" s="136"/>
      <c r="T28905" s="136"/>
      <c r="W28905" s="136"/>
      <c r="Z28905" s="136"/>
      <c r="AC28905" s="136"/>
    </row>
    <row r="28906" spans="2:29">
      <c r="B28906" s="136"/>
      <c r="E28906" s="136"/>
      <c r="H28906" s="136"/>
      <c r="K28906" s="136"/>
      <c r="O28906" s="136"/>
      <c r="T28906" s="136"/>
      <c r="W28906" s="136"/>
      <c r="Z28906" s="136"/>
      <c r="AC28906" s="136"/>
    </row>
    <row r="28907" spans="2:29">
      <c r="B28907" s="136"/>
      <c r="E28907" s="136"/>
      <c r="H28907" s="136"/>
      <c r="K28907" s="136"/>
      <c r="O28907" s="136"/>
      <c r="T28907" s="136"/>
      <c r="W28907" s="136"/>
      <c r="Z28907" s="136"/>
      <c r="AC28907" s="136"/>
    </row>
    <row r="28908" spans="2:29">
      <c r="B28908" s="136"/>
      <c r="E28908" s="136"/>
      <c r="H28908" s="136"/>
      <c r="K28908" s="136"/>
      <c r="O28908" s="136"/>
      <c r="T28908" s="136"/>
      <c r="W28908" s="136"/>
      <c r="Z28908" s="136"/>
      <c r="AC28908" s="136"/>
    </row>
    <row r="28909" spans="2:29">
      <c r="B28909" s="136"/>
      <c r="E28909" s="136"/>
      <c r="H28909" s="136"/>
      <c r="K28909" s="136"/>
      <c r="O28909" s="136"/>
      <c r="T28909" s="136"/>
      <c r="W28909" s="136"/>
      <c r="Z28909" s="136"/>
      <c r="AC28909" s="136"/>
    </row>
    <row r="28910" spans="2:29">
      <c r="B28910" s="136"/>
      <c r="E28910" s="136"/>
      <c r="H28910" s="136"/>
      <c r="K28910" s="136"/>
      <c r="O28910" s="136"/>
      <c r="T28910" s="136"/>
      <c r="W28910" s="136"/>
      <c r="Z28910" s="136"/>
      <c r="AC28910" s="136"/>
    </row>
    <row r="28911" spans="2:29">
      <c r="B28911" s="136"/>
      <c r="E28911" s="136"/>
      <c r="H28911" s="136"/>
      <c r="K28911" s="136"/>
      <c r="O28911" s="136"/>
      <c r="T28911" s="136"/>
      <c r="W28911" s="136"/>
      <c r="Z28911" s="136"/>
      <c r="AC28911" s="136"/>
    </row>
    <row r="28912" spans="2:29">
      <c r="B28912" s="136"/>
      <c r="E28912" s="136"/>
      <c r="H28912" s="136"/>
      <c r="K28912" s="136"/>
      <c r="O28912" s="136"/>
      <c r="T28912" s="136"/>
      <c r="W28912" s="136"/>
      <c r="Z28912" s="136"/>
      <c r="AC28912" s="136"/>
    </row>
    <row r="28913" spans="2:29">
      <c r="B28913" s="136"/>
      <c r="E28913" s="136"/>
      <c r="H28913" s="136"/>
      <c r="K28913" s="136"/>
      <c r="O28913" s="136"/>
      <c r="T28913" s="136"/>
      <c r="W28913" s="136"/>
      <c r="Z28913" s="136"/>
      <c r="AC28913" s="136"/>
    </row>
    <row r="28914" spans="2:29">
      <c r="B28914" s="136"/>
      <c r="E28914" s="136"/>
      <c r="H28914" s="136"/>
      <c r="K28914" s="136"/>
      <c r="O28914" s="136"/>
      <c r="T28914" s="136"/>
      <c r="W28914" s="136"/>
      <c r="Z28914" s="136"/>
      <c r="AC28914" s="136"/>
    </row>
    <row r="28915" spans="2:29">
      <c r="B28915" s="136"/>
      <c r="E28915" s="136"/>
      <c r="H28915" s="136"/>
      <c r="K28915" s="136"/>
      <c r="O28915" s="136"/>
      <c r="T28915" s="136"/>
      <c r="W28915" s="136"/>
      <c r="Z28915" s="136"/>
      <c r="AC28915" s="136"/>
    </row>
    <row r="28916" spans="2:29">
      <c r="B28916" s="136"/>
      <c r="E28916" s="136"/>
      <c r="H28916" s="136"/>
      <c r="K28916" s="136"/>
      <c r="O28916" s="136"/>
      <c r="T28916" s="136"/>
      <c r="W28916" s="136"/>
      <c r="Z28916" s="136"/>
      <c r="AC28916" s="136"/>
    </row>
    <row r="28917" spans="2:29">
      <c r="B28917" s="136"/>
      <c r="E28917" s="136"/>
      <c r="H28917" s="136"/>
      <c r="K28917" s="136"/>
      <c r="O28917" s="136"/>
      <c r="T28917" s="136"/>
      <c r="W28917" s="136"/>
      <c r="Z28917" s="136"/>
      <c r="AC28917" s="136"/>
    </row>
    <row r="28918" spans="2:29">
      <c r="B28918" s="136"/>
      <c r="E28918" s="136"/>
      <c r="H28918" s="136"/>
      <c r="K28918" s="136"/>
      <c r="O28918" s="136"/>
      <c r="T28918" s="136"/>
      <c r="W28918" s="136"/>
      <c r="Z28918" s="136"/>
      <c r="AC28918" s="136"/>
    </row>
    <row r="28919" spans="2:29">
      <c r="B28919" s="136"/>
      <c r="E28919" s="136"/>
      <c r="H28919" s="136"/>
      <c r="K28919" s="136"/>
      <c r="O28919" s="136"/>
      <c r="T28919" s="136"/>
      <c r="W28919" s="136"/>
      <c r="Z28919" s="136"/>
      <c r="AC28919" s="136"/>
    </row>
    <row r="28920" spans="2:29">
      <c r="B28920" s="136"/>
      <c r="E28920" s="136"/>
      <c r="H28920" s="136"/>
      <c r="K28920" s="136"/>
      <c r="O28920" s="136"/>
      <c r="T28920" s="136"/>
      <c r="W28920" s="136"/>
      <c r="Z28920" s="136"/>
      <c r="AC28920" s="136"/>
    </row>
    <row r="28921" spans="2:29">
      <c r="B28921" s="136"/>
      <c r="E28921" s="136"/>
      <c r="H28921" s="136"/>
      <c r="K28921" s="136"/>
      <c r="O28921" s="136"/>
      <c r="T28921" s="136"/>
      <c r="W28921" s="136"/>
      <c r="Z28921" s="136"/>
      <c r="AC28921" s="136"/>
    </row>
    <row r="28922" spans="2:29">
      <c r="B28922" s="136"/>
      <c r="E28922" s="136"/>
      <c r="H28922" s="136"/>
      <c r="K28922" s="136"/>
      <c r="O28922" s="136"/>
      <c r="T28922" s="136"/>
      <c r="W28922" s="136"/>
      <c r="Z28922" s="136"/>
      <c r="AC28922" s="136"/>
    </row>
    <row r="28923" spans="2:29">
      <c r="B28923" s="136"/>
      <c r="E28923" s="136"/>
      <c r="H28923" s="136"/>
      <c r="K28923" s="136"/>
      <c r="O28923" s="136"/>
      <c r="T28923" s="136"/>
      <c r="W28923" s="136"/>
      <c r="Z28923" s="136"/>
      <c r="AC28923" s="136"/>
    </row>
    <row r="28924" spans="2:29">
      <c r="B28924" s="136"/>
      <c r="E28924" s="136"/>
      <c r="H28924" s="136"/>
      <c r="K28924" s="136"/>
      <c r="O28924" s="136"/>
      <c r="T28924" s="136"/>
      <c r="W28924" s="136"/>
      <c r="Z28924" s="136"/>
      <c r="AC28924" s="136"/>
    </row>
    <row r="28925" spans="2:29">
      <c r="B28925" s="136"/>
      <c r="E28925" s="136"/>
      <c r="H28925" s="136"/>
      <c r="K28925" s="136"/>
      <c r="O28925" s="136"/>
      <c r="T28925" s="136"/>
      <c r="W28925" s="136"/>
      <c r="Z28925" s="136"/>
      <c r="AC28925" s="136"/>
    </row>
    <row r="28926" spans="2:29">
      <c r="B28926" s="136"/>
      <c r="E28926" s="136"/>
      <c r="H28926" s="136"/>
      <c r="K28926" s="136"/>
      <c r="O28926" s="136"/>
      <c r="T28926" s="136"/>
      <c r="W28926" s="136"/>
      <c r="Z28926" s="136"/>
      <c r="AC28926" s="136"/>
    </row>
    <row r="28927" spans="2:29">
      <c r="B28927" s="136"/>
      <c r="E28927" s="136"/>
      <c r="H28927" s="136"/>
      <c r="K28927" s="136"/>
      <c r="O28927" s="136"/>
      <c r="T28927" s="136"/>
      <c r="W28927" s="136"/>
      <c r="Z28927" s="136"/>
      <c r="AC28927" s="136"/>
    </row>
    <row r="28928" spans="2:29">
      <c r="B28928" s="136"/>
      <c r="E28928" s="136"/>
      <c r="H28928" s="136"/>
      <c r="K28928" s="136"/>
      <c r="O28928" s="136"/>
      <c r="T28928" s="136"/>
      <c r="W28928" s="136"/>
      <c r="Z28928" s="136"/>
      <c r="AC28928" s="136"/>
    </row>
    <row r="28929" spans="2:29">
      <c r="B28929" s="136"/>
      <c r="E28929" s="136"/>
      <c r="H28929" s="136"/>
      <c r="K28929" s="136"/>
      <c r="O28929" s="136"/>
      <c r="T28929" s="136"/>
      <c r="W28929" s="136"/>
      <c r="Z28929" s="136"/>
      <c r="AC28929" s="136"/>
    </row>
    <row r="28930" spans="2:29">
      <c r="B28930" s="136"/>
      <c r="E28930" s="136"/>
      <c r="H28930" s="136"/>
      <c r="K28930" s="136"/>
      <c r="O28930" s="136"/>
      <c r="T28930" s="136"/>
      <c r="W28930" s="136"/>
      <c r="Z28930" s="136"/>
      <c r="AC28930" s="136"/>
    </row>
    <row r="28931" spans="2:29">
      <c r="B28931" s="136"/>
      <c r="E28931" s="136"/>
      <c r="H28931" s="136"/>
      <c r="K28931" s="136"/>
      <c r="O28931" s="136"/>
      <c r="T28931" s="136"/>
      <c r="W28931" s="136"/>
      <c r="Z28931" s="136"/>
      <c r="AC28931" s="136"/>
    </row>
    <row r="28932" spans="2:29">
      <c r="B28932" s="136"/>
      <c r="E28932" s="136"/>
      <c r="H28932" s="136"/>
      <c r="K28932" s="136"/>
      <c r="O28932" s="136"/>
      <c r="T28932" s="136"/>
      <c r="W28932" s="136"/>
      <c r="Z28932" s="136"/>
      <c r="AC28932" s="136"/>
    </row>
    <row r="28933" spans="2:29">
      <c r="B28933" s="136"/>
      <c r="E28933" s="136"/>
      <c r="H28933" s="136"/>
      <c r="K28933" s="136"/>
      <c r="O28933" s="136"/>
      <c r="T28933" s="136"/>
      <c r="W28933" s="136"/>
      <c r="Z28933" s="136"/>
      <c r="AC28933" s="136"/>
    </row>
    <row r="28934" spans="2:29">
      <c r="B28934" s="136"/>
      <c r="E28934" s="136"/>
      <c r="H28934" s="136"/>
      <c r="K28934" s="136"/>
      <c r="O28934" s="136"/>
      <c r="T28934" s="136"/>
      <c r="W28934" s="136"/>
      <c r="Z28934" s="136"/>
      <c r="AC28934" s="136"/>
    </row>
    <row r="28935" spans="2:29">
      <c r="B28935" s="136"/>
      <c r="E28935" s="136"/>
      <c r="H28935" s="136"/>
      <c r="K28935" s="136"/>
      <c r="O28935" s="136"/>
      <c r="T28935" s="136"/>
      <c r="W28935" s="136"/>
      <c r="Z28935" s="136"/>
      <c r="AC28935" s="136"/>
    </row>
    <row r="28936" spans="2:29">
      <c r="B28936" s="136"/>
      <c r="E28936" s="136"/>
      <c r="H28936" s="136"/>
      <c r="K28936" s="136"/>
      <c r="O28936" s="136"/>
      <c r="T28936" s="136"/>
      <c r="W28936" s="136"/>
      <c r="Z28936" s="136"/>
      <c r="AC28936" s="136"/>
    </row>
    <row r="28937" spans="2:29">
      <c r="B28937" s="136"/>
      <c r="E28937" s="136"/>
      <c r="H28937" s="136"/>
      <c r="K28937" s="136"/>
      <c r="O28937" s="136"/>
      <c r="T28937" s="136"/>
      <c r="W28937" s="136"/>
      <c r="Z28937" s="136"/>
      <c r="AC28937" s="136"/>
    </row>
    <row r="28938" spans="2:29">
      <c r="B28938" s="136"/>
      <c r="E28938" s="136"/>
      <c r="H28938" s="136"/>
      <c r="K28938" s="136"/>
      <c r="O28938" s="136"/>
      <c r="T28938" s="136"/>
      <c r="W28938" s="136"/>
      <c r="Z28938" s="136"/>
      <c r="AC28938" s="136"/>
    </row>
    <row r="28939" spans="2:29">
      <c r="B28939" s="136"/>
      <c r="E28939" s="136"/>
      <c r="H28939" s="136"/>
      <c r="K28939" s="136"/>
      <c r="O28939" s="136"/>
      <c r="T28939" s="136"/>
      <c r="W28939" s="136"/>
      <c r="Z28939" s="136"/>
      <c r="AC28939" s="136"/>
    </row>
    <row r="28940" spans="2:29">
      <c r="B28940" s="136"/>
      <c r="E28940" s="136"/>
      <c r="H28940" s="136"/>
      <c r="K28940" s="136"/>
      <c r="O28940" s="136"/>
      <c r="T28940" s="136"/>
      <c r="W28940" s="136"/>
      <c r="Z28940" s="136"/>
      <c r="AC28940" s="136"/>
    </row>
    <row r="28941" spans="2:29">
      <c r="B28941" s="136"/>
      <c r="E28941" s="136"/>
      <c r="H28941" s="136"/>
      <c r="K28941" s="136"/>
      <c r="O28941" s="136"/>
      <c r="T28941" s="136"/>
      <c r="W28941" s="136"/>
      <c r="Z28941" s="136"/>
      <c r="AC28941" s="136"/>
    </row>
    <row r="28942" spans="2:29">
      <c r="B28942" s="136"/>
      <c r="E28942" s="136"/>
      <c r="H28942" s="136"/>
      <c r="K28942" s="136"/>
      <c r="O28942" s="136"/>
      <c r="T28942" s="136"/>
      <c r="W28942" s="136"/>
      <c r="Z28942" s="136"/>
      <c r="AC28942" s="136"/>
    </row>
    <row r="28943" spans="2:29">
      <c r="B28943" s="136"/>
      <c r="E28943" s="136"/>
      <c r="H28943" s="136"/>
      <c r="K28943" s="136"/>
      <c r="O28943" s="136"/>
      <c r="T28943" s="136"/>
      <c r="W28943" s="136"/>
      <c r="Z28943" s="136"/>
      <c r="AC28943" s="136"/>
    </row>
    <row r="28944" spans="2:29">
      <c r="B28944" s="136"/>
      <c r="E28944" s="136"/>
      <c r="H28944" s="136"/>
      <c r="K28944" s="136"/>
      <c r="O28944" s="136"/>
      <c r="T28944" s="136"/>
      <c r="W28944" s="136"/>
      <c r="Z28944" s="136"/>
      <c r="AC28944" s="136"/>
    </row>
    <row r="28945" spans="2:29">
      <c r="B28945" s="136"/>
      <c r="E28945" s="136"/>
      <c r="H28945" s="136"/>
      <c r="K28945" s="136"/>
      <c r="O28945" s="136"/>
      <c r="T28945" s="136"/>
      <c r="W28945" s="136"/>
      <c r="Z28945" s="136"/>
      <c r="AC28945" s="136"/>
    </row>
    <row r="28946" spans="2:29">
      <c r="B28946" s="136"/>
      <c r="E28946" s="136"/>
      <c r="H28946" s="136"/>
      <c r="K28946" s="136"/>
      <c r="O28946" s="136"/>
      <c r="T28946" s="136"/>
      <c r="W28946" s="136"/>
      <c r="Z28946" s="136"/>
      <c r="AC28946" s="136"/>
    </row>
    <row r="28947" spans="2:29">
      <c r="B28947" s="136"/>
      <c r="E28947" s="136"/>
      <c r="H28947" s="136"/>
      <c r="K28947" s="136"/>
      <c r="O28947" s="136"/>
      <c r="T28947" s="136"/>
      <c r="W28947" s="136"/>
      <c r="Z28947" s="136"/>
      <c r="AC28947" s="136"/>
    </row>
    <row r="28948" spans="2:29">
      <c r="B28948" s="136"/>
      <c r="E28948" s="136"/>
      <c r="H28948" s="136"/>
      <c r="K28948" s="136"/>
      <c r="O28948" s="136"/>
      <c r="T28948" s="136"/>
      <c r="W28948" s="136"/>
      <c r="Z28948" s="136"/>
      <c r="AC28948" s="136"/>
    </row>
    <row r="28949" spans="2:29">
      <c r="B28949" s="136"/>
      <c r="E28949" s="136"/>
      <c r="H28949" s="136"/>
      <c r="K28949" s="136"/>
      <c r="O28949" s="136"/>
      <c r="T28949" s="136"/>
      <c r="W28949" s="136"/>
      <c r="Z28949" s="136"/>
      <c r="AC28949" s="136"/>
    </row>
    <row r="28950" spans="2:29">
      <c r="B28950" s="136"/>
      <c r="E28950" s="136"/>
      <c r="H28950" s="136"/>
      <c r="K28950" s="136"/>
      <c r="O28950" s="136"/>
      <c r="T28950" s="136"/>
      <c r="W28950" s="136"/>
      <c r="Z28950" s="136"/>
      <c r="AC28950" s="136"/>
    </row>
    <row r="28951" spans="2:29">
      <c r="B28951" s="136"/>
      <c r="E28951" s="136"/>
      <c r="H28951" s="136"/>
      <c r="K28951" s="136"/>
      <c r="O28951" s="136"/>
      <c r="T28951" s="136"/>
      <c r="W28951" s="136"/>
      <c r="Z28951" s="136"/>
      <c r="AC28951" s="136"/>
    </row>
    <row r="28952" spans="2:29">
      <c r="B28952" s="136"/>
      <c r="E28952" s="136"/>
      <c r="H28952" s="136"/>
      <c r="K28952" s="136"/>
      <c r="O28952" s="136"/>
      <c r="T28952" s="136"/>
      <c r="W28952" s="136"/>
      <c r="Z28952" s="136"/>
      <c r="AC28952" s="136"/>
    </row>
    <row r="28953" spans="2:29">
      <c r="B28953" s="136"/>
      <c r="E28953" s="136"/>
      <c r="H28953" s="136"/>
      <c r="K28953" s="136"/>
      <c r="O28953" s="136"/>
      <c r="T28953" s="136"/>
      <c r="W28953" s="136"/>
      <c r="Z28953" s="136"/>
      <c r="AC28953" s="136"/>
    </row>
    <row r="28954" spans="2:29">
      <c r="B28954" s="136"/>
      <c r="E28954" s="136"/>
      <c r="H28954" s="136"/>
      <c r="K28954" s="136"/>
      <c r="O28954" s="136"/>
      <c r="T28954" s="136"/>
      <c r="W28954" s="136"/>
      <c r="Z28954" s="136"/>
      <c r="AC28954" s="136"/>
    </row>
    <row r="28955" spans="2:29">
      <c r="B28955" s="136"/>
      <c r="E28955" s="136"/>
      <c r="H28955" s="136"/>
      <c r="K28955" s="136"/>
      <c r="O28955" s="136"/>
      <c r="T28955" s="136"/>
      <c r="W28955" s="136"/>
      <c r="Z28955" s="136"/>
      <c r="AC28955" s="136"/>
    </row>
    <row r="28956" spans="2:29">
      <c r="B28956" s="136"/>
      <c r="E28956" s="136"/>
      <c r="H28956" s="136"/>
      <c r="K28956" s="136"/>
      <c r="O28956" s="136"/>
      <c r="T28956" s="136"/>
      <c r="W28956" s="136"/>
      <c r="Z28956" s="136"/>
      <c r="AC28956" s="136"/>
    </row>
    <row r="28957" spans="2:29">
      <c r="B28957" s="136"/>
      <c r="E28957" s="136"/>
      <c r="H28957" s="136"/>
      <c r="K28957" s="136"/>
      <c r="O28957" s="136"/>
      <c r="T28957" s="136"/>
      <c r="W28957" s="136"/>
      <c r="Z28957" s="136"/>
      <c r="AC28957" s="136"/>
    </row>
    <row r="28958" spans="2:29">
      <c r="B28958" s="136"/>
      <c r="E28958" s="136"/>
      <c r="H28958" s="136"/>
      <c r="K28958" s="136"/>
      <c r="O28958" s="136"/>
      <c r="T28958" s="136"/>
      <c r="W28958" s="136"/>
      <c r="Z28958" s="136"/>
      <c r="AC28958" s="136"/>
    </row>
    <row r="28959" spans="2:29">
      <c r="B28959" s="136"/>
      <c r="E28959" s="136"/>
      <c r="H28959" s="136"/>
      <c r="K28959" s="136"/>
      <c r="O28959" s="136"/>
      <c r="T28959" s="136"/>
      <c r="W28959" s="136"/>
      <c r="Z28959" s="136"/>
      <c r="AC28959" s="136"/>
    </row>
    <row r="28960" spans="2:29">
      <c r="B28960" s="136"/>
      <c r="E28960" s="136"/>
      <c r="H28960" s="136"/>
      <c r="K28960" s="136"/>
      <c r="O28960" s="136"/>
      <c r="T28960" s="136"/>
      <c r="W28960" s="136"/>
      <c r="Z28960" s="136"/>
      <c r="AC28960" s="136"/>
    </row>
    <row r="28961" spans="2:29">
      <c r="B28961" s="136"/>
      <c r="E28961" s="136"/>
      <c r="H28961" s="136"/>
      <c r="K28961" s="136"/>
      <c r="O28961" s="136"/>
      <c r="T28961" s="136"/>
      <c r="W28961" s="136"/>
      <c r="Z28961" s="136"/>
      <c r="AC28961" s="136"/>
    </row>
    <row r="28962" spans="2:29">
      <c r="B28962" s="136"/>
      <c r="E28962" s="136"/>
      <c r="H28962" s="136"/>
      <c r="K28962" s="136"/>
      <c r="O28962" s="136"/>
      <c r="T28962" s="136"/>
      <c r="W28962" s="136"/>
      <c r="Z28962" s="136"/>
      <c r="AC28962" s="136"/>
    </row>
    <row r="28963" spans="2:29">
      <c r="B28963" s="136"/>
      <c r="E28963" s="136"/>
      <c r="H28963" s="136"/>
      <c r="K28963" s="136"/>
      <c r="O28963" s="136"/>
      <c r="T28963" s="136"/>
      <c r="W28963" s="136"/>
      <c r="Z28963" s="136"/>
      <c r="AC28963" s="136"/>
    </row>
    <row r="28964" spans="2:29">
      <c r="B28964" s="136"/>
      <c r="E28964" s="136"/>
      <c r="H28964" s="136"/>
      <c r="K28964" s="136"/>
      <c r="O28964" s="136"/>
      <c r="T28964" s="136"/>
      <c r="W28964" s="136"/>
      <c r="Z28964" s="136"/>
      <c r="AC28964" s="136"/>
    </row>
    <row r="28965" spans="2:29">
      <c r="B28965" s="136"/>
      <c r="E28965" s="136"/>
      <c r="H28965" s="136"/>
      <c r="K28965" s="136"/>
      <c r="O28965" s="136"/>
      <c r="T28965" s="136"/>
      <c r="W28965" s="136"/>
      <c r="Z28965" s="136"/>
      <c r="AC28965" s="136"/>
    </row>
    <row r="28966" spans="2:29">
      <c r="B28966" s="136"/>
      <c r="E28966" s="136"/>
      <c r="H28966" s="136"/>
      <c r="K28966" s="136"/>
      <c r="O28966" s="136"/>
      <c r="T28966" s="136"/>
      <c r="W28966" s="136"/>
      <c r="Z28966" s="136"/>
      <c r="AC28966" s="136"/>
    </row>
    <row r="28967" spans="2:29">
      <c r="B28967" s="136"/>
      <c r="E28967" s="136"/>
      <c r="H28967" s="136"/>
      <c r="K28967" s="136"/>
      <c r="O28967" s="136"/>
      <c r="T28967" s="136"/>
      <c r="W28967" s="136"/>
      <c r="Z28967" s="136"/>
      <c r="AC28967" s="136"/>
    </row>
    <row r="28968" spans="2:29">
      <c r="B28968" s="136"/>
      <c r="E28968" s="136"/>
      <c r="H28968" s="136"/>
      <c r="K28968" s="136"/>
      <c r="O28968" s="136"/>
      <c r="T28968" s="136"/>
      <c r="W28968" s="136"/>
      <c r="Z28968" s="136"/>
      <c r="AC28968" s="136"/>
    </row>
    <row r="28969" spans="2:29">
      <c r="B28969" s="136"/>
      <c r="E28969" s="136"/>
      <c r="H28969" s="136"/>
      <c r="K28969" s="136"/>
      <c r="O28969" s="136"/>
      <c r="T28969" s="136"/>
      <c r="W28969" s="136"/>
      <c r="Z28969" s="136"/>
      <c r="AC28969" s="136"/>
    </row>
    <row r="28970" spans="2:29">
      <c r="B28970" s="136"/>
      <c r="E28970" s="136"/>
      <c r="H28970" s="136"/>
      <c r="K28970" s="136"/>
      <c r="O28970" s="136"/>
      <c r="T28970" s="136"/>
      <c r="W28970" s="136"/>
      <c r="Z28970" s="136"/>
      <c r="AC28970" s="136"/>
    </row>
    <row r="28971" spans="2:29">
      <c r="B28971" s="136"/>
      <c r="E28971" s="136"/>
      <c r="H28971" s="136"/>
      <c r="K28971" s="136"/>
      <c r="O28971" s="136"/>
      <c r="T28971" s="136"/>
      <c r="W28971" s="136"/>
      <c r="Z28971" s="136"/>
      <c r="AC28971" s="136"/>
    </row>
    <row r="28972" spans="2:29">
      <c r="B28972" s="136"/>
      <c r="E28972" s="136"/>
      <c r="H28972" s="136"/>
      <c r="K28972" s="136"/>
      <c r="O28972" s="136"/>
      <c r="T28972" s="136"/>
      <c r="W28972" s="136"/>
      <c r="Z28972" s="136"/>
      <c r="AC28972" s="136"/>
    </row>
    <row r="28973" spans="2:29">
      <c r="B28973" s="136"/>
      <c r="E28973" s="136"/>
      <c r="H28973" s="136"/>
      <c r="K28973" s="136"/>
      <c r="O28973" s="136"/>
      <c r="T28973" s="136"/>
      <c r="W28973" s="136"/>
      <c r="Z28973" s="136"/>
      <c r="AC28973" s="136"/>
    </row>
    <row r="28974" spans="2:29">
      <c r="B28974" s="136"/>
      <c r="E28974" s="136"/>
      <c r="H28974" s="136"/>
      <c r="K28974" s="136"/>
      <c r="O28974" s="136"/>
      <c r="T28974" s="136"/>
      <c r="W28974" s="136"/>
      <c r="Z28974" s="136"/>
      <c r="AC28974" s="136"/>
    </row>
    <row r="28975" spans="2:29">
      <c r="B28975" s="136"/>
      <c r="E28975" s="136"/>
      <c r="H28975" s="136"/>
      <c r="K28975" s="136"/>
      <c r="O28975" s="136"/>
      <c r="T28975" s="136"/>
      <c r="W28975" s="136"/>
      <c r="Z28975" s="136"/>
      <c r="AC28975" s="136"/>
    </row>
    <row r="28976" spans="2:29">
      <c r="B28976" s="136"/>
      <c r="E28976" s="136"/>
      <c r="H28976" s="136"/>
      <c r="K28976" s="136"/>
      <c r="O28976" s="136"/>
      <c r="T28976" s="136"/>
      <c r="W28976" s="136"/>
      <c r="Z28976" s="136"/>
      <c r="AC28976" s="136"/>
    </row>
    <row r="28977" spans="2:29">
      <c r="B28977" s="136"/>
      <c r="E28977" s="136"/>
      <c r="H28977" s="136"/>
      <c r="K28977" s="136"/>
      <c r="O28977" s="136"/>
      <c r="T28977" s="136"/>
      <c r="W28977" s="136"/>
      <c r="Z28977" s="136"/>
      <c r="AC28977" s="136"/>
    </row>
    <row r="28978" spans="2:29">
      <c r="B28978" s="136"/>
      <c r="E28978" s="136"/>
      <c r="H28978" s="136"/>
      <c r="K28978" s="136"/>
      <c r="O28978" s="136"/>
      <c r="T28978" s="136"/>
      <c r="W28978" s="136"/>
      <c r="Z28978" s="136"/>
      <c r="AC28978" s="136"/>
    </row>
    <row r="28979" spans="2:29">
      <c r="B28979" s="136"/>
      <c r="E28979" s="136"/>
      <c r="H28979" s="136"/>
      <c r="K28979" s="136"/>
      <c r="O28979" s="136"/>
      <c r="T28979" s="136"/>
      <c r="W28979" s="136"/>
      <c r="Z28979" s="136"/>
      <c r="AC28979" s="136"/>
    </row>
    <row r="28980" spans="2:29">
      <c r="B28980" s="136"/>
      <c r="E28980" s="136"/>
      <c r="H28980" s="136"/>
      <c r="K28980" s="136"/>
      <c r="O28980" s="136"/>
      <c r="T28980" s="136"/>
      <c r="W28980" s="136"/>
      <c r="Z28980" s="136"/>
      <c r="AC28980" s="136"/>
    </row>
    <row r="28981" spans="2:29">
      <c r="B28981" s="136"/>
      <c r="E28981" s="136"/>
      <c r="H28981" s="136"/>
      <c r="K28981" s="136"/>
      <c r="O28981" s="136"/>
      <c r="T28981" s="136"/>
      <c r="W28981" s="136"/>
      <c r="Z28981" s="136"/>
      <c r="AC28981" s="136"/>
    </row>
    <row r="28982" spans="2:29">
      <c r="B28982" s="136"/>
      <c r="E28982" s="136"/>
      <c r="H28982" s="136"/>
      <c r="K28982" s="136"/>
      <c r="O28982" s="136"/>
      <c r="T28982" s="136"/>
      <c r="W28982" s="136"/>
      <c r="Z28982" s="136"/>
      <c r="AC28982" s="136"/>
    </row>
    <row r="28983" spans="2:29">
      <c r="B28983" s="136"/>
      <c r="E28983" s="136"/>
      <c r="H28983" s="136"/>
      <c r="K28983" s="136"/>
      <c r="O28983" s="136"/>
      <c r="T28983" s="136"/>
      <c r="W28983" s="136"/>
      <c r="Z28983" s="136"/>
      <c r="AC28983" s="136"/>
    </row>
    <row r="28984" spans="2:29">
      <c r="B28984" s="136"/>
      <c r="E28984" s="136"/>
      <c r="H28984" s="136"/>
      <c r="K28984" s="136"/>
      <c r="O28984" s="136"/>
      <c r="T28984" s="136"/>
      <c r="W28984" s="136"/>
      <c r="Z28984" s="136"/>
      <c r="AC28984" s="136"/>
    </row>
    <row r="28985" spans="2:29">
      <c r="B28985" s="136"/>
      <c r="E28985" s="136"/>
      <c r="H28985" s="136"/>
      <c r="K28985" s="136"/>
      <c r="O28985" s="136"/>
      <c r="T28985" s="136"/>
      <c r="W28985" s="136"/>
      <c r="Z28985" s="136"/>
      <c r="AC28985" s="136"/>
    </row>
    <row r="28986" spans="2:29">
      <c r="B28986" s="136"/>
      <c r="E28986" s="136"/>
      <c r="H28986" s="136"/>
      <c r="K28986" s="136"/>
      <c r="O28986" s="136"/>
      <c r="T28986" s="136"/>
      <c r="W28986" s="136"/>
      <c r="Z28986" s="136"/>
      <c r="AC28986" s="136"/>
    </row>
    <row r="28987" spans="2:29">
      <c r="B28987" s="136"/>
      <c r="E28987" s="136"/>
      <c r="H28987" s="136"/>
      <c r="K28987" s="136"/>
      <c r="O28987" s="136"/>
      <c r="T28987" s="136"/>
      <c r="W28987" s="136"/>
      <c r="Z28987" s="136"/>
      <c r="AC28987" s="136"/>
    </row>
    <row r="28988" spans="2:29">
      <c r="B28988" s="136"/>
      <c r="E28988" s="136"/>
      <c r="H28988" s="136"/>
      <c r="K28988" s="136"/>
      <c r="O28988" s="136"/>
      <c r="T28988" s="136"/>
      <c r="W28988" s="136"/>
      <c r="Z28988" s="136"/>
      <c r="AC28988" s="136"/>
    </row>
    <row r="28989" spans="2:29">
      <c r="B28989" s="136"/>
      <c r="E28989" s="136"/>
      <c r="H28989" s="136"/>
      <c r="K28989" s="136"/>
      <c r="O28989" s="136"/>
      <c r="T28989" s="136"/>
      <c r="W28989" s="136"/>
      <c r="Z28989" s="136"/>
      <c r="AC28989" s="136"/>
    </row>
    <row r="28990" spans="2:29">
      <c r="B28990" s="136"/>
      <c r="E28990" s="136"/>
      <c r="H28990" s="136"/>
      <c r="K28990" s="136"/>
      <c r="O28990" s="136"/>
      <c r="T28990" s="136"/>
      <c r="W28990" s="136"/>
      <c r="Z28990" s="136"/>
      <c r="AC28990" s="136"/>
    </row>
    <row r="28991" spans="2:29">
      <c r="B28991" s="136"/>
      <c r="E28991" s="136"/>
      <c r="H28991" s="136"/>
      <c r="K28991" s="136"/>
      <c r="O28991" s="136"/>
      <c r="T28991" s="136"/>
      <c r="W28991" s="136"/>
      <c r="Z28991" s="136"/>
      <c r="AC28991" s="136"/>
    </row>
    <row r="28992" spans="2:29">
      <c r="B28992" s="136"/>
      <c r="E28992" s="136"/>
      <c r="H28992" s="136"/>
      <c r="K28992" s="136"/>
      <c r="O28992" s="136"/>
      <c r="T28992" s="136"/>
      <c r="W28992" s="136"/>
      <c r="Z28992" s="136"/>
      <c r="AC28992" s="136"/>
    </row>
    <row r="28993" spans="2:29">
      <c r="B28993" s="136"/>
      <c r="E28993" s="136"/>
      <c r="H28993" s="136"/>
      <c r="K28993" s="136"/>
      <c r="O28993" s="136"/>
      <c r="T28993" s="136"/>
      <c r="W28993" s="136"/>
      <c r="Z28993" s="136"/>
      <c r="AC28993" s="136"/>
    </row>
    <row r="28994" spans="2:29">
      <c r="B28994" s="136"/>
      <c r="E28994" s="136"/>
      <c r="H28994" s="136"/>
      <c r="K28994" s="136"/>
      <c r="O28994" s="136"/>
      <c r="T28994" s="136"/>
      <c r="W28994" s="136"/>
      <c r="Z28994" s="136"/>
      <c r="AC28994" s="136"/>
    </row>
    <row r="28995" spans="2:29">
      <c r="B28995" s="136"/>
      <c r="E28995" s="136"/>
      <c r="H28995" s="136"/>
      <c r="K28995" s="136"/>
      <c r="O28995" s="136"/>
      <c r="T28995" s="136"/>
      <c r="W28995" s="136"/>
      <c r="Z28995" s="136"/>
      <c r="AC28995" s="136"/>
    </row>
    <row r="28996" spans="2:29">
      <c r="B28996" s="136"/>
      <c r="E28996" s="136"/>
      <c r="H28996" s="136"/>
      <c r="K28996" s="136"/>
      <c r="O28996" s="136"/>
      <c r="T28996" s="136"/>
      <c r="W28996" s="136"/>
      <c r="Z28996" s="136"/>
      <c r="AC28996" s="136"/>
    </row>
    <row r="28997" spans="2:29">
      <c r="B28997" s="136"/>
      <c r="E28997" s="136"/>
      <c r="H28997" s="136"/>
      <c r="K28997" s="136"/>
      <c r="O28997" s="136"/>
      <c r="T28997" s="136"/>
      <c r="W28997" s="136"/>
      <c r="Z28997" s="136"/>
      <c r="AC28997" s="136"/>
    </row>
    <row r="28998" spans="2:29">
      <c r="B28998" s="136"/>
      <c r="E28998" s="136"/>
      <c r="H28998" s="136"/>
      <c r="K28998" s="136"/>
      <c r="O28998" s="136"/>
      <c r="T28998" s="136"/>
      <c r="W28998" s="136"/>
      <c r="Z28998" s="136"/>
      <c r="AC28998" s="136"/>
    </row>
    <row r="28999" spans="2:29">
      <c r="B28999" s="136"/>
      <c r="E28999" s="136"/>
      <c r="H28999" s="136"/>
      <c r="K28999" s="136"/>
      <c r="O28999" s="136"/>
      <c r="T28999" s="136"/>
      <c r="W28999" s="136"/>
      <c r="Z28999" s="136"/>
      <c r="AC28999" s="136"/>
    </row>
    <row r="29000" spans="2:29">
      <c r="B29000" s="136"/>
      <c r="E29000" s="136"/>
      <c r="H29000" s="136"/>
      <c r="K29000" s="136"/>
      <c r="O29000" s="136"/>
      <c r="T29000" s="136"/>
      <c r="W29000" s="136"/>
      <c r="Z29000" s="136"/>
      <c r="AC29000" s="136"/>
    </row>
    <row r="29001" spans="2:29">
      <c r="B29001" s="136"/>
      <c r="E29001" s="136"/>
      <c r="H29001" s="136"/>
      <c r="K29001" s="136"/>
      <c r="O29001" s="136"/>
      <c r="T29001" s="136"/>
      <c r="W29001" s="136"/>
      <c r="Z29001" s="136"/>
      <c r="AC29001" s="136"/>
    </row>
    <row r="29002" spans="2:29">
      <c r="B29002" s="136"/>
      <c r="E29002" s="136"/>
      <c r="H29002" s="136"/>
      <c r="K29002" s="136"/>
      <c r="O29002" s="136"/>
      <c r="T29002" s="136"/>
      <c r="W29002" s="136"/>
      <c r="Z29002" s="136"/>
      <c r="AC29002" s="136"/>
    </row>
    <row r="29003" spans="2:29">
      <c r="B29003" s="136"/>
      <c r="E29003" s="136"/>
      <c r="H29003" s="136"/>
      <c r="K29003" s="136"/>
      <c r="O29003" s="136"/>
      <c r="T29003" s="136"/>
      <c r="W29003" s="136"/>
      <c r="Z29003" s="136"/>
      <c r="AC29003" s="136"/>
    </row>
    <row r="29004" spans="2:29">
      <c r="B29004" s="136"/>
      <c r="E29004" s="136"/>
      <c r="H29004" s="136"/>
      <c r="K29004" s="136"/>
      <c r="O29004" s="136"/>
      <c r="T29004" s="136"/>
      <c r="W29004" s="136"/>
      <c r="Z29004" s="136"/>
      <c r="AC29004" s="136"/>
    </row>
    <row r="29005" spans="2:29">
      <c r="B29005" s="136"/>
      <c r="E29005" s="136"/>
      <c r="H29005" s="136"/>
      <c r="K29005" s="136"/>
      <c r="O29005" s="136"/>
      <c r="T29005" s="136"/>
      <c r="W29005" s="136"/>
      <c r="Z29005" s="136"/>
      <c r="AC29005" s="136"/>
    </row>
    <row r="29006" spans="2:29">
      <c r="B29006" s="136"/>
      <c r="E29006" s="136"/>
      <c r="H29006" s="136"/>
      <c r="K29006" s="136"/>
      <c r="O29006" s="136"/>
      <c r="T29006" s="136"/>
      <c r="W29006" s="136"/>
      <c r="Z29006" s="136"/>
      <c r="AC29006" s="136"/>
    </row>
    <row r="29007" spans="2:29">
      <c r="B29007" s="136"/>
      <c r="E29007" s="136"/>
      <c r="H29007" s="136"/>
      <c r="K29007" s="136"/>
      <c r="O29007" s="136"/>
      <c r="T29007" s="136"/>
      <c r="W29007" s="136"/>
      <c r="Z29007" s="136"/>
      <c r="AC29007" s="136"/>
    </row>
    <row r="29008" spans="2:29">
      <c r="B29008" s="136"/>
      <c r="E29008" s="136"/>
      <c r="H29008" s="136"/>
      <c r="K29008" s="136"/>
      <c r="O29008" s="136"/>
      <c r="T29008" s="136"/>
      <c r="W29008" s="136"/>
      <c r="Z29008" s="136"/>
      <c r="AC29008" s="136"/>
    </row>
    <row r="29009" spans="2:29">
      <c r="B29009" s="136"/>
      <c r="E29009" s="136"/>
      <c r="H29009" s="136"/>
      <c r="K29009" s="136"/>
      <c r="O29009" s="136"/>
      <c r="T29009" s="136"/>
      <c r="W29009" s="136"/>
      <c r="Z29009" s="136"/>
      <c r="AC29009" s="136"/>
    </row>
    <row r="29010" spans="2:29">
      <c r="B29010" s="136"/>
      <c r="E29010" s="136"/>
      <c r="H29010" s="136"/>
      <c r="K29010" s="136"/>
      <c r="O29010" s="136"/>
      <c r="T29010" s="136"/>
      <c r="W29010" s="136"/>
      <c r="Z29010" s="136"/>
      <c r="AC29010" s="136"/>
    </row>
    <row r="29011" spans="2:29">
      <c r="B29011" s="136"/>
      <c r="E29011" s="136"/>
      <c r="H29011" s="136"/>
      <c r="K29011" s="136"/>
      <c r="O29011" s="136"/>
      <c r="T29011" s="136"/>
      <c r="W29011" s="136"/>
      <c r="Z29011" s="136"/>
      <c r="AC29011" s="136"/>
    </row>
    <row r="29012" spans="2:29">
      <c r="B29012" s="136"/>
      <c r="E29012" s="136"/>
      <c r="H29012" s="136"/>
      <c r="K29012" s="136"/>
      <c r="O29012" s="136"/>
      <c r="T29012" s="136"/>
      <c r="W29012" s="136"/>
      <c r="Z29012" s="136"/>
      <c r="AC29012" s="136"/>
    </row>
    <row r="29013" spans="2:29">
      <c r="B29013" s="136"/>
      <c r="E29013" s="136"/>
      <c r="H29013" s="136"/>
      <c r="K29013" s="136"/>
      <c r="O29013" s="136"/>
      <c r="T29013" s="136"/>
      <c r="W29013" s="136"/>
      <c r="Z29013" s="136"/>
      <c r="AC29013" s="136"/>
    </row>
    <row r="29014" spans="2:29">
      <c r="B29014" s="136"/>
      <c r="E29014" s="136"/>
      <c r="H29014" s="136"/>
      <c r="K29014" s="136"/>
      <c r="O29014" s="136"/>
      <c r="T29014" s="136"/>
      <c r="W29014" s="136"/>
      <c r="Z29014" s="136"/>
      <c r="AC29014" s="136"/>
    </row>
    <row r="29015" spans="2:29">
      <c r="B29015" s="136"/>
      <c r="E29015" s="136"/>
      <c r="H29015" s="136"/>
      <c r="K29015" s="136"/>
      <c r="O29015" s="136"/>
      <c r="T29015" s="136"/>
      <c r="W29015" s="136"/>
      <c r="Z29015" s="136"/>
      <c r="AC29015" s="136"/>
    </row>
    <row r="29016" spans="2:29">
      <c r="B29016" s="136"/>
      <c r="E29016" s="136"/>
      <c r="H29016" s="136"/>
      <c r="K29016" s="136"/>
      <c r="O29016" s="136"/>
      <c r="T29016" s="136"/>
      <c r="W29016" s="136"/>
      <c r="Z29016" s="136"/>
      <c r="AC29016" s="136"/>
    </row>
    <row r="29017" spans="2:29">
      <c r="B29017" s="136"/>
      <c r="E29017" s="136"/>
      <c r="H29017" s="136"/>
      <c r="K29017" s="136"/>
      <c r="O29017" s="136"/>
      <c r="T29017" s="136"/>
      <c r="W29017" s="136"/>
      <c r="Z29017" s="136"/>
      <c r="AC29017" s="136"/>
    </row>
    <row r="29018" spans="2:29">
      <c r="B29018" s="136"/>
      <c r="E29018" s="136"/>
      <c r="H29018" s="136"/>
      <c r="K29018" s="136"/>
      <c r="O29018" s="136"/>
      <c r="T29018" s="136"/>
      <c r="W29018" s="136"/>
      <c r="Z29018" s="136"/>
      <c r="AC29018" s="136"/>
    </row>
    <row r="29019" spans="2:29">
      <c r="B29019" s="136"/>
      <c r="E29019" s="136"/>
      <c r="H29019" s="136"/>
      <c r="K29019" s="136"/>
      <c r="O29019" s="136"/>
      <c r="T29019" s="136"/>
      <c r="W29019" s="136"/>
      <c r="Z29019" s="136"/>
      <c r="AC29019" s="136"/>
    </row>
    <row r="29020" spans="2:29">
      <c r="B29020" s="136"/>
      <c r="E29020" s="136"/>
      <c r="H29020" s="136"/>
      <c r="K29020" s="136"/>
      <c r="O29020" s="136"/>
      <c r="T29020" s="136"/>
      <c r="W29020" s="136"/>
      <c r="Z29020" s="136"/>
      <c r="AC29020" s="136"/>
    </row>
    <row r="29021" spans="2:29">
      <c r="B29021" s="136"/>
      <c r="E29021" s="136"/>
      <c r="H29021" s="136"/>
      <c r="K29021" s="136"/>
      <c r="O29021" s="136"/>
      <c r="T29021" s="136"/>
      <c r="W29021" s="136"/>
      <c r="Z29021" s="136"/>
      <c r="AC29021" s="136"/>
    </row>
    <row r="29022" spans="2:29">
      <c r="B29022" s="136"/>
      <c r="E29022" s="136"/>
      <c r="H29022" s="136"/>
      <c r="K29022" s="136"/>
      <c r="O29022" s="136"/>
      <c r="T29022" s="136"/>
      <c r="W29022" s="136"/>
      <c r="Z29022" s="136"/>
      <c r="AC29022" s="136"/>
    </row>
    <row r="29023" spans="2:29">
      <c r="B29023" s="136"/>
      <c r="E29023" s="136"/>
      <c r="H29023" s="136"/>
      <c r="K29023" s="136"/>
      <c r="O29023" s="136"/>
      <c r="T29023" s="136"/>
      <c r="W29023" s="136"/>
      <c r="Z29023" s="136"/>
      <c r="AC29023" s="136"/>
    </row>
    <row r="29024" spans="2:29">
      <c r="B29024" s="136"/>
      <c r="E29024" s="136"/>
      <c r="H29024" s="136"/>
      <c r="K29024" s="136"/>
      <c r="O29024" s="136"/>
      <c r="T29024" s="136"/>
      <c r="W29024" s="136"/>
      <c r="Z29024" s="136"/>
      <c r="AC29024" s="136"/>
    </row>
    <row r="29025" spans="2:29">
      <c r="B29025" s="136"/>
      <c r="E29025" s="136"/>
      <c r="H29025" s="136"/>
      <c r="K29025" s="136"/>
      <c r="O29025" s="136"/>
      <c r="T29025" s="136"/>
      <c r="W29025" s="136"/>
      <c r="Z29025" s="136"/>
      <c r="AC29025" s="136"/>
    </row>
    <row r="29026" spans="2:29">
      <c r="B29026" s="136"/>
      <c r="E29026" s="136"/>
      <c r="H29026" s="136"/>
      <c r="K29026" s="136"/>
      <c r="O29026" s="136"/>
      <c r="T29026" s="136"/>
      <c r="W29026" s="136"/>
      <c r="Z29026" s="136"/>
      <c r="AC29026" s="136"/>
    </row>
    <row r="29027" spans="2:29">
      <c r="B29027" s="136"/>
      <c r="E29027" s="136"/>
      <c r="H29027" s="136"/>
      <c r="K29027" s="136"/>
      <c r="O29027" s="136"/>
      <c r="T29027" s="136"/>
      <c r="W29027" s="136"/>
      <c r="Z29027" s="136"/>
      <c r="AC29027" s="136"/>
    </row>
    <row r="29028" spans="2:29">
      <c r="B29028" s="136"/>
      <c r="E29028" s="136"/>
      <c r="H29028" s="136"/>
      <c r="K29028" s="136"/>
      <c r="O29028" s="136"/>
      <c r="T29028" s="136"/>
      <c r="W29028" s="136"/>
      <c r="Z29028" s="136"/>
      <c r="AC29028" s="136"/>
    </row>
    <row r="29029" spans="2:29">
      <c r="B29029" s="136"/>
      <c r="E29029" s="136"/>
      <c r="H29029" s="136"/>
      <c r="K29029" s="136"/>
      <c r="O29029" s="136"/>
      <c r="T29029" s="136"/>
      <c r="W29029" s="136"/>
      <c r="Z29029" s="136"/>
      <c r="AC29029" s="136"/>
    </row>
    <row r="29030" spans="2:29">
      <c r="B29030" s="136"/>
      <c r="E29030" s="136"/>
      <c r="H29030" s="136"/>
      <c r="K29030" s="136"/>
      <c r="O29030" s="136"/>
      <c r="T29030" s="136"/>
      <c r="W29030" s="136"/>
      <c r="Z29030" s="136"/>
      <c r="AC29030" s="136"/>
    </row>
    <row r="29031" spans="2:29">
      <c r="B29031" s="136"/>
      <c r="E29031" s="136"/>
      <c r="H29031" s="136"/>
      <c r="K29031" s="136"/>
      <c r="O29031" s="136"/>
      <c r="T29031" s="136"/>
      <c r="W29031" s="136"/>
      <c r="Z29031" s="136"/>
      <c r="AC29031" s="136"/>
    </row>
    <row r="29032" spans="2:29">
      <c r="B29032" s="136"/>
      <c r="E29032" s="136"/>
      <c r="H29032" s="136"/>
      <c r="K29032" s="136"/>
      <c r="O29032" s="136"/>
      <c r="T29032" s="136"/>
      <c r="W29032" s="136"/>
      <c r="Z29032" s="136"/>
      <c r="AC29032" s="136"/>
    </row>
    <row r="29033" spans="2:29">
      <c r="B29033" s="136"/>
      <c r="E29033" s="136"/>
      <c r="H29033" s="136"/>
      <c r="K29033" s="136"/>
      <c r="O29033" s="136"/>
      <c r="T29033" s="136"/>
      <c r="W29033" s="136"/>
      <c r="Z29033" s="136"/>
      <c r="AC29033" s="136"/>
    </row>
    <row r="29034" spans="2:29">
      <c r="B29034" s="136"/>
      <c r="E29034" s="136"/>
      <c r="H29034" s="136"/>
      <c r="K29034" s="136"/>
      <c r="O29034" s="136"/>
      <c r="T29034" s="136"/>
      <c r="W29034" s="136"/>
      <c r="Z29034" s="136"/>
      <c r="AC29034" s="136"/>
    </row>
    <row r="29035" spans="2:29">
      <c r="B29035" s="136"/>
      <c r="E29035" s="136"/>
      <c r="H29035" s="136"/>
      <c r="K29035" s="136"/>
      <c r="O29035" s="136"/>
      <c r="T29035" s="136"/>
      <c r="W29035" s="136"/>
      <c r="Z29035" s="136"/>
      <c r="AC29035" s="136"/>
    </row>
    <row r="29036" spans="2:29">
      <c r="B29036" s="136"/>
      <c r="E29036" s="136"/>
      <c r="H29036" s="136"/>
      <c r="K29036" s="136"/>
      <c r="O29036" s="136"/>
      <c r="T29036" s="136"/>
      <c r="W29036" s="136"/>
      <c r="Z29036" s="136"/>
      <c r="AC29036" s="136"/>
    </row>
    <row r="29037" spans="2:29">
      <c r="B29037" s="136"/>
      <c r="E29037" s="136"/>
      <c r="H29037" s="136"/>
      <c r="K29037" s="136"/>
      <c r="O29037" s="136"/>
      <c r="T29037" s="136"/>
      <c r="W29037" s="136"/>
      <c r="Z29037" s="136"/>
      <c r="AC29037" s="136"/>
    </row>
    <row r="29038" spans="2:29">
      <c r="B29038" s="136"/>
      <c r="E29038" s="136"/>
      <c r="H29038" s="136"/>
      <c r="K29038" s="136"/>
      <c r="O29038" s="136"/>
      <c r="T29038" s="136"/>
      <c r="W29038" s="136"/>
      <c r="Z29038" s="136"/>
      <c r="AC29038" s="136"/>
    </row>
    <row r="29039" spans="2:29">
      <c r="B29039" s="136"/>
      <c r="E29039" s="136"/>
      <c r="H29039" s="136"/>
      <c r="K29039" s="136"/>
      <c r="O29039" s="136"/>
      <c r="T29039" s="136"/>
      <c r="W29039" s="136"/>
      <c r="Z29039" s="136"/>
      <c r="AC29039" s="136"/>
    </row>
    <row r="29040" spans="2:29">
      <c r="B29040" s="136"/>
      <c r="E29040" s="136"/>
      <c r="H29040" s="136"/>
      <c r="K29040" s="136"/>
      <c r="O29040" s="136"/>
      <c r="T29040" s="136"/>
      <c r="W29040" s="136"/>
      <c r="Z29040" s="136"/>
      <c r="AC29040" s="136"/>
    </row>
    <row r="29041" spans="2:29">
      <c r="B29041" s="136"/>
      <c r="E29041" s="136"/>
      <c r="H29041" s="136"/>
      <c r="K29041" s="136"/>
      <c r="O29041" s="136"/>
      <c r="T29041" s="136"/>
      <c r="W29041" s="136"/>
      <c r="Z29041" s="136"/>
      <c r="AC29041" s="136"/>
    </row>
    <row r="29042" spans="2:29">
      <c r="B29042" s="136"/>
      <c r="E29042" s="136"/>
      <c r="H29042" s="136"/>
      <c r="K29042" s="136"/>
      <c r="O29042" s="136"/>
      <c r="T29042" s="136"/>
      <c r="W29042" s="136"/>
      <c r="Z29042" s="136"/>
      <c r="AC29042" s="136"/>
    </row>
    <row r="29043" spans="2:29">
      <c r="B29043" s="136"/>
      <c r="E29043" s="136"/>
      <c r="H29043" s="136"/>
      <c r="K29043" s="136"/>
      <c r="O29043" s="136"/>
      <c r="T29043" s="136"/>
      <c r="W29043" s="136"/>
      <c r="Z29043" s="136"/>
      <c r="AC29043" s="136"/>
    </row>
    <row r="29044" spans="2:29">
      <c r="B29044" s="136"/>
      <c r="E29044" s="136"/>
      <c r="H29044" s="136"/>
      <c r="K29044" s="136"/>
      <c r="O29044" s="136"/>
      <c r="T29044" s="136"/>
      <c r="W29044" s="136"/>
      <c r="Z29044" s="136"/>
      <c r="AC29044" s="136"/>
    </row>
    <row r="29045" spans="2:29">
      <c r="B29045" s="136"/>
      <c r="E29045" s="136"/>
      <c r="H29045" s="136"/>
      <c r="K29045" s="136"/>
      <c r="O29045" s="136"/>
      <c r="T29045" s="136"/>
      <c r="W29045" s="136"/>
      <c r="Z29045" s="136"/>
      <c r="AC29045" s="136"/>
    </row>
    <row r="29046" spans="2:29">
      <c r="B29046" s="136"/>
      <c r="E29046" s="136"/>
      <c r="H29046" s="136"/>
      <c r="K29046" s="136"/>
      <c r="O29046" s="136"/>
      <c r="T29046" s="136"/>
      <c r="W29046" s="136"/>
      <c r="Z29046" s="136"/>
      <c r="AC29046" s="136"/>
    </row>
    <row r="29047" spans="2:29">
      <c r="B29047" s="136"/>
      <c r="E29047" s="136"/>
      <c r="H29047" s="136"/>
      <c r="K29047" s="136"/>
      <c r="O29047" s="136"/>
      <c r="T29047" s="136"/>
      <c r="W29047" s="136"/>
      <c r="Z29047" s="136"/>
      <c r="AC29047" s="136"/>
    </row>
    <row r="29048" spans="2:29">
      <c r="B29048" s="136"/>
      <c r="E29048" s="136"/>
      <c r="H29048" s="136"/>
      <c r="K29048" s="136"/>
      <c r="O29048" s="136"/>
      <c r="T29048" s="136"/>
      <c r="W29048" s="136"/>
      <c r="Z29048" s="136"/>
      <c r="AC29048" s="136"/>
    </row>
    <row r="29049" spans="2:29">
      <c r="B29049" s="136"/>
      <c r="E29049" s="136"/>
      <c r="H29049" s="136"/>
      <c r="K29049" s="136"/>
      <c r="O29049" s="136"/>
      <c r="T29049" s="136"/>
      <c r="W29049" s="136"/>
      <c r="Z29049" s="136"/>
      <c r="AC29049" s="136"/>
    </row>
    <row r="29050" spans="2:29">
      <c r="B29050" s="136"/>
      <c r="E29050" s="136"/>
      <c r="H29050" s="136"/>
      <c r="K29050" s="136"/>
      <c r="O29050" s="136"/>
      <c r="T29050" s="136"/>
      <c r="W29050" s="136"/>
      <c r="Z29050" s="136"/>
      <c r="AC29050" s="136"/>
    </row>
    <row r="29051" spans="2:29">
      <c r="B29051" s="136"/>
      <c r="E29051" s="136"/>
      <c r="H29051" s="136"/>
      <c r="K29051" s="136"/>
      <c r="O29051" s="136"/>
      <c r="T29051" s="136"/>
      <c r="W29051" s="136"/>
      <c r="Z29051" s="136"/>
      <c r="AC29051" s="136"/>
    </row>
    <row r="29052" spans="2:29">
      <c r="B29052" s="136"/>
      <c r="E29052" s="136"/>
      <c r="H29052" s="136"/>
      <c r="K29052" s="136"/>
      <c r="O29052" s="136"/>
      <c r="T29052" s="136"/>
      <c r="W29052" s="136"/>
      <c r="Z29052" s="136"/>
      <c r="AC29052" s="136"/>
    </row>
    <row r="29053" spans="2:29">
      <c r="B29053" s="136"/>
      <c r="E29053" s="136"/>
      <c r="H29053" s="136"/>
      <c r="K29053" s="136"/>
      <c r="O29053" s="136"/>
      <c r="T29053" s="136"/>
      <c r="W29053" s="136"/>
      <c r="Z29053" s="136"/>
      <c r="AC29053" s="136"/>
    </row>
    <row r="29054" spans="2:29">
      <c r="B29054" s="136"/>
      <c r="E29054" s="136"/>
      <c r="H29054" s="136"/>
      <c r="K29054" s="136"/>
      <c r="O29054" s="136"/>
      <c r="T29054" s="136"/>
      <c r="W29054" s="136"/>
      <c r="Z29054" s="136"/>
      <c r="AC29054" s="136"/>
    </row>
    <row r="29055" spans="2:29">
      <c r="B29055" s="136"/>
      <c r="E29055" s="136"/>
      <c r="H29055" s="136"/>
      <c r="K29055" s="136"/>
      <c r="O29055" s="136"/>
      <c r="T29055" s="136"/>
      <c r="W29055" s="136"/>
      <c r="Z29055" s="136"/>
      <c r="AC29055" s="136"/>
    </row>
    <row r="29056" spans="2:29">
      <c r="B29056" s="136"/>
      <c r="E29056" s="136"/>
      <c r="H29056" s="136"/>
      <c r="K29056" s="136"/>
      <c r="O29056" s="136"/>
      <c r="T29056" s="136"/>
      <c r="W29056" s="136"/>
      <c r="Z29056" s="136"/>
      <c r="AC29056" s="136"/>
    </row>
    <row r="29057" spans="2:29">
      <c r="B29057" s="136"/>
      <c r="E29057" s="136"/>
      <c r="H29057" s="136"/>
      <c r="K29057" s="136"/>
      <c r="O29057" s="136"/>
      <c r="T29057" s="136"/>
      <c r="W29057" s="136"/>
      <c r="Z29057" s="136"/>
      <c r="AC29057" s="136"/>
    </row>
    <row r="29058" spans="2:29">
      <c r="B29058" s="136"/>
      <c r="E29058" s="136"/>
      <c r="H29058" s="136"/>
      <c r="K29058" s="136"/>
      <c r="O29058" s="136"/>
      <c r="T29058" s="136"/>
      <c r="W29058" s="136"/>
      <c r="Z29058" s="136"/>
      <c r="AC29058" s="136"/>
    </row>
    <row r="29059" spans="2:29">
      <c r="B29059" s="136"/>
      <c r="E29059" s="136"/>
      <c r="H29059" s="136"/>
      <c r="K29059" s="136"/>
      <c r="O29059" s="136"/>
      <c r="T29059" s="136"/>
      <c r="W29059" s="136"/>
      <c r="Z29059" s="136"/>
      <c r="AC29059" s="136"/>
    </row>
    <row r="29060" spans="2:29">
      <c r="B29060" s="136"/>
      <c r="E29060" s="136"/>
      <c r="H29060" s="136"/>
      <c r="K29060" s="136"/>
      <c r="O29060" s="136"/>
      <c r="T29060" s="136"/>
      <c r="W29060" s="136"/>
      <c r="Z29060" s="136"/>
      <c r="AC29060" s="136"/>
    </row>
    <row r="29061" spans="2:29">
      <c r="B29061" s="136"/>
      <c r="E29061" s="136"/>
      <c r="H29061" s="136"/>
      <c r="K29061" s="136"/>
      <c r="O29061" s="136"/>
      <c r="T29061" s="136"/>
      <c r="W29061" s="136"/>
      <c r="Z29061" s="136"/>
      <c r="AC29061" s="136"/>
    </row>
    <row r="29062" spans="2:29">
      <c r="B29062" s="136"/>
      <c r="E29062" s="136"/>
      <c r="H29062" s="136"/>
      <c r="K29062" s="136"/>
      <c r="O29062" s="136"/>
      <c r="T29062" s="136"/>
      <c r="W29062" s="136"/>
      <c r="Z29062" s="136"/>
      <c r="AC29062" s="136"/>
    </row>
    <row r="29063" spans="2:29">
      <c r="B29063" s="136"/>
      <c r="E29063" s="136"/>
      <c r="H29063" s="136"/>
      <c r="K29063" s="136"/>
      <c r="O29063" s="136"/>
      <c r="T29063" s="136"/>
      <c r="W29063" s="136"/>
      <c r="Z29063" s="136"/>
      <c r="AC29063" s="136"/>
    </row>
    <row r="29064" spans="2:29">
      <c r="B29064" s="136"/>
      <c r="E29064" s="136"/>
      <c r="H29064" s="136"/>
      <c r="K29064" s="136"/>
      <c r="O29064" s="136"/>
      <c r="T29064" s="136"/>
      <c r="W29064" s="136"/>
      <c r="Z29064" s="136"/>
      <c r="AC29064" s="136"/>
    </row>
    <row r="29065" spans="2:29">
      <c r="B29065" s="136"/>
      <c r="E29065" s="136"/>
      <c r="H29065" s="136"/>
      <c r="K29065" s="136"/>
      <c r="O29065" s="136"/>
      <c r="T29065" s="136"/>
      <c r="W29065" s="136"/>
      <c r="Z29065" s="136"/>
      <c r="AC29065" s="136"/>
    </row>
    <row r="29066" spans="2:29">
      <c r="B29066" s="136"/>
      <c r="E29066" s="136"/>
      <c r="H29066" s="136"/>
      <c r="K29066" s="136"/>
      <c r="O29066" s="136"/>
      <c r="T29066" s="136"/>
      <c r="W29066" s="136"/>
      <c r="Z29066" s="136"/>
      <c r="AC29066" s="136"/>
    </row>
    <row r="29067" spans="2:29">
      <c r="B29067" s="136"/>
      <c r="E29067" s="136"/>
      <c r="H29067" s="136"/>
      <c r="K29067" s="136"/>
      <c r="O29067" s="136"/>
      <c r="T29067" s="136"/>
      <c r="W29067" s="136"/>
      <c r="Z29067" s="136"/>
      <c r="AC29067" s="136"/>
    </row>
    <row r="29068" spans="2:29">
      <c r="B29068" s="136"/>
      <c r="E29068" s="136"/>
      <c r="H29068" s="136"/>
      <c r="K29068" s="136"/>
      <c r="O29068" s="136"/>
      <c r="T29068" s="136"/>
      <c r="W29068" s="136"/>
      <c r="Z29068" s="136"/>
      <c r="AC29068" s="136"/>
    </row>
    <row r="29069" spans="2:29">
      <c r="B29069" s="136"/>
      <c r="E29069" s="136"/>
      <c r="H29069" s="136"/>
      <c r="K29069" s="136"/>
      <c r="O29069" s="136"/>
      <c r="T29069" s="136"/>
      <c r="W29069" s="136"/>
      <c r="Z29069" s="136"/>
      <c r="AC29069" s="136"/>
    </row>
    <row r="29070" spans="2:29">
      <c r="B29070" s="136"/>
      <c r="E29070" s="136"/>
      <c r="H29070" s="136"/>
      <c r="K29070" s="136"/>
      <c r="O29070" s="136"/>
      <c r="T29070" s="136"/>
      <c r="W29070" s="136"/>
      <c r="Z29070" s="136"/>
      <c r="AC29070" s="136"/>
    </row>
    <row r="29071" spans="2:29">
      <c r="B29071" s="136"/>
      <c r="E29071" s="136"/>
      <c r="H29071" s="136"/>
      <c r="K29071" s="136"/>
      <c r="O29071" s="136"/>
      <c r="T29071" s="136"/>
      <c r="W29071" s="136"/>
      <c r="Z29071" s="136"/>
      <c r="AC29071" s="136"/>
    </row>
    <row r="29072" spans="2:29">
      <c r="B29072" s="136"/>
      <c r="E29072" s="136"/>
      <c r="H29072" s="136"/>
      <c r="K29072" s="136"/>
      <c r="O29072" s="136"/>
      <c r="T29072" s="136"/>
      <c r="W29072" s="136"/>
      <c r="Z29072" s="136"/>
      <c r="AC29072" s="136"/>
    </row>
    <row r="29073" spans="2:29">
      <c r="B29073" s="136"/>
      <c r="E29073" s="136"/>
      <c r="H29073" s="136"/>
      <c r="K29073" s="136"/>
      <c r="O29073" s="136"/>
      <c r="T29073" s="136"/>
      <c r="W29073" s="136"/>
      <c r="Z29073" s="136"/>
      <c r="AC29073" s="136"/>
    </row>
    <row r="29074" spans="2:29">
      <c r="B29074" s="136"/>
      <c r="E29074" s="136"/>
      <c r="H29074" s="136"/>
      <c r="K29074" s="136"/>
      <c r="O29074" s="136"/>
      <c r="T29074" s="136"/>
      <c r="W29074" s="136"/>
      <c r="Z29074" s="136"/>
      <c r="AC29074" s="136"/>
    </row>
    <row r="29075" spans="2:29">
      <c r="B29075" s="136"/>
      <c r="E29075" s="136"/>
      <c r="H29075" s="136"/>
      <c r="K29075" s="136"/>
      <c r="O29075" s="136"/>
      <c r="T29075" s="136"/>
      <c r="W29075" s="136"/>
      <c r="Z29075" s="136"/>
      <c r="AC29075" s="136"/>
    </row>
    <row r="29076" spans="2:29">
      <c r="B29076" s="136"/>
      <c r="E29076" s="136"/>
      <c r="H29076" s="136"/>
      <c r="K29076" s="136"/>
      <c r="O29076" s="136"/>
      <c r="T29076" s="136"/>
      <c r="W29076" s="136"/>
      <c r="Z29076" s="136"/>
      <c r="AC29076" s="136"/>
    </row>
    <row r="29077" spans="2:29">
      <c r="B29077" s="136"/>
      <c r="E29077" s="136"/>
      <c r="H29077" s="136"/>
      <c r="K29077" s="136"/>
      <c r="O29077" s="136"/>
      <c r="T29077" s="136"/>
      <c r="W29077" s="136"/>
      <c r="Z29077" s="136"/>
      <c r="AC29077" s="136"/>
    </row>
    <row r="29078" spans="2:29">
      <c r="B29078" s="136"/>
      <c r="E29078" s="136"/>
      <c r="H29078" s="136"/>
      <c r="K29078" s="136"/>
      <c r="O29078" s="136"/>
      <c r="T29078" s="136"/>
      <c r="W29078" s="136"/>
      <c r="Z29078" s="136"/>
      <c r="AC29078" s="136"/>
    </row>
    <row r="29079" spans="2:29">
      <c r="B29079" s="136"/>
      <c r="E29079" s="136"/>
      <c r="H29079" s="136"/>
      <c r="K29079" s="136"/>
      <c r="O29079" s="136"/>
      <c r="T29079" s="136"/>
      <c r="W29079" s="136"/>
      <c r="Z29079" s="136"/>
      <c r="AC29079" s="136"/>
    </row>
    <row r="29080" spans="2:29">
      <c r="B29080" s="136"/>
      <c r="E29080" s="136"/>
      <c r="H29080" s="136"/>
      <c r="K29080" s="136"/>
      <c r="O29080" s="136"/>
      <c r="T29080" s="136"/>
      <c r="W29080" s="136"/>
      <c r="Z29080" s="136"/>
      <c r="AC29080" s="136"/>
    </row>
    <row r="29081" spans="2:29">
      <c r="B29081" s="136"/>
      <c r="E29081" s="136"/>
      <c r="H29081" s="136"/>
      <c r="K29081" s="136"/>
      <c r="O29081" s="136"/>
      <c r="T29081" s="136"/>
      <c r="W29081" s="136"/>
      <c r="Z29081" s="136"/>
      <c r="AC29081" s="136"/>
    </row>
    <row r="29082" spans="2:29">
      <c r="B29082" s="136"/>
      <c r="E29082" s="136"/>
      <c r="H29082" s="136"/>
      <c r="K29082" s="136"/>
      <c r="O29082" s="136"/>
      <c r="T29082" s="136"/>
      <c r="W29082" s="136"/>
      <c r="Z29082" s="136"/>
      <c r="AC29082" s="136"/>
    </row>
    <row r="29083" spans="2:29">
      <c r="B29083" s="136"/>
      <c r="E29083" s="136"/>
      <c r="H29083" s="136"/>
      <c r="K29083" s="136"/>
      <c r="O29083" s="136"/>
      <c r="T29083" s="136"/>
      <c r="W29083" s="136"/>
      <c r="Z29083" s="136"/>
      <c r="AC29083" s="136"/>
    </row>
    <row r="29084" spans="2:29">
      <c r="B29084" s="136"/>
      <c r="E29084" s="136"/>
      <c r="H29084" s="136"/>
      <c r="K29084" s="136"/>
      <c r="O29084" s="136"/>
      <c r="T29084" s="136"/>
      <c r="W29084" s="136"/>
      <c r="Z29084" s="136"/>
      <c r="AC29084" s="136"/>
    </row>
    <row r="29085" spans="2:29">
      <c r="B29085" s="136"/>
      <c r="E29085" s="136"/>
      <c r="H29085" s="136"/>
      <c r="K29085" s="136"/>
      <c r="O29085" s="136"/>
      <c r="T29085" s="136"/>
      <c r="W29085" s="136"/>
      <c r="Z29085" s="136"/>
      <c r="AC29085" s="136"/>
    </row>
    <row r="29086" spans="2:29">
      <c r="B29086" s="136"/>
      <c r="E29086" s="136"/>
      <c r="H29086" s="136"/>
      <c r="K29086" s="136"/>
      <c r="O29086" s="136"/>
      <c r="T29086" s="136"/>
      <c r="W29086" s="136"/>
      <c r="Z29086" s="136"/>
      <c r="AC29086" s="136"/>
    </row>
    <row r="29087" spans="2:29">
      <c r="B29087" s="136"/>
      <c r="E29087" s="136"/>
      <c r="H29087" s="136"/>
      <c r="K29087" s="136"/>
      <c r="O29087" s="136"/>
      <c r="T29087" s="136"/>
      <c r="W29087" s="136"/>
      <c r="Z29087" s="136"/>
      <c r="AC29087" s="136"/>
    </row>
    <row r="29088" spans="2:29">
      <c r="B29088" s="136"/>
      <c r="E29088" s="136"/>
      <c r="H29088" s="136"/>
      <c r="K29088" s="136"/>
      <c r="O29088" s="136"/>
      <c r="T29088" s="136"/>
      <c r="W29088" s="136"/>
      <c r="Z29088" s="136"/>
      <c r="AC29088" s="136"/>
    </row>
    <row r="29089" spans="2:29">
      <c r="B29089" s="136"/>
      <c r="E29089" s="136"/>
      <c r="H29089" s="136"/>
      <c r="K29089" s="136"/>
      <c r="O29089" s="136"/>
      <c r="T29089" s="136"/>
      <c r="W29089" s="136"/>
      <c r="Z29089" s="136"/>
      <c r="AC29089" s="136"/>
    </row>
    <row r="29090" spans="2:29">
      <c r="B29090" s="136"/>
      <c r="E29090" s="136"/>
      <c r="H29090" s="136"/>
      <c r="K29090" s="136"/>
      <c r="O29090" s="136"/>
      <c r="T29090" s="136"/>
      <c r="W29090" s="136"/>
      <c r="Z29090" s="136"/>
      <c r="AC29090" s="136"/>
    </row>
    <row r="29091" spans="2:29">
      <c r="B29091" s="136"/>
      <c r="E29091" s="136"/>
      <c r="H29091" s="136"/>
      <c r="K29091" s="136"/>
      <c r="O29091" s="136"/>
      <c r="T29091" s="136"/>
      <c r="W29091" s="136"/>
      <c r="Z29091" s="136"/>
      <c r="AC29091" s="136"/>
    </row>
    <row r="29092" spans="2:29">
      <c r="B29092" s="136"/>
      <c r="E29092" s="136"/>
      <c r="H29092" s="136"/>
      <c r="K29092" s="136"/>
      <c r="O29092" s="136"/>
      <c r="T29092" s="136"/>
      <c r="W29092" s="136"/>
      <c r="Z29092" s="136"/>
      <c r="AC29092" s="136"/>
    </row>
    <row r="29093" spans="2:29">
      <c r="B29093" s="136"/>
      <c r="E29093" s="136"/>
      <c r="H29093" s="136"/>
      <c r="K29093" s="136"/>
      <c r="O29093" s="136"/>
      <c r="T29093" s="136"/>
      <c r="W29093" s="136"/>
      <c r="Z29093" s="136"/>
      <c r="AC29093" s="136"/>
    </row>
    <row r="29094" spans="2:29">
      <c r="B29094" s="136"/>
      <c r="E29094" s="136"/>
      <c r="H29094" s="136"/>
      <c r="K29094" s="136"/>
      <c r="O29094" s="136"/>
      <c r="T29094" s="136"/>
      <c r="W29094" s="136"/>
      <c r="Z29094" s="136"/>
      <c r="AC29094" s="136"/>
    </row>
    <row r="29095" spans="2:29">
      <c r="B29095" s="136"/>
      <c r="E29095" s="136"/>
      <c r="H29095" s="136"/>
      <c r="K29095" s="136"/>
      <c r="O29095" s="136"/>
      <c r="T29095" s="136"/>
      <c r="W29095" s="136"/>
      <c r="Z29095" s="136"/>
      <c r="AC29095" s="136"/>
    </row>
    <row r="29096" spans="2:29">
      <c r="B29096" s="136"/>
      <c r="E29096" s="136"/>
      <c r="H29096" s="136"/>
      <c r="K29096" s="136"/>
      <c r="O29096" s="136"/>
      <c r="T29096" s="136"/>
      <c r="W29096" s="136"/>
      <c r="Z29096" s="136"/>
      <c r="AC29096" s="136"/>
    </row>
    <row r="29097" spans="2:29">
      <c r="B29097" s="136"/>
      <c r="E29097" s="136"/>
      <c r="H29097" s="136"/>
      <c r="K29097" s="136"/>
      <c r="O29097" s="136"/>
      <c r="T29097" s="136"/>
      <c r="W29097" s="136"/>
      <c r="Z29097" s="136"/>
      <c r="AC29097" s="136"/>
    </row>
    <row r="29098" spans="2:29">
      <c r="B29098" s="136"/>
      <c r="E29098" s="136"/>
      <c r="H29098" s="136"/>
      <c r="K29098" s="136"/>
      <c r="O29098" s="136"/>
      <c r="T29098" s="136"/>
      <c r="W29098" s="136"/>
      <c r="Z29098" s="136"/>
      <c r="AC29098" s="136"/>
    </row>
    <row r="29099" spans="2:29">
      <c r="B29099" s="136"/>
      <c r="E29099" s="136"/>
      <c r="H29099" s="136"/>
      <c r="K29099" s="136"/>
      <c r="O29099" s="136"/>
      <c r="T29099" s="136"/>
      <c r="W29099" s="136"/>
      <c r="Z29099" s="136"/>
      <c r="AC29099" s="136"/>
    </row>
    <row r="29100" spans="2:29">
      <c r="B29100" s="136"/>
      <c r="E29100" s="136"/>
      <c r="H29100" s="136"/>
      <c r="K29100" s="136"/>
      <c r="O29100" s="136"/>
      <c r="T29100" s="136"/>
      <c r="W29100" s="136"/>
      <c r="Z29100" s="136"/>
      <c r="AC29100" s="136"/>
    </row>
    <row r="29101" spans="2:29">
      <c r="B29101" s="136"/>
      <c r="E29101" s="136"/>
      <c r="H29101" s="136"/>
      <c r="K29101" s="136"/>
      <c r="O29101" s="136"/>
      <c r="T29101" s="136"/>
      <c r="W29101" s="136"/>
      <c r="Z29101" s="136"/>
      <c r="AC29101" s="136"/>
    </row>
    <row r="29102" spans="2:29">
      <c r="B29102" s="136"/>
      <c r="E29102" s="136"/>
      <c r="H29102" s="136"/>
      <c r="K29102" s="136"/>
      <c r="O29102" s="136"/>
      <c r="T29102" s="136"/>
      <c r="W29102" s="136"/>
      <c r="Z29102" s="136"/>
      <c r="AC29102" s="136"/>
    </row>
    <row r="29103" spans="2:29">
      <c r="B29103" s="136"/>
      <c r="E29103" s="136"/>
      <c r="H29103" s="136"/>
      <c r="K29103" s="136"/>
      <c r="O29103" s="136"/>
      <c r="T29103" s="136"/>
      <c r="W29103" s="136"/>
      <c r="Z29103" s="136"/>
      <c r="AC29103" s="136"/>
    </row>
    <row r="29104" spans="2:29">
      <c r="B29104" s="136"/>
      <c r="E29104" s="136"/>
      <c r="H29104" s="136"/>
      <c r="K29104" s="136"/>
      <c r="O29104" s="136"/>
      <c r="T29104" s="136"/>
      <c r="W29104" s="136"/>
      <c r="Z29104" s="136"/>
      <c r="AC29104" s="136"/>
    </row>
    <row r="29105" spans="2:29">
      <c r="B29105" s="136"/>
      <c r="E29105" s="136"/>
      <c r="H29105" s="136"/>
      <c r="K29105" s="136"/>
      <c r="O29105" s="136"/>
      <c r="T29105" s="136"/>
      <c r="W29105" s="136"/>
      <c r="Z29105" s="136"/>
      <c r="AC29105" s="136"/>
    </row>
    <row r="29106" spans="2:29">
      <c r="B29106" s="136"/>
      <c r="E29106" s="136"/>
      <c r="H29106" s="136"/>
      <c r="K29106" s="136"/>
      <c r="O29106" s="136"/>
      <c r="T29106" s="136"/>
      <c r="W29106" s="136"/>
      <c r="Z29106" s="136"/>
      <c r="AC29106" s="136"/>
    </row>
    <row r="29107" spans="2:29">
      <c r="B29107" s="136"/>
      <c r="E29107" s="136"/>
      <c r="H29107" s="136"/>
      <c r="K29107" s="136"/>
      <c r="O29107" s="136"/>
      <c r="T29107" s="136"/>
      <c r="W29107" s="136"/>
      <c r="Z29107" s="136"/>
      <c r="AC29107" s="136"/>
    </row>
    <row r="29108" spans="2:29">
      <c r="B29108" s="136"/>
      <c r="E29108" s="136"/>
      <c r="H29108" s="136"/>
      <c r="K29108" s="136"/>
      <c r="O29108" s="136"/>
      <c r="T29108" s="136"/>
      <c r="W29108" s="136"/>
      <c r="Z29108" s="136"/>
      <c r="AC29108" s="136"/>
    </row>
    <row r="29109" spans="2:29">
      <c r="B29109" s="136"/>
      <c r="E29109" s="136"/>
      <c r="H29109" s="136"/>
      <c r="K29109" s="136"/>
      <c r="O29109" s="136"/>
      <c r="T29109" s="136"/>
      <c r="W29109" s="136"/>
      <c r="Z29109" s="136"/>
      <c r="AC29109" s="136"/>
    </row>
    <row r="29110" spans="2:29">
      <c r="B29110" s="136"/>
      <c r="E29110" s="136"/>
      <c r="H29110" s="136"/>
      <c r="K29110" s="136"/>
      <c r="O29110" s="136"/>
      <c r="T29110" s="136"/>
      <c r="W29110" s="136"/>
      <c r="Z29110" s="136"/>
      <c r="AC29110" s="136"/>
    </row>
    <row r="29111" spans="2:29">
      <c r="B29111" s="136"/>
      <c r="E29111" s="136"/>
      <c r="H29111" s="136"/>
      <c r="K29111" s="136"/>
      <c r="O29111" s="136"/>
      <c r="T29111" s="136"/>
      <c r="W29111" s="136"/>
      <c r="Z29111" s="136"/>
      <c r="AC29111" s="136"/>
    </row>
    <row r="29112" spans="2:29">
      <c r="B29112" s="136"/>
      <c r="E29112" s="136"/>
      <c r="H29112" s="136"/>
      <c r="K29112" s="136"/>
      <c r="O29112" s="136"/>
      <c r="T29112" s="136"/>
      <c r="W29112" s="136"/>
      <c r="Z29112" s="136"/>
      <c r="AC29112" s="136"/>
    </row>
    <row r="29113" spans="2:29">
      <c r="B29113" s="136"/>
      <c r="E29113" s="136"/>
      <c r="H29113" s="136"/>
      <c r="K29113" s="136"/>
      <c r="O29113" s="136"/>
      <c r="T29113" s="136"/>
      <c r="W29113" s="136"/>
      <c r="Z29113" s="136"/>
      <c r="AC29113" s="136"/>
    </row>
    <row r="29114" spans="2:29">
      <c r="B29114" s="136"/>
      <c r="E29114" s="136"/>
      <c r="H29114" s="136"/>
      <c r="K29114" s="136"/>
      <c r="O29114" s="136"/>
      <c r="T29114" s="136"/>
      <c r="W29114" s="136"/>
      <c r="Z29114" s="136"/>
      <c r="AC29114" s="136"/>
    </row>
    <row r="29115" spans="2:29">
      <c r="B29115" s="136"/>
      <c r="E29115" s="136"/>
      <c r="H29115" s="136"/>
      <c r="K29115" s="136"/>
      <c r="O29115" s="136"/>
      <c r="T29115" s="136"/>
      <c r="W29115" s="136"/>
      <c r="Z29115" s="136"/>
      <c r="AC29115" s="136"/>
    </row>
    <row r="29116" spans="2:29">
      <c r="B29116" s="136"/>
      <c r="E29116" s="136"/>
      <c r="H29116" s="136"/>
      <c r="K29116" s="136"/>
      <c r="O29116" s="136"/>
      <c r="T29116" s="136"/>
      <c r="W29116" s="136"/>
      <c r="Z29116" s="136"/>
      <c r="AC29116" s="136"/>
    </row>
    <row r="29117" spans="2:29">
      <c r="B29117" s="136"/>
      <c r="E29117" s="136"/>
      <c r="H29117" s="136"/>
      <c r="K29117" s="136"/>
      <c r="O29117" s="136"/>
      <c r="T29117" s="136"/>
      <c r="W29117" s="136"/>
      <c r="Z29117" s="136"/>
      <c r="AC29117" s="136"/>
    </row>
    <row r="29118" spans="2:29">
      <c r="B29118" s="136"/>
      <c r="E29118" s="136"/>
      <c r="H29118" s="136"/>
      <c r="K29118" s="136"/>
      <c r="O29118" s="136"/>
      <c r="T29118" s="136"/>
      <c r="W29118" s="136"/>
      <c r="Z29118" s="136"/>
      <c r="AC29118" s="136"/>
    </row>
    <row r="29119" spans="2:29">
      <c r="B29119" s="136"/>
      <c r="E29119" s="136"/>
      <c r="H29119" s="136"/>
      <c r="K29119" s="136"/>
      <c r="O29119" s="136"/>
      <c r="T29119" s="136"/>
      <c r="W29119" s="136"/>
      <c r="Z29119" s="136"/>
      <c r="AC29119" s="136"/>
    </row>
    <row r="29120" spans="2:29">
      <c r="B29120" s="136"/>
      <c r="E29120" s="136"/>
      <c r="H29120" s="136"/>
      <c r="K29120" s="136"/>
      <c r="O29120" s="136"/>
      <c r="T29120" s="136"/>
      <c r="W29120" s="136"/>
      <c r="Z29120" s="136"/>
      <c r="AC29120" s="136"/>
    </row>
    <row r="29121" spans="2:29">
      <c r="B29121" s="136"/>
      <c r="E29121" s="136"/>
      <c r="H29121" s="136"/>
      <c r="K29121" s="136"/>
      <c r="O29121" s="136"/>
      <c r="T29121" s="136"/>
      <c r="W29121" s="136"/>
      <c r="Z29121" s="136"/>
      <c r="AC29121" s="136"/>
    </row>
    <row r="29122" spans="2:29">
      <c r="B29122" s="136"/>
      <c r="E29122" s="136"/>
      <c r="H29122" s="136"/>
      <c r="K29122" s="136"/>
      <c r="O29122" s="136"/>
      <c r="T29122" s="136"/>
      <c r="W29122" s="136"/>
      <c r="Z29122" s="136"/>
      <c r="AC29122" s="136"/>
    </row>
    <row r="29123" spans="2:29">
      <c r="B29123" s="136"/>
      <c r="E29123" s="136"/>
      <c r="H29123" s="136"/>
      <c r="K29123" s="136"/>
      <c r="O29123" s="136"/>
      <c r="T29123" s="136"/>
      <c r="W29123" s="136"/>
      <c r="Z29123" s="136"/>
      <c r="AC29123" s="136"/>
    </row>
    <row r="29124" spans="2:29">
      <c r="B29124" s="136"/>
      <c r="E29124" s="136"/>
      <c r="H29124" s="136"/>
      <c r="K29124" s="136"/>
      <c r="O29124" s="136"/>
      <c r="T29124" s="136"/>
      <c r="W29124" s="136"/>
      <c r="Z29124" s="136"/>
      <c r="AC29124" s="136"/>
    </row>
    <row r="29125" spans="2:29">
      <c r="B29125" s="136"/>
      <c r="E29125" s="136"/>
      <c r="H29125" s="136"/>
      <c r="K29125" s="136"/>
      <c r="O29125" s="136"/>
      <c r="T29125" s="136"/>
      <c r="W29125" s="136"/>
      <c r="Z29125" s="136"/>
      <c r="AC29125" s="136"/>
    </row>
    <row r="29126" spans="2:29">
      <c r="B29126" s="136"/>
      <c r="E29126" s="136"/>
      <c r="H29126" s="136"/>
      <c r="K29126" s="136"/>
      <c r="O29126" s="136"/>
      <c r="T29126" s="136"/>
      <c r="W29126" s="136"/>
      <c r="Z29126" s="136"/>
      <c r="AC29126" s="136"/>
    </row>
    <row r="29127" spans="2:29">
      <c r="B29127" s="136"/>
      <c r="E29127" s="136"/>
      <c r="H29127" s="136"/>
      <c r="K29127" s="136"/>
      <c r="O29127" s="136"/>
      <c r="T29127" s="136"/>
      <c r="W29127" s="136"/>
      <c r="Z29127" s="136"/>
      <c r="AC29127" s="136"/>
    </row>
    <row r="29128" spans="2:29">
      <c r="B29128" s="136"/>
      <c r="E29128" s="136"/>
      <c r="H29128" s="136"/>
      <c r="K29128" s="136"/>
      <c r="O29128" s="136"/>
      <c r="T29128" s="136"/>
      <c r="W29128" s="136"/>
      <c r="Z29128" s="136"/>
      <c r="AC29128" s="136"/>
    </row>
    <row r="29129" spans="2:29">
      <c r="B29129" s="136"/>
      <c r="E29129" s="136"/>
      <c r="H29129" s="136"/>
      <c r="K29129" s="136"/>
      <c r="O29129" s="136"/>
      <c r="T29129" s="136"/>
      <c r="W29129" s="136"/>
      <c r="Z29129" s="136"/>
      <c r="AC29129" s="136"/>
    </row>
    <row r="29130" spans="2:29">
      <c r="B29130" s="136"/>
      <c r="E29130" s="136"/>
      <c r="H29130" s="136"/>
      <c r="K29130" s="136"/>
      <c r="O29130" s="136"/>
      <c r="T29130" s="136"/>
      <c r="W29130" s="136"/>
      <c r="Z29130" s="136"/>
      <c r="AC29130" s="136"/>
    </row>
    <row r="29131" spans="2:29">
      <c r="B29131" s="136"/>
      <c r="E29131" s="136"/>
      <c r="H29131" s="136"/>
      <c r="K29131" s="136"/>
      <c r="O29131" s="136"/>
      <c r="T29131" s="136"/>
      <c r="W29131" s="136"/>
      <c r="Z29131" s="136"/>
      <c r="AC29131" s="136"/>
    </row>
    <row r="29132" spans="2:29">
      <c r="B29132" s="136"/>
      <c r="E29132" s="136"/>
      <c r="H29132" s="136"/>
      <c r="K29132" s="136"/>
      <c r="O29132" s="136"/>
      <c r="T29132" s="136"/>
      <c r="W29132" s="136"/>
      <c r="Z29132" s="136"/>
      <c r="AC29132" s="136"/>
    </row>
    <row r="29133" spans="2:29">
      <c r="B29133" s="136"/>
      <c r="E29133" s="136"/>
      <c r="H29133" s="136"/>
      <c r="K29133" s="136"/>
      <c r="O29133" s="136"/>
      <c r="T29133" s="136"/>
      <c r="W29133" s="136"/>
      <c r="Z29133" s="136"/>
      <c r="AC29133" s="136"/>
    </row>
    <row r="29134" spans="2:29">
      <c r="B29134" s="136"/>
      <c r="E29134" s="136"/>
      <c r="H29134" s="136"/>
      <c r="K29134" s="136"/>
      <c r="O29134" s="136"/>
      <c r="T29134" s="136"/>
      <c r="W29134" s="136"/>
      <c r="Z29134" s="136"/>
      <c r="AC29134" s="136"/>
    </row>
    <row r="29135" spans="2:29">
      <c r="B29135" s="136"/>
      <c r="E29135" s="136"/>
      <c r="H29135" s="136"/>
      <c r="K29135" s="136"/>
      <c r="O29135" s="136"/>
      <c r="T29135" s="136"/>
      <c r="W29135" s="136"/>
      <c r="Z29135" s="136"/>
      <c r="AC29135" s="136"/>
    </row>
    <row r="29136" spans="2:29">
      <c r="B29136" s="136"/>
      <c r="E29136" s="136"/>
      <c r="H29136" s="136"/>
      <c r="K29136" s="136"/>
      <c r="O29136" s="136"/>
      <c r="T29136" s="136"/>
      <c r="W29136" s="136"/>
      <c r="Z29136" s="136"/>
      <c r="AC29136" s="136"/>
    </row>
    <row r="29137" spans="2:29">
      <c r="B29137" s="136"/>
      <c r="E29137" s="136"/>
      <c r="H29137" s="136"/>
      <c r="K29137" s="136"/>
      <c r="O29137" s="136"/>
      <c r="T29137" s="136"/>
      <c r="W29137" s="136"/>
      <c r="Z29137" s="136"/>
      <c r="AC29137" s="136"/>
    </row>
    <row r="29138" spans="2:29">
      <c r="B29138" s="136"/>
      <c r="E29138" s="136"/>
      <c r="H29138" s="136"/>
      <c r="K29138" s="136"/>
      <c r="O29138" s="136"/>
      <c r="T29138" s="136"/>
      <c r="W29138" s="136"/>
      <c r="Z29138" s="136"/>
      <c r="AC29138" s="136"/>
    </row>
    <row r="29139" spans="2:29">
      <c r="B29139" s="136"/>
      <c r="E29139" s="136"/>
      <c r="H29139" s="136"/>
      <c r="K29139" s="136"/>
      <c r="O29139" s="136"/>
      <c r="T29139" s="136"/>
      <c r="W29139" s="136"/>
      <c r="Z29139" s="136"/>
      <c r="AC29139" s="136"/>
    </row>
    <row r="29140" spans="2:29">
      <c r="B29140" s="136"/>
      <c r="E29140" s="136"/>
      <c r="H29140" s="136"/>
      <c r="K29140" s="136"/>
      <c r="O29140" s="136"/>
      <c r="T29140" s="136"/>
      <c r="W29140" s="136"/>
      <c r="Z29140" s="136"/>
      <c r="AC29140" s="136"/>
    </row>
    <row r="29141" spans="2:29">
      <c r="B29141" s="136"/>
      <c r="E29141" s="136"/>
      <c r="H29141" s="136"/>
      <c r="K29141" s="136"/>
      <c r="O29141" s="136"/>
      <c r="T29141" s="136"/>
      <c r="W29141" s="136"/>
      <c r="Z29141" s="136"/>
      <c r="AC29141" s="136"/>
    </row>
    <row r="29142" spans="2:29">
      <c r="B29142" s="136"/>
      <c r="E29142" s="136"/>
      <c r="H29142" s="136"/>
      <c r="K29142" s="136"/>
      <c r="O29142" s="136"/>
      <c r="T29142" s="136"/>
      <c r="W29142" s="136"/>
      <c r="Z29142" s="136"/>
      <c r="AC29142" s="136"/>
    </row>
    <row r="29143" spans="2:29">
      <c r="B29143" s="136"/>
      <c r="E29143" s="136"/>
      <c r="H29143" s="136"/>
      <c r="K29143" s="136"/>
      <c r="O29143" s="136"/>
      <c r="T29143" s="136"/>
      <c r="W29143" s="136"/>
      <c r="Z29143" s="136"/>
      <c r="AC29143" s="136"/>
    </row>
    <row r="29144" spans="2:29">
      <c r="B29144" s="136"/>
      <c r="E29144" s="136"/>
      <c r="H29144" s="136"/>
      <c r="K29144" s="136"/>
      <c r="O29144" s="136"/>
      <c r="T29144" s="136"/>
      <c r="W29144" s="136"/>
      <c r="Z29144" s="136"/>
      <c r="AC29144" s="136"/>
    </row>
    <row r="29145" spans="2:29">
      <c r="B29145" s="136"/>
      <c r="E29145" s="136"/>
      <c r="H29145" s="136"/>
      <c r="K29145" s="136"/>
      <c r="O29145" s="136"/>
      <c r="T29145" s="136"/>
      <c r="W29145" s="136"/>
      <c r="Z29145" s="136"/>
      <c r="AC29145" s="136"/>
    </row>
    <row r="29146" spans="2:29">
      <c r="B29146" s="136"/>
      <c r="E29146" s="136"/>
      <c r="H29146" s="136"/>
      <c r="K29146" s="136"/>
      <c r="O29146" s="136"/>
      <c r="T29146" s="136"/>
      <c r="W29146" s="136"/>
      <c r="Z29146" s="136"/>
      <c r="AC29146" s="136"/>
    </row>
    <row r="29147" spans="2:29">
      <c r="B29147" s="136"/>
      <c r="E29147" s="136"/>
      <c r="H29147" s="136"/>
      <c r="K29147" s="136"/>
      <c r="O29147" s="136"/>
      <c r="T29147" s="136"/>
      <c r="W29147" s="136"/>
      <c r="Z29147" s="136"/>
      <c r="AC29147" s="136"/>
    </row>
    <row r="29148" spans="2:29">
      <c r="B29148" s="136"/>
      <c r="E29148" s="136"/>
      <c r="H29148" s="136"/>
      <c r="K29148" s="136"/>
      <c r="O29148" s="136"/>
      <c r="T29148" s="136"/>
      <c r="W29148" s="136"/>
      <c r="Z29148" s="136"/>
      <c r="AC29148" s="136"/>
    </row>
    <row r="29149" spans="2:29">
      <c r="B29149" s="136"/>
      <c r="E29149" s="136"/>
      <c r="H29149" s="136"/>
      <c r="K29149" s="136"/>
      <c r="O29149" s="136"/>
      <c r="T29149" s="136"/>
      <c r="W29149" s="136"/>
      <c r="Z29149" s="136"/>
      <c r="AC29149" s="136"/>
    </row>
    <row r="29150" spans="2:29">
      <c r="B29150" s="136"/>
      <c r="E29150" s="136"/>
      <c r="H29150" s="136"/>
      <c r="K29150" s="136"/>
      <c r="O29150" s="136"/>
      <c r="T29150" s="136"/>
      <c r="W29150" s="136"/>
      <c r="Z29150" s="136"/>
      <c r="AC29150" s="136"/>
    </row>
    <row r="29151" spans="2:29">
      <c r="B29151" s="136"/>
      <c r="E29151" s="136"/>
      <c r="H29151" s="136"/>
      <c r="K29151" s="136"/>
      <c r="O29151" s="136"/>
      <c r="T29151" s="136"/>
      <c r="W29151" s="136"/>
      <c r="Z29151" s="136"/>
      <c r="AC29151" s="136"/>
    </row>
    <row r="29152" spans="2:29">
      <c r="B29152" s="136"/>
      <c r="E29152" s="136"/>
      <c r="H29152" s="136"/>
      <c r="K29152" s="136"/>
      <c r="O29152" s="136"/>
      <c r="T29152" s="136"/>
      <c r="W29152" s="136"/>
      <c r="Z29152" s="136"/>
      <c r="AC29152" s="136"/>
    </row>
    <row r="29153" spans="2:29">
      <c r="B29153" s="136"/>
      <c r="E29153" s="136"/>
      <c r="H29153" s="136"/>
      <c r="K29153" s="136"/>
      <c r="O29153" s="136"/>
      <c r="T29153" s="136"/>
      <c r="W29153" s="136"/>
      <c r="Z29153" s="136"/>
      <c r="AC29153" s="136"/>
    </row>
    <row r="29154" spans="2:29">
      <c r="B29154" s="136"/>
      <c r="E29154" s="136"/>
      <c r="H29154" s="136"/>
      <c r="K29154" s="136"/>
      <c r="O29154" s="136"/>
      <c r="T29154" s="136"/>
      <c r="W29154" s="136"/>
      <c r="Z29154" s="136"/>
      <c r="AC29154" s="136"/>
    </row>
    <row r="29155" spans="2:29">
      <c r="B29155" s="136"/>
      <c r="E29155" s="136"/>
      <c r="H29155" s="136"/>
      <c r="K29155" s="136"/>
      <c r="O29155" s="136"/>
      <c r="T29155" s="136"/>
      <c r="W29155" s="136"/>
      <c r="Z29155" s="136"/>
      <c r="AC29155" s="136"/>
    </row>
    <row r="29156" spans="2:29">
      <c r="B29156" s="136"/>
      <c r="E29156" s="136"/>
      <c r="H29156" s="136"/>
      <c r="K29156" s="136"/>
      <c r="O29156" s="136"/>
      <c r="T29156" s="136"/>
      <c r="W29156" s="136"/>
      <c r="Z29156" s="136"/>
      <c r="AC29156" s="136"/>
    </row>
    <row r="29157" spans="2:29">
      <c r="B29157" s="136"/>
      <c r="E29157" s="136"/>
      <c r="H29157" s="136"/>
      <c r="K29157" s="136"/>
      <c r="O29157" s="136"/>
      <c r="T29157" s="136"/>
      <c r="W29157" s="136"/>
      <c r="Z29157" s="136"/>
      <c r="AC29157" s="136"/>
    </row>
    <row r="29158" spans="2:29">
      <c r="B29158" s="136"/>
      <c r="E29158" s="136"/>
      <c r="H29158" s="136"/>
      <c r="K29158" s="136"/>
      <c r="O29158" s="136"/>
      <c r="T29158" s="136"/>
      <c r="W29158" s="136"/>
      <c r="Z29158" s="136"/>
      <c r="AC29158" s="136"/>
    </row>
    <row r="29159" spans="2:29">
      <c r="B29159" s="136"/>
      <c r="E29159" s="136"/>
      <c r="H29159" s="136"/>
      <c r="K29159" s="136"/>
      <c r="O29159" s="136"/>
      <c r="T29159" s="136"/>
      <c r="W29159" s="136"/>
      <c r="Z29159" s="136"/>
      <c r="AC29159" s="136"/>
    </row>
    <row r="29160" spans="2:29">
      <c r="B29160" s="136"/>
      <c r="E29160" s="136"/>
      <c r="H29160" s="136"/>
      <c r="K29160" s="136"/>
      <c r="O29160" s="136"/>
      <c r="T29160" s="136"/>
      <c r="W29160" s="136"/>
      <c r="Z29160" s="136"/>
      <c r="AC29160" s="136"/>
    </row>
    <row r="29161" spans="2:29">
      <c r="B29161" s="136"/>
      <c r="E29161" s="136"/>
      <c r="H29161" s="136"/>
      <c r="K29161" s="136"/>
      <c r="O29161" s="136"/>
      <c r="T29161" s="136"/>
      <c r="W29161" s="136"/>
      <c r="Z29161" s="136"/>
      <c r="AC29161" s="136"/>
    </row>
    <row r="29162" spans="2:29">
      <c r="B29162" s="136"/>
      <c r="E29162" s="136"/>
      <c r="H29162" s="136"/>
      <c r="K29162" s="136"/>
      <c r="O29162" s="136"/>
      <c r="T29162" s="136"/>
      <c r="W29162" s="136"/>
      <c r="Z29162" s="136"/>
      <c r="AC29162" s="136"/>
    </row>
    <row r="29163" spans="2:29">
      <c r="B29163" s="136"/>
      <c r="E29163" s="136"/>
      <c r="H29163" s="136"/>
      <c r="K29163" s="136"/>
      <c r="O29163" s="136"/>
      <c r="T29163" s="136"/>
      <c r="W29163" s="136"/>
      <c r="Z29163" s="136"/>
      <c r="AC29163" s="136"/>
    </row>
    <row r="29164" spans="2:29">
      <c r="B29164" s="136"/>
      <c r="E29164" s="136"/>
      <c r="H29164" s="136"/>
      <c r="K29164" s="136"/>
      <c r="O29164" s="136"/>
      <c r="T29164" s="136"/>
      <c r="W29164" s="136"/>
      <c r="Z29164" s="136"/>
      <c r="AC29164" s="136"/>
    </row>
    <row r="29165" spans="2:29">
      <c r="B29165" s="136"/>
      <c r="E29165" s="136"/>
      <c r="H29165" s="136"/>
      <c r="K29165" s="136"/>
      <c r="O29165" s="136"/>
      <c r="T29165" s="136"/>
      <c r="W29165" s="136"/>
      <c r="Z29165" s="136"/>
      <c r="AC29165" s="136"/>
    </row>
    <row r="29166" spans="2:29">
      <c r="B29166" s="136"/>
      <c r="E29166" s="136"/>
      <c r="H29166" s="136"/>
      <c r="K29166" s="136"/>
      <c r="O29166" s="136"/>
      <c r="T29166" s="136"/>
      <c r="W29166" s="136"/>
      <c r="Z29166" s="136"/>
      <c r="AC29166" s="136"/>
    </row>
    <row r="29167" spans="2:29">
      <c r="B29167" s="136"/>
      <c r="E29167" s="136"/>
      <c r="H29167" s="136"/>
      <c r="K29167" s="136"/>
      <c r="O29167" s="136"/>
      <c r="T29167" s="136"/>
      <c r="W29167" s="136"/>
      <c r="Z29167" s="136"/>
      <c r="AC29167" s="136"/>
    </row>
    <row r="29168" spans="2:29">
      <c r="B29168" s="136"/>
      <c r="E29168" s="136"/>
      <c r="H29168" s="136"/>
      <c r="K29168" s="136"/>
      <c r="O29168" s="136"/>
      <c r="T29168" s="136"/>
      <c r="W29168" s="136"/>
      <c r="Z29168" s="136"/>
      <c r="AC29168" s="136"/>
    </row>
    <row r="29169" spans="2:29">
      <c r="B29169" s="136"/>
      <c r="E29169" s="136"/>
      <c r="H29169" s="136"/>
      <c r="K29169" s="136"/>
      <c r="O29169" s="136"/>
      <c r="T29169" s="136"/>
      <c r="W29169" s="136"/>
      <c r="Z29169" s="136"/>
      <c r="AC29169" s="136"/>
    </row>
    <row r="29170" spans="2:29">
      <c r="B29170" s="136"/>
      <c r="E29170" s="136"/>
      <c r="H29170" s="136"/>
      <c r="K29170" s="136"/>
      <c r="O29170" s="136"/>
      <c r="T29170" s="136"/>
      <c r="W29170" s="136"/>
      <c r="Z29170" s="136"/>
      <c r="AC29170" s="136"/>
    </row>
    <row r="29171" spans="2:29">
      <c r="B29171" s="136"/>
      <c r="E29171" s="136"/>
      <c r="H29171" s="136"/>
      <c r="K29171" s="136"/>
      <c r="O29171" s="136"/>
      <c r="T29171" s="136"/>
      <c r="W29171" s="136"/>
      <c r="Z29171" s="136"/>
      <c r="AC29171" s="136"/>
    </row>
    <row r="29172" spans="2:29">
      <c r="B29172" s="136"/>
      <c r="E29172" s="136"/>
      <c r="H29172" s="136"/>
      <c r="K29172" s="136"/>
      <c r="O29172" s="136"/>
      <c r="T29172" s="136"/>
      <c r="W29172" s="136"/>
      <c r="Z29172" s="136"/>
      <c r="AC29172" s="136"/>
    </row>
    <row r="29173" spans="2:29">
      <c r="B29173" s="136"/>
      <c r="E29173" s="136"/>
      <c r="H29173" s="136"/>
      <c r="K29173" s="136"/>
      <c r="O29173" s="136"/>
      <c r="T29173" s="136"/>
      <c r="W29173" s="136"/>
      <c r="Z29173" s="136"/>
      <c r="AC29173" s="136"/>
    </row>
    <row r="29174" spans="2:29">
      <c r="B29174" s="136"/>
      <c r="E29174" s="136"/>
      <c r="H29174" s="136"/>
      <c r="K29174" s="136"/>
      <c r="O29174" s="136"/>
      <c r="T29174" s="136"/>
      <c r="W29174" s="136"/>
      <c r="Z29174" s="136"/>
      <c r="AC29174" s="136"/>
    </row>
    <row r="29175" spans="2:29">
      <c r="B29175" s="136"/>
      <c r="E29175" s="136"/>
      <c r="H29175" s="136"/>
      <c r="K29175" s="136"/>
      <c r="O29175" s="136"/>
      <c r="T29175" s="136"/>
      <c r="W29175" s="136"/>
      <c r="Z29175" s="136"/>
      <c r="AC29175" s="136"/>
    </row>
    <row r="29176" spans="2:29">
      <c r="B29176" s="136"/>
      <c r="E29176" s="136"/>
      <c r="H29176" s="136"/>
      <c r="K29176" s="136"/>
      <c r="O29176" s="136"/>
      <c r="T29176" s="136"/>
      <c r="W29176" s="136"/>
      <c r="Z29176" s="136"/>
      <c r="AC29176" s="136"/>
    </row>
    <row r="29177" spans="2:29">
      <c r="B29177" s="136"/>
      <c r="E29177" s="136"/>
      <c r="H29177" s="136"/>
      <c r="K29177" s="136"/>
      <c r="O29177" s="136"/>
      <c r="T29177" s="136"/>
      <c r="W29177" s="136"/>
      <c r="Z29177" s="136"/>
      <c r="AC29177" s="136"/>
    </row>
    <row r="29178" spans="2:29">
      <c r="B29178" s="136"/>
      <c r="E29178" s="136"/>
      <c r="H29178" s="136"/>
      <c r="K29178" s="136"/>
      <c r="O29178" s="136"/>
      <c r="T29178" s="136"/>
      <c r="W29178" s="136"/>
      <c r="Z29178" s="136"/>
      <c r="AC29178" s="136"/>
    </row>
    <row r="29179" spans="2:29">
      <c r="B29179" s="136"/>
      <c r="E29179" s="136"/>
      <c r="H29179" s="136"/>
      <c r="K29179" s="136"/>
      <c r="O29179" s="136"/>
      <c r="T29179" s="136"/>
      <c r="W29179" s="136"/>
      <c r="Z29179" s="136"/>
      <c r="AC29179" s="136"/>
    </row>
    <row r="29180" spans="2:29">
      <c r="B29180" s="136"/>
      <c r="E29180" s="136"/>
      <c r="H29180" s="136"/>
      <c r="K29180" s="136"/>
      <c r="O29180" s="136"/>
      <c r="T29180" s="136"/>
      <c r="W29180" s="136"/>
      <c r="Z29180" s="136"/>
      <c r="AC29180" s="136"/>
    </row>
    <row r="29181" spans="2:29">
      <c r="B29181" s="136"/>
      <c r="E29181" s="136"/>
      <c r="H29181" s="136"/>
      <c r="K29181" s="136"/>
      <c r="O29181" s="136"/>
      <c r="T29181" s="136"/>
      <c r="W29181" s="136"/>
      <c r="Z29181" s="136"/>
      <c r="AC29181" s="136"/>
    </row>
    <row r="29182" spans="2:29">
      <c r="B29182" s="136"/>
      <c r="E29182" s="136"/>
      <c r="H29182" s="136"/>
      <c r="K29182" s="136"/>
      <c r="O29182" s="136"/>
      <c r="T29182" s="136"/>
      <c r="W29182" s="136"/>
      <c r="Z29182" s="136"/>
      <c r="AC29182" s="136"/>
    </row>
    <row r="29183" spans="2:29">
      <c r="B29183" s="136"/>
      <c r="E29183" s="136"/>
      <c r="H29183" s="136"/>
      <c r="K29183" s="136"/>
      <c r="O29183" s="136"/>
      <c r="T29183" s="136"/>
      <c r="W29183" s="136"/>
      <c r="Z29183" s="136"/>
      <c r="AC29183" s="136"/>
    </row>
    <row r="29184" spans="2:29">
      <c r="B29184" s="136"/>
      <c r="E29184" s="136"/>
      <c r="H29184" s="136"/>
      <c r="K29184" s="136"/>
      <c r="O29184" s="136"/>
      <c r="T29184" s="136"/>
      <c r="W29184" s="136"/>
      <c r="Z29184" s="136"/>
      <c r="AC29184" s="136"/>
    </row>
    <row r="29185" spans="2:29">
      <c r="B29185" s="136"/>
      <c r="E29185" s="136"/>
      <c r="H29185" s="136"/>
      <c r="K29185" s="136"/>
      <c r="O29185" s="136"/>
      <c r="T29185" s="136"/>
      <c r="W29185" s="136"/>
      <c r="Z29185" s="136"/>
      <c r="AC29185" s="136"/>
    </row>
    <row r="29186" spans="2:29">
      <c r="B29186" s="136"/>
      <c r="E29186" s="136"/>
      <c r="H29186" s="136"/>
      <c r="K29186" s="136"/>
      <c r="O29186" s="136"/>
      <c r="T29186" s="136"/>
      <c r="W29186" s="136"/>
      <c r="Z29186" s="136"/>
      <c r="AC29186" s="136"/>
    </row>
    <row r="29187" spans="2:29">
      <c r="B29187" s="136"/>
      <c r="E29187" s="136"/>
      <c r="H29187" s="136"/>
      <c r="K29187" s="136"/>
      <c r="O29187" s="136"/>
      <c r="T29187" s="136"/>
      <c r="W29187" s="136"/>
      <c r="Z29187" s="136"/>
      <c r="AC29187" s="136"/>
    </row>
    <row r="29188" spans="2:29">
      <c r="B29188" s="136"/>
      <c r="E29188" s="136"/>
      <c r="H29188" s="136"/>
      <c r="K29188" s="136"/>
      <c r="O29188" s="136"/>
      <c r="T29188" s="136"/>
      <c r="W29188" s="136"/>
      <c r="Z29188" s="136"/>
      <c r="AC29188" s="136"/>
    </row>
    <row r="29189" spans="2:29">
      <c r="B29189" s="136"/>
      <c r="E29189" s="136"/>
      <c r="H29189" s="136"/>
      <c r="K29189" s="136"/>
      <c r="O29189" s="136"/>
      <c r="T29189" s="136"/>
      <c r="W29189" s="136"/>
      <c r="Z29189" s="136"/>
      <c r="AC29189" s="136"/>
    </row>
    <row r="29190" spans="2:29">
      <c r="B29190" s="136"/>
      <c r="E29190" s="136"/>
      <c r="H29190" s="136"/>
      <c r="K29190" s="136"/>
      <c r="O29190" s="136"/>
      <c r="T29190" s="136"/>
      <c r="W29190" s="136"/>
      <c r="Z29190" s="136"/>
      <c r="AC29190" s="136"/>
    </row>
    <row r="29191" spans="2:29">
      <c r="B29191" s="136"/>
      <c r="E29191" s="136"/>
      <c r="H29191" s="136"/>
      <c r="K29191" s="136"/>
      <c r="O29191" s="136"/>
      <c r="T29191" s="136"/>
      <c r="W29191" s="136"/>
      <c r="Z29191" s="136"/>
      <c r="AC29191" s="136"/>
    </row>
    <row r="29192" spans="2:29">
      <c r="B29192" s="136"/>
      <c r="E29192" s="136"/>
      <c r="H29192" s="136"/>
      <c r="K29192" s="136"/>
      <c r="O29192" s="136"/>
      <c r="T29192" s="136"/>
      <c r="W29192" s="136"/>
      <c r="Z29192" s="136"/>
      <c r="AC29192" s="136"/>
    </row>
    <row r="29193" spans="2:29">
      <c r="B29193" s="136"/>
      <c r="E29193" s="136"/>
      <c r="H29193" s="136"/>
      <c r="K29193" s="136"/>
      <c r="O29193" s="136"/>
      <c r="T29193" s="136"/>
      <c r="W29193" s="136"/>
      <c r="Z29193" s="136"/>
      <c r="AC29193" s="136"/>
    </row>
    <row r="29194" spans="2:29">
      <c r="B29194" s="136"/>
      <c r="E29194" s="136"/>
      <c r="H29194" s="136"/>
      <c r="K29194" s="136"/>
      <c r="O29194" s="136"/>
      <c r="T29194" s="136"/>
      <c r="W29194" s="136"/>
      <c r="Z29194" s="136"/>
      <c r="AC29194" s="136"/>
    </row>
    <row r="29195" spans="2:29">
      <c r="B29195" s="136"/>
      <c r="E29195" s="136"/>
      <c r="H29195" s="136"/>
      <c r="K29195" s="136"/>
      <c r="O29195" s="136"/>
      <c r="T29195" s="136"/>
      <c r="W29195" s="136"/>
      <c r="Z29195" s="136"/>
      <c r="AC29195" s="136"/>
    </row>
    <row r="29196" spans="2:29">
      <c r="B29196" s="136"/>
      <c r="E29196" s="136"/>
      <c r="H29196" s="136"/>
      <c r="K29196" s="136"/>
      <c r="O29196" s="136"/>
      <c r="T29196" s="136"/>
      <c r="W29196" s="136"/>
      <c r="Z29196" s="136"/>
      <c r="AC29196" s="136"/>
    </row>
    <row r="29197" spans="2:29">
      <c r="B29197" s="136"/>
      <c r="E29197" s="136"/>
      <c r="H29197" s="136"/>
      <c r="K29197" s="136"/>
      <c r="O29197" s="136"/>
      <c r="T29197" s="136"/>
      <c r="W29197" s="136"/>
      <c r="Z29197" s="136"/>
      <c r="AC29197" s="136"/>
    </row>
    <row r="29198" spans="2:29">
      <c r="B29198" s="136"/>
      <c r="E29198" s="136"/>
      <c r="H29198" s="136"/>
      <c r="K29198" s="136"/>
      <c r="O29198" s="136"/>
      <c r="T29198" s="136"/>
      <c r="W29198" s="136"/>
      <c r="Z29198" s="136"/>
      <c r="AC29198" s="136"/>
    </row>
    <row r="29199" spans="2:29">
      <c r="B29199" s="136"/>
      <c r="E29199" s="136"/>
      <c r="H29199" s="136"/>
      <c r="K29199" s="136"/>
      <c r="O29199" s="136"/>
      <c r="T29199" s="136"/>
      <c r="W29199" s="136"/>
      <c r="Z29199" s="136"/>
      <c r="AC29199" s="136"/>
    </row>
    <row r="29200" spans="2:29">
      <c r="B29200" s="136"/>
      <c r="E29200" s="136"/>
      <c r="H29200" s="136"/>
      <c r="K29200" s="136"/>
      <c r="O29200" s="136"/>
      <c r="T29200" s="136"/>
      <c r="W29200" s="136"/>
      <c r="Z29200" s="136"/>
      <c r="AC29200" s="136"/>
    </row>
    <row r="29201" spans="2:29">
      <c r="B29201" s="136"/>
      <c r="E29201" s="136"/>
      <c r="H29201" s="136"/>
      <c r="K29201" s="136"/>
      <c r="O29201" s="136"/>
      <c r="T29201" s="136"/>
      <c r="W29201" s="136"/>
      <c r="Z29201" s="136"/>
      <c r="AC29201" s="136"/>
    </row>
    <row r="29202" spans="2:29">
      <c r="B29202" s="136"/>
      <c r="E29202" s="136"/>
      <c r="H29202" s="136"/>
      <c r="K29202" s="136"/>
      <c r="O29202" s="136"/>
      <c r="T29202" s="136"/>
      <c r="W29202" s="136"/>
      <c r="Z29202" s="136"/>
      <c r="AC29202" s="136"/>
    </row>
    <row r="29203" spans="2:29">
      <c r="B29203" s="136"/>
      <c r="E29203" s="136"/>
      <c r="H29203" s="136"/>
      <c r="K29203" s="136"/>
      <c r="O29203" s="136"/>
      <c r="T29203" s="136"/>
      <c r="W29203" s="136"/>
      <c r="Z29203" s="136"/>
      <c r="AC29203" s="136"/>
    </row>
    <row r="29204" spans="2:29">
      <c r="B29204" s="136"/>
      <c r="E29204" s="136"/>
      <c r="H29204" s="136"/>
      <c r="K29204" s="136"/>
      <c r="O29204" s="136"/>
      <c r="T29204" s="136"/>
      <c r="W29204" s="136"/>
      <c r="Z29204" s="136"/>
      <c r="AC29204" s="136"/>
    </row>
    <row r="29205" spans="2:29">
      <c r="B29205" s="136"/>
      <c r="E29205" s="136"/>
      <c r="H29205" s="136"/>
      <c r="K29205" s="136"/>
      <c r="O29205" s="136"/>
      <c r="T29205" s="136"/>
      <c r="W29205" s="136"/>
      <c r="Z29205" s="136"/>
      <c r="AC29205" s="136"/>
    </row>
    <row r="29206" spans="2:29">
      <c r="B29206" s="136"/>
      <c r="E29206" s="136"/>
      <c r="H29206" s="136"/>
      <c r="K29206" s="136"/>
      <c r="O29206" s="136"/>
      <c r="T29206" s="136"/>
      <c r="W29206" s="136"/>
      <c r="Z29206" s="136"/>
      <c r="AC29206" s="136"/>
    </row>
    <row r="29207" spans="2:29">
      <c r="B29207" s="136"/>
      <c r="E29207" s="136"/>
      <c r="H29207" s="136"/>
      <c r="K29207" s="136"/>
      <c r="O29207" s="136"/>
      <c r="T29207" s="136"/>
      <c r="W29207" s="136"/>
      <c r="Z29207" s="136"/>
      <c r="AC29207" s="136"/>
    </row>
    <row r="29208" spans="2:29">
      <c r="B29208" s="136"/>
      <c r="E29208" s="136"/>
      <c r="H29208" s="136"/>
      <c r="K29208" s="136"/>
      <c r="O29208" s="136"/>
      <c r="T29208" s="136"/>
      <c r="W29208" s="136"/>
      <c r="Z29208" s="136"/>
      <c r="AC29208" s="136"/>
    </row>
    <row r="29209" spans="2:29">
      <c r="B29209" s="136"/>
      <c r="E29209" s="136"/>
      <c r="H29209" s="136"/>
      <c r="K29209" s="136"/>
      <c r="O29209" s="136"/>
      <c r="T29209" s="136"/>
      <c r="W29209" s="136"/>
      <c r="Z29209" s="136"/>
      <c r="AC29209" s="136"/>
    </row>
    <row r="29210" spans="2:29">
      <c r="B29210" s="136"/>
      <c r="E29210" s="136"/>
      <c r="H29210" s="136"/>
      <c r="K29210" s="136"/>
      <c r="O29210" s="136"/>
      <c r="T29210" s="136"/>
      <c r="W29210" s="136"/>
      <c r="Z29210" s="136"/>
      <c r="AC29210" s="136"/>
    </row>
    <row r="29211" spans="2:29">
      <c r="B29211" s="136"/>
      <c r="E29211" s="136"/>
      <c r="H29211" s="136"/>
      <c r="K29211" s="136"/>
      <c r="O29211" s="136"/>
      <c r="T29211" s="136"/>
      <c r="W29211" s="136"/>
      <c r="Z29211" s="136"/>
      <c r="AC29211" s="136"/>
    </row>
    <row r="29212" spans="2:29">
      <c r="B29212" s="136"/>
      <c r="E29212" s="136"/>
      <c r="H29212" s="136"/>
      <c r="K29212" s="136"/>
      <c r="O29212" s="136"/>
      <c r="T29212" s="136"/>
      <c r="W29212" s="136"/>
      <c r="Z29212" s="136"/>
      <c r="AC29212" s="136"/>
    </row>
    <row r="29213" spans="2:29">
      <c r="B29213" s="136"/>
      <c r="E29213" s="136"/>
      <c r="H29213" s="136"/>
      <c r="K29213" s="136"/>
      <c r="O29213" s="136"/>
      <c r="T29213" s="136"/>
      <c r="W29213" s="136"/>
      <c r="Z29213" s="136"/>
      <c r="AC29213" s="136"/>
    </row>
    <row r="29214" spans="2:29">
      <c r="B29214" s="136"/>
      <c r="E29214" s="136"/>
      <c r="H29214" s="136"/>
      <c r="K29214" s="136"/>
      <c r="O29214" s="136"/>
      <c r="T29214" s="136"/>
      <c r="W29214" s="136"/>
      <c r="Z29214" s="136"/>
      <c r="AC29214" s="136"/>
    </row>
    <row r="29215" spans="2:29">
      <c r="B29215" s="136"/>
      <c r="E29215" s="136"/>
      <c r="H29215" s="136"/>
      <c r="K29215" s="136"/>
      <c r="O29215" s="136"/>
      <c r="T29215" s="136"/>
      <c r="W29215" s="136"/>
      <c r="Z29215" s="136"/>
      <c r="AC29215" s="136"/>
    </row>
    <row r="29216" spans="2:29">
      <c r="B29216" s="136"/>
      <c r="E29216" s="136"/>
      <c r="H29216" s="136"/>
      <c r="K29216" s="136"/>
      <c r="O29216" s="136"/>
      <c r="T29216" s="136"/>
      <c r="W29216" s="136"/>
      <c r="Z29216" s="136"/>
      <c r="AC29216" s="136"/>
    </row>
    <row r="29217" spans="2:29">
      <c r="B29217" s="136"/>
      <c r="E29217" s="136"/>
      <c r="H29217" s="136"/>
      <c r="K29217" s="136"/>
      <c r="O29217" s="136"/>
      <c r="T29217" s="136"/>
      <c r="W29217" s="136"/>
      <c r="Z29217" s="136"/>
      <c r="AC29217" s="136"/>
    </row>
    <row r="29218" spans="2:29">
      <c r="B29218" s="136"/>
      <c r="E29218" s="136"/>
      <c r="H29218" s="136"/>
      <c r="K29218" s="136"/>
      <c r="O29218" s="136"/>
      <c r="T29218" s="136"/>
      <c r="W29218" s="136"/>
      <c r="Z29218" s="136"/>
      <c r="AC29218" s="136"/>
    </row>
    <row r="29219" spans="2:29">
      <c r="B29219" s="136"/>
      <c r="E29219" s="136"/>
      <c r="H29219" s="136"/>
      <c r="K29219" s="136"/>
      <c r="O29219" s="136"/>
      <c r="T29219" s="136"/>
      <c r="W29219" s="136"/>
      <c r="Z29219" s="136"/>
      <c r="AC29219" s="136"/>
    </row>
    <row r="29220" spans="2:29">
      <c r="B29220" s="136"/>
      <c r="E29220" s="136"/>
      <c r="H29220" s="136"/>
      <c r="K29220" s="136"/>
      <c r="O29220" s="136"/>
      <c r="T29220" s="136"/>
      <c r="W29220" s="136"/>
      <c r="Z29220" s="136"/>
      <c r="AC29220" s="136"/>
    </row>
    <row r="29221" spans="2:29">
      <c r="B29221" s="136"/>
      <c r="E29221" s="136"/>
      <c r="H29221" s="136"/>
      <c r="K29221" s="136"/>
      <c r="O29221" s="136"/>
      <c r="T29221" s="136"/>
      <c r="W29221" s="136"/>
      <c r="Z29221" s="136"/>
      <c r="AC29221" s="136"/>
    </row>
    <row r="29222" spans="2:29">
      <c r="B29222" s="136"/>
      <c r="E29222" s="136"/>
      <c r="H29222" s="136"/>
      <c r="K29222" s="136"/>
      <c r="O29222" s="136"/>
      <c r="T29222" s="136"/>
      <c r="W29222" s="136"/>
      <c r="Z29222" s="136"/>
      <c r="AC29222" s="136"/>
    </row>
    <row r="29223" spans="2:29">
      <c r="B29223" s="136"/>
      <c r="E29223" s="136"/>
      <c r="H29223" s="136"/>
      <c r="K29223" s="136"/>
      <c r="O29223" s="136"/>
      <c r="T29223" s="136"/>
      <c r="W29223" s="136"/>
      <c r="Z29223" s="136"/>
      <c r="AC29223" s="136"/>
    </row>
    <row r="29224" spans="2:29">
      <c r="B29224" s="136"/>
      <c r="E29224" s="136"/>
      <c r="H29224" s="136"/>
      <c r="K29224" s="136"/>
      <c r="O29224" s="136"/>
      <c r="T29224" s="136"/>
      <c r="W29224" s="136"/>
      <c r="Z29224" s="136"/>
      <c r="AC29224" s="136"/>
    </row>
    <row r="29225" spans="2:29">
      <c r="B29225" s="136"/>
      <c r="E29225" s="136"/>
      <c r="H29225" s="136"/>
      <c r="K29225" s="136"/>
      <c r="O29225" s="136"/>
      <c r="T29225" s="136"/>
      <c r="W29225" s="136"/>
      <c r="Z29225" s="136"/>
      <c r="AC29225" s="136"/>
    </row>
    <row r="29226" spans="2:29">
      <c r="B29226" s="136"/>
      <c r="E29226" s="136"/>
      <c r="H29226" s="136"/>
      <c r="K29226" s="136"/>
      <c r="O29226" s="136"/>
      <c r="T29226" s="136"/>
      <c r="W29226" s="136"/>
      <c r="Z29226" s="136"/>
      <c r="AC29226" s="136"/>
    </row>
    <row r="29227" spans="2:29">
      <c r="B29227" s="136"/>
      <c r="E29227" s="136"/>
      <c r="H29227" s="136"/>
      <c r="K29227" s="136"/>
      <c r="O29227" s="136"/>
      <c r="T29227" s="136"/>
      <c r="W29227" s="136"/>
      <c r="Z29227" s="136"/>
      <c r="AC29227" s="136"/>
    </row>
    <row r="29228" spans="2:29">
      <c r="B29228" s="136"/>
      <c r="E29228" s="136"/>
      <c r="H29228" s="136"/>
      <c r="K29228" s="136"/>
      <c r="O29228" s="136"/>
      <c r="T29228" s="136"/>
      <c r="W29228" s="136"/>
      <c r="Z29228" s="136"/>
      <c r="AC29228" s="136"/>
    </row>
    <row r="29229" spans="2:29">
      <c r="B29229" s="136"/>
      <c r="E29229" s="136"/>
      <c r="H29229" s="136"/>
      <c r="K29229" s="136"/>
      <c r="O29229" s="136"/>
      <c r="T29229" s="136"/>
      <c r="W29229" s="136"/>
      <c r="Z29229" s="136"/>
      <c r="AC29229" s="136"/>
    </row>
    <row r="29230" spans="2:29">
      <c r="B29230" s="136"/>
      <c r="E29230" s="136"/>
      <c r="H29230" s="136"/>
      <c r="K29230" s="136"/>
      <c r="O29230" s="136"/>
      <c r="T29230" s="136"/>
      <c r="W29230" s="136"/>
      <c r="Z29230" s="136"/>
      <c r="AC29230" s="136"/>
    </row>
    <row r="29231" spans="2:29">
      <c r="B29231" s="136"/>
      <c r="E29231" s="136"/>
      <c r="H29231" s="136"/>
      <c r="K29231" s="136"/>
      <c r="O29231" s="136"/>
      <c r="T29231" s="136"/>
      <c r="W29231" s="136"/>
      <c r="Z29231" s="136"/>
      <c r="AC29231" s="136"/>
    </row>
    <row r="29232" spans="2:29">
      <c r="B29232" s="136"/>
      <c r="E29232" s="136"/>
      <c r="H29232" s="136"/>
      <c r="K29232" s="136"/>
      <c r="O29232" s="136"/>
      <c r="T29232" s="136"/>
      <c r="W29232" s="136"/>
      <c r="Z29232" s="136"/>
      <c r="AC29232" s="136"/>
    </row>
    <row r="29233" spans="2:29">
      <c r="B29233" s="136"/>
      <c r="E29233" s="136"/>
      <c r="H29233" s="136"/>
      <c r="K29233" s="136"/>
      <c r="O29233" s="136"/>
      <c r="T29233" s="136"/>
      <c r="W29233" s="136"/>
      <c r="Z29233" s="136"/>
      <c r="AC29233" s="136"/>
    </row>
    <row r="29234" spans="2:29">
      <c r="B29234" s="136"/>
      <c r="E29234" s="136"/>
      <c r="H29234" s="136"/>
      <c r="K29234" s="136"/>
      <c r="O29234" s="136"/>
      <c r="T29234" s="136"/>
      <c r="W29234" s="136"/>
      <c r="Z29234" s="136"/>
      <c r="AC29234" s="136"/>
    </row>
    <row r="29235" spans="2:29">
      <c r="B29235" s="136"/>
      <c r="E29235" s="136"/>
      <c r="H29235" s="136"/>
      <c r="K29235" s="136"/>
      <c r="O29235" s="136"/>
      <c r="T29235" s="136"/>
      <c r="W29235" s="136"/>
      <c r="Z29235" s="136"/>
      <c r="AC29235" s="136"/>
    </row>
    <row r="29236" spans="2:29">
      <c r="B29236" s="136"/>
      <c r="E29236" s="136"/>
      <c r="H29236" s="136"/>
      <c r="K29236" s="136"/>
      <c r="O29236" s="136"/>
      <c r="T29236" s="136"/>
      <c r="W29236" s="136"/>
      <c r="Z29236" s="136"/>
      <c r="AC29236" s="136"/>
    </row>
    <row r="29237" spans="2:29">
      <c r="B29237" s="136"/>
      <c r="E29237" s="136"/>
      <c r="H29237" s="136"/>
      <c r="K29237" s="136"/>
      <c r="O29237" s="136"/>
      <c r="T29237" s="136"/>
      <c r="W29237" s="136"/>
      <c r="Z29237" s="136"/>
      <c r="AC29237" s="136"/>
    </row>
    <row r="29238" spans="2:29">
      <c r="B29238" s="136"/>
      <c r="E29238" s="136"/>
      <c r="H29238" s="136"/>
      <c r="K29238" s="136"/>
      <c r="O29238" s="136"/>
      <c r="T29238" s="136"/>
      <c r="W29238" s="136"/>
      <c r="Z29238" s="136"/>
      <c r="AC29238" s="136"/>
    </row>
    <row r="29239" spans="2:29">
      <c r="B29239" s="136"/>
      <c r="E29239" s="136"/>
      <c r="H29239" s="136"/>
      <c r="K29239" s="136"/>
      <c r="O29239" s="136"/>
      <c r="T29239" s="136"/>
      <c r="W29239" s="136"/>
      <c r="Z29239" s="136"/>
      <c r="AC29239" s="136"/>
    </row>
    <row r="29240" spans="2:29">
      <c r="B29240" s="136"/>
      <c r="E29240" s="136"/>
      <c r="H29240" s="136"/>
      <c r="K29240" s="136"/>
      <c r="O29240" s="136"/>
      <c r="T29240" s="136"/>
      <c r="W29240" s="136"/>
      <c r="Z29240" s="136"/>
      <c r="AC29240" s="136"/>
    </row>
    <row r="29241" spans="2:29">
      <c r="B29241" s="136"/>
      <c r="E29241" s="136"/>
      <c r="H29241" s="136"/>
      <c r="K29241" s="136"/>
      <c r="O29241" s="136"/>
      <c r="T29241" s="136"/>
      <c r="W29241" s="136"/>
      <c r="Z29241" s="136"/>
      <c r="AC29241" s="136"/>
    </row>
    <row r="29242" spans="2:29">
      <c r="B29242" s="136"/>
      <c r="E29242" s="136"/>
      <c r="H29242" s="136"/>
      <c r="K29242" s="136"/>
      <c r="O29242" s="136"/>
      <c r="T29242" s="136"/>
      <c r="W29242" s="136"/>
      <c r="Z29242" s="136"/>
      <c r="AC29242" s="136"/>
    </row>
    <row r="29243" spans="2:29">
      <c r="B29243" s="136"/>
      <c r="E29243" s="136"/>
      <c r="H29243" s="136"/>
      <c r="K29243" s="136"/>
      <c r="O29243" s="136"/>
      <c r="T29243" s="136"/>
      <c r="W29243" s="136"/>
      <c r="Z29243" s="136"/>
      <c r="AC29243" s="136"/>
    </row>
    <row r="29244" spans="2:29">
      <c r="B29244" s="136"/>
      <c r="E29244" s="136"/>
      <c r="H29244" s="136"/>
      <c r="K29244" s="136"/>
      <c r="O29244" s="136"/>
      <c r="T29244" s="136"/>
      <c r="W29244" s="136"/>
      <c r="Z29244" s="136"/>
      <c r="AC29244" s="136"/>
    </row>
    <row r="29245" spans="2:29">
      <c r="B29245" s="136"/>
      <c r="E29245" s="136"/>
      <c r="H29245" s="136"/>
      <c r="K29245" s="136"/>
      <c r="O29245" s="136"/>
      <c r="T29245" s="136"/>
      <c r="W29245" s="136"/>
      <c r="Z29245" s="136"/>
      <c r="AC29245" s="136"/>
    </row>
    <row r="29246" spans="2:29">
      <c r="B29246" s="136"/>
      <c r="E29246" s="136"/>
      <c r="H29246" s="136"/>
      <c r="K29246" s="136"/>
      <c r="O29246" s="136"/>
      <c r="T29246" s="136"/>
      <c r="W29246" s="136"/>
      <c r="Z29246" s="136"/>
      <c r="AC29246" s="136"/>
    </row>
    <row r="29247" spans="2:29">
      <c r="B29247" s="136"/>
      <c r="E29247" s="136"/>
      <c r="H29247" s="136"/>
      <c r="K29247" s="136"/>
      <c r="O29247" s="136"/>
      <c r="T29247" s="136"/>
      <c r="W29247" s="136"/>
      <c r="Z29247" s="136"/>
      <c r="AC29247" s="136"/>
    </row>
    <row r="29248" spans="2:29">
      <c r="B29248" s="136"/>
      <c r="E29248" s="136"/>
      <c r="H29248" s="136"/>
      <c r="K29248" s="136"/>
      <c r="O29248" s="136"/>
      <c r="T29248" s="136"/>
      <c r="W29248" s="136"/>
      <c r="Z29248" s="136"/>
      <c r="AC29248" s="136"/>
    </row>
    <row r="29249" spans="2:29">
      <c r="B29249" s="136"/>
      <c r="E29249" s="136"/>
      <c r="H29249" s="136"/>
      <c r="K29249" s="136"/>
      <c r="O29249" s="136"/>
      <c r="T29249" s="136"/>
      <c r="W29249" s="136"/>
      <c r="Z29249" s="136"/>
      <c r="AC29249" s="136"/>
    </row>
    <row r="29250" spans="2:29">
      <c r="B29250" s="136"/>
      <c r="E29250" s="136"/>
      <c r="H29250" s="136"/>
      <c r="K29250" s="136"/>
      <c r="O29250" s="136"/>
      <c r="T29250" s="136"/>
      <c r="W29250" s="136"/>
      <c r="Z29250" s="136"/>
      <c r="AC29250" s="136"/>
    </row>
    <row r="29251" spans="2:29">
      <c r="B29251" s="136"/>
      <c r="E29251" s="136"/>
      <c r="H29251" s="136"/>
      <c r="K29251" s="136"/>
      <c r="O29251" s="136"/>
      <c r="T29251" s="136"/>
      <c r="W29251" s="136"/>
      <c r="Z29251" s="136"/>
      <c r="AC29251" s="136"/>
    </row>
    <row r="29252" spans="2:29">
      <c r="B29252" s="136"/>
      <c r="E29252" s="136"/>
      <c r="H29252" s="136"/>
      <c r="K29252" s="136"/>
      <c r="O29252" s="136"/>
      <c r="T29252" s="136"/>
      <c r="W29252" s="136"/>
      <c r="Z29252" s="136"/>
      <c r="AC29252" s="136"/>
    </row>
    <row r="29253" spans="2:29">
      <c r="B29253" s="136"/>
      <c r="E29253" s="136"/>
      <c r="H29253" s="136"/>
      <c r="K29253" s="136"/>
      <c r="O29253" s="136"/>
      <c r="T29253" s="136"/>
      <c r="W29253" s="136"/>
      <c r="Z29253" s="136"/>
      <c r="AC29253" s="136"/>
    </row>
    <row r="29254" spans="2:29">
      <c r="B29254" s="136"/>
      <c r="E29254" s="136"/>
      <c r="H29254" s="136"/>
      <c r="K29254" s="136"/>
      <c r="O29254" s="136"/>
      <c r="T29254" s="136"/>
      <c r="W29254" s="136"/>
      <c r="Z29254" s="136"/>
      <c r="AC29254" s="136"/>
    </row>
    <row r="29255" spans="2:29">
      <c r="B29255" s="136"/>
      <c r="E29255" s="136"/>
      <c r="H29255" s="136"/>
      <c r="K29255" s="136"/>
      <c r="O29255" s="136"/>
      <c r="T29255" s="136"/>
      <c r="W29255" s="136"/>
      <c r="Z29255" s="136"/>
      <c r="AC29255" s="136"/>
    </row>
    <row r="29256" spans="2:29">
      <c r="B29256" s="136"/>
      <c r="E29256" s="136"/>
      <c r="H29256" s="136"/>
      <c r="K29256" s="136"/>
      <c r="O29256" s="136"/>
      <c r="T29256" s="136"/>
      <c r="W29256" s="136"/>
      <c r="Z29256" s="136"/>
      <c r="AC29256" s="136"/>
    </row>
    <row r="29257" spans="2:29">
      <c r="B29257" s="136"/>
      <c r="E29257" s="136"/>
      <c r="H29257" s="136"/>
      <c r="K29257" s="136"/>
      <c r="O29257" s="136"/>
      <c r="T29257" s="136"/>
      <c r="W29257" s="136"/>
      <c r="Z29257" s="136"/>
      <c r="AC29257" s="136"/>
    </row>
    <row r="29258" spans="2:29">
      <c r="B29258" s="136"/>
      <c r="E29258" s="136"/>
      <c r="H29258" s="136"/>
      <c r="K29258" s="136"/>
      <c r="O29258" s="136"/>
      <c r="T29258" s="136"/>
      <c r="W29258" s="136"/>
      <c r="Z29258" s="136"/>
      <c r="AC29258" s="136"/>
    </row>
    <row r="29259" spans="2:29">
      <c r="B29259" s="136"/>
      <c r="E29259" s="136"/>
      <c r="H29259" s="136"/>
      <c r="K29259" s="136"/>
      <c r="O29259" s="136"/>
      <c r="T29259" s="136"/>
      <c r="W29259" s="136"/>
      <c r="Z29259" s="136"/>
      <c r="AC29259" s="136"/>
    </row>
    <row r="29260" spans="2:29">
      <c r="B29260" s="136"/>
      <c r="E29260" s="136"/>
      <c r="H29260" s="136"/>
      <c r="K29260" s="136"/>
      <c r="O29260" s="136"/>
      <c r="T29260" s="136"/>
      <c r="W29260" s="136"/>
      <c r="Z29260" s="136"/>
      <c r="AC29260" s="136"/>
    </row>
    <row r="29261" spans="2:29">
      <c r="B29261" s="136"/>
      <c r="E29261" s="136"/>
      <c r="H29261" s="136"/>
      <c r="K29261" s="136"/>
      <c r="O29261" s="136"/>
      <c r="T29261" s="136"/>
      <c r="W29261" s="136"/>
      <c r="Z29261" s="136"/>
      <c r="AC29261" s="136"/>
    </row>
    <row r="29262" spans="2:29">
      <c r="B29262" s="136"/>
      <c r="E29262" s="136"/>
      <c r="H29262" s="136"/>
      <c r="K29262" s="136"/>
      <c r="O29262" s="136"/>
      <c r="T29262" s="136"/>
      <c r="W29262" s="136"/>
      <c r="Z29262" s="136"/>
      <c r="AC29262" s="136"/>
    </row>
    <row r="29263" spans="2:29">
      <c r="B29263" s="136"/>
      <c r="E29263" s="136"/>
      <c r="H29263" s="136"/>
      <c r="K29263" s="136"/>
      <c r="O29263" s="136"/>
      <c r="T29263" s="136"/>
      <c r="W29263" s="136"/>
      <c r="Z29263" s="136"/>
      <c r="AC29263" s="136"/>
    </row>
    <row r="29264" spans="2:29">
      <c r="B29264" s="136"/>
      <c r="E29264" s="136"/>
      <c r="H29264" s="136"/>
      <c r="K29264" s="136"/>
      <c r="O29264" s="136"/>
      <c r="T29264" s="136"/>
      <c r="W29264" s="136"/>
      <c r="Z29264" s="136"/>
      <c r="AC29264" s="136"/>
    </row>
    <row r="29265" spans="2:29">
      <c r="B29265" s="136"/>
      <c r="E29265" s="136"/>
      <c r="H29265" s="136"/>
      <c r="K29265" s="136"/>
      <c r="O29265" s="136"/>
      <c r="T29265" s="136"/>
      <c r="W29265" s="136"/>
      <c r="Z29265" s="136"/>
      <c r="AC29265" s="136"/>
    </row>
    <row r="29266" spans="2:29">
      <c r="B29266" s="136"/>
      <c r="E29266" s="136"/>
      <c r="H29266" s="136"/>
      <c r="K29266" s="136"/>
      <c r="O29266" s="136"/>
      <c r="T29266" s="136"/>
      <c r="W29266" s="136"/>
      <c r="Z29266" s="136"/>
      <c r="AC29266" s="136"/>
    </row>
    <row r="29267" spans="2:29">
      <c r="B29267" s="136"/>
      <c r="E29267" s="136"/>
      <c r="H29267" s="136"/>
      <c r="K29267" s="136"/>
      <c r="O29267" s="136"/>
      <c r="T29267" s="136"/>
      <c r="W29267" s="136"/>
      <c r="Z29267" s="136"/>
      <c r="AC29267" s="136"/>
    </row>
    <row r="29268" spans="2:29">
      <c r="B29268" s="136"/>
      <c r="E29268" s="136"/>
      <c r="H29268" s="136"/>
      <c r="K29268" s="136"/>
      <c r="O29268" s="136"/>
      <c r="T29268" s="136"/>
      <c r="W29268" s="136"/>
      <c r="Z29268" s="136"/>
      <c r="AC29268" s="136"/>
    </row>
    <row r="29269" spans="2:29">
      <c r="B29269" s="136"/>
      <c r="E29269" s="136"/>
      <c r="H29269" s="136"/>
      <c r="K29269" s="136"/>
      <c r="O29269" s="136"/>
      <c r="T29269" s="136"/>
      <c r="W29269" s="136"/>
      <c r="Z29269" s="136"/>
      <c r="AC29269" s="136"/>
    </row>
    <row r="29270" spans="2:29">
      <c r="B29270" s="136"/>
      <c r="E29270" s="136"/>
      <c r="H29270" s="136"/>
      <c r="K29270" s="136"/>
      <c r="O29270" s="136"/>
      <c r="T29270" s="136"/>
      <c r="W29270" s="136"/>
      <c r="Z29270" s="136"/>
      <c r="AC29270" s="136"/>
    </row>
    <row r="29271" spans="2:29">
      <c r="B29271" s="136"/>
      <c r="E29271" s="136"/>
      <c r="H29271" s="136"/>
      <c r="K29271" s="136"/>
      <c r="O29271" s="136"/>
      <c r="T29271" s="136"/>
      <c r="W29271" s="136"/>
      <c r="Z29271" s="136"/>
      <c r="AC29271" s="136"/>
    </row>
    <row r="29272" spans="2:29">
      <c r="B29272" s="136"/>
      <c r="E29272" s="136"/>
      <c r="H29272" s="136"/>
      <c r="K29272" s="136"/>
      <c r="O29272" s="136"/>
      <c r="T29272" s="136"/>
      <c r="W29272" s="136"/>
      <c r="Z29272" s="136"/>
      <c r="AC29272" s="136"/>
    </row>
    <row r="29273" spans="2:29">
      <c r="B29273" s="136"/>
      <c r="E29273" s="136"/>
      <c r="H29273" s="136"/>
      <c r="K29273" s="136"/>
      <c r="O29273" s="136"/>
      <c r="T29273" s="136"/>
      <c r="W29273" s="136"/>
      <c r="Z29273" s="136"/>
      <c r="AC29273" s="136"/>
    </row>
    <row r="29274" spans="2:29">
      <c r="B29274" s="136"/>
      <c r="E29274" s="136"/>
      <c r="H29274" s="136"/>
      <c r="K29274" s="136"/>
      <c r="O29274" s="136"/>
      <c r="T29274" s="136"/>
      <c r="W29274" s="136"/>
      <c r="Z29274" s="136"/>
      <c r="AC29274" s="136"/>
    </row>
    <row r="29275" spans="2:29">
      <c r="B29275" s="136"/>
      <c r="E29275" s="136"/>
      <c r="H29275" s="136"/>
      <c r="K29275" s="136"/>
      <c r="O29275" s="136"/>
      <c r="T29275" s="136"/>
      <c r="W29275" s="136"/>
      <c r="Z29275" s="136"/>
      <c r="AC29275" s="136"/>
    </row>
    <row r="29276" spans="2:29">
      <c r="B29276" s="136"/>
      <c r="E29276" s="136"/>
      <c r="H29276" s="136"/>
      <c r="K29276" s="136"/>
      <c r="O29276" s="136"/>
      <c r="T29276" s="136"/>
      <c r="W29276" s="136"/>
      <c r="Z29276" s="136"/>
      <c r="AC29276" s="136"/>
    </row>
    <row r="29277" spans="2:29">
      <c r="B29277" s="136"/>
      <c r="E29277" s="136"/>
      <c r="H29277" s="136"/>
      <c r="K29277" s="136"/>
      <c r="O29277" s="136"/>
      <c r="T29277" s="136"/>
      <c r="W29277" s="136"/>
      <c r="Z29277" s="136"/>
      <c r="AC29277" s="136"/>
    </row>
    <row r="29278" spans="2:29">
      <c r="B29278" s="136"/>
      <c r="E29278" s="136"/>
      <c r="H29278" s="136"/>
      <c r="K29278" s="136"/>
      <c r="O29278" s="136"/>
      <c r="T29278" s="136"/>
      <c r="W29278" s="136"/>
      <c r="Z29278" s="136"/>
      <c r="AC29278" s="136"/>
    </row>
    <row r="29279" spans="2:29">
      <c r="B29279" s="136"/>
      <c r="E29279" s="136"/>
      <c r="H29279" s="136"/>
      <c r="K29279" s="136"/>
      <c r="O29279" s="136"/>
      <c r="T29279" s="136"/>
      <c r="W29279" s="136"/>
      <c r="Z29279" s="136"/>
      <c r="AC29279" s="136"/>
    </row>
    <row r="29280" spans="2:29">
      <c r="B29280" s="136"/>
      <c r="E29280" s="136"/>
      <c r="H29280" s="136"/>
      <c r="K29280" s="136"/>
      <c r="O29280" s="136"/>
      <c r="T29280" s="136"/>
      <c r="W29280" s="136"/>
      <c r="Z29280" s="136"/>
      <c r="AC29280" s="136"/>
    </row>
    <row r="29281" spans="2:29">
      <c r="B29281" s="136"/>
      <c r="E29281" s="136"/>
      <c r="H29281" s="136"/>
      <c r="K29281" s="136"/>
      <c r="O29281" s="136"/>
      <c r="T29281" s="136"/>
      <c r="W29281" s="136"/>
      <c r="Z29281" s="136"/>
      <c r="AC29281" s="136"/>
    </row>
    <row r="29282" spans="2:29">
      <c r="B29282" s="136"/>
      <c r="E29282" s="136"/>
      <c r="H29282" s="136"/>
      <c r="K29282" s="136"/>
      <c r="O29282" s="136"/>
      <c r="T29282" s="136"/>
      <c r="W29282" s="136"/>
      <c r="Z29282" s="136"/>
      <c r="AC29282" s="136"/>
    </row>
    <row r="29283" spans="2:29">
      <c r="B29283" s="136"/>
      <c r="E29283" s="136"/>
      <c r="H29283" s="136"/>
      <c r="K29283" s="136"/>
      <c r="O29283" s="136"/>
      <c r="T29283" s="136"/>
      <c r="W29283" s="136"/>
      <c r="Z29283" s="136"/>
      <c r="AC29283" s="136"/>
    </row>
    <row r="29284" spans="2:29">
      <c r="B29284" s="136"/>
      <c r="E29284" s="136"/>
      <c r="H29284" s="136"/>
      <c r="K29284" s="136"/>
      <c r="O29284" s="136"/>
      <c r="T29284" s="136"/>
      <c r="W29284" s="136"/>
      <c r="Z29284" s="136"/>
      <c r="AC29284" s="136"/>
    </row>
    <row r="29285" spans="2:29">
      <c r="B29285" s="136"/>
      <c r="E29285" s="136"/>
      <c r="H29285" s="136"/>
      <c r="K29285" s="136"/>
      <c r="O29285" s="136"/>
      <c r="T29285" s="136"/>
      <c r="W29285" s="136"/>
      <c r="Z29285" s="136"/>
      <c r="AC29285" s="136"/>
    </row>
    <row r="29286" spans="2:29">
      <c r="B29286" s="136"/>
      <c r="E29286" s="136"/>
      <c r="H29286" s="136"/>
      <c r="K29286" s="136"/>
      <c r="O29286" s="136"/>
      <c r="T29286" s="136"/>
      <c r="W29286" s="136"/>
      <c r="Z29286" s="136"/>
      <c r="AC29286" s="136"/>
    </row>
    <row r="29287" spans="2:29">
      <c r="B29287" s="136"/>
      <c r="E29287" s="136"/>
      <c r="H29287" s="136"/>
      <c r="K29287" s="136"/>
      <c r="O29287" s="136"/>
      <c r="T29287" s="136"/>
      <c r="W29287" s="136"/>
      <c r="Z29287" s="136"/>
      <c r="AC29287" s="136"/>
    </row>
    <row r="29288" spans="2:29">
      <c r="B29288" s="136"/>
      <c r="E29288" s="136"/>
      <c r="H29288" s="136"/>
      <c r="K29288" s="136"/>
      <c r="O29288" s="136"/>
      <c r="T29288" s="136"/>
      <c r="W29288" s="136"/>
      <c r="Z29288" s="136"/>
      <c r="AC29288" s="136"/>
    </row>
    <row r="29289" spans="2:29">
      <c r="B29289" s="136"/>
      <c r="E29289" s="136"/>
      <c r="H29289" s="136"/>
      <c r="K29289" s="136"/>
      <c r="O29289" s="136"/>
      <c r="T29289" s="136"/>
      <c r="W29289" s="136"/>
      <c r="Z29289" s="136"/>
      <c r="AC29289" s="136"/>
    </row>
    <row r="29290" spans="2:29">
      <c r="B29290" s="136"/>
      <c r="E29290" s="136"/>
      <c r="H29290" s="136"/>
      <c r="K29290" s="136"/>
      <c r="O29290" s="136"/>
      <c r="T29290" s="136"/>
      <c r="W29290" s="136"/>
      <c r="Z29290" s="136"/>
      <c r="AC29290" s="136"/>
    </row>
    <row r="29291" spans="2:29">
      <c r="B29291" s="136"/>
      <c r="E29291" s="136"/>
      <c r="H29291" s="136"/>
      <c r="K29291" s="136"/>
      <c r="O29291" s="136"/>
      <c r="T29291" s="136"/>
      <c r="W29291" s="136"/>
      <c r="Z29291" s="136"/>
      <c r="AC29291" s="136"/>
    </row>
    <row r="29292" spans="2:29">
      <c r="B29292" s="136"/>
      <c r="E29292" s="136"/>
      <c r="H29292" s="136"/>
      <c r="K29292" s="136"/>
      <c r="O29292" s="136"/>
      <c r="T29292" s="136"/>
      <c r="W29292" s="136"/>
      <c r="Z29292" s="136"/>
      <c r="AC29292" s="136"/>
    </row>
    <row r="29293" spans="2:29">
      <c r="B29293" s="136"/>
      <c r="E29293" s="136"/>
      <c r="H29293" s="136"/>
      <c r="K29293" s="136"/>
      <c r="O29293" s="136"/>
      <c r="T29293" s="136"/>
      <c r="W29293" s="136"/>
      <c r="Z29293" s="136"/>
      <c r="AC29293" s="136"/>
    </row>
    <row r="29294" spans="2:29">
      <c r="B29294" s="136"/>
      <c r="E29294" s="136"/>
      <c r="H29294" s="136"/>
      <c r="K29294" s="136"/>
      <c r="O29294" s="136"/>
      <c r="T29294" s="136"/>
      <c r="W29294" s="136"/>
      <c r="Z29294" s="136"/>
      <c r="AC29294" s="136"/>
    </row>
    <row r="29295" spans="2:29">
      <c r="B29295" s="136"/>
      <c r="E29295" s="136"/>
      <c r="H29295" s="136"/>
      <c r="K29295" s="136"/>
      <c r="O29295" s="136"/>
      <c r="T29295" s="136"/>
      <c r="W29295" s="136"/>
      <c r="Z29295" s="136"/>
      <c r="AC29295" s="136"/>
    </row>
    <row r="29296" spans="2:29">
      <c r="B29296" s="136"/>
      <c r="E29296" s="136"/>
      <c r="H29296" s="136"/>
      <c r="K29296" s="136"/>
      <c r="O29296" s="136"/>
      <c r="T29296" s="136"/>
      <c r="W29296" s="136"/>
      <c r="Z29296" s="136"/>
      <c r="AC29296" s="136"/>
    </row>
    <row r="29297" spans="2:29">
      <c r="B29297" s="136"/>
      <c r="E29297" s="136"/>
      <c r="H29297" s="136"/>
      <c r="K29297" s="136"/>
      <c r="O29297" s="136"/>
      <c r="T29297" s="136"/>
      <c r="W29297" s="136"/>
      <c r="Z29297" s="136"/>
      <c r="AC29297" s="136"/>
    </row>
    <row r="29298" spans="2:29">
      <c r="B29298" s="136"/>
      <c r="E29298" s="136"/>
      <c r="H29298" s="136"/>
      <c r="K29298" s="136"/>
      <c r="O29298" s="136"/>
      <c r="T29298" s="136"/>
      <c r="W29298" s="136"/>
      <c r="Z29298" s="136"/>
      <c r="AC29298" s="136"/>
    </row>
    <row r="29299" spans="2:29">
      <c r="B29299" s="136"/>
      <c r="E29299" s="136"/>
      <c r="H29299" s="136"/>
      <c r="K29299" s="136"/>
      <c r="O29299" s="136"/>
      <c r="T29299" s="136"/>
      <c r="W29299" s="136"/>
      <c r="Z29299" s="136"/>
      <c r="AC29299" s="136"/>
    </row>
    <row r="29300" spans="2:29">
      <c r="B29300" s="136"/>
      <c r="E29300" s="136"/>
      <c r="H29300" s="136"/>
      <c r="K29300" s="136"/>
      <c r="O29300" s="136"/>
      <c r="T29300" s="136"/>
      <c r="W29300" s="136"/>
      <c r="Z29300" s="136"/>
      <c r="AC29300" s="136"/>
    </row>
    <row r="29301" spans="2:29">
      <c r="B29301" s="136"/>
      <c r="E29301" s="136"/>
      <c r="H29301" s="136"/>
      <c r="K29301" s="136"/>
      <c r="O29301" s="136"/>
      <c r="T29301" s="136"/>
      <c r="W29301" s="136"/>
      <c r="Z29301" s="136"/>
      <c r="AC29301" s="136"/>
    </row>
    <row r="29302" spans="2:29">
      <c r="B29302" s="136"/>
      <c r="E29302" s="136"/>
      <c r="H29302" s="136"/>
      <c r="K29302" s="136"/>
      <c r="O29302" s="136"/>
      <c r="T29302" s="136"/>
      <c r="W29302" s="136"/>
      <c r="Z29302" s="136"/>
      <c r="AC29302" s="136"/>
    </row>
    <row r="29303" spans="2:29">
      <c r="B29303" s="136"/>
      <c r="E29303" s="136"/>
      <c r="H29303" s="136"/>
      <c r="K29303" s="136"/>
      <c r="O29303" s="136"/>
      <c r="T29303" s="136"/>
      <c r="W29303" s="136"/>
      <c r="Z29303" s="136"/>
      <c r="AC29303" s="136"/>
    </row>
    <row r="29304" spans="2:29">
      <c r="B29304" s="136"/>
      <c r="E29304" s="136"/>
      <c r="H29304" s="136"/>
      <c r="K29304" s="136"/>
      <c r="O29304" s="136"/>
      <c r="T29304" s="136"/>
      <c r="W29304" s="136"/>
      <c r="Z29304" s="136"/>
      <c r="AC29304" s="136"/>
    </row>
    <row r="29305" spans="2:29">
      <c r="B29305" s="136"/>
      <c r="E29305" s="136"/>
      <c r="H29305" s="136"/>
      <c r="K29305" s="136"/>
      <c r="O29305" s="136"/>
      <c r="T29305" s="136"/>
      <c r="W29305" s="136"/>
      <c r="Z29305" s="136"/>
      <c r="AC29305" s="136"/>
    </row>
    <row r="29306" spans="2:29">
      <c r="B29306" s="136"/>
      <c r="E29306" s="136"/>
      <c r="H29306" s="136"/>
      <c r="K29306" s="136"/>
      <c r="O29306" s="136"/>
      <c r="T29306" s="136"/>
      <c r="W29306" s="136"/>
      <c r="Z29306" s="136"/>
      <c r="AC29306" s="136"/>
    </row>
    <row r="29307" spans="2:29">
      <c r="B29307" s="136"/>
      <c r="E29307" s="136"/>
      <c r="H29307" s="136"/>
      <c r="K29307" s="136"/>
      <c r="O29307" s="136"/>
      <c r="T29307" s="136"/>
      <c r="W29307" s="136"/>
      <c r="Z29307" s="136"/>
      <c r="AC29307" s="136"/>
    </row>
    <row r="29308" spans="2:29">
      <c r="B29308" s="136"/>
      <c r="E29308" s="136"/>
      <c r="H29308" s="136"/>
      <c r="K29308" s="136"/>
      <c r="O29308" s="136"/>
      <c r="T29308" s="136"/>
      <c r="W29308" s="136"/>
      <c r="Z29308" s="136"/>
      <c r="AC29308" s="136"/>
    </row>
    <row r="29309" spans="2:29">
      <c r="B29309" s="136"/>
      <c r="E29309" s="136"/>
      <c r="H29309" s="136"/>
      <c r="K29309" s="136"/>
      <c r="O29309" s="136"/>
      <c r="T29309" s="136"/>
      <c r="W29309" s="136"/>
      <c r="Z29309" s="136"/>
      <c r="AC29309" s="136"/>
    </row>
    <row r="29310" spans="2:29">
      <c r="B29310" s="136"/>
      <c r="E29310" s="136"/>
      <c r="H29310" s="136"/>
      <c r="K29310" s="136"/>
      <c r="O29310" s="136"/>
      <c r="T29310" s="136"/>
      <c r="W29310" s="136"/>
      <c r="Z29310" s="136"/>
      <c r="AC29310" s="136"/>
    </row>
    <row r="29311" spans="2:29">
      <c r="B29311" s="136"/>
      <c r="E29311" s="136"/>
      <c r="H29311" s="136"/>
      <c r="K29311" s="136"/>
      <c r="O29311" s="136"/>
      <c r="T29311" s="136"/>
      <c r="W29311" s="136"/>
      <c r="Z29311" s="136"/>
      <c r="AC29311" s="136"/>
    </row>
    <row r="29312" spans="2:29">
      <c r="B29312" s="136"/>
      <c r="E29312" s="136"/>
      <c r="H29312" s="136"/>
      <c r="K29312" s="136"/>
      <c r="O29312" s="136"/>
      <c r="T29312" s="136"/>
      <c r="W29312" s="136"/>
      <c r="Z29312" s="136"/>
      <c r="AC29312" s="136"/>
    </row>
    <row r="29313" spans="2:29">
      <c r="B29313" s="136"/>
      <c r="E29313" s="136"/>
      <c r="H29313" s="136"/>
      <c r="K29313" s="136"/>
      <c r="O29313" s="136"/>
      <c r="T29313" s="136"/>
      <c r="W29313" s="136"/>
      <c r="Z29313" s="136"/>
      <c r="AC29313" s="136"/>
    </row>
    <row r="29314" spans="2:29">
      <c r="B29314" s="136"/>
      <c r="E29314" s="136"/>
      <c r="H29314" s="136"/>
      <c r="K29314" s="136"/>
      <c r="O29314" s="136"/>
      <c r="T29314" s="136"/>
      <c r="W29314" s="136"/>
      <c r="Z29314" s="136"/>
      <c r="AC29314" s="136"/>
    </row>
    <row r="29315" spans="2:29">
      <c r="B29315" s="136"/>
      <c r="E29315" s="136"/>
      <c r="H29315" s="136"/>
      <c r="K29315" s="136"/>
      <c r="O29315" s="136"/>
      <c r="T29315" s="136"/>
      <c r="W29315" s="136"/>
      <c r="Z29315" s="136"/>
      <c r="AC29315" s="136"/>
    </row>
    <row r="29316" spans="2:29">
      <c r="B29316" s="136"/>
      <c r="E29316" s="136"/>
      <c r="H29316" s="136"/>
      <c r="K29316" s="136"/>
      <c r="O29316" s="136"/>
      <c r="T29316" s="136"/>
      <c r="W29316" s="136"/>
      <c r="Z29316" s="136"/>
      <c r="AC29316" s="136"/>
    </row>
    <row r="29317" spans="2:29">
      <c r="B29317" s="136"/>
      <c r="E29317" s="136"/>
      <c r="H29317" s="136"/>
      <c r="K29317" s="136"/>
      <c r="O29317" s="136"/>
      <c r="T29317" s="136"/>
      <c r="W29317" s="136"/>
      <c r="Z29317" s="136"/>
      <c r="AC29317" s="136"/>
    </row>
    <row r="29318" spans="2:29">
      <c r="B29318" s="136"/>
      <c r="E29318" s="136"/>
      <c r="H29318" s="136"/>
      <c r="K29318" s="136"/>
      <c r="O29318" s="136"/>
      <c r="T29318" s="136"/>
      <c r="W29318" s="136"/>
      <c r="Z29318" s="136"/>
      <c r="AC29318" s="136"/>
    </row>
    <row r="29319" spans="2:29">
      <c r="B29319" s="136"/>
      <c r="E29319" s="136"/>
      <c r="H29319" s="136"/>
      <c r="K29319" s="136"/>
      <c r="O29319" s="136"/>
      <c r="T29319" s="136"/>
      <c r="W29319" s="136"/>
      <c r="Z29319" s="136"/>
      <c r="AC29319" s="136"/>
    </row>
    <row r="29320" spans="2:29">
      <c r="B29320" s="136"/>
      <c r="E29320" s="136"/>
      <c r="H29320" s="136"/>
      <c r="K29320" s="136"/>
      <c r="O29320" s="136"/>
      <c r="T29320" s="136"/>
      <c r="W29320" s="136"/>
      <c r="Z29320" s="136"/>
      <c r="AC29320" s="136"/>
    </row>
    <row r="29321" spans="2:29">
      <c r="B29321" s="136"/>
      <c r="E29321" s="136"/>
      <c r="H29321" s="136"/>
      <c r="K29321" s="136"/>
      <c r="O29321" s="136"/>
      <c r="T29321" s="136"/>
      <c r="W29321" s="136"/>
      <c r="Z29321" s="136"/>
      <c r="AC29321" s="136"/>
    </row>
    <row r="29322" spans="2:29">
      <c r="B29322" s="136"/>
      <c r="E29322" s="136"/>
      <c r="H29322" s="136"/>
      <c r="K29322" s="136"/>
      <c r="O29322" s="136"/>
      <c r="T29322" s="136"/>
      <c r="W29322" s="136"/>
      <c r="Z29322" s="136"/>
      <c r="AC29322" s="136"/>
    </row>
    <row r="29323" spans="2:29">
      <c r="B29323" s="136"/>
      <c r="E29323" s="136"/>
      <c r="H29323" s="136"/>
      <c r="K29323" s="136"/>
      <c r="O29323" s="136"/>
      <c r="T29323" s="136"/>
      <c r="W29323" s="136"/>
      <c r="Z29323" s="136"/>
      <c r="AC29323" s="136"/>
    </row>
    <row r="29324" spans="2:29">
      <c r="B29324" s="136"/>
      <c r="E29324" s="136"/>
      <c r="H29324" s="136"/>
      <c r="K29324" s="136"/>
      <c r="O29324" s="136"/>
      <c r="T29324" s="136"/>
      <c r="W29324" s="136"/>
      <c r="Z29324" s="136"/>
      <c r="AC29324" s="136"/>
    </row>
    <row r="29325" spans="2:29">
      <c r="B29325" s="136"/>
      <c r="E29325" s="136"/>
      <c r="H29325" s="136"/>
      <c r="K29325" s="136"/>
      <c r="O29325" s="136"/>
      <c r="T29325" s="136"/>
      <c r="W29325" s="136"/>
      <c r="Z29325" s="136"/>
      <c r="AC29325" s="136"/>
    </row>
    <row r="29326" spans="2:29">
      <c r="B29326" s="136"/>
      <c r="E29326" s="136"/>
      <c r="H29326" s="136"/>
      <c r="K29326" s="136"/>
      <c r="O29326" s="136"/>
      <c r="T29326" s="136"/>
      <c r="W29326" s="136"/>
      <c r="Z29326" s="136"/>
      <c r="AC29326" s="136"/>
    </row>
    <row r="29327" spans="2:29">
      <c r="B29327" s="136"/>
      <c r="E29327" s="136"/>
      <c r="H29327" s="136"/>
      <c r="K29327" s="136"/>
      <c r="O29327" s="136"/>
      <c r="T29327" s="136"/>
      <c r="W29327" s="136"/>
      <c r="Z29327" s="136"/>
      <c r="AC29327" s="136"/>
    </row>
    <row r="29328" spans="2:29">
      <c r="B29328" s="136"/>
      <c r="E29328" s="136"/>
      <c r="H29328" s="136"/>
      <c r="K29328" s="136"/>
      <c r="O29328" s="136"/>
      <c r="T29328" s="136"/>
      <c r="W29328" s="136"/>
      <c r="Z29328" s="136"/>
      <c r="AC29328" s="136"/>
    </row>
    <row r="29329" spans="2:29">
      <c r="B29329" s="136"/>
      <c r="E29329" s="136"/>
      <c r="H29329" s="136"/>
      <c r="K29329" s="136"/>
      <c r="O29329" s="136"/>
      <c r="T29329" s="136"/>
      <c r="W29329" s="136"/>
      <c r="Z29329" s="136"/>
      <c r="AC29329" s="136"/>
    </row>
    <row r="29330" spans="2:29">
      <c r="B29330" s="136"/>
      <c r="E29330" s="136"/>
      <c r="H29330" s="136"/>
      <c r="K29330" s="136"/>
      <c r="O29330" s="136"/>
      <c r="T29330" s="136"/>
      <c r="W29330" s="136"/>
      <c r="Z29330" s="136"/>
      <c r="AC29330" s="136"/>
    </row>
    <row r="29331" spans="2:29">
      <c r="B29331" s="136"/>
      <c r="E29331" s="136"/>
      <c r="H29331" s="136"/>
      <c r="K29331" s="136"/>
      <c r="O29331" s="136"/>
      <c r="T29331" s="136"/>
      <c r="W29331" s="136"/>
      <c r="Z29331" s="136"/>
      <c r="AC29331" s="136"/>
    </row>
    <row r="29332" spans="2:29">
      <c r="B29332" s="136"/>
      <c r="E29332" s="136"/>
      <c r="H29332" s="136"/>
      <c r="K29332" s="136"/>
      <c r="O29332" s="136"/>
      <c r="T29332" s="136"/>
      <c r="W29332" s="136"/>
      <c r="Z29332" s="136"/>
      <c r="AC29332" s="136"/>
    </row>
    <row r="29333" spans="2:29">
      <c r="B29333" s="136"/>
      <c r="E29333" s="136"/>
      <c r="H29333" s="136"/>
      <c r="K29333" s="136"/>
      <c r="O29333" s="136"/>
      <c r="T29333" s="136"/>
      <c r="W29333" s="136"/>
      <c r="Z29333" s="136"/>
      <c r="AC29333" s="136"/>
    </row>
    <row r="29334" spans="2:29">
      <c r="B29334" s="136"/>
      <c r="E29334" s="136"/>
      <c r="H29334" s="136"/>
      <c r="K29334" s="136"/>
      <c r="O29334" s="136"/>
      <c r="T29334" s="136"/>
      <c r="W29334" s="136"/>
      <c r="Z29334" s="136"/>
      <c r="AC29334" s="136"/>
    </row>
    <row r="29335" spans="2:29">
      <c r="B29335" s="136"/>
      <c r="E29335" s="136"/>
      <c r="H29335" s="136"/>
      <c r="K29335" s="136"/>
      <c r="O29335" s="136"/>
      <c r="T29335" s="136"/>
      <c r="W29335" s="136"/>
      <c r="Z29335" s="136"/>
      <c r="AC29335" s="136"/>
    </row>
    <row r="29336" spans="2:29">
      <c r="B29336" s="136"/>
      <c r="E29336" s="136"/>
      <c r="H29336" s="136"/>
      <c r="K29336" s="136"/>
      <c r="O29336" s="136"/>
      <c r="T29336" s="136"/>
      <c r="W29336" s="136"/>
      <c r="Z29336" s="136"/>
      <c r="AC29336" s="136"/>
    </row>
    <row r="29337" spans="2:29">
      <c r="B29337" s="136"/>
      <c r="E29337" s="136"/>
      <c r="H29337" s="136"/>
      <c r="K29337" s="136"/>
      <c r="O29337" s="136"/>
      <c r="T29337" s="136"/>
      <c r="W29337" s="136"/>
      <c r="Z29337" s="136"/>
      <c r="AC29337" s="136"/>
    </row>
    <row r="29338" spans="2:29">
      <c r="B29338" s="136"/>
      <c r="E29338" s="136"/>
      <c r="H29338" s="136"/>
      <c r="K29338" s="136"/>
      <c r="O29338" s="136"/>
      <c r="T29338" s="136"/>
      <c r="W29338" s="136"/>
      <c r="Z29338" s="136"/>
      <c r="AC29338" s="136"/>
    </row>
    <row r="29339" spans="2:29">
      <c r="B29339" s="136"/>
      <c r="E29339" s="136"/>
      <c r="H29339" s="136"/>
      <c r="K29339" s="136"/>
      <c r="O29339" s="136"/>
      <c r="T29339" s="136"/>
      <c r="W29339" s="136"/>
      <c r="Z29339" s="136"/>
      <c r="AC29339" s="136"/>
    </row>
    <row r="29340" spans="2:29">
      <c r="B29340" s="136"/>
      <c r="E29340" s="136"/>
      <c r="H29340" s="136"/>
      <c r="K29340" s="136"/>
      <c r="O29340" s="136"/>
      <c r="T29340" s="136"/>
      <c r="W29340" s="136"/>
      <c r="Z29340" s="136"/>
      <c r="AC29340" s="136"/>
    </row>
    <row r="29341" spans="2:29">
      <c r="B29341" s="136"/>
      <c r="E29341" s="136"/>
      <c r="H29341" s="136"/>
      <c r="K29341" s="136"/>
      <c r="O29341" s="136"/>
      <c r="T29341" s="136"/>
      <c r="W29341" s="136"/>
      <c r="Z29341" s="136"/>
      <c r="AC29341" s="136"/>
    </row>
    <row r="29342" spans="2:29">
      <c r="B29342" s="136"/>
      <c r="E29342" s="136"/>
      <c r="H29342" s="136"/>
      <c r="K29342" s="136"/>
      <c r="O29342" s="136"/>
      <c r="T29342" s="136"/>
      <c r="W29342" s="136"/>
      <c r="Z29342" s="136"/>
      <c r="AC29342" s="136"/>
    </row>
    <row r="29343" spans="2:29">
      <c r="B29343" s="136"/>
      <c r="E29343" s="136"/>
      <c r="H29343" s="136"/>
      <c r="K29343" s="136"/>
      <c r="O29343" s="136"/>
      <c r="T29343" s="136"/>
      <c r="W29343" s="136"/>
      <c r="Z29343" s="136"/>
      <c r="AC29343" s="136"/>
    </row>
    <row r="29344" spans="2:29">
      <c r="B29344" s="136"/>
      <c r="E29344" s="136"/>
      <c r="H29344" s="136"/>
      <c r="K29344" s="136"/>
      <c r="O29344" s="136"/>
      <c r="T29344" s="136"/>
      <c r="W29344" s="136"/>
      <c r="Z29344" s="136"/>
      <c r="AC29344" s="136"/>
    </row>
    <row r="29345" spans="2:29">
      <c r="B29345" s="136"/>
      <c r="E29345" s="136"/>
      <c r="H29345" s="136"/>
      <c r="K29345" s="136"/>
      <c r="O29345" s="136"/>
      <c r="T29345" s="136"/>
      <c r="W29345" s="136"/>
      <c r="Z29345" s="136"/>
      <c r="AC29345" s="136"/>
    </row>
    <row r="29346" spans="2:29">
      <c r="B29346" s="136"/>
      <c r="E29346" s="136"/>
      <c r="H29346" s="136"/>
      <c r="K29346" s="136"/>
      <c r="O29346" s="136"/>
      <c r="T29346" s="136"/>
      <c r="W29346" s="136"/>
      <c r="Z29346" s="136"/>
      <c r="AC29346" s="136"/>
    </row>
    <row r="29347" spans="2:29">
      <c r="B29347" s="136"/>
      <c r="E29347" s="136"/>
      <c r="H29347" s="136"/>
      <c r="K29347" s="136"/>
      <c r="O29347" s="136"/>
      <c r="T29347" s="136"/>
      <c r="W29347" s="136"/>
      <c r="Z29347" s="136"/>
      <c r="AC29347" s="136"/>
    </row>
    <row r="29348" spans="2:29">
      <c r="B29348" s="136"/>
      <c r="E29348" s="136"/>
      <c r="H29348" s="136"/>
      <c r="K29348" s="136"/>
      <c r="O29348" s="136"/>
      <c r="T29348" s="136"/>
      <c r="W29348" s="136"/>
      <c r="Z29348" s="136"/>
      <c r="AC29348" s="136"/>
    </row>
    <row r="29349" spans="2:29">
      <c r="B29349" s="136"/>
      <c r="E29349" s="136"/>
      <c r="H29349" s="136"/>
      <c r="K29349" s="136"/>
      <c r="O29349" s="136"/>
      <c r="T29349" s="136"/>
      <c r="W29349" s="136"/>
      <c r="Z29349" s="136"/>
      <c r="AC29349" s="136"/>
    </row>
    <row r="29350" spans="2:29">
      <c r="B29350" s="136"/>
      <c r="E29350" s="136"/>
      <c r="H29350" s="136"/>
      <c r="K29350" s="136"/>
      <c r="O29350" s="136"/>
      <c r="T29350" s="136"/>
      <c r="W29350" s="136"/>
      <c r="Z29350" s="136"/>
      <c r="AC29350" s="136"/>
    </row>
    <row r="29351" spans="2:29">
      <c r="B29351" s="136"/>
      <c r="E29351" s="136"/>
      <c r="H29351" s="136"/>
      <c r="K29351" s="136"/>
      <c r="O29351" s="136"/>
      <c r="T29351" s="136"/>
      <c r="W29351" s="136"/>
      <c r="Z29351" s="136"/>
      <c r="AC29351" s="136"/>
    </row>
    <row r="29352" spans="2:29">
      <c r="B29352" s="136"/>
      <c r="E29352" s="136"/>
      <c r="H29352" s="136"/>
      <c r="K29352" s="136"/>
      <c r="O29352" s="136"/>
      <c r="T29352" s="136"/>
      <c r="W29352" s="136"/>
      <c r="Z29352" s="136"/>
      <c r="AC29352" s="136"/>
    </row>
    <row r="29353" spans="2:29">
      <c r="B29353" s="136"/>
      <c r="E29353" s="136"/>
      <c r="H29353" s="136"/>
      <c r="K29353" s="136"/>
      <c r="O29353" s="136"/>
      <c r="T29353" s="136"/>
      <c r="W29353" s="136"/>
      <c r="Z29353" s="136"/>
      <c r="AC29353" s="136"/>
    </row>
    <row r="29354" spans="2:29">
      <c r="B29354" s="136"/>
      <c r="E29354" s="136"/>
      <c r="H29354" s="136"/>
      <c r="K29354" s="136"/>
      <c r="O29354" s="136"/>
      <c r="T29354" s="136"/>
      <c r="W29354" s="136"/>
      <c r="Z29354" s="136"/>
      <c r="AC29354" s="136"/>
    </row>
    <row r="29355" spans="2:29">
      <c r="B29355" s="136"/>
      <c r="E29355" s="136"/>
      <c r="H29355" s="136"/>
      <c r="K29355" s="136"/>
      <c r="O29355" s="136"/>
      <c r="T29355" s="136"/>
      <c r="W29355" s="136"/>
      <c r="Z29355" s="136"/>
      <c r="AC29355" s="136"/>
    </row>
    <row r="29356" spans="2:29">
      <c r="B29356" s="136"/>
      <c r="E29356" s="136"/>
      <c r="H29356" s="136"/>
      <c r="K29356" s="136"/>
      <c r="O29356" s="136"/>
      <c r="T29356" s="136"/>
      <c r="W29356" s="136"/>
      <c r="Z29356" s="136"/>
      <c r="AC29356" s="136"/>
    </row>
    <row r="29357" spans="2:29">
      <c r="B29357" s="136"/>
      <c r="E29357" s="136"/>
      <c r="H29357" s="136"/>
      <c r="K29357" s="136"/>
      <c r="O29357" s="136"/>
      <c r="T29357" s="136"/>
      <c r="W29357" s="136"/>
      <c r="Z29357" s="136"/>
      <c r="AC29357" s="136"/>
    </row>
    <row r="29358" spans="2:29">
      <c r="B29358" s="136"/>
      <c r="E29358" s="136"/>
      <c r="H29358" s="136"/>
      <c r="K29358" s="136"/>
      <c r="O29358" s="136"/>
      <c r="T29358" s="136"/>
      <c r="W29358" s="136"/>
      <c r="Z29358" s="136"/>
      <c r="AC29358" s="136"/>
    </row>
    <row r="29359" spans="2:29">
      <c r="B29359" s="136"/>
      <c r="E29359" s="136"/>
      <c r="H29359" s="136"/>
      <c r="K29359" s="136"/>
      <c r="O29359" s="136"/>
      <c r="T29359" s="136"/>
      <c r="W29359" s="136"/>
      <c r="Z29359" s="136"/>
      <c r="AC29359" s="136"/>
    </row>
    <row r="29360" spans="2:29">
      <c r="B29360" s="136"/>
      <c r="E29360" s="136"/>
      <c r="H29360" s="136"/>
      <c r="K29360" s="136"/>
      <c r="O29360" s="136"/>
      <c r="T29360" s="136"/>
      <c r="W29360" s="136"/>
      <c r="Z29360" s="136"/>
      <c r="AC29360" s="136"/>
    </row>
    <row r="29361" spans="2:29">
      <c r="B29361" s="136"/>
      <c r="E29361" s="136"/>
      <c r="H29361" s="136"/>
      <c r="K29361" s="136"/>
      <c r="O29361" s="136"/>
      <c r="T29361" s="136"/>
      <c r="W29361" s="136"/>
      <c r="Z29361" s="136"/>
      <c r="AC29361" s="136"/>
    </row>
    <row r="29362" spans="2:29">
      <c r="B29362" s="136"/>
      <c r="E29362" s="136"/>
      <c r="H29362" s="136"/>
      <c r="K29362" s="136"/>
      <c r="O29362" s="136"/>
      <c r="T29362" s="136"/>
      <c r="W29362" s="136"/>
      <c r="Z29362" s="136"/>
      <c r="AC29362" s="136"/>
    </row>
    <row r="29363" spans="2:29">
      <c r="B29363" s="136"/>
      <c r="E29363" s="136"/>
      <c r="H29363" s="136"/>
      <c r="K29363" s="136"/>
      <c r="O29363" s="136"/>
      <c r="T29363" s="136"/>
      <c r="W29363" s="136"/>
      <c r="Z29363" s="136"/>
      <c r="AC29363" s="136"/>
    </row>
    <row r="29364" spans="2:29">
      <c r="B29364" s="136"/>
      <c r="E29364" s="136"/>
      <c r="H29364" s="136"/>
      <c r="K29364" s="136"/>
      <c r="O29364" s="136"/>
      <c r="T29364" s="136"/>
      <c r="W29364" s="136"/>
      <c r="Z29364" s="136"/>
      <c r="AC29364" s="136"/>
    </row>
    <row r="29365" spans="2:29">
      <c r="B29365" s="136"/>
      <c r="E29365" s="136"/>
      <c r="H29365" s="136"/>
      <c r="K29365" s="136"/>
      <c r="O29365" s="136"/>
      <c r="T29365" s="136"/>
      <c r="W29365" s="136"/>
      <c r="Z29365" s="136"/>
      <c r="AC29365" s="136"/>
    </row>
    <row r="29366" spans="2:29">
      <c r="B29366" s="136"/>
      <c r="E29366" s="136"/>
      <c r="H29366" s="136"/>
      <c r="K29366" s="136"/>
      <c r="O29366" s="136"/>
      <c r="T29366" s="136"/>
      <c r="W29366" s="136"/>
      <c r="Z29366" s="136"/>
      <c r="AC29366" s="136"/>
    </row>
    <row r="29367" spans="2:29">
      <c r="B29367" s="136"/>
      <c r="E29367" s="136"/>
      <c r="H29367" s="136"/>
      <c r="K29367" s="136"/>
      <c r="O29367" s="136"/>
      <c r="T29367" s="136"/>
      <c r="W29367" s="136"/>
      <c r="Z29367" s="136"/>
      <c r="AC29367" s="136"/>
    </row>
    <row r="29368" spans="2:29">
      <c r="B29368" s="136"/>
      <c r="E29368" s="136"/>
      <c r="H29368" s="136"/>
      <c r="K29368" s="136"/>
      <c r="O29368" s="136"/>
      <c r="T29368" s="136"/>
      <c r="W29368" s="136"/>
      <c r="Z29368" s="136"/>
      <c r="AC29368" s="136"/>
    </row>
    <row r="29369" spans="2:29">
      <c r="B29369" s="136"/>
      <c r="E29369" s="136"/>
      <c r="H29369" s="136"/>
      <c r="K29369" s="136"/>
      <c r="O29369" s="136"/>
      <c r="T29369" s="136"/>
      <c r="W29369" s="136"/>
      <c r="Z29369" s="136"/>
      <c r="AC29369" s="136"/>
    </row>
    <row r="29370" spans="2:29">
      <c r="B29370" s="136"/>
      <c r="E29370" s="136"/>
      <c r="H29370" s="136"/>
      <c r="K29370" s="136"/>
      <c r="O29370" s="136"/>
      <c r="T29370" s="136"/>
      <c r="W29370" s="136"/>
      <c r="Z29370" s="136"/>
      <c r="AC29370" s="136"/>
    </row>
    <row r="29371" spans="2:29">
      <c r="B29371" s="136"/>
      <c r="E29371" s="136"/>
      <c r="H29371" s="136"/>
      <c r="K29371" s="136"/>
      <c r="O29371" s="136"/>
      <c r="T29371" s="136"/>
      <c r="W29371" s="136"/>
      <c r="Z29371" s="136"/>
      <c r="AC29371" s="136"/>
    </row>
    <row r="29372" spans="2:29">
      <c r="B29372" s="136"/>
      <c r="E29372" s="136"/>
      <c r="H29372" s="136"/>
      <c r="K29372" s="136"/>
      <c r="O29372" s="136"/>
      <c r="T29372" s="136"/>
      <c r="W29372" s="136"/>
      <c r="Z29372" s="136"/>
      <c r="AC29372" s="136"/>
    </row>
    <row r="29373" spans="2:29">
      <c r="B29373" s="136"/>
      <c r="E29373" s="136"/>
      <c r="H29373" s="136"/>
      <c r="K29373" s="136"/>
      <c r="O29373" s="136"/>
      <c r="T29373" s="136"/>
      <c r="W29373" s="136"/>
      <c r="Z29373" s="136"/>
      <c r="AC29373" s="136"/>
    </row>
    <row r="29374" spans="2:29">
      <c r="B29374" s="136"/>
      <c r="E29374" s="136"/>
      <c r="H29374" s="136"/>
      <c r="K29374" s="136"/>
      <c r="O29374" s="136"/>
      <c r="T29374" s="136"/>
      <c r="W29374" s="136"/>
      <c r="Z29374" s="136"/>
      <c r="AC29374" s="136"/>
    </row>
    <row r="29375" spans="2:29">
      <c r="B29375" s="136"/>
      <c r="E29375" s="136"/>
      <c r="H29375" s="136"/>
      <c r="K29375" s="136"/>
      <c r="O29375" s="136"/>
      <c r="T29375" s="136"/>
      <c r="W29375" s="136"/>
      <c r="Z29375" s="136"/>
      <c r="AC29375" s="136"/>
    </row>
    <row r="29376" spans="2:29">
      <c r="B29376" s="136"/>
      <c r="E29376" s="136"/>
      <c r="H29376" s="136"/>
      <c r="K29376" s="136"/>
      <c r="O29376" s="136"/>
      <c r="T29376" s="136"/>
      <c r="W29376" s="136"/>
      <c r="Z29376" s="136"/>
      <c r="AC29376" s="136"/>
    </row>
    <row r="29377" spans="2:29">
      <c r="B29377" s="136"/>
      <c r="E29377" s="136"/>
      <c r="H29377" s="136"/>
      <c r="K29377" s="136"/>
      <c r="O29377" s="136"/>
      <c r="T29377" s="136"/>
      <c r="W29377" s="136"/>
      <c r="Z29377" s="136"/>
      <c r="AC29377" s="136"/>
    </row>
    <row r="29378" spans="2:29">
      <c r="B29378" s="136"/>
      <c r="E29378" s="136"/>
      <c r="H29378" s="136"/>
      <c r="K29378" s="136"/>
      <c r="O29378" s="136"/>
      <c r="T29378" s="136"/>
      <c r="W29378" s="136"/>
      <c r="Z29378" s="136"/>
      <c r="AC29378" s="136"/>
    </row>
    <row r="29379" spans="2:29">
      <c r="B29379" s="136"/>
      <c r="E29379" s="136"/>
      <c r="H29379" s="136"/>
      <c r="K29379" s="136"/>
      <c r="O29379" s="136"/>
      <c r="T29379" s="136"/>
      <c r="W29379" s="136"/>
      <c r="Z29379" s="136"/>
      <c r="AC29379" s="136"/>
    </row>
    <row r="29380" spans="2:29">
      <c r="B29380" s="136"/>
      <c r="E29380" s="136"/>
      <c r="H29380" s="136"/>
      <c r="K29380" s="136"/>
      <c r="O29380" s="136"/>
      <c r="T29380" s="136"/>
      <c r="W29380" s="136"/>
      <c r="Z29380" s="136"/>
      <c r="AC29380" s="136"/>
    </row>
    <row r="29381" spans="2:29">
      <c r="B29381" s="136"/>
      <c r="E29381" s="136"/>
      <c r="H29381" s="136"/>
      <c r="K29381" s="136"/>
      <c r="O29381" s="136"/>
      <c r="T29381" s="136"/>
      <c r="W29381" s="136"/>
      <c r="Z29381" s="136"/>
      <c r="AC29381" s="136"/>
    </row>
    <row r="29382" spans="2:29">
      <c r="B29382" s="136"/>
      <c r="E29382" s="136"/>
      <c r="H29382" s="136"/>
      <c r="K29382" s="136"/>
      <c r="O29382" s="136"/>
      <c r="T29382" s="136"/>
      <c r="W29382" s="136"/>
      <c r="Z29382" s="136"/>
      <c r="AC29382" s="136"/>
    </row>
    <row r="29383" spans="2:29">
      <c r="B29383" s="136"/>
      <c r="E29383" s="136"/>
      <c r="H29383" s="136"/>
      <c r="K29383" s="136"/>
      <c r="O29383" s="136"/>
      <c r="T29383" s="136"/>
      <c r="W29383" s="136"/>
      <c r="Z29383" s="136"/>
      <c r="AC29383" s="136"/>
    </row>
    <row r="29384" spans="2:29">
      <c r="B29384" s="136"/>
      <c r="E29384" s="136"/>
      <c r="H29384" s="136"/>
      <c r="K29384" s="136"/>
      <c r="O29384" s="136"/>
      <c r="T29384" s="136"/>
      <c r="W29384" s="136"/>
      <c r="Z29384" s="136"/>
      <c r="AC29384" s="136"/>
    </row>
    <row r="29385" spans="2:29">
      <c r="B29385" s="136"/>
      <c r="E29385" s="136"/>
      <c r="H29385" s="136"/>
      <c r="K29385" s="136"/>
      <c r="O29385" s="136"/>
      <c r="T29385" s="136"/>
      <c r="W29385" s="136"/>
      <c r="Z29385" s="136"/>
      <c r="AC29385" s="136"/>
    </row>
    <row r="29386" spans="2:29">
      <c r="B29386" s="136"/>
      <c r="E29386" s="136"/>
      <c r="H29386" s="136"/>
      <c r="K29386" s="136"/>
      <c r="O29386" s="136"/>
      <c r="T29386" s="136"/>
      <c r="W29386" s="136"/>
      <c r="Z29386" s="136"/>
      <c r="AC29386" s="136"/>
    </row>
    <row r="29387" spans="2:29">
      <c r="B29387" s="136"/>
      <c r="E29387" s="136"/>
      <c r="H29387" s="136"/>
      <c r="K29387" s="136"/>
      <c r="O29387" s="136"/>
      <c r="T29387" s="136"/>
      <c r="W29387" s="136"/>
      <c r="Z29387" s="136"/>
      <c r="AC29387" s="136"/>
    </row>
    <row r="29388" spans="2:29">
      <c r="B29388" s="136"/>
      <c r="E29388" s="136"/>
      <c r="H29388" s="136"/>
      <c r="K29388" s="136"/>
      <c r="O29388" s="136"/>
      <c r="T29388" s="136"/>
      <c r="W29388" s="136"/>
      <c r="Z29388" s="136"/>
      <c r="AC29388" s="136"/>
    </row>
    <row r="29389" spans="2:29">
      <c r="B29389" s="136"/>
      <c r="E29389" s="136"/>
      <c r="H29389" s="136"/>
      <c r="K29389" s="136"/>
      <c r="O29389" s="136"/>
      <c r="T29389" s="136"/>
      <c r="W29389" s="136"/>
      <c r="Z29389" s="136"/>
      <c r="AC29389" s="136"/>
    </row>
    <row r="29390" spans="2:29">
      <c r="B29390" s="136"/>
      <c r="E29390" s="136"/>
      <c r="H29390" s="136"/>
      <c r="K29390" s="136"/>
      <c r="O29390" s="136"/>
      <c r="T29390" s="136"/>
      <c r="W29390" s="136"/>
      <c r="Z29390" s="136"/>
      <c r="AC29390" s="136"/>
    </row>
    <row r="29391" spans="2:29">
      <c r="B29391" s="136"/>
      <c r="E29391" s="136"/>
      <c r="H29391" s="136"/>
      <c r="K29391" s="136"/>
      <c r="O29391" s="136"/>
      <c r="T29391" s="136"/>
      <c r="W29391" s="136"/>
      <c r="Z29391" s="136"/>
      <c r="AC29391" s="136"/>
    </row>
    <row r="29392" spans="2:29">
      <c r="B29392" s="136"/>
      <c r="E29392" s="136"/>
      <c r="H29392" s="136"/>
      <c r="K29392" s="136"/>
      <c r="O29392" s="136"/>
      <c r="T29392" s="136"/>
      <c r="W29392" s="136"/>
      <c r="Z29392" s="136"/>
      <c r="AC29392" s="136"/>
    </row>
    <row r="29393" spans="2:29">
      <c r="B29393" s="136"/>
      <c r="E29393" s="136"/>
      <c r="H29393" s="136"/>
      <c r="K29393" s="136"/>
      <c r="O29393" s="136"/>
      <c r="T29393" s="136"/>
      <c r="W29393" s="136"/>
      <c r="Z29393" s="136"/>
      <c r="AC29393" s="136"/>
    </row>
    <row r="29394" spans="2:29">
      <c r="B29394" s="136"/>
      <c r="E29394" s="136"/>
      <c r="H29394" s="136"/>
      <c r="K29394" s="136"/>
      <c r="O29394" s="136"/>
      <c r="T29394" s="136"/>
      <c r="W29394" s="136"/>
      <c r="Z29394" s="136"/>
      <c r="AC29394" s="136"/>
    </row>
    <row r="29395" spans="2:29">
      <c r="B29395" s="136"/>
      <c r="E29395" s="136"/>
      <c r="H29395" s="136"/>
      <c r="K29395" s="136"/>
      <c r="O29395" s="136"/>
      <c r="T29395" s="136"/>
      <c r="W29395" s="136"/>
      <c r="Z29395" s="136"/>
      <c r="AC29395" s="136"/>
    </row>
    <row r="29396" spans="2:29">
      <c r="B29396" s="136"/>
      <c r="E29396" s="136"/>
      <c r="H29396" s="136"/>
      <c r="K29396" s="136"/>
      <c r="O29396" s="136"/>
      <c r="T29396" s="136"/>
      <c r="W29396" s="136"/>
      <c r="Z29396" s="136"/>
      <c r="AC29396" s="136"/>
    </row>
    <row r="29397" spans="2:29">
      <c r="B29397" s="136"/>
      <c r="E29397" s="136"/>
      <c r="H29397" s="136"/>
      <c r="K29397" s="136"/>
      <c r="O29397" s="136"/>
      <c r="T29397" s="136"/>
      <c r="W29397" s="136"/>
      <c r="Z29397" s="136"/>
      <c r="AC29397" s="136"/>
    </row>
    <row r="29398" spans="2:29">
      <c r="B29398" s="136"/>
      <c r="E29398" s="136"/>
      <c r="H29398" s="136"/>
      <c r="K29398" s="136"/>
      <c r="O29398" s="136"/>
      <c r="T29398" s="136"/>
      <c r="W29398" s="136"/>
      <c r="Z29398" s="136"/>
      <c r="AC29398" s="136"/>
    </row>
    <row r="29399" spans="2:29">
      <c r="B29399" s="136"/>
      <c r="E29399" s="136"/>
      <c r="H29399" s="136"/>
      <c r="K29399" s="136"/>
      <c r="O29399" s="136"/>
      <c r="T29399" s="136"/>
      <c r="W29399" s="136"/>
      <c r="Z29399" s="136"/>
      <c r="AC29399" s="136"/>
    </row>
    <row r="29400" spans="2:29">
      <c r="B29400" s="136"/>
      <c r="E29400" s="136"/>
      <c r="H29400" s="136"/>
      <c r="K29400" s="136"/>
      <c r="O29400" s="136"/>
      <c r="T29400" s="136"/>
      <c r="W29400" s="136"/>
      <c r="Z29400" s="136"/>
      <c r="AC29400" s="136"/>
    </row>
    <row r="29401" spans="2:29">
      <c r="B29401" s="136"/>
      <c r="E29401" s="136"/>
      <c r="H29401" s="136"/>
      <c r="K29401" s="136"/>
      <c r="O29401" s="136"/>
      <c r="T29401" s="136"/>
      <c r="W29401" s="136"/>
      <c r="Z29401" s="136"/>
      <c r="AC29401" s="136"/>
    </row>
    <row r="29402" spans="2:29">
      <c r="B29402" s="136"/>
      <c r="E29402" s="136"/>
      <c r="H29402" s="136"/>
      <c r="K29402" s="136"/>
      <c r="O29402" s="136"/>
      <c r="T29402" s="136"/>
      <c r="W29402" s="136"/>
      <c r="Z29402" s="136"/>
      <c r="AC29402" s="136"/>
    </row>
    <row r="29403" spans="2:29">
      <c r="B29403" s="136"/>
      <c r="E29403" s="136"/>
      <c r="H29403" s="136"/>
      <c r="K29403" s="136"/>
      <c r="O29403" s="136"/>
      <c r="T29403" s="136"/>
      <c r="W29403" s="136"/>
      <c r="Z29403" s="136"/>
      <c r="AC29403" s="136"/>
    </row>
    <row r="29404" spans="2:29">
      <c r="B29404" s="136"/>
      <c r="E29404" s="136"/>
      <c r="H29404" s="136"/>
      <c r="K29404" s="136"/>
      <c r="O29404" s="136"/>
      <c r="T29404" s="136"/>
      <c r="W29404" s="136"/>
      <c r="Z29404" s="136"/>
      <c r="AC29404" s="136"/>
    </row>
    <row r="29405" spans="2:29">
      <c r="B29405" s="136"/>
      <c r="E29405" s="136"/>
      <c r="H29405" s="136"/>
      <c r="K29405" s="136"/>
      <c r="O29405" s="136"/>
      <c r="T29405" s="136"/>
      <c r="W29405" s="136"/>
      <c r="Z29405" s="136"/>
      <c r="AC29405" s="136"/>
    </row>
    <row r="29406" spans="2:29">
      <c r="B29406" s="136"/>
      <c r="E29406" s="136"/>
      <c r="H29406" s="136"/>
      <c r="K29406" s="136"/>
      <c r="O29406" s="136"/>
      <c r="T29406" s="136"/>
      <c r="W29406" s="136"/>
      <c r="Z29406" s="136"/>
      <c r="AC29406" s="136"/>
    </row>
    <row r="29407" spans="2:29">
      <c r="B29407" s="136"/>
      <c r="E29407" s="136"/>
      <c r="H29407" s="136"/>
      <c r="K29407" s="136"/>
      <c r="O29407" s="136"/>
      <c r="T29407" s="136"/>
      <c r="W29407" s="136"/>
      <c r="Z29407" s="136"/>
      <c r="AC29407" s="136"/>
    </row>
    <row r="29408" spans="2:29">
      <c r="B29408" s="136"/>
      <c r="E29408" s="136"/>
      <c r="H29408" s="136"/>
      <c r="K29408" s="136"/>
      <c r="O29408" s="136"/>
      <c r="T29408" s="136"/>
      <c r="W29408" s="136"/>
      <c r="Z29408" s="136"/>
      <c r="AC29408" s="136"/>
    </row>
    <row r="29409" spans="2:29">
      <c r="B29409" s="136"/>
      <c r="E29409" s="136"/>
      <c r="H29409" s="136"/>
      <c r="K29409" s="136"/>
      <c r="O29409" s="136"/>
      <c r="T29409" s="136"/>
      <c r="W29409" s="136"/>
      <c r="Z29409" s="136"/>
      <c r="AC29409" s="136"/>
    </row>
    <row r="29410" spans="2:29">
      <c r="B29410" s="136"/>
      <c r="E29410" s="136"/>
      <c r="H29410" s="136"/>
      <c r="K29410" s="136"/>
      <c r="O29410" s="136"/>
      <c r="T29410" s="136"/>
      <c r="W29410" s="136"/>
      <c r="Z29410" s="136"/>
      <c r="AC29410" s="136"/>
    </row>
    <row r="29411" spans="2:29">
      <c r="B29411" s="136"/>
      <c r="E29411" s="136"/>
      <c r="H29411" s="136"/>
      <c r="K29411" s="136"/>
      <c r="O29411" s="136"/>
      <c r="T29411" s="136"/>
      <c r="W29411" s="136"/>
      <c r="Z29411" s="136"/>
      <c r="AC29411" s="136"/>
    </row>
    <row r="29412" spans="2:29">
      <c r="B29412" s="136"/>
      <c r="E29412" s="136"/>
      <c r="H29412" s="136"/>
      <c r="K29412" s="136"/>
      <c r="O29412" s="136"/>
      <c r="T29412" s="136"/>
      <c r="W29412" s="136"/>
      <c r="Z29412" s="136"/>
      <c r="AC29412" s="136"/>
    </row>
    <row r="29413" spans="2:29">
      <c r="B29413" s="136"/>
      <c r="E29413" s="136"/>
      <c r="H29413" s="136"/>
      <c r="K29413" s="136"/>
      <c r="O29413" s="136"/>
      <c r="T29413" s="136"/>
      <c r="W29413" s="136"/>
      <c r="Z29413" s="136"/>
      <c r="AC29413" s="136"/>
    </row>
    <row r="29414" spans="2:29">
      <c r="B29414" s="136"/>
      <c r="E29414" s="136"/>
      <c r="H29414" s="136"/>
      <c r="K29414" s="136"/>
      <c r="O29414" s="136"/>
      <c r="T29414" s="136"/>
      <c r="W29414" s="136"/>
      <c r="Z29414" s="136"/>
      <c r="AC29414" s="136"/>
    </row>
    <row r="29415" spans="2:29">
      <c r="B29415" s="136"/>
      <c r="E29415" s="136"/>
      <c r="H29415" s="136"/>
      <c r="K29415" s="136"/>
      <c r="O29415" s="136"/>
      <c r="T29415" s="136"/>
      <c r="W29415" s="136"/>
      <c r="Z29415" s="136"/>
      <c r="AC29415" s="136"/>
    </row>
    <row r="29416" spans="2:29">
      <c r="B29416" s="136"/>
      <c r="E29416" s="136"/>
      <c r="H29416" s="136"/>
      <c r="K29416" s="136"/>
      <c r="O29416" s="136"/>
      <c r="T29416" s="136"/>
      <c r="W29416" s="136"/>
      <c r="Z29416" s="136"/>
      <c r="AC29416" s="136"/>
    </row>
    <row r="29417" spans="2:29">
      <c r="B29417" s="136"/>
      <c r="E29417" s="136"/>
      <c r="H29417" s="136"/>
      <c r="K29417" s="136"/>
      <c r="O29417" s="136"/>
      <c r="T29417" s="136"/>
      <c r="W29417" s="136"/>
      <c r="Z29417" s="136"/>
      <c r="AC29417" s="136"/>
    </row>
    <row r="29418" spans="2:29">
      <c r="B29418" s="136"/>
      <c r="E29418" s="136"/>
      <c r="H29418" s="136"/>
      <c r="K29418" s="136"/>
      <c r="O29418" s="136"/>
      <c r="T29418" s="136"/>
      <c r="W29418" s="136"/>
      <c r="Z29418" s="136"/>
      <c r="AC29418" s="136"/>
    </row>
    <row r="29419" spans="2:29">
      <c r="B29419" s="136"/>
      <c r="E29419" s="136"/>
      <c r="H29419" s="136"/>
      <c r="K29419" s="136"/>
      <c r="O29419" s="136"/>
      <c r="T29419" s="136"/>
      <c r="W29419" s="136"/>
      <c r="Z29419" s="136"/>
      <c r="AC29419" s="136"/>
    </row>
    <row r="29420" spans="2:29">
      <c r="B29420" s="136"/>
      <c r="E29420" s="136"/>
      <c r="H29420" s="136"/>
      <c r="K29420" s="136"/>
      <c r="O29420" s="136"/>
      <c r="T29420" s="136"/>
      <c r="W29420" s="136"/>
      <c r="Z29420" s="136"/>
      <c r="AC29420" s="136"/>
    </row>
    <row r="29421" spans="2:29">
      <c r="B29421" s="136"/>
      <c r="E29421" s="136"/>
      <c r="H29421" s="136"/>
      <c r="K29421" s="136"/>
      <c r="O29421" s="136"/>
      <c r="T29421" s="136"/>
      <c r="W29421" s="136"/>
      <c r="Z29421" s="136"/>
      <c r="AC29421" s="136"/>
    </row>
    <row r="29422" spans="2:29">
      <c r="B29422" s="136"/>
      <c r="E29422" s="136"/>
      <c r="H29422" s="136"/>
      <c r="K29422" s="136"/>
      <c r="O29422" s="136"/>
      <c r="T29422" s="136"/>
      <c r="W29422" s="136"/>
      <c r="Z29422" s="136"/>
      <c r="AC29422" s="136"/>
    </row>
    <row r="29423" spans="2:29">
      <c r="B29423" s="136"/>
      <c r="E29423" s="136"/>
      <c r="H29423" s="136"/>
      <c r="K29423" s="136"/>
      <c r="O29423" s="136"/>
      <c r="T29423" s="136"/>
      <c r="W29423" s="136"/>
      <c r="Z29423" s="136"/>
      <c r="AC29423" s="136"/>
    </row>
    <row r="29424" spans="2:29">
      <c r="B29424" s="136"/>
      <c r="E29424" s="136"/>
      <c r="H29424" s="136"/>
      <c r="K29424" s="136"/>
      <c r="O29424" s="136"/>
      <c r="T29424" s="136"/>
      <c r="W29424" s="136"/>
      <c r="Z29424" s="136"/>
      <c r="AC29424" s="136"/>
    </row>
    <row r="29425" spans="2:29">
      <c r="B29425" s="136"/>
      <c r="E29425" s="136"/>
      <c r="H29425" s="136"/>
      <c r="K29425" s="136"/>
      <c r="O29425" s="136"/>
      <c r="T29425" s="136"/>
      <c r="W29425" s="136"/>
      <c r="Z29425" s="136"/>
      <c r="AC29425" s="136"/>
    </row>
    <row r="29426" spans="2:29">
      <c r="B29426" s="136"/>
      <c r="E29426" s="136"/>
      <c r="H29426" s="136"/>
      <c r="K29426" s="136"/>
      <c r="O29426" s="136"/>
      <c r="T29426" s="136"/>
      <c r="W29426" s="136"/>
      <c r="Z29426" s="136"/>
      <c r="AC29426" s="136"/>
    </row>
    <row r="29427" spans="2:29">
      <c r="B29427" s="136"/>
      <c r="E29427" s="136"/>
      <c r="H29427" s="136"/>
      <c r="K29427" s="136"/>
      <c r="O29427" s="136"/>
      <c r="T29427" s="136"/>
      <c r="W29427" s="136"/>
      <c r="Z29427" s="136"/>
      <c r="AC29427" s="136"/>
    </row>
    <row r="29428" spans="2:29">
      <c r="B29428" s="136"/>
      <c r="E29428" s="136"/>
      <c r="H29428" s="136"/>
      <c r="K29428" s="136"/>
      <c r="O29428" s="136"/>
      <c r="T29428" s="136"/>
      <c r="W29428" s="136"/>
      <c r="Z29428" s="136"/>
      <c r="AC29428" s="136"/>
    </row>
    <row r="29429" spans="2:29">
      <c r="B29429" s="136"/>
      <c r="E29429" s="136"/>
      <c r="H29429" s="136"/>
      <c r="K29429" s="136"/>
      <c r="O29429" s="136"/>
      <c r="T29429" s="136"/>
      <c r="W29429" s="136"/>
      <c r="Z29429" s="136"/>
      <c r="AC29429" s="136"/>
    </row>
    <row r="29430" spans="2:29">
      <c r="B29430" s="136"/>
      <c r="E29430" s="136"/>
      <c r="H29430" s="136"/>
      <c r="K29430" s="136"/>
      <c r="O29430" s="136"/>
      <c r="T29430" s="136"/>
      <c r="W29430" s="136"/>
      <c r="Z29430" s="136"/>
      <c r="AC29430" s="136"/>
    </row>
    <row r="29431" spans="2:29">
      <c r="B29431" s="136"/>
      <c r="E29431" s="136"/>
      <c r="H29431" s="136"/>
      <c r="K29431" s="136"/>
      <c r="O29431" s="136"/>
      <c r="T29431" s="136"/>
      <c r="W29431" s="136"/>
      <c r="Z29431" s="136"/>
      <c r="AC29431" s="136"/>
    </row>
    <row r="29432" spans="2:29">
      <c r="B29432" s="136"/>
      <c r="E29432" s="136"/>
      <c r="H29432" s="136"/>
      <c r="K29432" s="136"/>
      <c r="O29432" s="136"/>
      <c r="T29432" s="136"/>
      <c r="W29432" s="136"/>
      <c r="Z29432" s="136"/>
      <c r="AC29432" s="136"/>
    </row>
    <row r="29433" spans="2:29">
      <c r="B29433" s="136"/>
      <c r="E29433" s="136"/>
      <c r="H29433" s="136"/>
      <c r="K29433" s="136"/>
      <c r="O29433" s="136"/>
      <c r="T29433" s="136"/>
      <c r="W29433" s="136"/>
      <c r="Z29433" s="136"/>
      <c r="AC29433" s="136"/>
    </row>
    <row r="29434" spans="2:29">
      <c r="B29434" s="136"/>
      <c r="E29434" s="136"/>
      <c r="H29434" s="136"/>
      <c r="K29434" s="136"/>
      <c r="O29434" s="136"/>
      <c r="T29434" s="136"/>
      <c r="W29434" s="136"/>
      <c r="Z29434" s="136"/>
      <c r="AC29434" s="136"/>
    </row>
    <row r="29435" spans="2:29">
      <c r="B29435" s="136"/>
      <c r="E29435" s="136"/>
      <c r="H29435" s="136"/>
      <c r="K29435" s="136"/>
      <c r="O29435" s="136"/>
      <c r="T29435" s="136"/>
      <c r="W29435" s="136"/>
      <c r="Z29435" s="136"/>
      <c r="AC29435" s="136"/>
    </row>
    <row r="29436" spans="2:29">
      <c r="B29436" s="136"/>
      <c r="E29436" s="136"/>
      <c r="H29436" s="136"/>
      <c r="K29436" s="136"/>
      <c r="O29436" s="136"/>
      <c r="T29436" s="136"/>
      <c r="W29436" s="136"/>
      <c r="Z29436" s="136"/>
      <c r="AC29436" s="136"/>
    </row>
    <row r="29437" spans="2:29">
      <c r="B29437" s="136"/>
      <c r="E29437" s="136"/>
      <c r="H29437" s="136"/>
      <c r="K29437" s="136"/>
      <c r="O29437" s="136"/>
      <c r="T29437" s="136"/>
      <c r="W29437" s="136"/>
      <c r="Z29437" s="136"/>
      <c r="AC29437" s="136"/>
    </row>
    <row r="29438" spans="2:29">
      <c r="B29438" s="136"/>
      <c r="E29438" s="136"/>
      <c r="H29438" s="136"/>
      <c r="K29438" s="136"/>
      <c r="O29438" s="136"/>
      <c r="T29438" s="136"/>
      <c r="W29438" s="136"/>
      <c r="Z29438" s="136"/>
      <c r="AC29438" s="136"/>
    </row>
    <row r="29439" spans="2:29">
      <c r="B29439" s="136"/>
      <c r="E29439" s="136"/>
      <c r="H29439" s="136"/>
      <c r="K29439" s="136"/>
      <c r="O29439" s="136"/>
      <c r="T29439" s="136"/>
      <c r="W29439" s="136"/>
      <c r="Z29439" s="136"/>
      <c r="AC29439" s="136"/>
    </row>
    <row r="29440" spans="2:29">
      <c r="B29440" s="136"/>
      <c r="E29440" s="136"/>
      <c r="H29440" s="136"/>
      <c r="K29440" s="136"/>
      <c r="O29440" s="136"/>
      <c r="T29440" s="136"/>
      <c r="W29440" s="136"/>
      <c r="Z29440" s="136"/>
      <c r="AC29440" s="136"/>
    </row>
    <row r="29441" spans="2:29">
      <c r="B29441" s="136"/>
      <c r="E29441" s="136"/>
      <c r="H29441" s="136"/>
      <c r="K29441" s="136"/>
      <c r="O29441" s="136"/>
      <c r="T29441" s="136"/>
      <c r="W29441" s="136"/>
      <c r="Z29441" s="136"/>
      <c r="AC29441" s="136"/>
    </row>
    <row r="29442" spans="2:29">
      <c r="B29442" s="136"/>
      <c r="E29442" s="136"/>
      <c r="H29442" s="136"/>
      <c r="K29442" s="136"/>
      <c r="O29442" s="136"/>
      <c r="T29442" s="136"/>
      <c r="W29442" s="136"/>
      <c r="Z29442" s="136"/>
      <c r="AC29442" s="136"/>
    </row>
    <row r="29443" spans="2:29">
      <c r="B29443" s="136"/>
      <c r="E29443" s="136"/>
      <c r="H29443" s="136"/>
      <c r="K29443" s="136"/>
      <c r="O29443" s="136"/>
      <c r="T29443" s="136"/>
      <c r="W29443" s="136"/>
      <c r="Z29443" s="136"/>
      <c r="AC29443" s="136"/>
    </row>
    <row r="29444" spans="2:29">
      <c r="B29444" s="136"/>
      <c r="E29444" s="136"/>
      <c r="H29444" s="136"/>
      <c r="K29444" s="136"/>
      <c r="O29444" s="136"/>
      <c r="T29444" s="136"/>
      <c r="W29444" s="136"/>
      <c r="Z29444" s="136"/>
      <c r="AC29444" s="136"/>
    </row>
    <row r="29445" spans="2:29">
      <c r="B29445" s="136"/>
      <c r="E29445" s="136"/>
      <c r="H29445" s="136"/>
      <c r="K29445" s="136"/>
      <c r="O29445" s="136"/>
      <c r="T29445" s="136"/>
      <c r="W29445" s="136"/>
      <c r="Z29445" s="136"/>
      <c r="AC29445" s="136"/>
    </row>
    <row r="29446" spans="2:29">
      <c r="B29446" s="136"/>
      <c r="E29446" s="136"/>
      <c r="H29446" s="136"/>
      <c r="K29446" s="136"/>
      <c r="O29446" s="136"/>
      <c r="T29446" s="136"/>
      <c r="W29446" s="136"/>
      <c r="Z29446" s="136"/>
      <c r="AC29446" s="136"/>
    </row>
    <row r="29447" spans="2:29">
      <c r="B29447" s="136"/>
      <c r="E29447" s="136"/>
      <c r="H29447" s="136"/>
      <c r="K29447" s="136"/>
      <c r="O29447" s="136"/>
      <c r="T29447" s="136"/>
      <c r="W29447" s="136"/>
      <c r="Z29447" s="136"/>
      <c r="AC29447" s="136"/>
    </row>
    <row r="29448" spans="2:29">
      <c r="B29448" s="136"/>
      <c r="E29448" s="136"/>
      <c r="H29448" s="136"/>
      <c r="K29448" s="136"/>
      <c r="O29448" s="136"/>
      <c r="T29448" s="136"/>
      <c r="W29448" s="136"/>
      <c r="Z29448" s="136"/>
      <c r="AC29448" s="136"/>
    </row>
    <row r="29449" spans="2:29">
      <c r="B29449" s="136"/>
      <c r="E29449" s="136"/>
      <c r="H29449" s="136"/>
      <c r="K29449" s="136"/>
      <c r="O29449" s="136"/>
      <c r="T29449" s="136"/>
      <c r="W29449" s="136"/>
      <c r="Z29449" s="136"/>
      <c r="AC29449" s="136"/>
    </row>
    <row r="29450" spans="2:29">
      <c r="B29450" s="136"/>
      <c r="E29450" s="136"/>
      <c r="H29450" s="136"/>
      <c r="K29450" s="136"/>
      <c r="O29450" s="136"/>
      <c r="T29450" s="136"/>
      <c r="W29450" s="136"/>
      <c r="Z29450" s="136"/>
      <c r="AC29450" s="136"/>
    </row>
    <row r="29451" spans="2:29">
      <c r="B29451" s="136"/>
      <c r="E29451" s="136"/>
      <c r="H29451" s="136"/>
      <c r="K29451" s="136"/>
      <c r="O29451" s="136"/>
      <c r="T29451" s="136"/>
      <c r="W29451" s="136"/>
      <c r="Z29451" s="136"/>
      <c r="AC29451" s="136"/>
    </row>
    <row r="29452" spans="2:29">
      <c r="B29452" s="136"/>
      <c r="E29452" s="136"/>
      <c r="H29452" s="136"/>
      <c r="K29452" s="136"/>
      <c r="O29452" s="136"/>
      <c r="T29452" s="136"/>
      <c r="W29452" s="136"/>
      <c r="Z29452" s="136"/>
      <c r="AC29452" s="136"/>
    </row>
    <row r="29453" spans="2:29">
      <c r="B29453" s="136"/>
      <c r="E29453" s="136"/>
      <c r="H29453" s="136"/>
      <c r="K29453" s="136"/>
      <c r="O29453" s="136"/>
      <c r="T29453" s="136"/>
      <c r="W29453" s="136"/>
      <c r="Z29453" s="136"/>
      <c r="AC29453" s="136"/>
    </row>
    <row r="29454" spans="2:29">
      <c r="B29454" s="136"/>
      <c r="E29454" s="136"/>
      <c r="H29454" s="136"/>
      <c r="K29454" s="136"/>
      <c r="O29454" s="136"/>
      <c r="T29454" s="136"/>
      <c r="W29454" s="136"/>
      <c r="Z29454" s="136"/>
      <c r="AC29454" s="136"/>
    </row>
    <row r="29455" spans="2:29">
      <c r="B29455" s="136"/>
      <c r="E29455" s="136"/>
      <c r="H29455" s="136"/>
      <c r="K29455" s="136"/>
      <c r="O29455" s="136"/>
      <c r="T29455" s="136"/>
      <c r="W29455" s="136"/>
      <c r="Z29455" s="136"/>
      <c r="AC29455" s="136"/>
    </row>
    <row r="29456" spans="2:29">
      <c r="B29456" s="136"/>
      <c r="E29456" s="136"/>
      <c r="H29456" s="136"/>
      <c r="K29456" s="136"/>
      <c r="O29456" s="136"/>
      <c r="T29456" s="136"/>
      <c r="W29456" s="136"/>
      <c r="Z29456" s="136"/>
      <c r="AC29456" s="136"/>
    </row>
    <row r="29457" spans="2:29">
      <c r="B29457" s="136"/>
      <c r="E29457" s="136"/>
      <c r="H29457" s="136"/>
      <c r="K29457" s="136"/>
      <c r="O29457" s="136"/>
      <c r="T29457" s="136"/>
      <c r="W29457" s="136"/>
      <c r="Z29457" s="136"/>
      <c r="AC29457" s="136"/>
    </row>
    <row r="29458" spans="2:29">
      <c r="B29458" s="136"/>
      <c r="E29458" s="136"/>
      <c r="H29458" s="136"/>
      <c r="K29458" s="136"/>
      <c r="O29458" s="136"/>
      <c r="T29458" s="136"/>
      <c r="W29458" s="136"/>
      <c r="Z29458" s="136"/>
      <c r="AC29458" s="136"/>
    </row>
    <row r="29459" spans="2:29">
      <c r="B29459" s="136"/>
      <c r="E29459" s="136"/>
      <c r="H29459" s="136"/>
      <c r="K29459" s="136"/>
      <c r="O29459" s="136"/>
      <c r="T29459" s="136"/>
      <c r="W29459" s="136"/>
      <c r="Z29459" s="136"/>
      <c r="AC29459" s="136"/>
    </row>
    <row r="29460" spans="2:29">
      <c r="B29460" s="136"/>
      <c r="E29460" s="136"/>
      <c r="H29460" s="136"/>
      <c r="K29460" s="136"/>
      <c r="O29460" s="136"/>
      <c r="T29460" s="136"/>
      <c r="W29460" s="136"/>
      <c r="Z29460" s="136"/>
      <c r="AC29460" s="136"/>
    </row>
    <row r="29461" spans="2:29">
      <c r="B29461" s="136"/>
      <c r="E29461" s="136"/>
      <c r="H29461" s="136"/>
      <c r="K29461" s="136"/>
      <c r="O29461" s="136"/>
      <c r="T29461" s="136"/>
      <c r="W29461" s="136"/>
      <c r="Z29461" s="136"/>
      <c r="AC29461" s="136"/>
    </row>
    <row r="29462" spans="2:29">
      <c r="B29462" s="136"/>
      <c r="E29462" s="136"/>
      <c r="H29462" s="136"/>
      <c r="K29462" s="136"/>
      <c r="O29462" s="136"/>
      <c r="T29462" s="136"/>
      <c r="W29462" s="136"/>
      <c r="Z29462" s="136"/>
      <c r="AC29462" s="136"/>
    </row>
    <row r="29463" spans="2:29">
      <c r="B29463" s="136"/>
      <c r="E29463" s="136"/>
      <c r="H29463" s="136"/>
      <c r="K29463" s="136"/>
      <c r="O29463" s="136"/>
      <c r="T29463" s="136"/>
      <c r="W29463" s="136"/>
      <c r="Z29463" s="136"/>
      <c r="AC29463" s="136"/>
    </row>
    <row r="29464" spans="2:29">
      <c r="B29464" s="136"/>
      <c r="E29464" s="136"/>
      <c r="H29464" s="136"/>
      <c r="K29464" s="136"/>
      <c r="O29464" s="136"/>
      <c r="T29464" s="136"/>
      <c r="W29464" s="136"/>
      <c r="Z29464" s="136"/>
      <c r="AC29464" s="136"/>
    </row>
    <row r="29465" spans="2:29">
      <c r="B29465" s="136"/>
      <c r="E29465" s="136"/>
      <c r="H29465" s="136"/>
      <c r="K29465" s="136"/>
      <c r="O29465" s="136"/>
      <c r="T29465" s="136"/>
      <c r="W29465" s="136"/>
      <c r="Z29465" s="136"/>
      <c r="AC29465" s="136"/>
    </row>
    <row r="29466" spans="2:29">
      <c r="B29466" s="136"/>
      <c r="E29466" s="136"/>
      <c r="H29466" s="136"/>
      <c r="K29466" s="136"/>
      <c r="O29466" s="136"/>
      <c r="T29466" s="136"/>
      <c r="W29466" s="136"/>
      <c r="Z29466" s="136"/>
      <c r="AC29466" s="136"/>
    </row>
    <row r="29467" spans="2:29">
      <c r="B29467" s="136"/>
      <c r="E29467" s="136"/>
      <c r="H29467" s="136"/>
      <c r="K29467" s="136"/>
      <c r="O29467" s="136"/>
      <c r="T29467" s="136"/>
      <c r="W29467" s="136"/>
      <c r="Z29467" s="136"/>
      <c r="AC29467" s="136"/>
    </row>
    <row r="29468" spans="2:29">
      <c r="B29468" s="136"/>
      <c r="E29468" s="136"/>
      <c r="H29468" s="136"/>
      <c r="K29468" s="136"/>
      <c r="O29468" s="136"/>
      <c r="T29468" s="136"/>
      <c r="W29468" s="136"/>
      <c r="Z29468" s="136"/>
      <c r="AC29468" s="136"/>
    </row>
    <row r="29469" spans="2:29">
      <c r="B29469" s="136"/>
      <c r="E29469" s="136"/>
      <c r="H29469" s="136"/>
      <c r="K29469" s="136"/>
      <c r="O29469" s="136"/>
      <c r="T29469" s="136"/>
      <c r="W29469" s="136"/>
      <c r="Z29469" s="136"/>
      <c r="AC29469" s="136"/>
    </row>
    <row r="29470" spans="2:29">
      <c r="B29470" s="136"/>
      <c r="E29470" s="136"/>
      <c r="H29470" s="136"/>
      <c r="K29470" s="136"/>
      <c r="O29470" s="136"/>
      <c r="T29470" s="136"/>
      <c r="W29470" s="136"/>
      <c r="Z29470" s="136"/>
      <c r="AC29470" s="136"/>
    </row>
    <row r="29471" spans="2:29">
      <c r="B29471" s="136"/>
      <c r="E29471" s="136"/>
      <c r="H29471" s="136"/>
      <c r="K29471" s="136"/>
      <c r="O29471" s="136"/>
      <c r="T29471" s="136"/>
      <c r="W29471" s="136"/>
      <c r="Z29471" s="136"/>
      <c r="AC29471" s="136"/>
    </row>
    <row r="29472" spans="2:29">
      <c r="B29472" s="136"/>
      <c r="E29472" s="136"/>
      <c r="H29472" s="136"/>
      <c r="K29472" s="136"/>
      <c r="O29472" s="136"/>
      <c r="T29472" s="136"/>
      <c r="W29472" s="136"/>
      <c r="Z29472" s="136"/>
      <c r="AC29472" s="136"/>
    </row>
    <row r="29473" spans="2:29">
      <c r="B29473" s="136"/>
      <c r="E29473" s="136"/>
      <c r="H29473" s="136"/>
      <c r="K29473" s="136"/>
      <c r="O29473" s="136"/>
      <c r="T29473" s="136"/>
      <c r="W29473" s="136"/>
      <c r="Z29473" s="136"/>
      <c r="AC29473" s="136"/>
    </row>
    <row r="29474" spans="2:29">
      <c r="B29474" s="136"/>
      <c r="E29474" s="136"/>
      <c r="H29474" s="136"/>
      <c r="K29474" s="136"/>
      <c r="O29474" s="136"/>
      <c r="T29474" s="136"/>
      <c r="W29474" s="136"/>
      <c r="Z29474" s="136"/>
      <c r="AC29474" s="136"/>
    </row>
    <row r="29475" spans="2:29">
      <c r="B29475" s="136"/>
      <c r="E29475" s="136"/>
      <c r="H29475" s="136"/>
      <c r="K29475" s="136"/>
      <c r="O29475" s="136"/>
      <c r="T29475" s="136"/>
      <c r="W29475" s="136"/>
      <c r="Z29475" s="136"/>
      <c r="AC29475" s="136"/>
    </row>
    <row r="29476" spans="2:29">
      <c r="B29476" s="136"/>
      <c r="E29476" s="136"/>
      <c r="H29476" s="136"/>
      <c r="K29476" s="136"/>
      <c r="O29476" s="136"/>
      <c r="T29476" s="136"/>
      <c r="W29476" s="136"/>
      <c r="Z29476" s="136"/>
      <c r="AC29476" s="136"/>
    </row>
    <row r="29477" spans="2:29">
      <c r="B29477" s="136"/>
      <c r="E29477" s="136"/>
      <c r="H29477" s="136"/>
      <c r="K29477" s="136"/>
      <c r="O29477" s="136"/>
      <c r="T29477" s="136"/>
      <c r="W29477" s="136"/>
      <c r="Z29477" s="136"/>
      <c r="AC29477" s="136"/>
    </row>
    <row r="29478" spans="2:29">
      <c r="B29478" s="136"/>
      <c r="E29478" s="136"/>
      <c r="H29478" s="136"/>
      <c r="K29478" s="136"/>
      <c r="O29478" s="136"/>
      <c r="T29478" s="136"/>
      <c r="W29478" s="136"/>
      <c r="Z29478" s="136"/>
      <c r="AC29478" s="136"/>
    </row>
    <row r="29479" spans="2:29">
      <c r="B29479" s="136"/>
      <c r="E29479" s="136"/>
      <c r="H29479" s="136"/>
      <c r="K29479" s="136"/>
      <c r="O29479" s="136"/>
      <c r="T29479" s="136"/>
      <c r="W29479" s="136"/>
      <c r="Z29479" s="136"/>
      <c r="AC29479" s="136"/>
    </row>
    <row r="29480" spans="2:29">
      <c r="B29480" s="136"/>
      <c r="E29480" s="136"/>
      <c r="H29480" s="136"/>
      <c r="K29480" s="136"/>
      <c r="O29480" s="136"/>
      <c r="T29480" s="136"/>
      <c r="W29480" s="136"/>
      <c r="Z29480" s="136"/>
      <c r="AC29480" s="136"/>
    </row>
    <row r="29481" spans="2:29">
      <c r="B29481" s="136"/>
      <c r="E29481" s="136"/>
      <c r="H29481" s="136"/>
      <c r="K29481" s="136"/>
      <c r="O29481" s="136"/>
      <c r="T29481" s="136"/>
      <c r="W29481" s="136"/>
      <c r="Z29481" s="136"/>
      <c r="AC29481" s="136"/>
    </row>
    <row r="29482" spans="2:29">
      <c r="B29482" s="136"/>
      <c r="E29482" s="136"/>
      <c r="H29482" s="136"/>
      <c r="K29482" s="136"/>
      <c r="O29482" s="136"/>
      <c r="T29482" s="136"/>
      <c r="W29482" s="136"/>
      <c r="Z29482" s="136"/>
      <c r="AC29482" s="136"/>
    </row>
    <row r="29483" spans="2:29">
      <c r="B29483" s="136"/>
      <c r="E29483" s="136"/>
      <c r="H29483" s="136"/>
      <c r="K29483" s="136"/>
      <c r="O29483" s="136"/>
      <c r="T29483" s="136"/>
      <c r="W29483" s="136"/>
      <c r="Z29483" s="136"/>
      <c r="AC29483" s="136"/>
    </row>
    <row r="29484" spans="2:29">
      <c r="B29484" s="136"/>
      <c r="E29484" s="136"/>
      <c r="H29484" s="136"/>
      <c r="K29484" s="136"/>
      <c r="O29484" s="136"/>
      <c r="T29484" s="136"/>
      <c r="W29484" s="136"/>
      <c r="Z29484" s="136"/>
      <c r="AC29484" s="136"/>
    </row>
    <row r="29485" spans="2:29">
      <c r="B29485" s="136"/>
      <c r="E29485" s="136"/>
      <c r="H29485" s="136"/>
      <c r="K29485" s="136"/>
      <c r="O29485" s="136"/>
      <c r="T29485" s="136"/>
      <c r="W29485" s="136"/>
      <c r="Z29485" s="136"/>
      <c r="AC29485" s="136"/>
    </row>
    <row r="29486" spans="2:29">
      <c r="B29486" s="136"/>
      <c r="E29486" s="136"/>
      <c r="H29486" s="136"/>
      <c r="K29486" s="136"/>
      <c r="O29486" s="136"/>
      <c r="T29486" s="136"/>
      <c r="W29486" s="136"/>
      <c r="Z29486" s="136"/>
      <c r="AC29486" s="136"/>
    </row>
    <row r="29487" spans="2:29">
      <c r="B29487" s="136"/>
      <c r="E29487" s="136"/>
      <c r="H29487" s="136"/>
      <c r="K29487" s="136"/>
      <c r="O29487" s="136"/>
      <c r="T29487" s="136"/>
      <c r="W29487" s="136"/>
      <c r="Z29487" s="136"/>
      <c r="AC29487" s="136"/>
    </row>
    <row r="29488" spans="2:29">
      <c r="B29488" s="136"/>
      <c r="E29488" s="136"/>
      <c r="H29488" s="136"/>
      <c r="K29488" s="136"/>
      <c r="O29488" s="136"/>
      <c r="T29488" s="136"/>
      <c r="W29488" s="136"/>
      <c r="Z29488" s="136"/>
      <c r="AC29488" s="136"/>
    </row>
    <row r="29489" spans="2:29">
      <c r="B29489" s="136"/>
      <c r="E29489" s="136"/>
      <c r="H29489" s="136"/>
      <c r="K29489" s="136"/>
      <c r="O29489" s="136"/>
      <c r="T29489" s="136"/>
      <c r="W29489" s="136"/>
      <c r="Z29489" s="136"/>
      <c r="AC29489" s="136"/>
    </row>
    <row r="29490" spans="2:29">
      <c r="B29490" s="136"/>
      <c r="E29490" s="136"/>
      <c r="H29490" s="136"/>
      <c r="K29490" s="136"/>
      <c r="O29490" s="136"/>
      <c r="T29490" s="136"/>
      <c r="W29490" s="136"/>
      <c r="Z29490" s="136"/>
      <c r="AC29490" s="136"/>
    </row>
    <row r="29491" spans="2:29">
      <c r="B29491" s="136"/>
      <c r="E29491" s="136"/>
      <c r="H29491" s="136"/>
      <c r="K29491" s="136"/>
      <c r="O29491" s="136"/>
      <c r="T29491" s="136"/>
      <c r="W29491" s="136"/>
      <c r="Z29491" s="136"/>
      <c r="AC29491" s="136"/>
    </row>
    <row r="29492" spans="2:29">
      <c r="B29492" s="136"/>
      <c r="E29492" s="136"/>
      <c r="H29492" s="136"/>
      <c r="K29492" s="136"/>
      <c r="O29492" s="136"/>
      <c r="T29492" s="136"/>
      <c r="W29492" s="136"/>
      <c r="Z29492" s="136"/>
      <c r="AC29492" s="136"/>
    </row>
    <row r="29493" spans="2:29">
      <c r="B29493" s="136"/>
      <c r="E29493" s="136"/>
      <c r="H29493" s="136"/>
      <c r="K29493" s="136"/>
      <c r="O29493" s="136"/>
      <c r="T29493" s="136"/>
      <c r="W29493" s="136"/>
      <c r="Z29493" s="136"/>
      <c r="AC29493" s="136"/>
    </row>
    <row r="29494" spans="2:29">
      <c r="B29494" s="136"/>
      <c r="E29494" s="136"/>
      <c r="H29494" s="136"/>
      <c r="K29494" s="136"/>
      <c r="O29494" s="136"/>
      <c r="T29494" s="136"/>
      <c r="W29494" s="136"/>
      <c r="Z29494" s="136"/>
      <c r="AC29494" s="136"/>
    </row>
    <row r="29495" spans="2:29">
      <c r="B29495" s="136"/>
      <c r="E29495" s="136"/>
      <c r="H29495" s="136"/>
      <c r="K29495" s="136"/>
      <c r="O29495" s="136"/>
      <c r="T29495" s="136"/>
      <c r="W29495" s="136"/>
      <c r="Z29495" s="136"/>
      <c r="AC29495" s="136"/>
    </row>
    <row r="29496" spans="2:29">
      <c r="B29496" s="136"/>
      <c r="E29496" s="136"/>
      <c r="H29496" s="136"/>
      <c r="K29496" s="136"/>
      <c r="O29496" s="136"/>
      <c r="T29496" s="136"/>
      <c r="W29496" s="136"/>
      <c r="Z29496" s="136"/>
      <c r="AC29496" s="136"/>
    </row>
    <row r="29497" spans="2:29">
      <c r="B29497" s="136"/>
      <c r="E29497" s="136"/>
      <c r="H29497" s="136"/>
      <c r="K29497" s="136"/>
      <c r="O29497" s="136"/>
      <c r="T29497" s="136"/>
      <c r="W29497" s="136"/>
      <c r="Z29497" s="136"/>
      <c r="AC29497" s="136"/>
    </row>
    <row r="29498" spans="2:29">
      <c r="B29498" s="136"/>
      <c r="E29498" s="136"/>
      <c r="H29498" s="136"/>
      <c r="K29498" s="136"/>
      <c r="O29498" s="136"/>
      <c r="T29498" s="136"/>
      <c r="W29498" s="136"/>
      <c r="Z29498" s="136"/>
      <c r="AC29498" s="136"/>
    </row>
    <row r="29499" spans="2:29">
      <c r="B29499" s="136"/>
      <c r="E29499" s="136"/>
      <c r="H29499" s="136"/>
      <c r="K29499" s="136"/>
      <c r="O29499" s="136"/>
      <c r="T29499" s="136"/>
      <c r="W29499" s="136"/>
      <c r="Z29499" s="136"/>
      <c r="AC29499" s="136"/>
    </row>
    <row r="29500" spans="2:29">
      <c r="B29500" s="136"/>
      <c r="E29500" s="136"/>
      <c r="H29500" s="136"/>
      <c r="K29500" s="136"/>
      <c r="O29500" s="136"/>
      <c r="T29500" s="136"/>
      <c r="W29500" s="136"/>
      <c r="Z29500" s="136"/>
      <c r="AC29500" s="136"/>
    </row>
    <row r="29501" spans="2:29">
      <c r="B29501" s="136"/>
      <c r="E29501" s="136"/>
      <c r="H29501" s="136"/>
      <c r="K29501" s="136"/>
      <c r="O29501" s="136"/>
      <c r="T29501" s="136"/>
      <c r="W29501" s="136"/>
      <c r="Z29501" s="136"/>
      <c r="AC29501" s="136"/>
    </row>
    <row r="29502" spans="2:29">
      <c r="B29502" s="136"/>
      <c r="E29502" s="136"/>
      <c r="H29502" s="136"/>
      <c r="K29502" s="136"/>
      <c r="O29502" s="136"/>
      <c r="T29502" s="136"/>
      <c r="W29502" s="136"/>
      <c r="Z29502" s="136"/>
      <c r="AC29502" s="136"/>
    </row>
    <row r="29503" spans="2:29">
      <c r="B29503" s="136"/>
      <c r="E29503" s="136"/>
      <c r="H29503" s="136"/>
      <c r="K29503" s="136"/>
      <c r="O29503" s="136"/>
      <c r="T29503" s="136"/>
      <c r="W29503" s="136"/>
      <c r="Z29503" s="136"/>
      <c r="AC29503" s="136"/>
    </row>
    <row r="29504" spans="2:29">
      <c r="B29504" s="136"/>
      <c r="E29504" s="136"/>
      <c r="H29504" s="136"/>
      <c r="K29504" s="136"/>
      <c r="O29504" s="136"/>
      <c r="T29504" s="136"/>
      <c r="W29504" s="136"/>
      <c r="Z29504" s="136"/>
      <c r="AC29504" s="136"/>
    </row>
    <row r="29505" spans="2:29">
      <c r="B29505" s="136"/>
      <c r="E29505" s="136"/>
      <c r="H29505" s="136"/>
      <c r="K29505" s="136"/>
      <c r="O29505" s="136"/>
      <c r="T29505" s="136"/>
      <c r="W29505" s="136"/>
      <c r="Z29505" s="136"/>
      <c r="AC29505" s="136"/>
    </row>
    <row r="29506" spans="2:29">
      <c r="B29506" s="136"/>
      <c r="E29506" s="136"/>
      <c r="H29506" s="136"/>
      <c r="K29506" s="136"/>
      <c r="O29506" s="136"/>
      <c r="T29506" s="136"/>
      <c r="W29506" s="136"/>
      <c r="Z29506" s="136"/>
      <c r="AC29506" s="136"/>
    </row>
    <row r="29507" spans="2:29">
      <c r="B29507" s="136"/>
      <c r="E29507" s="136"/>
      <c r="H29507" s="136"/>
      <c r="K29507" s="136"/>
      <c r="O29507" s="136"/>
      <c r="T29507" s="136"/>
      <c r="W29507" s="136"/>
      <c r="Z29507" s="136"/>
      <c r="AC29507" s="136"/>
    </row>
    <row r="29508" spans="2:29">
      <c r="B29508" s="136"/>
      <c r="E29508" s="136"/>
      <c r="H29508" s="136"/>
      <c r="K29508" s="136"/>
      <c r="O29508" s="136"/>
      <c r="T29508" s="136"/>
      <c r="W29508" s="136"/>
      <c r="Z29508" s="136"/>
      <c r="AC29508" s="136"/>
    </row>
    <row r="29509" spans="2:29">
      <c r="B29509" s="136"/>
      <c r="E29509" s="136"/>
      <c r="H29509" s="136"/>
      <c r="K29509" s="136"/>
      <c r="O29509" s="136"/>
      <c r="T29509" s="136"/>
      <c r="W29509" s="136"/>
      <c r="Z29509" s="136"/>
      <c r="AC29509" s="136"/>
    </row>
    <row r="29510" spans="2:29">
      <c r="B29510" s="136"/>
      <c r="E29510" s="136"/>
      <c r="H29510" s="136"/>
      <c r="K29510" s="136"/>
      <c r="O29510" s="136"/>
      <c r="T29510" s="136"/>
      <c r="W29510" s="136"/>
      <c r="Z29510" s="136"/>
      <c r="AC29510" s="136"/>
    </row>
    <row r="29511" spans="2:29">
      <c r="B29511" s="136"/>
      <c r="E29511" s="136"/>
      <c r="H29511" s="136"/>
      <c r="K29511" s="136"/>
      <c r="O29511" s="136"/>
      <c r="T29511" s="136"/>
      <c r="W29511" s="136"/>
      <c r="Z29511" s="136"/>
      <c r="AC29511" s="136"/>
    </row>
    <row r="29512" spans="2:29">
      <c r="B29512" s="136"/>
      <c r="E29512" s="136"/>
      <c r="H29512" s="136"/>
      <c r="K29512" s="136"/>
      <c r="O29512" s="136"/>
      <c r="T29512" s="136"/>
      <c r="W29512" s="136"/>
      <c r="Z29512" s="136"/>
      <c r="AC29512" s="136"/>
    </row>
    <row r="29513" spans="2:29">
      <c r="B29513" s="136"/>
      <c r="E29513" s="136"/>
      <c r="H29513" s="136"/>
      <c r="K29513" s="136"/>
      <c r="O29513" s="136"/>
      <c r="T29513" s="136"/>
      <c r="W29513" s="136"/>
      <c r="Z29513" s="136"/>
      <c r="AC29513" s="136"/>
    </row>
    <row r="29514" spans="2:29">
      <c r="B29514" s="136"/>
      <c r="E29514" s="136"/>
      <c r="H29514" s="136"/>
      <c r="K29514" s="136"/>
      <c r="O29514" s="136"/>
      <c r="T29514" s="136"/>
      <c r="W29514" s="136"/>
      <c r="Z29514" s="136"/>
      <c r="AC29514" s="136"/>
    </row>
    <row r="29515" spans="2:29">
      <c r="B29515" s="136"/>
      <c r="E29515" s="136"/>
      <c r="H29515" s="136"/>
      <c r="K29515" s="136"/>
      <c r="O29515" s="136"/>
      <c r="T29515" s="136"/>
      <c r="W29515" s="136"/>
      <c r="Z29515" s="136"/>
      <c r="AC29515" s="136"/>
    </row>
    <row r="29516" spans="2:29">
      <c r="B29516" s="136"/>
      <c r="E29516" s="136"/>
      <c r="H29516" s="136"/>
      <c r="K29516" s="136"/>
      <c r="O29516" s="136"/>
      <c r="T29516" s="136"/>
      <c r="W29516" s="136"/>
      <c r="Z29516" s="136"/>
      <c r="AC29516" s="136"/>
    </row>
    <row r="29517" spans="2:29">
      <c r="B29517" s="136"/>
      <c r="E29517" s="136"/>
      <c r="H29517" s="136"/>
      <c r="K29517" s="136"/>
      <c r="O29517" s="136"/>
      <c r="T29517" s="136"/>
      <c r="W29517" s="136"/>
      <c r="Z29517" s="136"/>
      <c r="AC29517" s="136"/>
    </row>
    <row r="29518" spans="2:29">
      <c r="B29518" s="136"/>
      <c r="E29518" s="136"/>
      <c r="H29518" s="136"/>
      <c r="K29518" s="136"/>
      <c r="O29518" s="136"/>
      <c r="T29518" s="136"/>
      <c r="W29518" s="136"/>
      <c r="Z29518" s="136"/>
      <c r="AC29518" s="136"/>
    </row>
    <row r="29519" spans="2:29">
      <c r="B29519" s="136"/>
      <c r="E29519" s="136"/>
      <c r="H29519" s="136"/>
      <c r="K29519" s="136"/>
      <c r="O29519" s="136"/>
      <c r="T29519" s="136"/>
      <c r="W29519" s="136"/>
      <c r="Z29519" s="136"/>
      <c r="AC29519" s="136"/>
    </row>
    <row r="29520" spans="2:29">
      <c r="B29520" s="136"/>
      <c r="E29520" s="136"/>
      <c r="H29520" s="136"/>
      <c r="K29520" s="136"/>
      <c r="O29520" s="136"/>
      <c r="T29520" s="136"/>
      <c r="W29520" s="136"/>
      <c r="Z29520" s="136"/>
      <c r="AC29520" s="136"/>
    </row>
    <row r="29521" spans="2:29">
      <c r="B29521" s="136"/>
      <c r="E29521" s="136"/>
      <c r="H29521" s="136"/>
      <c r="K29521" s="136"/>
      <c r="O29521" s="136"/>
      <c r="T29521" s="136"/>
      <c r="W29521" s="136"/>
      <c r="Z29521" s="136"/>
      <c r="AC29521" s="136"/>
    </row>
    <row r="29522" spans="2:29">
      <c r="B29522" s="136"/>
      <c r="E29522" s="136"/>
      <c r="H29522" s="136"/>
      <c r="K29522" s="136"/>
      <c r="O29522" s="136"/>
      <c r="T29522" s="136"/>
      <c r="W29522" s="136"/>
      <c r="Z29522" s="136"/>
      <c r="AC29522" s="136"/>
    </row>
    <row r="29523" spans="2:29">
      <c r="B29523" s="136"/>
      <c r="E29523" s="136"/>
      <c r="H29523" s="136"/>
      <c r="K29523" s="136"/>
      <c r="O29523" s="136"/>
      <c r="T29523" s="136"/>
      <c r="W29523" s="136"/>
      <c r="Z29523" s="136"/>
      <c r="AC29523" s="136"/>
    </row>
    <row r="29524" spans="2:29">
      <c r="B29524" s="136"/>
      <c r="E29524" s="136"/>
      <c r="H29524" s="136"/>
      <c r="K29524" s="136"/>
      <c r="O29524" s="136"/>
      <c r="T29524" s="136"/>
      <c r="W29524" s="136"/>
      <c r="Z29524" s="136"/>
      <c r="AC29524" s="136"/>
    </row>
    <row r="29525" spans="2:29">
      <c r="B29525" s="136"/>
      <c r="E29525" s="136"/>
      <c r="H29525" s="136"/>
      <c r="K29525" s="136"/>
      <c r="O29525" s="136"/>
      <c r="T29525" s="136"/>
      <c r="W29525" s="136"/>
      <c r="Z29525" s="136"/>
      <c r="AC29525" s="136"/>
    </row>
    <row r="29526" spans="2:29">
      <c r="B29526" s="136"/>
      <c r="E29526" s="136"/>
      <c r="H29526" s="136"/>
      <c r="K29526" s="136"/>
      <c r="O29526" s="136"/>
      <c r="T29526" s="136"/>
      <c r="W29526" s="136"/>
      <c r="Z29526" s="136"/>
      <c r="AC29526" s="136"/>
    </row>
    <row r="29527" spans="2:29">
      <c r="B29527" s="136"/>
      <c r="E29527" s="136"/>
      <c r="H29527" s="136"/>
      <c r="K29527" s="136"/>
      <c r="O29527" s="136"/>
      <c r="T29527" s="136"/>
      <c r="W29527" s="136"/>
      <c r="Z29527" s="136"/>
      <c r="AC29527" s="136"/>
    </row>
    <row r="29528" spans="2:29">
      <c r="B29528" s="136"/>
      <c r="E29528" s="136"/>
      <c r="H29528" s="136"/>
      <c r="K29528" s="136"/>
      <c r="O29528" s="136"/>
      <c r="T29528" s="136"/>
      <c r="W29528" s="136"/>
      <c r="Z29528" s="136"/>
      <c r="AC29528" s="136"/>
    </row>
    <row r="29529" spans="2:29">
      <c r="B29529" s="136"/>
      <c r="E29529" s="136"/>
      <c r="H29529" s="136"/>
      <c r="K29529" s="136"/>
      <c r="O29529" s="136"/>
      <c r="T29529" s="136"/>
      <c r="W29529" s="136"/>
      <c r="Z29529" s="136"/>
      <c r="AC29529" s="136"/>
    </row>
    <row r="29530" spans="2:29">
      <c r="B29530" s="136"/>
      <c r="E29530" s="136"/>
      <c r="H29530" s="136"/>
      <c r="K29530" s="136"/>
      <c r="O29530" s="136"/>
      <c r="T29530" s="136"/>
      <c r="W29530" s="136"/>
      <c r="Z29530" s="136"/>
      <c r="AC29530" s="136"/>
    </row>
    <row r="29531" spans="2:29">
      <c r="B29531" s="136"/>
      <c r="E29531" s="136"/>
      <c r="H29531" s="136"/>
      <c r="K29531" s="136"/>
      <c r="O29531" s="136"/>
      <c r="T29531" s="136"/>
      <c r="W29531" s="136"/>
      <c r="Z29531" s="136"/>
      <c r="AC29531" s="136"/>
    </row>
    <row r="29532" spans="2:29">
      <c r="B29532" s="136"/>
      <c r="E29532" s="136"/>
      <c r="H29532" s="136"/>
      <c r="K29532" s="136"/>
      <c r="O29532" s="136"/>
      <c r="T29532" s="136"/>
      <c r="W29532" s="136"/>
      <c r="Z29532" s="136"/>
      <c r="AC29532" s="136"/>
    </row>
    <row r="29533" spans="2:29">
      <c r="B29533" s="136"/>
      <c r="E29533" s="136"/>
      <c r="H29533" s="136"/>
      <c r="K29533" s="136"/>
      <c r="O29533" s="136"/>
      <c r="T29533" s="136"/>
      <c r="W29533" s="136"/>
      <c r="Z29533" s="136"/>
      <c r="AC29533" s="136"/>
    </row>
    <row r="29534" spans="2:29">
      <c r="B29534" s="136"/>
      <c r="E29534" s="136"/>
      <c r="H29534" s="136"/>
      <c r="K29534" s="136"/>
      <c r="O29534" s="136"/>
      <c r="T29534" s="136"/>
      <c r="W29534" s="136"/>
      <c r="Z29534" s="136"/>
      <c r="AC29534" s="136"/>
    </row>
    <row r="29535" spans="2:29">
      <c r="B29535" s="136"/>
      <c r="E29535" s="136"/>
      <c r="H29535" s="136"/>
      <c r="K29535" s="136"/>
      <c r="O29535" s="136"/>
      <c r="T29535" s="136"/>
      <c r="W29535" s="136"/>
      <c r="Z29535" s="136"/>
      <c r="AC29535" s="136"/>
    </row>
    <row r="29536" spans="2:29">
      <c r="B29536" s="136"/>
      <c r="E29536" s="136"/>
      <c r="H29536" s="136"/>
      <c r="K29536" s="136"/>
      <c r="O29536" s="136"/>
      <c r="T29536" s="136"/>
      <c r="W29536" s="136"/>
      <c r="Z29536" s="136"/>
      <c r="AC29536" s="136"/>
    </row>
    <row r="29537" spans="2:29">
      <c r="B29537" s="136"/>
      <c r="E29537" s="136"/>
      <c r="H29537" s="136"/>
      <c r="K29537" s="136"/>
      <c r="O29537" s="136"/>
      <c r="T29537" s="136"/>
      <c r="W29537" s="136"/>
      <c r="Z29537" s="136"/>
      <c r="AC29537" s="136"/>
    </row>
    <row r="29538" spans="2:29">
      <c r="B29538" s="136"/>
      <c r="E29538" s="136"/>
      <c r="H29538" s="136"/>
      <c r="K29538" s="136"/>
      <c r="O29538" s="136"/>
      <c r="T29538" s="136"/>
      <c r="W29538" s="136"/>
      <c r="Z29538" s="136"/>
      <c r="AC29538" s="136"/>
    </row>
    <row r="29539" spans="2:29">
      <c r="B29539" s="136"/>
      <c r="E29539" s="136"/>
      <c r="H29539" s="136"/>
      <c r="K29539" s="136"/>
      <c r="O29539" s="136"/>
      <c r="T29539" s="136"/>
      <c r="W29539" s="136"/>
      <c r="Z29539" s="136"/>
      <c r="AC29539" s="136"/>
    </row>
    <row r="29540" spans="2:29">
      <c r="B29540" s="136"/>
      <c r="E29540" s="136"/>
      <c r="H29540" s="136"/>
      <c r="K29540" s="136"/>
      <c r="O29540" s="136"/>
      <c r="T29540" s="136"/>
      <c r="W29540" s="136"/>
      <c r="Z29540" s="136"/>
      <c r="AC29540" s="136"/>
    </row>
    <row r="29541" spans="2:29">
      <c r="B29541" s="136"/>
      <c r="E29541" s="136"/>
      <c r="H29541" s="136"/>
      <c r="K29541" s="136"/>
      <c r="O29541" s="136"/>
      <c r="T29541" s="136"/>
      <c r="W29541" s="136"/>
      <c r="Z29541" s="136"/>
      <c r="AC29541" s="136"/>
    </row>
    <row r="29542" spans="2:29">
      <c r="B29542" s="136"/>
      <c r="E29542" s="136"/>
      <c r="H29542" s="136"/>
      <c r="K29542" s="136"/>
      <c r="O29542" s="136"/>
      <c r="T29542" s="136"/>
      <c r="W29542" s="136"/>
      <c r="Z29542" s="136"/>
      <c r="AC29542" s="136"/>
    </row>
    <row r="29543" spans="2:29">
      <c r="B29543" s="136"/>
      <c r="E29543" s="136"/>
      <c r="H29543" s="136"/>
      <c r="K29543" s="136"/>
      <c r="O29543" s="136"/>
      <c r="T29543" s="136"/>
      <c r="W29543" s="136"/>
      <c r="Z29543" s="136"/>
      <c r="AC29543" s="136"/>
    </row>
    <row r="29544" spans="2:29">
      <c r="B29544" s="136"/>
      <c r="E29544" s="136"/>
      <c r="H29544" s="136"/>
      <c r="K29544" s="136"/>
      <c r="O29544" s="136"/>
      <c r="T29544" s="136"/>
      <c r="W29544" s="136"/>
      <c r="Z29544" s="136"/>
      <c r="AC29544" s="136"/>
    </row>
    <row r="29545" spans="2:29">
      <c r="B29545" s="136"/>
      <c r="E29545" s="136"/>
      <c r="H29545" s="136"/>
      <c r="K29545" s="136"/>
      <c r="O29545" s="136"/>
      <c r="T29545" s="136"/>
      <c r="W29545" s="136"/>
      <c r="Z29545" s="136"/>
      <c r="AC29545" s="136"/>
    </row>
    <row r="29546" spans="2:29">
      <c r="B29546" s="136"/>
      <c r="E29546" s="136"/>
      <c r="H29546" s="136"/>
      <c r="K29546" s="136"/>
      <c r="O29546" s="136"/>
      <c r="T29546" s="136"/>
      <c r="W29546" s="136"/>
      <c r="Z29546" s="136"/>
      <c r="AC29546" s="136"/>
    </row>
    <row r="29547" spans="2:29">
      <c r="B29547" s="136"/>
      <c r="E29547" s="136"/>
      <c r="H29547" s="136"/>
      <c r="K29547" s="136"/>
      <c r="O29547" s="136"/>
      <c r="T29547" s="136"/>
      <c r="W29547" s="136"/>
      <c r="Z29547" s="136"/>
      <c r="AC29547" s="136"/>
    </row>
    <row r="29548" spans="2:29">
      <c r="B29548" s="136"/>
      <c r="E29548" s="136"/>
      <c r="H29548" s="136"/>
      <c r="K29548" s="136"/>
      <c r="O29548" s="136"/>
      <c r="T29548" s="136"/>
      <c r="W29548" s="136"/>
      <c r="Z29548" s="136"/>
      <c r="AC29548" s="136"/>
    </row>
    <row r="29549" spans="2:29">
      <c r="B29549" s="136"/>
      <c r="E29549" s="136"/>
      <c r="H29549" s="136"/>
      <c r="K29549" s="136"/>
      <c r="O29549" s="136"/>
      <c r="T29549" s="136"/>
      <c r="W29549" s="136"/>
      <c r="Z29549" s="136"/>
      <c r="AC29549" s="136"/>
    </row>
    <row r="29550" spans="2:29">
      <c r="B29550" s="136"/>
      <c r="E29550" s="136"/>
      <c r="H29550" s="136"/>
      <c r="K29550" s="136"/>
      <c r="O29550" s="136"/>
      <c r="T29550" s="136"/>
      <c r="W29550" s="136"/>
      <c r="Z29550" s="136"/>
      <c r="AC29550" s="136"/>
    </row>
    <row r="29551" spans="2:29">
      <c r="B29551" s="136"/>
      <c r="E29551" s="136"/>
      <c r="H29551" s="136"/>
      <c r="K29551" s="136"/>
      <c r="O29551" s="136"/>
      <c r="T29551" s="136"/>
      <c r="W29551" s="136"/>
      <c r="Z29551" s="136"/>
      <c r="AC29551" s="136"/>
    </row>
    <row r="29552" spans="2:29">
      <c r="B29552" s="136"/>
      <c r="E29552" s="136"/>
      <c r="H29552" s="136"/>
      <c r="K29552" s="136"/>
      <c r="O29552" s="136"/>
      <c r="T29552" s="136"/>
      <c r="W29552" s="136"/>
      <c r="Z29552" s="136"/>
      <c r="AC29552" s="136"/>
    </row>
    <row r="29553" spans="2:29">
      <c r="B29553" s="136"/>
      <c r="E29553" s="136"/>
      <c r="H29553" s="136"/>
      <c r="K29553" s="136"/>
      <c r="O29553" s="136"/>
      <c r="T29553" s="136"/>
      <c r="W29553" s="136"/>
      <c r="Z29553" s="136"/>
      <c r="AC29553" s="136"/>
    </row>
    <row r="29554" spans="2:29">
      <c r="B29554" s="136"/>
      <c r="E29554" s="136"/>
      <c r="H29554" s="136"/>
      <c r="K29554" s="136"/>
      <c r="O29554" s="136"/>
      <c r="T29554" s="136"/>
      <c r="W29554" s="136"/>
      <c r="Z29554" s="136"/>
      <c r="AC29554" s="136"/>
    </row>
    <row r="29555" spans="2:29">
      <c r="B29555" s="136"/>
      <c r="E29555" s="136"/>
      <c r="H29555" s="136"/>
      <c r="K29555" s="136"/>
      <c r="O29555" s="136"/>
      <c r="T29555" s="136"/>
      <c r="W29555" s="136"/>
      <c r="Z29555" s="136"/>
      <c r="AC29555" s="136"/>
    </row>
    <row r="29556" spans="2:29">
      <c r="B29556" s="136"/>
      <c r="E29556" s="136"/>
      <c r="H29556" s="136"/>
      <c r="K29556" s="136"/>
      <c r="O29556" s="136"/>
      <c r="T29556" s="136"/>
      <c r="W29556" s="136"/>
      <c r="Z29556" s="136"/>
      <c r="AC29556" s="136"/>
    </row>
    <row r="29557" spans="2:29">
      <c r="B29557" s="136"/>
      <c r="E29557" s="136"/>
      <c r="H29557" s="136"/>
      <c r="K29557" s="136"/>
      <c r="O29557" s="136"/>
      <c r="T29557" s="136"/>
      <c r="W29557" s="136"/>
      <c r="Z29557" s="136"/>
      <c r="AC29557" s="136"/>
    </row>
    <row r="29558" spans="2:29">
      <c r="B29558" s="136"/>
      <c r="E29558" s="136"/>
      <c r="H29558" s="136"/>
      <c r="K29558" s="136"/>
      <c r="O29558" s="136"/>
      <c r="T29558" s="136"/>
      <c r="W29558" s="136"/>
      <c r="Z29558" s="136"/>
      <c r="AC29558" s="136"/>
    </row>
    <row r="29559" spans="2:29">
      <c r="B29559" s="136"/>
      <c r="E29559" s="136"/>
      <c r="H29559" s="136"/>
      <c r="K29559" s="136"/>
      <c r="O29559" s="136"/>
      <c r="T29559" s="136"/>
      <c r="W29559" s="136"/>
      <c r="Z29559" s="136"/>
      <c r="AC29559" s="136"/>
    </row>
    <row r="29560" spans="2:29">
      <c r="B29560" s="136"/>
      <c r="E29560" s="136"/>
      <c r="H29560" s="136"/>
      <c r="K29560" s="136"/>
      <c r="O29560" s="136"/>
      <c r="T29560" s="136"/>
      <c r="W29560" s="136"/>
      <c r="Z29560" s="136"/>
      <c r="AC29560" s="136"/>
    </row>
    <row r="29561" spans="2:29">
      <c r="B29561" s="136"/>
      <c r="E29561" s="136"/>
      <c r="H29561" s="136"/>
      <c r="K29561" s="136"/>
      <c r="O29561" s="136"/>
      <c r="T29561" s="136"/>
      <c r="W29561" s="136"/>
      <c r="Z29561" s="136"/>
      <c r="AC29561" s="136"/>
    </row>
    <row r="29562" spans="2:29">
      <c r="B29562" s="136"/>
      <c r="E29562" s="136"/>
      <c r="H29562" s="136"/>
      <c r="K29562" s="136"/>
      <c r="O29562" s="136"/>
      <c r="T29562" s="136"/>
      <c r="W29562" s="136"/>
      <c r="Z29562" s="136"/>
      <c r="AC29562" s="136"/>
    </row>
    <row r="29563" spans="2:29">
      <c r="B29563" s="136"/>
      <c r="E29563" s="136"/>
      <c r="H29563" s="136"/>
      <c r="K29563" s="136"/>
      <c r="O29563" s="136"/>
      <c r="T29563" s="136"/>
      <c r="W29563" s="136"/>
      <c r="Z29563" s="136"/>
      <c r="AC29563" s="136"/>
    </row>
    <row r="29564" spans="2:29">
      <c r="B29564" s="136"/>
      <c r="E29564" s="136"/>
      <c r="H29564" s="136"/>
      <c r="K29564" s="136"/>
      <c r="O29564" s="136"/>
      <c r="T29564" s="136"/>
      <c r="W29564" s="136"/>
      <c r="Z29564" s="136"/>
      <c r="AC29564" s="136"/>
    </row>
    <row r="29565" spans="2:29">
      <c r="B29565" s="136"/>
      <c r="E29565" s="136"/>
      <c r="H29565" s="136"/>
      <c r="K29565" s="136"/>
      <c r="O29565" s="136"/>
      <c r="T29565" s="136"/>
      <c r="W29565" s="136"/>
      <c r="Z29565" s="136"/>
      <c r="AC29565" s="136"/>
    </row>
    <row r="29566" spans="2:29">
      <c r="B29566" s="136"/>
      <c r="E29566" s="136"/>
      <c r="H29566" s="136"/>
      <c r="K29566" s="136"/>
      <c r="O29566" s="136"/>
      <c r="T29566" s="136"/>
      <c r="W29566" s="136"/>
      <c r="Z29566" s="136"/>
      <c r="AC29566" s="136"/>
    </row>
    <row r="29567" spans="2:29">
      <c r="B29567" s="136"/>
      <c r="E29567" s="136"/>
      <c r="H29567" s="136"/>
      <c r="K29567" s="136"/>
      <c r="O29567" s="136"/>
      <c r="T29567" s="136"/>
      <c r="W29567" s="136"/>
      <c r="Z29567" s="136"/>
      <c r="AC29567" s="136"/>
    </row>
    <row r="29568" spans="2:29">
      <c r="B29568" s="136"/>
      <c r="E29568" s="136"/>
      <c r="H29568" s="136"/>
      <c r="K29568" s="136"/>
      <c r="O29568" s="136"/>
      <c r="T29568" s="136"/>
      <c r="W29568" s="136"/>
      <c r="Z29568" s="136"/>
      <c r="AC29568" s="136"/>
    </row>
    <row r="29569" spans="2:29">
      <c r="B29569" s="136"/>
      <c r="E29569" s="136"/>
      <c r="H29569" s="136"/>
      <c r="K29569" s="136"/>
      <c r="O29569" s="136"/>
      <c r="T29569" s="136"/>
      <c r="W29569" s="136"/>
      <c r="Z29569" s="136"/>
      <c r="AC29569" s="136"/>
    </row>
    <row r="29570" spans="2:29">
      <c r="B29570" s="136"/>
      <c r="E29570" s="136"/>
      <c r="H29570" s="136"/>
      <c r="K29570" s="136"/>
      <c r="O29570" s="136"/>
      <c r="T29570" s="136"/>
      <c r="W29570" s="136"/>
      <c r="Z29570" s="136"/>
      <c r="AC29570" s="136"/>
    </row>
    <row r="29571" spans="2:29">
      <c r="B29571" s="136"/>
      <c r="E29571" s="136"/>
      <c r="H29571" s="136"/>
      <c r="K29571" s="136"/>
      <c r="O29571" s="136"/>
      <c r="T29571" s="136"/>
      <c r="W29571" s="136"/>
      <c r="Z29571" s="136"/>
      <c r="AC29571" s="136"/>
    </row>
    <row r="29572" spans="2:29">
      <c r="B29572" s="136"/>
      <c r="E29572" s="136"/>
      <c r="H29572" s="136"/>
      <c r="K29572" s="136"/>
      <c r="O29572" s="136"/>
      <c r="T29572" s="136"/>
      <c r="W29572" s="136"/>
      <c r="Z29572" s="136"/>
      <c r="AC29572" s="136"/>
    </row>
    <row r="29573" spans="2:29">
      <c r="B29573" s="136"/>
      <c r="E29573" s="136"/>
      <c r="H29573" s="136"/>
      <c r="K29573" s="136"/>
      <c r="O29573" s="136"/>
      <c r="T29573" s="136"/>
      <c r="W29573" s="136"/>
      <c r="Z29573" s="136"/>
      <c r="AC29573" s="136"/>
    </row>
    <row r="29574" spans="2:29">
      <c r="B29574" s="136"/>
      <c r="E29574" s="136"/>
      <c r="H29574" s="136"/>
      <c r="K29574" s="136"/>
      <c r="O29574" s="136"/>
      <c r="T29574" s="136"/>
      <c r="W29574" s="136"/>
      <c r="Z29574" s="136"/>
      <c r="AC29574" s="136"/>
    </row>
    <row r="29575" spans="2:29">
      <c r="B29575" s="136"/>
      <c r="E29575" s="136"/>
      <c r="H29575" s="136"/>
      <c r="K29575" s="136"/>
      <c r="O29575" s="136"/>
      <c r="T29575" s="136"/>
      <c r="W29575" s="136"/>
      <c r="Z29575" s="136"/>
      <c r="AC29575" s="136"/>
    </row>
    <row r="29576" spans="2:29">
      <c r="B29576" s="136"/>
      <c r="E29576" s="136"/>
      <c r="H29576" s="136"/>
      <c r="K29576" s="136"/>
      <c r="O29576" s="136"/>
      <c r="T29576" s="136"/>
      <c r="W29576" s="136"/>
      <c r="Z29576" s="136"/>
      <c r="AC29576" s="136"/>
    </row>
    <row r="29577" spans="2:29">
      <c r="B29577" s="136"/>
      <c r="E29577" s="136"/>
      <c r="H29577" s="136"/>
      <c r="K29577" s="136"/>
      <c r="O29577" s="136"/>
      <c r="T29577" s="136"/>
      <c r="W29577" s="136"/>
      <c r="Z29577" s="136"/>
      <c r="AC29577" s="136"/>
    </row>
    <row r="29578" spans="2:29">
      <c r="B29578" s="136"/>
      <c r="E29578" s="136"/>
      <c r="H29578" s="136"/>
      <c r="K29578" s="136"/>
      <c r="O29578" s="136"/>
      <c r="T29578" s="136"/>
      <c r="W29578" s="136"/>
      <c r="Z29578" s="136"/>
      <c r="AC29578" s="136"/>
    </row>
    <row r="29579" spans="2:29">
      <c r="B29579" s="136"/>
      <c r="E29579" s="136"/>
      <c r="H29579" s="136"/>
      <c r="K29579" s="136"/>
      <c r="O29579" s="136"/>
      <c r="T29579" s="136"/>
      <c r="W29579" s="136"/>
      <c r="Z29579" s="136"/>
      <c r="AC29579" s="136"/>
    </row>
    <row r="29580" spans="2:29">
      <c r="B29580" s="136"/>
      <c r="E29580" s="136"/>
      <c r="H29580" s="136"/>
      <c r="K29580" s="136"/>
      <c r="O29580" s="136"/>
      <c r="T29580" s="136"/>
      <c r="W29580" s="136"/>
      <c r="Z29580" s="136"/>
      <c r="AC29580" s="136"/>
    </row>
    <row r="29581" spans="2:29">
      <c r="B29581" s="136"/>
      <c r="E29581" s="136"/>
      <c r="H29581" s="136"/>
      <c r="K29581" s="136"/>
      <c r="O29581" s="136"/>
      <c r="T29581" s="136"/>
      <c r="W29581" s="136"/>
      <c r="Z29581" s="136"/>
      <c r="AC29581" s="136"/>
    </row>
    <row r="29582" spans="2:29">
      <c r="B29582" s="136"/>
      <c r="E29582" s="136"/>
      <c r="H29582" s="136"/>
      <c r="K29582" s="136"/>
      <c r="O29582" s="136"/>
      <c r="T29582" s="136"/>
      <c r="W29582" s="136"/>
      <c r="Z29582" s="136"/>
      <c r="AC29582" s="136"/>
    </row>
    <row r="29583" spans="2:29">
      <c r="B29583" s="136"/>
      <c r="E29583" s="136"/>
      <c r="H29583" s="136"/>
      <c r="K29583" s="136"/>
      <c r="O29583" s="136"/>
      <c r="T29583" s="136"/>
      <c r="W29583" s="136"/>
      <c r="Z29583" s="136"/>
      <c r="AC29583" s="136"/>
    </row>
    <row r="29584" spans="2:29">
      <c r="B29584" s="136"/>
      <c r="E29584" s="136"/>
      <c r="H29584" s="136"/>
      <c r="K29584" s="136"/>
      <c r="O29584" s="136"/>
      <c r="T29584" s="136"/>
      <c r="W29584" s="136"/>
      <c r="Z29584" s="136"/>
      <c r="AC29584" s="136"/>
    </row>
    <row r="29585" spans="2:29">
      <c r="B29585" s="136"/>
      <c r="E29585" s="136"/>
      <c r="H29585" s="136"/>
      <c r="K29585" s="136"/>
      <c r="O29585" s="136"/>
      <c r="T29585" s="136"/>
      <c r="W29585" s="136"/>
      <c r="Z29585" s="136"/>
      <c r="AC29585" s="136"/>
    </row>
    <row r="29586" spans="2:29">
      <c r="B29586" s="136"/>
      <c r="E29586" s="136"/>
      <c r="H29586" s="136"/>
      <c r="K29586" s="136"/>
      <c r="O29586" s="136"/>
      <c r="T29586" s="136"/>
      <c r="W29586" s="136"/>
      <c r="Z29586" s="136"/>
      <c r="AC29586" s="136"/>
    </row>
    <row r="29587" spans="2:29">
      <c r="B29587" s="136"/>
      <c r="E29587" s="136"/>
      <c r="H29587" s="136"/>
      <c r="K29587" s="136"/>
      <c r="O29587" s="136"/>
      <c r="T29587" s="136"/>
      <c r="W29587" s="136"/>
      <c r="Z29587" s="136"/>
      <c r="AC29587" s="136"/>
    </row>
    <row r="29588" spans="2:29">
      <c r="B29588" s="136"/>
      <c r="E29588" s="136"/>
      <c r="H29588" s="136"/>
      <c r="K29588" s="136"/>
      <c r="O29588" s="136"/>
      <c r="T29588" s="136"/>
      <c r="W29588" s="136"/>
      <c r="Z29588" s="136"/>
      <c r="AC29588" s="136"/>
    </row>
    <row r="29589" spans="2:29">
      <c r="B29589" s="136"/>
      <c r="E29589" s="136"/>
      <c r="H29589" s="136"/>
      <c r="K29589" s="136"/>
      <c r="O29589" s="136"/>
      <c r="T29589" s="136"/>
      <c r="W29589" s="136"/>
      <c r="Z29589" s="136"/>
      <c r="AC29589" s="136"/>
    </row>
    <row r="29590" spans="2:29">
      <c r="B29590" s="136"/>
      <c r="E29590" s="136"/>
      <c r="H29590" s="136"/>
      <c r="K29590" s="136"/>
      <c r="O29590" s="136"/>
      <c r="T29590" s="136"/>
      <c r="W29590" s="136"/>
      <c r="Z29590" s="136"/>
      <c r="AC29590" s="136"/>
    </row>
    <row r="29591" spans="2:29">
      <c r="B29591" s="136"/>
      <c r="E29591" s="136"/>
      <c r="H29591" s="136"/>
      <c r="K29591" s="136"/>
      <c r="O29591" s="136"/>
      <c r="T29591" s="136"/>
      <c r="W29591" s="136"/>
      <c r="Z29591" s="136"/>
      <c r="AC29591" s="136"/>
    </row>
    <row r="29592" spans="2:29">
      <c r="B29592" s="136"/>
      <c r="E29592" s="136"/>
      <c r="H29592" s="136"/>
      <c r="K29592" s="136"/>
      <c r="O29592" s="136"/>
      <c r="T29592" s="136"/>
      <c r="W29592" s="136"/>
      <c r="Z29592" s="136"/>
      <c r="AC29592" s="136"/>
    </row>
    <row r="29593" spans="2:29">
      <c r="B29593" s="136"/>
      <c r="E29593" s="136"/>
      <c r="H29593" s="136"/>
      <c r="K29593" s="136"/>
      <c r="O29593" s="136"/>
      <c r="T29593" s="136"/>
      <c r="W29593" s="136"/>
      <c r="Z29593" s="136"/>
      <c r="AC29593" s="136"/>
    </row>
    <row r="29594" spans="2:29">
      <c r="B29594" s="136"/>
      <c r="E29594" s="136"/>
      <c r="H29594" s="136"/>
      <c r="K29594" s="136"/>
      <c r="O29594" s="136"/>
      <c r="T29594" s="136"/>
      <c r="W29594" s="136"/>
      <c r="Z29594" s="136"/>
      <c r="AC29594" s="136"/>
    </row>
    <row r="29595" spans="2:29">
      <c r="B29595" s="136"/>
      <c r="E29595" s="136"/>
      <c r="H29595" s="136"/>
      <c r="K29595" s="136"/>
      <c r="O29595" s="136"/>
      <c r="T29595" s="136"/>
      <c r="W29595" s="136"/>
      <c r="Z29595" s="136"/>
      <c r="AC29595" s="136"/>
    </row>
    <row r="29596" spans="2:29">
      <c r="B29596" s="136"/>
      <c r="E29596" s="136"/>
      <c r="H29596" s="136"/>
      <c r="K29596" s="136"/>
      <c r="O29596" s="136"/>
      <c r="T29596" s="136"/>
      <c r="W29596" s="136"/>
      <c r="Z29596" s="136"/>
      <c r="AC29596" s="136"/>
    </row>
    <row r="29597" spans="2:29">
      <c r="B29597" s="136"/>
      <c r="E29597" s="136"/>
      <c r="H29597" s="136"/>
      <c r="K29597" s="136"/>
      <c r="O29597" s="136"/>
      <c r="T29597" s="136"/>
      <c r="W29597" s="136"/>
      <c r="Z29597" s="136"/>
      <c r="AC29597" s="136"/>
    </row>
    <row r="29598" spans="2:29">
      <c r="B29598" s="136"/>
      <c r="E29598" s="136"/>
      <c r="H29598" s="136"/>
      <c r="K29598" s="136"/>
      <c r="O29598" s="136"/>
      <c r="T29598" s="136"/>
      <c r="W29598" s="136"/>
      <c r="Z29598" s="136"/>
      <c r="AC29598" s="136"/>
    </row>
    <row r="29599" spans="2:29">
      <c r="B29599" s="136"/>
      <c r="E29599" s="136"/>
      <c r="H29599" s="136"/>
      <c r="K29599" s="136"/>
      <c r="O29599" s="136"/>
      <c r="T29599" s="136"/>
      <c r="W29599" s="136"/>
      <c r="Z29599" s="136"/>
      <c r="AC29599" s="136"/>
    </row>
    <row r="29600" spans="2:29">
      <c r="B29600" s="136"/>
      <c r="E29600" s="136"/>
      <c r="H29600" s="136"/>
      <c r="K29600" s="136"/>
      <c r="O29600" s="136"/>
      <c r="T29600" s="136"/>
      <c r="W29600" s="136"/>
      <c r="Z29600" s="136"/>
      <c r="AC29600" s="136"/>
    </row>
    <row r="29601" spans="2:29">
      <c r="B29601" s="136"/>
      <c r="E29601" s="136"/>
      <c r="H29601" s="136"/>
      <c r="K29601" s="136"/>
      <c r="O29601" s="136"/>
      <c r="T29601" s="136"/>
      <c r="W29601" s="136"/>
      <c r="Z29601" s="136"/>
      <c r="AC29601" s="136"/>
    </row>
    <row r="29602" spans="2:29">
      <c r="B29602" s="136"/>
      <c r="E29602" s="136"/>
      <c r="H29602" s="136"/>
      <c r="K29602" s="136"/>
      <c r="O29602" s="136"/>
      <c r="T29602" s="136"/>
      <c r="W29602" s="136"/>
      <c r="Z29602" s="136"/>
      <c r="AC29602" s="136"/>
    </row>
    <row r="29603" spans="2:29">
      <c r="B29603" s="136"/>
      <c r="E29603" s="136"/>
      <c r="H29603" s="136"/>
      <c r="K29603" s="136"/>
      <c r="O29603" s="136"/>
      <c r="T29603" s="136"/>
      <c r="W29603" s="136"/>
      <c r="Z29603" s="136"/>
      <c r="AC29603" s="136"/>
    </row>
    <row r="29604" spans="2:29">
      <c r="B29604" s="136"/>
      <c r="E29604" s="136"/>
      <c r="H29604" s="136"/>
      <c r="K29604" s="136"/>
      <c r="O29604" s="136"/>
      <c r="T29604" s="136"/>
      <c r="W29604" s="136"/>
      <c r="Z29604" s="136"/>
      <c r="AC29604" s="136"/>
    </row>
    <row r="29605" spans="2:29">
      <c r="B29605" s="136"/>
      <c r="E29605" s="136"/>
      <c r="H29605" s="136"/>
      <c r="K29605" s="136"/>
      <c r="O29605" s="136"/>
      <c r="T29605" s="136"/>
      <c r="W29605" s="136"/>
      <c r="Z29605" s="136"/>
      <c r="AC29605" s="136"/>
    </row>
    <row r="29606" spans="2:29">
      <c r="B29606" s="136"/>
      <c r="E29606" s="136"/>
      <c r="H29606" s="136"/>
      <c r="K29606" s="136"/>
      <c r="O29606" s="136"/>
      <c r="T29606" s="136"/>
      <c r="W29606" s="136"/>
      <c r="Z29606" s="136"/>
      <c r="AC29606" s="136"/>
    </row>
    <row r="29607" spans="2:29">
      <c r="B29607" s="136"/>
      <c r="E29607" s="136"/>
      <c r="H29607" s="136"/>
      <c r="K29607" s="136"/>
      <c r="O29607" s="136"/>
      <c r="T29607" s="136"/>
      <c r="W29607" s="136"/>
      <c r="Z29607" s="136"/>
      <c r="AC29607" s="136"/>
    </row>
    <row r="29608" spans="2:29">
      <c r="B29608" s="136"/>
      <c r="E29608" s="136"/>
      <c r="H29608" s="136"/>
      <c r="K29608" s="136"/>
      <c r="O29608" s="136"/>
      <c r="T29608" s="136"/>
      <c r="W29608" s="136"/>
      <c r="Z29608" s="136"/>
      <c r="AC29608" s="136"/>
    </row>
    <row r="29609" spans="2:29">
      <c r="B29609" s="136"/>
      <c r="E29609" s="136"/>
      <c r="H29609" s="136"/>
      <c r="K29609" s="136"/>
      <c r="O29609" s="136"/>
      <c r="T29609" s="136"/>
      <c r="W29609" s="136"/>
      <c r="Z29609" s="136"/>
      <c r="AC29609" s="136"/>
    </row>
    <row r="29610" spans="2:29">
      <c r="B29610" s="136"/>
      <c r="E29610" s="136"/>
      <c r="H29610" s="136"/>
      <c r="K29610" s="136"/>
      <c r="O29610" s="136"/>
      <c r="T29610" s="136"/>
      <c r="W29610" s="136"/>
      <c r="Z29610" s="136"/>
      <c r="AC29610" s="136"/>
    </row>
    <row r="29611" spans="2:29">
      <c r="B29611" s="136"/>
      <c r="E29611" s="136"/>
      <c r="H29611" s="136"/>
      <c r="K29611" s="136"/>
      <c r="O29611" s="136"/>
      <c r="T29611" s="136"/>
      <c r="W29611" s="136"/>
      <c r="Z29611" s="136"/>
      <c r="AC29611" s="136"/>
    </row>
    <row r="29612" spans="2:29">
      <c r="B29612" s="136"/>
      <c r="E29612" s="136"/>
      <c r="H29612" s="136"/>
      <c r="K29612" s="136"/>
      <c r="O29612" s="136"/>
      <c r="T29612" s="136"/>
      <c r="W29612" s="136"/>
      <c r="Z29612" s="136"/>
      <c r="AC29612" s="136"/>
    </row>
    <row r="29613" spans="2:29">
      <c r="B29613" s="136"/>
      <c r="E29613" s="136"/>
      <c r="H29613" s="136"/>
      <c r="K29613" s="136"/>
      <c r="O29613" s="136"/>
      <c r="T29613" s="136"/>
      <c r="W29613" s="136"/>
      <c r="Z29613" s="136"/>
      <c r="AC29613" s="136"/>
    </row>
    <row r="29614" spans="2:29">
      <c r="B29614" s="136"/>
      <c r="E29614" s="136"/>
      <c r="H29614" s="136"/>
      <c r="K29614" s="136"/>
      <c r="O29614" s="136"/>
      <c r="T29614" s="136"/>
      <c r="W29614" s="136"/>
      <c r="Z29614" s="136"/>
      <c r="AC29614" s="136"/>
    </row>
    <row r="29615" spans="2:29">
      <c r="B29615" s="136"/>
      <c r="E29615" s="136"/>
      <c r="H29615" s="136"/>
      <c r="K29615" s="136"/>
      <c r="O29615" s="136"/>
      <c r="T29615" s="136"/>
      <c r="W29615" s="136"/>
      <c r="Z29615" s="136"/>
      <c r="AC29615" s="136"/>
    </row>
    <row r="29616" spans="2:29">
      <c r="B29616" s="136"/>
      <c r="E29616" s="136"/>
      <c r="H29616" s="136"/>
      <c r="K29616" s="136"/>
      <c r="O29616" s="136"/>
      <c r="T29616" s="136"/>
      <c r="W29616" s="136"/>
      <c r="Z29616" s="136"/>
      <c r="AC29616" s="136"/>
    </row>
    <row r="29617" spans="2:29">
      <c r="B29617" s="136"/>
      <c r="E29617" s="136"/>
      <c r="H29617" s="136"/>
      <c r="K29617" s="136"/>
      <c r="O29617" s="136"/>
      <c r="T29617" s="136"/>
      <c r="W29617" s="136"/>
      <c r="Z29617" s="136"/>
      <c r="AC29617" s="136"/>
    </row>
    <row r="29618" spans="2:29">
      <c r="B29618" s="136"/>
      <c r="E29618" s="136"/>
      <c r="H29618" s="136"/>
      <c r="K29618" s="136"/>
      <c r="O29618" s="136"/>
      <c r="T29618" s="136"/>
      <c r="W29618" s="136"/>
      <c r="Z29618" s="136"/>
      <c r="AC29618" s="136"/>
    </row>
    <row r="29619" spans="2:29">
      <c r="B29619" s="136"/>
      <c r="E29619" s="136"/>
      <c r="H29619" s="136"/>
      <c r="K29619" s="136"/>
      <c r="O29619" s="136"/>
      <c r="T29619" s="136"/>
      <c r="W29619" s="136"/>
      <c r="Z29619" s="136"/>
      <c r="AC29619" s="136"/>
    </row>
    <row r="29620" spans="2:29">
      <c r="B29620" s="136"/>
      <c r="E29620" s="136"/>
      <c r="H29620" s="136"/>
      <c r="K29620" s="136"/>
      <c r="O29620" s="136"/>
      <c r="T29620" s="136"/>
      <c r="W29620" s="136"/>
      <c r="Z29620" s="136"/>
      <c r="AC29620" s="136"/>
    </row>
    <row r="29621" spans="2:29">
      <c r="B29621" s="136"/>
      <c r="E29621" s="136"/>
      <c r="H29621" s="136"/>
      <c r="K29621" s="136"/>
      <c r="O29621" s="136"/>
      <c r="T29621" s="136"/>
      <c r="W29621" s="136"/>
      <c r="Z29621" s="136"/>
      <c r="AC29621" s="136"/>
    </row>
    <row r="29622" spans="2:29">
      <c r="B29622" s="136"/>
      <c r="E29622" s="136"/>
      <c r="H29622" s="136"/>
      <c r="K29622" s="136"/>
      <c r="O29622" s="136"/>
      <c r="T29622" s="136"/>
      <c r="W29622" s="136"/>
      <c r="Z29622" s="136"/>
      <c r="AC29622" s="136"/>
    </row>
    <row r="29623" spans="2:29">
      <c r="B29623" s="136"/>
      <c r="E29623" s="136"/>
      <c r="H29623" s="136"/>
      <c r="K29623" s="136"/>
      <c r="O29623" s="136"/>
      <c r="T29623" s="136"/>
      <c r="W29623" s="136"/>
      <c r="Z29623" s="136"/>
      <c r="AC29623" s="136"/>
    </row>
    <row r="29624" spans="2:29">
      <c r="B29624" s="136"/>
      <c r="E29624" s="136"/>
      <c r="H29624" s="136"/>
      <c r="K29624" s="136"/>
      <c r="O29624" s="136"/>
      <c r="T29624" s="136"/>
      <c r="W29624" s="136"/>
      <c r="Z29624" s="136"/>
      <c r="AC29624" s="136"/>
    </row>
    <row r="29625" spans="2:29">
      <c r="B29625" s="136"/>
      <c r="E29625" s="136"/>
      <c r="H29625" s="136"/>
      <c r="K29625" s="136"/>
      <c r="O29625" s="136"/>
      <c r="T29625" s="136"/>
      <c r="W29625" s="136"/>
      <c r="Z29625" s="136"/>
      <c r="AC29625" s="136"/>
    </row>
    <row r="29626" spans="2:29">
      <c r="B29626" s="136"/>
      <c r="E29626" s="136"/>
      <c r="H29626" s="136"/>
      <c r="K29626" s="136"/>
      <c r="O29626" s="136"/>
      <c r="T29626" s="136"/>
      <c r="W29626" s="136"/>
      <c r="Z29626" s="136"/>
      <c r="AC29626" s="136"/>
    </row>
    <row r="29627" spans="2:29">
      <c r="B29627" s="136"/>
      <c r="E29627" s="136"/>
      <c r="H29627" s="136"/>
      <c r="K29627" s="136"/>
      <c r="O29627" s="136"/>
      <c r="T29627" s="136"/>
      <c r="W29627" s="136"/>
      <c r="Z29627" s="136"/>
      <c r="AC29627" s="136"/>
    </row>
    <row r="29628" spans="2:29">
      <c r="B29628" s="136"/>
      <c r="E29628" s="136"/>
      <c r="H29628" s="136"/>
      <c r="K29628" s="136"/>
      <c r="O29628" s="136"/>
      <c r="T29628" s="136"/>
      <c r="W29628" s="136"/>
      <c r="Z29628" s="136"/>
      <c r="AC29628" s="136"/>
    </row>
    <row r="29629" spans="2:29">
      <c r="B29629" s="136"/>
      <c r="E29629" s="136"/>
      <c r="H29629" s="136"/>
      <c r="K29629" s="136"/>
      <c r="O29629" s="136"/>
      <c r="T29629" s="136"/>
      <c r="W29629" s="136"/>
      <c r="Z29629" s="136"/>
      <c r="AC29629" s="136"/>
    </row>
    <row r="29630" spans="2:29">
      <c r="B29630" s="136"/>
      <c r="E29630" s="136"/>
      <c r="H29630" s="136"/>
      <c r="K29630" s="136"/>
      <c r="O29630" s="136"/>
      <c r="T29630" s="136"/>
      <c r="W29630" s="136"/>
      <c r="Z29630" s="136"/>
      <c r="AC29630" s="136"/>
    </row>
    <row r="29631" spans="2:29">
      <c r="B29631" s="136"/>
      <c r="E29631" s="136"/>
      <c r="H29631" s="136"/>
      <c r="K29631" s="136"/>
      <c r="O29631" s="136"/>
      <c r="T29631" s="136"/>
      <c r="W29631" s="136"/>
      <c r="Z29631" s="136"/>
      <c r="AC29631" s="136"/>
    </row>
    <row r="29632" spans="2:29">
      <c r="B29632" s="136"/>
      <c r="E29632" s="136"/>
      <c r="H29632" s="136"/>
      <c r="K29632" s="136"/>
      <c r="O29632" s="136"/>
      <c r="T29632" s="136"/>
      <c r="W29632" s="136"/>
      <c r="Z29632" s="136"/>
      <c r="AC29632" s="136"/>
    </row>
    <row r="29633" spans="2:29">
      <c r="B29633" s="136"/>
      <c r="E29633" s="136"/>
      <c r="H29633" s="136"/>
      <c r="K29633" s="136"/>
      <c r="O29633" s="136"/>
      <c r="T29633" s="136"/>
      <c r="W29633" s="136"/>
      <c r="Z29633" s="136"/>
      <c r="AC29633" s="136"/>
    </row>
    <row r="29634" spans="2:29">
      <c r="B29634" s="136"/>
      <c r="E29634" s="136"/>
      <c r="H29634" s="136"/>
      <c r="K29634" s="136"/>
      <c r="O29634" s="136"/>
      <c r="T29634" s="136"/>
      <c r="W29634" s="136"/>
      <c r="Z29634" s="136"/>
      <c r="AC29634" s="136"/>
    </row>
    <row r="29635" spans="2:29">
      <c r="B29635" s="136"/>
      <c r="E29635" s="136"/>
      <c r="H29635" s="136"/>
      <c r="K29635" s="136"/>
      <c r="O29635" s="136"/>
      <c r="T29635" s="136"/>
      <c r="W29635" s="136"/>
      <c r="Z29635" s="136"/>
      <c r="AC29635" s="136"/>
    </row>
    <row r="29636" spans="2:29">
      <c r="B29636" s="136"/>
      <c r="E29636" s="136"/>
      <c r="H29636" s="136"/>
      <c r="K29636" s="136"/>
      <c r="O29636" s="136"/>
      <c r="T29636" s="136"/>
      <c r="W29636" s="136"/>
      <c r="Z29636" s="136"/>
      <c r="AC29636" s="136"/>
    </row>
    <row r="29637" spans="2:29">
      <c r="B29637" s="136"/>
      <c r="E29637" s="136"/>
      <c r="H29637" s="136"/>
      <c r="K29637" s="136"/>
      <c r="O29637" s="136"/>
      <c r="T29637" s="136"/>
      <c r="W29637" s="136"/>
      <c r="Z29637" s="136"/>
      <c r="AC29637" s="136"/>
    </row>
    <row r="29638" spans="2:29">
      <c r="B29638" s="136"/>
      <c r="E29638" s="136"/>
      <c r="H29638" s="136"/>
      <c r="K29638" s="136"/>
      <c r="O29638" s="136"/>
      <c r="T29638" s="136"/>
      <c r="W29638" s="136"/>
      <c r="Z29638" s="136"/>
      <c r="AC29638" s="136"/>
    </row>
    <row r="29639" spans="2:29">
      <c r="B29639" s="136"/>
      <c r="E29639" s="136"/>
      <c r="H29639" s="136"/>
      <c r="K29639" s="136"/>
      <c r="O29639" s="136"/>
      <c r="T29639" s="136"/>
      <c r="W29639" s="136"/>
      <c r="Z29639" s="136"/>
      <c r="AC29639" s="136"/>
    </row>
    <row r="29640" spans="2:29">
      <c r="B29640" s="136"/>
      <c r="E29640" s="136"/>
      <c r="H29640" s="136"/>
      <c r="K29640" s="136"/>
      <c r="O29640" s="136"/>
      <c r="T29640" s="136"/>
      <c r="W29640" s="136"/>
      <c r="Z29640" s="136"/>
      <c r="AC29640" s="136"/>
    </row>
    <row r="29641" spans="2:29">
      <c r="B29641" s="136"/>
      <c r="E29641" s="136"/>
      <c r="H29641" s="136"/>
      <c r="K29641" s="136"/>
      <c r="O29641" s="136"/>
      <c r="T29641" s="136"/>
      <c r="W29641" s="136"/>
      <c r="Z29641" s="136"/>
      <c r="AC29641" s="136"/>
    </row>
    <row r="29642" spans="2:29">
      <c r="B29642" s="136"/>
      <c r="E29642" s="136"/>
      <c r="H29642" s="136"/>
      <c r="K29642" s="136"/>
      <c r="O29642" s="136"/>
      <c r="T29642" s="136"/>
      <c r="W29642" s="136"/>
      <c r="Z29642" s="136"/>
      <c r="AC29642" s="136"/>
    </row>
    <row r="29643" spans="2:29">
      <c r="B29643" s="136"/>
      <c r="E29643" s="136"/>
      <c r="H29643" s="136"/>
      <c r="K29643" s="136"/>
      <c r="O29643" s="136"/>
      <c r="T29643" s="136"/>
      <c r="W29643" s="136"/>
      <c r="Z29643" s="136"/>
      <c r="AC29643" s="136"/>
    </row>
    <row r="29644" spans="2:29">
      <c r="B29644" s="136"/>
      <c r="E29644" s="136"/>
      <c r="H29644" s="136"/>
      <c r="K29644" s="136"/>
      <c r="O29644" s="136"/>
      <c r="T29644" s="136"/>
      <c r="W29644" s="136"/>
      <c r="Z29644" s="136"/>
      <c r="AC29644" s="136"/>
    </row>
    <row r="29645" spans="2:29">
      <c r="B29645" s="136"/>
      <c r="E29645" s="136"/>
      <c r="H29645" s="136"/>
      <c r="K29645" s="136"/>
      <c r="O29645" s="136"/>
      <c r="T29645" s="136"/>
      <c r="W29645" s="136"/>
      <c r="Z29645" s="136"/>
      <c r="AC29645" s="136"/>
    </row>
    <row r="29646" spans="2:29">
      <c r="B29646" s="136"/>
      <c r="E29646" s="136"/>
      <c r="H29646" s="136"/>
      <c r="K29646" s="136"/>
      <c r="O29646" s="136"/>
      <c r="T29646" s="136"/>
      <c r="W29646" s="136"/>
      <c r="Z29646" s="136"/>
      <c r="AC29646" s="136"/>
    </row>
    <row r="29647" spans="2:29">
      <c r="B29647" s="136"/>
      <c r="E29647" s="136"/>
      <c r="H29647" s="136"/>
      <c r="K29647" s="136"/>
      <c r="O29647" s="136"/>
      <c r="T29647" s="136"/>
      <c r="W29647" s="136"/>
      <c r="Z29647" s="136"/>
      <c r="AC29647" s="136"/>
    </row>
    <row r="29648" spans="2:29">
      <c r="B29648" s="136"/>
      <c r="E29648" s="136"/>
      <c r="H29648" s="136"/>
      <c r="K29648" s="136"/>
      <c r="O29648" s="136"/>
      <c r="T29648" s="136"/>
      <c r="W29648" s="136"/>
      <c r="Z29648" s="136"/>
      <c r="AC29648" s="136"/>
    </row>
    <row r="29649" spans="2:29">
      <c r="B29649" s="136"/>
      <c r="E29649" s="136"/>
      <c r="H29649" s="136"/>
      <c r="K29649" s="136"/>
      <c r="O29649" s="136"/>
      <c r="T29649" s="136"/>
      <c r="W29649" s="136"/>
      <c r="Z29649" s="136"/>
      <c r="AC29649" s="136"/>
    </row>
    <row r="29650" spans="2:29">
      <c r="B29650" s="136"/>
      <c r="E29650" s="136"/>
      <c r="H29650" s="136"/>
      <c r="K29650" s="136"/>
      <c r="O29650" s="136"/>
      <c r="T29650" s="136"/>
      <c r="W29650" s="136"/>
      <c r="Z29650" s="136"/>
      <c r="AC29650" s="136"/>
    </row>
    <row r="29651" spans="2:29">
      <c r="B29651" s="136"/>
      <c r="E29651" s="136"/>
      <c r="H29651" s="136"/>
      <c r="K29651" s="136"/>
      <c r="O29651" s="136"/>
      <c r="T29651" s="136"/>
      <c r="W29651" s="136"/>
      <c r="Z29651" s="136"/>
      <c r="AC29651" s="136"/>
    </row>
    <row r="29652" spans="2:29">
      <c r="B29652" s="136"/>
      <c r="E29652" s="136"/>
      <c r="H29652" s="136"/>
      <c r="K29652" s="136"/>
      <c r="O29652" s="136"/>
      <c r="T29652" s="136"/>
      <c r="W29652" s="136"/>
      <c r="Z29652" s="136"/>
      <c r="AC29652" s="136"/>
    </row>
    <row r="29653" spans="2:29">
      <c r="B29653" s="136"/>
      <c r="E29653" s="136"/>
      <c r="H29653" s="136"/>
      <c r="K29653" s="136"/>
      <c r="O29653" s="136"/>
      <c r="T29653" s="136"/>
      <c r="W29653" s="136"/>
      <c r="Z29653" s="136"/>
      <c r="AC29653" s="136"/>
    </row>
    <row r="29654" spans="2:29">
      <c r="B29654" s="136"/>
      <c r="E29654" s="136"/>
      <c r="H29654" s="136"/>
      <c r="K29654" s="136"/>
      <c r="O29654" s="136"/>
      <c r="T29654" s="136"/>
      <c r="W29654" s="136"/>
      <c r="Z29654" s="136"/>
      <c r="AC29654" s="136"/>
    </row>
    <row r="29655" spans="2:29">
      <c r="B29655" s="136"/>
      <c r="E29655" s="136"/>
      <c r="H29655" s="136"/>
      <c r="K29655" s="136"/>
      <c r="O29655" s="136"/>
      <c r="T29655" s="136"/>
      <c r="W29655" s="136"/>
      <c r="Z29655" s="136"/>
      <c r="AC29655" s="136"/>
    </row>
    <row r="29656" spans="2:29">
      <c r="B29656" s="136"/>
      <c r="E29656" s="136"/>
      <c r="H29656" s="136"/>
      <c r="K29656" s="136"/>
      <c r="O29656" s="136"/>
      <c r="T29656" s="136"/>
      <c r="W29656" s="136"/>
      <c r="Z29656" s="136"/>
      <c r="AC29656" s="136"/>
    </row>
    <row r="29657" spans="2:29">
      <c r="B29657" s="136"/>
      <c r="E29657" s="136"/>
      <c r="H29657" s="136"/>
      <c r="K29657" s="136"/>
      <c r="O29657" s="136"/>
      <c r="T29657" s="136"/>
      <c r="W29657" s="136"/>
      <c r="Z29657" s="136"/>
      <c r="AC29657" s="136"/>
    </row>
    <row r="29658" spans="2:29">
      <c r="B29658" s="136"/>
      <c r="E29658" s="136"/>
      <c r="H29658" s="136"/>
      <c r="K29658" s="136"/>
      <c r="O29658" s="136"/>
      <c r="T29658" s="136"/>
      <c r="W29658" s="136"/>
      <c r="Z29658" s="136"/>
      <c r="AC29658" s="136"/>
    </row>
    <row r="29659" spans="2:29">
      <c r="B29659" s="136"/>
      <c r="E29659" s="136"/>
      <c r="H29659" s="136"/>
      <c r="K29659" s="136"/>
      <c r="O29659" s="136"/>
      <c r="T29659" s="136"/>
      <c r="W29659" s="136"/>
      <c r="Z29659" s="136"/>
      <c r="AC29659" s="136"/>
    </row>
    <row r="29660" spans="2:29">
      <c r="B29660" s="136"/>
      <c r="E29660" s="136"/>
      <c r="H29660" s="136"/>
      <c r="K29660" s="136"/>
      <c r="O29660" s="136"/>
      <c r="T29660" s="136"/>
      <c r="W29660" s="136"/>
      <c r="Z29660" s="136"/>
      <c r="AC29660" s="136"/>
    </row>
    <row r="29661" spans="2:29">
      <c r="B29661" s="136"/>
      <c r="E29661" s="136"/>
      <c r="H29661" s="136"/>
      <c r="K29661" s="136"/>
      <c r="O29661" s="136"/>
      <c r="T29661" s="136"/>
      <c r="W29661" s="136"/>
      <c r="Z29661" s="136"/>
      <c r="AC29661" s="136"/>
    </row>
    <row r="29662" spans="2:29">
      <c r="B29662" s="136"/>
      <c r="E29662" s="136"/>
      <c r="H29662" s="136"/>
      <c r="K29662" s="136"/>
      <c r="O29662" s="136"/>
      <c r="T29662" s="136"/>
      <c r="W29662" s="136"/>
      <c r="Z29662" s="136"/>
      <c r="AC29662" s="136"/>
    </row>
    <row r="29663" spans="2:29">
      <c r="B29663" s="136"/>
      <c r="E29663" s="136"/>
      <c r="H29663" s="136"/>
      <c r="K29663" s="136"/>
      <c r="O29663" s="136"/>
      <c r="T29663" s="136"/>
      <c r="W29663" s="136"/>
      <c r="Z29663" s="136"/>
      <c r="AC29663" s="136"/>
    </row>
    <row r="29664" spans="2:29">
      <c r="B29664" s="136"/>
      <c r="E29664" s="136"/>
      <c r="H29664" s="136"/>
      <c r="K29664" s="136"/>
      <c r="O29664" s="136"/>
      <c r="T29664" s="136"/>
      <c r="W29664" s="136"/>
      <c r="Z29664" s="136"/>
      <c r="AC29664" s="136"/>
    </row>
    <row r="29665" spans="2:29">
      <c r="B29665" s="136"/>
      <c r="E29665" s="136"/>
      <c r="H29665" s="136"/>
      <c r="K29665" s="136"/>
      <c r="O29665" s="136"/>
      <c r="T29665" s="136"/>
      <c r="W29665" s="136"/>
      <c r="Z29665" s="136"/>
      <c r="AC29665" s="136"/>
    </row>
    <row r="29666" spans="2:29">
      <c r="B29666" s="136"/>
      <c r="E29666" s="136"/>
      <c r="H29666" s="136"/>
      <c r="K29666" s="136"/>
      <c r="O29666" s="136"/>
      <c r="T29666" s="136"/>
      <c r="W29666" s="136"/>
      <c r="Z29666" s="136"/>
      <c r="AC29666" s="136"/>
    </row>
    <row r="29667" spans="2:29">
      <c r="B29667" s="136"/>
      <c r="E29667" s="136"/>
      <c r="H29667" s="136"/>
      <c r="K29667" s="136"/>
      <c r="O29667" s="136"/>
      <c r="T29667" s="136"/>
      <c r="W29667" s="136"/>
      <c r="Z29667" s="136"/>
      <c r="AC29667" s="136"/>
    </row>
    <row r="29668" spans="2:29">
      <c r="B29668" s="136"/>
      <c r="E29668" s="136"/>
      <c r="H29668" s="136"/>
      <c r="K29668" s="136"/>
      <c r="O29668" s="136"/>
      <c r="T29668" s="136"/>
      <c r="W29668" s="136"/>
      <c r="Z29668" s="136"/>
      <c r="AC29668" s="136"/>
    </row>
    <row r="29669" spans="2:29">
      <c r="B29669" s="136"/>
      <c r="E29669" s="136"/>
      <c r="H29669" s="136"/>
      <c r="K29669" s="136"/>
      <c r="O29669" s="136"/>
      <c r="T29669" s="136"/>
      <c r="W29669" s="136"/>
      <c r="Z29669" s="136"/>
      <c r="AC29669" s="136"/>
    </row>
    <row r="29670" spans="2:29">
      <c r="B29670" s="136"/>
      <c r="E29670" s="136"/>
      <c r="H29670" s="136"/>
      <c r="K29670" s="136"/>
      <c r="O29670" s="136"/>
      <c r="T29670" s="136"/>
      <c r="W29670" s="136"/>
      <c r="Z29670" s="136"/>
      <c r="AC29670" s="136"/>
    </row>
    <row r="29671" spans="2:29">
      <c r="B29671" s="136"/>
      <c r="E29671" s="136"/>
      <c r="H29671" s="136"/>
      <c r="K29671" s="136"/>
      <c r="O29671" s="136"/>
      <c r="T29671" s="136"/>
      <c r="W29671" s="136"/>
      <c r="Z29671" s="136"/>
      <c r="AC29671" s="136"/>
    </row>
    <row r="29672" spans="2:29">
      <c r="B29672" s="136"/>
      <c r="E29672" s="136"/>
      <c r="H29672" s="136"/>
      <c r="K29672" s="136"/>
      <c r="O29672" s="136"/>
      <c r="T29672" s="136"/>
      <c r="W29672" s="136"/>
      <c r="Z29672" s="136"/>
      <c r="AC29672" s="136"/>
    </row>
    <row r="29673" spans="2:29">
      <c r="B29673" s="136"/>
      <c r="E29673" s="136"/>
      <c r="H29673" s="136"/>
      <c r="K29673" s="136"/>
      <c r="O29673" s="136"/>
      <c r="T29673" s="136"/>
      <c r="W29673" s="136"/>
      <c r="Z29673" s="136"/>
      <c r="AC29673" s="136"/>
    </row>
    <row r="29674" spans="2:29">
      <c r="B29674" s="136"/>
      <c r="E29674" s="136"/>
      <c r="H29674" s="136"/>
      <c r="K29674" s="136"/>
      <c r="O29674" s="136"/>
      <c r="T29674" s="136"/>
      <c r="W29674" s="136"/>
      <c r="Z29674" s="136"/>
      <c r="AC29674" s="136"/>
    </row>
    <row r="29675" spans="2:29">
      <c r="B29675" s="136"/>
      <c r="E29675" s="136"/>
      <c r="H29675" s="136"/>
      <c r="K29675" s="136"/>
      <c r="O29675" s="136"/>
      <c r="T29675" s="136"/>
      <c r="W29675" s="136"/>
      <c r="Z29675" s="136"/>
      <c r="AC29675" s="136"/>
    </row>
    <row r="29676" spans="2:29">
      <c r="B29676" s="136"/>
      <c r="E29676" s="136"/>
      <c r="H29676" s="136"/>
      <c r="K29676" s="136"/>
      <c r="O29676" s="136"/>
      <c r="T29676" s="136"/>
      <c r="W29676" s="136"/>
      <c r="Z29676" s="136"/>
      <c r="AC29676" s="136"/>
    </row>
    <row r="29677" spans="2:29">
      <c r="B29677" s="136"/>
      <c r="E29677" s="136"/>
      <c r="H29677" s="136"/>
      <c r="K29677" s="136"/>
      <c r="O29677" s="136"/>
      <c r="T29677" s="136"/>
      <c r="W29677" s="136"/>
      <c r="Z29677" s="136"/>
      <c r="AC29677" s="136"/>
    </row>
    <row r="29678" spans="2:29">
      <c r="B29678" s="136"/>
      <c r="E29678" s="136"/>
      <c r="H29678" s="136"/>
      <c r="K29678" s="136"/>
      <c r="O29678" s="136"/>
      <c r="T29678" s="136"/>
      <c r="W29678" s="136"/>
      <c r="Z29678" s="136"/>
      <c r="AC29678" s="136"/>
    </row>
    <row r="29679" spans="2:29">
      <c r="B29679" s="136"/>
      <c r="E29679" s="136"/>
      <c r="H29679" s="136"/>
      <c r="K29679" s="136"/>
      <c r="O29679" s="136"/>
      <c r="T29679" s="136"/>
      <c r="W29679" s="136"/>
      <c r="Z29679" s="136"/>
      <c r="AC29679" s="136"/>
    </row>
    <row r="29680" spans="2:29">
      <c r="B29680" s="136"/>
      <c r="E29680" s="136"/>
      <c r="H29680" s="136"/>
      <c r="K29680" s="136"/>
      <c r="O29680" s="136"/>
      <c r="T29680" s="136"/>
      <c r="W29680" s="136"/>
      <c r="Z29680" s="136"/>
      <c r="AC29680" s="136"/>
    </row>
    <row r="29681" spans="2:29">
      <c r="B29681" s="136"/>
      <c r="E29681" s="136"/>
      <c r="H29681" s="136"/>
      <c r="K29681" s="136"/>
      <c r="O29681" s="136"/>
      <c r="T29681" s="136"/>
      <c r="W29681" s="136"/>
      <c r="Z29681" s="136"/>
      <c r="AC29681" s="136"/>
    </row>
    <row r="29682" spans="2:29">
      <c r="B29682" s="136"/>
      <c r="E29682" s="136"/>
      <c r="H29682" s="136"/>
      <c r="K29682" s="136"/>
      <c r="O29682" s="136"/>
      <c r="T29682" s="136"/>
      <c r="W29682" s="136"/>
      <c r="Z29682" s="136"/>
      <c r="AC29682" s="136"/>
    </row>
    <row r="29683" spans="2:29">
      <c r="B29683" s="136"/>
      <c r="E29683" s="136"/>
      <c r="H29683" s="136"/>
      <c r="K29683" s="136"/>
      <c r="O29683" s="136"/>
      <c r="T29683" s="136"/>
      <c r="W29683" s="136"/>
      <c r="Z29683" s="136"/>
      <c r="AC29683" s="136"/>
    </row>
    <row r="29684" spans="2:29">
      <c r="B29684" s="136"/>
      <c r="E29684" s="136"/>
      <c r="H29684" s="136"/>
      <c r="K29684" s="136"/>
      <c r="O29684" s="136"/>
      <c r="T29684" s="136"/>
      <c r="W29684" s="136"/>
      <c r="Z29684" s="136"/>
      <c r="AC29684" s="136"/>
    </row>
    <row r="29685" spans="2:29">
      <c r="B29685" s="136"/>
      <c r="E29685" s="136"/>
      <c r="H29685" s="136"/>
      <c r="K29685" s="136"/>
      <c r="O29685" s="136"/>
      <c r="T29685" s="136"/>
      <c r="W29685" s="136"/>
      <c r="Z29685" s="136"/>
      <c r="AC29685" s="136"/>
    </row>
    <row r="29686" spans="2:29">
      <c r="B29686" s="136"/>
      <c r="E29686" s="136"/>
      <c r="H29686" s="136"/>
      <c r="K29686" s="136"/>
      <c r="O29686" s="136"/>
      <c r="T29686" s="136"/>
      <c r="W29686" s="136"/>
      <c r="Z29686" s="136"/>
      <c r="AC29686" s="136"/>
    </row>
    <row r="29687" spans="2:29">
      <c r="B29687" s="136"/>
      <c r="E29687" s="136"/>
      <c r="H29687" s="136"/>
      <c r="K29687" s="136"/>
      <c r="O29687" s="136"/>
      <c r="T29687" s="136"/>
      <c r="W29687" s="136"/>
      <c r="Z29687" s="136"/>
      <c r="AC29687" s="136"/>
    </row>
    <row r="29688" spans="2:29">
      <c r="B29688" s="136"/>
      <c r="E29688" s="136"/>
      <c r="H29688" s="136"/>
      <c r="K29688" s="136"/>
      <c r="O29688" s="136"/>
      <c r="T29688" s="136"/>
      <c r="W29688" s="136"/>
      <c r="Z29688" s="136"/>
      <c r="AC29688" s="136"/>
    </row>
    <row r="29689" spans="2:29">
      <c r="B29689" s="136"/>
      <c r="E29689" s="136"/>
      <c r="H29689" s="136"/>
      <c r="K29689" s="136"/>
      <c r="O29689" s="136"/>
      <c r="T29689" s="136"/>
      <c r="W29689" s="136"/>
      <c r="Z29689" s="136"/>
      <c r="AC29689" s="136"/>
    </row>
    <row r="29690" spans="2:29">
      <c r="B29690" s="136"/>
      <c r="E29690" s="136"/>
      <c r="H29690" s="136"/>
      <c r="K29690" s="136"/>
      <c r="O29690" s="136"/>
      <c r="T29690" s="136"/>
      <c r="W29690" s="136"/>
      <c r="Z29690" s="136"/>
      <c r="AC29690" s="136"/>
    </row>
    <row r="29691" spans="2:29">
      <c r="B29691" s="136"/>
      <c r="E29691" s="136"/>
      <c r="H29691" s="136"/>
      <c r="K29691" s="136"/>
      <c r="O29691" s="136"/>
      <c r="T29691" s="136"/>
      <c r="W29691" s="136"/>
      <c r="Z29691" s="136"/>
      <c r="AC29691" s="136"/>
    </row>
    <row r="29692" spans="2:29">
      <c r="B29692" s="136"/>
      <c r="E29692" s="136"/>
      <c r="H29692" s="136"/>
      <c r="K29692" s="136"/>
      <c r="O29692" s="136"/>
      <c r="T29692" s="136"/>
      <c r="W29692" s="136"/>
      <c r="Z29692" s="136"/>
      <c r="AC29692" s="136"/>
    </row>
    <row r="29693" spans="2:29">
      <c r="B29693" s="136"/>
      <c r="E29693" s="136"/>
      <c r="H29693" s="136"/>
      <c r="K29693" s="136"/>
      <c r="O29693" s="136"/>
      <c r="T29693" s="136"/>
      <c r="W29693" s="136"/>
      <c r="Z29693" s="136"/>
      <c r="AC29693" s="136"/>
    </row>
    <row r="29694" spans="2:29">
      <c r="B29694" s="136"/>
      <c r="E29694" s="136"/>
      <c r="H29694" s="136"/>
      <c r="K29694" s="136"/>
      <c r="O29694" s="136"/>
      <c r="T29694" s="136"/>
      <c r="W29694" s="136"/>
      <c r="Z29694" s="136"/>
      <c r="AC29694" s="136"/>
    </row>
    <row r="29695" spans="2:29">
      <c r="B29695" s="136"/>
      <c r="E29695" s="136"/>
      <c r="H29695" s="136"/>
      <c r="K29695" s="136"/>
      <c r="O29695" s="136"/>
      <c r="T29695" s="136"/>
      <c r="W29695" s="136"/>
      <c r="Z29695" s="136"/>
      <c r="AC29695" s="136"/>
    </row>
    <row r="29696" spans="2:29">
      <c r="B29696" s="136"/>
      <c r="E29696" s="136"/>
      <c r="H29696" s="136"/>
      <c r="K29696" s="136"/>
      <c r="O29696" s="136"/>
      <c r="T29696" s="136"/>
      <c r="W29696" s="136"/>
      <c r="Z29696" s="136"/>
      <c r="AC29696" s="136"/>
    </row>
    <row r="29697" spans="2:29">
      <c r="B29697" s="136"/>
      <c r="E29697" s="136"/>
      <c r="H29697" s="136"/>
      <c r="K29697" s="136"/>
      <c r="O29697" s="136"/>
      <c r="T29697" s="136"/>
      <c r="W29697" s="136"/>
      <c r="Z29697" s="136"/>
      <c r="AC29697" s="136"/>
    </row>
    <row r="29698" spans="2:29">
      <c r="B29698" s="136"/>
      <c r="E29698" s="136"/>
      <c r="H29698" s="136"/>
      <c r="K29698" s="136"/>
      <c r="O29698" s="136"/>
      <c r="T29698" s="136"/>
      <c r="W29698" s="136"/>
      <c r="Z29698" s="136"/>
      <c r="AC29698" s="136"/>
    </row>
    <row r="29699" spans="2:29">
      <c r="B29699" s="136"/>
      <c r="E29699" s="136"/>
      <c r="H29699" s="136"/>
      <c r="K29699" s="136"/>
      <c r="O29699" s="136"/>
      <c r="T29699" s="136"/>
      <c r="W29699" s="136"/>
      <c r="Z29699" s="136"/>
      <c r="AC29699" s="136"/>
    </row>
    <row r="29700" spans="2:29">
      <c r="B29700" s="136"/>
      <c r="E29700" s="136"/>
      <c r="H29700" s="136"/>
      <c r="K29700" s="136"/>
      <c r="O29700" s="136"/>
      <c r="T29700" s="136"/>
      <c r="W29700" s="136"/>
      <c r="Z29700" s="136"/>
      <c r="AC29700" s="136"/>
    </row>
    <row r="29701" spans="2:29">
      <c r="B29701" s="136"/>
      <c r="E29701" s="136"/>
      <c r="H29701" s="136"/>
      <c r="K29701" s="136"/>
      <c r="O29701" s="136"/>
      <c r="T29701" s="136"/>
      <c r="W29701" s="136"/>
      <c r="Z29701" s="136"/>
      <c r="AC29701" s="136"/>
    </row>
    <row r="29702" spans="2:29">
      <c r="B29702" s="136"/>
      <c r="E29702" s="136"/>
      <c r="H29702" s="136"/>
      <c r="K29702" s="136"/>
      <c r="O29702" s="136"/>
      <c r="T29702" s="136"/>
      <c r="W29702" s="136"/>
      <c r="Z29702" s="136"/>
      <c r="AC29702" s="136"/>
    </row>
    <row r="29703" spans="2:29">
      <c r="B29703" s="136"/>
      <c r="E29703" s="136"/>
      <c r="H29703" s="136"/>
      <c r="K29703" s="136"/>
      <c r="O29703" s="136"/>
      <c r="T29703" s="136"/>
      <c r="W29703" s="136"/>
      <c r="Z29703" s="136"/>
      <c r="AC29703" s="136"/>
    </row>
    <row r="29704" spans="2:29">
      <c r="B29704" s="136"/>
      <c r="E29704" s="136"/>
      <c r="H29704" s="136"/>
      <c r="K29704" s="136"/>
      <c r="O29704" s="136"/>
      <c r="T29704" s="136"/>
      <c r="W29704" s="136"/>
      <c r="Z29704" s="136"/>
      <c r="AC29704" s="136"/>
    </row>
    <row r="29705" spans="2:29">
      <c r="B29705" s="136"/>
      <c r="E29705" s="136"/>
      <c r="H29705" s="136"/>
      <c r="K29705" s="136"/>
      <c r="O29705" s="136"/>
      <c r="T29705" s="136"/>
      <c r="W29705" s="136"/>
      <c r="Z29705" s="136"/>
      <c r="AC29705" s="136"/>
    </row>
    <row r="29706" spans="2:29">
      <c r="B29706" s="136"/>
      <c r="E29706" s="136"/>
      <c r="H29706" s="136"/>
      <c r="K29706" s="136"/>
      <c r="O29706" s="136"/>
      <c r="T29706" s="136"/>
      <c r="W29706" s="136"/>
      <c r="Z29706" s="136"/>
      <c r="AC29706" s="136"/>
    </row>
    <row r="29707" spans="2:29">
      <c r="B29707" s="136"/>
      <c r="E29707" s="136"/>
      <c r="H29707" s="136"/>
      <c r="K29707" s="136"/>
      <c r="O29707" s="136"/>
      <c r="T29707" s="136"/>
      <c r="W29707" s="136"/>
      <c r="Z29707" s="136"/>
      <c r="AC29707" s="136"/>
    </row>
    <row r="29708" spans="2:29">
      <c r="B29708" s="136"/>
      <c r="E29708" s="136"/>
      <c r="H29708" s="136"/>
      <c r="K29708" s="136"/>
      <c r="O29708" s="136"/>
      <c r="T29708" s="136"/>
      <c r="W29708" s="136"/>
      <c r="Z29708" s="136"/>
      <c r="AC29708" s="136"/>
    </row>
    <row r="29709" spans="2:29">
      <c r="B29709" s="136"/>
      <c r="E29709" s="136"/>
      <c r="H29709" s="136"/>
      <c r="K29709" s="136"/>
      <c r="O29709" s="136"/>
      <c r="T29709" s="136"/>
      <c r="W29709" s="136"/>
      <c r="Z29709" s="136"/>
      <c r="AC29709" s="136"/>
    </row>
    <row r="29710" spans="2:29">
      <c r="B29710" s="136"/>
      <c r="E29710" s="136"/>
      <c r="H29710" s="136"/>
      <c r="K29710" s="136"/>
      <c r="O29710" s="136"/>
      <c r="T29710" s="136"/>
      <c r="W29710" s="136"/>
      <c r="Z29710" s="136"/>
      <c r="AC29710" s="136"/>
    </row>
    <row r="29711" spans="2:29">
      <c r="B29711" s="136"/>
      <c r="E29711" s="136"/>
      <c r="H29711" s="136"/>
      <c r="K29711" s="136"/>
      <c r="O29711" s="136"/>
      <c r="T29711" s="136"/>
      <c r="W29711" s="136"/>
      <c r="Z29711" s="136"/>
      <c r="AC29711" s="136"/>
    </row>
    <row r="29712" spans="2:29">
      <c r="B29712" s="136"/>
      <c r="E29712" s="136"/>
      <c r="H29712" s="136"/>
      <c r="K29712" s="136"/>
      <c r="O29712" s="136"/>
      <c r="T29712" s="136"/>
      <c r="W29712" s="136"/>
      <c r="Z29712" s="136"/>
      <c r="AC29712" s="136"/>
    </row>
    <row r="29713" spans="2:29">
      <c r="B29713" s="136"/>
      <c r="E29713" s="136"/>
      <c r="H29713" s="136"/>
      <c r="K29713" s="136"/>
      <c r="O29713" s="136"/>
      <c r="T29713" s="136"/>
      <c r="W29713" s="136"/>
      <c r="Z29713" s="136"/>
      <c r="AC29713" s="136"/>
    </row>
    <row r="29714" spans="2:29">
      <c r="B29714" s="136"/>
      <c r="E29714" s="136"/>
      <c r="H29714" s="136"/>
      <c r="K29714" s="136"/>
      <c r="O29714" s="136"/>
      <c r="T29714" s="136"/>
      <c r="W29714" s="136"/>
      <c r="Z29714" s="136"/>
      <c r="AC29714" s="136"/>
    </row>
    <row r="29715" spans="2:29">
      <c r="B29715" s="136"/>
      <c r="E29715" s="136"/>
      <c r="H29715" s="136"/>
      <c r="K29715" s="136"/>
      <c r="O29715" s="136"/>
      <c r="T29715" s="136"/>
      <c r="W29715" s="136"/>
      <c r="Z29715" s="136"/>
      <c r="AC29715" s="136"/>
    </row>
    <row r="29716" spans="2:29">
      <c r="B29716" s="136"/>
      <c r="E29716" s="136"/>
      <c r="H29716" s="136"/>
      <c r="K29716" s="136"/>
      <c r="O29716" s="136"/>
      <c r="T29716" s="136"/>
      <c r="W29716" s="136"/>
      <c r="Z29716" s="136"/>
      <c r="AC29716" s="136"/>
    </row>
    <row r="29717" spans="2:29">
      <c r="B29717" s="136"/>
      <c r="E29717" s="136"/>
      <c r="H29717" s="136"/>
      <c r="K29717" s="136"/>
      <c r="O29717" s="136"/>
      <c r="T29717" s="136"/>
      <c r="W29717" s="136"/>
      <c r="Z29717" s="136"/>
      <c r="AC29717" s="136"/>
    </row>
    <row r="29718" spans="2:29">
      <c r="B29718" s="136"/>
      <c r="E29718" s="136"/>
      <c r="H29718" s="136"/>
      <c r="K29718" s="136"/>
      <c r="O29718" s="136"/>
      <c r="T29718" s="136"/>
      <c r="W29718" s="136"/>
      <c r="Z29718" s="136"/>
      <c r="AC29718" s="136"/>
    </row>
    <row r="29719" spans="2:29">
      <c r="B29719" s="136"/>
      <c r="E29719" s="136"/>
      <c r="H29719" s="136"/>
      <c r="K29719" s="136"/>
      <c r="O29719" s="136"/>
      <c r="T29719" s="136"/>
      <c r="W29719" s="136"/>
      <c r="Z29719" s="136"/>
      <c r="AC29719" s="136"/>
    </row>
    <row r="29720" spans="2:29">
      <c r="B29720" s="136"/>
      <c r="E29720" s="136"/>
      <c r="H29720" s="136"/>
      <c r="K29720" s="136"/>
      <c r="O29720" s="136"/>
      <c r="T29720" s="136"/>
      <c r="W29720" s="136"/>
      <c r="Z29720" s="136"/>
      <c r="AC29720" s="136"/>
    </row>
    <row r="29721" spans="2:29">
      <c r="B29721" s="136"/>
      <c r="E29721" s="136"/>
      <c r="H29721" s="136"/>
      <c r="K29721" s="136"/>
      <c r="O29721" s="136"/>
      <c r="T29721" s="136"/>
      <c r="W29721" s="136"/>
      <c r="Z29721" s="136"/>
      <c r="AC29721" s="136"/>
    </row>
    <row r="29722" spans="2:29">
      <c r="B29722" s="136"/>
      <c r="E29722" s="136"/>
      <c r="H29722" s="136"/>
      <c r="K29722" s="136"/>
      <c r="O29722" s="136"/>
      <c r="T29722" s="136"/>
      <c r="W29722" s="136"/>
      <c r="Z29722" s="136"/>
      <c r="AC29722" s="136"/>
    </row>
    <row r="29723" spans="2:29">
      <c r="B29723" s="136"/>
      <c r="E29723" s="136"/>
      <c r="H29723" s="136"/>
      <c r="K29723" s="136"/>
      <c r="O29723" s="136"/>
      <c r="T29723" s="136"/>
      <c r="W29723" s="136"/>
      <c r="Z29723" s="136"/>
      <c r="AC29723" s="136"/>
    </row>
    <row r="29724" spans="2:29">
      <c r="B29724" s="136"/>
      <c r="E29724" s="136"/>
      <c r="H29724" s="136"/>
      <c r="K29724" s="136"/>
      <c r="O29724" s="136"/>
      <c r="T29724" s="136"/>
      <c r="W29724" s="136"/>
      <c r="Z29724" s="136"/>
      <c r="AC29724" s="136"/>
    </row>
    <row r="29725" spans="2:29">
      <c r="B29725" s="136"/>
      <c r="E29725" s="136"/>
      <c r="H29725" s="136"/>
      <c r="K29725" s="136"/>
      <c r="O29725" s="136"/>
      <c r="T29725" s="136"/>
      <c r="W29725" s="136"/>
      <c r="Z29725" s="136"/>
      <c r="AC29725" s="136"/>
    </row>
    <row r="29726" spans="2:29">
      <c r="B29726" s="136"/>
      <c r="E29726" s="136"/>
      <c r="H29726" s="136"/>
      <c r="K29726" s="136"/>
      <c r="O29726" s="136"/>
      <c r="T29726" s="136"/>
      <c r="W29726" s="136"/>
      <c r="Z29726" s="136"/>
      <c r="AC29726" s="136"/>
    </row>
    <row r="29727" spans="2:29">
      <c r="B29727" s="136"/>
      <c r="E29727" s="136"/>
      <c r="H29727" s="136"/>
      <c r="K29727" s="136"/>
      <c r="O29727" s="136"/>
      <c r="T29727" s="136"/>
      <c r="W29727" s="136"/>
      <c r="Z29727" s="136"/>
      <c r="AC29727" s="136"/>
    </row>
    <row r="29728" spans="2:29">
      <c r="B29728" s="136"/>
      <c r="E29728" s="136"/>
      <c r="H29728" s="136"/>
      <c r="K29728" s="136"/>
      <c r="O29728" s="136"/>
      <c r="T29728" s="136"/>
      <c r="W29728" s="136"/>
      <c r="Z29728" s="136"/>
      <c r="AC29728" s="136"/>
    </row>
    <row r="29729" spans="2:29">
      <c r="B29729" s="136"/>
      <c r="E29729" s="136"/>
      <c r="H29729" s="136"/>
      <c r="K29729" s="136"/>
      <c r="O29729" s="136"/>
      <c r="T29729" s="136"/>
      <c r="W29729" s="136"/>
      <c r="Z29729" s="136"/>
      <c r="AC29729" s="136"/>
    </row>
    <row r="29730" spans="2:29">
      <c r="B29730" s="136"/>
      <c r="E29730" s="136"/>
      <c r="H29730" s="136"/>
      <c r="K29730" s="136"/>
      <c r="O29730" s="136"/>
      <c r="T29730" s="136"/>
      <c r="W29730" s="136"/>
      <c r="Z29730" s="136"/>
      <c r="AC29730" s="136"/>
    </row>
    <row r="29731" spans="2:29">
      <c r="B29731" s="136"/>
      <c r="E29731" s="136"/>
      <c r="H29731" s="136"/>
      <c r="K29731" s="136"/>
      <c r="O29731" s="136"/>
      <c r="T29731" s="136"/>
      <c r="W29731" s="136"/>
      <c r="Z29731" s="136"/>
      <c r="AC29731" s="136"/>
    </row>
    <row r="29732" spans="2:29">
      <c r="B29732" s="136"/>
      <c r="E29732" s="136"/>
      <c r="H29732" s="136"/>
      <c r="K29732" s="136"/>
      <c r="O29732" s="136"/>
      <c r="T29732" s="136"/>
      <c r="W29732" s="136"/>
      <c r="Z29732" s="136"/>
      <c r="AC29732" s="136"/>
    </row>
    <row r="29733" spans="2:29">
      <c r="B29733" s="136"/>
      <c r="E29733" s="136"/>
      <c r="H29733" s="136"/>
      <c r="K29733" s="136"/>
      <c r="O29733" s="136"/>
      <c r="T29733" s="136"/>
      <c r="W29733" s="136"/>
      <c r="Z29733" s="136"/>
      <c r="AC29733" s="136"/>
    </row>
    <row r="29734" spans="2:29">
      <c r="B29734" s="136"/>
      <c r="E29734" s="136"/>
      <c r="H29734" s="136"/>
      <c r="K29734" s="136"/>
      <c r="O29734" s="136"/>
      <c r="T29734" s="136"/>
      <c r="W29734" s="136"/>
      <c r="Z29734" s="136"/>
      <c r="AC29734" s="136"/>
    </row>
    <row r="29735" spans="2:29">
      <c r="B29735" s="136"/>
      <c r="E29735" s="136"/>
      <c r="H29735" s="136"/>
      <c r="K29735" s="136"/>
      <c r="O29735" s="136"/>
      <c r="T29735" s="136"/>
      <c r="W29735" s="136"/>
      <c r="Z29735" s="136"/>
      <c r="AC29735" s="136"/>
    </row>
    <row r="29736" spans="2:29">
      <c r="B29736" s="136"/>
      <c r="E29736" s="136"/>
      <c r="H29736" s="136"/>
      <c r="K29736" s="136"/>
      <c r="O29736" s="136"/>
      <c r="T29736" s="136"/>
      <c r="W29736" s="136"/>
      <c r="Z29736" s="136"/>
      <c r="AC29736" s="136"/>
    </row>
    <row r="29737" spans="2:29">
      <c r="B29737" s="136"/>
      <c r="E29737" s="136"/>
      <c r="H29737" s="136"/>
      <c r="K29737" s="136"/>
      <c r="O29737" s="136"/>
      <c r="T29737" s="136"/>
      <c r="W29737" s="136"/>
      <c r="Z29737" s="136"/>
      <c r="AC29737" s="136"/>
    </row>
    <row r="29738" spans="2:29">
      <c r="B29738" s="136"/>
      <c r="E29738" s="136"/>
      <c r="H29738" s="136"/>
      <c r="K29738" s="136"/>
      <c r="O29738" s="136"/>
      <c r="T29738" s="136"/>
      <c r="W29738" s="136"/>
      <c r="Z29738" s="136"/>
      <c r="AC29738" s="136"/>
    </row>
    <row r="29739" spans="2:29">
      <c r="B29739" s="136"/>
      <c r="E29739" s="136"/>
      <c r="H29739" s="136"/>
      <c r="K29739" s="136"/>
      <c r="O29739" s="136"/>
      <c r="T29739" s="136"/>
      <c r="W29739" s="136"/>
      <c r="Z29739" s="136"/>
      <c r="AC29739" s="136"/>
    </row>
    <row r="29740" spans="2:29">
      <c r="B29740" s="136"/>
      <c r="E29740" s="136"/>
      <c r="H29740" s="136"/>
      <c r="K29740" s="136"/>
      <c r="O29740" s="136"/>
      <c r="T29740" s="136"/>
      <c r="W29740" s="136"/>
      <c r="Z29740" s="136"/>
      <c r="AC29740" s="136"/>
    </row>
    <row r="29741" spans="2:29">
      <c r="B29741" s="136"/>
      <c r="E29741" s="136"/>
      <c r="H29741" s="136"/>
      <c r="K29741" s="136"/>
      <c r="O29741" s="136"/>
      <c r="T29741" s="136"/>
      <c r="W29741" s="136"/>
      <c r="Z29741" s="136"/>
      <c r="AC29741" s="136"/>
    </row>
    <row r="29742" spans="2:29">
      <c r="B29742" s="136"/>
      <c r="E29742" s="136"/>
      <c r="H29742" s="136"/>
      <c r="K29742" s="136"/>
      <c r="O29742" s="136"/>
      <c r="T29742" s="136"/>
      <c r="W29742" s="136"/>
      <c r="Z29742" s="136"/>
      <c r="AC29742" s="136"/>
    </row>
    <row r="29743" spans="2:29">
      <c r="B29743" s="136"/>
      <c r="E29743" s="136"/>
      <c r="H29743" s="136"/>
      <c r="K29743" s="136"/>
      <c r="O29743" s="136"/>
      <c r="T29743" s="136"/>
      <c r="W29743" s="136"/>
      <c r="Z29743" s="136"/>
      <c r="AC29743" s="136"/>
    </row>
    <row r="29744" spans="2:29">
      <c r="B29744" s="136"/>
      <c r="E29744" s="136"/>
      <c r="H29744" s="136"/>
      <c r="K29744" s="136"/>
      <c r="O29744" s="136"/>
      <c r="T29744" s="136"/>
      <c r="W29744" s="136"/>
      <c r="Z29744" s="136"/>
      <c r="AC29744" s="136"/>
    </row>
    <row r="29745" spans="2:29">
      <c r="B29745" s="136"/>
      <c r="E29745" s="136"/>
      <c r="H29745" s="136"/>
      <c r="K29745" s="136"/>
      <c r="O29745" s="136"/>
      <c r="T29745" s="136"/>
      <c r="W29745" s="136"/>
      <c r="Z29745" s="136"/>
      <c r="AC29745" s="136"/>
    </row>
    <row r="29746" spans="2:29">
      <c r="B29746" s="136"/>
      <c r="E29746" s="136"/>
      <c r="H29746" s="136"/>
      <c r="K29746" s="136"/>
      <c r="O29746" s="136"/>
      <c r="T29746" s="136"/>
      <c r="W29746" s="136"/>
      <c r="Z29746" s="136"/>
      <c r="AC29746" s="136"/>
    </row>
    <row r="29747" spans="2:29">
      <c r="B29747" s="136"/>
      <c r="E29747" s="136"/>
      <c r="H29747" s="136"/>
      <c r="K29747" s="136"/>
      <c r="O29747" s="136"/>
      <c r="T29747" s="136"/>
      <c r="W29747" s="136"/>
      <c r="Z29747" s="136"/>
      <c r="AC29747" s="136"/>
    </row>
    <row r="29748" spans="2:29">
      <c r="B29748" s="136"/>
      <c r="E29748" s="136"/>
      <c r="H29748" s="136"/>
      <c r="K29748" s="136"/>
      <c r="O29748" s="136"/>
      <c r="T29748" s="136"/>
      <c r="W29748" s="136"/>
      <c r="Z29748" s="136"/>
      <c r="AC29748" s="136"/>
    </row>
    <row r="29749" spans="2:29">
      <c r="B29749" s="136"/>
      <c r="E29749" s="136"/>
      <c r="H29749" s="136"/>
      <c r="K29749" s="136"/>
      <c r="O29749" s="136"/>
      <c r="T29749" s="136"/>
      <c r="W29749" s="136"/>
      <c r="Z29749" s="136"/>
      <c r="AC29749" s="136"/>
    </row>
    <row r="29750" spans="2:29">
      <c r="B29750" s="136"/>
      <c r="E29750" s="136"/>
      <c r="H29750" s="136"/>
      <c r="K29750" s="136"/>
      <c r="O29750" s="136"/>
      <c r="T29750" s="136"/>
      <c r="W29750" s="136"/>
      <c r="Z29750" s="136"/>
      <c r="AC29750" s="136"/>
    </row>
    <row r="29751" spans="2:29">
      <c r="B29751" s="136"/>
      <c r="E29751" s="136"/>
      <c r="H29751" s="136"/>
      <c r="K29751" s="136"/>
      <c r="O29751" s="136"/>
      <c r="T29751" s="136"/>
      <c r="W29751" s="136"/>
      <c r="Z29751" s="136"/>
      <c r="AC29751" s="136"/>
    </row>
    <row r="29752" spans="2:29">
      <c r="B29752" s="136"/>
      <c r="E29752" s="136"/>
      <c r="H29752" s="136"/>
      <c r="K29752" s="136"/>
      <c r="O29752" s="136"/>
      <c r="T29752" s="136"/>
      <c r="W29752" s="136"/>
      <c r="Z29752" s="136"/>
      <c r="AC29752" s="136"/>
    </row>
    <row r="29753" spans="2:29">
      <c r="B29753" s="136"/>
      <c r="E29753" s="136"/>
      <c r="H29753" s="136"/>
      <c r="K29753" s="136"/>
      <c r="O29753" s="136"/>
      <c r="T29753" s="136"/>
      <c r="W29753" s="136"/>
      <c r="Z29753" s="136"/>
      <c r="AC29753" s="136"/>
    </row>
    <row r="29754" spans="2:29">
      <c r="B29754" s="136"/>
      <c r="E29754" s="136"/>
      <c r="H29754" s="136"/>
      <c r="K29754" s="136"/>
      <c r="O29754" s="136"/>
      <c r="T29754" s="136"/>
      <c r="W29754" s="136"/>
      <c r="Z29754" s="136"/>
      <c r="AC29754" s="136"/>
    </row>
    <row r="29755" spans="2:29">
      <c r="B29755" s="136"/>
      <c r="E29755" s="136"/>
      <c r="H29755" s="136"/>
      <c r="K29755" s="136"/>
      <c r="O29755" s="136"/>
      <c r="T29755" s="136"/>
      <c r="W29755" s="136"/>
      <c r="Z29755" s="136"/>
      <c r="AC29755" s="136"/>
    </row>
    <row r="29756" spans="2:29">
      <c r="B29756" s="136"/>
      <c r="E29756" s="136"/>
      <c r="H29756" s="136"/>
      <c r="K29756" s="136"/>
      <c r="O29756" s="136"/>
      <c r="T29756" s="136"/>
      <c r="W29756" s="136"/>
      <c r="Z29756" s="136"/>
      <c r="AC29756" s="136"/>
    </row>
    <row r="29757" spans="2:29">
      <c r="B29757" s="136"/>
      <c r="E29757" s="136"/>
      <c r="H29757" s="136"/>
      <c r="K29757" s="136"/>
      <c r="O29757" s="136"/>
      <c r="T29757" s="136"/>
      <c r="W29757" s="136"/>
      <c r="Z29757" s="136"/>
      <c r="AC29757" s="136"/>
    </row>
    <row r="29758" spans="2:29">
      <c r="B29758" s="136"/>
      <c r="E29758" s="136"/>
      <c r="H29758" s="136"/>
      <c r="K29758" s="136"/>
      <c r="O29758" s="136"/>
      <c r="T29758" s="136"/>
      <c r="W29758" s="136"/>
      <c r="Z29758" s="136"/>
      <c r="AC29758" s="136"/>
    </row>
    <row r="29759" spans="2:29">
      <c r="B29759" s="136"/>
      <c r="E29759" s="136"/>
      <c r="H29759" s="136"/>
      <c r="K29759" s="136"/>
      <c r="O29759" s="136"/>
      <c r="T29759" s="136"/>
      <c r="W29759" s="136"/>
      <c r="Z29759" s="136"/>
      <c r="AC29759" s="136"/>
    </row>
    <row r="29760" spans="2:29">
      <c r="B29760" s="136"/>
      <c r="E29760" s="136"/>
      <c r="H29760" s="136"/>
      <c r="K29760" s="136"/>
      <c r="O29760" s="136"/>
      <c r="T29760" s="136"/>
      <c r="W29760" s="136"/>
      <c r="Z29760" s="136"/>
      <c r="AC29760" s="136"/>
    </row>
    <row r="29761" spans="2:29">
      <c r="B29761" s="136"/>
      <c r="E29761" s="136"/>
      <c r="H29761" s="136"/>
      <c r="K29761" s="136"/>
      <c r="O29761" s="136"/>
      <c r="T29761" s="136"/>
      <c r="W29761" s="136"/>
      <c r="Z29761" s="136"/>
      <c r="AC29761" s="136"/>
    </row>
    <row r="29762" spans="2:29">
      <c r="B29762" s="136"/>
      <c r="E29762" s="136"/>
      <c r="H29762" s="136"/>
      <c r="K29762" s="136"/>
      <c r="O29762" s="136"/>
      <c r="T29762" s="136"/>
      <c r="W29762" s="136"/>
      <c r="Z29762" s="136"/>
      <c r="AC29762" s="136"/>
    </row>
    <row r="29763" spans="2:29">
      <c r="B29763" s="136"/>
      <c r="E29763" s="136"/>
      <c r="H29763" s="136"/>
      <c r="K29763" s="136"/>
      <c r="O29763" s="136"/>
      <c r="T29763" s="136"/>
      <c r="W29763" s="136"/>
      <c r="Z29763" s="136"/>
      <c r="AC29763" s="136"/>
    </row>
    <row r="29764" spans="2:29">
      <c r="B29764" s="136"/>
      <c r="E29764" s="136"/>
      <c r="H29764" s="136"/>
      <c r="K29764" s="136"/>
      <c r="O29764" s="136"/>
      <c r="T29764" s="136"/>
      <c r="W29764" s="136"/>
      <c r="Z29764" s="136"/>
      <c r="AC29764" s="136"/>
    </row>
    <row r="29765" spans="2:29">
      <c r="B29765" s="136"/>
      <c r="E29765" s="136"/>
      <c r="H29765" s="136"/>
      <c r="K29765" s="136"/>
      <c r="O29765" s="136"/>
      <c r="T29765" s="136"/>
      <c r="W29765" s="136"/>
      <c r="Z29765" s="136"/>
      <c r="AC29765" s="136"/>
    </row>
    <row r="29766" spans="2:29">
      <c r="B29766" s="136"/>
      <c r="E29766" s="136"/>
      <c r="H29766" s="136"/>
      <c r="K29766" s="136"/>
      <c r="O29766" s="136"/>
      <c r="T29766" s="136"/>
      <c r="W29766" s="136"/>
      <c r="Z29766" s="136"/>
      <c r="AC29766" s="136"/>
    </row>
    <row r="29767" spans="2:29">
      <c r="B29767" s="136"/>
      <c r="E29767" s="136"/>
      <c r="H29767" s="136"/>
      <c r="K29767" s="136"/>
      <c r="O29767" s="136"/>
      <c r="T29767" s="136"/>
      <c r="W29767" s="136"/>
      <c r="Z29767" s="136"/>
      <c r="AC29767" s="136"/>
    </row>
    <row r="29768" spans="2:29">
      <c r="B29768" s="136"/>
      <c r="E29768" s="136"/>
      <c r="H29768" s="136"/>
      <c r="K29768" s="136"/>
      <c r="O29768" s="136"/>
      <c r="T29768" s="136"/>
      <c r="W29768" s="136"/>
      <c r="Z29768" s="136"/>
      <c r="AC29768" s="136"/>
    </row>
    <row r="29769" spans="2:29">
      <c r="B29769" s="136"/>
      <c r="E29769" s="136"/>
      <c r="H29769" s="136"/>
      <c r="K29769" s="136"/>
      <c r="O29769" s="136"/>
      <c r="T29769" s="136"/>
      <c r="W29769" s="136"/>
      <c r="Z29769" s="136"/>
      <c r="AC29769" s="136"/>
    </row>
    <row r="29770" spans="2:29">
      <c r="B29770" s="136"/>
      <c r="E29770" s="136"/>
      <c r="H29770" s="136"/>
      <c r="K29770" s="136"/>
      <c r="O29770" s="136"/>
      <c r="T29770" s="136"/>
      <c r="W29770" s="136"/>
      <c r="Z29770" s="136"/>
      <c r="AC29770" s="136"/>
    </row>
    <row r="29771" spans="2:29">
      <c r="B29771" s="136"/>
      <c r="E29771" s="136"/>
      <c r="H29771" s="136"/>
      <c r="K29771" s="136"/>
      <c r="O29771" s="136"/>
      <c r="T29771" s="136"/>
      <c r="W29771" s="136"/>
      <c r="Z29771" s="136"/>
      <c r="AC29771" s="136"/>
    </row>
    <row r="29772" spans="2:29">
      <c r="B29772" s="136"/>
      <c r="E29772" s="136"/>
      <c r="H29772" s="136"/>
      <c r="K29772" s="136"/>
      <c r="O29772" s="136"/>
      <c r="T29772" s="136"/>
      <c r="W29772" s="136"/>
      <c r="Z29772" s="136"/>
      <c r="AC29772" s="136"/>
    </row>
    <row r="29773" spans="2:29">
      <c r="B29773" s="136"/>
      <c r="E29773" s="136"/>
      <c r="H29773" s="136"/>
      <c r="K29773" s="136"/>
      <c r="O29773" s="136"/>
      <c r="T29773" s="136"/>
      <c r="W29773" s="136"/>
      <c r="Z29773" s="136"/>
      <c r="AC29773" s="136"/>
    </row>
    <row r="29774" spans="2:29">
      <c r="B29774" s="136"/>
      <c r="E29774" s="136"/>
      <c r="H29774" s="136"/>
      <c r="K29774" s="136"/>
      <c r="O29774" s="136"/>
      <c r="T29774" s="136"/>
      <c r="W29774" s="136"/>
      <c r="Z29774" s="136"/>
      <c r="AC29774" s="136"/>
    </row>
    <row r="29775" spans="2:29">
      <c r="B29775" s="136"/>
      <c r="E29775" s="136"/>
      <c r="H29775" s="136"/>
      <c r="K29775" s="136"/>
      <c r="O29775" s="136"/>
      <c r="T29775" s="136"/>
      <c r="W29775" s="136"/>
      <c r="Z29775" s="136"/>
      <c r="AC29775" s="136"/>
    </row>
    <row r="29776" spans="2:29">
      <c r="B29776" s="136"/>
      <c r="E29776" s="136"/>
      <c r="H29776" s="136"/>
      <c r="K29776" s="136"/>
      <c r="O29776" s="136"/>
      <c r="T29776" s="136"/>
      <c r="W29776" s="136"/>
      <c r="Z29776" s="136"/>
      <c r="AC29776" s="136"/>
    </row>
    <row r="29777" spans="2:29">
      <c r="B29777" s="136"/>
      <c r="E29777" s="136"/>
      <c r="H29777" s="136"/>
      <c r="K29777" s="136"/>
      <c r="O29777" s="136"/>
      <c r="T29777" s="136"/>
      <c r="W29777" s="136"/>
      <c r="Z29777" s="136"/>
      <c r="AC29777" s="136"/>
    </row>
    <row r="29778" spans="2:29">
      <c r="B29778" s="136"/>
      <c r="E29778" s="136"/>
      <c r="H29778" s="136"/>
      <c r="K29778" s="136"/>
      <c r="O29778" s="136"/>
      <c r="T29778" s="136"/>
      <c r="W29778" s="136"/>
      <c r="Z29778" s="136"/>
      <c r="AC29778" s="136"/>
    </row>
    <row r="29779" spans="2:29">
      <c r="B29779" s="136"/>
      <c r="E29779" s="136"/>
      <c r="H29779" s="136"/>
      <c r="K29779" s="136"/>
      <c r="O29779" s="136"/>
      <c r="T29779" s="136"/>
      <c r="W29779" s="136"/>
      <c r="Z29779" s="136"/>
      <c r="AC29779" s="136"/>
    </row>
    <row r="29780" spans="2:29">
      <c r="B29780" s="136"/>
      <c r="E29780" s="136"/>
      <c r="H29780" s="136"/>
      <c r="K29780" s="136"/>
      <c r="O29780" s="136"/>
      <c r="T29780" s="136"/>
      <c r="W29780" s="136"/>
      <c r="Z29780" s="136"/>
      <c r="AC29780" s="136"/>
    </row>
    <row r="29781" spans="2:29">
      <c r="B29781" s="136"/>
      <c r="E29781" s="136"/>
      <c r="H29781" s="136"/>
      <c r="K29781" s="136"/>
      <c r="O29781" s="136"/>
      <c r="T29781" s="136"/>
      <c r="W29781" s="136"/>
      <c r="Z29781" s="136"/>
      <c r="AC29781" s="136"/>
    </row>
    <row r="29782" spans="2:29">
      <c r="B29782" s="136"/>
      <c r="E29782" s="136"/>
      <c r="H29782" s="136"/>
      <c r="K29782" s="136"/>
      <c r="O29782" s="136"/>
      <c r="T29782" s="136"/>
      <c r="W29782" s="136"/>
      <c r="Z29782" s="136"/>
      <c r="AC29782" s="136"/>
    </row>
    <row r="29783" spans="2:29">
      <c r="B29783" s="136"/>
      <c r="E29783" s="136"/>
      <c r="H29783" s="136"/>
      <c r="K29783" s="136"/>
      <c r="O29783" s="136"/>
      <c r="T29783" s="136"/>
      <c r="W29783" s="136"/>
      <c r="Z29783" s="136"/>
      <c r="AC29783" s="136"/>
    </row>
    <row r="29784" spans="2:29">
      <c r="B29784" s="136"/>
      <c r="E29784" s="136"/>
      <c r="H29784" s="136"/>
      <c r="K29784" s="136"/>
      <c r="O29784" s="136"/>
      <c r="T29784" s="136"/>
      <c r="W29784" s="136"/>
      <c r="Z29784" s="136"/>
      <c r="AC29784" s="136"/>
    </row>
    <row r="29785" spans="2:29">
      <c r="B29785" s="136"/>
      <c r="E29785" s="136"/>
      <c r="H29785" s="136"/>
      <c r="K29785" s="136"/>
      <c r="O29785" s="136"/>
      <c r="T29785" s="136"/>
      <c r="W29785" s="136"/>
      <c r="Z29785" s="136"/>
      <c r="AC29785" s="136"/>
    </row>
    <row r="29786" spans="2:29">
      <c r="B29786" s="136"/>
      <c r="E29786" s="136"/>
      <c r="H29786" s="136"/>
      <c r="K29786" s="136"/>
      <c r="O29786" s="136"/>
      <c r="T29786" s="136"/>
      <c r="W29786" s="136"/>
      <c r="Z29786" s="136"/>
      <c r="AC29786" s="136"/>
    </row>
    <row r="29787" spans="2:29">
      <c r="B29787" s="136"/>
      <c r="E29787" s="136"/>
      <c r="H29787" s="136"/>
      <c r="K29787" s="136"/>
      <c r="O29787" s="136"/>
      <c r="T29787" s="136"/>
      <c r="W29787" s="136"/>
      <c r="Z29787" s="136"/>
      <c r="AC29787" s="136"/>
    </row>
    <row r="29788" spans="2:29">
      <c r="B29788" s="136"/>
      <c r="E29788" s="136"/>
      <c r="H29788" s="136"/>
      <c r="K29788" s="136"/>
      <c r="O29788" s="136"/>
      <c r="T29788" s="136"/>
      <c r="W29788" s="136"/>
      <c r="Z29788" s="136"/>
      <c r="AC29788" s="136"/>
    </row>
    <row r="29789" spans="2:29">
      <c r="B29789" s="136"/>
      <c r="E29789" s="136"/>
      <c r="H29789" s="136"/>
      <c r="K29789" s="136"/>
      <c r="O29789" s="136"/>
      <c r="T29789" s="136"/>
      <c r="W29789" s="136"/>
      <c r="Z29789" s="136"/>
      <c r="AC29789" s="136"/>
    </row>
    <row r="29790" spans="2:29">
      <c r="B29790" s="136"/>
      <c r="E29790" s="136"/>
      <c r="H29790" s="136"/>
      <c r="K29790" s="136"/>
      <c r="O29790" s="136"/>
      <c r="T29790" s="136"/>
      <c r="W29790" s="136"/>
      <c r="Z29790" s="136"/>
      <c r="AC29790" s="136"/>
    </row>
    <row r="29791" spans="2:29">
      <c r="B29791" s="136"/>
      <c r="E29791" s="136"/>
      <c r="H29791" s="136"/>
      <c r="K29791" s="136"/>
      <c r="O29791" s="136"/>
      <c r="T29791" s="136"/>
      <c r="W29791" s="136"/>
      <c r="Z29791" s="136"/>
      <c r="AC29791" s="136"/>
    </row>
    <row r="29792" spans="2:29">
      <c r="B29792" s="136"/>
      <c r="E29792" s="136"/>
      <c r="H29792" s="136"/>
      <c r="K29792" s="136"/>
      <c r="O29792" s="136"/>
      <c r="T29792" s="136"/>
      <c r="W29792" s="136"/>
      <c r="Z29792" s="136"/>
      <c r="AC29792" s="136"/>
    </row>
    <row r="29793" spans="2:29">
      <c r="B29793" s="136"/>
      <c r="E29793" s="136"/>
      <c r="H29793" s="136"/>
      <c r="K29793" s="136"/>
      <c r="O29793" s="136"/>
      <c r="T29793" s="136"/>
      <c r="W29793" s="136"/>
      <c r="Z29793" s="136"/>
      <c r="AC29793" s="136"/>
    </row>
    <row r="29794" spans="2:29">
      <c r="B29794" s="136"/>
      <c r="E29794" s="136"/>
      <c r="H29794" s="136"/>
      <c r="K29794" s="136"/>
      <c r="O29794" s="136"/>
      <c r="T29794" s="136"/>
      <c r="W29794" s="136"/>
      <c r="Z29794" s="136"/>
      <c r="AC29794" s="136"/>
    </row>
    <row r="29795" spans="2:29">
      <c r="B29795" s="136"/>
      <c r="E29795" s="136"/>
      <c r="H29795" s="136"/>
      <c r="K29795" s="136"/>
      <c r="O29795" s="136"/>
      <c r="T29795" s="136"/>
      <c r="W29795" s="136"/>
      <c r="Z29795" s="136"/>
      <c r="AC29795" s="136"/>
    </row>
    <row r="29796" spans="2:29">
      <c r="B29796" s="136"/>
      <c r="E29796" s="136"/>
      <c r="H29796" s="136"/>
      <c r="K29796" s="136"/>
      <c r="O29796" s="136"/>
      <c r="T29796" s="136"/>
      <c r="W29796" s="136"/>
      <c r="Z29796" s="136"/>
      <c r="AC29796" s="136"/>
    </row>
    <row r="29797" spans="2:29">
      <c r="B29797" s="136"/>
      <c r="E29797" s="136"/>
      <c r="H29797" s="136"/>
      <c r="K29797" s="136"/>
      <c r="O29797" s="136"/>
      <c r="T29797" s="136"/>
      <c r="W29797" s="136"/>
      <c r="Z29797" s="136"/>
      <c r="AC29797" s="136"/>
    </row>
    <row r="29798" spans="2:29">
      <c r="B29798" s="136"/>
      <c r="E29798" s="136"/>
      <c r="H29798" s="136"/>
      <c r="K29798" s="136"/>
      <c r="O29798" s="136"/>
      <c r="T29798" s="136"/>
      <c r="W29798" s="136"/>
      <c r="Z29798" s="136"/>
      <c r="AC29798" s="136"/>
    </row>
    <row r="29799" spans="2:29">
      <c r="B29799" s="136"/>
      <c r="E29799" s="136"/>
      <c r="H29799" s="136"/>
      <c r="K29799" s="136"/>
      <c r="O29799" s="136"/>
      <c r="T29799" s="136"/>
      <c r="W29799" s="136"/>
      <c r="Z29799" s="136"/>
      <c r="AC29799" s="136"/>
    </row>
    <row r="29800" spans="2:29">
      <c r="B29800" s="136"/>
      <c r="E29800" s="136"/>
      <c r="H29800" s="136"/>
      <c r="K29800" s="136"/>
      <c r="O29800" s="136"/>
      <c r="T29800" s="136"/>
      <c r="W29800" s="136"/>
      <c r="Z29800" s="136"/>
      <c r="AC29800" s="136"/>
    </row>
    <row r="29801" spans="2:29">
      <c r="B29801" s="136"/>
      <c r="E29801" s="136"/>
      <c r="H29801" s="136"/>
      <c r="K29801" s="136"/>
      <c r="O29801" s="136"/>
      <c r="T29801" s="136"/>
      <c r="W29801" s="136"/>
      <c r="Z29801" s="136"/>
      <c r="AC29801" s="136"/>
    </row>
    <row r="29802" spans="2:29">
      <c r="B29802" s="136"/>
      <c r="E29802" s="136"/>
      <c r="H29802" s="136"/>
      <c r="K29802" s="136"/>
      <c r="O29802" s="136"/>
      <c r="T29802" s="136"/>
      <c r="W29802" s="136"/>
      <c r="Z29802" s="136"/>
      <c r="AC29802" s="136"/>
    </row>
    <row r="29803" spans="2:29">
      <c r="B29803" s="136"/>
      <c r="E29803" s="136"/>
      <c r="H29803" s="136"/>
      <c r="K29803" s="136"/>
      <c r="O29803" s="136"/>
      <c r="T29803" s="136"/>
      <c r="W29803" s="136"/>
      <c r="Z29803" s="136"/>
      <c r="AC29803" s="136"/>
    </row>
    <row r="29804" spans="2:29">
      <c r="B29804" s="136"/>
      <c r="E29804" s="136"/>
      <c r="H29804" s="136"/>
      <c r="K29804" s="136"/>
      <c r="O29804" s="136"/>
      <c r="T29804" s="136"/>
      <c r="W29804" s="136"/>
      <c r="Z29804" s="136"/>
      <c r="AC29804" s="136"/>
    </row>
    <row r="29805" spans="2:29">
      <c r="B29805" s="136"/>
      <c r="E29805" s="136"/>
      <c r="H29805" s="136"/>
      <c r="K29805" s="136"/>
      <c r="O29805" s="136"/>
      <c r="T29805" s="136"/>
      <c r="W29805" s="136"/>
      <c r="Z29805" s="136"/>
      <c r="AC29805" s="136"/>
    </row>
    <row r="29806" spans="2:29">
      <c r="B29806" s="136"/>
      <c r="E29806" s="136"/>
      <c r="H29806" s="136"/>
      <c r="K29806" s="136"/>
      <c r="O29806" s="136"/>
      <c r="T29806" s="136"/>
      <c r="W29806" s="136"/>
      <c r="Z29806" s="136"/>
      <c r="AC29806" s="136"/>
    </row>
    <row r="29807" spans="2:29">
      <c r="B29807" s="136"/>
      <c r="E29807" s="136"/>
      <c r="H29807" s="136"/>
      <c r="K29807" s="136"/>
      <c r="O29807" s="136"/>
      <c r="T29807" s="136"/>
      <c r="W29807" s="136"/>
      <c r="Z29807" s="136"/>
      <c r="AC29807" s="136"/>
    </row>
    <row r="29808" spans="2:29">
      <c r="B29808" s="136"/>
      <c r="E29808" s="136"/>
      <c r="H29808" s="136"/>
      <c r="K29808" s="136"/>
      <c r="O29808" s="136"/>
      <c r="T29808" s="136"/>
      <c r="W29808" s="136"/>
      <c r="Z29808" s="136"/>
      <c r="AC29808" s="136"/>
    </row>
    <row r="29809" spans="2:29">
      <c r="B29809" s="136"/>
      <c r="E29809" s="136"/>
      <c r="H29809" s="136"/>
      <c r="K29809" s="136"/>
      <c r="O29809" s="136"/>
      <c r="T29809" s="136"/>
      <c r="W29809" s="136"/>
      <c r="Z29809" s="136"/>
      <c r="AC29809" s="136"/>
    </row>
    <row r="29810" spans="2:29">
      <c r="B29810" s="136"/>
      <c r="E29810" s="136"/>
      <c r="H29810" s="136"/>
      <c r="K29810" s="136"/>
      <c r="O29810" s="136"/>
      <c r="T29810" s="136"/>
      <c r="W29810" s="136"/>
      <c r="Z29810" s="136"/>
      <c r="AC29810" s="136"/>
    </row>
    <row r="29811" spans="2:29">
      <c r="B29811" s="136"/>
      <c r="E29811" s="136"/>
      <c r="H29811" s="136"/>
      <c r="K29811" s="136"/>
      <c r="O29811" s="136"/>
      <c r="T29811" s="136"/>
      <c r="W29811" s="136"/>
      <c r="Z29811" s="136"/>
      <c r="AC29811" s="136"/>
    </row>
    <row r="29812" spans="2:29">
      <c r="B29812" s="136"/>
      <c r="E29812" s="136"/>
      <c r="H29812" s="136"/>
      <c r="K29812" s="136"/>
      <c r="O29812" s="136"/>
      <c r="T29812" s="136"/>
      <c r="W29812" s="136"/>
      <c r="Z29812" s="136"/>
      <c r="AC29812" s="136"/>
    </row>
    <row r="29813" spans="2:29">
      <c r="B29813" s="136"/>
      <c r="E29813" s="136"/>
      <c r="H29813" s="136"/>
      <c r="K29813" s="136"/>
      <c r="O29813" s="136"/>
      <c r="T29813" s="136"/>
      <c r="W29813" s="136"/>
      <c r="Z29813" s="136"/>
      <c r="AC29813" s="136"/>
    </row>
    <row r="29814" spans="2:29">
      <c r="B29814" s="136"/>
      <c r="E29814" s="136"/>
      <c r="H29814" s="136"/>
      <c r="K29814" s="136"/>
      <c r="O29814" s="136"/>
      <c r="T29814" s="136"/>
      <c r="W29814" s="136"/>
      <c r="Z29814" s="136"/>
      <c r="AC29814" s="136"/>
    </row>
    <row r="29815" spans="2:29">
      <c r="B29815" s="136"/>
      <c r="E29815" s="136"/>
      <c r="H29815" s="136"/>
      <c r="K29815" s="136"/>
      <c r="O29815" s="136"/>
      <c r="T29815" s="136"/>
      <c r="W29815" s="136"/>
      <c r="Z29815" s="136"/>
      <c r="AC29815" s="136"/>
    </row>
    <row r="29816" spans="2:29">
      <c r="B29816" s="136"/>
      <c r="E29816" s="136"/>
      <c r="H29816" s="136"/>
      <c r="K29816" s="136"/>
      <c r="O29816" s="136"/>
      <c r="T29816" s="136"/>
      <c r="W29816" s="136"/>
      <c r="Z29816" s="136"/>
      <c r="AC29816" s="136"/>
    </row>
    <row r="29817" spans="2:29">
      <c r="B29817" s="136"/>
      <c r="E29817" s="136"/>
      <c r="H29817" s="136"/>
      <c r="K29817" s="136"/>
      <c r="O29817" s="136"/>
      <c r="T29817" s="136"/>
      <c r="W29817" s="136"/>
      <c r="Z29817" s="136"/>
      <c r="AC29817" s="136"/>
    </row>
    <row r="29818" spans="2:29">
      <c r="B29818" s="136"/>
      <c r="E29818" s="136"/>
      <c r="H29818" s="136"/>
      <c r="K29818" s="136"/>
      <c r="O29818" s="136"/>
      <c r="T29818" s="136"/>
      <c r="W29818" s="136"/>
      <c r="Z29818" s="136"/>
      <c r="AC29818" s="136"/>
    </row>
    <row r="29819" spans="2:29">
      <c r="B29819" s="136"/>
      <c r="E29819" s="136"/>
      <c r="H29819" s="136"/>
      <c r="K29819" s="136"/>
      <c r="O29819" s="136"/>
      <c r="T29819" s="136"/>
      <c r="W29819" s="136"/>
      <c r="Z29819" s="136"/>
      <c r="AC29819" s="136"/>
    </row>
    <row r="29820" spans="2:29">
      <c r="B29820" s="136"/>
      <c r="E29820" s="136"/>
      <c r="H29820" s="136"/>
      <c r="K29820" s="136"/>
      <c r="O29820" s="136"/>
      <c r="T29820" s="136"/>
      <c r="W29820" s="136"/>
      <c r="Z29820" s="136"/>
      <c r="AC29820" s="136"/>
    </row>
    <row r="29821" spans="2:29">
      <c r="B29821" s="136"/>
      <c r="E29821" s="136"/>
      <c r="H29821" s="136"/>
      <c r="K29821" s="136"/>
      <c r="O29821" s="136"/>
      <c r="T29821" s="136"/>
      <c r="W29821" s="136"/>
      <c r="Z29821" s="136"/>
      <c r="AC29821" s="136"/>
    </row>
    <row r="29822" spans="2:29">
      <c r="B29822" s="136"/>
      <c r="E29822" s="136"/>
      <c r="H29822" s="136"/>
      <c r="K29822" s="136"/>
      <c r="O29822" s="136"/>
      <c r="T29822" s="136"/>
      <c r="W29822" s="136"/>
      <c r="Z29822" s="136"/>
      <c r="AC29822" s="136"/>
    </row>
    <row r="29823" spans="2:29">
      <c r="B29823" s="136"/>
      <c r="E29823" s="136"/>
      <c r="H29823" s="136"/>
      <c r="K29823" s="136"/>
      <c r="O29823" s="136"/>
      <c r="T29823" s="136"/>
      <c r="W29823" s="136"/>
      <c r="Z29823" s="136"/>
      <c r="AC29823" s="136"/>
    </row>
    <row r="29824" spans="2:29">
      <c r="B29824" s="136"/>
      <c r="E29824" s="136"/>
      <c r="H29824" s="136"/>
      <c r="K29824" s="136"/>
      <c r="O29824" s="136"/>
      <c r="T29824" s="136"/>
      <c r="W29824" s="136"/>
      <c r="Z29824" s="136"/>
      <c r="AC29824" s="136"/>
    </row>
    <row r="29825" spans="2:29">
      <c r="B29825" s="136"/>
      <c r="E29825" s="136"/>
      <c r="H29825" s="136"/>
      <c r="K29825" s="136"/>
      <c r="O29825" s="136"/>
      <c r="T29825" s="136"/>
      <c r="W29825" s="136"/>
      <c r="Z29825" s="136"/>
      <c r="AC29825" s="136"/>
    </row>
    <row r="29826" spans="2:29">
      <c r="B29826" s="136"/>
      <c r="E29826" s="136"/>
      <c r="H29826" s="136"/>
      <c r="K29826" s="136"/>
      <c r="O29826" s="136"/>
      <c r="T29826" s="136"/>
      <c r="W29826" s="136"/>
      <c r="Z29826" s="136"/>
      <c r="AC29826" s="136"/>
    </row>
    <row r="29827" spans="2:29">
      <c r="B29827" s="136"/>
      <c r="E29827" s="136"/>
      <c r="H29827" s="136"/>
      <c r="K29827" s="136"/>
      <c r="O29827" s="136"/>
      <c r="T29827" s="136"/>
      <c r="W29827" s="136"/>
      <c r="Z29827" s="136"/>
      <c r="AC29827" s="136"/>
    </row>
    <row r="29828" spans="2:29">
      <c r="B29828" s="136"/>
      <c r="E29828" s="136"/>
      <c r="H29828" s="136"/>
      <c r="K29828" s="136"/>
      <c r="O29828" s="136"/>
      <c r="T29828" s="136"/>
      <c r="W29828" s="136"/>
      <c r="Z29828" s="136"/>
      <c r="AC29828" s="136"/>
    </row>
    <row r="29829" spans="2:29">
      <c r="B29829" s="136"/>
      <c r="E29829" s="136"/>
      <c r="H29829" s="136"/>
      <c r="K29829" s="136"/>
      <c r="O29829" s="136"/>
      <c r="T29829" s="136"/>
      <c r="W29829" s="136"/>
      <c r="Z29829" s="136"/>
      <c r="AC29829" s="136"/>
    </row>
    <row r="29830" spans="2:29">
      <c r="B29830" s="136"/>
      <c r="E29830" s="136"/>
      <c r="H29830" s="136"/>
      <c r="K29830" s="136"/>
      <c r="O29830" s="136"/>
      <c r="T29830" s="136"/>
      <c r="W29830" s="136"/>
      <c r="Z29830" s="136"/>
      <c r="AC29830" s="136"/>
    </row>
    <row r="29831" spans="2:29">
      <c r="B29831" s="136"/>
      <c r="E29831" s="136"/>
      <c r="H29831" s="136"/>
      <c r="K29831" s="136"/>
      <c r="O29831" s="136"/>
      <c r="T29831" s="136"/>
      <c r="W29831" s="136"/>
      <c r="Z29831" s="136"/>
      <c r="AC29831" s="136"/>
    </row>
    <row r="29832" spans="2:29">
      <c r="B29832" s="136"/>
      <c r="E29832" s="136"/>
      <c r="H29832" s="136"/>
      <c r="K29832" s="136"/>
      <c r="O29832" s="136"/>
      <c r="T29832" s="136"/>
      <c r="W29832" s="136"/>
      <c r="Z29832" s="136"/>
      <c r="AC29832" s="136"/>
    </row>
    <row r="29833" spans="2:29">
      <c r="B29833" s="136"/>
      <c r="E29833" s="136"/>
      <c r="H29833" s="136"/>
      <c r="K29833" s="136"/>
      <c r="O29833" s="136"/>
      <c r="T29833" s="136"/>
      <c r="W29833" s="136"/>
      <c r="Z29833" s="136"/>
      <c r="AC29833" s="136"/>
    </row>
    <row r="29834" spans="2:29">
      <c r="B29834" s="136"/>
      <c r="E29834" s="136"/>
      <c r="H29834" s="136"/>
      <c r="K29834" s="136"/>
      <c r="O29834" s="136"/>
      <c r="T29834" s="136"/>
      <c r="W29834" s="136"/>
      <c r="Z29834" s="136"/>
      <c r="AC29834" s="136"/>
    </row>
    <row r="29835" spans="2:29">
      <c r="B29835" s="136"/>
      <c r="E29835" s="136"/>
      <c r="H29835" s="136"/>
      <c r="K29835" s="136"/>
      <c r="O29835" s="136"/>
      <c r="T29835" s="136"/>
      <c r="W29835" s="136"/>
      <c r="Z29835" s="136"/>
      <c r="AC29835" s="136"/>
    </row>
    <row r="29836" spans="2:29">
      <c r="B29836" s="136"/>
      <c r="E29836" s="136"/>
      <c r="H29836" s="136"/>
      <c r="K29836" s="136"/>
      <c r="O29836" s="136"/>
      <c r="T29836" s="136"/>
      <c r="W29836" s="136"/>
      <c r="Z29836" s="136"/>
      <c r="AC29836" s="136"/>
    </row>
    <row r="29837" spans="2:29">
      <c r="B29837" s="136"/>
      <c r="E29837" s="136"/>
      <c r="H29837" s="136"/>
      <c r="K29837" s="136"/>
      <c r="O29837" s="136"/>
      <c r="T29837" s="136"/>
      <c r="W29837" s="136"/>
      <c r="Z29837" s="136"/>
      <c r="AC29837" s="136"/>
    </row>
    <row r="29838" spans="2:29">
      <c r="B29838" s="136"/>
      <c r="E29838" s="136"/>
      <c r="H29838" s="136"/>
      <c r="K29838" s="136"/>
      <c r="O29838" s="136"/>
      <c r="T29838" s="136"/>
      <c r="W29838" s="136"/>
      <c r="Z29838" s="136"/>
      <c r="AC29838" s="136"/>
    </row>
    <row r="29839" spans="2:29">
      <c r="B29839" s="136"/>
      <c r="E29839" s="136"/>
      <c r="H29839" s="136"/>
      <c r="K29839" s="136"/>
      <c r="O29839" s="136"/>
      <c r="T29839" s="136"/>
      <c r="W29839" s="136"/>
      <c r="Z29839" s="136"/>
      <c r="AC29839" s="136"/>
    </row>
    <row r="29840" spans="2:29">
      <c r="B29840" s="136"/>
      <c r="E29840" s="136"/>
      <c r="H29840" s="136"/>
      <c r="K29840" s="136"/>
      <c r="O29840" s="136"/>
      <c r="T29840" s="136"/>
      <c r="W29840" s="136"/>
      <c r="Z29840" s="136"/>
      <c r="AC29840" s="136"/>
    </row>
    <row r="29841" spans="2:29">
      <c r="B29841" s="136"/>
      <c r="E29841" s="136"/>
      <c r="H29841" s="136"/>
      <c r="K29841" s="136"/>
      <c r="O29841" s="136"/>
      <c r="T29841" s="136"/>
      <c r="W29841" s="136"/>
      <c r="Z29841" s="136"/>
      <c r="AC29841" s="136"/>
    </row>
    <row r="29842" spans="2:29">
      <c r="B29842" s="136"/>
      <c r="E29842" s="136"/>
      <c r="H29842" s="136"/>
      <c r="K29842" s="136"/>
      <c r="O29842" s="136"/>
      <c r="T29842" s="136"/>
      <c r="W29842" s="136"/>
      <c r="Z29842" s="136"/>
      <c r="AC29842" s="136"/>
    </row>
    <row r="29843" spans="2:29">
      <c r="B29843" s="136"/>
      <c r="E29843" s="136"/>
      <c r="H29843" s="136"/>
      <c r="K29843" s="136"/>
      <c r="O29843" s="136"/>
      <c r="T29843" s="136"/>
      <c r="W29843" s="136"/>
      <c r="Z29843" s="136"/>
      <c r="AC29843" s="136"/>
    </row>
    <row r="29844" spans="2:29">
      <c r="B29844" s="136"/>
      <c r="E29844" s="136"/>
      <c r="H29844" s="136"/>
      <c r="K29844" s="136"/>
      <c r="O29844" s="136"/>
      <c r="T29844" s="136"/>
      <c r="W29844" s="136"/>
      <c r="Z29844" s="136"/>
      <c r="AC29844" s="136"/>
    </row>
    <row r="29845" spans="2:29">
      <c r="B29845" s="136"/>
      <c r="E29845" s="136"/>
      <c r="H29845" s="136"/>
      <c r="K29845" s="136"/>
      <c r="O29845" s="136"/>
      <c r="T29845" s="136"/>
      <c r="W29845" s="136"/>
      <c r="Z29845" s="136"/>
      <c r="AC29845" s="136"/>
    </row>
    <row r="29846" spans="2:29">
      <c r="B29846" s="136"/>
      <c r="E29846" s="136"/>
      <c r="H29846" s="136"/>
      <c r="K29846" s="136"/>
      <c r="O29846" s="136"/>
      <c r="T29846" s="136"/>
      <c r="W29846" s="136"/>
      <c r="Z29846" s="136"/>
      <c r="AC29846" s="136"/>
    </row>
    <row r="29847" spans="2:29">
      <c r="B29847" s="136"/>
      <c r="E29847" s="136"/>
      <c r="H29847" s="136"/>
      <c r="K29847" s="136"/>
      <c r="O29847" s="136"/>
      <c r="T29847" s="136"/>
      <c r="W29847" s="136"/>
      <c r="Z29847" s="136"/>
      <c r="AC29847" s="136"/>
    </row>
    <row r="29848" spans="2:29">
      <c r="B29848" s="136"/>
      <c r="E29848" s="136"/>
      <c r="H29848" s="136"/>
      <c r="K29848" s="136"/>
      <c r="O29848" s="136"/>
      <c r="T29848" s="136"/>
      <c r="W29848" s="136"/>
      <c r="Z29848" s="136"/>
      <c r="AC29848" s="136"/>
    </row>
    <row r="29849" spans="2:29">
      <c r="B29849" s="136"/>
      <c r="E29849" s="136"/>
      <c r="H29849" s="136"/>
      <c r="K29849" s="136"/>
      <c r="O29849" s="136"/>
      <c r="T29849" s="136"/>
      <c r="W29849" s="136"/>
      <c r="Z29849" s="136"/>
      <c r="AC29849" s="136"/>
    </row>
    <row r="29850" spans="2:29">
      <c r="B29850" s="136"/>
      <c r="E29850" s="136"/>
      <c r="H29850" s="136"/>
      <c r="K29850" s="136"/>
      <c r="O29850" s="136"/>
      <c r="T29850" s="136"/>
      <c r="W29850" s="136"/>
      <c r="Z29850" s="136"/>
      <c r="AC29850" s="136"/>
    </row>
    <row r="29851" spans="2:29">
      <c r="B29851" s="136"/>
      <c r="E29851" s="136"/>
      <c r="H29851" s="136"/>
      <c r="K29851" s="136"/>
      <c r="O29851" s="136"/>
      <c r="T29851" s="136"/>
      <c r="W29851" s="136"/>
      <c r="Z29851" s="136"/>
      <c r="AC29851" s="136"/>
    </row>
    <row r="29852" spans="2:29">
      <c r="B29852" s="136"/>
      <c r="E29852" s="136"/>
      <c r="H29852" s="136"/>
      <c r="K29852" s="136"/>
      <c r="O29852" s="136"/>
      <c r="T29852" s="136"/>
      <c r="W29852" s="136"/>
      <c r="Z29852" s="136"/>
      <c r="AC29852" s="136"/>
    </row>
    <row r="29853" spans="2:29">
      <c r="B29853" s="136"/>
      <c r="E29853" s="136"/>
      <c r="H29853" s="136"/>
      <c r="K29853" s="136"/>
      <c r="O29853" s="136"/>
      <c r="T29853" s="136"/>
      <c r="W29853" s="136"/>
      <c r="Z29853" s="136"/>
      <c r="AC29853" s="136"/>
    </row>
    <row r="29854" spans="2:29">
      <c r="B29854" s="136"/>
      <c r="E29854" s="136"/>
      <c r="H29854" s="136"/>
      <c r="K29854" s="136"/>
      <c r="O29854" s="136"/>
      <c r="T29854" s="136"/>
      <c r="W29854" s="136"/>
      <c r="Z29854" s="136"/>
      <c r="AC29854" s="136"/>
    </row>
    <row r="29855" spans="2:29">
      <c r="B29855" s="136"/>
      <c r="E29855" s="136"/>
      <c r="H29855" s="136"/>
      <c r="K29855" s="136"/>
      <c r="O29855" s="136"/>
      <c r="T29855" s="136"/>
      <c r="W29855" s="136"/>
      <c r="Z29855" s="136"/>
      <c r="AC29855" s="136"/>
    </row>
    <row r="29856" spans="2:29">
      <c r="B29856" s="136"/>
      <c r="E29856" s="136"/>
      <c r="H29856" s="136"/>
      <c r="K29856" s="136"/>
      <c r="O29856" s="136"/>
      <c r="T29856" s="136"/>
      <c r="W29856" s="136"/>
      <c r="Z29856" s="136"/>
      <c r="AC29856" s="136"/>
    </row>
    <row r="29857" spans="2:29">
      <c r="B29857" s="136"/>
      <c r="E29857" s="136"/>
      <c r="H29857" s="136"/>
      <c r="K29857" s="136"/>
      <c r="O29857" s="136"/>
      <c r="T29857" s="136"/>
      <c r="W29857" s="136"/>
      <c r="Z29857" s="136"/>
      <c r="AC29857" s="136"/>
    </row>
    <row r="29858" spans="2:29">
      <c r="B29858" s="136"/>
      <c r="E29858" s="136"/>
      <c r="H29858" s="136"/>
      <c r="K29858" s="136"/>
      <c r="O29858" s="136"/>
      <c r="T29858" s="136"/>
      <c r="W29858" s="136"/>
      <c r="Z29858" s="136"/>
      <c r="AC29858" s="136"/>
    </row>
    <row r="29859" spans="2:29">
      <c r="B29859" s="136"/>
      <c r="E29859" s="136"/>
      <c r="H29859" s="136"/>
      <c r="K29859" s="136"/>
      <c r="O29859" s="136"/>
      <c r="T29859" s="136"/>
      <c r="W29859" s="136"/>
      <c r="Z29859" s="136"/>
      <c r="AC29859" s="136"/>
    </row>
    <row r="29860" spans="2:29">
      <c r="B29860" s="136"/>
      <c r="E29860" s="136"/>
      <c r="H29860" s="136"/>
      <c r="K29860" s="136"/>
      <c r="O29860" s="136"/>
      <c r="T29860" s="136"/>
      <c r="W29860" s="136"/>
      <c r="Z29860" s="136"/>
      <c r="AC29860" s="136"/>
    </row>
    <row r="29861" spans="2:29">
      <c r="B29861" s="136"/>
      <c r="E29861" s="136"/>
      <c r="H29861" s="136"/>
      <c r="K29861" s="136"/>
      <c r="O29861" s="136"/>
      <c r="T29861" s="136"/>
      <c r="W29861" s="136"/>
      <c r="Z29861" s="136"/>
      <c r="AC29861" s="136"/>
    </row>
    <row r="29862" spans="2:29">
      <c r="B29862" s="136"/>
      <c r="E29862" s="136"/>
      <c r="H29862" s="136"/>
      <c r="K29862" s="136"/>
      <c r="O29862" s="136"/>
      <c r="T29862" s="136"/>
      <c r="W29862" s="136"/>
      <c r="Z29862" s="136"/>
      <c r="AC29862" s="136"/>
    </row>
    <row r="29863" spans="2:29">
      <c r="B29863" s="136"/>
      <c r="E29863" s="136"/>
      <c r="H29863" s="136"/>
      <c r="K29863" s="136"/>
      <c r="O29863" s="136"/>
      <c r="T29863" s="136"/>
      <c r="W29863" s="136"/>
      <c r="Z29863" s="136"/>
      <c r="AC29863" s="136"/>
    </row>
    <row r="29864" spans="2:29">
      <c r="B29864" s="136"/>
      <c r="E29864" s="136"/>
      <c r="H29864" s="136"/>
      <c r="K29864" s="136"/>
      <c r="O29864" s="136"/>
      <c r="T29864" s="136"/>
      <c r="W29864" s="136"/>
      <c r="Z29864" s="136"/>
      <c r="AC29864" s="136"/>
    </row>
    <row r="29865" spans="2:29">
      <c r="B29865" s="136"/>
      <c r="E29865" s="136"/>
      <c r="H29865" s="136"/>
      <c r="K29865" s="136"/>
      <c r="O29865" s="136"/>
      <c r="T29865" s="136"/>
      <c r="W29865" s="136"/>
      <c r="Z29865" s="136"/>
      <c r="AC29865" s="136"/>
    </row>
    <row r="29866" spans="2:29">
      <c r="B29866" s="136"/>
      <c r="E29866" s="136"/>
      <c r="H29866" s="136"/>
      <c r="K29866" s="136"/>
      <c r="O29866" s="136"/>
      <c r="T29866" s="136"/>
      <c r="W29866" s="136"/>
      <c r="Z29866" s="136"/>
      <c r="AC29866" s="136"/>
    </row>
    <row r="29867" spans="2:29">
      <c r="B29867" s="136"/>
      <c r="E29867" s="136"/>
      <c r="H29867" s="136"/>
      <c r="K29867" s="136"/>
      <c r="O29867" s="136"/>
      <c r="T29867" s="136"/>
      <c r="W29867" s="136"/>
      <c r="Z29867" s="136"/>
      <c r="AC29867" s="136"/>
    </row>
    <row r="29868" spans="2:29">
      <c r="B29868" s="136"/>
      <c r="E29868" s="136"/>
      <c r="H29868" s="136"/>
      <c r="K29868" s="136"/>
      <c r="O29868" s="136"/>
      <c r="T29868" s="136"/>
      <c r="W29868" s="136"/>
      <c r="Z29868" s="136"/>
      <c r="AC29868" s="136"/>
    </row>
    <row r="29869" spans="2:29">
      <c r="B29869" s="136"/>
      <c r="E29869" s="136"/>
      <c r="H29869" s="136"/>
      <c r="K29869" s="136"/>
      <c r="O29869" s="136"/>
      <c r="T29869" s="136"/>
      <c r="W29869" s="136"/>
      <c r="Z29869" s="136"/>
      <c r="AC29869" s="136"/>
    </row>
    <row r="29870" spans="2:29">
      <c r="B29870" s="136"/>
      <c r="E29870" s="136"/>
      <c r="H29870" s="136"/>
      <c r="K29870" s="136"/>
      <c r="O29870" s="136"/>
      <c r="T29870" s="136"/>
      <c r="W29870" s="136"/>
      <c r="Z29870" s="136"/>
      <c r="AC29870" s="136"/>
    </row>
    <row r="29871" spans="2:29">
      <c r="B29871" s="136"/>
      <c r="E29871" s="136"/>
      <c r="H29871" s="136"/>
      <c r="K29871" s="136"/>
      <c r="O29871" s="136"/>
      <c r="T29871" s="136"/>
      <c r="W29871" s="136"/>
      <c r="Z29871" s="136"/>
      <c r="AC29871" s="136"/>
    </row>
    <row r="29872" spans="2:29">
      <c r="B29872" s="136"/>
      <c r="E29872" s="136"/>
      <c r="H29872" s="136"/>
      <c r="K29872" s="136"/>
      <c r="O29872" s="136"/>
      <c r="T29872" s="136"/>
      <c r="W29872" s="136"/>
      <c r="Z29872" s="136"/>
      <c r="AC29872" s="136"/>
    </row>
    <row r="29873" spans="2:29">
      <c r="B29873" s="136"/>
      <c r="E29873" s="136"/>
      <c r="H29873" s="136"/>
      <c r="K29873" s="136"/>
      <c r="O29873" s="136"/>
      <c r="T29873" s="136"/>
      <c r="W29873" s="136"/>
      <c r="Z29873" s="136"/>
      <c r="AC29873" s="136"/>
    </row>
    <row r="29874" spans="2:29">
      <c r="B29874" s="136"/>
      <c r="E29874" s="136"/>
      <c r="H29874" s="136"/>
      <c r="K29874" s="136"/>
      <c r="O29874" s="136"/>
      <c r="T29874" s="136"/>
      <c r="W29874" s="136"/>
      <c r="Z29874" s="136"/>
      <c r="AC29874" s="136"/>
    </row>
    <row r="29875" spans="2:29">
      <c r="B29875" s="136"/>
      <c r="E29875" s="136"/>
      <c r="H29875" s="136"/>
      <c r="K29875" s="136"/>
      <c r="O29875" s="136"/>
      <c r="T29875" s="136"/>
      <c r="W29875" s="136"/>
      <c r="Z29875" s="136"/>
      <c r="AC29875" s="136"/>
    </row>
    <row r="29876" spans="2:29">
      <c r="B29876" s="136"/>
      <c r="E29876" s="136"/>
      <c r="H29876" s="136"/>
      <c r="K29876" s="136"/>
      <c r="O29876" s="136"/>
      <c r="T29876" s="136"/>
      <c r="W29876" s="136"/>
      <c r="Z29876" s="136"/>
      <c r="AC29876" s="136"/>
    </row>
    <row r="29877" spans="2:29">
      <c r="B29877" s="136"/>
      <c r="E29877" s="136"/>
      <c r="H29877" s="136"/>
      <c r="K29877" s="136"/>
      <c r="O29877" s="136"/>
      <c r="T29877" s="136"/>
      <c r="W29877" s="136"/>
      <c r="Z29877" s="136"/>
      <c r="AC29877" s="136"/>
    </row>
    <row r="29878" spans="2:29">
      <c r="B29878" s="136"/>
      <c r="E29878" s="136"/>
      <c r="H29878" s="136"/>
      <c r="K29878" s="136"/>
      <c r="O29878" s="136"/>
      <c r="T29878" s="136"/>
      <c r="W29878" s="136"/>
      <c r="Z29878" s="136"/>
      <c r="AC29878" s="136"/>
    </row>
    <row r="29879" spans="2:29">
      <c r="B29879" s="136"/>
      <c r="E29879" s="136"/>
      <c r="H29879" s="136"/>
      <c r="K29879" s="136"/>
      <c r="O29879" s="136"/>
      <c r="T29879" s="136"/>
      <c r="W29879" s="136"/>
      <c r="Z29879" s="136"/>
      <c r="AC29879" s="136"/>
    </row>
    <row r="29880" spans="2:29">
      <c r="B29880" s="136"/>
      <c r="E29880" s="136"/>
      <c r="H29880" s="136"/>
      <c r="K29880" s="136"/>
      <c r="O29880" s="136"/>
      <c r="T29880" s="136"/>
      <c r="W29880" s="136"/>
      <c r="Z29880" s="136"/>
      <c r="AC29880" s="136"/>
    </row>
    <row r="29881" spans="2:29">
      <c r="B29881" s="136"/>
      <c r="E29881" s="136"/>
      <c r="H29881" s="136"/>
      <c r="K29881" s="136"/>
      <c r="O29881" s="136"/>
      <c r="T29881" s="136"/>
      <c r="W29881" s="136"/>
      <c r="Z29881" s="136"/>
      <c r="AC29881" s="136"/>
    </row>
    <row r="29882" spans="2:29">
      <c r="B29882" s="136"/>
      <c r="E29882" s="136"/>
      <c r="H29882" s="136"/>
      <c r="K29882" s="136"/>
      <c r="O29882" s="136"/>
      <c r="T29882" s="136"/>
      <c r="W29882" s="136"/>
      <c r="Z29882" s="136"/>
      <c r="AC29882" s="136"/>
    </row>
    <row r="29883" spans="2:29">
      <c r="B29883" s="136"/>
      <c r="E29883" s="136"/>
      <c r="H29883" s="136"/>
      <c r="K29883" s="136"/>
      <c r="O29883" s="136"/>
      <c r="T29883" s="136"/>
      <c r="W29883" s="136"/>
      <c r="Z29883" s="136"/>
      <c r="AC29883" s="136"/>
    </row>
    <row r="29884" spans="2:29">
      <c r="B29884" s="136"/>
      <c r="E29884" s="136"/>
      <c r="H29884" s="136"/>
      <c r="K29884" s="136"/>
      <c r="O29884" s="136"/>
      <c r="T29884" s="136"/>
      <c r="W29884" s="136"/>
      <c r="Z29884" s="136"/>
      <c r="AC29884" s="136"/>
    </row>
    <row r="29885" spans="2:29">
      <c r="B29885" s="136"/>
      <c r="E29885" s="136"/>
      <c r="H29885" s="136"/>
      <c r="K29885" s="136"/>
      <c r="O29885" s="136"/>
      <c r="T29885" s="136"/>
      <c r="W29885" s="136"/>
      <c r="Z29885" s="136"/>
      <c r="AC29885" s="136"/>
    </row>
    <row r="29886" spans="2:29">
      <c r="B29886" s="136"/>
      <c r="E29886" s="136"/>
      <c r="H29886" s="136"/>
      <c r="K29886" s="136"/>
      <c r="O29886" s="136"/>
      <c r="T29886" s="136"/>
      <c r="W29886" s="136"/>
      <c r="Z29886" s="136"/>
      <c r="AC29886" s="136"/>
    </row>
    <row r="29887" spans="2:29">
      <c r="B29887" s="136"/>
      <c r="E29887" s="136"/>
      <c r="H29887" s="136"/>
      <c r="K29887" s="136"/>
      <c r="O29887" s="136"/>
      <c r="T29887" s="136"/>
      <c r="W29887" s="136"/>
      <c r="Z29887" s="136"/>
      <c r="AC29887" s="136"/>
    </row>
    <row r="29888" spans="2:29">
      <c r="B29888" s="136"/>
      <c r="E29888" s="136"/>
      <c r="H29888" s="136"/>
      <c r="K29888" s="136"/>
      <c r="O29888" s="136"/>
      <c r="T29888" s="136"/>
      <c r="W29888" s="136"/>
      <c r="Z29888" s="136"/>
      <c r="AC29888" s="136"/>
    </row>
    <row r="29889" spans="2:29">
      <c r="B29889" s="136"/>
      <c r="E29889" s="136"/>
      <c r="H29889" s="136"/>
      <c r="K29889" s="136"/>
      <c r="O29889" s="136"/>
      <c r="T29889" s="136"/>
      <c r="W29889" s="136"/>
      <c r="Z29889" s="136"/>
      <c r="AC29889" s="136"/>
    </row>
    <row r="29890" spans="2:29">
      <c r="B29890" s="136"/>
      <c r="E29890" s="136"/>
      <c r="H29890" s="136"/>
      <c r="K29890" s="136"/>
      <c r="O29890" s="136"/>
      <c r="T29890" s="136"/>
      <c r="W29890" s="136"/>
      <c r="Z29890" s="136"/>
      <c r="AC29890" s="136"/>
    </row>
    <row r="29891" spans="2:29">
      <c r="B29891" s="136"/>
      <c r="E29891" s="136"/>
      <c r="H29891" s="136"/>
      <c r="K29891" s="136"/>
      <c r="O29891" s="136"/>
      <c r="T29891" s="136"/>
      <c r="W29891" s="136"/>
      <c r="Z29891" s="136"/>
      <c r="AC29891" s="136"/>
    </row>
    <row r="29892" spans="2:29">
      <c r="B29892" s="136"/>
      <c r="E29892" s="136"/>
      <c r="H29892" s="136"/>
      <c r="K29892" s="136"/>
      <c r="O29892" s="136"/>
      <c r="T29892" s="136"/>
      <c r="W29892" s="136"/>
      <c r="Z29892" s="136"/>
      <c r="AC29892" s="136"/>
    </row>
    <row r="29893" spans="2:29">
      <c r="B29893" s="136"/>
      <c r="E29893" s="136"/>
      <c r="H29893" s="136"/>
      <c r="K29893" s="136"/>
      <c r="O29893" s="136"/>
      <c r="T29893" s="136"/>
      <c r="W29893" s="136"/>
      <c r="Z29893" s="136"/>
      <c r="AC29893" s="136"/>
    </row>
    <row r="29894" spans="2:29">
      <c r="B29894" s="136"/>
      <c r="E29894" s="136"/>
      <c r="H29894" s="136"/>
      <c r="K29894" s="136"/>
      <c r="O29894" s="136"/>
      <c r="T29894" s="136"/>
      <c r="W29894" s="136"/>
      <c r="Z29894" s="136"/>
      <c r="AC29894" s="136"/>
    </row>
    <row r="29895" spans="2:29">
      <c r="B29895" s="136"/>
      <c r="E29895" s="136"/>
      <c r="H29895" s="136"/>
      <c r="K29895" s="136"/>
      <c r="O29895" s="136"/>
      <c r="T29895" s="136"/>
      <c r="W29895" s="136"/>
      <c r="Z29895" s="136"/>
      <c r="AC29895" s="136"/>
    </row>
    <row r="29896" spans="2:29">
      <c r="B29896" s="136"/>
      <c r="E29896" s="136"/>
      <c r="H29896" s="136"/>
      <c r="K29896" s="136"/>
      <c r="O29896" s="136"/>
      <c r="T29896" s="136"/>
      <c r="W29896" s="136"/>
      <c r="Z29896" s="136"/>
      <c r="AC29896" s="136"/>
    </row>
    <row r="29897" spans="2:29">
      <c r="B29897" s="136"/>
      <c r="E29897" s="136"/>
      <c r="H29897" s="136"/>
      <c r="K29897" s="136"/>
      <c r="O29897" s="136"/>
      <c r="T29897" s="136"/>
      <c r="W29897" s="136"/>
      <c r="Z29897" s="136"/>
      <c r="AC29897" s="136"/>
    </row>
    <row r="29898" spans="2:29">
      <c r="B29898" s="136"/>
      <c r="E29898" s="136"/>
      <c r="H29898" s="136"/>
      <c r="K29898" s="136"/>
      <c r="O29898" s="136"/>
      <c r="T29898" s="136"/>
      <c r="W29898" s="136"/>
      <c r="Z29898" s="136"/>
      <c r="AC29898" s="136"/>
    </row>
    <row r="29899" spans="2:29">
      <c r="B29899" s="136"/>
      <c r="E29899" s="136"/>
      <c r="H29899" s="136"/>
      <c r="K29899" s="136"/>
      <c r="O29899" s="136"/>
      <c r="T29899" s="136"/>
      <c r="W29899" s="136"/>
      <c r="Z29899" s="136"/>
      <c r="AC29899" s="136"/>
    </row>
    <row r="29900" spans="2:29">
      <c r="B29900" s="136"/>
      <c r="E29900" s="136"/>
      <c r="H29900" s="136"/>
      <c r="K29900" s="136"/>
      <c r="O29900" s="136"/>
      <c r="T29900" s="136"/>
      <c r="W29900" s="136"/>
      <c r="Z29900" s="136"/>
      <c r="AC29900" s="136"/>
    </row>
    <row r="29901" spans="2:29">
      <c r="B29901" s="136"/>
      <c r="E29901" s="136"/>
      <c r="H29901" s="136"/>
      <c r="K29901" s="136"/>
      <c r="O29901" s="136"/>
      <c r="T29901" s="136"/>
      <c r="W29901" s="136"/>
      <c r="Z29901" s="136"/>
      <c r="AC29901" s="136"/>
    </row>
    <row r="29902" spans="2:29">
      <c r="B29902" s="136"/>
      <c r="E29902" s="136"/>
      <c r="H29902" s="136"/>
      <c r="K29902" s="136"/>
      <c r="O29902" s="136"/>
      <c r="T29902" s="136"/>
      <c r="W29902" s="136"/>
      <c r="Z29902" s="136"/>
      <c r="AC29902" s="136"/>
    </row>
    <row r="29903" spans="2:29">
      <c r="B29903" s="136"/>
      <c r="E29903" s="136"/>
      <c r="H29903" s="136"/>
      <c r="K29903" s="136"/>
      <c r="O29903" s="136"/>
      <c r="T29903" s="136"/>
      <c r="W29903" s="136"/>
      <c r="Z29903" s="136"/>
      <c r="AC29903" s="136"/>
    </row>
    <row r="29904" spans="2:29">
      <c r="B29904" s="136"/>
      <c r="E29904" s="136"/>
      <c r="H29904" s="136"/>
      <c r="K29904" s="136"/>
      <c r="O29904" s="136"/>
      <c r="T29904" s="136"/>
      <c r="W29904" s="136"/>
      <c r="Z29904" s="136"/>
      <c r="AC29904" s="136"/>
    </row>
    <row r="29905" spans="2:29">
      <c r="B29905" s="136"/>
      <c r="E29905" s="136"/>
      <c r="H29905" s="136"/>
      <c r="K29905" s="136"/>
      <c r="O29905" s="136"/>
      <c r="T29905" s="136"/>
      <c r="W29905" s="136"/>
      <c r="Z29905" s="136"/>
      <c r="AC29905" s="136"/>
    </row>
    <row r="29906" spans="2:29">
      <c r="B29906" s="136"/>
      <c r="E29906" s="136"/>
      <c r="H29906" s="136"/>
      <c r="K29906" s="136"/>
      <c r="O29906" s="136"/>
      <c r="T29906" s="136"/>
      <c r="W29906" s="136"/>
      <c r="Z29906" s="136"/>
      <c r="AC29906" s="136"/>
    </row>
    <row r="29907" spans="2:29">
      <c r="B29907" s="136"/>
      <c r="E29907" s="136"/>
      <c r="H29907" s="136"/>
      <c r="K29907" s="136"/>
      <c r="O29907" s="136"/>
      <c r="T29907" s="136"/>
      <c r="W29907" s="136"/>
      <c r="Z29907" s="136"/>
      <c r="AC29907" s="136"/>
    </row>
    <row r="29908" spans="2:29">
      <c r="B29908" s="136"/>
      <c r="E29908" s="136"/>
      <c r="H29908" s="136"/>
      <c r="K29908" s="136"/>
      <c r="O29908" s="136"/>
      <c r="T29908" s="136"/>
      <c r="W29908" s="136"/>
      <c r="Z29908" s="136"/>
      <c r="AC29908" s="136"/>
    </row>
    <row r="29909" spans="2:29">
      <c r="B29909" s="136"/>
      <c r="E29909" s="136"/>
      <c r="H29909" s="136"/>
      <c r="K29909" s="136"/>
      <c r="O29909" s="136"/>
      <c r="T29909" s="136"/>
      <c r="W29909" s="136"/>
      <c r="Z29909" s="136"/>
      <c r="AC29909" s="136"/>
    </row>
    <row r="29910" spans="2:29">
      <c r="B29910" s="136"/>
      <c r="E29910" s="136"/>
      <c r="H29910" s="136"/>
      <c r="K29910" s="136"/>
      <c r="O29910" s="136"/>
      <c r="T29910" s="136"/>
      <c r="W29910" s="136"/>
      <c r="Z29910" s="136"/>
      <c r="AC29910" s="136"/>
    </row>
    <row r="29911" spans="2:29">
      <c r="B29911" s="136"/>
      <c r="E29911" s="136"/>
      <c r="H29911" s="136"/>
      <c r="K29911" s="136"/>
      <c r="O29911" s="136"/>
      <c r="T29911" s="136"/>
      <c r="W29911" s="136"/>
      <c r="Z29911" s="136"/>
      <c r="AC29911" s="136"/>
    </row>
    <row r="29912" spans="2:29">
      <c r="B29912" s="136"/>
      <c r="E29912" s="136"/>
      <c r="H29912" s="136"/>
      <c r="K29912" s="136"/>
      <c r="O29912" s="136"/>
      <c r="T29912" s="136"/>
      <c r="W29912" s="136"/>
      <c r="Z29912" s="136"/>
      <c r="AC29912" s="136"/>
    </row>
    <row r="29913" spans="2:29">
      <c r="B29913" s="136"/>
      <c r="E29913" s="136"/>
      <c r="H29913" s="136"/>
      <c r="K29913" s="136"/>
      <c r="O29913" s="136"/>
      <c r="T29913" s="136"/>
      <c r="W29913" s="136"/>
      <c r="Z29913" s="136"/>
      <c r="AC29913" s="136"/>
    </row>
    <row r="29914" spans="2:29">
      <c r="B29914" s="136"/>
      <c r="E29914" s="136"/>
      <c r="H29914" s="136"/>
      <c r="K29914" s="136"/>
      <c r="O29914" s="136"/>
      <c r="T29914" s="136"/>
      <c r="W29914" s="136"/>
      <c r="Z29914" s="136"/>
      <c r="AC29914" s="136"/>
    </row>
    <row r="29915" spans="2:29">
      <c r="B29915" s="136"/>
      <c r="E29915" s="136"/>
      <c r="H29915" s="136"/>
      <c r="K29915" s="136"/>
      <c r="O29915" s="136"/>
      <c r="T29915" s="136"/>
      <c r="W29915" s="136"/>
      <c r="Z29915" s="136"/>
      <c r="AC29915" s="136"/>
    </row>
    <row r="29916" spans="2:29">
      <c r="B29916" s="136"/>
      <c r="E29916" s="136"/>
      <c r="H29916" s="136"/>
      <c r="K29916" s="136"/>
      <c r="O29916" s="136"/>
      <c r="T29916" s="136"/>
      <c r="W29916" s="136"/>
      <c r="Z29916" s="136"/>
      <c r="AC29916" s="136"/>
    </row>
    <row r="29917" spans="2:29">
      <c r="B29917" s="136"/>
      <c r="E29917" s="136"/>
      <c r="H29917" s="136"/>
      <c r="K29917" s="136"/>
      <c r="O29917" s="136"/>
      <c r="T29917" s="136"/>
      <c r="W29917" s="136"/>
      <c r="Z29917" s="136"/>
      <c r="AC29917" s="136"/>
    </row>
    <row r="29918" spans="2:29">
      <c r="B29918" s="136"/>
      <c r="E29918" s="136"/>
      <c r="H29918" s="136"/>
      <c r="K29918" s="136"/>
      <c r="O29918" s="136"/>
      <c r="T29918" s="136"/>
      <c r="W29918" s="136"/>
      <c r="Z29918" s="136"/>
      <c r="AC29918" s="136"/>
    </row>
    <row r="29919" spans="2:29">
      <c r="B29919" s="136"/>
      <c r="E29919" s="136"/>
      <c r="H29919" s="136"/>
      <c r="K29919" s="136"/>
      <c r="O29919" s="136"/>
      <c r="T29919" s="136"/>
      <c r="W29919" s="136"/>
      <c r="Z29919" s="136"/>
      <c r="AC29919" s="136"/>
    </row>
    <row r="29920" spans="2:29">
      <c r="B29920" s="136"/>
      <c r="E29920" s="136"/>
      <c r="H29920" s="136"/>
      <c r="K29920" s="136"/>
      <c r="O29920" s="136"/>
      <c r="T29920" s="136"/>
      <c r="W29920" s="136"/>
      <c r="Z29920" s="136"/>
      <c r="AC29920" s="136"/>
    </row>
    <row r="29921" spans="2:29">
      <c r="B29921" s="136"/>
      <c r="E29921" s="136"/>
      <c r="H29921" s="136"/>
      <c r="K29921" s="136"/>
      <c r="O29921" s="136"/>
      <c r="T29921" s="136"/>
      <c r="W29921" s="136"/>
      <c r="Z29921" s="136"/>
      <c r="AC29921" s="136"/>
    </row>
    <row r="29922" spans="2:29">
      <c r="B29922" s="136"/>
      <c r="E29922" s="136"/>
      <c r="H29922" s="136"/>
      <c r="K29922" s="136"/>
      <c r="O29922" s="136"/>
      <c r="T29922" s="136"/>
      <c r="W29922" s="136"/>
      <c r="Z29922" s="136"/>
      <c r="AC29922" s="136"/>
    </row>
    <row r="29923" spans="2:29">
      <c r="B29923" s="136"/>
      <c r="E29923" s="136"/>
      <c r="H29923" s="136"/>
      <c r="K29923" s="136"/>
      <c r="O29923" s="136"/>
      <c r="T29923" s="136"/>
      <c r="W29923" s="136"/>
      <c r="Z29923" s="136"/>
      <c r="AC29923" s="136"/>
    </row>
    <row r="29924" spans="2:29">
      <c r="B29924" s="136"/>
      <c r="E29924" s="136"/>
      <c r="H29924" s="136"/>
      <c r="K29924" s="136"/>
      <c r="O29924" s="136"/>
      <c r="T29924" s="136"/>
      <c r="W29924" s="136"/>
      <c r="Z29924" s="136"/>
      <c r="AC29924" s="136"/>
    </row>
    <row r="29925" spans="2:29">
      <c r="B29925" s="136"/>
      <c r="E29925" s="136"/>
      <c r="H29925" s="136"/>
      <c r="K29925" s="136"/>
      <c r="O29925" s="136"/>
      <c r="T29925" s="136"/>
      <c r="W29925" s="136"/>
      <c r="Z29925" s="136"/>
      <c r="AC29925" s="136"/>
    </row>
    <row r="29926" spans="2:29">
      <c r="B29926" s="136"/>
      <c r="E29926" s="136"/>
      <c r="H29926" s="136"/>
      <c r="K29926" s="136"/>
      <c r="O29926" s="136"/>
      <c r="T29926" s="136"/>
      <c r="W29926" s="136"/>
      <c r="Z29926" s="136"/>
      <c r="AC29926" s="136"/>
    </row>
    <row r="29927" spans="2:29">
      <c r="B29927" s="136"/>
      <c r="E29927" s="136"/>
      <c r="H29927" s="136"/>
      <c r="K29927" s="136"/>
      <c r="O29927" s="136"/>
      <c r="T29927" s="136"/>
      <c r="W29927" s="136"/>
      <c r="Z29927" s="136"/>
      <c r="AC29927" s="136"/>
    </row>
    <row r="29928" spans="2:29">
      <c r="B29928" s="136"/>
      <c r="E29928" s="136"/>
      <c r="H29928" s="136"/>
      <c r="K29928" s="136"/>
      <c r="O29928" s="136"/>
      <c r="T29928" s="136"/>
      <c r="W29928" s="136"/>
      <c r="Z29928" s="136"/>
      <c r="AC29928" s="136"/>
    </row>
    <row r="29929" spans="2:29">
      <c r="B29929" s="136"/>
      <c r="E29929" s="136"/>
      <c r="H29929" s="136"/>
      <c r="K29929" s="136"/>
      <c r="O29929" s="136"/>
      <c r="T29929" s="136"/>
      <c r="W29929" s="136"/>
      <c r="Z29929" s="136"/>
      <c r="AC29929" s="136"/>
    </row>
    <row r="29930" spans="2:29">
      <c r="B29930" s="136"/>
      <c r="E29930" s="136"/>
      <c r="H29930" s="136"/>
      <c r="K29930" s="136"/>
      <c r="O29930" s="136"/>
      <c r="T29930" s="136"/>
      <c r="W29930" s="136"/>
      <c r="Z29930" s="136"/>
      <c r="AC29930" s="136"/>
    </row>
    <row r="29931" spans="2:29">
      <c r="B29931" s="136"/>
      <c r="E29931" s="136"/>
      <c r="H29931" s="136"/>
      <c r="K29931" s="136"/>
      <c r="O29931" s="136"/>
      <c r="T29931" s="136"/>
      <c r="W29931" s="136"/>
      <c r="Z29931" s="136"/>
      <c r="AC29931" s="136"/>
    </row>
    <row r="29932" spans="2:29">
      <c r="B29932" s="136"/>
      <c r="E29932" s="136"/>
      <c r="H29932" s="136"/>
      <c r="K29932" s="136"/>
      <c r="O29932" s="136"/>
      <c r="T29932" s="136"/>
      <c r="W29932" s="136"/>
      <c r="Z29932" s="136"/>
      <c r="AC29932" s="136"/>
    </row>
    <row r="29933" spans="2:29">
      <c r="B29933" s="136"/>
      <c r="E29933" s="136"/>
      <c r="H29933" s="136"/>
      <c r="K29933" s="136"/>
      <c r="O29933" s="136"/>
      <c r="T29933" s="136"/>
      <c r="W29933" s="136"/>
      <c r="Z29933" s="136"/>
      <c r="AC29933" s="136"/>
    </row>
    <row r="29934" spans="2:29">
      <c r="B29934" s="136"/>
      <c r="E29934" s="136"/>
      <c r="H29934" s="136"/>
      <c r="K29934" s="136"/>
      <c r="O29934" s="136"/>
      <c r="T29934" s="136"/>
      <c r="W29934" s="136"/>
      <c r="Z29934" s="136"/>
      <c r="AC29934" s="136"/>
    </row>
    <row r="29935" spans="2:29">
      <c r="B29935" s="136"/>
      <c r="E29935" s="136"/>
      <c r="H29935" s="136"/>
      <c r="K29935" s="136"/>
      <c r="O29935" s="136"/>
      <c r="T29935" s="136"/>
      <c r="W29935" s="136"/>
      <c r="Z29935" s="136"/>
      <c r="AC29935" s="136"/>
    </row>
    <row r="29936" spans="2:29">
      <c r="B29936" s="136"/>
      <c r="E29936" s="136"/>
      <c r="H29936" s="136"/>
      <c r="K29936" s="136"/>
      <c r="O29936" s="136"/>
      <c r="T29936" s="136"/>
      <c r="W29936" s="136"/>
      <c r="Z29936" s="136"/>
      <c r="AC29936" s="136"/>
    </row>
    <row r="29937" spans="2:29">
      <c r="B29937" s="136"/>
      <c r="E29937" s="136"/>
      <c r="H29937" s="136"/>
      <c r="K29937" s="136"/>
      <c r="O29937" s="136"/>
      <c r="T29937" s="136"/>
      <c r="W29937" s="136"/>
      <c r="Z29937" s="136"/>
      <c r="AC29937" s="136"/>
    </row>
    <row r="29938" spans="2:29">
      <c r="B29938" s="136"/>
      <c r="E29938" s="136"/>
      <c r="H29938" s="136"/>
      <c r="K29938" s="136"/>
      <c r="O29938" s="136"/>
      <c r="T29938" s="136"/>
      <c r="W29938" s="136"/>
      <c r="Z29938" s="136"/>
      <c r="AC29938" s="136"/>
    </row>
    <row r="29939" spans="2:29">
      <c r="B29939" s="136"/>
      <c r="E29939" s="136"/>
      <c r="H29939" s="136"/>
      <c r="K29939" s="136"/>
      <c r="O29939" s="136"/>
      <c r="T29939" s="136"/>
      <c r="W29939" s="136"/>
      <c r="Z29939" s="136"/>
      <c r="AC29939" s="136"/>
    </row>
    <row r="29940" spans="2:29">
      <c r="B29940" s="136"/>
      <c r="E29940" s="136"/>
      <c r="H29940" s="136"/>
      <c r="K29940" s="136"/>
      <c r="O29940" s="136"/>
      <c r="T29940" s="136"/>
      <c r="W29940" s="136"/>
      <c r="Z29940" s="136"/>
      <c r="AC29940" s="136"/>
    </row>
    <row r="29941" spans="2:29">
      <c r="B29941" s="136"/>
      <c r="E29941" s="136"/>
      <c r="H29941" s="136"/>
      <c r="K29941" s="136"/>
      <c r="O29941" s="136"/>
      <c r="T29941" s="136"/>
      <c r="W29941" s="136"/>
      <c r="Z29941" s="136"/>
      <c r="AC29941" s="136"/>
    </row>
    <row r="29942" spans="2:29">
      <c r="B29942" s="136"/>
      <c r="E29942" s="136"/>
      <c r="H29942" s="136"/>
      <c r="K29942" s="136"/>
      <c r="O29942" s="136"/>
      <c r="T29942" s="136"/>
      <c r="W29942" s="136"/>
      <c r="Z29942" s="136"/>
      <c r="AC29942" s="136"/>
    </row>
    <row r="29943" spans="2:29">
      <c r="B29943" s="136"/>
      <c r="E29943" s="136"/>
      <c r="H29943" s="136"/>
      <c r="K29943" s="136"/>
      <c r="O29943" s="136"/>
      <c r="T29943" s="136"/>
      <c r="W29943" s="136"/>
      <c r="Z29943" s="136"/>
      <c r="AC29943" s="136"/>
    </row>
    <row r="29944" spans="2:29">
      <c r="B29944" s="136"/>
      <c r="E29944" s="136"/>
      <c r="H29944" s="136"/>
      <c r="K29944" s="136"/>
      <c r="O29944" s="136"/>
      <c r="T29944" s="136"/>
      <c r="W29944" s="136"/>
      <c r="Z29944" s="136"/>
      <c r="AC29944" s="136"/>
    </row>
    <row r="29945" spans="2:29">
      <c r="B29945" s="136"/>
      <c r="E29945" s="136"/>
      <c r="H29945" s="136"/>
      <c r="K29945" s="136"/>
      <c r="O29945" s="136"/>
      <c r="T29945" s="136"/>
      <c r="W29945" s="136"/>
      <c r="Z29945" s="136"/>
      <c r="AC29945" s="136"/>
    </row>
    <row r="29946" spans="2:29">
      <c r="B29946" s="136"/>
      <c r="E29946" s="136"/>
      <c r="H29946" s="136"/>
      <c r="K29946" s="136"/>
      <c r="O29946" s="136"/>
      <c r="T29946" s="136"/>
      <c r="W29946" s="136"/>
      <c r="Z29946" s="136"/>
      <c r="AC29946" s="136"/>
    </row>
    <row r="29947" spans="2:29">
      <c r="B29947" s="136"/>
      <c r="E29947" s="136"/>
      <c r="H29947" s="136"/>
      <c r="K29947" s="136"/>
      <c r="O29947" s="136"/>
      <c r="T29947" s="136"/>
      <c r="W29947" s="136"/>
      <c r="Z29947" s="136"/>
      <c r="AC29947" s="136"/>
    </row>
    <row r="29948" spans="2:29">
      <c r="B29948" s="136"/>
      <c r="E29948" s="136"/>
      <c r="H29948" s="136"/>
      <c r="K29948" s="136"/>
      <c r="O29948" s="136"/>
      <c r="T29948" s="136"/>
      <c r="W29948" s="136"/>
      <c r="Z29948" s="136"/>
      <c r="AC29948" s="136"/>
    </row>
    <row r="29949" spans="2:29">
      <c r="B29949" s="136"/>
      <c r="E29949" s="136"/>
      <c r="H29949" s="136"/>
      <c r="K29949" s="136"/>
      <c r="O29949" s="136"/>
      <c r="T29949" s="136"/>
      <c r="W29949" s="136"/>
      <c r="Z29949" s="136"/>
      <c r="AC29949" s="136"/>
    </row>
    <row r="29950" spans="2:29">
      <c r="B29950" s="136"/>
      <c r="E29950" s="136"/>
      <c r="H29950" s="136"/>
      <c r="K29950" s="136"/>
      <c r="O29950" s="136"/>
      <c r="T29950" s="136"/>
      <c r="W29950" s="136"/>
      <c r="Z29950" s="136"/>
      <c r="AC29950" s="136"/>
    </row>
    <row r="29951" spans="2:29">
      <c r="B29951" s="136"/>
      <c r="E29951" s="136"/>
      <c r="H29951" s="136"/>
      <c r="K29951" s="136"/>
      <c r="O29951" s="136"/>
      <c r="T29951" s="136"/>
      <c r="W29951" s="136"/>
      <c r="Z29951" s="136"/>
      <c r="AC29951" s="136"/>
    </row>
    <row r="29952" spans="2:29">
      <c r="B29952" s="136"/>
      <c r="E29952" s="136"/>
      <c r="H29952" s="136"/>
      <c r="K29952" s="136"/>
      <c r="O29952" s="136"/>
      <c r="T29952" s="136"/>
      <c r="W29952" s="136"/>
      <c r="Z29952" s="136"/>
      <c r="AC29952" s="136"/>
    </row>
    <row r="29953" spans="2:29">
      <c r="B29953" s="136"/>
      <c r="E29953" s="136"/>
      <c r="H29953" s="136"/>
      <c r="K29953" s="136"/>
      <c r="O29953" s="136"/>
      <c r="T29953" s="136"/>
      <c r="W29953" s="136"/>
      <c r="Z29953" s="136"/>
      <c r="AC29953" s="136"/>
    </row>
    <row r="29954" spans="2:29">
      <c r="B29954" s="136"/>
      <c r="E29954" s="136"/>
      <c r="H29954" s="136"/>
      <c r="K29954" s="136"/>
      <c r="O29954" s="136"/>
      <c r="T29954" s="136"/>
      <c r="W29954" s="136"/>
      <c r="Z29954" s="136"/>
      <c r="AC29954" s="136"/>
    </row>
    <row r="29955" spans="2:29">
      <c r="B29955" s="136"/>
      <c r="E29955" s="136"/>
      <c r="H29955" s="136"/>
      <c r="K29955" s="136"/>
      <c r="O29955" s="136"/>
      <c r="T29955" s="136"/>
      <c r="W29955" s="136"/>
      <c r="Z29955" s="136"/>
      <c r="AC29955" s="136"/>
    </row>
    <row r="29956" spans="2:29">
      <c r="B29956" s="136"/>
      <c r="E29956" s="136"/>
      <c r="H29956" s="136"/>
      <c r="K29956" s="136"/>
      <c r="O29956" s="136"/>
      <c r="T29956" s="136"/>
      <c r="W29956" s="136"/>
      <c r="Z29956" s="136"/>
      <c r="AC29956" s="136"/>
    </row>
    <row r="29957" spans="2:29">
      <c r="B29957" s="136"/>
      <c r="E29957" s="136"/>
      <c r="H29957" s="136"/>
      <c r="K29957" s="136"/>
      <c r="O29957" s="136"/>
      <c r="T29957" s="136"/>
      <c r="W29957" s="136"/>
      <c r="Z29957" s="136"/>
      <c r="AC29957" s="136"/>
    </row>
    <row r="29958" spans="2:29">
      <c r="B29958" s="136"/>
      <c r="E29958" s="136"/>
      <c r="H29958" s="136"/>
      <c r="K29958" s="136"/>
      <c r="O29958" s="136"/>
      <c r="T29958" s="136"/>
      <c r="W29958" s="136"/>
      <c r="Z29958" s="136"/>
      <c r="AC29958" s="136"/>
    </row>
    <row r="29959" spans="2:29">
      <c r="B29959" s="136"/>
      <c r="E29959" s="136"/>
      <c r="H29959" s="136"/>
      <c r="K29959" s="136"/>
      <c r="O29959" s="136"/>
      <c r="T29959" s="136"/>
      <c r="W29959" s="136"/>
      <c r="Z29959" s="136"/>
      <c r="AC29959" s="136"/>
    </row>
    <row r="29960" spans="2:29">
      <c r="B29960" s="136"/>
      <c r="E29960" s="136"/>
      <c r="H29960" s="136"/>
      <c r="K29960" s="136"/>
      <c r="O29960" s="136"/>
      <c r="T29960" s="136"/>
      <c r="W29960" s="136"/>
      <c r="Z29960" s="136"/>
      <c r="AC29960" s="136"/>
    </row>
    <row r="29961" spans="2:29">
      <c r="B29961" s="136"/>
      <c r="E29961" s="136"/>
      <c r="H29961" s="136"/>
      <c r="K29961" s="136"/>
      <c r="O29961" s="136"/>
      <c r="T29961" s="136"/>
      <c r="W29961" s="136"/>
      <c r="Z29961" s="136"/>
      <c r="AC29961" s="136"/>
    </row>
    <row r="29962" spans="2:29">
      <c r="B29962" s="136"/>
      <c r="E29962" s="136"/>
      <c r="H29962" s="136"/>
      <c r="K29962" s="136"/>
      <c r="O29962" s="136"/>
      <c r="T29962" s="136"/>
      <c r="W29962" s="136"/>
      <c r="Z29962" s="136"/>
      <c r="AC29962" s="136"/>
    </row>
    <row r="29963" spans="2:29">
      <c r="B29963" s="136"/>
      <c r="E29963" s="136"/>
      <c r="H29963" s="136"/>
      <c r="K29963" s="136"/>
      <c r="O29963" s="136"/>
      <c r="T29963" s="136"/>
      <c r="W29963" s="136"/>
      <c r="Z29963" s="136"/>
      <c r="AC29963" s="136"/>
    </row>
    <row r="29964" spans="2:29">
      <c r="B29964" s="136"/>
      <c r="E29964" s="136"/>
      <c r="H29964" s="136"/>
      <c r="K29964" s="136"/>
      <c r="O29964" s="136"/>
      <c r="T29964" s="136"/>
      <c r="W29964" s="136"/>
      <c r="Z29964" s="136"/>
      <c r="AC29964" s="136"/>
    </row>
    <row r="29965" spans="2:29">
      <c r="B29965" s="136"/>
      <c r="E29965" s="136"/>
      <c r="H29965" s="136"/>
      <c r="K29965" s="136"/>
      <c r="O29965" s="136"/>
      <c r="T29965" s="136"/>
      <c r="W29965" s="136"/>
      <c r="Z29965" s="136"/>
      <c r="AC29965" s="136"/>
    </row>
    <row r="29966" spans="2:29">
      <c r="B29966" s="136"/>
      <c r="E29966" s="136"/>
      <c r="H29966" s="136"/>
      <c r="K29966" s="136"/>
      <c r="O29966" s="136"/>
      <c r="T29966" s="136"/>
      <c r="W29966" s="136"/>
      <c r="Z29966" s="136"/>
      <c r="AC29966" s="136"/>
    </row>
    <row r="29967" spans="2:29">
      <c r="B29967" s="136"/>
      <c r="E29967" s="136"/>
      <c r="H29967" s="136"/>
      <c r="K29967" s="136"/>
      <c r="O29967" s="136"/>
      <c r="T29967" s="136"/>
      <c r="W29967" s="136"/>
      <c r="Z29967" s="136"/>
      <c r="AC29967" s="136"/>
    </row>
    <row r="29968" spans="2:29">
      <c r="B29968" s="136"/>
      <c r="E29968" s="136"/>
      <c r="H29968" s="136"/>
      <c r="K29968" s="136"/>
      <c r="O29968" s="136"/>
      <c r="T29968" s="136"/>
      <c r="W29968" s="136"/>
      <c r="Z29968" s="136"/>
      <c r="AC29968" s="136"/>
    </row>
    <row r="29969" spans="2:29">
      <c r="B29969" s="136"/>
      <c r="E29969" s="136"/>
      <c r="H29969" s="136"/>
      <c r="K29969" s="136"/>
      <c r="O29969" s="136"/>
      <c r="T29969" s="136"/>
      <c r="W29969" s="136"/>
      <c r="Z29969" s="136"/>
      <c r="AC29969" s="136"/>
    </row>
    <row r="29970" spans="2:29">
      <c r="B29970" s="136"/>
      <c r="E29970" s="136"/>
      <c r="H29970" s="136"/>
      <c r="K29970" s="136"/>
      <c r="O29970" s="136"/>
      <c r="T29970" s="136"/>
      <c r="W29970" s="136"/>
      <c r="Z29970" s="136"/>
      <c r="AC29970" s="136"/>
    </row>
    <row r="29971" spans="2:29">
      <c r="B29971" s="136"/>
      <c r="E29971" s="136"/>
      <c r="H29971" s="136"/>
      <c r="K29971" s="136"/>
      <c r="O29971" s="136"/>
      <c r="T29971" s="136"/>
      <c r="W29971" s="136"/>
      <c r="Z29971" s="136"/>
      <c r="AC29971" s="136"/>
    </row>
    <row r="29972" spans="2:29">
      <c r="B29972" s="136"/>
      <c r="E29972" s="136"/>
      <c r="H29972" s="136"/>
      <c r="K29972" s="136"/>
      <c r="O29972" s="136"/>
      <c r="T29972" s="136"/>
      <c r="W29972" s="136"/>
      <c r="Z29972" s="136"/>
      <c r="AC29972" s="136"/>
    </row>
    <row r="29973" spans="2:29">
      <c r="B29973" s="136"/>
      <c r="E29973" s="136"/>
      <c r="H29973" s="136"/>
      <c r="K29973" s="136"/>
      <c r="O29973" s="136"/>
      <c r="T29973" s="136"/>
      <c r="W29973" s="136"/>
      <c r="Z29973" s="136"/>
      <c r="AC29973" s="136"/>
    </row>
    <row r="29974" spans="2:29">
      <c r="B29974" s="136"/>
      <c r="E29974" s="136"/>
      <c r="H29974" s="136"/>
      <c r="K29974" s="136"/>
      <c r="O29974" s="136"/>
      <c r="T29974" s="136"/>
      <c r="W29974" s="136"/>
      <c r="Z29974" s="136"/>
      <c r="AC29974" s="136"/>
    </row>
    <row r="29975" spans="2:29">
      <c r="B29975" s="136"/>
      <c r="E29975" s="136"/>
      <c r="H29975" s="136"/>
      <c r="K29975" s="136"/>
      <c r="O29975" s="136"/>
      <c r="T29975" s="136"/>
      <c r="W29975" s="136"/>
      <c r="Z29975" s="136"/>
      <c r="AC29975" s="136"/>
    </row>
    <row r="29976" spans="2:29">
      <c r="B29976" s="136"/>
      <c r="E29976" s="136"/>
      <c r="H29976" s="136"/>
      <c r="K29976" s="136"/>
      <c r="O29976" s="136"/>
      <c r="T29976" s="136"/>
      <c r="W29976" s="136"/>
      <c r="Z29976" s="136"/>
      <c r="AC29976" s="136"/>
    </row>
    <row r="29977" spans="2:29">
      <c r="B29977" s="136"/>
      <c r="E29977" s="136"/>
      <c r="H29977" s="136"/>
      <c r="K29977" s="136"/>
      <c r="O29977" s="136"/>
      <c r="T29977" s="136"/>
      <c r="W29977" s="136"/>
      <c r="Z29977" s="136"/>
      <c r="AC29977" s="136"/>
    </row>
    <row r="29978" spans="2:29">
      <c r="B29978" s="136"/>
      <c r="E29978" s="136"/>
      <c r="H29978" s="136"/>
      <c r="K29978" s="136"/>
      <c r="O29978" s="136"/>
      <c r="T29978" s="136"/>
      <c r="W29978" s="136"/>
      <c r="Z29978" s="136"/>
      <c r="AC29978" s="136"/>
    </row>
    <row r="29979" spans="2:29">
      <c r="B29979" s="136"/>
      <c r="E29979" s="136"/>
      <c r="H29979" s="136"/>
      <c r="K29979" s="136"/>
      <c r="O29979" s="136"/>
      <c r="T29979" s="136"/>
      <c r="W29979" s="136"/>
      <c r="Z29979" s="136"/>
      <c r="AC29979" s="136"/>
    </row>
    <row r="29980" spans="2:29">
      <c r="B29980" s="136"/>
      <c r="E29980" s="136"/>
      <c r="H29980" s="136"/>
      <c r="K29980" s="136"/>
      <c r="O29980" s="136"/>
      <c r="T29980" s="136"/>
      <c r="W29980" s="136"/>
      <c r="Z29980" s="136"/>
      <c r="AC29980" s="136"/>
    </row>
    <row r="29981" spans="2:29">
      <c r="B29981" s="136"/>
      <c r="E29981" s="136"/>
      <c r="H29981" s="136"/>
      <c r="K29981" s="136"/>
      <c r="O29981" s="136"/>
      <c r="T29981" s="136"/>
      <c r="W29981" s="136"/>
      <c r="Z29981" s="136"/>
      <c r="AC29981" s="136"/>
    </row>
    <row r="29982" spans="2:29">
      <c r="B29982" s="136"/>
      <c r="E29982" s="136"/>
      <c r="H29982" s="136"/>
      <c r="K29982" s="136"/>
      <c r="O29982" s="136"/>
      <c r="T29982" s="136"/>
      <c r="W29982" s="136"/>
      <c r="Z29982" s="136"/>
      <c r="AC29982" s="136"/>
    </row>
    <row r="29983" spans="2:29">
      <c r="B29983" s="136"/>
      <c r="E29983" s="136"/>
      <c r="H29983" s="136"/>
      <c r="K29983" s="136"/>
      <c r="O29983" s="136"/>
      <c r="T29983" s="136"/>
      <c r="W29983" s="136"/>
      <c r="Z29983" s="136"/>
      <c r="AC29983" s="136"/>
    </row>
    <row r="29984" spans="2:29">
      <c r="B29984" s="136"/>
      <c r="E29984" s="136"/>
      <c r="H29984" s="136"/>
      <c r="K29984" s="136"/>
      <c r="O29984" s="136"/>
      <c r="T29984" s="136"/>
      <c r="W29984" s="136"/>
      <c r="Z29984" s="136"/>
      <c r="AC29984" s="136"/>
    </row>
    <row r="29985" spans="2:29">
      <c r="B29985" s="136"/>
      <c r="E29985" s="136"/>
      <c r="H29985" s="136"/>
      <c r="K29985" s="136"/>
      <c r="O29985" s="136"/>
      <c r="T29985" s="136"/>
      <c r="W29985" s="136"/>
      <c r="Z29985" s="136"/>
      <c r="AC29985" s="136"/>
    </row>
    <row r="29986" spans="2:29">
      <c r="B29986" s="136"/>
      <c r="E29986" s="136"/>
      <c r="H29986" s="136"/>
      <c r="K29986" s="136"/>
      <c r="O29986" s="136"/>
      <c r="T29986" s="136"/>
      <c r="W29986" s="136"/>
      <c r="Z29986" s="136"/>
      <c r="AC29986" s="136"/>
    </row>
    <row r="29987" spans="2:29">
      <c r="B29987" s="136"/>
      <c r="E29987" s="136"/>
      <c r="H29987" s="136"/>
      <c r="K29987" s="136"/>
      <c r="O29987" s="136"/>
      <c r="T29987" s="136"/>
      <c r="W29987" s="136"/>
      <c r="Z29987" s="136"/>
      <c r="AC29987" s="136"/>
    </row>
    <row r="29988" spans="2:29">
      <c r="B29988" s="136"/>
      <c r="E29988" s="136"/>
      <c r="H29988" s="136"/>
      <c r="K29988" s="136"/>
      <c r="O29988" s="136"/>
      <c r="T29988" s="136"/>
      <c r="W29988" s="136"/>
      <c r="Z29988" s="136"/>
      <c r="AC29988" s="136"/>
    </row>
    <row r="29989" spans="2:29">
      <c r="B29989" s="136"/>
      <c r="E29989" s="136"/>
      <c r="H29989" s="136"/>
      <c r="K29989" s="136"/>
      <c r="O29989" s="136"/>
      <c r="T29989" s="136"/>
      <c r="W29989" s="136"/>
      <c r="Z29989" s="136"/>
      <c r="AC29989" s="136"/>
    </row>
    <row r="29990" spans="2:29">
      <c r="B29990" s="136"/>
      <c r="E29990" s="136"/>
      <c r="H29990" s="136"/>
      <c r="K29990" s="136"/>
      <c r="O29990" s="136"/>
      <c r="T29990" s="136"/>
      <c r="W29990" s="136"/>
      <c r="Z29990" s="136"/>
      <c r="AC29990" s="136"/>
    </row>
    <row r="29991" spans="2:29">
      <c r="B29991" s="136"/>
      <c r="E29991" s="136"/>
      <c r="H29991" s="136"/>
      <c r="K29991" s="136"/>
      <c r="O29991" s="136"/>
      <c r="T29991" s="136"/>
      <c r="W29991" s="136"/>
      <c r="Z29991" s="136"/>
      <c r="AC29991" s="136"/>
    </row>
    <row r="29992" spans="2:29">
      <c r="B29992" s="136"/>
      <c r="E29992" s="136"/>
      <c r="H29992" s="136"/>
      <c r="K29992" s="136"/>
      <c r="O29992" s="136"/>
      <c r="T29992" s="136"/>
      <c r="W29992" s="136"/>
      <c r="Z29992" s="136"/>
      <c r="AC29992" s="136"/>
    </row>
    <row r="29993" spans="2:29">
      <c r="B29993" s="136"/>
      <c r="E29993" s="136"/>
      <c r="H29993" s="136"/>
      <c r="K29993" s="136"/>
      <c r="O29993" s="136"/>
      <c r="T29993" s="136"/>
      <c r="W29993" s="136"/>
      <c r="Z29993" s="136"/>
      <c r="AC29993" s="136"/>
    </row>
    <row r="29994" spans="2:29">
      <c r="B29994" s="136"/>
      <c r="E29994" s="136"/>
      <c r="H29994" s="136"/>
      <c r="K29994" s="136"/>
      <c r="O29994" s="136"/>
      <c r="T29994" s="136"/>
      <c r="W29994" s="136"/>
      <c r="Z29994" s="136"/>
      <c r="AC29994" s="136"/>
    </row>
    <row r="29995" spans="2:29">
      <c r="B29995" s="136"/>
      <c r="E29995" s="136"/>
      <c r="H29995" s="136"/>
      <c r="K29995" s="136"/>
      <c r="O29995" s="136"/>
      <c r="T29995" s="136"/>
      <c r="W29995" s="136"/>
      <c r="Z29995" s="136"/>
      <c r="AC29995" s="136"/>
    </row>
    <row r="29996" spans="2:29">
      <c r="B29996" s="136"/>
      <c r="E29996" s="136"/>
      <c r="H29996" s="136"/>
      <c r="K29996" s="136"/>
      <c r="O29996" s="136"/>
      <c r="T29996" s="136"/>
      <c r="W29996" s="136"/>
      <c r="Z29996" s="136"/>
      <c r="AC29996" s="136"/>
    </row>
    <row r="29997" spans="2:29">
      <c r="B29997" s="136"/>
      <c r="E29997" s="136"/>
      <c r="H29997" s="136"/>
      <c r="K29997" s="136"/>
      <c r="O29997" s="136"/>
      <c r="T29997" s="136"/>
      <c r="W29997" s="136"/>
      <c r="Z29997" s="136"/>
      <c r="AC29997" s="136"/>
    </row>
    <row r="29998" spans="2:29">
      <c r="B29998" s="136"/>
      <c r="E29998" s="136"/>
      <c r="H29998" s="136"/>
      <c r="K29998" s="136"/>
      <c r="O29998" s="136"/>
      <c r="T29998" s="136"/>
      <c r="W29998" s="136"/>
      <c r="Z29998" s="136"/>
      <c r="AC29998" s="136"/>
    </row>
    <row r="29999" spans="2:29">
      <c r="B29999" s="136"/>
      <c r="E29999" s="136"/>
      <c r="H29999" s="136"/>
      <c r="K29999" s="136"/>
      <c r="O29999" s="136"/>
      <c r="T29999" s="136"/>
      <c r="W29999" s="136"/>
      <c r="Z29999" s="136"/>
      <c r="AC29999" s="136"/>
    </row>
    <row r="30000" spans="2:29">
      <c r="B30000" s="136"/>
      <c r="E30000" s="136"/>
      <c r="H30000" s="136"/>
      <c r="K30000" s="136"/>
      <c r="O30000" s="136"/>
      <c r="T30000" s="136"/>
      <c r="W30000" s="136"/>
      <c r="Z30000" s="136"/>
      <c r="AC30000" s="136"/>
    </row>
    <row r="30001" spans="2:29">
      <c r="B30001" s="136"/>
      <c r="E30001" s="136"/>
      <c r="H30001" s="136"/>
      <c r="K30001" s="136"/>
      <c r="O30001" s="136"/>
      <c r="T30001" s="136"/>
      <c r="W30001" s="136"/>
      <c r="Z30001" s="136"/>
      <c r="AC30001" s="136"/>
    </row>
    <row r="30002" spans="2:29">
      <c r="B30002" s="136"/>
      <c r="E30002" s="136"/>
      <c r="H30002" s="136"/>
      <c r="K30002" s="136"/>
      <c r="O30002" s="136"/>
      <c r="T30002" s="136"/>
      <c r="W30002" s="136"/>
      <c r="Z30002" s="136"/>
      <c r="AC30002" s="136"/>
    </row>
    <row r="30003" spans="2:29">
      <c r="B30003" s="136"/>
      <c r="E30003" s="136"/>
      <c r="H30003" s="136"/>
      <c r="K30003" s="136"/>
      <c r="O30003" s="136"/>
      <c r="T30003" s="136"/>
      <c r="W30003" s="136"/>
      <c r="Z30003" s="136"/>
      <c r="AC30003" s="136"/>
    </row>
    <row r="30004" spans="2:29">
      <c r="B30004" s="136"/>
      <c r="E30004" s="136"/>
      <c r="H30004" s="136"/>
      <c r="K30004" s="136"/>
      <c r="O30004" s="136"/>
      <c r="T30004" s="136"/>
      <c r="W30004" s="136"/>
      <c r="Z30004" s="136"/>
      <c r="AC30004" s="136"/>
    </row>
    <row r="30005" spans="2:29">
      <c r="B30005" s="136"/>
      <c r="E30005" s="136"/>
      <c r="H30005" s="136"/>
      <c r="K30005" s="136"/>
      <c r="O30005" s="136"/>
      <c r="T30005" s="136"/>
      <c r="W30005" s="136"/>
      <c r="Z30005" s="136"/>
      <c r="AC30005" s="136"/>
    </row>
    <row r="30006" spans="2:29">
      <c r="B30006" s="136"/>
      <c r="E30006" s="136"/>
      <c r="H30006" s="136"/>
      <c r="K30006" s="136"/>
      <c r="O30006" s="136"/>
      <c r="T30006" s="136"/>
      <c r="W30006" s="136"/>
      <c r="Z30006" s="136"/>
      <c r="AC30006" s="136"/>
    </row>
    <row r="30007" spans="2:29">
      <c r="B30007" s="136"/>
      <c r="E30007" s="136"/>
      <c r="H30007" s="136"/>
      <c r="K30007" s="136"/>
      <c r="O30007" s="136"/>
      <c r="T30007" s="136"/>
      <c r="W30007" s="136"/>
      <c r="Z30007" s="136"/>
      <c r="AC30007" s="136"/>
    </row>
    <row r="30008" spans="2:29">
      <c r="B30008" s="136"/>
      <c r="E30008" s="136"/>
      <c r="H30008" s="136"/>
      <c r="K30008" s="136"/>
      <c r="O30008" s="136"/>
      <c r="T30008" s="136"/>
      <c r="W30008" s="136"/>
      <c r="Z30008" s="136"/>
      <c r="AC30008" s="136"/>
    </row>
    <row r="30009" spans="2:29">
      <c r="B30009" s="136"/>
      <c r="E30009" s="136"/>
      <c r="H30009" s="136"/>
      <c r="K30009" s="136"/>
      <c r="O30009" s="136"/>
      <c r="T30009" s="136"/>
      <c r="W30009" s="136"/>
      <c r="Z30009" s="136"/>
      <c r="AC30009" s="136"/>
    </row>
    <row r="30010" spans="2:29">
      <c r="B30010" s="136"/>
      <c r="E30010" s="136"/>
      <c r="H30010" s="136"/>
      <c r="K30010" s="136"/>
      <c r="O30010" s="136"/>
      <c r="T30010" s="136"/>
      <c r="W30010" s="136"/>
      <c r="Z30010" s="136"/>
      <c r="AC30010" s="136"/>
    </row>
    <row r="30011" spans="2:29">
      <c r="B30011" s="136"/>
      <c r="E30011" s="136"/>
      <c r="H30011" s="136"/>
      <c r="K30011" s="136"/>
      <c r="O30011" s="136"/>
      <c r="T30011" s="136"/>
      <c r="W30011" s="136"/>
      <c r="Z30011" s="136"/>
      <c r="AC30011" s="136"/>
    </row>
    <row r="30012" spans="2:29">
      <c r="B30012" s="136"/>
      <c r="E30012" s="136"/>
      <c r="H30012" s="136"/>
      <c r="K30012" s="136"/>
      <c r="O30012" s="136"/>
      <c r="T30012" s="136"/>
      <c r="W30012" s="136"/>
      <c r="Z30012" s="136"/>
      <c r="AC30012" s="136"/>
    </row>
    <row r="30013" spans="2:29">
      <c r="B30013" s="136"/>
      <c r="E30013" s="136"/>
      <c r="H30013" s="136"/>
      <c r="K30013" s="136"/>
      <c r="O30013" s="136"/>
      <c r="T30013" s="136"/>
      <c r="W30013" s="136"/>
      <c r="Z30013" s="136"/>
      <c r="AC30013" s="136"/>
    </row>
    <row r="30014" spans="2:29">
      <c r="B30014" s="136"/>
      <c r="E30014" s="136"/>
      <c r="H30014" s="136"/>
      <c r="K30014" s="136"/>
      <c r="O30014" s="136"/>
      <c r="T30014" s="136"/>
      <c r="W30014" s="136"/>
      <c r="Z30014" s="136"/>
      <c r="AC30014" s="136"/>
    </row>
    <row r="30015" spans="2:29">
      <c r="B30015" s="136"/>
      <c r="E30015" s="136"/>
      <c r="H30015" s="136"/>
      <c r="K30015" s="136"/>
      <c r="O30015" s="136"/>
      <c r="T30015" s="136"/>
      <c r="W30015" s="136"/>
      <c r="Z30015" s="136"/>
      <c r="AC30015" s="136"/>
    </row>
    <row r="30016" spans="2:29">
      <c r="B30016" s="136"/>
      <c r="E30016" s="136"/>
      <c r="H30016" s="136"/>
      <c r="K30016" s="136"/>
      <c r="O30016" s="136"/>
      <c r="T30016" s="136"/>
      <c r="W30016" s="136"/>
      <c r="Z30016" s="136"/>
      <c r="AC30016" s="136"/>
    </row>
    <row r="30017" spans="2:29">
      <c r="B30017" s="136"/>
      <c r="E30017" s="136"/>
      <c r="H30017" s="136"/>
      <c r="K30017" s="136"/>
      <c r="O30017" s="136"/>
      <c r="T30017" s="136"/>
      <c r="W30017" s="136"/>
      <c r="Z30017" s="136"/>
      <c r="AC30017" s="136"/>
    </row>
    <row r="30018" spans="2:29">
      <c r="B30018" s="136"/>
      <c r="E30018" s="136"/>
      <c r="H30018" s="136"/>
      <c r="K30018" s="136"/>
      <c r="O30018" s="136"/>
      <c r="T30018" s="136"/>
      <c r="W30018" s="136"/>
      <c r="Z30018" s="136"/>
      <c r="AC30018" s="136"/>
    </row>
    <row r="30019" spans="2:29">
      <c r="B30019" s="136"/>
      <c r="E30019" s="136"/>
      <c r="H30019" s="136"/>
      <c r="K30019" s="136"/>
      <c r="O30019" s="136"/>
      <c r="T30019" s="136"/>
      <c r="W30019" s="136"/>
      <c r="Z30019" s="136"/>
      <c r="AC30019" s="136"/>
    </row>
    <row r="30020" spans="2:29">
      <c r="B30020" s="136"/>
      <c r="E30020" s="136"/>
      <c r="H30020" s="136"/>
      <c r="K30020" s="136"/>
      <c r="O30020" s="136"/>
      <c r="T30020" s="136"/>
      <c r="W30020" s="136"/>
      <c r="Z30020" s="136"/>
      <c r="AC30020" s="136"/>
    </row>
    <row r="30021" spans="2:29">
      <c r="B30021" s="136"/>
      <c r="E30021" s="136"/>
      <c r="H30021" s="136"/>
      <c r="K30021" s="136"/>
      <c r="O30021" s="136"/>
      <c r="T30021" s="136"/>
      <c r="W30021" s="136"/>
      <c r="Z30021" s="136"/>
      <c r="AC30021" s="136"/>
    </row>
    <row r="30022" spans="2:29">
      <c r="B30022" s="136"/>
      <c r="E30022" s="136"/>
      <c r="H30022" s="136"/>
      <c r="K30022" s="136"/>
      <c r="O30022" s="136"/>
      <c r="T30022" s="136"/>
      <c r="W30022" s="136"/>
      <c r="Z30022" s="136"/>
      <c r="AC30022" s="136"/>
    </row>
    <row r="30023" spans="2:29">
      <c r="B30023" s="136"/>
      <c r="E30023" s="136"/>
      <c r="H30023" s="136"/>
      <c r="K30023" s="136"/>
      <c r="O30023" s="136"/>
      <c r="T30023" s="136"/>
      <c r="W30023" s="136"/>
      <c r="Z30023" s="136"/>
      <c r="AC30023" s="136"/>
    </row>
    <row r="30024" spans="2:29">
      <c r="B30024" s="136"/>
      <c r="E30024" s="136"/>
      <c r="H30024" s="136"/>
      <c r="K30024" s="136"/>
      <c r="O30024" s="136"/>
      <c r="T30024" s="136"/>
      <c r="W30024" s="136"/>
      <c r="Z30024" s="136"/>
      <c r="AC30024" s="136"/>
    </row>
    <row r="30025" spans="2:29">
      <c r="B30025" s="136"/>
      <c r="E30025" s="136"/>
      <c r="H30025" s="136"/>
      <c r="K30025" s="136"/>
      <c r="O30025" s="136"/>
      <c r="T30025" s="136"/>
      <c r="W30025" s="136"/>
      <c r="Z30025" s="136"/>
      <c r="AC30025" s="136"/>
    </row>
    <row r="30026" spans="2:29">
      <c r="B30026" s="136"/>
      <c r="E30026" s="136"/>
      <c r="H30026" s="136"/>
      <c r="K30026" s="136"/>
      <c r="O30026" s="136"/>
      <c r="T30026" s="136"/>
      <c r="W30026" s="136"/>
      <c r="Z30026" s="136"/>
      <c r="AC30026" s="136"/>
    </row>
    <row r="30027" spans="2:29">
      <c r="B30027" s="136"/>
      <c r="E30027" s="136"/>
      <c r="H30027" s="136"/>
      <c r="K30027" s="136"/>
      <c r="O30027" s="136"/>
      <c r="T30027" s="136"/>
      <c r="W30027" s="136"/>
      <c r="Z30027" s="136"/>
      <c r="AC30027" s="136"/>
    </row>
    <row r="30028" spans="2:29">
      <c r="B30028" s="136"/>
      <c r="E30028" s="136"/>
      <c r="H30028" s="136"/>
      <c r="K30028" s="136"/>
      <c r="O30028" s="136"/>
      <c r="T30028" s="136"/>
      <c r="W30028" s="136"/>
      <c r="Z30028" s="136"/>
      <c r="AC30028" s="136"/>
    </row>
    <row r="30029" spans="2:29">
      <c r="B30029" s="136"/>
      <c r="E30029" s="136"/>
      <c r="H30029" s="136"/>
      <c r="K30029" s="136"/>
      <c r="O30029" s="136"/>
      <c r="T30029" s="136"/>
      <c r="W30029" s="136"/>
      <c r="Z30029" s="136"/>
      <c r="AC30029" s="136"/>
    </row>
    <row r="30030" spans="2:29">
      <c r="B30030" s="136"/>
      <c r="E30030" s="136"/>
      <c r="H30030" s="136"/>
      <c r="K30030" s="136"/>
      <c r="O30030" s="136"/>
      <c r="T30030" s="136"/>
      <c r="W30030" s="136"/>
      <c r="Z30030" s="136"/>
      <c r="AC30030" s="136"/>
    </row>
    <row r="30031" spans="2:29">
      <c r="B30031" s="136"/>
      <c r="E30031" s="136"/>
      <c r="H30031" s="136"/>
      <c r="K30031" s="136"/>
      <c r="O30031" s="136"/>
      <c r="T30031" s="136"/>
      <c r="W30031" s="136"/>
      <c r="Z30031" s="136"/>
      <c r="AC30031" s="136"/>
    </row>
    <row r="30032" spans="2:29">
      <c r="B30032" s="136"/>
      <c r="E30032" s="136"/>
      <c r="H30032" s="136"/>
      <c r="K30032" s="136"/>
      <c r="O30032" s="136"/>
      <c r="T30032" s="136"/>
      <c r="W30032" s="136"/>
      <c r="Z30032" s="136"/>
      <c r="AC30032" s="136"/>
    </row>
    <row r="30033" spans="2:29">
      <c r="B30033" s="136"/>
      <c r="E30033" s="136"/>
      <c r="H30033" s="136"/>
      <c r="K30033" s="136"/>
      <c r="O30033" s="136"/>
      <c r="T30033" s="136"/>
      <c r="W30033" s="136"/>
      <c r="Z30033" s="136"/>
      <c r="AC30033" s="136"/>
    </row>
    <row r="30034" spans="2:29">
      <c r="B30034" s="136"/>
      <c r="E30034" s="136"/>
      <c r="H30034" s="136"/>
      <c r="K30034" s="136"/>
      <c r="O30034" s="136"/>
      <c r="T30034" s="136"/>
      <c r="W30034" s="136"/>
      <c r="Z30034" s="136"/>
      <c r="AC30034" s="136"/>
    </row>
    <row r="30035" spans="2:29">
      <c r="B30035" s="136"/>
      <c r="E30035" s="136"/>
      <c r="H30035" s="136"/>
      <c r="K30035" s="136"/>
      <c r="O30035" s="136"/>
      <c r="T30035" s="136"/>
      <c r="W30035" s="136"/>
      <c r="Z30035" s="136"/>
      <c r="AC30035" s="136"/>
    </row>
    <row r="30036" spans="2:29">
      <c r="B30036" s="136"/>
      <c r="E30036" s="136"/>
      <c r="H30036" s="136"/>
      <c r="K30036" s="136"/>
      <c r="O30036" s="136"/>
      <c r="T30036" s="136"/>
      <c r="W30036" s="136"/>
      <c r="Z30036" s="136"/>
      <c r="AC30036" s="136"/>
    </row>
    <row r="30037" spans="2:29">
      <c r="B30037" s="136"/>
      <c r="E30037" s="136"/>
      <c r="H30037" s="136"/>
      <c r="K30037" s="136"/>
      <c r="O30037" s="136"/>
      <c r="T30037" s="136"/>
      <c r="W30037" s="136"/>
      <c r="Z30037" s="136"/>
      <c r="AC30037" s="136"/>
    </row>
    <row r="30038" spans="2:29">
      <c r="B30038" s="136"/>
      <c r="E30038" s="136"/>
      <c r="H30038" s="136"/>
      <c r="K30038" s="136"/>
      <c r="O30038" s="136"/>
      <c r="T30038" s="136"/>
      <c r="W30038" s="136"/>
      <c r="Z30038" s="136"/>
      <c r="AC30038" s="136"/>
    </row>
    <row r="30039" spans="2:29">
      <c r="B30039" s="136"/>
      <c r="E30039" s="136"/>
      <c r="H30039" s="136"/>
      <c r="K30039" s="136"/>
      <c r="O30039" s="136"/>
      <c r="T30039" s="136"/>
      <c r="W30039" s="136"/>
      <c r="Z30039" s="136"/>
      <c r="AC30039" s="136"/>
    </row>
    <row r="30040" spans="2:29">
      <c r="B30040" s="136"/>
      <c r="E30040" s="136"/>
      <c r="H30040" s="136"/>
      <c r="K30040" s="136"/>
      <c r="O30040" s="136"/>
      <c r="T30040" s="136"/>
      <c r="W30040" s="136"/>
      <c r="Z30040" s="136"/>
      <c r="AC30040" s="136"/>
    </row>
    <row r="30041" spans="2:29">
      <c r="B30041" s="136"/>
      <c r="E30041" s="136"/>
      <c r="H30041" s="136"/>
      <c r="K30041" s="136"/>
      <c r="O30041" s="136"/>
      <c r="T30041" s="136"/>
      <c r="W30041" s="136"/>
      <c r="Z30041" s="136"/>
      <c r="AC30041" s="136"/>
    </row>
    <row r="30042" spans="2:29">
      <c r="B30042" s="136"/>
      <c r="E30042" s="136"/>
      <c r="H30042" s="136"/>
      <c r="K30042" s="136"/>
      <c r="O30042" s="136"/>
      <c r="T30042" s="136"/>
      <c r="W30042" s="136"/>
      <c r="Z30042" s="136"/>
      <c r="AC30042" s="136"/>
    </row>
    <row r="30043" spans="2:29">
      <c r="B30043" s="136"/>
      <c r="E30043" s="136"/>
      <c r="H30043" s="136"/>
      <c r="K30043" s="136"/>
      <c r="O30043" s="136"/>
      <c r="T30043" s="136"/>
      <c r="W30043" s="136"/>
      <c r="Z30043" s="136"/>
      <c r="AC30043" s="136"/>
    </row>
    <row r="30044" spans="2:29">
      <c r="B30044" s="136"/>
      <c r="E30044" s="136"/>
      <c r="H30044" s="136"/>
      <c r="K30044" s="136"/>
      <c r="O30044" s="136"/>
      <c r="T30044" s="136"/>
      <c r="W30044" s="136"/>
      <c r="Z30044" s="136"/>
      <c r="AC30044" s="136"/>
    </row>
    <row r="30045" spans="2:29">
      <c r="B30045" s="136"/>
      <c r="E30045" s="136"/>
      <c r="H30045" s="136"/>
      <c r="K30045" s="136"/>
      <c r="O30045" s="136"/>
      <c r="T30045" s="136"/>
      <c r="W30045" s="136"/>
      <c r="Z30045" s="136"/>
      <c r="AC30045" s="136"/>
    </row>
    <row r="30046" spans="2:29">
      <c r="B30046" s="136"/>
      <c r="E30046" s="136"/>
      <c r="H30046" s="136"/>
      <c r="K30046" s="136"/>
      <c r="O30046" s="136"/>
      <c r="T30046" s="136"/>
      <c r="W30046" s="136"/>
      <c r="Z30046" s="136"/>
      <c r="AC30046" s="136"/>
    </row>
    <row r="30047" spans="2:29">
      <c r="B30047" s="136"/>
      <c r="E30047" s="136"/>
      <c r="H30047" s="136"/>
      <c r="K30047" s="136"/>
      <c r="O30047" s="136"/>
      <c r="T30047" s="136"/>
      <c r="W30047" s="136"/>
      <c r="Z30047" s="136"/>
      <c r="AC30047" s="136"/>
    </row>
    <row r="30048" spans="2:29">
      <c r="B30048" s="136"/>
      <c r="E30048" s="136"/>
      <c r="H30048" s="136"/>
      <c r="K30048" s="136"/>
      <c r="O30048" s="136"/>
      <c r="T30048" s="136"/>
      <c r="W30048" s="136"/>
      <c r="Z30048" s="136"/>
      <c r="AC30048" s="136"/>
    </row>
    <row r="30049" spans="2:29">
      <c r="B30049" s="136"/>
      <c r="E30049" s="136"/>
      <c r="H30049" s="136"/>
      <c r="K30049" s="136"/>
      <c r="O30049" s="136"/>
      <c r="T30049" s="136"/>
      <c r="W30049" s="136"/>
      <c r="Z30049" s="136"/>
      <c r="AC30049" s="136"/>
    </row>
    <row r="30050" spans="2:29">
      <c r="B30050" s="136"/>
      <c r="E30050" s="136"/>
      <c r="H30050" s="136"/>
      <c r="K30050" s="136"/>
      <c r="O30050" s="136"/>
      <c r="T30050" s="136"/>
      <c r="W30050" s="136"/>
      <c r="Z30050" s="136"/>
      <c r="AC30050" s="136"/>
    </row>
    <row r="30051" spans="2:29">
      <c r="B30051" s="136"/>
      <c r="E30051" s="136"/>
      <c r="H30051" s="136"/>
      <c r="K30051" s="136"/>
      <c r="O30051" s="136"/>
      <c r="T30051" s="136"/>
      <c r="W30051" s="136"/>
      <c r="Z30051" s="136"/>
      <c r="AC30051" s="136"/>
    </row>
    <row r="30052" spans="2:29">
      <c r="B30052" s="136"/>
      <c r="E30052" s="136"/>
      <c r="H30052" s="136"/>
      <c r="K30052" s="136"/>
      <c r="O30052" s="136"/>
      <c r="T30052" s="136"/>
      <c r="W30052" s="136"/>
      <c r="Z30052" s="136"/>
      <c r="AC30052" s="136"/>
    </row>
    <row r="30053" spans="2:29">
      <c r="B30053" s="136"/>
      <c r="E30053" s="136"/>
      <c r="H30053" s="136"/>
      <c r="K30053" s="136"/>
      <c r="O30053" s="136"/>
      <c r="T30053" s="136"/>
      <c r="W30053" s="136"/>
      <c r="Z30053" s="136"/>
      <c r="AC30053" s="136"/>
    </row>
    <row r="30054" spans="2:29">
      <c r="B30054" s="136"/>
      <c r="E30054" s="136"/>
      <c r="H30054" s="136"/>
      <c r="K30054" s="136"/>
      <c r="O30054" s="136"/>
      <c r="T30054" s="136"/>
      <c r="W30054" s="136"/>
      <c r="Z30054" s="136"/>
      <c r="AC30054" s="136"/>
    </row>
    <row r="30055" spans="2:29">
      <c r="B30055" s="136"/>
      <c r="E30055" s="136"/>
      <c r="H30055" s="136"/>
      <c r="K30055" s="136"/>
      <c r="O30055" s="136"/>
      <c r="T30055" s="136"/>
      <c r="W30055" s="136"/>
      <c r="Z30055" s="136"/>
      <c r="AC30055" s="136"/>
    </row>
    <row r="30056" spans="2:29">
      <c r="B30056" s="136"/>
      <c r="E30056" s="136"/>
      <c r="H30056" s="136"/>
      <c r="K30056" s="136"/>
      <c r="O30056" s="136"/>
      <c r="T30056" s="136"/>
      <c r="W30056" s="136"/>
      <c r="Z30056" s="136"/>
      <c r="AC30056" s="136"/>
    </row>
    <row r="30057" spans="2:29">
      <c r="B30057" s="136"/>
      <c r="E30057" s="136"/>
      <c r="H30057" s="136"/>
      <c r="K30057" s="136"/>
      <c r="O30057" s="136"/>
      <c r="T30057" s="136"/>
      <c r="W30057" s="136"/>
      <c r="Z30057" s="136"/>
      <c r="AC30057" s="136"/>
    </row>
    <row r="30058" spans="2:29">
      <c r="B30058" s="136"/>
      <c r="E30058" s="136"/>
      <c r="H30058" s="136"/>
      <c r="K30058" s="136"/>
      <c r="O30058" s="136"/>
      <c r="T30058" s="136"/>
      <c r="W30058" s="136"/>
      <c r="Z30058" s="136"/>
      <c r="AC30058" s="136"/>
    </row>
    <row r="30059" spans="2:29">
      <c r="B30059" s="136"/>
      <c r="E30059" s="136"/>
      <c r="H30059" s="136"/>
      <c r="K30059" s="136"/>
      <c r="O30059" s="136"/>
      <c r="T30059" s="136"/>
      <c r="W30059" s="136"/>
      <c r="Z30059" s="136"/>
      <c r="AC30059" s="136"/>
    </row>
    <row r="30060" spans="2:29">
      <c r="B30060" s="136"/>
      <c r="E30060" s="136"/>
      <c r="H30060" s="136"/>
      <c r="K30060" s="136"/>
      <c r="O30060" s="136"/>
      <c r="T30060" s="136"/>
      <c r="W30060" s="136"/>
      <c r="Z30060" s="136"/>
      <c r="AC30060" s="136"/>
    </row>
    <row r="30061" spans="2:29">
      <c r="B30061" s="136"/>
      <c r="E30061" s="136"/>
      <c r="H30061" s="136"/>
      <c r="K30061" s="136"/>
      <c r="O30061" s="136"/>
      <c r="T30061" s="136"/>
      <c r="W30061" s="136"/>
      <c r="Z30061" s="136"/>
      <c r="AC30061" s="136"/>
    </row>
    <row r="30062" spans="2:29">
      <c r="B30062" s="136"/>
      <c r="E30062" s="136"/>
      <c r="H30062" s="136"/>
      <c r="K30062" s="136"/>
      <c r="O30062" s="136"/>
      <c r="T30062" s="136"/>
      <c r="W30062" s="136"/>
      <c r="Z30062" s="136"/>
      <c r="AC30062" s="136"/>
    </row>
    <row r="30063" spans="2:29">
      <c r="B30063" s="136"/>
      <c r="E30063" s="136"/>
      <c r="H30063" s="136"/>
      <c r="K30063" s="136"/>
      <c r="O30063" s="136"/>
      <c r="T30063" s="136"/>
      <c r="W30063" s="136"/>
      <c r="Z30063" s="136"/>
      <c r="AC30063" s="136"/>
    </row>
    <row r="30064" spans="2:29">
      <c r="B30064" s="136"/>
      <c r="E30064" s="136"/>
      <c r="H30064" s="136"/>
      <c r="K30064" s="136"/>
      <c r="O30064" s="136"/>
      <c r="T30064" s="136"/>
      <c r="W30064" s="136"/>
      <c r="Z30064" s="136"/>
      <c r="AC30064" s="136"/>
    </row>
    <row r="30065" spans="2:29">
      <c r="B30065" s="136"/>
      <c r="E30065" s="136"/>
      <c r="H30065" s="136"/>
      <c r="K30065" s="136"/>
      <c r="O30065" s="136"/>
      <c r="T30065" s="136"/>
      <c r="W30065" s="136"/>
      <c r="Z30065" s="136"/>
      <c r="AC30065" s="136"/>
    </row>
    <row r="30066" spans="2:29">
      <c r="B30066" s="136"/>
      <c r="E30066" s="136"/>
      <c r="H30066" s="136"/>
      <c r="K30066" s="136"/>
      <c r="O30066" s="136"/>
      <c r="T30066" s="136"/>
      <c r="W30066" s="136"/>
      <c r="Z30066" s="136"/>
      <c r="AC30066" s="136"/>
    </row>
    <row r="30067" spans="2:29">
      <c r="B30067" s="136"/>
      <c r="E30067" s="136"/>
      <c r="H30067" s="136"/>
      <c r="K30067" s="136"/>
      <c r="O30067" s="136"/>
      <c r="T30067" s="136"/>
      <c r="W30067" s="136"/>
      <c r="Z30067" s="136"/>
      <c r="AC30067" s="136"/>
    </row>
    <row r="30068" spans="2:29">
      <c r="B30068" s="136"/>
      <c r="E30068" s="136"/>
      <c r="H30068" s="136"/>
      <c r="K30068" s="136"/>
      <c r="O30068" s="136"/>
      <c r="T30068" s="136"/>
      <c r="W30068" s="136"/>
      <c r="Z30068" s="136"/>
      <c r="AC30068" s="136"/>
    </row>
    <row r="30069" spans="2:29">
      <c r="B30069" s="136"/>
      <c r="E30069" s="136"/>
      <c r="H30069" s="136"/>
      <c r="K30069" s="136"/>
      <c r="O30069" s="136"/>
      <c r="T30069" s="136"/>
      <c r="W30069" s="136"/>
      <c r="Z30069" s="136"/>
      <c r="AC30069" s="136"/>
    </row>
    <row r="30070" spans="2:29">
      <c r="B30070" s="136"/>
      <c r="E30070" s="136"/>
      <c r="H30070" s="136"/>
      <c r="K30070" s="136"/>
      <c r="O30070" s="136"/>
      <c r="T30070" s="136"/>
      <c r="W30070" s="136"/>
      <c r="Z30070" s="136"/>
      <c r="AC30070" s="136"/>
    </row>
    <row r="30071" spans="2:29">
      <c r="B30071" s="136"/>
      <c r="E30071" s="136"/>
      <c r="H30071" s="136"/>
      <c r="K30071" s="136"/>
      <c r="O30071" s="136"/>
      <c r="T30071" s="136"/>
      <c r="W30071" s="136"/>
      <c r="Z30071" s="136"/>
      <c r="AC30071" s="136"/>
    </row>
    <row r="30072" spans="2:29">
      <c r="B30072" s="136"/>
      <c r="E30072" s="136"/>
      <c r="H30072" s="136"/>
      <c r="K30072" s="136"/>
      <c r="O30072" s="136"/>
      <c r="T30072" s="136"/>
      <c r="W30072" s="136"/>
      <c r="Z30072" s="136"/>
      <c r="AC30072" s="136"/>
    </row>
    <row r="30073" spans="2:29">
      <c r="B30073" s="136"/>
      <c r="E30073" s="136"/>
      <c r="H30073" s="136"/>
      <c r="K30073" s="136"/>
      <c r="O30073" s="136"/>
      <c r="T30073" s="136"/>
      <c r="W30073" s="136"/>
      <c r="Z30073" s="136"/>
      <c r="AC30073" s="136"/>
    </row>
    <row r="30074" spans="2:29">
      <c r="B30074" s="136"/>
      <c r="E30074" s="136"/>
      <c r="H30074" s="136"/>
      <c r="K30074" s="136"/>
      <c r="O30074" s="136"/>
      <c r="T30074" s="136"/>
      <c r="W30074" s="136"/>
      <c r="Z30074" s="136"/>
      <c r="AC30074" s="136"/>
    </row>
    <row r="30075" spans="2:29">
      <c r="B30075" s="136"/>
      <c r="E30075" s="136"/>
      <c r="H30075" s="136"/>
      <c r="K30075" s="136"/>
      <c r="O30075" s="136"/>
      <c r="T30075" s="136"/>
      <c r="W30075" s="136"/>
      <c r="Z30075" s="136"/>
      <c r="AC30075" s="136"/>
    </row>
    <row r="30076" spans="2:29">
      <c r="B30076" s="136"/>
      <c r="E30076" s="136"/>
      <c r="H30076" s="136"/>
      <c r="K30076" s="136"/>
      <c r="O30076" s="136"/>
      <c r="T30076" s="136"/>
      <c r="W30076" s="136"/>
      <c r="Z30076" s="136"/>
      <c r="AC30076" s="136"/>
    </row>
    <row r="30077" spans="2:29">
      <c r="B30077" s="136"/>
      <c r="E30077" s="136"/>
      <c r="H30077" s="136"/>
      <c r="K30077" s="136"/>
      <c r="O30077" s="136"/>
      <c r="T30077" s="136"/>
      <c r="W30077" s="136"/>
      <c r="Z30077" s="136"/>
      <c r="AC30077" s="136"/>
    </row>
    <row r="30078" spans="2:29">
      <c r="B30078" s="136"/>
      <c r="E30078" s="136"/>
      <c r="H30078" s="136"/>
      <c r="K30078" s="136"/>
      <c r="O30078" s="136"/>
      <c r="T30078" s="136"/>
      <c r="W30078" s="136"/>
      <c r="Z30078" s="136"/>
      <c r="AC30078" s="136"/>
    </row>
    <row r="30079" spans="2:29">
      <c r="B30079" s="136"/>
      <c r="E30079" s="136"/>
      <c r="H30079" s="136"/>
      <c r="K30079" s="136"/>
      <c r="O30079" s="136"/>
      <c r="T30079" s="136"/>
      <c r="W30079" s="136"/>
      <c r="Z30079" s="136"/>
      <c r="AC30079" s="136"/>
    </row>
    <row r="30080" spans="2:29">
      <c r="B30080" s="136"/>
      <c r="E30080" s="136"/>
      <c r="H30080" s="136"/>
      <c r="K30080" s="136"/>
      <c r="O30080" s="136"/>
      <c r="T30080" s="136"/>
      <c r="W30080" s="136"/>
      <c r="Z30080" s="136"/>
      <c r="AC30080" s="136"/>
    </row>
    <row r="30081" spans="2:29">
      <c r="B30081" s="136"/>
      <c r="E30081" s="136"/>
      <c r="H30081" s="136"/>
      <c r="K30081" s="136"/>
      <c r="O30081" s="136"/>
      <c r="T30081" s="136"/>
      <c r="W30081" s="136"/>
      <c r="Z30081" s="136"/>
      <c r="AC30081" s="136"/>
    </row>
    <row r="30082" spans="2:29">
      <c r="B30082" s="136"/>
      <c r="E30082" s="136"/>
      <c r="H30082" s="136"/>
      <c r="K30082" s="136"/>
      <c r="O30082" s="136"/>
      <c r="T30082" s="136"/>
      <c r="W30082" s="136"/>
      <c r="Z30082" s="136"/>
      <c r="AC30082" s="136"/>
    </row>
    <row r="30083" spans="2:29">
      <c r="B30083" s="136"/>
      <c r="E30083" s="136"/>
      <c r="H30083" s="136"/>
      <c r="K30083" s="136"/>
      <c r="O30083" s="136"/>
      <c r="T30083" s="136"/>
      <c r="W30083" s="136"/>
      <c r="Z30083" s="136"/>
      <c r="AC30083" s="136"/>
    </row>
    <row r="30084" spans="2:29">
      <c r="B30084" s="136"/>
      <c r="E30084" s="136"/>
      <c r="H30084" s="136"/>
      <c r="K30084" s="136"/>
      <c r="O30084" s="136"/>
      <c r="T30084" s="136"/>
      <c r="W30084" s="136"/>
      <c r="Z30084" s="136"/>
      <c r="AC30084" s="136"/>
    </row>
    <row r="30085" spans="2:29">
      <c r="B30085" s="136"/>
      <c r="E30085" s="136"/>
      <c r="H30085" s="136"/>
      <c r="K30085" s="136"/>
      <c r="O30085" s="136"/>
      <c r="T30085" s="136"/>
      <c r="W30085" s="136"/>
      <c r="Z30085" s="136"/>
      <c r="AC30085" s="136"/>
    </row>
    <row r="30086" spans="2:29">
      <c r="B30086" s="136"/>
      <c r="E30086" s="136"/>
      <c r="H30086" s="136"/>
      <c r="K30086" s="136"/>
      <c r="O30086" s="136"/>
      <c r="T30086" s="136"/>
      <c r="W30086" s="136"/>
      <c r="Z30086" s="136"/>
      <c r="AC30086" s="136"/>
    </row>
    <row r="30087" spans="2:29">
      <c r="B30087" s="136"/>
      <c r="E30087" s="136"/>
      <c r="H30087" s="136"/>
      <c r="K30087" s="136"/>
      <c r="O30087" s="136"/>
      <c r="T30087" s="136"/>
      <c r="W30087" s="136"/>
      <c r="Z30087" s="136"/>
      <c r="AC30087" s="136"/>
    </row>
    <row r="30088" spans="2:29">
      <c r="B30088" s="136"/>
      <c r="E30088" s="136"/>
      <c r="H30088" s="136"/>
      <c r="K30088" s="136"/>
      <c r="O30088" s="136"/>
      <c r="T30088" s="136"/>
      <c r="W30088" s="136"/>
      <c r="Z30088" s="136"/>
      <c r="AC30088" s="136"/>
    </row>
    <row r="30089" spans="2:29">
      <c r="B30089" s="136"/>
      <c r="E30089" s="136"/>
      <c r="H30089" s="136"/>
      <c r="K30089" s="136"/>
      <c r="O30089" s="136"/>
      <c r="T30089" s="136"/>
      <c r="W30089" s="136"/>
      <c r="Z30089" s="136"/>
      <c r="AC30089" s="136"/>
    </row>
    <row r="30090" spans="2:29">
      <c r="B30090" s="136"/>
      <c r="E30090" s="136"/>
      <c r="H30090" s="136"/>
      <c r="K30090" s="136"/>
      <c r="O30090" s="136"/>
      <c r="T30090" s="136"/>
      <c r="W30090" s="136"/>
      <c r="Z30090" s="136"/>
      <c r="AC30090" s="136"/>
    </row>
    <row r="30091" spans="2:29">
      <c r="B30091" s="136"/>
      <c r="E30091" s="136"/>
      <c r="H30091" s="136"/>
      <c r="K30091" s="136"/>
      <c r="O30091" s="136"/>
      <c r="T30091" s="136"/>
      <c r="W30091" s="136"/>
      <c r="Z30091" s="136"/>
      <c r="AC30091" s="136"/>
    </row>
    <row r="30092" spans="2:29">
      <c r="B30092" s="136"/>
      <c r="E30092" s="136"/>
      <c r="H30092" s="136"/>
      <c r="K30092" s="136"/>
      <c r="O30092" s="136"/>
      <c r="T30092" s="136"/>
      <c r="W30092" s="136"/>
      <c r="Z30092" s="136"/>
      <c r="AC30092" s="136"/>
    </row>
    <row r="30093" spans="2:29">
      <c r="B30093" s="136"/>
      <c r="E30093" s="136"/>
      <c r="H30093" s="136"/>
      <c r="K30093" s="136"/>
      <c r="O30093" s="136"/>
      <c r="T30093" s="136"/>
      <c r="W30093" s="136"/>
      <c r="Z30093" s="136"/>
      <c r="AC30093" s="136"/>
    </row>
    <row r="30094" spans="2:29">
      <c r="B30094" s="136"/>
      <c r="E30094" s="136"/>
      <c r="H30094" s="136"/>
      <c r="K30094" s="136"/>
      <c r="O30094" s="136"/>
      <c r="T30094" s="136"/>
      <c r="W30094" s="136"/>
      <c r="Z30094" s="136"/>
      <c r="AC30094" s="136"/>
    </row>
    <row r="30095" spans="2:29">
      <c r="B30095" s="136"/>
      <c r="E30095" s="136"/>
      <c r="H30095" s="136"/>
      <c r="K30095" s="136"/>
      <c r="O30095" s="136"/>
      <c r="T30095" s="136"/>
      <c r="W30095" s="136"/>
      <c r="Z30095" s="136"/>
      <c r="AC30095" s="136"/>
    </row>
    <row r="30096" spans="2:29">
      <c r="B30096" s="136"/>
      <c r="E30096" s="136"/>
      <c r="H30096" s="136"/>
      <c r="K30096" s="136"/>
      <c r="O30096" s="136"/>
      <c r="T30096" s="136"/>
      <c r="W30096" s="136"/>
      <c r="Z30096" s="136"/>
      <c r="AC30096" s="136"/>
    </row>
    <row r="30097" spans="2:29">
      <c r="B30097" s="136"/>
      <c r="E30097" s="136"/>
      <c r="H30097" s="136"/>
      <c r="K30097" s="136"/>
      <c r="O30097" s="136"/>
      <c r="T30097" s="136"/>
      <c r="W30097" s="136"/>
      <c r="Z30097" s="136"/>
      <c r="AC30097" s="136"/>
    </row>
    <row r="30098" spans="2:29">
      <c r="B30098" s="136"/>
      <c r="E30098" s="136"/>
      <c r="H30098" s="136"/>
      <c r="K30098" s="136"/>
      <c r="O30098" s="136"/>
      <c r="T30098" s="136"/>
      <c r="W30098" s="136"/>
      <c r="Z30098" s="136"/>
      <c r="AC30098" s="136"/>
    </row>
    <row r="30099" spans="2:29">
      <c r="B30099" s="136"/>
      <c r="E30099" s="136"/>
      <c r="H30099" s="136"/>
      <c r="K30099" s="136"/>
      <c r="O30099" s="136"/>
      <c r="T30099" s="136"/>
      <c r="W30099" s="136"/>
      <c r="Z30099" s="136"/>
      <c r="AC30099" s="136"/>
    </row>
    <row r="30100" spans="2:29">
      <c r="B30100" s="136"/>
      <c r="E30100" s="136"/>
      <c r="H30100" s="136"/>
      <c r="K30100" s="136"/>
      <c r="O30100" s="136"/>
      <c r="T30100" s="136"/>
      <c r="W30100" s="136"/>
      <c r="Z30100" s="136"/>
      <c r="AC30100" s="136"/>
    </row>
    <row r="30101" spans="2:29">
      <c r="B30101" s="136"/>
      <c r="E30101" s="136"/>
      <c r="H30101" s="136"/>
      <c r="K30101" s="136"/>
      <c r="O30101" s="136"/>
      <c r="T30101" s="136"/>
      <c r="W30101" s="136"/>
      <c r="Z30101" s="136"/>
      <c r="AC30101" s="136"/>
    </row>
    <row r="30102" spans="2:29">
      <c r="B30102" s="136"/>
      <c r="E30102" s="136"/>
      <c r="H30102" s="136"/>
      <c r="K30102" s="136"/>
      <c r="O30102" s="136"/>
      <c r="T30102" s="136"/>
      <c r="W30102" s="136"/>
      <c r="Z30102" s="136"/>
      <c r="AC30102" s="136"/>
    </row>
    <row r="30103" spans="2:29">
      <c r="B30103" s="136"/>
      <c r="E30103" s="136"/>
      <c r="H30103" s="136"/>
      <c r="K30103" s="136"/>
      <c r="O30103" s="136"/>
      <c r="T30103" s="136"/>
      <c r="W30103" s="136"/>
      <c r="Z30103" s="136"/>
      <c r="AC30103" s="136"/>
    </row>
    <row r="30104" spans="2:29">
      <c r="B30104" s="136"/>
      <c r="E30104" s="136"/>
      <c r="H30104" s="136"/>
      <c r="K30104" s="136"/>
      <c r="O30104" s="136"/>
      <c r="T30104" s="136"/>
      <c r="W30104" s="136"/>
      <c r="Z30104" s="136"/>
      <c r="AC30104" s="136"/>
    </row>
    <row r="30105" spans="2:29">
      <c r="B30105" s="136"/>
      <c r="E30105" s="136"/>
      <c r="H30105" s="136"/>
      <c r="K30105" s="136"/>
      <c r="O30105" s="136"/>
      <c r="T30105" s="136"/>
      <c r="W30105" s="136"/>
      <c r="Z30105" s="136"/>
      <c r="AC30105" s="136"/>
    </row>
    <row r="30106" spans="2:29">
      <c r="B30106" s="136"/>
      <c r="E30106" s="136"/>
      <c r="H30106" s="136"/>
      <c r="K30106" s="136"/>
      <c r="O30106" s="136"/>
      <c r="T30106" s="136"/>
      <c r="W30106" s="136"/>
      <c r="Z30106" s="136"/>
      <c r="AC30106" s="136"/>
    </row>
    <row r="30107" spans="2:29">
      <c r="B30107" s="136"/>
      <c r="E30107" s="136"/>
      <c r="H30107" s="136"/>
      <c r="K30107" s="136"/>
      <c r="O30107" s="136"/>
      <c r="T30107" s="136"/>
      <c r="W30107" s="136"/>
      <c r="Z30107" s="136"/>
      <c r="AC30107" s="136"/>
    </row>
    <row r="30108" spans="2:29">
      <c r="B30108" s="136"/>
      <c r="E30108" s="136"/>
      <c r="H30108" s="136"/>
      <c r="K30108" s="136"/>
      <c r="O30108" s="136"/>
      <c r="T30108" s="136"/>
      <c r="W30108" s="136"/>
      <c r="Z30108" s="136"/>
      <c r="AC30108" s="136"/>
    </row>
    <row r="30109" spans="2:29">
      <c r="B30109" s="136"/>
      <c r="E30109" s="136"/>
      <c r="H30109" s="136"/>
      <c r="K30109" s="136"/>
      <c r="O30109" s="136"/>
      <c r="T30109" s="136"/>
      <c r="W30109" s="136"/>
      <c r="Z30109" s="136"/>
      <c r="AC30109" s="136"/>
    </row>
    <row r="30110" spans="2:29">
      <c r="B30110" s="136"/>
      <c r="E30110" s="136"/>
      <c r="H30110" s="136"/>
      <c r="K30110" s="136"/>
      <c r="O30110" s="136"/>
      <c r="T30110" s="136"/>
      <c r="W30110" s="136"/>
      <c r="Z30110" s="136"/>
      <c r="AC30110" s="136"/>
    </row>
    <row r="30111" spans="2:29">
      <c r="B30111" s="136"/>
      <c r="E30111" s="136"/>
      <c r="H30111" s="136"/>
      <c r="K30111" s="136"/>
      <c r="O30111" s="136"/>
      <c r="T30111" s="136"/>
      <c r="W30111" s="136"/>
      <c r="Z30111" s="136"/>
      <c r="AC30111" s="136"/>
    </row>
    <row r="30112" spans="2:29">
      <c r="B30112" s="136"/>
      <c r="E30112" s="136"/>
      <c r="H30112" s="136"/>
      <c r="K30112" s="136"/>
      <c r="O30112" s="136"/>
      <c r="T30112" s="136"/>
      <c r="W30112" s="136"/>
      <c r="Z30112" s="136"/>
      <c r="AC30112" s="136"/>
    </row>
    <row r="30113" spans="2:29">
      <c r="B30113" s="136"/>
      <c r="E30113" s="136"/>
      <c r="H30113" s="136"/>
      <c r="K30113" s="136"/>
      <c r="O30113" s="136"/>
      <c r="T30113" s="136"/>
      <c r="W30113" s="136"/>
      <c r="Z30113" s="136"/>
      <c r="AC30113" s="136"/>
    </row>
    <row r="30114" spans="2:29">
      <c r="B30114" s="136"/>
      <c r="E30114" s="136"/>
      <c r="H30114" s="136"/>
      <c r="K30114" s="136"/>
      <c r="O30114" s="136"/>
      <c r="T30114" s="136"/>
      <c r="W30114" s="136"/>
      <c r="Z30114" s="136"/>
      <c r="AC30114" s="136"/>
    </row>
    <row r="30115" spans="2:29">
      <c r="B30115" s="136"/>
      <c r="E30115" s="136"/>
      <c r="H30115" s="136"/>
      <c r="K30115" s="136"/>
      <c r="O30115" s="136"/>
      <c r="T30115" s="136"/>
      <c r="W30115" s="136"/>
      <c r="Z30115" s="136"/>
      <c r="AC30115" s="136"/>
    </row>
    <row r="30116" spans="2:29">
      <c r="B30116" s="136"/>
      <c r="E30116" s="136"/>
      <c r="H30116" s="136"/>
      <c r="K30116" s="136"/>
      <c r="O30116" s="136"/>
      <c r="T30116" s="136"/>
      <c r="W30116" s="136"/>
      <c r="Z30116" s="136"/>
      <c r="AC30116" s="136"/>
    </row>
    <row r="30117" spans="2:29">
      <c r="B30117" s="136"/>
      <c r="E30117" s="136"/>
      <c r="H30117" s="136"/>
      <c r="K30117" s="136"/>
      <c r="O30117" s="136"/>
      <c r="T30117" s="136"/>
      <c r="W30117" s="136"/>
      <c r="Z30117" s="136"/>
      <c r="AC30117" s="136"/>
    </row>
    <row r="30118" spans="2:29">
      <c r="B30118" s="136"/>
      <c r="E30118" s="136"/>
      <c r="H30118" s="136"/>
      <c r="K30118" s="136"/>
      <c r="O30118" s="136"/>
      <c r="T30118" s="136"/>
      <c r="W30118" s="136"/>
      <c r="Z30118" s="136"/>
      <c r="AC30118" s="136"/>
    </row>
    <row r="30119" spans="2:29">
      <c r="B30119" s="136"/>
      <c r="E30119" s="136"/>
      <c r="H30119" s="136"/>
      <c r="K30119" s="136"/>
      <c r="O30119" s="136"/>
      <c r="T30119" s="136"/>
      <c r="W30119" s="136"/>
      <c r="Z30119" s="136"/>
      <c r="AC30119" s="136"/>
    </row>
    <row r="30120" spans="2:29">
      <c r="B30120" s="136"/>
      <c r="E30120" s="136"/>
      <c r="H30120" s="136"/>
      <c r="K30120" s="136"/>
      <c r="O30120" s="136"/>
      <c r="T30120" s="136"/>
      <c r="W30120" s="136"/>
      <c r="Z30120" s="136"/>
      <c r="AC30120" s="136"/>
    </row>
    <row r="30121" spans="2:29">
      <c r="B30121" s="136"/>
      <c r="E30121" s="136"/>
      <c r="H30121" s="136"/>
      <c r="K30121" s="136"/>
      <c r="O30121" s="136"/>
      <c r="T30121" s="136"/>
      <c r="W30121" s="136"/>
      <c r="Z30121" s="136"/>
      <c r="AC30121" s="136"/>
    </row>
    <row r="30122" spans="2:29">
      <c r="B30122" s="136"/>
      <c r="E30122" s="136"/>
      <c r="H30122" s="136"/>
      <c r="K30122" s="136"/>
      <c r="O30122" s="136"/>
      <c r="T30122" s="136"/>
      <c r="W30122" s="136"/>
      <c r="Z30122" s="136"/>
      <c r="AC30122" s="136"/>
    </row>
    <row r="30123" spans="2:29">
      <c r="B30123" s="136"/>
      <c r="E30123" s="136"/>
      <c r="H30123" s="136"/>
      <c r="K30123" s="136"/>
      <c r="O30123" s="136"/>
      <c r="T30123" s="136"/>
      <c r="W30123" s="136"/>
      <c r="Z30123" s="136"/>
      <c r="AC30123" s="136"/>
    </row>
    <row r="30124" spans="2:29">
      <c r="B30124" s="136"/>
      <c r="E30124" s="136"/>
      <c r="H30124" s="136"/>
      <c r="K30124" s="136"/>
      <c r="O30124" s="136"/>
      <c r="T30124" s="136"/>
      <c r="W30124" s="136"/>
      <c r="Z30124" s="136"/>
      <c r="AC30124" s="136"/>
    </row>
    <row r="30125" spans="2:29">
      <c r="B30125" s="136"/>
      <c r="E30125" s="136"/>
      <c r="H30125" s="136"/>
      <c r="K30125" s="136"/>
      <c r="O30125" s="136"/>
      <c r="T30125" s="136"/>
      <c r="W30125" s="136"/>
      <c r="Z30125" s="136"/>
      <c r="AC30125" s="136"/>
    </row>
    <row r="30126" spans="2:29">
      <c r="B30126" s="136"/>
      <c r="E30126" s="136"/>
      <c r="H30126" s="136"/>
      <c r="K30126" s="136"/>
      <c r="O30126" s="136"/>
      <c r="T30126" s="136"/>
      <c r="W30126" s="136"/>
      <c r="Z30126" s="136"/>
      <c r="AC30126" s="136"/>
    </row>
    <row r="30127" spans="2:29">
      <c r="B30127" s="136"/>
      <c r="E30127" s="136"/>
      <c r="H30127" s="136"/>
      <c r="K30127" s="136"/>
      <c r="O30127" s="136"/>
      <c r="T30127" s="136"/>
      <c r="W30127" s="136"/>
      <c r="Z30127" s="136"/>
      <c r="AC30127" s="136"/>
    </row>
    <row r="30128" spans="2:29">
      <c r="B30128" s="136"/>
      <c r="E30128" s="136"/>
      <c r="H30128" s="136"/>
      <c r="K30128" s="136"/>
      <c r="O30128" s="136"/>
      <c r="T30128" s="136"/>
      <c r="W30128" s="136"/>
      <c r="Z30128" s="136"/>
      <c r="AC30128" s="136"/>
    </row>
    <row r="30129" spans="2:29">
      <c r="B30129" s="136"/>
      <c r="E30129" s="136"/>
      <c r="H30129" s="136"/>
      <c r="K30129" s="136"/>
      <c r="O30129" s="136"/>
      <c r="T30129" s="136"/>
      <c r="W30129" s="136"/>
      <c r="Z30129" s="136"/>
      <c r="AC30129" s="136"/>
    </row>
    <row r="30130" spans="2:29">
      <c r="B30130" s="136"/>
      <c r="E30130" s="136"/>
      <c r="H30130" s="136"/>
      <c r="K30130" s="136"/>
      <c r="O30130" s="136"/>
      <c r="T30130" s="136"/>
      <c r="W30130" s="136"/>
      <c r="Z30130" s="136"/>
      <c r="AC30130" s="136"/>
    </row>
    <row r="30131" spans="2:29">
      <c r="B30131" s="136"/>
      <c r="E30131" s="136"/>
      <c r="H30131" s="136"/>
      <c r="K30131" s="136"/>
      <c r="O30131" s="136"/>
      <c r="T30131" s="136"/>
      <c r="W30131" s="136"/>
      <c r="Z30131" s="136"/>
      <c r="AC30131" s="136"/>
    </row>
    <row r="30132" spans="2:29">
      <c r="B30132" s="136"/>
      <c r="E30132" s="136"/>
      <c r="H30132" s="136"/>
      <c r="K30132" s="136"/>
      <c r="O30132" s="136"/>
      <c r="T30132" s="136"/>
      <c r="W30132" s="136"/>
      <c r="Z30132" s="136"/>
      <c r="AC30132" s="136"/>
    </row>
    <row r="30133" spans="2:29">
      <c r="B30133" s="136"/>
      <c r="E30133" s="136"/>
      <c r="H30133" s="136"/>
      <c r="K30133" s="136"/>
      <c r="O30133" s="136"/>
      <c r="T30133" s="136"/>
      <c r="W30133" s="136"/>
      <c r="Z30133" s="136"/>
      <c r="AC30133" s="136"/>
    </row>
    <row r="30134" spans="2:29">
      <c r="B30134" s="136"/>
      <c r="E30134" s="136"/>
      <c r="H30134" s="136"/>
      <c r="K30134" s="136"/>
      <c r="O30134" s="136"/>
      <c r="T30134" s="136"/>
      <c r="W30134" s="136"/>
      <c r="Z30134" s="136"/>
      <c r="AC30134" s="136"/>
    </row>
    <row r="30135" spans="2:29">
      <c r="B30135" s="136"/>
      <c r="E30135" s="136"/>
      <c r="H30135" s="136"/>
      <c r="K30135" s="136"/>
      <c r="O30135" s="136"/>
      <c r="T30135" s="136"/>
      <c r="W30135" s="136"/>
      <c r="Z30135" s="136"/>
      <c r="AC30135" s="136"/>
    </row>
    <row r="30136" spans="2:29">
      <c r="B30136" s="136"/>
      <c r="E30136" s="136"/>
      <c r="H30136" s="136"/>
      <c r="K30136" s="136"/>
      <c r="O30136" s="136"/>
      <c r="T30136" s="136"/>
      <c r="W30136" s="136"/>
      <c r="Z30136" s="136"/>
      <c r="AC30136" s="136"/>
    </row>
    <row r="30137" spans="2:29">
      <c r="B30137" s="136"/>
      <c r="E30137" s="136"/>
      <c r="H30137" s="136"/>
      <c r="K30137" s="136"/>
      <c r="O30137" s="136"/>
      <c r="T30137" s="136"/>
      <c r="W30137" s="136"/>
      <c r="Z30137" s="136"/>
      <c r="AC30137" s="136"/>
    </row>
    <row r="30138" spans="2:29">
      <c r="B30138" s="136"/>
      <c r="E30138" s="136"/>
      <c r="H30138" s="136"/>
      <c r="K30138" s="136"/>
      <c r="O30138" s="136"/>
      <c r="T30138" s="136"/>
      <c r="W30138" s="136"/>
      <c r="Z30138" s="136"/>
      <c r="AC30138" s="136"/>
    </row>
    <row r="30139" spans="2:29">
      <c r="B30139" s="136"/>
      <c r="E30139" s="136"/>
      <c r="H30139" s="136"/>
      <c r="K30139" s="136"/>
      <c r="O30139" s="136"/>
      <c r="T30139" s="136"/>
      <c r="W30139" s="136"/>
      <c r="Z30139" s="136"/>
      <c r="AC30139" s="136"/>
    </row>
    <row r="30140" spans="2:29">
      <c r="B30140" s="136"/>
      <c r="E30140" s="136"/>
      <c r="H30140" s="136"/>
      <c r="K30140" s="136"/>
      <c r="O30140" s="136"/>
      <c r="T30140" s="136"/>
      <c r="W30140" s="136"/>
      <c r="Z30140" s="136"/>
      <c r="AC30140" s="136"/>
    </row>
    <row r="30141" spans="2:29">
      <c r="B30141" s="136"/>
      <c r="E30141" s="136"/>
      <c r="H30141" s="136"/>
      <c r="K30141" s="136"/>
      <c r="O30141" s="136"/>
      <c r="T30141" s="136"/>
      <c r="W30141" s="136"/>
      <c r="Z30141" s="136"/>
      <c r="AC30141" s="136"/>
    </row>
    <row r="30142" spans="2:29">
      <c r="B30142" s="136"/>
      <c r="E30142" s="136"/>
      <c r="H30142" s="136"/>
      <c r="K30142" s="136"/>
      <c r="O30142" s="136"/>
      <c r="T30142" s="136"/>
      <c r="W30142" s="136"/>
      <c r="Z30142" s="136"/>
      <c r="AC30142" s="136"/>
    </row>
    <row r="30143" spans="2:29">
      <c r="B30143" s="136"/>
      <c r="E30143" s="136"/>
      <c r="H30143" s="136"/>
      <c r="K30143" s="136"/>
      <c r="O30143" s="136"/>
      <c r="T30143" s="136"/>
      <c r="W30143" s="136"/>
      <c r="Z30143" s="136"/>
      <c r="AC30143" s="136"/>
    </row>
    <row r="30144" spans="2:29">
      <c r="B30144" s="136"/>
      <c r="E30144" s="136"/>
      <c r="H30144" s="136"/>
      <c r="K30144" s="136"/>
      <c r="O30144" s="136"/>
      <c r="T30144" s="136"/>
      <c r="W30144" s="136"/>
      <c r="Z30144" s="136"/>
      <c r="AC30144" s="136"/>
    </row>
    <row r="30145" spans="2:29">
      <c r="B30145" s="136"/>
      <c r="E30145" s="136"/>
      <c r="H30145" s="136"/>
      <c r="K30145" s="136"/>
      <c r="O30145" s="136"/>
      <c r="T30145" s="136"/>
      <c r="W30145" s="136"/>
      <c r="Z30145" s="136"/>
      <c r="AC30145" s="136"/>
    </row>
    <row r="30146" spans="2:29">
      <c r="B30146" s="136"/>
      <c r="E30146" s="136"/>
      <c r="H30146" s="136"/>
      <c r="K30146" s="136"/>
      <c r="O30146" s="136"/>
      <c r="T30146" s="136"/>
      <c r="W30146" s="136"/>
      <c r="Z30146" s="136"/>
      <c r="AC30146" s="136"/>
    </row>
    <row r="30147" spans="2:29">
      <c r="B30147" s="136"/>
      <c r="E30147" s="136"/>
      <c r="H30147" s="136"/>
      <c r="K30147" s="136"/>
      <c r="O30147" s="136"/>
      <c r="T30147" s="136"/>
      <c r="W30147" s="136"/>
      <c r="Z30147" s="136"/>
      <c r="AC30147" s="136"/>
    </row>
    <row r="30148" spans="2:29">
      <c r="B30148" s="136"/>
      <c r="E30148" s="136"/>
      <c r="H30148" s="136"/>
      <c r="K30148" s="136"/>
      <c r="O30148" s="136"/>
      <c r="T30148" s="136"/>
      <c r="W30148" s="136"/>
      <c r="Z30148" s="136"/>
      <c r="AC30148" s="136"/>
    </row>
    <row r="30149" spans="2:29">
      <c r="B30149" s="136"/>
      <c r="E30149" s="136"/>
      <c r="H30149" s="136"/>
      <c r="K30149" s="136"/>
      <c r="O30149" s="136"/>
      <c r="T30149" s="136"/>
      <c r="W30149" s="136"/>
      <c r="Z30149" s="136"/>
      <c r="AC30149" s="136"/>
    </row>
    <row r="30150" spans="2:29">
      <c r="B30150" s="136"/>
      <c r="E30150" s="136"/>
      <c r="H30150" s="136"/>
      <c r="K30150" s="136"/>
      <c r="O30150" s="136"/>
      <c r="T30150" s="136"/>
      <c r="W30150" s="136"/>
      <c r="Z30150" s="136"/>
      <c r="AC30150" s="136"/>
    </row>
    <row r="30151" spans="2:29">
      <c r="B30151" s="136"/>
      <c r="E30151" s="136"/>
      <c r="H30151" s="136"/>
      <c r="K30151" s="136"/>
      <c r="O30151" s="136"/>
      <c r="T30151" s="136"/>
      <c r="W30151" s="136"/>
      <c r="Z30151" s="136"/>
      <c r="AC30151" s="136"/>
    </row>
    <row r="30152" spans="2:29">
      <c r="B30152" s="136"/>
      <c r="E30152" s="136"/>
      <c r="H30152" s="136"/>
      <c r="K30152" s="136"/>
      <c r="O30152" s="136"/>
      <c r="T30152" s="136"/>
      <c r="W30152" s="136"/>
      <c r="Z30152" s="136"/>
      <c r="AC30152" s="136"/>
    </row>
    <row r="30153" spans="2:29">
      <c r="B30153" s="136"/>
      <c r="E30153" s="136"/>
      <c r="H30153" s="136"/>
      <c r="K30153" s="136"/>
      <c r="O30153" s="136"/>
      <c r="T30153" s="136"/>
      <c r="W30153" s="136"/>
      <c r="Z30153" s="136"/>
      <c r="AC30153" s="136"/>
    </row>
    <row r="30154" spans="2:29">
      <c r="B30154" s="136"/>
      <c r="E30154" s="136"/>
      <c r="H30154" s="136"/>
      <c r="K30154" s="136"/>
      <c r="O30154" s="136"/>
      <c r="T30154" s="136"/>
      <c r="W30154" s="136"/>
      <c r="Z30154" s="136"/>
      <c r="AC30154" s="136"/>
    </row>
    <row r="30155" spans="2:29">
      <c r="B30155" s="136"/>
      <c r="E30155" s="136"/>
      <c r="H30155" s="136"/>
      <c r="K30155" s="136"/>
      <c r="O30155" s="136"/>
      <c r="T30155" s="136"/>
      <c r="W30155" s="136"/>
      <c r="Z30155" s="136"/>
      <c r="AC30155" s="136"/>
    </row>
    <row r="30156" spans="2:29">
      <c r="B30156" s="136"/>
      <c r="E30156" s="136"/>
      <c r="H30156" s="136"/>
      <c r="K30156" s="136"/>
      <c r="O30156" s="136"/>
      <c r="T30156" s="136"/>
      <c r="W30156" s="136"/>
      <c r="Z30156" s="136"/>
      <c r="AC30156" s="136"/>
    </row>
    <row r="30157" spans="2:29">
      <c r="B30157" s="136"/>
      <c r="E30157" s="136"/>
      <c r="H30157" s="136"/>
      <c r="K30157" s="136"/>
      <c r="O30157" s="136"/>
      <c r="T30157" s="136"/>
      <c r="W30157" s="136"/>
      <c r="Z30157" s="136"/>
      <c r="AC30157" s="136"/>
    </row>
    <row r="30158" spans="2:29">
      <c r="B30158" s="136"/>
      <c r="E30158" s="136"/>
      <c r="H30158" s="136"/>
      <c r="K30158" s="136"/>
      <c r="O30158" s="136"/>
      <c r="T30158" s="136"/>
      <c r="W30158" s="136"/>
      <c r="Z30158" s="136"/>
      <c r="AC30158" s="136"/>
    </row>
    <row r="30159" spans="2:29">
      <c r="B30159" s="136"/>
      <c r="E30159" s="136"/>
      <c r="H30159" s="136"/>
      <c r="K30159" s="136"/>
      <c r="O30159" s="136"/>
      <c r="T30159" s="136"/>
      <c r="W30159" s="136"/>
      <c r="Z30159" s="136"/>
      <c r="AC30159" s="136"/>
    </row>
    <row r="30160" spans="2:29">
      <c r="B30160" s="136"/>
      <c r="E30160" s="136"/>
      <c r="H30160" s="136"/>
      <c r="K30160" s="136"/>
      <c r="O30160" s="136"/>
      <c r="T30160" s="136"/>
      <c r="W30160" s="136"/>
      <c r="Z30160" s="136"/>
      <c r="AC30160" s="136"/>
    </row>
    <row r="30161" spans="2:29">
      <c r="B30161" s="136"/>
      <c r="E30161" s="136"/>
      <c r="H30161" s="136"/>
      <c r="K30161" s="136"/>
      <c r="O30161" s="136"/>
      <c r="T30161" s="136"/>
      <c r="W30161" s="136"/>
      <c r="Z30161" s="136"/>
      <c r="AC30161" s="136"/>
    </row>
    <row r="30162" spans="2:29">
      <c r="B30162" s="136"/>
      <c r="E30162" s="136"/>
      <c r="H30162" s="136"/>
      <c r="K30162" s="136"/>
      <c r="O30162" s="136"/>
      <c r="T30162" s="136"/>
      <c r="W30162" s="136"/>
      <c r="Z30162" s="136"/>
      <c r="AC30162" s="136"/>
    </row>
    <row r="30163" spans="2:29">
      <c r="B30163" s="136"/>
      <c r="E30163" s="136"/>
      <c r="H30163" s="136"/>
      <c r="K30163" s="136"/>
      <c r="O30163" s="136"/>
      <c r="T30163" s="136"/>
      <c r="W30163" s="136"/>
      <c r="Z30163" s="136"/>
      <c r="AC30163" s="136"/>
    </row>
    <row r="30164" spans="2:29">
      <c r="B30164" s="136"/>
      <c r="E30164" s="136"/>
      <c r="H30164" s="136"/>
      <c r="K30164" s="136"/>
      <c r="O30164" s="136"/>
      <c r="T30164" s="136"/>
      <c r="W30164" s="136"/>
      <c r="Z30164" s="136"/>
      <c r="AC30164" s="136"/>
    </row>
    <row r="30165" spans="2:29">
      <c r="B30165" s="136"/>
      <c r="E30165" s="136"/>
      <c r="H30165" s="136"/>
      <c r="K30165" s="136"/>
      <c r="O30165" s="136"/>
      <c r="T30165" s="136"/>
      <c r="W30165" s="136"/>
      <c r="Z30165" s="136"/>
      <c r="AC30165" s="136"/>
    </row>
    <row r="30166" spans="2:29">
      <c r="B30166" s="136"/>
      <c r="E30166" s="136"/>
      <c r="H30166" s="136"/>
      <c r="K30166" s="136"/>
      <c r="O30166" s="136"/>
      <c r="T30166" s="136"/>
      <c r="W30166" s="136"/>
      <c r="Z30166" s="136"/>
      <c r="AC30166" s="136"/>
    </row>
    <row r="30167" spans="2:29">
      <c r="B30167" s="136"/>
      <c r="E30167" s="136"/>
      <c r="H30167" s="136"/>
      <c r="K30167" s="136"/>
      <c r="O30167" s="136"/>
      <c r="T30167" s="136"/>
      <c r="W30167" s="136"/>
      <c r="Z30167" s="136"/>
      <c r="AC30167" s="136"/>
    </row>
    <row r="30168" spans="2:29">
      <c r="B30168" s="136"/>
      <c r="E30168" s="136"/>
      <c r="H30168" s="136"/>
      <c r="K30168" s="136"/>
      <c r="O30168" s="136"/>
      <c r="T30168" s="136"/>
      <c r="W30168" s="136"/>
      <c r="Z30168" s="136"/>
      <c r="AC30168" s="136"/>
    </row>
    <row r="30169" spans="2:29">
      <c r="B30169" s="136"/>
      <c r="E30169" s="136"/>
      <c r="H30169" s="136"/>
      <c r="K30169" s="136"/>
      <c r="O30169" s="136"/>
      <c r="T30169" s="136"/>
      <c r="W30169" s="136"/>
      <c r="Z30169" s="136"/>
      <c r="AC30169" s="136"/>
    </row>
    <row r="30170" spans="2:29">
      <c r="B30170" s="136"/>
      <c r="E30170" s="136"/>
      <c r="H30170" s="136"/>
      <c r="K30170" s="136"/>
      <c r="O30170" s="136"/>
      <c r="T30170" s="136"/>
      <c r="W30170" s="136"/>
      <c r="Z30170" s="136"/>
      <c r="AC30170" s="136"/>
    </row>
    <row r="30171" spans="2:29">
      <c r="B30171" s="136"/>
      <c r="E30171" s="136"/>
      <c r="H30171" s="136"/>
      <c r="K30171" s="136"/>
      <c r="O30171" s="136"/>
      <c r="T30171" s="136"/>
      <c r="W30171" s="136"/>
      <c r="Z30171" s="136"/>
      <c r="AC30171" s="136"/>
    </row>
    <row r="30172" spans="2:29">
      <c r="B30172" s="136"/>
      <c r="E30172" s="136"/>
      <c r="H30172" s="136"/>
      <c r="K30172" s="136"/>
      <c r="O30172" s="136"/>
      <c r="T30172" s="136"/>
      <c r="W30172" s="136"/>
      <c r="Z30172" s="136"/>
      <c r="AC30172" s="136"/>
    </row>
    <row r="30173" spans="2:29">
      <c r="B30173" s="136"/>
      <c r="E30173" s="136"/>
      <c r="H30173" s="136"/>
      <c r="K30173" s="136"/>
      <c r="O30173" s="136"/>
      <c r="T30173" s="136"/>
      <c r="W30173" s="136"/>
      <c r="Z30173" s="136"/>
      <c r="AC30173" s="136"/>
    </row>
    <row r="30174" spans="2:29">
      <c r="B30174" s="136"/>
      <c r="E30174" s="136"/>
      <c r="H30174" s="136"/>
      <c r="K30174" s="136"/>
      <c r="O30174" s="136"/>
      <c r="T30174" s="136"/>
      <c r="W30174" s="136"/>
      <c r="Z30174" s="136"/>
      <c r="AC30174" s="136"/>
    </row>
    <row r="30175" spans="2:29">
      <c r="B30175" s="136"/>
      <c r="E30175" s="136"/>
      <c r="H30175" s="136"/>
      <c r="K30175" s="136"/>
      <c r="O30175" s="136"/>
      <c r="T30175" s="136"/>
      <c r="W30175" s="136"/>
      <c r="Z30175" s="136"/>
      <c r="AC30175" s="136"/>
    </row>
    <row r="30176" spans="2:29">
      <c r="B30176" s="136"/>
      <c r="E30176" s="136"/>
      <c r="H30176" s="136"/>
      <c r="K30176" s="136"/>
      <c r="O30176" s="136"/>
      <c r="T30176" s="136"/>
      <c r="W30176" s="136"/>
      <c r="Z30176" s="136"/>
      <c r="AC30176" s="136"/>
    </row>
    <row r="30177" spans="2:29">
      <c r="B30177" s="136"/>
      <c r="E30177" s="136"/>
      <c r="H30177" s="136"/>
      <c r="K30177" s="136"/>
      <c r="O30177" s="136"/>
      <c r="T30177" s="136"/>
      <c r="W30177" s="136"/>
      <c r="Z30177" s="136"/>
      <c r="AC30177" s="136"/>
    </row>
    <row r="30178" spans="2:29">
      <c r="B30178" s="136"/>
      <c r="E30178" s="136"/>
      <c r="H30178" s="136"/>
      <c r="K30178" s="136"/>
      <c r="O30178" s="136"/>
      <c r="T30178" s="136"/>
      <c r="W30178" s="136"/>
      <c r="Z30178" s="136"/>
      <c r="AC30178" s="136"/>
    </row>
    <row r="30179" spans="2:29">
      <c r="B30179" s="136"/>
      <c r="E30179" s="136"/>
      <c r="H30179" s="136"/>
      <c r="K30179" s="136"/>
      <c r="O30179" s="136"/>
      <c r="T30179" s="136"/>
      <c r="W30179" s="136"/>
      <c r="Z30179" s="136"/>
      <c r="AC30179" s="136"/>
    </row>
    <row r="30180" spans="2:29">
      <c r="B30180" s="136"/>
      <c r="E30180" s="136"/>
      <c r="H30180" s="136"/>
      <c r="K30180" s="136"/>
      <c r="O30180" s="136"/>
      <c r="T30180" s="136"/>
      <c r="W30180" s="136"/>
      <c r="Z30180" s="136"/>
      <c r="AC30180" s="136"/>
    </row>
    <row r="30181" spans="2:29">
      <c r="B30181" s="136"/>
      <c r="E30181" s="136"/>
      <c r="H30181" s="136"/>
      <c r="K30181" s="136"/>
      <c r="O30181" s="136"/>
      <c r="T30181" s="136"/>
      <c r="W30181" s="136"/>
      <c r="Z30181" s="136"/>
      <c r="AC30181" s="136"/>
    </row>
    <row r="30182" spans="2:29">
      <c r="B30182" s="136"/>
      <c r="E30182" s="136"/>
      <c r="H30182" s="136"/>
      <c r="K30182" s="136"/>
      <c r="O30182" s="136"/>
      <c r="T30182" s="136"/>
      <c r="W30182" s="136"/>
      <c r="Z30182" s="136"/>
      <c r="AC30182" s="136"/>
    </row>
    <row r="30183" spans="2:29">
      <c r="B30183" s="136"/>
      <c r="E30183" s="136"/>
      <c r="H30183" s="136"/>
      <c r="K30183" s="136"/>
      <c r="O30183" s="136"/>
      <c r="T30183" s="136"/>
      <c r="W30183" s="136"/>
      <c r="Z30183" s="136"/>
      <c r="AC30183" s="136"/>
    </row>
    <row r="30184" spans="2:29">
      <c r="B30184" s="136"/>
      <c r="E30184" s="136"/>
      <c r="H30184" s="136"/>
      <c r="K30184" s="136"/>
      <c r="O30184" s="136"/>
      <c r="T30184" s="136"/>
      <c r="W30184" s="136"/>
      <c r="Z30184" s="136"/>
      <c r="AC30184" s="136"/>
    </row>
    <row r="30185" spans="2:29">
      <c r="B30185" s="136"/>
      <c r="E30185" s="136"/>
      <c r="H30185" s="136"/>
      <c r="K30185" s="136"/>
      <c r="O30185" s="136"/>
      <c r="T30185" s="136"/>
      <c r="W30185" s="136"/>
      <c r="Z30185" s="136"/>
      <c r="AC30185" s="136"/>
    </row>
    <row r="30186" spans="2:29">
      <c r="B30186" s="136"/>
      <c r="E30186" s="136"/>
      <c r="H30186" s="136"/>
      <c r="K30186" s="136"/>
      <c r="O30186" s="136"/>
      <c r="T30186" s="136"/>
      <c r="W30186" s="136"/>
      <c r="Z30186" s="136"/>
      <c r="AC30186" s="136"/>
    </row>
    <row r="30187" spans="2:29">
      <c r="B30187" s="136"/>
      <c r="E30187" s="136"/>
      <c r="H30187" s="136"/>
      <c r="K30187" s="136"/>
      <c r="O30187" s="136"/>
      <c r="T30187" s="136"/>
      <c r="W30187" s="136"/>
      <c r="Z30187" s="136"/>
      <c r="AC30187" s="136"/>
    </row>
    <row r="30188" spans="2:29">
      <c r="B30188" s="136"/>
      <c r="E30188" s="136"/>
      <c r="H30188" s="136"/>
      <c r="K30188" s="136"/>
      <c r="O30188" s="136"/>
      <c r="T30188" s="136"/>
      <c r="W30188" s="136"/>
      <c r="Z30188" s="136"/>
      <c r="AC30188" s="136"/>
    </row>
    <row r="30189" spans="2:29">
      <c r="B30189" s="136"/>
      <c r="E30189" s="136"/>
      <c r="H30189" s="136"/>
      <c r="K30189" s="136"/>
      <c r="O30189" s="136"/>
      <c r="T30189" s="136"/>
      <c r="W30189" s="136"/>
      <c r="Z30189" s="136"/>
      <c r="AC30189" s="136"/>
    </row>
    <row r="30190" spans="2:29">
      <c r="B30190" s="136"/>
      <c r="E30190" s="136"/>
      <c r="H30190" s="136"/>
      <c r="K30190" s="136"/>
      <c r="O30190" s="136"/>
      <c r="T30190" s="136"/>
      <c r="W30190" s="136"/>
      <c r="Z30190" s="136"/>
      <c r="AC30190" s="136"/>
    </row>
    <row r="30191" spans="2:29">
      <c r="B30191" s="136"/>
      <c r="E30191" s="136"/>
      <c r="H30191" s="136"/>
      <c r="K30191" s="136"/>
      <c r="O30191" s="136"/>
      <c r="T30191" s="136"/>
      <c r="W30191" s="136"/>
      <c r="Z30191" s="136"/>
      <c r="AC30191" s="136"/>
    </row>
    <row r="30192" spans="2:29">
      <c r="B30192" s="136"/>
      <c r="E30192" s="136"/>
      <c r="H30192" s="136"/>
      <c r="K30192" s="136"/>
      <c r="O30192" s="136"/>
      <c r="T30192" s="136"/>
      <c r="W30192" s="136"/>
      <c r="Z30192" s="136"/>
      <c r="AC30192" s="136"/>
    </row>
    <row r="30193" spans="2:29">
      <c r="B30193" s="136"/>
      <c r="E30193" s="136"/>
      <c r="H30193" s="136"/>
      <c r="K30193" s="136"/>
      <c r="O30193" s="136"/>
      <c r="T30193" s="136"/>
      <c r="W30193" s="136"/>
      <c r="Z30193" s="136"/>
      <c r="AC30193" s="136"/>
    </row>
    <row r="30194" spans="2:29">
      <c r="B30194" s="136"/>
      <c r="E30194" s="136"/>
      <c r="H30194" s="136"/>
      <c r="K30194" s="136"/>
      <c r="O30194" s="136"/>
      <c r="T30194" s="136"/>
      <c r="W30194" s="136"/>
      <c r="Z30194" s="136"/>
      <c r="AC30194" s="136"/>
    </row>
    <row r="30195" spans="2:29">
      <c r="B30195" s="136"/>
      <c r="E30195" s="136"/>
      <c r="H30195" s="136"/>
      <c r="K30195" s="136"/>
      <c r="O30195" s="136"/>
      <c r="T30195" s="136"/>
      <c r="W30195" s="136"/>
      <c r="Z30195" s="136"/>
      <c r="AC30195" s="136"/>
    </row>
    <row r="30196" spans="2:29">
      <c r="B30196" s="136"/>
      <c r="E30196" s="136"/>
      <c r="H30196" s="136"/>
      <c r="K30196" s="136"/>
      <c r="O30196" s="136"/>
      <c r="T30196" s="136"/>
      <c r="W30196" s="136"/>
      <c r="Z30196" s="136"/>
      <c r="AC30196" s="136"/>
    </row>
    <row r="30197" spans="2:29">
      <c r="B30197" s="136"/>
      <c r="E30197" s="136"/>
      <c r="H30197" s="136"/>
      <c r="K30197" s="136"/>
      <c r="O30197" s="136"/>
      <c r="T30197" s="136"/>
      <c r="W30197" s="136"/>
      <c r="Z30197" s="136"/>
      <c r="AC30197" s="136"/>
    </row>
    <row r="30198" spans="2:29">
      <c r="B30198" s="136"/>
      <c r="E30198" s="136"/>
      <c r="H30198" s="136"/>
      <c r="K30198" s="136"/>
      <c r="O30198" s="136"/>
      <c r="T30198" s="136"/>
      <c r="W30198" s="136"/>
      <c r="Z30198" s="136"/>
      <c r="AC30198" s="136"/>
    </row>
    <row r="30199" spans="2:29">
      <c r="B30199" s="136"/>
      <c r="E30199" s="136"/>
      <c r="H30199" s="136"/>
      <c r="K30199" s="136"/>
      <c r="O30199" s="136"/>
      <c r="T30199" s="136"/>
      <c r="W30199" s="136"/>
      <c r="Z30199" s="136"/>
      <c r="AC30199" s="136"/>
    </row>
    <row r="30200" spans="2:29">
      <c r="B30200" s="136"/>
      <c r="E30200" s="136"/>
      <c r="H30200" s="136"/>
      <c r="K30200" s="136"/>
      <c r="O30200" s="136"/>
      <c r="T30200" s="136"/>
      <c r="W30200" s="136"/>
      <c r="Z30200" s="136"/>
      <c r="AC30200" s="136"/>
    </row>
    <row r="30201" spans="2:29">
      <c r="B30201" s="136"/>
      <c r="E30201" s="136"/>
      <c r="H30201" s="136"/>
      <c r="K30201" s="136"/>
      <c r="O30201" s="136"/>
      <c r="T30201" s="136"/>
      <c r="W30201" s="136"/>
      <c r="Z30201" s="136"/>
      <c r="AC30201" s="136"/>
    </row>
    <row r="30202" spans="2:29">
      <c r="B30202" s="136"/>
      <c r="E30202" s="136"/>
      <c r="H30202" s="136"/>
      <c r="K30202" s="136"/>
      <c r="O30202" s="136"/>
      <c r="T30202" s="136"/>
      <c r="W30202" s="136"/>
      <c r="Z30202" s="136"/>
      <c r="AC30202" s="136"/>
    </row>
    <row r="30203" spans="2:29">
      <c r="B30203" s="136"/>
      <c r="E30203" s="136"/>
      <c r="H30203" s="136"/>
      <c r="K30203" s="136"/>
      <c r="O30203" s="136"/>
      <c r="T30203" s="136"/>
      <c r="W30203" s="136"/>
      <c r="Z30203" s="136"/>
      <c r="AC30203" s="136"/>
    </row>
    <row r="30204" spans="2:29">
      <c r="B30204" s="136"/>
      <c r="E30204" s="136"/>
      <c r="H30204" s="136"/>
      <c r="K30204" s="136"/>
      <c r="O30204" s="136"/>
      <c r="T30204" s="136"/>
      <c r="W30204" s="136"/>
      <c r="Z30204" s="136"/>
      <c r="AC30204" s="136"/>
    </row>
    <row r="30205" spans="2:29">
      <c r="B30205" s="136"/>
      <c r="E30205" s="136"/>
      <c r="H30205" s="136"/>
      <c r="K30205" s="136"/>
      <c r="O30205" s="136"/>
      <c r="T30205" s="136"/>
      <c r="W30205" s="136"/>
      <c r="Z30205" s="136"/>
      <c r="AC30205" s="136"/>
    </row>
    <row r="30206" spans="2:29">
      <c r="B30206" s="136"/>
      <c r="E30206" s="136"/>
      <c r="H30206" s="136"/>
      <c r="K30206" s="136"/>
      <c r="O30206" s="136"/>
      <c r="T30206" s="136"/>
      <c r="W30206" s="136"/>
      <c r="Z30206" s="136"/>
      <c r="AC30206" s="136"/>
    </row>
    <row r="30207" spans="2:29">
      <c r="B30207" s="136"/>
      <c r="E30207" s="136"/>
      <c r="H30207" s="136"/>
      <c r="K30207" s="136"/>
      <c r="O30207" s="136"/>
      <c r="T30207" s="136"/>
      <c r="W30207" s="136"/>
      <c r="Z30207" s="136"/>
      <c r="AC30207" s="136"/>
    </row>
    <row r="30208" spans="2:29">
      <c r="B30208" s="136"/>
      <c r="E30208" s="136"/>
      <c r="H30208" s="136"/>
      <c r="K30208" s="136"/>
      <c r="O30208" s="136"/>
      <c r="T30208" s="136"/>
      <c r="W30208" s="136"/>
      <c r="Z30208" s="136"/>
      <c r="AC30208" s="136"/>
    </row>
    <row r="30209" spans="2:29">
      <c r="B30209" s="136"/>
      <c r="E30209" s="136"/>
      <c r="H30209" s="136"/>
      <c r="K30209" s="136"/>
      <c r="O30209" s="136"/>
      <c r="T30209" s="136"/>
      <c r="W30209" s="136"/>
      <c r="Z30209" s="136"/>
      <c r="AC30209" s="136"/>
    </row>
    <row r="30210" spans="2:29">
      <c r="B30210" s="136"/>
      <c r="E30210" s="136"/>
      <c r="H30210" s="136"/>
      <c r="K30210" s="136"/>
      <c r="O30210" s="136"/>
      <c r="T30210" s="136"/>
      <c r="W30210" s="136"/>
      <c r="Z30210" s="136"/>
      <c r="AC30210" s="136"/>
    </row>
    <row r="30211" spans="2:29">
      <c r="B30211" s="136"/>
      <c r="E30211" s="136"/>
      <c r="H30211" s="136"/>
      <c r="K30211" s="136"/>
      <c r="O30211" s="136"/>
      <c r="T30211" s="136"/>
      <c r="W30211" s="136"/>
      <c r="Z30211" s="136"/>
      <c r="AC30211" s="136"/>
    </row>
    <row r="30212" spans="2:29">
      <c r="B30212" s="136"/>
      <c r="E30212" s="136"/>
      <c r="H30212" s="136"/>
      <c r="K30212" s="136"/>
      <c r="O30212" s="136"/>
      <c r="T30212" s="136"/>
      <c r="W30212" s="136"/>
      <c r="Z30212" s="136"/>
      <c r="AC30212" s="136"/>
    </row>
    <row r="30213" spans="2:29">
      <c r="B30213" s="136"/>
      <c r="E30213" s="136"/>
      <c r="H30213" s="136"/>
      <c r="K30213" s="136"/>
      <c r="O30213" s="136"/>
      <c r="T30213" s="136"/>
      <c r="W30213" s="136"/>
      <c r="Z30213" s="136"/>
      <c r="AC30213" s="136"/>
    </row>
    <row r="30214" spans="2:29">
      <c r="B30214" s="136"/>
      <c r="E30214" s="136"/>
      <c r="H30214" s="136"/>
      <c r="K30214" s="136"/>
      <c r="O30214" s="136"/>
      <c r="T30214" s="136"/>
      <c r="W30214" s="136"/>
      <c r="Z30214" s="136"/>
      <c r="AC30214" s="136"/>
    </row>
    <row r="30215" spans="2:29">
      <c r="B30215" s="136"/>
      <c r="E30215" s="136"/>
      <c r="H30215" s="136"/>
      <c r="K30215" s="136"/>
      <c r="O30215" s="136"/>
      <c r="T30215" s="136"/>
      <c r="W30215" s="136"/>
      <c r="Z30215" s="136"/>
      <c r="AC30215" s="136"/>
    </row>
    <row r="30216" spans="2:29">
      <c r="B30216" s="136"/>
      <c r="E30216" s="136"/>
      <c r="H30216" s="136"/>
      <c r="K30216" s="136"/>
      <c r="O30216" s="136"/>
      <c r="T30216" s="136"/>
      <c r="W30216" s="136"/>
      <c r="Z30216" s="136"/>
      <c r="AC30216" s="136"/>
    </row>
    <row r="30217" spans="2:29">
      <c r="B30217" s="136"/>
      <c r="E30217" s="136"/>
      <c r="H30217" s="136"/>
      <c r="K30217" s="136"/>
      <c r="O30217" s="136"/>
      <c r="T30217" s="136"/>
      <c r="W30217" s="136"/>
      <c r="Z30217" s="136"/>
      <c r="AC30217" s="136"/>
    </row>
    <row r="30218" spans="2:29">
      <c r="B30218" s="136"/>
      <c r="E30218" s="136"/>
      <c r="H30218" s="136"/>
      <c r="K30218" s="136"/>
      <c r="O30218" s="136"/>
      <c r="T30218" s="136"/>
      <c r="W30218" s="136"/>
      <c r="Z30218" s="136"/>
      <c r="AC30218" s="136"/>
    </row>
    <row r="30219" spans="2:29">
      <c r="B30219" s="136"/>
      <c r="E30219" s="136"/>
      <c r="H30219" s="136"/>
      <c r="K30219" s="136"/>
      <c r="O30219" s="136"/>
      <c r="T30219" s="136"/>
      <c r="W30219" s="136"/>
      <c r="Z30219" s="136"/>
      <c r="AC30219" s="136"/>
    </row>
    <row r="30220" spans="2:29">
      <c r="B30220" s="136"/>
      <c r="E30220" s="136"/>
      <c r="H30220" s="136"/>
      <c r="K30220" s="136"/>
      <c r="O30220" s="136"/>
      <c r="T30220" s="136"/>
      <c r="W30220" s="136"/>
      <c r="Z30220" s="136"/>
      <c r="AC30220" s="136"/>
    </row>
    <row r="30221" spans="2:29">
      <c r="B30221" s="136"/>
      <c r="E30221" s="136"/>
      <c r="H30221" s="136"/>
      <c r="K30221" s="136"/>
      <c r="O30221" s="136"/>
      <c r="T30221" s="136"/>
      <c r="W30221" s="136"/>
      <c r="Z30221" s="136"/>
      <c r="AC30221" s="136"/>
    </row>
    <row r="30222" spans="2:29">
      <c r="B30222" s="136"/>
      <c r="E30222" s="136"/>
      <c r="H30222" s="136"/>
      <c r="K30222" s="136"/>
      <c r="O30222" s="136"/>
      <c r="T30222" s="136"/>
      <c r="W30222" s="136"/>
      <c r="Z30222" s="136"/>
      <c r="AC30222" s="136"/>
    </row>
    <row r="30223" spans="2:29">
      <c r="B30223" s="136"/>
      <c r="E30223" s="136"/>
      <c r="H30223" s="136"/>
      <c r="K30223" s="136"/>
      <c r="O30223" s="136"/>
      <c r="T30223" s="136"/>
      <c r="W30223" s="136"/>
      <c r="Z30223" s="136"/>
      <c r="AC30223" s="136"/>
    </row>
    <row r="30224" spans="2:29">
      <c r="B30224" s="136"/>
      <c r="E30224" s="136"/>
      <c r="H30224" s="136"/>
      <c r="K30224" s="136"/>
      <c r="O30224" s="136"/>
      <c r="T30224" s="136"/>
      <c r="W30224" s="136"/>
      <c r="Z30224" s="136"/>
      <c r="AC30224" s="136"/>
    </row>
    <row r="30225" spans="2:29">
      <c r="B30225" s="136"/>
      <c r="E30225" s="136"/>
      <c r="H30225" s="136"/>
      <c r="K30225" s="136"/>
      <c r="O30225" s="136"/>
      <c r="T30225" s="136"/>
      <c r="W30225" s="136"/>
      <c r="Z30225" s="136"/>
      <c r="AC30225" s="136"/>
    </row>
    <row r="30226" spans="2:29">
      <c r="B30226" s="136"/>
      <c r="E30226" s="136"/>
      <c r="H30226" s="136"/>
      <c r="K30226" s="136"/>
      <c r="O30226" s="136"/>
      <c r="T30226" s="136"/>
      <c r="W30226" s="136"/>
      <c r="Z30226" s="136"/>
      <c r="AC30226" s="136"/>
    </row>
    <row r="30227" spans="2:29">
      <c r="B30227" s="136"/>
      <c r="E30227" s="136"/>
      <c r="H30227" s="136"/>
      <c r="K30227" s="136"/>
      <c r="O30227" s="136"/>
      <c r="T30227" s="136"/>
      <c r="W30227" s="136"/>
      <c r="Z30227" s="136"/>
      <c r="AC30227" s="136"/>
    </row>
    <row r="30228" spans="2:29">
      <c r="B30228" s="136"/>
      <c r="E30228" s="136"/>
      <c r="H30228" s="136"/>
      <c r="K30228" s="136"/>
      <c r="O30228" s="136"/>
      <c r="T30228" s="136"/>
      <c r="W30228" s="136"/>
      <c r="Z30228" s="136"/>
      <c r="AC30228" s="136"/>
    </row>
    <row r="30229" spans="2:29">
      <c r="B30229" s="136"/>
      <c r="E30229" s="136"/>
      <c r="H30229" s="136"/>
      <c r="K30229" s="136"/>
      <c r="O30229" s="136"/>
      <c r="T30229" s="136"/>
      <c r="W30229" s="136"/>
      <c r="Z30229" s="136"/>
      <c r="AC30229" s="136"/>
    </row>
    <row r="30230" spans="2:29">
      <c r="B30230" s="136"/>
      <c r="E30230" s="136"/>
      <c r="H30230" s="136"/>
      <c r="K30230" s="136"/>
      <c r="O30230" s="136"/>
      <c r="T30230" s="136"/>
      <c r="W30230" s="136"/>
      <c r="Z30230" s="136"/>
      <c r="AC30230" s="136"/>
    </row>
    <row r="30231" spans="2:29">
      <c r="B30231" s="136"/>
      <c r="E30231" s="136"/>
      <c r="H30231" s="136"/>
      <c r="K30231" s="136"/>
      <c r="O30231" s="136"/>
      <c r="T30231" s="136"/>
      <c r="W30231" s="136"/>
      <c r="Z30231" s="136"/>
      <c r="AC30231" s="136"/>
    </row>
    <row r="30232" spans="2:29">
      <c r="B30232" s="136"/>
      <c r="E30232" s="136"/>
      <c r="H30232" s="136"/>
      <c r="K30232" s="136"/>
      <c r="O30232" s="136"/>
      <c r="T30232" s="136"/>
      <c r="W30232" s="136"/>
      <c r="Z30232" s="136"/>
      <c r="AC30232" s="136"/>
    </row>
    <row r="30233" spans="2:29">
      <c r="B30233" s="136"/>
      <c r="E30233" s="136"/>
      <c r="H30233" s="136"/>
      <c r="K30233" s="136"/>
      <c r="O30233" s="136"/>
      <c r="T30233" s="136"/>
      <c r="W30233" s="136"/>
      <c r="Z30233" s="136"/>
      <c r="AC30233" s="136"/>
    </row>
    <row r="30234" spans="2:29">
      <c r="B30234" s="136"/>
      <c r="E30234" s="136"/>
      <c r="H30234" s="136"/>
      <c r="K30234" s="136"/>
      <c r="O30234" s="136"/>
      <c r="T30234" s="136"/>
      <c r="W30234" s="136"/>
      <c r="Z30234" s="136"/>
      <c r="AC30234" s="136"/>
    </row>
    <row r="30235" spans="2:29">
      <c r="B30235" s="136"/>
      <c r="E30235" s="136"/>
      <c r="H30235" s="136"/>
      <c r="K30235" s="136"/>
      <c r="O30235" s="136"/>
      <c r="T30235" s="136"/>
      <c r="W30235" s="136"/>
      <c r="Z30235" s="136"/>
      <c r="AC30235" s="136"/>
    </row>
    <row r="30236" spans="2:29">
      <c r="B30236" s="136"/>
      <c r="E30236" s="136"/>
      <c r="H30236" s="136"/>
      <c r="K30236" s="136"/>
      <c r="O30236" s="136"/>
      <c r="T30236" s="136"/>
      <c r="W30236" s="136"/>
      <c r="Z30236" s="136"/>
      <c r="AC30236" s="136"/>
    </row>
    <row r="30237" spans="2:29">
      <c r="B30237" s="136"/>
      <c r="E30237" s="136"/>
      <c r="H30237" s="136"/>
      <c r="K30237" s="136"/>
      <c r="O30237" s="136"/>
      <c r="T30237" s="136"/>
      <c r="W30237" s="136"/>
      <c r="Z30237" s="136"/>
      <c r="AC30237" s="136"/>
    </row>
    <row r="30238" spans="2:29">
      <c r="B30238" s="136"/>
      <c r="E30238" s="136"/>
      <c r="H30238" s="136"/>
      <c r="K30238" s="136"/>
      <c r="O30238" s="136"/>
      <c r="T30238" s="136"/>
      <c r="W30238" s="136"/>
      <c r="Z30238" s="136"/>
      <c r="AC30238" s="136"/>
    </row>
    <row r="30239" spans="2:29">
      <c r="B30239" s="136"/>
      <c r="E30239" s="136"/>
      <c r="H30239" s="136"/>
      <c r="K30239" s="136"/>
      <c r="O30239" s="136"/>
      <c r="T30239" s="136"/>
      <c r="W30239" s="136"/>
      <c r="Z30239" s="136"/>
      <c r="AC30239" s="136"/>
    </row>
    <row r="30240" spans="2:29">
      <c r="B30240" s="136"/>
      <c r="E30240" s="136"/>
      <c r="H30240" s="136"/>
      <c r="K30240" s="136"/>
      <c r="O30240" s="136"/>
      <c r="T30240" s="136"/>
      <c r="W30240" s="136"/>
      <c r="Z30240" s="136"/>
      <c r="AC30240" s="136"/>
    </row>
    <row r="30241" spans="2:29">
      <c r="B30241" s="136"/>
      <c r="E30241" s="136"/>
      <c r="H30241" s="136"/>
      <c r="K30241" s="136"/>
      <c r="O30241" s="136"/>
      <c r="T30241" s="136"/>
      <c r="W30241" s="136"/>
      <c r="Z30241" s="136"/>
      <c r="AC30241" s="136"/>
    </row>
    <row r="30242" spans="2:29">
      <c r="B30242" s="136"/>
      <c r="E30242" s="136"/>
      <c r="H30242" s="136"/>
      <c r="K30242" s="136"/>
      <c r="O30242" s="136"/>
      <c r="T30242" s="136"/>
      <c r="W30242" s="136"/>
      <c r="Z30242" s="136"/>
      <c r="AC30242" s="136"/>
    </row>
    <row r="30243" spans="2:29">
      <c r="B30243" s="136"/>
      <c r="E30243" s="136"/>
      <c r="H30243" s="136"/>
      <c r="K30243" s="136"/>
      <c r="O30243" s="136"/>
      <c r="T30243" s="136"/>
      <c r="W30243" s="136"/>
      <c r="Z30243" s="136"/>
      <c r="AC30243" s="136"/>
    </row>
    <row r="30244" spans="2:29">
      <c r="B30244" s="136"/>
      <c r="E30244" s="136"/>
      <c r="H30244" s="136"/>
      <c r="K30244" s="136"/>
      <c r="O30244" s="136"/>
      <c r="T30244" s="136"/>
      <c r="W30244" s="136"/>
      <c r="Z30244" s="136"/>
      <c r="AC30244" s="136"/>
    </row>
    <row r="30245" spans="2:29">
      <c r="B30245" s="136"/>
      <c r="E30245" s="136"/>
      <c r="H30245" s="136"/>
      <c r="K30245" s="136"/>
      <c r="O30245" s="136"/>
      <c r="T30245" s="136"/>
      <c r="W30245" s="136"/>
      <c r="Z30245" s="136"/>
      <c r="AC30245" s="136"/>
    </row>
    <row r="30246" spans="2:29">
      <c r="B30246" s="136"/>
      <c r="E30246" s="136"/>
      <c r="H30246" s="136"/>
      <c r="K30246" s="136"/>
      <c r="O30246" s="136"/>
      <c r="T30246" s="136"/>
      <c r="W30246" s="136"/>
      <c r="Z30246" s="136"/>
      <c r="AC30246" s="136"/>
    </row>
    <row r="30247" spans="2:29">
      <c r="B30247" s="136"/>
      <c r="E30247" s="136"/>
      <c r="H30247" s="136"/>
      <c r="K30247" s="136"/>
      <c r="O30247" s="136"/>
      <c r="T30247" s="136"/>
      <c r="W30247" s="136"/>
      <c r="Z30247" s="136"/>
      <c r="AC30247" s="136"/>
    </row>
    <row r="30248" spans="2:29">
      <c r="B30248" s="136"/>
      <c r="E30248" s="136"/>
      <c r="H30248" s="136"/>
      <c r="K30248" s="136"/>
      <c r="O30248" s="136"/>
      <c r="T30248" s="136"/>
      <c r="W30248" s="136"/>
      <c r="Z30248" s="136"/>
      <c r="AC30248" s="136"/>
    </row>
    <row r="30249" spans="2:29">
      <c r="B30249" s="136"/>
      <c r="E30249" s="136"/>
      <c r="H30249" s="136"/>
      <c r="K30249" s="136"/>
      <c r="O30249" s="136"/>
      <c r="T30249" s="136"/>
      <c r="W30249" s="136"/>
      <c r="Z30249" s="136"/>
      <c r="AC30249" s="136"/>
    </row>
    <row r="30250" spans="2:29">
      <c r="B30250" s="136"/>
      <c r="E30250" s="136"/>
      <c r="H30250" s="136"/>
      <c r="K30250" s="136"/>
      <c r="O30250" s="136"/>
      <c r="T30250" s="136"/>
      <c r="W30250" s="136"/>
      <c r="Z30250" s="136"/>
      <c r="AC30250" s="136"/>
    </row>
    <row r="30251" spans="2:29">
      <c r="B30251" s="136"/>
      <c r="E30251" s="136"/>
      <c r="H30251" s="136"/>
      <c r="K30251" s="136"/>
      <c r="O30251" s="136"/>
      <c r="T30251" s="136"/>
      <c r="W30251" s="136"/>
      <c r="Z30251" s="136"/>
      <c r="AC30251" s="136"/>
    </row>
    <row r="30252" spans="2:29">
      <c r="B30252" s="136"/>
      <c r="E30252" s="136"/>
      <c r="H30252" s="136"/>
      <c r="K30252" s="136"/>
      <c r="O30252" s="136"/>
      <c r="T30252" s="136"/>
      <c r="W30252" s="136"/>
      <c r="Z30252" s="136"/>
      <c r="AC30252" s="136"/>
    </row>
    <row r="30253" spans="2:29">
      <c r="B30253" s="136"/>
      <c r="E30253" s="136"/>
      <c r="H30253" s="136"/>
      <c r="K30253" s="136"/>
      <c r="O30253" s="136"/>
      <c r="T30253" s="136"/>
      <c r="W30253" s="136"/>
      <c r="Z30253" s="136"/>
      <c r="AC30253" s="136"/>
    </row>
    <row r="30254" spans="2:29">
      <c r="B30254" s="136"/>
      <c r="E30254" s="136"/>
      <c r="H30254" s="136"/>
      <c r="K30254" s="136"/>
      <c r="O30254" s="136"/>
      <c r="T30254" s="136"/>
      <c r="W30254" s="136"/>
      <c r="Z30254" s="136"/>
      <c r="AC30254" s="136"/>
    </row>
    <row r="30255" spans="2:29">
      <c r="B30255" s="136"/>
      <c r="E30255" s="136"/>
      <c r="H30255" s="136"/>
      <c r="K30255" s="136"/>
      <c r="O30255" s="136"/>
      <c r="T30255" s="136"/>
      <c r="W30255" s="136"/>
      <c r="Z30255" s="136"/>
      <c r="AC30255" s="136"/>
    </row>
    <row r="30256" spans="2:29">
      <c r="B30256" s="136"/>
      <c r="E30256" s="136"/>
      <c r="H30256" s="136"/>
      <c r="K30256" s="136"/>
      <c r="O30256" s="136"/>
      <c r="T30256" s="136"/>
      <c r="W30256" s="136"/>
      <c r="Z30256" s="136"/>
      <c r="AC30256" s="136"/>
    </row>
    <row r="30257" spans="2:29">
      <c r="B30257" s="136"/>
      <c r="E30257" s="136"/>
      <c r="H30257" s="136"/>
      <c r="K30257" s="136"/>
      <c r="O30257" s="136"/>
      <c r="T30257" s="136"/>
      <c r="W30257" s="136"/>
      <c r="Z30257" s="136"/>
      <c r="AC30257" s="136"/>
    </row>
    <row r="30258" spans="2:29">
      <c r="B30258" s="136"/>
      <c r="E30258" s="136"/>
      <c r="H30258" s="136"/>
      <c r="K30258" s="136"/>
      <c r="O30258" s="136"/>
      <c r="T30258" s="136"/>
      <c r="W30258" s="136"/>
      <c r="Z30258" s="136"/>
      <c r="AC30258" s="136"/>
    </row>
    <row r="30259" spans="2:29">
      <c r="B30259" s="136"/>
      <c r="E30259" s="136"/>
      <c r="H30259" s="136"/>
      <c r="K30259" s="136"/>
      <c r="O30259" s="136"/>
      <c r="T30259" s="136"/>
      <c r="W30259" s="136"/>
      <c r="Z30259" s="136"/>
      <c r="AC30259" s="136"/>
    </row>
    <row r="30260" spans="2:29">
      <c r="B30260" s="136"/>
      <c r="E30260" s="136"/>
      <c r="H30260" s="136"/>
      <c r="K30260" s="136"/>
      <c r="O30260" s="136"/>
      <c r="T30260" s="136"/>
      <c r="W30260" s="136"/>
      <c r="Z30260" s="136"/>
      <c r="AC30260" s="136"/>
    </row>
    <row r="30261" spans="2:29">
      <c r="B30261" s="136"/>
      <c r="E30261" s="136"/>
      <c r="H30261" s="136"/>
      <c r="K30261" s="136"/>
      <c r="O30261" s="136"/>
      <c r="T30261" s="136"/>
      <c r="W30261" s="136"/>
      <c r="Z30261" s="136"/>
      <c r="AC30261" s="136"/>
    </row>
    <row r="30262" spans="2:29">
      <c r="B30262" s="136"/>
      <c r="E30262" s="136"/>
      <c r="H30262" s="136"/>
      <c r="K30262" s="136"/>
      <c r="O30262" s="136"/>
      <c r="T30262" s="136"/>
      <c r="W30262" s="136"/>
      <c r="Z30262" s="136"/>
      <c r="AC30262" s="136"/>
    </row>
    <row r="30263" spans="2:29">
      <c r="B30263" s="136"/>
      <c r="E30263" s="136"/>
      <c r="H30263" s="136"/>
      <c r="K30263" s="136"/>
      <c r="O30263" s="136"/>
      <c r="T30263" s="136"/>
      <c r="W30263" s="136"/>
      <c r="Z30263" s="136"/>
      <c r="AC30263" s="136"/>
    </row>
    <row r="30264" spans="2:29">
      <c r="B30264" s="136"/>
      <c r="E30264" s="136"/>
      <c r="H30264" s="136"/>
      <c r="K30264" s="136"/>
      <c r="O30264" s="136"/>
      <c r="T30264" s="136"/>
      <c r="W30264" s="136"/>
      <c r="Z30264" s="136"/>
      <c r="AC30264" s="136"/>
    </row>
    <row r="30265" spans="2:29">
      <c r="B30265" s="136"/>
      <c r="E30265" s="136"/>
      <c r="H30265" s="136"/>
      <c r="K30265" s="136"/>
      <c r="O30265" s="136"/>
      <c r="T30265" s="136"/>
      <c r="W30265" s="136"/>
      <c r="Z30265" s="136"/>
      <c r="AC30265" s="136"/>
    </row>
    <row r="30266" spans="2:29">
      <c r="B30266" s="136"/>
      <c r="E30266" s="136"/>
      <c r="H30266" s="136"/>
      <c r="K30266" s="136"/>
      <c r="O30266" s="136"/>
      <c r="T30266" s="136"/>
      <c r="W30266" s="136"/>
      <c r="Z30266" s="136"/>
      <c r="AC30266" s="136"/>
    </row>
    <row r="30267" spans="2:29">
      <c r="B30267" s="136"/>
      <c r="E30267" s="136"/>
      <c r="H30267" s="136"/>
      <c r="K30267" s="136"/>
      <c r="O30267" s="136"/>
      <c r="T30267" s="136"/>
      <c r="W30267" s="136"/>
      <c r="Z30267" s="136"/>
      <c r="AC30267" s="136"/>
    </row>
    <row r="30268" spans="2:29">
      <c r="B30268" s="136"/>
      <c r="E30268" s="136"/>
      <c r="H30268" s="136"/>
      <c r="K30268" s="136"/>
      <c r="O30268" s="136"/>
      <c r="T30268" s="136"/>
      <c r="W30268" s="136"/>
      <c r="Z30268" s="136"/>
      <c r="AC30268" s="136"/>
    </row>
    <row r="30269" spans="2:29">
      <c r="B30269" s="136"/>
      <c r="E30269" s="136"/>
      <c r="H30269" s="136"/>
      <c r="K30269" s="136"/>
      <c r="O30269" s="136"/>
      <c r="T30269" s="136"/>
      <c r="W30269" s="136"/>
      <c r="Z30269" s="136"/>
      <c r="AC30269" s="136"/>
    </row>
    <row r="30270" spans="2:29">
      <c r="B30270" s="136"/>
      <c r="E30270" s="136"/>
      <c r="H30270" s="136"/>
      <c r="K30270" s="136"/>
      <c r="O30270" s="136"/>
      <c r="T30270" s="136"/>
      <c r="W30270" s="136"/>
      <c r="Z30270" s="136"/>
      <c r="AC30270" s="136"/>
    </row>
    <row r="30271" spans="2:29">
      <c r="B30271" s="136"/>
      <c r="E30271" s="136"/>
      <c r="H30271" s="136"/>
      <c r="K30271" s="136"/>
      <c r="O30271" s="136"/>
      <c r="T30271" s="136"/>
      <c r="W30271" s="136"/>
      <c r="Z30271" s="136"/>
      <c r="AC30271" s="136"/>
    </row>
    <row r="30272" spans="2:29">
      <c r="B30272" s="136"/>
      <c r="E30272" s="136"/>
      <c r="H30272" s="136"/>
      <c r="K30272" s="136"/>
      <c r="O30272" s="136"/>
      <c r="T30272" s="136"/>
      <c r="W30272" s="136"/>
      <c r="Z30272" s="136"/>
      <c r="AC30272" s="136"/>
    </row>
    <row r="30273" spans="2:29">
      <c r="B30273" s="136"/>
      <c r="E30273" s="136"/>
      <c r="H30273" s="136"/>
      <c r="K30273" s="136"/>
      <c r="O30273" s="136"/>
      <c r="T30273" s="136"/>
      <c r="W30273" s="136"/>
      <c r="Z30273" s="136"/>
      <c r="AC30273" s="136"/>
    </row>
    <row r="30274" spans="2:29">
      <c r="B30274" s="136"/>
      <c r="E30274" s="136"/>
      <c r="H30274" s="136"/>
      <c r="K30274" s="136"/>
      <c r="O30274" s="136"/>
      <c r="T30274" s="136"/>
      <c r="W30274" s="136"/>
      <c r="Z30274" s="136"/>
      <c r="AC30274" s="136"/>
    </row>
    <row r="30275" spans="2:29">
      <c r="B30275" s="136"/>
      <c r="E30275" s="136"/>
      <c r="H30275" s="136"/>
      <c r="K30275" s="136"/>
      <c r="O30275" s="136"/>
      <c r="T30275" s="136"/>
      <c r="W30275" s="136"/>
      <c r="Z30275" s="136"/>
      <c r="AC30275" s="136"/>
    </row>
    <row r="30276" spans="2:29">
      <c r="B30276" s="136"/>
      <c r="E30276" s="136"/>
      <c r="H30276" s="136"/>
      <c r="K30276" s="136"/>
      <c r="O30276" s="136"/>
      <c r="T30276" s="136"/>
      <c r="W30276" s="136"/>
      <c r="Z30276" s="136"/>
      <c r="AC30276" s="136"/>
    </row>
    <row r="30277" spans="2:29">
      <c r="B30277" s="136"/>
      <c r="E30277" s="136"/>
      <c r="H30277" s="136"/>
      <c r="K30277" s="136"/>
      <c r="O30277" s="136"/>
      <c r="T30277" s="136"/>
      <c r="W30277" s="136"/>
      <c r="Z30277" s="136"/>
      <c r="AC30277" s="136"/>
    </row>
    <row r="30278" spans="2:29">
      <c r="B30278" s="136"/>
      <c r="E30278" s="136"/>
      <c r="H30278" s="136"/>
      <c r="K30278" s="136"/>
      <c r="O30278" s="136"/>
      <c r="T30278" s="136"/>
      <c r="W30278" s="136"/>
      <c r="Z30278" s="136"/>
      <c r="AC30278" s="136"/>
    </row>
    <row r="30279" spans="2:29">
      <c r="B30279" s="136"/>
      <c r="E30279" s="136"/>
      <c r="H30279" s="136"/>
      <c r="K30279" s="136"/>
      <c r="O30279" s="136"/>
      <c r="T30279" s="136"/>
      <c r="W30279" s="136"/>
      <c r="Z30279" s="136"/>
      <c r="AC30279" s="136"/>
    </row>
    <row r="30280" spans="2:29">
      <c r="B30280" s="136"/>
      <c r="E30280" s="136"/>
      <c r="H30280" s="136"/>
      <c r="K30280" s="136"/>
      <c r="O30280" s="136"/>
      <c r="T30280" s="136"/>
      <c r="W30280" s="136"/>
      <c r="Z30280" s="136"/>
      <c r="AC30280" s="136"/>
    </row>
    <row r="30281" spans="2:29">
      <c r="B30281" s="136"/>
      <c r="E30281" s="136"/>
      <c r="H30281" s="136"/>
      <c r="K30281" s="136"/>
      <c r="O30281" s="136"/>
      <c r="T30281" s="136"/>
      <c r="W30281" s="136"/>
      <c r="Z30281" s="136"/>
      <c r="AC30281" s="136"/>
    </row>
    <row r="30282" spans="2:29">
      <c r="B30282" s="136"/>
      <c r="E30282" s="136"/>
      <c r="H30282" s="136"/>
      <c r="K30282" s="136"/>
      <c r="O30282" s="136"/>
      <c r="T30282" s="136"/>
      <c r="W30282" s="136"/>
      <c r="Z30282" s="136"/>
      <c r="AC30282" s="136"/>
    </row>
    <row r="30283" spans="2:29">
      <c r="B30283" s="136"/>
      <c r="E30283" s="136"/>
      <c r="H30283" s="136"/>
      <c r="K30283" s="136"/>
      <c r="O30283" s="136"/>
      <c r="T30283" s="136"/>
      <c r="W30283" s="136"/>
      <c r="Z30283" s="136"/>
      <c r="AC30283" s="136"/>
    </row>
    <row r="30284" spans="2:29">
      <c r="B30284" s="136"/>
      <c r="E30284" s="136"/>
      <c r="H30284" s="136"/>
      <c r="K30284" s="136"/>
      <c r="O30284" s="136"/>
      <c r="T30284" s="136"/>
      <c r="W30284" s="136"/>
      <c r="Z30284" s="136"/>
      <c r="AC30284" s="136"/>
    </row>
    <row r="30285" spans="2:29">
      <c r="B30285" s="136"/>
      <c r="E30285" s="136"/>
      <c r="H30285" s="136"/>
      <c r="K30285" s="136"/>
      <c r="O30285" s="136"/>
      <c r="T30285" s="136"/>
      <c r="W30285" s="136"/>
      <c r="Z30285" s="136"/>
      <c r="AC30285" s="136"/>
    </row>
    <row r="30286" spans="2:29">
      <c r="B30286" s="136"/>
      <c r="E30286" s="136"/>
      <c r="H30286" s="136"/>
      <c r="K30286" s="136"/>
      <c r="O30286" s="136"/>
      <c r="T30286" s="136"/>
      <c r="W30286" s="136"/>
      <c r="Z30286" s="136"/>
      <c r="AC30286" s="136"/>
    </row>
    <row r="30287" spans="2:29">
      <c r="B30287" s="136"/>
      <c r="E30287" s="136"/>
      <c r="H30287" s="136"/>
      <c r="K30287" s="136"/>
      <c r="O30287" s="136"/>
      <c r="T30287" s="136"/>
      <c r="W30287" s="136"/>
      <c r="Z30287" s="136"/>
      <c r="AC30287" s="136"/>
    </row>
    <row r="30288" spans="2:29">
      <c r="B30288" s="136"/>
      <c r="E30288" s="136"/>
      <c r="H30288" s="136"/>
      <c r="K30288" s="136"/>
      <c r="O30288" s="136"/>
      <c r="T30288" s="136"/>
      <c r="W30288" s="136"/>
      <c r="Z30288" s="136"/>
      <c r="AC30288" s="136"/>
    </row>
    <row r="30289" spans="2:29">
      <c r="B30289" s="136"/>
      <c r="E30289" s="136"/>
      <c r="H30289" s="136"/>
      <c r="K30289" s="136"/>
      <c r="O30289" s="136"/>
      <c r="T30289" s="136"/>
      <c r="W30289" s="136"/>
      <c r="Z30289" s="136"/>
      <c r="AC30289" s="136"/>
    </row>
    <row r="30290" spans="2:29">
      <c r="B30290" s="136"/>
      <c r="E30290" s="136"/>
      <c r="H30290" s="136"/>
      <c r="K30290" s="136"/>
      <c r="O30290" s="136"/>
      <c r="T30290" s="136"/>
      <c r="W30290" s="136"/>
      <c r="Z30290" s="136"/>
      <c r="AC30290" s="136"/>
    </row>
    <row r="30291" spans="2:29">
      <c r="B30291" s="136"/>
      <c r="E30291" s="136"/>
      <c r="H30291" s="136"/>
      <c r="K30291" s="136"/>
      <c r="O30291" s="136"/>
      <c r="T30291" s="136"/>
      <c r="W30291" s="136"/>
      <c r="Z30291" s="136"/>
      <c r="AC30291" s="136"/>
    </row>
    <row r="30292" spans="2:29">
      <c r="B30292" s="136"/>
      <c r="E30292" s="136"/>
      <c r="H30292" s="136"/>
      <c r="K30292" s="136"/>
      <c r="O30292" s="136"/>
      <c r="T30292" s="136"/>
      <c r="W30292" s="136"/>
      <c r="Z30292" s="136"/>
      <c r="AC30292" s="136"/>
    </row>
    <row r="30293" spans="2:29">
      <c r="B30293" s="136"/>
      <c r="E30293" s="136"/>
      <c r="H30293" s="136"/>
      <c r="K30293" s="136"/>
      <c r="O30293" s="136"/>
      <c r="T30293" s="136"/>
      <c r="W30293" s="136"/>
      <c r="Z30293" s="136"/>
      <c r="AC30293" s="136"/>
    </row>
    <row r="30294" spans="2:29">
      <c r="B30294" s="136"/>
      <c r="E30294" s="136"/>
      <c r="H30294" s="136"/>
      <c r="K30294" s="136"/>
      <c r="O30294" s="136"/>
      <c r="T30294" s="136"/>
      <c r="W30294" s="136"/>
      <c r="Z30294" s="136"/>
      <c r="AC30294" s="136"/>
    </row>
    <row r="30295" spans="2:29">
      <c r="B30295" s="136"/>
      <c r="E30295" s="136"/>
      <c r="H30295" s="136"/>
      <c r="K30295" s="136"/>
      <c r="O30295" s="136"/>
      <c r="T30295" s="136"/>
      <c r="W30295" s="136"/>
      <c r="Z30295" s="136"/>
      <c r="AC30295" s="136"/>
    </row>
    <row r="30296" spans="2:29">
      <c r="B30296" s="136"/>
      <c r="E30296" s="136"/>
      <c r="H30296" s="136"/>
      <c r="K30296" s="136"/>
      <c r="O30296" s="136"/>
      <c r="T30296" s="136"/>
      <c r="W30296" s="136"/>
      <c r="Z30296" s="136"/>
      <c r="AC30296" s="136"/>
    </row>
    <row r="30297" spans="2:29">
      <c r="B30297" s="136"/>
      <c r="E30297" s="136"/>
      <c r="H30297" s="136"/>
      <c r="K30297" s="136"/>
      <c r="O30297" s="136"/>
      <c r="T30297" s="136"/>
      <c r="W30297" s="136"/>
      <c r="Z30297" s="136"/>
      <c r="AC30297" s="136"/>
    </row>
    <row r="30298" spans="2:29">
      <c r="B30298" s="136"/>
      <c r="E30298" s="136"/>
      <c r="H30298" s="136"/>
      <c r="K30298" s="136"/>
      <c r="O30298" s="136"/>
      <c r="T30298" s="136"/>
      <c r="W30298" s="136"/>
      <c r="Z30298" s="136"/>
      <c r="AC30298" s="136"/>
    </row>
    <row r="30299" spans="2:29">
      <c r="B30299" s="136"/>
      <c r="E30299" s="136"/>
      <c r="H30299" s="136"/>
      <c r="K30299" s="136"/>
      <c r="O30299" s="136"/>
      <c r="T30299" s="136"/>
      <c r="W30299" s="136"/>
      <c r="Z30299" s="136"/>
      <c r="AC30299" s="136"/>
    </row>
    <row r="30300" spans="2:29">
      <c r="B30300" s="136"/>
      <c r="E30300" s="136"/>
      <c r="H30300" s="136"/>
      <c r="K30300" s="136"/>
      <c r="O30300" s="136"/>
      <c r="T30300" s="136"/>
      <c r="W30300" s="136"/>
      <c r="Z30300" s="136"/>
      <c r="AC30300" s="136"/>
    </row>
    <row r="30301" spans="2:29">
      <c r="B30301" s="136"/>
      <c r="E30301" s="136"/>
      <c r="H30301" s="136"/>
      <c r="K30301" s="136"/>
      <c r="O30301" s="136"/>
      <c r="T30301" s="136"/>
      <c r="W30301" s="136"/>
      <c r="Z30301" s="136"/>
      <c r="AC30301" s="136"/>
    </row>
    <row r="30302" spans="2:29">
      <c r="B30302" s="136"/>
      <c r="E30302" s="136"/>
      <c r="H30302" s="136"/>
      <c r="K30302" s="136"/>
      <c r="O30302" s="136"/>
      <c r="T30302" s="136"/>
      <c r="W30302" s="136"/>
      <c r="Z30302" s="136"/>
      <c r="AC30302" s="136"/>
    </row>
    <row r="30303" spans="2:29">
      <c r="B30303" s="136"/>
      <c r="E30303" s="136"/>
      <c r="H30303" s="136"/>
      <c r="K30303" s="136"/>
      <c r="O30303" s="136"/>
      <c r="T30303" s="136"/>
      <c r="W30303" s="136"/>
      <c r="Z30303" s="136"/>
      <c r="AC30303" s="136"/>
    </row>
    <row r="30304" spans="2:29">
      <c r="B30304" s="136"/>
      <c r="E30304" s="136"/>
      <c r="H30304" s="136"/>
      <c r="K30304" s="136"/>
      <c r="O30304" s="136"/>
      <c r="T30304" s="136"/>
      <c r="W30304" s="136"/>
      <c r="Z30304" s="136"/>
      <c r="AC30304" s="136"/>
    </row>
    <row r="30305" spans="2:29">
      <c r="B30305" s="136"/>
      <c r="E30305" s="136"/>
      <c r="H30305" s="136"/>
      <c r="K30305" s="136"/>
      <c r="O30305" s="136"/>
      <c r="T30305" s="136"/>
      <c r="W30305" s="136"/>
      <c r="Z30305" s="136"/>
      <c r="AC30305" s="136"/>
    </row>
    <row r="30306" spans="2:29">
      <c r="B30306" s="136"/>
      <c r="E30306" s="136"/>
      <c r="H30306" s="136"/>
      <c r="K30306" s="136"/>
      <c r="O30306" s="136"/>
      <c r="T30306" s="136"/>
      <c r="W30306" s="136"/>
      <c r="Z30306" s="136"/>
      <c r="AC30306" s="136"/>
    </row>
    <row r="30307" spans="2:29">
      <c r="B30307" s="136"/>
      <c r="E30307" s="136"/>
      <c r="H30307" s="136"/>
      <c r="K30307" s="136"/>
      <c r="O30307" s="136"/>
      <c r="T30307" s="136"/>
      <c r="W30307" s="136"/>
      <c r="Z30307" s="136"/>
      <c r="AC30307" s="136"/>
    </row>
    <row r="30308" spans="2:29">
      <c r="B30308" s="136"/>
      <c r="E30308" s="136"/>
      <c r="H30308" s="136"/>
      <c r="K30308" s="136"/>
      <c r="O30308" s="136"/>
      <c r="T30308" s="136"/>
      <c r="W30308" s="136"/>
      <c r="Z30308" s="136"/>
      <c r="AC30308" s="136"/>
    </row>
    <row r="30309" spans="2:29">
      <c r="B30309" s="136"/>
      <c r="E30309" s="136"/>
      <c r="H30309" s="136"/>
      <c r="K30309" s="136"/>
      <c r="O30309" s="136"/>
      <c r="T30309" s="136"/>
      <c r="W30309" s="136"/>
      <c r="Z30309" s="136"/>
      <c r="AC30309" s="136"/>
    </row>
    <row r="30310" spans="2:29">
      <c r="B30310" s="136"/>
      <c r="E30310" s="136"/>
      <c r="H30310" s="136"/>
      <c r="K30310" s="136"/>
      <c r="O30310" s="136"/>
      <c r="T30310" s="136"/>
      <c r="W30310" s="136"/>
      <c r="Z30310" s="136"/>
      <c r="AC30310" s="136"/>
    </row>
    <row r="30311" spans="2:29">
      <c r="B30311" s="136"/>
      <c r="E30311" s="136"/>
      <c r="H30311" s="136"/>
      <c r="K30311" s="136"/>
      <c r="O30311" s="136"/>
      <c r="T30311" s="136"/>
      <c r="W30311" s="136"/>
      <c r="Z30311" s="136"/>
      <c r="AC30311" s="136"/>
    </row>
    <row r="30312" spans="2:29">
      <c r="B30312" s="136"/>
      <c r="E30312" s="136"/>
      <c r="H30312" s="136"/>
      <c r="K30312" s="136"/>
      <c r="O30312" s="136"/>
      <c r="T30312" s="136"/>
      <c r="W30312" s="136"/>
      <c r="Z30312" s="136"/>
      <c r="AC30312" s="136"/>
    </row>
    <row r="30313" spans="2:29">
      <c r="B30313" s="136"/>
      <c r="E30313" s="136"/>
      <c r="H30313" s="136"/>
      <c r="K30313" s="136"/>
      <c r="O30313" s="136"/>
      <c r="T30313" s="136"/>
      <c r="W30313" s="136"/>
      <c r="Z30313" s="136"/>
      <c r="AC30313" s="136"/>
    </row>
    <row r="30314" spans="2:29">
      <c r="B30314" s="136"/>
      <c r="E30314" s="136"/>
      <c r="H30314" s="136"/>
      <c r="K30314" s="136"/>
      <c r="O30314" s="136"/>
      <c r="T30314" s="136"/>
      <c r="W30314" s="136"/>
      <c r="Z30314" s="136"/>
      <c r="AC30314" s="136"/>
    </row>
    <row r="30315" spans="2:29">
      <c r="B30315" s="136"/>
      <c r="E30315" s="136"/>
      <c r="H30315" s="136"/>
      <c r="K30315" s="136"/>
      <c r="O30315" s="136"/>
      <c r="T30315" s="136"/>
      <c r="W30315" s="136"/>
      <c r="Z30315" s="136"/>
      <c r="AC30315" s="136"/>
    </row>
    <row r="30316" spans="2:29">
      <c r="B30316" s="136"/>
      <c r="E30316" s="136"/>
      <c r="H30316" s="136"/>
      <c r="K30316" s="136"/>
      <c r="O30316" s="136"/>
      <c r="T30316" s="136"/>
      <c r="W30316" s="136"/>
      <c r="Z30316" s="136"/>
      <c r="AC30316" s="136"/>
    </row>
    <row r="30317" spans="2:29">
      <c r="B30317" s="136"/>
      <c r="E30317" s="136"/>
      <c r="H30317" s="136"/>
      <c r="K30317" s="136"/>
      <c r="O30317" s="136"/>
      <c r="T30317" s="136"/>
      <c r="W30317" s="136"/>
      <c r="Z30317" s="136"/>
      <c r="AC30317" s="136"/>
    </row>
    <row r="30318" spans="2:29">
      <c r="B30318" s="136"/>
      <c r="E30318" s="136"/>
      <c r="H30318" s="136"/>
      <c r="K30318" s="136"/>
      <c r="O30318" s="136"/>
      <c r="T30318" s="136"/>
      <c r="W30318" s="136"/>
      <c r="Z30318" s="136"/>
      <c r="AC30318" s="136"/>
    </row>
    <row r="30319" spans="2:29">
      <c r="B30319" s="136"/>
      <c r="E30319" s="136"/>
      <c r="H30319" s="136"/>
      <c r="K30319" s="136"/>
      <c r="O30319" s="136"/>
      <c r="T30319" s="136"/>
      <c r="W30319" s="136"/>
      <c r="Z30319" s="136"/>
      <c r="AC30319" s="136"/>
    </row>
    <row r="30320" spans="2:29">
      <c r="B30320" s="136"/>
      <c r="E30320" s="136"/>
      <c r="H30320" s="136"/>
      <c r="K30320" s="136"/>
      <c r="O30320" s="136"/>
      <c r="T30320" s="136"/>
      <c r="W30320" s="136"/>
      <c r="Z30320" s="136"/>
      <c r="AC30320" s="136"/>
    </row>
    <row r="30321" spans="2:29">
      <c r="B30321" s="136"/>
      <c r="E30321" s="136"/>
      <c r="H30321" s="136"/>
      <c r="K30321" s="136"/>
      <c r="O30321" s="136"/>
      <c r="T30321" s="136"/>
      <c r="W30321" s="136"/>
      <c r="Z30321" s="136"/>
      <c r="AC30321" s="136"/>
    </row>
    <row r="30322" spans="2:29">
      <c r="B30322" s="136"/>
      <c r="E30322" s="136"/>
      <c r="H30322" s="136"/>
      <c r="K30322" s="136"/>
      <c r="O30322" s="136"/>
      <c r="T30322" s="136"/>
      <c r="W30322" s="136"/>
      <c r="Z30322" s="136"/>
      <c r="AC30322" s="136"/>
    </row>
    <row r="30323" spans="2:29">
      <c r="B30323" s="136"/>
      <c r="E30323" s="136"/>
      <c r="H30323" s="136"/>
      <c r="K30323" s="136"/>
      <c r="O30323" s="136"/>
      <c r="T30323" s="136"/>
      <c r="W30323" s="136"/>
      <c r="Z30323" s="136"/>
      <c r="AC30323" s="136"/>
    </row>
    <row r="30324" spans="2:29">
      <c r="B30324" s="136"/>
      <c r="E30324" s="136"/>
      <c r="H30324" s="136"/>
      <c r="K30324" s="136"/>
      <c r="O30324" s="136"/>
      <c r="T30324" s="136"/>
      <c r="W30324" s="136"/>
      <c r="Z30324" s="136"/>
      <c r="AC30324" s="136"/>
    </row>
    <row r="30325" spans="2:29">
      <c r="B30325" s="136"/>
      <c r="E30325" s="136"/>
      <c r="H30325" s="136"/>
      <c r="K30325" s="136"/>
      <c r="O30325" s="136"/>
      <c r="T30325" s="136"/>
      <c r="W30325" s="136"/>
      <c r="Z30325" s="136"/>
      <c r="AC30325" s="136"/>
    </row>
    <row r="30326" spans="2:29">
      <c r="B30326" s="136"/>
      <c r="E30326" s="136"/>
      <c r="H30326" s="136"/>
      <c r="K30326" s="136"/>
      <c r="O30326" s="136"/>
      <c r="T30326" s="136"/>
      <c r="W30326" s="136"/>
      <c r="Z30326" s="136"/>
      <c r="AC30326" s="136"/>
    </row>
    <row r="30327" spans="2:29">
      <c r="B30327" s="136"/>
      <c r="E30327" s="136"/>
      <c r="H30327" s="136"/>
      <c r="K30327" s="136"/>
      <c r="O30327" s="136"/>
      <c r="T30327" s="136"/>
      <c r="W30327" s="136"/>
      <c r="Z30327" s="136"/>
      <c r="AC30327" s="136"/>
    </row>
    <row r="30328" spans="2:29">
      <c r="B30328" s="136"/>
      <c r="E30328" s="136"/>
      <c r="H30328" s="136"/>
      <c r="K30328" s="136"/>
      <c r="O30328" s="136"/>
      <c r="T30328" s="136"/>
      <c r="W30328" s="136"/>
      <c r="Z30328" s="136"/>
      <c r="AC30328" s="136"/>
    </row>
    <row r="30329" spans="2:29">
      <c r="B30329" s="136"/>
      <c r="E30329" s="136"/>
      <c r="H30329" s="136"/>
      <c r="K30329" s="136"/>
      <c r="O30329" s="136"/>
      <c r="T30329" s="136"/>
      <c r="W30329" s="136"/>
      <c r="Z30329" s="136"/>
      <c r="AC30329" s="136"/>
    </row>
    <row r="30330" spans="2:29">
      <c r="B30330" s="136"/>
      <c r="E30330" s="136"/>
      <c r="H30330" s="136"/>
      <c r="K30330" s="136"/>
      <c r="O30330" s="136"/>
      <c r="T30330" s="136"/>
      <c r="W30330" s="136"/>
      <c r="Z30330" s="136"/>
      <c r="AC30330" s="136"/>
    </row>
    <row r="30331" spans="2:29">
      <c r="B30331" s="136"/>
      <c r="E30331" s="136"/>
      <c r="H30331" s="136"/>
      <c r="K30331" s="136"/>
      <c r="O30331" s="136"/>
      <c r="T30331" s="136"/>
      <c r="W30331" s="136"/>
      <c r="Z30331" s="136"/>
      <c r="AC30331" s="136"/>
    </row>
    <row r="30332" spans="2:29">
      <c r="B30332" s="136"/>
      <c r="E30332" s="136"/>
      <c r="H30332" s="136"/>
      <c r="K30332" s="136"/>
      <c r="O30332" s="136"/>
      <c r="T30332" s="136"/>
      <c r="W30332" s="136"/>
      <c r="Z30332" s="136"/>
      <c r="AC30332" s="136"/>
    </row>
    <row r="30333" spans="2:29">
      <c r="B30333" s="136"/>
      <c r="E30333" s="136"/>
      <c r="H30333" s="136"/>
      <c r="K30333" s="136"/>
      <c r="O30333" s="136"/>
      <c r="T30333" s="136"/>
      <c r="W30333" s="136"/>
      <c r="Z30333" s="136"/>
      <c r="AC30333" s="136"/>
    </row>
    <row r="30334" spans="2:29">
      <c r="B30334" s="136"/>
      <c r="E30334" s="136"/>
      <c r="H30334" s="136"/>
      <c r="K30334" s="136"/>
      <c r="O30334" s="136"/>
      <c r="T30334" s="136"/>
      <c r="W30334" s="136"/>
      <c r="Z30334" s="136"/>
      <c r="AC30334" s="136"/>
    </row>
    <row r="30335" spans="2:29">
      <c r="B30335" s="136"/>
      <c r="E30335" s="136"/>
      <c r="H30335" s="136"/>
      <c r="K30335" s="136"/>
      <c r="O30335" s="136"/>
      <c r="T30335" s="136"/>
      <c r="W30335" s="136"/>
      <c r="Z30335" s="136"/>
      <c r="AC30335" s="136"/>
    </row>
    <row r="30336" spans="2:29">
      <c r="B30336" s="136"/>
      <c r="E30336" s="136"/>
      <c r="H30336" s="136"/>
      <c r="K30336" s="136"/>
      <c r="O30336" s="136"/>
      <c r="T30336" s="136"/>
      <c r="W30336" s="136"/>
      <c r="Z30336" s="136"/>
      <c r="AC30336" s="136"/>
    </row>
    <row r="30337" spans="2:29">
      <c r="B30337" s="136"/>
      <c r="E30337" s="136"/>
      <c r="H30337" s="136"/>
      <c r="K30337" s="136"/>
      <c r="O30337" s="136"/>
      <c r="T30337" s="136"/>
      <c r="W30337" s="136"/>
      <c r="Z30337" s="136"/>
      <c r="AC30337" s="136"/>
    </row>
    <row r="30338" spans="2:29">
      <c r="B30338" s="136"/>
      <c r="E30338" s="136"/>
      <c r="H30338" s="136"/>
      <c r="K30338" s="136"/>
      <c r="O30338" s="136"/>
      <c r="T30338" s="136"/>
      <c r="W30338" s="136"/>
      <c r="Z30338" s="136"/>
      <c r="AC30338" s="136"/>
    </row>
    <row r="30339" spans="2:29">
      <c r="B30339" s="136"/>
      <c r="E30339" s="136"/>
      <c r="H30339" s="136"/>
      <c r="K30339" s="136"/>
      <c r="O30339" s="136"/>
      <c r="T30339" s="136"/>
      <c r="W30339" s="136"/>
      <c r="Z30339" s="136"/>
      <c r="AC30339" s="136"/>
    </row>
    <row r="30340" spans="2:29">
      <c r="B30340" s="136"/>
      <c r="E30340" s="136"/>
      <c r="H30340" s="136"/>
      <c r="K30340" s="136"/>
      <c r="O30340" s="136"/>
      <c r="T30340" s="136"/>
      <c r="W30340" s="136"/>
      <c r="Z30340" s="136"/>
      <c r="AC30340" s="136"/>
    </row>
    <row r="30341" spans="2:29">
      <c r="B30341" s="136"/>
      <c r="E30341" s="136"/>
      <c r="H30341" s="136"/>
      <c r="K30341" s="136"/>
      <c r="O30341" s="136"/>
      <c r="T30341" s="136"/>
      <c r="W30341" s="136"/>
      <c r="Z30341" s="136"/>
      <c r="AC30341" s="136"/>
    </row>
    <row r="30342" spans="2:29">
      <c r="B30342" s="136"/>
      <c r="E30342" s="136"/>
      <c r="H30342" s="136"/>
      <c r="K30342" s="136"/>
      <c r="O30342" s="136"/>
      <c r="T30342" s="136"/>
      <c r="W30342" s="136"/>
      <c r="Z30342" s="136"/>
      <c r="AC30342" s="136"/>
    </row>
    <row r="30343" spans="2:29">
      <c r="B30343" s="136"/>
      <c r="E30343" s="136"/>
      <c r="H30343" s="136"/>
      <c r="K30343" s="136"/>
      <c r="O30343" s="136"/>
      <c r="T30343" s="136"/>
      <c r="W30343" s="136"/>
      <c r="Z30343" s="136"/>
      <c r="AC30343" s="136"/>
    </row>
    <row r="30344" spans="2:29">
      <c r="B30344" s="136"/>
      <c r="E30344" s="136"/>
      <c r="H30344" s="136"/>
      <c r="K30344" s="136"/>
      <c r="O30344" s="136"/>
      <c r="T30344" s="136"/>
      <c r="W30344" s="136"/>
      <c r="Z30344" s="136"/>
      <c r="AC30344" s="136"/>
    </row>
    <row r="30345" spans="2:29">
      <c r="B30345" s="136"/>
      <c r="E30345" s="136"/>
      <c r="H30345" s="136"/>
      <c r="K30345" s="136"/>
      <c r="O30345" s="136"/>
      <c r="T30345" s="136"/>
      <c r="W30345" s="136"/>
      <c r="Z30345" s="136"/>
      <c r="AC30345" s="136"/>
    </row>
    <row r="30346" spans="2:29">
      <c r="B30346" s="136"/>
      <c r="E30346" s="136"/>
      <c r="H30346" s="136"/>
      <c r="K30346" s="136"/>
      <c r="O30346" s="136"/>
      <c r="T30346" s="136"/>
      <c r="W30346" s="136"/>
      <c r="Z30346" s="136"/>
      <c r="AC30346" s="136"/>
    </row>
    <row r="30347" spans="2:29">
      <c r="B30347" s="136"/>
      <c r="E30347" s="136"/>
      <c r="H30347" s="136"/>
      <c r="K30347" s="136"/>
      <c r="O30347" s="136"/>
      <c r="T30347" s="136"/>
      <c r="W30347" s="136"/>
      <c r="Z30347" s="136"/>
      <c r="AC30347" s="136"/>
    </row>
    <row r="30348" spans="2:29">
      <c r="B30348" s="136"/>
      <c r="E30348" s="136"/>
      <c r="H30348" s="136"/>
      <c r="K30348" s="136"/>
      <c r="O30348" s="136"/>
      <c r="T30348" s="136"/>
      <c r="W30348" s="136"/>
      <c r="Z30348" s="136"/>
      <c r="AC30348" s="136"/>
    </row>
    <row r="30349" spans="2:29">
      <c r="B30349" s="136"/>
      <c r="E30349" s="136"/>
      <c r="H30349" s="136"/>
      <c r="K30349" s="136"/>
      <c r="O30349" s="136"/>
      <c r="T30349" s="136"/>
      <c r="W30349" s="136"/>
      <c r="Z30349" s="136"/>
      <c r="AC30349" s="136"/>
    </row>
    <row r="30350" spans="2:29">
      <c r="B30350" s="136"/>
      <c r="E30350" s="136"/>
      <c r="H30350" s="136"/>
      <c r="K30350" s="136"/>
      <c r="O30350" s="136"/>
      <c r="T30350" s="136"/>
      <c r="W30350" s="136"/>
      <c r="Z30350" s="136"/>
      <c r="AC30350" s="136"/>
    </row>
    <row r="30351" spans="2:29">
      <c r="B30351" s="136"/>
      <c r="E30351" s="136"/>
      <c r="H30351" s="136"/>
      <c r="K30351" s="136"/>
      <c r="O30351" s="136"/>
      <c r="T30351" s="136"/>
      <c r="W30351" s="136"/>
      <c r="Z30351" s="136"/>
      <c r="AC30351" s="136"/>
    </row>
    <row r="30352" spans="2:29">
      <c r="B30352" s="136"/>
      <c r="E30352" s="136"/>
      <c r="H30352" s="136"/>
      <c r="K30352" s="136"/>
      <c r="O30352" s="136"/>
      <c r="T30352" s="136"/>
      <c r="W30352" s="136"/>
      <c r="Z30352" s="136"/>
      <c r="AC30352" s="136"/>
    </row>
    <row r="30353" spans="2:29">
      <c r="B30353" s="136"/>
      <c r="E30353" s="136"/>
      <c r="H30353" s="136"/>
      <c r="K30353" s="136"/>
      <c r="O30353" s="136"/>
      <c r="T30353" s="136"/>
      <c r="W30353" s="136"/>
      <c r="Z30353" s="136"/>
      <c r="AC30353" s="136"/>
    </row>
    <row r="30354" spans="2:29">
      <c r="B30354" s="136"/>
      <c r="E30354" s="136"/>
      <c r="H30354" s="136"/>
      <c r="K30354" s="136"/>
      <c r="O30354" s="136"/>
      <c r="T30354" s="136"/>
      <c r="W30354" s="136"/>
      <c r="Z30354" s="136"/>
      <c r="AC30354" s="136"/>
    </row>
    <row r="30355" spans="2:29">
      <c r="B30355" s="136"/>
      <c r="E30355" s="136"/>
      <c r="H30355" s="136"/>
      <c r="K30355" s="136"/>
      <c r="O30355" s="136"/>
      <c r="T30355" s="136"/>
      <c r="W30355" s="136"/>
      <c r="Z30355" s="136"/>
      <c r="AC30355" s="136"/>
    </row>
    <row r="30356" spans="2:29">
      <c r="B30356" s="136"/>
      <c r="E30356" s="136"/>
      <c r="H30356" s="136"/>
      <c r="K30356" s="136"/>
      <c r="O30356" s="136"/>
      <c r="T30356" s="136"/>
      <c r="W30356" s="136"/>
      <c r="Z30356" s="136"/>
      <c r="AC30356" s="136"/>
    </row>
    <row r="30357" spans="2:29">
      <c r="B30357" s="136"/>
      <c r="E30357" s="136"/>
      <c r="H30357" s="136"/>
      <c r="K30357" s="136"/>
      <c r="O30357" s="136"/>
      <c r="T30357" s="136"/>
      <c r="W30357" s="136"/>
      <c r="Z30357" s="136"/>
      <c r="AC30357" s="136"/>
    </row>
    <row r="30358" spans="2:29">
      <c r="B30358" s="136"/>
      <c r="E30358" s="136"/>
      <c r="H30358" s="136"/>
      <c r="K30358" s="136"/>
      <c r="O30358" s="136"/>
      <c r="T30358" s="136"/>
      <c r="W30358" s="136"/>
      <c r="Z30358" s="136"/>
      <c r="AC30358" s="136"/>
    </row>
    <row r="30359" spans="2:29">
      <c r="B30359" s="136"/>
      <c r="E30359" s="136"/>
      <c r="H30359" s="136"/>
      <c r="K30359" s="136"/>
      <c r="O30359" s="136"/>
      <c r="T30359" s="136"/>
      <c r="W30359" s="136"/>
      <c r="Z30359" s="136"/>
      <c r="AC30359" s="136"/>
    </row>
    <row r="30360" spans="2:29">
      <c r="B30360" s="136"/>
      <c r="E30360" s="136"/>
      <c r="H30360" s="136"/>
      <c r="K30360" s="136"/>
      <c r="O30360" s="136"/>
      <c r="T30360" s="136"/>
      <c r="W30360" s="136"/>
      <c r="Z30360" s="136"/>
      <c r="AC30360" s="136"/>
    </row>
    <row r="30361" spans="2:29">
      <c r="B30361" s="136"/>
      <c r="E30361" s="136"/>
      <c r="H30361" s="136"/>
      <c r="K30361" s="136"/>
      <c r="O30361" s="136"/>
      <c r="T30361" s="136"/>
      <c r="W30361" s="136"/>
      <c r="Z30361" s="136"/>
      <c r="AC30361" s="136"/>
    </row>
    <row r="30362" spans="2:29">
      <c r="B30362" s="136"/>
      <c r="E30362" s="136"/>
      <c r="H30362" s="136"/>
      <c r="K30362" s="136"/>
      <c r="O30362" s="136"/>
      <c r="T30362" s="136"/>
      <c r="W30362" s="136"/>
      <c r="Z30362" s="136"/>
      <c r="AC30362" s="136"/>
    </row>
    <row r="30363" spans="2:29">
      <c r="B30363" s="136"/>
      <c r="E30363" s="136"/>
      <c r="H30363" s="136"/>
      <c r="K30363" s="136"/>
      <c r="O30363" s="136"/>
      <c r="T30363" s="136"/>
      <c r="W30363" s="136"/>
      <c r="Z30363" s="136"/>
      <c r="AC30363" s="136"/>
    </row>
    <row r="30364" spans="2:29">
      <c r="B30364" s="136"/>
      <c r="E30364" s="136"/>
      <c r="H30364" s="136"/>
      <c r="K30364" s="136"/>
      <c r="O30364" s="136"/>
      <c r="T30364" s="136"/>
      <c r="W30364" s="136"/>
      <c r="Z30364" s="136"/>
      <c r="AC30364" s="136"/>
    </row>
    <row r="30365" spans="2:29">
      <c r="B30365" s="136"/>
      <c r="E30365" s="136"/>
      <c r="H30365" s="136"/>
      <c r="K30365" s="136"/>
      <c r="O30365" s="136"/>
      <c r="T30365" s="136"/>
      <c r="W30365" s="136"/>
      <c r="Z30365" s="136"/>
      <c r="AC30365" s="136"/>
    </row>
    <row r="30366" spans="2:29">
      <c r="B30366" s="136"/>
      <c r="E30366" s="136"/>
      <c r="H30366" s="136"/>
      <c r="K30366" s="136"/>
      <c r="O30366" s="136"/>
      <c r="T30366" s="136"/>
      <c r="W30366" s="136"/>
      <c r="Z30366" s="136"/>
      <c r="AC30366" s="136"/>
    </row>
    <row r="30367" spans="2:29">
      <c r="B30367" s="136"/>
      <c r="E30367" s="136"/>
      <c r="H30367" s="136"/>
      <c r="K30367" s="136"/>
      <c r="O30367" s="136"/>
      <c r="T30367" s="136"/>
      <c r="W30367" s="136"/>
      <c r="Z30367" s="136"/>
      <c r="AC30367" s="136"/>
    </row>
    <row r="30368" spans="2:29">
      <c r="B30368" s="136"/>
      <c r="E30368" s="136"/>
      <c r="H30368" s="136"/>
      <c r="K30368" s="136"/>
      <c r="O30368" s="136"/>
      <c r="T30368" s="136"/>
      <c r="W30368" s="136"/>
      <c r="Z30368" s="136"/>
      <c r="AC30368" s="136"/>
    </row>
    <row r="30369" spans="2:29">
      <c r="B30369" s="136"/>
      <c r="E30369" s="136"/>
      <c r="H30369" s="136"/>
      <c r="K30369" s="136"/>
      <c r="O30369" s="136"/>
      <c r="T30369" s="136"/>
      <c r="W30369" s="136"/>
      <c r="Z30369" s="136"/>
      <c r="AC30369" s="136"/>
    </row>
    <row r="30370" spans="2:29">
      <c r="B30370" s="136"/>
      <c r="E30370" s="136"/>
      <c r="H30370" s="136"/>
      <c r="K30370" s="136"/>
      <c r="O30370" s="136"/>
      <c r="T30370" s="136"/>
      <c r="W30370" s="136"/>
      <c r="Z30370" s="136"/>
      <c r="AC30370" s="136"/>
    </row>
    <row r="30371" spans="2:29">
      <c r="B30371" s="136"/>
      <c r="E30371" s="136"/>
      <c r="H30371" s="136"/>
      <c r="K30371" s="136"/>
      <c r="O30371" s="136"/>
      <c r="T30371" s="136"/>
      <c r="W30371" s="136"/>
      <c r="Z30371" s="136"/>
      <c r="AC30371" s="136"/>
    </row>
    <row r="30372" spans="2:29">
      <c r="B30372" s="136"/>
      <c r="E30372" s="136"/>
      <c r="H30372" s="136"/>
      <c r="K30372" s="136"/>
      <c r="O30372" s="136"/>
      <c r="T30372" s="136"/>
      <c r="W30372" s="136"/>
      <c r="Z30372" s="136"/>
      <c r="AC30372" s="136"/>
    </row>
    <row r="30373" spans="2:29">
      <c r="B30373" s="136"/>
      <c r="E30373" s="136"/>
      <c r="H30373" s="136"/>
      <c r="K30373" s="136"/>
      <c r="O30373" s="136"/>
      <c r="T30373" s="136"/>
      <c r="W30373" s="136"/>
      <c r="Z30373" s="136"/>
      <c r="AC30373" s="136"/>
    </row>
    <row r="30374" spans="2:29">
      <c r="B30374" s="136"/>
      <c r="E30374" s="136"/>
      <c r="H30374" s="136"/>
      <c r="K30374" s="136"/>
      <c r="O30374" s="136"/>
      <c r="T30374" s="136"/>
      <c r="W30374" s="136"/>
      <c r="Z30374" s="136"/>
      <c r="AC30374" s="136"/>
    </row>
    <row r="30375" spans="2:29">
      <c r="B30375" s="136"/>
      <c r="E30375" s="136"/>
      <c r="H30375" s="136"/>
      <c r="K30375" s="136"/>
      <c r="O30375" s="136"/>
      <c r="T30375" s="136"/>
      <c r="W30375" s="136"/>
      <c r="Z30375" s="136"/>
      <c r="AC30375" s="136"/>
    </row>
    <row r="30376" spans="2:29">
      <c r="B30376" s="136"/>
      <c r="E30376" s="136"/>
      <c r="H30376" s="136"/>
      <c r="K30376" s="136"/>
      <c r="O30376" s="136"/>
      <c r="T30376" s="136"/>
      <c r="W30376" s="136"/>
      <c r="Z30376" s="136"/>
      <c r="AC30376" s="136"/>
    </row>
    <row r="30377" spans="2:29">
      <c r="B30377" s="136"/>
      <c r="E30377" s="136"/>
      <c r="H30377" s="136"/>
      <c r="K30377" s="136"/>
      <c r="O30377" s="136"/>
      <c r="T30377" s="136"/>
      <c r="W30377" s="136"/>
      <c r="Z30377" s="136"/>
      <c r="AC30377" s="136"/>
    </row>
    <row r="30378" spans="2:29">
      <c r="B30378" s="136"/>
      <c r="E30378" s="136"/>
      <c r="H30378" s="136"/>
      <c r="K30378" s="136"/>
      <c r="O30378" s="136"/>
      <c r="T30378" s="136"/>
      <c r="W30378" s="136"/>
      <c r="Z30378" s="136"/>
      <c r="AC30378" s="136"/>
    </row>
    <row r="30379" spans="2:29">
      <c r="B30379" s="136"/>
      <c r="E30379" s="136"/>
      <c r="H30379" s="136"/>
      <c r="K30379" s="136"/>
      <c r="O30379" s="136"/>
      <c r="T30379" s="136"/>
      <c r="W30379" s="136"/>
      <c r="Z30379" s="136"/>
      <c r="AC30379" s="136"/>
    </row>
    <row r="30380" spans="2:29">
      <c r="B30380" s="136"/>
      <c r="E30380" s="136"/>
      <c r="H30380" s="136"/>
      <c r="K30380" s="136"/>
      <c r="O30380" s="136"/>
      <c r="T30380" s="136"/>
      <c r="W30380" s="136"/>
      <c r="Z30380" s="136"/>
      <c r="AC30380" s="136"/>
    </row>
    <row r="30381" spans="2:29">
      <c r="B30381" s="136"/>
      <c r="E30381" s="136"/>
      <c r="H30381" s="136"/>
      <c r="K30381" s="136"/>
      <c r="O30381" s="136"/>
      <c r="T30381" s="136"/>
      <c r="W30381" s="136"/>
      <c r="Z30381" s="136"/>
      <c r="AC30381" s="136"/>
    </row>
    <row r="30382" spans="2:29">
      <c r="B30382" s="136"/>
      <c r="E30382" s="136"/>
      <c r="H30382" s="136"/>
      <c r="K30382" s="136"/>
      <c r="O30382" s="136"/>
      <c r="T30382" s="136"/>
      <c r="W30382" s="136"/>
      <c r="Z30382" s="136"/>
      <c r="AC30382" s="136"/>
    </row>
    <row r="30383" spans="2:29">
      <c r="B30383" s="136"/>
      <c r="E30383" s="136"/>
      <c r="H30383" s="136"/>
      <c r="K30383" s="136"/>
      <c r="O30383" s="136"/>
      <c r="T30383" s="136"/>
      <c r="W30383" s="136"/>
      <c r="Z30383" s="136"/>
      <c r="AC30383" s="136"/>
    </row>
    <row r="30384" spans="2:29">
      <c r="B30384" s="136"/>
      <c r="E30384" s="136"/>
      <c r="H30384" s="136"/>
      <c r="K30384" s="136"/>
      <c r="O30384" s="136"/>
      <c r="T30384" s="136"/>
      <c r="W30384" s="136"/>
      <c r="Z30384" s="136"/>
      <c r="AC30384" s="136"/>
    </row>
    <row r="30385" spans="2:29">
      <c r="B30385" s="136"/>
      <c r="E30385" s="136"/>
      <c r="H30385" s="136"/>
      <c r="K30385" s="136"/>
      <c r="O30385" s="136"/>
      <c r="T30385" s="136"/>
      <c r="W30385" s="136"/>
      <c r="Z30385" s="136"/>
      <c r="AC30385" s="136"/>
    </row>
    <row r="30386" spans="2:29">
      <c r="B30386" s="136"/>
      <c r="E30386" s="136"/>
      <c r="H30386" s="136"/>
      <c r="K30386" s="136"/>
      <c r="O30386" s="136"/>
      <c r="T30386" s="136"/>
      <c r="W30386" s="136"/>
      <c r="Z30386" s="136"/>
      <c r="AC30386" s="136"/>
    </row>
    <row r="30387" spans="2:29">
      <c r="B30387" s="136"/>
      <c r="E30387" s="136"/>
      <c r="H30387" s="136"/>
      <c r="K30387" s="136"/>
      <c r="O30387" s="136"/>
      <c r="T30387" s="136"/>
      <c r="W30387" s="136"/>
      <c r="Z30387" s="136"/>
      <c r="AC30387" s="136"/>
    </row>
    <row r="30388" spans="2:29">
      <c r="B30388" s="136"/>
      <c r="E30388" s="136"/>
      <c r="H30388" s="136"/>
      <c r="K30388" s="136"/>
      <c r="O30388" s="136"/>
      <c r="T30388" s="136"/>
      <c r="W30388" s="136"/>
      <c r="Z30388" s="136"/>
      <c r="AC30388" s="136"/>
    </row>
    <row r="30389" spans="2:29">
      <c r="B30389" s="136"/>
      <c r="E30389" s="136"/>
      <c r="H30389" s="136"/>
      <c r="K30389" s="136"/>
      <c r="O30389" s="136"/>
      <c r="T30389" s="136"/>
      <c r="W30389" s="136"/>
      <c r="Z30389" s="136"/>
      <c r="AC30389" s="136"/>
    </row>
    <row r="30390" spans="2:29">
      <c r="B30390" s="136"/>
      <c r="E30390" s="136"/>
      <c r="H30390" s="136"/>
      <c r="K30390" s="136"/>
      <c r="O30390" s="136"/>
      <c r="T30390" s="136"/>
      <c r="W30390" s="136"/>
      <c r="Z30390" s="136"/>
      <c r="AC30390" s="136"/>
    </row>
    <row r="30391" spans="2:29">
      <c r="B30391" s="136"/>
      <c r="E30391" s="136"/>
      <c r="H30391" s="136"/>
      <c r="K30391" s="136"/>
      <c r="O30391" s="136"/>
      <c r="T30391" s="136"/>
      <c r="W30391" s="136"/>
      <c r="Z30391" s="136"/>
      <c r="AC30391" s="136"/>
    </row>
    <row r="30392" spans="2:29">
      <c r="B30392" s="136"/>
      <c r="E30392" s="136"/>
      <c r="H30392" s="136"/>
      <c r="K30392" s="136"/>
      <c r="O30392" s="136"/>
      <c r="T30392" s="136"/>
      <c r="W30392" s="136"/>
      <c r="Z30392" s="136"/>
      <c r="AC30392" s="136"/>
    </row>
    <row r="30393" spans="2:29">
      <c r="B30393" s="136"/>
      <c r="E30393" s="136"/>
      <c r="H30393" s="136"/>
      <c r="K30393" s="136"/>
      <c r="O30393" s="136"/>
      <c r="T30393" s="136"/>
      <c r="W30393" s="136"/>
      <c r="Z30393" s="136"/>
      <c r="AC30393" s="136"/>
    </row>
    <row r="30394" spans="2:29">
      <c r="B30394" s="136"/>
      <c r="E30394" s="136"/>
      <c r="H30394" s="136"/>
      <c r="K30394" s="136"/>
      <c r="O30394" s="136"/>
      <c r="T30394" s="136"/>
      <c r="W30394" s="136"/>
      <c r="Z30394" s="136"/>
      <c r="AC30394" s="136"/>
    </row>
    <row r="30395" spans="2:29">
      <c r="B30395" s="136"/>
      <c r="E30395" s="136"/>
      <c r="H30395" s="136"/>
      <c r="K30395" s="136"/>
      <c r="O30395" s="136"/>
      <c r="T30395" s="136"/>
      <c r="W30395" s="136"/>
      <c r="Z30395" s="136"/>
      <c r="AC30395" s="136"/>
    </row>
    <row r="30396" spans="2:29">
      <c r="B30396" s="136"/>
      <c r="E30396" s="136"/>
      <c r="H30396" s="136"/>
      <c r="K30396" s="136"/>
      <c r="O30396" s="136"/>
      <c r="T30396" s="136"/>
      <c r="W30396" s="136"/>
      <c r="Z30396" s="136"/>
      <c r="AC30396" s="136"/>
    </row>
    <row r="30397" spans="2:29">
      <c r="B30397" s="136"/>
      <c r="E30397" s="136"/>
      <c r="H30397" s="136"/>
      <c r="K30397" s="136"/>
      <c r="O30397" s="136"/>
      <c r="T30397" s="136"/>
      <c r="W30397" s="136"/>
      <c r="Z30397" s="136"/>
      <c r="AC30397" s="136"/>
    </row>
    <row r="30398" spans="2:29">
      <c r="B30398" s="136"/>
      <c r="E30398" s="136"/>
      <c r="H30398" s="136"/>
      <c r="K30398" s="136"/>
      <c r="O30398" s="136"/>
      <c r="T30398" s="136"/>
      <c r="W30398" s="136"/>
      <c r="Z30398" s="136"/>
      <c r="AC30398" s="136"/>
    </row>
    <row r="30399" spans="2:29">
      <c r="B30399" s="136"/>
      <c r="E30399" s="136"/>
      <c r="H30399" s="136"/>
      <c r="K30399" s="136"/>
      <c r="O30399" s="136"/>
      <c r="T30399" s="136"/>
      <c r="W30399" s="136"/>
      <c r="Z30399" s="136"/>
      <c r="AC30399" s="136"/>
    </row>
    <row r="30400" spans="2:29">
      <c r="B30400" s="136"/>
      <c r="E30400" s="136"/>
      <c r="H30400" s="136"/>
      <c r="K30400" s="136"/>
      <c r="O30400" s="136"/>
      <c r="T30400" s="136"/>
      <c r="W30400" s="136"/>
      <c r="Z30400" s="136"/>
      <c r="AC30400" s="136"/>
    </row>
    <row r="30401" spans="2:29">
      <c r="B30401" s="136"/>
      <c r="E30401" s="136"/>
      <c r="H30401" s="136"/>
      <c r="K30401" s="136"/>
      <c r="O30401" s="136"/>
      <c r="T30401" s="136"/>
      <c r="W30401" s="136"/>
      <c r="Z30401" s="136"/>
      <c r="AC30401" s="136"/>
    </row>
    <row r="30402" spans="2:29">
      <c r="B30402" s="136"/>
      <c r="E30402" s="136"/>
      <c r="H30402" s="136"/>
      <c r="K30402" s="136"/>
      <c r="O30402" s="136"/>
      <c r="T30402" s="136"/>
      <c r="W30402" s="136"/>
      <c r="Z30402" s="136"/>
      <c r="AC30402" s="136"/>
    </row>
    <row r="30403" spans="2:29">
      <c r="B30403" s="136"/>
      <c r="E30403" s="136"/>
      <c r="H30403" s="136"/>
      <c r="K30403" s="136"/>
      <c r="O30403" s="136"/>
      <c r="T30403" s="136"/>
      <c r="W30403" s="136"/>
      <c r="Z30403" s="136"/>
      <c r="AC30403" s="136"/>
    </row>
    <row r="30404" spans="2:29">
      <c r="B30404" s="136"/>
      <c r="E30404" s="136"/>
      <c r="H30404" s="136"/>
      <c r="K30404" s="136"/>
      <c r="O30404" s="136"/>
      <c r="T30404" s="136"/>
      <c r="W30404" s="136"/>
      <c r="Z30404" s="136"/>
      <c r="AC30404" s="136"/>
    </row>
    <row r="30405" spans="2:29">
      <c r="B30405" s="136"/>
      <c r="E30405" s="136"/>
      <c r="H30405" s="136"/>
      <c r="K30405" s="136"/>
      <c r="O30405" s="136"/>
      <c r="T30405" s="136"/>
      <c r="W30405" s="136"/>
      <c r="Z30405" s="136"/>
      <c r="AC30405" s="136"/>
    </row>
    <row r="30406" spans="2:29">
      <c r="B30406" s="136"/>
      <c r="E30406" s="136"/>
      <c r="H30406" s="136"/>
      <c r="K30406" s="136"/>
      <c r="O30406" s="136"/>
      <c r="T30406" s="136"/>
      <c r="W30406" s="136"/>
      <c r="Z30406" s="136"/>
      <c r="AC30406" s="136"/>
    </row>
    <row r="30407" spans="2:29">
      <c r="B30407" s="136"/>
      <c r="E30407" s="136"/>
      <c r="H30407" s="136"/>
      <c r="K30407" s="136"/>
      <c r="O30407" s="136"/>
      <c r="T30407" s="136"/>
      <c r="W30407" s="136"/>
      <c r="Z30407" s="136"/>
      <c r="AC30407" s="136"/>
    </row>
    <row r="30408" spans="2:29">
      <c r="B30408" s="136"/>
      <c r="E30408" s="136"/>
      <c r="H30408" s="136"/>
      <c r="K30408" s="136"/>
      <c r="O30408" s="136"/>
      <c r="T30408" s="136"/>
      <c r="W30408" s="136"/>
      <c r="Z30408" s="136"/>
      <c r="AC30408" s="136"/>
    </row>
    <row r="30409" spans="2:29">
      <c r="B30409" s="136"/>
      <c r="E30409" s="136"/>
      <c r="H30409" s="136"/>
      <c r="K30409" s="136"/>
      <c r="O30409" s="136"/>
      <c r="T30409" s="136"/>
      <c r="W30409" s="136"/>
      <c r="Z30409" s="136"/>
      <c r="AC30409" s="136"/>
    </row>
    <row r="30410" spans="2:29">
      <c r="B30410" s="136"/>
      <c r="E30410" s="136"/>
      <c r="H30410" s="136"/>
      <c r="K30410" s="136"/>
      <c r="O30410" s="136"/>
      <c r="T30410" s="136"/>
      <c r="W30410" s="136"/>
      <c r="Z30410" s="136"/>
      <c r="AC30410" s="136"/>
    </row>
    <row r="30411" spans="2:29">
      <c r="B30411" s="136"/>
      <c r="E30411" s="136"/>
      <c r="H30411" s="136"/>
      <c r="K30411" s="136"/>
      <c r="O30411" s="136"/>
      <c r="T30411" s="136"/>
      <c r="W30411" s="136"/>
      <c r="Z30411" s="136"/>
      <c r="AC30411" s="136"/>
    </row>
    <row r="30412" spans="2:29">
      <c r="B30412" s="136"/>
      <c r="E30412" s="136"/>
      <c r="H30412" s="136"/>
      <c r="K30412" s="136"/>
      <c r="O30412" s="136"/>
      <c r="T30412" s="136"/>
      <c r="W30412" s="136"/>
      <c r="Z30412" s="136"/>
      <c r="AC30412" s="136"/>
    </row>
    <row r="30413" spans="2:29">
      <c r="B30413" s="136"/>
      <c r="E30413" s="136"/>
      <c r="H30413" s="136"/>
      <c r="K30413" s="136"/>
      <c r="O30413" s="136"/>
      <c r="T30413" s="136"/>
      <c r="W30413" s="136"/>
      <c r="Z30413" s="136"/>
      <c r="AC30413" s="136"/>
    </row>
    <row r="30414" spans="2:29">
      <c r="B30414" s="136"/>
      <c r="E30414" s="136"/>
      <c r="H30414" s="136"/>
      <c r="K30414" s="136"/>
      <c r="O30414" s="136"/>
      <c r="T30414" s="136"/>
      <c r="W30414" s="136"/>
      <c r="Z30414" s="136"/>
      <c r="AC30414" s="136"/>
    </row>
    <row r="30415" spans="2:29">
      <c r="B30415" s="136"/>
      <c r="E30415" s="136"/>
      <c r="H30415" s="136"/>
      <c r="K30415" s="136"/>
      <c r="O30415" s="136"/>
      <c r="T30415" s="136"/>
      <c r="W30415" s="136"/>
      <c r="Z30415" s="136"/>
      <c r="AC30415" s="136"/>
    </row>
    <row r="30416" spans="2:29">
      <c r="B30416" s="136"/>
      <c r="E30416" s="136"/>
      <c r="H30416" s="136"/>
      <c r="K30416" s="136"/>
      <c r="O30416" s="136"/>
      <c r="T30416" s="136"/>
      <c r="W30416" s="136"/>
      <c r="Z30416" s="136"/>
      <c r="AC30416" s="136"/>
    </row>
    <row r="30417" spans="2:29">
      <c r="B30417" s="136"/>
      <c r="E30417" s="136"/>
      <c r="H30417" s="136"/>
      <c r="K30417" s="136"/>
      <c r="O30417" s="136"/>
      <c r="T30417" s="136"/>
      <c r="W30417" s="136"/>
      <c r="Z30417" s="136"/>
      <c r="AC30417" s="136"/>
    </row>
    <row r="30418" spans="2:29">
      <c r="B30418" s="136"/>
      <c r="E30418" s="136"/>
      <c r="H30418" s="136"/>
      <c r="K30418" s="136"/>
      <c r="O30418" s="136"/>
      <c r="T30418" s="136"/>
      <c r="W30418" s="136"/>
      <c r="Z30418" s="136"/>
      <c r="AC30418" s="136"/>
    </row>
    <row r="30419" spans="2:29">
      <c r="B30419" s="136"/>
      <c r="E30419" s="136"/>
      <c r="H30419" s="136"/>
      <c r="K30419" s="136"/>
      <c r="O30419" s="136"/>
      <c r="T30419" s="136"/>
      <c r="W30419" s="136"/>
      <c r="Z30419" s="136"/>
      <c r="AC30419" s="136"/>
    </row>
    <row r="30420" spans="2:29">
      <c r="B30420" s="136"/>
      <c r="E30420" s="136"/>
      <c r="H30420" s="136"/>
      <c r="K30420" s="136"/>
      <c r="O30420" s="136"/>
      <c r="T30420" s="136"/>
      <c r="W30420" s="136"/>
      <c r="Z30420" s="136"/>
      <c r="AC30420" s="136"/>
    </row>
    <row r="30421" spans="2:29">
      <c r="B30421" s="136"/>
      <c r="E30421" s="136"/>
      <c r="H30421" s="136"/>
      <c r="K30421" s="136"/>
      <c r="O30421" s="136"/>
      <c r="T30421" s="136"/>
      <c r="W30421" s="136"/>
      <c r="Z30421" s="136"/>
      <c r="AC30421" s="136"/>
    </row>
    <row r="30422" spans="2:29">
      <c r="B30422" s="136"/>
      <c r="E30422" s="136"/>
      <c r="H30422" s="136"/>
      <c r="K30422" s="136"/>
      <c r="O30422" s="136"/>
      <c r="T30422" s="136"/>
      <c r="W30422" s="136"/>
      <c r="Z30422" s="136"/>
      <c r="AC30422" s="136"/>
    </row>
    <row r="30423" spans="2:29">
      <c r="B30423" s="136"/>
      <c r="E30423" s="136"/>
      <c r="H30423" s="136"/>
      <c r="K30423" s="136"/>
      <c r="O30423" s="136"/>
      <c r="T30423" s="136"/>
      <c r="W30423" s="136"/>
      <c r="Z30423" s="136"/>
      <c r="AC30423" s="136"/>
    </row>
    <row r="30424" spans="2:29">
      <c r="B30424" s="136"/>
      <c r="E30424" s="136"/>
      <c r="H30424" s="136"/>
      <c r="K30424" s="136"/>
      <c r="O30424" s="136"/>
      <c r="T30424" s="136"/>
      <c r="W30424" s="136"/>
      <c r="Z30424" s="136"/>
      <c r="AC30424" s="136"/>
    </row>
    <row r="30425" spans="2:29">
      <c r="B30425" s="136"/>
      <c r="E30425" s="136"/>
      <c r="H30425" s="136"/>
      <c r="K30425" s="136"/>
      <c r="O30425" s="136"/>
      <c r="T30425" s="136"/>
      <c r="W30425" s="136"/>
      <c r="Z30425" s="136"/>
      <c r="AC30425" s="136"/>
    </row>
    <row r="30426" spans="2:29">
      <c r="B30426" s="136"/>
      <c r="E30426" s="136"/>
      <c r="H30426" s="136"/>
      <c r="K30426" s="136"/>
      <c r="O30426" s="136"/>
      <c r="T30426" s="136"/>
      <c r="W30426" s="136"/>
      <c r="Z30426" s="136"/>
      <c r="AC30426" s="136"/>
    </row>
    <row r="30427" spans="2:29">
      <c r="B30427" s="136"/>
      <c r="E30427" s="136"/>
      <c r="H30427" s="136"/>
      <c r="K30427" s="136"/>
      <c r="O30427" s="136"/>
      <c r="T30427" s="136"/>
      <c r="W30427" s="136"/>
      <c r="Z30427" s="136"/>
      <c r="AC30427" s="136"/>
    </row>
    <row r="30428" spans="2:29">
      <c r="B30428" s="136"/>
      <c r="E30428" s="136"/>
      <c r="H30428" s="136"/>
      <c r="K30428" s="136"/>
      <c r="O30428" s="136"/>
      <c r="T30428" s="136"/>
      <c r="W30428" s="136"/>
      <c r="Z30428" s="136"/>
      <c r="AC30428" s="136"/>
    </row>
    <row r="30429" spans="2:29">
      <c r="B30429" s="136"/>
      <c r="E30429" s="136"/>
      <c r="H30429" s="136"/>
      <c r="K30429" s="136"/>
      <c r="O30429" s="136"/>
      <c r="T30429" s="136"/>
      <c r="W30429" s="136"/>
      <c r="Z30429" s="136"/>
      <c r="AC30429" s="136"/>
    </row>
    <row r="30430" spans="2:29">
      <c r="B30430" s="136"/>
      <c r="E30430" s="136"/>
      <c r="H30430" s="136"/>
      <c r="K30430" s="136"/>
      <c r="O30430" s="136"/>
      <c r="T30430" s="136"/>
      <c r="W30430" s="136"/>
      <c r="Z30430" s="136"/>
      <c r="AC30430" s="136"/>
    </row>
    <row r="30431" spans="2:29">
      <c r="B30431" s="136"/>
      <c r="E30431" s="136"/>
      <c r="H30431" s="136"/>
      <c r="K30431" s="136"/>
      <c r="O30431" s="136"/>
      <c r="T30431" s="136"/>
      <c r="W30431" s="136"/>
      <c r="Z30431" s="136"/>
      <c r="AC30431" s="136"/>
    </row>
    <row r="30432" spans="2:29">
      <c r="B30432" s="136"/>
      <c r="E30432" s="136"/>
      <c r="H30432" s="136"/>
      <c r="K30432" s="136"/>
      <c r="O30432" s="136"/>
      <c r="T30432" s="136"/>
      <c r="W30432" s="136"/>
      <c r="Z30432" s="136"/>
      <c r="AC30432" s="136"/>
    </row>
    <row r="30433" spans="2:29">
      <c r="B30433" s="136"/>
      <c r="E30433" s="136"/>
      <c r="H30433" s="136"/>
      <c r="K30433" s="136"/>
      <c r="O30433" s="136"/>
      <c r="T30433" s="136"/>
      <c r="W30433" s="136"/>
      <c r="Z30433" s="136"/>
      <c r="AC30433" s="136"/>
    </row>
    <row r="30434" spans="2:29">
      <c r="B30434" s="136"/>
      <c r="E30434" s="136"/>
      <c r="H30434" s="136"/>
      <c r="K30434" s="136"/>
      <c r="O30434" s="136"/>
      <c r="T30434" s="136"/>
      <c r="W30434" s="136"/>
      <c r="Z30434" s="136"/>
      <c r="AC30434" s="136"/>
    </row>
    <row r="30435" spans="2:29">
      <c r="B30435" s="136"/>
      <c r="E30435" s="136"/>
      <c r="H30435" s="136"/>
      <c r="K30435" s="136"/>
      <c r="O30435" s="136"/>
      <c r="T30435" s="136"/>
      <c r="W30435" s="136"/>
      <c r="Z30435" s="136"/>
      <c r="AC30435" s="136"/>
    </row>
    <row r="30436" spans="2:29">
      <c r="B30436" s="136"/>
      <c r="E30436" s="136"/>
      <c r="H30436" s="136"/>
      <c r="K30436" s="136"/>
      <c r="O30436" s="136"/>
      <c r="T30436" s="136"/>
      <c r="W30436" s="136"/>
      <c r="Z30436" s="136"/>
      <c r="AC30436" s="136"/>
    </row>
    <row r="30437" spans="2:29">
      <c r="B30437" s="136"/>
      <c r="E30437" s="136"/>
      <c r="H30437" s="136"/>
      <c r="K30437" s="136"/>
      <c r="O30437" s="136"/>
      <c r="T30437" s="136"/>
      <c r="W30437" s="136"/>
      <c r="Z30437" s="136"/>
      <c r="AC30437" s="136"/>
    </row>
    <row r="30438" spans="2:29">
      <c r="B30438" s="136"/>
      <c r="E30438" s="136"/>
      <c r="H30438" s="136"/>
      <c r="K30438" s="136"/>
      <c r="O30438" s="136"/>
      <c r="T30438" s="136"/>
      <c r="W30438" s="136"/>
      <c r="Z30438" s="136"/>
      <c r="AC30438" s="136"/>
    </row>
    <row r="30439" spans="2:29">
      <c r="B30439" s="136"/>
      <c r="E30439" s="136"/>
      <c r="H30439" s="136"/>
      <c r="K30439" s="136"/>
      <c r="O30439" s="136"/>
      <c r="T30439" s="136"/>
      <c r="W30439" s="136"/>
      <c r="Z30439" s="136"/>
      <c r="AC30439" s="136"/>
    </row>
    <row r="30440" spans="2:29">
      <c r="B30440" s="136"/>
      <c r="E30440" s="136"/>
      <c r="H30440" s="136"/>
      <c r="K30440" s="136"/>
      <c r="O30440" s="136"/>
      <c r="T30440" s="136"/>
      <c r="W30440" s="136"/>
      <c r="Z30440" s="136"/>
      <c r="AC30440" s="136"/>
    </row>
    <row r="30441" spans="2:29">
      <c r="B30441" s="136"/>
      <c r="E30441" s="136"/>
      <c r="H30441" s="136"/>
      <c r="K30441" s="136"/>
      <c r="O30441" s="136"/>
      <c r="T30441" s="136"/>
      <c r="W30441" s="136"/>
      <c r="Z30441" s="136"/>
      <c r="AC30441" s="136"/>
    </row>
    <row r="30442" spans="2:29">
      <c r="B30442" s="136"/>
      <c r="E30442" s="136"/>
      <c r="H30442" s="136"/>
      <c r="K30442" s="136"/>
      <c r="O30442" s="136"/>
      <c r="T30442" s="136"/>
      <c r="W30442" s="136"/>
      <c r="Z30442" s="136"/>
      <c r="AC30442" s="136"/>
    </row>
    <row r="30443" spans="2:29">
      <c r="B30443" s="136"/>
      <c r="E30443" s="136"/>
      <c r="H30443" s="136"/>
      <c r="K30443" s="136"/>
      <c r="O30443" s="136"/>
      <c r="T30443" s="136"/>
      <c r="W30443" s="136"/>
      <c r="Z30443" s="136"/>
      <c r="AC30443" s="136"/>
    </row>
    <row r="30444" spans="2:29">
      <c r="B30444" s="136"/>
      <c r="E30444" s="136"/>
      <c r="H30444" s="136"/>
      <c r="K30444" s="136"/>
      <c r="O30444" s="136"/>
      <c r="T30444" s="136"/>
      <c r="W30444" s="136"/>
      <c r="Z30444" s="136"/>
      <c r="AC30444" s="136"/>
    </row>
    <row r="30445" spans="2:29">
      <c r="B30445" s="136"/>
      <c r="E30445" s="136"/>
      <c r="H30445" s="136"/>
      <c r="K30445" s="136"/>
      <c r="O30445" s="136"/>
      <c r="T30445" s="136"/>
      <c r="W30445" s="136"/>
      <c r="Z30445" s="136"/>
      <c r="AC30445" s="136"/>
    </row>
    <row r="30446" spans="2:29">
      <c r="B30446" s="136"/>
      <c r="E30446" s="136"/>
      <c r="H30446" s="136"/>
      <c r="K30446" s="136"/>
      <c r="O30446" s="136"/>
      <c r="T30446" s="136"/>
      <c r="W30446" s="136"/>
      <c r="Z30446" s="136"/>
      <c r="AC30446" s="136"/>
    </row>
    <row r="30447" spans="2:29">
      <c r="B30447" s="136"/>
      <c r="E30447" s="136"/>
      <c r="H30447" s="136"/>
      <c r="K30447" s="136"/>
      <c r="O30447" s="136"/>
      <c r="T30447" s="136"/>
      <c r="W30447" s="136"/>
      <c r="Z30447" s="136"/>
      <c r="AC30447" s="136"/>
    </row>
    <row r="30448" spans="2:29">
      <c r="B30448" s="136"/>
      <c r="E30448" s="136"/>
      <c r="H30448" s="136"/>
      <c r="K30448" s="136"/>
      <c r="O30448" s="136"/>
      <c r="T30448" s="136"/>
      <c r="W30448" s="136"/>
      <c r="Z30448" s="136"/>
      <c r="AC30448" s="136"/>
    </row>
    <row r="30449" spans="2:29">
      <c r="B30449" s="136"/>
      <c r="E30449" s="136"/>
      <c r="H30449" s="136"/>
      <c r="K30449" s="136"/>
      <c r="O30449" s="136"/>
      <c r="T30449" s="136"/>
      <c r="W30449" s="136"/>
      <c r="Z30449" s="136"/>
      <c r="AC30449" s="136"/>
    </row>
    <row r="30450" spans="2:29">
      <c r="B30450" s="136"/>
      <c r="E30450" s="136"/>
      <c r="H30450" s="136"/>
      <c r="K30450" s="136"/>
      <c r="O30450" s="136"/>
      <c r="T30450" s="136"/>
      <c r="W30450" s="136"/>
      <c r="Z30450" s="136"/>
      <c r="AC30450" s="136"/>
    </row>
    <row r="30451" spans="2:29">
      <c r="B30451" s="136"/>
      <c r="E30451" s="136"/>
      <c r="H30451" s="136"/>
      <c r="K30451" s="136"/>
      <c r="O30451" s="136"/>
      <c r="T30451" s="136"/>
      <c r="W30451" s="136"/>
      <c r="Z30451" s="136"/>
      <c r="AC30451" s="136"/>
    </row>
    <row r="30452" spans="2:29">
      <c r="B30452" s="136"/>
      <c r="E30452" s="136"/>
      <c r="H30452" s="136"/>
      <c r="K30452" s="136"/>
      <c r="O30452" s="136"/>
      <c r="T30452" s="136"/>
      <c r="W30452" s="136"/>
      <c r="Z30452" s="136"/>
      <c r="AC30452" s="136"/>
    </row>
    <row r="30453" spans="2:29">
      <c r="B30453" s="136"/>
      <c r="E30453" s="136"/>
      <c r="H30453" s="136"/>
      <c r="K30453" s="136"/>
      <c r="O30453" s="136"/>
      <c r="T30453" s="136"/>
      <c r="W30453" s="136"/>
      <c r="Z30453" s="136"/>
      <c r="AC30453" s="136"/>
    </row>
    <row r="30454" spans="2:29">
      <c r="B30454" s="136"/>
      <c r="E30454" s="136"/>
      <c r="H30454" s="136"/>
      <c r="K30454" s="136"/>
      <c r="O30454" s="136"/>
      <c r="T30454" s="136"/>
      <c r="W30454" s="136"/>
      <c r="Z30454" s="136"/>
      <c r="AC30454" s="136"/>
    </row>
    <row r="30455" spans="2:29">
      <c r="B30455" s="136"/>
      <c r="E30455" s="136"/>
      <c r="H30455" s="136"/>
      <c r="K30455" s="136"/>
      <c r="O30455" s="136"/>
      <c r="T30455" s="136"/>
      <c r="W30455" s="136"/>
      <c r="Z30455" s="136"/>
      <c r="AC30455" s="136"/>
    </row>
    <row r="30456" spans="2:29">
      <c r="B30456" s="136"/>
      <c r="E30456" s="136"/>
      <c r="H30456" s="136"/>
      <c r="K30456" s="136"/>
      <c r="O30456" s="136"/>
      <c r="T30456" s="136"/>
      <c r="W30456" s="136"/>
      <c r="Z30456" s="136"/>
      <c r="AC30456" s="136"/>
    </row>
    <row r="30457" spans="2:29">
      <c r="B30457" s="136"/>
      <c r="E30457" s="136"/>
      <c r="H30457" s="136"/>
      <c r="K30457" s="136"/>
      <c r="O30457" s="136"/>
      <c r="T30457" s="136"/>
      <c r="W30457" s="136"/>
      <c r="Z30457" s="136"/>
      <c r="AC30457" s="136"/>
    </row>
    <row r="30458" spans="2:29">
      <c r="B30458" s="136"/>
      <c r="E30458" s="136"/>
      <c r="H30458" s="136"/>
      <c r="K30458" s="136"/>
      <c r="O30458" s="136"/>
      <c r="T30458" s="136"/>
      <c r="W30458" s="136"/>
      <c r="Z30458" s="136"/>
      <c r="AC30458" s="136"/>
    </row>
    <row r="30459" spans="2:29">
      <c r="B30459" s="136"/>
      <c r="E30459" s="136"/>
      <c r="H30459" s="136"/>
      <c r="K30459" s="136"/>
      <c r="O30459" s="136"/>
      <c r="T30459" s="136"/>
      <c r="W30459" s="136"/>
      <c r="Z30459" s="136"/>
      <c r="AC30459" s="136"/>
    </row>
    <row r="30460" spans="2:29">
      <c r="B30460" s="136"/>
      <c r="E30460" s="136"/>
      <c r="H30460" s="136"/>
      <c r="K30460" s="136"/>
      <c r="O30460" s="136"/>
      <c r="T30460" s="136"/>
      <c r="W30460" s="136"/>
      <c r="Z30460" s="136"/>
      <c r="AC30460" s="136"/>
    </row>
    <row r="30461" spans="2:29">
      <c r="B30461" s="136"/>
      <c r="E30461" s="136"/>
      <c r="H30461" s="136"/>
      <c r="K30461" s="136"/>
      <c r="O30461" s="136"/>
      <c r="T30461" s="136"/>
      <c r="W30461" s="136"/>
      <c r="Z30461" s="136"/>
      <c r="AC30461" s="136"/>
    </row>
    <row r="30462" spans="2:29">
      <c r="B30462" s="136"/>
      <c r="E30462" s="136"/>
      <c r="H30462" s="136"/>
      <c r="K30462" s="136"/>
      <c r="O30462" s="136"/>
      <c r="T30462" s="136"/>
      <c r="W30462" s="136"/>
      <c r="Z30462" s="136"/>
      <c r="AC30462" s="136"/>
    </row>
    <row r="30463" spans="2:29">
      <c r="B30463" s="136"/>
      <c r="E30463" s="136"/>
      <c r="H30463" s="136"/>
      <c r="K30463" s="136"/>
      <c r="O30463" s="136"/>
      <c r="T30463" s="136"/>
      <c r="W30463" s="136"/>
      <c r="Z30463" s="136"/>
      <c r="AC30463" s="136"/>
    </row>
    <row r="30464" spans="2:29">
      <c r="B30464" s="136"/>
      <c r="E30464" s="136"/>
      <c r="H30464" s="136"/>
      <c r="K30464" s="136"/>
      <c r="O30464" s="136"/>
      <c r="T30464" s="136"/>
      <c r="W30464" s="136"/>
      <c r="Z30464" s="136"/>
      <c r="AC30464" s="136"/>
    </row>
    <row r="30465" spans="2:29">
      <c r="B30465" s="136"/>
      <c r="E30465" s="136"/>
      <c r="H30465" s="136"/>
      <c r="K30465" s="136"/>
      <c r="O30465" s="136"/>
      <c r="T30465" s="136"/>
      <c r="W30465" s="136"/>
      <c r="Z30465" s="136"/>
      <c r="AC30465" s="136"/>
    </row>
    <row r="30466" spans="2:29">
      <c r="B30466" s="136"/>
      <c r="E30466" s="136"/>
      <c r="H30466" s="136"/>
      <c r="K30466" s="136"/>
      <c r="O30466" s="136"/>
      <c r="T30466" s="136"/>
      <c r="W30466" s="136"/>
      <c r="Z30466" s="136"/>
      <c r="AC30466" s="136"/>
    </row>
    <row r="30467" spans="2:29">
      <c r="B30467" s="136"/>
      <c r="E30467" s="136"/>
      <c r="H30467" s="136"/>
      <c r="K30467" s="136"/>
      <c r="O30467" s="136"/>
      <c r="T30467" s="136"/>
      <c r="W30467" s="136"/>
      <c r="Z30467" s="136"/>
      <c r="AC30467" s="136"/>
    </row>
    <row r="30468" spans="2:29">
      <c r="B30468" s="136"/>
      <c r="E30468" s="136"/>
      <c r="H30468" s="136"/>
      <c r="K30468" s="136"/>
      <c r="O30468" s="136"/>
      <c r="T30468" s="136"/>
      <c r="W30468" s="136"/>
      <c r="Z30468" s="136"/>
      <c r="AC30468" s="136"/>
    </row>
    <row r="30469" spans="2:29">
      <c r="B30469" s="136"/>
      <c r="E30469" s="136"/>
      <c r="H30469" s="136"/>
      <c r="K30469" s="136"/>
      <c r="O30469" s="136"/>
      <c r="T30469" s="136"/>
      <c r="W30469" s="136"/>
      <c r="Z30469" s="136"/>
      <c r="AC30469" s="136"/>
    </row>
    <row r="30470" spans="2:29">
      <c r="B30470" s="136"/>
      <c r="E30470" s="136"/>
      <c r="H30470" s="136"/>
      <c r="K30470" s="136"/>
      <c r="O30470" s="136"/>
      <c r="T30470" s="136"/>
      <c r="W30470" s="136"/>
      <c r="Z30470" s="136"/>
      <c r="AC30470" s="136"/>
    </row>
    <row r="30471" spans="2:29">
      <c r="B30471" s="136"/>
      <c r="E30471" s="136"/>
      <c r="H30471" s="136"/>
      <c r="K30471" s="136"/>
      <c r="O30471" s="136"/>
      <c r="T30471" s="136"/>
      <c r="W30471" s="136"/>
      <c r="Z30471" s="136"/>
      <c r="AC30471" s="136"/>
    </row>
    <row r="30472" spans="2:29">
      <c r="B30472" s="136"/>
      <c r="E30472" s="136"/>
      <c r="H30472" s="136"/>
      <c r="K30472" s="136"/>
      <c r="O30472" s="136"/>
      <c r="T30472" s="136"/>
      <c r="W30472" s="136"/>
      <c r="Z30472" s="136"/>
      <c r="AC30472" s="136"/>
    </row>
    <row r="30473" spans="2:29">
      <c r="B30473" s="136"/>
      <c r="E30473" s="136"/>
      <c r="H30473" s="136"/>
      <c r="K30473" s="136"/>
      <c r="O30473" s="136"/>
      <c r="T30473" s="136"/>
      <c r="W30473" s="136"/>
      <c r="Z30473" s="136"/>
      <c r="AC30473" s="136"/>
    </row>
    <row r="30474" spans="2:29">
      <c r="B30474" s="136"/>
      <c r="E30474" s="136"/>
      <c r="H30474" s="136"/>
      <c r="K30474" s="136"/>
      <c r="O30474" s="136"/>
      <c r="T30474" s="136"/>
      <c r="W30474" s="136"/>
      <c r="Z30474" s="136"/>
      <c r="AC30474" s="136"/>
    </row>
    <row r="30475" spans="2:29">
      <c r="B30475" s="136"/>
      <c r="E30475" s="136"/>
      <c r="H30475" s="136"/>
      <c r="K30475" s="136"/>
      <c r="O30475" s="136"/>
      <c r="T30475" s="136"/>
      <c r="W30475" s="136"/>
      <c r="Z30475" s="136"/>
      <c r="AC30475" s="136"/>
    </row>
    <row r="30476" spans="2:29">
      <c r="B30476" s="136"/>
      <c r="E30476" s="136"/>
      <c r="H30476" s="136"/>
      <c r="K30476" s="136"/>
      <c r="O30476" s="136"/>
      <c r="T30476" s="136"/>
      <c r="W30476" s="136"/>
      <c r="Z30476" s="136"/>
      <c r="AC30476" s="136"/>
    </row>
    <row r="30477" spans="2:29">
      <c r="B30477" s="136"/>
      <c r="E30477" s="136"/>
      <c r="H30477" s="136"/>
      <c r="K30477" s="136"/>
      <c r="O30477" s="136"/>
      <c r="T30477" s="136"/>
      <c r="W30477" s="136"/>
      <c r="Z30477" s="136"/>
      <c r="AC30477" s="136"/>
    </row>
    <row r="30478" spans="2:29">
      <c r="B30478" s="136"/>
      <c r="E30478" s="136"/>
      <c r="H30478" s="136"/>
      <c r="K30478" s="136"/>
      <c r="O30478" s="136"/>
      <c r="T30478" s="136"/>
      <c r="W30478" s="136"/>
      <c r="Z30478" s="136"/>
      <c r="AC30478" s="136"/>
    </row>
    <row r="30479" spans="2:29">
      <c r="B30479" s="136"/>
      <c r="E30479" s="136"/>
      <c r="H30479" s="136"/>
      <c r="K30479" s="136"/>
      <c r="O30479" s="136"/>
      <c r="T30479" s="136"/>
      <c r="W30479" s="136"/>
      <c r="Z30479" s="136"/>
      <c r="AC30479" s="136"/>
    </row>
    <row r="30480" spans="2:29">
      <c r="B30480" s="136"/>
      <c r="E30480" s="136"/>
      <c r="H30480" s="136"/>
      <c r="K30480" s="136"/>
      <c r="O30480" s="136"/>
      <c r="T30480" s="136"/>
      <c r="W30480" s="136"/>
      <c r="Z30480" s="136"/>
      <c r="AC30480" s="136"/>
    </row>
    <row r="30481" spans="2:29">
      <c r="B30481" s="136"/>
      <c r="E30481" s="136"/>
      <c r="H30481" s="136"/>
      <c r="K30481" s="136"/>
      <c r="O30481" s="136"/>
      <c r="T30481" s="136"/>
      <c r="W30481" s="136"/>
      <c r="Z30481" s="136"/>
      <c r="AC30481" s="136"/>
    </row>
    <row r="30482" spans="2:29">
      <c r="B30482" s="136"/>
      <c r="E30482" s="136"/>
      <c r="H30482" s="136"/>
      <c r="K30482" s="136"/>
      <c r="O30482" s="136"/>
      <c r="T30482" s="136"/>
      <c r="W30482" s="136"/>
      <c r="Z30482" s="136"/>
      <c r="AC30482" s="136"/>
    </row>
    <row r="30483" spans="2:29">
      <c r="B30483" s="136"/>
      <c r="E30483" s="136"/>
      <c r="H30483" s="136"/>
      <c r="K30483" s="136"/>
      <c r="O30483" s="136"/>
      <c r="T30483" s="136"/>
      <c r="W30483" s="136"/>
      <c r="Z30483" s="136"/>
      <c r="AC30483" s="136"/>
    </row>
    <row r="30484" spans="2:29">
      <c r="B30484" s="136"/>
      <c r="E30484" s="136"/>
      <c r="H30484" s="136"/>
      <c r="K30484" s="136"/>
      <c r="O30484" s="136"/>
      <c r="T30484" s="136"/>
      <c r="W30484" s="136"/>
      <c r="Z30484" s="136"/>
      <c r="AC30484" s="136"/>
    </row>
    <row r="30485" spans="2:29">
      <c r="B30485" s="136"/>
      <c r="E30485" s="136"/>
      <c r="H30485" s="136"/>
      <c r="K30485" s="136"/>
      <c r="O30485" s="136"/>
      <c r="T30485" s="136"/>
      <c r="W30485" s="136"/>
      <c r="Z30485" s="136"/>
      <c r="AC30485" s="136"/>
    </row>
    <row r="30486" spans="2:29">
      <c r="B30486" s="136"/>
      <c r="E30486" s="136"/>
      <c r="H30486" s="136"/>
      <c r="K30486" s="136"/>
      <c r="O30486" s="136"/>
      <c r="T30486" s="136"/>
      <c r="W30486" s="136"/>
      <c r="Z30486" s="136"/>
      <c r="AC30486" s="136"/>
    </row>
    <row r="30487" spans="2:29">
      <c r="B30487" s="136"/>
      <c r="E30487" s="136"/>
      <c r="H30487" s="136"/>
      <c r="K30487" s="136"/>
      <c r="O30487" s="136"/>
      <c r="T30487" s="136"/>
      <c r="W30487" s="136"/>
      <c r="Z30487" s="136"/>
      <c r="AC30487" s="136"/>
    </row>
    <row r="30488" spans="2:29">
      <c r="B30488" s="136"/>
      <c r="E30488" s="136"/>
      <c r="H30488" s="136"/>
      <c r="K30488" s="136"/>
      <c r="O30488" s="136"/>
      <c r="T30488" s="136"/>
      <c r="W30488" s="136"/>
      <c r="Z30488" s="136"/>
      <c r="AC30488" s="136"/>
    </row>
    <row r="30489" spans="2:29">
      <c r="B30489" s="136"/>
      <c r="E30489" s="136"/>
      <c r="H30489" s="136"/>
      <c r="K30489" s="136"/>
      <c r="O30489" s="136"/>
      <c r="T30489" s="136"/>
      <c r="W30489" s="136"/>
      <c r="Z30489" s="136"/>
      <c r="AC30489" s="136"/>
    </row>
    <row r="30490" spans="2:29">
      <c r="B30490" s="136"/>
      <c r="E30490" s="136"/>
      <c r="H30490" s="136"/>
      <c r="K30490" s="136"/>
      <c r="O30490" s="136"/>
      <c r="T30490" s="136"/>
      <c r="W30490" s="136"/>
      <c r="Z30490" s="136"/>
      <c r="AC30490" s="136"/>
    </row>
    <row r="30491" spans="2:29">
      <c r="B30491" s="136"/>
      <c r="E30491" s="136"/>
      <c r="H30491" s="136"/>
      <c r="K30491" s="136"/>
      <c r="O30491" s="136"/>
      <c r="T30491" s="136"/>
      <c r="W30491" s="136"/>
      <c r="Z30491" s="136"/>
      <c r="AC30491" s="136"/>
    </row>
    <row r="30492" spans="2:29">
      <c r="B30492" s="136"/>
      <c r="E30492" s="136"/>
      <c r="H30492" s="136"/>
      <c r="K30492" s="136"/>
      <c r="O30492" s="136"/>
      <c r="T30492" s="136"/>
      <c r="W30492" s="136"/>
      <c r="Z30492" s="136"/>
      <c r="AC30492" s="136"/>
    </row>
    <row r="30493" spans="2:29">
      <c r="B30493" s="136"/>
      <c r="E30493" s="136"/>
      <c r="H30493" s="136"/>
      <c r="K30493" s="136"/>
      <c r="O30493" s="136"/>
      <c r="T30493" s="136"/>
      <c r="W30493" s="136"/>
      <c r="Z30493" s="136"/>
      <c r="AC30493" s="136"/>
    </row>
    <row r="30494" spans="2:29">
      <c r="B30494" s="136"/>
      <c r="E30494" s="136"/>
      <c r="H30494" s="136"/>
      <c r="K30494" s="136"/>
      <c r="O30494" s="136"/>
      <c r="T30494" s="136"/>
      <c r="W30494" s="136"/>
      <c r="Z30494" s="136"/>
      <c r="AC30494" s="136"/>
    </row>
    <row r="30495" spans="2:29">
      <c r="B30495" s="136"/>
      <c r="E30495" s="136"/>
      <c r="H30495" s="136"/>
      <c r="K30495" s="136"/>
      <c r="O30495" s="136"/>
      <c r="T30495" s="136"/>
      <c r="W30495" s="136"/>
      <c r="Z30495" s="136"/>
      <c r="AC30495" s="136"/>
    </row>
    <row r="30496" spans="2:29">
      <c r="B30496" s="136"/>
      <c r="E30496" s="136"/>
      <c r="H30496" s="136"/>
      <c r="K30496" s="136"/>
      <c r="O30496" s="136"/>
      <c r="T30496" s="136"/>
      <c r="W30496" s="136"/>
      <c r="Z30496" s="136"/>
      <c r="AC30496" s="136"/>
    </row>
    <row r="30497" spans="2:29">
      <c r="B30497" s="136"/>
      <c r="E30497" s="136"/>
      <c r="H30497" s="136"/>
      <c r="K30497" s="136"/>
      <c r="O30497" s="136"/>
      <c r="T30497" s="136"/>
      <c r="W30497" s="136"/>
      <c r="Z30497" s="136"/>
      <c r="AC30497" s="136"/>
    </row>
    <row r="30498" spans="2:29">
      <c r="B30498" s="136"/>
      <c r="E30498" s="136"/>
      <c r="H30498" s="136"/>
      <c r="K30498" s="136"/>
      <c r="O30498" s="136"/>
      <c r="T30498" s="136"/>
      <c r="W30498" s="136"/>
      <c r="Z30498" s="136"/>
      <c r="AC30498" s="136"/>
    </row>
    <row r="30499" spans="2:29">
      <c r="B30499" s="136"/>
      <c r="E30499" s="136"/>
      <c r="H30499" s="136"/>
      <c r="K30499" s="136"/>
      <c r="O30499" s="136"/>
      <c r="T30499" s="136"/>
      <c r="W30499" s="136"/>
      <c r="Z30499" s="136"/>
      <c r="AC30499" s="136"/>
    </row>
    <row r="30500" spans="2:29">
      <c r="B30500" s="136"/>
      <c r="E30500" s="136"/>
      <c r="H30500" s="136"/>
      <c r="K30500" s="136"/>
      <c r="O30500" s="136"/>
      <c r="T30500" s="136"/>
      <c r="W30500" s="136"/>
      <c r="Z30500" s="136"/>
      <c r="AC30500" s="136"/>
    </row>
    <row r="30501" spans="2:29">
      <c r="B30501" s="136"/>
      <c r="E30501" s="136"/>
      <c r="H30501" s="136"/>
      <c r="K30501" s="136"/>
      <c r="O30501" s="136"/>
      <c r="T30501" s="136"/>
      <c r="W30501" s="136"/>
      <c r="Z30501" s="136"/>
      <c r="AC30501" s="136"/>
    </row>
    <row r="30502" spans="2:29">
      <c r="B30502" s="136"/>
      <c r="E30502" s="136"/>
      <c r="H30502" s="136"/>
      <c r="K30502" s="136"/>
      <c r="O30502" s="136"/>
      <c r="T30502" s="136"/>
      <c r="W30502" s="136"/>
      <c r="Z30502" s="136"/>
      <c r="AC30502" s="136"/>
    </row>
    <row r="30503" spans="2:29">
      <c r="B30503" s="136"/>
      <c r="E30503" s="136"/>
      <c r="H30503" s="136"/>
      <c r="K30503" s="136"/>
      <c r="O30503" s="136"/>
      <c r="T30503" s="136"/>
      <c r="W30503" s="136"/>
      <c r="Z30503" s="136"/>
      <c r="AC30503" s="136"/>
    </row>
    <row r="30504" spans="2:29">
      <c r="B30504" s="136"/>
      <c r="E30504" s="136"/>
      <c r="H30504" s="136"/>
      <c r="K30504" s="136"/>
      <c r="O30504" s="136"/>
      <c r="T30504" s="136"/>
      <c r="W30504" s="136"/>
      <c r="Z30504" s="136"/>
      <c r="AC30504" s="136"/>
    </row>
    <row r="30505" spans="2:29">
      <c r="B30505" s="136"/>
      <c r="E30505" s="136"/>
      <c r="H30505" s="136"/>
      <c r="K30505" s="136"/>
      <c r="O30505" s="136"/>
      <c r="T30505" s="136"/>
      <c r="W30505" s="136"/>
      <c r="Z30505" s="136"/>
      <c r="AC30505" s="136"/>
    </row>
    <row r="30506" spans="2:29">
      <c r="B30506" s="136"/>
      <c r="E30506" s="136"/>
      <c r="H30506" s="136"/>
      <c r="K30506" s="136"/>
      <c r="O30506" s="136"/>
      <c r="T30506" s="136"/>
      <c r="W30506" s="136"/>
      <c r="Z30506" s="136"/>
      <c r="AC30506" s="136"/>
    </row>
    <row r="30507" spans="2:29">
      <c r="B30507" s="136"/>
      <c r="E30507" s="136"/>
      <c r="H30507" s="136"/>
      <c r="K30507" s="136"/>
      <c r="O30507" s="136"/>
      <c r="T30507" s="136"/>
      <c r="W30507" s="136"/>
      <c r="Z30507" s="136"/>
      <c r="AC30507" s="136"/>
    </row>
    <row r="30508" spans="2:29">
      <c r="B30508" s="136"/>
      <c r="E30508" s="136"/>
      <c r="H30508" s="136"/>
      <c r="K30508" s="136"/>
      <c r="O30508" s="136"/>
      <c r="T30508" s="136"/>
      <c r="W30508" s="136"/>
      <c r="Z30508" s="136"/>
      <c r="AC30508" s="136"/>
    </row>
    <row r="30509" spans="2:29">
      <c r="B30509" s="136"/>
      <c r="E30509" s="136"/>
      <c r="H30509" s="136"/>
      <c r="K30509" s="136"/>
      <c r="O30509" s="136"/>
      <c r="T30509" s="136"/>
      <c r="W30509" s="136"/>
      <c r="Z30509" s="136"/>
      <c r="AC30509" s="136"/>
    </row>
    <row r="30510" spans="2:29">
      <c r="B30510" s="136"/>
      <c r="E30510" s="136"/>
      <c r="H30510" s="136"/>
      <c r="K30510" s="136"/>
      <c r="O30510" s="136"/>
      <c r="T30510" s="136"/>
      <c r="W30510" s="136"/>
      <c r="Z30510" s="136"/>
      <c r="AC30510" s="136"/>
    </row>
    <row r="30511" spans="2:29">
      <c r="B30511" s="136"/>
      <c r="E30511" s="136"/>
      <c r="H30511" s="136"/>
      <c r="K30511" s="136"/>
      <c r="O30511" s="136"/>
      <c r="T30511" s="136"/>
      <c r="W30511" s="136"/>
      <c r="Z30511" s="136"/>
      <c r="AC30511" s="136"/>
    </row>
    <row r="30512" spans="2:29">
      <c r="B30512" s="136"/>
      <c r="E30512" s="136"/>
      <c r="H30512" s="136"/>
      <c r="K30512" s="136"/>
      <c r="O30512" s="136"/>
      <c r="T30512" s="136"/>
      <c r="W30512" s="136"/>
      <c r="Z30512" s="136"/>
      <c r="AC30512" s="136"/>
    </row>
    <row r="30513" spans="2:29">
      <c r="B30513" s="136"/>
      <c r="E30513" s="136"/>
      <c r="H30513" s="136"/>
      <c r="K30513" s="136"/>
      <c r="O30513" s="136"/>
      <c r="T30513" s="136"/>
      <c r="W30513" s="136"/>
      <c r="Z30513" s="136"/>
      <c r="AC30513" s="136"/>
    </row>
    <row r="30514" spans="2:29">
      <c r="B30514" s="136"/>
      <c r="E30514" s="136"/>
      <c r="H30514" s="136"/>
      <c r="K30514" s="136"/>
      <c r="O30514" s="136"/>
      <c r="T30514" s="136"/>
      <c r="W30514" s="136"/>
      <c r="Z30514" s="136"/>
      <c r="AC30514" s="136"/>
    </row>
    <row r="30515" spans="2:29">
      <c r="B30515" s="136"/>
      <c r="E30515" s="136"/>
      <c r="H30515" s="136"/>
      <c r="K30515" s="136"/>
      <c r="O30515" s="136"/>
      <c r="T30515" s="136"/>
      <c r="W30515" s="136"/>
      <c r="Z30515" s="136"/>
      <c r="AC30515" s="136"/>
    </row>
    <row r="30516" spans="2:29">
      <c r="B30516" s="136"/>
      <c r="E30516" s="136"/>
      <c r="H30516" s="136"/>
      <c r="K30516" s="136"/>
      <c r="O30516" s="136"/>
      <c r="T30516" s="136"/>
      <c r="W30516" s="136"/>
      <c r="Z30516" s="136"/>
      <c r="AC30516" s="136"/>
    </row>
    <row r="30517" spans="2:29">
      <c r="B30517" s="136"/>
      <c r="E30517" s="136"/>
      <c r="H30517" s="136"/>
      <c r="K30517" s="136"/>
      <c r="O30517" s="136"/>
      <c r="T30517" s="136"/>
      <c r="W30517" s="136"/>
      <c r="Z30517" s="136"/>
      <c r="AC30517" s="136"/>
    </row>
    <row r="30518" spans="2:29">
      <c r="B30518" s="136"/>
      <c r="E30518" s="136"/>
      <c r="H30518" s="136"/>
      <c r="K30518" s="136"/>
      <c r="O30518" s="136"/>
      <c r="T30518" s="136"/>
      <c r="W30518" s="136"/>
      <c r="Z30518" s="136"/>
      <c r="AC30518" s="136"/>
    </row>
    <row r="30519" spans="2:29">
      <c r="B30519" s="136"/>
      <c r="E30519" s="136"/>
      <c r="H30519" s="136"/>
      <c r="K30519" s="136"/>
      <c r="O30519" s="136"/>
      <c r="T30519" s="136"/>
      <c r="W30519" s="136"/>
      <c r="Z30519" s="136"/>
      <c r="AC30519" s="136"/>
    </row>
    <row r="30520" spans="2:29">
      <c r="B30520" s="136"/>
      <c r="E30520" s="136"/>
      <c r="H30520" s="136"/>
      <c r="K30520" s="136"/>
      <c r="O30520" s="136"/>
      <c r="T30520" s="136"/>
      <c r="W30520" s="136"/>
      <c r="Z30520" s="136"/>
      <c r="AC30520" s="136"/>
    </row>
    <row r="30521" spans="2:29">
      <c r="B30521" s="136"/>
      <c r="E30521" s="136"/>
      <c r="H30521" s="136"/>
      <c r="K30521" s="136"/>
      <c r="O30521" s="136"/>
      <c r="T30521" s="136"/>
      <c r="W30521" s="136"/>
      <c r="Z30521" s="136"/>
      <c r="AC30521" s="136"/>
    </row>
    <row r="30522" spans="2:29">
      <c r="B30522" s="136"/>
      <c r="E30522" s="136"/>
      <c r="H30522" s="136"/>
      <c r="K30522" s="136"/>
      <c r="O30522" s="136"/>
      <c r="T30522" s="136"/>
      <c r="W30522" s="136"/>
      <c r="Z30522" s="136"/>
      <c r="AC30522" s="136"/>
    </row>
    <row r="30523" spans="2:29">
      <c r="B30523" s="136"/>
      <c r="E30523" s="136"/>
      <c r="H30523" s="136"/>
      <c r="K30523" s="136"/>
      <c r="O30523" s="136"/>
      <c r="T30523" s="136"/>
      <c r="W30523" s="136"/>
      <c r="Z30523" s="136"/>
      <c r="AC30523" s="136"/>
    </row>
    <row r="30524" spans="2:29">
      <c r="B30524" s="136"/>
      <c r="E30524" s="136"/>
      <c r="H30524" s="136"/>
      <c r="K30524" s="136"/>
      <c r="O30524" s="136"/>
      <c r="T30524" s="136"/>
      <c r="W30524" s="136"/>
      <c r="Z30524" s="136"/>
      <c r="AC30524" s="136"/>
    </row>
    <row r="30525" spans="2:29">
      <c r="B30525" s="136"/>
      <c r="E30525" s="136"/>
      <c r="H30525" s="136"/>
      <c r="K30525" s="136"/>
      <c r="O30525" s="136"/>
      <c r="T30525" s="136"/>
      <c r="W30525" s="136"/>
      <c r="Z30525" s="136"/>
      <c r="AC30525" s="136"/>
    </row>
    <row r="30526" spans="2:29">
      <c r="B30526" s="136"/>
      <c r="E30526" s="136"/>
      <c r="H30526" s="136"/>
      <c r="K30526" s="136"/>
      <c r="O30526" s="136"/>
      <c r="T30526" s="136"/>
      <c r="W30526" s="136"/>
      <c r="Z30526" s="136"/>
      <c r="AC30526" s="136"/>
    </row>
    <row r="30527" spans="2:29">
      <c r="B30527" s="136"/>
      <c r="E30527" s="136"/>
      <c r="H30527" s="136"/>
      <c r="K30527" s="136"/>
      <c r="O30527" s="136"/>
      <c r="T30527" s="136"/>
      <c r="W30527" s="136"/>
      <c r="Z30527" s="136"/>
      <c r="AC30527" s="136"/>
    </row>
    <row r="30528" spans="2:29">
      <c r="B30528" s="136"/>
      <c r="E30528" s="136"/>
      <c r="H30528" s="136"/>
      <c r="K30528" s="136"/>
      <c r="O30528" s="136"/>
      <c r="T30528" s="136"/>
      <c r="W30528" s="136"/>
      <c r="Z30528" s="136"/>
      <c r="AC30528" s="136"/>
    </row>
    <row r="30529" spans="2:29">
      <c r="B30529" s="136"/>
      <c r="E30529" s="136"/>
      <c r="H30529" s="136"/>
      <c r="K30529" s="136"/>
      <c r="O30529" s="136"/>
      <c r="T30529" s="136"/>
      <c r="W30529" s="136"/>
      <c r="Z30529" s="136"/>
      <c r="AC30529" s="136"/>
    </row>
    <row r="30530" spans="2:29">
      <c r="B30530" s="136"/>
      <c r="E30530" s="136"/>
      <c r="H30530" s="136"/>
      <c r="K30530" s="136"/>
      <c r="O30530" s="136"/>
      <c r="T30530" s="136"/>
      <c r="W30530" s="136"/>
      <c r="Z30530" s="136"/>
      <c r="AC30530" s="136"/>
    </row>
    <row r="30531" spans="2:29">
      <c r="B30531" s="136"/>
      <c r="E30531" s="136"/>
      <c r="H30531" s="136"/>
      <c r="K30531" s="136"/>
      <c r="O30531" s="136"/>
      <c r="T30531" s="136"/>
      <c r="W30531" s="136"/>
      <c r="Z30531" s="136"/>
      <c r="AC30531" s="136"/>
    </row>
    <row r="30532" spans="2:29">
      <c r="B30532" s="136"/>
      <c r="E30532" s="136"/>
      <c r="H30532" s="136"/>
      <c r="K30532" s="136"/>
      <c r="O30532" s="136"/>
      <c r="T30532" s="136"/>
      <c r="W30532" s="136"/>
      <c r="Z30532" s="136"/>
      <c r="AC30532" s="136"/>
    </row>
    <row r="30533" spans="2:29">
      <c r="B30533" s="136"/>
      <c r="E30533" s="136"/>
      <c r="H30533" s="136"/>
      <c r="K30533" s="136"/>
      <c r="O30533" s="136"/>
      <c r="T30533" s="136"/>
      <c r="W30533" s="136"/>
      <c r="Z30533" s="136"/>
      <c r="AC30533" s="136"/>
    </row>
    <row r="30534" spans="2:29">
      <c r="B30534" s="136"/>
      <c r="E30534" s="136"/>
      <c r="H30534" s="136"/>
      <c r="K30534" s="136"/>
      <c r="O30534" s="136"/>
      <c r="T30534" s="136"/>
      <c r="W30534" s="136"/>
      <c r="Z30534" s="136"/>
      <c r="AC30534" s="136"/>
    </row>
    <row r="30535" spans="2:29">
      <c r="B30535" s="136"/>
      <c r="E30535" s="136"/>
      <c r="H30535" s="136"/>
      <c r="K30535" s="136"/>
      <c r="O30535" s="136"/>
      <c r="T30535" s="136"/>
      <c r="W30535" s="136"/>
      <c r="Z30535" s="136"/>
      <c r="AC30535" s="136"/>
    </row>
    <row r="30536" spans="2:29">
      <c r="B30536" s="136"/>
      <c r="E30536" s="136"/>
      <c r="H30536" s="136"/>
      <c r="K30536" s="136"/>
      <c r="O30536" s="136"/>
      <c r="T30536" s="136"/>
      <c r="W30536" s="136"/>
      <c r="Z30536" s="136"/>
      <c r="AC30536" s="136"/>
    </row>
    <row r="30537" spans="2:29">
      <c r="B30537" s="136"/>
      <c r="E30537" s="136"/>
      <c r="H30537" s="136"/>
      <c r="K30537" s="136"/>
      <c r="O30537" s="136"/>
      <c r="T30537" s="136"/>
      <c r="W30537" s="136"/>
      <c r="Z30537" s="136"/>
      <c r="AC30537" s="136"/>
    </row>
    <row r="30538" spans="2:29">
      <c r="B30538" s="136"/>
      <c r="E30538" s="136"/>
      <c r="H30538" s="136"/>
      <c r="K30538" s="136"/>
      <c r="O30538" s="136"/>
      <c r="T30538" s="136"/>
      <c r="W30538" s="136"/>
      <c r="Z30538" s="136"/>
      <c r="AC30538" s="136"/>
    </row>
    <row r="30539" spans="2:29">
      <c r="B30539" s="136"/>
      <c r="E30539" s="136"/>
      <c r="H30539" s="136"/>
      <c r="K30539" s="136"/>
      <c r="O30539" s="136"/>
      <c r="T30539" s="136"/>
      <c r="W30539" s="136"/>
      <c r="Z30539" s="136"/>
      <c r="AC30539" s="136"/>
    </row>
    <row r="30540" spans="2:29">
      <c r="B30540" s="136"/>
      <c r="E30540" s="136"/>
      <c r="H30540" s="136"/>
      <c r="K30540" s="136"/>
      <c r="O30540" s="136"/>
      <c r="T30540" s="136"/>
      <c r="W30540" s="136"/>
      <c r="Z30540" s="136"/>
      <c r="AC30540" s="136"/>
    </row>
    <row r="30541" spans="2:29">
      <c r="B30541" s="136"/>
      <c r="E30541" s="136"/>
      <c r="H30541" s="136"/>
      <c r="K30541" s="136"/>
      <c r="O30541" s="136"/>
      <c r="T30541" s="136"/>
      <c r="W30541" s="136"/>
      <c r="Z30541" s="136"/>
      <c r="AC30541" s="136"/>
    </row>
    <row r="30542" spans="2:29">
      <c r="B30542" s="136"/>
      <c r="E30542" s="136"/>
      <c r="H30542" s="136"/>
      <c r="K30542" s="136"/>
      <c r="O30542" s="136"/>
      <c r="T30542" s="136"/>
      <c r="W30542" s="136"/>
      <c r="Z30542" s="136"/>
      <c r="AC30542" s="136"/>
    </row>
    <row r="30543" spans="2:29">
      <c r="B30543" s="136"/>
      <c r="E30543" s="136"/>
      <c r="H30543" s="136"/>
      <c r="K30543" s="136"/>
      <c r="O30543" s="136"/>
      <c r="T30543" s="136"/>
      <c r="W30543" s="136"/>
      <c r="Z30543" s="136"/>
      <c r="AC30543" s="136"/>
    </row>
    <row r="30544" spans="2:29">
      <c r="B30544" s="136"/>
      <c r="E30544" s="136"/>
      <c r="H30544" s="136"/>
      <c r="K30544" s="136"/>
      <c r="O30544" s="136"/>
      <c r="T30544" s="136"/>
      <c r="W30544" s="136"/>
      <c r="Z30544" s="136"/>
      <c r="AC30544" s="136"/>
    </row>
    <row r="30545" spans="2:29">
      <c r="B30545" s="136"/>
      <c r="E30545" s="136"/>
      <c r="H30545" s="136"/>
      <c r="K30545" s="136"/>
      <c r="O30545" s="136"/>
      <c r="T30545" s="136"/>
      <c r="W30545" s="136"/>
      <c r="Z30545" s="136"/>
      <c r="AC30545" s="136"/>
    </row>
    <row r="30546" spans="2:29">
      <c r="B30546" s="136"/>
      <c r="E30546" s="136"/>
      <c r="H30546" s="136"/>
      <c r="K30546" s="136"/>
      <c r="O30546" s="136"/>
      <c r="T30546" s="136"/>
      <c r="W30546" s="136"/>
      <c r="Z30546" s="136"/>
      <c r="AC30546" s="136"/>
    </row>
    <row r="30547" spans="2:29">
      <c r="B30547" s="136"/>
      <c r="E30547" s="136"/>
      <c r="H30547" s="136"/>
      <c r="K30547" s="136"/>
      <c r="O30547" s="136"/>
      <c r="T30547" s="136"/>
      <c r="W30547" s="136"/>
      <c r="Z30547" s="136"/>
      <c r="AC30547" s="136"/>
    </row>
    <row r="30548" spans="2:29">
      <c r="B30548" s="136"/>
      <c r="E30548" s="136"/>
      <c r="H30548" s="136"/>
      <c r="K30548" s="136"/>
      <c r="O30548" s="136"/>
      <c r="T30548" s="136"/>
      <c r="W30548" s="136"/>
      <c r="Z30548" s="136"/>
      <c r="AC30548" s="136"/>
    </row>
    <row r="30549" spans="2:29">
      <c r="B30549" s="136"/>
      <c r="E30549" s="136"/>
      <c r="H30549" s="136"/>
      <c r="K30549" s="136"/>
      <c r="O30549" s="136"/>
      <c r="T30549" s="136"/>
      <c r="W30549" s="136"/>
      <c r="Z30549" s="136"/>
      <c r="AC30549" s="136"/>
    </row>
    <row r="30550" spans="2:29">
      <c r="B30550" s="136"/>
      <c r="E30550" s="136"/>
      <c r="H30550" s="136"/>
      <c r="K30550" s="136"/>
      <c r="O30550" s="136"/>
      <c r="T30550" s="136"/>
      <c r="W30550" s="136"/>
      <c r="Z30550" s="136"/>
      <c r="AC30550" s="136"/>
    </row>
    <row r="30551" spans="2:29">
      <c r="B30551" s="136"/>
      <c r="E30551" s="136"/>
      <c r="H30551" s="136"/>
      <c r="K30551" s="136"/>
      <c r="O30551" s="136"/>
      <c r="T30551" s="136"/>
      <c r="W30551" s="136"/>
      <c r="Z30551" s="136"/>
      <c r="AC30551" s="136"/>
    </row>
    <row r="30552" spans="2:29">
      <c r="B30552" s="136"/>
      <c r="E30552" s="136"/>
      <c r="H30552" s="136"/>
      <c r="K30552" s="136"/>
      <c r="O30552" s="136"/>
      <c r="T30552" s="136"/>
      <c r="W30552" s="136"/>
      <c r="Z30552" s="136"/>
      <c r="AC30552" s="136"/>
    </row>
    <row r="30553" spans="2:29">
      <c r="B30553" s="136"/>
      <c r="E30553" s="136"/>
      <c r="H30553" s="136"/>
      <c r="K30553" s="136"/>
      <c r="O30553" s="136"/>
      <c r="T30553" s="136"/>
      <c r="W30553" s="136"/>
      <c r="Z30553" s="136"/>
      <c r="AC30553" s="136"/>
    </row>
    <row r="30554" spans="2:29">
      <c r="B30554" s="136"/>
      <c r="E30554" s="136"/>
      <c r="H30554" s="136"/>
      <c r="K30554" s="136"/>
      <c r="O30554" s="136"/>
      <c r="T30554" s="136"/>
      <c r="W30554" s="136"/>
      <c r="Z30554" s="136"/>
      <c r="AC30554" s="136"/>
    </row>
    <row r="30555" spans="2:29">
      <c r="B30555" s="136"/>
      <c r="E30555" s="136"/>
      <c r="H30555" s="136"/>
      <c r="K30555" s="136"/>
      <c r="O30555" s="136"/>
      <c r="T30555" s="136"/>
      <c r="W30555" s="136"/>
      <c r="Z30555" s="136"/>
      <c r="AC30555" s="136"/>
    </row>
    <row r="30556" spans="2:29">
      <c r="B30556" s="136"/>
      <c r="E30556" s="136"/>
      <c r="H30556" s="136"/>
      <c r="K30556" s="136"/>
      <c r="O30556" s="136"/>
      <c r="T30556" s="136"/>
      <c r="W30556" s="136"/>
      <c r="Z30556" s="136"/>
      <c r="AC30556" s="136"/>
    </row>
    <row r="30557" spans="2:29">
      <c r="B30557" s="136"/>
      <c r="E30557" s="136"/>
      <c r="H30557" s="136"/>
      <c r="K30557" s="136"/>
      <c r="O30557" s="136"/>
      <c r="T30557" s="136"/>
      <c r="W30557" s="136"/>
      <c r="Z30557" s="136"/>
      <c r="AC30557" s="136"/>
    </row>
    <row r="30558" spans="2:29">
      <c r="B30558" s="136"/>
      <c r="E30558" s="136"/>
      <c r="H30558" s="136"/>
      <c r="K30558" s="136"/>
      <c r="O30558" s="136"/>
      <c r="T30558" s="136"/>
      <c r="W30558" s="136"/>
      <c r="Z30558" s="136"/>
      <c r="AC30558" s="136"/>
    </row>
    <row r="30559" spans="2:29">
      <c r="B30559" s="136"/>
      <c r="E30559" s="136"/>
      <c r="H30559" s="136"/>
      <c r="K30559" s="136"/>
      <c r="O30559" s="136"/>
      <c r="T30559" s="136"/>
      <c r="W30559" s="136"/>
      <c r="Z30559" s="136"/>
      <c r="AC30559" s="136"/>
    </row>
    <row r="30560" spans="2:29">
      <c r="B30560" s="136"/>
      <c r="E30560" s="136"/>
      <c r="H30560" s="136"/>
      <c r="K30560" s="136"/>
      <c r="O30560" s="136"/>
      <c r="T30560" s="136"/>
      <c r="W30560" s="136"/>
      <c r="Z30560" s="136"/>
      <c r="AC30560" s="136"/>
    </row>
    <row r="30561" spans="2:29">
      <c r="B30561" s="136"/>
      <c r="E30561" s="136"/>
      <c r="H30561" s="136"/>
      <c r="K30561" s="136"/>
      <c r="O30561" s="136"/>
      <c r="T30561" s="136"/>
      <c r="W30561" s="136"/>
      <c r="Z30561" s="136"/>
      <c r="AC30561" s="136"/>
    </row>
    <row r="30562" spans="2:29">
      <c r="B30562" s="136"/>
      <c r="E30562" s="136"/>
      <c r="H30562" s="136"/>
      <c r="K30562" s="136"/>
      <c r="O30562" s="136"/>
      <c r="T30562" s="136"/>
      <c r="W30562" s="136"/>
      <c r="Z30562" s="136"/>
      <c r="AC30562" s="136"/>
    </row>
    <row r="30563" spans="2:29">
      <c r="B30563" s="136"/>
      <c r="E30563" s="136"/>
      <c r="H30563" s="136"/>
      <c r="K30563" s="136"/>
      <c r="O30563" s="136"/>
      <c r="T30563" s="136"/>
      <c r="W30563" s="136"/>
      <c r="Z30563" s="136"/>
      <c r="AC30563" s="136"/>
    </row>
    <row r="30564" spans="2:29">
      <c r="B30564" s="136"/>
      <c r="E30564" s="136"/>
      <c r="H30564" s="136"/>
      <c r="K30564" s="136"/>
      <c r="O30564" s="136"/>
      <c r="T30564" s="136"/>
      <c r="W30564" s="136"/>
      <c r="Z30564" s="136"/>
      <c r="AC30564" s="136"/>
    </row>
    <row r="30565" spans="2:29">
      <c r="B30565" s="136"/>
      <c r="E30565" s="136"/>
      <c r="H30565" s="136"/>
      <c r="K30565" s="136"/>
      <c r="O30565" s="136"/>
      <c r="T30565" s="136"/>
      <c r="W30565" s="136"/>
      <c r="Z30565" s="136"/>
      <c r="AC30565" s="136"/>
    </row>
    <row r="30566" spans="2:29">
      <c r="B30566" s="136"/>
      <c r="E30566" s="136"/>
      <c r="H30566" s="136"/>
      <c r="K30566" s="136"/>
      <c r="O30566" s="136"/>
      <c r="T30566" s="136"/>
      <c r="W30566" s="136"/>
      <c r="Z30566" s="136"/>
      <c r="AC30566" s="136"/>
    </row>
    <row r="30567" spans="2:29">
      <c r="B30567" s="136"/>
      <c r="E30567" s="136"/>
      <c r="H30567" s="136"/>
      <c r="K30567" s="136"/>
      <c r="O30567" s="136"/>
      <c r="T30567" s="136"/>
      <c r="W30567" s="136"/>
      <c r="Z30567" s="136"/>
      <c r="AC30567" s="136"/>
    </row>
    <row r="30568" spans="2:29">
      <c r="B30568" s="136"/>
      <c r="E30568" s="136"/>
      <c r="H30568" s="136"/>
      <c r="K30568" s="136"/>
      <c r="O30568" s="136"/>
      <c r="T30568" s="136"/>
      <c r="W30568" s="136"/>
      <c r="Z30568" s="136"/>
      <c r="AC30568" s="136"/>
    </row>
    <row r="30569" spans="2:29">
      <c r="B30569" s="136"/>
      <c r="E30569" s="136"/>
      <c r="H30569" s="136"/>
      <c r="K30569" s="136"/>
      <c r="O30569" s="136"/>
      <c r="T30569" s="136"/>
      <c r="W30569" s="136"/>
      <c r="Z30569" s="136"/>
      <c r="AC30569" s="136"/>
    </row>
    <row r="30570" spans="2:29">
      <c r="B30570" s="136"/>
      <c r="E30570" s="136"/>
      <c r="H30570" s="136"/>
      <c r="K30570" s="136"/>
      <c r="O30570" s="136"/>
      <c r="T30570" s="136"/>
      <c r="W30570" s="136"/>
      <c r="Z30570" s="136"/>
      <c r="AC30570" s="136"/>
    </row>
    <row r="30571" spans="2:29">
      <c r="B30571" s="136"/>
      <c r="E30571" s="136"/>
      <c r="H30571" s="136"/>
      <c r="K30571" s="136"/>
      <c r="O30571" s="136"/>
      <c r="T30571" s="136"/>
      <c r="W30571" s="136"/>
      <c r="Z30571" s="136"/>
      <c r="AC30571" s="136"/>
    </row>
    <row r="30572" spans="2:29">
      <c r="B30572" s="136"/>
      <c r="E30572" s="136"/>
      <c r="H30572" s="136"/>
      <c r="K30572" s="136"/>
      <c r="O30572" s="136"/>
      <c r="T30572" s="136"/>
      <c r="W30572" s="136"/>
      <c r="Z30572" s="136"/>
      <c r="AC30572" s="136"/>
    </row>
    <row r="30573" spans="2:29">
      <c r="B30573" s="136"/>
      <c r="E30573" s="136"/>
      <c r="H30573" s="136"/>
      <c r="K30573" s="136"/>
      <c r="O30573" s="136"/>
      <c r="T30573" s="136"/>
      <c r="W30573" s="136"/>
      <c r="Z30573" s="136"/>
      <c r="AC30573" s="136"/>
    </row>
    <row r="30574" spans="2:29">
      <c r="B30574" s="136"/>
      <c r="E30574" s="136"/>
      <c r="H30574" s="136"/>
      <c r="K30574" s="136"/>
      <c r="O30574" s="136"/>
      <c r="T30574" s="136"/>
      <c r="W30574" s="136"/>
      <c r="Z30574" s="136"/>
      <c r="AC30574" s="136"/>
    </row>
    <row r="30575" spans="2:29">
      <c r="B30575" s="136"/>
      <c r="E30575" s="136"/>
      <c r="H30575" s="136"/>
      <c r="K30575" s="136"/>
      <c r="O30575" s="136"/>
      <c r="T30575" s="136"/>
      <c r="W30575" s="136"/>
      <c r="Z30575" s="136"/>
      <c r="AC30575" s="136"/>
    </row>
    <row r="30576" spans="2:29">
      <c r="B30576" s="136"/>
      <c r="E30576" s="136"/>
      <c r="H30576" s="136"/>
      <c r="K30576" s="136"/>
      <c r="O30576" s="136"/>
      <c r="T30576" s="136"/>
      <c r="W30576" s="136"/>
      <c r="Z30576" s="136"/>
      <c r="AC30576" s="136"/>
    </row>
    <row r="30577" spans="2:29">
      <c r="B30577" s="136"/>
      <c r="E30577" s="136"/>
      <c r="H30577" s="136"/>
      <c r="K30577" s="136"/>
      <c r="O30577" s="136"/>
      <c r="T30577" s="136"/>
      <c r="W30577" s="136"/>
      <c r="Z30577" s="136"/>
      <c r="AC30577" s="136"/>
    </row>
    <row r="30578" spans="2:29">
      <c r="B30578" s="136"/>
      <c r="E30578" s="136"/>
      <c r="H30578" s="136"/>
      <c r="K30578" s="136"/>
      <c r="O30578" s="136"/>
      <c r="T30578" s="136"/>
      <c r="W30578" s="136"/>
      <c r="Z30578" s="136"/>
      <c r="AC30578" s="136"/>
    </row>
    <row r="30579" spans="2:29">
      <c r="B30579" s="136"/>
      <c r="E30579" s="136"/>
      <c r="H30579" s="136"/>
      <c r="K30579" s="136"/>
      <c r="O30579" s="136"/>
      <c r="T30579" s="136"/>
      <c r="W30579" s="136"/>
      <c r="Z30579" s="136"/>
      <c r="AC30579" s="136"/>
    </row>
    <row r="30580" spans="2:29">
      <c r="B30580" s="136"/>
      <c r="E30580" s="136"/>
      <c r="H30580" s="136"/>
      <c r="K30580" s="136"/>
      <c r="O30580" s="136"/>
      <c r="T30580" s="136"/>
      <c r="W30580" s="136"/>
      <c r="Z30580" s="136"/>
      <c r="AC30580" s="136"/>
    </row>
    <row r="30581" spans="2:29">
      <c r="B30581" s="136"/>
      <c r="E30581" s="136"/>
      <c r="H30581" s="136"/>
      <c r="K30581" s="136"/>
      <c r="O30581" s="136"/>
      <c r="T30581" s="136"/>
      <c r="W30581" s="136"/>
      <c r="Z30581" s="136"/>
      <c r="AC30581" s="136"/>
    </row>
    <row r="30582" spans="2:29">
      <c r="B30582" s="136"/>
      <c r="E30582" s="136"/>
      <c r="H30582" s="136"/>
      <c r="K30582" s="136"/>
      <c r="O30582" s="136"/>
      <c r="T30582" s="136"/>
      <c r="W30582" s="136"/>
      <c r="Z30582" s="136"/>
      <c r="AC30582" s="136"/>
    </row>
    <row r="30583" spans="2:29">
      <c r="B30583" s="136"/>
      <c r="E30583" s="136"/>
      <c r="H30583" s="136"/>
      <c r="K30583" s="136"/>
      <c r="O30583" s="136"/>
      <c r="T30583" s="136"/>
      <c r="W30583" s="136"/>
      <c r="Z30583" s="136"/>
      <c r="AC30583" s="136"/>
    </row>
    <row r="30584" spans="2:29">
      <c r="B30584" s="136"/>
      <c r="E30584" s="136"/>
      <c r="H30584" s="136"/>
      <c r="K30584" s="136"/>
      <c r="O30584" s="136"/>
      <c r="T30584" s="136"/>
      <c r="W30584" s="136"/>
      <c r="Z30584" s="136"/>
      <c r="AC30584" s="136"/>
    </row>
    <row r="30585" spans="2:29">
      <c r="B30585" s="136"/>
      <c r="E30585" s="136"/>
      <c r="H30585" s="136"/>
      <c r="K30585" s="136"/>
      <c r="O30585" s="136"/>
      <c r="T30585" s="136"/>
      <c r="W30585" s="136"/>
      <c r="Z30585" s="136"/>
      <c r="AC30585" s="136"/>
    </row>
    <row r="30586" spans="2:29">
      <c r="B30586" s="136"/>
      <c r="E30586" s="136"/>
      <c r="H30586" s="136"/>
      <c r="K30586" s="136"/>
      <c r="O30586" s="136"/>
      <c r="T30586" s="136"/>
      <c r="W30586" s="136"/>
      <c r="Z30586" s="136"/>
      <c r="AC30586" s="136"/>
    </row>
    <row r="30587" spans="2:29">
      <c r="B30587" s="136"/>
      <c r="E30587" s="136"/>
      <c r="H30587" s="136"/>
      <c r="K30587" s="136"/>
      <c r="O30587" s="136"/>
      <c r="T30587" s="136"/>
      <c r="W30587" s="136"/>
      <c r="Z30587" s="136"/>
      <c r="AC30587" s="136"/>
    </row>
    <row r="30588" spans="2:29">
      <c r="B30588" s="136"/>
      <c r="E30588" s="136"/>
      <c r="H30588" s="136"/>
      <c r="K30588" s="136"/>
      <c r="O30588" s="136"/>
      <c r="T30588" s="136"/>
      <c r="W30588" s="136"/>
      <c r="Z30588" s="136"/>
      <c r="AC30588" s="136"/>
    </row>
    <row r="30589" spans="2:29">
      <c r="B30589" s="136"/>
      <c r="E30589" s="136"/>
      <c r="H30589" s="136"/>
      <c r="K30589" s="136"/>
      <c r="O30589" s="136"/>
      <c r="T30589" s="136"/>
      <c r="W30589" s="136"/>
      <c r="Z30589" s="136"/>
      <c r="AC30589" s="136"/>
    </row>
    <row r="30590" spans="2:29">
      <c r="B30590" s="136"/>
      <c r="E30590" s="136"/>
      <c r="H30590" s="136"/>
      <c r="K30590" s="136"/>
      <c r="O30590" s="136"/>
      <c r="T30590" s="136"/>
      <c r="W30590" s="136"/>
      <c r="Z30590" s="136"/>
      <c r="AC30590" s="136"/>
    </row>
    <row r="30591" spans="2:29">
      <c r="B30591" s="136"/>
      <c r="E30591" s="136"/>
      <c r="H30591" s="136"/>
      <c r="K30591" s="136"/>
      <c r="O30591" s="136"/>
      <c r="T30591" s="136"/>
      <c r="W30591" s="136"/>
      <c r="Z30591" s="136"/>
      <c r="AC30591" s="136"/>
    </row>
    <row r="30592" spans="2:29">
      <c r="B30592" s="136"/>
      <c r="E30592" s="136"/>
      <c r="H30592" s="136"/>
      <c r="K30592" s="136"/>
      <c r="O30592" s="136"/>
      <c r="T30592" s="136"/>
      <c r="W30592" s="136"/>
      <c r="Z30592" s="136"/>
      <c r="AC30592" s="136"/>
    </row>
    <row r="30593" spans="2:29">
      <c r="B30593" s="136"/>
      <c r="E30593" s="136"/>
      <c r="H30593" s="136"/>
      <c r="K30593" s="136"/>
      <c r="O30593" s="136"/>
      <c r="T30593" s="136"/>
      <c r="W30593" s="136"/>
      <c r="Z30593" s="136"/>
      <c r="AC30593" s="136"/>
    </row>
    <row r="30594" spans="2:29">
      <c r="B30594" s="136"/>
      <c r="E30594" s="136"/>
      <c r="H30594" s="136"/>
      <c r="K30594" s="136"/>
      <c r="O30594" s="136"/>
      <c r="T30594" s="136"/>
      <c r="W30594" s="136"/>
      <c r="Z30594" s="136"/>
      <c r="AC30594" s="136"/>
    </row>
    <row r="30595" spans="2:29">
      <c r="B30595" s="136"/>
      <c r="E30595" s="136"/>
      <c r="H30595" s="136"/>
      <c r="K30595" s="136"/>
      <c r="O30595" s="136"/>
      <c r="T30595" s="136"/>
      <c r="W30595" s="136"/>
      <c r="Z30595" s="136"/>
      <c r="AC30595" s="136"/>
    </row>
    <row r="30596" spans="2:29">
      <c r="B30596" s="136"/>
      <c r="E30596" s="136"/>
      <c r="H30596" s="136"/>
      <c r="K30596" s="136"/>
      <c r="O30596" s="136"/>
      <c r="T30596" s="136"/>
      <c r="W30596" s="136"/>
      <c r="Z30596" s="136"/>
      <c r="AC30596" s="136"/>
    </row>
    <row r="30597" spans="2:29">
      <c r="B30597" s="136"/>
      <c r="E30597" s="136"/>
      <c r="H30597" s="136"/>
      <c r="K30597" s="136"/>
      <c r="O30597" s="136"/>
      <c r="T30597" s="136"/>
      <c r="W30597" s="136"/>
      <c r="Z30597" s="136"/>
      <c r="AC30597" s="136"/>
    </row>
    <row r="30598" spans="2:29">
      <c r="B30598" s="136"/>
      <c r="E30598" s="136"/>
      <c r="H30598" s="136"/>
      <c r="K30598" s="136"/>
      <c r="O30598" s="136"/>
      <c r="T30598" s="136"/>
      <c r="W30598" s="136"/>
      <c r="Z30598" s="136"/>
      <c r="AC30598" s="136"/>
    </row>
    <row r="30599" spans="2:29">
      <c r="B30599" s="136"/>
      <c r="E30599" s="136"/>
      <c r="H30599" s="136"/>
      <c r="K30599" s="136"/>
      <c r="O30599" s="136"/>
      <c r="T30599" s="136"/>
      <c r="W30599" s="136"/>
      <c r="Z30599" s="136"/>
      <c r="AC30599" s="136"/>
    </row>
    <row r="30600" spans="2:29">
      <c r="B30600" s="136"/>
      <c r="E30600" s="136"/>
      <c r="H30600" s="136"/>
      <c r="K30600" s="136"/>
      <c r="O30600" s="136"/>
      <c r="T30600" s="136"/>
      <c r="W30600" s="136"/>
      <c r="Z30600" s="136"/>
      <c r="AC30600" s="136"/>
    </row>
    <row r="30601" spans="2:29">
      <c r="B30601" s="136"/>
      <c r="E30601" s="136"/>
      <c r="H30601" s="136"/>
      <c r="K30601" s="136"/>
      <c r="O30601" s="136"/>
      <c r="T30601" s="136"/>
      <c r="W30601" s="136"/>
      <c r="Z30601" s="136"/>
      <c r="AC30601" s="136"/>
    </row>
    <row r="30602" spans="2:29">
      <c r="B30602" s="136"/>
      <c r="E30602" s="136"/>
      <c r="H30602" s="136"/>
      <c r="K30602" s="136"/>
      <c r="O30602" s="136"/>
      <c r="T30602" s="136"/>
      <c r="W30602" s="136"/>
      <c r="Z30602" s="136"/>
      <c r="AC30602" s="136"/>
    </row>
    <row r="30603" spans="2:29">
      <c r="B30603" s="136"/>
      <c r="E30603" s="136"/>
      <c r="H30603" s="136"/>
      <c r="K30603" s="136"/>
      <c r="O30603" s="136"/>
      <c r="T30603" s="136"/>
      <c r="W30603" s="136"/>
      <c r="Z30603" s="136"/>
      <c r="AC30603" s="136"/>
    </row>
    <row r="30604" spans="2:29">
      <c r="B30604" s="136"/>
      <c r="E30604" s="136"/>
      <c r="H30604" s="136"/>
      <c r="K30604" s="136"/>
      <c r="O30604" s="136"/>
      <c r="T30604" s="136"/>
      <c r="W30604" s="136"/>
      <c r="Z30604" s="136"/>
      <c r="AC30604" s="136"/>
    </row>
    <row r="30605" spans="2:29">
      <c r="B30605" s="136"/>
      <c r="E30605" s="136"/>
      <c r="H30605" s="136"/>
      <c r="K30605" s="136"/>
      <c r="O30605" s="136"/>
      <c r="T30605" s="136"/>
      <c r="W30605" s="136"/>
      <c r="Z30605" s="136"/>
      <c r="AC30605" s="136"/>
    </row>
    <row r="30606" spans="2:29">
      <c r="B30606" s="136"/>
      <c r="E30606" s="136"/>
      <c r="H30606" s="136"/>
      <c r="K30606" s="136"/>
      <c r="O30606" s="136"/>
      <c r="T30606" s="136"/>
      <c r="W30606" s="136"/>
      <c r="Z30606" s="136"/>
      <c r="AC30606" s="136"/>
    </row>
    <row r="30607" spans="2:29">
      <c r="B30607" s="136"/>
      <c r="E30607" s="136"/>
      <c r="H30607" s="136"/>
      <c r="K30607" s="136"/>
      <c r="O30607" s="136"/>
      <c r="T30607" s="136"/>
      <c r="W30607" s="136"/>
      <c r="Z30607" s="136"/>
      <c r="AC30607" s="136"/>
    </row>
    <row r="30608" spans="2:29">
      <c r="B30608" s="136"/>
      <c r="E30608" s="136"/>
      <c r="H30608" s="136"/>
      <c r="K30608" s="136"/>
      <c r="O30608" s="136"/>
      <c r="T30608" s="136"/>
      <c r="W30608" s="136"/>
      <c r="Z30608" s="136"/>
      <c r="AC30608" s="136"/>
    </row>
    <row r="30609" spans="2:29">
      <c r="B30609" s="136"/>
      <c r="E30609" s="136"/>
      <c r="H30609" s="136"/>
      <c r="K30609" s="136"/>
      <c r="O30609" s="136"/>
      <c r="T30609" s="136"/>
      <c r="W30609" s="136"/>
      <c r="Z30609" s="136"/>
      <c r="AC30609" s="136"/>
    </row>
    <row r="30610" spans="2:29">
      <c r="B30610" s="136"/>
      <c r="E30610" s="136"/>
      <c r="H30610" s="136"/>
      <c r="K30610" s="136"/>
      <c r="O30610" s="136"/>
      <c r="T30610" s="136"/>
      <c r="W30610" s="136"/>
      <c r="Z30610" s="136"/>
      <c r="AC30610" s="136"/>
    </row>
    <row r="30611" spans="2:29">
      <c r="B30611" s="136"/>
      <c r="E30611" s="136"/>
      <c r="H30611" s="136"/>
      <c r="K30611" s="136"/>
      <c r="O30611" s="136"/>
      <c r="T30611" s="136"/>
      <c r="W30611" s="136"/>
      <c r="Z30611" s="136"/>
      <c r="AC30611" s="136"/>
    </row>
    <row r="30612" spans="2:29">
      <c r="B30612" s="136"/>
      <c r="E30612" s="136"/>
      <c r="H30612" s="136"/>
      <c r="K30612" s="136"/>
      <c r="O30612" s="136"/>
      <c r="T30612" s="136"/>
      <c r="W30612" s="136"/>
      <c r="Z30612" s="136"/>
      <c r="AC30612" s="136"/>
    </row>
    <row r="30613" spans="2:29">
      <c r="B30613" s="136"/>
      <c r="E30613" s="136"/>
      <c r="H30613" s="136"/>
      <c r="K30613" s="136"/>
      <c r="O30613" s="136"/>
      <c r="T30613" s="136"/>
      <c r="W30613" s="136"/>
      <c r="Z30613" s="136"/>
      <c r="AC30613" s="136"/>
    </row>
    <row r="30614" spans="2:29">
      <c r="B30614" s="136"/>
      <c r="E30614" s="136"/>
      <c r="H30614" s="136"/>
      <c r="K30614" s="136"/>
      <c r="O30614" s="136"/>
      <c r="T30614" s="136"/>
      <c r="W30614" s="136"/>
      <c r="Z30614" s="136"/>
      <c r="AC30614" s="136"/>
    </row>
    <row r="30615" spans="2:29">
      <c r="B30615" s="136"/>
      <c r="E30615" s="136"/>
      <c r="H30615" s="136"/>
      <c r="K30615" s="136"/>
      <c r="O30615" s="136"/>
      <c r="T30615" s="136"/>
      <c r="W30615" s="136"/>
      <c r="Z30615" s="136"/>
      <c r="AC30615" s="136"/>
    </row>
    <row r="30616" spans="2:29">
      <c r="B30616" s="136"/>
      <c r="E30616" s="136"/>
      <c r="H30616" s="136"/>
      <c r="K30616" s="136"/>
      <c r="O30616" s="136"/>
      <c r="T30616" s="136"/>
      <c r="W30616" s="136"/>
      <c r="Z30616" s="136"/>
      <c r="AC30616" s="136"/>
    </row>
    <row r="30617" spans="2:29">
      <c r="B30617" s="136"/>
      <c r="E30617" s="136"/>
      <c r="H30617" s="136"/>
      <c r="K30617" s="136"/>
      <c r="O30617" s="136"/>
      <c r="T30617" s="136"/>
      <c r="W30617" s="136"/>
      <c r="Z30617" s="136"/>
      <c r="AC30617" s="136"/>
    </row>
    <row r="30618" spans="2:29">
      <c r="B30618" s="136"/>
      <c r="E30618" s="136"/>
      <c r="H30618" s="136"/>
      <c r="K30618" s="136"/>
      <c r="O30618" s="136"/>
      <c r="T30618" s="136"/>
      <c r="W30618" s="136"/>
      <c r="Z30618" s="136"/>
      <c r="AC30618" s="136"/>
    </row>
    <row r="30619" spans="2:29">
      <c r="B30619" s="136"/>
      <c r="E30619" s="136"/>
      <c r="H30619" s="136"/>
      <c r="K30619" s="136"/>
      <c r="O30619" s="136"/>
      <c r="T30619" s="136"/>
      <c r="W30619" s="136"/>
      <c r="Z30619" s="136"/>
      <c r="AC30619" s="136"/>
    </row>
    <row r="30620" spans="2:29">
      <c r="B30620" s="136"/>
      <c r="E30620" s="136"/>
      <c r="H30620" s="136"/>
      <c r="K30620" s="136"/>
      <c r="O30620" s="136"/>
      <c r="T30620" s="136"/>
      <c r="W30620" s="136"/>
      <c r="Z30620" s="136"/>
      <c r="AC30620" s="136"/>
    </row>
    <row r="30621" spans="2:29">
      <c r="B30621" s="136"/>
      <c r="E30621" s="136"/>
      <c r="H30621" s="136"/>
      <c r="K30621" s="136"/>
      <c r="O30621" s="136"/>
      <c r="T30621" s="136"/>
      <c r="W30621" s="136"/>
      <c r="Z30621" s="136"/>
      <c r="AC30621" s="136"/>
    </row>
    <row r="30622" spans="2:29">
      <c r="B30622" s="136"/>
      <c r="E30622" s="136"/>
      <c r="H30622" s="136"/>
      <c r="K30622" s="136"/>
      <c r="O30622" s="136"/>
      <c r="T30622" s="136"/>
      <c r="W30622" s="136"/>
      <c r="Z30622" s="136"/>
      <c r="AC30622" s="136"/>
    </row>
    <row r="30623" spans="2:29">
      <c r="B30623" s="136"/>
      <c r="E30623" s="136"/>
      <c r="H30623" s="136"/>
      <c r="K30623" s="136"/>
      <c r="O30623" s="136"/>
      <c r="T30623" s="136"/>
      <c r="W30623" s="136"/>
      <c r="Z30623" s="136"/>
      <c r="AC30623" s="136"/>
    </row>
    <row r="30624" spans="2:29">
      <c r="B30624" s="136"/>
      <c r="E30624" s="136"/>
      <c r="H30624" s="136"/>
      <c r="K30624" s="136"/>
      <c r="O30624" s="136"/>
      <c r="T30624" s="136"/>
      <c r="W30624" s="136"/>
      <c r="Z30624" s="136"/>
      <c r="AC30624" s="136"/>
    </row>
    <row r="30625" spans="2:29">
      <c r="B30625" s="136"/>
      <c r="E30625" s="136"/>
      <c r="H30625" s="136"/>
      <c r="K30625" s="136"/>
      <c r="O30625" s="136"/>
      <c r="T30625" s="136"/>
      <c r="W30625" s="136"/>
      <c r="Z30625" s="136"/>
      <c r="AC30625" s="136"/>
    </row>
    <row r="30626" spans="2:29">
      <c r="B30626" s="136"/>
      <c r="E30626" s="136"/>
      <c r="H30626" s="136"/>
      <c r="K30626" s="136"/>
      <c r="O30626" s="136"/>
      <c r="T30626" s="136"/>
      <c r="W30626" s="136"/>
      <c r="Z30626" s="136"/>
      <c r="AC30626" s="136"/>
    </row>
    <row r="30627" spans="2:29">
      <c r="B30627" s="136"/>
      <c r="E30627" s="136"/>
      <c r="H30627" s="136"/>
      <c r="K30627" s="136"/>
      <c r="O30627" s="136"/>
      <c r="T30627" s="136"/>
      <c r="W30627" s="136"/>
      <c r="Z30627" s="136"/>
      <c r="AC30627" s="136"/>
    </row>
    <row r="30628" spans="2:29">
      <c r="B30628" s="136"/>
      <c r="E30628" s="136"/>
      <c r="H30628" s="136"/>
      <c r="K30628" s="136"/>
      <c r="O30628" s="136"/>
      <c r="T30628" s="136"/>
      <c r="W30628" s="136"/>
      <c r="Z30628" s="136"/>
      <c r="AC30628" s="136"/>
    </row>
    <row r="30629" spans="2:29">
      <c r="B30629" s="136"/>
      <c r="E30629" s="136"/>
      <c r="H30629" s="136"/>
      <c r="K30629" s="136"/>
      <c r="O30629" s="136"/>
      <c r="T30629" s="136"/>
      <c r="W30629" s="136"/>
      <c r="Z30629" s="136"/>
      <c r="AC30629" s="136"/>
    </row>
    <row r="30630" spans="2:29">
      <c r="B30630" s="136"/>
      <c r="E30630" s="136"/>
      <c r="H30630" s="136"/>
      <c r="K30630" s="136"/>
      <c r="O30630" s="136"/>
      <c r="T30630" s="136"/>
      <c r="W30630" s="136"/>
      <c r="Z30630" s="136"/>
      <c r="AC30630" s="136"/>
    </row>
    <row r="30631" spans="2:29">
      <c r="B30631" s="136"/>
      <c r="E30631" s="136"/>
      <c r="H30631" s="136"/>
      <c r="K30631" s="136"/>
      <c r="O30631" s="136"/>
      <c r="T30631" s="136"/>
      <c r="W30631" s="136"/>
      <c r="Z30631" s="136"/>
      <c r="AC30631" s="136"/>
    </row>
    <row r="30632" spans="2:29">
      <c r="B30632" s="136"/>
      <c r="E30632" s="136"/>
      <c r="H30632" s="136"/>
      <c r="K30632" s="136"/>
      <c r="O30632" s="136"/>
      <c r="T30632" s="136"/>
      <c r="W30632" s="136"/>
      <c r="Z30632" s="136"/>
      <c r="AC30632" s="136"/>
    </row>
    <row r="30633" spans="2:29">
      <c r="B30633" s="136"/>
      <c r="E30633" s="136"/>
      <c r="H30633" s="136"/>
      <c r="K30633" s="136"/>
      <c r="O30633" s="136"/>
      <c r="T30633" s="136"/>
      <c r="W30633" s="136"/>
      <c r="Z30633" s="136"/>
      <c r="AC30633" s="136"/>
    </row>
    <row r="30634" spans="2:29">
      <c r="B30634" s="136"/>
      <c r="E30634" s="136"/>
      <c r="H30634" s="136"/>
      <c r="K30634" s="136"/>
      <c r="O30634" s="136"/>
      <c r="T30634" s="136"/>
      <c r="W30634" s="136"/>
      <c r="Z30634" s="136"/>
      <c r="AC30634" s="136"/>
    </row>
    <row r="30635" spans="2:29">
      <c r="B30635" s="136"/>
      <c r="E30635" s="136"/>
      <c r="H30635" s="136"/>
      <c r="K30635" s="136"/>
      <c r="O30635" s="136"/>
      <c r="T30635" s="136"/>
      <c r="W30635" s="136"/>
      <c r="Z30635" s="136"/>
      <c r="AC30635" s="136"/>
    </row>
    <row r="30636" spans="2:29">
      <c r="B30636" s="136"/>
      <c r="E30636" s="136"/>
      <c r="H30636" s="136"/>
      <c r="K30636" s="136"/>
      <c r="O30636" s="136"/>
      <c r="T30636" s="136"/>
      <c r="W30636" s="136"/>
      <c r="Z30636" s="136"/>
      <c r="AC30636" s="136"/>
    </row>
    <row r="30637" spans="2:29">
      <c r="B30637" s="136"/>
      <c r="E30637" s="136"/>
      <c r="H30637" s="136"/>
      <c r="K30637" s="136"/>
      <c r="O30637" s="136"/>
      <c r="T30637" s="136"/>
      <c r="W30637" s="136"/>
      <c r="Z30637" s="136"/>
      <c r="AC30637" s="136"/>
    </row>
    <row r="30638" spans="2:29">
      <c r="B30638" s="136"/>
      <c r="E30638" s="136"/>
      <c r="H30638" s="136"/>
      <c r="K30638" s="136"/>
      <c r="O30638" s="136"/>
      <c r="T30638" s="136"/>
      <c r="W30638" s="136"/>
      <c r="Z30638" s="136"/>
      <c r="AC30638" s="136"/>
    </row>
    <row r="30639" spans="2:29">
      <c r="B30639" s="136"/>
      <c r="E30639" s="136"/>
      <c r="H30639" s="136"/>
      <c r="K30639" s="136"/>
      <c r="O30639" s="136"/>
      <c r="T30639" s="136"/>
      <c r="W30639" s="136"/>
      <c r="Z30639" s="136"/>
      <c r="AC30639" s="136"/>
    </row>
    <row r="30640" spans="2:29">
      <c r="B30640" s="136"/>
      <c r="E30640" s="136"/>
      <c r="H30640" s="136"/>
      <c r="K30640" s="136"/>
      <c r="O30640" s="136"/>
      <c r="T30640" s="136"/>
      <c r="W30640" s="136"/>
      <c r="Z30640" s="136"/>
      <c r="AC30640" s="136"/>
    </row>
    <row r="30641" spans="2:29">
      <c r="B30641" s="136"/>
      <c r="E30641" s="136"/>
      <c r="H30641" s="136"/>
      <c r="K30641" s="136"/>
      <c r="O30641" s="136"/>
      <c r="T30641" s="136"/>
      <c r="W30641" s="136"/>
      <c r="Z30641" s="136"/>
      <c r="AC30641" s="136"/>
    </row>
    <row r="30642" spans="2:29">
      <c r="B30642" s="136"/>
      <c r="E30642" s="136"/>
      <c r="H30642" s="136"/>
      <c r="K30642" s="136"/>
      <c r="O30642" s="136"/>
      <c r="T30642" s="136"/>
      <c r="W30642" s="136"/>
      <c r="Z30642" s="136"/>
      <c r="AC30642" s="136"/>
    </row>
    <row r="30643" spans="2:29">
      <c r="B30643" s="136"/>
      <c r="E30643" s="136"/>
      <c r="H30643" s="136"/>
      <c r="K30643" s="136"/>
      <c r="O30643" s="136"/>
      <c r="T30643" s="136"/>
      <c r="W30643" s="136"/>
      <c r="Z30643" s="136"/>
      <c r="AC30643" s="136"/>
    </row>
    <row r="30644" spans="2:29">
      <c r="B30644" s="136"/>
      <c r="E30644" s="136"/>
      <c r="H30644" s="136"/>
      <c r="K30644" s="136"/>
      <c r="O30644" s="136"/>
      <c r="T30644" s="136"/>
      <c r="W30644" s="136"/>
      <c r="Z30644" s="136"/>
      <c r="AC30644" s="136"/>
    </row>
    <row r="30645" spans="2:29">
      <c r="B30645" s="136"/>
      <c r="E30645" s="136"/>
      <c r="H30645" s="136"/>
      <c r="K30645" s="136"/>
      <c r="O30645" s="136"/>
      <c r="T30645" s="136"/>
      <c r="W30645" s="136"/>
      <c r="Z30645" s="136"/>
      <c r="AC30645" s="136"/>
    </row>
    <row r="30646" spans="2:29">
      <c r="B30646" s="136"/>
      <c r="E30646" s="136"/>
      <c r="H30646" s="136"/>
      <c r="K30646" s="136"/>
      <c r="O30646" s="136"/>
      <c r="T30646" s="136"/>
      <c r="W30646" s="136"/>
      <c r="Z30646" s="136"/>
      <c r="AC30646" s="136"/>
    </row>
    <row r="30647" spans="2:29">
      <c r="B30647" s="136"/>
      <c r="E30647" s="136"/>
      <c r="H30647" s="136"/>
      <c r="K30647" s="136"/>
      <c r="O30647" s="136"/>
      <c r="T30647" s="136"/>
      <c r="W30647" s="136"/>
      <c r="Z30647" s="136"/>
      <c r="AC30647" s="136"/>
    </row>
    <row r="30648" spans="2:29">
      <c r="B30648" s="136"/>
      <c r="E30648" s="136"/>
      <c r="H30648" s="136"/>
      <c r="K30648" s="136"/>
      <c r="O30648" s="136"/>
      <c r="T30648" s="136"/>
      <c r="W30648" s="136"/>
      <c r="Z30648" s="136"/>
      <c r="AC30648" s="136"/>
    </row>
    <row r="30649" spans="2:29">
      <c r="B30649" s="136"/>
      <c r="E30649" s="136"/>
      <c r="H30649" s="136"/>
      <c r="K30649" s="136"/>
      <c r="O30649" s="136"/>
      <c r="T30649" s="136"/>
      <c r="W30649" s="136"/>
      <c r="Z30649" s="136"/>
      <c r="AC30649" s="136"/>
    </row>
    <row r="30650" spans="2:29">
      <c r="B30650" s="136"/>
      <c r="E30650" s="136"/>
      <c r="H30650" s="136"/>
      <c r="K30650" s="136"/>
      <c r="O30650" s="136"/>
      <c r="T30650" s="136"/>
      <c r="W30650" s="136"/>
      <c r="Z30650" s="136"/>
      <c r="AC30650" s="136"/>
    </row>
    <row r="30651" spans="2:29">
      <c r="B30651" s="136"/>
      <c r="E30651" s="136"/>
      <c r="H30651" s="136"/>
      <c r="K30651" s="136"/>
      <c r="O30651" s="136"/>
      <c r="T30651" s="136"/>
      <c r="W30651" s="136"/>
      <c r="Z30651" s="136"/>
      <c r="AC30651" s="136"/>
    </row>
    <row r="30652" spans="2:29">
      <c r="B30652" s="136"/>
      <c r="E30652" s="136"/>
      <c r="H30652" s="136"/>
      <c r="K30652" s="136"/>
      <c r="O30652" s="136"/>
      <c r="T30652" s="136"/>
      <c r="W30652" s="136"/>
      <c r="Z30652" s="136"/>
      <c r="AC30652" s="136"/>
    </row>
    <row r="30653" spans="2:29">
      <c r="B30653" s="136"/>
      <c r="E30653" s="136"/>
      <c r="H30653" s="136"/>
      <c r="K30653" s="136"/>
      <c r="O30653" s="136"/>
      <c r="T30653" s="136"/>
      <c r="W30653" s="136"/>
      <c r="Z30653" s="136"/>
      <c r="AC30653" s="136"/>
    </row>
    <row r="30654" spans="2:29">
      <c r="B30654" s="136"/>
      <c r="E30654" s="136"/>
      <c r="H30654" s="136"/>
      <c r="K30654" s="136"/>
      <c r="O30654" s="136"/>
      <c r="T30654" s="136"/>
      <c r="W30654" s="136"/>
      <c r="Z30654" s="136"/>
      <c r="AC30654" s="136"/>
    </row>
    <row r="30655" spans="2:29">
      <c r="B30655" s="136"/>
      <c r="E30655" s="136"/>
      <c r="H30655" s="136"/>
      <c r="K30655" s="136"/>
      <c r="O30655" s="136"/>
      <c r="T30655" s="136"/>
      <c r="W30655" s="136"/>
      <c r="Z30655" s="136"/>
      <c r="AC30655" s="136"/>
    </row>
    <row r="30656" spans="2:29">
      <c r="B30656" s="136"/>
      <c r="E30656" s="136"/>
      <c r="H30656" s="136"/>
      <c r="K30656" s="136"/>
      <c r="O30656" s="136"/>
      <c r="T30656" s="136"/>
      <c r="W30656" s="136"/>
      <c r="Z30656" s="136"/>
      <c r="AC30656" s="136"/>
    </row>
    <row r="30657" spans="2:29">
      <c r="B30657" s="136"/>
      <c r="E30657" s="136"/>
      <c r="H30657" s="136"/>
      <c r="K30657" s="136"/>
      <c r="O30657" s="136"/>
      <c r="T30657" s="136"/>
      <c r="W30657" s="136"/>
      <c r="Z30657" s="136"/>
      <c r="AC30657" s="136"/>
    </row>
    <row r="30658" spans="2:29">
      <c r="B30658" s="136"/>
      <c r="E30658" s="136"/>
      <c r="H30658" s="136"/>
      <c r="K30658" s="136"/>
      <c r="O30658" s="136"/>
      <c r="T30658" s="136"/>
      <c r="W30658" s="136"/>
      <c r="Z30658" s="136"/>
      <c r="AC30658" s="136"/>
    </row>
    <row r="30659" spans="2:29">
      <c r="B30659" s="136"/>
      <c r="E30659" s="136"/>
      <c r="H30659" s="136"/>
      <c r="K30659" s="136"/>
      <c r="O30659" s="136"/>
      <c r="T30659" s="136"/>
      <c r="W30659" s="136"/>
      <c r="Z30659" s="136"/>
      <c r="AC30659" s="136"/>
    </row>
    <row r="30660" spans="2:29">
      <c r="B30660" s="136"/>
      <c r="E30660" s="136"/>
      <c r="H30660" s="136"/>
      <c r="K30660" s="136"/>
      <c r="O30660" s="136"/>
      <c r="T30660" s="136"/>
      <c r="W30660" s="136"/>
      <c r="Z30660" s="136"/>
      <c r="AC30660" s="136"/>
    </row>
    <row r="30661" spans="2:29">
      <c r="B30661" s="136"/>
      <c r="E30661" s="136"/>
      <c r="H30661" s="136"/>
      <c r="K30661" s="136"/>
      <c r="O30661" s="136"/>
      <c r="T30661" s="136"/>
      <c r="W30661" s="136"/>
      <c r="Z30661" s="136"/>
      <c r="AC30661" s="136"/>
    </row>
    <row r="30662" spans="2:29">
      <c r="B30662" s="136"/>
      <c r="E30662" s="136"/>
      <c r="H30662" s="136"/>
      <c r="K30662" s="136"/>
      <c r="O30662" s="136"/>
      <c r="T30662" s="136"/>
      <c r="W30662" s="136"/>
      <c r="Z30662" s="136"/>
      <c r="AC30662" s="136"/>
    </row>
    <row r="30663" spans="2:29">
      <c r="B30663" s="136"/>
      <c r="E30663" s="136"/>
      <c r="H30663" s="136"/>
      <c r="K30663" s="136"/>
      <c r="O30663" s="136"/>
      <c r="T30663" s="136"/>
      <c r="W30663" s="136"/>
      <c r="Z30663" s="136"/>
      <c r="AC30663" s="136"/>
    </row>
    <row r="30664" spans="2:29">
      <c r="B30664" s="136"/>
      <c r="E30664" s="136"/>
      <c r="H30664" s="136"/>
      <c r="K30664" s="136"/>
      <c r="O30664" s="136"/>
      <c r="T30664" s="136"/>
      <c r="W30664" s="136"/>
      <c r="Z30664" s="136"/>
      <c r="AC30664" s="136"/>
    </row>
    <row r="30665" spans="2:29">
      <c r="B30665" s="136"/>
      <c r="E30665" s="136"/>
      <c r="H30665" s="136"/>
      <c r="K30665" s="136"/>
      <c r="O30665" s="136"/>
      <c r="T30665" s="136"/>
      <c r="W30665" s="136"/>
      <c r="Z30665" s="136"/>
      <c r="AC30665" s="136"/>
    </row>
    <row r="30666" spans="2:29">
      <c r="B30666" s="136"/>
      <c r="E30666" s="136"/>
      <c r="H30666" s="136"/>
      <c r="K30666" s="136"/>
      <c r="O30666" s="136"/>
      <c r="T30666" s="136"/>
      <c r="W30666" s="136"/>
      <c r="Z30666" s="136"/>
      <c r="AC30666" s="136"/>
    </row>
    <row r="30667" spans="2:29">
      <c r="B30667" s="136"/>
      <c r="E30667" s="136"/>
      <c r="H30667" s="136"/>
      <c r="K30667" s="136"/>
      <c r="O30667" s="136"/>
      <c r="T30667" s="136"/>
      <c r="W30667" s="136"/>
      <c r="Z30667" s="136"/>
      <c r="AC30667" s="136"/>
    </row>
    <row r="30668" spans="2:29">
      <c r="B30668" s="136"/>
      <c r="E30668" s="136"/>
      <c r="H30668" s="136"/>
      <c r="K30668" s="136"/>
      <c r="O30668" s="136"/>
      <c r="T30668" s="136"/>
      <c r="W30668" s="136"/>
      <c r="Z30668" s="136"/>
      <c r="AC30668" s="136"/>
    </row>
    <row r="30669" spans="2:29">
      <c r="B30669" s="136"/>
      <c r="E30669" s="136"/>
      <c r="H30669" s="136"/>
      <c r="K30669" s="136"/>
      <c r="O30669" s="136"/>
      <c r="T30669" s="136"/>
      <c r="W30669" s="136"/>
      <c r="Z30669" s="136"/>
      <c r="AC30669" s="136"/>
    </row>
    <row r="30670" spans="2:29">
      <c r="B30670" s="136"/>
      <c r="E30670" s="136"/>
      <c r="H30670" s="136"/>
      <c r="K30670" s="136"/>
      <c r="O30670" s="136"/>
      <c r="T30670" s="136"/>
      <c r="W30670" s="136"/>
      <c r="Z30670" s="136"/>
      <c r="AC30670" s="136"/>
    </row>
    <row r="30671" spans="2:29">
      <c r="B30671" s="136"/>
      <c r="E30671" s="136"/>
      <c r="H30671" s="136"/>
      <c r="K30671" s="136"/>
      <c r="O30671" s="136"/>
      <c r="T30671" s="136"/>
      <c r="W30671" s="136"/>
      <c r="Z30671" s="136"/>
      <c r="AC30671" s="136"/>
    </row>
    <row r="30672" spans="2:29">
      <c r="B30672" s="136"/>
      <c r="E30672" s="136"/>
      <c r="H30672" s="136"/>
      <c r="K30672" s="136"/>
      <c r="O30672" s="136"/>
      <c r="T30672" s="136"/>
      <c r="W30672" s="136"/>
      <c r="Z30672" s="136"/>
      <c r="AC30672" s="136"/>
    </row>
    <row r="30673" spans="2:29">
      <c r="B30673" s="136"/>
      <c r="E30673" s="136"/>
      <c r="H30673" s="136"/>
      <c r="K30673" s="136"/>
      <c r="O30673" s="136"/>
      <c r="T30673" s="136"/>
      <c r="W30673" s="136"/>
      <c r="Z30673" s="136"/>
      <c r="AC30673" s="136"/>
    </row>
    <row r="30674" spans="2:29">
      <c r="B30674" s="136"/>
      <c r="E30674" s="136"/>
      <c r="H30674" s="136"/>
      <c r="K30674" s="136"/>
      <c r="O30674" s="136"/>
      <c r="T30674" s="136"/>
      <c r="W30674" s="136"/>
      <c r="Z30674" s="136"/>
      <c r="AC30674" s="136"/>
    </row>
    <row r="30675" spans="2:29">
      <c r="B30675" s="136"/>
      <c r="E30675" s="136"/>
      <c r="H30675" s="136"/>
      <c r="K30675" s="136"/>
      <c r="O30675" s="136"/>
      <c r="T30675" s="136"/>
      <c r="W30675" s="136"/>
      <c r="Z30675" s="136"/>
      <c r="AC30675" s="136"/>
    </row>
    <row r="30676" spans="2:29">
      <c r="B30676" s="136"/>
      <c r="E30676" s="136"/>
      <c r="H30676" s="136"/>
      <c r="K30676" s="136"/>
      <c r="O30676" s="136"/>
      <c r="T30676" s="136"/>
      <c r="W30676" s="136"/>
      <c r="Z30676" s="136"/>
      <c r="AC30676" s="136"/>
    </row>
    <row r="30677" spans="2:29">
      <c r="B30677" s="136"/>
      <c r="E30677" s="136"/>
      <c r="H30677" s="136"/>
      <c r="K30677" s="136"/>
      <c r="O30677" s="136"/>
      <c r="T30677" s="136"/>
      <c r="W30677" s="136"/>
      <c r="Z30677" s="136"/>
      <c r="AC30677" s="136"/>
    </row>
    <row r="30678" spans="2:29">
      <c r="B30678" s="136"/>
      <c r="E30678" s="136"/>
      <c r="H30678" s="136"/>
      <c r="K30678" s="136"/>
      <c r="O30678" s="136"/>
      <c r="T30678" s="136"/>
      <c r="W30678" s="136"/>
      <c r="Z30678" s="136"/>
      <c r="AC30678" s="136"/>
    </row>
    <row r="30679" spans="2:29">
      <c r="B30679" s="136"/>
      <c r="E30679" s="136"/>
      <c r="H30679" s="136"/>
      <c r="K30679" s="136"/>
      <c r="O30679" s="136"/>
      <c r="T30679" s="136"/>
      <c r="W30679" s="136"/>
      <c r="Z30679" s="136"/>
      <c r="AC30679" s="136"/>
    </row>
    <row r="30680" spans="2:29">
      <c r="B30680" s="136"/>
      <c r="E30680" s="136"/>
      <c r="H30680" s="136"/>
      <c r="K30680" s="136"/>
      <c r="O30680" s="136"/>
      <c r="T30680" s="136"/>
      <c r="W30680" s="136"/>
      <c r="Z30680" s="136"/>
      <c r="AC30680" s="136"/>
    </row>
    <row r="30681" spans="2:29">
      <c r="B30681" s="136"/>
      <c r="E30681" s="136"/>
      <c r="H30681" s="136"/>
      <c r="K30681" s="136"/>
      <c r="O30681" s="136"/>
      <c r="T30681" s="136"/>
      <c r="W30681" s="136"/>
      <c r="Z30681" s="136"/>
      <c r="AC30681" s="136"/>
    </row>
    <row r="30682" spans="2:29">
      <c r="B30682" s="136"/>
      <c r="E30682" s="136"/>
      <c r="H30682" s="136"/>
      <c r="K30682" s="136"/>
      <c r="O30682" s="136"/>
      <c r="T30682" s="136"/>
      <c r="W30682" s="136"/>
      <c r="Z30682" s="136"/>
      <c r="AC30682" s="136"/>
    </row>
    <row r="30683" spans="2:29">
      <c r="B30683" s="136"/>
      <c r="E30683" s="136"/>
      <c r="H30683" s="136"/>
      <c r="K30683" s="136"/>
      <c r="O30683" s="136"/>
      <c r="T30683" s="136"/>
      <c r="W30683" s="136"/>
      <c r="Z30683" s="136"/>
      <c r="AC30683" s="136"/>
    </row>
    <row r="30684" spans="2:29">
      <c r="B30684" s="136"/>
      <c r="E30684" s="136"/>
      <c r="H30684" s="136"/>
      <c r="K30684" s="136"/>
      <c r="O30684" s="136"/>
      <c r="T30684" s="136"/>
      <c r="W30684" s="136"/>
      <c r="Z30684" s="136"/>
      <c r="AC30684" s="136"/>
    </row>
    <row r="30685" spans="2:29">
      <c r="B30685" s="136"/>
      <c r="E30685" s="136"/>
      <c r="H30685" s="136"/>
      <c r="K30685" s="136"/>
      <c r="O30685" s="136"/>
      <c r="T30685" s="136"/>
      <c r="W30685" s="136"/>
      <c r="Z30685" s="136"/>
      <c r="AC30685" s="136"/>
    </row>
    <row r="30686" spans="2:29">
      <c r="B30686" s="136"/>
      <c r="E30686" s="136"/>
      <c r="H30686" s="136"/>
      <c r="K30686" s="136"/>
      <c r="O30686" s="136"/>
      <c r="T30686" s="136"/>
      <c r="W30686" s="136"/>
      <c r="Z30686" s="136"/>
      <c r="AC30686" s="136"/>
    </row>
    <row r="30687" spans="2:29">
      <c r="B30687" s="136"/>
      <c r="E30687" s="136"/>
      <c r="H30687" s="136"/>
      <c r="K30687" s="136"/>
      <c r="O30687" s="136"/>
      <c r="T30687" s="136"/>
      <c r="W30687" s="136"/>
      <c r="Z30687" s="136"/>
      <c r="AC30687" s="136"/>
    </row>
    <row r="30688" spans="2:29">
      <c r="B30688" s="136"/>
      <c r="E30688" s="136"/>
      <c r="H30688" s="136"/>
      <c r="K30688" s="136"/>
      <c r="O30688" s="136"/>
      <c r="T30688" s="136"/>
      <c r="W30688" s="136"/>
      <c r="Z30688" s="136"/>
      <c r="AC30688" s="136"/>
    </row>
    <row r="30689" spans="2:29">
      <c r="B30689" s="136"/>
      <c r="E30689" s="136"/>
      <c r="H30689" s="136"/>
      <c r="K30689" s="136"/>
      <c r="O30689" s="136"/>
      <c r="T30689" s="136"/>
      <c r="W30689" s="136"/>
      <c r="Z30689" s="136"/>
      <c r="AC30689" s="136"/>
    </row>
    <row r="30690" spans="2:29">
      <c r="B30690" s="136"/>
      <c r="E30690" s="136"/>
      <c r="H30690" s="136"/>
      <c r="K30690" s="136"/>
      <c r="O30690" s="136"/>
      <c r="T30690" s="136"/>
      <c r="W30690" s="136"/>
      <c r="Z30690" s="136"/>
      <c r="AC30690" s="136"/>
    </row>
    <row r="30691" spans="2:29">
      <c r="B30691" s="136"/>
      <c r="E30691" s="136"/>
      <c r="H30691" s="136"/>
      <c r="K30691" s="136"/>
      <c r="O30691" s="136"/>
      <c r="T30691" s="136"/>
      <c r="W30691" s="136"/>
      <c r="Z30691" s="136"/>
      <c r="AC30691" s="136"/>
    </row>
    <row r="30692" spans="2:29">
      <c r="B30692" s="136"/>
      <c r="E30692" s="136"/>
      <c r="H30692" s="136"/>
      <c r="K30692" s="136"/>
      <c r="O30692" s="136"/>
      <c r="T30692" s="136"/>
      <c r="W30692" s="136"/>
      <c r="Z30692" s="136"/>
      <c r="AC30692" s="136"/>
    </row>
    <row r="30693" spans="2:29">
      <c r="B30693" s="136"/>
      <c r="E30693" s="136"/>
      <c r="H30693" s="136"/>
      <c r="K30693" s="136"/>
      <c r="O30693" s="136"/>
      <c r="T30693" s="136"/>
      <c r="W30693" s="136"/>
      <c r="Z30693" s="136"/>
      <c r="AC30693" s="136"/>
    </row>
    <row r="30694" spans="2:29">
      <c r="B30694" s="136"/>
      <c r="E30694" s="136"/>
      <c r="H30694" s="136"/>
      <c r="K30694" s="136"/>
      <c r="O30694" s="136"/>
      <c r="T30694" s="136"/>
      <c r="W30694" s="136"/>
      <c r="Z30694" s="136"/>
      <c r="AC30694" s="136"/>
    </row>
    <row r="30695" spans="2:29">
      <c r="B30695" s="136"/>
      <c r="E30695" s="136"/>
      <c r="H30695" s="136"/>
      <c r="K30695" s="136"/>
      <c r="O30695" s="136"/>
      <c r="T30695" s="136"/>
      <c r="W30695" s="136"/>
      <c r="Z30695" s="136"/>
      <c r="AC30695" s="136"/>
    </row>
    <row r="30696" spans="2:29">
      <c r="B30696" s="136"/>
      <c r="E30696" s="136"/>
      <c r="H30696" s="136"/>
      <c r="K30696" s="136"/>
      <c r="O30696" s="136"/>
      <c r="T30696" s="136"/>
      <c r="W30696" s="136"/>
      <c r="Z30696" s="136"/>
      <c r="AC30696" s="136"/>
    </row>
    <row r="30697" spans="2:29">
      <c r="B30697" s="136"/>
      <c r="E30697" s="136"/>
      <c r="H30697" s="136"/>
      <c r="K30697" s="136"/>
      <c r="O30697" s="136"/>
      <c r="T30697" s="136"/>
      <c r="W30697" s="136"/>
      <c r="Z30697" s="136"/>
      <c r="AC30697" s="136"/>
    </row>
    <row r="30698" spans="2:29">
      <c r="B30698" s="136"/>
      <c r="E30698" s="136"/>
      <c r="H30698" s="136"/>
      <c r="K30698" s="136"/>
      <c r="O30698" s="136"/>
      <c r="T30698" s="136"/>
      <c r="W30698" s="136"/>
      <c r="Z30698" s="136"/>
      <c r="AC30698" s="136"/>
    </row>
    <row r="30699" spans="2:29">
      <c r="B30699" s="136"/>
      <c r="E30699" s="136"/>
      <c r="H30699" s="136"/>
      <c r="K30699" s="136"/>
      <c r="O30699" s="136"/>
      <c r="T30699" s="136"/>
      <c r="W30699" s="136"/>
      <c r="Z30699" s="136"/>
      <c r="AC30699" s="136"/>
    </row>
    <row r="30700" spans="2:29">
      <c r="B30700" s="136"/>
      <c r="E30700" s="136"/>
      <c r="H30700" s="136"/>
      <c r="K30700" s="136"/>
      <c r="O30700" s="136"/>
      <c r="T30700" s="136"/>
      <c r="W30700" s="136"/>
      <c r="Z30700" s="136"/>
      <c r="AC30700" s="136"/>
    </row>
    <row r="30701" spans="2:29">
      <c r="B30701" s="136"/>
      <c r="E30701" s="136"/>
      <c r="H30701" s="136"/>
      <c r="K30701" s="136"/>
      <c r="O30701" s="136"/>
      <c r="T30701" s="136"/>
      <c r="W30701" s="136"/>
      <c r="Z30701" s="136"/>
      <c r="AC30701" s="136"/>
    </row>
    <row r="30702" spans="2:29">
      <c r="B30702" s="136"/>
      <c r="E30702" s="136"/>
      <c r="H30702" s="136"/>
      <c r="K30702" s="136"/>
      <c r="O30702" s="136"/>
      <c r="T30702" s="136"/>
      <c r="W30702" s="136"/>
      <c r="Z30702" s="136"/>
      <c r="AC30702" s="136"/>
    </row>
    <row r="30703" spans="2:29">
      <c r="B30703" s="136"/>
      <c r="E30703" s="136"/>
      <c r="H30703" s="136"/>
      <c r="K30703" s="136"/>
      <c r="O30703" s="136"/>
      <c r="T30703" s="136"/>
      <c r="W30703" s="136"/>
      <c r="Z30703" s="136"/>
      <c r="AC30703" s="136"/>
    </row>
    <row r="30704" spans="2:29">
      <c r="B30704" s="136"/>
      <c r="E30704" s="136"/>
      <c r="H30704" s="136"/>
      <c r="K30704" s="136"/>
      <c r="O30704" s="136"/>
      <c r="T30704" s="136"/>
      <c r="W30704" s="136"/>
      <c r="Z30704" s="136"/>
      <c r="AC30704" s="136"/>
    </row>
    <row r="30705" spans="2:29">
      <c r="B30705" s="136"/>
      <c r="E30705" s="136"/>
      <c r="H30705" s="136"/>
      <c r="K30705" s="136"/>
      <c r="O30705" s="136"/>
      <c r="T30705" s="136"/>
      <c r="W30705" s="136"/>
      <c r="Z30705" s="136"/>
      <c r="AC30705" s="136"/>
    </row>
    <row r="30706" spans="2:29">
      <c r="B30706" s="136"/>
      <c r="E30706" s="136"/>
      <c r="H30706" s="136"/>
      <c r="K30706" s="136"/>
      <c r="O30706" s="136"/>
      <c r="T30706" s="136"/>
      <c r="W30706" s="136"/>
      <c r="Z30706" s="136"/>
      <c r="AC30706" s="136"/>
    </row>
    <row r="30707" spans="2:29">
      <c r="B30707" s="136"/>
      <c r="E30707" s="136"/>
      <c r="H30707" s="136"/>
      <c r="K30707" s="136"/>
      <c r="O30707" s="136"/>
      <c r="T30707" s="136"/>
      <c r="W30707" s="136"/>
      <c r="Z30707" s="136"/>
      <c r="AC30707" s="136"/>
    </row>
    <row r="30708" spans="2:29">
      <c r="B30708" s="136"/>
      <c r="E30708" s="136"/>
      <c r="H30708" s="136"/>
      <c r="K30708" s="136"/>
      <c r="O30708" s="136"/>
      <c r="T30708" s="136"/>
      <c r="W30708" s="136"/>
      <c r="Z30708" s="136"/>
      <c r="AC30708" s="136"/>
    </row>
    <row r="30709" spans="2:29">
      <c r="B30709" s="136"/>
      <c r="E30709" s="136"/>
      <c r="H30709" s="136"/>
      <c r="K30709" s="136"/>
      <c r="O30709" s="136"/>
      <c r="T30709" s="136"/>
      <c r="W30709" s="136"/>
      <c r="Z30709" s="136"/>
      <c r="AC30709" s="136"/>
    </row>
    <row r="30710" spans="2:29">
      <c r="B30710" s="136"/>
      <c r="E30710" s="136"/>
      <c r="H30710" s="136"/>
      <c r="K30710" s="136"/>
      <c r="O30710" s="136"/>
      <c r="T30710" s="136"/>
      <c r="W30710" s="136"/>
      <c r="Z30710" s="136"/>
      <c r="AC30710" s="136"/>
    </row>
    <row r="30711" spans="2:29">
      <c r="B30711" s="136"/>
      <c r="E30711" s="136"/>
      <c r="H30711" s="136"/>
      <c r="K30711" s="136"/>
      <c r="O30711" s="136"/>
      <c r="T30711" s="136"/>
      <c r="W30711" s="136"/>
      <c r="Z30711" s="136"/>
      <c r="AC30711" s="136"/>
    </row>
    <row r="30712" spans="2:29">
      <c r="B30712" s="136"/>
      <c r="E30712" s="136"/>
      <c r="H30712" s="136"/>
      <c r="K30712" s="136"/>
      <c r="O30712" s="136"/>
      <c r="T30712" s="136"/>
      <c r="W30712" s="136"/>
      <c r="Z30712" s="136"/>
      <c r="AC30712" s="136"/>
    </row>
    <row r="30713" spans="2:29">
      <c r="B30713" s="136"/>
      <c r="E30713" s="136"/>
      <c r="H30713" s="136"/>
      <c r="K30713" s="136"/>
      <c r="O30713" s="136"/>
      <c r="T30713" s="136"/>
      <c r="W30713" s="136"/>
      <c r="Z30713" s="136"/>
      <c r="AC30713" s="136"/>
    </row>
    <row r="30714" spans="2:29">
      <c r="B30714" s="136"/>
      <c r="E30714" s="136"/>
      <c r="H30714" s="136"/>
      <c r="K30714" s="136"/>
      <c r="O30714" s="136"/>
      <c r="T30714" s="136"/>
      <c r="W30714" s="136"/>
      <c r="Z30714" s="136"/>
      <c r="AC30714" s="136"/>
    </row>
    <row r="30715" spans="2:29">
      <c r="B30715" s="136"/>
      <c r="E30715" s="136"/>
      <c r="H30715" s="136"/>
      <c r="K30715" s="136"/>
      <c r="O30715" s="136"/>
      <c r="T30715" s="136"/>
      <c r="W30715" s="136"/>
      <c r="Z30715" s="136"/>
      <c r="AC30715" s="136"/>
    </row>
    <row r="30716" spans="2:29">
      <c r="B30716" s="136"/>
      <c r="E30716" s="136"/>
      <c r="H30716" s="136"/>
      <c r="K30716" s="136"/>
      <c r="O30716" s="136"/>
      <c r="T30716" s="136"/>
      <c r="W30716" s="136"/>
      <c r="Z30716" s="136"/>
      <c r="AC30716" s="136"/>
    </row>
    <row r="30717" spans="2:29">
      <c r="B30717" s="136"/>
      <c r="E30717" s="136"/>
      <c r="H30717" s="136"/>
      <c r="K30717" s="136"/>
      <c r="O30717" s="136"/>
      <c r="T30717" s="136"/>
      <c r="W30717" s="136"/>
      <c r="Z30717" s="136"/>
      <c r="AC30717" s="136"/>
    </row>
    <row r="30718" spans="2:29">
      <c r="B30718" s="136"/>
      <c r="E30718" s="136"/>
      <c r="H30718" s="136"/>
      <c r="K30718" s="136"/>
      <c r="O30718" s="136"/>
      <c r="T30718" s="136"/>
      <c r="W30718" s="136"/>
      <c r="Z30718" s="136"/>
      <c r="AC30718" s="136"/>
    </row>
    <row r="30719" spans="2:29">
      <c r="B30719" s="136"/>
      <c r="E30719" s="136"/>
      <c r="H30719" s="136"/>
      <c r="K30719" s="136"/>
      <c r="O30719" s="136"/>
      <c r="T30719" s="136"/>
      <c r="W30719" s="136"/>
      <c r="Z30719" s="136"/>
      <c r="AC30719" s="136"/>
    </row>
    <row r="30720" spans="2:29">
      <c r="B30720" s="136"/>
      <c r="E30720" s="136"/>
      <c r="H30720" s="136"/>
      <c r="K30720" s="136"/>
      <c r="O30720" s="136"/>
      <c r="T30720" s="136"/>
      <c r="W30720" s="136"/>
      <c r="Z30720" s="136"/>
      <c r="AC30720" s="136"/>
    </row>
    <row r="30721" spans="2:29">
      <c r="B30721" s="136"/>
      <c r="E30721" s="136"/>
      <c r="H30721" s="136"/>
      <c r="K30721" s="136"/>
      <c r="O30721" s="136"/>
      <c r="T30721" s="136"/>
      <c r="W30721" s="136"/>
      <c r="Z30721" s="136"/>
      <c r="AC30721" s="136"/>
    </row>
    <row r="30722" spans="2:29">
      <c r="B30722" s="136"/>
      <c r="E30722" s="136"/>
      <c r="H30722" s="136"/>
      <c r="K30722" s="136"/>
      <c r="O30722" s="136"/>
      <c r="T30722" s="136"/>
      <c r="W30722" s="136"/>
      <c r="Z30722" s="136"/>
      <c r="AC30722" s="136"/>
    </row>
    <row r="30723" spans="2:29">
      <c r="B30723" s="136"/>
      <c r="E30723" s="136"/>
      <c r="H30723" s="136"/>
      <c r="K30723" s="136"/>
      <c r="O30723" s="136"/>
      <c r="T30723" s="136"/>
      <c r="W30723" s="136"/>
      <c r="Z30723" s="136"/>
      <c r="AC30723" s="136"/>
    </row>
    <row r="30724" spans="2:29">
      <c r="B30724" s="136"/>
      <c r="E30724" s="136"/>
      <c r="H30724" s="136"/>
      <c r="K30724" s="136"/>
      <c r="O30724" s="136"/>
      <c r="T30724" s="136"/>
      <c r="W30724" s="136"/>
      <c r="Z30724" s="136"/>
      <c r="AC30724" s="136"/>
    </row>
    <row r="30725" spans="2:29">
      <c r="B30725" s="136"/>
      <c r="E30725" s="136"/>
      <c r="H30725" s="136"/>
      <c r="K30725" s="136"/>
      <c r="O30725" s="136"/>
      <c r="T30725" s="136"/>
      <c r="W30725" s="136"/>
      <c r="Z30725" s="136"/>
      <c r="AC30725" s="136"/>
    </row>
    <row r="30726" spans="2:29">
      <c r="B30726" s="136"/>
      <c r="E30726" s="136"/>
      <c r="H30726" s="136"/>
      <c r="K30726" s="136"/>
      <c r="O30726" s="136"/>
      <c r="T30726" s="136"/>
      <c r="W30726" s="136"/>
      <c r="Z30726" s="136"/>
      <c r="AC30726" s="136"/>
    </row>
    <row r="30727" spans="2:29">
      <c r="B30727" s="136"/>
      <c r="E30727" s="136"/>
      <c r="H30727" s="136"/>
      <c r="K30727" s="136"/>
      <c r="O30727" s="136"/>
      <c r="T30727" s="136"/>
      <c r="W30727" s="136"/>
      <c r="Z30727" s="136"/>
      <c r="AC30727" s="136"/>
    </row>
    <row r="30728" spans="2:29">
      <c r="B30728" s="136"/>
      <c r="E30728" s="136"/>
      <c r="H30728" s="136"/>
      <c r="K30728" s="136"/>
      <c r="O30728" s="136"/>
      <c r="T30728" s="136"/>
      <c r="W30728" s="136"/>
      <c r="Z30728" s="136"/>
      <c r="AC30728" s="136"/>
    </row>
    <row r="30729" spans="2:29">
      <c r="B30729" s="136"/>
      <c r="E30729" s="136"/>
      <c r="H30729" s="136"/>
      <c r="K30729" s="136"/>
      <c r="O30729" s="136"/>
      <c r="T30729" s="136"/>
      <c r="W30729" s="136"/>
      <c r="Z30729" s="136"/>
      <c r="AC30729" s="136"/>
    </row>
    <row r="30730" spans="2:29">
      <c r="B30730" s="136"/>
      <c r="E30730" s="136"/>
      <c r="H30730" s="136"/>
      <c r="K30730" s="136"/>
      <c r="O30730" s="136"/>
      <c r="T30730" s="136"/>
      <c r="W30730" s="136"/>
      <c r="Z30730" s="136"/>
      <c r="AC30730" s="136"/>
    </row>
    <row r="30731" spans="2:29">
      <c r="B30731" s="136"/>
      <c r="E30731" s="136"/>
      <c r="H30731" s="136"/>
      <c r="K30731" s="136"/>
      <c r="O30731" s="136"/>
      <c r="T30731" s="136"/>
      <c r="W30731" s="136"/>
      <c r="Z30731" s="136"/>
      <c r="AC30731" s="136"/>
    </row>
    <row r="30732" spans="2:29">
      <c r="B30732" s="136"/>
      <c r="E30732" s="136"/>
      <c r="H30732" s="136"/>
      <c r="K30732" s="136"/>
      <c r="O30732" s="136"/>
      <c r="T30732" s="136"/>
      <c r="W30732" s="136"/>
      <c r="Z30732" s="136"/>
      <c r="AC30732" s="136"/>
    </row>
    <row r="30733" spans="2:29">
      <c r="B30733" s="136"/>
      <c r="E30733" s="136"/>
      <c r="H30733" s="136"/>
      <c r="K30733" s="136"/>
      <c r="O30733" s="136"/>
      <c r="T30733" s="136"/>
      <c r="W30733" s="136"/>
      <c r="Z30733" s="136"/>
      <c r="AC30733" s="136"/>
    </row>
    <row r="30734" spans="2:29">
      <c r="B30734" s="136"/>
      <c r="E30734" s="136"/>
      <c r="H30734" s="136"/>
      <c r="K30734" s="136"/>
      <c r="O30734" s="136"/>
      <c r="T30734" s="136"/>
      <c r="W30734" s="136"/>
      <c r="Z30734" s="136"/>
      <c r="AC30734" s="136"/>
    </row>
    <row r="30735" spans="2:29">
      <c r="B30735" s="136"/>
      <c r="E30735" s="136"/>
      <c r="H30735" s="136"/>
      <c r="K30735" s="136"/>
      <c r="O30735" s="136"/>
      <c r="T30735" s="136"/>
      <c r="W30735" s="136"/>
      <c r="Z30735" s="136"/>
      <c r="AC30735" s="136"/>
    </row>
    <row r="30736" spans="2:29">
      <c r="B30736" s="136"/>
      <c r="E30736" s="136"/>
      <c r="H30736" s="136"/>
      <c r="K30736" s="136"/>
      <c r="O30736" s="136"/>
      <c r="T30736" s="136"/>
      <c r="W30736" s="136"/>
      <c r="Z30736" s="136"/>
      <c r="AC30736" s="136"/>
    </row>
    <row r="30737" spans="2:29">
      <c r="B30737" s="136"/>
      <c r="E30737" s="136"/>
      <c r="H30737" s="136"/>
      <c r="K30737" s="136"/>
      <c r="O30737" s="136"/>
      <c r="T30737" s="136"/>
      <c r="W30737" s="136"/>
      <c r="Z30737" s="136"/>
      <c r="AC30737" s="136"/>
    </row>
    <row r="30738" spans="2:29">
      <c r="B30738" s="136"/>
      <c r="E30738" s="136"/>
      <c r="H30738" s="136"/>
      <c r="K30738" s="136"/>
      <c r="O30738" s="136"/>
      <c r="T30738" s="136"/>
      <c r="W30738" s="136"/>
      <c r="Z30738" s="136"/>
      <c r="AC30738" s="136"/>
    </row>
    <row r="30739" spans="2:29">
      <c r="B30739" s="136"/>
      <c r="E30739" s="136"/>
      <c r="H30739" s="136"/>
      <c r="K30739" s="136"/>
      <c r="O30739" s="136"/>
      <c r="T30739" s="136"/>
      <c r="W30739" s="136"/>
      <c r="Z30739" s="136"/>
      <c r="AC30739" s="136"/>
    </row>
    <row r="30740" spans="2:29">
      <c r="B30740" s="136"/>
      <c r="E30740" s="136"/>
      <c r="H30740" s="136"/>
      <c r="K30740" s="136"/>
      <c r="O30740" s="136"/>
      <c r="T30740" s="136"/>
      <c r="W30740" s="136"/>
      <c r="Z30740" s="136"/>
      <c r="AC30740" s="136"/>
    </row>
    <row r="30741" spans="2:29">
      <c r="B30741" s="136"/>
      <c r="E30741" s="136"/>
      <c r="H30741" s="136"/>
      <c r="K30741" s="136"/>
      <c r="O30741" s="136"/>
      <c r="T30741" s="136"/>
      <c r="W30741" s="136"/>
      <c r="Z30741" s="136"/>
      <c r="AC30741" s="136"/>
    </row>
    <row r="30742" spans="2:29">
      <c r="B30742" s="136"/>
      <c r="E30742" s="136"/>
      <c r="H30742" s="136"/>
      <c r="K30742" s="136"/>
      <c r="O30742" s="136"/>
      <c r="T30742" s="136"/>
      <c r="W30742" s="136"/>
      <c r="Z30742" s="136"/>
      <c r="AC30742" s="136"/>
    </row>
    <row r="30743" spans="2:29">
      <c r="B30743" s="136"/>
      <c r="E30743" s="136"/>
      <c r="H30743" s="136"/>
      <c r="K30743" s="136"/>
      <c r="O30743" s="136"/>
      <c r="T30743" s="136"/>
      <c r="W30743" s="136"/>
      <c r="Z30743" s="136"/>
      <c r="AC30743" s="136"/>
    </row>
    <row r="30744" spans="2:29">
      <c r="B30744" s="136"/>
      <c r="E30744" s="136"/>
      <c r="H30744" s="136"/>
      <c r="K30744" s="136"/>
      <c r="O30744" s="136"/>
      <c r="T30744" s="136"/>
      <c r="W30744" s="136"/>
      <c r="Z30744" s="136"/>
      <c r="AC30744" s="136"/>
    </row>
    <row r="30745" spans="2:29">
      <c r="B30745" s="136"/>
      <c r="E30745" s="136"/>
      <c r="H30745" s="136"/>
      <c r="K30745" s="136"/>
      <c r="O30745" s="136"/>
      <c r="T30745" s="136"/>
      <c r="W30745" s="136"/>
      <c r="Z30745" s="136"/>
      <c r="AC30745" s="136"/>
    </row>
    <row r="30746" spans="2:29">
      <c r="B30746" s="136"/>
      <c r="E30746" s="136"/>
      <c r="H30746" s="136"/>
      <c r="K30746" s="136"/>
      <c r="O30746" s="136"/>
      <c r="T30746" s="136"/>
      <c r="W30746" s="136"/>
      <c r="Z30746" s="136"/>
      <c r="AC30746" s="136"/>
    </row>
    <row r="30747" spans="2:29">
      <c r="B30747" s="136"/>
      <c r="E30747" s="136"/>
      <c r="H30747" s="136"/>
      <c r="K30747" s="136"/>
      <c r="O30747" s="136"/>
      <c r="T30747" s="136"/>
      <c r="W30747" s="136"/>
      <c r="Z30747" s="136"/>
      <c r="AC30747" s="136"/>
    </row>
    <row r="30748" spans="2:29">
      <c r="B30748" s="136"/>
      <c r="E30748" s="136"/>
      <c r="H30748" s="136"/>
      <c r="K30748" s="136"/>
      <c r="O30748" s="136"/>
      <c r="T30748" s="136"/>
      <c r="W30748" s="136"/>
      <c r="Z30748" s="136"/>
      <c r="AC30748" s="136"/>
    </row>
    <row r="30749" spans="2:29">
      <c r="B30749" s="136"/>
      <c r="E30749" s="136"/>
      <c r="H30749" s="136"/>
      <c r="K30749" s="136"/>
      <c r="O30749" s="136"/>
      <c r="T30749" s="136"/>
      <c r="W30749" s="136"/>
      <c r="Z30749" s="136"/>
      <c r="AC30749" s="136"/>
    </row>
    <row r="30750" spans="2:29">
      <c r="B30750" s="136"/>
      <c r="E30750" s="136"/>
      <c r="H30750" s="136"/>
      <c r="K30750" s="136"/>
      <c r="O30750" s="136"/>
      <c r="T30750" s="136"/>
      <c r="W30750" s="136"/>
      <c r="Z30750" s="136"/>
      <c r="AC30750" s="136"/>
    </row>
    <row r="30751" spans="2:29">
      <c r="B30751" s="136"/>
      <c r="E30751" s="136"/>
      <c r="H30751" s="136"/>
      <c r="K30751" s="136"/>
      <c r="O30751" s="136"/>
      <c r="T30751" s="136"/>
      <c r="W30751" s="136"/>
      <c r="Z30751" s="136"/>
      <c r="AC30751" s="136"/>
    </row>
    <row r="30752" spans="2:29">
      <c r="B30752" s="136"/>
      <c r="E30752" s="136"/>
      <c r="H30752" s="136"/>
      <c r="K30752" s="136"/>
      <c r="O30752" s="136"/>
      <c r="T30752" s="136"/>
      <c r="W30752" s="136"/>
      <c r="Z30752" s="136"/>
      <c r="AC30752" s="136"/>
    </row>
    <row r="30753" spans="2:29">
      <c r="B30753" s="136"/>
      <c r="E30753" s="136"/>
      <c r="H30753" s="136"/>
      <c r="K30753" s="136"/>
      <c r="O30753" s="136"/>
      <c r="T30753" s="136"/>
      <c r="W30753" s="136"/>
      <c r="Z30753" s="136"/>
      <c r="AC30753" s="136"/>
    </row>
    <row r="30754" spans="2:29">
      <c r="B30754" s="136"/>
      <c r="E30754" s="136"/>
      <c r="H30754" s="136"/>
      <c r="K30754" s="136"/>
      <c r="O30754" s="136"/>
      <c r="T30754" s="136"/>
      <c r="W30754" s="136"/>
      <c r="Z30754" s="136"/>
      <c r="AC30754" s="136"/>
    </row>
    <row r="30755" spans="2:29">
      <c r="B30755" s="136"/>
      <c r="E30755" s="136"/>
      <c r="H30755" s="136"/>
      <c r="K30755" s="136"/>
      <c r="O30755" s="136"/>
      <c r="T30755" s="136"/>
      <c r="W30755" s="136"/>
      <c r="Z30755" s="136"/>
      <c r="AC30755" s="136"/>
    </row>
    <row r="30756" spans="2:29">
      <c r="B30756" s="136"/>
      <c r="E30756" s="136"/>
      <c r="H30756" s="136"/>
      <c r="K30756" s="136"/>
      <c r="O30756" s="136"/>
      <c r="T30756" s="136"/>
      <c r="W30756" s="136"/>
      <c r="Z30756" s="136"/>
      <c r="AC30756" s="136"/>
    </row>
    <row r="30757" spans="2:29">
      <c r="B30757" s="136"/>
      <c r="E30757" s="136"/>
      <c r="H30757" s="136"/>
      <c r="K30757" s="136"/>
      <c r="O30757" s="136"/>
      <c r="T30757" s="136"/>
      <c r="W30757" s="136"/>
      <c r="Z30757" s="136"/>
      <c r="AC30757" s="136"/>
    </row>
    <row r="30758" spans="2:29">
      <c r="B30758" s="136"/>
      <c r="E30758" s="136"/>
      <c r="H30758" s="136"/>
      <c r="K30758" s="136"/>
      <c r="O30758" s="136"/>
      <c r="T30758" s="136"/>
      <c r="W30758" s="136"/>
      <c r="Z30758" s="136"/>
      <c r="AC30758" s="136"/>
    </row>
    <row r="30759" spans="2:29">
      <c r="B30759" s="136"/>
      <c r="E30759" s="136"/>
      <c r="H30759" s="136"/>
      <c r="K30759" s="136"/>
      <c r="O30759" s="136"/>
      <c r="T30759" s="136"/>
      <c r="W30759" s="136"/>
      <c r="Z30759" s="136"/>
      <c r="AC30759" s="136"/>
    </row>
    <row r="30760" spans="2:29">
      <c r="B30760" s="136"/>
      <c r="E30760" s="136"/>
      <c r="H30760" s="136"/>
      <c r="K30760" s="136"/>
      <c r="O30760" s="136"/>
      <c r="T30760" s="136"/>
      <c r="W30760" s="136"/>
      <c r="Z30760" s="136"/>
      <c r="AC30760" s="136"/>
    </row>
    <row r="30761" spans="2:29">
      <c r="B30761" s="136"/>
      <c r="E30761" s="136"/>
      <c r="H30761" s="136"/>
      <c r="K30761" s="136"/>
      <c r="O30761" s="136"/>
      <c r="T30761" s="136"/>
      <c r="W30761" s="136"/>
      <c r="Z30761" s="136"/>
      <c r="AC30761" s="136"/>
    </row>
    <row r="30762" spans="2:29">
      <c r="B30762" s="136"/>
      <c r="E30762" s="136"/>
      <c r="H30762" s="136"/>
      <c r="K30762" s="136"/>
      <c r="O30762" s="136"/>
      <c r="T30762" s="136"/>
      <c r="W30762" s="136"/>
      <c r="Z30762" s="136"/>
      <c r="AC30762" s="136"/>
    </row>
    <row r="30763" spans="2:29">
      <c r="B30763" s="136"/>
      <c r="E30763" s="136"/>
      <c r="H30763" s="136"/>
      <c r="K30763" s="136"/>
      <c r="O30763" s="136"/>
      <c r="T30763" s="136"/>
      <c r="W30763" s="136"/>
      <c r="Z30763" s="136"/>
      <c r="AC30763" s="136"/>
    </row>
    <row r="30764" spans="2:29">
      <c r="B30764" s="136"/>
      <c r="E30764" s="136"/>
      <c r="H30764" s="136"/>
      <c r="K30764" s="136"/>
      <c r="O30764" s="136"/>
      <c r="T30764" s="136"/>
      <c r="W30764" s="136"/>
      <c r="Z30764" s="136"/>
      <c r="AC30764" s="136"/>
    </row>
    <row r="30765" spans="2:29">
      <c r="B30765" s="136"/>
      <c r="E30765" s="136"/>
      <c r="H30765" s="136"/>
      <c r="K30765" s="136"/>
      <c r="O30765" s="136"/>
      <c r="T30765" s="136"/>
      <c r="W30765" s="136"/>
      <c r="Z30765" s="136"/>
      <c r="AC30765" s="136"/>
    </row>
    <row r="30766" spans="2:29">
      <c r="B30766" s="136"/>
      <c r="E30766" s="136"/>
      <c r="H30766" s="136"/>
      <c r="K30766" s="136"/>
      <c r="O30766" s="136"/>
      <c r="T30766" s="136"/>
      <c r="W30766" s="136"/>
      <c r="Z30766" s="136"/>
      <c r="AC30766" s="136"/>
    </row>
    <row r="30767" spans="2:29">
      <c r="B30767" s="136"/>
      <c r="E30767" s="136"/>
      <c r="H30767" s="136"/>
      <c r="K30767" s="136"/>
      <c r="O30767" s="136"/>
      <c r="T30767" s="136"/>
      <c r="W30767" s="136"/>
      <c r="Z30767" s="136"/>
      <c r="AC30767" s="136"/>
    </row>
    <row r="30768" spans="2:29">
      <c r="B30768" s="136"/>
      <c r="E30768" s="136"/>
      <c r="H30768" s="136"/>
      <c r="K30768" s="136"/>
      <c r="O30768" s="136"/>
      <c r="T30768" s="136"/>
      <c r="W30768" s="136"/>
      <c r="Z30768" s="136"/>
      <c r="AC30768" s="136"/>
    </row>
    <row r="30769" spans="2:29">
      <c r="B30769" s="136"/>
      <c r="E30769" s="136"/>
      <c r="H30769" s="136"/>
      <c r="K30769" s="136"/>
      <c r="O30769" s="136"/>
      <c r="T30769" s="136"/>
      <c r="W30769" s="136"/>
      <c r="Z30769" s="136"/>
      <c r="AC30769" s="136"/>
    </row>
    <row r="30770" spans="2:29">
      <c r="B30770" s="136"/>
      <c r="E30770" s="136"/>
      <c r="H30770" s="136"/>
      <c r="K30770" s="136"/>
      <c r="O30770" s="136"/>
      <c r="T30770" s="136"/>
      <c r="W30770" s="136"/>
      <c r="Z30770" s="136"/>
      <c r="AC30770" s="136"/>
    </row>
    <row r="30771" spans="2:29">
      <c r="B30771" s="136"/>
      <c r="E30771" s="136"/>
      <c r="H30771" s="136"/>
      <c r="K30771" s="136"/>
      <c r="O30771" s="136"/>
      <c r="T30771" s="136"/>
      <c r="W30771" s="136"/>
      <c r="Z30771" s="136"/>
      <c r="AC30771" s="136"/>
    </row>
    <row r="30772" spans="2:29">
      <c r="B30772" s="136"/>
      <c r="E30772" s="136"/>
      <c r="H30772" s="136"/>
      <c r="K30772" s="136"/>
      <c r="O30772" s="136"/>
      <c r="T30772" s="136"/>
      <c r="W30772" s="136"/>
      <c r="Z30772" s="136"/>
      <c r="AC30772" s="136"/>
    </row>
    <row r="30773" spans="2:29">
      <c r="B30773" s="136"/>
      <c r="E30773" s="136"/>
      <c r="H30773" s="136"/>
      <c r="K30773" s="136"/>
      <c r="O30773" s="136"/>
      <c r="T30773" s="136"/>
      <c r="W30773" s="136"/>
      <c r="Z30773" s="136"/>
      <c r="AC30773" s="136"/>
    </row>
    <row r="30774" spans="2:29">
      <c r="B30774" s="136"/>
      <c r="E30774" s="136"/>
      <c r="H30774" s="136"/>
      <c r="K30774" s="136"/>
      <c r="O30774" s="136"/>
      <c r="T30774" s="136"/>
      <c r="W30774" s="136"/>
      <c r="Z30774" s="136"/>
      <c r="AC30774" s="136"/>
    </row>
    <row r="30775" spans="2:29">
      <c r="B30775" s="136"/>
      <c r="E30775" s="136"/>
      <c r="H30775" s="136"/>
      <c r="K30775" s="136"/>
      <c r="O30775" s="136"/>
      <c r="T30775" s="136"/>
      <c r="W30775" s="136"/>
      <c r="Z30775" s="136"/>
      <c r="AC30775" s="136"/>
    </row>
    <row r="30776" spans="2:29">
      <c r="B30776" s="136"/>
      <c r="E30776" s="136"/>
      <c r="H30776" s="136"/>
      <c r="K30776" s="136"/>
      <c r="O30776" s="136"/>
      <c r="T30776" s="136"/>
      <c r="W30776" s="136"/>
      <c r="Z30776" s="136"/>
      <c r="AC30776" s="136"/>
    </row>
    <row r="30777" spans="2:29">
      <c r="B30777" s="136"/>
      <c r="E30777" s="136"/>
      <c r="H30777" s="136"/>
      <c r="K30777" s="136"/>
      <c r="O30777" s="136"/>
      <c r="T30777" s="136"/>
      <c r="W30777" s="136"/>
      <c r="Z30777" s="136"/>
      <c r="AC30777" s="136"/>
    </row>
    <row r="30778" spans="2:29">
      <c r="B30778" s="136"/>
      <c r="E30778" s="136"/>
      <c r="H30778" s="136"/>
      <c r="K30778" s="136"/>
      <c r="O30778" s="136"/>
      <c r="T30778" s="136"/>
      <c r="W30778" s="136"/>
      <c r="Z30778" s="136"/>
      <c r="AC30778" s="136"/>
    </row>
    <row r="30779" spans="2:29">
      <c r="B30779" s="136"/>
      <c r="E30779" s="136"/>
      <c r="H30779" s="136"/>
      <c r="K30779" s="136"/>
      <c r="O30779" s="136"/>
      <c r="T30779" s="136"/>
      <c r="W30779" s="136"/>
      <c r="Z30779" s="136"/>
      <c r="AC30779" s="136"/>
    </row>
    <row r="30780" spans="2:29">
      <c r="B30780" s="136"/>
      <c r="E30780" s="136"/>
      <c r="H30780" s="136"/>
      <c r="K30780" s="136"/>
      <c r="O30780" s="136"/>
      <c r="T30780" s="136"/>
      <c r="W30780" s="136"/>
      <c r="Z30780" s="136"/>
      <c r="AC30780" s="136"/>
    </row>
    <row r="30781" spans="2:29">
      <c r="B30781" s="136"/>
      <c r="E30781" s="136"/>
      <c r="H30781" s="136"/>
      <c r="K30781" s="136"/>
      <c r="O30781" s="136"/>
      <c r="T30781" s="136"/>
      <c r="W30781" s="136"/>
      <c r="Z30781" s="136"/>
      <c r="AC30781" s="136"/>
    </row>
    <row r="30782" spans="2:29">
      <c r="B30782" s="136"/>
      <c r="E30782" s="136"/>
      <c r="H30782" s="136"/>
      <c r="K30782" s="136"/>
      <c r="O30782" s="136"/>
      <c r="T30782" s="136"/>
      <c r="W30782" s="136"/>
      <c r="Z30782" s="136"/>
      <c r="AC30782" s="136"/>
    </row>
    <row r="30783" spans="2:29">
      <c r="B30783" s="136"/>
      <c r="E30783" s="136"/>
      <c r="H30783" s="136"/>
      <c r="K30783" s="136"/>
      <c r="O30783" s="136"/>
      <c r="T30783" s="136"/>
      <c r="W30783" s="136"/>
      <c r="Z30783" s="136"/>
      <c r="AC30783" s="136"/>
    </row>
    <row r="30784" spans="2:29">
      <c r="B30784" s="136"/>
      <c r="E30784" s="136"/>
      <c r="H30784" s="136"/>
      <c r="K30784" s="136"/>
      <c r="O30784" s="136"/>
      <c r="T30784" s="136"/>
      <c r="W30784" s="136"/>
      <c r="Z30784" s="136"/>
      <c r="AC30784" s="136"/>
    </row>
    <row r="30785" spans="2:29">
      <c r="B30785" s="136"/>
      <c r="E30785" s="136"/>
      <c r="H30785" s="136"/>
      <c r="K30785" s="136"/>
      <c r="O30785" s="136"/>
      <c r="T30785" s="136"/>
      <c r="W30785" s="136"/>
      <c r="Z30785" s="136"/>
      <c r="AC30785" s="136"/>
    </row>
    <row r="30786" spans="2:29">
      <c r="B30786" s="136"/>
      <c r="E30786" s="136"/>
      <c r="H30786" s="136"/>
      <c r="K30786" s="136"/>
      <c r="O30786" s="136"/>
      <c r="T30786" s="136"/>
      <c r="W30786" s="136"/>
      <c r="Z30786" s="136"/>
      <c r="AC30786" s="136"/>
    </row>
    <row r="30787" spans="2:29">
      <c r="B30787" s="136"/>
      <c r="E30787" s="136"/>
      <c r="H30787" s="136"/>
      <c r="K30787" s="136"/>
      <c r="O30787" s="136"/>
      <c r="T30787" s="136"/>
      <c r="W30787" s="136"/>
      <c r="Z30787" s="136"/>
      <c r="AC30787" s="136"/>
    </row>
    <row r="30788" spans="2:29">
      <c r="B30788" s="136"/>
      <c r="E30788" s="136"/>
      <c r="H30788" s="136"/>
      <c r="K30788" s="136"/>
      <c r="O30788" s="136"/>
      <c r="T30788" s="136"/>
      <c r="W30788" s="136"/>
      <c r="Z30788" s="136"/>
      <c r="AC30788" s="136"/>
    </row>
    <row r="30789" spans="2:29">
      <c r="B30789" s="136"/>
      <c r="E30789" s="136"/>
      <c r="H30789" s="136"/>
      <c r="K30789" s="136"/>
      <c r="O30789" s="136"/>
      <c r="T30789" s="136"/>
      <c r="W30789" s="136"/>
      <c r="Z30789" s="136"/>
      <c r="AC30789" s="136"/>
    </row>
    <row r="30790" spans="2:29">
      <c r="B30790" s="136"/>
      <c r="E30790" s="136"/>
      <c r="H30790" s="136"/>
      <c r="K30790" s="136"/>
      <c r="O30790" s="136"/>
      <c r="T30790" s="136"/>
      <c r="W30790" s="136"/>
      <c r="Z30790" s="136"/>
      <c r="AC30790" s="136"/>
    </row>
    <row r="30791" spans="2:29">
      <c r="B30791" s="136"/>
      <c r="E30791" s="136"/>
      <c r="H30791" s="136"/>
      <c r="K30791" s="136"/>
      <c r="O30791" s="136"/>
      <c r="T30791" s="136"/>
      <c r="W30791" s="136"/>
      <c r="Z30791" s="136"/>
      <c r="AC30791" s="136"/>
    </row>
    <row r="30792" spans="2:29">
      <c r="B30792" s="136"/>
      <c r="E30792" s="136"/>
      <c r="H30792" s="136"/>
      <c r="K30792" s="136"/>
      <c r="O30792" s="136"/>
      <c r="T30792" s="136"/>
      <c r="W30792" s="136"/>
      <c r="Z30792" s="136"/>
      <c r="AC30792" s="136"/>
    </row>
    <row r="30793" spans="2:29">
      <c r="B30793" s="136"/>
      <c r="E30793" s="136"/>
      <c r="H30793" s="136"/>
      <c r="K30793" s="136"/>
      <c r="O30793" s="136"/>
      <c r="T30793" s="136"/>
      <c r="W30793" s="136"/>
      <c r="Z30793" s="136"/>
      <c r="AC30793" s="136"/>
    </row>
    <row r="30794" spans="2:29">
      <c r="B30794" s="136"/>
      <c r="E30794" s="136"/>
      <c r="H30794" s="136"/>
      <c r="K30794" s="136"/>
      <c r="O30794" s="136"/>
      <c r="T30794" s="136"/>
      <c r="W30794" s="136"/>
      <c r="Z30794" s="136"/>
      <c r="AC30794" s="136"/>
    </row>
    <row r="30795" spans="2:29">
      <c r="B30795" s="136"/>
      <c r="E30795" s="136"/>
      <c r="H30795" s="136"/>
      <c r="K30795" s="136"/>
      <c r="O30795" s="136"/>
      <c r="T30795" s="136"/>
      <c r="W30795" s="136"/>
      <c r="Z30795" s="136"/>
      <c r="AC30795" s="136"/>
    </row>
    <row r="30796" spans="2:29">
      <c r="B30796" s="136"/>
      <c r="E30796" s="136"/>
      <c r="H30796" s="136"/>
      <c r="K30796" s="136"/>
      <c r="O30796" s="136"/>
      <c r="T30796" s="136"/>
      <c r="W30796" s="136"/>
      <c r="Z30796" s="136"/>
      <c r="AC30796" s="136"/>
    </row>
    <row r="30797" spans="2:29">
      <c r="B30797" s="136"/>
      <c r="E30797" s="136"/>
      <c r="H30797" s="136"/>
      <c r="K30797" s="136"/>
      <c r="O30797" s="136"/>
      <c r="T30797" s="136"/>
      <c r="W30797" s="136"/>
      <c r="Z30797" s="136"/>
      <c r="AC30797" s="136"/>
    </row>
    <row r="30798" spans="2:29">
      <c r="B30798" s="136"/>
      <c r="E30798" s="136"/>
      <c r="H30798" s="136"/>
      <c r="K30798" s="136"/>
      <c r="O30798" s="136"/>
      <c r="T30798" s="136"/>
      <c r="W30798" s="136"/>
      <c r="Z30798" s="136"/>
      <c r="AC30798" s="136"/>
    </row>
    <row r="30799" spans="2:29">
      <c r="B30799" s="136"/>
      <c r="E30799" s="136"/>
      <c r="H30799" s="136"/>
      <c r="K30799" s="136"/>
      <c r="O30799" s="136"/>
      <c r="T30799" s="136"/>
      <c r="W30799" s="136"/>
      <c r="Z30799" s="136"/>
      <c r="AC30799" s="136"/>
    </row>
    <row r="30800" spans="2:29">
      <c r="B30800" s="136"/>
      <c r="E30800" s="136"/>
      <c r="H30800" s="136"/>
      <c r="K30800" s="136"/>
      <c r="O30800" s="136"/>
      <c r="T30800" s="136"/>
      <c r="W30800" s="136"/>
      <c r="Z30800" s="136"/>
      <c r="AC30800" s="136"/>
    </row>
    <row r="30801" spans="2:29">
      <c r="B30801" s="136"/>
      <c r="E30801" s="136"/>
      <c r="H30801" s="136"/>
      <c r="K30801" s="136"/>
      <c r="O30801" s="136"/>
      <c r="T30801" s="136"/>
      <c r="W30801" s="136"/>
      <c r="Z30801" s="136"/>
      <c r="AC30801" s="136"/>
    </row>
    <row r="30802" spans="2:29">
      <c r="B30802" s="136"/>
      <c r="E30802" s="136"/>
      <c r="H30802" s="136"/>
      <c r="K30802" s="136"/>
      <c r="O30802" s="136"/>
      <c r="T30802" s="136"/>
      <c r="W30802" s="136"/>
      <c r="Z30802" s="136"/>
      <c r="AC30802" s="136"/>
    </row>
    <row r="30803" spans="2:29">
      <c r="B30803" s="136"/>
      <c r="E30803" s="136"/>
      <c r="H30803" s="136"/>
      <c r="K30803" s="136"/>
      <c r="O30803" s="136"/>
      <c r="T30803" s="136"/>
      <c r="W30803" s="136"/>
      <c r="Z30803" s="136"/>
      <c r="AC30803" s="136"/>
    </row>
    <row r="30804" spans="2:29">
      <c r="B30804" s="136"/>
      <c r="E30804" s="136"/>
      <c r="H30804" s="136"/>
      <c r="K30804" s="136"/>
      <c r="O30804" s="136"/>
      <c r="T30804" s="136"/>
      <c r="W30804" s="136"/>
      <c r="Z30804" s="136"/>
      <c r="AC30804" s="136"/>
    </row>
    <row r="30805" spans="2:29">
      <c r="B30805" s="136"/>
      <c r="E30805" s="136"/>
      <c r="H30805" s="136"/>
      <c r="K30805" s="136"/>
      <c r="O30805" s="136"/>
      <c r="T30805" s="136"/>
      <c r="W30805" s="136"/>
      <c r="Z30805" s="136"/>
      <c r="AC30805" s="136"/>
    </row>
    <row r="30806" spans="2:29">
      <c r="B30806" s="136"/>
      <c r="E30806" s="136"/>
      <c r="H30806" s="136"/>
      <c r="K30806" s="136"/>
      <c r="O30806" s="136"/>
      <c r="T30806" s="136"/>
      <c r="W30806" s="136"/>
      <c r="Z30806" s="136"/>
      <c r="AC30806" s="136"/>
    </row>
    <row r="30807" spans="2:29">
      <c r="B30807" s="136"/>
      <c r="E30807" s="136"/>
      <c r="H30807" s="136"/>
      <c r="K30807" s="136"/>
      <c r="O30807" s="136"/>
      <c r="T30807" s="136"/>
      <c r="W30807" s="136"/>
      <c r="Z30807" s="136"/>
      <c r="AC30807" s="136"/>
    </row>
    <row r="30808" spans="2:29">
      <c r="B30808" s="136"/>
      <c r="E30808" s="136"/>
      <c r="H30808" s="136"/>
      <c r="K30808" s="136"/>
      <c r="O30808" s="136"/>
      <c r="T30808" s="136"/>
      <c r="W30808" s="136"/>
      <c r="Z30808" s="136"/>
      <c r="AC30808" s="136"/>
    </row>
    <row r="30809" spans="2:29">
      <c r="B30809" s="136"/>
      <c r="E30809" s="136"/>
      <c r="H30809" s="136"/>
      <c r="K30809" s="136"/>
      <c r="O30809" s="136"/>
      <c r="T30809" s="136"/>
      <c r="W30809" s="136"/>
      <c r="Z30809" s="136"/>
      <c r="AC30809" s="136"/>
    </row>
    <row r="30810" spans="2:29">
      <c r="B30810" s="136"/>
      <c r="E30810" s="136"/>
      <c r="H30810" s="136"/>
      <c r="K30810" s="136"/>
      <c r="O30810" s="136"/>
      <c r="T30810" s="136"/>
      <c r="W30810" s="136"/>
      <c r="Z30810" s="136"/>
      <c r="AC30810" s="136"/>
    </row>
    <row r="30811" spans="2:29">
      <c r="B30811" s="136"/>
      <c r="E30811" s="136"/>
      <c r="H30811" s="136"/>
      <c r="K30811" s="136"/>
      <c r="O30811" s="136"/>
      <c r="T30811" s="136"/>
      <c r="W30811" s="136"/>
      <c r="Z30811" s="136"/>
      <c r="AC30811" s="136"/>
    </row>
    <row r="30812" spans="2:29">
      <c r="B30812" s="136"/>
      <c r="E30812" s="136"/>
      <c r="H30812" s="136"/>
      <c r="K30812" s="136"/>
      <c r="O30812" s="136"/>
      <c r="T30812" s="136"/>
      <c r="W30812" s="136"/>
      <c r="Z30812" s="136"/>
      <c r="AC30812" s="136"/>
    </row>
    <row r="30813" spans="2:29">
      <c r="B30813" s="136"/>
      <c r="E30813" s="136"/>
      <c r="H30813" s="136"/>
      <c r="K30813" s="136"/>
      <c r="O30813" s="136"/>
      <c r="T30813" s="136"/>
      <c r="W30813" s="136"/>
      <c r="Z30813" s="136"/>
      <c r="AC30813" s="136"/>
    </row>
    <row r="30814" spans="2:29">
      <c r="B30814" s="136"/>
      <c r="E30814" s="136"/>
      <c r="H30814" s="136"/>
      <c r="K30814" s="136"/>
      <c r="O30814" s="136"/>
      <c r="T30814" s="136"/>
      <c r="W30814" s="136"/>
      <c r="Z30814" s="136"/>
      <c r="AC30814" s="136"/>
    </row>
    <row r="30815" spans="2:29">
      <c r="B30815" s="136"/>
      <c r="E30815" s="136"/>
      <c r="H30815" s="136"/>
      <c r="K30815" s="136"/>
      <c r="O30815" s="136"/>
      <c r="T30815" s="136"/>
      <c r="W30815" s="136"/>
      <c r="Z30815" s="136"/>
      <c r="AC30815" s="136"/>
    </row>
    <row r="30816" spans="2:29">
      <c r="B30816" s="136"/>
      <c r="E30816" s="136"/>
      <c r="H30816" s="136"/>
      <c r="K30816" s="136"/>
      <c r="O30816" s="136"/>
      <c r="T30816" s="136"/>
      <c r="W30816" s="136"/>
      <c r="Z30816" s="136"/>
      <c r="AC30816" s="136"/>
    </row>
    <row r="30817" spans="2:29">
      <c r="B30817" s="136"/>
      <c r="E30817" s="136"/>
      <c r="H30817" s="136"/>
      <c r="K30817" s="136"/>
      <c r="O30817" s="136"/>
      <c r="T30817" s="136"/>
      <c r="W30817" s="136"/>
      <c r="Z30817" s="136"/>
      <c r="AC30817" s="136"/>
    </row>
    <row r="30818" spans="2:29">
      <c r="B30818" s="136"/>
      <c r="E30818" s="136"/>
      <c r="H30818" s="136"/>
      <c r="K30818" s="136"/>
      <c r="O30818" s="136"/>
      <c r="T30818" s="136"/>
      <c r="W30818" s="136"/>
      <c r="Z30818" s="136"/>
      <c r="AC30818" s="136"/>
    </row>
    <row r="30819" spans="2:29">
      <c r="B30819" s="136"/>
      <c r="E30819" s="136"/>
      <c r="H30819" s="136"/>
      <c r="K30819" s="136"/>
      <c r="O30819" s="136"/>
      <c r="T30819" s="136"/>
      <c r="W30819" s="136"/>
      <c r="Z30819" s="136"/>
      <c r="AC30819" s="136"/>
    </row>
    <row r="30820" spans="2:29">
      <c r="B30820" s="136"/>
      <c r="E30820" s="136"/>
      <c r="H30820" s="136"/>
      <c r="K30820" s="136"/>
      <c r="O30820" s="136"/>
      <c r="T30820" s="136"/>
      <c r="W30820" s="136"/>
      <c r="Z30820" s="136"/>
      <c r="AC30820" s="136"/>
    </row>
    <row r="30821" spans="2:29">
      <c r="B30821" s="136"/>
      <c r="E30821" s="136"/>
      <c r="H30821" s="136"/>
      <c r="K30821" s="136"/>
      <c r="O30821" s="136"/>
      <c r="T30821" s="136"/>
      <c r="W30821" s="136"/>
      <c r="Z30821" s="136"/>
      <c r="AC30821" s="136"/>
    </row>
    <row r="30822" spans="2:29">
      <c r="B30822" s="136"/>
      <c r="E30822" s="136"/>
      <c r="H30822" s="136"/>
      <c r="K30822" s="136"/>
      <c r="O30822" s="136"/>
      <c r="T30822" s="136"/>
      <c r="W30822" s="136"/>
      <c r="Z30822" s="136"/>
      <c r="AC30822" s="136"/>
    </row>
    <row r="30823" spans="2:29">
      <c r="B30823" s="136"/>
      <c r="E30823" s="136"/>
      <c r="H30823" s="136"/>
      <c r="K30823" s="136"/>
      <c r="O30823" s="136"/>
      <c r="T30823" s="136"/>
      <c r="W30823" s="136"/>
      <c r="Z30823" s="136"/>
      <c r="AC30823" s="136"/>
    </row>
    <row r="30824" spans="2:29">
      <c r="B30824" s="136"/>
      <c r="E30824" s="136"/>
      <c r="H30824" s="136"/>
      <c r="K30824" s="136"/>
      <c r="O30824" s="136"/>
      <c r="T30824" s="136"/>
      <c r="W30824" s="136"/>
      <c r="Z30824" s="136"/>
      <c r="AC30824" s="136"/>
    </row>
    <row r="30825" spans="2:29">
      <c r="B30825" s="136"/>
      <c r="E30825" s="136"/>
      <c r="H30825" s="136"/>
      <c r="K30825" s="136"/>
      <c r="O30825" s="136"/>
      <c r="T30825" s="136"/>
      <c r="W30825" s="136"/>
      <c r="Z30825" s="136"/>
      <c r="AC30825" s="136"/>
    </row>
    <row r="30826" spans="2:29">
      <c r="B30826" s="136"/>
      <c r="E30826" s="136"/>
      <c r="H30826" s="136"/>
      <c r="K30826" s="136"/>
      <c r="O30826" s="136"/>
      <c r="T30826" s="136"/>
      <c r="W30826" s="136"/>
      <c r="Z30826" s="136"/>
      <c r="AC30826" s="136"/>
    </row>
    <row r="30827" spans="2:29">
      <c r="B30827" s="136"/>
      <c r="E30827" s="136"/>
      <c r="H30827" s="136"/>
      <c r="K30827" s="136"/>
      <c r="O30827" s="136"/>
      <c r="T30827" s="136"/>
      <c r="W30827" s="136"/>
      <c r="Z30827" s="136"/>
      <c r="AC30827" s="136"/>
    </row>
    <row r="30828" spans="2:29">
      <c r="B30828" s="136"/>
      <c r="E30828" s="136"/>
      <c r="H30828" s="136"/>
      <c r="K30828" s="136"/>
      <c r="O30828" s="136"/>
      <c r="T30828" s="136"/>
      <c r="W30828" s="136"/>
      <c r="Z30828" s="136"/>
      <c r="AC30828" s="136"/>
    </row>
    <row r="30829" spans="2:29">
      <c r="B30829" s="136"/>
      <c r="E30829" s="136"/>
      <c r="H30829" s="136"/>
      <c r="K30829" s="136"/>
      <c r="O30829" s="136"/>
      <c r="T30829" s="136"/>
      <c r="W30829" s="136"/>
      <c r="Z30829" s="136"/>
      <c r="AC30829" s="136"/>
    </row>
    <row r="30830" spans="2:29">
      <c r="B30830" s="136"/>
      <c r="E30830" s="136"/>
      <c r="H30830" s="136"/>
      <c r="K30830" s="136"/>
      <c r="O30830" s="136"/>
      <c r="T30830" s="136"/>
      <c r="W30830" s="136"/>
      <c r="Z30830" s="136"/>
      <c r="AC30830" s="136"/>
    </row>
    <row r="30831" spans="2:29">
      <c r="B30831" s="136"/>
      <c r="E30831" s="136"/>
      <c r="H30831" s="136"/>
      <c r="K30831" s="136"/>
      <c r="O30831" s="136"/>
      <c r="T30831" s="136"/>
      <c r="W30831" s="136"/>
      <c r="Z30831" s="136"/>
      <c r="AC30831" s="136"/>
    </row>
    <row r="30832" spans="2:29">
      <c r="B30832" s="136"/>
      <c r="E30832" s="136"/>
      <c r="H30832" s="136"/>
      <c r="K30832" s="136"/>
      <c r="O30832" s="136"/>
      <c r="T30832" s="136"/>
      <c r="W30832" s="136"/>
      <c r="Z30832" s="136"/>
      <c r="AC30832" s="136"/>
    </row>
    <row r="30833" spans="2:29">
      <c r="B30833" s="136"/>
      <c r="E30833" s="136"/>
      <c r="H30833" s="136"/>
      <c r="K30833" s="136"/>
      <c r="O30833" s="136"/>
      <c r="T30833" s="136"/>
      <c r="W30833" s="136"/>
      <c r="Z30833" s="136"/>
      <c r="AC30833" s="136"/>
    </row>
    <row r="30834" spans="2:29">
      <c r="B30834" s="136"/>
      <c r="E30834" s="136"/>
      <c r="H30834" s="136"/>
      <c r="K30834" s="136"/>
      <c r="O30834" s="136"/>
      <c r="T30834" s="136"/>
      <c r="W30834" s="136"/>
      <c r="Z30834" s="136"/>
      <c r="AC30834" s="136"/>
    </row>
    <row r="30835" spans="2:29">
      <c r="B30835" s="136"/>
      <c r="E30835" s="136"/>
      <c r="H30835" s="136"/>
      <c r="K30835" s="136"/>
      <c r="O30835" s="136"/>
      <c r="T30835" s="136"/>
      <c r="W30835" s="136"/>
      <c r="Z30835" s="136"/>
      <c r="AC30835" s="136"/>
    </row>
    <row r="30836" spans="2:29">
      <c r="B30836" s="136"/>
      <c r="E30836" s="136"/>
      <c r="H30836" s="136"/>
      <c r="K30836" s="136"/>
      <c r="O30836" s="136"/>
      <c r="T30836" s="136"/>
      <c r="W30836" s="136"/>
      <c r="Z30836" s="136"/>
      <c r="AC30836" s="136"/>
    </row>
    <row r="30837" spans="2:29">
      <c r="B30837" s="136"/>
      <c r="E30837" s="136"/>
      <c r="H30837" s="136"/>
      <c r="K30837" s="136"/>
      <c r="O30837" s="136"/>
      <c r="T30837" s="136"/>
      <c r="W30837" s="136"/>
      <c r="Z30837" s="136"/>
      <c r="AC30837" s="136"/>
    </row>
    <row r="30838" spans="2:29">
      <c r="B30838" s="136"/>
      <c r="E30838" s="136"/>
      <c r="H30838" s="136"/>
      <c r="K30838" s="136"/>
      <c r="O30838" s="136"/>
      <c r="T30838" s="136"/>
      <c r="W30838" s="136"/>
      <c r="Z30838" s="136"/>
      <c r="AC30838" s="136"/>
    </row>
    <row r="30839" spans="2:29">
      <c r="B30839" s="136"/>
      <c r="E30839" s="136"/>
      <c r="H30839" s="136"/>
      <c r="K30839" s="136"/>
      <c r="O30839" s="136"/>
      <c r="T30839" s="136"/>
      <c r="W30839" s="136"/>
      <c r="Z30839" s="136"/>
      <c r="AC30839" s="136"/>
    </row>
    <row r="30840" spans="2:29">
      <c r="B30840" s="136"/>
      <c r="E30840" s="136"/>
      <c r="H30840" s="136"/>
      <c r="K30840" s="136"/>
      <c r="O30840" s="136"/>
      <c r="T30840" s="136"/>
      <c r="W30840" s="136"/>
      <c r="Z30840" s="136"/>
      <c r="AC30840" s="136"/>
    </row>
    <row r="30841" spans="2:29">
      <c r="B30841" s="136"/>
      <c r="E30841" s="136"/>
      <c r="H30841" s="136"/>
      <c r="K30841" s="136"/>
      <c r="O30841" s="136"/>
      <c r="T30841" s="136"/>
      <c r="W30841" s="136"/>
      <c r="Z30841" s="136"/>
      <c r="AC30841" s="136"/>
    </row>
    <row r="30842" spans="2:29">
      <c r="B30842" s="136"/>
      <c r="E30842" s="136"/>
      <c r="H30842" s="136"/>
      <c r="K30842" s="136"/>
      <c r="O30842" s="136"/>
      <c r="T30842" s="136"/>
      <c r="W30842" s="136"/>
      <c r="Z30842" s="136"/>
      <c r="AC30842" s="136"/>
    </row>
    <row r="30843" spans="2:29">
      <c r="B30843" s="136"/>
      <c r="E30843" s="136"/>
      <c r="H30843" s="136"/>
      <c r="K30843" s="136"/>
      <c r="O30843" s="136"/>
      <c r="T30843" s="136"/>
      <c r="W30843" s="136"/>
      <c r="Z30843" s="136"/>
      <c r="AC30843" s="136"/>
    </row>
    <row r="30844" spans="2:29">
      <c r="B30844" s="136"/>
      <c r="E30844" s="136"/>
      <c r="H30844" s="136"/>
      <c r="K30844" s="136"/>
      <c r="O30844" s="136"/>
      <c r="T30844" s="136"/>
      <c r="W30844" s="136"/>
      <c r="Z30844" s="136"/>
      <c r="AC30844" s="136"/>
    </row>
    <row r="30845" spans="2:29">
      <c r="B30845" s="136"/>
      <c r="E30845" s="136"/>
      <c r="H30845" s="136"/>
      <c r="K30845" s="136"/>
      <c r="O30845" s="136"/>
      <c r="T30845" s="136"/>
      <c r="W30845" s="136"/>
      <c r="Z30845" s="136"/>
      <c r="AC30845" s="136"/>
    </row>
    <row r="30846" spans="2:29">
      <c r="B30846" s="136"/>
      <c r="E30846" s="136"/>
      <c r="H30846" s="136"/>
      <c r="K30846" s="136"/>
      <c r="O30846" s="136"/>
      <c r="T30846" s="136"/>
      <c r="W30846" s="136"/>
      <c r="Z30846" s="136"/>
      <c r="AC30846" s="136"/>
    </row>
    <row r="30847" spans="2:29">
      <c r="B30847" s="136"/>
      <c r="E30847" s="136"/>
      <c r="H30847" s="136"/>
      <c r="K30847" s="136"/>
      <c r="O30847" s="136"/>
      <c r="T30847" s="136"/>
      <c r="W30847" s="136"/>
      <c r="Z30847" s="136"/>
      <c r="AC30847" s="136"/>
    </row>
    <row r="30848" spans="2:29">
      <c r="B30848" s="136"/>
      <c r="E30848" s="136"/>
      <c r="H30848" s="136"/>
      <c r="K30848" s="136"/>
      <c r="O30848" s="136"/>
      <c r="T30848" s="136"/>
      <c r="W30848" s="136"/>
      <c r="Z30848" s="136"/>
      <c r="AC30848" s="136"/>
    </row>
    <row r="30849" spans="2:29">
      <c r="B30849" s="136"/>
      <c r="E30849" s="136"/>
      <c r="H30849" s="136"/>
      <c r="K30849" s="136"/>
      <c r="O30849" s="136"/>
      <c r="T30849" s="136"/>
      <c r="W30849" s="136"/>
      <c r="Z30849" s="136"/>
      <c r="AC30849" s="136"/>
    </row>
    <row r="30850" spans="2:29">
      <c r="B30850" s="136"/>
      <c r="E30850" s="136"/>
      <c r="H30850" s="136"/>
      <c r="K30850" s="136"/>
      <c r="O30850" s="136"/>
      <c r="T30850" s="136"/>
      <c r="W30850" s="136"/>
      <c r="Z30850" s="136"/>
      <c r="AC30850" s="136"/>
    </row>
    <row r="30851" spans="2:29">
      <c r="B30851" s="136"/>
      <c r="E30851" s="136"/>
      <c r="H30851" s="136"/>
      <c r="K30851" s="136"/>
      <c r="O30851" s="136"/>
      <c r="T30851" s="136"/>
      <c r="W30851" s="136"/>
      <c r="Z30851" s="136"/>
      <c r="AC30851" s="136"/>
    </row>
    <row r="30852" spans="2:29">
      <c r="B30852" s="136"/>
      <c r="E30852" s="136"/>
      <c r="H30852" s="136"/>
      <c r="K30852" s="136"/>
      <c r="O30852" s="136"/>
      <c r="T30852" s="136"/>
      <c r="W30852" s="136"/>
      <c r="Z30852" s="136"/>
      <c r="AC30852" s="136"/>
    </row>
    <row r="30853" spans="2:29">
      <c r="B30853" s="136"/>
      <c r="E30853" s="136"/>
      <c r="H30853" s="136"/>
      <c r="K30853" s="136"/>
      <c r="O30853" s="136"/>
      <c r="T30853" s="136"/>
      <c r="W30853" s="136"/>
      <c r="Z30853" s="136"/>
      <c r="AC30853" s="136"/>
    </row>
    <row r="30854" spans="2:29">
      <c r="B30854" s="136"/>
      <c r="E30854" s="136"/>
      <c r="H30854" s="136"/>
      <c r="K30854" s="136"/>
      <c r="O30854" s="136"/>
      <c r="T30854" s="136"/>
      <c r="W30854" s="136"/>
      <c r="Z30854" s="136"/>
      <c r="AC30854" s="136"/>
    </row>
    <row r="30855" spans="2:29">
      <c r="B30855" s="136"/>
      <c r="E30855" s="136"/>
      <c r="H30855" s="136"/>
      <c r="K30855" s="136"/>
      <c r="O30855" s="136"/>
      <c r="T30855" s="136"/>
      <c r="W30855" s="136"/>
      <c r="Z30855" s="136"/>
      <c r="AC30855" s="136"/>
    </row>
    <row r="30856" spans="2:29">
      <c r="B30856" s="136"/>
      <c r="E30856" s="136"/>
      <c r="H30856" s="136"/>
      <c r="K30856" s="136"/>
      <c r="O30856" s="136"/>
      <c r="T30856" s="136"/>
      <c r="W30856" s="136"/>
      <c r="Z30856" s="136"/>
      <c r="AC30856" s="136"/>
    </row>
    <row r="30857" spans="2:29">
      <c r="B30857" s="136"/>
      <c r="E30857" s="136"/>
      <c r="H30857" s="136"/>
      <c r="K30857" s="136"/>
      <c r="O30857" s="136"/>
      <c r="T30857" s="136"/>
      <c r="W30857" s="136"/>
      <c r="Z30857" s="136"/>
      <c r="AC30857" s="136"/>
    </row>
    <row r="30858" spans="2:29">
      <c r="B30858" s="136"/>
      <c r="E30858" s="136"/>
      <c r="H30858" s="136"/>
      <c r="K30858" s="136"/>
      <c r="O30858" s="136"/>
      <c r="T30858" s="136"/>
      <c r="W30858" s="136"/>
      <c r="Z30858" s="136"/>
      <c r="AC30858" s="136"/>
    </row>
    <row r="30859" spans="2:29">
      <c r="B30859" s="136"/>
      <c r="E30859" s="136"/>
      <c r="H30859" s="136"/>
      <c r="K30859" s="136"/>
      <c r="O30859" s="136"/>
      <c r="T30859" s="136"/>
      <c r="W30859" s="136"/>
      <c r="Z30859" s="136"/>
      <c r="AC30859" s="136"/>
    </row>
    <row r="30860" spans="2:29">
      <c r="B30860" s="136"/>
      <c r="E30860" s="136"/>
      <c r="H30860" s="136"/>
      <c r="K30860" s="136"/>
      <c r="O30860" s="136"/>
      <c r="T30860" s="136"/>
      <c r="W30860" s="136"/>
      <c r="Z30860" s="136"/>
      <c r="AC30860" s="136"/>
    </row>
    <row r="30861" spans="2:29">
      <c r="B30861" s="136"/>
      <c r="E30861" s="136"/>
      <c r="H30861" s="136"/>
      <c r="K30861" s="136"/>
      <c r="O30861" s="136"/>
      <c r="T30861" s="136"/>
      <c r="W30861" s="136"/>
      <c r="Z30861" s="136"/>
      <c r="AC30861" s="136"/>
    </row>
    <row r="30862" spans="2:29">
      <c r="B30862" s="136"/>
      <c r="E30862" s="136"/>
      <c r="H30862" s="136"/>
      <c r="K30862" s="136"/>
      <c r="O30862" s="136"/>
      <c r="T30862" s="136"/>
      <c r="W30862" s="136"/>
      <c r="Z30862" s="136"/>
      <c r="AC30862" s="136"/>
    </row>
    <row r="30863" spans="2:29">
      <c r="B30863" s="136"/>
      <c r="E30863" s="136"/>
      <c r="H30863" s="136"/>
      <c r="K30863" s="136"/>
      <c r="O30863" s="136"/>
      <c r="T30863" s="136"/>
      <c r="W30863" s="136"/>
      <c r="Z30863" s="136"/>
      <c r="AC30863" s="136"/>
    </row>
    <row r="30864" spans="2:29">
      <c r="B30864" s="136"/>
      <c r="E30864" s="136"/>
      <c r="H30864" s="136"/>
      <c r="K30864" s="136"/>
      <c r="O30864" s="136"/>
      <c r="T30864" s="136"/>
      <c r="W30864" s="136"/>
      <c r="Z30864" s="136"/>
      <c r="AC30864" s="136"/>
    </row>
    <row r="30865" spans="2:29">
      <c r="B30865" s="136"/>
      <c r="E30865" s="136"/>
      <c r="H30865" s="136"/>
      <c r="K30865" s="136"/>
      <c r="O30865" s="136"/>
      <c r="T30865" s="136"/>
      <c r="W30865" s="136"/>
      <c r="Z30865" s="136"/>
      <c r="AC30865" s="136"/>
    </row>
    <row r="30866" spans="2:29">
      <c r="B30866" s="136"/>
      <c r="E30866" s="136"/>
      <c r="H30866" s="136"/>
      <c r="K30866" s="136"/>
      <c r="O30866" s="136"/>
      <c r="T30866" s="136"/>
      <c r="W30866" s="136"/>
      <c r="Z30866" s="136"/>
      <c r="AC30866" s="136"/>
    </row>
    <row r="30867" spans="2:29">
      <c r="B30867" s="136"/>
      <c r="E30867" s="136"/>
      <c r="H30867" s="136"/>
      <c r="K30867" s="136"/>
      <c r="O30867" s="136"/>
      <c r="T30867" s="136"/>
      <c r="W30867" s="136"/>
      <c r="Z30867" s="136"/>
      <c r="AC30867" s="136"/>
    </row>
    <row r="30868" spans="2:29">
      <c r="B30868" s="136"/>
      <c r="E30868" s="136"/>
      <c r="H30868" s="136"/>
      <c r="K30868" s="136"/>
      <c r="O30868" s="136"/>
      <c r="T30868" s="136"/>
      <c r="W30868" s="136"/>
      <c r="Z30868" s="136"/>
      <c r="AC30868" s="136"/>
    </row>
    <row r="30869" spans="2:29">
      <c r="B30869" s="136"/>
      <c r="E30869" s="136"/>
      <c r="H30869" s="136"/>
      <c r="K30869" s="136"/>
      <c r="O30869" s="136"/>
      <c r="T30869" s="136"/>
      <c r="W30869" s="136"/>
      <c r="Z30869" s="136"/>
      <c r="AC30869" s="136"/>
    </row>
    <row r="30870" spans="2:29">
      <c r="B30870" s="136"/>
      <c r="E30870" s="136"/>
      <c r="H30870" s="136"/>
      <c r="K30870" s="136"/>
      <c r="O30870" s="136"/>
      <c r="T30870" s="136"/>
      <c r="W30870" s="136"/>
      <c r="Z30870" s="136"/>
      <c r="AC30870" s="136"/>
    </row>
    <row r="30871" spans="2:29">
      <c r="B30871" s="136"/>
      <c r="E30871" s="136"/>
      <c r="H30871" s="136"/>
      <c r="K30871" s="136"/>
      <c r="O30871" s="136"/>
      <c r="T30871" s="136"/>
      <c r="W30871" s="136"/>
      <c r="Z30871" s="136"/>
      <c r="AC30871" s="136"/>
    </row>
    <row r="30872" spans="2:29">
      <c r="B30872" s="136"/>
      <c r="E30872" s="136"/>
      <c r="H30872" s="136"/>
      <c r="K30872" s="136"/>
      <c r="O30872" s="136"/>
      <c r="T30872" s="136"/>
      <c r="W30872" s="136"/>
      <c r="Z30872" s="136"/>
      <c r="AC30872" s="136"/>
    </row>
    <row r="30873" spans="2:29">
      <c r="B30873" s="136"/>
      <c r="E30873" s="136"/>
      <c r="H30873" s="136"/>
      <c r="K30873" s="136"/>
      <c r="O30873" s="136"/>
      <c r="T30873" s="136"/>
      <c r="W30873" s="136"/>
      <c r="Z30873" s="136"/>
      <c r="AC30873" s="136"/>
    </row>
    <row r="30874" spans="2:29">
      <c r="B30874" s="136"/>
      <c r="E30874" s="136"/>
      <c r="H30874" s="136"/>
      <c r="K30874" s="136"/>
      <c r="O30874" s="136"/>
      <c r="T30874" s="136"/>
      <c r="W30874" s="136"/>
      <c r="Z30874" s="136"/>
      <c r="AC30874" s="136"/>
    </row>
    <row r="30875" spans="2:29">
      <c r="B30875" s="136"/>
      <c r="E30875" s="136"/>
      <c r="H30875" s="136"/>
      <c r="K30875" s="136"/>
      <c r="O30875" s="136"/>
      <c r="T30875" s="136"/>
      <c r="W30875" s="136"/>
      <c r="Z30875" s="136"/>
      <c r="AC30875" s="136"/>
    </row>
    <row r="30876" spans="2:29">
      <c r="B30876" s="136"/>
      <c r="E30876" s="136"/>
      <c r="H30876" s="136"/>
      <c r="K30876" s="136"/>
      <c r="O30876" s="136"/>
      <c r="T30876" s="136"/>
      <c r="W30876" s="136"/>
      <c r="Z30876" s="136"/>
      <c r="AC30876" s="136"/>
    </row>
    <row r="30877" spans="2:29">
      <c r="B30877" s="136"/>
      <c r="E30877" s="136"/>
      <c r="H30877" s="136"/>
      <c r="K30877" s="136"/>
      <c r="O30877" s="136"/>
      <c r="T30877" s="136"/>
      <c r="W30877" s="136"/>
      <c r="Z30877" s="136"/>
      <c r="AC30877" s="136"/>
    </row>
    <row r="30878" spans="2:29">
      <c r="B30878" s="136"/>
      <c r="E30878" s="136"/>
      <c r="H30878" s="136"/>
      <c r="K30878" s="136"/>
      <c r="O30878" s="136"/>
      <c r="T30878" s="136"/>
      <c r="W30878" s="136"/>
      <c r="Z30878" s="136"/>
      <c r="AC30878" s="136"/>
    </row>
    <row r="30879" spans="2:29">
      <c r="B30879" s="136"/>
      <c r="E30879" s="136"/>
      <c r="H30879" s="136"/>
      <c r="K30879" s="136"/>
      <c r="O30879" s="136"/>
      <c r="T30879" s="136"/>
      <c r="W30879" s="136"/>
      <c r="Z30879" s="136"/>
      <c r="AC30879" s="136"/>
    </row>
    <row r="30880" spans="2:29">
      <c r="B30880" s="136"/>
      <c r="E30880" s="136"/>
      <c r="H30880" s="136"/>
      <c r="K30880" s="136"/>
      <c r="O30880" s="136"/>
      <c r="T30880" s="136"/>
      <c r="W30880" s="136"/>
      <c r="Z30880" s="136"/>
      <c r="AC30880" s="136"/>
    </row>
    <row r="30881" spans="2:29">
      <c r="B30881" s="136"/>
      <c r="E30881" s="136"/>
      <c r="H30881" s="136"/>
      <c r="K30881" s="136"/>
      <c r="O30881" s="136"/>
      <c r="T30881" s="136"/>
      <c r="W30881" s="136"/>
      <c r="Z30881" s="136"/>
      <c r="AC30881" s="136"/>
    </row>
    <row r="30882" spans="2:29">
      <c r="B30882" s="136"/>
      <c r="E30882" s="136"/>
      <c r="H30882" s="136"/>
      <c r="K30882" s="136"/>
      <c r="O30882" s="136"/>
      <c r="T30882" s="136"/>
      <c r="W30882" s="136"/>
      <c r="Z30882" s="136"/>
      <c r="AC30882" s="136"/>
    </row>
    <row r="30883" spans="2:29">
      <c r="B30883" s="136"/>
      <c r="E30883" s="136"/>
      <c r="H30883" s="136"/>
      <c r="K30883" s="136"/>
      <c r="O30883" s="136"/>
      <c r="T30883" s="136"/>
      <c r="W30883" s="136"/>
      <c r="Z30883" s="136"/>
      <c r="AC30883" s="136"/>
    </row>
    <row r="30884" spans="2:29">
      <c r="B30884" s="136"/>
      <c r="E30884" s="136"/>
      <c r="H30884" s="136"/>
      <c r="K30884" s="136"/>
      <c r="O30884" s="136"/>
      <c r="T30884" s="136"/>
      <c r="W30884" s="136"/>
      <c r="Z30884" s="136"/>
      <c r="AC30884" s="136"/>
    </row>
    <row r="30885" spans="2:29">
      <c r="B30885" s="136"/>
      <c r="E30885" s="136"/>
      <c r="H30885" s="136"/>
      <c r="K30885" s="136"/>
      <c r="O30885" s="136"/>
      <c r="T30885" s="136"/>
      <c r="W30885" s="136"/>
      <c r="Z30885" s="136"/>
      <c r="AC30885" s="136"/>
    </row>
    <row r="30886" spans="2:29">
      <c r="B30886" s="136"/>
      <c r="E30886" s="136"/>
      <c r="H30886" s="136"/>
      <c r="K30886" s="136"/>
      <c r="O30886" s="136"/>
      <c r="T30886" s="136"/>
      <c r="W30886" s="136"/>
      <c r="Z30886" s="136"/>
      <c r="AC30886" s="136"/>
    </row>
    <row r="30887" spans="2:29">
      <c r="B30887" s="136"/>
      <c r="E30887" s="136"/>
      <c r="H30887" s="136"/>
      <c r="K30887" s="136"/>
      <c r="O30887" s="136"/>
      <c r="T30887" s="136"/>
      <c r="W30887" s="136"/>
      <c r="Z30887" s="136"/>
      <c r="AC30887" s="136"/>
    </row>
    <row r="30888" spans="2:29">
      <c r="B30888" s="136"/>
      <c r="E30888" s="136"/>
      <c r="H30888" s="136"/>
      <c r="K30888" s="136"/>
      <c r="O30888" s="136"/>
      <c r="T30888" s="136"/>
      <c r="W30888" s="136"/>
      <c r="Z30888" s="136"/>
      <c r="AC30888" s="136"/>
    </row>
    <row r="30889" spans="2:29">
      <c r="B30889" s="136"/>
      <c r="E30889" s="136"/>
      <c r="H30889" s="136"/>
      <c r="K30889" s="136"/>
      <c r="O30889" s="136"/>
      <c r="T30889" s="136"/>
      <c r="W30889" s="136"/>
      <c r="Z30889" s="136"/>
      <c r="AC30889" s="136"/>
    </row>
    <row r="30890" spans="2:29">
      <c r="B30890" s="136"/>
      <c r="E30890" s="136"/>
      <c r="H30890" s="136"/>
      <c r="K30890" s="136"/>
      <c r="O30890" s="136"/>
      <c r="T30890" s="136"/>
      <c r="W30890" s="136"/>
      <c r="Z30890" s="136"/>
      <c r="AC30890" s="136"/>
    </row>
    <row r="30891" spans="2:29">
      <c r="B30891" s="136"/>
      <c r="E30891" s="136"/>
      <c r="H30891" s="136"/>
      <c r="K30891" s="136"/>
      <c r="O30891" s="136"/>
      <c r="T30891" s="136"/>
      <c r="W30891" s="136"/>
      <c r="Z30891" s="136"/>
      <c r="AC30891" s="136"/>
    </row>
    <row r="30892" spans="2:29">
      <c r="B30892" s="136"/>
      <c r="E30892" s="136"/>
      <c r="H30892" s="136"/>
      <c r="K30892" s="136"/>
      <c r="O30892" s="136"/>
      <c r="T30892" s="136"/>
      <c r="W30892" s="136"/>
      <c r="Z30892" s="136"/>
      <c r="AC30892" s="136"/>
    </row>
    <row r="30893" spans="2:29">
      <c r="B30893" s="136"/>
      <c r="E30893" s="136"/>
      <c r="H30893" s="136"/>
      <c r="K30893" s="136"/>
      <c r="O30893" s="136"/>
      <c r="T30893" s="136"/>
      <c r="W30893" s="136"/>
      <c r="Z30893" s="136"/>
      <c r="AC30893" s="136"/>
    </row>
    <row r="30894" spans="2:29">
      <c r="B30894" s="136"/>
      <c r="E30894" s="136"/>
      <c r="H30894" s="136"/>
      <c r="K30894" s="136"/>
      <c r="O30894" s="136"/>
      <c r="T30894" s="136"/>
      <c r="W30894" s="136"/>
      <c r="Z30894" s="136"/>
      <c r="AC30894" s="136"/>
    </row>
    <row r="30895" spans="2:29">
      <c r="B30895" s="136"/>
      <c r="E30895" s="136"/>
      <c r="H30895" s="136"/>
      <c r="K30895" s="136"/>
      <c r="O30895" s="136"/>
      <c r="T30895" s="136"/>
      <c r="W30895" s="136"/>
      <c r="Z30895" s="136"/>
      <c r="AC30895" s="136"/>
    </row>
    <row r="30896" spans="2:29">
      <c r="B30896" s="136"/>
      <c r="E30896" s="136"/>
      <c r="H30896" s="136"/>
      <c r="K30896" s="136"/>
      <c r="O30896" s="136"/>
      <c r="T30896" s="136"/>
      <c r="W30896" s="136"/>
      <c r="Z30896" s="136"/>
      <c r="AC30896" s="136"/>
    </row>
    <row r="30897" spans="2:29">
      <c r="B30897" s="136"/>
      <c r="E30897" s="136"/>
      <c r="H30897" s="136"/>
      <c r="K30897" s="136"/>
      <c r="O30897" s="136"/>
      <c r="T30897" s="136"/>
      <c r="W30897" s="136"/>
      <c r="Z30897" s="136"/>
      <c r="AC30897" s="136"/>
    </row>
    <row r="30898" spans="2:29">
      <c r="B30898" s="136"/>
      <c r="E30898" s="136"/>
      <c r="H30898" s="136"/>
      <c r="K30898" s="136"/>
      <c r="O30898" s="136"/>
      <c r="T30898" s="136"/>
      <c r="W30898" s="136"/>
      <c r="Z30898" s="136"/>
      <c r="AC30898" s="136"/>
    </row>
    <row r="30899" spans="2:29">
      <c r="B30899" s="136"/>
      <c r="E30899" s="136"/>
      <c r="H30899" s="136"/>
      <c r="K30899" s="136"/>
      <c r="O30899" s="136"/>
      <c r="T30899" s="136"/>
      <c r="W30899" s="136"/>
      <c r="Z30899" s="136"/>
      <c r="AC30899" s="136"/>
    </row>
    <row r="30900" spans="2:29">
      <c r="B30900" s="136"/>
      <c r="E30900" s="136"/>
      <c r="H30900" s="136"/>
      <c r="K30900" s="136"/>
      <c r="O30900" s="136"/>
      <c r="T30900" s="136"/>
      <c r="W30900" s="136"/>
      <c r="Z30900" s="136"/>
      <c r="AC30900" s="136"/>
    </row>
    <row r="30901" spans="2:29">
      <c r="B30901" s="136"/>
      <c r="E30901" s="136"/>
      <c r="H30901" s="136"/>
      <c r="K30901" s="136"/>
      <c r="O30901" s="136"/>
      <c r="T30901" s="136"/>
      <c r="W30901" s="136"/>
      <c r="Z30901" s="136"/>
      <c r="AC30901" s="136"/>
    </row>
    <row r="30902" spans="2:29">
      <c r="B30902" s="136"/>
      <c r="E30902" s="136"/>
      <c r="H30902" s="136"/>
      <c r="K30902" s="136"/>
      <c r="O30902" s="136"/>
      <c r="T30902" s="136"/>
      <c r="W30902" s="136"/>
      <c r="Z30902" s="136"/>
      <c r="AC30902" s="136"/>
    </row>
    <row r="30903" spans="2:29">
      <c r="B30903" s="136"/>
      <c r="E30903" s="136"/>
      <c r="H30903" s="136"/>
      <c r="K30903" s="136"/>
      <c r="O30903" s="136"/>
      <c r="T30903" s="136"/>
      <c r="W30903" s="136"/>
      <c r="Z30903" s="136"/>
      <c r="AC30903" s="136"/>
    </row>
    <row r="30904" spans="2:29">
      <c r="B30904" s="136"/>
      <c r="E30904" s="136"/>
      <c r="H30904" s="136"/>
      <c r="K30904" s="136"/>
      <c r="O30904" s="136"/>
      <c r="T30904" s="136"/>
      <c r="W30904" s="136"/>
      <c r="Z30904" s="136"/>
      <c r="AC30904" s="136"/>
    </row>
    <row r="30905" spans="2:29">
      <c r="B30905" s="136"/>
      <c r="E30905" s="136"/>
      <c r="H30905" s="136"/>
      <c r="K30905" s="136"/>
      <c r="O30905" s="136"/>
      <c r="T30905" s="136"/>
      <c r="W30905" s="136"/>
      <c r="Z30905" s="136"/>
      <c r="AC30905" s="136"/>
    </row>
    <row r="30906" spans="2:29">
      <c r="B30906" s="136"/>
      <c r="E30906" s="136"/>
      <c r="H30906" s="136"/>
      <c r="K30906" s="136"/>
      <c r="O30906" s="136"/>
      <c r="T30906" s="136"/>
      <c r="W30906" s="136"/>
      <c r="Z30906" s="136"/>
      <c r="AC30906" s="136"/>
    </row>
    <row r="30907" spans="2:29">
      <c r="B30907" s="136"/>
      <c r="E30907" s="136"/>
      <c r="H30907" s="136"/>
      <c r="K30907" s="136"/>
      <c r="O30907" s="136"/>
      <c r="T30907" s="136"/>
      <c r="W30907" s="136"/>
      <c r="Z30907" s="136"/>
      <c r="AC30907" s="136"/>
    </row>
    <row r="30908" spans="2:29">
      <c r="B30908" s="136"/>
      <c r="E30908" s="136"/>
      <c r="H30908" s="136"/>
      <c r="K30908" s="136"/>
      <c r="O30908" s="136"/>
      <c r="T30908" s="136"/>
      <c r="W30908" s="136"/>
      <c r="Z30908" s="136"/>
      <c r="AC30908" s="136"/>
    </row>
    <row r="30909" spans="2:29">
      <c r="B30909" s="136"/>
      <c r="E30909" s="136"/>
      <c r="H30909" s="136"/>
      <c r="K30909" s="136"/>
      <c r="O30909" s="136"/>
      <c r="T30909" s="136"/>
      <c r="W30909" s="136"/>
      <c r="Z30909" s="136"/>
      <c r="AC30909" s="136"/>
    </row>
    <row r="30910" spans="2:29">
      <c r="B30910" s="136"/>
      <c r="E30910" s="136"/>
      <c r="H30910" s="136"/>
      <c r="K30910" s="136"/>
      <c r="O30910" s="136"/>
      <c r="T30910" s="136"/>
      <c r="W30910" s="136"/>
      <c r="Z30910" s="136"/>
      <c r="AC30910" s="136"/>
    </row>
    <row r="30911" spans="2:29">
      <c r="B30911" s="136"/>
      <c r="E30911" s="136"/>
      <c r="H30911" s="136"/>
      <c r="K30911" s="136"/>
      <c r="O30911" s="136"/>
      <c r="T30911" s="136"/>
      <c r="W30911" s="136"/>
      <c r="Z30911" s="136"/>
      <c r="AC30911" s="136"/>
    </row>
    <row r="30912" spans="2:29">
      <c r="B30912" s="136"/>
      <c r="E30912" s="136"/>
      <c r="H30912" s="136"/>
      <c r="K30912" s="136"/>
      <c r="O30912" s="136"/>
      <c r="T30912" s="136"/>
      <c r="W30912" s="136"/>
      <c r="Z30912" s="136"/>
      <c r="AC30912" s="136"/>
    </row>
    <row r="30913" spans="2:29">
      <c r="B30913" s="136"/>
      <c r="E30913" s="136"/>
      <c r="H30913" s="136"/>
      <c r="K30913" s="136"/>
      <c r="O30913" s="136"/>
      <c r="T30913" s="136"/>
      <c r="W30913" s="136"/>
      <c r="Z30913" s="136"/>
      <c r="AC30913" s="136"/>
    </row>
    <row r="30914" spans="2:29">
      <c r="B30914" s="136"/>
      <c r="E30914" s="136"/>
      <c r="H30914" s="136"/>
      <c r="K30914" s="136"/>
      <c r="O30914" s="136"/>
      <c r="T30914" s="136"/>
      <c r="W30914" s="136"/>
      <c r="Z30914" s="136"/>
      <c r="AC30914" s="136"/>
    </row>
    <row r="30915" spans="2:29">
      <c r="B30915" s="136"/>
      <c r="E30915" s="136"/>
      <c r="H30915" s="136"/>
      <c r="K30915" s="136"/>
      <c r="O30915" s="136"/>
      <c r="T30915" s="136"/>
      <c r="W30915" s="136"/>
      <c r="Z30915" s="136"/>
      <c r="AC30915" s="136"/>
    </row>
    <row r="30916" spans="2:29">
      <c r="B30916" s="136"/>
      <c r="E30916" s="136"/>
      <c r="H30916" s="136"/>
      <c r="K30916" s="136"/>
      <c r="O30916" s="136"/>
      <c r="T30916" s="136"/>
      <c r="W30916" s="136"/>
      <c r="Z30916" s="136"/>
      <c r="AC30916" s="136"/>
    </row>
    <row r="30917" spans="2:29">
      <c r="B30917" s="136"/>
      <c r="E30917" s="136"/>
      <c r="H30917" s="136"/>
      <c r="K30917" s="136"/>
      <c r="O30917" s="136"/>
      <c r="T30917" s="136"/>
      <c r="W30917" s="136"/>
      <c r="Z30917" s="136"/>
      <c r="AC30917" s="136"/>
    </row>
    <row r="30918" spans="2:29">
      <c r="B30918" s="136"/>
      <c r="E30918" s="136"/>
      <c r="H30918" s="136"/>
      <c r="K30918" s="136"/>
      <c r="O30918" s="136"/>
      <c r="T30918" s="136"/>
      <c r="W30918" s="136"/>
      <c r="Z30918" s="136"/>
      <c r="AC30918" s="136"/>
    </row>
    <row r="30919" spans="2:29">
      <c r="B30919" s="136"/>
      <c r="E30919" s="136"/>
      <c r="H30919" s="136"/>
      <c r="K30919" s="136"/>
      <c r="O30919" s="136"/>
      <c r="T30919" s="136"/>
      <c r="W30919" s="136"/>
      <c r="Z30919" s="136"/>
      <c r="AC30919" s="136"/>
    </row>
    <row r="30920" spans="2:29">
      <c r="B30920" s="136"/>
      <c r="E30920" s="136"/>
      <c r="H30920" s="136"/>
      <c r="K30920" s="136"/>
      <c r="O30920" s="136"/>
      <c r="T30920" s="136"/>
      <c r="W30920" s="136"/>
      <c r="Z30920" s="136"/>
      <c r="AC30920" s="136"/>
    </row>
    <row r="30921" spans="2:29">
      <c r="B30921" s="136"/>
      <c r="E30921" s="136"/>
      <c r="H30921" s="136"/>
      <c r="K30921" s="136"/>
      <c r="O30921" s="136"/>
      <c r="T30921" s="136"/>
      <c r="W30921" s="136"/>
      <c r="Z30921" s="136"/>
      <c r="AC30921" s="136"/>
    </row>
    <row r="30922" spans="2:29">
      <c r="B30922" s="136"/>
      <c r="E30922" s="136"/>
      <c r="H30922" s="136"/>
      <c r="K30922" s="136"/>
      <c r="O30922" s="136"/>
      <c r="T30922" s="136"/>
      <c r="W30922" s="136"/>
      <c r="Z30922" s="136"/>
      <c r="AC30922" s="136"/>
    </row>
    <row r="30923" spans="2:29">
      <c r="B30923" s="136"/>
      <c r="E30923" s="136"/>
      <c r="H30923" s="136"/>
      <c r="K30923" s="136"/>
      <c r="O30923" s="136"/>
      <c r="T30923" s="136"/>
      <c r="W30923" s="136"/>
      <c r="Z30923" s="136"/>
      <c r="AC30923" s="136"/>
    </row>
    <row r="30924" spans="2:29">
      <c r="B30924" s="136"/>
      <c r="E30924" s="136"/>
      <c r="H30924" s="136"/>
      <c r="K30924" s="136"/>
      <c r="O30924" s="136"/>
      <c r="T30924" s="136"/>
      <c r="W30924" s="136"/>
      <c r="Z30924" s="136"/>
      <c r="AC30924" s="136"/>
    </row>
    <row r="30925" spans="2:29">
      <c r="B30925" s="136"/>
      <c r="E30925" s="136"/>
      <c r="H30925" s="136"/>
      <c r="K30925" s="136"/>
      <c r="O30925" s="136"/>
      <c r="T30925" s="136"/>
      <c r="W30925" s="136"/>
      <c r="Z30925" s="136"/>
      <c r="AC30925" s="136"/>
    </row>
    <row r="30926" spans="2:29">
      <c r="B30926" s="136"/>
      <c r="E30926" s="136"/>
      <c r="H30926" s="136"/>
      <c r="K30926" s="136"/>
      <c r="O30926" s="136"/>
      <c r="T30926" s="136"/>
      <c r="W30926" s="136"/>
      <c r="Z30926" s="136"/>
      <c r="AC30926" s="136"/>
    </row>
    <row r="30927" spans="2:29">
      <c r="B30927" s="136"/>
      <c r="E30927" s="136"/>
      <c r="H30927" s="136"/>
      <c r="K30927" s="136"/>
      <c r="O30927" s="136"/>
      <c r="T30927" s="136"/>
      <c r="W30927" s="136"/>
      <c r="Z30927" s="136"/>
      <c r="AC30927" s="136"/>
    </row>
    <row r="30928" spans="2:29">
      <c r="B30928" s="136"/>
      <c r="E30928" s="136"/>
      <c r="H30928" s="136"/>
      <c r="K30928" s="136"/>
      <c r="O30928" s="136"/>
      <c r="T30928" s="136"/>
      <c r="W30928" s="136"/>
      <c r="Z30928" s="136"/>
      <c r="AC30928" s="136"/>
    </row>
    <row r="30929" spans="2:29">
      <c r="B30929" s="136"/>
      <c r="E30929" s="136"/>
      <c r="H30929" s="136"/>
      <c r="K30929" s="136"/>
      <c r="O30929" s="136"/>
      <c r="T30929" s="136"/>
      <c r="W30929" s="136"/>
      <c r="Z30929" s="136"/>
      <c r="AC30929" s="136"/>
    </row>
    <row r="30930" spans="2:29">
      <c r="B30930" s="136"/>
      <c r="E30930" s="136"/>
      <c r="H30930" s="136"/>
      <c r="K30930" s="136"/>
      <c r="O30930" s="136"/>
      <c r="T30930" s="136"/>
      <c r="W30930" s="136"/>
      <c r="Z30930" s="136"/>
      <c r="AC30930" s="136"/>
    </row>
    <row r="30931" spans="2:29">
      <c r="B30931" s="136"/>
      <c r="E30931" s="136"/>
      <c r="H30931" s="136"/>
      <c r="K30931" s="136"/>
      <c r="O30931" s="136"/>
      <c r="T30931" s="136"/>
      <c r="W30931" s="136"/>
      <c r="Z30931" s="136"/>
      <c r="AC30931" s="136"/>
    </row>
    <row r="30932" spans="2:29">
      <c r="B30932" s="136"/>
      <c r="E30932" s="136"/>
      <c r="H30932" s="136"/>
      <c r="K30932" s="136"/>
      <c r="O30932" s="136"/>
      <c r="T30932" s="136"/>
      <c r="W30932" s="136"/>
      <c r="Z30932" s="136"/>
      <c r="AC30932" s="136"/>
    </row>
    <row r="30933" spans="2:29">
      <c r="B30933" s="136"/>
      <c r="E30933" s="136"/>
      <c r="H30933" s="136"/>
      <c r="K30933" s="136"/>
      <c r="O30933" s="136"/>
      <c r="T30933" s="136"/>
      <c r="W30933" s="136"/>
      <c r="Z30933" s="136"/>
      <c r="AC30933" s="136"/>
    </row>
    <row r="30934" spans="2:29">
      <c r="B30934" s="136"/>
      <c r="E30934" s="136"/>
      <c r="H30934" s="136"/>
      <c r="K30934" s="136"/>
      <c r="O30934" s="136"/>
      <c r="T30934" s="136"/>
      <c r="W30934" s="136"/>
      <c r="Z30934" s="136"/>
      <c r="AC30934" s="136"/>
    </row>
    <row r="30935" spans="2:29">
      <c r="B30935" s="136"/>
      <c r="E30935" s="136"/>
      <c r="H30935" s="136"/>
      <c r="K30935" s="136"/>
      <c r="O30935" s="136"/>
      <c r="T30935" s="136"/>
      <c r="W30935" s="136"/>
      <c r="Z30935" s="136"/>
      <c r="AC30935" s="136"/>
    </row>
    <row r="30936" spans="2:29">
      <c r="B30936" s="136"/>
      <c r="E30936" s="136"/>
      <c r="H30936" s="136"/>
      <c r="K30936" s="136"/>
      <c r="O30936" s="136"/>
      <c r="T30936" s="136"/>
      <c r="W30936" s="136"/>
      <c r="Z30936" s="136"/>
      <c r="AC30936" s="136"/>
    </row>
    <row r="30937" spans="2:29">
      <c r="B30937" s="136"/>
      <c r="E30937" s="136"/>
      <c r="H30937" s="136"/>
      <c r="K30937" s="136"/>
      <c r="O30937" s="136"/>
      <c r="T30937" s="136"/>
      <c r="W30937" s="136"/>
      <c r="Z30937" s="136"/>
      <c r="AC30937" s="136"/>
    </row>
    <row r="30938" spans="2:29">
      <c r="B30938" s="136"/>
      <c r="E30938" s="136"/>
      <c r="H30938" s="136"/>
      <c r="K30938" s="136"/>
      <c r="O30938" s="136"/>
      <c r="T30938" s="136"/>
      <c r="W30938" s="136"/>
      <c r="Z30938" s="136"/>
      <c r="AC30938" s="136"/>
    </row>
    <row r="30939" spans="2:29">
      <c r="B30939" s="136"/>
      <c r="E30939" s="136"/>
      <c r="H30939" s="136"/>
      <c r="K30939" s="136"/>
      <c r="O30939" s="136"/>
      <c r="T30939" s="136"/>
      <c r="W30939" s="136"/>
      <c r="Z30939" s="136"/>
      <c r="AC30939" s="136"/>
    </row>
    <row r="30940" spans="2:29">
      <c r="B30940" s="136"/>
      <c r="E30940" s="136"/>
      <c r="H30940" s="136"/>
      <c r="K30940" s="136"/>
      <c r="O30940" s="136"/>
      <c r="T30940" s="136"/>
      <c r="W30940" s="136"/>
      <c r="Z30940" s="136"/>
      <c r="AC30940" s="136"/>
    </row>
    <row r="30941" spans="2:29">
      <c r="B30941" s="136"/>
      <c r="E30941" s="136"/>
      <c r="H30941" s="136"/>
      <c r="K30941" s="136"/>
      <c r="O30941" s="136"/>
      <c r="T30941" s="136"/>
      <c r="W30941" s="136"/>
      <c r="Z30941" s="136"/>
      <c r="AC30941" s="136"/>
    </row>
    <row r="30942" spans="2:29">
      <c r="B30942" s="136"/>
      <c r="E30942" s="136"/>
      <c r="H30942" s="136"/>
      <c r="K30942" s="136"/>
      <c r="O30942" s="136"/>
      <c r="T30942" s="136"/>
      <c r="W30942" s="136"/>
      <c r="Z30942" s="136"/>
      <c r="AC30942" s="136"/>
    </row>
    <row r="30943" spans="2:29">
      <c r="B30943" s="136"/>
      <c r="E30943" s="136"/>
      <c r="H30943" s="136"/>
      <c r="K30943" s="136"/>
      <c r="O30943" s="136"/>
      <c r="T30943" s="136"/>
      <c r="W30943" s="136"/>
      <c r="Z30943" s="136"/>
      <c r="AC30943" s="136"/>
    </row>
    <row r="30944" spans="2:29">
      <c r="B30944" s="136"/>
      <c r="E30944" s="136"/>
      <c r="H30944" s="136"/>
      <c r="K30944" s="136"/>
      <c r="O30944" s="136"/>
      <c r="T30944" s="136"/>
      <c r="W30944" s="136"/>
      <c r="Z30944" s="136"/>
      <c r="AC30944" s="136"/>
    </row>
    <row r="30945" spans="2:29">
      <c r="B30945" s="136"/>
      <c r="E30945" s="136"/>
      <c r="H30945" s="136"/>
      <c r="K30945" s="136"/>
      <c r="O30945" s="136"/>
      <c r="T30945" s="136"/>
      <c r="W30945" s="136"/>
      <c r="Z30945" s="136"/>
      <c r="AC30945" s="136"/>
    </row>
    <row r="30946" spans="2:29">
      <c r="B30946" s="136"/>
      <c r="E30946" s="136"/>
      <c r="H30946" s="136"/>
      <c r="K30946" s="136"/>
      <c r="O30946" s="136"/>
      <c r="T30946" s="136"/>
      <c r="W30946" s="136"/>
      <c r="Z30946" s="136"/>
      <c r="AC30946" s="136"/>
    </row>
    <row r="30947" spans="2:29">
      <c r="B30947" s="136"/>
      <c r="E30947" s="136"/>
      <c r="H30947" s="136"/>
      <c r="K30947" s="136"/>
      <c r="O30947" s="136"/>
      <c r="T30947" s="136"/>
      <c r="W30947" s="136"/>
      <c r="Z30947" s="136"/>
      <c r="AC30947" s="136"/>
    </row>
    <row r="30948" spans="2:29">
      <c r="B30948" s="136"/>
      <c r="E30948" s="136"/>
      <c r="H30948" s="136"/>
      <c r="K30948" s="136"/>
      <c r="O30948" s="136"/>
      <c r="T30948" s="136"/>
      <c r="W30948" s="136"/>
      <c r="Z30948" s="136"/>
      <c r="AC30948" s="136"/>
    </row>
    <row r="30949" spans="2:29">
      <c r="B30949" s="136"/>
      <c r="E30949" s="136"/>
      <c r="H30949" s="136"/>
      <c r="K30949" s="136"/>
      <c r="O30949" s="136"/>
      <c r="T30949" s="136"/>
      <c r="W30949" s="136"/>
      <c r="Z30949" s="136"/>
      <c r="AC30949" s="136"/>
    </row>
    <row r="30950" spans="2:29">
      <c r="B30950" s="136"/>
      <c r="E30950" s="136"/>
      <c r="H30950" s="136"/>
      <c r="K30950" s="136"/>
      <c r="O30950" s="136"/>
      <c r="T30950" s="136"/>
      <c r="W30950" s="136"/>
      <c r="Z30950" s="136"/>
      <c r="AC30950" s="136"/>
    </row>
    <row r="30951" spans="2:29">
      <c r="B30951" s="136"/>
      <c r="E30951" s="136"/>
      <c r="H30951" s="136"/>
      <c r="K30951" s="136"/>
      <c r="O30951" s="136"/>
      <c r="T30951" s="136"/>
      <c r="W30951" s="136"/>
      <c r="Z30951" s="136"/>
      <c r="AC30951" s="136"/>
    </row>
    <row r="30952" spans="2:29">
      <c r="B30952" s="136"/>
      <c r="E30952" s="136"/>
      <c r="H30952" s="136"/>
      <c r="K30952" s="136"/>
      <c r="O30952" s="136"/>
      <c r="T30952" s="136"/>
      <c r="W30952" s="136"/>
      <c r="Z30952" s="136"/>
      <c r="AC30952" s="136"/>
    </row>
    <row r="30953" spans="2:29">
      <c r="B30953" s="136"/>
      <c r="E30953" s="136"/>
      <c r="H30953" s="136"/>
      <c r="K30953" s="136"/>
      <c r="O30953" s="136"/>
      <c r="T30953" s="136"/>
      <c r="W30953" s="136"/>
      <c r="Z30953" s="136"/>
      <c r="AC30953" s="136"/>
    </row>
    <row r="30954" spans="2:29">
      <c r="B30954" s="136"/>
      <c r="E30954" s="136"/>
      <c r="H30954" s="136"/>
      <c r="K30954" s="136"/>
      <c r="O30954" s="136"/>
      <c r="T30954" s="136"/>
      <c r="W30954" s="136"/>
      <c r="Z30954" s="136"/>
      <c r="AC30954" s="136"/>
    </row>
    <row r="30955" spans="2:29">
      <c r="B30955" s="136"/>
      <c r="E30955" s="136"/>
      <c r="H30955" s="136"/>
      <c r="K30955" s="136"/>
      <c r="O30955" s="136"/>
      <c r="T30955" s="136"/>
      <c r="W30955" s="136"/>
      <c r="Z30955" s="136"/>
      <c r="AC30955" s="136"/>
    </row>
    <row r="30956" spans="2:29">
      <c r="B30956" s="136"/>
      <c r="E30956" s="136"/>
      <c r="H30956" s="136"/>
      <c r="K30956" s="136"/>
      <c r="O30956" s="136"/>
      <c r="T30956" s="136"/>
      <c r="W30956" s="136"/>
      <c r="Z30956" s="136"/>
      <c r="AC30956" s="136"/>
    </row>
    <row r="30957" spans="2:29">
      <c r="B30957" s="136"/>
      <c r="E30957" s="136"/>
      <c r="H30957" s="136"/>
      <c r="K30957" s="136"/>
      <c r="O30957" s="136"/>
      <c r="T30957" s="136"/>
      <c r="W30957" s="136"/>
      <c r="Z30957" s="136"/>
      <c r="AC30957" s="136"/>
    </row>
    <row r="30958" spans="2:29">
      <c r="B30958" s="136"/>
      <c r="E30958" s="136"/>
      <c r="H30958" s="136"/>
      <c r="K30958" s="136"/>
      <c r="O30958" s="136"/>
      <c r="T30958" s="136"/>
      <c r="W30958" s="136"/>
      <c r="Z30958" s="136"/>
      <c r="AC30958" s="136"/>
    </row>
    <row r="30959" spans="2:29">
      <c r="B30959" s="136"/>
      <c r="E30959" s="136"/>
      <c r="H30959" s="136"/>
      <c r="K30959" s="136"/>
      <c r="O30959" s="136"/>
      <c r="T30959" s="136"/>
      <c r="W30959" s="136"/>
      <c r="Z30959" s="136"/>
      <c r="AC30959" s="136"/>
    </row>
    <row r="30960" spans="2:29">
      <c r="B30960" s="136"/>
      <c r="E30960" s="136"/>
      <c r="H30960" s="136"/>
      <c r="K30960" s="136"/>
      <c r="O30960" s="136"/>
      <c r="T30960" s="136"/>
      <c r="W30960" s="136"/>
      <c r="Z30960" s="136"/>
      <c r="AC30960" s="136"/>
    </row>
    <row r="30961" spans="2:29">
      <c r="B30961" s="136"/>
      <c r="E30961" s="136"/>
      <c r="H30961" s="136"/>
      <c r="K30961" s="136"/>
      <c r="O30961" s="136"/>
      <c r="T30961" s="136"/>
      <c r="W30961" s="136"/>
      <c r="Z30961" s="136"/>
      <c r="AC30961" s="136"/>
    </row>
    <row r="30962" spans="2:29">
      <c r="B30962" s="136"/>
      <c r="E30962" s="136"/>
      <c r="H30962" s="136"/>
      <c r="K30962" s="136"/>
      <c r="O30962" s="136"/>
      <c r="T30962" s="136"/>
      <c r="W30962" s="136"/>
      <c r="Z30962" s="136"/>
      <c r="AC30962" s="136"/>
    </row>
    <row r="30963" spans="2:29">
      <c r="B30963" s="136"/>
      <c r="E30963" s="136"/>
      <c r="H30963" s="136"/>
      <c r="K30963" s="136"/>
      <c r="O30963" s="136"/>
      <c r="T30963" s="136"/>
      <c r="W30963" s="136"/>
      <c r="Z30963" s="136"/>
      <c r="AC30963" s="136"/>
    </row>
    <row r="30964" spans="2:29">
      <c r="B30964" s="136"/>
      <c r="E30964" s="136"/>
      <c r="H30964" s="136"/>
      <c r="K30964" s="136"/>
      <c r="O30964" s="136"/>
      <c r="T30964" s="136"/>
      <c r="W30964" s="136"/>
      <c r="Z30964" s="136"/>
      <c r="AC30964" s="136"/>
    </row>
    <row r="30965" spans="2:29">
      <c r="B30965" s="136"/>
      <c r="E30965" s="136"/>
      <c r="H30965" s="136"/>
      <c r="K30965" s="136"/>
      <c r="O30965" s="136"/>
      <c r="T30965" s="136"/>
      <c r="W30965" s="136"/>
      <c r="Z30965" s="136"/>
      <c r="AC30965" s="136"/>
    </row>
    <row r="30966" spans="2:29">
      <c r="B30966" s="136"/>
      <c r="E30966" s="136"/>
      <c r="H30966" s="136"/>
      <c r="K30966" s="136"/>
      <c r="O30966" s="136"/>
      <c r="T30966" s="136"/>
      <c r="W30966" s="136"/>
      <c r="Z30966" s="136"/>
      <c r="AC30966" s="136"/>
    </row>
    <row r="30967" spans="2:29">
      <c r="B30967" s="136"/>
      <c r="E30967" s="136"/>
      <c r="H30967" s="136"/>
      <c r="K30967" s="136"/>
      <c r="O30967" s="136"/>
      <c r="T30967" s="136"/>
      <c r="W30967" s="136"/>
      <c r="Z30967" s="136"/>
      <c r="AC30967" s="136"/>
    </row>
    <row r="30968" spans="2:29">
      <c r="B30968" s="136"/>
      <c r="E30968" s="136"/>
      <c r="H30968" s="136"/>
      <c r="K30968" s="136"/>
      <c r="O30968" s="136"/>
      <c r="T30968" s="136"/>
      <c r="W30968" s="136"/>
      <c r="Z30968" s="136"/>
      <c r="AC30968" s="136"/>
    </row>
    <row r="30969" spans="2:29">
      <c r="B30969" s="136"/>
      <c r="E30969" s="136"/>
      <c r="H30969" s="136"/>
      <c r="K30969" s="136"/>
      <c r="O30969" s="136"/>
      <c r="T30969" s="136"/>
      <c r="W30969" s="136"/>
      <c r="Z30969" s="136"/>
      <c r="AC30969" s="136"/>
    </row>
    <row r="30970" spans="2:29">
      <c r="B30970" s="136"/>
      <c r="E30970" s="136"/>
      <c r="H30970" s="136"/>
      <c r="K30970" s="136"/>
      <c r="O30970" s="136"/>
      <c r="T30970" s="136"/>
      <c r="W30970" s="136"/>
      <c r="Z30970" s="136"/>
      <c r="AC30970" s="136"/>
    </row>
    <row r="30971" spans="2:29">
      <c r="B30971" s="136"/>
      <c r="E30971" s="136"/>
      <c r="H30971" s="136"/>
      <c r="K30971" s="136"/>
      <c r="O30971" s="136"/>
      <c r="T30971" s="136"/>
      <c r="W30971" s="136"/>
      <c r="Z30971" s="136"/>
      <c r="AC30971" s="136"/>
    </row>
    <row r="30972" spans="2:29">
      <c r="B30972" s="136"/>
      <c r="E30972" s="136"/>
      <c r="H30972" s="136"/>
      <c r="K30972" s="136"/>
      <c r="O30972" s="136"/>
      <c r="T30972" s="136"/>
      <c r="W30972" s="136"/>
      <c r="Z30972" s="136"/>
      <c r="AC30972" s="136"/>
    </row>
    <row r="30973" spans="2:29">
      <c r="B30973" s="136"/>
      <c r="E30973" s="136"/>
      <c r="H30973" s="136"/>
      <c r="K30973" s="136"/>
      <c r="O30973" s="136"/>
      <c r="T30973" s="136"/>
      <c r="W30973" s="136"/>
      <c r="Z30973" s="136"/>
      <c r="AC30973" s="136"/>
    </row>
    <row r="30974" spans="2:29">
      <c r="B30974" s="136"/>
      <c r="E30974" s="136"/>
      <c r="H30974" s="136"/>
      <c r="K30974" s="136"/>
      <c r="O30974" s="136"/>
      <c r="T30974" s="136"/>
      <c r="W30974" s="136"/>
      <c r="Z30974" s="136"/>
      <c r="AC30974" s="136"/>
    </row>
    <row r="30975" spans="2:29">
      <c r="B30975" s="136"/>
      <c r="E30975" s="136"/>
      <c r="H30975" s="136"/>
      <c r="K30975" s="136"/>
      <c r="O30975" s="136"/>
      <c r="T30975" s="136"/>
      <c r="W30975" s="136"/>
      <c r="Z30975" s="136"/>
      <c r="AC30975" s="136"/>
    </row>
    <row r="30976" spans="2:29">
      <c r="B30976" s="136"/>
      <c r="E30976" s="136"/>
      <c r="H30976" s="136"/>
      <c r="K30976" s="136"/>
      <c r="O30976" s="136"/>
      <c r="T30976" s="136"/>
      <c r="W30976" s="136"/>
      <c r="Z30976" s="136"/>
      <c r="AC30976" s="136"/>
    </row>
    <row r="30977" spans="2:29">
      <c r="B30977" s="136"/>
      <c r="E30977" s="136"/>
      <c r="H30977" s="136"/>
      <c r="K30977" s="136"/>
      <c r="O30977" s="136"/>
      <c r="T30977" s="136"/>
      <c r="W30977" s="136"/>
      <c r="Z30977" s="136"/>
      <c r="AC30977" s="136"/>
    </row>
    <row r="30978" spans="2:29">
      <c r="B30978" s="136"/>
      <c r="E30978" s="136"/>
      <c r="H30978" s="136"/>
      <c r="K30978" s="136"/>
      <c r="O30978" s="136"/>
      <c r="T30978" s="136"/>
      <c r="W30978" s="136"/>
      <c r="Z30978" s="136"/>
      <c r="AC30978" s="136"/>
    </row>
    <row r="30979" spans="2:29">
      <c r="B30979" s="136"/>
      <c r="E30979" s="136"/>
      <c r="H30979" s="136"/>
      <c r="K30979" s="136"/>
      <c r="O30979" s="136"/>
      <c r="T30979" s="136"/>
      <c r="W30979" s="136"/>
      <c r="Z30979" s="136"/>
      <c r="AC30979" s="136"/>
    </row>
    <row r="30980" spans="2:29">
      <c r="B30980" s="136"/>
      <c r="E30980" s="136"/>
      <c r="H30980" s="136"/>
      <c r="K30980" s="136"/>
      <c r="O30980" s="136"/>
      <c r="T30980" s="136"/>
      <c r="W30980" s="136"/>
      <c r="Z30980" s="136"/>
      <c r="AC30980" s="136"/>
    </row>
    <row r="30981" spans="2:29">
      <c r="B30981" s="136"/>
      <c r="E30981" s="136"/>
      <c r="H30981" s="136"/>
      <c r="K30981" s="136"/>
      <c r="O30981" s="136"/>
      <c r="T30981" s="136"/>
      <c r="W30981" s="136"/>
      <c r="Z30981" s="136"/>
      <c r="AC30981" s="136"/>
    </row>
    <row r="30982" spans="2:29">
      <c r="B30982" s="136"/>
      <c r="E30982" s="136"/>
      <c r="H30982" s="136"/>
      <c r="K30982" s="136"/>
      <c r="O30982" s="136"/>
      <c r="T30982" s="136"/>
      <c r="W30982" s="136"/>
      <c r="Z30982" s="136"/>
      <c r="AC30982" s="136"/>
    </row>
    <row r="30983" spans="2:29">
      <c r="B30983" s="136"/>
      <c r="E30983" s="136"/>
      <c r="H30983" s="136"/>
      <c r="K30983" s="136"/>
      <c r="O30983" s="136"/>
      <c r="T30983" s="136"/>
      <c r="W30983" s="136"/>
      <c r="Z30983" s="136"/>
      <c r="AC30983" s="136"/>
    </row>
    <row r="30984" spans="2:29">
      <c r="B30984" s="136"/>
      <c r="E30984" s="136"/>
      <c r="H30984" s="136"/>
      <c r="K30984" s="136"/>
      <c r="O30984" s="136"/>
      <c r="T30984" s="136"/>
      <c r="W30984" s="136"/>
      <c r="Z30984" s="136"/>
      <c r="AC30984" s="136"/>
    </row>
    <row r="30985" spans="2:29">
      <c r="B30985" s="136"/>
      <c r="E30985" s="136"/>
      <c r="H30985" s="136"/>
      <c r="K30985" s="136"/>
      <c r="O30985" s="136"/>
      <c r="T30985" s="136"/>
      <c r="W30985" s="136"/>
      <c r="Z30985" s="136"/>
      <c r="AC30985" s="136"/>
    </row>
    <row r="30986" spans="2:29">
      <c r="B30986" s="136"/>
      <c r="E30986" s="136"/>
      <c r="H30986" s="136"/>
      <c r="K30986" s="136"/>
      <c r="O30986" s="136"/>
      <c r="T30986" s="136"/>
      <c r="W30986" s="136"/>
      <c r="Z30986" s="136"/>
      <c r="AC30986" s="136"/>
    </row>
    <row r="30987" spans="2:29">
      <c r="B30987" s="136"/>
      <c r="E30987" s="136"/>
      <c r="H30987" s="136"/>
      <c r="K30987" s="136"/>
      <c r="O30987" s="136"/>
      <c r="T30987" s="136"/>
      <c r="W30987" s="136"/>
      <c r="Z30987" s="136"/>
      <c r="AC30987" s="136"/>
    </row>
    <row r="30988" spans="2:29">
      <c r="B30988" s="136"/>
      <c r="E30988" s="136"/>
      <c r="H30988" s="136"/>
      <c r="K30988" s="136"/>
      <c r="O30988" s="136"/>
      <c r="T30988" s="136"/>
      <c r="W30988" s="136"/>
      <c r="Z30988" s="136"/>
      <c r="AC30988" s="136"/>
    </row>
    <row r="30989" spans="2:29">
      <c r="B30989" s="136"/>
      <c r="E30989" s="136"/>
      <c r="H30989" s="136"/>
      <c r="K30989" s="136"/>
      <c r="O30989" s="136"/>
      <c r="T30989" s="136"/>
      <c r="W30989" s="136"/>
      <c r="Z30989" s="136"/>
      <c r="AC30989" s="136"/>
    </row>
    <row r="30990" spans="2:29">
      <c r="B30990" s="136"/>
      <c r="E30990" s="136"/>
      <c r="H30990" s="136"/>
      <c r="K30990" s="136"/>
      <c r="O30990" s="136"/>
      <c r="T30990" s="136"/>
      <c r="W30990" s="136"/>
      <c r="Z30990" s="136"/>
      <c r="AC30990" s="136"/>
    </row>
    <row r="30991" spans="2:29">
      <c r="B30991" s="136"/>
      <c r="E30991" s="136"/>
      <c r="H30991" s="136"/>
      <c r="K30991" s="136"/>
      <c r="O30991" s="136"/>
      <c r="T30991" s="136"/>
      <c r="W30991" s="136"/>
      <c r="Z30991" s="136"/>
      <c r="AC30991" s="136"/>
    </row>
    <row r="30992" spans="2:29">
      <c r="B30992" s="136"/>
      <c r="E30992" s="136"/>
      <c r="H30992" s="136"/>
      <c r="K30992" s="136"/>
      <c r="O30992" s="136"/>
      <c r="T30992" s="136"/>
      <c r="W30992" s="136"/>
      <c r="Z30992" s="136"/>
      <c r="AC30992" s="136"/>
    </row>
    <row r="30993" spans="2:29">
      <c r="B30993" s="136"/>
      <c r="E30993" s="136"/>
      <c r="H30993" s="136"/>
      <c r="K30993" s="136"/>
      <c r="O30993" s="136"/>
      <c r="T30993" s="136"/>
      <c r="W30993" s="136"/>
      <c r="Z30993" s="136"/>
      <c r="AC30993" s="136"/>
    </row>
    <row r="30994" spans="2:29">
      <c r="B30994" s="136"/>
      <c r="E30994" s="136"/>
      <c r="H30994" s="136"/>
      <c r="K30994" s="136"/>
      <c r="O30994" s="136"/>
      <c r="T30994" s="136"/>
      <c r="W30994" s="136"/>
      <c r="Z30994" s="136"/>
      <c r="AC30994" s="136"/>
    </row>
    <row r="30995" spans="2:29">
      <c r="B30995" s="136"/>
      <c r="E30995" s="136"/>
      <c r="H30995" s="136"/>
      <c r="K30995" s="136"/>
      <c r="O30995" s="136"/>
      <c r="T30995" s="136"/>
      <c r="W30995" s="136"/>
      <c r="Z30995" s="136"/>
      <c r="AC30995" s="136"/>
    </row>
    <row r="30996" spans="2:29">
      <c r="B30996" s="136"/>
      <c r="E30996" s="136"/>
      <c r="H30996" s="136"/>
      <c r="K30996" s="136"/>
      <c r="O30996" s="136"/>
      <c r="T30996" s="136"/>
      <c r="W30996" s="136"/>
      <c r="Z30996" s="136"/>
      <c r="AC30996" s="136"/>
    </row>
    <row r="30997" spans="2:29">
      <c r="B30997" s="136"/>
      <c r="E30997" s="136"/>
      <c r="H30997" s="136"/>
      <c r="K30997" s="136"/>
      <c r="O30997" s="136"/>
      <c r="T30997" s="136"/>
      <c r="W30997" s="136"/>
      <c r="Z30997" s="136"/>
      <c r="AC30997" s="136"/>
    </row>
    <row r="30998" spans="2:29">
      <c r="B30998" s="136"/>
      <c r="E30998" s="136"/>
      <c r="H30998" s="136"/>
      <c r="K30998" s="136"/>
      <c r="O30998" s="136"/>
      <c r="T30998" s="136"/>
      <c r="W30998" s="136"/>
      <c r="Z30998" s="136"/>
      <c r="AC30998" s="136"/>
    </row>
    <row r="30999" spans="2:29">
      <c r="B30999" s="136"/>
      <c r="E30999" s="136"/>
      <c r="H30999" s="136"/>
      <c r="K30999" s="136"/>
      <c r="O30999" s="136"/>
      <c r="T30999" s="136"/>
      <c r="W30999" s="136"/>
      <c r="Z30999" s="136"/>
      <c r="AC30999" s="136"/>
    </row>
    <row r="31000" spans="2:29">
      <c r="B31000" s="136"/>
      <c r="E31000" s="136"/>
      <c r="H31000" s="136"/>
      <c r="K31000" s="136"/>
      <c r="O31000" s="136"/>
      <c r="T31000" s="136"/>
      <c r="W31000" s="136"/>
      <c r="Z31000" s="136"/>
      <c r="AC31000" s="136"/>
    </row>
    <row r="31001" spans="2:29">
      <c r="B31001" s="136"/>
      <c r="E31001" s="136"/>
      <c r="H31001" s="136"/>
      <c r="K31001" s="136"/>
      <c r="O31001" s="136"/>
      <c r="T31001" s="136"/>
      <c r="W31001" s="136"/>
      <c r="Z31001" s="136"/>
      <c r="AC31001" s="136"/>
    </row>
    <row r="31002" spans="2:29">
      <c r="B31002" s="136"/>
      <c r="E31002" s="136"/>
      <c r="H31002" s="136"/>
      <c r="K31002" s="136"/>
      <c r="O31002" s="136"/>
      <c r="T31002" s="136"/>
      <c r="W31002" s="136"/>
      <c r="Z31002" s="136"/>
      <c r="AC31002" s="136"/>
    </row>
    <row r="31003" spans="2:29">
      <c r="B31003" s="136"/>
      <c r="E31003" s="136"/>
      <c r="H31003" s="136"/>
      <c r="K31003" s="136"/>
      <c r="O31003" s="136"/>
      <c r="T31003" s="136"/>
      <c r="W31003" s="136"/>
      <c r="Z31003" s="136"/>
      <c r="AC31003" s="136"/>
    </row>
    <row r="31004" spans="2:29">
      <c r="B31004" s="136"/>
      <c r="E31004" s="136"/>
      <c r="H31004" s="136"/>
      <c r="K31004" s="136"/>
      <c r="O31004" s="136"/>
      <c r="T31004" s="136"/>
      <c r="W31004" s="136"/>
      <c r="Z31004" s="136"/>
      <c r="AC31004" s="136"/>
    </row>
    <row r="31005" spans="2:29">
      <c r="B31005" s="136"/>
      <c r="E31005" s="136"/>
      <c r="H31005" s="136"/>
      <c r="K31005" s="136"/>
      <c r="O31005" s="136"/>
      <c r="T31005" s="136"/>
      <c r="W31005" s="136"/>
      <c r="Z31005" s="136"/>
      <c r="AC31005" s="136"/>
    </row>
    <row r="31006" spans="2:29">
      <c r="B31006" s="136"/>
      <c r="E31006" s="136"/>
      <c r="H31006" s="136"/>
      <c r="K31006" s="136"/>
      <c r="O31006" s="136"/>
      <c r="T31006" s="136"/>
      <c r="W31006" s="136"/>
      <c r="Z31006" s="136"/>
      <c r="AC31006" s="136"/>
    </row>
    <row r="31007" spans="2:29">
      <c r="B31007" s="136"/>
      <c r="E31007" s="136"/>
      <c r="H31007" s="136"/>
      <c r="K31007" s="136"/>
      <c r="O31007" s="136"/>
      <c r="T31007" s="136"/>
      <c r="W31007" s="136"/>
      <c r="Z31007" s="136"/>
      <c r="AC31007" s="136"/>
    </row>
    <row r="31008" spans="2:29">
      <c r="B31008" s="136"/>
      <c r="E31008" s="136"/>
      <c r="H31008" s="136"/>
      <c r="K31008" s="136"/>
      <c r="O31008" s="136"/>
      <c r="T31008" s="136"/>
      <c r="W31008" s="136"/>
      <c r="Z31008" s="136"/>
      <c r="AC31008" s="136"/>
    </row>
    <row r="31009" spans="2:29">
      <c r="B31009" s="136"/>
      <c r="E31009" s="136"/>
      <c r="H31009" s="136"/>
      <c r="K31009" s="136"/>
      <c r="O31009" s="136"/>
      <c r="T31009" s="136"/>
      <c r="W31009" s="136"/>
      <c r="Z31009" s="136"/>
      <c r="AC31009" s="136"/>
    </row>
    <row r="31010" spans="2:29">
      <c r="B31010" s="136"/>
      <c r="E31010" s="136"/>
      <c r="H31010" s="136"/>
      <c r="K31010" s="136"/>
      <c r="O31010" s="136"/>
      <c r="T31010" s="136"/>
      <c r="W31010" s="136"/>
      <c r="Z31010" s="136"/>
      <c r="AC31010" s="136"/>
    </row>
    <row r="31011" spans="2:29">
      <c r="B31011" s="136"/>
      <c r="E31011" s="136"/>
      <c r="H31011" s="136"/>
      <c r="K31011" s="136"/>
      <c r="O31011" s="136"/>
      <c r="T31011" s="136"/>
      <c r="W31011" s="136"/>
      <c r="Z31011" s="136"/>
      <c r="AC31011" s="136"/>
    </row>
    <row r="31012" spans="2:29">
      <c r="B31012" s="136"/>
      <c r="E31012" s="136"/>
      <c r="H31012" s="136"/>
      <c r="K31012" s="136"/>
      <c r="O31012" s="136"/>
      <c r="T31012" s="136"/>
      <c r="W31012" s="136"/>
      <c r="Z31012" s="136"/>
      <c r="AC31012" s="136"/>
    </row>
    <row r="31013" spans="2:29">
      <c r="B31013" s="136"/>
      <c r="E31013" s="136"/>
      <c r="H31013" s="136"/>
      <c r="K31013" s="136"/>
      <c r="O31013" s="136"/>
      <c r="T31013" s="136"/>
      <c r="W31013" s="136"/>
      <c r="Z31013" s="136"/>
      <c r="AC31013" s="136"/>
    </row>
    <row r="31014" spans="2:29">
      <c r="B31014" s="136"/>
      <c r="E31014" s="136"/>
      <c r="H31014" s="136"/>
      <c r="K31014" s="136"/>
      <c r="O31014" s="136"/>
      <c r="T31014" s="136"/>
      <c r="W31014" s="136"/>
      <c r="Z31014" s="136"/>
      <c r="AC31014" s="136"/>
    </row>
    <row r="31015" spans="2:29">
      <c r="B31015" s="136"/>
      <c r="E31015" s="136"/>
      <c r="H31015" s="136"/>
      <c r="K31015" s="136"/>
      <c r="O31015" s="136"/>
      <c r="T31015" s="136"/>
      <c r="W31015" s="136"/>
      <c r="Z31015" s="136"/>
      <c r="AC31015" s="136"/>
    </row>
    <row r="31016" spans="2:29">
      <c r="B31016" s="136"/>
      <c r="E31016" s="136"/>
      <c r="H31016" s="136"/>
      <c r="K31016" s="136"/>
      <c r="O31016" s="136"/>
      <c r="T31016" s="136"/>
      <c r="W31016" s="136"/>
      <c r="Z31016" s="136"/>
      <c r="AC31016" s="136"/>
    </row>
    <row r="31017" spans="2:29">
      <c r="B31017" s="136"/>
      <c r="E31017" s="136"/>
      <c r="H31017" s="136"/>
      <c r="K31017" s="136"/>
      <c r="O31017" s="136"/>
      <c r="T31017" s="136"/>
      <c r="W31017" s="136"/>
      <c r="Z31017" s="136"/>
      <c r="AC31017" s="136"/>
    </row>
    <row r="31018" spans="2:29">
      <c r="B31018" s="136"/>
      <c r="E31018" s="136"/>
      <c r="H31018" s="136"/>
      <c r="K31018" s="136"/>
      <c r="O31018" s="136"/>
      <c r="T31018" s="136"/>
      <c r="W31018" s="136"/>
      <c r="Z31018" s="136"/>
      <c r="AC31018" s="136"/>
    </row>
    <row r="31019" spans="2:29">
      <c r="B31019" s="136"/>
      <c r="E31019" s="136"/>
      <c r="H31019" s="136"/>
      <c r="K31019" s="136"/>
      <c r="O31019" s="136"/>
      <c r="T31019" s="136"/>
      <c r="W31019" s="136"/>
      <c r="Z31019" s="136"/>
      <c r="AC31019" s="136"/>
    </row>
    <row r="31020" spans="2:29">
      <c r="B31020" s="136"/>
      <c r="E31020" s="136"/>
      <c r="H31020" s="136"/>
      <c r="K31020" s="136"/>
      <c r="O31020" s="136"/>
      <c r="T31020" s="136"/>
      <c r="W31020" s="136"/>
      <c r="Z31020" s="136"/>
      <c r="AC31020" s="136"/>
    </row>
    <row r="31021" spans="2:29">
      <c r="B31021" s="136"/>
      <c r="E31021" s="136"/>
      <c r="H31021" s="136"/>
      <c r="K31021" s="136"/>
      <c r="O31021" s="136"/>
      <c r="T31021" s="136"/>
      <c r="W31021" s="136"/>
      <c r="Z31021" s="136"/>
      <c r="AC31021" s="136"/>
    </row>
    <row r="31022" spans="2:29">
      <c r="B31022" s="136"/>
      <c r="E31022" s="136"/>
      <c r="H31022" s="136"/>
      <c r="K31022" s="136"/>
      <c r="O31022" s="136"/>
      <c r="T31022" s="136"/>
      <c r="W31022" s="136"/>
      <c r="Z31022" s="136"/>
      <c r="AC31022" s="136"/>
    </row>
    <row r="31023" spans="2:29">
      <c r="B31023" s="136"/>
      <c r="E31023" s="136"/>
      <c r="H31023" s="136"/>
      <c r="K31023" s="136"/>
      <c r="O31023" s="136"/>
      <c r="T31023" s="136"/>
      <c r="W31023" s="136"/>
      <c r="Z31023" s="136"/>
      <c r="AC31023" s="136"/>
    </row>
    <row r="31024" spans="2:29">
      <c r="B31024" s="136"/>
      <c r="E31024" s="136"/>
      <c r="H31024" s="136"/>
      <c r="K31024" s="136"/>
      <c r="O31024" s="136"/>
      <c r="T31024" s="136"/>
      <c r="W31024" s="136"/>
      <c r="Z31024" s="136"/>
      <c r="AC31024" s="136"/>
    </row>
    <row r="31025" spans="2:29">
      <c r="B31025" s="136"/>
      <c r="E31025" s="136"/>
      <c r="H31025" s="136"/>
      <c r="K31025" s="136"/>
      <c r="O31025" s="136"/>
      <c r="T31025" s="136"/>
      <c r="W31025" s="136"/>
      <c r="Z31025" s="136"/>
      <c r="AC31025" s="136"/>
    </row>
    <row r="31026" spans="2:29">
      <c r="B31026" s="136"/>
      <c r="E31026" s="136"/>
      <c r="H31026" s="136"/>
      <c r="K31026" s="136"/>
      <c r="O31026" s="136"/>
      <c r="T31026" s="136"/>
      <c r="W31026" s="136"/>
      <c r="Z31026" s="136"/>
      <c r="AC31026" s="136"/>
    </row>
    <row r="31027" spans="2:29">
      <c r="B31027" s="136"/>
      <c r="E31027" s="136"/>
      <c r="H31027" s="136"/>
      <c r="K31027" s="136"/>
      <c r="O31027" s="136"/>
      <c r="T31027" s="136"/>
      <c r="W31027" s="136"/>
      <c r="Z31027" s="136"/>
      <c r="AC31027" s="136"/>
    </row>
    <row r="31028" spans="2:29">
      <c r="B31028" s="136"/>
      <c r="E31028" s="136"/>
      <c r="H31028" s="136"/>
      <c r="K31028" s="136"/>
      <c r="O31028" s="136"/>
      <c r="T31028" s="136"/>
      <c r="W31028" s="136"/>
      <c r="Z31028" s="136"/>
      <c r="AC31028" s="136"/>
    </row>
    <row r="31029" spans="2:29">
      <c r="B31029" s="136"/>
      <c r="E31029" s="136"/>
      <c r="H31029" s="136"/>
      <c r="K31029" s="136"/>
      <c r="O31029" s="136"/>
      <c r="T31029" s="136"/>
      <c r="W31029" s="136"/>
      <c r="Z31029" s="136"/>
      <c r="AC31029" s="136"/>
    </row>
    <row r="31030" spans="2:29">
      <c r="B31030" s="136"/>
      <c r="E31030" s="136"/>
      <c r="H31030" s="136"/>
      <c r="K31030" s="136"/>
      <c r="O31030" s="136"/>
      <c r="T31030" s="136"/>
      <c r="W31030" s="136"/>
      <c r="Z31030" s="136"/>
      <c r="AC31030" s="136"/>
    </row>
    <row r="31031" spans="2:29">
      <c r="B31031" s="136"/>
      <c r="E31031" s="136"/>
      <c r="H31031" s="136"/>
      <c r="K31031" s="136"/>
      <c r="O31031" s="136"/>
      <c r="T31031" s="136"/>
      <c r="W31031" s="136"/>
      <c r="Z31031" s="136"/>
      <c r="AC31031" s="136"/>
    </row>
    <row r="31032" spans="2:29">
      <c r="B31032" s="136"/>
      <c r="E31032" s="136"/>
      <c r="H31032" s="136"/>
      <c r="K31032" s="136"/>
      <c r="O31032" s="136"/>
      <c r="T31032" s="136"/>
      <c r="W31032" s="136"/>
      <c r="Z31032" s="136"/>
      <c r="AC31032" s="136"/>
    </row>
    <row r="31033" spans="2:29">
      <c r="B31033" s="136"/>
      <c r="E31033" s="136"/>
      <c r="H31033" s="136"/>
      <c r="K31033" s="136"/>
      <c r="O31033" s="136"/>
      <c r="T31033" s="136"/>
      <c r="W31033" s="136"/>
      <c r="Z31033" s="136"/>
      <c r="AC31033" s="136"/>
    </row>
    <row r="31034" spans="2:29">
      <c r="B31034" s="136"/>
      <c r="E31034" s="136"/>
      <c r="H31034" s="136"/>
      <c r="K31034" s="136"/>
      <c r="O31034" s="136"/>
      <c r="T31034" s="136"/>
      <c r="W31034" s="136"/>
      <c r="Z31034" s="136"/>
      <c r="AC31034" s="136"/>
    </row>
    <row r="31035" spans="2:29">
      <c r="B31035" s="136"/>
      <c r="E31035" s="136"/>
      <c r="H31035" s="136"/>
      <c r="K31035" s="136"/>
      <c r="O31035" s="136"/>
      <c r="T31035" s="136"/>
      <c r="W31035" s="136"/>
      <c r="Z31035" s="136"/>
      <c r="AC31035" s="136"/>
    </row>
    <row r="31036" spans="2:29">
      <c r="B31036" s="136"/>
      <c r="E31036" s="136"/>
      <c r="H31036" s="136"/>
      <c r="K31036" s="136"/>
      <c r="O31036" s="136"/>
      <c r="T31036" s="136"/>
      <c r="W31036" s="136"/>
      <c r="Z31036" s="136"/>
      <c r="AC31036" s="136"/>
    </row>
    <row r="31037" spans="2:29">
      <c r="B31037" s="136"/>
      <c r="E31037" s="136"/>
      <c r="H31037" s="136"/>
      <c r="K31037" s="136"/>
      <c r="O31037" s="136"/>
      <c r="T31037" s="136"/>
      <c r="W31037" s="136"/>
      <c r="Z31037" s="136"/>
      <c r="AC31037" s="136"/>
    </row>
    <row r="31038" spans="2:29">
      <c r="B31038" s="136"/>
      <c r="E31038" s="136"/>
      <c r="H31038" s="136"/>
      <c r="K31038" s="136"/>
      <c r="O31038" s="136"/>
      <c r="T31038" s="136"/>
      <c r="W31038" s="136"/>
      <c r="Z31038" s="136"/>
      <c r="AC31038" s="136"/>
    </row>
    <row r="31039" spans="2:29">
      <c r="B31039" s="136"/>
      <c r="E31039" s="136"/>
      <c r="H31039" s="136"/>
      <c r="K31039" s="136"/>
      <c r="O31039" s="136"/>
      <c r="T31039" s="136"/>
      <c r="W31039" s="136"/>
      <c r="Z31039" s="136"/>
      <c r="AC31039" s="136"/>
    </row>
    <row r="31040" spans="2:29">
      <c r="B31040" s="136"/>
      <c r="E31040" s="136"/>
      <c r="H31040" s="136"/>
      <c r="K31040" s="136"/>
      <c r="O31040" s="136"/>
      <c r="T31040" s="136"/>
      <c r="W31040" s="136"/>
      <c r="Z31040" s="136"/>
      <c r="AC31040" s="136"/>
    </row>
    <row r="31041" spans="2:29">
      <c r="B31041" s="136"/>
      <c r="E31041" s="136"/>
      <c r="H31041" s="136"/>
      <c r="K31041" s="136"/>
      <c r="O31041" s="136"/>
      <c r="T31041" s="136"/>
      <c r="W31041" s="136"/>
      <c r="Z31041" s="136"/>
      <c r="AC31041" s="136"/>
    </row>
    <row r="31042" spans="2:29">
      <c r="B31042" s="136"/>
      <c r="E31042" s="136"/>
      <c r="H31042" s="136"/>
      <c r="K31042" s="136"/>
      <c r="O31042" s="136"/>
      <c r="T31042" s="136"/>
      <c r="W31042" s="136"/>
      <c r="Z31042" s="136"/>
      <c r="AC31042" s="136"/>
    </row>
    <row r="31043" spans="2:29">
      <c r="B31043" s="136"/>
      <c r="E31043" s="136"/>
      <c r="H31043" s="136"/>
      <c r="K31043" s="136"/>
      <c r="O31043" s="136"/>
      <c r="T31043" s="136"/>
      <c r="W31043" s="136"/>
      <c r="Z31043" s="136"/>
      <c r="AC31043" s="136"/>
    </row>
    <row r="31044" spans="2:29">
      <c r="B31044" s="136"/>
      <c r="E31044" s="136"/>
      <c r="H31044" s="136"/>
      <c r="K31044" s="136"/>
      <c r="O31044" s="136"/>
      <c r="T31044" s="136"/>
      <c r="W31044" s="136"/>
      <c r="Z31044" s="136"/>
      <c r="AC31044" s="136"/>
    </row>
    <row r="31045" spans="2:29">
      <c r="B31045" s="136"/>
      <c r="E31045" s="136"/>
      <c r="H31045" s="136"/>
      <c r="K31045" s="136"/>
      <c r="O31045" s="136"/>
      <c r="T31045" s="136"/>
      <c r="W31045" s="136"/>
      <c r="Z31045" s="136"/>
      <c r="AC31045" s="136"/>
    </row>
    <row r="31046" spans="2:29">
      <c r="B31046" s="136"/>
      <c r="E31046" s="136"/>
      <c r="H31046" s="136"/>
      <c r="K31046" s="136"/>
      <c r="O31046" s="136"/>
      <c r="T31046" s="136"/>
      <c r="W31046" s="136"/>
      <c r="Z31046" s="136"/>
      <c r="AC31046" s="136"/>
    </row>
    <row r="31047" spans="2:29">
      <c r="B31047" s="136"/>
      <c r="E31047" s="136"/>
      <c r="H31047" s="136"/>
      <c r="K31047" s="136"/>
      <c r="O31047" s="136"/>
      <c r="T31047" s="136"/>
      <c r="W31047" s="136"/>
      <c r="Z31047" s="136"/>
      <c r="AC31047" s="136"/>
    </row>
    <row r="31048" spans="2:29">
      <c r="B31048" s="136"/>
      <c r="E31048" s="136"/>
      <c r="H31048" s="136"/>
      <c r="K31048" s="136"/>
      <c r="O31048" s="136"/>
      <c r="T31048" s="136"/>
      <c r="W31048" s="136"/>
      <c r="Z31048" s="136"/>
      <c r="AC31048" s="136"/>
    </row>
    <row r="31049" spans="2:29">
      <c r="B31049" s="136"/>
      <c r="E31049" s="136"/>
      <c r="H31049" s="136"/>
      <c r="K31049" s="136"/>
      <c r="O31049" s="136"/>
      <c r="T31049" s="136"/>
      <c r="W31049" s="136"/>
      <c r="Z31049" s="136"/>
      <c r="AC31049" s="136"/>
    </row>
    <row r="31050" spans="2:29">
      <c r="B31050" s="136"/>
      <c r="E31050" s="136"/>
      <c r="H31050" s="136"/>
      <c r="K31050" s="136"/>
      <c r="O31050" s="136"/>
      <c r="T31050" s="136"/>
      <c r="W31050" s="136"/>
      <c r="Z31050" s="136"/>
      <c r="AC31050" s="136"/>
    </row>
    <row r="31051" spans="2:29">
      <c r="B31051" s="136"/>
      <c r="E31051" s="136"/>
      <c r="H31051" s="136"/>
      <c r="K31051" s="136"/>
      <c r="O31051" s="136"/>
      <c r="T31051" s="136"/>
      <c r="W31051" s="136"/>
      <c r="Z31051" s="136"/>
      <c r="AC31051" s="136"/>
    </row>
    <row r="31052" spans="2:29">
      <c r="B31052" s="136"/>
      <c r="E31052" s="136"/>
      <c r="H31052" s="136"/>
      <c r="K31052" s="136"/>
      <c r="O31052" s="136"/>
      <c r="T31052" s="136"/>
      <c r="W31052" s="136"/>
      <c r="Z31052" s="136"/>
      <c r="AC31052" s="136"/>
    </row>
    <row r="31053" spans="2:29">
      <c r="B31053" s="136"/>
      <c r="E31053" s="136"/>
      <c r="H31053" s="136"/>
      <c r="K31053" s="136"/>
      <c r="O31053" s="136"/>
      <c r="T31053" s="136"/>
      <c r="W31053" s="136"/>
      <c r="Z31053" s="136"/>
      <c r="AC31053" s="136"/>
    </row>
    <row r="31054" spans="2:29">
      <c r="B31054" s="136"/>
      <c r="E31054" s="136"/>
      <c r="H31054" s="136"/>
      <c r="K31054" s="136"/>
      <c r="O31054" s="136"/>
      <c r="T31054" s="136"/>
      <c r="W31054" s="136"/>
      <c r="Z31054" s="136"/>
      <c r="AC31054" s="136"/>
    </row>
    <row r="31055" spans="2:29">
      <c r="B31055" s="136"/>
      <c r="E31055" s="136"/>
      <c r="H31055" s="136"/>
      <c r="K31055" s="136"/>
      <c r="O31055" s="136"/>
      <c r="T31055" s="136"/>
      <c r="W31055" s="136"/>
      <c r="Z31055" s="136"/>
      <c r="AC31055" s="136"/>
    </row>
    <row r="31056" spans="2:29">
      <c r="B31056" s="136"/>
      <c r="E31056" s="136"/>
      <c r="H31056" s="136"/>
      <c r="K31056" s="136"/>
      <c r="O31056" s="136"/>
      <c r="T31056" s="136"/>
      <c r="W31056" s="136"/>
      <c r="Z31056" s="136"/>
      <c r="AC31056" s="136"/>
    </row>
    <row r="31057" spans="2:29">
      <c r="B31057" s="136"/>
      <c r="E31057" s="136"/>
      <c r="H31057" s="136"/>
      <c r="K31057" s="136"/>
      <c r="O31057" s="136"/>
      <c r="T31057" s="136"/>
      <c r="W31057" s="136"/>
      <c r="Z31057" s="136"/>
      <c r="AC31057" s="136"/>
    </row>
    <row r="31058" spans="2:29">
      <c r="B31058" s="136"/>
      <c r="E31058" s="136"/>
      <c r="H31058" s="136"/>
      <c r="K31058" s="136"/>
      <c r="O31058" s="136"/>
      <c r="T31058" s="136"/>
      <c r="W31058" s="136"/>
      <c r="Z31058" s="136"/>
      <c r="AC31058" s="136"/>
    </row>
    <row r="31059" spans="2:29">
      <c r="B31059" s="136"/>
      <c r="E31059" s="136"/>
      <c r="H31059" s="136"/>
      <c r="K31059" s="136"/>
      <c r="O31059" s="136"/>
      <c r="T31059" s="136"/>
      <c r="W31059" s="136"/>
      <c r="Z31059" s="136"/>
      <c r="AC31059" s="136"/>
    </row>
    <row r="31060" spans="2:29">
      <c r="B31060" s="136"/>
      <c r="E31060" s="136"/>
      <c r="H31060" s="136"/>
      <c r="K31060" s="136"/>
      <c r="O31060" s="136"/>
      <c r="T31060" s="136"/>
      <c r="W31060" s="136"/>
      <c r="Z31060" s="136"/>
      <c r="AC31060" s="136"/>
    </row>
    <row r="31061" spans="2:29">
      <c r="B31061" s="136"/>
      <c r="E31061" s="136"/>
      <c r="H31061" s="136"/>
      <c r="K31061" s="136"/>
      <c r="O31061" s="136"/>
      <c r="T31061" s="136"/>
      <c r="W31061" s="136"/>
      <c r="Z31061" s="136"/>
      <c r="AC31061" s="136"/>
    </row>
    <row r="31062" spans="2:29">
      <c r="B31062" s="136"/>
      <c r="E31062" s="136"/>
      <c r="H31062" s="136"/>
      <c r="K31062" s="136"/>
      <c r="O31062" s="136"/>
      <c r="T31062" s="136"/>
      <c r="W31062" s="136"/>
      <c r="Z31062" s="136"/>
      <c r="AC31062" s="136"/>
    </row>
    <row r="31063" spans="2:29">
      <c r="B31063" s="136"/>
      <c r="E31063" s="136"/>
      <c r="H31063" s="136"/>
      <c r="K31063" s="136"/>
      <c r="O31063" s="136"/>
      <c r="T31063" s="136"/>
      <c r="W31063" s="136"/>
      <c r="Z31063" s="136"/>
      <c r="AC31063" s="136"/>
    </row>
    <row r="31064" spans="2:29">
      <c r="B31064" s="136"/>
      <c r="E31064" s="136"/>
      <c r="H31064" s="136"/>
      <c r="K31064" s="136"/>
      <c r="O31064" s="136"/>
      <c r="T31064" s="136"/>
      <c r="W31064" s="136"/>
      <c r="Z31064" s="136"/>
      <c r="AC31064" s="136"/>
    </row>
    <row r="31065" spans="2:29">
      <c r="B31065" s="136"/>
      <c r="E31065" s="136"/>
      <c r="H31065" s="136"/>
      <c r="K31065" s="136"/>
      <c r="O31065" s="136"/>
      <c r="T31065" s="136"/>
      <c r="W31065" s="136"/>
      <c r="Z31065" s="136"/>
      <c r="AC31065" s="136"/>
    </row>
    <row r="31066" spans="2:29">
      <c r="B31066" s="136"/>
      <c r="E31066" s="136"/>
      <c r="H31066" s="136"/>
      <c r="K31066" s="136"/>
      <c r="O31066" s="136"/>
      <c r="T31066" s="136"/>
      <c r="W31066" s="136"/>
      <c r="Z31066" s="136"/>
      <c r="AC31066" s="136"/>
    </row>
    <row r="31067" spans="2:29">
      <c r="B31067" s="136"/>
      <c r="E31067" s="136"/>
      <c r="H31067" s="136"/>
      <c r="K31067" s="136"/>
      <c r="O31067" s="136"/>
      <c r="T31067" s="136"/>
      <c r="W31067" s="136"/>
      <c r="Z31067" s="136"/>
      <c r="AC31067" s="136"/>
    </row>
    <row r="31068" spans="2:29">
      <c r="B31068" s="136"/>
      <c r="E31068" s="136"/>
      <c r="H31068" s="136"/>
      <c r="K31068" s="136"/>
      <c r="O31068" s="136"/>
      <c r="T31068" s="136"/>
      <c r="W31068" s="136"/>
      <c r="Z31068" s="136"/>
      <c r="AC31068" s="136"/>
    </row>
    <row r="31069" spans="2:29">
      <c r="B31069" s="136"/>
      <c r="E31069" s="136"/>
      <c r="H31069" s="136"/>
      <c r="K31069" s="136"/>
      <c r="O31069" s="136"/>
      <c r="T31069" s="136"/>
      <c r="W31069" s="136"/>
      <c r="Z31069" s="136"/>
      <c r="AC31069" s="136"/>
    </row>
    <row r="31070" spans="2:29">
      <c r="B31070" s="136"/>
      <c r="E31070" s="136"/>
      <c r="H31070" s="136"/>
      <c r="K31070" s="136"/>
      <c r="O31070" s="136"/>
      <c r="T31070" s="136"/>
      <c r="W31070" s="136"/>
      <c r="Z31070" s="136"/>
      <c r="AC31070" s="136"/>
    </row>
    <row r="31071" spans="2:29">
      <c r="B31071" s="136"/>
      <c r="E31071" s="136"/>
      <c r="H31071" s="136"/>
      <c r="K31071" s="136"/>
      <c r="O31071" s="136"/>
      <c r="T31071" s="136"/>
      <c r="W31071" s="136"/>
      <c r="Z31071" s="136"/>
      <c r="AC31071" s="136"/>
    </row>
    <row r="31072" spans="2:29">
      <c r="B31072" s="136"/>
      <c r="E31072" s="136"/>
      <c r="H31072" s="136"/>
      <c r="K31072" s="136"/>
      <c r="O31072" s="136"/>
      <c r="T31072" s="136"/>
      <c r="W31072" s="136"/>
      <c r="Z31072" s="136"/>
      <c r="AC31072" s="136"/>
    </row>
    <row r="31073" spans="2:29">
      <c r="B31073" s="136"/>
      <c r="E31073" s="136"/>
      <c r="H31073" s="136"/>
      <c r="K31073" s="136"/>
      <c r="O31073" s="136"/>
      <c r="T31073" s="136"/>
      <c r="W31073" s="136"/>
      <c r="Z31073" s="136"/>
      <c r="AC31073" s="136"/>
    </row>
    <row r="31074" spans="2:29">
      <c r="B31074" s="136"/>
      <c r="E31074" s="136"/>
      <c r="H31074" s="136"/>
      <c r="K31074" s="136"/>
      <c r="O31074" s="136"/>
      <c r="T31074" s="136"/>
      <c r="W31074" s="136"/>
      <c r="Z31074" s="136"/>
      <c r="AC31074" s="136"/>
    </row>
    <row r="31075" spans="2:29">
      <c r="B31075" s="136"/>
      <c r="E31075" s="136"/>
      <c r="H31075" s="136"/>
      <c r="K31075" s="136"/>
      <c r="O31075" s="136"/>
      <c r="T31075" s="136"/>
      <c r="W31075" s="136"/>
      <c r="Z31075" s="136"/>
      <c r="AC31075" s="136"/>
    </row>
    <row r="31076" spans="2:29">
      <c r="B31076" s="136"/>
      <c r="E31076" s="136"/>
      <c r="H31076" s="136"/>
      <c r="K31076" s="136"/>
      <c r="O31076" s="136"/>
      <c r="T31076" s="136"/>
      <c r="W31076" s="136"/>
      <c r="Z31076" s="136"/>
      <c r="AC31076" s="136"/>
    </row>
    <row r="31077" spans="2:29">
      <c r="B31077" s="136"/>
      <c r="E31077" s="136"/>
      <c r="H31077" s="136"/>
      <c r="K31077" s="136"/>
      <c r="O31077" s="136"/>
      <c r="T31077" s="136"/>
      <c r="W31077" s="136"/>
      <c r="Z31077" s="136"/>
      <c r="AC31077" s="136"/>
    </row>
    <row r="31078" spans="2:29">
      <c r="B31078" s="136"/>
      <c r="E31078" s="136"/>
      <c r="H31078" s="136"/>
      <c r="K31078" s="136"/>
      <c r="O31078" s="136"/>
      <c r="T31078" s="136"/>
      <c r="W31078" s="136"/>
      <c r="Z31078" s="136"/>
      <c r="AC31078" s="136"/>
    </row>
    <row r="31079" spans="2:29">
      <c r="B31079" s="136"/>
      <c r="E31079" s="136"/>
      <c r="H31079" s="136"/>
      <c r="K31079" s="136"/>
      <c r="O31079" s="136"/>
      <c r="T31079" s="136"/>
      <c r="W31079" s="136"/>
      <c r="Z31079" s="136"/>
      <c r="AC31079" s="136"/>
    </row>
    <row r="31080" spans="2:29">
      <c r="B31080" s="136"/>
      <c r="E31080" s="136"/>
      <c r="H31080" s="136"/>
      <c r="K31080" s="136"/>
      <c r="O31080" s="136"/>
      <c r="T31080" s="136"/>
      <c r="W31080" s="136"/>
      <c r="Z31080" s="136"/>
      <c r="AC31080" s="136"/>
    </row>
    <row r="31081" spans="2:29">
      <c r="B31081" s="136"/>
      <c r="E31081" s="136"/>
      <c r="H31081" s="136"/>
      <c r="K31081" s="136"/>
      <c r="O31081" s="136"/>
      <c r="T31081" s="136"/>
      <c r="W31081" s="136"/>
      <c r="Z31081" s="136"/>
      <c r="AC31081" s="136"/>
    </row>
    <row r="31082" spans="2:29">
      <c r="B31082" s="136"/>
      <c r="E31082" s="136"/>
      <c r="H31082" s="136"/>
      <c r="K31082" s="136"/>
      <c r="O31082" s="136"/>
      <c r="T31082" s="136"/>
      <c r="W31082" s="136"/>
      <c r="Z31082" s="136"/>
      <c r="AC31082" s="136"/>
    </row>
    <row r="31083" spans="2:29">
      <c r="B31083" s="136"/>
      <c r="E31083" s="136"/>
      <c r="H31083" s="136"/>
      <c r="K31083" s="136"/>
      <c r="O31083" s="136"/>
      <c r="T31083" s="136"/>
      <c r="W31083" s="136"/>
      <c r="Z31083" s="136"/>
      <c r="AC31083" s="136"/>
    </row>
    <row r="31084" spans="2:29">
      <c r="B31084" s="136"/>
      <c r="E31084" s="136"/>
      <c r="H31084" s="136"/>
      <c r="K31084" s="136"/>
      <c r="O31084" s="136"/>
      <c r="T31084" s="136"/>
      <c r="W31084" s="136"/>
      <c r="Z31084" s="136"/>
      <c r="AC31084" s="136"/>
    </row>
    <row r="31085" spans="2:29">
      <c r="B31085" s="136"/>
      <c r="E31085" s="136"/>
      <c r="H31085" s="136"/>
      <c r="K31085" s="136"/>
      <c r="O31085" s="136"/>
      <c r="T31085" s="136"/>
      <c r="W31085" s="136"/>
      <c r="Z31085" s="136"/>
      <c r="AC31085" s="136"/>
    </row>
    <row r="31086" spans="2:29">
      <c r="B31086" s="136"/>
      <c r="E31086" s="136"/>
      <c r="H31086" s="136"/>
      <c r="K31086" s="136"/>
      <c r="O31086" s="136"/>
      <c r="T31086" s="136"/>
      <c r="W31086" s="136"/>
      <c r="Z31086" s="136"/>
      <c r="AC31086" s="136"/>
    </row>
    <row r="31087" spans="2:29">
      <c r="B31087" s="136"/>
      <c r="E31087" s="136"/>
      <c r="H31087" s="136"/>
      <c r="K31087" s="136"/>
      <c r="O31087" s="136"/>
      <c r="T31087" s="136"/>
      <c r="W31087" s="136"/>
      <c r="Z31087" s="136"/>
      <c r="AC31087" s="136"/>
    </row>
    <row r="31088" spans="2:29">
      <c r="B31088" s="136"/>
      <c r="E31088" s="136"/>
      <c r="H31088" s="136"/>
      <c r="K31088" s="136"/>
      <c r="O31088" s="136"/>
      <c r="T31088" s="136"/>
      <c r="W31088" s="136"/>
      <c r="Z31088" s="136"/>
      <c r="AC31088" s="136"/>
    </row>
    <row r="31089" spans="2:29">
      <c r="B31089" s="136"/>
      <c r="E31089" s="136"/>
      <c r="H31089" s="136"/>
      <c r="K31089" s="136"/>
      <c r="O31089" s="136"/>
      <c r="T31089" s="136"/>
      <c r="W31089" s="136"/>
      <c r="Z31089" s="136"/>
      <c r="AC31089" s="136"/>
    </row>
    <row r="31090" spans="2:29">
      <c r="B31090" s="136"/>
      <c r="E31090" s="136"/>
      <c r="H31090" s="136"/>
      <c r="K31090" s="136"/>
      <c r="O31090" s="136"/>
      <c r="T31090" s="136"/>
      <c r="W31090" s="136"/>
      <c r="Z31090" s="136"/>
      <c r="AC31090" s="136"/>
    </row>
    <row r="31091" spans="2:29">
      <c r="B31091" s="136"/>
      <c r="E31091" s="136"/>
      <c r="H31091" s="136"/>
      <c r="K31091" s="136"/>
      <c r="O31091" s="136"/>
      <c r="T31091" s="136"/>
      <c r="W31091" s="136"/>
      <c r="Z31091" s="136"/>
      <c r="AC31091" s="136"/>
    </row>
    <row r="31092" spans="2:29">
      <c r="B31092" s="136"/>
      <c r="E31092" s="136"/>
      <c r="H31092" s="136"/>
      <c r="K31092" s="136"/>
      <c r="O31092" s="136"/>
      <c r="T31092" s="136"/>
      <c r="W31092" s="136"/>
      <c r="Z31092" s="136"/>
      <c r="AC31092" s="136"/>
    </row>
    <row r="31093" spans="2:29">
      <c r="B31093" s="136"/>
      <c r="E31093" s="136"/>
      <c r="H31093" s="136"/>
      <c r="K31093" s="136"/>
      <c r="O31093" s="136"/>
      <c r="T31093" s="136"/>
      <c r="W31093" s="136"/>
      <c r="Z31093" s="136"/>
      <c r="AC31093" s="136"/>
    </row>
    <row r="31094" spans="2:29">
      <c r="B31094" s="136"/>
      <c r="E31094" s="136"/>
      <c r="H31094" s="136"/>
      <c r="K31094" s="136"/>
      <c r="O31094" s="136"/>
      <c r="T31094" s="136"/>
      <c r="W31094" s="136"/>
      <c r="Z31094" s="136"/>
      <c r="AC31094" s="136"/>
    </row>
    <row r="31095" spans="2:29">
      <c r="B31095" s="136"/>
      <c r="E31095" s="136"/>
      <c r="H31095" s="136"/>
      <c r="K31095" s="136"/>
      <c r="O31095" s="136"/>
      <c r="T31095" s="136"/>
      <c r="W31095" s="136"/>
      <c r="Z31095" s="136"/>
      <c r="AC31095" s="136"/>
    </row>
    <row r="31096" spans="2:29">
      <c r="B31096" s="136"/>
      <c r="E31096" s="136"/>
      <c r="H31096" s="136"/>
      <c r="K31096" s="136"/>
      <c r="O31096" s="136"/>
      <c r="T31096" s="136"/>
      <c r="W31096" s="136"/>
      <c r="Z31096" s="136"/>
      <c r="AC31096" s="136"/>
    </row>
    <row r="31097" spans="2:29">
      <c r="B31097" s="136"/>
      <c r="E31097" s="136"/>
      <c r="H31097" s="136"/>
      <c r="K31097" s="136"/>
      <c r="O31097" s="136"/>
      <c r="T31097" s="136"/>
      <c r="W31097" s="136"/>
      <c r="Z31097" s="136"/>
      <c r="AC31097" s="136"/>
    </row>
    <row r="31098" spans="2:29">
      <c r="B31098" s="136"/>
      <c r="E31098" s="136"/>
      <c r="H31098" s="136"/>
      <c r="K31098" s="136"/>
      <c r="O31098" s="136"/>
      <c r="T31098" s="136"/>
      <c r="W31098" s="136"/>
      <c r="Z31098" s="136"/>
      <c r="AC31098" s="136"/>
    </row>
    <row r="31099" spans="2:29">
      <c r="B31099" s="136"/>
      <c r="E31099" s="136"/>
      <c r="H31099" s="136"/>
      <c r="K31099" s="136"/>
      <c r="O31099" s="136"/>
      <c r="T31099" s="136"/>
      <c r="W31099" s="136"/>
      <c r="Z31099" s="136"/>
      <c r="AC31099" s="136"/>
    </row>
    <row r="31100" spans="2:29">
      <c r="B31100" s="136"/>
      <c r="E31100" s="136"/>
      <c r="H31100" s="136"/>
      <c r="K31100" s="136"/>
      <c r="O31100" s="136"/>
      <c r="T31100" s="136"/>
      <c r="W31100" s="136"/>
      <c r="Z31100" s="136"/>
      <c r="AC31100" s="136"/>
    </row>
    <row r="31101" spans="2:29">
      <c r="B31101" s="136"/>
      <c r="E31101" s="136"/>
      <c r="H31101" s="136"/>
      <c r="K31101" s="136"/>
      <c r="O31101" s="136"/>
      <c r="T31101" s="136"/>
      <c r="W31101" s="136"/>
      <c r="Z31101" s="136"/>
      <c r="AC31101" s="136"/>
    </row>
    <row r="31102" spans="2:29">
      <c r="B31102" s="136"/>
      <c r="E31102" s="136"/>
      <c r="H31102" s="136"/>
      <c r="K31102" s="136"/>
      <c r="O31102" s="136"/>
      <c r="T31102" s="136"/>
      <c r="W31102" s="136"/>
      <c r="Z31102" s="136"/>
      <c r="AC31102" s="136"/>
    </row>
    <row r="31103" spans="2:29">
      <c r="B31103" s="136"/>
      <c r="E31103" s="136"/>
      <c r="H31103" s="136"/>
      <c r="K31103" s="136"/>
      <c r="O31103" s="136"/>
      <c r="T31103" s="136"/>
      <c r="W31103" s="136"/>
      <c r="Z31103" s="136"/>
      <c r="AC31103" s="136"/>
    </row>
    <row r="31104" spans="2:29">
      <c r="B31104" s="136"/>
      <c r="E31104" s="136"/>
      <c r="H31104" s="136"/>
      <c r="K31104" s="136"/>
      <c r="O31104" s="136"/>
      <c r="T31104" s="136"/>
      <c r="W31104" s="136"/>
      <c r="Z31104" s="136"/>
      <c r="AC31104" s="136"/>
    </row>
    <row r="31105" spans="2:29">
      <c r="B31105" s="136"/>
      <c r="E31105" s="136"/>
      <c r="H31105" s="136"/>
      <c r="K31105" s="136"/>
      <c r="O31105" s="136"/>
      <c r="T31105" s="136"/>
      <c r="W31105" s="136"/>
      <c r="Z31105" s="136"/>
      <c r="AC31105" s="136"/>
    </row>
    <row r="31106" spans="2:29">
      <c r="B31106" s="136"/>
      <c r="E31106" s="136"/>
      <c r="H31106" s="136"/>
      <c r="K31106" s="136"/>
      <c r="O31106" s="136"/>
      <c r="T31106" s="136"/>
      <c r="W31106" s="136"/>
      <c r="Z31106" s="136"/>
      <c r="AC31106" s="136"/>
    </row>
    <row r="31107" spans="2:29">
      <c r="B31107" s="136"/>
      <c r="E31107" s="136"/>
      <c r="H31107" s="136"/>
      <c r="K31107" s="136"/>
      <c r="O31107" s="136"/>
      <c r="T31107" s="136"/>
      <c r="W31107" s="136"/>
      <c r="Z31107" s="136"/>
      <c r="AC31107" s="136"/>
    </row>
    <row r="31108" spans="2:29">
      <c r="B31108" s="136"/>
      <c r="E31108" s="136"/>
      <c r="H31108" s="136"/>
      <c r="K31108" s="136"/>
      <c r="O31108" s="136"/>
      <c r="T31108" s="136"/>
      <c r="W31108" s="136"/>
      <c r="Z31108" s="136"/>
      <c r="AC31108" s="136"/>
    </row>
    <row r="31109" spans="2:29">
      <c r="B31109" s="136"/>
      <c r="E31109" s="136"/>
      <c r="H31109" s="136"/>
      <c r="K31109" s="136"/>
      <c r="O31109" s="136"/>
      <c r="T31109" s="136"/>
      <c r="W31109" s="136"/>
      <c r="Z31109" s="136"/>
      <c r="AC31109" s="136"/>
    </row>
    <row r="31110" spans="2:29">
      <c r="B31110" s="136"/>
      <c r="E31110" s="136"/>
      <c r="H31110" s="136"/>
      <c r="K31110" s="136"/>
      <c r="O31110" s="136"/>
      <c r="T31110" s="136"/>
      <c r="W31110" s="136"/>
      <c r="Z31110" s="136"/>
      <c r="AC31110" s="136"/>
    </row>
    <row r="31111" spans="2:29">
      <c r="B31111" s="136"/>
      <c r="E31111" s="136"/>
      <c r="H31111" s="136"/>
      <c r="K31111" s="136"/>
      <c r="O31111" s="136"/>
      <c r="T31111" s="136"/>
      <c r="W31111" s="136"/>
      <c r="Z31111" s="136"/>
      <c r="AC31111" s="136"/>
    </row>
    <row r="31112" spans="2:29">
      <c r="B31112" s="136"/>
      <c r="E31112" s="136"/>
      <c r="H31112" s="136"/>
      <c r="K31112" s="136"/>
      <c r="O31112" s="136"/>
      <c r="T31112" s="136"/>
      <c r="W31112" s="136"/>
      <c r="Z31112" s="136"/>
      <c r="AC31112" s="136"/>
    </row>
    <row r="31113" spans="2:29">
      <c r="B31113" s="136"/>
      <c r="E31113" s="136"/>
      <c r="H31113" s="136"/>
      <c r="K31113" s="136"/>
      <c r="O31113" s="136"/>
      <c r="T31113" s="136"/>
      <c r="W31113" s="136"/>
      <c r="Z31113" s="136"/>
      <c r="AC31113" s="136"/>
    </row>
    <row r="31114" spans="2:29">
      <c r="B31114" s="136"/>
      <c r="E31114" s="136"/>
      <c r="H31114" s="136"/>
      <c r="K31114" s="136"/>
      <c r="O31114" s="136"/>
      <c r="T31114" s="136"/>
      <c r="W31114" s="136"/>
      <c r="Z31114" s="136"/>
      <c r="AC31114" s="136"/>
    </row>
    <row r="31115" spans="2:29">
      <c r="B31115" s="136"/>
      <c r="E31115" s="136"/>
      <c r="H31115" s="136"/>
      <c r="K31115" s="136"/>
      <c r="O31115" s="136"/>
      <c r="T31115" s="136"/>
      <c r="W31115" s="136"/>
      <c r="Z31115" s="136"/>
      <c r="AC31115" s="136"/>
    </row>
    <row r="31116" spans="2:29">
      <c r="B31116" s="136"/>
      <c r="E31116" s="136"/>
      <c r="H31116" s="136"/>
      <c r="K31116" s="136"/>
      <c r="O31116" s="136"/>
      <c r="T31116" s="136"/>
      <c r="W31116" s="136"/>
      <c r="Z31116" s="136"/>
      <c r="AC31116" s="136"/>
    </row>
    <row r="31117" spans="2:29">
      <c r="B31117" s="136"/>
      <c r="E31117" s="136"/>
      <c r="H31117" s="136"/>
      <c r="K31117" s="136"/>
      <c r="O31117" s="136"/>
      <c r="T31117" s="136"/>
      <c r="W31117" s="136"/>
      <c r="Z31117" s="136"/>
      <c r="AC31117" s="136"/>
    </row>
    <row r="31118" spans="2:29">
      <c r="B31118" s="136"/>
      <c r="E31118" s="136"/>
      <c r="H31118" s="136"/>
      <c r="K31118" s="136"/>
      <c r="O31118" s="136"/>
      <c r="T31118" s="136"/>
      <c r="W31118" s="136"/>
      <c r="Z31118" s="136"/>
      <c r="AC31118" s="136"/>
    </row>
    <row r="31119" spans="2:29">
      <c r="B31119" s="136"/>
      <c r="E31119" s="136"/>
      <c r="H31119" s="136"/>
      <c r="K31119" s="136"/>
      <c r="O31119" s="136"/>
      <c r="T31119" s="136"/>
      <c r="W31119" s="136"/>
      <c r="Z31119" s="136"/>
      <c r="AC31119" s="136"/>
    </row>
    <row r="31120" spans="2:29">
      <c r="B31120" s="136"/>
      <c r="E31120" s="136"/>
      <c r="H31120" s="136"/>
      <c r="K31120" s="136"/>
      <c r="O31120" s="136"/>
      <c r="T31120" s="136"/>
      <c r="W31120" s="136"/>
      <c r="Z31120" s="136"/>
      <c r="AC31120" s="136"/>
    </row>
    <row r="31121" spans="2:29">
      <c r="B31121" s="136"/>
      <c r="E31121" s="136"/>
      <c r="H31121" s="136"/>
      <c r="K31121" s="136"/>
      <c r="O31121" s="136"/>
      <c r="T31121" s="136"/>
      <c r="W31121" s="136"/>
      <c r="Z31121" s="136"/>
      <c r="AC31121" s="136"/>
    </row>
    <row r="31122" spans="2:29">
      <c r="B31122" s="136"/>
      <c r="E31122" s="136"/>
      <c r="H31122" s="136"/>
      <c r="K31122" s="136"/>
      <c r="O31122" s="136"/>
      <c r="T31122" s="136"/>
      <c r="W31122" s="136"/>
      <c r="Z31122" s="136"/>
      <c r="AC31122" s="136"/>
    </row>
    <row r="31123" spans="2:29">
      <c r="B31123" s="136"/>
      <c r="E31123" s="136"/>
      <c r="H31123" s="136"/>
      <c r="K31123" s="136"/>
      <c r="O31123" s="136"/>
      <c r="T31123" s="136"/>
      <c r="W31123" s="136"/>
      <c r="Z31123" s="136"/>
      <c r="AC31123" s="136"/>
    </row>
    <row r="31124" spans="2:29">
      <c r="B31124" s="136"/>
      <c r="E31124" s="136"/>
      <c r="H31124" s="136"/>
      <c r="K31124" s="136"/>
      <c r="O31124" s="136"/>
      <c r="T31124" s="136"/>
      <c r="W31124" s="136"/>
      <c r="Z31124" s="136"/>
      <c r="AC31124" s="136"/>
    </row>
    <row r="31125" spans="2:29">
      <c r="B31125" s="136"/>
      <c r="E31125" s="136"/>
      <c r="H31125" s="136"/>
      <c r="K31125" s="136"/>
      <c r="O31125" s="136"/>
      <c r="T31125" s="136"/>
      <c r="W31125" s="136"/>
      <c r="Z31125" s="136"/>
      <c r="AC31125" s="136"/>
    </row>
    <row r="31126" spans="2:29">
      <c r="B31126" s="136"/>
      <c r="E31126" s="136"/>
      <c r="H31126" s="136"/>
      <c r="K31126" s="136"/>
      <c r="O31126" s="136"/>
      <c r="T31126" s="136"/>
      <c r="W31126" s="136"/>
      <c r="Z31126" s="136"/>
      <c r="AC31126" s="136"/>
    </row>
    <row r="31127" spans="2:29">
      <c r="B31127" s="136"/>
      <c r="E31127" s="136"/>
      <c r="H31127" s="136"/>
      <c r="K31127" s="136"/>
      <c r="O31127" s="136"/>
      <c r="T31127" s="136"/>
      <c r="W31127" s="136"/>
      <c r="Z31127" s="136"/>
      <c r="AC31127" s="136"/>
    </row>
    <row r="31128" spans="2:29">
      <c r="B31128" s="136"/>
      <c r="E31128" s="136"/>
      <c r="H31128" s="136"/>
      <c r="K31128" s="136"/>
      <c r="O31128" s="136"/>
      <c r="T31128" s="136"/>
      <c r="W31128" s="136"/>
      <c r="Z31128" s="136"/>
      <c r="AC31128" s="136"/>
    </row>
    <row r="31129" spans="2:29">
      <c r="B31129" s="136"/>
      <c r="E31129" s="136"/>
      <c r="H31129" s="136"/>
      <c r="K31129" s="136"/>
      <c r="O31129" s="136"/>
      <c r="T31129" s="136"/>
      <c r="W31129" s="136"/>
      <c r="Z31129" s="136"/>
      <c r="AC31129" s="136"/>
    </row>
    <row r="31130" spans="2:29">
      <c r="B31130" s="136"/>
      <c r="E31130" s="136"/>
      <c r="H31130" s="136"/>
      <c r="K31130" s="136"/>
      <c r="O31130" s="136"/>
      <c r="T31130" s="136"/>
      <c r="W31130" s="136"/>
      <c r="Z31130" s="136"/>
      <c r="AC31130" s="136"/>
    </row>
    <row r="31131" spans="2:29">
      <c r="B31131" s="136"/>
      <c r="E31131" s="136"/>
      <c r="H31131" s="136"/>
      <c r="K31131" s="136"/>
      <c r="O31131" s="136"/>
      <c r="T31131" s="136"/>
      <c r="W31131" s="136"/>
      <c r="Z31131" s="136"/>
      <c r="AC31131" s="136"/>
    </row>
    <row r="31132" spans="2:29">
      <c r="B31132" s="136"/>
      <c r="E31132" s="136"/>
      <c r="H31132" s="136"/>
      <c r="K31132" s="136"/>
      <c r="O31132" s="136"/>
      <c r="T31132" s="136"/>
      <c r="W31132" s="136"/>
      <c r="Z31132" s="136"/>
      <c r="AC31132" s="136"/>
    </row>
    <row r="31133" spans="2:29">
      <c r="B31133" s="136"/>
      <c r="E31133" s="136"/>
      <c r="H31133" s="136"/>
      <c r="K31133" s="136"/>
      <c r="O31133" s="136"/>
      <c r="T31133" s="136"/>
      <c r="W31133" s="136"/>
      <c r="Z31133" s="136"/>
      <c r="AC31133" s="136"/>
    </row>
    <row r="31134" spans="2:29">
      <c r="B31134" s="136"/>
      <c r="E31134" s="136"/>
      <c r="H31134" s="136"/>
      <c r="K31134" s="136"/>
      <c r="O31134" s="136"/>
      <c r="T31134" s="136"/>
      <c r="W31134" s="136"/>
      <c r="Z31134" s="136"/>
      <c r="AC31134" s="136"/>
    </row>
    <row r="31135" spans="2:29">
      <c r="B31135" s="136"/>
      <c r="E31135" s="136"/>
      <c r="H31135" s="136"/>
      <c r="K31135" s="136"/>
      <c r="O31135" s="136"/>
      <c r="T31135" s="136"/>
      <c r="W31135" s="136"/>
      <c r="Z31135" s="136"/>
      <c r="AC31135" s="136"/>
    </row>
    <row r="31136" spans="2:29">
      <c r="B31136" s="136"/>
      <c r="E31136" s="136"/>
      <c r="H31136" s="136"/>
      <c r="K31136" s="136"/>
      <c r="O31136" s="136"/>
      <c r="T31136" s="136"/>
      <c r="W31136" s="136"/>
      <c r="Z31136" s="136"/>
      <c r="AC31136" s="136"/>
    </row>
    <row r="31137" spans="2:29">
      <c r="B31137" s="136"/>
      <c r="E31137" s="136"/>
      <c r="H31137" s="136"/>
      <c r="K31137" s="136"/>
      <c r="O31137" s="136"/>
      <c r="T31137" s="136"/>
      <c r="W31137" s="136"/>
      <c r="Z31137" s="136"/>
      <c r="AC31137" s="136"/>
    </row>
    <row r="31138" spans="2:29">
      <c r="B31138" s="136"/>
      <c r="E31138" s="136"/>
      <c r="H31138" s="136"/>
      <c r="K31138" s="136"/>
      <c r="O31138" s="136"/>
      <c r="T31138" s="136"/>
      <c r="W31138" s="136"/>
      <c r="Z31138" s="136"/>
      <c r="AC31138" s="136"/>
    </row>
    <row r="31139" spans="2:29">
      <c r="B31139" s="136"/>
      <c r="E31139" s="136"/>
      <c r="H31139" s="136"/>
      <c r="K31139" s="136"/>
      <c r="O31139" s="136"/>
      <c r="T31139" s="136"/>
      <c r="W31139" s="136"/>
      <c r="Z31139" s="136"/>
      <c r="AC31139" s="136"/>
    </row>
    <row r="31140" spans="2:29">
      <c r="B31140" s="136"/>
      <c r="E31140" s="136"/>
      <c r="H31140" s="136"/>
      <c r="K31140" s="136"/>
      <c r="O31140" s="136"/>
      <c r="T31140" s="136"/>
      <c r="W31140" s="136"/>
      <c r="Z31140" s="136"/>
      <c r="AC31140" s="136"/>
    </row>
    <row r="31141" spans="2:29">
      <c r="B31141" s="136"/>
      <c r="E31141" s="136"/>
      <c r="H31141" s="136"/>
      <c r="K31141" s="136"/>
      <c r="O31141" s="136"/>
      <c r="T31141" s="136"/>
      <c r="W31141" s="136"/>
      <c r="Z31141" s="136"/>
      <c r="AC31141" s="136"/>
    </row>
    <row r="31142" spans="2:29">
      <c r="B31142" s="136"/>
      <c r="E31142" s="136"/>
      <c r="H31142" s="136"/>
      <c r="K31142" s="136"/>
      <c r="O31142" s="136"/>
      <c r="T31142" s="136"/>
      <c r="W31142" s="136"/>
      <c r="Z31142" s="136"/>
      <c r="AC31142" s="136"/>
    </row>
    <row r="31143" spans="2:29">
      <c r="B31143" s="136"/>
      <c r="E31143" s="136"/>
      <c r="H31143" s="136"/>
      <c r="K31143" s="136"/>
      <c r="O31143" s="136"/>
      <c r="T31143" s="136"/>
      <c r="W31143" s="136"/>
      <c r="Z31143" s="136"/>
      <c r="AC31143" s="136"/>
    </row>
    <row r="31144" spans="2:29">
      <c r="B31144" s="136"/>
      <c r="E31144" s="136"/>
      <c r="H31144" s="136"/>
      <c r="K31144" s="136"/>
      <c r="O31144" s="136"/>
      <c r="T31144" s="136"/>
      <c r="W31144" s="136"/>
      <c r="Z31144" s="136"/>
      <c r="AC31144" s="136"/>
    </row>
    <row r="31145" spans="2:29">
      <c r="B31145" s="136"/>
      <c r="E31145" s="136"/>
      <c r="H31145" s="136"/>
      <c r="K31145" s="136"/>
      <c r="O31145" s="136"/>
      <c r="T31145" s="136"/>
      <c r="W31145" s="136"/>
      <c r="Z31145" s="136"/>
      <c r="AC31145" s="136"/>
    </row>
    <row r="31146" spans="2:29">
      <c r="B31146" s="136"/>
      <c r="E31146" s="136"/>
      <c r="H31146" s="136"/>
      <c r="K31146" s="136"/>
      <c r="O31146" s="136"/>
      <c r="T31146" s="136"/>
      <c r="W31146" s="136"/>
      <c r="Z31146" s="136"/>
      <c r="AC31146" s="136"/>
    </row>
    <row r="31147" spans="2:29">
      <c r="B31147" s="136"/>
      <c r="E31147" s="136"/>
      <c r="H31147" s="136"/>
      <c r="K31147" s="136"/>
      <c r="O31147" s="136"/>
      <c r="T31147" s="136"/>
      <c r="W31147" s="136"/>
      <c r="Z31147" s="136"/>
      <c r="AC31147" s="136"/>
    </row>
    <row r="31148" spans="2:29">
      <c r="B31148" s="136"/>
      <c r="E31148" s="136"/>
      <c r="H31148" s="136"/>
      <c r="K31148" s="136"/>
      <c r="O31148" s="136"/>
      <c r="T31148" s="136"/>
      <c r="W31148" s="136"/>
      <c r="Z31148" s="136"/>
      <c r="AC31148" s="136"/>
    </row>
    <row r="31149" spans="2:29">
      <c r="B31149" s="136"/>
      <c r="E31149" s="136"/>
      <c r="H31149" s="136"/>
      <c r="K31149" s="136"/>
      <c r="O31149" s="136"/>
      <c r="T31149" s="136"/>
      <c r="W31149" s="136"/>
      <c r="Z31149" s="136"/>
      <c r="AC31149" s="136"/>
    </row>
    <row r="31150" spans="2:29">
      <c r="B31150" s="136"/>
      <c r="E31150" s="136"/>
      <c r="H31150" s="136"/>
      <c r="K31150" s="136"/>
      <c r="O31150" s="136"/>
      <c r="T31150" s="136"/>
      <c r="W31150" s="136"/>
      <c r="Z31150" s="136"/>
      <c r="AC31150" s="136"/>
    </row>
    <row r="31151" spans="2:29">
      <c r="B31151" s="136"/>
      <c r="E31151" s="136"/>
      <c r="H31151" s="136"/>
      <c r="K31151" s="136"/>
      <c r="O31151" s="136"/>
      <c r="T31151" s="136"/>
      <c r="W31151" s="136"/>
      <c r="Z31151" s="136"/>
      <c r="AC31151" s="136"/>
    </row>
    <row r="31152" spans="2:29">
      <c r="B31152" s="136"/>
      <c r="E31152" s="136"/>
      <c r="H31152" s="136"/>
      <c r="K31152" s="136"/>
      <c r="O31152" s="136"/>
      <c r="T31152" s="136"/>
      <c r="W31152" s="136"/>
      <c r="Z31152" s="136"/>
      <c r="AC31152" s="136"/>
    </row>
    <row r="31153" spans="2:29">
      <c r="B31153" s="136"/>
      <c r="E31153" s="136"/>
      <c r="H31153" s="136"/>
      <c r="K31153" s="136"/>
      <c r="O31153" s="136"/>
      <c r="T31153" s="136"/>
      <c r="W31153" s="136"/>
      <c r="Z31153" s="136"/>
      <c r="AC31153" s="136"/>
    </row>
    <row r="31154" spans="2:29">
      <c r="B31154" s="136"/>
      <c r="E31154" s="136"/>
      <c r="H31154" s="136"/>
      <c r="K31154" s="136"/>
      <c r="O31154" s="136"/>
      <c r="T31154" s="136"/>
      <c r="W31154" s="136"/>
      <c r="Z31154" s="136"/>
      <c r="AC31154" s="136"/>
    </row>
    <row r="31155" spans="2:29">
      <c r="B31155" s="136"/>
      <c r="E31155" s="136"/>
      <c r="H31155" s="136"/>
      <c r="K31155" s="136"/>
      <c r="O31155" s="136"/>
      <c r="T31155" s="136"/>
      <c r="W31155" s="136"/>
      <c r="Z31155" s="136"/>
      <c r="AC31155" s="136"/>
    </row>
    <row r="31156" spans="2:29">
      <c r="B31156" s="136"/>
      <c r="E31156" s="136"/>
      <c r="H31156" s="136"/>
      <c r="K31156" s="136"/>
      <c r="O31156" s="136"/>
      <c r="T31156" s="136"/>
      <c r="W31156" s="136"/>
      <c r="Z31156" s="136"/>
      <c r="AC31156" s="136"/>
    </row>
    <row r="31157" spans="2:29">
      <c r="B31157" s="136"/>
      <c r="E31157" s="136"/>
      <c r="H31157" s="136"/>
      <c r="K31157" s="136"/>
      <c r="O31157" s="136"/>
      <c r="T31157" s="136"/>
      <c r="W31157" s="136"/>
      <c r="Z31157" s="136"/>
      <c r="AC31157" s="136"/>
    </row>
    <row r="31158" spans="2:29">
      <c r="B31158" s="136"/>
      <c r="E31158" s="136"/>
      <c r="H31158" s="136"/>
      <c r="K31158" s="136"/>
      <c r="O31158" s="136"/>
      <c r="T31158" s="136"/>
      <c r="W31158" s="136"/>
      <c r="Z31158" s="136"/>
      <c r="AC31158" s="136"/>
    </row>
    <row r="31159" spans="2:29">
      <c r="B31159" s="136"/>
      <c r="E31159" s="136"/>
      <c r="H31159" s="136"/>
      <c r="K31159" s="136"/>
      <c r="O31159" s="136"/>
      <c r="T31159" s="136"/>
      <c r="W31159" s="136"/>
      <c r="Z31159" s="136"/>
      <c r="AC31159" s="136"/>
    </row>
    <row r="31160" spans="2:29">
      <c r="B31160" s="136"/>
      <c r="E31160" s="136"/>
      <c r="H31160" s="136"/>
      <c r="K31160" s="136"/>
      <c r="O31160" s="136"/>
      <c r="T31160" s="136"/>
      <c r="W31160" s="136"/>
      <c r="Z31160" s="136"/>
      <c r="AC31160" s="136"/>
    </row>
    <row r="31161" spans="2:29">
      <c r="B31161" s="136"/>
      <c r="E31161" s="136"/>
      <c r="H31161" s="136"/>
      <c r="K31161" s="136"/>
      <c r="O31161" s="136"/>
      <c r="T31161" s="136"/>
      <c r="W31161" s="136"/>
      <c r="Z31161" s="136"/>
      <c r="AC31161" s="136"/>
    </row>
    <row r="31162" spans="2:29">
      <c r="B31162" s="136"/>
      <c r="E31162" s="136"/>
      <c r="H31162" s="136"/>
      <c r="K31162" s="136"/>
      <c r="O31162" s="136"/>
      <c r="T31162" s="136"/>
      <c r="W31162" s="136"/>
      <c r="Z31162" s="136"/>
      <c r="AC31162" s="136"/>
    </row>
    <row r="31163" spans="2:29">
      <c r="B31163" s="136"/>
      <c r="E31163" s="136"/>
      <c r="H31163" s="136"/>
      <c r="K31163" s="136"/>
      <c r="O31163" s="136"/>
      <c r="T31163" s="136"/>
      <c r="W31163" s="136"/>
      <c r="Z31163" s="136"/>
      <c r="AC31163" s="136"/>
    </row>
    <row r="31164" spans="2:29">
      <c r="B31164" s="136"/>
      <c r="E31164" s="136"/>
      <c r="H31164" s="136"/>
      <c r="K31164" s="136"/>
      <c r="O31164" s="136"/>
      <c r="T31164" s="136"/>
      <c r="W31164" s="136"/>
      <c r="Z31164" s="136"/>
      <c r="AC31164" s="136"/>
    </row>
    <row r="31165" spans="2:29">
      <c r="B31165" s="136"/>
      <c r="E31165" s="136"/>
      <c r="H31165" s="136"/>
      <c r="K31165" s="136"/>
      <c r="O31165" s="136"/>
      <c r="T31165" s="136"/>
      <c r="W31165" s="136"/>
      <c r="Z31165" s="136"/>
      <c r="AC31165" s="136"/>
    </row>
    <row r="31166" spans="2:29">
      <c r="B31166" s="136"/>
      <c r="E31166" s="136"/>
      <c r="H31166" s="136"/>
      <c r="K31166" s="136"/>
      <c r="O31166" s="136"/>
      <c r="T31166" s="136"/>
      <c r="W31166" s="136"/>
      <c r="Z31166" s="136"/>
      <c r="AC31166" s="136"/>
    </row>
    <row r="31167" spans="2:29">
      <c r="B31167" s="136"/>
      <c r="E31167" s="136"/>
      <c r="H31167" s="136"/>
      <c r="K31167" s="136"/>
      <c r="O31167" s="136"/>
      <c r="T31167" s="136"/>
      <c r="W31167" s="136"/>
      <c r="Z31167" s="136"/>
      <c r="AC31167" s="136"/>
    </row>
    <row r="31168" spans="2:29">
      <c r="B31168" s="136"/>
      <c r="E31168" s="136"/>
      <c r="H31168" s="136"/>
      <c r="K31168" s="136"/>
      <c r="O31168" s="136"/>
      <c r="T31168" s="136"/>
      <c r="W31168" s="136"/>
      <c r="Z31168" s="136"/>
      <c r="AC31168" s="136"/>
    </row>
    <row r="31169" spans="2:29">
      <c r="B31169" s="136"/>
      <c r="E31169" s="136"/>
      <c r="H31169" s="136"/>
      <c r="K31169" s="136"/>
      <c r="O31169" s="136"/>
      <c r="T31169" s="136"/>
      <c r="W31169" s="136"/>
      <c r="Z31169" s="136"/>
      <c r="AC31169" s="136"/>
    </row>
    <row r="31170" spans="2:29">
      <c r="B31170" s="136"/>
      <c r="E31170" s="136"/>
      <c r="H31170" s="136"/>
      <c r="K31170" s="136"/>
      <c r="O31170" s="136"/>
      <c r="T31170" s="136"/>
      <c r="W31170" s="136"/>
      <c r="Z31170" s="136"/>
      <c r="AC31170" s="136"/>
    </row>
    <row r="31171" spans="2:29">
      <c r="B31171" s="136"/>
      <c r="E31171" s="136"/>
      <c r="H31171" s="136"/>
      <c r="K31171" s="136"/>
      <c r="O31171" s="136"/>
      <c r="T31171" s="136"/>
      <c r="W31171" s="136"/>
      <c r="Z31171" s="136"/>
      <c r="AC31171" s="136"/>
    </row>
    <row r="31172" spans="2:29">
      <c r="B31172" s="136"/>
      <c r="E31172" s="136"/>
      <c r="H31172" s="136"/>
      <c r="K31172" s="136"/>
      <c r="O31172" s="136"/>
      <c r="T31172" s="136"/>
      <c r="W31172" s="136"/>
      <c r="Z31172" s="136"/>
      <c r="AC31172" s="136"/>
    </row>
    <row r="31173" spans="2:29">
      <c r="B31173" s="136"/>
      <c r="E31173" s="136"/>
      <c r="H31173" s="136"/>
      <c r="K31173" s="136"/>
      <c r="O31173" s="136"/>
      <c r="T31173" s="136"/>
      <c r="W31173" s="136"/>
      <c r="Z31173" s="136"/>
      <c r="AC31173" s="136"/>
    </row>
    <row r="31174" spans="2:29">
      <c r="B31174" s="136"/>
      <c r="E31174" s="136"/>
      <c r="H31174" s="136"/>
      <c r="K31174" s="136"/>
      <c r="O31174" s="136"/>
      <c r="T31174" s="136"/>
      <c r="W31174" s="136"/>
      <c r="Z31174" s="136"/>
      <c r="AC31174" s="136"/>
    </row>
    <row r="31175" spans="2:29">
      <c r="B31175" s="136"/>
      <c r="E31175" s="136"/>
      <c r="H31175" s="136"/>
      <c r="K31175" s="136"/>
      <c r="O31175" s="136"/>
      <c r="T31175" s="136"/>
      <c r="W31175" s="136"/>
      <c r="Z31175" s="136"/>
      <c r="AC31175" s="136"/>
    </row>
    <row r="31176" spans="2:29">
      <c r="B31176" s="136"/>
      <c r="E31176" s="136"/>
      <c r="H31176" s="136"/>
      <c r="K31176" s="136"/>
      <c r="O31176" s="136"/>
      <c r="T31176" s="136"/>
      <c r="W31176" s="136"/>
      <c r="Z31176" s="136"/>
      <c r="AC31176" s="136"/>
    </row>
    <row r="31177" spans="2:29">
      <c r="B31177" s="136"/>
      <c r="E31177" s="136"/>
      <c r="H31177" s="136"/>
      <c r="K31177" s="136"/>
      <c r="O31177" s="136"/>
      <c r="T31177" s="136"/>
      <c r="W31177" s="136"/>
      <c r="Z31177" s="136"/>
      <c r="AC31177" s="136"/>
    </row>
    <row r="31178" spans="2:29">
      <c r="B31178" s="136"/>
      <c r="E31178" s="136"/>
      <c r="H31178" s="136"/>
      <c r="K31178" s="136"/>
      <c r="O31178" s="136"/>
      <c r="T31178" s="136"/>
      <c r="W31178" s="136"/>
      <c r="Z31178" s="136"/>
      <c r="AC31178" s="136"/>
    </row>
    <row r="31179" spans="2:29">
      <c r="B31179" s="136"/>
      <c r="E31179" s="136"/>
      <c r="H31179" s="136"/>
      <c r="K31179" s="136"/>
      <c r="O31179" s="136"/>
      <c r="T31179" s="136"/>
      <c r="W31179" s="136"/>
      <c r="Z31179" s="136"/>
      <c r="AC31179" s="136"/>
    </row>
    <row r="31180" spans="2:29">
      <c r="B31180" s="136"/>
      <c r="E31180" s="136"/>
      <c r="H31180" s="136"/>
      <c r="K31180" s="136"/>
      <c r="O31180" s="136"/>
      <c r="T31180" s="136"/>
      <c r="W31180" s="136"/>
      <c r="Z31180" s="136"/>
      <c r="AC31180" s="136"/>
    </row>
    <row r="31181" spans="2:29">
      <c r="B31181" s="136"/>
      <c r="E31181" s="136"/>
      <c r="H31181" s="136"/>
      <c r="K31181" s="136"/>
      <c r="O31181" s="136"/>
      <c r="T31181" s="136"/>
      <c r="W31181" s="136"/>
      <c r="Z31181" s="136"/>
      <c r="AC31181" s="136"/>
    </row>
    <row r="31182" spans="2:29">
      <c r="B31182" s="136"/>
      <c r="E31182" s="136"/>
      <c r="H31182" s="136"/>
      <c r="K31182" s="136"/>
      <c r="O31182" s="136"/>
      <c r="T31182" s="136"/>
      <c r="W31182" s="136"/>
      <c r="Z31182" s="136"/>
      <c r="AC31182" s="136"/>
    </row>
    <row r="31183" spans="2:29">
      <c r="B31183" s="136"/>
      <c r="E31183" s="136"/>
      <c r="H31183" s="136"/>
      <c r="K31183" s="136"/>
      <c r="O31183" s="136"/>
      <c r="T31183" s="136"/>
      <c r="W31183" s="136"/>
      <c r="Z31183" s="136"/>
      <c r="AC31183" s="136"/>
    </row>
    <row r="31184" spans="2:29">
      <c r="B31184" s="136"/>
      <c r="E31184" s="136"/>
      <c r="H31184" s="136"/>
      <c r="K31184" s="136"/>
      <c r="O31184" s="136"/>
      <c r="T31184" s="136"/>
      <c r="W31184" s="136"/>
      <c r="Z31184" s="136"/>
      <c r="AC31184" s="136"/>
    </row>
    <row r="31185" spans="2:29">
      <c r="B31185" s="136"/>
      <c r="E31185" s="136"/>
      <c r="H31185" s="136"/>
      <c r="K31185" s="136"/>
      <c r="O31185" s="136"/>
      <c r="T31185" s="136"/>
      <c r="W31185" s="136"/>
      <c r="Z31185" s="136"/>
      <c r="AC31185" s="136"/>
    </row>
    <row r="31186" spans="2:29">
      <c r="B31186" s="136"/>
      <c r="E31186" s="136"/>
      <c r="H31186" s="136"/>
      <c r="K31186" s="136"/>
      <c r="O31186" s="136"/>
      <c r="T31186" s="136"/>
      <c r="W31186" s="136"/>
      <c r="Z31186" s="136"/>
      <c r="AC31186" s="136"/>
    </row>
    <row r="31187" spans="2:29">
      <c r="B31187" s="136"/>
      <c r="E31187" s="136"/>
      <c r="H31187" s="136"/>
      <c r="K31187" s="136"/>
      <c r="O31187" s="136"/>
      <c r="T31187" s="136"/>
      <c r="W31187" s="136"/>
      <c r="Z31187" s="136"/>
      <c r="AC31187" s="136"/>
    </row>
    <row r="31188" spans="2:29">
      <c r="B31188" s="136"/>
      <c r="E31188" s="136"/>
      <c r="H31188" s="136"/>
      <c r="K31188" s="136"/>
      <c r="O31188" s="136"/>
      <c r="T31188" s="136"/>
      <c r="W31188" s="136"/>
      <c r="Z31188" s="136"/>
      <c r="AC31188" s="136"/>
    </row>
    <row r="31189" spans="2:29">
      <c r="B31189" s="136"/>
      <c r="E31189" s="136"/>
      <c r="H31189" s="136"/>
      <c r="K31189" s="136"/>
      <c r="O31189" s="136"/>
      <c r="T31189" s="136"/>
      <c r="W31189" s="136"/>
      <c r="Z31189" s="136"/>
      <c r="AC31189" s="136"/>
    </row>
    <row r="31190" spans="2:29">
      <c r="B31190" s="136"/>
      <c r="E31190" s="136"/>
      <c r="H31190" s="136"/>
      <c r="K31190" s="136"/>
      <c r="O31190" s="136"/>
      <c r="T31190" s="136"/>
      <c r="W31190" s="136"/>
      <c r="Z31190" s="136"/>
      <c r="AC31190" s="136"/>
    </row>
    <row r="31191" spans="2:29">
      <c r="B31191" s="136"/>
      <c r="E31191" s="136"/>
      <c r="H31191" s="136"/>
      <c r="K31191" s="136"/>
      <c r="O31191" s="136"/>
      <c r="T31191" s="136"/>
      <c r="W31191" s="136"/>
      <c r="Z31191" s="136"/>
      <c r="AC31191" s="136"/>
    </row>
    <row r="31192" spans="2:29">
      <c r="B31192" s="136"/>
      <c r="E31192" s="136"/>
      <c r="H31192" s="136"/>
      <c r="K31192" s="136"/>
      <c r="O31192" s="136"/>
      <c r="T31192" s="136"/>
      <c r="W31192" s="136"/>
      <c r="Z31192" s="136"/>
      <c r="AC31192" s="136"/>
    </row>
    <row r="31193" spans="2:29">
      <c r="B31193" s="136"/>
      <c r="E31193" s="136"/>
      <c r="H31193" s="136"/>
      <c r="K31193" s="136"/>
      <c r="O31193" s="136"/>
      <c r="T31193" s="136"/>
      <c r="W31193" s="136"/>
      <c r="Z31193" s="136"/>
      <c r="AC31193" s="136"/>
    </row>
    <row r="31194" spans="2:29">
      <c r="B31194" s="136"/>
      <c r="E31194" s="136"/>
      <c r="H31194" s="136"/>
      <c r="K31194" s="136"/>
      <c r="O31194" s="136"/>
      <c r="T31194" s="136"/>
      <c r="W31194" s="136"/>
      <c r="Z31194" s="136"/>
      <c r="AC31194" s="136"/>
    </row>
    <row r="31195" spans="2:29">
      <c r="B31195" s="136"/>
      <c r="E31195" s="136"/>
      <c r="H31195" s="136"/>
      <c r="K31195" s="136"/>
      <c r="O31195" s="136"/>
      <c r="T31195" s="136"/>
      <c r="W31195" s="136"/>
      <c r="Z31195" s="136"/>
      <c r="AC31195" s="136"/>
    </row>
    <row r="31196" spans="2:29">
      <c r="B31196" s="136"/>
      <c r="E31196" s="136"/>
      <c r="H31196" s="136"/>
      <c r="K31196" s="136"/>
      <c r="O31196" s="136"/>
      <c r="T31196" s="136"/>
      <c r="W31196" s="136"/>
      <c r="Z31196" s="136"/>
      <c r="AC31196" s="136"/>
    </row>
    <row r="31197" spans="2:29">
      <c r="B31197" s="136"/>
      <c r="E31197" s="136"/>
      <c r="H31197" s="136"/>
      <c r="K31197" s="136"/>
      <c r="O31197" s="136"/>
      <c r="T31197" s="136"/>
      <c r="W31197" s="136"/>
      <c r="Z31197" s="136"/>
      <c r="AC31197" s="136"/>
    </row>
    <row r="31198" spans="2:29">
      <c r="B31198" s="136"/>
      <c r="E31198" s="136"/>
      <c r="H31198" s="136"/>
      <c r="K31198" s="136"/>
      <c r="O31198" s="136"/>
      <c r="T31198" s="136"/>
      <c r="W31198" s="136"/>
      <c r="Z31198" s="136"/>
      <c r="AC31198" s="136"/>
    </row>
    <row r="31199" spans="2:29">
      <c r="B31199" s="136"/>
      <c r="E31199" s="136"/>
      <c r="H31199" s="136"/>
      <c r="K31199" s="136"/>
      <c r="O31199" s="136"/>
      <c r="T31199" s="136"/>
      <c r="W31199" s="136"/>
      <c r="Z31199" s="136"/>
      <c r="AC31199" s="136"/>
    </row>
    <row r="31200" spans="2:29">
      <c r="B31200" s="136"/>
      <c r="E31200" s="136"/>
      <c r="H31200" s="136"/>
      <c r="K31200" s="136"/>
      <c r="O31200" s="136"/>
      <c r="T31200" s="136"/>
      <c r="W31200" s="136"/>
      <c r="Z31200" s="136"/>
      <c r="AC31200" s="136"/>
    </row>
    <row r="31201" spans="2:29">
      <c r="B31201" s="136"/>
      <c r="E31201" s="136"/>
      <c r="H31201" s="136"/>
      <c r="K31201" s="136"/>
      <c r="O31201" s="136"/>
      <c r="T31201" s="136"/>
      <c r="W31201" s="136"/>
      <c r="Z31201" s="136"/>
      <c r="AC31201" s="136"/>
    </row>
    <row r="31202" spans="2:29">
      <c r="B31202" s="136"/>
      <c r="E31202" s="136"/>
      <c r="H31202" s="136"/>
      <c r="K31202" s="136"/>
      <c r="O31202" s="136"/>
      <c r="T31202" s="136"/>
      <c r="W31202" s="136"/>
      <c r="Z31202" s="136"/>
      <c r="AC31202" s="136"/>
    </row>
    <row r="31203" spans="2:29">
      <c r="B31203" s="136"/>
      <c r="E31203" s="136"/>
      <c r="H31203" s="136"/>
      <c r="K31203" s="136"/>
      <c r="O31203" s="136"/>
      <c r="T31203" s="136"/>
      <c r="W31203" s="136"/>
      <c r="Z31203" s="136"/>
      <c r="AC31203" s="136"/>
    </row>
    <row r="31204" spans="2:29">
      <c r="B31204" s="136"/>
      <c r="E31204" s="136"/>
      <c r="H31204" s="136"/>
      <c r="K31204" s="136"/>
      <c r="O31204" s="136"/>
      <c r="T31204" s="136"/>
      <c r="W31204" s="136"/>
      <c r="Z31204" s="136"/>
      <c r="AC31204" s="136"/>
    </row>
    <row r="31205" spans="2:29">
      <c r="B31205" s="136"/>
      <c r="E31205" s="136"/>
      <c r="H31205" s="136"/>
      <c r="K31205" s="136"/>
      <c r="O31205" s="136"/>
      <c r="T31205" s="136"/>
      <c r="W31205" s="136"/>
      <c r="Z31205" s="136"/>
      <c r="AC31205" s="136"/>
    </row>
    <row r="31206" spans="2:29">
      <c r="B31206" s="136"/>
      <c r="E31206" s="136"/>
      <c r="H31206" s="136"/>
      <c r="K31206" s="136"/>
      <c r="O31206" s="136"/>
      <c r="T31206" s="136"/>
      <c r="W31206" s="136"/>
      <c r="Z31206" s="136"/>
      <c r="AC31206" s="136"/>
    </row>
    <row r="31207" spans="2:29">
      <c r="B31207" s="136"/>
      <c r="E31207" s="136"/>
      <c r="H31207" s="136"/>
      <c r="K31207" s="136"/>
      <c r="O31207" s="136"/>
      <c r="T31207" s="136"/>
      <c r="W31207" s="136"/>
      <c r="Z31207" s="136"/>
      <c r="AC31207" s="136"/>
    </row>
    <row r="31208" spans="2:29">
      <c r="B31208" s="136"/>
      <c r="E31208" s="136"/>
      <c r="H31208" s="136"/>
      <c r="K31208" s="136"/>
      <c r="O31208" s="136"/>
      <c r="T31208" s="136"/>
      <c r="W31208" s="136"/>
      <c r="Z31208" s="136"/>
      <c r="AC31208" s="136"/>
    </row>
    <row r="31209" spans="2:29">
      <c r="B31209" s="136"/>
      <c r="E31209" s="136"/>
      <c r="H31209" s="136"/>
      <c r="K31209" s="136"/>
      <c r="O31209" s="136"/>
      <c r="T31209" s="136"/>
      <c r="W31209" s="136"/>
      <c r="Z31209" s="136"/>
      <c r="AC31209" s="136"/>
    </row>
    <row r="31210" spans="2:29">
      <c r="B31210" s="136"/>
      <c r="E31210" s="136"/>
      <c r="H31210" s="136"/>
      <c r="K31210" s="136"/>
      <c r="O31210" s="136"/>
      <c r="T31210" s="136"/>
      <c r="W31210" s="136"/>
      <c r="Z31210" s="136"/>
      <c r="AC31210" s="136"/>
    </row>
    <row r="31211" spans="2:29">
      <c r="B31211" s="136"/>
      <c r="E31211" s="136"/>
      <c r="H31211" s="136"/>
      <c r="K31211" s="136"/>
      <c r="O31211" s="136"/>
      <c r="T31211" s="136"/>
      <c r="W31211" s="136"/>
      <c r="Z31211" s="136"/>
      <c r="AC31211" s="136"/>
    </row>
    <row r="31212" spans="2:29">
      <c r="B31212" s="136"/>
      <c r="E31212" s="136"/>
      <c r="H31212" s="136"/>
      <c r="K31212" s="136"/>
      <c r="O31212" s="136"/>
      <c r="T31212" s="136"/>
      <c r="W31212" s="136"/>
      <c r="Z31212" s="136"/>
      <c r="AC31212" s="136"/>
    </row>
    <row r="31213" spans="2:29">
      <c r="B31213" s="136"/>
      <c r="E31213" s="136"/>
      <c r="H31213" s="136"/>
      <c r="K31213" s="136"/>
      <c r="O31213" s="136"/>
      <c r="T31213" s="136"/>
      <c r="W31213" s="136"/>
      <c r="Z31213" s="136"/>
      <c r="AC31213" s="136"/>
    </row>
    <row r="31214" spans="2:29">
      <c r="B31214" s="136"/>
      <c r="E31214" s="136"/>
      <c r="H31214" s="136"/>
      <c r="K31214" s="136"/>
      <c r="O31214" s="136"/>
      <c r="T31214" s="136"/>
      <c r="W31214" s="136"/>
      <c r="Z31214" s="136"/>
      <c r="AC31214" s="136"/>
    </row>
    <row r="31215" spans="2:29">
      <c r="B31215" s="136"/>
      <c r="E31215" s="136"/>
      <c r="H31215" s="136"/>
      <c r="K31215" s="136"/>
      <c r="O31215" s="136"/>
      <c r="T31215" s="136"/>
      <c r="W31215" s="136"/>
      <c r="Z31215" s="136"/>
      <c r="AC31215" s="136"/>
    </row>
    <row r="31216" spans="2:29">
      <c r="B31216" s="136"/>
      <c r="E31216" s="136"/>
      <c r="H31216" s="136"/>
      <c r="K31216" s="136"/>
      <c r="O31216" s="136"/>
      <c r="T31216" s="136"/>
      <c r="W31216" s="136"/>
      <c r="Z31216" s="136"/>
      <c r="AC31216" s="136"/>
    </row>
    <row r="31217" spans="2:29">
      <c r="B31217" s="136"/>
      <c r="E31217" s="136"/>
      <c r="H31217" s="136"/>
      <c r="K31217" s="136"/>
      <c r="O31217" s="136"/>
      <c r="T31217" s="136"/>
      <c r="W31217" s="136"/>
      <c r="Z31217" s="136"/>
      <c r="AC31217" s="136"/>
    </row>
    <row r="31218" spans="2:29">
      <c r="B31218" s="136"/>
      <c r="E31218" s="136"/>
      <c r="H31218" s="136"/>
      <c r="K31218" s="136"/>
      <c r="O31218" s="136"/>
      <c r="T31218" s="136"/>
      <c r="W31218" s="136"/>
      <c r="Z31218" s="136"/>
      <c r="AC31218" s="136"/>
    </row>
    <row r="31219" spans="2:29">
      <c r="B31219" s="136"/>
      <c r="E31219" s="136"/>
      <c r="H31219" s="136"/>
      <c r="K31219" s="136"/>
      <c r="O31219" s="136"/>
      <c r="T31219" s="136"/>
      <c r="W31219" s="136"/>
      <c r="Z31219" s="136"/>
      <c r="AC31219" s="136"/>
    </row>
    <row r="31220" spans="2:29">
      <c r="B31220" s="136"/>
      <c r="E31220" s="136"/>
      <c r="H31220" s="136"/>
      <c r="K31220" s="136"/>
      <c r="O31220" s="136"/>
      <c r="T31220" s="136"/>
      <c r="W31220" s="136"/>
      <c r="Z31220" s="136"/>
      <c r="AC31220" s="136"/>
    </row>
    <row r="31221" spans="2:29">
      <c r="B31221" s="136"/>
      <c r="E31221" s="136"/>
      <c r="H31221" s="136"/>
      <c r="K31221" s="136"/>
      <c r="O31221" s="136"/>
      <c r="T31221" s="136"/>
      <c r="W31221" s="136"/>
      <c r="Z31221" s="136"/>
      <c r="AC31221" s="136"/>
    </row>
    <row r="31222" spans="2:29">
      <c r="B31222" s="136"/>
      <c r="E31222" s="136"/>
      <c r="H31222" s="136"/>
      <c r="K31222" s="136"/>
      <c r="O31222" s="136"/>
      <c r="T31222" s="136"/>
      <c r="W31222" s="136"/>
      <c r="Z31222" s="136"/>
      <c r="AC31222" s="136"/>
    </row>
    <row r="31223" spans="2:29">
      <c r="B31223" s="136"/>
      <c r="E31223" s="136"/>
      <c r="H31223" s="136"/>
      <c r="K31223" s="136"/>
      <c r="O31223" s="136"/>
      <c r="T31223" s="136"/>
      <c r="W31223" s="136"/>
      <c r="Z31223" s="136"/>
      <c r="AC31223" s="136"/>
    </row>
    <row r="31224" spans="2:29">
      <c r="B31224" s="136"/>
      <c r="E31224" s="136"/>
      <c r="H31224" s="136"/>
      <c r="K31224" s="136"/>
      <c r="O31224" s="136"/>
      <c r="T31224" s="136"/>
      <c r="W31224" s="136"/>
      <c r="Z31224" s="136"/>
      <c r="AC31224" s="136"/>
    </row>
    <row r="31225" spans="2:29">
      <c r="B31225" s="136"/>
      <c r="E31225" s="136"/>
      <c r="H31225" s="136"/>
      <c r="K31225" s="136"/>
      <c r="O31225" s="136"/>
      <c r="T31225" s="136"/>
      <c r="W31225" s="136"/>
      <c r="Z31225" s="136"/>
      <c r="AC31225" s="136"/>
    </row>
    <row r="31226" spans="2:29">
      <c r="B31226" s="136"/>
      <c r="E31226" s="136"/>
      <c r="H31226" s="136"/>
      <c r="K31226" s="136"/>
      <c r="O31226" s="136"/>
      <c r="T31226" s="136"/>
      <c r="W31226" s="136"/>
      <c r="Z31226" s="136"/>
      <c r="AC31226" s="136"/>
    </row>
    <row r="31227" spans="2:29">
      <c r="B31227" s="136"/>
      <c r="E31227" s="136"/>
      <c r="H31227" s="136"/>
      <c r="K31227" s="136"/>
      <c r="O31227" s="136"/>
      <c r="T31227" s="136"/>
      <c r="W31227" s="136"/>
      <c r="Z31227" s="136"/>
      <c r="AC31227" s="136"/>
    </row>
    <row r="31228" spans="2:29">
      <c r="B31228" s="136"/>
      <c r="E31228" s="136"/>
      <c r="H31228" s="136"/>
      <c r="K31228" s="136"/>
      <c r="O31228" s="136"/>
      <c r="T31228" s="136"/>
      <c r="W31228" s="136"/>
      <c r="Z31228" s="136"/>
      <c r="AC31228" s="136"/>
    </row>
    <row r="31229" spans="2:29">
      <c r="B31229" s="136"/>
      <c r="E31229" s="136"/>
      <c r="H31229" s="136"/>
      <c r="K31229" s="136"/>
      <c r="O31229" s="136"/>
      <c r="T31229" s="136"/>
      <c r="W31229" s="136"/>
      <c r="Z31229" s="136"/>
      <c r="AC31229" s="136"/>
    </row>
    <row r="31230" spans="2:29">
      <c r="B31230" s="136"/>
      <c r="E31230" s="136"/>
      <c r="H31230" s="136"/>
      <c r="K31230" s="136"/>
      <c r="O31230" s="136"/>
      <c r="T31230" s="136"/>
      <c r="W31230" s="136"/>
      <c r="Z31230" s="136"/>
      <c r="AC31230" s="136"/>
    </row>
    <row r="31231" spans="2:29">
      <c r="B31231" s="136"/>
      <c r="E31231" s="136"/>
      <c r="H31231" s="136"/>
      <c r="K31231" s="136"/>
      <c r="O31231" s="136"/>
      <c r="T31231" s="136"/>
      <c r="W31231" s="136"/>
      <c r="Z31231" s="136"/>
      <c r="AC31231" s="136"/>
    </row>
    <row r="31232" spans="2:29">
      <c r="B31232" s="136"/>
      <c r="E31232" s="136"/>
      <c r="H31232" s="136"/>
      <c r="K31232" s="136"/>
      <c r="O31232" s="136"/>
      <c r="T31232" s="136"/>
      <c r="W31232" s="136"/>
      <c r="Z31232" s="136"/>
      <c r="AC31232" s="136"/>
    </row>
    <row r="31233" spans="2:29">
      <c r="B31233" s="136"/>
      <c r="E31233" s="136"/>
      <c r="H31233" s="136"/>
      <c r="K31233" s="136"/>
      <c r="O31233" s="136"/>
      <c r="T31233" s="136"/>
      <c r="W31233" s="136"/>
      <c r="Z31233" s="136"/>
      <c r="AC31233" s="136"/>
    </row>
    <row r="31234" spans="2:29">
      <c r="B31234" s="136"/>
      <c r="E31234" s="136"/>
      <c r="H31234" s="136"/>
      <c r="K31234" s="136"/>
      <c r="O31234" s="136"/>
      <c r="T31234" s="136"/>
      <c r="W31234" s="136"/>
      <c r="Z31234" s="136"/>
      <c r="AC31234" s="136"/>
    </row>
    <row r="31235" spans="2:29">
      <c r="B31235" s="136"/>
      <c r="E31235" s="136"/>
      <c r="H31235" s="136"/>
      <c r="K31235" s="136"/>
      <c r="O31235" s="136"/>
      <c r="T31235" s="136"/>
      <c r="W31235" s="136"/>
      <c r="Z31235" s="136"/>
      <c r="AC31235" s="136"/>
    </row>
    <row r="31236" spans="2:29">
      <c r="B31236" s="136"/>
      <c r="E31236" s="136"/>
      <c r="H31236" s="136"/>
      <c r="K31236" s="136"/>
      <c r="O31236" s="136"/>
      <c r="T31236" s="136"/>
      <c r="W31236" s="136"/>
      <c r="Z31236" s="136"/>
      <c r="AC31236" s="136"/>
    </row>
    <row r="31237" spans="2:29">
      <c r="B31237" s="136"/>
      <c r="E31237" s="136"/>
      <c r="H31237" s="136"/>
      <c r="K31237" s="136"/>
      <c r="O31237" s="136"/>
      <c r="T31237" s="136"/>
      <c r="W31237" s="136"/>
      <c r="Z31237" s="136"/>
      <c r="AC31237" s="136"/>
    </row>
    <row r="31238" spans="2:29">
      <c r="B31238" s="136"/>
      <c r="E31238" s="136"/>
      <c r="H31238" s="136"/>
      <c r="K31238" s="136"/>
      <c r="O31238" s="136"/>
      <c r="T31238" s="136"/>
      <c r="W31238" s="136"/>
      <c r="Z31238" s="136"/>
      <c r="AC31238" s="136"/>
    </row>
    <row r="31239" spans="2:29">
      <c r="B31239" s="136"/>
      <c r="E31239" s="136"/>
      <c r="H31239" s="136"/>
      <c r="K31239" s="136"/>
      <c r="O31239" s="136"/>
      <c r="T31239" s="136"/>
      <c r="W31239" s="136"/>
      <c r="Z31239" s="136"/>
      <c r="AC31239" s="136"/>
    </row>
    <row r="31240" spans="2:29">
      <c r="B31240" s="136"/>
      <c r="E31240" s="136"/>
      <c r="H31240" s="136"/>
      <c r="K31240" s="136"/>
      <c r="O31240" s="136"/>
      <c r="T31240" s="136"/>
      <c r="W31240" s="136"/>
      <c r="Z31240" s="136"/>
      <c r="AC31240" s="136"/>
    </row>
    <row r="31241" spans="2:29">
      <c r="B31241" s="136"/>
      <c r="E31241" s="136"/>
      <c r="H31241" s="136"/>
      <c r="K31241" s="136"/>
      <c r="O31241" s="136"/>
      <c r="T31241" s="136"/>
      <c r="W31241" s="136"/>
      <c r="Z31241" s="136"/>
      <c r="AC31241" s="136"/>
    </row>
    <row r="31242" spans="2:29">
      <c r="B31242" s="136"/>
      <c r="E31242" s="136"/>
      <c r="H31242" s="136"/>
      <c r="K31242" s="136"/>
      <c r="O31242" s="136"/>
      <c r="T31242" s="136"/>
      <c r="W31242" s="136"/>
      <c r="Z31242" s="136"/>
      <c r="AC31242" s="136"/>
    </row>
    <row r="31243" spans="2:29">
      <c r="B31243" s="136"/>
      <c r="E31243" s="136"/>
      <c r="H31243" s="136"/>
      <c r="K31243" s="136"/>
      <c r="O31243" s="136"/>
      <c r="T31243" s="136"/>
      <c r="W31243" s="136"/>
      <c r="Z31243" s="136"/>
      <c r="AC31243" s="136"/>
    </row>
    <row r="31244" spans="2:29">
      <c r="B31244" s="136"/>
      <c r="E31244" s="136"/>
      <c r="H31244" s="136"/>
      <c r="K31244" s="136"/>
      <c r="O31244" s="136"/>
      <c r="T31244" s="136"/>
      <c r="W31244" s="136"/>
      <c r="Z31244" s="136"/>
      <c r="AC31244" s="136"/>
    </row>
    <row r="31245" spans="2:29">
      <c r="B31245" s="136"/>
      <c r="E31245" s="136"/>
      <c r="H31245" s="136"/>
      <c r="K31245" s="136"/>
      <c r="O31245" s="136"/>
      <c r="T31245" s="136"/>
      <c r="W31245" s="136"/>
      <c r="Z31245" s="136"/>
      <c r="AC31245" s="136"/>
    </row>
    <row r="31246" spans="2:29">
      <c r="B31246" s="136"/>
      <c r="E31246" s="136"/>
      <c r="H31246" s="136"/>
      <c r="K31246" s="136"/>
      <c r="O31246" s="136"/>
      <c r="T31246" s="136"/>
      <c r="W31246" s="136"/>
      <c r="Z31246" s="136"/>
      <c r="AC31246" s="136"/>
    </row>
    <row r="31247" spans="2:29">
      <c r="B31247" s="136"/>
      <c r="E31247" s="136"/>
      <c r="H31247" s="136"/>
      <c r="K31247" s="136"/>
      <c r="O31247" s="136"/>
      <c r="T31247" s="136"/>
      <c r="W31247" s="136"/>
      <c r="Z31247" s="136"/>
      <c r="AC31247" s="136"/>
    </row>
    <row r="31248" spans="2:29">
      <c r="B31248" s="136"/>
      <c r="E31248" s="136"/>
      <c r="H31248" s="136"/>
      <c r="K31248" s="136"/>
      <c r="O31248" s="136"/>
      <c r="T31248" s="136"/>
      <c r="W31248" s="136"/>
      <c r="Z31248" s="136"/>
      <c r="AC31248" s="136"/>
    </row>
    <row r="31249" spans="2:29">
      <c r="B31249" s="136"/>
      <c r="E31249" s="136"/>
      <c r="H31249" s="136"/>
      <c r="K31249" s="136"/>
      <c r="O31249" s="136"/>
      <c r="T31249" s="136"/>
      <c r="W31249" s="136"/>
      <c r="Z31249" s="136"/>
      <c r="AC31249" s="136"/>
    </row>
    <row r="31250" spans="2:29">
      <c r="B31250" s="136"/>
      <c r="E31250" s="136"/>
      <c r="H31250" s="136"/>
      <c r="K31250" s="136"/>
      <c r="O31250" s="136"/>
      <c r="T31250" s="136"/>
      <c r="W31250" s="136"/>
      <c r="Z31250" s="136"/>
      <c r="AC31250" s="136"/>
    </row>
    <row r="31251" spans="2:29">
      <c r="B31251" s="136"/>
      <c r="E31251" s="136"/>
      <c r="H31251" s="136"/>
      <c r="K31251" s="136"/>
      <c r="O31251" s="136"/>
      <c r="T31251" s="136"/>
      <c r="W31251" s="136"/>
      <c r="Z31251" s="136"/>
      <c r="AC31251" s="136"/>
    </row>
    <row r="31252" spans="2:29">
      <c r="B31252" s="136"/>
      <c r="E31252" s="136"/>
      <c r="H31252" s="136"/>
      <c r="K31252" s="136"/>
      <c r="O31252" s="136"/>
      <c r="T31252" s="136"/>
      <c r="W31252" s="136"/>
      <c r="Z31252" s="136"/>
      <c r="AC31252" s="136"/>
    </row>
    <row r="31253" spans="2:29">
      <c r="B31253" s="136"/>
      <c r="E31253" s="136"/>
      <c r="H31253" s="136"/>
      <c r="K31253" s="136"/>
      <c r="O31253" s="136"/>
      <c r="T31253" s="136"/>
      <c r="W31253" s="136"/>
      <c r="Z31253" s="136"/>
      <c r="AC31253" s="136"/>
    </row>
    <row r="31254" spans="2:29">
      <c r="B31254" s="136"/>
      <c r="E31254" s="136"/>
      <c r="H31254" s="136"/>
      <c r="K31254" s="136"/>
      <c r="O31254" s="136"/>
      <c r="T31254" s="136"/>
      <c r="W31254" s="136"/>
      <c r="Z31254" s="136"/>
      <c r="AC31254" s="136"/>
    </row>
    <row r="31255" spans="2:29">
      <c r="B31255" s="136"/>
      <c r="E31255" s="136"/>
      <c r="H31255" s="136"/>
      <c r="K31255" s="136"/>
      <c r="O31255" s="136"/>
      <c r="T31255" s="136"/>
      <c r="W31255" s="136"/>
      <c r="Z31255" s="136"/>
      <c r="AC31255" s="136"/>
    </row>
    <row r="31256" spans="2:29">
      <c r="B31256" s="136"/>
      <c r="E31256" s="136"/>
      <c r="H31256" s="136"/>
      <c r="K31256" s="136"/>
      <c r="O31256" s="136"/>
      <c r="T31256" s="136"/>
      <c r="W31256" s="136"/>
      <c r="Z31256" s="136"/>
      <c r="AC31256" s="136"/>
    </row>
    <row r="31257" spans="2:29">
      <c r="B31257" s="136"/>
      <c r="E31257" s="136"/>
      <c r="H31257" s="136"/>
      <c r="K31257" s="136"/>
      <c r="O31257" s="136"/>
      <c r="T31257" s="136"/>
      <c r="W31257" s="136"/>
      <c r="Z31257" s="136"/>
      <c r="AC31257" s="136"/>
    </row>
    <row r="31258" spans="2:29">
      <c r="B31258" s="136"/>
      <c r="E31258" s="136"/>
      <c r="H31258" s="136"/>
      <c r="K31258" s="136"/>
      <c r="O31258" s="136"/>
      <c r="T31258" s="136"/>
      <c r="W31258" s="136"/>
      <c r="Z31258" s="136"/>
      <c r="AC31258" s="136"/>
    </row>
    <row r="31259" spans="2:29">
      <c r="B31259" s="136"/>
      <c r="E31259" s="136"/>
      <c r="H31259" s="136"/>
      <c r="K31259" s="136"/>
      <c r="O31259" s="136"/>
      <c r="T31259" s="136"/>
      <c r="W31259" s="136"/>
      <c r="Z31259" s="136"/>
      <c r="AC31259" s="136"/>
    </row>
    <row r="31260" spans="2:29">
      <c r="B31260" s="136"/>
      <c r="E31260" s="136"/>
      <c r="H31260" s="136"/>
      <c r="K31260" s="136"/>
      <c r="O31260" s="136"/>
      <c r="T31260" s="136"/>
      <c r="W31260" s="136"/>
      <c r="Z31260" s="136"/>
      <c r="AC31260" s="136"/>
    </row>
    <row r="31261" spans="2:29">
      <c r="B31261" s="136"/>
      <c r="E31261" s="136"/>
      <c r="H31261" s="136"/>
      <c r="K31261" s="136"/>
      <c r="O31261" s="136"/>
      <c r="T31261" s="136"/>
      <c r="W31261" s="136"/>
      <c r="Z31261" s="136"/>
      <c r="AC31261" s="136"/>
    </row>
    <row r="31262" spans="2:29">
      <c r="B31262" s="136"/>
      <c r="E31262" s="136"/>
      <c r="H31262" s="136"/>
      <c r="K31262" s="136"/>
      <c r="O31262" s="136"/>
      <c r="T31262" s="136"/>
      <c r="W31262" s="136"/>
      <c r="Z31262" s="136"/>
      <c r="AC31262" s="136"/>
    </row>
    <row r="31263" spans="2:29">
      <c r="B31263" s="136"/>
      <c r="E31263" s="136"/>
      <c r="H31263" s="136"/>
      <c r="K31263" s="136"/>
      <c r="O31263" s="136"/>
      <c r="T31263" s="136"/>
      <c r="W31263" s="136"/>
      <c r="Z31263" s="136"/>
      <c r="AC31263" s="136"/>
    </row>
    <row r="31264" spans="2:29">
      <c r="B31264" s="136"/>
      <c r="E31264" s="136"/>
      <c r="H31264" s="136"/>
      <c r="K31264" s="136"/>
      <c r="O31264" s="136"/>
      <c r="T31264" s="136"/>
      <c r="W31264" s="136"/>
      <c r="Z31264" s="136"/>
      <c r="AC31264" s="136"/>
    </row>
    <row r="31265" spans="2:29">
      <c r="B31265" s="136"/>
      <c r="E31265" s="136"/>
      <c r="H31265" s="136"/>
      <c r="K31265" s="136"/>
      <c r="O31265" s="136"/>
      <c r="T31265" s="136"/>
      <c r="W31265" s="136"/>
      <c r="Z31265" s="136"/>
      <c r="AC31265" s="136"/>
    </row>
    <row r="31266" spans="2:29">
      <c r="B31266" s="136"/>
      <c r="E31266" s="136"/>
      <c r="H31266" s="136"/>
      <c r="K31266" s="136"/>
      <c r="O31266" s="136"/>
      <c r="T31266" s="136"/>
      <c r="W31266" s="136"/>
      <c r="Z31266" s="136"/>
      <c r="AC31266" s="136"/>
    </row>
    <row r="31267" spans="2:29">
      <c r="B31267" s="136"/>
      <c r="E31267" s="136"/>
      <c r="H31267" s="136"/>
      <c r="K31267" s="136"/>
      <c r="O31267" s="136"/>
      <c r="T31267" s="136"/>
      <c r="W31267" s="136"/>
      <c r="Z31267" s="136"/>
      <c r="AC31267" s="136"/>
    </row>
    <row r="31268" spans="2:29">
      <c r="B31268" s="136"/>
      <c r="E31268" s="136"/>
      <c r="H31268" s="136"/>
      <c r="K31268" s="136"/>
      <c r="O31268" s="136"/>
      <c r="T31268" s="136"/>
      <c r="W31268" s="136"/>
      <c r="Z31268" s="136"/>
      <c r="AC31268" s="136"/>
    </row>
    <row r="31269" spans="2:29">
      <c r="B31269" s="136"/>
      <c r="E31269" s="136"/>
      <c r="H31269" s="136"/>
      <c r="K31269" s="136"/>
      <c r="O31269" s="136"/>
      <c r="T31269" s="136"/>
      <c r="W31269" s="136"/>
      <c r="Z31269" s="136"/>
      <c r="AC31269" s="136"/>
    </row>
    <row r="31270" spans="2:29">
      <c r="B31270" s="136"/>
      <c r="E31270" s="136"/>
      <c r="H31270" s="136"/>
      <c r="K31270" s="136"/>
      <c r="O31270" s="136"/>
      <c r="T31270" s="136"/>
      <c r="W31270" s="136"/>
      <c r="Z31270" s="136"/>
      <c r="AC31270" s="136"/>
    </row>
    <row r="31271" spans="2:29">
      <c r="B31271" s="136"/>
      <c r="E31271" s="136"/>
      <c r="H31271" s="136"/>
      <c r="K31271" s="136"/>
      <c r="O31271" s="136"/>
      <c r="T31271" s="136"/>
      <c r="W31271" s="136"/>
      <c r="Z31271" s="136"/>
      <c r="AC31271" s="136"/>
    </row>
    <row r="31272" spans="2:29">
      <c r="B31272" s="136"/>
      <c r="E31272" s="136"/>
      <c r="H31272" s="136"/>
      <c r="K31272" s="136"/>
      <c r="O31272" s="136"/>
      <c r="T31272" s="136"/>
      <c r="W31272" s="136"/>
      <c r="Z31272" s="136"/>
      <c r="AC31272" s="136"/>
    </row>
    <row r="31273" spans="2:29">
      <c r="B31273" s="136"/>
      <c r="E31273" s="136"/>
      <c r="H31273" s="136"/>
      <c r="K31273" s="136"/>
      <c r="O31273" s="136"/>
      <c r="T31273" s="136"/>
      <c r="W31273" s="136"/>
      <c r="Z31273" s="136"/>
      <c r="AC31273" s="136"/>
    </row>
    <row r="31274" spans="2:29">
      <c r="B31274" s="136"/>
      <c r="E31274" s="136"/>
      <c r="H31274" s="136"/>
      <c r="K31274" s="136"/>
      <c r="O31274" s="136"/>
      <c r="T31274" s="136"/>
      <c r="W31274" s="136"/>
      <c r="Z31274" s="136"/>
      <c r="AC31274" s="136"/>
    </row>
    <row r="31275" spans="2:29">
      <c r="B31275" s="136"/>
      <c r="E31275" s="136"/>
      <c r="H31275" s="136"/>
      <c r="K31275" s="136"/>
      <c r="O31275" s="136"/>
      <c r="T31275" s="136"/>
      <c r="W31275" s="136"/>
      <c r="Z31275" s="136"/>
      <c r="AC31275" s="136"/>
    </row>
    <row r="31276" spans="2:29">
      <c r="B31276" s="136"/>
      <c r="E31276" s="136"/>
      <c r="H31276" s="136"/>
      <c r="K31276" s="136"/>
      <c r="O31276" s="136"/>
      <c r="T31276" s="136"/>
      <c r="W31276" s="136"/>
      <c r="Z31276" s="136"/>
      <c r="AC31276" s="136"/>
    </row>
    <row r="31277" spans="2:29">
      <c r="B31277" s="136"/>
      <c r="E31277" s="136"/>
      <c r="H31277" s="136"/>
      <c r="K31277" s="136"/>
      <c r="O31277" s="136"/>
      <c r="T31277" s="136"/>
      <c r="W31277" s="136"/>
      <c r="Z31277" s="136"/>
      <c r="AC31277" s="136"/>
    </row>
    <row r="31278" spans="2:29">
      <c r="B31278" s="136"/>
      <c r="E31278" s="136"/>
      <c r="H31278" s="136"/>
      <c r="K31278" s="136"/>
      <c r="O31278" s="136"/>
      <c r="T31278" s="136"/>
      <c r="W31278" s="136"/>
      <c r="Z31278" s="136"/>
      <c r="AC31278" s="136"/>
    </row>
    <row r="31279" spans="2:29">
      <c r="B31279" s="136"/>
      <c r="E31279" s="136"/>
      <c r="H31279" s="136"/>
      <c r="K31279" s="136"/>
      <c r="O31279" s="136"/>
      <c r="T31279" s="136"/>
      <c r="W31279" s="136"/>
      <c r="Z31279" s="136"/>
      <c r="AC31279" s="136"/>
    </row>
    <row r="31280" spans="2:29">
      <c r="B31280" s="136"/>
      <c r="E31280" s="136"/>
      <c r="H31280" s="136"/>
      <c r="K31280" s="136"/>
      <c r="O31280" s="136"/>
      <c r="T31280" s="136"/>
      <c r="W31280" s="136"/>
      <c r="Z31280" s="136"/>
      <c r="AC31280" s="136"/>
    </row>
    <row r="31281" spans="2:29">
      <c r="B31281" s="136"/>
      <c r="E31281" s="136"/>
      <c r="H31281" s="136"/>
      <c r="K31281" s="136"/>
      <c r="O31281" s="136"/>
      <c r="T31281" s="136"/>
      <c r="W31281" s="136"/>
      <c r="Z31281" s="136"/>
      <c r="AC31281" s="136"/>
    </row>
    <row r="31282" spans="2:29">
      <c r="B31282" s="136"/>
      <c r="E31282" s="136"/>
      <c r="H31282" s="136"/>
      <c r="K31282" s="136"/>
      <c r="O31282" s="136"/>
      <c r="T31282" s="136"/>
      <c r="W31282" s="136"/>
      <c r="Z31282" s="136"/>
      <c r="AC31282" s="136"/>
    </row>
    <row r="31283" spans="2:29">
      <c r="B31283" s="136"/>
      <c r="E31283" s="136"/>
      <c r="H31283" s="136"/>
      <c r="K31283" s="136"/>
      <c r="O31283" s="136"/>
      <c r="T31283" s="136"/>
      <c r="W31283" s="136"/>
      <c r="Z31283" s="136"/>
      <c r="AC31283" s="136"/>
    </row>
    <row r="31284" spans="2:29">
      <c r="B31284" s="136"/>
      <c r="E31284" s="136"/>
      <c r="H31284" s="136"/>
      <c r="K31284" s="136"/>
      <c r="O31284" s="136"/>
      <c r="T31284" s="136"/>
      <c r="W31284" s="136"/>
      <c r="Z31284" s="136"/>
      <c r="AC31284" s="136"/>
    </row>
    <row r="31285" spans="2:29">
      <c r="B31285" s="136"/>
      <c r="E31285" s="136"/>
      <c r="H31285" s="136"/>
      <c r="K31285" s="136"/>
      <c r="O31285" s="136"/>
      <c r="T31285" s="136"/>
      <c r="W31285" s="136"/>
      <c r="Z31285" s="136"/>
      <c r="AC31285" s="136"/>
    </row>
    <row r="31286" spans="2:29">
      <c r="B31286" s="136"/>
      <c r="E31286" s="136"/>
      <c r="H31286" s="136"/>
      <c r="K31286" s="136"/>
      <c r="O31286" s="136"/>
      <c r="T31286" s="136"/>
      <c r="W31286" s="136"/>
      <c r="Z31286" s="136"/>
      <c r="AC31286" s="136"/>
    </row>
    <row r="31287" spans="2:29">
      <c r="B31287" s="136"/>
      <c r="E31287" s="136"/>
      <c r="H31287" s="136"/>
      <c r="K31287" s="136"/>
      <c r="O31287" s="136"/>
      <c r="T31287" s="136"/>
      <c r="W31287" s="136"/>
      <c r="Z31287" s="136"/>
      <c r="AC31287" s="136"/>
    </row>
    <row r="31288" spans="2:29">
      <c r="B31288" s="136"/>
      <c r="E31288" s="136"/>
      <c r="H31288" s="136"/>
      <c r="K31288" s="136"/>
      <c r="O31288" s="136"/>
      <c r="T31288" s="136"/>
      <c r="W31288" s="136"/>
      <c r="Z31288" s="136"/>
      <c r="AC31288" s="136"/>
    </row>
    <row r="31289" spans="2:29">
      <c r="B31289" s="136"/>
      <c r="E31289" s="136"/>
      <c r="H31289" s="136"/>
      <c r="K31289" s="136"/>
      <c r="O31289" s="136"/>
      <c r="T31289" s="136"/>
      <c r="W31289" s="136"/>
      <c r="Z31289" s="136"/>
      <c r="AC31289" s="136"/>
    </row>
    <row r="31290" spans="2:29">
      <c r="B31290" s="136"/>
      <c r="E31290" s="136"/>
      <c r="H31290" s="136"/>
      <c r="K31290" s="136"/>
      <c r="O31290" s="136"/>
      <c r="T31290" s="136"/>
      <c r="W31290" s="136"/>
      <c r="Z31290" s="136"/>
      <c r="AC31290" s="136"/>
    </row>
    <row r="31291" spans="2:29">
      <c r="B31291" s="136"/>
      <c r="E31291" s="136"/>
      <c r="H31291" s="136"/>
      <c r="K31291" s="136"/>
      <c r="O31291" s="136"/>
      <c r="T31291" s="136"/>
      <c r="W31291" s="136"/>
      <c r="Z31291" s="136"/>
      <c r="AC31291" s="136"/>
    </row>
    <row r="31292" spans="2:29">
      <c r="B31292" s="136"/>
      <c r="E31292" s="136"/>
      <c r="H31292" s="136"/>
      <c r="K31292" s="136"/>
      <c r="O31292" s="136"/>
      <c r="T31292" s="136"/>
      <c r="W31292" s="136"/>
      <c r="Z31292" s="136"/>
      <c r="AC31292" s="136"/>
    </row>
    <row r="31293" spans="2:29">
      <c r="B31293" s="136"/>
      <c r="E31293" s="136"/>
      <c r="H31293" s="136"/>
      <c r="K31293" s="136"/>
      <c r="O31293" s="136"/>
      <c r="T31293" s="136"/>
      <c r="W31293" s="136"/>
      <c r="Z31293" s="136"/>
      <c r="AC31293" s="136"/>
    </row>
    <row r="31294" spans="2:29">
      <c r="B31294" s="136"/>
      <c r="E31294" s="136"/>
      <c r="H31294" s="136"/>
      <c r="K31294" s="136"/>
      <c r="O31294" s="136"/>
      <c r="T31294" s="136"/>
      <c r="W31294" s="136"/>
      <c r="Z31294" s="136"/>
      <c r="AC31294" s="136"/>
    </row>
    <row r="31295" spans="2:29">
      <c r="B31295" s="136"/>
      <c r="E31295" s="136"/>
      <c r="H31295" s="136"/>
      <c r="K31295" s="136"/>
      <c r="O31295" s="136"/>
      <c r="T31295" s="136"/>
      <c r="W31295" s="136"/>
      <c r="Z31295" s="136"/>
      <c r="AC31295" s="136"/>
    </row>
    <row r="31296" spans="2:29">
      <c r="B31296" s="136"/>
      <c r="E31296" s="136"/>
      <c r="H31296" s="136"/>
      <c r="K31296" s="136"/>
      <c r="O31296" s="136"/>
      <c r="T31296" s="136"/>
      <c r="W31296" s="136"/>
      <c r="Z31296" s="136"/>
      <c r="AC31296" s="136"/>
    </row>
    <row r="31297" spans="2:29">
      <c r="B31297" s="136"/>
      <c r="E31297" s="136"/>
      <c r="H31297" s="136"/>
      <c r="K31297" s="136"/>
      <c r="O31297" s="136"/>
      <c r="T31297" s="136"/>
      <c r="W31297" s="136"/>
      <c r="Z31297" s="136"/>
      <c r="AC31297" s="136"/>
    </row>
    <row r="31298" spans="2:29">
      <c r="B31298" s="136"/>
      <c r="E31298" s="136"/>
      <c r="H31298" s="136"/>
      <c r="K31298" s="136"/>
      <c r="O31298" s="136"/>
      <c r="T31298" s="136"/>
      <c r="W31298" s="136"/>
      <c r="Z31298" s="136"/>
      <c r="AC31298" s="136"/>
    </row>
    <row r="31299" spans="2:29">
      <c r="B31299" s="136"/>
      <c r="E31299" s="136"/>
      <c r="H31299" s="136"/>
      <c r="K31299" s="136"/>
      <c r="O31299" s="136"/>
      <c r="T31299" s="136"/>
      <c r="W31299" s="136"/>
      <c r="Z31299" s="136"/>
      <c r="AC31299" s="136"/>
    </row>
    <row r="31300" spans="2:29">
      <c r="B31300" s="136"/>
      <c r="E31300" s="136"/>
      <c r="H31300" s="136"/>
      <c r="K31300" s="136"/>
      <c r="O31300" s="136"/>
      <c r="T31300" s="136"/>
      <c r="W31300" s="136"/>
      <c r="Z31300" s="136"/>
      <c r="AC31300" s="136"/>
    </row>
    <row r="31301" spans="2:29">
      <c r="B31301" s="136"/>
      <c r="E31301" s="136"/>
      <c r="H31301" s="136"/>
      <c r="K31301" s="136"/>
      <c r="O31301" s="136"/>
      <c r="T31301" s="136"/>
      <c r="W31301" s="136"/>
      <c r="Z31301" s="136"/>
      <c r="AC31301" s="136"/>
    </row>
    <row r="31302" spans="2:29">
      <c r="B31302" s="136"/>
      <c r="E31302" s="136"/>
      <c r="H31302" s="136"/>
      <c r="K31302" s="136"/>
      <c r="O31302" s="136"/>
      <c r="T31302" s="136"/>
      <c r="W31302" s="136"/>
      <c r="Z31302" s="136"/>
      <c r="AC31302" s="136"/>
    </row>
    <row r="31303" spans="2:29">
      <c r="B31303" s="136"/>
      <c r="E31303" s="136"/>
      <c r="H31303" s="136"/>
      <c r="K31303" s="136"/>
      <c r="O31303" s="136"/>
      <c r="T31303" s="136"/>
      <c r="W31303" s="136"/>
      <c r="Z31303" s="136"/>
      <c r="AC31303" s="136"/>
    </row>
    <row r="31304" spans="2:29">
      <c r="B31304" s="136"/>
      <c r="E31304" s="136"/>
      <c r="H31304" s="136"/>
      <c r="K31304" s="136"/>
      <c r="O31304" s="136"/>
      <c r="T31304" s="136"/>
      <c r="W31304" s="136"/>
      <c r="Z31304" s="136"/>
      <c r="AC31304" s="136"/>
    </row>
    <row r="31305" spans="2:29">
      <c r="B31305" s="136"/>
      <c r="E31305" s="136"/>
      <c r="H31305" s="136"/>
      <c r="K31305" s="136"/>
      <c r="O31305" s="136"/>
      <c r="T31305" s="136"/>
      <c r="W31305" s="136"/>
      <c r="Z31305" s="136"/>
      <c r="AC31305" s="136"/>
    </row>
    <row r="31306" spans="2:29">
      <c r="B31306" s="136"/>
      <c r="E31306" s="136"/>
      <c r="H31306" s="136"/>
      <c r="K31306" s="136"/>
      <c r="O31306" s="136"/>
      <c r="T31306" s="136"/>
      <c r="W31306" s="136"/>
      <c r="Z31306" s="136"/>
      <c r="AC31306" s="136"/>
    </row>
    <row r="31307" spans="2:29">
      <c r="B31307" s="136"/>
      <c r="E31307" s="136"/>
      <c r="H31307" s="136"/>
      <c r="K31307" s="136"/>
      <c r="O31307" s="136"/>
      <c r="T31307" s="136"/>
      <c r="W31307" s="136"/>
      <c r="Z31307" s="136"/>
      <c r="AC31307" s="136"/>
    </row>
    <row r="31308" spans="2:29">
      <c r="B31308" s="136"/>
      <c r="E31308" s="136"/>
      <c r="H31308" s="136"/>
      <c r="K31308" s="136"/>
      <c r="O31308" s="136"/>
      <c r="T31308" s="136"/>
      <c r="W31308" s="136"/>
      <c r="Z31308" s="136"/>
      <c r="AC31308" s="136"/>
    </row>
    <row r="31309" spans="2:29">
      <c r="B31309" s="136"/>
      <c r="E31309" s="136"/>
      <c r="H31309" s="136"/>
      <c r="K31309" s="136"/>
      <c r="O31309" s="136"/>
      <c r="T31309" s="136"/>
      <c r="W31309" s="136"/>
      <c r="Z31309" s="136"/>
      <c r="AC31309" s="136"/>
    </row>
    <row r="31310" spans="2:29">
      <c r="B31310" s="136"/>
      <c r="E31310" s="136"/>
      <c r="H31310" s="136"/>
      <c r="K31310" s="136"/>
      <c r="O31310" s="136"/>
      <c r="T31310" s="136"/>
      <c r="W31310" s="136"/>
      <c r="Z31310" s="136"/>
      <c r="AC31310" s="136"/>
    </row>
    <row r="31311" spans="2:29">
      <c r="B31311" s="136"/>
      <c r="E31311" s="136"/>
      <c r="H31311" s="136"/>
      <c r="K31311" s="136"/>
      <c r="O31311" s="136"/>
      <c r="T31311" s="136"/>
      <c r="W31311" s="136"/>
      <c r="Z31311" s="136"/>
      <c r="AC31311" s="136"/>
    </row>
    <row r="31312" spans="2:29">
      <c r="B31312" s="136"/>
      <c r="E31312" s="136"/>
      <c r="H31312" s="136"/>
      <c r="K31312" s="136"/>
      <c r="O31312" s="136"/>
      <c r="T31312" s="136"/>
      <c r="W31312" s="136"/>
      <c r="Z31312" s="136"/>
      <c r="AC31312" s="136"/>
    </row>
    <row r="31313" spans="2:29">
      <c r="B31313" s="136"/>
      <c r="E31313" s="136"/>
      <c r="H31313" s="136"/>
      <c r="K31313" s="136"/>
      <c r="O31313" s="136"/>
      <c r="T31313" s="136"/>
      <c r="W31313" s="136"/>
      <c r="Z31313" s="136"/>
      <c r="AC31313" s="136"/>
    </row>
    <row r="31314" spans="2:29">
      <c r="B31314" s="136"/>
      <c r="E31314" s="136"/>
      <c r="H31314" s="136"/>
      <c r="K31314" s="136"/>
      <c r="O31314" s="136"/>
      <c r="T31314" s="136"/>
      <c r="W31314" s="136"/>
      <c r="Z31314" s="136"/>
      <c r="AC31314" s="136"/>
    </row>
    <row r="31315" spans="2:29">
      <c r="B31315" s="136"/>
      <c r="E31315" s="136"/>
      <c r="H31315" s="136"/>
      <c r="K31315" s="136"/>
      <c r="O31315" s="136"/>
      <c r="T31315" s="136"/>
      <c r="W31315" s="136"/>
      <c r="Z31315" s="136"/>
      <c r="AC31315" s="136"/>
    </row>
    <row r="31316" spans="2:29">
      <c r="B31316" s="136"/>
      <c r="E31316" s="136"/>
      <c r="H31316" s="136"/>
      <c r="K31316" s="136"/>
      <c r="O31316" s="136"/>
      <c r="T31316" s="136"/>
      <c r="W31316" s="136"/>
      <c r="Z31316" s="136"/>
      <c r="AC31316" s="136"/>
    </row>
    <row r="31317" spans="2:29">
      <c r="B31317" s="136"/>
      <c r="E31317" s="136"/>
      <c r="H31317" s="136"/>
      <c r="K31317" s="136"/>
      <c r="O31317" s="136"/>
      <c r="T31317" s="136"/>
      <c r="W31317" s="136"/>
      <c r="Z31317" s="136"/>
      <c r="AC31317" s="136"/>
    </row>
    <row r="31318" spans="2:29">
      <c r="B31318" s="136"/>
      <c r="E31318" s="136"/>
      <c r="H31318" s="136"/>
      <c r="K31318" s="136"/>
      <c r="O31318" s="136"/>
      <c r="T31318" s="136"/>
      <c r="W31318" s="136"/>
      <c r="Z31318" s="136"/>
      <c r="AC31318" s="136"/>
    </row>
    <row r="31319" spans="2:29">
      <c r="B31319" s="136"/>
      <c r="E31319" s="136"/>
      <c r="H31319" s="136"/>
      <c r="K31319" s="136"/>
      <c r="O31319" s="136"/>
      <c r="T31319" s="136"/>
      <c r="W31319" s="136"/>
      <c r="Z31319" s="136"/>
      <c r="AC31319" s="136"/>
    </row>
    <row r="31320" spans="2:29">
      <c r="B31320" s="136"/>
      <c r="E31320" s="136"/>
      <c r="H31320" s="136"/>
      <c r="K31320" s="136"/>
      <c r="O31320" s="136"/>
      <c r="T31320" s="136"/>
      <c r="W31320" s="136"/>
      <c r="Z31320" s="136"/>
      <c r="AC31320" s="136"/>
    </row>
    <row r="31321" spans="2:29">
      <c r="B31321" s="136"/>
      <c r="E31321" s="136"/>
      <c r="H31321" s="136"/>
      <c r="K31321" s="136"/>
      <c r="O31321" s="136"/>
      <c r="T31321" s="136"/>
      <c r="W31321" s="136"/>
      <c r="Z31321" s="136"/>
      <c r="AC31321" s="136"/>
    </row>
    <row r="31322" spans="2:29">
      <c r="B31322" s="136"/>
      <c r="E31322" s="136"/>
      <c r="H31322" s="136"/>
      <c r="K31322" s="136"/>
      <c r="O31322" s="136"/>
      <c r="T31322" s="136"/>
      <c r="W31322" s="136"/>
      <c r="Z31322" s="136"/>
      <c r="AC31322" s="136"/>
    </row>
    <row r="31323" spans="2:29">
      <c r="B31323" s="136"/>
      <c r="E31323" s="136"/>
      <c r="H31323" s="136"/>
      <c r="K31323" s="136"/>
      <c r="O31323" s="136"/>
      <c r="T31323" s="136"/>
      <c r="W31323" s="136"/>
      <c r="Z31323" s="136"/>
      <c r="AC31323" s="136"/>
    </row>
    <row r="31324" spans="2:29">
      <c r="B31324" s="136"/>
      <c r="E31324" s="136"/>
      <c r="H31324" s="136"/>
      <c r="K31324" s="136"/>
      <c r="O31324" s="136"/>
      <c r="T31324" s="136"/>
      <c r="W31324" s="136"/>
      <c r="Z31324" s="136"/>
      <c r="AC31324" s="136"/>
    </row>
    <row r="31325" spans="2:29">
      <c r="B31325" s="136"/>
      <c r="E31325" s="136"/>
      <c r="H31325" s="136"/>
      <c r="K31325" s="136"/>
      <c r="O31325" s="136"/>
      <c r="T31325" s="136"/>
      <c r="W31325" s="136"/>
      <c r="Z31325" s="136"/>
      <c r="AC31325" s="136"/>
    </row>
    <row r="31326" spans="2:29">
      <c r="B31326" s="136"/>
      <c r="E31326" s="136"/>
      <c r="H31326" s="136"/>
      <c r="K31326" s="136"/>
      <c r="O31326" s="136"/>
      <c r="T31326" s="136"/>
      <c r="W31326" s="136"/>
      <c r="Z31326" s="136"/>
      <c r="AC31326" s="136"/>
    </row>
    <row r="31327" spans="2:29">
      <c r="B31327" s="136"/>
      <c r="E31327" s="136"/>
      <c r="H31327" s="136"/>
      <c r="K31327" s="136"/>
      <c r="O31327" s="136"/>
      <c r="T31327" s="136"/>
      <c r="W31327" s="136"/>
      <c r="Z31327" s="136"/>
      <c r="AC31327" s="136"/>
    </row>
    <row r="31328" spans="2:29">
      <c r="B31328" s="136"/>
      <c r="E31328" s="136"/>
      <c r="H31328" s="136"/>
      <c r="K31328" s="136"/>
      <c r="O31328" s="136"/>
      <c r="T31328" s="136"/>
      <c r="W31328" s="136"/>
      <c r="Z31328" s="136"/>
      <c r="AC31328" s="136"/>
    </row>
    <row r="31329" spans="2:29">
      <c r="B31329" s="136"/>
      <c r="E31329" s="136"/>
      <c r="H31329" s="136"/>
      <c r="K31329" s="136"/>
      <c r="O31329" s="136"/>
      <c r="T31329" s="136"/>
      <c r="W31329" s="136"/>
      <c r="Z31329" s="136"/>
      <c r="AC31329" s="136"/>
    </row>
    <row r="31330" spans="2:29">
      <c r="B31330" s="136"/>
      <c r="E31330" s="136"/>
      <c r="H31330" s="136"/>
      <c r="K31330" s="136"/>
      <c r="O31330" s="136"/>
      <c r="T31330" s="136"/>
      <c r="W31330" s="136"/>
      <c r="Z31330" s="136"/>
      <c r="AC31330" s="136"/>
    </row>
    <row r="31331" spans="2:29">
      <c r="B31331" s="136"/>
      <c r="E31331" s="136"/>
      <c r="H31331" s="136"/>
      <c r="K31331" s="136"/>
      <c r="O31331" s="136"/>
      <c r="T31331" s="136"/>
      <c r="W31331" s="136"/>
      <c r="Z31331" s="136"/>
      <c r="AC31331" s="136"/>
    </row>
    <row r="31332" spans="2:29">
      <c r="B31332" s="136"/>
      <c r="E31332" s="136"/>
      <c r="H31332" s="136"/>
      <c r="K31332" s="136"/>
      <c r="O31332" s="136"/>
      <c r="T31332" s="136"/>
      <c r="W31332" s="136"/>
      <c r="Z31332" s="136"/>
      <c r="AC31332" s="136"/>
    </row>
    <row r="31333" spans="2:29">
      <c r="B31333" s="136"/>
      <c r="E31333" s="136"/>
      <c r="H31333" s="136"/>
      <c r="K31333" s="136"/>
      <c r="O31333" s="136"/>
      <c r="T31333" s="136"/>
      <c r="W31333" s="136"/>
      <c r="Z31333" s="136"/>
      <c r="AC31333" s="136"/>
    </row>
    <row r="31334" spans="2:29">
      <c r="B31334" s="136"/>
      <c r="E31334" s="136"/>
      <c r="H31334" s="136"/>
      <c r="K31334" s="136"/>
      <c r="O31334" s="136"/>
      <c r="T31334" s="136"/>
      <c r="W31334" s="136"/>
      <c r="Z31334" s="136"/>
      <c r="AC31334" s="136"/>
    </row>
    <row r="31335" spans="2:29">
      <c r="B31335" s="136"/>
      <c r="E31335" s="136"/>
      <c r="H31335" s="136"/>
      <c r="K31335" s="136"/>
      <c r="O31335" s="136"/>
      <c r="T31335" s="136"/>
      <c r="W31335" s="136"/>
      <c r="Z31335" s="136"/>
      <c r="AC31335" s="136"/>
    </row>
    <row r="31336" spans="2:29">
      <c r="B31336" s="136"/>
      <c r="E31336" s="136"/>
      <c r="H31336" s="136"/>
      <c r="K31336" s="136"/>
      <c r="O31336" s="136"/>
      <c r="T31336" s="136"/>
      <c r="W31336" s="136"/>
      <c r="Z31336" s="136"/>
      <c r="AC31336" s="136"/>
    </row>
    <row r="31337" spans="2:29">
      <c r="B31337" s="136"/>
      <c r="E31337" s="136"/>
      <c r="H31337" s="136"/>
      <c r="K31337" s="136"/>
      <c r="O31337" s="136"/>
      <c r="T31337" s="136"/>
      <c r="W31337" s="136"/>
      <c r="Z31337" s="136"/>
      <c r="AC31337" s="136"/>
    </row>
    <row r="31338" spans="2:29">
      <c r="B31338" s="136"/>
      <c r="E31338" s="136"/>
      <c r="H31338" s="136"/>
      <c r="K31338" s="136"/>
      <c r="O31338" s="136"/>
      <c r="T31338" s="136"/>
      <c r="W31338" s="136"/>
      <c r="Z31338" s="136"/>
      <c r="AC31338" s="136"/>
    </row>
    <row r="31339" spans="2:29">
      <c r="B31339" s="136"/>
      <c r="E31339" s="136"/>
      <c r="H31339" s="136"/>
      <c r="K31339" s="136"/>
      <c r="O31339" s="136"/>
      <c r="T31339" s="136"/>
      <c r="W31339" s="136"/>
      <c r="Z31339" s="136"/>
      <c r="AC31339" s="136"/>
    </row>
    <row r="31340" spans="2:29">
      <c r="B31340" s="136"/>
      <c r="E31340" s="136"/>
      <c r="H31340" s="136"/>
      <c r="K31340" s="136"/>
      <c r="O31340" s="136"/>
      <c r="T31340" s="136"/>
      <c r="W31340" s="136"/>
      <c r="Z31340" s="136"/>
      <c r="AC31340" s="136"/>
    </row>
    <row r="31341" spans="2:29">
      <c r="B31341" s="136"/>
      <c r="E31341" s="136"/>
      <c r="H31341" s="136"/>
      <c r="K31341" s="136"/>
      <c r="O31341" s="136"/>
      <c r="T31341" s="136"/>
      <c r="W31341" s="136"/>
      <c r="Z31341" s="136"/>
      <c r="AC31341" s="136"/>
    </row>
    <row r="31342" spans="2:29">
      <c r="B31342" s="136"/>
      <c r="E31342" s="136"/>
      <c r="H31342" s="136"/>
      <c r="K31342" s="136"/>
      <c r="O31342" s="136"/>
      <c r="T31342" s="136"/>
      <c r="W31342" s="136"/>
      <c r="Z31342" s="136"/>
      <c r="AC31342" s="136"/>
    </row>
    <row r="31343" spans="2:29">
      <c r="B31343" s="136"/>
      <c r="E31343" s="136"/>
      <c r="H31343" s="136"/>
      <c r="K31343" s="136"/>
      <c r="O31343" s="136"/>
      <c r="T31343" s="136"/>
      <c r="W31343" s="136"/>
      <c r="Z31343" s="136"/>
      <c r="AC31343" s="136"/>
    </row>
    <row r="31344" spans="2:29">
      <c r="B31344" s="136"/>
      <c r="E31344" s="136"/>
      <c r="H31344" s="136"/>
      <c r="K31344" s="136"/>
      <c r="O31344" s="136"/>
      <c r="T31344" s="136"/>
      <c r="W31344" s="136"/>
      <c r="Z31344" s="136"/>
      <c r="AC31344" s="136"/>
    </row>
    <row r="31345" spans="2:29">
      <c r="B31345" s="136"/>
      <c r="E31345" s="136"/>
      <c r="H31345" s="136"/>
      <c r="K31345" s="136"/>
      <c r="O31345" s="136"/>
      <c r="T31345" s="136"/>
      <c r="W31345" s="136"/>
      <c r="Z31345" s="136"/>
      <c r="AC31345" s="136"/>
    </row>
    <row r="31346" spans="2:29">
      <c r="B31346" s="136"/>
      <c r="E31346" s="136"/>
      <c r="H31346" s="136"/>
      <c r="K31346" s="136"/>
      <c r="O31346" s="136"/>
      <c r="T31346" s="136"/>
      <c r="W31346" s="136"/>
      <c r="Z31346" s="136"/>
      <c r="AC31346" s="136"/>
    </row>
    <row r="31347" spans="2:29">
      <c r="B31347" s="136"/>
      <c r="E31347" s="136"/>
      <c r="H31347" s="136"/>
      <c r="K31347" s="136"/>
      <c r="O31347" s="136"/>
      <c r="T31347" s="136"/>
      <c r="W31347" s="136"/>
      <c r="Z31347" s="136"/>
      <c r="AC31347" s="136"/>
    </row>
    <row r="31348" spans="2:29">
      <c r="B31348" s="136"/>
      <c r="E31348" s="136"/>
      <c r="H31348" s="136"/>
      <c r="K31348" s="136"/>
      <c r="O31348" s="136"/>
      <c r="T31348" s="136"/>
      <c r="W31348" s="136"/>
      <c r="Z31348" s="136"/>
      <c r="AC31348" s="136"/>
    </row>
    <row r="31349" spans="2:29">
      <c r="B31349" s="136"/>
      <c r="E31349" s="136"/>
      <c r="H31349" s="136"/>
      <c r="K31349" s="136"/>
      <c r="O31349" s="136"/>
      <c r="T31349" s="136"/>
      <c r="W31349" s="136"/>
      <c r="Z31349" s="136"/>
      <c r="AC31349" s="136"/>
    </row>
    <row r="31350" spans="2:29">
      <c r="B31350" s="136"/>
      <c r="E31350" s="136"/>
      <c r="H31350" s="136"/>
      <c r="K31350" s="136"/>
      <c r="O31350" s="136"/>
      <c r="T31350" s="136"/>
      <c r="W31350" s="136"/>
      <c r="Z31350" s="136"/>
      <c r="AC31350" s="136"/>
    </row>
    <row r="31351" spans="2:29">
      <c r="B31351" s="136"/>
      <c r="E31351" s="136"/>
      <c r="H31351" s="136"/>
      <c r="K31351" s="136"/>
      <c r="O31351" s="136"/>
      <c r="T31351" s="136"/>
      <c r="W31351" s="136"/>
      <c r="Z31351" s="136"/>
      <c r="AC31351" s="136"/>
    </row>
    <row r="31352" spans="2:29">
      <c r="B31352" s="136"/>
      <c r="E31352" s="136"/>
      <c r="H31352" s="136"/>
      <c r="K31352" s="136"/>
      <c r="O31352" s="136"/>
      <c r="T31352" s="136"/>
      <c r="W31352" s="136"/>
      <c r="Z31352" s="136"/>
      <c r="AC31352" s="136"/>
    </row>
    <row r="31353" spans="2:29">
      <c r="B31353" s="136"/>
      <c r="E31353" s="136"/>
      <c r="H31353" s="136"/>
      <c r="K31353" s="136"/>
      <c r="O31353" s="136"/>
      <c r="T31353" s="136"/>
      <c r="W31353" s="136"/>
      <c r="Z31353" s="136"/>
      <c r="AC31353" s="136"/>
    </row>
    <row r="31354" spans="2:29">
      <c r="B31354" s="136"/>
      <c r="E31354" s="136"/>
      <c r="H31354" s="136"/>
      <c r="K31354" s="136"/>
      <c r="O31354" s="136"/>
      <c r="T31354" s="136"/>
      <c r="W31354" s="136"/>
      <c r="Z31354" s="136"/>
      <c r="AC31354" s="136"/>
    </row>
    <row r="31355" spans="2:29">
      <c r="B31355" s="136"/>
      <c r="E31355" s="136"/>
      <c r="H31355" s="136"/>
      <c r="K31355" s="136"/>
      <c r="O31355" s="136"/>
      <c r="T31355" s="136"/>
      <c r="W31355" s="136"/>
      <c r="Z31355" s="136"/>
      <c r="AC31355" s="136"/>
    </row>
    <row r="31356" spans="2:29">
      <c r="B31356" s="136"/>
      <c r="E31356" s="136"/>
      <c r="H31356" s="136"/>
      <c r="K31356" s="136"/>
      <c r="O31356" s="136"/>
      <c r="T31356" s="136"/>
      <c r="W31356" s="136"/>
      <c r="Z31356" s="136"/>
      <c r="AC31356" s="136"/>
    </row>
    <row r="31357" spans="2:29">
      <c r="B31357" s="136"/>
      <c r="E31357" s="136"/>
      <c r="H31357" s="136"/>
      <c r="K31357" s="136"/>
      <c r="O31357" s="136"/>
      <c r="T31357" s="136"/>
      <c r="W31357" s="136"/>
      <c r="Z31357" s="136"/>
      <c r="AC31357" s="136"/>
    </row>
    <row r="31358" spans="2:29">
      <c r="B31358" s="136"/>
      <c r="E31358" s="136"/>
      <c r="H31358" s="136"/>
      <c r="K31358" s="136"/>
      <c r="O31358" s="136"/>
      <c r="T31358" s="136"/>
      <c r="W31358" s="136"/>
      <c r="Z31358" s="136"/>
      <c r="AC31358" s="136"/>
    </row>
    <row r="31359" spans="2:29">
      <c r="B31359" s="136"/>
      <c r="E31359" s="136"/>
      <c r="H31359" s="136"/>
      <c r="K31359" s="136"/>
      <c r="O31359" s="136"/>
      <c r="T31359" s="136"/>
      <c r="W31359" s="136"/>
      <c r="Z31359" s="136"/>
      <c r="AC31359" s="136"/>
    </row>
    <row r="31360" spans="2:29">
      <c r="B31360" s="136"/>
      <c r="E31360" s="136"/>
      <c r="H31360" s="136"/>
      <c r="K31360" s="136"/>
      <c r="O31360" s="136"/>
      <c r="T31360" s="136"/>
      <c r="W31360" s="136"/>
      <c r="Z31360" s="136"/>
      <c r="AC31360" s="136"/>
    </row>
    <row r="31361" spans="2:29">
      <c r="B31361" s="136"/>
      <c r="E31361" s="136"/>
      <c r="H31361" s="136"/>
      <c r="K31361" s="136"/>
      <c r="O31361" s="136"/>
      <c r="T31361" s="136"/>
      <c r="W31361" s="136"/>
      <c r="Z31361" s="136"/>
      <c r="AC31361" s="136"/>
    </row>
    <row r="31362" spans="2:29">
      <c r="B31362" s="136"/>
      <c r="E31362" s="136"/>
      <c r="H31362" s="136"/>
      <c r="K31362" s="136"/>
      <c r="O31362" s="136"/>
      <c r="T31362" s="136"/>
      <c r="W31362" s="136"/>
      <c r="Z31362" s="136"/>
      <c r="AC31362" s="136"/>
    </row>
    <row r="31363" spans="2:29">
      <c r="B31363" s="136"/>
      <c r="E31363" s="136"/>
      <c r="H31363" s="136"/>
      <c r="K31363" s="136"/>
      <c r="O31363" s="136"/>
      <c r="T31363" s="136"/>
      <c r="W31363" s="136"/>
      <c r="Z31363" s="136"/>
      <c r="AC31363" s="136"/>
    </row>
    <row r="31364" spans="2:29">
      <c r="B31364" s="136"/>
      <c r="E31364" s="136"/>
      <c r="H31364" s="136"/>
      <c r="K31364" s="136"/>
      <c r="O31364" s="136"/>
      <c r="T31364" s="136"/>
      <c r="W31364" s="136"/>
      <c r="Z31364" s="136"/>
      <c r="AC31364" s="136"/>
    </row>
    <row r="31365" spans="2:29">
      <c r="B31365" s="136"/>
      <c r="E31365" s="136"/>
      <c r="H31365" s="136"/>
      <c r="K31365" s="136"/>
      <c r="O31365" s="136"/>
      <c r="T31365" s="136"/>
      <c r="W31365" s="136"/>
      <c r="Z31365" s="136"/>
      <c r="AC31365" s="136"/>
    </row>
    <row r="31366" spans="2:29">
      <c r="B31366" s="136"/>
      <c r="E31366" s="136"/>
      <c r="H31366" s="136"/>
      <c r="K31366" s="136"/>
      <c r="O31366" s="136"/>
      <c r="T31366" s="136"/>
      <c r="W31366" s="136"/>
      <c r="Z31366" s="136"/>
      <c r="AC31366" s="136"/>
    </row>
    <row r="31367" spans="2:29">
      <c r="B31367" s="136"/>
      <c r="E31367" s="136"/>
      <c r="H31367" s="136"/>
      <c r="K31367" s="136"/>
      <c r="O31367" s="136"/>
      <c r="T31367" s="136"/>
      <c r="W31367" s="136"/>
      <c r="Z31367" s="136"/>
      <c r="AC31367" s="136"/>
    </row>
    <row r="31368" spans="2:29">
      <c r="B31368" s="136"/>
      <c r="E31368" s="136"/>
      <c r="H31368" s="136"/>
      <c r="K31368" s="136"/>
      <c r="O31368" s="136"/>
      <c r="T31368" s="136"/>
      <c r="W31368" s="136"/>
      <c r="Z31368" s="136"/>
      <c r="AC31368" s="136"/>
    </row>
    <row r="31369" spans="2:29">
      <c r="B31369" s="136"/>
      <c r="E31369" s="136"/>
      <c r="H31369" s="136"/>
      <c r="K31369" s="136"/>
      <c r="O31369" s="136"/>
      <c r="T31369" s="136"/>
      <c r="W31369" s="136"/>
      <c r="Z31369" s="136"/>
      <c r="AC31369" s="136"/>
    </row>
    <row r="31370" spans="2:29">
      <c r="B31370" s="136"/>
      <c r="E31370" s="136"/>
      <c r="H31370" s="136"/>
      <c r="K31370" s="136"/>
      <c r="O31370" s="136"/>
      <c r="T31370" s="136"/>
      <c r="W31370" s="136"/>
      <c r="Z31370" s="136"/>
      <c r="AC31370" s="136"/>
    </row>
    <row r="31371" spans="2:29">
      <c r="B31371" s="136"/>
      <c r="E31371" s="136"/>
      <c r="H31371" s="136"/>
      <c r="K31371" s="136"/>
      <c r="O31371" s="136"/>
      <c r="T31371" s="136"/>
      <c r="W31371" s="136"/>
      <c r="Z31371" s="136"/>
      <c r="AC31371" s="136"/>
    </row>
    <row r="31372" spans="2:29">
      <c r="B31372" s="136"/>
      <c r="E31372" s="136"/>
      <c r="H31372" s="136"/>
      <c r="K31372" s="136"/>
      <c r="O31372" s="136"/>
      <c r="T31372" s="136"/>
      <c r="W31372" s="136"/>
      <c r="Z31372" s="136"/>
      <c r="AC31372" s="136"/>
    </row>
    <row r="31373" spans="2:29">
      <c r="B31373" s="136"/>
      <c r="E31373" s="136"/>
      <c r="H31373" s="136"/>
      <c r="K31373" s="136"/>
      <c r="O31373" s="136"/>
      <c r="T31373" s="136"/>
      <c r="W31373" s="136"/>
      <c r="Z31373" s="136"/>
      <c r="AC31373" s="136"/>
    </row>
    <row r="31374" spans="2:29">
      <c r="B31374" s="136"/>
      <c r="E31374" s="136"/>
      <c r="H31374" s="136"/>
      <c r="K31374" s="136"/>
      <c r="O31374" s="136"/>
      <c r="T31374" s="136"/>
      <c r="W31374" s="136"/>
      <c r="Z31374" s="136"/>
      <c r="AC31374" s="136"/>
    </row>
    <row r="31375" spans="2:29">
      <c r="B31375" s="136"/>
      <c r="E31375" s="136"/>
      <c r="H31375" s="136"/>
      <c r="K31375" s="136"/>
      <c r="O31375" s="136"/>
      <c r="T31375" s="136"/>
      <c r="W31375" s="136"/>
      <c r="Z31375" s="136"/>
      <c r="AC31375" s="136"/>
    </row>
    <row r="31376" spans="2:29">
      <c r="B31376" s="136"/>
      <c r="E31376" s="136"/>
      <c r="H31376" s="136"/>
      <c r="K31376" s="136"/>
      <c r="O31376" s="136"/>
      <c r="T31376" s="136"/>
      <c r="W31376" s="136"/>
      <c r="Z31376" s="136"/>
      <c r="AC31376" s="136"/>
    </row>
    <row r="31377" spans="2:29">
      <c r="B31377" s="136"/>
      <c r="E31377" s="136"/>
      <c r="H31377" s="136"/>
      <c r="K31377" s="136"/>
      <c r="O31377" s="136"/>
      <c r="T31377" s="136"/>
      <c r="W31377" s="136"/>
      <c r="Z31377" s="136"/>
      <c r="AC31377" s="136"/>
    </row>
    <row r="31378" spans="2:29">
      <c r="B31378" s="136"/>
      <c r="E31378" s="136"/>
      <c r="H31378" s="136"/>
      <c r="K31378" s="136"/>
      <c r="O31378" s="136"/>
      <c r="T31378" s="136"/>
      <c r="W31378" s="136"/>
      <c r="Z31378" s="136"/>
      <c r="AC31378" s="136"/>
    </row>
    <row r="31379" spans="2:29">
      <c r="B31379" s="136"/>
      <c r="E31379" s="136"/>
      <c r="H31379" s="136"/>
      <c r="K31379" s="136"/>
      <c r="O31379" s="136"/>
      <c r="T31379" s="136"/>
      <c r="W31379" s="136"/>
      <c r="Z31379" s="136"/>
      <c r="AC31379" s="136"/>
    </row>
    <row r="31380" spans="2:29">
      <c r="B31380" s="136"/>
      <c r="E31380" s="136"/>
      <c r="H31380" s="136"/>
      <c r="K31380" s="136"/>
      <c r="O31380" s="136"/>
      <c r="T31380" s="136"/>
      <c r="W31380" s="136"/>
      <c r="Z31380" s="136"/>
      <c r="AC31380" s="136"/>
    </row>
    <row r="31381" spans="2:29">
      <c r="B31381" s="136"/>
      <c r="E31381" s="136"/>
      <c r="H31381" s="136"/>
      <c r="K31381" s="136"/>
      <c r="O31381" s="136"/>
      <c r="T31381" s="136"/>
      <c r="W31381" s="136"/>
      <c r="Z31381" s="136"/>
      <c r="AC31381" s="136"/>
    </row>
    <row r="31382" spans="2:29">
      <c r="B31382" s="136"/>
      <c r="E31382" s="136"/>
      <c r="H31382" s="136"/>
      <c r="K31382" s="136"/>
      <c r="O31382" s="136"/>
      <c r="T31382" s="136"/>
      <c r="W31382" s="136"/>
      <c r="Z31382" s="136"/>
      <c r="AC31382" s="136"/>
    </row>
    <row r="31383" spans="2:29">
      <c r="B31383" s="136"/>
      <c r="E31383" s="136"/>
      <c r="H31383" s="136"/>
      <c r="K31383" s="136"/>
      <c r="O31383" s="136"/>
      <c r="T31383" s="136"/>
      <c r="W31383" s="136"/>
      <c r="Z31383" s="136"/>
      <c r="AC31383" s="136"/>
    </row>
    <row r="31384" spans="2:29">
      <c r="B31384" s="136"/>
      <c r="E31384" s="136"/>
      <c r="H31384" s="136"/>
      <c r="K31384" s="136"/>
      <c r="O31384" s="136"/>
      <c r="T31384" s="136"/>
      <c r="W31384" s="136"/>
      <c r="Z31384" s="136"/>
      <c r="AC31384" s="136"/>
    </row>
    <row r="31385" spans="2:29">
      <c r="B31385" s="136"/>
      <c r="E31385" s="136"/>
      <c r="H31385" s="136"/>
      <c r="K31385" s="136"/>
      <c r="O31385" s="136"/>
      <c r="T31385" s="136"/>
      <c r="W31385" s="136"/>
      <c r="Z31385" s="136"/>
      <c r="AC31385" s="136"/>
    </row>
    <row r="31386" spans="2:29">
      <c r="B31386" s="136"/>
      <c r="E31386" s="136"/>
      <c r="H31386" s="136"/>
      <c r="K31386" s="136"/>
      <c r="O31386" s="136"/>
      <c r="T31386" s="136"/>
      <c r="W31386" s="136"/>
      <c r="Z31386" s="136"/>
      <c r="AC31386" s="136"/>
    </row>
    <row r="31387" spans="2:29">
      <c r="B31387" s="136"/>
      <c r="E31387" s="136"/>
      <c r="H31387" s="136"/>
      <c r="K31387" s="136"/>
      <c r="O31387" s="136"/>
      <c r="T31387" s="136"/>
      <c r="W31387" s="136"/>
      <c r="Z31387" s="136"/>
      <c r="AC31387" s="136"/>
    </row>
    <row r="31388" spans="2:29">
      <c r="B31388" s="136"/>
      <c r="E31388" s="136"/>
      <c r="H31388" s="136"/>
      <c r="K31388" s="136"/>
      <c r="O31388" s="136"/>
      <c r="T31388" s="136"/>
      <c r="W31388" s="136"/>
      <c r="Z31388" s="136"/>
      <c r="AC31388" s="136"/>
    </row>
    <row r="31389" spans="2:29">
      <c r="B31389" s="136"/>
      <c r="E31389" s="136"/>
      <c r="H31389" s="136"/>
      <c r="K31389" s="136"/>
      <c r="O31389" s="136"/>
      <c r="T31389" s="136"/>
      <c r="W31389" s="136"/>
      <c r="Z31389" s="136"/>
      <c r="AC31389" s="136"/>
    </row>
    <row r="31390" spans="2:29">
      <c r="B31390" s="136"/>
      <c r="E31390" s="136"/>
      <c r="H31390" s="136"/>
      <c r="K31390" s="136"/>
      <c r="O31390" s="136"/>
      <c r="T31390" s="136"/>
      <c r="W31390" s="136"/>
      <c r="Z31390" s="136"/>
      <c r="AC31390" s="136"/>
    </row>
    <row r="31391" spans="2:29">
      <c r="B31391" s="136"/>
      <c r="E31391" s="136"/>
      <c r="H31391" s="136"/>
      <c r="K31391" s="136"/>
      <c r="O31391" s="136"/>
      <c r="T31391" s="136"/>
      <c r="W31391" s="136"/>
      <c r="Z31391" s="136"/>
      <c r="AC31391" s="136"/>
    </row>
    <row r="31392" spans="2:29">
      <c r="B31392" s="136"/>
      <c r="E31392" s="136"/>
      <c r="H31392" s="136"/>
      <c r="K31392" s="136"/>
      <c r="O31392" s="136"/>
      <c r="T31392" s="136"/>
      <c r="W31392" s="136"/>
      <c r="Z31392" s="136"/>
      <c r="AC31392" s="136"/>
    </row>
    <row r="31393" spans="2:29">
      <c r="B31393" s="136"/>
      <c r="E31393" s="136"/>
      <c r="H31393" s="136"/>
      <c r="K31393" s="136"/>
      <c r="O31393" s="136"/>
      <c r="T31393" s="136"/>
      <c r="W31393" s="136"/>
      <c r="Z31393" s="136"/>
      <c r="AC31393" s="136"/>
    </row>
    <row r="31394" spans="2:29">
      <c r="B31394" s="136"/>
      <c r="E31394" s="136"/>
      <c r="H31394" s="136"/>
      <c r="K31394" s="136"/>
      <c r="O31394" s="136"/>
      <c r="T31394" s="136"/>
      <c r="W31394" s="136"/>
      <c r="Z31394" s="136"/>
      <c r="AC31394" s="136"/>
    </row>
    <row r="31395" spans="2:29">
      <c r="B31395" s="136"/>
      <c r="E31395" s="136"/>
      <c r="H31395" s="136"/>
      <c r="K31395" s="136"/>
      <c r="O31395" s="136"/>
      <c r="T31395" s="136"/>
      <c r="W31395" s="136"/>
      <c r="Z31395" s="136"/>
      <c r="AC31395" s="136"/>
    </row>
    <row r="31396" spans="2:29">
      <c r="B31396" s="136"/>
      <c r="E31396" s="136"/>
      <c r="H31396" s="136"/>
      <c r="K31396" s="136"/>
      <c r="O31396" s="136"/>
      <c r="T31396" s="136"/>
      <c r="W31396" s="136"/>
      <c r="Z31396" s="136"/>
      <c r="AC31396" s="136"/>
    </row>
    <row r="31397" spans="2:29">
      <c r="B31397" s="136"/>
      <c r="E31397" s="136"/>
      <c r="H31397" s="136"/>
      <c r="K31397" s="136"/>
      <c r="O31397" s="136"/>
      <c r="T31397" s="136"/>
      <c r="W31397" s="136"/>
      <c r="Z31397" s="136"/>
      <c r="AC31397" s="136"/>
    </row>
    <row r="31398" spans="2:29">
      <c r="B31398" s="136"/>
      <c r="E31398" s="136"/>
      <c r="H31398" s="136"/>
      <c r="K31398" s="136"/>
      <c r="O31398" s="136"/>
      <c r="T31398" s="136"/>
      <c r="W31398" s="136"/>
      <c r="Z31398" s="136"/>
      <c r="AC31398" s="136"/>
    </row>
    <row r="31399" spans="2:29">
      <c r="B31399" s="136"/>
      <c r="E31399" s="136"/>
      <c r="H31399" s="136"/>
      <c r="K31399" s="136"/>
      <c r="O31399" s="136"/>
      <c r="T31399" s="136"/>
      <c r="W31399" s="136"/>
      <c r="Z31399" s="136"/>
      <c r="AC31399" s="136"/>
    </row>
    <row r="31400" spans="2:29">
      <c r="B31400" s="136"/>
      <c r="E31400" s="136"/>
      <c r="H31400" s="136"/>
      <c r="K31400" s="136"/>
      <c r="O31400" s="136"/>
      <c r="T31400" s="136"/>
      <c r="W31400" s="136"/>
      <c r="Z31400" s="136"/>
      <c r="AC31400" s="136"/>
    </row>
    <row r="31401" spans="2:29">
      <c r="B31401" s="136"/>
      <c r="E31401" s="136"/>
      <c r="H31401" s="136"/>
      <c r="K31401" s="136"/>
      <c r="O31401" s="136"/>
      <c r="T31401" s="136"/>
      <c r="W31401" s="136"/>
      <c r="Z31401" s="136"/>
      <c r="AC31401" s="136"/>
    </row>
    <row r="31402" spans="2:29">
      <c r="B31402" s="136"/>
      <c r="E31402" s="136"/>
      <c r="H31402" s="136"/>
      <c r="K31402" s="136"/>
      <c r="O31402" s="136"/>
      <c r="T31402" s="136"/>
      <c r="W31402" s="136"/>
      <c r="Z31402" s="136"/>
      <c r="AC31402" s="136"/>
    </row>
    <row r="31403" spans="2:29">
      <c r="B31403" s="136"/>
      <c r="E31403" s="136"/>
      <c r="H31403" s="136"/>
      <c r="K31403" s="136"/>
      <c r="O31403" s="136"/>
      <c r="T31403" s="136"/>
      <c r="W31403" s="136"/>
      <c r="Z31403" s="136"/>
      <c r="AC31403" s="136"/>
    </row>
    <row r="31404" spans="2:29">
      <c r="B31404" s="136"/>
      <c r="E31404" s="136"/>
      <c r="H31404" s="136"/>
      <c r="K31404" s="136"/>
      <c r="O31404" s="136"/>
      <c r="T31404" s="136"/>
      <c r="W31404" s="136"/>
      <c r="Z31404" s="136"/>
      <c r="AC31404" s="136"/>
    </row>
    <row r="31405" spans="2:29">
      <c r="B31405" s="136"/>
      <c r="E31405" s="136"/>
      <c r="H31405" s="136"/>
      <c r="K31405" s="136"/>
      <c r="O31405" s="136"/>
      <c r="T31405" s="136"/>
      <c r="W31405" s="136"/>
      <c r="Z31405" s="136"/>
      <c r="AC31405" s="136"/>
    </row>
    <row r="31406" spans="2:29">
      <c r="B31406" s="136"/>
      <c r="E31406" s="136"/>
      <c r="H31406" s="136"/>
      <c r="K31406" s="136"/>
      <c r="O31406" s="136"/>
      <c r="T31406" s="136"/>
      <c r="W31406" s="136"/>
      <c r="Z31406" s="136"/>
      <c r="AC31406" s="136"/>
    </row>
    <row r="31407" spans="2:29">
      <c r="B31407" s="136"/>
      <c r="E31407" s="136"/>
      <c r="H31407" s="136"/>
      <c r="K31407" s="136"/>
      <c r="O31407" s="136"/>
      <c r="T31407" s="136"/>
      <c r="W31407" s="136"/>
      <c r="Z31407" s="136"/>
      <c r="AC31407" s="136"/>
    </row>
    <row r="31408" spans="2:29">
      <c r="B31408" s="136"/>
      <c r="E31408" s="136"/>
      <c r="H31408" s="136"/>
      <c r="K31408" s="136"/>
      <c r="O31408" s="136"/>
      <c r="T31408" s="136"/>
      <c r="W31408" s="136"/>
      <c r="Z31408" s="136"/>
      <c r="AC31408" s="136"/>
    </row>
    <row r="31409" spans="2:29">
      <c r="B31409" s="136"/>
      <c r="E31409" s="136"/>
      <c r="H31409" s="136"/>
      <c r="K31409" s="136"/>
      <c r="O31409" s="136"/>
      <c r="T31409" s="136"/>
      <c r="W31409" s="136"/>
      <c r="Z31409" s="136"/>
      <c r="AC31409" s="136"/>
    </row>
    <row r="31410" spans="2:29">
      <c r="B31410" s="136"/>
      <c r="E31410" s="136"/>
      <c r="H31410" s="136"/>
      <c r="K31410" s="136"/>
      <c r="O31410" s="136"/>
      <c r="T31410" s="136"/>
      <c r="W31410" s="136"/>
      <c r="Z31410" s="136"/>
      <c r="AC31410" s="136"/>
    </row>
    <row r="31411" spans="2:29">
      <c r="B31411" s="136"/>
      <c r="E31411" s="136"/>
      <c r="H31411" s="136"/>
      <c r="K31411" s="136"/>
      <c r="O31411" s="136"/>
      <c r="T31411" s="136"/>
      <c r="W31411" s="136"/>
      <c r="Z31411" s="136"/>
      <c r="AC31411" s="136"/>
    </row>
    <row r="31412" spans="2:29">
      <c r="B31412" s="136"/>
      <c r="E31412" s="136"/>
      <c r="H31412" s="136"/>
      <c r="K31412" s="136"/>
      <c r="O31412" s="136"/>
      <c r="T31412" s="136"/>
      <c r="W31412" s="136"/>
      <c r="Z31412" s="136"/>
      <c r="AC31412" s="136"/>
    </row>
    <row r="31413" spans="2:29">
      <c r="B31413" s="136"/>
      <c r="E31413" s="136"/>
      <c r="H31413" s="136"/>
      <c r="K31413" s="136"/>
      <c r="O31413" s="136"/>
      <c r="T31413" s="136"/>
      <c r="W31413" s="136"/>
      <c r="Z31413" s="136"/>
      <c r="AC31413" s="136"/>
    </row>
    <row r="31414" spans="2:29">
      <c r="B31414" s="136"/>
      <c r="E31414" s="136"/>
      <c r="H31414" s="136"/>
      <c r="K31414" s="136"/>
      <c r="O31414" s="136"/>
      <c r="T31414" s="136"/>
      <c r="W31414" s="136"/>
      <c r="Z31414" s="136"/>
      <c r="AC31414" s="136"/>
    </row>
    <row r="31415" spans="2:29">
      <c r="B31415" s="136"/>
      <c r="E31415" s="136"/>
      <c r="H31415" s="136"/>
      <c r="K31415" s="136"/>
      <c r="O31415" s="136"/>
      <c r="T31415" s="136"/>
      <c r="W31415" s="136"/>
      <c r="Z31415" s="136"/>
      <c r="AC31415" s="136"/>
    </row>
    <row r="31416" spans="2:29">
      <c r="B31416" s="136"/>
      <c r="E31416" s="136"/>
      <c r="H31416" s="136"/>
      <c r="K31416" s="136"/>
      <c r="O31416" s="136"/>
      <c r="T31416" s="136"/>
      <c r="W31416" s="136"/>
      <c r="Z31416" s="136"/>
      <c r="AC31416" s="136"/>
    </row>
    <row r="31417" spans="2:29">
      <c r="B31417" s="136"/>
      <c r="E31417" s="136"/>
      <c r="H31417" s="136"/>
      <c r="K31417" s="136"/>
      <c r="O31417" s="136"/>
      <c r="T31417" s="136"/>
      <c r="W31417" s="136"/>
      <c r="Z31417" s="136"/>
      <c r="AC31417" s="136"/>
    </row>
    <row r="31418" spans="2:29">
      <c r="B31418" s="136"/>
      <c r="E31418" s="136"/>
      <c r="H31418" s="136"/>
      <c r="K31418" s="136"/>
      <c r="O31418" s="136"/>
      <c r="T31418" s="136"/>
      <c r="W31418" s="136"/>
      <c r="Z31418" s="136"/>
      <c r="AC31418" s="136"/>
    </row>
    <row r="31419" spans="2:29">
      <c r="B31419" s="136"/>
      <c r="E31419" s="136"/>
      <c r="H31419" s="136"/>
      <c r="K31419" s="136"/>
      <c r="O31419" s="136"/>
      <c r="T31419" s="136"/>
      <c r="W31419" s="136"/>
      <c r="Z31419" s="136"/>
      <c r="AC31419" s="136"/>
    </row>
    <row r="31420" spans="2:29">
      <c r="B31420" s="136"/>
      <c r="E31420" s="136"/>
      <c r="H31420" s="136"/>
      <c r="K31420" s="136"/>
      <c r="O31420" s="136"/>
      <c r="T31420" s="136"/>
      <c r="W31420" s="136"/>
      <c r="Z31420" s="136"/>
      <c r="AC31420" s="136"/>
    </row>
    <row r="31421" spans="2:29">
      <c r="B31421" s="136"/>
      <c r="E31421" s="136"/>
      <c r="H31421" s="136"/>
      <c r="K31421" s="136"/>
      <c r="O31421" s="136"/>
      <c r="T31421" s="136"/>
      <c r="W31421" s="136"/>
      <c r="Z31421" s="136"/>
      <c r="AC31421" s="136"/>
    </row>
    <row r="31422" spans="2:29">
      <c r="B31422" s="136"/>
      <c r="E31422" s="136"/>
      <c r="H31422" s="136"/>
      <c r="K31422" s="136"/>
      <c r="O31422" s="136"/>
      <c r="T31422" s="136"/>
      <c r="W31422" s="136"/>
      <c r="Z31422" s="136"/>
      <c r="AC31422" s="136"/>
    </row>
    <row r="31423" spans="2:29">
      <c r="B31423" s="136"/>
      <c r="E31423" s="136"/>
      <c r="H31423" s="136"/>
      <c r="K31423" s="136"/>
      <c r="O31423" s="136"/>
      <c r="T31423" s="136"/>
      <c r="W31423" s="136"/>
      <c r="Z31423" s="136"/>
      <c r="AC31423" s="136"/>
    </row>
    <row r="31424" spans="2:29">
      <c r="B31424" s="136"/>
      <c r="E31424" s="136"/>
      <c r="H31424" s="136"/>
      <c r="K31424" s="136"/>
      <c r="O31424" s="136"/>
      <c r="T31424" s="136"/>
      <c r="W31424" s="136"/>
      <c r="Z31424" s="136"/>
      <c r="AC31424" s="136"/>
    </row>
    <row r="31425" spans="2:29">
      <c r="B31425" s="136"/>
      <c r="E31425" s="136"/>
      <c r="H31425" s="136"/>
      <c r="K31425" s="136"/>
      <c r="O31425" s="136"/>
      <c r="T31425" s="136"/>
      <c r="W31425" s="136"/>
      <c r="Z31425" s="136"/>
      <c r="AC31425" s="136"/>
    </row>
    <row r="31426" spans="2:29">
      <c r="B31426" s="136"/>
      <c r="E31426" s="136"/>
      <c r="H31426" s="136"/>
      <c r="K31426" s="136"/>
      <c r="O31426" s="136"/>
      <c r="T31426" s="136"/>
      <c r="W31426" s="136"/>
      <c r="Z31426" s="136"/>
      <c r="AC31426" s="136"/>
    </row>
    <row r="31427" spans="2:29">
      <c r="B31427" s="136"/>
      <c r="E31427" s="136"/>
      <c r="H31427" s="136"/>
      <c r="K31427" s="136"/>
      <c r="O31427" s="136"/>
      <c r="T31427" s="136"/>
      <c r="W31427" s="136"/>
      <c r="Z31427" s="136"/>
      <c r="AC31427" s="136"/>
    </row>
    <row r="31428" spans="2:29">
      <c r="B31428" s="136"/>
      <c r="E31428" s="136"/>
      <c r="H31428" s="136"/>
      <c r="K31428" s="136"/>
      <c r="O31428" s="136"/>
      <c r="T31428" s="136"/>
      <c r="W31428" s="136"/>
      <c r="Z31428" s="136"/>
      <c r="AC31428" s="136"/>
    </row>
    <row r="31429" spans="2:29">
      <c r="B31429" s="136"/>
      <c r="E31429" s="136"/>
      <c r="H31429" s="136"/>
      <c r="K31429" s="136"/>
      <c r="O31429" s="136"/>
      <c r="T31429" s="136"/>
      <c r="W31429" s="136"/>
      <c r="Z31429" s="136"/>
      <c r="AC31429" s="136"/>
    </row>
    <row r="31430" spans="2:29">
      <c r="B31430" s="136"/>
      <c r="E31430" s="136"/>
      <c r="H31430" s="136"/>
      <c r="K31430" s="136"/>
      <c r="O31430" s="136"/>
      <c r="T31430" s="136"/>
      <c r="W31430" s="136"/>
      <c r="Z31430" s="136"/>
      <c r="AC31430" s="136"/>
    </row>
    <row r="31431" spans="2:29">
      <c r="B31431" s="136"/>
      <c r="E31431" s="136"/>
      <c r="H31431" s="136"/>
      <c r="K31431" s="136"/>
      <c r="O31431" s="136"/>
      <c r="T31431" s="136"/>
      <c r="W31431" s="136"/>
      <c r="Z31431" s="136"/>
      <c r="AC31431" s="136"/>
    </row>
    <row r="31432" spans="2:29">
      <c r="B31432" s="136"/>
      <c r="E31432" s="136"/>
      <c r="H31432" s="136"/>
      <c r="K31432" s="136"/>
      <c r="O31432" s="136"/>
      <c r="T31432" s="136"/>
      <c r="W31432" s="136"/>
      <c r="Z31432" s="136"/>
      <c r="AC31432" s="136"/>
    </row>
    <row r="31433" spans="2:29">
      <c r="B31433" s="136"/>
      <c r="E31433" s="136"/>
      <c r="H31433" s="136"/>
      <c r="K31433" s="136"/>
      <c r="O31433" s="136"/>
      <c r="T31433" s="136"/>
      <c r="W31433" s="136"/>
      <c r="Z31433" s="136"/>
      <c r="AC31433" s="136"/>
    </row>
    <row r="31434" spans="2:29">
      <c r="B31434" s="136"/>
      <c r="E31434" s="136"/>
      <c r="H31434" s="136"/>
      <c r="K31434" s="136"/>
      <c r="O31434" s="136"/>
      <c r="T31434" s="136"/>
      <c r="W31434" s="136"/>
      <c r="Z31434" s="136"/>
      <c r="AC31434" s="136"/>
    </row>
    <row r="31435" spans="2:29">
      <c r="B31435" s="136"/>
      <c r="E31435" s="136"/>
      <c r="H31435" s="136"/>
      <c r="K31435" s="136"/>
      <c r="O31435" s="136"/>
      <c r="T31435" s="136"/>
      <c r="W31435" s="136"/>
      <c r="Z31435" s="136"/>
      <c r="AC31435" s="136"/>
    </row>
    <row r="31436" spans="2:29">
      <c r="B31436" s="136"/>
      <c r="E31436" s="136"/>
      <c r="H31436" s="136"/>
      <c r="K31436" s="136"/>
      <c r="O31436" s="136"/>
      <c r="T31436" s="136"/>
      <c r="W31436" s="136"/>
      <c r="Z31436" s="136"/>
      <c r="AC31436" s="136"/>
    </row>
    <row r="31437" spans="2:29">
      <c r="B31437" s="136"/>
      <c r="E31437" s="136"/>
      <c r="H31437" s="136"/>
      <c r="K31437" s="136"/>
      <c r="O31437" s="136"/>
      <c r="T31437" s="136"/>
      <c r="W31437" s="136"/>
      <c r="Z31437" s="136"/>
      <c r="AC31437" s="136"/>
    </row>
    <row r="31438" spans="2:29">
      <c r="B31438" s="136"/>
      <c r="E31438" s="136"/>
      <c r="H31438" s="136"/>
      <c r="K31438" s="136"/>
      <c r="O31438" s="136"/>
      <c r="T31438" s="136"/>
      <c r="W31438" s="136"/>
      <c r="Z31438" s="136"/>
      <c r="AC31438" s="136"/>
    </row>
    <row r="31439" spans="2:29">
      <c r="B31439" s="136"/>
      <c r="E31439" s="136"/>
      <c r="H31439" s="136"/>
      <c r="K31439" s="136"/>
      <c r="O31439" s="136"/>
      <c r="T31439" s="136"/>
      <c r="W31439" s="136"/>
      <c r="Z31439" s="136"/>
      <c r="AC31439" s="136"/>
    </row>
    <row r="31440" spans="2:29">
      <c r="B31440" s="136"/>
      <c r="E31440" s="136"/>
      <c r="H31440" s="136"/>
      <c r="K31440" s="136"/>
      <c r="O31440" s="136"/>
      <c r="T31440" s="136"/>
      <c r="W31440" s="136"/>
      <c r="Z31440" s="136"/>
      <c r="AC31440" s="136"/>
    </row>
    <row r="31441" spans="2:29">
      <c r="B31441" s="136"/>
      <c r="E31441" s="136"/>
      <c r="H31441" s="136"/>
      <c r="K31441" s="136"/>
      <c r="O31441" s="136"/>
      <c r="T31441" s="136"/>
      <c r="W31441" s="136"/>
      <c r="Z31441" s="136"/>
      <c r="AC31441" s="136"/>
    </row>
    <row r="31442" spans="2:29">
      <c r="B31442" s="136"/>
      <c r="E31442" s="136"/>
      <c r="H31442" s="136"/>
      <c r="K31442" s="136"/>
      <c r="O31442" s="136"/>
      <c r="T31442" s="136"/>
      <c r="W31442" s="136"/>
      <c r="Z31442" s="136"/>
      <c r="AC31442" s="136"/>
    </row>
    <row r="31443" spans="2:29">
      <c r="B31443" s="136"/>
      <c r="E31443" s="136"/>
      <c r="H31443" s="136"/>
      <c r="K31443" s="136"/>
      <c r="O31443" s="136"/>
      <c r="T31443" s="136"/>
      <c r="W31443" s="136"/>
      <c r="Z31443" s="136"/>
      <c r="AC31443" s="136"/>
    </row>
    <row r="31444" spans="2:29">
      <c r="B31444" s="136"/>
      <c r="E31444" s="136"/>
      <c r="H31444" s="136"/>
      <c r="K31444" s="136"/>
      <c r="O31444" s="136"/>
      <c r="T31444" s="136"/>
      <c r="W31444" s="136"/>
      <c r="Z31444" s="136"/>
      <c r="AC31444" s="136"/>
    </row>
    <row r="31445" spans="2:29">
      <c r="B31445" s="136"/>
      <c r="E31445" s="136"/>
      <c r="H31445" s="136"/>
      <c r="K31445" s="136"/>
      <c r="O31445" s="136"/>
      <c r="T31445" s="136"/>
      <c r="W31445" s="136"/>
      <c r="Z31445" s="136"/>
      <c r="AC31445" s="136"/>
    </row>
    <row r="31446" spans="2:29">
      <c r="B31446" s="136"/>
      <c r="E31446" s="136"/>
      <c r="H31446" s="136"/>
      <c r="K31446" s="136"/>
      <c r="O31446" s="136"/>
      <c r="T31446" s="136"/>
      <c r="W31446" s="136"/>
      <c r="Z31446" s="136"/>
      <c r="AC31446" s="136"/>
    </row>
    <row r="31447" spans="2:29">
      <c r="B31447" s="136"/>
      <c r="E31447" s="136"/>
      <c r="H31447" s="136"/>
      <c r="K31447" s="136"/>
      <c r="O31447" s="136"/>
      <c r="T31447" s="136"/>
      <c r="W31447" s="136"/>
      <c r="Z31447" s="136"/>
      <c r="AC31447" s="136"/>
    </row>
    <row r="31448" spans="2:29">
      <c r="B31448" s="136"/>
      <c r="E31448" s="136"/>
      <c r="H31448" s="136"/>
      <c r="K31448" s="136"/>
      <c r="O31448" s="136"/>
      <c r="T31448" s="136"/>
      <c r="W31448" s="136"/>
      <c r="Z31448" s="136"/>
      <c r="AC31448" s="136"/>
    </row>
    <row r="31449" spans="2:29">
      <c r="B31449" s="136"/>
      <c r="E31449" s="136"/>
      <c r="H31449" s="136"/>
      <c r="K31449" s="136"/>
      <c r="O31449" s="136"/>
      <c r="T31449" s="136"/>
      <c r="W31449" s="136"/>
      <c r="Z31449" s="136"/>
      <c r="AC31449" s="136"/>
    </row>
    <row r="31450" spans="2:29">
      <c r="B31450" s="136"/>
      <c r="E31450" s="136"/>
      <c r="H31450" s="136"/>
      <c r="K31450" s="136"/>
      <c r="O31450" s="136"/>
      <c r="T31450" s="136"/>
      <c r="W31450" s="136"/>
      <c r="Z31450" s="136"/>
      <c r="AC31450" s="136"/>
    </row>
    <row r="31451" spans="2:29">
      <c r="B31451" s="136"/>
      <c r="E31451" s="136"/>
      <c r="H31451" s="136"/>
      <c r="K31451" s="136"/>
      <c r="O31451" s="136"/>
      <c r="T31451" s="136"/>
      <c r="W31451" s="136"/>
      <c r="Z31451" s="136"/>
      <c r="AC31451" s="136"/>
    </row>
    <row r="31452" spans="2:29">
      <c r="B31452" s="136"/>
      <c r="E31452" s="136"/>
      <c r="H31452" s="136"/>
      <c r="K31452" s="136"/>
      <c r="O31452" s="136"/>
      <c r="T31452" s="136"/>
      <c r="W31452" s="136"/>
      <c r="Z31452" s="136"/>
      <c r="AC31452" s="136"/>
    </row>
    <row r="31453" spans="2:29">
      <c r="B31453" s="136"/>
      <c r="E31453" s="136"/>
      <c r="H31453" s="136"/>
      <c r="K31453" s="136"/>
      <c r="O31453" s="136"/>
      <c r="T31453" s="136"/>
      <c r="W31453" s="136"/>
      <c r="Z31453" s="136"/>
      <c r="AC31453" s="136"/>
    </row>
    <row r="31454" spans="2:29">
      <c r="B31454" s="136"/>
      <c r="E31454" s="136"/>
      <c r="H31454" s="136"/>
      <c r="K31454" s="136"/>
      <c r="O31454" s="136"/>
      <c r="T31454" s="136"/>
      <c r="W31454" s="136"/>
      <c r="Z31454" s="136"/>
      <c r="AC31454" s="136"/>
    </row>
    <row r="31455" spans="2:29">
      <c r="B31455" s="136"/>
      <c r="E31455" s="136"/>
      <c r="H31455" s="136"/>
      <c r="K31455" s="136"/>
      <c r="O31455" s="136"/>
      <c r="T31455" s="136"/>
      <c r="W31455" s="136"/>
      <c r="Z31455" s="136"/>
      <c r="AC31455" s="136"/>
    </row>
    <row r="31456" spans="2:29">
      <c r="B31456" s="136"/>
      <c r="E31456" s="136"/>
      <c r="H31456" s="136"/>
      <c r="K31456" s="136"/>
      <c r="O31456" s="136"/>
      <c r="T31456" s="136"/>
      <c r="W31456" s="136"/>
      <c r="Z31456" s="136"/>
      <c r="AC31456" s="136"/>
    </row>
    <row r="31457" spans="2:29">
      <c r="B31457" s="136"/>
      <c r="E31457" s="136"/>
      <c r="H31457" s="136"/>
      <c r="K31457" s="136"/>
      <c r="O31457" s="136"/>
      <c r="T31457" s="136"/>
      <c r="W31457" s="136"/>
      <c r="Z31457" s="136"/>
      <c r="AC31457" s="136"/>
    </row>
    <row r="31458" spans="2:29">
      <c r="B31458" s="136"/>
      <c r="E31458" s="136"/>
      <c r="H31458" s="136"/>
      <c r="K31458" s="136"/>
      <c r="O31458" s="136"/>
      <c r="T31458" s="136"/>
      <c r="W31458" s="136"/>
      <c r="Z31458" s="136"/>
      <c r="AC31458" s="136"/>
    </row>
    <row r="31459" spans="2:29">
      <c r="B31459" s="136"/>
      <c r="E31459" s="136"/>
      <c r="H31459" s="136"/>
      <c r="K31459" s="136"/>
      <c r="O31459" s="136"/>
      <c r="T31459" s="136"/>
      <c r="W31459" s="136"/>
      <c r="Z31459" s="136"/>
      <c r="AC31459" s="136"/>
    </row>
    <row r="31460" spans="2:29">
      <c r="B31460" s="136"/>
      <c r="E31460" s="136"/>
      <c r="H31460" s="136"/>
      <c r="K31460" s="136"/>
      <c r="O31460" s="136"/>
      <c r="T31460" s="136"/>
      <c r="W31460" s="136"/>
      <c r="Z31460" s="136"/>
      <c r="AC31460" s="136"/>
    </row>
    <row r="31461" spans="2:29">
      <c r="B31461" s="136"/>
      <c r="E31461" s="136"/>
      <c r="H31461" s="136"/>
      <c r="K31461" s="136"/>
      <c r="O31461" s="136"/>
      <c r="T31461" s="136"/>
      <c r="W31461" s="136"/>
      <c r="Z31461" s="136"/>
      <c r="AC31461" s="136"/>
    </row>
    <row r="31462" spans="2:29">
      <c r="B31462" s="136"/>
      <c r="E31462" s="136"/>
      <c r="H31462" s="136"/>
      <c r="K31462" s="136"/>
      <c r="O31462" s="136"/>
      <c r="T31462" s="136"/>
      <c r="W31462" s="136"/>
      <c r="Z31462" s="136"/>
      <c r="AC31462" s="136"/>
    </row>
    <row r="31463" spans="2:29">
      <c r="B31463" s="136"/>
      <c r="E31463" s="136"/>
      <c r="H31463" s="136"/>
      <c r="K31463" s="136"/>
      <c r="O31463" s="136"/>
      <c r="T31463" s="136"/>
      <c r="W31463" s="136"/>
      <c r="Z31463" s="136"/>
      <c r="AC31463" s="136"/>
    </row>
    <row r="31464" spans="2:29">
      <c r="B31464" s="136"/>
      <c r="E31464" s="136"/>
      <c r="H31464" s="136"/>
      <c r="K31464" s="136"/>
      <c r="O31464" s="136"/>
      <c r="T31464" s="136"/>
      <c r="W31464" s="136"/>
      <c r="Z31464" s="136"/>
      <c r="AC31464" s="136"/>
    </row>
    <row r="31465" spans="2:29">
      <c r="B31465" s="136"/>
      <c r="E31465" s="136"/>
      <c r="H31465" s="136"/>
      <c r="K31465" s="136"/>
      <c r="O31465" s="136"/>
      <c r="T31465" s="136"/>
      <c r="W31465" s="136"/>
      <c r="Z31465" s="136"/>
      <c r="AC31465" s="136"/>
    </row>
    <row r="31466" spans="2:29">
      <c r="B31466" s="136"/>
      <c r="E31466" s="136"/>
      <c r="H31466" s="136"/>
      <c r="K31466" s="136"/>
      <c r="O31466" s="136"/>
      <c r="T31466" s="136"/>
      <c r="W31466" s="136"/>
      <c r="Z31466" s="136"/>
      <c r="AC31466" s="136"/>
    </row>
    <row r="31467" spans="2:29">
      <c r="B31467" s="136"/>
      <c r="E31467" s="136"/>
      <c r="H31467" s="136"/>
      <c r="K31467" s="136"/>
      <c r="O31467" s="136"/>
      <c r="T31467" s="136"/>
      <c r="W31467" s="136"/>
      <c r="Z31467" s="136"/>
      <c r="AC31467" s="136"/>
    </row>
    <row r="31468" spans="2:29">
      <c r="B31468" s="136"/>
      <c r="E31468" s="136"/>
      <c r="H31468" s="136"/>
      <c r="K31468" s="136"/>
      <c r="O31468" s="136"/>
      <c r="T31468" s="136"/>
      <c r="W31468" s="136"/>
      <c r="Z31468" s="136"/>
      <c r="AC31468" s="136"/>
    </row>
    <row r="31469" spans="2:29">
      <c r="B31469" s="136"/>
      <c r="E31469" s="136"/>
      <c r="H31469" s="136"/>
      <c r="K31469" s="136"/>
      <c r="O31469" s="136"/>
      <c r="T31469" s="136"/>
      <c r="W31469" s="136"/>
      <c r="Z31469" s="136"/>
      <c r="AC31469" s="136"/>
    </row>
    <row r="31470" spans="2:29">
      <c r="B31470" s="136"/>
      <c r="E31470" s="136"/>
      <c r="H31470" s="136"/>
      <c r="K31470" s="136"/>
      <c r="O31470" s="136"/>
      <c r="T31470" s="136"/>
      <c r="W31470" s="136"/>
      <c r="Z31470" s="136"/>
      <c r="AC31470" s="136"/>
    </row>
    <row r="31471" spans="2:29">
      <c r="B31471" s="136"/>
      <c r="E31471" s="136"/>
      <c r="H31471" s="136"/>
      <c r="K31471" s="136"/>
      <c r="O31471" s="136"/>
      <c r="T31471" s="136"/>
      <c r="W31471" s="136"/>
      <c r="Z31471" s="136"/>
      <c r="AC31471" s="136"/>
    </row>
    <row r="31472" spans="2:29">
      <c r="B31472" s="136"/>
      <c r="E31472" s="136"/>
      <c r="H31472" s="136"/>
      <c r="K31472" s="136"/>
      <c r="O31472" s="136"/>
      <c r="T31472" s="136"/>
      <c r="W31472" s="136"/>
      <c r="Z31472" s="136"/>
      <c r="AC31472" s="136"/>
    </row>
    <row r="31473" spans="2:29">
      <c r="B31473" s="136"/>
      <c r="E31473" s="136"/>
      <c r="H31473" s="136"/>
      <c r="K31473" s="136"/>
      <c r="O31473" s="136"/>
      <c r="T31473" s="136"/>
      <c r="W31473" s="136"/>
      <c r="Z31473" s="136"/>
      <c r="AC31473" s="136"/>
    </row>
    <row r="31474" spans="2:29">
      <c r="B31474" s="136"/>
      <c r="E31474" s="136"/>
      <c r="H31474" s="136"/>
      <c r="K31474" s="136"/>
      <c r="O31474" s="136"/>
      <c r="T31474" s="136"/>
      <c r="W31474" s="136"/>
      <c r="Z31474" s="136"/>
      <c r="AC31474" s="136"/>
    </row>
    <row r="31475" spans="2:29">
      <c r="B31475" s="136"/>
      <c r="E31475" s="136"/>
      <c r="H31475" s="136"/>
      <c r="K31475" s="136"/>
      <c r="O31475" s="136"/>
      <c r="T31475" s="136"/>
      <c r="W31475" s="136"/>
      <c r="Z31475" s="136"/>
      <c r="AC31475" s="136"/>
    </row>
    <row r="31476" spans="2:29">
      <c r="B31476" s="136"/>
      <c r="E31476" s="136"/>
      <c r="H31476" s="136"/>
      <c r="K31476" s="136"/>
      <c r="O31476" s="136"/>
      <c r="T31476" s="136"/>
      <c r="W31476" s="136"/>
      <c r="Z31476" s="136"/>
      <c r="AC31476" s="136"/>
    </row>
    <row r="31477" spans="2:29">
      <c r="B31477" s="136"/>
      <c r="E31477" s="136"/>
      <c r="H31477" s="136"/>
      <c r="K31477" s="136"/>
      <c r="O31477" s="136"/>
      <c r="T31477" s="136"/>
      <c r="W31477" s="136"/>
      <c r="Z31477" s="136"/>
      <c r="AC31477" s="136"/>
    </row>
    <row r="31478" spans="2:29">
      <c r="B31478" s="136"/>
      <c r="E31478" s="136"/>
      <c r="H31478" s="136"/>
      <c r="K31478" s="136"/>
      <c r="O31478" s="136"/>
      <c r="T31478" s="136"/>
      <c r="W31478" s="136"/>
      <c r="Z31478" s="136"/>
      <c r="AC31478" s="136"/>
    </row>
    <row r="31479" spans="2:29">
      <c r="B31479" s="136"/>
      <c r="E31479" s="136"/>
      <c r="H31479" s="136"/>
      <c r="K31479" s="136"/>
      <c r="O31479" s="136"/>
      <c r="T31479" s="136"/>
      <c r="W31479" s="136"/>
      <c r="Z31479" s="136"/>
      <c r="AC31479" s="136"/>
    </row>
    <row r="31480" spans="2:29">
      <c r="B31480" s="136"/>
      <c r="E31480" s="136"/>
      <c r="H31480" s="136"/>
      <c r="K31480" s="136"/>
      <c r="O31480" s="136"/>
      <c r="T31480" s="136"/>
      <c r="W31480" s="136"/>
      <c r="Z31480" s="136"/>
      <c r="AC31480" s="136"/>
    </row>
    <row r="31481" spans="2:29">
      <c r="B31481" s="136"/>
      <c r="E31481" s="136"/>
      <c r="H31481" s="136"/>
      <c r="K31481" s="136"/>
      <c r="O31481" s="136"/>
      <c r="T31481" s="136"/>
      <c r="W31481" s="136"/>
      <c r="Z31481" s="136"/>
      <c r="AC31481" s="136"/>
    </row>
    <row r="31482" spans="2:29">
      <c r="B31482" s="136"/>
      <c r="E31482" s="136"/>
      <c r="H31482" s="136"/>
      <c r="K31482" s="136"/>
      <c r="O31482" s="136"/>
      <c r="T31482" s="136"/>
      <c r="W31482" s="136"/>
      <c r="Z31482" s="136"/>
      <c r="AC31482" s="136"/>
    </row>
    <row r="31483" spans="2:29">
      <c r="B31483" s="136"/>
      <c r="E31483" s="136"/>
      <c r="H31483" s="136"/>
      <c r="K31483" s="136"/>
      <c r="O31483" s="136"/>
      <c r="T31483" s="136"/>
      <c r="W31483" s="136"/>
      <c r="Z31483" s="136"/>
      <c r="AC31483" s="136"/>
    </row>
    <row r="31484" spans="2:29">
      <c r="B31484" s="136"/>
      <c r="E31484" s="136"/>
      <c r="H31484" s="136"/>
      <c r="K31484" s="136"/>
      <c r="O31484" s="136"/>
      <c r="T31484" s="136"/>
      <c r="W31484" s="136"/>
      <c r="Z31484" s="136"/>
      <c r="AC31484" s="136"/>
    </row>
    <row r="31485" spans="2:29">
      <c r="B31485" s="136"/>
      <c r="E31485" s="136"/>
      <c r="H31485" s="136"/>
      <c r="K31485" s="136"/>
      <c r="O31485" s="136"/>
      <c r="T31485" s="136"/>
      <c r="W31485" s="136"/>
      <c r="Z31485" s="136"/>
      <c r="AC31485" s="136"/>
    </row>
    <row r="31486" spans="2:29">
      <c r="B31486" s="136"/>
      <c r="E31486" s="136"/>
      <c r="H31486" s="136"/>
      <c r="K31486" s="136"/>
      <c r="O31486" s="136"/>
      <c r="T31486" s="136"/>
      <c r="W31486" s="136"/>
      <c r="Z31486" s="136"/>
      <c r="AC31486" s="136"/>
    </row>
    <row r="31487" spans="2:29">
      <c r="B31487" s="136"/>
      <c r="E31487" s="136"/>
      <c r="H31487" s="136"/>
      <c r="K31487" s="136"/>
      <c r="O31487" s="136"/>
      <c r="T31487" s="136"/>
      <c r="W31487" s="136"/>
      <c r="Z31487" s="136"/>
      <c r="AC31487" s="136"/>
    </row>
    <row r="31488" spans="2:29">
      <c r="B31488" s="136"/>
      <c r="E31488" s="136"/>
      <c r="H31488" s="136"/>
      <c r="K31488" s="136"/>
      <c r="O31488" s="136"/>
      <c r="T31488" s="136"/>
      <c r="W31488" s="136"/>
      <c r="Z31488" s="136"/>
      <c r="AC31488" s="136"/>
    </row>
    <row r="31489" spans="2:29">
      <c r="B31489" s="136"/>
      <c r="E31489" s="136"/>
      <c r="H31489" s="136"/>
      <c r="K31489" s="136"/>
      <c r="O31489" s="136"/>
      <c r="T31489" s="136"/>
      <c r="W31489" s="136"/>
      <c r="Z31489" s="136"/>
      <c r="AC31489" s="136"/>
    </row>
    <row r="31490" spans="2:29">
      <c r="B31490" s="136"/>
      <c r="E31490" s="136"/>
      <c r="H31490" s="136"/>
      <c r="K31490" s="136"/>
      <c r="O31490" s="136"/>
      <c r="T31490" s="136"/>
      <c r="W31490" s="136"/>
      <c r="Z31490" s="136"/>
      <c r="AC31490" s="136"/>
    </row>
    <row r="31491" spans="2:29">
      <c r="B31491" s="136"/>
      <c r="E31491" s="136"/>
      <c r="H31491" s="136"/>
      <c r="K31491" s="136"/>
      <c r="O31491" s="136"/>
      <c r="T31491" s="136"/>
      <c r="W31491" s="136"/>
      <c r="Z31491" s="136"/>
      <c r="AC31491" s="136"/>
    </row>
    <row r="31492" spans="2:29">
      <c r="B31492" s="136"/>
      <c r="E31492" s="136"/>
      <c r="H31492" s="136"/>
      <c r="K31492" s="136"/>
      <c r="O31492" s="136"/>
      <c r="T31492" s="136"/>
      <c r="W31492" s="136"/>
      <c r="Z31492" s="136"/>
      <c r="AC31492" s="136"/>
    </row>
    <row r="31493" spans="2:29">
      <c r="B31493" s="136"/>
      <c r="E31493" s="136"/>
      <c r="H31493" s="136"/>
      <c r="K31493" s="136"/>
      <c r="O31493" s="136"/>
      <c r="T31493" s="136"/>
      <c r="W31493" s="136"/>
      <c r="Z31493" s="136"/>
      <c r="AC31493" s="136"/>
    </row>
    <row r="31494" spans="2:29">
      <c r="B31494" s="136"/>
      <c r="E31494" s="136"/>
      <c r="H31494" s="136"/>
      <c r="K31494" s="136"/>
      <c r="O31494" s="136"/>
      <c r="T31494" s="136"/>
      <c r="W31494" s="136"/>
      <c r="Z31494" s="136"/>
      <c r="AC31494" s="136"/>
    </row>
    <row r="31495" spans="2:29">
      <c r="B31495" s="136"/>
      <c r="E31495" s="136"/>
      <c r="H31495" s="136"/>
      <c r="K31495" s="136"/>
      <c r="O31495" s="136"/>
      <c r="T31495" s="136"/>
      <c r="W31495" s="136"/>
      <c r="Z31495" s="136"/>
      <c r="AC31495" s="136"/>
    </row>
    <row r="31496" spans="2:29">
      <c r="B31496" s="136"/>
      <c r="E31496" s="136"/>
      <c r="H31496" s="136"/>
      <c r="K31496" s="136"/>
      <c r="O31496" s="136"/>
      <c r="T31496" s="136"/>
      <c r="W31496" s="136"/>
      <c r="Z31496" s="136"/>
      <c r="AC31496" s="136"/>
    </row>
    <row r="31497" spans="2:29">
      <c r="B31497" s="136"/>
      <c r="E31497" s="136"/>
      <c r="H31497" s="136"/>
      <c r="K31497" s="136"/>
      <c r="O31497" s="136"/>
      <c r="T31497" s="136"/>
      <c r="W31497" s="136"/>
      <c r="Z31497" s="136"/>
      <c r="AC31497" s="136"/>
    </row>
    <row r="31498" spans="2:29">
      <c r="B31498" s="136"/>
      <c r="E31498" s="136"/>
      <c r="H31498" s="136"/>
      <c r="K31498" s="136"/>
      <c r="O31498" s="136"/>
      <c r="T31498" s="136"/>
      <c r="W31498" s="136"/>
      <c r="Z31498" s="136"/>
      <c r="AC31498" s="136"/>
    </row>
    <row r="31499" spans="2:29">
      <c r="B31499" s="136"/>
      <c r="E31499" s="136"/>
      <c r="H31499" s="136"/>
      <c r="K31499" s="136"/>
      <c r="O31499" s="136"/>
      <c r="T31499" s="136"/>
      <c r="W31499" s="136"/>
      <c r="Z31499" s="136"/>
      <c r="AC31499" s="136"/>
    </row>
    <row r="31500" spans="2:29">
      <c r="B31500" s="136"/>
      <c r="E31500" s="136"/>
      <c r="H31500" s="136"/>
      <c r="K31500" s="136"/>
      <c r="O31500" s="136"/>
      <c r="T31500" s="136"/>
      <c r="W31500" s="136"/>
      <c r="Z31500" s="136"/>
      <c r="AC31500" s="136"/>
    </row>
    <row r="31501" spans="2:29">
      <c r="B31501" s="136"/>
      <c r="E31501" s="136"/>
      <c r="H31501" s="136"/>
      <c r="K31501" s="136"/>
      <c r="O31501" s="136"/>
      <c r="T31501" s="136"/>
      <c r="W31501" s="136"/>
      <c r="Z31501" s="136"/>
      <c r="AC31501" s="136"/>
    </row>
    <row r="31502" spans="2:29">
      <c r="B31502" s="136"/>
      <c r="E31502" s="136"/>
      <c r="H31502" s="136"/>
      <c r="K31502" s="136"/>
      <c r="O31502" s="136"/>
      <c r="T31502" s="136"/>
      <c r="W31502" s="136"/>
      <c r="Z31502" s="136"/>
      <c r="AC31502" s="136"/>
    </row>
    <row r="31503" spans="2:29">
      <c r="B31503" s="136"/>
      <c r="E31503" s="136"/>
      <c r="H31503" s="136"/>
      <c r="K31503" s="136"/>
      <c r="O31503" s="136"/>
      <c r="T31503" s="136"/>
      <c r="W31503" s="136"/>
      <c r="Z31503" s="136"/>
      <c r="AC31503" s="136"/>
    </row>
    <row r="31504" spans="2:29">
      <c r="B31504" s="136"/>
      <c r="E31504" s="136"/>
      <c r="H31504" s="136"/>
      <c r="K31504" s="136"/>
      <c r="O31504" s="136"/>
      <c r="T31504" s="136"/>
      <c r="W31504" s="136"/>
      <c r="Z31504" s="136"/>
      <c r="AC31504" s="136"/>
    </row>
    <row r="31505" spans="2:29">
      <c r="B31505" s="136"/>
      <c r="E31505" s="136"/>
      <c r="H31505" s="136"/>
      <c r="K31505" s="136"/>
      <c r="O31505" s="136"/>
      <c r="T31505" s="136"/>
      <c r="W31505" s="136"/>
      <c r="Z31505" s="136"/>
      <c r="AC31505" s="136"/>
    </row>
    <row r="31506" spans="2:29">
      <c r="B31506" s="136"/>
      <c r="E31506" s="136"/>
      <c r="H31506" s="136"/>
      <c r="K31506" s="136"/>
      <c r="O31506" s="136"/>
      <c r="T31506" s="136"/>
      <c r="W31506" s="136"/>
      <c r="Z31506" s="136"/>
      <c r="AC31506" s="136"/>
    </row>
    <row r="31507" spans="2:29">
      <c r="B31507" s="136"/>
      <c r="E31507" s="136"/>
      <c r="H31507" s="136"/>
      <c r="K31507" s="136"/>
      <c r="O31507" s="136"/>
      <c r="T31507" s="136"/>
      <c r="W31507" s="136"/>
      <c r="Z31507" s="136"/>
      <c r="AC31507" s="136"/>
    </row>
    <row r="31508" spans="2:29">
      <c r="B31508" s="136"/>
      <c r="E31508" s="136"/>
      <c r="H31508" s="136"/>
      <c r="K31508" s="136"/>
      <c r="O31508" s="136"/>
      <c r="T31508" s="136"/>
      <c r="W31508" s="136"/>
      <c r="Z31508" s="136"/>
      <c r="AC31508" s="136"/>
    </row>
    <row r="31509" spans="2:29">
      <c r="B31509" s="136"/>
      <c r="E31509" s="136"/>
      <c r="H31509" s="136"/>
      <c r="K31509" s="136"/>
      <c r="O31509" s="136"/>
      <c r="T31509" s="136"/>
      <c r="W31509" s="136"/>
      <c r="Z31509" s="136"/>
      <c r="AC31509" s="136"/>
    </row>
    <row r="31510" spans="2:29">
      <c r="B31510" s="136"/>
      <c r="E31510" s="136"/>
      <c r="H31510" s="136"/>
      <c r="K31510" s="136"/>
      <c r="O31510" s="136"/>
      <c r="T31510" s="136"/>
      <c r="W31510" s="136"/>
      <c r="Z31510" s="136"/>
      <c r="AC31510" s="136"/>
    </row>
    <row r="31511" spans="2:29">
      <c r="B31511" s="136"/>
      <c r="E31511" s="136"/>
      <c r="H31511" s="136"/>
      <c r="K31511" s="136"/>
      <c r="O31511" s="136"/>
      <c r="T31511" s="136"/>
      <c r="W31511" s="136"/>
      <c r="Z31511" s="136"/>
      <c r="AC31511" s="136"/>
    </row>
    <row r="31512" spans="2:29">
      <c r="B31512" s="136"/>
      <c r="E31512" s="136"/>
      <c r="H31512" s="136"/>
      <c r="K31512" s="136"/>
      <c r="O31512" s="136"/>
      <c r="T31512" s="136"/>
      <c r="W31512" s="136"/>
      <c r="Z31512" s="136"/>
      <c r="AC31512" s="136"/>
    </row>
    <row r="31513" spans="2:29">
      <c r="B31513" s="136"/>
      <c r="E31513" s="136"/>
      <c r="H31513" s="136"/>
      <c r="K31513" s="136"/>
      <c r="O31513" s="136"/>
      <c r="T31513" s="136"/>
      <c r="W31513" s="136"/>
      <c r="Z31513" s="136"/>
      <c r="AC31513" s="136"/>
    </row>
    <row r="31514" spans="2:29">
      <c r="B31514" s="136"/>
      <c r="E31514" s="136"/>
      <c r="H31514" s="136"/>
      <c r="K31514" s="136"/>
      <c r="O31514" s="136"/>
      <c r="T31514" s="136"/>
      <c r="W31514" s="136"/>
      <c r="Z31514" s="136"/>
      <c r="AC31514" s="136"/>
    </row>
    <row r="31515" spans="2:29">
      <c r="B31515" s="136"/>
      <c r="E31515" s="136"/>
      <c r="H31515" s="136"/>
      <c r="K31515" s="136"/>
      <c r="O31515" s="136"/>
      <c r="T31515" s="136"/>
      <c r="W31515" s="136"/>
      <c r="Z31515" s="136"/>
      <c r="AC31515" s="136"/>
    </row>
    <row r="31516" spans="2:29">
      <c r="B31516" s="136"/>
      <c r="E31516" s="136"/>
      <c r="H31516" s="136"/>
      <c r="K31516" s="136"/>
      <c r="O31516" s="136"/>
      <c r="T31516" s="136"/>
      <c r="W31516" s="136"/>
      <c r="Z31516" s="136"/>
      <c r="AC31516" s="136"/>
    </row>
    <row r="31517" spans="2:29">
      <c r="B31517" s="136"/>
      <c r="E31517" s="136"/>
      <c r="H31517" s="136"/>
      <c r="K31517" s="136"/>
      <c r="O31517" s="136"/>
      <c r="T31517" s="136"/>
      <c r="W31517" s="136"/>
      <c r="Z31517" s="136"/>
      <c r="AC31517" s="136"/>
    </row>
    <row r="31518" spans="2:29">
      <c r="B31518" s="136"/>
      <c r="E31518" s="136"/>
      <c r="H31518" s="136"/>
      <c r="K31518" s="136"/>
      <c r="O31518" s="136"/>
      <c r="T31518" s="136"/>
      <c r="W31518" s="136"/>
      <c r="Z31518" s="136"/>
      <c r="AC31518" s="136"/>
    </row>
    <row r="31519" spans="2:29">
      <c r="B31519" s="136"/>
      <c r="E31519" s="136"/>
      <c r="H31519" s="136"/>
      <c r="K31519" s="136"/>
      <c r="O31519" s="136"/>
      <c r="T31519" s="136"/>
      <c r="W31519" s="136"/>
      <c r="Z31519" s="136"/>
      <c r="AC31519" s="136"/>
    </row>
    <row r="31520" spans="2:29">
      <c r="B31520" s="136"/>
      <c r="E31520" s="136"/>
      <c r="H31520" s="136"/>
      <c r="K31520" s="136"/>
      <c r="O31520" s="136"/>
      <c r="T31520" s="136"/>
      <c r="W31520" s="136"/>
      <c r="Z31520" s="136"/>
      <c r="AC31520" s="136"/>
    </row>
    <row r="31521" spans="2:29">
      <c r="B31521" s="136"/>
      <c r="E31521" s="136"/>
      <c r="H31521" s="136"/>
      <c r="K31521" s="136"/>
      <c r="O31521" s="136"/>
      <c r="T31521" s="136"/>
      <c r="W31521" s="136"/>
      <c r="Z31521" s="136"/>
      <c r="AC31521" s="136"/>
    </row>
    <row r="31522" spans="2:29">
      <c r="B31522" s="136"/>
      <c r="E31522" s="136"/>
      <c r="H31522" s="136"/>
      <c r="K31522" s="136"/>
      <c r="O31522" s="136"/>
      <c r="T31522" s="136"/>
      <c r="W31522" s="136"/>
      <c r="Z31522" s="136"/>
      <c r="AC31522" s="136"/>
    </row>
    <row r="31523" spans="2:29">
      <c r="B31523" s="136"/>
      <c r="E31523" s="136"/>
      <c r="H31523" s="136"/>
      <c r="K31523" s="136"/>
      <c r="O31523" s="136"/>
      <c r="T31523" s="136"/>
      <c r="W31523" s="136"/>
      <c r="Z31523" s="136"/>
      <c r="AC31523" s="136"/>
    </row>
    <row r="31524" spans="2:29">
      <c r="B31524" s="136"/>
      <c r="E31524" s="136"/>
      <c r="H31524" s="136"/>
      <c r="K31524" s="136"/>
      <c r="O31524" s="136"/>
      <c r="T31524" s="136"/>
      <c r="W31524" s="136"/>
      <c r="Z31524" s="136"/>
      <c r="AC31524" s="136"/>
    </row>
    <row r="31525" spans="2:29">
      <c r="B31525" s="136"/>
      <c r="E31525" s="136"/>
      <c r="H31525" s="136"/>
      <c r="K31525" s="136"/>
      <c r="O31525" s="136"/>
      <c r="T31525" s="136"/>
      <c r="W31525" s="136"/>
      <c r="Z31525" s="136"/>
      <c r="AC31525" s="136"/>
    </row>
    <row r="31526" spans="2:29">
      <c r="B31526" s="136"/>
      <c r="E31526" s="136"/>
      <c r="H31526" s="136"/>
      <c r="K31526" s="136"/>
      <c r="O31526" s="136"/>
      <c r="T31526" s="136"/>
      <c r="W31526" s="136"/>
      <c r="Z31526" s="136"/>
      <c r="AC31526" s="136"/>
    </row>
    <row r="31527" spans="2:29">
      <c r="B31527" s="136"/>
      <c r="E31527" s="136"/>
      <c r="H31527" s="136"/>
      <c r="K31527" s="136"/>
      <c r="O31527" s="136"/>
      <c r="T31527" s="136"/>
      <c r="W31527" s="136"/>
      <c r="Z31527" s="136"/>
      <c r="AC31527" s="136"/>
    </row>
    <row r="31528" spans="2:29">
      <c r="B31528" s="136"/>
      <c r="E31528" s="136"/>
      <c r="H31528" s="136"/>
      <c r="K31528" s="136"/>
      <c r="O31528" s="136"/>
      <c r="T31528" s="136"/>
      <c r="W31528" s="136"/>
      <c r="Z31528" s="136"/>
      <c r="AC31528" s="136"/>
    </row>
    <row r="31529" spans="2:29">
      <c r="B31529" s="136"/>
      <c r="E31529" s="136"/>
      <c r="H31529" s="136"/>
      <c r="K31529" s="136"/>
      <c r="O31529" s="136"/>
      <c r="T31529" s="136"/>
      <c r="W31529" s="136"/>
      <c r="Z31529" s="136"/>
      <c r="AC31529" s="136"/>
    </row>
    <row r="31530" spans="2:29">
      <c r="B31530" s="136"/>
      <c r="E31530" s="136"/>
      <c r="H31530" s="136"/>
      <c r="K31530" s="136"/>
      <c r="O31530" s="136"/>
      <c r="T31530" s="136"/>
      <c r="W31530" s="136"/>
      <c r="Z31530" s="136"/>
      <c r="AC31530" s="136"/>
    </row>
    <row r="31531" spans="2:29">
      <c r="B31531" s="136"/>
      <c r="E31531" s="136"/>
      <c r="H31531" s="136"/>
      <c r="K31531" s="136"/>
      <c r="O31531" s="136"/>
      <c r="T31531" s="136"/>
      <c r="W31531" s="136"/>
      <c r="Z31531" s="136"/>
      <c r="AC31531" s="136"/>
    </row>
    <row r="31532" spans="2:29">
      <c r="B31532" s="136"/>
      <c r="E31532" s="136"/>
      <c r="H31532" s="136"/>
      <c r="K31532" s="136"/>
      <c r="O31532" s="136"/>
      <c r="T31532" s="136"/>
      <c r="W31532" s="136"/>
      <c r="Z31532" s="136"/>
      <c r="AC31532" s="136"/>
    </row>
    <row r="31533" spans="2:29">
      <c r="B31533" s="136"/>
      <c r="E31533" s="136"/>
      <c r="H31533" s="136"/>
      <c r="K31533" s="136"/>
      <c r="O31533" s="136"/>
      <c r="T31533" s="136"/>
      <c r="W31533" s="136"/>
      <c r="Z31533" s="136"/>
      <c r="AC31533" s="136"/>
    </row>
    <row r="31534" spans="2:29">
      <c r="B31534" s="136"/>
      <c r="E31534" s="136"/>
      <c r="H31534" s="136"/>
      <c r="K31534" s="136"/>
      <c r="O31534" s="136"/>
      <c r="T31534" s="136"/>
      <c r="W31534" s="136"/>
      <c r="Z31534" s="136"/>
      <c r="AC31534" s="136"/>
    </row>
    <row r="31535" spans="2:29">
      <c r="B31535" s="136"/>
      <c r="E31535" s="136"/>
      <c r="H31535" s="136"/>
      <c r="K31535" s="136"/>
      <c r="O31535" s="136"/>
      <c r="T31535" s="136"/>
      <c r="W31535" s="136"/>
      <c r="Z31535" s="136"/>
      <c r="AC31535" s="136"/>
    </row>
    <row r="31536" spans="2:29">
      <c r="B31536" s="136"/>
      <c r="E31536" s="136"/>
      <c r="H31536" s="136"/>
      <c r="K31536" s="136"/>
      <c r="O31536" s="136"/>
      <c r="T31536" s="136"/>
      <c r="W31536" s="136"/>
      <c r="Z31536" s="136"/>
      <c r="AC31536" s="136"/>
    </row>
    <row r="31537" spans="2:29">
      <c r="B31537" s="136"/>
      <c r="E31537" s="136"/>
      <c r="H31537" s="136"/>
      <c r="K31537" s="136"/>
      <c r="O31537" s="136"/>
      <c r="T31537" s="136"/>
      <c r="W31537" s="136"/>
      <c r="Z31537" s="136"/>
      <c r="AC31537" s="136"/>
    </row>
    <row r="31538" spans="2:29">
      <c r="B31538" s="136"/>
      <c r="E31538" s="136"/>
      <c r="H31538" s="136"/>
      <c r="K31538" s="136"/>
      <c r="O31538" s="136"/>
      <c r="T31538" s="136"/>
      <c r="W31538" s="136"/>
      <c r="Z31538" s="136"/>
      <c r="AC31538" s="136"/>
    </row>
    <row r="31539" spans="2:29">
      <c r="B31539" s="136"/>
      <c r="E31539" s="136"/>
      <c r="H31539" s="136"/>
      <c r="K31539" s="136"/>
      <c r="O31539" s="136"/>
      <c r="T31539" s="136"/>
      <c r="W31539" s="136"/>
      <c r="Z31539" s="136"/>
      <c r="AC31539" s="136"/>
    </row>
    <row r="31540" spans="2:29">
      <c r="B31540" s="136"/>
      <c r="E31540" s="136"/>
      <c r="H31540" s="136"/>
      <c r="K31540" s="136"/>
      <c r="O31540" s="136"/>
      <c r="T31540" s="136"/>
      <c r="W31540" s="136"/>
      <c r="Z31540" s="136"/>
      <c r="AC31540" s="136"/>
    </row>
    <row r="31541" spans="2:29">
      <c r="B31541" s="136"/>
      <c r="E31541" s="136"/>
      <c r="H31541" s="136"/>
      <c r="K31541" s="136"/>
      <c r="O31541" s="136"/>
      <c r="T31541" s="136"/>
      <c r="W31541" s="136"/>
      <c r="Z31541" s="136"/>
      <c r="AC31541" s="136"/>
    </row>
    <row r="31542" spans="2:29">
      <c r="B31542" s="136"/>
      <c r="E31542" s="136"/>
      <c r="H31542" s="136"/>
      <c r="K31542" s="136"/>
      <c r="O31542" s="136"/>
      <c r="T31542" s="136"/>
      <c r="W31542" s="136"/>
      <c r="Z31542" s="136"/>
      <c r="AC31542" s="136"/>
    </row>
    <row r="31543" spans="2:29">
      <c r="B31543" s="136"/>
      <c r="E31543" s="136"/>
      <c r="H31543" s="136"/>
      <c r="K31543" s="136"/>
      <c r="O31543" s="136"/>
      <c r="T31543" s="136"/>
      <c r="W31543" s="136"/>
      <c r="Z31543" s="136"/>
      <c r="AC31543" s="136"/>
    </row>
    <row r="31544" spans="2:29">
      <c r="B31544" s="136"/>
      <c r="E31544" s="136"/>
      <c r="H31544" s="136"/>
      <c r="K31544" s="136"/>
      <c r="O31544" s="136"/>
      <c r="T31544" s="136"/>
      <c r="W31544" s="136"/>
      <c r="Z31544" s="136"/>
      <c r="AC31544" s="136"/>
    </row>
    <row r="31545" spans="2:29">
      <c r="B31545" s="136"/>
      <c r="E31545" s="136"/>
      <c r="H31545" s="136"/>
      <c r="K31545" s="136"/>
      <c r="O31545" s="136"/>
      <c r="T31545" s="136"/>
      <c r="W31545" s="136"/>
      <c r="Z31545" s="136"/>
      <c r="AC31545" s="136"/>
    </row>
    <row r="31546" spans="2:29">
      <c r="B31546" s="136"/>
      <c r="E31546" s="136"/>
      <c r="H31546" s="136"/>
      <c r="K31546" s="136"/>
      <c r="O31546" s="136"/>
      <c r="T31546" s="136"/>
      <c r="W31546" s="136"/>
      <c r="Z31546" s="136"/>
      <c r="AC31546" s="136"/>
    </row>
    <row r="31547" spans="2:29">
      <c r="B31547" s="136"/>
      <c r="E31547" s="136"/>
      <c r="H31547" s="136"/>
      <c r="K31547" s="136"/>
      <c r="O31547" s="136"/>
      <c r="T31547" s="136"/>
      <c r="W31547" s="136"/>
      <c r="Z31547" s="136"/>
      <c r="AC31547" s="136"/>
    </row>
    <row r="31548" spans="2:29">
      <c r="B31548" s="136"/>
      <c r="E31548" s="136"/>
      <c r="H31548" s="136"/>
      <c r="K31548" s="136"/>
      <c r="O31548" s="136"/>
      <c r="T31548" s="136"/>
      <c r="W31548" s="136"/>
      <c r="Z31548" s="136"/>
      <c r="AC31548" s="136"/>
    </row>
    <row r="31549" spans="2:29">
      <c r="B31549" s="136"/>
      <c r="E31549" s="136"/>
      <c r="H31549" s="136"/>
      <c r="K31549" s="136"/>
      <c r="O31549" s="136"/>
      <c r="T31549" s="136"/>
      <c r="W31549" s="136"/>
      <c r="Z31549" s="136"/>
      <c r="AC31549" s="136"/>
    </row>
    <row r="31550" spans="2:29">
      <c r="B31550" s="136"/>
      <c r="E31550" s="136"/>
      <c r="H31550" s="136"/>
      <c r="K31550" s="136"/>
      <c r="O31550" s="136"/>
      <c r="T31550" s="136"/>
      <c r="W31550" s="136"/>
      <c r="Z31550" s="136"/>
      <c r="AC31550" s="136"/>
    </row>
    <row r="31551" spans="2:29">
      <c r="B31551" s="136"/>
      <c r="E31551" s="136"/>
      <c r="H31551" s="136"/>
      <c r="K31551" s="136"/>
      <c r="O31551" s="136"/>
      <c r="T31551" s="136"/>
      <c r="W31551" s="136"/>
      <c r="Z31551" s="136"/>
      <c r="AC31551" s="136"/>
    </row>
    <row r="31552" spans="2:29">
      <c r="B31552" s="136"/>
      <c r="E31552" s="136"/>
      <c r="H31552" s="136"/>
      <c r="K31552" s="136"/>
      <c r="O31552" s="136"/>
      <c r="T31552" s="136"/>
      <c r="W31552" s="136"/>
      <c r="Z31552" s="136"/>
      <c r="AC31552" s="136"/>
    </row>
    <row r="31553" spans="2:29">
      <c r="B31553" s="136"/>
      <c r="E31553" s="136"/>
      <c r="H31553" s="136"/>
      <c r="K31553" s="136"/>
      <c r="O31553" s="136"/>
      <c r="T31553" s="136"/>
      <c r="W31553" s="136"/>
      <c r="Z31553" s="136"/>
      <c r="AC31553" s="136"/>
    </row>
    <row r="31554" spans="2:29">
      <c r="B31554" s="136"/>
      <c r="E31554" s="136"/>
      <c r="H31554" s="136"/>
      <c r="K31554" s="136"/>
      <c r="O31554" s="136"/>
      <c r="T31554" s="136"/>
      <c r="W31554" s="136"/>
      <c r="Z31554" s="136"/>
      <c r="AC31554" s="136"/>
    </row>
    <row r="31555" spans="2:29">
      <c r="B31555" s="136"/>
      <c r="E31555" s="136"/>
      <c r="H31555" s="136"/>
      <c r="K31555" s="136"/>
      <c r="O31555" s="136"/>
      <c r="T31555" s="136"/>
      <c r="W31555" s="136"/>
      <c r="Z31555" s="136"/>
      <c r="AC31555" s="136"/>
    </row>
    <row r="31556" spans="2:29">
      <c r="B31556" s="136"/>
      <c r="E31556" s="136"/>
      <c r="H31556" s="136"/>
      <c r="K31556" s="136"/>
      <c r="O31556" s="136"/>
      <c r="T31556" s="136"/>
      <c r="W31556" s="136"/>
      <c r="Z31556" s="136"/>
      <c r="AC31556" s="136"/>
    </row>
    <row r="31557" spans="2:29">
      <c r="B31557" s="136"/>
      <c r="E31557" s="136"/>
      <c r="H31557" s="136"/>
      <c r="K31557" s="136"/>
      <c r="O31557" s="136"/>
      <c r="T31557" s="136"/>
      <c r="W31557" s="136"/>
      <c r="Z31557" s="136"/>
      <c r="AC31557" s="136"/>
    </row>
    <row r="31558" spans="2:29">
      <c r="B31558" s="136"/>
      <c r="E31558" s="136"/>
      <c r="H31558" s="136"/>
      <c r="K31558" s="136"/>
      <c r="O31558" s="136"/>
      <c r="T31558" s="136"/>
      <c r="W31558" s="136"/>
      <c r="Z31558" s="136"/>
      <c r="AC31558" s="136"/>
    </row>
    <row r="31559" spans="2:29">
      <c r="B31559" s="136"/>
      <c r="E31559" s="136"/>
      <c r="H31559" s="136"/>
      <c r="K31559" s="136"/>
      <c r="O31559" s="136"/>
      <c r="T31559" s="136"/>
      <c r="W31559" s="136"/>
      <c r="Z31559" s="136"/>
      <c r="AC31559" s="136"/>
    </row>
    <row r="31560" spans="2:29">
      <c r="B31560" s="136"/>
      <c r="E31560" s="136"/>
      <c r="H31560" s="136"/>
      <c r="K31560" s="136"/>
      <c r="O31560" s="136"/>
      <c r="T31560" s="136"/>
      <c r="W31560" s="136"/>
      <c r="Z31560" s="136"/>
      <c r="AC31560" s="136"/>
    </row>
    <row r="31561" spans="2:29">
      <c r="B31561" s="136"/>
      <c r="E31561" s="136"/>
      <c r="H31561" s="136"/>
      <c r="K31561" s="136"/>
      <c r="O31561" s="136"/>
      <c r="T31561" s="136"/>
      <c r="W31561" s="136"/>
      <c r="Z31561" s="136"/>
      <c r="AC31561" s="136"/>
    </row>
    <row r="31562" spans="2:29">
      <c r="B31562" s="136"/>
      <c r="E31562" s="136"/>
      <c r="H31562" s="136"/>
      <c r="K31562" s="136"/>
      <c r="O31562" s="136"/>
      <c r="T31562" s="136"/>
      <c r="W31562" s="136"/>
      <c r="Z31562" s="136"/>
      <c r="AC31562" s="136"/>
    </row>
    <row r="31563" spans="2:29">
      <c r="B31563" s="136"/>
      <c r="E31563" s="136"/>
      <c r="H31563" s="136"/>
      <c r="K31563" s="136"/>
      <c r="O31563" s="136"/>
      <c r="T31563" s="136"/>
      <c r="W31563" s="136"/>
      <c r="Z31563" s="136"/>
      <c r="AC31563" s="136"/>
    </row>
    <row r="31564" spans="2:29">
      <c r="B31564" s="136"/>
      <c r="E31564" s="136"/>
      <c r="H31564" s="136"/>
      <c r="K31564" s="136"/>
      <c r="O31564" s="136"/>
      <c r="T31564" s="136"/>
      <c r="W31564" s="136"/>
      <c r="Z31564" s="136"/>
      <c r="AC31564" s="136"/>
    </row>
    <row r="31565" spans="2:29">
      <c r="B31565" s="136"/>
      <c r="E31565" s="136"/>
      <c r="H31565" s="136"/>
      <c r="K31565" s="136"/>
      <c r="O31565" s="136"/>
      <c r="T31565" s="136"/>
      <c r="W31565" s="136"/>
      <c r="Z31565" s="136"/>
      <c r="AC31565" s="136"/>
    </row>
    <row r="31566" spans="2:29">
      <c r="B31566" s="136"/>
      <c r="E31566" s="136"/>
      <c r="H31566" s="136"/>
      <c r="K31566" s="136"/>
      <c r="O31566" s="136"/>
      <c r="T31566" s="136"/>
      <c r="W31566" s="136"/>
      <c r="Z31566" s="136"/>
      <c r="AC31566" s="136"/>
    </row>
    <row r="31567" spans="2:29">
      <c r="B31567" s="136"/>
      <c r="E31567" s="136"/>
      <c r="H31567" s="136"/>
      <c r="K31567" s="136"/>
      <c r="O31567" s="136"/>
      <c r="T31567" s="136"/>
      <c r="W31567" s="136"/>
      <c r="Z31567" s="136"/>
      <c r="AC31567" s="136"/>
    </row>
    <row r="31568" spans="2:29">
      <c r="B31568" s="136"/>
      <c r="E31568" s="136"/>
      <c r="H31568" s="136"/>
      <c r="K31568" s="136"/>
      <c r="O31568" s="136"/>
      <c r="T31568" s="136"/>
      <c r="W31568" s="136"/>
      <c r="Z31568" s="136"/>
      <c r="AC31568" s="136"/>
    </row>
    <row r="31569" spans="2:29">
      <c r="B31569" s="136"/>
      <c r="E31569" s="136"/>
      <c r="H31569" s="136"/>
      <c r="K31569" s="136"/>
      <c r="O31569" s="136"/>
      <c r="T31569" s="136"/>
      <c r="W31569" s="136"/>
      <c r="Z31569" s="136"/>
      <c r="AC31569" s="136"/>
    </row>
    <row r="31570" spans="2:29">
      <c r="B31570" s="136"/>
      <c r="E31570" s="136"/>
      <c r="H31570" s="136"/>
      <c r="K31570" s="136"/>
      <c r="O31570" s="136"/>
      <c r="T31570" s="136"/>
      <c r="W31570" s="136"/>
      <c r="Z31570" s="136"/>
      <c r="AC31570" s="136"/>
    </row>
    <row r="31571" spans="2:29">
      <c r="B31571" s="136"/>
      <c r="E31571" s="136"/>
      <c r="H31571" s="136"/>
      <c r="K31571" s="136"/>
      <c r="O31571" s="136"/>
      <c r="T31571" s="136"/>
      <c r="W31571" s="136"/>
      <c r="Z31571" s="136"/>
      <c r="AC31571" s="136"/>
    </row>
    <row r="31572" spans="2:29">
      <c r="B31572" s="136"/>
      <c r="E31572" s="136"/>
      <c r="H31572" s="136"/>
      <c r="K31572" s="136"/>
      <c r="O31572" s="136"/>
      <c r="T31572" s="136"/>
      <c r="W31572" s="136"/>
      <c r="Z31572" s="136"/>
      <c r="AC31572" s="136"/>
    </row>
    <row r="31573" spans="2:29">
      <c r="B31573" s="136"/>
      <c r="E31573" s="136"/>
      <c r="H31573" s="136"/>
      <c r="K31573" s="136"/>
      <c r="O31573" s="136"/>
      <c r="T31573" s="136"/>
      <c r="W31573" s="136"/>
      <c r="Z31573" s="136"/>
      <c r="AC31573" s="136"/>
    </row>
    <row r="31574" spans="2:29">
      <c r="B31574" s="136"/>
      <c r="E31574" s="136"/>
      <c r="H31574" s="136"/>
      <c r="K31574" s="136"/>
      <c r="O31574" s="136"/>
      <c r="T31574" s="136"/>
      <c r="W31574" s="136"/>
      <c r="Z31574" s="136"/>
      <c r="AC31574" s="136"/>
    </row>
    <row r="31575" spans="2:29">
      <c r="B31575" s="136"/>
      <c r="E31575" s="136"/>
      <c r="H31575" s="136"/>
      <c r="K31575" s="136"/>
      <c r="O31575" s="136"/>
      <c r="T31575" s="136"/>
      <c r="W31575" s="136"/>
      <c r="Z31575" s="136"/>
      <c r="AC31575" s="136"/>
    </row>
    <row r="31576" spans="2:29">
      <c r="B31576" s="136"/>
      <c r="E31576" s="136"/>
      <c r="H31576" s="136"/>
      <c r="K31576" s="136"/>
      <c r="O31576" s="136"/>
      <c r="T31576" s="136"/>
      <c r="W31576" s="136"/>
      <c r="Z31576" s="136"/>
      <c r="AC31576" s="136"/>
    </row>
    <row r="31577" spans="2:29">
      <c r="B31577" s="136"/>
      <c r="E31577" s="136"/>
      <c r="H31577" s="136"/>
      <c r="K31577" s="136"/>
      <c r="O31577" s="136"/>
      <c r="T31577" s="136"/>
      <c r="W31577" s="136"/>
      <c r="Z31577" s="136"/>
      <c r="AC31577" s="136"/>
    </row>
    <row r="31578" spans="2:29">
      <c r="B31578" s="136"/>
      <c r="E31578" s="136"/>
      <c r="H31578" s="136"/>
      <c r="K31578" s="136"/>
      <c r="O31578" s="136"/>
      <c r="T31578" s="136"/>
      <c r="W31578" s="136"/>
      <c r="Z31578" s="136"/>
      <c r="AC31578" s="136"/>
    </row>
    <row r="31579" spans="2:29">
      <c r="B31579" s="136"/>
      <c r="E31579" s="136"/>
      <c r="H31579" s="136"/>
      <c r="K31579" s="136"/>
      <c r="O31579" s="136"/>
      <c r="T31579" s="136"/>
      <c r="W31579" s="136"/>
      <c r="Z31579" s="136"/>
      <c r="AC31579" s="136"/>
    </row>
    <row r="31580" spans="2:29">
      <c r="B31580" s="136"/>
      <c r="E31580" s="136"/>
      <c r="H31580" s="136"/>
      <c r="K31580" s="136"/>
      <c r="O31580" s="136"/>
      <c r="T31580" s="136"/>
      <c r="W31580" s="136"/>
      <c r="Z31580" s="136"/>
      <c r="AC31580" s="136"/>
    </row>
    <row r="31581" spans="2:29">
      <c r="B31581" s="136"/>
      <c r="E31581" s="136"/>
      <c r="H31581" s="136"/>
      <c r="K31581" s="136"/>
      <c r="O31581" s="136"/>
      <c r="T31581" s="136"/>
      <c r="W31581" s="136"/>
      <c r="Z31581" s="136"/>
      <c r="AC31581" s="136"/>
    </row>
    <row r="31582" spans="2:29">
      <c r="B31582" s="136"/>
      <c r="E31582" s="136"/>
      <c r="H31582" s="136"/>
      <c r="K31582" s="136"/>
      <c r="O31582" s="136"/>
      <c r="T31582" s="136"/>
      <c r="W31582" s="136"/>
      <c r="Z31582" s="136"/>
      <c r="AC31582" s="136"/>
    </row>
    <row r="31583" spans="2:29">
      <c r="B31583" s="136"/>
      <c r="E31583" s="136"/>
      <c r="H31583" s="136"/>
      <c r="K31583" s="136"/>
      <c r="O31583" s="136"/>
      <c r="T31583" s="136"/>
      <c r="W31583" s="136"/>
      <c r="Z31583" s="136"/>
      <c r="AC31583" s="136"/>
    </row>
    <row r="31584" spans="2:29">
      <c r="B31584" s="136"/>
      <c r="E31584" s="136"/>
      <c r="H31584" s="136"/>
      <c r="K31584" s="136"/>
      <c r="O31584" s="136"/>
      <c r="T31584" s="136"/>
      <c r="W31584" s="136"/>
      <c r="Z31584" s="136"/>
      <c r="AC31584" s="136"/>
    </row>
    <row r="31585" spans="2:29">
      <c r="B31585" s="136"/>
      <c r="E31585" s="136"/>
      <c r="H31585" s="136"/>
      <c r="K31585" s="136"/>
      <c r="O31585" s="136"/>
      <c r="T31585" s="136"/>
      <c r="W31585" s="136"/>
      <c r="Z31585" s="136"/>
      <c r="AC31585" s="136"/>
    </row>
    <row r="31586" spans="2:29">
      <c r="B31586" s="136"/>
      <c r="E31586" s="136"/>
      <c r="H31586" s="136"/>
      <c r="K31586" s="136"/>
      <c r="O31586" s="136"/>
      <c r="T31586" s="136"/>
      <c r="W31586" s="136"/>
      <c r="Z31586" s="136"/>
      <c r="AC31586" s="136"/>
    </row>
    <row r="31587" spans="2:29">
      <c r="B31587" s="136"/>
      <c r="E31587" s="136"/>
      <c r="H31587" s="136"/>
      <c r="K31587" s="136"/>
      <c r="O31587" s="136"/>
      <c r="T31587" s="136"/>
      <c r="W31587" s="136"/>
      <c r="Z31587" s="136"/>
      <c r="AC31587" s="136"/>
    </row>
    <row r="31588" spans="2:29">
      <c r="B31588" s="136"/>
      <c r="E31588" s="136"/>
      <c r="H31588" s="136"/>
      <c r="K31588" s="136"/>
      <c r="O31588" s="136"/>
      <c r="T31588" s="136"/>
      <c r="W31588" s="136"/>
      <c r="Z31588" s="136"/>
      <c r="AC31588" s="136"/>
    </row>
    <row r="31589" spans="2:29">
      <c r="B31589" s="136"/>
      <c r="E31589" s="136"/>
      <c r="H31589" s="136"/>
      <c r="K31589" s="136"/>
      <c r="O31589" s="136"/>
      <c r="T31589" s="136"/>
      <c r="W31589" s="136"/>
      <c r="Z31589" s="136"/>
      <c r="AC31589" s="136"/>
    </row>
    <row r="31590" spans="2:29">
      <c r="B31590" s="136"/>
      <c r="E31590" s="136"/>
      <c r="H31590" s="136"/>
      <c r="K31590" s="136"/>
      <c r="O31590" s="136"/>
      <c r="T31590" s="136"/>
      <c r="W31590" s="136"/>
      <c r="Z31590" s="136"/>
      <c r="AC31590" s="136"/>
    </row>
    <row r="31591" spans="2:29">
      <c r="B31591" s="136"/>
      <c r="E31591" s="136"/>
      <c r="H31591" s="136"/>
      <c r="K31591" s="136"/>
      <c r="O31591" s="136"/>
      <c r="T31591" s="136"/>
      <c r="W31591" s="136"/>
      <c r="Z31591" s="136"/>
      <c r="AC31591" s="136"/>
    </row>
    <row r="31592" spans="2:29">
      <c r="B31592" s="136"/>
      <c r="E31592" s="136"/>
      <c r="H31592" s="136"/>
      <c r="K31592" s="136"/>
      <c r="O31592" s="136"/>
      <c r="T31592" s="136"/>
      <c r="W31592" s="136"/>
      <c r="Z31592" s="136"/>
      <c r="AC31592" s="136"/>
    </row>
    <row r="31593" spans="2:29">
      <c r="B31593" s="136"/>
      <c r="E31593" s="136"/>
      <c r="H31593" s="136"/>
      <c r="K31593" s="136"/>
      <c r="O31593" s="136"/>
      <c r="T31593" s="136"/>
      <c r="W31593" s="136"/>
      <c r="Z31593" s="136"/>
      <c r="AC31593" s="136"/>
    </row>
    <row r="31594" spans="2:29">
      <c r="B31594" s="136"/>
      <c r="E31594" s="136"/>
      <c r="H31594" s="136"/>
      <c r="K31594" s="136"/>
      <c r="O31594" s="136"/>
      <c r="T31594" s="136"/>
      <c r="W31594" s="136"/>
      <c r="Z31594" s="136"/>
      <c r="AC31594" s="136"/>
    </row>
    <row r="31595" spans="2:29">
      <c r="B31595" s="136"/>
      <c r="E31595" s="136"/>
      <c r="H31595" s="136"/>
      <c r="K31595" s="136"/>
      <c r="O31595" s="136"/>
      <c r="T31595" s="136"/>
      <c r="W31595" s="136"/>
      <c r="Z31595" s="136"/>
      <c r="AC31595" s="136"/>
    </row>
    <row r="31596" spans="2:29">
      <c r="B31596" s="136"/>
      <c r="E31596" s="136"/>
      <c r="H31596" s="136"/>
      <c r="K31596" s="136"/>
      <c r="O31596" s="136"/>
      <c r="T31596" s="136"/>
      <c r="W31596" s="136"/>
      <c r="Z31596" s="136"/>
      <c r="AC31596" s="136"/>
    </row>
    <row r="31597" spans="2:29">
      <c r="B31597" s="136"/>
      <c r="E31597" s="136"/>
      <c r="H31597" s="136"/>
      <c r="K31597" s="136"/>
      <c r="O31597" s="136"/>
      <c r="T31597" s="136"/>
      <c r="W31597" s="136"/>
      <c r="Z31597" s="136"/>
      <c r="AC31597" s="136"/>
    </row>
    <row r="31598" spans="2:29">
      <c r="B31598" s="136"/>
      <c r="E31598" s="136"/>
      <c r="H31598" s="136"/>
      <c r="K31598" s="136"/>
      <c r="O31598" s="136"/>
      <c r="T31598" s="136"/>
      <c r="W31598" s="136"/>
      <c r="Z31598" s="136"/>
      <c r="AC31598" s="136"/>
    </row>
    <row r="31599" spans="2:29">
      <c r="B31599" s="136"/>
      <c r="E31599" s="136"/>
      <c r="H31599" s="136"/>
      <c r="K31599" s="136"/>
      <c r="O31599" s="136"/>
      <c r="T31599" s="136"/>
      <c r="W31599" s="136"/>
      <c r="Z31599" s="136"/>
      <c r="AC31599" s="136"/>
    </row>
    <row r="31600" spans="2:29">
      <c r="B31600" s="136"/>
      <c r="E31600" s="136"/>
      <c r="H31600" s="136"/>
      <c r="K31600" s="136"/>
      <c r="O31600" s="136"/>
      <c r="T31600" s="136"/>
      <c r="W31600" s="136"/>
      <c r="Z31600" s="136"/>
      <c r="AC31600" s="136"/>
    </row>
    <row r="31601" spans="2:29">
      <c r="B31601" s="136"/>
      <c r="E31601" s="136"/>
      <c r="H31601" s="136"/>
      <c r="K31601" s="136"/>
      <c r="O31601" s="136"/>
      <c r="T31601" s="136"/>
      <c r="W31601" s="136"/>
      <c r="Z31601" s="136"/>
      <c r="AC31601" s="136"/>
    </row>
    <row r="31602" spans="2:29">
      <c r="B31602" s="136"/>
      <c r="E31602" s="136"/>
      <c r="H31602" s="136"/>
      <c r="K31602" s="136"/>
      <c r="O31602" s="136"/>
      <c r="T31602" s="136"/>
      <c r="W31602" s="136"/>
      <c r="Z31602" s="136"/>
      <c r="AC31602" s="136"/>
    </row>
    <row r="31603" spans="2:29">
      <c r="B31603" s="136"/>
      <c r="E31603" s="136"/>
      <c r="H31603" s="136"/>
      <c r="K31603" s="136"/>
      <c r="O31603" s="136"/>
      <c r="T31603" s="136"/>
      <c r="W31603" s="136"/>
      <c r="Z31603" s="136"/>
      <c r="AC31603" s="136"/>
    </row>
    <row r="31604" spans="2:29">
      <c r="B31604" s="136"/>
      <c r="E31604" s="136"/>
      <c r="H31604" s="136"/>
      <c r="K31604" s="136"/>
      <c r="O31604" s="136"/>
      <c r="T31604" s="136"/>
      <c r="W31604" s="136"/>
      <c r="Z31604" s="136"/>
      <c r="AC31604" s="136"/>
    </row>
    <row r="31605" spans="2:29">
      <c r="B31605" s="136"/>
      <c r="E31605" s="136"/>
      <c r="H31605" s="136"/>
      <c r="K31605" s="136"/>
      <c r="O31605" s="136"/>
      <c r="T31605" s="136"/>
      <c r="W31605" s="136"/>
      <c r="Z31605" s="136"/>
      <c r="AC31605" s="136"/>
    </row>
    <row r="31606" spans="2:29">
      <c r="B31606" s="136"/>
      <c r="E31606" s="136"/>
      <c r="H31606" s="136"/>
      <c r="K31606" s="136"/>
      <c r="O31606" s="136"/>
      <c r="T31606" s="136"/>
      <c r="W31606" s="136"/>
      <c r="Z31606" s="136"/>
      <c r="AC31606" s="136"/>
    </row>
    <row r="31607" spans="2:29">
      <c r="B31607" s="136"/>
      <c r="E31607" s="136"/>
      <c r="H31607" s="136"/>
      <c r="K31607" s="136"/>
      <c r="O31607" s="136"/>
      <c r="T31607" s="136"/>
      <c r="W31607" s="136"/>
      <c r="Z31607" s="136"/>
      <c r="AC31607" s="136"/>
    </row>
    <row r="31608" spans="2:29">
      <c r="B31608" s="136"/>
      <c r="E31608" s="136"/>
      <c r="H31608" s="136"/>
      <c r="K31608" s="136"/>
      <c r="O31608" s="136"/>
      <c r="T31608" s="136"/>
      <c r="W31608" s="136"/>
      <c r="Z31608" s="136"/>
      <c r="AC31608" s="136"/>
    </row>
    <row r="31609" spans="2:29">
      <c r="B31609" s="136"/>
      <c r="E31609" s="136"/>
      <c r="H31609" s="136"/>
      <c r="K31609" s="136"/>
      <c r="O31609" s="136"/>
      <c r="T31609" s="136"/>
      <c r="W31609" s="136"/>
      <c r="Z31609" s="136"/>
      <c r="AC31609" s="136"/>
    </row>
    <row r="31610" spans="2:29">
      <c r="B31610" s="136"/>
      <c r="E31610" s="136"/>
      <c r="H31610" s="136"/>
      <c r="K31610" s="136"/>
      <c r="O31610" s="136"/>
      <c r="T31610" s="136"/>
      <c r="W31610" s="136"/>
      <c r="Z31610" s="136"/>
      <c r="AC31610" s="136"/>
    </row>
    <row r="31611" spans="2:29">
      <c r="B31611" s="136"/>
      <c r="E31611" s="136"/>
      <c r="H31611" s="136"/>
      <c r="K31611" s="136"/>
      <c r="O31611" s="136"/>
      <c r="T31611" s="136"/>
      <c r="W31611" s="136"/>
      <c r="Z31611" s="136"/>
      <c r="AC31611" s="136"/>
    </row>
    <row r="31612" spans="2:29">
      <c r="B31612" s="136"/>
      <c r="E31612" s="136"/>
      <c r="H31612" s="136"/>
      <c r="K31612" s="136"/>
      <c r="O31612" s="136"/>
      <c r="T31612" s="136"/>
      <c r="W31612" s="136"/>
      <c r="Z31612" s="136"/>
      <c r="AC31612" s="136"/>
    </row>
    <row r="31613" spans="2:29">
      <c r="B31613" s="136"/>
      <c r="E31613" s="136"/>
      <c r="H31613" s="136"/>
      <c r="K31613" s="136"/>
      <c r="O31613" s="136"/>
      <c r="T31613" s="136"/>
      <c r="W31613" s="136"/>
      <c r="Z31613" s="136"/>
      <c r="AC31613" s="136"/>
    </row>
    <row r="31614" spans="2:29">
      <c r="B31614" s="136"/>
      <c r="E31614" s="136"/>
      <c r="H31614" s="136"/>
      <c r="K31614" s="136"/>
      <c r="O31614" s="136"/>
      <c r="T31614" s="136"/>
      <c r="W31614" s="136"/>
      <c r="Z31614" s="136"/>
      <c r="AC31614" s="136"/>
    </row>
    <row r="31615" spans="2:29">
      <c r="B31615" s="136"/>
      <c r="E31615" s="136"/>
      <c r="H31615" s="136"/>
      <c r="K31615" s="136"/>
      <c r="O31615" s="136"/>
      <c r="T31615" s="136"/>
      <c r="W31615" s="136"/>
      <c r="Z31615" s="136"/>
      <c r="AC31615" s="136"/>
    </row>
    <row r="31616" spans="2:29">
      <c r="B31616" s="136"/>
      <c r="E31616" s="136"/>
      <c r="H31616" s="136"/>
      <c r="K31616" s="136"/>
      <c r="O31616" s="136"/>
      <c r="T31616" s="136"/>
      <c r="W31616" s="136"/>
      <c r="Z31616" s="136"/>
      <c r="AC31616" s="136"/>
    </row>
    <row r="31617" spans="2:29">
      <c r="B31617" s="136"/>
      <c r="E31617" s="136"/>
      <c r="H31617" s="136"/>
      <c r="K31617" s="136"/>
      <c r="O31617" s="136"/>
      <c r="T31617" s="136"/>
      <c r="W31617" s="136"/>
      <c r="Z31617" s="136"/>
      <c r="AC31617" s="136"/>
    </row>
    <row r="31618" spans="2:29">
      <c r="B31618" s="136"/>
      <c r="E31618" s="136"/>
      <c r="H31618" s="136"/>
      <c r="K31618" s="136"/>
      <c r="O31618" s="136"/>
      <c r="T31618" s="136"/>
      <c r="W31618" s="136"/>
      <c r="Z31618" s="136"/>
      <c r="AC31618" s="136"/>
    </row>
    <row r="31619" spans="2:29">
      <c r="B31619" s="136"/>
      <c r="E31619" s="136"/>
      <c r="H31619" s="136"/>
      <c r="K31619" s="136"/>
      <c r="O31619" s="136"/>
      <c r="T31619" s="136"/>
      <c r="W31619" s="136"/>
      <c r="Z31619" s="136"/>
      <c r="AC31619" s="136"/>
    </row>
    <row r="31620" spans="2:29">
      <c r="B31620" s="136"/>
      <c r="E31620" s="136"/>
      <c r="H31620" s="136"/>
      <c r="K31620" s="136"/>
      <c r="O31620" s="136"/>
      <c r="T31620" s="136"/>
      <c r="W31620" s="136"/>
      <c r="Z31620" s="136"/>
      <c r="AC31620" s="136"/>
    </row>
    <row r="31621" spans="2:29">
      <c r="B31621" s="136"/>
      <c r="E31621" s="136"/>
      <c r="H31621" s="136"/>
      <c r="K31621" s="136"/>
      <c r="O31621" s="136"/>
      <c r="T31621" s="136"/>
      <c r="W31621" s="136"/>
      <c r="Z31621" s="136"/>
      <c r="AC31621" s="136"/>
    </row>
    <row r="31622" spans="2:29">
      <c r="B31622" s="136"/>
      <c r="E31622" s="136"/>
      <c r="H31622" s="136"/>
      <c r="K31622" s="136"/>
      <c r="O31622" s="136"/>
      <c r="T31622" s="136"/>
      <c r="W31622" s="136"/>
      <c r="Z31622" s="136"/>
      <c r="AC31622" s="136"/>
    </row>
    <row r="31623" spans="2:29">
      <c r="B31623" s="136"/>
      <c r="E31623" s="136"/>
      <c r="H31623" s="136"/>
      <c r="K31623" s="136"/>
      <c r="O31623" s="136"/>
      <c r="T31623" s="136"/>
      <c r="W31623" s="136"/>
      <c r="Z31623" s="136"/>
      <c r="AC31623" s="136"/>
    </row>
    <row r="31624" spans="2:29">
      <c r="B31624" s="136"/>
      <c r="E31624" s="136"/>
      <c r="H31624" s="136"/>
      <c r="K31624" s="136"/>
      <c r="O31624" s="136"/>
      <c r="T31624" s="136"/>
      <c r="W31624" s="136"/>
      <c r="Z31624" s="136"/>
      <c r="AC31624" s="136"/>
    </row>
    <row r="31625" spans="2:29">
      <c r="B31625" s="136"/>
      <c r="E31625" s="136"/>
      <c r="H31625" s="136"/>
      <c r="K31625" s="136"/>
      <c r="O31625" s="136"/>
      <c r="T31625" s="136"/>
      <c r="W31625" s="136"/>
      <c r="Z31625" s="136"/>
      <c r="AC31625" s="136"/>
    </row>
    <row r="31626" spans="2:29">
      <c r="B31626" s="136"/>
      <c r="E31626" s="136"/>
      <c r="H31626" s="136"/>
      <c r="K31626" s="136"/>
      <c r="O31626" s="136"/>
      <c r="T31626" s="136"/>
      <c r="W31626" s="136"/>
      <c r="Z31626" s="136"/>
      <c r="AC31626" s="136"/>
    </row>
    <row r="31627" spans="2:29">
      <c r="B31627" s="136"/>
      <c r="E31627" s="136"/>
      <c r="H31627" s="136"/>
      <c r="K31627" s="136"/>
      <c r="O31627" s="136"/>
      <c r="T31627" s="136"/>
      <c r="W31627" s="136"/>
      <c r="Z31627" s="136"/>
      <c r="AC31627" s="136"/>
    </row>
    <row r="31628" spans="2:29">
      <c r="B31628" s="136"/>
      <c r="E31628" s="136"/>
      <c r="H31628" s="136"/>
      <c r="K31628" s="136"/>
      <c r="O31628" s="136"/>
      <c r="T31628" s="136"/>
      <c r="W31628" s="136"/>
      <c r="Z31628" s="136"/>
      <c r="AC31628" s="136"/>
    </row>
    <row r="31629" spans="2:29">
      <c r="B31629" s="136"/>
      <c r="E31629" s="136"/>
      <c r="H31629" s="136"/>
      <c r="K31629" s="136"/>
      <c r="O31629" s="136"/>
      <c r="T31629" s="136"/>
      <c r="W31629" s="136"/>
      <c r="Z31629" s="136"/>
      <c r="AC31629" s="136"/>
    </row>
    <row r="31630" spans="2:29">
      <c r="B31630" s="136"/>
      <c r="E31630" s="136"/>
      <c r="H31630" s="136"/>
      <c r="K31630" s="136"/>
      <c r="O31630" s="136"/>
      <c r="T31630" s="136"/>
      <c r="W31630" s="136"/>
      <c r="Z31630" s="136"/>
      <c r="AC31630" s="136"/>
    </row>
    <row r="31631" spans="2:29">
      <c r="B31631" s="136"/>
      <c r="E31631" s="136"/>
      <c r="H31631" s="136"/>
      <c r="K31631" s="136"/>
      <c r="O31631" s="136"/>
      <c r="T31631" s="136"/>
      <c r="W31631" s="136"/>
      <c r="Z31631" s="136"/>
      <c r="AC31631" s="136"/>
    </row>
    <row r="31632" spans="2:29">
      <c r="B31632" s="136"/>
      <c r="E31632" s="136"/>
      <c r="H31632" s="136"/>
      <c r="K31632" s="136"/>
      <c r="O31632" s="136"/>
      <c r="T31632" s="136"/>
      <c r="W31632" s="136"/>
      <c r="Z31632" s="136"/>
      <c r="AC31632" s="136"/>
    </row>
    <row r="31633" spans="2:29">
      <c r="B31633" s="136"/>
      <c r="E31633" s="136"/>
      <c r="H31633" s="136"/>
      <c r="K31633" s="136"/>
      <c r="O31633" s="136"/>
      <c r="T31633" s="136"/>
      <c r="W31633" s="136"/>
      <c r="Z31633" s="136"/>
      <c r="AC31633" s="136"/>
    </row>
    <row r="31634" spans="2:29">
      <c r="B31634" s="136"/>
      <c r="E31634" s="136"/>
      <c r="H31634" s="136"/>
      <c r="K31634" s="136"/>
      <c r="O31634" s="136"/>
      <c r="T31634" s="136"/>
      <c r="W31634" s="136"/>
      <c r="Z31634" s="136"/>
      <c r="AC31634" s="136"/>
    </row>
    <row r="31635" spans="2:29">
      <c r="B31635" s="136"/>
      <c r="E31635" s="136"/>
      <c r="H31635" s="136"/>
      <c r="K31635" s="136"/>
      <c r="O31635" s="136"/>
      <c r="T31635" s="136"/>
      <c r="W31635" s="136"/>
      <c r="Z31635" s="136"/>
      <c r="AC31635" s="136"/>
    </row>
    <row r="31636" spans="2:29">
      <c r="B31636" s="136"/>
      <c r="E31636" s="136"/>
      <c r="H31636" s="136"/>
      <c r="K31636" s="136"/>
      <c r="O31636" s="136"/>
      <c r="T31636" s="136"/>
      <c r="W31636" s="136"/>
      <c r="Z31636" s="136"/>
      <c r="AC31636" s="136"/>
    </row>
    <row r="31637" spans="2:29">
      <c r="B31637" s="136"/>
      <c r="E31637" s="136"/>
      <c r="H31637" s="136"/>
      <c r="K31637" s="136"/>
      <c r="O31637" s="136"/>
      <c r="T31637" s="136"/>
      <c r="W31637" s="136"/>
      <c r="Z31637" s="136"/>
      <c r="AC31637" s="136"/>
    </row>
    <row r="31638" spans="2:29">
      <c r="B31638" s="136"/>
      <c r="E31638" s="136"/>
      <c r="H31638" s="136"/>
      <c r="K31638" s="136"/>
      <c r="O31638" s="136"/>
      <c r="T31638" s="136"/>
      <c r="W31638" s="136"/>
      <c r="Z31638" s="136"/>
      <c r="AC31638" s="136"/>
    </row>
    <row r="31639" spans="2:29">
      <c r="B31639" s="136"/>
      <c r="E31639" s="136"/>
      <c r="H31639" s="136"/>
      <c r="K31639" s="136"/>
      <c r="O31639" s="136"/>
      <c r="T31639" s="136"/>
      <c r="W31639" s="136"/>
      <c r="Z31639" s="136"/>
      <c r="AC31639" s="136"/>
    </row>
    <row r="31640" spans="2:29">
      <c r="B31640" s="136"/>
      <c r="E31640" s="136"/>
      <c r="H31640" s="136"/>
      <c r="K31640" s="136"/>
      <c r="O31640" s="136"/>
      <c r="T31640" s="136"/>
      <c r="W31640" s="136"/>
      <c r="Z31640" s="136"/>
      <c r="AC31640" s="136"/>
    </row>
    <row r="31641" spans="2:29">
      <c r="B31641" s="136"/>
      <c r="E31641" s="136"/>
      <c r="H31641" s="136"/>
      <c r="K31641" s="136"/>
      <c r="O31641" s="136"/>
      <c r="T31641" s="136"/>
      <c r="W31641" s="136"/>
      <c r="Z31641" s="136"/>
      <c r="AC31641" s="136"/>
    </row>
    <row r="31642" spans="2:29">
      <c r="B31642" s="136"/>
      <c r="E31642" s="136"/>
      <c r="H31642" s="136"/>
      <c r="K31642" s="136"/>
      <c r="O31642" s="136"/>
      <c r="T31642" s="136"/>
      <c r="W31642" s="136"/>
      <c r="Z31642" s="136"/>
      <c r="AC31642" s="136"/>
    </row>
    <row r="31643" spans="2:29">
      <c r="B31643" s="136"/>
      <c r="E31643" s="136"/>
      <c r="H31643" s="136"/>
      <c r="K31643" s="136"/>
      <c r="O31643" s="136"/>
      <c r="T31643" s="136"/>
      <c r="W31643" s="136"/>
      <c r="Z31643" s="136"/>
      <c r="AC31643" s="136"/>
    </row>
    <row r="31644" spans="2:29">
      <c r="B31644" s="136"/>
      <c r="E31644" s="136"/>
      <c r="H31644" s="136"/>
      <c r="K31644" s="136"/>
      <c r="O31644" s="136"/>
      <c r="T31644" s="136"/>
      <c r="W31644" s="136"/>
      <c r="Z31644" s="136"/>
      <c r="AC31644" s="136"/>
    </row>
    <row r="31645" spans="2:29">
      <c r="B31645" s="136"/>
      <c r="E31645" s="136"/>
      <c r="H31645" s="136"/>
      <c r="K31645" s="136"/>
      <c r="O31645" s="136"/>
      <c r="T31645" s="136"/>
      <c r="W31645" s="136"/>
      <c r="Z31645" s="136"/>
      <c r="AC31645" s="136"/>
    </row>
    <row r="31646" spans="2:29">
      <c r="B31646" s="136"/>
      <c r="E31646" s="136"/>
      <c r="H31646" s="136"/>
      <c r="K31646" s="136"/>
      <c r="O31646" s="136"/>
      <c r="T31646" s="136"/>
      <c r="W31646" s="136"/>
      <c r="Z31646" s="136"/>
      <c r="AC31646" s="136"/>
    </row>
    <row r="31647" spans="2:29">
      <c r="B31647" s="136"/>
      <c r="E31647" s="136"/>
      <c r="H31647" s="136"/>
      <c r="K31647" s="136"/>
      <c r="O31647" s="136"/>
      <c r="T31647" s="136"/>
      <c r="W31647" s="136"/>
      <c r="Z31647" s="136"/>
      <c r="AC31647" s="136"/>
    </row>
    <row r="31648" spans="2:29">
      <c r="B31648" s="136"/>
      <c r="E31648" s="136"/>
      <c r="H31648" s="136"/>
      <c r="K31648" s="136"/>
      <c r="O31648" s="136"/>
      <c r="T31648" s="136"/>
      <c r="W31648" s="136"/>
      <c r="Z31648" s="136"/>
      <c r="AC31648" s="136"/>
    </row>
    <row r="31649" spans="2:29">
      <c r="B31649" s="136"/>
      <c r="E31649" s="136"/>
      <c r="H31649" s="136"/>
      <c r="K31649" s="136"/>
      <c r="O31649" s="136"/>
      <c r="T31649" s="136"/>
      <c r="W31649" s="136"/>
      <c r="Z31649" s="136"/>
      <c r="AC31649" s="136"/>
    </row>
    <row r="31650" spans="2:29">
      <c r="B31650" s="136"/>
      <c r="E31650" s="136"/>
      <c r="H31650" s="136"/>
      <c r="K31650" s="136"/>
      <c r="O31650" s="136"/>
      <c r="T31650" s="136"/>
      <c r="W31650" s="136"/>
      <c r="Z31650" s="136"/>
      <c r="AC31650" s="136"/>
    </row>
    <row r="31651" spans="2:29">
      <c r="B31651" s="136"/>
      <c r="E31651" s="136"/>
      <c r="H31651" s="136"/>
      <c r="K31651" s="136"/>
      <c r="O31651" s="136"/>
      <c r="T31651" s="136"/>
      <c r="W31651" s="136"/>
      <c r="Z31651" s="136"/>
      <c r="AC31651" s="136"/>
    </row>
    <row r="31652" spans="2:29">
      <c r="B31652" s="136"/>
      <c r="E31652" s="136"/>
      <c r="H31652" s="136"/>
      <c r="K31652" s="136"/>
      <c r="O31652" s="136"/>
      <c r="T31652" s="136"/>
      <c r="W31652" s="136"/>
      <c r="Z31652" s="136"/>
      <c r="AC31652" s="136"/>
    </row>
    <row r="31653" spans="2:29">
      <c r="B31653" s="136"/>
      <c r="E31653" s="136"/>
      <c r="H31653" s="136"/>
      <c r="K31653" s="136"/>
      <c r="O31653" s="136"/>
      <c r="T31653" s="136"/>
      <c r="W31653" s="136"/>
      <c r="Z31653" s="136"/>
      <c r="AC31653" s="136"/>
    </row>
    <row r="31654" spans="2:29">
      <c r="B31654" s="136"/>
      <c r="E31654" s="136"/>
      <c r="H31654" s="136"/>
      <c r="K31654" s="136"/>
      <c r="O31654" s="136"/>
      <c r="T31654" s="136"/>
      <c r="W31654" s="136"/>
      <c r="Z31654" s="136"/>
      <c r="AC31654" s="136"/>
    </row>
    <row r="31655" spans="2:29">
      <c r="B31655" s="136"/>
      <c r="E31655" s="136"/>
      <c r="H31655" s="136"/>
      <c r="K31655" s="136"/>
      <c r="O31655" s="136"/>
      <c r="T31655" s="136"/>
      <c r="W31655" s="136"/>
      <c r="Z31655" s="136"/>
      <c r="AC31655" s="136"/>
    </row>
    <row r="31656" spans="2:29">
      <c r="B31656" s="136"/>
      <c r="E31656" s="136"/>
      <c r="H31656" s="136"/>
      <c r="K31656" s="136"/>
      <c r="O31656" s="136"/>
      <c r="T31656" s="136"/>
      <c r="W31656" s="136"/>
      <c r="Z31656" s="136"/>
      <c r="AC31656" s="136"/>
    </row>
    <row r="31657" spans="2:29">
      <c r="B31657" s="136"/>
      <c r="E31657" s="136"/>
      <c r="H31657" s="136"/>
      <c r="K31657" s="136"/>
      <c r="O31657" s="136"/>
      <c r="T31657" s="136"/>
      <c r="W31657" s="136"/>
      <c r="Z31657" s="136"/>
      <c r="AC31657" s="136"/>
    </row>
    <row r="31658" spans="2:29">
      <c r="B31658" s="136"/>
      <c r="E31658" s="136"/>
      <c r="H31658" s="136"/>
      <c r="K31658" s="136"/>
      <c r="O31658" s="136"/>
      <c r="T31658" s="136"/>
      <c r="W31658" s="136"/>
      <c r="Z31658" s="136"/>
      <c r="AC31658" s="136"/>
    </row>
    <row r="31659" spans="2:29">
      <c r="B31659" s="136"/>
      <c r="E31659" s="136"/>
      <c r="H31659" s="136"/>
      <c r="K31659" s="136"/>
      <c r="O31659" s="136"/>
      <c r="T31659" s="136"/>
      <c r="W31659" s="136"/>
      <c r="Z31659" s="136"/>
      <c r="AC31659" s="136"/>
    </row>
    <row r="31660" spans="2:29">
      <c r="B31660" s="136"/>
      <c r="E31660" s="136"/>
      <c r="H31660" s="136"/>
      <c r="K31660" s="136"/>
      <c r="O31660" s="136"/>
      <c r="T31660" s="136"/>
      <c r="W31660" s="136"/>
      <c r="Z31660" s="136"/>
      <c r="AC31660" s="136"/>
    </row>
    <row r="31661" spans="2:29">
      <c r="B31661" s="136"/>
      <c r="E31661" s="136"/>
      <c r="H31661" s="136"/>
      <c r="K31661" s="136"/>
      <c r="O31661" s="136"/>
      <c r="T31661" s="136"/>
      <c r="W31661" s="136"/>
      <c r="Z31661" s="136"/>
      <c r="AC31661" s="136"/>
    </row>
    <row r="31662" spans="2:29">
      <c r="B31662" s="136"/>
      <c r="E31662" s="136"/>
      <c r="H31662" s="136"/>
      <c r="K31662" s="136"/>
      <c r="O31662" s="136"/>
      <c r="T31662" s="136"/>
      <c r="W31662" s="136"/>
      <c r="Z31662" s="136"/>
      <c r="AC31662" s="136"/>
    </row>
    <row r="31663" spans="2:29">
      <c r="B31663" s="136"/>
      <c r="E31663" s="136"/>
      <c r="H31663" s="136"/>
      <c r="K31663" s="136"/>
      <c r="O31663" s="136"/>
      <c r="T31663" s="136"/>
      <c r="W31663" s="136"/>
      <c r="Z31663" s="136"/>
      <c r="AC31663" s="136"/>
    </row>
    <row r="31664" spans="2:29">
      <c r="B31664" s="136"/>
      <c r="E31664" s="136"/>
      <c r="H31664" s="136"/>
      <c r="K31664" s="136"/>
      <c r="O31664" s="136"/>
      <c r="T31664" s="136"/>
      <c r="W31664" s="136"/>
      <c r="Z31664" s="136"/>
      <c r="AC31664" s="136"/>
    </row>
    <row r="31665" spans="2:29">
      <c r="B31665" s="136"/>
      <c r="E31665" s="136"/>
      <c r="H31665" s="136"/>
      <c r="K31665" s="136"/>
      <c r="O31665" s="136"/>
      <c r="T31665" s="136"/>
      <c r="W31665" s="136"/>
      <c r="Z31665" s="136"/>
      <c r="AC31665" s="136"/>
    </row>
    <row r="31666" spans="2:29">
      <c r="B31666" s="136"/>
      <c r="E31666" s="136"/>
      <c r="H31666" s="136"/>
      <c r="K31666" s="136"/>
      <c r="O31666" s="136"/>
      <c r="T31666" s="136"/>
      <c r="W31666" s="136"/>
      <c r="Z31666" s="136"/>
      <c r="AC31666" s="136"/>
    </row>
    <row r="31667" spans="2:29">
      <c r="B31667" s="136"/>
      <c r="E31667" s="136"/>
      <c r="H31667" s="136"/>
      <c r="K31667" s="136"/>
      <c r="O31667" s="136"/>
      <c r="T31667" s="136"/>
      <c r="W31667" s="136"/>
      <c r="Z31667" s="136"/>
      <c r="AC31667" s="136"/>
    </row>
    <row r="31668" spans="2:29">
      <c r="B31668" s="136"/>
      <c r="E31668" s="136"/>
      <c r="H31668" s="136"/>
      <c r="K31668" s="136"/>
      <c r="O31668" s="136"/>
      <c r="T31668" s="136"/>
      <c r="W31668" s="136"/>
      <c r="Z31668" s="136"/>
      <c r="AC31668" s="136"/>
    </row>
    <row r="31669" spans="2:29">
      <c r="B31669" s="136"/>
      <c r="E31669" s="136"/>
      <c r="H31669" s="136"/>
      <c r="K31669" s="136"/>
      <c r="O31669" s="136"/>
      <c r="T31669" s="136"/>
      <c r="W31669" s="136"/>
      <c r="Z31669" s="136"/>
      <c r="AC31669" s="136"/>
    </row>
    <row r="31670" spans="2:29">
      <c r="B31670" s="136"/>
      <c r="E31670" s="136"/>
      <c r="H31670" s="136"/>
      <c r="K31670" s="136"/>
      <c r="O31670" s="136"/>
      <c r="T31670" s="136"/>
      <c r="W31670" s="136"/>
      <c r="Z31670" s="136"/>
      <c r="AC31670" s="136"/>
    </row>
    <row r="31671" spans="2:29">
      <c r="B31671" s="136"/>
      <c r="E31671" s="136"/>
      <c r="H31671" s="136"/>
      <c r="K31671" s="136"/>
      <c r="O31671" s="136"/>
      <c r="T31671" s="136"/>
      <c r="W31671" s="136"/>
      <c r="Z31671" s="136"/>
      <c r="AC31671" s="136"/>
    </row>
    <row r="31672" spans="2:29">
      <c r="B31672" s="136"/>
      <c r="E31672" s="136"/>
      <c r="H31672" s="136"/>
      <c r="K31672" s="136"/>
      <c r="O31672" s="136"/>
      <c r="T31672" s="136"/>
      <c r="W31672" s="136"/>
      <c r="Z31672" s="136"/>
      <c r="AC31672" s="136"/>
    </row>
    <row r="31673" spans="2:29">
      <c r="B31673" s="136"/>
      <c r="E31673" s="136"/>
      <c r="H31673" s="136"/>
      <c r="K31673" s="136"/>
      <c r="O31673" s="136"/>
      <c r="T31673" s="136"/>
      <c r="W31673" s="136"/>
      <c r="Z31673" s="136"/>
      <c r="AC31673" s="136"/>
    </row>
    <row r="31674" spans="2:29">
      <c r="B31674" s="136"/>
      <c r="E31674" s="136"/>
      <c r="H31674" s="136"/>
      <c r="K31674" s="136"/>
      <c r="O31674" s="136"/>
      <c r="T31674" s="136"/>
      <c r="W31674" s="136"/>
      <c r="Z31674" s="136"/>
      <c r="AC31674" s="136"/>
    </row>
    <row r="31675" spans="2:29">
      <c r="B31675" s="136"/>
      <c r="E31675" s="136"/>
      <c r="H31675" s="136"/>
      <c r="K31675" s="136"/>
      <c r="O31675" s="136"/>
      <c r="T31675" s="136"/>
      <c r="W31675" s="136"/>
      <c r="Z31675" s="136"/>
      <c r="AC31675" s="136"/>
    </row>
    <row r="31676" spans="2:29">
      <c r="B31676" s="136"/>
      <c r="E31676" s="136"/>
      <c r="H31676" s="136"/>
      <c r="K31676" s="136"/>
      <c r="O31676" s="136"/>
      <c r="T31676" s="136"/>
      <c r="W31676" s="136"/>
      <c r="Z31676" s="136"/>
      <c r="AC31676" s="136"/>
    </row>
    <row r="31677" spans="2:29">
      <c r="B31677" s="136"/>
      <c r="E31677" s="136"/>
      <c r="H31677" s="136"/>
      <c r="K31677" s="136"/>
      <c r="O31677" s="136"/>
      <c r="T31677" s="136"/>
      <c r="W31677" s="136"/>
      <c r="Z31677" s="136"/>
      <c r="AC31677" s="136"/>
    </row>
    <row r="31678" spans="2:29">
      <c r="B31678" s="136"/>
      <c r="E31678" s="136"/>
      <c r="H31678" s="136"/>
      <c r="K31678" s="136"/>
      <c r="O31678" s="136"/>
      <c r="T31678" s="136"/>
      <c r="W31678" s="136"/>
      <c r="Z31678" s="136"/>
      <c r="AC31678" s="136"/>
    </row>
    <row r="31679" spans="2:29">
      <c r="B31679" s="136"/>
      <c r="E31679" s="136"/>
      <c r="H31679" s="136"/>
      <c r="K31679" s="136"/>
      <c r="O31679" s="136"/>
      <c r="T31679" s="136"/>
      <c r="W31679" s="136"/>
      <c r="Z31679" s="136"/>
      <c r="AC31679" s="136"/>
    </row>
    <row r="31680" spans="2:29">
      <c r="B31680" s="136"/>
      <c r="E31680" s="136"/>
      <c r="H31680" s="136"/>
      <c r="K31680" s="136"/>
      <c r="O31680" s="136"/>
      <c r="T31680" s="136"/>
      <c r="W31680" s="136"/>
      <c r="Z31680" s="136"/>
      <c r="AC31680" s="136"/>
    </row>
    <row r="31681" spans="2:29">
      <c r="B31681" s="136"/>
      <c r="E31681" s="136"/>
      <c r="H31681" s="136"/>
      <c r="K31681" s="136"/>
      <c r="O31681" s="136"/>
      <c r="T31681" s="136"/>
      <c r="W31681" s="136"/>
      <c r="Z31681" s="136"/>
      <c r="AC31681" s="136"/>
    </row>
    <row r="31682" spans="2:29">
      <c r="B31682" s="136"/>
      <c r="E31682" s="136"/>
      <c r="H31682" s="136"/>
      <c r="K31682" s="136"/>
      <c r="O31682" s="136"/>
      <c r="T31682" s="136"/>
      <c r="W31682" s="136"/>
      <c r="Z31682" s="136"/>
      <c r="AC31682" s="136"/>
    </row>
    <row r="31683" spans="2:29">
      <c r="B31683" s="136"/>
      <c r="E31683" s="136"/>
      <c r="H31683" s="136"/>
      <c r="K31683" s="136"/>
      <c r="O31683" s="136"/>
      <c r="T31683" s="136"/>
      <c r="W31683" s="136"/>
      <c r="Z31683" s="136"/>
      <c r="AC31683" s="136"/>
    </row>
    <row r="31684" spans="2:29">
      <c r="B31684" s="136"/>
      <c r="E31684" s="136"/>
      <c r="H31684" s="136"/>
      <c r="K31684" s="136"/>
      <c r="O31684" s="136"/>
      <c r="T31684" s="136"/>
      <c r="W31684" s="136"/>
      <c r="Z31684" s="136"/>
      <c r="AC31684" s="136"/>
    </row>
    <row r="31685" spans="2:29">
      <c r="B31685" s="136"/>
      <c r="E31685" s="136"/>
      <c r="H31685" s="136"/>
      <c r="K31685" s="136"/>
      <c r="O31685" s="136"/>
      <c r="T31685" s="136"/>
      <c r="W31685" s="136"/>
      <c r="Z31685" s="136"/>
      <c r="AC31685" s="136"/>
    </row>
    <row r="31686" spans="2:29">
      <c r="B31686" s="136"/>
      <c r="E31686" s="136"/>
      <c r="H31686" s="136"/>
      <c r="K31686" s="136"/>
      <c r="O31686" s="136"/>
      <c r="T31686" s="136"/>
      <c r="W31686" s="136"/>
      <c r="Z31686" s="136"/>
      <c r="AC31686" s="136"/>
    </row>
    <row r="31687" spans="2:29">
      <c r="B31687" s="136"/>
      <c r="E31687" s="136"/>
      <c r="H31687" s="136"/>
      <c r="K31687" s="136"/>
      <c r="O31687" s="136"/>
      <c r="T31687" s="136"/>
      <c r="W31687" s="136"/>
      <c r="Z31687" s="136"/>
      <c r="AC31687" s="136"/>
    </row>
    <row r="31688" spans="2:29">
      <c r="B31688" s="136"/>
      <c r="E31688" s="136"/>
      <c r="H31688" s="136"/>
      <c r="K31688" s="136"/>
      <c r="O31688" s="136"/>
      <c r="T31688" s="136"/>
      <c r="W31688" s="136"/>
      <c r="Z31688" s="136"/>
      <c r="AC31688" s="136"/>
    </row>
    <row r="31689" spans="2:29">
      <c r="B31689" s="136"/>
      <c r="E31689" s="136"/>
      <c r="H31689" s="136"/>
      <c r="K31689" s="136"/>
      <c r="O31689" s="136"/>
      <c r="T31689" s="136"/>
      <c r="W31689" s="136"/>
      <c r="Z31689" s="136"/>
      <c r="AC31689" s="136"/>
    </row>
    <row r="31690" spans="2:29">
      <c r="B31690" s="136"/>
      <c r="E31690" s="136"/>
      <c r="H31690" s="136"/>
      <c r="K31690" s="136"/>
      <c r="O31690" s="136"/>
      <c r="T31690" s="136"/>
      <c r="W31690" s="136"/>
      <c r="Z31690" s="136"/>
      <c r="AC31690" s="136"/>
    </row>
    <row r="31691" spans="2:29">
      <c r="B31691" s="136"/>
      <c r="E31691" s="136"/>
      <c r="H31691" s="136"/>
      <c r="K31691" s="136"/>
      <c r="O31691" s="136"/>
      <c r="T31691" s="136"/>
      <c r="W31691" s="136"/>
      <c r="Z31691" s="136"/>
      <c r="AC31691" s="136"/>
    </row>
    <row r="31692" spans="2:29">
      <c r="B31692" s="136"/>
      <c r="E31692" s="136"/>
      <c r="H31692" s="136"/>
      <c r="K31692" s="136"/>
      <c r="O31692" s="136"/>
      <c r="T31692" s="136"/>
      <c r="W31692" s="136"/>
      <c r="Z31692" s="136"/>
      <c r="AC31692" s="136"/>
    </row>
    <row r="31693" spans="2:29">
      <c r="B31693" s="136"/>
      <c r="E31693" s="136"/>
      <c r="H31693" s="136"/>
      <c r="K31693" s="136"/>
      <c r="O31693" s="136"/>
      <c r="T31693" s="136"/>
      <c r="W31693" s="136"/>
      <c r="Z31693" s="136"/>
      <c r="AC31693" s="136"/>
    </row>
    <row r="31694" spans="2:29">
      <c r="B31694" s="136"/>
      <c r="E31694" s="136"/>
      <c r="H31694" s="136"/>
      <c r="K31694" s="136"/>
      <c r="O31694" s="136"/>
      <c r="T31694" s="136"/>
      <c r="W31694" s="136"/>
      <c r="Z31694" s="136"/>
      <c r="AC31694" s="136"/>
    </row>
    <row r="31695" spans="2:29">
      <c r="B31695" s="136"/>
      <c r="E31695" s="136"/>
      <c r="H31695" s="136"/>
      <c r="K31695" s="136"/>
      <c r="O31695" s="136"/>
      <c r="T31695" s="136"/>
      <c r="W31695" s="136"/>
      <c r="Z31695" s="136"/>
      <c r="AC31695" s="136"/>
    </row>
    <row r="31696" spans="2:29">
      <c r="B31696" s="136"/>
      <c r="E31696" s="136"/>
      <c r="H31696" s="136"/>
      <c r="K31696" s="136"/>
      <c r="O31696" s="136"/>
      <c r="T31696" s="136"/>
      <c r="W31696" s="136"/>
      <c r="Z31696" s="136"/>
      <c r="AC31696" s="136"/>
    </row>
    <row r="31697" spans="2:29">
      <c r="B31697" s="136"/>
      <c r="E31697" s="136"/>
      <c r="H31697" s="136"/>
      <c r="K31697" s="136"/>
      <c r="O31697" s="136"/>
      <c r="T31697" s="136"/>
      <c r="W31697" s="136"/>
      <c r="Z31697" s="136"/>
      <c r="AC31697" s="136"/>
    </row>
    <row r="31698" spans="2:29">
      <c r="B31698" s="136"/>
      <c r="E31698" s="136"/>
      <c r="H31698" s="136"/>
      <c r="K31698" s="136"/>
      <c r="O31698" s="136"/>
      <c r="T31698" s="136"/>
      <c r="W31698" s="136"/>
      <c r="Z31698" s="136"/>
      <c r="AC31698" s="136"/>
    </row>
    <row r="31699" spans="2:29">
      <c r="B31699" s="136"/>
      <c r="E31699" s="136"/>
      <c r="H31699" s="136"/>
      <c r="K31699" s="136"/>
      <c r="O31699" s="136"/>
      <c r="T31699" s="136"/>
      <c r="W31699" s="136"/>
      <c r="Z31699" s="136"/>
      <c r="AC31699" s="136"/>
    </row>
    <row r="31700" spans="2:29">
      <c r="B31700" s="136"/>
      <c r="E31700" s="136"/>
      <c r="H31700" s="136"/>
      <c r="K31700" s="136"/>
      <c r="O31700" s="136"/>
      <c r="T31700" s="136"/>
      <c r="W31700" s="136"/>
      <c r="Z31700" s="136"/>
      <c r="AC31700" s="136"/>
    </row>
    <row r="31701" spans="2:29">
      <c r="B31701" s="136"/>
      <c r="E31701" s="136"/>
      <c r="H31701" s="136"/>
      <c r="K31701" s="136"/>
      <c r="O31701" s="136"/>
      <c r="T31701" s="136"/>
      <c r="W31701" s="136"/>
      <c r="Z31701" s="136"/>
      <c r="AC31701" s="136"/>
    </row>
    <row r="31702" spans="2:29">
      <c r="B31702" s="136"/>
      <c r="E31702" s="136"/>
      <c r="H31702" s="136"/>
      <c r="K31702" s="136"/>
      <c r="O31702" s="136"/>
      <c r="T31702" s="136"/>
      <c r="W31702" s="136"/>
      <c r="Z31702" s="136"/>
      <c r="AC31702" s="136"/>
    </row>
    <row r="31703" spans="2:29">
      <c r="B31703" s="136"/>
      <c r="E31703" s="136"/>
      <c r="H31703" s="136"/>
      <c r="K31703" s="136"/>
      <c r="O31703" s="136"/>
      <c r="T31703" s="136"/>
      <c r="W31703" s="136"/>
      <c r="Z31703" s="136"/>
      <c r="AC31703" s="136"/>
    </row>
    <row r="31704" spans="2:29">
      <c r="B31704" s="136"/>
      <c r="E31704" s="136"/>
      <c r="H31704" s="136"/>
      <c r="K31704" s="136"/>
      <c r="O31704" s="136"/>
      <c r="T31704" s="136"/>
      <c r="W31704" s="136"/>
      <c r="Z31704" s="136"/>
      <c r="AC31704" s="136"/>
    </row>
    <row r="31705" spans="2:29">
      <c r="B31705" s="136"/>
      <c r="E31705" s="136"/>
      <c r="H31705" s="136"/>
      <c r="K31705" s="136"/>
      <c r="O31705" s="136"/>
      <c r="T31705" s="136"/>
      <c r="W31705" s="136"/>
      <c r="Z31705" s="136"/>
      <c r="AC31705" s="136"/>
    </row>
    <row r="31706" spans="2:29">
      <c r="B31706" s="136"/>
      <c r="E31706" s="136"/>
      <c r="H31706" s="136"/>
      <c r="K31706" s="136"/>
      <c r="O31706" s="136"/>
      <c r="T31706" s="136"/>
      <c r="W31706" s="136"/>
      <c r="Z31706" s="136"/>
      <c r="AC31706" s="136"/>
    </row>
    <row r="31707" spans="2:29">
      <c r="B31707" s="136"/>
      <c r="E31707" s="136"/>
      <c r="H31707" s="136"/>
      <c r="K31707" s="136"/>
      <c r="O31707" s="136"/>
      <c r="T31707" s="136"/>
      <c r="W31707" s="136"/>
      <c r="Z31707" s="136"/>
      <c r="AC31707" s="136"/>
    </row>
    <row r="31708" spans="2:29">
      <c r="B31708" s="136"/>
      <c r="E31708" s="136"/>
      <c r="H31708" s="136"/>
      <c r="K31708" s="136"/>
      <c r="O31708" s="136"/>
      <c r="T31708" s="136"/>
      <c r="W31708" s="136"/>
      <c r="Z31708" s="136"/>
      <c r="AC31708" s="136"/>
    </row>
    <row r="31709" spans="2:29">
      <c r="B31709" s="136"/>
      <c r="E31709" s="136"/>
      <c r="H31709" s="136"/>
      <c r="K31709" s="136"/>
      <c r="O31709" s="136"/>
      <c r="T31709" s="136"/>
      <c r="W31709" s="136"/>
      <c r="Z31709" s="136"/>
      <c r="AC31709" s="136"/>
    </row>
    <row r="31710" spans="2:29">
      <c r="B31710" s="136"/>
      <c r="E31710" s="136"/>
      <c r="H31710" s="136"/>
      <c r="K31710" s="136"/>
      <c r="O31710" s="136"/>
      <c r="T31710" s="136"/>
      <c r="W31710" s="136"/>
      <c r="Z31710" s="136"/>
      <c r="AC31710" s="136"/>
    </row>
    <row r="31711" spans="2:29">
      <c r="B31711" s="136"/>
      <c r="E31711" s="136"/>
      <c r="H31711" s="136"/>
      <c r="K31711" s="136"/>
      <c r="O31711" s="136"/>
      <c r="T31711" s="136"/>
      <c r="W31711" s="136"/>
      <c r="Z31711" s="136"/>
      <c r="AC31711" s="136"/>
    </row>
    <row r="31712" spans="2:29">
      <c r="B31712" s="136"/>
      <c r="E31712" s="136"/>
      <c r="H31712" s="136"/>
      <c r="K31712" s="136"/>
      <c r="O31712" s="136"/>
      <c r="T31712" s="136"/>
      <c r="W31712" s="136"/>
      <c r="Z31712" s="136"/>
      <c r="AC31712" s="136"/>
    </row>
    <row r="31713" spans="2:29">
      <c r="B31713" s="136"/>
      <c r="E31713" s="136"/>
      <c r="H31713" s="136"/>
      <c r="K31713" s="136"/>
      <c r="O31713" s="136"/>
      <c r="T31713" s="136"/>
      <c r="W31713" s="136"/>
      <c r="Z31713" s="136"/>
      <c r="AC31713" s="136"/>
    </row>
    <row r="31714" spans="2:29">
      <c r="B31714" s="136"/>
      <c r="E31714" s="136"/>
      <c r="H31714" s="136"/>
      <c r="K31714" s="136"/>
      <c r="O31714" s="136"/>
      <c r="T31714" s="136"/>
      <c r="W31714" s="136"/>
      <c r="Z31714" s="136"/>
      <c r="AC31714" s="136"/>
    </row>
    <row r="31715" spans="2:29">
      <c r="B31715" s="136"/>
      <c r="E31715" s="136"/>
      <c r="H31715" s="136"/>
      <c r="K31715" s="136"/>
      <c r="O31715" s="136"/>
      <c r="T31715" s="136"/>
      <c r="W31715" s="136"/>
      <c r="Z31715" s="136"/>
      <c r="AC31715" s="136"/>
    </row>
    <row r="31716" spans="2:29">
      <c r="B31716" s="136"/>
      <c r="E31716" s="136"/>
      <c r="H31716" s="136"/>
      <c r="K31716" s="136"/>
      <c r="O31716" s="136"/>
      <c r="T31716" s="136"/>
      <c r="W31716" s="136"/>
      <c r="Z31716" s="136"/>
      <c r="AC31716" s="136"/>
    </row>
    <row r="31717" spans="2:29">
      <c r="B31717" s="136"/>
      <c r="E31717" s="136"/>
      <c r="H31717" s="136"/>
      <c r="K31717" s="136"/>
      <c r="O31717" s="136"/>
      <c r="T31717" s="136"/>
      <c r="W31717" s="136"/>
      <c r="Z31717" s="136"/>
      <c r="AC31717" s="136"/>
    </row>
    <row r="31718" spans="2:29">
      <c r="B31718" s="136"/>
      <c r="E31718" s="136"/>
      <c r="H31718" s="136"/>
      <c r="K31718" s="136"/>
      <c r="O31718" s="136"/>
      <c r="T31718" s="136"/>
      <c r="W31718" s="136"/>
      <c r="Z31718" s="136"/>
      <c r="AC31718" s="136"/>
    </row>
    <row r="31719" spans="2:29">
      <c r="B31719" s="136"/>
      <c r="E31719" s="136"/>
      <c r="H31719" s="136"/>
      <c r="K31719" s="136"/>
      <c r="O31719" s="136"/>
      <c r="T31719" s="136"/>
      <c r="W31719" s="136"/>
      <c r="Z31719" s="136"/>
      <c r="AC31719" s="136"/>
    </row>
    <row r="31720" spans="2:29">
      <c r="B31720" s="136"/>
      <c r="E31720" s="136"/>
      <c r="H31720" s="136"/>
      <c r="K31720" s="136"/>
      <c r="O31720" s="136"/>
      <c r="T31720" s="136"/>
      <c r="W31720" s="136"/>
      <c r="Z31720" s="136"/>
      <c r="AC31720" s="136"/>
    </row>
    <row r="31721" spans="2:29">
      <c r="B31721" s="136"/>
      <c r="E31721" s="136"/>
      <c r="H31721" s="136"/>
      <c r="K31721" s="136"/>
      <c r="O31721" s="136"/>
      <c r="T31721" s="136"/>
      <c r="W31721" s="136"/>
      <c r="Z31721" s="136"/>
      <c r="AC31721" s="136"/>
    </row>
    <row r="31722" spans="2:29">
      <c r="B31722" s="136"/>
      <c r="E31722" s="136"/>
      <c r="H31722" s="136"/>
      <c r="K31722" s="136"/>
      <c r="O31722" s="136"/>
      <c r="T31722" s="136"/>
      <c r="W31722" s="136"/>
      <c r="Z31722" s="136"/>
      <c r="AC31722" s="136"/>
    </row>
    <row r="31723" spans="2:29">
      <c r="B31723" s="136"/>
      <c r="E31723" s="136"/>
      <c r="H31723" s="136"/>
      <c r="K31723" s="136"/>
      <c r="O31723" s="136"/>
      <c r="T31723" s="136"/>
      <c r="W31723" s="136"/>
      <c r="Z31723" s="136"/>
      <c r="AC31723" s="136"/>
    </row>
    <row r="31724" spans="2:29">
      <c r="B31724" s="136"/>
      <c r="E31724" s="136"/>
      <c r="H31724" s="136"/>
      <c r="K31724" s="136"/>
      <c r="O31724" s="136"/>
      <c r="T31724" s="136"/>
      <c r="W31724" s="136"/>
      <c r="Z31724" s="136"/>
      <c r="AC31724" s="136"/>
    </row>
    <row r="31725" spans="2:29">
      <c r="B31725" s="136"/>
      <c r="E31725" s="136"/>
      <c r="H31725" s="136"/>
      <c r="K31725" s="136"/>
      <c r="O31725" s="136"/>
      <c r="T31725" s="136"/>
      <c r="W31725" s="136"/>
      <c r="Z31725" s="136"/>
      <c r="AC31725" s="136"/>
    </row>
    <row r="31726" spans="2:29">
      <c r="B31726" s="136"/>
      <c r="E31726" s="136"/>
      <c r="H31726" s="136"/>
      <c r="K31726" s="136"/>
      <c r="O31726" s="136"/>
      <c r="T31726" s="136"/>
      <c r="W31726" s="136"/>
      <c r="Z31726" s="136"/>
      <c r="AC31726" s="136"/>
    </row>
    <row r="31727" spans="2:29">
      <c r="B31727" s="136"/>
      <c r="E31727" s="136"/>
      <c r="H31727" s="136"/>
      <c r="K31727" s="136"/>
      <c r="O31727" s="136"/>
      <c r="T31727" s="136"/>
      <c r="W31727" s="136"/>
      <c r="Z31727" s="136"/>
      <c r="AC31727" s="136"/>
    </row>
    <row r="31728" spans="2:29">
      <c r="B31728" s="136"/>
      <c r="E31728" s="136"/>
      <c r="H31728" s="136"/>
      <c r="K31728" s="136"/>
      <c r="O31728" s="136"/>
      <c r="T31728" s="136"/>
      <c r="W31728" s="136"/>
      <c r="Z31728" s="136"/>
      <c r="AC31728" s="136"/>
    </row>
    <row r="31729" spans="2:29">
      <c r="B31729" s="136"/>
      <c r="E31729" s="136"/>
      <c r="H31729" s="136"/>
      <c r="K31729" s="136"/>
      <c r="O31729" s="136"/>
      <c r="T31729" s="136"/>
      <c r="W31729" s="136"/>
      <c r="Z31729" s="136"/>
      <c r="AC31729" s="136"/>
    </row>
    <row r="31730" spans="2:29">
      <c r="B31730" s="136"/>
      <c r="E31730" s="136"/>
      <c r="H31730" s="136"/>
      <c r="K31730" s="136"/>
      <c r="O31730" s="136"/>
      <c r="T31730" s="136"/>
      <c r="W31730" s="136"/>
      <c r="Z31730" s="136"/>
      <c r="AC31730" s="136"/>
    </row>
    <row r="31731" spans="2:29">
      <c r="B31731" s="136"/>
      <c r="E31731" s="136"/>
      <c r="H31731" s="136"/>
      <c r="K31731" s="136"/>
      <c r="O31731" s="136"/>
      <c r="T31731" s="136"/>
      <c r="W31731" s="136"/>
      <c r="Z31731" s="136"/>
      <c r="AC31731" s="136"/>
    </row>
    <row r="31732" spans="2:29">
      <c r="B31732" s="136"/>
      <c r="E31732" s="136"/>
      <c r="H31732" s="136"/>
      <c r="K31732" s="136"/>
      <c r="O31732" s="136"/>
      <c r="T31732" s="136"/>
      <c r="W31732" s="136"/>
      <c r="Z31732" s="136"/>
      <c r="AC31732" s="136"/>
    </row>
    <row r="31733" spans="2:29">
      <c r="B31733" s="136"/>
      <c r="E31733" s="136"/>
      <c r="H31733" s="136"/>
      <c r="K31733" s="136"/>
      <c r="O31733" s="136"/>
      <c r="T31733" s="136"/>
      <c r="W31733" s="136"/>
      <c r="Z31733" s="136"/>
      <c r="AC31733" s="136"/>
    </row>
    <row r="31734" spans="2:29">
      <c r="B31734" s="136"/>
      <c r="E31734" s="136"/>
      <c r="H31734" s="136"/>
      <c r="K31734" s="136"/>
      <c r="O31734" s="136"/>
      <c r="T31734" s="136"/>
      <c r="W31734" s="136"/>
      <c r="Z31734" s="136"/>
      <c r="AC31734" s="136"/>
    </row>
    <row r="31735" spans="2:29">
      <c r="B31735" s="136"/>
      <c r="E31735" s="136"/>
      <c r="H31735" s="136"/>
      <c r="K31735" s="136"/>
      <c r="O31735" s="136"/>
      <c r="T31735" s="136"/>
      <c r="W31735" s="136"/>
      <c r="Z31735" s="136"/>
      <c r="AC31735" s="136"/>
    </row>
    <row r="31736" spans="2:29">
      <c r="B31736" s="136"/>
      <c r="E31736" s="136"/>
      <c r="H31736" s="136"/>
      <c r="K31736" s="136"/>
      <c r="O31736" s="136"/>
      <c r="T31736" s="136"/>
      <c r="W31736" s="136"/>
      <c r="Z31736" s="136"/>
      <c r="AC31736" s="136"/>
    </row>
    <row r="31737" spans="2:29">
      <c r="B31737" s="136"/>
      <c r="E31737" s="136"/>
      <c r="H31737" s="136"/>
      <c r="K31737" s="136"/>
      <c r="O31737" s="136"/>
      <c r="T31737" s="136"/>
      <c r="W31737" s="136"/>
      <c r="Z31737" s="136"/>
      <c r="AC31737" s="136"/>
    </row>
    <row r="31738" spans="2:29">
      <c r="B31738" s="136"/>
      <c r="E31738" s="136"/>
      <c r="H31738" s="136"/>
      <c r="K31738" s="136"/>
      <c r="O31738" s="136"/>
      <c r="T31738" s="136"/>
      <c r="W31738" s="136"/>
      <c r="Z31738" s="136"/>
      <c r="AC31738" s="136"/>
    </row>
    <row r="31739" spans="2:29">
      <c r="B31739" s="136"/>
      <c r="E31739" s="136"/>
      <c r="H31739" s="136"/>
      <c r="K31739" s="136"/>
      <c r="O31739" s="136"/>
      <c r="T31739" s="136"/>
      <c r="W31739" s="136"/>
      <c r="Z31739" s="136"/>
      <c r="AC31739" s="136"/>
    </row>
    <row r="31740" spans="2:29">
      <c r="B31740" s="136"/>
      <c r="E31740" s="136"/>
      <c r="H31740" s="136"/>
      <c r="K31740" s="136"/>
      <c r="O31740" s="136"/>
      <c r="T31740" s="136"/>
      <c r="W31740" s="136"/>
      <c r="Z31740" s="136"/>
      <c r="AC31740" s="136"/>
    </row>
    <row r="31741" spans="2:29">
      <c r="B31741" s="136"/>
      <c r="E31741" s="136"/>
      <c r="H31741" s="136"/>
      <c r="K31741" s="136"/>
      <c r="O31741" s="136"/>
      <c r="T31741" s="136"/>
      <c r="W31741" s="136"/>
      <c r="Z31741" s="136"/>
      <c r="AC31741" s="136"/>
    </row>
    <row r="31742" spans="2:29">
      <c r="B31742" s="136"/>
      <c r="E31742" s="136"/>
      <c r="H31742" s="136"/>
      <c r="K31742" s="136"/>
      <c r="O31742" s="136"/>
      <c r="T31742" s="136"/>
      <c r="W31742" s="136"/>
      <c r="Z31742" s="136"/>
      <c r="AC31742" s="136"/>
    </row>
    <row r="31743" spans="2:29">
      <c r="B31743" s="136"/>
      <c r="E31743" s="136"/>
      <c r="H31743" s="136"/>
      <c r="K31743" s="136"/>
      <c r="O31743" s="136"/>
      <c r="T31743" s="136"/>
      <c r="W31743" s="136"/>
      <c r="Z31743" s="136"/>
      <c r="AC31743" s="136"/>
    </row>
    <row r="31744" spans="2:29">
      <c r="B31744" s="136"/>
      <c r="E31744" s="136"/>
      <c r="H31744" s="136"/>
      <c r="K31744" s="136"/>
      <c r="O31744" s="136"/>
      <c r="T31744" s="136"/>
      <c r="W31744" s="136"/>
      <c r="Z31744" s="136"/>
      <c r="AC31744" s="136"/>
    </row>
    <row r="31745" spans="2:29">
      <c r="B31745" s="136"/>
      <c r="E31745" s="136"/>
      <c r="H31745" s="136"/>
      <c r="K31745" s="136"/>
      <c r="O31745" s="136"/>
      <c r="T31745" s="136"/>
      <c r="W31745" s="136"/>
      <c r="Z31745" s="136"/>
      <c r="AC31745" s="136"/>
    </row>
    <row r="31746" spans="2:29">
      <c r="B31746" s="136"/>
      <c r="E31746" s="136"/>
      <c r="H31746" s="136"/>
      <c r="K31746" s="136"/>
      <c r="O31746" s="136"/>
      <c r="T31746" s="136"/>
      <c r="W31746" s="136"/>
      <c r="Z31746" s="136"/>
      <c r="AC31746" s="136"/>
    </row>
    <row r="31747" spans="2:29">
      <c r="B31747" s="136"/>
      <c r="E31747" s="136"/>
      <c r="H31747" s="136"/>
      <c r="K31747" s="136"/>
      <c r="O31747" s="136"/>
      <c r="T31747" s="136"/>
      <c r="W31747" s="136"/>
      <c r="Z31747" s="136"/>
      <c r="AC31747" s="136"/>
    </row>
    <row r="31748" spans="2:29">
      <c r="B31748" s="136"/>
      <c r="E31748" s="136"/>
      <c r="H31748" s="136"/>
      <c r="K31748" s="136"/>
      <c r="O31748" s="136"/>
      <c r="T31748" s="136"/>
      <c r="W31748" s="136"/>
      <c r="Z31748" s="136"/>
      <c r="AC31748" s="136"/>
    </row>
    <row r="31749" spans="2:29">
      <c r="B31749" s="136"/>
      <c r="E31749" s="136"/>
      <c r="H31749" s="136"/>
      <c r="K31749" s="136"/>
      <c r="O31749" s="136"/>
      <c r="T31749" s="136"/>
      <c r="W31749" s="136"/>
      <c r="Z31749" s="136"/>
      <c r="AC31749" s="136"/>
    </row>
    <row r="31750" spans="2:29">
      <c r="B31750" s="136"/>
      <c r="E31750" s="136"/>
      <c r="H31750" s="136"/>
      <c r="K31750" s="136"/>
      <c r="O31750" s="136"/>
      <c r="T31750" s="136"/>
      <c r="W31750" s="136"/>
      <c r="Z31750" s="136"/>
      <c r="AC31750" s="136"/>
    </row>
    <row r="31751" spans="2:29">
      <c r="B31751" s="136"/>
      <c r="E31751" s="136"/>
      <c r="H31751" s="136"/>
      <c r="K31751" s="136"/>
      <c r="O31751" s="136"/>
      <c r="T31751" s="136"/>
      <c r="W31751" s="136"/>
      <c r="Z31751" s="136"/>
      <c r="AC31751" s="136"/>
    </row>
    <row r="31752" spans="2:29">
      <c r="B31752" s="136"/>
      <c r="E31752" s="136"/>
      <c r="H31752" s="136"/>
      <c r="K31752" s="136"/>
      <c r="O31752" s="136"/>
      <c r="T31752" s="136"/>
      <c r="W31752" s="136"/>
      <c r="Z31752" s="136"/>
      <c r="AC31752" s="136"/>
    </row>
    <row r="31753" spans="2:29">
      <c r="B31753" s="136"/>
      <c r="E31753" s="136"/>
      <c r="H31753" s="136"/>
      <c r="K31753" s="136"/>
      <c r="O31753" s="136"/>
      <c r="T31753" s="136"/>
      <c r="W31753" s="136"/>
      <c r="Z31753" s="136"/>
      <c r="AC31753" s="136"/>
    </row>
    <row r="31754" spans="2:29">
      <c r="B31754" s="136"/>
      <c r="E31754" s="136"/>
      <c r="H31754" s="136"/>
      <c r="K31754" s="136"/>
      <c r="O31754" s="136"/>
      <c r="T31754" s="136"/>
      <c r="W31754" s="136"/>
      <c r="Z31754" s="136"/>
      <c r="AC31754" s="136"/>
    </row>
    <row r="31755" spans="2:29">
      <c r="B31755" s="136"/>
      <c r="E31755" s="136"/>
      <c r="H31755" s="136"/>
      <c r="K31755" s="136"/>
      <c r="O31755" s="136"/>
      <c r="T31755" s="136"/>
      <c r="W31755" s="136"/>
      <c r="Z31755" s="136"/>
      <c r="AC31755" s="136"/>
    </row>
    <row r="31756" spans="2:29">
      <c r="B31756" s="136"/>
      <c r="E31756" s="136"/>
      <c r="H31756" s="136"/>
      <c r="K31756" s="136"/>
      <c r="O31756" s="136"/>
      <c r="T31756" s="136"/>
      <c r="W31756" s="136"/>
      <c r="Z31756" s="136"/>
      <c r="AC31756" s="136"/>
    </row>
    <row r="31757" spans="2:29">
      <c r="B31757" s="136"/>
      <c r="E31757" s="136"/>
      <c r="H31757" s="136"/>
      <c r="K31757" s="136"/>
      <c r="O31757" s="136"/>
      <c r="T31757" s="136"/>
      <c r="W31757" s="136"/>
      <c r="Z31757" s="136"/>
      <c r="AC31757" s="136"/>
    </row>
    <row r="31758" spans="2:29">
      <c r="B31758" s="136"/>
      <c r="E31758" s="136"/>
      <c r="H31758" s="136"/>
      <c r="K31758" s="136"/>
      <c r="O31758" s="136"/>
      <c r="T31758" s="136"/>
      <c r="W31758" s="136"/>
      <c r="Z31758" s="136"/>
      <c r="AC31758" s="136"/>
    </row>
    <row r="31759" spans="2:29">
      <c r="B31759" s="136"/>
      <c r="E31759" s="136"/>
      <c r="H31759" s="136"/>
      <c r="K31759" s="136"/>
      <c r="O31759" s="136"/>
      <c r="T31759" s="136"/>
      <c r="W31759" s="136"/>
      <c r="Z31759" s="136"/>
      <c r="AC31759" s="136"/>
    </row>
    <row r="31760" spans="2:29">
      <c r="B31760" s="136"/>
      <c r="E31760" s="136"/>
      <c r="H31760" s="136"/>
      <c r="K31760" s="136"/>
      <c r="O31760" s="136"/>
      <c r="T31760" s="136"/>
      <c r="W31760" s="136"/>
      <c r="Z31760" s="136"/>
      <c r="AC31760" s="136"/>
    </row>
    <row r="31761" spans="2:29">
      <c r="B31761" s="136"/>
      <c r="E31761" s="136"/>
      <c r="H31761" s="136"/>
      <c r="K31761" s="136"/>
      <c r="O31761" s="136"/>
      <c r="T31761" s="136"/>
      <c r="W31761" s="136"/>
      <c r="Z31761" s="136"/>
      <c r="AC31761" s="136"/>
    </row>
    <row r="31762" spans="2:29">
      <c r="B31762" s="136"/>
      <c r="E31762" s="136"/>
      <c r="H31762" s="136"/>
      <c r="K31762" s="136"/>
      <c r="O31762" s="136"/>
      <c r="T31762" s="136"/>
      <c r="W31762" s="136"/>
      <c r="Z31762" s="136"/>
      <c r="AC31762" s="136"/>
    </row>
    <row r="31763" spans="2:29">
      <c r="B31763" s="136"/>
      <c r="E31763" s="136"/>
      <c r="H31763" s="136"/>
      <c r="K31763" s="136"/>
      <c r="O31763" s="136"/>
      <c r="T31763" s="136"/>
      <c r="W31763" s="136"/>
      <c r="Z31763" s="136"/>
      <c r="AC31763" s="136"/>
    </row>
    <row r="31764" spans="2:29">
      <c r="B31764" s="136"/>
      <c r="E31764" s="136"/>
      <c r="H31764" s="136"/>
      <c r="K31764" s="136"/>
      <c r="O31764" s="136"/>
      <c r="T31764" s="136"/>
      <c r="W31764" s="136"/>
      <c r="Z31764" s="136"/>
      <c r="AC31764" s="136"/>
    </row>
    <row r="31765" spans="2:29">
      <c r="B31765" s="136"/>
      <c r="E31765" s="136"/>
      <c r="H31765" s="136"/>
      <c r="K31765" s="136"/>
      <c r="O31765" s="136"/>
      <c r="T31765" s="136"/>
      <c r="W31765" s="136"/>
      <c r="Z31765" s="136"/>
      <c r="AC31765" s="136"/>
    </row>
    <row r="31766" spans="2:29">
      <c r="B31766" s="136"/>
      <c r="E31766" s="136"/>
      <c r="H31766" s="136"/>
      <c r="K31766" s="136"/>
      <c r="O31766" s="136"/>
      <c r="T31766" s="136"/>
      <c r="W31766" s="136"/>
      <c r="Z31766" s="136"/>
      <c r="AC31766" s="136"/>
    </row>
    <row r="31767" spans="2:29">
      <c r="B31767" s="136"/>
      <c r="E31767" s="136"/>
      <c r="H31767" s="136"/>
      <c r="K31767" s="136"/>
      <c r="O31767" s="136"/>
      <c r="T31767" s="136"/>
      <c r="W31767" s="136"/>
      <c r="Z31767" s="136"/>
      <c r="AC31767" s="136"/>
    </row>
    <row r="31768" spans="2:29">
      <c r="B31768" s="136"/>
      <c r="E31768" s="136"/>
      <c r="H31768" s="136"/>
      <c r="K31768" s="136"/>
      <c r="O31768" s="136"/>
      <c r="T31768" s="136"/>
      <c r="W31768" s="136"/>
      <c r="Z31768" s="136"/>
      <c r="AC31768" s="136"/>
    </row>
    <row r="31769" spans="2:29">
      <c r="B31769" s="136"/>
      <c r="E31769" s="136"/>
      <c r="H31769" s="136"/>
      <c r="K31769" s="136"/>
      <c r="O31769" s="136"/>
      <c r="T31769" s="136"/>
      <c r="W31769" s="136"/>
      <c r="Z31769" s="136"/>
      <c r="AC31769" s="136"/>
    </row>
    <row r="31770" spans="2:29">
      <c r="B31770" s="136"/>
      <c r="E31770" s="136"/>
      <c r="H31770" s="136"/>
      <c r="K31770" s="136"/>
      <c r="O31770" s="136"/>
      <c r="T31770" s="136"/>
      <c r="W31770" s="136"/>
      <c r="Z31770" s="136"/>
      <c r="AC31770" s="136"/>
    </row>
    <row r="31771" spans="2:29">
      <c r="B31771" s="136"/>
      <c r="E31771" s="136"/>
      <c r="H31771" s="136"/>
      <c r="K31771" s="136"/>
      <c r="O31771" s="136"/>
      <c r="T31771" s="136"/>
      <c r="W31771" s="136"/>
      <c r="Z31771" s="136"/>
      <c r="AC31771" s="136"/>
    </row>
    <row r="31772" spans="2:29">
      <c r="B31772" s="136"/>
      <c r="E31772" s="136"/>
      <c r="H31772" s="136"/>
      <c r="K31772" s="136"/>
      <c r="O31772" s="136"/>
      <c r="T31772" s="136"/>
      <c r="W31772" s="136"/>
      <c r="Z31772" s="136"/>
      <c r="AC31772" s="136"/>
    </row>
    <row r="31773" spans="2:29">
      <c r="B31773" s="136"/>
      <c r="E31773" s="136"/>
      <c r="H31773" s="136"/>
      <c r="K31773" s="136"/>
      <c r="O31773" s="136"/>
      <c r="T31773" s="136"/>
      <c r="W31773" s="136"/>
      <c r="Z31773" s="136"/>
      <c r="AC31773" s="136"/>
    </row>
    <row r="31774" spans="2:29">
      <c r="B31774" s="136"/>
      <c r="E31774" s="136"/>
      <c r="H31774" s="136"/>
      <c r="K31774" s="136"/>
      <c r="O31774" s="136"/>
      <c r="T31774" s="136"/>
      <c r="W31774" s="136"/>
      <c r="Z31774" s="136"/>
      <c r="AC31774" s="136"/>
    </row>
    <row r="31775" spans="2:29">
      <c r="B31775" s="136"/>
      <c r="E31775" s="136"/>
      <c r="H31775" s="136"/>
      <c r="K31775" s="136"/>
      <c r="O31775" s="136"/>
      <c r="T31775" s="136"/>
      <c r="W31775" s="136"/>
      <c r="Z31775" s="136"/>
      <c r="AC31775" s="136"/>
    </row>
    <row r="31776" spans="2:29">
      <c r="B31776" s="136"/>
      <c r="E31776" s="136"/>
      <c r="H31776" s="136"/>
      <c r="K31776" s="136"/>
      <c r="O31776" s="136"/>
      <c r="T31776" s="136"/>
      <c r="W31776" s="136"/>
      <c r="Z31776" s="136"/>
      <c r="AC31776" s="136"/>
    </row>
    <row r="31777" spans="2:29">
      <c r="B31777" s="136"/>
      <c r="E31777" s="136"/>
      <c r="H31777" s="136"/>
      <c r="K31777" s="136"/>
      <c r="O31777" s="136"/>
      <c r="T31777" s="136"/>
      <c r="W31777" s="136"/>
      <c r="Z31777" s="136"/>
      <c r="AC31777" s="136"/>
    </row>
    <row r="31778" spans="2:29">
      <c r="B31778" s="136"/>
      <c r="E31778" s="136"/>
      <c r="H31778" s="136"/>
      <c r="K31778" s="136"/>
      <c r="O31778" s="136"/>
      <c r="T31778" s="136"/>
      <c r="W31778" s="136"/>
      <c r="Z31778" s="136"/>
      <c r="AC31778" s="136"/>
    </row>
    <row r="31779" spans="2:29">
      <c r="B31779" s="136"/>
      <c r="E31779" s="136"/>
      <c r="H31779" s="136"/>
      <c r="K31779" s="136"/>
      <c r="O31779" s="136"/>
      <c r="T31779" s="136"/>
      <c r="W31779" s="136"/>
      <c r="Z31779" s="136"/>
      <c r="AC31779" s="136"/>
    </row>
    <row r="31780" spans="2:29">
      <c r="B31780" s="136"/>
      <c r="E31780" s="136"/>
      <c r="H31780" s="136"/>
      <c r="K31780" s="136"/>
      <c r="O31780" s="136"/>
      <c r="T31780" s="136"/>
      <c r="W31780" s="136"/>
      <c r="Z31780" s="136"/>
      <c r="AC31780" s="136"/>
    </row>
    <row r="31781" spans="2:29">
      <c r="B31781" s="136"/>
      <c r="E31781" s="136"/>
      <c r="H31781" s="136"/>
      <c r="K31781" s="136"/>
      <c r="O31781" s="136"/>
      <c r="T31781" s="136"/>
      <c r="W31781" s="136"/>
      <c r="Z31781" s="136"/>
      <c r="AC31781" s="136"/>
    </row>
    <row r="31782" spans="2:29">
      <c r="B31782" s="136"/>
      <c r="E31782" s="136"/>
      <c r="H31782" s="136"/>
      <c r="K31782" s="136"/>
      <c r="O31782" s="136"/>
      <c r="T31782" s="136"/>
      <c r="W31782" s="136"/>
      <c r="Z31782" s="136"/>
      <c r="AC31782" s="136"/>
    </row>
    <row r="31783" spans="2:29">
      <c r="B31783" s="136"/>
      <c r="E31783" s="136"/>
      <c r="H31783" s="136"/>
      <c r="K31783" s="136"/>
      <c r="O31783" s="136"/>
      <c r="T31783" s="136"/>
      <c r="W31783" s="136"/>
      <c r="Z31783" s="136"/>
      <c r="AC31783" s="136"/>
    </row>
    <row r="31784" spans="2:29">
      <c r="B31784" s="136"/>
      <c r="E31784" s="136"/>
      <c r="H31784" s="136"/>
      <c r="K31784" s="136"/>
      <c r="O31784" s="136"/>
      <c r="T31784" s="136"/>
      <c r="W31784" s="136"/>
      <c r="Z31784" s="136"/>
      <c r="AC31784" s="136"/>
    </row>
    <row r="31785" spans="2:29">
      <c r="B31785" s="136"/>
      <c r="E31785" s="136"/>
      <c r="H31785" s="136"/>
      <c r="K31785" s="136"/>
      <c r="O31785" s="136"/>
      <c r="T31785" s="136"/>
      <c r="W31785" s="136"/>
      <c r="Z31785" s="136"/>
      <c r="AC31785" s="136"/>
    </row>
    <row r="31786" spans="2:29">
      <c r="B31786" s="136"/>
      <c r="E31786" s="136"/>
      <c r="H31786" s="136"/>
      <c r="K31786" s="136"/>
      <c r="O31786" s="136"/>
      <c r="T31786" s="136"/>
      <c r="W31786" s="136"/>
      <c r="Z31786" s="136"/>
      <c r="AC31786" s="136"/>
    </row>
    <row r="31787" spans="2:29">
      <c r="B31787" s="136"/>
      <c r="E31787" s="136"/>
      <c r="H31787" s="136"/>
      <c r="K31787" s="136"/>
      <c r="O31787" s="136"/>
      <c r="T31787" s="136"/>
      <c r="W31787" s="136"/>
      <c r="Z31787" s="136"/>
      <c r="AC31787" s="136"/>
    </row>
    <row r="31788" spans="2:29">
      <c r="B31788" s="136"/>
      <c r="E31788" s="136"/>
      <c r="H31788" s="136"/>
      <c r="K31788" s="136"/>
      <c r="O31788" s="136"/>
      <c r="T31788" s="136"/>
      <c r="W31788" s="136"/>
      <c r="Z31788" s="136"/>
      <c r="AC31788" s="136"/>
    </row>
    <row r="31789" spans="2:29">
      <c r="B31789" s="136"/>
      <c r="E31789" s="136"/>
      <c r="H31789" s="136"/>
      <c r="K31789" s="136"/>
      <c r="O31789" s="136"/>
      <c r="T31789" s="136"/>
      <c r="W31789" s="136"/>
      <c r="Z31789" s="136"/>
      <c r="AC31789" s="136"/>
    </row>
    <row r="31790" spans="2:29">
      <c r="B31790" s="136"/>
      <c r="E31790" s="136"/>
      <c r="H31790" s="136"/>
      <c r="K31790" s="136"/>
      <c r="O31790" s="136"/>
      <c r="T31790" s="136"/>
      <c r="W31790" s="136"/>
      <c r="Z31790" s="136"/>
      <c r="AC31790" s="136"/>
    </row>
    <row r="31791" spans="2:29">
      <c r="B31791" s="136"/>
      <c r="E31791" s="136"/>
      <c r="H31791" s="136"/>
      <c r="K31791" s="136"/>
      <c r="O31791" s="136"/>
      <c r="T31791" s="136"/>
      <c r="W31791" s="136"/>
      <c r="Z31791" s="136"/>
      <c r="AC31791" s="136"/>
    </row>
    <row r="31792" spans="2:29">
      <c r="B31792" s="136"/>
      <c r="E31792" s="136"/>
      <c r="H31792" s="136"/>
      <c r="K31792" s="136"/>
      <c r="O31792" s="136"/>
      <c r="T31792" s="136"/>
      <c r="W31792" s="136"/>
      <c r="Z31792" s="136"/>
      <c r="AC31792" s="136"/>
    </row>
    <row r="31793" spans="2:29">
      <c r="B31793" s="136"/>
      <c r="E31793" s="136"/>
      <c r="H31793" s="136"/>
      <c r="K31793" s="136"/>
      <c r="O31793" s="136"/>
      <c r="T31793" s="136"/>
      <c r="W31793" s="136"/>
      <c r="Z31793" s="136"/>
      <c r="AC31793" s="136"/>
    </row>
    <row r="31794" spans="2:29">
      <c r="B31794" s="136"/>
      <c r="E31794" s="136"/>
      <c r="H31794" s="136"/>
      <c r="K31794" s="136"/>
      <c r="O31794" s="136"/>
      <c r="T31794" s="136"/>
      <c r="W31794" s="136"/>
      <c r="Z31794" s="136"/>
      <c r="AC31794" s="136"/>
    </row>
    <row r="31795" spans="2:29">
      <c r="B31795" s="136"/>
      <c r="E31795" s="136"/>
      <c r="H31795" s="136"/>
      <c r="K31795" s="136"/>
      <c r="O31795" s="136"/>
      <c r="T31795" s="136"/>
      <c r="W31795" s="136"/>
      <c r="Z31795" s="136"/>
      <c r="AC31795" s="136"/>
    </row>
    <row r="31796" spans="2:29">
      <c r="B31796" s="136"/>
      <c r="E31796" s="136"/>
      <c r="H31796" s="136"/>
      <c r="K31796" s="136"/>
      <c r="O31796" s="136"/>
      <c r="T31796" s="136"/>
      <c r="W31796" s="136"/>
      <c r="Z31796" s="136"/>
      <c r="AC31796" s="136"/>
    </row>
    <row r="31797" spans="2:29">
      <c r="B31797" s="136"/>
      <c r="E31797" s="136"/>
      <c r="H31797" s="136"/>
      <c r="K31797" s="136"/>
      <c r="O31797" s="136"/>
      <c r="T31797" s="136"/>
      <c r="W31797" s="136"/>
      <c r="Z31797" s="136"/>
      <c r="AC31797" s="136"/>
    </row>
    <row r="31798" spans="2:29">
      <c r="B31798" s="136"/>
      <c r="E31798" s="136"/>
      <c r="H31798" s="136"/>
      <c r="K31798" s="136"/>
      <c r="O31798" s="136"/>
      <c r="T31798" s="136"/>
      <c r="W31798" s="136"/>
      <c r="Z31798" s="136"/>
      <c r="AC31798" s="136"/>
    </row>
    <row r="31799" spans="2:29">
      <c r="B31799" s="136"/>
      <c r="E31799" s="136"/>
      <c r="H31799" s="136"/>
      <c r="K31799" s="136"/>
      <c r="O31799" s="136"/>
      <c r="T31799" s="136"/>
      <c r="W31799" s="136"/>
      <c r="Z31799" s="136"/>
      <c r="AC31799" s="136"/>
    </row>
    <row r="31800" spans="2:29">
      <c r="B31800" s="136"/>
      <c r="E31800" s="136"/>
      <c r="H31800" s="136"/>
      <c r="K31800" s="136"/>
      <c r="O31800" s="136"/>
      <c r="T31800" s="136"/>
      <c r="W31800" s="136"/>
      <c r="Z31800" s="136"/>
      <c r="AC31800" s="136"/>
    </row>
    <row r="31801" spans="2:29">
      <c r="B31801" s="136"/>
      <c r="E31801" s="136"/>
      <c r="H31801" s="136"/>
      <c r="K31801" s="136"/>
      <c r="O31801" s="136"/>
      <c r="T31801" s="136"/>
      <c r="W31801" s="136"/>
      <c r="Z31801" s="136"/>
      <c r="AC31801" s="136"/>
    </row>
    <row r="31802" spans="2:29">
      <c r="B31802" s="136"/>
      <c r="E31802" s="136"/>
      <c r="H31802" s="136"/>
      <c r="K31802" s="136"/>
      <c r="O31802" s="136"/>
      <c r="T31802" s="136"/>
      <c r="W31802" s="136"/>
      <c r="Z31802" s="136"/>
      <c r="AC31802" s="136"/>
    </row>
    <row r="31803" spans="2:29">
      <c r="B31803" s="136"/>
      <c r="E31803" s="136"/>
      <c r="H31803" s="136"/>
      <c r="K31803" s="136"/>
      <c r="O31803" s="136"/>
      <c r="T31803" s="136"/>
      <c r="W31803" s="136"/>
      <c r="Z31803" s="136"/>
      <c r="AC31803" s="136"/>
    </row>
    <row r="31804" spans="2:29">
      <c r="B31804" s="136"/>
      <c r="E31804" s="136"/>
      <c r="H31804" s="136"/>
      <c r="K31804" s="136"/>
      <c r="O31804" s="136"/>
      <c r="T31804" s="136"/>
      <c r="W31804" s="136"/>
      <c r="Z31804" s="136"/>
      <c r="AC31804" s="136"/>
    </row>
    <row r="31805" spans="2:29">
      <c r="B31805" s="136"/>
      <c r="E31805" s="136"/>
      <c r="H31805" s="136"/>
      <c r="K31805" s="136"/>
      <c r="O31805" s="136"/>
      <c r="T31805" s="136"/>
      <c r="W31805" s="136"/>
      <c r="Z31805" s="136"/>
      <c r="AC31805" s="136"/>
    </row>
    <row r="31806" spans="2:29">
      <c r="B31806" s="136"/>
      <c r="E31806" s="136"/>
      <c r="H31806" s="136"/>
      <c r="K31806" s="136"/>
      <c r="O31806" s="136"/>
      <c r="T31806" s="136"/>
      <c r="W31806" s="136"/>
      <c r="Z31806" s="136"/>
      <c r="AC31806" s="136"/>
    </row>
    <row r="31807" spans="2:29">
      <c r="B31807" s="136"/>
      <c r="E31807" s="136"/>
      <c r="H31807" s="136"/>
      <c r="K31807" s="136"/>
      <c r="O31807" s="136"/>
      <c r="T31807" s="136"/>
      <c r="W31807" s="136"/>
      <c r="Z31807" s="136"/>
      <c r="AC31807" s="136"/>
    </row>
    <row r="31808" spans="2:29">
      <c r="B31808" s="136"/>
      <c r="E31808" s="136"/>
      <c r="H31808" s="136"/>
      <c r="K31808" s="136"/>
      <c r="O31808" s="136"/>
      <c r="T31808" s="136"/>
      <c r="W31808" s="136"/>
      <c r="Z31808" s="136"/>
      <c r="AC31808" s="136"/>
    </row>
    <row r="31809" spans="2:29">
      <c r="B31809" s="136"/>
      <c r="E31809" s="136"/>
      <c r="H31809" s="136"/>
      <c r="K31809" s="136"/>
      <c r="O31809" s="136"/>
      <c r="T31809" s="136"/>
      <c r="W31809" s="136"/>
      <c r="Z31809" s="136"/>
      <c r="AC31809" s="136"/>
    </row>
    <row r="31810" spans="2:29">
      <c r="B31810" s="136"/>
      <c r="E31810" s="136"/>
      <c r="H31810" s="136"/>
      <c r="K31810" s="136"/>
      <c r="O31810" s="136"/>
      <c r="T31810" s="136"/>
      <c r="W31810" s="136"/>
      <c r="Z31810" s="136"/>
      <c r="AC31810" s="136"/>
    </row>
    <row r="31811" spans="2:29">
      <c r="B31811" s="136"/>
      <c r="E31811" s="136"/>
      <c r="H31811" s="136"/>
      <c r="K31811" s="136"/>
      <c r="O31811" s="136"/>
      <c r="T31811" s="136"/>
      <c r="W31811" s="136"/>
      <c r="Z31811" s="136"/>
      <c r="AC31811" s="136"/>
    </row>
    <row r="31812" spans="2:29">
      <c r="B31812" s="136"/>
      <c r="E31812" s="136"/>
      <c r="H31812" s="136"/>
      <c r="K31812" s="136"/>
      <c r="O31812" s="136"/>
      <c r="T31812" s="136"/>
      <c r="W31812" s="136"/>
      <c r="Z31812" s="136"/>
      <c r="AC31812" s="136"/>
    </row>
    <row r="31813" spans="2:29">
      <c r="B31813" s="136"/>
      <c r="E31813" s="136"/>
      <c r="H31813" s="136"/>
      <c r="K31813" s="136"/>
      <c r="O31813" s="136"/>
      <c r="T31813" s="136"/>
      <c r="W31813" s="136"/>
      <c r="Z31813" s="136"/>
      <c r="AC31813" s="136"/>
    </row>
    <row r="31814" spans="2:29">
      <c r="B31814" s="136"/>
      <c r="E31814" s="136"/>
      <c r="H31814" s="136"/>
      <c r="K31814" s="136"/>
      <c r="O31814" s="136"/>
      <c r="T31814" s="136"/>
      <c r="W31814" s="136"/>
      <c r="Z31814" s="136"/>
      <c r="AC31814" s="136"/>
    </row>
    <row r="31815" spans="2:29">
      <c r="B31815" s="136"/>
      <c r="E31815" s="136"/>
      <c r="H31815" s="136"/>
      <c r="K31815" s="136"/>
      <c r="O31815" s="136"/>
      <c r="T31815" s="136"/>
      <c r="W31815" s="136"/>
      <c r="Z31815" s="136"/>
      <c r="AC31815" s="136"/>
    </row>
    <row r="31816" spans="2:29">
      <c r="B31816" s="136"/>
      <c r="E31816" s="136"/>
      <c r="H31816" s="136"/>
      <c r="K31816" s="136"/>
      <c r="O31816" s="136"/>
      <c r="T31816" s="136"/>
      <c r="W31816" s="136"/>
      <c r="Z31816" s="136"/>
      <c r="AC31816" s="136"/>
    </row>
    <row r="31817" spans="2:29">
      <c r="B31817" s="136"/>
      <c r="E31817" s="136"/>
      <c r="H31817" s="136"/>
      <c r="K31817" s="136"/>
      <c r="O31817" s="136"/>
      <c r="T31817" s="136"/>
      <c r="W31817" s="136"/>
      <c r="Z31817" s="136"/>
      <c r="AC31817" s="136"/>
    </row>
    <row r="31818" spans="2:29">
      <c r="B31818" s="136"/>
      <c r="E31818" s="136"/>
      <c r="H31818" s="136"/>
      <c r="K31818" s="136"/>
      <c r="O31818" s="136"/>
      <c r="T31818" s="136"/>
      <c r="W31818" s="136"/>
      <c r="Z31818" s="136"/>
      <c r="AC31818" s="136"/>
    </row>
    <row r="31819" spans="2:29">
      <c r="B31819" s="136"/>
      <c r="E31819" s="136"/>
      <c r="H31819" s="136"/>
      <c r="K31819" s="136"/>
      <c r="O31819" s="136"/>
      <c r="T31819" s="136"/>
      <c r="W31819" s="136"/>
      <c r="Z31819" s="136"/>
      <c r="AC31819" s="136"/>
    </row>
    <row r="31820" spans="2:29">
      <c r="B31820" s="136"/>
      <c r="E31820" s="136"/>
      <c r="H31820" s="136"/>
      <c r="K31820" s="136"/>
      <c r="O31820" s="136"/>
      <c r="T31820" s="136"/>
      <c r="W31820" s="136"/>
      <c r="Z31820" s="136"/>
      <c r="AC31820" s="136"/>
    </row>
    <row r="31821" spans="2:29">
      <c r="B31821" s="136"/>
      <c r="E31821" s="136"/>
      <c r="H31821" s="136"/>
      <c r="K31821" s="136"/>
      <c r="O31821" s="136"/>
      <c r="T31821" s="136"/>
      <c r="W31821" s="136"/>
      <c r="Z31821" s="136"/>
      <c r="AC31821" s="136"/>
    </row>
    <row r="31822" spans="2:29">
      <c r="B31822" s="136"/>
      <c r="E31822" s="136"/>
      <c r="H31822" s="136"/>
      <c r="K31822" s="136"/>
      <c r="O31822" s="136"/>
      <c r="T31822" s="136"/>
      <c r="W31822" s="136"/>
      <c r="Z31822" s="136"/>
      <c r="AC31822" s="136"/>
    </row>
    <row r="31823" spans="2:29">
      <c r="B31823" s="136"/>
      <c r="E31823" s="136"/>
      <c r="H31823" s="136"/>
      <c r="K31823" s="136"/>
      <c r="O31823" s="136"/>
      <c r="T31823" s="136"/>
      <c r="W31823" s="136"/>
      <c r="Z31823" s="136"/>
      <c r="AC31823" s="136"/>
    </row>
    <row r="31824" spans="2:29">
      <c r="B31824" s="136"/>
      <c r="E31824" s="136"/>
      <c r="H31824" s="136"/>
      <c r="K31824" s="136"/>
      <c r="O31824" s="136"/>
      <c r="T31824" s="136"/>
      <c r="W31824" s="136"/>
      <c r="Z31824" s="136"/>
      <c r="AC31824" s="136"/>
    </row>
    <row r="31825" spans="2:29">
      <c r="B31825" s="136"/>
      <c r="E31825" s="136"/>
      <c r="H31825" s="136"/>
      <c r="K31825" s="136"/>
      <c r="O31825" s="136"/>
      <c r="T31825" s="136"/>
      <c r="W31825" s="136"/>
      <c r="Z31825" s="136"/>
      <c r="AC31825" s="136"/>
    </row>
    <row r="31826" spans="2:29">
      <c r="B31826" s="136"/>
      <c r="E31826" s="136"/>
      <c r="H31826" s="136"/>
      <c r="K31826" s="136"/>
      <c r="O31826" s="136"/>
      <c r="T31826" s="136"/>
      <c r="W31826" s="136"/>
      <c r="Z31826" s="136"/>
      <c r="AC31826" s="136"/>
    </row>
    <row r="31827" spans="2:29">
      <c r="B31827" s="136"/>
      <c r="E31827" s="136"/>
      <c r="H31827" s="136"/>
      <c r="K31827" s="136"/>
      <c r="O31827" s="136"/>
      <c r="T31827" s="136"/>
      <c r="W31827" s="136"/>
      <c r="Z31827" s="136"/>
      <c r="AC31827" s="136"/>
    </row>
    <row r="31828" spans="2:29">
      <c r="B31828" s="136"/>
      <c r="E31828" s="136"/>
      <c r="H31828" s="136"/>
      <c r="K31828" s="136"/>
      <c r="O31828" s="136"/>
      <c r="T31828" s="136"/>
      <c r="W31828" s="136"/>
      <c r="Z31828" s="136"/>
      <c r="AC31828" s="136"/>
    </row>
    <row r="31829" spans="2:29">
      <c r="B31829" s="136"/>
      <c r="E31829" s="136"/>
      <c r="H31829" s="136"/>
      <c r="K31829" s="136"/>
      <c r="O31829" s="136"/>
      <c r="T31829" s="136"/>
      <c r="W31829" s="136"/>
      <c r="Z31829" s="136"/>
      <c r="AC31829" s="136"/>
    </row>
    <row r="31830" spans="2:29">
      <c r="B31830" s="136"/>
      <c r="E31830" s="136"/>
      <c r="H31830" s="136"/>
      <c r="K31830" s="136"/>
      <c r="O31830" s="136"/>
      <c r="T31830" s="136"/>
      <c r="W31830" s="136"/>
      <c r="Z31830" s="136"/>
      <c r="AC31830" s="136"/>
    </row>
    <row r="31831" spans="2:29">
      <c r="B31831" s="136"/>
      <c r="E31831" s="136"/>
      <c r="H31831" s="136"/>
      <c r="K31831" s="136"/>
      <c r="O31831" s="136"/>
      <c r="T31831" s="136"/>
      <c r="W31831" s="136"/>
      <c r="Z31831" s="136"/>
      <c r="AC31831" s="136"/>
    </row>
    <row r="31832" spans="2:29">
      <c r="B31832" s="136"/>
      <c r="E31832" s="136"/>
      <c r="H31832" s="136"/>
      <c r="K31832" s="136"/>
      <c r="O31832" s="136"/>
      <c r="T31832" s="136"/>
      <c r="W31832" s="136"/>
      <c r="Z31832" s="136"/>
      <c r="AC31832" s="136"/>
    </row>
    <row r="31833" spans="2:29">
      <c r="B31833" s="136"/>
      <c r="E31833" s="136"/>
      <c r="H31833" s="136"/>
      <c r="K31833" s="136"/>
      <c r="O31833" s="136"/>
      <c r="T31833" s="136"/>
      <c r="W31833" s="136"/>
      <c r="Z31833" s="136"/>
      <c r="AC31833" s="136"/>
    </row>
    <row r="31834" spans="2:29">
      <c r="B31834" s="136"/>
      <c r="E31834" s="136"/>
      <c r="H31834" s="136"/>
      <c r="K31834" s="136"/>
      <c r="O31834" s="136"/>
      <c r="T31834" s="136"/>
      <c r="W31834" s="136"/>
      <c r="Z31834" s="136"/>
      <c r="AC31834" s="136"/>
    </row>
    <row r="31835" spans="2:29">
      <c r="B31835" s="136"/>
      <c r="E31835" s="136"/>
      <c r="H31835" s="136"/>
      <c r="K31835" s="136"/>
      <c r="O31835" s="136"/>
      <c r="T31835" s="136"/>
      <c r="W31835" s="136"/>
      <c r="Z31835" s="136"/>
      <c r="AC31835" s="136"/>
    </row>
    <row r="31836" spans="2:29">
      <c r="B31836" s="136"/>
      <c r="E31836" s="136"/>
      <c r="H31836" s="136"/>
      <c r="K31836" s="136"/>
      <c r="O31836" s="136"/>
      <c r="T31836" s="136"/>
      <c r="W31836" s="136"/>
      <c r="Z31836" s="136"/>
      <c r="AC31836" s="136"/>
    </row>
    <row r="31837" spans="2:29">
      <c r="B31837" s="136"/>
      <c r="E31837" s="136"/>
      <c r="H31837" s="136"/>
      <c r="K31837" s="136"/>
      <c r="O31837" s="136"/>
      <c r="T31837" s="136"/>
      <c r="W31837" s="136"/>
      <c r="Z31837" s="136"/>
      <c r="AC31837" s="136"/>
    </row>
    <row r="31838" spans="2:29">
      <c r="B31838" s="136"/>
      <c r="E31838" s="136"/>
      <c r="H31838" s="136"/>
      <c r="K31838" s="136"/>
      <c r="O31838" s="136"/>
      <c r="T31838" s="136"/>
      <c r="W31838" s="136"/>
      <c r="Z31838" s="136"/>
      <c r="AC31838" s="136"/>
    </row>
    <row r="31839" spans="2:29">
      <c r="B31839" s="136"/>
      <c r="E31839" s="136"/>
      <c r="H31839" s="136"/>
      <c r="K31839" s="136"/>
      <c r="O31839" s="136"/>
      <c r="T31839" s="136"/>
      <c r="W31839" s="136"/>
      <c r="Z31839" s="136"/>
      <c r="AC31839" s="136"/>
    </row>
    <row r="31840" spans="2:29">
      <c r="B31840" s="136"/>
      <c r="E31840" s="136"/>
      <c r="H31840" s="136"/>
      <c r="K31840" s="136"/>
      <c r="O31840" s="136"/>
      <c r="T31840" s="136"/>
      <c r="W31840" s="136"/>
      <c r="Z31840" s="136"/>
      <c r="AC31840" s="136"/>
    </row>
    <row r="31841" spans="2:29">
      <c r="B31841" s="136"/>
      <c r="E31841" s="136"/>
      <c r="H31841" s="136"/>
      <c r="K31841" s="136"/>
      <c r="O31841" s="136"/>
      <c r="T31841" s="136"/>
      <c r="W31841" s="136"/>
      <c r="Z31841" s="136"/>
      <c r="AC31841" s="136"/>
    </row>
    <row r="31842" spans="2:29">
      <c r="B31842" s="136"/>
      <c r="E31842" s="136"/>
      <c r="H31842" s="136"/>
      <c r="K31842" s="136"/>
      <c r="O31842" s="136"/>
      <c r="T31842" s="136"/>
      <c r="W31842" s="136"/>
      <c r="Z31842" s="136"/>
      <c r="AC31842" s="136"/>
    </row>
    <row r="31843" spans="2:29">
      <c r="B31843" s="136"/>
      <c r="E31843" s="136"/>
      <c r="H31843" s="136"/>
      <c r="K31843" s="136"/>
      <c r="O31843" s="136"/>
      <c r="T31843" s="136"/>
      <c r="W31843" s="136"/>
      <c r="Z31843" s="136"/>
      <c r="AC31843" s="136"/>
    </row>
    <row r="31844" spans="2:29">
      <c r="B31844" s="136"/>
      <c r="E31844" s="136"/>
      <c r="H31844" s="136"/>
      <c r="K31844" s="136"/>
      <c r="O31844" s="136"/>
      <c r="T31844" s="136"/>
      <c r="W31844" s="136"/>
      <c r="Z31844" s="136"/>
      <c r="AC31844" s="136"/>
    </row>
    <row r="31845" spans="2:29">
      <c r="B31845" s="136"/>
      <c r="E31845" s="136"/>
      <c r="H31845" s="136"/>
      <c r="K31845" s="136"/>
      <c r="O31845" s="136"/>
      <c r="T31845" s="136"/>
      <c r="W31845" s="136"/>
      <c r="Z31845" s="136"/>
      <c r="AC31845" s="136"/>
    </row>
    <row r="31846" spans="2:29">
      <c r="B31846" s="136"/>
      <c r="E31846" s="136"/>
      <c r="H31846" s="136"/>
      <c r="K31846" s="136"/>
      <c r="O31846" s="136"/>
      <c r="T31846" s="136"/>
      <c r="W31846" s="136"/>
      <c r="Z31846" s="136"/>
      <c r="AC31846" s="136"/>
    </row>
    <row r="31847" spans="2:29">
      <c r="B31847" s="136"/>
      <c r="E31847" s="136"/>
      <c r="H31847" s="136"/>
      <c r="K31847" s="136"/>
      <c r="O31847" s="136"/>
      <c r="T31847" s="136"/>
      <c r="W31847" s="136"/>
      <c r="Z31847" s="136"/>
      <c r="AC31847" s="136"/>
    </row>
    <row r="31848" spans="2:29">
      <c r="B31848" s="136"/>
      <c r="E31848" s="136"/>
      <c r="H31848" s="136"/>
      <c r="K31848" s="136"/>
      <c r="O31848" s="136"/>
      <c r="T31848" s="136"/>
      <c r="W31848" s="136"/>
      <c r="Z31848" s="136"/>
      <c r="AC31848" s="136"/>
    </row>
    <row r="31849" spans="2:29">
      <c r="B31849" s="136"/>
      <c r="E31849" s="136"/>
      <c r="H31849" s="136"/>
      <c r="K31849" s="136"/>
      <c r="O31849" s="136"/>
      <c r="T31849" s="136"/>
      <c r="W31849" s="136"/>
      <c r="Z31849" s="136"/>
      <c r="AC31849" s="136"/>
    </row>
    <row r="31850" spans="2:29">
      <c r="B31850" s="136"/>
      <c r="E31850" s="136"/>
      <c r="H31850" s="136"/>
      <c r="K31850" s="136"/>
      <c r="O31850" s="136"/>
      <c r="T31850" s="136"/>
      <c r="W31850" s="136"/>
      <c r="Z31850" s="136"/>
      <c r="AC31850" s="136"/>
    </row>
    <row r="31851" spans="2:29">
      <c r="B31851" s="136"/>
      <c r="E31851" s="136"/>
      <c r="H31851" s="136"/>
      <c r="K31851" s="136"/>
      <c r="O31851" s="136"/>
      <c r="T31851" s="136"/>
      <c r="W31851" s="136"/>
      <c r="Z31851" s="136"/>
      <c r="AC31851" s="136"/>
    </row>
    <row r="31852" spans="2:29">
      <c r="B31852" s="136"/>
      <c r="E31852" s="136"/>
      <c r="H31852" s="136"/>
      <c r="K31852" s="136"/>
      <c r="O31852" s="136"/>
      <c r="T31852" s="136"/>
      <c r="W31852" s="136"/>
      <c r="Z31852" s="136"/>
      <c r="AC31852" s="136"/>
    </row>
    <row r="31853" spans="2:29">
      <c r="B31853" s="136"/>
      <c r="E31853" s="136"/>
      <c r="H31853" s="136"/>
      <c r="K31853" s="136"/>
      <c r="O31853" s="136"/>
      <c r="T31853" s="136"/>
      <c r="W31853" s="136"/>
      <c r="Z31853" s="136"/>
      <c r="AC31853" s="136"/>
    </row>
    <row r="31854" spans="2:29">
      <c r="B31854" s="136"/>
      <c r="E31854" s="136"/>
      <c r="H31854" s="136"/>
      <c r="K31854" s="136"/>
      <c r="O31854" s="136"/>
      <c r="T31854" s="136"/>
      <c r="W31854" s="136"/>
      <c r="Z31854" s="136"/>
      <c r="AC31854" s="136"/>
    </row>
    <row r="31855" spans="2:29">
      <c r="B31855" s="136"/>
      <c r="E31855" s="136"/>
      <c r="H31855" s="136"/>
      <c r="K31855" s="136"/>
      <c r="O31855" s="136"/>
      <c r="T31855" s="136"/>
      <c r="W31855" s="136"/>
      <c r="Z31855" s="136"/>
      <c r="AC31855" s="136"/>
    </row>
    <row r="31856" spans="2:29">
      <c r="B31856" s="136"/>
      <c r="E31856" s="136"/>
      <c r="H31856" s="136"/>
      <c r="K31856" s="136"/>
      <c r="O31856" s="136"/>
      <c r="T31856" s="136"/>
      <c r="W31856" s="136"/>
      <c r="Z31856" s="136"/>
      <c r="AC31856" s="136"/>
    </row>
    <row r="31857" spans="2:29">
      <c r="B31857" s="136"/>
      <c r="E31857" s="136"/>
      <c r="H31857" s="136"/>
      <c r="K31857" s="136"/>
      <c r="O31857" s="136"/>
      <c r="T31857" s="136"/>
      <c r="W31857" s="136"/>
      <c r="Z31857" s="136"/>
      <c r="AC31857" s="136"/>
    </row>
    <row r="31858" spans="2:29">
      <c r="B31858" s="136"/>
      <c r="E31858" s="136"/>
      <c r="H31858" s="136"/>
      <c r="K31858" s="136"/>
      <c r="O31858" s="136"/>
      <c r="T31858" s="136"/>
      <c r="W31858" s="136"/>
      <c r="Z31858" s="136"/>
      <c r="AC31858" s="136"/>
    </row>
    <row r="31859" spans="2:29">
      <c r="B31859" s="136"/>
      <c r="E31859" s="136"/>
      <c r="H31859" s="136"/>
      <c r="K31859" s="136"/>
      <c r="O31859" s="136"/>
      <c r="T31859" s="136"/>
      <c r="W31859" s="136"/>
      <c r="Z31859" s="136"/>
      <c r="AC31859" s="136"/>
    </row>
    <row r="31860" spans="2:29">
      <c r="B31860" s="136"/>
      <c r="E31860" s="136"/>
      <c r="H31860" s="136"/>
      <c r="K31860" s="136"/>
      <c r="O31860" s="136"/>
      <c r="T31860" s="136"/>
      <c r="W31860" s="136"/>
      <c r="Z31860" s="136"/>
      <c r="AC31860" s="136"/>
    </row>
    <row r="31861" spans="2:29">
      <c r="B31861" s="136"/>
      <c r="E31861" s="136"/>
      <c r="H31861" s="136"/>
      <c r="K31861" s="136"/>
      <c r="O31861" s="136"/>
      <c r="T31861" s="136"/>
      <c r="W31861" s="136"/>
      <c r="Z31861" s="136"/>
      <c r="AC31861" s="136"/>
    </row>
    <row r="31862" spans="2:29">
      <c r="B31862" s="136"/>
      <c r="E31862" s="136"/>
      <c r="H31862" s="136"/>
      <c r="K31862" s="136"/>
      <c r="O31862" s="136"/>
      <c r="T31862" s="136"/>
      <c r="W31862" s="136"/>
      <c r="Z31862" s="136"/>
      <c r="AC31862" s="136"/>
    </row>
    <row r="31863" spans="2:29">
      <c r="B31863" s="136"/>
      <c r="E31863" s="136"/>
      <c r="H31863" s="136"/>
      <c r="K31863" s="136"/>
      <c r="O31863" s="136"/>
      <c r="T31863" s="136"/>
      <c r="W31863" s="136"/>
      <c r="Z31863" s="136"/>
      <c r="AC31863" s="136"/>
    </row>
    <row r="31864" spans="2:29">
      <c r="B31864" s="136"/>
      <c r="E31864" s="136"/>
      <c r="H31864" s="136"/>
      <c r="K31864" s="136"/>
      <c r="O31864" s="136"/>
      <c r="T31864" s="136"/>
      <c r="W31864" s="136"/>
      <c r="Z31864" s="136"/>
      <c r="AC31864" s="136"/>
    </row>
    <row r="31865" spans="2:29">
      <c r="B31865" s="136"/>
      <c r="E31865" s="136"/>
      <c r="H31865" s="136"/>
      <c r="K31865" s="136"/>
      <c r="O31865" s="136"/>
      <c r="T31865" s="136"/>
      <c r="W31865" s="136"/>
      <c r="Z31865" s="136"/>
      <c r="AC31865" s="136"/>
    </row>
    <row r="31866" spans="2:29">
      <c r="B31866" s="136"/>
      <c r="E31866" s="136"/>
      <c r="H31866" s="136"/>
      <c r="K31866" s="136"/>
      <c r="O31866" s="136"/>
      <c r="T31866" s="136"/>
      <c r="W31866" s="136"/>
      <c r="Z31866" s="136"/>
      <c r="AC31866" s="136"/>
    </row>
    <row r="31867" spans="2:29">
      <c r="B31867" s="136"/>
      <c r="E31867" s="136"/>
      <c r="H31867" s="136"/>
      <c r="K31867" s="136"/>
      <c r="O31867" s="136"/>
      <c r="T31867" s="136"/>
      <c r="W31867" s="136"/>
      <c r="Z31867" s="136"/>
      <c r="AC31867" s="136"/>
    </row>
    <row r="31868" spans="2:29">
      <c r="B31868" s="136"/>
      <c r="E31868" s="136"/>
      <c r="H31868" s="136"/>
      <c r="K31868" s="136"/>
      <c r="O31868" s="136"/>
      <c r="T31868" s="136"/>
      <c r="W31868" s="136"/>
      <c r="Z31868" s="136"/>
      <c r="AC31868" s="136"/>
    </row>
    <row r="31869" spans="2:29">
      <c r="B31869" s="136"/>
      <c r="E31869" s="136"/>
      <c r="H31869" s="136"/>
      <c r="K31869" s="136"/>
      <c r="O31869" s="136"/>
      <c r="T31869" s="136"/>
      <c r="W31869" s="136"/>
      <c r="Z31869" s="136"/>
      <c r="AC31869" s="136"/>
    </row>
    <row r="31870" spans="2:29">
      <c r="B31870" s="136"/>
      <c r="E31870" s="136"/>
      <c r="H31870" s="136"/>
      <c r="K31870" s="136"/>
      <c r="O31870" s="136"/>
      <c r="T31870" s="136"/>
      <c r="W31870" s="136"/>
      <c r="Z31870" s="136"/>
      <c r="AC31870" s="136"/>
    </row>
    <row r="31871" spans="2:29">
      <c r="B31871" s="136"/>
      <c r="E31871" s="136"/>
      <c r="H31871" s="136"/>
      <c r="K31871" s="136"/>
      <c r="O31871" s="136"/>
      <c r="T31871" s="136"/>
      <c r="W31871" s="136"/>
      <c r="Z31871" s="136"/>
      <c r="AC31871" s="136"/>
    </row>
    <row r="31872" spans="2:29">
      <c r="B31872" s="136"/>
      <c r="E31872" s="136"/>
      <c r="H31872" s="136"/>
      <c r="K31872" s="136"/>
      <c r="O31872" s="136"/>
      <c r="T31872" s="136"/>
      <c r="W31872" s="136"/>
      <c r="Z31872" s="136"/>
      <c r="AC31872" s="136"/>
    </row>
    <row r="31873" spans="2:29">
      <c r="B31873" s="136"/>
      <c r="E31873" s="136"/>
      <c r="H31873" s="136"/>
      <c r="K31873" s="136"/>
      <c r="O31873" s="136"/>
      <c r="T31873" s="136"/>
      <c r="W31873" s="136"/>
      <c r="Z31873" s="136"/>
      <c r="AC31873" s="136"/>
    </row>
    <row r="31874" spans="2:29">
      <c r="B31874" s="136"/>
      <c r="E31874" s="136"/>
      <c r="H31874" s="136"/>
      <c r="K31874" s="136"/>
      <c r="O31874" s="136"/>
      <c r="T31874" s="136"/>
      <c r="W31874" s="136"/>
      <c r="Z31874" s="136"/>
      <c r="AC31874" s="136"/>
    </row>
    <row r="31875" spans="2:29">
      <c r="B31875" s="136"/>
      <c r="E31875" s="136"/>
      <c r="H31875" s="136"/>
      <c r="K31875" s="136"/>
      <c r="O31875" s="136"/>
      <c r="T31875" s="136"/>
      <c r="W31875" s="136"/>
      <c r="Z31875" s="136"/>
      <c r="AC31875" s="136"/>
    </row>
    <row r="31876" spans="2:29">
      <c r="B31876" s="136"/>
      <c r="E31876" s="136"/>
      <c r="H31876" s="136"/>
      <c r="K31876" s="136"/>
      <c r="O31876" s="136"/>
      <c r="T31876" s="136"/>
      <c r="W31876" s="136"/>
      <c r="Z31876" s="136"/>
      <c r="AC31876" s="136"/>
    </row>
    <row r="31877" spans="2:29">
      <c r="B31877" s="136"/>
      <c r="E31877" s="136"/>
      <c r="H31877" s="136"/>
      <c r="K31877" s="136"/>
      <c r="O31877" s="136"/>
      <c r="T31877" s="136"/>
      <c r="W31877" s="136"/>
      <c r="Z31877" s="136"/>
      <c r="AC31877" s="136"/>
    </row>
    <row r="31878" spans="2:29">
      <c r="B31878" s="136"/>
      <c r="E31878" s="136"/>
      <c r="H31878" s="136"/>
      <c r="K31878" s="136"/>
      <c r="O31878" s="136"/>
      <c r="T31878" s="136"/>
      <c r="W31878" s="136"/>
      <c r="Z31878" s="136"/>
      <c r="AC31878" s="136"/>
    </row>
    <row r="31879" spans="2:29">
      <c r="B31879" s="136"/>
      <c r="E31879" s="136"/>
      <c r="H31879" s="136"/>
      <c r="K31879" s="136"/>
      <c r="O31879" s="136"/>
      <c r="T31879" s="136"/>
      <c r="W31879" s="136"/>
      <c r="Z31879" s="136"/>
      <c r="AC31879" s="136"/>
    </row>
    <row r="31880" spans="2:29">
      <c r="B31880" s="136"/>
      <c r="E31880" s="136"/>
      <c r="H31880" s="136"/>
      <c r="K31880" s="136"/>
      <c r="O31880" s="136"/>
      <c r="T31880" s="136"/>
      <c r="W31880" s="136"/>
      <c r="Z31880" s="136"/>
      <c r="AC31880" s="136"/>
    </row>
    <row r="31881" spans="2:29">
      <c r="B31881" s="136"/>
      <c r="E31881" s="136"/>
      <c r="H31881" s="136"/>
      <c r="K31881" s="136"/>
      <c r="O31881" s="136"/>
      <c r="T31881" s="136"/>
      <c r="W31881" s="136"/>
      <c r="Z31881" s="136"/>
      <c r="AC31881" s="136"/>
    </row>
    <row r="31882" spans="2:29">
      <c r="B31882" s="136"/>
      <c r="E31882" s="136"/>
      <c r="H31882" s="136"/>
      <c r="K31882" s="136"/>
      <c r="O31882" s="136"/>
      <c r="T31882" s="136"/>
      <c r="W31882" s="136"/>
      <c r="Z31882" s="136"/>
      <c r="AC31882" s="136"/>
    </row>
    <row r="31883" spans="2:29">
      <c r="B31883" s="136"/>
      <c r="E31883" s="136"/>
      <c r="H31883" s="136"/>
      <c r="K31883" s="136"/>
      <c r="O31883" s="136"/>
      <c r="T31883" s="136"/>
      <c r="W31883" s="136"/>
      <c r="Z31883" s="136"/>
      <c r="AC31883" s="136"/>
    </row>
    <row r="31884" spans="2:29">
      <c r="B31884" s="136"/>
      <c r="E31884" s="136"/>
      <c r="H31884" s="136"/>
      <c r="K31884" s="136"/>
      <c r="O31884" s="136"/>
      <c r="T31884" s="136"/>
      <c r="W31884" s="136"/>
      <c r="Z31884" s="136"/>
      <c r="AC31884" s="136"/>
    </row>
    <row r="31885" spans="2:29">
      <c r="B31885" s="136"/>
      <c r="E31885" s="136"/>
      <c r="H31885" s="136"/>
      <c r="K31885" s="136"/>
      <c r="O31885" s="136"/>
      <c r="T31885" s="136"/>
      <c r="W31885" s="136"/>
      <c r="Z31885" s="136"/>
      <c r="AC31885" s="136"/>
    </row>
    <row r="31886" spans="2:29">
      <c r="B31886" s="136"/>
      <c r="E31886" s="136"/>
      <c r="H31886" s="136"/>
      <c r="K31886" s="136"/>
      <c r="O31886" s="136"/>
      <c r="T31886" s="136"/>
      <c r="W31886" s="136"/>
      <c r="Z31886" s="136"/>
      <c r="AC31886" s="136"/>
    </row>
    <row r="31887" spans="2:29">
      <c r="B31887" s="136"/>
      <c r="E31887" s="136"/>
      <c r="H31887" s="136"/>
      <c r="K31887" s="136"/>
      <c r="O31887" s="136"/>
      <c r="T31887" s="136"/>
      <c r="W31887" s="136"/>
      <c r="Z31887" s="136"/>
      <c r="AC31887" s="136"/>
    </row>
    <row r="31888" spans="2:29">
      <c r="B31888" s="136"/>
      <c r="E31888" s="136"/>
      <c r="H31888" s="136"/>
      <c r="K31888" s="136"/>
      <c r="O31888" s="136"/>
      <c r="T31888" s="136"/>
      <c r="W31888" s="136"/>
      <c r="Z31888" s="136"/>
      <c r="AC31888" s="136"/>
    </row>
    <row r="31889" spans="2:29">
      <c r="B31889" s="136"/>
      <c r="E31889" s="136"/>
      <c r="H31889" s="136"/>
      <c r="K31889" s="136"/>
      <c r="O31889" s="136"/>
      <c r="T31889" s="136"/>
      <c r="W31889" s="136"/>
      <c r="Z31889" s="136"/>
      <c r="AC31889" s="136"/>
    </row>
    <row r="31890" spans="2:29">
      <c r="B31890" s="136"/>
      <c r="E31890" s="136"/>
      <c r="H31890" s="136"/>
      <c r="K31890" s="136"/>
      <c r="O31890" s="136"/>
      <c r="T31890" s="136"/>
      <c r="W31890" s="136"/>
      <c r="Z31890" s="136"/>
      <c r="AC31890" s="136"/>
    </row>
    <row r="31891" spans="2:29">
      <c r="B31891" s="136"/>
      <c r="E31891" s="136"/>
      <c r="H31891" s="136"/>
      <c r="K31891" s="136"/>
      <c r="O31891" s="136"/>
      <c r="T31891" s="136"/>
      <c r="W31891" s="136"/>
      <c r="Z31891" s="136"/>
      <c r="AC31891" s="136"/>
    </row>
    <row r="31892" spans="2:29">
      <c r="B31892" s="136"/>
      <c r="E31892" s="136"/>
      <c r="H31892" s="136"/>
      <c r="K31892" s="136"/>
      <c r="O31892" s="136"/>
      <c r="T31892" s="136"/>
      <c r="W31892" s="136"/>
      <c r="Z31892" s="136"/>
      <c r="AC31892" s="136"/>
    </row>
    <row r="31893" spans="2:29">
      <c r="B31893" s="136"/>
      <c r="E31893" s="136"/>
      <c r="H31893" s="136"/>
      <c r="K31893" s="136"/>
      <c r="O31893" s="136"/>
      <c r="T31893" s="136"/>
      <c r="W31893" s="136"/>
      <c r="Z31893" s="136"/>
      <c r="AC31893" s="136"/>
    </row>
    <row r="31894" spans="2:29">
      <c r="B31894" s="136"/>
      <c r="E31894" s="136"/>
      <c r="H31894" s="136"/>
      <c r="K31894" s="136"/>
      <c r="O31894" s="136"/>
      <c r="T31894" s="136"/>
      <c r="W31894" s="136"/>
      <c r="Z31894" s="136"/>
      <c r="AC31894" s="136"/>
    </row>
    <row r="31895" spans="2:29">
      <c r="B31895" s="136"/>
      <c r="E31895" s="136"/>
      <c r="H31895" s="136"/>
      <c r="K31895" s="136"/>
      <c r="O31895" s="136"/>
      <c r="T31895" s="136"/>
      <c r="W31895" s="136"/>
      <c r="Z31895" s="136"/>
      <c r="AC31895" s="136"/>
    </row>
    <row r="31896" spans="2:29">
      <c r="B31896" s="136"/>
      <c r="E31896" s="136"/>
      <c r="H31896" s="136"/>
      <c r="K31896" s="136"/>
      <c r="O31896" s="136"/>
      <c r="T31896" s="136"/>
      <c r="W31896" s="136"/>
      <c r="Z31896" s="136"/>
      <c r="AC31896" s="136"/>
    </row>
    <row r="31897" spans="2:29">
      <c r="B31897" s="136"/>
      <c r="E31897" s="136"/>
      <c r="H31897" s="136"/>
      <c r="K31897" s="136"/>
      <c r="O31897" s="136"/>
      <c r="T31897" s="136"/>
      <c r="W31897" s="136"/>
      <c r="Z31897" s="136"/>
      <c r="AC31897" s="136"/>
    </row>
    <row r="31898" spans="2:29">
      <c r="B31898" s="136"/>
      <c r="E31898" s="136"/>
      <c r="H31898" s="136"/>
      <c r="K31898" s="136"/>
      <c r="O31898" s="136"/>
      <c r="T31898" s="136"/>
      <c r="W31898" s="136"/>
      <c r="Z31898" s="136"/>
      <c r="AC31898" s="136"/>
    </row>
    <row r="31899" spans="2:29">
      <c r="B31899" s="136"/>
      <c r="E31899" s="136"/>
      <c r="H31899" s="136"/>
      <c r="K31899" s="136"/>
      <c r="O31899" s="136"/>
      <c r="T31899" s="136"/>
      <c r="W31899" s="136"/>
      <c r="Z31899" s="136"/>
      <c r="AC31899" s="136"/>
    </row>
    <row r="31900" spans="2:29">
      <c r="B31900" s="136"/>
      <c r="E31900" s="136"/>
      <c r="H31900" s="136"/>
      <c r="K31900" s="136"/>
      <c r="O31900" s="136"/>
      <c r="T31900" s="136"/>
      <c r="W31900" s="136"/>
      <c r="Z31900" s="136"/>
      <c r="AC31900" s="136"/>
    </row>
    <row r="31901" spans="2:29">
      <c r="B31901" s="136"/>
      <c r="E31901" s="136"/>
      <c r="H31901" s="136"/>
      <c r="K31901" s="136"/>
      <c r="O31901" s="136"/>
      <c r="T31901" s="136"/>
      <c r="W31901" s="136"/>
      <c r="Z31901" s="136"/>
      <c r="AC31901" s="136"/>
    </row>
    <row r="31902" spans="2:29">
      <c r="B31902" s="136"/>
      <c r="E31902" s="136"/>
      <c r="H31902" s="136"/>
      <c r="K31902" s="136"/>
      <c r="O31902" s="136"/>
      <c r="T31902" s="136"/>
      <c r="W31902" s="136"/>
      <c r="Z31902" s="136"/>
      <c r="AC31902" s="136"/>
    </row>
    <row r="31903" spans="2:29">
      <c r="B31903" s="136"/>
      <c r="E31903" s="136"/>
      <c r="H31903" s="136"/>
      <c r="K31903" s="136"/>
      <c r="O31903" s="136"/>
      <c r="T31903" s="136"/>
      <c r="W31903" s="136"/>
      <c r="Z31903" s="136"/>
      <c r="AC31903" s="136"/>
    </row>
    <row r="31904" spans="2:29">
      <c r="B31904" s="136"/>
      <c r="E31904" s="136"/>
      <c r="H31904" s="136"/>
      <c r="K31904" s="136"/>
      <c r="O31904" s="136"/>
      <c r="T31904" s="136"/>
      <c r="W31904" s="136"/>
      <c r="Z31904" s="136"/>
      <c r="AC31904" s="136"/>
    </row>
    <row r="31905" spans="2:29">
      <c r="B31905" s="136"/>
      <c r="E31905" s="136"/>
      <c r="H31905" s="136"/>
      <c r="K31905" s="136"/>
      <c r="O31905" s="136"/>
      <c r="T31905" s="136"/>
      <c r="W31905" s="136"/>
      <c r="Z31905" s="136"/>
      <c r="AC31905" s="136"/>
    </row>
    <row r="31906" spans="2:29">
      <c r="B31906" s="136"/>
      <c r="E31906" s="136"/>
      <c r="H31906" s="136"/>
      <c r="K31906" s="136"/>
      <c r="O31906" s="136"/>
      <c r="T31906" s="136"/>
      <c r="W31906" s="136"/>
      <c r="Z31906" s="136"/>
      <c r="AC31906" s="136"/>
    </row>
    <row r="31907" spans="2:29">
      <c r="B31907" s="136"/>
      <c r="E31907" s="136"/>
      <c r="H31907" s="136"/>
      <c r="K31907" s="136"/>
      <c r="O31907" s="136"/>
      <c r="T31907" s="136"/>
      <c r="W31907" s="136"/>
      <c r="Z31907" s="136"/>
      <c r="AC31907" s="136"/>
    </row>
    <row r="31908" spans="2:29">
      <c r="B31908" s="136"/>
      <c r="E31908" s="136"/>
      <c r="H31908" s="136"/>
      <c r="K31908" s="136"/>
      <c r="O31908" s="136"/>
      <c r="T31908" s="136"/>
      <c r="W31908" s="136"/>
      <c r="Z31908" s="136"/>
      <c r="AC31908" s="136"/>
    </row>
    <row r="31909" spans="2:29">
      <c r="B31909" s="136"/>
      <c r="E31909" s="136"/>
      <c r="H31909" s="136"/>
      <c r="K31909" s="136"/>
      <c r="O31909" s="136"/>
      <c r="T31909" s="136"/>
      <c r="W31909" s="136"/>
      <c r="Z31909" s="136"/>
      <c r="AC31909" s="136"/>
    </row>
    <row r="31910" spans="2:29">
      <c r="B31910" s="136"/>
      <c r="E31910" s="136"/>
      <c r="H31910" s="136"/>
      <c r="K31910" s="136"/>
      <c r="O31910" s="136"/>
      <c r="T31910" s="136"/>
      <c r="W31910" s="136"/>
      <c r="Z31910" s="136"/>
      <c r="AC31910" s="136"/>
    </row>
    <row r="31911" spans="2:29">
      <c r="B31911" s="136"/>
      <c r="E31911" s="136"/>
      <c r="H31911" s="136"/>
      <c r="K31911" s="136"/>
      <c r="O31911" s="136"/>
      <c r="T31911" s="136"/>
      <c r="W31911" s="136"/>
      <c r="Z31911" s="136"/>
      <c r="AC31911" s="136"/>
    </row>
    <row r="31912" spans="2:29">
      <c r="B31912" s="136"/>
      <c r="E31912" s="136"/>
      <c r="H31912" s="136"/>
      <c r="K31912" s="136"/>
      <c r="O31912" s="136"/>
      <c r="T31912" s="136"/>
      <c r="W31912" s="136"/>
      <c r="Z31912" s="136"/>
      <c r="AC31912" s="136"/>
    </row>
    <row r="31913" spans="2:29">
      <c r="B31913" s="136"/>
      <c r="E31913" s="136"/>
      <c r="H31913" s="136"/>
      <c r="K31913" s="136"/>
      <c r="O31913" s="136"/>
      <c r="T31913" s="136"/>
      <c r="W31913" s="136"/>
      <c r="Z31913" s="136"/>
      <c r="AC31913" s="136"/>
    </row>
    <row r="31914" spans="2:29">
      <c r="B31914" s="136"/>
      <c r="E31914" s="136"/>
      <c r="H31914" s="136"/>
      <c r="K31914" s="136"/>
      <c r="O31914" s="136"/>
      <c r="T31914" s="136"/>
      <c r="W31914" s="136"/>
      <c r="Z31914" s="136"/>
      <c r="AC31914" s="136"/>
    </row>
    <row r="31915" spans="2:29">
      <c r="B31915" s="136"/>
      <c r="E31915" s="136"/>
      <c r="H31915" s="136"/>
      <c r="K31915" s="136"/>
      <c r="O31915" s="136"/>
      <c r="T31915" s="136"/>
      <c r="W31915" s="136"/>
      <c r="Z31915" s="136"/>
      <c r="AC31915" s="136"/>
    </row>
    <row r="31916" spans="2:29">
      <c r="B31916" s="136"/>
      <c r="E31916" s="136"/>
      <c r="H31916" s="136"/>
      <c r="K31916" s="136"/>
      <c r="O31916" s="136"/>
      <c r="T31916" s="136"/>
      <c r="W31916" s="136"/>
      <c r="Z31916" s="136"/>
      <c r="AC31916" s="136"/>
    </row>
    <row r="31917" spans="2:29">
      <c r="B31917" s="136"/>
      <c r="E31917" s="136"/>
      <c r="H31917" s="136"/>
      <c r="K31917" s="136"/>
      <c r="O31917" s="136"/>
      <c r="T31917" s="136"/>
      <c r="W31917" s="136"/>
      <c r="Z31917" s="136"/>
      <c r="AC31917" s="136"/>
    </row>
    <row r="31918" spans="2:29">
      <c r="B31918" s="136"/>
      <c r="E31918" s="136"/>
      <c r="H31918" s="136"/>
      <c r="K31918" s="136"/>
      <c r="O31918" s="136"/>
      <c r="T31918" s="136"/>
      <c r="W31918" s="136"/>
      <c r="Z31918" s="136"/>
      <c r="AC31918" s="136"/>
    </row>
    <row r="31919" spans="2:29">
      <c r="B31919" s="136"/>
      <c r="E31919" s="136"/>
      <c r="H31919" s="136"/>
      <c r="K31919" s="136"/>
      <c r="O31919" s="136"/>
      <c r="T31919" s="136"/>
      <c r="W31919" s="136"/>
      <c r="Z31919" s="136"/>
      <c r="AC31919" s="136"/>
    </row>
    <row r="31920" spans="2:29">
      <c r="B31920" s="136"/>
      <c r="E31920" s="136"/>
      <c r="H31920" s="136"/>
      <c r="K31920" s="136"/>
      <c r="O31920" s="136"/>
      <c r="T31920" s="136"/>
      <c r="W31920" s="136"/>
      <c r="Z31920" s="136"/>
      <c r="AC31920" s="136"/>
    </row>
    <row r="31921" spans="2:29">
      <c r="B31921" s="136"/>
      <c r="E31921" s="136"/>
      <c r="H31921" s="136"/>
      <c r="K31921" s="136"/>
      <c r="O31921" s="136"/>
      <c r="T31921" s="136"/>
      <c r="W31921" s="136"/>
      <c r="Z31921" s="136"/>
      <c r="AC31921" s="136"/>
    </row>
    <row r="31922" spans="2:29">
      <c r="B31922" s="136"/>
      <c r="E31922" s="136"/>
      <c r="H31922" s="136"/>
      <c r="K31922" s="136"/>
      <c r="O31922" s="136"/>
      <c r="T31922" s="136"/>
      <c r="W31922" s="136"/>
      <c r="Z31922" s="136"/>
      <c r="AC31922" s="136"/>
    </row>
    <row r="31923" spans="2:29">
      <c r="B31923" s="136"/>
      <c r="E31923" s="136"/>
      <c r="H31923" s="136"/>
      <c r="K31923" s="136"/>
      <c r="O31923" s="136"/>
      <c r="T31923" s="136"/>
      <c r="W31923" s="136"/>
      <c r="Z31923" s="136"/>
      <c r="AC31923" s="136"/>
    </row>
    <row r="31924" spans="2:29">
      <c r="B31924" s="136"/>
      <c r="E31924" s="136"/>
      <c r="H31924" s="136"/>
      <c r="K31924" s="136"/>
      <c r="O31924" s="136"/>
      <c r="T31924" s="136"/>
      <c r="W31924" s="136"/>
      <c r="Z31924" s="136"/>
      <c r="AC31924" s="136"/>
    </row>
    <row r="31925" spans="2:29">
      <c r="B31925" s="136"/>
      <c r="E31925" s="136"/>
      <c r="H31925" s="136"/>
      <c r="K31925" s="136"/>
      <c r="O31925" s="136"/>
      <c r="T31925" s="136"/>
      <c r="W31925" s="136"/>
      <c r="Z31925" s="136"/>
      <c r="AC31925" s="136"/>
    </row>
    <row r="31926" spans="2:29">
      <c r="B31926" s="136"/>
      <c r="E31926" s="136"/>
      <c r="H31926" s="136"/>
      <c r="K31926" s="136"/>
      <c r="O31926" s="136"/>
      <c r="T31926" s="136"/>
      <c r="W31926" s="136"/>
      <c r="Z31926" s="136"/>
      <c r="AC31926" s="136"/>
    </row>
    <row r="31927" spans="2:29">
      <c r="B31927" s="136"/>
      <c r="E31927" s="136"/>
      <c r="H31927" s="136"/>
      <c r="K31927" s="136"/>
      <c r="O31927" s="136"/>
      <c r="T31927" s="136"/>
      <c r="W31927" s="136"/>
      <c r="Z31927" s="136"/>
      <c r="AC31927" s="136"/>
    </row>
    <row r="31928" spans="2:29">
      <c r="B31928" s="136"/>
      <c r="E31928" s="136"/>
      <c r="H31928" s="136"/>
      <c r="K31928" s="136"/>
      <c r="O31928" s="136"/>
      <c r="T31928" s="136"/>
      <c r="W31928" s="136"/>
      <c r="Z31928" s="136"/>
      <c r="AC31928" s="136"/>
    </row>
    <row r="31929" spans="2:29">
      <c r="B31929" s="136"/>
      <c r="E31929" s="136"/>
      <c r="H31929" s="136"/>
      <c r="K31929" s="136"/>
      <c r="O31929" s="136"/>
      <c r="T31929" s="136"/>
      <c r="W31929" s="136"/>
      <c r="Z31929" s="136"/>
      <c r="AC31929" s="136"/>
    </row>
    <row r="31930" spans="2:29">
      <c r="B31930" s="136"/>
      <c r="E31930" s="136"/>
      <c r="H31930" s="136"/>
      <c r="K31930" s="136"/>
      <c r="O31930" s="136"/>
      <c r="T31930" s="136"/>
      <c r="W31930" s="136"/>
      <c r="Z31930" s="136"/>
      <c r="AC31930" s="136"/>
    </row>
    <row r="31931" spans="2:29">
      <c r="B31931" s="136"/>
      <c r="E31931" s="136"/>
      <c r="H31931" s="136"/>
      <c r="K31931" s="136"/>
      <c r="O31931" s="136"/>
      <c r="T31931" s="136"/>
      <c r="W31931" s="136"/>
      <c r="Z31931" s="136"/>
      <c r="AC31931" s="136"/>
    </row>
    <row r="31932" spans="2:29">
      <c r="B31932" s="136"/>
      <c r="E31932" s="136"/>
      <c r="H31932" s="136"/>
      <c r="K31932" s="136"/>
      <c r="O31932" s="136"/>
      <c r="T31932" s="136"/>
      <c r="W31932" s="136"/>
      <c r="Z31932" s="136"/>
      <c r="AC31932" s="136"/>
    </row>
    <row r="31933" spans="2:29">
      <c r="B31933" s="136"/>
      <c r="E31933" s="136"/>
      <c r="H31933" s="136"/>
      <c r="K31933" s="136"/>
      <c r="O31933" s="136"/>
      <c r="T31933" s="136"/>
      <c r="W31933" s="136"/>
      <c r="Z31933" s="136"/>
      <c r="AC31933" s="136"/>
    </row>
    <row r="31934" spans="2:29">
      <c r="B31934" s="136"/>
      <c r="E31934" s="136"/>
      <c r="H31934" s="136"/>
      <c r="K31934" s="136"/>
      <c r="O31934" s="136"/>
      <c r="T31934" s="136"/>
      <c r="W31934" s="136"/>
      <c r="Z31934" s="136"/>
      <c r="AC31934" s="136"/>
    </row>
    <row r="31935" spans="2:29">
      <c r="B31935" s="136"/>
      <c r="E31935" s="136"/>
      <c r="H31935" s="136"/>
      <c r="K31935" s="136"/>
      <c r="O31935" s="136"/>
      <c r="T31935" s="136"/>
      <c r="W31935" s="136"/>
      <c r="Z31935" s="136"/>
      <c r="AC31935" s="136"/>
    </row>
    <row r="31936" spans="2:29">
      <c r="B31936" s="136"/>
      <c r="E31936" s="136"/>
      <c r="H31936" s="136"/>
      <c r="K31936" s="136"/>
      <c r="O31936" s="136"/>
      <c r="T31936" s="136"/>
      <c r="W31936" s="136"/>
      <c r="Z31936" s="136"/>
      <c r="AC31936" s="136"/>
    </row>
    <row r="31937" spans="2:29">
      <c r="B31937" s="136"/>
      <c r="E31937" s="136"/>
      <c r="H31937" s="136"/>
      <c r="K31937" s="136"/>
      <c r="O31937" s="136"/>
      <c r="T31937" s="136"/>
      <c r="W31937" s="136"/>
      <c r="Z31937" s="136"/>
      <c r="AC31937" s="136"/>
    </row>
    <row r="31938" spans="2:29">
      <c r="B31938" s="136"/>
      <c r="E31938" s="136"/>
      <c r="H31938" s="136"/>
      <c r="K31938" s="136"/>
      <c r="O31938" s="136"/>
      <c r="T31938" s="136"/>
      <c r="W31938" s="136"/>
      <c r="Z31938" s="136"/>
      <c r="AC31938" s="136"/>
    </row>
    <row r="31939" spans="2:29">
      <c r="B31939" s="136"/>
      <c r="E31939" s="136"/>
      <c r="H31939" s="136"/>
      <c r="K31939" s="136"/>
      <c r="O31939" s="136"/>
      <c r="T31939" s="136"/>
      <c r="W31939" s="136"/>
      <c r="Z31939" s="136"/>
      <c r="AC31939" s="136"/>
    </row>
    <row r="31940" spans="2:29">
      <c r="B31940" s="136"/>
      <c r="E31940" s="136"/>
      <c r="H31940" s="136"/>
      <c r="K31940" s="136"/>
      <c r="O31940" s="136"/>
      <c r="T31940" s="136"/>
      <c r="W31940" s="136"/>
      <c r="Z31940" s="136"/>
      <c r="AC31940" s="136"/>
    </row>
    <row r="31941" spans="2:29">
      <c r="B31941" s="136"/>
      <c r="E31941" s="136"/>
      <c r="H31941" s="136"/>
      <c r="K31941" s="136"/>
      <c r="O31941" s="136"/>
      <c r="T31941" s="136"/>
      <c r="W31941" s="136"/>
      <c r="Z31941" s="136"/>
      <c r="AC31941" s="136"/>
    </row>
    <row r="31942" spans="2:29">
      <c r="B31942" s="136"/>
      <c r="E31942" s="136"/>
      <c r="H31942" s="136"/>
      <c r="K31942" s="136"/>
      <c r="O31942" s="136"/>
      <c r="T31942" s="136"/>
      <c r="W31942" s="136"/>
      <c r="Z31942" s="136"/>
      <c r="AC31942" s="136"/>
    </row>
    <row r="31943" spans="2:29">
      <c r="B31943" s="136"/>
      <c r="E31943" s="136"/>
      <c r="H31943" s="136"/>
      <c r="K31943" s="136"/>
      <c r="O31943" s="136"/>
      <c r="T31943" s="136"/>
      <c r="W31943" s="136"/>
      <c r="Z31943" s="136"/>
      <c r="AC31943" s="136"/>
    </row>
    <row r="31944" spans="2:29">
      <c r="B31944" s="136"/>
      <c r="E31944" s="136"/>
      <c r="H31944" s="136"/>
      <c r="K31944" s="136"/>
      <c r="O31944" s="136"/>
      <c r="T31944" s="136"/>
      <c r="W31944" s="136"/>
      <c r="Z31944" s="136"/>
      <c r="AC31944" s="136"/>
    </row>
    <row r="31945" spans="2:29">
      <c r="B31945" s="136"/>
      <c r="E31945" s="136"/>
      <c r="H31945" s="136"/>
      <c r="K31945" s="136"/>
      <c r="O31945" s="136"/>
      <c r="T31945" s="136"/>
      <c r="W31945" s="136"/>
      <c r="Z31945" s="136"/>
      <c r="AC31945" s="136"/>
    </row>
    <row r="31946" spans="2:29">
      <c r="B31946" s="136"/>
      <c r="E31946" s="136"/>
      <c r="H31946" s="136"/>
      <c r="K31946" s="136"/>
      <c r="O31946" s="136"/>
      <c r="T31946" s="136"/>
      <c r="W31946" s="136"/>
      <c r="Z31946" s="136"/>
      <c r="AC31946" s="136"/>
    </row>
    <row r="31947" spans="2:29">
      <c r="B31947" s="136"/>
      <c r="E31947" s="136"/>
      <c r="H31947" s="136"/>
      <c r="K31947" s="136"/>
      <c r="O31947" s="136"/>
      <c r="T31947" s="136"/>
      <c r="W31947" s="136"/>
      <c r="Z31947" s="136"/>
      <c r="AC31947" s="136"/>
    </row>
    <row r="31948" spans="2:29">
      <c r="B31948" s="136"/>
      <c r="E31948" s="136"/>
      <c r="H31948" s="136"/>
      <c r="K31948" s="136"/>
      <c r="O31948" s="136"/>
      <c r="T31948" s="136"/>
      <c r="W31948" s="136"/>
      <c r="Z31948" s="136"/>
      <c r="AC31948" s="136"/>
    </row>
    <row r="31949" spans="2:29">
      <c r="B31949" s="136"/>
      <c r="E31949" s="136"/>
      <c r="H31949" s="136"/>
      <c r="K31949" s="136"/>
      <c r="O31949" s="136"/>
      <c r="T31949" s="136"/>
      <c r="W31949" s="136"/>
      <c r="Z31949" s="136"/>
      <c r="AC31949" s="136"/>
    </row>
    <row r="31950" spans="2:29">
      <c r="B31950" s="136"/>
      <c r="E31950" s="136"/>
      <c r="H31950" s="136"/>
      <c r="K31950" s="136"/>
      <c r="O31950" s="136"/>
      <c r="T31950" s="136"/>
      <c r="W31950" s="136"/>
      <c r="Z31950" s="136"/>
      <c r="AC31950" s="136"/>
    </row>
    <row r="31951" spans="2:29">
      <c r="B31951" s="136"/>
      <c r="E31951" s="136"/>
      <c r="H31951" s="136"/>
      <c r="K31951" s="136"/>
      <c r="O31951" s="136"/>
      <c r="T31951" s="136"/>
      <c r="W31951" s="136"/>
      <c r="Z31951" s="136"/>
      <c r="AC31951" s="136"/>
    </row>
    <row r="31952" spans="2:29">
      <c r="B31952" s="136"/>
      <c r="E31952" s="136"/>
      <c r="H31952" s="136"/>
      <c r="K31952" s="136"/>
      <c r="O31952" s="136"/>
      <c r="T31952" s="136"/>
      <c r="W31952" s="136"/>
      <c r="Z31952" s="136"/>
      <c r="AC31952" s="136"/>
    </row>
    <row r="31953" spans="2:29">
      <c r="B31953" s="136"/>
      <c r="E31953" s="136"/>
      <c r="H31953" s="136"/>
      <c r="K31953" s="136"/>
      <c r="O31953" s="136"/>
      <c r="T31953" s="136"/>
      <c r="W31953" s="136"/>
      <c r="Z31953" s="136"/>
      <c r="AC31953" s="136"/>
    </row>
    <row r="31954" spans="2:29">
      <c r="B31954" s="136"/>
      <c r="E31954" s="136"/>
      <c r="H31954" s="136"/>
      <c r="K31954" s="136"/>
      <c r="O31954" s="136"/>
      <c r="T31954" s="136"/>
      <c r="W31954" s="136"/>
      <c r="Z31954" s="136"/>
      <c r="AC31954" s="136"/>
    </row>
    <row r="31955" spans="2:29">
      <c r="B31955" s="136"/>
      <c r="E31955" s="136"/>
      <c r="H31955" s="136"/>
      <c r="K31955" s="136"/>
      <c r="O31955" s="136"/>
      <c r="T31955" s="136"/>
      <c r="W31955" s="136"/>
      <c r="Z31955" s="136"/>
      <c r="AC31955" s="136"/>
    </row>
    <row r="31956" spans="2:29">
      <c r="B31956" s="136"/>
      <c r="E31956" s="136"/>
      <c r="H31956" s="136"/>
      <c r="K31956" s="136"/>
      <c r="O31956" s="136"/>
      <c r="T31956" s="136"/>
      <c r="W31956" s="136"/>
      <c r="Z31956" s="136"/>
      <c r="AC31956" s="136"/>
    </row>
    <row r="31957" spans="2:29">
      <c r="B31957" s="136"/>
      <c r="E31957" s="136"/>
      <c r="H31957" s="136"/>
      <c r="K31957" s="136"/>
      <c r="O31957" s="136"/>
      <c r="T31957" s="136"/>
      <c r="W31957" s="136"/>
      <c r="Z31957" s="136"/>
      <c r="AC31957" s="136"/>
    </row>
    <row r="31958" spans="2:29">
      <c r="B31958" s="136"/>
      <c r="E31958" s="136"/>
      <c r="H31958" s="136"/>
      <c r="K31958" s="136"/>
      <c r="O31958" s="136"/>
      <c r="T31958" s="136"/>
      <c r="W31958" s="136"/>
      <c r="Z31958" s="136"/>
      <c r="AC31958" s="136"/>
    </row>
    <row r="31959" spans="2:29">
      <c r="B31959" s="136"/>
      <c r="E31959" s="136"/>
      <c r="H31959" s="136"/>
      <c r="K31959" s="136"/>
      <c r="O31959" s="136"/>
      <c r="T31959" s="136"/>
      <c r="W31959" s="136"/>
      <c r="Z31959" s="136"/>
      <c r="AC31959" s="136"/>
    </row>
    <row r="31960" spans="2:29">
      <c r="B31960" s="136"/>
      <c r="E31960" s="136"/>
      <c r="H31960" s="136"/>
      <c r="K31960" s="136"/>
      <c r="O31960" s="136"/>
      <c r="T31960" s="136"/>
      <c r="W31960" s="136"/>
      <c r="Z31960" s="136"/>
      <c r="AC31960" s="136"/>
    </row>
    <row r="31961" spans="2:29">
      <c r="B31961" s="136"/>
      <c r="E31961" s="136"/>
      <c r="H31961" s="136"/>
      <c r="K31961" s="136"/>
      <c r="O31961" s="136"/>
      <c r="T31961" s="136"/>
      <c r="W31961" s="136"/>
      <c r="Z31961" s="136"/>
      <c r="AC31961" s="136"/>
    </row>
    <row r="31962" spans="2:29">
      <c r="B31962" s="136"/>
      <c r="E31962" s="136"/>
      <c r="H31962" s="136"/>
      <c r="K31962" s="136"/>
      <c r="O31962" s="136"/>
      <c r="T31962" s="136"/>
      <c r="W31962" s="136"/>
      <c r="Z31962" s="136"/>
      <c r="AC31962" s="136"/>
    </row>
    <row r="31963" spans="2:29">
      <c r="B31963" s="136"/>
      <c r="E31963" s="136"/>
      <c r="H31963" s="136"/>
      <c r="K31963" s="136"/>
      <c r="O31963" s="136"/>
      <c r="T31963" s="136"/>
      <c r="W31963" s="136"/>
      <c r="Z31963" s="136"/>
      <c r="AC31963" s="136"/>
    </row>
    <row r="31964" spans="2:29">
      <c r="B31964" s="136"/>
      <c r="E31964" s="136"/>
      <c r="H31964" s="136"/>
      <c r="K31964" s="136"/>
      <c r="O31964" s="136"/>
      <c r="T31964" s="136"/>
      <c r="W31964" s="136"/>
      <c r="Z31964" s="136"/>
      <c r="AC31964" s="136"/>
    </row>
    <row r="31965" spans="2:29">
      <c r="B31965" s="136"/>
      <c r="E31965" s="136"/>
      <c r="H31965" s="136"/>
      <c r="K31965" s="136"/>
      <c r="O31965" s="136"/>
      <c r="T31965" s="136"/>
      <c r="W31965" s="136"/>
      <c r="Z31965" s="136"/>
      <c r="AC31965" s="136"/>
    </row>
    <row r="31966" spans="2:29">
      <c r="B31966" s="136"/>
      <c r="E31966" s="136"/>
      <c r="H31966" s="136"/>
      <c r="K31966" s="136"/>
      <c r="O31966" s="136"/>
      <c r="T31966" s="136"/>
      <c r="W31966" s="136"/>
      <c r="Z31966" s="136"/>
      <c r="AC31966" s="136"/>
    </row>
    <row r="31967" spans="2:29">
      <c r="B31967" s="136"/>
      <c r="E31967" s="136"/>
      <c r="H31967" s="136"/>
      <c r="K31967" s="136"/>
      <c r="O31967" s="136"/>
      <c r="T31967" s="136"/>
      <c r="W31967" s="136"/>
      <c r="Z31967" s="136"/>
      <c r="AC31967" s="136"/>
    </row>
    <row r="31968" spans="2:29">
      <c r="B31968" s="136"/>
      <c r="E31968" s="136"/>
      <c r="H31968" s="136"/>
      <c r="K31968" s="136"/>
      <c r="O31968" s="136"/>
      <c r="T31968" s="136"/>
      <c r="W31968" s="136"/>
      <c r="Z31968" s="136"/>
      <c r="AC31968" s="136"/>
    </row>
    <row r="31969" spans="2:29">
      <c r="B31969" s="136"/>
      <c r="E31969" s="136"/>
      <c r="H31969" s="136"/>
      <c r="K31969" s="136"/>
      <c r="O31969" s="136"/>
      <c r="T31969" s="136"/>
      <c r="W31969" s="136"/>
      <c r="Z31969" s="136"/>
      <c r="AC31969" s="136"/>
    </row>
    <row r="31970" spans="2:29">
      <c r="B31970" s="136"/>
      <c r="E31970" s="136"/>
      <c r="H31970" s="136"/>
      <c r="K31970" s="136"/>
      <c r="O31970" s="136"/>
      <c r="T31970" s="136"/>
      <c r="W31970" s="136"/>
      <c r="Z31970" s="136"/>
      <c r="AC31970" s="136"/>
    </row>
    <row r="31971" spans="2:29">
      <c r="B31971" s="136"/>
      <c r="E31971" s="136"/>
      <c r="H31971" s="136"/>
      <c r="K31971" s="136"/>
      <c r="O31971" s="136"/>
      <c r="T31971" s="136"/>
      <c r="W31971" s="136"/>
      <c r="Z31971" s="136"/>
      <c r="AC31971" s="136"/>
    </row>
    <row r="31972" spans="2:29">
      <c r="B31972" s="136"/>
      <c r="E31972" s="136"/>
      <c r="H31972" s="136"/>
      <c r="K31972" s="136"/>
      <c r="O31972" s="136"/>
      <c r="T31972" s="136"/>
      <c r="W31972" s="136"/>
      <c r="Z31972" s="136"/>
      <c r="AC31972" s="136"/>
    </row>
    <row r="31973" spans="2:29">
      <c r="B31973" s="136"/>
      <c r="E31973" s="136"/>
      <c r="H31973" s="136"/>
      <c r="K31973" s="136"/>
      <c r="O31973" s="136"/>
      <c r="T31973" s="136"/>
      <c r="W31973" s="136"/>
      <c r="Z31973" s="136"/>
      <c r="AC31973" s="136"/>
    </row>
    <row r="31974" spans="2:29">
      <c r="B31974" s="136"/>
      <c r="E31974" s="136"/>
      <c r="H31974" s="136"/>
      <c r="K31974" s="136"/>
      <c r="O31974" s="136"/>
      <c r="T31974" s="136"/>
      <c r="W31974" s="136"/>
      <c r="Z31974" s="136"/>
      <c r="AC31974" s="136"/>
    </row>
    <row r="31975" spans="2:29">
      <c r="B31975" s="136"/>
      <c r="E31975" s="136"/>
      <c r="H31975" s="136"/>
      <c r="K31975" s="136"/>
      <c r="O31975" s="136"/>
      <c r="T31975" s="136"/>
      <c r="W31975" s="136"/>
      <c r="Z31975" s="136"/>
      <c r="AC31975" s="136"/>
    </row>
    <row r="31976" spans="2:29">
      <c r="B31976" s="136"/>
      <c r="E31976" s="136"/>
      <c r="H31976" s="136"/>
      <c r="K31976" s="136"/>
      <c r="O31976" s="136"/>
      <c r="T31976" s="136"/>
      <c r="W31976" s="136"/>
      <c r="Z31976" s="136"/>
      <c r="AC31976" s="136"/>
    </row>
    <row r="31977" spans="2:29">
      <c r="B31977" s="136"/>
      <c r="E31977" s="136"/>
      <c r="H31977" s="136"/>
      <c r="K31977" s="136"/>
      <c r="O31977" s="136"/>
      <c r="T31977" s="136"/>
      <c r="W31977" s="136"/>
      <c r="Z31977" s="136"/>
      <c r="AC31977" s="136"/>
    </row>
    <row r="31978" spans="2:29">
      <c r="B31978" s="136"/>
      <c r="E31978" s="136"/>
      <c r="H31978" s="136"/>
      <c r="K31978" s="136"/>
      <c r="O31978" s="136"/>
      <c r="T31978" s="136"/>
      <c r="W31978" s="136"/>
      <c r="Z31978" s="136"/>
      <c r="AC31978" s="136"/>
    </row>
    <row r="31979" spans="2:29">
      <c r="B31979" s="136"/>
      <c r="E31979" s="136"/>
      <c r="H31979" s="136"/>
      <c r="K31979" s="136"/>
      <c r="O31979" s="136"/>
      <c r="T31979" s="136"/>
      <c r="W31979" s="136"/>
      <c r="Z31979" s="136"/>
      <c r="AC31979" s="136"/>
    </row>
    <row r="31980" spans="2:29">
      <c r="B31980" s="136"/>
      <c r="E31980" s="136"/>
      <c r="H31980" s="136"/>
      <c r="K31980" s="136"/>
      <c r="O31980" s="136"/>
      <c r="T31980" s="136"/>
      <c r="W31980" s="136"/>
      <c r="Z31980" s="136"/>
      <c r="AC31980" s="136"/>
    </row>
    <row r="31981" spans="2:29">
      <c r="B31981" s="136"/>
      <c r="E31981" s="136"/>
      <c r="H31981" s="136"/>
      <c r="K31981" s="136"/>
      <c r="O31981" s="136"/>
      <c r="T31981" s="136"/>
      <c r="W31981" s="136"/>
      <c r="Z31981" s="136"/>
      <c r="AC31981" s="136"/>
    </row>
    <row r="31982" spans="2:29">
      <c r="B31982" s="136"/>
      <c r="E31982" s="136"/>
      <c r="H31982" s="136"/>
      <c r="K31982" s="136"/>
      <c r="O31982" s="136"/>
      <c r="T31982" s="136"/>
      <c r="W31982" s="136"/>
      <c r="Z31982" s="136"/>
      <c r="AC31982" s="136"/>
    </row>
    <row r="31983" spans="2:29">
      <c r="B31983" s="136"/>
      <c r="E31983" s="136"/>
      <c r="H31983" s="136"/>
      <c r="K31983" s="136"/>
      <c r="O31983" s="136"/>
      <c r="T31983" s="136"/>
      <c r="W31983" s="136"/>
      <c r="Z31983" s="136"/>
      <c r="AC31983" s="136"/>
    </row>
    <row r="31984" spans="2:29">
      <c r="B31984" s="136"/>
      <c r="E31984" s="136"/>
      <c r="H31984" s="136"/>
      <c r="K31984" s="136"/>
      <c r="O31984" s="136"/>
      <c r="T31984" s="136"/>
      <c r="W31984" s="136"/>
      <c r="Z31984" s="136"/>
      <c r="AC31984" s="136"/>
    </row>
    <row r="31985" spans="2:29">
      <c r="B31985" s="136"/>
      <c r="E31985" s="136"/>
      <c r="H31985" s="136"/>
      <c r="K31985" s="136"/>
      <c r="O31985" s="136"/>
      <c r="T31985" s="136"/>
      <c r="W31985" s="136"/>
      <c r="Z31985" s="136"/>
      <c r="AC31985" s="136"/>
    </row>
    <row r="31986" spans="2:29">
      <c r="B31986" s="136"/>
      <c r="E31986" s="136"/>
      <c r="H31986" s="136"/>
      <c r="K31986" s="136"/>
      <c r="O31986" s="136"/>
      <c r="T31986" s="136"/>
      <c r="W31986" s="136"/>
      <c r="Z31986" s="136"/>
      <c r="AC31986" s="136"/>
    </row>
    <row r="31987" spans="2:29">
      <c r="B31987" s="136"/>
      <c r="E31987" s="136"/>
      <c r="H31987" s="136"/>
      <c r="K31987" s="136"/>
      <c r="O31987" s="136"/>
      <c r="T31987" s="136"/>
      <c r="W31987" s="136"/>
      <c r="Z31987" s="136"/>
      <c r="AC31987" s="136"/>
    </row>
    <row r="31988" spans="2:29">
      <c r="B31988" s="136"/>
      <c r="E31988" s="136"/>
      <c r="H31988" s="136"/>
      <c r="K31988" s="136"/>
      <c r="O31988" s="136"/>
      <c r="T31988" s="136"/>
      <c r="W31988" s="136"/>
      <c r="Z31988" s="136"/>
      <c r="AC31988" s="136"/>
    </row>
    <row r="31989" spans="2:29">
      <c r="B31989" s="136"/>
      <c r="E31989" s="136"/>
      <c r="H31989" s="136"/>
      <c r="K31989" s="136"/>
      <c r="O31989" s="136"/>
      <c r="T31989" s="136"/>
      <c r="W31989" s="136"/>
      <c r="Z31989" s="136"/>
      <c r="AC31989" s="136"/>
    </row>
    <row r="31990" spans="2:29">
      <c r="B31990" s="136"/>
      <c r="E31990" s="136"/>
      <c r="H31990" s="136"/>
      <c r="K31990" s="136"/>
      <c r="O31990" s="136"/>
      <c r="T31990" s="136"/>
      <c r="W31990" s="136"/>
      <c r="Z31990" s="136"/>
      <c r="AC31990" s="136"/>
    </row>
    <row r="31991" spans="2:29">
      <c r="B31991" s="136"/>
      <c r="E31991" s="136"/>
      <c r="H31991" s="136"/>
      <c r="K31991" s="136"/>
      <c r="O31991" s="136"/>
      <c r="T31991" s="136"/>
      <c r="W31991" s="136"/>
      <c r="Z31991" s="136"/>
      <c r="AC31991" s="136"/>
    </row>
    <row r="31992" spans="2:29">
      <c r="B31992" s="136"/>
      <c r="E31992" s="136"/>
      <c r="H31992" s="136"/>
      <c r="K31992" s="136"/>
      <c r="O31992" s="136"/>
      <c r="T31992" s="136"/>
      <c r="W31992" s="136"/>
      <c r="Z31992" s="136"/>
      <c r="AC31992" s="136"/>
    </row>
    <row r="31993" spans="2:29">
      <c r="B31993" s="136"/>
      <c r="E31993" s="136"/>
      <c r="H31993" s="136"/>
      <c r="K31993" s="136"/>
      <c r="O31993" s="136"/>
      <c r="T31993" s="136"/>
      <c r="W31993" s="136"/>
      <c r="Z31993" s="136"/>
      <c r="AC31993" s="136"/>
    </row>
    <row r="31994" spans="2:29">
      <c r="B31994" s="136"/>
      <c r="E31994" s="136"/>
      <c r="H31994" s="136"/>
      <c r="K31994" s="136"/>
      <c r="O31994" s="136"/>
      <c r="T31994" s="136"/>
      <c r="W31994" s="136"/>
      <c r="Z31994" s="136"/>
      <c r="AC31994" s="136"/>
    </row>
    <row r="31995" spans="2:29">
      <c r="B31995" s="136"/>
      <c r="E31995" s="136"/>
      <c r="H31995" s="136"/>
      <c r="K31995" s="136"/>
      <c r="O31995" s="136"/>
      <c r="T31995" s="136"/>
      <c r="W31995" s="136"/>
      <c r="Z31995" s="136"/>
      <c r="AC31995" s="136"/>
    </row>
    <row r="31996" spans="2:29">
      <c r="B31996" s="136"/>
      <c r="E31996" s="136"/>
      <c r="H31996" s="136"/>
      <c r="K31996" s="136"/>
      <c r="O31996" s="136"/>
      <c r="T31996" s="136"/>
      <c r="W31996" s="136"/>
      <c r="Z31996" s="136"/>
      <c r="AC31996" s="136"/>
    </row>
    <row r="31997" spans="2:29">
      <c r="B31997" s="136"/>
      <c r="E31997" s="136"/>
      <c r="H31997" s="136"/>
      <c r="K31997" s="136"/>
      <c r="O31997" s="136"/>
      <c r="T31997" s="136"/>
      <c r="W31997" s="136"/>
      <c r="Z31997" s="136"/>
      <c r="AC31997" s="136"/>
    </row>
    <row r="31998" spans="2:29">
      <c r="B31998" s="136"/>
      <c r="E31998" s="136"/>
      <c r="H31998" s="136"/>
      <c r="K31998" s="136"/>
      <c r="O31998" s="136"/>
      <c r="T31998" s="136"/>
      <c r="W31998" s="136"/>
      <c r="Z31998" s="136"/>
      <c r="AC31998" s="136"/>
    </row>
    <row r="31999" spans="2:29">
      <c r="B31999" s="136"/>
      <c r="E31999" s="136"/>
      <c r="H31999" s="136"/>
      <c r="K31999" s="136"/>
      <c r="O31999" s="136"/>
      <c r="T31999" s="136"/>
      <c r="W31999" s="136"/>
      <c r="Z31999" s="136"/>
      <c r="AC31999" s="136"/>
    </row>
    <row r="32000" spans="2:29">
      <c r="B32000" s="136"/>
      <c r="E32000" s="136"/>
      <c r="H32000" s="136"/>
      <c r="K32000" s="136"/>
      <c r="O32000" s="136"/>
      <c r="T32000" s="136"/>
      <c r="W32000" s="136"/>
      <c r="Z32000" s="136"/>
      <c r="AC32000" s="136"/>
    </row>
    <row r="32001" spans="2:29">
      <c r="B32001" s="136"/>
      <c r="E32001" s="136"/>
      <c r="H32001" s="136"/>
      <c r="K32001" s="136"/>
      <c r="O32001" s="136"/>
      <c r="T32001" s="136"/>
      <c r="W32001" s="136"/>
      <c r="Z32001" s="136"/>
      <c r="AC32001" s="136"/>
    </row>
    <row r="32002" spans="2:29">
      <c r="B32002" s="136"/>
      <c r="E32002" s="136"/>
      <c r="H32002" s="136"/>
      <c r="K32002" s="136"/>
      <c r="O32002" s="136"/>
      <c r="T32002" s="136"/>
      <c r="W32002" s="136"/>
      <c r="Z32002" s="136"/>
      <c r="AC32002" s="136"/>
    </row>
    <row r="32003" spans="2:29">
      <c r="B32003" s="136"/>
      <c r="E32003" s="136"/>
      <c r="H32003" s="136"/>
      <c r="K32003" s="136"/>
      <c r="O32003" s="136"/>
      <c r="T32003" s="136"/>
      <c r="W32003" s="136"/>
      <c r="Z32003" s="136"/>
      <c r="AC32003" s="136"/>
    </row>
    <row r="32004" spans="2:29">
      <c r="B32004" s="136"/>
      <c r="E32004" s="136"/>
      <c r="H32004" s="136"/>
      <c r="K32004" s="136"/>
      <c r="O32004" s="136"/>
      <c r="T32004" s="136"/>
      <c r="W32004" s="136"/>
      <c r="Z32004" s="136"/>
      <c r="AC32004" s="136"/>
    </row>
    <row r="32005" spans="2:29">
      <c r="B32005" s="136"/>
      <c r="E32005" s="136"/>
      <c r="H32005" s="136"/>
      <c r="K32005" s="136"/>
      <c r="O32005" s="136"/>
      <c r="T32005" s="136"/>
      <c r="W32005" s="136"/>
      <c r="Z32005" s="136"/>
      <c r="AC32005" s="136"/>
    </row>
    <row r="32006" spans="2:29">
      <c r="B32006" s="136"/>
      <c r="E32006" s="136"/>
      <c r="H32006" s="136"/>
      <c r="K32006" s="136"/>
      <c r="O32006" s="136"/>
      <c r="T32006" s="136"/>
      <c r="W32006" s="136"/>
      <c r="Z32006" s="136"/>
      <c r="AC32006" s="136"/>
    </row>
    <row r="32007" spans="2:29">
      <c r="B32007" s="136"/>
      <c r="E32007" s="136"/>
      <c r="H32007" s="136"/>
      <c r="K32007" s="136"/>
      <c r="O32007" s="136"/>
      <c r="T32007" s="136"/>
      <c r="W32007" s="136"/>
      <c r="Z32007" s="136"/>
      <c r="AC32007" s="136"/>
    </row>
    <row r="32008" spans="2:29">
      <c r="B32008" s="136"/>
      <c r="E32008" s="136"/>
      <c r="H32008" s="136"/>
      <c r="K32008" s="136"/>
      <c r="O32008" s="136"/>
      <c r="T32008" s="136"/>
      <c r="W32008" s="136"/>
      <c r="Z32008" s="136"/>
      <c r="AC32008" s="136"/>
    </row>
    <row r="32009" spans="2:29">
      <c r="B32009" s="136"/>
      <c r="E32009" s="136"/>
      <c r="H32009" s="136"/>
      <c r="K32009" s="136"/>
      <c r="O32009" s="136"/>
      <c r="T32009" s="136"/>
      <c r="W32009" s="136"/>
      <c r="Z32009" s="136"/>
      <c r="AC32009" s="136"/>
    </row>
    <row r="32010" spans="2:29">
      <c r="B32010" s="136"/>
      <c r="E32010" s="136"/>
      <c r="H32010" s="136"/>
      <c r="K32010" s="136"/>
      <c r="O32010" s="136"/>
      <c r="T32010" s="136"/>
      <c r="W32010" s="136"/>
      <c r="Z32010" s="136"/>
      <c r="AC32010" s="136"/>
    </row>
    <row r="32011" spans="2:29">
      <c r="B32011" s="136"/>
      <c r="E32011" s="136"/>
      <c r="H32011" s="136"/>
      <c r="K32011" s="136"/>
      <c r="O32011" s="136"/>
      <c r="T32011" s="136"/>
      <c r="W32011" s="136"/>
      <c r="Z32011" s="136"/>
      <c r="AC32011" s="136"/>
    </row>
    <row r="32012" spans="2:29">
      <c r="B32012" s="136"/>
      <c r="E32012" s="136"/>
      <c r="H32012" s="136"/>
      <c r="K32012" s="136"/>
      <c r="O32012" s="136"/>
      <c r="T32012" s="136"/>
      <c r="W32012" s="136"/>
      <c r="Z32012" s="136"/>
      <c r="AC32012" s="136"/>
    </row>
    <row r="32013" spans="2:29">
      <c r="B32013" s="136"/>
      <c r="E32013" s="136"/>
      <c r="H32013" s="136"/>
      <c r="K32013" s="136"/>
      <c r="O32013" s="136"/>
      <c r="T32013" s="136"/>
      <c r="W32013" s="136"/>
      <c r="Z32013" s="136"/>
      <c r="AC32013" s="136"/>
    </row>
    <row r="32014" spans="2:29">
      <c r="B32014" s="136"/>
      <c r="E32014" s="136"/>
      <c r="H32014" s="136"/>
      <c r="K32014" s="136"/>
      <c r="O32014" s="136"/>
      <c r="T32014" s="136"/>
      <c r="W32014" s="136"/>
      <c r="Z32014" s="136"/>
      <c r="AC32014" s="136"/>
    </row>
    <row r="32015" spans="2:29">
      <c r="B32015" s="136"/>
      <c r="E32015" s="136"/>
      <c r="H32015" s="136"/>
      <c r="K32015" s="136"/>
      <c r="O32015" s="136"/>
      <c r="T32015" s="136"/>
      <c r="W32015" s="136"/>
      <c r="Z32015" s="136"/>
      <c r="AC32015" s="136"/>
    </row>
    <row r="32016" spans="2:29">
      <c r="B32016" s="136"/>
      <c r="E32016" s="136"/>
      <c r="H32016" s="136"/>
      <c r="K32016" s="136"/>
      <c r="O32016" s="136"/>
      <c r="T32016" s="136"/>
      <c r="W32016" s="136"/>
      <c r="Z32016" s="136"/>
      <c r="AC32016" s="136"/>
    </row>
    <row r="32017" spans="2:29">
      <c r="B32017" s="136"/>
      <c r="E32017" s="136"/>
      <c r="H32017" s="136"/>
      <c r="K32017" s="136"/>
      <c r="O32017" s="136"/>
      <c r="T32017" s="136"/>
      <c r="W32017" s="136"/>
      <c r="Z32017" s="136"/>
      <c r="AC32017" s="136"/>
    </row>
    <row r="32018" spans="2:29">
      <c r="B32018" s="136"/>
      <c r="E32018" s="136"/>
      <c r="H32018" s="136"/>
      <c r="K32018" s="136"/>
      <c r="O32018" s="136"/>
      <c r="T32018" s="136"/>
      <c r="W32018" s="136"/>
      <c r="Z32018" s="136"/>
      <c r="AC32018" s="136"/>
    </row>
    <row r="32019" spans="2:29">
      <c r="B32019" s="136"/>
      <c r="E32019" s="136"/>
      <c r="H32019" s="136"/>
      <c r="K32019" s="136"/>
      <c r="O32019" s="136"/>
      <c r="T32019" s="136"/>
      <c r="W32019" s="136"/>
      <c r="Z32019" s="136"/>
      <c r="AC32019" s="136"/>
    </row>
    <row r="32020" spans="2:29">
      <c r="B32020" s="136"/>
      <c r="E32020" s="136"/>
      <c r="H32020" s="136"/>
      <c r="K32020" s="136"/>
      <c r="O32020" s="136"/>
      <c r="T32020" s="136"/>
      <c r="W32020" s="136"/>
      <c r="Z32020" s="136"/>
      <c r="AC32020" s="136"/>
    </row>
    <row r="32021" spans="2:29">
      <c r="B32021" s="136"/>
      <c r="E32021" s="136"/>
      <c r="H32021" s="136"/>
      <c r="K32021" s="136"/>
      <c r="O32021" s="136"/>
      <c r="T32021" s="136"/>
      <c r="W32021" s="136"/>
      <c r="Z32021" s="136"/>
      <c r="AC32021" s="136"/>
    </row>
    <row r="32022" spans="2:29">
      <c r="B32022" s="136"/>
      <c r="E32022" s="136"/>
      <c r="H32022" s="136"/>
      <c r="K32022" s="136"/>
      <c r="O32022" s="136"/>
      <c r="T32022" s="136"/>
      <c r="W32022" s="136"/>
      <c r="Z32022" s="136"/>
      <c r="AC32022" s="136"/>
    </row>
    <row r="32023" spans="2:29">
      <c r="B32023" s="136"/>
      <c r="E32023" s="136"/>
      <c r="H32023" s="136"/>
      <c r="K32023" s="136"/>
      <c r="O32023" s="136"/>
      <c r="T32023" s="136"/>
      <c r="W32023" s="136"/>
      <c r="Z32023" s="136"/>
      <c r="AC32023" s="136"/>
    </row>
    <row r="32024" spans="2:29">
      <c r="B32024" s="136"/>
      <c r="E32024" s="136"/>
      <c r="H32024" s="136"/>
      <c r="K32024" s="136"/>
      <c r="O32024" s="136"/>
      <c r="T32024" s="136"/>
      <c r="W32024" s="136"/>
      <c r="Z32024" s="136"/>
      <c r="AC32024" s="136"/>
    </row>
    <row r="32025" spans="2:29">
      <c r="B32025" s="136"/>
      <c r="E32025" s="136"/>
      <c r="H32025" s="136"/>
      <c r="K32025" s="136"/>
      <c r="O32025" s="136"/>
      <c r="T32025" s="136"/>
      <c r="W32025" s="136"/>
      <c r="Z32025" s="136"/>
      <c r="AC32025" s="136"/>
    </row>
    <row r="32026" spans="2:29">
      <c r="B32026" s="136"/>
      <c r="E32026" s="136"/>
      <c r="H32026" s="136"/>
      <c r="K32026" s="136"/>
      <c r="O32026" s="136"/>
      <c r="T32026" s="136"/>
      <c r="W32026" s="136"/>
      <c r="Z32026" s="136"/>
      <c r="AC32026" s="136"/>
    </row>
    <row r="32027" spans="2:29">
      <c r="B32027" s="136"/>
      <c r="E32027" s="136"/>
      <c r="H32027" s="136"/>
      <c r="K32027" s="136"/>
      <c r="O32027" s="136"/>
      <c r="T32027" s="136"/>
      <c r="W32027" s="136"/>
      <c r="Z32027" s="136"/>
      <c r="AC32027" s="136"/>
    </row>
    <row r="32028" spans="2:29">
      <c r="B32028" s="136"/>
      <c r="E32028" s="136"/>
      <c r="H32028" s="136"/>
      <c r="K32028" s="136"/>
      <c r="O32028" s="136"/>
      <c r="T32028" s="136"/>
      <c r="W32028" s="136"/>
      <c r="Z32028" s="136"/>
      <c r="AC32028" s="136"/>
    </row>
    <row r="32029" spans="2:29">
      <c r="B32029" s="136"/>
      <c r="E32029" s="136"/>
      <c r="H32029" s="136"/>
      <c r="K32029" s="136"/>
      <c r="O32029" s="136"/>
      <c r="T32029" s="136"/>
      <c r="W32029" s="136"/>
      <c r="Z32029" s="136"/>
      <c r="AC32029" s="136"/>
    </row>
    <row r="32030" spans="2:29">
      <c r="B32030" s="136"/>
      <c r="E32030" s="136"/>
      <c r="H32030" s="136"/>
      <c r="K32030" s="136"/>
      <c r="O32030" s="136"/>
      <c r="T32030" s="136"/>
      <c r="W32030" s="136"/>
      <c r="Z32030" s="136"/>
      <c r="AC32030" s="136"/>
    </row>
    <row r="32031" spans="2:29">
      <c r="B32031" s="136"/>
      <c r="E32031" s="136"/>
      <c r="H32031" s="136"/>
      <c r="K32031" s="136"/>
      <c r="O32031" s="136"/>
      <c r="T32031" s="136"/>
      <c r="W32031" s="136"/>
      <c r="Z32031" s="136"/>
      <c r="AC32031" s="136"/>
    </row>
    <row r="32032" spans="2:29">
      <c r="B32032" s="136"/>
      <c r="E32032" s="136"/>
      <c r="H32032" s="136"/>
      <c r="K32032" s="136"/>
      <c r="O32032" s="136"/>
      <c r="T32032" s="136"/>
      <c r="W32032" s="136"/>
      <c r="Z32032" s="136"/>
      <c r="AC32032" s="136"/>
    </row>
    <row r="32033" spans="2:29">
      <c r="B32033" s="136"/>
      <c r="E32033" s="136"/>
      <c r="H32033" s="136"/>
      <c r="K32033" s="136"/>
      <c r="O32033" s="136"/>
      <c r="T32033" s="136"/>
      <c r="W32033" s="136"/>
      <c r="Z32033" s="136"/>
      <c r="AC32033" s="136"/>
    </row>
    <row r="32034" spans="2:29">
      <c r="B32034" s="136"/>
      <c r="E32034" s="136"/>
      <c r="H32034" s="136"/>
      <c r="K32034" s="136"/>
      <c r="O32034" s="136"/>
      <c r="T32034" s="136"/>
      <c r="W32034" s="136"/>
      <c r="Z32034" s="136"/>
      <c r="AC32034" s="136"/>
    </row>
    <row r="32035" spans="2:29">
      <c r="B32035" s="136"/>
      <c r="E32035" s="136"/>
      <c r="H32035" s="136"/>
      <c r="K32035" s="136"/>
      <c r="O32035" s="136"/>
      <c r="T32035" s="136"/>
      <c r="W32035" s="136"/>
      <c r="Z32035" s="136"/>
      <c r="AC32035" s="136"/>
    </row>
    <row r="32036" spans="2:29">
      <c r="B32036" s="136"/>
      <c r="E32036" s="136"/>
      <c r="H32036" s="136"/>
      <c r="K32036" s="136"/>
      <c r="O32036" s="136"/>
      <c r="T32036" s="136"/>
      <c r="W32036" s="136"/>
      <c r="Z32036" s="136"/>
      <c r="AC32036" s="136"/>
    </row>
    <row r="32037" spans="2:29">
      <c r="B32037" s="136"/>
      <c r="E32037" s="136"/>
      <c r="H32037" s="136"/>
      <c r="K32037" s="136"/>
      <c r="O32037" s="136"/>
      <c r="T32037" s="136"/>
      <c r="W32037" s="136"/>
      <c r="Z32037" s="136"/>
      <c r="AC32037" s="136"/>
    </row>
    <row r="32038" spans="2:29">
      <c r="B32038" s="136"/>
      <c r="E32038" s="136"/>
      <c r="H32038" s="136"/>
      <c r="K32038" s="136"/>
      <c r="O32038" s="136"/>
      <c r="T32038" s="136"/>
      <c r="W32038" s="136"/>
      <c r="Z32038" s="136"/>
      <c r="AC32038" s="136"/>
    </row>
    <row r="32039" spans="2:29">
      <c r="B32039" s="136"/>
      <c r="E32039" s="136"/>
      <c r="H32039" s="136"/>
      <c r="K32039" s="136"/>
      <c r="O32039" s="136"/>
      <c r="T32039" s="136"/>
      <c r="W32039" s="136"/>
      <c r="Z32039" s="136"/>
      <c r="AC32039" s="136"/>
    </row>
    <row r="32040" spans="2:29">
      <c r="B32040" s="136"/>
      <c r="E32040" s="136"/>
      <c r="H32040" s="136"/>
      <c r="K32040" s="136"/>
      <c r="O32040" s="136"/>
      <c r="T32040" s="136"/>
      <c r="W32040" s="136"/>
      <c r="Z32040" s="136"/>
      <c r="AC32040" s="136"/>
    </row>
    <row r="32041" spans="2:29">
      <c r="B32041" s="136"/>
      <c r="E32041" s="136"/>
      <c r="H32041" s="136"/>
      <c r="K32041" s="136"/>
      <c r="O32041" s="136"/>
      <c r="T32041" s="136"/>
      <c r="W32041" s="136"/>
      <c r="Z32041" s="136"/>
      <c r="AC32041" s="136"/>
    </row>
    <row r="32042" spans="2:29">
      <c r="B32042" s="136"/>
      <c r="E32042" s="136"/>
      <c r="H32042" s="136"/>
      <c r="K32042" s="136"/>
      <c r="O32042" s="136"/>
      <c r="T32042" s="136"/>
      <c r="W32042" s="136"/>
      <c r="Z32042" s="136"/>
      <c r="AC32042" s="136"/>
    </row>
    <row r="32043" spans="2:29">
      <c r="B32043" s="136"/>
      <c r="E32043" s="136"/>
      <c r="H32043" s="136"/>
      <c r="K32043" s="136"/>
      <c r="O32043" s="136"/>
      <c r="T32043" s="136"/>
      <c r="W32043" s="136"/>
      <c r="Z32043" s="136"/>
      <c r="AC32043" s="136"/>
    </row>
    <row r="32044" spans="2:29">
      <c r="B32044" s="136"/>
      <c r="E32044" s="136"/>
      <c r="H32044" s="136"/>
      <c r="K32044" s="136"/>
      <c r="O32044" s="136"/>
      <c r="T32044" s="136"/>
      <c r="W32044" s="136"/>
      <c r="Z32044" s="136"/>
      <c r="AC32044" s="136"/>
    </row>
    <row r="32045" spans="2:29">
      <c r="B32045" s="136"/>
      <c r="E32045" s="136"/>
      <c r="H32045" s="136"/>
      <c r="K32045" s="136"/>
      <c r="O32045" s="136"/>
      <c r="T32045" s="136"/>
      <c r="W32045" s="136"/>
      <c r="Z32045" s="136"/>
      <c r="AC32045" s="136"/>
    </row>
    <row r="32046" spans="2:29">
      <c r="B32046" s="136"/>
      <c r="E32046" s="136"/>
      <c r="H32046" s="136"/>
      <c r="K32046" s="136"/>
      <c r="O32046" s="136"/>
      <c r="T32046" s="136"/>
      <c r="W32046" s="136"/>
      <c r="Z32046" s="136"/>
      <c r="AC32046" s="136"/>
    </row>
    <row r="32047" spans="2:29">
      <c r="B32047" s="136"/>
      <c r="E32047" s="136"/>
      <c r="H32047" s="136"/>
      <c r="K32047" s="136"/>
      <c r="O32047" s="136"/>
      <c r="T32047" s="136"/>
      <c r="W32047" s="136"/>
      <c r="Z32047" s="136"/>
      <c r="AC32047" s="136"/>
    </row>
    <row r="32048" spans="2:29">
      <c r="B32048" s="136"/>
      <c r="E32048" s="136"/>
      <c r="H32048" s="136"/>
      <c r="K32048" s="136"/>
      <c r="O32048" s="136"/>
      <c r="T32048" s="136"/>
      <c r="W32048" s="136"/>
      <c r="Z32048" s="136"/>
      <c r="AC32048" s="136"/>
    </row>
    <row r="32049" spans="2:29">
      <c r="B32049" s="136"/>
      <c r="E32049" s="136"/>
      <c r="H32049" s="136"/>
      <c r="K32049" s="136"/>
      <c r="O32049" s="136"/>
      <c r="T32049" s="136"/>
      <c r="W32049" s="136"/>
      <c r="Z32049" s="136"/>
      <c r="AC32049" s="136"/>
    </row>
    <row r="32050" spans="2:29">
      <c r="B32050" s="136"/>
      <c r="E32050" s="136"/>
      <c r="H32050" s="136"/>
      <c r="K32050" s="136"/>
      <c r="O32050" s="136"/>
      <c r="T32050" s="136"/>
      <c r="W32050" s="136"/>
      <c r="Z32050" s="136"/>
      <c r="AC32050" s="136"/>
    </row>
    <row r="32051" spans="2:29">
      <c r="B32051" s="136"/>
      <c r="E32051" s="136"/>
      <c r="H32051" s="136"/>
      <c r="K32051" s="136"/>
      <c r="O32051" s="136"/>
      <c r="T32051" s="136"/>
      <c r="W32051" s="136"/>
      <c r="Z32051" s="136"/>
      <c r="AC32051" s="136"/>
    </row>
    <row r="32052" spans="2:29">
      <c r="B32052" s="136"/>
      <c r="E32052" s="136"/>
      <c r="H32052" s="136"/>
      <c r="K32052" s="136"/>
      <c r="O32052" s="136"/>
      <c r="T32052" s="136"/>
      <c r="W32052" s="136"/>
      <c r="Z32052" s="136"/>
      <c r="AC32052" s="136"/>
    </row>
    <row r="32053" spans="2:29">
      <c r="B32053" s="136"/>
      <c r="E32053" s="136"/>
      <c r="H32053" s="136"/>
      <c r="K32053" s="136"/>
      <c r="O32053" s="136"/>
      <c r="T32053" s="136"/>
      <c r="W32053" s="136"/>
      <c r="Z32053" s="136"/>
      <c r="AC32053" s="136"/>
    </row>
    <row r="32054" spans="2:29">
      <c r="B32054" s="136"/>
      <c r="E32054" s="136"/>
      <c r="H32054" s="136"/>
      <c r="K32054" s="136"/>
      <c r="O32054" s="136"/>
      <c r="T32054" s="136"/>
      <c r="W32054" s="136"/>
      <c r="Z32054" s="136"/>
      <c r="AC32054" s="136"/>
    </row>
    <row r="32055" spans="2:29">
      <c r="B32055" s="136"/>
      <c r="E32055" s="136"/>
      <c r="H32055" s="136"/>
      <c r="K32055" s="136"/>
      <c r="O32055" s="136"/>
      <c r="T32055" s="136"/>
      <c r="W32055" s="136"/>
      <c r="Z32055" s="136"/>
      <c r="AC32055" s="136"/>
    </row>
    <row r="32056" spans="2:29">
      <c r="B32056" s="136"/>
      <c r="E32056" s="136"/>
      <c r="H32056" s="136"/>
      <c r="K32056" s="136"/>
      <c r="O32056" s="136"/>
      <c r="T32056" s="136"/>
      <c r="W32056" s="136"/>
      <c r="Z32056" s="136"/>
      <c r="AC32056" s="136"/>
    </row>
    <row r="32057" spans="2:29">
      <c r="B32057" s="136"/>
      <c r="E32057" s="136"/>
      <c r="H32057" s="136"/>
      <c r="K32057" s="136"/>
      <c r="O32057" s="136"/>
      <c r="T32057" s="136"/>
      <c r="W32057" s="136"/>
      <c r="Z32057" s="136"/>
      <c r="AC32057" s="136"/>
    </row>
    <row r="32058" spans="2:29">
      <c r="B32058" s="136"/>
      <c r="E32058" s="136"/>
      <c r="H32058" s="136"/>
      <c r="K32058" s="136"/>
      <c r="O32058" s="136"/>
      <c r="T32058" s="136"/>
      <c r="W32058" s="136"/>
      <c r="Z32058" s="136"/>
      <c r="AC32058" s="136"/>
    </row>
    <row r="32059" spans="2:29">
      <c r="B32059" s="136"/>
      <c r="E32059" s="136"/>
      <c r="H32059" s="136"/>
      <c r="K32059" s="136"/>
      <c r="O32059" s="136"/>
      <c r="T32059" s="136"/>
      <c r="W32059" s="136"/>
      <c r="Z32059" s="136"/>
      <c r="AC32059" s="136"/>
    </row>
    <row r="32060" spans="2:29">
      <c r="B32060" s="136"/>
      <c r="E32060" s="136"/>
      <c r="H32060" s="136"/>
      <c r="K32060" s="136"/>
      <c r="O32060" s="136"/>
      <c r="T32060" s="136"/>
      <c r="W32060" s="136"/>
      <c r="Z32060" s="136"/>
      <c r="AC32060" s="136"/>
    </row>
    <row r="32061" spans="2:29">
      <c r="B32061" s="136"/>
      <c r="E32061" s="136"/>
      <c r="H32061" s="136"/>
      <c r="K32061" s="136"/>
      <c r="O32061" s="136"/>
      <c r="T32061" s="136"/>
      <c r="W32061" s="136"/>
      <c r="Z32061" s="136"/>
      <c r="AC32061" s="136"/>
    </row>
    <row r="32062" spans="2:29">
      <c r="B32062" s="136"/>
      <c r="E32062" s="136"/>
      <c r="H32062" s="136"/>
      <c r="K32062" s="136"/>
      <c r="O32062" s="136"/>
      <c r="T32062" s="136"/>
      <c r="W32062" s="136"/>
      <c r="Z32062" s="136"/>
      <c r="AC32062" s="136"/>
    </row>
    <row r="32063" spans="2:29">
      <c r="B32063" s="136"/>
      <c r="E32063" s="136"/>
      <c r="H32063" s="136"/>
      <c r="K32063" s="136"/>
      <c r="O32063" s="136"/>
      <c r="T32063" s="136"/>
      <c r="W32063" s="136"/>
      <c r="Z32063" s="136"/>
      <c r="AC32063" s="136"/>
    </row>
    <row r="32064" spans="2:29">
      <c r="B32064" s="136"/>
      <c r="E32064" s="136"/>
      <c r="H32064" s="136"/>
      <c r="K32064" s="136"/>
      <c r="O32064" s="136"/>
      <c r="T32064" s="136"/>
      <c r="W32064" s="136"/>
      <c r="Z32064" s="136"/>
      <c r="AC32064" s="136"/>
    </row>
    <row r="32065" spans="2:29">
      <c r="B32065" s="136"/>
      <c r="E32065" s="136"/>
      <c r="H32065" s="136"/>
      <c r="K32065" s="136"/>
      <c r="O32065" s="136"/>
      <c r="T32065" s="136"/>
      <c r="W32065" s="136"/>
      <c r="Z32065" s="136"/>
      <c r="AC32065" s="136"/>
    </row>
    <row r="32066" spans="2:29">
      <c r="B32066" s="136"/>
      <c r="E32066" s="136"/>
      <c r="H32066" s="136"/>
      <c r="K32066" s="136"/>
      <c r="O32066" s="136"/>
      <c r="T32066" s="136"/>
      <c r="W32066" s="136"/>
      <c r="Z32066" s="136"/>
      <c r="AC32066" s="136"/>
    </row>
    <row r="32067" spans="2:29">
      <c r="B32067" s="136"/>
      <c r="E32067" s="136"/>
      <c r="H32067" s="136"/>
      <c r="K32067" s="136"/>
      <c r="O32067" s="136"/>
      <c r="T32067" s="136"/>
      <c r="W32067" s="136"/>
      <c r="Z32067" s="136"/>
      <c r="AC32067" s="136"/>
    </row>
    <row r="32068" spans="2:29">
      <c r="B32068" s="136"/>
      <c r="E32068" s="136"/>
      <c r="H32068" s="136"/>
      <c r="K32068" s="136"/>
      <c r="O32068" s="136"/>
      <c r="T32068" s="136"/>
      <c r="W32068" s="136"/>
      <c r="Z32068" s="136"/>
      <c r="AC32068" s="136"/>
    </row>
    <row r="32069" spans="2:29">
      <c r="B32069" s="136"/>
      <c r="E32069" s="136"/>
      <c r="H32069" s="136"/>
      <c r="K32069" s="136"/>
      <c r="O32069" s="136"/>
      <c r="T32069" s="136"/>
      <c r="W32069" s="136"/>
      <c r="Z32069" s="136"/>
      <c r="AC32069" s="136"/>
    </row>
    <row r="32070" spans="2:29">
      <c r="B32070" s="136"/>
      <c r="E32070" s="136"/>
      <c r="H32070" s="136"/>
      <c r="K32070" s="136"/>
      <c r="O32070" s="136"/>
      <c r="T32070" s="136"/>
      <c r="W32070" s="136"/>
      <c r="Z32070" s="136"/>
      <c r="AC32070" s="136"/>
    </row>
    <row r="32071" spans="2:29">
      <c r="B32071" s="136"/>
      <c r="E32071" s="136"/>
      <c r="H32071" s="136"/>
      <c r="K32071" s="136"/>
      <c r="O32071" s="136"/>
      <c r="T32071" s="136"/>
      <c r="W32071" s="136"/>
      <c r="Z32071" s="136"/>
      <c r="AC32071" s="136"/>
    </row>
    <row r="32072" spans="2:29">
      <c r="B32072" s="136"/>
      <c r="E32072" s="136"/>
      <c r="H32072" s="136"/>
      <c r="K32072" s="136"/>
      <c r="O32072" s="136"/>
      <c r="T32072" s="136"/>
      <c r="W32072" s="136"/>
      <c r="Z32072" s="136"/>
      <c r="AC32072" s="136"/>
    </row>
    <row r="32073" spans="2:29">
      <c r="B32073" s="136"/>
      <c r="E32073" s="136"/>
      <c r="H32073" s="136"/>
      <c r="K32073" s="136"/>
      <c r="O32073" s="136"/>
      <c r="T32073" s="136"/>
      <c r="W32073" s="136"/>
      <c r="Z32073" s="136"/>
      <c r="AC32073" s="136"/>
    </row>
    <row r="32074" spans="2:29">
      <c r="B32074" s="136"/>
      <c r="E32074" s="136"/>
      <c r="H32074" s="136"/>
      <c r="K32074" s="136"/>
      <c r="O32074" s="136"/>
      <c r="T32074" s="136"/>
      <c r="W32074" s="136"/>
      <c r="Z32074" s="136"/>
      <c r="AC32074" s="136"/>
    </row>
    <row r="32075" spans="2:29">
      <c r="B32075" s="136"/>
      <c r="E32075" s="136"/>
      <c r="H32075" s="136"/>
      <c r="K32075" s="136"/>
      <c r="O32075" s="136"/>
      <c r="T32075" s="136"/>
      <c r="W32075" s="136"/>
      <c r="Z32075" s="136"/>
      <c r="AC32075" s="136"/>
    </row>
    <row r="32076" spans="2:29">
      <c r="B32076" s="136"/>
      <c r="E32076" s="136"/>
      <c r="H32076" s="136"/>
      <c r="K32076" s="136"/>
      <c r="O32076" s="136"/>
      <c r="T32076" s="136"/>
      <c r="W32076" s="136"/>
      <c r="Z32076" s="136"/>
      <c r="AC32076" s="136"/>
    </row>
    <row r="32077" spans="2:29">
      <c r="B32077" s="136"/>
      <c r="E32077" s="136"/>
      <c r="H32077" s="136"/>
      <c r="K32077" s="136"/>
      <c r="O32077" s="136"/>
      <c r="T32077" s="136"/>
      <c r="W32077" s="136"/>
      <c r="Z32077" s="136"/>
      <c r="AC32077" s="136"/>
    </row>
    <row r="32078" spans="2:29">
      <c r="B32078" s="136"/>
      <c r="E32078" s="136"/>
      <c r="H32078" s="136"/>
      <c r="K32078" s="136"/>
      <c r="O32078" s="136"/>
      <c r="T32078" s="136"/>
      <c r="W32078" s="136"/>
      <c r="Z32078" s="136"/>
      <c r="AC32078" s="136"/>
    </row>
    <row r="32079" spans="2:29">
      <c r="B32079" s="136"/>
      <c r="E32079" s="136"/>
      <c r="H32079" s="136"/>
      <c r="K32079" s="136"/>
      <c r="O32079" s="136"/>
      <c r="T32079" s="136"/>
      <c r="W32079" s="136"/>
      <c r="Z32079" s="136"/>
      <c r="AC32079" s="136"/>
    </row>
    <row r="32080" spans="2:29">
      <c r="B32080" s="136"/>
      <c r="E32080" s="136"/>
      <c r="H32080" s="136"/>
      <c r="K32080" s="136"/>
      <c r="O32080" s="136"/>
      <c r="T32080" s="136"/>
      <c r="W32080" s="136"/>
      <c r="Z32080" s="136"/>
      <c r="AC32080" s="136"/>
    </row>
    <row r="32081" spans="2:29">
      <c r="B32081" s="136"/>
      <c r="E32081" s="136"/>
      <c r="H32081" s="136"/>
      <c r="K32081" s="136"/>
      <c r="O32081" s="136"/>
      <c r="T32081" s="136"/>
      <c r="W32081" s="136"/>
      <c r="Z32081" s="136"/>
      <c r="AC32081" s="136"/>
    </row>
    <row r="32082" spans="2:29">
      <c r="B32082" s="136"/>
      <c r="E32082" s="136"/>
      <c r="H32082" s="136"/>
      <c r="K32082" s="136"/>
      <c r="O32082" s="136"/>
      <c r="T32082" s="136"/>
      <c r="W32082" s="136"/>
      <c r="Z32082" s="136"/>
      <c r="AC32082" s="136"/>
    </row>
    <row r="32083" spans="2:29">
      <c r="B32083" s="136"/>
      <c r="E32083" s="136"/>
      <c r="H32083" s="136"/>
      <c r="K32083" s="136"/>
      <c r="O32083" s="136"/>
      <c r="T32083" s="136"/>
      <c r="W32083" s="136"/>
      <c r="Z32083" s="136"/>
      <c r="AC32083" s="136"/>
    </row>
    <row r="32084" spans="2:29">
      <c r="B32084" s="136"/>
      <c r="E32084" s="136"/>
      <c r="H32084" s="136"/>
      <c r="K32084" s="136"/>
      <c r="O32084" s="136"/>
      <c r="T32084" s="136"/>
      <c r="W32084" s="136"/>
      <c r="Z32084" s="136"/>
      <c r="AC32084" s="136"/>
    </row>
    <row r="32085" spans="2:29">
      <c r="B32085" s="136"/>
      <c r="E32085" s="136"/>
      <c r="H32085" s="136"/>
      <c r="K32085" s="136"/>
      <c r="O32085" s="136"/>
      <c r="T32085" s="136"/>
      <c r="W32085" s="136"/>
      <c r="Z32085" s="136"/>
      <c r="AC32085" s="136"/>
    </row>
    <row r="32086" spans="2:29">
      <c r="B32086" s="136"/>
      <c r="E32086" s="136"/>
      <c r="H32086" s="136"/>
      <c r="K32086" s="136"/>
      <c r="O32086" s="136"/>
      <c r="T32086" s="136"/>
      <c r="W32086" s="136"/>
      <c r="Z32086" s="136"/>
      <c r="AC32086" s="136"/>
    </row>
    <row r="32087" spans="2:29">
      <c r="B32087" s="136"/>
      <c r="E32087" s="136"/>
      <c r="H32087" s="136"/>
      <c r="K32087" s="136"/>
      <c r="O32087" s="136"/>
      <c r="T32087" s="136"/>
      <c r="W32087" s="136"/>
      <c r="Z32087" s="136"/>
      <c r="AC32087" s="136"/>
    </row>
    <row r="32088" spans="2:29">
      <c r="B32088" s="136"/>
      <c r="E32088" s="136"/>
      <c r="H32088" s="136"/>
      <c r="K32088" s="136"/>
      <c r="O32088" s="136"/>
      <c r="T32088" s="136"/>
      <c r="W32088" s="136"/>
      <c r="Z32088" s="136"/>
      <c r="AC32088" s="136"/>
    </row>
    <row r="32089" spans="2:29">
      <c r="B32089" s="136"/>
      <c r="E32089" s="136"/>
      <c r="H32089" s="136"/>
      <c r="K32089" s="136"/>
      <c r="O32089" s="136"/>
      <c r="T32089" s="136"/>
      <c r="W32089" s="136"/>
      <c r="Z32089" s="136"/>
      <c r="AC32089" s="136"/>
    </row>
    <row r="32090" spans="2:29">
      <c r="B32090" s="136"/>
      <c r="E32090" s="136"/>
      <c r="H32090" s="136"/>
      <c r="K32090" s="136"/>
      <c r="O32090" s="136"/>
      <c r="T32090" s="136"/>
      <c r="W32090" s="136"/>
      <c r="Z32090" s="136"/>
      <c r="AC32090" s="136"/>
    </row>
    <row r="32091" spans="2:29">
      <c r="B32091" s="136"/>
      <c r="E32091" s="136"/>
      <c r="H32091" s="136"/>
      <c r="K32091" s="136"/>
      <c r="O32091" s="136"/>
      <c r="T32091" s="136"/>
      <c r="W32091" s="136"/>
      <c r="Z32091" s="136"/>
      <c r="AC32091" s="136"/>
    </row>
    <row r="32092" spans="2:29">
      <c r="B32092" s="136"/>
      <c r="E32092" s="136"/>
      <c r="H32092" s="136"/>
      <c r="K32092" s="136"/>
      <c r="O32092" s="136"/>
      <c r="T32092" s="136"/>
      <c r="W32092" s="136"/>
      <c r="Z32092" s="136"/>
      <c r="AC32092" s="136"/>
    </row>
    <row r="32093" spans="2:29">
      <c r="B32093" s="136"/>
      <c r="E32093" s="136"/>
      <c r="H32093" s="136"/>
      <c r="K32093" s="136"/>
      <c r="O32093" s="136"/>
      <c r="T32093" s="136"/>
      <c r="W32093" s="136"/>
      <c r="Z32093" s="136"/>
      <c r="AC32093" s="136"/>
    </row>
    <row r="32094" spans="2:29">
      <c r="B32094" s="136"/>
      <c r="E32094" s="136"/>
      <c r="H32094" s="136"/>
      <c r="K32094" s="136"/>
      <c r="O32094" s="136"/>
      <c r="T32094" s="136"/>
      <c r="W32094" s="136"/>
      <c r="Z32094" s="136"/>
      <c r="AC32094" s="136"/>
    </row>
    <row r="32095" spans="2:29">
      <c r="B32095" s="136"/>
      <c r="E32095" s="136"/>
      <c r="H32095" s="136"/>
      <c r="K32095" s="136"/>
      <c r="O32095" s="136"/>
      <c r="T32095" s="136"/>
      <c r="W32095" s="136"/>
      <c r="Z32095" s="136"/>
      <c r="AC32095" s="136"/>
    </row>
    <row r="32096" spans="2:29">
      <c r="B32096" s="136"/>
      <c r="E32096" s="136"/>
      <c r="H32096" s="136"/>
      <c r="K32096" s="136"/>
      <c r="O32096" s="136"/>
      <c r="T32096" s="136"/>
      <c r="W32096" s="136"/>
      <c r="Z32096" s="136"/>
      <c r="AC32096" s="136"/>
    </row>
    <row r="32097" spans="2:29">
      <c r="B32097" s="136"/>
      <c r="E32097" s="136"/>
      <c r="H32097" s="136"/>
      <c r="K32097" s="136"/>
      <c r="O32097" s="136"/>
      <c r="T32097" s="136"/>
      <c r="W32097" s="136"/>
      <c r="Z32097" s="136"/>
      <c r="AC32097" s="136"/>
    </row>
    <row r="32098" spans="2:29">
      <c r="B32098" s="136"/>
      <c r="E32098" s="136"/>
      <c r="H32098" s="136"/>
      <c r="K32098" s="136"/>
      <c r="O32098" s="136"/>
      <c r="T32098" s="136"/>
      <c r="W32098" s="136"/>
      <c r="Z32098" s="136"/>
      <c r="AC32098" s="136"/>
    </row>
    <row r="32099" spans="2:29">
      <c r="B32099" s="136"/>
      <c r="E32099" s="136"/>
      <c r="H32099" s="136"/>
      <c r="K32099" s="136"/>
      <c r="O32099" s="136"/>
      <c r="T32099" s="136"/>
      <c r="W32099" s="136"/>
      <c r="Z32099" s="136"/>
      <c r="AC32099" s="136"/>
    </row>
    <row r="32100" spans="2:29">
      <c r="B32100" s="136"/>
      <c r="E32100" s="136"/>
      <c r="H32100" s="136"/>
      <c r="K32100" s="136"/>
      <c r="O32100" s="136"/>
      <c r="T32100" s="136"/>
      <c r="W32100" s="136"/>
      <c r="Z32100" s="136"/>
      <c r="AC32100" s="136"/>
    </row>
    <row r="32101" spans="2:29">
      <c r="B32101" s="136"/>
      <c r="E32101" s="136"/>
      <c r="H32101" s="136"/>
      <c r="K32101" s="136"/>
      <c r="O32101" s="136"/>
      <c r="T32101" s="136"/>
      <c r="W32101" s="136"/>
      <c r="Z32101" s="136"/>
      <c r="AC32101" s="136"/>
    </row>
    <row r="32102" spans="2:29">
      <c r="B32102" s="136"/>
      <c r="E32102" s="136"/>
      <c r="H32102" s="136"/>
      <c r="K32102" s="136"/>
      <c r="O32102" s="136"/>
      <c r="T32102" s="136"/>
      <c r="W32102" s="136"/>
      <c r="Z32102" s="136"/>
      <c r="AC32102" s="136"/>
    </row>
    <row r="32103" spans="2:29">
      <c r="B32103" s="136"/>
      <c r="E32103" s="136"/>
      <c r="H32103" s="136"/>
      <c r="K32103" s="136"/>
      <c r="O32103" s="136"/>
      <c r="T32103" s="136"/>
      <c r="W32103" s="136"/>
      <c r="Z32103" s="136"/>
      <c r="AC32103" s="136"/>
    </row>
    <row r="32104" spans="2:29">
      <c r="B32104" s="136"/>
      <c r="E32104" s="136"/>
      <c r="H32104" s="136"/>
      <c r="K32104" s="136"/>
      <c r="O32104" s="136"/>
      <c r="T32104" s="136"/>
      <c r="W32104" s="136"/>
      <c r="Z32104" s="136"/>
      <c r="AC32104" s="136"/>
    </row>
    <row r="32105" spans="2:29">
      <c r="B32105" s="136"/>
      <c r="E32105" s="136"/>
      <c r="H32105" s="136"/>
      <c r="K32105" s="136"/>
      <c r="O32105" s="136"/>
      <c r="T32105" s="136"/>
      <c r="W32105" s="136"/>
      <c r="Z32105" s="136"/>
      <c r="AC32105" s="136"/>
    </row>
    <row r="32106" spans="2:29">
      <c r="B32106" s="136"/>
      <c r="E32106" s="136"/>
      <c r="H32106" s="136"/>
      <c r="K32106" s="136"/>
      <c r="O32106" s="136"/>
      <c r="T32106" s="136"/>
      <c r="W32106" s="136"/>
      <c r="Z32106" s="136"/>
      <c r="AC32106" s="136"/>
    </row>
    <row r="32107" spans="2:29">
      <c r="B32107" s="136"/>
      <c r="E32107" s="136"/>
      <c r="H32107" s="136"/>
      <c r="K32107" s="136"/>
      <c r="O32107" s="136"/>
      <c r="T32107" s="136"/>
      <c r="W32107" s="136"/>
      <c r="Z32107" s="136"/>
      <c r="AC32107" s="136"/>
    </row>
    <row r="32108" spans="2:29">
      <c r="B32108" s="136"/>
      <c r="E32108" s="136"/>
      <c r="H32108" s="136"/>
      <c r="K32108" s="136"/>
      <c r="O32108" s="136"/>
      <c r="T32108" s="136"/>
      <c r="W32108" s="136"/>
      <c r="Z32108" s="136"/>
      <c r="AC32108" s="136"/>
    </row>
    <row r="32109" spans="2:29">
      <c r="B32109" s="136"/>
      <c r="E32109" s="136"/>
      <c r="H32109" s="136"/>
      <c r="K32109" s="136"/>
      <c r="O32109" s="136"/>
      <c r="T32109" s="136"/>
      <c r="W32109" s="136"/>
      <c r="Z32109" s="136"/>
      <c r="AC32109" s="136"/>
    </row>
    <row r="32110" spans="2:29">
      <c r="B32110" s="136"/>
      <c r="E32110" s="136"/>
      <c r="H32110" s="136"/>
      <c r="K32110" s="136"/>
      <c r="O32110" s="136"/>
      <c r="T32110" s="136"/>
      <c r="W32110" s="136"/>
      <c r="Z32110" s="136"/>
      <c r="AC32110" s="136"/>
    </row>
    <row r="32111" spans="2:29">
      <c r="B32111" s="136"/>
      <c r="E32111" s="136"/>
      <c r="H32111" s="136"/>
      <c r="K32111" s="136"/>
      <c r="O32111" s="136"/>
      <c r="T32111" s="136"/>
      <c r="W32111" s="136"/>
      <c r="Z32111" s="136"/>
      <c r="AC32111" s="136"/>
    </row>
    <row r="32112" spans="2:29">
      <c r="B32112" s="136"/>
      <c r="E32112" s="136"/>
      <c r="H32112" s="136"/>
      <c r="K32112" s="136"/>
      <c r="O32112" s="136"/>
      <c r="T32112" s="136"/>
      <c r="W32112" s="136"/>
      <c r="Z32112" s="136"/>
      <c r="AC32112" s="136"/>
    </row>
    <row r="32113" spans="2:29">
      <c r="B32113" s="136"/>
      <c r="E32113" s="136"/>
      <c r="H32113" s="136"/>
      <c r="K32113" s="136"/>
      <c r="O32113" s="136"/>
      <c r="T32113" s="136"/>
      <c r="W32113" s="136"/>
      <c r="Z32113" s="136"/>
      <c r="AC32113" s="136"/>
    </row>
    <row r="32114" spans="2:29">
      <c r="B32114" s="136"/>
      <c r="E32114" s="136"/>
      <c r="H32114" s="136"/>
      <c r="K32114" s="136"/>
      <c r="O32114" s="136"/>
      <c r="T32114" s="136"/>
      <c r="W32114" s="136"/>
      <c r="Z32114" s="136"/>
      <c r="AC32114" s="136"/>
    </row>
    <row r="32115" spans="2:29">
      <c r="B32115" s="136"/>
      <c r="E32115" s="136"/>
      <c r="H32115" s="136"/>
      <c r="K32115" s="136"/>
      <c r="O32115" s="136"/>
      <c r="T32115" s="136"/>
      <c r="W32115" s="136"/>
      <c r="Z32115" s="136"/>
      <c r="AC32115" s="136"/>
    </row>
    <row r="32116" spans="2:29">
      <c r="B32116" s="136"/>
      <c r="E32116" s="136"/>
      <c r="H32116" s="136"/>
      <c r="K32116" s="136"/>
      <c r="O32116" s="136"/>
      <c r="T32116" s="136"/>
      <c r="W32116" s="136"/>
      <c r="Z32116" s="136"/>
      <c r="AC32116" s="136"/>
    </row>
    <row r="32117" spans="2:29">
      <c r="B32117" s="136"/>
      <c r="E32117" s="136"/>
      <c r="H32117" s="136"/>
      <c r="K32117" s="136"/>
      <c r="O32117" s="136"/>
      <c r="T32117" s="136"/>
      <c r="W32117" s="136"/>
      <c r="Z32117" s="136"/>
      <c r="AC32117" s="136"/>
    </row>
    <row r="32118" spans="2:29">
      <c r="B32118" s="136"/>
      <c r="E32118" s="136"/>
      <c r="H32118" s="136"/>
      <c r="K32118" s="136"/>
      <c r="O32118" s="136"/>
      <c r="T32118" s="136"/>
      <c r="W32118" s="136"/>
      <c r="Z32118" s="136"/>
      <c r="AC32118" s="136"/>
    </row>
    <row r="32119" spans="2:29">
      <c r="B32119" s="136"/>
      <c r="E32119" s="136"/>
      <c r="H32119" s="136"/>
      <c r="K32119" s="136"/>
      <c r="O32119" s="136"/>
      <c r="T32119" s="136"/>
      <c r="W32119" s="136"/>
      <c r="Z32119" s="136"/>
      <c r="AC32119" s="136"/>
    </row>
    <row r="32120" spans="2:29">
      <c r="B32120" s="136"/>
      <c r="E32120" s="136"/>
      <c r="H32120" s="136"/>
      <c r="K32120" s="136"/>
      <c r="O32120" s="136"/>
      <c r="T32120" s="136"/>
      <c r="W32120" s="136"/>
      <c r="Z32120" s="136"/>
      <c r="AC32120" s="136"/>
    </row>
    <row r="32121" spans="2:29">
      <c r="B32121" s="136"/>
      <c r="E32121" s="136"/>
      <c r="H32121" s="136"/>
      <c r="K32121" s="136"/>
      <c r="O32121" s="136"/>
      <c r="T32121" s="136"/>
      <c r="W32121" s="136"/>
      <c r="Z32121" s="136"/>
      <c r="AC32121" s="136"/>
    </row>
    <row r="32122" spans="2:29">
      <c r="B32122" s="136"/>
      <c r="E32122" s="136"/>
      <c r="H32122" s="136"/>
      <c r="K32122" s="136"/>
      <c r="O32122" s="136"/>
      <c r="T32122" s="136"/>
      <c r="W32122" s="136"/>
      <c r="Z32122" s="136"/>
      <c r="AC32122" s="136"/>
    </row>
    <row r="32123" spans="2:29">
      <c r="B32123" s="136"/>
      <c r="E32123" s="136"/>
      <c r="H32123" s="136"/>
      <c r="K32123" s="136"/>
      <c r="O32123" s="136"/>
      <c r="T32123" s="136"/>
      <c r="W32123" s="136"/>
      <c r="Z32123" s="136"/>
      <c r="AC32123" s="136"/>
    </row>
    <row r="32124" spans="2:29">
      <c r="B32124" s="136"/>
      <c r="E32124" s="136"/>
      <c r="H32124" s="136"/>
      <c r="K32124" s="136"/>
      <c r="O32124" s="136"/>
      <c r="T32124" s="136"/>
      <c r="W32124" s="136"/>
      <c r="Z32124" s="136"/>
      <c r="AC32124" s="136"/>
    </row>
    <row r="32125" spans="2:29">
      <c r="B32125" s="136"/>
      <c r="E32125" s="136"/>
      <c r="H32125" s="136"/>
      <c r="K32125" s="136"/>
      <c r="O32125" s="136"/>
      <c r="T32125" s="136"/>
      <c r="W32125" s="136"/>
      <c r="Z32125" s="136"/>
      <c r="AC32125" s="136"/>
    </row>
    <row r="32126" spans="2:29">
      <c r="B32126" s="136"/>
      <c r="E32126" s="136"/>
      <c r="H32126" s="136"/>
      <c r="K32126" s="136"/>
      <c r="O32126" s="136"/>
      <c r="T32126" s="136"/>
      <c r="W32126" s="136"/>
      <c r="Z32126" s="136"/>
      <c r="AC32126" s="136"/>
    </row>
    <row r="32127" spans="2:29">
      <c r="B32127" s="136"/>
      <c r="E32127" s="136"/>
      <c r="H32127" s="136"/>
      <c r="K32127" s="136"/>
      <c r="O32127" s="136"/>
      <c r="T32127" s="136"/>
      <c r="W32127" s="136"/>
      <c r="Z32127" s="136"/>
      <c r="AC32127" s="136"/>
    </row>
    <row r="32128" spans="2:29">
      <c r="B32128" s="136"/>
      <c r="E32128" s="136"/>
      <c r="H32128" s="136"/>
      <c r="K32128" s="136"/>
      <c r="O32128" s="136"/>
      <c r="T32128" s="136"/>
      <c r="W32128" s="136"/>
      <c r="Z32128" s="136"/>
      <c r="AC32128" s="136"/>
    </row>
    <row r="32129" spans="2:29">
      <c r="B32129" s="136"/>
      <c r="E32129" s="136"/>
      <c r="H32129" s="136"/>
      <c r="K32129" s="136"/>
      <c r="O32129" s="136"/>
      <c r="T32129" s="136"/>
      <c r="W32129" s="136"/>
      <c r="Z32129" s="136"/>
      <c r="AC32129" s="136"/>
    </row>
    <row r="32130" spans="2:29">
      <c r="B32130" s="136"/>
      <c r="E32130" s="136"/>
      <c r="H32130" s="136"/>
      <c r="K32130" s="136"/>
      <c r="O32130" s="136"/>
      <c r="T32130" s="136"/>
      <c r="W32130" s="136"/>
      <c r="Z32130" s="136"/>
      <c r="AC32130" s="136"/>
    </row>
    <row r="32131" spans="2:29">
      <c r="B32131" s="136"/>
      <c r="E32131" s="136"/>
      <c r="H32131" s="136"/>
      <c r="K32131" s="136"/>
      <c r="O32131" s="136"/>
      <c r="T32131" s="136"/>
      <c r="W32131" s="136"/>
      <c r="Z32131" s="136"/>
      <c r="AC32131" s="136"/>
    </row>
    <row r="32132" spans="2:29">
      <c r="B32132" s="136"/>
      <c r="E32132" s="136"/>
      <c r="H32132" s="136"/>
      <c r="K32132" s="136"/>
      <c r="O32132" s="136"/>
      <c r="T32132" s="136"/>
      <c r="W32132" s="136"/>
      <c r="Z32132" s="136"/>
      <c r="AC32132" s="136"/>
    </row>
    <row r="32133" spans="2:29">
      <c r="B32133" s="136"/>
      <c r="E32133" s="136"/>
      <c r="H32133" s="136"/>
      <c r="K32133" s="136"/>
      <c r="O32133" s="136"/>
      <c r="T32133" s="136"/>
      <c r="W32133" s="136"/>
      <c r="Z32133" s="136"/>
      <c r="AC32133" s="136"/>
    </row>
    <row r="32134" spans="2:29">
      <c r="B32134" s="136"/>
      <c r="E32134" s="136"/>
      <c r="H32134" s="136"/>
      <c r="K32134" s="136"/>
      <c r="O32134" s="136"/>
      <c r="T32134" s="136"/>
      <c r="W32134" s="136"/>
      <c r="Z32134" s="136"/>
      <c r="AC32134" s="136"/>
    </row>
    <row r="32135" spans="2:29">
      <c r="B32135" s="136"/>
      <c r="E32135" s="136"/>
      <c r="H32135" s="136"/>
      <c r="K32135" s="136"/>
      <c r="O32135" s="136"/>
      <c r="T32135" s="136"/>
      <c r="W32135" s="136"/>
      <c r="Z32135" s="136"/>
      <c r="AC32135" s="136"/>
    </row>
    <row r="32136" spans="2:29">
      <c r="B32136" s="136"/>
      <c r="E32136" s="136"/>
      <c r="H32136" s="136"/>
      <c r="K32136" s="136"/>
      <c r="O32136" s="136"/>
      <c r="T32136" s="136"/>
      <c r="W32136" s="136"/>
      <c r="Z32136" s="136"/>
      <c r="AC32136" s="136"/>
    </row>
    <row r="32137" spans="2:29">
      <c r="B32137" s="136"/>
      <c r="E32137" s="136"/>
      <c r="H32137" s="136"/>
      <c r="K32137" s="136"/>
      <c r="O32137" s="136"/>
      <c r="T32137" s="136"/>
      <c r="W32137" s="136"/>
      <c r="Z32137" s="136"/>
      <c r="AC32137" s="136"/>
    </row>
    <row r="32138" spans="2:29">
      <c r="B32138" s="136"/>
      <c r="E32138" s="136"/>
      <c r="H32138" s="136"/>
      <c r="K32138" s="136"/>
      <c r="O32138" s="136"/>
      <c r="T32138" s="136"/>
      <c r="W32138" s="136"/>
      <c r="Z32138" s="136"/>
      <c r="AC32138" s="136"/>
    </row>
    <row r="32139" spans="2:29">
      <c r="B32139" s="136"/>
      <c r="E32139" s="136"/>
      <c r="H32139" s="136"/>
      <c r="K32139" s="136"/>
      <c r="O32139" s="136"/>
      <c r="T32139" s="136"/>
      <c r="W32139" s="136"/>
      <c r="Z32139" s="136"/>
      <c r="AC32139" s="136"/>
    </row>
    <row r="32140" spans="2:29">
      <c r="B32140" s="136"/>
      <c r="E32140" s="136"/>
      <c r="H32140" s="136"/>
      <c r="K32140" s="136"/>
      <c r="O32140" s="136"/>
      <c r="T32140" s="136"/>
      <c r="W32140" s="136"/>
      <c r="Z32140" s="136"/>
      <c r="AC32140" s="136"/>
    </row>
    <row r="32141" spans="2:29">
      <c r="B32141" s="136"/>
      <c r="E32141" s="136"/>
      <c r="H32141" s="136"/>
      <c r="K32141" s="136"/>
      <c r="O32141" s="136"/>
      <c r="T32141" s="136"/>
      <c r="W32141" s="136"/>
      <c r="Z32141" s="136"/>
      <c r="AC32141" s="136"/>
    </row>
    <row r="32142" spans="2:29">
      <c r="B32142" s="136"/>
      <c r="E32142" s="136"/>
      <c r="H32142" s="136"/>
      <c r="K32142" s="136"/>
      <c r="O32142" s="136"/>
      <c r="T32142" s="136"/>
      <c r="W32142" s="136"/>
      <c r="Z32142" s="136"/>
      <c r="AC32142" s="136"/>
    </row>
    <row r="32143" spans="2:29">
      <c r="B32143" s="136"/>
      <c r="E32143" s="136"/>
      <c r="H32143" s="136"/>
      <c r="K32143" s="136"/>
      <c r="O32143" s="136"/>
      <c r="T32143" s="136"/>
      <c r="W32143" s="136"/>
      <c r="Z32143" s="136"/>
      <c r="AC32143" s="136"/>
    </row>
    <row r="32144" spans="2:29">
      <c r="B32144" s="136"/>
      <c r="E32144" s="136"/>
      <c r="H32144" s="136"/>
      <c r="K32144" s="136"/>
      <c r="O32144" s="136"/>
      <c r="T32144" s="136"/>
      <c r="W32144" s="136"/>
      <c r="Z32144" s="136"/>
      <c r="AC32144" s="136"/>
    </row>
    <row r="32145" spans="2:29">
      <c r="B32145" s="136"/>
      <c r="E32145" s="136"/>
      <c r="H32145" s="136"/>
      <c r="K32145" s="136"/>
      <c r="O32145" s="136"/>
      <c r="T32145" s="136"/>
      <c r="W32145" s="136"/>
      <c r="Z32145" s="136"/>
      <c r="AC32145" s="136"/>
    </row>
    <row r="32146" spans="2:29">
      <c r="B32146" s="136"/>
      <c r="E32146" s="136"/>
      <c r="H32146" s="136"/>
      <c r="K32146" s="136"/>
      <c r="O32146" s="136"/>
      <c r="T32146" s="136"/>
      <c r="W32146" s="136"/>
      <c r="Z32146" s="136"/>
      <c r="AC32146" s="136"/>
    </row>
    <row r="32147" spans="2:29">
      <c r="B32147" s="136"/>
      <c r="E32147" s="136"/>
      <c r="H32147" s="136"/>
      <c r="K32147" s="136"/>
      <c r="O32147" s="136"/>
      <c r="T32147" s="136"/>
      <c r="W32147" s="136"/>
      <c r="Z32147" s="136"/>
      <c r="AC32147" s="136"/>
    </row>
    <row r="32148" spans="2:29">
      <c r="B32148" s="136"/>
      <c r="E32148" s="136"/>
      <c r="H32148" s="136"/>
      <c r="K32148" s="136"/>
      <c r="O32148" s="136"/>
      <c r="T32148" s="136"/>
      <c r="W32148" s="136"/>
      <c r="Z32148" s="136"/>
      <c r="AC32148" s="136"/>
    </row>
    <row r="32149" spans="2:29">
      <c r="B32149" s="136"/>
      <c r="E32149" s="136"/>
      <c r="H32149" s="136"/>
      <c r="K32149" s="136"/>
      <c r="O32149" s="136"/>
      <c r="T32149" s="136"/>
      <c r="W32149" s="136"/>
      <c r="Z32149" s="136"/>
      <c r="AC32149" s="136"/>
    </row>
    <row r="32150" spans="2:29">
      <c r="B32150" s="136"/>
      <c r="E32150" s="136"/>
      <c r="H32150" s="136"/>
      <c r="K32150" s="136"/>
      <c r="O32150" s="136"/>
      <c r="T32150" s="136"/>
      <c r="W32150" s="136"/>
      <c r="Z32150" s="136"/>
      <c r="AC32150" s="136"/>
    </row>
    <row r="32151" spans="2:29">
      <c r="B32151" s="136"/>
      <c r="E32151" s="136"/>
      <c r="H32151" s="136"/>
      <c r="K32151" s="136"/>
      <c r="O32151" s="136"/>
      <c r="T32151" s="136"/>
      <c r="W32151" s="136"/>
      <c r="Z32151" s="136"/>
      <c r="AC32151" s="136"/>
    </row>
    <row r="32152" spans="2:29">
      <c r="B32152" s="136"/>
      <c r="E32152" s="136"/>
      <c r="H32152" s="136"/>
      <c r="K32152" s="136"/>
      <c r="O32152" s="136"/>
      <c r="T32152" s="136"/>
      <c r="W32152" s="136"/>
      <c r="Z32152" s="136"/>
      <c r="AC32152" s="136"/>
    </row>
    <row r="32153" spans="2:29">
      <c r="B32153" s="136"/>
      <c r="E32153" s="136"/>
      <c r="H32153" s="136"/>
      <c r="K32153" s="136"/>
      <c r="O32153" s="136"/>
      <c r="T32153" s="136"/>
      <c r="W32153" s="136"/>
      <c r="Z32153" s="136"/>
      <c r="AC32153" s="136"/>
    </row>
    <row r="32154" spans="2:29">
      <c r="B32154" s="136"/>
      <c r="E32154" s="136"/>
      <c r="H32154" s="136"/>
      <c r="K32154" s="136"/>
      <c r="O32154" s="136"/>
      <c r="T32154" s="136"/>
      <c r="W32154" s="136"/>
      <c r="Z32154" s="136"/>
      <c r="AC32154" s="136"/>
    </row>
    <row r="32155" spans="2:29">
      <c r="B32155" s="136"/>
      <c r="E32155" s="136"/>
      <c r="H32155" s="136"/>
      <c r="K32155" s="136"/>
      <c r="O32155" s="136"/>
      <c r="T32155" s="136"/>
      <c r="W32155" s="136"/>
      <c r="Z32155" s="136"/>
      <c r="AC32155" s="136"/>
    </row>
    <row r="32156" spans="2:29">
      <c r="B32156" s="136"/>
      <c r="E32156" s="136"/>
      <c r="H32156" s="136"/>
      <c r="K32156" s="136"/>
      <c r="O32156" s="136"/>
      <c r="T32156" s="136"/>
      <c r="W32156" s="136"/>
      <c r="Z32156" s="136"/>
      <c r="AC32156" s="136"/>
    </row>
    <row r="32157" spans="2:29">
      <c r="B32157" s="136"/>
      <c r="E32157" s="136"/>
      <c r="H32157" s="136"/>
      <c r="K32157" s="136"/>
      <c r="O32157" s="136"/>
      <c r="T32157" s="136"/>
      <c r="W32157" s="136"/>
      <c r="Z32157" s="136"/>
      <c r="AC32157" s="136"/>
    </row>
    <row r="32158" spans="2:29">
      <c r="B32158" s="136"/>
      <c r="E32158" s="136"/>
      <c r="H32158" s="136"/>
      <c r="K32158" s="136"/>
      <c r="O32158" s="136"/>
      <c r="T32158" s="136"/>
      <c r="W32158" s="136"/>
      <c r="Z32158" s="136"/>
      <c r="AC32158" s="136"/>
    </row>
    <row r="32159" spans="2:29">
      <c r="B32159" s="136"/>
      <c r="E32159" s="136"/>
      <c r="H32159" s="136"/>
      <c r="K32159" s="136"/>
      <c r="O32159" s="136"/>
      <c r="T32159" s="136"/>
      <c r="W32159" s="136"/>
      <c r="Z32159" s="136"/>
      <c r="AC32159" s="136"/>
    </row>
    <row r="32160" spans="2:29">
      <c r="B32160" s="136"/>
      <c r="E32160" s="136"/>
      <c r="H32160" s="136"/>
      <c r="K32160" s="136"/>
      <c r="O32160" s="136"/>
      <c r="T32160" s="136"/>
      <c r="W32160" s="136"/>
      <c r="Z32160" s="136"/>
      <c r="AC32160" s="136"/>
    </row>
    <row r="32161" spans="2:29">
      <c r="B32161" s="136"/>
      <c r="E32161" s="136"/>
      <c r="H32161" s="136"/>
      <c r="K32161" s="136"/>
      <c r="O32161" s="136"/>
      <c r="T32161" s="136"/>
      <c r="W32161" s="136"/>
      <c r="Z32161" s="136"/>
      <c r="AC32161" s="136"/>
    </row>
    <row r="32162" spans="2:29">
      <c r="B32162" s="136"/>
      <c r="E32162" s="136"/>
      <c r="H32162" s="136"/>
      <c r="K32162" s="136"/>
      <c r="O32162" s="136"/>
      <c r="T32162" s="136"/>
      <c r="W32162" s="136"/>
      <c r="Z32162" s="136"/>
      <c r="AC32162" s="136"/>
    </row>
    <row r="32163" spans="2:29">
      <c r="B32163" s="136"/>
      <c r="E32163" s="136"/>
      <c r="H32163" s="136"/>
      <c r="K32163" s="136"/>
      <c r="O32163" s="136"/>
      <c r="T32163" s="136"/>
      <c r="W32163" s="136"/>
      <c r="Z32163" s="136"/>
      <c r="AC32163" s="136"/>
    </row>
    <row r="32164" spans="2:29">
      <c r="B32164" s="136"/>
      <c r="E32164" s="136"/>
      <c r="H32164" s="136"/>
      <c r="K32164" s="136"/>
      <c r="O32164" s="136"/>
      <c r="T32164" s="136"/>
      <c r="W32164" s="136"/>
      <c r="Z32164" s="136"/>
      <c r="AC32164" s="136"/>
    </row>
    <row r="32165" spans="2:29">
      <c r="B32165" s="136"/>
      <c r="E32165" s="136"/>
      <c r="H32165" s="136"/>
      <c r="K32165" s="136"/>
      <c r="O32165" s="136"/>
      <c r="T32165" s="136"/>
      <c r="W32165" s="136"/>
      <c r="Z32165" s="136"/>
      <c r="AC32165" s="136"/>
    </row>
    <row r="32166" spans="2:29">
      <c r="B32166" s="136"/>
      <c r="E32166" s="136"/>
      <c r="H32166" s="136"/>
      <c r="K32166" s="136"/>
      <c r="O32166" s="136"/>
      <c r="T32166" s="136"/>
      <c r="W32166" s="136"/>
      <c r="Z32166" s="136"/>
      <c r="AC32166" s="136"/>
    </row>
    <row r="32167" spans="2:29">
      <c r="B32167" s="136"/>
      <c r="E32167" s="136"/>
      <c r="H32167" s="136"/>
      <c r="K32167" s="136"/>
      <c r="O32167" s="136"/>
      <c r="T32167" s="136"/>
      <c r="W32167" s="136"/>
      <c r="Z32167" s="136"/>
      <c r="AC32167" s="136"/>
    </row>
    <row r="32168" spans="2:29">
      <c r="B32168" s="136"/>
      <c r="E32168" s="136"/>
      <c r="H32168" s="136"/>
      <c r="K32168" s="136"/>
      <c r="O32168" s="136"/>
      <c r="T32168" s="136"/>
      <c r="W32168" s="136"/>
      <c r="Z32168" s="136"/>
      <c r="AC32168" s="136"/>
    </row>
    <row r="32169" spans="2:29">
      <c r="B32169" s="136"/>
      <c r="E32169" s="136"/>
      <c r="H32169" s="136"/>
      <c r="K32169" s="136"/>
      <c r="O32169" s="136"/>
      <c r="T32169" s="136"/>
      <c r="W32169" s="136"/>
      <c r="Z32169" s="136"/>
      <c r="AC32169" s="136"/>
    </row>
    <row r="32170" spans="2:29">
      <c r="B32170" s="136"/>
      <c r="E32170" s="136"/>
      <c r="H32170" s="136"/>
      <c r="K32170" s="136"/>
      <c r="O32170" s="136"/>
      <c r="T32170" s="136"/>
      <c r="W32170" s="136"/>
      <c r="Z32170" s="136"/>
      <c r="AC32170" s="136"/>
    </row>
    <row r="32171" spans="2:29">
      <c r="B32171" s="136"/>
      <c r="E32171" s="136"/>
      <c r="H32171" s="136"/>
      <c r="K32171" s="136"/>
      <c r="O32171" s="136"/>
      <c r="T32171" s="136"/>
      <c r="W32171" s="136"/>
      <c r="Z32171" s="136"/>
      <c r="AC32171" s="136"/>
    </row>
    <row r="32172" spans="2:29">
      <c r="B32172" s="136"/>
      <c r="E32172" s="136"/>
      <c r="H32172" s="136"/>
      <c r="K32172" s="136"/>
      <c r="O32172" s="136"/>
      <c r="T32172" s="136"/>
      <c r="W32172" s="136"/>
      <c r="Z32172" s="136"/>
      <c r="AC32172" s="136"/>
    </row>
    <row r="32173" spans="2:29">
      <c r="B32173" s="136"/>
      <c r="E32173" s="136"/>
      <c r="H32173" s="136"/>
      <c r="K32173" s="136"/>
      <c r="O32173" s="136"/>
      <c r="T32173" s="136"/>
      <c r="W32173" s="136"/>
      <c r="Z32173" s="136"/>
      <c r="AC32173" s="136"/>
    </row>
    <row r="32174" spans="2:29">
      <c r="B32174" s="136"/>
      <c r="E32174" s="136"/>
      <c r="H32174" s="136"/>
      <c r="K32174" s="136"/>
      <c r="O32174" s="136"/>
      <c r="T32174" s="136"/>
      <c r="W32174" s="136"/>
      <c r="Z32174" s="136"/>
      <c r="AC32174" s="136"/>
    </row>
    <row r="32175" spans="2:29">
      <c r="B32175" s="136"/>
      <c r="E32175" s="136"/>
      <c r="H32175" s="136"/>
      <c r="K32175" s="136"/>
      <c r="O32175" s="136"/>
      <c r="T32175" s="136"/>
      <c r="W32175" s="136"/>
      <c r="Z32175" s="136"/>
      <c r="AC32175" s="136"/>
    </row>
    <row r="32176" spans="2:29">
      <c r="B32176" s="136"/>
      <c r="E32176" s="136"/>
      <c r="H32176" s="136"/>
      <c r="K32176" s="136"/>
      <c r="O32176" s="136"/>
      <c r="T32176" s="136"/>
      <c r="W32176" s="136"/>
      <c r="Z32176" s="136"/>
      <c r="AC32176" s="136"/>
    </row>
    <row r="32177" spans="2:29">
      <c r="B32177" s="136"/>
      <c r="E32177" s="136"/>
      <c r="H32177" s="136"/>
      <c r="K32177" s="136"/>
      <c r="O32177" s="136"/>
      <c r="T32177" s="136"/>
      <c r="W32177" s="136"/>
      <c r="Z32177" s="136"/>
      <c r="AC32177" s="136"/>
    </row>
    <row r="32178" spans="2:29">
      <c r="B32178" s="136"/>
      <c r="E32178" s="136"/>
      <c r="H32178" s="136"/>
      <c r="K32178" s="136"/>
      <c r="O32178" s="136"/>
      <c r="T32178" s="136"/>
      <c r="W32178" s="136"/>
      <c r="Z32178" s="136"/>
      <c r="AC32178" s="136"/>
    </row>
    <row r="32179" spans="2:29">
      <c r="B32179" s="136"/>
      <c r="E32179" s="136"/>
      <c r="H32179" s="136"/>
      <c r="K32179" s="136"/>
      <c r="O32179" s="136"/>
      <c r="T32179" s="136"/>
      <c r="W32179" s="136"/>
      <c r="Z32179" s="136"/>
      <c r="AC32179" s="136"/>
    </row>
    <row r="32180" spans="2:29">
      <c r="B32180" s="136"/>
      <c r="E32180" s="136"/>
      <c r="H32180" s="136"/>
      <c r="K32180" s="136"/>
      <c r="O32180" s="136"/>
      <c r="T32180" s="136"/>
      <c r="W32180" s="136"/>
      <c r="Z32180" s="136"/>
      <c r="AC32180" s="136"/>
    </row>
    <row r="32181" spans="2:29">
      <c r="B32181" s="136"/>
      <c r="E32181" s="136"/>
      <c r="H32181" s="136"/>
      <c r="K32181" s="136"/>
      <c r="O32181" s="136"/>
      <c r="T32181" s="136"/>
      <c r="W32181" s="136"/>
      <c r="Z32181" s="136"/>
      <c r="AC32181" s="136"/>
    </row>
    <row r="32182" spans="2:29">
      <c r="B32182" s="136"/>
      <c r="E32182" s="136"/>
      <c r="H32182" s="136"/>
      <c r="K32182" s="136"/>
      <c r="O32182" s="136"/>
      <c r="T32182" s="136"/>
      <c r="W32182" s="136"/>
      <c r="Z32182" s="136"/>
      <c r="AC32182" s="136"/>
    </row>
    <row r="32183" spans="2:29">
      <c r="B32183" s="136"/>
      <c r="E32183" s="136"/>
      <c r="H32183" s="136"/>
      <c r="K32183" s="136"/>
      <c r="O32183" s="136"/>
      <c r="T32183" s="136"/>
      <c r="W32183" s="136"/>
      <c r="Z32183" s="136"/>
      <c r="AC32183" s="136"/>
    </row>
    <row r="32184" spans="2:29">
      <c r="B32184" s="136"/>
      <c r="E32184" s="136"/>
      <c r="H32184" s="136"/>
      <c r="K32184" s="136"/>
      <c r="O32184" s="136"/>
      <c r="T32184" s="136"/>
      <c r="W32184" s="136"/>
      <c r="Z32184" s="136"/>
      <c r="AC32184" s="136"/>
    </row>
    <row r="32185" spans="2:29">
      <c r="B32185" s="136"/>
      <c r="E32185" s="136"/>
      <c r="H32185" s="136"/>
      <c r="K32185" s="136"/>
      <c r="O32185" s="136"/>
      <c r="T32185" s="136"/>
      <c r="W32185" s="136"/>
      <c r="Z32185" s="136"/>
      <c r="AC32185" s="136"/>
    </row>
    <row r="32186" spans="2:29">
      <c r="B32186" s="136"/>
      <c r="E32186" s="136"/>
      <c r="H32186" s="136"/>
      <c r="K32186" s="136"/>
      <c r="O32186" s="136"/>
      <c r="T32186" s="136"/>
      <c r="W32186" s="136"/>
      <c r="Z32186" s="136"/>
      <c r="AC32186" s="136"/>
    </row>
    <row r="32187" spans="2:29">
      <c r="B32187" s="136"/>
      <c r="E32187" s="136"/>
      <c r="H32187" s="136"/>
      <c r="K32187" s="136"/>
      <c r="O32187" s="136"/>
      <c r="T32187" s="136"/>
      <c r="W32187" s="136"/>
      <c r="Z32187" s="136"/>
      <c r="AC32187" s="136"/>
    </row>
    <row r="32188" spans="2:29">
      <c r="B32188" s="136"/>
      <c r="E32188" s="136"/>
      <c r="H32188" s="136"/>
      <c r="K32188" s="136"/>
      <c r="O32188" s="136"/>
      <c r="T32188" s="136"/>
      <c r="W32188" s="136"/>
      <c r="Z32188" s="136"/>
      <c r="AC32188" s="136"/>
    </row>
    <row r="32189" spans="2:29">
      <c r="B32189" s="136"/>
      <c r="E32189" s="136"/>
      <c r="H32189" s="136"/>
      <c r="K32189" s="136"/>
      <c r="O32189" s="136"/>
      <c r="T32189" s="136"/>
      <c r="W32189" s="136"/>
      <c r="Z32189" s="136"/>
      <c r="AC32189" s="136"/>
    </row>
    <row r="32190" spans="2:29">
      <c r="B32190" s="136"/>
      <c r="E32190" s="136"/>
      <c r="H32190" s="136"/>
      <c r="K32190" s="136"/>
      <c r="O32190" s="136"/>
      <c r="T32190" s="136"/>
      <c r="W32190" s="136"/>
      <c r="Z32190" s="136"/>
      <c r="AC32190" s="136"/>
    </row>
    <row r="32191" spans="2:29">
      <c r="B32191" s="136"/>
      <c r="E32191" s="136"/>
      <c r="H32191" s="136"/>
      <c r="K32191" s="136"/>
      <c r="O32191" s="136"/>
      <c r="T32191" s="136"/>
      <c r="W32191" s="136"/>
      <c r="Z32191" s="136"/>
      <c r="AC32191" s="136"/>
    </row>
    <row r="32192" spans="2:29">
      <c r="B32192" s="136"/>
      <c r="E32192" s="136"/>
      <c r="H32192" s="136"/>
      <c r="K32192" s="136"/>
      <c r="O32192" s="136"/>
      <c r="T32192" s="136"/>
      <c r="W32192" s="136"/>
      <c r="Z32192" s="136"/>
      <c r="AC32192" s="136"/>
    </row>
    <row r="32193" spans="2:29">
      <c r="B32193" s="136"/>
      <c r="E32193" s="136"/>
      <c r="H32193" s="136"/>
      <c r="K32193" s="136"/>
      <c r="O32193" s="136"/>
      <c r="T32193" s="136"/>
      <c r="W32193" s="136"/>
      <c r="Z32193" s="136"/>
      <c r="AC32193" s="136"/>
    </row>
    <row r="32194" spans="2:29">
      <c r="B32194" s="136"/>
      <c r="E32194" s="136"/>
      <c r="H32194" s="136"/>
      <c r="K32194" s="136"/>
      <c r="O32194" s="136"/>
      <c r="T32194" s="136"/>
      <c r="W32194" s="136"/>
      <c r="Z32194" s="136"/>
      <c r="AC32194" s="136"/>
    </row>
    <row r="32195" spans="2:29">
      <c r="B32195" s="136"/>
      <c r="E32195" s="136"/>
      <c r="H32195" s="136"/>
      <c r="K32195" s="136"/>
      <c r="O32195" s="136"/>
      <c r="T32195" s="136"/>
      <c r="W32195" s="136"/>
      <c r="Z32195" s="136"/>
      <c r="AC32195" s="136"/>
    </row>
    <row r="32196" spans="2:29">
      <c r="B32196" s="136"/>
      <c r="E32196" s="136"/>
      <c r="H32196" s="136"/>
      <c r="K32196" s="136"/>
      <c r="O32196" s="136"/>
      <c r="T32196" s="136"/>
      <c r="W32196" s="136"/>
      <c r="Z32196" s="136"/>
      <c r="AC32196" s="136"/>
    </row>
    <row r="32197" spans="2:29">
      <c r="B32197" s="136"/>
      <c r="E32197" s="136"/>
      <c r="H32197" s="136"/>
      <c r="K32197" s="136"/>
      <c r="O32197" s="136"/>
      <c r="T32197" s="136"/>
      <c r="W32197" s="136"/>
      <c r="Z32197" s="136"/>
      <c r="AC32197" s="136"/>
    </row>
    <row r="32198" spans="2:29">
      <c r="B32198" s="136"/>
      <c r="E32198" s="136"/>
      <c r="H32198" s="136"/>
      <c r="K32198" s="136"/>
      <c r="O32198" s="136"/>
      <c r="T32198" s="136"/>
      <c r="W32198" s="136"/>
      <c r="Z32198" s="136"/>
      <c r="AC32198" s="136"/>
    </row>
    <row r="32199" spans="2:29">
      <c r="B32199" s="136"/>
      <c r="E32199" s="136"/>
      <c r="H32199" s="136"/>
      <c r="K32199" s="136"/>
      <c r="O32199" s="136"/>
      <c r="T32199" s="136"/>
      <c r="W32199" s="136"/>
      <c r="Z32199" s="136"/>
      <c r="AC32199" s="136"/>
    </row>
    <row r="32200" spans="2:29">
      <c r="B32200" s="136"/>
      <c r="E32200" s="136"/>
      <c r="H32200" s="136"/>
      <c r="K32200" s="136"/>
      <c r="O32200" s="136"/>
      <c r="T32200" s="136"/>
      <c r="W32200" s="136"/>
      <c r="Z32200" s="136"/>
      <c r="AC32200" s="136"/>
    </row>
    <row r="32201" spans="2:29">
      <c r="B32201" s="136"/>
      <c r="E32201" s="136"/>
      <c r="H32201" s="136"/>
      <c r="K32201" s="136"/>
      <c r="O32201" s="136"/>
      <c r="T32201" s="136"/>
      <c r="W32201" s="136"/>
      <c r="Z32201" s="136"/>
      <c r="AC32201" s="136"/>
    </row>
    <row r="32202" spans="2:29">
      <c r="B32202" s="136"/>
      <c r="E32202" s="136"/>
      <c r="H32202" s="136"/>
      <c r="K32202" s="136"/>
      <c r="O32202" s="136"/>
      <c r="T32202" s="136"/>
      <c r="W32202" s="136"/>
      <c r="Z32202" s="136"/>
      <c r="AC32202" s="136"/>
    </row>
    <row r="32203" spans="2:29">
      <c r="B32203" s="136"/>
      <c r="E32203" s="136"/>
      <c r="H32203" s="136"/>
      <c r="K32203" s="136"/>
      <c r="O32203" s="136"/>
      <c r="T32203" s="136"/>
      <c r="W32203" s="136"/>
      <c r="Z32203" s="136"/>
      <c r="AC32203" s="136"/>
    </row>
    <row r="32204" spans="2:29">
      <c r="B32204" s="136"/>
      <c r="E32204" s="136"/>
      <c r="H32204" s="136"/>
      <c r="K32204" s="136"/>
      <c r="O32204" s="136"/>
      <c r="T32204" s="136"/>
      <c r="W32204" s="136"/>
      <c r="Z32204" s="136"/>
      <c r="AC32204" s="136"/>
    </row>
    <row r="32205" spans="2:29">
      <c r="B32205" s="136"/>
      <c r="E32205" s="136"/>
      <c r="H32205" s="136"/>
      <c r="K32205" s="136"/>
      <c r="O32205" s="136"/>
      <c r="T32205" s="136"/>
      <c r="W32205" s="136"/>
      <c r="Z32205" s="136"/>
      <c r="AC32205" s="136"/>
    </row>
    <row r="32206" spans="2:29">
      <c r="B32206" s="136"/>
      <c r="E32206" s="136"/>
      <c r="H32206" s="136"/>
      <c r="K32206" s="136"/>
      <c r="O32206" s="136"/>
      <c r="T32206" s="136"/>
      <c r="W32206" s="136"/>
      <c r="Z32206" s="136"/>
      <c r="AC32206" s="136"/>
    </row>
    <row r="32207" spans="2:29">
      <c r="B32207" s="136"/>
      <c r="E32207" s="136"/>
      <c r="H32207" s="136"/>
      <c r="K32207" s="136"/>
      <c r="O32207" s="136"/>
      <c r="T32207" s="136"/>
      <c r="W32207" s="136"/>
      <c r="Z32207" s="136"/>
      <c r="AC32207" s="136"/>
    </row>
    <row r="32208" spans="2:29">
      <c r="B32208" s="136"/>
      <c r="E32208" s="136"/>
      <c r="H32208" s="136"/>
      <c r="K32208" s="136"/>
      <c r="O32208" s="136"/>
      <c r="T32208" s="136"/>
      <c r="W32208" s="136"/>
      <c r="Z32208" s="136"/>
      <c r="AC32208" s="136"/>
    </row>
    <row r="32209" spans="2:29">
      <c r="B32209" s="136"/>
      <c r="E32209" s="136"/>
      <c r="H32209" s="136"/>
      <c r="K32209" s="136"/>
      <c r="O32209" s="136"/>
      <c r="T32209" s="136"/>
      <c r="W32209" s="136"/>
      <c r="Z32209" s="136"/>
      <c r="AC32209" s="136"/>
    </row>
    <row r="32210" spans="2:29">
      <c r="B32210" s="136"/>
      <c r="E32210" s="136"/>
      <c r="H32210" s="136"/>
      <c r="K32210" s="136"/>
      <c r="O32210" s="136"/>
      <c r="T32210" s="136"/>
      <c r="W32210" s="136"/>
      <c r="Z32210" s="136"/>
      <c r="AC32210" s="136"/>
    </row>
    <row r="32211" spans="2:29">
      <c r="B32211" s="136"/>
      <c r="E32211" s="136"/>
      <c r="H32211" s="136"/>
      <c r="K32211" s="136"/>
      <c r="O32211" s="136"/>
      <c r="T32211" s="136"/>
      <c r="W32211" s="136"/>
      <c r="Z32211" s="136"/>
      <c r="AC32211" s="136"/>
    </row>
    <row r="32212" spans="2:29">
      <c r="B32212" s="136"/>
      <c r="E32212" s="136"/>
      <c r="H32212" s="136"/>
      <c r="K32212" s="136"/>
      <c r="O32212" s="136"/>
      <c r="T32212" s="136"/>
      <c r="W32212" s="136"/>
      <c r="Z32212" s="136"/>
      <c r="AC32212" s="136"/>
    </row>
    <row r="32213" spans="2:29">
      <c r="B32213" s="136"/>
      <c r="E32213" s="136"/>
      <c r="H32213" s="136"/>
      <c r="K32213" s="136"/>
      <c r="O32213" s="136"/>
      <c r="T32213" s="136"/>
      <c r="W32213" s="136"/>
      <c r="Z32213" s="136"/>
      <c r="AC32213" s="136"/>
    </row>
    <row r="32214" spans="2:29">
      <c r="B32214" s="136"/>
      <c r="E32214" s="136"/>
      <c r="H32214" s="136"/>
      <c r="K32214" s="136"/>
      <c r="O32214" s="136"/>
      <c r="T32214" s="136"/>
      <c r="W32214" s="136"/>
      <c r="Z32214" s="136"/>
      <c r="AC32214" s="136"/>
    </row>
    <row r="32215" spans="2:29">
      <c r="B32215" s="136"/>
      <c r="E32215" s="136"/>
      <c r="H32215" s="136"/>
      <c r="K32215" s="136"/>
      <c r="O32215" s="136"/>
      <c r="T32215" s="136"/>
      <c r="W32215" s="136"/>
      <c r="Z32215" s="136"/>
      <c r="AC32215" s="136"/>
    </row>
    <row r="32216" spans="2:29">
      <c r="B32216" s="136"/>
      <c r="E32216" s="136"/>
      <c r="H32216" s="136"/>
      <c r="K32216" s="136"/>
      <c r="O32216" s="136"/>
      <c r="T32216" s="136"/>
      <c r="W32216" s="136"/>
      <c r="Z32216" s="136"/>
      <c r="AC32216" s="136"/>
    </row>
    <row r="32217" spans="2:29">
      <c r="B32217" s="136"/>
      <c r="E32217" s="136"/>
      <c r="H32217" s="136"/>
      <c r="K32217" s="136"/>
      <c r="O32217" s="136"/>
      <c r="T32217" s="136"/>
      <c r="W32217" s="136"/>
      <c r="Z32217" s="136"/>
      <c r="AC32217" s="136"/>
    </row>
    <row r="32218" spans="2:29">
      <c r="B32218" s="136"/>
      <c r="E32218" s="136"/>
      <c r="H32218" s="136"/>
      <c r="K32218" s="136"/>
      <c r="O32218" s="136"/>
      <c r="T32218" s="136"/>
      <c r="W32218" s="136"/>
      <c r="Z32218" s="136"/>
      <c r="AC32218" s="136"/>
    </row>
    <row r="32219" spans="2:29">
      <c r="B32219" s="136"/>
      <c r="E32219" s="136"/>
      <c r="H32219" s="136"/>
      <c r="K32219" s="136"/>
      <c r="O32219" s="136"/>
      <c r="T32219" s="136"/>
      <c r="W32219" s="136"/>
      <c r="Z32219" s="136"/>
      <c r="AC32219" s="136"/>
    </row>
    <row r="32220" spans="2:29">
      <c r="B32220" s="136"/>
      <c r="E32220" s="136"/>
      <c r="H32220" s="136"/>
      <c r="K32220" s="136"/>
      <c r="O32220" s="136"/>
      <c r="T32220" s="136"/>
      <c r="W32220" s="136"/>
      <c r="Z32220" s="136"/>
      <c r="AC32220" s="136"/>
    </row>
    <row r="32221" spans="2:29">
      <c r="B32221" s="136"/>
      <c r="E32221" s="136"/>
      <c r="H32221" s="136"/>
      <c r="K32221" s="136"/>
      <c r="O32221" s="136"/>
      <c r="T32221" s="136"/>
      <c r="W32221" s="136"/>
      <c r="Z32221" s="136"/>
      <c r="AC32221" s="136"/>
    </row>
    <row r="32222" spans="2:29">
      <c r="B32222" s="136"/>
      <c r="E32222" s="136"/>
      <c r="H32222" s="136"/>
      <c r="K32222" s="136"/>
      <c r="O32222" s="136"/>
      <c r="T32222" s="136"/>
      <c r="W32222" s="136"/>
      <c r="Z32222" s="136"/>
      <c r="AC32222" s="136"/>
    </row>
    <row r="32223" spans="2:29">
      <c r="B32223" s="136"/>
      <c r="E32223" s="136"/>
      <c r="H32223" s="136"/>
      <c r="K32223" s="136"/>
      <c r="O32223" s="136"/>
      <c r="T32223" s="136"/>
      <c r="W32223" s="136"/>
      <c r="Z32223" s="136"/>
      <c r="AC32223" s="136"/>
    </row>
    <row r="32224" spans="2:29">
      <c r="B32224" s="136"/>
      <c r="E32224" s="136"/>
      <c r="H32224" s="136"/>
      <c r="K32224" s="136"/>
      <c r="O32224" s="136"/>
      <c r="T32224" s="136"/>
      <c r="W32224" s="136"/>
      <c r="Z32224" s="136"/>
      <c r="AC32224" s="136"/>
    </row>
    <row r="32225" spans="2:29">
      <c r="B32225" s="136"/>
      <c r="E32225" s="136"/>
      <c r="H32225" s="136"/>
      <c r="K32225" s="136"/>
      <c r="O32225" s="136"/>
      <c r="T32225" s="136"/>
      <c r="W32225" s="136"/>
      <c r="Z32225" s="136"/>
      <c r="AC32225" s="136"/>
    </row>
    <row r="32226" spans="2:29">
      <c r="B32226" s="136"/>
      <c r="E32226" s="136"/>
      <c r="H32226" s="136"/>
      <c r="K32226" s="136"/>
      <c r="O32226" s="136"/>
      <c r="T32226" s="136"/>
      <c r="W32226" s="136"/>
      <c r="Z32226" s="136"/>
      <c r="AC32226" s="136"/>
    </row>
    <row r="32227" spans="2:29">
      <c r="B32227" s="136"/>
      <c r="E32227" s="136"/>
      <c r="H32227" s="136"/>
      <c r="K32227" s="136"/>
      <c r="O32227" s="136"/>
      <c r="T32227" s="136"/>
      <c r="W32227" s="136"/>
      <c r="Z32227" s="136"/>
      <c r="AC32227" s="136"/>
    </row>
    <row r="32228" spans="2:29">
      <c r="B32228" s="136"/>
      <c r="E32228" s="136"/>
      <c r="H32228" s="136"/>
      <c r="K32228" s="136"/>
      <c r="O32228" s="136"/>
      <c r="T32228" s="136"/>
      <c r="W32228" s="136"/>
      <c r="Z32228" s="136"/>
      <c r="AC32228" s="136"/>
    </row>
    <row r="32229" spans="2:29">
      <c r="B32229" s="136"/>
      <c r="E32229" s="136"/>
      <c r="H32229" s="136"/>
      <c r="K32229" s="136"/>
      <c r="O32229" s="136"/>
      <c r="T32229" s="136"/>
      <c r="W32229" s="136"/>
      <c r="Z32229" s="136"/>
      <c r="AC32229" s="136"/>
    </row>
    <row r="32230" spans="2:29">
      <c r="B32230" s="136"/>
      <c r="E32230" s="136"/>
      <c r="H32230" s="136"/>
      <c r="K32230" s="136"/>
      <c r="O32230" s="136"/>
      <c r="T32230" s="136"/>
      <c r="W32230" s="136"/>
      <c r="Z32230" s="136"/>
      <c r="AC32230" s="136"/>
    </row>
    <row r="32231" spans="2:29">
      <c r="B32231" s="136"/>
      <c r="E32231" s="136"/>
      <c r="H32231" s="136"/>
      <c r="K32231" s="136"/>
      <c r="O32231" s="136"/>
      <c r="T32231" s="136"/>
      <c r="W32231" s="136"/>
      <c r="Z32231" s="136"/>
      <c r="AC32231" s="136"/>
    </row>
    <row r="32232" spans="2:29">
      <c r="B32232" s="136"/>
      <c r="E32232" s="136"/>
      <c r="H32232" s="136"/>
      <c r="K32232" s="136"/>
      <c r="O32232" s="136"/>
      <c r="T32232" s="136"/>
      <c r="W32232" s="136"/>
      <c r="Z32232" s="136"/>
      <c r="AC32232" s="136"/>
    </row>
    <row r="32233" spans="2:29">
      <c r="B32233" s="136"/>
      <c r="E32233" s="136"/>
      <c r="H32233" s="136"/>
      <c r="K32233" s="136"/>
      <c r="O32233" s="136"/>
      <c r="T32233" s="136"/>
      <c r="W32233" s="136"/>
      <c r="Z32233" s="136"/>
      <c r="AC32233" s="136"/>
    </row>
    <row r="32234" spans="2:29">
      <c r="B32234" s="136"/>
      <c r="E32234" s="136"/>
      <c r="H32234" s="136"/>
      <c r="K32234" s="136"/>
      <c r="O32234" s="136"/>
      <c r="T32234" s="136"/>
      <c r="W32234" s="136"/>
      <c r="Z32234" s="136"/>
      <c r="AC32234" s="136"/>
    </row>
    <row r="32235" spans="2:29">
      <c r="B32235" s="136"/>
      <c r="E32235" s="136"/>
      <c r="H32235" s="136"/>
      <c r="K32235" s="136"/>
      <c r="O32235" s="136"/>
      <c r="T32235" s="136"/>
      <c r="W32235" s="136"/>
      <c r="Z32235" s="136"/>
      <c r="AC32235" s="136"/>
    </row>
    <row r="32236" spans="2:29">
      <c r="B32236" s="136"/>
      <c r="E32236" s="136"/>
      <c r="H32236" s="136"/>
      <c r="K32236" s="136"/>
      <c r="O32236" s="136"/>
      <c r="T32236" s="136"/>
      <c r="W32236" s="136"/>
      <c r="Z32236" s="136"/>
      <c r="AC32236" s="136"/>
    </row>
    <row r="32237" spans="2:29">
      <c r="B32237" s="136"/>
      <c r="E32237" s="136"/>
      <c r="H32237" s="136"/>
      <c r="K32237" s="136"/>
      <c r="O32237" s="136"/>
      <c r="T32237" s="136"/>
      <c r="W32237" s="136"/>
      <c r="Z32237" s="136"/>
      <c r="AC32237" s="136"/>
    </row>
    <row r="32238" spans="2:29">
      <c r="B32238" s="136"/>
      <c r="E32238" s="136"/>
      <c r="H32238" s="136"/>
      <c r="K32238" s="136"/>
      <c r="O32238" s="136"/>
      <c r="T32238" s="136"/>
      <c r="W32238" s="136"/>
      <c r="Z32238" s="136"/>
      <c r="AC32238" s="136"/>
    </row>
    <row r="32239" spans="2:29">
      <c r="B32239" s="136"/>
      <c r="E32239" s="136"/>
      <c r="H32239" s="136"/>
      <c r="K32239" s="136"/>
      <c r="O32239" s="136"/>
      <c r="T32239" s="136"/>
      <c r="W32239" s="136"/>
      <c r="Z32239" s="136"/>
      <c r="AC32239" s="136"/>
    </row>
    <row r="32240" spans="2:29">
      <c r="B32240" s="136"/>
      <c r="E32240" s="136"/>
      <c r="H32240" s="136"/>
      <c r="K32240" s="136"/>
      <c r="O32240" s="136"/>
      <c r="T32240" s="136"/>
      <c r="W32240" s="136"/>
      <c r="Z32240" s="136"/>
      <c r="AC32240" s="136"/>
    </row>
    <row r="32241" spans="2:29">
      <c r="B32241" s="136"/>
      <c r="E32241" s="136"/>
      <c r="H32241" s="136"/>
      <c r="K32241" s="136"/>
      <c r="O32241" s="136"/>
      <c r="T32241" s="136"/>
      <c r="W32241" s="136"/>
      <c r="Z32241" s="136"/>
      <c r="AC32241" s="136"/>
    </row>
    <row r="32242" spans="2:29">
      <c r="B32242" s="136"/>
      <c r="E32242" s="136"/>
      <c r="H32242" s="136"/>
      <c r="K32242" s="136"/>
      <c r="O32242" s="136"/>
      <c r="T32242" s="136"/>
      <c r="W32242" s="136"/>
      <c r="Z32242" s="136"/>
      <c r="AC32242" s="136"/>
    </row>
    <row r="32243" spans="2:29">
      <c r="B32243" s="136"/>
      <c r="E32243" s="136"/>
      <c r="H32243" s="136"/>
      <c r="K32243" s="136"/>
      <c r="O32243" s="136"/>
      <c r="T32243" s="136"/>
      <c r="W32243" s="136"/>
      <c r="Z32243" s="136"/>
      <c r="AC32243" s="136"/>
    </row>
    <row r="32244" spans="2:29">
      <c r="B32244" s="136"/>
      <c r="E32244" s="136"/>
      <c r="H32244" s="136"/>
      <c r="K32244" s="136"/>
      <c r="O32244" s="136"/>
      <c r="T32244" s="136"/>
      <c r="W32244" s="136"/>
      <c r="Z32244" s="136"/>
      <c r="AC32244" s="136"/>
    </row>
    <row r="32245" spans="2:29">
      <c r="B32245" s="136"/>
      <c r="E32245" s="136"/>
      <c r="H32245" s="136"/>
      <c r="K32245" s="136"/>
      <c r="O32245" s="136"/>
      <c r="T32245" s="136"/>
      <c r="W32245" s="136"/>
      <c r="Z32245" s="136"/>
      <c r="AC32245" s="136"/>
    </row>
    <row r="32246" spans="2:29">
      <c r="B32246" s="136"/>
      <c r="E32246" s="136"/>
      <c r="H32246" s="136"/>
      <c r="K32246" s="136"/>
      <c r="O32246" s="136"/>
      <c r="T32246" s="136"/>
      <c r="W32246" s="136"/>
      <c r="Z32246" s="136"/>
      <c r="AC32246" s="136"/>
    </row>
    <row r="32247" spans="2:29">
      <c r="B32247" s="136"/>
      <c r="E32247" s="136"/>
      <c r="H32247" s="136"/>
      <c r="K32247" s="136"/>
      <c r="O32247" s="136"/>
      <c r="T32247" s="136"/>
      <c r="W32247" s="136"/>
      <c r="Z32247" s="136"/>
      <c r="AC32247" s="136"/>
    </row>
    <row r="32248" spans="2:29">
      <c r="B32248" s="136"/>
      <c r="E32248" s="136"/>
      <c r="H32248" s="136"/>
      <c r="K32248" s="136"/>
      <c r="O32248" s="136"/>
      <c r="T32248" s="136"/>
      <c r="W32248" s="136"/>
      <c r="Z32248" s="136"/>
      <c r="AC32248" s="136"/>
    </row>
    <row r="32249" spans="2:29">
      <c r="B32249" s="136"/>
      <c r="E32249" s="136"/>
      <c r="H32249" s="136"/>
      <c r="K32249" s="136"/>
      <c r="O32249" s="136"/>
      <c r="T32249" s="136"/>
      <c r="W32249" s="136"/>
      <c r="Z32249" s="136"/>
      <c r="AC32249" s="136"/>
    </row>
    <row r="32250" spans="2:29">
      <c r="B32250" s="136"/>
      <c r="E32250" s="136"/>
      <c r="H32250" s="136"/>
      <c r="K32250" s="136"/>
      <c r="O32250" s="136"/>
      <c r="T32250" s="136"/>
      <c r="W32250" s="136"/>
      <c r="Z32250" s="136"/>
      <c r="AC32250" s="136"/>
    </row>
    <row r="32251" spans="2:29">
      <c r="B32251" s="136"/>
      <c r="E32251" s="136"/>
      <c r="H32251" s="136"/>
      <c r="K32251" s="136"/>
      <c r="O32251" s="136"/>
      <c r="T32251" s="136"/>
      <c r="W32251" s="136"/>
      <c r="Z32251" s="136"/>
      <c r="AC32251" s="136"/>
    </row>
    <row r="32252" spans="2:29">
      <c r="B32252" s="136"/>
      <c r="E32252" s="136"/>
      <c r="H32252" s="136"/>
      <c r="K32252" s="136"/>
      <c r="O32252" s="136"/>
      <c r="T32252" s="136"/>
      <c r="W32252" s="136"/>
      <c r="Z32252" s="136"/>
      <c r="AC32252" s="136"/>
    </row>
    <row r="32253" spans="2:29">
      <c r="B32253" s="136"/>
      <c r="E32253" s="136"/>
      <c r="H32253" s="136"/>
      <c r="K32253" s="136"/>
      <c r="O32253" s="136"/>
      <c r="T32253" s="136"/>
      <c r="W32253" s="136"/>
      <c r="Z32253" s="136"/>
      <c r="AC32253" s="136"/>
    </row>
    <row r="32254" spans="2:29">
      <c r="B32254" s="136"/>
      <c r="E32254" s="136"/>
      <c r="H32254" s="136"/>
      <c r="K32254" s="136"/>
      <c r="O32254" s="136"/>
      <c r="T32254" s="136"/>
      <c r="W32254" s="136"/>
      <c r="Z32254" s="136"/>
      <c r="AC32254" s="136"/>
    </row>
    <row r="32255" spans="2:29">
      <c r="B32255" s="136"/>
      <c r="E32255" s="136"/>
      <c r="H32255" s="136"/>
      <c r="K32255" s="136"/>
      <c r="O32255" s="136"/>
      <c r="T32255" s="136"/>
      <c r="W32255" s="136"/>
      <c r="Z32255" s="136"/>
      <c r="AC32255" s="136"/>
    </row>
    <row r="32256" spans="2:29">
      <c r="B32256" s="136"/>
      <c r="E32256" s="136"/>
      <c r="H32256" s="136"/>
      <c r="K32256" s="136"/>
      <c r="O32256" s="136"/>
      <c r="T32256" s="136"/>
      <c r="W32256" s="136"/>
      <c r="Z32256" s="136"/>
      <c r="AC32256" s="136"/>
    </row>
    <row r="32257" spans="2:29">
      <c r="B32257" s="136"/>
      <c r="E32257" s="136"/>
      <c r="H32257" s="136"/>
      <c r="K32257" s="136"/>
      <c r="O32257" s="136"/>
      <c r="T32257" s="136"/>
      <c r="W32257" s="136"/>
      <c r="Z32257" s="136"/>
      <c r="AC32257" s="136"/>
    </row>
    <row r="32258" spans="2:29">
      <c r="B32258" s="136"/>
      <c r="E32258" s="136"/>
      <c r="H32258" s="136"/>
      <c r="K32258" s="136"/>
      <c r="O32258" s="136"/>
      <c r="T32258" s="136"/>
      <c r="W32258" s="136"/>
      <c r="Z32258" s="136"/>
      <c r="AC32258" s="136"/>
    </row>
    <row r="32259" spans="2:29">
      <c r="B32259" s="136"/>
      <c r="E32259" s="136"/>
      <c r="H32259" s="136"/>
      <c r="K32259" s="136"/>
      <c r="O32259" s="136"/>
      <c r="T32259" s="136"/>
      <c r="W32259" s="136"/>
      <c r="Z32259" s="136"/>
      <c r="AC32259" s="136"/>
    </row>
    <row r="32260" spans="2:29">
      <c r="B32260" s="136"/>
      <c r="E32260" s="136"/>
      <c r="H32260" s="136"/>
      <c r="K32260" s="136"/>
      <c r="O32260" s="136"/>
      <c r="T32260" s="136"/>
      <c r="W32260" s="136"/>
      <c r="Z32260" s="136"/>
      <c r="AC32260" s="136"/>
    </row>
    <row r="32261" spans="2:29">
      <c r="B32261" s="136"/>
      <c r="E32261" s="136"/>
      <c r="H32261" s="136"/>
      <c r="K32261" s="136"/>
      <c r="O32261" s="136"/>
      <c r="T32261" s="136"/>
      <c r="W32261" s="136"/>
      <c r="Z32261" s="136"/>
      <c r="AC32261" s="136"/>
    </row>
    <row r="32262" spans="2:29">
      <c r="B32262" s="136"/>
      <c r="E32262" s="136"/>
      <c r="H32262" s="136"/>
      <c r="K32262" s="136"/>
      <c r="O32262" s="136"/>
      <c r="T32262" s="136"/>
      <c r="W32262" s="136"/>
      <c r="Z32262" s="136"/>
      <c r="AC32262" s="136"/>
    </row>
    <row r="32263" spans="2:29">
      <c r="B32263" s="136"/>
      <c r="E32263" s="136"/>
      <c r="H32263" s="136"/>
      <c r="K32263" s="136"/>
      <c r="O32263" s="136"/>
      <c r="T32263" s="136"/>
      <c r="W32263" s="136"/>
      <c r="Z32263" s="136"/>
      <c r="AC32263" s="136"/>
    </row>
    <row r="32264" spans="2:29">
      <c r="B32264" s="136"/>
      <c r="E32264" s="136"/>
      <c r="H32264" s="136"/>
      <c r="K32264" s="136"/>
      <c r="O32264" s="136"/>
      <c r="T32264" s="136"/>
      <c r="W32264" s="136"/>
      <c r="Z32264" s="136"/>
      <c r="AC32264" s="136"/>
    </row>
    <row r="32265" spans="2:29">
      <c r="B32265" s="136"/>
      <c r="E32265" s="136"/>
      <c r="H32265" s="136"/>
      <c r="K32265" s="136"/>
      <c r="O32265" s="136"/>
      <c r="T32265" s="136"/>
      <c r="W32265" s="136"/>
      <c r="Z32265" s="136"/>
      <c r="AC32265" s="136"/>
    </row>
    <row r="32266" spans="2:29">
      <c r="B32266" s="136"/>
      <c r="E32266" s="136"/>
      <c r="H32266" s="136"/>
      <c r="K32266" s="136"/>
      <c r="O32266" s="136"/>
      <c r="T32266" s="136"/>
      <c r="W32266" s="136"/>
      <c r="Z32266" s="136"/>
      <c r="AC32266" s="136"/>
    </row>
    <row r="32267" spans="2:29">
      <c r="B32267" s="136"/>
      <c r="E32267" s="136"/>
      <c r="H32267" s="136"/>
      <c r="K32267" s="136"/>
      <c r="O32267" s="136"/>
      <c r="T32267" s="136"/>
      <c r="W32267" s="136"/>
      <c r="Z32267" s="136"/>
      <c r="AC32267" s="136"/>
    </row>
    <row r="32268" spans="2:29">
      <c r="B32268" s="136"/>
      <c r="E32268" s="136"/>
      <c r="H32268" s="136"/>
      <c r="K32268" s="136"/>
      <c r="O32268" s="136"/>
      <c r="T32268" s="136"/>
      <c r="W32268" s="136"/>
      <c r="Z32268" s="136"/>
      <c r="AC32268" s="136"/>
    </row>
    <row r="32269" spans="2:29">
      <c r="B32269" s="136"/>
      <c r="E32269" s="136"/>
      <c r="H32269" s="136"/>
      <c r="K32269" s="136"/>
      <c r="O32269" s="136"/>
      <c r="T32269" s="136"/>
      <c r="W32269" s="136"/>
      <c r="Z32269" s="136"/>
      <c r="AC32269" s="136"/>
    </row>
    <row r="32270" spans="2:29">
      <c r="B32270" s="136"/>
      <c r="E32270" s="136"/>
      <c r="H32270" s="136"/>
      <c r="K32270" s="136"/>
      <c r="O32270" s="136"/>
      <c r="T32270" s="136"/>
      <c r="W32270" s="136"/>
      <c r="Z32270" s="136"/>
      <c r="AC32270" s="136"/>
    </row>
    <row r="32271" spans="2:29">
      <c r="B32271" s="136"/>
      <c r="E32271" s="136"/>
      <c r="H32271" s="136"/>
      <c r="K32271" s="136"/>
      <c r="O32271" s="136"/>
      <c r="T32271" s="136"/>
      <c r="W32271" s="136"/>
      <c r="Z32271" s="136"/>
      <c r="AC32271" s="136"/>
    </row>
    <row r="32272" spans="2:29">
      <c r="B32272" s="136"/>
      <c r="E32272" s="136"/>
      <c r="H32272" s="136"/>
      <c r="K32272" s="136"/>
      <c r="O32272" s="136"/>
      <c r="T32272" s="136"/>
      <c r="W32272" s="136"/>
      <c r="Z32272" s="136"/>
      <c r="AC32272" s="136"/>
    </row>
    <row r="32273" spans="2:29">
      <c r="B32273" s="136"/>
      <c r="E32273" s="136"/>
      <c r="H32273" s="136"/>
      <c r="K32273" s="136"/>
      <c r="O32273" s="136"/>
      <c r="T32273" s="136"/>
      <c r="W32273" s="136"/>
      <c r="Z32273" s="136"/>
      <c r="AC32273" s="136"/>
    </row>
    <row r="32274" spans="2:29">
      <c r="B32274" s="136"/>
      <c r="E32274" s="136"/>
      <c r="H32274" s="136"/>
      <c r="K32274" s="136"/>
      <c r="O32274" s="136"/>
      <c r="T32274" s="136"/>
      <c r="W32274" s="136"/>
      <c r="Z32274" s="136"/>
      <c r="AC32274" s="136"/>
    </row>
    <row r="32275" spans="2:29">
      <c r="B32275" s="136"/>
      <c r="E32275" s="136"/>
      <c r="H32275" s="136"/>
      <c r="K32275" s="136"/>
      <c r="O32275" s="136"/>
      <c r="T32275" s="136"/>
      <c r="W32275" s="136"/>
      <c r="Z32275" s="136"/>
      <c r="AC32275" s="136"/>
    </row>
    <row r="32276" spans="2:29">
      <c r="B32276" s="136"/>
      <c r="E32276" s="136"/>
      <c r="H32276" s="136"/>
      <c r="K32276" s="136"/>
      <c r="O32276" s="136"/>
      <c r="T32276" s="136"/>
      <c r="W32276" s="136"/>
      <c r="Z32276" s="136"/>
      <c r="AC32276" s="136"/>
    </row>
    <row r="32277" spans="2:29">
      <c r="B32277" s="136"/>
      <c r="E32277" s="136"/>
      <c r="H32277" s="136"/>
      <c r="K32277" s="136"/>
      <c r="O32277" s="136"/>
      <c r="T32277" s="136"/>
      <c r="W32277" s="136"/>
      <c r="Z32277" s="136"/>
      <c r="AC32277" s="136"/>
    </row>
    <row r="32278" spans="2:29">
      <c r="B32278" s="136"/>
      <c r="E32278" s="136"/>
      <c r="H32278" s="136"/>
      <c r="K32278" s="136"/>
      <c r="O32278" s="136"/>
      <c r="T32278" s="136"/>
      <c r="W32278" s="136"/>
      <c r="Z32278" s="136"/>
      <c r="AC32278" s="136"/>
    </row>
    <row r="32279" spans="2:29">
      <c r="B32279" s="136"/>
      <c r="E32279" s="136"/>
      <c r="H32279" s="136"/>
      <c r="K32279" s="136"/>
      <c r="O32279" s="136"/>
      <c r="T32279" s="136"/>
      <c r="W32279" s="136"/>
      <c r="Z32279" s="136"/>
      <c r="AC32279" s="136"/>
    </row>
    <row r="32280" spans="2:29">
      <c r="B32280" s="136"/>
      <c r="E32280" s="136"/>
      <c r="H32280" s="136"/>
      <c r="K32280" s="136"/>
      <c r="O32280" s="136"/>
      <c r="T32280" s="136"/>
      <c r="W32280" s="136"/>
      <c r="Z32280" s="136"/>
      <c r="AC32280" s="136"/>
    </row>
    <row r="32281" spans="2:29">
      <c r="B32281" s="136"/>
      <c r="E32281" s="136"/>
      <c r="H32281" s="136"/>
      <c r="K32281" s="136"/>
      <c r="O32281" s="136"/>
      <c r="T32281" s="136"/>
      <c r="W32281" s="136"/>
      <c r="Z32281" s="136"/>
      <c r="AC32281" s="136"/>
    </row>
    <row r="32282" spans="2:29">
      <c r="B32282" s="136"/>
      <c r="E32282" s="136"/>
      <c r="H32282" s="136"/>
      <c r="K32282" s="136"/>
      <c r="O32282" s="136"/>
      <c r="T32282" s="136"/>
      <c r="W32282" s="136"/>
      <c r="Z32282" s="136"/>
      <c r="AC32282" s="136"/>
    </row>
    <row r="32283" spans="2:29">
      <c r="B32283" s="136"/>
      <c r="E32283" s="136"/>
      <c r="H32283" s="136"/>
      <c r="K32283" s="136"/>
      <c r="O32283" s="136"/>
      <c r="T32283" s="136"/>
      <c r="W32283" s="136"/>
      <c r="Z32283" s="136"/>
      <c r="AC32283" s="136"/>
    </row>
    <row r="32284" spans="2:29">
      <c r="B32284" s="136"/>
      <c r="E32284" s="136"/>
      <c r="H32284" s="136"/>
      <c r="K32284" s="136"/>
      <c r="O32284" s="136"/>
      <c r="T32284" s="136"/>
      <c r="W32284" s="136"/>
      <c r="Z32284" s="136"/>
      <c r="AC32284" s="136"/>
    </row>
    <row r="32285" spans="2:29">
      <c r="B32285" s="136"/>
      <c r="E32285" s="136"/>
      <c r="H32285" s="136"/>
      <c r="K32285" s="136"/>
      <c r="O32285" s="136"/>
      <c r="T32285" s="136"/>
      <c r="W32285" s="136"/>
      <c r="Z32285" s="136"/>
      <c r="AC32285" s="136"/>
    </row>
    <row r="32286" spans="2:29">
      <c r="B32286" s="136"/>
      <c r="E32286" s="136"/>
      <c r="H32286" s="136"/>
      <c r="K32286" s="136"/>
      <c r="O32286" s="136"/>
      <c r="T32286" s="136"/>
      <c r="W32286" s="136"/>
      <c r="Z32286" s="136"/>
      <c r="AC32286" s="136"/>
    </row>
    <row r="32287" spans="2:29">
      <c r="B32287" s="136"/>
      <c r="E32287" s="136"/>
      <c r="H32287" s="136"/>
      <c r="K32287" s="136"/>
      <c r="O32287" s="136"/>
      <c r="T32287" s="136"/>
      <c r="W32287" s="136"/>
      <c r="Z32287" s="136"/>
      <c r="AC32287" s="136"/>
    </row>
    <row r="32288" spans="2:29">
      <c r="B32288" s="136"/>
      <c r="E32288" s="136"/>
      <c r="H32288" s="136"/>
      <c r="K32288" s="136"/>
      <c r="O32288" s="136"/>
      <c r="T32288" s="136"/>
      <c r="W32288" s="136"/>
      <c r="Z32288" s="136"/>
      <c r="AC32288" s="136"/>
    </row>
    <row r="32289" spans="2:29">
      <c r="B32289" s="136"/>
      <c r="E32289" s="136"/>
      <c r="H32289" s="136"/>
      <c r="K32289" s="136"/>
      <c r="O32289" s="136"/>
      <c r="T32289" s="136"/>
      <c r="W32289" s="136"/>
      <c r="Z32289" s="136"/>
      <c r="AC32289" s="136"/>
    </row>
    <row r="32290" spans="2:29">
      <c r="B32290" s="136"/>
      <c r="E32290" s="136"/>
      <c r="H32290" s="136"/>
      <c r="K32290" s="136"/>
      <c r="O32290" s="136"/>
      <c r="T32290" s="136"/>
      <c r="W32290" s="136"/>
      <c r="Z32290" s="136"/>
      <c r="AC32290" s="136"/>
    </row>
    <row r="32291" spans="2:29">
      <c r="B32291" s="136"/>
      <c r="E32291" s="136"/>
      <c r="H32291" s="136"/>
      <c r="K32291" s="136"/>
      <c r="O32291" s="136"/>
      <c r="T32291" s="136"/>
      <c r="W32291" s="136"/>
      <c r="Z32291" s="136"/>
      <c r="AC32291" s="136"/>
    </row>
    <row r="32292" spans="2:29">
      <c r="B32292" s="136"/>
      <c r="E32292" s="136"/>
      <c r="H32292" s="136"/>
      <c r="K32292" s="136"/>
      <c r="O32292" s="136"/>
      <c r="T32292" s="136"/>
      <c r="W32292" s="136"/>
      <c r="Z32292" s="136"/>
      <c r="AC32292" s="136"/>
    </row>
    <row r="32293" spans="2:29">
      <c r="B32293" s="136"/>
      <c r="E32293" s="136"/>
      <c r="H32293" s="136"/>
      <c r="K32293" s="136"/>
      <c r="O32293" s="136"/>
      <c r="T32293" s="136"/>
      <c r="W32293" s="136"/>
      <c r="Z32293" s="136"/>
      <c r="AC32293" s="136"/>
    </row>
    <row r="32294" spans="2:29">
      <c r="B32294" s="136"/>
      <c r="E32294" s="136"/>
      <c r="H32294" s="136"/>
      <c r="K32294" s="136"/>
      <c r="O32294" s="136"/>
      <c r="T32294" s="136"/>
      <c r="W32294" s="136"/>
      <c r="Z32294" s="136"/>
      <c r="AC32294" s="136"/>
    </row>
    <row r="32295" spans="2:29">
      <c r="B32295" s="136"/>
      <c r="E32295" s="136"/>
      <c r="H32295" s="136"/>
      <c r="K32295" s="136"/>
      <c r="O32295" s="136"/>
      <c r="T32295" s="136"/>
      <c r="W32295" s="136"/>
      <c r="Z32295" s="136"/>
      <c r="AC32295" s="136"/>
    </row>
    <row r="32296" spans="2:29">
      <c r="B32296" s="136"/>
      <c r="E32296" s="136"/>
      <c r="H32296" s="136"/>
      <c r="K32296" s="136"/>
      <c r="O32296" s="136"/>
      <c r="T32296" s="136"/>
      <c r="W32296" s="136"/>
      <c r="Z32296" s="136"/>
      <c r="AC32296" s="136"/>
    </row>
    <row r="32297" spans="2:29">
      <c r="B32297" s="136"/>
      <c r="E32297" s="136"/>
      <c r="H32297" s="136"/>
      <c r="K32297" s="136"/>
      <c r="O32297" s="136"/>
      <c r="T32297" s="136"/>
      <c r="W32297" s="136"/>
      <c r="Z32297" s="136"/>
      <c r="AC32297" s="136"/>
    </row>
    <row r="32298" spans="2:29">
      <c r="B32298" s="136"/>
      <c r="E32298" s="136"/>
      <c r="H32298" s="136"/>
      <c r="K32298" s="136"/>
      <c r="O32298" s="136"/>
      <c r="T32298" s="136"/>
      <c r="W32298" s="136"/>
      <c r="Z32298" s="136"/>
      <c r="AC32298" s="136"/>
    </row>
    <row r="32299" spans="2:29">
      <c r="B32299" s="136"/>
      <c r="E32299" s="136"/>
      <c r="H32299" s="136"/>
      <c r="K32299" s="136"/>
      <c r="O32299" s="136"/>
      <c r="T32299" s="136"/>
      <c r="W32299" s="136"/>
      <c r="Z32299" s="136"/>
      <c r="AC32299" s="136"/>
    </row>
    <row r="32300" spans="2:29">
      <c r="B32300" s="136"/>
      <c r="E32300" s="136"/>
      <c r="H32300" s="136"/>
      <c r="K32300" s="136"/>
      <c r="O32300" s="136"/>
      <c r="T32300" s="136"/>
      <c r="W32300" s="136"/>
      <c r="Z32300" s="136"/>
      <c r="AC32300" s="136"/>
    </row>
    <row r="32301" spans="2:29">
      <c r="B32301" s="136"/>
      <c r="E32301" s="136"/>
      <c r="H32301" s="136"/>
      <c r="K32301" s="136"/>
      <c r="O32301" s="136"/>
      <c r="T32301" s="136"/>
      <c r="W32301" s="136"/>
      <c r="Z32301" s="136"/>
      <c r="AC32301" s="136"/>
    </row>
    <row r="32302" spans="2:29">
      <c r="B32302" s="136"/>
      <c r="E32302" s="136"/>
      <c r="H32302" s="136"/>
      <c r="K32302" s="136"/>
      <c r="O32302" s="136"/>
      <c r="T32302" s="136"/>
      <c r="W32302" s="136"/>
      <c r="Z32302" s="136"/>
      <c r="AC32302" s="136"/>
    </row>
    <row r="32303" spans="2:29">
      <c r="B32303" s="136"/>
      <c r="E32303" s="136"/>
      <c r="H32303" s="136"/>
      <c r="K32303" s="136"/>
      <c r="O32303" s="136"/>
      <c r="T32303" s="136"/>
      <c r="W32303" s="136"/>
      <c r="Z32303" s="136"/>
      <c r="AC32303" s="136"/>
    </row>
    <row r="32304" spans="2:29">
      <c r="B32304" s="136"/>
      <c r="E32304" s="136"/>
      <c r="H32304" s="136"/>
      <c r="K32304" s="136"/>
      <c r="O32304" s="136"/>
      <c r="T32304" s="136"/>
      <c r="W32304" s="136"/>
      <c r="Z32304" s="136"/>
      <c r="AC32304" s="136"/>
    </row>
    <row r="32305" spans="2:29">
      <c r="B32305" s="136"/>
      <c r="E32305" s="136"/>
      <c r="H32305" s="136"/>
      <c r="K32305" s="136"/>
      <c r="O32305" s="136"/>
      <c r="T32305" s="136"/>
      <c r="W32305" s="136"/>
      <c r="Z32305" s="136"/>
      <c r="AC32305" s="136"/>
    </row>
    <row r="32306" spans="2:29">
      <c r="B32306" s="136"/>
      <c r="E32306" s="136"/>
      <c r="H32306" s="136"/>
      <c r="K32306" s="136"/>
      <c r="O32306" s="136"/>
      <c r="T32306" s="136"/>
      <c r="W32306" s="136"/>
      <c r="Z32306" s="136"/>
      <c r="AC32306" s="136"/>
    </row>
    <row r="32307" spans="2:29">
      <c r="B32307" s="136"/>
      <c r="E32307" s="136"/>
      <c r="H32307" s="136"/>
      <c r="K32307" s="136"/>
      <c r="O32307" s="136"/>
      <c r="T32307" s="136"/>
      <c r="W32307" s="136"/>
      <c r="Z32307" s="136"/>
      <c r="AC32307" s="136"/>
    </row>
    <row r="32308" spans="2:29">
      <c r="B32308" s="136"/>
      <c r="E32308" s="136"/>
      <c r="H32308" s="136"/>
      <c r="K32308" s="136"/>
      <c r="O32308" s="136"/>
      <c r="T32308" s="136"/>
      <c r="W32308" s="136"/>
      <c r="Z32308" s="136"/>
      <c r="AC32308" s="136"/>
    </row>
    <row r="32309" spans="2:29">
      <c r="B32309" s="136"/>
      <c r="E32309" s="136"/>
      <c r="H32309" s="136"/>
      <c r="K32309" s="136"/>
      <c r="O32309" s="136"/>
      <c r="T32309" s="136"/>
      <c r="W32309" s="136"/>
      <c r="Z32309" s="136"/>
      <c r="AC32309" s="136"/>
    </row>
    <row r="32310" spans="2:29">
      <c r="B32310" s="136"/>
      <c r="E32310" s="136"/>
      <c r="H32310" s="136"/>
      <c r="K32310" s="136"/>
      <c r="O32310" s="136"/>
      <c r="T32310" s="136"/>
      <c r="W32310" s="136"/>
      <c r="Z32310" s="136"/>
      <c r="AC32310" s="136"/>
    </row>
    <row r="32311" spans="2:29">
      <c r="B32311" s="136"/>
      <c r="E32311" s="136"/>
      <c r="H32311" s="136"/>
      <c r="K32311" s="136"/>
      <c r="O32311" s="136"/>
      <c r="T32311" s="136"/>
      <c r="W32311" s="136"/>
      <c r="Z32311" s="136"/>
      <c r="AC32311" s="136"/>
    </row>
    <row r="32312" spans="2:29">
      <c r="B32312" s="136"/>
      <c r="E32312" s="136"/>
      <c r="H32312" s="136"/>
      <c r="K32312" s="136"/>
      <c r="O32312" s="136"/>
      <c r="T32312" s="136"/>
      <c r="W32312" s="136"/>
      <c r="Z32312" s="136"/>
      <c r="AC32312" s="136"/>
    </row>
    <row r="32313" spans="2:29">
      <c r="B32313" s="136"/>
      <c r="E32313" s="136"/>
      <c r="H32313" s="136"/>
      <c r="K32313" s="136"/>
      <c r="O32313" s="136"/>
      <c r="T32313" s="136"/>
      <c r="W32313" s="136"/>
      <c r="Z32313" s="136"/>
      <c r="AC32313" s="136"/>
    </row>
    <row r="32314" spans="2:29">
      <c r="B32314" s="136"/>
      <c r="E32314" s="136"/>
      <c r="H32314" s="136"/>
      <c r="K32314" s="136"/>
      <c r="O32314" s="136"/>
      <c r="T32314" s="136"/>
      <c r="W32314" s="136"/>
      <c r="Z32314" s="136"/>
      <c r="AC32314" s="136"/>
    </row>
    <row r="32315" spans="2:29">
      <c r="B32315" s="136"/>
      <c r="E32315" s="136"/>
      <c r="H32315" s="136"/>
      <c r="K32315" s="136"/>
      <c r="O32315" s="136"/>
      <c r="T32315" s="136"/>
      <c r="W32315" s="136"/>
      <c r="Z32315" s="136"/>
      <c r="AC32315" s="136"/>
    </row>
    <row r="32316" spans="2:29">
      <c r="B32316" s="136"/>
      <c r="E32316" s="136"/>
      <c r="H32316" s="136"/>
      <c r="K32316" s="136"/>
      <c r="O32316" s="136"/>
      <c r="T32316" s="136"/>
      <c r="W32316" s="136"/>
      <c r="Z32316" s="136"/>
      <c r="AC32316" s="136"/>
    </row>
    <row r="32317" spans="2:29">
      <c r="B32317" s="136"/>
      <c r="E32317" s="136"/>
      <c r="H32317" s="136"/>
      <c r="K32317" s="136"/>
      <c r="O32317" s="136"/>
      <c r="T32317" s="136"/>
      <c r="W32317" s="136"/>
      <c r="Z32317" s="136"/>
      <c r="AC32317" s="136"/>
    </row>
    <row r="32318" spans="2:29">
      <c r="B32318" s="136"/>
      <c r="E32318" s="136"/>
      <c r="H32318" s="136"/>
      <c r="K32318" s="136"/>
      <c r="O32318" s="136"/>
      <c r="T32318" s="136"/>
      <c r="W32318" s="136"/>
      <c r="Z32318" s="136"/>
      <c r="AC32318" s="136"/>
    </row>
    <row r="32319" spans="2:29">
      <c r="B32319" s="136"/>
      <c r="E32319" s="136"/>
      <c r="H32319" s="136"/>
      <c r="K32319" s="136"/>
      <c r="O32319" s="136"/>
      <c r="T32319" s="136"/>
      <c r="W32319" s="136"/>
      <c r="Z32319" s="136"/>
      <c r="AC32319" s="136"/>
    </row>
    <row r="32320" spans="2:29">
      <c r="B32320" s="136"/>
      <c r="E32320" s="136"/>
      <c r="H32320" s="136"/>
      <c r="K32320" s="136"/>
      <c r="O32320" s="136"/>
      <c r="T32320" s="136"/>
      <c r="W32320" s="136"/>
      <c r="Z32320" s="136"/>
      <c r="AC32320" s="136"/>
    </row>
    <row r="32321" spans="2:29">
      <c r="B32321" s="136"/>
      <c r="E32321" s="136"/>
      <c r="H32321" s="136"/>
      <c r="K32321" s="136"/>
      <c r="O32321" s="136"/>
      <c r="T32321" s="136"/>
      <c r="W32321" s="136"/>
      <c r="Z32321" s="136"/>
      <c r="AC32321" s="136"/>
    </row>
    <row r="32322" spans="2:29">
      <c r="B32322" s="136"/>
      <c r="E32322" s="136"/>
      <c r="H32322" s="136"/>
      <c r="K32322" s="136"/>
      <c r="O32322" s="136"/>
      <c r="T32322" s="136"/>
      <c r="W32322" s="136"/>
      <c r="Z32322" s="136"/>
      <c r="AC32322" s="136"/>
    </row>
    <row r="32323" spans="2:29">
      <c r="B32323" s="136"/>
      <c r="E32323" s="136"/>
      <c r="H32323" s="136"/>
      <c r="K32323" s="136"/>
      <c r="O32323" s="136"/>
      <c r="T32323" s="136"/>
      <c r="W32323" s="136"/>
      <c r="Z32323" s="136"/>
      <c r="AC32323" s="136"/>
    </row>
    <row r="32324" spans="2:29">
      <c r="B32324" s="136"/>
      <c r="E32324" s="136"/>
      <c r="H32324" s="136"/>
      <c r="K32324" s="136"/>
      <c r="O32324" s="136"/>
      <c r="T32324" s="136"/>
      <c r="W32324" s="136"/>
      <c r="Z32324" s="136"/>
      <c r="AC32324" s="136"/>
    </row>
    <row r="32325" spans="2:29">
      <c r="B32325" s="136"/>
      <c r="E32325" s="136"/>
      <c r="H32325" s="136"/>
      <c r="K32325" s="136"/>
      <c r="O32325" s="136"/>
      <c r="T32325" s="136"/>
      <c r="W32325" s="136"/>
      <c r="Z32325" s="136"/>
      <c r="AC32325" s="136"/>
    </row>
    <row r="32326" spans="2:29">
      <c r="B32326" s="136"/>
      <c r="E32326" s="136"/>
      <c r="H32326" s="136"/>
      <c r="K32326" s="136"/>
      <c r="O32326" s="136"/>
      <c r="T32326" s="136"/>
      <c r="W32326" s="136"/>
      <c r="Z32326" s="136"/>
      <c r="AC32326" s="136"/>
    </row>
    <row r="32327" spans="2:29">
      <c r="B32327" s="136"/>
      <c r="E32327" s="136"/>
      <c r="H32327" s="136"/>
      <c r="K32327" s="136"/>
      <c r="O32327" s="136"/>
      <c r="T32327" s="136"/>
      <c r="W32327" s="136"/>
      <c r="Z32327" s="136"/>
      <c r="AC32327" s="136"/>
    </row>
    <row r="32328" spans="2:29">
      <c r="B32328" s="136"/>
      <c r="E32328" s="136"/>
      <c r="H32328" s="136"/>
      <c r="K32328" s="136"/>
      <c r="O32328" s="136"/>
      <c r="T32328" s="136"/>
      <c r="W32328" s="136"/>
      <c r="Z32328" s="136"/>
      <c r="AC32328" s="136"/>
    </row>
    <row r="32329" spans="2:29">
      <c r="B32329" s="136"/>
      <c r="E32329" s="136"/>
      <c r="H32329" s="136"/>
      <c r="K32329" s="136"/>
      <c r="O32329" s="136"/>
      <c r="T32329" s="136"/>
      <c r="W32329" s="136"/>
      <c r="Z32329" s="136"/>
      <c r="AC32329" s="136"/>
    </row>
    <row r="32330" spans="2:29">
      <c r="B32330" s="136"/>
      <c r="E32330" s="136"/>
      <c r="H32330" s="136"/>
      <c r="K32330" s="136"/>
      <c r="O32330" s="136"/>
      <c r="T32330" s="136"/>
      <c r="W32330" s="136"/>
      <c r="Z32330" s="136"/>
      <c r="AC32330" s="136"/>
    </row>
    <row r="32331" spans="2:29">
      <c r="B32331" s="136"/>
      <c r="E32331" s="136"/>
      <c r="H32331" s="136"/>
      <c r="K32331" s="136"/>
      <c r="O32331" s="136"/>
      <c r="T32331" s="136"/>
      <c r="W32331" s="136"/>
      <c r="Z32331" s="136"/>
      <c r="AC32331" s="136"/>
    </row>
    <row r="32332" spans="2:29">
      <c r="B32332" s="136"/>
      <c r="E32332" s="136"/>
      <c r="H32332" s="136"/>
      <c r="K32332" s="136"/>
      <c r="O32332" s="136"/>
      <c r="T32332" s="136"/>
      <c r="W32332" s="136"/>
      <c r="Z32332" s="136"/>
      <c r="AC32332" s="136"/>
    </row>
    <row r="32333" spans="2:29">
      <c r="B32333" s="136"/>
      <c r="E32333" s="136"/>
      <c r="H32333" s="136"/>
      <c r="K32333" s="136"/>
      <c r="O32333" s="136"/>
      <c r="T32333" s="136"/>
      <c r="W32333" s="136"/>
      <c r="Z32333" s="136"/>
      <c r="AC32333" s="136"/>
    </row>
    <row r="32334" spans="2:29">
      <c r="B32334" s="136"/>
      <c r="E32334" s="136"/>
      <c r="H32334" s="136"/>
      <c r="K32334" s="136"/>
      <c r="O32334" s="136"/>
      <c r="T32334" s="136"/>
      <c r="W32334" s="136"/>
      <c r="Z32334" s="136"/>
      <c r="AC32334" s="136"/>
    </row>
    <row r="32335" spans="2:29">
      <c r="B32335" s="136"/>
      <c r="E32335" s="136"/>
      <c r="H32335" s="136"/>
      <c r="K32335" s="136"/>
      <c r="O32335" s="136"/>
      <c r="T32335" s="136"/>
      <c r="W32335" s="136"/>
      <c r="Z32335" s="136"/>
      <c r="AC32335" s="136"/>
    </row>
    <row r="32336" spans="2:29">
      <c r="B32336" s="136"/>
      <c r="E32336" s="136"/>
      <c r="H32336" s="136"/>
      <c r="K32336" s="136"/>
      <c r="O32336" s="136"/>
      <c r="T32336" s="136"/>
      <c r="W32336" s="136"/>
      <c r="Z32336" s="136"/>
      <c r="AC32336" s="136"/>
    </row>
    <row r="32337" spans="2:29">
      <c r="B32337" s="136"/>
      <c r="E32337" s="136"/>
      <c r="H32337" s="136"/>
      <c r="K32337" s="136"/>
      <c r="O32337" s="136"/>
      <c r="T32337" s="136"/>
      <c r="W32337" s="136"/>
      <c r="Z32337" s="136"/>
      <c r="AC32337" s="136"/>
    </row>
    <row r="32338" spans="2:29">
      <c r="B32338" s="136"/>
      <c r="E32338" s="136"/>
      <c r="H32338" s="136"/>
      <c r="K32338" s="136"/>
      <c r="O32338" s="136"/>
      <c r="T32338" s="136"/>
      <c r="W32338" s="136"/>
      <c r="Z32338" s="136"/>
      <c r="AC32338" s="136"/>
    </row>
    <row r="32339" spans="2:29">
      <c r="B32339" s="136"/>
      <c r="E32339" s="136"/>
      <c r="H32339" s="136"/>
      <c r="K32339" s="136"/>
      <c r="O32339" s="136"/>
      <c r="T32339" s="136"/>
      <c r="W32339" s="136"/>
      <c r="Z32339" s="136"/>
      <c r="AC32339" s="136"/>
    </row>
    <row r="32340" spans="2:29">
      <c r="B32340" s="136"/>
      <c r="E32340" s="136"/>
      <c r="H32340" s="136"/>
      <c r="K32340" s="136"/>
      <c r="O32340" s="136"/>
      <c r="T32340" s="136"/>
      <c r="W32340" s="136"/>
      <c r="Z32340" s="136"/>
      <c r="AC32340" s="136"/>
    </row>
    <row r="32341" spans="2:29">
      <c r="B32341" s="136"/>
      <c r="E32341" s="136"/>
      <c r="H32341" s="136"/>
      <c r="K32341" s="136"/>
      <c r="O32341" s="136"/>
      <c r="T32341" s="136"/>
      <c r="W32341" s="136"/>
      <c r="Z32341" s="136"/>
      <c r="AC32341" s="136"/>
    </row>
    <row r="32342" spans="2:29">
      <c r="B32342" s="136"/>
      <c r="E32342" s="136"/>
      <c r="H32342" s="136"/>
      <c r="K32342" s="136"/>
      <c r="O32342" s="136"/>
      <c r="T32342" s="136"/>
      <c r="W32342" s="136"/>
      <c r="Z32342" s="136"/>
      <c r="AC32342" s="136"/>
    </row>
    <row r="32343" spans="2:29">
      <c r="B32343" s="136"/>
      <c r="E32343" s="136"/>
      <c r="H32343" s="136"/>
      <c r="K32343" s="136"/>
      <c r="O32343" s="136"/>
      <c r="T32343" s="136"/>
      <c r="W32343" s="136"/>
      <c r="Z32343" s="136"/>
      <c r="AC32343" s="136"/>
    </row>
    <row r="32344" spans="2:29">
      <c r="B32344" s="136"/>
      <c r="E32344" s="136"/>
      <c r="H32344" s="136"/>
      <c r="K32344" s="136"/>
      <c r="O32344" s="136"/>
      <c r="T32344" s="136"/>
      <c r="W32344" s="136"/>
      <c r="Z32344" s="136"/>
      <c r="AC32344" s="136"/>
    </row>
    <row r="32345" spans="2:29">
      <c r="B32345" s="136"/>
      <c r="E32345" s="136"/>
      <c r="H32345" s="136"/>
      <c r="K32345" s="136"/>
      <c r="O32345" s="136"/>
      <c r="T32345" s="136"/>
      <c r="W32345" s="136"/>
      <c r="Z32345" s="136"/>
      <c r="AC32345" s="136"/>
    </row>
    <row r="32346" spans="2:29">
      <c r="B32346" s="136"/>
      <c r="E32346" s="136"/>
      <c r="H32346" s="136"/>
      <c r="K32346" s="136"/>
      <c r="O32346" s="136"/>
      <c r="T32346" s="136"/>
      <c r="W32346" s="136"/>
      <c r="Z32346" s="136"/>
      <c r="AC32346" s="136"/>
    </row>
    <row r="32347" spans="2:29">
      <c r="B32347" s="136"/>
      <c r="E32347" s="136"/>
      <c r="H32347" s="136"/>
      <c r="K32347" s="136"/>
      <c r="O32347" s="136"/>
      <c r="T32347" s="136"/>
      <c r="W32347" s="136"/>
      <c r="Z32347" s="136"/>
      <c r="AC32347" s="136"/>
    </row>
    <row r="32348" spans="2:29">
      <c r="B32348" s="136"/>
      <c r="E32348" s="136"/>
      <c r="H32348" s="136"/>
      <c r="K32348" s="136"/>
      <c r="O32348" s="136"/>
      <c r="T32348" s="136"/>
      <c r="W32348" s="136"/>
      <c r="Z32348" s="136"/>
      <c r="AC32348" s="136"/>
    </row>
    <row r="32349" spans="2:29">
      <c r="B32349" s="136"/>
      <c r="E32349" s="136"/>
      <c r="H32349" s="136"/>
      <c r="K32349" s="136"/>
      <c r="O32349" s="136"/>
      <c r="T32349" s="136"/>
      <c r="W32349" s="136"/>
      <c r="Z32349" s="136"/>
      <c r="AC32349" s="136"/>
    </row>
    <row r="32350" spans="2:29">
      <c r="B32350" s="136"/>
      <c r="E32350" s="136"/>
      <c r="H32350" s="136"/>
      <c r="K32350" s="136"/>
      <c r="O32350" s="136"/>
      <c r="T32350" s="136"/>
      <c r="W32350" s="136"/>
      <c r="Z32350" s="136"/>
      <c r="AC32350" s="136"/>
    </row>
    <row r="32351" spans="2:29">
      <c r="B32351" s="136"/>
      <c r="E32351" s="136"/>
      <c r="H32351" s="136"/>
      <c r="K32351" s="136"/>
      <c r="O32351" s="136"/>
      <c r="T32351" s="136"/>
      <c r="W32351" s="136"/>
      <c r="Z32351" s="136"/>
      <c r="AC32351" s="136"/>
    </row>
    <row r="32352" spans="2:29">
      <c r="B32352" s="136"/>
      <c r="E32352" s="136"/>
      <c r="H32352" s="136"/>
      <c r="K32352" s="136"/>
      <c r="O32352" s="136"/>
      <c r="T32352" s="136"/>
      <c r="W32352" s="136"/>
      <c r="Z32352" s="136"/>
      <c r="AC32352" s="136"/>
    </row>
    <row r="32353" spans="2:29">
      <c r="B32353" s="136"/>
      <c r="E32353" s="136"/>
      <c r="H32353" s="136"/>
      <c r="K32353" s="136"/>
      <c r="O32353" s="136"/>
      <c r="T32353" s="136"/>
      <c r="W32353" s="136"/>
      <c r="Z32353" s="136"/>
      <c r="AC32353" s="136"/>
    </row>
    <row r="32354" spans="2:29">
      <c r="B32354" s="136"/>
      <c r="E32354" s="136"/>
      <c r="H32354" s="136"/>
      <c r="K32354" s="136"/>
      <c r="O32354" s="136"/>
      <c r="T32354" s="136"/>
      <c r="W32354" s="136"/>
      <c r="Z32354" s="136"/>
      <c r="AC32354" s="136"/>
    </row>
    <row r="32355" spans="2:29">
      <c r="B32355" s="136"/>
      <c r="E32355" s="136"/>
      <c r="H32355" s="136"/>
      <c r="K32355" s="136"/>
      <c r="O32355" s="136"/>
      <c r="T32355" s="136"/>
      <c r="W32355" s="136"/>
      <c r="Z32355" s="136"/>
      <c r="AC32355" s="136"/>
    </row>
    <row r="32356" spans="2:29">
      <c r="B32356" s="136"/>
      <c r="E32356" s="136"/>
      <c r="H32356" s="136"/>
      <c r="K32356" s="136"/>
      <c r="O32356" s="136"/>
      <c r="T32356" s="136"/>
      <c r="W32356" s="136"/>
      <c r="Z32356" s="136"/>
      <c r="AC32356" s="136"/>
    </row>
    <row r="32357" spans="2:29">
      <c r="B32357" s="136"/>
      <c r="E32357" s="136"/>
      <c r="H32357" s="136"/>
      <c r="K32357" s="136"/>
      <c r="O32357" s="136"/>
      <c r="T32357" s="136"/>
      <c r="W32357" s="136"/>
      <c r="Z32357" s="136"/>
      <c r="AC32357" s="136"/>
    </row>
    <row r="32358" spans="2:29">
      <c r="B32358" s="136"/>
      <c r="E32358" s="136"/>
      <c r="H32358" s="136"/>
      <c r="K32358" s="136"/>
      <c r="O32358" s="136"/>
      <c r="T32358" s="136"/>
      <c r="W32358" s="136"/>
      <c r="Z32358" s="136"/>
      <c r="AC32358" s="136"/>
    </row>
    <row r="32359" spans="2:29">
      <c r="B32359" s="136"/>
      <c r="E32359" s="136"/>
      <c r="H32359" s="136"/>
      <c r="K32359" s="136"/>
      <c r="O32359" s="136"/>
      <c r="T32359" s="136"/>
      <c r="W32359" s="136"/>
      <c r="Z32359" s="136"/>
      <c r="AC32359" s="136"/>
    </row>
    <row r="32360" spans="2:29">
      <c r="B32360" s="136"/>
      <c r="E32360" s="136"/>
      <c r="H32360" s="136"/>
      <c r="K32360" s="136"/>
      <c r="O32360" s="136"/>
      <c r="T32360" s="136"/>
      <c r="W32360" s="136"/>
      <c r="Z32360" s="136"/>
      <c r="AC32360" s="136"/>
    </row>
    <row r="32361" spans="2:29">
      <c r="B32361" s="136"/>
      <c r="E32361" s="136"/>
      <c r="H32361" s="136"/>
      <c r="K32361" s="136"/>
      <c r="O32361" s="136"/>
      <c r="T32361" s="136"/>
      <c r="W32361" s="136"/>
      <c r="Z32361" s="136"/>
      <c r="AC32361" s="136"/>
    </row>
    <row r="32362" spans="2:29">
      <c r="B32362" s="136"/>
      <c r="E32362" s="136"/>
      <c r="H32362" s="136"/>
      <c r="K32362" s="136"/>
      <c r="O32362" s="136"/>
      <c r="T32362" s="136"/>
      <c r="W32362" s="136"/>
      <c r="Z32362" s="136"/>
      <c r="AC32362" s="136"/>
    </row>
    <row r="32363" spans="2:29">
      <c r="B32363" s="136"/>
      <c r="E32363" s="136"/>
      <c r="H32363" s="136"/>
      <c r="K32363" s="136"/>
      <c r="O32363" s="136"/>
      <c r="T32363" s="136"/>
      <c r="W32363" s="136"/>
      <c r="Z32363" s="136"/>
      <c r="AC32363" s="136"/>
    </row>
    <row r="32364" spans="2:29">
      <c r="B32364" s="136"/>
      <c r="E32364" s="136"/>
      <c r="H32364" s="136"/>
      <c r="K32364" s="136"/>
      <c r="O32364" s="136"/>
      <c r="T32364" s="136"/>
      <c r="W32364" s="136"/>
      <c r="Z32364" s="136"/>
      <c r="AC32364" s="136"/>
    </row>
    <row r="32365" spans="2:29">
      <c r="B32365" s="136"/>
      <c r="E32365" s="136"/>
      <c r="H32365" s="136"/>
      <c r="K32365" s="136"/>
      <c r="O32365" s="136"/>
      <c r="T32365" s="136"/>
      <c r="W32365" s="136"/>
      <c r="Z32365" s="136"/>
      <c r="AC32365" s="136"/>
    </row>
    <row r="32366" spans="2:29">
      <c r="B32366" s="136"/>
      <c r="E32366" s="136"/>
      <c r="H32366" s="136"/>
      <c r="K32366" s="136"/>
      <c r="O32366" s="136"/>
      <c r="T32366" s="136"/>
      <c r="W32366" s="136"/>
      <c r="Z32366" s="136"/>
      <c r="AC32366" s="136"/>
    </row>
    <row r="32367" spans="2:29">
      <c r="B32367" s="136"/>
      <c r="E32367" s="136"/>
      <c r="H32367" s="136"/>
      <c r="K32367" s="136"/>
      <c r="O32367" s="136"/>
      <c r="T32367" s="136"/>
      <c r="W32367" s="136"/>
      <c r="Z32367" s="136"/>
      <c r="AC32367" s="136"/>
    </row>
    <row r="32368" spans="2:29">
      <c r="B32368" s="136"/>
      <c r="E32368" s="136"/>
      <c r="H32368" s="136"/>
      <c r="K32368" s="136"/>
      <c r="O32368" s="136"/>
      <c r="T32368" s="136"/>
      <c r="W32368" s="136"/>
      <c r="Z32368" s="136"/>
      <c r="AC32368" s="136"/>
    </row>
    <row r="32369" spans="2:29">
      <c r="B32369" s="136"/>
      <c r="E32369" s="136"/>
      <c r="H32369" s="136"/>
      <c r="K32369" s="136"/>
      <c r="O32369" s="136"/>
      <c r="T32369" s="136"/>
      <c r="W32369" s="136"/>
      <c r="Z32369" s="136"/>
      <c r="AC32369" s="136"/>
    </row>
    <row r="32370" spans="2:29">
      <c r="B32370" s="136"/>
      <c r="E32370" s="136"/>
      <c r="H32370" s="136"/>
      <c r="K32370" s="136"/>
      <c r="O32370" s="136"/>
      <c r="T32370" s="136"/>
      <c r="W32370" s="136"/>
      <c r="Z32370" s="136"/>
      <c r="AC32370" s="136"/>
    </row>
    <row r="32371" spans="2:29">
      <c r="B32371" s="136"/>
      <c r="E32371" s="136"/>
      <c r="H32371" s="136"/>
      <c r="K32371" s="136"/>
      <c r="O32371" s="136"/>
      <c r="T32371" s="136"/>
      <c r="W32371" s="136"/>
      <c r="Z32371" s="136"/>
      <c r="AC32371" s="136"/>
    </row>
    <row r="32372" spans="2:29">
      <c r="B32372" s="136"/>
      <c r="E32372" s="136"/>
      <c r="H32372" s="136"/>
      <c r="K32372" s="136"/>
      <c r="O32372" s="136"/>
      <c r="T32372" s="136"/>
      <c r="W32372" s="136"/>
      <c r="Z32372" s="136"/>
      <c r="AC32372" s="136"/>
    </row>
    <row r="32373" spans="2:29">
      <c r="B32373" s="136"/>
      <c r="E32373" s="136"/>
      <c r="H32373" s="136"/>
      <c r="K32373" s="136"/>
      <c r="O32373" s="136"/>
      <c r="T32373" s="136"/>
      <c r="W32373" s="136"/>
      <c r="Z32373" s="136"/>
      <c r="AC32373" s="136"/>
    </row>
    <row r="32374" spans="2:29">
      <c r="B32374" s="136"/>
      <c r="E32374" s="136"/>
      <c r="H32374" s="136"/>
      <c r="K32374" s="136"/>
      <c r="O32374" s="136"/>
      <c r="T32374" s="136"/>
      <c r="W32374" s="136"/>
      <c r="Z32374" s="136"/>
      <c r="AC32374" s="136"/>
    </row>
    <row r="32375" spans="2:29">
      <c r="B32375" s="136"/>
      <c r="E32375" s="136"/>
      <c r="H32375" s="136"/>
      <c r="K32375" s="136"/>
      <c r="O32375" s="136"/>
      <c r="T32375" s="136"/>
      <c r="W32375" s="136"/>
      <c r="Z32375" s="136"/>
      <c r="AC32375" s="136"/>
    </row>
    <row r="32376" spans="2:29">
      <c r="B32376" s="136"/>
      <c r="E32376" s="136"/>
      <c r="H32376" s="136"/>
      <c r="K32376" s="136"/>
      <c r="O32376" s="136"/>
      <c r="T32376" s="136"/>
      <c r="W32376" s="136"/>
      <c r="Z32376" s="136"/>
      <c r="AC32376" s="136"/>
    </row>
    <row r="32377" spans="2:29">
      <c r="B32377" s="136"/>
      <c r="E32377" s="136"/>
      <c r="H32377" s="136"/>
      <c r="K32377" s="136"/>
      <c r="O32377" s="136"/>
      <c r="T32377" s="136"/>
      <c r="W32377" s="136"/>
      <c r="Z32377" s="136"/>
      <c r="AC32377" s="136"/>
    </row>
    <row r="32378" spans="2:29">
      <c r="B32378" s="136"/>
      <c r="E32378" s="136"/>
      <c r="H32378" s="136"/>
      <c r="K32378" s="136"/>
      <c r="O32378" s="136"/>
      <c r="T32378" s="136"/>
      <c r="W32378" s="136"/>
      <c r="Z32378" s="136"/>
      <c r="AC32378" s="136"/>
    </row>
    <row r="32379" spans="2:29">
      <c r="B32379" s="136"/>
      <c r="E32379" s="136"/>
      <c r="H32379" s="136"/>
      <c r="K32379" s="136"/>
      <c r="O32379" s="136"/>
      <c r="T32379" s="136"/>
      <c r="W32379" s="136"/>
      <c r="Z32379" s="136"/>
      <c r="AC32379" s="136"/>
    </row>
    <row r="32380" spans="2:29">
      <c r="B32380" s="136"/>
      <c r="E32380" s="136"/>
      <c r="H32380" s="136"/>
      <c r="K32380" s="136"/>
      <c r="O32380" s="136"/>
      <c r="T32380" s="136"/>
      <c r="W32380" s="136"/>
      <c r="Z32380" s="136"/>
      <c r="AC32380" s="136"/>
    </row>
    <row r="32381" spans="2:29">
      <c r="B32381" s="136"/>
      <c r="E32381" s="136"/>
      <c r="H32381" s="136"/>
      <c r="K32381" s="136"/>
      <c r="O32381" s="136"/>
      <c r="T32381" s="136"/>
      <c r="W32381" s="136"/>
      <c r="Z32381" s="136"/>
      <c r="AC32381" s="136"/>
    </row>
    <row r="32382" spans="2:29">
      <c r="B32382" s="136"/>
      <c r="E32382" s="136"/>
      <c r="H32382" s="136"/>
      <c r="K32382" s="136"/>
      <c r="O32382" s="136"/>
      <c r="T32382" s="136"/>
      <c r="W32382" s="136"/>
      <c r="Z32382" s="136"/>
      <c r="AC32382" s="136"/>
    </row>
    <row r="32383" spans="2:29">
      <c r="B32383" s="136"/>
      <c r="E32383" s="136"/>
      <c r="H32383" s="136"/>
      <c r="K32383" s="136"/>
      <c r="O32383" s="136"/>
      <c r="T32383" s="136"/>
      <c r="W32383" s="136"/>
      <c r="Z32383" s="136"/>
      <c r="AC32383" s="136"/>
    </row>
    <row r="32384" spans="2:29">
      <c r="B32384" s="136"/>
      <c r="E32384" s="136"/>
      <c r="H32384" s="136"/>
      <c r="K32384" s="136"/>
      <c r="O32384" s="136"/>
      <c r="T32384" s="136"/>
      <c r="W32384" s="136"/>
      <c r="Z32384" s="136"/>
      <c r="AC32384" s="136"/>
    </row>
    <row r="32385" spans="2:29">
      <c r="B32385" s="136"/>
      <c r="E32385" s="136"/>
      <c r="H32385" s="136"/>
      <c r="K32385" s="136"/>
      <c r="O32385" s="136"/>
      <c r="T32385" s="136"/>
      <c r="W32385" s="136"/>
      <c r="Z32385" s="136"/>
      <c r="AC32385" s="136"/>
    </row>
    <row r="32386" spans="2:29">
      <c r="B32386" s="136"/>
      <c r="E32386" s="136"/>
      <c r="H32386" s="136"/>
      <c r="K32386" s="136"/>
      <c r="O32386" s="136"/>
      <c r="T32386" s="136"/>
      <c r="W32386" s="136"/>
      <c r="Z32386" s="136"/>
      <c r="AC32386" s="136"/>
    </row>
    <row r="32387" spans="2:29">
      <c r="B32387" s="136"/>
      <c r="E32387" s="136"/>
      <c r="H32387" s="136"/>
      <c r="K32387" s="136"/>
      <c r="O32387" s="136"/>
      <c r="T32387" s="136"/>
      <c r="W32387" s="136"/>
      <c r="Z32387" s="136"/>
      <c r="AC32387" s="136"/>
    </row>
    <row r="32388" spans="2:29">
      <c r="B32388" s="136"/>
      <c r="E32388" s="136"/>
      <c r="H32388" s="136"/>
      <c r="K32388" s="136"/>
      <c r="O32388" s="136"/>
      <c r="T32388" s="136"/>
      <c r="W32388" s="136"/>
      <c r="Z32388" s="136"/>
      <c r="AC32388" s="136"/>
    </row>
    <row r="32389" spans="2:29">
      <c r="B32389" s="136"/>
      <c r="E32389" s="136"/>
      <c r="H32389" s="136"/>
      <c r="K32389" s="136"/>
      <c r="O32389" s="136"/>
      <c r="T32389" s="136"/>
      <c r="W32389" s="136"/>
      <c r="Z32389" s="136"/>
      <c r="AC32389" s="136"/>
    </row>
    <row r="32390" spans="2:29">
      <c r="B32390" s="136"/>
      <c r="E32390" s="136"/>
      <c r="H32390" s="136"/>
      <c r="K32390" s="136"/>
      <c r="O32390" s="136"/>
      <c r="T32390" s="136"/>
      <c r="W32390" s="136"/>
      <c r="Z32390" s="136"/>
      <c r="AC32390" s="136"/>
    </row>
    <row r="32391" spans="2:29">
      <c r="B32391" s="136"/>
      <c r="E32391" s="136"/>
      <c r="H32391" s="136"/>
      <c r="K32391" s="136"/>
      <c r="O32391" s="136"/>
      <c r="T32391" s="136"/>
      <c r="W32391" s="136"/>
      <c r="Z32391" s="136"/>
      <c r="AC32391" s="136"/>
    </row>
    <row r="32392" spans="2:29">
      <c r="B32392" s="136"/>
      <c r="E32392" s="136"/>
      <c r="H32392" s="136"/>
      <c r="K32392" s="136"/>
      <c r="O32392" s="136"/>
      <c r="T32392" s="136"/>
      <c r="W32392" s="136"/>
      <c r="Z32392" s="136"/>
      <c r="AC32392" s="136"/>
    </row>
    <row r="32393" spans="2:29">
      <c r="B32393" s="136"/>
      <c r="E32393" s="136"/>
      <c r="H32393" s="136"/>
      <c r="K32393" s="136"/>
      <c r="O32393" s="136"/>
      <c r="T32393" s="136"/>
      <c r="W32393" s="136"/>
      <c r="Z32393" s="136"/>
      <c r="AC32393" s="136"/>
    </row>
    <row r="32394" spans="2:29">
      <c r="B32394" s="136"/>
      <c r="E32394" s="136"/>
      <c r="H32394" s="136"/>
      <c r="K32394" s="136"/>
      <c r="O32394" s="136"/>
      <c r="T32394" s="136"/>
      <c r="W32394" s="136"/>
      <c r="Z32394" s="136"/>
      <c r="AC32394" s="136"/>
    </row>
    <row r="32395" spans="2:29">
      <c r="B32395" s="136"/>
      <c r="E32395" s="136"/>
      <c r="H32395" s="136"/>
      <c r="K32395" s="136"/>
      <c r="O32395" s="136"/>
      <c r="T32395" s="136"/>
      <c r="W32395" s="136"/>
      <c r="Z32395" s="136"/>
      <c r="AC32395" s="136"/>
    </row>
    <row r="32396" spans="2:29">
      <c r="B32396" s="136"/>
      <c r="E32396" s="136"/>
      <c r="H32396" s="136"/>
      <c r="K32396" s="136"/>
      <c r="O32396" s="136"/>
      <c r="T32396" s="136"/>
      <c r="W32396" s="136"/>
      <c r="Z32396" s="136"/>
      <c r="AC32396" s="136"/>
    </row>
    <row r="32397" spans="2:29">
      <c r="B32397" s="136"/>
      <c r="E32397" s="136"/>
      <c r="H32397" s="136"/>
      <c r="K32397" s="136"/>
      <c r="O32397" s="136"/>
      <c r="T32397" s="136"/>
      <c r="W32397" s="136"/>
      <c r="Z32397" s="136"/>
      <c r="AC32397" s="136"/>
    </row>
    <row r="32398" spans="2:29">
      <c r="B32398" s="136"/>
      <c r="E32398" s="136"/>
      <c r="H32398" s="136"/>
      <c r="K32398" s="136"/>
      <c r="O32398" s="136"/>
      <c r="T32398" s="136"/>
      <c r="W32398" s="136"/>
      <c r="Z32398" s="136"/>
      <c r="AC32398" s="136"/>
    </row>
    <row r="32399" spans="2:29">
      <c r="B32399" s="136"/>
      <c r="E32399" s="136"/>
      <c r="H32399" s="136"/>
      <c r="K32399" s="136"/>
      <c r="O32399" s="136"/>
      <c r="T32399" s="136"/>
      <c r="W32399" s="136"/>
      <c r="Z32399" s="136"/>
      <c r="AC32399" s="136"/>
    </row>
    <row r="32400" spans="2:29">
      <c r="B32400" s="136"/>
      <c r="E32400" s="136"/>
      <c r="H32400" s="136"/>
      <c r="K32400" s="136"/>
      <c r="O32400" s="136"/>
      <c r="T32400" s="136"/>
      <c r="W32400" s="136"/>
      <c r="Z32400" s="136"/>
      <c r="AC32400" s="136"/>
    </row>
    <row r="32401" spans="2:29">
      <c r="B32401" s="136"/>
      <c r="E32401" s="136"/>
      <c r="H32401" s="136"/>
      <c r="K32401" s="136"/>
      <c r="O32401" s="136"/>
      <c r="T32401" s="136"/>
      <c r="W32401" s="136"/>
      <c r="Z32401" s="136"/>
      <c r="AC32401" s="136"/>
    </row>
    <row r="32402" spans="2:29">
      <c r="B32402" s="136"/>
      <c r="E32402" s="136"/>
      <c r="H32402" s="136"/>
      <c r="K32402" s="136"/>
      <c r="O32402" s="136"/>
      <c r="T32402" s="136"/>
      <c r="W32402" s="136"/>
      <c r="Z32402" s="136"/>
      <c r="AC32402" s="136"/>
    </row>
    <row r="32403" spans="2:29">
      <c r="B32403" s="136"/>
      <c r="E32403" s="136"/>
      <c r="H32403" s="136"/>
      <c r="K32403" s="136"/>
      <c r="O32403" s="136"/>
      <c r="T32403" s="136"/>
      <c r="W32403" s="136"/>
      <c r="Z32403" s="136"/>
      <c r="AC32403" s="136"/>
    </row>
    <row r="32404" spans="2:29">
      <c r="B32404" s="136"/>
      <c r="E32404" s="136"/>
      <c r="H32404" s="136"/>
      <c r="K32404" s="136"/>
      <c r="O32404" s="136"/>
      <c r="T32404" s="136"/>
      <c r="W32404" s="136"/>
      <c r="Z32404" s="136"/>
      <c r="AC32404" s="136"/>
    </row>
    <row r="32405" spans="2:29">
      <c r="B32405" s="136"/>
      <c r="E32405" s="136"/>
      <c r="H32405" s="136"/>
      <c r="K32405" s="136"/>
      <c r="O32405" s="136"/>
      <c r="T32405" s="136"/>
      <c r="W32405" s="136"/>
      <c r="Z32405" s="136"/>
      <c r="AC32405" s="136"/>
    </row>
    <row r="32406" spans="2:29">
      <c r="B32406" s="136"/>
      <c r="E32406" s="136"/>
      <c r="H32406" s="136"/>
      <c r="K32406" s="136"/>
      <c r="O32406" s="136"/>
      <c r="T32406" s="136"/>
      <c r="W32406" s="136"/>
      <c r="Z32406" s="136"/>
      <c r="AC32406" s="136"/>
    </row>
    <row r="32407" spans="2:29">
      <c r="B32407" s="136"/>
      <c r="E32407" s="136"/>
      <c r="H32407" s="136"/>
      <c r="K32407" s="136"/>
      <c r="O32407" s="136"/>
      <c r="T32407" s="136"/>
      <c r="W32407" s="136"/>
      <c r="Z32407" s="136"/>
      <c r="AC32407" s="136"/>
    </row>
    <row r="32408" spans="2:29">
      <c r="B32408" s="136"/>
      <c r="E32408" s="136"/>
      <c r="H32408" s="136"/>
      <c r="K32408" s="136"/>
      <c r="O32408" s="136"/>
      <c r="T32408" s="136"/>
      <c r="W32408" s="136"/>
      <c r="Z32408" s="136"/>
      <c r="AC32408" s="136"/>
    </row>
    <row r="32409" spans="2:29">
      <c r="B32409" s="136"/>
      <c r="E32409" s="136"/>
      <c r="H32409" s="136"/>
      <c r="K32409" s="136"/>
      <c r="O32409" s="136"/>
      <c r="T32409" s="136"/>
      <c r="W32409" s="136"/>
      <c r="Z32409" s="136"/>
      <c r="AC32409" s="136"/>
    </row>
    <row r="32410" spans="2:29">
      <c r="B32410" s="136"/>
      <c r="E32410" s="136"/>
      <c r="H32410" s="136"/>
      <c r="K32410" s="136"/>
      <c r="O32410" s="136"/>
      <c r="T32410" s="136"/>
      <c r="W32410" s="136"/>
      <c r="Z32410" s="136"/>
      <c r="AC32410" s="136"/>
    </row>
    <row r="32411" spans="2:29">
      <c r="B32411" s="136"/>
      <c r="E32411" s="136"/>
      <c r="H32411" s="136"/>
      <c r="K32411" s="136"/>
      <c r="O32411" s="136"/>
      <c r="T32411" s="136"/>
      <c r="W32411" s="136"/>
      <c r="Z32411" s="136"/>
      <c r="AC32411" s="136"/>
    </row>
    <row r="32412" spans="2:29">
      <c r="B32412" s="136"/>
      <c r="E32412" s="136"/>
      <c r="H32412" s="136"/>
      <c r="K32412" s="136"/>
      <c r="O32412" s="136"/>
      <c r="T32412" s="136"/>
      <c r="W32412" s="136"/>
      <c r="Z32412" s="136"/>
      <c r="AC32412" s="136"/>
    </row>
    <row r="32413" spans="2:29">
      <c r="B32413" s="136"/>
      <c r="E32413" s="136"/>
      <c r="H32413" s="136"/>
      <c r="K32413" s="136"/>
      <c r="O32413" s="136"/>
      <c r="T32413" s="136"/>
      <c r="W32413" s="136"/>
      <c r="Z32413" s="136"/>
      <c r="AC32413" s="136"/>
    </row>
    <row r="32414" spans="2:29">
      <c r="B32414" s="136"/>
      <c r="E32414" s="136"/>
      <c r="H32414" s="136"/>
      <c r="K32414" s="136"/>
      <c r="O32414" s="136"/>
      <c r="T32414" s="136"/>
      <c r="W32414" s="136"/>
      <c r="Z32414" s="136"/>
      <c r="AC32414" s="136"/>
    </row>
    <row r="32415" spans="2:29">
      <c r="B32415" s="136"/>
      <c r="E32415" s="136"/>
      <c r="H32415" s="136"/>
      <c r="K32415" s="136"/>
      <c r="O32415" s="136"/>
      <c r="T32415" s="136"/>
      <c r="W32415" s="136"/>
      <c r="Z32415" s="136"/>
      <c r="AC32415" s="136"/>
    </row>
    <row r="32416" spans="2:29">
      <c r="B32416" s="136"/>
      <c r="E32416" s="136"/>
      <c r="H32416" s="136"/>
      <c r="K32416" s="136"/>
      <c r="O32416" s="136"/>
      <c r="T32416" s="136"/>
      <c r="W32416" s="136"/>
      <c r="Z32416" s="136"/>
      <c r="AC32416" s="136"/>
    </row>
    <row r="32417" spans="2:29">
      <c r="B32417" s="136"/>
      <c r="E32417" s="136"/>
      <c r="H32417" s="136"/>
      <c r="K32417" s="136"/>
      <c r="O32417" s="136"/>
      <c r="T32417" s="136"/>
      <c r="W32417" s="136"/>
      <c r="Z32417" s="136"/>
      <c r="AC32417" s="136"/>
    </row>
    <row r="32418" spans="2:29">
      <c r="B32418" s="136"/>
      <c r="E32418" s="136"/>
      <c r="H32418" s="136"/>
      <c r="K32418" s="136"/>
      <c r="O32418" s="136"/>
      <c r="T32418" s="136"/>
      <c r="W32418" s="136"/>
      <c r="Z32418" s="136"/>
      <c r="AC32418" s="136"/>
    </row>
    <row r="32419" spans="2:29">
      <c r="B32419" s="136"/>
      <c r="E32419" s="136"/>
      <c r="H32419" s="136"/>
      <c r="K32419" s="136"/>
      <c r="O32419" s="136"/>
      <c r="T32419" s="136"/>
      <c r="W32419" s="136"/>
      <c r="Z32419" s="136"/>
      <c r="AC32419" s="136"/>
    </row>
    <row r="32420" spans="2:29">
      <c r="B32420" s="136"/>
      <c r="E32420" s="136"/>
      <c r="H32420" s="136"/>
      <c r="K32420" s="136"/>
      <c r="O32420" s="136"/>
      <c r="T32420" s="136"/>
      <c r="W32420" s="136"/>
      <c r="Z32420" s="136"/>
      <c r="AC32420" s="136"/>
    </row>
    <row r="32421" spans="2:29">
      <c r="B32421" s="136"/>
      <c r="E32421" s="136"/>
      <c r="H32421" s="136"/>
      <c r="K32421" s="136"/>
      <c r="O32421" s="136"/>
      <c r="T32421" s="136"/>
      <c r="W32421" s="136"/>
      <c r="Z32421" s="136"/>
      <c r="AC32421" s="136"/>
    </row>
    <row r="32422" spans="2:29">
      <c r="B32422" s="136"/>
      <c r="E32422" s="136"/>
      <c r="H32422" s="136"/>
      <c r="K32422" s="136"/>
      <c r="O32422" s="136"/>
      <c r="T32422" s="136"/>
      <c r="W32422" s="136"/>
      <c r="Z32422" s="136"/>
      <c r="AC32422" s="136"/>
    </row>
    <row r="32423" spans="2:29">
      <c r="B32423" s="136"/>
      <c r="E32423" s="136"/>
      <c r="H32423" s="136"/>
      <c r="K32423" s="136"/>
      <c r="O32423" s="136"/>
      <c r="T32423" s="136"/>
      <c r="W32423" s="136"/>
      <c r="Z32423" s="136"/>
      <c r="AC32423" s="136"/>
    </row>
    <row r="32424" spans="2:29">
      <c r="B32424" s="136"/>
      <c r="E32424" s="136"/>
      <c r="H32424" s="136"/>
      <c r="K32424" s="136"/>
      <c r="O32424" s="136"/>
      <c r="T32424" s="136"/>
      <c r="W32424" s="136"/>
      <c r="Z32424" s="136"/>
      <c r="AC32424" s="136"/>
    </row>
    <row r="32425" spans="2:29">
      <c r="B32425" s="136"/>
      <c r="E32425" s="136"/>
      <c r="H32425" s="136"/>
      <c r="K32425" s="136"/>
      <c r="O32425" s="136"/>
      <c r="T32425" s="136"/>
      <c r="W32425" s="136"/>
      <c r="Z32425" s="136"/>
      <c r="AC32425" s="136"/>
    </row>
    <row r="32426" spans="2:29">
      <c r="B32426" s="136"/>
      <c r="E32426" s="136"/>
      <c r="H32426" s="136"/>
      <c r="K32426" s="136"/>
      <c r="O32426" s="136"/>
      <c r="T32426" s="136"/>
      <c r="W32426" s="136"/>
      <c r="Z32426" s="136"/>
      <c r="AC32426" s="136"/>
    </row>
    <row r="32427" spans="2:29">
      <c r="B32427" s="136"/>
      <c r="E32427" s="136"/>
      <c r="H32427" s="136"/>
      <c r="K32427" s="136"/>
      <c r="O32427" s="136"/>
      <c r="T32427" s="136"/>
      <c r="W32427" s="136"/>
      <c r="Z32427" s="136"/>
      <c r="AC32427" s="136"/>
    </row>
    <row r="32428" spans="2:29">
      <c r="B32428" s="136"/>
      <c r="E32428" s="136"/>
      <c r="H32428" s="136"/>
      <c r="K32428" s="136"/>
      <c r="O32428" s="136"/>
      <c r="T32428" s="136"/>
      <c r="W32428" s="136"/>
      <c r="Z32428" s="136"/>
      <c r="AC32428" s="136"/>
    </row>
    <row r="32429" spans="2:29">
      <c r="B32429" s="136"/>
      <c r="E32429" s="136"/>
      <c r="H32429" s="136"/>
      <c r="K32429" s="136"/>
      <c r="O32429" s="136"/>
      <c r="T32429" s="136"/>
      <c r="W32429" s="136"/>
      <c r="Z32429" s="136"/>
      <c r="AC32429" s="136"/>
    </row>
    <row r="32430" spans="2:29">
      <c r="B32430" s="136"/>
      <c r="E32430" s="136"/>
      <c r="H32430" s="136"/>
      <c r="K32430" s="136"/>
      <c r="O32430" s="136"/>
      <c r="T32430" s="136"/>
      <c r="W32430" s="136"/>
      <c r="Z32430" s="136"/>
      <c r="AC32430" s="136"/>
    </row>
    <row r="32431" spans="2:29">
      <c r="B32431" s="136"/>
      <c r="E32431" s="136"/>
      <c r="H32431" s="136"/>
      <c r="K32431" s="136"/>
      <c r="O32431" s="136"/>
      <c r="T32431" s="136"/>
      <c r="W32431" s="136"/>
      <c r="Z32431" s="136"/>
      <c r="AC32431" s="136"/>
    </row>
    <row r="32432" spans="2:29">
      <c r="B32432" s="136"/>
      <c r="E32432" s="136"/>
      <c r="H32432" s="136"/>
      <c r="K32432" s="136"/>
      <c r="O32432" s="136"/>
      <c r="T32432" s="136"/>
      <c r="W32432" s="136"/>
      <c r="Z32432" s="136"/>
      <c r="AC32432" s="136"/>
    </row>
    <row r="32433" spans="2:29">
      <c r="B32433" s="136"/>
      <c r="E32433" s="136"/>
      <c r="H32433" s="136"/>
      <c r="K32433" s="136"/>
      <c r="O32433" s="136"/>
      <c r="T32433" s="136"/>
      <c r="W32433" s="136"/>
      <c r="Z32433" s="136"/>
      <c r="AC32433" s="136"/>
    </row>
    <row r="32434" spans="2:29">
      <c r="B32434" s="136"/>
      <c r="E32434" s="136"/>
      <c r="H32434" s="136"/>
      <c r="K32434" s="136"/>
      <c r="O32434" s="136"/>
      <c r="T32434" s="136"/>
      <c r="W32434" s="136"/>
      <c r="Z32434" s="136"/>
      <c r="AC32434" s="136"/>
    </row>
    <row r="32435" spans="2:29">
      <c r="B32435" s="136"/>
      <c r="E32435" s="136"/>
      <c r="H32435" s="136"/>
      <c r="K32435" s="136"/>
      <c r="O32435" s="136"/>
      <c r="T32435" s="136"/>
      <c r="W32435" s="136"/>
      <c r="Z32435" s="136"/>
      <c r="AC32435" s="136"/>
    </row>
    <row r="32436" spans="2:29">
      <c r="B32436" s="136"/>
      <c r="E32436" s="136"/>
      <c r="H32436" s="136"/>
      <c r="K32436" s="136"/>
      <c r="O32436" s="136"/>
      <c r="T32436" s="136"/>
      <c r="W32436" s="136"/>
      <c r="Z32436" s="136"/>
      <c r="AC32436" s="136"/>
    </row>
    <row r="32437" spans="2:29">
      <c r="B32437" s="136"/>
      <c r="E32437" s="136"/>
      <c r="H32437" s="136"/>
      <c r="K32437" s="136"/>
      <c r="O32437" s="136"/>
      <c r="T32437" s="136"/>
      <c r="W32437" s="136"/>
      <c r="Z32437" s="136"/>
      <c r="AC32437" s="136"/>
    </row>
    <row r="32438" spans="2:29">
      <c r="B32438" s="136"/>
      <c r="E32438" s="136"/>
      <c r="H32438" s="136"/>
      <c r="K32438" s="136"/>
      <c r="O32438" s="136"/>
      <c r="T32438" s="136"/>
      <c r="W32438" s="136"/>
      <c r="Z32438" s="136"/>
      <c r="AC32438" s="136"/>
    </row>
    <row r="32439" spans="2:29">
      <c r="B32439" s="136"/>
      <c r="E32439" s="136"/>
      <c r="H32439" s="136"/>
      <c r="K32439" s="136"/>
      <c r="O32439" s="136"/>
      <c r="T32439" s="136"/>
      <c r="W32439" s="136"/>
      <c r="Z32439" s="136"/>
      <c r="AC32439" s="136"/>
    </row>
    <row r="32440" spans="2:29">
      <c r="B32440" s="136"/>
      <c r="E32440" s="136"/>
      <c r="H32440" s="136"/>
      <c r="K32440" s="136"/>
      <c r="O32440" s="136"/>
      <c r="T32440" s="136"/>
      <c r="W32440" s="136"/>
      <c r="Z32440" s="136"/>
      <c r="AC32440" s="136"/>
    </row>
    <row r="32441" spans="2:29">
      <c r="B32441" s="136"/>
      <c r="E32441" s="136"/>
      <c r="H32441" s="136"/>
      <c r="K32441" s="136"/>
      <c r="O32441" s="136"/>
      <c r="T32441" s="136"/>
      <c r="W32441" s="136"/>
      <c r="Z32441" s="136"/>
      <c r="AC32441" s="136"/>
    </row>
    <row r="32442" spans="2:29">
      <c r="B32442" s="136"/>
      <c r="E32442" s="136"/>
      <c r="H32442" s="136"/>
      <c r="K32442" s="136"/>
      <c r="O32442" s="136"/>
      <c r="T32442" s="136"/>
      <c r="W32442" s="136"/>
      <c r="Z32442" s="136"/>
      <c r="AC32442" s="136"/>
    </row>
    <row r="32443" spans="2:29">
      <c r="B32443" s="136"/>
      <c r="E32443" s="136"/>
      <c r="H32443" s="136"/>
      <c r="K32443" s="136"/>
      <c r="O32443" s="136"/>
      <c r="T32443" s="136"/>
      <c r="W32443" s="136"/>
      <c r="Z32443" s="136"/>
      <c r="AC32443" s="136"/>
    </row>
    <row r="32444" spans="2:29">
      <c r="B32444" s="136"/>
      <c r="E32444" s="136"/>
      <c r="H32444" s="136"/>
      <c r="K32444" s="136"/>
      <c r="O32444" s="136"/>
      <c r="T32444" s="136"/>
      <c r="W32444" s="136"/>
      <c r="Z32444" s="136"/>
      <c r="AC32444" s="136"/>
    </row>
    <row r="32445" spans="2:29">
      <c r="B32445" s="136"/>
      <c r="E32445" s="136"/>
      <c r="H32445" s="136"/>
      <c r="K32445" s="136"/>
      <c r="O32445" s="136"/>
      <c r="T32445" s="136"/>
      <c r="W32445" s="136"/>
      <c r="Z32445" s="136"/>
      <c r="AC32445" s="136"/>
    </row>
    <row r="32446" spans="2:29">
      <c r="B32446" s="136"/>
      <c r="E32446" s="136"/>
      <c r="H32446" s="136"/>
      <c r="K32446" s="136"/>
      <c r="O32446" s="136"/>
      <c r="T32446" s="136"/>
      <c r="W32446" s="136"/>
      <c r="Z32446" s="136"/>
      <c r="AC32446" s="136"/>
    </row>
    <row r="32447" spans="2:29">
      <c r="B32447" s="136"/>
      <c r="E32447" s="136"/>
      <c r="H32447" s="136"/>
      <c r="K32447" s="136"/>
      <c r="O32447" s="136"/>
      <c r="T32447" s="136"/>
      <c r="W32447" s="136"/>
      <c r="Z32447" s="136"/>
      <c r="AC32447" s="136"/>
    </row>
    <row r="32448" spans="2:29">
      <c r="B32448" s="136"/>
      <c r="E32448" s="136"/>
      <c r="H32448" s="136"/>
      <c r="K32448" s="136"/>
      <c r="O32448" s="136"/>
      <c r="T32448" s="136"/>
      <c r="W32448" s="136"/>
      <c r="Z32448" s="136"/>
      <c r="AC32448" s="136"/>
    </row>
    <row r="32449" spans="2:29">
      <c r="B32449" s="136"/>
      <c r="E32449" s="136"/>
      <c r="H32449" s="136"/>
      <c r="K32449" s="136"/>
      <c r="O32449" s="136"/>
      <c r="T32449" s="136"/>
      <c r="W32449" s="136"/>
      <c r="Z32449" s="136"/>
      <c r="AC32449" s="136"/>
    </row>
    <row r="32450" spans="2:29">
      <c r="B32450" s="136"/>
      <c r="E32450" s="136"/>
      <c r="H32450" s="136"/>
      <c r="K32450" s="136"/>
      <c r="O32450" s="136"/>
      <c r="T32450" s="136"/>
      <c r="W32450" s="136"/>
      <c r="Z32450" s="136"/>
      <c r="AC32450" s="136"/>
    </row>
    <row r="32451" spans="2:29">
      <c r="B32451" s="136"/>
      <c r="E32451" s="136"/>
      <c r="H32451" s="136"/>
      <c r="K32451" s="136"/>
      <c r="O32451" s="136"/>
      <c r="T32451" s="136"/>
      <c r="W32451" s="136"/>
      <c r="Z32451" s="136"/>
      <c r="AC32451" s="136"/>
    </row>
    <row r="32452" spans="2:29">
      <c r="B32452" s="136"/>
      <c r="E32452" s="136"/>
      <c r="H32452" s="136"/>
      <c r="K32452" s="136"/>
      <c r="O32452" s="136"/>
      <c r="T32452" s="136"/>
      <c r="W32452" s="136"/>
      <c r="Z32452" s="136"/>
      <c r="AC32452" s="136"/>
    </row>
    <row r="32453" spans="2:29">
      <c r="B32453" s="136"/>
      <c r="E32453" s="136"/>
      <c r="H32453" s="136"/>
      <c r="K32453" s="136"/>
      <c r="O32453" s="136"/>
      <c r="T32453" s="136"/>
      <c r="W32453" s="136"/>
      <c r="Z32453" s="136"/>
      <c r="AC32453" s="136"/>
    </row>
    <row r="32454" spans="2:29">
      <c r="B32454" s="136"/>
      <c r="E32454" s="136"/>
      <c r="H32454" s="136"/>
      <c r="K32454" s="136"/>
      <c r="O32454" s="136"/>
      <c r="T32454" s="136"/>
      <c r="W32454" s="136"/>
      <c r="Z32454" s="136"/>
      <c r="AC32454" s="136"/>
    </row>
    <row r="32455" spans="2:29">
      <c r="B32455" s="136"/>
      <c r="E32455" s="136"/>
      <c r="H32455" s="136"/>
      <c r="K32455" s="136"/>
      <c r="O32455" s="136"/>
      <c r="T32455" s="136"/>
      <c r="W32455" s="136"/>
      <c r="Z32455" s="136"/>
      <c r="AC32455" s="136"/>
    </row>
    <row r="32456" spans="2:29">
      <c r="B32456" s="136"/>
      <c r="E32456" s="136"/>
      <c r="H32456" s="136"/>
      <c r="K32456" s="136"/>
      <c r="O32456" s="136"/>
      <c r="T32456" s="136"/>
      <c r="W32456" s="136"/>
      <c r="Z32456" s="136"/>
      <c r="AC32456" s="136"/>
    </row>
    <row r="32457" spans="2:29">
      <c r="B32457" s="136"/>
      <c r="E32457" s="136"/>
      <c r="H32457" s="136"/>
      <c r="K32457" s="136"/>
      <c r="O32457" s="136"/>
      <c r="T32457" s="136"/>
      <c r="W32457" s="136"/>
      <c r="Z32457" s="136"/>
      <c r="AC32457" s="136"/>
    </row>
    <row r="32458" spans="2:29">
      <c r="B32458" s="136"/>
      <c r="E32458" s="136"/>
      <c r="H32458" s="136"/>
      <c r="K32458" s="136"/>
      <c r="O32458" s="136"/>
      <c r="T32458" s="136"/>
      <c r="W32458" s="136"/>
      <c r="Z32458" s="136"/>
      <c r="AC32458" s="136"/>
    </row>
    <row r="32459" spans="2:29">
      <c r="B32459" s="136"/>
      <c r="E32459" s="136"/>
      <c r="H32459" s="136"/>
      <c r="K32459" s="136"/>
      <c r="O32459" s="136"/>
      <c r="T32459" s="136"/>
      <c r="W32459" s="136"/>
      <c r="Z32459" s="136"/>
      <c r="AC32459" s="136"/>
    </row>
    <row r="32460" spans="2:29">
      <c r="B32460" s="136"/>
      <c r="E32460" s="136"/>
      <c r="H32460" s="136"/>
      <c r="K32460" s="136"/>
      <c r="O32460" s="136"/>
      <c r="T32460" s="136"/>
      <c r="W32460" s="136"/>
      <c r="Z32460" s="136"/>
      <c r="AC32460" s="136"/>
    </row>
    <row r="32461" spans="2:29">
      <c r="B32461" s="136"/>
      <c r="E32461" s="136"/>
      <c r="H32461" s="136"/>
      <c r="K32461" s="136"/>
      <c r="O32461" s="136"/>
      <c r="T32461" s="136"/>
      <c r="W32461" s="136"/>
      <c r="Z32461" s="136"/>
      <c r="AC32461" s="136"/>
    </row>
    <row r="32462" spans="2:29">
      <c r="B32462" s="136"/>
      <c r="E32462" s="136"/>
      <c r="H32462" s="136"/>
      <c r="K32462" s="136"/>
      <c r="O32462" s="136"/>
      <c r="T32462" s="136"/>
      <c r="W32462" s="136"/>
      <c r="Z32462" s="136"/>
      <c r="AC32462" s="136"/>
    </row>
    <row r="32463" spans="2:29">
      <c r="B32463" s="136"/>
      <c r="E32463" s="136"/>
      <c r="H32463" s="136"/>
      <c r="K32463" s="136"/>
      <c r="O32463" s="136"/>
      <c r="T32463" s="136"/>
      <c r="W32463" s="136"/>
      <c r="Z32463" s="136"/>
      <c r="AC32463" s="136"/>
    </row>
    <row r="32464" spans="2:29">
      <c r="B32464" s="136"/>
      <c r="E32464" s="136"/>
      <c r="H32464" s="136"/>
      <c r="K32464" s="136"/>
      <c r="O32464" s="136"/>
      <c r="T32464" s="136"/>
      <c r="W32464" s="136"/>
      <c r="Z32464" s="136"/>
      <c r="AC32464" s="136"/>
    </row>
    <row r="32465" spans="2:29">
      <c r="B32465" s="136"/>
      <c r="E32465" s="136"/>
      <c r="H32465" s="136"/>
      <c r="K32465" s="136"/>
      <c r="O32465" s="136"/>
      <c r="T32465" s="136"/>
      <c r="W32465" s="136"/>
      <c r="Z32465" s="136"/>
      <c r="AC32465" s="136"/>
    </row>
    <row r="32466" spans="2:29">
      <c r="B32466" s="136"/>
      <c r="E32466" s="136"/>
      <c r="H32466" s="136"/>
      <c r="K32466" s="136"/>
      <c r="O32466" s="136"/>
      <c r="T32466" s="136"/>
      <c r="W32466" s="136"/>
      <c r="Z32466" s="136"/>
      <c r="AC32466" s="136"/>
    </row>
    <row r="32467" spans="2:29">
      <c r="B32467" s="136"/>
      <c r="E32467" s="136"/>
      <c r="H32467" s="136"/>
      <c r="K32467" s="136"/>
      <c r="O32467" s="136"/>
      <c r="T32467" s="136"/>
      <c r="W32467" s="136"/>
      <c r="Z32467" s="136"/>
      <c r="AC32467" s="136"/>
    </row>
    <row r="32468" spans="2:29">
      <c r="B32468" s="136"/>
      <c r="E32468" s="136"/>
      <c r="H32468" s="136"/>
      <c r="K32468" s="136"/>
      <c r="O32468" s="136"/>
      <c r="T32468" s="136"/>
      <c r="W32468" s="136"/>
      <c r="Z32468" s="136"/>
      <c r="AC32468" s="136"/>
    </row>
    <row r="32469" spans="2:29">
      <c r="B32469" s="136"/>
      <c r="E32469" s="136"/>
      <c r="H32469" s="136"/>
      <c r="K32469" s="136"/>
      <c r="O32469" s="136"/>
      <c r="T32469" s="136"/>
      <c r="W32469" s="136"/>
      <c r="Z32469" s="136"/>
      <c r="AC32469" s="136"/>
    </row>
    <row r="32470" spans="2:29">
      <c r="B32470" s="136"/>
      <c r="E32470" s="136"/>
      <c r="H32470" s="136"/>
      <c r="K32470" s="136"/>
      <c r="O32470" s="136"/>
      <c r="T32470" s="136"/>
      <c r="W32470" s="136"/>
      <c r="Z32470" s="136"/>
      <c r="AC32470" s="136"/>
    </row>
    <row r="32471" spans="2:29">
      <c r="B32471" s="136"/>
      <c r="E32471" s="136"/>
      <c r="H32471" s="136"/>
      <c r="K32471" s="136"/>
      <c r="O32471" s="136"/>
      <c r="T32471" s="136"/>
      <c r="W32471" s="136"/>
      <c r="Z32471" s="136"/>
      <c r="AC32471" s="136"/>
    </row>
    <row r="32472" spans="2:29">
      <c r="B32472" s="136"/>
      <c r="E32472" s="136"/>
      <c r="H32472" s="136"/>
      <c r="K32472" s="136"/>
      <c r="O32472" s="136"/>
      <c r="T32472" s="136"/>
      <c r="W32472" s="136"/>
      <c r="Z32472" s="136"/>
      <c r="AC32472" s="136"/>
    </row>
    <row r="32473" spans="2:29">
      <c r="B32473" s="136"/>
      <c r="E32473" s="136"/>
      <c r="H32473" s="136"/>
      <c r="K32473" s="136"/>
      <c r="O32473" s="136"/>
      <c r="T32473" s="136"/>
      <c r="W32473" s="136"/>
      <c r="Z32473" s="136"/>
      <c r="AC32473" s="136"/>
    </row>
    <row r="32474" spans="2:29">
      <c r="B32474" s="136"/>
      <c r="E32474" s="136"/>
      <c r="H32474" s="136"/>
      <c r="K32474" s="136"/>
      <c r="O32474" s="136"/>
      <c r="T32474" s="136"/>
      <c r="W32474" s="136"/>
      <c r="Z32474" s="136"/>
      <c r="AC32474" s="136"/>
    </row>
    <row r="32475" spans="2:29">
      <c r="B32475" s="136"/>
      <c r="E32475" s="136"/>
      <c r="H32475" s="136"/>
      <c r="K32475" s="136"/>
      <c r="O32475" s="136"/>
      <c r="T32475" s="136"/>
      <c r="W32475" s="136"/>
      <c r="Z32475" s="136"/>
      <c r="AC32475" s="136"/>
    </row>
    <row r="32476" spans="2:29">
      <c r="B32476" s="136"/>
      <c r="E32476" s="136"/>
      <c r="H32476" s="136"/>
      <c r="K32476" s="136"/>
      <c r="O32476" s="136"/>
      <c r="T32476" s="136"/>
      <c r="W32476" s="136"/>
      <c r="Z32476" s="136"/>
      <c r="AC32476" s="136"/>
    </row>
    <row r="32477" spans="2:29">
      <c r="B32477" s="136"/>
      <c r="E32477" s="136"/>
      <c r="H32477" s="136"/>
      <c r="K32477" s="136"/>
      <c r="O32477" s="136"/>
      <c r="T32477" s="136"/>
      <c r="W32477" s="136"/>
      <c r="Z32477" s="136"/>
      <c r="AC32477" s="136"/>
    </row>
    <row r="32478" spans="2:29">
      <c r="B32478" s="136"/>
      <c r="E32478" s="136"/>
      <c r="H32478" s="136"/>
      <c r="K32478" s="136"/>
      <c r="O32478" s="136"/>
      <c r="T32478" s="136"/>
      <c r="W32478" s="136"/>
      <c r="Z32478" s="136"/>
      <c r="AC32478" s="136"/>
    </row>
    <row r="32479" spans="2:29">
      <c r="B32479" s="136"/>
      <c r="E32479" s="136"/>
      <c r="H32479" s="136"/>
      <c r="K32479" s="136"/>
      <c r="O32479" s="136"/>
      <c r="T32479" s="136"/>
      <c r="W32479" s="136"/>
      <c r="Z32479" s="136"/>
      <c r="AC32479" s="136"/>
    </row>
    <row r="32480" spans="2:29">
      <c r="B32480" s="136"/>
      <c r="E32480" s="136"/>
      <c r="H32480" s="136"/>
      <c r="K32480" s="136"/>
      <c r="O32480" s="136"/>
      <c r="T32480" s="136"/>
      <c r="W32480" s="136"/>
      <c r="Z32480" s="136"/>
      <c r="AC32480" s="136"/>
    </row>
    <row r="32481" spans="2:29">
      <c r="B32481" s="136"/>
      <c r="E32481" s="136"/>
      <c r="H32481" s="136"/>
      <c r="K32481" s="136"/>
      <c r="O32481" s="136"/>
      <c r="T32481" s="136"/>
      <c r="W32481" s="136"/>
      <c r="Z32481" s="136"/>
      <c r="AC32481" s="136"/>
    </row>
    <row r="32482" spans="2:29">
      <c r="B32482" s="136"/>
      <c r="E32482" s="136"/>
      <c r="H32482" s="136"/>
      <c r="K32482" s="136"/>
      <c r="O32482" s="136"/>
      <c r="T32482" s="136"/>
      <c r="W32482" s="136"/>
      <c r="Z32482" s="136"/>
      <c r="AC32482" s="136"/>
    </row>
    <row r="32483" spans="2:29">
      <c r="B32483" s="136"/>
      <c r="E32483" s="136"/>
      <c r="H32483" s="136"/>
      <c r="K32483" s="136"/>
      <c r="O32483" s="136"/>
      <c r="T32483" s="136"/>
      <c r="W32483" s="136"/>
      <c r="Z32483" s="136"/>
      <c r="AC32483" s="136"/>
    </row>
    <row r="32484" spans="2:29">
      <c r="B32484" s="136"/>
      <c r="E32484" s="136"/>
      <c r="H32484" s="136"/>
      <c r="K32484" s="136"/>
      <c r="O32484" s="136"/>
      <c r="T32484" s="136"/>
      <c r="W32484" s="136"/>
      <c r="Z32484" s="136"/>
      <c r="AC32484" s="136"/>
    </row>
    <row r="32485" spans="2:29">
      <c r="B32485" s="136"/>
      <c r="E32485" s="136"/>
      <c r="H32485" s="136"/>
      <c r="K32485" s="136"/>
      <c r="O32485" s="136"/>
      <c r="T32485" s="136"/>
      <c r="W32485" s="136"/>
      <c r="Z32485" s="136"/>
      <c r="AC32485" s="136"/>
    </row>
    <row r="32486" spans="2:29">
      <c r="B32486" s="136"/>
      <c r="E32486" s="136"/>
      <c r="H32486" s="136"/>
      <c r="K32486" s="136"/>
      <c r="O32486" s="136"/>
      <c r="T32486" s="136"/>
      <c r="W32486" s="136"/>
      <c r="Z32486" s="136"/>
      <c r="AC32486" s="136"/>
    </row>
    <row r="32487" spans="2:29">
      <c r="B32487" s="136"/>
      <c r="E32487" s="136"/>
      <c r="H32487" s="136"/>
      <c r="K32487" s="136"/>
      <c r="O32487" s="136"/>
      <c r="T32487" s="136"/>
      <c r="W32487" s="136"/>
      <c r="Z32487" s="136"/>
      <c r="AC32487" s="136"/>
    </row>
    <row r="32488" spans="2:29">
      <c r="B32488" s="136"/>
      <c r="E32488" s="136"/>
      <c r="H32488" s="136"/>
      <c r="K32488" s="136"/>
      <c r="O32488" s="136"/>
      <c r="T32488" s="136"/>
      <c r="W32488" s="136"/>
      <c r="Z32488" s="136"/>
      <c r="AC32488" s="136"/>
    </row>
    <row r="32489" spans="2:29">
      <c r="B32489" s="136"/>
      <c r="E32489" s="136"/>
      <c r="H32489" s="136"/>
      <c r="K32489" s="136"/>
      <c r="O32489" s="136"/>
      <c r="T32489" s="136"/>
      <c r="W32489" s="136"/>
      <c r="Z32489" s="136"/>
      <c r="AC32489" s="136"/>
    </row>
    <row r="32490" spans="2:29">
      <c r="B32490" s="136"/>
      <c r="E32490" s="136"/>
      <c r="H32490" s="136"/>
      <c r="K32490" s="136"/>
      <c r="O32490" s="136"/>
      <c r="T32490" s="136"/>
      <c r="W32490" s="136"/>
      <c r="Z32490" s="136"/>
      <c r="AC32490" s="136"/>
    </row>
    <row r="32491" spans="2:29">
      <c r="B32491" s="136"/>
      <c r="E32491" s="136"/>
      <c r="H32491" s="136"/>
      <c r="K32491" s="136"/>
      <c r="O32491" s="136"/>
      <c r="T32491" s="136"/>
      <c r="W32491" s="136"/>
      <c r="Z32491" s="136"/>
      <c r="AC32491" s="136"/>
    </row>
    <row r="32492" spans="2:29">
      <c r="B32492" s="136"/>
      <c r="E32492" s="136"/>
      <c r="H32492" s="136"/>
      <c r="K32492" s="136"/>
      <c r="O32492" s="136"/>
      <c r="T32492" s="136"/>
      <c r="W32492" s="136"/>
      <c r="Z32492" s="136"/>
      <c r="AC32492" s="136"/>
    </row>
    <row r="32493" spans="2:29">
      <c r="B32493" s="136"/>
      <c r="E32493" s="136"/>
      <c r="H32493" s="136"/>
      <c r="K32493" s="136"/>
      <c r="O32493" s="136"/>
      <c r="T32493" s="136"/>
      <c r="W32493" s="136"/>
      <c r="Z32493" s="136"/>
      <c r="AC32493" s="136"/>
    </row>
    <row r="32494" spans="2:29">
      <c r="B32494" s="136"/>
      <c r="E32494" s="136"/>
      <c r="H32494" s="136"/>
      <c r="K32494" s="136"/>
      <c r="O32494" s="136"/>
      <c r="T32494" s="136"/>
      <c r="W32494" s="136"/>
      <c r="Z32494" s="136"/>
      <c r="AC32494" s="136"/>
    </row>
    <row r="32495" spans="2:29">
      <c r="B32495" s="136"/>
      <c r="E32495" s="136"/>
      <c r="H32495" s="136"/>
      <c r="K32495" s="136"/>
      <c r="O32495" s="136"/>
      <c r="T32495" s="136"/>
      <c r="W32495" s="136"/>
      <c r="Z32495" s="136"/>
      <c r="AC32495" s="136"/>
    </row>
    <row r="32496" spans="2:29">
      <c r="B32496" s="136"/>
      <c r="E32496" s="136"/>
      <c r="H32496" s="136"/>
      <c r="K32496" s="136"/>
      <c r="O32496" s="136"/>
      <c r="T32496" s="136"/>
      <c r="W32496" s="136"/>
      <c r="Z32496" s="136"/>
      <c r="AC32496" s="136"/>
    </row>
    <row r="32497" spans="2:29">
      <c r="B32497" s="136"/>
      <c r="E32497" s="136"/>
      <c r="H32497" s="136"/>
      <c r="K32497" s="136"/>
      <c r="O32497" s="136"/>
      <c r="T32497" s="136"/>
      <c r="W32497" s="136"/>
      <c r="Z32497" s="136"/>
      <c r="AC32497" s="136"/>
    </row>
    <row r="32498" spans="2:29">
      <c r="B32498" s="136"/>
      <c r="E32498" s="136"/>
      <c r="H32498" s="136"/>
      <c r="K32498" s="136"/>
      <c r="O32498" s="136"/>
      <c r="T32498" s="136"/>
      <c r="W32498" s="136"/>
      <c r="Z32498" s="136"/>
      <c r="AC32498" s="136"/>
    </row>
    <row r="32499" spans="2:29">
      <c r="B32499" s="136"/>
      <c r="E32499" s="136"/>
      <c r="H32499" s="136"/>
      <c r="K32499" s="136"/>
      <c r="O32499" s="136"/>
      <c r="T32499" s="136"/>
      <c r="W32499" s="136"/>
      <c r="Z32499" s="136"/>
      <c r="AC32499" s="136"/>
    </row>
    <row r="32500" spans="2:29">
      <c r="B32500" s="136"/>
      <c r="E32500" s="136"/>
      <c r="H32500" s="136"/>
      <c r="K32500" s="136"/>
      <c r="O32500" s="136"/>
      <c r="T32500" s="136"/>
      <c r="W32500" s="136"/>
      <c r="Z32500" s="136"/>
      <c r="AC32500" s="136"/>
    </row>
    <row r="32501" spans="2:29">
      <c r="B32501" s="136"/>
      <c r="E32501" s="136"/>
      <c r="H32501" s="136"/>
      <c r="K32501" s="136"/>
      <c r="O32501" s="136"/>
      <c r="T32501" s="136"/>
      <c r="W32501" s="136"/>
      <c r="Z32501" s="136"/>
      <c r="AC32501" s="136"/>
    </row>
    <row r="32502" spans="2:29">
      <c r="B32502" s="136"/>
      <c r="E32502" s="136"/>
      <c r="H32502" s="136"/>
      <c r="K32502" s="136"/>
      <c r="O32502" s="136"/>
      <c r="T32502" s="136"/>
      <c r="W32502" s="136"/>
      <c r="Z32502" s="136"/>
      <c r="AC32502" s="136"/>
    </row>
    <row r="32503" spans="2:29">
      <c r="B32503" s="136"/>
      <c r="E32503" s="136"/>
      <c r="H32503" s="136"/>
      <c r="K32503" s="136"/>
      <c r="O32503" s="136"/>
      <c r="T32503" s="136"/>
      <c r="W32503" s="136"/>
      <c r="Z32503" s="136"/>
      <c r="AC32503" s="136"/>
    </row>
    <row r="32504" spans="2:29">
      <c r="B32504" s="136"/>
      <c r="E32504" s="136"/>
      <c r="H32504" s="136"/>
      <c r="K32504" s="136"/>
      <c r="O32504" s="136"/>
      <c r="T32504" s="136"/>
      <c r="W32504" s="136"/>
      <c r="Z32504" s="136"/>
      <c r="AC32504" s="136"/>
    </row>
    <row r="32505" spans="2:29">
      <c r="B32505" s="136"/>
      <c r="E32505" s="136"/>
      <c r="H32505" s="136"/>
      <c r="K32505" s="136"/>
      <c r="O32505" s="136"/>
      <c r="T32505" s="136"/>
      <c r="W32505" s="136"/>
      <c r="Z32505" s="136"/>
      <c r="AC32505" s="136"/>
    </row>
    <row r="32506" spans="2:29">
      <c r="B32506" s="136"/>
      <c r="E32506" s="136"/>
      <c r="H32506" s="136"/>
      <c r="K32506" s="136"/>
      <c r="O32506" s="136"/>
      <c r="T32506" s="136"/>
      <c r="W32506" s="136"/>
      <c r="Z32506" s="136"/>
      <c r="AC32506" s="136"/>
    </row>
    <row r="32507" spans="2:29">
      <c r="B32507" s="136"/>
      <c r="E32507" s="136"/>
      <c r="H32507" s="136"/>
      <c r="K32507" s="136"/>
      <c r="O32507" s="136"/>
      <c r="T32507" s="136"/>
      <c r="W32507" s="136"/>
      <c r="Z32507" s="136"/>
      <c r="AC32507" s="136"/>
    </row>
    <row r="32508" spans="2:29">
      <c r="B32508" s="136"/>
      <c r="E32508" s="136"/>
      <c r="H32508" s="136"/>
      <c r="K32508" s="136"/>
      <c r="O32508" s="136"/>
      <c r="T32508" s="136"/>
      <c r="W32508" s="136"/>
      <c r="Z32508" s="136"/>
      <c r="AC32508" s="136"/>
    </row>
    <row r="32509" spans="2:29">
      <c r="B32509" s="136"/>
      <c r="E32509" s="136"/>
      <c r="H32509" s="136"/>
      <c r="K32509" s="136"/>
      <c r="O32509" s="136"/>
      <c r="T32509" s="136"/>
      <c r="W32509" s="136"/>
      <c r="Z32509" s="136"/>
      <c r="AC32509" s="136"/>
    </row>
    <row r="32510" spans="2:29">
      <c r="B32510" s="136"/>
      <c r="E32510" s="136"/>
      <c r="H32510" s="136"/>
      <c r="K32510" s="136"/>
      <c r="O32510" s="136"/>
      <c r="T32510" s="136"/>
      <c r="W32510" s="136"/>
      <c r="Z32510" s="136"/>
      <c r="AC32510" s="136"/>
    </row>
    <row r="32511" spans="2:29">
      <c r="B32511" s="136"/>
      <c r="E32511" s="136"/>
      <c r="H32511" s="136"/>
      <c r="K32511" s="136"/>
      <c r="O32511" s="136"/>
      <c r="T32511" s="136"/>
      <c r="W32511" s="136"/>
      <c r="Z32511" s="136"/>
      <c r="AC32511" s="136"/>
    </row>
    <row r="32512" spans="2:29">
      <c r="B32512" s="136"/>
      <c r="E32512" s="136"/>
      <c r="H32512" s="136"/>
      <c r="K32512" s="136"/>
      <c r="O32512" s="136"/>
      <c r="T32512" s="136"/>
      <c r="W32512" s="136"/>
      <c r="Z32512" s="136"/>
      <c r="AC32512" s="136"/>
    </row>
    <row r="32513" spans="2:29">
      <c r="B32513" s="136"/>
      <c r="E32513" s="136"/>
      <c r="H32513" s="136"/>
      <c r="K32513" s="136"/>
      <c r="O32513" s="136"/>
      <c r="T32513" s="136"/>
      <c r="W32513" s="136"/>
      <c r="Z32513" s="136"/>
      <c r="AC32513" s="136"/>
    </row>
    <row r="32514" spans="2:29">
      <c r="B32514" s="136"/>
      <c r="E32514" s="136"/>
      <c r="H32514" s="136"/>
      <c r="K32514" s="136"/>
      <c r="O32514" s="136"/>
      <c r="T32514" s="136"/>
      <c r="W32514" s="136"/>
      <c r="Z32514" s="136"/>
      <c r="AC32514" s="136"/>
    </row>
    <row r="32515" spans="2:29">
      <c r="B32515" s="136"/>
      <c r="E32515" s="136"/>
      <c r="H32515" s="136"/>
      <c r="K32515" s="136"/>
      <c r="O32515" s="136"/>
      <c r="T32515" s="136"/>
      <c r="W32515" s="136"/>
      <c r="Z32515" s="136"/>
      <c r="AC32515" s="136"/>
    </row>
    <row r="32516" spans="2:29">
      <c r="B32516" s="136"/>
      <c r="E32516" s="136"/>
      <c r="H32516" s="136"/>
      <c r="K32516" s="136"/>
      <c r="O32516" s="136"/>
      <c r="T32516" s="136"/>
      <c r="W32516" s="136"/>
      <c r="Z32516" s="136"/>
      <c r="AC32516" s="136"/>
    </row>
    <row r="32517" spans="2:29">
      <c r="B32517" s="136"/>
      <c r="E32517" s="136"/>
      <c r="H32517" s="136"/>
      <c r="K32517" s="136"/>
      <c r="O32517" s="136"/>
      <c r="T32517" s="136"/>
      <c r="W32517" s="136"/>
      <c r="Z32517" s="136"/>
      <c r="AC32517" s="136"/>
    </row>
    <row r="32518" spans="2:29">
      <c r="B32518" s="136"/>
      <c r="E32518" s="136"/>
      <c r="H32518" s="136"/>
      <c r="K32518" s="136"/>
      <c r="O32518" s="136"/>
      <c r="T32518" s="136"/>
      <c r="W32518" s="136"/>
      <c r="Z32518" s="136"/>
      <c r="AC32518" s="136"/>
    </row>
    <row r="32519" spans="2:29">
      <c r="B32519" s="136"/>
      <c r="E32519" s="136"/>
      <c r="H32519" s="136"/>
      <c r="K32519" s="136"/>
      <c r="O32519" s="136"/>
      <c r="T32519" s="136"/>
      <c r="W32519" s="136"/>
      <c r="Z32519" s="136"/>
      <c r="AC32519" s="136"/>
    </row>
    <row r="32520" spans="2:29">
      <c r="B32520" s="136"/>
      <c r="E32520" s="136"/>
      <c r="H32520" s="136"/>
      <c r="K32520" s="136"/>
      <c r="O32520" s="136"/>
      <c r="T32520" s="136"/>
      <c r="W32520" s="136"/>
      <c r="Z32520" s="136"/>
      <c r="AC32520" s="136"/>
    </row>
    <row r="32521" spans="2:29">
      <c r="B32521" s="136"/>
      <c r="E32521" s="136"/>
      <c r="H32521" s="136"/>
      <c r="K32521" s="136"/>
      <c r="O32521" s="136"/>
      <c r="T32521" s="136"/>
      <c r="W32521" s="136"/>
      <c r="Z32521" s="136"/>
      <c r="AC32521" s="136"/>
    </row>
    <row r="32522" spans="2:29">
      <c r="B32522" s="136"/>
      <c r="E32522" s="136"/>
      <c r="H32522" s="136"/>
      <c r="K32522" s="136"/>
      <c r="O32522" s="136"/>
      <c r="T32522" s="136"/>
      <c r="W32522" s="136"/>
      <c r="Z32522" s="136"/>
      <c r="AC32522" s="136"/>
    </row>
    <row r="32523" spans="2:29">
      <c r="B32523" s="136"/>
      <c r="E32523" s="136"/>
      <c r="H32523" s="136"/>
      <c r="K32523" s="136"/>
      <c r="O32523" s="136"/>
      <c r="T32523" s="136"/>
      <c r="W32523" s="136"/>
      <c r="Z32523" s="136"/>
      <c r="AC32523" s="136"/>
    </row>
    <row r="32524" spans="2:29">
      <c r="B32524" s="136"/>
      <c r="E32524" s="136"/>
      <c r="H32524" s="136"/>
      <c r="K32524" s="136"/>
      <c r="O32524" s="136"/>
      <c r="T32524" s="136"/>
      <c r="W32524" s="136"/>
      <c r="Z32524" s="136"/>
      <c r="AC32524" s="136"/>
    </row>
    <row r="32525" spans="2:29">
      <c r="B32525" s="136"/>
      <c r="E32525" s="136"/>
      <c r="H32525" s="136"/>
      <c r="K32525" s="136"/>
      <c r="O32525" s="136"/>
      <c r="T32525" s="136"/>
      <c r="W32525" s="136"/>
      <c r="Z32525" s="136"/>
      <c r="AC32525" s="136"/>
    </row>
    <row r="32526" spans="2:29">
      <c r="B32526" s="136"/>
      <c r="E32526" s="136"/>
      <c r="H32526" s="136"/>
      <c r="K32526" s="136"/>
      <c r="O32526" s="136"/>
      <c r="T32526" s="136"/>
      <c r="W32526" s="136"/>
      <c r="Z32526" s="136"/>
      <c r="AC32526" s="136"/>
    </row>
    <row r="32527" spans="2:29">
      <c r="B32527" s="136"/>
      <c r="E32527" s="136"/>
      <c r="H32527" s="136"/>
      <c r="K32527" s="136"/>
      <c r="O32527" s="136"/>
      <c r="T32527" s="136"/>
      <c r="W32527" s="136"/>
      <c r="Z32527" s="136"/>
      <c r="AC32527" s="136"/>
    </row>
    <row r="32528" spans="2:29">
      <c r="B32528" s="136"/>
      <c r="E32528" s="136"/>
      <c r="H32528" s="136"/>
      <c r="K32528" s="136"/>
      <c r="O32528" s="136"/>
      <c r="T32528" s="136"/>
      <c r="W32528" s="136"/>
      <c r="Z32528" s="136"/>
      <c r="AC32528" s="136"/>
    </row>
    <row r="32529" spans="2:29">
      <c r="B32529" s="136"/>
      <c r="E32529" s="136"/>
      <c r="H32529" s="136"/>
      <c r="K32529" s="136"/>
      <c r="O32529" s="136"/>
      <c r="T32529" s="136"/>
      <c r="W32529" s="136"/>
      <c r="Z32529" s="136"/>
      <c r="AC32529" s="136"/>
    </row>
    <row r="32530" spans="2:29">
      <c r="B32530" s="136"/>
      <c r="E32530" s="136"/>
      <c r="H32530" s="136"/>
      <c r="K32530" s="136"/>
      <c r="O32530" s="136"/>
      <c r="T32530" s="136"/>
      <c r="W32530" s="136"/>
      <c r="Z32530" s="136"/>
      <c r="AC32530" s="136"/>
    </row>
    <row r="32531" spans="2:29">
      <c r="B32531" s="136"/>
      <c r="E32531" s="136"/>
      <c r="H32531" s="136"/>
      <c r="K32531" s="136"/>
      <c r="O32531" s="136"/>
      <c r="T32531" s="136"/>
      <c r="W32531" s="136"/>
      <c r="Z32531" s="136"/>
      <c r="AC32531" s="136"/>
    </row>
    <row r="32532" spans="2:29">
      <c r="B32532" s="136"/>
      <c r="E32532" s="136"/>
      <c r="H32532" s="136"/>
      <c r="K32532" s="136"/>
      <c r="O32532" s="136"/>
      <c r="T32532" s="136"/>
      <c r="W32532" s="136"/>
      <c r="Z32532" s="136"/>
      <c r="AC32532" s="136"/>
    </row>
    <row r="32533" spans="2:29">
      <c r="B32533" s="136"/>
      <c r="E32533" s="136"/>
      <c r="H32533" s="136"/>
      <c r="K32533" s="136"/>
      <c r="O32533" s="136"/>
      <c r="T32533" s="136"/>
      <c r="W32533" s="136"/>
      <c r="Z32533" s="136"/>
      <c r="AC32533" s="136"/>
    </row>
    <row r="32534" spans="2:29">
      <c r="B32534" s="136"/>
      <c r="E32534" s="136"/>
      <c r="H32534" s="136"/>
      <c r="K32534" s="136"/>
      <c r="O32534" s="136"/>
      <c r="T32534" s="136"/>
      <c r="W32534" s="136"/>
      <c r="Z32534" s="136"/>
      <c r="AC32534" s="136"/>
    </row>
    <row r="32535" spans="2:29">
      <c r="B32535" s="136"/>
      <c r="E32535" s="136"/>
      <c r="H32535" s="136"/>
      <c r="K32535" s="136"/>
      <c r="O32535" s="136"/>
      <c r="T32535" s="136"/>
      <c r="W32535" s="136"/>
      <c r="Z32535" s="136"/>
      <c r="AC32535" s="136"/>
    </row>
    <row r="32536" spans="2:29">
      <c r="B32536" s="136"/>
      <c r="E32536" s="136"/>
      <c r="H32536" s="136"/>
      <c r="K32536" s="136"/>
      <c r="O32536" s="136"/>
      <c r="T32536" s="136"/>
      <c r="W32536" s="136"/>
      <c r="Z32536" s="136"/>
      <c r="AC32536" s="136"/>
    </row>
    <row r="32537" spans="2:29">
      <c r="B32537" s="136"/>
      <c r="E32537" s="136"/>
      <c r="H32537" s="136"/>
      <c r="K32537" s="136"/>
      <c r="O32537" s="136"/>
      <c r="T32537" s="136"/>
      <c r="W32537" s="136"/>
      <c r="Z32537" s="136"/>
      <c r="AC32537" s="136"/>
    </row>
    <row r="32538" spans="2:29">
      <c r="B32538" s="136"/>
      <c r="E32538" s="136"/>
      <c r="H32538" s="136"/>
      <c r="K32538" s="136"/>
      <c r="O32538" s="136"/>
      <c r="T32538" s="136"/>
      <c r="W32538" s="136"/>
      <c r="Z32538" s="136"/>
      <c r="AC32538" s="136"/>
    </row>
    <row r="32539" spans="2:29">
      <c r="B32539" s="136"/>
      <c r="E32539" s="136"/>
      <c r="H32539" s="136"/>
      <c r="K32539" s="136"/>
      <c r="O32539" s="136"/>
      <c r="T32539" s="136"/>
      <c r="W32539" s="136"/>
      <c r="Z32539" s="136"/>
      <c r="AC32539" s="136"/>
    </row>
    <row r="32540" spans="2:29">
      <c r="B32540" s="136"/>
      <c r="E32540" s="136"/>
      <c r="H32540" s="136"/>
      <c r="K32540" s="136"/>
      <c r="O32540" s="136"/>
      <c r="T32540" s="136"/>
      <c r="W32540" s="136"/>
      <c r="Z32540" s="136"/>
      <c r="AC32540" s="136"/>
    </row>
    <row r="32541" spans="2:29">
      <c r="B32541" s="136"/>
      <c r="E32541" s="136"/>
      <c r="H32541" s="136"/>
      <c r="K32541" s="136"/>
      <c r="O32541" s="136"/>
      <c r="T32541" s="136"/>
      <c r="W32541" s="136"/>
      <c r="Z32541" s="136"/>
      <c r="AC32541" s="136"/>
    </row>
    <row r="32542" spans="2:29">
      <c r="B32542" s="136"/>
      <c r="E32542" s="136"/>
      <c r="H32542" s="136"/>
      <c r="K32542" s="136"/>
      <c r="O32542" s="136"/>
      <c r="T32542" s="136"/>
      <c r="W32542" s="136"/>
      <c r="Z32542" s="136"/>
      <c r="AC32542" s="136"/>
    </row>
    <row r="32543" spans="2:29">
      <c r="B32543" s="136"/>
      <c r="E32543" s="136"/>
      <c r="H32543" s="136"/>
      <c r="K32543" s="136"/>
      <c r="O32543" s="136"/>
      <c r="T32543" s="136"/>
      <c r="W32543" s="136"/>
      <c r="Z32543" s="136"/>
      <c r="AC32543" s="136"/>
    </row>
    <row r="32544" spans="2:29">
      <c r="B32544" s="136"/>
      <c r="E32544" s="136"/>
      <c r="H32544" s="136"/>
      <c r="K32544" s="136"/>
      <c r="O32544" s="136"/>
      <c r="T32544" s="136"/>
      <c r="W32544" s="136"/>
      <c r="Z32544" s="136"/>
      <c r="AC32544" s="136"/>
    </row>
    <row r="32545" spans="2:29">
      <c r="B32545" s="136"/>
      <c r="E32545" s="136"/>
      <c r="H32545" s="136"/>
      <c r="K32545" s="136"/>
      <c r="O32545" s="136"/>
      <c r="T32545" s="136"/>
      <c r="W32545" s="136"/>
      <c r="Z32545" s="136"/>
      <c r="AC32545" s="136"/>
    </row>
    <row r="32546" spans="2:29">
      <c r="B32546" s="136"/>
      <c r="E32546" s="136"/>
      <c r="H32546" s="136"/>
      <c r="K32546" s="136"/>
      <c r="O32546" s="136"/>
      <c r="T32546" s="136"/>
      <c r="W32546" s="136"/>
      <c r="Z32546" s="136"/>
      <c r="AC32546" s="136"/>
    </row>
    <row r="32547" spans="2:29">
      <c r="B32547" s="136"/>
      <c r="E32547" s="136"/>
      <c r="H32547" s="136"/>
      <c r="K32547" s="136"/>
      <c r="O32547" s="136"/>
      <c r="T32547" s="136"/>
      <c r="W32547" s="136"/>
      <c r="Z32547" s="136"/>
      <c r="AC32547" s="136"/>
    </row>
    <row r="32548" spans="2:29">
      <c r="B32548" s="136"/>
      <c r="E32548" s="136"/>
      <c r="H32548" s="136"/>
      <c r="K32548" s="136"/>
      <c r="O32548" s="136"/>
      <c r="T32548" s="136"/>
      <c r="W32548" s="136"/>
      <c r="Z32548" s="136"/>
      <c r="AC32548" s="136"/>
    </row>
    <row r="32549" spans="2:29">
      <c r="B32549" s="136"/>
      <c r="E32549" s="136"/>
      <c r="H32549" s="136"/>
      <c r="K32549" s="136"/>
      <c r="O32549" s="136"/>
      <c r="T32549" s="136"/>
      <c r="W32549" s="136"/>
      <c r="Z32549" s="136"/>
      <c r="AC32549" s="136"/>
    </row>
    <row r="32550" spans="2:29">
      <c r="B32550" s="136"/>
      <c r="E32550" s="136"/>
      <c r="H32550" s="136"/>
      <c r="K32550" s="136"/>
      <c r="O32550" s="136"/>
      <c r="T32550" s="136"/>
      <c r="W32550" s="136"/>
      <c r="Z32550" s="136"/>
      <c r="AC32550" s="136"/>
    </row>
    <row r="32551" spans="2:29">
      <c r="B32551" s="136"/>
      <c r="E32551" s="136"/>
      <c r="H32551" s="136"/>
      <c r="K32551" s="136"/>
      <c r="O32551" s="136"/>
      <c r="T32551" s="136"/>
      <c r="W32551" s="136"/>
      <c r="Z32551" s="136"/>
      <c r="AC32551" s="136"/>
    </row>
    <row r="32552" spans="2:29">
      <c r="B32552" s="136"/>
      <c r="E32552" s="136"/>
      <c r="H32552" s="136"/>
      <c r="K32552" s="136"/>
      <c r="O32552" s="136"/>
      <c r="T32552" s="136"/>
      <c r="W32552" s="136"/>
      <c r="Z32552" s="136"/>
      <c r="AC32552" s="136"/>
    </row>
    <row r="32553" spans="2:29">
      <c r="B32553" s="136"/>
      <c r="E32553" s="136"/>
      <c r="H32553" s="136"/>
      <c r="K32553" s="136"/>
      <c r="O32553" s="136"/>
      <c r="T32553" s="136"/>
      <c r="W32553" s="136"/>
      <c r="Z32553" s="136"/>
      <c r="AC32553" s="136"/>
    </row>
    <row r="32554" spans="2:29">
      <c r="B32554" s="136"/>
      <c r="E32554" s="136"/>
      <c r="H32554" s="136"/>
      <c r="K32554" s="136"/>
      <c r="O32554" s="136"/>
      <c r="T32554" s="136"/>
      <c r="W32554" s="136"/>
      <c r="Z32554" s="136"/>
      <c r="AC32554" s="136"/>
    </row>
    <row r="32555" spans="2:29">
      <c r="B32555" s="136"/>
      <c r="E32555" s="136"/>
      <c r="H32555" s="136"/>
      <c r="K32555" s="136"/>
      <c r="O32555" s="136"/>
      <c r="T32555" s="136"/>
      <c r="W32555" s="136"/>
      <c r="Z32555" s="136"/>
      <c r="AC32555" s="136"/>
    </row>
    <row r="32556" spans="2:29">
      <c r="B32556" s="136"/>
      <c r="E32556" s="136"/>
      <c r="H32556" s="136"/>
      <c r="K32556" s="136"/>
      <c r="O32556" s="136"/>
      <c r="T32556" s="136"/>
      <c r="W32556" s="136"/>
      <c r="Z32556" s="136"/>
      <c r="AC32556" s="136"/>
    </row>
    <row r="32557" spans="2:29">
      <c r="B32557" s="136"/>
      <c r="E32557" s="136"/>
      <c r="H32557" s="136"/>
      <c r="K32557" s="136"/>
      <c r="O32557" s="136"/>
      <c r="T32557" s="136"/>
      <c r="W32557" s="136"/>
      <c r="Z32557" s="136"/>
      <c r="AC32557" s="136"/>
    </row>
    <row r="32558" spans="2:29">
      <c r="B32558" s="136"/>
      <c r="E32558" s="136"/>
      <c r="H32558" s="136"/>
      <c r="K32558" s="136"/>
      <c r="O32558" s="136"/>
      <c r="T32558" s="136"/>
      <c r="W32558" s="136"/>
      <c r="Z32558" s="136"/>
      <c r="AC32558" s="136"/>
    </row>
    <row r="32559" spans="2:29">
      <c r="B32559" s="136"/>
      <c r="E32559" s="136"/>
      <c r="H32559" s="136"/>
      <c r="K32559" s="136"/>
      <c r="O32559" s="136"/>
      <c r="T32559" s="136"/>
      <c r="W32559" s="136"/>
      <c r="Z32559" s="136"/>
      <c r="AC32559" s="136"/>
    </row>
    <row r="32560" spans="2:29">
      <c r="B32560" s="136"/>
      <c r="E32560" s="136"/>
      <c r="H32560" s="136"/>
      <c r="K32560" s="136"/>
      <c r="O32560" s="136"/>
      <c r="T32560" s="136"/>
      <c r="W32560" s="136"/>
      <c r="Z32560" s="136"/>
      <c r="AC32560" s="136"/>
    </row>
    <row r="32561" spans="2:29">
      <c r="B32561" s="136"/>
      <c r="E32561" s="136"/>
      <c r="H32561" s="136"/>
      <c r="K32561" s="136"/>
      <c r="O32561" s="136"/>
      <c r="T32561" s="136"/>
      <c r="W32561" s="136"/>
      <c r="Z32561" s="136"/>
      <c r="AC32561" s="136"/>
    </row>
    <row r="32562" spans="2:29">
      <c r="B32562" s="136"/>
      <c r="E32562" s="136"/>
      <c r="H32562" s="136"/>
      <c r="K32562" s="136"/>
      <c r="O32562" s="136"/>
      <c r="T32562" s="136"/>
      <c r="W32562" s="136"/>
      <c r="Z32562" s="136"/>
      <c r="AC32562" s="136"/>
    </row>
    <row r="32563" spans="2:29">
      <c r="B32563" s="136"/>
      <c r="E32563" s="136"/>
      <c r="H32563" s="136"/>
      <c r="K32563" s="136"/>
      <c r="O32563" s="136"/>
      <c r="T32563" s="136"/>
      <c r="W32563" s="136"/>
      <c r="Z32563" s="136"/>
      <c r="AC32563" s="136"/>
    </row>
    <row r="32564" spans="2:29">
      <c r="B32564" s="136"/>
      <c r="E32564" s="136"/>
      <c r="H32564" s="136"/>
      <c r="K32564" s="136"/>
      <c r="O32564" s="136"/>
      <c r="T32564" s="136"/>
      <c r="W32564" s="136"/>
      <c r="Z32564" s="136"/>
      <c r="AC32564" s="136"/>
    </row>
    <row r="32565" spans="2:29">
      <c r="B32565" s="136"/>
      <c r="E32565" s="136"/>
      <c r="H32565" s="136"/>
      <c r="K32565" s="136"/>
      <c r="O32565" s="136"/>
      <c r="T32565" s="136"/>
      <c r="W32565" s="136"/>
      <c r="Z32565" s="136"/>
      <c r="AC32565" s="136"/>
    </row>
    <row r="32566" spans="2:29">
      <c r="B32566" s="136"/>
      <c r="E32566" s="136"/>
      <c r="H32566" s="136"/>
      <c r="K32566" s="136"/>
      <c r="O32566" s="136"/>
      <c r="T32566" s="136"/>
      <c r="W32566" s="136"/>
      <c r="Z32566" s="136"/>
      <c r="AC32566" s="136"/>
    </row>
    <row r="32567" spans="2:29">
      <c r="B32567" s="136"/>
      <c r="E32567" s="136"/>
      <c r="H32567" s="136"/>
      <c r="K32567" s="136"/>
      <c r="O32567" s="136"/>
      <c r="T32567" s="136"/>
      <c r="W32567" s="136"/>
      <c r="Z32567" s="136"/>
      <c r="AC32567" s="136"/>
    </row>
    <row r="32568" spans="2:29">
      <c r="B32568" s="136"/>
      <c r="E32568" s="136"/>
      <c r="H32568" s="136"/>
      <c r="K32568" s="136"/>
      <c r="O32568" s="136"/>
      <c r="T32568" s="136"/>
      <c r="W32568" s="136"/>
      <c r="Z32568" s="136"/>
      <c r="AC32568" s="136"/>
    </row>
    <row r="32569" spans="2:29">
      <c r="B32569" s="136"/>
      <c r="E32569" s="136"/>
      <c r="H32569" s="136"/>
      <c r="K32569" s="136"/>
      <c r="O32569" s="136"/>
      <c r="T32569" s="136"/>
      <c r="W32569" s="136"/>
      <c r="Z32569" s="136"/>
      <c r="AC32569" s="136"/>
    </row>
    <row r="32570" spans="2:29">
      <c r="B32570" s="136"/>
      <c r="E32570" s="136"/>
      <c r="H32570" s="136"/>
      <c r="K32570" s="136"/>
      <c r="O32570" s="136"/>
      <c r="T32570" s="136"/>
      <c r="W32570" s="136"/>
      <c r="Z32570" s="136"/>
      <c r="AC32570" s="136"/>
    </row>
    <row r="32571" spans="2:29">
      <c r="B32571" s="136"/>
      <c r="E32571" s="136"/>
      <c r="H32571" s="136"/>
      <c r="K32571" s="136"/>
      <c r="O32571" s="136"/>
      <c r="T32571" s="136"/>
      <c r="W32571" s="136"/>
      <c r="Z32571" s="136"/>
      <c r="AC32571" s="136"/>
    </row>
    <row r="32572" spans="2:29">
      <c r="B32572" s="136"/>
      <c r="E32572" s="136"/>
      <c r="H32572" s="136"/>
      <c r="K32572" s="136"/>
      <c r="O32572" s="136"/>
      <c r="T32572" s="136"/>
      <c r="W32572" s="136"/>
      <c r="Z32572" s="136"/>
      <c r="AC32572" s="136"/>
    </row>
    <row r="32573" spans="2:29">
      <c r="B32573" s="136"/>
      <c r="E32573" s="136"/>
      <c r="H32573" s="136"/>
      <c r="K32573" s="136"/>
      <c r="O32573" s="136"/>
      <c r="T32573" s="136"/>
      <c r="W32573" s="136"/>
      <c r="Z32573" s="136"/>
      <c r="AC32573" s="136"/>
    </row>
    <row r="32574" spans="2:29">
      <c r="B32574" s="136"/>
      <c r="E32574" s="136"/>
      <c r="H32574" s="136"/>
      <c r="K32574" s="136"/>
      <c r="O32574" s="136"/>
      <c r="T32574" s="136"/>
      <c r="W32574" s="136"/>
      <c r="Z32574" s="136"/>
      <c r="AC32574" s="136"/>
    </row>
    <row r="32575" spans="2:29">
      <c r="B32575" s="136"/>
      <c r="E32575" s="136"/>
      <c r="H32575" s="136"/>
      <c r="K32575" s="136"/>
      <c r="O32575" s="136"/>
      <c r="T32575" s="136"/>
      <c r="W32575" s="136"/>
      <c r="Z32575" s="136"/>
      <c r="AC32575" s="136"/>
    </row>
    <row r="32576" spans="2:29">
      <c r="B32576" s="136"/>
      <c r="E32576" s="136"/>
      <c r="H32576" s="136"/>
      <c r="K32576" s="136"/>
      <c r="O32576" s="136"/>
      <c r="T32576" s="136"/>
      <c r="W32576" s="136"/>
      <c r="Z32576" s="136"/>
      <c r="AC32576" s="136"/>
    </row>
    <row r="32577" spans="2:29">
      <c r="B32577" s="136"/>
      <c r="E32577" s="136"/>
      <c r="H32577" s="136"/>
      <c r="K32577" s="136"/>
      <c r="O32577" s="136"/>
      <c r="T32577" s="136"/>
      <c r="W32577" s="136"/>
      <c r="Z32577" s="136"/>
      <c r="AC32577" s="136"/>
    </row>
    <row r="32578" spans="2:29">
      <c r="B32578" s="136"/>
      <c r="E32578" s="136"/>
      <c r="H32578" s="136"/>
      <c r="K32578" s="136"/>
      <c r="O32578" s="136"/>
      <c r="T32578" s="136"/>
      <c r="W32578" s="136"/>
      <c r="Z32578" s="136"/>
      <c r="AC32578" s="136"/>
    </row>
    <row r="32579" spans="2:29">
      <c r="B32579" s="136"/>
      <c r="E32579" s="136"/>
      <c r="H32579" s="136"/>
      <c r="K32579" s="136"/>
      <c r="O32579" s="136"/>
      <c r="T32579" s="136"/>
      <c r="W32579" s="136"/>
      <c r="Z32579" s="136"/>
      <c r="AC32579" s="136"/>
    </row>
    <row r="32580" spans="2:29">
      <c r="B32580" s="136"/>
      <c r="E32580" s="136"/>
      <c r="H32580" s="136"/>
      <c r="K32580" s="136"/>
      <c r="O32580" s="136"/>
      <c r="T32580" s="136"/>
      <c r="W32580" s="136"/>
      <c r="Z32580" s="136"/>
      <c r="AC32580" s="136"/>
    </row>
    <row r="32581" spans="2:29">
      <c r="B32581" s="136"/>
      <c r="E32581" s="136"/>
      <c r="H32581" s="136"/>
      <c r="K32581" s="136"/>
      <c r="O32581" s="136"/>
      <c r="T32581" s="136"/>
      <c r="W32581" s="136"/>
      <c r="Z32581" s="136"/>
      <c r="AC32581" s="136"/>
    </row>
    <row r="32582" spans="2:29">
      <c r="B32582" s="136"/>
      <c r="E32582" s="136"/>
      <c r="H32582" s="136"/>
      <c r="K32582" s="136"/>
      <c r="O32582" s="136"/>
      <c r="T32582" s="136"/>
      <c r="W32582" s="136"/>
      <c r="Z32582" s="136"/>
      <c r="AC32582" s="136"/>
    </row>
    <row r="32583" spans="2:29">
      <c r="B32583" s="136"/>
      <c r="E32583" s="136"/>
      <c r="H32583" s="136"/>
      <c r="K32583" s="136"/>
      <c r="O32583" s="136"/>
      <c r="T32583" s="136"/>
      <c r="W32583" s="136"/>
      <c r="Z32583" s="136"/>
      <c r="AC32583" s="136"/>
    </row>
    <row r="32584" spans="2:29">
      <c r="B32584" s="136"/>
      <c r="E32584" s="136"/>
      <c r="H32584" s="136"/>
      <c r="K32584" s="136"/>
      <c r="O32584" s="136"/>
      <c r="T32584" s="136"/>
      <c r="W32584" s="136"/>
      <c r="Z32584" s="136"/>
      <c r="AC32584" s="136"/>
    </row>
    <row r="32585" spans="2:29">
      <c r="B32585" s="136"/>
      <c r="E32585" s="136"/>
      <c r="H32585" s="136"/>
      <c r="K32585" s="136"/>
      <c r="O32585" s="136"/>
      <c r="T32585" s="136"/>
      <c r="W32585" s="136"/>
      <c r="Z32585" s="136"/>
      <c r="AC32585" s="136"/>
    </row>
    <row r="32586" spans="2:29">
      <c r="B32586" s="136"/>
      <c r="E32586" s="136"/>
      <c r="H32586" s="136"/>
      <c r="K32586" s="136"/>
      <c r="O32586" s="136"/>
      <c r="T32586" s="136"/>
      <c r="W32586" s="136"/>
      <c r="Z32586" s="136"/>
      <c r="AC32586" s="136"/>
    </row>
    <row r="32587" spans="2:29">
      <c r="B32587" s="136"/>
      <c r="E32587" s="136"/>
      <c r="H32587" s="136"/>
      <c r="K32587" s="136"/>
      <c r="O32587" s="136"/>
      <c r="T32587" s="136"/>
      <c r="W32587" s="136"/>
      <c r="Z32587" s="136"/>
      <c r="AC32587" s="136"/>
    </row>
    <row r="32588" spans="2:29">
      <c r="B32588" s="136"/>
      <c r="E32588" s="136"/>
      <c r="H32588" s="136"/>
      <c r="K32588" s="136"/>
      <c r="O32588" s="136"/>
      <c r="T32588" s="136"/>
      <c r="W32588" s="136"/>
      <c r="Z32588" s="136"/>
      <c r="AC32588" s="136"/>
    </row>
    <row r="32589" spans="2:29">
      <c r="B32589" s="136"/>
      <c r="E32589" s="136"/>
      <c r="H32589" s="136"/>
      <c r="K32589" s="136"/>
      <c r="O32589" s="136"/>
      <c r="T32589" s="136"/>
      <c r="W32589" s="136"/>
      <c r="Z32589" s="136"/>
      <c r="AC32589" s="136"/>
    </row>
    <row r="32590" spans="2:29">
      <c r="B32590" s="136"/>
      <c r="E32590" s="136"/>
      <c r="H32590" s="136"/>
      <c r="K32590" s="136"/>
      <c r="O32590" s="136"/>
      <c r="T32590" s="136"/>
      <c r="W32590" s="136"/>
      <c r="Z32590" s="136"/>
      <c r="AC32590" s="136"/>
    </row>
    <row r="32591" spans="2:29">
      <c r="B32591" s="136"/>
      <c r="E32591" s="136"/>
      <c r="H32591" s="136"/>
      <c r="K32591" s="136"/>
      <c r="O32591" s="136"/>
      <c r="T32591" s="136"/>
      <c r="W32591" s="136"/>
      <c r="Z32591" s="136"/>
      <c r="AC32591" s="136"/>
    </row>
    <row r="32592" spans="2:29">
      <c r="B32592" s="136"/>
      <c r="E32592" s="136"/>
      <c r="H32592" s="136"/>
      <c r="K32592" s="136"/>
      <c r="O32592" s="136"/>
      <c r="T32592" s="136"/>
      <c r="W32592" s="136"/>
      <c r="Z32592" s="136"/>
      <c r="AC32592" s="136"/>
    </row>
    <row r="32593" spans="2:29">
      <c r="B32593" s="136"/>
      <c r="E32593" s="136"/>
      <c r="H32593" s="136"/>
      <c r="K32593" s="136"/>
      <c r="O32593" s="136"/>
      <c r="T32593" s="136"/>
      <c r="W32593" s="136"/>
      <c r="Z32593" s="136"/>
      <c r="AC32593" s="136"/>
    </row>
    <row r="32594" spans="2:29">
      <c r="B32594" s="136"/>
      <c r="E32594" s="136"/>
      <c r="H32594" s="136"/>
      <c r="K32594" s="136"/>
      <c r="O32594" s="136"/>
      <c r="T32594" s="136"/>
      <c r="W32594" s="136"/>
      <c r="Z32594" s="136"/>
      <c r="AC32594" s="136"/>
    </row>
    <row r="32595" spans="2:29">
      <c r="B32595" s="136"/>
      <c r="E32595" s="136"/>
      <c r="H32595" s="136"/>
      <c r="K32595" s="136"/>
      <c r="O32595" s="136"/>
      <c r="T32595" s="136"/>
      <c r="W32595" s="136"/>
      <c r="Z32595" s="136"/>
      <c r="AC32595" s="136"/>
    </row>
    <row r="32596" spans="2:29">
      <c r="B32596" s="136"/>
      <c r="E32596" s="136"/>
      <c r="H32596" s="136"/>
      <c r="K32596" s="136"/>
      <c r="O32596" s="136"/>
      <c r="T32596" s="136"/>
      <c r="W32596" s="136"/>
      <c r="Z32596" s="136"/>
      <c r="AC32596" s="136"/>
    </row>
    <row r="32597" spans="2:29">
      <c r="B32597" s="136"/>
      <c r="E32597" s="136"/>
      <c r="H32597" s="136"/>
      <c r="K32597" s="136"/>
      <c r="O32597" s="136"/>
      <c r="T32597" s="136"/>
      <c r="W32597" s="136"/>
      <c r="Z32597" s="136"/>
      <c r="AC32597" s="136"/>
    </row>
    <row r="32598" spans="2:29">
      <c r="B32598" s="136"/>
      <c r="E32598" s="136"/>
      <c r="H32598" s="136"/>
      <c r="K32598" s="136"/>
      <c r="O32598" s="136"/>
      <c r="T32598" s="136"/>
      <c r="W32598" s="136"/>
      <c r="Z32598" s="136"/>
      <c r="AC32598" s="136"/>
    </row>
    <row r="32599" spans="2:29">
      <c r="B32599" s="136"/>
      <c r="E32599" s="136"/>
      <c r="H32599" s="136"/>
      <c r="K32599" s="136"/>
      <c r="O32599" s="136"/>
      <c r="T32599" s="136"/>
      <c r="W32599" s="136"/>
      <c r="Z32599" s="136"/>
      <c r="AC32599" s="136"/>
    </row>
    <row r="32600" spans="2:29">
      <c r="B32600" s="136"/>
      <c r="E32600" s="136"/>
      <c r="H32600" s="136"/>
      <c r="K32600" s="136"/>
      <c r="O32600" s="136"/>
      <c r="T32600" s="136"/>
      <c r="W32600" s="136"/>
      <c r="Z32600" s="136"/>
      <c r="AC32600" s="136"/>
    </row>
    <row r="32601" spans="2:29">
      <c r="B32601" s="136"/>
      <c r="E32601" s="136"/>
      <c r="H32601" s="136"/>
      <c r="K32601" s="136"/>
      <c r="O32601" s="136"/>
      <c r="T32601" s="136"/>
      <c r="W32601" s="136"/>
      <c r="Z32601" s="136"/>
      <c r="AC32601" s="136"/>
    </row>
    <row r="32602" spans="2:29">
      <c r="B32602" s="136"/>
      <c r="E32602" s="136"/>
      <c r="H32602" s="136"/>
      <c r="K32602" s="136"/>
      <c r="O32602" s="136"/>
      <c r="T32602" s="136"/>
      <c r="W32602" s="136"/>
      <c r="Z32602" s="136"/>
      <c r="AC32602" s="136"/>
    </row>
    <row r="32603" spans="2:29">
      <c r="B32603" s="136"/>
      <c r="E32603" s="136"/>
      <c r="H32603" s="136"/>
      <c r="K32603" s="136"/>
      <c r="O32603" s="136"/>
      <c r="T32603" s="136"/>
      <c r="W32603" s="136"/>
      <c r="Z32603" s="136"/>
      <c r="AC32603" s="136"/>
    </row>
    <row r="32604" spans="2:29">
      <c r="B32604" s="136"/>
      <c r="E32604" s="136"/>
      <c r="H32604" s="136"/>
      <c r="K32604" s="136"/>
      <c r="O32604" s="136"/>
      <c r="T32604" s="136"/>
      <c r="W32604" s="136"/>
      <c r="Z32604" s="136"/>
      <c r="AC32604" s="136"/>
    </row>
    <row r="32605" spans="2:29">
      <c r="B32605" s="136"/>
      <c r="E32605" s="136"/>
      <c r="H32605" s="136"/>
      <c r="K32605" s="136"/>
      <c r="O32605" s="136"/>
      <c r="T32605" s="136"/>
      <c r="W32605" s="136"/>
      <c r="Z32605" s="136"/>
      <c r="AC32605" s="136"/>
    </row>
    <row r="32606" spans="2:29">
      <c r="B32606" s="136"/>
      <c r="E32606" s="136"/>
      <c r="H32606" s="136"/>
      <c r="K32606" s="136"/>
      <c r="O32606" s="136"/>
      <c r="T32606" s="136"/>
      <c r="W32606" s="136"/>
      <c r="Z32606" s="136"/>
      <c r="AC32606" s="136"/>
    </row>
    <row r="32607" spans="2:29">
      <c r="B32607" s="136"/>
      <c r="E32607" s="136"/>
      <c r="H32607" s="136"/>
      <c r="K32607" s="136"/>
      <c r="O32607" s="136"/>
      <c r="T32607" s="136"/>
      <c r="W32607" s="136"/>
      <c r="Z32607" s="136"/>
      <c r="AC32607" s="136"/>
    </row>
    <row r="32608" spans="2:29">
      <c r="B32608" s="136"/>
      <c r="E32608" s="136"/>
      <c r="H32608" s="136"/>
      <c r="K32608" s="136"/>
      <c r="O32608" s="136"/>
      <c r="T32608" s="136"/>
      <c r="W32608" s="136"/>
      <c r="Z32608" s="136"/>
      <c r="AC32608" s="136"/>
    </row>
    <row r="32609" spans="2:29">
      <c r="B32609" s="136"/>
      <c r="E32609" s="136"/>
      <c r="H32609" s="136"/>
      <c r="K32609" s="136"/>
      <c r="O32609" s="136"/>
      <c r="T32609" s="136"/>
      <c r="W32609" s="136"/>
      <c r="Z32609" s="136"/>
      <c r="AC32609" s="136"/>
    </row>
    <row r="32610" spans="2:29">
      <c r="B32610" s="136"/>
      <c r="E32610" s="136"/>
      <c r="H32610" s="136"/>
      <c r="K32610" s="136"/>
      <c r="O32610" s="136"/>
      <c r="T32610" s="136"/>
      <c r="W32610" s="136"/>
      <c r="Z32610" s="136"/>
      <c r="AC32610" s="136"/>
    </row>
    <row r="32611" spans="2:29">
      <c r="B32611" s="136"/>
      <c r="E32611" s="136"/>
      <c r="H32611" s="136"/>
      <c r="K32611" s="136"/>
      <c r="O32611" s="136"/>
      <c r="T32611" s="136"/>
      <c r="W32611" s="136"/>
      <c r="Z32611" s="136"/>
      <c r="AC32611" s="136"/>
    </row>
    <row r="32612" spans="2:29">
      <c r="B32612" s="136"/>
      <c r="E32612" s="136"/>
      <c r="H32612" s="136"/>
      <c r="K32612" s="136"/>
      <c r="O32612" s="136"/>
      <c r="T32612" s="136"/>
      <c r="W32612" s="136"/>
      <c r="Z32612" s="136"/>
      <c r="AC32612" s="136"/>
    </row>
    <row r="32613" spans="2:29">
      <c r="B32613" s="136"/>
      <c r="E32613" s="136"/>
      <c r="H32613" s="136"/>
      <c r="K32613" s="136"/>
      <c r="O32613" s="136"/>
      <c r="T32613" s="136"/>
      <c r="W32613" s="136"/>
      <c r="Z32613" s="136"/>
      <c r="AC32613" s="136"/>
    </row>
    <row r="32614" spans="2:29">
      <c r="B32614" s="136"/>
      <c r="E32614" s="136"/>
      <c r="H32614" s="136"/>
      <c r="K32614" s="136"/>
      <c r="O32614" s="136"/>
      <c r="T32614" s="136"/>
      <c r="W32614" s="136"/>
      <c r="Z32614" s="136"/>
      <c r="AC32614" s="136"/>
    </row>
    <row r="32615" spans="2:29">
      <c r="B32615" s="136"/>
      <c r="E32615" s="136"/>
      <c r="H32615" s="136"/>
      <c r="K32615" s="136"/>
      <c r="O32615" s="136"/>
      <c r="T32615" s="136"/>
      <c r="W32615" s="136"/>
      <c r="Z32615" s="136"/>
      <c r="AC32615" s="136"/>
    </row>
    <row r="32616" spans="2:29">
      <c r="B32616" s="136"/>
      <c r="E32616" s="136"/>
      <c r="H32616" s="136"/>
      <c r="K32616" s="136"/>
      <c r="O32616" s="136"/>
      <c r="T32616" s="136"/>
      <c r="W32616" s="136"/>
      <c r="Z32616" s="136"/>
      <c r="AC32616" s="136"/>
    </row>
    <row r="32617" spans="2:29">
      <c r="B32617" s="136"/>
      <c r="E32617" s="136"/>
      <c r="H32617" s="136"/>
      <c r="K32617" s="136"/>
      <c r="O32617" s="136"/>
      <c r="T32617" s="136"/>
      <c r="W32617" s="136"/>
      <c r="Z32617" s="136"/>
      <c r="AC32617" s="136"/>
    </row>
    <row r="32618" spans="2:29">
      <c r="B32618" s="136"/>
      <c r="E32618" s="136"/>
      <c r="H32618" s="136"/>
      <c r="K32618" s="136"/>
      <c r="O32618" s="136"/>
      <c r="T32618" s="136"/>
      <c r="W32618" s="136"/>
      <c r="Z32618" s="136"/>
      <c r="AC32618" s="136"/>
    </row>
    <row r="32619" spans="2:29">
      <c r="B32619" s="136"/>
      <c r="E32619" s="136"/>
      <c r="H32619" s="136"/>
      <c r="K32619" s="136"/>
      <c r="O32619" s="136"/>
      <c r="T32619" s="136"/>
      <c r="W32619" s="136"/>
      <c r="Z32619" s="136"/>
      <c r="AC32619" s="136"/>
    </row>
    <row r="32620" spans="2:29">
      <c r="B32620" s="136"/>
      <c r="E32620" s="136"/>
      <c r="H32620" s="136"/>
      <c r="K32620" s="136"/>
      <c r="O32620" s="136"/>
      <c r="T32620" s="136"/>
      <c r="W32620" s="136"/>
      <c r="Z32620" s="136"/>
      <c r="AC32620" s="136"/>
    </row>
    <row r="32621" spans="2:29">
      <c r="B32621" s="136"/>
      <c r="E32621" s="136"/>
      <c r="H32621" s="136"/>
      <c r="K32621" s="136"/>
      <c r="O32621" s="136"/>
      <c r="T32621" s="136"/>
      <c r="W32621" s="136"/>
      <c r="Z32621" s="136"/>
      <c r="AC32621" s="136"/>
    </row>
    <row r="32622" spans="2:29">
      <c r="B32622" s="136"/>
      <c r="E32622" s="136"/>
      <c r="H32622" s="136"/>
      <c r="K32622" s="136"/>
      <c r="O32622" s="136"/>
      <c r="T32622" s="136"/>
      <c r="W32622" s="136"/>
      <c r="Z32622" s="136"/>
      <c r="AC32622" s="136"/>
    </row>
    <row r="32623" spans="2:29">
      <c r="B32623" s="136"/>
      <c r="E32623" s="136"/>
      <c r="H32623" s="136"/>
      <c r="K32623" s="136"/>
      <c r="O32623" s="136"/>
      <c r="T32623" s="136"/>
      <c r="W32623" s="136"/>
      <c r="Z32623" s="136"/>
      <c r="AC32623" s="136"/>
    </row>
    <row r="32624" spans="2:29">
      <c r="B32624" s="136"/>
      <c r="E32624" s="136"/>
      <c r="H32624" s="136"/>
      <c r="K32624" s="136"/>
      <c r="O32624" s="136"/>
      <c r="T32624" s="136"/>
      <c r="W32624" s="136"/>
      <c r="Z32624" s="136"/>
      <c r="AC32624" s="136"/>
    </row>
    <row r="32625" spans="2:29">
      <c r="B32625" s="136"/>
      <c r="E32625" s="136"/>
      <c r="H32625" s="136"/>
      <c r="K32625" s="136"/>
      <c r="O32625" s="136"/>
      <c r="T32625" s="136"/>
      <c r="W32625" s="136"/>
      <c r="Z32625" s="136"/>
      <c r="AC32625" s="136"/>
    </row>
    <row r="32626" spans="2:29">
      <c r="B32626" s="136"/>
      <c r="E32626" s="136"/>
      <c r="H32626" s="136"/>
      <c r="K32626" s="136"/>
      <c r="O32626" s="136"/>
      <c r="T32626" s="136"/>
      <c r="W32626" s="136"/>
      <c r="Z32626" s="136"/>
      <c r="AC32626" s="136"/>
    </row>
    <row r="32627" spans="2:29">
      <c r="B32627" s="136"/>
      <c r="E32627" s="136"/>
      <c r="H32627" s="136"/>
      <c r="K32627" s="136"/>
      <c r="O32627" s="136"/>
      <c r="T32627" s="136"/>
      <c r="W32627" s="136"/>
      <c r="Z32627" s="136"/>
      <c r="AC32627" s="136"/>
    </row>
    <row r="32628" spans="2:29">
      <c r="B32628" s="136"/>
      <c r="E32628" s="136"/>
      <c r="H32628" s="136"/>
      <c r="K32628" s="136"/>
      <c r="O32628" s="136"/>
      <c r="T32628" s="136"/>
      <c r="W32628" s="136"/>
      <c r="Z32628" s="136"/>
      <c r="AC32628" s="136"/>
    </row>
    <row r="32629" spans="2:29">
      <c r="B32629" s="136"/>
      <c r="E32629" s="136"/>
      <c r="H32629" s="136"/>
      <c r="K32629" s="136"/>
      <c r="O32629" s="136"/>
      <c r="T32629" s="136"/>
      <c r="W32629" s="136"/>
      <c r="Z32629" s="136"/>
      <c r="AC32629" s="136"/>
    </row>
    <row r="32630" spans="2:29">
      <c r="B32630" s="136"/>
      <c r="E32630" s="136"/>
      <c r="H32630" s="136"/>
      <c r="K32630" s="136"/>
      <c r="O32630" s="136"/>
      <c r="T32630" s="136"/>
      <c r="W32630" s="136"/>
      <c r="Z32630" s="136"/>
      <c r="AC32630" s="136"/>
    </row>
    <row r="32631" spans="2:29">
      <c r="B32631" s="136"/>
      <c r="E32631" s="136"/>
      <c r="H32631" s="136"/>
      <c r="K32631" s="136"/>
      <c r="O32631" s="136"/>
      <c r="T32631" s="136"/>
      <c r="W32631" s="136"/>
      <c r="Z32631" s="136"/>
      <c r="AC32631" s="136"/>
    </row>
    <row r="32632" spans="2:29">
      <c r="B32632" s="136"/>
      <c r="E32632" s="136"/>
      <c r="H32632" s="136"/>
      <c r="K32632" s="136"/>
      <c r="O32632" s="136"/>
      <c r="T32632" s="136"/>
      <c r="W32632" s="136"/>
      <c r="Z32632" s="136"/>
      <c r="AC32632" s="136"/>
    </row>
    <row r="32633" spans="2:29">
      <c r="B32633" s="136"/>
      <c r="E32633" s="136"/>
      <c r="H32633" s="136"/>
      <c r="K32633" s="136"/>
      <c r="O32633" s="136"/>
      <c r="T32633" s="136"/>
      <c r="W32633" s="136"/>
      <c r="Z32633" s="136"/>
      <c r="AC32633" s="136"/>
    </row>
    <row r="32634" spans="2:29">
      <c r="B32634" s="136"/>
      <c r="E32634" s="136"/>
      <c r="H32634" s="136"/>
      <c r="K32634" s="136"/>
      <c r="O32634" s="136"/>
      <c r="T32634" s="136"/>
      <c r="W32634" s="136"/>
      <c r="Z32634" s="136"/>
      <c r="AC32634" s="136"/>
    </row>
    <row r="32635" spans="2:29">
      <c r="B32635" s="136"/>
      <c r="E32635" s="136"/>
      <c r="H32635" s="136"/>
      <c r="K32635" s="136"/>
      <c r="O32635" s="136"/>
      <c r="T32635" s="136"/>
      <c r="W32635" s="136"/>
      <c r="Z32635" s="136"/>
      <c r="AC32635" s="136"/>
    </row>
    <row r="32636" spans="2:29">
      <c r="B32636" s="136"/>
      <c r="E32636" s="136"/>
      <c r="H32636" s="136"/>
      <c r="K32636" s="136"/>
      <c r="O32636" s="136"/>
      <c r="T32636" s="136"/>
      <c r="W32636" s="136"/>
      <c r="Z32636" s="136"/>
      <c r="AC32636" s="136"/>
    </row>
    <row r="32637" spans="2:29">
      <c r="B32637" s="136"/>
      <c r="E32637" s="136"/>
      <c r="H32637" s="136"/>
      <c r="K32637" s="136"/>
      <c r="O32637" s="136"/>
      <c r="T32637" s="136"/>
      <c r="W32637" s="136"/>
      <c r="Z32637" s="136"/>
      <c r="AC32637" s="136"/>
    </row>
    <row r="32638" spans="2:29">
      <c r="B32638" s="136"/>
      <c r="E32638" s="136"/>
      <c r="H32638" s="136"/>
      <c r="K32638" s="136"/>
      <c r="O32638" s="136"/>
      <c r="T32638" s="136"/>
      <c r="W32638" s="136"/>
      <c r="Z32638" s="136"/>
      <c r="AC32638" s="136"/>
    </row>
    <row r="32639" spans="2:29">
      <c r="B32639" s="136"/>
      <c r="E32639" s="136"/>
      <c r="H32639" s="136"/>
      <c r="K32639" s="136"/>
      <c r="O32639" s="136"/>
      <c r="T32639" s="136"/>
      <c r="W32639" s="136"/>
      <c r="Z32639" s="136"/>
      <c r="AC32639" s="136"/>
    </row>
    <row r="32640" spans="2:29">
      <c r="B32640" s="136"/>
      <c r="E32640" s="136"/>
      <c r="H32640" s="136"/>
      <c r="K32640" s="136"/>
      <c r="O32640" s="136"/>
      <c r="T32640" s="136"/>
      <c r="W32640" s="136"/>
      <c r="Z32640" s="136"/>
      <c r="AC32640" s="136"/>
    </row>
    <row r="32641" spans="2:29">
      <c r="B32641" s="136"/>
      <c r="E32641" s="136"/>
      <c r="H32641" s="136"/>
      <c r="K32641" s="136"/>
      <c r="O32641" s="136"/>
      <c r="T32641" s="136"/>
      <c r="W32641" s="136"/>
      <c r="Z32641" s="136"/>
      <c r="AC32641" s="136"/>
    </row>
    <row r="32642" spans="2:29">
      <c r="B32642" s="136"/>
      <c r="E32642" s="136"/>
      <c r="H32642" s="136"/>
      <c r="K32642" s="136"/>
      <c r="O32642" s="136"/>
      <c r="T32642" s="136"/>
      <c r="W32642" s="136"/>
      <c r="Z32642" s="136"/>
      <c r="AC32642" s="136"/>
    </row>
    <row r="32643" spans="2:29">
      <c r="B32643" s="136"/>
      <c r="E32643" s="136"/>
      <c r="H32643" s="136"/>
      <c r="K32643" s="136"/>
      <c r="O32643" s="136"/>
      <c r="T32643" s="136"/>
      <c r="W32643" s="136"/>
      <c r="Z32643" s="136"/>
      <c r="AC32643" s="136"/>
    </row>
    <row r="32644" spans="2:29">
      <c r="B32644" s="136"/>
      <c r="E32644" s="136"/>
      <c r="H32644" s="136"/>
      <c r="K32644" s="136"/>
      <c r="O32644" s="136"/>
      <c r="T32644" s="136"/>
      <c r="W32644" s="136"/>
      <c r="Z32644" s="136"/>
      <c r="AC32644" s="136"/>
    </row>
    <row r="32645" spans="2:29">
      <c r="B32645" s="136"/>
      <c r="E32645" s="136"/>
      <c r="H32645" s="136"/>
      <c r="K32645" s="136"/>
      <c r="O32645" s="136"/>
      <c r="T32645" s="136"/>
      <c r="W32645" s="136"/>
      <c r="Z32645" s="136"/>
      <c r="AC32645" s="136"/>
    </row>
    <row r="32646" spans="2:29">
      <c r="B32646" s="136"/>
      <c r="E32646" s="136"/>
      <c r="H32646" s="136"/>
      <c r="K32646" s="136"/>
      <c r="O32646" s="136"/>
      <c r="T32646" s="136"/>
      <c r="W32646" s="136"/>
      <c r="Z32646" s="136"/>
      <c r="AC32646" s="136"/>
    </row>
    <row r="32647" spans="2:29">
      <c r="B32647" s="136"/>
      <c r="E32647" s="136"/>
      <c r="H32647" s="136"/>
      <c r="K32647" s="136"/>
      <c r="O32647" s="136"/>
      <c r="T32647" s="136"/>
      <c r="W32647" s="136"/>
      <c r="Z32647" s="136"/>
      <c r="AC32647" s="136"/>
    </row>
    <row r="32648" spans="2:29">
      <c r="B32648" s="136"/>
      <c r="E32648" s="136"/>
      <c r="H32648" s="136"/>
      <c r="K32648" s="136"/>
      <c r="O32648" s="136"/>
      <c r="T32648" s="136"/>
      <c r="W32648" s="136"/>
      <c r="Z32648" s="136"/>
      <c r="AC32648" s="136"/>
    </row>
    <row r="32649" spans="2:29">
      <c r="B32649" s="136"/>
      <c r="E32649" s="136"/>
      <c r="H32649" s="136"/>
      <c r="K32649" s="136"/>
      <c r="O32649" s="136"/>
      <c r="T32649" s="136"/>
      <c r="W32649" s="136"/>
      <c r="Z32649" s="136"/>
      <c r="AC32649" s="136"/>
    </row>
    <row r="32650" spans="2:29">
      <c r="B32650" s="136"/>
      <c r="E32650" s="136"/>
      <c r="H32650" s="136"/>
      <c r="K32650" s="136"/>
      <c r="O32650" s="136"/>
      <c r="T32650" s="136"/>
      <c r="W32650" s="136"/>
      <c r="Z32650" s="136"/>
      <c r="AC32650" s="136"/>
    </row>
    <row r="32651" spans="2:29">
      <c r="B32651" s="136"/>
      <c r="E32651" s="136"/>
      <c r="H32651" s="136"/>
      <c r="K32651" s="136"/>
      <c r="O32651" s="136"/>
      <c r="T32651" s="136"/>
      <c r="W32651" s="136"/>
      <c r="Z32651" s="136"/>
      <c r="AC32651" s="136"/>
    </row>
    <row r="32652" spans="2:29">
      <c r="B32652" s="136"/>
      <c r="E32652" s="136"/>
      <c r="H32652" s="136"/>
      <c r="K32652" s="136"/>
      <c r="O32652" s="136"/>
      <c r="T32652" s="136"/>
      <c r="W32652" s="136"/>
      <c r="Z32652" s="136"/>
      <c r="AC32652" s="136"/>
    </row>
    <row r="32653" spans="2:29">
      <c r="B32653" s="136"/>
      <c r="E32653" s="136"/>
      <c r="H32653" s="136"/>
      <c r="K32653" s="136"/>
      <c r="O32653" s="136"/>
      <c r="T32653" s="136"/>
      <c r="W32653" s="136"/>
      <c r="Z32653" s="136"/>
      <c r="AC32653" s="136"/>
    </row>
    <row r="32654" spans="2:29">
      <c r="B32654" s="136"/>
      <c r="E32654" s="136"/>
      <c r="H32654" s="136"/>
      <c r="K32654" s="136"/>
      <c r="O32654" s="136"/>
      <c r="T32654" s="136"/>
      <c r="W32654" s="136"/>
      <c r="Z32654" s="136"/>
      <c r="AC32654" s="136"/>
    </row>
    <row r="32655" spans="2:29">
      <c r="B32655" s="136"/>
      <c r="E32655" s="136"/>
      <c r="H32655" s="136"/>
      <c r="K32655" s="136"/>
      <c r="O32655" s="136"/>
      <c r="T32655" s="136"/>
      <c r="W32655" s="136"/>
      <c r="Z32655" s="136"/>
      <c r="AC32655" s="136"/>
    </row>
    <row r="32656" spans="2:29">
      <c r="B32656" s="136"/>
      <c r="E32656" s="136"/>
      <c r="H32656" s="136"/>
      <c r="K32656" s="136"/>
      <c r="O32656" s="136"/>
      <c r="T32656" s="136"/>
      <c r="W32656" s="136"/>
      <c r="Z32656" s="136"/>
      <c r="AC32656" s="136"/>
    </row>
    <row r="32657" spans="2:29">
      <c r="B32657" s="136"/>
      <c r="E32657" s="136"/>
      <c r="H32657" s="136"/>
      <c r="K32657" s="136"/>
      <c r="O32657" s="136"/>
      <c r="T32657" s="136"/>
      <c r="W32657" s="136"/>
      <c r="Z32657" s="136"/>
      <c r="AC32657" s="136"/>
    </row>
    <row r="32658" spans="2:29">
      <c r="B32658" s="136"/>
      <c r="E32658" s="136"/>
      <c r="H32658" s="136"/>
      <c r="K32658" s="136"/>
      <c r="O32658" s="136"/>
      <c r="T32658" s="136"/>
      <c r="W32658" s="136"/>
      <c r="Z32658" s="136"/>
      <c r="AC32658" s="136"/>
    </row>
    <row r="32659" spans="2:29">
      <c r="B32659" s="136"/>
      <c r="E32659" s="136"/>
      <c r="H32659" s="136"/>
      <c r="K32659" s="136"/>
      <c r="O32659" s="136"/>
      <c r="T32659" s="136"/>
      <c r="W32659" s="136"/>
      <c r="Z32659" s="136"/>
      <c r="AC32659" s="136"/>
    </row>
    <row r="32660" spans="2:29">
      <c r="B32660" s="136"/>
      <c r="E32660" s="136"/>
      <c r="H32660" s="136"/>
      <c r="K32660" s="136"/>
      <c r="O32660" s="136"/>
      <c r="T32660" s="136"/>
      <c r="W32660" s="136"/>
      <c r="Z32660" s="136"/>
      <c r="AC32660" s="136"/>
    </row>
    <row r="32661" spans="2:29">
      <c r="B32661" s="136"/>
      <c r="E32661" s="136"/>
      <c r="H32661" s="136"/>
      <c r="K32661" s="136"/>
      <c r="O32661" s="136"/>
      <c r="T32661" s="136"/>
      <c r="W32661" s="136"/>
      <c r="Z32661" s="136"/>
      <c r="AC32661" s="136"/>
    </row>
    <row r="32662" spans="2:29">
      <c r="B32662" s="136"/>
      <c r="E32662" s="136"/>
      <c r="H32662" s="136"/>
      <c r="K32662" s="136"/>
      <c r="O32662" s="136"/>
      <c r="T32662" s="136"/>
      <c r="W32662" s="136"/>
      <c r="Z32662" s="136"/>
      <c r="AC32662" s="136"/>
    </row>
    <row r="32663" spans="2:29">
      <c r="B32663" s="136"/>
      <c r="E32663" s="136"/>
      <c r="H32663" s="136"/>
      <c r="K32663" s="136"/>
      <c r="O32663" s="136"/>
      <c r="T32663" s="136"/>
      <c r="W32663" s="136"/>
      <c r="Z32663" s="136"/>
      <c r="AC32663" s="136"/>
    </row>
    <row r="32664" spans="2:29">
      <c r="B32664" s="136"/>
      <c r="E32664" s="136"/>
      <c r="H32664" s="136"/>
      <c r="K32664" s="136"/>
      <c r="O32664" s="136"/>
      <c r="T32664" s="136"/>
      <c r="W32664" s="136"/>
      <c r="Z32664" s="136"/>
      <c r="AC32664" s="136"/>
    </row>
    <row r="32665" spans="2:29">
      <c r="B32665" s="136"/>
      <c r="E32665" s="136"/>
      <c r="H32665" s="136"/>
      <c r="K32665" s="136"/>
      <c r="O32665" s="136"/>
      <c r="T32665" s="136"/>
      <c r="W32665" s="136"/>
      <c r="Z32665" s="136"/>
      <c r="AC32665" s="136"/>
    </row>
    <row r="32666" spans="2:29">
      <c r="B32666" s="136"/>
      <c r="E32666" s="136"/>
      <c r="H32666" s="136"/>
      <c r="K32666" s="136"/>
      <c r="O32666" s="136"/>
      <c r="T32666" s="136"/>
      <c r="W32666" s="136"/>
      <c r="Z32666" s="136"/>
      <c r="AC32666" s="136"/>
    </row>
    <row r="32667" spans="2:29">
      <c r="B32667" s="136"/>
      <c r="E32667" s="136"/>
      <c r="H32667" s="136"/>
      <c r="K32667" s="136"/>
      <c r="O32667" s="136"/>
      <c r="T32667" s="136"/>
      <c r="W32667" s="136"/>
      <c r="Z32667" s="136"/>
      <c r="AC32667" s="136"/>
    </row>
    <row r="32668" spans="2:29">
      <c r="B32668" s="136"/>
      <c r="E32668" s="136"/>
      <c r="H32668" s="136"/>
      <c r="K32668" s="136"/>
      <c r="O32668" s="136"/>
      <c r="T32668" s="136"/>
      <c r="W32668" s="136"/>
      <c r="Z32668" s="136"/>
      <c r="AC32668" s="136"/>
    </row>
    <row r="32669" spans="2:29">
      <c r="B32669" s="136"/>
      <c r="E32669" s="136"/>
      <c r="H32669" s="136"/>
      <c r="K32669" s="136"/>
      <c r="O32669" s="136"/>
      <c r="T32669" s="136"/>
      <c r="W32669" s="136"/>
      <c r="Z32669" s="136"/>
      <c r="AC32669" s="136"/>
    </row>
    <row r="32670" spans="2:29">
      <c r="B32670" s="136"/>
      <c r="E32670" s="136"/>
      <c r="H32670" s="136"/>
      <c r="K32670" s="136"/>
      <c r="O32670" s="136"/>
      <c r="T32670" s="136"/>
      <c r="W32670" s="136"/>
      <c r="Z32670" s="136"/>
      <c r="AC32670" s="136"/>
    </row>
    <row r="32671" spans="2:29">
      <c r="B32671" s="136"/>
      <c r="E32671" s="136"/>
      <c r="H32671" s="136"/>
      <c r="K32671" s="136"/>
      <c r="O32671" s="136"/>
      <c r="T32671" s="136"/>
      <c r="W32671" s="136"/>
      <c r="Z32671" s="136"/>
      <c r="AC32671" s="136"/>
    </row>
    <row r="32672" spans="2:29">
      <c r="B32672" s="136"/>
      <c r="E32672" s="136"/>
      <c r="H32672" s="136"/>
      <c r="K32672" s="136"/>
      <c r="O32672" s="136"/>
      <c r="T32672" s="136"/>
      <c r="W32672" s="136"/>
      <c r="Z32672" s="136"/>
      <c r="AC32672" s="136"/>
    </row>
    <row r="32673" spans="2:29">
      <c r="B32673" s="136"/>
      <c r="E32673" s="136"/>
      <c r="H32673" s="136"/>
      <c r="K32673" s="136"/>
      <c r="O32673" s="136"/>
      <c r="T32673" s="136"/>
      <c r="W32673" s="136"/>
      <c r="Z32673" s="136"/>
      <c r="AC32673" s="136"/>
    </row>
    <row r="32674" spans="2:29">
      <c r="B32674" s="136"/>
      <c r="E32674" s="136"/>
      <c r="H32674" s="136"/>
      <c r="K32674" s="136"/>
      <c r="O32674" s="136"/>
      <c r="T32674" s="136"/>
      <c r="W32674" s="136"/>
      <c r="Z32674" s="136"/>
      <c r="AC32674" s="136"/>
    </row>
    <row r="32675" spans="2:29">
      <c r="B32675" s="136"/>
      <c r="E32675" s="136"/>
      <c r="H32675" s="136"/>
      <c r="K32675" s="136"/>
      <c r="O32675" s="136"/>
      <c r="T32675" s="136"/>
      <c r="W32675" s="136"/>
      <c r="Z32675" s="136"/>
      <c r="AC32675" s="136"/>
    </row>
    <row r="32676" spans="2:29">
      <c r="B32676" s="136"/>
      <c r="E32676" s="136"/>
      <c r="H32676" s="136"/>
      <c r="K32676" s="136"/>
      <c r="O32676" s="136"/>
      <c r="T32676" s="136"/>
      <c r="W32676" s="136"/>
      <c r="Z32676" s="136"/>
      <c r="AC32676" s="136"/>
    </row>
    <row r="32677" spans="2:29">
      <c r="B32677" s="136"/>
      <c r="E32677" s="136"/>
      <c r="H32677" s="136"/>
      <c r="K32677" s="136"/>
      <c r="O32677" s="136"/>
      <c r="T32677" s="136"/>
      <c r="W32677" s="136"/>
      <c r="Z32677" s="136"/>
      <c r="AC32677" s="136"/>
    </row>
    <row r="32678" spans="2:29">
      <c r="B32678" s="136"/>
      <c r="E32678" s="136"/>
      <c r="H32678" s="136"/>
      <c r="K32678" s="136"/>
      <c r="O32678" s="136"/>
      <c r="T32678" s="136"/>
      <c r="W32678" s="136"/>
      <c r="Z32678" s="136"/>
      <c r="AC32678" s="136"/>
    </row>
    <row r="32679" spans="2:29">
      <c r="B32679" s="136"/>
      <c r="E32679" s="136"/>
      <c r="H32679" s="136"/>
      <c r="K32679" s="136"/>
      <c r="O32679" s="136"/>
      <c r="T32679" s="136"/>
      <c r="W32679" s="136"/>
      <c r="Z32679" s="136"/>
      <c r="AC32679" s="136"/>
    </row>
    <row r="32680" spans="2:29">
      <c r="B32680" s="136"/>
      <c r="E32680" s="136"/>
      <c r="H32680" s="136"/>
      <c r="K32680" s="136"/>
      <c r="O32680" s="136"/>
      <c r="T32680" s="136"/>
      <c r="W32680" s="136"/>
      <c r="Z32680" s="136"/>
      <c r="AC32680" s="136"/>
    </row>
    <row r="32681" spans="2:29">
      <c r="B32681" s="136"/>
      <c r="E32681" s="136"/>
      <c r="H32681" s="136"/>
      <c r="K32681" s="136"/>
      <c r="O32681" s="136"/>
      <c r="T32681" s="136"/>
      <c r="W32681" s="136"/>
      <c r="Z32681" s="136"/>
      <c r="AC32681" s="136"/>
    </row>
    <row r="32682" spans="2:29">
      <c r="B32682" s="136"/>
      <c r="E32682" s="136"/>
      <c r="H32682" s="136"/>
      <c r="K32682" s="136"/>
      <c r="O32682" s="136"/>
      <c r="T32682" s="136"/>
      <c r="W32682" s="136"/>
      <c r="Z32682" s="136"/>
      <c r="AC32682" s="136"/>
    </row>
    <row r="32683" spans="2:29">
      <c r="B32683" s="136"/>
      <c r="E32683" s="136"/>
      <c r="H32683" s="136"/>
      <c r="K32683" s="136"/>
      <c r="O32683" s="136"/>
      <c r="T32683" s="136"/>
      <c r="W32683" s="136"/>
      <c r="Z32683" s="136"/>
      <c r="AC32683" s="136"/>
    </row>
    <row r="32684" spans="2:29">
      <c r="B32684" s="136"/>
      <c r="E32684" s="136"/>
      <c r="H32684" s="136"/>
      <c r="K32684" s="136"/>
      <c r="O32684" s="136"/>
      <c r="T32684" s="136"/>
      <c r="W32684" s="136"/>
      <c r="Z32684" s="136"/>
      <c r="AC32684" s="136"/>
    </row>
    <row r="32685" spans="2:29">
      <c r="B32685" s="136"/>
      <c r="E32685" s="136"/>
      <c r="H32685" s="136"/>
      <c r="K32685" s="136"/>
      <c r="O32685" s="136"/>
      <c r="T32685" s="136"/>
      <c r="W32685" s="136"/>
      <c r="Z32685" s="136"/>
      <c r="AC32685" s="136"/>
    </row>
    <row r="32686" spans="2:29">
      <c r="B32686" s="136"/>
      <c r="E32686" s="136"/>
      <c r="H32686" s="136"/>
      <c r="K32686" s="136"/>
      <c r="O32686" s="136"/>
      <c r="T32686" s="136"/>
      <c r="W32686" s="136"/>
      <c r="Z32686" s="136"/>
      <c r="AC32686" s="136"/>
    </row>
    <row r="32687" spans="2:29">
      <c r="B32687" s="136"/>
      <c r="E32687" s="136"/>
      <c r="H32687" s="136"/>
      <c r="K32687" s="136"/>
      <c r="O32687" s="136"/>
      <c r="T32687" s="136"/>
      <c r="W32687" s="136"/>
      <c r="Z32687" s="136"/>
      <c r="AC32687" s="136"/>
    </row>
    <row r="32688" spans="2:29">
      <c r="B32688" s="136"/>
      <c r="E32688" s="136"/>
      <c r="H32688" s="136"/>
      <c r="K32688" s="136"/>
      <c r="O32688" s="136"/>
      <c r="T32688" s="136"/>
      <c r="W32688" s="136"/>
      <c r="Z32688" s="136"/>
      <c r="AC32688" s="136"/>
    </row>
    <row r="32689" spans="2:29">
      <c r="B32689" s="136"/>
      <c r="E32689" s="136"/>
      <c r="H32689" s="136"/>
      <c r="K32689" s="136"/>
      <c r="O32689" s="136"/>
      <c r="T32689" s="136"/>
      <c r="W32689" s="136"/>
      <c r="Z32689" s="136"/>
      <c r="AC32689" s="136"/>
    </row>
    <row r="32690" spans="2:29">
      <c r="B32690" s="136"/>
      <c r="E32690" s="136"/>
      <c r="H32690" s="136"/>
      <c r="K32690" s="136"/>
      <c r="O32690" s="136"/>
      <c r="T32690" s="136"/>
      <c r="W32690" s="136"/>
      <c r="Z32690" s="136"/>
      <c r="AC32690" s="136"/>
    </row>
    <row r="32691" spans="2:29">
      <c r="B32691" s="136"/>
      <c r="E32691" s="136"/>
      <c r="H32691" s="136"/>
      <c r="K32691" s="136"/>
      <c r="O32691" s="136"/>
      <c r="T32691" s="136"/>
      <c r="W32691" s="136"/>
      <c r="Z32691" s="136"/>
      <c r="AC32691" s="136"/>
    </row>
    <row r="32692" spans="2:29">
      <c r="B32692" s="136"/>
      <c r="E32692" s="136"/>
      <c r="H32692" s="136"/>
      <c r="K32692" s="136"/>
      <c r="O32692" s="136"/>
      <c r="T32692" s="136"/>
      <c r="W32692" s="136"/>
      <c r="Z32692" s="136"/>
      <c r="AC32692" s="136"/>
    </row>
    <row r="32693" spans="2:29">
      <c r="B32693" s="136"/>
      <c r="E32693" s="136"/>
      <c r="H32693" s="136"/>
      <c r="K32693" s="136"/>
      <c r="O32693" s="136"/>
      <c r="T32693" s="136"/>
      <c r="W32693" s="136"/>
      <c r="Z32693" s="136"/>
      <c r="AC32693" s="136"/>
    </row>
    <row r="32694" spans="2:29">
      <c r="B32694" s="136"/>
      <c r="E32694" s="136"/>
      <c r="H32694" s="136"/>
      <c r="K32694" s="136"/>
      <c r="O32694" s="136"/>
      <c r="T32694" s="136"/>
      <c r="W32694" s="136"/>
      <c r="Z32694" s="136"/>
      <c r="AC32694" s="136"/>
    </row>
    <row r="32695" spans="2:29">
      <c r="B32695" s="136"/>
      <c r="E32695" s="136"/>
      <c r="H32695" s="136"/>
      <c r="K32695" s="136"/>
      <c r="O32695" s="136"/>
      <c r="T32695" s="136"/>
      <c r="W32695" s="136"/>
      <c r="Z32695" s="136"/>
      <c r="AC32695" s="136"/>
    </row>
    <row r="32696" spans="2:29">
      <c r="B32696" s="136"/>
      <c r="E32696" s="136"/>
      <c r="H32696" s="136"/>
      <c r="K32696" s="136"/>
      <c r="O32696" s="136"/>
      <c r="T32696" s="136"/>
      <c r="W32696" s="136"/>
      <c r="Z32696" s="136"/>
      <c r="AC32696" s="136"/>
    </row>
    <row r="32697" spans="2:29">
      <c r="B32697" s="136"/>
      <c r="E32697" s="136"/>
      <c r="H32697" s="136"/>
      <c r="K32697" s="136"/>
      <c r="O32697" s="136"/>
      <c r="T32697" s="136"/>
      <c r="W32697" s="136"/>
      <c r="Z32697" s="136"/>
      <c r="AC32697" s="136"/>
    </row>
    <row r="32698" spans="2:29">
      <c r="B32698" s="136"/>
      <c r="E32698" s="136"/>
      <c r="H32698" s="136"/>
      <c r="K32698" s="136"/>
      <c r="O32698" s="136"/>
      <c r="T32698" s="136"/>
      <c r="W32698" s="136"/>
      <c r="Z32698" s="136"/>
      <c r="AC32698" s="136"/>
    </row>
    <row r="32699" spans="2:29">
      <c r="B32699" s="136"/>
      <c r="E32699" s="136"/>
      <c r="H32699" s="136"/>
      <c r="K32699" s="136"/>
      <c r="O32699" s="136"/>
      <c r="T32699" s="136"/>
      <c r="W32699" s="136"/>
      <c r="Z32699" s="136"/>
      <c r="AC32699" s="136"/>
    </row>
    <row r="32700" spans="2:29">
      <c r="B32700" s="136"/>
      <c r="E32700" s="136"/>
      <c r="H32700" s="136"/>
      <c r="K32700" s="136"/>
      <c r="O32700" s="136"/>
      <c r="T32700" s="136"/>
      <c r="W32700" s="136"/>
      <c r="Z32700" s="136"/>
      <c r="AC32700" s="136"/>
    </row>
    <row r="32701" spans="2:29">
      <c r="B32701" s="136"/>
      <c r="E32701" s="136"/>
      <c r="H32701" s="136"/>
      <c r="K32701" s="136"/>
      <c r="O32701" s="136"/>
      <c r="T32701" s="136"/>
      <c r="W32701" s="136"/>
      <c r="Z32701" s="136"/>
      <c r="AC32701" s="136"/>
    </row>
    <row r="32702" spans="2:29">
      <c r="B32702" s="136"/>
      <c r="E32702" s="136"/>
      <c r="H32702" s="136"/>
      <c r="K32702" s="136"/>
      <c r="O32702" s="136"/>
      <c r="T32702" s="136"/>
      <c r="W32702" s="136"/>
      <c r="Z32702" s="136"/>
      <c r="AC32702" s="136"/>
    </row>
    <row r="32703" spans="2:29">
      <c r="B32703" s="136"/>
      <c r="E32703" s="136"/>
      <c r="H32703" s="136"/>
      <c r="K32703" s="136"/>
      <c r="O32703" s="136"/>
      <c r="T32703" s="136"/>
      <c r="W32703" s="136"/>
      <c r="Z32703" s="136"/>
      <c r="AC32703" s="136"/>
    </row>
    <row r="32704" spans="2:29">
      <c r="B32704" s="136"/>
      <c r="E32704" s="136"/>
      <c r="H32704" s="136"/>
      <c r="K32704" s="136"/>
      <c r="O32704" s="136"/>
      <c r="T32704" s="136"/>
      <c r="W32704" s="136"/>
      <c r="Z32704" s="136"/>
      <c r="AC32704" s="136"/>
    </row>
    <row r="32705" spans="2:29">
      <c r="B32705" s="136"/>
      <c r="E32705" s="136"/>
      <c r="H32705" s="136"/>
      <c r="K32705" s="136"/>
      <c r="O32705" s="136"/>
      <c r="T32705" s="136"/>
      <c r="W32705" s="136"/>
      <c r="Z32705" s="136"/>
      <c r="AC32705" s="136"/>
    </row>
    <row r="32706" spans="2:29">
      <c r="B32706" s="136"/>
      <c r="E32706" s="136"/>
      <c r="H32706" s="136"/>
      <c r="K32706" s="136"/>
      <c r="O32706" s="136"/>
      <c r="T32706" s="136"/>
      <c r="W32706" s="136"/>
      <c r="Z32706" s="136"/>
      <c r="AC32706" s="136"/>
    </row>
    <row r="32707" spans="2:29">
      <c r="B32707" s="136"/>
      <c r="E32707" s="136"/>
      <c r="H32707" s="136"/>
      <c r="K32707" s="136"/>
      <c r="O32707" s="136"/>
      <c r="T32707" s="136"/>
      <c r="W32707" s="136"/>
      <c r="Z32707" s="136"/>
      <c r="AC32707" s="136"/>
    </row>
    <row r="32708" spans="2:29">
      <c r="B32708" s="136"/>
      <c r="E32708" s="136"/>
      <c r="H32708" s="136"/>
      <c r="K32708" s="136"/>
      <c r="O32708" s="136"/>
      <c r="T32708" s="136"/>
      <c r="W32708" s="136"/>
      <c r="Z32708" s="136"/>
      <c r="AC32708" s="136"/>
    </row>
    <row r="32709" spans="2:29">
      <c r="B32709" s="136"/>
      <c r="E32709" s="136"/>
      <c r="H32709" s="136"/>
      <c r="K32709" s="136"/>
      <c r="O32709" s="136"/>
      <c r="T32709" s="136"/>
      <c r="W32709" s="136"/>
      <c r="Z32709" s="136"/>
      <c r="AC32709" s="136"/>
    </row>
    <row r="32710" spans="2:29">
      <c r="B32710" s="136"/>
      <c r="E32710" s="136"/>
      <c r="H32710" s="136"/>
      <c r="K32710" s="136"/>
      <c r="O32710" s="136"/>
      <c r="T32710" s="136"/>
      <c r="W32710" s="136"/>
      <c r="Z32710" s="136"/>
      <c r="AC32710" s="136"/>
    </row>
    <row r="32711" spans="2:29">
      <c r="B32711" s="136"/>
      <c r="E32711" s="136"/>
      <c r="H32711" s="136"/>
      <c r="K32711" s="136"/>
      <c r="O32711" s="136"/>
      <c r="T32711" s="136"/>
      <c r="W32711" s="136"/>
      <c r="Z32711" s="136"/>
      <c r="AC32711" s="136"/>
    </row>
    <row r="32712" spans="2:29">
      <c r="B32712" s="136"/>
      <c r="E32712" s="136"/>
      <c r="H32712" s="136"/>
      <c r="K32712" s="136"/>
      <c r="O32712" s="136"/>
      <c r="T32712" s="136"/>
      <c r="W32712" s="136"/>
      <c r="Z32712" s="136"/>
      <c r="AC32712" s="136"/>
    </row>
    <row r="32713" spans="2:29">
      <c r="B32713" s="136"/>
      <c r="E32713" s="136"/>
      <c r="H32713" s="136"/>
      <c r="K32713" s="136"/>
      <c r="O32713" s="136"/>
      <c r="T32713" s="136"/>
      <c r="W32713" s="136"/>
      <c r="Z32713" s="136"/>
      <c r="AC32713" s="136"/>
    </row>
    <row r="32714" spans="2:29">
      <c r="B32714" s="136"/>
      <c r="E32714" s="136"/>
      <c r="H32714" s="136"/>
      <c r="K32714" s="136"/>
      <c r="O32714" s="136"/>
      <c r="T32714" s="136"/>
      <c r="W32714" s="136"/>
      <c r="Z32714" s="136"/>
      <c r="AC32714" s="136"/>
    </row>
    <row r="32715" spans="2:29">
      <c r="B32715" s="136"/>
      <c r="E32715" s="136"/>
      <c r="H32715" s="136"/>
      <c r="K32715" s="136"/>
      <c r="O32715" s="136"/>
      <c r="T32715" s="136"/>
      <c r="W32715" s="136"/>
      <c r="Z32715" s="136"/>
      <c r="AC32715" s="136"/>
    </row>
    <row r="32716" spans="2:29">
      <c r="B32716" s="136"/>
      <c r="E32716" s="136"/>
      <c r="H32716" s="136"/>
      <c r="K32716" s="136"/>
      <c r="O32716" s="136"/>
      <c r="T32716" s="136"/>
      <c r="W32716" s="136"/>
      <c r="Z32716" s="136"/>
      <c r="AC32716" s="136"/>
    </row>
    <row r="32717" spans="2:29">
      <c r="B32717" s="136"/>
      <c r="E32717" s="136"/>
      <c r="H32717" s="136"/>
      <c r="K32717" s="136"/>
      <c r="O32717" s="136"/>
      <c r="T32717" s="136"/>
      <c r="W32717" s="136"/>
      <c r="Z32717" s="136"/>
      <c r="AC32717" s="136"/>
    </row>
    <row r="32718" spans="2:29">
      <c r="B32718" s="136"/>
      <c r="E32718" s="136"/>
      <c r="H32718" s="136"/>
      <c r="K32718" s="136"/>
      <c r="O32718" s="136"/>
      <c r="T32718" s="136"/>
      <c r="W32718" s="136"/>
      <c r="Z32718" s="136"/>
      <c r="AC32718" s="136"/>
    </row>
    <row r="32719" spans="2:29">
      <c r="B32719" s="136"/>
      <c r="E32719" s="136"/>
      <c r="H32719" s="136"/>
      <c r="K32719" s="136"/>
      <c r="O32719" s="136"/>
      <c r="T32719" s="136"/>
      <c r="W32719" s="136"/>
      <c r="Z32719" s="136"/>
      <c r="AC32719" s="136"/>
    </row>
    <row r="32720" spans="2:29">
      <c r="B32720" s="136"/>
      <c r="E32720" s="136"/>
      <c r="H32720" s="136"/>
      <c r="K32720" s="136"/>
      <c r="O32720" s="136"/>
      <c r="T32720" s="136"/>
      <c r="W32720" s="136"/>
      <c r="Z32720" s="136"/>
      <c r="AC32720" s="136"/>
    </row>
    <row r="32721" spans="2:29">
      <c r="B32721" s="136"/>
      <c r="E32721" s="136"/>
      <c r="H32721" s="136"/>
      <c r="K32721" s="136"/>
      <c r="O32721" s="136"/>
      <c r="T32721" s="136"/>
      <c r="W32721" s="136"/>
      <c r="Z32721" s="136"/>
      <c r="AC32721" s="136"/>
    </row>
    <row r="32722" spans="2:29">
      <c r="B32722" s="136"/>
      <c r="E32722" s="136"/>
      <c r="H32722" s="136"/>
      <c r="K32722" s="136"/>
      <c r="O32722" s="136"/>
      <c r="T32722" s="136"/>
      <c r="W32722" s="136"/>
      <c r="Z32722" s="136"/>
      <c r="AC32722" s="136"/>
    </row>
    <row r="32723" spans="2:29">
      <c r="B32723" s="136"/>
      <c r="E32723" s="136"/>
      <c r="H32723" s="136"/>
      <c r="K32723" s="136"/>
      <c r="O32723" s="136"/>
      <c r="T32723" s="136"/>
      <c r="W32723" s="136"/>
      <c r="Z32723" s="136"/>
      <c r="AC32723" s="136"/>
    </row>
    <row r="32724" spans="2:29">
      <c r="B32724" s="136"/>
      <c r="E32724" s="136"/>
      <c r="H32724" s="136"/>
      <c r="K32724" s="136"/>
      <c r="O32724" s="136"/>
      <c r="T32724" s="136"/>
      <c r="W32724" s="136"/>
      <c r="Z32724" s="136"/>
      <c r="AC32724" s="136"/>
    </row>
    <row r="32725" spans="2:29">
      <c r="B32725" s="136"/>
      <c r="E32725" s="136"/>
      <c r="H32725" s="136"/>
      <c r="K32725" s="136"/>
      <c r="O32725" s="136"/>
      <c r="T32725" s="136"/>
      <c r="W32725" s="136"/>
      <c r="Z32725" s="136"/>
      <c r="AC32725" s="136"/>
    </row>
    <row r="32726" spans="2:29">
      <c r="B32726" s="136"/>
      <c r="E32726" s="136"/>
      <c r="H32726" s="136"/>
      <c r="K32726" s="136"/>
      <c r="O32726" s="136"/>
      <c r="T32726" s="136"/>
      <c r="W32726" s="136"/>
      <c r="Z32726" s="136"/>
      <c r="AC32726" s="136"/>
    </row>
    <row r="32727" spans="2:29">
      <c r="B32727" s="136"/>
      <c r="E32727" s="136"/>
      <c r="H32727" s="136"/>
      <c r="K32727" s="136"/>
      <c r="O32727" s="136"/>
      <c r="T32727" s="136"/>
      <c r="W32727" s="136"/>
      <c r="Z32727" s="136"/>
      <c r="AC32727" s="136"/>
    </row>
    <row r="32728" spans="2:29">
      <c r="B32728" s="136"/>
      <c r="E32728" s="136"/>
      <c r="H32728" s="136"/>
      <c r="K32728" s="136"/>
      <c r="O32728" s="136"/>
      <c r="T32728" s="136"/>
      <c r="W32728" s="136"/>
      <c r="Z32728" s="136"/>
      <c r="AC32728" s="136"/>
    </row>
    <row r="32729" spans="2:29">
      <c r="B32729" s="136"/>
      <c r="E32729" s="136"/>
      <c r="H32729" s="136"/>
      <c r="K32729" s="136"/>
      <c r="O32729" s="136"/>
      <c r="T32729" s="136"/>
      <c r="W32729" s="136"/>
      <c r="Z32729" s="136"/>
      <c r="AC32729" s="136"/>
    </row>
    <row r="32730" spans="2:29">
      <c r="B32730" s="136"/>
      <c r="E32730" s="136"/>
      <c r="H32730" s="136"/>
      <c r="K32730" s="136"/>
      <c r="O32730" s="136"/>
      <c r="T32730" s="136"/>
      <c r="W32730" s="136"/>
      <c r="Z32730" s="136"/>
      <c r="AC32730" s="136"/>
    </row>
    <row r="32731" spans="2:29">
      <c r="B32731" s="136"/>
      <c r="E32731" s="136"/>
      <c r="H32731" s="136"/>
      <c r="K32731" s="136"/>
      <c r="O32731" s="136"/>
      <c r="T32731" s="136"/>
      <c r="W32731" s="136"/>
      <c r="Z32731" s="136"/>
      <c r="AC32731" s="136"/>
    </row>
    <row r="32732" spans="2:29">
      <c r="B32732" s="136"/>
      <c r="E32732" s="136"/>
      <c r="H32732" s="136"/>
      <c r="K32732" s="136"/>
      <c r="O32732" s="136"/>
      <c r="T32732" s="136"/>
      <c r="W32732" s="136"/>
      <c r="Z32732" s="136"/>
      <c r="AC32732" s="136"/>
    </row>
    <row r="32733" spans="2:29">
      <c r="B32733" s="136"/>
      <c r="E32733" s="136"/>
      <c r="H32733" s="136"/>
      <c r="K32733" s="136"/>
      <c r="O32733" s="136"/>
      <c r="T32733" s="136"/>
      <c r="W32733" s="136"/>
      <c r="Z32733" s="136"/>
      <c r="AC32733" s="136"/>
    </row>
    <row r="32734" spans="2:29">
      <c r="B32734" s="136"/>
      <c r="E32734" s="136"/>
      <c r="H32734" s="136"/>
      <c r="K32734" s="136"/>
      <c r="O32734" s="136"/>
      <c r="T32734" s="136"/>
      <c r="W32734" s="136"/>
      <c r="Z32734" s="136"/>
      <c r="AC32734" s="136"/>
    </row>
    <row r="32735" spans="2:29">
      <c r="B32735" s="136"/>
      <c r="E32735" s="136"/>
      <c r="H32735" s="136"/>
      <c r="K32735" s="136"/>
      <c r="O32735" s="136"/>
      <c r="T32735" s="136"/>
      <c r="W32735" s="136"/>
      <c r="Z32735" s="136"/>
      <c r="AC32735" s="136"/>
    </row>
    <row r="32736" spans="2:29">
      <c r="B32736" s="136"/>
      <c r="E32736" s="136"/>
      <c r="H32736" s="136"/>
      <c r="K32736" s="136"/>
      <c r="O32736" s="136"/>
      <c r="T32736" s="136"/>
      <c r="W32736" s="136"/>
      <c r="Z32736" s="136"/>
      <c r="AC32736" s="136"/>
    </row>
    <row r="32737" spans="2:29">
      <c r="B32737" s="136"/>
      <c r="E32737" s="136"/>
      <c r="H32737" s="136"/>
      <c r="K32737" s="136"/>
      <c r="O32737" s="136"/>
      <c r="T32737" s="136"/>
      <c r="W32737" s="136"/>
      <c r="Z32737" s="136"/>
      <c r="AC32737" s="136"/>
    </row>
    <row r="32738" spans="2:29">
      <c r="B32738" s="136"/>
      <c r="E32738" s="136"/>
      <c r="H32738" s="136"/>
      <c r="K32738" s="136"/>
      <c r="O32738" s="136"/>
      <c r="T32738" s="136"/>
      <c r="W32738" s="136"/>
      <c r="Z32738" s="136"/>
      <c r="AC32738" s="136"/>
    </row>
    <row r="32739" spans="2:29">
      <c r="B32739" s="136"/>
      <c r="E32739" s="136"/>
      <c r="H32739" s="136"/>
      <c r="K32739" s="136"/>
      <c r="O32739" s="136"/>
      <c r="T32739" s="136"/>
      <c r="W32739" s="136"/>
      <c r="Z32739" s="136"/>
      <c r="AC32739" s="136"/>
    </row>
    <row r="32740" spans="2:29">
      <c r="B32740" s="136"/>
      <c r="E32740" s="136"/>
      <c r="H32740" s="136"/>
      <c r="K32740" s="136"/>
      <c r="O32740" s="136"/>
      <c r="T32740" s="136"/>
      <c r="W32740" s="136"/>
      <c r="Z32740" s="136"/>
      <c r="AC32740" s="136"/>
    </row>
    <row r="32741" spans="2:29">
      <c r="B32741" s="136"/>
      <c r="E32741" s="136"/>
      <c r="H32741" s="136"/>
      <c r="K32741" s="136"/>
      <c r="O32741" s="136"/>
      <c r="T32741" s="136"/>
      <c r="W32741" s="136"/>
      <c r="Z32741" s="136"/>
      <c r="AC32741" s="136"/>
    </row>
    <row r="32742" spans="2:29">
      <c r="B32742" s="136"/>
      <c r="E32742" s="136"/>
      <c r="H32742" s="136"/>
      <c r="K32742" s="136"/>
      <c r="O32742" s="136"/>
      <c r="T32742" s="136"/>
      <c r="W32742" s="136"/>
      <c r="Z32742" s="136"/>
      <c r="AC32742" s="136"/>
    </row>
    <row r="32743" spans="2:29">
      <c r="B32743" s="136"/>
      <c r="E32743" s="136"/>
      <c r="H32743" s="136"/>
      <c r="K32743" s="136"/>
      <c r="O32743" s="136"/>
      <c r="T32743" s="136"/>
      <c r="W32743" s="136"/>
      <c r="Z32743" s="136"/>
      <c r="AC32743" s="136"/>
    </row>
    <row r="32744" spans="2:29">
      <c r="B32744" s="136"/>
      <c r="E32744" s="136"/>
      <c r="H32744" s="136"/>
      <c r="K32744" s="136"/>
      <c r="O32744" s="136"/>
      <c r="T32744" s="136"/>
      <c r="W32744" s="136"/>
      <c r="Z32744" s="136"/>
      <c r="AC32744" s="136"/>
    </row>
    <row r="32745" spans="2:29">
      <c r="B32745" s="136"/>
      <c r="E32745" s="136"/>
      <c r="H32745" s="136"/>
      <c r="K32745" s="136"/>
      <c r="O32745" s="136"/>
      <c r="T32745" s="136"/>
      <c r="W32745" s="136"/>
      <c r="Z32745" s="136"/>
      <c r="AC32745" s="136"/>
    </row>
    <row r="32746" spans="2:29">
      <c r="B32746" s="136"/>
      <c r="E32746" s="136"/>
      <c r="H32746" s="136"/>
      <c r="K32746" s="136"/>
      <c r="O32746" s="136"/>
      <c r="T32746" s="136"/>
      <c r="W32746" s="136"/>
      <c r="Z32746" s="136"/>
      <c r="AC32746" s="136"/>
    </row>
    <row r="32747" spans="2:29">
      <c r="B32747" s="136"/>
      <c r="E32747" s="136"/>
      <c r="H32747" s="136"/>
      <c r="K32747" s="136"/>
      <c r="O32747" s="136"/>
      <c r="T32747" s="136"/>
      <c r="W32747" s="136"/>
      <c r="Z32747" s="136"/>
      <c r="AC32747" s="136"/>
    </row>
    <row r="32748" spans="2:29">
      <c r="B32748" s="136"/>
      <c r="E32748" s="136"/>
      <c r="H32748" s="136"/>
      <c r="K32748" s="136"/>
      <c r="O32748" s="136"/>
      <c r="T32748" s="136"/>
      <c r="W32748" s="136"/>
      <c r="Z32748" s="136"/>
      <c r="AC32748" s="136"/>
    </row>
    <row r="32749" spans="2:29">
      <c r="B32749" s="136"/>
      <c r="E32749" s="136"/>
      <c r="H32749" s="136"/>
      <c r="K32749" s="136"/>
      <c r="O32749" s="136"/>
      <c r="T32749" s="136"/>
      <c r="W32749" s="136"/>
      <c r="Z32749" s="136"/>
      <c r="AC32749" s="136"/>
    </row>
    <row r="32750" spans="2:29">
      <c r="B32750" s="136"/>
      <c r="E32750" s="136"/>
      <c r="H32750" s="136"/>
      <c r="K32750" s="136"/>
      <c r="O32750" s="136"/>
      <c r="T32750" s="136"/>
      <c r="W32750" s="136"/>
      <c r="Z32750" s="136"/>
      <c r="AC32750" s="136"/>
    </row>
    <row r="32751" spans="2:29">
      <c r="B32751" s="136"/>
      <c r="E32751" s="136"/>
      <c r="H32751" s="136"/>
      <c r="K32751" s="136"/>
      <c r="O32751" s="136"/>
      <c r="T32751" s="136"/>
      <c r="W32751" s="136"/>
      <c r="Z32751" s="136"/>
      <c r="AC32751" s="136"/>
    </row>
    <row r="32752" spans="2:29">
      <c r="B32752" s="136"/>
      <c r="E32752" s="136"/>
      <c r="H32752" s="136"/>
      <c r="K32752" s="136"/>
      <c r="O32752" s="136"/>
      <c r="T32752" s="136"/>
      <c r="W32752" s="136"/>
      <c r="Z32752" s="136"/>
      <c r="AC32752" s="136"/>
    </row>
    <row r="32753" spans="2:29">
      <c r="B32753" s="136"/>
      <c r="E32753" s="136"/>
      <c r="H32753" s="136"/>
      <c r="K32753" s="136"/>
      <c r="O32753" s="136"/>
      <c r="T32753" s="136"/>
      <c r="W32753" s="136"/>
      <c r="Z32753" s="136"/>
      <c r="AC32753" s="136"/>
    </row>
    <row r="32754" spans="2:29">
      <c r="B32754" s="136"/>
      <c r="E32754" s="136"/>
      <c r="H32754" s="136"/>
      <c r="K32754" s="136"/>
      <c r="O32754" s="136"/>
      <c r="T32754" s="136"/>
      <c r="W32754" s="136"/>
      <c r="Z32754" s="136"/>
      <c r="AC32754" s="136"/>
    </row>
    <row r="32755" spans="2:29">
      <c r="B32755" s="136"/>
      <c r="E32755" s="136"/>
      <c r="H32755" s="136"/>
      <c r="K32755" s="136"/>
      <c r="O32755" s="136"/>
      <c r="T32755" s="136"/>
      <c r="W32755" s="136"/>
      <c r="Z32755" s="136"/>
      <c r="AC32755" s="136"/>
    </row>
    <row r="32756" spans="2:29">
      <c r="B32756" s="136"/>
      <c r="E32756" s="136"/>
      <c r="H32756" s="136"/>
      <c r="K32756" s="136"/>
      <c r="O32756" s="136"/>
      <c r="T32756" s="136"/>
      <c r="W32756" s="136"/>
      <c r="Z32756" s="136"/>
      <c r="AC32756" s="136"/>
    </row>
    <row r="32757" spans="2:29">
      <c r="B32757" s="136"/>
      <c r="E32757" s="136"/>
      <c r="H32757" s="136"/>
      <c r="K32757" s="136"/>
      <c r="O32757" s="136"/>
      <c r="T32757" s="136"/>
      <c r="W32757" s="136"/>
      <c r="Z32757" s="136"/>
      <c r="AC32757" s="136"/>
    </row>
    <row r="32758" spans="2:29">
      <c r="B32758" s="136"/>
      <c r="E32758" s="136"/>
      <c r="H32758" s="136"/>
      <c r="K32758" s="136"/>
      <c r="O32758" s="136"/>
      <c r="T32758" s="136"/>
      <c r="W32758" s="136"/>
      <c r="Z32758" s="136"/>
      <c r="AC32758" s="136"/>
    </row>
    <row r="32759" spans="2:29">
      <c r="B32759" s="136"/>
      <c r="E32759" s="136"/>
      <c r="H32759" s="136"/>
      <c r="K32759" s="136"/>
      <c r="O32759" s="136"/>
      <c r="T32759" s="136"/>
      <c r="W32759" s="136"/>
      <c r="Z32759" s="136"/>
      <c r="AC32759" s="136"/>
    </row>
    <row r="32760" spans="2:29">
      <c r="B32760" s="136"/>
      <c r="E32760" s="136"/>
      <c r="H32760" s="136"/>
      <c r="K32760" s="136"/>
      <c r="O32760" s="136"/>
      <c r="T32760" s="136"/>
      <c r="W32760" s="136"/>
      <c r="Z32760" s="136"/>
      <c r="AC32760" s="136"/>
    </row>
    <row r="32761" spans="2:29">
      <c r="B32761" s="136"/>
      <c r="E32761" s="136"/>
      <c r="H32761" s="136"/>
      <c r="K32761" s="136"/>
      <c r="O32761" s="136"/>
      <c r="T32761" s="136"/>
      <c r="W32761" s="136"/>
      <c r="Z32761" s="136"/>
      <c r="AC32761" s="136"/>
    </row>
    <row r="32762" spans="2:29">
      <c r="B32762" s="136"/>
      <c r="E32762" s="136"/>
      <c r="H32762" s="136"/>
      <c r="K32762" s="136"/>
      <c r="O32762" s="136"/>
      <c r="T32762" s="136"/>
      <c r="W32762" s="136"/>
      <c r="Z32762" s="136"/>
      <c r="AC32762" s="136"/>
    </row>
    <row r="32763" spans="2:29">
      <c r="B32763" s="136"/>
      <c r="E32763" s="136"/>
      <c r="H32763" s="136"/>
      <c r="K32763" s="136"/>
      <c r="O32763" s="136"/>
      <c r="T32763" s="136"/>
      <c r="W32763" s="136"/>
      <c r="Z32763" s="136"/>
      <c r="AC32763" s="136"/>
    </row>
    <row r="32764" spans="2:29">
      <c r="B32764" s="136"/>
      <c r="E32764" s="136"/>
      <c r="H32764" s="136"/>
      <c r="K32764" s="136"/>
      <c r="O32764" s="136"/>
      <c r="T32764" s="136"/>
      <c r="W32764" s="136"/>
      <c r="Z32764" s="136"/>
      <c r="AC32764" s="136"/>
    </row>
    <row r="32765" spans="2:29">
      <c r="B32765" s="136"/>
      <c r="E32765" s="136"/>
      <c r="H32765" s="136"/>
      <c r="K32765" s="136"/>
      <c r="O32765" s="136"/>
      <c r="T32765" s="136"/>
      <c r="W32765" s="136"/>
      <c r="Z32765" s="136"/>
      <c r="AC32765" s="136"/>
    </row>
    <row r="32766" spans="2:29">
      <c r="B32766" s="136"/>
      <c r="E32766" s="136"/>
      <c r="H32766" s="136"/>
      <c r="K32766" s="136"/>
      <c r="O32766" s="136"/>
      <c r="T32766" s="136"/>
      <c r="W32766" s="136"/>
      <c r="Z32766" s="136"/>
      <c r="AC32766" s="136"/>
    </row>
    <row r="32767" spans="2:29">
      <c r="B32767" s="136"/>
      <c r="E32767" s="136"/>
      <c r="H32767" s="136"/>
      <c r="K32767" s="136"/>
      <c r="O32767" s="136"/>
      <c r="T32767" s="136"/>
      <c r="W32767" s="136"/>
      <c r="Z32767" s="136"/>
      <c r="AC32767" s="136"/>
    </row>
    <row r="32768" spans="2:29">
      <c r="B32768" s="136"/>
      <c r="E32768" s="136"/>
      <c r="H32768" s="136"/>
      <c r="K32768" s="136"/>
      <c r="O32768" s="136"/>
      <c r="T32768" s="136"/>
      <c r="W32768" s="136"/>
      <c r="Z32768" s="136"/>
      <c r="AC32768" s="136"/>
    </row>
    <row r="32769" spans="2:29">
      <c r="B32769" s="136"/>
      <c r="E32769" s="136"/>
      <c r="H32769" s="136"/>
      <c r="K32769" s="136"/>
      <c r="O32769" s="136"/>
      <c r="T32769" s="136"/>
      <c r="W32769" s="136"/>
      <c r="Z32769" s="136"/>
      <c r="AC32769" s="136"/>
    </row>
    <row r="32770" spans="2:29">
      <c r="B32770" s="136"/>
      <c r="E32770" s="136"/>
      <c r="H32770" s="136"/>
      <c r="K32770" s="136"/>
      <c r="O32770" s="136"/>
      <c r="T32770" s="136"/>
      <c r="W32770" s="136"/>
      <c r="Z32770" s="136"/>
      <c r="AC32770" s="136"/>
    </row>
    <row r="32771" spans="2:29">
      <c r="B32771" s="136"/>
      <c r="E32771" s="136"/>
      <c r="H32771" s="136"/>
      <c r="K32771" s="136"/>
      <c r="O32771" s="136"/>
      <c r="T32771" s="136"/>
      <c r="W32771" s="136"/>
      <c r="Z32771" s="136"/>
      <c r="AC32771" s="136"/>
    </row>
    <row r="32772" spans="2:29">
      <c r="B32772" s="136"/>
      <c r="E32772" s="136"/>
      <c r="H32772" s="136"/>
      <c r="K32772" s="136"/>
      <c r="O32772" s="136"/>
      <c r="T32772" s="136"/>
      <c r="W32772" s="136"/>
      <c r="Z32772" s="136"/>
      <c r="AC32772" s="136"/>
    </row>
    <row r="32773" spans="2:29">
      <c r="B32773" s="136"/>
      <c r="E32773" s="136"/>
      <c r="H32773" s="136"/>
      <c r="K32773" s="136"/>
      <c r="O32773" s="136"/>
      <c r="T32773" s="136"/>
      <c r="W32773" s="136"/>
      <c r="Z32773" s="136"/>
      <c r="AC32773" s="136"/>
    </row>
    <row r="32774" spans="2:29">
      <c r="B32774" s="136"/>
      <c r="E32774" s="136"/>
      <c r="H32774" s="136"/>
      <c r="K32774" s="136"/>
      <c r="O32774" s="136"/>
      <c r="T32774" s="136"/>
      <c r="W32774" s="136"/>
      <c r="Z32774" s="136"/>
      <c r="AC32774" s="136"/>
    </row>
    <row r="32775" spans="2:29">
      <c r="B32775" s="136"/>
      <c r="E32775" s="136"/>
      <c r="H32775" s="136"/>
      <c r="K32775" s="136"/>
      <c r="O32775" s="136"/>
      <c r="T32775" s="136"/>
      <c r="W32775" s="136"/>
      <c r="Z32775" s="136"/>
      <c r="AC32775" s="136"/>
    </row>
    <row r="32776" spans="2:29">
      <c r="B32776" s="136"/>
      <c r="E32776" s="136"/>
      <c r="H32776" s="136"/>
      <c r="K32776" s="136"/>
      <c r="O32776" s="136"/>
      <c r="T32776" s="136"/>
      <c r="W32776" s="136"/>
      <c r="Z32776" s="136"/>
      <c r="AC32776" s="136"/>
    </row>
    <row r="32777" spans="2:29">
      <c r="B32777" s="136"/>
      <c r="E32777" s="136"/>
      <c r="H32777" s="136"/>
      <c r="K32777" s="136"/>
      <c r="O32777" s="136"/>
      <c r="T32777" s="136"/>
      <c r="W32777" s="136"/>
      <c r="Z32777" s="136"/>
      <c r="AC32777" s="136"/>
    </row>
    <row r="32778" spans="2:29">
      <c r="B32778" s="136"/>
      <c r="E32778" s="136"/>
      <c r="H32778" s="136"/>
      <c r="K32778" s="136"/>
      <c r="O32778" s="136"/>
      <c r="T32778" s="136"/>
      <c r="W32778" s="136"/>
      <c r="Z32778" s="136"/>
      <c r="AC32778" s="136"/>
    </row>
    <row r="32779" spans="2:29">
      <c r="B32779" s="136"/>
      <c r="E32779" s="136"/>
      <c r="H32779" s="136"/>
      <c r="K32779" s="136"/>
      <c r="O32779" s="136"/>
      <c r="T32779" s="136"/>
      <c r="W32779" s="136"/>
      <c r="Z32779" s="136"/>
      <c r="AC32779" s="136"/>
    </row>
    <row r="32780" spans="2:29">
      <c r="B32780" s="136"/>
      <c r="E32780" s="136"/>
      <c r="H32780" s="136"/>
      <c r="K32780" s="136"/>
      <c r="O32780" s="136"/>
      <c r="T32780" s="136"/>
      <c r="W32780" s="136"/>
      <c r="Z32780" s="136"/>
      <c r="AC32780" s="136"/>
    </row>
    <row r="32781" spans="2:29">
      <c r="B32781" s="136"/>
      <c r="E32781" s="136"/>
      <c r="H32781" s="136"/>
      <c r="K32781" s="136"/>
      <c r="O32781" s="136"/>
      <c r="T32781" s="136"/>
      <c r="W32781" s="136"/>
      <c r="Z32781" s="136"/>
      <c r="AC32781" s="136"/>
    </row>
    <row r="32782" spans="2:29">
      <c r="B32782" s="136"/>
      <c r="E32782" s="136"/>
      <c r="H32782" s="136"/>
      <c r="K32782" s="136"/>
      <c r="O32782" s="136"/>
      <c r="T32782" s="136"/>
      <c r="W32782" s="136"/>
      <c r="Z32782" s="136"/>
      <c r="AC32782" s="136"/>
    </row>
    <row r="32783" spans="2:29">
      <c r="B32783" s="136"/>
      <c r="E32783" s="136"/>
      <c r="H32783" s="136"/>
      <c r="K32783" s="136"/>
      <c r="O32783" s="136"/>
      <c r="T32783" s="136"/>
      <c r="W32783" s="136"/>
      <c r="Z32783" s="136"/>
      <c r="AC32783" s="136"/>
    </row>
    <row r="32784" spans="2:29">
      <c r="B32784" s="136"/>
      <c r="E32784" s="136"/>
      <c r="H32784" s="136"/>
      <c r="K32784" s="136"/>
      <c r="O32784" s="136"/>
      <c r="T32784" s="136"/>
      <c r="W32784" s="136"/>
      <c r="Z32784" s="136"/>
      <c r="AC32784" s="136"/>
    </row>
    <row r="32785" spans="2:29">
      <c r="B32785" s="136"/>
      <c r="E32785" s="136"/>
      <c r="H32785" s="136"/>
      <c r="K32785" s="136"/>
      <c r="O32785" s="136"/>
      <c r="T32785" s="136"/>
      <c r="W32785" s="136"/>
      <c r="Z32785" s="136"/>
      <c r="AC32785" s="136"/>
    </row>
    <row r="32786" spans="2:29">
      <c r="B32786" s="136"/>
      <c r="E32786" s="136"/>
      <c r="H32786" s="136"/>
      <c r="K32786" s="136"/>
      <c r="O32786" s="136"/>
      <c r="T32786" s="136"/>
      <c r="W32786" s="136"/>
      <c r="Z32786" s="136"/>
      <c r="AC32786" s="136"/>
    </row>
    <row r="32787" spans="2:29">
      <c r="B32787" s="136"/>
      <c r="E32787" s="136"/>
      <c r="H32787" s="136"/>
      <c r="K32787" s="136"/>
      <c r="O32787" s="136"/>
      <c r="T32787" s="136"/>
      <c r="W32787" s="136"/>
      <c r="Z32787" s="136"/>
      <c r="AC32787" s="136"/>
    </row>
    <row r="32788" spans="2:29">
      <c r="B32788" s="136"/>
      <c r="E32788" s="136"/>
      <c r="H32788" s="136"/>
      <c r="K32788" s="136"/>
      <c r="O32788" s="136"/>
      <c r="T32788" s="136"/>
      <c r="W32788" s="136"/>
      <c r="Z32788" s="136"/>
      <c r="AC32788" s="136"/>
    </row>
    <row r="32789" spans="2:29">
      <c r="B32789" s="136"/>
      <c r="E32789" s="136"/>
      <c r="H32789" s="136"/>
      <c r="K32789" s="136"/>
      <c r="O32789" s="136"/>
      <c r="T32789" s="136"/>
      <c r="W32789" s="136"/>
      <c r="Z32789" s="136"/>
      <c r="AC32789" s="136"/>
    </row>
    <row r="32790" spans="2:29">
      <c r="B32790" s="136"/>
      <c r="E32790" s="136"/>
      <c r="H32790" s="136"/>
      <c r="K32790" s="136"/>
      <c r="O32790" s="136"/>
      <c r="T32790" s="136"/>
      <c r="W32790" s="136"/>
      <c r="Z32790" s="136"/>
      <c r="AC32790" s="136"/>
    </row>
    <row r="32791" spans="2:29">
      <c r="B32791" s="136"/>
      <c r="E32791" s="136"/>
      <c r="H32791" s="136"/>
      <c r="K32791" s="136"/>
      <c r="O32791" s="136"/>
      <c r="T32791" s="136"/>
      <c r="W32791" s="136"/>
      <c r="Z32791" s="136"/>
      <c r="AC32791" s="136"/>
    </row>
    <row r="32792" spans="2:29">
      <c r="B32792" s="136"/>
      <c r="E32792" s="136"/>
      <c r="H32792" s="136"/>
      <c r="K32792" s="136"/>
      <c r="O32792" s="136"/>
      <c r="T32792" s="136"/>
      <c r="W32792" s="136"/>
      <c r="Z32792" s="136"/>
      <c r="AC32792" s="136"/>
    </row>
    <row r="32793" spans="2:29">
      <c r="B32793" s="136"/>
      <c r="E32793" s="136"/>
      <c r="H32793" s="136"/>
      <c r="K32793" s="136"/>
      <c r="O32793" s="136"/>
      <c r="T32793" s="136"/>
      <c r="W32793" s="136"/>
      <c r="Z32793" s="136"/>
      <c r="AC32793" s="136"/>
    </row>
    <row r="32794" spans="2:29">
      <c r="B32794" s="136"/>
      <c r="E32794" s="136"/>
      <c r="H32794" s="136"/>
      <c r="K32794" s="136"/>
      <c r="O32794" s="136"/>
      <c r="T32794" s="136"/>
      <c r="W32794" s="136"/>
      <c r="Z32794" s="136"/>
      <c r="AC32794" s="136"/>
    </row>
    <row r="32795" spans="2:29">
      <c r="B32795" s="136"/>
      <c r="E32795" s="136"/>
      <c r="H32795" s="136"/>
      <c r="K32795" s="136"/>
      <c r="O32795" s="136"/>
      <c r="T32795" s="136"/>
      <c r="W32795" s="136"/>
      <c r="Z32795" s="136"/>
      <c r="AC32795" s="136"/>
    </row>
    <row r="32796" spans="2:29">
      <c r="B32796" s="136"/>
      <c r="E32796" s="136"/>
      <c r="H32796" s="136"/>
      <c r="K32796" s="136"/>
      <c r="O32796" s="136"/>
      <c r="T32796" s="136"/>
      <c r="W32796" s="136"/>
      <c r="Z32796" s="136"/>
      <c r="AC32796" s="136"/>
    </row>
    <row r="32797" spans="2:29">
      <c r="B32797" s="136"/>
      <c r="E32797" s="136"/>
      <c r="H32797" s="136"/>
      <c r="K32797" s="136"/>
      <c r="O32797" s="136"/>
      <c r="T32797" s="136"/>
      <c r="W32797" s="136"/>
      <c r="Z32797" s="136"/>
      <c r="AC32797" s="136"/>
    </row>
    <row r="32798" spans="2:29">
      <c r="B32798" s="136"/>
      <c r="E32798" s="136"/>
      <c r="H32798" s="136"/>
      <c r="K32798" s="136"/>
      <c r="O32798" s="136"/>
      <c r="T32798" s="136"/>
      <c r="W32798" s="136"/>
      <c r="Z32798" s="136"/>
      <c r="AC32798" s="136"/>
    </row>
    <row r="32799" spans="2:29">
      <c r="B32799" s="136"/>
      <c r="E32799" s="136"/>
      <c r="H32799" s="136"/>
      <c r="K32799" s="136"/>
      <c r="O32799" s="136"/>
      <c r="T32799" s="136"/>
      <c r="W32799" s="136"/>
      <c r="Z32799" s="136"/>
      <c r="AC32799" s="136"/>
    </row>
    <row r="32800" spans="2:29">
      <c r="B32800" s="136"/>
      <c r="E32800" s="136"/>
      <c r="H32800" s="136"/>
      <c r="K32800" s="136"/>
      <c r="O32800" s="136"/>
      <c r="T32800" s="136"/>
      <c r="W32800" s="136"/>
      <c r="Z32800" s="136"/>
      <c r="AC32800" s="136"/>
    </row>
    <row r="32801" spans="2:29">
      <c r="B32801" s="136"/>
      <c r="E32801" s="136"/>
      <c r="H32801" s="136"/>
      <c r="K32801" s="136"/>
      <c r="O32801" s="136"/>
      <c r="T32801" s="136"/>
      <c r="W32801" s="136"/>
      <c r="Z32801" s="136"/>
      <c r="AC32801" s="136"/>
    </row>
    <row r="32802" spans="2:29">
      <c r="B32802" s="136"/>
      <c r="E32802" s="136"/>
      <c r="H32802" s="136"/>
      <c r="K32802" s="136"/>
      <c r="O32802" s="136"/>
      <c r="T32802" s="136"/>
      <c r="W32802" s="136"/>
      <c r="Z32802" s="136"/>
      <c r="AC32802" s="136"/>
    </row>
    <row r="32803" spans="2:29">
      <c r="B32803" s="136"/>
      <c r="E32803" s="136"/>
      <c r="H32803" s="136"/>
      <c r="K32803" s="136"/>
      <c r="O32803" s="136"/>
      <c r="T32803" s="136"/>
      <c r="W32803" s="136"/>
      <c r="Z32803" s="136"/>
      <c r="AC32803" s="136"/>
    </row>
    <row r="32804" spans="2:29">
      <c r="B32804" s="136"/>
      <c r="E32804" s="136"/>
      <c r="H32804" s="136"/>
      <c r="K32804" s="136"/>
      <c r="O32804" s="136"/>
      <c r="T32804" s="136"/>
      <c r="W32804" s="136"/>
      <c r="Z32804" s="136"/>
      <c r="AC32804" s="136"/>
    </row>
    <row r="32805" spans="2:29">
      <c r="B32805" s="136"/>
      <c r="E32805" s="136"/>
      <c r="H32805" s="136"/>
      <c r="K32805" s="136"/>
      <c r="O32805" s="136"/>
      <c r="T32805" s="136"/>
      <c r="W32805" s="136"/>
      <c r="Z32805" s="136"/>
      <c r="AC32805" s="136"/>
    </row>
    <row r="32806" spans="2:29">
      <c r="B32806" s="136"/>
      <c r="E32806" s="136"/>
      <c r="H32806" s="136"/>
      <c r="K32806" s="136"/>
      <c r="O32806" s="136"/>
      <c r="T32806" s="136"/>
      <c r="W32806" s="136"/>
      <c r="Z32806" s="136"/>
      <c r="AC32806" s="136"/>
    </row>
    <row r="32807" spans="2:29">
      <c r="B32807" s="136"/>
      <c r="E32807" s="136"/>
      <c r="H32807" s="136"/>
      <c r="K32807" s="136"/>
      <c r="O32807" s="136"/>
      <c r="T32807" s="136"/>
      <c r="W32807" s="136"/>
      <c r="Z32807" s="136"/>
      <c r="AC32807" s="136"/>
    </row>
    <row r="32808" spans="2:29">
      <c r="B32808" s="136"/>
      <c r="E32808" s="136"/>
      <c r="H32808" s="136"/>
      <c r="K32808" s="136"/>
      <c r="O32808" s="136"/>
      <c r="T32808" s="136"/>
      <c r="W32808" s="136"/>
      <c r="Z32808" s="136"/>
      <c r="AC32808" s="136"/>
    </row>
    <row r="32809" spans="2:29">
      <c r="B32809" s="136"/>
      <c r="E32809" s="136"/>
      <c r="H32809" s="136"/>
      <c r="K32809" s="136"/>
      <c r="O32809" s="136"/>
      <c r="T32809" s="136"/>
      <c r="W32809" s="136"/>
      <c r="Z32809" s="136"/>
      <c r="AC32809" s="136"/>
    </row>
    <row r="32810" spans="2:29">
      <c r="B32810" s="136"/>
      <c r="E32810" s="136"/>
      <c r="H32810" s="136"/>
      <c r="K32810" s="136"/>
      <c r="O32810" s="136"/>
      <c r="T32810" s="136"/>
      <c r="W32810" s="136"/>
      <c r="Z32810" s="136"/>
      <c r="AC32810" s="136"/>
    </row>
    <row r="32811" spans="2:29">
      <c r="B32811" s="136"/>
      <c r="E32811" s="136"/>
      <c r="H32811" s="136"/>
      <c r="K32811" s="136"/>
      <c r="O32811" s="136"/>
      <c r="T32811" s="136"/>
      <c r="W32811" s="136"/>
      <c r="Z32811" s="136"/>
      <c r="AC32811" s="136"/>
    </row>
    <row r="32812" spans="2:29">
      <c r="B32812" s="136"/>
      <c r="E32812" s="136"/>
      <c r="H32812" s="136"/>
      <c r="K32812" s="136"/>
      <c r="O32812" s="136"/>
      <c r="T32812" s="136"/>
      <c r="W32812" s="136"/>
      <c r="Z32812" s="136"/>
      <c r="AC32812" s="136"/>
    </row>
    <row r="32813" spans="2:29">
      <c r="B32813" s="136"/>
      <c r="E32813" s="136"/>
      <c r="H32813" s="136"/>
      <c r="K32813" s="136"/>
      <c r="O32813" s="136"/>
      <c r="T32813" s="136"/>
      <c r="W32813" s="136"/>
      <c r="Z32813" s="136"/>
      <c r="AC32813" s="136"/>
    </row>
    <row r="32814" spans="2:29">
      <c r="B32814" s="136"/>
      <c r="E32814" s="136"/>
      <c r="H32814" s="136"/>
      <c r="K32814" s="136"/>
      <c r="O32814" s="136"/>
      <c r="T32814" s="136"/>
      <c r="W32814" s="136"/>
      <c r="Z32814" s="136"/>
      <c r="AC32814" s="136"/>
    </row>
    <row r="32815" spans="2:29">
      <c r="B32815" s="136"/>
      <c r="E32815" s="136"/>
      <c r="H32815" s="136"/>
      <c r="K32815" s="136"/>
      <c r="O32815" s="136"/>
      <c r="T32815" s="136"/>
      <c r="W32815" s="136"/>
      <c r="Z32815" s="136"/>
      <c r="AC32815" s="136"/>
    </row>
    <row r="32816" spans="2:29">
      <c r="B32816" s="136"/>
      <c r="E32816" s="136"/>
      <c r="H32816" s="136"/>
      <c r="K32816" s="136"/>
      <c r="O32816" s="136"/>
      <c r="T32816" s="136"/>
      <c r="W32816" s="136"/>
      <c r="Z32816" s="136"/>
      <c r="AC32816" s="136"/>
    </row>
    <row r="32817" spans="2:29">
      <c r="B32817" s="136"/>
      <c r="E32817" s="136"/>
      <c r="H32817" s="136"/>
      <c r="K32817" s="136"/>
      <c r="O32817" s="136"/>
      <c r="T32817" s="136"/>
      <c r="W32817" s="136"/>
      <c r="Z32817" s="136"/>
      <c r="AC32817" s="136"/>
    </row>
    <row r="32818" spans="2:29">
      <c r="B32818" s="136"/>
      <c r="E32818" s="136"/>
      <c r="H32818" s="136"/>
      <c r="K32818" s="136"/>
      <c r="O32818" s="136"/>
      <c r="T32818" s="136"/>
      <c r="W32818" s="136"/>
      <c r="Z32818" s="136"/>
      <c r="AC32818" s="136"/>
    </row>
    <row r="32819" spans="2:29">
      <c r="B32819" s="136"/>
      <c r="E32819" s="136"/>
      <c r="H32819" s="136"/>
      <c r="K32819" s="136"/>
      <c r="O32819" s="136"/>
      <c r="T32819" s="136"/>
      <c r="W32819" s="136"/>
      <c r="Z32819" s="136"/>
      <c r="AC32819" s="136"/>
    </row>
    <row r="32820" spans="2:29">
      <c r="B32820" s="136"/>
      <c r="E32820" s="136"/>
      <c r="H32820" s="136"/>
      <c r="K32820" s="136"/>
      <c r="O32820" s="136"/>
      <c r="T32820" s="136"/>
      <c r="W32820" s="136"/>
      <c r="Z32820" s="136"/>
      <c r="AC32820" s="136"/>
    </row>
    <row r="32821" spans="2:29">
      <c r="B32821" s="136"/>
      <c r="E32821" s="136"/>
      <c r="H32821" s="136"/>
      <c r="K32821" s="136"/>
      <c r="O32821" s="136"/>
      <c r="T32821" s="136"/>
      <c r="W32821" s="136"/>
      <c r="Z32821" s="136"/>
      <c r="AC32821" s="136"/>
    </row>
    <row r="32822" spans="2:29">
      <c r="B32822" s="136"/>
      <c r="E32822" s="136"/>
      <c r="H32822" s="136"/>
      <c r="K32822" s="136"/>
      <c r="O32822" s="136"/>
      <c r="T32822" s="136"/>
      <c r="W32822" s="136"/>
      <c r="Z32822" s="136"/>
      <c r="AC32822" s="136"/>
    </row>
    <row r="32823" spans="2:29">
      <c r="B32823" s="136"/>
      <c r="E32823" s="136"/>
      <c r="H32823" s="136"/>
      <c r="K32823" s="136"/>
      <c r="O32823" s="136"/>
      <c r="T32823" s="136"/>
      <c r="W32823" s="136"/>
      <c r="Z32823" s="136"/>
      <c r="AC32823" s="136"/>
    </row>
    <row r="32824" spans="2:29">
      <c r="B32824" s="136"/>
      <c r="E32824" s="136"/>
      <c r="H32824" s="136"/>
      <c r="K32824" s="136"/>
      <c r="O32824" s="136"/>
      <c r="T32824" s="136"/>
      <c r="W32824" s="136"/>
      <c r="Z32824" s="136"/>
      <c r="AC32824" s="136"/>
    </row>
    <row r="32825" spans="2:29">
      <c r="B32825" s="136"/>
      <c r="E32825" s="136"/>
      <c r="H32825" s="136"/>
      <c r="K32825" s="136"/>
      <c r="O32825" s="136"/>
      <c r="T32825" s="136"/>
      <c r="W32825" s="136"/>
      <c r="Z32825" s="136"/>
      <c r="AC32825" s="136"/>
    </row>
    <row r="32826" spans="2:29">
      <c r="B32826" s="136"/>
      <c r="E32826" s="136"/>
      <c r="H32826" s="136"/>
      <c r="K32826" s="136"/>
      <c r="O32826" s="136"/>
      <c r="T32826" s="136"/>
      <c r="W32826" s="136"/>
      <c r="Z32826" s="136"/>
      <c r="AC32826" s="136"/>
    </row>
    <row r="32827" spans="2:29">
      <c r="B32827" s="136"/>
      <c r="E32827" s="136"/>
      <c r="H32827" s="136"/>
      <c r="K32827" s="136"/>
      <c r="O32827" s="136"/>
      <c r="T32827" s="136"/>
      <c r="W32827" s="136"/>
      <c r="Z32827" s="136"/>
      <c r="AC32827" s="136"/>
    </row>
    <row r="32828" spans="2:29">
      <c r="B32828" s="136"/>
      <c r="E32828" s="136"/>
      <c r="H32828" s="136"/>
      <c r="K32828" s="136"/>
      <c r="O32828" s="136"/>
      <c r="T32828" s="136"/>
      <c r="W32828" s="136"/>
      <c r="Z32828" s="136"/>
      <c r="AC32828" s="136"/>
    </row>
    <row r="32829" spans="2:29">
      <c r="B32829" s="136"/>
      <c r="E32829" s="136"/>
      <c r="H32829" s="136"/>
      <c r="K32829" s="136"/>
      <c r="O32829" s="136"/>
      <c r="T32829" s="136"/>
      <c r="W32829" s="136"/>
      <c r="Z32829" s="136"/>
      <c r="AC32829" s="136"/>
    </row>
    <row r="32830" spans="2:29">
      <c r="B32830" s="136"/>
      <c r="E32830" s="136"/>
      <c r="H32830" s="136"/>
      <c r="K32830" s="136"/>
      <c r="O32830" s="136"/>
      <c r="T32830" s="136"/>
      <c r="W32830" s="136"/>
      <c r="Z32830" s="136"/>
      <c r="AC32830" s="136"/>
    </row>
    <row r="32831" spans="2:29">
      <c r="B32831" s="136"/>
      <c r="E32831" s="136"/>
      <c r="H32831" s="136"/>
      <c r="K32831" s="136"/>
      <c r="O32831" s="136"/>
      <c r="T32831" s="136"/>
      <c r="W32831" s="136"/>
      <c r="Z32831" s="136"/>
      <c r="AC32831" s="136"/>
    </row>
    <row r="32832" spans="2:29">
      <c r="B32832" s="136"/>
      <c r="E32832" s="136"/>
      <c r="H32832" s="136"/>
      <c r="K32832" s="136"/>
      <c r="O32832" s="136"/>
      <c r="T32832" s="136"/>
      <c r="W32832" s="136"/>
      <c r="Z32832" s="136"/>
      <c r="AC32832" s="136"/>
    </row>
    <row r="32833" spans="2:29">
      <c r="B32833" s="136"/>
      <c r="E32833" s="136"/>
      <c r="H32833" s="136"/>
      <c r="K32833" s="136"/>
      <c r="O32833" s="136"/>
      <c r="T32833" s="136"/>
      <c r="W32833" s="136"/>
      <c r="Z32833" s="136"/>
      <c r="AC32833" s="136"/>
    </row>
    <row r="32834" spans="2:29">
      <c r="B32834" s="136"/>
      <c r="E32834" s="136"/>
      <c r="H32834" s="136"/>
      <c r="K32834" s="136"/>
      <c r="O32834" s="136"/>
      <c r="T32834" s="136"/>
      <c r="W32834" s="136"/>
      <c r="Z32834" s="136"/>
      <c r="AC32834" s="136"/>
    </row>
    <row r="32835" spans="2:29">
      <c r="B32835" s="136"/>
      <c r="E32835" s="136"/>
      <c r="H32835" s="136"/>
      <c r="K32835" s="136"/>
      <c r="O32835" s="136"/>
      <c r="T32835" s="136"/>
      <c r="W32835" s="136"/>
      <c r="Z32835" s="136"/>
      <c r="AC32835" s="136"/>
    </row>
    <row r="32836" spans="2:29">
      <c r="B32836" s="136"/>
      <c r="E32836" s="136"/>
      <c r="H32836" s="136"/>
      <c r="K32836" s="136"/>
      <c r="O32836" s="136"/>
      <c r="T32836" s="136"/>
      <c r="W32836" s="136"/>
      <c r="Z32836" s="136"/>
      <c r="AC32836" s="136"/>
    </row>
    <row r="32837" spans="2:29">
      <c r="B32837" s="136"/>
      <c r="E32837" s="136"/>
      <c r="H32837" s="136"/>
      <c r="K32837" s="136"/>
      <c r="O32837" s="136"/>
      <c r="T32837" s="136"/>
      <c r="W32837" s="136"/>
      <c r="Z32837" s="136"/>
      <c r="AC32837" s="136"/>
    </row>
    <row r="32838" spans="2:29">
      <c r="B32838" s="136"/>
      <c r="E32838" s="136"/>
      <c r="H32838" s="136"/>
      <c r="K32838" s="136"/>
      <c r="O32838" s="136"/>
      <c r="T32838" s="136"/>
      <c r="W32838" s="136"/>
      <c r="Z32838" s="136"/>
      <c r="AC32838" s="136"/>
    </row>
    <row r="32839" spans="2:29">
      <c r="B32839" s="136"/>
      <c r="E32839" s="136"/>
      <c r="H32839" s="136"/>
      <c r="K32839" s="136"/>
      <c r="O32839" s="136"/>
      <c r="T32839" s="136"/>
      <c r="W32839" s="136"/>
      <c r="Z32839" s="136"/>
      <c r="AC32839" s="136"/>
    </row>
    <row r="32840" spans="2:29">
      <c r="B32840" s="136"/>
      <c r="E32840" s="136"/>
      <c r="H32840" s="136"/>
      <c r="K32840" s="136"/>
      <c r="O32840" s="136"/>
      <c r="T32840" s="136"/>
      <c r="W32840" s="136"/>
      <c r="Z32840" s="136"/>
      <c r="AC32840" s="136"/>
    </row>
    <row r="32841" spans="2:29">
      <c r="B32841" s="136"/>
      <c r="E32841" s="136"/>
      <c r="H32841" s="136"/>
      <c r="K32841" s="136"/>
      <c r="O32841" s="136"/>
      <c r="T32841" s="136"/>
      <c r="W32841" s="136"/>
      <c r="Z32841" s="136"/>
      <c r="AC32841" s="136"/>
    </row>
    <row r="32842" spans="2:29">
      <c r="B32842" s="136"/>
      <c r="E32842" s="136"/>
      <c r="H32842" s="136"/>
      <c r="K32842" s="136"/>
      <c r="O32842" s="136"/>
      <c r="T32842" s="136"/>
      <c r="W32842" s="136"/>
      <c r="Z32842" s="136"/>
      <c r="AC32842" s="136"/>
    </row>
    <row r="32843" spans="2:29">
      <c r="B32843" s="136"/>
      <c r="E32843" s="136"/>
      <c r="H32843" s="136"/>
      <c r="K32843" s="136"/>
      <c r="O32843" s="136"/>
      <c r="T32843" s="136"/>
      <c r="W32843" s="136"/>
      <c r="Z32843" s="136"/>
      <c r="AC32843" s="136"/>
    </row>
    <row r="32844" spans="2:29">
      <c r="B32844" s="136"/>
      <c r="E32844" s="136"/>
      <c r="H32844" s="136"/>
      <c r="K32844" s="136"/>
      <c r="O32844" s="136"/>
      <c r="T32844" s="136"/>
      <c r="W32844" s="136"/>
      <c r="Z32844" s="136"/>
      <c r="AC32844" s="136"/>
    </row>
    <row r="32845" spans="2:29">
      <c r="B32845" s="136"/>
      <c r="E32845" s="136"/>
      <c r="H32845" s="136"/>
      <c r="K32845" s="136"/>
      <c r="O32845" s="136"/>
      <c r="T32845" s="136"/>
      <c r="W32845" s="136"/>
      <c r="Z32845" s="136"/>
      <c r="AC32845" s="136"/>
    </row>
    <row r="32846" spans="2:29">
      <c r="B32846" s="136"/>
      <c r="E32846" s="136"/>
      <c r="H32846" s="136"/>
      <c r="K32846" s="136"/>
      <c r="O32846" s="136"/>
      <c r="T32846" s="136"/>
      <c r="W32846" s="136"/>
      <c r="Z32846" s="136"/>
      <c r="AC32846" s="136"/>
    </row>
    <row r="32847" spans="2:29">
      <c r="B32847" s="136"/>
      <c r="E32847" s="136"/>
      <c r="H32847" s="136"/>
      <c r="K32847" s="136"/>
      <c r="O32847" s="136"/>
      <c r="T32847" s="136"/>
      <c r="W32847" s="136"/>
      <c r="Z32847" s="136"/>
      <c r="AC32847" s="136"/>
    </row>
    <row r="32848" spans="2:29">
      <c r="B32848" s="136"/>
      <c r="E32848" s="136"/>
      <c r="H32848" s="136"/>
      <c r="K32848" s="136"/>
      <c r="O32848" s="136"/>
      <c r="T32848" s="136"/>
      <c r="W32848" s="136"/>
      <c r="Z32848" s="136"/>
      <c r="AC32848" s="136"/>
    </row>
    <row r="32849" spans="2:29">
      <c r="B32849" s="136"/>
      <c r="E32849" s="136"/>
      <c r="H32849" s="136"/>
      <c r="K32849" s="136"/>
      <c r="O32849" s="136"/>
      <c r="T32849" s="136"/>
      <c r="W32849" s="136"/>
      <c r="Z32849" s="136"/>
      <c r="AC32849" s="136"/>
    </row>
    <row r="32850" spans="2:29">
      <c r="B32850" s="136"/>
      <c r="E32850" s="136"/>
      <c r="H32850" s="136"/>
      <c r="K32850" s="136"/>
      <c r="O32850" s="136"/>
      <c r="T32850" s="136"/>
      <c r="W32850" s="136"/>
      <c r="Z32850" s="136"/>
      <c r="AC32850" s="136"/>
    </row>
    <row r="32851" spans="2:29">
      <c r="B32851" s="136"/>
      <c r="E32851" s="136"/>
      <c r="H32851" s="136"/>
      <c r="K32851" s="136"/>
      <c r="O32851" s="136"/>
      <c r="T32851" s="136"/>
      <c r="W32851" s="136"/>
      <c r="Z32851" s="136"/>
      <c r="AC32851" s="136"/>
    </row>
    <row r="32852" spans="2:29">
      <c r="B32852" s="136"/>
      <c r="E32852" s="136"/>
      <c r="H32852" s="136"/>
      <c r="K32852" s="136"/>
      <c r="O32852" s="136"/>
      <c r="T32852" s="136"/>
      <c r="W32852" s="136"/>
      <c r="Z32852" s="136"/>
      <c r="AC32852" s="136"/>
    </row>
    <row r="32853" spans="2:29">
      <c r="B32853" s="136"/>
      <c r="E32853" s="136"/>
      <c r="H32853" s="136"/>
      <c r="K32853" s="136"/>
      <c r="O32853" s="136"/>
      <c r="T32853" s="136"/>
      <c r="W32853" s="136"/>
      <c r="Z32853" s="136"/>
      <c r="AC32853" s="136"/>
    </row>
    <row r="32854" spans="2:29">
      <c r="B32854" s="136"/>
      <c r="E32854" s="136"/>
      <c r="H32854" s="136"/>
      <c r="K32854" s="136"/>
      <c r="O32854" s="136"/>
      <c r="T32854" s="136"/>
      <c r="W32854" s="136"/>
      <c r="Z32854" s="136"/>
      <c r="AC32854" s="136"/>
    </row>
    <row r="32855" spans="2:29">
      <c r="B32855" s="136"/>
      <c r="E32855" s="136"/>
      <c r="H32855" s="136"/>
      <c r="K32855" s="136"/>
      <c r="O32855" s="136"/>
      <c r="T32855" s="136"/>
      <c r="W32855" s="136"/>
      <c r="Z32855" s="136"/>
      <c r="AC32855" s="136"/>
    </row>
    <row r="32856" spans="2:29">
      <c r="B32856" s="136"/>
      <c r="E32856" s="136"/>
      <c r="H32856" s="136"/>
      <c r="K32856" s="136"/>
      <c r="O32856" s="136"/>
      <c r="T32856" s="136"/>
      <c r="W32856" s="136"/>
      <c r="Z32856" s="136"/>
      <c r="AC32856" s="136"/>
    </row>
    <row r="32857" spans="2:29">
      <c r="B32857" s="136"/>
      <c r="E32857" s="136"/>
      <c r="H32857" s="136"/>
      <c r="K32857" s="136"/>
      <c r="O32857" s="136"/>
      <c r="T32857" s="136"/>
      <c r="W32857" s="136"/>
      <c r="Z32857" s="136"/>
      <c r="AC32857" s="136"/>
    </row>
    <row r="32858" spans="2:29">
      <c r="B32858" s="136"/>
      <c r="E32858" s="136"/>
      <c r="H32858" s="136"/>
      <c r="K32858" s="136"/>
      <c r="O32858" s="136"/>
      <c r="T32858" s="136"/>
      <c r="W32858" s="136"/>
      <c r="Z32858" s="136"/>
      <c r="AC32858" s="136"/>
    </row>
    <row r="32859" spans="2:29">
      <c r="B32859" s="136"/>
      <c r="E32859" s="136"/>
      <c r="H32859" s="136"/>
      <c r="K32859" s="136"/>
      <c r="O32859" s="136"/>
      <c r="T32859" s="136"/>
      <c r="W32859" s="136"/>
      <c r="Z32859" s="136"/>
      <c r="AC32859" s="136"/>
    </row>
    <row r="32860" spans="2:29">
      <c r="B32860" s="136"/>
      <c r="E32860" s="136"/>
      <c r="H32860" s="136"/>
      <c r="K32860" s="136"/>
      <c r="O32860" s="136"/>
      <c r="T32860" s="136"/>
      <c r="W32860" s="136"/>
      <c r="Z32860" s="136"/>
      <c r="AC32860" s="136"/>
    </row>
    <row r="32861" spans="2:29">
      <c r="B32861" s="136"/>
      <c r="E32861" s="136"/>
      <c r="H32861" s="136"/>
      <c r="K32861" s="136"/>
      <c r="O32861" s="136"/>
      <c r="T32861" s="136"/>
      <c r="W32861" s="136"/>
      <c r="Z32861" s="136"/>
      <c r="AC32861" s="136"/>
    </row>
    <row r="32862" spans="2:29">
      <c r="B32862" s="136"/>
      <c r="E32862" s="136"/>
      <c r="H32862" s="136"/>
      <c r="K32862" s="136"/>
      <c r="O32862" s="136"/>
      <c r="T32862" s="136"/>
      <c r="W32862" s="136"/>
      <c r="Z32862" s="136"/>
      <c r="AC32862" s="136"/>
    </row>
    <row r="32863" spans="2:29">
      <c r="B32863" s="136"/>
      <c r="E32863" s="136"/>
      <c r="H32863" s="136"/>
      <c r="K32863" s="136"/>
      <c r="O32863" s="136"/>
      <c r="T32863" s="136"/>
      <c r="W32863" s="136"/>
      <c r="Z32863" s="136"/>
      <c r="AC32863" s="136"/>
    </row>
    <row r="32864" spans="2:29">
      <c r="B32864" s="136"/>
      <c r="E32864" s="136"/>
      <c r="H32864" s="136"/>
      <c r="K32864" s="136"/>
      <c r="O32864" s="136"/>
      <c r="T32864" s="136"/>
      <c r="W32864" s="136"/>
      <c r="Z32864" s="136"/>
      <c r="AC32864" s="136"/>
    </row>
    <row r="32865" spans="2:29">
      <c r="B32865" s="136"/>
      <c r="E32865" s="136"/>
      <c r="H32865" s="136"/>
      <c r="K32865" s="136"/>
      <c r="O32865" s="136"/>
      <c r="T32865" s="136"/>
      <c r="W32865" s="136"/>
      <c r="Z32865" s="136"/>
      <c r="AC32865" s="136"/>
    </row>
    <row r="32866" spans="2:29">
      <c r="B32866" s="136"/>
      <c r="E32866" s="136"/>
      <c r="H32866" s="136"/>
      <c r="K32866" s="136"/>
      <c r="O32866" s="136"/>
      <c r="T32866" s="136"/>
      <c r="W32866" s="136"/>
      <c r="Z32866" s="136"/>
      <c r="AC32866" s="136"/>
    </row>
    <row r="32867" spans="2:29">
      <c r="B32867" s="136"/>
      <c r="E32867" s="136"/>
      <c r="H32867" s="136"/>
      <c r="K32867" s="136"/>
      <c r="O32867" s="136"/>
      <c r="T32867" s="136"/>
      <c r="W32867" s="136"/>
      <c r="Z32867" s="136"/>
      <c r="AC32867" s="136"/>
    </row>
    <row r="32868" spans="2:29">
      <c r="B32868" s="136"/>
      <c r="E32868" s="136"/>
      <c r="H32868" s="136"/>
      <c r="K32868" s="136"/>
      <c r="O32868" s="136"/>
      <c r="T32868" s="136"/>
      <c r="W32868" s="136"/>
      <c r="Z32868" s="136"/>
      <c r="AC32868" s="136"/>
    </row>
    <row r="32869" spans="2:29">
      <c r="B32869" s="136"/>
      <c r="E32869" s="136"/>
      <c r="H32869" s="136"/>
      <c r="K32869" s="136"/>
      <c r="O32869" s="136"/>
      <c r="T32869" s="136"/>
      <c r="W32869" s="136"/>
      <c r="Z32869" s="136"/>
      <c r="AC32869" s="136"/>
    </row>
    <row r="32870" spans="2:29">
      <c r="B32870" s="136"/>
      <c r="E32870" s="136"/>
      <c r="H32870" s="136"/>
      <c r="K32870" s="136"/>
      <c r="O32870" s="136"/>
      <c r="T32870" s="136"/>
      <c r="W32870" s="136"/>
      <c r="Z32870" s="136"/>
      <c r="AC32870" s="136"/>
    </row>
    <row r="32871" spans="2:29">
      <c r="B32871" s="136"/>
      <c r="E32871" s="136"/>
      <c r="H32871" s="136"/>
      <c r="K32871" s="136"/>
      <c r="O32871" s="136"/>
      <c r="T32871" s="136"/>
      <c r="W32871" s="136"/>
      <c r="Z32871" s="136"/>
      <c r="AC32871" s="136"/>
    </row>
    <row r="32872" spans="2:29">
      <c r="B32872" s="136"/>
      <c r="E32872" s="136"/>
      <c r="H32872" s="136"/>
      <c r="K32872" s="136"/>
      <c r="O32872" s="136"/>
      <c r="T32872" s="136"/>
      <c r="W32872" s="136"/>
      <c r="Z32872" s="136"/>
      <c r="AC32872" s="136"/>
    </row>
    <row r="32873" spans="2:29">
      <c r="B32873" s="136"/>
      <c r="E32873" s="136"/>
      <c r="H32873" s="136"/>
      <c r="K32873" s="136"/>
      <c r="O32873" s="136"/>
      <c r="T32873" s="136"/>
      <c r="W32873" s="136"/>
      <c r="Z32873" s="136"/>
      <c r="AC32873" s="136"/>
    </row>
    <row r="32874" spans="2:29">
      <c r="B32874" s="136"/>
      <c r="E32874" s="136"/>
      <c r="H32874" s="136"/>
      <c r="K32874" s="136"/>
      <c r="O32874" s="136"/>
      <c r="T32874" s="136"/>
      <c r="W32874" s="136"/>
      <c r="Z32874" s="136"/>
      <c r="AC32874" s="136"/>
    </row>
    <row r="32875" spans="2:29">
      <c r="B32875" s="136"/>
      <c r="E32875" s="136"/>
      <c r="H32875" s="136"/>
      <c r="K32875" s="136"/>
      <c r="O32875" s="136"/>
      <c r="T32875" s="136"/>
      <c r="W32875" s="136"/>
      <c r="Z32875" s="136"/>
      <c r="AC32875" s="136"/>
    </row>
    <row r="32876" spans="2:29">
      <c r="B32876" s="136"/>
      <c r="E32876" s="136"/>
      <c r="H32876" s="136"/>
      <c r="K32876" s="136"/>
      <c r="O32876" s="136"/>
      <c r="T32876" s="136"/>
      <c r="W32876" s="136"/>
      <c r="Z32876" s="136"/>
      <c r="AC32876" s="136"/>
    </row>
    <row r="32877" spans="2:29">
      <c r="B32877" s="136"/>
      <c r="E32877" s="136"/>
      <c r="H32877" s="136"/>
      <c r="K32877" s="136"/>
      <c r="O32877" s="136"/>
      <c r="T32877" s="136"/>
      <c r="W32877" s="136"/>
      <c r="Z32877" s="136"/>
      <c r="AC32877" s="136"/>
    </row>
    <row r="32878" spans="2:29">
      <c r="B32878" s="136"/>
      <c r="E32878" s="136"/>
      <c r="H32878" s="136"/>
      <c r="K32878" s="136"/>
      <c r="O32878" s="136"/>
      <c r="T32878" s="136"/>
      <c r="W32878" s="136"/>
      <c r="Z32878" s="136"/>
      <c r="AC32878" s="136"/>
    </row>
    <row r="32879" spans="2:29">
      <c r="B32879" s="136"/>
      <c r="E32879" s="136"/>
      <c r="H32879" s="136"/>
      <c r="K32879" s="136"/>
      <c r="O32879" s="136"/>
      <c r="T32879" s="136"/>
      <c r="W32879" s="136"/>
      <c r="Z32879" s="136"/>
      <c r="AC32879" s="136"/>
    </row>
    <row r="32880" spans="2:29">
      <c r="B32880" s="136"/>
      <c r="E32880" s="136"/>
      <c r="H32880" s="136"/>
      <c r="K32880" s="136"/>
      <c r="O32880" s="136"/>
      <c r="T32880" s="136"/>
      <c r="W32880" s="136"/>
      <c r="Z32880" s="136"/>
      <c r="AC32880" s="136"/>
    </row>
    <row r="32881" spans="2:29">
      <c r="B32881" s="136"/>
      <c r="E32881" s="136"/>
      <c r="H32881" s="136"/>
      <c r="K32881" s="136"/>
      <c r="O32881" s="136"/>
      <c r="T32881" s="136"/>
      <c r="W32881" s="136"/>
      <c r="Z32881" s="136"/>
      <c r="AC32881" s="136"/>
    </row>
    <row r="32882" spans="2:29">
      <c r="B32882" s="136"/>
      <c r="E32882" s="136"/>
      <c r="H32882" s="136"/>
      <c r="K32882" s="136"/>
      <c r="O32882" s="136"/>
      <c r="T32882" s="136"/>
      <c r="W32882" s="136"/>
      <c r="Z32882" s="136"/>
      <c r="AC32882" s="136"/>
    </row>
    <row r="32883" spans="2:29">
      <c r="B32883" s="136"/>
      <c r="E32883" s="136"/>
      <c r="H32883" s="136"/>
      <c r="K32883" s="136"/>
      <c r="O32883" s="136"/>
      <c r="T32883" s="136"/>
      <c r="W32883" s="136"/>
      <c r="Z32883" s="136"/>
      <c r="AC32883" s="136"/>
    </row>
    <row r="32884" spans="2:29">
      <c r="B32884" s="136"/>
      <c r="E32884" s="136"/>
      <c r="H32884" s="136"/>
      <c r="K32884" s="136"/>
      <c r="O32884" s="136"/>
      <c r="T32884" s="136"/>
      <c r="W32884" s="136"/>
      <c r="Z32884" s="136"/>
      <c r="AC32884" s="136"/>
    </row>
    <row r="32885" spans="2:29">
      <c r="B32885" s="136"/>
      <c r="E32885" s="136"/>
      <c r="H32885" s="136"/>
      <c r="K32885" s="136"/>
      <c r="O32885" s="136"/>
      <c r="T32885" s="136"/>
      <c r="W32885" s="136"/>
      <c r="Z32885" s="136"/>
      <c r="AC32885" s="136"/>
    </row>
    <row r="32886" spans="2:29">
      <c r="B32886" s="136"/>
      <c r="E32886" s="136"/>
      <c r="H32886" s="136"/>
      <c r="K32886" s="136"/>
      <c r="O32886" s="136"/>
      <c r="T32886" s="136"/>
      <c r="W32886" s="136"/>
      <c r="Z32886" s="136"/>
      <c r="AC32886" s="136"/>
    </row>
    <row r="32887" spans="2:29">
      <c r="B32887" s="136"/>
      <c r="E32887" s="136"/>
      <c r="H32887" s="136"/>
      <c r="K32887" s="136"/>
      <c r="O32887" s="136"/>
      <c r="T32887" s="136"/>
      <c r="W32887" s="136"/>
      <c r="Z32887" s="136"/>
      <c r="AC32887" s="136"/>
    </row>
    <row r="32888" spans="2:29">
      <c r="B32888" s="136"/>
      <c r="E32888" s="136"/>
      <c r="H32888" s="136"/>
      <c r="K32888" s="136"/>
      <c r="O32888" s="136"/>
      <c r="T32888" s="136"/>
      <c r="W32888" s="136"/>
      <c r="Z32888" s="136"/>
      <c r="AC32888" s="136"/>
    </row>
    <row r="32889" spans="2:29">
      <c r="B32889" s="136"/>
      <c r="E32889" s="136"/>
      <c r="H32889" s="136"/>
      <c r="K32889" s="136"/>
      <c r="O32889" s="136"/>
      <c r="T32889" s="136"/>
      <c r="W32889" s="136"/>
      <c r="Z32889" s="136"/>
      <c r="AC32889" s="136"/>
    </row>
    <row r="32890" spans="2:29">
      <c r="B32890" s="136"/>
      <c r="E32890" s="136"/>
      <c r="H32890" s="136"/>
      <c r="K32890" s="136"/>
      <c r="O32890" s="136"/>
      <c r="T32890" s="136"/>
      <c r="W32890" s="136"/>
      <c r="Z32890" s="136"/>
      <c r="AC32890" s="136"/>
    </row>
    <row r="32891" spans="2:29">
      <c r="B32891" s="136"/>
      <c r="E32891" s="136"/>
      <c r="H32891" s="136"/>
      <c r="K32891" s="136"/>
      <c r="O32891" s="136"/>
      <c r="T32891" s="136"/>
      <c r="W32891" s="136"/>
      <c r="Z32891" s="136"/>
      <c r="AC32891" s="136"/>
    </row>
    <row r="32892" spans="2:29">
      <c r="B32892" s="136"/>
      <c r="E32892" s="136"/>
      <c r="H32892" s="136"/>
      <c r="K32892" s="136"/>
      <c r="O32892" s="136"/>
      <c r="T32892" s="136"/>
      <c r="W32892" s="136"/>
      <c r="Z32892" s="136"/>
      <c r="AC32892" s="136"/>
    </row>
    <row r="32893" spans="2:29">
      <c r="B32893" s="136"/>
      <c r="E32893" s="136"/>
      <c r="H32893" s="136"/>
      <c r="K32893" s="136"/>
      <c r="O32893" s="136"/>
      <c r="T32893" s="136"/>
      <c r="W32893" s="136"/>
      <c r="Z32893" s="136"/>
      <c r="AC32893" s="136"/>
    </row>
    <row r="32894" spans="2:29">
      <c r="B32894" s="136"/>
      <c r="E32894" s="136"/>
      <c r="H32894" s="136"/>
      <c r="K32894" s="136"/>
      <c r="O32894" s="136"/>
      <c r="T32894" s="136"/>
      <c r="W32894" s="136"/>
      <c r="Z32894" s="136"/>
      <c r="AC32894" s="136"/>
    </row>
    <row r="32895" spans="2:29">
      <c r="B32895" s="136"/>
      <c r="E32895" s="136"/>
      <c r="H32895" s="136"/>
      <c r="K32895" s="136"/>
      <c r="O32895" s="136"/>
      <c r="T32895" s="136"/>
      <c r="W32895" s="136"/>
      <c r="Z32895" s="136"/>
      <c r="AC32895" s="136"/>
    </row>
    <row r="32896" spans="2:29">
      <c r="B32896" s="136"/>
      <c r="E32896" s="136"/>
      <c r="H32896" s="136"/>
      <c r="K32896" s="136"/>
      <c r="O32896" s="136"/>
      <c r="T32896" s="136"/>
      <c r="W32896" s="136"/>
      <c r="Z32896" s="136"/>
      <c r="AC32896" s="136"/>
    </row>
    <row r="32897" spans="2:29">
      <c r="B32897" s="136"/>
      <c r="E32897" s="136"/>
      <c r="H32897" s="136"/>
      <c r="K32897" s="136"/>
      <c r="O32897" s="136"/>
      <c r="T32897" s="136"/>
      <c r="W32897" s="136"/>
      <c r="Z32897" s="136"/>
      <c r="AC32897" s="136"/>
    </row>
    <row r="32898" spans="2:29">
      <c r="B32898" s="136"/>
      <c r="E32898" s="136"/>
      <c r="H32898" s="136"/>
      <c r="K32898" s="136"/>
      <c r="O32898" s="136"/>
      <c r="T32898" s="136"/>
      <c r="W32898" s="136"/>
      <c r="Z32898" s="136"/>
      <c r="AC32898" s="136"/>
    </row>
    <row r="32899" spans="2:29">
      <c r="B32899" s="136"/>
      <c r="E32899" s="136"/>
      <c r="H32899" s="136"/>
      <c r="K32899" s="136"/>
      <c r="O32899" s="136"/>
      <c r="T32899" s="136"/>
      <c r="W32899" s="136"/>
      <c r="Z32899" s="136"/>
      <c r="AC32899" s="136"/>
    </row>
    <row r="32900" spans="2:29">
      <c r="B32900" s="136"/>
      <c r="E32900" s="136"/>
      <c r="H32900" s="136"/>
      <c r="K32900" s="136"/>
      <c r="O32900" s="136"/>
      <c r="T32900" s="136"/>
      <c r="W32900" s="136"/>
      <c r="Z32900" s="136"/>
      <c r="AC32900" s="136"/>
    </row>
    <row r="32901" spans="2:29">
      <c r="B32901" s="136"/>
      <c r="E32901" s="136"/>
      <c r="H32901" s="136"/>
      <c r="K32901" s="136"/>
      <c r="O32901" s="136"/>
      <c r="T32901" s="136"/>
      <c r="W32901" s="136"/>
      <c r="Z32901" s="136"/>
      <c r="AC32901" s="136"/>
    </row>
    <row r="32902" spans="2:29">
      <c r="B32902" s="136"/>
      <c r="E32902" s="136"/>
      <c r="H32902" s="136"/>
      <c r="K32902" s="136"/>
      <c r="O32902" s="136"/>
      <c r="T32902" s="136"/>
      <c r="W32902" s="136"/>
      <c r="Z32902" s="136"/>
      <c r="AC32902" s="136"/>
    </row>
    <row r="32903" spans="2:29">
      <c r="B32903" s="136"/>
      <c r="E32903" s="136"/>
      <c r="H32903" s="136"/>
      <c r="K32903" s="136"/>
      <c r="O32903" s="136"/>
      <c r="T32903" s="136"/>
      <c r="W32903" s="136"/>
      <c r="Z32903" s="136"/>
      <c r="AC32903" s="136"/>
    </row>
    <row r="32904" spans="2:29">
      <c r="B32904" s="136"/>
      <c r="E32904" s="136"/>
      <c r="H32904" s="136"/>
      <c r="K32904" s="136"/>
      <c r="O32904" s="136"/>
      <c r="T32904" s="136"/>
      <c r="W32904" s="136"/>
      <c r="Z32904" s="136"/>
      <c r="AC32904" s="136"/>
    </row>
    <row r="32905" spans="2:29">
      <c r="B32905" s="136"/>
      <c r="E32905" s="136"/>
      <c r="H32905" s="136"/>
      <c r="K32905" s="136"/>
      <c r="O32905" s="136"/>
      <c r="T32905" s="136"/>
      <c r="W32905" s="136"/>
      <c r="Z32905" s="136"/>
      <c r="AC32905" s="136"/>
    </row>
    <row r="32906" spans="2:29">
      <c r="B32906" s="136"/>
      <c r="E32906" s="136"/>
      <c r="H32906" s="136"/>
      <c r="K32906" s="136"/>
      <c r="O32906" s="136"/>
      <c r="T32906" s="136"/>
      <c r="W32906" s="136"/>
      <c r="Z32906" s="136"/>
      <c r="AC32906" s="136"/>
    </row>
    <row r="32907" spans="2:29">
      <c r="B32907" s="136"/>
      <c r="E32907" s="136"/>
      <c r="H32907" s="136"/>
      <c r="K32907" s="136"/>
      <c r="O32907" s="136"/>
      <c r="T32907" s="136"/>
      <c r="W32907" s="136"/>
      <c r="Z32907" s="136"/>
      <c r="AC32907" s="136"/>
    </row>
    <row r="32908" spans="2:29">
      <c r="B32908" s="136"/>
      <c r="E32908" s="136"/>
      <c r="H32908" s="136"/>
      <c r="K32908" s="136"/>
      <c r="O32908" s="136"/>
      <c r="T32908" s="136"/>
      <c r="W32908" s="136"/>
      <c r="Z32908" s="136"/>
      <c r="AC32908" s="136"/>
    </row>
    <row r="32909" spans="2:29">
      <c r="B32909" s="136"/>
      <c r="E32909" s="136"/>
      <c r="H32909" s="136"/>
      <c r="K32909" s="136"/>
      <c r="O32909" s="136"/>
      <c r="T32909" s="136"/>
      <c r="W32909" s="136"/>
      <c r="Z32909" s="136"/>
      <c r="AC32909" s="136"/>
    </row>
    <row r="32910" spans="2:29">
      <c r="B32910" s="136"/>
      <c r="E32910" s="136"/>
      <c r="H32910" s="136"/>
      <c r="K32910" s="136"/>
      <c r="O32910" s="136"/>
      <c r="T32910" s="136"/>
      <c r="W32910" s="136"/>
      <c r="Z32910" s="136"/>
      <c r="AC32910" s="136"/>
    </row>
    <row r="32911" spans="2:29">
      <c r="B32911" s="136"/>
      <c r="E32911" s="136"/>
      <c r="H32911" s="136"/>
      <c r="K32911" s="136"/>
      <c r="O32911" s="136"/>
      <c r="T32911" s="136"/>
      <c r="W32911" s="136"/>
      <c r="Z32911" s="136"/>
      <c r="AC32911" s="136"/>
    </row>
    <row r="32912" spans="2:29">
      <c r="B32912" s="136"/>
      <c r="E32912" s="136"/>
      <c r="H32912" s="136"/>
      <c r="K32912" s="136"/>
      <c r="O32912" s="136"/>
      <c r="T32912" s="136"/>
      <c r="W32912" s="136"/>
      <c r="Z32912" s="136"/>
      <c r="AC32912" s="136"/>
    </row>
    <row r="32913" spans="2:29">
      <c r="B32913" s="136"/>
      <c r="E32913" s="136"/>
      <c r="H32913" s="136"/>
      <c r="K32913" s="136"/>
      <c r="O32913" s="136"/>
      <c r="T32913" s="136"/>
      <c r="W32913" s="136"/>
      <c r="Z32913" s="136"/>
      <c r="AC32913" s="136"/>
    </row>
    <row r="32914" spans="2:29">
      <c r="B32914" s="136"/>
      <c r="E32914" s="136"/>
      <c r="H32914" s="136"/>
      <c r="K32914" s="136"/>
      <c r="O32914" s="136"/>
      <c r="T32914" s="136"/>
      <c r="W32914" s="136"/>
      <c r="Z32914" s="136"/>
      <c r="AC32914" s="136"/>
    </row>
    <row r="32915" spans="2:29">
      <c r="B32915" s="136"/>
      <c r="E32915" s="136"/>
      <c r="H32915" s="136"/>
      <c r="K32915" s="136"/>
      <c r="O32915" s="136"/>
      <c r="T32915" s="136"/>
      <c r="W32915" s="136"/>
      <c r="Z32915" s="136"/>
      <c r="AC32915" s="136"/>
    </row>
    <row r="32916" spans="2:29">
      <c r="B32916" s="136"/>
      <c r="E32916" s="136"/>
      <c r="H32916" s="136"/>
      <c r="K32916" s="136"/>
      <c r="O32916" s="136"/>
      <c r="T32916" s="136"/>
      <c r="W32916" s="136"/>
      <c r="Z32916" s="136"/>
      <c r="AC32916" s="136"/>
    </row>
    <row r="32917" spans="2:29">
      <c r="B32917" s="136"/>
      <c r="E32917" s="136"/>
      <c r="H32917" s="136"/>
      <c r="K32917" s="136"/>
      <c r="O32917" s="136"/>
      <c r="T32917" s="136"/>
      <c r="W32917" s="136"/>
      <c r="Z32917" s="136"/>
      <c r="AC32917" s="136"/>
    </row>
    <row r="32918" spans="2:29">
      <c r="B32918" s="136"/>
      <c r="E32918" s="136"/>
      <c r="H32918" s="136"/>
      <c r="K32918" s="136"/>
      <c r="O32918" s="136"/>
      <c r="T32918" s="136"/>
      <c r="W32918" s="136"/>
      <c r="Z32918" s="136"/>
      <c r="AC32918" s="136"/>
    </row>
    <row r="32919" spans="2:29">
      <c r="B32919" s="136"/>
      <c r="E32919" s="136"/>
      <c r="H32919" s="136"/>
      <c r="K32919" s="136"/>
      <c r="O32919" s="136"/>
      <c r="T32919" s="136"/>
      <c r="W32919" s="136"/>
      <c r="Z32919" s="136"/>
      <c r="AC32919" s="136"/>
    </row>
    <row r="32920" spans="2:29">
      <c r="B32920" s="136"/>
      <c r="E32920" s="136"/>
      <c r="H32920" s="136"/>
      <c r="K32920" s="136"/>
      <c r="O32920" s="136"/>
      <c r="T32920" s="136"/>
      <c r="W32920" s="136"/>
      <c r="Z32920" s="136"/>
      <c r="AC32920" s="136"/>
    </row>
    <row r="32921" spans="2:29">
      <c r="B32921" s="136"/>
      <c r="E32921" s="136"/>
      <c r="H32921" s="136"/>
      <c r="K32921" s="136"/>
      <c r="O32921" s="136"/>
      <c r="T32921" s="136"/>
      <c r="W32921" s="136"/>
      <c r="Z32921" s="136"/>
      <c r="AC32921" s="136"/>
    </row>
    <row r="32922" spans="2:29">
      <c r="B32922" s="136"/>
      <c r="E32922" s="136"/>
      <c r="H32922" s="136"/>
      <c r="K32922" s="136"/>
      <c r="O32922" s="136"/>
      <c r="T32922" s="136"/>
      <c r="W32922" s="136"/>
      <c r="Z32922" s="136"/>
      <c r="AC32922" s="136"/>
    </row>
    <row r="32923" spans="2:29">
      <c r="B32923" s="136"/>
      <c r="E32923" s="136"/>
      <c r="H32923" s="136"/>
      <c r="K32923" s="136"/>
      <c r="O32923" s="136"/>
      <c r="T32923" s="136"/>
      <c r="W32923" s="136"/>
      <c r="Z32923" s="136"/>
      <c r="AC32923" s="136"/>
    </row>
    <row r="32924" spans="2:29">
      <c r="B32924" s="136"/>
      <c r="E32924" s="136"/>
      <c r="H32924" s="136"/>
      <c r="K32924" s="136"/>
      <c r="O32924" s="136"/>
      <c r="T32924" s="136"/>
      <c r="W32924" s="136"/>
      <c r="Z32924" s="136"/>
      <c r="AC32924" s="136"/>
    </row>
    <row r="32925" spans="2:29">
      <c r="B32925" s="136"/>
      <c r="E32925" s="136"/>
      <c r="H32925" s="136"/>
      <c r="K32925" s="136"/>
      <c r="O32925" s="136"/>
      <c r="T32925" s="136"/>
      <c r="W32925" s="136"/>
      <c r="Z32925" s="136"/>
      <c r="AC32925" s="136"/>
    </row>
    <row r="32926" spans="2:29">
      <c r="B32926" s="136"/>
      <c r="E32926" s="136"/>
      <c r="H32926" s="136"/>
      <c r="K32926" s="136"/>
      <c r="O32926" s="136"/>
      <c r="T32926" s="136"/>
      <c r="W32926" s="136"/>
      <c r="Z32926" s="136"/>
      <c r="AC32926" s="136"/>
    </row>
    <row r="32927" spans="2:29">
      <c r="B32927" s="136"/>
      <c r="E32927" s="136"/>
      <c r="H32927" s="136"/>
      <c r="K32927" s="136"/>
      <c r="O32927" s="136"/>
      <c r="T32927" s="136"/>
      <c r="W32927" s="136"/>
      <c r="Z32927" s="136"/>
      <c r="AC32927" s="136"/>
    </row>
    <row r="32928" spans="2:29">
      <c r="B32928" s="136"/>
      <c r="E32928" s="136"/>
      <c r="H32928" s="136"/>
      <c r="K32928" s="136"/>
      <c r="O32928" s="136"/>
      <c r="T32928" s="136"/>
      <c r="W32928" s="136"/>
      <c r="Z32928" s="136"/>
      <c r="AC32928" s="136"/>
    </row>
    <row r="32929" spans="2:29">
      <c r="B32929" s="136"/>
      <c r="E32929" s="136"/>
      <c r="H32929" s="136"/>
      <c r="K32929" s="136"/>
      <c r="O32929" s="136"/>
      <c r="T32929" s="136"/>
      <c r="W32929" s="136"/>
      <c r="Z32929" s="136"/>
      <c r="AC32929" s="136"/>
    </row>
    <row r="32930" spans="2:29">
      <c r="B32930" s="136"/>
      <c r="E32930" s="136"/>
      <c r="H32930" s="136"/>
      <c r="K32930" s="136"/>
      <c r="O32930" s="136"/>
      <c r="T32930" s="136"/>
      <c r="W32930" s="136"/>
      <c r="Z32930" s="136"/>
      <c r="AC32930" s="136"/>
    </row>
    <row r="32931" spans="2:29">
      <c r="B32931" s="136"/>
      <c r="E32931" s="136"/>
      <c r="H32931" s="136"/>
      <c r="K32931" s="136"/>
      <c r="O32931" s="136"/>
      <c r="T32931" s="136"/>
      <c r="W32931" s="136"/>
      <c r="Z32931" s="136"/>
      <c r="AC32931" s="136"/>
    </row>
    <row r="32932" spans="2:29">
      <c r="B32932" s="136"/>
      <c r="E32932" s="136"/>
      <c r="H32932" s="136"/>
      <c r="K32932" s="136"/>
      <c r="O32932" s="136"/>
      <c r="T32932" s="136"/>
      <c r="W32932" s="136"/>
      <c r="Z32932" s="136"/>
      <c r="AC32932" s="136"/>
    </row>
    <row r="32933" spans="2:29">
      <c r="B32933" s="136"/>
      <c r="E32933" s="136"/>
      <c r="H32933" s="136"/>
      <c r="K32933" s="136"/>
      <c r="O32933" s="136"/>
      <c r="T32933" s="136"/>
      <c r="W32933" s="136"/>
      <c r="Z32933" s="136"/>
      <c r="AC32933" s="136"/>
    </row>
    <row r="32934" spans="2:29">
      <c r="B32934" s="136"/>
      <c r="E32934" s="136"/>
      <c r="H32934" s="136"/>
      <c r="K32934" s="136"/>
      <c r="O32934" s="136"/>
      <c r="T32934" s="136"/>
      <c r="W32934" s="136"/>
      <c r="Z32934" s="136"/>
      <c r="AC32934" s="136"/>
    </row>
    <row r="32935" spans="2:29">
      <c r="B32935" s="136"/>
      <c r="E32935" s="136"/>
      <c r="H32935" s="136"/>
      <c r="K32935" s="136"/>
      <c r="O32935" s="136"/>
      <c r="T32935" s="136"/>
      <c r="W32935" s="136"/>
      <c r="Z32935" s="136"/>
      <c r="AC32935" s="136"/>
    </row>
    <row r="32936" spans="2:29">
      <c r="B32936" s="136"/>
      <c r="E32936" s="136"/>
      <c r="H32936" s="136"/>
      <c r="K32936" s="136"/>
      <c r="O32936" s="136"/>
      <c r="T32936" s="136"/>
      <c r="W32936" s="136"/>
      <c r="Z32936" s="136"/>
      <c r="AC32936" s="136"/>
    </row>
    <row r="32937" spans="2:29">
      <c r="B32937" s="136"/>
      <c r="E32937" s="136"/>
      <c r="H32937" s="136"/>
      <c r="K32937" s="136"/>
      <c r="O32937" s="136"/>
      <c r="T32937" s="136"/>
      <c r="W32937" s="136"/>
      <c r="Z32937" s="136"/>
      <c r="AC32937" s="136"/>
    </row>
    <row r="32938" spans="2:29">
      <c r="B32938" s="136"/>
      <c r="E32938" s="136"/>
      <c r="H32938" s="136"/>
      <c r="K32938" s="136"/>
      <c r="O32938" s="136"/>
      <c r="T32938" s="136"/>
      <c r="W32938" s="136"/>
      <c r="Z32938" s="136"/>
      <c r="AC32938" s="136"/>
    </row>
    <row r="32939" spans="2:29">
      <c r="B32939" s="136"/>
      <c r="E32939" s="136"/>
      <c r="H32939" s="136"/>
      <c r="K32939" s="136"/>
      <c r="O32939" s="136"/>
      <c r="T32939" s="136"/>
      <c r="W32939" s="136"/>
      <c r="Z32939" s="136"/>
      <c r="AC32939" s="136"/>
    </row>
    <row r="32940" spans="2:29">
      <c r="B32940" s="136"/>
      <c r="E32940" s="136"/>
      <c r="H32940" s="136"/>
      <c r="K32940" s="136"/>
      <c r="O32940" s="136"/>
      <c r="T32940" s="136"/>
      <c r="W32940" s="136"/>
      <c r="Z32940" s="136"/>
      <c r="AC32940" s="136"/>
    </row>
    <row r="32941" spans="2:29">
      <c r="B32941" s="136"/>
      <c r="E32941" s="136"/>
      <c r="H32941" s="136"/>
      <c r="K32941" s="136"/>
      <c r="O32941" s="136"/>
      <c r="T32941" s="136"/>
      <c r="W32941" s="136"/>
      <c r="Z32941" s="136"/>
      <c r="AC32941" s="136"/>
    </row>
    <row r="32942" spans="2:29">
      <c r="B32942" s="136"/>
      <c r="E32942" s="136"/>
      <c r="H32942" s="136"/>
      <c r="K32942" s="136"/>
      <c r="O32942" s="136"/>
      <c r="T32942" s="136"/>
      <c r="W32942" s="136"/>
      <c r="Z32942" s="136"/>
      <c r="AC32942" s="136"/>
    </row>
    <row r="32943" spans="2:29">
      <c r="B32943" s="136"/>
      <c r="E32943" s="136"/>
      <c r="H32943" s="136"/>
      <c r="K32943" s="136"/>
      <c r="O32943" s="136"/>
      <c r="T32943" s="136"/>
      <c r="W32943" s="136"/>
      <c r="Z32943" s="136"/>
      <c r="AC32943" s="136"/>
    </row>
    <row r="32944" spans="2:29">
      <c r="B32944" s="136"/>
      <c r="E32944" s="136"/>
      <c r="H32944" s="136"/>
      <c r="K32944" s="136"/>
      <c r="O32944" s="136"/>
      <c r="T32944" s="136"/>
      <c r="W32944" s="136"/>
      <c r="Z32944" s="136"/>
      <c r="AC32944" s="136"/>
    </row>
    <row r="32945" spans="2:29">
      <c r="B32945" s="136"/>
      <c r="E32945" s="136"/>
      <c r="H32945" s="136"/>
      <c r="K32945" s="136"/>
      <c r="O32945" s="136"/>
      <c r="T32945" s="136"/>
      <c r="W32945" s="136"/>
      <c r="Z32945" s="136"/>
      <c r="AC32945" s="136"/>
    </row>
    <row r="32946" spans="2:29">
      <c r="B32946" s="136"/>
      <c r="E32946" s="136"/>
      <c r="H32946" s="136"/>
      <c r="K32946" s="136"/>
      <c r="O32946" s="136"/>
      <c r="T32946" s="136"/>
      <c r="W32946" s="136"/>
      <c r="Z32946" s="136"/>
      <c r="AC32946" s="136"/>
    </row>
    <row r="32947" spans="2:29">
      <c r="B32947" s="136"/>
      <c r="E32947" s="136"/>
      <c r="H32947" s="136"/>
      <c r="K32947" s="136"/>
      <c r="O32947" s="136"/>
      <c r="T32947" s="136"/>
      <c r="W32947" s="136"/>
      <c r="Z32947" s="136"/>
      <c r="AC32947" s="136"/>
    </row>
    <row r="32948" spans="2:29">
      <c r="B32948" s="136"/>
      <c r="E32948" s="136"/>
      <c r="H32948" s="136"/>
      <c r="K32948" s="136"/>
      <c r="O32948" s="136"/>
      <c r="T32948" s="136"/>
      <c r="W32948" s="136"/>
      <c r="Z32948" s="136"/>
      <c r="AC32948" s="136"/>
    </row>
    <row r="32949" spans="2:29">
      <c r="B32949" s="136"/>
      <c r="E32949" s="136"/>
      <c r="H32949" s="136"/>
      <c r="K32949" s="136"/>
      <c r="O32949" s="136"/>
      <c r="T32949" s="136"/>
      <c r="W32949" s="136"/>
      <c r="Z32949" s="136"/>
      <c r="AC32949" s="136"/>
    </row>
    <row r="32950" spans="2:29">
      <c r="B32950" s="136"/>
      <c r="E32950" s="136"/>
      <c r="H32950" s="136"/>
      <c r="K32950" s="136"/>
      <c r="O32950" s="136"/>
      <c r="T32950" s="136"/>
      <c r="W32950" s="136"/>
      <c r="Z32950" s="136"/>
      <c r="AC32950" s="136"/>
    </row>
    <row r="32951" spans="2:29">
      <c r="B32951" s="136"/>
      <c r="E32951" s="136"/>
      <c r="H32951" s="136"/>
      <c r="K32951" s="136"/>
      <c r="O32951" s="136"/>
      <c r="T32951" s="136"/>
      <c r="W32951" s="136"/>
      <c r="Z32951" s="136"/>
      <c r="AC32951" s="136"/>
    </row>
    <row r="32952" spans="2:29">
      <c r="B32952" s="136"/>
      <c r="E32952" s="136"/>
      <c r="H32952" s="136"/>
      <c r="K32952" s="136"/>
      <c r="O32952" s="136"/>
      <c r="T32952" s="136"/>
      <c r="W32952" s="136"/>
      <c r="Z32952" s="136"/>
      <c r="AC32952" s="136"/>
    </row>
    <row r="32953" spans="2:29">
      <c r="B32953" s="136"/>
      <c r="E32953" s="136"/>
      <c r="H32953" s="136"/>
      <c r="K32953" s="136"/>
      <c r="O32953" s="136"/>
      <c r="T32953" s="136"/>
      <c r="W32953" s="136"/>
      <c r="Z32953" s="136"/>
      <c r="AC32953" s="136"/>
    </row>
    <row r="32954" spans="2:29">
      <c r="B32954" s="136"/>
      <c r="E32954" s="136"/>
      <c r="H32954" s="136"/>
      <c r="K32954" s="136"/>
      <c r="O32954" s="136"/>
      <c r="T32954" s="136"/>
      <c r="W32954" s="136"/>
      <c r="Z32954" s="136"/>
      <c r="AC32954" s="136"/>
    </row>
    <row r="32955" spans="2:29">
      <c r="B32955" s="136"/>
      <c r="E32955" s="136"/>
      <c r="H32955" s="136"/>
      <c r="K32955" s="136"/>
      <c r="O32955" s="136"/>
      <c r="T32955" s="136"/>
      <c r="W32955" s="136"/>
      <c r="Z32955" s="136"/>
      <c r="AC32955" s="136"/>
    </row>
    <row r="32956" spans="2:29">
      <c r="B32956" s="136"/>
      <c r="E32956" s="136"/>
      <c r="H32956" s="136"/>
      <c r="K32956" s="136"/>
      <c r="O32956" s="136"/>
      <c r="T32956" s="136"/>
      <c r="W32956" s="136"/>
      <c r="Z32956" s="136"/>
      <c r="AC32956" s="136"/>
    </row>
    <row r="32957" spans="2:29">
      <c r="B32957" s="136"/>
      <c r="E32957" s="136"/>
      <c r="H32957" s="136"/>
      <c r="K32957" s="136"/>
      <c r="O32957" s="136"/>
      <c r="T32957" s="136"/>
      <c r="W32957" s="136"/>
      <c r="Z32957" s="136"/>
      <c r="AC32957" s="136"/>
    </row>
    <row r="32958" spans="2:29">
      <c r="B32958" s="136"/>
      <c r="E32958" s="136"/>
      <c r="H32958" s="136"/>
      <c r="K32958" s="136"/>
      <c r="O32958" s="136"/>
      <c r="T32958" s="136"/>
      <c r="W32958" s="136"/>
      <c r="Z32958" s="136"/>
      <c r="AC32958" s="136"/>
    </row>
    <row r="32959" spans="2:29">
      <c r="B32959" s="136"/>
      <c r="E32959" s="136"/>
      <c r="H32959" s="136"/>
      <c r="K32959" s="136"/>
      <c r="O32959" s="136"/>
      <c r="T32959" s="136"/>
      <c r="W32959" s="136"/>
      <c r="Z32959" s="136"/>
      <c r="AC32959" s="136"/>
    </row>
    <row r="32960" spans="2:29">
      <c r="B32960" s="136"/>
      <c r="E32960" s="136"/>
      <c r="H32960" s="136"/>
      <c r="K32960" s="136"/>
      <c r="O32960" s="136"/>
      <c r="T32960" s="136"/>
      <c r="W32960" s="136"/>
      <c r="Z32960" s="136"/>
      <c r="AC32960" s="136"/>
    </row>
    <row r="32961" spans="2:29">
      <c r="B32961" s="136"/>
      <c r="E32961" s="136"/>
      <c r="H32961" s="136"/>
      <c r="K32961" s="136"/>
      <c r="O32961" s="136"/>
      <c r="T32961" s="136"/>
      <c r="W32961" s="136"/>
      <c r="Z32961" s="136"/>
      <c r="AC32961" s="136"/>
    </row>
    <row r="32962" spans="2:29">
      <c r="B32962" s="136"/>
      <c r="E32962" s="136"/>
      <c r="H32962" s="136"/>
      <c r="K32962" s="136"/>
      <c r="O32962" s="136"/>
      <c r="T32962" s="136"/>
      <c r="W32962" s="136"/>
      <c r="Z32962" s="136"/>
      <c r="AC32962" s="136"/>
    </row>
    <row r="32963" spans="2:29">
      <c r="B32963" s="136"/>
      <c r="E32963" s="136"/>
      <c r="H32963" s="136"/>
      <c r="K32963" s="136"/>
      <c r="O32963" s="136"/>
      <c r="T32963" s="136"/>
      <c r="W32963" s="136"/>
      <c r="Z32963" s="136"/>
      <c r="AC32963" s="136"/>
    </row>
    <row r="32964" spans="2:29">
      <c r="B32964" s="136"/>
      <c r="E32964" s="136"/>
      <c r="H32964" s="136"/>
      <c r="K32964" s="136"/>
      <c r="O32964" s="136"/>
      <c r="T32964" s="136"/>
      <c r="W32964" s="136"/>
      <c r="Z32964" s="136"/>
      <c r="AC32964" s="136"/>
    </row>
    <row r="32965" spans="2:29">
      <c r="B32965" s="136"/>
      <c r="E32965" s="136"/>
      <c r="H32965" s="136"/>
      <c r="K32965" s="136"/>
      <c r="O32965" s="136"/>
      <c r="T32965" s="136"/>
      <c r="W32965" s="136"/>
      <c r="Z32965" s="136"/>
      <c r="AC32965" s="136"/>
    </row>
    <row r="32966" spans="2:29">
      <c r="B32966" s="136"/>
      <c r="E32966" s="136"/>
      <c r="H32966" s="136"/>
      <c r="K32966" s="136"/>
      <c r="O32966" s="136"/>
      <c r="T32966" s="136"/>
      <c r="W32966" s="136"/>
      <c r="Z32966" s="136"/>
      <c r="AC32966" s="136"/>
    </row>
    <row r="32967" spans="2:29">
      <c r="B32967" s="136"/>
      <c r="E32967" s="136"/>
      <c r="H32967" s="136"/>
      <c r="K32967" s="136"/>
      <c r="O32967" s="136"/>
      <c r="T32967" s="136"/>
      <c r="W32967" s="136"/>
      <c r="Z32967" s="136"/>
      <c r="AC32967" s="136"/>
    </row>
    <row r="32968" spans="2:29">
      <c r="B32968" s="136"/>
      <c r="E32968" s="136"/>
      <c r="H32968" s="136"/>
      <c r="K32968" s="136"/>
      <c r="O32968" s="136"/>
      <c r="T32968" s="136"/>
      <c r="W32968" s="136"/>
      <c r="Z32968" s="136"/>
      <c r="AC32968" s="136"/>
    </row>
    <row r="32969" spans="2:29">
      <c r="B32969" s="136"/>
      <c r="E32969" s="136"/>
      <c r="H32969" s="136"/>
      <c r="K32969" s="136"/>
      <c r="O32969" s="136"/>
      <c r="T32969" s="136"/>
      <c r="W32969" s="136"/>
      <c r="Z32969" s="136"/>
      <c r="AC32969" s="136"/>
    </row>
    <row r="32970" spans="2:29">
      <c r="B32970" s="136"/>
      <c r="E32970" s="136"/>
      <c r="H32970" s="136"/>
      <c r="K32970" s="136"/>
      <c r="O32970" s="136"/>
      <c r="T32970" s="136"/>
      <c r="W32970" s="136"/>
      <c r="Z32970" s="136"/>
      <c r="AC32970" s="136"/>
    </row>
    <row r="32971" spans="2:29">
      <c r="B32971" s="136"/>
      <c r="E32971" s="136"/>
      <c r="H32971" s="136"/>
      <c r="K32971" s="136"/>
      <c r="O32971" s="136"/>
      <c r="T32971" s="136"/>
      <c r="W32971" s="136"/>
      <c r="Z32971" s="136"/>
      <c r="AC32971" s="136"/>
    </row>
    <row r="32972" spans="2:29">
      <c r="B32972" s="136"/>
      <c r="E32972" s="136"/>
      <c r="H32972" s="136"/>
      <c r="K32972" s="136"/>
      <c r="O32972" s="136"/>
      <c r="T32972" s="136"/>
      <c r="W32972" s="136"/>
      <c r="Z32972" s="136"/>
      <c r="AC32972" s="136"/>
    </row>
    <row r="32973" spans="2:29">
      <c r="B32973" s="136"/>
      <c r="E32973" s="136"/>
      <c r="H32973" s="136"/>
      <c r="K32973" s="136"/>
      <c r="O32973" s="136"/>
      <c r="T32973" s="136"/>
      <c r="W32973" s="136"/>
      <c r="Z32973" s="136"/>
      <c r="AC32973" s="136"/>
    </row>
    <row r="32974" spans="2:29">
      <c r="B32974" s="136"/>
      <c r="E32974" s="136"/>
      <c r="H32974" s="136"/>
      <c r="K32974" s="136"/>
      <c r="O32974" s="136"/>
      <c r="T32974" s="136"/>
      <c r="W32974" s="136"/>
      <c r="Z32974" s="136"/>
      <c r="AC32974" s="136"/>
    </row>
    <row r="32975" spans="2:29">
      <c r="B32975" s="136"/>
      <c r="E32975" s="136"/>
      <c r="H32975" s="136"/>
      <c r="K32975" s="136"/>
      <c r="O32975" s="136"/>
      <c r="T32975" s="136"/>
      <c r="W32975" s="136"/>
      <c r="Z32975" s="136"/>
      <c r="AC32975" s="136"/>
    </row>
    <row r="32976" spans="2:29">
      <c r="B32976" s="136"/>
      <c r="E32976" s="136"/>
      <c r="H32976" s="136"/>
      <c r="K32976" s="136"/>
      <c r="O32976" s="136"/>
      <c r="T32976" s="136"/>
      <c r="W32976" s="136"/>
      <c r="Z32976" s="136"/>
      <c r="AC32976" s="136"/>
    </row>
    <row r="32977" spans="2:29">
      <c r="B32977" s="136"/>
      <c r="E32977" s="136"/>
      <c r="H32977" s="136"/>
      <c r="K32977" s="136"/>
      <c r="O32977" s="136"/>
      <c r="T32977" s="136"/>
      <c r="W32977" s="136"/>
      <c r="Z32977" s="136"/>
      <c r="AC32977" s="136"/>
    </row>
    <row r="32978" spans="2:29">
      <c r="B32978" s="136"/>
      <c r="E32978" s="136"/>
      <c r="H32978" s="136"/>
      <c r="K32978" s="136"/>
      <c r="O32978" s="136"/>
      <c r="T32978" s="136"/>
      <c r="W32978" s="136"/>
      <c r="Z32978" s="136"/>
      <c r="AC32978" s="136"/>
    </row>
    <row r="32979" spans="2:29">
      <c r="B32979" s="136"/>
      <c r="E32979" s="136"/>
      <c r="H32979" s="136"/>
      <c r="K32979" s="136"/>
      <c r="O32979" s="136"/>
      <c r="T32979" s="136"/>
      <c r="W32979" s="136"/>
      <c r="Z32979" s="136"/>
      <c r="AC32979" s="136"/>
    </row>
    <row r="32980" spans="2:29">
      <c r="B32980" s="136"/>
      <c r="E32980" s="136"/>
      <c r="H32980" s="136"/>
      <c r="K32980" s="136"/>
      <c r="O32980" s="136"/>
      <c r="T32980" s="136"/>
      <c r="W32980" s="136"/>
      <c r="Z32980" s="136"/>
      <c r="AC32980" s="136"/>
    </row>
    <row r="32981" spans="2:29">
      <c r="B32981" s="136"/>
      <c r="E32981" s="136"/>
      <c r="H32981" s="136"/>
      <c r="K32981" s="136"/>
      <c r="O32981" s="136"/>
      <c r="T32981" s="136"/>
      <c r="W32981" s="136"/>
      <c r="Z32981" s="136"/>
      <c r="AC32981" s="136"/>
    </row>
    <row r="32982" spans="2:29">
      <c r="B32982" s="136"/>
      <c r="E32982" s="136"/>
      <c r="H32982" s="136"/>
      <c r="K32982" s="136"/>
      <c r="O32982" s="136"/>
      <c r="T32982" s="136"/>
      <c r="W32982" s="136"/>
      <c r="Z32982" s="136"/>
      <c r="AC32982" s="136"/>
    </row>
    <row r="32983" spans="2:29">
      <c r="B32983" s="136"/>
      <c r="E32983" s="136"/>
      <c r="H32983" s="136"/>
      <c r="K32983" s="136"/>
      <c r="O32983" s="136"/>
      <c r="T32983" s="136"/>
      <c r="W32983" s="136"/>
      <c r="Z32983" s="136"/>
      <c r="AC32983" s="136"/>
    </row>
    <row r="32984" spans="2:29">
      <c r="B32984" s="136"/>
      <c r="E32984" s="136"/>
      <c r="H32984" s="136"/>
      <c r="K32984" s="136"/>
      <c r="O32984" s="136"/>
      <c r="T32984" s="136"/>
      <c r="W32984" s="136"/>
      <c r="Z32984" s="136"/>
      <c r="AC32984" s="136"/>
    </row>
    <row r="32985" spans="2:29">
      <c r="B32985" s="136"/>
      <c r="E32985" s="136"/>
      <c r="H32985" s="136"/>
      <c r="K32985" s="136"/>
      <c r="O32985" s="136"/>
      <c r="T32985" s="136"/>
      <c r="W32985" s="136"/>
      <c r="Z32985" s="136"/>
      <c r="AC32985" s="136"/>
    </row>
    <row r="32986" spans="2:29">
      <c r="B32986" s="136"/>
      <c r="E32986" s="136"/>
      <c r="H32986" s="136"/>
      <c r="K32986" s="136"/>
      <c r="O32986" s="136"/>
      <c r="T32986" s="136"/>
      <c r="W32986" s="136"/>
      <c r="Z32986" s="136"/>
      <c r="AC32986" s="136"/>
    </row>
    <row r="32987" spans="2:29">
      <c r="B32987" s="136"/>
      <c r="E32987" s="136"/>
      <c r="H32987" s="136"/>
      <c r="K32987" s="136"/>
      <c r="O32987" s="136"/>
      <c r="T32987" s="136"/>
      <c r="W32987" s="136"/>
      <c r="Z32987" s="136"/>
      <c r="AC32987" s="136"/>
    </row>
    <row r="32988" spans="2:29">
      <c r="B32988" s="136"/>
      <c r="E32988" s="136"/>
      <c r="H32988" s="136"/>
      <c r="K32988" s="136"/>
      <c r="O32988" s="136"/>
      <c r="T32988" s="136"/>
      <c r="W32988" s="136"/>
      <c r="Z32988" s="136"/>
      <c r="AC32988" s="136"/>
    </row>
    <row r="32989" spans="2:29">
      <c r="B32989" s="136"/>
      <c r="E32989" s="136"/>
      <c r="H32989" s="136"/>
      <c r="K32989" s="136"/>
      <c r="O32989" s="136"/>
      <c r="T32989" s="136"/>
      <c r="W32989" s="136"/>
      <c r="Z32989" s="136"/>
      <c r="AC32989" s="136"/>
    </row>
    <row r="32990" spans="2:29">
      <c r="B32990" s="136"/>
      <c r="E32990" s="136"/>
      <c r="H32990" s="136"/>
      <c r="K32990" s="136"/>
      <c r="O32990" s="136"/>
      <c r="T32990" s="136"/>
      <c r="W32990" s="136"/>
      <c r="Z32990" s="136"/>
      <c r="AC32990" s="136"/>
    </row>
    <row r="32991" spans="2:29">
      <c r="B32991" s="136"/>
      <c r="E32991" s="136"/>
      <c r="H32991" s="136"/>
      <c r="K32991" s="136"/>
      <c r="O32991" s="136"/>
      <c r="T32991" s="136"/>
      <c r="W32991" s="136"/>
      <c r="Z32991" s="136"/>
      <c r="AC32991" s="136"/>
    </row>
    <row r="32992" spans="2:29">
      <c r="B32992" s="136"/>
      <c r="E32992" s="136"/>
      <c r="H32992" s="136"/>
      <c r="K32992" s="136"/>
      <c r="O32992" s="136"/>
      <c r="T32992" s="136"/>
      <c r="W32992" s="136"/>
      <c r="Z32992" s="136"/>
      <c r="AC32992" s="136"/>
    </row>
    <row r="32993" spans="2:29">
      <c r="B32993" s="136"/>
      <c r="E32993" s="136"/>
      <c r="H32993" s="136"/>
      <c r="K32993" s="136"/>
      <c r="O32993" s="136"/>
      <c r="T32993" s="136"/>
      <c r="W32993" s="136"/>
      <c r="Z32993" s="136"/>
      <c r="AC32993" s="136"/>
    </row>
    <row r="32994" spans="2:29">
      <c r="B32994" s="136"/>
      <c r="E32994" s="136"/>
      <c r="H32994" s="136"/>
      <c r="K32994" s="136"/>
      <c r="O32994" s="136"/>
      <c r="T32994" s="136"/>
      <c r="W32994" s="136"/>
      <c r="Z32994" s="136"/>
      <c r="AC32994" s="136"/>
    </row>
    <row r="32995" spans="2:29">
      <c r="B32995" s="136"/>
      <c r="E32995" s="136"/>
      <c r="H32995" s="136"/>
      <c r="K32995" s="136"/>
      <c r="O32995" s="136"/>
      <c r="T32995" s="136"/>
      <c r="W32995" s="136"/>
      <c r="Z32995" s="136"/>
      <c r="AC32995" s="136"/>
    </row>
    <row r="32996" spans="2:29">
      <c r="B32996" s="136"/>
      <c r="E32996" s="136"/>
      <c r="H32996" s="136"/>
      <c r="K32996" s="136"/>
      <c r="O32996" s="136"/>
      <c r="T32996" s="136"/>
      <c r="W32996" s="136"/>
      <c r="Z32996" s="136"/>
      <c r="AC32996" s="136"/>
    </row>
    <row r="32997" spans="2:29">
      <c r="B32997" s="136"/>
      <c r="E32997" s="136"/>
      <c r="H32997" s="136"/>
      <c r="K32997" s="136"/>
      <c r="O32997" s="136"/>
      <c r="T32997" s="136"/>
      <c r="W32997" s="136"/>
      <c r="Z32997" s="136"/>
      <c r="AC32997" s="136"/>
    </row>
    <row r="32998" spans="2:29">
      <c r="B32998" s="136"/>
      <c r="E32998" s="136"/>
      <c r="H32998" s="136"/>
      <c r="K32998" s="136"/>
      <c r="O32998" s="136"/>
      <c r="T32998" s="136"/>
      <c r="W32998" s="136"/>
      <c r="Z32998" s="136"/>
      <c r="AC32998" s="136"/>
    </row>
    <row r="32999" spans="2:29">
      <c r="B32999" s="136"/>
      <c r="E32999" s="136"/>
      <c r="H32999" s="136"/>
      <c r="K32999" s="136"/>
      <c r="O32999" s="136"/>
      <c r="T32999" s="136"/>
      <c r="W32999" s="136"/>
      <c r="Z32999" s="136"/>
      <c r="AC32999" s="136"/>
    </row>
    <row r="33000" spans="2:29">
      <c r="B33000" s="136"/>
      <c r="E33000" s="136"/>
      <c r="H33000" s="136"/>
      <c r="K33000" s="136"/>
      <c r="O33000" s="136"/>
      <c r="T33000" s="136"/>
      <c r="W33000" s="136"/>
      <c r="Z33000" s="136"/>
      <c r="AC33000" s="136"/>
    </row>
    <row r="33001" spans="2:29">
      <c r="B33001" s="136"/>
      <c r="E33001" s="136"/>
      <c r="H33001" s="136"/>
      <c r="K33001" s="136"/>
      <c r="O33001" s="136"/>
      <c r="T33001" s="136"/>
      <c r="W33001" s="136"/>
      <c r="Z33001" s="136"/>
      <c r="AC33001" s="136"/>
    </row>
    <row r="33002" spans="2:29">
      <c r="B33002" s="136"/>
      <c r="E33002" s="136"/>
      <c r="H33002" s="136"/>
      <c r="K33002" s="136"/>
      <c r="O33002" s="136"/>
      <c r="T33002" s="136"/>
      <c r="W33002" s="136"/>
      <c r="Z33002" s="136"/>
      <c r="AC33002" s="136"/>
    </row>
    <row r="33003" spans="2:29">
      <c r="B33003" s="136"/>
      <c r="E33003" s="136"/>
      <c r="H33003" s="136"/>
      <c r="K33003" s="136"/>
      <c r="O33003" s="136"/>
      <c r="T33003" s="136"/>
      <c r="W33003" s="136"/>
      <c r="Z33003" s="136"/>
      <c r="AC33003" s="136"/>
    </row>
    <row r="33004" spans="2:29">
      <c r="B33004" s="136"/>
      <c r="E33004" s="136"/>
      <c r="H33004" s="136"/>
      <c r="K33004" s="136"/>
      <c r="O33004" s="136"/>
      <c r="T33004" s="136"/>
      <c r="W33004" s="136"/>
      <c r="Z33004" s="136"/>
      <c r="AC33004" s="136"/>
    </row>
    <row r="33005" spans="2:29">
      <c r="B33005" s="136"/>
      <c r="E33005" s="136"/>
      <c r="H33005" s="136"/>
      <c r="K33005" s="136"/>
      <c r="O33005" s="136"/>
      <c r="T33005" s="136"/>
      <c r="W33005" s="136"/>
      <c r="Z33005" s="136"/>
      <c r="AC33005" s="136"/>
    </row>
    <row r="33006" spans="2:29">
      <c r="B33006" s="136"/>
      <c r="E33006" s="136"/>
      <c r="H33006" s="136"/>
      <c r="K33006" s="136"/>
      <c r="O33006" s="136"/>
      <c r="T33006" s="136"/>
      <c r="W33006" s="136"/>
      <c r="Z33006" s="136"/>
      <c r="AC33006" s="136"/>
    </row>
    <row r="33007" spans="2:29">
      <c r="B33007" s="136"/>
      <c r="E33007" s="136"/>
      <c r="H33007" s="136"/>
      <c r="K33007" s="136"/>
      <c r="O33007" s="136"/>
      <c r="T33007" s="136"/>
      <c r="W33007" s="136"/>
      <c r="Z33007" s="136"/>
      <c r="AC33007" s="136"/>
    </row>
    <row r="33008" spans="2:29">
      <c r="B33008" s="136"/>
      <c r="E33008" s="136"/>
      <c r="H33008" s="136"/>
      <c r="K33008" s="136"/>
      <c r="O33008" s="136"/>
      <c r="T33008" s="136"/>
      <c r="W33008" s="136"/>
      <c r="Z33008" s="136"/>
      <c r="AC33008" s="136"/>
    </row>
    <row r="33009" spans="2:29">
      <c r="B33009" s="136"/>
      <c r="E33009" s="136"/>
      <c r="H33009" s="136"/>
      <c r="K33009" s="136"/>
      <c r="O33009" s="136"/>
      <c r="T33009" s="136"/>
      <c r="W33009" s="136"/>
      <c r="Z33009" s="136"/>
      <c r="AC33009" s="136"/>
    </row>
    <row r="33010" spans="2:29">
      <c r="B33010" s="136"/>
      <c r="E33010" s="136"/>
      <c r="H33010" s="136"/>
      <c r="K33010" s="136"/>
      <c r="O33010" s="136"/>
      <c r="T33010" s="136"/>
      <c r="W33010" s="136"/>
      <c r="Z33010" s="136"/>
      <c r="AC33010" s="136"/>
    </row>
    <row r="33011" spans="2:29">
      <c r="B33011" s="136"/>
      <c r="E33011" s="136"/>
      <c r="H33011" s="136"/>
      <c r="K33011" s="136"/>
      <c r="O33011" s="136"/>
      <c r="T33011" s="136"/>
      <c r="W33011" s="136"/>
      <c r="Z33011" s="136"/>
      <c r="AC33011" s="136"/>
    </row>
    <row r="33012" spans="2:29">
      <c r="B33012" s="136"/>
      <c r="E33012" s="136"/>
      <c r="H33012" s="136"/>
      <c r="K33012" s="136"/>
      <c r="O33012" s="136"/>
      <c r="T33012" s="136"/>
      <c r="W33012" s="136"/>
      <c r="Z33012" s="136"/>
      <c r="AC33012" s="136"/>
    </row>
    <row r="33013" spans="2:29">
      <c r="B33013" s="136"/>
      <c r="E33013" s="136"/>
      <c r="H33013" s="136"/>
      <c r="K33013" s="136"/>
      <c r="O33013" s="136"/>
      <c r="T33013" s="136"/>
      <c r="W33013" s="136"/>
      <c r="Z33013" s="136"/>
      <c r="AC33013" s="136"/>
    </row>
    <row r="33014" spans="2:29">
      <c r="B33014" s="136"/>
      <c r="E33014" s="136"/>
      <c r="H33014" s="136"/>
      <c r="K33014" s="136"/>
      <c r="O33014" s="136"/>
      <c r="T33014" s="136"/>
      <c r="W33014" s="136"/>
      <c r="Z33014" s="136"/>
      <c r="AC33014" s="136"/>
    </row>
    <row r="33015" spans="2:29">
      <c r="B33015" s="136"/>
      <c r="E33015" s="136"/>
      <c r="H33015" s="136"/>
      <c r="K33015" s="136"/>
      <c r="O33015" s="136"/>
      <c r="T33015" s="136"/>
      <c r="W33015" s="136"/>
      <c r="Z33015" s="136"/>
      <c r="AC33015" s="136"/>
    </row>
    <row r="33016" spans="2:29">
      <c r="B33016" s="136"/>
      <c r="E33016" s="136"/>
      <c r="H33016" s="136"/>
      <c r="K33016" s="136"/>
      <c r="O33016" s="136"/>
      <c r="T33016" s="136"/>
      <c r="W33016" s="136"/>
      <c r="Z33016" s="136"/>
      <c r="AC33016" s="136"/>
    </row>
    <row r="33017" spans="2:29">
      <c r="B33017" s="136"/>
      <c r="E33017" s="136"/>
      <c r="H33017" s="136"/>
      <c r="K33017" s="136"/>
      <c r="O33017" s="136"/>
      <c r="T33017" s="136"/>
      <c r="W33017" s="136"/>
      <c r="Z33017" s="136"/>
      <c r="AC33017" s="136"/>
    </row>
    <row r="33018" spans="2:29">
      <c r="B33018" s="136"/>
      <c r="E33018" s="136"/>
      <c r="H33018" s="136"/>
      <c r="K33018" s="136"/>
      <c r="O33018" s="136"/>
      <c r="T33018" s="136"/>
      <c r="W33018" s="136"/>
      <c r="Z33018" s="136"/>
      <c r="AC33018" s="136"/>
    </row>
    <row r="33019" spans="2:29">
      <c r="B33019" s="136"/>
      <c r="E33019" s="136"/>
      <c r="H33019" s="136"/>
      <c r="K33019" s="136"/>
      <c r="O33019" s="136"/>
      <c r="T33019" s="136"/>
      <c r="W33019" s="136"/>
      <c r="Z33019" s="136"/>
      <c r="AC33019" s="136"/>
    </row>
    <row r="33020" spans="2:29">
      <c r="B33020" s="136"/>
      <c r="E33020" s="136"/>
      <c r="H33020" s="136"/>
      <c r="K33020" s="136"/>
      <c r="O33020" s="136"/>
      <c r="T33020" s="136"/>
      <c r="W33020" s="136"/>
      <c r="Z33020" s="136"/>
      <c r="AC33020" s="136"/>
    </row>
    <row r="33021" spans="2:29">
      <c r="B33021" s="136"/>
      <c r="E33021" s="136"/>
      <c r="H33021" s="136"/>
      <c r="K33021" s="136"/>
      <c r="O33021" s="136"/>
      <c r="T33021" s="136"/>
      <c r="W33021" s="136"/>
      <c r="Z33021" s="136"/>
      <c r="AC33021" s="136"/>
    </row>
    <row r="33022" spans="2:29">
      <c r="B33022" s="136"/>
      <c r="E33022" s="136"/>
      <c r="H33022" s="136"/>
      <c r="K33022" s="136"/>
      <c r="O33022" s="136"/>
      <c r="T33022" s="136"/>
      <c r="W33022" s="136"/>
      <c r="Z33022" s="136"/>
      <c r="AC33022" s="136"/>
    </row>
    <row r="33023" spans="2:29">
      <c r="B33023" s="136"/>
      <c r="E33023" s="136"/>
      <c r="H33023" s="136"/>
      <c r="K33023" s="136"/>
      <c r="O33023" s="136"/>
      <c r="T33023" s="136"/>
      <c r="W33023" s="136"/>
      <c r="Z33023" s="136"/>
      <c r="AC33023" s="136"/>
    </row>
    <row r="33024" spans="2:29">
      <c r="B33024" s="136"/>
      <c r="E33024" s="136"/>
      <c r="H33024" s="136"/>
      <c r="K33024" s="136"/>
      <c r="O33024" s="136"/>
      <c r="T33024" s="136"/>
      <c r="W33024" s="136"/>
      <c r="Z33024" s="136"/>
      <c r="AC33024" s="136"/>
    </row>
    <row r="33025" spans="2:29">
      <c r="B33025" s="136"/>
      <c r="E33025" s="136"/>
      <c r="H33025" s="136"/>
      <c r="K33025" s="136"/>
      <c r="O33025" s="136"/>
      <c r="T33025" s="136"/>
      <c r="W33025" s="136"/>
      <c r="Z33025" s="136"/>
      <c r="AC33025" s="136"/>
    </row>
    <row r="33026" spans="2:29">
      <c r="B33026" s="136"/>
      <c r="E33026" s="136"/>
      <c r="H33026" s="136"/>
      <c r="K33026" s="136"/>
      <c r="O33026" s="136"/>
      <c r="T33026" s="136"/>
      <c r="W33026" s="136"/>
      <c r="Z33026" s="136"/>
      <c r="AC33026" s="136"/>
    </row>
    <row r="33027" spans="2:29">
      <c r="B33027" s="136"/>
      <c r="E33027" s="136"/>
      <c r="H33027" s="136"/>
      <c r="K33027" s="136"/>
      <c r="O33027" s="136"/>
      <c r="T33027" s="136"/>
      <c r="W33027" s="136"/>
      <c r="Z33027" s="136"/>
      <c r="AC33027" s="136"/>
    </row>
    <row r="33028" spans="2:29">
      <c r="B33028" s="136"/>
      <c r="E33028" s="136"/>
      <c r="H33028" s="136"/>
      <c r="K33028" s="136"/>
      <c r="O33028" s="136"/>
      <c r="T33028" s="136"/>
      <c r="W33028" s="136"/>
      <c r="Z33028" s="136"/>
      <c r="AC33028" s="136"/>
    </row>
    <row r="33029" spans="2:29">
      <c r="B33029" s="136"/>
      <c r="E33029" s="136"/>
      <c r="H33029" s="136"/>
      <c r="K33029" s="136"/>
      <c r="O33029" s="136"/>
      <c r="T33029" s="136"/>
      <c r="W33029" s="136"/>
      <c r="Z33029" s="136"/>
      <c r="AC33029" s="136"/>
    </row>
    <row r="33030" spans="2:29">
      <c r="B33030" s="136"/>
      <c r="E33030" s="136"/>
      <c r="H33030" s="136"/>
      <c r="K33030" s="136"/>
      <c r="O33030" s="136"/>
      <c r="T33030" s="136"/>
      <c r="W33030" s="136"/>
      <c r="Z33030" s="136"/>
      <c r="AC33030" s="136"/>
    </row>
    <row r="33031" spans="2:29">
      <c r="B33031" s="136"/>
      <c r="E33031" s="136"/>
      <c r="H33031" s="136"/>
      <c r="K33031" s="136"/>
      <c r="O33031" s="136"/>
      <c r="T33031" s="136"/>
      <c r="W33031" s="136"/>
      <c r="Z33031" s="136"/>
      <c r="AC33031" s="136"/>
    </row>
    <row r="33032" spans="2:29">
      <c r="B33032" s="136"/>
      <c r="E33032" s="136"/>
      <c r="H33032" s="136"/>
      <c r="K33032" s="136"/>
      <c r="O33032" s="136"/>
      <c r="T33032" s="136"/>
      <c r="W33032" s="136"/>
      <c r="Z33032" s="136"/>
      <c r="AC33032" s="136"/>
    </row>
    <row r="33033" spans="2:29">
      <c r="B33033" s="136"/>
      <c r="E33033" s="136"/>
      <c r="H33033" s="136"/>
      <c r="K33033" s="136"/>
      <c r="O33033" s="136"/>
      <c r="T33033" s="136"/>
      <c r="W33033" s="136"/>
      <c r="Z33033" s="136"/>
      <c r="AC33033" s="136"/>
    </row>
    <row r="33034" spans="2:29">
      <c r="B33034" s="136"/>
      <c r="E33034" s="136"/>
      <c r="H33034" s="136"/>
      <c r="K33034" s="136"/>
      <c r="O33034" s="136"/>
      <c r="T33034" s="136"/>
      <c r="W33034" s="136"/>
      <c r="Z33034" s="136"/>
      <c r="AC33034" s="136"/>
    </row>
    <row r="33035" spans="2:29">
      <c r="B33035" s="136"/>
      <c r="E33035" s="136"/>
      <c r="H33035" s="136"/>
      <c r="K33035" s="136"/>
      <c r="O33035" s="136"/>
      <c r="T33035" s="136"/>
      <c r="W33035" s="136"/>
      <c r="Z33035" s="136"/>
      <c r="AC33035" s="136"/>
    </row>
    <row r="33036" spans="2:29">
      <c r="B33036" s="136"/>
      <c r="E33036" s="136"/>
      <c r="H33036" s="136"/>
      <c r="K33036" s="136"/>
      <c r="O33036" s="136"/>
      <c r="T33036" s="136"/>
      <c r="W33036" s="136"/>
      <c r="Z33036" s="136"/>
      <c r="AC33036" s="136"/>
    </row>
    <row r="33037" spans="2:29">
      <c r="B33037" s="136"/>
      <c r="E33037" s="136"/>
      <c r="H33037" s="136"/>
      <c r="K33037" s="136"/>
      <c r="O33037" s="136"/>
      <c r="T33037" s="136"/>
      <c r="W33037" s="136"/>
      <c r="Z33037" s="136"/>
      <c r="AC33037" s="136"/>
    </row>
    <row r="33038" spans="2:29">
      <c r="B33038" s="136"/>
      <c r="E33038" s="136"/>
      <c r="H33038" s="136"/>
      <c r="K33038" s="136"/>
      <c r="O33038" s="136"/>
      <c r="T33038" s="136"/>
      <c r="W33038" s="136"/>
      <c r="Z33038" s="136"/>
      <c r="AC33038" s="136"/>
    </row>
    <row r="33039" spans="2:29">
      <c r="B33039" s="136"/>
      <c r="E33039" s="136"/>
      <c r="H33039" s="136"/>
      <c r="K33039" s="136"/>
      <c r="O33039" s="136"/>
      <c r="T33039" s="136"/>
      <c r="W33039" s="136"/>
      <c r="Z33039" s="136"/>
      <c r="AC33039" s="136"/>
    </row>
    <row r="33040" spans="2:29">
      <c r="B33040" s="136"/>
      <c r="E33040" s="136"/>
      <c r="H33040" s="136"/>
      <c r="K33040" s="136"/>
      <c r="O33040" s="136"/>
      <c r="T33040" s="136"/>
      <c r="W33040" s="136"/>
      <c r="Z33040" s="136"/>
      <c r="AC33040" s="136"/>
    </row>
    <row r="33041" spans="2:29">
      <c r="B33041" s="136"/>
      <c r="E33041" s="136"/>
      <c r="H33041" s="136"/>
      <c r="K33041" s="136"/>
      <c r="O33041" s="136"/>
      <c r="T33041" s="136"/>
      <c r="W33041" s="136"/>
      <c r="Z33041" s="136"/>
      <c r="AC33041" s="136"/>
    </row>
    <row r="33042" spans="2:29">
      <c r="B33042" s="136"/>
      <c r="E33042" s="136"/>
      <c r="H33042" s="136"/>
      <c r="K33042" s="136"/>
      <c r="O33042" s="136"/>
      <c r="T33042" s="136"/>
      <c r="W33042" s="136"/>
      <c r="Z33042" s="136"/>
      <c r="AC33042" s="136"/>
    </row>
    <row r="33043" spans="2:29">
      <c r="B33043" s="136"/>
      <c r="E33043" s="136"/>
      <c r="H33043" s="136"/>
      <c r="K33043" s="136"/>
      <c r="O33043" s="136"/>
      <c r="T33043" s="136"/>
      <c r="W33043" s="136"/>
      <c r="Z33043" s="136"/>
      <c r="AC33043" s="136"/>
    </row>
    <row r="33044" spans="2:29">
      <c r="B33044" s="136"/>
      <c r="E33044" s="136"/>
      <c r="H33044" s="136"/>
      <c r="K33044" s="136"/>
      <c r="O33044" s="136"/>
      <c r="T33044" s="136"/>
      <c r="W33044" s="136"/>
      <c r="Z33044" s="136"/>
      <c r="AC33044" s="136"/>
    </row>
    <row r="33045" spans="2:29">
      <c r="B33045" s="136"/>
      <c r="E33045" s="136"/>
      <c r="H33045" s="136"/>
      <c r="K33045" s="136"/>
      <c r="O33045" s="136"/>
      <c r="T33045" s="136"/>
      <c r="W33045" s="136"/>
      <c r="Z33045" s="136"/>
      <c r="AC33045" s="136"/>
    </row>
    <row r="33046" spans="2:29">
      <c r="B33046" s="136"/>
      <c r="E33046" s="136"/>
      <c r="H33046" s="136"/>
      <c r="K33046" s="136"/>
      <c r="O33046" s="136"/>
      <c r="T33046" s="136"/>
      <c r="W33046" s="136"/>
      <c r="Z33046" s="136"/>
      <c r="AC33046" s="136"/>
    </row>
    <row r="33047" spans="2:29">
      <c r="B33047" s="136"/>
      <c r="E33047" s="136"/>
      <c r="H33047" s="136"/>
      <c r="K33047" s="136"/>
      <c r="O33047" s="136"/>
      <c r="T33047" s="136"/>
      <c r="W33047" s="136"/>
      <c r="Z33047" s="136"/>
      <c r="AC33047" s="136"/>
    </row>
    <row r="33048" spans="2:29">
      <c r="B33048" s="136"/>
      <c r="E33048" s="136"/>
      <c r="H33048" s="136"/>
      <c r="K33048" s="136"/>
      <c r="O33048" s="136"/>
      <c r="T33048" s="136"/>
      <c r="W33048" s="136"/>
      <c r="Z33048" s="136"/>
      <c r="AC33048" s="136"/>
    </row>
    <row r="33049" spans="2:29">
      <c r="B33049" s="136"/>
      <c r="E33049" s="136"/>
      <c r="H33049" s="136"/>
      <c r="K33049" s="136"/>
      <c r="O33049" s="136"/>
      <c r="T33049" s="136"/>
      <c r="W33049" s="136"/>
      <c r="Z33049" s="136"/>
      <c r="AC33049" s="136"/>
    </row>
    <row r="33050" spans="2:29">
      <c r="B33050" s="136"/>
      <c r="E33050" s="136"/>
      <c r="H33050" s="136"/>
      <c r="K33050" s="136"/>
      <c r="O33050" s="136"/>
      <c r="T33050" s="136"/>
      <c r="W33050" s="136"/>
      <c r="Z33050" s="136"/>
      <c r="AC33050" s="136"/>
    </row>
    <row r="33051" spans="2:29">
      <c r="B33051" s="136"/>
      <c r="E33051" s="136"/>
      <c r="H33051" s="136"/>
      <c r="K33051" s="136"/>
      <c r="O33051" s="136"/>
      <c r="T33051" s="136"/>
      <c r="W33051" s="136"/>
      <c r="Z33051" s="136"/>
      <c r="AC33051" s="136"/>
    </row>
    <row r="33052" spans="2:29">
      <c r="B33052" s="136"/>
      <c r="E33052" s="136"/>
      <c r="H33052" s="136"/>
      <c r="K33052" s="136"/>
      <c r="O33052" s="136"/>
      <c r="T33052" s="136"/>
      <c r="W33052" s="136"/>
      <c r="Z33052" s="136"/>
      <c r="AC33052" s="136"/>
    </row>
    <row r="33053" spans="2:29">
      <c r="B33053" s="136"/>
      <c r="E33053" s="136"/>
      <c r="H33053" s="136"/>
      <c r="K33053" s="136"/>
      <c r="O33053" s="136"/>
      <c r="T33053" s="136"/>
      <c r="W33053" s="136"/>
      <c r="Z33053" s="136"/>
      <c r="AC33053" s="136"/>
    </row>
    <row r="33054" spans="2:29">
      <c r="B33054" s="136"/>
      <c r="E33054" s="136"/>
      <c r="H33054" s="136"/>
      <c r="K33054" s="136"/>
      <c r="O33054" s="136"/>
      <c r="T33054" s="136"/>
      <c r="W33054" s="136"/>
      <c r="Z33054" s="136"/>
      <c r="AC33054" s="136"/>
    </row>
    <row r="33055" spans="2:29">
      <c r="B33055" s="136"/>
      <c r="E33055" s="136"/>
      <c r="H33055" s="136"/>
      <c r="K33055" s="136"/>
      <c r="O33055" s="136"/>
      <c r="T33055" s="136"/>
      <c r="W33055" s="136"/>
      <c r="Z33055" s="136"/>
      <c r="AC33055" s="136"/>
    </row>
    <row r="33056" spans="2:29">
      <c r="B33056" s="136"/>
      <c r="E33056" s="136"/>
      <c r="H33056" s="136"/>
      <c r="K33056" s="136"/>
      <c r="O33056" s="136"/>
      <c r="T33056" s="136"/>
      <c r="W33056" s="136"/>
      <c r="Z33056" s="136"/>
      <c r="AC33056" s="136"/>
    </row>
    <row r="33057" spans="2:29">
      <c r="B33057" s="136"/>
      <c r="E33057" s="136"/>
      <c r="H33057" s="136"/>
      <c r="K33057" s="136"/>
      <c r="O33057" s="136"/>
      <c r="T33057" s="136"/>
      <c r="W33057" s="136"/>
      <c r="Z33057" s="136"/>
      <c r="AC33057" s="136"/>
    </row>
    <row r="33058" spans="2:29">
      <c r="B33058" s="136"/>
      <c r="E33058" s="136"/>
      <c r="H33058" s="136"/>
      <c r="K33058" s="136"/>
      <c r="O33058" s="136"/>
      <c r="T33058" s="136"/>
      <c r="W33058" s="136"/>
      <c r="Z33058" s="136"/>
      <c r="AC33058" s="136"/>
    </row>
    <row r="33059" spans="2:29">
      <c r="B33059" s="136"/>
      <c r="E33059" s="136"/>
      <c r="H33059" s="136"/>
      <c r="K33059" s="136"/>
      <c r="O33059" s="136"/>
      <c r="T33059" s="136"/>
      <c r="W33059" s="136"/>
      <c r="Z33059" s="136"/>
      <c r="AC33059" s="136"/>
    </row>
    <row r="33060" spans="2:29">
      <c r="B33060" s="136"/>
      <c r="E33060" s="136"/>
      <c r="H33060" s="136"/>
      <c r="K33060" s="136"/>
      <c r="O33060" s="136"/>
      <c r="T33060" s="136"/>
      <c r="W33060" s="136"/>
      <c r="Z33060" s="136"/>
      <c r="AC33060" s="136"/>
    </row>
    <row r="33061" spans="2:29">
      <c r="B33061" s="136"/>
      <c r="E33061" s="136"/>
      <c r="H33061" s="136"/>
      <c r="K33061" s="136"/>
      <c r="O33061" s="136"/>
      <c r="T33061" s="136"/>
      <c r="W33061" s="136"/>
      <c r="Z33061" s="136"/>
      <c r="AC33061" s="136"/>
    </row>
    <row r="33062" spans="2:29">
      <c r="B33062" s="136"/>
      <c r="E33062" s="136"/>
      <c r="H33062" s="136"/>
      <c r="K33062" s="136"/>
      <c r="O33062" s="136"/>
      <c r="T33062" s="136"/>
      <c r="W33062" s="136"/>
      <c r="Z33062" s="136"/>
      <c r="AC33062" s="136"/>
    </row>
    <row r="33063" spans="2:29">
      <c r="B33063" s="136"/>
      <c r="E33063" s="136"/>
      <c r="H33063" s="136"/>
      <c r="K33063" s="136"/>
      <c r="O33063" s="136"/>
      <c r="T33063" s="136"/>
      <c r="W33063" s="136"/>
      <c r="Z33063" s="136"/>
      <c r="AC33063" s="136"/>
    </row>
    <row r="33064" spans="2:29">
      <c r="B33064" s="136"/>
      <c r="E33064" s="136"/>
      <c r="H33064" s="136"/>
      <c r="K33064" s="136"/>
      <c r="O33064" s="136"/>
      <c r="T33064" s="136"/>
      <c r="W33064" s="136"/>
      <c r="Z33064" s="136"/>
      <c r="AC33064" s="136"/>
    </row>
    <row r="33065" spans="2:29">
      <c r="B33065" s="136"/>
      <c r="E33065" s="136"/>
      <c r="H33065" s="136"/>
      <c r="K33065" s="136"/>
      <c r="O33065" s="136"/>
      <c r="T33065" s="136"/>
      <c r="W33065" s="136"/>
      <c r="Z33065" s="136"/>
      <c r="AC33065" s="136"/>
    </row>
    <row r="33066" spans="2:29">
      <c r="B33066" s="136"/>
      <c r="E33066" s="136"/>
      <c r="H33066" s="136"/>
      <c r="K33066" s="136"/>
      <c r="O33066" s="136"/>
      <c r="T33066" s="136"/>
      <c r="W33066" s="136"/>
      <c r="Z33066" s="136"/>
      <c r="AC33066" s="136"/>
    </row>
    <row r="33067" spans="2:29">
      <c r="B33067" s="136"/>
      <c r="E33067" s="136"/>
      <c r="H33067" s="136"/>
      <c r="K33067" s="136"/>
      <c r="O33067" s="136"/>
      <c r="T33067" s="136"/>
      <c r="W33067" s="136"/>
      <c r="Z33067" s="136"/>
      <c r="AC33067" s="136"/>
    </row>
    <row r="33068" spans="2:29">
      <c r="B33068" s="136"/>
      <c r="E33068" s="136"/>
      <c r="H33068" s="136"/>
      <c r="K33068" s="136"/>
      <c r="O33068" s="136"/>
      <c r="T33068" s="136"/>
      <c r="W33068" s="136"/>
      <c r="Z33068" s="136"/>
      <c r="AC33068" s="136"/>
    </row>
    <row r="33069" spans="2:29">
      <c r="B33069" s="136"/>
      <c r="E33069" s="136"/>
      <c r="H33069" s="136"/>
      <c r="K33069" s="136"/>
      <c r="O33069" s="136"/>
      <c r="T33069" s="136"/>
      <c r="W33069" s="136"/>
      <c r="Z33069" s="136"/>
      <c r="AC33069" s="136"/>
    </row>
    <row r="33070" spans="2:29">
      <c r="B33070" s="136"/>
      <c r="E33070" s="136"/>
      <c r="H33070" s="136"/>
      <c r="K33070" s="136"/>
      <c r="O33070" s="136"/>
      <c r="T33070" s="136"/>
      <c r="W33070" s="136"/>
      <c r="Z33070" s="136"/>
      <c r="AC33070" s="136"/>
    </row>
    <row r="33071" spans="2:29">
      <c r="B33071" s="136"/>
      <c r="E33071" s="136"/>
      <c r="H33071" s="136"/>
      <c r="K33071" s="136"/>
      <c r="O33071" s="136"/>
      <c r="T33071" s="136"/>
      <c r="W33071" s="136"/>
      <c r="Z33071" s="136"/>
      <c r="AC33071" s="136"/>
    </row>
    <row r="33072" spans="2:29">
      <c r="B33072" s="136"/>
      <c r="E33072" s="136"/>
      <c r="H33072" s="136"/>
      <c r="K33072" s="136"/>
      <c r="O33072" s="136"/>
      <c r="T33072" s="136"/>
      <c r="W33072" s="136"/>
      <c r="Z33072" s="136"/>
      <c r="AC33072" s="136"/>
    </row>
    <row r="33073" spans="2:29">
      <c r="B33073" s="136"/>
      <c r="E33073" s="136"/>
      <c r="H33073" s="136"/>
      <c r="K33073" s="136"/>
      <c r="O33073" s="136"/>
      <c r="T33073" s="136"/>
      <c r="W33073" s="136"/>
      <c r="Z33073" s="136"/>
      <c r="AC33073" s="136"/>
    </row>
    <row r="33074" spans="2:29">
      <c r="B33074" s="136"/>
      <c r="E33074" s="136"/>
      <c r="H33074" s="136"/>
      <c r="K33074" s="136"/>
      <c r="O33074" s="136"/>
      <c r="T33074" s="136"/>
      <c r="W33074" s="136"/>
      <c r="Z33074" s="136"/>
      <c r="AC33074" s="136"/>
    </row>
    <row r="33075" spans="2:29">
      <c r="B33075" s="136"/>
      <c r="E33075" s="136"/>
      <c r="H33075" s="136"/>
      <c r="K33075" s="136"/>
      <c r="O33075" s="136"/>
      <c r="T33075" s="136"/>
      <c r="W33075" s="136"/>
      <c r="Z33075" s="136"/>
      <c r="AC33075" s="136"/>
    </row>
    <row r="33076" spans="2:29">
      <c r="B33076" s="136"/>
      <c r="E33076" s="136"/>
      <c r="H33076" s="136"/>
      <c r="K33076" s="136"/>
      <c r="O33076" s="136"/>
      <c r="T33076" s="136"/>
      <c r="W33076" s="136"/>
      <c r="Z33076" s="136"/>
      <c r="AC33076" s="136"/>
    </row>
    <row r="33077" spans="2:29">
      <c r="B33077" s="136"/>
      <c r="E33077" s="136"/>
      <c r="H33077" s="136"/>
      <c r="K33077" s="136"/>
      <c r="O33077" s="136"/>
      <c r="T33077" s="136"/>
      <c r="W33077" s="136"/>
      <c r="Z33077" s="136"/>
      <c r="AC33077" s="136"/>
    </row>
    <row r="33078" spans="2:29">
      <c r="B33078" s="136"/>
      <c r="E33078" s="136"/>
      <c r="H33078" s="136"/>
      <c r="K33078" s="136"/>
      <c r="O33078" s="136"/>
      <c r="T33078" s="136"/>
      <c r="W33078" s="136"/>
      <c r="Z33078" s="136"/>
      <c r="AC33078" s="136"/>
    </row>
    <row r="33079" spans="2:29">
      <c r="B33079" s="136"/>
      <c r="E33079" s="136"/>
      <c r="H33079" s="136"/>
      <c r="K33079" s="136"/>
      <c r="O33079" s="136"/>
      <c r="T33079" s="136"/>
      <c r="W33079" s="136"/>
      <c r="Z33079" s="136"/>
      <c r="AC33079" s="136"/>
    </row>
    <row r="33080" spans="2:29">
      <c r="B33080" s="136"/>
      <c r="E33080" s="136"/>
      <c r="H33080" s="136"/>
      <c r="K33080" s="136"/>
      <c r="O33080" s="136"/>
      <c r="T33080" s="136"/>
      <c r="W33080" s="136"/>
      <c r="Z33080" s="136"/>
      <c r="AC33080" s="136"/>
    </row>
    <row r="33081" spans="2:29">
      <c r="B33081" s="136"/>
      <c r="E33081" s="136"/>
      <c r="H33081" s="136"/>
      <c r="K33081" s="136"/>
      <c r="O33081" s="136"/>
      <c r="T33081" s="136"/>
      <c r="W33081" s="136"/>
      <c r="Z33081" s="136"/>
      <c r="AC33081" s="136"/>
    </row>
    <row r="33082" spans="2:29">
      <c r="B33082" s="136"/>
      <c r="E33082" s="136"/>
      <c r="H33082" s="136"/>
      <c r="K33082" s="136"/>
      <c r="O33082" s="136"/>
      <c r="T33082" s="136"/>
      <c r="W33082" s="136"/>
      <c r="Z33082" s="136"/>
      <c r="AC33082" s="136"/>
    </row>
    <row r="33083" spans="2:29">
      <c r="B33083" s="136"/>
      <c r="E33083" s="136"/>
      <c r="H33083" s="136"/>
      <c r="K33083" s="136"/>
      <c r="O33083" s="136"/>
      <c r="T33083" s="136"/>
      <c r="W33083" s="136"/>
      <c r="Z33083" s="136"/>
      <c r="AC33083" s="136"/>
    </row>
    <row r="33084" spans="2:29">
      <c r="B33084" s="136"/>
      <c r="E33084" s="136"/>
      <c r="H33084" s="136"/>
      <c r="K33084" s="136"/>
      <c r="O33084" s="136"/>
      <c r="T33084" s="136"/>
      <c r="W33084" s="136"/>
      <c r="Z33084" s="136"/>
      <c r="AC33084" s="136"/>
    </row>
    <row r="33085" spans="2:29">
      <c r="B33085" s="136"/>
      <c r="E33085" s="136"/>
      <c r="H33085" s="136"/>
      <c r="K33085" s="136"/>
      <c r="O33085" s="136"/>
      <c r="T33085" s="136"/>
      <c r="W33085" s="136"/>
      <c r="Z33085" s="136"/>
      <c r="AC33085" s="136"/>
    </row>
    <row r="33086" spans="2:29">
      <c r="B33086" s="136"/>
      <c r="E33086" s="136"/>
      <c r="H33086" s="136"/>
      <c r="K33086" s="136"/>
      <c r="O33086" s="136"/>
      <c r="T33086" s="136"/>
      <c r="W33086" s="136"/>
      <c r="Z33086" s="136"/>
      <c r="AC33086" s="136"/>
    </row>
    <row r="33087" spans="2:29">
      <c r="B33087" s="136"/>
      <c r="E33087" s="136"/>
      <c r="H33087" s="136"/>
      <c r="K33087" s="136"/>
      <c r="O33087" s="136"/>
      <c r="T33087" s="136"/>
      <c r="W33087" s="136"/>
      <c r="Z33087" s="136"/>
      <c r="AC33087" s="136"/>
    </row>
    <row r="33088" spans="2:29">
      <c r="B33088" s="136"/>
      <c r="E33088" s="136"/>
      <c r="H33088" s="136"/>
      <c r="K33088" s="136"/>
      <c r="O33088" s="136"/>
      <c r="T33088" s="136"/>
      <c r="W33088" s="136"/>
      <c r="Z33088" s="136"/>
      <c r="AC33088" s="136"/>
    </row>
    <row r="33089" spans="2:29">
      <c r="B33089" s="136"/>
      <c r="E33089" s="136"/>
      <c r="H33089" s="136"/>
      <c r="K33089" s="136"/>
      <c r="O33089" s="136"/>
      <c r="T33089" s="136"/>
      <c r="W33089" s="136"/>
      <c r="Z33089" s="136"/>
      <c r="AC33089" s="136"/>
    </row>
    <row r="33090" spans="2:29">
      <c r="B33090" s="136"/>
      <c r="E33090" s="136"/>
      <c r="H33090" s="136"/>
      <c r="K33090" s="136"/>
      <c r="O33090" s="136"/>
      <c r="T33090" s="136"/>
      <c r="W33090" s="136"/>
      <c r="Z33090" s="136"/>
      <c r="AC33090" s="136"/>
    </row>
    <row r="33091" spans="2:29">
      <c r="B33091" s="136"/>
      <c r="E33091" s="136"/>
      <c r="H33091" s="136"/>
      <c r="K33091" s="136"/>
      <c r="O33091" s="136"/>
      <c r="T33091" s="136"/>
      <c r="W33091" s="136"/>
      <c r="Z33091" s="136"/>
      <c r="AC33091" s="136"/>
    </row>
    <row r="33092" spans="2:29">
      <c r="B33092" s="136"/>
      <c r="E33092" s="136"/>
      <c r="H33092" s="136"/>
      <c r="K33092" s="136"/>
      <c r="O33092" s="136"/>
      <c r="T33092" s="136"/>
      <c r="W33092" s="136"/>
      <c r="Z33092" s="136"/>
      <c r="AC33092" s="136"/>
    </row>
    <row r="33093" spans="2:29">
      <c r="B33093" s="136"/>
      <c r="E33093" s="136"/>
      <c r="H33093" s="136"/>
      <c r="K33093" s="136"/>
      <c r="O33093" s="136"/>
      <c r="T33093" s="136"/>
      <c r="W33093" s="136"/>
      <c r="Z33093" s="136"/>
      <c r="AC33093" s="136"/>
    </row>
    <row r="33094" spans="2:29">
      <c r="B33094" s="136"/>
      <c r="E33094" s="136"/>
      <c r="H33094" s="136"/>
      <c r="K33094" s="136"/>
      <c r="O33094" s="136"/>
      <c r="T33094" s="136"/>
      <c r="W33094" s="136"/>
      <c r="Z33094" s="136"/>
      <c r="AC33094" s="136"/>
    </row>
    <row r="33095" spans="2:29">
      <c r="B33095" s="136"/>
      <c r="E33095" s="136"/>
      <c r="H33095" s="136"/>
      <c r="K33095" s="136"/>
      <c r="O33095" s="136"/>
      <c r="T33095" s="136"/>
      <c r="W33095" s="136"/>
      <c r="Z33095" s="136"/>
      <c r="AC33095" s="136"/>
    </row>
    <row r="33096" spans="2:29">
      <c r="B33096" s="136"/>
      <c r="E33096" s="136"/>
      <c r="H33096" s="136"/>
      <c r="K33096" s="136"/>
      <c r="O33096" s="136"/>
      <c r="T33096" s="136"/>
      <c r="W33096" s="136"/>
      <c r="Z33096" s="136"/>
      <c r="AC33096" s="136"/>
    </row>
    <row r="33097" spans="2:29">
      <c r="B33097" s="136"/>
      <c r="E33097" s="136"/>
      <c r="H33097" s="136"/>
      <c r="K33097" s="136"/>
      <c r="O33097" s="136"/>
      <c r="T33097" s="136"/>
      <c r="W33097" s="136"/>
      <c r="Z33097" s="136"/>
      <c r="AC33097" s="136"/>
    </row>
    <row r="33098" spans="2:29">
      <c r="B33098" s="136"/>
      <c r="E33098" s="136"/>
      <c r="H33098" s="136"/>
      <c r="K33098" s="136"/>
      <c r="O33098" s="136"/>
      <c r="T33098" s="136"/>
      <c r="W33098" s="136"/>
      <c r="Z33098" s="136"/>
      <c r="AC33098" s="136"/>
    </row>
    <row r="33099" spans="2:29">
      <c r="B33099" s="136"/>
      <c r="E33099" s="136"/>
      <c r="H33099" s="136"/>
      <c r="K33099" s="136"/>
      <c r="O33099" s="136"/>
      <c r="T33099" s="136"/>
      <c r="W33099" s="136"/>
      <c r="Z33099" s="136"/>
      <c r="AC33099" s="136"/>
    </row>
    <row r="33100" spans="2:29">
      <c r="B33100" s="136"/>
      <c r="E33100" s="136"/>
      <c r="H33100" s="136"/>
      <c r="K33100" s="136"/>
      <c r="O33100" s="136"/>
      <c r="T33100" s="136"/>
      <c r="W33100" s="136"/>
      <c r="Z33100" s="136"/>
      <c r="AC33100" s="136"/>
    </row>
    <row r="33101" spans="2:29">
      <c r="B33101" s="136"/>
      <c r="E33101" s="136"/>
      <c r="H33101" s="136"/>
      <c r="K33101" s="136"/>
      <c r="O33101" s="136"/>
      <c r="T33101" s="136"/>
      <c r="W33101" s="136"/>
      <c r="Z33101" s="136"/>
      <c r="AC33101" s="136"/>
    </row>
    <row r="33102" spans="2:29">
      <c r="B33102" s="136"/>
      <c r="E33102" s="136"/>
      <c r="H33102" s="136"/>
      <c r="K33102" s="136"/>
      <c r="O33102" s="136"/>
      <c r="T33102" s="136"/>
      <c r="W33102" s="136"/>
      <c r="Z33102" s="136"/>
      <c r="AC33102" s="136"/>
    </row>
    <row r="33103" spans="2:29">
      <c r="B33103" s="136"/>
      <c r="E33103" s="136"/>
      <c r="H33103" s="136"/>
      <c r="K33103" s="136"/>
      <c r="O33103" s="136"/>
      <c r="T33103" s="136"/>
      <c r="W33103" s="136"/>
      <c r="Z33103" s="136"/>
      <c r="AC33103" s="136"/>
    </row>
    <row r="33104" spans="2:29">
      <c r="B33104" s="136"/>
      <c r="E33104" s="136"/>
      <c r="H33104" s="136"/>
      <c r="K33104" s="136"/>
      <c r="O33104" s="136"/>
      <c r="T33104" s="136"/>
      <c r="W33104" s="136"/>
      <c r="Z33104" s="136"/>
      <c r="AC33104" s="136"/>
    </row>
    <row r="33105" spans="2:29">
      <c r="B33105" s="136"/>
      <c r="E33105" s="136"/>
      <c r="H33105" s="136"/>
      <c r="K33105" s="136"/>
      <c r="O33105" s="136"/>
      <c r="T33105" s="136"/>
      <c r="W33105" s="136"/>
      <c r="Z33105" s="136"/>
      <c r="AC33105" s="136"/>
    </row>
    <row r="33106" spans="2:29">
      <c r="B33106" s="136"/>
      <c r="E33106" s="136"/>
      <c r="H33106" s="136"/>
      <c r="K33106" s="136"/>
      <c r="O33106" s="136"/>
      <c r="T33106" s="136"/>
      <c r="W33106" s="136"/>
      <c r="Z33106" s="136"/>
      <c r="AC33106" s="136"/>
    </row>
    <row r="33107" spans="2:29">
      <c r="B33107" s="136"/>
      <c r="E33107" s="136"/>
      <c r="H33107" s="136"/>
      <c r="K33107" s="136"/>
      <c r="O33107" s="136"/>
      <c r="T33107" s="136"/>
      <c r="W33107" s="136"/>
      <c r="Z33107" s="136"/>
      <c r="AC33107" s="136"/>
    </row>
    <row r="33108" spans="2:29">
      <c r="B33108" s="136"/>
      <c r="E33108" s="136"/>
      <c r="H33108" s="136"/>
      <c r="K33108" s="136"/>
      <c r="O33108" s="136"/>
      <c r="T33108" s="136"/>
      <c r="W33108" s="136"/>
      <c r="Z33108" s="136"/>
      <c r="AC33108" s="136"/>
    </row>
    <row r="33109" spans="2:29">
      <c r="B33109" s="136"/>
      <c r="E33109" s="136"/>
      <c r="H33109" s="136"/>
      <c r="K33109" s="136"/>
      <c r="O33109" s="136"/>
      <c r="T33109" s="136"/>
      <c r="W33109" s="136"/>
      <c r="Z33109" s="136"/>
      <c r="AC33109" s="136"/>
    </row>
    <row r="33110" spans="2:29">
      <c r="B33110" s="136"/>
      <c r="E33110" s="136"/>
      <c r="H33110" s="136"/>
      <c r="K33110" s="136"/>
      <c r="O33110" s="136"/>
      <c r="T33110" s="136"/>
      <c r="W33110" s="136"/>
      <c r="Z33110" s="136"/>
      <c r="AC33110" s="136"/>
    </row>
    <row r="33111" spans="2:29">
      <c r="B33111" s="136"/>
      <c r="E33111" s="136"/>
      <c r="H33111" s="136"/>
      <c r="K33111" s="136"/>
      <c r="O33111" s="136"/>
      <c r="T33111" s="136"/>
      <c r="W33111" s="136"/>
      <c r="Z33111" s="136"/>
      <c r="AC33111" s="136"/>
    </row>
    <row r="33112" spans="2:29">
      <c r="B33112" s="136"/>
      <c r="E33112" s="136"/>
      <c r="H33112" s="136"/>
      <c r="K33112" s="136"/>
      <c r="O33112" s="136"/>
      <c r="T33112" s="136"/>
      <c r="W33112" s="136"/>
      <c r="Z33112" s="136"/>
      <c r="AC33112" s="136"/>
    </row>
    <row r="33113" spans="2:29">
      <c r="B33113" s="136"/>
      <c r="E33113" s="136"/>
      <c r="H33113" s="136"/>
      <c r="K33113" s="136"/>
      <c r="O33113" s="136"/>
      <c r="T33113" s="136"/>
      <c r="W33113" s="136"/>
      <c r="Z33113" s="136"/>
      <c r="AC33113" s="136"/>
    </row>
    <row r="33114" spans="2:29">
      <c r="B33114" s="136"/>
      <c r="E33114" s="136"/>
      <c r="H33114" s="136"/>
      <c r="K33114" s="136"/>
      <c r="O33114" s="136"/>
      <c r="T33114" s="136"/>
      <c r="W33114" s="136"/>
      <c r="Z33114" s="136"/>
      <c r="AC33114" s="136"/>
    </row>
    <row r="33115" spans="2:29">
      <c r="B33115" s="136"/>
      <c r="E33115" s="136"/>
      <c r="H33115" s="136"/>
      <c r="K33115" s="136"/>
      <c r="O33115" s="136"/>
      <c r="T33115" s="136"/>
      <c r="W33115" s="136"/>
      <c r="Z33115" s="136"/>
      <c r="AC33115" s="136"/>
    </row>
    <row r="33116" spans="2:29">
      <c r="B33116" s="136"/>
      <c r="E33116" s="136"/>
      <c r="H33116" s="136"/>
      <c r="K33116" s="136"/>
      <c r="O33116" s="136"/>
      <c r="T33116" s="136"/>
      <c r="W33116" s="136"/>
      <c r="Z33116" s="136"/>
      <c r="AC33116" s="136"/>
    </row>
    <row r="33117" spans="2:29">
      <c r="B33117" s="136"/>
      <c r="E33117" s="136"/>
      <c r="H33117" s="136"/>
      <c r="K33117" s="136"/>
      <c r="O33117" s="136"/>
      <c r="T33117" s="136"/>
      <c r="W33117" s="136"/>
      <c r="Z33117" s="136"/>
      <c r="AC33117" s="136"/>
    </row>
    <row r="33118" spans="2:29">
      <c r="B33118" s="136"/>
      <c r="E33118" s="136"/>
      <c r="H33118" s="136"/>
      <c r="K33118" s="136"/>
      <c r="O33118" s="136"/>
      <c r="T33118" s="136"/>
      <c r="W33118" s="136"/>
      <c r="Z33118" s="136"/>
      <c r="AC33118" s="136"/>
    </row>
    <row r="33119" spans="2:29">
      <c r="B33119" s="136"/>
      <c r="E33119" s="136"/>
      <c r="H33119" s="136"/>
      <c r="K33119" s="136"/>
      <c r="O33119" s="136"/>
      <c r="T33119" s="136"/>
      <c r="W33119" s="136"/>
      <c r="Z33119" s="136"/>
      <c r="AC33119" s="136"/>
    </row>
    <row r="33120" spans="2:29">
      <c r="B33120" s="136"/>
      <c r="E33120" s="136"/>
      <c r="H33120" s="136"/>
      <c r="K33120" s="136"/>
      <c r="O33120" s="136"/>
      <c r="T33120" s="136"/>
      <c r="W33120" s="136"/>
      <c r="Z33120" s="136"/>
      <c r="AC33120" s="136"/>
    </row>
    <row r="33121" spans="2:29">
      <c r="B33121" s="136"/>
      <c r="E33121" s="136"/>
      <c r="H33121" s="136"/>
      <c r="K33121" s="136"/>
      <c r="O33121" s="136"/>
      <c r="T33121" s="136"/>
      <c r="W33121" s="136"/>
      <c r="Z33121" s="136"/>
      <c r="AC33121" s="136"/>
    </row>
    <row r="33122" spans="2:29">
      <c r="B33122" s="136"/>
      <c r="E33122" s="136"/>
      <c r="H33122" s="136"/>
      <c r="K33122" s="136"/>
      <c r="O33122" s="136"/>
      <c r="T33122" s="136"/>
      <c r="W33122" s="136"/>
      <c r="Z33122" s="136"/>
      <c r="AC33122" s="136"/>
    </row>
    <row r="33123" spans="2:29">
      <c r="B33123" s="136"/>
      <c r="E33123" s="136"/>
      <c r="H33123" s="136"/>
      <c r="K33123" s="136"/>
      <c r="O33123" s="136"/>
      <c r="T33123" s="136"/>
      <c r="W33123" s="136"/>
      <c r="Z33123" s="136"/>
      <c r="AC33123" s="136"/>
    </row>
    <row r="33124" spans="2:29">
      <c r="B33124" s="136"/>
      <c r="E33124" s="136"/>
      <c r="H33124" s="136"/>
      <c r="K33124" s="136"/>
      <c r="O33124" s="136"/>
      <c r="T33124" s="136"/>
      <c r="W33124" s="136"/>
      <c r="Z33124" s="136"/>
      <c r="AC33124" s="136"/>
    </row>
    <row r="33125" spans="2:29">
      <c r="B33125" s="136"/>
      <c r="E33125" s="136"/>
      <c r="H33125" s="136"/>
      <c r="K33125" s="136"/>
      <c r="O33125" s="136"/>
      <c r="T33125" s="136"/>
      <c r="W33125" s="136"/>
      <c r="Z33125" s="136"/>
      <c r="AC33125" s="136"/>
    </row>
    <row r="33126" spans="2:29">
      <c r="B33126" s="136"/>
      <c r="E33126" s="136"/>
      <c r="H33126" s="136"/>
      <c r="K33126" s="136"/>
      <c r="O33126" s="136"/>
      <c r="T33126" s="136"/>
      <c r="W33126" s="136"/>
      <c r="Z33126" s="136"/>
      <c r="AC33126" s="136"/>
    </row>
    <row r="33127" spans="2:29">
      <c r="B33127" s="136"/>
      <c r="E33127" s="136"/>
      <c r="H33127" s="136"/>
      <c r="K33127" s="136"/>
      <c r="O33127" s="136"/>
      <c r="T33127" s="136"/>
      <c r="W33127" s="136"/>
      <c r="Z33127" s="136"/>
      <c r="AC33127" s="136"/>
    </row>
    <row r="33128" spans="2:29">
      <c r="B33128" s="136"/>
      <c r="E33128" s="136"/>
      <c r="H33128" s="136"/>
      <c r="K33128" s="136"/>
      <c r="O33128" s="136"/>
      <c r="T33128" s="136"/>
      <c r="W33128" s="136"/>
      <c r="Z33128" s="136"/>
      <c r="AC33128" s="136"/>
    </row>
    <row r="33129" spans="2:29">
      <c r="B33129" s="136"/>
      <c r="E33129" s="136"/>
      <c r="H33129" s="136"/>
      <c r="K33129" s="136"/>
      <c r="O33129" s="136"/>
      <c r="T33129" s="136"/>
      <c r="W33129" s="136"/>
      <c r="Z33129" s="136"/>
      <c r="AC33129" s="136"/>
    </row>
    <row r="33130" spans="2:29">
      <c r="B33130" s="136"/>
      <c r="E33130" s="136"/>
      <c r="H33130" s="136"/>
      <c r="K33130" s="136"/>
      <c r="O33130" s="136"/>
      <c r="T33130" s="136"/>
      <c r="W33130" s="136"/>
      <c r="Z33130" s="136"/>
      <c r="AC33130" s="136"/>
    </row>
    <row r="33131" spans="2:29">
      <c r="B33131" s="136"/>
      <c r="E33131" s="136"/>
      <c r="H33131" s="136"/>
      <c r="K33131" s="136"/>
      <c r="O33131" s="136"/>
      <c r="T33131" s="136"/>
      <c r="W33131" s="136"/>
      <c r="Z33131" s="136"/>
      <c r="AC33131" s="136"/>
    </row>
    <row r="33132" spans="2:29">
      <c r="B33132" s="136"/>
      <c r="E33132" s="136"/>
      <c r="H33132" s="136"/>
      <c r="K33132" s="136"/>
      <c r="O33132" s="136"/>
      <c r="T33132" s="136"/>
      <c r="W33132" s="136"/>
      <c r="Z33132" s="136"/>
      <c r="AC33132" s="136"/>
    </row>
    <row r="33133" spans="2:29">
      <c r="B33133" s="136"/>
      <c r="E33133" s="136"/>
      <c r="H33133" s="136"/>
      <c r="K33133" s="136"/>
      <c r="O33133" s="136"/>
      <c r="T33133" s="136"/>
      <c r="W33133" s="136"/>
      <c r="Z33133" s="136"/>
      <c r="AC33133" s="136"/>
    </row>
    <row r="33134" spans="2:29">
      <c r="B33134" s="136"/>
      <c r="E33134" s="136"/>
      <c r="H33134" s="136"/>
      <c r="K33134" s="136"/>
      <c r="O33134" s="136"/>
      <c r="T33134" s="136"/>
      <c r="W33134" s="136"/>
      <c r="Z33134" s="136"/>
      <c r="AC33134" s="136"/>
    </row>
    <row r="33135" spans="2:29">
      <c r="B33135" s="136"/>
      <c r="E33135" s="136"/>
      <c r="H33135" s="136"/>
      <c r="K33135" s="136"/>
      <c r="O33135" s="136"/>
      <c r="T33135" s="136"/>
      <c r="W33135" s="136"/>
      <c r="Z33135" s="136"/>
      <c r="AC33135" s="136"/>
    </row>
    <row r="33136" spans="2:29">
      <c r="B33136" s="136"/>
      <c r="E33136" s="136"/>
      <c r="H33136" s="136"/>
      <c r="K33136" s="136"/>
      <c r="O33136" s="136"/>
      <c r="T33136" s="136"/>
      <c r="W33136" s="136"/>
      <c r="Z33136" s="136"/>
      <c r="AC33136" s="136"/>
    </row>
    <row r="33137" spans="2:29">
      <c r="B33137" s="136"/>
      <c r="E33137" s="136"/>
      <c r="H33137" s="136"/>
      <c r="K33137" s="136"/>
      <c r="O33137" s="136"/>
      <c r="T33137" s="136"/>
      <c r="W33137" s="136"/>
      <c r="Z33137" s="136"/>
      <c r="AC33137" s="136"/>
    </row>
    <row r="33138" spans="2:29">
      <c r="B33138" s="136"/>
      <c r="E33138" s="136"/>
      <c r="H33138" s="136"/>
      <c r="K33138" s="136"/>
      <c r="O33138" s="136"/>
      <c r="T33138" s="136"/>
      <c r="W33138" s="136"/>
      <c r="Z33138" s="136"/>
      <c r="AC33138" s="136"/>
    </row>
    <row r="33139" spans="2:29">
      <c r="B33139" s="136"/>
      <c r="E33139" s="136"/>
      <c r="H33139" s="136"/>
      <c r="K33139" s="136"/>
      <c r="O33139" s="136"/>
      <c r="T33139" s="136"/>
      <c r="W33139" s="136"/>
      <c r="Z33139" s="136"/>
      <c r="AC33139" s="136"/>
    </row>
    <row r="33140" spans="2:29">
      <c r="B33140" s="136"/>
      <c r="E33140" s="136"/>
      <c r="H33140" s="136"/>
      <c r="K33140" s="136"/>
      <c r="O33140" s="136"/>
      <c r="T33140" s="136"/>
      <c r="W33140" s="136"/>
      <c r="Z33140" s="136"/>
      <c r="AC33140" s="136"/>
    </row>
    <row r="33141" spans="2:29">
      <c r="B33141" s="136"/>
      <c r="E33141" s="136"/>
      <c r="H33141" s="136"/>
      <c r="K33141" s="136"/>
      <c r="O33141" s="136"/>
      <c r="T33141" s="136"/>
      <c r="W33141" s="136"/>
      <c r="Z33141" s="136"/>
      <c r="AC33141" s="136"/>
    </row>
    <row r="33142" spans="2:29">
      <c r="B33142" s="136"/>
      <c r="E33142" s="136"/>
      <c r="H33142" s="136"/>
      <c r="K33142" s="136"/>
      <c r="O33142" s="136"/>
      <c r="T33142" s="136"/>
      <c r="W33142" s="136"/>
      <c r="Z33142" s="136"/>
      <c r="AC33142" s="136"/>
    </row>
    <row r="33143" spans="2:29">
      <c r="B33143" s="136"/>
      <c r="E33143" s="136"/>
      <c r="H33143" s="136"/>
      <c r="K33143" s="136"/>
      <c r="O33143" s="136"/>
      <c r="T33143" s="136"/>
      <c r="W33143" s="136"/>
      <c r="Z33143" s="136"/>
      <c r="AC33143" s="136"/>
    </row>
    <row r="33144" spans="2:29">
      <c r="B33144" s="136"/>
      <c r="E33144" s="136"/>
      <c r="H33144" s="136"/>
      <c r="K33144" s="136"/>
      <c r="O33144" s="136"/>
      <c r="T33144" s="136"/>
      <c r="W33144" s="136"/>
      <c r="Z33144" s="136"/>
      <c r="AC33144" s="136"/>
    </row>
    <row r="33145" spans="2:29">
      <c r="B33145" s="136"/>
      <c r="E33145" s="136"/>
      <c r="H33145" s="136"/>
      <c r="K33145" s="136"/>
      <c r="O33145" s="136"/>
      <c r="T33145" s="136"/>
      <c r="W33145" s="136"/>
      <c r="Z33145" s="136"/>
      <c r="AC33145" s="136"/>
    </row>
    <row r="33146" spans="2:29">
      <c r="B33146" s="136"/>
      <c r="E33146" s="136"/>
      <c r="H33146" s="136"/>
      <c r="K33146" s="136"/>
      <c r="O33146" s="136"/>
      <c r="T33146" s="136"/>
      <c r="W33146" s="136"/>
      <c r="Z33146" s="136"/>
      <c r="AC33146" s="136"/>
    </row>
    <row r="33147" spans="2:29">
      <c r="B33147" s="136"/>
      <c r="E33147" s="136"/>
      <c r="H33147" s="136"/>
      <c r="K33147" s="136"/>
      <c r="O33147" s="136"/>
      <c r="T33147" s="136"/>
      <c r="W33147" s="136"/>
      <c r="Z33147" s="136"/>
      <c r="AC33147" s="136"/>
    </row>
    <row r="33148" spans="2:29">
      <c r="B33148" s="136"/>
      <c r="E33148" s="136"/>
      <c r="H33148" s="136"/>
      <c r="K33148" s="136"/>
      <c r="O33148" s="136"/>
      <c r="T33148" s="136"/>
      <c r="W33148" s="136"/>
      <c r="Z33148" s="136"/>
      <c r="AC33148" s="136"/>
    </row>
    <row r="33149" spans="2:29">
      <c r="B33149" s="136"/>
      <c r="E33149" s="136"/>
      <c r="H33149" s="136"/>
      <c r="K33149" s="136"/>
      <c r="O33149" s="136"/>
      <c r="T33149" s="136"/>
      <c r="W33149" s="136"/>
      <c r="Z33149" s="136"/>
      <c r="AC33149" s="136"/>
    </row>
    <row r="33150" spans="2:29">
      <c r="B33150" s="136"/>
      <c r="E33150" s="136"/>
      <c r="H33150" s="136"/>
      <c r="K33150" s="136"/>
      <c r="O33150" s="136"/>
      <c r="T33150" s="136"/>
      <c r="W33150" s="136"/>
      <c r="Z33150" s="136"/>
      <c r="AC33150" s="136"/>
    </row>
    <row r="33151" spans="2:29">
      <c r="B33151" s="136"/>
      <c r="E33151" s="136"/>
      <c r="H33151" s="136"/>
      <c r="K33151" s="136"/>
      <c r="O33151" s="136"/>
      <c r="T33151" s="136"/>
      <c r="W33151" s="136"/>
      <c r="Z33151" s="136"/>
      <c r="AC33151" s="136"/>
    </row>
    <row r="33152" spans="2:29">
      <c r="B33152" s="136"/>
      <c r="E33152" s="136"/>
      <c r="H33152" s="136"/>
      <c r="K33152" s="136"/>
      <c r="O33152" s="136"/>
      <c r="T33152" s="136"/>
      <c r="W33152" s="136"/>
      <c r="Z33152" s="136"/>
      <c r="AC33152" s="136"/>
    </row>
    <row r="33153" spans="2:29">
      <c r="B33153" s="136"/>
      <c r="E33153" s="136"/>
      <c r="H33153" s="136"/>
      <c r="K33153" s="136"/>
      <c r="O33153" s="136"/>
      <c r="T33153" s="136"/>
      <c r="W33153" s="136"/>
      <c r="Z33153" s="136"/>
      <c r="AC33153" s="136"/>
    </row>
    <row r="33154" spans="2:29">
      <c r="B33154" s="136"/>
      <c r="E33154" s="136"/>
      <c r="H33154" s="136"/>
      <c r="K33154" s="136"/>
      <c r="O33154" s="136"/>
      <c r="T33154" s="136"/>
      <c r="W33154" s="136"/>
      <c r="Z33154" s="136"/>
      <c r="AC33154" s="136"/>
    </row>
    <row r="33155" spans="2:29">
      <c r="B33155" s="136"/>
      <c r="E33155" s="136"/>
      <c r="H33155" s="136"/>
      <c r="K33155" s="136"/>
      <c r="O33155" s="136"/>
      <c r="T33155" s="136"/>
      <c r="W33155" s="136"/>
      <c r="Z33155" s="136"/>
      <c r="AC33155" s="136"/>
    </row>
    <row r="33156" spans="2:29">
      <c r="B33156" s="136"/>
      <c r="E33156" s="136"/>
      <c r="H33156" s="136"/>
      <c r="K33156" s="136"/>
      <c r="O33156" s="136"/>
      <c r="T33156" s="136"/>
      <c r="W33156" s="136"/>
      <c r="Z33156" s="136"/>
      <c r="AC33156" s="136"/>
    </row>
    <row r="33157" spans="2:29">
      <c r="B33157" s="136"/>
      <c r="E33157" s="136"/>
      <c r="H33157" s="136"/>
      <c r="K33157" s="136"/>
      <c r="O33157" s="136"/>
      <c r="T33157" s="136"/>
      <c r="W33157" s="136"/>
      <c r="Z33157" s="136"/>
      <c r="AC33157" s="136"/>
    </row>
    <row r="33158" spans="2:29">
      <c r="B33158" s="136"/>
      <c r="E33158" s="136"/>
      <c r="H33158" s="136"/>
      <c r="K33158" s="136"/>
      <c r="O33158" s="136"/>
      <c r="T33158" s="136"/>
      <c r="W33158" s="136"/>
      <c r="Z33158" s="136"/>
      <c r="AC33158" s="136"/>
    </row>
    <row r="33159" spans="2:29">
      <c r="B33159" s="136"/>
      <c r="E33159" s="136"/>
      <c r="H33159" s="136"/>
      <c r="K33159" s="136"/>
      <c r="O33159" s="136"/>
      <c r="T33159" s="136"/>
      <c r="W33159" s="136"/>
      <c r="Z33159" s="136"/>
      <c r="AC33159" s="136"/>
    </row>
    <row r="33160" spans="2:29">
      <c r="B33160" s="136"/>
      <c r="E33160" s="136"/>
      <c r="H33160" s="136"/>
      <c r="K33160" s="136"/>
      <c r="O33160" s="136"/>
      <c r="T33160" s="136"/>
      <c r="W33160" s="136"/>
      <c r="Z33160" s="136"/>
      <c r="AC33160" s="136"/>
    </row>
    <row r="33161" spans="2:29">
      <c r="B33161" s="136"/>
      <c r="E33161" s="136"/>
      <c r="H33161" s="136"/>
      <c r="K33161" s="136"/>
      <c r="O33161" s="136"/>
      <c r="T33161" s="136"/>
      <c r="W33161" s="136"/>
      <c r="Z33161" s="136"/>
      <c r="AC33161" s="136"/>
    </row>
    <row r="33162" spans="2:29">
      <c r="B33162" s="136"/>
      <c r="E33162" s="136"/>
      <c r="H33162" s="136"/>
      <c r="K33162" s="136"/>
      <c r="O33162" s="136"/>
      <c r="T33162" s="136"/>
      <c r="W33162" s="136"/>
      <c r="Z33162" s="136"/>
      <c r="AC33162" s="136"/>
    </row>
    <row r="33163" spans="2:29">
      <c r="B33163" s="136"/>
      <c r="E33163" s="136"/>
      <c r="H33163" s="136"/>
      <c r="K33163" s="136"/>
      <c r="O33163" s="136"/>
      <c r="T33163" s="136"/>
      <c r="W33163" s="136"/>
      <c r="Z33163" s="136"/>
      <c r="AC33163" s="136"/>
    </row>
    <row r="33164" spans="2:29">
      <c r="B33164" s="136"/>
      <c r="E33164" s="136"/>
      <c r="H33164" s="136"/>
      <c r="K33164" s="136"/>
      <c r="O33164" s="136"/>
      <c r="T33164" s="136"/>
      <c r="W33164" s="136"/>
      <c r="Z33164" s="136"/>
      <c r="AC33164" s="136"/>
    </row>
    <row r="33165" spans="2:29">
      <c r="B33165" s="136"/>
      <c r="E33165" s="136"/>
      <c r="H33165" s="136"/>
      <c r="K33165" s="136"/>
      <c r="O33165" s="136"/>
      <c r="T33165" s="136"/>
      <c r="W33165" s="136"/>
      <c r="Z33165" s="136"/>
      <c r="AC33165" s="136"/>
    </row>
    <row r="33166" spans="2:29">
      <c r="B33166" s="136"/>
      <c r="E33166" s="136"/>
      <c r="H33166" s="136"/>
      <c r="K33166" s="136"/>
      <c r="O33166" s="136"/>
      <c r="T33166" s="136"/>
      <c r="W33166" s="136"/>
      <c r="Z33166" s="136"/>
      <c r="AC33166" s="136"/>
    </row>
    <row r="33167" spans="2:29">
      <c r="B33167" s="136"/>
      <c r="E33167" s="136"/>
      <c r="H33167" s="136"/>
      <c r="K33167" s="136"/>
      <c r="O33167" s="136"/>
      <c r="T33167" s="136"/>
      <c r="W33167" s="136"/>
      <c r="Z33167" s="136"/>
      <c r="AC33167" s="136"/>
    </row>
    <row r="33168" spans="2:29">
      <c r="B33168" s="136"/>
      <c r="E33168" s="136"/>
      <c r="H33168" s="136"/>
      <c r="K33168" s="136"/>
      <c r="O33168" s="136"/>
      <c r="T33168" s="136"/>
      <c r="W33168" s="136"/>
      <c r="Z33168" s="136"/>
      <c r="AC33168" s="136"/>
    </row>
    <row r="33169" spans="2:29">
      <c r="B33169" s="136"/>
      <c r="E33169" s="136"/>
      <c r="H33169" s="136"/>
      <c r="K33169" s="136"/>
      <c r="O33169" s="136"/>
      <c r="T33169" s="136"/>
      <c r="W33169" s="136"/>
      <c r="Z33169" s="136"/>
      <c r="AC33169" s="136"/>
    </row>
    <row r="33170" spans="2:29">
      <c r="B33170" s="136"/>
      <c r="E33170" s="136"/>
      <c r="H33170" s="136"/>
      <c r="K33170" s="136"/>
      <c r="O33170" s="136"/>
      <c r="T33170" s="136"/>
      <c r="W33170" s="136"/>
      <c r="Z33170" s="136"/>
      <c r="AC33170" s="136"/>
    </row>
    <row r="33171" spans="2:29">
      <c r="B33171" s="136"/>
      <c r="E33171" s="136"/>
      <c r="H33171" s="136"/>
      <c r="K33171" s="136"/>
      <c r="O33171" s="136"/>
      <c r="T33171" s="136"/>
      <c r="W33171" s="136"/>
      <c r="Z33171" s="136"/>
      <c r="AC33171" s="136"/>
    </row>
    <row r="33172" spans="2:29">
      <c r="B33172" s="136"/>
      <c r="E33172" s="136"/>
      <c r="H33172" s="136"/>
      <c r="K33172" s="136"/>
      <c r="O33172" s="136"/>
      <c r="T33172" s="136"/>
      <c r="W33172" s="136"/>
      <c r="Z33172" s="136"/>
      <c r="AC33172" s="136"/>
    </row>
    <row r="33173" spans="2:29">
      <c r="B33173" s="136"/>
      <c r="E33173" s="136"/>
      <c r="H33173" s="136"/>
      <c r="K33173" s="136"/>
      <c r="O33173" s="136"/>
      <c r="T33173" s="136"/>
      <c r="W33173" s="136"/>
      <c r="Z33173" s="136"/>
      <c r="AC33173" s="136"/>
    </row>
    <row r="33174" spans="2:29">
      <c r="B33174" s="136"/>
      <c r="E33174" s="136"/>
      <c r="H33174" s="136"/>
      <c r="K33174" s="136"/>
      <c r="O33174" s="136"/>
      <c r="T33174" s="136"/>
      <c r="W33174" s="136"/>
      <c r="Z33174" s="136"/>
      <c r="AC33174" s="136"/>
    </row>
    <row r="33175" spans="2:29">
      <c r="B33175" s="136"/>
      <c r="E33175" s="136"/>
      <c r="H33175" s="136"/>
      <c r="K33175" s="136"/>
      <c r="O33175" s="136"/>
      <c r="T33175" s="136"/>
      <c r="W33175" s="136"/>
      <c r="Z33175" s="136"/>
      <c r="AC33175" s="136"/>
    </row>
    <row r="33176" spans="2:29">
      <c r="B33176" s="136"/>
      <c r="E33176" s="136"/>
      <c r="H33176" s="136"/>
      <c r="K33176" s="136"/>
      <c r="O33176" s="136"/>
      <c r="T33176" s="136"/>
      <c r="W33176" s="136"/>
      <c r="Z33176" s="136"/>
      <c r="AC33176" s="136"/>
    </row>
    <row r="33177" spans="2:29">
      <c r="B33177" s="136"/>
      <c r="E33177" s="136"/>
      <c r="H33177" s="136"/>
      <c r="K33177" s="136"/>
      <c r="O33177" s="136"/>
      <c r="T33177" s="136"/>
      <c r="W33177" s="136"/>
      <c r="Z33177" s="136"/>
      <c r="AC33177" s="136"/>
    </row>
    <row r="33178" spans="2:29">
      <c r="B33178" s="136"/>
      <c r="E33178" s="136"/>
      <c r="H33178" s="136"/>
      <c r="K33178" s="136"/>
      <c r="O33178" s="136"/>
      <c r="T33178" s="136"/>
      <c r="W33178" s="136"/>
      <c r="Z33178" s="136"/>
      <c r="AC33178" s="136"/>
    </row>
    <row r="33179" spans="2:29">
      <c r="B33179" s="136"/>
      <c r="E33179" s="136"/>
      <c r="H33179" s="136"/>
      <c r="K33179" s="136"/>
      <c r="O33179" s="136"/>
      <c r="T33179" s="136"/>
      <c r="W33179" s="136"/>
      <c r="Z33179" s="136"/>
      <c r="AC33179" s="136"/>
    </row>
    <row r="33180" spans="2:29">
      <c r="B33180" s="136"/>
      <c r="E33180" s="136"/>
      <c r="H33180" s="136"/>
      <c r="K33180" s="136"/>
      <c r="O33180" s="136"/>
      <c r="T33180" s="136"/>
      <c r="W33180" s="136"/>
      <c r="Z33180" s="136"/>
      <c r="AC33180" s="136"/>
    </row>
    <row r="33181" spans="2:29">
      <c r="B33181" s="136"/>
      <c r="E33181" s="136"/>
      <c r="H33181" s="136"/>
      <c r="K33181" s="136"/>
      <c r="O33181" s="136"/>
      <c r="T33181" s="136"/>
      <c r="W33181" s="136"/>
      <c r="Z33181" s="136"/>
      <c r="AC33181" s="136"/>
    </row>
    <row r="33182" spans="2:29">
      <c r="B33182" s="136"/>
      <c r="E33182" s="136"/>
      <c r="H33182" s="136"/>
      <c r="K33182" s="136"/>
      <c r="O33182" s="136"/>
      <c r="T33182" s="136"/>
      <c r="W33182" s="136"/>
      <c r="Z33182" s="136"/>
      <c r="AC33182" s="136"/>
    </row>
    <row r="33183" spans="2:29">
      <c r="B33183" s="136"/>
      <c r="E33183" s="136"/>
      <c r="H33183" s="136"/>
      <c r="K33183" s="136"/>
      <c r="O33183" s="136"/>
      <c r="T33183" s="136"/>
      <c r="W33183" s="136"/>
      <c r="Z33183" s="136"/>
      <c r="AC33183" s="136"/>
    </row>
    <row r="33184" spans="2:29">
      <c r="B33184" s="136"/>
      <c r="E33184" s="136"/>
      <c r="H33184" s="136"/>
      <c r="K33184" s="136"/>
      <c r="O33184" s="136"/>
      <c r="T33184" s="136"/>
      <c r="W33184" s="136"/>
      <c r="Z33184" s="136"/>
      <c r="AC33184" s="136"/>
    </row>
    <row r="33185" spans="2:29">
      <c r="B33185" s="136"/>
      <c r="E33185" s="136"/>
      <c r="H33185" s="136"/>
      <c r="K33185" s="136"/>
      <c r="O33185" s="136"/>
      <c r="T33185" s="136"/>
      <c r="W33185" s="136"/>
      <c r="Z33185" s="136"/>
      <c r="AC33185" s="136"/>
    </row>
    <row r="33186" spans="2:29">
      <c r="B33186" s="136"/>
      <c r="E33186" s="136"/>
      <c r="H33186" s="136"/>
      <c r="K33186" s="136"/>
      <c r="O33186" s="136"/>
      <c r="T33186" s="136"/>
      <c r="W33186" s="136"/>
      <c r="Z33186" s="136"/>
      <c r="AC33186" s="136"/>
    </row>
    <row r="33187" spans="2:29">
      <c r="B33187" s="136"/>
      <c r="E33187" s="136"/>
      <c r="H33187" s="136"/>
      <c r="K33187" s="136"/>
      <c r="O33187" s="136"/>
      <c r="T33187" s="136"/>
      <c r="W33187" s="136"/>
      <c r="Z33187" s="136"/>
      <c r="AC33187" s="136"/>
    </row>
    <row r="33188" spans="2:29">
      <c r="B33188" s="136"/>
      <c r="E33188" s="136"/>
      <c r="H33188" s="136"/>
      <c r="K33188" s="136"/>
      <c r="O33188" s="136"/>
      <c r="T33188" s="136"/>
      <c r="W33188" s="136"/>
      <c r="Z33188" s="136"/>
      <c r="AC33188" s="136"/>
    </row>
    <row r="33189" spans="2:29">
      <c r="B33189" s="136"/>
      <c r="E33189" s="136"/>
      <c r="H33189" s="136"/>
      <c r="K33189" s="136"/>
      <c r="O33189" s="136"/>
      <c r="T33189" s="136"/>
      <c r="W33189" s="136"/>
      <c r="Z33189" s="136"/>
      <c r="AC33189" s="136"/>
    </row>
    <row r="33190" spans="2:29">
      <c r="B33190" s="136"/>
      <c r="E33190" s="136"/>
      <c r="H33190" s="136"/>
      <c r="K33190" s="136"/>
      <c r="O33190" s="136"/>
      <c r="T33190" s="136"/>
      <c r="W33190" s="136"/>
      <c r="Z33190" s="136"/>
      <c r="AC33190" s="136"/>
    </row>
    <row r="33191" spans="2:29">
      <c r="B33191" s="136"/>
      <c r="E33191" s="136"/>
      <c r="H33191" s="136"/>
      <c r="K33191" s="136"/>
      <c r="O33191" s="136"/>
      <c r="T33191" s="136"/>
      <c r="W33191" s="136"/>
      <c r="Z33191" s="136"/>
      <c r="AC33191" s="136"/>
    </row>
    <row r="33192" spans="2:29">
      <c r="B33192" s="136"/>
      <c r="E33192" s="136"/>
      <c r="H33192" s="136"/>
      <c r="K33192" s="136"/>
      <c r="O33192" s="136"/>
      <c r="T33192" s="136"/>
      <c r="W33192" s="136"/>
      <c r="Z33192" s="136"/>
      <c r="AC33192" s="136"/>
    </row>
    <row r="33193" spans="2:29">
      <c r="B33193" s="136"/>
      <c r="E33193" s="136"/>
      <c r="H33193" s="136"/>
      <c r="K33193" s="136"/>
      <c r="O33193" s="136"/>
      <c r="T33193" s="136"/>
      <c r="W33193" s="136"/>
      <c r="Z33193" s="136"/>
      <c r="AC33193" s="136"/>
    </row>
    <row r="33194" spans="2:29">
      <c r="B33194" s="136"/>
      <c r="E33194" s="136"/>
      <c r="H33194" s="136"/>
      <c r="K33194" s="136"/>
      <c r="O33194" s="136"/>
      <c r="T33194" s="136"/>
      <c r="W33194" s="136"/>
      <c r="Z33194" s="136"/>
      <c r="AC33194" s="136"/>
    </row>
    <row r="33195" spans="2:29">
      <c r="B33195" s="136"/>
      <c r="E33195" s="136"/>
      <c r="H33195" s="136"/>
      <c r="K33195" s="136"/>
      <c r="O33195" s="136"/>
      <c r="T33195" s="136"/>
      <c r="W33195" s="136"/>
      <c r="Z33195" s="136"/>
      <c r="AC33195" s="136"/>
    </row>
    <row r="33196" spans="2:29">
      <c r="B33196" s="136"/>
      <c r="E33196" s="136"/>
      <c r="H33196" s="136"/>
      <c r="K33196" s="136"/>
      <c r="O33196" s="136"/>
      <c r="T33196" s="136"/>
      <c r="W33196" s="136"/>
      <c r="Z33196" s="136"/>
      <c r="AC33196" s="136"/>
    </row>
    <row r="33197" spans="2:29">
      <c r="B33197" s="136"/>
      <c r="E33197" s="136"/>
      <c r="H33197" s="136"/>
      <c r="K33197" s="136"/>
      <c r="O33197" s="136"/>
      <c r="T33197" s="136"/>
      <c r="W33197" s="136"/>
      <c r="Z33197" s="136"/>
      <c r="AC33197" s="136"/>
    </row>
    <row r="33198" spans="2:29">
      <c r="B33198" s="136"/>
      <c r="E33198" s="136"/>
      <c r="H33198" s="136"/>
      <c r="K33198" s="136"/>
      <c r="O33198" s="136"/>
      <c r="T33198" s="136"/>
      <c r="W33198" s="136"/>
      <c r="Z33198" s="136"/>
      <c r="AC33198" s="136"/>
    </row>
    <row r="33199" spans="2:29">
      <c r="B33199" s="136"/>
      <c r="E33199" s="136"/>
      <c r="H33199" s="136"/>
      <c r="K33199" s="136"/>
      <c r="O33199" s="136"/>
      <c r="T33199" s="136"/>
      <c r="W33199" s="136"/>
      <c r="Z33199" s="136"/>
      <c r="AC33199" s="136"/>
    </row>
    <row r="33200" spans="2:29">
      <c r="B33200" s="136"/>
      <c r="E33200" s="136"/>
      <c r="H33200" s="136"/>
      <c r="K33200" s="136"/>
      <c r="O33200" s="136"/>
      <c r="T33200" s="136"/>
      <c r="W33200" s="136"/>
      <c r="Z33200" s="136"/>
      <c r="AC33200" s="136"/>
    </row>
    <row r="33201" spans="2:29">
      <c r="B33201" s="136"/>
      <c r="E33201" s="136"/>
      <c r="H33201" s="136"/>
      <c r="K33201" s="136"/>
      <c r="O33201" s="136"/>
      <c r="T33201" s="136"/>
      <c r="W33201" s="136"/>
      <c r="Z33201" s="136"/>
      <c r="AC33201" s="136"/>
    </row>
    <row r="33202" spans="2:29">
      <c r="B33202" s="136"/>
      <c r="E33202" s="136"/>
      <c r="H33202" s="136"/>
      <c r="K33202" s="136"/>
      <c r="O33202" s="136"/>
      <c r="T33202" s="136"/>
      <c r="W33202" s="136"/>
      <c r="Z33202" s="136"/>
      <c r="AC33202" s="136"/>
    </row>
    <row r="33203" spans="2:29">
      <c r="B33203" s="136"/>
      <c r="E33203" s="136"/>
      <c r="H33203" s="136"/>
      <c r="K33203" s="136"/>
      <c r="O33203" s="136"/>
      <c r="T33203" s="136"/>
      <c r="W33203" s="136"/>
      <c r="Z33203" s="136"/>
      <c r="AC33203" s="136"/>
    </row>
    <row r="33204" spans="2:29">
      <c r="B33204" s="136"/>
      <c r="E33204" s="136"/>
      <c r="H33204" s="136"/>
      <c r="K33204" s="136"/>
      <c r="O33204" s="136"/>
      <c r="T33204" s="136"/>
      <c r="W33204" s="136"/>
      <c r="Z33204" s="136"/>
      <c r="AC33204" s="136"/>
    </row>
    <row r="33205" spans="2:29">
      <c r="B33205" s="136"/>
      <c r="E33205" s="136"/>
      <c r="H33205" s="136"/>
      <c r="K33205" s="136"/>
      <c r="O33205" s="136"/>
      <c r="T33205" s="136"/>
      <c r="W33205" s="136"/>
      <c r="Z33205" s="136"/>
      <c r="AC33205" s="136"/>
    </row>
    <row r="33206" spans="2:29">
      <c r="B33206" s="136"/>
      <c r="E33206" s="136"/>
      <c r="H33206" s="136"/>
      <c r="K33206" s="136"/>
      <c r="O33206" s="136"/>
      <c r="T33206" s="136"/>
      <c r="W33206" s="136"/>
      <c r="Z33206" s="136"/>
      <c r="AC33206" s="136"/>
    </row>
    <row r="33207" spans="2:29">
      <c r="B33207" s="136"/>
      <c r="E33207" s="136"/>
      <c r="H33207" s="136"/>
      <c r="K33207" s="136"/>
      <c r="O33207" s="136"/>
      <c r="T33207" s="136"/>
      <c r="W33207" s="136"/>
      <c r="Z33207" s="136"/>
      <c r="AC33207" s="136"/>
    </row>
    <row r="33208" spans="2:29">
      <c r="B33208" s="136"/>
      <c r="E33208" s="136"/>
      <c r="H33208" s="136"/>
      <c r="K33208" s="136"/>
      <c r="O33208" s="136"/>
      <c r="T33208" s="136"/>
      <c r="W33208" s="136"/>
      <c r="Z33208" s="136"/>
      <c r="AC33208" s="136"/>
    </row>
    <row r="33209" spans="2:29">
      <c r="B33209" s="136"/>
      <c r="E33209" s="136"/>
      <c r="H33209" s="136"/>
      <c r="K33209" s="136"/>
      <c r="O33209" s="136"/>
      <c r="T33209" s="136"/>
      <c r="W33209" s="136"/>
      <c r="Z33209" s="136"/>
      <c r="AC33209" s="136"/>
    </row>
    <row r="33210" spans="2:29">
      <c r="B33210" s="136"/>
      <c r="E33210" s="136"/>
      <c r="H33210" s="136"/>
      <c r="K33210" s="136"/>
      <c r="O33210" s="136"/>
      <c r="T33210" s="136"/>
      <c r="W33210" s="136"/>
      <c r="Z33210" s="136"/>
      <c r="AC33210" s="136"/>
    </row>
    <row r="33211" spans="2:29">
      <c r="B33211" s="136"/>
      <c r="E33211" s="136"/>
      <c r="H33211" s="136"/>
      <c r="K33211" s="136"/>
      <c r="O33211" s="136"/>
      <c r="T33211" s="136"/>
      <c r="W33211" s="136"/>
      <c r="Z33211" s="136"/>
      <c r="AC33211" s="136"/>
    </row>
    <row r="33212" spans="2:29">
      <c r="B33212" s="136"/>
      <c r="E33212" s="136"/>
      <c r="H33212" s="136"/>
      <c r="K33212" s="136"/>
      <c r="O33212" s="136"/>
      <c r="T33212" s="136"/>
      <c r="W33212" s="136"/>
      <c r="Z33212" s="136"/>
      <c r="AC33212" s="136"/>
    </row>
    <row r="33213" spans="2:29">
      <c r="B33213" s="136"/>
      <c r="E33213" s="136"/>
      <c r="H33213" s="136"/>
      <c r="K33213" s="136"/>
      <c r="O33213" s="136"/>
      <c r="T33213" s="136"/>
      <c r="W33213" s="136"/>
      <c r="Z33213" s="136"/>
      <c r="AC33213" s="136"/>
    </row>
    <row r="33214" spans="2:29">
      <c r="B33214" s="136"/>
      <c r="E33214" s="136"/>
      <c r="H33214" s="136"/>
      <c r="K33214" s="136"/>
      <c r="O33214" s="136"/>
      <c r="T33214" s="136"/>
      <c r="W33214" s="136"/>
      <c r="Z33214" s="136"/>
      <c r="AC33214" s="136"/>
    </row>
    <row r="33215" spans="2:29">
      <c r="B33215" s="136"/>
      <c r="E33215" s="136"/>
      <c r="H33215" s="136"/>
      <c r="K33215" s="136"/>
      <c r="O33215" s="136"/>
      <c r="T33215" s="136"/>
      <c r="W33215" s="136"/>
      <c r="Z33215" s="136"/>
      <c r="AC33215" s="136"/>
    </row>
    <row r="33216" spans="2:29">
      <c r="B33216" s="136"/>
      <c r="E33216" s="136"/>
      <c r="H33216" s="136"/>
      <c r="K33216" s="136"/>
      <c r="O33216" s="136"/>
      <c r="T33216" s="136"/>
      <c r="W33216" s="136"/>
      <c r="Z33216" s="136"/>
      <c r="AC33216" s="136"/>
    </row>
    <row r="33217" spans="2:29">
      <c r="B33217" s="136"/>
      <c r="E33217" s="136"/>
      <c r="H33217" s="136"/>
      <c r="K33217" s="136"/>
      <c r="O33217" s="136"/>
      <c r="T33217" s="136"/>
      <c r="W33217" s="136"/>
      <c r="Z33217" s="136"/>
      <c r="AC33217" s="136"/>
    </row>
    <row r="33218" spans="2:29">
      <c r="B33218" s="136"/>
      <c r="E33218" s="136"/>
      <c r="H33218" s="136"/>
      <c r="K33218" s="136"/>
      <c r="O33218" s="136"/>
      <c r="T33218" s="136"/>
      <c r="W33218" s="136"/>
      <c r="Z33218" s="136"/>
      <c r="AC33218" s="136"/>
    </row>
    <row r="33219" spans="2:29">
      <c r="B33219" s="136"/>
      <c r="E33219" s="136"/>
      <c r="H33219" s="136"/>
      <c r="K33219" s="136"/>
      <c r="O33219" s="136"/>
      <c r="T33219" s="136"/>
      <c r="W33219" s="136"/>
      <c r="Z33219" s="136"/>
      <c r="AC33219" s="136"/>
    </row>
    <row r="33220" spans="2:29">
      <c r="B33220" s="136"/>
      <c r="E33220" s="136"/>
      <c r="H33220" s="136"/>
      <c r="K33220" s="136"/>
      <c r="O33220" s="136"/>
      <c r="T33220" s="136"/>
      <c r="W33220" s="136"/>
      <c r="Z33220" s="136"/>
      <c r="AC33220" s="136"/>
    </row>
    <row r="33221" spans="2:29">
      <c r="B33221" s="136"/>
      <c r="E33221" s="136"/>
      <c r="H33221" s="136"/>
      <c r="K33221" s="136"/>
      <c r="O33221" s="136"/>
      <c r="T33221" s="136"/>
      <c r="W33221" s="136"/>
      <c r="Z33221" s="136"/>
      <c r="AC33221" s="136"/>
    </row>
    <row r="33222" spans="2:29">
      <c r="B33222" s="136"/>
      <c r="E33222" s="136"/>
      <c r="H33222" s="136"/>
      <c r="K33222" s="136"/>
      <c r="O33222" s="136"/>
      <c r="T33222" s="136"/>
      <c r="W33222" s="136"/>
      <c r="Z33222" s="136"/>
      <c r="AC33222" s="136"/>
    </row>
    <row r="33223" spans="2:29">
      <c r="B33223" s="136"/>
      <c r="E33223" s="136"/>
      <c r="H33223" s="136"/>
      <c r="K33223" s="136"/>
      <c r="O33223" s="136"/>
      <c r="T33223" s="136"/>
      <c r="W33223" s="136"/>
      <c r="Z33223" s="136"/>
      <c r="AC33223" s="136"/>
    </row>
    <row r="33224" spans="2:29">
      <c r="B33224" s="136"/>
      <c r="E33224" s="136"/>
      <c r="H33224" s="136"/>
      <c r="K33224" s="136"/>
      <c r="O33224" s="136"/>
      <c r="T33224" s="136"/>
      <c r="W33224" s="136"/>
      <c r="Z33224" s="136"/>
      <c r="AC33224" s="136"/>
    </row>
    <row r="33225" spans="2:29">
      <c r="B33225" s="136"/>
      <c r="E33225" s="136"/>
      <c r="H33225" s="136"/>
      <c r="K33225" s="136"/>
      <c r="O33225" s="136"/>
      <c r="T33225" s="136"/>
      <c r="W33225" s="136"/>
      <c r="Z33225" s="136"/>
      <c r="AC33225" s="136"/>
    </row>
    <row r="33226" spans="2:29">
      <c r="B33226" s="136"/>
      <c r="E33226" s="136"/>
      <c r="H33226" s="136"/>
      <c r="K33226" s="136"/>
      <c r="O33226" s="136"/>
      <c r="T33226" s="136"/>
      <c r="W33226" s="136"/>
      <c r="Z33226" s="136"/>
      <c r="AC33226" s="136"/>
    </row>
    <row r="33227" spans="2:29">
      <c r="B33227" s="136"/>
      <c r="E33227" s="136"/>
      <c r="H33227" s="136"/>
      <c r="K33227" s="136"/>
      <c r="O33227" s="136"/>
      <c r="T33227" s="136"/>
      <c r="W33227" s="136"/>
      <c r="Z33227" s="136"/>
      <c r="AC33227" s="136"/>
    </row>
    <row r="33228" spans="2:29">
      <c r="B33228" s="136"/>
      <c r="E33228" s="136"/>
      <c r="H33228" s="136"/>
      <c r="K33228" s="136"/>
      <c r="O33228" s="136"/>
      <c r="T33228" s="136"/>
      <c r="W33228" s="136"/>
      <c r="Z33228" s="136"/>
      <c r="AC33228" s="136"/>
    </row>
    <row r="33229" spans="2:29">
      <c r="B33229" s="136"/>
      <c r="E33229" s="136"/>
      <c r="H33229" s="136"/>
      <c r="K33229" s="136"/>
      <c r="O33229" s="136"/>
      <c r="T33229" s="136"/>
      <c r="W33229" s="136"/>
      <c r="Z33229" s="136"/>
      <c r="AC33229" s="136"/>
    </row>
    <row r="33230" spans="2:29">
      <c r="B33230" s="136"/>
      <c r="E33230" s="136"/>
      <c r="H33230" s="136"/>
      <c r="K33230" s="136"/>
      <c r="O33230" s="136"/>
      <c r="T33230" s="136"/>
      <c r="W33230" s="136"/>
      <c r="Z33230" s="136"/>
      <c r="AC33230" s="136"/>
    </row>
    <row r="33231" spans="2:29">
      <c r="B33231" s="136"/>
      <c r="E33231" s="136"/>
      <c r="H33231" s="136"/>
      <c r="K33231" s="136"/>
      <c r="O33231" s="136"/>
      <c r="T33231" s="136"/>
      <c r="W33231" s="136"/>
      <c r="Z33231" s="136"/>
      <c r="AC33231" s="136"/>
    </row>
    <row r="33232" spans="2:29">
      <c r="B33232" s="136"/>
      <c r="E33232" s="136"/>
      <c r="H33232" s="136"/>
      <c r="K33232" s="136"/>
      <c r="O33232" s="136"/>
      <c r="T33232" s="136"/>
      <c r="W33232" s="136"/>
      <c r="Z33232" s="136"/>
      <c r="AC33232" s="136"/>
    </row>
    <row r="33233" spans="2:29">
      <c r="B33233" s="136"/>
      <c r="E33233" s="136"/>
      <c r="H33233" s="136"/>
      <c r="K33233" s="136"/>
      <c r="O33233" s="136"/>
      <c r="T33233" s="136"/>
      <c r="W33233" s="136"/>
      <c r="Z33233" s="136"/>
      <c r="AC33233" s="136"/>
    </row>
    <row r="33234" spans="2:29">
      <c r="B33234" s="136"/>
      <c r="E33234" s="136"/>
      <c r="H33234" s="136"/>
      <c r="K33234" s="136"/>
      <c r="O33234" s="136"/>
      <c r="T33234" s="136"/>
      <c r="W33234" s="136"/>
      <c r="Z33234" s="136"/>
      <c r="AC33234" s="136"/>
    </row>
    <row r="33235" spans="2:29">
      <c r="B33235" s="136"/>
      <c r="E33235" s="136"/>
      <c r="H33235" s="136"/>
      <c r="K33235" s="136"/>
      <c r="O33235" s="136"/>
      <c r="T33235" s="136"/>
      <c r="W33235" s="136"/>
      <c r="Z33235" s="136"/>
      <c r="AC33235" s="136"/>
    </row>
    <row r="33236" spans="2:29">
      <c r="B33236" s="136"/>
      <c r="E33236" s="136"/>
      <c r="H33236" s="136"/>
      <c r="K33236" s="136"/>
      <c r="O33236" s="136"/>
      <c r="T33236" s="136"/>
      <c r="W33236" s="136"/>
      <c r="Z33236" s="136"/>
      <c r="AC33236" s="136"/>
    </row>
    <row r="33237" spans="2:29">
      <c r="B33237" s="136"/>
      <c r="E33237" s="136"/>
      <c r="H33237" s="136"/>
      <c r="K33237" s="136"/>
      <c r="O33237" s="136"/>
      <c r="T33237" s="136"/>
      <c r="W33237" s="136"/>
      <c r="Z33237" s="136"/>
      <c r="AC33237" s="136"/>
    </row>
    <row r="33238" spans="2:29">
      <c r="B33238" s="136"/>
      <c r="E33238" s="136"/>
      <c r="H33238" s="136"/>
      <c r="K33238" s="136"/>
      <c r="O33238" s="136"/>
      <c r="T33238" s="136"/>
      <c r="W33238" s="136"/>
      <c r="Z33238" s="136"/>
      <c r="AC33238" s="136"/>
    </row>
    <row r="33239" spans="2:29">
      <c r="B33239" s="136"/>
      <c r="E33239" s="136"/>
      <c r="H33239" s="136"/>
      <c r="K33239" s="136"/>
      <c r="O33239" s="136"/>
      <c r="T33239" s="136"/>
      <c r="W33239" s="136"/>
      <c r="Z33239" s="136"/>
      <c r="AC33239" s="136"/>
    </row>
    <row r="33240" spans="2:29">
      <c r="B33240" s="136"/>
      <c r="E33240" s="136"/>
      <c r="H33240" s="136"/>
      <c r="K33240" s="136"/>
      <c r="O33240" s="136"/>
      <c r="T33240" s="136"/>
      <c r="W33240" s="136"/>
      <c r="Z33240" s="136"/>
      <c r="AC33240" s="136"/>
    </row>
    <row r="33241" spans="2:29">
      <c r="B33241" s="136"/>
      <c r="E33241" s="136"/>
      <c r="H33241" s="136"/>
      <c r="K33241" s="136"/>
      <c r="O33241" s="136"/>
      <c r="T33241" s="136"/>
      <c r="W33241" s="136"/>
      <c r="Z33241" s="136"/>
      <c r="AC33241" s="136"/>
    </row>
    <row r="33242" spans="2:29">
      <c r="B33242" s="136"/>
      <c r="E33242" s="136"/>
      <c r="H33242" s="136"/>
      <c r="K33242" s="136"/>
      <c r="O33242" s="136"/>
      <c r="T33242" s="136"/>
      <c r="W33242" s="136"/>
      <c r="Z33242" s="136"/>
      <c r="AC33242" s="136"/>
    </row>
    <row r="33243" spans="2:29">
      <c r="B33243" s="136"/>
      <c r="E33243" s="136"/>
      <c r="H33243" s="136"/>
      <c r="K33243" s="136"/>
      <c r="O33243" s="136"/>
      <c r="T33243" s="136"/>
      <c r="W33243" s="136"/>
      <c r="Z33243" s="136"/>
      <c r="AC33243" s="136"/>
    </row>
    <row r="33244" spans="2:29">
      <c r="B33244" s="136"/>
      <c r="E33244" s="136"/>
      <c r="H33244" s="136"/>
      <c r="K33244" s="136"/>
      <c r="O33244" s="136"/>
      <c r="T33244" s="136"/>
      <c r="W33244" s="136"/>
      <c r="Z33244" s="136"/>
      <c r="AC33244" s="136"/>
    </row>
    <row r="33245" spans="2:29">
      <c r="B33245" s="136"/>
      <c r="E33245" s="136"/>
      <c r="H33245" s="136"/>
      <c r="K33245" s="136"/>
      <c r="O33245" s="136"/>
      <c r="T33245" s="136"/>
      <c r="W33245" s="136"/>
      <c r="Z33245" s="136"/>
      <c r="AC33245" s="136"/>
    </row>
    <row r="33246" spans="2:29">
      <c r="B33246" s="136"/>
      <c r="E33246" s="136"/>
      <c r="H33246" s="136"/>
      <c r="K33246" s="136"/>
      <c r="O33246" s="136"/>
      <c r="T33246" s="136"/>
      <c r="W33246" s="136"/>
      <c r="Z33246" s="136"/>
      <c r="AC33246" s="136"/>
    </row>
    <row r="33247" spans="2:29">
      <c r="B33247" s="136"/>
      <c r="E33247" s="136"/>
      <c r="H33247" s="136"/>
      <c r="K33247" s="136"/>
      <c r="O33247" s="136"/>
      <c r="T33247" s="136"/>
      <c r="W33247" s="136"/>
      <c r="Z33247" s="136"/>
      <c r="AC33247" s="136"/>
    </row>
    <row r="33248" spans="2:29">
      <c r="B33248" s="136"/>
      <c r="E33248" s="136"/>
      <c r="H33248" s="136"/>
      <c r="K33248" s="136"/>
      <c r="O33248" s="136"/>
      <c r="T33248" s="136"/>
      <c r="W33248" s="136"/>
      <c r="Z33248" s="136"/>
      <c r="AC33248" s="136"/>
    </row>
    <row r="33249" spans="2:29">
      <c r="B33249" s="136"/>
      <c r="E33249" s="136"/>
      <c r="H33249" s="136"/>
      <c r="K33249" s="136"/>
      <c r="O33249" s="136"/>
      <c r="T33249" s="136"/>
      <c r="W33249" s="136"/>
      <c r="Z33249" s="136"/>
      <c r="AC33249" s="136"/>
    </row>
    <row r="33250" spans="2:29">
      <c r="B33250" s="136"/>
      <c r="E33250" s="136"/>
      <c r="H33250" s="136"/>
      <c r="K33250" s="136"/>
      <c r="O33250" s="136"/>
      <c r="T33250" s="136"/>
      <c r="W33250" s="136"/>
      <c r="Z33250" s="136"/>
      <c r="AC33250" s="136"/>
    </row>
    <row r="33251" spans="2:29">
      <c r="B33251" s="136"/>
      <c r="E33251" s="136"/>
      <c r="H33251" s="136"/>
      <c r="K33251" s="136"/>
      <c r="O33251" s="136"/>
      <c r="T33251" s="136"/>
      <c r="W33251" s="136"/>
      <c r="Z33251" s="136"/>
      <c r="AC33251" s="136"/>
    </row>
    <row r="33252" spans="2:29">
      <c r="B33252" s="136"/>
      <c r="E33252" s="136"/>
      <c r="H33252" s="136"/>
      <c r="K33252" s="136"/>
      <c r="O33252" s="136"/>
      <c r="T33252" s="136"/>
      <c r="W33252" s="136"/>
      <c r="Z33252" s="136"/>
      <c r="AC33252" s="136"/>
    </row>
    <row r="33253" spans="2:29">
      <c r="B33253" s="136"/>
      <c r="E33253" s="136"/>
      <c r="H33253" s="136"/>
      <c r="K33253" s="136"/>
      <c r="O33253" s="136"/>
      <c r="T33253" s="136"/>
      <c r="W33253" s="136"/>
      <c r="Z33253" s="136"/>
      <c r="AC33253" s="136"/>
    </row>
    <row r="33254" spans="2:29">
      <c r="B33254" s="136"/>
      <c r="E33254" s="136"/>
      <c r="H33254" s="136"/>
      <c r="K33254" s="136"/>
      <c r="O33254" s="136"/>
      <c r="T33254" s="136"/>
      <c r="W33254" s="136"/>
      <c r="Z33254" s="136"/>
      <c r="AC33254" s="136"/>
    </row>
    <row r="33255" spans="2:29">
      <c r="B33255" s="136"/>
      <c r="E33255" s="136"/>
      <c r="H33255" s="136"/>
      <c r="K33255" s="136"/>
      <c r="O33255" s="136"/>
      <c r="T33255" s="136"/>
      <c r="W33255" s="136"/>
      <c r="Z33255" s="136"/>
      <c r="AC33255" s="136"/>
    </row>
    <row r="33256" spans="2:29">
      <c r="B33256" s="136"/>
      <c r="E33256" s="136"/>
      <c r="H33256" s="136"/>
      <c r="K33256" s="136"/>
      <c r="O33256" s="136"/>
      <c r="T33256" s="136"/>
      <c r="W33256" s="136"/>
      <c r="Z33256" s="136"/>
      <c r="AC33256" s="136"/>
    </row>
    <row r="33257" spans="2:29">
      <c r="B33257" s="136"/>
      <c r="E33257" s="136"/>
      <c r="H33257" s="136"/>
      <c r="K33257" s="136"/>
      <c r="O33257" s="136"/>
      <c r="T33257" s="136"/>
      <c r="W33257" s="136"/>
      <c r="Z33257" s="136"/>
      <c r="AC33257" s="136"/>
    </row>
    <row r="33258" spans="2:29">
      <c r="B33258" s="136"/>
      <c r="E33258" s="136"/>
      <c r="H33258" s="136"/>
      <c r="K33258" s="136"/>
      <c r="O33258" s="136"/>
      <c r="T33258" s="136"/>
      <c r="W33258" s="136"/>
      <c r="Z33258" s="136"/>
      <c r="AC33258" s="136"/>
    </row>
    <row r="33259" spans="2:29">
      <c r="B33259" s="136"/>
      <c r="E33259" s="136"/>
      <c r="H33259" s="136"/>
      <c r="K33259" s="136"/>
      <c r="O33259" s="136"/>
      <c r="T33259" s="136"/>
      <c r="W33259" s="136"/>
      <c r="Z33259" s="136"/>
      <c r="AC33259" s="136"/>
    </row>
    <row r="33260" spans="2:29">
      <c r="B33260" s="136"/>
      <c r="E33260" s="136"/>
      <c r="H33260" s="136"/>
      <c r="K33260" s="136"/>
      <c r="O33260" s="136"/>
      <c r="T33260" s="136"/>
      <c r="W33260" s="136"/>
      <c r="Z33260" s="136"/>
      <c r="AC33260" s="136"/>
    </row>
    <row r="33261" spans="2:29">
      <c r="B33261" s="136"/>
      <c r="E33261" s="136"/>
      <c r="H33261" s="136"/>
      <c r="K33261" s="136"/>
      <c r="O33261" s="136"/>
      <c r="T33261" s="136"/>
      <c r="W33261" s="136"/>
      <c r="Z33261" s="136"/>
      <c r="AC33261" s="136"/>
    </row>
    <row r="33262" spans="2:29">
      <c r="B33262" s="136"/>
      <c r="E33262" s="136"/>
      <c r="H33262" s="136"/>
      <c r="K33262" s="136"/>
      <c r="O33262" s="136"/>
      <c r="T33262" s="136"/>
      <c r="W33262" s="136"/>
      <c r="Z33262" s="136"/>
      <c r="AC33262" s="136"/>
    </row>
    <row r="33263" spans="2:29">
      <c r="B33263" s="136"/>
      <c r="E33263" s="136"/>
      <c r="H33263" s="136"/>
      <c r="K33263" s="136"/>
      <c r="O33263" s="136"/>
      <c r="T33263" s="136"/>
      <c r="W33263" s="136"/>
      <c r="Z33263" s="136"/>
      <c r="AC33263" s="136"/>
    </row>
    <row r="33264" spans="2:29">
      <c r="B33264" s="136"/>
      <c r="E33264" s="136"/>
      <c r="H33264" s="136"/>
      <c r="K33264" s="136"/>
      <c r="O33264" s="136"/>
      <c r="T33264" s="136"/>
      <c r="W33264" s="136"/>
      <c r="Z33264" s="136"/>
      <c r="AC33264" s="136"/>
    </row>
    <row r="33265" spans="2:29">
      <c r="B33265" s="136"/>
      <c r="E33265" s="136"/>
      <c r="H33265" s="136"/>
      <c r="K33265" s="136"/>
      <c r="O33265" s="136"/>
      <c r="T33265" s="136"/>
      <c r="W33265" s="136"/>
      <c r="Z33265" s="136"/>
      <c r="AC33265" s="136"/>
    </row>
    <row r="33266" spans="2:29">
      <c r="B33266" s="136"/>
      <c r="E33266" s="136"/>
      <c r="H33266" s="136"/>
      <c r="K33266" s="136"/>
      <c r="O33266" s="136"/>
      <c r="T33266" s="136"/>
      <c r="W33266" s="136"/>
      <c r="Z33266" s="136"/>
      <c r="AC33266" s="136"/>
    </row>
    <row r="33267" spans="2:29">
      <c r="B33267" s="136"/>
      <c r="E33267" s="136"/>
      <c r="H33267" s="136"/>
      <c r="K33267" s="136"/>
      <c r="O33267" s="136"/>
      <c r="T33267" s="136"/>
      <c r="W33267" s="136"/>
      <c r="Z33267" s="136"/>
      <c r="AC33267" s="136"/>
    </row>
    <row r="33268" spans="2:29">
      <c r="B33268" s="136"/>
      <c r="E33268" s="136"/>
      <c r="H33268" s="136"/>
      <c r="K33268" s="136"/>
      <c r="O33268" s="136"/>
      <c r="T33268" s="136"/>
      <c r="W33268" s="136"/>
      <c r="Z33268" s="136"/>
      <c r="AC33268" s="136"/>
    </row>
    <row r="33269" spans="2:29">
      <c r="B33269" s="136"/>
      <c r="E33269" s="136"/>
      <c r="H33269" s="136"/>
      <c r="K33269" s="136"/>
      <c r="O33269" s="136"/>
      <c r="T33269" s="136"/>
      <c r="W33269" s="136"/>
      <c r="Z33269" s="136"/>
      <c r="AC33269" s="136"/>
    </row>
    <row r="33270" spans="2:29">
      <c r="B33270" s="136"/>
      <c r="E33270" s="136"/>
      <c r="H33270" s="136"/>
      <c r="K33270" s="136"/>
      <c r="O33270" s="136"/>
      <c r="T33270" s="136"/>
      <c r="W33270" s="136"/>
      <c r="Z33270" s="136"/>
      <c r="AC33270" s="136"/>
    </row>
    <row r="33271" spans="2:29">
      <c r="B33271" s="136"/>
      <c r="E33271" s="136"/>
      <c r="H33271" s="136"/>
      <c r="K33271" s="136"/>
      <c r="O33271" s="136"/>
      <c r="T33271" s="136"/>
      <c r="W33271" s="136"/>
      <c r="Z33271" s="136"/>
      <c r="AC33271" s="136"/>
    </row>
    <row r="33272" spans="2:29">
      <c r="B33272" s="136"/>
      <c r="E33272" s="136"/>
      <c r="H33272" s="136"/>
      <c r="K33272" s="136"/>
      <c r="O33272" s="136"/>
      <c r="T33272" s="136"/>
      <c r="W33272" s="136"/>
      <c r="Z33272" s="136"/>
      <c r="AC33272" s="136"/>
    </row>
    <row r="33273" spans="2:29">
      <c r="B33273" s="136"/>
      <c r="E33273" s="136"/>
      <c r="H33273" s="136"/>
      <c r="K33273" s="136"/>
      <c r="O33273" s="136"/>
      <c r="T33273" s="136"/>
      <c r="W33273" s="136"/>
      <c r="Z33273" s="136"/>
      <c r="AC33273" s="136"/>
    </row>
    <row r="33274" spans="2:29">
      <c r="B33274" s="136"/>
      <c r="E33274" s="136"/>
      <c r="H33274" s="136"/>
      <c r="K33274" s="136"/>
      <c r="O33274" s="136"/>
      <c r="T33274" s="136"/>
      <c r="W33274" s="136"/>
      <c r="Z33274" s="136"/>
      <c r="AC33274" s="136"/>
    </row>
    <row r="33275" spans="2:29">
      <c r="B33275" s="136"/>
      <c r="E33275" s="136"/>
      <c r="H33275" s="136"/>
      <c r="K33275" s="136"/>
      <c r="O33275" s="136"/>
      <c r="T33275" s="136"/>
      <c r="W33275" s="136"/>
      <c r="Z33275" s="136"/>
      <c r="AC33275" s="136"/>
    </row>
    <row r="33276" spans="2:29">
      <c r="B33276" s="136"/>
      <c r="E33276" s="136"/>
      <c r="H33276" s="136"/>
      <c r="K33276" s="136"/>
      <c r="O33276" s="136"/>
      <c r="T33276" s="136"/>
      <c r="W33276" s="136"/>
      <c r="Z33276" s="136"/>
      <c r="AC33276" s="136"/>
    </row>
    <row r="33277" spans="2:29">
      <c r="B33277" s="136"/>
      <c r="E33277" s="136"/>
      <c r="H33277" s="136"/>
      <c r="K33277" s="136"/>
      <c r="O33277" s="136"/>
      <c r="T33277" s="136"/>
      <c r="W33277" s="136"/>
      <c r="Z33277" s="136"/>
      <c r="AC33277" s="136"/>
    </row>
    <row r="33278" spans="2:29">
      <c r="B33278" s="136"/>
      <c r="E33278" s="136"/>
      <c r="H33278" s="136"/>
      <c r="K33278" s="136"/>
      <c r="O33278" s="136"/>
      <c r="T33278" s="136"/>
      <c r="W33278" s="136"/>
      <c r="Z33278" s="136"/>
      <c r="AC33278" s="136"/>
    </row>
    <row r="33279" spans="2:29">
      <c r="B33279" s="136"/>
      <c r="E33279" s="136"/>
      <c r="H33279" s="136"/>
      <c r="K33279" s="136"/>
      <c r="O33279" s="136"/>
      <c r="T33279" s="136"/>
      <c r="W33279" s="136"/>
      <c r="Z33279" s="136"/>
      <c r="AC33279" s="136"/>
    </row>
    <row r="33280" spans="2:29">
      <c r="B33280" s="136"/>
      <c r="E33280" s="136"/>
      <c r="H33280" s="136"/>
      <c r="K33280" s="136"/>
      <c r="O33280" s="136"/>
      <c r="T33280" s="136"/>
      <c r="W33280" s="136"/>
      <c r="Z33280" s="136"/>
      <c r="AC33280" s="136"/>
    </row>
    <row r="33281" spans="2:29">
      <c r="B33281" s="136"/>
      <c r="E33281" s="136"/>
      <c r="H33281" s="136"/>
      <c r="K33281" s="136"/>
      <c r="O33281" s="136"/>
      <c r="T33281" s="136"/>
      <c r="W33281" s="136"/>
      <c r="Z33281" s="136"/>
      <c r="AC33281" s="136"/>
    </row>
    <row r="33282" spans="2:29">
      <c r="B33282" s="136"/>
      <c r="E33282" s="136"/>
      <c r="H33282" s="136"/>
      <c r="K33282" s="136"/>
      <c r="O33282" s="136"/>
      <c r="T33282" s="136"/>
      <c r="W33282" s="136"/>
      <c r="Z33282" s="136"/>
      <c r="AC33282" s="136"/>
    </row>
    <row r="33283" spans="2:29">
      <c r="B33283" s="136"/>
      <c r="E33283" s="136"/>
      <c r="H33283" s="136"/>
      <c r="K33283" s="136"/>
      <c r="O33283" s="136"/>
      <c r="T33283" s="136"/>
      <c r="W33283" s="136"/>
      <c r="Z33283" s="136"/>
      <c r="AC33283" s="136"/>
    </row>
    <row r="33284" spans="2:29">
      <c r="B33284" s="136"/>
      <c r="E33284" s="136"/>
      <c r="H33284" s="136"/>
      <c r="K33284" s="136"/>
      <c r="O33284" s="136"/>
      <c r="T33284" s="136"/>
      <c r="W33284" s="136"/>
      <c r="Z33284" s="136"/>
      <c r="AC33284" s="136"/>
    </row>
    <row r="33285" spans="2:29">
      <c r="B33285" s="136"/>
      <c r="E33285" s="136"/>
      <c r="H33285" s="136"/>
      <c r="K33285" s="136"/>
      <c r="O33285" s="136"/>
      <c r="T33285" s="136"/>
      <c r="W33285" s="136"/>
      <c r="Z33285" s="136"/>
      <c r="AC33285" s="136"/>
    </row>
    <row r="33286" spans="2:29">
      <c r="B33286" s="136"/>
      <c r="E33286" s="136"/>
      <c r="H33286" s="136"/>
      <c r="K33286" s="136"/>
      <c r="O33286" s="136"/>
      <c r="T33286" s="136"/>
      <c r="W33286" s="136"/>
      <c r="Z33286" s="136"/>
      <c r="AC33286" s="136"/>
    </row>
    <row r="33287" spans="2:29">
      <c r="B33287" s="136"/>
      <c r="E33287" s="136"/>
      <c r="H33287" s="136"/>
      <c r="K33287" s="136"/>
      <c r="O33287" s="136"/>
      <c r="T33287" s="136"/>
      <c r="W33287" s="136"/>
      <c r="Z33287" s="136"/>
      <c r="AC33287" s="136"/>
    </row>
    <row r="33288" spans="2:29">
      <c r="B33288" s="136"/>
      <c r="E33288" s="136"/>
      <c r="H33288" s="136"/>
      <c r="K33288" s="136"/>
      <c r="O33288" s="136"/>
      <c r="T33288" s="136"/>
      <c r="W33288" s="136"/>
      <c r="Z33288" s="136"/>
      <c r="AC33288" s="136"/>
    </row>
    <row r="33289" spans="2:29">
      <c r="B33289" s="136"/>
      <c r="E33289" s="136"/>
      <c r="H33289" s="136"/>
      <c r="K33289" s="136"/>
      <c r="O33289" s="136"/>
      <c r="T33289" s="136"/>
      <c r="W33289" s="136"/>
      <c r="Z33289" s="136"/>
      <c r="AC33289" s="136"/>
    </row>
    <row r="33290" spans="2:29">
      <c r="B33290" s="136"/>
      <c r="E33290" s="136"/>
      <c r="H33290" s="136"/>
      <c r="K33290" s="136"/>
      <c r="O33290" s="136"/>
      <c r="T33290" s="136"/>
      <c r="W33290" s="136"/>
      <c r="Z33290" s="136"/>
      <c r="AC33290" s="136"/>
    </row>
    <row r="33291" spans="2:29">
      <c r="B33291" s="136"/>
      <c r="E33291" s="136"/>
      <c r="H33291" s="136"/>
      <c r="K33291" s="136"/>
      <c r="O33291" s="136"/>
      <c r="T33291" s="136"/>
      <c r="W33291" s="136"/>
      <c r="Z33291" s="136"/>
      <c r="AC33291" s="136"/>
    </row>
    <row r="33292" spans="2:29">
      <c r="B33292" s="136"/>
      <c r="E33292" s="136"/>
      <c r="H33292" s="136"/>
      <c r="K33292" s="136"/>
      <c r="O33292" s="136"/>
      <c r="T33292" s="136"/>
      <c r="W33292" s="136"/>
      <c r="Z33292" s="136"/>
      <c r="AC33292" s="136"/>
    </row>
    <row r="33293" spans="2:29">
      <c r="B33293" s="136"/>
      <c r="E33293" s="136"/>
      <c r="H33293" s="136"/>
      <c r="K33293" s="136"/>
      <c r="O33293" s="136"/>
      <c r="T33293" s="136"/>
      <c r="W33293" s="136"/>
      <c r="Z33293" s="136"/>
      <c r="AC33293" s="136"/>
    </row>
    <row r="33294" spans="2:29">
      <c r="B33294" s="136"/>
      <c r="E33294" s="136"/>
      <c r="H33294" s="136"/>
      <c r="K33294" s="136"/>
      <c r="O33294" s="136"/>
      <c r="T33294" s="136"/>
      <c r="W33294" s="136"/>
      <c r="Z33294" s="136"/>
      <c r="AC33294" s="136"/>
    </row>
    <row r="33295" spans="2:29">
      <c r="B33295" s="136"/>
      <c r="E33295" s="136"/>
      <c r="H33295" s="136"/>
      <c r="K33295" s="136"/>
      <c r="O33295" s="136"/>
      <c r="T33295" s="136"/>
      <c r="W33295" s="136"/>
      <c r="Z33295" s="136"/>
      <c r="AC33295" s="136"/>
    </row>
    <row r="33296" spans="2:29">
      <c r="B33296" s="136"/>
      <c r="E33296" s="136"/>
      <c r="H33296" s="136"/>
      <c r="K33296" s="136"/>
      <c r="O33296" s="136"/>
      <c r="T33296" s="136"/>
      <c r="W33296" s="136"/>
      <c r="Z33296" s="136"/>
      <c r="AC33296" s="136"/>
    </row>
    <row r="33297" spans="2:29">
      <c r="B33297" s="136"/>
      <c r="E33297" s="136"/>
      <c r="H33297" s="136"/>
      <c r="K33297" s="136"/>
      <c r="O33297" s="136"/>
      <c r="T33297" s="136"/>
      <c r="W33297" s="136"/>
      <c r="Z33297" s="136"/>
      <c r="AC33297" s="136"/>
    </row>
    <row r="33298" spans="2:29">
      <c r="B33298" s="136"/>
      <c r="E33298" s="136"/>
      <c r="H33298" s="136"/>
      <c r="K33298" s="136"/>
      <c r="O33298" s="136"/>
      <c r="T33298" s="136"/>
      <c r="W33298" s="136"/>
      <c r="Z33298" s="136"/>
      <c r="AC33298" s="136"/>
    </row>
    <row r="33299" spans="2:29">
      <c r="B33299" s="136"/>
      <c r="E33299" s="136"/>
      <c r="H33299" s="136"/>
      <c r="K33299" s="136"/>
      <c r="O33299" s="136"/>
      <c r="T33299" s="136"/>
      <c r="W33299" s="136"/>
      <c r="Z33299" s="136"/>
      <c r="AC33299" s="136"/>
    </row>
    <row r="33300" spans="2:29">
      <c r="B33300" s="136"/>
      <c r="E33300" s="136"/>
      <c r="H33300" s="136"/>
      <c r="K33300" s="136"/>
      <c r="O33300" s="136"/>
      <c r="T33300" s="136"/>
      <c r="W33300" s="136"/>
      <c r="Z33300" s="136"/>
      <c r="AC33300" s="136"/>
    </row>
    <row r="33301" spans="2:29">
      <c r="B33301" s="136"/>
      <c r="E33301" s="136"/>
      <c r="H33301" s="136"/>
      <c r="K33301" s="136"/>
      <c r="O33301" s="136"/>
      <c r="T33301" s="136"/>
      <c r="W33301" s="136"/>
      <c r="Z33301" s="136"/>
      <c r="AC33301" s="136"/>
    </row>
    <row r="33302" spans="2:29">
      <c r="B33302" s="136"/>
      <c r="E33302" s="136"/>
      <c r="H33302" s="136"/>
      <c r="K33302" s="136"/>
      <c r="O33302" s="136"/>
      <c r="T33302" s="136"/>
      <c r="W33302" s="136"/>
      <c r="Z33302" s="136"/>
      <c r="AC33302" s="136"/>
    </row>
    <row r="33303" spans="2:29">
      <c r="B33303" s="136"/>
      <c r="E33303" s="136"/>
      <c r="H33303" s="136"/>
      <c r="K33303" s="136"/>
      <c r="O33303" s="136"/>
      <c r="T33303" s="136"/>
      <c r="W33303" s="136"/>
      <c r="Z33303" s="136"/>
      <c r="AC33303" s="136"/>
    </row>
    <row r="33304" spans="2:29">
      <c r="B33304" s="136"/>
      <c r="E33304" s="136"/>
      <c r="H33304" s="136"/>
      <c r="K33304" s="136"/>
      <c r="O33304" s="136"/>
      <c r="T33304" s="136"/>
      <c r="W33304" s="136"/>
      <c r="Z33304" s="136"/>
      <c r="AC33304" s="136"/>
    </row>
    <row r="33305" spans="2:29">
      <c r="B33305" s="136"/>
      <c r="E33305" s="136"/>
      <c r="H33305" s="136"/>
      <c r="K33305" s="136"/>
      <c r="O33305" s="136"/>
      <c r="T33305" s="136"/>
      <c r="W33305" s="136"/>
      <c r="Z33305" s="136"/>
      <c r="AC33305" s="136"/>
    </row>
    <row r="33306" spans="2:29">
      <c r="B33306" s="136"/>
      <c r="E33306" s="136"/>
      <c r="H33306" s="136"/>
      <c r="K33306" s="136"/>
      <c r="O33306" s="136"/>
      <c r="T33306" s="136"/>
      <c r="W33306" s="136"/>
      <c r="Z33306" s="136"/>
      <c r="AC33306" s="136"/>
    </row>
    <row r="33307" spans="2:29">
      <c r="B33307" s="136"/>
      <c r="E33307" s="136"/>
      <c r="H33307" s="136"/>
      <c r="K33307" s="136"/>
      <c r="O33307" s="136"/>
      <c r="T33307" s="136"/>
      <c r="W33307" s="136"/>
      <c r="Z33307" s="136"/>
      <c r="AC33307" s="136"/>
    </row>
    <row r="33308" spans="2:29">
      <c r="B33308" s="136"/>
      <c r="E33308" s="136"/>
      <c r="H33308" s="136"/>
      <c r="K33308" s="136"/>
      <c r="O33308" s="136"/>
      <c r="T33308" s="136"/>
      <c r="W33308" s="136"/>
      <c r="Z33308" s="136"/>
      <c r="AC33308" s="136"/>
    </row>
    <row r="33309" spans="2:29">
      <c r="B33309" s="136"/>
      <c r="E33309" s="136"/>
      <c r="H33309" s="136"/>
      <c r="K33309" s="136"/>
      <c r="O33309" s="136"/>
      <c r="T33309" s="136"/>
      <c r="W33309" s="136"/>
      <c r="Z33309" s="136"/>
      <c r="AC33309" s="136"/>
    </row>
    <row r="33310" spans="2:29">
      <c r="B33310" s="136"/>
      <c r="E33310" s="136"/>
      <c r="H33310" s="136"/>
      <c r="K33310" s="136"/>
      <c r="O33310" s="136"/>
      <c r="T33310" s="136"/>
      <c r="W33310" s="136"/>
      <c r="Z33310" s="136"/>
      <c r="AC33310" s="136"/>
    </row>
    <row r="33311" spans="2:29">
      <c r="B33311" s="136"/>
      <c r="E33311" s="136"/>
      <c r="H33311" s="136"/>
      <c r="K33311" s="136"/>
      <c r="O33311" s="136"/>
      <c r="T33311" s="136"/>
      <c r="W33311" s="136"/>
      <c r="Z33311" s="136"/>
      <c r="AC33311" s="136"/>
    </row>
    <row r="33312" spans="2:29">
      <c r="B33312" s="136"/>
      <c r="E33312" s="136"/>
      <c r="H33312" s="136"/>
      <c r="K33312" s="136"/>
      <c r="O33312" s="136"/>
      <c r="T33312" s="136"/>
      <c r="W33312" s="136"/>
      <c r="Z33312" s="136"/>
      <c r="AC33312" s="136"/>
    </row>
    <row r="33313" spans="2:29">
      <c r="B33313" s="136"/>
      <c r="E33313" s="136"/>
      <c r="H33313" s="136"/>
      <c r="K33313" s="136"/>
      <c r="O33313" s="136"/>
      <c r="T33313" s="136"/>
      <c r="W33313" s="136"/>
      <c r="Z33313" s="136"/>
      <c r="AC33313" s="136"/>
    </row>
    <row r="33314" spans="2:29">
      <c r="B33314" s="136"/>
      <c r="E33314" s="136"/>
      <c r="H33314" s="136"/>
      <c r="K33314" s="136"/>
      <c r="O33314" s="136"/>
      <c r="T33314" s="136"/>
      <c r="W33314" s="136"/>
      <c r="Z33314" s="136"/>
      <c r="AC33314" s="136"/>
    </row>
    <row r="33315" spans="2:29">
      <c r="B33315" s="136"/>
      <c r="E33315" s="136"/>
      <c r="H33315" s="136"/>
      <c r="K33315" s="136"/>
      <c r="O33315" s="136"/>
      <c r="T33315" s="136"/>
      <c r="W33315" s="136"/>
      <c r="Z33315" s="136"/>
      <c r="AC33315" s="136"/>
    </row>
    <row r="33316" spans="2:29">
      <c r="B33316" s="136"/>
      <c r="E33316" s="136"/>
      <c r="H33316" s="136"/>
      <c r="K33316" s="136"/>
      <c r="O33316" s="136"/>
      <c r="T33316" s="136"/>
      <c r="W33316" s="136"/>
      <c r="Z33316" s="136"/>
      <c r="AC33316" s="136"/>
    </row>
    <row r="33317" spans="2:29">
      <c r="B33317" s="136"/>
      <c r="E33317" s="136"/>
      <c r="H33317" s="136"/>
      <c r="K33317" s="136"/>
      <c r="O33317" s="136"/>
      <c r="T33317" s="136"/>
      <c r="W33317" s="136"/>
      <c r="Z33317" s="136"/>
      <c r="AC33317" s="136"/>
    </row>
    <row r="33318" spans="2:29">
      <c r="B33318" s="136"/>
      <c r="E33318" s="136"/>
      <c r="H33318" s="136"/>
      <c r="K33318" s="136"/>
      <c r="O33318" s="136"/>
      <c r="T33318" s="136"/>
      <c r="W33318" s="136"/>
      <c r="Z33318" s="136"/>
      <c r="AC33318" s="136"/>
    </row>
    <row r="33319" spans="2:29">
      <c r="B33319" s="136"/>
      <c r="E33319" s="136"/>
      <c r="H33319" s="136"/>
      <c r="K33319" s="136"/>
      <c r="O33319" s="136"/>
      <c r="T33319" s="136"/>
      <c r="W33319" s="136"/>
      <c r="Z33319" s="136"/>
      <c r="AC33319" s="136"/>
    </row>
    <row r="33320" spans="2:29">
      <c r="B33320" s="136"/>
      <c r="E33320" s="136"/>
      <c r="H33320" s="136"/>
      <c r="K33320" s="136"/>
      <c r="O33320" s="136"/>
      <c r="T33320" s="136"/>
      <c r="W33320" s="136"/>
      <c r="Z33320" s="136"/>
      <c r="AC33320" s="136"/>
    </row>
    <row r="33321" spans="2:29">
      <c r="B33321" s="136"/>
      <c r="E33321" s="136"/>
      <c r="H33321" s="136"/>
      <c r="K33321" s="136"/>
      <c r="O33321" s="136"/>
      <c r="T33321" s="136"/>
      <c r="W33321" s="136"/>
      <c r="Z33321" s="136"/>
      <c r="AC33321" s="136"/>
    </row>
    <row r="33322" spans="2:29">
      <c r="B33322" s="136"/>
      <c r="E33322" s="136"/>
      <c r="H33322" s="136"/>
      <c r="K33322" s="136"/>
      <c r="O33322" s="136"/>
      <c r="T33322" s="136"/>
      <c r="W33322" s="136"/>
      <c r="Z33322" s="136"/>
      <c r="AC33322" s="136"/>
    </row>
    <row r="33323" spans="2:29">
      <c r="B33323" s="136"/>
      <c r="E33323" s="136"/>
      <c r="H33323" s="136"/>
      <c r="K33323" s="136"/>
      <c r="O33323" s="136"/>
      <c r="T33323" s="136"/>
      <c r="W33323" s="136"/>
      <c r="Z33323" s="136"/>
      <c r="AC33323" s="136"/>
    </row>
    <row r="33324" spans="2:29">
      <c r="B33324" s="136"/>
      <c r="E33324" s="136"/>
      <c r="H33324" s="136"/>
      <c r="K33324" s="136"/>
      <c r="O33324" s="136"/>
      <c r="T33324" s="136"/>
      <c r="W33324" s="136"/>
      <c r="Z33324" s="136"/>
      <c r="AC33324" s="136"/>
    </row>
    <row r="33325" spans="2:29">
      <c r="B33325" s="136"/>
      <c r="E33325" s="136"/>
      <c r="H33325" s="136"/>
      <c r="K33325" s="136"/>
      <c r="O33325" s="136"/>
      <c r="T33325" s="136"/>
      <c r="W33325" s="136"/>
      <c r="Z33325" s="136"/>
      <c r="AC33325" s="136"/>
    </row>
    <row r="33326" spans="2:29">
      <c r="B33326" s="136"/>
      <c r="E33326" s="136"/>
      <c r="H33326" s="136"/>
      <c r="K33326" s="136"/>
      <c r="O33326" s="136"/>
      <c r="T33326" s="136"/>
      <c r="W33326" s="136"/>
      <c r="Z33326" s="136"/>
      <c r="AC33326" s="136"/>
    </row>
    <row r="33327" spans="2:29">
      <c r="B33327" s="136"/>
      <c r="E33327" s="136"/>
      <c r="H33327" s="136"/>
      <c r="K33327" s="136"/>
      <c r="O33327" s="136"/>
      <c r="T33327" s="136"/>
      <c r="W33327" s="136"/>
      <c r="Z33327" s="136"/>
      <c r="AC33327" s="136"/>
    </row>
    <row r="33328" spans="2:29">
      <c r="B33328" s="136"/>
      <c r="E33328" s="136"/>
      <c r="H33328" s="136"/>
      <c r="K33328" s="136"/>
      <c r="O33328" s="136"/>
      <c r="T33328" s="136"/>
      <c r="W33328" s="136"/>
      <c r="Z33328" s="136"/>
      <c r="AC33328" s="136"/>
    </row>
    <row r="33329" spans="2:29">
      <c r="B33329" s="136"/>
      <c r="E33329" s="136"/>
      <c r="H33329" s="136"/>
      <c r="K33329" s="136"/>
      <c r="O33329" s="136"/>
      <c r="T33329" s="136"/>
      <c r="W33329" s="136"/>
      <c r="Z33329" s="136"/>
      <c r="AC33329" s="136"/>
    </row>
    <row r="33330" spans="2:29">
      <c r="B33330" s="136"/>
      <c r="E33330" s="136"/>
      <c r="H33330" s="136"/>
      <c r="K33330" s="136"/>
      <c r="O33330" s="136"/>
      <c r="T33330" s="136"/>
      <c r="W33330" s="136"/>
      <c r="Z33330" s="136"/>
      <c r="AC33330" s="136"/>
    </row>
    <row r="33331" spans="2:29">
      <c r="B33331" s="136"/>
      <c r="E33331" s="136"/>
      <c r="H33331" s="136"/>
      <c r="K33331" s="136"/>
      <c r="O33331" s="136"/>
      <c r="T33331" s="136"/>
      <c r="W33331" s="136"/>
      <c r="Z33331" s="136"/>
      <c r="AC33331" s="136"/>
    </row>
    <row r="33332" spans="2:29">
      <c r="B33332" s="136"/>
      <c r="E33332" s="136"/>
      <c r="H33332" s="136"/>
      <c r="K33332" s="136"/>
      <c r="O33332" s="136"/>
      <c r="T33332" s="136"/>
      <c r="W33332" s="136"/>
      <c r="Z33332" s="136"/>
      <c r="AC33332" s="136"/>
    </row>
    <row r="33333" spans="2:29">
      <c r="B33333" s="136"/>
      <c r="E33333" s="136"/>
      <c r="H33333" s="136"/>
      <c r="K33333" s="136"/>
      <c r="O33333" s="136"/>
      <c r="T33333" s="136"/>
      <c r="W33333" s="136"/>
      <c r="Z33333" s="136"/>
      <c r="AC33333" s="136"/>
    </row>
    <row r="33334" spans="2:29">
      <c r="B33334" s="136"/>
      <c r="E33334" s="136"/>
      <c r="H33334" s="136"/>
      <c r="K33334" s="136"/>
      <c r="O33334" s="136"/>
      <c r="T33334" s="136"/>
      <c r="W33334" s="136"/>
      <c r="Z33334" s="136"/>
      <c r="AC33334" s="136"/>
    </row>
    <row r="33335" spans="2:29">
      <c r="B33335" s="136"/>
      <c r="E33335" s="136"/>
      <c r="H33335" s="136"/>
      <c r="K33335" s="136"/>
      <c r="O33335" s="136"/>
      <c r="T33335" s="136"/>
      <c r="W33335" s="136"/>
      <c r="Z33335" s="136"/>
      <c r="AC33335" s="136"/>
    </row>
    <row r="33336" spans="2:29">
      <c r="B33336" s="136"/>
      <c r="E33336" s="136"/>
      <c r="H33336" s="136"/>
      <c r="K33336" s="136"/>
      <c r="O33336" s="136"/>
      <c r="T33336" s="136"/>
      <c r="W33336" s="136"/>
      <c r="Z33336" s="136"/>
      <c r="AC33336" s="136"/>
    </row>
    <row r="33337" spans="2:29">
      <c r="B33337" s="136"/>
      <c r="E33337" s="136"/>
      <c r="H33337" s="136"/>
      <c r="K33337" s="136"/>
      <c r="O33337" s="136"/>
      <c r="T33337" s="136"/>
      <c r="W33337" s="136"/>
      <c r="Z33337" s="136"/>
      <c r="AC33337" s="136"/>
    </row>
    <row r="33338" spans="2:29">
      <c r="B33338" s="136"/>
      <c r="E33338" s="136"/>
      <c r="H33338" s="136"/>
      <c r="K33338" s="136"/>
      <c r="O33338" s="136"/>
      <c r="T33338" s="136"/>
      <c r="W33338" s="136"/>
      <c r="Z33338" s="136"/>
      <c r="AC33338" s="136"/>
    </row>
    <row r="33339" spans="2:29">
      <c r="B33339" s="136"/>
      <c r="E33339" s="136"/>
      <c r="H33339" s="136"/>
      <c r="K33339" s="136"/>
      <c r="O33339" s="136"/>
      <c r="T33339" s="136"/>
      <c r="W33339" s="136"/>
      <c r="Z33339" s="136"/>
      <c r="AC33339" s="136"/>
    </row>
    <row r="33340" spans="2:29">
      <c r="B33340" s="136"/>
      <c r="E33340" s="136"/>
      <c r="H33340" s="136"/>
      <c r="K33340" s="136"/>
      <c r="O33340" s="136"/>
      <c r="T33340" s="136"/>
      <c r="W33340" s="136"/>
      <c r="Z33340" s="136"/>
      <c r="AC33340" s="136"/>
    </row>
    <row r="33341" spans="2:29">
      <c r="B33341" s="136"/>
      <c r="E33341" s="136"/>
      <c r="H33341" s="136"/>
      <c r="K33341" s="136"/>
      <c r="O33341" s="136"/>
      <c r="T33341" s="136"/>
      <c r="W33341" s="136"/>
      <c r="Z33341" s="136"/>
      <c r="AC33341" s="136"/>
    </row>
    <row r="33342" spans="2:29">
      <c r="B33342" s="136"/>
      <c r="E33342" s="136"/>
      <c r="H33342" s="136"/>
      <c r="K33342" s="136"/>
      <c r="O33342" s="136"/>
      <c r="T33342" s="136"/>
      <c r="W33342" s="136"/>
      <c r="Z33342" s="136"/>
      <c r="AC33342" s="136"/>
    </row>
    <row r="33343" spans="2:29">
      <c r="B33343" s="136"/>
      <c r="E33343" s="136"/>
      <c r="H33343" s="136"/>
      <c r="K33343" s="136"/>
      <c r="O33343" s="136"/>
      <c r="T33343" s="136"/>
      <c r="W33343" s="136"/>
      <c r="Z33343" s="136"/>
      <c r="AC33343" s="136"/>
    </row>
    <row r="33344" spans="2:29">
      <c r="B33344" s="136"/>
      <c r="E33344" s="136"/>
      <c r="H33344" s="136"/>
      <c r="K33344" s="136"/>
      <c r="O33344" s="136"/>
      <c r="T33344" s="136"/>
      <c r="W33344" s="136"/>
      <c r="Z33344" s="136"/>
      <c r="AC33344" s="136"/>
    </row>
    <row r="33345" spans="2:29">
      <c r="B33345" s="136"/>
      <c r="E33345" s="136"/>
      <c r="H33345" s="136"/>
      <c r="K33345" s="136"/>
      <c r="O33345" s="136"/>
      <c r="T33345" s="136"/>
      <c r="W33345" s="136"/>
      <c r="Z33345" s="136"/>
      <c r="AC33345" s="136"/>
    </row>
    <row r="33346" spans="2:29">
      <c r="B33346" s="136"/>
      <c r="E33346" s="136"/>
      <c r="H33346" s="136"/>
      <c r="K33346" s="136"/>
      <c r="O33346" s="136"/>
      <c r="T33346" s="136"/>
      <c r="W33346" s="136"/>
      <c r="Z33346" s="136"/>
      <c r="AC33346" s="136"/>
    </row>
    <row r="33347" spans="2:29">
      <c r="B33347" s="136"/>
      <c r="E33347" s="136"/>
      <c r="H33347" s="136"/>
      <c r="K33347" s="136"/>
      <c r="O33347" s="136"/>
      <c r="T33347" s="136"/>
      <c r="W33347" s="136"/>
      <c r="Z33347" s="136"/>
      <c r="AC33347" s="136"/>
    </row>
    <row r="33348" spans="2:29">
      <c r="B33348" s="136"/>
      <c r="E33348" s="136"/>
      <c r="H33348" s="136"/>
      <c r="K33348" s="136"/>
      <c r="O33348" s="136"/>
      <c r="T33348" s="136"/>
      <c r="W33348" s="136"/>
      <c r="Z33348" s="136"/>
      <c r="AC33348" s="136"/>
    </row>
    <row r="33349" spans="2:29">
      <c r="B33349" s="136"/>
      <c r="E33349" s="136"/>
      <c r="H33349" s="136"/>
      <c r="K33349" s="136"/>
      <c r="O33349" s="136"/>
      <c r="T33349" s="136"/>
      <c r="W33349" s="136"/>
      <c r="Z33349" s="136"/>
      <c r="AC33349" s="136"/>
    </row>
    <row r="33350" spans="2:29">
      <c r="B33350" s="136"/>
      <c r="E33350" s="136"/>
      <c r="H33350" s="136"/>
      <c r="K33350" s="136"/>
      <c r="O33350" s="136"/>
      <c r="T33350" s="136"/>
      <c r="W33350" s="136"/>
      <c r="Z33350" s="136"/>
      <c r="AC33350" s="136"/>
    </row>
    <row r="33351" spans="2:29">
      <c r="B33351" s="136"/>
      <c r="E33351" s="136"/>
      <c r="H33351" s="136"/>
      <c r="K33351" s="136"/>
      <c r="O33351" s="136"/>
      <c r="T33351" s="136"/>
      <c r="W33351" s="136"/>
      <c r="Z33351" s="136"/>
      <c r="AC33351" s="136"/>
    </row>
    <row r="33352" spans="2:29">
      <c r="B33352" s="136"/>
      <c r="E33352" s="136"/>
      <c r="H33352" s="136"/>
      <c r="K33352" s="136"/>
      <c r="O33352" s="136"/>
      <c r="T33352" s="136"/>
      <c r="W33352" s="136"/>
      <c r="Z33352" s="136"/>
      <c r="AC33352" s="136"/>
    </row>
    <row r="33353" spans="2:29">
      <c r="B33353" s="136"/>
      <c r="E33353" s="136"/>
      <c r="H33353" s="136"/>
      <c r="K33353" s="136"/>
      <c r="O33353" s="136"/>
      <c r="T33353" s="136"/>
      <c r="W33353" s="136"/>
      <c r="Z33353" s="136"/>
      <c r="AC33353" s="136"/>
    </row>
    <row r="33354" spans="2:29">
      <c r="B33354" s="136"/>
      <c r="E33354" s="136"/>
      <c r="H33354" s="136"/>
      <c r="K33354" s="136"/>
      <c r="O33354" s="136"/>
      <c r="T33354" s="136"/>
      <c r="W33354" s="136"/>
      <c r="Z33354" s="136"/>
      <c r="AC33354" s="136"/>
    </row>
    <row r="33355" spans="2:29">
      <c r="B33355" s="136"/>
      <c r="E33355" s="136"/>
      <c r="H33355" s="136"/>
      <c r="K33355" s="136"/>
      <c r="O33355" s="136"/>
      <c r="T33355" s="136"/>
      <c r="W33355" s="136"/>
      <c r="Z33355" s="136"/>
      <c r="AC33355" s="136"/>
    </row>
    <row r="33356" spans="2:29">
      <c r="B33356" s="136"/>
      <c r="E33356" s="136"/>
      <c r="H33356" s="136"/>
      <c r="K33356" s="136"/>
      <c r="O33356" s="136"/>
      <c r="T33356" s="136"/>
      <c r="W33356" s="136"/>
      <c r="Z33356" s="136"/>
      <c r="AC33356" s="136"/>
    </row>
    <row r="33357" spans="2:29">
      <c r="B33357" s="136"/>
      <c r="E33357" s="136"/>
      <c r="H33357" s="136"/>
      <c r="K33357" s="136"/>
      <c r="O33357" s="136"/>
      <c r="T33357" s="136"/>
      <c r="W33357" s="136"/>
      <c r="Z33357" s="136"/>
      <c r="AC33357" s="136"/>
    </row>
    <row r="33358" spans="2:29">
      <c r="B33358" s="136"/>
      <c r="E33358" s="136"/>
      <c r="H33358" s="136"/>
      <c r="K33358" s="136"/>
      <c r="O33358" s="136"/>
      <c r="T33358" s="136"/>
      <c r="W33358" s="136"/>
      <c r="Z33358" s="136"/>
      <c r="AC33358" s="136"/>
    </row>
    <row r="33359" spans="2:29">
      <c r="B33359" s="136"/>
      <c r="E33359" s="136"/>
      <c r="H33359" s="136"/>
      <c r="K33359" s="136"/>
      <c r="O33359" s="136"/>
      <c r="T33359" s="136"/>
      <c r="W33359" s="136"/>
      <c r="Z33359" s="136"/>
      <c r="AC33359" s="136"/>
    </row>
    <row r="33360" spans="2:29">
      <c r="B33360" s="136"/>
      <c r="E33360" s="136"/>
      <c r="H33360" s="136"/>
      <c r="K33360" s="136"/>
      <c r="O33360" s="136"/>
      <c r="T33360" s="136"/>
      <c r="W33360" s="136"/>
      <c r="Z33360" s="136"/>
      <c r="AC33360" s="136"/>
    </row>
    <row r="33361" spans="2:29">
      <c r="B33361" s="136"/>
      <c r="E33361" s="136"/>
      <c r="H33361" s="136"/>
      <c r="K33361" s="136"/>
      <c r="O33361" s="136"/>
      <c r="T33361" s="136"/>
      <c r="W33361" s="136"/>
      <c r="Z33361" s="136"/>
      <c r="AC33361" s="136"/>
    </row>
    <row r="33362" spans="2:29">
      <c r="B33362" s="136"/>
      <c r="E33362" s="136"/>
      <c r="H33362" s="136"/>
      <c r="K33362" s="136"/>
      <c r="O33362" s="136"/>
      <c r="T33362" s="136"/>
      <c r="W33362" s="136"/>
      <c r="Z33362" s="136"/>
      <c r="AC33362" s="136"/>
    </row>
    <row r="33363" spans="2:29">
      <c r="B33363" s="136"/>
      <c r="E33363" s="136"/>
      <c r="H33363" s="136"/>
      <c r="K33363" s="136"/>
      <c r="O33363" s="136"/>
      <c r="T33363" s="136"/>
      <c r="W33363" s="136"/>
      <c r="Z33363" s="136"/>
      <c r="AC33363" s="136"/>
    </row>
    <row r="33364" spans="2:29">
      <c r="B33364" s="136"/>
      <c r="E33364" s="136"/>
      <c r="H33364" s="136"/>
      <c r="K33364" s="136"/>
      <c r="O33364" s="136"/>
      <c r="T33364" s="136"/>
      <c r="W33364" s="136"/>
      <c r="Z33364" s="136"/>
      <c r="AC33364" s="136"/>
    </row>
    <row r="33365" spans="2:29">
      <c r="B33365" s="136"/>
      <c r="E33365" s="136"/>
      <c r="H33365" s="136"/>
      <c r="K33365" s="136"/>
      <c r="O33365" s="136"/>
      <c r="T33365" s="136"/>
      <c r="W33365" s="136"/>
      <c r="Z33365" s="136"/>
      <c r="AC33365" s="136"/>
    </row>
    <row r="33366" spans="2:29">
      <c r="B33366" s="136"/>
      <c r="E33366" s="136"/>
      <c r="H33366" s="136"/>
      <c r="K33366" s="136"/>
      <c r="O33366" s="136"/>
      <c r="T33366" s="136"/>
      <c r="W33366" s="136"/>
      <c r="Z33366" s="136"/>
      <c r="AC33366" s="136"/>
    </row>
    <row r="33367" spans="2:29">
      <c r="B33367" s="136"/>
      <c r="E33367" s="136"/>
      <c r="H33367" s="136"/>
      <c r="K33367" s="136"/>
      <c r="O33367" s="136"/>
      <c r="T33367" s="136"/>
      <c r="W33367" s="136"/>
      <c r="Z33367" s="136"/>
      <c r="AC33367" s="136"/>
    </row>
    <row r="33368" spans="2:29">
      <c r="B33368" s="136"/>
      <c r="E33368" s="136"/>
      <c r="H33368" s="136"/>
      <c r="K33368" s="136"/>
      <c r="O33368" s="136"/>
      <c r="T33368" s="136"/>
      <c r="W33368" s="136"/>
      <c r="Z33368" s="136"/>
      <c r="AC33368" s="136"/>
    </row>
    <row r="33369" spans="2:29">
      <c r="B33369" s="136"/>
      <c r="E33369" s="136"/>
      <c r="H33369" s="136"/>
      <c r="K33369" s="136"/>
      <c r="O33369" s="136"/>
      <c r="T33369" s="136"/>
      <c r="W33369" s="136"/>
      <c r="Z33369" s="136"/>
      <c r="AC33369" s="136"/>
    </row>
    <row r="33370" spans="2:29">
      <c r="B33370" s="136"/>
      <c r="E33370" s="136"/>
      <c r="H33370" s="136"/>
      <c r="K33370" s="136"/>
      <c r="O33370" s="136"/>
      <c r="T33370" s="136"/>
      <c r="W33370" s="136"/>
      <c r="Z33370" s="136"/>
      <c r="AC33370" s="136"/>
    </row>
    <row r="33371" spans="2:29">
      <c r="B33371" s="136"/>
      <c r="E33371" s="136"/>
      <c r="H33371" s="136"/>
      <c r="K33371" s="136"/>
      <c r="O33371" s="136"/>
      <c r="T33371" s="136"/>
      <c r="W33371" s="136"/>
      <c r="Z33371" s="136"/>
      <c r="AC33371" s="136"/>
    </row>
    <row r="33372" spans="2:29">
      <c r="B33372" s="136"/>
      <c r="E33372" s="136"/>
      <c r="H33372" s="136"/>
      <c r="K33372" s="136"/>
      <c r="O33372" s="136"/>
      <c r="T33372" s="136"/>
      <c r="W33372" s="136"/>
      <c r="Z33372" s="136"/>
      <c r="AC33372" s="136"/>
    </row>
    <row r="33373" spans="2:29">
      <c r="B33373" s="136"/>
      <c r="E33373" s="136"/>
      <c r="H33373" s="136"/>
      <c r="K33373" s="136"/>
      <c r="O33373" s="136"/>
      <c r="T33373" s="136"/>
      <c r="W33373" s="136"/>
      <c r="Z33373" s="136"/>
      <c r="AC33373" s="136"/>
    </row>
    <row r="33374" spans="2:29">
      <c r="B33374" s="136"/>
      <c r="E33374" s="136"/>
      <c r="H33374" s="136"/>
      <c r="K33374" s="136"/>
      <c r="O33374" s="136"/>
      <c r="T33374" s="136"/>
      <c r="W33374" s="136"/>
      <c r="Z33374" s="136"/>
      <c r="AC33374" s="136"/>
    </row>
    <row r="33375" spans="2:29">
      <c r="B33375" s="136"/>
      <c r="E33375" s="136"/>
      <c r="H33375" s="136"/>
      <c r="K33375" s="136"/>
      <c r="O33375" s="136"/>
      <c r="T33375" s="136"/>
      <c r="W33375" s="136"/>
      <c r="Z33375" s="136"/>
      <c r="AC33375" s="136"/>
    </row>
    <row r="33376" spans="2:29">
      <c r="B33376" s="136"/>
      <c r="E33376" s="136"/>
      <c r="H33376" s="136"/>
      <c r="K33376" s="136"/>
      <c r="O33376" s="136"/>
      <c r="T33376" s="136"/>
      <c r="W33376" s="136"/>
      <c r="Z33376" s="136"/>
      <c r="AC33376" s="136"/>
    </row>
    <row r="33377" spans="2:29">
      <c r="B33377" s="136"/>
      <c r="E33377" s="136"/>
      <c r="H33377" s="136"/>
      <c r="K33377" s="136"/>
      <c r="O33377" s="136"/>
      <c r="T33377" s="136"/>
      <c r="W33377" s="136"/>
      <c r="Z33377" s="136"/>
      <c r="AC33377" s="136"/>
    </row>
    <row r="33378" spans="2:29">
      <c r="B33378" s="136"/>
      <c r="E33378" s="136"/>
      <c r="H33378" s="136"/>
      <c r="K33378" s="136"/>
      <c r="O33378" s="136"/>
      <c r="T33378" s="136"/>
      <c r="W33378" s="136"/>
      <c r="Z33378" s="136"/>
      <c r="AC33378" s="136"/>
    </row>
    <row r="33379" spans="2:29">
      <c r="B33379" s="136"/>
      <c r="E33379" s="136"/>
      <c r="H33379" s="136"/>
      <c r="K33379" s="136"/>
      <c r="O33379" s="136"/>
      <c r="T33379" s="136"/>
      <c r="W33379" s="136"/>
      <c r="Z33379" s="136"/>
      <c r="AC33379" s="136"/>
    </row>
    <row r="33380" spans="2:29">
      <c r="B33380" s="136"/>
      <c r="E33380" s="136"/>
      <c r="H33380" s="136"/>
      <c r="K33380" s="136"/>
      <c r="O33380" s="136"/>
      <c r="T33380" s="136"/>
      <c r="W33380" s="136"/>
      <c r="Z33380" s="136"/>
      <c r="AC33380" s="136"/>
    </row>
    <row r="33381" spans="2:29">
      <c r="B33381" s="136"/>
      <c r="E33381" s="136"/>
      <c r="H33381" s="136"/>
      <c r="K33381" s="136"/>
      <c r="O33381" s="136"/>
      <c r="T33381" s="136"/>
      <c r="W33381" s="136"/>
      <c r="Z33381" s="136"/>
      <c r="AC33381" s="136"/>
    </row>
    <row r="33382" spans="2:29">
      <c r="B33382" s="136"/>
      <c r="E33382" s="136"/>
      <c r="H33382" s="136"/>
      <c r="K33382" s="136"/>
      <c r="O33382" s="136"/>
      <c r="T33382" s="136"/>
      <c r="W33382" s="136"/>
      <c r="Z33382" s="136"/>
      <c r="AC33382" s="136"/>
    </row>
    <row r="33383" spans="2:29">
      <c r="B33383" s="136"/>
      <c r="E33383" s="136"/>
      <c r="H33383" s="136"/>
      <c r="K33383" s="136"/>
      <c r="O33383" s="136"/>
      <c r="T33383" s="136"/>
      <c r="W33383" s="136"/>
      <c r="Z33383" s="136"/>
      <c r="AC33383" s="136"/>
    </row>
    <row r="33384" spans="2:29">
      <c r="B33384" s="136"/>
      <c r="E33384" s="136"/>
      <c r="H33384" s="136"/>
      <c r="K33384" s="136"/>
      <c r="O33384" s="136"/>
      <c r="T33384" s="136"/>
      <c r="W33384" s="136"/>
      <c r="Z33384" s="136"/>
      <c r="AC33384" s="136"/>
    </row>
    <row r="33385" spans="2:29">
      <c r="B33385" s="136"/>
      <c r="E33385" s="136"/>
      <c r="H33385" s="136"/>
      <c r="K33385" s="136"/>
      <c r="O33385" s="136"/>
      <c r="T33385" s="136"/>
      <c r="W33385" s="136"/>
      <c r="Z33385" s="136"/>
      <c r="AC33385" s="136"/>
    </row>
    <row r="33386" spans="2:29">
      <c r="B33386" s="136"/>
      <c r="E33386" s="136"/>
      <c r="H33386" s="136"/>
      <c r="K33386" s="136"/>
      <c r="O33386" s="136"/>
      <c r="T33386" s="136"/>
      <c r="W33386" s="136"/>
      <c r="Z33386" s="136"/>
      <c r="AC33386" s="136"/>
    </row>
    <row r="33387" spans="2:29">
      <c r="B33387" s="136"/>
      <c r="E33387" s="136"/>
      <c r="H33387" s="136"/>
      <c r="K33387" s="136"/>
      <c r="O33387" s="136"/>
      <c r="T33387" s="136"/>
      <c r="W33387" s="136"/>
      <c r="Z33387" s="136"/>
      <c r="AC33387" s="136"/>
    </row>
    <row r="33388" spans="2:29">
      <c r="B33388" s="136"/>
      <c r="E33388" s="136"/>
      <c r="H33388" s="136"/>
      <c r="K33388" s="136"/>
      <c r="O33388" s="136"/>
      <c r="T33388" s="136"/>
      <c r="W33388" s="136"/>
      <c r="Z33388" s="136"/>
      <c r="AC33388" s="136"/>
    </row>
    <row r="33389" spans="2:29">
      <c r="B33389" s="136"/>
      <c r="E33389" s="136"/>
      <c r="H33389" s="136"/>
      <c r="K33389" s="136"/>
      <c r="O33389" s="136"/>
      <c r="T33389" s="136"/>
      <c r="W33389" s="136"/>
      <c r="Z33389" s="136"/>
      <c r="AC33389" s="136"/>
    </row>
    <row r="33390" spans="2:29">
      <c r="B33390" s="136"/>
      <c r="E33390" s="136"/>
      <c r="H33390" s="136"/>
      <c r="K33390" s="136"/>
      <c r="O33390" s="136"/>
      <c r="T33390" s="136"/>
      <c r="W33390" s="136"/>
      <c r="Z33390" s="136"/>
      <c r="AC33390" s="136"/>
    </row>
    <row r="33391" spans="2:29">
      <c r="B33391" s="136"/>
      <c r="E33391" s="136"/>
      <c r="H33391" s="136"/>
      <c r="K33391" s="136"/>
      <c r="O33391" s="136"/>
      <c r="T33391" s="136"/>
      <c r="W33391" s="136"/>
      <c r="Z33391" s="136"/>
      <c r="AC33391" s="136"/>
    </row>
    <row r="33392" spans="2:29">
      <c r="B33392" s="136"/>
      <c r="E33392" s="136"/>
      <c r="H33392" s="136"/>
      <c r="K33392" s="136"/>
      <c r="O33392" s="136"/>
      <c r="T33392" s="136"/>
      <c r="W33392" s="136"/>
      <c r="Z33392" s="136"/>
      <c r="AC33392" s="136"/>
    </row>
    <row r="33393" spans="2:29">
      <c r="B33393" s="136"/>
      <c r="E33393" s="136"/>
      <c r="H33393" s="136"/>
      <c r="K33393" s="136"/>
      <c r="O33393" s="136"/>
      <c r="T33393" s="136"/>
      <c r="W33393" s="136"/>
      <c r="Z33393" s="136"/>
      <c r="AC33393" s="136"/>
    </row>
    <row r="33394" spans="2:29">
      <c r="B33394" s="136"/>
      <c r="E33394" s="136"/>
      <c r="H33394" s="136"/>
      <c r="K33394" s="136"/>
      <c r="O33394" s="136"/>
      <c r="T33394" s="136"/>
      <c r="W33394" s="136"/>
      <c r="Z33394" s="136"/>
      <c r="AC33394" s="136"/>
    </row>
    <row r="33395" spans="2:29">
      <c r="B33395" s="136"/>
      <c r="E33395" s="136"/>
      <c r="H33395" s="136"/>
      <c r="K33395" s="136"/>
      <c r="O33395" s="136"/>
      <c r="T33395" s="136"/>
      <c r="W33395" s="136"/>
      <c r="Z33395" s="136"/>
      <c r="AC33395" s="136"/>
    </row>
    <row r="33396" spans="2:29">
      <c r="B33396" s="136"/>
      <c r="E33396" s="136"/>
      <c r="H33396" s="136"/>
      <c r="K33396" s="136"/>
      <c r="O33396" s="136"/>
      <c r="T33396" s="136"/>
      <c r="W33396" s="136"/>
      <c r="Z33396" s="136"/>
      <c r="AC33396" s="136"/>
    </row>
    <row r="33397" spans="2:29">
      <c r="B33397" s="136"/>
      <c r="E33397" s="136"/>
      <c r="H33397" s="136"/>
      <c r="K33397" s="136"/>
      <c r="O33397" s="136"/>
      <c r="T33397" s="136"/>
      <c r="W33397" s="136"/>
      <c r="Z33397" s="136"/>
      <c r="AC33397" s="136"/>
    </row>
    <row r="33398" spans="2:29">
      <c r="B33398" s="136"/>
      <c r="E33398" s="136"/>
      <c r="H33398" s="136"/>
      <c r="K33398" s="136"/>
      <c r="O33398" s="136"/>
      <c r="T33398" s="136"/>
      <c r="W33398" s="136"/>
      <c r="Z33398" s="136"/>
      <c r="AC33398" s="136"/>
    </row>
    <row r="33399" spans="2:29">
      <c r="B33399" s="136"/>
      <c r="E33399" s="136"/>
      <c r="H33399" s="136"/>
      <c r="K33399" s="136"/>
      <c r="O33399" s="136"/>
      <c r="T33399" s="136"/>
      <c r="W33399" s="136"/>
      <c r="Z33399" s="136"/>
      <c r="AC33399" s="136"/>
    </row>
    <row r="33400" spans="2:29">
      <c r="B33400" s="136"/>
      <c r="E33400" s="136"/>
      <c r="H33400" s="136"/>
      <c r="K33400" s="136"/>
      <c r="O33400" s="136"/>
      <c r="T33400" s="136"/>
      <c r="W33400" s="136"/>
      <c r="Z33400" s="136"/>
      <c r="AC33400" s="136"/>
    </row>
    <row r="33401" spans="2:29">
      <c r="B33401" s="136"/>
      <c r="E33401" s="136"/>
      <c r="H33401" s="136"/>
      <c r="K33401" s="136"/>
      <c r="O33401" s="136"/>
      <c r="T33401" s="136"/>
      <c r="W33401" s="136"/>
      <c r="Z33401" s="136"/>
      <c r="AC33401" s="136"/>
    </row>
    <row r="33402" spans="2:29">
      <c r="B33402" s="136"/>
      <c r="E33402" s="136"/>
      <c r="H33402" s="136"/>
      <c r="K33402" s="136"/>
      <c r="O33402" s="136"/>
      <c r="T33402" s="136"/>
      <c r="W33402" s="136"/>
      <c r="Z33402" s="136"/>
      <c r="AC33402" s="136"/>
    </row>
    <row r="33403" spans="2:29">
      <c r="B33403" s="136"/>
      <c r="E33403" s="136"/>
      <c r="H33403" s="136"/>
      <c r="K33403" s="136"/>
      <c r="O33403" s="136"/>
      <c r="T33403" s="136"/>
      <c r="W33403" s="136"/>
      <c r="Z33403" s="136"/>
      <c r="AC33403" s="136"/>
    </row>
    <row r="33404" spans="2:29">
      <c r="B33404" s="136"/>
      <c r="E33404" s="136"/>
      <c r="H33404" s="136"/>
      <c r="K33404" s="136"/>
      <c r="O33404" s="136"/>
      <c r="T33404" s="136"/>
      <c r="W33404" s="136"/>
      <c r="Z33404" s="136"/>
      <c r="AC33404" s="136"/>
    </row>
    <row r="33405" spans="2:29">
      <c r="B33405" s="136"/>
      <c r="E33405" s="136"/>
      <c r="H33405" s="136"/>
      <c r="K33405" s="136"/>
      <c r="O33405" s="136"/>
      <c r="T33405" s="136"/>
      <c r="W33405" s="136"/>
      <c r="Z33405" s="136"/>
      <c r="AC33405" s="136"/>
    </row>
    <row r="33406" spans="2:29">
      <c r="B33406" s="136"/>
      <c r="E33406" s="136"/>
      <c r="H33406" s="136"/>
      <c r="K33406" s="136"/>
      <c r="O33406" s="136"/>
      <c r="T33406" s="136"/>
      <c r="W33406" s="136"/>
      <c r="Z33406" s="136"/>
      <c r="AC33406" s="136"/>
    </row>
    <row r="33407" spans="2:29">
      <c r="B33407" s="136"/>
      <c r="E33407" s="136"/>
      <c r="H33407" s="136"/>
      <c r="K33407" s="136"/>
      <c r="O33407" s="136"/>
      <c r="T33407" s="136"/>
      <c r="W33407" s="136"/>
      <c r="Z33407" s="136"/>
      <c r="AC33407" s="136"/>
    </row>
    <row r="33408" spans="2:29">
      <c r="B33408" s="136"/>
      <c r="E33408" s="136"/>
      <c r="H33408" s="136"/>
      <c r="K33408" s="136"/>
      <c r="O33408" s="136"/>
      <c r="T33408" s="136"/>
      <c r="W33408" s="136"/>
      <c r="Z33408" s="136"/>
      <c r="AC33408" s="136"/>
    </row>
    <row r="33409" spans="2:29">
      <c r="B33409" s="136"/>
      <c r="E33409" s="136"/>
      <c r="H33409" s="136"/>
      <c r="K33409" s="136"/>
      <c r="O33409" s="136"/>
      <c r="T33409" s="136"/>
      <c r="W33409" s="136"/>
      <c r="Z33409" s="136"/>
      <c r="AC33409" s="136"/>
    </row>
    <row r="33410" spans="2:29">
      <c r="B33410" s="136"/>
      <c r="E33410" s="136"/>
      <c r="H33410" s="136"/>
      <c r="K33410" s="136"/>
      <c r="O33410" s="136"/>
      <c r="T33410" s="136"/>
      <c r="W33410" s="136"/>
      <c r="Z33410" s="136"/>
      <c r="AC33410" s="136"/>
    </row>
    <row r="33411" spans="2:29">
      <c r="B33411" s="136"/>
      <c r="E33411" s="136"/>
      <c r="H33411" s="136"/>
      <c r="K33411" s="136"/>
      <c r="O33411" s="136"/>
      <c r="T33411" s="136"/>
      <c r="W33411" s="136"/>
      <c r="Z33411" s="136"/>
      <c r="AC33411" s="136"/>
    </row>
    <row r="33412" spans="2:29">
      <c r="B33412" s="136"/>
      <c r="E33412" s="136"/>
      <c r="H33412" s="136"/>
      <c r="K33412" s="136"/>
      <c r="O33412" s="136"/>
      <c r="T33412" s="136"/>
      <c r="W33412" s="136"/>
      <c r="Z33412" s="136"/>
      <c r="AC33412" s="136"/>
    </row>
    <row r="33413" spans="2:29">
      <c r="B33413" s="136"/>
      <c r="E33413" s="136"/>
      <c r="H33413" s="136"/>
      <c r="K33413" s="136"/>
      <c r="O33413" s="136"/>
      <c r="T33413" s="136"/>
      <c r="W33413" s="136"/>
      <c r="Z33413" s="136"/>
      <c r="AC33413" s="136"/>
    </row>
    <row r="33414" spans="2:29">
      <c r="B33414" s="136"/>
      <c r="E33414" s="136"/>
      <c r="H33414" s="136"/>
      <c r="K33414" s="136"/>
      <c r="O33414" s="136"/>
      <c r="T33414" s="136"/>
      <c r="W33414" s="136"/>
      <c r="Z33414" s="136"/>
      <c r="AC33414" s="136"/>
    </row>
    <row r="33415" spans="2:29">
      <c r="B33415" s="136"/>
      <c r="E33415" s="136"/>
      <c r="H33415" s="136"/>
      <c r="K33415" s="136"/>
      <c r="O33415" s="136"/>
      <c r="T33415" s="136"/>
      <c r="W33415" s="136"/>
      <c r="Z33415" s="136"/>
      <c r="AC33415" s="136"/>
    </row>
    <row r="33416" spans="2:29">
      <c r="B33416" s="136"/>
      <c r="E33416" s="136"/>
      <c r="H33416" s="136"/>
      <c r="K33416" s="136"/>
      <c r="O33416" s="136"/>
      <c r="T33416" s="136"/>
      <c r="W33416" s="136"/>
      <c r="Z33416" s="136"/>
      <c r="AC33416" s="136"/>
    </row>
    <row r="33417" spans="2:29">
      <c r="B33417" s="136"/>
      <c r="E33417" s="136"/>
      <c r="H33417" s="136"/>
      <c r="K33417" s="136"/>
      <c r="O33417" s="136"/>
      <c r="T33417" s="136"/>
      <c r="W33417" s="136"/>
      <c r="Z33417" s="136"/>
      <c r="AC33417" s="136"/>
    </row>
    <row r="33418" spans="2:29">
      <c r="B33418" s="136"/>
      <c r="E33418" s="136"/>
      <c r="H33418" s="136"/>
      <c r="K33418" s="136"/>
      <c r="O33418" s="136"/>
      <c r="T33418" s="136"/>
      <c r="W33418" s="136"/>
      <c r="Z33418" s="136"/>
      <c r="AC33418" s="136"/>
    </row>
    <row r="33419" spans="2:29">
      <c r="B33419" s="136"/>
      <c r="E33419" s="136"/>
      <c r="H33419" s="136"/>
      <c r="K33419" s="136"/>
      <c r="O33419" s="136"/>
      <c r="T33419" s="136"/>
      <c r="W33419" s="136"/>
      <c r="Z33419" s="136"/>
      <c r="AC33419" s="136"/>
    </row>
    <row r="33420" spans="2:29">
      <c r="B33420" s="136"/>
      <c r="E33420" s="136"/>
      <c r="H33420" s="136"/>
      <c r="K33420" s="136"/>
      <c r="O33420" s="136"/>
      <c r="T33420" s="136"/>
      <c r="W33420" s="136"/>
      <c r="Z33420" s="136"/>
      <c r="AC33420" s="136"/>
    </row>
    <row r="33421" spans="2:29">
      <c r="B33421" s="136"/>
      <c r="E33421" s="136"/>
      <c r="H33421" s="136"/>
      <c r="K33421" s="136"/>
      <c r="O33421" s="136"/>
      <c r="T33421" s="136"/>
      <c r="W33421" s="136"/>
      <c r="Z33421" s="136"/>
      <c r="AC33421" s="136"/>
    </row>
    <row r="33422" spans="2:29">
      <c r="B33422" s="136"/>
      <c r="E33422" s="136"/>
      <c r="H33422" s="136"/>
      <c r="K33422" s="136"/>
      <c r="O33422" s="136"/>
      <c r="T33422" s="136"/>
      <c r="W33422" s="136"/>
      <c r="Z33422" s="136"/>
      <c r="AC33422" s="136"/>
    </row>
    <row r="33423" spans="2:29">
      <c r="B33423" s="136"/>
      <c r="E33423" s="136"/>
      <c r="H33423" s="136"/>
      <c r="K33423" s="136"/>
      <c r="O33423" s="136"/>
      <c r="T33423" s="136"/>
      <c r="W33423" s="136"/>
      <c r="Z33423" s="136"/>
      <c r="AC33423" s="136"/>
    </row>
    <row r="33424" spans="2:29">
      <c r="B33424" s="136"/>
      <c r="E33424" s="136"/>
      <c r="H33424" s="136"/>
      <c r="K33424" s="136"/>
      <c r="O33424" s="136"/>
      <c r="T33424" s="136"/>
      <c r="W33424" s="136"/>
      <c r="Z33424" s="136"/>
      <c r="AC33424" s="136"/>
    </row>
    <row r="33425" spans="2:29">
      <c r="B33425" s="136"/>
      <c r="E33425" s="136"/>
      <c r="H33425" s="136"/>
      <c r="K33425" s="136"/>
      <c r="O33425" s="136"/>
      <c r="T33425" s="136"/>
      <c r="W33425" s="136"/>
      <c r="Z33425" s="136"/>
      <c r="AC33425" s="136"/>
    </row>
    <row r="33426" spans="2:29">
      <c r="B33426" s="136"/>
      <c r="E33426" s="136"/>
      <c r="H33426" s="136"/>
      <c r="K33426" s="136"/>
      <c r="O33426" s="136"/>
      <c r="T33426" s="136"/>
      <c r="W33426" s="136"/>
      <c r="Z33426" s="136"/>
      <c r="AC33426" s="136"/>
    </row>
    <row r="33427" spans="2:29">
      <c r="B33427" s="136"/>
      <c r="E33427" s="136"/>
      <c r="H33427" s="136"/>
      <c r="K33427" s="136"/>
      <c r="O33427" s="136"/>
      <c r="T33427" s="136"/>
      <c r="W33427" s="136"/>
      <c r="Z33427" s="136"/>
      <c r="AC33427" s="136"/>
    </row>
    <row r="33428" spans="2:29">
      <c r="B33428" s="136"/>
      <c r="E33428" s="136"/>
      <c r="H33428" s="136"/>
      <c r="K33428" s="136"/>
      <c r="O33428" s="136"/>
      <c r="T33428" s="136"/>
      <c r="W33428" s="136"/>
      <c r="Z33428" s="136"/>
      <c r="AC33428" s="136"/>
    </row>
    <row r="33429" spans="2:29">
      <c r="B33429" s="136"/>
      <c r="E33429" s="136"/>
      <c r="H33429" s="136"/>
      <c r="K33429" s="136"/>
      <c r="O33429" s="136"/>
      <c r="T33429" s="136"/>
      <c r="W33429" s="136"/>
      <c r="Z33429" s="136"/>
      <c r="AC33429" s="136"/>
    </row>
    <row r="33430" spans="2:29">
      <c r="B33430" s="136"/>
      <c r="E33430" s="136"/>
      <c r="H33430" s="136"/>
      <c r="K33430" s="136"/>
      <c r="O33430" s="136"/>
      <c r="T33430" s="136"/>
      <c r="W33430" s="136"/>
      <c r="Z33430" s="136"/>
      <c r="AC33430" s="136"/>
    </row>
    <row r="33431" spans="2:29">
      <c r="B33431" s="136"/>
      <c r="E33431" s="136"/>
      <c r="H33431" s="136"/>
      <c r="K33431" s="136"/>
      <c r="O33431" s="136"/>
      <c r="T33431" s="136"/>
      <c r="W33431" s="136"/>
      <c r="Z33431" s="136"/>
      <c r="AC33431" s="136"/>
    </row>
    <row r="33432" spans="2:29">
      <c r="B33432" s="136"/>
      <c r="E33432" s="136"/>
      <c r="H33432" s="136"/>
      <c r="K33432" s="136"/>
      <c r="O33432" s="136"/>
      <c r="T33432" s="136"/>
      <c r="W33432" s="136"/>
      <c r="Z33432" s="136"/>
      <c r="AC33432" s="136"/>
    </row>
    <row r="33433" spans="2:29">
      <c r="B33433" s="136"/>
      <c r="E33433" s="136"/>
      <c r="H33433" s="136"/>
      <c r="K33433" s="136"/>
      <c r="O33433" s="136"/>
      <c r="T33433" s="136"/>
      <c r="W33433" s="136"/>
      <c r="Z33433" s="136"/>
      <c r="AC33433" s="136"/>
    </row>
    <row r="33434" spans="2:29">
      <c r="B33434" s="136"/>
      <c r="E33434" s="136"/>
      <c r="H33434" s="136"/>
      <c r="K33434" s="136"/>
      <c r="O33434" s="136"/>
      <c r="T33434" s="136"/>
      <c r="W33434" s="136"/>
      <c r="Z33434" s="136"/>
      <c r="AC33434" s="136"/>
    </row>
    <row r="33435" spans="2:29">
      <c r="B33435" s="136"/>
      <c r="E33435" s="136"/>
      <c r="H33435" s="136"/>
      <c r="K33435" s="136"/>
      <c r="O33435" s="136"/>
      <c r="T33435" s="136"/>
      <c r="W33435" s="136"/>
      <c r="Z33435" s="136"/>
      <c r="AC33435" s="136"/>
    </row>
    <row r="33436" spans="2:29">
      <c r="B33436" s="136"/>
      <c r="E33436" s="136"/>
      <c r="H33436" s="136"/>
      <c r="K33436" s="136"/>
      <c r="O33436" s="136"/>
      <c r="T33436" s="136"/>
      <c r="W33436" s="136"/>
      <c r="Z33436" s="136"/>
      <c r="AC33436" s="136"/>
    </row>
    <row r="33437" spans="2:29">
      <c r="B33437" s="136"/>
      <c r="E33437" s="136"/>
      <c r="H33437" s="136"/>
      <c r="K33437" s="136"/>
      <c r="O33437" s="136"/>
      <c r="T33437" s="136"/>
      <c r="W33437" s="136"/>
      <c r="Z33437" s="136"/>
      <c r="AC33437" s="136"/>
    </row>
    <row r="33438" spans="2:29">
      <c r="B33438" s="136"/>
      <c r="E33438" s="136"/>
      <c r="H33438" s="136"/>
      <c r="K33438" s="136"/>
      <c r="O33438" s="136"/>
      <c r="T33438" s="136"/>
      <c r="W33438" s="136"/>
      <c r="Z33438" s="136"/>
      <c r="AC33438" s="136"/>
    </row>
    <row r="33439" spans="2:29">
      <c r="B33439" s="136"/>
      <c r="E33439" s="136"/>
      <c r="H33439" s="136"/>
      <c r="K33439" s="136"/>
      <c r="O33439" s="136"/>
      <c r="T33439" s="136"/>
      <c r="W33439" s="136"/>
      <c r="Z33439" s="136"/>
      <c r="AC33439" s="136"/>
    </row>
    <row r="33440" spans="2:29">
      <c r="B33440" s="136"/>
      <c r="E33440" s="136"/>
      <c r="H33440" s="136"/>
      <c r="K33440" s="136"/>
      <c r="O33440" s="136"/>
      <c r="T33440" s="136"/>
      <c r="W33440" s="136"/>
      <c r="Z33440" s="136"/>
      <c r="AC33440" s="136"/>
    </row>
    <row r="33441" spans="2:29">
      <c r="B33441" s="136"/>
      <c r="E33441" s="136"/>
      <c r="H33441" s="136"/>
      <c r="K33441" s="136"/>
      <c r="O33441" s="136"/>
      <c r="T33441" s="136"/>
      <c r="W33441" s="136"/>
      <c r="Z33441" s="136"/>
      <c r="AC33441" s="136"/>
    </row>
    <row r="33442" spans="2:29">
      <c r="B33442" s="136"/>
      <c r="E33442" s="136"/>
      <c r="H33442" s="136"/>
      <c r="K33442" s="136"/>
      <c r="O33442" s="136"/>
      <c r="T33442" s="136"/>
      <c r="W33442" s="136"/>
      <c r="Z33442" s="136"/>
      <c r="AC33442" s="136"/>
    </row>
    <row r="33443" spans="2:29">
      <c r="B33443" s="136"/>
      <c r="E33443" s="136"/>
      <c r="H33443" s="136"/>
      <c r="K33443" s="136"/>
      <c r="O33443" s="136"/>
      <c r="T33443" s="136"/>
      <c r="W33443" s="136"/>
      <c r="Z33443" s="136"/>
      <c r="AC33443" s="136"/>
    </row>
    <row r="33444" spans="2:29">
      <c r="B33444" s="136"/>
      <c r="E33444" s="136"/>
      <c r="H33444" s="136"/>
      <c r="K33444" s="136"/>
      <c r="O33444" s="136"/>
      <c r="T33444" s="136"/>
      <c r="W33444" s="136"/>
      <c r="Z33444" s="136"/>
      <c r="AC33444" s="136"/>
    </row>
    <row r="33445" spans="2:29">
      <c r="B33445" s="136"/>
      <c r="E33445" s="136"/>
      <c r="H33445" s="136"/>
      <c r="K33445" s="136"/>
      <c r="O33445" s="136"/>
      <c r="T33445" s="136"/>
      <c r="W33445" s="136"/>
      <c r="Z33445" s="136"/>
      <c r="AC33445" s="136"/>
    </row>
    <row r="33446" spans="2:29">
      <c r="B33446" s="136"/>
      <c r="E33446" s="136"/>
      <c r="H33446" s="136"/>
      <c r="K33446" s="136"/>
      <c r="O33446" s="136"/>
      <c r="T33446" s="136"/>
      <c r="W33446" s="136"/>
      <c r="Z33446" s="136"/>
      <c r="AC33446" s="136"/>
    </row>
    <row r="33447" spans="2:29">
      <c r="B33447" s="136"/>
      <c r="E33447" s="136"/>
      <c r="H33447" s="136"/>
      <c r="K33447" s="136"/>
      <c r="O33447" s="136"/>
      <c r="T33447" s="136"/>
      <c r="W33447" s="136"/>
      <c r="Z33447" s="136"/>
      <c r="AC33447" s="136"/>
    </row>
    <row r="33448" spans="2:29">
      <c r="B33448" s="136"/>
      <c r="E33448" s="136"/>
      <c r="H33448" s="136"/>
      <c r="K33448" s="136"/>
      <c r="O33448" s="136"/>
      <c r="T33448" s="136"/>
      <c r="W33448" s="136"/>
      <c r="Z33448" s="136"/>
      <c r="AC33448" s="136"/>
    </row>
    <row r="33449" spans="2:29">
      <c r="B33449" s="136"/>
      <c r="E33449" s="136"/>
      <c r="H33449" s="136"/>
      <c r="K33449" s="136"/>
      <c r="O33449" s="136"/>
      <c r="T33449" s="136"/>
      <c r="W33449" s="136"/>
      <c r="Z33449" s="136"/>
      <c r="AC33449" s="136"/>
    </row>
    <row r="33450" spans="2:29">
      <c r="B33450" s="136"/>
      <c r="E33450" s="136"/>
      <c r="H33450" s="136"/>
      <c r="K33450" s="136"/>
      <c r="O33450" s="136"/>
      <c r="T33450" s="136"/>
      <c r="W33450" s="136"/>
      <c r="Z33450" s="136"/>
      <c r="AC33450" s="136"/>
    </row>
    <row r="33451" spans="2:29">
      <c r="B33451" s="136"/>
      <c r="E33451" s="136"/>
      <c r="H33451" s="136"/>
      <c r="K33451" s="136"/>
      <c r="O33451" s="136"/>
      <c r="T33451" s="136"/>
      <c r="W33451" s="136"/>
      <c r="Z33451" s="136"/>
      <c r="AC33451" s="136"/>
    </row>
    <row r="33452" spans="2:29">
      <c r="B33452" s="136"/>
      <c r="E33452" s="136"/>
      <c r="H33452" s="136"/>
      <c r="K33452" s="136"/>
      <c r="O33452" s="136"/>
      <c r="T33452" s="136"/>
      <c r="W33452" s="136"/>
      <c r="Z33452" s="136"/>
      <c r="AC33452" s="136"/>
    </row>
    <row r="33453" spans="2:29">
      <c r="B33453" s="136"/>
      <c r="E33453" s="136"/>
      <c r="H33453" s="136"/>
      <c r="K33453" s="136"/>
      <c r="O33453" s="136"/>
      <c r="T33453" s="136"/>
      <c r="W33453" s="136"/>
      <c r="Z33453" s="136"/>
      <c r="AC33453" s="136"/>
    </row>
    <row r="33454" spans="2:29">
      <c r="B33454" s="136"/>
      <c r="E33454" s="136"/>
      <c r="H33454" s="136"/>
      <c r="K33454" s="136"/>
      <c r="O33454" s="136"/>
      <c r="T33454" s="136"/>
      <c r="W33454" s="136"/>
      <c r="Z33454" s="136"/>
      <c r="AC33454" s="136"/>
    </row>
    <row r="33455" spans="2:29">
      <c r="B33455" s="136"/>
      <c r="E33455" s="136"/>
      <c r="H33455" s="136"/>
      <c r="K33455" s="136"/>
      <c r="O33455" s="136"/>
      <c r="T33455" s="136"/>
      <c r="W33455" s="136"/>
      <c r="Z33455" s="136"/>
      <c r="AC33455" s="136"/>
    </row>
    <row r="33456" spans="2:29">
      <c r="B33456" s="136"/>
      <c r="E33456" s="136"/>
      <c r="H33456" s="136"/>
      <c r="K33456" s="136"/>
      <c r="O33456" s="136"/>
      <c r="T33456" s="136"/>
      <c r="W33456" s="136"/>
      <c r="Z33456" s="136"/>
      <c r="AC33456" s="136"/>
    </row>
    <row r="33457" spans="2:29">
      <c r="B33457" s="136"/>
      <c r="E33457" s="136"/>
      <c r="H33457" s="136"/>
      <c r="K33457" s="136"/>
      <c r="O33457" s="136"/>
      <c r="T33457" s="136"/>
      <c r="W33457" s="136"/>
      <c r="Z33457" s="136"/>
      <c r="AC33457" s="136"/>
    </row>
    <row r="33458" spans="2:29">
      <c r="B33458" s="136"/>
      <c r="E33458" s="136"/>
      <c r="H33458" s="136"/>
      <c r="K33458" s="136"/>
      <c r="O33458" s="136"/>
      <c r="T33458" s="136"/>
      <c r="W33458" s="136"/>
      <c r="Z33458" s="136"/>
      <c r="AC33458" s="136"/>
    </row>
    <row r="33459" spans="2:29">
      <c r="B33459" s="136"/>
      <c r="E33459" s="136"/>
      <c r="H33459" s="136"/>
      <c r="K33459" s="136"/>
      <c r="O33459" s="136"/>
      <c r="T33459" s="136"/>
      <c r="W33459" s="136"/>
      <c r="Z33459" s="136"/>
      <c r="AC33459" s="136"/>
    </row>
    <row r="33460" spans="2:29">
      <c r="B33460" s="136"/>
      <c r="E33460" s="136"/>
      <c r="H33460" s="136"/>
      <c r="K33460" s="136"/>
      <c r="O33460" s="136"/>
      <c r="T33460" s="136"/>
      <c r="W33460" s="136"/>
      <c r="Z33460" s="136"/>
      <c r="AC33460" s="136"/>
    </row>
    <row r="33461" spans="2:29">
      <c r="B33461" s="136"/>
      <c r="E33461" s="136"/>
      <c r="H33461" s="136"/>
      <c r="K33461" s="136"/>
      <c r="O33461" s="136"/>
      <c r="T33461" s="136"/>
      <c r="W33461" s="136"/>
      <c r="Z33461" s="136"/>
      <c r="AC33461" s="136"/>
    </row>
    <row r="33462" spans="2:29">
      <c r="B33462" s="136"/>
      <c r="E33462" s="136"/>
      <c r="H33462" s="136"/>
      <c r="K33462" s="136"/>
      <c r="O33462" s="136"/>
      <c r="T33462" s="136"/>
      <c r="W33462" s="136"/>
      <c r="Z33462" s="136"/>
      <c r="AC33462" s="136"/>
    </row>
    <row r="33463" spans="2:29">
      <c r="B33463" s="136"/>
      <c r="E33463" s="136"/>
      <c r="H33463" s="136"/>
      <c r="K33463" s="136"/>
      <c r="O33463" s="136"/>
      <c r="T33463" s="136"/>
      <c r="W33463" s="136"/>
      <c r="Z33463" s="136"/>
      <c r="AC33463" s="136"/>
    </row>
    <row r="33464" spans="2:29">
      <c r="B33464" s="136"/>
      <c r="E33464" s="136"/>
      <c r="H33464" s="136"/>
      <c r="K33464" s="136"/>
      <c r="O33464" s="136"/>
      <c r="T33464" s="136"/>
      <c r="W33464" s="136"/>
      <c r="Z33464" s="136"/>
      <c r="AC33464" s="136"/>
    </row>
    <row r="33465" spans="2:29">
      <c r="B33465" s="136"/>
      <c r="E33465" s="136"/>
      <c r="H33465" s="136"/>
      <c r="K33465" s="136"/>
      <c r="O33465" s="136"/>
      <c r="T33465" s="136"/>
      <c r="W33465" s="136"/>
      <c r="Z33465" s="136"/>
      <c r="AC33465" s="136"/>
    </row>
    <row r="33466" spans="2:29">
      <c r="B33466" s="136"/>
      <c r="E33466" s="136"/>
      <c r="H33466" s="136"/>
      <c r="K33466" s="136"/>
      <c r="O33466" s="136"/>
      <c r="T33466" s="136"/>
      <c r="W33466" s="136"/>
      <c r="Z33466" s="136"/>
      <c r="AC33466" s="136"/>
    </row>
    <row r="33467" spans="2:29">
      <c r="B33467" s="136"/>
      <c r="E33467" s="136"/>
      <c r="H33467" s="136"/>
      <c r="K33467" s="136"/>
      <c r="O33467" s="136"/>
      <c r="T33467" s="136"/>
      <c r="W33467" s="136"/>
      <c r="Z33467" s="136"/>
      <c r="AC33467" s="136"/>
    </row>
    <row r="33468" spans="2:29">
      <c r="B33468" s="136"/>
      <c r="E33468" s="136"/>
      <c r="H33468" s="136"/>
      <c r="K33468" s="136"/>
      <c r="O33468" s="136"/>
      <c r="T33468" s="136"/>
      <c r="W33468" s="136"/>
      <c r="Z33468" s="136"/>
      <c r="AC33468" s="136"/>
    </row>
    <row r="33469" spans="2:29">
      <c r="B33469" s="136"/>
      <c r="E33469" s="136"/>
      <c r="H33469" s="136"/>
      <c r="K33469" s="136"/>
      <c r="O33469" s="136"/>
      <c r="T33469" s="136"/>
      <c r="W33469" s="136"/>
      <c r="Z33469" s="136"/>
      <c r="AC33469" s="136"/>
    </row>
    <row r="33470" spans="2:29">
      <c r="B33470" s="136"/>
      <c r="E33470" s="136"/>
      <c r="H33470" s="136"/>
      <c r="K33470" s="136"/>
      <c r="O33470" s="136"/>
      <c r="T33470" s="136"/>
      <c r="W33470" s="136"/>
      <c r="Z33470" s="136"/>
      <c r="AC33470" s="136"/>
    </row>
    <row r="33471" spans="2:29">
      <c r="B33471" s="136"/>
      <c r="E33471" s="136"/>
      <c r="H33471" s="136"/>
      <c r="K33471" s="136"/>
      <c r="O33471" s="136"/>
      <c r="T33471" s="136"/>
      <c r="W33471" s="136"/>
      <c r="Z33471" s="136"/>
      <c r="AC33471" s="136"/>
    </row>
    <row r="33472" spans="2:29">
      <c r="B33472" s="136"/>
      <c r="E33472" s="136"/>
      <c r="H33472" s="136"/>
      <c r="K33472" s="136"/>
      <c r="O33472" s="136"/>
      <c r="T33472" s="136"/>
      <c r="W33472" s="136"/>
      <c r="Z33472" s="136"/>
      <c r="AC33472" s="136"/>
    </row>
    <row r="33473" spans="2:29">
      <c r="B33473" s="136"/>
      <c r="E33473" s="136"/>
      <c r="H33473" s="136"/>
      <c r="K33473" s="136"/>
      <c r="O33473" s="136"/>
      <c r="T33473" s="136"/>
      <c r="W33473" s="136"/>
      <c r="Z33473" s="136"/>
      <c r="AC33473" s="136"/>
    </row>
    <row r="33474" spans="2:29">
      <c r="B33474" s="136"/>
      <c r="E33474" s="136"/>
      <c r="H33474" s="136"/>
      <c r="K33474" s="136"/>
      <c r="O33474" s="136"/>
      <c r="T33474" s="136"/>
      <c r="W33474" s="136"/>
      <c r="Z33474" s="136"/>
      <c r="AC33474" s="136"/>
    </row>
    <row r="33475" spans="2:29">
      <c r="B33475" s="136"/>
      <c r="E33475" s="136"/>
      <c r="H33475" s="136"/>
      <c r="K33475" s="136"/>
      <c r="O33475" s="136"/>
      <c r="T33475" s="136"/>
      <c r="W33475" s="136"/>
      <c r="Z33475" s="136"/>
      <c r="AC33475" s="136"/>
    </row>
    <row r="33476" spans="2:29">
      <c r="B33476" s="136"/>
      <c r="E33476" s="136"/>
      <c r="H33476" s="136"/>
      <c r="K33476" s="136"/>
      <c r="O33476" s="136"/>
      <c r="T33476" s="136"/>
      <c r="W33476" s="136"/>
      <c r="Z33476" s="136"/>
      <c r="AC33476" s="136"/>
    </row>
    <row r="33477" spans="2:29">
      <c r="B33477" s="136"/>
      <c r="E33477" s="136"/>
      <c r="H33477" s="136"/>
      <c r="K33477" s="136"/>
      <c r="O33477" s="136"/>
      <c r="T33477" s="136"/>
      <c r="W33477" s="136"/>
      <c r="Z33477" s="136"/>
      <c r="AC33477" s="136"/>
    </row>
    <row r="33478" spans="2:29">
      <c r="B33478" s="136"/>
      <c r="E33478" s="136"/>
      <c r="H33478" s="136"/>
      <c r="K33478" s="136"/>
      <c r="O33478" s="136"/>
      <c r="T33478" s="136"/>
      <c r="W33478" s="136"/>
      <c r="Z33478" s="136"/>
      <c r="AC33478" s="136"/>
    </row>
    <row r="33479" spans="2:29">
      <c r="B33479" s="136"/>
      <c r="E33479" s="136"/>
      <c r="H33479" s="136"/>
      <c r="K33479" s="136"/>
      <c r="O33479" s="136"/>
      <c r="T33479" s="136"/>
      <c r="W33479" s="136"/>
      <c r="Z33479" s="136"/>
      <c r="AC33479" s="136"/>
    </row>
    <row r="33480" spans="2:29">
      <c r="B33480" s="136"/>
      <c r="E33480" s="136"/>
      <c r="H33480" s="136"/>
      <c r="K33480" s="136"/>
      <c r="O33480" s="136"/>
      <c r="T33480" s="136"/>
      <c r="W33480" s="136"/>
      <c r="Z33480" s="136"/>
      <c r="AC33480" s="136"/>
    </row>
    <row r="33481" spans="2:29">
      <c r="B33481" s="136"/>
      <c r="E33481" s="136"/>
      <c r="H33481" s="136"/>
      <c r="K33481" s="136"/>
      <c r="O33481" s="136"/>
      <c r="T33481" s="136"/>
      <c r="W33481" s="136"/>
      <c r="Z33481" s="136"/>
      <c r="AC33481" s="136"/>
    </row>
    <row r="33482" spans="2:29">
      <c r="B33482" s="136"/>
      <c r="E33482" s="136"/>
      <c r="H33482" s="136"/>
      <c r="K33482" s="136"/>
      <c r="O33482" s="136"/>
      <c r="T33482" s="136"/>
      <c r="W33482" s="136"/>
      <c r="Z33482" s="136"/>
      <c r="AC33482" s="136"/>
    </row>
    <row r="33483" spans="2:29">
      <c r="B33483" s="136"/>
      <c r="E33483" s="136"/>
      <c r="H33483" s="136"/>
      <c r="K33483" s="136"/>
      <c r="O33483" s="136"/>
      <c r="T33483" s="136"/>
      <c r="W33483" s="136"/>
      <c r="Z33483" s="136"/>
      <c r="AC33483" s="136"/>
    </row>
    <row r="33484" spans="2:29">
      <c r="B33484" s="136"/>
      <c r="E33484" s="136"/>
      <c r="H33484" s="136"/>
      <c r="K33484" s="136"/>
      <c r="O33484" s="136"/>
      <c r="T33484" s="136"/>
      <c r="W33484" s="136"/>
      <c r="Z33484" s="136"/>
      <c r="AC33484" s="136"/>
    </row>
    <row r="33485" spans="2:29">
      <c r="B33485" s="136"/>
      <c r="E33485" s="136"/>
      <c r="H33485" s="136"/>
      <c r="K33485" s="136"/>
      <c r="O33485" s="136"/>
      <c r="T33485" s="136"/>
      <c r="W33485" s="136"/>
      <c r="Z33485" s="136"/>
      <c r="AC33485" s="136"/>
    </row>
    <row r="33486" spans="2:29">
      <c r="B33486" s="136"/>
      <c r="E33486" s="136"/>
      <c r="H33486" s="136"/>
      <c r="K33486" s="136"/>
      <c r="O33486" s="136"/>
      <c r="T33486" s="136"/>
      <c r="W33486" s="136"/>
      <c r="Z33486" s="136"/>
      <c r="AC33486" s="136"/>
    </row>
    <row r="33487" spans="2:29">
      <c r="B33487" s="136"/>
      <c r="E33487" s="136"/>
      <c r="H33487" s="136"/>
      <c r="K33487" s="136"/>
      <c r="O33487" s="136"/>
      <c r="T33487" s="136"/>
      <c r="W33487" s="136"/>
      <c r="Z33487" s="136"/>
      <c r="AC33487" s="136"/>
    </row>
    <row r="33488" spans="2:29">
      <c r="B33488" s="136"/>
      <c r="E33488" s="136"/>
      <c r="H33488" s="136"/>
      <c r="K33488" s="136"/>
      <c r="O33488" s="136"/>
      <c r="T33488" s="136"/>
      <c r="W33488" s="136"/>
      <c r="Z33488" s="136"/>
      <c r="AC33488" s="136"/>
    </row>
    <row r="33489" spans="2:29">
      <c r="B33489" s="136"/>
      <c r="E33489" s="136"/>
      <c r="H33489" s="136"/>
      <c r="K33489" s="136"/>
      <c r="O33489" s="136"/>
      <c r="T33489" s="136"/>
      <c r="W33489" s="136"/>
      <c r="Z33489" s="136"/>
      <c r="AC33489" s="136"/>
    </row>
    <row r="33490" spans="2:29">
      <c r="B33490" s="136"/>
      <c r="E33490" s="136"/>
      <c r="H33490" s="136"/>
      <c r="K33490" s="136"/>
      <c r="O33490" s="136"/>
      <c r="T33490" s="136"/>
      <c r="W33490" s="136"/>
      <c r="Z33490" s="136"/>
      <c r="AC33490" s="136"/>
    </row>
    <row r="33491" spans="2:29">
      <c r="B33491" s="136"/>
      <c r="E33491" s="136"/>
      <c r="H33491" s="136"/>
      <c r="K33491" s="136"/>
      <c r="O33491" s="136"/>
      <c r="T33491" s="136"/>
      <c r="W33491" s="136"/>
      <c r="Z33491" s="136"/>
      <c r="AC33491" s="136"/>
    </row>
    <row r="33492" spans="2:29">
      <c r="B33492" s="136"/>
      <c r="E33492" s="136"/>
      <c r="H33492" s="136"/>
      <c r="K33492" s="136"/>
      <c r="O33492" s="136"/>
      <c r="T33492" s="136"/>
      <c r="W33492" s="136"/>
      <c r="Z33492" s="136"/>
      <c r="AC33492" s="136"/>
    </row>
    <row r="33493" spans="2:29">
      <c r="B33493" s="136"/>
      <c r="E33493" s="136"/>
      <c r="H33493" s="136"/>
      <c r="K33493" s="136"/>
      <c r="O33493" s="136"/>
      <c r="T33493" s="136"/>
      <c r="W33493" s="136"/>
      <c r="Z33493" s="136"/>
      <c r="AC33493" s="136"/>
    </row>
    <row r="33494" spans="2:29">
      <c r="B33494" s="136"/>
      <c r="E33494" s="136"/>
      <c r="H33494" s="136"/>
      <c r="K33494" s="136"/>
      <c r="O33494" s="136"/>
      <c r="T33494" s="136"/>
      <c r="W33494" s="136"/>
      <c r="Z33494" s="136"/>
      <c r="AC33494" s="136"/>
    </row>
    <row r="33495" spans="2:29">
      <c r="B33495" s="136"/>
      <c r="E33495" s="136"/>
      <c r="H33495" s="136"/>
      <c r="K33495" s="136"/>
      <c r="O33495" s="136"/>
      <c r="T33495" s="136"/>
      <c r="W33495" s="136"/>
      <c r="Z33495" s="136"/>
      <c r="AC33495" s="136"/>
    </row>
    <row r="33496" spans="2:29">
      <c r="B33496" s="136"/>
      <c r="E33496" s="136"/>
      <c r="H33496" s="136"/>
      <c r="K33496" s="136"/>
      <c r="O33496" s="136"/>
      <c r="T33496" s="136"/>
      <c r="W33496" s="136"/>
      <c r="Z33496" s="136"/>
      <c r="AC33496" s="136"/>
    </row>
    <row r="33497" spans="2:29">
      <c r="B33497" s="136"/>
      <c r="E33497" s="136"/>
      <c r="H33497" s="136"/>
      <c r="K33497" s="136"/>
      <c r="O33497" s="136"/>
      <c r="T33497" s="136"/>
      <c r="W33497" s="136"/>
      <c r="Z33497" s="136"/>
      <c r="AC33497" s="136"/>
    </row>
    <row r="33498" spans="2:29">
      <c r="B33498" s="136"/>
      <c r="E33498" s="136"/>
      <c r="H33498" s="136"/>
      <c r="K33498" s="136"/>
      <c r="O33498" s="136"/>
      <c r="T33498" s="136"/>
      <c r="W33498" s="136"/>
      <c r="Z33498" s="136"/>
      <c r="AC33498" s="136"/>
    </row>
    <row r="33499" spans="2:29">
      <c r="B33499" s="136"/>
      <c r="E33499" s="136"/>
      <c r="H33499" s="136"/>
      <c r="K33499" s="136"/>
      <c r="O33499" s="136"/>
      <c r="T33499" s="136"/>
      <c r="W33499" s="136"/>
      <c r="Z33499" s="136"/>
      <c r="AC33499" s="136"/>
    </row>
    <row r="33500" spans="2:29">
      <c r="B33500" s="136"/>
      <c r="E33500" s="136"/>
      <c r="H33500" s="136"/>
      <c r="K33500" s="136"/>
      <c r="O33500" s="136"/>
      <c r="T33500" s="136"/>
      <c r="W33500" s="136"/>
      <c r="Z33500" s="136"/>
      <c r="AC33500" s="136"/>
    </row>
    <row r="33501" spans="2:29">
      <c r="B33501" s="136"/>
      <c r="E33501" s="136"/>
      <c r="H33501" s="136"/>
      <c r="K33501" s="136"/>
      <c r="O33501" s="136"/>
      <c r="T33501" s="136"/>
      <c r="W33501" s="136"/>
      <c r="Z33501" s="136"/>
      <c r="AC33501" s="136"/>
    </row>
    <row r="33502" spans="2:29">
      <c r="B33502" s="136"/>
      <c r="E33502" s="136"/>
      <c r="H33502" s="136"/>
      <c r="K33502" s="136"/>
      <c r="O33502" s="136"/>
      <c r="T33502" s="136"/>
      <c r="W33502" s="136"/>
      <c r="Z33502" s="136"/>
      <c r="AC33502" s="136"/>
    </row>
    <row r="33503" spans="2:29">
      <c r="B33503" s="136"/>
      <c r="E33503" s="136"/>
      <c r="H33503" s="136"/>
      <c r="K33503" s="136"/>
      <c r="O33503" s="136"/>
      <c r="T33503" s="136"/>
      <c r="W33503" s="136"/>
      <c r="Z33503" s="136"/>
      <c r="AC33503" s="136"/>
    </row>
    <row r="33504" spans="2:29">
      <c r="B33504" s="136"/>
      <c r="E33504" s="136"/>
      <c r="H33504" s="136"/>
      <c r="K33504" s="136"/>
      <c r="O33504" s="136"/>
      <c r="T33504" s="136"/>
      <c r="W33504" s="136"/>
      <c r="Z33504" s="136"/>
      <c r="AC33504" s="136"/>
    </row>
    <row r="33505" spans="2:29">
      <c r="B33505" s="136"/>
      <c r="E33505" s="136"/>
      <c r="H33505" s="136"/>
      <c r="K33505" s="136"/>
      <c r="O33505" s="136"/>
      <c r="T33505" s="136"/>
      <c r="W33505" s="136"/>
      <c r="Z33505" s="136"/>
      <c r="AC33505" s="136"/>
    </row>
    <row r="33506" spans="2:29">
      <c r="B33506" s="136"/>
      <c r="E33506" s="136"/>
      <c r="H33506" s="136"/>
      <c r="K33506" s="136"/>
      <c r="O33506" s="136"/>
      <c r="T33506" s="136"/>
      <c r="W33506" s="136"/>
      <c r="Z33506" s="136"/>
      <c r="AC33506" s="136"/>
    </row>
    <row r="33507" spans="2:29">
      <c r="B33507" s="136"/>
      <c r="E33507" s="136"/>
      <c r="H33507" s="136"/>
      <c r="K33507" s="136"/>
      <c r="O33507" s="136"/>
      <c r="T33507" s="136"/>
      <c r="W33507" s="136"/>
      <c r="Z33507" s="136"/>
      <c r="AC33507" s="136"/>
    </row>
    <row r="33508" spans="2:29">
      <c r="B33508" s="136"/>
      <c r="E33508" s="136"/>
      <c r="H33508" s="136"/>
      <c r="K33508" s="136"/>
      <c r="O33508" s="136"/>
      <c r="T33508" s="136"/>
      <c r="W33508" s="136"/>
      <c r="Z33508" s="136"/>
      <c r="AC33508" s="136"/>
    </row>
    <row r="33509" spans="2:29">
      <c r="B33509" s="136"/>
      <c r="E33509" s="136"/>
      <c r="H33509" s="136"/>
      <c r="K33509" s="136"/>
      <c r="O33509" s="136"/>
      <c r="T33509" s="136"/>
      <c r="W33509" s="136"/>
      <c r="Z33509" s="136"/>
      <c r="AC33509" s="136"/>
    </row>
    <row r="33510" spans="2:29">
      <c r="B33510" s="136"/>
      <c r="E33510" s="136"/>
      <c r="H33510" s="136"/>
      <c r="K33510" s="136"/>
      <c r="O33510" s="136"/>
      <c r="T33510" s="136"/>
      <c r="W33510" s="136"/>
      <c r="Z33510" s="136"/>
      <c r="AC33510" s="136"/>
    </row>
    <row r="33511" spans="2:29">
      <c r="B33511" s="136"/>
      <c r="E33511" s="136"/>
      <c r="H33511" s="136"/>
      <c r="K33511" s="136"/>
      <c r="O33511" s="136"/>
      <c r="T33511" s="136"/>
      <c r="W33511" s="136"/>
      <c r="Z33511" s="136"/>
      <c r="AC33511" s="136"/>
    </row>
    <row r="33512" spans="2:29">
      <c r="B33512" s="136"/>
      <c r="E33512" s="136"/>
      <c r="H33512" s="136"/>
      <c r="K33512" s="136"/>
      <c r="O33512" s="136"/>
      <c r="T33512" s="136"/>
      <c r="W33512" s="136"/>
      <c r="Z33512" s="136"/>
      <c r="AC33512" s="136"/>
    </row>
    <row r="33513" spans="2:29">
      <c r="B33513" s="136"/>
      <c r="E33513" s="136"/>
      <c r="H33513" s="136"/>
      <c r="K33513" s="136"/>
      <c r="O33513" s="136"/>
      <c r="T33513" s="136"/>
      <c r="W33513" s="136"/>
      <c r="Z33513" s="136"/>
      <c r="AC33513" s="136"/>
    </row>
    <row r="33514" spans="2:29">
      <c r="B33514" s="136"/>
      <c r="E33514" s="136"/>
      <c r="H33514" s="136"/>
      <c r="K33514" s="136"/>
      <c r="O33514" s="136"/>
      <c r="T33514" s="136"/>
      <c r="W33514" s="136"/>
      <c r="Z33514" s="136"/>
      <c r="AC33514" s="136"/>
    </row>
    <row r="33515" spans="2:29">
      <c r="B33515" s="136"/>
      <c r="E33515" s="136"/>
      <c r="H33515" s="136"/>
      <c r="K33515" s="136"/>
      <c r="O33515" s="136"/>
      <c r="T33515" s="136"/>
      <c r="W33515" s="136"/>
      <c r="Z33515" s="136"/>
      <c r="AC33515" s="136"/>
    </row>
    <row r="33516" spans="2:29">
      <c r="B33516" s="136"/>
      <c r="E33516" s="136"/>
      <c r="H33516" s="136"/>
      <c r="K33516" s="136"/>
      <c r="O33516" s="136"/>
      <c r="T33516" s="136"/>
      <c r="W33516" s="136"/>
      <c r="Z33516" s="136"/>
      <c r="AC33516" s="136"/>
    </row>
    <row r="33517" spans="2:29">
      <c r="B33517" s="136"/>
      <c r="E33517" s="136"/>
      <c r="H33517" s="136"/>
      <c r="K33517" s="136"/>
      <c r="O33517" s="136"/>
      <c r="T33517" s="136"/>
      <c r="W33517" s="136"/>
      <c r="Z33517" s="136"/>
      <c r="AC33517" s="136"/>
    </row>
    <row r="33518" spans="2:29">
      <c r="B33518" s="136"/>
      <c r="E33518" s="136"/>
      <c r="H33518" s="136"/>
      <c r="K33518" s="136"/>
      <c r="O33518" s="136"/>
      <c r="T33518" s="136"/>
      <c r="W33518" s="136"/>
      <c r="Z33518" s="136"/>
      <c r="AC33518" s="136"/>
    </row>
    <row r="33519" spans="2:29">
      <c r="B33519" s="136"/>
      <c r="E33519" s="136"/>
      <c r="H33519" s="136"/>
      <c r="K33519" s="136"/>
      <c r="O33519" s="136"/>
      <c r="T33519" s="136"/>
      <c r="W33519" s="136"/>
      <c r="Z33519" s="136"/>
      <c r="AC33519" s="136"/>
    </row>
    <row r="33520" spans="2:29">
      <c r="B33520" s="136"/>
      <c r="E33520" s="136"/>
      <c r="H33520" s="136"/>
      <c r="K33520" s="136"/>
      <c r="O33520" s="136"/>
      <c r="T33520" s="136"/>
      <c r="W33520" s="136"/>
      <c r="Z33520" s="136"/>
      <c r="AC33520" s="136"/>
    </row>
    <row r="33521" spans="2:29">
      <c r="B33521" s="136"/>
      <c r="E33521" s="136"/>
      <c r="H33521" s="136"/>
      <c r="K33521" s="136"/>
      <c r="O33521" s="136"/>
      <c r="T33521" s="136"/>
      <c r="W33521" s="136"/>
      <c r="Z33521" s="136"/>
      <c r="AC33521" s="136"/>
    </row>
    <row r="33522" spans="2:29">
      <c r="B33522" s="136"/>
      <c r="E33522" s="136"/>
      <c r="H33522" s="136"/>
      <c r="K33522" s="136"/>
      <c r="O33522" s="136"/>
      <c r="T33522" s="136"/>
      <c r="W33522" s="136"/>
      <c r="Z33522" s="136"/>
      <c r="AC33522" s="136"/>
    </row>
    <row r="33523" spans="2:29">
      <c r="B33523" s="136"/>
      <c r="E33523" s="136"/>
      <c r="H33523" s="136"/>
      <c r="K33523" s="136"/>
      <c r="O33523" s="136"/>
      <c r="T33523" s="136"/>
      <c r="W33523" s="136"/>
      <c r="Z33523" s="136"/>
      <c r="AC33523" s="136"/>
    </row>
    <row r="33524" spans="2:29">
      <c r="B33524" s="136"/>
      <c r="E33524" s="136"/>
      <c r="H33524" s="136"/>
      <c r="K33524" s="136"/>
      <c r="O33524" s="136"/>
      <c r="T33524" s="136"/>
      <c r="W33524" s="136"/>
      <c r="Z33524" s="136"/>
      <c r="AC33524" s="136"/>
    </row>
    <row r="33525" spans="2:29">
      <c r="B33525" s="136"/>
      <c r="E33525" s="136"/>
      <c r="H33525" s="136"/>
      <c r="K33525" s="136"/>
      <c r="O33525" s="136"/>
      <c r="T33525" s="136"/>
      <c r="W33525" s="136"/>
      <c r="Z33525" s="136"/>
      <c r="AC33525" s="136"/>
    </row>
    <row r="33526" spans="2:29">
      <c r="B33526" s="136"/>
      <c r="E33526" s="136"/>
      <c r="H33526" s="136"/>
      <c r="K33526" s="136"/>
      <c r="O33526" s="136"/>
      <c r="T33526" s="136"/>
      <c r="W33526" s="136"/>
      <c r="Z33526" s="136"/>
      <c r="AC33526" s="136"/>
    </row>
    <row r="33527" spans="2:29">
      <c r="B33527" s="136"/>
      <c r="E33527" s="136"/>
      <c r="H33527" s="136"/>
      <c r="K33527" s="136"/>
      <c r="O33527" s="136"/>
      <c r="T33527" s="136"/>
      <c r="W33527" s="136"/>
      <c r="Z33527" s="136"/>
      <c r="AC33527" s="136"/>
    </row>
    <row r="33528" spans="2:29">
      <c r="B33528" s="136"/>
      <c r="E33528" s="136"/>
      <c r="H33528" s="136"/>
      <c r="K33528" s="136"/>
      <c r="O33528" s="136"/>
      <c r="T33528" s="136"/>
      <c r="W33528" s="136"/>
      <c r="Z33528" s="136"/>
      <c r="AC33528" s="136"/>
    </row>
    <row r="33529" spans="2:29">
      <c r="B33529" s="136"/>
      <c r="E33529" s="136"/>
      <c r="H33529" s="136"/>
      <c r="K33529" s="136"/>
      <c r="O33529" s="136"/>
      <c r="T33529" s="136"/>
      <c r="W33529" s="136"/>
      <c r="Z33529" s="136"/>
      <c r="AC33529" s="136"/>
    </row>
    <row r="33530" spans="2:29">
      <c r="B33530" s="136"/>
      <c r="E33530" s="136"/>
      <c r="H33530" s="136"/>
      <c r="K33530" s="136"/>
      <c r="O33530" s="136"/>
      <c r="T33530" s="136"/>
      <c r="W33530" s="136"/>
      <c r="Z33530" s="136"/>
      <c r="AC33530" s="136"/>
    </row>
    <row r="33531" spans="2:29">
      <c r="B33531" s="136"/>
      <c r="E33531" s="136"/>
      <c r="H33531" s="136"/>
      <c r="K33531" s="136"/>
      <c r="O33531" s="136"/>
      <c r="T33531" s="136"/>
      <c r="W33531" s="136"/>
      <c r="Z33531" s="136"/>
      <c r="AC33531" s="136"/>
    </row>
    <row r="33532" spans="2:29">
      <c r="B33532" s="136"/>
      <c r="E33532" s="136"/>
      <c r="H33532" s="136"/>
      <c r="K33532" s="136"/>
      <c r="O33532" s="136"/>
      <c r="T33532" s="136"/>
      <c r="W33532" s="136"/>
      <c r="Z33532" s="136"/>
      <c r="AC33532" s="136"/>
    </row>
    <row r="33533" spans="2:29">
      <c r="B33533" s="136"/>
      <c r="E33533" s="136"/>
      <c r="H33533" s="136"/>
      <c r="K33533" s="136"/>
      <c r="O33533" s="136"/>
      <c r="T33533" s="136"/>
      <c r="W33533" s="136"/>
      <c r="Z33533" s="136"/>
      <c r="AC33533" s="136"/>
    </row>
    <row r="33534" spans="2:29">
      <c r="B33534" s="136"/>
      <c r="E33534" s="136"/>
      <c r="H33534" s="136"/>
      <c r="K33534" s="136"/>
      <c r="O33534" s="136"/>
      <c r="T33534" s="136"/>
      <c r="W33534" s="136"/>
      <c r="Z33534" s="136"/>
      <c r="AC33534" s="136"/>
    </row>
    <row r="33535" spans="2:29">
      <c r="B33535" s="136"/>
      <c r="E33535" s="136"/>
      <c r="H33535" s="136"/>
      <c r="K33535" s="136"/>
      <c r="O33535" s="136"/>
      <c r="T33535" s="136"/>
      <c r="W33535" s="136"/>
      <c r="Z33535" s="136"/>
      <c r="AC33535" s="136"/>
    </row>
    <row r="33536" spans="2:29">
      <c r="B33536" s="136"/>
      <c r="E33536" s="136"/>
      <c r="H33536" s="136"/>
      <c r="K33536" s="136"/>
      <c r="O33536" s="136"/>
      <c r="T33536" s="136"/>
      <c r="W33536" s="136"/>
      <c r="Z33536" s="136"/>
      <c r="AC33536" s="136"/>
    </row>
    <row r="33537" spans="2:29">
      <c r="B33537" s="136"/>
      <c r="E33537" s="136"/>
      <c r="H33537" s="136"/>
      <c r="K33537" s="136"/>
      <c r="O33537" s="136"/>
      <c r="T33537" s="136"/>
      <c r="W33537" s="136"/>
      <c r="Z33537" s="136"/>
      <c r="AC33537" s="136"/>
    </row>
    <row r="33538" spans="2:29">
      <c r="B33538" s="136"/>
      <c r="E33538" s="136"/>
      <c r="H33538" s="136"/>
      <c r="K33538" s="136"/>
      <c r="O33538" s="136"/>
      <c r="T33538" s="136"/>
      <c r="W33538" s="136"/>
      <c r="Z33538" s="136"/>
      <c r="AC33538" s="136"/>
    </row>
    <row r="33539" spans="2:29">
      <c r="B33539" s="136"/>
      <c r="E33539" s="136"/>
      <c r="H33539" s="136"/>
      <c r="K33539" s="136"/>
      <c r="O33539" s="136"/>
      <c r="T33539" s="136"/>
      <c r="W33539" s="136"/>
      <c r="Z33539" s="136"/>
      <c r="AC33539" s="136"/>
    </row>
    <row r="33540" spans="2:29">
      <c r="B33540" s="136"/>
      <c r="E33540" s="136"/>
      <c r="H33540" s="136"/>
      <c r="K33540" s="136"/>
      <c r="O33540" s="136"/>
      <c r="T33540" s="136"/>
      <c r="W33540" s="136"/>
      <c r="Z33540" s="136"/>
      <c r="AC33540" s="136"/>
    </row>
    <row r="33541" spans="2:29">
      <c r="B33541" s="136"/>
      <c r="E33541" s="136"/>
      <c r="H33541" s="136"/>
      <c r="K33541" s="136"/>
      <c r="O33541" s="136"/>
      <c r="T33541" s="136"/>
      <c r="W33541" s="136"/>
      <c r="Z33541" s="136"/>
      <c r="AC33541" s="136"/>
    </row>
    <row r="33542" spans="2:29">
      <c r="B33542" s="136"/>
      <c r="E33542" s="136"/>
      <c r="H33542" s="136"/>
      <c r="K33542" s="136"/>
      <c r="O33542" s="136"/>
      <c r="T33542" s="136"/>
      <c r="W33542" s="136"/>
      <c r="Z33542" s="136"/>
      <c r="AC33542" s="136"/>
    </row>
    <row r="33543" spans="2:29">
      <c r="B33543" s="136"/>
      <c r="E33543" s="136"/>
      <c r="H33543" s="136"/>
      <c r="K33543" s="136"/>
      <c r="O33543" s="136"/>
      <c r="T33543" s="136"/>
      <c r="W33543" s="136"/>
      <c r="Z33543" s="136"/>
      <c r="AC33543" s="136"/>
    </row>
    <row r="33544" spans="2:29">
      <c r="B33544" s="136"/>
      <c r="E33544" s="136"/>
      <c r="H33544" s="136"/>
      <c r="K33544" s="136"/>
      <c r="O33544" s="136"/>
      <c r="T33544" s="136"/>
      <c r="W33544" s="136"/>
      <c r="Z33544" s="136"/>
      <c r="AC33544" s="136"/>
    </row>
    <row r="33545" spans="2:29">
      <c r="B33545" s="136"/>
      <c r="E33545" s="136"/>
      <c r="H33545" s="136"/>
      <c r="K33545" s="136"/>
      <c r="O33545" s="136"/>
      <c r="T33545" s="136"/>
      <c r="W33545" s="136"/>
      <c r="Z33545" s="136"/>
      <c r="AC33545" s="136"/>
    </row>
    <row r="33546" spans="2:29">
      <c r="B33546" s="136"/>
      <c r="E33546" s="136"/>
      <c r="H33546" s="136"/>
      <c r="K33546" s="136"/>
      <c r="O33546" s="136"/>
      <c r="T33546" s="136"/>
      <c r="W33546" s="136"/>
      <c r="Z33546" s="136"/>
      <c r="AC33546" s="136"/>
    </row>
    <row r="33547" spans="2:29">
      <c r="B33547" s="136"/>
      <c r="E33547" s="136"/>
      <c r="H33547" s="136"/>
      <c r="K33547" s="136"/>
      <c r="O33547" s="136"/>
      <c r="T33547" s="136"/>
      <c r="W33547" s="136"/>
      <c r="Z33547" s="136"/>
      <c r="AC33547" s="136"/>
    </row>
    <row r="33548" spans="2:29">
      <c r="B33548" s="136"/>
      <c r="E33548" s="136"/>
      <c r="H33548" s="136"/>
      <c r="K33548" s="136"/>
      <c r="O33548" s="136"/>
      <c r="T33548" s="136"/>
      <c r="W33548" s="136"/>
      <c r="Z33548" s="136"/>
      <c r="AC33548" s="136"/>
    </row>
    <row r="33549" spans="2:29">
      <c r="B33549" s="136"/>
      <c r="E33549" s="136"/>
      <c r="H33549" s="136"/>
      <c r="K33549" s="136"/>
      <c r="O33549" s="136"/>
      <c r="T33549" s="136"/>
      <c r="W33549" s="136"/>
      <c r="Z33549" s="136"/>
      <c r="AC33549" s="136"/>
    </row>
    <row r="33550" spans="2:29">
      <c r="B33550" s="136"/>
      <c r="E33550" s="136"/>
      <c r="H33550" s="136"/>
      <c r="K33550" s="136"/>
      <c r="O33550" s="136"/>
      <c r="T33550" s="136"/>
      <c r="W33550" s="136"/>
      <c r="Z33550" s="136"/>
      <c r="AC33550" s="136"/>
    </row>
    <row r="33551" spans="2:29">
      <c r="B33551" s="136"/>
      <c r="E33551" s="136"/>
      <c r="H33551" s="136"/>
      <c r="K33551" s="136"/>
      <c r="O33551" s="136"/>
      <c r="T33551" s="136"/>
      <c r="W33551" s="136"/>
      <c r="Z33551" s="136"/>
      <c r="AC33551" s="136"/>
    </row>
    <row r="33552" spans="2:29">
      <c r="B33552" s="136"/>
      <c r="E33552" s="136"/>
      <c r="H33552" s="136"/>
      <c r="K33552" s="136"/>
      <c r="O33552" s="136"/>
      <c r="T33552" s="136"/>
      <c r="W33552" s="136"/>
      <c r="Z33552" s="136"/>
      <c r="AC33552" s="136"/>
    </row>
    <row r="33553" spans="2:29">
      <c r="B33553" s="136"/>
      <c r="E33553" s="136"/>
      <c r="H33553" s="136"/>
      <c r="K33553" s="136"/>
      <c r="O33553" s="136"/>
      <c r="T33553" s="136"/>
      <c r="W33553" s="136"/>
      <c r="Z33553" s="136"/>
      <c r="AC33553" s="136"/>
    </row>
    <row r="33554" spans="2:29">
      <c r="B33554" s="136"/>
      <c r="E33554" s="136"/>
      <c r="H33554" s="136"/>
      <c r="K33554" s="136"/>
      <c r="O33554" s="136"/>
      <c r="T33554" s="136"/>
      <c r="W33554" s="136"/>
      <c r="Z33554" s="136"/>
      <c r="AC33554" s="136"/>
    </row>
    <row r="33555" spans="2:29">
      <c r="B33555" s="136"/>
      <c r="E33555" s="136"/>
      <c r="H33555" s="136"/>
      <c r="K33555" s="136"/>
      <c r="O33555" s="136"/>
      <c r="T33555" s="136"/>
      <c r="W33555" s="136"/>
      <c r="Z33555" s="136"/>
      <c r="AC33555" s="136"/>
    </row>
    <row r="33556" spans="2:29">
      <c r="B33556" s="136"/>
      <c r="E33556" s="136"/>
      <c r="H33556" s="136"/>
      <c r="K33556" s="136"/>
      <c r="O33556" s="136"/>
      <c r="T33556" s="136"/>
      <c r="W33556" s="136"/>
      <c r="Z33556" s="136"/>
      <c r="AC33556" s="136"/>
    </row>
    <row r="33557" spans="2:29">
      <c r="B33557" s="136"/>
      <c r="E33557" s="136"/>
      <c r="H33557" s="136"/>
      <c r="K33557" s="136"/>
      <c r="O33557" s="136"/>
      <c r="T33557" s="136"/>
      <c r="W33557" s="136"/>
      <c r="Z33557" s="136"/>
      <c r="AC33557" s="136"/>
    </row>
    <row r="33558" spans="2:29">
      <c r="B33558" s="136"/>
      <c r="E33558" s="136"/>
      <c r="H33558" s="136"/>
      <c r="K33558" s="136"/>
      <c r="O33558" s="136"/>
      <c r="T33558" s="136"/>
      <c r="W33558" s="136"/>
      <c r="Z33558" s="136"/>
      <c r="AC33558" s="136"/>
    </row>
    <row r="33559" spans="2:29">
      <c r="B33559" s="136"/>
      <c r="E33559" s="136"/>
      <c r="H33559" s="136"/>
      <c r="K33559" s="136"/>
      <c r="O33559" s="136"/>
      <c r="T33559" s="136"/>
      <c r="W33559" s="136"/>
      <c r="Z33559" s="136"/>
      <c r="AC33559" s="136"/>
    </row>
    <row r="33560" spans="2:29">
      <c r="B33560" s="136"/>
      <c r="E33560" s="136"/>
      <c r="H33560" s="136"/>
      <c r="K33560" s="136"/>
      <c r="O33560" s="136"/>
      <c r="T33560" s="136"/>
      <c r="W33560" s="136"/>
      <c r="Z33560" s="136"/>
      <c r="AC33560" s="136"/>
    </row>
    <row r="33561" spans="2:29">
      <c r="B33561" s="136"/>
      <c r="E33561" s="136"/>
      <c r="H33561" s="136"/>
      <c r="K33561" s="136"/>
      <c r="O33561" s="136"/>
      <c r="T33561" s="136"/>
      <c r="W33561" s="136"/>
      <c r="Z33561" s="136"/>
      <c r="AC33561" s="136"/>
    </row>
    <row r="33562" spans="2:29">
      <c r="B33562" s="136"/>
      <c r="E33562" s="136"/>
      <c r="H33562" s="136"/>
      <c r="K33562" s="136"/>
      <c r="O33562" s="136"/>
      <c r="T33562" s="136"/>
      <c r="W33562" s="136"/>
      <c r="Z33562" s="136"/>
      <c r="AC33562" s="136"/>
    </row>
    <row r="33563" spans="2:29">
      <c r="B33563" s="136"/>
      <c r="E33563" s="136"/>
      <c r="H33563" s="136"/>
      <c r="K33563" s="136"/>
      <c r="O33563" s="136"/>
      <c r="T33563" s="136"/>
      <c r="W33563" s="136"/>
      <c r="Z33563" s="136"/>
      <c r="AC33563" s="136"/>
    </row>
    <row r="33564" spans="2:29">
      <c r="B33564" s="136"/>
      <c r="E33564" s="136"/>
      <c r="H33564" s="136"/>
      <c r="K33564" s="136"/>
      <c r="O33564" s="136"/>
      <c r="T33564" s="136"/>
      <c r="W33564" s="136"/>
      <c r="Z33564" s="136"/>
      <c r="AC33564" s="136"/>
    </row>
    <row r="33565" spans="2:29">
      <c r="B33565" s="136"/>
      <c r="E33565" s="136"/>
      <c r="H33565" s="136"/>
      <c r="K33565" s="136"/>
      <c r="O33565" s="136"/>
      <c r="T33565" s="136"/>
      <c r="W33565" s="136"/>
      <c r="Z33565" s="136"/>
      <c r="AC33565" s="136"/>
    </row>
    <row r="33566" spans="2:29">
      <c r="B33566" s="136"/>
      <c r="E33566" s="136"/>
      <c r="H33566" s="136"/>
      <c r="K33566" s="136"/>
      <c r="O33566" s="136"/>
      <c r="T33566" s="136"/>
      <c r="W33566" s="136"/>
      <c r="Z33566" s="136"/>
      <c r="AC33566" s="136"/>
    </row>
    <row r="33567" spans="2:29">
      <c r="B33567" s="136"/>
      <c r="E33567" s="136"/>
      <c r="H33567" s="136"/>
      <c r="K33567" s="136"/>
      <c r="O33567" s="136"/>
      <c r="T33567" s="136"/>
      <c r="W33567" s="136"/>
      <c r="Z33567" s="136"/>
      <c r="AC33567" s="136"/>
    </row>
    <row r="33568" spans="2:29">
      <c r="B33568" s="136"/>
      <c r="E33568" s="136"/>
      <c r="H33568" s="136"/>
      <c r="K33568" s="136"/>
      <c r="O33568" s="136"/>
      <c r="T33568" s="136"/>
      <c r="W33568" s="136"/>
      <c r="Z33568" s="136"/>
      <c r="AC33568" s="136"/>
    </row>
    <row r="33569" spans="2:29">
      <c r="B33569" s="136"/>
      <c r="E33569" s="136"/>
      <c r="H33569" s="136"/>
      <c r="K33569" s="136"/>
      <c r="O33569" s="136"/>
      <c r="T33569" s="136"/>
      <c r="W33569" s="136"/>
      <c r="Z33569" s="136"/>
      <c r="AC33569" s="136"/>
    </row>
    <row r="33570" spans="2:29">
      <c r="B33570" s="136"/>
      <c r="E33570" s="136"/>
      <c r="H33570" s="136"/>
      <c r="K33570" s="136"/>
      <c r="O33570" s="136"/>
      <c r="T33570" s="136"/>
      <c r="W33570" s="136"/>
      <c r="Z33570" s="136"/>
      <c r="AC33570" s="136"/>
    </row>
    <row r="33571" spans="2:29">
      <c r="B33571" s="136"/>
      <c r="E33571" s="136"/>
      <c r="H33571" s="136"/>
      <c r="K33571" s="136"/>
      <c r="O33571" s="136"/>
      <c r="T33571" s="136"/>
      <c r="W33571" s="136"/>
      <c r="Z33571" s="136"/>
      <c r="AC33571" s="136"/>
    </row>
    <row r="33572" spans="2:29">
      <c r="B33572" s="136"/>
      <c r="E33572" s="136"/>
      <c r="H33572" s="136"/>
      <c r="K33572" s="136"/>
      <c r="O33572" s="136"/>
      <c r="T33572" s="136"/>
      <c r="W33572" s="136"/>
      <c r="Z33572" s="136"/>
      <c r="AC33572" s="136"/>
    </row>
    <row r="33573" spans="2:29">
      <c r="B33573" s="136"/>
      <c r="E33573" s="136"/>
      <c r="H33573" s="136"/>
      <c r="K33573" s="136"/>
      <c r="O33573" s="136"/>
      <c r="T33573" s="136"/>
      <c r="W33573" s="136"/>
      <c r="Z33573" s="136"/>
      <c r="AC33573" s="136"/>
    </row>
    <row r="33574" spans="2:29">
      <c r="B33574" s="136"/>
      <c r="E33574" s="136"/>
      <c r="H33574" s="136"/>
      <c r="K33574" s="136"/>
      <c r="O33574" s="136"/>
      <c r="T33574" s="136"/>
      <c r="W33574" s="136"/>
      <c r="Z33574" s="136"/>
      <c r="AC33574" s="136"/>
    </row>
    <row r="33575" spans="2:29">
      <c r="B33575" s="136"/>
      <c r="E33575" s="136"/>
      <c r="H33575" s="136"/>
      <c r="K33575" s="136"/>
      <c r="O33575" s="136"/>
      <c r="T33575" s="136"/>
      <c r="W33575" s="136"/>
      <c r="Z33575" s="136"/>
      <c r="AC33575" s="136"/>
    </row>
    <row r="33576" spans="2:29">
      <c r="B33576" s="136"/>
      <c r="E33576" s="136"/>
      <c r="H33576" s="136"/>
      <c r="K33576" s="136"/>
      <c r="O33576" s="136"/>
      <c r="T33576" s="136"/>
      <c r="W33576" s="136"/>
      <c r="Z33576" s="136"/>
      <c r="AC33576" s="136"/>
    </row>
    <row r="33577" spans="2:29">
      <c r="B33577" s="136"/>
      <c r="E33577" s="136"/>
      <c r="H33577" s="136"/>
      <c r="K33577" s="136"/>
      <c r="O33577" s="136"/>
      <c r="T33577" s="136"/>
      <c r="W33577" s="136"/>
      <c r="Z33577" s="136"/>
      <c r="AC33577" s="136"/>
    </row>
    <row r="33578" spans="2:29">
      <c r="B33578" s="136"/>
      <c r="E33578" s="136"/>
      <c r="H33578" s="136"/>
      <c r="K33578" s="136"/>
      <c r="O33578" s="136"/>
      <c r="T33578" s="136"/>
      <c r="W33578" s="136"/>
      <c r="Z33578" s="136"/>
      <c r="AC33578" s="136"/>
    </row>
    <row r="33579" spans="2:29">
      <c r="B33579" s="136"/>
      <c r="E33579" s="136"/>
      <c r="H33579" s="136"/>
      <c r="K33579" s="136"/>
      <c r="O33579" s="136"/>
      <c r="T33579" s="136"/>
      <c r="W33579" s="136"/>
      <c r="Z33579" s="136"/>
      <c r="AC33579" s="136"/>
    </row>
    <row r="33580" spans="2:29">
      <c r="B33580" s="136"/>
      <c r="E33580" s="136"/>
      <c r="H33580" s="136"/>
      <c r="K33580" s="136"/>
      <c r="O33580" s="136"/>
      <c r="T33580" s="136"/>
      <c r="W33580" s="136"/>
      <c r="Z33580" s="136"/>
      <c r="AC33580" s="136"/>
    </row>
    <row r="33581" spans="2:29">
      <c r="B33581" s="136"/>
      <c r="E33581" s="136"/>
      <c r="H33581" s="136"/>
      <c r="K33581" s="136"/>
      <c r="O33581" s="136"/>
      <c r="T33581" s="136"/>
      <c r="W33581" s="136"/>
      <c r="Z33581" s="136"/>
      <c r="AC33581" s="136"/>
    </row>
    <row r="33582" spans="2:29">
      <c r="B33582" s="136"/>
      <c r="E33582" s="136"/>
      <c r="H33582" s="136"/>
      <c r="K33582" s="136"/>
      <c r="O33582" s="136"/>
      <c r="T33582" s="136"/>
      <c r="W33582" s="136"/>
      <c r="Z33582" s="136"/>
      <c r="AC33582" s="136"/>
    </row>
    <row r="33583" spans="2:29">
      <c r="B33583" s="136"/>
      <c r="E33583" s="136"/>
      <c r="H33583" s="136"/>
      <c r="K33583" s="136"/>
      <c r="O33583" s="136"/>
      <c r="T33583" s="136"/>
      <c r="W33583" s="136"/>
      <c r="Z33583" s="136"/>
      <c r="AC33583" s="136"/>
    </row>
    <row r="33584" spans="2:29">
      <c r="B33584" s="136"/>
      <c r="E33584" s="136"/>
      <c r="H33584" s="136"/>
      <c r="K33584" s="136"/>
      <c r="O33584" s="136"/>
      <c r="T33584" s="136"/>
      <c r="W33584" s="136"/>
      <c r="Z33584" s="136"/>
      <c r="AC33584" s="136"/>
    </row>
    <row r="33585" spans="2:29">
      <c r="B33585" s="136"/>
      <c r="E33585" s="136"/>
      <c r="H33585" s="136"/>
      <c r="K33585" s="136"/>
      <c r="O33585" s="136"/>
      <c r="T33585" s="136"/>
      <c r="W33585" s="136"/>
      <c r="Z33585" s="136"/>
      <c r="AC33585" s="136"/>
    </row>
    <row r="33586" spans="2:29">
      <c r="B33586" s="136"/>
      <c r="E33586" s="136"/>
      <c r="H33586" s="136"/>
      <c r="K33586" s="136"/>
      <c r="O33586" s="136"/>
      <c r="T33586" s="136"/>
      <c r="W33586" s="136"/>
      <c r="Z33586" s="136"/>
      <c r="AC33586" s="136"/>
    </row>
    <row r="33587" spans="2:29">
      <c r="B33587" s="136"/>
      <c r="E33587" s="136"/>
      <c r="H33587" s="136"/>
      <c r="K33587" s="136"/>
      <c r="O33587" s="136"/>
      <c r="T33587" s="136"/>
      <c r="W33587" s="136"/>
      <c r="Z33587" s="136"/>
      <c r="AC33587" s="136"/>
    </row>
    <row r="33588" spans="2:29">
      <c r="B33588" s="136"/>
      <c r="E33588" s="136"/>
      <c r="H33588" s="136"/>
      <c r="K33588" s="136"/>
      <c r="O33588" s="136"/>
      <c r="T33588" s="136"/>
      <c r="W33588" s="136"/>
      <c r="Z33588" s="136"/>
      <c r="AC33588" s="136"/>
    </row>
    <row r="33589" spans="2:29">
      <c r="B33589" s="136"/>
      <c r="E33589" s="136"/>
      <c r="H33589" s="136"/>
      <c r="K33589" s="136"/>
      <c r="O33589" s="136"/>
      <c r="T33589" s="136"/>
      <c r="W33589" s="136"/>
      <c r="Z33589" s="136"/>
      <c r="AC33589" s="136"/>
    </row>
    <row r="33590" spans="2:29">
      <c r="B33590" s="136"/>
      <c r="E33590" s="136"/>
      <c r="H33590" s="136"/>
      <c r="K33590" s="136"/>
      <c r="O33590" s="136"/>
      <c r="T33590" s="136"/>
      <c r="W33590" s="136"/>
      <c r="Z33590" s="136"/>
      <c r="AC33590" s="136"/>
    </row>
    <row r="33591" spans="2:29">
      <c r="B33591" s="136"/>
      <c r="E33591" s="136"/>
      <c r="H33591" s="136"/>
      <c r="K33591" s="136"/>
      <c r="O33591" s="136"/>
      <c r="T33591" s="136"/>
      <c r="W33591" s="136"/>
      <c r="Z33591" s="136"/>
      <c r="AC33591" s="136"/>
    </row>
    <row r="33592" spans="2:29">
      <c r="B33592" s="136"/>
      <c r="E33592" s="136"/>
      <c r="H33592" s="136"/>
      <c r="K33592" s="136"/>
      <c r="O33592" s="136"/>
      <c r="T33592" s="136"/>
      <c r="W33592" s="136"/>
      <c r="Z33592" s="136"/>
      <c r="AC33592" s="136"/>
    </row>
    <row r="33593" spans="2:29">
      <c r="B33593" s="136"/>
      <c r="E33593" s="136"/>
      <c r="H33593" s="136"/>
      <c r="K33593" s="136"/>
      <c r="O33593" s="136"/>
      <c r="T33593" s="136"/>
      <c r="W33593" s="136"/>
      <c r="Z33593" s="136"/>
      <c r="AC33593" s="136"/>
    </row>
    <row r="33594" spans="2:29">
      <c r="B33594" s="136"/>
      <c r="E33594" s="136"/>
      <c r="H33594" s="136"/>
      <c r="K33594" s="136"/>
      <c r="O33594" s="136"/>
      <c r="T33594" s="136"/>
      <c r="W33594" s="136"/>
      <c r="Z33594" s="136"/>
      <c r="AC33594" s="136"/>
    </row>
    <row r="33595" spans="2:29">
      <c r="B33595" s="136"/>
      <c r="E33595" s="136"/>
      <c r="H33595" s="136"/>
      <c r="K33595" s="136"/>
      <c r="O33595" s="136"/>
      <c r="T33595" s="136"/>
      <c r="W33595" s="136"/>
      <c r="Z33595" s="136"/>
      <c r="AC33595" s="136"/>
    </row>
    <row r="33596" spans="2:29">
      <c r="B33596" s="136"/>
      <c r="E33596" s="136"/>
      <c r="H33596" s="136"/>
      <c r="K33596" s="136"/>
      <c r="O33596" s="136"/>
      <c r="T33596" s="136"/>
      <c r="W33596" s="136"/>
      <c r="Z33596" s="136"/>
      <c r="AC33596" s="136"/>
    </row>
    <row r="33597" spans="2:29">
      <c r="B33597" s="136"/>
      <c r="E33597" s="136"/>
      <c r="H33597" s="136"/>
      <c r="K33597" s="136"/>
      <c r="O33597" s="136"/>
      <c r="T33597" s="136"/>
      <c r="W33597" s="136"/>
      <c r="Z33597" s="136"/>
      <c r="AC33597" s="136"/>
    </row>
    <row r="33598" spans="2:29">
      <c r="B33598" s="136"/>
      <c r="E33598" s="136"/>
      <c r="H33598" s="136"/>
      <c r="K33598" s="136"/>
      <c r="O33598" s="136"/>
      <c r="T33598" s="136"/>
      <c r="W33598" s="136"/>
      <c r="Z33598" s="136"/>
      <c r="AC33598" s="136"/>
    </row>
    <row r="33599" spans="2:29">
      <c r="B33599" s="136"/>
      <c r="E33599" s="136"/>
      <c r="H33599" s="136"/>
      <c r="K33599" s="136"/>
      <c r="O33599" s="136"/>
      <c r="T33599" s="136"/>
      <c r="W33599" s="136"/>
      <c r="Z33599" s="136"/>
      <c r="AC33599" s="136"/>
    </row>
    <row r="33600" spans="2:29">
      <c r="B33600" s="136"/>
      <c r="E33600" s="136"/>
      <c r="H33600" s="136"/>
      <c r="K33600" s="136"/>
      <c r="O33600" s="136"/>
      <c r="T33600" s="136"/>
      <c r="W33600" s="136"/>
      <c r="Z33600" s="136"/>
      <c r="AC33600" s="136"/>
    </row>
    <row r="33601" spans="2:29">
      <c r="B33601" s="136"/>
      <c r="E33601" s="136"/>
      <c r="H33601" s="136"/>
      <c r="K33601" s="136"/>
      <c r="O33601" s="136"/>
      <c r="T33601" s="136"/>
      <c r="W33601" s="136"/>
      <c r="Z33601" s="136"/>
      <c r="AC33601" s="136"/>
    </row>
    <row r="33602" spans="2:29">
      <c r="B33602" s="136"/>
      <c r="E33602" s="136"/>
      <c r="H33602" s="136"/>
      <c r="K33602" s="136"/>
      <c r="O33602" s="136"/>
      <c r="T33602" s="136"/>
      <c r="W33602" s="136"/>
      <c r="Z33602" s="136"/>
      <c r="AC33602" s="136"/>
    </row>
    <row r="33603" spans="2:29">
      <c r="B33603" s="136"/>
      <c r="E33603" s="136"/>
      <c r="H33603" s="136"/>
      <c r="K33603" s="136"/>
      <c r="O33603" s="136"/>
      <c r="T33603" s="136"/>
      <c r="W33603" s="136"/>
      <c r="Z33603" s="136"/>
      <c r="AC33603" s="136"/>
    </row>
    <row r="33604" spans="2:29">
      <c r="B33604" s="136"/>
      <c r="E33604" s="136"/>
      <c r="H33604" s="136"/>
      <c r="K33604" s="136"/>
      <c r="O33604" s="136"/>
      <c r="T33604" s="136"/>
      <c r="W33604" s="136"/>
      <c r="Z33604" s="136"/>
      <c r="AC33604" s="136"/>
    </row>
    <row r="33605" spans="2:29">
      <c r="B33605" s="136"/>
      <c r="E33605" s="136"/>
      <c r="H33605" s="136"/>
      <c r="K33605" s="136"/>
      <c r="O33605" s="136"/>
      <c r="T33605" s="136"/>
      <c r="W33605" s="136"/>
      <c r="Z33605" s="136"/>
      <c r="AC33605" s="136"/>
    </row>
    <row r="33606" spans="2:29">
      <c r="B33606" s="136"/>
      <c r="E33606" s="136"/>
      <c r="H33606" s="136"/>
      <c r="K33606" s="136"/>
      <c r="O33606" s="136"/>
      <c r="T33606" s="136"/>
      <c r="W33606" s="136"/>
      <c r="Z33606" s="136"/>
      <c r="AC33606" s="136"/>
    </row>
    <row r="33607" spans="2:29">
      <c r="B33607" s="136"/>
      <c r="E33607" s="136"/>
      <c r="H33607" s="136"/>
      <c r="K33607" s="136"/>
      <c r="O33607" s="136"/>
      <c r="T33607" s="136"/>
      <c r="W33607" s="136"/>
      <c r="Z33607" s="136"/>
      <c r="AC33607" s="136"/>
    </row>
    <row r="33608" spans="2:29">
      <c r="B33608" s="136"/>
      <c r="E33608" s="136"/>
      <c r="H33608" s="136"/>
      <c r="K33608" s="136"/>
      <c r="O33608" s="136"/>
      <c r="T33608" s="136"/>
      <c r="W33608" s="136"/>
      <c r="Z33608" s="136"/>
      <c r="AC33608" s="136"/>
    </row>
    <row r="33609" spans="2:29">
      <c r="B33609" s="136"/>
      <c r="E33609" s="136"/>
      <c r="H33609" s="136"/>
      <c r="K33609" s="136"/>
      <c r="O33609" s="136"/>
      <c r="T33609" s="136"/>
      <c r="W33609" s="136"/>
      <c r="Z33609" s="136"/>
      <c r="AC33609" s="136"/>
    </row>
    <row r="33610" spans="2:29">
      <c r="B33610" s="136"/>
      <c r="E33610" s="136"/>
      <c r="H33610" s="136"/>
      <c r="K33610" s="136"/>
      <c r="O33610" s="136"/>
      <c r="T33610" s="136"/>
      <c r="W33610" s="136"/>
      <c r="Z33610" s="136"/>
      <c r="AC33610" s="136"/>
    </row>
    <row r="33611" spans="2:29">
      <c r="B33611" s="136"/>
      <c r="E33611" s="136"/>
      <c r="H33611" s="136"/>
      <c r="K33611" s="136"/>
      <c r="O33611" s="136"/>
      <c r="T33611" s="136"/>
      <c r="W33611" s="136"/>
      <c r="Z33611" s="136"/>
      <c r="AC33611" s="136"/>
    </row>
    <row r="33612" spans="2:29">
      <c r="B33612" s="136"/>
      <c r="E33612" s="136"/>
      <c r="H33612" s="136"/>
      <c r="K33612" s="136"/>
      <c r="O33612" s="136"/>
      <c r="T33612" s="136"/>
      <c r="W33612" s="136"/>
      <c r="Z33612" s="136"/>
      <c r="AC33612" s="136"/>
    </row>
    <row r="33613" spans="2:29">
      <c r="B33613" s="136"/>
      <c r="E33613" s="136"/>
      <c r="H33613" s="136"/>
      <c r="K33613" s="136"/>
      <c r="O33613" s="136"/>
      <c r="T33613" s="136"/>
      <c r="W33613" s="136"/>
      <c r="Z33613" s="136"/>
      <c r="AC33613" s="136"/>
    </row>
    <row r="33614" spans="2:29">
      <c r="B33614" s="136"/>
      <c r="E33614" s="136"/>
      <c r="H33614" s="136"/>
      <c r="K33614" s="136"/>
      <c r="O33614" s="136"/>
      <c r="T33614" s="136"/>
      <c r="W33614" s="136"/>
      <c r="Z33614" s="136"/>
      <c r="AC33614" s="136"/>
    </row>
    <row r="33615" spans="2:29">
      <c r="B33615" s="136"/>
      <c r="E33615" s="136"/>
      <c r="H33615" s="136"/>
      <c r="K33615" s="136"/>
      <c r="O33615" s="136"/>
      <c r="T33615" s="136"/>
      <c r="W33615" s="136"/>
      <c r="Z33615" s="136"/>
      <c r="AC33615" s="136"/>
    </row>
    <row r="33616" spans="2:29">
      <c r="B33616" s="136"/>
      <c r="E33616" s="136"/>
      <c r="H33616" s="136"/>
      <c r="K33616" s="136"/>
      <c r="O33616" s="136"/>
      <c r="T33616" s="136"/>
      <c r="W33616" s="136"/>
      <c r="Z33616" s="136"/>
      <c r="AC33616" s="136"/>
    </row>
    <row r="33617" spans="2:29">
      <c r="B33617" s="136"/>
      <c r="E33617" s="136"/>
      <c r="H33617" s="136"/>
      <c r="K33617" s="136"/>
      <c r="O33617" s="136"/>
      <c r="T33617" s="136"/>
      <c r="W33617" s="136"/>
      <c r="Z33617" s="136"/>
      <c r="AC33617" s="136"/>
    </row>
    <row r="33618" spans="2:29">
      <c r="B33618" s="136"/>
      <c r="E33618" s="136"/>
      <c r="H33618" s="136"/>
      <c r="K33618" s="136"/>
      <c r="O33618" s="136"/>
      <c r="T33618" s="136"/>
      <c r="W33618" s="136"/>
      <c r="Z33618" s="136"/>
      <c r="AC33618" s="136"/>
    </row>
    <row r="33619" spans="2:29">
      <c r="B33619" s="136"/>
      <c r="E33619" s="136"/>
      <c r="H33619" s="136"/>
      <c r="K33619" s="136"/>
      <c r="O33619" s="136"/>
      <c r="T33619" s="136"/>
      <c r="W33619" s="136"/>
      <c r="Z33619" s="136"/>
      <c r="AC33619" s="136"/>
    </row>
    <row r="33620" spans="2:29">
      <c r="B33620" s="136"/>
      <c r="E33620" s="136"/>
      <c r="H33620" s="136"/>
      <c r="K33620" s="136"/>
      <c r="O33620" s="136"/>
      <c r="T33620" s="136"/>
      <c r="W33620" s="136"/>
      <c r="Z33620" s="136"/>
      <c r="AC33620" s="136"/>
    </row>
    <row r="33621" spans="2:29">
      <c r="B33621" s="136"/>
      <c r="E33621" s="136"/>
      <c r="H33621" s="136"/>
      <c r="K33621" s="136"/>
      <c r="O33621" s="136"/>
      <c r="T33621" s="136"/>
      <c r="W33621" s="136"/>
      <c r="Z33621" s="136"/>
      <c r="AC33621" s="136"/>
    </row>
    <row r="33622" spans="2:29">
      <c r="B33622" s="136"/>
      <c r="E33622" s="136"/>
      <c r="H33622" s="136"/>
      <c r="K33622" s="136"/>
      <c r="O33622" s="136"/>
      <c r="T33622" s="136"/>
      <c r="W33622" s="136"/>
      <c r="Z33622" s="136"/>
      <c r="AC33622" s="136"/>
    </row>
    <row r="33623" spans="2:29">
      <c r="B33623" s="136"/>
      <c r="E33623" s="136"/>
      <c r="H33623" s="136"/>
      <c r="K33623" s="136"/>
      <c r="O33623" s="136"/>
      <c r="T33623" s="136"/>
      <c r="W33623" s="136"/>
      <c r="Z33623" s="136"/>
      <c r="AC33623" s="136"/>
    </row>
    <row r="33624" spans="2:29">
      <c r="B33624" s="136"/>
      <c r="E33624" s="136"/>
      <c r="H33624" s="136"/>
      <c r="K33624" s="136"/>
      <c r="O33624" s="136"/>
      <c r="T33624" s="136"/>
      <c r="W33624" s="136"/>
      <c r="Z33624" s="136"/>
      <c r="AC33624" s="136"/>
    </row>
    <row r="33625" spans="2:29">
      <c r="B33625" s="136"/>
      <c r="E33625" s="136"/>
      <c r="H33625" s="136"/>
      <c r="K33625" s="136"/>
      <c r="O33625" s="136"/>
      <c r="T33625" s="136"/>
      <c r="W33625" s="136"/>
      <c r="Z33625" s="136"/>
      <c r="AC33625" s="136"/>
    </row>
    <row r="33626" spans="2:29">
      <c r="B33626" s="136"/>
      <c r="E33626" s="136"/>
      <c r="H33626" s="136"/>
      <c r="K33626" s="136"/>
      <c r="O33626" s="136"/>
      <c r="T33626" s="136"/>
      <c r="W33626" s="136"/>
      <c r="Z33626" s="136"/>
      <c r="AC33626" s="136"/>
    </row>
    <row r="33627" spans="2:29">
      <c r="B33627" s="136"/>
      <c r="E33627" s="136"/>
      <c r="H33627" s="136"/>
      <c r="K33627" s="136"/>
      <c r="O33627" s="136"/>
      <c r="T33627" s="136"/>
      <c r="W33627" s="136"/>
      <c r="Z33627" s="136"/>
      <c r="AC33627" s="136"/>
    </row>
    <row r="33628" spans="2:29">
      <c r="B33628" s="136"/>
      <c r="E33628" s="136"/>
      <c r="H33628" s="136"/>
      <c r="K33628" s="136"/>
      <c r="O33628" s="136"/>
      <c r="T33628" s="136"/>
      <c r="W33628" s="136"/>
      <c r="Z33628" s="136"/>
      <c r="AC33628" s="136"/>
    </row>
    <row r="33629" spans="2:29">
      <c r="B33629" s="136"/>
      <c r="E33629" s="136"/>
      <c r="H33629" s="136"/>
      <c r="K33629" s="136"/>
      <c r="O33629" s="136"/>
      <c r="T33629" s="136"/>
      <c r="W33629" s="136"/>
      <c r="Z33629" s="136"/>
      <c r="AC33629" s="136"/>
    </row>
    <row r="33630" spans="2:29">
      <c r="B33630" s="136"/>
      <c r="E33630" s="136"/>
      <c r="H33630" s="136"/>
      <c r="K33630" s="136"/>
      <c r="O33630" s="136"/>
      <c r="T33630" s="136"/>
      <c r="W33630" s="136"/>
      <c r="Z33630" s="136"/>
      <c r="AC33630" s="136"/>
    </row>
    <row r="33631" spans="2:29">
      <c r="B33631" s="136"/>
      <c r="E33631" s="136"/>
      <c r="H33631" s="136"/>
      <c r="K33631" s="136"/>
      <c r="O33631" s="136"/>
      <c r="T33631" s="136"/>
      <c r="W33631" s="136"/>
      <c r="Z33631" s="136"/>
      <c r="AC33631" s="136"/>
    </row>
    <row r="33632" spans="2:29">
      <c r="B33632" s="136"/>
      <c r="E33632" s="136"/>
      <c r="H33632" s="136"/>
      <c r="K33632" s="136"/>
      <c r="O33632" s="136"/>
      <c r="T33632" s="136"/>
      <c r="W33632" s="136"/>
      <c r="Z33632" s="136"/>
      <c r="AC33632" s="136"/>
    </row>
    <row r="33633" spans="2:29">
      <c r="B33633" s="136"/>
      <c r="E33633" s="136"/>
      <c r="H33633" s="136"/>
      <c r="K33633" s="136"/>
      <c r="O33633" s="136"/>
      <c r="T33633" s="136"/>
      <c r="W33633" s="136"/>
      <c r="Z33633" s="136"/>
      <c r="AC33633" s="136"/>
    </row>
    <row r="33634" spans="2:29">
      <c r="B33634" s="136"/>
      <c r="E33634" s="136"/>
      <c r="H33634" s="136"/>
      <c r="K33634" s="136"/>
      <c r="O33634" s="136"/>
      <c r="T33634" s="136"/>
      <c r="W33634" s="136"/>
      <c r="Z33634" s="136"/>
      <c r="AC33634" s="136"/>
    </row>
    <row r="33635" spans="2:29">
      <c r="B33635" s="136"/>
      <c r="E33635" s="136"/>
      <c r="H33635" s="136"/>
      <c r="K33635" s="136"/>
      <c r="O33635" s="136"/>
      <c r="T33635" s="136"/>
      <c r="W33635" s="136"/>
      <c r="Z33635" s="136"/>
      <c r="AC33635" s="136"/>
    </row>
    <row r="33636" spans="2:29">
      <c r="B33636" s="136"/>
      <c r="E33636" s="136"/>
      <c r="H33636" s="136"/>
      <c r="K33636" s="136"/>
      <c r="O33636" s="136"/>
      <c r="T33636" s="136"/>
      <c r="W33636" s="136"/>
      <c r="Z33636" s="136"/>
      <c r="AC33636" s="136"/>
    </row>
    <row r="33637" spans="2:29">
      <c r="B33637" s="136"/>
      <c r="E33637" s="136"/>
      <c r="H33637" s="136"/>
      <c r="K33637" s="136"/>
      <c r="O33637" s="136"/>
      <c r="T33637" s="136"/>
      <c r="W33637" s="136"/>
      <c r="Z33637" s="136"/>
      <c r="AC33637" s="136"/>
    </row>
    <row r="33638" spans="2:29">
      <c r="B33638" s="136"/>
      <c r="E33638" s="136"/>
      <c r="H33638" s="136"/>
      <c r="K33638" s="136"/>
      <c r="O33638" s="136"/>
      <c r="T33638" s="136"/>
      <c r="W33638" s="136"/>
      <c r="Z33638" s="136"/>
      <c r="AC33638" s="136"/>
    </row>
    <row r="33639" spans="2:29">
      <c r="B33639" s="136"/>
      <c r="E33639" s="136"/>
      <c r="H33639" s="136"/>
      <c r="K33639" s="136"/>
      <c r="O33639" s="136"/>
      <c r="T33639" s="136"/>
      <c r="W33639" s="136"/>
      <c r="Z33639" s="136"/>
      <c r="AC33639" s="136"/>
    </row>
    <row r="33640" spans="2:29">
      <c r="B33640" s="136"/>
      <c r="E33640" s="136"/>
      <c r="H33640" s="136"/>
      <c r="K33640" s="136"/>
      <c r="O33640" s="136"/>
      <c r="T33640" s="136"/>
      <c r="W33640" s="136"/>
      <c r="Z33640" s="136"/>
      <c r="AC33640" s="136"/>
    </row>
    <row r="33641" spans="2:29">
      <c r="B33641" s="136"/>
      <c r="E33641" s="136"/>
      <c r="H33641" s="136"/>
      <c r="K33641" s="136"/>
      <c r="O33641" s="136"/>
      <c r="T33641" s="136"/>
      <c r="W33641" s="136"/>
      <c r="Z33641" s="136"/>
      <c r="AC33641" s="136"/>
    </row>
    <row r="33642" spans="2:29">
      <c r="B33642" s="136"/>
      <c r="E33642" s="136"/>
      <c r="H33642" s="136"/>
      <c r="K33642" s="136"/>
      <c r="O33642" s="136"/>
      <c r="T33642" s="136"/>
      <c r="W33642" s="136"/>
      <c r="Z33642" s="136"/>
      <c r="AC33642" s="136"/>
    </row>
    <row r="33643" spans="2:29">
      <c r="B33643" s="136"/>
      <c r="E33643" s="136"/>
      <c r="H33643" s="136"/>
      <c r="K33643" s="136"/>
      <c r="O33643" s="136"/>
      <c r="T33643" s="136"/>
      <c r="W33643" s="136"/>
      <c r="Z33643" s="136"/>
      <c r="AC33643" s="136"/>
    </row>
    <row r="33644" spans="2:29">
      <c r="B33644" s="136"/>
      <c r="E33644" s="136"/>
      <c r="H33644" s="136"/>
      <c r="K33644" s="136"/>
      <c r="O33644" s="136"/>
      <c r="T33644" s="136"/>
      <c r="W33644" s="136"/>
      <c r="Z33644" s="136"/>
      <c r="AC33644" s="136"/>
    </row>
    <row r="33645" spans="2:29">
      <c r="B33645" s="136"/>
      <c r="E33645" s="136"/>
      <c r="H33645" s="136"/>
      <c r="K33645" s="136"/>
      <c r="O33645" s="136"/>
      <c r="T33645" s="136"/>
      <c r="W33645" s="136"/>
      <c r="Z33645" s="136"/>
      <c r="AC33645" s="136"/>
    </row>
    <row r="33646" spans="2:29">
      <c r="B33646" s="136"/>
      <c r="E33646" s="136"/>
      <c r="H33646" s="136"/>
      <c r="K33646" s="136"/>
      <c r="O33646" s="136"/>
      <c r="T33646" s="136"/>
      <c r="W33646" s="136"/>
      <c r="Z33646" s="136"/>
      <c r="AC33646" s="136"/>
    </row>
    <row r="33647" spans="2:29">
      <c r="B33647" s="136"/>
      <c r="E33647" s="136"/>
      <c r="H33647" s="136"/>
      <c r="K33647" s="136"/>
      <c r="O33647" s="136"/>
      <c r="T33647" s="136"/>
      <c r="W33647" s="136"/>
      <c r="Z33647" s="136"/>
      <c r="AC33647" s="136"/>
    </row>
    <row r="33648" spans="2:29">
      <c r="B33648" s="136"/>
      <c r="E33648" s="136"/>
      <c r="H33648" s="136"/>
      <c r="K33648" s="136"/>
      <c r="O33648" s="136"/>
      <c r="T33648" s="136"/>
      <c r="W33648" s="136"/>
      <c r="Z33648" s="136"/>
      <c r="AC33648" s="136"/>
    </row>
    <row r="33649" spans="2:29">
      <c r="B33649" s="136"/>
      <c r="E33649" s="136"/>
      <c r="H33649" s="136"/>
      <c r="K33649" s="136"/>
      <c r="O33649" s="136"/>
      <c r="T33649" s="136"/>
      <c r="W33649" s="136"/>
      <c r="Z33649" s="136"/>
      <c r="AC33649" s="136"/>
    </row>
    <row r="33650" spans="2:29">
      <c r="B33650" s="136"/>
      <c r="E33650" s="136"/>
      <c r="H33650" s="136"/>
      <c r="K33650" s="136"/>
      <c r="O33650" s="136"/>
      <c r="T33650" s="136"/>
      <c r="W33650" s="136"/>
      <c r="Z33650" s="136"/>
      <c r="AC33650" s="136"/>
    </row>
    <row r="33651" spans="2:29">
      <c r="B33651" s="136"/>
      <c r="E33651" s="136"/>
      <c r="H33651" s="136"/>
      <c r="K33651" s="136"/>
      <c r="O33651" s="136"/>
      <c r="T33651" s="136"/>
      <c r="W33651" s="136"/>
      <c r="Z33651" s="136"/>
      <c r="AC33651" s="136"/>
    </row>
    <row r="33652" spans="2:29">
      <c r="B33652" s="136"/>
      <c r="E33652" s="136"/>
      <c r="H33652" s="136"/>
      <c r="K33652" s="136"/>
      <c r="O33652" s="136"/>
      <c r="T33652" s="136"/>
      <c r="W33652" s="136"/>
      <c r="Z33652" s="136"/>
      <c r="AC33652" s="136"/>
    </row>
    <row r="33653" spans="2:29">
      <c r="B33653" s="136"/>
      <c r="E33653" s="136"/>
      <c r="H33653" s="136"/>
      <c r="K33653" s="136"/>
      <c r="O33653" s="136"/>
      <c r="T33653" s="136"/>
      <c r="W33653" s="136"/>
      <c r="Z33653" s="136"/>
      <c r="AC33653" s="136"/>
    </row>
    <row r="33654" spans="2:29">
      <c r="B33654" s="136"/>
      <c r="E33654" s="136"/>
      <c r="H33654" s="136"/>
      <c r="K33654" s="136"/>
      <c r="O33654" s="136"/>
      <c r="T33654" s="136"/>
      <c r="W33654" s="136"/>
      <c r="Z33654" s="136"/>
      <c r="AC33654" s="136"/>
    </row>
    <row r="33655" spans="2:29">
      <c r="B33655" s="136"/>
      <c r="E33655" s="136"/>
      <c r="H33655" s="136"/>
      <c r="K33655" s="136"/>
      <c r="O33655" s="136"/>
      <c r="T33655" s="136"/>
      <c r="W33655" s="136"/>
      <c r="Z33655" s="136"/>
      <c r="AC33655" s="136"/>
    </row>
    <row r="33656" spans="2:29">
      <c r="B33656" s="136"/>
      <c r="E33656" s="136"/>
      <c r="H33656" s="136"/>
      <c r="K33656" s="136"/>
      <c r="O33656" s="136"/>
      <c r="T33656" s="136"/>
      <c r="W33656" s="136"/>
      <c r="Z33656" s="136"/>
      <c r="AC33656" s="136"/>
    </row>
    <row r="33657" spans="2:29">
      <c r="B33657" s="136"/>
      <c r="E33657" s="136"/>
      <c r="H33657" s="136"/>
      <c r="K33657" s="136"/>
      <c r="O33657" s="136"/>
      <c r="T33657" s="136"/>
      <c r="W33657" s="136"/>
      <c r="Z33657" s="136"/>
      <c r="AC33657" s="136"/>
    </row>
    <row r="33658" spans="2:29">
      <c r="B33658" s="136"/>
      <c r="E33658" s="136"/>
      <c r="H33658" s="136"/>
      <c r="K33658" s="136"/>
      <c r="O33658" s="136"/>
      <c r="T33658" s="136"/>
      <c r="W33658" s="136"/>
      <c r="Z33658" s="136"/>
      <c r="AC33658" s="136"/>
    </row>
    <row r="33659" spans="2:29">
      <c r="B33659" s="136"/>
      <c r="E33659" s="136"/>
      <c r="H33659" s="136"/>
      <c r="K33659" s="136"/>
      <c r="O33659" s="136"/>
      <c r="T33659" s="136"/>
      <c r="W33659" s="136"/>
      <c r="Z33659" s="136"/>
      <c r="AC33659" s="136"/>
    </row>
    <row r="33660" spans="2:29">
      <c r="B33660" s="136"/>
      <c r="E33660" s="136"/>
      <c r="H33660" s="136"/>
      <c r="K33660" s="136"/>
      <c r="O33660" s="136"/>
      <c r="T33660" s="136"/>
      <c r="W33660" s="136"/>
      <c r="Z33660" s="136"/>
      <c r="AC33660" s="136"/>
    </row>
    <row r="33661" spans="2:29">
      <c r="B33661" s="136"/>
      <c r="E33661" s="136"/>
      <c r="H33661" s="136"/>
      <c r="K33661" s="136"/>
      <c r="O33661" s="136"/>
      <c r="T33661" s="136"/>
      <c r="W33661" s="136"/>
      <c r="Z33661" s="136"/>
      <c r="AC33661" s="136"/>
    </row>
    <row r="33662" spans="2:29">
      <c r="B33662" s="136"/>
      <c r="E33662" s="136"/>
      <c r="H33662" s="136"/>
      <c r="K33662" s="136"/>
      <c r="O33662" s="136"/>
      <c r="T33662" s="136"/>
      <c r="W33662" s="136"/>
      <c r="Z33662" s="136"/>
      <c r="AC33662" s="136"/>
    </row>
    <row r="33663" spans="2:29">
      <c r="B33663" s="136"/>
      <c r="E33663" s="136"/>
      <c r="H33663" s="136"/>
      <c r="K33663" s="136"/>
      <c r="O33663" s="136"/>
      <c r="T33663" s="136"/>
      <c r="W33663" s="136"/>
      <c r="Z33663" s="136"/>
      <c r="AC33663" s="136"/>
    </row>
    <row r="33664" spans="2:29">
      <c r="B33664" s="136"/>
      <c r="E33664" s="136"/>
      <c r="H33664" s="136"/>
      <c r="K33664" s="136"/>
      <c r="O33664" s="136"/>
      <c r="T33664" s="136"/>
      <c r="W33664" s="136"/>
      <c r="Z33664" s="136"/>
      <c r="AC33664" s="136"/>
    </row>
    <row r="33665" spans="2:29">
      <c r="B33665" s="136"/>
      <c r="E33665" s="136"/>
      <c r="H33665" s="136"/>
      <c r="K33665" s="136"/>
      <c r="O33665" s="136"/>
      <c r="T33665" s="136"/>
      <c r="W33665" s="136"/>
      <c r="Z33665" s="136"/>
      <c r="AC33665" s="136"/>
    </row>
    <row r="33666" spans="2:29">
      <c r="B33666" s="136"/>
      <c r="E33666" s="136"/>
      <c r="H33666" s="136"/>
      <c r="K33666" s="136"/>
      <c r="O33666" s="136"/>
      <c r="T33666" s="136"/>
      <c r="W33666" s="136"/>
      <c r="Z33666" s="136"/>
      <c r="AC33666" s="136"/>
    </row>
    <row r="33667" spans="2:29">
      <c r="B33667" s="136"/>
      <c r="E33667" s="136"/>
      <c r="H33667" s="136"/>
      <c r="K33667" s="136"/>
      <c r="O33667" s="136"/>
      <c r="T33667" s="136"/>
      <c r="W33667" s="136"/>
      <c r="Z33667" s="136"/>
      <c r="AC33667" s="136"/>
    </row>
    <row r="33668" spans="2:29">
      <c r="B33668" s="136"/>
      <c r="E33668" s="136"/>
      <c r="H33668" s="136"/>
      <c r="K33668" s="136"/>
      <c r="O33668" s="136"/>
      <c r="T33668" s="136"/>
      <c r="W33668" s="136"/>
      <c r="Z33668" s="136"/>
      <c r="AC33668" s="136"/>
    </row>
    <row r="33669" spans="2:29">
      <c r="B33669" s="136"/>
      <c r="E33669" s="136"/>
      <c r="H33669" s="136"/>
      <c r="K33669" s="136"/>
      <c r="O33669" s="136"/>
      <c r="T33669" s="136"/>
      <c r="W33669" s="136"/>
      <c r="Z33669" s="136"/>
      <c r="AC33669" s="136"/>
    </row>
    <row r="33670" spans="2:29">
      <c r="B33670" s="136"/>
      <c r="E33670" s="136"/>
      <c r="H33670" s="136"/>
      <c r="K33670" s="136"/>
      <c r="O33670" s="136"/>
      <c r="T33670" s="136"/>
      <c r="W33670" s="136"/>
      <c r="Z33670" s="136"/>
      <c r="AC33670" s="136"/>
    </row>
    <row r="33671" spans="2:29">
      <c r="B33671" s="136"/>
      <c r="E33671" s="136"/>
      <c r="H33671" s="136"/>
      <c r="K33671" s="136"/>
      <c r="O33671" s="136"/>
      <c r="T33671" s="136"/>
      <c r="W33671" s="136"/>
      <c r="Z33671" s="136"/>
      <c r="AC33671" s="136"/>
    </row>
    <row r="33672" spans="2:29">
      <c r="B33672" s="136"/>
      <c r="E33672" s="136"/>
      <c r="H33672" s="136"/>
      <c r="K33672" s="136"/>
      <c r="O33672" s="136"/>
      <c r="T33672" s="136"/>
      <c r="W33672" s="136"/>
      <c r="Z33672" s="136"/>
      <c r="AC33672" s="136"/>
    </row>
    <row r="33673" spans="2:29">
      <c r="B33673" s="136"/>
      <c r="E33673" s="136"/>
      <c r="H33673" s="136"/>
      <c r="K33673" s="136"/>
      <c r="O33673" s="136"/>
      <c r="T33673" s="136"/>
      <c r="W33673" s="136"/>
      <c r="Z33673" s="136"/>
      <c r="AC33673" s="136"/>
    </row>
    <row r="33674" spans="2:29">
      <c r="B33674" s="136"/>
      <c r="E33674" s="136"/>
      <c r="H33674" s="136"/>
      <c r="K33674" s="136"/>
      <c r="O33674" s="136"/>
      <c r="T33674" s="136"/>
      <c r="W33674" s="136"/>
      <c r="Z33674" s="136"/>
      <c r="AC33674" s="136"/>
    </row>
    <row r="33675" spans="2:29">
      <c r="B33675" s="136"/>
      <c r="E33675" s="136"/>
      <c r="H33675" s="136"/>
      <c r="K33675" s="136"/>
      <c r="O33675" s="136"/>
      <c r="T33675" s="136"/>
      <c r="W33675" s="136"/>
      <c r="Z33675" s="136"/>
      <c r="AC33675" s="136"/>
    </row>
    <row r="33676" spans="2:29">
      <c r="B33676" s="136"/>
      <c r="E33676" s="136"/>
      <c r="H33676" s="136"/>
      <c r="K33676" s="136"/>
      <c r="O33676" s="136"/>
      <c r="T33676" s="136"/>
      <c r="W33676" s="136"/>
      <c r="Z33676" s="136"/>
      <c r="AC33676" s="136"/>
    </row>
    <row r="33677" spans="2:29">
      <c r="B33677" s="136"/>
      <c r="E33677" s="136"/>
      <c r="H33677" s="136"/>
      <c r="K33677" s="136"/>
      <c r="O33677" s="136"/>
      <c r="T33677" s="136"/>
      <c r="W33677" s="136"/>
      <c r="Z33677" s="136"/>
      <c r="AC33677" s="136"/>
    </row>
    <row r="33678" spans="2:29">
      <c r="B33678" s="136"/>
      <c r="E33678" s="136"/>
      <c r="H33678" s="136"/>
      <c r="K33678" s="136"/>
      <c r="O33678" s="136"/>
      <c r="T33678" s="136"/>
      <c r="W33678" s="136"/>
      <c r="Z33678" s="136"/>
      <c r="AC33678" s="136"/>
    </row>
    <row r="33679" spans="2:29">
      <c r="B33679" s="136"/>
      <c r="E33679" s="136"/>
      <c r="H33679" s="136"/>
      <c r="K33679" s="136"/>
      <c r="O33679" s="136"/>
      <c r="T33679" s="136"/>
      <c r="W33679" s="136"/>
      <c r="Z33679" s="136"/>
      <c r="AC33679" s="136"/>
    </row>
    <row r="33680" spans="2:29">
      <c r="B33680" s="136"/>
      <c r="E33680" s="136"/>
      <c r="H33680" s="136"/>
      <c r="K33680" s="136"/>
      <c r="O33680" s="136"/>
      <c r="T33680" s="136"/>
      <c r="W33680" s="136"/>
      <c r="Z33680" s="136"/>
      <c r="AC33680" s="136"/>
    </row>
    <row r="33681" spans="2:29">
      <c r="B33681" s="136"/>
      <c r="E33681" s="136"/>
      <c r="H33681" s="136"/>
      <c r="K33681" s="136"/>
      <c r="O33681" s="136"/>
      <c r="T33681" s="136"/>
      <c r="W33681" s="136"/>
      <c r="Z33681" s="136"/>
      <c r="AC33681" s="136"/>
    </row>
    <row r="33682" spans="2:29">
      <c r="B33682" s="136"/>
      <c r="E33682" s="136"/>
      <c r="H33682" s="136"/>
      <c r="K33682" s="136"/>
      <c r="O33682" s="136"/>
      <c r="T33682" s="136"/>
      <c r="W33682" s="136"/>
      <c r="Z33682" s="136"/>
      <c r="AC33682" s="136"/>
    </row>
    <row r="33683" spans="2:29">
      <c r="B33683" s="136"/>
      <c r="E33683" s="136"/>
      <c r="H33683" s="136"/>
      <c r="K33683" s="136"/>
      <c r="O33683" s="136"/>
      <c r="T33683" s="136"/>
      <c r="W33683" s="136"/>
      <c r="Z33683" s="136"/>
      <c r="AC33683" s="136"/>
    </row>
    <row r="33684" spans="2:29">
      <c r="B33684" s="136"/>
      <c r="E33684" s="136"/>
      <c r="H33684" s="136"/>
      <c r="K33684" s="136"/>
      <c r="O33684" s="136"/>
      <c r="T33684" s="136"/>
      <c r="W33684" s="136"/>
      <c r="Z33684" s="136"/>
      <c r="AC33684" s="136"/>
    </row>
    <row r="33685" spans="2:29">
      <c r="B33685" s="136"/>
      <c r="E33685" s="136"/>
      <c r="H33685" s="136"/>
      <c r="K33685" s="136"/>
      <c r="O33685" s="136"/>
      <c r="T33685" s="136"/>
      <c r="W33685" s="136"/>
      <c r="Z33685" s="136"/>
      <c r="AC33685" s="136"/>
    </row>
    <row r="33686" spans="2:29">
      <c r="B33686" s="136"/>
      <c r="E33686" s="136"/>
      <c r="H33686" s="136"/>
      <c r="K33686" s="136"/>
      <c r="O33686" s="136"/>
      <c r="T33686" s="136"/>
      <c r="W33686" s="136"/>
      <c r="Z33686" s="136"/>
      <c r="AC33686" s="136"/>
    </row>
    <row r="33687" spans="2:29">
      <c r="B33687" s="136"/>
      <c r="E33687" s="136"/>
      <c r="H33687" s="136"/>
      <c r="K33687" s="136"/>
      <c r="O33687" s="136"/>
      <c r="T33687" s="136"/>
      <c r="W33687" s="136"/>
      <c r="Z33687" s="136"/>
      <c r="AC33687" s="136"/>
    </row>
    <row r="33688" spans="2:29">
      <c r="B33688" s="136"/>
      <c r="E33688" s="136"/>
      <c r="H33688" s="136"/>
      <c r="K33688" s="136"/>
      <c r="O33688" s="136"/>
      <c r="T33688" s="136"/>
      <c r="W33688" s="136"/>
      <c r="Z33688" s="136"/>
      <c r="AC33688" s="136"/>
    </row>
    <row r="33689" spans="2:29">
      <c r="B33689" s="136"/>
      <c r="E33689" s="136"/>
      <c r="H33689" s="136"/>
      <c r="K33689" s="136"/>
      <c r="O33689" s="136"/>
      <c r="T33689" s="136"/>
      <c r="W33689" s="136"/>
      <c r="Z33689" s="136"/>
      <c r="AC33689" s="136"/>
    </row>
    <row r="33690" spans="2:29">
      <c r="B33690" s="136"/>
      <c r="E33690" s="136"/>
      <c r="H33690" s="136"/>
      <c r="K33690" s="136"/>
      <c r="O33690" s="136"/>
      <c r="T33690" s="136"/>
      <c r="W33690" s="136"/>
      <c r="Z33690" s="136"/>
      <c r="AC33690" s="136"/>
    </row>
    <row r="33691" spans="2:29">
      <c r="B33691" s="136"/>
      <c r="E33691" s="136"/>
      <c r="H33691" s="136"/>
      <c r="K33691" s="136"/>
      <c r="O33691" s="136"/>
      <c r="T33691" s="136"/>
      <c r="W33691" s="136"/>
      <c r="Z33691" s="136"/>
      <c r="AC33691" s="136"/>
    </row>
    <row r="33692" spans="2:29">
      <c r="B33692" s="136"/>
      <c r="E33692" s="136"/>
      <c r="H33692" s="136"/>
      <c r="K33692" s="136"/>
      <c r="O33692" s="136"/>
      <c r="T33692" s="136"/>
      <c r="W33692" s="136"/>
      <c r="Z33692" s="136"/>
      <c r="AC33692" s="136"/>
    </row>
    <row r="33693" spans="2:29">
      <c r="B33693" s="136"/>
      <c r="E33693" s="136"/>
      <c r="H33693" s="136"/>
      <c r="K33693" s="136"/>
      <c r="O33693" s="136"/>
      <c r="T33693" s="136"/>
      <c r="W33693" s="136"/>
      <c r="Z33693" s="136"/>
      <c r="AC33693" s="136"/>
    </row>
    <row r="33694" spans="2:29">
      <c r="B33694" s="136"/>
      <c r="E33694" s="136"/>
      <c r="H33694" s="136"/>
      <c r="K33694" s="136"/>
      <c r="O33694" s="136"/>
      <c r="T33694" s="136"/>
      <c r="W33694" s="136"/>
      <c r="Z33694" s="136"/>
      <c r="AC33694" s="136"/>
    </row>
    <row r="33695" spans="2:29">
      <c r="B33695" s="136"/>
      <c r="E33695" s="136"/>
      <c r="H33695" s="136"/>
      <c r="K33695" s="136"/>
      <c r="O33695" s="136"/>
      <c r="T33695" s="136"/>
      <c r="W33695" s="136"/>
      <c r="Z33695" s="136"/>
      <c r="AC33695" s="136"/>
    </row>
    <row r="33696" spans="2:29">
      <c r="B33696" s="136"/>
      <c r="E33696" s="136"/>
      <c r="H33696" s="136"/>
      <c r="K33696" s="136"/>
      <c r="O33696" s="136"/>
      <c r="T33696" s="136"/>
      <c r="W33696" s="136"/>
      <c r="Z33696" s="136"/>
      <c r="AC33696" s="136"/>
    </row>
    <row r="33697" spans="2:29">
      <c r="B33697" s="136"/>
      <c r="E33697" s="136"/>
      <c r="H33697" s="136"/>
      <c r="K33697" s="136"/>
      <c r="O33697" s="136"/>
      <c r="T33697" s="136"/>
      <c r="W33697" s="136"/>
      <c r="Z33697" s="136"/>
      <c r="AC33697" s="136"/>
    </row>
    <row r="33698" spans="2:29">
      <c r="B33698" s="136"/>
      <c r="E33698" s="136"/>
      <c r="H33698" s="136"/>
      <c r="K33698" s="136"/>
      <c r="O33698" s="136"/>
      <c r="T33698" s="136"/>
      <c r="W33698" s="136"/>
      <c r="Z33698" s="136"/>
      <c r="AC33698" s="136"/>
    </row>
    <row r="33699" spans="2:29">
      <c r="B33699" s="136"/>
      <c r="E33699" s="136"/>
      <c r="H33699" s="136"/>
      <c r="K33699" s="136"/>
      <c r="O33699" s="136"/>
      <c r="T33699" s="136"/>
      <c r="W33699" s="136"/>
      <c r="Z33699" s="136"/>
      <c r="AC33699" s="136"/>
    </row>
    <row r="33700" spans="2:29">
      <c r="B33700" s="136"/>
      <c r="E33700" s="136"/>
      <c r="H33700" s="136"/>
      <c r="K33700" s="136"/>
      <c r="O33700" s="136"/>
      <c r="T33700" s="136"/>
      <c r="W33700" s="136"/>
      <c r="Z33700" s="136"/>
      <c r="AC33700" s="136"/>
    </row>
    <row r="33701" spans="2:29">
      <c r="B33701" s="136"/>
      <c r="E33701" s="136"/>
      <c r="H33701" s="136"/>
      <c r="K33701" s="136"/>
      <c r="O33701" s="136"/>
      <c r="T33701" s="136"/>
      <c r="W33701" s="136"/>
      <c r="Z33701" s="136"/>
      <c r="AC33701" s="136"/>
    </row>
    <row r="33702" spans="2:29">
      <c r="B33702" s="136"/>
      <c r="E33702" s="136"/>
      <c r="H33702" s="136"/>
      <c r="K33702" s="136"/>
      <c r="O33702" s="136"/>
      <c r="T33702" s="136"/>
      <c r="W33702" s="136"/>
      <c r="Z33702" s="136"/>
      <c r="AC33702" s="136"/>
    </row>
    <row r="33703" spans="2:29">
      <c r="B33703" s="136"/>
      <c r="E33703" s="136"/>
      <c r="H33703" s="136"/>
      <c r="K33703" s="136"/>
      <c r="O33703" s="136"/>
      <c r="T33703" s="136"/>
      <c r="W33703" s="136"/>
      <c r="Z33703" s="136"/>
      <c r="AC33703" s="136"/>
    </row>
    <row r="33704" spans="2:29">
      <c r="B33704" s="136"/>
      <c r="E33704" s="136"/>
      <c r="H33704" s="136"/>
      <c r="K33704" s="136"/>
      <c r="O33704" s="136"/>
      <c r="T33704" s="136"/>
      <c r="W33704" s="136"/>
      <c r="Z33704" s="136"/>
      <c r="AC33704" s="136"/>
    </row>
    <row r="33705" spans="2:29">
      <c r="B33705" s="136"/>
      <c r="E33705" s="136"/>
      <c r="H33705" s="136"/>
      <c r="K33705" s="136"/>
      <c r="O33705" s="136"/>
      <c r="T33705" s="136"/>
      <c r="W33705" s="136"/>
      <c r="Z33705" s="136"/>
      <c r="AC33705" s="136"/>
    </row>
    <row r="33706" spans="2:29">
      <c r="B33706" s="136"/>
      <c r="E33706" s="136"/>
      <c r="H33706" s="136"/>
      <c r="K33706" s="136"/>
      <c r="O33706" s="136"/>
      <c r="T33706" s="136"/>
      <c r="W33706" s="136"/>
      <c r="Z33706" s="136"/>
      <c r="AC33706" s="136"/>
    </row>
    <row r="33707" spans="2:29">
      <c r="B33707" s="136"/>
      <c r="E33707" s="136"/>
      <c r="H33707" s="136"/>
      <c r="K33707" s="136"/>
      <c r="O33707" s="136"/>
      <c r="T33707" s="136"/>
      <c r="W33707" s="136"/>
      <c r="Z33707" s="136"/>
      <c r="AC33707" s="136"/>
    </row>
    <row r="33708" spans="2:29">
      <c r="B33708" s="136"/>
      <c r="E33708" s="136"/>
      <c r="H33708" s="136"/>
      <c r="K33708" s="136"/>
      <c r="O33708" s="136"/>
      <c r="T33708" s="136"/>
      <c r="W33708" s="136"/>
      <c r="Z33708" s="136"/>
      <c r="AC33708" s="136"/>
    </row>
    <row r="33709" spans="2:29">
      <c r="B33709" s="136"/>
      <c r="E33709" s="136"/>
      <c r="H33709" s="136"/>
      <c r="K33709" s="136"/>
      <c r="O33709" s="136"/>
      <c r="T33709" s="136"/>
      <c r="W33709" s="136"/>
      <c r="Z33709" s="136"/>
      <c r="AC33709" s="136"/>
    </row>
    <row r="33710" spans="2:29">
      <c r="B33710" s="136"/>
      <c r="E33710" s="136"/>
      <c r="H33710" s="136"/>
      <c r="K33710" s="136"/>
      <c r="O33710" s="136"/>
      <c r="T33710" s="136"/>
      <c r="W33710" s="136"/>
      <c r="Z33710" s="136"/>
      <c r="AC33710" s="136"/>
    </row>
    <row r="33711" spans="2:29">
      <c r="B33711" s="136"/>
      <c r="E33711" s="136"/>
      <c r="H33711" s="136"/>
      <c r="K33711" s="136"/>
      <c r="O33711" s="136"/>
      <c r="T33711" s="136"/>
      <c r="W33711" s="136"/>
      <c r="Z33711" s="136"/>
      <c r="AC33711" s="136"/>
    </row>
    <row r="33712" spans="2:29">
      <c r="B33712" s="136"/>
      <c r="E33712" s="136"/>
      <c r="H33712" s="136"/>
      <c r="K33712" s="136"/>
      <c r="O33712" s="136"/>
      <c r="T33712" s="136"/>
      <c r="W33712" s="136"/>
      <c r="Z33712" s="136"/>
      <c r="AC33712" s="136"/>
    </row>
    <row r="33713" spans="2:29">
      <c r="B33713" s="136"/>
      <c r="E33713" s="136"/>
      <c r="H33713" s="136"/>
      <c r="K33713" s="136"/>
      <c r="O33713" s="136"/>
      <c r="T33713" s="136"/>
      <c r="W33713" s="136"/>
      <c r="Z33713" s="136"/>
      <c r="AC33713" s="136"/>
    </row>
    <row r="33714" spans="2:29">
      <c r="B33714" s="136"/>
      <c r="E33714" s="136"/>
      <c r="H33714" s="136"/>
      <c r="K33714" s="136"/>
      <c r="O33714" s="136"/>
      <c r="T33714" s="136"/>
      <c r="W33714" s="136"/>
      <c r="Z33714" s="136"/>
      <c r="AC33714" s="136"/>
    </row>
    <row r="33715" spans="2:29">
      <c r="B33715" s="136"/>
      <c r="E33715" s="136"/>
      <c r="H33715" s="136"/>
      <c r="K33715" s="136"/>
      <c r="O33715" s="136"/>
      <c r="T33715" s="136"/>
      <c r="W33715" s="136"/>
      <c r="Z33715" s="136"/>
      <c r="AC33715" s="136"/>
    </row>
    <row r="33716" spans="2:29">
      <c r="B33716" s="136"/>
      <c r="E33716" s="136"/>
      <c r="H33716" s="136"/>
      <c r="K33716" s="136"/>
      <c r="O33716" s="136"/>
      <c r="T33716" s="136"/>
      <c r="W33716" s="136"/>
      <c r="Z33716" s="136"/>
      <c r="AC33716" s="136"/>
    </row>
    <row r="33717" spans="2:29">
      <c r="B33717" s="136"/>
      <c r="E33717" s="136"/>
      <c r="H33717" s="136"/>
      <c r="K33717" s="136"/>
      <c r="O33717" s="136"/>
      <c r="T33717" s="136"/>
      <c r="W33717" s="136"/>
      <c r="Z33717" s="136"/>
      <c r="AC33717" s="136"/>
    </row>
    <row r="33718" spans="2:29">
      <c r="B33718" s="136"/>
      <c r="E33718" s="136"/>
      <c r="H33718" s="136"/>
      <c r="K33718" s="136"/>
      <c r="O33718" s="136"/>
      <c r="T33718" s="136"/>
      <c r="W33718" s="136"/>
      <c r="Z33718" s="136"/>
      <c r="AC33718" s="136"/>
    </row>
    <row r="33719" spans="2:29">
      <c r="B33719" s="136"/>
      <c r="E33719" s="136"/>
      <c r="H33719" s="136"/>
      <c r="K33719" s="136"/>
      <c r="O33719" s="136"/>
      <c r="T33719" s="136"/>
      <c r="W33719" s="136"/>
      <c r="Z33719" s="136"/>
      <c r="AC33719" s="136"/>
    </row>
    <row r="33720" spans="2:29">
      <c r="B33720" s="136"/>
      <c r="E33720" s="136"/>
      <c r="H33720" s="136"/>
      <c r="K33720" s="136"/>
      <c r="O33720" s="136"/>
      <c r="T33720" s="136"/>
      <c r="W33720" s="136"/>
      <c r="Z33720" s="136"/>
      <c r="AC33720" s="136"/>
    </row>
    <row r="33721" spans="2:29">
      <c r="B33721" s="136"/>
      <c r="E33721" s="136"/>
      <c r="H33721" s="136"/>
      <c r="K33721" s="136"/>
      <c r="O33721" s="136"/>
      <c r="T33721" s="136"/>
      <c r="W33721" s="136"/>
      <c r="Z33721" s="136"/>
      <c r="AC33721" s="136"/>
    </row>
    <row r="33722" spans="2:29">
      <c r="B33722" s="136"/>
      <c r="E33722" s="136"/>
      <c r="H33722" s="136"/>
      <c r="K33722" s="136"/>
      <c r="O33722" s="136"/>
      <c r="T33722" s="136"/>
      <c r="W33722" s="136"/>
      <c r="Z33722" s="136"/>
      <c r="AC33722" s="136"/>
    </row>
    <row r="33723" spans="2:29">
      <c r="B33723" s="136"/>
      <c r="E33723" s="136"/>
      <c r="H33723" s="136"/>
      <c r="K33723" s="136"/>
      <c r="O33723" s="136"/>
      <c r="T33723" s="136"/>
      <c r="W33723" s="136"/>
      <c r="Z33723" s="136"/>
      <c r="AC33723" s="136"/>
    </row>
    <row r="33724" spans="2:29">
      <c r="B33724" s="136"/>
      <c r="E33724" s="136"/>
      <c r="H33724" s="136"/>
      <c r="K33724" s="136"/>
      <c r="O33724" s="136"/>
      <c r="T33724" s="136"/>
      <c r="W33724" s="136"/>
      <c r="Z33724" s="136"/>
      <c r="AC33724" s="136"/>
    </row>
    <row r="33725" spans="2:29">
      <c r="B33725" s="136"/>
      <c r="E33725" s="136"/>
      <c r="H33725" s="136"/>
      <c r="K33725" s="136"/>
      <c r="O33725" s="136"/>
      <c r="T33725" s="136"/>
      <c r="W33725" s="136"/>
      <c r="Z33725" s="136"/>
      <c r="AC33725" s="136"/>
    </row>
    <row r="33726" spans="2:29">
      <c r="B33726" s="136"/>
      <c r="E33726" s="136"/>
      <c r="H33726" s="136"/>
      <c r="K33726" s="136"/>
      <c r="O33726" s="136"/>
      <c r="T33726" s="136"/>
      <c r="W33726" s="136"/>
      <c r="Z33726" s="136"/>
      <c r="AC33726" s="136"/>
    </row>
    <row r="33727" spans="2:29">
      <c r="B33727" s="136"/>
      <c r="E33727" s="136"/>
      <c r="H33727" s="136"/>
      <c r="K33727" s="136"/>
      <c r="O33727" s="136"/>
      <c r="T33727" s="136"/>
      <c r="W33727" s="136"/>
      <c r="Z33727" s="136"/>
      <c r="AC33727" s="136"/>
    </row>
    <row r="33728" spans="2:29">
      <c r="B33728" s="136"/>
      <c r="E33728" s="136"/>
      <c r="H33728" s="136"/>
      <c r="K33728" s="136"/>
      <c r="O33728" s="136"/>
      <c r="T33728" s="136"/>
      <c r="W33728" s="136"/>
      <c r="Z33728" s="136"/>
      <c r="AC33728" s="136"/>
    </row>
    <row r="33729" spans="2:29">
      <c r="B33729" s="136"/>
      <c r="E33729" s="136"/>
      <c r="H33729" s="136"/>
      <c r="K33729" s="136"/>
      <c r="O33729" s="136"/>
      <c r="T33729" s="136"/>
      <c r="W33729" s="136"/>
      <c r="Z33729" s="136"/>
      <c r="AC33729" s="136"/>
    </row>
    <row r="33730" spans="2:29">
      <c r="B33730" s="136"/>
      <c r="E33730" s="136"/>
      <c r="H33730" s="136"/>
      <c r="K33730" s="136"/>
      <c r="O33730" s="136"/>
      <c r="T33730" s="136"/>
      <c r="W33730" s="136"/>
      <c r="Z33730" s="136"/>
      <c r="AC33730" s="136"/>
    </row>
    <row r="33731" spans="2:29">
      <c r="B33731" s="136"/>
      <c r="E33731" s="136"/>
      <c r="H33731" s="136"/>
      <c r="K33731" s="136"/>
      <c r="O33731" s="136"/>
      <c r="T33731" s="136"/>
      <c r="W33731" s="136"/>
      <c r="Z33731" s="136"/>
      <c r="AC33731" s="136"/>
    </row>
    <row r="33732" spans="2:29">
      <c r="B33732" s="136"/>
      <c r="E33732" s="136"/>
      <c r="H33732" s="136"/>
      <c r="K33732" s="136"/>
      <c r="O33732" s="136"/>
      <c r="T33732" s="136"/>
      <c r="W33732" s="136"/>
      <c r="Z33732" s="136"/>
      <c r="AC33732" s="136"/>
    </row>
    <row r="33733" spans="2:29">
      <c r="B33733" s="136"/>
      <c r="E33733" s="136"/>
      <c r="H33733" s="136"/>
      <c r="K33733" s="136"/>
      <c r="O33733" s="136"/>
      <c r="T33733" s="136"/>
      <c r="W33733" s="136"/>
      <c r="Z33733" s="136"/>
      <c r="AC33733" s="136"/>
    </row>
    <row r="33734" spans="2:29">
      <c r="B33734" s="136"/>
      <c r="E33734" s="136"/>
      <c r="H33734" s="136"/>
      <c r="K33734" s="136"/>
      <c r="O33734" s="136"/>
      <c r="T33734" s="136"/>
      <c r="W33734" s="136"/>
      <c r="Z33734" s="136"/>
      <c r="AC33734" s="136"/>
    </row>
    <row r="33735" spans="2:29">
      <c r="B33735" s="136"/>
      <c r="E33735" s="136"/>
      <c r="H33735" s="136"/>
      <c r="K33735" s="136"/>
      <c r="O33735" s="136"/>
      <c r="T33735" s="136"/>
      <c r="W33735" s="136"/>
      <c r="Z33735" s="136"/>
      <c r="AC33735" s="136"/>
    </row>
    <row r="33736" spans="2:29">
      <c r="B33736" s="136"/>
      <c r="E33736" s="136"/>
      <c r="H33736" s="136"/>
      <c r="K33736" s="136"/>
      <c r="O33736" s="136"/>
      <c r="T33736" s="136"/>
      <c r="W33736" s="136"/>
      <c r="Z33736" s="136"/>
      <c r="AC33736" s="136"/>
    </row>
    <row r="33737" spans="2:29">
      <c r="B33737" s="136"/>
      <c r="E33737" s="136"/>
      <c r="H33737" s="136"/>
      <c r="K33737" s="136"/>
      <c r="O33737" s="136"/>
      <c r="T33737" s="136"/>
      <c r="W33737" s="136"/>
      <c r="Z33737" s="136"/>
      <c r="AC33737" s="136"/>
    </row>
    <row r="33738" spans="2:29">
      <c r="B33738" s="136"/>
      <c r="E33738" s="136"/>
      <c r="H33738" s="136"/>
      <c r="K33738" s="136"/>
      <c r="O33738" s="136"/>
      <c r="T33738" s="136"/>
      <c r="W33738" s="136"/>
      <c r="Z33738" s="136"/>
      <c r="AC33738" s="136"/>
    </row>
    <row r="33739" spans="2:29">
      <c r="B33739" s="136"/>
      <c r="E33739" s="136"/>
      <c r="H33739" s="136"/>
      <c r="K33739" s="136"/>
      <c r="O33739" s="136"/>
      <c r="T33739" s="136"/>
      <c r="W33739" s="136"/>
      <c r="Z33739" s="136"/>
      <c r="AC33739" s="136"/>
    </row>
    <row r="33740" spans="2:29">
      <c r="B33740" s="136"/>
      <c r="E33740" s="136"/>
      <c r="H33740" s="136"/>
      <c r="K33740" s="136"/>
      <c r="O33740" s="136"/>
      <c r="T33740" s="136"/>
      <c r="W33740" s="136"/>
      <c r="Z33740" s="136"/>
      <c r="AC33740" s="136"/>
    </row>
    <row r="33741" spans="2:29">
      <c r="B33741" s="136"/>
      <c r="E33741" s="136"/>
      <c r="H33741" s="136"/>
      <c r="K33741" s="136"/>
      <c r="O33741" s="136"/>
      <c r="T33741" s="136"/>
      <c r="W33741" s="136"/>
      <c r="Z33741" s="136"/>
      <c r="AC33741" s="136"/>
    </row>
    <row r="33742" spans="2:29">
      <c r="B33742" s="136"/>
      <c r="E33742" s="136"/>
      <c r="H33742" s="136"/>
      <c r="K33742" s="136"/>
      <c r="O33742" s="136"/>
      <c r="T33742" s="136"/>
      <c r="W33742" s="136"/>
      <c r="Z33742" s="136"/>
      <c r="AC33742" s="136"/>
    </row>
    <row r="33743" spans="2:29">
      <c r="B33743" s="136"/>
      <c r="E33743" s="136"/>
      <c r="H33743" s="136"/>
      <c r="K33743" s="136"/>
      <c r="O33743" s="136"/>
      <c r="T33743" s="136"/>
      <c r="W33743" s="136"/>
      <c r="Z33743" s="136"/>
      <c r="AC33743" s="136"/>
    </row>
    <row r="33744" spans="2:29">
      <c r="B33744" s="136"/>
      <c r="E33744" s="136"/>
      <c r="H33744" s="136"/>
      <c r="K33744" s="136"/>
      <c r="O33744" s="136"/>
      <c r="T33744" s="136"/>
      <c r="W33744" s="136"/>
      <c r="Z33744" s="136"/>
      <c r="AC33744" s="136"/>
    </row>
    <row r="33745" spans="2:29">
      <c r="B33745" s="136"/>
      <c r="E33745" s="136"/>
      <c r="H33745" s="136"/>
      <c r="K33745" s="136"/>
      <c r="O33745" s="136"/>
      <c r="T33745" s="136"/>
      <c r="W33745" s="136"/>
      <c r="Z33745" s="136"/>
      <c r="AC33745" s="136"/>
    </row>
    <row r="33746" spans="2:29">
      <c r="B33746" s="136"/>
      <c r="E33746" s="136"/>
      <c r="H33746" s="136"/>
      <c r="K33746" s="136"/>
      <c r="O33746" s="136"/>
      <c r="T33746" s="136"/>
      <c r="W33746" s="136"/>
      <c r="Z33746" s="136"/>
      <c r="AC33746" s="136"/>
    </row>
    <row r="33747" spans="2:29">
      <c r="B33747" s="136"/>
      <c r="E33747" s="136"/>
      <c r="H33747" s="136"/>
      <c r="K33747" s="136"/>
      <c r="O33747" s="136"/>
      <c r="T33747" s="136"/>
      <c r="W33747" s="136"/>
      <c r="Z33747" s="136"/>
      <c r="AC33747" s="136"/>
    </row>
    <row r="33748" spans="2:29">
      <c r="B33748" s="136"/>
      <c r="E33748" s="136"/>
      <c r="H33748" s="136"/>
      <c r="K33748" s="136"/>
      <c r="O33748" s="136"/>
      <c r="T33748" s="136"/>
      <c r="W33748" s="136"/>
      <c r="Z33748" s="136"/>
      <c r="AC33748" s="136"/>
    </row>
    <row r="33749" spans="2:29">
      <c r="B33749" s="136"/>
      <c r="E33749" s="136"/>
      <c r="H33749" s="136"/>
      <c r="K33749" s="136"/>
      <c r="O33749" s="136"/>
      <c r="T33749" s="136"/>
      <c r="W33749" s="136"/>
      <c r="Z33749" s="136"/>
      <c r="AC33749" s="136"/>
    </row>
    <row r="33750" spans="2:29">
      <c r="B33750" s="136"/>
      <c r="E33750" s="136"/>
      <c r="H33750" s="136"/>
      <c r="K33750" s="136"/>
      <c r="O33750" s="136"/>
      <c r="T33750" s="136"/>
      <c r="W33750" s="136"/>
      <c r="Z33750" s="136"/>
      <c r="AC33750" s="136"/>
    </row>
    <row r="33751" spans="2:29">
      <c r="B33751" s="136"/>
      <c r="E33751" s="136"/>
      <c r="H33751" s="136"/>
      <c r="K33751" s="136"/>
      <c r="O33751" s="136"/>
      <c r="T33751" s="136"/>
      <c r="W33751" s="136"/>
      <c r="Z33751" s="136"/>
      <c r="AC33751" s="136"/>
    </row>
    <row r="33752" spans="2:29">
      <c r="B33752" s="136"/>
      <c r="E33752" s="136"/>
      <c r="H33752" s="136"/>
      <c r="K33752" s="136"/>
      <c r="O33752" s="136"/>
      <c r="T33752" s="136"/>
      <c r="W33752" s="136"/>
      <c r="Z33752" s="136"/>
      <c r="AC33752" s="136"/>
    </row>
    <row r="33753" spans="2:29">
      <c r="B33753" s="136"/>
      <c r="E33753" s="136"/>
      <c r="H33753" s="136"/>
      <c r="K33753" s="136"/>
      <c r="O33753" s="136"/>
      <c r="T33753" s="136"/>
      <c r="W33753" s="136"/>
      <c r="Z33753" s="136"/>
      <c r="AC33753" s="136"/>
    </row>
    <row r="33754" spans="2:29">
      <c r="B33754" s="136"/>
      <c r="E33754" s="136"/>
      <c r="H33754" s="136"/>
      <c r="K33754" s="136"/>
      <c r="O33754" s="136"/>
      <c r="T33754" s="136"/>
      <c r="W33754" s="136"/>
      <c r="Z33754" s="136"/>
      <c r="AC33754" s="136"/>
    </row>
    <row r="33755" spans="2:29">
      <c r="B33755" s="136"/>
      <c r="E33755" s="136"/>
      <c r="H33755" s="136"/>
      <c r="K33755" s="136"/>
      <c r="O33755" s="136"/>
      <c r="T33755" s="136"/>
      <c r="W33755" s="136"/>
      <c r="Z33755" s="136"/>
      <c r="AC33755" s="136"/>
    </row>
    <row r="33756" spans="2:29">
      <c r="B33756" s="136"/>
      <c r="E33756" s="136"/>
      <c r="H33756" s="136"/>
      <c r="K33756" s="136"/>
      <c r="O33756" s="136"/>
      <c r="T33756" s="136"/>
      <c r="W33756" s="136"/>
      <c r="Z33756" s="136"/>
      <c r="AC33756" s="136"/>
    </row>
    <row r="33757" spans="2:29">
      <c r="B33757" s="136"/>
      <c r="E33757" s="136"/>
      <c r="H33757" s="136"/>
      <c r="K33757" s="136"/>
      <c r="O33757" s="136"/>
      <c r="T33757" s="136"/>
      <c r="W33757" s="136"/>
      <c r="Z33757" s="136"/>
      <c r="AC33757" s="136"/>
    </row>
    <row r="33758" spans="2:29">
      <c r="B33758" s="136"/>
      <c r="E33758" s="136"/>
      <c r="H33758" s="136"/>
      <c r="K33758" s="136"/>
      <c r="O33758" s="136"/>
      <c r="T33758" s="136"/>
      <c r="W33758" s="136"/>
      <c r="Z33758" s="136"/>
      <c r="AC33758" s="136"/>
    </row>
    <row r="33759" spans="2:29">
      <c r="B33759" s="136"/>
      <c r="E33759" s="136"/>
      <c r="H33759" s="136"/>
      <c r="K33759" s="136"/>
      <c r="O33759" s="136"/>
      <c r="T33759" s="136"/>
      <c r="W33759" s="136"/>
      <c r="Z33759" s="136"/>
      <c r="AC33759" s="136"/>
    </row>
    <row r="33760" spans="2:29">
      <c r="B33760" s="136"/>
      <c r="E33760" s="136"/>
      <c r="H33760" s="136"/>
      <c r="K33760" s="136"/>
      <c r="O33760" s="136"/>
      <c r="T33760" s="136"/>
      <c r="W33760" s="136"/>
      <c r="Z33760" s="136"/>
      <c r="AC33760" s="136"/>
    </row>
    <row r="33761" spans="2:29">
      <c r="B33761" s="136"/>
      <c r="E33761" s="136"/>
      <c r="H33761" s="136"/>
      <c r="K33761" s="136"/>
      <c r="O33761" s="136"/>
      <c r="T33761" s="136"/>
      <c r="W33761" s="136"/>
      <c r="Z33761" s="136"/>
      <c r="AC33761" s="136"/>
    </row>
    <row r="33762" spans="2:29">
      <c r="B33762" s="136"/>
      <c r="E33762" s="136"/>
      <c r="H33762" s="136"/>
      <c r="K33762" s="136"/>
      <c r="O33762" s="136"/>
      <c r="T33762" s="136"/>
      <c r="W33762" s="136"/>
      <c r="Z33762" s="136"/>
      <c r="AC33762" s="136"/>
    </row>
    <row r="33763" spans="2:29">
      <c r="B33763" s="136"/>
      <c r="E33763" s="136"/>
      <c r="H33763" s="136"/>
      <c r="K33763" s="136"/>
      <c r="O33763" s="136"/>
      <c r="T33763" s="136"/>
      <c r="W33763" s="136"/>
      <c r="Z33763" s="136"/>
      <c r="AC33763" s="136"/>
    </row>
    <row r="33764" spans="2:29">
      <c r="B33764" s="136"/>
      <c r="E33764" s="136"/>
      <c r="H33764" s="136"/>
      <c r="K33764" s="136"/>
      <c r="O33764" s="136"/>
      <c r="T33764" s="136"/>
      <c r="W33764" s="136"/>
      <c r="Z33764" s="136"/>
      <c r="AC33764" s="136"/>
    </row>
    <row r="33765" spans="2:29">
      <c r="B33765" s="136"/>
      <c r="E33765" s="136"/>
      <c r="H33765" s="136"/>
      <c r="K33765" s="136"/>
      <c r="O33765" s="136"/>
      <c r="T33765" s="136"/>
      <c r="W33765" s="136"/>
      <c r="Z33765" s="136"/>
      <c r="AC33765" s="136"/>
    </row>
    <row r="33766" spans="2:29">
      <c r="B33766" s="136"/>
      <c r="E33766" s="136"/>
      <c r="H33766" s="136"/>
      <c r="K33766" s="136"/>
      <c r="O33766" s="136"/>
      <c r="T33766" s="136"/>
      <c r="W33766" s="136"/>
      <c r="Z33766" s="136"/>
      <c r="AC33766" s="136"/>
    </row>
    <row r="33767" spans="2:29">
      <c r="B33767" s="136"/>
      <c r="E33767" s="136"/>
      <c r="H33767" s="136"/>
      <c r="K33767" s="136"/>
      <c r="O33767" s="136"/>
      <c r="T33767" s="136"/>
      <c r="W33767" s="136"/>
      <c r="Z33767" s="136"/>
      <c r="AC33767" s="136"/>
    </row>
    <row r="33768" spans="2:29">
      <c r="B33768" s="136"/>
      <c r="E33768" s="136"/>
      <c r="H33768" s="136"/>
      <c r="K33768" s="136"/>
      <c r="O33768" s="136"/>
      <c r="T33768" s="136"/>
      <c r="W33768" s="136"/>
      <c r="Z33768" s="136"/>
      <c r="AC33768" s="136"/>
    </row>
    <row r="33769" spans="2:29">
      <c r="B33769" s="136"/>
      <c r="E33769" s="136"/>
      <c r="H33769" s="136"/>
      <c r="K33769" s="136"/>
      <c r="O33769" s="136"/>
      <c r="T33769" s="136"/>
      <c r="W33769" s="136"/>
      <c r="Z33769" s="136"/>
      <c r="AC33769" s="136"/>
    </row>
    <row r="33770" spans="2:29">
      <c r="B33770" s="136"/>
      <c r="E33770" s="136"/>
      <c r="H33770" s="136"/>
      <c r="K33770" s="136"/>
      <c r="O33770" s="136"/>
      <c r="T33770" s="136"/>
      <c r="W33770" s="136"/>
      <c r="Z33770" s="136"/>
      <c r="AC33770" s="136"/>
    </row>
    <row r="33771" spans="2:29">
      <c r="B33771" s="136"/>
      <c r="E33771" s="136"/>
      <c r="H33771" s="136"/>
      <c r="K33771" s="136"/>
      <c r="O33771" s="136"/>
      <c r="T33771" s="136"/>
      <c r="W33771" s="136"/>
      <c r="Z33771" s="136"/>
      <c r="AC33771" s="136"/>
    </row>
    <row r="33772" spans="2:29">
      <c r="B33772" s="136"/>
      <c r="E33772" s="136"/>
      <c r="H33772" s="136"/>
      <c r="K33772" s="136"/>
      <c r="O33772" s="136"/>
      <c r="T33772" s="136"/>
      <c r="W33772" s="136"/>
      <c r="Z33772" s="136"/>
      <c r="AC33772" s="136"/>
    </row>
    <row r="33773" spans="2:29">
      <c r="B33773" s="136"/>
      <c r="E33773" s="136"/>
      <c r="H33773" s="136"/>
      <c r="K33773" s="136"/>
      <c r="O33773" s="136"/>
      <c r="T33773" s="136"/>
      <c r="W33773" s="136"/>
      <c r="Z33773" s="136"/>
      <c r="AC33773" s="136"/>
    </row>
    <row r="33774" spans="2:29">
      <c r="B33774" s="136"/>
      <c r="E33774" s="136"/>
      <c r="H33774" s="136"/>
      <c r="K33774" s="136"/>
      <c r="O33774" s="136"/>
      <c r="T33774" s="136"/>
      <c r="W33774" s="136"/>
      <c r="Z33774" s="136"/>
      <c r="AC33774" s="136"/>
    </row>
    <row r="33775" spans="2:29">
      <c r="B33775" s="136"/>
      <c r="E33775" s="136"/>
      <c r="H33775" s="136"/>
      <c r="K33775" s="136"/>
      <c r="O33775" s="136"/>
      <c r="T33775" s="136"/>
      <c r="W33775" s="136"/>
      <c r="Z33775" s="136"/>
      <c r="AC33775" s="136"/>
    </row>
    <row r="33776" spans="2:29">
      <c r="B33776" s="136"/>
      <c r="E33776" s="136"/>
      <c r="H33776" s="136"/>
      <c r="K33776" s="136"/>
      <c r="O33776" s="136"/>
      <c r="T33776" s="136"/>
      <c r="W33776" s="136"/>
      <c r="Z33776" s="136"/>
      <c r="AC33776" s="136"/>
    </row>
    <row r="33777" spans="2:29">
      <c r="B33777" s="136"/>
      <c r="E33777" s="136"/>
      <c r="H33777" s="136"/>
      <c r="K33777" s="136"/>
      <c r="O33777" s="136"/>
      <c r="T33777" s="136"/>
      <c r="W33777" s="136"/>
      <c r="Z33777" s="136"/>
      <c r="AC33777" s="136"/>
    </row>
    <row r="33778" spans="2:29">
      <c r="B33778" s="136"/>
      <c r="E33778" s="136"/>
      <c r="H33778" s="136"/>
      <c r="K33778" s="136"/>
      <c r="O33778" s="136"/>
      <c r="T33778" s="136"/>
      <c r="W33778" s="136"/>
      <c r="Z33778" s="136"/>
      <c r="AC33778" s="136"/>
    </row>
    <row r="33779" spans="2:29">
      <c r="B33779" s="136"/>
      <c r="E33779" s="136"/>
      <c r="H33779" s="136"/>
      <c r="K33779" s="136"/>
      <c r="O33779" s="136"/>
      <c r="T33779" s="136"/>
      <c r="W33779" s="136"/>
      <c r="Z33779" s="136"/>
      <c r="AC33779" s="136"/>
    </row>
    <row r="33780" spans="2:29">
      <c r="B33780" s="136"/>
      <c r="E33780" s="136"/>
      <c r="H33780" s="136"/>
      <c r="K33780" s="136"/>
      <c r="O33780" s="136"/>
      <c r="T33780" s="136"/>
      <c r="W33780" s="136"/>
      <c r="Z33780" s="136"/>
      <c r="AC33780" s="136"/>
    </row>
    <row r="33781" spans="2:29">
      <c r="B33781" s="136"/>
      <c r="E33781" s="136"/>
      <c r="H33781" s="136"/>
      <c r="K33781" s="136"/>
      <c r="O33781" s="136"/>
      <c r="T33781" s="136"/>
      <c r="W33781" s="136"/>
      <c r="Z33781" s="136"/>
      <c r="AC33781" s="136"/>
    </row>
    <row r="33782" spans="2:29">
      <c r="B33782" s="136"/>
      <c r="E33782" s="136"/>
      <c r="H33782" s="136"/>
      <c r="K33782" s="136"/>
      <c r="O33782" s="136"/>
      <c r="T33782" s="136"/>
      <c r="W33782" s="136"/>
      <c r="Z33782" s="136"/>
      <c r="AC33782" s="136"/>
    </row>
    <row r="33783" spans="2:29">
      <c r="B33783" s="136"/>
      <c r="E33783" s="136"/>
      <c r="H33783" s="136"/>
      <c r="K33783" s="136"/>
      <c r="O33783" s="136"/>
      <c r="T33783" s="136"/>
      <c r="W33783" s="136"/>
      <c r="Z33783" s="136"/>
      <c r="AC33783" s="136"/>
    </row>
    <row r="33784" spans="2:29">
      <c r="B33784" s="136"/>
      <c r="E33784" s="136"/>
      <c r="H33784" s="136"/>
      <c r="K33784" s="136"/>
      <c r="O33784" s="136"/>
      <c r="T33784" s="136"/>
      <c r="W33784" s="136"/>
      <c r="Z33784" s="136"/>
      <c r="AC33784" s="136"/>
    </row>
    <row r="33785" spans="2:29">
      <c r="B33785" s="136"/>
      <c r="E33785" s="136"/>
      <c r="H33785" s="136"/>
      <c r="K33785" s="136"/>
      <c r="O33785" s="136"/>
      <c r="T33785" s="136"/>
      <c r="W33785" s="136"/>
      <c r="Z33785" s="136"/>
      <c r="AC33785" s="136"/>
    </row>
    <row r="33786" spans="2:29">
      <c r="B33786" s="136"/>
      <c r="E33786" s="136"/>
      <c r="H33786" s="136"/>
      <c r="K33786" s="136"/>
      <c r="O33786" s="136"/>
      <c r="T33786" s="136"/>
      <c r="W33786" s="136"/>
      <c r="Z33786" s="136"/>
      <c r="AC33786" s="136"/>
    </row>
    <row r="33787" spans="2:29">
      <c r="B33787" s="136"/>
      <c r="E33787" s="136"/>
      <c r="H33787" s="136"/>
      <c r="K33787" s="136"/>
      <c r="O33787" s="136"/>
      <c r="T33787" s="136"/>
      <c r="W33787" s="136"/>
      <c r="Z33787" s="136"/>
      <c r="AC33787" s="136"/>
    </row>
    <row r="33788" spans="2:29">
      <c r="B33788" s="136"/>
      <c r="E33788" s="136"/>
      <c r="H33788" s="136"/>
      <c r="K33788" s="136"/>
      <c r="O33788" s="136"/>
      <c r="T33788" s="136"/>
      <c r="W33788" s="136"/>
      <c r="Z33788" s="136"/>
      <c r="AC33788" s="136"/>
    </row>
    <row r="33789" spans="2:29">
      <c r="B33789" s="136"/>
      <c r="E33789" s="136"/>
      <c r="H33789" s="136"/>
      <c r="K33789" s="136"/>
      <c r="O33789" s="136"/>
      <c r="T33789" s="136"/>
      <c r="W33789" s="136"/>
      <c r="Z33789" s="136"/>
      <c r="AC33789" s="136"/>
    </row>
    <row r="33790" spans="2:29">
      <c r="B33790" s="136"/>
      <c r="E33790" s="136"/>
      <c r="H33790" s="136"/>
      <c r="K33790" s="136"/>
      <c r="O33790" s="136"/>
      <c r="T33790" s="136"/>
      <c r="W33790" s="136"/>
      <c r="Z33790" s="136"/>
      <c r="AC33790" s="136"/>
    </row>
    <row r="33791" spans="2:29">
      <c r="B33791" s="136"/>
      <c r="E33791" s="136"/>
      <c r="H33791" s="136"/>
      <c r="K33791" s="136"/>
      <c r="O33791" s="136"/>
      <c r="T33791" s="136"/>
      <c r="W33791" s="136"/>
      <c r="Z33791" s="136"/>
      <c r="AC33791" s="136"/>
    </row>
    <row r="33792" spans="2:29">
      <c r="B33792" s="136"/>
      <c r="E33792" s="136"/>
      <c r="H33792" s="136"/>
      <c r="K33792" s="136"/>
      <c r="O33792" s="136"/>
      <c r="T33792" s="136"/>
      <c r="W33792" s="136"/>
      <c r="Z33792" s="136"/>
      <c r="AC33792" s="136"/>
    </row>
    <row r="33793" spans="2:29">
      <c r="B33793" s="136"/>
      <c r="E33793" s="136"/>
      <c r="H33793" s="136"/>
      <c r="K33793" s="136"/>
      <c r="O33793" s="136"/>
      <c r="T33793" s="136"/>
      <c r="W33793" s="136"/>
      <c r="Z33793" s="136"/>
      <c r="AC33793" s="136"/>
    </row>
    <row r="33794" spans="2:29">
      <c r="B33794" s="136"/>
      <c r="E33794" s="136"/>
      <c r="H33794" s="136"/>
      <c r="K33794" s="136"/>
      <c r="O33794" s="136"/>
      <c r="T33794" s="136"/>
      <c r="W33794" s="136"/>
      <c r="Z33794" s="136"/>
      <c r="AC33794" s="136"/>
    </row>
    <row r="33795" spans="2:29">
      <c r="B33795" s="136"/>
      <c r="E33795" s="136"/>
      <c r="H33795" s="136"/>
      <c r="K33795" s="136"/>
      <c r="O33795" s="136"/>
      <c r="T33795" s="136"/>
      <c r="W33795" s="136"/>
      <c r="Z33795" s="136"/>
      <c r="AC33795" s="136"/>
    </row>
    <row r="33796" spans="2:29">
      <c r="B33796" s="136"/>
      <c r="E33796" s="136"/>
      <c r="H33796" s="136"/>
      <c r="K33796" s="136"/>
      <c r="O33796" s="136"/>
      <c r="T33796" s="136"/>
      <c r="W33796" s="136"/>
      <c r="Z33796" s="136"/>
      <c r="AC33796" s="136"/>
    </row>
    <row r="33797" spans="2:29">
      <c r="B33797" s="136"/>
      <c r="E33797" s="136"/>
      <c r="H33797" s="136"/>
      <c r="K33797" s="136"/>
      <c r="O33797" s="136"/>
      <c r="T33797" s="136"/>
      <c r="W33797" s="136"/>
      <c r="Z33797" s="136"/>
      <c r="AC33797" s="136"/>
    </row>
    <row r="33798" spans="2:29">
      <c r="B33798" s="136"/>
      <c r="E33798" s="136"/>
      <c r="H33798" s="136"/>
      <c r="K33798" s="136"/>
      <c r="O33798" s="136"/>
      <c r="T33798" s="136"/>
      <c r="W33798" s="136"/>
      <c r="Z33798" s="136"/>
      <c r="AC33798" s="136"/>
    </row>
    <row r="33799" spans="2:29">
      <c r="B33799" s="136"/>
      <c r="E33799" s="136"/>
      <c r="H33799" s="136"/>
      <c r="K33799" s="136"/>
      <c r="O33799" s="136"/>
      <c r="T33799" s="136"/>
      <c r="W33799" s="136"/>
      <c r="Z33799" s="136"/>
      <c r="AC33799" s="136"/>
    </row>
    <row r="33800" spans="2:29">
      <c r="B33800" s="136"/>
      <c r="E33800" s="136"/>
      <c r="H33800" s="136"/>
      <c r="K33800" s="136"/>
      <c r="O33800" s="136"/>
      <c r="T33800" s="136"/>
      <c r="W33800" s="136"/>
      <c r="Z33800" s="136"/>
      <c r="AC33800" s="136"/>
    </row>
    <row r="33801" spans="2:29">
      <c r="B33801" s="136"/>
      <c r="E33801" s="136"/>
      <c r="H33801" s="136"/>
      <c r="K33801" s="136"/>
      <c r="O33801" s="136"/>
      <c r="T33801" s="136"/>
      <c r="W33801" s="136"/>
      <c r="Z33801" s="136"/>
      <c r="AC33801" s="136"/>
    </row>
    <row r="33802" spans="2:29">
      <c r="B33802" s="136"/>
      <c r="E33802" s="136"/>
      <c r="H33802" s="136"/>
      <c r="K33802" s="136"/>
      <c r="O33802" s="136"/>
      <c r="T33802" s="136"/>
      <c r="W33802" s="136"/>
      <c r="Z33802" s="136"/>
      <c r="AC33802" s="136"/>
    </row>
    <row r="33803" spans="2:29">
      <c r="B33803" s="136"/>
      <c r="E33803" s="136"/>
      <c r="H33803" s="136"/>
      <c r="K33803" s="136"/>
      <c r="O33803" s="136"/>
      <c r="T33803" s="136"/>
      <c r="W33803" s="136"/>
      <c r="Z33803" s="136"/>
      <c r="AC33803" s="136"/>
    </row>
    <row r="33804" spans="2:29">
      <c r="B33804" s="136"/>
      <c r="E33804" s="136"/>
      <c r="H33804" s="136"/>
      <c r="K33804" s="136"/>
      <c r="O33804" s="136"/>
      <c r="T33804" s="136"/>
      <c r="W33804" s="136"/>
      <c r="Z33804" s="136"/>
      <c r="AC33804" s="136"/>
    </row>
    <row r="33805" spans="2:29">
      <c r="B33805" s="136"/>
      <c r="E33805" s="136"/>
      <c r="H33805" s="136"/>
      <c r="K33805" s="136"/>
      <c r="O33805" s="136"/>
      <c r="T33805" s="136"/>
      <c r="W33805" s="136"/>
      <c r="Z33805" s="136"/>
      <c r="AC33805" s="136"/>
    </row>
    <row r="33806" spans="2:29">
      <c r="B33806" s="136"/>
      <c r="E33806" s="136"/>
      <c r="H33806" s="136"/>
      <c r="K33806" s="136"/>
      <c r="O33806" s="136"/>
      <c r="T33806" s="136"/>
      <c r="W33806" s="136"/>
      <c r="Z33806" s="136"/>
      <c r="AC33806" s="136"/>
    </row>
    <row r="33807" spans="2:29">
      <c r="B33807" s="136"/>
      <c r="E33807" s="136"/>
      <c r="H33807" s="136"/>
      <c r="K33807" s="136"/>
      <c r="O33807" s="136"/>
      <c r="T33807" s="136"/>
      <c r="W33807" s="136"/>
      <c r="Z33807" s="136"/>
      <c r="AC33807" s="136"/>
    </row>
    <row r="33808" spans="2:29">
      <c r="B33808" s="136"/>
      <c r="E33808" s="136"/>
      <c r="H33808" s="136"/>
      <c r="K33808" s="136"/>
      <c r="O33808" s="136"/>
      <c r="T33808" s="136"/>
      <c r="W33808" s="136"/>
      <c r="Z33808" s="136"/>
      <c r="AC33808" s="136"/>
    </row>
    <row r="33809" spans="2:29">
      <c r="B33809" s="136"/>
      <c r="E33809" s="136"/>
      <c r="H33809" s="136"/>
      <c r="K33809" s="136"/>
      <c r="O33809" s="136"/>
      <c r="T33809" s="136"/>
      <c r="W33809" s="136"/>
      <c r="Z33809" s="136"/>
      <c r="AC33809" s="136"/>
    </row>
    <row r="33810" spans="2:29">
      <c r="B33810" s="136"/>
      <c r="E33810" s="136"/>
      <c r="H33810" s="136"/>
      <c r="K33810" s="136"/>
      <c r="O33810" s="136"/>
      <c r="T33810" s="136"/>
      <c r="W33810" s="136"/>
      <c r="Z33810" s="136"/>
      <c r="AC33810" s="136"/>
    </row>
    <row r="33811" spans="2:29">
      <c r="B33811" s="136"/>
      <c r="E33811" s="136"/>
      <c r="H33811" s="136"/>
      <c r="K33811" s="136"/>
      <c r="O33811" s="136"/>
      <c r="T33811" s="136"/>
      <c r="W33811" s="136"/>
      <c r="Z33811" s="136"/>
      <c r="AC33811" s="136"/>
    </row>
    <row r="33812" spans="2:29">
      <c r="B33812" s="136"/>
      <c r="E33812" s="136"/>
      <c r="H33812" s="136"/>
      <c r="K33812" s="136"/>
      <c r="O33812" s="136"/>
      <c r="T33812" s="136"/>
      <c r="W33812" s="136"/>
      <c r="Z33812" s="136"/>
      <c r="AC33812" s="136"/>
    </row>
    <row r="33813" spans="2:29">
      <c r="B33813" s="136"/>
      <c r="E33813" s="136"/>
      <c r="H33813" s="136"/>
      <c r="K33813" s="136"/>
      <c r="O33813" s="136"/>
      <c r="T33813" s="136"/>
      <c r="W33813" s="136"/>
      <c r="Z33813" s="136"/>
      <c r="AC33813" s="136"/>
    </row>
    <row r="33814" spans="2:29">
      <c r="B33814" s="136"/>
      <c r="E33814" s="136"/>
      <c r="H33814" s="136"/>
      <c r="K33814" s="136"/>
      <c r="O33814" s="136"/>
      <c r="T33814" s="136"/>
      <c r="W33814" s="136"/>
      <c r="Z33814" s="136"/>
      <c r="AC33814" s="136"/>
    </row>
    <row r="33815" spans="2:29">
      <c r="B33815" s="136"/>
      <c r="E33815" s="136"/>
      <c r="H33815" s="136"/>
      <c r="K33815" s="136"/>
      <c r="O33815" s="136"/>
      <c r="T33815" s="136"/>
      <c r="W33815" s="136"/>
      <c r="Z33815" s="136"/>
      <c r="AC33815" s="136"/>
    </row>
    <row r="33816" spans="2:29">
      <c r="B33816" s="136"/>
      <c r="E33816" s="136"/>
      <c r="H33816" s="136"/>
      <c r="K33816" s="136"/>
      <c r="O33816" s="136"/>
      <c r="T33816" s="136"/>
      <c r="W33816" s="136"/>
      <c r="Z33816" s="136"/>
      <c r="AC33816" s="136"/>
    </row>
    <row r="33817" spans="2:29">
      <c r="B33817" s="136"/>
      <c r="E33817" s="136"/>
      <c r="H33817" s="136"/>
      <c r="K33817" s="136"/>
      <c r="O33817" s="136"/>
      <c r="T33817" s="136"/>
      <c r="W33817" s="136"/>
      <c r="Z33817" s="136"/>
      <c r="AC33817" s="136"/>
    </row>
    <row r="33818" spans="2:29">
      <c r="B33818" s="136"/>
      <c r="E33818" s="136"/>
      <c r="H33818" s="136"/>
      <c r="K33818" s="136"/>
      <c r="O33818" s="136"/>
      <c r="T33818" s="136"/>
      <c r="W33818" s="136"/>
      <c r="Z33818" s="136"/>
      <c r="AC33818" s="136"/>
    </row>
    <row r="33819" spans="2:29">
      <c r="B33819" s="136"/>
      <c r="E33819" s="136"/>
      <c r="H33819" s="136"/>
      <c r="K33819" s="136"/>
      <c r="O33819" s="136"/>
      <c r="T33819" s="136"/>
      <c r="W33819" s="136"/>
      <c r="Z33819" s="136"/>
      <c r="AC33819" s="136"/>
    </row>
    <row r="33820" spans="2:29">
      <c r="B33820" s="136"/>
      <c r="E33820" s="136"/>
      <c r="H33820" s="136"/>
      <c r="K33820" s="136"/>
      <c r="O33820" s="136"/>
      <c r="T33820" s="136"/>
      <c r="W33820" s="136"/>
      <c r="Z33820" s="136"/>
      <c r="AC33820" s="136"/>
    </row>
    <row r="33821" spans="2:29">
      <c r="B33821" s="136"/>
      <c r="E33821" s="136"/>
      <c r="H33821" s="136"/>
      <c r="K33821" s="136"/>
      <c r="O33821" s="136"/>
      <c r="T33821" s="136"/>
      <c r="W33821" s="136"/>
      <c r="Z33821" s="136"/>
      <c r="AC33821" s="136"/>
    </row>
    <row r="33822" spans="2:29">
      <c r="B33822" s="136"/>
      <c r="E33822" s="136"/>
      <c r="H33822" s="136"/>
      <c r="K33822" s="136"/>
      <c r="O33822" s="136"/>
      <c r="T33822" s="136"/>
      <c r="W33822" s="136"/>
      <c r="Z33822" s="136"/>
      <c r="AC33822" s="136"/>
    </row>
    <row r="33823" spans="2:29">
      <c r="B33823" s="136"/>
      <c r="E33823" s="136"/>
      <c r="H33823" s="136"/>
      <c r="K33823" s="136"/>
      <c r="O33823" s="136"/>
      <c r="T33823" s="136"/>
      <c r="W33823" s="136"/>
      <c r="Z33823" s="136"/>
      <c r="AC33823" s="136"/>
    </row>
    <row r="33824" spans="2:29">
      <c r="B33824" s="136"/>
      <c r="E33824" s="136"/>
      <c r="H33824" s="136"/>
      <c r="K33824" s="136"/>
      <c r="O33824" s="136"/>
      <c r="T33824" s="136"/>
      <c r="W33824" s="136"/>
      <c r="Z33824" s="136"/>
      <c r="AC33824" s="136"/>
    </row>
    <row r="33825" spans="2:29">
      <c r="B33825" s="136"/>
      <c r="E33825" s="136"/>
      <c r="H33825" s="136"/>
      <c r="K33825" s="136"/>
      <c r="O33825" s="136"/>
      <c r="T33825" s="136"/>
      <c r="W33825" s="136"/>
      <c r="Z33825" s="136"/>
      <c r="AC33825" s="136"/>
    </row>
    <row r="33826" spans="2:29">
      <c r="B33826" s="136"/>
      <c r="E33826" s="136"/>
      <c r="H33826" s="136"/>
      <c r="K33826" s="136"/>
      <c r="O33826" s="136"/>
      <c r="T33826" s="136"/>
      <c r="W33826" s="136"/>
      <c r="Z33826" s="136"/>
      <c r="AC33826" s="136"/>
    </row>
    <row r="33827" spans="2:29">
      <c r="B33827" s="136"/>
      <c r="E33827" s="136"/>
      <c r="H33827" s="136"/>
      <c r="K33827" s="136"/>
      <c r="O33827" s="136"/>
      <c r="T33827" s="136"/>
      <c r="W33827" s="136"/>
      <c r="Z33827" s="136"/>
      <c r="AC33827" s="136"/>
    </row>
    <row r="33828" spans="2:29">
      <c r="B33828" s="136"/>
      <c r="E33828" s="136"/>
      <c r="H33828" s="136"/>
      <c r="K33828" s="136"/>
      <c r="O33828" s="136"/>
      <c r="T33828" s="136"/>
      <c r="W33828" s="136"/>
      <c r="Z33828" s="136"/>
      <c r="AC33828" s="136"/>
    </row>
    <row r="33829" spans="2:29">
      <c r="B33829" s="136"/>
      <c r="E33829" s="136"/>
      <c r="H33829" s="136"/>
      <c r="K33829" s="136"/>
      <c r="O33829" s="136"/>
      <c r="T33829" s="136"/>
      <c r="W33829" s="136"/>
      <c r="Z33829" s="136"/>
      <c r="AC33829" s="136"/>
    </row>
    <row r="33830" spans="2:29">
      <c r="B33830" s="136"/>
      <c r="E33830" s="136"/>
      <c r="H33830" s="136"/>
      <c r="K33830" s="136"/>
      <c r="O33830" s="136"/>
      <c r="T33830" s="136"/>
      <c r="W33830" s="136"/>
      <c r="Z33830" s="136"/>
      <c r="AC33830" s="136"/>
    </row>
    <row r="33831" spans="2:29">
      <c r="B33831" s="136"/>
      <c r="E33831" s="136"/>
      <c r="H33831" s="136"/>
      <c r="K33831" s="136"/>
      <c r="O33831" s="136"/>
      <c r="T33831" s="136"/>
      <c r="W33831" s="136"/>
      <c r="Z33831" s="136"/>
      <c r="AC33831" s="136"/>
    </row>
    <row r="33832" spans="2:29">
      <c r="B33832" s="136"/>
      <c r="E33832" s="136"/>
      <c r="H33832" s="136"/>
      <c r="K33832" s="136"/>
      <c r="O33832" s="136"/>
      <c r="T33832" s="136"/>
      <c r="W33832" s="136"/>
      <c r="Z33832" s="136"/>
      <c r="AC33832" s="136"/>
    </row>
    <row r="33833" spans="2:29">
      <c r="B33833" s="136"/>
      <c r="E33833" s="136"/>
      <c r="H33833" s="136"/>
      <c r="K33833" s="136"/>
      <c r="O33833" s="136"/>
      <c r="T33833" s="136"/>
      <c r="W33833" s="136"/>
      <c r="Z33833" s="136"/>
      <c r="AC33833" s="136"/>
    </row>
    <row r="33834" spans="2:29">
      <c r="B33834" s="136"/>
      <c r="E33834" s="136"/>
      <c r="H33834" s="136"/>
      <c r="K33834" s="136"/>
      <c r="O33834" s="136"/>
      <c r="T33834" s="136"/>
      <c r="W33834" s="136"/>
      <c r="Z33834" s="136"/>
      <c r="AC33834" s="136"/>
    </row>
    <row r="33835" spans="2:29">
      <c r="B33835" s="136"/>
      <c r="E33835" s="136"/>
      <c r="H33835" s="136"/>
      <c r="K33835" s="136"/>
      <c r="O33835" s="136"/>
      <c r="T33835" s="136"/>
      <c r="W33835" s="136"/>
      <c r="Z33835" s="136"/>
      <c r="AC33835" s="136"/>
    </row>
    <row r="33836" spans="2:29">
      <c r="B33836" s="136"/>
      <c r="E33836" s="136"/>
      <c r="H33836" s="136"/>
      <c r="K33836" s="136"/>
      <c r="O33836" s="136"/>
      <c r="T33836" s="136"/>
      <c r="W33836" s="136"/>
      <c r="Z33836" s="136"/>
      <c r="AC33836" s="136"/>
    </row>
    <row r="33837" spans="2:29">
      <c r="B33837" s="136"/>
      <c r="E33837" s="136"/>
      <c r="H33837" s="136"/>
      <c r="K33837" s="136"/>
      <c r="O33837" s="136"/>
      <c r="T33837" s="136"/>
      <c r="W33837" s="136"/>
      <c r="Z33837" s="136"/>
      <c r="AC33837" s="136"/>
    </row>
    <row r="33838" spans="2:29">
      <c r="B33838" s="136"/>
      <c r="E33838" s="136"/>
      <c r="H33838" s="136"/>
      <c r="K33838" s="136"/>
      <c r="O33838" s="136"/>
      <c r="T33838" s="136"/>
      <c r="W33838" s="136"/>
      <c r="Z33838" s="136"/>
      <c r="AC33838" s="136"/>
    </row>
    <row r="33839" spans="2:29">
      <c r="B33839" s="136"/>
      <c r="E33839" s="136"/>
      <c r="H33839" s="136"/>
      <c r="K33839" s="136"/>
      <c r="O33839" s="136"/>
      <c r="T33839" s="136"/>
      <c r="W33839" s="136"/>
      <c r="Z33839" s="136"/>
      <c r="AC33839" s="136"/>
    </row>
    <row r="33840" spans="2:29">
      <c r="B33840" s="136"/>
      <c r="E33840" s="136"/>
      <c r="H33840" s="136"/>
      <c r="K33840" s="136"/>
      <c r="O33840" s="136"/>
      <c r="T33840" s="136"/>
      <c r="W33840" s="136"/>
      <c r="Z33840" s="136"/>
      <c r="AC33840" s="136"/>
    </row>
    <row r="33841" spans="2:29">
      <c r="B33841" s="136"/>
      <c r="E33841" s="136"/>
      <c r="H33841" s="136"/>
      <c r="K33841" s="136"/>
      <c r="O33841" s="136"/>
      <c r="T33841" s="136"/>
      <c r="W33841" s="136"/>
      <c r="Z33841" s="136"/>
      <c r="AC33841" s="136"/>
    </row>
    <row r="33842" spans="2:29">
      <c r="B33842" s="136"/>
      <c r="E33842" s="136"/>
      <c r="H33842" s="136"/>
      <c r="K33842" s="136"/>
      <c r="O33842" s="136"/>
      <c r="T33842" s="136"/>
      <c r="W33842" s="136"/>
      <c r="Z33842" s="136"/>
      <c r="AC33842" s="136"/>
    </row>
    <row r="33843" spans="2:29">
      <c r="B33843" s="136"/>
      <c r="E33843" s="136"/>
      <c r="H33843" s="136"/>
      <c r="K33843" s="136"/>
      <c r="O33843" s="136"/>
      <c r="T33843" s="136"/>
      <c r="W33843" s="136"/>
      <c r="Z33843" s="136"/>
      <c r="AC33843" s="136"/>
    </row>
    <row r="33844" spans="2:29">
      <c r="B33844" s="136"/>
      <c r="E33844" s="136"/>
      <c r="H33844" s="136"/>
      <c r="K33844" s="136"/>
      <c r="O33844" s="136"/>
      <c r="T33844" s="136"/>
      <c r="W33844" s="136"/>
      <c r="Z33844" s="136"/>
      <c r="AC33844" s="136"/>
    </row>
    <row r="33845" spans="2:29">
      <c r="B33845" s="136"/>
      <c r="E33845" s="136"/>
      <c r="H33845" s="136"/>
      <c r="K33845" s="136"/>
      <c r="O33845" s="136"/>
      <c r="T33845" s="136"/>
      <c r="W33845" s="136"/>
      <c r="Z33845" s="136"/>
      <c r="AC33845" s="136"/>
    </row>
    <row r="33846" spans="2:29">
      <c r="B33846" s="136"/>
      <c r="E33846" s="136"/>
      <c r="H33846" s="136"/>
      <c r="K33846" s="136"/>
      <c r="O33846" s="136"/>
      <c r="T33846" s="136"/>
      <c r="W33846" s="136"/>
      <c r="Z33846" s="136"/>
      <c r="AC33846" s="136"/>
    </row>
    <row r="33847" spans="2:29">
      <c r="B33847" s="136"/>
      <c r="E33847" s="136"/>
      <c r="H33847" s="136"/>
      <c r="K33847" s="136"/>
      <c r="O33847" s="136"/>
      <c r="T33847" s="136"/>
      <c r="W33847" s="136"/>
      <c r="Z33847" s="136"/>
      <c r="AC33847" s="136"/>
    </row>
    <row r="33848" spans="2:29">
      <c r="B33848" s="136"/>
      <c r="E33848" s="136"/>
      <c r="H33848" s="136"/>
      <c r="K33848" s="136"/>
      <c r="O33848" s="136"/>
      <c r="T33848" s="136"/>
      <c r="W33848" s="136"/>
      <c r="Z33848" s="136"/>
      <c r="AC33848" s="136"/>
    </row>
    <row r="33849" spans="2:29">
      <c r="B33849" s="136"/>
      <c r="E33849" s="136"/>
      <c r="H33849" s="136"/>
      <c r="K33849" s="136"/>
      <c r="O33849" s="136"/>
      <c r="T33849" s="136"/>
      <c r="W33849" s="136"/>
      <c r="Z33849" s="136"/>
      <c r="AC33849" s="136"/>
    </row>
    <row r="33850" spans="2:29">
      <c r="B33850" s="136"/>
      <c r="E33850" s="136"/>
      <c r="H33850" s="136"/>
      <c r="K33850" s="136"/>
      <c r="O33850" s="136"/>
      <c r="T33850" s="136"/>
      <c r="W33850" s="136"/>
      <c r="Z33850" s="136"/>
      <c r="AC33850" s="136"/>
    </row>
    <row r="33851" spans="2:29">
      <c r="B33851" s="136"/>
      <c r="E33851" s="136"/>
      <c r="H33851" s="136"/>
      <c r="K33851" s="136"/>
      <c r="O33851" s="136"/>
      <c r="T33851" s="136"/>
      <c r="W33851" s="136"/>
      <c r="Z33851" s="136"/>
      <c r="AC33851" s="136"/>
    </row>
    <row r="33852" spans="2:29">
      <c r="B33852" s="136"/>
      <c r="E33852" s="136"/>
      <c r="H33852" s="136"/>
      <c r="K33852" s="136"/>
      <c r="O33852" s="136"/>
      <c r="T33852" s="136"/>
      <c r="W33852" s="136"/>
      <c r="Z33852" s="136"/>
      <c r="AC33852" s="136"/>
    </row>
    <row r="33853" spans="2:29">
      <c r="B33853" s="136"/>
      <c r="E33853" s="136"/>
      <c r="H33853" s="136"/>
      <c r="K33853" s="136"/>
      <c r="O33853" s="136"/>
      <c r="T33853" s="136"/>
      <c r="W33853" s="136"/>
      <c r="Z33853" s="136"/>
      <c r="AC33853" s="136"/>
    </row>
    <row r="33854" spans="2:29">
      <c r="B33854" s="136"/>
      <c r="E33854" s="136"/>
      <c r="H33854" s="136"/>
      <c r="K33854" s="136"/>
      <c r="O33854" s="136"/>
      <c r="T33854" s="136"/>
      <c r="W33854" s="136"/>
      <c r="Z33854" s="136"/>
      <c r="AC33854" s="136"/>
    </row>
    <row r="33855" spans="2:29">
      <c r="B33855" s="136"/>
      <c r="E33855" s="136"/>
      <c r="H33855" s="136"/>
      <c r="K33855" s="136"/>
      <c r="O33855" s="136"/>
      <c r="T33855" s="136"/>
      <c r="W33855" s="136"/>
      <c r="Z33855" s="136"/>
      <c r="AC33855" s="136"/>
    </row>
    <row r="33856" spans="2:29">
      <c r="B33856" s="136"/>
      <c r="E33856" s="136"/>
      <c r="H33856" s="136"/>
      <c r="K33856" s="136"/>
      <c r="O33856" s="136"/>
      <c r="T33856" s="136"/>
      <c r="W33856" s="136"/>
      <c r="Z33856" s="136"/>
      <c r="AC33856" s="136"/>
    </row>
    <row r="33857" spans="2:29">
      <c r="B33857" s="136"/>
      <c r="E33857" s="136"/>
      <c r="H33857" s="136"/>
      <c r="K33857" s="136"/>
      <c r="O33857" s="136"/>
      <c r="T33857" s="136"/>
      <c r="W33857" s="136"/>
      <c r="Z33857" s="136"/>
      <c r="AC33857" s="136"/>
    </row>
    <row r="33858" spans="2:29">
      <c r="B33858" s="136"/>
      <c r="E33858" s="136"/>
      <c r="H33858" s="136"/>
      <c r="K33858" s="136"/>
      <c r="O33858" s="136"/>
      <c r="T33858" s="136"/>
      <c r="W33858" s="136"/>
      <c r="Z33858" s="136"/>
      <c r="AC33858" s="136"/>
    </row>
    <row r="33859" spans="2:29">
      <c r="B33859" s="136"/>
      <c r="E33859" s="136"/>
      <c r="H33859" s="136"/>
      <c r="K33859" s="136"/>
      <c r="O33859" s="136"/>
      <c r="T33859" s="136"/>
      <c r="W33859" s="136"/>
      <c r="Z33859" s="136"/>
      <c r="AC33859" s="136"/>
    </row>
    <row r="33860" spans="2:29">
      <c r="B33860" s="136"/>
      <c r="E33860" s="136"/>
      <c r="H33860" s="136"/>
      <c r="K33860" s="136"/>
      <c r="O33860" s="136"/>
      <c r="T33860" s="136"/>
      <c r="W33860" s="136"/>
      <c r="Z33860" s="136"/>
      <c r="AC33860" s="136"/>
    </row>
    <row r="33861" spans="2:29">
      <c r="B33861" s="136"/>
      <c r="E33861" s="136"/>
      <c r="H33861" s="136"/>
      <c r="K33861" s="136"/>
      <c r="O33861" s="136"/>
      <c r="T33861" s="136"/>
      <c r="W33861" s="136"/>
      <c r="Z33861" s="136"/>
      <c r="AC33861" s="136"/>
    </row>
    <row r="33862" spans="2:29">
      <c r="B33862" s="136"/>
      <c r="E33862" s="136"/>
      <c r="H33862" s="136"/>
      <c r="K33862" s="136"/>
      <c r="O33862" s="136"/>
      <c r="T33862" s="136"/>
      <c r="W33862" s="136"/>
      <c r="Z33862" s="136"/>
      <c r="AC33862" s="136"/>
    </row>
    <row r="33863" spans="2:29">
      <c r="B33863" s="136"/>
      <c r="E33863" s="136"/>
      <c r="H33863" s="136"/>
      <c r="K33863" s="136"/>
      <c r="O33863" s="136"/>
      <c r="T33863" s="136"/>
      <c r="W33863" s="136"/>
      <c r="Z33863" s="136"/>
      <c r="AC33863" s="136"/>
    </row>
    <row r="33864" spans="2:29">
      <c r="B33864" s="136"/>
      <c r="E33864" s="136"/>
      <c r="H33864" s="136"/>
      <c r="K33864" s="136"/>
      <c r="O33864" s="136"/>
      <c r="T33864" s="136"/>
      <c r="W33864" s="136"/>
      <c r="Z33864" s="136"/>
      <c r="AC33864" s="136"/>
    </row>
    <row r="33865" spans="2:29">
      <c r="B33865" s="136"/>
      <c r="E33865" s="136"/>
      <c r="H33865" s="136"/>
      <c r="K33865" s="136"/>
      <c r="O33865" s="136"/>
      <c r="T33865" s="136"/>
      <c r="W33865" s="136"/>
      <c r="Z33865" s="136"/>
      <c r="AC33865" s="136"/>
    </row>
    <row r="33866" spans="2:29">
      <c r="B33866" s="136"/>
      <c r="E33866" s="136"/>
      <c r="H33866" s="136"/>
      <c r="K33866" s="136"/>
      <c r="O33866" s="136"/>
      <c r="T33866" s="136"/>
      <c r="W33866" s="136"/>
      <c r="Z33866" s="136"/>
      <c r="AC33866" s="136"/>
    </row>
    <row r="33867" spans="2:29">
      <c r="B33867" s="136"/>
      <c r="E33867" s="136"/>
      <c r="H33867" s="136"/>
      <c r="K33867" s="136"/>
      <c r="O33867" s="136"/>
      <c r="T33867" s="136"/>
      <c r="W33867" s="136"/>
      <c r="Z33867" s="136"/>
      <c r="AC33867" s="136"/>
    </row>
    <row r="33868" spans="2:29">
      <c r="B33868" s="136"/>
      <c r="E33868" s="136"/>
      <c r="H33868" s="136"/>
      <c r="K33868" s="136"/>
      <c r="O33868" s="136"/>
      <c r="T33868" s="136"/>
      <c r="W33868" s="136"/>
      <c r="Z33868" s="136"/>
      <c r="AC33868" s="136"/>
    </row>
    <row r="33869" spans="2:29">
      <c r="B33869" s="136"/>
      <c r="E33869" s="136"/>
      <c r="H33869" s="136"/>
      <c r="K33869" s="136"/>
      <c r="O33869" s="136"/>
      <c r="T33869" s="136"/>
      <c r="W33869" s="136"/>
      <c r="Z33869" s="136"/>
      <c r="AC33869" s="136"/>
    </row>
    <row r="33870" spans="2:29">
      <c r="B33870" s="136"/>
      <c r="E33870" s="136"/>
      <c r="H33870" s="136"/>
      <c r="K33870" s="136"/>
      <c r="O33870" s="136"/>
      <c r="T33870" s="136"/>
      <c r="W33870" s="136"/>
      <c r="Z33870" s="136"/>
      <c r="AC33870" s="136"/>
    </row>
    <row r="33871" spans="2:29">
      <c r="B33871" s="136"/>
      <c r="E33871" s="136"/>
      <c r="H33871" s="136"/>
      <c r="K33871" s="136"/>
      <c r="O33871" s="136"/>
      <c r="T33871" s="136"/>
      <c r="W33871" s="136"/>
      <c r="Z33871" s="136"/>
      <c r="AC33871" s="136"/>
    </row>
    <row r="33872" spans="2:29">
      <c r="B33872" s="136"/>
      <c r="E33872" s="136"/>
      <c r="H33872" s="136"/>
      <c r="K33872" s="136"/>
      <c r="O33872" s="136"/>
      <c r="T33872" s="136"/>
      <c r="W33872" s="136"/>
      <c r="Z33872" s="136"/>
      <c r="AC33872" s="136"/>
    </row>
    <row r="33873" spans="2:29">
      <c r="B33873" s="136"/>
      <c r="E33873" s="136"/>
      <c r="H33873" s="136"/>
      <c r="K33873" s="136"/>
      <c r="O33873" s="136"/>
      <c r="T33873" s="136"/>
      <c r="W33873" s="136"/>
      <c r="Z33873" s="136"/>
      <c r="AC33873" s="136"/>
    </row>
    <row r="33874" spans="2:29">
      <c r="B33874" s="136"/>
      <c r="E33874" s="136"/>
      <c r="H33874" s="136"/>
      <c r="K33874" s="136"/>
      <c r="O33874" s="136"/>
      <c r="T33874" s="136"/>
      <c r="W33874" s="136"/>
      <c r="Z33874" s="136"/>
      <c r="AC33874" s="136"/>
    </row>
    <row r="33875" spans="2:29">
      <c r="B33875" s="136"/>
      <c r="E33875" s="136"/>
      <c r="H33875" s="136"/>
      <c r="K33875" s="136"/>
      <c r="O33875" s="136"/>
      <c r="T33875" s="136"/>
      <c r="W33875" s="136"/>
      <c r="Z33875" s="136"/>
      <c r="AC33875" s="136"/>
    </row>
    <row r="33876" spans="2:29">
      <c r="B33876" s="136"/>
      <c r="E33876" s="136"/>
      <c r="H33876" s="136"/>
      <c r="K33876" s="136"/>
      <c r="O33876" s="136"/>
      <c r="T33876" s="136"/>
      <c r="W33876" s="136"/>
      <c r="Z33876" s="136"/>
      <c r="AC33876" s="136"/>
    </row>
    <row r="33877" spans="2:29">
      <c r="B33877" s="136"/>
      <c r="E33877" s="136"/>
      <c r="H33877" s="136"/>
      <c r="K33877" s="136"/>
      <c r="O33877" s="136"/>
      <c r="T33877" s="136"/>
      <c r="W33877" s="136"/>
      <c r="Z33877" s="136"/>
      <c r="AC33877" s="136"/>
    </row>
    <row r="33878" spans="2:29">
      <c r="B33878" s="136"/>
      <c r="E33878" s="136"/>
      <c r="H33878" s="136"/>
      <c r="K33878" s="136"/>
      <c r="O33878" s="136"/>
      <c r="T33878" s="136"/>
      <c r="W33878" s="136"/>
      <c r="Z33878" s="136"/>
      <c r="AC33878" s="136"/>
    </row>
    <row r="33879" spans="2:29">
      <c r="B33879" s="136"/>
      <c r="E33879" s="136"/>
      <c r="H33879" s="136"/>
      <c r="K33879" s="136"/>
      <c r="O33879" s="136"/>
      <c r="T33879" s="136"/>
      <c r="W33879" s="136"/>
      <c r="Z33879" s="136"/>
      <c r="AC33879" s="136"/>
    </row>
    <row r="33880" spans="2:29">
      <c r="B33880" s="136"/>
      <c r="E33880" s="136"/>
      <c r="H33880" s="136"/>
      <c r="K33880" s="136"/>
      <c r="O33880" s="136"/>
      <c r="T33880" s="136"/>
      <c r="W33880" s="136"/>
      <c r="Z33880" s="136"/>
      <c r="AC33880" s="136"/>
    </row>
    <row r="33881" spans="2:29">
      <c r="B33881" s="136"/>
      <c r="E33881" s="136"/>
      <c r="H33881" s="136"/>
      <c r="K33881" s="136"/>
      <c r="O33881" s="136"/>
      <c r="T33881" s="136"/>
      <c r="W33881" s="136"/>
      <c r="Z33881" s="136"/>
      <c r="AC33881" s="136"/>
    </row>
    <row r="33882" spans="2:29">
      <c r="B33882" s="136"/>
      <c r="E33882" s="136"/>
      <c r="H33882" s="136"/>
      <c r="K33882" s="136"/>
      <c r="O33882" s="136"/>
      <c r="T33882" s="136"/>
      <c r="W33882" s="136"/>
      <c r="Z33882" s="136"/>
      <c r="AC33882" s="136"/>
    </row>
    <row r="33883" spans="2:29">
      <c r="B33883" s="136"/>
      <c r="E33883" s="136"/>
      <c r="H33883" s="136"/>
      <c r="K33883" s="136"/>
      <c r="O33883" s="136"/>
      <c r="T33883" s="136"/>
      <c r="W33883" s="136"/>
      <c r="Z33883" s="136"/>
      <c r="AC33883" s="136"/>
    </row>
    <row r="33884" spans="2:29">
      <c r="B33884" s="136"/>
      <c r="E33884" s="136"/>
      <c r="H33884" s="136"/>
      <c r="K33884" s="136"/>
      <c r="O33884" s="136"/>
      <c r="T33884" s="136"/>
      <c r="W33884" s="136"/>
      <c r="Z33884" s="136"/>
      <c r="AC33884" s="136"/>
    </row>
    <row r="33885" spans="2:29">
      <c r="B33885" s="136"/>
      <c r="E33885" s="136"/>
      <c r="H33885" s="136"/>
      <c r="K33885" s="136"/>
      <c r="O33885" s="136"/>
      <c r="T33885" s="136"/>
      <c r="W33885" s="136"/>
      <c r="Z33885" s="136"/>
      <c r="AC33885" s="136"/>
    </row>
    <row r="33886" spans="2:29">
      <c r="B33886" s="136"/>
      <c r="E33886" s="136"/>
      <c r="H33886" s="136"/>
      <c r="K33886" s="136"/>
      <c r="O33886" s="136"/>
      <c r="T33886" s="136"/>
      <c r="W33886" s="136"/>
      <c r="Z33886" s="136"/>
      <c r="AC33886" s="136"/>
    </row>
    <row r="33887" spans="2:29">
      <c r="B33887" s="136"/>
      <c r="E33887" s="136"/>
      <c r="H33887" s="136"/>
      <c r="K33887" s="136"/>
      <c r="O33887" s="136"/>
      <c r="T33887" s="136"/>
      <c r="W33887" s="136"/>
      <c r="Z33887" s="136"/>
      <c r="AC33887" s="136"/>
    </row>
    <row r="33888" spans="2:29">
      <c r="B33888" s="136"/>
      <c r="E33888" s="136"/>
      <c r="H33888" s="136"/>
      <c r="K33888" s="136"/>
      <c r="O33888" s="136"/>
      <c r="T33888" s="136"/>
      <c r="W33888" s="136"/>
      <c r="Z33888" s="136"/>
      <c r="AC33888" s="136"/>
    </row>
    <row r="33889" spans="2:29">
      <c r="B33889" s="136"/>
      <c r="E33889" s="136"/>
      <c r="H33889" s="136"/>
      <c r="K33889" s="136"/>
      <c r="O33889" s="136"/>
      <c r="T33889" s="136"/>
      <c r="W33889" s="136"/>
      <c r="Z33889" s="136"/>
      <c r="AC33889" s="136"/>
    </row>
    <row r="33890" spans="2:29">
      <c r="B33890" s="136"/>
      <c r="E33890" s="136"/>
      <c r="H33890" s="136"/>
      <c r="K33890" s="136"/>
      <c r="O33890" s="136"/>
      <c r="T33890" s="136"/>
      <c r="W33890" s="136"/>
      <c r="Z33890" s="136"/>
      <c r="AC33890" s="136"/>
    </row>
    <row r="33891" spans="2:29">
      <c r="B33891" s="136"/>
      <c r="E33891" s="136"/>
      <c r="H33891" s="136"/>
      <c r="K33891" s="136"/>
      <c r="O33891" s="136"/>
      <c r="T33891" s="136"/>
      <c r="W33891" s="136"/>
      <c r="Z33891" s="136"/>
      <c r="AC33891" s="136"/>
    </row>
    <row r="33892" spans="2:29">
      <c r="B33892" s="136"/>
      <c r="E33892" s="136"/>
      <c r="H33892" s="136"/>
      <c r="K33892" s="136"/>
      <c r="O33892" s="136"/>
      <c r="T33892" s="136"/>
      <c r="W33892" s="136"/>
      <c r="Z33892" s="136"/>
      <c r="AC33892" s="136"/>
    </row>
    <row r="33893" spans="2:29">
      <c r="B33893" s="136"/>
      <c r="E33893" s="136"/>
      <c r="H33893" s="136"/>
      <c r="K33893" s="136"/>
      <c r="O33893" s="136"/>
      <c r="T33893" s="136"/>
      <c r="W33893" s="136"/>
      <c r="Z33893" s="136"/>
      <c r="AC33893" s="136"/>
    </row>
    <row r="33894" spans="2:29">
      <c r="B33894" s="136"/>
      <c r="E33894" s="136"/>
      <c r="H33894" s="136"/>
      <c r="K33894" s="136"/>
      <c r="O33894" s="136"/>
      <c r="T33894" s="136"/>
      <c r="W33894" s="136"/>
      <c r="Z33894" s="136"/>
      <c r="AC33894" s="136"/>
    </row>
    <row r="33895" spans="2:29">
      <c r="B33895" s="136"/>
      <c r="E33895" s="136"/>
      <c r="H33895" s="136"/>
      <c r="K33895" s="136"/>
      <c r="O33895" s="136"/>
      <c r="T33895" s="136"/>
      <c r="W33895" s="136"/>
      <c r="Z33895" s="136"/>
      <c r="AC33895" s="136"/>
    </row>
    <row r="33896" spans="2:29">
      <c r="B33896" s="136"/>
      <c r="E33896" s="136"/>
      <c r="H33896" s="136"/>
      <c r="K33896" s="136"/>
      <c r="O33896" s="136"/>
      <c r="T33896" s="136"/>
      <c r="W33896" s="136"/>
      <c r="Z33896" s="136"/>
      <c r="AC33896" s="136"/>
    </row>
    <row r="33897" spans="2:29">
      <c r="B33897" s="136"/>
      <c r="E33897" s="136"/>
      <c r="H33897" s="136"/>
      <c r="K33897" s="136"/>
      <c r="O33897" s="136"/>
      <c r="T33897" s="136"/>
      <c r="W33897" s="136"/>
      <c r="Z33897" s="136"/>
      <c r="AC33897" s="136"/>
    </row>
    <row r="33898" spans="2:29">
      <c r="B33898" s="136"/>
      <c r="E33898" s="136"/>
      <c r="H33898" s="136"/>
      <c r="K33898" s="136"/>
      <c r="O33898" s="136"/>
      <c r="T33898" s="136"/>
      <c r="W33898" s="136"/>
      <c r="Z33898" s="136"/>
      <c r="AC33898" s="136"/>
    </row>
    <row r="33899" spans="2:29">
      <c r="B33899" s="136"/>
      <c r="E33899" s="136"/>
      <c r="H33899" s="136"/>
      <c r="K33899" s="136"/>
      <c r="O33899" s="136"/>
      <c r="T33899" s="136"/>
      <c r="W33899" s="136"/>
      <c r="Z33899" s="136"/>
      <c r="AC33899" s="136"/>
    </row>
    <row r="33900" spans="2:29">
      <c r="B33900" s="136"/>
      <c r="E33900" s="136"/>
      <c r="H33900" s="136"/>
      <c r="K33900" s="136"/>
      <c r="O33900" s="136"/>
      <c r="T33900" s="136"/>
      <c r="W33900" s="136"/>
      <c r="Z33900" s="136"/>
      <c r="AC33900" s="136"/>
    </row>
    <row r="33901" spans="2:29">
      <c r="B33901" s="136"/>
      <c r="E33901" s="136"/>
      <c r="H33901" s="136"/>
      <c r="K33901" s="136"/>
      <c r="O33901" s="136"/>
      <c r="T33901" s="136"/>
      <c r="W33901" s="136"/>
      <c r="Z33901" s="136"/>
      <c r="AC33901" s="136"/>
    </row>
    <row r="33902" spans="2:29">
      <c r="B33902" s="136"/>
      <c r="E33902" s="136"/>
      <c r="H33902" s="136"/>
      <c r="K33902" s="136"/>
      <c r="O33902" s="136"/>
      <c r="T33902" s="136"/>
      <c r="W33902" s="136"/>
      <c r="Z33902" s="136"/>
      <c r="AC33902" s="136"/>
    </row>
    <row r="33903" spans="2:29">
      <c r="B33903" s="136"/>
      <c r="E33903" s="136"/>
      <c r="H33903" s="136"/>
      <c r="K33903" s="136"/>
      <c r="O33903" s="136"/>
      <c r="T33903" s="136"/>
      <c r="W33903" s="136"/>
      <c r="Z33903" s="136"/>
      <c r="AC33903" s="136"/>
    </row>
    <row r="33904" spans="2:29">
      <c r="B33904" s="136"/>
      <c r="E33904" s="136"/>
      <c r="H33904" s="136"/>
      <c r="K33904" s="136"/>
      <c r="O33904" s="136"/>
      <c r="T33904" s="136"/>
      <c r="W33904" s="136"/>
      <c r="Z33904" s="136"/>
      <c r="AC33904" s="136"/>
    </row>
    <row r="33905" spans="2:29">
      <c r="B33905" s="136"/>
      <c r="E33905" s="136"/>
      <c r="H33905" s="136"/>
      <c r="K33905" s="136"/>
      <c r="O33905" s="136"/>
      <c r="T33905" s="136"/>
      <c r="W33905" s="136"/>
      <c r="Z33905" s="136"/>
      <c r="AC33905" s="136"/>
    </row>
    <row r="33906" spans="2:29">
      <c r="B33906" s="136"/>
      <c r="E33906" s="136"/>
      <c r="H33906" s="136"/>
      <c r="K33906" s="136"/>
      <c r="O33906" s="136"/>
      <c r="T33906" s="136"/>
      <c r="W33906" s="136"/>
      <c r="Z33906" s="136"/>
      <c r="AC33906" s="136"/>
    </row>
    <row r="33907" spans="2:29">
      <c r="B33907" s="136"/>
      <c r="E33907" s="136"/>
      <c r="H33907" s="136"/>
      <c r="K33907" s="136"/>
      <c r="O33907" s="136"/>
      <c r="T33907" s="136"/>
      <c r="W33907" s="136"/>
      <c r="Z33907" s="136"/>
      <c r="AC33907" s="136"/>
    </row>
    <row r="33908" spans="2:29">
      <c r="B33908" s="136"/>
      <c r="E33908" s="136"/>
      <c r="H33908" s="136"/>
      <c r="K33908" s="136"/>
      <c r="O33908" s="136"/>
      <c r="T33908" s="136"/>
      <c r="W33908" s="136"/>
      <c r="Z33908" s="136"/>
      <c r="AC33908" s="136"/>
    </row>
    <row r="33909" spans="2:29">
      <c r="B33909" s="136"/>
      <c r="E33909" s="136"/>
      <c r="H33909" s="136"/>
      <c r="K33909" s="136"/>
      <c r="O33909" s="136"/>
      <c r="T33909" s="136"/>
      <c r="W33909" s="136"/>
      <c r="Z33909" s="136"/>
      <c r="AC33909" s="136"/>
    </row>
    <row r="33910" spans="2:29">
      <c r="B33910" s="136"/>
      <c r="E33910" s="136"/>
      <c r="H33910" s="136"/>
      <c r="K33910" s="136"/>
      <c r="O33910" s="136"/>
      <c r="T33910" s="136"/>
      <c r="W33910" s="136"/>
      <c r="Z33910" s="136"/>
      <c r="AC33910" s="136"/>
    </row>
    <row r="33911" spans="2:29">
      <c r="B33911" s="136"/>
      <c r="E33911" s="136"/>
      <c r="H33911" s="136"/>
      <c r="K33911" s="136"/>
      <c r="O33911" s="136"/>
      <c r="T33911" s="136"/>
      <c r="W33911" s="136"/>
      <c r="Z33911" s="136"/>
      <c r="AC33911" s="136"/>
    </row>
    <row r="33912" spans="2:29">
      <c r="B33912" s="136"/>
      <c r="E33912" s="136"/>
      <c r="H33912" s="136"/>
      <c r="K33912" s="136"/>
      <c r="O33912" s="136"/>
      <c r="T33912" s="136"/>
      <c r="W33912" s="136"/>
      <c r="Z33912" s="136"/>
      <c r="AC33912" s="136"/>
    </row>
    <row r="33913" spans="2:29">
      <c r="B33913" s="136"/>
      <c r="E33913" s="136"/>
      <c r="H33913" s="136"/>
      <c r="K33913" s="136"/>
      <c r="O33913" s="136"/>
      <c r="T33913" s="136"/>
      <c r="W33913" s="136"/>
      <c r="Z33913" s="136"/>
      <c r="AC33913" s="136"/>
    </row>
    <row r="33914" spans="2:29">
      <c r="B33914" s="136"/>
      <c r="E33914" s="136"/>
      <c r="H33914" s="136"/>
      <c r="K33914" s="136"/>
      <c r="O33914" s="136"/>
      <c r="T33914" s="136"/>
      <c r="W33914" s="136"/>
      <c r="Z33914" s="136"/>
      <c r="AC33914" s="136"/>
    </row>
    <row r="33915" spans="2:29">
      <c r="B33915" s="136"/>
      <c r="E33915" s="136"/>
      <c r="H33915" s="136"/>
      <c r="K33915" s="136"/>
      <c r="O33915" s="136"/>
      <c r="T33915" s="136"/>
      <c r="W33915" s="136"/>
      <c r="Z33915" s="136"/>
      <c r="AC33915" s="136"/>
    </row>
    <row r="33916" spans="2:29">
      <c r="B33916" s="136"/>
      <c r="E33916" s="136"/>
      <c r="H33916" s="136"/>
      <c r="K33916" s="136"/>
      <c r="O33916" s="136"/>
      <c r="T33916" s="136"/>
      <c r="W33916" s="136"/>
      <c r="Z33916" s="136"/>
      <c r="AC33916" s="136"/>
    </row>
    <row r="33917" spans="2:29">
      <c r="B33917" s="136"/>
      <c r="E33917" s="136"/>
      <c r="H33917" s="136"/>
      <c r="K33917" s="136"/>
      <c r="O33917" s="136"/>
      <c r="T33917" s="136"/>
      <c r="W33917" s="136"/>
      <c r="Z33917" s="136"/>
      <c r="AC33917" s="136"/>
    </row>
    <row r="33918" spans="2:29">
      <c r="B33918" s="136"/>
      <c r="E33918" s="136"/>
      <c r="H33918" s="136"/>
      <c r="K33918" s="136"/>
      <c r="O33918" s="136"/>
      <c r="T33918" s="136"/>
      <c r="W33918" s="136"/>
      <c r="Z33918" s="136"/>
      <c r="AC33918" s="136"/>
    </row>
    <row r="33919" spans="2:29">
      <c r="B33919" s="136"/>
      <c r="E33919" s="136"/>
      <c r="H33919" s="136"/>
      <c r="K33919" s="136"/>
      <c r="O33919" s="136"/>
      <c r="T33919" s="136"/>
      <c r="W33919" s="136"/>
      <c r="Z33919" s="136"/>
      <c r="AC33919" s="136"/>
    </row>
    <row r="33920" spans="2:29">
      <c r="B33920" s="136"/>
      <c r="E33920" s="136"/>
      <c r="H33920" s="136"/>
      <c r="K33920" s="136"/>
      <c r="O33920" s="136"/>
      <c r="T33920" s="136"/>
      <c r="W33920" s="136"/>
      <c r="Z33920" s="136"/>
      <c r="AC33920" s="136"/>
    </row>
    <row r="33921" spans="2:29">
      <c r="B33921" s="136"/>
      <c r="E33921" s="136"/>
      <c r="H33921" s="136"/>
      <c r="K33921" s="136"/>
      <c r="O33921" s="136"/>
      <c r="T33921" s="136"/>
      <c r="W33921" s="136"/>
      <c r="Z33921" s="136"/>
      <c r="AC33921" s="136"/>
    </row>
    <row r="33922" spans="2:29">
      <c r="B33922" s="136"/>
      <c r="E33922" s="136"/>
      <c r="H33922" s="136"/>
      <c r="K33922" s="136"/>
      <c r="O33922" s="136"/>
      <c r="T33922" s="136"/>
      <c r="W33922" s="136"/>
      <c r="Z33922" s="136"/>
      <c r="AC33922" s="136"/>
    </row>
    <row r="33923" spans="2:29">
      <c r="B33923" s="136"/>
      <c r="E33923" s="136"/>
      <c r="H33923" s="136"/>
      <c r="K33923" s="136"/>
      <c r="O33923" s="136"/>
      <c r="T33923" s="136"/>
      <c r="W33923" s="136"/>
      <c r="Z33923" s="136"/>
      <c r="AC33923" s="136"/>
    </row>
    <row r="33924" spans="2:29">
      <c r="B33924" s="136"/>
      <c r="E33924" s="136"/>
      <c r="H33924" s="136"/>
      <c r="K33924" s="136"/>
      <c r="O33924" s="136"/>
      <c r="T33924" s="136"/>
      <c r="W33924" s="136"/>
      <c r="Z33924" s="136"/>
      <c r="AC33924" s="136"/>
    </row>
    <row r="33925" spans="2:29">
      <c r="B33925" s="136"/>
      <c r="E33925" s="136"/>
      <c r="H33925" s="136"/>
      <c r="K33925" s="136"/>
      <c r="O33925" s="136"/>
      <c r="T33925" s="136"/>
      <c r="W33925" s="136"/>
      <c r="Z33925" s="136"/>
      <c r="AC33925" s="136"/>
    </row>
    <row r="33926" spans="2:29">
      <c r="B33926" s="136"/>
      <c r="E33926" s="136"/>
      <c r="H33926" s="136"/>
      <c r="K33926" s="136"/>
      <c r="O33926" s="136"/>
      <c r="T33926" s="136"/>
      <c r="W33926" s="136"/>
      <c r="Z33926" s="136"/>
      <c r="AC33926" s="136"/>
    </row>
    <row r="33927" spans="2:29">
      <c r="B33927" s="136"/>
      <c r="E33927" s="136"/>
      <c r="H33927" s="136"/>
      <c r="K33927" s="136"/>
      <c r="O33927" s="136"/>
      <c r="T33927" s="136"/>
      <c r="W33927" s="136"/>
      <c r="Z33927" s="136"/>
      <c r="AC33927" s="136"/>
    </row>
    <row r="33928" spans="2:29">
      <c r="B33928" s="136"/>
      <c r="E33928" s="136"/>
      <c r="H33928" s="136"/>
      <c r="K33928" s="136"/>
      <c r="O33928" s="136"/>
      <c r="T33928" s="136"/>
      <c r="W33928" s="136"/>
      <c r="Z33928" s="136"/>
      <c r="AC33928" s="136"/>
    </row>
    <row r="33929" spans="2:29">
      <c r="B33929" s="136"/>
      <c r="E33929" s="136"/>
      <c r="H33929" s="136"/>
      <c r="K33929" s="136"/>
      <c r="O33929" s="136"/>
      <c r="T33929" s="136"/>
      <c r="W33929" s="136"/>
      <c r="Z33929" s="136"/>
      <c r="AC33929" s="136"/>
    </row>
    <row r="33930" spans="2:29">
      <c r="B33930" s="136"/>
      <c r="E33930" s="136"/>
      <c r="H33930" s="136"/>
      <c r="K33930" s="136"/>
      <c r="O33930" s="136"/>
      <c r="T33930" s="136"/>
      <c r="W33930" s="136"/>
      <c r="Z33930" s="136"/>
      <c r="AC33930" s="136"/>
    </row>
    <row r="33931" spans="2:29">
      <c r="B33931" s="136"/>
      <c r="E33931" s="136"/>
      <c r="H33931" s="136"/>
      <c r="K33931" s="136"/>
      <c r="O33931" s="136"/>
      <c r="T33931" s="136"/>
      <c r="W33931" s="136"/>
      <c r="Z33931" s="136"/>
      <c r="AC33931" s="136"/>
    </row>
    <row r="33932" spans="2:29">
      <c r="B33932" s="136"/>
      <c r="E33932" s="136"/>
      <c r="H33932" s="136"/>
      <c r="K33932" s="136"/>
      <c r="O33932" s="136"/>
      <c r="T33932" s="136"/>
      <c r="W33932" s="136"/>
      <c r="Z33932" s="136"/>
      <c r="AC33932" s="136"/>
    </row>
    <row r="33933" spans="2:29">
      <c r="B33933" s="136"/>
      <c r="E33933" s="136"/>
      <c r="H33933" s="136"/>
      <c r="K33933" s="136"/>
      <c r="O33933" s="136"/>
      <c r="T33933" s="136"/>
      <c r="W33933" s="136"/>
      <c r="Z33933" s="136"/>
      <c r="AC33933" s="136"/>
    </row>
    <row r="33934" spans="2:29">
      <c r="B33934" s="136"/>
      <c r="E33934" s="136"/>
      <c r="H33934" s="136"/>
      <c r="K33934" s="136"/>
      <c r="O33934" s="136"/>
      <c r="T33934" s="136"/>
      <c r="W33934" s="136"/>
      <c r="Z33934" s="136"/>
      <c r="AC33934" s="136"/>
    </row>
    <row r="33935" spans="2:29">
      <c r="B33935" s="136"/>
      <c r="E33935" s="136"/>
      <c r="H33935" s="136"/>
      <c r="K33935" s="136"/>
      <c r="O33935" s="136"/>
      <c r="T33935" s="136"/>
      <c r="W33935" s="136"/>
      <c r="Z33935" s="136"/>
      <c r="AC33935" s="136"/>
    </row>
    <row r="33936" spans="2:29">
      <c r="B33936" s="136"/>
      <c r="E33936" s="136"/>
      <c r="H33936" s="136"/>
      <c r="K33936" s="136"/>
      <c r="O33936" s="136"/>
      <c r="T33936" s="136"/>
      <c r="W33936" s="136"/>
      <c r="Z33936" s="136"/>
      <c r="AC33936" s="136"/>
    </row>
    <row r="33937" spans="2:29">
      <c r="B33937" s="136"/>
      <c r="E33937" s="136"/>
      <c r="H33937" s="136"/>
      <c r="K33937" s="136"/>
      <c r="O33937" s="136"/>
      <c r="T33937" s="136"/>
      <c r="W33937" s="136"/>
      <c r="Z33937" s="136"/>
      <c r="AC33937" s="136"/>
    </row>
    <row r="33938" spans="2:29">
      <c r="B33938" s="136"/>
      <c r="E33938" s="136"/>
      <c r="H33938" s="136"/>
      <c r="K33938" s="136"/>
      <c r="O33938" s="136"/>
      <c r="T33938" s="136"/>
      <c r="W33938" s="136"/>
      <c r="Z33938" s="136"/>
      <c r="AC33938" s="136"/>
    </row>
    <row r="33939" spans="2:29">
      <c r="B33939" s="136"/>
      <c r="E33939" s="136"/>
      <c r="H33939" s="136"/>
      <c r="K33939" s="136"/>
      <c r="O33939" s="136"/>
      <c r="T33939" s="136"/>
      <c r="W33939" s="136"/>
      <c r="Z33939" s="136"/>
      <c r="AC33939" s="136"/>
    </row>
    <row r="33940" spans="2:29">
      <c r="B33940" s="136"/>
      <c r="E33940" s="136"/>
      <c r="H33940" s="136"/>
      <c r="K33940" s="136"/>
      <c r="O33940" s="136"/>
      <c r="T33940" s="136"/>
      <c r="W33940" s="136"/>
      <c r="Z33940" s="136"/>
      <c r="AC33940" s="136"/>
    </row>
    <row r="33941" spans="2:29">
      <c r="B33941" s="136"/>
      <c r="E33941" s="136"/>
      <c r="H33941" s="136"/>
      <c r="K33941" s="136"/>
      <c r="O33941" s="136"/>
      <c r="T33941" s="136"/>
      <c r="W33941" s="136"/>
      <c r="Z33941" s="136"/>
      <c r="AC33941" s="136"/>
    </row>
    <row r="33942" spans="2:29">
      <c r="B33942" s="136"/>
      <c r="E33942" s="136"/>
      <c r="H33942" s="136"/>
      <c r="K33942" s="136"/>
      <c r="O33942" s="136"/>
      <c r="T33942" s="136"/>
      <c r="W33942" s="136"/>
      <c r="Z33942" s="136"/>
      <c r="AC33942" s="136"/>
    </row>
    <row r="33943" spans="2:29">
      <c r="B33943" s="136"/>
      <c r="E33943" s="136"/>
      <c r="H33943" s="136"/>
      <c r="K33943" s="136"/>
      <c r="O33943" s="136"/>
      <c r="T33943" s="136"/>
      <c r="W33943" s="136"/>
      <c r="Z33943" s="136"/>
      <c r="AC33943" s="136"/>
    </row>
    <row r="33944" spans="2:29">
      <c r="B33944" s="136"/>
      <c r="E33944" s="136"/>
      <c r="H33944" s="136"/>
      <c r="K33944" s="136"/>
      <c r="O33944" s="136"/>
      <c r="T33944" s="136"/>
      <c r="W33944" s="136"/>
      <c r="Z33944" s="136"/>
      <c r="AC33944" s="136"/>
    </row>
    <row r="33945" spans="2:29">
      <c r="B33945" s="136"/>
      <c r="E33945" s="136"/>
      <c r="H33945" s="136"/>
      <c r="K33945" s="136"/>
      <c r="O33945" s="136"/>
      <c r="T33945" s="136"/>
      <c r="W33945" s="136"/>
      <c r="Z33945" s="136"/>
      <c r="AC33945" s="136"/>
    </row>
    <row r="33946" spans="2:29">
      <c r="B33946" s="136"/>
      <c r="E33946" s="136"/>
      <c r="H33946" s="136"/>
      <c r="K33946" s="136"/>
      <c r="O33946" s="136"/>
      <c r="T33946" s="136"/>
      <c r="W33946" s="136"/>
      <c r="Z33946" s="136"/>
      <c r="AC33946" s="136"/>
    </row>
    <row r="33947" spans="2:29">
      <c r="B33947" s="136"/>
      <c r="E33947" s="136"/>
      <c r="H33947" s="136"/>
      <c r="K33947" s="136"/>
      <c r="O33947" s="136"/>
      <c r="T33947" s="136"/>
      <c r="W33947" s="136"/>
      <c r="Z33947" s="136"/>
      <c r="AC33947" s="136"/>
    </row>
    <row r="33948" spans="2:29">
      <c r="B33948" s="136"/>
      <c r="E33948" s="136"/>
      <c r="H33948" s="136"/>
      <c r="K33948" s="136"/>
      <c r="O33948" s="136"/>
      <c r="T33948" s="136"/>
      <c r="W33948" s="136"/>
      <c r="Z33948" s="136"/>
      <c r="AC33948" s="136"/>
    </row>
    <row r="33949" spans="2:29">
      <c r="B33949" s="136"/>
      <c r="E33949" s="136"/>
      <c r="H33949" s="136"/>
      <c r="K33949" s="136"/>
      <c r="O33949" s="136"/>
      <c r="T33949" s="136"/>
      <c r="W33949" s="136"/>
      <c r="Z33949" s="136"/>
      <c r="AC33949" s="136"/>
    </row>
    <row r="33950" spans="2:29">
      <c r="B33950" s="136"/>
      <c r="E33950" s="136"/>
      <c r="H33950" s="136"/>
      <c r="K33950" s="136"/>
      <c r="O33950" s="136"/>
      <c r="T33950" s="136"/>
      <c r="W33950" s="136"/>
      <c r="Z33950" s="136"/>
      <c r="AC33950" s="136"/>
    </row>
    <row r="33951" spans="2:29">
      <c r="B33951" s="136"/>
      <c r="E33951" s="136"/>
      <c r="H33951" s="136"/>
      <c r="K33951" s="136"/>
      <c r="O33951" s="136"/>
      <c r="T33951" s="136"/>
      <c r="W33951" s="136"/>
      <c r="Z33951" s="136"/>
      <c r="AC33951" s="136"/>
    </row>
    <row r="33952" spans="2:29">
      <c r="B33952" s="136"/>
      <c r="E33952" s="136"/>
      <c r="H33952" s="136"/>
      <c r="K33952" s="136"/>
      <c r="O33952" s="136"/>
      <c r="T33952" s="136"/>
      <c r="W33952" s="136"/>
      <c r="Z33952" s="136"/>
      <c r="AC33952" s="136"/>
    </row>
    <row r="33953" spans="2:29">
      <c r="B33953" s="136"/>
      <c r="E33953" s="136"/>
      <c r="H33953" s="136"/>
      <c r="K33953" s="136"/>
      <c r="O33953" s="136"/>
      <c r="T33953" s="136"/>
      <c r="W33953" s="136"/>
      <c r="Z33953" s="136"/>
      <c r="AC33953" s="136"/>
    </row>
    <row r="33954" spans="2:29">
      <c r="B33954" s="136"/>
      <c r="E33954" s="136"/>
      <c r="H33954" s="136"/>
      <c r="K33954" s="136"/>
      <c r="O33954" s="136"/>
      <c r="T33954" s="136"/>
      <c r="W33954" s="136"/>
      <c r="Z33954" s="136"/>
      <c r="AC33954" s="136"/>
    </row>
    <row r="33955" spans="2:29">
      <c r="B33955" s="136"/>
      <c r="E33955" s="136"/>
      <c r="H33955" s="136"/>
      <c r="K33955" s="136"/>
      <c r="O33955" s="136"/>
      <c r="T33955" s="136"/>
      <c r="W33955" s="136"/>
      <c r="Z33955" s="136"/>
      <c r="AC33955" s="136"/>
    </row>
    <row r="33956" spans="2:29">
      <c r="B33956" s="136"/>
      <c r="E33956" s="136"/>
      <c r="H33956" s="136"/>
      <c r="K33956" s="136"/>
      <c r="O33956" s="136"/>
      <c r="T33956" s="136"/>
      <c r="W33956" s="136"/>
      <c r="Z33956" s="136"/>
      <c r="AC33956" s="136"/>
    </row>
    <row r="33957" spans="2:29">
      <c r="B33957" s="136"/>
      <c r="E33957" s="136"/>
      <c r="H33957" s="136"/>
      <c r="K33957" s="136"/>
      <c r="O33957" s="136"/>
      <c r="T33957" s="136"/>
      <c r="W33957" s="136"/>
      <c r="Z33957" s="136"/>
      <c r="AC33957" s="136"/>
    </row>
    <row r="33958" spans="2:29">
      <c r="B33958" s="136"/>
      <c r="E33958" s="136"/>
      <c r="H33958" s="136"/>
      <c r="K33958" s="136"/>
      <c r="O33958" s="136"/>
      <c r="T33958" s="136"/>
      <c r="W33958" s="136"/>
      <c r="Z33958" s="136"/>
      <c r="AC33958" s="136"/>
    </row>
    <row r="33959" spans="2:29">
      <c r="B33959" s="136"/>
      <c r="E33959" s="136"/>
      <c r="H33959" s="136"/>
      <c r="K33959" s="136"/>
      <c r="O33959" s="136"/>
      <c r="T33959" s="136"/>
      <c r="W33959" s="136"/>
      <c r="Z33959" s="136"/>
      <c r="AC33959" s="136"/>
    </row>
    <row r="33960" spans="2:29">
      <c r="B33960" s="136"/>
      <c r="E33960" s="136"/>
      <c r="H33960" s="136"/>
      <c r="K33960" s="136"/>
      <c r="O33960" s="136"/>
      <c r="T33960" s="136"/>
      <c r="W33960" s="136"/>
      <c r="Z33960" s="136"/>
      <c r="AC33960" s="136"/>
    </row>
    <row r="33961" spans="2:29">
      <c r="B33961" s="136"/>
      <c r="E33961" s="136"/>
      <c r="H33961" s="136"/>
      <c r="K33961" s="136"/>
      <c r="O33961" s="136"/>
      <c r="T33961" s="136"/>
      <c r="W33961" s="136"/>
      <c r="Z33961" s="136"/>
      <c r="AC33961" s="136"/>
    </row>
    <row r="33962" spans="2:29">
      <c r="B33962" s="136"/>
      <c r="E33962" s="136"/>
      <c r="H33962" s="136"/>
      <c r="K33962" s="136"/>
      <c r="O33962" s="136"/>
      <c r="T33962" s="136"/>
      <c r="W33962" s="136"/>
      <c r="Z33962" s="136"/>
      <c r="AC33962" s="136"/>
    </row>
    <row r="33963" spans="2:29">
      <c r="B33963" s="136"/>
      <c r="E33963" s="136"/>
      <c r="H33963" s="136"/>
      <c r="K33963" s="136"/>
      <c r="O33963" s="136"/>
      <c r="T33963" s="136"/>
      <c r="W33963" s="136"/>
      <c r="Z33963" s="136"/>
      <c r="AC33963" s="136"/>
    </row>
    <row r="33964" spans="2:29">
      <c r="B33964" s="136"/>
      <c r="E33964" s="136"/>
      <c r="H33964" s="136"/>
      <c r="K33964" s="136"/>
      <c r="O33964" s="136"/>
      <c r="T33964" s="136"/>
      <c r="W33964" s="136"/>
      <c r="Z33964" s="136"/>
      <c r="AC33964" s="136"/>
    </row>
    <row r="33965" spans="2:29">
      <c r="B33965" s="136"/>
      <c r="E33965" s="136"/>
      <c r="H33965" s="136"/>
      <c r="K33965" s="136"/>
      <c r="O33965" s="136"/>
      <c r="T33965" s="136"/>
      <c r="W33965" s="136"/>
      <c r="Z33965" s="136"/>
      <c r="AC33965" s="136"/>
    </row>
    <row r="33966" spans="2:29">
      <c r="B33966" s="136"/>
      <c r="E33966" s="136"/>
      <c r="H33966" s="136"/>
      <c r="K33966" s="136"/>
      <c r="O33966" s="136"/>
      <c r="T33966" s="136"/>
      <c r="W33966" s="136"/>
      <c r="Z33966" s="136"/>
      <c r="AC33966" s="136"/>
    </row>
    <row r="33967" spans="2:29">
      <c r="B33967" s="136"/>
      <c r="E33967" s="136"/>
      <c r="H33967" s="136"/>
      <c r="K33967" s="136"/>
      <c r="O33967" s="136"/>
      <c r="T33967" s="136"/>
      <c r="W33967" s="136"/>
      <c r="Z33967" s="136"/>
      <c r="AC33967" s="136"/>
    </row>
    <row r="33968" spans="2:29">
      <c r="B33968" s="136"/>
      <c r="E33968" s="136"/>
      <c r="H33968" s="136"/>
      <c r="K33968" s="136"/>
      <c r="O33968" s="136"/>
      <c r="T33968" s="136"/>
      <c r="W33968" s="136"/>
      <c r="Z33968" s="136"/>
      <c r="AC33968" s="136"/>
    </row>
    <row r="33969" spans="2:29">
      <c r="B33969" s="136"/>
      <c r="E33969" s="136"/>
      <c r="H33969" s="136"/>
      <c r="K33969" s="136"/>
      <c r="O33969" s="136"/>
      <c r="T33969" s="136"/>
      <c r="W33969" s="136"/>
      <c r="Z33969" s="136"/>
      <c r="AC33969" s="136"/>
    </row>
    <row r="33970" spans="2:29">
      <c r="B33970" s="136"/>
      <c r="E33970" s="136"/>
      <c r="H33970" s="136"/>
      <c r="K33970" s="136"/>
      <c r="O33970" s="136"/>
      <c r="T33970" s="136"/>
      <c r="W33970" s="136"/>
      <c r="Z33970" s="136"/>
      <c r="AC33970" s="136"/>
    </row>
    <row r="33971" spans="2:29">
      <c r="B33971" s="136"/>
      <c r="E33971" s="136"/>
      <c r="H33971" s="136"/>
      <c r="K33971" s="136"/>
      <c r="O33971" s="136"/>
      <c r="T33971" s="136"/>
      <c r="W33971" s="136"/>
      <c r="Z33971" s="136"/>
      <c r="AC33971" s="136"/>
    </row>
    <row r="33972" spans="2:29">
      <c r="B33972" s="136"/>
      <c r="E33972" s="136"/>
      <c r="H33972" s="136"/>
      <c r="K33972" s="136"/>
      <c r="O33972" s="136"/>
      <c r="T33972" s="136"/>
      <c r="W33972" s="136"/>
      <c r="Z33972" s="136"/>
      <c r="AC33972" s="136"/>
    </row>
    <row r="33973" spans="2:29">
      <c r="B33973" s="136"/>
      <c r="E33973" s="136"/>
      <c r="H33973" s="136"/>
      <c r="K33973" s="136"/>
      <c r="O33973" s="136"/>
      <c r="T33973" s="136"/>
      <c r="W33973" s="136"/>
      <c r="Z33973" s="136"/>
      <c r="AC33973" s="136"/>
    </row>
    <row r="33974" spans="2:29">
      <c r="B33974" s="136"/>
      <c r="E33974" s="136"/>
      <c r="H33974" s="136"/>
      <c r="K33974" s="136"/>
      <c r="O33974" s="136"/>
      <c r="T33974" s="136"/>
      <c r="W33974" s="136"/>
      <c r="Z33974" s="136"/>
      <c r="AC33974" s="136"/>
    </row>
    <row r="33975" spans="2:29">
      <c r="B33975" s="136"/>
      <c r="E33975" s="136"/>
      <c r="H33975" s="136"/>
      <c r="K33975" s="136"/>
      <c r="O33975" s="136"/>
      <c r="T33975" s="136"/>
      <c r="W33975" s="136"/>
      <c r="Z33975" s="136"/>
      <c r="AC33975" s="136"/>
    </row>
    <row r="33976" spans="2:29">
      <c r="B33976" s="136"/>
      <c r="E33976" s="136"/>
      <c r="H33976" s="136"/>
      <c r="K33976" s="136"/>
      <c r="O33976" s="136"/>
      <c r="T33976" s="136"/>
      <c r="W33976" s="136"/>
      <c r="Z33976" s="136"/>
      <c r="AC33976" s="136"/>
    </row>
    <row r="33977" spans="2:29">
      <c r="B33977" s="136"/>
      <c r="E33977" s="136"/>
      <c r="H33977" s="136"/>
      <c r="K33977" s="136"/>
      <c r="O33977" s="136"/>
      <c r="T33977" s="136"/>
      <c r="W33977" s="136"/>
      <c r="Z33977" s="136"/>
      <c r="AC33977" s="136"/>
    </row>
    <row r="33978" spans="2:29">
      <c r="B33978" s="136"/>
      <c r="E33978" s="136"/>
      <c r="H33978" s="136"/>
      <c r="K33978" s="136"/>
      <c r="O33978" s="136"/>
      <c r="T33978" s="136"/>
      <c r="W33978" s="136"/>
      <c r="Z33978" s="136"/>
      <c r="AC33978" s="136"/>
    </row>
    <row r="33979" spans="2:29">
      <c r="B33979" s="136"/>
      <c r="E33979" s="136"/>
      <c r="H33979" s="136"/>
      <c r="K33979" s="136"/>
      <c r="O33979" s="136"/>
      <c r="T33979" s="136"/>
      <c r="W33979" s="136"/>
      <c r="Z33979" s="136"/>
      <c r="AC33979" s="136"/>
    </row>
    <row r="33980" spans="2:29">
      <c r="B33980" s="136"/>
      <c r="E33980" s="136"/>
      <c r="H33980" s="136"/>
      <c r="K33980" s="136"/>
      <c r="O33980" s="136"/>
      <c r="T33980" s="136"/>
      <c r="W33980" s="136"/>
      <c r="Z33980" s="136"/>
      <c r="AC33980" s="136"/>
    </row>
    <row r="33981" spans="2:29">
      <c r="B33981" s="136"/>
      <c r="E33981" s="136"/>
      <c r="H33981" s="136"/>
      <c r="K33981" s="136"/>
      <c r="O33981" s="136"/>
      <c r="T33981" s="136"/>
      <c r="W33981" s="136"/>
      <c r="Z33981" s="136"/>
      <c r="AC33981" s="136"/>
    </row>
    <row r="33982" spans="2:29">
      <c r="B33982" s="136"/>
      <c r="E33982" s="136"/>
      <c r="H33982" s="136"/>
      <c r="K33982" s="136"/>
      <c r="O33982" s="136"/>
      <c r="T33982" s="136"/>
      <c r="W33982" s="136"/>
      <c r="Z33982" s="136"/>
      <c r="AC33982" s="136"/>
    </row>
    <row r="33983" spans="2:29">
      <c r="B33983" s="136"/>
      <c r="E33983" s="136"/>
      <c r="H33983" s="136"/>
      <c r="K33983" s="136"/>
      <c r="O33983" s="136"/>
      <c r="T33983" s="136"/>
      <c r="W33983" s="136"/>
      <c r="Z33983" s="136"/>
      <c r="AC33983" s="136"/>
    </row>
    <row r="33984" spans="2:29">
      <c r="B33984" s="136"/>
      <c r="E33984" s="136"/>
      <c r="H33984" s="136"/>
      <c r="K33984" s="136"/>
      <c r="O33984" s="136"/>
      <c r="T33984" s="136"/>
      <c r="W33984" s="136"/>
      <c r="Z33984" s="136"/>
      <c r="AC33984" s="136"/>
    </row>
    <row r="33985" spans="2:29">
      <c r="B33985" s="136"/>
      <c r="E33985" s="136"/>
      <c r="H33985" s="136"/>
      <c r="K33985" s="136"/>
      <c r="O33985" s="136"/>
      <c r="T33985" s="136"/>
      <c r="W33985" s="136"/>
      <c r="Z33985" s="136"/>
      <c r="AC33985" s="136"/>
    </row>
    <row r="33986" spans="2:29">
      <c r="B33986" s="136"/>
      <c r="E33986" s="136"/>
      <c r="H33986" s="136"/>
      <c r="K33986" s="136"/>
      <c r="O33986" s="136"/>
      <c r="T33986" s="136"/>
      <c r="W33986" s="136"/>
      <c r="Z33986" s="136"/>
      <c r="AC33986" s="136"/>
    </row>
    <row r="33987" spans="2:29">
      <c r="B33987" s="136"/>
      <c r="E33987" s="136"/>
      <c r="H33987" s="136"/>
      <c r="K33987" s="136"/>
      <c r="O33987" s="136"/>
      <c r="T33987" s="136"/>
      <c r="W33987" s="136"/>
      <c r="Z33987" s="136"/>
      <c r="AC33987" s="136"/>
    </row>
    <row r="33988" spans="2:29">
      <c r="B33988" s="136"/>
      <c r="E33988" s="136"/>
      <c r="H33988" s="136"/>
      <c r="K33988" s="136"/>
      <c r="O33988" s="136"/>
      <c r="T33988" s="136"/>
      <c r="W33988" s="136"/>
      <c r="Z33988" s="136"/>
      <c r="AC33988" s="136"/>
    </row>
    <row r="33989" spans="2:29">
      <c r="B33989" s="136"/>
      <c r="E33989" s="136"/>
      <c r="H33989" s="136"/>
      <c r="K33989" s="136"/>
      <c r="O33989" s="136"/>
      <c r="T33989" s="136"/>
      <c r="W33989" s="136"/>
      <c r="Z33989" s="136"/>
      <c r="AC33989" s="136"/>
    </row>
    <row r="33990" spans="2:29">
      <c r="B33990" s="136"/>
      <c r="E33990" s="136"/>
      <c r="H33990" s="136"/>
      <c r="K33990" s="136"/>
      <c r="O33990" s="136"/>
      <c r="T33990" s="136"/>
      <c r="W33990" s="136"/>
      <c r="Z33990" s="136"/>
      <c r="AC33990" s="136"/>
    </row>
    <row r="33991" spans="2:29">
      <c r="B33991" s="136"/>
      <c r="E33991" s="136"/>
      <c r="H33991" s="136"/>
      <c r="K33991" s="136"/>
      <c r="O33991" s="136"/>
      <c r="T33991" s="136"/>
      <c r="W33991" s="136"/>
      <c r="Z33991" s="136"/>
      <c r="AC33991" s="136"/>
    </row>
    <row r="33992" spans="2:29">
      <c r="B33992" s="136"/>
      <c r="E33992" s="136"/>
      <c r="H33992" s="136"/>
      <c r="K33992" s="136"/>
      <c r="O33992" s="136"/>
      <c r="T33992" s="136"/>
      <c r="W33992" s="136"/>
      <c r="Z33992" s="136"/>
      <c r="AC33992" s="136"/>
    </row>
    <row r="33993" spans="2:29">
      <c r="B33993" s="136"/>
      <c r="E33993" s="136"/>
      <c r="H33993" s="136"/>
      <c r="K33993" s="136"/>
      <c r="O33993" s="136"/>
      <c r="T33993" s="136"/>
      <c r="W33993" s="136"/>
      <c r="Z33993" s="136"/>
      <c r="AC33993" s="136"/>
    </row>
    <row r="33994" spans="2:29">
      <c r="B33994" s="136"/>
      <c r="E33994" s="136"/>
      <c r="H33994" s="136"/>
      <c r="K33994" s="136"/>
      <c r="O33994" s="136"/>
      <c r="T33994" s="136"/>
      <c r="W33994" s="136"/>
      <c r="Z33994" s="136"/>
      <c r="AC33994" s="136"/>
    </row>
    <row r="33995" spans="2:29">
      <c r="B33995" s="136"/>
      <c r="E33995" s="136"/>
      <c r="H33995" s="136"/>
      <c r="K33995" s="136"/>
      <c r="O33995" s="136"/>
      <c r="T33995" s="136"/>
      <c r="W33995" s="136"/>
      <c r="Z33995" s="136"/>
      <c r="AC33995" s="136"/>
    </row>
    <row r="33996" spans="2:29">
      <c r="B33996" s="136"/>
      <c r="E33996" s="136"/>
      <c r="H33996" s="136"/>
      <c r="K33996" s="136"/>
      <c r="O33996" s="136"/>
      <c r="T33996" s="136"/>
      <c r="W33996" s="136"/>
      <c r="Z33996" s="136"/>
      <c r="AC33996" s="136"/>
    </row>
    <row r="33997" spans="2:29">
      <c r="B33997" s="136"/>
      <c r="E33997" s="136"/>
      <c r="H33997" s="136"/>
      <c r="K33997" s="136"/>
      <c r="O33997" s="136"/>
      <c r="T33997" s="136"/>
      <c r="W33997" s="136"/>
      <c r="Z33997" s="136"/>
      <c r="AC33997" s="136"/>
    </row>
    <row r="33998" spans="2:29">
      <c r="B33998" s="136"/>
      <c r="E33998" s="136"/>
      <c r="H33998" s="136"/>
      <c r="K33998" s="136"/>
      <c r="O33998" s="136"/>
      <c r="T33998" s="136"/>
      <c r="W33998" s="136"/>
      <c r="Z33998" s="136"/>
      <c r="AC33998" s="136"/>
    </row>
    <row r="33999" spans="2:29">
      <c r="B33999" s="136"/>
      <c r="E33999" s="136"/>
      <c r="H33999" s="136"/>
      <c r="K33999" s="136"/>
      <c r="O33999" s="136"/>
      <c r="T33999" s="136"/>
      <c r="W33999" s="136"/>
      <c r="Z33999" s="136"/>
      <c r="AC33999" s="136"/>
    </row>
    <row r="34000" spans="2:29">
      <c r="B34000" s="136"/>
      <c r="E34000" s="136"/>
      <c r="H34000" s="136"/>
      <c r="K34000" s="136"/>
      <c r="O34000" s="136"/>
      <c r="T34000" s="136"/>
      <c r="W34000" s="136"/>
      <c r="Z34000" s="136"/>
      <c r="AC34000" s="136"/>
    </row>
    <row r="34001" spans="2:29">
      <c r="B34001" s="136"/>
      <c r="E34001" s="136"/>
      <c r="H34001" s="136"/>
      <c r="K34001" s="136"/>
      <c r="O34001" s="136"/>
      <c r="T34001" s="136"/>
      <c r="W34001" s="136"/>
      <c r="Z34001" s="136"/>
      <c r="AC34001" s="136"/>
    </row>
    <row r="34002" spans="2:29">
      <c r="B34002" s="136"/>
      <c r="E34002" s="136"/>
      <c r="H34002" s="136"/>
      <c r="K34002" s="136"/>
      <c r="O34002" s="136"/>
      <c r="T34002" s="136"/>
      <c r="W34002" s="136"/>
      <c r="Z34002" s="136"/>
      <c r="AC34002" s="136"/>
    </row>
    <row r="34003" spans="2:29">
      <c r="B34003" s="136"/>
      <c r="E34003" s="136"/>
      <c r="H34003" s="136"/>
      <c r="K34003" s="136"/>
      <c r="O34003" s="136"/>
      <c r="T34003" s="136"/>
      <c r="W34003" s="136"/>
      <c r="Z34003" s="136"/>
      <c r="AC34003" s="136"/>
    </row>
    <row r="34004" spans="2:29">
      <c r="B34004" s="136"/>
      <c r="E34004" s="136"/>
      <c r="H34004" s="136"/>
      <c r="K34004" s="136"/>
      <c r="O34004" s="136"/>
      <c r="T34004" s="136"/>
      <c r="W34004" s="136"/>
      <c r="Z34004" s="136"/>
      <c r="AC34004" s="136"/>
    </row>
    <row r="34005" spans="2:29">
      <c r="B34005" s="136"/>
      <c r="E34005" s="136"/>
      <c r="H34005" s="136"/>
      <c r="K34005" s="136"/>
      <c r="O34005" s="136"/>
      <c r="T34005" s="136"/>
      <c r="W34005" s="136"/>
      <c r="Z34005" s="136"/>
      <c r="AC34005" s="136"/>
    </row>
    <row r="34006" spans="2:29">
      <c r="B34006" s="136"/>
      <c r="E34006" s="136"/>
      <c r="H34006" s="136"/>
      <c r="K34006" s="136"/>
      <c r="O34006" s="136"/>
      <c r="T34006" s="136"/>
      <c r="W34006" s="136"/>
      <c r="Z34006" s="136"/>
      <c r="AC34006" s="136"/>
    </row>
    <row r="34007" spans="2:29">
      <c r="B34007" s="136"/>
      <c r="E34007" s="136"/>
      <c r="H34007" s="136"/>
      <c r="K34007" s="136"/>
      <c r="O34007" s="136"/>
      <c r="T34007" s="136"/>
      <c r="W34007" s="136"/>
      <c r="Z34007" s="136"/>
      <c r="AC34007" s="136"/>
    </row>
    <row r="34008" spans="2:29">
      <c r="B34008" s="136"/>
      <c r="E34008" s="136"/>
      <c r="H34008" s="136"/>
      <c r="K34008" s="136"/>
      <c r="O34008" s="136"/>
      <c r="T34008" s="136"/>
      <c r="W34008" s="136"/>
      <c r="Z34008" s="136"/>
      <c r="AC34008" s="136"/>
    </row>
    <row r="34009" spans="2:29">
      <c r="B34009" s="136"/>
      <c r="E34009" s="136"/>
      <c r="H34009" s="136"/>
      <c r="K34009" s="136"/>
      <c r="O34009" s="136"/>
      <c r="T34009" s="136"/>
      <c r="W34009" s="136"/>
      <c r="Z34009" s="136"/>
      <c r="AC34009" s="136"/>
    </row>
    <row r="34010" spans="2:29">
      <c r="B34010" s="136"/>
      <c r="E34010" s="136"/>
      <c r="H34010" s="136"/>
      <c r="K34010" s="136"/>
      <c r="O34010" s="136"/>
      <c r="T34010" s="136"/>
      <c r="W34010" s="136"/>
      <c r="Z34010" s="136"/>
      <c r="AC34010" s="136"/>
    </row>
    <row r="34011" spans="2:29">
      <c r="B34011" s="136"/>
      <c r="E34011" s="136"/>
      <c r="H34011" s="136"/>
      <c r="K34011" s="136"/>
      <c r="O34011" s="136"/>
      <c r="T34011" s="136"/>
      <c r="W34011" s="136"/>
      <c r="Z34011" s="136"/>
      <c r="AC34011" s="136"/>
    </row>
    <row r="34012" spans="2:29">
      <c r="B34012" s="136"/>
      <c r="E34012" s="136"/>
      <c r="H34012" s="136"/>
      <c r="K34012" s="136"/>
      <c r="O34012" s="136"/>
      <c r="T34012" s="136"/>
      <c r="W34012" s="136"/>
      <c r="Z34012" s="136"/>
      <c r="AC34012" s="136"/>
    </row>
    <row r="34013" spans="2:29">
      <c r="B34013" s="136"/>
      <c r="E34013" s="136"/>
      <c r="H34013" s="136"/>
      <c r="K34013" s="136"/>
      <c r="O34013" s="136"/>
      <c r="T34013" s="136"/>
      <c r="W34013" s="136"/>
      <c r="Z34013" s="136"/>
      <c r="AC34013" s="136"/>
    </row>
    <row r="34014" spans="2:29">
      <c r="B34014" s="136"/>
      <c r="E34014" s="136"/>
      <c r="H34014" s="136"/>
      <c r="K34014" s="136"/>
      <c r="O34014" s="136"/>
      <c r="T34014" s="136"/>
      <c r="W34014" s="136"/>
      <c r="Z34014" s="136"/>
      <c r="AC34014" s="136"/>
    </row>
    <row r="34015" spans="2:29">
      <c r="B34015" s="136"/>
      <c r="E34015" s="136"/>
      <c r="H34015" s="136"/>
      <c r="K34015" s="136"/>
      <c r="O34015" s="136"/>
      <c r="T34015" s="136"/>
      <c r="W34015" s="136"/>
      <c r="Z34015" s="136"/>
      <c r="AC34015" s="136"/>
    </row>
    <row r="34016" spans="2:29">
      <c r="B34016" s="136"/>
      <c r="E34016" s="136"/>
      <c r="H34016" s="136"/>
      <c r="K34016" s="136"/>
      <c r="O34016" s="136"/>
      <c r="T34016" s="136"/>
      <c r="W34016" s="136"/>
      <c r="Z34016" s="136"/>
      <c r="AC34016" s="136"/>
    </row>
    <row r="34017" spans="2:29">
      <c r="B34017" s="136"/>
      <c r="E34017" s="136"/>
      <c r="H34017" s="136"/>
      <c r="K34017" s="136"/>
      <c r="O34017" s="136"/>
      <c r="T34017" s="136"/>
      <c r="W34017" s="136"/>
      <c r="Z34017" s="136"/>
      <c r="AC34017" s="136"/>
    </row>
    <row r="34018" spans="2:29">
      <c r="B34018" s="136"/>
      <c r="E34018" s="136"/>
      <c r="H34018" s="136"/>
      <c r="K34018" s="136"/>
      <c r="O34018" s="136"/>
      <c r="T34018" s="136"/>
      <c r="W34018" s="136"/>
      <c r="Z34018" s="136"/>
      <c r="AC34018" s="136"/>
    </row>
    <row r="34019" spans="2:29">
      <c r="B34019" s="136"/>
      <c r="E34019" s="136"/>
      <c r="H34019" s="136"/>
      <c r="K34019" s="136"/>
      <c r="O34019" s="136"/>
      <c r="T34019" s="136"/>
      <c r="W34019" s="136"/>
      <c r="Z34019" s="136"/>
      <c r="AC34019" s="136"/>
    </row>
    <row r="34020" spans="2:29">
      <c r="B34020" s="136"/>
      <c r="E34020" s="136"/>
      <c r="H34020" s="136"/>
      <c r="K34020" s="136"/>
      <c r="O34020" s="136"/>
      <c r="T34020" s="136"/>
      <c r="W34020" s="136"/>
      <c r="Z34020" s="136"/>
      <c r="AC34020" s="136"/>
    </row>
    <row r="34021" spans="2:29">
      <c r="B34021" s="136"/>
      <c r="E34021" s="136"/>
      <c r="H34021" s="136"/>
      <c r="K34021" s="136"/>
      <c r="O34021" s="136"/>
      <c r="T34021" s="136"/>
      <c r="W34021" s="136"/>
      <c r="Z34021" s="136"/>
      <c r="AC34021" s="136"/>
    </row>
    <row r="34022" spans="2:29">
      <c r="B34022" s="136"/>
      <c r="E34022" s="136"/>
      <c r="H34022" s="136"/>
      <c r="K34022" s="136"/>
      <c r="O34022" s="136"/>
      <c r="T34022" s="136"/>
      <c r="W34022" s="136"/>
      <c r="Z34022" s="136"/>
      <c r="AC34022" s="136"/>
    </row>
    <row r="34023" spans="2:29">
      <c r="B34023" s="136"/>
      <c r="E34023" s="136"/>
      <c r="H34023" s="136"/>
      <c r="K34023" s="136"/>
      <c r="O34023" s="136"/>
      <c r="T34023" s="136"/>
      <c r="W34023" s="136"/>
      <c r="Z34023" s="136"/>
      <c r="AC34023" s="136"/>
    </row>
    <row r="34024" spans="2:29">
      <c r="B34024" s="136"/>
      <c r="E34024" s="136"/>
      <c r="H34024" s="136"/>
      <c r="K34024" s="136"/>
      <c r="O34024" s="136"/>
      <c r="T34024" s="136"/>
      <c r="W34024" s="136"/>
      <c r="Z34024" s="136"/>
      <c r="AC34024" s="136"/>
    </row>
    <row r="34025" spans="2:29">
      <c r="B34025" s="136"/>
      <c r="E34025" s="136"/>
      <c r="H34025" s="136"/>
      <c r="K34025" s="136"/>
      <c r="O34025" s="136"/>
      <c r="T34025" s="136"/>
      <c r="W34025" s="136"/>
      <c r="Z34025" s="136"/>
      <c r="AC34025" s="136"/>
    </row>
    <row r="34026" spans="2:29">
      <c r="B34026" s="136"/>
      <c r="E34026" s="136"/>
      <c r="H34026" s="136"/>
      <c r="K34026" s="136"/>
      <c r="O34026" s="136"/>
      <c r="T34026" s="136"/>
      <c r="W34026" s="136"/>
      <c r="Z34026" s="136"/>
      <c r="AC34026" s="136"/>
    </row>
    <row r="34027" spans="2:29">
      <c r="B34027" s="136"/>
      <c r="E34027" s="136"/>
      <c r="H34027" s="136"/>
      <c r="K34027" s="136"/>
      <c r="O34027" s="136"/>
      <c r="T34027" s="136"/>
      <c r="W34027" s="136"/>
      <c r="Z34027" s="136"/>
      <c r="AC34027" s="136"/>
    </row>
    <row r="34028" spans="2:29">
      <c r="B34028" s="136"/>
      <c r="E34028" s="136"/>
      <c r="H34028" s="136"/>
      <c r="K34028" s="136"/>
      <c r="O34028" s="136"/>
      <c r="T34028" s="136"/>
      <c r="W34028" s="136"/>
      <c r="Z34028" s="136"/>
      <c r="AC34028" s="136"/>
    </row>
    <row r="34029" spans="2:29">
      <c r="B34029" s="136"/>
      <c r="E34029" s="136"/>
      <c r="H34029" s="136"/>
      <c r="K34029" s="136"/>
      <c r="O34029" s="136"/>
      <c r="T34029" s="136"/>
      <c r="W34029" s="136"/>
      <c r="Z34029" s="136"/>
      <c r="AC34029" s="136"/>
    </row>
    <row r="34030" spans="2:29">
      <c r="B34030" s="136"/>
      <c r="E34030" s="136"/>
      <c r="H34030" s="136"/>
      <c r="K34030" s="136"/>
      <c r="O34030" s="136"/>
      <c r="T34030" s="136"/>
      <c r="W34030" s="136"/>
      <c r="Z34030" s="136"/>
      <c r="AC34030" s="136"/>
    </row>
    <row r="34031" spans="2:29">
      <c r="B34031" s="136"/>
      <c r="E34031" s="136"/>
      <c r="H34031" s="136"/>
      <c r="K34031" s="136"/>
      <c r="O34031" s="136"/>
      <c r="T34031" s="136"/>
      <c r="W34031" s="136"/>
      <c r="Z34031" s="136"/>
      <c r="AC34031" s="136"/>
    </row>
    <row r="34032" spans="2:29">
      <c r="B34032" s="136"/>
      <c r="E34032" s="136"/>
      <c r="H34032" s="136"/>
      <c r="K34032" s="136"/>
      <c r="O34032" s="136"/>
      <c r="T34032" s="136"/>
      <c r="W34032" s="136"/>
      <c r="Z34032" s="136"/>
      <c r="AC34032" s="136"/>
    </row>
    <row r="34033" spans="2:29">
      <c r="B34033" s="136"/>
      <c r="E34033" s="136"/>
      <c r="H34033" s="136"/>
      <c r="K34033" s="136"/>
      <c r="O34033" s="136"/>
      <c r="T34033" s="136"/>
      <c r="W34033" s="136"/>
      <c r="Z34033" s="136"/>
      <c r="AC34033" s="136"/>
    </row>
    <row r="34034" spans="2:29">
      <c r="B34034" s="136"/>
      <c r="E34034" s="136"/>
      <c r="H34034" s="136"/>
      <c r="K34034" s="136"/>
      <c r="O34034" s="136"/>
      <c r="T34034" s="136"/>
      <c r="W34034" s="136"/>
      <c r="Z34034" s="136"/>
      <c r="AC34034" s="136"/>
    </row>
    <row r="34035" spans="2:29">
      <c r="B34035" s="136"/>
      <c r="E34035" s="136"/>
      <c r="H34035" s="136"/>
      <c r="K34035" s="136"/>
      <c r="O34035" s="136"/>
      <c r="T34035" s="136"/>
      <c r="W34035" s="136"/>
      <c r="Z34035" s="136"/>
      <c r="AC34035" s="136"/>
    </row>
    <row r="34036" spans="2:29">
      <c r="B34036" s="136"/>
      <c r="E34036" s="136"/>
      <c r="H34036" s="136"/>
      <c r="K34036" s="136"/>
      <c r="O34036" s="136"/>
      <c r="T34036" s="136"/>
      <c r="W34036" s="136"/>
      <c r="Z34036" s="136"/>
      <c r="AC34036" s="136"/>
    </row>
    <row r="34037" spans="2:29">
      <c r="B34037" s="136"/>
      <c r="E34037" s="136"/>
      <c r="H34037" s="136"/>
      <c r="K34037" s="136"/>
      <c r="O34037" s="136"/>
      <c r="T34037" s="136"/>
      <c r="W34037" s="136"/>
      <c r="Z34037" s="136"/>
      <c r="AC34037" s="136"/>
    </row>
    <row r="34038" spans="2:29">
      <c r="B34038" s="136"/>
      <c r="E34038" s="136"/>
      <c r="H34038" s="136"/>
      <c r="K34038" s="136"/>
      <c r="O34038" s="136"/>
      <c r="T34038" s="136"/>
      <c r="W34038" s="136"/>
      <c r="Z34038" s="136"/>
      <c r="AC34038" s="136"/>
    </row>
    <row r="34039" spans="2:29">
      <c r="B34039" s="136"/>
      <c r="E34039" s="136"/>
      <c r="H34039" s="136"/>
      <c r="K34039" s="136"/>
      <c r="O34039" s="136"/>
      <c r="T34039" s="136"/>
      <c r="W34039" s="136"/>
      <c r="Z34039" s="136"/>
      <c r="AC34039" s="136"/>
    </row>
    <row r="34040" spans="2:29">
      <c r="B34040" s="136"/>
      <c r="E34040" s="136"/>
      <c r="H34040" s="136"/>
      <c r="K34040" s="136"/>
      <c r="O34040" s="136"/>
      <c r="T34040" s="136"/>
      <c r="W34040" s="136"/>
      <c r="Z34040" s="136"/>
      <c r="AC34040" s="136"/>
    </row>
    <row r="34041" spans="2:29">
      <c r="B34041" s="136"/>
      <c r="E34041" s="136"/>
      <c r="H34041" s="136"/>
      <c r="K34041" s="136"/>
      <c r="O34041" s="136"/>
      <c r="T34041" s="136"/>
      <c r="W34041" s="136"/>
      <c r="Z34041" s="136"/>
      <c r="AC34041" s="136"/>
    </row>
    <row r="34042" spans="2:29">
      <c r="B34042" s="136"/>
      <c r="E34042" s="136"/>
      <c r="H34042" s="136"/>
      <c r="K34042" s="136"/>
      <c r="O34042" s="136"/>
      <c r="T34042" s="136"/>
      <c r="W34042" s="136"/>
      <c r="Z34042" s="136"/>
      <c r="AC34042" s="136"/>
    </row>
    <row r="34043" spans="2:29">
      <c r="B34043" s="136"/>
      <c r="E34043" s="136"/>
      <c r="H34043" s="136"/>
      <c r="K34043" s="136"/>
      <c r="O34043" s="136"/>
      <c r="T34043" s="136"/>
      <c r="W34043" s="136"/>
      <c r="Z34043" s="136"/>
      <c r="AC34043" s="136"/>
    </row>
    <row r="34044" spans="2:29">
      <c r="B34044" s="136"/>
      <c r="E34044" s="136"/>
      <c r="H34044" s="136"/>
      <c r="K34044" s="136"/>
      <c r="O34044" s="136"/>
      <c r="T34044" s="136"/>
      <c r="W34044" s="136"/>
      <c r="Z34044" s="136"/>
      <c r="AC34044" s="136"/>
    </row>
    <row r="34045" spans="2:29">
      <c r="B34045" s="136"/>
      <c r="E34045" s="136"/>
      <c r="H34045" s="136"/>
      <c r="K34045" s="136"/>
      <c r="O34045" s="136"/>
      <c r="T34045" s="136"/>
      <c r="W34045" s="136"/>
      <c r="Z34045" s="136"/>
      <c r="AC34045" s="136"/>
    </row>
    <row r="34046" spans="2:29">
      <c r="B34046" s="136"/>
      <c r="E34046" s="136"/>
      <c r="H34046" s="136"/>
      <c r="K34046" s="136"/>
      <c r="O34046" s="136"/>
      <c r="T34046" s="136"/>
      <c r="W34046" s="136"/>
      <c r="Z34046" s="136"/>
      <c r="AC34046" s="136"/>
    </row>
    <row r="34047" spans="2:29">
      <c r="B34047" s="136"/>
      <c r="E34047" s="136"/>
      <c r="H34047" s="136"/>
      <c r="K34047" s="136"/>
      <c r="O34047" s="136"/>
      <c r="T34047" s="136"/>
      <c r="W34047" s="136"/>
      <c r="Z34047" s="136"/>
      <c r="AC34047" s="136"/>
    </row>
    <row r="34048" spans="2:29">
      <c r="B34048" s="136"/>
      <c r="E34048" s="136"/>
      <c r="H34048" s="136"/>
      <c r="K34048" s="136"/>
      <c r="O34048" s="136"/>
      <c r="T34048" s="136"/>
      <c r="W34048" s="136"/>
      <c r="Z34048" s="136"/>
      <c r="AC34048" s="136"/>
    </row>
    <row r="34049" spans="2:29">
      <c r="B34049" s="136"/>
      <c r="E34049" s="136"/>
      <c r="H34049" s="136"/>
      <c r="K34049" s="136"/>
      <c r="O34049" s="136"/>
      <c r="T34049" s="136"/>
      <c r="W34049" s="136"/>
      <c r="Z34049" s="136"/>
      <c r="AC34049" s="136"/>
    </row>
    <row r="34050" spans="2:29">
      <c r="B34050" s="136"/>
      <c r="E34050" s="136"/>
      <c r="H34050" s="136"/>
      <c r="K34050" s="136"/>
      <c r="O34050" s="136"/>
      <c r="T34050" s="136"/>
      <c r="W34050" s="136"/>
      <c r="Z34050" s="136"/>
      <c r="AC34050" s="136"/>
    </row>
    <row r="34051" spans="2:29">
      <c r="B34051" s="136"/>
      <c r="E34051" s="136"/>
      <c r="H34051" s="136"/>
      <c r="K34051" s="136"/>
      <c r="O34051" s="136"/>
      <c r="T34051" s="136"/>
      <c r="W34051" s="136"/>
      <c r="Z34051" s="136"/>
      <c r="AC34051" s="136"/>
    </row>
    <row r="34052" spans="2:29">
      <c r="B34052" s="136"/>
      <c r="E34052" s="136"/>
      <c r="H34052" s="136"/>
      <c r="K34052" s="136"/>
      <c r="O34052" s="136"/>
      <c r="T34052" s="136"/>
      <c r="W34052" s="136"/>
      <c r="Z34052" s="136"/>
      <c r="AC34052" s="136"/>
    </row>
    <row r="34053" spans="2:29">
      <c r="B34053" s="136"/>
      <c r="E34053" s="136"/>
      <c r="H34053" s="136"/>
      <c r="K34053" s="136"/>
      <c r="O34053" s="136"/>
      <c r="T34053" s="136"/>
      <c r="W34053" s="136"/>
      <c r="Z34053" s="136"/>
      <c r="AC34053" s="136"/>
    </row>
    <row r="34054" spans="2:29">
      <c r="B34054" s="136"/>
      <c r="E34054" s="136"/>
      <c r="H34054" s="136"/>
      <c r="K34054" s="136"/>
      <c r="O34054" s="136"/>
      <c r="T34054" s="136"/>
      <c r="W34054" s="136"/>
      <c r="Z34054" s="136"/>
      <c r="AC34054" s="136"/>
    </row>
    <row r="34055" spans="2:29">
      <c r="B34055" s="136"/>
      <c r="E34055" s="136"/>
      <c r="H34055" s="136"/>
      <c r="K34055" s="136"/>
      <c r="O34055" s="136"/>
      <c r="T34055" s="136"/>
      <c r="W34055" s="136"/>
      <c r="Z34055" s="136"/>
      <c r="AC34055" s="136"/>
    </row>
    <row r="34056" spans="2:29">
      <c r="B34056" s="136"/>
      <c r="E34056" s="136"/>
      <c r="H34056" s="136"/>
      <c r="K34056" s="136"/>
      <c r="O34056" s="136"/>
      <c r="T34056" s="136"/>
      <c r="W34056" s="136"/>
      <c r="Z34056" s="136"/>
      <c r="AC34056" s="136"/>
    </row>
    <row r="34057" spans="2:29">
      <c r="B34057" s="136"/>
      <c r="E34057" s="136"/>
      <c r="H34057" s="136"/>
      <c r="K34057" s="136"/>
      <c r="O34057" s="136"/>
      <c r="T34057" s="136"/>
      <c r="W34057" s="136"/>
      <c r="Z34057" s="136"/>
      <c r="AC34057" s="136"/>
    </row>
    <row r="34058" spans="2:29">
      <c r="B34058" s="136"/>
      <c r="E34058" s="136"/>
      <c r="H34058" s="136"/>
      <c r="K34058" s="136"/>
      <c r="O34058" s="136"/>
      <c r="T34058" s="136"/>
      <c r="W34058" s="136"/>
      <c r="Z34058" s="136"/>
      <c r="AC34058" s="136"/>
    </row>
    <row r="34059" spans="2:29">
      <c r="B34059" s="136"/>
      <c r="E34059" s="136"/>
      <c r="H34059" s="136"/>
      <c r="K34059" s="136"/>
      <c r="O34059" s="136"/>
      <c r="T34059" s="136"/>
      <c r="W34059" s="136"/>
      <c r="Z34059" s="136"/>
      <c r="AC34059" s="136"/>
    </row>
    <row r="34060" spans="2:29">
      <c r="B34060" s="136"/>
      <c r="E34060" s="136"/>
      <c r="H34060" s="136"/>
      <c r="K34060" s="136"/>
      <c r="O34060" s="136"/>
      <c r="T34060" s="136"/>
      <c r="W34060" s="136"/>
      <c r="Z34060" s="136"/>
      <c r="AC34060" s="136"/>
    </row>
    <row r="34061" spans="2:29">
      <c r="B34061" s="136"/>
      <c r="E34061" s="136"/>
      <c r="H34061" s="136"/>
      <c r="K34061" s="136"/>
      <c r="O34061" s="136"/>
      <c r="T34061" s="136"/>
      <c r="W34061" s="136"/>
      <c r="Z34061" s="136"/>
      <c r="AC34061" s="136"/>
    </row>
    <row r="34062" spans="2:29">
      <c r="B34062" s="136"/>
      <c r="E34062" s="136"/>
      <c r="H34062" s="136"/>
      <c r="K34062" s="136"/>
      <c r="O34062" s="136"/>
      <c r="T34062" s="136"/>
      <c r="W34062" s="136"/>
      <c r="Z34062" s="136"/>
      <c r="AC34062" s="136"/>
    </row>
    <row r="34063" spans="2:29">
      <c r="B34063" s="136"/>
      <c r="E34063" s="136"/>
      <c r="H34063" s="136"/>
      <c r="K34063" s="136"/>
      <c r="O34063" s="136"/>
      <c r="T34063" s="136"/>
      <c r="W34063" s="136"/>
      <c r="Z34063" s="136"/>
      <c r="AC34063" s="136"/>
    </row>
    <row r="34064" spans="2:29">
      <c r="B34064" s="136"/>
      <c r="E34064" s="136"/>
      <c r="H34064" s="136"/>
      <c r="K34064" s="136"/>
      <c r="O34064" s="136"/>
      <c r="T34064" s="136"/>
      <c r="W34064" s="136"/>
      <c r="Z34064" s="136"/>
      <c r="AC34064" s="136"/>
    </row>
    <row r="34065" spans="2:29">
      <c r="B34065" s="136"/>
      <c r="E34065" s="136"/>
      <c r="H34065" s="136"/>
      <c r="K34065" s="136"/>
      <c r="O34065" s="136"/>
      <c r="T34065" s="136"/>
      <c r="W34065" s="136"/>
      <c r="Z34065" s="136"/>
      <c r="AC34065" s="136"/>
    </row>
    <row r="34066" spans="2:29">
      <c r="B34066" s="136"/>
      <c r="E34066" s="136"/>
      <c r="H34066" s="136"/>
      <c r="K34066" s="136"/>
      <c r="O34066" s="136"/>
      <c r="T34066" s="136"/>
      <c r="W34066" s="136"/>
      <c r="Z34066" s="136"/>
      <c r="AC34066" s="136"/>
    </row>
    <row r="34067" spans="2:29">
      <c r="B34067" s="136"/>
      <c r="E34067" s="136"/>
      <c r="H34067" s="136"/>
      <c r="K34067" s="136"/>
      <c r="O34067" s="136"/>
      <c r="T34067" s="136"/>
      <c r="W34067" s="136"/>
      <c r="Z34067" s="136"/>
      <c r="AC34067" s="136"/>
    </row>
    <row r="34068" spans="2:29">
      <c r="B34068" s="136"/>
      <c r="E34068" s="136"/>
      <c r="H34068" s="136"/>
      <c r="K34068" s="136"/>
      <c r="O34068" s="136"/>
      <c r="T34068" s="136"/>
      <c r="W34068" s="136"/>
      <c r="Z34068" s="136"/>
      <c r="AC34068" s="136"/>
    </row>
    <row r="34069" spans="2:29">
      <c r="B34069" s="136"/>
      <c r="E34069" s="136"/>
      <c r="H34069" s="136"/>
      <c r="K34069" s="136"/>
      <c r="O34069" s="136"/>
      <c r="T34069" s="136"/>
      <c r="W34069" s="136"/>
      <c r="Z34069" s="136"/>
      <c r="AC34069" s="136"/>
    </row>
    <row r="34070" spans="2:29">
      <c r="B34070" s="136"/>
      <c r="E34070" s="136"/>
      <c r="H34070" s="136"/>
      <c r="K34070" s="136"/>
      <c r="O34070" s="136"/>
      <c r="T34070" s="136"/>
      <c r="W34070" s="136"/>
      <c r="Z34070" s="136"/>
      <c r="AC34070" s="136"/>
    </row>
    <row r="34071" spans="2:29">
      <c r="B34071" s="136"/>
      <c r="E34071" s="136"/>
      <c r="H34071" s="136"/>
      <c r="K34071" s="136"/>
      <c r="O34071" s="136"/>
      <c r="T34071" s="136"/>
      <c r="W34071" s="136"/>
      <c r="Z34071" s="136"/>
      <c r="AC34071" s="136"/>
    </row>
    <row r="34072" spans="2:29">
      <c r="B34072" s="136"/>
      <c r="E34072" s="136"/>
      <c r="H34072" s="136"/>
      <c r="K34072" s="136"/>
      <c r="O34072" s="136"/>
      <c r="T34072" s="136"/>
      <c r="W34072" s="136"/>
      <c r="Z34072" s="136"/>
      <c r="AC34072" s="136"/>
    </row>
    <row r="34073" spans="2:29">
      <c r="B34073" s="136"/>
      <c r="E34073" s="136"/>
      <c r="H34073" s="136"/>
      <c r="K34073" s="136"/>
      <c r="O34073" s="136"/>
      <c r="T34073" s="136"/>
      <c r="W34073" s="136"/>
      <c r="Z34073" s="136"/>
      <c r="AC34073" s="136"/>
    </row>
    <row r="34074" spans="2:29">
      <c r="B34074" s="136"/>
      <c r="E34074" s="136"/>
      <c r="H34074" s="136"/>
      <c r="K34074" s="136"/>
      <c r="O34074" s="136"/>
      <c r="T34074" s="136"/>
      <c r="W34074" s="136"/>
      <c r="Z34074" s="136"/>
      <c r="AC34074" s="136"/>
    </row>
    <row r="34075" spans="2:29">
      <c r="B34075" s="136"/>
      <c r="E34075" s="136"/>
      <c r="H34075" s="136"/>
      <c r="K34075" s="136"/>
      <c r="O34075" s="136"/>
      <c r="T34075" s="136"/>
      <c r="W34075" s="136"/>
      <c r="Z34075" s="136"/>
      <c r="AC34075" s="136"/>
    </row>
    <row r="34076" spans="2:29">
      <c r="B34076" s="136"/>
      <c r="E34076" s="136"/>
      <c r="H34076" s="136"/>
      <c r="K34076" s="136"/>
      <c r="O34076" s="136"/>
      <c r="T34076" s="136"/>
      <c r="W34076" s="136"/>
      <c r="Z34076" s="136"/>
      <c r="AC34076" s="136"/>
    </row>
    <row r="34077" spans="2:29">
      <c r="B34077" s="136"/>
      <c r="E34077" s="136"/>
      <c r="H34077" s="136"/>
      <c r="K34077" s="136"/>
      <c r="O34077" s="136"/>
      <c r="T34077" s="136"/>
      <c r="W34077" s="136"/>
      <c r="Z34077" s="136"/>
      <c r="AC34077" s="136"/>
    </row>
    <row r="34078" spans="2:29">
      <c r="B34078" s="136"/>
      <c r="E34078" s="136"/>
      <c r="H34078" s="136"/>
      <c r="K34078" s="136"/>
      <c r="O34078" s="136"/>
      <c r="T34078" s="136"/>
      <c r="W34078" s="136"/>
      <c r="Z34078" s="136"/>
      <c r="AC34078" s="136"/>
    </row>
    <row r="34079" spans="2:29">
      <c r="B34079" s="136"/>
      <c r="E34079" s="136"/>
      <c r="H34079" s="136"/>
      <c r="K34079" s="136"/>
      <c r="O34079" s="136"/>
      <c r="T34079" s="136"/>
      <c r="W34079" s="136"/>
      <c r="Z34079" s="136"/>
      <c r="AC34079" s="136"/>
    </row>
    <row r="34080" spans="2:29">
      <c r="B34080" s="136"/>
      <c r="E34080" s="136"/>
      <c r="H34080" s="136"/>
      <c r="K34080" s="136"/>
      <c r="O34080" s="136"/>
      <c r="T34080" s="136"/>
      <c r="W34080" s="136"/>
      <c r="Z34080" s="136"/>
      <c r="AC34080" s="136"/>
    </row>
    <row r="34081" spans="2:29">
      <c r="B34081" s="136"/>
      <c r="E34081" s="136"/>
      <c r="H34081" s="136"/>
      <c r="K34081" s="136"/>
      <c r="O34081" s="136"/>
      <c r="T34081" s="136"/>
      <c r="W34081" s="136"/>
      <c r="Z34081" s="136"/>
      <c r="AC34081" s="136"/>
    </row>
    <row r="34082" spans="2:29">
      <c r="B34082" s="136"/>
      <c r="E34082" s="136"/>
      <c r="H34082" s="136"/>
      <c r="K34082" s="136"/>
      <c r="O34082" s="136"/>
      <c r="T34082" s="136"/>
      <c r="W34082" s="136"/>
      <c r="Z34082" s="136"/>
      <c r="AC34082" s="136"/>
    </row>
    <row r="34083" spans="2:29">
      <c r="B34083" s="136"/>
      <c r="E34083" s="136"/>
      <c r="H34083" s="136"/>
      <c r="K34083" s="136"/>
      <c r="O34083" s="136"/>
      <c r="T34083" s="136"/>
      <c r="W34083" s="136"/>
      <c r="Z34083" s="136"/>
      <c r="AC34083" s="136"/>
    </row>
    <row r="34084" spans="2:29">
      <c r="B34084" s="136"/>
      <c r="E34084" s="136"/>
      <c r="H34084" s="136"/>
      <c r="K34084" s="136"/>
      <c r="O34084" s="136"/>
      <c r="T34084" s="136"/>
      <c r="W34084" s="136"/>
      <c r="Z34084" s="136"/>
      <c r="AC34084" s="136"/>
    </row>
    <row r="34085" spans="2:29">
      <c r="B34085" s="136"/>
      <c r="E34085" s="136"/>
      <c r="H34085" s="136"/>
      <c r="K34085" s="136"/>
      <c r="O34085" s="136"/>
      <c r="T34085" s="136"/>
      <c r="W34085" s="136"/>
      <c r="Z34085" s="136"/>
      <c r="AC34085" s="136"/>
    </row>
    <row r="34086" spans="2:29">
      <c r="B34086" s="136"/>
      <c r="E34086" s="136"/>
      <c r="H34086" s="136"/>
      <c r="K34086" s="136"/>
      <c r="O34086" s="136"/>
      <c r="T34086" s="136"/>
      <c r="W34086" s="136"/>
      <c r="Z34086" s="136"/>
      <c r="AC34086" s="136"/>
    </row>
    <row r="34087" spans="2:29">
      <c r="B34087" s="136"/>
      <c r="E34087" s="136"/>
      <c r="H34087" s="136"/>
      <c r="K34087" s="136"/>
      <c r="O34087" s="136"/>
      <c r="T34087" s="136"/>
      <c r="W34087" s="136"/>
      <c r="Z34087" s="136"/>
      <c r="AC34087" s="136"/>
    </row>
    <row r="34088" spans="2:29">
      <c r="B34088" s="136"/>
      <c r="E34088" s="136"/>
      <c r="H34088" s="136"/>
      <c r="K34088" s="136"/>
      <c r="O34088" s="136"/>
      <c r="T34088" s="136"/>
      <c r="W34088" s="136"/>
      <c r="Z34088" s="136"/>
      <c r="AC34088" s="136"/>
    </row>
    <row r="34089" spans="2:29">
      <c r="B34089" s="136"/>
      <c r="E34089" s="136"/>
      <c r="H34089" s="136"/>
      <c r="K34089" s="136"/>
      <c r="O34089" s="136"/>
      <c r="T34089" s="136"/>
      <c r="W34089" s="136"/>
      <c r="Z34089" s="136"/>
      <c r="AC34089" s="136"/>
    </row>
    <row r="34090" spans="2:29">
      <c r="B34090" s="136"/>
      <c r="E34090" s="136"/>
      <c r="H34090" s="136"/>
      <c r="K34090" s="136"/>
      <c r="O34090" s="136"/>
      <c r="T34090" s="136"/>
      <c r="W34090" s="136"/>
      <c r="Z34090" s="136"/>
      <c r="AC34090" s="136"/>
    </row>
    <row r="34091" spans="2:29">
      <c r="B34091" s="136"/>
      <c r="E34091" s="136"/>
      <c r="H34091" s="136"/>
      <c r="K34091" s="136"/>
      <c r="O34091" s="136"/>
      <c r="T34091" s="136"/>
      <c r="W34091" s="136"/>
      <c r="Z34091" s="136"/>
      <c r="AC34091" s="136"/>
    </row>
    <row r="34092" spans="2:29">
      <c r="B34092" s="136"/>
      <c r="E34092" s="136"/>
      <c r="H34092" s="136"/>
      <c r="K34092" s="136"/>
      <c r="O34092" s="136"/>
      <c r="T34092" s="136"/>
      <c r="W34092" s="136"/>
      <c r="Z34092" s="136"/>
      <c r="AC34092" s="136"/>
    </row>
    <row r="34093" spans="2:29">
      <c r="B34093" s="136"/>
      <c r="E34093" s="136"/>
      <c r="H34093" s="136"/>
      <c r="K34093" s="136"/>
      <c r="O34093" s="136"/>
      <c r="T34093" s="136"/>
      <c r="W34093" s="136"/>
      <c r="Z34093" s="136"/>
      <c r="AC34093" s="136"/>
    </row>
    <row r="34094" spans="2:29">
      <c r="B34094" s="136"/>
      <c r="E34094" s="136"/>
      <c r="H34094" s="136"/>
      <c r="K34094" s="136"/>
      <c r="O34094" s="136"/>
      <c r="T34094" s="136"/>
      <c r="W34094" s="136"/>
      <c r="Z34094" s="136"/>
      <c r="AC34094" s="136"/>
    </row>
    <row r="34095" spans="2:29">
      <c r="B34095" s="136"/>
      <c r="E34095" s="136"/>
      <c r="H34095" s="136"/>
      <c r="K34095" s="136"/>
      <c r="O34095" s="136"/>
      <c r="T34095" s="136"/>
      <c r="W34095" s="136"/>
      <c r="Z34095" s="136"/>
      <c r="AC34095" s="136"/>
    </row>
    <row r="34096" spans="2:29">
      <c r="B34096" s="136"/>
      <c r="E34096" s="136"/>
      <c r="H34096" s="136"/>
      <c r="K34096" s="136"/>
      <c r="O34096" s="136"/>
      <c r="T34096" s="136"/>
      <c r="W34096" s="136"/>
      <c r="Z34096" s="136"/>
      <c r="AC34096" s="136"/>
    </row>
    <row r="34097" spans="2:29">
      <c r="B34097" s="136"/>
      <c r="E34097" s="136"/>
      <c r="H34097" s="136"/>
      <c r="K34097" s="136"/>
      <c r="O34097" s="136"/>
      <c r="T34097" s="136"/>
      <c r="W34097" s="136"/>
      <c r="Z34097" s="136"/>
      <c r="AC34097" s="136"/>
    </row>
    <row r="34098" spans="2:29">
      <c r="B34098" s="136"/>
      <c r="E34098" s="136"/>
      <c r="H34098" s="136"/>
      <c r="K34098" s="136"/>
      <c r="O34098" s="136"/>
      <c r="T34098" s="136"/>
      <c r="W34098" s="136"/>
      <c r="Z34098" s="136"/>
      <c r="AC34098" s="136"/>
    </row>
    <row r="34099" spans="2:29">
      <c r="B34099" s="136"/>
      <c r="E34099" s="136"/>
      <c r="H34099" s="136"/>
      <c r="K34099" s="136"/>
      <c r="O34099" s="136"/>
      <c r="T34099" s="136"/>
      <c r="W34099" s="136"/>
      <c r="Z34099" s="136"/>
      <c r="AC34099" s="136"/>
    </row>
    <row r="34100" spans="2:29">
      <c r="B34100" s="136"/>
      <c r="E34100" s="136"/>
      <c r="H34100" s="136"/>
      <c r="K34100" s="136"/>
      <c r="O34100" s="136"/>
      <c r="T34100" s="136"/>
      <c r="W34100" s="136"/>
      <c r="Z34100" s="136"/>
      <c r="AC34100" s="136"/>
    </row>
    <row r="34101" spans="2:29">
      <c r="B34101" s="136"/>
      <c r="E34101" s="136"/>
      <c r="H34101" s="136"/>
      <c r="K34101" s="136"/>
      <c r="O34101" s="136"/>
      <c r="T34101" s="136"/>
      <c r="W34101" s="136"/>
      <c r="Z34101" s="136"/>
      <c r="AC34101" s="136"/>
    </row>
    <row r="34102" spans="2:29">
      <c r="B34102" s="136"/>
      <c r="E34102" s="136"/>
      <c r="H34102" s="136"/>
      <c r="K34102" s="136"/>
      <c r="O34102" s="136"/>
      <c r="T34102" s="136"/>
      <c r="W34102" s="136"/>
      <c r="Z34102" s="136"/>
      <c r="AC34102" s="136"/>
    </row>
    <row r="34103" spans="2:29">
      <c r="B34103" s="136"/>
      <c r="E34103" s="136"/>
      <c r="H34103" s="136"/>
      <c r="K34103" s="136"/>
      <c r="O34103" s="136"/>
      <c r="T34103" s="136"/>
      <c r="W34103" s="136"/>
      <c r="Z34103" s="136"/>
      <c r="AC34103" s="136"/>
    </row>
    <row r="34104" spans="2:29">
      <c r="B34104" s="136"/>
      <c r="E34104" s="136"/>
      <c r="H34104" s="136"/>
      <c r="K34104" s="136"/>
      <c r="O34104" s="136"/>
      <c r="T34104" s="136"/>
      <c r="W34104" s="136"/>
      <c r="Z34104" s="136"/>
      <c r="AC34104" s="136"/>
    </row>
    <row r="34105" spans="2:29">
      <c r="B34105" s="136"/>
      <c r="E34105" s="136"/>
      <c r="H34105" s="136"/>
      <c r="K34105" s="136"/>
      <c r="O34105" s="136"/>
      <c r="T34105" s="136"/>
      <c r="W34105" s="136"/>
      <c r="Z34105" s="136"/>
      <c r="AC34105" s="136"/>
    </row>
    <row r="34106" spans="2:29">
      <c r="B34106" s="136"/>
      <c r="E34106" s="136"/>
      <c r="H34106" s="136"/>
      <c r="K34106" s="136"/>
      <c r="O34106" s="136"/>
      <c r="T34106" s="136"/>
      <c r="W34106" s="136"/>
      <c r="Z34106" s="136"/>
      <c r="AC34106" s="136"/>
    </row>
    <row r="34107" spans="2:29">
      <c r="B34107" s="136"/>
      <c r="E34107" s="136"/>
      <c r="H34107" s="136"/>
      <c r="K34107" s="136"/>
      <c r="O34107" s="136"/>
      <c r="T34107" s="136"/>
      <c r="W34107" s="136"/>
      <c r="Z34107" s="136"/>
      <c r="AC34107" s="136"/>
    </row>
    <row r="34108" spans="2:29">
      <c r="B34108" s="136"/>
      <c r="E34108" s="136"/>
      <c r="H34108" s="136"/>
      <c r="K34108" s="136"/>
      <c r="O34108" s="136"/>
      <c r="T34108" s="136"/>
      <c r="W34108" s="136"/>
      <c r="Z34108" s="136"/>
      <c r="AC34108" s="136"/>
    </row>
    <row r="34109" spans="2:29">
      <c r="B34109" s="136"/>
      <c r="E34109" s="136"/>
      <c r="H34109" s="136"/>
      <c r="K34109" s="136"/>
      <c r="O34109" s="136"/>
      <c r="T34109" s="136"/>
      <c r="W34109" s="136"/>
      <c r="Z34109" s="136"/>
      <c r="AC34109" s="136"/>
    </row>
    <row r="34110" spans="2:29">
      <c r="B34110" s="136"/>
      <c r="E34110" s="136"/>
      <c r="H34110" s="136"/>
      <c r="K34110" s="136"/>
      <c r="O34110" s="136"/>
      <c r="T34110" s="136"/>
      <c r="W34110" s="136"/>
      <c r="Z34110" s="136"/>
      <c r="AC34110" s="136"/>
    </row>
    <row r="34111" spans="2:29">
      <c r="B34111" s="136"/>
      <c r="E34111" s="136"/>
      <c r="H34111" s="136"/>
      <c r="K34111" s="136"/>
      <c r="O34111" s="136"/>
      <c r="T34111" s="136"/>
      <c r="W34111" s="136"/>
      <c r="Z34111" s="136"/>
      <c r="AC34111" s="136"/>
    </row>
    <row r="34112" spans="2:29">
      <c r="B34112" s="136"/>
      <c r="E34112" s="136"/>
      <c r="H34112" s="136"/>
      <c r="K34112" s="136"/>
      <c r="O34112" s="136"/>
      <c r="T34112" s="136"/>
      <c r="W34112" s="136"/>
      <c r="Z34112" s="136"/>
      <c r="AC34112" s="136"/>
    </row>
    <row r="34113" spans="2:29">
      <c r="B34113" s="136"/>
      <c r="E34113" s="136"/>
      <c r="H34113" s="136"/>
      <c r="K34113" s="136"/>
      <c r="O34113" s="136"/>
      <c r="T34113" s="136"/>
      <c r="W34113" s="136"/>
      <c r="Z34113" s="136"/>
      <c r="AC34113" s="136"/>
    </row>
    <row r="34114" spans="2:29">
      <c r="B34114" s="136"/>
      <c r="E34114" s="136"/>
      <c r="H34114" s="136"/>
      <c r="K34114" s="136"/>
      <c r="O34114" s="136"/>
      <c r="T34114" s="136"/>
      <c r="W34114" s="136"/>
      <c r="Z34114" s="136"/>
      <c r="AC34114" s="136"/>
    </row>
    <row r="34115" spans="2:29">
      <c r="B34115" s="136"/>
      <c r="E34115" s="136"/>
      <c r="H34115" s="136"/>
      <c r="K34115" s="136"/>
      <c r="O34115" s="136"/>
      <c r="T34115" s="136"/>
      <c r="W34115" s="136"/>
      <c r="Z34115" s="136"/>
      <c r="AC34115" s="136"/>
    </row>
    <row r="34116" spans="2:29">
      <c r="B34116" s="136"/>
      <c r="E34116" s="136"/>
      <c r="H34116" s="136"/>
      <c r="K34116" s="136"/>
      <c r="O34116" s="136"/>
      <c r="T34116" s="136"/>
      <c r="W34116" s="136"/>
      <c r="Z34116" s="136"/>
      <c r="AC34116" s="136"/>
    </row>
    <row r="34117" spans="2:29">
      <c r="B34117" s="136"/>
      <c r="E34117" s="136"/>
      <c r="H34117" s="136"/>
      <c r="K34117" s="136"/>
      <c r="O34117" s="136"/>
      <c r="T34117" s="136"/>
      <c r="W34117" s="136"/>
      <c r="Z34117" s="136"/>
      <c r="AC34117" s="136"/>
    </row>
    <row r="34118" spans="2:29">
      <c r="B34118" s="136"/>
      <c r="E34118" s="136"/>
      <c r="H34118" s="136"/>
      <c r="K34118" s="136"/>
      <c r="O34118" s="136"/>
      <c r="T34118" s="136"/>
      <c r="W34118" s="136"/>
      <c r="Z34118" s="136"/>
      <c r="AC34118" s="136"/>
    </row>
    <row r="34119" spans="2:29">
      <c r="B34119" s="136"/>
      <c r="E34119" s="136"/>
      <c r="H34119" s="136"/>
      <c r="K34119" s="136"/>
      <c r="O34119" s="136"/>
      <c r="T34119" s="136"/>
      <c r="W34119" s="136"/>
      <c r="Z34119" s="136"/>
      <c r="AC34119" s="136"/>
    </row>
    <row r="34120" spans="2:29">
      <c r="B34120" s="136"/>
      <c r="E34120" s="136"/>
      <c r="H34120" s="136"/>
      <c r="K34120" s="136"/>
      <c r="O34120" s="136"/>
      <c r="T34120" s="136"/>
      <c r="W34120" s="136"/>
      <c r="Z34120" s="136"/>
      <c r="AC34120" s="136"/>
    </row>
    <row r="34121" spans="2:29">
      <c r="B34121" s="136"/>
      <c r="E34121" s="136"/>
      <c r="H34121" s="136"/>
      <c r="K34121" s="136"/>
      <c r="O34121" s="136"/>
      <c r="T34121" s="136"/>
      <c r="W34121" s="136"/>
      <c r="Z34121" s="136"/>
      <c r="AC34121" s="136"/>
    </row>
    <row r="34122" spans="2:29">
      <c r="B34122" s="136"/>
      <c r="E34122" s="136"/>
      <c r="H34122" s="136"/>
      <c r="K34122" s="136"/>
      <c r="O34122" s="136"/>
      <c r="T34122" s="136"/>
      <c r="W34122" s="136"/>
      <c r="Z34122" s="136"/>
      <c r="AC34122" s="136"/>
    </row>
    <row r="34123" spans="2:29">
      <c r="B34123" s="136"/>
      <c r="E34123" s="136"/>
      <c r="H34123" s="136"/>
      <c r="K34123" s="136"/>
      <c r="O34123" s="136"/>
      <c r="T34123" s="136"/>
      <c r="W34123" s="136"/>
      <c r="Z34123" s="136"/>
      <c r="AC34123" s="136"/>
    </row>
    <row r="34124" spans="2:29">
      <c r="B34124" s="136"/>
      <c r="E34124" s="136"/>
      <c r="H34124" s="136"/>
      <c r="K34124" s="136"/>
      <c r="O34124" s="136"/>
      <c r="T34124" s="136"/>
      <c r="W34124" s="136"/>
      <c r="Z34124" s="136"/>
      <c r="AC34124" s="136"/>
    </row>
    <row r="34125" spans="2:29">
      <c r="B34125" s="136"/>
      <c r="E34125" s="136"/>
      <c r="H34125" s="136"/>
      <c r="K34125" s="136"/>
      <c r="O34125" s="136"/>
      <c r="T34125" s="136"/>
      <c r="W34125" s="136"/>
      <c r="Z34125" s="136"/>
      <c r="AC34125" s="136"/>
    </row>
    <row r="34126" spans="2:29">
      <c r="B34126" s="136"/>
      <c r="E34126" s="136"/>
      <c r="H34126" s="136"/>
      <c r="K34126" s="136"/>
      <c r="O34126" s="136"/>
      <c r="T34126" s="136"/>
      <c r="W34126" s="136"/>
      <c r="Z34126" s="136"/>
      <c r="AC34126" s="136"/>
    </row>
    <row r="34127" spans="2:29">
      <c r="B34127" s="136"/>
      <c r="E34127" s="136"/>
      <c r="H34127" s="136"/>
      <c r="K34127" s="136"/>
      <c r="O34127" s="136"/>
      <c r="T34127" s="136"/>
      <c r="W34127" s="136"/>
      <c r="Z34127" s="136"/>
      <c r="AC34127" s="136"/>
    </row>
    <row r="34128" spans="2:29">
      <c r="B34128" s="136"/>
      <c r="E34128" s="136"/>
      <c r="H34128" s="136"/>
      <c r="K34128" s="136"/>
      <c r="O34128" s="136"/>
      <c r="T34128" s="136"/>
      <c r="W34128" s="136"/>
      <c r="Z34128" s="136"/>
      <c r="AC34128" s="136"/>
    </row>
    <row r="34129" spans="2:29">
      <c r="B34129" s="136"/>
      <c r="E34129" s="136"/>
      <c r="H34129" s="136"/>
      <c r="K34129" s="136"/>
      <c r="O34129" s="136"/>
      <c r="T34129" s="136"/>
      <c r="W34129" s="136"/>
      <c r="Z34129" s="136"/>
      <c r="AC34129" s="136"/>
    </row>
    <row r="34130" spans="2:29">
      <c r="B34130" s="136"/>
      <c r="E34130" s="136"/>
      <c r="H34130" s="136"/>
      <c r="K34130" s="136"/>
      <c r="O34130" s="136"/>
      <c r="T34130" s="136"/>
      <c r="W34130" s="136"/>
      <c r="Z34130" s="136"/>
      <c r="AC34130" s="136"/>
    </row>
    <row r="34131" spans="2:29">
      <c r="B34131" s="136"/>
      <c r="E34131" s="136"/>
      <c r="H34131" s="136"/>
      <c r="K34131" s="136"/>
      <c r="O34131" s="136"/>
      <c r="T34131" s="136"/>
      <c r="W34131" s="136"/>
      <c r="Z34131" s="136"/>
      <c r="AC34131" s="136"/>
    </row>
    <row r="34132" spans="2:29">
      <c r="B34132" s="136"/>
      <c r="E34132" s="136"/>
      <c r="H34132" s="136"/>
      <c r="K34132" s="136"/>
      <c r="O34132" s="136"/>
      <c r="T34132" s="136"/>
      <c r="W34132" s="136"/>
      <c r="Z34132" s="136"/>
      <c r="AC34132" s="136"/>
    </row>
    <row r="34133" spans="2:29">
      <c r="B34133" s="136"/>
      <c r="E34133" s="136"/>
      <c r="H34133" s="136"/>
      <c r="K34133" s="136"/>
      <c r="O34133" s="136"/>
      <c r="T34133" s="136"/>
      <c r="W34133" s="136"/>
      <c r="Z34133" s="136"/>
      <c r="AC34133" s="136"/>
    </row>
    <row r="34134" spans="2:29">
      <c r="B34134" s="136"/>
      <c r="E34134" s="136"/>
      <c r="H34134" s="136"/>
      <c r="K34134" s="136"/>
      <c r="O34134" s="136"/>
      <c r="T34134" s="136"/>
      <c r="W34134" s="136"/>
      <c r="Z34134" s="136"/>
      <c r="AC34134" s="136"/>
    </row>
    <row r="34135" spans="2:29">
      <c r="B34135" s="136"/>
      <c r="E34135" s="136"/>
      <c r="H34135" s="136"/>
      <c r="K34135" s="136"/>
      <c r="O34135" s="136"/>
      <c r="T34135" s="136"/>
      <c r="W34135" s="136"/>
      <c r="Z34135" s="136"/>
      <c r="AC34135" s="136"/>
    </row>
    <row r="34136" spans="2:29">
      <c r="B34136" s="136"/>
      <c r="E34136" s="136"/>
      <c r="H34136" s="136"/>
      <c r="K34136" s="136"/>
      <c r="O34136" s="136"/>
      <c r="T34136" s="136"/>
      <c r="W34136" s="136"/>
      <c r="Z34136" s="136"/>
      <c r="AC34136" s="136"/>
    </row>
    <row r="34137" spans="2:29">
      <c r="B34137" s="136"/>
      <c r="E34137" s="136"/>
      <c r="H34137" s="136"/>
      <c r="K34137" s="136"/>
      <c r="O34137" s="136"/>
      <c r="T34137" s="136"/>
      <c r="W34137" s="136"/>
      <c r="Z34137" s="136"/>
      <c r="AC34137" s="136"/>
    </row>
    <row r="34138" spans="2:29">
      <c r="B34138" s="136"/>
      <c r="E34138" s="136"/>
      <c r="H34138" s="136"/>
      <c r="K34138" s="136"/>
      <c r="O34138" s="136"/>
      <c r="T34138" s="136"/>
      <c r="W34138" s="136"/>
      <c r="Z34138" s="136"/>
      <c r="AC34138" s="136"/>
    </row>
    <row r="34139" spans="2:29">
      <c r="B34139" s="136"/>
      <c r="E34139" s="136"/>
      <c r="H34139" s="136"/>
      <c r="K34139" s="136"/>
      <c r="O34139" s="136"/>
      <c r="T34139" s="136"/>
      <c r="W34139" s="136"/>
      <c r="Z34139" s="136"/>
      <c r="AC34139" s="136"/>
    </row>
    <row r="34140" spans="2:29">
      <c r="B34140" s="136"/>
      <c r="E34140" s="136"/>
      <c r="H34140" s="136"/>
      <c r="K34140" s="136"/>
      <c r="O34140" s="136"/>
      <c r="T34140" s="136"/>
      <c r="W34140" s="136"/>
      <c r="Z34140" s="136"/>
      <c r="AC34140" s="136"/>
    </row>
    <row r="34141" spans="2:29">
      <c r="B34141" s="136"/>
      <c r="E34141" s="136"/>
      <c r="H34141" s="136"/>
      <c r="K34141" s="136"/>
      <c r="O34141" s="136"/>
      <c r="T34141" s="136"/>
      <c r="W34141" s="136"/>
      <c r="Z34141" s="136"/>
      <c r="AC34141" s="136"/>
    </row>
    <row r="34142" spans="2:29">
      <c r="B34142" s="136"/>
      <c r="E34142" s="136"/>
      <c r="H34142" s="136"/>
      <c r="K34142" s="136"/>
      <c r="O34142" s="136"/>
      <c r="T34142" s="136"/>
      <c r="W34142" s="136"/>
      <c r="Z34142" s="136"/>
      <c r="AC34142" s="136"/>
    </row>
    <row r="34143" spans="2:29">
      <c r="B34143" s="136"/>
      <c r="E34143" s="136"/>
      <c r="H34143" s="136"/>
      <c r="K34143" s="136"/>
      <c r="O34143" s="136"/>
      <c r="T34143" s="136"/>
      <c r="W34143" s="136"/>
      <c r="Z34143" s="136"/>
      <c r="AC34143" s="136"/>
    </row>
    <row r="34144" spans="2:29">
      <c r="B34144" s="136"/>
      <c r="E34144" s="136"/>
      <c r="H34144" s="136"/>
      <c r="K34144" s="136"/>
      <c r="O34144" s="136"/>
      <c r="T34144" s="136"/>
      <c r="W34144" s="136"/>
      <c r="Z34144" s="136"/>
      <c r="AC34144" s="136"/>
    </row>
    <row r="34145" spans="2:29">
      <c r="B34145" s="136"/>
      <c r="E34145" s="136"/>
      <c r="H34145" s="136"/>
      <c r="K34145" s="136"/>
      <c r="O34145" s="136"/>
      <c r="T34145" s="136"/>
      <c r="W34145" s="136"/>
      <c r="Z34145" s="136"/>
      <c r="AC34145" s="136"/>
    </row>
    <row r="34146" spans="2:29">
      <c r="B34146" s="136"/>
      <c r="E34146" s="136"/>
      <c r="H34146" s="136"/>
      <c r="K34146" s="136"/>
      <c r="O34146" s="136"/>
      <c r="T34146" s="136"/>
      <c r="W34146" s="136"/>
      <c r="Z34146" s="136"/>
      <c r="AC34146" s="136"/>
    </row>
    <row r="34147" spans="2:29">
      <c r="B34147" s="136"/>
      <c r="E34147" s="136"/>
      <c r="H34147" s="136"/>
      <c r="K34147" s="136"/>
      <c r="O34147" s="136"/>
      <c r="T34147" s="136"/>
      <c r="W34147" s="136"/>
      <c r="Z34147" s="136"/>
      <c r="AC34147" s="136"/>
    </row>
    <row r="34148" spans="2:29">
      <c r="B34148" s="136"/>
      <c r="E34148" s="136"/>
      <c r="H34148" s="136"/>
      <c r="K34148" s="136"/>
      <c r="O34148" s="136"/>
      <c r="T34148" s="136"/>
      <c r="W34148" s="136"/>
      <c r="Z34148" s="136"/>
      <c r="AC34148" s="136"/>
    </row>
    <row r="34149" spans="2:29">
      <c r="B34149" s="136"/>
      <c r="E34149" s="136"/>
      <c r="H34149" s="136"/>
      <c r="K34149" s="136"/>
      <c r="O34149" s="136"/>
      <c r="T34149" s="136"/>
      <c r="W34149" s="136"/>
      <c r="Z34149" s="136"/>
      <c r="AC34149" s="136"/>
    </row>
    <row r="34150" spans="2:29">
      <c r="B34150" s="136"/>
      <c r="E34150" s="136"/>
      <c r="H34150" s="136"/>
      <c r="K34150" s="136"/>
      <c r="O34150" s="136"/>
      <c r="T34150" s="136"/>
      <c r="W34150" s="136"/>
      <c r="Z34150" s="136"/>
      <c r="AC34150" s="136"/>
    </row>
    <row r="34151" spans="2:29">
      <c r="B34151" s="136"/>
      <c r="E34151" s="136"/>
      <c r="H34151" s="136"/>
      <c r="K34151" s="136"/>
      <c r="O34151" s="136"/>
      <c r="T34151" s="136"/>
      <c r="W34151" s="136"/>
      <c r="Z34151" s="136"/>
      <c r="AC34151" s="136"/>
    </row>
    <row r="34152" spans="2:29">
      <c r="B34152" s="136"/>
      <c r="E34152" s="136"/>
      <c r="H34152" s="136"/>
      <c r="K34152" s="136"/>
      <c r="O34152" s="136"/>
      <c r="T34152" s="136"/>
      <c r="W34152" s="136"/>
      <c r="Z34152" s="136"/>
      <c r="AC34152" s="136"/>
    </row>
    <row r="34153" spans="2:29">
      <c r="B34153" s="136"/>
      <c r="E34153" s="136"/>
      <c r="H34153" s="136"/>
      <c r="K34153" s="136"/>
      <c r="O34153" s="136"/>
      <c r="T34153" s="136"/>
      <c r="W34153" s="136"/>
      <c r="Z34153" s="136"/>
      <c r="AC34153" s="136"/>
    </row>
    <row r="34154" spans="2:29">
      <c r="B34154" s="136"/>
      <c r="E34154" s="136"/>
      <c r="H34154" s="136"/>
      <c r="K34154" s="136"/>
      <c r="O34154" s="136"/>
      <c r="T34154" s="136"/>
      <c r="W34154" s="136"/>
      <c r="Z34154" s="136"/>
      <c r="AC34154" s="136"/>
    </row>
    <row r="34155" spans="2:29">
      <c r="B34155" s="136"/>
      <c r="E34155" s="136"/>
      <c r="H34155" s="136"/>
      <c r="K34155" s="136"/>
      <c r="O34155" s="136"/>
      <c r="T34155" s="136"/>
      <c r="W34155" s="136"/>
      <c r="Z34155" s="136"/>
      <c r="AC34155" s="136"/>
    </row>
    <row r="34156" spans="2:29">
      <c r="B34156" s="136"/>
      <c r="E34156" s="136"/>
      <c r="H34156" s="136"/>
      <c r="K34156" s="136"/>
      <c r="O34156" s="136"/>
      <c r="T34156" s="136"/>
      <c r="W34156" s="136"/>
      <c r="Z34156" s="136"/>
      <c r="AC34156" s="136"/>
    </row>
    <row r="34157" spans="2:29">
      <c r="B34157" s="136"/>
      <c r="E34157" s="136"/>
      <c r="H34157" s="136"/>
      <c r="K34157" s="136"/>
      <c r="O34157" s="136"/>
      <c r="T34157" s="136"/>
      <c r="W34157" s="136"/>
      <c r="Z34157" s="136"/>
      <c r="AC34157" s="136"/>
    </row>
    <row r="34158" spans="2:29">
      <c r="B34158" s="136"/>
      <c r="E34158" s="136"/>
      <c r="H34158" s="136"/>
      <c r="K34158" s="136"/>
      <c r="O34158" s="136"/>
      <c r="T34158" s="136"/>
      <c r="W34158" s="136"/>
      <c r="Z34158" s="136"/>
      <c r="AC34158" s="136"/>
    </row>
    <row r="34159" spans="2:29">
      <c r="B34159" s="136"/>
      <c r="E34159" s="136"/>
      <c r="H34159" s="136"/>
      <c r="K34159" s="136"/>
      <c r="O34159" s="136"/>
      <c r="T34159" s="136"/>
      <c r="W34159" s="136"/>
      <c r="Z34159" s="136"/>
      <c r="AC34159" s="136"/>
    </row>
    <row r="34160" spans="2:29">
      <c r="B34160" s="136"/>
      <c r="E34160" s="136"/>
      <c r="H34160" s="136"/>
      <c r="K34160" s="136"/>
      <c r="O34160" s="136"/>
      <c r="T34160" s="136"/>
      <c r="W34160" s="136"/>
      <c r="Z34160" s="136"/>
      <c r="AC34160" s="136"/>
    </row>
    <row r="34161" spans="2:29">
      <c r="B34161" s="136"/>
      <c r="E34161" s="136"/>
      <c r="H34161" s="136"/>
      <c r="K34161" s="136"/>
      <c r="O34161" s="136"/>
      <c r="T34161" s="136"/>
      <c r="W34161" s="136"/>
      <c r="Z34161" s="136"/>
      <c r="AC34161" s="136"/>
    </row>
    <row r="34162" spans="2:29">
      <c r="B34162" s="136"/>
      <c r="E34162" s="136"/>
      <c r="H34162" s="136"/>
      <c r="K34162" s="136"/>
      <c r="O34162" s="136"/>
      <c r="T34162" s="136"/>
      <c r="W34162" s="136"/>
      <c r="Z34162" s="136"/>
      <c r="AC34162" s="136"/>
    </row>
    <row r="34163" spans="2:29">
      <c r="B34163" s="136"/>
      <c r="E34163" s="136"/>
      <c r="H34163" s="136"/>
      <c r="K34163" s="136"/>
      <c r="O34163" s="136"/>
      <c r="T34163" s="136"/>
      <c r="W34163" s="136"/>
      <c r="Z34163" s="136"/>
      <c r="AC34163" s="136"/>
    </row>
    <row r="34164" spans="2:29">
      <c r="B34164" s="136"/>
      <c r="E34164" s="136"/>
      <c r="H34164" s="136"/>
      <c r="K34164" s="136"/>
      <c r="O34164" s="136"/>
      <c r="T34164" s="136"/>
      <c r="W34164" s="136"/>
      <c r="Z34164" s="136"/>
      <c r="AC34164" s="136"/>
    </row>
    <row r="34165" spans="2:29">
      <c r="B34165" s="136"/>
      <c r="E34165" s="136"/>
      <c r="H34165" s="136"/>
      <c r="K34165" s="136"/>
      <c r="O34165" s="136"/>
      <c r="T34165" s="136"/>
      <c r="W34165" s="136"/>
      <c r="Z34165" s="136"/>
      <c r="AC34165" s="136"/>
    </row>
    <row r="34166" spans="2:29">
      <c r="B34166" s="136"/>
      <c r="E34166" s="136"/>
      <c r="H34166" s="136"/>
      <c r="K34166" s="136"/>
      <c r="O34166" s="136"/>
      <c r="T34166" s="136"/>
      <c r="W34166" s="136"/>
      <c r="Z34166" s="136"/>
      <c r="AC34166" s="136"/>
    </row>
    <row r="34167" spans="2:29">
      <c r="B34167" s="136"/>
      <c r="E34167" s="136"/>
      <c r="H34167" s="136"/>
      <c r="K34167" s="136"/>
      <c r="O34167" s="136"/>
      <c r="T34167" s="136"/>
      <c r="W34167" s="136"/>
      <c r="Z34167" s="136"/>
      <c r="AC34167" s="136"/>
    </row>
    <row r="34168" spans="2:29">
      <c r="B34168" s="136"/>
      <c r="E34168" s="136"/>
      <c r="H34168" s="136"/>
      <c r="K34168" s="136"/>
      <c r="O34168" s="136"/>
      <c r="T34168" s="136"/>
      <c r="W34168" s="136"/>
      <c r="Z34168" s="136"/>
      <c r="AC34168" s="136"/>
    </row>
    <row r="34169" spans="2:29">
      <c r="B34169" s="136"/>
      <c r="E34169" s="136"/>
      <c r="H34169" s="136"/>
      <c r="K34169" s="136"/>
      <c r="O34169" s="136"/>
      <c r="T34169" s="136"/>
      <c r="W34169" s="136"/>
      <c r="Z34169" s="136"/>
      <c r="AC34169" s="136"/>
    </row>
    <row r="34170" spans="2:29">
      <c r="B34170" s="136"/>
      <c r="E34170" s="136"/>
      <c r="H34170" s="136"/>
      <c r="K34170" s="136"/>
      <c r="O34170" s="136"/>
      <c r="T34170" s="136"/>
      <c r="W34170" s="136"/>
      <c r="Z34170" s="136"/>
      <c r="AC34170" s="136"/>
    </row>
    <row r="34171" spans="2:29">
      <c r="B34171" s="136"/>
      <c r="E34171" s="136"/>
      <c r="H34171" s="136"/>
      <c r="K34171" s="136"/>
      <c r="O34171" s="136"/>
      <c r="T34171" s="136"/>
      <c r="W34171" s="136"/>
      <c r="Z34171" s="136"/>
      <c r="AC34171" s="136"/>
    </row>
    <row r="34172" spans="2:29">
      <c r="B34172" s="136"/>
      <c r="E34172" s="136"/>
      <c r="H34172" s="136"/>
      <c r="K34172" s="136"/>
      <c r="O34172" s="136"/>
      <c r="T34172" s="136"/>
      <c r="W34172" s="136"/>
      <c r="Z34172" s="136"/>
      <c r="AC34172" s="136"/>
    </row>
    <row r="34173" spans="2:29">
      <c r="B34173" s="136"/>
      <c r="E34173" s="136"/>
      <c r="H34173" s="136"/>
      <c r="K34173" s="136"/>
      <c r="O34173" s="136"/>
      <c r="T34173" s="136"/>
      <c r="W34173" s="136"/>
      <c r="Z34173" s="136"/>
      <c r="AC34173" s="136"/>
    </row>
    <row r="34174" spans="2:29">
      <c r="B34174" s="136"/>
      <c r="E34174" s="136"/>
      <c r="H34174" s="136"/>
      <c r="K34174" s="136"/>
      <c r="O34174" s="136"/>
      <c r="T34174" s="136"/>
      <c r="W34174" s="136"/>
      <c r="Z34174" s="136"/>
      <c r="AC34174" s="136"/>
    </row>
    <row r="34175" spans="2:29">
      <c r="B34175" s="136"/>
      <c r="E34175" s="136"/>
      <c r="H34175" s="136"/>
      <c r="K34175" s="136"/>
      <c r="O34175" s="136"/>
      <c r="T34175" s="136"/>
      <c r="W34175" s="136"/>
      <c r="Z34175" s="136"/>
      <c r="AC34175" s="136"/>
    </row>
    <row r="34176" spans="2:29">
      <c r="B34176" s="136"/>
      <c r="E34176" s="136"/>
      <c r="H34176" s="136"/>
      <c r="K34176" s="136"/>
      <c r="O34176" s="136"/>
      <c r="T34176" s="136"/>
      <c r="W34176" s="136"/>
      <c r="Z34176" s="136"/>
      <c r="AC34176" s="136"/>
    </row>
    <row r="34177" spans="2:29">
      <c r="B34177" s="136"/>
      <c r="E34177" s="136"/>
      <c r="H34177" s="136"/>
      <c r="K34177" s="136"/>
      <c r="O34177" s="136"/>
      <c r="T34177" s="136"/>
      <c r="W34177" s="136"/>
      <c r="Z34177" s="136"/>
      <c r="AC34177" s="136"/>
    </row>
    <row r="34178" spans="2:29">
      <c r="B34178" s="136"/>
      <c r="E34178" s="136"/>
      <c r="H34178" s="136"/>
      <c r="K34178" s="136"/>
      <c r="O34178" s="136"/>
      <c r="T34178" s="136"/>
      <c r="W34178" s="136"/>
      <c r="Z34178" s="136"/>
      <c r="AC34178" s="136"/>
    </row>
    <row r="34179" spans="2:29">
      <c r="B34179" s="136"/>
      <c r="E34179" s="136"/>
      <c r="H34179" s="136"/>
      <c r="K34179" s="136"/>
      <c r="O34179" s="136"/>
      <c r="T34179" s="136"/>
      <c r="W34179" s="136"/>
      <c r="Z34179" s="136"/>
      <c r="AC34179" s="136"/>
    </row>
    <row r="34180" spans="2:29">
      <c r="B34180" s="136"/>
      <c r="E34180" s="136"/>
      <c r="H34180" s="136"/>
      <c r="K34180" s="136"/>
      <c r="O34180" s="136"/>
      <c r="T34180" s="136"/>
      <c r="W34180" s="136"/>
      <c r="Z34180" s="136"/>
      <c r="AC34180" s="136"/>
    </row>
    <row r="34181" spans="2:29">
      <c r="B34181" s="136"/>
      <c r="E34181" s="136"/>
      <c r="H34181" s="136"/>
      <c r="K34181" s="136"/>
      <c r="O34181" s="136"/>
      <c r="T34181" s="136"/>
      <c r="W34181" s="136"/>
      <c r="Z34181" s="136"/>
      <c r="AC34181" s="136"/>
    </row>
    <row r="34182" spans="2:29">
      <c r="B34182" s="136"/>
      <c r="E34182" s="136"/>
      <c r="H34182" s="136"/>
      <c r="K34182" s="136"/>
      <c r="O34182" s="136"/>
      <c r="T34182" s="136"/>
      <c r="W34182" s="136"/>
      <c r="Z34182" s="136"/>
      <c r="AC34182" s="136"/>
    </row>
    <row r="34183" spans="2:29">
      <c r="B34183" s="136"/>
      <c r="E34183" s="136"/>
      <c r="H34183" s="136"/>
      <c r="K34183" s="136"/>
      <c r="O34183" s="136"/>
      <c r="T34183" s="136"/>
      <c r="W34183" s="136"/>
      <c r="Z34183" s="136"/>
      <c r="AC34183" s="136"/>
    </row>
    <row r="34184" spans="2:29">
      <c r="B34184" s="136"/>
      <c r="E34184" s="136"/>
      <c r="H34184" s="136"/>
      <c r="K34184" s="136"/>
      <c r="O34184" s="136"/>
      <c r="T34184" s="136"/>
      <c r="W34184" s="136"/>
      <c r="Z34184" s="136"/>
      <c r="AC34184" s="136"/>
    </row>
    <row r="34185" spans="2:29">
      <c r="B34185" s="136"/>
      <c r="E34185" s="136"/>
      <c r="H34185" s="136"/>
      <c r="K34185" s="136"/>
      <c r="O34185" s="136"/>
      <c r="T34185" s="136"/>
      <c r="W34185" s="136"/>
      <c r="Z34185" s="136"/>
      <c r="AC34185" s="136"/>
    </row>
    <row r="34186" spans="2:29">
      <c r="B34186" s="136"/>
      <c r="E34186" s="136"/>
      <c r="H34186" s="136"/>
      <c r="K34186" s="136"/>
      <c r="O34186" s="136"/>
      <c r="T34186" s="136"/>
      <c r="W34186" s="136"/>
      <c r="Z34186" s="136"/>
      <c r="AC34186" s="136"/>
    </row>
    <row r="34187" spans="2:29">
      <c r="B34187" s="136"/>
      <c r="E34187" s="136"/>
      <c r="H34187" s="136"/>
      <c r="K34187" s="136"/>
      <c r="O34187" s="136"/>
      <c r="T34187" s="136"/>
      <c r="W34187" s="136"/>
      <c r="Z34187" s="136"/>
      <c r="AC34187" s="136"/>
    </row>
    <row r="34188" spans="2:29">
      <c r="B34188" s="136"/>
      <c r="E34188" s="136"/>
      <c r="H34188" s="136"/>
      <c r="K34188" s="136"/>
      <c r="O34188" s="136"/>
      <c r="T34188" s="136"/>
      <c r="W34188" s="136"/>
      <c r="Z34188" s="136"/>
      <c r="AC34188" s="136"/>
    </row>
    <row r="34189" spans="2:29">
      <c r="B34189" s="136"/>
      <c r="E34189" s="136"/>
      <c r="H34189" s="136"/>
      <c r="K34189" s="136"/>
      <c r="O34189" s="136"/>
      <c r="T34189" s="136"/>
      <c r="W34189" s="136"/>
      <c r="Z34189" s="136"/>
      <c r="AC34189" s="136"/>
    </row>
    <row r="34190" spans="2:29">
      <c r="B34190" s="136"/>
      <c r="E34190" s="136"/>
      <c r="H34190" s="136"/>
      <c r="K34190" s="136"/>
      <c r="O34190" s="136"/>
      <c r="T34190" s="136"/>
      <c r="W34190" s="136"/>
      <c r="Z34190" s="136"/>
      <c r="AC34190" s="136"/>
    </row>
    <row r="34191" spans="2:29">
      <c r="B34191" s="136"/>
      <c r="E34191" s="136"/>
      <c r="H34191" s="136"/>
      <c r="K34191" s="136"/>
      <c r="O34191" s="136"/>
      <c r="T34191" s="136"/>
      <c r="W34191" s="136"/>
      <c r="Z34191" s="136"/>
      <c r="AC34191" s="136"/>
    </row>
    <row r="34192" spans="2:29">
      <c r="B34192" s="136"/>
      <c r="E34192" s="136"/>
      <c r="H34192" s="136"/>
      <c r="K34192" s="136"/>
      <c r="O34192" s="136"/>
      <c r="T34192" s="136"/>
      <c r="W34192" s="136"/>
      <c r="Z34192" s="136"/>
      <c r="AC34192" s="136"/>
    </row>
    <row r="34193" spans="2:29">
      <c r="B34193" s="136"/>
      <c r="E34193" s="136"/>
      <c r="H34193" s="136"/>
      <c r="K34193" s="136"/>
      <c r="O34193" s="136"/>
      <c r="T34193" s="136"/>
      <c r="W34193" s="136"/>
      <c r="Z34193" s="136"/>
      <c r="AC34193" s="136"/>
    </row>
    <row r="34194" spans="2:29">
      <c r="B34194" s="136"/>
      <c r="E34194" s="136"/>
      <c r="H34194" s="136"/>
      <c r="K34194" s="136"/>
      <c r="O34194" s="136"/>
      <c r="T34194" s="136"/>
      <c r="W34194" s="136"/>
      <c r="Z34194" s="136"/>
      <c r="AC34194" s="136"/>
    </row>
    <row r="34195" spans="2:29">
      <c r="B34195" s="136"/>
      <c r="E34195" s="136"/>
      <c r="H34195" s="136"/>
      <c r="K34195" s="136"/>
      <c r="O34195" s="136"/>
      <c r="T34195" s="136"/>
      <c r="W34195" s="136"/>
      <c r="Z34195" s="136"/>
      <c r="AC34195" s="136"/>
    </row>
    <row r="34196" spans="2:29">
      <c r="B34196" s="136"/>
      <c r="E34196" s="136"/>
      <c r="H34196" s="136"/>
      <c r="K34196" s="136"/>
      <c r="O34196" s="136"/>
      <c r="T34196" s="136"/>
      <c r="W34196" s="136"/>
      <c r="Z34196" s="136"/>
      <c r="AC34196" s="136"/>
    </row>
    <row r="34197" spans="2:29">
      <c r="B34197" s="136"/>
      <c r="E34197" s="136"/>
      <c r="H34197" s="136"/>
      <c r="K34197" s="136"/>
      <c r="O34197" s="136"/>
      <c r="T34197" s="136"/>
      <c r="W34197" s="136"/>
      <c r="Z34197" s="136"/>
      <c r="AC34197" s="136"/>
    </row>
    <row r="34198" spans="2:29">
      <c r="B34198" s="136"/>
      <c r="E34198" s="136"/>
      <c r="H34198" s="136"/>
      <c r="K34198" s="136"/>
      <c r="O34198" s="136"/>
      <c r="T34198" s="136"/>
      <c r="W34198" s="136"/>
      <c r="Z34198" s="136"/>
      <c r="AC34198" s="136"/>
    </row>
    <row r="34199" spans="2:29">
      <c r="B34199" s="136"/>
      <c r="E34199" s="136"/>
      <c r="H34199" s="136"/>
      <c r="K34199" s="136"/>
      <c r="O34199" s="136"/>
      <c r="T34199" s="136"/>
      <c r="W34199" s="136"/>
      <c r="Z34199" s="136"/>
      <c r="AC34199" s="136"/>
    </row>
    <row r="34200" spans="2:29">
      <c r="B34200" s="136"/>
      <c r="E34200" s="136"/>
      <c r="H34200" s="136"/>
      <c r="K34200" s="136"/>
      <c r="O34200" s="136"/>
      <c r="T34200" s="136"/>
      <c r="W34200" s="136"/>
      <c r="Z34200" s="136"/>
      <c r="AC34200" s="136"/>
    </row>
    <row r="34201" spans="2:29">
      <c r="B34201" s="136"/>
      <c r="E34201" s="136"/>
      <c r="H34201" s="136"/>
      <c r="K34201" s="136"/>
      <c r="O34201" s="136"/>
      <c r="T34201" s="136"/>
      <c r="W34201" s="136"/>
      <c r="Z34201" s="136"/>
      <c r="AC34201" s="136"/>
    </row>
    <row r="34202" spans="2:29">
      <c r="B34202" s="136"/>
      <c r="E34202" s="136"/>
      <c r="H34202" s="136"/>
      <c r="K34202" s="136"/>
      <c r="O34202" s="136"/>
      <c r="T34202" s="136"/>
      <c r="W34202" s="136"/>
      <c r="Z34202" s="136"/>
      <c r="AC34202" s="136"/>
    </row>
    <row r="34203" spans="2:29">
      <c r="B34203" s="136"/>
      <c r="E34203" s="136"/>
      <c r="H34203" s="136"/>
      <c r="K34203" s="136"/>
      <c r="O34203" s="136"/>
      <c r="T34203" s="136"/>
      <c r="W34203" s="136"/>
      <c r="Z34203" s="136"/>
      <c r="AC34203" s="136"/>
    </row>
    <row r="34204" spans="2:29">
      <c r="B34204" s="136"/>
      <c r="E34204" s="136"/>
      <c r="H34204" s="136"/>
      <c r="K34204" s="136"/>
      <c r="O34204" s="136"/>
      <c r="T34204" s="136"/>
      <c r="W34204" s="136"/>
      <c r="Z34204" s="136"/>
      <c r="AC34204" s="136"/>
    </row>
    <row r="34205" spans="2:29">
      <c r="B34205" s="136"/>
      <c r="E34205" s="136"/>
      <c r="H34205" s="136"/>
      <c r="K34205" s="136"/>
      <c r="O34205" s="136"/>
      <c r="T34205" s="136"/>
      <c r="W34205" s="136"/>
      <c r="Z34205" s="136"/>
      <c r="AC34205" s="136"/>
    </row>
    <row r="34206" spans="2:29">
      <c r="B34206" s="136"/>
      <c r="E34206" s="136"/>
      <c r="H34206" s="136"/>
      <c r="K34206" s="136"/>
      <c r="O34206" s="136"/>
      <c r="T34206" s="136"/>
      <c r="W34206" s="136"/>
      <c r="Z34206" s="136"/>
      <c r="AC34206" s="136"/>
    </row>
    <row r="34207" spans="2:29">
      <c r="B34207" s="136"/>
      <c r="E34207" s="136"/>
      <c r="H34207" s="136"/>
      <c r="K34207" s="136"/>
      <c r="O34207" s="136"/>
      <c r="T34207" s="136"/>
      <c r="W34207" s="136"/>
      <c r="Z34207" s="136"/>
      <c r="AC34207" s="136"/>
    </row>
    <row r="34208" spans="2:29">
      <c r="B34208" s="136"/>
      <c r="E34208" s="136"/>
      <c r="H34208" s="136"/>
      <c r="K34208" s="136"/>
      <c r="O34208" s="136"/>
      <c r="T34208" s="136"/>
      <c r="W34208" s="136"/>
      <c r="Z34208" s="136"/>
      <c r="AC34208" s="136"/>
    </row>
    <row r="34209" spans="2:29">
      <c r="B34209" s="136"/>
      <c r="E34209" s="136"/>
      <c r="H34209" s="136"/>
      <c r="K34209" s="136"/>
      <c r="O34209" s="136"/>
      <c r="T34209" s="136"/>
      <c r="W34209" s="136"/>
      <c r="Z34209" s="136"/>
      <c r="AC34209" s="136"/>
    </row>
    <row r="34210" spans="2:29">
      <c r="B34210" s="136"/>
      <c r="E34210" s="136"/>
      <c r="H34210" s="136"/>
      <c r="K34210" s="136"/>
      <c r="O34210" s="136"/>
      <c r="T34210" s="136"/>
      <c r="W34210" s="136"/>
      <c r="Z34210" s="136"/>
      <c r="AC34210" s="136"/>
    </row>
    <row r="34211" spans="2:29">
      <c r="B34211" s="136"/>
      <c r="E34211" s="136"/>
      <c r="H34211" s="136"/>
      <c r="K34211" s="136"/>
      <c r="O34211" s="136"/>
      <c r="T34211" s="136"/>
      <c r="W34211" s="136"/>
      <c r="Z34211" s="136"/>
      <c r="AC34211" s="136"/>
    </row>
    <row r="34212" spans="2:29">
      <c r="B34212" s="136"/>
      <c r="E34212" s="136"/>
      <c r="H34212" s="136"/>
      <c r="K34212" s="136"/>
      <c r="O34212" s="136"/>
      <c r="T34212" s="136"/>
      <c r="W34212" s="136"/>
      <c r="Z34212" s="136"/>
      <c r="AC34212" s="136"/>
    </row>
    <row r="34213" spans="2:29">
      <c r="B34213" s="136"/>
      <c r="E34213" s="136"/>
      <c r="H34213" s="136"/>
      <c r="K34213" s="136"/>
      <c r="O34213" s="136"/>
      <c r="T34213" s="136"/>
      <c r="W34213" s="136"/>
      <c r="Z34213" s="136"/>
      <c r="AC34213" s="136"/>
    </row>
    <row r="34214" spans="2:29">
      <c r="B34214" s="136"/>
      <c r="E34214" s="136"/>
      <c r="H34214" s="136"/>
      <c r="K34214" s="136"/>
      <c r="O34214" s="136"/>
      <c r="T34214" s="136"/>
      <c r="W34214" s="136"/>
      <c r="Z34214" s="136"/>
      <c r="AC34214" s="136"/>
    </row>
    <row r="34215" spans="2:29">
      <c r="B34215" s="136"/>
      <c r="E34215" s="136"/>
      <c r="H34215" s="136"/>
      <c r="K34215" s="136"/>
      <c r="O34215" s="136"/>
      <c r="T34215" s="136"/>
      <c r="W34215" s="136"/>
      <c r="Z34215" s="136"/>
      <c r="AC34215" s="136"/>
    </row>
    <row r="34216" spans="2:29">
      <c r="B34216" s="136"/>
      <c r="E34216" s="136"/>
      <c r="H34216" s="136"/>
      <c r="K34216" s="136"/>
      <c r="O34216" s="136"/>
      <c r="T34216" s="136"/>
      <c r="W34216" s="136"/>
      <c r="Z34216" s="136"/>
      <c r="AC34216" s="136"/>
    </row>
    <row r="34217" spans="2:29">
      <c r="B34217" s="136"/>
      <c r="E34217" s="136"/>
      <c r="H34217" s="136"/>
      <c r="K34217" s="136"/>
      <c r="O34217" s="136"/>
      <c r="T34217" s="136"/>
      <c r="W34217" s="136"/>
      <c r="Z34217" s="136"/>
      <c r="AC34217" s="136"/>
    </row>
    <row r="34218" spans="2:29">
      <c r="B34218" s="136"/>
      <c r="E34218" s="136"/>
      <c r="H34218" s="136"/>
      <c r="K34218" s="136"/>
      <c r="O34218" s="136"/>
      <c r="T34218" s="136"/>
      <c r="W34218" s="136"/>
      <c r="Z34218" s="136"/>
      <c r="AC34218" s="136"/>
    </row>
    <row r="34219" spans="2:29">
      <c r="B34219" s="136"/>
      <c r="E34219" s="136"/>
      <c r="H34219" s="136"/>
      <c r="K34219" s="136"/>
      <c r="O34219" s="136"/>
      <c r="T34219" s="136"/>
      <c r="W34219" s="136"/>
      <c r="Z34219" s="136"/>
      <c r="AC34219" s="136"/>
    </row>
    <row r="34220" spans="2:29">
      <c r="B34220" s="136"/>
      <c r="E34220" s="136"/>
      <c r="H34220" s="136"/>
      <c r="K34220" s="136"/>
      <c r="O34220" s="136"/>
      <c r="T34220" s="136"/>
      <c r="W34220" s="136"/>
      <c r="Z34220" s="136"/>
      <c r="AC34220" s="136"/>
    </row>
    <row r="34221" spans="2:29">
      <c r="B34221" s="136"/>
      <c r="E34221" s="136"/>
      <c r="H34221" s="136"/>
      <c r="K34221" s="136"/>
      <c r="O34221" s="136"/>
      <c r="T34221" s="136"/>
      <c r="W34221" s="136"/>
      <c r="Z34221" s="136"/>
      <c r="AC34221" s="136"/>
    </row>
    <row r="34222" spans="2:29">
      <c r="B34222" s="136"/>
      <c r="E34222" s="136"/>
      <c r="H34222" s="136"/>
      <c r="K34222" s="136"/>
      <c r="O34222" s="136"/>
      <c r="T34222" s="136"/>
      <c r="W34222" s="136"/>
      <c r="Z34222" s="136"/>
      <c r="AC34222" s="136"/>
    </row>
    <row r="34223" spans="2:29">
      <c r="B34223" s="136"/>
      <c r="E34223" s="136"/>
      <c r="H34223" s="136"/>
      <c r="K34223" s="136"/>
      <c r="O34223" s="136"/>
      <c r="T34223" s="136"/>
      <c r="W34223" s="136"/>
      <c r="Z34223" s="136"/>
      <c r="AC34223" s="136"/>
    </row>
    <row r="34224" spans="2:29">
      <c r="B34224" s="136"/>
      <c r="E34224" s="136"/>
      <c r="H34224" s="136"/>
      <c r="K34224" s="136"/>
      <c r="O34224" s="136"/>
      <c r="T34224" s="136"/>
      <c r="W34224" s="136"/>
      <c r="Z34224" s="136"/>
      <c r="AC34224" s="136"/>
    </row>
    <row r="34225" spans="2:29">
      <c r="B34225" s="136"/>
      <c r="E34225" s="136"/>
      <c r="H34225" s="136"/>
      <c r="K34225" s="136"/>
      <c r="O34225" s="136"/>
      <c r="T34225" s="136"/>
      <c r="W34225" s="136"/>
      <c r="Z34225" s="136"/>
      <c r="AC34225" s="136"/>
    </row>
    <row r="34226" spans="2:29">
      <c r="B34226" s="136"/>
      <c r="E34226" s="136"/>
      <c r="H34226" s="136"/>
      <c r="K34226" s="136"/>
      <c r="O34226" s="136"/>
      <c r="T34226" s="136"/>
      <c r="W34226" s="136"/>
      <c r="Z34226" s="136"/>
      <c r="AC34226" s="136"/>
    </row>
    <row r="34227" spans="2:29">
      <c r="B34227" s="136"/>
      <c r="E34227" s="136"/>
      <c r="H34227" s="136"/>
      <c r="K34227" s="136"/>
      <c r="O34227" s="136"/>
      <c r="T34227" s="136"/>
      <c r="W34227" s="136"/>
      <c r="Z34227" s="136"/>
      <c r="AC34227" s="136"/>
    </row>
    <row r="34228" spans="2:29">
      <c r="B34228" s="136"/>
      <c r="E34228" s="136"/>
      <c r="H34228" s="136"/>
      <c r="K34228" s="136"/>
      <c r="O34228" s="136"/>
      <c r="T34228" s="136"/>
      <c r="W34228" s="136"/>
      <c r="Z34228" s="136"/>
      <c r="AC34228" s="136"/>
    </row>
    <row r="34229" spans="2:29">
      <c r="B34229" s="136"/>
      <c r="E34229" s="136"/>
      <c r="H34229" s="136"/>
      <c r="K34229" s="136"/>
      <c r="O34229" s="136"/>
      <c r="T34229" s="136"/>
      <c r="W34229" s="136"/>
      <c r="Z34229" s="136"/>
      <c r="AC34229" s="136"/>
    </row>
    <row r="34230" spans="2:29">
      <c r="B34230" s="136"/>
      <c r="E34230" s="136"/>
      <c r="H34230" s="136"/>
      <c r="K34230" s="136"/>
      <c r="O34230" s="136"/>
      <c r="T34230" s="136"/>
      <c r="W34230" s="136"/>
      <c r="Z34230" s="136"/>
      <c r="AC34230" s="136"/>
    </row>
    <row r="34231" spans="2:29">
      <c r="B34231" s="136"/>
      <c r="E34231" s="136"/>
      <c r="H34231" s="136"/>
      <c r="K34231" s="136"/>
      <c r="O34231" s="136"/>
      <c r="T34231" s="136"/>
      <c r="W34231" s="136"/>
      <c r="Z34231" s="136"/>
      <c r="AC34231" s="136"/>
    </row>
    <row r="34232" spans="2:29">
      <c r="B34232" s="136"/>
      <c r="E34232" s="136"/>
      <c r="H34232" s="136"/>
      <c r="K34232" s="136"/>
      <c r="O34232" s="136"/>
      <c r="T34232" s="136"/>
      <c r="W34232" s="136"/>
      <c r="Z34232" s="136"/>
      <c r="AC34232" s="136"/>
    </row>
    <row r="34233" spans="2:29">
      <c r="B34233" s="136"/>
      <c r="E34233" s="136"/>
      <c r="H34233" s="136"/>
      <c r="K34233" s="136"/>
      <c r="O34233" s="136"/>
      <c r="T34233" s="136"/>
      <c r="W34233" s="136"/>
      <c r="Z34233" s="136"/>
      <c r="AC34233" s="136"/>
    </row>
    <row r="34234" spans="2:29">
      <c r="B34234" s="136"/>
      <c r="E34234" s="136"/>
      <c r="H34234" s="136"/>
      <c r="K34234" s="136"/>
      <c r="O34234" s="136"/>
      <c r="T34234" s="136"/>
      <c r="W34234" s="136"/>
      <c r="Z34234" s="136"/>
      <c r="AC34234" s="136"/>
    </row>
    <row r="34235" spans="2:29">
      <c r="B34235" s="136"/>
      <c r="E34235" s="136"/>
      <c r="H34235" s="136"/>
      <c r="K34235" s="136"/>
      <c r="O34235" s="136"/>
      <c r="T34235" s="136"/>
      <c r="W34235" s="136"/>
      <c r="Z34235" s="136"/>
      <c r="AC34235" s="136"/>
    </row>
    <row r="34236" spans="2:29">
      <c r="B34236" s="136"/>
      <c r="E34236" s="136"/>
      <c r="H34236" s="136"/>
      <c r="K34236" s="136"/>
      <c r="O34236" s="136"/>
      <c r="T34236" s="136"/>
      <c r="W34236" s="136"/>
      <c r="Z34236" s="136"/>
      <c r="AC34236" s="136"/>
    </row>
    <row r="34237" spans="2:29">
      <c r="B34237" s="136"/>
      <c r="E34237" s="136"/>
      <c r="H34237" s="136"/>
      <c r="K34237" s="136"/>
      <c r="O34237" s="136"/>
      <c r="T34237" s="136"/>
      <c r="W34237" s="136"/>
      <c r="Z34237" s="136"/>
      <c r="AC34237" s="136"/>
    </row>
    <row r="34238" spans="2:29">
      <c r="B34238" s="136"/>
      <c r="E34238" s="136"/>
      <c r="H34238" s="136"/>
      <c r="K34238" s="136"/>
      <c r="O34238" s="136"/>
      <c r="T34238" s="136"/>
      <c r="W34238" s="136"/>
      <c r="Z34238" s="136"/>
      <c r="AC34238" s="136"/>
    </row>
    <row r="34239" spans="2:29">
      <c r="B34239" s="136"/>
      <c r="E34239" s="136"/>
      <c r="H34239" s="136"/>
      <c r="K34239" s="136"/>
      <c r="O34239" s="136"/>
      <c r="T34239" s="136"/>
      <c r="W34239" s="136"/>
      <c r="Z34239" s="136"/>
      <c r="AC34239" s="136"/>
    </row>
    <row r="34240" spans="2:29">
      <c r="B34240" s="136"/>
      <c r="E34240" s="136"/>
      <c r="H34240" s="136"/>
      <c r="K34240" s="136"/>
      <c r="O34240" s="136"/>
      <c r="T34240" s="136"/>
      <c r="W34240" s="136"/>
      <c r="Z34240" s="136"/>
      <c r="AC34240" s="136"/>
    </row>
    <row r="34241" spans="2:29">
      <c r="B34241" s="136"/>
      <c r="E34241" s="136"/>
      <c r="H34241" s="136"/>
      <c r="K34241" s="136"/>
      <c r="O34241" s="136"/>
      <c r="T34241" s="136"/>
      <c r="W34241" s="136"/>
      <c r="Z34241" s="136"/>
      <c r="AC34241" s="136"/>
    </row>
    <row r="34242" spans="2:29">
      <c r="B34242" s="136"/>
      <c r="E34242" s="136"/>
      <c r="H34242" s="136"/>
      <c r="K34242" s="136"/>
      <c r="O34242" s="136"/>
      <c r="T34242" s="136"/>
      <c r="W34242" s="136"/>
      <c r="Z34242" s="136"/>
      <c r="AC34242" s="136"/>
    </row>
    <row r="34243" spans="2:29">
      <c r="B34243" s="136"/>
      <c r="E34243" s="136"/>
      <c r="H34243" s="136"/>
      <c r="K34243" s="136"/>
      <c r="O34243" s="136"/>
      <c r="T34243" s="136"/>
      <c r="W34243" s="136"/>
      <c r="Z34243" s="136"/>
      <c r="AC34243" s="136"/>
    </row>
    <row r="34244" spans="2:29">
      <c r="B34244" s="136"/>
      <c r="E34244" s="136"/>
      <c r="H34244" s="136"/>
      <c r="K34244" s="136"/>
      <c r="O34244" s="136"/>
      <c r="T34244" s="136"/>
      <c r="W34244" s="136"/>
      <c r="Z34244" s="136"/>
      <c r="AC34244" s="136"/>
    </row>
    <row r="34245" spans="2:29">
      <c r="B34245" s="136"/>
      <c r="E34245" s="136"/>
      <c r="H34245" s="136"/>
      <c r="K34245" s="136"/>
      <c r="O34245" s="136"/>
      <c r="T34245" s="136"/>
      <c r="W34245" s="136"/>
      <c r="Z34245" s="136"/>
      <c r="AC34245" s="136"/>
    </row>
    <row r="34246" spans="2:29">
      <c r="B34246" s="136"/>
      <c r="E34246" s="136"/>
      <c r="H34246" s="136"/>
      <c r="K34246" s="136"/>
      <c r="O34246" s="136"/>
      <c r="T34246" s="136"/>
      <c r="W34246" s="136"/>
      <c r="Z34246" s="136"/>
      <c r="AC34246" s="136"/>
    </row>
    <row r="34247" spans="2:29">
      <c r="B34247" s="136"/>
      <c r="E34247" s="136"/>
      <c r="H34247" s="136"/>
      <c r="K34247" s="136"/>
      <c r="O34247" s="136"/>
      <c r="T34247" s="136"/>
      <c r="W34247" s="136"/>
      <c r="Z34247" s="136"/>
      <c r="AC34247" s="136"/>
    </row>
    <row r="34248" spans="2:29">
      <c r="B34248" s="136"/>
      <c r="E34248" s="136"/>
      <c r="H34248" s="136"/>
      <c r="K34248" s="136"/>
      <c r="O34248" s="136"/>
      <c r="T34248" s="136"/>
      <c r="W34248" s="136"/>
      <c r="Z34248" s="136"/>
      <c r="AC34248" s="136"/>
    </row>
    <row r="34249" spans="2:29">
      <c r="B34249" s="136"/>
      <c r="E34249" s="136"/>
      <c r="H34249" s="136"/>
      <c r="K34249" s="136"/>
      <c r="O34249" s="136"/>
      <c r="T34249" s="136"/>
      <c r="W34249" s="136"/>
      <c r="Z34249" s="136"/>
      <c r="AC34249" s="136"/>
    </row>
    <row r="34250" spans="2:29">
      <c r="B34250" s="136"/>
      <c r="E34250" s="136"/>
      <c r="H34250" s="136"/>
      <c r="K34250" s="136"/>
      <c r="O34250" s="136"/>
      <c r="T34250" s="136"/>
      <c r="W34250" s="136"/>
      <c r="Z34250" s="136"/>
      <c r="AC34250" s="136"/>
    </row>
    <row r="34251" spans="2:29">
      <c r="B34251" s="136"/>
      <c r="E34251" s="136"/>
      <c r="H34251" s="136"/>
      <c r="K34251" s="136"/>
      <c r="O34251" s="136"/>
      <c r="T34251" s="136"/>
      <c r="W34251" s="136"/>
      <c r="Z34251" s="136"/>
      <c r="AC34251" s="136"/>
    </row>
    <row r="34252" spans="2:29">
      <c r="B34252" s="136"/>
      <c r="E34252" s="136"/>
      <c r="H34252" s="136"/>
      <c r="K34252" s="136"/>
      <c r="O34252" s="136"/>
      <c r="T34252" s="136"/>
      <c r="W34252" s="136"/>
      <c r="Z34252" s="136"/>
      <c r="AC34252" s="136"/>
    </row>
    <row r="34253" spans="2:29">
      <c r="B34253" s="136"/>
      <c r="E34253" s="136"/>
      <c r="H34253" s="136"/>
      <c r="K34253" s="136"/>
      <c r="O34253" s="136"/>
      <c r="T34253" s="136"/>
      <c r="W34253" s="136"/>
      <c r="Z34253" s="136"/>
      <c r="AC34253" s="136"/>
    </row>
    <row r="34254" spans="2:29">
      <c r="B34254" s="136"/>
      <c r="E34254" s="136"/>
      <c r="H34254" s="136"/>
      <c r="K34254" s="136"/>
      <c r="O34254" s="136"/>
      <c r="T34254" s="136"/>
      <c r="W34254" s="136"/>
      <c r="Z34254" s="136"/>
      <c r="AC34254" s="136"/>
    </row>
    <row r="34255" spans="2:29">
      <c r="B34255" s="136"/>
      <c r="E34255" s="136"/>
      <c r="H34255" s="136"/>
      <c r="K34255" s="136"/>
      <c r="O34255" s="136"/>
      <c r="T34255" s="136"/>
      <c r="W34255" s="136"/>
      <c r="Z34255" s="136"/>
      <c r="AC34255" s="136"/>
    </row>
    <row r="34256" spans="2:29">
      <c r="B34256" s="136"/>
      <c r="E34256" s="136"/>
      <c r="H34256" s="136"/>
      <c r="K34256" s="136"/>
      <c r="O34256" s="136"/>
      <c r="T34256" s="136"/>
      <c r="W34256" s="136"/>
      <c r="Z34256" s="136"/>
      <c r="AC34256" s="136"/>
    </row>
    <row r="34257" spans="2:29">
      <c r="B34257" s="136"/>
      <c r="E34257" s="136"/>
      <c r="H34257" s="136"/>
      <c r="K34257" s="136"/>
      <c r="O34257" s="136"/>
      <c r="T34257" s="136"/>
      <c r="W34257" s="136"/>
      <c r="Z34257" s="136"/>
      <c r="AC34257" s="136"/>
    </row>
    <row r="34258" spans="2:29">
      <c r="B34258" s="136"/>
      <c r="E34258" s="136"/>
      <c r="H34258" s="136"/>
      <c r="K34258" s="136"/>
      <c r="O34258" s="136"/>
      <c r="T34258" s="136"/>
      <c r="W34258" s="136"/>
      <c r="Z34258" s="136"/>
      <c r="AC34258" s="136"/>
    </row>
    <row r="34259" spans="2:29">
      <c r="B34259" s="136"/>
      <c r="E34259" s="136"/>
      <c r="H34259" s="136"/>
      <c r="K34259" s="136"/>
      <c r="O34259" s="136"/>
      <c r="T34259" s="136"/>
      <c r="W34259" s="136"/>
      <c r="Z34259" s="136"/>
      <c r="AC34259" s="136"/>
    </row>
    <row r="34260" spans="2:29">
      <c r="B34260" s="136"/>
      <c r="E34260" s="136"/>
      <c r="H34260" s="136"/>
      <c r="K34260" s="136"/>
      <c r="O34260" s="136"/>
      <c r="T34260" s="136"/>
      <c r="W34260" s="136"/>
      <c r="Z34260" s="136"/>
      <c r="AC34260" s="136"/>
    </row>
    <row r="34261" spans="2:29">
      <c r="B34261" s="136"/>
      <c r="E34261" s="136"/>
      <c r="H34261" s="136"/>
      <c r="K34261" s="136"/>
      <c r="O34261" s="136"/>
      <c r="T34261" s="136"/>
      <c r="W34261" s="136"/>
      <c r="Z34261" s="136"/>
      <c r="AC34261" s="136"/>
    </row>
    <row r="34262" spans="2:29">
      <c r="B34262" s="136"/>
      <c r="E34262" s="136"/>
      <c r="H34262" s="136"/>
      <c r="K34262" s="136"/>
      <c r="O34262" s="136"/>
      <c r="T34262" s="136"/>
      <c r="W34262" s="136"/>
      <c r="Z34262" s="136"/>
      <c r="AC34262" s="136"/>
    </row>
    <row r="34263" spans="2:29">
      <c r="B34263" s="136"/>
      <c r="E34263" s="136"/>
      <c r="H34263" s="136"/>
      <c r="K34263" s="136"/>
      <c r="O34263" s="136"/>
      <c r="T34263" s="136"/>
      <c r="W34263" s="136"/>
      <c r="Z34263" s="136"/>
      <c r="AC34263" s="136"/>
    </row>
    <row r="34264" spans="2:29">
      <c r="B34264" s="136"/>
      <c r="E34264" s="136"/>
      <c r="H34264" s="136"/>
      <c r="K34264" s="136"/>
      <c r="O34264" s="136"/>
      <c r="T34264" s="136"/>
      <c r="W34264" s="136"/>
      <c r="Z34264" s="136"/>
      <c r="AC34264" s="136"/>
    </row>
    <row r="34265" spans="2:29">
      <c r="B34265" s="136"/>
      <c r="E34265" s="136"/>
      <c r="H34265" s="136"/>
      <c r="K34265" s="136"/>
      <c r="O34265" s="136"/>
      <c r="T34265" s="136"/>
      <c r="W34265" s="136"/>
      <c r="Z34265" s="136"/>
      <c r="AC34265" s="136"/>
    </row>
    <row r="34266" spans="2:29">
      <c r="B34266" s="136"/>
      <c r="E34266" s="136"/>
      <c r="H34266" s="136"/>
      <c r="K34266" s="136"/>
      <c r="O34266" s="136"/>
      <c r="T34266" s="136"/>
      <c r="W34266" s="136"/>
      <c r="Z34266" s="136"/>
      <c r="AC34266" s="136"/>
    </row>
    <row r="34267" spans="2:29">
      <c r="B34267" s="136"/>
      <c r="E34267" s="136"/>
      <c r="H34267" s="136"/>
      <c r="K34267" s="136"/>
      <c r="O34267" s="136"/>
      <c r="T34267" s="136"/>
      <c r="W34267" s="136"/>
      <c r="Z34267" s="136"/>
      <c r="AC34267" s="136"/>
    </row>
    <row r="34268" spans="2:29">
      <c r="B34268" s="136"/>
      <c r="E34268" s="136"/>
      <c r="H34268" s="136"/>
      <c r="K34268" s="136"/>
      <c r="O34268" s="136"/>
      <c r="T34268" s="136"/>
      <c r="W34268" s="136"/>
      <c r="Z34268" s="136"/>
      <c r="AC34268" s="136"/>
    </row>
    <row r="34269" spans="2:29">
      <c r="B34269" s="136"/>
      <c r="E34269" s="136"/>
      <c r="H34269" s="136"/>
      <c r="K34269" s="136"/>
      <c r="O34269" s="136"/>
      <c r="T34269" s="136"/>
      <c r="W34269" s="136"/>
      <c r="Z34269" s="136"/>
      <c r="AC34269" s="136"/>
    </row>
    <row r="34270" spans="2:29">
      <c r="B34270" s="136"/>
      <c r="E34270" s="136"/>
      <c r="H34270" s="136"/>
      <c r="K34270" s="136"/>
      <c r="O34270" s="136"/>
      <c r="T34270" s="136"/>
      <c r="W34270" s="136"/>
      <c r="Z34270" s="136"/>
      <c r="AC34270" s="136"/>
    </row>
    <row r="34271" spans="2:29">
      <c r="B34271" s="136"/>
      <c r="E34271" s="136"/>
      <c r="H34271" s="136"/>
      <c r="K34271" s="136"/>
      <c r="O34271" s="136"/>
      <c r="T34271" s="136"/>
      <c r="W34271" s="136"/>
      <c r="Z34271" s="136"/>
      <c r="AC34271" s="136"/>
    </row>
    <row r="34272" spans="2:29">
      <c r="B34272" s="136"/>
      <c r="E34272" s="136"/>
      <c r="H34272" s="136"/>
      <c r="K34272" s="136"/>
      <c r="O34272" s="136"/>
      <c r="T34272" s="136"/>
      <c r="W34272" s="136"/>
      <c r="Z34272" s="136"/>
      <c r="AC34272" s="136"/>
    </row>
    <row r="34273" spans="2:29">
      <c r="B34273" s="136"/>
      <c r="E34273" s="136"/>
      <c r="H34273" s="136"/>
      <c r="K34273" s="136"/>
      <c r="O34273" s="136"/>
      <c r="T34273" s="136"/>
      <c r="W34273" s="136"/>
      <c r="Z34273" s="136"/>
      <c r="AC34273" s="136"/>
    </row>
    <row r="34274" spans="2:29">
      <c r="B34274" s="136"/>
      <c r="E34274" s="136"/>
      <c r="H34274" s="136"/>
      <c r="K34274" s="136"/>
      <c r="O34274" s="136"/>
      <c r="T34274" s="136"/>
      <c r="W34274" s="136"/>
      <c r="Z34274" s="136"/>
      <c r="AC34274" s="136"/>
    </row>
    <row r="34275" spans="2:29">
      <c r="B34275" s="136"/>
      <c r="E34275" s="136"/>
      <c r="H34275" s="136"/>
      <c r="K34275" s="136"/>
      <c r="O34275" s="136"/>
      <c r="T34275" s="136"/>
      <c r="W34275" s="136"/>
      <c r="Z34275" s="136"/>
      <c r="AC34275" s="136"/>
    </row>
    <row r="34276" spans="2:29">
      <c r="B34276" s="136"/>
      <c r="E34276" s="136"/>
      <c r="H34276" s="136"/>
      <c r="K34276" s="136"/>
      <c r="O34276" s="136"/>
      <c r="T34276" s="136"/>
      <c r="W34276" s="136"/>
      <c r="Z34276" s="136"/>
      <c r="AC34276" s="136"/>
    </row>
    <row r="34277" spans="2:29">
      <c r="B34277" s="136"/>
      <c r="E34277" s="136"/>
      <c r="H34277" s="136"/>
      <c r="K34277" s="136"/>
      <c r="O34277" s="136"/>
      <c r="T34277" s="136"/>
      <c r="W34277" s="136"/>
      <c r="Z34277" s="136"/>
      <c r="AC34277" s="136"/>
    </row>
    <row r="34278" spans="2:29">
      <c r="B34278" s="136"/>
      <c r="E34278" s="136"/>
      <c r="H34278" s="136"/>
      <c r="K34278" s="136"/>
      <c r="O34278" s="136"/>
      <c r="T34278" s="136"/>
      <c r="W34278" s="136"/>
      <c r="Z34278" s="136"/>
      <c r="AC34278" s="136"/>
    </row>
    <row r="34279" spans="2:29">
      <c r="B34279" s="136"/>
      <c r="E34279" s="136"/>
      <c r="H34279" s="136"/>
      <c r="K34279" s="136"/>
      <c r="O34279" s="136"/>
      <c r="T34279" s="136"/>
      <c r="W34279" s="136"/>
      <c r="Z34279" s="136"/>
      <c r="AC34279" s="136"/>
    </row>
    <row r="34280" spans="2:29">
      <c r="B34280" s="136"/>
      <c r="E34280" s="136"/>
      <c r="H34280" s="136"/>
      <c r="K34280" s="136"/>
      <c r="O34280" s="136"/>
      <c r="T34280" s="136"/>
      <c r="W34280" s="136"/>
      <c r="Z34280" s="136"/>
      <c r="AC34280" s="136"/>
    </row>
    <row r="34281" spans="2:29">
      <c r="B34281" s="136"/>
      <c r="E34281" s="136"/>
      <c r="H34281" s="136"/>
      <c r="K34281" s="136"/>
      <c r="O34281" s="136"/>
      <c r="T34281" s="136"/>
      <c r="W34281" s="136"/>
      <c r="Z34281" s="136"/>
      <c r="AC34281" s="136"/>
    </row>
    <row r="34282" spans="2:29">
      <c r="B34282" s="136"/>
      <c r="E34282" s="136"/>
      <c r="H34282" s="136"/>
      <c r="K34282" s="136"/>
      <c r="O34282" s="136"/>
      <c r="T34282" s="136"/>
      <c r="W34282" s="136"/>
      <c r="Z34282" s="136"/>
      <c r="AC34282" s="136"/>
    </row>
    <row r="34283" spans="2:29">
      <c r="B34283" s="136"/>
      <c r="E34283" s="136"/>
      <c r="H34283" s="136"/>
      <c r="K34283" s="136"/>
      <c r="O34283" s="136"/>
      <c r="T34283" s="136"/>
      <c r="W34283" s="136"/>
      <c r="Z34283" s="136"/>
      <c r="AC34283" s="136"/>
    </row>
    <row r="34284" spans="2:29">
      <c r="B34284" s="136"/>
      <c r="E34284" s="136"/>
      <c r="H34284" s="136"/>
      <c r="K34284" s="136"/>
      <c r="O34284" s="136"/>
      <c r="T34284" s="136"/>
      <c r="W34284" s="136"/>
      <c r="Z34284" s="136"/>
      <c r="AC34284" s="136"/>
    </row>
    <row r="34285" spans="2:29">
      <c r="B34285" s="136"/>
      <c r="E34285" s="136"/>
      <c r="H34285" s="136"/>
      <c r="K34285" s="136"/>
      <c r="O34285" s="136"/>
      <c r="T34285" s="136"/>
      <c r="W34285" s="136"/>
      <c r="Z34285" s="136"/>
      <c r="AC34285" s="136"/>
    </row>
    <row r="34286" spans="2:29">
      <c r="B34286" s="136"/>
      <c r="E34286" s="136"/>
      <c r="H34286" s="136"/>
      <c r="K34286" s="136"/>
      <c r="O34286" s="136"/>
      <c r="T34286" s="136"/>
      <c r="W34286" s="136"/>
      <c r="Z34286" s="136"/>
      <c r="AC34286" s="136"/>
    </row>
    <row r="34287" spans="2:29">
      <c r="B34287" s="136"/>
      <c r="E34287" s="136"/>
      <c r="H34287" s="136"/>
      <c r="K34287" s="136"/>
      <c r="O34287" s="136"/>
      <c r="T34287" s="136"/>
      <c r="W34287" s="136"/>
      <c r="Z34287" s="136"/>
      <c r="AC34287" s="136"/>
    </row>
    <row r="34288" spans="2:29">
      <c r="B34288" s="136"/>
      <c r="E34288" s="136"/>
      <c r="H34288" s="136"/>
      <c r="K34288" s="136"/>
      <c r="O34288" s="136"/>
      <c r="T34288" s="136"/>
      <c r="W34288" s="136"/>
      <c r="Z34288" s="136"/>
      <c r="AC34288" s="136"/>
    </row>
    <row r="34289" spans="2:29">
      <c r="B34289" s="136"/>
      <c r="E34289" s="136"/>
      <c r="H34289" s="136"/>
      <c r="K34289" s="136"/>
      <c r="O34289" s="136"/>
      <c r="T34289" s="136"/>
      <c r="W34289" s="136"/>
      <c r="Z34289" s="136"/>
      <c r="AC34289" s="136"/>
    </row>
    <row r="34290" spans="2:29">
      <c r="B34290" s="136"/>
      <c r="E34290" s="136"/>
      <c r="H34290" s="136"/>
      <c r="K34290" s="136"/>
      <c r="O34290" s="136"/>
      <c r="T34290" s="136"/>
      <c r="W34290" s="136"/>
      <c r="Z34290" s="136"/>
      <c r="AC34290" s="136"/>
    </row>
    <row r="34291" spans="2:29">
      <c r="B34291" s="136"/>
      <c r="E34291" s="136"/>
      <c r="H34291" s="136"/>
      <c r="K34291" s="136"/>
      <c r="O34291" s="136"/>
      <c r="T34291" s="136"/>
      <c r="W34291" s="136"/>
      <c r="Z34291" s="136"/>
      <c r="AC34291" s="136"/>
    </row>
    <row r="34292" spans="2:29">
      <c r="B34292" s="136"/>
      <c r="E34292" s="136"/>
      <c r="H34292" s="136"/>
      <c r="K34292" s="136"/>
      <c r="O34292" s="136"/>
      <c r="T34292" s="136"/>
      <c r="W34292" s="136"/>
      <c r="Z34292" s="136"/>
      <c r="AC34292" s="136"/>
    </row>
    <row r="34293" spans="2:29">
      <c r="B34293" s="136"/>
      <c r="E34293" s="136"/>
      <c r="H34293" s="136"/>
      <c r="K34293" s="136"/>
      <c r="O34293" s="136"/>
      <c r="T34293" s="136"/>
      <c r="W34293" s="136"/>
      <c r="Z34293" s="136"/>
      <c r="AC34293" s="136"/>
    </row>
    <row r="34294" spans="2:29">
      <c r="B34294" s="136"/>
      <c r="E34294" s="136"/>
      <c r="H34294" s="136"/>
      <c r="K34294" s="136"/>
      <c r="O34294" s="136"/>
      <c r="T34294" s="136"/>
      <c r="W34294" s="136"/>
      <c r="Z34294" s="136"/>
      <c r="AC34294" s="136"/>
    </row>
    <row r="34295" spans="2:29">
      <c r="B34295" s="136"/>
      <c r="E34295" s="136"/>
      <c r="H34295" s="136"/>
      <c r="K34295" s="136"/>
      <c r="O34295" s="136"/>
      <c r="T34295" s="136"/>
      <c r="W34295" s="136"/>
      <c r="Z34295" s="136"/>
      <c r="AC34295" s="136"/>
    </row>
    <row r="34296" spans="2:29">
      <c r="B34296" s="136"/>
      <c r="E34296" s="136"/>
      <c r="H34296" s="136"/>
      <c r="K34296" s="136"/>
      <c r="O34296" s="136"/>
      <c r="T34296" s="136"/>
      <c r="W34296" s="136"/>
      <c r="Z34296" s="136"/>
      <c r="AC34296" s="136"/>
    </row>
    <row r="34297" spans="2:29">
      <c r="B34297" s="136"/>
      <c r="E34297" s="136"/>
      <c r="H34297" s="136"/>
      <c r="K34297" s="136"/>
      <c r="O34297" s="136"/>
      <c r="T34297" s="136"/>
      <c r="W34297" s="136"/>
      <c r="Z34297" s="136"/>
      <c r="AC34297" s="136"/>
    </row>
    <row r="34298" spans="2:29">
      <c r="B34298" s="136"/>
      <c r="E34298" s="136"/>
      <c r="H34298" s="136"/>
      <c r="K34298" s="136"/>
      <c r="O34298" s="136"/>
      <c r="T34298" s="136"/>
      <c r="W34298" s="136"/>
      <c r="Z34298" s="136"/>
      <c r="AC34298" s="136"/>
    </row>
    <row r="34299" spans="2:29">
      <c r="B34299" s="136"/>
      <c r="E34299" s="136"/>
      <c r="H34299" s="136"/>
      <c r="K34299" s="136"/>
      <c r="O34299" s="136"/>
      <c r="T34299" s="136"/>
      <c r="W34299" s="136"/>
      <c r="Z34299" s="136"/>
      <c r="AC34299" s="136"/>
    </row>
    <row r="34300" spans="2:29">
      <c r="B34300" s="136"/>
      <c r="E34300" s="136"/>
      <c r="H34300" s="136"/>
      <c r="K34300" s="136"/>
      <c r="O34300" s="136"/>
      <c r="T34300" s="136"/>
      <c r="W34300" s="136"/>
      <c r="Z34300" s="136"/>
      <c r="AC34300" s="136"/>
    </row>
    <row r="34301" spans="2:29">
      <c r="B34301" s="136"/>
      <c r="E34301" s="136"/>
      <c r="H34301" s="136"/>
      <c r="K34301" s="136"/>
      <c r="O34301" s="136"/>
      <c r="T34301" s="136"/>
      <c r="W34301" s="136"/>
      <c r="Z34301" s="136"/>
      <c r="AC34301" s="136"/>
    </row>
    <row r="34302" spans="2:29">
      <c r="B34302" s="136"/>
      <c r="E34302" s="136"/>
      <c r="H34302" s="136"/>
      <c r="K34302" s="136"/>
      <c r="O34302" s="136"/>
      <c r="T34302" s="136"/>
      <c r="W34302" s="136"/>
      <c r="Z34302" s="136"/>
      <c r="AC34302" s="136"/>
    </row>
    <row r="34303" spans="2:29">
      <c r="B34303" s="136"/>
      <c r="E34303" s="136"/>
      <c r="H34303" s="136"/>
      <c r="K34303" s="136"/>
      <c r="O34303" s="136"/>
      <c r="T34303" s="136"/>
      <c r="W34303" s="136"/>
      <c r="Z34303" s="136"/>
      <c r="AC34303" s="136"/>
    </row>
    <row r="34304" spans="2:29">
      <c r="B34304" s="136"/>
      <c r="E34304" s="136"/>
      <c r="H34304" s="136"/>
      <c r="K34304" s="136"/>
      <c r="O34304" s="136"/>
      <c r="T34304" s="136"/>
      <c r="W34304" s="136"/>
      <c r="Z34304" s="136"/>
      <c r="AC34304" s="136"/>
    </row>
    <row r="34305" spans="2:29">
      <c r="B34305" s="136"/>
      <c r="E34305" s="136"/>
      <c r="H34305" s="136"/>
      <c r="K34305" s="136"/>
      <c r="O34305" s="136"/>
      <c r="T34305" s="136"/>
      <c r="W34305" s="136"/>
      <c r="Z34305" s="136"/>
      <c r="AC34305" s="136"/>
    </row>
    <row r="34306" spans="2:29">
      <c r="B34306" s="136"/>
      <c r="E34306" s="136"/>
      <c r="H34306" s="136"/>
      <c r="K34306" s="136"/>
      <c r="O34306" s="136"/>
      <c r="T34306" s="136"/>
      <c r="W34306" s="136"/>
      <c r="Z34306" s="136"/>
      <c r="AC34306" s="136"/>
    </row>
    <row r="34307" spans="2:29">
      <c r="B34307" s="136"/>
      <c r="E34307" s="136"/>
      <c r="H34307" s="136"/>
      <c r="K34307" s="136"/>
      <c r="O34307" s="136"/>
      <c r="T34307" s="136"/>
      <c r="W34307" s="136"/>
      <c r="Z34307" s="136"/>
      <c r="AC34307" s="136"/>
    </row>
    <row r="34308" spans="2:29">
      <c r="B34308" s="136"/>
      <c r="E34308" s="136"/>
      <c r="H34308" s="136"/>
      <c r="K34308" s="136"/>
      <c r="O34308" s="136"/>
      <c r="T34308" s="136"/>
      <c r="W34308" s="136"/>
      <c r="Z34308" s="136"/>
      <c r="AC34308" s="136"/>
    </row>
    <row r="34309" spans="2:29">
      <c r="B34309" s="136"/>
      <c r="E34309" s="136"/>
      <c r="H34309" s="136"/>
      <c r="K34309" s="136"/>
      <c r="O34309" s="136"/>
      <c r="T34309" s="136"/>
      <c r="W34309" s="136"/>
      <c r="Z34309" s="136"/>
      <c r="AC34309" s="136"/>
    </row>
    <row r="34310" spans="2:29">
      <c r="B34310" s="136"/>
      <c r="E34310" s="136"/>
      <c r="H34310" s="136"/>
      <c r="K34310" s="136"/>
      <c r="O34310" s="136"/>
      <c r="T34310" s="136"/>
      <c r="W34310" s="136"/>
      <c r="Z34310" s="136"/>
      <c r="AC34310" s="136"/>
    </row>
    <row r="34311" spans="2:29">
      <c r="B34311" s="136"/>
      <c r="E34311" s="136"/>
      <c r="H34311" s="136"/>
      <c r="K34311" s="136"/>
      <c r="O34311" s="136"/>
      <c r="T34311" s="136"/>
      <c r="W34311" s="136"/>
      <c r="Z34311" s="136"/>
      <c r="AC34311" s="136"/>
    </row>
    <row r="34312" spans="2:29">
      <c r="B34312" s="136"/>
      <c r="E34312" s="136"/>
      <c r="H34312" s="136"/>
      <c r="K34312" s="136"/>
      <c r="O34312" s="136"/>
      <c r="T34312" s="136"/>
      <c r="W34312" s="136"/>
      <c r="Z34312" s="136"/>
      <c r="AC34312" s="136"/>
    </row>
    <row r="34313" spans="2:29">
      <c r="B34313" s="136"/>
      <c r="E34313" s="136"/>
      <c r="H34313" s="136"/>
      <c r="K34313" s="136"/>
      <c r="O34313" s="136"/>
      <c r="T34313" s="136"/>
      <c r="W34313" s="136"/>
      <c r="Z34313" s="136"/>
      <c r="AC34313" s="136"/>
    </row>
    <row r="34314" spans="2:29">
      <c r="B34314" s="136"/>
      <c r="E34314" s="136"/>
      <c r="H34314" s="136"/>
      <c r="K34314" s="136"/>
      <c r="O34314" s="136"/>
      <c r="T34314" s="136"/>
      <c r="W34314" s="136"/>
      <c r="Z34314" s="136"/>
      <c r="AC34314" s="136"/>
    </row>
    <row r="34315" spans="2:29">
      <c r="B34315" s="136"/>
      <c r="E34315" s="136"/>
      <c r="H34315" s="136"/>
      <c r="K34315" s="136"/>
      <c r="O34315" s="136"/>
      <c r="T34315" s="136"/>
      <c r="W34315" s="136"/>
      <c r="Z34315" s="136"/>
      <c r="AC34315" s="136"/>
    </row>
    <row r="34316" spans="2:29">
      <c r="B34316" s="136"/>
      <c r="E34316" s="136"/>
      <c r="H34316" s="136"/>
      <c r="K34316" s="136"/>
      <c r="O34316" s="136"/>
      <c r="T34316" s="136"/>
      <c r="W34316" s="136"/>
      <c r="Z34316" s="136"/>
      <c r="AC34316" s="136"/>
    </row>
    <row r="34317" spans="2:29">
      <c r="B34317" s="136"/>
      <c r="E34317" s="136"/>
      <c r="H34317" s="136"/>
      <c r="K34317" s="136"/>
      <c r="O34317" s="136"/>
      <c r="T34317" s="136"/>
      <c r="W34317" s="136"/>
      <c r="Z34317" s="136"/>
      <c r="AC34317" s="136"/>
    </row>
    <row r="34318" spans="2:29">
      <c r="B34318" s="136"/>
      <c r="E34318" s="136"/>
      <c r="H34318" s="136"/>
      <c r="K34318" s="136"/>
      <c r="O34318" s="136"/>
      <c r="T34318" s="136"/>
      <c r="W34318" s="136"/>
      <c r="Z34318" s="136"/>
      <c r="AC34318" s="136"/>
    </row>
    <row r="34319" spans="2:29">
      <c r="B34319" s="136"/>
      <c r="E34319" s="136"/>
      <c r="H34319" s="136"/>
      <c r="K34319" s="136"/>
      <c r="O34319" s="136"/>
      <c r="T34319" s="136"/>
      <c r="W34319" s="136"/>
      <c r="Z34319" s="136"/>
      <c r="AC34319" s="136"/>
    </row>
    <row r="34320" spans="2:29">
      <c r="B34320" s="136"/>
      <c r="E34320" s="136"/>
      <c r="H34320" s="136"/>
      <c r="K34320" s="136"/>
      <c r="O34320" s="136"/>
      <c r="T34320" s="136"/>
      <c r="W34320" s="136"/>
      <c r="Z34320" s="136"/>
      <c r="AC34320" s="136"/>
    </row>
    <row r="34321" spans="2:29">
      <c r="B34321" s="136"/>
      <c r="E34321" s="136"/>
      <c r="H34321" s="136"/>
      <c r="K34321" s="136"/>
      <c r="O34321" s="136"/>
      <c r="T34321" s="136"/>
      <c r="W34321" s="136"/>
      <c r="Z34321" s="136"/>
      <c r="AC34321" s="136"/>
    </row>
    <row r="34322" spans="2:29">
      <c r="B34322" s="136"/>
      <c r="E34322" s="136"/>
      <c r="H34322" s="136"/>
      <c r="K34322" s="136"/>
      <c r="O34322" s="136"/>
      <c r="T34322" s="136"/>
      <c r="W34322" s="136"/>
      <c r="Z34322" s="136"/>
      <c r="AC34322" s="136"/>
    </row>
    <row r="34323" spans="2:29">
      <c r="B34323" s="136"/>
      <c r="E34323" s="136"/>
      <c r="H34323" s="136"/>
      <c r="K34323" s="136"/>
      <c r="O34323" s="136"/>
      <c r="T34323" s="136"/>
      <c r="W34323" s="136"/>
      <c r="Z34323" s="136"/>
      <c r="AC34323" s="136"/>
    </row>
    <row r="34324" spans="2:29">
      <c r="B34324" s="136"/>
      <c r="E34324" s="136"/>
      <c r="H34324" s="136"/>
      <c r="K34324" s="136"/>
      <c r="O34324" s="136"/>
      <c r="T34324" s="136"/>
      <c r="W34324" s="136"/>
      <c r="Z34324" s="136"/>
      <c r="AC34324" s="136"/>
    </row>
    <row r="34325" spans="2:29">
      <c r="B34325" s="136"/>
      <c r="E34325" s="136"/>
      <c r="H34325" s="136"/>
      <c r="K34325" s="136"/>
      <c r="O34325" s="136"/>
      <c r="T34325" s="136"/>
      <c r="W34325" s="136"/>
      <c r="Z34325" s="136"/>
      <c r="AC34325" s="136"/>
    </row>
    <row r="34326" spans="2:29">
      <c r="B34326" s="136"/>
      <c r="E34326" s="136"/>
      <c r="H34326" s="136"/>
      <c r="K34326" s="136"/>
      <c r="O34326" s="136"/>
      <c r="T34326" s="136"/>
      <c r="W34326" s="136"/>
      <c r="Z34326" s="136"/>
      <c r="AC34326" s="136"/>
    </row>
    <row r="34327" spans="2:29">
      <c r="B34327" s="136"/>
      <c r="E34327" s="136"/>
      <c r="H34327" s="136"/>
      <c r="K34327" s="136"/>
      <c r="O34327" s="136"/>
      <c r="T34327" s="136"/>
      <c r="W34327" s="136"/>
      <c r="Z34327" s="136"/>
      <c r="AC34327" s="136"/>
    </row>
    <row r="34328" spans="2:29">
      <c r="B34328" s="136"/>
      <c r="E34328" s="136"/>
      <c r="H34328" s="136"/>
      <c r="K34328" s="136"/>
      <c r="O34328" s="136"/>
      <c r="T34328" s="136"/>
      <c r="W34328" s="136"/>
      <c r="Z34328" s="136"/>
      <c r="AC34328" s="136"/>
    </row>
    <row r="34329" spans="2:29">
      <c r="B34329" s="136"/>
      <c r="E34329" s="136"/>
      <c r="H34329" s="136"/>
      <c r="K34329" s="136"/>
      <c r="O34329" s="136"/>
      <c r="T34329" s="136"/>
      <c r="W34329" s="136"/>
      <c r="Z34329" s="136"/>
      <c r="AC34329" s="136"/>
    </row>
    <row r="34330" spans="2:29">
      <c r="B34330" s="136"/>
      <c r="E34330" s="136"/>
      <c r="H34330" s="136"/>
      <c r="K34330" s="136"/>
      <c r="O34330" s="136"/>
      <c r="T34330" s="136"/>
      <c r="W34330" s="136"/>
      <c r="Z34330" s="136"/>
      <c r="AC34330" s="136"/>
    </row>
    <row r="34331" spans="2:29">
      <c r="B34331" s="136"/>
      <c r="E34331" s="136"/>
      <c r="H34331" s="136"/>
      <c r="K34331" s="136"/>
      <c r="O34331" s="136"/>
      <c r="T34331" s="136"/>
      <c r="W34331" s="136"/>
      <c r="Z34331" s="136"/>
      <c r="AC34331" s="136"/>
    </row>
    <row r="34332" spans="2:29">
      <c r="B34332" s="136"/>
      <c r="E34332" s="136"/>
      <c r="H34332" s="136"/>
      <c r="K34332" s="136"/>
      <c r="O34332" s="136"/>
      <c r="T34332" s="136"/>
      <c r="W34332" s="136"/>
      <c r="Z34332" s="136"/>
      <c r="AC34332" s="136"/>
    </row>
    <row r="34333" spans="2:29">
      <c r="B34333" s="136"/>
      <c r="E34333" s="136"/>
      <c r="H34333" s="136"/>
      <c r="K34333" s="136"/>
      <c r="O34333" s="136"/>
      <c r="T34333" s="136"/>
      <c r="W34333" s="136"/>
      <c r="Z34333" s="136"/>
      <c r="AC34333" s="136"/>
    </row>
    <row r="34334" spans="2:29">
      <c r="B34334" s="136"/>
      <c r="E34334" s="136"/>
      <c r="H34334" s="136"/>
      <c r="K34334" s="136"/>
      <c r="O34334" s="136"/>
      <c r="T34334" s="136"/>
      <c r="W34334" s="136"/>
      <c r="Z34334" s="136"/>
      <c r="AC34334" s="136"/>
    </row>
    <row r="34335" spans="2:29">
      <c r="B34335" s="136"/>
      <c r="E34335" s="136"/>
      <c r="H34335" s="136"/>
      <c r="K34335" s="136"/>
      <c r="O34335" s="136"/>
      <c r="T34335" s="136"/>
      <c r="W34335" s="136"/>
      <c r="Z34335" s="136"/>
      <c r="AC34335" s="136"/>
    </row>
    <row r="34336" spans="2:29">
      <c r="B34336" s="136"/>
      <c r="E34336" s="136"/>
      <c r="H34336" s="136"/>
      <c r="K34336" s="136"/>
      <c r="O34336" s="136"/>
      <c r="T34336" s="136"/>
      <c r="W34336" s="136"/>
      <c r="Z34336" s="136"/>
      <c r="AC34336" s="136"/>
    </row>
    <row r="34337" spans="2:29">
      <c r="B34337" s="136"/>
      <c r="E34337" s="136"/>
      <c r="H34337" s="136"/>
      <c r="K34337" s="136"/>
      <c r="O34337" s="136"/>
      <c r="T34337" s="136"/>
      <c r="W34337" s="136"/>
      <c r="Z34337" s="136"/>
      <c r="AC34337" s="136"/>
    </row>
    <row r="34338" spans="2:29">
      <c r="B34338" s="136"/>
      <c r="E34338" s="136"/>
      <c r="H34338" s="136"/>
      <c r="K34338" s="136"/>
      <c r="O34338" s="136"/>
      <c r="T34338" s="136"/>
      <c r="W34338" s="136"/>
      <c r="Z34338" s="136"/>
      <c r="AC34338" s="136"/>
    </row>
    <row r="34339" spans="2:29">
      <c r="B34339" s="136"/>
      <c r="E34339" s="136"/>
      <c r="H34339" s="136"/>
      <c r="K34339" s="136"/>
      <c r="O34339" s="136"/>
      <c r="T34339" s="136"/>
      <c r="W34339" s="136"/>
      <c r="Z34339" s="136"/>
      <c r="AC34339" s="136"/>
    </row>
    <row r="34340" spans="2:29">
      <c r="B34340" s="136"/>
      <c r="E34340" s="136"/>
      <c r="H34340" s="136"/>
      <c r="K34340" s="136"/>
      <c r="O34340" s="136"/>
      <c r="T34340" s="136"/>
      <c r="W34340" s="136"/>
      <c r="Z34340" s="136"/>
      <c r="AC34340" s="136"/>
    </row>
    <row r="34341" spans="2:29">
      <c r="B34341" s="136"/>
      <c r="E34341" s="136"/>
      <c r="H34341" s="136"/>
      <c r="K34341" s="136"/>
      <c r="O34341" s="136"/>
      <c r="T34341" s="136"/>
      <c r="W34341" s="136"/>
      <c r="Z34341" s="136"/>
      <c r="AC34341" s="136"/>
    </row>
    <row r="34342" spans="2:29">
      <c r="B34342" s="136"/>
      <c r="E34342" s="136"/>
      <c r="H34342" s="136"/>
      <c r="K34342" s="136"/>
      <c r="O34342" s="136"/>
      <c r="T34342" s="136"/>
      <c r="W34342" s="136"/>
      <c r="Z34342" s="136"/>
      <c r="AC34342" s="136"/>
    </row>
    <row r="34343" spans="2:29">
      <c r="B34343" s="136"/>
      <c r="E34343" s="136"/>
      <c r="H34343" s="136"/>
      <c r="K34343" s="136"/>
      <c r="O34343" s="136"/>
      <c r="T34343" s="136"/>
      <c r="W34343" s="136"/>
      <c r="Z34343" s="136"/>
      <c r="AC34343" s="136"/>
    </row>
    <row r="34344" spans="2:29">
      <c r="B34344" s="136"/>
      <c r="E34344" s="136"/>
      <c r="H34344" s="136"/>
      <c r="K34344" s="136"/>
      <c r="O34344" s="136"/>
      <c r="T34344" s="136"/>
      <c r="W34344" s="136"/>
      <c r="Z34344" s="136"/>
      <c r="AC34344" s="136"/>
    </row>
    <row r="34345" spans="2:29">
      <c r="B34345" s="136"/>
      <c r="E34345" s="136"/>
      <c r="H34345" s="136"/>
      <c r="K34345" s="136"/>
      <c r="O34345" s="136"/>
      <c r="T34345" s="136"/>
      <c r="W34345" s="136"/>
      <c r="Z34345" s="136"/>
      <c r="AC34345" s="136"/>
    </row>
    <row r="34346" spans="2:29">
      <c r="B34346" s="136"/>
      <c r="E34346" s="136"/>
      <c r="H34346" s="136"/>
      <c r="K34346" s="136"/>
      <c r="O34346" s="136"/>
      <c r="T34346" s="136"/>
      <c r="W34346" s="136"/>
      <c r="Z34346" s="136"/>
      <c r="AC34346" s="136"/>
    </row>
    <row r="34347" spans="2:29">
      <c r="B34347" s="136"/>
      <c r="E34347" s="136"/>
      <c r="H34347" s="136"/>
      <c r="K34347" s="136"/>
      <c r="O34347" s="136"/>
      <c r="T34347" s="136"/>
      <c r="W34347" s="136"/>
      <c r="Z34347" s="136"/>
      <c r="AC34347" s="136"/>
    </row>
    <row r="34348" spans="2:29">
      <c r="B34348" s="136"/>
      <c r="E34348" s="136"/>
      <c r="H34348" s="136"/>
      <c r="K34348" s="136"/>
      <c r="O34348" s="136"/>
      <c r="T34348" s="136"/>
      <c r="W34348" s="136"/>
      <c r="Z34348" s="136"/>
      <c r="AC34348" s="136"/>
    </row>
    <row r="34349" spans="2:29">
      <c r="B34349" s="136"/>
      <c r="E34349" s="136"/>
      <c r="H34349" s="136"/>
      <c r="K34349" s="136"/>
      <c r="O34349" s="136"/>
      <c r="T34349" s="136"/>
      <c r="W34349" s="136"/>
      <c r="Z34349" s="136"/>
      <c r="AC34349" s="136"/>
    </row>
    <row r="34350" spans="2:29">
      <c r="B34350" s="136"/>
      <c r="E34350" s="136"/>
      <c r="H34350" s="136"/>
      <c r="K34350" s="136"/>
      <c r="O34350" s="136"/>
      <c r="T34350" s="136"/>
      <c r="W34350" s="136"/>
      <c r="Z34350" s="136"/>
      <c r="AC34350" s="136"/>
    </row>
    <row r="34351" spans="2:29">
      <c r="B34351" s="136"/>
      <c r="E34351" s="136"/>
      <c r="H34351" s="136"/>
      <c r="K34351" s="136"/>
      <c r="O34351" s="136"/>
      <c r="T34351" s="136"/>
      <c r="W34351" s="136"/>
      <c r="Z34351" s="136"/>
      <c r="AC34351" s="136"/>
    </row>
    <row r="34352" spans="2:29">
      <c r="B34352" s="136"/>
      <c r="E34352" s="136"/>
      <c r="H34352" s="136"/>
      <c r="K34352" s="136"/>
      <c r="O34352" s="136"/>
      <c r="T34352" s="136"/>
      <c r="W34352" s="136"/>
      <c r="Z34352" s="136"/>
      <c r="AC34352" s="136"/>
    </row>
    <row r="34353" spans="2:29">
      <c r="B34353" s="136"/>
      <c r="E34353" s="136"/>
      <c r="H34353" s="136"/>
      <c r="K34353" s="136"/>
      <c r="O34353" s="136"/>
      <c r="T34353" s="136"/>
      <c r="W34353" s="136"/>
      <c r="Z34353" s="136"/>
      <c r="AC34353" s="136"/>
    </row>
    <row r="34354" spans="2:29">
      <c r="B34354" s="136"/>
      <c r="E34354" s="136"/>
      <c r="H34354" s="136"/>
      <c r="K34354" s="136"/>
      <c r="O34354" s="136"/>
      <c r="T34354" s="136"/>
      <c r="W34354" s="136"/>
      <c r="Z34354" s="136"/>
      <c r="AC34354" s="136"/>
    </row>
    <row r="34355" spans="2:29">
      <c r="B34355" s="136"/>
      <c r="E34355" s="136"/>
      <c r="H34355" s="136"/>
      <c r="K34355" s="136"/>
      <c r="O34355" s="136"/>
      <c r="T34355" s="136"/>
      <c r="W34355" s="136"/>
      <c r="Z34355" s="136"/>
      <c r="AC34355" s="136"/>
    </row>
    <row r="34356" spans="2:29">
      <c r="B34356" s="136"/>
      <c r="E34356" s="136"/>
      <c r="H34356" s="136"/>
      <c r="K34356" s="136"/>
      <c r="O34356" s="136"/>
      <c r="T34356" s="136"/>
      <c r="W34356" s="136"/>
      <c r="Z34356" s="136"/>
      <c r="AC34356" s="136"/>
    </row>
    <row r="34357" spans="2:29">
      <c r="B34357" s="136"/>
      <c r="E34357" s="136"/>
      <c r="H34357" s="136"/>
      <c r="K34357" s="136"/>
      <c r="O34357" s="136"/>
      <c r="T34357" s="136"/>
      <c r="W34357" s="136"/>
      <c r="Z34357" s="136"/>
      <c r="AC34357" s="136"/>
    </row>
    <row r="34358" spans="2:29">
      <c r="B34358" s="136"/>
      <c r="E34358" s="136"/>
      <c r="H34358" s="136"/>
      <c r="K34358" s="136"/>
      <c r="O34358" s="136"/>
      <c r="T34358" s="136"/>
      <c r="W34358" s="136"/>
      <c r="Z34358" s="136"/>
      <c r="AC34358" s="136"/>
    </row>
    <row r="34359" spans="2:29">
      <c r="B34359" s="136"/>
      <c r="E34359" s="136"/>
      <c r="H34359" s="136"/>
      <c r="K34359" s="136"/>
      <c r="O34359" s="136"/>
      <c r="T34359" s="136"/>
      <c r="W34359" s="136"/>
      <c r="Z34359" s="136"/>
      <c r="AC34359" s="136"/>
    </row>
    <row r="34360" spans="2:29">
      <c r="B34360" s="136"/>
      <c r="E34360" s="136"/>
      <c r="H34360" s="136"/>
      <c r="K34360" s="136"/>
      <c r="O34360" s="136"/>
      <c r="T34360" s="136"/>
      <c r="W34360" s="136"/>
      <c r="Z34360" s="136"/>
      <c r="AC34360" s="136"/>
    </row>
    <row r="34361" spans="2:29">
      <c r="B34361" s="136"/>
      <c r="E34361" s="136"/>
      <c r="H34361" s="136"/>
      <c r="K34361" s="136"/>
      <c r="O34361" s="136"/>
      <c r="T34361" s="136"/>
      <c r="W34361" s="136"/>
      <c r="Z34361" s="136"/>
      <c r="AC34361" s="136"/>
    </row>
    <row r="34362" spans="2:29">
      <c r="B34362" s="136"/>
      <c r="E34362" s="136"/>
      <c r="H34362" s="136"/>
      <c r="K34362" s="136"/>
      <c r="O34362" s="136"/>
      <c r="T34362" s="136"/>
      <c r="W34362" s="136"/>
      <c r="Z34362" s="136"/>
      <c r="AC34362" s="136"/>
    </row>
    <row r="34363" spans="2:29">
      <c r="B34363" s="136"/>
      <c r="E34363" s="136"/>
      <c r="H34363" s="136"/>
      <c r="K34363" s="136"/>
      <c r="O34363" s="136"/>
      <c r="T34363" s="136"/>
      <c r="W34363" s="136"/>
      <c r="Z34363" s="136"/>
      <c r="AC34363" s="136"/>
    </row>
    <row r="34364" spans="2:29">
      <c r="B34364" s="136"/>
      <c r="E34364" s="136"/>
      <c r="H34364" s="136"/>
      <c r="K34364" s="136"/>
      <c r="O34364" s="136"/>
      <c r="T34364" s="136"/>
      <c r="W34364" s="136"/>
      <c r="Z34364" s="136"/>
      <c r="AC34364" s="136"/>
    </row>
    <row r="34365" spans="2:29">
      <c r="B34365" s="136"/>
      <c r="E34365" s="136"/>
      <c r="H34365" s="136"/>
      <c r="K34365" s="136"/>
      <c r="O34365" s="136"/>
      <c r="T34365" s="136"/>
      <c r="W34365" s="136"/>
      <c r="Z34365" s="136"/>
      <c r="AC34365" s="136"/>
    </row>
    <row r="34366" spans="2:29">
      <c r="B34366" s="136"/>
      <c r="E34366" s="136"/>
      <c r="H34366" s="136"/>
      <c r="K34366" s="136"/>
      <c r="O34366" s="136"/>
      <c r="T34366" s="136"/>
      <c r="W34366" s="136"/>
      <c r="Z34366" s="136"/>
      <c r="AC34366" s="136"/>
    </row>
    <row r="34367" spans="2:29">
      <c r="B34367" s="136"/>
      <c r="E34367" s="136"/>
      <c r="H34367" s="136"/>
      <c r="K34367" s="136"/>
      <c r="O34367" s="136"/>
      <c r="T34367" s="136"/>
      <c r="W34367" s="136"/>
      <c r="Z34367" s="136"/>
      <c r="AC34367" s="136"/>
    </row>
    <row r="34368" spans="2:29">
      <c r="B34368" s="136"/>
      <c r="E34368" s="136"/>
      <c r="H34368" s="136"/>
      <c r="K34368" s="136"/>
      <c r="O34368" s="136"/>
      <c r="T34368" s="136"/>
      <c r="W34368" s="136"/>
      <c r="Z34368" s="136"/>
      <c r="AC34368" s="136"/>
    </row>
    <row r="34369" spans="2:29">
      <c r="B34369" s="136"/>
      <c r="E34369" s="136"/>
      <c r="H34369" s="136"/>
      <c r="K34369" s="136"/>
      <c r="O34369" s="136"/>
      <c r="T34369" s="136"/>
      <c r="W34369" s="136"/>
      <c r="Z34369" s="136"/>
      <c r="AC34369" s="136"/>
    </row>
    <row r="34370" spans="2:29">
      <c r="B34370" s="136"/>
      <c r="E34370" s="136"/>
      <c r="H34370" s="136"/>
      <c r="K34370" s="136"/>
      <c r="O34370" s="136"/>
      <c r="T34370" s="136"/>
      <c r="W34370" s="136"/>
      <c r="Z34370" s="136"/>
      <c r="AC34370" s="136"/>
    </row>
    <row r="34371" spans="2:29">
      <c r="B34371" s="136"/>
      <c r="E34371" s="136"/>
      <c r="H34371" s="136"/>
      <c r="K34371" s="136"/>
      <c r="O34371" s="136"/>
      <c r="T34371" s="136"/>
      <c r="W34371" s="136"/>
      <c r="Z34371" s="136"/>
      <c r="AC34371" s="136"/>
    </row>
    <row r="34372" spans="2:29">
      <c r="B34372" s="136"/>
      <c r="E34372" s="136"/>
      <c r="H34372" s="136"/>
      <c r="K34372" s="136"/>
      <c r="O34372" s="136"/>
      <c r="T34372" s="136"/>
      <c r="W34372" s="136"/>
      <c r="Z34372" s="136"/>
      <c r="AC34372" s="136"/>
    </row>
    <row r="34373" spans="2:29">
      <c r="B34373" s="136"/>
      <c r="E34373" s="136"/>
      <c r="H34373" s="136"/>
      <c r="K34373" s="136"/>
      <c r="O34373" s="136"/>
      <c r="T34373" s="136"/>
      <c r="W34373" s="136"/>
      <c r="Z34373" s="136"/>
      <c r="AC34373" s="136"/>
    </row>
    <row r="34374" spans="2:29">
      <c r="B34374" s="136"/>
      <c r="E34374" s="136"/>
      <c r="H34374" s="136"/>
      <c r="K34374" s="136"/>
      <c r="O34374" s="136"/>
      <c r="T34374" s="136"/>
      <c r="W34374" s="136"/>
      <c r="Z34374" s="136"/>
      <c r="AC34374" s="136"/>
    </row>
    <row r="34375" spans="2:29">
      <c r="B34375" s="136"/>
      <c r="E34375" s="136"/>
      <c r="H34375" s="136"/>
      <c r="K34375" s="136"/>
      <c r="O34375" s="136"/>
      <c r="T34375" s="136"/>
      <c r="W34375" s="136"/>
      <c r="Z34375" s="136"/>
      <c r="AC34375" s="136"/>
    </row>
    <row r="34376" spans="2:29">
      <c r="B34376" s="136"/>
      <c r="E34376" s="136"/>
      <c r="H34376" s="136"/>
      <c r="K34376" s="136"/>
      <c r="O34376" s="136"/>
      <c r="T34376" s="136"/>
      <c r="W34376" s="136"/>
      <c r="Z34376" s="136"/>
      <c r="AC34376" s="136"/>
    </row>
    <row r="34377" spans="2:29">
      <c r="B34377" s="136"/>
      <c r="E34377" s="136"/>
      <c r="H34377" s="136"/>
      <c r="K34377" s="136"/>
      <c r="O34377" s="136"/>
      <c r="T34377" s="136"/>
      <c r="W34377" s="136"/>
      <c r="Z34377" s="136"/>
      <c r="AC34377" s="136"/>
    </row>
    <row r="34378" spans="2:29">
      <c r="B34378" s="136"/>
      <c r="E34378" s="136"/>
      <c r="H34378" s="136"/>
      <c r="K34378" s="136"/>
      <c r="O34378" s="136"/>
      <c r="T34378" s="136"/>
      <c r="W34378" s="136"/>
      <c r="Z34378" s="136"/>
      <c r="AC34378" s="136"/>
    </row>
    <row r="34379" spans="2:29">
      <c r="B34379" s="136"/>
      <c r="E34379" s="136"/>
      <c r="H34379" s="136"/>
      <c r="K34379" s="136"/>
      <c r="O34379" s="136"/>
      <c r="T34379" s="136"/>
      <c r="W34379" s="136"/>
      <c r="Z34379" s="136"/>
      <c r="AC34379" s="136"/>
    </row>
    <row r="34380" spans="2:29">
      <c r="B34380" s="136"/>
      <c r="E34380" s="136"/>
      <c r="H34380" s="136"/>
      <c r="K34380" s="136"/>
      <c r="O34380" s="136"/>
      <c r="T34380" s="136"/>
      <c r="W34380" s="136"/>
      <c r="Z34380" s="136"/>
      <c r="AC34380" s="136"/>
    </row>
    <row r="34381" spans="2:29">
      <c r="B34381" s="136"/>
      <c r="E34381" s="136"/>
      <c r="H34381" s="136"/>
      <c r="K34381" s="136"/>
      <c r="O34381" s="136"/>
      <c r="T34381" s="136"/>
      <c r="W34381" s="136"/>
      <c r="Z34381" s="136"/>
      <c r="AC34381" s="136"/>
    </row>
    <row r="34382" spans="2:29">
      <c r="B34382" s="136"/>
      <c r="E34382" s="136"/>
      <c r="H34382" s="136"/>
      <c r="K34382" s="136"/>
      <c r="O34382" s="136"/>
      <c r="T34382" s="136"/>
      <c r="W34382" s="136"/>
      <c r="Z34382" s="136"/>
      <c r="AC34382" s="136"/>
    </row>
    <row r="34383" spans="2:29">
      <c r="B34383" s="136"/>
      <c r="E34383" s="136"/>
      <c r="H34383" s="136"/>
      <c r="K34383" s="136"/>
      <c r="O34383" s="136"/>
      <c r="T34383" s="136"/>
      <c r="W34383" s="136"/>
      <c r="Z34383" s="136"/>
      <c r="AC34383" s="136"/>
    </row>
    <row r="34384" spans="2:29">
      <c r="B34384" s="136"/>
      <c r="E34384" s="136"/>
      <c r="H34384" s="136"/>
      <c r="K34384" s="136"/>
      <c r="O34384" s="136"/>
      <c r="T34384" s="136"/>
      <c r="W34384" s="136"/>
      <c r="Z34384" s="136"/>
      <c r="AC34384" s="136"/>
    </row>
    <row r="34385" spans="2:29">
      <c r="B34385" s="136"/>
      <c r="E34385" s="136"/>
      <c r="H34385" s="136"/>
      <c r="K34385" s="136"/>
      <c r="O34385" s="136"/>
      <c r="T34385" s="136"/>
      <c r="W34385" s="136"/>
      <c r="Z34385" s="136"/>
      <c r="AC34385" s="136"/>
    </row>
    <row r="34386" spans="2:29">
      <c r="B34386" s="136"/>
      <c r="E34386" s="136"/>
      <c r="H34386" s="136"/>
      <c r="K34386" s="136"/>
      <c r="O34386" s="136"/>
      <c r="T34386" s="136"/>
      <c r="W34386" s="136"/>
      <c r="Z34386" s="136"/>
      <c r="AC34386" s="136"/>
    </row>
    <row r="34387" spans="2:29">
      <c r="B34387" s="136"/>
      <c r="E34387" s="136"/>
      <c r="H34387" s="136"/>
      <c r="K34387" s="136"/>
      <c r="O34387" s="136"/>
      <c r="T34387" s="136"/>
      <c r="W34387" s="136"/>
      <c r="Z34387" s="136"/>
      <c r="AC34387" s="136"/>
    </row>
    <row r="34388" spans="2:29">
      <c r="B34388" s="136"/>
      <c r="E34388" s="136"/>
      <c r="H34388" s="136"/>
      <c r="K34388" s="136"/>
      <c r="O34388" s="136"/>
      <c r="T34388" s="136"/>
      <c r="W34388" s="136"/>
      <c r="Z34388" s="136"/>
      <c r="AC34388" s="136"/>
    </row>
    <row r="34389" spans="2:29">
      <c r="B34389" s="136"/>
      <c r="E34389" s="136"/>
      <c r="H34389" s="136"/>
      <c r="K34389" s="136"/>
      <c r="O34389" s="136"/>
      <c r="T34389" s="136"/>
      <c r="W34389" s="136"/>
      <c r="Z34389" s="136"/>
      <c r="AC34389" s="136"/>
    </row>
    <row r="34390" spans="2:29">
      <c r="B34390" s="136"/>
      <c r="E34390" s="136"/>
      <c r="H34390" s="136"/>
      <c r="K34390" s="136"/>
      <c r="O34390" s="136"/>
      <c r="T34390" s="136"/>
      <c r="W34390" s="136"/>
      <c r="Z34390" s="136"/>
      <c r="AC34390" s="136"/>
    </row>
    <row r="34391" spans="2:29">
      <c r="B34391" s="136"/>
      <c r="E34391" s="136"/>
      <c r="H34391" s="136"/>
      <c r="K34391" s="136"/>
      <c r="O34391" s="136"/>
      <c r="T34391" s="136"/>
      <c r="W34391" s="136"/>
      <c r="Z34391" s="136"/>
      <c r="AC34391" s="136"/>
    </row>
    <row r="34392" spans="2:29">
      <c r="B34392" s="136"/>
      <c r="E34392" s="136"/>
      <c r="H34392" s="136"/>
      <c r="K34392" s="136"/>
      <c r="O34392" s="136"/>
      <c r="T34392" s="136"/>
      <c r="W34392" s="136"/>
      <c r="Z34392" s="136"/>
      <c r="AC34392" s="136"/>
    </row>
    <row r="34393" spans="2:29">
      <c r="B34393" s="136"/>
      <c r="E34393" s="136"/>
      <c r="H34393" s="136"/>
      <c r="K34393" s="136"/>
      <c r="O34393" s="136"/>
      <c r="T34393" s="136"/>
      <c r="W34393" s="136"/>
      <c r="Z34393" s="136"/>
      <c r="AC34393" s="136"/>
    </row>
    <row r="34394" spans="2:29">
      <c r="B34394" s="136"/>
      <c r="E34394" s="136"/>
      <c r="H34394" s="136"/>
      <c r="K34394" s="136"/>
      <c r="O34394" s="136"/>
      <c r="T34394" s="136"/>
      <c r="W34394" s="136"/>
      <c r="Z34394" s="136"/>
      <c r="AC34394" s="136"/>
    </row>
    <row r="34395" spans="2:29">
      <c r="B34395" s="136"/>
      <c r="E34395" s="136"/>
      <c r="H34395" s="136"/>
      <c r="K34395" s="136"/>
      <c r="O34395" s="136"/>
      <c r="T34395" s="136"/>
      <c r="W34395" s="136"/>
      <c r="Z34395" s="136"/>
      <c r="AC34395" s="136"/>
    </row>
    <row r="34396" spans="2:29">
      <c r="B34396" s="136"/>
      <c r="E34396" s="136"/>
      <c r="H34396" s="136"/>
      <c r="K34396" s="136"/>
      <c r="O34396" s="136"/>
      <c r="T34396" s="136"/>
      <c r="W34396" s="136"/>
      <c r="Z34396" s="136"/>
      <c r="AC34396" s="136"/>
    </row>
    <row r="34397" spans="2:29">
      <c r="B34397" s="136"/>
      <c r="E34397" s="136"/>
      <c r="H34397" s="136"/>
      <c r="K34397" s="136"/>
      <c r="O34397" s="136"/>
      <c r="T34397" s="136"/>
      <c r="W34397" s="136"/>
      <c r="Z34397" s="136"/>
      <c r="AC34397" s="136"/>
    </row>
    <row r="34398" spans="2:29">
      <c r="B34398" s="136"/>
      <c r="E34398" s="136"/>
      <c r="H34398" s="136"/>
      <c r="K34398" s="136"/>
      <c r="O34398" s="136"/>
      <c r="T34398" s="136"/>
      <c r="W34398" s="136"/>
      <c r="Z34398" s="136"/>
      <c r="AC34398" s="136"/>
    </row>
    <row r="34399" spans="2:29">
      <c r="B34399" s="136"/>
      <c r="E34399" s="136"/>
      <c r="H34399" s="136"/>
      <c r="K34399" s="136"/>
      <c r="O34399" s="136"/>
      <c r="T34399" s="136"/>
      <c r="W34399" s="136"/>
      <c r="Z34399" s="136"/>
      <c r="AC34399" s="136"/>
    </row>
    <row r="34400" spans="2:29">
      <c r="B34400" s="136"/>
      <c r="E34400" s="136"/>
      <c r="H34400" s="136"/>
      <c r="K34400" s="136"/>
      <c r="O34400" s="136"/>
      <c r="T34400" s="136"/>
      <c r="W34400" s="136"/>
      <c r="Z34400" s="136"/>
      <c r="AC34400" s="136"/>
    </row>
    <row r="34401" spans="2:29">
      <c r="B34401" s="136"/>
      <c r="E34401" s="136"/>
      <c r="H34401" s="136"/>
      <c r="K34401" s="136"/>
      <c r="O34401" s="136"/>
      <c r="T34401" s="136"/>
      <c r="W34401" s="136"/>
      <c r="Z34401" s="136"/>
      <c r="AC34401" s="136"/>
    </row>
    <row r="34402" spans="2:29">
      <c r="B34402" s="136"/>
      <c r="E34402" s="136"/>
      <c r="H34402" s="136"/>
      <c r="K34402" s="136"/>
      <c r="O34402" s="136"/>
      <c r="T34402" s="136"/>
      <c r="W34402" s="136"/>
      <c r="Z34402" s="136"/>
      <c r="AC34402" s="136"/>
    </row>
    <row r="34403" spans="2:29">
      <c r="B34403" s="136"/>
      <c r="E34403" s="136"/>
      <c r="H34403" s="136"/>
      <c r="K34403" s="136"/>
      <c r="O34403" s="136"/>
      <c r="T34403" s="136"/>
      <c r="W34403" s="136"/>
      <c r="Z34403" s="136"/>
      <c r="AC34403" s="136"/>
    </row>
    <row r="34404" spans="2:29">
      <c r="B34404" s="136"/>
      <c r="E34404" s="136"/>
      <c r="H34404" s="136"/>
      <c r="K34404" s="136"/>
      <c r="O34404" s="136"/>
      <c r="T34404" s="136"/>
      <c r="W34404" s="136"/>
      <c r="Z34404" s="136"/>
      <c r="AC34404" s="136"/>
    </row>
    <row r="34405" spans="2:29">
      <c r="B34405" s="136"/>
      <c r="E34405" s="136"/>
      <c r="H34405" s="136"/>
      <c r="K34405" s="136"/>
      <c r="O34405" s="136"/>
      <c r="T34405" s="136"/>
      <c r="W34405" s="136"/>
      <c r="Z34405" s="136"/>
      <c r="AC34405" s="136"/>
    </row>
    <row r="34406" spans="2:29">
      <c r="B34406" s="136"/>
      <c r="E34406" s="136"/>
      <c r="H34406" s="136"/>
      <c r="K34406" s="136"/>
      <c r="O34406" s="136"/>
      <c r="T34406" s="136"/>
      <c r="W34406" s="136"/>
      <c r="Z34406" s="136"/>
      <c r="AC34406" s="136"/>
    </row>
    <row r="34407" spans="2:29">
      <c r="B34407" s="136"/>
      <c r="E34407" s="136"/>
      <c r="H34407" s="136"/>
      <c r="K34407" s="136"/>
      <c r="O34407" s="136"/>
      <c r="T34407" s="136"/>
      <c r="W34407" s="136"/>
      <c r="Z34407" s="136"/>
      <c r="AC34407" s="136"/>
    </row>
    <row r="34408" spans="2:29">
      <c r="B34408" s="136"/>
      <c r="E34408" s="136"/>
      <c r="H34408" s="136"/>
      <c r="K34408" s="136"/>
      <c r="O34408" s="136"/>
      <c r="T34408" s="136"/>
      <c r="W34408" s="136"/>
      <c r="Z34408" s="136"/>
      <c r="AC34408" s="136"/>
    </row>
    <row r="34409" spans="2:29">
      <c r="B34409" s="136"/>
      <c r="E34409" s="136"/>
      <c r="H34409" s="136"/>
      <c r="K34409" s="136"/>
      <c r="O34409" s="136"/>
      <c r="T34409" s="136"/>
      <c r="W34409" s="136"/>
      <c r="Z34409" s="136"/>
      <c r="AC34409" s="136"/>
    </row>
    <row r="34410" spans="2:29">
      <c r="B34410" s="136"/>
      <c r="E34410" s="136"/>
      <c r="H34410" s="136"/>
      <c r="K34410" s="136"/>
      <c r="O34410" s="136"/>
      <c r="T34410" s="136"/>
      <c r="W34410" s="136"/>
      <c r="Z34410" s="136"/>
      <c r="AC34410" s="136"/>
    </row>
    <row r="34411" spans="2:29">
      <c r="B34411" s="136"/>
      <c r="E34411" s="136"/>
      <c r="H34411" s="136"/>
      <c r="K34411" s="136"/>
      <c r="O34411" s="136"/>
      <c r="T34411" s="136"/>
      <c r="W34411" s="136"/>
      <c r="Z34411" s="136"/>
      <c r="AC34411" s="136"/>
    </row>
    <row r="34412" spans="2:29">
      <c r="B34412" s="136"/>
      <c r="E34412" s="136"/>
      <c r="H34412" s="136"/>
      <c r="K34412" s="136"/>
      <c r="O34412" s="136"/>
      <c r="T34412" s="136"/>
      <c r="W34412" s="136"/>
      <c r="Z34412" s="136"/>
      <c r="AC34412" s="136"/>
    </row>
    <row r="34413" spans="2:29">
      <c r="B34413" s="136"/>
      <c r="E34413" s="136"/>
      <c r="H34413" s="136"/>
      <c r="K34413" s="136"/>
      <c r="O34413" s="136"/>
      <c r="T34413" s="136"/>
      <c r="W34413" s="136"/>
      <c r="Z34413" s="136"/>
      <c r="AC34413" s="136"/>
    </row>
    <row r="34414" spans="2:29">
      <c r="B34414" s="136"/>
      <c r="E34414" s="136"/>
      <c r="H34414" s="136"/>
      <c r="K34414" s="136"/>
      <c r="O34414" s="136"/>
      <c r="T34414" s="136"/>
      <c r="W34414" s="136"/>
      <c r="Z34414" s="136"/>
      <c r="AC34414" s="136"/>
    </row>
    <row r="34415" spans="2:29">
      <c r="B34415" s="136"/>
      <c r="E34415" s="136"/>
      <c r="H34415" s="136"/>
      <c r="K34415" s="136"/>
      <c r="O34415" s="136"/>
      <c r="T34415" s="136"/>
      <c r="W34415" s="136"/>
      <c r="Z34415" s="136"/>
      <c r="AC34415" s="136"/>
    </row>
    <row r="34416" spans="2:29">
      <c r="B34416" s="136"/>
      <c r="E34416" s="136"/>
      <c r="H34416" s="136"/>
      <c r="K34416" s="136"/>
      <c r="O34416" s="136"/>
      <c r="T34416" s="136"/>
      <c r="W34416" s="136"/>
      <c r="Z34416" s="136"/>
      <c r="AC34416" s="136"/>
    </row>
    <row r="34417" spans="2:29">
      <c r="B34417" s="136"/>
      <c r="E34417" s="136"/>
      <c r="H34417" s="136"/>
      <c r="K34417" s="136"/>
      <c r="O34417" s="136"/>
      <c r="T34417" s="136"/>
      <c r="W34417" s="136"/>
      <c r="Z34417" s="136"/>
      <c r="AC34417" s="136"/>
    </row>
    <row r="34418" spans="2:29">
      <c r="B34418" s="136"/>
      <c r="E34418" s="136"/>
      <c r="H34418" s="136"/>
      <c r="K34418" s="136"/>
      <c r="O34418" s="136"/>
      <c r="T34418" s="136"/>
      <c r="W34418" s="136"/>
      <c r="Z34418" s="136"/>
      <c r="AC34418" s="136"/>
    </row>
    <row r="34419" spans="2:29">
      <c r="B34419" s="136"/>
      <c r="E34419" s="136"/>
      <c r="H34419" s="136"/>
      <c r="K34419" s="136"/>
      <c r="O34419" s="136"/>
      <c r="T34419" s="136"/>
      <c r="W34419" s="136"/>
      <c r="Z34419" s="136"/>
      <c r="AC34419" s="136"/>
    </row>
    <row r="34420" spans="2:29">
      <c r="B34420" s="136"/>
      <c r="E34420" s="136"/>
      <c r="H34420" s="136"/>
      <c r="K34420" s="136"/>
      <c r="O34420" s="136"/>
      <c r="T34420" s="136"/>
      <c r="W34420" s="136"/>
      <c r="Z34420" s="136"/>
      <c r="AC34420" s="136"/>
    </row>
    <row r="34421" spans="2:29">
      <c r="B34421" s="136"/>
      <c r="E34421" s="136"/>
      <c r="H34421" s="136"/>
      <c r="K34421" s="136"/>
      <c r="O34421" s="136"/>
      <c r="T34421" s="136"/>
      <c r="W34421" s="136"/>
      <c r="Z34421" s="136"/>
      <c r="AC34421" s="136"/>
    </row>
    <row r="34422" spans="2:29">
      <c r="B34422" s="136"/>
      <c r="E34422" s="136"/>
      <c r="H34422" s="136"/>
      <c r="K34422" s="136"/>
      <c r="O34422" s="136"/>
      <c r="T34422" s="136"/>
      <c r="W34422" s="136"/>
      <c r="Z34422" s="136"/>
      <c r="AC34422" s="136"/>
    </row>
    <row r="34423" spans="2:29">
      <c r="B34423" s="136"/>
      <c r="E34423" s="136"/>
      <c r="H34423" s="136"/>
      <c r="K34423" s="136"/>
      <c r="O34423" s="136"/>
      <c r="T34423" s="136"/>
      <c r="W34423" s="136"/>
      <c r="Z34423" s="136"/>
      <c r="AC34423" s="136"/>
    </row>
    <row r="34424" spans="2:29">
      <c r="B34424" s="136"/>
      <c r="E34424" s="136"/>
      <c r="H34424" s="136"/>
      <c r="K34424" s="136"/>
      <c r="O34424" s="136"/>
      <c r="T34424" s="136"/>
      <c r="W34424" s="136"/>
      <c r="Z34424" s="136"/>
      <c r="AC34424" s="136"/>
    </row>
    <row r="34425" spans="2:29">
      <c r="B34425" s="136"/>
      <c r="E34425" s="136"/>
      <c r="H34425" s="136"/>
      <c r="K34425" s="136"/>
      <c r="O34425" s="136"/>
      <c r="T34425" s="136"/>
      <c r="W34425" s="136"/>
      <c r="Z34425" s="136"/>
      <c r="AC34425" s="136"/>
    </row>
    <row r="34426" spans="2:29">
      <c r="B34426" s="136"/>
      <c r="E34426" s="136"/>
      <c r="H34426" s="136"/>
      <c r="K34426" s="136"/>
      <c r="O34426" s="136"/>
      <c r="T34426" s="136"/>
      <c r="W34426" s="136"/>
      <c r="Z34426" s="136"/>
      <c r="AC34426" s="136"/>
    </row>
    <row r="34427" spans="2:29">
      <c r="B34427" s="136"/>
      <c r="E34427" s="136"/>
      <c r="H34427" s="136"/>
      <c r="K34427" s="136"/>
      <c r="O34427" s="136"/>
      <c r="T34427" s="136"/>
      <c r="W34427" s="136"/>
      <c r="Z34427" s="136"/>
      <c r="AC34427" s="136"/>
    </row>
    <row r="34428" spans="2:29">
      <c r="B34428" s="136"/>
      <c r="E34428" s="136"/>
      <c r="H34428" s="136"/>
      <c r="K34428" s="136"/>
      <c r="O34428" s="136"/>
      <c r="T34428" s="136"/>
      <c r="W34428" s="136"/>
      <c r="Z34428" s="136"/>
      <c r="AC34428" s="136"/>
    </row>
    <row r="34429" spans="2:29">
      <c r="B34429" s="136"/>
      <c r="E34429" s="136"/>
      <c r="H34429" s="136"/>
      <c r="K34429" s="136"/>
      <c r="O34429" s="136"/>
      <c r="T34429" s="136"/>
      <c r="W34429" s="136"/>
      <c r="Z34429" s="136"/>
      <c r="AC34429" s="136"/>
    </row>
    <row r="34430" spans="2:29">
      <c r="B34430" s="136"/>
      <c r="E34430" s="136"/>
      <c r="H34430" s="136"/>
      <c r="K34430" s="136"/>
      <c r="O34430" s="136"/>
      <c r="T34430" s="136"/>
      <c r="W34430" s="136"/>
      <c r="Z34430" s="136"/>
      <c r="AC34430" s="136"/>
    </row>
    <row r="34431" spans="2:29">
      <c r="B34431" s="136"/>
      <c r="E34431" s="136"/>
      <c r="H34431" s="136"/>
      <c r="K34431" s="136"/>
      <c r="O34431" s="136"/>
      <c r="T34431" s="136"/>
      <c r="W34431" s="136"/>
      <c r="Z34431" s="136"/>
      <c r="AC34431" s="136"/>
    </row>
    <row r="34432" spans="2:29">
      <c r="B34432" s="136"/>
      <c r="E34432" s="136"/>
      <c r="H34432" s="136"/>
      <c r="K34432" s="136"/>
      <c r="O34432" s="136"/>
      <c r="T34432" s="136"/>
      <c r="W34432" s="136"/>
      <c r="Z34432" s="136"/>
      <c r="AC34432" s="136"/>
    </row>
    <row r="34433" spans="2:29">
      <c r="B34433" s="136"/>
      <c r="E34433" s="136"/>
      <c r="H34433" s="136"/>
      <c r="K34433" s="136"/>
      <c r="O34433" s="136"/>
      <c r="T34433" s="136"/>
      <c r="W34433" s="136"/>
      <c r="Z34433" s="136"/>
      <c r="AC34433" s="136"/>
    </row>
    <row r="34434" spans="2:29">
      <c r="B34434" s="136"/>
      <c r="E34434" s="136"/>
      <c r="H34434" s="136"/>
      <c r="K34434" s="136"/>
      <c r="O34434" s="136"/>
      <c r="T34434" s="136"/>
      <c r="W34434" s="136"/>
      <c r="Z34434" s="136"/>
      <c r="AC34434" s="136"/>
    </row>
    <row r="34435" spans="2:29">
      <c r="B34435" s="136"/>
      <c r="E34435" s="136"/>
      <c r="H34435" s="136"/>
      <c r="K34435" s="136"/>
      <c r="O34435" s="136"/>
      <c r="T34435" s="136"/>
      <c r="W34435" s="136"/>
      <c r="Z34435" s="136"/>
      <c r="AC34435" s="136"/>
    </row>
    <row r="34436" spans="2:29">
      <c r="B34436" s="136"/>
      <c r="E34436" s="136"/>
      <c r="H34436" s="136"/>
      <c r="K34436" s="136"/>
      <c r="O34436" s="136"/>
      <c r="T34436" s="136"/>
      <c r="W34436" s="136"/>
      <c r="Z34436" s="136"/>
      <c r="AC34436" s="136"/>
    </row>
    <row r="34437" spans="2:29">
      <c r="B34437" s="136"/>
      <c r="E34437" s="136"/>
      <c r="H34437" s="136"/>
      <c r="K34437" s="136"/>
      <c r="O34437" s="136"/>
      <c r="T34437" s="136"/>
      <c r="W34437" s="136"/>
      <c r="Z34437" s="136"/>
      <c r="AC34437" s="136"/>
    </row>
    <row r="34438" spans="2:29">
      <c r="B34438" s="136"/>
      <c r="E34438" s="136"/>
      <c r="H34438" s="136"/>
      <c r="K34438" s="136"/>
      <c r="O34438" s="136"/>
      <c r="T34438" s="136"/>
      <c r="W34438" s="136"/>
      <c r="Z34438" s="136"/>
      <c r="AC34438" s="136"/>
    </row>
    <row r="34439" spans="2:29">
      <c r="B34439" s="136"/>
      <c r="E34439" s="136"/>
      <c r="H34439" s="136"/>
      <c r="K34439" s="136"/>
      <c r="O34439" s="136"/>
      <c r="T34439" s="136"/>
      <c r="W34439" s="136"/>
      <c r="Z34439" s="136"/>
      <c r="AC34439" s="136"/>
    </row>
    <row r="34440" spans="2:29">
      <c r="B34440" s="136"/>
      <c r="E34440" s="136"/>
      <c r="H34440" s="136"/>
      <c r="K34440" s="136"/>
      <c r="O34440" s="136"/>
      <c r="T34440" s="136"/>
      <c r="W34440" s="136"/>
      <c r="Z34440" s="136"/>
      <c r="AC34440" s="136"/>
    </row>
    <row r="34441" spans="2:29">
      <c r="B34441" s="136"/>
      <c r="E34441" s="136"/>
      <c r="H34441" s="136"/>
      <c r="K34441" s="136"/>
      <c r="O34441" s="136"/>
      <c r="T34441" s="136"/>
      <c r="W34441" s="136"/>
      <c r="Z34441" s="136"/>
      <c r="AC34441" s="136"/>
    </row>
    <row r="34442" spans="2:29">
      <c r="B34442" s="136"/>
      <c r="E34442" s="136"/>
      <c r="H34442" s="136"/>
      <c r="K34442" s="136"/>
      <c r="O34442" s="136"/>
      <c r="T34442" s="136"/>
      <c r="W34442" s="136"/>
      <c r="Z34442" s="136"/>
      <c r="AC34442" s="136"/>
    </row>
    <row r="34443" spans="2:29">
      <c r="B34443" s="136"/>
      <c r="E34443" s="136"/>
      <c r="H34443" s="136"/>
      <c r="K34443" s="136"/>
      <c r="O34443" s="136"/>
      <c r="T34443" s="136"/>
      <c r="W34443" s="136"/>
      <c r="Z34443" s="136"/>
      <c r="AC34443" s="136"/>
    </row>
    <row r="34444" spans="2:29">
      <c r="B34444" s="136"/>
      <c r="E34444" s="136"/>
      <c r="H34444" s="136"/>
      <c r="K34444" s="136"/>
      <c r="O34444" s="136"/>
      <c r="T34444" s="136"/>
      <c r="W34444" s="136"/>
      <c r="Z34444" s="136"/>
      <c r="AC34444" s="136"/>
    </row>
    <row r="34445" spans="2:29">
      <c r="B34445" s="136"/>
      <c r="E34445" s="136"/>
      <c r="H34445" s="136"/>
      <c r="K34445" s="136"/>
      <c r="O34445" s="136"/>
      <c r="T34445" s="136"/>
      <c r="W34445" s="136"/>
      <c r="Z34445" s="136"/>
      <c r="AC34445" s="136"/>
    </row>
    <row r="34446" spans="2:29">
      <c r="B34446" s="136"/>
      <c r="E34446" s="136"/>
      <c r="H34446" s="136"/>
      <c r="K34446" s="136"/>
      <c r="O34446" s="136"/>
      <c r="T34446" s="136"/>
      <c r="W34446" s="136"/>
      <c r="Z34446" s="136"/>
      <c r="AC34446" s="136"/>
    </row>
    <row r="34447" spans="2:29">
      <c r="B34447" s="136"/>
      <c r="E34447" s="136"/>
      <c r="H34447" s="136"/>
      <c r="K34447" s="136"/>
      <c r="O34447" s="136"/>
      <c r="T34447" s="136"/>
      <c r="W34447" s="136"/>
      <c r="Z34447" s="136"/>
      <c r="AC34447" s="136"/>
    </row>
    <row r="34448" spans="2:29">
      <c r="B34448" s="136"/>
      <c r="E34448" s="136"/>
      <c r="H34448" s="136"/>
      <c r="K34448" s="136"/>
      <c r="O34448" s="136"/>
      <c r="T34448" s="136"/>
      <c r="W34448" s="136"/>
      <c r="Z34448" s="136"/>
      <c r="AC34448" s="136"/>
    </row>
    <row r="34449" spans="2:29">
      <c r="B34449" s="136"/>
      <c r="E34449" s="136"/>
      <c r="H34449" s="136"/>
      <c r="K34449" s="136"/>
      <c r="O34449" s="136"/>
      <c r="T34449" s="136"/>
      <c r="W34449" s="136"/>
      <c r="Z34449" s="136"/>
      <c r="AC34449" s="136"/>
    </row>
    <row r="34450" spans="2:29">
      <c r="B34450" s="136"/>
      <c r="E34450" s="136"/>
      <c r="H34450" s="136"/>
      <c r="K34450" s="136"/>
      <c r="O34450" s="136"/>
      <c r="T34450" s="136"/>
      <c r="W34450" s="136"/>
      <c r="Z34450" s="136"/>
      <c r="AC34450" s="136"/>
    </row>
    <row r="34451" spans="2:29">
      <c r="B34451" s="136"/>
      <c r="E34451" s="136"/>
      <c r="H34451" s="136"/>
      <c r="K34451" s="136"/>
      <c r="O34451" s="136"/>
      <c r="T34451" s="136"/>
      <c r="W34451" s="136"/>
      <c r="Z34451" s="136"/>
      <c r="AC34451" s="136"/>
    </row>
    <row r="34452" spans="2:29">
      <c r="B34452" s="136"/>
      <c r="E34452" s="136"/>
      <c r="H34452" s="136"/>
      <c r="K34452" s="136"/>
      <c r="O34452" s="136"/>
      <c r="T34452" s="136"/>
      <c r="W34452" s="136"/>
      <c r="Z34452" s="136"/>
      <c r="AC34452" s="136"/>
    </row>
    <row r="34453" spans="2:29">
      <c r="B34453" s="136"/>
      <c r="E34453" s="136"/>
      <c r="H34453" s="136"/>
      <c r="K34453" s="136"/>
      <c r="O34453" s="136"/>
      <c r="T34453" s="136"/>
      <c r="W34453" s="136"/>
      <c r="Z34453" s="136"/>
      <c r="AC34453" s="136"/>
    </row>
    <row r="34454" spans="2:29">
      <c r="B34454" s="136"/>
      <c r="E34454" s="136"/>
      <c r="H34454" s="136"/>
      <c r="K34454" s="136"/>
      <c r="O34454" s="136"/>
      <c r="T34454" s="136"/>
      <c r="W34454" s="136"/>
      <c r="Z34454" s="136"/>
      <c r="AC34454" s="136"/>
    </row>
    <row r="34455" spans="2:29">
      <c r="B34455" s="136"/>
      <c r="E34455" s="136"/>
      <c r="H34455" s="136"/>
      <c r="K34455" s="136"/>
      <c r="O34455" s="136"/>
      <c r="T34455" s="136"/>
      <c r="W34455" s="136"/>
      <c r="Z34455" s="136"/>
      <c r="AC34455" s="136"/>
    </row>
    <row r="34456" spans="2:29">
      <c r="B34456" s="136"/>
      <c r="E34456" s="136"/>
      <c r="H34456" s="136"/>
      <c r="K34456" s="136"/>
      <c r="O34456" s="136"/>
      <c r="T34456" s="136"/>
      <c r="W34456" s="136"/>
      <c r="Z34456" s="136"/>
      <c r="AC34456" s="136"/>
    </row>
    <row r="34457" spans="2:29">
      <c r="B34457" s="136"/>
      <c r="E34457" s="136"/>
      <c r="H34457" s="136"/>
      <c r="K34457" s="136"/>
      <c r="O34457" s="136"/>
      <c r="T34457" s="136"/>
      <c r="W34457" s="136"/>
      <c r="Z34457" s="136"/>
      <c r="AC34457" s="136"/>
    </row>
    <row r="34458" spans="2:29">
      <c r="B34458" s="136"/>
      <c r="E34458" s="136"/>
      <c r="H34458" s="136"/>
      <c r="K34458" s="136"/>
      <c r="O34458" s="136"/>
      <c r="T34458" s="136"/>
      <c r="W34458" s="136"/>
      <c r="Z34458" s="136"/>
      <c r="AC34458" s="136"/>
    </row>
    <row r="34459" spans="2:29">
      <c r="B34459" s="136"/>
      <c r="E34459" s="136"/>
      <c r="H34459" s="136"/>
      <c r="K34459" s="136"/>
      <c r="O34459" s="136"/>
      <c r="T34459" s="136"/>
      <c r="W34459" s="136"/>
      <c r="Z34459" s="136"/>
      <c r="AC34459" s="136"/>
    </row>
    <row r="34460" spans="2:29">
      <c r="B34460" s="136"/>
      <c r="E34460" s="136"/>
      <c r="H34460" s="136"/>
      <c r="K34460" s="136"/>
      <c r="O34460" s="136"/>
      <c r="T34460" s="136"/>
      <c r="W34460" s="136"/>
      <c r="Z34460" s="136"/>
      <c r="AC34460" s="136"/>
    </row>
    <row r="34461" spans="2:29">
      <c r="B34461" s="136"/>
      <c r="E34461" s="136"/>
      <c r="H34461" s="136"/>
      <c r="K34461" s="136"/>
      <c r="O34461" s="136"/>
      <c r="T34461" s="136"/>
      <c r="W34461" s="136"/>
      <c r="Z34461" s="136"/>
      <c r="AC34461" s="136"/>
    </row>
    <row r="34462" spans="2:29">
      <c r="B34462" s="136"/>
      <c r="E34462" s="136"/>
      <c r="H34462" s="136"/>
      <c r="K34462" s="136"/>
      <c r="O34462" s="136"/>
      <c r="T34462" s="136"/>
      <c r="W34462" s="136"/>
      <c r="Z34462" s="136"/>
      <c r="AC34462" s="136"/>
    </row>
    <row r="34463" spans="2:29">
      <c r="B34463" s="136"/>
      <c r="E34463" s="136"/>
      <c r="H34463" s="136"/>
      <c r="K34463" s="136"/>
      <c r="O34463" s="136"/>
      <c r="T34463" s="136"/>
      <c r="W34463" s="136"/>
      <c r="Z34463" s="136"/>
      <c r="AC34463" s="136"/>
    </row>
    <row r="34464" spans="2:29">
      <c r="B34464" s="136"/>
      <c r="E34464" s="136"/>
      <c r="H34464" s="136"/>
      <c r="K34464" s="136"/>
      <c r="O34464" s="136"/>
      <c r="T34464" s="136"/>
      <c r="W34464" s="136"/>
      <c r="Z34464" s="136"/>
      <c r="AC34464" s="136"/>
    </row>
    <row r="34465" spans="2:29">
      <c r="B34465" s="136"/>
      <c r="E34465" s="136"/>
      <c r="H34465" s="136"/>
      <c r="K34465" s="136"/>
      <c r="O34465" s="136"/>
      <c r="T34465" s="136"/>
      <c r="W34465" s="136"/>
      <c r="Z34465" s="136"/>
      <c r="AC34465" s="136"/>
    </row>
    <row r="34466" spans="2:29">
      <c r="B34466" s="136"/>
      <c r="E34466" s="136"/>
      <c r="H34466" s="136"/>
      <c r="K34466" s="136"/>
      <c r="O34466" s="136"/>
      <c r="T34466" s="136"/>
      <c r="W34466" s="136"/>
      <c r="Z34466" s="136"/>
      <c r="AC34466" s="136"/>
    </row>
    <row r="34467" spans="2:29">
      <c r="B34467" s="136"/>
      <c r="E34467" s="136"/>
      <c r="H34467" s="136"/>
      <c r="K34467" s="136"/>
      <c r="O34467" s="136"/>
      <c r="T34467" s="136"/>
      <c r="W34467" s="136"/>
      <c r="Z34467" s="136"/>
      <c r="AC34467" s="136"/>
    </row>
    <row r="34468" spans="2:29">
      <c r="B34468" s="136"/>
      <c r="E34468" s="136"/>
      <c r="H34468" s="136"/>
      <c r="K34468" s="136"/>
      <c r="O34468" s="136"/>
      <c r="T34468" s="136"/>
      <c r="W34468" s="136"/>
      <c r="Z34468" s="136"/>
      <c r="AC34468" s="136"/>
    </row>
    <row r="34469" spans="2:29">
      <c r="B34469" s="136"/>
      <c r="E34469" s="136"/>
      <c r="H34469" s="136"/>
      <c r="K34469" s="136"/>
      <c r="O34469" s="136"/>
      <c r="T34469" s="136"/>
      <c r="W34469" s="136"/>
      <c r="Z34469" s="136"/>
      <c r="AC34469" s="136"/>
    </row>
    <row r="34470" spans="2:29">
      <c r="B34470" s="136"/>
      <c r="E34470" s="136"/>
      <c r="H34470" s="136"/>
      <c r="K34470" s="136"/>
      <c r="O34470" s="136"/>
      <c r="T34470" s="136"/>
      <c r="W34470" s="136"/>
      <c r="Z34470" s="136"/>
      <c r="AC34470" s="136"/>
    </row>
    <row r="34471" spans="2:29">
      <c r="B34471" s="136"/>
      <c r="E34471" s="136"/>
      <c r="H34471" s="136"/>
      <c r="K34471" s="136"/>
      <c r="O34471" s="136"/>
      <c r="T34471" s="136"/>
      <c r="W34471" s="136"/>
      <c r="Z34471" s="136"/>
      <c r="AC34471" s="136"/>
    </row>
    <row r="34472" spans="2:29">
      <c r="B34472" s="136"/>
      <c r="E34472" s="136"/>
      <c r="H34472" s="136"/>
      <c r="K34472" s="136"/>
      <c r="O34472" s="136"/>
      <c r="T34472" s="136"/>
      <c r="W34472" s="136"/>
      <c r="Z34472" s="136"/>
      <c r="AC34472" s="136"/>
    </row>
    <row r="34473" spans="2:29">
      <c r="B34473" s="136"/>
      <c r="E34473" s="136"/>
      <c r="H34473" s="136"/>
      <c r="K34473" s="136"/>
      <c r="O34473" s="136"/>
      <c r="T34473" s="136"/>
      <c r="W34473" s="136"/>
      <c r="Z34473" s="136"/>
      <c r="AC34473" s="136"/>
    </row>
    <row r="34474" spans="2:29">
      <c r="B34474" s="136"/>
      <c r="E34474" s="136"/>
      <c r="H34474" s="136"/>
      <c r="K34474" s="136"/>
      <c r="O34474" s="136"/>
      <c r="T34474" s="136"/>
      <c r="W34474" s="136"/>
      <c r="Z34474" s="136"/>
      <c r="AC34474" s="136"/>
    </row>
    <row r="34475" spans="2:29">
      <c r="B34475" s="136"/>
      <c r="E34475" s="136"/>
      <c r="H34475" s="136"/>
      <c r="K34475" s="136"/>
      <c r="O34475" s="136"/>
      <c r="T34475" s="136"/>
      <c r="W34475" s="136"/>
      <c r="Z34475" s="136"/>
      <c r="AC34475" s="136"/>
    </row>
    <row r="34476" spans="2:29">
      <c r="B34476" s="136"/>
      <c r="E34476" s="136"/>
      <c r="H34476" s="136"/>
      <c r="K34476" s="136"/>
      <c r="O34476" s="136"/>
      <c r="T34476" s="136"/>
      <c r="W34476" s="136"/>
      <c r="Z34476" s="136"/>
      <c r="AC34476" s="136"/>
    </row>
    <row r="34477" spans="2:29">
      <c r="B34477" s="136"/>
      <c r="E34477" s="136"/>
      <c r="H34477" s="136"/>
      <c r="K34477" s="136"/>
      <c r="O34477" s="136"/>
      <c r="T34477" s="136"/>
      <c r="W34477" s="136"/>
      <c r="Z34477" s="136"/>
      <c r="AC34477" s="136"/>
    </row>
    <row r="34478" spans="2:29">
      <c r="B34478" s="136"/>
      <c r="E34478" s="136"/>
      <c r="H34478" s="136"/>
      <c r="K34478" s="136"/>
      <c r="O34478" s="136"/>
      <c r="T34478" s="136"/>
      <c r="W34478" s="136"/>
      <c r="Z34478" s="136"/>
      <c r="AC34478" s="136"/>
    </row>
    <row r="34479" spans="2:29">
      <c r="B34479" s="136"/>
      <c r="E34479" s="136"/>
      <c r="H34479" s="136"/>
      <c r="K34479" s="136"/>
      <c r="O34479" s="136"/>
      <c r="T34479" s="136"/>
      <c r="W34479" s="136"/>
      <c r="Z34479" s="136"/>
      <c r="AC34479" s="136"/>
    </row>
    <row r="34480" spans="2:29">
      <c r="B34480" s="136"/>
      <c r="E34480" s="136"/>
      <c r="H34480" s="136"/>
      <c r="K34480" s="136"/>
      <c r="O34480" s="136"/>
      <c r="T34480" s="136"/>
      <c r="W34480" s="136"/>
      <c r="Z34480" s="136"/>
      <c r="AC34480" s="136"/>
    </row>
    <row r="34481" spans="2:29">
      <c r="B34481" s="136"/>
      <c r="E34481" s="136"/>
      <c r="H34481" s="136"/>
      <c r="K34481" s="136"/>
      <c r="O34481" s="136"/>
      <c r="T34481" s="136"/>
      <c r="W34481" s="136"/>
      <c r="Z34481" s="136"/>
      <c r="AC34481" s="136"/>
    </row>
    <row r="34482" spans="2:29">
      <c r="B34482" s="136"/>
      <c r="E34482" s="136"/>
      <c r="H34482" s="136"/>
      <c r="K34482" s="136"/>
      <c r="O34482" s="136"/>
      <c r="T34482" s="136"/>
      <c r="W34482" s="136"/>
      <c r="Z34482" s="136"/>
      <c r="AC34482" s="136"/>
    </row>
    <row r="34483" spans="2:29">
      <c r="B34483" s="136"/>
      <c r="E34483" s="136"/>
      <c r="H34483" s="136"/>
      <c r="K34483" s="136"/>
      <c r="O34483" s="136"/>
      <c r="T34483" s="136"/>
      <c r="W34483" s="136"/>
      <c r="Z34483" s="136"/>
      <c r="AC34483" s="136"/>
    </row>
    <row r="34484" spans="2:29">
      <c r="B34484" s="136"/>
      <c r="E34484" s="136"/>
      <c r="H34484" s="136"/>
      <c r="K34484" s="136"/>
      <c r="O34484" s="136"/>
      <c r="T34484" s="136"/>
      <c r="W34484" s="136"/>
      <c r="Z34484" s="136"/>
      <c r="AC34484" s="136"/>
    </row>
    <row r="34485" spans="2:29">
      <c r="B34485" s="136"/>
      <c r="E34485" s="136"/>
      <c r="H34485" s="136"/>
      <c r="K34485" s="136"/>
      <c r="O34485" s="136"/>
      <c r="T34485" s="136"/>
      <c r="W34485" s="136"/>
      <c r="Z34485" s="136"/>
      <c r="AC34485" s="136"/>
    </row>
    <row r="34486" spans="2:29">
      <c r="B34486" s="136"/>
      <c r="E34486" s="136"/>
      <c r="H34486" s="136"/>
      <c r="K34486" s="136"/>
      <c r="O34486" s="136"/>
      <c r="T34486" s="136"/>
      <c r="W34486" s="136"/>
      <c r="Z34486" s="136"/>
      <c r="AC34486" s="136"/>
    </row>
    <row r="34487" spans="2:29">
      <c r="B34487" s="136"/>
      <c r="E34487" s="136"/>
      <c r="H34487" s="136"/>
      <c r="K34487" s="136"/>
      <c r="O34487" s="136"/>
      <c r="T34487" s="136"/>
      <c r="W34487" s="136"/>
      <c r="Z34487" s="136"/>
      <c r="AC34487" s="136"/>
    </row>
    <row r="34488" spans="2:29">
      <c r="B34488" s="136"/>
      <c r="E34488" s="136"/>
      <c r="H34488" s="136"/>
      <c r="K34488" s="136"/>
      <c r="O34488" s="136"/>
      <c r="T34488" s="136"/>
      <c r="W34488" s="136"/>
      <c r="Z34488" s="136"/>
      <c r="AC34488" s="136"/>
    </row>
    <row r="34489" spans="2:29">
      <c r="B34489" s="136"/>
      <c r="E34489" s="136"/>
      <c r="H34489" s="136"/>
      <c r="K34489" s="136"/>
      <c r="O34489" s="136"/>
      <c r="T34489" s="136"/>
      <c r="W34489" s="136"/>
      <c r="Z34489" s="136"/>
      <c r="AC34489" s="136"/>
    </row>
    <row r="34490" spans="2:29">
      <c r="B34490" s="136"/>
      <c r="E34490" s="136"/>
      <c r="H34490" s="136"/>
      <c r="K34490" s="136"/>
      <c r="O34490" s="136"/>
      <c r="T34490" s="136"/>
      <c r="W34490" s="136"/>
      <c r="Z34490" s="136"/>
      <c r="AC34490" s="136"/>
    </row>
    <row r="34491" spans="2:29">
      <c r="B34491" s="136"/>
      <c r="E34491" s="136"/>
      <c r="H34491" s="136"/>
      <c r="K34491" s="136"/>
      <c r="O34491" s="136"/>
      <c r="T34491" s="136"/>
      <c r="W34491" s="136"/>
      <c r="Z34491" s="136"/>
      <c r="AC34491" s="136"/>
    </row>
    <row r="34492" spans="2:29">
      <c r="B34492" s="136"/>
      <c r="E34492" s="136"/>
      <c r="H34492" s="136"/>
      <c r="K34492" s="136"/>
      <c r="O34492" s="136"/>
      <c r="T34492" s="136"/>
      <c r="W34492" s="136"/>
      <c r="Z34492" s="136"/>
      <c r="AC34492" s="136"/>
    </row>
    <row r="34493" spans="2:29">
      <c r="B34493" s="136"/>
      <c r="E34493" s="136"/>
      <c r="H34493" s="136"/>
      <c r="K34493" s="136"/>
      <c r="O34493" s="136"/>
      <c r="T34493" s="136"/>
      <c r="W34493" s="136"/>
      <c r="Z34493" s="136"/>
      <c r="AC34493" s="136"/>
    </row>
    <row r="34494" spans="2:29">
      <c r="B34494" s="136"/>
      <c r="E34494" s="136"/>
      <c r="H34494" s="136"/>
      <c r="K34494" s="136"/>
      <c r="O34494" s="136"/>
      <c r="T34494" s="136"/>
      <c r="W34494" s="136"/>
      <c r="Z34494" s="136"/>
      <c r="AC34494" s="136"/>
    </row>
    <row r="34495" spans="2:29">
      <c r="B34495" s="136"/>
      <c r="E34495" s="136"/>
      <c r="H34495" s="136"/>
      <c r="K34495" s="136"/>
      <c r="O34495" s="136"/>
      <c r="T34495" s="136"/>
      <c r="W34495" s="136"/>
      <c r="Z34495" s="136"/>
      <c r="AC34495" s="136"/>
    </row>
    <row r="34496" spans="2:29">
      <c r="B34496" s="136"/>
      <c r="E34496" s="136"/>
      <c r="H34496" s="136"/>
      <c r="K34496" s="136"/>
      <c r="O34496" s="136"/>
      <c r="T34496" s="136"/>
      <c r="W34496" s="136"/>
      <c r="Z34496" s="136"/>
      <c r="AC34496" s="136"/>
    </row>
    <row r="34497" spans="2:29">
      <c r="B34497" s="136"/>
      <c r="E34497" s="136"/>
      <c r="H34497" s="136"/>
      <c r="K34497" s="136"/>
      <c r="O34497" s="136"/>
      <c r="T34497" s="136"/>
      <c r="W34497" s="136"/>
      <c r="Z34497" s="136"/>
      <c r="AC34497" s="136"/>
    </row>
    <row r="34498" spans="2:29">
      <c r="B34498" s="136"/>
      <c r="E34498" s="136"/>
      <c r="H34498" s="136"/>
      <c r="K34498" s="136"/>
      <c r="O34498" s="136"/>
      <c r="T34498" s="136"/>
      <c r="W34498" s="136"/>
      <c r="Z34498" s="136"/>
      <c r="AC34498" s="136"/>
    </row>
    <row r="34499" spans="2:29">
      <c r="B34499" s="136"/>
      <c r="E34499" s="136"/>
      <c r="H34499" s="136"/>
      <c r="K34499" s="136"/>
      <c r="O34499" s="136"/>
      <c r="T34499" s="136"/>
      <c r="W34499" s="136"/>
      <c r="Z34499" s="136"/>
      <c r="AC34499" s="136"/>
    </row>
    <row r="34500" spans="2:29">
      <c r="B34500" s="136"/>
      <c r="E34500" s="136"/>
      <c r="H34500" s="136"/>
      <c r="K34500" s="136"/>
      <c r="O34500" s="136"/>
      <c r="T34500" s="136"/>
      <c r="W34500" s="136"/>
      <c r="Z34500" s="136"/>
      <c r="AC34500" s="136"/>
    </row>
    <row r="34501" spans="2:29">
      <c r="B34501" s="136"/>
      <c r="E34501" s="136"/>
      <c r="H34501" s="136"/>
      <c r="K34501" s="136"/>
      <c r="O34501" s="136"/>
      <c r="T34501" s="136"/>
      <c r="W34501" s="136"/>
      <c r="Z34501" s="136"/>
      <c r="AC34501" s="136"/>
    </row>
    <row r="34502" spans="2:29">
      <c r="B34502" s="136"/>
      <c r="E34502" s="136"/>
      <c r="H34502" s="136"/>
      <c r="K34502" s="136"/>
      <c r="O34502" s="136"/>
      <c r="T34502" s="136"/>
      <c r="W34502" s="136"/>
      <c r="Z34502" s="136"/>
      <c r="AC34502" s="136"/>
    </row>
    <row r="34503" spans="2:29">
      <c r="B34503" s="136"/>
      <c r="E34503" s="136"/>
      <c r="H34503" s="136"/>
      <c r="K34503" s="136"/>
      <c r="O34503" s="136"/>
      <c r="T34503" s="136"/>
      <c r="W34503" s="136"/>
      <c r="Z34503" s="136"/>
      <c r="AC34503" s="136"/>
    </row>
    <row r="34504" spans="2:29">
      <c r="B34504" s="136"/>
      <c r="E34504" s="136"/>
      <c r="H34504" s="136"/>
      <c r="K34504" s="136"/>
      <c r="O34504" s="136"/>
      <c r="T34504" s="136"/>
      <c r="W34504" s="136"/>
      <c r="Z34504" s="136"/>
      <c r="AC34504" s="136"/>
    </row>
    <row r="34505" spans="2:29">
      <c r="B34505" s="136"/>
      <c r="E34505" s="136"/>
      <c r="H34505" s="136"/>
      <c r="K34505" s="136"/>
      <c r="O34505" s="136"/>
      <c r="T34505" s="136"/>
      <c r="W34505" s="136"/>
      <c r="Z34505" s="136"/>
      <c r="AC34505" s="136"/>
    </row>
    <row r="34506" spans="2:29">
      <c r="B34506" s="136"/>
      <c r="E34506" s="136"/>
      <c r="H34506" s="136"/>
      <c r="K34506" s="136"/>
      <c r="O34506" s="136"/>
      <c r="T34506" s="136"/>
      <c r="W34506" s="136"/>
      <c r="Z34506" s="136"/>
      <c r="AC34506" s="136"/>
    </row>
    <row r="34507" spans="2:29">
      <c r="B34507" s="136"/>
      <c r="E34507" s="136"/>
      <c r="H34507" s="136"/>
      <c r="K34507" s="136"/>
      <c r="O34507" s="136"/>
      <c r="T34507" s="136"/>
      <c r="W34507" s="136"/>
      <c r="Z34507" s="136"/>
      <c r="AC34507" s="136"/>
    </row>
    <row r="34508" spans="2:29">
      <c r="B34508" s="136"/>
      <c r="E34508" s="136"/>
      <c r="H34508" s="136"/>
      <c r="K34508" s="136"/>
      <c r="O34508" s="136"/>
      <c r="T34508" s="136"/>
      <c r="W34508" s="136"/>
      <c r="Z34508" s="136"/>
      <c r="AC34508" s="136"/>
    </row>
    <row r="34509" spans="2:29">
      <c r="B34509" s="136"/>
      <c r="E34509" s="136"/>
      <c r="H34509" s="136"/>
      <c r="K34509" s="136"/>
      <c r="O34509" s="136"/>
      <c r="T34509" s="136"/>
      <c r="W34509" s="136"/>
      <c r="Z34509" s="136"/>
      <c r="AC34509" s="136"/>
    </row>
    <row r="34510" spans="2:29">
      <c r="B34510" s="136"/>
      <c r="E34510" s="136"/>
      <c r="H34510" s="136"/>
      <c r="K34510" s="136"/>
      <c r="O34510" s="136"/>
      <c r="T34510" s="136"/>
      <c r="W34510" s="136"/>
      <c r="Z34510" s="136"/>
      <c r="AC34510" s="136"/>
    </row>
    <row r="34511" spans="2:29">
      <c r="B34511" s="136"/>
      <c r="E34511" s="136"/>
      <c r="H34511" s="136"/>
      <c r="K34511" s="136"/>
      <c r="O34511" s="136"/>
      <c r="T34511" s="136"/>
      <c r="W34511" s="136"/>
      <c r="Z34511" s="136"/>
      <c r="AC34511" s="136"/>
    </row>
    <row r="34512" spans="2:29">
      <c r="B34512" s="136"/>
      <c r="E34512" s="136"/>
      <c r="H34512" s="136"/>
      <c r="K34512" s="136"/>
      <c r="O34512" s="136"/>
      <c r="T34512" s="136"/>
      <c r="W34512" s="136"/>
      <c r="Z34512" s="136"/>
      <c r="AC34512" s="136"/>
    </row>
    <row r="34513" spans="2:29">
      <c r="B34513" s="136"/>
      <c r="E34513" s="136"/>
      <c r="H34513" s="136"/>
      <c r="K34513" s="136"/>
      <c r="O34513" s="136"/>
      <c r="T34513" s="136"/>
      <c r="W34513" s="136"/>
      <c r="Z34513" s="136"/>
      <c r="AC34513" s="136"/>
    </row>
    <row r="34514" spans="2:29">
      <c r="B34514" s="136"/>
      <c r="E34514" s="136"/>
      <c r="H34514" s="136"/>
      <c r="K34514" s="136"/>
      <c r="O34514" s="136"/>
      <c r="T34514" s="136"/>
      <c r="W34514" s="136"/>
      <c r="Z34514" s="136"/>
      <c r="AC34514" s="136"/>
    </row>
    <row r="34515" spans="2:29">
      <c r="B34515" s="136"/>
      <c r="E34515" s="136"/>
      <c r="H34515" s="136"/>
      <c r="K34515" s="136"/>
      <c r="O34515" s="136"/>
      <c r="T34515" s="136"/>
      <c r="W34515" s="136"/>
      <c r="Z34515" s="136"/>
      <c r="AC34515" s="136"/>
    </row>
    <row r="34516" spans="2:29">
      <c r="B34516" s="136"/>
      <c r="E34516" s="136"/>
      <c r="H34516" s="136"/>
      <c r="K34516" s="136"/>
      <c r="O34516" s="136"/>
      <c r="T34516" s="136"/>
      <c r="W34516" s="136"/>
      <c r="Z34516" s="136"/>
      <c r="AC34516" s="136"/>
    </row>
    <row r="34517" spans="2:29">
      <c r="B34517" s="136"/>
      <c r="E34517" s="136"/>
      <c r="H34517" s="136"/>
      <c r="K34517" s="136"/>
      <c r="O34517" s="136"/>
      <c r="T34517" s="136"/>
      <c r="W34517" s="136"/>
      <c r="Z34517" s="136"/>
      <c r="AC34517" s="136"/>
    </row>
    <row r="34518" spans="2:29">
      <c r="B34518" s="136"/>
      <c r="E34518" s="136"/>
      <c r="H34518" s="136"/>
      <c r="K34518" s="136"/>
      <c r="O34518" s="136"/>
      <c r="T34518" s="136"/>
      <c r="W34518" s="136"/>
      <c r="Z34518" s="136"/>
      <c r="AC34518" s="136"/>
    </row>
    <row r="34519" spans="2:29">
      <c r="B34519" s="136"/>
      <c r="E34519" s="136"/>
      <c r="H34519" s="136"/>
      <c r="K34519" s="136"/>
      <c r="O34519" s="136"/>
      <c r="T34519" s="136"/>
      <c r="W34519" s="136"/>
      <c r="Z34519" s="136"/>
      <c r="AC34519" s="136"/>
    </row>
    <row r="34520" spans="2:29">
      <c r="B34520" s="136"/>
      <c r="E34520" s="136"/>
      <c r="H34520" s="136"/>
      <c r="K34520" s="136"/>
      <c r="O34520" s="136"/>
      <c r="T34520" s="136"/>
      <c r="W34520" s="136"/>
      <c r="Z34520" s="136"/>
      <c r="AC34520" s="136"/>
    </row>
    <row r="34521" spans="2:29">
      <c r="B34521" s="136"/>
      <c r="E34521" s="136"/>
      <c r="H34521" s="136"/>
      <c r="K34521" s="136"/>
      <c r="O34521" s="136"/>
      <c r="T34521" s="136"/>
      <c r="W34521" s="136"/>
      <c r="Z34521" s="136"/>
      <c r="AC34521" s="136"/>
    </row>
    <row r="34522" spans="2:29">
      <c r="B34522" s="136"/>
      <c r="E34522" s="136"/>
      <c r="H34522" s="136"/>
      <c r="K34522" s="136"/>
      <c r="O34522" s="136"/>
      <c r="T34522" s="136"/>
      <c r="W34522" s="136"/>
      <c r="Z34522" s="136"/>
      <c r="AC34522" s="136"/>
    </row>
    <row r="34523" spans="2:29">
      <c r="B34523" s="136"/>
      <c r="E34523" s="136"/>
      <c r="H34523" s="136"/>
      <c r="K34523" s="136"/>
      <c r="O34523" s="136"/>
      <c r="T34523" s="136"/>
      <c r="W34523" s="136"/>
      <c r="Z34523" s="136"/>
      <c r="AC34523" s="136"/>
    </row>
    <row r="34524" spans="2:29">
      <c r="B34524" s="136"/>
      <c r="E34524" s="136"/>
      <c r="H34524" s="136"/>
      <c r="K34524" s="136"/>
      <c r="O34524" s="136"/>
      <c r="T34524" s="136"/>
      <c r="W34524" s="136"/>
      <c r="Z34524" s="136"/>
      <c r="AC34524" s="136"/>
    </row>
    <row r="34525" spans="2:29">
      <c r="B34525" s="136"/>
      <c r="E34525" s="136"/>
      <c r="H34525" s="136"/>
      <c r="K34525" s="136"/>
      <c r="O34525" s="136"/>
      <c r="T34525" s="136"/>
      <c r="W34525" s="136"/>
      <c r="Z34525" s="136"/>
      <c r="AC34525" s="136"/>
    </row>
    <row r="34526" spans="2:29">
      <c r="B34526" s="136"/>
      <c r="E34526" s="136"/>
      <c r="H34526" s="136"/>
      <c r="K34526" s="136"/>
      <c r="O34526" s="136"/>
      <c r="T34526" s="136"/>
      <c r="W34526" s="136"/>
      <c r="Z34526" s="136"/>
      <c r="AC34526" s="136"/>
    </row>
    <row r="34527" spans="2:29">
      <c r="B34527" s="136"/>
      <c r="E34527" s="136"/>
      <c r="H34527" s="136"/>
      <c r="K34527" s="136"/>
      <c r="O34527" s="136"/>
      <c r="T34527" s="136"/>
      <c r="W34527" s="136"/>
      <c r="Z34527" s="136"/>
      <c r="AC34527" s="136"/>
    </row>
    <row r="34528" spans="2:29">
      <c r="B34528" s="136"/>
      <c r="E34528" s="136"/>
      <c r="H34528" s="136"/>
      <c r="K34528" s="136"/>
      <c r="O34528" s="136"/>
      <c r="T34528" s="136"/>
      <c r="W34528" s="136"/>
      <c r="Z34528" s="136"/>
      <c r="AC34528" s="136"/>
    </row>
    <row r="34529" spans="2:29">
      <c r="B34529" s="136"/>
      <c r="E34529" s="136"/>
      <c r="H34529" s="136"/>
      <c r="K34529" s="136"/>
      <c r="O34529" s="136"/>
      <c r="T34529" s="136"/>
      <c r="W34529" s="136"/>
      <c r="Z34529" s="136"/>
      <c r="AC34529" s="136"/>
    </row>
    <row r="34530" spans="2:29">
      <c r="B34530" s="136"/>
      <c r="E34530" s="136"/>
      <c r="H34530" s="136"/>
      <c r="K34530" s="136"/>
      <c r="O34530" s="136"/>
      <c r="T34530" s="136"/>
      <c r="W34530" s="136"/>
      <c r="Z34530" s="136"/>
      <c r="AC34530" s="136"/>
    </row>
    <row r="34531" spans="2:29">
      <c r="B34531" s="136"/>
      <c r="E34531" s="136"/>
      <c r="H34531" s="136"/>
      <c r="K34531" s="136"/>
      <c r="O34531" s="136"/>
      <c r="T34531" s="136"/>
      <c r="W34531" s="136"/>
      <c r="Z34531" s="136"/>
      <c r="AC34531" s="136"/>
    </row>
    <row r="34532" spans="2:29">
      <c r="B34532" s="136"/>
      <c r="E34532" s="136"/>
      <c r="H34532" s="136"/>
      <c r="K34532" s="136"/>
      <c r="O34532" s="136"/>
      <c r="T34532" s="136"/>
      <c r="W34532" s="136"/>
      <c r="Z34532" s="136"/>
      <c r="AC34532" s="136"/>
    </row>
    <row r="34533" spans="2:29">
      <c r="B34533" s="136"/>
      <c r="E34533" s="136"/>
      <c r="H34533" s="136"/>
      <c r="K34533" s="136"/>
      <c r="O34533" s="136"/>
      <c r="T34533" s="136"/>
      <c r="W34533" s="136"/>
      <c r="Z34533" s="136"/>
      <c r="AC34533" s="136"/>
    </row>
    <row r="34534" spans="2:29">
      <c r="B34534" s="136"/>
      <c r="E34534" s="136"/>
      <c r="H34534" s="136"/>
      <c r="K34534" s="136"/>
      <c r="O34534" s="136"/>
      <c r="T34534" s="136"/>
      <c r="W34534" s="136"/>
      <c r="Z34534" s="136"/>
      <c r="AC34534" s="136"/>
    </row>
    <row r="34535" spans="2:29">
      <c r="B34535" s="136"/>
      <c r="E34535" s="136"/>
      <c r="H34535" s="136"/>
      <c r="K34535" s="136"/>
      <c r="O34535" s="136"/>
      <c r="T34535" s="136"/>
      <c r="W34535" s="136"/>
      <c r="Z34535" s="136"/>
      <c r="AC34535" s="136"/>
    </row>
    <row r="34536" spans="2:29">
      <c r="B34536" s="136"/>
      <c r="E34536" s="136"/>
      <c r="H34536" s="136"/>
      <c r="K34536" s="136"/>
      <c r="O34536" s="136"/>
      <c r="T34536" s="136"/>
      <c r="W34536" s="136"/>
      <c r="Z34536" s="136"/>
      <c r="AC34536" s="136"/>
    </row>
    <row r="34537" spans="2:29">
      <c r="B34537" s="136"/>
      <c r="E34537" s="136"/>
      <c r="H34537" s="136"/>
      <c r="K34537" s="136"/>
      <c r="O34537" s="136"/>
      <c r="T34537" s="136"/>
      <c r="W34537" s="136"/>
      <c r="Z34537" s="136"/>
      <c r="AC34537" s="136"/>
    </row>
    <row r="34538" spans="2:29">
      <c r="B34538" s="136"/>
      <c r="E34538" s="136"/>
      <c r="H34538" s="136"/>
      <c r="K34538" s="136"/>
      <c r="O34538" s="136"/>
      <c r="T34538" s="136"/>
      <c r="W34538" s="136"/>
      <c r="Z34538" s="136"/>
      <c r="AC34538" s="136"/>
    </row>
    <row r="34539" spans="2:29">
      <c r="B34539" s="136"/>
      <c r="E34539" s="136"/>
      <c r="H34539" s="136"/>
      <c r="K34539" s="136"/>
      <c r="O34539" s="136"/>
      <c r="T34539" s="136"/>
      <c r="W34539" s="136"/>
      <c r="Z34539" s="136"/>
      <c r="AC34539" s="136"/>
    </row>
    <row r="34540" spans="2:29">
      <c r="B34540" s="136"/>
      <c r="E34540" s="136"/>
      <c r="H34540" s="136"/>
      <c r="K34540" s="136"/>
      <c r="O34540" s="136"/>
      <c r="T34540" s="136"/>
      <c r="W34540" s="136"/>
      <c r="Z34540" s="136"/>
      <c r="AC34540" s="136"/>
    </row>
    <row r="34541" spans="2:29">
      <c r="B34541" s="136"/>
      <c r="E34541" s="136"/>
      <c r="H34541" s="136"/>
      <c r="K34541" s="136"/>
      <c r="O34541" s="136"/>
      <c r="T34541" s="136"/>
      <c r="W34541" s="136"/>
      <c r="Z34541" s="136"/>
      <c r="AC34541" s="136"/>
    </row>
    <row r="34542" spans="2:29">
      <c r="B34542" s="136"/>
      <c r="E34542" s="136"/>
      <c r="H34542" s="136"/>
      <c r="K34542" s="136"/>
      <c r="O34542" s="136"/>
      <c r="T34542" s="136"/>
      <c r="W34542" s="136"/>
      <c r="Z34542" s="136"/>
      <c r="AC34542" s="136"/>
    </row>
    <row r="34543" spans="2:29">
      <c r="B34543" s="136"/>
      <c r="E34543" s="136"/>
      <c r="H34543" s="136"/>
      <c r="K34543" s="136"/>
      <c r="O34543" s="136"/>
      <c r="T34543" s="136"/>
      <c r="W34543" s="136"/>
      <c r="Z34543" s="136"/>
      <c r="AC34543" s="136"/>
    </row>
    <row r="34544" spans="2:29">
      <c r="B34544" s="136"/>
      <c r="E34544" s="136"/>
      <c r="H34544" s="136"/>
      <c r="K34544" s="136"/>
      <c r="O34544" s="136"/>
      <c r="T34544" s="136"/>
      <c r="W34544" s="136"/>
      <c r="Z34544" s="136"/>
      <c r="AC34544" s="136"/>
    </row>
    <row r="34545" spans="2:29">
      <c r="B34545" s="136"/>
      <c r="E34545" s="136"/>
      <c r="H34545" s="136"/>
      <c r="K34545" s="136"/>
      <c r="O34545" s="136"/>
      <c r="T34545" s="136"/>
      <c r="W34545" s="136"/>
      <c r="Z34545" s="136"/>
      <c r="AC34545" s="136"/>
    </row>
    <row r="34546" spans="2:29">
      <c r="B34546" s="136"/>
      <c r="E34546" s="136"/>
      <c r="H34546" s="136"/>
      <c r="K34546" s="136"/>
      <c r="O34546" s="136"/>
      <c r="T34546" s="136"/>
      <c r="W34546" s="136"/>
      <c r="Z34546" s="136"/>
      <c r="AC34546" s="136"/>
    </row>
    <row r="34547" spans="2:29">
      <c r="B34547" s="136"/>
      <c r="E34547" s="136"/>
      <c r="H34547" s="136"/>
      <c r="K34547" s="136"/>
      <c r="O34547" s="136"/>
      <c r="T34547" s="136"/>
      <c r="W34547" s="136"/>
      <c r="Z34547" s="136"/>
      <c r="AC34547" s="136"/>
    </row>
    <row r="34548" spans="2:29">
      <c r="B34548" s="136"/>
      <c r="E34548" s="136"/>
      <c r="H34548" s="136"/>
      <c r="K34548" s="136"/>
      <c r="O34548" s="136"/>
      <c r="T34548" s="136"/>
      <c r="W34548" s="136"/>
      <c r="Z34548" s="136"/>
      <c r="AC34548" s="136"/>
    </row>
    <row r="34549" spans="2:29">
      <c r="B34549" s="136"/>
      <c r="E34549" s="136"/>
      <c r="H34549" s="136"/>
      <c r="K34549" s="136"/>
      <c r="O34549" s="136"/>
      <c r="T34549" s="136"/>
      <c r="W34549" s="136"/>
      <c r="Z34549" s="136"/>
      <c r="AC34549" s="136"/>
    </row>
    <row r="34550" spans="2:29">
      <c r="B34550" s="136"/>
      <c r="E34550" s="136"/>
      <c r="H34550" s="136"/>
      <c r="K34550" s="136"/>
      <c r="O34550" s="136"/>
      <c r="T34550" s="136"/>
      <c r="W34550" s="136"/>
      <c r="Z34550" s="136"/>
      <c r="AC34550" s="136"/>
    </row>
    <row r="34551" spans="2:29">
      <c r="B34551" s="136"/>
      <c r="E34551" s="136"/>
      <c r="H34551" s="136"/>
      <c r="K34551" s="136"/>
      <c r="O34551" s="136"/>
      <c r="T34551" s="136"/>
      <c r="W34551" s="136"/>
      <c r="Z34551" s="136"/>
      <c r="AC34551" s="136"/>
    </row>
    <row r="34552" spans="2:29">
      <c r="B34552" s="136"/>
      <c r="E34552" s="136"/>
      <c r="H34552" s="136"/>
      <c r="K34552" s="136"/>
      <c r="O34552" s="136"/>
      <c r="T34552" s="136"/>
      <c r="W34552" s="136"/>
      <c r="Z34552" s="136"/>
      <c r="AC34552" s="136"/>
    </row>
    <row r="34553" spans="2:29">
      <c r="B34553" s="136"/>
      <c r="E34553" s="136"/>
      <c r="H34553" s="136"/>
      <c r="K34553" s="136"/>
      <c r="O34553" s="136"/>
      <c r="T34553" s="136"/>
      <c r="W34553" s="136"/>
      <c r="Z34553" s="136"/>
      <c r="AC34553" s="136"/>
    </row>
    <row r="34554" spans="2:29">
      <c r="B34554" s="136"/>
      <c r="E34554" s="136"/>
      <c r="H34554" s="136"/>
      <c r="K34554" s="136"/>
      <c r="O34554" s="136"/>
      <c r="T34554" s="136"/>
      <c r="W34554" s="136"/>
      <c r="Z34554" s="136"/>
      <c r="AC34554" s="136"/>
    </row>
    <row r="34555" spans="2:29">
      <c r="B34555" s="136"/>
      <c r="E34555" s="136"/>
      <c r="H34555" s="136"/>
      <c r="K34555" s="136"/>
      <c r="O34555" s="136"/>
      <c r="T34555" s="136"/>
      <c r="W34555" s="136"/>
      <c r="Z34555" s="136"/>
      <c r="AC34555" s="136"/>
    </row>
    <row r="34556" spans="2:29">
      <c r="B34556" s="136"/>
      <c r="E34556" s="136"/>
      <c r="H34556" s="136"/>
      <c r="K34556" s="136"/>
      <c r="O34556" s="136"/>
      <c r="T34556" s="136"/>
      <c r="W34556" s="136"/>
      <c r="Z34556" s="136"/>
      <c r="AC34556" s="136"/>
    </row>
    <row r="34557" spans="2:29">
      <c r="B34557" s="136"/>
      <c r="E34557" s="136"/>
      <c r="H34557" s="136"/>
      <c r="K34557" s="136"/>
      <c r="O34557" s="136"/>
      <c r="T34557" s="136"/>
      <c r="W34557" s="136"/>
      <c r="Z34557" s="136"/>
      <c r="AC34557" s="136"/>
    </row>
    <row r="34558" spans="2:29">
      <c r="B34558" s="136"/>
      <c r="E34558" s="136"/>
      <c r="H34558" s="136"/>
      <c r="K34558" s="136"/>
      <c r="O34558" s="136"/>
      <c r="T34558" s="136"/>
      <c r="W34558" s="136"/>
      <c r="Z34558" s="136"/>
      <c r="AC34558" s="136"/>
    </row>
    <row r="34559" spans="2:29">
      <c r="B34559" s="136"/>
      <c r="E34559" s="136"/>
      <c r="H34559" s="136"/>
      <c r="K34559" s="136"/>
      <c r="O34559" s="136"/>
      <c r="T34559" s="136"/>
      <c r="W34559" s="136"/>
      <c r="Z34559" s="136"/>
      <c r="AC34559" s="136"/>
    </row>
    <row r="34560" spans="2:29">
      <c r="B34560" s="136"/>
      <c r="E34560" s="136"/>
      <c r="H34560" s="136"/>
      <c r="K34560" s="136"/>
      <c r="O34560" s="136"/>
      <c r="T34560" s="136"/>
      <c r="W34560" s="136"/>
      <c r="Z34560" s="136"/>
      <c r="AC34560" s="136"/>
    </row>
    <row r="34561" spans="2:29">
      <c r="B34561" s="136"/>
      <c r="E34561" s="136"/>
      <c r="H34561" s="136"/>
      <c r="K34561" s="136"/>
      <c r="O34561" s="136"/>
      <c r="T34561" s="136"/>
      <c r="W34561" s="136"/>
      <c r="Z34561" s="136"/>
      <c r="AC34561" s="136"/>
    </row>
    <row r="34562" spans="2:29">
      <c r="B34562" s="136"/>
      <c r="E34562" s="136"/>
      <c r="H34562" s="136"/>
      <c r="K34562" s="136"/>
      <c r="O34562" s="136"/>
      <c r="T34562" s="136"/>
      <c r="W34562" s="136"/>
      <c r="Z34562" s="136"/>
      <c r="AC34562" s="136"/>
    </row>
    <row r="34563" spans="2:29">
      <c r="B34563" s="136"/>
      <c r="E34563" s="136"/>
      <c r="H34563" s="136"/>
      <c r="K34563" s="136"/>
      <c r="O34563" s="136"/>
      <c r="T34563" s="136"/>
      <c r="W34563" s="136"/>
      <c r="Z34563" s="136"/>
      <c r="AC34563" s="136"/>
    </row>
    <row r="34564" spans="2:29">
      <c r="B34564" s="136"/>
      <c r="E34564" s="136"/>
      <c r="H34564" s="136"/>
      <c r="K34564" s="136"/>
      <c r="O34564" s="136"/>
      <c r="T34564" s="136"/>
      <c r="W34564" s="136"/>
      <c r="Z34564" s="136"/>
      <c r="AC34564" s="136"/>
    </row>
    <row r="34565" spans="2:29">
      <c r="B34565" s="136"/>
      <c r="E34565" s="136"/>
      <c r="H34565" s="136"/>
      <c r="K34565" s="136"/>
      <c r="O34565" s="136"/>
      <c r="T34565" s="136"/>
      <c r="W34565" s="136"/>
      <c r="Z34565" s="136"/>
      <c r="AC34565" s="136"/>
    </row>
    <row r="34566" spans="2:29">
      <c r="B34566" s="136"/>
      <c r="E34566" s="136"/>
      <c r="H34566" s="136"/>
      <c r="K34566" s="136"/>
      <c r="O34566" s="136"/>
      <c r="T34566" s="136"/>
      <c r="W34566" s="136"/>
      <c r="Z34566" s="136"/>
      <c r="AC34566" s="136"/>
    </row>
    <row r="34567" spans="2:29">
      <c r="B34567" s="136"/>
      <c r="E34567" s="136"/>
      <c r="H34567" s="136"/>
      <c r="K34567" s="136"/>
      <c r="O34567" s="136"/>
      <c r="T34567" s="136"/>
      <c r="W34567" s="136"/>
      <c r="Z34567" s="136"/>
      <c r="AC34567" s="136"/>
    </row>
    <row r="34568" spans="2:29">
      <c r="B34568" s="136"/>
      <c r="E34568" s="136"/>
      <c r="H34568" s="136"/>
      <c r="K34568" s="136"/>
      <c r="O34568" s="136"/>
      <c r="T34568" s="136"/>
      <c r="W34568" s="136"/>
      <c r="Z34568" s="136"/>
      <c r="AC34568" s="136"/>
    </row>
    <row r="34569" spans="2:29">
      <c r="B34569" s="136"/>
      <c r="E34569" s="136"/>
      <c r="H34569" s="136"/>
      <c r="K34569" s="136"/>
      <c r="O34569" s="136"/>
      <c r="T34569" s="136"/>
      <c r="W34569" s="136"/>
      <c r="Z34569" s="136"/>
      <c r="AC34569" s="136"/>
    </row>
    <row r="34570" spans="2:29">
      <c r="B34570" s="136"/>
      <c r="E34570" s="136"/>
      <c r="H34570" s="136"/>
      <c r="K34570" s="136"/>
      <c r="O34570" s="136"/>
      <c r="T34570" s="136"/>
      <c r="W34570" s="136"/>
      <c r="Z34570" s="136"/>
      <c r="AC34570" s="136"/>
    </row>
    <row r="34571" spans="2:29">
      <c r="B34571" s="136"/>
      <c r="E34571" s="136"/>
      <c r="H34571" s="136"/>
      <c r="K34571" s="136"/>
      <c r="O34571" s="136"/>
      <c r="T34571" s="136"/>
      <c r="W34571" s="136"/>
      <c r="Z34571" s="136"/>
      <c r="AC34571" s="136"/>
    </row>
    <row r="34572" spans="2:29">
      <c r="B34572" s="136"/>
      <c r="E34572" s="136"/>
      <c r="H34572" s="136"/>
      <c r="K34572" s="136"/>
      <c r="O34572" s="136"/>
      <c r="T34572" s="136"/>
      <c r="W34572" s="136"/>
      <c r="Z34572" s="136"/>
      <c r="AC34572" s="136"/>
    </row>
    <row r="34573" spans="2:29">
      <c r="B34573" s="136"/>
      <c r="E34573" s="136"/>
      <c r="H34573" s="136"/>
      <c r="K34573" s="136"/>
      <c r="O34573" s="136"/>
      <c r="T34573" s="136"/>
      <c r="W34573" s="136"/>
      <c r="Z34573" s="136"/>
      <c r="AC34573" s="136"/>
    </row>
    <row r="34574" spans="2:29">
      <c r="B34574" s="136"/>
      <c r="E34574" s="136"/>
      <c r="H34574" s="136"/>
      <c r="K34574" s="136"/>
      <c r="O34574" s="136"/>
      <c r="T34574" s="136"/>
      <c r="W34574" s="136"/>
      <c r="Z34574" s="136"/>
      <c r="AC34574" s="136"/>
    </row>
    <row r="34575" spans="2:29">
      <c r="B34575" s="136"/>
      <c r="E34575" s="136"/>
      <c r="H34575" s="136"/>
      <c r="K34575" s="136"/>
      <c r="O34575" s="136"/>
      <c r="T34575" s="136"/>
      <c r="W34575" s="136"/>
      <c r="Z34575" s="136"/>
      <c r="AC34575" s="136"/>
    </row>
    <row r="34576" spans="2:29">
      <c r="B34576" s="136"/>
      <c r="E34576" s="136"/>
      <c r="H34576" s="136"/>
      <c r="K34576" s="136"/>
      <c r="O34576" s="136"/>
      <c r="T34576" s="136"/>
      <c r="W34576" s="136"/>
      <c r="Z34576" s="136"/>
      <c r="AC34576" s="136"/>
    </row>
    <row r="34577" spans="2:29">
      <c r="B34577" s="136"/>
      <c r="E34577" s="136"/>
      <c r="H34577" s="136"/>
      <c r="K34577" s="136"/>
      <c r="O34577" s="136"/>
      <c r="T34577" s="136"/>
      <c r="W34577" s="136"/>
      <c r="Z34577" s="136"/>
      <c r="AC34577" s="136"/>
    </row>
    <row r="34578" spans="2:29">
      <c r="B34578" s="136"/>
      <c r="E34578" s="136"/>
      <c r="H34578" s="136"/>
      <c r="K34578" s="136"/>
      <c r="O34578" s="136"/>
      <c r="T34578" s="136"/>
      <c r="W34578" s="136"/>
      <c r="Z34578" s="136"/>
      <c r="AC34578" s="136"/>
    </row>
    <row r="34579" spans="2:29">
      <c r="B34579" s="136"/>
      <c r="E34579" s="136"/>
      <c r="H34579" s="136"/>
      <c r="K34579" s="136"/>
      <c r="O34579" s="136"/>
      <c r="T34579" s="136"/>
      <c r="W34579" s="136"/>
      <c r="Z34579" s="136"/>
      <c r="AC34579" s="136"/>
    </row>
    <row r="34580" spans="2:29">
      <c r="B34580" s="136"/>
      <c r="E34580" s="136"/>
      <c r="H34580" s="136"/>
      <c r="K34580" s="136"/>
      <c r="O34580" s="136"/>
      <c r="T34580" s="136"/>
      <c r="W34580" s="136"/>
      <c r="Z34580" s="136"/>
      <c r="AC34580" s="136"/>
    </row>
    <row r="34581" spans="2:29">
      <c r="B34581" s="136"/>
      <c r="E34581" s="136"/>
      <c r="H34581" s="136"/>
      <c r="K34581" s="136"/>
      <c r="O34581" s="136"/>
      <c r="T34581" s="136"/>
      <c r="W34581" s="136"/>
      <c r="Z34581" s="136"/>
      <c r="AC34581" s="136"/>
    </row>
    <row r="34582" spans="2:29">
      <c r="B34582" s="136"/>
      <c r="E34582" s="136"/>
      <c r="H34582" s="136"/>
      <c r="K34582" s="136"/>
      <c r="O34582" s="136"/>
      <c r="T34582" s="136"/>
      <c r="W34582" s="136"/>
      <c r="Z34582" s="136"/>
      <c r="AC34582" s="136"/>
    </row>
    <row r="34583" spans="2:29">
      <c r="B34583" s="136"/>
      <c r="E34583" s="136"/>
      <c r="H34583" s="136"/>
      <c r="K34583" s="136"/>
      <c r="O34583" s="136"/>
      <c r="T34583" s="136"/>
      <c r="W34583" s="136"/>
      <c r="Z34583" s="136"/>
      <c r="AC34583" s="136"/>
    </row>
    <row r="34584" spans="2:29">
      <c r="B34584" s="136"/>
      <c r="E34584" s="136"/>
      <c r="H34584" s="136"/>
      <c r="K34584" s="136"/>
      <c r="O34584" s="136"/>
      <c r="T34584" s="136"/>
      <c r="W34584" s="136"/>
      <c r="Z34584" s="136"/>
      <c r="AC34584" s="136"/>
    </row>
    <row r="34585" spans="2:29">
      <c r="B34585" s="136"/>
      <c r="E34585" s="136"/>
      <c r="H34585" s="136"/>
      <c r="K34585" s="136"/>
      <c r="O34585" s="136"/>
      <c r="T34585" s="136"/>
      <c r="W34585" s="136"/>
      <c r="Z34585" s="136"/>
      <c r="AC34585" s="136"/>
    </row>
    <row r="34586" spans="2:29">
      <c r="B34586" s="136"/>
      <c r="E34586" s="136"/>
      <c r="H34586" s="136"/>
      <c r="K34586" s="136"/>
      <c r="O34586" s="136"/>
      <c r="T34586" s="136"/>
      <c r="W34586" s="136"/>
      <c r="Z34586" s="136"/>
      <c r="AC34586" s="136"/>
    </row>
    <row r="34587" spans="2:29">
      <c r="B34587" s="136"/>
      <c r="E34587" s="136"/>
      <c r="H34587" s="136"/>
      <c r="K34587" s="136"/>
      <c r="O34587" s="136"/>
      <c r="T34587" s="136"/>
      <c r="W34587" s="136"/>
      <c r="Z34587" s="136"/>
      <c r="AC34587" s="136"/>
    </row>
    <row r="34588" spans="2:29">
      <c r="B34588" s="136"/>
      <c r="E34588" s="136"/>
      <c r="H34588" s="136"/>
      <c r="K34588" s="136"/>
      <c r="O34588" s="136"/>
      <c r="T34588" s="136"/>
      <c r="W34588" s="136"/>
      <c r="Z34588" s="136"/>
      <c r="AC34588" s="136"/>
    </row>
    <row r="34589" spans="2:29">
      <c r="B34589" s="136"/>
      <c r="E34589" s="136"/>
      <c r="H34589" s="136"/>
      <c r="K34589" s="136"/>
      <c r="O34589" s="136"/>
      <c r="T34589" s="136"/>
      <c r="W34589" s="136"/>
      <c r="Z34589" s="136"/>
      <c r="AC34589" s="136"/>
    </row>
    <row r="34590" spans="2:29">
      <c r="B34590" s="136"/>
      <c r="E34590" s="136"/>
      <c r="H34590" s="136"/>
      <c r="K34590" s="136"/>
      <c r="O34590" s="136"/>
      <c r="T34590" s="136"/>
      <c r="W34590" s="136"/>
      <c r="Z34590" s="136"/>
      <c r="AC34590" s="136"/>
    </row>
    <row r="34591" spans="2:29">
      <c r="B34591" s="136"/>
      <c r="E34591" s="136"/>
      <c r="H34591" s="136"/>
      <c r="K34591" s="136"/>
      <c r="O34591" s="136"/>
      <c r="T34591" s="136"/>
      <c r="W34591" s="136"/>
      <c r="Z34591" s="136"/>
      <c r="AC34591" s="136"/>
    </row>
    <row r="34592" spans="2:29">
      <c r="B34592" s="136"/>
      <c r="E34592" s="136"/>
      <c r="H34592" s="136"/>
      <c r="K34592" s="136"/>
      <c r="O34592" s="136"/>
      <c r="T34592" s="136"/>
      <c r="W34592" s="136"/>
      <c r="Z34592" s="136"/>
      <c r="AC34592" s="136"/>
    </row>
    <row r="34593" spans="2:29">
      <c r="B34593" s="136"/>
      <c r="E34593" s="136"/>
      <c r="H34593" s="136"/>
      <c r="K34593" s="136"/>
      <c r="O34593" s="136"/>
      <c r="T34593" s="136"/>
      <c r="W34593" s="136"/>
      <c r="Z34593" s="136"/>
      <c r="AC34593" s="136"/>
    </row>
    <row r="34594" spans="2:29">
      <c r="B34594" s="136"/>
      <c r="E34594" s="136"/>
      <c r="H34594" s="136"/>
      <c r="K34594" s="136"/>
      <c r="O34594" s="136"/>
      <c r="T34594" s="136"/>
      <c r="W34594" s="136"/>
      <c r="Z34594" s="136"/>
      <c r="AC34594" s="136"/>
    </row>
    <row r="34595" spans="2:29">
      <c r="B34595" s="136"/>
      <c r="E34595" s="136"/>
      <c r="H34595" s="136"/>
      <c r="K34595" s="136"/>
      <c r="O34595" s="136"/>
      <c r="T34595" s="136"/>
      <c r="W34595" s="136"/>
      <c r="Z34595" s="136"/>
      <c r="AC34595" s="136"/>
    </row>
    <row r="34596" spans="2:29">
      <c r="B34596" s="136"/>
      <c r="E34596" s="136"/>
      <c r="H34596" s="136"/>
      <c r="K34596" s="136"/>
      <c r="O34596" s="136"/>
      <c r="T34596" s="136"/>
      <c r="W34596" s="136"/>
      <c r="Z34596" s="136"/>
      <c r="AC34596" s="136"/>
    </row>
    <row r="34597" spans="2:29">
      <c r="B34597" s="136"/>
      <c r="E34597" s="136"/>
      <c r="H34597" s="136"/>
      <c r="K34597" s="136"/>
      <c r="O34597" s="136"/>
      <c r="T34597" s="136"/>
      <c r="W34597" s="136"/>
      <c r="Z34597" s="136"/>
      <c r="AC34597" s="136"/>
    </row>
    <row r="34598" spans="2:29">
      <c r="B34598" s="136"/>
      <c r="E34598" s="136"/>
      <c r="H34598" s="136"/>
      <c r="K34598" s="136"/>
      <c r="O34598" s="136"/>
      <c r="T34598" s="136"/>
      <c r="W34598" s="136"/>
      <c r="Z34598" s="136"/>
      <c r="AC34598" s="136"/>
    </row>
    <row r="34599" spans="2:29">
      <c r="B34599" s="136"/>
      <c r="E34599" s="136"/>
      <c r="H34599" s="136"/>
      <c r="K34599" s="136"/>
      <c r="O34599" s="136"/>
      <c r="T34599" s="136"/>
      <c r="W34599" s="136"/>
      <c r="Z34599" s="136"/>
      <c r="AC34599" s="136"/>
    </row>
    <row r="34600" spans="2:29">
      <c r="B34600" s="136"/>
      <c r="E34600" s="136"/>
      <c r="H34600" s="136"/>
      <c r="K34600" s="136"/>
      <c r="O34600" s="136"/>
      <c r="T34600" s="136"/>
      <c r="W34600" s="136"/>
      <c r="Z34600" s="136"/>
      <c r="AC34600" s="136"/>
    </row>
    <row r="34601" spans="2:29">
      <c r="B34601" s="136"/>
      <c r="E34601" s="136"/>
      <c r="H34601" s="136"/>
      <c r="K34601" s="136"/>
      <c r="O34601" s="136"/>
      <c r="T34601" s="136"/>
      <c r="W34601" s="136"/>
      <c r="Z34601" s="136"/>
      <c r="AC34601" s="136"/>
    </row>
    <row r="34602" spans="2:29">
      <c r="B34602" s="136"/>
      <c r="E34602" s="136"/>
      <c r="H34602" s="136"/>
      <c r="K34602" s="136"/>
      <c r="O34602" s="136"/>
      <c r="T34602" s="136"/>
      <c r="W34602" s="136"/>
      <c r="Z34602" s="136"/>
      <c r="AC34602" s="136"/>
    </row>
    <row r="34603" spans="2:29">
      <c r="B34603" s="136"/>
      <c r="E34603" s="136"/>
      <c r="H34603" s="136"/>
      <c r="K34603" s="136"/>
      <c r="O34603" s="136"/>
      <c r="T34603" s="136"/>
      <c r="W34603" s="136"/>
      <c r="Z34603" s="136"/>
      <c r="AC34603" s="136"/>
    </row>
    <row r="34604" spans="2:29">
      <c r="B34604" s="136"/>
      <c r="E34604" s="136"/>
      <c r="H34604" s="136"/>
      <c r="K34604" s="136"/>
      <c r="O34604" s="136"/>
      <c r="T34604" s="136"/>
      <c r="W34604" s="136"/>
      <c r="Z34604" s="136"/>
      <c r="AC34604" s="136"/>
    </row>
    <row r="34605" spans="2:29">
      <c r="B34605" s="136"/>
      <c r="E34605" s="136"/>
      <c r="H34605" s="136"/>
      <c r="K34605" s="136"/>
      <c r="O34605" s="136"/>
      <c r="T34605" s="136"/>
      <c r="W34605" s="136"/>
      <c r="Z34605" s="136"/>
      <c r="AC34605" s="136"/>
    </row>
    <row r="34606" spans="2:29">
      <c r="B34606" s="136"/>
      <c r="E34606" s="136"/>
      <c r="H34606" s="136"/>
      <c r="K34606" s="136"/>
      <c r="O34606" s="136"/>
      <c r="T34606" s="136"/>
      <c r="W34606" s="136"/>
      <c r="Z34606" s="136"/>
      <c r="AC34606" s="136"/>
    </row>
    <row r="34607" spans="2:29">
      <c r="B34607" s="136"/>
      <c r="E34607" s="136"/>
      <c r="H34607" s="136"/>
      <c r="K34607" s="136"/>
      <c r="O34607" s="136"/>
      <c r="T34607" s="136"/>
      <c r="W34607" s="136"/>
      <c r="Z34607" s="136"/>
      <c r="AC34607" s="136"/>
    </row>
    <row r="34608" spans="2:29">
      <c r="B34608" s="136"/>
      <c r="E34608" s="136"/>
      <c r="H34608" s="136"/>
      <c r="K34608" s="136"/>
      <c r="O34608" s="136"/>
      <c r="T34608" s="136"/>
      <c r="W34608" s="136"/>
      <c r="Z34608" s="136"/>
      <c r="AC34608" s="136"/>
    </row>
    <row r="34609" spans="2:29">
      <c r="B34609" s="136"/>
      <c r="E34609" s="136"/>
      <c r="H34609" s="136"/>
      <c r="K34609" s="136"/>
      <c r="O34609" s="136"/>
      <c r="T34609" s="136"/>
      <c r="W34609" s="136"/>
      <c r="Z34609" s="136"/>
      <c r="AC34609" s="136"/>
    </row>
    <row r="34610" spans="2:29">
      <c r="B34610" s="136"/>
      <c r="E34610" s="136"/>
      <c r="H34610" s="136"/>
      <c r="K34610" s="136"/>
      <c r="O34610" s="136"/>
      <c r="T34610" s="136"/>
      <c r="W34610" s="136"/>
      <c r="Z34610" s="136"/>
      <c r="AC34610" s="136"/>
    </row>
    <row r="34611" spans="2:29">
      <c r="B34611" s="136"/>
      <c r="E34611" s="136"/>
      <c r="H34611" s="136"/>
      <c r="K34611" s="136"/>
      <c r="O34611" s="136"/>
      <c r="T34611" s="136"/>
      <c r="W34611" s="136"/>
      <c r="Z34611" s="136"/>
      <c r="AC34611" s="136"/>
    </row>
    <row r="34612" spans="2:29">
      <c r="B34612" s="136"/>
      <c r="E34612" s="136"/>
      <c r="H34612" s="136"/>
      <c r="K34612" s="136"/>
      <c r="O34612" s="136"/>
      <c r="T34612" s="136"/>
      <c r="W34612" s="136"/>
      <c r="Z34612" s="136"/>
      <c r="AC34612" s="136"/>
    </row>
    <row r="34613" spans="2:29">
      <c r="B34613" s="136"/>
      <c r="E34613" s="136"/>
      <c r="H34613" s="136"/>
      <c r="K34613" s="136"/>
      <c r="O34613" s="136"/>
      <c r="T34613" s="136"/>
      <c r="W34613" s="136"/>
      <c r="Z34613" s="136"/>
      <c r="AC34613" s="136"/>
    </row>
    <row r="34614" spans="2:29">
      <c r="B34614" s="136"/>
      <c r="E34614" s="136"/>
      <c r="H34614" s="136"/>
      <c r="K34614" s="136"/>
      <c r="O34614" s="136"/>
      <c r="T34614" s="136"/>
      <c r="W34614" s="136"/>
      <c r="Z34614" s="136"/>
      <c r="AC34614" s="136"/>
    </row>
    <row r="34615" spans="2:29">
      <c r="B34615" s="136"/>
      <c r="E34615" s="136"/>
      <c r="H34615" s="136"/>
      <c r="K34615" s="136"/>
      <c r="O34615" s="136"/>
      <c r="T34615" s="136"/>
      <c r="W34615" s="136"/>
      <c r="Z34615" s="136"/>
      <c r="AC34615" s="136"/>
    </row>
    <row r="34616" spans="2:29">
      <c r="B34616" s="136"/>
      <c r="E34616" s="136"/>
      <c r="H34616" s="136"/>
      <c r="K34616" s="136"/>
      <c r="O34616" s="136"/>
      <c r="T34616" s="136"/>
      <c r="W34616" s="136"/>
      <c r="Z34616" s="136"/>
      <c r="AC34616" s="136"/>
    </row>
    <row r="34617" spans="2:29">
      <c r="B34617" s="136"/>
      <c r="E34617" s="136"/>
      <c r="H34617" s="136"/>
      <c r="K34617" s="136"/>
      <c r="O34617" s="136"/>
      <c r="T34617" s="136"/>
      <c r="W34617" s="136"/>
      <c r="Z34617" s="136"/>
      <c r="AC34617" s="136"/>
    </row>
    <row r="34618" spans="2:29">
      <c r="B34618" s="136"/>
      <c r="E34618" s="136"/>
      <c r="H34618" s="136"/>
      <c r="K34618" s="136"/>
      <c r="O34618" s="136"/>
      <c r="T34618" s="136"/>
      <c r="W34618" s="136"/>
      <c r="Z34618" s="136"/>
      <c r="AC34618" s="136"/>
    </row>
    <row r="34619" spans="2:29">
      <c r="B34619" s="136"/>
      <c r="E34619" s="136"/>
      <c r="H34619" s="136"/>
      <c r="K34619" s="136"/>
      <c r="O34619" s="136"/>
      <c r="T34619" s="136"/>
      <c r="W34619" s="136"/>
      <c r="Z34619" s="136"/>
      <c r="AC34619" s="136"/>
    </row>
    <row r="34620" spans="2:29">
      <c r="B34620" s="136"/>
      <c r="E34620" s="136"/>
      <c r="H34620" s="136"/>
      <c r="K34620" s="136"/>
      <c r="O34620" s="136"/>
      <c r="T34620" s="136"/>
      <c r="W34620" s="136"/>
      <c r="Z34620" s="136"/>
      <c r="AC34620" s="136"/>
    </row>
    <row r="34621" spans="2:29">
      <c r="B34621" s="136"/>
      <c r="E34621" s="136"/>
      <c r="H34621" s="136"/>
      <c r="K34621" s="136"/>
      <c r="O34621" s="136"/>
      <c r="T34621" s="136"/>
      <c r="W34621" s="136"/>
      <c r="Z34621" s="136"/>
      <c r="AC34621" s="136"/>
    </row>
    <row r="34622" spans="2:29">
      <c r="B34622" s="136"/>
      <c r="E34622" s="136"/>
      <c r="H34622" s="136"/>
      <c r="K34622" s="136"/>
      <c r="O34622" s="136"/>
      <c r="T34622" s="136"/>
      <c r="W34622" s="136"/>
      <c r="Z34622" s="136"/>
      <c r="AC34622" s="136"/>
    </row>
    <row r="34623" spans="2:29">
      <c r="B34623" s="136"/>
      <c r="E34623" s="136"/>
      <c r="H34623" s="136"/>
      <c r="K34623" s="136"/>
      <c r="O34623" s="136"/>
      <c r="T34623" s="136"/>
      <c r="W34623" s="136"/>
      <c r="Z34623" s="136"/>
      <c r="AC34623" s="136"/>
    </row>
    <row r="34624" spans="2:29">
      <c r="B34624" s="136"/>
      <c r="E34624" s="136"/>
      <c r="H34624" s="136"/>
      <c r="K34624" s="136"/>
      <c r="O34624" s="136"/>
      <c r="T34624" s="136"/>
      <c r="W34624" s="136"/>
      <c r="Z34624" s="136"/>
      <c r="AC34624" s="136"/>
    </row>
    <row r="34625" spans="2:29">
      <c r="B34625" s="136"/>
      <c r="E34625" s="136"/>
      <c r="H34625" s="136"/>
      <c r="K34625" s="136"/>
      <c r="O34625" s="136"/>
      <c r="T34625" s="136"/>
      <c r="W34625" s="136"/>
      <c r="Z34625" s="136"/>
      <c r="AC34625" s="136"/>
    </row>
    <row r="34626" spans="2:29">
      <c r="B34626" s="136"/>
      <c r="E34626" s="136"/>
      <c r="H34626" s="136"/>
      <c r="K34626" s="136"/>
      <c r="O34626" s="136"/>
      <c r="T34626" s="136"/>
      <c r="W34626" s="136"/>
      <c r="Z34626" s="136"/>
      <c r="AC34626" s="136"/>
    </row>
    <row r="34627" spans="2:29">
      <c r="B34627" s="136"/>
      <c r="E34627" s="136"/>
      <c r="H34627" s="136"/>
      <c r="K34627" s="136"/>
      <c r="O34627" s="136"/>
      <c r="T34627" s="136"/>
      <c r="W34627" s="136"/>
      <c r="Z34627" s="136"/>
      <c r="AC34627" s="136"/>
    </row>
    <row r="34628" spans="2:29">
      <c r="B34628" s="136"/>
      <c r="E34628" s="136"/>
      <c r="H34628" s="136"/>
      <c r="K34628" s="136"/>
      <c r="O34628" s="136"/>
      <c r="T34628" s="136"/>
      <c r="W34628" s="136"/>
      <c r="Z34628" s="136"/>
      <c r="AC34628" s="136"/>
    </row>
    <row r="34629" spans="2:29">
      <c r="B34629" s="136"/>
      <c r="E34629" s="136"/>
      <c r="H34629" s="136"/>
      <c r="K34629" s="136"/>
      <c r="O34629" s="136"/>
      <c r="T34629" s="136"/>
      <c r="W34629" s="136"/>
      <c r="Z34629" s="136"/>
      <c r="AC34629" s="136"/>
    </row>
    <row r="34630" spans="2:29">
      <c r="B34630" s="136"/>
      <c r="E34630" s="136"/>
      <c r="H34630" s="136"/>
      <c r="K34630" s="136"/>
      <c r="O34630" s="136"/>
      <c r="T34630" s="136"/>
      <c r="W34630" s="136"/>
      <c r="Z34630" s="136"/>
      <c r="AC34630" s="136"/>
    </row>
    <row r="34631" spans="2:29">
      <c r="B34631" s="136"/>
      <c r="E34631" s="136"/>
      <c r="H34631" s="136"/>
      <c r="K34631" s="136"/>
      <c r="O34631" s="136"/>
      <c r="T34631" s="136"/>
      <c r="W34631" s="136"/>
      <c r="Z34631" s="136"/>
      <c r="AC34631" s="136"/>
    </row>
    <row r="34632" spans="2:29">
      <c r="B34632" s="136"/>
      <c r="E34632" s="136"/>
      <c r="H34632" s="136"/>
      <c r="K34632" s="136"/>
      <c r="O34632" s="136"/>
      <c r="T34632" s="136"/>
      <c r="W34632" s="136"/>
      <c r="Z34632" s="136"/>
      <c r="AC34632" s="136"/>
    </row>
    <row r="34633" spans="2:29">
      <c r="B34633" s="136"/>
      <c r="E34633" s="136"/>
      <c r="H34633" s="136"/>
      <c r="K34633" s="136"/>
      <c r="O34633" s="136"/>
      <c r="T34633" s="136"/>
      <c r="W34633" s="136"/>
      <c r="Z34633" s="136"/>
      <c r="AC34633" s="136"/>
    </row>
    <row r="34634" spans="2:29">
      <c r="B34634" s="136"/>
      <c r="E34634" s="136"/>
      <c r="H34634" s="136"/>
      <c r="K34634" s="136"/>
      <c r="O34634" s="136"/>
      <c r="T34634" s="136"/>
      <c r="W34634" s="136"/>
      <c r="Z34634" s="136"/>
      <c r="AC34634" s="136"/>
    </row>
    <row r="34635" spans="2:29">
      <c r="B34635" s="136"/>
      <c r="E34635" s="136"/>
      <c r="H34635" s="136"/>
      <c r="K34635" s="136"/>
      <c r="O34635" s="136"/>
      <c r="T34635" s="136"/>
      <c r="W34635" s="136"/>
      <c r="Z34635" s="136"/>
      <c r="AC34635" s="136"/>
    </row>
    <row r="34636" spans="2:29">
      <c r="B34636" s="136"/>
      <c r="E34636" s="136"/>
      <c r="H34636" s="136"/>
      <c r="K34636" s="136"/>
      <c r="O34636" s="136"/>
      <c r="T34636" s="136"/>
      <c r="W34636" s="136"/>
      <c r="Z34636" s="136"/>
      <c r="AC34636" s="136"/>
    </row>
    <row r="34637" spans="2:29">
      <c r="B34637" s="136"/>
      <c r="E34637" s="136"/>
      <c r="H34637" s="136"/>
      <c r="K34637" s="136"/>
      <c r="O34637" s="136"/>
      <c r="T34637" s="136"/>
      <c r="W34637" s="136"/>
      <c r="Z34637" s="136"/>
      <c r="AC34637" s="136"/>
    </row>
    <row r="34638" spans="2:29">
      <c r="B34638" s="136"/>
      <c r="E34638" s="136"/>
      <c r="H34638" s="136"/>
      <c r="K34638" s="136"/>
      <c r="O34638" s="136"/>
      <c r="T34638" s="136"/>
      <c r="W34638" s="136"/>
      <c r="Z34638" s="136"/>
      <c r="AC34638" s="136"/>
    </row>
    <row r="34639" spans="2:29">
      <c r="B34639" s="136"/>
      <c r="E34639" s="136"/>
      <c r="H34639" s="136"/>
      <c r="K34639" s="136"/>
      <c r="O34639" s="136"/>
      <c r="T34639" s="136"/>
      <c r="W34639" s="136"/>
      <c r="Z34639" s="136"/>
      <c r="AC34639" s="136"/>
    </row>
    <row r="34640" spans="2:29">
      <c r="B34640" s="136"/>
      <c r="E34640" s="136"/>
      <c r="H34640" s="136"/>
      <c r="K34640" s="136"/>
      <c r="O34640" s="136"/>
      <c r="T34640" s="136"/>
      <c r="W34640" s="136"/>
      <c r="Z34640" s="136"/>
      <c r="AC34640" s="136"/>
    </row>
    <row r="34641" spans="2:29">
      <c r="B34641" s="136"/>
      <c r="E34641" s="136"/>
      <c r="H34641" s="136"/>
      <c r="K34641" s="136"/>
      <c r="O34641" s="136"/>
      <c r="T34641" s="136"/>
      <c r="W34641" s="136"/>
      <c r="Z34641" s="136"/>
      <c r="AC34641" s="136"/>
    </row>
    <row r="34642" spans="2:29">
      <c r="B34642" s="136"/>
      <c r="E34642" s="136"/>
      <c r="H34642" s="136"/>
      <c r="K34642" s="136"/>
      <c r="O34642" s="136"/>
      <c r="T34642" s="136"/>
      <c r="W34642" s="136"/>
      <c r="Z34642" s="136"/>
      <c r="AC34642" s="136"/>
    </row>
    <row r="34643" spans="2:29">
      <c r="B34643" s="136"/>
      <c r="E34643" s="136"/>
      <c r="H34643" s="136"/>
      <c r="K34643" s="136"/>
      <c r="O34643" s="136"/>
      <c r="T34643" s="136"/>
      <c r="W34643" s="136"/>
      <c r="Z34643" s="136"/>
      <c r="AC34643" s="136"/>
    </row>
    <row r="34644" spans="2:29">
      <c r="B34644" s="136"/>
      <c r="E34644" s="136"/>
      <c r="H34644" s="136"/>
      <c r="K34644" s="136"/>
      <c r="O34644" s="136"/>
      <c r="T34644" s="136"/>
      <c r="W34644" s="136"/>
      <c r="Z34644" s="136"/>
      <c r="AC34644" s="136"/>
    </row>
    <row r="34645" spans="2:29">
      <c r="B34645" s="136"/>
      <c r="E34645" s="136"/>
      <c r="H34645" s="136"/>
      <c r="K34645" s="136"/>
      <c r="O34645" s="136"/>
      <c r="T34645" s="136"/>
      <c r="W34645" s="136"/>
      <c r="Z34645" s="136"/>
      <c r="AC34645" s="136"/>
    </row>
    <row r="34646" spans="2:29">
      <c r="B34646" s="136"/>
      <c r="E34646" s="136"/>
      <c r="H34646" s="136"/>
      <c r="K34646" s="136"/>
      <c r="O34646" s="136"/>
      <c r="T34646" s="136"/>
      <c r="W34646" s="136"/>
      <c r="Z34646" s="136"/>
      <c r="AC34646" s="136"/>
    </row>
    <row r="34647" spans="2:29">
      <c r="B34647" s="136"/>
      <c r="E34647" s="136"/>
      <c r="H34647" s="136"/>
      <c r="K34647" s="136"/>
      <c r="O34647" s="136"/>
      <c r="T34647" s="136"/>
      <c r="W34647" s="136"/>
      <c r="Z34647" s="136"/>
      <c r="AC34647" s="136"/>
    </row>
    <row r="34648" spans="2:29">
      <c r="B34648" s="136"/>
      <c r="E34648" s="136"/>
      <c r="H34648" s="136"/>
      <c r="K34648" s="136"/>
      <c r="O34648" s="136"/>
      <c r="T34648" s="136"/>
      <c r="W34648" s="136"/>
      <c r="Z34648" s="136"/>
      <c r="AC34648" s="136"/>
    </row>
    <row r="34649" spans="2:29">
      <c r="B34649" s="136"/>
      <c r="E34649" s="136"/>
      <c r="H34649" s="136"/>
      <c r="K34649" s="136"/>
      <c r="O34649" s="136"/>
      <c r="T34649" s="136"/>
      <c r="W34649" s="136"/>
      <c r="Z34649" s="136"/>
      <c r="AC34649" s="136"/>
    </row>
    <row r="34650" spans="2:29">
      <c r="B34650" s="136"/>
      <c r="E34650" s="136"/>
      <c r="H34650" s="136"/>
      <c r="K34650" s="136"/>
      <c r="O34650" s="136"/>
      <c r="T34650" s="136"/>
      <c r="W34650" s="136"/>
      <c r="Z34650" s="136"/>
      <c r="AC34650" s="136"/>
    </row>
    <row r="34651" spans="2:29">
      <c r="B34651" s="136"/>
      <c r="E34651" s="136"/>
      <c r="H34651" s="136"/>
      <c r="K34651" s="136"/>
      <c r="O34651" s="136"/>
      <c r="T34651" s="136"/>
      <c r="W34651" s="136"/>
      <c r="Z34651" s="136"/>
      <c r="AC34651" s="136"/>
    </row>
    <row r="34652" spans="2:29">
      <c r="B34652" s="136"/>
      <c r="E34652" s="136"/>
      <c r="H34652" s="136"/>
      <c r="K34652" s="136"/>
      <c r="O34652" s="136"/>
      <c r="T34652" s="136"/>
      <c r="W34652" s="136"/>
      <c r="Z34652" s="136"/>
      <c r="AC34652" s="136"/>
    </row>
    <row r="34653" spans="2:29">
      <c r="B34653" s="136"/>
      <c r="E34653" s="136"/>
      <c r="H34653" s="136"/>
      <c r="K34653" s="136"/>
      <c r="O34653" s="136"/>
      <c r="T34653" s="136"/>
      <c r="W34653" s="136"/>
      <c r="Z34653" s="136"/>
      <c r="AC34653" s="136"/>
    </row>
    <row r="34654" spans="2:29">
      <c r="B34654" s="136"/>
      <c r="E34654" s="136"/>
      <c r="H34654" s="136"/>
      <c r="K34654" s="136"/>
      <c r="O34654" s="136"/>
      <c r="T34654" s="136"/>
      <c r="W34654" s="136"/>
      <c r="Z34654" s="136"/>
      <c r="AC34654" s="136"/>
    </row>
    <row r="34655" spans="2:29">
      <c r="B34655" s="136"/>
      <c r="E34655" s="136"/>
      <c r="H34655" s="136"/>
      <c r="K34655" s="136"/>
      <c r="O34655" s="136"/>
      <c r="T34655" s="136"/>
      <c r="W34655" s="136"/>
      <c r="Z34655" s="136"/>
      <c r="AC34655" s="136"/>
    </row>
    <row r="34656" spans="2:29">
      <c r="B34656" s="136"/>
      <c r="E34656" s="136"/>
      <c r="H34656" s="136"/>
      <c r="K34656" s="136"/>
      <c r="O34656" s="136"/>
      <c r="T34656" s="136"/>
      <c r="W34656" s="136"/>
      <c r="Z34656" s="136"/>
      <c r="AC34656" s="136"/>
    </row>
    <row r="34657" spans="2:29">
      <c r="B34657" s="136"/>
      <c r="E34657" s="136"/>
      <c r="H34657" s="136"/>
      <c r="K34657" s="136"/>
      <c r="O34657" s="136"/>
      <c r="T34657" s="136"/>
      <c r="W34657" s="136"/>
      <c r="Z34657" s="136"/>
      <c r="AC34657" s="136"/>
    </row>
    <row r="34658" spans="2:29">
      <c r="B34658" s="136"/>
      <c r="E34658" s="136"/>
      <c r="H34658" s="136"/>
      <c r="K34658" s="136"/>
      <c r="O34658" s="136"/>
      <c r="T34658" s="136"/>
      <c r="W34658" s="136"/>
      <c r="Z34658" s="136"/>
      <c r="AC34658" s="136"/>
    </row>
    <row r="34659" spans="2:29">
      <c r="B34659" s="136"/>
      <c r="E34659" s="136"/>
      <c r="H34659" s="136"/>
      <c r="K34659" s="136"/>
      <c r="O34659" s="136"/>
      <c r="T34659" s="136"/>
      <c r="W34659" s="136"/>
      <c r="Z34659" s="136"/>
      <c r="AC34659" s="136"/>
    </row>
    <row r="34660" spans="2:29">
      <c r="B34660" s="136"/>
      <c r="E34660" s="136"/>
      <c r="H34660" s="136"/>
      <c r="K34660" s="136"/>
      <c r="O34660" s="136"/>
      <c r="T34660" s="136"/>
      <c r="W34660" s="136"/>
      <c r="Z34660" s="136"/>
      <c r="AC34660" s="136"/>
    </row>
    <row r="34661" spans="2:29">
      <c r="B34661" s="136"/>
      <c r="E34661" s="136"/>
      <c r="H34661" s="136"/>
      <c r="K34661" s="136"/>
      <c r="O34661" s="136"/>
      <c r="T34661" s="136"/>
      <c r="W34661" s="136"/>
      <c r="Z34661" s="136"/>
      <c r="AC34661" s="136"/>
    </row>
    <row r="34662" spans="2:29">
      <c r="B34662" s="136"/>
      <c r="E34662" s="136"/>
      <c r="H34662" s="136"/>
      <c r="K34662" s="136"/>
      <c r="O34662" s="136"/>
      <c r="T34662" s="136"/>
      <c r="W34662" s="136"/>
      <c r="Z34662" s="136"/>
      <c r="AC34662" s="136"/>
    </row>
    <row r="34663" spans="2:29">
      <c r="B34663" s="136"/>
      <c r="E34663" s="136"/>
      <c r="H34663" s="136"/>
      <c r="K34663" s="136"/>
      <c r="O34663" s="136"/>
      <c r="T34663" s="136"/>
      <c r="W34663" s="136"/>
      <c r="Z34663" s="136"/>
      <c r="AC34663" s="136"/>
    </row>
    <row r="34664" spans="2:29">
      <c r="B34664" s="136"/>
      <c r="E34664" s="136"/>
      <c r="H34664" s="136"/>
      <c r="K34664" s="136"/>
      <c r="O34664" s="136"/>
      <c r="T34664" s="136"/>
      <c r="W34664" s="136"/>
      <c r="Z34664" s="136"/>
      <c r="AC34664" s="136"/>
    </row>
    <row r="34665" spans="2:29">
      <c r="B34665" s="136"/>
      <c r="E34665" s="136"/>
      <c r="H34665" s="136"/>
      <c r="K34665" s="136"/>
      <c r="O34665" s="136"/>
      <c r="T34665" s="136"/>
      <c r="W34665" s="136"/>
      <c r="Z34665" s="136"/>
      <c r="AC34665" s="136"/>
    </row>
    <row r="34666" spans="2:29">
      <c r="B34666" s="136"/>
      <c r="E34666" s="136"/>
      <c r="H34666" s="136"/>
      <c r="K34666" s="136"/>
      <c r="O34666" s="136"/>
      <c r="T34666" s="136"/>
      <c r="W34666" s="136"/>
      <c r="Z34666" s="136"/>
      <c r="AC34666" s="136"/>
    </row>
    <row r="34667" spans="2:29">
      <c r="B34667" s="136"/>
      <c r="E34667" s="136"/>
      <c r="H34667" s="136"/>
      <c r="K34667" s="136"/>
      <c r="O34667" s="136"/>
      <c r="T34667" s="136"/>
      <c r="W34667" s="136"/>
      <c r="Z34667" s="136"/>
      <c r="AC34667" s="136"/>
    </row>
    <row r="34668" spans="2:29">
      <c r="B34668" s="136"/>
      <c r="E34668" s="136"/>
      <c r="H34668" s="136"/>
      <c r="K34668" s="136"/>
      <c r="O34668" s="136"/>
      <c r="T34668" s="136"/>
      <c r="W34668" s="136"/>
      <c r="Z34668" s="136"/>
      <c r="AC34668" s="136"/>
    </row>
    <row r="34669" spans="2:29">
      <c r="B34669" s="136"/>
      <c r="E34669" s="136"/>
      <c r="H34669" s="136"/>
      <c r="K34669" s="136"/>
      <c r="O34669" s="136"/>
      <c r="T34669" s="136"/>
      <c r="W34669" s="136"/>
      <c r="Z34669" s="136"/>
      <c r="AC34669" s="136"/>
    </row>
    <row r="34670" spans="2:29">
      <c r="B34670" s="136"/>
      <c r="E34670" s="136"/>
      <c r="H34670" s="136"/>
      <c r="K34670" s="136"/>
      <c r="O34670" s="136"/>
      <c r="T34670" s="136"/>
      <c r="W34670" s="136"/>
      <c r="Z34670" s="136"/>
      <c r="AC34670" s="136"/>
    </row>
    <row r="34671" spans="2:29">
      <c r="B34671" s="136"/>
      <c r="E34671" s="136"/>
      <c r="H34671" s="136"/>
      <c r="K34671" s="136"/>
      <c r="O34671" s="136"/>
      <c r="T34671" s="136"/>
      <c r="W34671" s="136"/>
      <c r="Z34671" s="136"/>
      <c r="AC34671" s="136"/>
    </row>
    <row r="34672" spans="2:29">
      <c r="B34672" s="136"/>
      <c r="E34672" s="136"/>
      <c r="H34672" s="136"/>
      <c r="K34672" s="136"/>
      <c r="O34672" s="136"/>
      <c r="T34672" s="136"/>
      <c r="W34672" s="136"/>
      <c r="Z34672" s="136"/>
      <c r="AC34672" s="136"/>
    </row>
    <row r="34673" spans="2:29">
      <c r="B34673" s="136"/>
      <c r="E34673" s="136"/>
      <c r="H34673" s="136"/>
      <c r="K34673" s="136"/>
      <c r="O34673" s="136"/>
      <c r="T34673" s="136"/>
      <c r="W34673" s="136"/>
      <c r="Z34673" s="136"/>
      <c r="AC34673" s="136"/>
    </row>
    <row r="34674" spans="2:29">
      <c r="B34674" s="136"/>
      <c r="E34674" s="136"/>
      <c r="H34674" s="136"/>
      <c r="K34674" s="136"/>
      <c r="O34674" s="136"/>
      <c r="T34674" s="136"/>
      <c r="W34674" s="136"/>
      <c r="Z34674" s="136"/>
      <c r="AC34674" s="136"/>
    </row>
    <row r="34675" spans="2:29">
      <c r="B34675" s="136"/>
      <c r="E34675" s="136"/>
      <c r="H34675" s="136"/>
      <c r="K34675" s="136"/>
      <c r="O34675" s="136"/>
      <c r="T34675" s="136"/>
      <c r="W34675" s="136"/>
      <c r="Z34675" s="136"/>
      <c r="AC34675" s="136"/>
    </row>
    <row r="34676" spans="2:29">
      <c r="B34676" s="136"/>
      <c r="E34676" s="136"/>
      <c r="H34676" s="136"/>
      <c r="K34676" s="136"/>
      <c r="O34676" s="136"/>
      <c r="T34676" s="136"/>
      <c r="W34676" s="136"/>
      <c r="Z34676" s="136"/>
      <c r="AC34676" s="136"/>
    </row>
    <row r="34677" spans="2:29">
      <c r="B34677" s="136"/>
      <c r="E34677" s="136"/>
      <c r="H34677" s="136"/>
      <c r="K34677" s="136"/>
      <c r="O34677" s="136"/>
      <c r="T34677" s="136"/>
      <c r="W34677" s="136"/>
      <c r="Z34677" s="136"/>
      <c r="AC34677" s="136"/>
    </row>
    <row r="34678" spans="2:29">
      <c r="B34678" s="136"/>
      <c r="E34678" s="136"/>
      <c r="H34678" s="136"/>
      <c r="K34678" s="136"/>
      <c r="O34678" s="136"/>
      <c r="T34678" s="136"/>
      <c r="W34678" s="136"/>
      <c r="Z34678" s="136"/>
      <c r="AC34678" s="136"/>
    </row>
    <row r="34679" spans="2:29">
      <c r="B34679" s="136"/>
      <c r="E34679" s="136"/>
      <c r="H34679" s="136"/>
      <c r="K34679" s="136"/>
      <c r="O34679" s="136"/>
      <c r="T34679" s="136"/>
      <c r="W34679" s="136"/>
      <c r="Z34679" s="136"/>
      <c r="AC34679" s="136"/>
    </row>
    <row r="34680" spans="2:29">
      <c r="B34680" s="136"/>
      <c r="E34680" s="136"/>
      <c r="H34680" s="136"/>
      <c r="K34680" s="136"/>
      <c r="O34680" s="136"/>
      <c r="T34680" s="136"/>
      <c r="W34680" s="136"/>
      <c r="Z34680" s="136"/>
      <c r="AC34680" s="136"/>
    </row>
    <row r="34681" spans="2:29">
      <c r="B34681" s="136"/>
      <c r="E34681" s="136"/>
      <c r="H34681" s="136"/>
      <c r="K34681" s="136"/>
      <c r="O34681" s="136"/>
      <c r="T34681" s="136"/>
      <c r="W34681" s="136"/>
      <c r="Z34681" s="136"/>
      <c r="AC34681" s="136"/>
    </row>
    <row r="34682" spans="2:29">
      <c r="B34682" s="136"/>
      <c r="E34682" s="136"/>
      <c r="H34682" s="136"/>
      <c r="K34682" s="136"/>
      <c r="O34682" s="136"/>
      <c r="T34682" s="136"/>
      <c r="W34682" s="136"/>
      <c r="Z34682" s="136"/>
      <c r="AC34682" s="136"/>
    </row>
    <row r="34683" spans="2:29">
      <c r="B34683" s="136"/>
      <c r="E34683" s="136"/>
      <c r="H34683" s="136"/>
      <c r="K34683" s="136"/>
      <c r="O34683" s="136"/>
      <c r="T34683" s="136"/>
      <c r="W34683" s="136"/>
      <c r="Z34683" s="136"/>
      <c r="AC34683" s="136"/>
    </row>
    <row r="34684" spans="2:29">
      <c r="B34684" s="136"/>
      <c r="E34684" s="136"/>
      <c r="H34684" s="136"/>
      <c r="K34684" s="136"/>
      <c r="O34684" s="136"/>
      <c r="T34684" s="136"/>
      <c r="W34684" s="136"/>
      <c r="Z34684" s="136"/>
      <c r="AC34684" s="136"/>
    </row>
    <row r="34685" spans="2:29">
      <c r="B34685" s="136"/>
      <c r="E34685" s="136"/>
      <c r="H34685" s="136"/>
      <c r="K34685" s="136"/>
      <c r="O34685" s="136"/>
      <c r="T34685" s="136"/>
      <c r="W34685" s="136"/>
      <c r="Z34685" s="136"/>
      <c r="AC34685" s="136"/>
    </row>
    <row r="34686" spans="2:29">
      <c r="B34686" s="136"/>
      <c r="E34686" s="136"/>
      <c r="H34686" s="136"/>
      <c r="K34686" s="136"/>
      <c r="O34686" s="136"/>
      <c r="T34686" s="136"/>
      <c r="W34686" s="136"/>
      <c r="Z34686" s="136"/>
      <c r="AC34686" s="136"/>
    </row>
    <row r="34687" spans="2:29">
      <c r="B34687" s="136"/>
      <c r="E34687" s="136"/>
      <c r="H34687" s="136"/>
      <c r="K34687" s="136"/>
      <c r="O34687" s="136"/>
      <c r="T34687" s="136"/>
      <c r="W34687" s="136"/>
      <c r="Z34687" s="136"/>
      <c r="AC34687" s="136"/>
    </row>
    <row r="34688" spans="2:29">
      <c r="B34688" s="136"/>
      <c r="E34688" s="136"/>
      <c r="H34688" s="136"/>
      <c r="K34688" s="136"/>
      <c r="O34688" s="136"/>
      <c r="T34688" s="136"/>
      <c r="W34688" s="136"/>
      <c r="Z34688" s="136"/>
      <c r="AC34688" s="136"/>
    </row>
    <row r="34689" spans="2:29">
      <c r="B34689" s="136"/>
      <c r="E34689" s="136"/>
      <c r="H34689" s="136"/>
      <c r="K34689" s="136"/>
      <c r="O34689" s="136"/>
      <c r="T34689" s="136"/>
      <c r="W34689" s="136"/>
      <c r="Z34689" s="136"/>
      <c r="AC34689" s="136"/>
    </row>
    <row r="34690" spans="2:29">
      <c r="B34690" s="136"/>
      <c r="E34690" s="136"/>
      <c r="H34690" s="136"/>
      <c r="K34690" s="136"/>
      <c r="O34690" s="136"/>
      <c r="T34690" s="136"/>
      <c r="W34690" s="136"/>
      <c r="Z34690" s="136"/>
      <c r="AC34690" s="136"/>
    </row>
    <row r="34691" spans="2:29">
      <c r="B34691" s="136"/>
      <c r="E34691" s="136"/>
      <c r="H34691" s="136"/>
      <c r="K34691" s="136"/>
      <c r="O34691" s="136"/>
      <c r="T34691" s="136"/>
      <c r="W34691" s="136"/>
      <c r="Z34691" s="136"/>
      <c r="AC34691" s="136"/>
    </row>
    <row r="34692" spans="2:29">
      <c r="B34692" s="136"/>
      <c r="E34692" s="136"/>
      <c r="H34692" s="136"/>
      <c r="K34692" s="136"/>
      <c r="O34692" s="136"/>
      <c r="T34692" s="136"/>
      <c r="W34692" s="136"/>
      <c r="Z34692" s="136"/>
      <c r="AC34692" s="136"/>
    </row>
    <row r="34693" spans="2:29">
      <c r="B34693" s="136"/>
      <c r="E34693" s="136"/>
      <c r="H34693" s="136"/>
      <c r="K34693" s="136"/>
      <c r="O34693" s="136"/>
      <c r="T34693" s="136"/>
      <c r="W34693" s="136"/>
      <c r="Z34693" s="136"/>
      <c r="AC34693" s="136"/>
    </row>
    <row r="34694" spans="2:29">
      <c r="B34694" s="136"/>
      <c r="E34694" s="136"/>
      <c r="H34694" s="136"/>
      <c r="K34694" s="136"/>
      <c r="O34694" s="136"/>
      <c r="T34694" s="136"/>
      <c r="W34694" s="136"/>
      <c r="Z34694" s="136"/>
      <c r="AC34694" s="136"/>
    </row>
    <row r="34695" spans="2:29">
      <c r="B34695" s="136"/>
      <c r="E34695" s="136"/>
      <c r="H34695" s="136"/>
      <c r="K34695" s="136"/>
      <c r="O34695" s="136"/>
      <c r="T34695" s="136"/>
      <c r="W34695" s="136"/>
      <c r="Z34695" s="136"/>
      <c r="AC34695" s="136"/>
    </row>
    <row r="34696" spans="2:29">
      <c r="B34696" s="136"/>
      <c r="E34696" s="136"/>
      <c r="H34696" s="136"/>
      <c r="K34696" s="136"/>
      <c r="O34696" s="136"/>
      <c r="T34696" s="136"/>
      <c r="W34696" s="136"/>
      <c r="Z34696" s="136"/>
      <c r="AC34696" s="136"/>
    </row>
    <row r="34697" spans="2:29">
      <c r="B34697" s="136"/>
      <c r="E34697" s="136"/>
      <c r="H34697" s="136"/>
      <c r="K34697" s="136"/>
      <c r="O34697" s="136"/>
      <c r="T34697" s="136"/>
      <c r="W34697" s="136"/>
      <c r="Z34697" s="136"/>
      <c r="AC34697" s="136"/>
    </row>
    <row r="34698" spans="2:29">
      <c r="B34698" s="136"/>
      <c r="E34698" s="136"/>
      <c r="H34698" s="136"/>
      <c r="K34698" s="136"/>
      <c r="O34698" s="136"/>
      <c r="T34698" s="136"/>
      <c r="W34698" s="136"/>
      <c r="Z34698" s="136"/>
      <c r="AC34698" s="136"/>
    </row>
    <row r="34699" spans="2:29">
      <c r="B34699" s="136"/>
      <c r="E34699" s="136"/>
      <c r="H34699" s="136"/>
      <c r="K34699" s="136"/>
      <c r="O34699" s="136"/>
      <c r="T34699" s="136"/>
      <c r="W34699" s="136"/>
      <c r="Z34699" s="136"/>
      <c r="AC34699" s="136"/>
    </row>
    <row r="34700" spans="2:29">
      <c r="B34700" s="136"/>
      <c r="E34700" s="136"/>
      <c r="H34700" s="136"/>
      <c r="K34700" s="136"/>
      <c r="O34700" s="136"/>
      <c r="T34700" s="136"/>
      <c r="W34700" s="136"/>
      <c r="Z34700" s="136"/>
      <c r="AC34700" s="136"/>
    </row>
    <row r="34701" spans="2:29">
      <c r="B34701" s="136"/>
      <c r="E34701" s="136"/>
      <c r="H34701" s="136"/>
      <c r="K34701" s="136"/>
      <c r="O34701" s="136"/>
      <c r="T34701" s="136"/>
      <c r="W34701" s="136"/>
      <c r="Z34701" s="136"/>
      <c r="AC34701" s="136"/>
    </row>
    <row r="34702" spans="2:29">
      <c r="B34702" s="136"/>
      <c r="E34702" s="136"/>
      <c r="H34702" s="136"/>
      <c r="K34702" s="136"/>
      <c r="O34702" s="136"/>
      <c r="T34702" s="136"/>
      <c r="W34702" s="136"/>
      <c r="Z34702" s="136"/>
      <c r="AC34702" s="136"/>
    </row>
    <row r="34703" spans="2:29">
      <c r="B34703" s="136"/>
      <c r="E34703" s="136"/>
      <c r="H34703" s="136"/>
      <c r="K34703" s="136"/>
      <c r="O34703" s="136"/>
      <c r="T34703" s="136"/>
      <c r="W34703" s="136"/>
      <c r="Z34703" s="136"/>
      <c r="AC34703" s="136"/>
    </row>
    <row r="34704" spans="2:29">
      <c r="B34704" s="136"/>
      <c r="E34704" s="136"/>
      <c r="H34704" s="136"/>
      <c r="K34704" s="136"/>
      <c r="O34704" s="136"/>
      <c r="T34704" s="136"/>
      <c r="W34704" s="136"/>
      <c r="Z34704" s="136"/>
      <c r="AC34704" s="136"/>
    </row>
    <row r="34705" spans="2:29">
      <c r="B34705" s="136"/>
      <c r="E34705" s="136"/>
      <c r="H34705" s="136"/>
      <c r="K34705" s="136"/>
      <c r="O34705" s="136"/>
      <c r="T34705" s="136"/>
      <c r="W34705" s="136"/>
      <c r="Z34705" s="136"/>
      <c r="AC34705" s="136"/>
    </row>
    <row r="34706" spans="2:29">
      <c r="B34706" s="136"/>
      <c r="E34706" s="136"/>
      <c r="H34706" s="136"/>
      <c r="K34706" s="136"/>
      <c r="O34706" s="136"/>
      <c r="T34706" s="136"/>
      <c r="W34706" s="136"/>
      <c r="Z34706" s="136"/>
      <c r="AC34706" s="136"/>
    </row>
    <row r="34707" spans="2:29">
      <c r="B34707" s="136"/>
      <c r="E34707" s="136"/>
      <c r="H34707" s="136"/>
      <c r="K34707" s="136"/>
      <c r="O34707" s="136"/>
      <c r="T34707" s="136"/>
      <c r="W34707" s="136"/>
      <c r="Z34707" s="136"/>
      <c r="AC34707" s="136"/>
    </row>
    <row r="34708" spans="2:29">
      <c r="B34708" s="136"/>
      <c r="E34708" s="136"/>
      <c r="H34708" s="136"/>
      <c r="K34708" s="136"/>
      <c r="O34708" s="136"/>
      <c r="T34708" s="136"/>
      <c r="W34708" s="136"/>
      <c r="Z34708" s="136"/>
      <c r="AC34708" s="136"/>
    </row>
    <row r="34709" spans="2:29">
      <c r="B34709" s="136"/>
      <c r="E34709" s="136"/>
      <c r="H34709" s="136"/>
      <c r="K34709" s="136"/>
      <c r="O34709" s="136"/>
      <c r="T34709" s="136"/>
      <c r="W34709" s="136"/>
      <c r="Z34709" s="136"/>
      <c r="AC34709" s="136"/>
    </row>
    <row r="34710" spans="2:29">
      <c r="B34710" s="136"/>
      <c r="E34710" s="136"/>
      <c r="H34710" s="136"/>
      <c r="K34710" s="136"/>
      <c r="O34710" s="136"/>
      <c r="T34710" s="136"/>
      <c r="W34710" s="136"/>
      <c r="Z34710" s="136"/>
      <c r="AC34710" s="136"/>
    </row>
    <row r="34711" spans="2:29">
      <c r="B34711" s="136"/>
      <c r="E34711" s="136"/>
      <c r="H34711" s="136"/>
      <c r="K34711" s="136"/>
      <c r="O34711" s="136"/>
      <c r="T34711" s="136"/>
      <c r="W34711" s="136"/>
      <c r="Z34711" s="136"/>
      <c r="AC34711" s="136"/>
    </row>
    <row r="34712" spans="2:29">
      <c r="B34712" s="136"/>
      <c r="E34712" s="136"/>
      <c r="H34712" s="136"/>
      <c r="K34712" s="136"/>
      <c r="O34712" s="136"/>
      <c r="T34712" s="136"/>
      <c r="W34712" s="136"/>
      <c r="Z34712" s="136"/>
      <c r="AC34712" s="136"/>
    </row>
    <row r="34713" spans="2:29">
      <c r="B34713" s="136"/>
      <c r="E34713" s="136"/>
      <c r="H34713" s="136"/>
      <c r="K34713" s="136"/>
      <c r="O34713" s="136"/>
      <c r="T34713" s="136"/>
      <c r="W34713" s="136"/>
      <c r="Z34713" s="136"/>
      <c r="AC34713" s="136"/>
    </row>
    <row r="34714" spans="2:29">
      <c r="B34714" s="136"/>
      <c r="E34714" s="136"/>
      <c r="H34714" s="136"/>
      <c r="K34714" s="136"/>
      <c r="O34714" s="136"/>
      <c r="T34714" s="136"/>
      <c r="W34714" s="136"/>
      <c r="Z34714" s="136"/>
      <c r="AC34714" s="136"/>
    </row>
    <row r="34715" spans="2:29">
      <c r="B34715" s="136"/>
      <c r="E34715" s="136"/>
      <c r="H34715" s="136"/>
      <c r="K34715" s="136"/>
      <c r="O34715" s="136"/>
      <c r="T34715" s="136"/>
      <c r="W34715" s="136"/>
      <c r="Z34715" s="136"/>
      <c r="AC34715" s="136"/>
    </row>
    <row r="34716" spans="2:29">
      <c r="B34716" s="136"/>
      <c r="E34716" s="136"/>
      <c r="H34716" s="136"/>
      <c r="K34716" s="136"/>
      <c r="O34716" s="136"/>
      <c r="T34716" s="136"/>
      <c r="W34716" s="136"/>
      <c r="Z34716" s="136"/>
      <c r="AC34716" s="136"/>
    </row>
    <row r="34717" spans="2:29">
      <c r="B34717" s="136"/>
      <c r="E34717" s="136"/>
      <c r="H34717" s="136"/>
      <c r="K34717" s="136"/>
      <c r="O34717" s="136"/>
      <c r="T34717" s="136"/>
      <c r="W34717" s="136"/>
      <c r="Z34717" s="136"/>
      <c r="AC34717" s="136"/>
    </row>
    <row r="34718" spans="2:29">
      <c r="B34718" s="136"/>
      <c r="E34718" s="136"/>
      <c r="H34718" s="136"/>
      <c r="K34718" s="136"/>
      <c r="O34718" s="136"/>
      <c r="T34718" s="136"/>
      <c r="W34718" s="136"/>
      <c r="Z34718" s="136"/>
      <c r="AC34718" s="136"/>
    </row>
    <row r="34719" spans="2:29">
      <c r="B34719" s="136"/>
      <c r="E34719" s="136"/>
      <c r="H34719" s="136"/>
      <c r="K34719" s="136"/>
      <c r="O34719" s="136"/>
      <c r="T34719" s="136"/>
      <c r="W34719" s="136"/>
      <c r="Z34719" s="136"/>
      <c r="AC34719" s="136"/>
    </row>
    <row r="34720" spans="2:29">
      <c r="B34720" s="136"/>
      <c r="E34720" s="136"/>
      <c r="H34720" s="136"/>
      <c r="K34720" s="136"/>
      <c r="O34720" s="136"/>
      <c r="T34720" s="136"/>
      <c r="W34720" s="136"/>
      <c r="Z34720" s="136"/>
      <c r="AC34720" s="136"/>
    </row>
    <row r="34721" spans="2:29">
      <c r="B34721" s="136"/>
      <c r="E34721" s="136"/>
      <c r="H34721" s="136"/>
      <c r="K34721" s="136"/>
      <c r="O34721" s="136"/>
      <c r="T34721" s="136"/>
      <c r="W34721" s="136"/>
      <c r="Z34721" s="136"/>
      <c r="AC34721" s="136"/>
    </row>
    <row r="34722" spans="2:29">
      <c r="B34722" s="136"/>
      <c r="E34722" s="136"/>
      <c r="H34722" s="136"/>
      <c r="K34722" s="136"/>
      <c r="O34722" s="136"/>
      <c r="T34722" s="136"/>
      <c r="W34722" s="136"/>
      <c r="Z34722" s="136"/>
      <c r="AC34722" s="136"/>
    </row>
    <row r="34723" spans="2:29">
      <c r="B34723" s="136"/>
      <c r="E34723" s="136"/>
      <c r="H34723" s="136"/>
      <c r="K34723" s="136"/>
      <c r="O34723" s="136"/>
      <c r="T34723" s="136"/>
      <c r="W34723" s="136"/>
      <c r="Z34723" s="136"/>
      <c r="AC34723" s="136"/>
    </row>
    <row r="34724" spans="2:29">
      <c r="B34724" s="136"/>
      <c r="E34724" s="136"/>
      <c r="H34724" s="136"/>
      <c r="K34724" s="136"/>
      <c r="O34724" s="136"/>
      <c r="T34724" s="136"/>
      <c r="W34724" s="136"/>
      <c r="Z34724" s="136"/>
      <c r="AC34724" s="136"/>
    </row>
    <row r="34725" spans="2:29">
      <c r="B34725" s="136"/>
      <c r="E34725" s="136"/>
      <c r="H34725" s="136"/>
      <c r="K34725" s="136"/>
      <c r="O34725" s="136"/>
      <c r="T34725" s="136"/>
      <c r="W34725" s="136"/>
      <c r="Z34725" s="136"/>
      <c r="AC34725" s="136"/>
    </row>
    <row r="34726" spans="2:29">
      <c r="B34726" s="136"/>
      <c r="E34726" s="136"/>
      <c r="H34726" s="136"/>
      <c r="K34726" s="136"/>
      <c r="O34726" s="136"/>
      <c r="T34726" s="136"/>
      <c r="W34726" s="136"/>
      <c r="Z34726" s="136"/>
      <c r="AC34726" s="136"/>
    </row>
    <row r="34727" spans="2:29">
      <c r="B34727" s="136"/>
      <c r="E34727" s="136"/>
      <c r="H34727" s="136"/>
      <c r="K34727" s="136"/>
      <c r="O34727" s="136"/>
      <c r="T34727" s="136"/>
      <c r="W34727" s="136"/>
      <c r="Z34727" s="136"/>
      <c r="AC34727" s="136"/>
    </row>
    <row r="34728" spans="2:29">
      <c r="B34728" s="136"/>
      <c r="E34728" s="136"/>
      <c r="H34728" s="136"/>
      <c r="K34728" s="136"/>
      <c r="O34728" s="136"/>
      <c r="T34728" s="136"/>
      <c r="W34728" s="136"/>
      <c r="Z34728" s="136"/>
      <c r="AC34728" s="136"/>
    </row>
    <row r="34729" spans="2:29">
      <c r="B34729" s="136"/>
      <c r="E34729" s="136"/>
      <c r="H34729" s="136"/>
      <c r="K34729" s="136"/>
      <c r="O34729" s="136"/>
      <c r="T34729" s="136"/>
      <c r="W34729" s="136"/>
      <c r="Z34729" s="136"/>
      <c r="AC34729" s="136"/>
    </row>
    <row r="34730" spans="2:29">
      <c r="B34730" s="136"/>
      <c r="E34730" s="136"/>
      <c r="H34730" s="136"/>
      <c r="K34730" s="136"/>
      <c r="O34730" s="136"/>
      <c r="T34730" s="136"/>
      <c r="W34730" s="136"/>
      <c r="Z34730" s="136"/>
      <c r="AC34730" s="136"/>
    </row>
    <row r="34731" spans="2:29">
      <c r="B34731" s="136"/>
      <c r="E34731" s="136"/>
      <c r="H34731" s="136"/>
      <c r="K34731" s="136"/>
      <c r="O34731" s="136"/>
      <c r="T34731" s="136"/>
      <c r="W34731" s="136"/>
      <c r="Z34731" s="136"/>
      <c r="AC34731" s="136"/>
    </row>
    <row r="34732" spans="2:29">
      <c r="B34732" s="136"/>
      <c r="E34732" s="136"/>
      <c r="H34732" s="136"/>
      <c r="K34732" s="136"/>
      <c r="O34732" s="136"/>
      <c r="T34732" s="136"/>
      <c r="W34732" s="136"/>
      <c r="Z34732" s="136"/>
      <c r="AC34732" s="136"/>
    </row>
    <row r="34733" spans="2:29">
      <c r="B34733" s="136"/>
      <c r="E34733" s="136"/>
      <c r="H34733" s="136"/>
      <c r="K34733" s="136"/>
      <c r="O34733" s="136"/>
      <c r="T34733" s="136"/>
      <c r="W34733" s="136"/>
      <c r="Z34733" s="136"/>
      <c r="AC34733" s="136"/>
    </row>
    <row r="34734" spans="2:29">
      <c r="B34734" s="136"/>
      <c r="E34734" s="136"/>
      <c r="H34734" s="136"/>
      <c r="K34734" s="136"/>
      <c r="O34734" s="136"/>
      <c r="T34734" s="136"/>
      <c r="W34734" s="136"/>
      <c r="Z34734" s="136"/>
      <c r="AC34734" s="136"/>
    </row>
    <row r="34735" spans="2:29">
      <c r="B34735" s="136"/>
      <c r="E34735" s="136"/>
      <c r="H34735" s="136"/>
      <c r="K34735" s="136"/>
      <c r="O34735" s="136"/>
      <c r="T34735" s="136"/>
      <c r="W34735" s="136"/>
      <c r="Z34735" s="136"/>
      <c r="AC34735" s="136"/>
    </row>
    <row r="34736" spans="2:29">
      <c r="B34736" s="136"/>
      <c r="E34736" s="136"/>
      <c r="H34736" s="136"/>
      <c r="K34736" s="136"/>
      <c r="O34736" s="136"/>
      <c r="T34736" s="136"/>
      <c r="W34736" s="136"/>
      <c r="Z34736" s="136"/>
      <c r="AC34736" s="136"/>
    </row>
    <row r="34737" spans="2:29">
      <c r="B34737" s="136"/>
      <c r="E34737" s="136"/>
      <c r="H34737" s="136"/>
      <c r="K34737" s="136"/>
      <c r="O34737" s="136"/>
      <c r="T34737" s="136"/>
      <c r="W34737" s="136"/>
      <c r="Z34737" s="136"/>
      <c r="AC34737" s="136"/>
    </row>
    <row r="34738" spans="2:29">
      <c r="B34738" s="136"/>
      <c r="E34738" s="136"/>
      <c r="H34738" s="136"/>
      <c r="K34738" s="136"/>
      <c r="O34738" s="136"/>
      <c r="T34738" s="136"/>
      <c r="W34738" s="136"/>
      <c r="Z34738" s="136"/>
      <c r="AC34738" s="136"/>
    </row>
    <row r="34739" spans="2:29">
      <c r="B34739" s="136"/>
      <c r="E34739" s="136"/>
      <c r="H34739" s="136"/>
      <c r="K34739" s="136"/>
      <c r="O34739" s="136"/>
      <c r="T34739" s="136"/>
      <c r="W34739" s="136"/>
      <c r="Z34739" s="136"/>
      <c r="AC34739" s="136"/>
    </row>
    <row r="34740" spans="2:29">
      <c r="B34740" s="136"/>
      <c r="E34740" s="136"/>
      <c r="H34740" s="136"/>
      <c r="K34740" s="136"/>
      <c r="O34740" s="136"/>
      <c r="T34740" s="136"/>
      <c r="W34740" s="136"/>
      <c r="Z34740" s="136"/>
      <c r="AC34740" s="136"/>
    </row>
    <row r="34741" spans="2:29">
      <c r="B34741" s="136"/>
      <c r="E34741" s="136"/>
      <c r="H34741" s="136"/>
      <c r="K34741" s="136"/>
      <c r="O34741" s="136"/>
      <c r="T34741" s="136"/>
      <c r="W34741" s="136"/>
      <c r="Z34741" s="136"/>
      <c r="AC34741" s="136"/>
    </row>
    <row r="34742" spans="2:29">
      <c r="B34742" s="136"/>
      <c r="E34742" s="136"/>
      <c r="H34742" s="136"/>
      <c r="K34742" s="136"/>
      <c r="O34742" s="136"/>
      <c r="T34742" s="136"/>
      <c r="W34742" s="136"/>
      <c r="Z34742" s="136"/>
      <c r="AC34742" s="136"/>
    </row>
    <row r="34743" spans="2:29">
      <c r="B34743" s="136"/>
      <c r="E34743" s="136"/>
      <c r="H34743" s="136"/>
      <c r="K34743" s="136"/>
      <c r="O34743" s="136"/>
      <c r="T34743" s="136"/>
      <c r="W34743" s="136"/>
      <c r="Z34743" s="136"/>
      <c r="AC34743" s="136"/>
    </row>
    <row r="34744" spans="2:29">
      <c r="B34744" s="136"/>
      <c r="E34744" s="136"/>
      <c r="H34744" s="136"/>
      <c r="K34744" s="136"/>
      <c r="O34744" s="136"/>
      <c r="T34744" s="136"/>
      <c r="W34744" s="136"/>
      <c r="Z34744" s="136"/>
      <c r="AC34744" s="136"/>
    </row>
    <row r="34745" spans="2:29">
      <c r="B34745" s="136"/>
      <c r="E34745" s="136"/>
      <c r="H34745" s="136"/>
      <c r="K34745" s="136"/>
      <c r="O34745" s="136"/>
      <c r="T34745" s="136"/>
      <c r="W34745" s="136"/>
      <c r="Z34745" s="136"/>
      <c r="AC34745" s="136"/>
    </row>
    <row r="34746" spans="2:29">
      <c r="B34746" s="136"/>
      <c r="E34746" s="136"/>
      <c r="H34746" s="136"/>
      <c r="K34746" s="136"/>
      <c r="O34746" s="136"/>
      <c r="T34746" s="136"/>
      <c r="W34746" s="136"/>
      <c r="Z34746" s="136"/>
      <c r="AC34746" s="136"/>
    </row>
    <row r="34747" spans="2:29">
      <c r="B34747" s="136"/>
      <c r="E34747" s="136"/>
      <c r="H34747" s="136"/>
      <c r="K34747" s="136"/>
      <c r="O34747" s="136"/>
      <c r="T34747" s="136"/>
      <c r="W34747" s="136"/>
      <c r="Z34747" s="136"/>
      <c r="AC34747" s="136"/>
    </row>
    <row r="34748" spans="2:29">
      <c r="B34748" s="136"/>
      <c r="E34748" s="136"/>
      <c r="H34748" s="136"/>
      <c r="K34748" s="136"/>
      <c r="O34748" s="136"/>
      <c r="T34748" s="136"/>
      <c r="W34748" s="136"/>
      <c r="Z34748" s="136"/>
      <c r="AC34748" s="136"/>
    </row>
    <row r="34749" spans="2:29">
      <c r="B34749" s="136"/>
      <c r="E34749" s="136"/>
      <c r="H34749" s="136"/>
      <c r="K34749" s="136"/>
      <c r="O34749" s="136"/>
      <c r="T34749" s="136"/>
      <c r="W34749" s="136"/>
      <c r="Z34749" s="136"/>
      <c r="AC34749" s="136"/>
    </row>
    <row r="34750" spans="2:29">
      <c r="B34750" s="136"/>
      <c r="E34750" s="136"/>
      <c r="H34750" s="136"/>
      <c r="K34750" s="136"/>
      <c r="O34750" s="136"/>
      <c r="T34750" s="136"/>
      <c r="W34750" s="136"/>
      <c r="Z34750" s="136"/>
      <c r="AC34750" s="136"/>
    </row>
    <row r="34751" spans="2:29">
      <c r="B34751" s="136"/>
      <c r="E34751" s="136"/>
      <c r="H34751" s="136"/>
      <c r="K34751" s="136"/>
      <c r="O34751" s="136"/>
      <c r="T34751" s="136"/>
      <c r="W34751" s="136"/>
      <c r="Z34751" s="136"/>
      <c r="AC34751" s="136"/>
    </row>
    <row r="34752" spans="2:29">
      <c r="B34752" s="136"/>
      <c r="E34752" s="136"/>
      <c r="H34752" s="136"/>
      <c r="K34752" s="136"/>
      <c r="O34752" s="136"/>
      <c r="T34752" s="136"/>
      <c r="W34752" s="136"/>
      <c r="Z34752" s="136"/>
      <c r="AC34752" s="136"/>
    </row>
    <row r="34753" spans="2:29">
      <c r="B34753" s="136"/>
      <c r="E34753" s="136"/>
      <c r="H34753" s="136"/>
      <c r="K34753" s="136"/>
      <c r="O34753" s="136"/>
      <c r="T34753" s="136"/>
      <c r="W34753" s="136"/>
      <c r="Z34753" s="136"/>
      <c r="AC34753" s="136"/>
    </row>
    <row r="34754" spans="2:29">
      <c r="B34754" s="136"/>
      <c r="E34754" s="136"/>
      <c r="H34754" s="136"/>
      <c r="K34754" s="136"/>
      <c r="O34754" s="136"/>
      <c r="T34754" s="136"/>
      <c r="W34754" s="136"/>
      <c r="Z34754" s="136"/>
      <c r="AC34754" s="136"/>
    </row>
    <row r="34755" spans="2:29">
      <c r="B34755" s="136"/>
      <c r="E34755" s="136"/>
      <c r="H34755" s="136"/>
      <c r="K34755" s="136"/>
      <c r="O34755" s="136"/>
      <c r="T34755" s="136"/>
      <c r="W34755" s="136"/>
      <c r="Z34755" s="136"/>
      <c r="AC34755" s="136"/>
    </row>
    <row r="34756" spans="2:29">
      <c r="B34756" s="136"/>
      <c r="E34756" s="136"/>
      <c r="H34756" s="136"/>
      <c r="K34756" s="136"/>
      <c r="O34756" s="136"/>
      <c r="T34756" s="136"/>
      <c r="W34756" s="136"/>
      <c r="Z34756" s="136"/>
      <c r="AC34756" s="136"/>
    </row>
    <row r="34757" spans="2:29">
      <c r="B34757" s="136"/>
      <c r="E34757" s="136"/>
      <c r="H34757" s="136"/>
      <c r="K34757" s="136"/>
      <c r="O34757" s="136"/>
      <c r="T34757" s="136"/>
      <c r="W34757" s="136"/>
      <c r="Z34757" s="136"/>
      <c r="AC34757" s="136"/>
    </row>
    <row r="34758" spans="2:29">
      <c r="B34758" s="136"/>
      <c r="E34758" s="136"/>
      <c r="H34758" s="136"/>
      <c r="K34758" s="136"/>
      <c r="O34758" s="136"/>
      <c r="T34758" s="136"/>
      <c r="W34758" s="136"/>
      <c r="Z34758" s="136"/>
      <c r="AC34758" s="136"/>
    </row>
    <row r="34759" spans="2:29">
      <c r="B34759" s="136"/>
      <c r="E34759" s="136"/>
      <c r="H34759" s="136"/>
      <c r="K34759" s="136"/>
      <c r="O34759" s="136"/>
      <c r="T34759" s="136"/>
      <c r="W34759" s="136"/>
      <c r="Z34759" s="136"/>
      <c r="AC34759" s="136"/>
    </row>
    <row r="34760" spans="2:29">
      <c r="B34760" s="136"/>
      <c r="E34760" s="136"/>
      <c r="H34760" s="136"/>
      <c r="K34760" s="136"/>
      <c r="O34760" s="136"/>
      <c r="T34760" s="136"/>
      <c r="W34760" s="136"/>
      <c r="Z34760" s="136"/>
      <c r="AC34760" s="136"/>
    </row>
    <row r="34761" spans="2:29">
      <c r="B34761" s="136"/>
      <c r="E34761" s="136"/>
      <c r="H34761" s="136"/>
      <c r="K34761" s="136"/>
      <c r="O34761" s="136"/>
      <c r="T34761" s="136"/>
      <c r="W34761" s="136"/>
      <c r="Z34761" s="136"/>
      <c r="AC34761" s="136"/>
    </row>
    <row r="34762" spans="2:29">
      <c r="B34762" s="136"/>
      <c r="E34762" s="136"/>
      <c r="H34762" s="136"/>
      <c r="K34762" s="136"/>
      <c r="O34762" s="136"/>
      <c r="T34762" s="136"/>
      <c r="W34762" s="136"/>
      <c r="Z34762" s="136"/>
      <c r="AC34762" s="136"/>
    </row>
    <row r="34763" spans="2:29">
      <c r="B34763" s="136"/>
      <c r="E34763" s="136"/>
      <c r="H34763" s="136"/>
      <c r="K34763" s="136"/>
      <c r="O34763" s="136"/>
      <c r="T34763" s="136"/>
      <c r="W34763" s="136"/>
      <c r="Z34763" s="136"/>
      <c r="AC34763" s="136"/>
    </row>
    <row r="34764" spans="2:29">
      <c r="B34764" s="136"/>
      <c r="E34764" s="136"/>
      <c r="H34764" s="136"/>
      <c r="K34764" s="136"/>
      <c r="O34764" s="136"/>
      <c r="T34764" s="136"/>
      <c r="W34764" s="136"/>
      <c r="Z34764" s="136"/>
      <c r="AC34764" s="136"/>
    </row>
    <row r="34765" spans="2:29">
      <c r="B34765" s="136"/>
      <c r="E34765" s="136"/>
      <c r="H34765" s="136"/>
      <c r="K34765" s="136"/>
      <c r="O34765" s="136"/>
      <c r="T34765" s="136"/>
      <c r="W34765" s="136"/>
      <c r="Z34765" s="136"/>
      <c r="AC34765" s="136"/>
    </row>
    <row r="34766" spans="2:29">
      <c r="B34766" s="136"/>
      <c r="E34766" s="136"/>
      <c r="H34766" s="136"/>
      <c r="K34766" s="136"/>
      <c r="O34766" s="136"/>
      <c r="T34766" s="136"/>
      <c r="W34766" s="136"/>
      <c r="Z34766" s="136"/>
      <c r="AC34766" s="136"/>
    </row>
    <row r="34767" spans="2:29">
      <c r="B34767" s="136"/>
      <c r="E34767" s="136"/>
      <c r="H34767" s="136"/>
      <c r="K34767" s="136"/>
      <c r="O34767" s="136"/>
      <c r="T34767" s="136"/>
      <c r="W34767" s="136"/>
      <c r="Z34767" s="136"/>
      <c r="AC34767" s="136"/>
    </row>
    <row r="34768" spans="2:29">
      <c r="B34768" s="136"/>
      <c r="E34768" s="136"/>
      <c r="H34768" s="136"/>
      <c r="K34768" s="136"/>
      <c r="O34768" s="136"/>
      <c r="T34768" s="136"/>
      <c r="W34768" s="136"/>
      <c r="Z34768" s="136"/>
      <c r="AC34768" s="136"/>
    </row>
    <row r="34769" spans="2:29">
      <c r="B34769" s="136"/>
      <c r="E34769" s="136"/>
      <c r="H34769" s="136"/>
      <c r="K34769" s="136"/>
      <c r="O34769" s="136"/>
      <c r="T34769" s="136"/>
      <c r="W34769" s="136"/>
      <c r="Z34769" s="136"/>
      <c r="AC34769" s="136"/>
    </row>
    <row r="34770" spans="2:29">
      <c r="B34770" s="136"/>
      <c r="E34770" s="136"/>
      <c r="H34770" s="136"/>
      <c r="K34770" s="136"/>
      <c r="O34770" s="136"/>
      <c r="T34770" s="136"/>
      <c r="W34770" s="136"/>
      <c r="Z34770" s="136"/>
      <c r="AC34770" s="136"/>
    </row>
    <row r="34771" spans="2:29">
      <c r="B34771" s="136"/>
      <c r="E34771" s="136"/>
      <c r="H34771" s="136"/>
      <c r="K34771" s="136"/>
      <c r="O34771" s="136"/>
      <c r="T34771" s="136"/>
      <c r="W34771" s="136"/>
      <c r="Z34771" s="136"/>
      <c r="AC34771" s="136"/>
    </row>
    <row r="34772" spans="2:29">
      <c r="B34772" s="136"/>
      <c r="E34772" s="136"/>
      <c r="H34772" s="136"/>
      <c r="K34772" s="136"/>
      <c r="O34772" s="136"/>
      <c r="T34772" s="136"/>
      <c r="W34772" s="136"/>
      <c r="Z34772" s="136"/>
      <c r="AC34772" s="136"/>
    </row>
    <row r="34773" spans="2:29">
      <c r="B34773" s="136"/>
      <c r="E34773" s="136"/>
      <c r="H34773" s="136"/>
      <c r="K34773" s="136"/>
      <c r="O34773" s="136"/>
      <c r="T34773" s="136"/>
      <c r="W34773" s="136"/>
      <c r="Z34773" s="136"/>
      <c r="AC34773" s="136"/>
    </row>
    <row r="34774" spans="2:29">
      <c r="B34774" s="136"/>
      <c r="E34774" s="136"/>
      <c r="H34774" s="136"/>
      <c r="K34774" s="136"/>
      <c r="O34774" s="136"/>
      <c r="T34774" s="136"/>
      <c r="W34774" s="136"/>
      <c r="Z34774" s="136"/>
      <c r="AC34774" s="136"/>
    </row>
    <row r="34775" spans="2:29">
      <c r="B34775" s="136"/>
      <c r="E34775" s="136"/>
      <c r="H34775" s="136"/>
      <c r="K34775" s="136"/>
      <c r="O34775" s="136"/>
      <c r="T34775" s="136"/>
      <c r="W34775" s="136"/>
      <c r="Z34775" s="136"/>
      <c r="AC34775" s="136"/>
    </row>
    <row r="34776" spans="2:29">
      <c r="B34776" s="136"/>
      <c r="E34776" s="136"/>
      <c r="H34776" s="136"/>
      <c r="K34776" s="136"/>
      <c r="O34776" s="136"/>
      <c r="T34776" s="136"/>
      <c r="W34776" s="136"/>
      <c r="Z34776" s="136"/>
      <c r="AC34776" s="136"/>
    </row>
    <row r="34777" spans="2:29">
      <c r="B34777" s="136"/>
      <c r="E34777" s="136"/>
      <c r="H34777" s="136"/>
      <c r="K34777" s="136"/>
      <c r="O34777" s="136"/>
      <c r="T34777" s="136"/>
      <c r="W34777" s="136"/>
      <c r="Z34777" s="136"/>
      <c r="AC34777" s="136"/>
    </row>
    <row r="34778" spans="2:29">
      <c r="B34778" s="136"/>
      <c r="E34778" s="136"/>
      <c r="H34778" s="136"/>
      <c r="K34778" s="136"/>
      <c r="O34778" s="136"/>
      <c r="T34778" s="136"/>
      <c r="W34778" s="136"/>
      <c r="Z34778" s="136"/>
      <c r="AC34778" s="136"/>
    </row>
    <row r="34779" spans="2:29">
      <c r="B34779" s="136"/>
      <c r="E34779" s="136"/>
      <c r="H34779" s="136"/>
      <c r="K34779" s="136"/>
      <c r="O34779" s="136"/>
      <c r="T34779" s="136"/>
      <c r="W34779" s="136"/>
      <c r="Z34779" s="136"/>
      <c r="AC34779" s="136"/>
    </row>
    <row r="34780" spans="2:29">
      <c r="B34780" s="136"/>
      <c r="E34780" s="136"/>
      <c r="H34780" s="136"/>
      <c r="K34780" s="136"/>
      <c r="O34780" s="136"/>
      <c r="T34780" s="136"/>
      <c r="W34780" s="136"/>
      <c r="Z34780" s="136"/>
      <c r="AC34780" s="136"/>
    </row>
    <row r="34781" spans="2:29">
      <c r="B34781" s="136"/>
      <c r="E34781" s="136"/>
      <c r="H34781" s="136"/>
      <c r="K34781" s="136"/>
      <c r="O34781" s="136"/>
      <c r="T34781" s="136"/>
      <c r="W34781" s="136"/>
      <c r="Z34781" s="136"/>
      <c r="AC34781" s="136"/>
    </row>
    <row r="34782" spans="2:29">
      <c r="B34782" s="136"/>
      <c r="E34782" s="136"/>
      <c r="H34782" s="136"/>
      <c r="K34782" s="136"/>
      <c r="O34782" s="136"/>
      <c r="T34782" s="136"/>
      <c r="W34782" s="136"/>
      <c r="Z34782" s="136"/>
      <c r="AC34782" s="136"/>
    </row>
    <row r="34783" spans="2:29">
      <c r="B34783" s="136"/>
      <c r="E34783" s="136"/>
      <c r="H34783" s="136"/>
      <c r="K34783" s="136"/>
      <c r="O34783" s="136"/>
      <c r="T34783" s="136"/>
      <c r="W34783" s="136"/>
      <c r="Z34783" s="136"/>
      <c r="AC34783" s="136"/>
    </row>
    <row r="34784" spans="2:29">
      <c r="B34784" s="136"/>
      <c r="E34784" s="136"/>
      <c r="H34784" s="136"/>
      <c r="K34784" s="136"/>
      <c r="O34784" s="136"/>
      <c r="T34784" s="136"/>
      <c r="W34784" s="136"/>
      <c r="Z34784" s="136"/>
      <c r="AC34784" s="136"/>
    </row>
    <row r="34785" spans="2:29">
      <c r="B34785" s="136"/>
      <c r="E34785" s="136"/>
      <c r="H34785" s="136"/>
      <c r="K34785" s="136"/>
      <c r="O34785" s="136"/>
      <c r="T34785" s="136"/>
      <c r="W34785" s="136"/>
      <c r="Z34785" s="136"/>
      <c r="AC34785" s="136"/>
    </row>
    <row r="34786" spans="2:29">
      <c r="B34786" s="136"/>
      <c r="E34786" s="136"/>
      <c r="H34786" s="136"/>
      <c r="K34786" s="136"/>
      <c r="O34786" s="136"/>
      <c r="T34786" s="136"/>
      <c r="W34786" s="136"/>
      <c r="Z34786" s="136"/>
      <c r="AC34786" s="136"/>
    </row>
    <row r="34787" spans="2:29">
      <c r="B34787" s="136"/>
      <c r="E34787" s="136"/>
      <c r="H34787" s="136"/>
      <c r="K34787" s="136"/>
      <c r="O34787" s="136"/>
      <c r="T34787" s="136"/>
      <c r="W34787" s="136"/>
      <c r="Z34787" s="136"/>
      <c r="AC34787" s="136"/>
    </row>
    <row r="34788" spans="2:29">
      <c r="B34788" s="136"/>
      <c r="E34788" s="136"/>
      <c r="H34788" s="136"/>
      <c r="K34788" s="136"/>
      <c r="O34788" s="136"/>
      <c r="T34788" s="136"/>
      <c r="W34788" s="136"/>
      <c r="Z34788" s="136"/>
      <c r="AC34788" s="136"/>
    </row>
    <row r="34789" spans="2:29">
      <c r="B34789" s="136"/>
      <c r="E34789" s="136"/>
      <c r="H34789" s="136"/>
      <c r="K34789" s="136"/>
      <c r="O34789" s="136"/>
      <c r="T34789" s="136"/>
      <c r="W34789" s="136"/>
      <c r="Z34789" s="136"/>
      <c r="AC34789" s="136"/>
    </row>
    <row r="34790" spans="2:29">
      <c r="B34790" s="136"/>
      <c r="E34790" s="136"/>
      <c r="H34790" s="136"/>
      <c r="K34790" s="136"/>
      <c r="O34790" s="136"/>
      <c r="T34790" s="136"/>
      <c r="W34790" s="136"/>
      <c r="Z34790" s="136"/>
      <c r="AC34790" s="136"/>
    </row>
    <row r="34791" spans="2:29">
      <c r="B34791" s="136"/>
      <c r="E34791" s="136"/>
      <c r="H34791" s="136"/>
      <c r="K34791" s="136"/>
      <c r="O34791" s="136"/>
      <c r="T34791" s="136"/>
      <c r="W34791" s="136"/>
      <c r="Z34791" s="136"/>
      <c r="AC34791" s="136"/>
    </row>
    <row r="34792" spans="2:29">
      <c r="B34792" s="136"/>
      <c r="E34792" s="136"/>
      <c r="H34792" s="136"/>
      <c r="K34792" s="136"/>
      <c r="O34792" s="136"/>
      <c r="T34792" s="136"/>
      <c r="W34792" s="136"/>
      <c r="Z34792" s="136"/>
      <c r="AC34792" s="136"/>
    </row>
    <row r="34793" spans="2:29">
      <c r="B34793" s="136"/>
      <c r="E34793" s="136"/>
      <c r="H34793" s="136"/>
      <c r="K34793" s="136"/>
      <c r="O34793" s="136"/>
      <c r="T34793" s="136"/>
      <c r="W34793" s="136"/>
      <c r="Z34793" s="136"/>
      <c r="AC34793" s="136"/>
    </row>
    <row r="34794" spans="2:29">
      <c r="B34794" s="136"/>
      <c r="E34794" s="136"/>
      <c r="H34794" s="136"/>
      <c r="K34794" s="136"/>
      <c r="O34794" s="136"/>
      <c r="T34794" s="136"/>
      <c r="W34794" s="136"/>
      <c r="Z34794" s="136"/>
      <c r="AC34794" s="136"/>
    </row>
    <row r="34795" spans="2:29">
      <c r="B34795" s="136"/>
      <c r="E34795" s="136"/>
      <c r="H34795" s="136"/>
      <c r="K34795" s="136"/>
      <c r="O34795" s="136"/>
      <c r="T34795" s="136"/>
      <c r="W34795" s="136"/>
      <c r="Z34795" s="136"/>
      <c r="AC34795" s="136"/>
    </row>
    <row r="34796" spans="2:29">
      <c r="B34796" s="136"/>
      <c r="E34796" s="136"/>
      <c r="H34796" s="136"/>
      <c r="K34796" s="136"/>
      <c r="O34796" s="136"/>
      <c r="T34796" s="136"/>
      <c r="W34796" s="136"/>
      <c r="Z34796" s="136"/>
      <c r="AC34796" s="136"/>
    </row>
    <row r="34797" spans="2:29">
      <c r="B34797" s="136"/>
      <c r="E34797" s="136"/>
      <c r="H34797" s="136"/>
      <c r="K34797" s="136"/>
      <c r="O34797" s="136"/>
      <c r="T34797" s="136"/>
      <c r="W34797" s="136"/>
      <c r="Z34797" s="136"/>
      <c r="AC34797" s="136"/>
    </row>
    <row r="34798" spans="2:29">
      <c r="B34798" s="136"/>
      <c r="E34798" s="136"/>
      <c r="H34798" s="136"/>
      <c r="K34798" s="136"/>
      <c r="O34798" s="136"/>
      <c r="T34798" s="136"/>
      <c r="W34798" s="136"/>
      <c r="Z34798" s="136"/>
      <c r="AC34798" s="136"/>
    </row>
    <row r="34799" spans="2:29">
      <c r="B34799" s="136"/>
      <c r="E34799" s="136"/>
      <c r="H34799" s="136"/>
      <c r="K34799" s="136"/>
      <c r="O34799" s="136"/>
      <c r="T34799" s="136"/>
      <c r="W34799" s="136"/>
      <c r="Z34799" s="136"/>
      <c r="AC34799" s="136"/>
    </row>
    <row r="34800" spans="2:29">
      <c r="B34800" s="136"/>
      <c r="E34800" s="136"/>
      <c r="H34800" s="136"/>
      <c r="K34800" s="136"/>
      <c r="O34800" s="136"/>
      <c r="T34800" s="136"/>
      <c r="W34800" s="136"/>
      <c r="Z34800" s="136"/>
      <c r="AC34800" s="136"/>
    </row>
    <row r="34801" spans="2:29">
      <c r="B34801" s="136"/>
      <c r="E34801" s="136"/>
      <c r="H34801" s="136"/>
      <c r="K34801" s="136"/>
      <c r="O34801" s="136"/>
      <c r="T34801" s="136"/>
      <c r="W34801" s="136"/>
      <c r="Z34801" s="136"/>
      <c r="AC34801" s="136"/>
    </row>
    <row r="34802" spans="2:29">
      <c r="B34802" s="136"/>
      <c r="E34802" s="136"/>
      <c r="H34802" s="136"/>
      <c r="K34802" s="136"/>
      <c r="O34802" s="136"/>
      <c r="T34802" s="136"/>
      <c r="W34802" s="136"/>
      <c r="Z34802" s="136"/>
      <c r="AC34802" s="136"/>
    </row>
    <row r="34803" spans="2:29">
      <c r="B34803" s="136"/>
      <c r="E34803" s="136"/>
      <c r="H34803" s="136"/>
      <c r="K34803" s="136"/>
      <c r="O34803" s="136"/>
      <c r="T34803" s="136"/>
      <c r="W34803" s="136"/>
      <c r="Z34803" s="136"/>
      <c r="AC34803" s="136"/>
    </row>
    <row r="34804" spans="2:29">
      <c r="B34804" s="136"/>
      <c r="E34804" s="136"/>
      <c r="H34804" s="136"/>
      <c r="K34804" s="136"/>
      <c r="O34804" s="136"/>
      <c r="T34804" s="136"/>
      <c r="W34804" s="136"/>
      <c r="Z34804" s="136"/>
      <c r="AC34804" s="136"/>
    </row>
    <row r="34805" spans="2:29">
      <c r="B34805" s="136"/>
      <c r="E34805" s="136"/>
      <c r="H34805" s="136"/>
      <c r="K34805" s="136"/>
      <c r="O34805" s="136"/>
      <c r="T34805" s="136"/>
      <c r="W34805" s="136"/>
      <c r="Z34805" s="136"/>
      <c r="AC34805" s="136"/>
    </row>
    <row r="34806" spans="2:29">
      <c r="B34806" s="136"/>
      <c r="E34806" s="136"/>
      <c r="H34806" s="136"/>
      <c r="K34806" s="136"/>
      <c r="O34806" s="136"/>
      <c r="T34806" s="136"/>
      <c r="W34806" s="136"/>
      <c r="Z34806" s="136"/>
      <c r="AC34806" s="136"/>
    </row>
    <row r="34807" spans="2:29">
      <c r="B34807" s="136"/>
      <c r="E34807" s="136"/>
      <c r="H34807" s="136"/>
      <c r="K34807" s="136"/>
      <c r="O34807" s="136"/>
      <c r="T34807" s="136"/>
      <c r="W34807" s="136"/>
      <c r="Z34807" s="136"/>
      <c r="AC34807" s="136"/>
    </row>
    <row r="34808" spans="2:29">
      <c r="B34808" s="136"/>
      <c r="E34808" s="136"/>
      <c r="H34808" s="136"/>
      <c r="K34808" s="136"/>
      <c r="O34808" s="136"/>
      <c r="T34808" s="136"/>
      <c r="W34808" s="136"/>
      <c r="Z34808" s="136"/>
      <c r="AC34808" s="136"/>
    </row>
    <row r="34809" spans="2:29">
      <c r="B34809" s="136"/>
      <c r="E34809" s="136"/>
      <c r="H34809" s="136"/>
      <c r="K34809" s="136"/>
      <c r="O34809" s="136"/>
      <c r="T34809" s="136"/>
      <c r="W34809" s="136"/>
      <c r="Z34809" s="136"/>
      <c r="AC34809" s="136"/>
    </row>
    <row r="34810" spans="2:29">
      <c r="B34810" s="136"/>
      <c r="E34810" s="136"/>
      <c r="H34810" s="136"/>
      <c r="K34810" s="136"/>
      <c r="O34810" s="136"/>
      <c r="T34810" s="136"/>
      <c r="W34810" s="136"/>
      <c r="Z34810" s="136"/>
      <c r="AC34810" s="136"/>
    </row>
    <row r="34811" spans="2:29">
      <c r="B34811" s="136"/>
      <c r="E34811" s="136"/>
      <c r="H34811" s="136"/>
      <c r="K34811" s="136"/>
      <c r="O34811" s="136"/>
      <c r="T34811" s="136"/>
      <c r="W34811" s="136"/>
      <c r="Z34811" s="136"/>
      <c r="AC34811" s="136"/>
    </row>
    <row r="34812" spans="2:29">
      <c r="B34812" s="136"/>
      <c r="E34812" s="136"/>
      <c r="H34812" s="136"/>
      <c r="K34812" s="136"/>
      <c r="O34812" s="136"/>
      <c r="T34812" s="136"/>
      <c r="W34812" s="136"/>
      <c r="Z34812" s="136"/>
      <c r="AC34812" s="136"/>
    </row>
    <row r="34813" spans="2:29">
      <c r="B34813" s="136"/>
      <c r="E34813" s="136"/>
      <c r="H34813" s="136"/>
      <c r="K34813" s="136"/>
      <c r="O34813" s="136"/>
      <c r="T34813" s="136"/>
      <c r="W34813" s="136"/>
      <c r="Z34813" s="136"/>
      <c r="AC34813" s="136"/>
    </row>
    <row r="34814" spans="2:29">
      <c r="B34814" s="136"/>
      <c r="E34814" s="136"/>
      <c r="H34814" s="136"/>
      <c r="K34814" s="136"/>
      <c r="O34814" s="136"/>
      <c r="T34814" s="136"/>
      <c r="W34814" s="136"/>
      <c r="Z34814" s="136"/>
      <c r="AC34814" s="136"/>
    </row>
    <row r="34815" spans="2:29">
      <c r="B34815" s="136"/>
      <c r="E34815" s="136"/>
      <c r="H34815" s="136"/>
      <c r="K34815" s="136"/>
      <c r="O34815" s="136"/>
      <c r="T34815" s="136"/>
      <c r="W34815" s="136"/>
      <c r="Z34815" s="136"/>
      <c r="AC34815" s="136"/>
    </row>
    <row r="34816" spans="2:29">
      <c r="B34816" s="136"/>
      <c r="E34816" s="136"/>
      <c r="H34816" s="136"/>
      <c r="K34816" s="136"/>
      <c r="O34816" s="136"/>
      <c r="T34816" s="136"/>
      <c r="W34816" s="136"/>
      <c r="Z34816" s="136"/>
      <c r="AC34816" s="136"/>
    </row>
    <row r="34817" spans="2:29">
      <c r="B34817" s="136"/>
      <c r="E34817" s="136"/>
      <c r="H34817" s="136"/>
      <c r="K34817" s="136"/>
      <c r="O34817" s="136"/>
      <c r="T34817" s="136"/>
      <c r="W34817" s="136"/>
      <c r="Z34817" s="136"/>
      <c r="AC34817" s="136"/>
    </row>
    <row r="34818" spans="2:29">
      <c r="B34818" s="136"/>
      <c r="E34818" s="136"/>
      <c r="H34818" s="136"/>
      <c r="K34818" s="136"/>
      <c r="O34818" s="136"/>
      <c r="T34818" s="136"/>
      <c r="W34818" s="136"/>
      <c r="Z34818" s="136"/>
      <c r="AC34818" s="136"/>
    </row>
    <row r="34819" spans="2:29">
      <c r="B34819" s="136"/>
      <c r="E34819" s="136"/>
      <c r="H34819" s="136"/>
      <c r="K34819" s="136"/>
      <c r="O34819" s="136"/>
      <c r="T34819" s="136"/>
      <c r="W34819" s="136"/>
      <c r="Z34819" s="136"/>
      <c r="AC34819" s="136"/>
    </row>
    <row r="34820" spans="2:29">
      <c r="B34820" s="136"/>
      <c r="E34820" s="136"/>
      <c r="H34820" s="136"/>
      <c r="K34820" s="136"/>
      <c r="O34820" s="136"/>
      <c r="T34820" s="136"/>
      <c r="W34820" s="136"/>
      <c r="Z34820" s="136"/>
      <c r="AC34820" s="136"/>
    </row>
    <row r="34821" spans="2:29">
      <c r="B34821" s="136"/>
      <c r="E34821" s="136"/>
      <c r="H34821" s="136"/>
      <c r="K34821" s="136"/>
      <c r="O34821" s="136"/>
      <c r="T34821" s="136"/>
      <c r="W34821" s="136"/>
      <c r="Z34821" s="136"/>
      <c r="AC34821" s="136"/>
    </row>
    <row r="34822" spans="2:29">
      <c r="B34822" s="136"/>
      <c r="E34822" s="136"/>
      <c r="H34822" s="136"/>
      <c r="K34822" s="136"/>
      <c r="O34822" s="136"/>
      <c r="T34822" s="136"/>
      <c r="W34822" s="136"/>
      <c r="Z34822" s="136"/>
      <c r="AC34822" s="136"/>
    </row>
    <row r="34823" spans="2:29">
      <c r="B34823" s="136"/>
      <c r="E34823" s="136"/>
      <c r="H34823" s="136"/>
      <c r="K34823" s="136"/>
      <c r="O34823" s="136"/>
      <c r="T34823" s="136"/>
      <c r="W34823" s="136"/>
      <c r="Z34823" s="136"/>
      <c r="AC34823" s="136"/>
    </row>
    <row r="34824" spans="2:29">
      <c r="B34824" s="136"/>
      <c r="E34824" s="136"/>
      <c r="H34824" s="136"/>
      <c r="K34824" s="136"/>
      <c r="O34824" s="136"/>
      <c r="T34824" s="136"/>
      <c r="W34824" s="136"/>
      <c r="Z34824" s="136"/>
      <c r="AC34824" s="136"/>
    </row>
    <row r="34825" spans="2:29">
      <c r="B34825" s="136"/>
      <c r="E34825" s="136"/>
      <c r="H34825" s="136"/>
      <c r="K34825" s="136"/>
      <c r="O34825" s="136"/>
      <c r="T34825" s="136"/>
      <c r="W34825" s="136"/>
      <c r="Z34825" s="136"/>
      <c r="AC34825" s="136"/>
    </row>
    <row r="34826" spans="2:29">
      <c r="B34826" s="136"/>
      <c r="E34826" s="136"/>
      <c r="H34826" s="136"/>
      <c r="K34826" s="136"/>
      <c r="O34826" s="136"/>
      <c r="T34826" s="136"/>
      <c r="W34826" s="136"/>
      <c r="Z34826" s="136"/>
      <c r="AC34826" s="136"/>
    </row>
    <row r="34827" spans="2:29">
      <c r="B34827" s="136"/>
      <c r="E34827" s="136"/>
      <c r="H34827" s="136"/>
      <c r="K34827" s="136"/>
      <c r="O34827" s="136"/>
      <c r="T34827" s="136"/>
      <c r="W34827" s="136"/>
      <c r="Z34827" s="136"/>
      <c r="AC34827" s="136"/>
    </row>
    <row r="34828" spans="2:29">
      <c r="B34828" s="136"/>
      <c r="E34828" s="136"/>
      <c r="H34828" s="136"/>
      <c r="K34828" s="136"/>
      <c r="O34828" s="136"/>
      <c r="T34828" s="136"/>
      <c r="W34828" s="136"/>
      <c r="Z34828" s="136"/>
      <c r="AC34828" s="136"/>
    </row>
    <row r="34829" spans="2:29">
      <c r="B34829" s="136"/>
      <c r="E34829" s="136"/>
      <c r="H34829" s="136"/>
      <c r="K34829" s="136"/>
      <c r="O34829" s="136"/>
      <c r="T34829" s="136"/>
      <c r="W34829" s="136"/>
      <c r="Z34829" s="136"/>
      <c r="AC34829" s="136"/>
    </row>
    <row r="34830" spans="2:29">
      <c r="B34830" s="136"/>
      <c r="E34830" s="136"/>
      <c r="H34830" s="136"/>
      <c r="K34830" s="136"/>
      <c r="O34830" s="136"/>
      <c r="T34830" s="136"/>
      <c r="W34830" s="136"/>
      <c r="Z34830" s="136"/>
      <c r="AC34830" s="136"/>
    </row>
    <row r="34831" spans="2:29">
      <c r="B34831" s="136"/>
      <c r="E34831" s="136"/>
      <c r="H34831" s="136"/>
      <c r="K34831" s="136"/>
      <c r="O34831" s="136"/>
      <c r="T34831" s="136"/>
      <c r="W34831" s="136"/>
      <c r="Z34831" s="136"/>
      <c r="AC34831" s="136"/>
    </row>
    <row r="34832" spans="2:29">
      <c r="B34832" s="136"/>
      <c r="E34832" s="136"/>
      <c r="H34832" s="136"/>
      <c r="K34832" s="136"/>
      <c r="O34832" s="136"/>
      <c r="T34832" s="136"/>
      <c r="W34832" s="136"/>
      <c r="Z34832" s="136"/>
      <c r="AC34832" s="136"/>
    </row>
    <row r="34833" spans="2:29">
      <c r="B34833" s="136"/>
      <c r="E34833" s="136"/>
      <c r="H34833" s="136"/>
      <c r="K34833" s="136"/>
      <c r="O34833" s="136"/>
      <c r="T34833" s="136"/>
      <c r="W34833" s="136"/>
      <c r="Z34833" s="136"/>
      <c r="AC34833" s="136"/>
    </row>
    <row r="34834" spans="2:29">
      <c r="B34834" s="136"/>
      <c r="E34834" s="136"/>
      <c r="H34834" s="136"/>
      <c r="K34834" s="136"/>
      <c r="O34834" s="136"/>
      <c r="T34834" s="136"/>
      <c r="W34834" s="136"/>
      <c r="Z34834" s="136"/>
      <c r="AC34834" s="136"/>
    </row>
    <row r="34835" spans="2:29">
      <c r="B34835" s="136"/>
      <c r="E34835" s="136"/>
      <c r="H34835" s="136"/>
      <c r="K34835" s="136"/>
      <c r="O34835" s="136"/>
      <c r="T34835" s="136"/>
      <c r="W34835" s="136"/>
      <c r="Z34835" s="136"/>
      <c r="AC34835" s="136"/>
    </row>
    <row r="34836" spans="2:29">
      <c r="B34836" s="136"/>
      <c r="E34836" s="136"/>
      <c r="H34836" s="136"/>
      <c r="K34836" s="136"/>
      <c r="O34836" s="136"/>
      <c r="T34836" s="136"/>
      <c r="W34836" s="136"/>
      <c r="Z34836" s="136"/>
      <c r="AC34836" s="136"/>
    </row>
    <row r="34837" spans="2:29">
      <c r="B34837" s="136"/>
      <c r="E34837" s="136"/>
      <c r="H34837" s="136"/>
      <c r="K34837" s="136"/>
      <c r="O34837" s="136"/>
      <c r="T34837" s="136"/>
      <c r="W34837" s="136"/>
      <c r="Z34837" s="136"/>
      <c r="AC34837" s="136"/>
    </row>
    <row r="34838" spans="2:29">
      <c r="B34838" s="136"/>
      <c r="E34838" s="136"/>
      <c r="H34838" s="136"/>
      <c r="K34838" s="136"/>
      <c r="O34838" s="136"/>
      <c r="T34838" s="136"/>
      <c r="W34838" s="136"/>
      <c r="Z34838" s="136"/>
      <c r="AC34838" s="136"/>
    </row>
    <row r="34839" spans="2:29">
      <c r="B34839" s="136"/>
      <c r="E34839" s="136"/>
      <c r="H34839" s="136"/>
      <c r="K34839" s="136"/>
      <c r="O34839" s="136"/>
      <c r="T34839" s="136"/>
      <c r="W34839" s="136"/>
      <c r="Z34839" s="136"/>
      <c r="AC34839" s="136"/>
    </row>
    <row r="34840" spans="2:29">
      <c r="B34840" s="136"/>
      <c r="E34840" s="136"/>
      <c r="H34840" s="136"/>
      <c r="K34840" s="136"/>
      <c r="O34840" s="136"/>
      <c r="T34840" s="136"/>
      <c r="W34840" s="136"/>
      <c r="Z34840" s="136"/>
      <c r="AC34840" s="136"/>
    </row>
    <row r="34841" spans="2:29">
      <c r="B34841" s="136"/>
      <c r="E34841" s="136"/>
      <c r="H34841" s="136"/>
      <c r="K34841" s="136"/>
      <c r="O34841" s="136"/>
      <c r="T34841" s="136"/>
      <c r="W34841" s="136"/>
      <c r="Z34841" s="136"/>
      <c r="AC34841" s="136"/>
    </row>
    <row r="34842" spans="2:29">
      <c r="B34842" s="136"/>
      <c r="E34842" s="136"/>
      <c r="H34842" s="136"/>
      <c r="K34842" s="136"/>
      <c r="O34842" s="136"/>
      <c r="T34842" s="136"/>
      <c r="W34842" s="136"/>
      <c r="Z34842" s="136"/>
      <c r="AC34842" s="136"/>
    </row>
    <row r="34843" spans="2:29">
      <c r="B34843" s="136"/>
      <c r="E34843" s="136"/>
      <c r="H34843" s="136"/>
      <c r="K34843" s="136"/>
      <c r="O34843" s="136"/>
      <c r="T34843" s="136"/>
      <c r="W34843" s="136"/>
      <c r="Z34843" s="136"/>
      <c r="AC34843" s="136"/>
    </row>
    <row r="34844" spans="2:29">
      <c r="B34844" s="136"/>
      <c r="E34844" s="136"/>
      <c r="H34844" s="136"/>
      <c r="K34844" s="136"/>
      <c r="O34844" s="136"/>
      <c r="T34844" s="136"/>
      <c r="W34844" s="136"/>
      <c r="Z34844" s="136"/>
      <c r="AC34844" s="136"/>
    </row>
    <row r="34845" spans="2:29">
      <c r="B34845" s="136"/>
      <c r="E34845" s="136"/>
      <c r="H34845" s="136"/>
      <c r="K34845" s="136"/>
      <c r="O34845" s="136"/>
      <c r="T34845" s="136"/>
      <c r="W34845" s="136"/>
      <c r="Z34845" s="136"/>
      <c r="AC34845" s="136"/>
    </row>
    <row r="34846" spans="2:29">
      <c r="B34846" s="136"/>
      <c r="E34846" s="136"/>
      <c r="H34846" s="136"/>
      <c r="K34846" s="136"/>
      <c r="O34846" s="136"/>
      <c r="T34846" s="136"/>
      <c r="W34846" s="136"/>
      <c r="Z34846" s="136"/>
      <c r="AC34846" s="136"/>
    </row>
    <row r="34847" spans="2:29">
      <c r="B34847" s="136"/>
      <c r="E34847" s="136"/>
      <c r="H34847" s="136"/>
      <c r="K34847" s="136"/>
      <c r="O34847" s="136"/>
      <c r="T34847" s="136"/>
      <c r="W34847" s="136"/>
      <c r="Z34847" s="136"/>
      <c r="AC34847" s="136"/>
    </row>
    <row r="34848" spans="2:29">
      <c r="B34848" s="136"/>
      <c r="E34848" s="136"/>
      <c r="H34848" s="136"/>
      <c r="K34848" s="136"/>
      <c r="O34848" s="136"/>
      <c r="T34848" s="136"/>
      <c r="W34848" s="136"/>
      <c r="Z34848" s="136"/>
      <c r="AC34848" s="136"/>
    </row>
    <row r="34849" spans="2:29">
      <c r="B34849" s="136"/>
      <c r="E34849" s="136"/>
      <c r="H34849" s="136"/>
      <c r="K34849" s="136"/>
      <c r="O34849" s="136"/>
      <c r="T34849" s="136"/>
      <c r="W34849" s="136"/>
      <c r="Z34849" s="136"/>
      <c r="AC34849" s="136"/>
    </row>
    <row r="34850" spans="2:29">
      <c r="B34850" s="136"/>
      <c r="E34850" s="136"/>
      <c r="H34850" s="136"/>
      <c r="K34850" s="136"/>
      <c r="O34850" s="136"/>
      <c r="T34850" s="136"/>
      <c r="W34850" s="136"/>
      <c r="Z34850" s="136"/>
      <c r="AC34850" s="136"/>
    </row>
    <row r="34851" spans="2:29">
      <c r="B34851" s="136"/>
      <c r="E34851" s="136"/>
      <c r="H34851" s="136"/>
      <c r="K34851" s="136"/>
      <c r="O34851" s="136"/>
      <c r="T34851" s="136"/>
      <c r="W34851" s="136"/>
      <c r="Z34851" s="136"/>
      <c r="AC34851" s="136"/>
    </row>
    <row r="34852" spans="2:29">
      <c r="B34852" s="136"/>
      <c r="E34852" s="136"/>
      <c r="H34852" s="136"/>
      <c r="K34852" s="136"/>
      <c r="O34852" s="136"/>
      <c r="T34852" s="136"/>
      <c r="W34852" s="136"/>
      <c r="Z34852" s="136"/>
      <c r="AC34852" s="136"/>
    </row>
    <row r="34853" spans="2:29">
      <c r="B34853" s="136"/>
      <c r="E34853" s="136"/>
      <c r="H34853" s="136"/>
      <c r="K34853" s="136"/>
      <c r="O34853" s="136"/>
      <c r="T34853" s="136"/>
      <c r="W34853" s="136"/>
      <c r="Z34853" s="136"/>
      <c r="AC34853" s="136"/>
    </row>
    <row r="34854" spans="2:29">
      <c r="B34854" s="136"/>
      <c r="E34854" s="136"/>
      <c r="H34854" s="136"/>
      <c r="K34854" s="136"/>
      <c r="O34854" s="136"/>
      <c r="T34854" s="136"/>
      <c r="W34854" s="136"/>
      <c r="Z34854" s="136"/>
      <c r="AC34854" s="136"/>
    </row>
    <row r="34855" spans="2:29">
      <c r="B34855" s="136"/>
      <c r="E34855" s="136"/>
      <c r="H34855" s="136"/>
      <c r="K34855" s="136"/>
      <c r="O34855" s="136"/>
      <c r="T34855" s="136"/>
      <c r="W34855" s="136"/>
      <c r="Z34855" s="136"/>
      <c r="AC34855" s="136"/>
    </row>
    <row r="34856" spans="2:29">
      <c r="B34856" s="136"/>
      <c r="E34856" s="136"/>
      <c r="H34856" s="136"/>
      <c r="K34856" s="136"/>
      <c r="O34856" s="136"/>
      <c r="T34856" s="136"/>
      <c r="W34856" s="136"/>
      <c r="Z34856" s="136"/>
      <c r="AC34856" s="136"/>
    </row>
    <row r="34857" spans="2:29">
      <c r="B34857" s="136"/>
      <c r="E34857" s="136"/>
      <c r="H34857" s="136"/>
      <c r="K34857" s="136"/>
      <c r="O34857" s="136"/>
      <c r="T34857" s="136"/>
      <c r="W34857" s="136"/>
      <c r="Z34857" s="136"/>
      <c r="AC34857" s="136"/>
    </row>
    <row r="34858" spans="2:29">
      <c r="B34858" s="136"/>
      <c r="E34858" s="136"/>
      <c r="H34858" s="136"/>
      <c r="K34858" s="136"/>
      <c r="O34858" s="136"/>
      <c r="T34858" s="136"/>
      <c r="W34858" s="136"/>
      <c r="Z34858" s="136"/>
      <c r="AC34858" s="136"/>
    </row>
    <row r="34859" spans="2:29">
      <c r="B34859" s="136"/>
      <c r="E34859" s="136"/>
      <c r="H34859" s="136"/>
      <c r="K34859" s="136"/>
      <c r="O34859" s="136"/>
      <c r="T34859" s="136"/>
      <c r="W34859" s="136"/>
      <c r="Z34859" s="136"/>
      <c r="AC34859" s="136"/>
    </row>
    <row r="34860" spans="2:29">
      <c r="B34860" s="136"/>
      <c r="E34860" s="136"/>
      <c r="H34860" s="136"/>
      <c r="K34860" s="136"/>
      <c r="O34860" s="136"/>
      <c r="T34860" s="136"/>
      <c r="W34860" s="136"/>
      <c r="Z34860" s="136"/>
      <c r="AC34860" s="136"/>
    </row>
    <row r="34861" spans="2:29">
      <c r="B34861" s="136"/>
      <c r="E34861" s="136"/>
      <c r="H34861" s="136"/>
      <c r="K34861" s="136"/>
      <c r="O34861" s="136"/>
      <c r="T34861" s="136"/>
      <c r="W34861" s="136"/>
      <c r="Z34861" s="136"/>
      <c r="AC34861" s="136"/>
    </row>
    <row r="34862" spans="2:29">
      <c r="B34862" s="136"/>
      <c r="E34862" s="136"/>
      <c r="H34862" s="136"/>
      <c r="K34862" s="136"/>
      <c r="O34862" s="136"/>
      <c r="T34862" s="136"/>
      <c r="W34862" s="136"/>
      <c r="Z34862" s="136"/>
      <c r="AC34862" s="136"/>
    </row>
    <row r="34863" spans="2:29">
      <c r="B34863" s="136"/>
      <c r="E34863" s="136"/>
      <c r="H34863" s="136"/>
      <c r="K34863" s="136"/>
      <c r="O34863" s="136"/>
      <c r="T34863" s="136"/>
      <c r="W34863" s="136"/>
      <c r="Z34863" s="136"/>
      <c r="AC34863" s="136"/>
    </row>
    <row r="34864" spans="2:29">
      <c r="B34864" s="136"/>
      <c r="E34864" s="136"/>
      <c r="H34864" s="136"/>
      <c r="K34864" s="136"/>
      <c r="O34864" s="136"/>
      <c r="T34864" s="136"/>
      <c r="W34864" s="136"/>
      <c r="Z34864" s="136"/>
      <c r="AC34864" s="136"/>
    </row>
    <row r="34865" spans="2:29">
      <c r="B34865" s="136"/>
      <c r="E34865" s="136"/>
      <c r="H34865" s="136"/>
      <c r="K34865" s="136"/>
      <c r="O34865" s="136"/>
      <c r="T34865" s="136"/>
      <c r="W34865" s="136"/>
      <c r="Z34865" s="136"/>
      <c r="AC34865" s="136"/>
    </row>
    <row r="34866" spans="2:29">
      <c r="B34866" s="136"/>
      <c r="E34866" s="136"/>
      <c r="H34866" s="136"/>
      <c r="K34866" s="136"/>
      <c r="O34866" s="136"/>
      <c r="T34866" s="136"/>
      <c r="W34866" s="136"/>
      <c r="Z34866" s="136"/>
      <c r="AC34866" s="136"/>
    </row>
    <row r="34867" spans="2:29">
      <c r="B34867" s="136"/>
      <c r="E34867" s="136"/>
      <c r="H34867" s="136"/>
      <c r="K34867" s="136"/>
      <c r="O34867" s="136"/>
      <c r="T34867" s="136"/>
      <c r="W34867" s="136"/>
      <c r="Z34867" s="136"/>
      <c r="AC34867" s="136"/>
    </row>
    <row r="34868" spans="2:29">
      <c r="B34868" s="136"/>
      <c r="E34868" s="136"/>
      <c r="H34868" s="136"/>
      <c r="K34868" s="136"/>
      <c r="O34868" s="136"/>
      <c r="T34868" s="136"/>
      <c r="W34868" s="136"/>
      <c r="Z34868" s="136"/>
      <c r="AC34868" s="136"/>
    </row>
    <row r="34869" spans="2:29">
      <c r="B34869" s="136"/>
      <c r="E34869" s="136"/>
      <c r="H34869" s="136"/>
      <c r="K34869" s="136"/>
      <c r="O34869" s="136"/>
      <c r="T34869" s="136"/>
      <c r="W34869" s="136"/>
      <c r="Z34869" s="136"/>
      <c r="AC34869" s="136"/>
    </row>
    <row r="34870" spans="2:29">
      <c r="B34870" s="136"/>
      <c r="E34870" s="136"/>
      <c r="H34870" s="136"/>
      <c r="K34870" s="136"/>
      <c r="O34870" s="136"/>
      <c r="T34870" s="136"/>
      <c r="W34870" s="136"/>
      <c r="Z34870" s="136"/>
      <c r="AC34870" s="136"/>
    </row>
    <row r="34871" spans="2:29">
      <c r="B34871" s="136"/>
      <c r="E34871" s="136"/>
      <c r="H34871" s="136"/>
      <c r="K34871" s="136"/>
      <c r="O34871" s="136"/>
      <c r="T34871" s="136"/>
      <c r="W34871" s="136"/>
      <c r="Z34871" s="136"/>
      <c r="AC34871" s="136"/>
    </row>
    <row r="34872" spans="2:29">
      <c r="B34872" s="136"/>
      <c r="E34872" s="136"/>
      <c r="H34872" s="136"/>
      <c r="K34872" s="136"/>
      <c r="O34872" s="136"/>
      <c r="T34872" s="136"/>
      <c r="W34872" s="136"/>
      <c r="Z34872" s="136"/>
      <c r="AC34872" s="136"/>
    </row>
    <row r="34873" spans="2:29">
      <c r="B34873" s="136"/>
      <c r="E34873" s="136"/>
      <c r="H34873" s="136"/>
      <c r="K34873" s="136"/>
      <c r="O34873" s="136"/>
      <c r="T34873" s="136"/>
      <c r="W34873" s="136"/>
      <c r="Z34873" s="136"/>
      <c r="AC34873" s="136"/>
    </row>
    <row r="34874" spans="2:29">
      <c r="B34874" s="136"/>
      <c r="E34874" s="136"/>
      <c r="H34874" s="136"/>
      <c r="K34874" s="136"/>
      <c r="O34874" s="136"/>
      <c r="T34874" s="136"/>
      <c r="W34874" s="136"/>
      <c r="Z34874" s="136"/>
      <c r="AC34874" s="136"/>
    </row>
    <row r="34875" spans="2:29">
      <c r="B34875" s="136"/>
      <c r="E34875" s="136"/>
      <c r="H34875" s="136"/>
      <c r="K34875" s="136"/>
      <c r="O34875" s="136"/>
      <c r="T34875" s="136"/>
      <c r="W34875" s="136"/>
      <c r="Z34875" s="136"/>
      <c r="AC34875" s="136"/>
    </row>
    <row r="34876" spans="2:29">
      <c r="B34876" s="136"/>
      <c r="E34876" s="136"/>
      <c r="H34876" s="136"/>
      <c r="K34876" s="136"/>
      <c r="O34876" s="136"/>
      <c r="T34876" s="136"/>
      <c r="W34876" s="136"/>
      <c r="Z34876" s="136"/>
      <c r="AC34876" s="136"/>
    </row>
    <row r="34877" spans="2:29">
      <c r="B34877" s="136"/>
      <c r="E34877" s="136"/>
      <c r="H34877" s="136"/>
      <c r="K34877" s="136"/>
      <c r="O34877" s="136"/>
      <c r="T34877" s="136"/>
      <c r="W34877" s="136"/>
      <c r="Z34877" s="136"/>
      <c r="AC34877" s="136"/>
    </row>
    <row r="34878" spans="2:29">
      <c r="B34878" s="136"/>
      <c r="E34878" s="136"/>
      <c r="H34878" s="136"/>
      <c r="K34878" s="136"/>
      <c r="O34878" s="136"/>
      <c r="T34878" s="136"/>
      <c r="W34878" s="136"/>
      <c r="Z34878" s="136"/>
      <c r="AC34878" s="136"/>
    </row>
    <row r="34879" spans="2:29">
      <c r="B34879" s="136"/>
      <c r="E34879" s="136"/>
      <c r="H34879" s="136"/>
      <c r="K34879" s="136"/>
      <c r="O34879" s="136"/>
      <c r="T34879" s="136"/>
      <c r="W34879" s="136"/>
      <c r="Z34879" s="136"/>
      <c r="AC34879" s="136"/>
    </row>
    <row r="34880" spans="2:29">
      <c r="B34880" s="136"/>
      <c r="E34880" s="136"/>
      <c r="H34880" s="136"/>
      <c r="K34880" s="136"/>
      <c r="O34880" s="136"/>
      <c r="T34880" s="136"/>
      <c r="W34880" s="136"/>
      <c r="Z34880" s="136"/>
      <c r="AC34880" s="136"/>
    </row>
    <row r="34881" spans="2:29">
      <c r="B34881" s="136"/>
      <c r="E34881" s="136"/>
      <c r="H34881" s="136"/>
      <c r="K34881" s="136"/>
      <c r="O34881" s="136"/>
      <c r="T34881" s="136"/>
      <c r="W34881" s="136"/>
      <c r="Z34881" s="136"/>
      <c r="AC34881" s="136"/>
    </row>
    <row r="34882" spans="2:29">
      <c r="B34882" s="136"/>
      <c r="E34882" s="136"/>
      <c r="H34882" s="136"/>
      <c r="K34882" s="136"/>
      <c r="O34882" s="136"/>
      <c r="T34882" s="136"/>
      <c r="W34882" s="136"/>
      <c r="Z34882" s="136"/>
      <c r="AC34882" s="136"/>
    </row>
    <row r="34883" spans="2:29">
      <c r="B34883" s="136"/>
      <c r="E34883" s="136"/>
      <c r="H34883" s="136"/>
      <c r="K34883" s="136"/>
      <c r="O34883" s="136"/>
      <c r="T34883" s="136"/>
      <c r="W34883" s="136"/>
      <c r="Z34883" s="136"/>
      <c r="AC34883" s="136"/>
    </row>
    <row r="34884" spans="2:29">
      <c r="B34884" s="136"/>
      <c r="E34884" s="136"/>
      <c r="H34884" s="136"/>
      <c r="K34884" s="136"/>
      <c r="O34884" s="136"/>
      <c r="T34884" s="136"/>
      <c r="W34884" s="136"/>
      <c r="Z34884" s="136"/>
      <c r="AC34884" s="136"/>
    </row>
    <row r="34885" spans="2:29">
      <c r="B34885" s="136"/>
      <c r="E34885" s="136"/>
      <c r="H34885" s="136"/>
      <c r="K34885" s="136"/>
      <c r="O34885" s="136"/>
      <c r="T34885" s="136"/>
      <c r="W34885" s="136"/>
      <c r="Z34885" s="136"/>
      <c r="AC34885" s="136"/>
    </row>
    <row r="34886" spans="2:29">
      <c r="B34886" s="136"/>
      <c r="E34886" s="136"/>
      <c r="H34886" s="136"/>
      <c r="K34886" s="136"/>
      <c r="O34886" s="136"/>
      <c r="T34886" s="136"/>
      <c r="W34886" s="136"/>
      <c r="Z34886" s="136"/>
      <c r="AC34886" s="136"/>
    </row>
    <row r="34887" spans="2:29">
      <c r="B34887" s="136"/>
      <c r="E34887" s="136"/>
      <c r="H34887" s="136"/>
      <c r="K34887" s="136"/>
      <c r="O34887" s="136"/>
      <c r="T34887" s="136"/>
      <c r="W34887" s="136"/>
      <c r="Z34887" s="136"/>
      <c r="AC34887" s="136"/>
    </row>
    <row r="34888" spans="2:29">
      <c r="B34888" s="136"/>
      <c r="E34888" s="136"/>
      <c r="H34888" s="136"/>
      <c r="K34888" s="136"/>
      <c r="O34888" s="136"/>
      <c r="T34888" s="136"/>
      <c r="W34888" s="136"/>
      <c r="Z34888" s="136"/>
      <c r="AC34888" s="136"/>
    </row>
    <row r="34889" spans="2:29">
      <c r="B34889" s="136"/>
      <c r="E34889" s="136"/>
      <c r="H34889" s="136"/>
      <c r="K34889" s="136"/>
      <c r="O34889" s="136"/>
      <c r="T34889" s="136"/>
      <c r="W34889" s="136"/>
      <c r="Z34889" s="136"/>
      <c r="AC34889" s="136"/>
    </row>
    <row r="34890" spans="2:29">
      <c r="B34890" s="136"/>
      <c r="E34890" s="136"/>
      <c r="H34890" s="136"/>
      <c r="K34890" s="136"/>
      <c r="O34890" s="136"/>
      <c r="T34890" s="136"/>
      <c r="W34890" s="136"/>
      <c r="Z34890" s="136"/>
      <c r="AC34890" s="136"/>
    </row>
    <row r="34891" spans="2:29">
      <c r="B34891" s="136"/>
      <c r="E34891" s="136"/>
      <c r="H34891" s="136"/>
      <c r="K34891" s="136"/>
      <c r="O34891" s="136"/>
      <c r="T34891" s="136"/>
      <c r="W34891" s="136"/>
      <c r="Z34891" s="136"/>
      <c r="AC34891" s="136"/>
    </row>
    <row r="34892" spans="2:29">
      <c r="B34892" s="136"/>
      <c r="E34892" s="136"/>
      <c r="H34892" s="136"/>
      <c r="K34892" s="136"/>
      <c r="O34892" s="136"/>
      <c r="T34892" s="136"/>
      <c r="W34892" s="136"/>
      <c r="Z34892" s="136"/>
      <c r="AC34892" s="136"/>
    </row>
    <row r="34893" spans="2:29">
      <c r="B34893" s="136"/>
      <c r="E34893" s="136"/>
      <c r="H34893" s="136"/>
      <c r="K34893" s="136"/>
      <c r="O34893" s="136"/>
      <c r="T34893" s="136"/>
      <c r="W34893" s="136"/>
      <c r="Z34893" s="136"/>
      <c r="AC34893" s="136"/>
    </row>
    <row r="34894" spans="2:29">
      <c r="B34894" s="136"/>
      <c r="E34894" s="136"/>
      <c r="H34894" s="136"/>
      <c r="K34894" s="136"/>
      <c r="O34894" s="136"/>
      <c r="T34894" s="136"/>
      <c r="W34894" s="136"/>
      <c r="Z34894" s="136"/>
      <c r="AC34894" s="136"/>
    </row>
    <row r="34895" spans="2:29">
      <c r="B34895" s="136"/>
      <c r="E34895" s="136"/>
      <c r="H34895" s="136"/>
      <c r="K34895" s="136"/>
      <c r="O34895" s="136"/>
      <c r="T34895" s="136"/>
      <c r="W34895" s="136"/>
      <c r="Z34895" s="136"/>
      <c r="AC34895" s="136"/>
    </row>
    <row r="34896" spans="2:29">
      <c r="B34896" s="136"/>
      <c r="E34896" s="136"/>
      <c r="H34896" s="136"/>
      <c r="K34896" s="136"/>
      <c r="O34896" s="136"/>
      <c r="T34896" s="136"/>
      <c r="W34896" s="136"/>
      <c r="Z34896" s="136"/>
      <c r="AC34896" s="136"/>
    </row>
    <row r="34897" spans="2:29">
      <c r="B34897" s="136"/>
      <c r="E34897" s="136"/>
      <c r="H34897" s="136"/>
      <c r="K34897" s="136"/>
      <c r="O34897" s="136"/>
      <c r="T34897" s="136"/>
      <c r="W34897" s="136"/>
      <c r="Z34897" s="136"/>
      <c r="AC34897" s="136"/>
    </row>
    <row r="34898" spans="2:29">
      <c r="B34898" s="136"/>
      <c r="E34898" s="136"/>
      <c r="H34898" s="136"/>
      <c r="K34898" s="136"/>
      <c r="O34898" s="136"/>
      <c r="T34898" s="136"/>
      <c r="W34898" s="136"/>
      <c r="Z34898" s="136"/>
      <c r="AC34898" s="136"/>
    </row>
    <row r="34899" spans="2:29">
      <c r="B34899" s="136"/>
      <c r="E34899" s="136"/>
      <c r="H34899" s="136"/>
      <c r="K34899" s="136"/>
      <c r="O34899" s="136"/>
      <c r="T34899" s="136"/>
      <c r="W34899" s="136"/>
      <c r="Z34899" s="136"/>
      <c r="AC34899" s="136"/>
    </row>
    <row r="34900" spans="2:29">
      <c r="B34900" s="136"/>
      <c r="E34900" s="136"/>
      <c r="H34900" s="136"/>
      <c r="K34900" s="136"/>
      <c r="O34900" s="136"/>
      <c r="T34900" s="136"/>
      <c r="W34900" s="136"/>
      <c r="Z34900" s="136"/>
      <c r="AC34900" s="136"/>
    </row>
    <row r="34901" spans="2:29">
      <c r="B34901" s="136"/>
      <c r="E34901" s="136"/>
      <c r="H34901" s="136"/>
      <c r="K34901" s="136"/>
      <c r="O34901" s="136"/>
      <c r="T34901" s="136"/>
      <c r="W34901" s="136"/>
      <c r="Z34901" s="136"/>
      <c r="AC34901" s="136"/>
    </row>
    <row r="34902" spans="2:29">
      <c r="B34902" s="136"/>
      <c r="E34902" s="136"/>
      <c r="H34902" s="136"/>
      <c r="K34902" s="136"/>
      <c r="O34902" s="136"/>
      <c r="T34902" s="136"/>
      <c r="W34902" s="136"/>
      <c r="Z34902" s="136"/>
      <c r="AC34902" s="136"/>
    </row>
    <row r="34903" spans="2:29">
      <c r="B34903" s="136"/>
      <c r="E34903" s="136"/>
      <c r="H34903" s="136"/>
      <c r="K34903" s="136"/>
      <c r="O34903" s="136"/>
      <c r="T34903" s="136"/>
      <c r="W34903" s="136"/>
      <c r="Z34903" s="136"/>
      <c r="AC34903" s="136"/>
    </row>
    <row r="34904" spans="2:29">
      <c r="B34904" s="136"/>
      <c r="E34904" s="136"/>
      <c r="H34904" s="136"/>
      <c r="K34904" s="136"/>
      <c r="O34904" s="136"/>
      <c r="T34904" s="136"/>
      <c r="W34904" s="136"/>
      <c r="Z34904" s="136"/>
      <c r="AC34904" s="136"/>
    </row>
    <row r="34905" spans="2:29">
      <c r="B34905" s="136"/>
      <c r="E34905" s="136"/>
      <c r="H34905" s="136"/>
      <c r="K34905" s="136"/>
      <c r="O34905" s="136"/>
      <c r="T34905" s="136"/>
      <c r="W34905" s="136"/>
      <c r="Z34905" s="136"/>
      <c r="AC34905" s="136"/>
    </row>
    <row r="34906" spans="2:29">
      <c r="B34906" s="136"/>
      <c r="E34906" s="136"/>
      <c r="H34906" s="136"/>
      <c r="K34906" s="136"/>
      <c r="O34906" s="136"/>
      <c r="T34906" s="136"/>
      <c r="W34906" s="136"/>
      <c r="Z34906" s="136"/>
      <c r="AC34906" s="136"/>
    </row>
    <row r="34907" spans="2:29">
      <c r="B34907" s="136"/>
      <c r="E34907" s="136"/>
      <c r="H34907" s="136"/>
      <c r="K34907" s="136"/>
      <c r="O34907" s="136"/>
      <c r="T34907" s="136"/>
      <c r="W34907" s="136"/>
      <c r="Z34907" s="136"/>
      <c r="AC34907" s="136"/>
    </row>
    <row r="34908" spans="2:29">
      <c r="B34908" s="136"/>
      <c r="E34908" s="136"/>
      <c r="H34908" s="136"/>
      <c r="K34908" s="136"/>
      <c r="O34908" s="136"/>
      <c r="T34908" s="136"/>
      <c r="W34908" s="136"/>
      <c r="Z34908" s="136"/>
      <c r="AC34908" s="136"/>
    </row>
    <row r="34909" spans="2:29">
      <c r="B34909" s="136"/>
      <c r="E34909" s="136"/>
      <c r="H34909" s="136"/>
      <c r="K34909" s="136"/>
      <c r="O34909" s="136"/>
      <c r="T34909" s="136"/>
      <c r="W34909" s="136"/>
      <c r="Z34909" s="136"/>
      <c r="AC34909" s="136"/>
    </row>
    <row r="34910" spans="2:29">
      <c r="B34910" s="136"/>
      <c r="E34910" s="136"/>
      <c r="H34910" s="136"/>
      <c r="K34910" s="136"/>
      <c r="O34910" s="136"/>
      <c r="T34910" s="136"/>
      <c r="W34910" s="136"/>
      <c r="Z34910" s="136"/>
      <c r="AC34910" s="136"/>
    </row>
    <row r="34911" spans="2:29">
      <c r="B34911" s="136"/>
      <c r="E34911" s="136"/>
      <c r="H34911" s="136"/>
      <c r="K34911" s="136"/>
      <c r="O34911" s="136"/>
      <c r="T34911" s="136"/>
      <c r="W34911" s="136"/>
      <c r="Z34911" s="136"/>
      <c r="AC34911" s="136"/>
    </row>
    <row r="34912" spans="2:29">
      <c r="B34912" s="136"/>
      <c r="E34912" s="136"/>
      <c r="H34912" s="136"/>
      <c r="K34912" s="136"/>
      <c r="O34912" s="136"/>
      <c r="T34912" s="136"/>
      <c r="W34912" s="136"/>
      <c r="Z34912" s="136"/>
      <c r="AC34912" s="136"/>
    </row>
    <row r="34913" spans="2:29">
      <c r="B34913" s="136"/>
      <c r="E34913" s="136"/>
      <c r="H34913" s="136"/>
      <c r="K34913" s="136"/>
      <c r="O34913" s="136"/>
      <c r="T34913" s="136"/>
      <c r="W34913" s="136"/>
      <c r="Z34913" s="136"/>
      <c r="AC34913" s="136"/>
    </row>
    <row r="34914" spans="2:29">
      <c r="B34914" s="136"/>
      <c r="E34914" s="136"/>
      <c r="H34914" s="136"/>
      <c r="K34914" s="136"/>
      <c r="O34914" s="136"/>
      <c r="T34914" s="136"/>
      <c r="W34914" s="136"/>
      <c r="Z34914" s="136"/>
      <c r="AC34914" s="136"/>
    </row>
    <row r="34915" spans="2:29">
      <c r="B34915" s="136"/>
      <c r="E34915" s="136"/>
      <c r="H34915" s="136"/>
      <c r="K34915" s="136"/>
      <c r="O34915" s="136"/>
      <c r="T34915" s="136"/>
      <c r="W34915" s="136"/>
      <c r="Z34915" s="136"/>
      <c r="AC34915" s="136"/>
    </row>
    <row r="34916" spans="2:29">
      <c r="B34916" s="136"/>
      <c r="E34916" s="136"/>
      <c r="H34916" s="136"/>
      <c r="K34916" s="136"/>
      <c r="O34916" s="136"/>
      <c r="T34916" s="136"/>
      <c r="W34916" s="136"/>
      <c r="Z34916" s="136"/>
      <c r="AC34916" s="136"/>
    </row>
    <row r="34917" spans="2:29">
      <c r="B34917" s="136"/>
      <c r="E34917" s="136"/>
      <c r="H34917" s="136"/>
      <c r="K34917" s="136"/>
      <c r="O34917" s="136"/>
      <c r="T34917" s="136"/>
      <c r="W34917" s="136"/>
      <c r="Z34917" s="136"/>
      <c r="AC34917" s="136"/>
    </row>
    <row r="34918" spans="2:29">
      <c r="B34918" s="136"/>
      <c r="E34918" s="136"/>
      <c r="H34918" s="136"/>
      <c r="K34918" s="136"/>
      <c r="O34918" s="136"/>
      <c r="T34918" s="136"/>
      <c r="W34918" s="136"/>
      <c r="Z34918" s="136"/>
      <c r="AC34918" s="136"/>
    </row>
    <row r="34919" spans="2:29">
      <c r="B34919" s="136"/>
      <c r="E34919" s="136"/>
      <c r="H34919" s="136"/>
      <c r="K34919" s="136"/>
      <c r="O34919" s="136"/>
      <c r="T34919" s="136"/>
      <c r="W34919" s="136"/>
      <c r="Z34919" s="136"/>
      <c r="AC34919" s="136"/>
    </row>
    <row r="34920" spans="2:29">
      <c r="B34920" s="136"/>
      <c r="E34920" s="136"/>
      <c r="H34920" s="136"/>
      <c r="K34920" s="136"/>
      <c r="O34920" s="136"/>
      <c r="T34920" s="136"/>
      <c r="W34920" s="136"/>
      <c r="Z34920" s="136"/>
      <c r="AC34920" s="136"/>
    </row>
    <row r="34921" spans="2:29">
      <c r="B34921" s="136"/>
      <c r="E34921" s="136"/>
      <c r="H34921" s="136"/>
      <c r="K34921" s="136"/>
      <c r="O34921" s="136"/>
      <c r="T34921" s="136"/>
      <c r="W34921" s="136"/>
      <c r="Z34921" s="136"/>
      <c r="AC34921" s="136"/>
    </row>
    <row r="34922" spans="2:29">
      <c r="B34922" s="136"/>
      <c r="E34922" s="136"/>
      <c r="H34922" s="136"/>
      <c r="K34922" s="136"/>
      <c r="O34922" s="136"/>
      <c r="T34922" s="136"/>
      <c r="W34922" s="136"/>
      <c r="Z34922" s="136"/>
      <c r="AC34922" s="136"/>
    </row>
    <row r="34923" spans="2:29">
      <c r="B34923" s="136"/>
      <c r="E34923" s="136"/>
      <c r="H34923" s="136"/>
      <c r="K34923" s="136"/>
      <c r="O34923" s="136"/>
      <c r="T34923" s="136"/>
      <c r="W34923" s="136"/>
      <c r="Z34923" s="136"/>
      <c r="AC34923" s="136"/>
    </row>
    <row r="34924" spans="2:29">
      <c r="B34924" s="136"/>
      <c r="E34924" s="136"/>
      <c r="H34924" s="136"/>
      <c r="K34924" s="136"/>
      <c r="O34924" s="136"/>
      <c r="T34924" s="136"/>
      <c r="W34924" s="136"/>
      <c r="Z34924" s="136"/>
      <c r="AC34924" s="136"/>
    </row>
    <row r="34925" spans="2:29">
      <c r="B34925" s="136"/>
      <c r="E34925" s="136"/>
      <c r="H34925" s="136"/>
      <c r="K34925" s="136"/>
      <c r="O34925" s="136"/>
      <c r="T34925" s="136"/>
      <c r="W34925" s="136"/>
      <c r="Z34925" s="136"/>
      <c r="AC34925" s="136"/>
    </row>
    <row r="34926" spans="2:29">
      <c r="B34926" s="136"/>
      <c r="E34926" s="136"/>
      <c r="H34926" s="136"/>
      <c r="K34926" s="136"/>
      <c r="O34926" s="136"/>
      <c r="T34926" s="136"/>
      <c r="W34926" s="136"/>
      <c r="Z34926" s="136"/>
      <c r="AC34926" s="136"/>
    </row>
    <row r="34927" spans="2:29">
      <c r="B34927" s="136"/>
      <c r="E34927" s="136"/>
      <c r="H34927" s="136"/>
      <c r="K34927" s="136"/>
      <c r="O34927" s="136"/>
      <c r="T34927" s="136"/>
      <c r="W34927" s="136"/>
      <c r="Z34927" s="136"/>
      <c r="AC34927" s="136"/>
    </row>
    <row r="34928" spans="2:29">
      <c r="B34928" s="136"/>
      <c r="E34928" s="136"/>
      <c r="H34928" s="136"/>
      <c r="K34928" s="136"/>
      <c r="O34928" s="136"/>
      <c r="T34928" s="136"/>
      <c r="W34928" s="136"/>
      <c r="Z34928" s="136"/>
      <c r="AC34928" s="136"/>
    </row>
    <row r="34929" spans="2:29">
      <c r="B34929" s="136"/>
      <c r="E34929" s="136"/>
      <c r="H34929" s="136"/>
      <c r="K34929" s="136"/>
      <c r="O34929" s="136"/>
      <c r="T34929" s="136"/>
      <c r="W34929" s="136"/>
      <c r="Z34929" s="136"/>
      <c r="AC34929" s="136"/>
    </row>
    <row r="34930" spans="2:29">
      <c r="B34930" s="136"/>
      <c r="E34930" s="136"/>
      <c r="H34930" s="136"/>
      <c r="K34930" s="136"/>
      <c r="O34930" s="136"/>
      <c r="T34930" s="136"/>
      <c r="W34930" s="136"/>
      <c r="Z34930" s="136"/>
      <c r="AC34930" s="136"/>
    </row>
    <row r="34931" spans="2:29">
      <c r="B34931" s="136"/>
      <c r="E34931" s="136"/>
      <c r="H34931" s="136"/>
      <c r="K34931" s="136"/>
      <c r="O34931" s="136"/>
      <c r="T34931" s="136"/>
      <c r="W34931" s="136"/>
      <c r="Z34931" s="136"/>
      <c r="AC34931" s="136"/>
    </row>
    <row r="34932" spans="2:29">
      <c r="B34932" s="136"/>
      <c r="E34932" s="136"/>
      <c r="H34932" s="136"/>
      <c r="K34932" s="136"/>
      <c r="O34932" s="136"/>
      <c r="T34932" s="136"/>
      <c r="W34932" s="136"/>
      <c r="Z34932" s="136"/>
      <c r="AC34932" s="136"/>
    </row>
    <row r="34933" spans="2:29">
      <c r="B34933" s="136"/>
      <c r="E34933" s="136"/>
      <c r="H34933" s="136"/>
      <c r="K34933" s="136"/>
      <c r="O34933" s="136"/>
      <c r="T34933" s="136"/>
      <c r="W34933" s="136"/>
      <c r="Z34933" s="136"/>
      <c r="AC34933" s="136"/>
    </row>
    <row r="34934" spans="2:29">
      <c r="B34934" s="136"/>
      <c r="E34934" s="136"/>
      <c r="H34934" s="136"/>
      <c r="K34934" s="136"/>
      <c r="O34934" s="136"/>
      <c r="T34934" s="136"/>
      <c r="W34934" s="136"/>
      <c r="Z34934" s="136"/>
      <c r="AC34934" s="136"/>
    </row>
    <row r="34935" spans="2:29">
      <c r="B34935" s="136"/>
      <c r="E34935" s="136"/>
      <c r="H34935" s="136"/>
      <c r="K34935" s="136"/>
      <c r="O34935" s="136"/>
      <c r="T34935" s="136"/>
      <c r="W34935" s="136"/>
      <c r="Z34935" s="136"/>
      <c r="AC34935" s="136"/>
    </row>
    <row r="34936" spans="2:29">
      <c r="B34936" s="136"/>
      <c r="E34936" s="136"/>
      <c r="H34936" s="136"/>
      <c r="K34936" s="136"/>
      <c r="O34936" s="136"/>
      <c r="T34936" s="136"/>
      <c r="W34936" s="136"/>
      <c r="Z34936" s="136"/>
      <c r="AC34936" s="136"/>
    </row>
    <row r="34937" spans="2:29">
      <c r="B34937" s="136"/>
      <c r="E34937" s="136"/>
      <c r="H34937" s="136"/>
      <c r="K34937" s="136"/>
      <c r="O34937" s="136"/>
      <c r="T34937" s="136"/>
      <c r="W34937" s="136"/>
      <c r="Z34937" s="136"/>
      <c r="AC34937" s="136"/>
    </row>
    <row r="34938" spans="2:29">
      <c r="B34938" s="136"/>
      <c r="E34938" s="136"/>
      <c r="H34938" s="136"/>
      <c r="K34938" s="136"/>
      <c r="O34938" s="136"/>
      <c r="T34938" s="136"/>
      <c r="W34938" s="136"/>
      <c r="Z34938" s="136"/>
      <c r="AC34938" s="136"/>
    </row>
    <row r="34939" spans="2:29">
      <c r="B34939" s="136"/>
      <c r="E34939" s="136"/>
      <c r="H34939" s="136"/>
      <c r="K34939" s="136"/>
      <c r="O34939" s="136"/>
      <c r="T34939" s="136"/>
      <c r="W34939" s="136"/>
      <c r="Z34939" s="136"/>
      <c r="AC34939" s="136"/>
    </row>
    <row r="34940" spans="2:29">
      <c r="B34940" s="136"/>
      <c r="E34940" s="136"/>
      <c r="H34940" s="136"/>
      <c r="K34940" s="136"/>
      <c r="O34940" s="136"/>
      <c r="T34940" s="136"/>
      <c r="W34940" s="136"/>
      <c r="Z34940" s="136"/>
      <c r="AC34940" s="136"/>
    </row>
    <row r="34941" spans="2:29">
      <c r="B34941" s="136"/>
      <c r="E34941" s="136"/>
      <c r="H34941" s="136"/>
      <c r="K34941" s="136"/>
      <c r="O34941" s="136"/>
      <c r="T34941" s="136"/>
      <c r="W34941" s="136"/>
      <c r="Z34941" s="136"/>
      <c r="AC34941" s="136"/>
    </row>
    <row r="34942" spans="2:29">
      <c r="B34942" s="136"/>
      <c r="E34942" s="136"/>
      <c r="H34942" s="136"/>
      <c r="K34942" s="136"/>
      <c r="O34942" s="136"/>
      <c r="T34942" s="136"/>
      <c r="W34942" s="136"/>
      <c r="Z34942" s="136"/>
      <c r="AC34942" s="136"/>
    </row>
    <row r="34943" spans="2:29">
      <c r="B34943" s="136"/>
      <c r="E34943" s="136"/>
      <c r="H34943" s="136"/>
      <c r="K34943" s="136"/>
      <c r="O34943" s="136"/>
      <c r="T34943" s="136"/>
      <c r="W34943" s="136"/>
      <c r="Z34943" s="136"/>
      <c r="AC34943" s="136"/>
    </row>
    <row r="34944" spans="2:29">
      <c r="B34944" s="136"/>
      <c r="E34944" s="136"/>
      <c r="H34944" s="136"/>
      <c r="K34944" s="136"/>
      <c r="O34944" s="136"/>
      <c r="T34944" s="136"/>
      <c r="W34944" s="136"/>
      <c r="Z34944" s="136"/>
      <c r="AC34944" s="136"/>
    </row>
    <row r="34945" spans="2:29">
      <c r="B34945" s="136"/>
      <c r="E34945" s="136"/>
      <c r="H34945" s="136"/>
      <c r="K34945" s="136"/>
      <c r="O34945" s="136"/>
      <c r="T34945" s="136"/>
      <c r="W34945" s="136"/>
      <c r="Z34945" s="136"/>
      <c r="AC34945" s="136"/>
    </row>
    <row r="34946" spans="2:29">
      <c r="B34946" s="136"/>
      <c r="E34946" s="136"/>
      <c r="H34946" s="136"/>
      <c r="K34946" s="136"/>
      <c r="O34946" s="136"/>
      <c r="T34946" s="136"/>
      <c r="W34946" s="136"/>
      <c r="Z34946" s="136"/>
      <c r="AC34946" s="136"/>
    </row>
    <row r="34947" spans="2:29">
      <c r="B34947" s="136"/>
      <c r="E34947" s="136"/>
      <c r="H34947" s="136"/>
      <c r="K34947" s="136"/>
      <c r="O34947" s="136"/>
      <c r="T34947" s="136"/>
      <c r="W34947" s="136"/>
      <c r="Z34947" s="136"/>
      <c r="AC34947" s="136"/>
    </row>
    <row r="34948" spans="2:29">
      <c r="B34948" s="136"/>
      <c r="E34948" s="136"/>
      <c r="H34948" s="136"/>
      <c r="K34948" s="136"/>
      <c r="O34948" s="136"/>
      <c r="T34948" s="136"/>
      <c r="W34948" s="136"/>
      <c r="Z34948" s="136"/>
      <c r="AC34948" s="136"/>
    </row>
    <row r="34949" spans="2:29">
      <c r="B34949" s="136"/>
      <c r="E34949" s="136"/>
      <c r="H34949" s="136"/>
      <c r="K34949" s="136"/>
      <c r="O34949" s="136"/>
      <c r="T34949" s="136"/>
      <c r="W34949" s="136"/>
      <c r="Z34949" s="136"/>
      <c r="AC34949" s="136"/>
    </row>
    <row r="34950" spans="2:29">
      <c r="B34950" s="136"/>
      <c r="E34950" s="136"/>
      <c r="H34950" s="136"/>
      <c r="K34950" s="136"/>
      <c r="O34950" s="136"/>
      <c r="T34950" s="136"/>
      <c r="W34950" s="136"/>
      <c r="Z34950" s="136"/>
      <c r="AC34950" s="136"/>
    </row>
    <row r="34951" spans="2:29">
      <c r="B34951" s="136"/>
      <c r="E34951" s="136"/>
      <c r="H34951" s="136"/>
      <c r="K34951" s="136"/>
      <c r="O34951" s="136"/>
      <c r="T34951" s="136"/>
      <c r="W34951" s="136"/>
      <c r="Z34951" s="136"/>
      <c r="AC34951" s="136"/>
    </row>
    <row r="34952" spans="2:29">
      <c r="B34952" s="136"/>
      <c r="E34952" s="136"/>
      <c r="H34952" s="136"/>
      <c r="K34952" s="136"/>
      <c r="O34952" s="136"/>
      <c r="T34952" s="136"/>
      <c r="W34952" s="136"/>
      <c r="Z34952" s="136"/>
      <c r="AC34952" s="136"/>
    </row>
    <row r="34953" spans="2:29">
      <c r="B34953" s="136"/>
      <c r="E34953" s="136"/>
      <c r="H34953" s="136"/>
      <c r="K34953" s="136"/>
      <c r="O34953" s="136"/>
      <c r="T34953" s="136"/>
      <c r="W34953" s="136"/>
      <c r="Z34953" s="136"/>
      <c r="AC34953" s="136"/>
    </row>
    <row r="34954" spans="2:29">
      <c r="B34954" s="136"/>
      <c r="E34954" s="136"/>
      <c r="H34954" s="136"/>
      <c r="K34954" s="136"/>
      <c r="O34954" s="136"/>
      <c r="T34954" s="136"/>
      <c r="W34954" s="136"/>
      <c r="Z34954" s="136"/>
      <c r="AC34954" s="136"/>
    </row>
    <row r="34955" spans="2:29">
      <c r="B34955" s="136"/>
      <c r="E34955" s="136"/>
      <c r="H34955" s="136"/>
      <c r="K34955" s="136"/>
      <c r="O34955" s="136"/>
      <c r="T34955" s="136"/>
      <c r="W34955" s="136"/>
      <c r="Z34955" s="136"/>
      <c r="AC34955" s="136"/>
    </row>
    <row r="34956" spans="2:29">
      <c r="B34956" s="136"/>
      <c r="E34956" s="136"/>
      <c r="H34956" s="136"/>
      <c r="K34956" s="136"/>
      <c r="O34956" s="136"/>
      <c r="T34956" s="136"/>
      <c r="W34956" s="136"/>
      <c r="Z34956" s="136"/>
      <c r="AC34956" s="136"/>
    </row>
    <row r="34957" spans="2:29">
      <c r="B34957" s="136"/>
      <c r="E34957" s="136"/>
      <c r="H34957" s="136"/>
      <c r="K34957" s="136"/>
      <c r="O34957" s="136"/>
      <c r="T34957" s="136"/>
      <c r="W34957" s="136"/>
      <c r="Z34957" s="136"/>
      <c r="AC34957" s="136"/>
    </row>
    <row r="34958" spans="2:29">
      <c r="B34958" s="136"/>
      <c r="E34958" s="136"/>
      <c r="H34958" s="136"/>
      <c r="K34958" s="136"/>
      <c r="O34958" s="136"/>
      <c r="T34958" s="136"/>
      <c r="W34958" s="136"/>
      <c r="Z34958" s="136"/>
      <c r="AC34958" s="136"/>
    </row>
    <row r="34959" spans="2:29">
      <c r="B34959" s="136"/>
      <c r="E34959" s="136"/>
      <c r="H34959" s="136"/>
      <c r="K34959" s="136"/>
      <c r="O34959" s="136"/>
      <c r="T34959" s="136"/>
      <c r="W34959" s="136"/>
      <c r="Z34959" s="136"/>
      <c r="AC34959" s="136"/>
    </row>
    <row r="34960" spans="2:29">
      <c r="B34960" s="136"/>
      <c r="E34960" s="136"/>
      <c r="H34960" s="136"/>
      <c r="K34960" s="136"/>
      <c r="O34960" s="136"/>
      <c r="T34960" s="136"/>
      <c r="W34960" s="136"/>
      <c r="Z34960" s="136"/>
      <c r="AC34960" s="136"/>
    </row>
    <row r="34961" spans="2:29">
      <c r="B34961" s="136"/>
      <c r="E34961" s="136"/>
      <c r="H34961" s="136"/>
      <c r="K34961" s="136"/>
      <c r="O34961" s="136"/>
      <c r="T34961" s="136"/>
      <c r="W34961" s="136"/>
      <c r="Z34961" s="136"/>
      <c r="AC34961" s="136"/>
    </row>
    <row r="34962" spans="2:29">
      <c r="B34962" s="136"/>
      <c r="E34962" s="136"/>
      <c r="H34962" s="136"/>
      <c r="K34962" s="136"/>
      <c r="O34962" s="136"/>
      <c r="T34962" s="136"/>
      <c r="W34962" s="136"/>
      <c r="Z34962" s="136"/>
      <c r="AC34962" s="136"/>
    </row>
    <row r="34963" spans="2:29">
      <c r="B34963" s="136"/>
      <c r="E34963" s="136"/>
      <c r="H34963" s="136"/>
      <c r="K34963" s="136"/>
      <c r="O34963" s="136"/>
      <c r="T34963" s="136"/>
      <c r="W34963" s="136"/>
      <c r="Z34963" s="136"/>
      <c r="AC34963" s="136"/>
    </row>
    <row r="34964" spans="2:29">
      <c r="B34964" s="136"/>
      <c r="E34964" s="136"/>
      <c r="H34964" s="136"/>
      <c r="K34964" s="136"/>
      <c r="O34964" s="136"/>
      <c r="T34964" s="136"/>
      <c r="W34964" s="136"/>
      <c r="Z34964" s="136"/>
      <c r="AC34964" s="136"/>
    </row>
    <row r="34965" spans="2:29">
      <c r="B34965" s="136"/>
      <c r="E34965" s="136"/>
      <c r="H34965" s="136"/>
      <c r="K34965" s="136"/>
      <c r="O34965" s="136"/>
      <c r="T34965" s="136"/>
      <c r="W34965" s="136"/>
      <c r="Z34965" s="136"/>
      <c r="AC34965" s="136"/>
    </row>
    <row r="34966" spans="2:29">
      <c r="B34966" s="136"/>
      <c r="E34966" s="136"/>
      <c r="H34966" s="136"/>
      <c r="K34966" s="136"/>
      <c r="O34966" s="136"/>
      <c r="T34966" s="136"/>
      <c r="W34966" s="136"/>
      <c r="Z34966" s="136"/>
      <c r="AC34966" s="136"/>
    </row>
    <row r="34967" spans="2:29">
      <c r="B34967" s="136"/>
      <c r="E34967" s="136"/>
      <c r="H34967" s="136"/>
      <c r="K34967" s="136"/>
      <c r="O34967" s="136"/>
      <c r="T34967" s="136"/>
      <c r="W34967" s="136"/>
      <c r="Z34967" s="136"/>
      <c r="AC34967" s="136"/>
    </row>
    <row r="34968" spans="2:29">
      <c r="B34968" s="136"/>
      <c r="E34968" s="136"/>
      <c r="H34968" s="136"/>
      <c r="K34968" s="136"/>
      <c r="O34968" s="136"/>
      <c r="T34968" s="136"/>
      <c r="W34968" s="136"/>
      <c r="Z34968" s="136"/>
      <c r="AC34968" s="136"/>
    </row>
    <row r="34969" spans="2:29">
      <c r="B34969" s="136"/>
      <c r="E34969" s="136"/>
      <c r="H34969" s="136"/>
      <c r="K34969" s="136"/>
      <c r="O34969" s="136"/>
      <c r="T34969" s="136"/>
      <c r="W34969" s="136"/>
      <c r="Z34969" s="136"/>
      <c r="AC34969" s="136"/>
    </row>
    <row r="34970" spans="2:29">
      <c r="B34970" s="136"/>
      <c r="E34970" s="136"/>
      <c r="H34970" s="136"/>
      <c r="K34970" s="136"/>
      <c r="O34970" s="136"/>
      <c r="T34970" s="136"/>
      <c r="W34970" s="136"/>
      <c r="Z34970" s="136"/>
      <c r="AC34970" s="136"/>
    </row>
    <row r="34971" spans="2:29">
      <c r="B34971" s="136"/>
      <c r="E34971" s="136"/>
      <c r="H34971" s="136"/>
      <c r="K34971" s="136"/>
      <c r="O34971" s="136"/>
      <c r="T34971" s="136"/>
      <c r="W34971" s="136"/>
      <c r="Z34971" s="136"/>
      <c r="AC34971" s="136"/>
    </row>
    <row r="34972" spans="2:29">
      <c r="B34972" s="136"/>
      <c r="E34972" s="136"/>
      <c r="H34972" s="136"/>
      <c r="K34972" s="136"/>
      <c r="O34972" s="136"/>
      <c r="T34972" s="136"/>
      <c r="W34972" s="136"/>
      <c r="Z34972" s="136"/>
      <c r="AC34972" s="136"/>
    </row>
    <row r="34973" spans="2:29">
      <c r="B34973" s="136"/>
      <c r="E34973" s="136"/>
      <c r="H34973" s="136"/>
      <c r="K34973" s="136"/>
      <c r="O34973" s="136"/>
      <c r="T34973" s="136"/>
      <c r="W34973" s="136"/>
      <c r="Z34973" s="136"/>
      <c r="AC34973" s="136"/>
    </row>
    <row r="34974" spans="2:29">
      <c r="B34974" s="136"/>
      <c r="E34974" s="136"/>
      <c r="H34974" s="136"/>
      <c r="K34974" s="136"/>
      <c r="O34974" s="136"/>
      <c r="T34974" s="136"/>
      <c r="W34974" s="136"/>
      <c r="Z34974" s="136"/>
      <c r="AC34974" s="136"/>
    </row>
    <row r="34975" spans="2:29">
      <c r="B34975" s="136"/>
      <c r="E34975" s="136"/>
      <c r="H34975" s="136"/>
      <c r="K34975" s="136"/>
      <c r="O34975" s="136"/>
      <c r="T34975" s="136"/>
      <c r="W34975" s="136"/>
      <c r="Z34975" s="136"/>
      <c r="AC34975" s="136"/>
    </row>
    <row r="34976" spans="2:29">
      <c r="B34976" s="136"/>
      <c r="E34976" s="136"/>
      <c r="H34976" s="136"/>
      <c r="K34976" s="136"/>
      <c r="O34976" s="136"/>
      <c r="T34976" s="136"/>
      <c r="W34976" s="136"/>
      <c r="Z34976" s="136"/>
      <c r="AC34976" s="136"/>
    </row>
    <row r="34977" spans="2:29">
      <c r="B34977" s="136"/>
      <c r="E34977" s="136"/>
      <c r="H34977" s="136"/>
      <c r="K34977" s="136"/>
      <c r="O34977" s="136"/>
      <c r="T34977" s="136"/>
      <c r="W34977" s="136"/>
      <c r="Z34977" s="136"/>
      <c r="AC34977" s="136"/>
    </row>
    <row r="34978" spans="2:29">
      <c r="B34978" s="136"/>
      <c r="E34978" s="136"/>
      <c r="H34978" s="136"/>
      <c r="K34978" s="136"/>
      <c r="O34978" s="136"/>
      <c r="T34978" s="136"/>
      <c r="W34978" s="136"/>
      <c r="Z34978" s="136"/>
      <c r="AC34978" s="136"/>
    </row>
    <row r="34979" spans="2:29">
      <c r="B34979" s="136"/>
      <c r="E34979" s="136"/>
      <c r="H34979" s="136"/>
      <c r="K34979" s="136"/>
      <c r="O34979" s="136"/>
      <c r="T34979" s="136"/>
      <c r="W34979" s="136"/>
      <c r="Z34979" s="136"/>
      <c r="AC34979" s="136"/>
    </row>
    <row r="34980" spans="2:29">
      <c r="B34980" s="136"/>
      <c r="E34980" s="136"/>
      <c r="H34980" s="136"/>
      <c r="K34980" s="136"/>
      <c r="O34980" s="136"/>
      <c r="T34980" s="136"/>
      <c r="W34980" s="136"/>
      <c r="Z34980" s="136"/>
      <c r="AC34980" s="136"/>
    </row>
    <row r="34981" spans="2:29">
      <c r="B34981" s="136"/>
      <c r="E34981" s="136"/>
      <c r="H34981" s="136"/>
      <c r="K34981" s="136"/>
      <c r="O34981" s="136"/>
      <c r="T34981" s="136"/>
      <c r="W34981" s="136"/>
      <c r="Z34981" s="136"/>
      <c r="AC34981" s="136"/>
    </row>
    <row r="34982" spans="2:29">
      <c r="B34982" s="136"/>
      <c r="E34982" s="136"/>
      <c r="H34982" s="136"/>
      <c r="K34982" s="136"/>
      <c r="O34982" s="136"/>
      <c r="T34982" s="136"/>
      <c r="W34982" s="136"/>
      <c r="Z34982" s="136"/>
      <c r="AC34982" s="136"/>
    </row>
    <row r="34983" spans="2:29">
      <c r="B34983" s="136"/>
      <c r="E34983" s="136"/>
      <c r="H34983" s="136"/>
      <c r="K34983" s="136"/>
      <c r="O34983" s="136"/>
      <c r="T34983" s="136"/>
      <c r="W34983" s="136"/>
      <c r="Z34983" s="136"/>
      <c r="AC34983" s="136"/>
    </row>
    <row r="34984" spans="2:29">
      <c r="B34984" s="136"/>
      <c r="E34984" s="136"/>
      <c r="H34984" s="136"/>
      <c r="K34984" s="136"/>
      <c r="O34984" s="136"/>
      <c r="T34984" s="136"/>
      <c r="W34984" s="136"/>
      <c r="Z34984" s="136"/>
      <c r="AC34984" s="136"/>
    </row>
    <row r="34985" spans="2:29">
      <c r="B34985" s="136"/>
      <c r="E34985" s="136"/>
      <c r="H34985" s="136"/>
      <c r="K34985" s="136"/>
      <c r="O34985" s="136"/>
      <c r="T34985" s="136"/>
      <c r="W34985" s="136"/>
      <c r="Z34985" s="136"/>
      <c r="AC34985" s="136"/>
    </row>
    <row r="34986" spans="2:29">
      <c r="B34986" s="136"/>
      <c r="E34986" s="136"/>
      <c r="H34986" s="136"/>
      <c r="K34986" s="136"/>
      <c r="O34986" s="136"/>
      <c r="T34986" s="136"/>
      <c r="W34986" s="136"/>
      <c r="Z34986" s="136"/>
      <c r="AC34986" s="136"/>
    </row>
    <row r="34987" spans="2:29">
      <c r="B34987" s="136"/>
      <c r="E34987" s="136"/>
      <c r="H34987" s="136"/>
      <c r="K34987" s="136"/>
      <c r="O34987" s="136"/>
      <c r="T34987" s="136"/>
      <c r="W34987" s="136"/>
      <c r="Z34987" s="136"/>
      <c r="AC34987" s="136"/>
    </row>
    <row r="34988" spans="2:29">
      <c r="B34988" s="136"/>
      <c r="E34988" s="136"/>
      <c r="H34988" s="136"/>
      <c r="K34988" s="136"/>
      <c r="O34988" s="136"/>
      <c r="T34988" s="136"/>
      <c r="W34988" s="136"/>
      <c r="Z34988" s="136"/>
      <c r="AC34988" s="136"/>
    </row>
    <row r="34989" spans="2:29">
      <c r="B34989" s="136"/>
      <c r="E34989" s="136"/>
      <c r="H34989" s="136"/>
      <c r="K34989" s="136"/>
      <c r="O34989" s="136"/>
      <c r="T34989" s="136"/>
      <c r="W34989" s="136"/>
      <c r="Z34989" s="136"/>
      <c r="AC34989" s="136"/>
    </row>
    <row r="34990" spans="2:29">
      <c r="B34990" s="136"/>
      <c r="E34990" s="136"/>
      <c r="H34990" s="136"/>
      <c r="K34990" s="136"/>
      <c r="O34990" s="136"/>
      <c r="T34990" s="136"/>
      <c r="W34990" s="136"/>
      <c r="Z34990" s="136"/>
      <c r="AC34990" s="136"/>
    </row>
    <row r="34991" spans="2:29">
      <c r="B34991" s="136"/>
      <c r="E34991" s="136"/>
      <c r="H34991" s="136"/>
      <c r="K34991" s="136"/>
      <c r="O34991" s="136"/>
      <c r="T34991" s="136"/>
      <c r="W34991" s="136"/>
      <c r="Z34991" s="136"/>
      <c r="AC34991" s="136"/>
    </row>
    <row r="34992" spans="2:29">
      <c r="B34992" s="136"/>
      <c r="E34992" s="136"/>
      <c r="H34992" s="136"/>
      <c r="K34992" s="136"/>
      <c r="O34992" s="136"/>
      <c r="T34992" s="136"/>
      <c r="W34992" s="136"/>
      <c r="Z34992" s="136"/>
      <c r="AC34992" s="136"/>
    </row>
    <row r="34993" spans="2:29">
      <c r="B34993" s="136"/>
      <c r="E34993" s="136"/>
      <c r="H34993" s="136"/>
      <c r="K34993" s="136"/>
      <c r="O34993" s="136"/>
      <c r="T34993" s="136"/>
      <c r="W34993" s="136"/>
      <c r="Z34993" s="136"/>
      <c r="AC34993" s="136"/>
    </row>
    <row r="34994" spans="2:29">
      <c r="B34994" s="136"/>
      <c r="E34994" s="136"/>
      <c r="H34994" s="136"/>
      <c r="K34994" s="136"/>
      <c r="O34994" s="136"/>
      <c r="T34994" s="136"/>
      <c r="W34994" s="136"/>
      <c r="Z34994" s="136"/>
      <c r="AC34994" s="136"/>
    </row>
    <row r="34995" spans="2:29">
      <c r="B34995" s="136"/>
      <c r="E34995" s="136"/>
      <c r="H34995" s="136"/>
      <c r="K34995" s="136"/>
      <c r="O34995" s="136"/>
      <c r="T34995" s="136"/>
      <c r="W34995" s="136"/>
      <c r="Z34995" s="136"/>
      <c r="AC34995" s="136"/>
    </row>
    <row r="34996" spans="2:29">
      <c r="B34996" s="136"/>
      <c r="E34996" s="136"/>
      <c r="H34996" s="136"/>
      <c r="K34996" s="136"/>
      <c r="O34996" s="136"/>
      <c r="T34996" s="136"/>
      <c r="W34996" s="136"/>
      <c r="Z34996" s="136"/>
      <c r="AC34996" s="136"/>
    </row>
    <row r="34997" spans="2:29">
      <c r="B34997" s="136"/>
      <c r="E34997" s="136"/>
      <c r="H34997" s="136"/>
      <c r="K34997" s="136"/>
      <c r="O34997" s="136"/>
      <c r="T34997" s="136"/>
      <c r="W34997" s="136"/>
      <c r="Z34997" s="136"/>
      <c r="AC34997" s="136"/>
    </row>
    <row r="34998" spans="2:29">
      <c r="B34998" s="136"/>
      <c r="E34998" s="136"/>
      <c r="H34998" s="136"/>
      <c r="K34998" s="136"/>
      <c r="O34998" s="136"/>
      <c r="T34998" s="136"/>
      <c r="W34998" s="136"/>
      <c r="Z34998" s="136"/>
      <c r="AC34998" s="136"/>
    </row>
    <row r="34999" spans="2:29">
      <c r="B34999" s="136"/>
      <c r="E34999" s="136"/>
      <c r="H34999" s="136"/>
      <c r="K34999" s="136"/>
      <c r="O34999" s="136"/>
      <c r="T34999" s="136"/>
      <c r="W34999" s="136"/>
      <c r="Z34999" s="136"/>
      <c r="AC34999" s="136"/>
    </row>
    <row r="35000" spans="2:29">
      <c r="B35000" s="136"/>
      <c r="E35000" s="136"/>
      <c r="H35000" s="136"/>
      <c r="K35000" s="136"/>
      <c r="O35000" s="136"/>
      <c r="T35000" s="136"/>
      <c r="W35000" s="136"/>
      <c r="Z35000" s="136"/>
      <c r="AC35000" s="136"/>
    </row>
    <row r="35001" spans="2:29">
      <c r="B35001" s="136"/>
      <c r="E35001" s="136"/>
      <c r="H35001" s="136"/>
      <c r="K35001" s="136"/>
      <c r="O35001" s="136"/>
      <c r="T35001" s="136"/>
      <c r="W35001" s="136"/>
      <c r="Z35001" s="136"/>
      <c r="AC35001" s="136"/>
    </row>
    <row r="35002" spans="2:29">
      <c r="B35002" s="136"/>
      <c r="E35002" s="136"/>
      <c r="H35002" s="136"/>
      <c r="K35002" s="136"/>
      <c r="O35002" s="136"/>
      <c r="T35002" s="136"/>
      <c r="W35002" s="136"/>
      <c r="Z35002" s="136"/>
      <c r="AC35002" s="136"/>
    </row>
    <row r="35003" spans="2:29">
      <c r="B35003" s="136"/>
      <c r="E35003" s="136"/>
      <c r="H35003" s="136"/>
      <c r="K35003" s="136"/>
      <c r="O35003" s="136"/>
      <c r="T35003" s="136"/>
      <c r="W35003" s="136"/>
      <c r="Z35003" s="136"/>
      <c r="AC35003" s="136"/>
    </row>
    <row r="35004" spans="2:29">
      <c r="B35004" s="136"/>
      <c r="E35004" s="136"/>
      <c r="H35004" s="136"/>
      <c r="K35004" s="136"/>
      <c r="O35004" s="136"/>
      <c r="T35004" s="136"/>
      <c r="W35004" s="136"/>
      <c r="Z35004" s="136"/>
      <c r="AC35004" s="136"/>
    </row>
    <row r="35005" spans="2:29">
      <c r="B35005" s="136"/>
      <c r="E35005" s="136"/>
      <c r="H35005" s="136"/>
      <c r="K35005" s="136"/>
      <c r="O35005" s="136"/>
      <c r="T35005" s="136"/>
      <c r="W35005" s="136"/>
      <c r="Z35005" s="136"/>
      <c r="AC35005" s="136"/>
    </row>
    <row r="35006" spans="2:29">
      <c r="B35006" s="136"/>
      <c r="E35006" s="136"/>
      <c r="H35006" s="136"/>
      <c r="K35006" s="136"/>
      <c r="O35006" s="136"/>
      <c r="T35006" s="136"/>
      <c r="W35006" s="136"/>
      <c r="Z35006" s="136"/>
      <c r="AC35006" s="136"/>
    </row>
    <row r="35007" spans="2:29">
      <c r="B35007" s="136"/>
      <c r="E35007" s="136"/>
      <c r="H35007" s="136"/>
      <c r="K35007" s="136"/>
      <c r="O35007" s="136"/>
      <c r="T35007" s="136"/>
      <c r="W35007" s="136"/>
      <c r="Z35007" s="136"/>
      <c r="AC35007" s="136"/>
    </row>
    <row r="35008" spans="2:29">
      <c r="B35008" s="136"/>
      <c r="E35008" s="136"/>
      <c r="H35008" s="136"/>
      <c r="K35008" s="136"/>
      <c r="O35008" s="136"/>
      <c r="T35008" s="136"/>
      <c r="W35008" s="136"/>
      <c r="Z35008" s="136"/>
      <c r="AC35008" s="136"/>
    </row>
    <row r="35009" spans="2:29">
      <c r="B35009" s="136"/>
      <c r="E35009" s="136"/>
      <c r="H35009" s="136"/>
      <c r="K35009" s="136"/>
      <c r="O35009" s="136"/>
      <c r="T35009" s="136"/>
      <c r="W35009" s="136"/>
      <c r="Z35009" s="136"/>
      <c r="AC35009" s="136"/>
    </row>
    <row r="35010" spans="2:29">
      <c r="B35010" s="136"/>
      <c r="E35010" s="136"/>
      <c r="H35010" s="136"/>
      <c r="K35010" s="136"/>
      <c r="O35010" s="136"/>
      <c r="T35010" s="136"/>
      <c r="W35010" s="136"/>
      <c r="Z35010" s="136"/>
      <c r="AC35010" s="136"/>
    </row>
    <row r="35011" spans="2:29">
      <c r="B35011" s="136"/>
      <c r="E35011" s="136"/>
      <c r="H35011" s="136"/>
      <c r="K35011" s="136"/>
      <c r="O35011" s="136"/>
      <c r="T35011" s="136"/>
      <c r="W35011" s="136"/>
      <c r="Z35011" s="136"/>
      <c r="AC35011" s="136"/>
    </row>
    <row r="35012" spans="2:29">
      <c r="B35012" s="136"/>
      <c r="E35012" s="136"/>
      <c r="H35012" s="136"/>
      <c r="K35012" s="136"/>
      <c r="O35012" s="136"/>
      <c r="T35012" s="136"/>
      <c r="W35012" s="136"/>
      <c r="Z35012" s="136"/>
      <c r="AC35012" s="136"/>
    </row>
    <row r="35013" spans="2:29">
      <c r="B35013" s="136"/>
      <c r="E35013" s="136"/>
      <c r="H35013" s="136"/>
      <c r="K35013" s="136"/>
      <c r="O35013" s="136"/>
      <c r="T35013" s="136"/>
      <c r="W35013" s="136"/>
      <c r="Z35013" s="136"/>
      <c r="AC35013" s="136"/>
    </row>
    <row r="35014" spans="2:29">
      <c r="B35014" s="136"/>
      <c r="E35014" s="136"/>
      <c r="H35014" s="136"/>
      <c r="K35014" s="136"/>
      <c r="O35014" s="136"/>
      <c r="T35014" s="136"/>
      <c r="W35014" s="136"/>
      <c r="Z35014" s="136"/>
      <c r="AC35014" s="136"/>
    </row>
    <row r="35015" spans="2:29">
      <c r="B35015" s="136"/>
      <c r="E35015" s="136"/>
      <c r="H35015" s="136"/>
      <c r="K35015" s="136"/>
      <c r="O35015" s="136"/>
      <c r="T35015" s="136"/>
      <c r="W35015" s="136"/>
      <c r="Z35015" s="136"/>
      <c r="AC35015" s="136"/>
    </row>
    <row r="35016" spans="2:29">
      <c r="B35016" s="136"/>
      <c r="E35016" s="136"/>
      <c r="H35016" s="136"/>
      <c r="K35016" s="136"/>
      <c r="O35016" s="136"/>
      <c r="T35016" s="136"/>
      <c r="W35016" s="136"/>
      <c r="Z35016" s="136"/>
      <c r="AC35016" s="136"/>
    </row>
    <row r="35017" spans="2:29">
      <c r="B35017" s="136"/>
      <c r="E35017" s="136"/>
      <c r="H35017" s="136"/>
      <c r="K35017" s="136"/>
      <c r="O35017" s="136"/>
      <c r="T35017" s="136"/>
      <c r="W35017" s="136"/>
      <c r="Z35017" s="136"/>
      <c r="AC35017" s="136"/>
    </row>
    <row r="35018" spans="2:29">
      <c r="B35018" s="136"/>
      <c r="E35018" s="136"/>
      <c r="H35018" s="136"/>
      <c r="K35018" s="136"/>
      <c r="O35018" s="136"/>
      <c r="T35018" s="136"/>
      <c r="W35018" s="136"/>
      <c r="Z35018" s="136"/>
      <c r="AC35018" s="136"/>
    </row>
    <row r="35019" spans="2:29">
      <c r="B35019" s="136"/>
      <c r="E35019" s="136"/>
      <c r="H35019" s="136"/>
      <c r="K35019" s="136"/>
      <c r="O35019" s="136"/>
      <c r="T35019" s="136"/>
      <c r="W35019" s="136"/>
      <c r="Z35019" s="136"/>
      <c r="AC35019" s="136"/>
    </row>
    <row r="35020" spans="2:29">
      <c r="B35020" s="136"/>
      <c r="E35020" s="136"/>
      <c r="H35020" s="136"/>
      <c r="K35020" s="136"/>
      <c r="O35020" s="136"/>
      <c r="T35020" s="136"/>
      <c r="W35020" s="136"/>
      <c r="Z35020" s="136"/>
      <c r="AC35020" s="136"/>
    </row>
    <row r="35021" spans="2:29">
      <c r="B35021" s="136"/>
      <c r="E35021" s="136"/>
      <c r="H35021" s="136"/>
      <c r="K35021" s="136"/>
      <c r="O35021" s="136"/>
      <c r="T35021" s="136"/>
      <c r="W35021" s="136"/>
      <c r="Z35021" s="136"/>
      <c r="AC35021" s="136"/>
    </row>
    <row r="35022" spans="2:29">
      <c r="B35022" s="136"/>
      <c r="E35022" s="136"/>
      <c r="H35022" s="136"/>
      <c r="K35022" s="136"/>
      <c r="O35022" s="136"/>
      <c r="T35022" s="136"/>
      <c r="W35022" s="136"/>
      <c r="Z35022" s="136"/>
      <c r="AC35022" s="136"/>
    </row>
    <row r="35023" spans="2:29">
      <c r="B35023" s="136"/>
      <c r="E35023" s="136"/>
      <c r="H35023" s="136"/>
      <c r="K35023" s="136"/>
      <c r="O35023" s="136"/>
      <c r="T35023" s="136"/>
      <c r="W35023" s="136"/>
      <c r="Z35023" s="136"/>
      <c r="AC35023" s="136"/>
    </row>
    <row r="35024" spans="2:29">
      <c r="B35024" s="136"/>
      <c r="E35024" s="136"/>
      <c r="H35024" s="136"/>
      <c r="K35024" s="136"/>
      <c r="O35024" s="136"/>
      <c r="T35024" s="136"/>
      <c r="W35024" s="136"/>
      <c r="Z35024" s="136"/>
      <c r="AC35024" s="136"/>
    </row>
    <row r="35025" spans="2:29">
      <c r="B35025" s="136"/>
      <c r="E35025" s="136"/>
      <c r="H35025" s="136"/>
      <c r="K35025" s="136"/>
      <c r="O35025" s="136"/>
      <c r="T35025" s="136"/>
      <c r="W35025" s="136"/>
      <c r="Z35025" s="136"/>
      <c r="AC35025" s="136"/>
    </row>
    <row r="35026" spans="2:29">
      <c r="B35026" s="136"/>
      <c r="E35026" s="136"/>
      <c r="H35026" s="136"/>
      <c r="K35026" s="136"/>
      <c r="O35026" s="136"/>
      <c r="T35026" s="136"/>
      <c r="W35026" s="136"/>
      <c r="Z35026" s="136"/>
      <c r="AC35026" s="136"/>
    </row>
    <row r="35027" spans="2:29">
      <c r="B35027" s="136"/>
      <c r="E35027" s="136"/>
      <c r="H35027" s="136"/>
      <c r="K35027" s="136"/>
      <c r="O35027" s="136"/>
      <c r="T35027" s="136"/>
      <c r="W35027" s="136"/>
      <c r="Z35027" s="136"/>
      <c r="AC35027" s="136"/>
    </row>
    <row r="35028" spans="2:29">
      <c r="B35028" s="136"/>
      <c r="E35028" s="136"/>
      <c r="H35028" s="136"/>
      <c r="K35028" s="136"/>
      <c r="O35028" s="136"/>
      <c r="T35028" s="136"/>
      <c r="W35028" s="136"/>
      <c r="Z35028" s="136"/>
      <c r="AC35028" s="136"/>
    </row>
    <row r="35029" spans="2:29">
      <c r="B35029" s="136"/>
      <c r="E35029" s="136"/>
      <c r="H35029" s="136"/>
      <c r="K35029" s="136"/>
      <c r="O35029" s="136"/>
      <c r="T35029" s="136"/>
      <c r="W35029" s="136"/>
      <c r="Z35029" s="136"/>
      <c r="AC35029" s="136"/>
    </row>
    <row r="35030" spans="2:29">
      <c r="B35030" s="136"/>
      <c r="E35030" s="136"/>
      <c r="H35030" s="136"/>
      <c r="K35030" s="136"/>
      <c r="O35030" s="136"/>
      <c r="T35030" s="136"/>
      <c r="W35030" s="136"/>
      <c r="Z35030" s="136"/>
      <c r="AC35030" s="136"/>
    </row>
    <row r="35031" spans="2:29">
      <c r="B35031" s="136"/>
      <c r="E35031" s="136"/>
      <c r="H35031" s="136"/>
      <c r="K35031" s="136"/>
      <c r="O35031" s="136"/>
      <c r="T35031" s="136"/>
      <c r="W35031" s="136"/>
      <c r="Z35031" s="136"/>
      <c r="AC35031" s="136"/>
    </row>
    <row r="35032" spans="2:29">
      <c r="B35032" s="136"/>
      <c r="E35032" s="136"/>
      <c r="H35032" s="136"/>
      <c r="K35032" s="136"/>
      <c r="O35032" s="136"/>
      <c r="T35032" s="136"/>
      <c r="W35032" s="136"/>
      <c r="Z35032" s="136"/>
      <c r="AC35032" s="136"/>
    </row>
    <row r="35033" spans="2:29">
      <c r="B35033" s="136"/>
      <c r="E35033" s="136"/>
      <c r="H35033" s="136"/>
      <c r="K35033" s="136"/>
      <c r="O35033" s="136"/>
      <c r="T35033" s="136"/>
      <c r="W35033" s="136"/>
      <c r="Z35033" s="136"/>
      <c r="AC35033" s="136"/>
    </row>
    <row r="35034" spans="2:29">
      <c r="B35034" s="136"/>
      <c r="E35034" s="136"/>
      <c r="H35034" s="136"/>
      <c r="K35034" s="136"/>
      <c r="O35034" s="136"/>
      <c r="T35034" s="136"/>
      <c r="W35034" s="136"/>
      <c r="Z35034" s="136"/>
      <c r="AC35034" s="136"/>
    </row>
    <row r="35035" spans="2:29">
      <c r="B35035" s="136"/>
      <c r="E35035" s="136"/>
      <c r="H35035" s="136"/>
      <c r="K35035" s="136"/>
      <c r="O35035" s="136"/>
      <c r="T35035" s="136"/>
      <c r="W35035" s="136"/>
      <c r="Z35035" s="136"/>
      <c r="AC35035" s="136"/>
    </row>
    <row r="35036" spans="2:29">
      <c r="B35036" s="136"/>
      <c r="E35036" s="136"/>
      <c r="H35036" s="136"/>
      <c r="K35036" s="136"/>
      <c r="O35036" s="136"/>
      <c r="T35036" s="136"/>
      <c r="W35036" s="136"/>
      <c r="Z35036" s="136"/>
      <c r="AC35036" s="136"/>
    </row>
    <row r="35037" spans="2:29">
      <c r="B35037" s="136"/>
      <c r="E35037" s="136"/>
      <c r="H35037" s="136"/>
      <c r="K35037" s="136"/>
      <c r="O35037" s="136"/>
      <c r="T35037" s="136"/>
      <c r="W35037" s="136"/>
      <c r="Z35037" s="136"/>
      <c r="AC35037" s="136"/>
    </row>
    <row r="35038" spans="2:29">
      <c r="B35038" s="136"/>
      <c r="E35038" s="136"/>
      <c r="H35038" s="136"/>
      <c r="K35038" s="136"/>
      <c r="O35038" s="136"/>
      <c r="T35038" s="136"/>
      <c r="W35038" s="136"/>
      <c r="Z35038" s="136"/>
      <c r="AC35038" s="136"/>
    </row>
    <row r="35039" spans="2:29">
      <c r="B35039" s="136"/>
      <c r="E35039" s="136"/>
      <c r="H35039" s="136"/>
      <c r="K35039" s="136"/>
      <c r="O35039" s="136"/>
      <c r="T35039" s="136"/>
      <c r="W35039" s="136"/>
      <c r="Z35039" s="136"/>
      <c r="AC35039" s="136"/>
    </row>
    <row r="35040" spans="2:29">
      <c r="B35040" s="136"/>
      <c r="E35040" s="136"/>
      <c r="H35040" s="136"/>
      <c r="K35040" s="136"/>
      <c r="O35040" s="136"/>
      <c r="T35040" s="136"/>
      <c r="W35040" s="136"/>
      <c r="Z35040" s="136"/>
      <c r="AC35040" s="136"/>
    </row>
    <row r="35041" spans="2:29">
      <c r="B35041" s="136"/>
      <c r="E35041" s="136"/>
      <c r="H35041" s="136"/>
      <c r="K35041" s="136"/>
      <c r="O35041" s="136"/>
      <c r="T35041" s="136"/>
      <c r="W35041" s="136"/>
      <c r="Z35041" s="136"/>
      <c r="AC35041" s="136"/>
    </row>
    <row r="35042" spans="2:29">
      <c r="B35042" s="136"/>
      <c r="E35042" s="136"/>
      <c r="H35042" s="136"/>
      <c r="K35042" s="136"/>
      <c r="O35042" s="136"/>
      <c r="T35042" s="136"/>
      <c r="W35042" s="136"/>
      <c r="Z35042" s="136"/>
      <c r="AC35042" s="136"/>
    </row>
    <row r="35043" spans="2:29">
      <c r="B35043" s="136"/>
      <c r="E35043" s="136"/>
      <c r="H35043" s="136"/>
      <c r="K35043" s="136"/>
      <c r="O35043" s="136"/>
      <c r="T35043" s="136"/>
      <c r="W35043" s="136"/>
      <c r="Z35043" s="136"/>
      <c r="AC35043" s="136"/>
    </row>
    <row r="35044" spans="2:29">
      <c r="B35044" s="136"/>
      <c r="E35044" s="136"/>
      <c r="H35044" s="136"/>
      <c r="K35044" s="136"/>
      <c r="O35044" s="136"/>
      <c r="T35044" s="136"/>
      <c r="W35044" s="136"/>
      <c r="Z35044" s="136"/>
      <c r="AC35044" s="136"/>
    </row>
    <row r="35045" spans="2:29">
      <c r="B35045" s="136"/>
      <c r="E35045" s="136"/>
      <c r="H35045" s="136"/>
      <c r="K35045" s="136"/>
      <c r="O35045" s="136"/>
      <c r="T35045" s="136"/>
      <c r="W35045" s="136"/>
      <c r="Z35045" s="136"/>
      <c r="AC35045" s="136"/>
    </row>
    <row r="35046" spans="2:29">
      <c r="B35046" s="136"/>
      <c r="E35046" s="136"/>
      <c r="H35046" s="136"/>
      <c r="K35046" s="136"/>
      <c r="O35046" s="136"/>
      <c r="T35046" s="136"/>
      <c r="W35046" s="136"/>
      <c r="Z35046" s="136"/>
      <c r="AC35046" s="136"/>
    </row>
    <row r="35047" spans="2:29">
      <c r="B35047" s="136"/>
      <c r="E35047" s="136"/>
      <c r="H35047" s="136"/>
      <c r="K35047" s="136"/>
      <c r="O35047" s="136"/>
      <c r="T35047" s="136"/>
      <c r="W35047" s="136"/>
      <c r="Z35047" s="136"/>
      <c r="AC35047" s="136"/>
    </row>
    <row r="35048" spans="2:29">
      <c r="B35048" s="136"/>
      <c r="E35048" s="136"/>
      <c r="H35048" s="136"/>
      <c r="K35048" s="136"/>
      <c r="O35048" s="136"/>
      <c r="T35048" s="136"/>
      <c r="W35048" s="136"/>
      <c r="Z35048" s="136"/>
      <c r="AC35048" s="136"/>
    </row>
    <row r="35049" spans="2:29">
      <c r="B35049" s="136"/>
      <c r="E35049" s="136"/>
      <c r="H35049" s="136"/>
      <c r="K35049" s="136"/>
      <c r="O35049" s="136"/>
      <c r="T35049" s="136"/>
      <c r="W35049" s="136"/>
      <c r="Z35049" s="136"/>
      <c r="AC35049" s="136"/>
    </row>
    <row r="35050" spans="2:29">
      <c r="B35050" s="136"/>
      <c r="E35050" s="136"/>
      <c r="H35050" s="136"/>
      <c r="K35050" s="136"/>
      <c r="O35050" s="136"/>
      <c r="T35050" s="136"/>
      <c r="W35050" s="136"/>
      <c r="Z35050" s="136"/>
      <c r="AC35050" s="136"/>
    </row>
    <row r="35051" spans="2:29">
      <c r="B35051" s="136"/>
      <c r="E35051" s="136"/>
      <c r="H35051" s="136"/>
      <c r="K35051" s="136"/>
      <c r="O35051" s="136"/>
      <c r="T35051" s="136"/>
      <c r="W35051" s="136"/>
      <c r="Z35051" s="136"/>
      <c r="AC35051" s="136"/>
    </row>
    <row r="35052" spans="2:29">
      <c r="B35052" s="136"/>
      <c r="E35052" s="136"/>
      <c r="H35052" s="136"/>
      <c r="K35052" s="136"/>
      <c r="O35052" s="136"/>
      <c r="T35052" s="136"/>
      <c r="W35052" s="136"/>
      <c r="Z35052" s="136"/>
      <c r="AC35052" s="136"/>
    </row>
    <row r="35053" spans="2:29">
      <c r="B35053" s="136"/>
      <c r="E35053" s="136"/>
      <c r="H35053" s="136"/>
      <c r="K35053" s="136"/>
      <c r="O35053" s="136"/>
      <c r="T35053" s="136"/>
      <c r="W35053" s="136"/>
      <c r="Z35053" s="136"/>
      <c r="AC35053" s="136"/>
    </row>
    <row r="35054" spans="2:29">
      <c r="B35054" s="136"/>
      <c r="E35054" s="136"/>
      <c r="H35054" s="136"/>
      <c r="K35054" s="136"/>
      <c r="O35054" s="136"/>
      <c r="T35054" s="136"/>
      <c r="W35054" s="136"/>
      <c r="Z35054" s="136"/>
      <c r="AC35054" s="136"/>
    </row>
    <row r="35055" spans="2:29">
      <c r="B35055" s="136"/>
      <c r="E35055" s="136"/>
      <c r="H35055" s="136"/>
      <c r="K35055" s="136"/>
      <c r="O35055" s="136"/>
      <c r="T35055" s="136"/>
      <c r="W35055" s="136"/>
      <c r="Z35055" s="136"/>
      <c r="AC35055" s="136"/>
    </row>
    <row r="35056" spans="2:29">
      <c r="B35056" s="136"/>
      <c r="E35056" s="136"/>
      <c r="H35056" s="136"/>
      <c r="K35056" s="136"/>
      <c r="O35056" s="136"/>
      <c r="T35056" s="136"/>
      <c r="W35056" s="136"/>
      <c r="Z35056" s="136"/>
      <c r="AC35056" s="136"/>
    </row>
    <row r="35057" spans="2:29">
      <c r="B35057" s="136"/>
      <c r="E35057" s="136"/>
      <c r="H35057" s="136"/>
      <c r="K35057" s="136"/>
      <c r="O35057" s="136"/>
      <c r="T35057" s="136"/>
      <c r="W35057" s="136"/>
      <c r="Z35057" s="136"/>
      <c r="AC35057" s="136"/>
    </row>
    <row r="35058" spans="2:29">
      <c r="B35058" s="136"/>
      <c r="E35058" s="136"/>
      <c r="H35058" s="136"/>
      <c r="K35058" s="136"/>
      <c r="O35058" s="136"/>
      <c r="T35058" s="136"/>
      <c r="W35058" s="136"/>
      <c r="Z35058" s="136"/>
      <c r="AC35058" s="136"/>
    </row>
    <row r="35059" spans="2:29">
      <c r="B35059" s="136"/>
      <c r="E35059" s="136"/>
      <c r="H35059" s="136"/>
      <c r="K35059" s="136"/>
      <c r="O35059" s="136"/>
      <c r="T35059" s="136"/>
      <c r="W35059" s="136"/>
      <c r="Z35059" s="136"/>
      <c r="AC35059" s="136"/>
    </row>
    <row r="35060" spans="2:29">
      <c r="B35060" s="136"/>
      <c r="E35060" s="136"/>
      <c r="H35060" s="136"/>
      <c r="K35060" s="136"/>
      <c r="O35060" s="136"/>
      <c r="T35060" s="136"/>
      <c r="W35060" s="136"/>
      <c r="Z35060" s="136"/>
      <c r="AC35060" s="136"/>
    </row>
    <row r="35061" spans="2:29">
      <c r="B35061" s="136"/>
      <c r="E35061" s="136"/>
      <c r="H35061" s="136"/>
      <c r="K35061" s="136"/>
      <c r="O35061" s="136"/>
      <c r="T35061" s="136"/>
      <c r="W35061" s="136"/>
      <c r="Z35061" s="136"/>
      <c r="AC35061" s="136"/>
    </row>
    <row r="35062" spans="2:29">
      <c r="B35062" s="136"/>
      <c r="E35062" s="136"/>
      <c r="H35062" s="136"/>
      <c r="K35062" s="136"/>
      <c r="O35062" s="136"/>
      <c r="T35062" s="136"/>
      <c r="W35062" s="136"/>
      <c r="Z35062" s="136"/>
      <c r="AC35062" s="136"/>
    </row>
    <row r="35063" spans="2:29">
      <c r="B35063" s="136"/>
      <c r="E35063" s="136"/>
      <c r="H35063" s="136"/>
      <c r="K35063" s="136"/>
      <c r="O35063" s="136"/>
      <c r="T35063" s="136"/>
      <c r="W35063" s="136"/>
      <c r="Z35063" s="136"/>
      <c r="AC35063" s="136"/>
    </row>
    <row r="35064" spans="2:29">
      <c r="B35064" s="136"/>
      <c r="E35064" s="136"/>
      <c r="H35064" s="136"/>
      <c r="K35064" s="136"/>
      <c r="O35064" s="136"/>
      <c r="T35064" s="136"/>
      <c r="W35064" s="136"/>
      <c r="Z35064" s="136"/>
      <c r="AC35064" s="136"/>
    </row>
    <row r="35065" spans="2:29">
      <c r="B35065" s="136"/>
      <c r="E35065" s="136"/>
      <c r="H35065" s="136"/>
      <c r="K35065" s="136"/>
      <c r="O35065" s="136"/>
      <c r="T35065" s="136"/>
      <c r="W35065" s="136"/>
      <c r="Z35065" s="136"/>
      <c r="AC35065" s="136"/>
    </row>
    <row r="35066" spans="2:29">
      <c r="B35066" s="136"/>
      <c r="E35066" s="136"/>
      <c r="H35066" s="136"/>
      <c r="K35066" s="136"/>
      <c r="O35066" s="136"/>
      <c r="T35066" s="136"/>
      <c r="W35066" s="136"/>
      <c r="Z35066" s="136"/>
      <c r="AC35066" s="136"/>
    </row>
    <row r="35067" spans="2:29">
      <c r="B35067" s="136"/>
      <c r="E35067" s="136"/>
      <c r="H35067" s="136"/>
      <c r="K35067" s="136"/>
      <c r="O35067" s="136"/>
      <c r="T35067" s="136"/>
      <c r="W35067" s="136"/>
      <c r="Z35067" s="136"/>
      <c r="AC35067" s="136"/>
    </row>
    <row r="35068" spans="2:29">
      <c r="B35068" s="136"/>
      <c r="E35068" s="136"/>
      <c r="H35068" s="136"/>
      <c r="K35068" s="136"/>
      <c r="O35068" s="136"/>
      <c r="T35068" s="136"/>
      <c r="W35068" s="136"/>
      <c r="Z35068" s="136"/>
      <c r="AC35068" s="136"/>
    </row>
    <row r="35069" spans="2:29">
      <c r="B35069" s="136"/>
      <c r="E35069" s="136"/>
      <c r="H35069" s="136"/>
      <c r="K35069" s="136"/>
      <c r="O35069" s="136"/>
      <c r="T35069" s="136"/>
      <c r="W35069" s="136"/>
      <c r="Z35069" s="136"/>
      <c r="AC35069" s="136"/>
    </row>
    <row r="35070" spans="2:29">
      <c r="B35070" s="136"/>
      <c r="E35070" s="136"/>
      <c r="H35070" s="136"/>
      <c r="K35070" s="136"/>
      <c r="O35070" s="136"/>
      <c r="T35070" s="136"/>
      <c r="W35070" s="136"/>
      <c r="Z35070" s="136"/>
      <c r="AC35070" s="136"/>
    </row>
    <row r="35071" spans="2:29">
      <c r="B35071" s="136"/>
      <c r="E35071" s="136"/>
      <c r="H35071" s="136"/>
      <c r="K35071" s="136"/>
      <c r="O35071" s="136"/>
      <c r="T35071" s="136"/>
      <c r="W35071" s="136"/>
      <c r="Z35071" s="136"/>
      <c r="AC35071" s="136"/>
    </row>
    <row r="35072" spans="2:29">
      <c r="B35072" s="136"/>
      <c r="E35072" s="136"/>
      <c r="H35072" s="136"/>
      <c r="K35072" s="136"/>
      <c r="O35072" s="136"/>
      <c r="T35072" s="136"/>
      <c r="W35072" s="136"/>
      <c r="Z35072" s="136"/>
      <c r="AC35072" s="136"/>
    </row>
    <row r="35073" spans="2:29">
      <c r="B35073" s="136"/>
      <c r="E35073" s="136"/>
      <c r="H35073" s="136"/>
      <c r="K35073" s="136"/>
      <c r="O35073" s="136"/>
      <c r="T35073" s="136"/>
      <c r="W35073" s="136"/>
      <c r="Z35073" s="136"/>
      <c r="AC35073" s="136"/>
    </row>
    <row r="35074" spans="2:29">
      <c r="B35074" s="136"/>
      <c r="E35074" s="136"/>
      <c r="H35074" s="136"/>
      <c r="K35074" s="136"/>
      <c r="O35074" s="136"/>
      <c r="T35074" s="136"/>
      <c r="W35074" s="136"/>
      <c r="Z35074" s="136"/>
      <c r="AC35074" s="136"/>
    </row>
    <row r="35075" spans="2:29">
      <c r="B35075" s="136"/>
      <c r="E35075" s="136"/>
      <c r="H35075" s="136"/>
      <c r="K35075" s="136"/>
      <c r="O35075" s="136"/>
      <c r="T35075" s="136"/>
      <c r="W35075" s="136"/>
      <c r="Z35075" s="136"/>
      <c r="AC35075" s="136"/>
    </row>
    <row r="35076" spans="2:29">
      <c r="B35076" s="136"/>
      <c r="E35076" s="136"/>
      <c r="H35076" s="136"/>
      <c r="K35076" s="136"/>
      <c r="O35076" s="136"/>
      <c r="T35076" s="136"/>
      <c r="W35076" s="136"/>
      <c r="Z35076" s="136"/>
      <c r="AC35076" s="136"/>
    </row>
    <row r="35077" spans="2:29">
      <c r="B35077" s="136"/>
      <c r="E35077" s="136"/>
      <c r="H35077" s="136"/>
      <c r="K35077" s="136"/>
      <c r="O35077" s="136"/>
      <c r="T35077" s="136"/>
      <c r="W35077" s="136"/>
      <c r="Z35077" s="136"/>
      <c r="AC35077" s="136"/>
    </row>
    <row r="35078" spans="2:29">
      <c r="B35078" s="136"/>
      <c r="E35078" s="136"/>
      <c r="H35078" s="136"/>
      <c r="K35078" s="136"/>
      <c r="O35078" s="136"/>
      <c r="T35078" s="136"/>
      <c r="W35078" s="136"/>
      <c r="Z35078" s="136"/>
      <c r="AC35078" s="136"/>
    </row>
    <row r="35079" spans="2:29">
      <c r="B35079" s="136"/>
      <c r="E35079" s="136"/>
      <c r="H35079" s="136"/>
      <c r="K35079" s="136"/>
      <c r="O35079" s="136"/>
      <c r="T35079" s="136"/>
      <c r="W35079" s="136"/>
      <c r="Z35079" s="136"/>
      <c r="AC35079" s="136"/>
    </row>
    <row r="35080" spans="2:29">
      <c r="B35080" s="136"/>
      <c r="E35080" s="136"/>
      <c r="H35080" s="136"/>
      <c r="K35080" s="136"/>
      <c r="O35080" s="136"/>
      <c r="T35080" s="136"/>
      <c r="W35080" s="136"/>
      <c r="Z35080" s="136"/>
      <c r="AC35080" s="136"/>
    </row>
    <row r="35081" spans="2:29">
      <c r="B35081" s="136"/>
      <c r="E35081" s="136"/>
      <c r="H35081" s="136"/>
      <c r="K35081" s="136"/>
      <c r="O35081" s="136"/>
      <c r="T35081" s="136"/>
      <c r="W35081" s="136"/>
      <c r="Z35081" s="136"/>
      <c r="AC35081" s="136"/>
    </row>
    <row r="35082" spans="2:29">
      <c r="B35082" s="136"/>
      <c r="E35082" s="136"/>
      <c r="H35082" s="136"/>
      <c r="K35082" s="136"/>
      <c r="O35082" s="136"/>
      <c r="T35082" s="136"/>
      <c r="W35082" s="136"/>
      <c r="Z35082" s="136"/>
      <c r="AC35082" s="136"/>
    </row>
    <row r="35083" spans="2:29">
      <c r="B35083" s="136"/>
      <c r="E35083" s="136"/>
      <c r="H35083" s="136"/>
      <c r="K35083" s="136"/>
      <c r="O35083" s="136"/>
      <c r="T35083" s="136"/>
      <c r="W35083" s="136"/>
      <c r="Z35083" s="136"/>
      <c r="AC35083" s="136"/>
    </row>
    <row r="35084" spans="2:29">
      <c r="B35084" s="136"/>
      <c r="E35084" s="136"/>
      <c r="H35084" s="136"/>
      <c r="K35084" s="136"/>
      <c r="O35084" s="136"/>
      <c r="T35084" s="136"/>
      <c r="W35084" s="136"/>
      <c r="Z35084" s="136"/>
      <c r="AC35084" s="136"/>
    </row>
    <row r="35085" spans="2:29">
      <c r="B35085" s="136"/>
      <c r="E35085" s="136"/>
      <c r="H35085" s="136"/>
      <c r="K35085" s="136"/>
      <c r="O35085" s="136"/>
      <c r="T35085" s="136"/>
      <c r="W35085" s="136"/>
      <c r="Z35085" s="136"/>
      <c r="AC35085" s="136"/>
    </row>
    <row r="35086" spans="2:29">
      <c r="B35086" s="136"/>
      <c r="E35086" s="136"/>
      <c r="H35086" s="136"/>
      <c r="K35086" s="136"/>
      <c r="O35086" s="136"/>
      <c r="T35086" s="136"/>
      <c r="W35086" s="136"/>
      <c r="Z35086" s="136"/>
      <c r="AC35086" s="136"/>
    </row>
    <row r="35087" spans="2:29">
      <c r="B35087" s="136"/>
      <c r="E35087" s="136"/>
      <c r="H35087" s="136"/>
      <c r="K35087" s="136"/>
      <c r="O35087" s="136"/>
      <c r="T35087" s="136"/>
      <c r="W35087" s="136"/>
      <c r="Z35087" s="136"/>
      <c r="AC35087" s="136"/>
    </row>
    <row r="35088" spans="2:29">
      <c r="B35088" s="136"/>
      <c r="E35088" s="136"/>
      <c r="H35088" s="136"/>
      <c r="K35088" s="136"/>
      <c r="O35088" s="136"/>
      <c r="T35088" s="136"/>
      <c r="W35088" s="136"/>
      <c r="Z35088" s="136"/>
      <c r="AC35088" s="136"/>
    </row>
    <row r="35089" spans="2:29">
      <c r="B35089" s="136"/>
      <c r="E35089" s="136"/>
      <c r="H35089" s="136"/>
      <c r="K35089" s="136"/>
      <c r="O35089" s="136"/>
      <c r="T35089" s="136"/>
      <c r="W35089" s="136"/>
      <c r="Z35089" s="136"/>
      <c r="AC35089" s="136"/>
    </row>
    <row r="35090" spans="2:29">
      <c r="B35090" s="136"/>
      <c r="E35090" s="136"/>
      <c r="H35090" s="136"/>
      <c r="K35090" s="136"/>
      <c r="O35090" s="136"/>
      <c r="T35090" s="136"/>
      <c r="W35090" s="136"/>
      <c r="Z35090" s="136"/>
      <c r="AC35090" s="136"/>
    </row>
    <row r="35091" spans="2:29">
      <c r="B35091" s="136"/>
      <c r="E35091" s="136"/>
      <c r="H35091" s="136"/>
      <c r="K35091" s="136"/>
      <c r="O35091" s="136"/>
      <c r="T35091" s="136"/>
      <c r="W35091" s="136"/>
      <c r="Z35091" s="136"/>
      <c r="AC35091" s="136"/>
    </row>
    <row r="35092" spans="2:29">
      <c r="B35092" s="136"/>
      <c r="E35092" s="136"/>
      <c r="H35092" s="136"/>
      <c r="K35092" s="136"/>
      <c r="O35092" s="136"/>
      <c r="T35092" s="136"/>
      <c r="W35092" s="136"/>
      <c r="Z35092" s="136"/>
      <c r="AC35092" s="136"/>
    </row>
    <row r="35093" spans="2:29">
      <c r="B35093" s="136"/>
      <c r="E35093" s="136"/>
      <c r="H35093" s="136"/>
      <c r="K35093" s="136"/>
      <c r="O35093" s="136"/>
      <c r="T35093" s="136"/>
      <c r="W35093" s="136"/>
      <c r="Z35093" s="136"/>
      <c r="AC35093" s="136"/>
    </row>
    <row r="35094" spans="2:29">
      <c r="B35094" s="136"/>
      <c r="E35094" s="136"/>
      <c r="H35094" s="136"/>
      <c r="K35094" s="136"/>
      <c r="O35094" s="136"/>
      <c r="T35094" s="136"/>
      <c r="W35094" s="136"/>
      <c r="Z35094" s="136"/>
      <c r="AC35094" s="136"/>
    </row>
    <row r="35095" spans="2:29">
      <c r="B35095" s="136"/>
      <c r="E35095" s="136"/>
      <c r="H35095" s="136"/>
      <c r="K35095" s="136"/>
      <c r="O35095" s="136"/>
      <c r="T35095" s="136"/>
      <c r="W35095" s="136"/>
      <c r="Z35095" s="136"/>
      <c r="AC35095" s="136"/>
    </row>
    <row r="35096" spans="2:29">
      <c r="B35096" s="136"/>
      <c r="E35096" s="136"/>
      <c r="H35096" s="136"/>
      <c r="K35096" s="136"/>
      <c r="O35096" s="136"/>
      <c r="T35096" s="136"/>
      <c r="W35096" s="136"/>
      <c r="Z35096" s="136"/>
      <c r="AC35096" s="136"/>
    </row>
    <row r="35097" spans="2:29">
      <c r="B35097" s="136"/>
      <c r="E35097" s="136"/>
      <c r="H35097" s="136"/>
      <c r="K35097" s="136"/>
      <c r="O35097" s="136"/>
      <c r="T35097" s="136"/>
      <c r="W35097" s="136"/>
      <c r="Z35097" s="136"/>
      <c r="AC35097" s="136"/>
    </row>
    <row r="35098" spans="2:29">
      <c r="B35098" s="136"/>
      <c r="E35098" s="136"/>
      <c r="H35098" s="136"/>
      <c r="K35098" s="136"/>
      <c r="O35098" s="136"/>
      <c r="T35098" s="136"/>
      <c r="W35098" s="136"/>
      <c r="Z35098" s="136"/>
      <c r="AC35098" s="136"/>
    </row>
    <row r="35099" spans="2:29">
      <c r="B35099" s="136"/>
      <c r="E35099" s="136"/>
      <c r="H35099" s="136"/>
      <c r="K35099" s="136"/>
      <c r="O35099" s="136"/>
      <c r="T35099" s="136"/>
      <c r="W35099" s="136"/>
      <c r="Z35099" s="136"/>
      <c r="AC35099" s="136"/>
    </row>
    <row r="35100" spans="2:29">
      <c r="B35100" s="136"/>
      <c r="E35100" s="136"/>
      <c r="H35100" s="136"/>
      <c r="K35100" s="136"/>
      <c r="O35100" s="136"/>
      <c r="T35100" s="136"/>
      <c r="W35100" s="136"/>
      <c r="Z35100" s="136"/>
      <c r="AC35100" s="136"/>
    </row>
    <row r="35101" spans="2:29">
      <c r="B35101" s="136"/>
      <c r="E35101" s="136"/>
      <c r="H35101" s="136"/>
      <c r="K35101" s="136"/>
      <c r="O35101" s="136"/>
      <c r="T35101" s="136"/>
      <c r="W35101" s="136"/>
      <c r="Z35101" s="136"/>
      <c r="AC35101" s="136"/>
    </row>
    <row r="35102" spans="2:29">
      <c r="B35102" s="136"/>
      <c r="E35102" s="136"/>
      <c r="H35102" s="136"/>
      <c r="K35102" s="136"/>
      <c r="O35102" s="136"/>
      <c r="T35102" s="136"/>
      <c r="W35102" s="136"/>
      <c r="Z35102" s="136"/>
      <c r="AC35102" s="136"/>
    </row>
    <row r="35103" spans="2:29">
      <c r="B35103" s="136"/>
      <c r="E35103" s="136"/>
      <c r="H35103" s="136"/>
      <c r="K35103" s="136"/>
      <c r="O35103" s="136"/>
      <c r="T35103" s="136"/>
      <c r="W35103" s="136"/>
      <c r="Z35103" s="136"/>
      <c r="AC35103" s="136"/>
    </row>
    <row r="35104" spans="2:29">
      <c r="B35104" s="136"/>
      <c r="E35104" s="136"/>
      <c r="H35104" s="136"/>
      <c r="K35104" s="136"/>
      <c r="O35104" s="136"/>
      <c r="T35104" s="136"/>
      <c r="W35104" s="136"/>
      <c r="Z35104" s="136"/>
      <c r="AC35104" s="136"/>
    </row>
    <row r="35105" spans="2:29">
      <c r="B35105" s="136"/>
      <c r="E35105" s="136"/>
      <c r="H35105" s="136"/>
      <c r="K35105" s="136"/>
      <c r="O35105" s="136"/>
      <c r="T35105" s="136"/>
      <c r="W35105" s="136"/>
      <c r="Z35105" s="136"/>
      <c r="AC35105" s="136"/>
    </row>
    <row r="35106" spans="2:29">
      <c r="B35106" s="136"/>
      <c r="E35106" s="136"/>
      <c r="H35106" s="136"/>
      <c r="K35106" s="136"/>
      <c r="O35106" s="136"/>
      <c r="T35106" s="136"/>
      <c r="W35106" s="136"/>
      <c r="Z35106" s="136"/>
      <c r="AC35106" s="136"/>
    </row>
    <row r="35107" spans="2:29">
      <c r="B35107" s="136"/>
      <c r="E35107" s="136"/>
      <c r="H35107" s="136"/>
      <c r="K35107" s="136"/>
      <c r="O35107" s="136"/>
      <c r="T35107" s="136"/>
      <c r="W35107" s="136"/>
      <c r="Z35107" s="136"/>
      <c r="AC35107" s="136"/>
    </row>
    <row r="35108" spans="2:29">
      <c r="B35108" s="136"/>
      <c r="E35108" s="136"/>
      <c r="H35108" s="136"/>
      <c r="K35108" s="136"/>
      <c r="O35108" s="136"/>
      <c r="T35108" s="136"/>
      <c r="W35108" s="136"/>
      <c r="Z35108" s="136"/>
      <c r="AC35108" s="136"/>
    </row>
    <row r="35109" spans="2:29">
      <c r="B35109" s="136"/>
      <c r="E35109" s="136"/>
      <c r="H35109" s="136"/>
      <c r="K35109" s="136"/>
      <c r="O35109" s="136"/>
      <c r="T35109" s="136"/>
      <c r="W35109" s="136"/>
      <c r="Z35109" s="136"/>
      <c r="AC35109" s="136"/>
    </row>
    <row r="35110" spans="2:29">
      <c r="B35110" s="136"/>
      <c r="E35110" s="136"/>
      <c r="H35110" s="136"/>
      <c r="K35110" s="136"/>
      <c r="O35110" s="136"/>
      <c r="T35110" s="136"/>
      <c r="W35110" s="136"/>
      <c r="Z35110" s="136"/>
      <c r="AC35110" s="136"/>
    </row>
    <row r="35111" spans="2:29">
      <c r="B35111" s="136"/>
      <c r="E35111" s="136"/>
      <c r="H35111" s="136"/>
      <c r="K35111" s="136"/>
      <c r="O35111" s="136"/>
      <c r="T35111" s="136"/>
      <c r="W35111" s="136"/>
      <c r="Z35111" s="136"/>
      <c r="AC35111" s="136"/>
    </row>
    <row r="35112" spans="2:29">
      <c r="B35112" s="136"/>
      <c r="E35112" s="136"/>
      <c r="H35112" s="136"/>
      <c r="K35112" s="136"/>
      <c r="O35112" s="136"/>
      <c r="T35112" s="136"/>
      <c r="W35112" s="136"/>
      <c r="Z35112" s="136"/>
      <c r="AC35112" s="136"/>
    </row>
    <row r="35113" spans="2:29">
      <c r="B35113" s="136"/>
      <c r="E35113" s="136"/>
      <c r="H35113" s="136"/>
      <c r="K35113" s="136"/>
      <c r="O35113" s="136"/>
      <c r="T35113" s="136"/>
      <c r="W35113" s="136"/>
      <c r="Z35113" s="136"/>
      <c r="AC35113" s="136"/>
    </row>
    <row r="35114" spans="2:29">
      <c r="B35114" s="136"/>
      <c r="E35114" s="136"/>
      <c r="H35114" s="136"/>
      <c r="K35114" s="136"/>
      <c r="O35114" s="136"/>
      <c r="T35114" s="136"/>
      <c r="W35114" s="136"/>
      <c r="Z35114" s="136"/>
      <c r="AC35114" s="136"/>
    </row>
    <row r="35115" spans="2:29">
      <c r="B35115" s="136"/>
      <c r="E35115" s="136"/>
      <c r="H35115" s="136"/>
      <c r="K35115" s="136"/>
      <c r="O35115" s="136"/>
      <c r="T35115" s="136"/>
      <c r="W35115" s="136"/>
      <c r="Z35115" s="136"/>
      <c r="AC35115" s="136"/>
    </row>
    <row r="35116" spans="2:29">
      <c r="B35116" s="136"/>
      <c r="E35116" s="136"/>
      <c r="H35116" s="136"/>
      <c r="K35116" s="136"/>
      <c r="O35116" s="136"/>
      <c r="T35116" s="136"/>
      <c r="W35116" s="136"/>
      <c r="Z35116" s="136"/>
      <c r="AC35116" s="136"/>
    </row>
    <row r="35117" spans="2:29">
      <c r="B35117" s="136"/>
      <c r="E35117" s="136"/>
      <c r="H35117" s="136"/>
      <c r="K35117" s="136"/>
      <c r="O35117" s="136"/>
      <c r="T35117" s="136"/>
      <c r="W35117" s="136"/>
      <c r="Z35117" s="136"/>
      <c r="AC35117" s="136"/>
    </row>
    <row r="35118" spans="2:29">
      <c r="B35118" s="136"/>
      <c r="E35118" s="136"/>
      <c r="H35118" s="136"/>
      <c r="K35118" s="136"/>
      <c r="O35118" s="136"/>
      <c r="T35118" s="136"/>
      <c r="W35118" s="136"/>
      <c r="Z35118" s="136"/>
      <c r="AC35118" s="136"/>
    </row>
    <row r="35119" spans="2:29">
      <c r="B35119" s="136"/>
      <c r="E35119" s="136"/>
      <c r="H35119" s="136"/>
      <c r="K35119" s="136"/>
      <c r="O35119" s="136"/>
      <c r="T35119" s="136"/>
      <c r="W35119" s="136"/>
      <c r="Z35119" s="136"/>
      <c r="AC35119" s="136"/>
    </row>
    <row r="35120" spans="2:29">
      <c r="B35120" s="136"/>
      <c r="E35120" s="136"/>
      <c r="H35120" s="136"/>
      <c r="K35120" s="136"/>
      <c r="O35120" s="136"/>
      <c r="T35120" s="136"/>
      <c r="W35120" s="136"/>
      <c r="Z35120" s="136"/>
      <c r="AC35120" s="136"/>
    </row>
    <row r="35121" spans="2:29">
      <c r="B35121" s="136"/>
      <c r="E35121" s="136"/>
      <c r="H35121" s="136"/>
      <c r="K35121" s="136"/>
      <c r="O35121" s="136"/>
      <c r="T35121" s="136"/>
      <c r="W35121" s="136"/>
      <c r="Z35121" s="136"/>
      <c r="AC35121" s="136"/>
    </row>
    <row r="35122" spans="2:29">
      <c r="B35122" s="136"/>
      <c r="E35122" s="136"/>
      <c r="H35122" s="136"/>
      <c r="K35122" s="136"/>
      <c r="O35122" s="136"/>
      <c r="T35122" s="136"/>
      <c r="W35122" s="136"/>
      <c r="Z35122" s="136"/>
      <c r="AC35122" s="136"/>
    </row>
    <row r="35123" spans="2:29">
      <c r="B35123" s="136"/>
      <c r="E35123" s="136"/>
      <c r="H35123" s="136"/>
      <c r="K35123" s="136"/>
      <c r="O35123" s="136"/>
      <c r="T35123" s="136"/>
      <c r="W35123" s="136"/>
      <c r="Z35123" s="136"/>
      <c r="AC35123" s="136"/>
    </row>
    <row r="35124" spans="2:29">
      <c r="B35124" s="136"/>
      <c r="E35124" s="136"/>
      <c r="H35124" s="136"/>
      <c r="K35124" s="136"/>
      <c r="O35124" s="136"/>
      <c r="T35124" s="136"/>
      <c r="W35124" s="136"/>
      <c r="Z35124" s="136"/>
      <c r="AC35124" s="136"/>
    </row>
    <row r="35125" spans="2:29">
      <c r="B35125" s="136"/>
      <c r="E35125" s="136"/>
      <c r="H35125" s="136"/>
      <c r="K35125" s="136"/>
      <c r="O35125" s="136"/>
      <c r="T35125" s="136"/>
      <c r="W35125" s="136"/>
      <c r="Z35125" s="136"/>
      <c r="AC35125" s="136"/>
    </row>
    <row r="35126" spans="2:29">
      <c r="B35126" s="136"/>
      <c r="E35126" s="136"/>
      <c r="H35126" s="136"/>
      <c r="K35126" s="136"/>
      <c r="O35126" s="136"/>
      <c r="T35126" s="136"/>
      <c r="W35126" s="136"/>
      <c r="Z35126" s="136"/>
      <c r="AC35126" s="136"/>
    </row>
    <row r="35127" spans="2:29">
      <c r="B35127" s="136"/>
      <c r="E35127" s="136"/>
      <c r="H35127" s="136"/>
      <c r="K35127" s="136"/>
      <c r="O35127" s="136"/>
      <c r="T35127" s="136"/>
      <c r="W35127" s="136"/>
      <c r="Z35127" s="136"/>
      <c r="AC35127" s="136"/>
    </row>
    <row r="35128" spans="2:29">
      <c r="B35128" s="136"/>
      <c r="E35128" s="136"/>
      <c r="H35128" s="136"/>
      <c r="K35128" s="136"/>
      <c r="O35128" s="136"/>
      <c r="T35128" s="136"/>
      <c r="W35128" s="136"/>
      <c r="Z35128" s="136"/>
      <c r="AC35128" s="136"/>
    </row>
    <row r="35129" spans="2:29">
      <c r="B35129" s="136"/>
      <c r="E35129" s="136"/>
      <c r="H35129" s="136"/>
      <c r="K35129" s="136"/>
      <c r="O35129" s="136"/>
      <c r="T35129" s="136"/>
      <c r="W35129" s="136"/>
      <c r="Z35129" s="136"/>
      <c r="AC35129" s="136"/>
    </row>
    <row r="35130" spans="2:29">
      <c r="B35130" s="136"/>
      <c r="E35130" s="136"/>
      <c r="H35130" s="136"/>
      <c r="K35130" s="136"/>
      <c r="O35130" s="136"/>
      <c r="T35130" s="136"/>
      <c r="W35130" s="136"/>
      <c r="Z35130" s="136"/>
      <c r="AC35130" s="136"/>
    </row>
    <row r="35131" spans="2:29">
      <c r="B35131" s="136"/>
      <c r="E35131" s="136"/>
      <c r="H35131" s="136"/>
      <c r="K35131" s="136"/>
      <c r="O35131" s="136"/>
      <c r="T35131" s="136"/>
      <c r="W35131" s="136"/>
      <c r="Z35131" s="136"/>
      <c r="AC35131" s="136"/>
    </row>
    <row r="35132" spans="2:29">
      <c r="B35132" s="136"/>
      <c r="E35132" s="136"/>
      <c r="H35132" s="136"/>
      <c r="K35132" s="136"/>
      <c r="O35132" s="136"/>
      <c r="T35132" s="136"/>
      <c r="W35132" s="136"/>
      <c r="Z35132" s="136"/>
      <c r="AC35132" s="136"/>
    </row>
    <row r="35133" spans="2:29">
      <c r="B35133" s="136"/>
      <c r="E35133" s="136"/>
      <c r="H35133" s="136"/>
      <c r="K35133" s="136"/>
      <c r="O35133" s="136"/>
      <c r="T35133" s="136"/>
      <c r="W35133" s="136"/>
      <c r="Z35133" s="136"/>
      <c r="AC35133" s="136"/>
    </row>
    <row r="35134" spans="2:29">
      <c r="B35134" s="136"/>
      <c r="E35134" s="136"/>
      <c r="H35134" s="136"/>
      <c r="K35134" s="136"/>
      <c r="O35134" s="136"/>
      <c r="T35134" s="136"/>
      <c r="W35134" s="136"/>
      <c r="Z35134" s="136"/>
      <c r="AC35134" s="136"/>
    </row>
    <row r="35135" spans="2:29">
      <c r="B35135" s="136"/>
      <c r="E35135" s="136"/>
      <c r="H35135" s="136"/>
      <c r="K35135" s="136"/>
      <c r="O35135" s="136"/>
      <c r="T35135" s="136"/>
      <c r="W35135" s="136"/>
      <c r="Z35135" s="136"/>
      <c r="AC35135" s="136"/>
    </row>
    <row r="35136" spans="2:29">
      <c r="B35136" s="136"/>
      <c r="E35136" s="136"/>
      <c r="H35136" s="136"/>
      <c r="K35136" s="136"/>
      <c r="O35136" s="136"/>
      <c r="T35136" s="136"/>
      <c r="W35136" s="136"/>
      <c r="Z35136" s="136"/>
      <c r="AC35136" s="136"/>
    </row>
    <row r="35137" spans="2:29">
      <c r="B35137" s="136"/>
      <c r="E35137" s="136"/>
      <c r="H35137" s="136"/>
      <c r="K35137" s="136"/>
      <c r="O35137" s="136"/>
      <c r="T35137" s="136"/>
      <c r="W35137" s="136"/>
      <c r="Z35137" s="136"/>
      <c r="AC35137" s="136"/>
    </row>
    <row r="35138" spans="2:29">
      <c r="B35138" s="136"/>
      <c r="E35138" s="136"/>
      <c r="H35138" s="136"/>
      <c r="K35138" s="136"/>
      <c r="O35138" s="136"/>
      <c r="T35138" s="136"/>
      <c r="W35138" s="136"/>
      <c r="Z35138" s="136"/>
      <c r="AC35138" s="136"/>
    </row>
    <row r="35139" spans="2:29">
      <c r="B35139" s="136"/>
      <c r="E35139" s="136"/>
      <c r="H35139" s="136"/>
      <c r="K35139" s="136"/>
      <c r="O35139" s="136"/>
      <c r="T35139" s="136"/>
      <c r="W35139" s="136"/>
      <c r="Z35139" s="136"/>
      <c r="AC35139" s="136"/>
    </row>
    <row r="35140" spans="2:29">
      <c r="B35140" s="136"/>
      <c r="E35140" s="136"/>
      <c r="H35140" s="136"/>
      <c r="K35140" s="136"/>
      <c r="O35140" s="136"/>
      <c r="T35140" s="136"/>
      <c r="W35140" s="136"/>
      <c r="Z35140" s="136"/>
      <c r="AC35140" s="136"/>
    </row>
    <row r="35141" spans="2:29">
      <c r="B35141" s="136"/>
      <c r="E35141" s="136"/>
      <c r="H35141" s="136"/>
      <c r="K35141" s="136"/>
      <c r="O35141" s="136"/>
      <c r="T35141" s="136"/>
      <c r="W35141" s="136"/>
      <c r="Z35141" s="136"/>
      <c r="AC35141" s="136"/>
    </row>
    <row r="35142" spans="2:29">
      <c r="B35142" s="136"/>
      <c r="E35142" s="136"/>
      <c r="H35142" s="136"/>
      <c r="K35142" s="136"/>
      <c r="O35142" s="136"/>
      <c r="T35142" s="136"/>
      <c r="W35142" s="136"/>
      <c r="Z35142" s="136"/>
      <c r="AC35142" s="136"/>
    </row>
    <row r="35143" spans="2:29">
      <c r="B35143" s="136"/>
      <c r="E35143" s="136"/>
      <c r="H35143" s="136"/>
      <c r="K35143" s="136"/>
      <c r="O35143" s="136"/>
      <c r="T35143" s="136"/>
      <c r="W35143" s="136"/>
      <c r="Z35143" s="136"/>
      <c r="AC35143" s="136"/>
    </row>
    <row r="35144" spans="2:29">
      <c r="B35144" s="136"/>
      <c r="E35144" s="136"/>
      <c r="H35144" s="136"/>
      <c r="K35144" s="136"/>
      <c r="O35144" s="136"/>
      <c r="T35144" s="136"/>
      <c r="W35144" s="136"/>
      <c r="Z35144" s="136"/>
      <c r="AC35144" s="136"/>
    </row>
    <row r="35145" spans="2:29">
      <c r="B35145" s="136"/>
      <c r="E35145" s="136"/>
      <c r="H35145" s="136"/>
      <c r="K35145" s="136"/>
      <c r="O35145" s="136"/>
      <c r="T35145" s="136"/>
      <c r="W35145" s="136"/>
      <c r="Z35145" s="136"/>
      <c r="AC35145" s="136"/>
    </row>
    <row r="35146" spans="2:29">
      <c r="B35146" s="136"/>
      <c r="E35146" s="136"/>
      <c r="H35146" s="136"/>
      <c r="K35146" s="136"/>
      <c r="O35146" s="136"/>
      <c r="T35146" s="136"/>
      <c r="W35146" s="136"/>
      <c r="Z35146" s="136"/>
      <c r="AC35146" s="136"/>
    </row>
    <row r="35147" spans="2:29">
      <c r="B35147" s="136"/>
      <c r="E35147" s="136"/>
      <c r="H35147" s="136"/>
      <c r="K35147" s="136"/>
      <c r="O35147" s="136"/>
      <c r="T35147" s="136"/>
      <c r="W35147" s="136"/>
      <c r="Z35147" s="136"/>
      <c r="AC35147" s="136"/>
    </row>
    <row r="35148" spans="2:29">
      <c r="B35148" s="136"/>
      <c r="E35148" s="136"/>
      <c r="H35148" s="136"/>
      <c r="K35148" s="136"/>
      <c r="O35148" s="136"/>
      <c r="T35148" s="136"/>
      <c r="W35148" s="136"/>
      <c r="Z35148" s="136"/>
      <c r="AC35148" s="136"/>
    </row>
    <row r="35149" spans="2:29">
      <c r="B35149" s="136"/>
      <c r="E35149" s="136"/>
      <c r="H35149" s="136"/>
      <c r="K35149" s="136"/>
      <c r="O35149" s="136"/>
      <c r="T35149" s="136"/>
      <c r="W35149" s="136"/>
      <c r="Z35149" s="136"/>
      <c r="AC35149" s="136"/>
    </row>
    <row r="35150" spans="2:29">
      <c r="B35150" s="136"/>
      <c r="E35150" s="136"/>
      <c r="H35150" s="136"/>
      <c r="K35150" s="136"/>
      <c r="O35150" s="136"/>
      <c r="T35150" s="136"/>
      <c r="W35150" s="136"/>
      <c r="Z35150" s="136"/>
      <c r="AC35150" s="136"/>
    </row>
    <row r="35151" spans="2:29">
      <c r="B35151" s="136"/>
      <c r="E35151" s="136"/>
      <c r="H35151" s="136"/>
      <c r="K35151" s="136"/>
      <c r="O35151" s="136"/>
      <c r="T35151" s="136"/>
      <c r="W35151" s="136"/>
      <c r="Z35151" s="136"/>
      <c r="AC35151" s="136"/>
    </row>
    <row r="35152" spans="2:29">
      <c r="B35152" s="136"/>
      <c r="E35152" s="136"/>
      <c r="H35152" s="136"/>
      <c r="K35152" s="136"/>
      <c r="O35152" s="136"/>
      <c r="T35152" s="136"/>
      <c r="W35152" s="136"/>
      <c r="Z35152" s="136"/>
      <c r="AC35152" s="136"/>
    </row>
    <row r="35153" spans="2:29">
      <c r="B35153" s="136"/>
      <c r="E35153" s="136"/>
      <c r="H35153" s="136"/>
      <c r="K35153" s="136"/>
      <c r="O35153" s="136"/>
      <c r="T35153" s="136"/>
      <c r="W35153" s="136"/>
      <c r="Z35153" s="136"/>
      <c r="AC35153" s="136"/>
    </row>
    <row r="35154" spans="2:29">
      <c r="B35154" s="136"/>
      <c r="E35154" s="136"/>
      <c r="H35154" s="136"/>
      <c r="K35154" s="136"/>
      <c r="O35154" s="136"/>
      <c r="T35154" s="136"/>
      <c r="W35154" s="136"/>
      <c r="Z35154" s="136"/>
      <c r="AC35154" s="136"/>
    </row>
    <row r="35155" spans="2:29">
      <c r="B35155" s="136"/>
      <c r="E35155" s="136"/>
      <c r="H35155" s="136"/>
      <c r="K35155" s="136"/>
      <c r="O35155" s="136"/>
      <c r="T35155" s="136"/>
      <c r="W35155" s="136"/>
      <c r="Z35155" s="136"/>
      <c r="AC35155" s="136"/>
    </row>
    <row r="35156" spans="2:29">
      <c r="B35156" s="136"/>
      <c r="E35156" s="136"/>
      <c r="H35156" s="136"/>
      <c r="K35156" s="136"/>
      <c r="O35156" s="136"/>
      <c r="T35156" s="136"/>
      <c r="W35156" s="136"/>
      <c r="Z35156" s="136"/>
      <c r="AC35156" s="136"/>
    </row>
    <row r="35157" spans="2:29">
      <c r="B35157" s="136"/>
      <c r="E35157" s="136"/>
      <c r="H35157" s="136"/>
      <c r="K35157" s="136"/>
      <c r="O35157" s="136"/>
      <c r="T35157" s="136"/>
      <c r="W35157" s="136"/>
      <c r="Z35157" s="136"/>
      <c r="AC35157" s="136"/>
    </row>
    <row r="35158" spans="2:29">
      <c r="B35158" s="136"/>
      <c r="E35158" s="136"/>
      <c r="H35158" s="136"/>
      <c r="K35158" s="136"/>
      <c r="O35158" s="136"/>
      <c r="T35158" s="136"/>
      <c r="W35158" s="136"/>
      <c r="Z35158" s="136"/>
      <c r="AC35158" s="136"/>
    </row>
    <row r="35159" spans="2:29">
      <c r="B35159" s="136"/>
      <c r="E35159" s="136"/>
      <c r="H35159" s="136"/>
      <c r="K35159" s="136"/>
      <c r="O35159" s="136"/>
      <c r="T35159" s="136"/>
      <c r="W35159" s="136"/>
      <c r="Z35159" s="136"/>
      <c r="AC35159" s="136"/>
    </row>
    <row r="35160" spans="2:29">
      <c r="B35160" s="136"/>
      <c r="E35160" s="136"/>
      <c r="H35160" s="136"/>
      <c r="K35160" s="136"/>
      <c r="O35160" s="136"/>
      <c r="T35160" s="136"/>
      <c r="W35160" s="136"/>
      <c r="Z35160" s="136"/>
      <c r="AC35160" s="136"/>
    </row>
    <row r="35161" spans="2:29">
      <c r="B35161" s="136"/>
      <c r="E35161" s="136"/>
      <c r="H35161" s="136"/>
      <c r="K35161" s="136"/>
      <c r="O35161" s="136"/>
      <c r="T35161" s="136"/>
      <c r="W35161" s="136"/>
      <c r="Z35161" s="136"/>
      <c r="AC35161" s="136"/>
    </row>
    <row r="35162" spans="2:29">
      <c r="B35162" s="136"/>
      <c r="E35162" s="136"/>
      <c r="H35162" s="136"/>
      <c r="K35162" s="136"/>
      <c r="O35162" s="136"/>
      <c r="T35162" s="136"/>
      <c r="W35162" s="136"/>
      <c r="Z35162" s="136"/>
      <c r="AC35162" s="136"/>
    </row>
    <row r="35163" spans="2:29">
      <c r="B35163" s="136"/>
      <c r="E35163" s="136"/>
      <c r="H35163" s="136"/>
      <c r="K35163" s="136"/>
      <c r="O35163" s="136"/>
      <c r="T35163" s="136"/>
      <c r="W35163" s="136"/>
      <c r="Z35163" s="136"/>
      <c r="AC35163" s="136"/>
    </row>
    <row r="35164" spans="2:29">
      <c r="B35164" s="136"/>
      <c r="E35164" s="136"/>
      <c r="H35164" s="136"/>
      <c r="K35164" s="136"/>
      <c r="O35164" s="136"/>
      <c r="T35164" s="136"/>
      <c r="W35164" s="136"/>
      <c r="Z35164" s="136"/>
      <c r="AC35164" s="136"/>
    </row>
    <row r="35165" spans="2:29">
      <c r="B35165" s="136"/>
      <c r="E35165" s="136"/>
      <c r="H35165" s="136"/>
      <c r="K35165" s="136"/>
      <c r="O35165" s="136"/>
      <c r="T35165" s="136"/>
      <c r="W35165" s="136"/>
      <c r="Z35165" s="136"/>
      <c r="AC35165" s="136"/>
    </row>
    <row r="35166" spans="2:29">
      <c r="B35166" s="136"/>
      <c r="E35166" s="136"/>
      <c r="H35166" s="136"/>
      <c r="K35166" s="136"/>
      <c r="O35166" s="136"/>
      <c r="T35166" s="136"/>
      <c r="W35166" s="136"/>
      <c r="Z35166" s="136"/>
      <c r="AC35166" s="136"/>
    </row>
    <row r="35167" spans="2:29">
      <c r="B35167" s="136"/>
      <c r="E35167" s="136"/>
      <c r="H35167" s="136"/>
      <c r="K35167" s="136"/>
      <c r="O35167" s="136"/>
      <c r="T35167" s="136"/>
      <c r="W35167" s="136"/>
      <c r="Z35167" s="136"/>
      <c r="AC35167" s="136"/>
    </row>
    <row r="35168" spans="2:29">
      <c r="B35168" s="136"/>
      <c r="E35168" s="136"/>
      <c r="H35168" s="136"/>
      <c r="K35168" s="136"/>
      <c r="O35168" s="136"/>
      <c r="T35168" s="136"/>
      <c r="W35168" s="136"/>
      <c r="Z35168" s="136"/>
      <c r="AC35168" s="136"/>
    </row>
    <row r="35169" spans="2:29">
      <c r="B35169" s="136"/>
      <c r="E35169" s="136"/>
      <c r="H35169" s="136"/>
      <c r="K35169" s="136"/>
      <c r="O35169" s="136"/>
      <c r="T35169" s="136"/>
      <c r="W35169" s="136"/>
      <c r="Z35169" s="136"/>
      <c r="AC35169" s="136"/>
    </row>
    <row r="35170" spans="2:29">
      <c r="B35170" s="136"/>
      <c r="E35170" s="136"/>
      <c r="H35170" s="136"/>
      <c r="K35170" s="136"/>
      <c r="O35170" s="136"/>
      <c r="T35170" s="136"/>
      <c r="W35170" s="136"/>
      <c r="Z35170" s="136"/>
      <c r="AC35170" s="136"/>
    </row>
    <row r="35171" spans="2:29">
      <c r="B35171" s="136"/>
      <c r="E35171" s="136"/>
      <c r="H35171" s="136"/>
      <c r="K35171" s="136"/>
      <c r="O35171" s="136"/>
      <c r="T35171" s="136"/>
      <c r="W35171" s="136"/>
      <c r="Z35171" s="136"/>
      <c r="AC35171" s="136"/>
    </row>
    <row r="35172" spans="2:29">
      <c r="B35172" s="136"/>
      <c r="E35172" s="136"/>
      <c r="H35172" s="136"/>
      <c r="K35172" s="136"/>
      <c r="O35172" s="136"/>
      <c r="T35172" s="136"/>
      <c r="W35172" s="136"/>
      <c r="Z35172" s="136"/>
      <c r="AC35172" s="136"/>
    </row>
    <row r="35173" spans="2:29">
      <c r="B35173" s="136"/>
      <c r="E35173" s="136"/>
      <c r="H35173" s="136"/>
      <c r="K35173" s="136"/>
      <c r="O35173" s="136"/>
      <c r="T35173" s="136"/>
      <c r="W35173" s="136"/>
      <c r="Z35173" s="136"/>
      <c r="AC35173" s="136"/>
    </row>
    <row r="35174" spans="2:29">
      <c r="B35174" s="136"/>
      <c r="E35174" s="136"/>
      <c r="H35174" s="136"/>
      <c r="K35174" s="136"/>
      <c r="O35174" s="136"/>
      <c r="T35174" s="136"/>
      <c r="W35174" s="136"/>
      <c r="Z35174" s="136"/>
      <c r="AC35174" s="136"/>
    </row>
    <row r="35175" spans="2:29">
      <c r="B35175" s="136"/>
      <c r="E35175" s="136"/>
      <c r="H35175" s="136"/>
      <c r="K35175" s="136"/>
      <c r="O35175" s="136"/>
      <c r="T35175" s="136"/>
      <c r="W35175" s="136"/>
      <c r="Z35175" s="136"/>
      <c r="AC35175" s="136"/>
    </row>
    <row r="35176" spans="2:29">
      <c r="B35176" s="136"/>
      <c r="E35176" s="136"/>
      <c r="H35176" s="136"/>
      <c r="K35176" s="136"/>
      <c r="O35176" s="136"/>
      <c r="T35176" s="136"/>
      <c r="W35176" s="136"/>
      <c r="Z35176" s="136"/>
      <c r="AC35176" s="136"/>
    </row>
    <row r="35177" spans="2:29">
      <c r="B35177" s="136"/>
      <c r="E35177" s="136"/>
      <c r="H35177" s="136"/>
      <c r="K35177" s="136"/>
      <c r="O35177" s="136"/>
      <c r="T35177" s="136"/>
      <c r="W35177" s="136"/>
      <c r="Z35177" s="136"/>
      <c r="AC35177" s="136"/>
    </row>
    <row r="35178" spans="2:29">
      <c r="B35178" s="136"/>
      <c r="E35178" s="136"/>
      <c r="H35178" s="136"/>
      <c r="K35178" s="136"/>
      <c r="O35178" s="136"/>
      <c r="T35178" s="136"/>
      <c r="W35178" s="136"/>
      <c r="Z35178" s="136"/>
      <c r="AC35178" s="136"/>
    </row>
    <row r="35179" spans="2:29">
      <c r="B35179" s="136"/>
      <c r="E35179" s="136"/>
      <c r="H35179" s="136"/>
      <c r="K35179" s="136"/>
      <c r="O35179" s="136"/>
      <c r="T35179" s="136"/>
      <c r="W35179" s="136"/>
      <c r="Z35179" s="136"/>
      <c r="AC35179" s="136"/>
    </row>
    <row r="35180" spans="2:29">
      <c r="B35180" s="136"/>
      <c r="E35180" s="136"/>
      <c r="H35180" s="136"/>
      <c r="K35180" s="136"/>
      <c r="O35180" s="136"/>
      <c r="T35180" s="136"/>
      <c r="W35180" s="136"/>
      <c r="Z35180" s="136"/>
      <c r="AC35180" s="136"/>
    </row>
    <row r="35181" spans="2:29">
      <c r="B35181" s="136"/>
      <c r="E35181" s="136"/>
      <c r="H35181" s="136"/>
      <c r="K35181" s="136"/>
      <c r="O35181" s="136"/>
      <c r="T35181" s="136"/>
      <c r="W35181" s="136"/>
      <c r="Z35181" s="136"/>
      <c r="AC35181" s="136"/>
    </row>
    <row r="35182" spans="2:29">
      <c r="B35182" s="136"/>
      <c r="E35182" s="136"/>
      <c r="H35182" s="136"/>
      <c r="K35182" s="136"/>
      <c r="O35182" s="136"/>
      <c r="T35182" s="136"/>
      <c r="W35182" s="136"/>
      <c r="Z35182" s="136"/>
      <c r="AC35182" s="136"/>
    </row>
    <row r="35183" spans="2:29">
      <c r="B35183" s="136"/>
      <c r="E35183" s="136"/>
      <c r="H35183" s="136"/>
      <c r="K35183" s="136"/>
      <c r="O35183" s="136"/>
      <c r="T35183" s="136"/>
      <c r="W35183" s="136"/>
      <c r="Z35183" s="136"/>
      <c r="AC35183" s="136"/>
    </row>
    <row r="35184" spans="2:29">
      <c r="B35184" s="136"/>
      <c r="E35184" s="136"/>
      <c r="H35184" s="136"/>
      <c r="K35184" s="136"/>
      <c r="O35184" s="136"/>
      <c r="T35184" s="136"/>
      <c r="W35184" s="136"/>
      <c r="Z35184" s="136"/>
      <c r="AC35184" s="136"/>
    </row>
    <row r="35185" spans="2:29">
      <c r="B35185" s="136"/>
      <c r="E35185" s="136"/>
      <c r="H35185" s="136"/>
      <c r="K35185" s="136"/>
      <c r="O35185" s="136"/>
      <c r="T35185" s="136"/>
      <c r="W35185" s="136"/>
      <c r="Z35185" s="136"/>
      <c r="AC35185" s="136"/>
    </row>
    <row r="35186" spans="2:29">
      <c r="B35186" s="136"/>
      <c r="E35186" s="136"/>
      <c r="H35186" s="136"/>
      <c r="K35186" s="136"/>
      <c r="O35186" s="136"/>
      <c r="T35186" s="136"/>
      <c r="W35186" s="136"/>
      <c r="Z35186" s="136"/>
      <c r="AC35186" s="136"/>
    </row>
    <row r="35187" spans="2:29">
      <c r="B35187" s="136"/>
      <c r="E35187" s="136"/>
      <c r="H35187" s="136"/>
      <c r="K35187" s="136"/>
      <c r="O35187" s="136"/>
      <c r="T35187" s="136"/>
      <c r="W35187" s="136"/>
      <c r="Z35187" s="136"/>
      <c r="AC35187" s="136"/>
    </row>
    <row r="35188" spans="2:29">
      <c r="B35188" s="136"/>
      <c r="E35188" s="136"/>
      <c r="H35188" s="136"/>
      <c r="K35188" s="136"/>
      <c r="O35188" s="136"/>
      <c r="T35188" s="136"/>
      <c r="W35188" s="136"/>
      <c r="Z35188" s="136"/>
      <c r="AC35188" s="136"/>
    </row>
    <row r="35189" spans="2:29">
      <c r="B35189" s="136"/>
      <c r="E35189" s="136"/>
      <c r="H35189" s="136"/>
      <c r="K35189" s="136"/>
      <c r="O35189" s="136"/>
      <c r="T35189" s="136"/>
      <c r="W35189" s="136"/>
      <c r="Z35189" s="136"/>
      <c r="AC35189" s="136"/>
    </row>
    <row r="35190" spans="2:29">
      <c r="B35190" s="136"/>
      <c r="E35190" s="136"/>
      <c r="H35190" s="136"/>
      <c r="K35190" s="136"/>
      <c r="O35190" s="136"/>
      <c r="T35190" s="136"/>
      <c r="W35190" s="136"/>
      <c r="Z35190" s="136"/>
      <c r="AC35190" s="136"/>
    </row>
    <row r="35191" spans="2:29">
      <c r="B35191" s="136"/>
      <c r="E35191" s="136"/>
      <c r="H35191" s="136"/>
      <c r="K35191" s="136"/>
      <c r="O35191" s="136"/>
      <c r="T35191" s="136"/>
      <c r="W35191" s="136"/>
      <c r="Z35191" s="136"/>
      <c r="AC35191" s="136"/>
    </row>
    <row r="35192" spans="2:29">
      <c r="B35192" s="136"/>
      <c r="E35192" s="136"/>
      <c r="H35192" s="136"/>
      <c r="K35192" s="136"/>
      <c r="O35192" s="136"/>
      <c r="T35192" s="136"/>
      <c r="W35192" s="136"/>
      <c r="Z35192" s="136"/>
      <c r="AC35192" s="136"/>
    </row>
    <row r="35193" spans="2:29">
      <c r="B35193" s="136"/>
      <c r="E35193" s="136"/>
      <c r="H35193" s="136"/>
      <c r="K35193" s="136"/>
      <c r="O35193" s="136"/>
      <c r="T35193" s="136"/>
      <c r="W35193" s="136"/>
      <c r="Z35193" s="136"/>
      <c r="AC35193" s="136"/>
    </row>
    <row r="35194" spans="2:29">
      <c r="B35194" s="136"/>
      <c r="E35194" s="136"/>
      <c r="H35194" s="136"/>
      <c r="K35194" s="136"/>
      <c r="O35194" s="136"/>
      <c r="T35194" s="136"/>
      <c r="W35194" s="136"/>
      <c r="Z35194" s="136"/>
      <c r="AC35194" s="136"/>
    </row>
    <row r="35195" spans="2:29">
      <c r="B35195" s="136"/>
      <c r="E35195" s="136"/>
      <c r="H35195" s="136"/>
      <c r="K35195" s="136"/>
      <c r="O35195" s="136"/>
      <c r="T35195" s="136"/>
      <c r="W35195" s="136"/>
      <c r="Z35195" s="136"/>
      <c r="AC35195" s="136"/>
    </row>
    <row r="35196" spans="2:29">
      <c r="B35196" s="136"/>
      <c r="E35196" s="136"/>
      <c r="H35196" s="136"/>
      <c r="K35196" s="136"/>
      <c r="O35196" s="136"/>
      <c r="T35196" s="136"/>
      <c r="W35196" s="136"/>
      <c r="Z35196" s="136"/>
      <c r="AC35196" s="136"/>
    </row>
    <row r="35197" spans="2:29">
      <c r="B35197" s="136"/>
      <c r="E35197" s="136"/>
      <c r="H35197" s="136"/>
      <c r="K35197" s="136"/>
      <c r="O35197" s="136"/>
      <c r="T35197" s="136"/>
      <c r="W35197" s="136"/>
      <c r="Z35197" s="136"/>
      <c r="AC35197" s="136"/>
    </row>
    <row r="35198" spans="2:29">
      <c r="B35198" s="136"/>
      <c r="E35198" s="136"/>
      <c r="H35198" s="136"/>
      <c r="K35198" s="136"/>
      <c r="O35198" s="136"/>
      <c r="T35198" s="136"/>
      <c r="W35198" s="136"/>
      <c r="Z35198" s="136"/>
      <c r="AC35198" s="136"/>
    </row>
    <row r="35199" spans="2:29">
      <c r="B35199" s="136"/>
      <c r="E35199" s="136"/>
      <c r="H35199" s="136"/>
      <c r="K35199" s="136"/>
      <c r="O35199" s="136"/>
      <c r="T35199" s="136"/>
      <c r="W35199" s="136"/>
      <c r="Z35199" s="136"/>
      <c r="AC35199" s="136"/>
    </row>
    <row r="35200" spans="2:29">
      <c r="B35200" s="136"/>
      <c r="E35200" s="136"/>
      <c r="H35200" s="136"/>
      <c r="K35200" s="136"/>
      <c r="O35200" s="136"/>
      <c r="T35200" s="136"/>
      <c r="W35200" s="136"/>
      <c r="Z35200" s="136"/>
      <c r="AC35200" s="136"/>
    </row>
    <row r="35201" spans="2:29">
      <c r="B35201" s="136"/>
      <c r="E35201" s="136"/>
      <c r="H35201" s="136"/>
      <c r="K35201" s="136"/>
      <c r="O35201" s="136"/>
      <c r="T35201" s="136"/>
      <c r="W35201" s="136"/>
      <c r="Z35201" s="136"/>
      <c r="AC35201" s="136"/>
    </row>
    <row r="35202" spans="2:29">
      <c r="B35202" s="136"/>
      <c r="E35202" s="136"/>
      <c r="H35202" s="136"/>
      <c r="K35202" s="136"/>
      <c r="O35202" s="136"/>
      <c r="T35202" s="136"/>
      <c r="W35202" s="136"/>
      <c r="Z35202" s="136"/>
      <c r="AC35202" s="136"/>
    </row>
    <row r="35203" spans="2:29">
      <c r="B35203" s="136"/>
      <c r="E35203" s="136"/>
      <c r="H35203" s="136"/>
      <c r="K35203" s="136"/>
      <c r="O35203" s="136"/>
      <c r="T35203" s="136"/>
      <c r="W35203" s="136"/>
      <c r="Z35203" s="136"/>
      <c r="AC35203" s="136"/>
    </row>
    <row r="35204" spans="2:29">
      <c r="B35204" s="136"/>
      <c r="E35204" s="136"/>
      <c r="H35204" s="136"/>
      <c r="K35204" s="136"/>
      <c r="O35204" s="136"/>
      <c r="T35204" s="136"/>
      <c r="W35204" s="136"/>
      <c r="Z35204" s="136"/>
      <c r="AC35204" s="136"/>
    </row>
    <row r="35205" spans="2:29">
      <c r="B35205" s="136"/>
      <c r="E35205" s="136"/>
      <c r="H35205" s="136"/>
      <c r="K35205" s="136"/>
      <c r="O35205" s="136"/>
      <c r="T35205" s="136"/>
      <c r="W35205" s="136"/>
      <c r="Z35205" s="136"/>
      <c r="AC35205" s="136"/>
    </row>
    <row r="35206" spans="2:29">
      <c r="B35206" s="136"/>
      <c r="E35206" s="136"/>
      <c r="H35206" s="136"/>
      <c r="K35206" s="136"/>
      <c r="O35206" s="136"/>
      <c r="T35206" s="136"/>
      <c r="W35206" s="136"/>
      <c r="Z35206" s="136"/>
      <c r="AC35206" s="136"/>
    </row>
    <row r="35207" spans="2:29">
      <c r="B35207" s="136"/>
      <c r="E35207" s="136"/>
      <c r="H35207" s="136"/>
      <c r="K35207" s="136"/>
      <c r="O35207" s="136"/>
      <c r="T35207" s="136"/>
      <c r="W35207" s="136"/>
      <c r="Z35207" s="136"/>
      <c r="AC35207" s="136"/>
    </row>
    <row r="35208" spans="2:29">
      <c r="B35208" s="136"/>
      <c r="E35208" s="136"/>
      <c r="H35208" s="136"/>
      <c r="K35208" s="136"/>
      <c r="O35208" s="136"/>
      <c r="T35208" s="136"/>
      <c r="W35208" s="136"/>
      <c r="Z35208" s="136"/>
      <c r="AC35208" s="136"/>
    </row>
    <row r="35209" spans="2:29">
      <c r="B35209" s="136"/>
      <c r="E35209" s="136"/>
      <c r="H35209" s="136"/>
      <c r="K35209" s="136"/>
      <c r="O35209" s="136"/>
      <c r="T35209" s="136"/>
      <c r="W35209" s="136"/>
      <c r="Z35209" s="136"/>
      <c r="AC35209" s="136"/>
    </row>
    <row r="35210" spans="2:29">
      <c r="B35210" s="136"/>
      <c r="E35210" s="136"/>
      <c r="H35210" s="136"/>
      <c r="K35210" s="136"/>
      <c r="O35210" s="136"/>
      <c r="T35210" s="136"/>
      <c r="W35210" s="136"/>
      <c r="Z35210" s="136"/>
      <c r="AC35210" s="136"/>
    </row>
    <row r="35211" spans="2:29">
      <c r="B35211" s="136"/>
      <c r="E35211" s="136"/>
      <c r="H35211" s="136"/>
      <c r="K35211" s="136"/>
      <c r="O35211" s="136"/>
      <c r="T35211" s="136"/>
      <c r="W35211" s="136"/>
      <c r="Z35211" s="136"/>
      <c r="AC35211" s="136"/>
    </row>
    <row r="35212" spans="2:29">
      <c r="B35212" s="136"/>
      <c r="E35212" s="136"/>
      <c r="H35212" s="136"/>
      <c r="K35212" s="136"/>
      <c r="O35212" s="136"/>
      <c r="T35212" s="136"/>
      <c r="W35212" s="136"/>
      <c r="Z35212" s="136"/>
      <c r="AC35212" s="136"/>
    </row>
    <row r="35213" spans="2:29">
      <c r="B35213" s="136"/>
      <c r="E35213" s="136"/>
      <c r="H35213" s="136"/>
      <c r="K35213" s="136"/>
      <c r="O35213" s="136"/>
      <c r="T35213" s="136"/>
      <c r="W35213" s="136"/>
      <c r="Z35213" s="136"/>
      <c r="AC35213" s="136"/>
    </row>
    <row r="35214" spans="2:29">
      <c r="B35214" s="136"/>
      <c r="E35214" s="136"/>
      <c r="H35214" s="136"/>
      <c r="K35214" s="136"/>
      <c r="O35214" s="136"/>
      <c r="T35214" s="136"/>
      <c r="W35214" s="136"/>
      <c r="Z35214" s="136"/>
      <c r="AC35214" s="136"/>
    </row>
    <row r="35215" spans="2:29">
      <c r="B35215" s="136"/>
      <c r="E35215" s="136"/>
      <c r="H35215" s="136"/>
      <c r="K35215" s="136"/>
      <c r="O35215" s="136"/>
      <c r="T35215" s="136"/>
      <c r="W35215" s="136"/>
      <c r="Z35215" s="136"/>
      <c r="AC35215" s="136"/>
    </row>
    <row r="35216" spans="2:29">
      <c r="B35216" s="136"/>
      <c r="E35216" s="136"/>
      <c r="H35216" s="136"/>
      <c r="K35216" s="136"/>
      <c r="O35216" s="136"/>
      <c r="T35216" s="136"/>
      <c r="W35216" s="136"/>
      <c r="Z35216" s="136"/>
      <c r="AC35216" s="136"/>
    </row>
    <row r="35217" spans="2:29">
      <c r="B35217" s="136"/>
      <c r="E35217" s="136"/>
      <c r="H35217" s="136"/>
      <c r="K35217" s="136"/>
      <c r="O35217" s="136"/>
      <c r="T35217" s="136"/>
      <c r="W35217" s="136"/>
      <c r="Z35217" s="136"/>
      <c r="AC35217" s="136"/>
    </row>
    <row r="35218" spans="2:29">
      <c r="B35218" s="136"/>
      <c r="E35218" s="136"/>
      <c r="H35218" s="136"/>
      <c r="K35218" s="136"/>
      <c r="O35218" s="136"/>
      <c r="T35218" s="136"/>
      <c r="W35218" s="136"/>
      <c r="Z35218" s="136"/>
      <c r="AC35218" s="136"/>
    </row>
    <row r="35219" spans="2:29">
      <c r="B35219" s="136"/>
      <c r="E35219" s="136"/>
      <c r="H35219" s="136"/>
      <c r="K35219" s="136"/>
      <c r="O35219" s="136"/>
      <c r="T35219" s="136"/>
      <c r="W35219" s="136"/>
      <c r="Z35219" s="136"/>
      <c r="AC35219" s="136"/>
    </row>
    <row r="35220" spans="2:29">
      <c r="B35220" s="136"/>
      <c r="E35220" s="136"/>
      <c r="H35220" s="136"/>
      <c r="K35220" s="136"/>
      <c r="O35220" s="136"/>
      <c r="T35220" s="136"/>
      <c r="W35220" s="136"/>
      <c r="Z35220" s="136"/>
      <c r="AC35220" s="136"/>
    </row>
    <row r="35221" spans="2:29">
      <c r="B35221" s="136"/>
      <c r="E35221" s="136"/>
      <c r="H35221" s="136"/>
      <c r="K35221" s="136"/>
      <c r="O35221" s="136"/>
      <c r="T35221" s="136"/>
      <c r="W35221" s="136"/>
      <c r="Z35221" s="136"/>
      <c r="AC35221" s="136"/>
    </row>
    <row r="35222" spans="2:29">
      <c r="B35222" s="136"/>
      <c r="E35222" s="136"/>
      <c r="H35222" s="136"/>
      <c r="K35222" s="136"/>
      <c r="O35222" s="136"/>
      <c r="T35222" s="136"/>
      <c r="W35222" s="136"/>
      <c r="Z35222" s="136"/>
      <c r="AC35222" s="136"/>
    </row>
    <row r="35223" spans="2:29">
      <c r="B35223" s="136"/>
      <c r="E35223" s="136"/>
      <c r="H35223" s="136"/>
      <c r="K35223" s="136"/>
      <c r="O35223" s="136"/>
      <c r="T35223" s="136"/>
      <c r="W35223" s="136"/>
      <c r="Z35223" s="136"/>
      <c r="AC35223" s="136"/>
    </row>
    <row r="35224" spans="2:29">
      <c r="B35224" s="136"/>
      <c r="E35224" s="136"/>
      <c r="H35224" s="136"/>
      <c r="K35224" s="136"/>
      <c r="O35224" s="136"/>
      <c r="T35224" s="136"/>
      <c r="W35224" s="136"/>
      <c r="Z35224" s="136"/>
      <c r="AC35224" s="136"/>
    </row>
    <row r="35225" spans="2:29">
      <c r="B35225" s="136"/>
      <c r="E35225" s="136"/>
      <c r="H35225" s="136"/>
      <c r="K35225" s="136"/>
      <c r="O35225" s="136"/>
      <c r="T35225" s="136"/>
      <c r="W35225" s="136"/>
      <c r="Z35225" s="136"/>
      <c r="AC35225" s="136"/>
    </row>
    <row r="35226" spans="2:29">
      <c r="B35226" s="136"/>
      <c r="E35226" s="136"/>
      <c r="H35226" s="136"/>
      <c r="K35226" s="136"/>
      <c r="O35226" s="136"/>
      <c r="T35226" s="136"/>
      <c r="W35226" s="136"/>
      <c r="Z35226" s="136"/>
      <c r="AC35226" s="136"/>
    </row>
    <row r="35227" spans="2:29">
      <c r="B35227" s="136"/>
      <c r="E35227" s="136"/>
      <c r="H35227" s="136"/>
      <c r="K35227" s="136"/>
      <c r="O35227" s="136"/>
      <c r="T35227" s="136"/>
      <c r="W35227" s="136"/>
      <c r="Z35227" s="136"/>
      <c r="AC35227" s="136"/>
    </row>
    <row r="35228" spans="2:29">
      <c r="B35228" s="136"/>
      <c r="E35228" s="136"/>
      <c r="H35228" s="136"/>
      <c r="K35228" s="136"/>
      <c r="O35228" s="136"/>
      <c r="T35228" s="136"/>
      <c r="W35228" s="136"/>
      <c r="Z35228" s="136"/>
      <c r="AC35228" s="136"/>
    </row>
    <row r="35229" spans="2:29">
      <c r="B35229" s="136"/>
      <c r="E35229" s="136"/>
      <c r="H35229" s="136"/>
      <c r="K35229" s="136"/>
      <c r="O35229" s="136"/>
      <c r="T35229" s="136"/>
      <c r="W35229" s="136"/>
      <c r="Z35229" s="136"/>
      <c r="AC35229" s="136"/>
    </row>
    <row r="35230" spans="2:29">
      <c r="B35230" s="136"/>
      <c r="E35230" s="136"/>
      <c r="H35230" s="136"/>
      <c r="K35230" s="136"/>
      <c r="O35230" s="136"/>
      <c r="T35230" s="136"/>
      <c r="W35230" s="136"/>
      <c r="Z35230" s="136"/>
      <c r="AC35230" s="136"/>
    </row>
    <row r="35231" spans="2:29">
      <c r="B35231" s="136"/>
      <c r="E35231" s="136"/>
      <c r="H35231" s="136"/>
      <c r="K35231" s="136"/>
      <c r="O35231" s="136"/>
      <c r="T35231" s="136"/>
      <c r="W35231" s="136"/>
      <c r="Z35231" s="136"/>
      <c r="AC35231" s="136"/>
    </row>
    <row r="35232" spans="2:29">
      <c r="B35232" s="136"/>
      <c r="E35232" s="136"/>
      <c r="H35232" s="136"/>
      <c r="K35232" s="136"/>
      <c r="O35232" s="136"/>
      <c r="T35232" s="136"/>
      <c r="W35232" s="136"/>
      <c r="Z35232" s="136"/>
      <c r="AC35232" s="136"/>
    </row>
    <row r="35233" spans="2:29">
      <c r="B35233" s="136"/>
      <c r="E35233" s="136"/>
      <c r="H35233" s="136"/>
      <c r="K35233" s="136"/>
      <c r="O35233" s="136"/>
      <c r="T35233" s="136"/>
      <c r="W35233" s="136"/>
      <c r="Z35233" s="136"/>
      <c r="AC35233" s="136"/>
    </row>
    <row r="35234" spans="2:29">
      <c r="B35234" s="136"/>
      <c r="E35234" s="136"/>
      <c r="H35234" s="136"/>
      <c r="K35234" s="136"/>
      <c r="O35234" s="136"/>
      <c r="T35234" s="136"/>
      <c r="W35234" s="136"/>
      <c r="Z35234" s="136"/>
      <c r="AC35234" s="136"/>
    </row>
    <row r="35235" spans="2:29">
      <c r="B35235" s="136"/>
      <c r="E35235" s="136"/>
      <c r="H35235" s="136"/>
      <c r="K35235" s="136"/>
      <c r="O35235" s="136"/>
      <c r="T35235" s="136"/>
      <c r="W35235" s="136"/>
      <c r="Z35235" s="136"/>
      <c r="AC35235" s="136"/>
    </row>
    <row r="35236" spans="2:29">
      <c r="B35236" s="136"/>
      <c r="E35236" s="136"/>
      <c r="H35236" s="136"/>
      <c r="K35236" s="136"/>
      <c r="O35236" s="136"/>
      <c r="T35236" s="136"/>
      <c r="W35236" s="136"/>
      <c r="Z35236" s="136"/>
      <c r="AC35236" s="136"/>
    </row>
    <row r="35237" spans="2:29">
      <c r="B35237" s="136"/>
      <c r="E35237" s="136"/>
      <c r="H35237" s="136"/>
      <c r="K35237" s="136"/>
      <c r="O35237" s="136"/>
      <c r="T35237" s="136"/>
      <c r="W35237" s="136"/>
      <c r="Z35237" s="136"/>
      <c r="AC35237" s="136"/>
    </row>
    <row r="35238" spans="2:29">
      <c r="B35238" s="136"/>
      <c r="E35238" s="136"/>
      <c r="H35238" s="136"/>
      <c r="K35238" s="136"/>
      <c r="O35238" s="136"/>
      <c r="T35238" s="136"/>
      <c r="W35238" s="136"/>
      <c r="Z35238" s="136"/>
      <c r="AC35238" s="136"/>
    </row>
    <row r="35239" spans="2:29">
      <c r="B35239" s="136"/>
      <c r="E35239" s="136"/>
      <c r="H35239" s="136"/>
      <c r="K35239" s="136"/>
      <c r="O35239" s="136"/>
      <c r="T35239" s="136"/>
      <c r="W35239" s="136"/>
      <c r="Z35239" s="136"/>
      <c r="AC35239" s="136"/>
    </row>
    <row r="35240" spans="2:29">
      <c r="B35240" s="136"/>
      <c r="E35240" s="136"/>
      <c r="H35240" s="136"/>
      <c r="K35240" s="136"/>
      <c r="O35240" s="136"/>
      <c r="T35240" s="136"/>
      <c r="W35240" s="136"/>
      <c r="Z35240" s="136"/>
      <c r="AC35240" s="136"/>
    </row>
    <row r="35241" spans="2:29">
      <c r="B35241" s="136"/>
      <c r="E35241" s="136"/>
      <c r="H35241" s="136"/>
      <c r="K35241" s="136"/>
      <c r="O35241" s="136"/>
      <c r="T35241" s="136"/>
      <c r="W35241" s="136"/>
      <c r="Z35241" s="136"/>
      <c r="AC35241" s="136"/>
    </row>
    <row r="35242" spans="2:29">
      <c r="B35242" s="136"/>
      <c r="E35242" s="136"/>
      <c r="H35242" s="136"/>
      <c r="K35242" s="136"/>
      <c r="O35242" s="136"/>
      <c r="T35242" s="136"/>
      <c r="W35242" s="136"/>
      <c r="Z35242" s="136"/>
      <c r="AC35242" s="136"/>
    </row>
    <row r="35243" spans="2:29">
      <c r="B35243" s="136"/>
      <c r="E35243" s="136"/>
      <c r="H35243" s="136"/>
      <c r="K35243" s="136"/>
      <c r="O35243" s="136"/>
      <c r="T35243" s="136"/>
      <c r="W35243" s="136"/>
      <c r="Z35243" s="136"/>
      <c r="AC35243" s="136"/>
    </row>
    <row r="35244" spans="2:29">
      <c r="B35244" s="136"/>
      <c r="E35244" s="136"/>
      <c r="H35244" s="136"/>
      <c r="K35244" s="136"/>
      <c r="O35244" s="136"/>
      <c r="T35244" s="136"/>
      <c r="W35244" s="136"/>
      <c r="Z35244" s="136"/>
      <c r="AC35244" s="136"/>
    </row>
    <row r="35245" spans="2:29">
      <c r="B35245" s="136"/>
      <c r="E35245" s="136"/>
      <c r="H35245" s="136"/>
      <c r="K35245" s="136"/>
      <c r="O35245" s="136"/>
      <c r="T35245" s="136"/>
      <c r="W35245" s="136"/>
      <c r="Z35245" s="136"/>
      <c r="AC35245" s="136"/>
    </row>
    <row r="35246" spans="2:29">
      <c r="B35246" s="136"/>
      <c r="E35246" s="136"/>
      <c r="H35246" s="136"/>
      <c r="K35246" s="136"/>
      <c r="O35246" s="136"/>
      <c r="T35246" s="136"/>
      <c r="W35246" s="136"/>
      <c r="Z35246" s="136"/>
      <c r="AC35246" s="136"/>
    </row>
    <row r="35247" spans="2:29">
      <c r="B35247" s="136"/>
      <c r="E35247" s="136"/>
      <c r="H35247" s="136"/>
      <c r="K35247" s="136"/>
      <c r="O35247" s="136"/>
      <c r="T35247" s="136"/>
      <c r="W35247" s="136"/>
      <c r="Z35247" s="136"/>
      <c r="AC35247" s="136"/>
    </row>
    <row r="35248" spans="2:29">
      <c r="B35248" s="136"/>
      <c r="E35248" s="136"/>
      <c r="H35248" s="136"/>
      <c r="K35248" s="136"/>
      <c r="O35248" s="136"/>
      <c r="T35248" s="136"/>
      <c r="W35248" s="136"/>
      <c r="Z35248" s="136"/>
      <c r="AC35248" s="136"/>
    </row>
    <row r="35249" spans="2:29">
      <c r="B35249" s="136"/>
      <c r="E35249" s="136"/>
      <c r="H35249" s="136"/>
      <c r="K35249" s="136"/>
      <c r="O35249" s="136"/>
      <c r="T35249" s="136"/>
      <c r="W35249" s="136"/>
      <c r="Z35249" s="136"/>
      <c r="AC35249" s="136"/>
    </row>
    <row r="35250" spans="2:29">
      <c r="B35250" s="136"/>
      <c r="E35250" s="136"/>
      <c r="H35250" s="136"/>
      <c r="K35250" s="136"/>
      <c r="O35250" s="136"/>
      <c r="T35250" s="136"/>
      <c r="W35250" s="136"/>
      <c r="Z35250" s="136"/>
      <c r="AC35250" s="136"/>
    </row>
    <row r="35251" spans="2:29">
      <c r="B35251" s="136"/>
      <c r="E35251" s="136"/>
      <c r="H35251" s="136"/>
      <c r="K35251" s="136"/>
      <c r="O35251" s="136"/>
      <c r="T35251" s="136"/>
      <c r="W35251" s="136"/>
      <c r="Z35251" s="136"/>
      <c r="AC35251" s="136"/>
    </row>
    <row r="35252" spans="2:29">
      <c r="B35252" s="136"/>
      <c r="E35252" s="136"/>
      <c r="H35252" s="136"/>
      <c r="K35252" s="136"/>
      <c r="O35252" s="136"/>
      <c r="T35252" s="136"/>
      <c r="W35252" s="136"/>
      <c r="Z35252" s="136"/>
      <c r="AC35252" s="136"/>
    </row>
    <row r="35253" spans="2:29">
      <c r="B35253" s="136"/>
      <c r="E35253" s="136"/>
      <c r="H35253" s="136"/>
      <c r="K35253" s="136"/>
      <c r="O35253" s="136"/>
      <c r="T35253" s="136"/>
      <c r="W35253" s="136"/>
      <c r="Z35253" s="136"/>
      <c r="AC35253" s="136"/>
    </row>
    <row r="35254" spans="2:29">
      <c r="B35254" s="136"/>
      <c r="E35254" s="136"/>
      <c r="H35254" s="136"/>
      <c r="K35254" s="136"/>
      <c r="O35254" s="136"/>
      <c r="T35254" s="136"/>
      <c r="W35254" s="136"/>
      <c r="Z35254" s="136"/>
      <c r="AC35254" s="136"/>
    </row>
    <row r="35255" spans="2:29">
      <c r="B35255" s="136"/>
      <c r="E35255" s="136"/>
      <c r="H35255" s="136"/>
      <c r="K35255" s="136"/>
      <c r="O35255" s="136"/>
      <c r="T35255" s="136"/>
      <c r="W35255" s="136"/>
      <c r="Z35255" s="136"/>
      <c r="AC35255" s="136"/>
    </row>
    <row r="35256" spans="2:29">
      <c r="B35256" s="136"/>
      <c r="E35256" s="136"/>
      <c r="H35256" s="136"/>
      <c r="K35256" s="136"/>
      <c r="O35256" s="136"/>
      <c r="T35256" s="136"/>
      <c r="W35256" s="136"/>
      <c r="Z35256" s="136"/>
      <c r="AC35256" s="136"/>
    </row>
    <row r="35257" spans="2:29">
      <c r="B35257" s="136"/>
      <c r="E35257" s="136"/>
      <c r="H35257" s="136"/>
      <c r="K35257" s="136"/>
      <c r="O35257" s="136"/>
      <c r="T35257" s="136"/>
      <c r="W35257" s="136"/>
      <c r="Z35257" s="136"/>
      <c r="AC35257" s="136"/>
    </row>
    <row r="35258" spans="2:29">
      <c r="B35258" s="136"/>
      <c r="E35258" s="136"/>
      <c r="H35258" s="136"/>
      <c r="K35258" s="136"/>
      <c r="O35258" s="136"/>
      <c r="T35258" s="136"/>
      <c r="W35258" s="136"/>
      <c r="Z35258" s="136"/>
      <c r="AC35258" s="136"/>
    </row>
    <row r="35259" spans="2:29">
      <c r="B35259" s="136"/>
      <c r="E35259" s="136"/>
      <c r="H35259" s="136"/>
      <c r="K35259" s="136"/>
      <c r="O35259" s="136"/>
      <c r="T35259" s="136"/>
      <c r="W35259" s="136"/>
      <c r="Z35259" s="136"/>
      <c r="AC35259" s="136"/>
    </row>
    <row r="35260" spans="2:29">
      <c r="B35260" s="136"/>
      <c r="E35260" s="136"/>
      <c r="H35260" s="136"/>
      <c r="K35260" s="136"/>
      <c r="O35260" s="136"/>
      <c r="T35260" s="136"/>
      <c r="W35260" s="136"/>
      <c r="Z35260" s="136"/>
      <c r="AC35260" s="136"/>
    </row>
    <row r="35261" spans="2:29">
      <c r="B35261" s="136"/>
      <c r="E35261" s="136"/>
      <c r="H35261" s="136"/>
      <c r="K35261" s="136"/>
      <c r="O35261" s="136"/>
      <c r="T35261" s="136"/>
      <c r="W35261" s="136"/>
      <c r="Z35261" s="136"/>
      <c r="AC35261" s="136"/>
    </row>
    <row r="35262" spans="2:29">
      <c r="B35262" s="136"/>
      <c r="E35262" s="136"/>
      <c r="H35262" s="136"/>
      <c r="K35262" s="136"/>
      <c r="O35262" s="136"/>
      <c r="T35262" s="136"/>
      <c r="W35262" s="136"/>
      <c r="Z35262" s="136"/>
      <c r="AC35262" s="136"/>
    </row>
    <row r="35263" spans="2:29">
      <c r="B35263" s="136"/>
      <c r="E35263" s="136"/>
      <c r="H35263" s="136"/>
      <c r="K35263" s="136"/>
      <c r="O35263" s="136"/>
      <c r="T35263" s="136"/>
      <c r="W35263" s="136"/>
      <c r="Z35263" s="136"/>
      <c r="AC35263" s="136"/>
    </row>
    <row r="35264" spans="2:29">
      <c r="B35264" s="136"/>
      <c r="E35264" s="136"/>
      <c r="H35264" s="136"/>
      <c r="K35264" s="136"/>
      <c r="O35264" s="136"/>
      <c r="T35264" s="136"/>
      <c r="W35264" s="136"/>
      <c r="Z35264" s="136"/>
      <c r="AC35264" s="136"/>
    </row>
    <row r="35265" spans="2:29">
      <c r="B35265" s="136"/>
      <c r="E35265" s="136"/>
      <c r="H35265" s="136"/>
      <c r="K35265" s="136"/>
      <c r="O35265" s="136"/>
      <c r="T35265" s="136"/>
      <c r="W35265" s="136"/>
      <c r="Z35265" s="136"/>
      <c r="AC35265" s="136"/>
    </row>
    <row r="35266" spans="2:29">
      <c r="B35266" s="136"/>
      <c r="E35266" s="136"/>
      <c r="H35266" s="136"/>
      <c r="K35266" s="136"/>
      <c r="O35266" s="136"/>
      <c r="T35266" s="136"/>
      <c r="W35266" s="136"/>
      <c r="Z35266" s="136"/>
      <c r="AC35266" s="136"/>
    </row>
    <row r="35267" spans="2:29">
      <c r="B35267" s="136"/>
      <c r="E35267" s="136"/>
      <c r="H35267" s="136"/>
      <c r="K35267" s="136"/>
      <c r="O35267" s="136"/>
      <c r="T35267" s="136"/>
      <c r="W35267" s="136"/>
      <c r="Z35267" s="136"/>
      <c r="AC35267" s="136"/>
    </row>
    <row r="35268" spans="2:29">
      <c r="B35268" s="136"/>
      <c r="E35268" s="136"/>
      <c r="H35268" s="136"/>
      <c r="K35268" s="136"/>
      <c r="O35268" s="136"/>
      <c r="T35268" s="136"/>
      <c r="W35268" s="136"/>
      <c r="Z35268" s="136"/>
      <c r="AC35268" s="136"/>
    </row>
    <row r="35269" spans="2:29">
      <c r="B35269" s="136"/>
      <c r="E35269" s="136"/>
      <c r="H35269" s="136"/>
      <c r="K35269" s="136"/>
      <c r="O35269" s="136"/>
      <c r="T35269" s="136"/>
      <c r="W35269" s="136"/>
      <c r="Z35269" s="136"/>
      <c r="AC35269" s="136"/>
    </row>
    <row r="35270" spans="2:29">
      <c r="B35270" s="136"/>
      <c r="E35270" s="136"/>
      <c r="H35270" s="136"/>
      <c r="K35270" s="136"/>
      <c r="O35270" s="136"/>
      <c r="T35270" s="136"/>
      <c r="W35270" s="136"/>
      <c r="Z35270" s="136"/>
      <c r="AC35270" s="136"/>
    </row>
    <row r="35271" spans="2:29">
      <c r="B35271" s="136"/>
      <c r="E35271" s="136"/>
      <c r="H35271" s="136"/>
      <c r="K35271" s="136"/>
      <c r="O35271" s="136"/>
      <c r="T35271" s="136"/>
      <c r="W35271" s="136"/>
      <c r="Z35271" s="136"/>
      <c r="AC35271" s="136"/>
    </row>
    <row r="35272" spans="2:29">
      <c r="B35272" s="136"/>
      <c r="E35272" s="136"/>
      <c r="H35272" s="136"/>
      <c r="K35272" s="136"/>
      <c r="O35272" s="136"/>
      <c r="T35272" s="136"/>
      <c r="W35272" s="136"/>
      <c r="Z35272" s="136"/>
      <c r="AC35272" s="136"/>
    </row>
    <row r="35273" spans="2:29">
      <c r="B35273" s="136"/>
      <c r="E35273" s="136"/>
      <c r="H35273" s="136"/>
      <c r="K35273" s="136"/>
      <c r="O35273" s="136"/>
      <c r="T35273" s="136"/>
      <c r="W35273" s="136"/>
      <c r="Z35273" s="136"/>
      <c r="AC35273" s="136"/>
    </row>
    <row r="35274" spans="2:29">
      <c r="B35274" s="136"/>
      <c r="E35274" s="136"/>
      <c r="H35274" s="136"/>
      <c r="K35274" s="136"/>
      <c r="O35274" s="136"/>
      <c r="T35274" s="136"/>
      <c r="W35274" s="136"/>
      <c r="Z35274" s="136"/>
      <c r="AC35274" s="136"/>
    </row>
    <row r="35275" spans="2:29">
      <c r="B35275" s="136"/>
      <c r="E35275" s="136"/>
      <c r="H35275" s="136"/>
      <c r="K35275" s="136"/>
      <c r="O35275" s="136"/>
      <c r="T35275" s="136"/>
      <c r="W35275" s="136"/>
      <c r="Z35275" s="136"/>
      <c r="AC35275" s="136"/>
    </row>
    <row r="35276" spans="2:29">
      <c r="B35276" s="136"/>
      <c r="E35276" s="136"/>
      <c r="H35276" s="136"/>
      <c r="K35276" s="136"/>
      <c r="O35276" s="136"/>
      <c r="T35276" s="136"/>
      <c r="W35276" s="136"/>
      <c r="Z35276" s="136"/>
      <c r="AC35276" s="136"/>
    </row>
    <row r="35277" spans="2:29">
      <c r="B35277" s="136"/>
      <c r="E35277" s="136"/>
      <c r="H35277" s="136"/>
      <c r="K35277" s="136"/>
      <c r="O35277" s="136"/>
      <c r="T35277" s="136"/>
      <c r="W35277" s="136"/>
      <c r="Z35277" s="136"/>
      <c r="AC35277" s="136"/>
    </row>
    <row r="35278" spans="2:29">
      <c r="B35278" s="136"/>
      <c r="E35278" s="136"/>
      <c r="H35278" s="136"/>
      <c r="K35278" s="136"/>
      <c r="O35278" s="136"/>
      <c r="T35278" s="136"/>
      <c r="W35278" s="136"/>
      <c r="Z35278" s="136"/>
      <c r="AC35278" s="136"/>
    </row>
    <row r="35279" spans="2:29">
      <c r="B35279" s="136"/>
      <c r="E35279" s="136"/>
      <c r="H35279" s="136"/>
      <c r="K35279" s="136"/>
      <c r="O35279" s="136"/>
      <c r="T35279" s="136"/>
      <c r="W35279" s="136"/>
      <c r="Z35279" s="136"/>
      <c r="AC35279" s="136"/>
    </row>
    <row r="35280" spans="2:29">
      <c r="B35280" s="136"/>
      <c r="E35280" s="136"/>
      <c r="H35280" s="136"/>
      <c r="K35280" s="136"/>
      <c r="O35280" s="136"/>
      <c r="T35280" s="136"/>
      <c r="W35280" s="136"/>
      <c r="Z35280" s="136"/>
      <c r="AC35280" s="136"/>
    </row>
    <row r="35281" spans="2:29">
      <c r="B35281" s="136"/>
      <c r="E35281" s="136"/>
      <c r="H35281" s="136"/>
      <c r="K35281" s="136"/>
      <c r="O35281" s="136"/>
      <c r="T35281" s="136"/>
      <c r="W35281" s="136"/>
      <c r="Z35281" s="136"/>
      <c r="AC35281" s="136"/>
    </row>
    <row r="35282" spans="2:29">
      <c r="B35282" s="136"/>
      <c r="E35282" s="136"/>
      <c r="H35282" s="136"/>
      <c r="K35282" s="136"/>
      <c r="O35282" s="136"/>
      <c r="T35282" s="136"/>
      <c r="W35282" s="136"/>
      <c r="Z35282" s="136"/>
      <c r="AC35282" s="136"/>
    </row>
    <row r="35283" spans="2:29">
      <c r="B35283" s="136"/>
      <c r="E35283" s="136"/>
      <c r="H35283" s="136"/>
      <c r="K35283" s="136"/>
      <c r="O35283" s="136"/>
      <c r="T35283" s="136"/>
      <c r="W35283" s="136"/>
      <c r="Z35283" s="136"/>
      <c r="AC35283" s="136"/>
    </row>
    <row r="35284" spans="2:29">
      <c r="B35284" s="136"/>
      <c r="E35284" s="136"/>
      <c r="H35284" s="136"/>
      <c r="K35284" s="136"/>
      <c r="O35284" s="136"/>
      <c r="T35284" s="136"/>
      <c r="W35284" s="136"/>
      <c r="Z35284" s="136"/>
      <c r="AC35284" s="136"/>
    </row>
    <row r="35285" spans="2:29">
      <c r="B35285" s="136"/>
      <c r="E35285" s="136"/>
      <c r="H35285" s="136"/>
      <c r="K35285" s="136"/>
      <c r="O35285" s="136"/>
      <c r="T35285" s="136"/>
      <c r="W35285" s="136"/>
      <c r="Z35285" s="136"/>
      <c r="AC35285" s="136"/>
    </row>
    <row r="35286" spans="2:29">
      <c r="B35286" s="136"/>
      <c r="E35286" s="136"/>
      <c r="H35286" s="136"/>
      <c r="K35286" s="136"/>
      <c r="O35286" s="136"/>
      <c r="T35286" s="136"/>
      <c r="W35286" s="136"/>
      <c r="Z35286" s="136"/>
      <c r="AC35286" s="136"/>
    </row>
    <row r="35287" spans="2:29">
      <c r="B35287" s="136"/>
      <c r="E35287" s="136"/>
      <c r="H35287" s="136"/>
      <c r="K35287" s="136"/>
      <c r="O35287" s="136"/>
      <c r="T35287" s="136"/>
      <c r="W35287" s="136"/>
      <c r="Z35287" s="136"/>
      <c r="AC35287" s="136"/>
    </row>
    <row r="35288" spans="2:29">
      <c r="B35288" s="136"/>
      <c r="E35288" s="136"/>
      <c r="H35288" s="136"/>
      <c r="K35288" s="136"/>
      <c r="O35288" s="136"/>
      <c r="T35288" s="136"/>
      <c r="W35288" s="136"/>
      <c r="Z35288" s="136"/>
      <c r="AC35288" s="136"/>
    </row>
    <row r="35289" spans="2:29">
      <c r="B35289" s="136"/>
      <c r="E35289" s="136"/>
      <c r="H35289" s="136"/>
      <c r="K35289" s="136"/>
      <c r="O35289" s="136"/>
      <c r="T35289" s="136"/>
      <c r="W35289" s="136"/>
      <c r="Z35289" s="136"/>
      <c r="AC35289" s="136"/>
    </row>
    <row r="35290" spans="2:29">
      <c r="B35290" s="136"/>
      <c r="E35290" s="136"/>
      <c r="H35290" s="136"/>
      <c r="K35290" s="136"/>
      <c r="O35290" s="136"/>
      <c r="T35290" s="136"/>
      <c r="W35290" s="136"/>
      <c r="Z35290" s="136"/>
      <c r="AC35290" s="136"/>
    </row>
    <row r="35291" spans="2:29">
      <c r="B35291" s="136"/>
      <c r="E35291" s="136"/>
      <c r="H35291" s="136"/>
      <c r="K35291" s="136"/>
      <c r="O35291" s="136"/>
      <c r="T35291" s="136"/>
      <c r="W35291" s="136"/>
      <c r="Z35291" s="136"/>
      <c r="AC35291" s="136"/>
    </row>
    <row r="35292" spans="2:29">
      <c r="B35292" s="136"/>
      <c r="E35292" s="136"/>
      <c r="H35292" s="136"/>
      <c r="K35292" s="136"/>
      <c r="O35292" s="136"/>
      <c r="T35292" s="136"/>
      <c r="W35292" s="136"/>
      <c r="Z35292" s="136"/>
      <c r="AC35292" s="136"/>
    </row>
    <row r="35293" spans="2:29">
      <c r="B35293" s="136"/>
      <c r="E35293" s="136"/>
      <c r="H35293" s="136"/>
      <c r="K35293" s="136"/>
      <c r="O35293" s="136"/>
      <c r="T35293" s="136"/>
      <c r="W35293" s="136"/>
      <c r="Z35293" s="136"/>
      <c r="AC35293" s="136"/>
    </row>
    <row r="35294" spans="2:29">
      <c r="B35294" s="136"/>
      <c r="E35294" s="136"/>
      <c r="H35294" s="136"/>
      <c r="K35294" s="136"/>
      <c r="O35294" s="136"/>
      <c r="T35294" s="136"/>
      <c r="W35294" s="136"/>
      <c r="Z35294" s="136"/>
      <c r="AC35294" s="136"/>
    </row>
    <row r="35295" spans="2:29">
      <c r="B35295" s="136"/>
      <c r="E35295" s="136"/>
      <c r="H35295" s="136"/>
      <c r="K35295" s="136"/>
      <c r="O35295" s="136"/>
      <c r="T35295" s="136"/>
      <c r="W35295" s="136"/>
      <c r="Z35295" s="136"/>
      <c r="AC35295" s="136"/>
    </row>
    <row r="35296" spans="2:29">
      <c r="B35296" s="136"/>
      <c r="E35296" s="136"/>
      <c r="H35296" s="136"/>
      <c r="K35296" s="136"/>
      <c r="O35296" s="136"/>
      <c r="T35296" s="136"/>
      <c r="W35296" s="136"/>
      <c r="Z35296" s="136"/>
      <c r="AC35296" s="136"/>
    </row>
    <row r="35297" spans="2:29">
      <c r="B35297" s="136"/>
      <c r="E35297" s="136"/>
      <c r="H35297" s="136"/>
      <c r="K35297" s="136"/>
      <c r="O35297" s="136"/>
      <c r="T35297" s="136"/>
      <c r="W35297" s="136"/>
      <c r="Z35297" s="136"/>
      <c r="AC35297" s="136"/>
    </row>
    <row r="35298" spans="2:29">
      <c r="B35298" s="136"/>
      <c r="E35298" s="136"/>
      <c r="H35298" s="136"/>
      <c r="K35298" s="136"/>
      <c r="O35298" s="136"/>
      <c r="T35298" s="136"/>
      <c r="W35298" s="136"/>
      <c r="Z35298" s="136"/>
      <c r="AC35298" s="136"/>
    </row>
    <row r="35299" spans="2:29">
      <c r="B35299" s="136"/>
      <c r="E35299" s="136"/>
      <c r="H35299" s="136"/>
      <c r="K35299" s="136"/>
      <c r="O35299" s="136"/>
      <c r="T35299" s="136"/>
      <c r="W35299" s="136"/>
      <c r="Z35299" s="136"/>
      <c r="AC35299" s="136"/>
    </row>
    <row r="35300" spans="2:29">
      <c r="B35300" s="136"/>
      <c r="E35300" s="136"/>
      <c r="H35300" s="136"/>
      <c r="K35300" s="136"/>
      <c r="O35300" s="136"/>
      <c r="T35300" s="136"/>
      <c r="W35300" s="136"/>
      <c r="Z35300" s="136"/>
      <c r="AC35300" s="136"/>
    </row>
    <row r="35301" spans="2:29">
      <c r="B35301" s="136"/>
      <c r="E35301" s="136"/>
      <c r="H35301" s="136"/>
      <c r="K35301" s="136"/>
      <c r="O35301" s="136"/>
      <c r="T35301" s="136"/>
      <c r="W35301" s="136"/>
      <c r="Z35301" s="136"/>
      <c r="AC35301" s="136"/>
    </row>
    <row r="35302" spans="2:29">
      <c r="B35302" s="136"/>
      <c r="E35302" s="136"/>
      <c r="H35302" s="136"/>
      <c r="K35302" s="136"/>
      <c r="O35302" s="136"/>
      <c r="T35302" s="136"/>
      <c r="W35302" s="136"/>
      <c r="Z35302" s="136"/>
      <c r="AC35302" s="136"/>
    </row>
    <row r="35303" spans="2:29">
      <c r="B35303" s="136"/>
      <c r="E35303" s="136"/>
      <c r="H35303" s="136"/>
      <c r="K35303" s="136"/>
      <c r="O35303" s="136"/>
      <c r="T35303" s="136"/>
      <c r="W35303" s="136"/>
      <c r="Z35303" s="136"/>
      <c r="AC35303" s="136"/>
    </row>
    <row r="35304" spans="2:29">
      <c r="B35304" s="136"/>
      <c r="E35304" s="136"/>
      <c r="H35304" s="136"/>
      <c r="K35304" s="136"/>
      <c r="O35304" s="136"/>
      <c r="T35304" s="136"/>
      <c r="W35304" s="136"/>
      <c r="Z35304" s="136"/>
      <c r="AC35304" s="136"/>
    </row>
    <row r="35305" spans="2:29">
      <c r="B35305" s="136"/>
      <c r="E35305" s="136"/>
      <c r="H35305" s="136"/>
      <c r="K35305" s="136"/>
      <c r="O35305" s="136"/>
      <c r="T35305" s="136"/>
      <c r="W35305" s="136"/>
      <c r="Z35305" s="136"/>
      <c r="AC35305" s="136"/>
    </row>
    <row r="35306" spans="2:29">
      <c r="B35306" s="136"/>
      <c r="E35306" s="136"/>
      <c r="H35306" s="136"/>
      <c r="K35306" s="136"/>
      <c r="O35306" s="136"/>
      <c r="T35306" s="136"/>
      <c r="W35306" s="136"/>
      <c r="Z35306" s="136"/>
      <c r="AC35306" s="136"/>
    </row>
    <row r="35307" spans="2:29">
      <c r="B35307" s="136"/>
      <c r="E35307" s="136"/>
      <c r="H35307" s="136"/>
      <c r="K35307" s="136"/>
      <c r="O35307" s="136"/>
      <c r="T35307" s="136"/>
      <c r="W35307" s="136"/>
      <c r="Z35307" s="136"/>
      <c r="AC35307" s="136"/>
    </row>
    <row r="35308" spans="2:29">
      <c r="B35308" s="136"/>
      <c r="E35308" s="136"/>
      <c r="H35308" s="136"/>
      <c r="K35308" s="136"/>
      <c r="O35308" s="136"/>
      <c r="T35308" s="136"/>
      <c r="W35308" s="136"/>
      <c r="Z35308" s="136"/>
      <c r="AC35308" s="136"/>
    </row>
    <row r="35309" spans="2:29">
      <c r="B35309" s="136"/>
      <c r="E35309" s="136"/>
      <c r="H35309" s="136"/>
      <c r="K35309" s="136"/>
      <c r="O35309" s="136"/>
      <c r="T35309" s="136"/>
      <c r="W35309" s="136"/>
      <c r="Z35309" s="136"/>
      <c r="AC35309" s="136"/>
    </row>
    <row r="35310" spans="2:29">
      <c r="B35310" s="136"/>
      <c r="E35310" s="136"/>
      <c r="H35310" s="136"/>
      <c r="K35310" s="136"/>
      <c r="O35310" s="136"/>
      <c r="T35310" s="136"/>
      <c r="W35310" s="136"/>
      <c r="Z35310" s="136"/>
      <c r="AC35310" s="136"/>
    </row>
    <row r="35311" spans="2:29">
      <c r="B35311" s="136"/>
      <c r="E35311" s="136"/>
      <c r="H35311" s="136"/>
      <c r="K35311" s="136"/>
      <c r="O35311" s="136"/>
      <c r="T35311" s="136"/>
      <c r="W35311" s="136"/>
      <c r="Z35311" s="136"/>
      <c r="AC35311" s="136"/>
    </row>
    <row r="35312" spans="2:29">
      <c r="B35312" s="136"/>
      <c r="E35312" s="136"/>
      <c r="H35312" s="136"/>
      <c r="K35312" s="136"/>
      <c r="O35312" s="136"/>
      <c r="T35312" s="136"/>
      <c r="W35312" s="136"/>
      <c r="Z35312" s="136"/>
      <c r="AC35312" s="136"/>
    </row>
    <row r="35313" spans="2:29">
      <c r="B35313" s="136"/>
      <c r="E35313" s="136"/>
      <c r="H35313" s="136"/>
      <c r="K35313" s="136"/>
      <c r="O35313" s="136"/>
      <c r="T35313" s="136"/>
      <c r="W35313" s="136"/>
      <c r="Z35313" s="136"/>
      <c r="AC35313" s="136"/>
    </row>
    <row r="35314" spans="2:29">
      <c r="B35314" s="136"/>
      <c r="E35314" s="136"/>
      <c r="H35314" s="136"/>
      <c r="K35314" s="136"/>
      <c r="O35314" s="136"/>
      <c r="T35314" s="136"/>
      <c r="W35314" s="136"/>
      <c r="Z35314" s="136"/>
      <c r="AC35314" s="136"/>
    </row>
    <row r="35315" spans="2:29">
      <c r="B35315" s="136"/>
      <c r="E35315" s="136"/>
      <c r="H35315" s="136"/>
      <c r="K35315" s="136"/>
      <c r="O35315" s="136"/>
      <c r="T35315" s="136"/>
      <c r="W35315" s="136"/>
      <c r="Z35315" s="136"/>
      <c r="AC35315" s="136"/>
    </row>
    <row r="35316" spans="2:29">
      <c r="B35316" s="136"/>
      <c r="E35316" s="136"/>
      <c r="H35316" s="136"/>
      <c r="K35316" s="136"/>
      <c r="O35316" s="136"/>
      <c r="T35316" s="136"/>
      <c r="W35316" s="136"/>
      <c r="Z35316" s="136"/>
      <c r="AC35316" s="136"/>
    </row>
    <row r="35317" spans="2:29">
      <c r="B35317" s="136"/>
      <c r="E35317" s="136"/>
      <c r="H35317" s="136"/>
      <c r="K35317" s="136"/>
      <c r="O35317" s="136"/>
      <c r="T35317" s="136"/>
      <c r="W35317" s="136"/>
      <c r="Z35317" s="136"/>
      <c r="AC35317" s="136"/>
    </row>
    <row r="35318" spans="2:29">
      <c r="B35318" s="136"/>
      <c r="E35318" s="136"/>
      <c r="H35318" s="136"/>
      <c r="K35318" s="136"/>
      <c r="O35318" s="136"/>
      <c r="T35318" s="136"/>
      <c r="W35318" s="136"/>
      <c r="Z35318" s="136"/>
      <c r="AC35318" s="136"/>
    </row>
    <row r="35319" spans="2:29">
      <c r="B35319" s="136"/>
      <c r="E35319" s="136"/>
      <c r="H35319" s="136"/>
      <c r="K35319" s="136"/>
      <c r="O35319" s="136"/>
      <c r="T35319" s="136"/>
      <c r="W35319" s="136"/>
      <c r="Z35319" s="136"/>
      <c r="AC35319" s="136"/>
    </row>
    <row r="35320" spans="2:29">
      <c r="B35320" s="136"/>
      <c r="E35320" s="136"/>
      <c r="H35320" s="136"/>
      <c r="K35320" s="136"/>
      <c r="O35320" s="136"/>
      <c r="T35320" s="136"/>
      <c r="W35320" s="136"/>
      <c r="Z35320" s="136"/>
      <c r="AC35320" s="136"/>
    </row>
    <row r="35321" spans="2:29">
      <c r="B35321" s="136"/>
      <c r="E35321" s="136"/>
      <c r="H35321" s="136"/>
      <c r="K35321" s="136"/>
      <c r="O35321" s="136"/>
      <c r="T35321" s="136"/>
      <c r="W35321" s="136"/>
      <c r="Z35321" s="136"/>
      <c r="AC35321" s="136"/>
    </row>
    <row r="35322" spans="2:29">
      <c r="B35322" s="136"/>
      <c r="E35322" s="136"/>
      <c r="H35322" s="136"/>
      <c r="K35322" s="136"/>
      <c r="O35322" s="136"/>
      <c r="T35322" s="136"/>
      <c r="W35322" s="136"/>
      <c r="Z35322" s="136"/>
      <c r="AC35322" s="136"/>
    </row>
    <row r="35323" spans="2:29">
      <c r="B35323" s="136"/>
      <c r="E35323" s="136"/>
      <c r="H35323" s="136"/>
      <c r="K35323" s="136"/>
      <c r="O35323" s="136"/>
      <c r="T35323" s="136"/>
      <c r="W35323" s="136"/>
      <c r="Z35323" s="136"/>
      <c r="AC35323" s="136"/>
    </row>
    <row r="35324" spans="2:29">
      <c r="B35324" s="136"/>
      <c r="E35324" s="136"/>
      <c r="H35324" s="136"/>
      <c r="K35324" s="136"/>
      <c r="O35324" s="136"/>
      <c r="T35324" s="136"/>
      <c r="W35324" s="136"/>
      <c r="Z35324" s="136"/>
      <c r="AC35324" s="136"/>
    </row>
    <row r="35325" spans="2:29">
      <c r="B35325" s="136"/>
      <c r="E35325" s="136"/>
      <c r="H35325" s="136"/>
      <c r="K35325" s="136"/>
      <c r="O35325" s="136"/>
      <c r="T35325" s="136"/>
      <c r="W35325" s="136"/>
      <c r="Z35325" s="136"/>
      <c r="AC35325" s="136"/>
    </row>
    <row r="35326" spans="2:29">
      <c r="B35326" s="136"/>
      <c r="E35326" s="136"/>
      <c r="H35326" s="136"/>
      <c r="K35326" s="136"/>
      <c r="O35326" s="136"/>
      <c r="T35326" s="136"/>
      <c r="W35326" s="136"/>
      <c r="Z35326" s="136"/>
      <c r="AC35326" s="136"/>
    </row>
    <row r="35327" spans="2:29">
      <c r="B35327" s="136"/>
      <c r="E35327" s="136"/>
      <c r="H35327" s="136"/>
      <c r="K35327" s="136"/>
      <c r="O35327" s="136"/>
      <c r="T35327" s="136"/>
      <c r="W35327" s="136"/>
      <c r="Z35327" s="136"/>
      <c r="AC35327" s="136"/>
    </row>
    <row r="35328" spans="2:29">
      <c r="B35328" s="136"/>
      <c r="E35328" s="136"/>
      <c r="H35328" s="136"/>
      <c r="K35328" s="136"/>
      <c r="O35328" s="136"/>
      <c r="T35328" s="136"/>
      <c r="W35328" s="136"/>
      <c r="Z35328" s="136"/>
      <c r="AC35328" s="136"/>
    </row>
    <row r="35329" spans="2:29">
      <c r="B35329" s="136"/>
      <c r="E35329" s="136"/>
      <c r="H35329" s="136"/>
      <c r="K35329" s="136"/>
      <c r="O35329" s="136"/>
      <c r="T35329" s="136"/>
      <c r="W35329" s="136"/>
      <c r="Z35329" s="136"/>
      <c r="AC35329" s="136"/>
    </row>
    <row r="35330" spans="2:29">
      <c r="B35330" s="136"/>
      <c r="E35330" s="136"/>
      <c r="H35330" s="136"/>
      <c r="K35330" s="136"/>
      <c r="O35330" s="136"/>
      <c r="T35330" s="136"/>
      <c r="W35330" s="136"/>
      <c r="Z35330" s="136"/>
      <c r="AC35330" s="136"/>
    </row>
    <row r="35331" spans="2:29">
      <c r="B35331" s="136"/>
      <c r="E35331" s="136"/>
      <c r="H35331" s="136"/>
      <c r="K35331" s="136"/>
      <c r="O35331" s="136"/>
      <c r="T35331" s="136"/>
      <c r="W35331" s="136"/>
      <c r="Z35331" s="136"/>
      <c r="AC35331" s="136"/>
    </row>
    <row r="35332" spans="2:29">
      <c r="B35332" s="136"/>
      <c r="E35332" s="136"/>
      <c r="H35332" s="136"/>
      <c r="K35332" s="136"/>
      <c r="O35332" s="136"/>
      <c r="T35332" s="136"/>
      <c r="W35332" s="136"/>
      <c r="Z35332" s="136"/>
      <c r="AC35332" s="136"/>
    </row>
    <row r="35333" spans="2:29">
      <c r="B35333" s="136"/>
      <c r="E35333" s="136"/>
      <c r="H35333" s="136"/>
      <c r="K35333" s="136"/>
      <c r="O35333" s="136"/>
      <c r="T35333" s="136"/>
      <c r="W35333" s="136"/>
      <c r="Z35333" s="136"/>
      <c r="AC35333" s="136"/>
    </row>
    <row r="35334" spans="2:29">
      <c r="B35334" s="136"/>
      <c r="E35334" s="136"/>
      <c r="H35334" s="136"/>
      <c r="K35334" s="136"/>
      <c r="O35334" s="136"/>
      <c r="T35334" s="136"/>
      <c r="W35334" s="136"/>
      <c r="Z35334" s="136"/>
      <c r="AC35334" s="136"/>
    </row>
    <row r="35335" spans="2:29">
      <c r="B35335" s="136"/>
      <c r="E35335" s="136"/>
      <c r="H35335" s="136"/>
      <c r="K35335" s="136"/>
      <c r="O35335" s="136"/>
      <c r="T35335" s="136"/>
      <c r="W35335" s="136"/>
      <c r="Z35335" s="136"/>
      <c r="AC35335" s="136"/>
    </row>
    <row r="35336" spans="2:29">
      <c r="B35336" s="136"/>
      <c r="E35336" s="136"/>
      <c r="H35336" s="136"/>
      <c r="K35336" s="136"/>
      <c r="O35336" s="136"/>
      <c r="T35336" s="136"/>
      <c r="W35336" s="136"/>
      <c r="Z35336" s="136"/>
      <c r="AC35336" s="136"/>
    </row>
    <row r="35337" spans="2:29">
      <c r="B35337" s="136"/>
      <c r="E35337" s="136"/>
      <c r="H35337" s="136"/>
      <c r="K35337" s="136"/>
      <c r="O35337" s="136"/>
      <c r="T35337" s="136"/>
      <c r="W35337" s="136"/>
      <c r="Z35337" s="136"/>
      <c r="AC35337" s="136"/>
    </row>
    <row r="35338" spans="2:29">
      <c r="B35338" s="136"/>
      <c r="E35338" s="136"/>
      <c r="H35338" s="136"/>
      <c r="K35338" s="136"/>
      <c r="O35338" s="136"/>
      <c r="T35338" s="136"/>
      <c r="W35338" s="136"/>
      <c r="Z35338" s="136"/>
      <c r="AC35338" s="136"/>
    </row>
    <row r="35339" spans="2:29">
      <c r="B35339" s="136"/>
      <c r="E35339" s="136"/>
      <c r="H35339" s="136"/>
      <c r="K35339" s="136"/>
      <c r="O35339" s="136"/>
      <c r="T35339" s="136"/>
      <c r="W35339" s="136"/>
      <c r="Z35339" s="136"/>
      <c r="AC35339" s="136"/>
    </row>
    <row r="35340" spans="2:29">
      <c r="B35340" s="136"/>
      <c r="E35340" s="136"/>
      <c r="H35340" s="136"/>
      <c r="K35340" s="136"/>
      <c r="O35340" s="136"/>
      <c r="T35340" s="136"/>
      <c r="W35340" s="136"/>
      <c r="Z35340" s="136"/>
      <c r="AC35340" s="136"/>
    </row>
    <row r="35341" spans="2:29">
      <c r="B35341" s="136"/>
      <c r="E35341" s="136"/>
      <c r="H35341" s="136"/>
      <c r="K35341" s="136"/>
      <c r="O35341" s="136"/>
      <c r="T35341" s="136"/>
      <c r="W35341" s="136"/>
      <c r="Z35341" s="136"/>
      <c r="AC35341" s="136"/>
    </row>
    <row r="35342" spans="2:29">
      <c r="B35342" s="136"/>
      <c r="E35342" s="136"/>
      <c r="H35342" s="136"/>
      <c r="K35342" s="136"/>
      <c r="O35342" s="136"/>
      <c r="T35342" s="136"/>
      <c r="W35342" s="136"/>
      <c r="Z35342" s="136"/>
      <c r="AC35342" s="136"/>
    </row>
    <row r="35343" spans="2:29">
      <c r="B35343" s="136"/>
      <c r="E35343" s="136"/>
      <c r="H35343" s="136"/>
      <c r="K35343" s="136"/>
      <c r="O35343" s="136"/>
      <c r="T35343" s="136"/>
      <c r="W35343" s="136"/>
      <c r="Z35343" s="136"/>
      <c r="AC35343" s="136"/>
    </row>
    <row r="35344" spans="2:29">
      <c r="B35344" s="136"/>
      <c r="E35344" s="136"/>
      <c r="H35344" s="136"/>
      <c r="K35344" s="136"/>
      <c r="O35344" s="136"/>
      <c r="T35344" s="136"/>
      <c r="W35344" s="136"/>
      <c r="Z35344" s="136"/>
      <c r="AC35344" s="136"/>
    </row>
    <row r="35345" spans="2:29">
      <c r="B35345" s="136"/>
      <c r="E35345" s="136"/>
      <c r="H35345" s="136"/>
      <c r="K35345" s="136"/>
      <c r="O35345" s="136"/>
      <c r="T35345" s="136"/>
      <c r="W35345" s="136"/>
      <c r="Z35345" s="136"/>
      <c r="AC35345" s="136"/>
    </row>
    <row r="35346" spans="2:29">
      <c r="B35346" s="136"/>
      <c r="E35346" s="136"/>
      <c r="H35346" s="136"/>
      <c r="K35346" s="136"/>
      <c r="O35346" s="136"/>
      <c r="T35346" s="136"/>
      <c r="W35346" s="136"/>
      <c r="Z35346" s="136"/>
      <c r="AC35346" s="136"/>
    </row>
    <row r="35347" spans="2:29">
      <c r="B35347" s="136"/>
      <c r="E35347" s="136"/>
      <c r="H35347" s="136"/>
      <c r="K35347" s="136"/>
      <c r="O35347" s="136"/>
      <c r="T35347" s="136"/>
      <c r="W35347" s="136"/>
      <c r="Z35347" s="136"/>
      <c r="AC35347" s="136"/>
    </row>
    <row r="35348" spans="2:29">
      <c r="B35348" s="136"/>
      <c r="E35348" s="136"/>
      <c r="H35348" s="136"/>
      <c r="K35348" s="136"/>
      <c r="O35348" s="136"/>
      <c r="T35348" s="136"/>
      <c r="W35348" s="136"/>
      <c r="Z35348" s="136"/>
      <c r="AC35348" s="136"/>
    </row>
    <row r="35349" spans="2:29">
      <c r="B35349" s="136"/>
      <c r="E35349" s="136"/>
      <c r="H35349" s="136"/>
      <c r="K35349" s="136"/>
      <c r="O35349" s="136"/>
      <c r="T35349" s="136"/>
      <c r="W35349" s="136"/>
      <c r="Z35349" s="136"/>
      <c r="AC35349" s="136"/>
    </row>
    <row r="35350" spans="2:29">
      <c r="B35350" s="136"/>
      <c r="E35350" s="136"/>
      <c r="H35350" s="136"/>
      <c r="K35350" s="136"/>
      <c r="O35350" s="136"/>
      <c r="T35350" s="136"/>
      <c r="W35350" s="136"/>
      <c r="Z35350" s="136"/>
      <c r="AC35350" s="136"/>
    </row>
    <row r="35351" spans="2:29">
      <c r="B35351" s="136"/>
      <c r="E35351" s="136"/>
      <c r="H35351" s="136"/>
      <c r="K35351" s="136"/>
      <c r="O35351" s="136"/>
      <c r="T35351" s="136"/>
      <c r="W35351" s="136"/>
      <c r="Z35351" s="136"/>
      <c r="AC35351" s="136"/>
    </row>
    <row r="35352" spans="2:29">
      <c r="B35352" s="136"/>
      <c r="E35352" s="136"/>
      <c r="H35352" s="136"/>
      <c r="K35352" s="136"/>
      <c r="O35352" s="136"/>
      <c r="T35352" s="136"/>
      <c r="W35352" s="136"/>
      <c r="Z35352" s="136"/>
      <c r="AC35352" s="136"/>
    </row>
    <row r="35353" spans="2:29">
      <c r="B35353" s="136"/>
      <c r="E35353" s="136"/>
      <c r="H35353" s="136"/>
      <c r="K35353" s="136"/>
      <c r="O35353" s="136"/>
      <c r="T35353" s="136"/>
      <c r="W35353" s="136"/>
      <c r="Z35353" s="136"/>
      <c r="AC35353" s="136"/>
    </row>
    <row r="35354" spans="2:29">
      <c r="B35354" s="136"/>
      <c r="E35354" s="136"/>
      <c r="H35354" s="136"/>
      <c r="K35354" s="136"/>
      <c r="O35354" s="136"/>
      <c r="T35354" s="136"/>
      <c r="W35354" s="136"/>
      <c r="Z35354" s="136"/>
      <c r="AC35354" s="136"/>
    </row>
    <row r="35355" spans="2:29">
      <c r="B35355" s="136"/>
      <c r="E35355" s="136"/>
      <c r="H35355" s="136"/>
      <c r="K35355" s="136"/>
      <c r="O35355" s="136"/>
      <c r="T35355" s="136"/>
      <c r="W35355" s="136"/>
      <c r="Z35355" s="136"/>
      <c r="AC35355" s="136"/>
    </row>
    <row r="35356" spans="2:29">
      <c r="B35356" s="136"/>
      <c r="E35356" s="136"/>
      <c r="H35356" s="136"/>
      <c r="K35356" s="136"/>
      <c r="O35356" s="136"/>
      <c r="T35356" s="136"/>
      <c r="W35356" s="136"/>
      <c r="Z35356" s="136"/>
      <c r="AC35356" s="136"/>
    </row>
    <row r="35357" spans="2:29">
      <c r="B35357" s="136"/>
      <c r="E35357" s="136"/>
      <c r="H35357" s="136"/>
      <c r="K35357" s="136"/>
      <c r="O35357" s="136"/>
      <c r="T35357" s="136"/>
      <c r="W35357" s="136"/>
      <c r="Z35357" s="136"/>
      <c r="AC35357" s="136"/>
    </row>
    <row r="35358" spans="2:29">
      <c r="B35358" s="136"/>
      <c r="E35358" s="136"/>
      <c r="H35358" s="136"/>
      <c r="K35358" s="136"/>
      <c r="O35358" s="136"/>
      <c r="T35358" s="136"/>
      <c r="W35358" s="136"/>
      <c r="Z35358" s="136"/>
      <c r="AC35358" s="136"/>
    </row>
    <row r="35359" spans="2:29">
      <c r="B35359" s="136"/>
      <c r="E35359" s="136"/>
      <c r="H35359" s="136"/>
      <c r="K35359" s="136"/>
      <c r="O35359" s="136"/>
      <c r="T35359" s="136"/>
      <c r="W35359" s="136"/>
      <c r="Z35359" s="136"/>
      <c r="AC35359" s="136"/>
    </row>
    <row r="35360" spans="2:29">
      <c r="B35360" s="136"/>
      <c r="E35360" s="136"/>
      <c r="H35360" s="136"/>
      <c r="K35360" s="136"/>
      <c r="O35360" s="136"/>
      <c r="T35360" s="136"/>
      <c r="W35360" s="136"/>
      <c r="Z35360" s="136"/>
      <c r="AC35360" s="136"/>
    </row>
    <row r="35361" spans="2:29">
      <c r="B35361" s="136"/>
      <c r="E35361" s="136"/>
      <c r="H35361" s="136"/>
      <c r="K35361" s="136"/>
      <c r="O35361" s="136"/>
      <c r="T35361" s="136"/>
      <c r="W35361" s="136"/>
      <c r="Z35361" s="136"/>
      <c r="AC35361" s="136"/>
    </row>
    <row r="35362" spans="2:29">
      <c r="B35362" s="136"/>
      <c r="E35362" s="136"/>
      <c r="H35362" s="136"/>
      <c r="K35362" s="136"/>
      <c r="O35362" s="136"/>
      <c r="T35362" s="136"/>
      <c r="W35362" s="136"/>
      <c r="Z35362" s="136"/>
      <c r="AC35362" s="136"/>
    </row>
    <row r="35363" spans="2:29">
      <c r="B35363" s="136"/>
      <c r="E35363" s="136"/>
      <c r="H35363" s="136"/>
      <c r="K35363" s="136"/>
      <c r="O35363" s="136"/>
      <c r="T35363" s="136"/>
      <c r="W35363" s="136"/>
      <c r="Z35363" s="136"/>
      <c r="AC35363" s="136"/>
    </row>
    <row r="35364" spans="2:29">
      <c r="B35364" s="136"/>
      <c r="E35364" s="136"/>
      <c r="H35364" s="136"/>
      <c r="K35364" s="136"/>
      <c r="O35364" s="136"/>
      <c r="T35364" s="136"/>
      <c r="W35364" s="136"/>
      <c r="Z35364" s="136"/>
      <c r="AC35364" s="136"/>
    </row>
    <row r="35365" spans="2:29">
      <c r="B35365" s="136"/>
      <c r="E35365" s="136"/>
      <c r="H35365" s="136"/>
      <c r="K35365" s="136"/>
      <c r="O35365" s="136"/>
      <c r="T35365" s="136"/>
      <c r="W35365" s="136"/>
      <c r="Z35365" s="136"/>
      <c r="AC35365" s="136"/>
    </row>
    <row r="35366" spans="2:29">
      <c r="B35366" s="136"/>
      <c r="E35366" s="136"/>
      <c r="H35366" s="136"/>
      <c r="K35366" s="136"/>
      <c r="O35366" s="136"/>
      <c r="T35366" s="136"/>
      <c r="W35366" s="136"/>
      <c r="Z35366" s="136"/>
      <c r="AC35366" s="136"/>
    </row>
    <row r="35367" spans="2:29">
      <c r="B35367" s="136"/>
      <c r="E35367" s="136"/>
      <c r="H35367" s="136"/>
      <c r="K35367" s="136"/>
      <c r="O35367" s="136"/>
      <c r="T35367" s="136"/>
      <c r="W35367" s="136"/>
      <c r="Z35367" s="136"/>
      <c r="AC35367" s="136"/>
    </row>
    <row r="35368" spans="2:29">
      <c r="B35368" s="136"/>
      <c r="E35368" s="136"/>
      <c r="H35368" s="136"/>
      <c r="K35368" s="136"/>
      <c r="O35368" s="136"/>
      <c r="T35368" s="136"/>
      <c r="W35368" s="136"/>
      <c r="Z35368" s="136"/>
      <c r="AC35368" s="136"/>
    </row>
    <row r="35369" spans="2:29">
      <c r="B35369" s="136"/>
      <c r="E35369" s="136"/>
      <c r="H35369" s="136"/>
      <c r="K35369" s="136"/>
      <c r="O35369" s="136"/>
      <c r="T35369" s="136"/>
      <c r="W35369" s="136"/>
      <c r="Z35369" s="136"/>
      <c r="AC35369" s="136"/>
    </row>
    <row r="35370" spans="2:29">
      <c r="B35370" s="136"/>
      <c r="E35370" s="136"/>
      <c r="H35370" s="136"/>
      <c r="K35370" s="136"/>
      <c r="O35370" s="136"/>
      <c r="T35370" s="136"/>
      <c r="W35370" s="136"/>
      <c r="Z35370" s="136"/>
      <c r="AC35370" s="136"/>
    </row>
    <row r="35371" spans="2:29">
      <c r="B35371" s="136"/>
      <c r="E35371" s="136"/>
      <c r="H35371" s="136"/>
      <c r="K35371" s="136"/>
      <c r="O35371" s="136"/>
      <c r="T35371" s="136"/>
      <c r="W35371" s="136"/>
      <c r="Z35371" s="136"/>
      <c r="AC35371" s="136"/>
    </row>
    <row r="35372" spans="2:29">
      <c r="B35372" s="136"/>
      <c r="E35372" s="136"/>
      <c r="H35372" s="136"/>
      <c r="K35372" s="136"/>
      <c r="O35372" s="136"/>
      <c r="T35372" s="136"/>
      <c r="W35372" s="136"/>
      <c r="Z35372" s="136"/>
      <c r="AC35372" s="136"/>
    </row>
    <row r="35373" spans="2:29">
      <c r="B35373" s="136"/>
      <c r="E35373" s="136"/>
      <c r="H35373" s="136"/>
      <c r="K35373" s="136"/>
      <c r="O35373" s="136"/>
      <c r="T35373" s="136"/>
      <c r="W35373" s="136"/>
      <c r="Z35373" s="136"/>
      <c r="AC35373" s="136"/>
    </row>
    <row r="35374" spans="2:29">
      <c r="B35374" s="136"/>
      <c r="E35374" s="136"/>
      <c r="H35374" s="136"/>
      <c r="K35374" s="136"/>
      <c r="O35374" s="136"/>
      <c r="T35374" s="136"/>
      <c r="W35374" s="136"/>
      <c r="Z35374" s="136"/>
      <c r="AC35374" s="136"/>
    </row>
    <row r="35375" spans="2:29">
      <c r="B35375" s="136"/>
      <c r="E35375" s="136"/>
      <c r="H35375" s="136"/>
      <c r="K35375" s="136"/>
      <c r="O35375" s="136"/>
      <c r="T35375" s="136"/>
      <c r="W35375" s="136"/>
      <c r="Z35375" s="136"/>
      <c r="AC35375" s="136"/>
    </row>
    <row r="35376" spans="2:29">
      <c r="B35376" s="136"/>
      <c r="E35376" s="136"/>
      <c r="H35376" s="136"/>
      <c r="K35376" s="136"/>
      <c r="O35376" s="136"/>
      <c r="T35376" s="136"/>
      <c r="W35376" s="136"/>
      <c r="Z35376" s="136"/>
      <c r="AC35376" s="136"/>
    </row>
    <row r="35377" spans="2:29">
      <c r="B35377" s="136"/>
      <c r="E35377" s="136"/>
      <c r="H35377" s="136"/>
      <c r="K35377" s="136"/>
      <c r="O35377" s="136"/>
      <c r="T35377" s="136"/>
      <c r="W35377" s="136"/>
      <c r="Z35377" s="136"/>
      <c r="AC35377" s="136"/>
    </row>
    <row r="35378" spans="2:29">
      <c r="B35378" s="136"/>
      <c r="E35378" s="136"/>
      <c r="H35378" s="136"/>
      <c r="K35378" s="136"/>
      <c r="O35378" s="136"/>
      <c r="T35378" s="136"/>
      <c r="W35378" s="136"/>
      <c r="Z35378" s="136"/>
      <c r="AC35378" s="136"/>
    </row>
    <row r="35379" spans="2:29">
      <c r="B35379" s="136"/>
      <c r="E35379" s="136"/>
      <c r="H35379" s="136"/>
      <c r="K35379" s="136"/>
      <c r="O35379" s="136"/>
      <c r="T35379" s="136"/>
      <c r="W35379" s="136"/>
      <c r="Z35379" s="136"/>
      <c r="AC35379" s="136"/>
    </row>
    <row r="35380" spans="2:29">
      <c r="B35380" s="136"/>
      <c r="E35380" s="136"/>
      <c r="H35380" s="136"/>
      <c r="K35380" s="136"/>
      <c r="O35380" s="136"/>
      <c r="T35380" s="136"/>
      <c r="W35380" s="136"/>
      <c r="Z35380" s="136"/>
      <c r="AC35380" s="136"/>
    </row>
    <row r="35381" spans="2:29">
      <c r="B35381" s="136"/>
      <c r="E35381" s="136"/>
      <c r="H35381" s="136"/>
      <c r="K35381" s="136"/>
      <c r="O35381" s="136"/>
      <c r="T35381" s="136"/>
      <c r="W35381" s="136"/>
      <c r="Z35381" s="136"/>
      <c r="AC35381" s="136"/>
    </row>
    <row r="35382" spans="2:29">
      <c r="B35382" s="136"/>
      <c r="E35382" s="136"/>
      <c r="H35382" s="136"/>
      <c r="K35382" s="136"/>
      <c r="O35382" s="136"/>
      <c r="T35382" s="136"/>
      <c r="W35382" s="136"/>
      <c r="Z35382" s="136"/>
      <c r="AC35382" s="136"/>
    </row>
    <row r="35383" spans="2:29">
      <c r="B35383" s="136"/>
      <c r="E35383" s="136"/>
      <c r="H35383" s="136"/>
      <c r="K35383" s="136"/>
      <c r="O35383" s="136"/>
      <c r="T35383" s="136"/>
      <c r="W35383" s="136"/>
      <c r="Z35383" s="136"/>
      <c r="AC35383" s="136"/>
    </row>
    <row r="35384" spans="2:29">
      <c r="B35384" s="136"/>
      <c r="E35384" s="136"/>
      <c r="H35384" s="136"/>
      <c r="K35384" s="136"/>
      <c r="O35384" s="136"/>
      <c r="T35384" s="136"/>
      <c r="W35384" s="136"/>
      <c r="Z35384" s="136"/>
      <c r="AC35384" s="136"/>
    </row>
    <row r="35385" spans="2:29">
      <c r="B35385" s="136"/>
      <c r="E35385" s="136"/>
      <c r="H35385" s="136"/>
      <c r="K35385" s="136"/>
      <c r="O35385" s="136"/>
      <c r="T35385" s="136"/>
      <c r="W35385" s="136"/>
      <c r="Z35385" s="136"/>
      <c r="AC35385" s="136"/>
    </row>
    <row r="35386" spans="2:29">
      <c r="B35386" s="136"/>
      <c r="E35386" s="136"/>
      <c r="H35386" s="136"/>
      <c r="K35386" s="136"/>
      <c r="O35386" s="136"/>
      <c r="T35386" s="136"/>
      <c r="W35386" s="136"/>
      <c r="Z35386" s="136"/>
      <c r="AC35386" s="136"/>
    </row>
    <row r="35387" spans="2:29">
      <c r="B35387" s="136"/>
      <c r="E35387" s="136"/>
      <c r="H35387" s="136"/>
      <c r="K35387" s="136"/>
      <c r="O35387" s="136"/>
      <c r="T35387" s="136"/>
      <c r="W35387" s="136"/>
      <c r="Z35387" s="136"/>
      <c r="AC35387" s="136"/>
    </row>
    <row r="35388" spans="2:29">
      <c r="B35388" s="136"/>
      <c r="E35388" s="136"/>
      <c r="H35388" s="136"/>
      <c r="K35388" s="136"/>
      <c r="O35388" s="136"/>
      <c r="T35388" s="136"/>
      <c r="W35388" s="136"/>
      <c r="Z35388" s="136"/>
      <c r="AC35388" s="136"/>
    </row>
    <row r="35389" spans="2:29">
      <c r="B35389" s="136"/>
      <c r="E35389" s="136"/>
      <c r="H35389" s="136"/>
      <c r="K35389" s="136"/>
      <c r="O35389" s="136"/>
      <c r="T35389" s="136"/>
      <c r="W35389" s="136"/>
      <c r="Z35389" s="136"/>
      <c r="AC35389" s="136"/>
    </row>
    <row r="35390" spans="2:29">
      <c r="B35390" s="136"/>
      <c r="E35390" s="136"/>
      <c r="H35390" s="136"/>
      <c r="K35390" s="136"/>
      <c r="O35390" s="136"/>
      <c r="T35390" s="136"/>
      <c r="W35390" s="136"/>
      <c r="Z35390" s="136"/>
      <c r="AC35390" s="136"/>
    </row>
    <row r="35391" spans="2:29">
      <c r="B35391" s="136"/>
      <c r="E35391" s="136"/>
      <c r="H35391" s="136"/>
      <c r="K35391" s="136"/>
      <c r="O35391" s="136"/>
      <c r="T35391" s="136"/>
      <c r="W35391" s="136"/>
      <c r="Z35391" s="136"/>
      <c r="AC35391" s="136"/>
    </row>
    <row r="35392" spans="2:29">
      <c r="B35392" s="136"/>
      <c r="E35392" s="136"/>
      <c r="H35392" s="136"/>
      <c r="K35392" s="136"/>
      <c r="O35392" s="136"/>
      <c r="T35392" s="136"/>
      <c r="W35392" s="136"/>
      <c r="Z35392" s="136"/>
      <c r="AC35392" s="136"/>
    </row>
    <row r="35393" spans="2:29">
      <c r="B35393" s="136"/>
      <c r="E35393" s="136"/>
      <c r="H35393" s="136"/>
      <c r="K35393" s="136"/>
      <c r="O35393" s="136"/>
      <c r="T35393" s="136"/>
      <c r="W35393" s="136"/>
      <c r="Z35393" s="136"/>
      <c r="AC35393" s="136"/>
    </row>
    <row r="35394" spans="2:29">
      <c r="B35394" s="136"/>
      <c r="E35394" s="136"/>
      <c r="H35394" s="136"/>
      <c r="K35394" s="136"/>
      <c r="O35394" s="136"/>
      <c r="T35394" s="136"/>
      <c r="W35394" s="136"/>
      <c r="Z35394" s="136"/>
      <c r="AC35394" s="136"/>
    </row>
    <row r="35395" spans="2:29">
      <c r="B35395" s="136"/>
      <c r="E35395" s="136"/>
      <c r="H35395" s="136"/>
      <c r="K35395" s="136"/>
      <c r="O35395" s="136"/>
      <c r="T35395" s="136"/>
      <c r="W35395" s="136"/>
      <c r="Z35395" s="136"/>
      <c r="AC35395" s="136"/>
    </row>
    <row r="35396" spans="2:29">
      <c r="B35396" s="136"/>
      <c r="E35396" s="136"/>
      <c r="H35396" s="136"/>
      <c r="K35396" s="136"/>
      <c r="O35396" s="136"/>
      <c r="T35396" s="136"/>
      <c r="W35396" s="136"/>
      <c r="Z35396" s="136"/>
      <c r="AC35396" s="136"/>
    </row>
    <row r="35397" spans="2:29">
      <c r="B35397" s="136"/>
      <c r="E35397" s="136"/>
      <c r="H35397" s="136"/>
      <c r="K35397" s="136"/>
      <c r="O35397" s="136"/>
      <c r="T35397" s="136"/>
      <c r="W35397" s="136"/>
      <c r="Z35397" s="136"/>
      <c r="AC35397" s="136"/>
    </row>
    <row r="35398" spans="2:29">
      <c r="B35398" s="136"/>
      <c r="E35398" s="136"/>
      <c r="H35398" s="136"/>
      <c r="K35398" s="136"/>
      <c r="O35398" s="136"/>
      <c r="T35398" s="136"/>
      <c r="W35398" s="136"/>
      <c r="Z35398" s="136"/>
      <c r="AC35398" s="136"/>
    </row>
    <row r="35399" spans="2:29">
      <c r="B35399" s="136"/>
      <c r="E35399" s="136"/>
      <c r="H35399" s="136"/>
      <c r="K35399" s="136"/>
      <c r="O35399" s="136"/>
      <c r="T35399" s="136"/>
      <c r="W35399" s="136"/>
      <c r="Z35399" s="136"/>
      <c r="AC35399" s="136"/>
    </row>
    <row r="35400" spans="2:29">
      <c r="B35400" s="136"/>
      <c r="E35400" s="136"/>
      <c r="H35400" s="136"/>
      <c r="K35400" s="136"/>
      <c r="O35400" s="136"/>
      <c r="T35400" s="136"/>
      <c r="W35400" s="136"/>
      <c r="Z35400" s="136"/>
      <c r="AC35400" s="136"/>
    </row>
    <row r="35401" spans="2:29">
      <c r="B35401" s="136"/>
      <c r="E35401" s="136"/>
      <c r="H35401" s="136"/>
      <c r="K35401" s="136"/>
      <c r="O35401" s="136"/>
      <c r="T35401" s="136"/>
      <c r="W35401" s="136"/>
      <c r="Z35401" s="136"/>
      <c r="AC35401" s="136"/>
    </row>
    <row r="35402" spans="2:29">
      <c r="B35402" s="136"/>
      <c r="E35402" s="136"/>
      <c r="H35402" s="136"/>
      <c r="K35402" s="136"/>
      <c r="O35402" s="136"/>
      <c r="T35402" s="136"/>
      <c r="W35402" s="136"/>
      <c r="Z35402" s="136"/>
      <c r="AC35402" s="136"/>
    </row>
    <row r="35403" spans="2:29">
      <c r="B35403" s="136"/>
      <c r="E35403" s="136"/>
      <c r="H35403" s="136"/>
      <c r="K35403" s="136"/>
      <c r="O35403" s="136"/>
      <c r="T35403" s="136"/>
      <c r="W35403" s="136"/>
      <c r="Z35403" s="136"/>
      <c r="AC35403" s="136"/>
    </row>
    <row r="35404" spans="2:29">
      <c r="B35404" s="136"/>
      <c r="E35404" s="136"/>
      <c r="H35404" s="136"/>
      <c r="K35404" s="136"/>
      <c r="O35404" s="136"/>
      <c r="T35404" s="136"/>
      <c r="W35404" s="136"/>
      <c r="Z35404" s="136"/>
      <c r="AC35404" s="136"/>
    </row>
    <row r="35405" spans="2:29">
      <c r="B35405" s="136"/>
      <c r="E35405" s="136"/>
      <c r="H35405" s="136"/>
      <c r="K35405" s="136"/>
      <c r="O35405" s="136"/>
      <c r="T35405" s="136"/>
      <c r="W35405" s="136"/>
      <c r="Z35405" s="136"/>
      <c r="AC35405" s="136"/>
    </row>
    <row r="35406" spans="2:29">
      <c r="B35406" s="136"/>
      <c r="E35406" s="136"/>
      <c r="H35406" s="136"/>
      <c r="K35406" s="136"/>
      <c r="O35406" s="136"/>
      <c r="T35406" s="136"/>
      <c r="W35406" s="136"/>
      <c r="Z35406" s="136"/>
      <c r="AC35406" s="136"/>
    </row>
    <row r="35407" spans="2:29">
      <c r="B35407" s="136"/>
      <c r="E35407" s="136"/>
      <c r="H35407" s="136"/>
      <c r="K35407" s="136"/>
      <c r="O35407" s="136"/>
      <c r="T35407" s="136"/>
      <c r="W35407" s="136"/>
      <c r="Z35407" s="136"/>
      <c r="AC35407" s="136"/>
    </row>
    <row r="35408" spans="2:29">
      <c r="B35408" s="136"/>
      <c r="E35408" s="136"/>
      <c r="H35408" s="136"/>
      <c r="K35408" s="136"/>
      <c r="O35408" s="136"/>
      <c r="T35408" s="136"/>
      <c r="W35408" s="136"/>
      <c r="Z35408" s="136"/>
      <c r="AC35408" s="136"/>
    </row>
    <row r="35409" spans="2:29">
      <c r="B35409" s="136"/>
      <c r="E35409" s="136"/>
      <c r="H35409" s="136"/>
      <c r="K35409" s="136"/>
      <c r="O35409" s="136"/>
      <c r="T35409" s="136"/>
      <c r="W35409" s="136"/>
      <c r="Z35409" s="136"/>
      <c r="AC35409" s="136"/>
    </row>
    <row r="35410" spans="2:29">
      <c r="B35410" s="136"/>
      <c r="E35410" s="136"/>
      <c r="H35410" s="136"/>
      <c r="K35410" s="136"/>
      <c r="O35410" s="136"/>
      <c r="T35410" s="136"/>
      <c r="W35410" s="136"/>
      <c r="Z35410" s="136"/>
      <c r="AC35410" s="136"/>
    </row>
    <row r="35411" spans="2:29">
      <c r="B35411" s="136"/>
      <c r="E35411" s="136"/>
      <c r="H35411" s="136"/>
      <c r="K35411" s="136"/>
      <c r="O35411" s="136"/>
      <c r="T35411" s="136"/>
      <c r="W35411" s="136"/>
      <c r="Z35411" s="136"/>
      <c r="AC35411" s="136"/>
    </row>
    <row r="35412" spans="2:29">
      <c r="B35412" s="136"/>
      <c r="E35412" s="136"/>
      <c r="H35412" s="136"/>
      <c r="K35412" s="136"/>
      <c r="O35412" s="136"/>
      <c r="T35412" s="136"/>
      <c r="W35412" s="136"/>
      <c r="Z35412" s="136"/>
      <c r="AC35412" s="136"/>
    </row>
    <row r="35413" spans="2:29">
      <c r="B35413" s="136"/>
      <c r="E35413" s="136"/>
      <c r="H35413" s="136"/>
      <c r="K35413" s="136"/>
      <c r="O35413" s="136"/>
      <c r="T35413" s="136"/>
      <c r="W35413" s="136"/>
      <c r="Z35413" s="136"/>
      <c r="AC35413" s="136"/>
    </row>
    <row r="35414" spans="2:29">
      <c r="B35414" s="136"/>
      <c r="E35414" s="136"/>
      <c r="H35414" s="136"/>
      <c r="K35414" s="136"/>
      <c r="O35414" s="136"/>
      <c r="T35414" s="136"/>
      <c r="W35414" s="136"/>
      <c r="Z35414" s="136"/>
      <c r="AC35414" s="136"/>
    </row>
    <row r="35415" spans="2:29">
      <c r="B35415" s="136"/>
      <c r="E35415" s="136"/>
      <c r="H35415" s="136"/>
      <c r="K35415" s="136"/>
      <c r="O35415" s="136"/>
      <c r="T35415" s="136"/>
      <c r="W35415" s="136"/>
      <c r="Z35415" s="136"/>
      <c r="AC35415" s="136"/>
    </row>
    <row r="35416" spans="2:29">
      <c r="B35416" s="136"/>
      <c r="E35416" s="136"/>
      <c r="H35416" s="136"/>
      <c r="K35416" s="136"/>
      <c r="O35416" s="136"/>
      <c r="T35416" s="136"/>
      <c r="W35416" s="136"/>
      <c r="Z35416" s="136"/>
      <c r="AC35416" s="136"/>
    </row>
    <row r="35417" spans="2:29">
      <c r="B35417" s="136"/>
      <c r="E35417" s="136"/>
      <c r="H35417" s="136"/>
      <c r="K35417" s="136"/>
      <c r="O35417" s="136"/>
      <c r="T35417" s="136"/>
      <c r="W35417" s="136"/>
      <c r="Z35417" s="136"/>
      <c r="AC35417" s="136"/>
    </row>
    <row r="35418" spans="2:29">
      <c r="B35418" s="136"/>
      <c r="E35418" s="136"/>
      <c r="H35418" s="136"/>
      <c r="K35418" s="136"/>
      <c r="O35418" s="136"/>
      <c r="T35418" s="136"/>
      <c r="W35418" s="136"/>
      <c r="Z35418" s="136"/>
      <c r="AC35418" s="136"/>
    </row>
    <row r="35419" spans="2:29">
      <c r="B35419" s="136"/>
      <c r="E35419" s="136"/>
      <c r="H35419" s="136"/>
      <c r="K35419" s="136"/>
      <c r="O35419" s="136"/>
      <c r="T35419" s="136"/>
      <c r="W35419" s="136"/>
      <c r="Z35419" s="136"/>
      <c r="AC35419" s="136"/>
    </row>
    <row r="35420" spans="2:29">
      <c r="B35420" s="136"/>
      <c r="E35420" s="136"/>
      <c r="H35420" s="136"/>
      <c r="K35420" s="136"/>
      <c r="O35420" s="136"/>
      <c r="T35420" s="136"/>
      <c r="W35420" s="136"/>
      <c r="Z35420" s="136"/>
      <c r="AC35420" s="136"/>
    </row>
    <row r="35421" spans="2:29">
      <c r="B35421" s="136"/>
      <c r="E35421" s="136"/>
      <c r="H35421" s="136"/>
      <c r="K35421" s="136"/>
      <c r="O35421" s="136"/>
      <c r="T35421" s="136"/>
      <c r="W35421" s="136"/>
      <c r="Z35421" s="136"/>
      <c r="AC35421" s="136"/>
    </row>
    <row r="35422" spans="2:29">
      <c r="B35422" s="136"/>
      <c r="E35422" s="136"/>
      <c r="H35422" s="136"/>
      <c r="K35422" s="136"/>
      <c r="O35422" s="136"/>
      <c r="T35422" s="136"/>
      <c r="W35422" s="136"/>
      <c r="Z35422" s="136"/>
      <c r="AC35422" s="136"/>
    </row>
    <row r="35423" spans="2:29">
      <c r="B35423" s="136"/>
      <c r="E35423" s="136"/>
      <c r="H35423" s="136"/>
      <c r="K35423" s="136"/>
      <c r="O35423" s="136"/>
      <c r="T35423" s="136"/>
      <c r="W35423" s="136"/>
      <c r="Z35423" s="136"/>
      <c r="AC35423" s="136"/>
    </row>
    <row r="35424" spans="2:29">
      <c r="B35424" s="136"/>
      <c r="E35424" s="136"/>
      <c r="H35424" s="136"/>
      <c r="K35424" s="136"/>
      <c r="O35424" s="136"/>
      <c r="T35424" s="136"/>
      <c r="W35424" s="136"/>
      <c r="Z35424" s="136"/>
      <c r="AC35424" s="136"/>
    </row>
    <row r="35425" spans="2:29">
      <c r="B35425" s="136"/>
      <c r="E35425" s="136"/>
      <c r="H35425" s="136"/>
      <c r="K35425" s="136"/>
      <c r="O35425" s="136"/>
      <c r="T35425" s="136"/>
      <c r="W35425" s="136"/>
      <c r="Z35425" s="136"/>
      <c r="AC35425" s="136"/>
    </row>
    <row r="35426" spans="2:29">
      <c r="B35426" s="136"/>
      <c r="E35426" s="136"/>
      <c r="H35426" s="136"/>
      <c r="K35426" s="136"/>
      <c r="O35426" s="136"/>
      <c r="T35426" s="136"/>
      <c r="W35426" s="136"/>
      <c r="Z35426" s="136"/>
      <c r="AC35426" s="136"/>
    </row>
    <row r="35427" spans="2:29">
      <c r="B35427" s="136"/>
      <c r="E35427" s="136"/>
      <c r="H35427" s="136"/>
      <c r="K35427" s="136"/>
      <c r="O35427" s="136"/>
      <c r="T35427" s="136"/>
      <c r="W35427" s="136"/>
      <c r="Z35427" s="136"/>
      <c r="AC35427" s="136"/>
    </row>
    <row r="35428" spans="2:29">
      <c r="B35428" s="136"/>
      <c r="E35428" s="136"/>
      <c r="H35428" s="136"/>
      <c r="K35428" s="136"/>
      <c r="O35428" s="136"/>
      <c r="T35428" s="136"/>
      <c r="W35428" s="136"/>
      <c r="Z35428" s="136"/>
      <c r="AC35428" s="136"/>
    </row>
    <row r="35429" spans="2:29">
      <c r="B35429" s="136"/>
      <c r="E35429" s="136"/>
      <c r="H35429" s="136"/>
      <c r="K35429" s="136"/>
      <c r="O35429" s="136"/>
      <c r="T35429" s="136"/>
      <c r="W35429" s="136"/>
      <c r="Z35429" s="136"/>
      <c r="AC35429" s="136"/>
    </row>
    <row r="35430" spans="2:29">
      <c r="B35430" s="136"/>
      <c r="E35430" s="136"/>
      <c r="H35430" s="136"/>
      <c r="K35430" s="136"/>
      <c r="O35430" s="136"/>
      <c r="T35430" s="136"/>
      <c r="W35430" s="136"/>
      <c r="Z35430" s="136"/>
      <c r="AC35430" s="136"/>
    </row>
    <row r="35431" spans="2:29">
      <c r="B35431" s="136"/>
      <c r="E35431" s="136"/>
      <c r="H35431" s="136"/>
      <c r="K35431" s="136"/>
      <c r="O35431" s="136"/>
      <c r="T35431" s="136"/>
      <c r="W35431" s="136"/>
      <c r="Z35431" s="136"/>
      <c r="AC35431" s="136"/>
    </row>
    <row r="35432" spans="2:29">
      <c r="B35432" s="136"/>
      <c r="E35432" s="136"/>
      <c r="H35432" s="136"/>
      <c r="K35432" s="136"/>
      <c r="O35432" s="136"/>
      <c r="T35432" s="136"/>
      <c r="W35432" s="136"/>
      <c r="Z35432" s="136"/>
      <c r="AC35432" s="136"/>
    </row>
    <row r="35433" spans="2:29">
      <c r="B35433" s="136"/>
      <c r="E35433" s="136"/>
      <c r="H35433" s="136"/>
      <c r="K35433" s="136"/>
      <c r="O35433" s="136"/>
      <c r="T35433" s="136"/>
      <c r="W35433" s="136"/>
      <c r="Z35433" s="136"/>
      <c r="AC35433" s="136"/>
    </row>
    <row r="35434" spans="2:29">
      <c r="B35434" s="136"/>
      <c r="E35434" s="136"/>
      <c r="H35434" s="136"/>
      <c r="K35434" s="136"/>
      <c r="O35434" s="136"/>
      <c r="T35434" s="136"/>
      <c r="W35434" s="136"/>
      <c r="Z35434" s="136"/>
      <c r="AC35434" s="136"/>
    </row>
    <row r="35435" spans="2:29">
      <c r="B35435" s="136"/>
      <c r="E35435" s="136"/>
      <c r="H35435" s="136"/>
      <c r="K35435" s="136"/>
      <c r="O35435" s="136"/>
      <c r="T35435" s="136"/>
      <c r="W35435" s="136"/>
      <c r="Z35435" s="136"/>
      <c r="AC35435" s="136"/>
    </row>
    <row r="35436" spans="2:29">
      <c r="B35436" s="136"/>
      <c r="E35436" s="136"/>
      <c r="H35436" s="136"/>
      <c r="K35436" s="136"/>
      <c r="O35436" s="136"/>
      <c r="T35436" s="136"/>
      <c r="W35436" s="136"/>
      <c r="Z35436" s="136"/>
      <c r="AC35436" s="136"/>
    </row>
    <row r="35437" spans="2:29">
      <c r="B35437" s="136"/>
      <c r="E35437" s="136"/>
      <c r="H35437" s="136"/>
      <c r="K35437" s="136"/>
      <c r="O35437" s="136"/>
      <c r="T35437" s="136"/>
      <c r="W35437" s="136"/>
      <c r="Z35437" s="136"/>
      <c r="AC35437" s="136"/>
    </row>
    <row r="35438" spans="2:29">
      <c r="B35438" s="136"/>
      <c r="E35438" s="136"/>
      <c r="H35438" s="136"/>
      <c r="K35438" s="136"/>
      <c r="O35438" s="136"/>
      <c r="T35438" s="136"/>
      <c r="W35438" s="136"/>
      <c r="Z35438" s="136"/>
      <c r="AC35438" s="136"/>
    </row>
    <row r="35439" spans="2:29">
      <c r="B35439" s="136"/>
      <c r="E35439" s="136"/>
      <c r="H35439" s="136"/>
      <c r="K35439" s="136"/>
      <c r="O35439" s="136"/>
      <c r="T35439" s="136"/>
      <c r="W35439" s="136"/>
      <c r="Z35439" s="136"/>
      <c r="AC35439" s="136"/>
    </row>
    <row r="35440" spans="2:29">
      <c r="B35440" s="136"/>
      <c r="E35440" s="136"/>
      <c r="H35440" s="136"/>
      <c r="K35440" s="136"/>
      <c r="O35440" s="136"/>
      <c r="T35440" s="136"/>
      <c r="W35440" s="136"/>
      <c r="Z35440" s="136"/>
      <c r="AC35440" s="136"/>
    </row>
    <row r="35441" spans="2:29">
      <c r="B35441" s="136"/>
      <c r="E35441" s="136"/>
      <c r="H35441" s="136"/>
      <c r="K35441" s="136"/>
      <c r="O35441" s="136"/>
      <c r="T35441" s="136"/>
      <c r="W35441" s="136"/>
      <c r="Z35441" s="136"/>
      <c r="AC35441" s="136"/>
    </row>
    <row r="35442" spans="2:29">
      <c r="B35442" s="136"/>
      <c r="E35442" s="136"/>
      <c r="H35442" s="136"/>
      <c r="K35442" s="136"/>
      <c r="O35442" s="136"/>
      <c r="T35442" s="136"/>
      <c r="W35442" s="136"/>
      <c r="Z35442" s="136"/>
      <c r="AC35442" s="136"/>
    </row>
    <row r="35443" spans="2:29">
      <c r="B35443" s="136"/>
      <c r="E35443" s="136"/>
      <c r="H35443" s="136"/>
      <c r="K35443" s="136"/>
      <c r="O35443" s="136"/>
      <c r="T35443" s="136"/>
      <c r="W35443" s="136"/>
      <c r="Z35443" s="136"/>
      <c r="AC35443" s="136"/>
    </row>
    <row r="35444" spans="2:29">
      <c r="B35444" s="136"/>
      <c r="E35444" s="136"/>
      <c r="H35444" s="136"/>
      <c r="K35444" s="136"/>
      <c r="O35444" s="136"/>
      <c r="T35444" s="136"/>
      <c r="W35444" s="136"/>
      <c r="Z35444" s="136"/>
      <c r="AC35444" s="136"/>
    </row>
    <row r="35445" spans="2:29">
      <c r="B35445" s="136"/>
      <c r="E35445" s="136"/>
      <c r="H35445" s="136"/>
      <c r="K35445" s="136"/>
      <c r="O35445" s="136"/>
      <c r="T35445" s="136"/>
      <c r="W35445" s="136"/>
      <c r="Z35445" s="136"/>
      <c r="AC35445" s="136"/>
    </row>
    <row r="35446" spans="2:29">
      <c r="B35446" s="136"/>
      <c r="E35446" s="136"/>
      <c r="H35446" s="136"/>
      <c r="K35446" s="136"/>
      <c r="O35446" s="136"/>
      <c r="T35446" s="136"/>
      <c r="W35446" s="136"/>
      <c r="Z35446" s="136"/>
      <c r="AC35446" s="136"/>
    </row>
    <row r="35447" spans="2:29">
      <c r="B35447" s="136"/>
      <c r="E35447" s="136"/>
      <c r="H35447" s="136"/>
      <c r="K35447" s="136"/>
      <c r="O35447" s="136"/>
      <c r="T35447" s="136"/>
      <c r="W35447" s="136"/>
      <c r="Z35447" s="136"/>
      <c r="AC35447" s="136"/>
    </row>
    <row r="35448" spans="2:29">
      <c r="B35448" s="136"/>
      <c r="E35448" s="136"/>
      <c r="H35448" s="136"/>
      <c r="K35448" s="136"/>
      <c r="O35448" s="136"/>
      <c r="T35448" s="136"/>
      <c r="W35448" s="136"/>
      <c r="Z35448" s="136"/>
      <c r="AC35448" s="136"/>
    </row>
    <row r="35449" spans="2:29">
      <c r="B35449" s="136"/>
      <c r="E35449" s="136"/>
      <c r="H35449" s="136"/>
      <c r="K35449" s="136"/>
      <c r="O35449" s="136"/>
      <c r="T35449" s="136"/>
      <c r="W35449" s="136"/>
      <c r="Z35449" s="136"/>
      <c r="AC35449" s="136"/>
    </row>
    <row r="35450" spans="2:29">
      <c r="B35450" s="136"/>
      <c r="E35450" s="136"/>
      <c r="H35450" s="136"/>
      <c r="K35450" s="136"/>
      <c r="O35450" s="136"/>
      <c r="T35450" s="136"/>
      <c r="W35450" s="136"/>
      <c r="Z35450" s="136"/>
      <c r="AC35450" s="136"/>
    </row>
    <row r="35451" spans="2:29">
      <c r="B35451" s="136"/>
      <c r="E35451" s="136"/>
      <c r="H35451" s="136"/>
      <c r="K35451" s="136"/>
      <c r="O35451" s="136"/>
      <c r="T35451" s="136"/>
      <c r="W35451" s="136"/>
      <c r="Z35451" s="136"/>
      <c r="AC35451" s="136"/>
    </row>
    <row r="35452" spans="2:29">
      <c r="B35452" s="136"/>
      <c r="E35452" s="136"/>
      <c r="H35452" s="136"/>
      <c r="K35452" s="136"/>
      <c r="O35452" s="136"/>
      <c r="T35452" s="136"/>
      <c r="W35452" s="136"/>
      <c r="Z35452" s="136"/>
      <c r="AC35452" s="136"/>
    </row>
    <row r="35453" spans="2:29">
      <c r="B35453" s="136"/>
      <c r="E35453" s="136"/>
      <c r="H35453" s="136"/>
      <c r="K35453" s="136"/>
      <c r="O35453" s="136"/>
      <c r="T35453" s="136"/>
      <c r="W35453" s="136"/>
      <c r="Z35453" s="136"/>
      <c r="AC35453" s="136"/>
    </row>
    <row r="35454" spans="2:29">
      <c r="B35454" s="136"/>
      <c r="E35454" s="136"/>
      <c r="H35454" s="136"/>
      <c r="K35454" s="136"/>
      <c r="O35454" s="136"/>
      <c r="T35454" s="136"/>
      <c r="W35454" s="136"/>
      <c r="Z35454" s="136"/>
      <c r="AC35454" s="136"/>
    </row>
    <row r="35455" spans="2:29">
      <c r="B35455" s="136"/>
      <c r="E35455" s="136"/>
      <c r="H35455" s="136"/>
      <c r="K35455" s="136"/>
      <c r="O35455" s="136"/>
      <c r="T35455" s="136"/>
      <c r="W35455" s="136"/>
      <c r="Z35455" s="136"/>
      <c r="AC35455" s="136"/>
    </row>
    <row r="35456" spans="2:29">
      <c r="B35456" s="136"/>
      <c r="E35456" s="136"/>
      <c r="H35456" s="136"/>
      <c r="K35456" s="136"/>
      <c r="O35456" s="136"/>
      <c r="T35456" s="136"/>
      <c r="W35456" s="136"/>
      <c r="Z35456" s="136"/>
      <c r="AC35456" s="136"/>
    </row>
    <row r="35457" spans="2:29">
      <c r="B35457" s="136"/>
      <c r="E35457" s="136"/>
      <c r="H35457" s="136"/>
      <c r="K35457" s="136"/>
      <c r="O35457" s="136"/>
      <c r="T35457" s="136"/>
      <c r="W35457" s="136"/>
      <c r="Z35457" s="136"/>
      <c r="AC35457" s="136"/>
    </row>
    <row r="35458" spans="2:29">
      <c r="B35458" s="136"/>
      <c r="E35458" s="136"/>
      <c r="H35458" s="136"/>
      <c r="K35458" s="136"/>
      <c r="O35458" s="136"/>
      <c r="T35458" s="136"/>
      <c r="W35458" s="136"/>
      <c r="Z35458" s="136"/>
      <c r="AC35458" s="136"/>
    </row>
    <row r="35459" spans="2:29">
      <c r="B35459" s="136"/>
      <c r="E35459" s="136"/>
      <c r="H35459" s="136"/>
      <c r="K35459" s="136"/>
      <c r="O35459" s="136"/>
      <c r="T35459" s="136"/>
      <c r="W35459" s="136"/>
      <c r="Z35459" s="136"/>
      <c r="AC35459" s="136"/>
    </row>
    <row r="35460" spans="2:29">
      <c r="B35460" s="136"/>
      <c r="E35460" s="136"/>
      <c r="H35460" s="136"/>
      <c r="K35460" s="136"/>
      <c r="O35460" s="136"/>
      <c r="T35460" s="136"/>
      <c r="W35460" s="136"/>
      <c r="Z35460" s="136"/>
      <c r="AC35460" s="136"/>
    </row>
    <row r="35461" spans="2:29">
      <c r="B35461" s="136"/>
      <c r="E35461" s="136"/>
      <c r="H35461" s="136"/>
      <c r="K35461" s="136"/>
      <c r="O35461" s="136"/>
      <c r="T35461" s="136"/>
      <c r="W35461" s="136"/>
      <c r="Z35461" s="136"/>
      <c r="AC35461" s="136"/>
    </row>
    <row r="35462" spans="2:29">
      <c r="B35462" s="136"/>
      <c r="E35462" s="136"/>
      <c r="H35462" s="136"/>
      <c r="K35462" s="136"/>
      <c r="O35462" s="136"/>
      <c r="T35462" s="136"/>
      <c r="W35462" s="136"/>
      <c r="Z35462" s="136"/>
      <c r="AC35462" s="136"/>
    </row>
    <row r="35463" spans="2:29">
      <c r="B35463" s="136"/>
      <c r="E35463" s="136"/>
      <c r="H35463" s="136"/>
      <c r="K35463" s="136"/>
      <c r="O35463" s="136"/>
      <c r="T35463" s="136"/>
      <c r="W35463" s="136"/>
      <c r="Z35463" s="136"/>
      <c r="AC35463" s="136"/>
    </row>
    <row r="35464" spans="2:29">
      <c r="B35464" s="136"/>
      <c r="E35464" s="136"/>
      <c r="H35464" s="136"/>
      <c r="K35464" s="136"/>
      <c r="O35464" s="136"/>
      <c r="T35464" s="136"/>
      <c r="W35464" s="136"/>
      <c r="Z35464" s="136"/>
      <c r="AC35464" s="136"/>
    </row>
    <row r="35465" spans="2:29">
      <c r="B35465" s="136"/>
      <c r="E35465" s="136"/>
      <c r="H35465" s="136"/>
      <c r="K35465" s="136"/>
      <c r="O35465" s="136"/>
      <c r="T35465" s="136"/>
      <c r="W35465" s="136"/>
      <c r="Z35465" s="136"/>
      <c r="AC35465" s="136"/>
    </row>
    <row r="35466" spans="2:29">
      <c r="B35466" s="136"/>
      <c r="E35466" s="136"/>
      <c r="H35466" s="136"/>
      <c r="K35466" s="136"/>
      <c r="O35466" s="136"/>
      <c r="T35466" s="136"/>
      <c r="W35466" s="136"/>
      <c r="Z35466" s="136"/>
      <c r="AC35466" s="136"/>
    </row>
    <row r="35467" spans="2:29">
      <c r="B35467" s="136"/>
      <c r="E35467" s="136"/>
      <c r="H35467" s="136"/>
      <c r="K35467" s="136"/>
      <c r="O35467" s="136"/>
      <c r="T35467" s="136"/>
      <c r="W35467" s="136"/>
      <c r="Z35467" s="136"/>
      <c r="AC35467" s="136"/>
    </row>
    <row r="35468" spans="2:29">
      <c r="B35468" s="136"/>
      <c r="E35468" s="136"/>
      <c r="H35468" s="136"/>
      <c r="K35468" s="136"/>
      <c r="O35468" s="136"/>
      <c r="T35468" s="136"/>
      <c r="W35468" s="136"/>
      <c r="Z35468" s="136"/>
      <c r="AC35468" s="136"/>
    </row>
    <row r="35469" spans="2:29">
      <c r="B35469" s="136"/>
      <c r="E35469" s="136"/>
      <c r="H35469" s="136"/>
      <c r="K35469" s="136"/>
      <c r="O35469" s="136"/>
      <c r="T35469" s="136"/>
      <c r="W35469" s="136"/>
      <c r="Z35469" s="136"/>
      <c r="AC35469" s="136"/>
    </row>
    <row r="35470" spans="2:29">
      <c r="B35470" s="136"/>
      <c r="E35470" s="136"/>
      <c r="H35470" s="136"/>
      <c r="K35470" s="136"/>
      <c r="O35470" s="136"/>
      <c r="T35470" s="136"/>
      <c r="W35470" s="136"/>
      <c r="Z35470" s="136"/>
      <c r="AC35470" s="136"/>
    </row>
    <row r="35471" spans="2:29">
      <c r="B35471" s="136"/>
      <c r="E35471" s="136"/>
      <c r="H35471" s="136"/>
      <c r="K35471" s="136"/>
      <c r="O35471" s="136"/>
      <c r="T35471" s="136"/>
      <c r="W35471" s="136"/>
      <c r="Z35471" s="136"/>
      <c r="AC35471" s="136"/>
    </row>
    <row r="35472" spans="2:29">
      <c r="B35472" s="136"/>
      <c r="E35472" s="136"/>
      <c r="H35472" s="136"/>
      <c r="K35472" s="136"/>
      <c r="O35472" s="136"/>
      <c r="T35472" s="136"/>
      <c r="W35472" s="136"/>
      <c r="Z35472" s="136"/>
      <c r="AC35472" s="136"/>
    </row>
    <row r="35473" spans="2:29">
      <c r="B35473" s="136"/>
      <c r="E35473" s="136"/>
      <c r="H35473" s="136"/>
      <c r="K35473" s="136"/>
      <c r="O35473" s="136"/>
      <c r="T35473" s="136"/>
      <c r="W35473" s="136"/>
      <c r="Z35473" s="136"/>
      <c r="AC35473" s="136"/>
    </row>
    <row r="35474" spans="2:29">
      <c r="B35474" s="136"/>
      <c r="E35474" s="136"/>
      <c r="H35474" s="136"/>
      <c r="K35474" s="136"/>
      <c r="O35474" s="136"/>
      <c r="T35474" s="136"/>
      <c r="W35474" s="136"/>
      <c r="Z35474" s="136"/>
      <c r="AC35474" s="136"/>
    </row>
    <row r="35475" spans="2:29">
      <c r="B35475" s="136"/>
      <c r="E35475" s="136"/>
      <c r="H35475" s="136"/>
      <c r="K35475" s="136"/>
      <c r="O35475" s="136"/>
      <c r="T35475" s="136"/>
      <c r="W35475" s="136"/>
      <c r="Z35475" s="136"/>
      <c r="AC35475" s="136"/>
    </row>
    <row r="35476" spans="2:29">
      <c r="B35476" s="136"/>
      <c r="E35476" s="136"/>
      <c r="H35476" s="136"/>
      <c r="K35476" s="136"/>
      <c r="O35476" s="136"/>
      <c r="T35476" s="136"/>
      <c r="W35476" s="136"/>
      <c r="Z35476" s="136"/>
      <c r="AC35476" s="136"/>
    </row>
    <row r="35477" spans="2:29">
      <c r="B35477" s="136"/>
      <c r="E35477" s="136"/>
      <c r="H35477" s="136"/>
      <c r="K35477" s="136"/>
      <c r="O35477" s="136"/>
      <c r="T35477" s="136"/>
      <c r="W35477" s="136"/>
      <c r="Z35477" s="136"/>
      <c r="AC35477" s="136"/>
    </row>
    <row r="35478" spans="2:29">
      <c r="B35478" s="136"/>
      <c r="E35478" s="136"/>
      <c r="H35478" s="136"/>
      <c r="K35478" s="136"/>
      <c r="O35478" s="136"/>
      <c r="T35478" s="136"/>
      <c r="W35478" s="136"/>
      <c r="Z35478" s="136"/>
      <c r="AC35478" s="136"/>
    </row>
    <row r="35479" spans="2:29">
      <c r="B35479" s="136"/>
      <c r="E35479" s="136"/>
      <c r="H35479" s="136"/>
      <c r="K35479" s="136"/>
      <c r="O35479" s="136"/>
      <c r="T35479" s="136"/>
      <c r="W35479" s="136"/>
      <c r="Z35479" s="136"/>
      <c r="AC35479" s="136"/>
    </row>
    <row r="35480" spans="2:29">
      <c r="B35480" s="136"/>
      <c r="E35480" s="136"/>
      <c r="H35480" s="136"/>
      <c r="K35480" s="136"/>
      <c r="O35480" s="136"/>
      <c r="T35480" s="136"/>
      <c r="W35480" s="136"/>
      <c r="Z35480" s="136"/>
      <c r="AC35480" s="136"/>
    </row>
    <row r="35481" spans="2:29">
      <c r="B35481" s="136"/>
      <c r="E35481" s="136"/>
      <c r="H35481" s="136"/>
      <c r="K35481" s="136"/>
      <c r="O35481" s="136"/>
      <c r="T35481" s="136"/>
      <c r="W35481" s="136"/>
      <c r="Z35481" s="136"/>
      <c r="AC35481" s="136"/>
    </row>
    <row r="35482" spans="2:29">
      <c r="B35482" s="136"/>
      <c r="E35482" s="136"/>
      <c r="H35482" s="136"/>
      <c r="K35482" s="136"/>
      <c r="O35482" s="136"/>
      <c r="T35482" s="136"/>
      <c r="W35482" s="136"/>
      <c r="Z35482" s="136"/>
      <c r="AC35482" s="136"/>
    </row>
    <row r="35483" spans="2:29">
      <c r="B35483" s="136"/>
      <c r="E35483" s="136"/>
      <c r="H35483" s="136"/>
      <c r="K35483" s="136"/>
      <c r="O35483" s="136"/>
      <c r="T35483" s="136"/>
      <c r="W35483" s="136"/>
      <c r="Z35483" s="136"/>
      <c r="AC35483" s="136"/>
    </row>
    <row r="35484" spans="2:29">
      <c r="B35484" s="136"/>
      <c r="E35484" s="136"/>
      <c r="H35484" s="136"/>
      <c r="K35484" s="136"/>
      <c r="O35484" s="136"/>
      <c r="T35484" s="136"/>
      <c r="W35484" s="136"/>
      <c r="Z35484" s="136"/>
      <c r="AC35484" s="136"/>
    </row>
    <row r="35485" spans="2:29">
      <c r="B35485" s="136"/>
      <c r="E35485" s="136"/>
      <c r="H35485" s="136"/>
      <c r="K35485" s="136"/>
      <c r="O35485" s="136"/>
      <c r="T35485" s="136"/>
      <c r="W35485" s="136"/>
      <c r="Z35485" s="136"/>
      <c r="AC35485" s="136"/>
    </row>
    <row r="35486" spans="2:29">
      <c r="B35486" s="136"/>
      <c r="E35486" s="136"/>
      <c r="H35486" s="136"/>
      <c r="K35486" s="136"/>
      <c r="O35486" s="136"/>
      <c r="T35486" s="136"/>
      <c r="W35486" s="136"/>
      <c r="Z35486" s="136"/>
      <c r="AC35486" s="136"/>
    </row>
    <row r="35487" spans="2:29">
      <c r="B35487" s="136"/>
      <c r="E35487" s="136"/>
      <c r="H35487" s="136"/>
      <c r="K35487" s="136"/>
      <c r="O35487" s="136"/>
      <c r="T35487" s="136"/>
      <c r="W35487" s="136"/>
      <c r="Z35487" s="136"/>
      <c r="AC35487" s="136"/>
    </row>
    <row r="35488" spans="2:29">
      <c r="B35488" s="136"/>
      <c r="E35488" s="136"/>
      <c r="H35488" s="136"/>
      <c r="K35488" s="136"/>
      <c r="O35488" s="136"/>
      <c r="T35488" s="136"/>
      <c r="W35488" s="136"/>
      <c r="Z35488" s="136"/>
      <c r="AC35488" s="136"/>
    </row>
    <row r="35489" spans="2:29">
      <c r="B35489" s="136"/>
      <c r="E35489" s="136"/>
      <c r="H35489" s="136"/>
      <c r="K35489" s="136"/>
      <c r="O35489" s="136"/>
      <c r="T35489" s="136"/>
      <c r="W35489" s="136"/>
      <c r="Z35489" s="136"/>
      <c r="AC35489" s="136"/>
    </row>
    <row r="35490" spans="2:29">
      <c r="B35490" s="136"/>
      <c r="E35490" s="136"/>
      <c r="H35490" s="136"/>
      <c r="K35490" s="136"/>
      <c r="O35490" s="136"/>
      <c r="T35490" s="136"/>
      <c r="W35490" s="136"/>
      <c r="Z35490" s="136"/>
      <c r="AC35490" s="136"/>
    </row>
    <row r="35491" spans="2:29">
      <c r="B35491" s="136"/>
      <c r="E35491" s="136"/>
      <c r="H35491" s="136"/>
      <c r="K35491" s="136"/>
      <c r="O35491" s="136"/>
      <c r="T35491" s="136"/>
      <c r="W35491" s="136"/>
      <c r="Z35491" s="136"/>
      <c r="AC35491" s="136"/>
    </row>
    <row r="35492" spans="2:29">
      <c r="B35492" s="136"/>
      <c r="E35492" s="136"/>
      <c r="H35492" s="136"/>
      <c r="K35492" s="136"/>
      <c r="O35492" s="136"/>
      <c r="T35492" s="136"/>
      <c r="W35492" s="136"/>
      <c r="Z35492" s="136"/>
      <c r="AC35492" s="136"/>
    </row>
    <row r="35493" spans="2:29">
      <c r="B35493" s="136"/>
      <c r="E35493" s="136"/>
      <c r="H35493" s="136"/>
      <c r="K35493" s="136"/>
      <c r="O35493" s="136"/>
      <c r="T35493" s="136"/>
      <c r="W35493" s="136"/>
      <c r="Z35493" s="136"/>
      <c r="AC35493" s="136"/>
    </row>
    <row r="35494" spans="2:29">
      <c r="B35494" s="136"/>
      <c r="E35494" s="136"/>
      <c r="H35494" s="136"/>
      <c r="K35494" s="136"/>
      <c r="O35494" s="136"/>
      <c r="T35494" s="136"/>
      <c r="W35494" s="136"/>
      <c r="Z35494" s="136"/>
      <c r="AC35494" s="136"/>
    </row>
    <row r="35495" spans="2:29">
      <c r="B35495" s="136"/>
      <c r="E35495" s="136"/>
      <c r="H35495" s="136"/>
      <c r="K35495" s="136"/>
      <c r="O35495" s="136"/>
      <c r="T35495" s="136"/>
      <c r="W35495" s="136"/>
      <c r="Z35495" s="136"/>
      <c r="AC35495" s="136"/>
    </row>
    <row r="35496" spans="2:29">
      <c r="B35496" s="136"/>
      <c r="E35496" s="136"/>
      <c r="H35496" s="136"/>
      <c r="K35496" s="136"/>
      <c r="O35496" s="136"/>
      <c r="T35496" s="136"/>
      <c r="W35496" s="136"/>
      <c r="Z35496" s="136"/>
      <c r="AC35496" s="136"/>
    </row>
    <row r="35497" spans="2:29">
      <c r="B35497" s="136"/>
      <c r="E35497" s="136"/>
      <c r="H35497" s="136"/>
      <c r="K35497" s="136"/>
      <c r="O35497" s="136"/>
      <c r="T35497" s="136"/>
      <c r="W35497" s="136"/>
      <c r="Z35497" s="136"/>
      <c r="AC35497" s="136"/>
    </row>
    <row r="35498" spans="2:29">
      <c r="B35498" s="136"/>
      <c r="E35498" s="136"/>
      <c r="H35498" s="136"/>
      <c r="K35498" s="136"/>
      <c r="O35498" s="136"/>
      <c r="T35498" s="136"/>
      <c r="W35498" s="136"/>
      <c r="Z35498" s="136"/>
      <c r="AC35498" s="136"/>
    </row>
    <row r="35499" spans="2:29">
      <c r="B35499" s="136"/>
      <c r="E35499" s="136"/>
      <c r="H35499" s="136"/>
      <c r="K35499" s="136"/>
      <c r="O35499" s="136"/>
      <c r="T35499" s="136"/>
      <c r="W35499" s="136"/>
      <c r="Z35499" s="136"/>
      <c r="AC35499" s="136"/>
    </row>
    <row r="35500" spans="2:29">
      <c r="B35500" s="136"/>
      <c r="E35500" s="136"/>
      <c r="H35500" s="136"/>
      <c r="K35500" s="136"/>
      <c r="O35500" s="136"/>
      <c r="T35500" s="136"/>
      <c r="W35500" s="136"/>
      <c r="Z35500" s="136"/>
      <c r="AC35500" s="136"/>
    </row>
    <row r="35501" spans="2:29">
      <c r="B35501" s="136"/>
      <c r="E35501" s="136"/>
      <c r="H35501" s="136"/>
      <c r="K35501" s="136"/>
      <c r="O35501" s="136"/>
      <c r="T35501" s="136"/>
      <c r="W35501" s="136"/>
      <c r="Z35501" s="136"/>
      <c r="AC35501" s="136"/>
    </row>
    <row r="35502" spans="2:29">
      <c r="B35502" s="136"/>
      <c r="E35502" s="136"/>
      <c r="H35502" s="136"/>
      <c r="K35502" s="136"/>
      <c r="O35502" s="136"/>
      <c r="T35502" s="136"/>
      <c r="W35502" s="136"/>
      <c r="Z35502" s="136"/>
      <c r="AC35502" s="136"/>
    </row>
    <row r="35503" spans="2:29">
      <c r="B35503" s="136"/>
      <c r="E35503" s="136"/>
      <c r="H35503" s="136"/>
      <c r="K35503" s="136"/>
      <c r="O35503" s="136"/>
      <c r="T35503" s="136"/>
      <c r="W35503" s="136"/>
      <c r="Z35503" s="136"/>
      <c r="AC35503" s="136"/>
    </row>
    <row r="35504" spans="2:29">
      <c r="B35504" s="136"/>
      <c r="E35504" s="136"/>
      <c r="H35504" s="136"/>
      <c r="K35504" s="136"/>
      <c r="O35504" s="136"/>
      <c r="T35504" s="136"/>
      <c r="W35504" s="136"/>
      <c r="Z35504" s="136"/>
      <c r="AC35504" s="136"/>
    </row>
    <row r="35505" spans="2:29">
      <c r="B35505" s="136"/>
      <c r="E35505" s="136"/>
      <c r="H35505" s="136"/>
      <c r="K35505" s="136"/>
      <c r="O35505" s="136"/>
      <c r="T35505" s="136"/>
      <c r="W35505" s="136"/>
      <c r="Z35505" s="136"/>
      <c r="AC35505" s="136"/>
    </row>
    <row r="35506" spans="2:29">
      <c r="B35506" s="136"/>
      <c r="E35506" s="136"/>
      <c r="H35506" s="136"/>
      <c r="K35506" s="136"/>
      <c r="O35506" s="136"/>
      <c r="T35506" s="136"/>
      <c r="W35506" s="136"/>
      <c r="Z35506" s="136"/>
      <c r="AC35506" s="136"/>
    </row>
    <row r="35507" spans="2:29">
      <c r="B35507" s="136"/>
      <c r="E35507" s="136"/>
      <c r="H35507" s="136"/>
      <c r="K35507" s="136"/>
      <c r="O35507" s="136"/>
      <c r="T35507" s="136"/>
      <c r="W35507" s="136"/>
      <c r="Z35507" s="136"/>
      <c r="AC35507" s="136"/>
    </row>
    <row r="35508" spans="2:29">
      <c r="B35508" s="136"/>
      <c r="E35508" s="136"/>
      <c r="H35508" s="136"/>
      <c r="K35508" s="136"/>
      <c r="O35508" s="136"/>
      <c r="T35508" s="136"/>
      <c r="W35508" s="136"/>
      <c r="Z35508" s="136"/>
      <c r="AC35508" s="136"/>
    </row>
    <row r="35509" spans="2:29">
      <c r="B35509" s="136"/>
      <c r="E35509" s="136"/>
      <c r="H35509" s="136"/>
      <c r="K35509" s="136"/>
      <c r="O35509" s="136"/>
      <c r="T35509" s="136"/>
      <c r="W35509" s="136"/>
      <c r="Z35509" s="136"/>
      <c r="AC35509" s="136"/>
    </row>
    <row r="35510" spans="2:29">
      <c r="B35510" s="136"/>
      <c r="E35510" s="136"/>
      <c r="H35510" s="136"/>
      <c r="K35510" s="136"/>
      <c r="O35510" s="136"/>
      <c r="T35510" s="136"/>
      <c r="W35510" s="136"/>
      <c r="Z35510" s="136"/>
      <c r="AC35510" s="136"/>
    </row>
    <row r="35511" spans="2:29">
      <c r="B35511" s="136"/>
      <c r="E35511" s="136"/>
      <c r="H35511" s="136"/>
      <c r="K35511" s="136"/>
      <c r="O35511" s="136"/>
      <c r="T35511" s="136"/>
      <c r="W35511" s="136"/>
      <c r="Z35511" s="136"/>
      <c r="AC35511" s="136"/>
    </row>
    <row r="35512" spans="2:29">
      <c r="B35512" s="136"/>
      <c r="E35512" s="136"/>
      <c r="H35512" s="136"/>
      <c r="K35512" s="136"/>
      <c r="O35512" s="136"/>
      <c r="T35512" s="136"/>
      <c r="W35512" s="136"/>
      <c r="Z35512" s="136"/>
      <c r="AC35512" s="136"/>
    </row>
    <row r="35513" spans="2:29">
      <c r="B35513" s="136"/>
      <c r="E35513" s="136"/>
      <c r="H35513" s="136"/>
      <c r="K35513" s="136"/>
      <c r="O35513" s="136"/>
      <c r="T35513" s="136"/>
      <c r="W35513" s="136"/>
      <c r="Z35513" s="136"/>
      <c r="AC35513" s="136"/>
    </row>
    <row r="35514" spans="2:29">
      <c r="B35514" s="136"/>
      <c r="E35514" s="136"/>
      <c r="H35514" s="136"/>
      <c r="K35514" s="136"/>
      <c r="O35514" s="136"/>
      <c r="T35514" s="136"/>
      <c r="W35514" s="136"/>
      <c r="Z35514" s="136"/>
      <c r="AC35514" s="136"/>
    </row>
    <row r="35515" spans="2:29">
      <c r="B35515" s="136"/>
      <c r="E35515" s="136"/>
      <c r="H35515" s="136"/>
      <c r="K35515" s="136"/>
      <c r="O35515" s="136"/>
      <c r="T35515" s="136"/>
      <c r="W35515" s="136"/>
      <c r="Z35515" s="136"/>
      <c r="AC35515" s="136"/>
    </row>
    <row r="35516" spans="2:29">
      <c r="B35516" s="136"/>
      <c r="E35516" s="136"/>
      <c r="H35516" s="136"/>
      <c r="K35516" s="136"/>
      <c r="O35516" s="136"/>
      <c r="T35516" s="136"/>
      <c r="W35516" s="136"/>
      <c r="Z35516" s="136"/>
      <c r="AC35516" s="136"/>
    </row>
    <row r="35517" spans="2:29">
      <c r="B35517" s="136"/>
      <c r="E35517" s="136"/>
      <c r="H35517" s="136"/>
      <c r="K35517" s="136"/>
      <c r="O35517" s="136"/>
      <c r="T35517" s="136"/>
      <c r="W35517" s="136"/>
      <c r="Z35517" s="136"/>
      <c r="AC35517" s="136"/>
    </row>
    <row r="35518" spans="2:29">
      <c r="B35518" s="136"/>
      <c r="E35518" s="136"/>
      <c r="H35518" s="136"/>
      <c r="K35518" s="136"/>
      <c r="O35518" s="136"/>
      <c r="T35518" s="136"/>
      <c r="W35518" s="136"/>
      <c r="Z35518" s="136"/>
      <c r="AC35518" s="136"/>
    </row>
    <row r="35519" spans="2:29">
      <c r="B35519" s="136"/>
      <c r="E35519" s="136"/>
      <c r="H35519" s="136"/>
      <c r="K35519" s="136"/>
      <c r="O35519" s="136"/>
      <c r="T35519" s="136"/>
      <c r="W35519" s="136"/>
      <c r="Z35519" s="136"/>
      <c r="AC35519" s="136"/>
    </row>
    <row r="35520" spans="2:29">
      <c r="B35520" s="136"/>
      <c r="E35520" s="136"/>
      <c r="H35520" s="136"/>
      <c r="K35520" s="136"/>
      <c r="O35520" s="136"/>
      <c r="T35520" s="136"/>
      <c r="W35520" s="136"/>
      <c r="Z35520" s="136"/>
      <c r="AC35520" s="136"/>
    </row>
    <row r="35521" spans="2:29">
      <c r="B35521" s="136"/>
      <c r="E35521" s="136"/>
      <c r="H35521" s="136"/>
      <c r="K35521" s="136"/>
      <c r="O35521" s="136"/>
      <c r="T35521" s="136"/>
      <c r="W35521" s="136"/>
      <c r="Z35521" s="136"/>
      <c r="AC35521" s="136"/>
    </row>
    <row r="35522" spans="2:29">
      <c r="B35522" s="136"/>
      <c r="E35522" s="136"/>
      <c r="H35522" s="136"/>
      <c r="K35522" s="136"/>
      <c r="O35522" s="136"/>
      <c r="T35522" s="136"/>
      <c r="W35522" s="136"/>
      <c r="Z35522" s="136"/>
      <c r="AC35522" s="136"/>
    </row>
    <row r="35523" spans="2:29">
      <c r="B35523" s="136"/>
      <c r="E35523" s="136"/>
      <c r="H35523" s="136"/>
      <c r="K35523" s="136"/>
      <c r="O35523" s="136"/>
      <c r="T35523" s="136"/>
      <c r="W35523" s="136"/>
      <c r="Z35523" s="136"/>
      <c r="AC35523" s="136"/>
    </row>
    <row r="35524" spans="2:29">
      <c r="B35524" s="136"/>
      <c r="E35524" s="136"/>
      <c r="H35524" s="136"/>
      <c r="K35524" s="136"/>
      <c r="O35524" s="136"/>
      <c r="T35524" s="136"/>
      <c r="W35524" s="136"/>
      <c r="Z35524" s="136"/>
      <c r="AC35524" s="136"/>
    </row>
    <row r="35525" spans="2:29">
      <c r="B35525" s="136"/>
      <c r="E35525" s="136"/>
      <c r="H35525" s="136"/>
      <c r="K35525" s="136"/>
      <c r="O35525" s="136"/>
      <c r="T35525" s="136"/>
      <c r="W35525" s="136"/>
      <c r="Z35525" s="136"/>
      <c r="AC35525" s="136"/>
    </row>
    <row r="35526" spans="2:29">
      <c r="B35526" s="136"/>
      <c r="E35526" s="136"/>
      <c r="H35526" s="136"/>
      <c r="K35526" s="136"/>
      <c r="O35526" s="136"/>
      <c r="T35526" s="136"/>
      <c r="W35526" s="136"/>
      <c r="Z35526" s="136"/>
      <c r="AC35526" s="136"/>
    </row>
    <row r="35527" spans="2:29">
      <c r="B35527" s="136"/>
      <c r="E35527" s="136"/>
      <c r="H35527" s="136"/>
      <c r="K35527" s="136"/>
      <c r="O35527" s="136"/>
      <c r="T35527" s="136"/>
      <c r="W35527" s="136"/>
      <c r="Z35527" s="136"/>
      <c r="AC35527" s="136"/>
    </row>
    <row r="35528" spans="2:29">
      <c r="B35528" s="136"/>
      <c r="E35528" s="136"/>
      <c r="H35528" s="136"/>
      <c r="K35528" s="136"/>
      <c r="O35528" s="136"/>
      <c r="T35528" s="136"/>
      <c r="W35528" s="136"/>
      <c r="Z35528" s="136"/>
      <c r="AC35528" s="136"/>
    </row>
    <row r="35529" spans="2:29">
      <c r="B35529" s="136"/>
      <c r="E35529" s="136"/>
      <c r="H35529" s="136"/>
      <c r="K35529" s="136"/>
      <c r="O35529" s="136"/>
      <c r="T35529" s="136"/>
      <c r="W35529" s="136"/>
      <c r="Z35529" s="136"/>
      <c r="AC35529" s="136"/>
    </row>
    <row r="35530" spans="2:29">
      <c r="B35530" s="136"/>
      <c r="E35530" s="136"/>
      <c r="H35530" s="136"/>
      <c r="K35530" s="136"/>
      <c r="O35530" s="136"/>
      <c r="T35530" s="136"/>
      <c r="W35530" s="136"/>
      <c r="Z35530" s="136"/>
      <c r="AC35530" s="136"/>
    </row>
    <row r="35531" spans="2:29">
      <c r="B35531" s="136"/>
      <c r="E35531" s="136"/>
      <c r="H35531" s="136"/>
      <c r="K35531" s="136"/>
      <c r="O35531" s="136"/>
      <c r="T35531" s="136"/>
      <c r="W35531" s="136"/>
      <c r="Z35531" s="136"/>
      <c r="AC35531" s="136"/>
    </row>
    <row r="35532" spans="2:29">
      <c r="B35532" s="136"/>
      <c r="E35532" s="136"/>
      <c r="H35532" s="136"/>
      <c r="K35532" s="136"/>
      <c r="O35532" s="136"/>
      <c r="T35532" s="136"/>
      <c r="W35532" s="136"/>
      <c r="Z35532" s="136"/>
      <c r="AC35532" s="136"/>
    </row>
    <row r="35533" spans="2:29">
      <c r="B35533" s="136"/>
      <c r="E35533" s="136"/>
      <c r="H35533" s="136"/>
      <c r="K35533" s="136"/>
      <c r="O35533" s="136"/>
      <c r="T35533" s="136"/>
      <c r="W35533" s="136"/>
      <c r="Z35533" s="136"/>
      <c r="AC35533" s="136"/>
    </row>
    <row r="35534" spans="2:29">
      <c r="B35534" s="136"/>
      <c r="E35534" s="136"/>
      <c r="H35534" s="136"/>
      <c r="K35534" s="136"/>
      <c r="O35534" s="136"/>
      <c r="T35534" s="136"/>
      <c r="W35534" s="136"/>
      <c r="Z35534" s="136"/>
      <c r="AC35534" s="136"/>
    </row>
    <row r="35535" spans="2:29">
      <c r="B35535" s="136"/>
      <c r="E35535" s="136"/>
      <c r="H35535" s="136"/>
      <c r="K35535" s="136"/>
      <c r="O35535" s="136"/>
      <c r="T35535" s="136"/>
      <c r="W35535" s="136"/>
      <c r="Z35535" s="136"/>
      <c r="AC35535" s="136"/>
    </row>
    <row r="35536" spans="2:29">
      <c r="B35536" s="136"/>
      <c r="E35536" s="136"/>
      <c r="H35536" s="136"/>
      <c r="K35536" s="136"/>
      <c r="O35536" s="136"/>
      <c r="T35536" s="136"/>
      <c r="W35536" s="136"/>
      <c r="Z35536" s="136"/>
      <c r="AC35536" s="136"/>
    </row>
    <row r="35537" spans="2:29">
      <c r="B35537" s="136"/>
      <c r="E35537" s="136"/>
      <c r="H35537" s="136"/>
      <c r="K35537" s="136"/>
      <c r="O35537" s="136"/>
      <c r="T35537" s="136"/>
      <c r="W35537" s="136"/>
      <c r="Z35537" s="136"/>
      <c r="AC35537" s="136"/>
    </row>
    <row r="35538" spans="2:29">
      <c r="B35538" s="136"/>
      <c r="E35538" s="136"/>
      <c r="H35538" s="136"/>
      <c r="K35538" s="136"/>
      <c r="O35538" s="136"/>
      <c r="T35538" s="136"/>
      <c r="W35538" s="136"/>
      <c r="Z35538" s="136"/>
      <c r="AC35538" s="136"/>
    </row>
    <row r="35539" spans="2:29">
      <c r="B35539" s="136"/>
      <c r="E35539" s="136"/>
      <c r="H35539" s="136"/>
      <c r="K35539" s="136"/>
      <c r="O35539" s="136"/>
      <c r="T35539" s="136"/>
      <c r="W35539" s="136"/>
      <c r="Z35539" s="136"/>
      <c r="AC35539" s="136"/>
    </row>
    <row r="35540" spans="2:29">
      <c r="B35540" s="136"/>
      <c r="E35540" s="136"/>
      <c r="H35540" s="136"/>
      <c r="K35540" s="136"/>
      <c r="O35540" s="136"/>
      <c r="T35540" s="136"/>
      <c r="W35540" s="136"/>
      <c r="Z35540" s="136"/>
      <c r="AC35540" s="136"/>
    </row>
    <row r="35541" spans="2:29">
      <c r="B35541" s="136"/>
      <c r="E35541" s="136"/>
      <c r="H35541" s="136"/>
      <c r="K35541" s="136"/>
      <c r="O35541" s="136"/>
      <c r="T35541" s="136"/>
      <c r="W35541" s="136"/>
      <c r="Z35541" s="136"/>
      <c r="AC35541" s="136"/>
    </row>
    <row r="35542" spans="2:29">
      <c r="B35542" s="136"/>
      <c r="E35542" s="136"/>
      <c r="H35542" s="136"/>
      <c r="K35542" s="136"/>
      <c r="O35542" s="136"/>
      <c r="T35542" s="136"/>
      <c r="W35542" s="136"/>
      <c r="Z35542" s="136"/>
      <c r="AC35542" s="136"/>
    </row>
    <row r="35543" spans="2:29">
      <c r="B35543" s="136"/>
      <c r="E35543" s="136"/>
      <c r="H35543" s="136"/>
      <c r="K35543" s="136"/>
      <c r="O35543" s="136"/>
      <c r="T35543" s="136"/>
      <c r="W35543" s="136"/>
      <c r="Z35543" s="136"/>
      <c r="AC35543" s="136"/>
    </row>
    <row r="35544" spans="2:29">
      <c r="B35544" s="136"/>
      <c r="E35544" s="136"/>
      <c r="H35544" s="136"/>
      <c r="K35544" s="136"/>
      <c r="O35544" s="136"/>
      <c r="T35544" s="136"/>
      <c r="W35544" s="136"/>
      <c r="Z35544" s="136"/>
      <c r="AC35544" s="136"/>
    </row>
    <row r="35545" spans="2:29">
      <c r="B35545" s="136"/>
      <c r="E35545" s="136"/>
      <c r="H35545" s="136"/>
      <c r="K35545" s="136"/>
      <c r="O35545" s="136"/>
      <c r="T35545" s="136"/>
      <c r="W35545" s="136"/>
      <c r="Z35545" s="136"/>
      <c r="AC35545" s="136"/>
    </row>
    <row r="35546" spans="2:29">
      <c r="B35546" s="136"/>
      <c r="E35546" s="136"/>
      <c r="H35546" s="136"/>
      <c r="K35546" s="136"/>
      <c r="O35546" s="136"/>
      <c r="T35546" s="136"/>
      <c r="W35546" s="136"/>
      <c r="Z35546" s="136"/>
      <c r="AC35546" s="136"/>
    </row>
    <row r="35547" spans="2:29">
      <c r="B35547" s="136"/>
      <c r="E35547" s="136"/>
      <c r="H35547" s="136"/>
      <c r="K35547" s="136"/>
      <c r="O35547" s="136"/>
      <c r="T35547" s="136"/>
      <c r="W35547" s="136"/>
      <c r="Z35547" s="136"/>
      <c r="AC35547" s="136"/>
    </row>
    <row r="35548" spans="2:29">
      <c r="B35548" s="136"/>
      <c r="E35548" s="136"/>
      <c r="H35548" s="136"/>
      <c r="K35548" s="136"/>
      <c r="O35548" s="136"/>
      <c r="T35548" s="136"/>
      <c r="W35548" s="136"/>
      <c r="Z35548" s="136"/>
      <c r="AC35548" s="136"/>
    </row>
    <row r="35549" spans="2:29">
      <c r="B35549" s="136"/>
      <c r="E35549" s="136"/>
      <c r="H35549" s="136"/>
      <c r="K35549" s="136"/>
      <c r="O35549" s="136"/>
      <c r="T35549" s="136"/>
      <c r="W35549" s="136"/>
      <c r="Z35549" s="136"/>
      <c r="AC35549" s="136"/>
    </row>
    <row r="35550" spans="2:29">
      <c r="B35550" s="136"/>
      <c r="E35550" s="136"/>
      <c r="H35550" s="136"/>
      <c r="K35550" s="136"/>
      <c r="O35550" s="136"/>
      <c r="T35550" s="136"/>
      <c r="W35550" s="136"/>
      <c r="Z35550" s="136"/>
      <c r="AC35550" s="136"/>
    </row>
    <row r="35551" spans="2:29">
      <c r="B35551" s="136"/>
      <c r="E35551" s="136"/>
      <c r="H35551" s="136"/>
      <c r="K35551" s="136"/>
      <c r="O35551" s="136"/>
      <c r="T35551" s="136"/>
      <c r="W35551" s="136"/>
      <c r="Z35551" s="136"/>
      <c r="AC35551" s="136"/>
    </row>
    <row r="35552" spans="2:29">
      <c r="B35552" s="136"/>
      <c r="E35552" s="136"/>
      <c r="H35552" s="136"/>
      <c r="K35552" s="136"/>
      <c r="O35552" s="136"/>
      <c r="T35552" s="136"/>
      <c r="W35552" s="136"/>
      <c r="Z35552" s="136"/>
      <c r="AC35552" s="136"/>
    </row>
    <row r="35553" spans="2:29">
      <c r="B35553" s="136"/>
      <c r="E35553" s="136"/>
      <c r="H35553" s="136"/>
      <c r="K35553" s="136"/>
      <c r="O35553" s="136"/>
      <c r="T35553" s="136"/>
      <c r="W35553" s="136"/>
      <c r="Z35553" s="136"/>
      <c r="AC35553" s="136"/>
    </row>
    <row r="35554" spans="2:29">
      <c r="B35554" s="136"/>
      <c r="E35554" s="136"/>
      <c r="H35554" s="136"/>
      <c r="K35554" s="136"/>
      <c r="O35554" s="136"/>
      <c r="T35554" s="136"/>
      <c r="W35554" s="136"/>
      <c r="Z35554" s="136"/>
      <c r="AC35554" s="136"/>
    </row>
    <row r="35555" spans="2:29">
      <c r="B35555" s="136"/>
      <c r="E35555" s="136"/>
      <c r="H35555" s="136"/>
      <c r="K35555" s="136"/>
      <c r="O35555" s="136"/>
      <c r="T35555" s="136"/>
      <c r="W35555" s="136"/>
      <c r="Z35555" s="136"/>
      <c r="AC35555" s="136"/>
    </row>
    <row r="35556" spans="2:29">
      <c r="B35556" s="136"/>
      <c r="E35556" s="136"/>
      <c r="H35556" s="136"/>
      <c r="K35556" s="136"/>
      <c r="O35556" s="136"/>
      <c r="T35556" s="136"/>
      <c r="W35556" s="136"/>
      <c r="Z35556" s="136"/>
      <c r="AC35556" s="136"/>
    </row>
    <row r="35557" spans="2:29">
      <c r="B35557" s="136"/>
      <c r="E35557" s="136"/>
      <c r="H35557" s="136"/>
      <c r="K35557" s="136"/>
      <c r="O35557" s="136"/>
      <c r="T35557" s="136"/>
      <c r="W35557" s="136"/>
      <c r="Z35557" s="136"/>
      <c r="AC35557" s="136"/>
    </row>
    <row r="35558" spans="2:29">
      <c r="B35558" s="136"/>
      <c r="E35558" s="136"/>
      <c r="H35558" s="136"/>
      <c r="K35558" s="136"/>
      <c r="O35558" s="136"/>
      <c r="T35558" s="136"/>
      <c r="W35558" s="136"/>
      <c r="Z35558" s="136"/>
      <c r="AC35558" s="136"/>
    </row>
    <row r="35559" spans="2:29">
      <c r="B35559" s="136"/>
      <c r="E35559" s="136"/>
      <c r="H35559" s="136"/>
      <c r="K35559" s="136"/>
      <c r="O35559" s="136"/>
      <c r="T35559" s="136"/>
      <c r="W35559" s="136"/>
      <c r="Z35559" s="136"/>
      <c r="AC35559" s="136"/>
    </row>
    <row r="35560" spans="2:29">
      <c r="B35560" s="136"/>
      <c r="E35560" s="136"/>
      <c r="H35560" s="136"/>
      <c r="K35560" s="136"/>
      <c r="O35560" s="136"/>
      <c r="T35560" s="136"/>
      <c r="W35560" s="136"/>
      <c r="Z35560" s="136"/>
      <c r="AC35560" s="136"/>
    </row>
    <row r="35561" spans="2:29">
      <c r="B35561" s="136"/>
      <c r="E35561" s="136"/>
      <c r="H35561" s="136"/>
      <c r="K35561" s="136"/>
      <c r="O35561" s="136"/>
      <c r="T35561" s="136"/>
      <c r="W35561" s="136"/>
      <c r="Z35561" s="136"/>
      <c r="AC35561" s="136"/>
    </row>
    <row r="35562" spans="2:29">
      <c r="B35562" s="136"/>
      <c r="E35562" s="136"/>
      <c r="H35562" s="136"/>
      <c r="K35562" s="136"/>
      <c r="O35562" s="136"/>
      <c r="T35562" s="136"/>
      <c r="W35562" s="136"/>
      <c r="Z35562" s="136"/>
      <c r="AC35562" s="136"/>
    </row>
    <row r="35563" spans="2:29">
      <c r="B35563" s="136"/>
      <c r="E35563" s="136"/>
      <c r="H35563" s="136"/>
      <c r="K35563" s="136"/>
      <c r="O35563" s="136"/>
      <c r="T35563" s="136"/>
      <c r="W35563" s="136"/>
      <c r="Z35563" s="136"/>
      <c r="AC35563" s="136"/>
    </row>
    <row r="35564" spans="2:29">
      <c r="B35564" s="136"/>
      <c r="E35564" s="136"/>
      <c r="H35564" s="136"/>
      <c r="K35564" s="136"/>
      <c r="O35564" s="136"/>
      <c r="T35564" s="136"/>
      <c r="W35564" s="136"/>
      <c r="Z35564" s="136"/>
      <c r="AC35564" s="136"/>
    </row>
    <row r="35565" spans="2:29">
      <c r="B35565" s="136"/>
      <c r="E35565" s="136"/>
      <c r="H35565" s="136"/>
      <c r="K35565" s="136"/>
      <c r="O35565" s="136"/>
      <c r="T35565" s="136"/>
      <c r="W35565" s="136"/>
      <c r="Z35565" s="136"/>
      <c r="AC35565" s="136"/>
    </row>
    <row r="35566" spans="2:29">
      <c r="B35566" s="136"/>
      <c r="E35566" s="136"/>
      <c r="H35566" s="136"/>
      <c r="K35566" s="136"/>
      <c r="O35566" s="136"/>
      <c r="T35566" s="136"/>
      <c r="W35566" s="136"/>
      <c r="Z35566" s="136"/>
      <c r="AC35566" s="136"/>
    </row>
    <row r="35567" spans="2:29">
      <c r="B35567" s="136"/>
      <c r="E35567" s="136"/>
      <c r="H35567" s="136"/>
      <c r="K35567" s="136"/>
      <c r="O35567" s="136"/>
      <c r="T35567" s="136"/>
      <c r="W35567" s="136"/>
      <c r="Z35567" s="136"/>
      <c r="AC35567" s="136"/>
    </row>
    <row r="35568" spans="2:29">
      <c r="B35568" s="136"/>
      <c r="E35568" s="136"/>
      <c r="H35568" s="136"/>
      <c r="K35568" s="136"/>
      <c r="O35568" s="136"/>
      <c r="T35568" s="136"/>
      <c r="W35568" s="136"/>
      <c r="Z35568" s="136"/>
      <c r="AC35568" s="136"/>
    </row>
    <row r="35569" spans="2:29">
      <c r="B35569" s="136"/>
      <c r="E35569" s="136"/>
      <c r="H35569" s="136"/>
      <c r="K35569" s="136"/>
      <c r="O35569" s="136"/>
      <c r="T35569" s="136"/>
      <c r="W35569" s="136"/>
      <c r="Z35569" s="136"/>
      <c r="AC35569" s="136"/>
    </row>
    <row r="35570" spans="2:29">
      <c r="B35570" s="136"/>
      <c r="E35570" s="136"/>
      <c r="H35570" s="136"/>
      <c r="K35570" s="136"/>
      <c r="O35570" s="136"/>
      <c r="T35570" s="136"/>
      <c r="W35570" s="136"/>
      <c r="Z35570" s="136"/>
      <c r="AC35570" s="136"/>
    </row>
    <row r="35571" spans="2:29">
      <c r="B35571" s="136"/>
      <c r="E35571" s="136"/>
      <c r="H35571" s="136"/>
      <c r="K35571" s="136"/>
      <c r="O35571" s="136"/>
      <c r="T35571" s="136"/>
      <c r="W35571" s="136"/>
      <c r="Z35571" s="136"/>
      <c r="AC35571" s="136"/>
    </row>
    <row r="35572" spans="2:29">
      <c r="B35572" s="136"/>
      <c r="E35572" s="136"/>
      <c r="H35572" s="136"/>
      <c r="K35572" s="136"/>
      <c r="O35572" s="136"/>
      <c r="T35572" s="136"/>
      <c r="W35572" s="136"/>
      <c r="Z35572" s="136"/>
      <c r="AC35572" s="136"/>
    </row>
    <row r="35573" spans="2:29">
      <c r="B35573" s="136"/>
      <c r="E35573" s="136"/>
      <c r="H35573" s="136"/>
      <c r="K35573" s="136"/>
      <c r="O35573" s="136"/>
      <c r="T35573" s="136"/>
      <c r="W35573" s="136"/>
      <c r="Z35573" s="136"/>
      <c r="AC35573" s="136"/>
    </row>
    <row r="35574" spans="2:29">
      <c r="B35574" s="136"/>
      <c r="E35574" s="136"/>
      <c r="H35574" s="136"/>
      <c r="K35574" s="136"/>
      <c r="O35574" s="136"/>
      <c r="T35574" s="136"/>
      <c r="W35574" s="136"/>
      <c r="Z35574" s="136"/>
      <c r="AC35574" s="136"/>
    </row>
    <row r="35575" spans="2:29">
      <c r="B35575" s="136"/>
      <c r="E35575" s="136"/>
      <c r="H35575" s="136"/>
      <c r="K35575" s="136"/>
      <c r="O35575" s="136"/>
      <c r="T35575" s="136"/>
      <c r="W35575" s="136"/>
      <c r="Z35575" s="136"/>
      <c r="AC35575" s="136"/>
    </row>
    <row r="35576" spans="2:29">
      <c r="B35576" s="136"/>
      <c r="E35576" s="136"/>
      <c r="H35576" s="136"/>
      <c r="K35576" s="136"/>
      <c r="O35576" s="136"/>
      <c r="T35576" s="136"/>
      <c r="W35576" s="136"/>
      <c r="Z35576" s="136"/>
      <c r="AC35576" s="136"/>
    </row>
    <row r="35577" spans="2:29">
      <c r="B35577" s="136"/>
      <c r="E35577" s="136"/>
      <c r="H35577" s="136"/>
      <c r="K35577" s="136"/>
      <c r="O35577" s="136"/>
      <c r="T35577" s="136"/>
      <c r="W35577" s="136"/>
      <c r="Z35577" s="136"/>
      <c r="AC35577" s="136"/>
    </row>
    <row r="35578" spans="2:29">
      <c r="B35578" s="136"/>
      <c r="E35578" s="136"/>
      <c r="H35578" s="136"/>
      <c r="K35578" s="136"/>
      <c r="O35578" s="136"/>
      <c r="T35578" s="136"/>
      <c r="W35578" s="136"/>
      <c r="Z35578" s="136"/>
      <c r="AC35578" s="136"/>
    </row>
    <row r="35579" spans="2:29">
      <c r="B35579" s="136"/>
      <c r="E35579" s="136"/>
      <c r="H35579" s="136"/>
      <c r="K35579" s="136"/>
      <c r="O35579" s="136"/>
      <c r="T35579" s="136"/>
      <c r="W35579" s="136"/>
      <c r="Z35579" s="136"/>
      <c r="AC35579" s="136"/>
    </row>
    <row r="35580" spans="2:29">
      <c r="B35580" s="136"/>
      <c r="E35580" s="136"/>
      <c r="H35580" s="136"/>
      <c r="K35580" s="136"/>
      <c r="O35580" s="136"/>
      <c r="T35580" s="136"/>
      <c r="W35580" s="136"/>
      <c r="Z35580" s="136"/>
      <c r="AC35580" s="136"/>
    </row>
    <row r="35581" spans="2:29">
      <c r="B35581" s="136"/>
      <c r="E35581" s="136"/>
      <c r="H35581" s="136"/>
      <c r="K35581" s="136"/>
      <c r="O35581" s="136"/>
      <c r="T35581" s="136"/>
      <c r="W35581" s="136"/>
      <c r="Z35581" s="136"/>
      <c r="AC35581" s="136"/>
    </row>
    <row r="35582" spans="2:29">
      <c r="B35582" s="136"/>
      <c r="E35582" s="136"/>
      <c r="H35582" s="136"/>
      <c r="K35582" s="136"/>
      <c r="O35582" s="136"/>
      <c r="T35582" s="136"/>
      <c r="W35582" s="136"/>
      <c r="Z35582" s="136"/>
      <c r="AC35582" s="136"/>
    </row>
    <row r="35583" spans="2:29">
      <c r="B35583" s="136"/>
      <c r="E35583" s="136"/>
      <c r="H35583" s="136"/>
      <c r="K35583" s="136"/>
      <c r="O35583" s="136"/>
      <c r="T35583" s="136"/>
      <c r="W35583" s="136"/>
      <c r="Z35583" s="136"/>
      <c r="AC35583" s="136"/>
    </row>
    <row r="35584" spans="2:29">
      <c r="B35584" s="136"/>
      <c r="E35584" s="136"/>
      <c r="H35584" s="136"/>
      <c r="K35584" s="136"/>
      <c r="O35584" s="136"/>
      <c r="T35584" s="136"/>
      <c r="W35584" s="136"/>
      <c r="Z35584" s="136"/>
      <c r="AC35584" s="136"/>
    </row>
    <row r="35585" spans="2:29">
      <c r="B35585" s="136"/>
      <c r="E35585" s="136"/>
      <c r="H35585" s="136"/>
      <c r="K35585" s="136"/>
      <c r="O35585" s="136"/>
      <c r="T35585" s="136"/>
      <c r="W35585" s="136"/>
      <c r="Z35585" s="136"/>
      <c r="AC35585" s="136"/>
    </row>
    <row r="35586" spans="2:29">
      <c r="B35586" s="136"/>
      <c r="E35586" s="136"/>
      <c r="H35586" s="136"/>
      <c r="K35586" s="136"/>
      <c r="O35586" s="136"/>
      <c r="T35586" s="136"/>
      <c r="W35586" s="136"/>
      <c r="Z35586" s="136"/>
      <c r="AC35586" s="136"/>
    </row>
    <row r="35587" spans="2:29">
      <c r="B35587" s="136"/>
      <c r="E35587" s="136"/>
      <c r="H35587" s="136"/>
      <c r="K35587" s="136"/>
      <c r="O35587" s="136"/>
      <c r="T35587" s="136"/>
      <c r="W35587" s="136"/>
      <c r="Z35587" s="136"/>
      <c r="AC35587" s="136"/>
    </row>
    <row r="35588" spans="2:29">
      <c r="B35588" s="136"/>
      <c r="E35588" s="136"/>
      <c r="H35588" s="136"/>
      <c r="K35588" s="136"/>
      <c r="O35588" s="136"/>
      <c r="T35588" s="136"/>
      <c r="W35588" s="136"/>
      <c r="Z35588" s="136"/>
      <c r="AC35588" s="136"/>
    </row>
    <row r="35589" spans="2:29">
      <c r="B35589" s="136"/>
      <c r="E35589" s="136"/>
      <c r="H35589" s="136"/>
      <c r="K35589" s="136"/>
      <c r="O35589" s="136"/>
      <c r="T35589" s="136"/>
      <c r="W35589" s="136"/>
      <c r="Z35589" s="136"/>
      <c r="AC35589" s="136"/>
    </row>
    <row r="35590" spans="2:29">
      <c r="B35590" s="136"/>
      <c r="E35590" s="136"/>
      <c r="H35590" s="136"/>
      <c r="K35590" s="136"/>
      <c r="O35590" s="136"/>
      <c r="T35590" s="136"/>
      <c r="W35590" s="136"/>
      <c r="Z35590" s="136"/>
      <c r="AC35590" s="136"/>
    </row>
    <row r="35591" spans="2:29">
      <c r="B35591" s="136"/>
      <c r="E35591" s="136"/>
      <c r="H35591" s="136"/>
      <c r="K35591" s="136"/>
      <c r="O35591" s="136"/>
      <c r="T35591" s="136"/>
      <c r="W35591" s="136"/>
      <c r="Z35591" s="136"/>
      <c r="AC35591" s="136"/>
    </row>
    <row r="35592" spans="2:29">
      <c r="B35592" s="136"/>
      <c r="E35592" s="136"/>
      <c r="H35592" s="136"/>
      <c r="K35592" s="136"/>
      <c r="O35592" s="136"/>
      <c r="T35592" s="136"/>
      <c r="W35592" s="136"/>
      <c r="Z35592" s="136"/>
      <c r="AC35592" s="136"/>
    </row>
    <row r="35593" spans="2:29">
      <c r="B35593" s="136"/>
      <c r="E35593" s="136"/>
      <c r="H35593" s="136"/>
      <c r="K35593" s="136"/>
      <c r="O35593" s="136"/>
      <c r="T35593" s="136"/>
      <c r="W35593" s="136"/>
      <c r="Z35593" s="136"/>
      <c r="AC35593" s="136"/>
    </row>
    <row r="35594" spans="2:29">
      <c r="B35594" s="136"/>
      <c r="E35594" s="136"/>
      <c r="H35594" s="136"/>
      <c r="K35594" s="136"/>
      <c r="O35594" s="136"/>
      <c r="T35594" s="136"/>
      <c r="W35594" s="136"/>
      <c r="Z35594" s="136"/>
      <c r="AC35594" s="136"/>
    </row>
    <row r="35595" spans="2:29">
      <c r="B35595" s="136"/>
      <c r="E35595" s="136"/>
      <c r="H35595" s="136"/>
      <c r="K35595" s="136"/>
      <c r="O35595" s="136"/>
      <c r="T35595" s="136"/>
      <c r="W35595" s="136"/>
      <c r="Z35595" s="136"/>
      <c r="AC35595" s="136"/>
    </row>
    <row r="35596" spans="2:29">
      <c r="B35596" s="136"/>
      <c r="E35596" s="136"/>
      <c r="H35596" s="136"/>
      <c r="K35596" s="136"/>
      <c r="O35596" s="136"/>
      <c r="T35596" s="136"/>
      <c r="W35596" s="136"/>
      <c r="Z35596" s="136"/>
      <c r="AC35596" s="136"/>
    </row>
    <row r="35597" spans="2:29">
      <c r="B35597" s="136"/>
      <c r="E35597" s="136"/>
      <c r="H35597" s="136"/>
      <c r="K35597" s="136"/>
      <c r="O35597" s="136"/>
      <c r="T35597" s="136"/>
      <c r="W35597" s="136"/>
      <c r="Z35597" s="136"/>
      <c r="AC35597" s="136"/>
    </row>
    <row r="35598" spans="2:29">
      <c r="B35598" s="136"/>
      <c r="E35598" s="136"/>
      <c r="H35598" s="136"/>
      <c r="K35598" s="136"/>
      <c r="O35598" s="136"/>
      <c r="T35598" s="136"/>
      <c r="W35598" s="136"/>
      <c r="Z35598" s="136"/>
      <c r="AC35598" s="136"/>
    </row>
    <row r="35599" spans="2:29">
      <c r="B35599" s="136"/>
      <c r="E35599" s="136"/>
      <c r="H35599" s="136"/>
      <c r="K35599" s="136"/>
      <c r="O35599" s="136"/>
      <c r="T35599" s="136"/>
      <c r="W35599" s="136"/>
      <c r="Z35599" s="136"/>
      <c r="AC35599" s="136"/>
    </row>
    <row r="35600" spans="2:29">
      <c r="B35600" s="136"/>
      <c r="E35600" s="136"/>
      <c r="H35600" s="136"/>
      <c r="K35600" s="136"/>
      <c r="O35600" s="136"/>
      <c r="T35600" s="136"/>
      <c r="W35600" s="136"/>
      <c r="Z35600" s="136"/>
      <c r="AC35600" s="136"/>
    </row>
    <row r="35601" spans="2:29">
      <c r="B35601" s="136"/>
      <c r="E35601" s="136"/>
      <c r="H35601" s="136"/>
      <c r="K35601" s="136"/>
      <c r="O35601" s="136"/>
      <c r="T35601" s="136"/>
      <c r="W35601" s="136"/>
      <c r="Z35601" s="136"/>
      <c r="AC35601" s="136"/>
    </row>
    <row r="35602" spans="2:29">
      <c r="B35602" s="136"/>
      <c r="E35602" s="136"/>
      <c r="H35602" s="136"/>
      <c r="K35602" s="136"/>
      <c r="O35602" s="136"/>
      <c r="T35602" s="136"/>
      <c r="W35602" s="136"/>
      <c r="Z35602" s="136"/>
      <c r="AC35602" s="136"/>
    </row>
    <row r="35603" spans="2:29">
      <c r="B35603" s="136"/>
      <c r="E35603" s="136"/>
      <c r="H35603" s="136"/>
      <c r="K35603" s="136"/>
      <c r="O35603" s="136"/>
      <c r="T35603" s="136"/>
      <c r="W35603" s="136"/>
      <c r="Z35603" s="136"/>
      <c r="AC35603" s="136"/>
    </row>
    <row r="35604" spans="2:29">
      <c r="B35604" s="136"/>
      <c r="E35604" s="136"/>
      <c r="H35604" s="136"/>
      <c r="K35604" s="136"/>
      <c r="O35604" s="136"/>
      <c r="T35604" s="136"/>
      <c r="W35604" s="136"/>
      <c r="Z35604" s="136"/>
      <c r="AC35604" s="136"/>
    </row>
    <row r="35605" spans="2:29">
      <c r="B35605" s="136"/>
      <c r="E35605" s="136"/>
      <c r="H35605" s="136"/>
      <c r="K35605" s="136"/>
      <c r="O35605" s="136"/>
      <c r="T35605" s="136"/>
      <c r="W35605" s="136"/>
      <c r="Z35605" s="136"/>
      <c r="AC35605" s="136"/>
    </row>
    <row r="35606" spans="2:29">
      <c r="B35606" s="136"/>
      <c r="E35606" s="136"/>
      <c r="H35606" s="136"/>
      <c r="K35606" s="136"/>
      <c r="O35606" s="136"/>
      <c r="T35606" s="136"/>
      <c r="W35606" s="136"/>
      <c r="Z35606" s="136"/>
      <c r="AC35606" s="136"/>
    </row>
    <row r="35607" spans="2:29">
      <c r="B35607" s="136"/>
      <c r="E35607" s="136"/>
      <c r="H35607" s="136"/>
      <c r="K35607" s="136"/>
      <c r="O35607" s="136"/>
      <c r="T35607" s="136"/>
      <c r="W35607" s="136"/>
      <c r="Z35607" s="136"/>
      <c r="AC35607" s="136"/>
    </row>
    <row r="35608" spans="2:29">
      <c r="B35608" s="136"/>
      <c r="E35608" s="136"/>
      <c r="H35608" s="136"/>
      <c r="K35608" s="136"/>
      <c r="O35608" s="136"/>
      <c r="T35608" s="136"/>
      <c r="W35608" s="136"/>
      <c r="Z35608" s="136"/>
      <c r="AC35608" s="136"/>
    </row>
    <row r="35609" spans="2:29">
      <c r="B35609" s="136"/>
      <c r="E35609" s="136"/>
      <c r="H35609" s="136"/>
      <c r="K35609" s="136"/>
      <c r="O35609" s="136"/>
      <c r="T35609" s="136"/>
      <c r="W35609" s="136"/>
      <c r="Z35609" s="136"/>
      <c r="AC35609" s="136"/>
    </row>
    <row r="35610" spans="2:29">
      <c r="B35610" s="136"/>
      <c r="E35610" s="136"/>
      <c r="H35610" s="136"/>
      <c r="K35610" s="136"/>
      <c r="O35610" s="136"/>
      <c r="T35610" s="136"/>
      <c r="W35610" s="136"/>
      <c r="Z35610" s="136"/>
      <c r="AC35610" s="136"/>
    </row>
    <row r="35611" spans="2:29">
      <c r="B35611" s="136"/>
      <c r="E35611" s="136"/>
      <c r="H35611" s="136"/>
      <c r="K35611" s="136"/>
      <c r="O35611" s="136"/>
      <c r="T35611" s="136"/>
      <c r="W35611" s="136"/>
      <c r="Z35611" s="136"/>
      <c r="AC35611" s="136"/>
    </row>
    <row r="35612" spans="2:29">
      <c r="B35612" s="136"/>
      <c r="E35612" s="136"/>
      <c r="H35612" s="136"/>
      <c r="K35612" s="136"/>
      <c r="O35612" s="136"/>
      <c r="T35612" s="136"/>
      <c r="W35612" s="136"/>
      <c r="Z35612" s="136"/>
      <c r="AC35612" s="136"/>
    </row>
    <row r="35613" spans="2:29">
      <c r="B35613" s="136"/>
      <c r="E35613" s="136"/>
      <c r="H35613" s="136"/>
      <c r="K35613" s="136"/>
      <c r="O35613" s="136"/>
      <c r="T35613" s="136"/>
      <c r="W35613" s="136"/>
      <c r="Z35613" s="136"/>
      <c r="AC35613" s="136"/>
    </row>
    <row r="35614" spans="2:29">
      <c r="B35614" s="136"/>
      <c r="E35614" s="136"/>
      <c r="H35614" s="136"/>
      <c r="K35614" s="136"/>
      <c r="O35614" s="136"/>
      <c r="T35614" s="136"/>
      <c r="W35614" s="136"/>
      <c r="Z35614" s="136"/>
      <c r="AC35614" s="136"/>
    </row>
    <row r="35615" spans="2:29">
      <c r="B35615" s="136"/>
      <c r="E35615" s="136"/>
      <c r="H35615" s="136"/>
      <c r="K35615" s="136"/>
      <c r="O35615" s="136"/>
      <c r="T35615" s="136"/>
      <c r="W35615" s="136"/>
      <c r="Z35615" s="136"/>
      <c r="AC35615" s="136"/>
    </row>
    <row r="35616" spans="2:29">
      <c r="B35616" s="136"/>
      <c r="E35616" s="136"/>
      <c r="H35616" s="136"/>
      <c r="K35616" s="136"/>
      <c r="O35616" s="136"/>
      <c r="T35616" s="136"/>
      <c r="W35616" s="136"/>
      <c r="Z35616" s="136"/>
      <c r="AC35616" s="136"/>
    </row>
    <row r="35617" spans="2:29">
      <c r="B35617" s="136"/>
      <c r="E35617" s="136"/>
      <c r="H35617" s="136"/>
      <c r="K35617" s="136"/>
      <c r="O35617" s="136"/>
      <c r="T35617" s="136"/>
      <c r="W35617" s="136"/>
      <c r="Z35617" s="136"/>
      <c r="AC35617" s="136"/>
    </row>
    <row r="35618" spans="2:29">
      <c r="B35618" s="136"/>
      <c r="E35618" s="136"/>
      <c r="H35618" s="136"/>
      <c r="K35618" s="136"/>
      <c r="O35618" s="136"/>
      <c r="T35618" s="136"/>
      <c r="W35618" s="136"/>
      <c r="Z35618" s="136"/>
      <c r="AC35618" s="136"/>
    </row>
    <row r="35619" spans="2:29">
      <c r="B35619" s="136"/>
      <c r="E35619" s="136"/>
      <c r="H35619" s="136"/>
      <c r="K35619" s="136"/>
      <c r="O35619" s="136"/>
      <c r="T35619" s="136"/>
      <c r="W35619" s="136"/>
      <c r="Z35619" s="136"/>
      <c r="AC35619" s="136"/>
    </row>
    <row r="35620" spans="2:29">
      <c r="B35620" s="136"/>
      <c r="E35620" s="136"/>
      <c r="H35620" s="136"/>
      <c r="K35620" s="136"/>
      <c r="O35620" s="136"/>
      <c r="T35620" s="136"/>
      <c r="W35620" s="136"/>
      <c r="Z35620" s="136"/>
      <c r="AC35620" s="136"/>
    </row>
    <row r="35621" spans="2:29">
      <c r="B35621" s="136"/>
      <c r="E35621" s="136"/>
      <c r="H35621" s="136"/>
      <c r="K35621" s="136"/>
      <c r="O35621" s="136"/>
      <c r="T35621" s="136"/>
      <c r="W35621" s="136"/>
      <c r="Z35621" s="136"/>
      <c r="AC35621" s="136"/>
    </row>
    <row r="35622" spans="2:29">
      <c r="B35622" s="136"/>
      <c r="E35622" s="136"/>
      <c r="H35622" s="136"/>
      <c r="K35622" s="136"/>
      <c r="O35622" s="136"/>
      <c r="T35622" s="136"/>
      <c r="W35622" s="136"/>
      <c r="Z35622" s="136"/>
      <c r="AC35622" s="136"/>
    </row>
    <row r="35623" spans="2:29">
      <c r="B35623" s="136"/>
      <c r="E35623" s="136"/>
      <c r="H35623" s="136"/>
      <c r="K35623" s="136"/>
      <c r="O35623" s="136"/>
      <c r="T35623" s="136"/>
      <c r="W35623" s="136"/>
      <c r="Z35623" s="136"/>
      <c r="AC35623" s="136"/>
    </row>
    <row r="35624" spans="2:29">
      <c r="B35624" s="136"/>
      <c r="E35624" s="136"/>
      <c r="H35624" s="136"/>
      <c r="K35624" s="136"/>
      <c r="O35624" s="136"/>
      <c r="T35624" s="136"/>
      <c r="W35624" s="136"/>
      <c r="Z35624" s="136"/>
      <c r="AC35624" s="136"/>
    </row>
    <row r="35625" spans="2:29">
      <c r="B35625" s="136"/>
      <c r="E35625" s="136"/>
      <c r="H35625" s="136"/>
      <c r="K35625" s="136"/>
      <c r="O35625" s="136"/>
      <c r="T35625" s="136"/>
      <c r="W35625" s="136"/>
      <c r="Z35625" s="136"/>
      <c r="AC35625" s="136"/>
    </row>
    <row r="35626" spans="2:29">
      <c r="B35626" s="136"/>
      <c r="E35626" s="136"/>
      <c r="H35626" s="136"/>
      <c r="K35626" s="136"/>
      <c r="O35626" s="136"/>
      <c r="T35626" s="136"/>
      <c r="W35626" s="136"/>
      <c r="Z35626" s="136"/>
      <c r="AC35626" s="136"/>
    </row>
    <row r="35627" spans="2:29">
      <c r="B35627" s="136"/>
      <c r="E35627" s="136"/>
      <c r="H35627" s="136"/>
      <c r="K35627" s="136"/>
      <c r="O35627" s="136"/>
      <c r="T35627" s="136"/>
      <c r="W35627" s="136"/>
      <c r="Z35627" s="136"/>
      <c r="AC35627" s="136"/>
    </row>
    <row r="35628" spans="2:29">
      <c r="B35628" s="136"/>
      <c r="E35628" s="136"/>
      <c r="H35628" s="136"/>
      <c r="K35628" s="136"/>
      <c r="O35628" s="136"/>
      <c r="T35628" s="136"/>
      <c r="W35628" s="136"/>
      <c r="Z35628" s="136"/>
      <c r="AC35628" s="136"/>
    </row>
    <row r="35629" spans="2:29">
      <c r="B35629" s="136"/>
      <c r="E35629" s="136"/>
      <c r="H35629" s="136"/>
      <c r="K35629" s="136"/>
      <c r="O35629" s="136"/>
      <c r="T35629" s="136"/>
      <c r="W35629" s="136"/>
      <c r="Z35629" s="136"/>
      <c r="AC35629" s="136"/>
    </row>
    <row r="35630" spans="2:29">
      <c r="B35630" s="136"/>
      <c r="E35630" s="136"/>
      <c r="H35630" s="136"/>
      <c r="K35630" s="136"/>
      <c r="O35630" s="136"/>
      <c r="T35630" s="136"/>
      <c r="W35630" s="136"/>
      <c r="Z35630" s="136"/>
      <c r="AC35630" s="136"/>
    </row>
    <row r="35631" spans="2:29">
      <c r="B35631" s="136"/>
      <c r="E35631" s="136"/>
      <c r="H35631" s="136"/>
      <c r="K35631" s="136"/>
      <c r="O35631" s="136"/>
      <c r="T35631" s="136"/>
      <c r="W35631" s="136"/>
      <c r="Z35631" s="136"/>
      <c r="AC35631" s="136"/>
    </row>
    <row r="35632" spans="2:29">
      <c r="B35632" s="136"/>
      <c r="E35632" s="136"/>
      <c r="H35632" s="136"/>
      <c r="K35632" s="136"/>
      <c r="O35632" s="136"/>
      <c r="T35632" s="136"/>
      <c r="W35632" s="136"/>
      <c r="Z35632" s="136"/>
      <c r="AC35632" s="136"/>
    </row>
    <row r="35633" spans="2:29">
      <c r="B35633" s="136"/>
      <c r="E35633" s="136"/>
      <c r="H35633" s="136"/>
      <c r="K35633" s="136"/>
      <c r="O35633" s="136"/>
      <c r="T35633" s="136"/>
      <c r="W35633" s="136"/>
      <c r="Z35633" s="136"/>
      <c r="AC35633" s="136"/>
    </row>
    <row r="35634" spans="2:29">
      <c r="B35634" s="136"/>
      <c r="E35634" s="136"/>
      <c r="H35634" s="136"/>
      <c r="K35634" s="136"/>
      <c r="O35634" s="136"/>
      <c r="T35634" s="136"/>
      <c r="W35634" s="136"/>
      <c r="Z35634" s="136"/>
      <c r="AC35634" s="136"/>
    </row>
    <row r="35635" spans="2:29">
      <c r="B35635" s="136"/>
      <c r="E35635" s="136"/>
      <c r="H35635" s="136"/>
      <c r="K35635" s="136"/>
      <c r="O35635" s="136"/>
      <c r="T35635" s="136"/>
      <c r="W35635" s="136"/>
      <c r="Z35635" s="136"/>
      <c r="AC35635" s="136"/>
    </row>
    <row r="35636" spans="2:29">
      <c r="B35636" s="136"/>
      <c r="E35636" s="136"/>
      <c r="H35636" s="136"/>
      <c r="K35636" s="136"/>
      <c r="O35636" s="136"/>
      <c r="T35636" s="136"/>
      <c r="W35636" s="136"/>
      <c r="Z35636" s="136"/>
      <c r="AC35636" s="136"/>
    </row>
    <row r="35637" spans="2:29">
      <c r="B35637" s="136"/>
      <c r="E35637" s="136"/>
      <c r="H35637" s="136"/>
      <c r="K35637" s="136"/>
      <c r="O35637" s="136"/>
      <c r="T35637" s="136"/>
      <c r="W35637" s="136"/>
      <c r="Z35637" s="136"/>
      <c r="AC35637" s="136"/>
    </row>
    <row r="35638" spans="2:29">
      <c r="B35638" s="136"/>
      <c r="E35638" s="136"/>
      <c r="H35638" s="136"/>
      <c r="K35638" s="136"/>
      <c r="O35638" s="136"/>
      <c r="T35638" s="136"/>
      <c r="W35638" s="136"/>
      <c r="Z35638" s="136"/>
      <c r="AC35638" s="136"/>
    </row>
    <row r="35639" spans="2:29">
      <c r="B35639" s="136"/>
      <c r="E35639" s="136"/>
      <c r="H35639" s="136"/>
      <c r="K35639" s="136"/>
      <c r="O35639" s="136"/>
      <c r="T35639" s="136"/>
      <c r="W35639" s="136"/>
      <c r="Z35639" s="136"/>
      <c r="AC35639" s="136"/>
    </row>
    <row r="35640" spans="2:29">
      <c r="B35640" s="136"/>
      <c r="E35640" s="136"/>
      <c r="H35640" s="136"/>
      <c r="K35640" s="136"/>
      <c r="O35640" s="136"/>
      <c r="T35640" s="136"/>
      <c r="W35640" s="136"/>
      <c r="Z35640" s="136"/>
      <c r="AC35640" s="136"/>
    </row>
    <row r="35641" spans="2:29">
      <c r="B35641" s="136"/>
      <c r="E35641" s="136"/>
      <c r="H35641" s="136"/>
      <c r="K35641" s="136"/>
      <c r="O35641" s="136"/>
      <c r="T35641" s="136"/>
      <c r="W35641" s="136"/>
      <c r="Z35641" s="136"/>
      <c r="AC35641" s="136"/>
    </row>
    <row r="35642" spans="2:29">
      <c r="B35642" s="136"/>
      <c r="E35642" s="136"/>
      <c r="H35642" s="136"/>
      <c r="K35642" s="136"/>
      <c r="O35642" s="136"/>
      <c r="T35642" s="136"/>
      <c r="W35642" s="136"/>
      <c r="Z35642" s="136"/>
      <c r="AC35642" s="136"/>
    </row>
    <row r="35643" spans="2:29">
      <c r="B35643" s="136"/>
      <c r="E35643" s="136"/>
      <c r="H35643" s="136"/>
      <c r="K35643" s="136"/>
      <c r="O35643" s="136"/>
      <c r="T35643" s="136"/>
      <c r="W35643" s="136"/>
      <c r="Z35643" s="136"/>
      <c r="AC35643" s="136"/>
    </row>
    <row r="35644" spans="2:29">
      <c r="B35644" s="136"/>
      <c r="E35644" s="136"/>
      <c r="H35644" s="136"/>
      <c r="K35644" s="136"/>
      <c r="O35644" s="136"/>
      <c r="T35644" s="136"/>
      <c r="W35644" s="136"/>
      <c r="Z35644" s="136"/>
      <c r="AC35644" s="136"/>
    </row>
    <row r="35645" spans="2:29">
      <c r="B35645" s="136"/>
      <c r="E35645" s="136"/>
      <c r="H35645" s="136"/>
      <c r="K35645" s="136"/>
      <c r="O35645" s="136"/>
      <c r="T35645" s="136"/>
      <c r="W35645" s="136"/>
      <c r="Z35645" s="136"/>
      <c r="AC35645" s="136"/>
    </row>
    <row r="35646" spans="2:29">
      <c r="B35646" s="136"/>
      <c r="E35646" s="136"/>
      <c r="H35646" s="136"/>
      <c r="K35646" s="136"/>
      <c r="O35646" s="136"/>
      <c r="T35646" s="136"/>
      <c r="W35646" s="136"/>
      <c r="Z35646" s="136"/>
      <c r="AC35646" s="136"/>
    </row>
    <row r="35647" spans="2:29">
      <c r="B35647" s="136"/>
      <c r="E35647" s="136"/>
      <c r="H35647" s="136"/>
      <c r="K35647" s="136"/>
      <c r="O35647" s="136"/>
      <c r="T35647" s="136"/>
      <c r="W35647" s="136"/>
      <c r="Z35647" s="136"/>
      <c r="AC35647" s="136"/>
    </row>
    <row r="35648" spans="2:29">
      <c r="B35648" s="136"/>
      <c r="E35648" s="136"/>
      <c r="H35648" s="136"/>
      <c r="K35648" s="136"/>
      <c r="O35648" s="136"/>
      <c r="T35648" s="136"/>
      <c r="W35648" s="136"/>
      <c r="Z35648" s="136"/>
      <c r="AC35648" s="136"/>
    </row>
    <row r="35649" spans="2:29">
      <c r="B35649" s="136"/>
      <c r="E35649" s="136"/>
      <c r="H35649" s="136"/>
      <c r="K35649" s="136"/>
      <c r="O35649" s="136"/>
      <c r="T35649" s="136"/>
      <c r="W35649" s="136"/>
      <c r="Z35649" s="136"/>
      <c r="AC35649" s="136"/>
    </row>
    <row r="35650" spans="2:29">
      <c r="B35650" s="136"/>
      <c r="E35650" s="136"/>
      <c r="H35650" s="136"/>
      <c r="K35650" s="136"/>
      <c r="O35650" s="136"/>
      <c r="T35650" s="136"/>
      <c r="W35650" s="136"/>
      <c r="Z35650" s="136"/>
      <c r="AC35650" s="136"/>
    </row>
    <row r="35651" spans="2:29">
      <c r="B35651" s="136"/>
      <c r="E35651" s="136"/>
      <c r="H35651" s="136"/>
      <c r="K35651" s="136"/>
      <c r="O35651" s="136"/>
      <c r="T35651" s="136"/>
      <c r="W35651" s="136"/>
      <c r="Z35651" s="136"/>
      <c r="AC35651" s="136"/>
    </row>
    <row r="35652" spans="2:29">
      <c r="B35652" s="136"/>
      <c r="E35652" s="136"/>
      <c r="H35652" s="136"/>
      <c r="K35652" s="136"/>
      <c r="O35652" s="136"/>
      <c r="T35652" s="136"/>
      <c r="W35652" s="136"/>
      <c r="Z35652" s="136"/>
      <c r="AC35652" s="136"/>
    </row>
    <row r="35653" spans="2:29">
      <c r="B35653" s="136"/>
      <c r="E35653" s="136"/>
      <c r="H35653" s="136"/>
      <c r="K35653" s="136"/>
      <c r="O35653" s="136"/>
      <c r="T35653" s="136"/>
      <c r="W35653" s="136"/>
      <c r="Z35653" s="136"/>
      <c r="AC35653" s="136"/>
    </row>
    <row r="35654" spans="2:29">
      <c r="B35654" s="136"/>
      <c r="E35654" s="136"/>
      <c r="H35654" s="136"/>
      <c r="K35654" s="136"/>
      <c r="O35654" s="136"/>
      <c r="T35654" s="136"/>
      <c r="W35654" s="136"/>
      <c r="Z35654" s="136"/>
      <c r="AC35654" s="136"/>
    </row>
    <row r="35655" spans="2:29">
      <c r="B35655" s="136"/>
      <c r="E35655" s="136"/>
      <c r="H35655" s="136"/>
      <c r="K35655" s="136"/>
      <c r="O35655" s="136"/>
      <c r="T35655" s="136"/>
      <c r="W35655" s="136"/>
      <c r="Z35655" s="136"/>
      <c r="AC35655" s="136"/>
    </row>
    <row r="35656" spans="2:29">
      <c r="B35656" s="136"/>
      <c r="E35656" s="136"/>
      <c r="H35656" s="136"/>
      <c r="K35656" s="136"/>
      <c r="O35656" s="136"/>
      <c r="T35656" s="136"/>
      <c r="W35656" s="136"/>
      <c r="Z35656" s="136"/>
      <c r="AC35656" s="136"/>
    </row>
    <row r="35657" spans="2:29">
      <c r="B35657" s="136"/>
      <c r="E35657" s="136"/>
      <c r="H35657" s="136"/>
      <c r="K35657" s="136"/>
      <c r="O35657" s="136"/>
      <c r="T35657" s="136"/>
      <c r="W35657" s="136"/>
      <c r="Z35657" s="136"/>
      <c r="AC35657" s="136"/>
    </row>
    <row r="35658" spans="2:29">
      <c r="B35658" s="136"/>
      <c r="E35658" s="136"/>
      <c r="H35658" s="136"/>
      <c r="K35658" s="136"/>
      <c r="O35658" s="136"/>
      <c r="T35658" s="136"/>
      <c r="W35658" s="136"/>
      <c r="Z35658" s="136"/>
      <c r="AC35658" s="136"/>
    </row>
    <row r="35659" spans="2:29">
      <c r="B35659" s="136"/>
      <c r="E35659" s="136"/>
      <c r="H35659" s="136"/>
      <c r="K35659" s="136"/>
      <c r="O35659" s="136"/>
      <c r="T35659" s="136"/>
      <c r="W35659" s="136"/>
      <c r="Z35659" s="136"/>
      <c r="AC35659" s="136"/>
    </row>
    <row r="35660" spans="2:29">
      <c r="B35660" s="136"/>
      <c r="E35660" s="136"/>
      <c r="H35660" s="136"/>
      <c r="K35660" s="136"/>
      <c r="O35660" s="136"/>
      <c r="T35660" s="136"/>
      <c r="W35660" s="136"/>
      <c r="Z35660" s="136"/>
      <c r="AC35660" s="136"/>
    </row>
    <row r="35661" spans="2:29">
      <c r="B35661" s="136"/>
      <c r="E35661" s="136"/>
      <c r="H35661" s="136"/>
      <c r="K35661" s="136"/>
      <c r="O35661" s="136"/>
      <c r="T35661" s="136"/>
      <c r="W35661" s="136"/>
      <c r="Z35661" s="136"/>
      <c r="AC35661" s="136"/>
    </row>
    <row r="35662" spans="2:29">
      <c r="B35662" s="136"/>
      <c r="E35662" s="136"/>
      <c r="H35662" s="136"/>
      <c r="K35662" s="136"/>
      <c r="O35662" s="136"/>
      <c r="T35662" s="136"/>
      <c r="W35662" s="136"/>
      <c r="Z35662" s="136"/>
      <c r="AC35662" s="136"/>
    </row>
    <row r="35663" spans="2:29">
      <c r="B35663" s="136"/>
      <c r="E35663" s="136"/>
      <c r="H35663" s="136"/>
      <c r="K35663" s="136"/>
      <c r="O35663" s="136"/>
      <c r="T35663" s="136"/>
      <c r="W35663" s="136"/>
      <c r="Z35663" s="136"/>
      <c r="AC35663" s="136"/>
    </row>
    <row r="35664" spans="2:29">
      <c r="B35664" s="136"/>
      <c r="E35664" s="136"/>
      <c r="H35664" s="136"/>
      <c r="K35664" s="136"/>
      <c r="O35664" s="136"/>
      <c r="T35664" s="136"/>
      <c r="W35664" s="136"/>
      <c r="Z35664" s="136"/>
      <c r="AC35664" s="136"/>
    </row>
    <row r="35665" spans="2:29">
      <c r="B35665" s="136"/>
      <c r="E35665" s="136"/>
      <c r="H35665" s="136"/>
      <c r="K35665" s="136"/>
      <c r="O35665" s="136"/>
      <c r="T35665" s="136"/>
      <c r="W35665" s="136"/>
      <c r="Z35665" s="136"/>
      <c r="AC35665" s="136"/>
    </row>
    <row r="35666" spans="2:29">
      <c r="B35666" s="136"/>
      <c r="E35666" s="136"/>
      <c r="H35666" s="136"/>
      <c r="K35666" s="136"/>
      <c r="O35666" s="136"/>
      <c r="T35666" s="136"/>
      <c r="W35666" s="136"/>
      <c r="Z35666" s="136"/>
      <c r="AC35666" s="136"/>
    </row>
    <row r="35667" spans="2:29">
      <c r="B35667" s="136"/>
      <c r="E35667" s="136"/>
      <c r="H35667" s="136"/>
      <c r="K35667" s="136"/>
      <c r="O35667" s="136"/>
      <c r="T35667" s="136"/>
      <c r="W35667" s="136"/>
      <c r="Z35667" s="136"/>
      <c r="AC35667" s="136"/>
    </row>
    <row r="35668" spans="2:29">
      <c r="B35668" s="136"/>
      <c r="E35668" s="136"/>
      <c r="H35668" s="136"/>
      <c r="K35668" s="136"/>
      <c r="O35668" s="136"/>
      <c r="T35668" s="136"/>
      <c r="W35668" s="136"/>
      <c r="Z35668" s="136"/>
      <c r="AC35668" s="136"/>
    </row>
    <row r="35669" spans="2:29">
      <c r="B35669" s="136"/>
      <c r="E35669" s="136"/>
      <c r="H35669" s="136"/>
      <c r="K35669" s="136"/>
      <c r="O35669" s="136"/>
      <c r="T35669" s="136"/>
      <c r="W35669" s="136"/>
      <c r="Z35669" s="136"/>
      <c r="AC35669" s="136"/>
    </row>
    <row r="35670" spans="2:29">
      <c r="B35670" s="136"/>
      <c r="E35670" s="136"/>
      <c r="H35670" s="136"/>
      <c r="K35670" s="136"/>
      <c r="O35670" s="136"/>
      <c r="T35670" s="136"/>
      <c r="W35670" s="136"/>
      <c r="Z35670" s="136"/>
      <c r="AC35670" s="136"/>
    </row>
    <row r="35671" spans="2:29">
      <c r="B35671" s="136"/>
      <c r="E35671" s="136"/>
      <c r="H35671" s="136"/>
      <c r="K35671" s="136"/>
      <c r="O35671" s="136"/>
      <c r="T35671" s="136"/>
      <c r="W35671" s="136"/>
      <c r="Z35671" s="136"/>
      <c r="AC35671" s="136"/>
    </row>
    <row r="35672" spans="2:29">
      <c r="B35672" s="136"/>
      <c r="E35672" s="136"/>
      <c r="H35672" s="136"/>
      <c r="K35672" s="136"/>
      <c r="O35672" s="136"/>
      <c r="T35672" s="136"/>
      <c r="W35672" s="136"/>
      <c r="Z35672" s="136"/>
      <c r="AC35672" s="136"/>
    </row>
    <row r="35673" spans="2:29">
      <c r="B35673" s="136"/>
      <c r="E35673" s="136"/>
      <c r="H35673" s="136"/>
      <c r="K35673" s="136"/>
      <c r="O35673" s="136"/>
      <c r="T35673" s="136"/>
      <c r="W35673" s="136"/>
      <c r="Z35673" s="136"/>
      <c r="AC35673" s="136"/>
    </row>
    <row r="35674" spans="2:29">
      <c r="B35674" s="136"/>
      <c r="E35674" s="136"/>
      <c r="H35674" s="136"/>
      <c r="K35674" s="136"/>
      <c r="O35674" s="136"/>
      <c r="T35674" s="136"/>
      <c r="W35674" s="136"/>
      <c r="Z35674" s="136"/>
      <c r="AC35674" s="136"/>
    </row>
    <row r="35675" spans="2:29">
      <c r="B35675" s="136"/>
      <c r="E35675" s="136"/>
      <c r="H35675" s="136"/>
      <c r="K35675" s="136"/>
      <c r="O35675" s="136"/>
      <c r="T35675" s="136"/>
      <c r="W35675" s="136"/>
      <c r="Z35675" s="136"/>
      <c r="AC35675" s="136"/>
    </row>
    <row r="35676" spans="2:29">
      <c r="B35676" s="136"/>
      <c r="E35676" s="136"/>
      <c r="H35676" s="136"/>
      <c r="K35676" s="136"/>
      <c r="O35676" s="136"/>
      <c r="T35676" s="136"/>
      <c r="W35676" s="136"/>
      <c r="Z35676" s="136"/>
      <c r="AC35676" s="136"/>
    </row>
    <row r="35677" spans="2:29">
      <c r="B35677" s="136"/>
      <c r="E35677" s="136"/>
      <c r="H35677" s="136"/>
      <c r="K35677" s="136"/>
      <c r="O35677" s="136"/>
      <c r="T35677" s="136"/>
      <c r="W35677" s="136"/>
      <c r="Z35677" s="136"/>
      <c r="AC35677" s="136"/>
    </row>
    <row r="35678" spans="2:29">
      <c r="B35678" s="136"/>
      <c r="E35678" s="136"/>
      <c r="H35678" s="136"/>
      <c r="K35678" s="136"/>
      <c r="O35678" s="136"/>
      <c r="T35678" s="136"/>
      <c r="W35678" s="136"/>
      <c r="Z35678" s="136"/>
      <c r="AC35678" s="136"/>
    </row>
    <row r="35679" spans="2:29">
      <c r="B35679" s="136"/>
      <c r="E35679" s="136"/>
      <c r="H35679" s="136"/>
      <c r="K35679" s="136"/>
      <c r="O35679" s="136"/>
      <c r="T35679" s="136"/>
      <c r="W35679" s="136"/>
      <c r="Z35679" s="136"/>
      <c r="AC35679" s="136"/>
    </row>
    <row r="35680" spans="2:29">
      <c r="B35680" s="136"/>
      <c r="E35680" s="136"/>
      <c r="H35680" s="136"/>
      <c r="K35680" s="136"/>
      <c r="O35680" s="136"/>
      <c r="T35680" s="136"/>
      <c r="W35680" s="136"/>
      <c r="Z35680" s="136"/>
      <c r="AC35680" s="136"/>
    </row>
    <row r="35681" spans="2:29">
      <c r="B35681" s="136"/>
      <c r="E35681" s="136"/>
      <c r="H35681" s="136"/>
      <c r="K35681" s="136"/>
      <c r="O35681" s="136"/>
      <c r="T35681" s="136"/>
      <c r="W35681" s="136"/>
      <c r="Z35681" s="136"/>
      <c r="AC35681" s="136"/>
    </row>
    <row r="35682" spans="2:29">
      <c r="B35682" s="136"/>
      <c r="E35682" s="136"/>
      <c r="H35682" s="136"/>
      <c r="K35682" s="136"/>
      <c r="O35682" s="136"/>
      <c r="T35682" s="136"/>
      <c r="W35682" s="136"/>
      <c r="Z35682" s="136"/>
      <c r="AC35682" s="136"/>
    </row>
    <row r="35683" spans="2:29">
      <c r="B35683" s="136"/>
      <c r="E35683" s="136"/>
      <c r="H35683" s="136"/>
      <c r="K35683" s="136"/>
      <c r="O35683" s="136"/>
      <c r="T35683" s="136"/>
      <c r="W35683" s="136"/>
      <c r="Z35683" s="136"/>
      <c r="AC35683" s="136"/>
    </row>
    <row r="35684" spans="2:29">
      <c r="B35684" s="136"/>
      <c r="E35684" s="136"/>
      <c r="H35684" s="136"/>
      <c r="K35684" s="136"/>
      <c r="O35684" s="136"/>
      <c r="T35684" s="136"/>
      <c r="W35684" s="136"/>
      <c r="Z35684" s="136"/>
      <c r="AC35684" s="136"/>
    </row>
    <row r="35685" spans="2:29">
      <c r="B35685" s="136"/>
      <c r="E35685" s="136"/>
      <c r="H35685" s="136"/>
      <c r="K35685" s="136"/>
      <c r="O35685" s="136"/>
      <c r="T35685" s="136"/>
      <c r="W35685" s="136"/>
      <c r="Z35685" s="136"/>
      <c r="AC35685" s="136"/>
    </row>
    <row r="35686" spans="2:29">
      <c r="B35686" s="136"/>
      <c r="E35686" s="136"/>
      <c r="H35686" s="136"/>
      <c r="K35686" s="136"/>
      <c r="O35686" s="136"/>
      <c r="T35686" s="136"/>
      <c r="W35686" s="136"/>
      <c r="Z35686" s="136"/>
      <c r="AC35686" s="136"/>
    </row>
    <row r="35687" spans="2:29">
      <c r="B35687" s="136"/>
      <c r="E35687" s="136"/>
      <c r="H35687" s="136"/>
      <c r="K35687" s="136"/>
      <c r="O35687" s="136"/>
      <c r="T35687" s="136"/>
      <c r="W35687" s="136"/>
      <c r="Z35687" s="136"/>
      <c r="AC35687" s="136"/>
    </row>
    <row r="35688" spans="2:29">
      <c r="B35688" s="136"/>
      <c r="E35688" s="136"/>
      <c r="H35688" s="136"/>
      <c r="K35688" s="136"/>
      <c r="O35688" s="136"/>
      <c r="T35688" s="136"/>
      <c r="W35688" s="136"/>
      <c r="Z35688" s="136"/>
      <c r="AC35688" s="136"/>
    </row>
    <row r="35689" spans="2:29">
      <c r="B35689" s="136"/>
      <c r="E35689" s="136"/>
      <c r="H35689" s="136"/>
      <c r="K35689" s="136"/>
      <c r="O35689" s="136"/>
      <c r="T35689" s="136"/>
      <c r="W35689" s="136"/>
      <c r="Z35689" s="136"/>
      <c r="AC35689" s="136"/>
    </row>
    <row r="35690" spans="2:29">
      <c r="B35690" s="136"/>
      <c r="E35690" s="136"/>
      <c r="H35690" s="136"/>
      <c r="K35690" s="136"/>
      <c r="O35690" s="136"/>
      <c r="T35690" s="136"/>
      <c r="W35690" s="136"/>
      <c r="Z35690" s="136"/>
      <c r="AC35690" s="136"/>
    </row>
    <row r="35691" spans="2:29">
      <c r="B35691" s="136"/>
      <c r="E35691" s="136"/>
      <c r="H35691" s="136"/>
      <c r="K35691" s="136"/>
      <c r="O35691" s="136"/>
      <c r="T35691" s="136"/>
      <c r="W35691" s="136"/>
      <c r="Z35691" s="136"/>
      <c r="AC35691" s="136"/>
    </row>
    <row r="35692" spans="2:29">
      <c r="B35692" s="136"/>
      <c r="E35692" s="136"/>
      <c r="H35692" s="136"/>
      <c r="K35692" s="136"/>
      <c r="O35692" s="136"/>
      <c r="T35692" s="136"/>
      <c r="W35692" s="136"/>
      <c r="Z35692" s="136"/>
      <c r="AC35692" s="136"/>
    </row>
    <row r="35693" spans="2:29">
      <c r="B35693" s="136"/>
      <c r="E35693" s="136"/>
      <c r="H35693" s="136"/>
      <c r="K35693" s="136"/>
      <c r="O35693" s="136"/>
      <c r="T35693" s="136"/>
      <c r="W35693" s="136"/>
      <c r="Z35693" s="136"/>
      <c r="AC35693" s="136"/>
    </row>
    <row r="35694" spans="2:29">
      <c r="B35694" s="136"/>
      <c r="E35694" s="136"/>
      <c r="H35694" s="136"/>
      <c r="K35694" s="136"/>
      <c r="O35694" s="136"/>
      <c r="T35694" s="136"/>
      <c r="W35694" s="136"/>
      <c r="Z35694" s="136"/>
      <c r="AC35694" s="136"/>
    </row>
    <row r="35695" spans="2:29">
      <c r="B35695" s="136"/>
      <c r="E35695" s="136"/>
      <c r="H35695" s="136"/>
      <c r="K35695" s="136"/>
      <c r="O35695" s="136"/>
      <c r="T35695" s="136"/>
      <c r="W35695" s="136"/>
      <c r="Z35695" s="136"/>
      <c r="AC35695" s="136"/>
    </row>
    <row r="35696" spans="2:29">
      <c r="B35696" s="136"/>
      <c r="E35696" s="136"/>
      <c r="H35696" s="136"/>
      <c r="K35696" s="136"/>
      <c r="O35696" s="136"/>
      <c r="T35696" s="136"/>
      <c r="W35696" s="136"/>
      <c r="Z35696" s="136"/>
      <c r="AC35696" s="136"/>
    </row>
    <row r="35697" spans="2:29">
      <c r="B35697" s="136"/>
      <c r="E35697" s="136"/>
      <c r="H35697" s="136"/>
      <c r="K35697" s="136"/>
      <c r="O35697" s="136"/>
      <c r="T35697" s="136"/>
      <c r="W35697" s="136"/>
      <c r="Z35697" s="136"/>
      <c r="AC35697" s="136"/>
    </row>
    <row r="35698" spans="2:29">
      <c r="B35698" s="136"/>
      <c r="E35698" s="136"/>
      <c r="H35698" s="136"/>
      <c r="K35698" s="136"/>
      <c r="O35698" s="136"/>
      <c r="T35698" s="136"/>
      <c r="W35698" s="136"/>
      <c r="Z35698" s="136"/>
      <c r="AC35698" s="136"/>
    </row>
    <row r="35699" spans="2:29">
      <c r="B35699" s="136"/>
      <c r="E35699" s="136"/>
      <c r="H35699" s="136"/>
      <c r="K35699" s="136"/>
      <c r="O35699" s="136"/>
      <c r="T35699" s="136"/>
      <c r="W35699" s="136"/>
      <c r="Z35699" s="136"/>
      <c r="AC35699" s="136"/>
    </row>
    <row r="35700" spans="2:29">
      <c r="B35700" s="136"/>
      <c r="E35700" s="136"/>
      <c r="H35700" s="136"/>
      <c r="K35700" s="136"/>
      <c r="O35700" s="136"/>
      <c r="T35700" s="136"/>
      <c r="W35700" s="136"/>
      <c r="Z35700" s="136"/>
      <c r="AC35700" s="136"/>
    </row>
    <row r="35701" spans="2:29">
      <c r="B35701" s="136"/>
      <c r="E35701" s="136"/>
      <c r="H35701" s="136"/>
      <c r="K35701" s="136"/>
      <c r="O35701" s="136"/>
      <c r="T35701" s="136"/>
      <c r="W35701" s="136"/>
      <c r="Z35701" s="136"/>
      <c r="AC35701" s="136"/>
    </row>
    <row r="35702" spans="2:29">
      <c r="B35702" s="136"/>
      <c r="E35702" s="136"/>
      <c r="H35702" s="136"/>
      <c r="K35702" s="136"/>
      <c r="O35702" s="136"/>
      <c r="T35702" s="136"/>
      <c r="W35702" s="136"/>
      <c r="Z35702" s="136"/>
      <c r="AC35702" s="136"/>
    </row>
    <row r="35703" spans="2:29">
      <c r="B35703" s="136"/>
      <c r="E35703" s="136"/>
      <c r="H35703" s="136"/>
      <c r="K35703" s="136"/>
      <c r="O35703" s="136"/>
      <c r="T35703" s="136"/>
      <c r="W35703" s="136"/>
      <c r="Z35703" s="136"/>
      <c r="AC35703" s="136"/>
    </row>
    <row r="35704" spans="2:29">
      <c r="B35704" s="136"/>
      <c r="E35704" s="136"/>
      <c r="H35704" s="136"/>
      <c r="K35704" s="136"/>
      <c r="O35704" s="136"/>
      <c r="T35704" s="136"/>
      <c r="W35704" s="136"/>
      <c r="Z35704" s="136"/>
      <c r="AC35704" s="136"/>
    </row>
    <row r="35705" spans="2:29">
      <c r="B35705" s="136"/>
      <c r="E35705" s="136"/>
      <c r="H35705" s="136"/>
      <c r="K35705" s="136"/>
      <c r="O35705" s="136"/>
      <c r="T35705" s="136"/>
      <c r="W35705" s="136"/>
      <c r="Z35705" s="136"/>
      <c r="AC35705" s="136"/>
    </row>
    <row r="35706" spans="2:29">
      <c r="B35706" s="136"/>
      <c r="E35706" s="136"/>
      <c r="H35706" s="136"/>
      <c r="K35706" s="136"/>
      <c r="O35706" s="136"/>
      <c r="T35706" s="136"/>
      <c r="W35706" s="136"/>
      <c r="Z35706" s="136"/>
      <c r="AC35706" s="136"/>
    </row>
    <row r="35707" spans="2:29">
      <c r="B35707" s="136"/>
      <c r="E35707" s="136"/>
      <c r="H35707" s="136"/>
      <c r="K35707" s="136"/>
      <c r="O35707" s="136"/>
      <c r="T35707" s="136"/>
      <c r="W35707" s="136"/>
      <c r="Z35707" s="136"/>
      <c r="AC35707" s="136"/>
    </row>
    <row r="35708" spans="2:29">
      <c r="B35708" s="136"/>
      <c r="E35708" s="136"/>
      <c r="H35708" s="136"/>
      <c r="K35708" s="136"/>
      <c r="O35708" s="136"/>
      <c r="T35708" s="136"/>
      <c r="W35708" s="136"/>
      <c r="Z35708" s="136"/>
      <c r="AC35708" s="136"/>
    </row>
    <row r="35709" spans="2:29">
      <c r="B35709" s="136"/>
      <c r="E35709" s="136"/>
      <c r="H35709" s="136"/>
      <c r="K35709" s="136"/>
      <c r="O35709" s="136"/>
      <c r="T35709" s="136"/>
      <c r="W35709" s="136"/>
      <c r="Z35709" s="136"/>
      <c r="AC35709" s="136"/>
    </row>
    <row r="35710" spans="2:29">
      <c r="B35710" s="136"/>
      <c r="E35710" s="136"/>
      <c r="H35710" s="136"/>
      <c r="K35710" s="136"/>
      <c r="O35710" s="136"/>
      <c r="T35710" s="136"/>
      <c r="W35710" s="136"/>
      <c r="Z35710" s="136"/>
      <c r="AC35710" s="136"/>
    </row>
    <row r="35711" spans="2:29">
      <c r="B35711" s="136"/>
      <c r="E35711" s="136"/>
      <c r="H35711" s="136"/>
      <c r="K35711" s="136"/>
      <c r="O35711" s="136"/>
      <c r="T35711" s="136"/>
      <c r="W35711" s="136"/>
      <c r="Z35711" s="136"/>
      <c r="AC35711" s="136"/>
    </row>
    <row r="35712" spans="2:29">
      <c r="B35712" s="136"/>
      <c r="E35712" s="136"/>
      <c r="H35712" s="136"/>
      <c r="K35712" s="136"/>
      <c r="O35712" s="136"/>
      <c r="T35712" s="136"/>
      <c r="W35712" s="136"/>
      <c r="Z35712" s="136"/>
      <c r="AC35712" s="136"/>
    </row>
    <row r="35713" spans="2:29">
      <c r="B35713" s="136"/>
      <c r="E35713" s="136"/>
      <c r="H35713" s="136"/>
      <c r="K35713" s="136"/>
      <c r="O35713" s="136"/>
      <c r="T35713" s="136"/>
      <c r="W35713" s="136"/>
      <c r="Z35713" s="136"/>
      <c r="AC35713" s="136"/>
    </row>
    <row r="35714" spans="2:29">
      <c r="B35714" s="136"/>
      <c r="E35714" s="136"/>
      <c r="H35714" s="136"/>
      <c r="K35714" s="136"/>
      <c r="O35714" s="136"/>
      <c r="T35714" s="136"/>
      <c r="W35714" s="136"/>
      <c r="Z35714" s="136"/>
      <c r="AC35714" s="136"/>
    </row>
    <row r="35715" spans="2:29">
      <c r="B35715" s="136"/>
      <c r="E35715" s="136"/>
      <c r="H35715" s="136"/>
      <c r="K35715" s="136"/>
      <c r="O35715" s="136"/>
      <c r="T35715" s="136"/>
      <c r="W35715" s="136"/>
      <c r="Z35715" s="136"/>
      <c r="AC35715" s="136"/>
    </row>
    <row r="35716" spans="2:29">
      <c r="B35716" s="136"/>
      <c r="E35716" s="136"/>
      <c r="H35716" s="136"/>
      <c r="K35716" s="136"/>
      <c r="O35716" s="136"/>
      <c r="T35716" s="136"/>
      <c r="W35716" s="136"/>
      <c r="Z35716" s="136"/>
      <c r="AC35716" s="136"/>
    </row>
    <row r="35717" spans="2:29">
      <c r="B35717" s="136"/>
      <c r="E35717" s="136"/>
      <c r="H35717" s="136"/>
      <c r="K35717" s="136"/>
      <c r="O35717" s="136"/>
      <c r="T35717" s="136"/>
      <c r="W35717" s="136"/>
      <c r="Z35717" s="136"/>
      <c r="AC35717" s="136"/>
    </row>
    <row r="35718" spans="2:29">
      <c r="B35718" s="136"/>
      <c r="E35718" s="136"/>
      <c r="H35718" s="136"/>
      <c r="K35718" s="136"/>
      <c r="O35718" s="136"/>
      <c r="T35718" s="136"/>
      <c r="W35718" s="136"/>
      <c r="Z35718" s="136"/>
      <c r="AC35718" s="136"/>
    </row>
    <row r="35719" spans="2:29">
      <c r="B35719" s="136"/>
      <c r="E35719" s="136"/>
      <c r="H35719" s="136"/>
      <c r="K35719" s="136"/>
      <c r="O35719" s="136"/>
      <c r="T35719" s="136"/>
      <c r="W35719" s="136"/>
      <c r="Z35719" s="136"/>
      <c r="AC35719" s="136"/>
    </row>
    <row r="35720" spans="2:29">
      <c r="B35720" s="136"/>
      <c r="E35720" s="136"/>
      <c r="H35720" s="136"/>
      <c r="K35720" s="136"/>
      <c r="O35720" s="136"/>
      <c r="T35720" s="136"/>
      <c r="W35720" s="136"/>
      <c r="Z35720" s="136"/>
      <c r="AC35720" s="136"/>
    </row>
    <row r="35721" spans="2:29">
      <c r="B35721" s="136"/>
      <c r="E35721" s="136"/>
      <c r="H35721" s="136"/>
      <c r="K35721" s="136"/>
      <c r="O35721" s="136"/>
      <c r="T35721" s="136"/>
      <c r="W35721" s="136"/>
      <c r="Z35721" s="136"/>
      <c r="AC35721" s="136"/>
    </row>
    <row r="35722" spans="2:29">
      <c r="B35722" s="136"/>
      <c r="E35722" s="136"/>
      <c r="H35722" s="136"/>
      <c r="K35722" s="136"/>
      <c r="O35722" s="136"/>
      <c r="T35722" s="136"/>
      <c r="W35722" s="136"/>
      <c r="Z35722" s="136"/>
      <c r="AC35722" s="136"/>
    </row>
    <row r="35723" spans="2:29">
      <c r="B35723" s="136"/>
      <c r="E35723" s="136"/>
      <c r="H35723" s="136"/>
      <c r="K35723" s="136"/>
      <c r="O35723" s="136"/>
      <c r="T35723" s="136"/>
      <c r="W35723" s="136"/>
      <c r="Z35723" s="136"/>
      <c r="AC35723" s="136"/>
    </row>
    <row r="35724" spans="2:29">
      <c r="B35724" s="136"/>
      <c r="E35724" s="136"/>
      <c r="H35724" s="136"/>
      <c r="K35724" s="136"/>
      <c r="O35724" s="136"/>
      <c r="T35724" s="136"/>
      <c r="W35724" s="136"/>
      <c r="Z35724" s="136"/>
      <c r="AC35724" s="136"/>
    </row>
    <row r="35725" spans="2:29">
      <c r="B35725" s="136"/>
      <c r="E35725" s="136"/>
      <c r="H35725" s="136"/>
      <c r="K35725" s="136"/>
      <c r="O35725" s="136"/>
      <c r="T35725" s="136"/>
      <c r="W35725" s="136"/>
      <c r="Z35725" s="136"/>
      <c r="AC35725" s="136"/>
    </row>
    <row r="35726" spans="2:29">
      <c r="B35726" s="136"/>
      <c r="E35726" s="136"/>
      <c r="H35726" s="136"/>
      <c r="K35726" s="136"/>
      <c r="O35726" s="136"/>
      <c r="T35726" s="136"/>
      <c r="W35726" s="136"/>
      <c r="Z35726" s="136"/>
      <c r="AC35726" s="136"/>
    </row>
    <row r="35727" spans="2:29">
      <c r="B35727" s="136"/>
      <c r="E35727" s="136"/>
      <c r="H35727" s="136"/>
      <c r="K35727" s="136"/>
      <c r="O35727" s="136"/>
      <c r="T35727" s="136"/>
      <c r="W35727" s="136"/>
      <c r="Z35727" s="136"/>
      <c r="AC35727" s="136"/>
    </row>
    <row r="35728" spans="2:29">
      <c r="B35728" s="136"/>
      <c r="E35728" s="136"/>
      <c r="H35728" s="136"/>
      <c r="K35728" s="136"/>
      <c r="O35728" s="136"/>
      <c r="T35728" s="136"/>
      <c r="W35728" s="136"/>
      <c r="Z35728" s="136"/>
      <c r="AC35728" s="136"/>
    </row>
    <row r="35729" spans="2:29">
      <c r="B35729" s="136"/>
      <c r="E35729" s="136"/>
      <c r="H35729" s="136"/>
      <c r="K35729" s="136"/>
      <c r="O35729" s="136"/>
      <c r="T35729" s="136"/>
      <c r="W35729" s="136"/>
      <c r="Z35729" s="136"/>
      <c r="AC35729" s="136"/>
    </row>
    <row r="35730" spans="2:29">
      <c r="B35730" s="136"/>
      <c r="E35730" s="136"/>
      <c r="H35730" s="136"/>
      <c r="K35730" s="136"/>
      <c r="O35730" s="136"/>
      <c r="T35730" s="136"/>
      <c r="W35730" s="136"/>
      <c r="Z35730" s="136"/>
      <c r="AC35730" s="136"/>
    </row>
    <row r="35731" spans="2:29">
      <c r="B35731" s="136"/>
      <c r="E35731" s="136"/>
      <c r="H35731" s="136"/>
      <c r="K35731" s="136"/>
      <c r="O35731" s="136"/>
      <c r="T35731" s="136"/>
      <c r="W35731" s="136"/>
      <c r="Z35731" s="136"/>
      <c r="AC35731" s="136"/>
    </row>
    <row r="35732" spans="2:29">
      <c r="B35732" s="136"/>
      <c r="E35732" s="136"/>
      <c r="H35732" s="136"/>
      <c r="K35732" s="136"/>
      <c r="O35732" s="136"/>
      <c r="T35732" s="136"/>
      <c r="W35732" s="136"/>
      <c r="Z35732" s="136"/>
      <c r="AC35732" s="136"/>
    </row>
    <row r="35733" spans="2:29">
      <c r="B35733" s="136"/>
      <c r="E35733" s="136"/>
      <c r="H35733" s="136"/>
      <c r="K35733" s="136"/>
      <c r="O35733" s="136"/>
      <c r="T35733" s="136"/>
      <c r="W35733" s="136"/>
      <c r="Z35733" s="136"/>
      <c r="AC35733" s="136"/>
    </row>
    <row r="35734" spans="2:29">
      <c r="B35734" s="136"/>
      <c r="E35734" s="136"/>
      <c r="H35734" s="136"/>
      <c r="K35734" s="136"/>
      <c r="O35734" s="136"/>
      <c r="T35734" s="136"/>
      <c r="W35734" s="136"/>
      <c r="Z35734" s="136"/>
      <c r="AC35734" s="136"/>
    </row>
    <row r="35735" spans="2:29">
      <c r="B35735" s="136"/>
      <c r="E35735" s="136"/>
      <c r="H35735" s="136"/>
      <c r="K35735" s="136"/>
      <c r="O35735" s="136"/>
      <c r="T35735" s="136"/>
      <c r="W35735" s="136"/>
      <c r="Z35735" s="136"/>
      <c r="AC35735" s="136"/>
    </row>
    <row r="35736" spans="2:29">
      <c r="B35736" s="136"/>
      <c r="E35736" s="136"/>
      <c r="H35736" s="136"/>
      <c r="K35736" s="136"/>
      <c r="O35736" s="136"/>
      <c r="T35736" s="136"/>
      <c r="W35736" s="136"/>
      <c r="Z35736" s="136"/>
      <c r="AC35736" s="136"/>
    </row>
    <row r="35737" spans="2:29">
      <c r="B35737" s="136"/>
      <c r="E35737" s="136"/>
      <c r="H35737" s="136"/>
      <c r="K35737" s="136"/>
      <c r="O35737" s="136"/>
      <c r="T35737" s="136"/>
      <c r="W35737" s="136"/>
      <c r="Z35737" s="136"/>
      <c r="AC35737" s="136"/>
    </row>
    <row r="35738" spans="2:29">
      <c r="B35738" s="136"/>
      <c r="E35738" s="136"/>
      <c r="H35738" s="136"/>
      <c r="K35738" s="136"/>
      <c r="O35738" s="136"/>
      <c r="T35738" s="136"/>
      <c r="W35738" s="136"/>
      <c r="Z35738" s="136"/>
      <c r="AC35738" s="136"/>
    </row>
    <row r="35739" spans="2:29">
      <c r="B35739" s="136"/>
      <c r="E35739" s="136"/>
      <c r="H35739" s="136"/>
      <c r="K35739" s="136"/>
      <c r="O35739" s="136"/>
      <c r="T35739" s="136"/>
      <c r="W35739" s="136"/>
      <c r="Z35739" s="136"/>
      <c r="AC35739" s="136"/>
    </row>
    <row r="35740" spans="2:29">
      <c r="B35740" s="136"/>
      <c r="E35740" s="136"/>
      <c r="H35740" s="136"/>
      <c r="K35740" s="136"/>
      <c r="O35740" s="136"/>
      <c r="T35740" s="136"/>
      <c r="W35740" s="136"/>
      <c r="Z35740" s="136"/>
      <c r="AC35740" s="136"/>
    </row>
    <row r="35741" spans="2:29">
      <c r="B35741" s="136"/>
      <c r="E35741" s="136"/>
      <c r="H35741" s="136"/>
      <c r="K35741" s="136"/>
      <c r="O35741" s="136"/>
      <c r="T35741" s="136"/>
      <c r="W35741" s="136"/>
      <c r="Z35741" s="136"/>
      <c r="AC35741" s="136"/>
    </row>
    <row r="35742" spans="2:29">
      <c r="B35742" s="136"/>
      <c r="E35742" s="136"/>
      <c r="H35742" s="136"/>
      <c r="K35742" s="136"/>
      <c r="O35742" s="136"/>
      <c r="T35742" s="136"/>
      <c r="W35742" s="136"/>
      <c r="Z35742" s="136"/>
      <c r="AC35742" s="136"/>
    </row>
    <row r="35743" spans="2:29">
      <c r="B35743" s="136"/>
      <c r="E35743" s="136"/>
      <c r="H35743" s="136"/>
      <c r="K35743" s="136"/>
      <c r="O35743" s="136"/>
      <c r="T35743" s="136"/>
      <c r="W35743" s="136"/>
      <c r="Z35743" s="136"/>
      <c r="AC35743" s="136"/>
    </row>
    <row r="35744" spans="2:29">
      <c r="B35744" s="136"/>
      <c r="E35744" s="136"/>
      <c r="H35744" s="136"/>
      <c r="K35744" s="136"/>
      <c r="O35744" s="136"/>
      <c r="T35744" s="136"/>
      <c r="W35744" s="136"/>
      <c r="Z35744" s="136"/>
      <c r="AC35744" s="136"/>
    </row>
    <row r="35745" spans="2:29">
      <c r="B35745" s="136"/>
      <c r="E35745" s="136"/>
      <c r="H35745" s="136"/>
      <c r="K35745" s="136"/>
      <c r="O35745" s="136"/>
      <c r="T35745" s="136"/>
      <c r="W35745" s="136"/>
      <c r="Z35745" s="136"/>
      <c r="AC35745" s="136"/>
    </row>
    <row r="35746" spans="2:29">
      <c r="B35746" s="136"/>
      <c r="E35746" s="136"/>
      <c r="H35746" s="136"/>
      <c r="K35746" s="136"/>
      <c r="O35746" s="136"/>
      <c r="T35746" s="136"/>
      <c r="W35746" s="136"/>
      <c r="Z35746" s="136"/>
      <c r="AC35746" s="136"/>
    </row>
    <row r="35747" spans="2:29">
      <c r="B35747" s="136"/>
      <c r="E35747" s="136"/>
      <c r="H35747" s="136"/>
      <c r="K35747" s="136"/>
      <c r="O35747" s="136"/>
      <c r="T35747" s="136"/>
      <c r="W35747" s="136"/>
      <c r="Z35747" s="136"/>
      <c r="AC35747" s="136"/>
    </row>
    <row r="35748" spans="2:29">
      <c r="B35748" s="136"/>
      <c r="E35748" s="136"/>
      <c r="H35748" s="136"/>
      <c r="K35748" s="136"/>
      <c r="O35748" s="136"/>
      <c r="T35748" s="136"/>
      <c r="W35748" s="136"/>
      <c r="Z35748" s="136"/>
      <c r="AC35748" s="136"/>
    </row>
    <row r="35749" spans="2:29">
      <c r="B35749" s="136"/>
      <c r="E35749" s="136"/>
      <c r="H35749" s="136"/>
      <c r="K35749" s="136"/>
      <c r="O35749" s="136"/>
      <c r="T35749" s="136"/>
      <c r="W35749" s="136"/>
      <c r="Z35749" s="136"/>
      <c r="AC35749" s="136"/>
    </row>
    <row r="35750" spans="2:29">
      <c r="B35750" s="136"/>
      <c r="E35750" s="136"/>
      <c r="H35750" s="136"/>
      <c r="K35750" s="136"/>
      <c r="O35750" s="136"/>
      <c r="T35750" s="136"/>
      <c r="W35750" s="136"/>
      <c r="Z35750" s="136"/>
      <c r="AC35750" s="136"/>
    </row>
    <row r="35751" spans="2:29">
      <c r="B35751" s="136"/>
      <c r="E35751" s="136"/>
      <c r="H35751" s="136"/>
      <c r="K35751" s="136"/>
      <c r="O35751" s="136"/>
      <c r="T35751" s="136"/>
      <c r="W35751" s="136"/>
      <c r="Z35751" s="136"/>
      <c r="AC35751" s="136"/>
    </row>
    <row r="35752" spans="2:29">
      <c r="B35752" s="136"/>
      <c r="E35752" s="136"/>
      <c r="H35752" s="136"/>
      <c r="K35752" s="136"/>
      <c r="O35752" s="136"/>
      <c r="T35752" s="136"/>
      <c r="W35752" s="136"/>
      <c r="Z35752" s="136"/>
      <c r="AC35752" s="136"/>
    </row>
    <row r="35753" spans="2:29">
      <c r="B35753" s="136"/>
      <c r="E35753" s="136"/>
      <c r="H35753" s="136"/>
      <c r="K35753" s="136"/>
      <c r="O35753" s="136"/>
      <c r="T35753" s="136"/>
      <c r="W35753" s="136"/>
      <c r="Z35753" s="136"/>
      <c r="AC35753" s="136"/>
    </row>
    <row r="35754" spans="2:29">
      <c r="B35754" s="136"/>
      <c r="E35754" s="136"/>
      <c r="H35754" s="136"/>
      <c r="K35754" s="136"/>
      <c r="O35754" s="136"/>
      <c r="T35754" s="136"/>
      <c r="W35754" s="136"/>
      <c r="Z35754" s="136"/>
      <c r="AC35754" s="136"/>
    </row>
    <row r="35755" spans="2:29">
      <c r="B35755" s="136"/>
      <c r="E35755" s="136"/>
      <c r="H35755" s="136"/>
      <c r="K35755" s="136"/>
      <c r="O35755" s="136"/>
      <c r="T35755" s="136"/>
      <c r="W35755" s="136"/>
      <c r="Z35755" s="136"/>
      <c r="AC35755" s="136"/>
    </row>
    <row r="35756" spans="2:29">
      <c r="B35756" s="136"/>
      <c r="E35756" s="136"/>
      <c r="H35756" s="136"/>
      <c r="K35756" s="136"/>
      <c r="O35756" s="136"/>
      <c r="T35756" s="136"/>
      <c r="W35756" s="136"/>
      <c r="Z35756" s="136"/>
      <c r="AC35756" s="136"/>
    </row>
    <row r="35757" spans="2:29">
      <c r="B35757" s="136"/>
      <c r="E35757" s="136"/>
      <c r="H35757" s="136"/>
      <c r="K35757" s="136"/>
      <c r="O35757" s="136"/>
      <c r="T35757" s="136"/>
      <c r="W35757" s="136"/>
      <c r="Z35757" s="136"/>
      <c r="AC35757" s="136"/>
    </row>
    <row r="35758" spans="2:29">
      <c r="B35758" s="136"/>
      <c r="E35758" s="136"/>
      <c r="H35758" s="136"/>
      <c r="K35758" s="136"/>
      <c r="O35758" s="136"/>
      <c r="T35758" s="136"/>
      <c r="W35758" s="136"/>
      <c r="Z35758" s="136"/>
      <c r="AC35758" s="136"/>
    </row>
    <row r="35759" spans="2:29">
      <c r="B35759" s="136"/>
      <c r="E35759" s="136"/>
      <c r="H35759" s="136"/>
      <c r="K35759" s="136"/>
      <c r="O35759" s="136"/>
      <c r="T35759" s="136"/>
      <c r="W35759" s="136"/>
      <c r="Z35759" s="136"/>
      <c r="AC35759" s="136"/>
    </row>
    <row r="35760" spans="2:29">
      <c r="B35760" s="136"/>
      <c r="E35760" s="136"/>
      <c r="H35760" s="136"/>
      <c r="K35760" s="136"/>
      <c r="O35760" s="136"/>
      <c r="T35760" s="136"/>
      <c r="W35760" s="136"/>
      <c r="Z35760" s="136"/>
      <c r="AC35760" s="136"/>
    </row>
    <row r="35761" spans="2:29">
      <c r="B35761" s="136"/>
      <c r="E35761" s="136"/>
      <c r="H35761" s="136"/>
      <c r="K35761" s="136"/>
      <c r="O35761" s="136"/>
      <c r="T35761" s="136"/>
      <c r="W35761" s="136"/>
      <c r="Z35761" s="136"/>
      <c r="AC35761" s="136"/>
    </row>
    <row r="35762" spans="2:29">
      <c r="B35762" s="136"/>
      <c r="E35762" s="136"/>
      <c r="H35762" s="136"/>
      <c r="K35762" s="136"/>
      <c r="O35762" s="136"/>
      <c r="T35762" s="136"/>
      <c r="W35762" s="136"/>
      <c r="Z35762" s="136"/>
      <c r="AC35762" s="136"/>
    </row>
    <row r="35763" spans="2:29">
      <c r="B35763" s="136"/>
      <c r="E35763" s="136"/>
      <c r="H35763" s="136"/>
      <c r="K35763" s="136"/>
      <c r="O35763" s="136"/>
      <c r="T35763" s="136"/>
      <c r="W35763" s="136"/>
      <c r="Z35763" s="136"/>
      <c r="AC35763" s="136"/>
    </row>
    <row r="35764" spans="2:29">
      <c r="B35764" s="136"/>
      <c r="E35764" s="136"/>
      <c r="H35764" s="136"/>
      <c r="K35764" s="136"/>
      <c r="O35764" s="136"/>
      <c r="T35764" s="136"/>
      <c r="W35764" s="136"/>
      <c r="Z35764" s="136"/>
      <c r="AC35764" s="136"/>
    </row>
    <row r="35765" spans="2:29">
      <c r="B35765" s="136"/>
      <c r="E35765" s="136"/>
      <c r="H35765" s="136"/>
      <c r="K35765" s="136"/>
      <c r="O35765" s="136"/>
      <c r="T35765" s="136"/>
      <c r="W35765" s="136"/>
      <c r="Z35765" s="136"/>
      <c r="AC35765" s="136"/>
    </row>
    <row r="35766" spans="2:29">
      <c r="B35766" s="136"/>
      <c r="E35766" s="136"/>
      <c r="H35766" s="136"/>
      <c r="K35766" s="136"/>
      <c r="O35766" s="136"/>
      <c r="T35766" s="136"/>
      <c r="W35766" s="136"/>
      <c r="Z35766" s="136"/>
      <c r="AC35766" s="136"/>
    </row>
    <row r="35767" spans="2:29">
      <c r="B35767" s="136"/>
      <c r="E35767" s="136"/>
      <c r="H35767" s="136"/>
      <c r="K35767" s="136"/>
      <c r="O35767" s="136"/>
      <c r="T35767" s="136"/>
      <c r="W35767" s="136"/>
      <c r="Z35767" s="136"/>
      <c r="AC35767" s="136"/>
    </row>
    <row r="35768" spans="2:29">
      <c r="B35768" s="136"/>
      <c r="E35768" s="136"/>
      <c r="H35768" s="136"/>
      <c r="K35768" s="136"/>
      <c r="O35768" s="136"/>
      <c r="T35768" s="136"/>
      <c r="W35768" s="136"/>
      <c r="Z35768" s="136"/>
      <c r="AC35768" s="136"/>
    </row>
    <row r="35769" spans="2:29">
      <c r="B35769" s="136"/>
      <c r="E35769" s="136"/>
      <c r="H35769" s="136"/>
      <c r="K35769" s="136"/>
      <c r="O35769" s="136"/>
      <c r="T35769" s="136"/>
      <c r="W35769" s="136"/>
      <c r="Z35769" s="136"/>
      <c r="AC35769" s="136"/>
    </row>
    <row r="35770" spans="2:29">
      <c r="B35770" s="136"/>
      <c r="E35770" s="136"/>
      <c r="H35770" s="136"/>
      <c r="K35770" s="136"/>
      <c r="O35770" s="136"/>
      <c r="T35770" s="136"/>
      <c r="W35770" s="136"/>
      <c r="Z35770" s="136"/>
      <c r="AC35770" s="136"/>
    </row>
    <row r="35771" spans="2:29">
      <c r="B35771" s="136"/>
      <c r="E35771" s="136"/>
      <c r="H35771" s="136"/>
      <c r="K35771" s="136"/>
      <c r="O35771" s="136"/>
      <c r="T35771" s="136"/>
      <c r="W35771" s="136"/>
      <c r="Z35771" s="136"/>
      <c r="AC35771" s="136"/>
    </row>
    <row r="35772" spans="2:29">
      <c r="B35772" s="136"/>
      <c r="E35772" s="136"/>
      <c r="H35772" s="136"/>
      <c r="K35772" s="136"/>
      <c r="O35772" s="136"/>
      <c r="T35772" s="136"/>
      <c r="W35772" s="136"/>
      <c r="Z35772" s="136"/>
      <c r="AC35772" s="136"/>
    </row>
    <row r="35773" spans="2:29">
      <c r="B35773" s="136"/>
      <c r="E35773" s="136"/>
      <c r="H35773" s="136"/>
      <c r="K35773" s="136"/>
      <c r="O35773" s="136"/>
      <c r="T35773" s="136"/>
      <c r="W35773" s="136"/>
      <c r="Z35773" s="136"/>
      <c r="AC35773" s="136"/>
    </row>
    <row r="35774" spans="2:29">
      <c r="B35774" s="136"/>
      <c r="E35774" s="136"/>
      <c r="H35774" s="136"/>
      <c r="K35774" s="136"/>
      <c r="O35774" s="136"/>
      <c r="T35774" s="136"/>
      <c r="W35774" s="136"/>
      <c r="Z35774" s="136"/>
      <c r="AC35774" s="136"/>
    </row>
    <row r="35775" spans="2:29">
      <c r="B35775" s="136"/>
      <c r="E35775" s="136"/>
      <c r="H35775" s="136"/>
      <c r="K35775" s="136"/>
      <c r="O35775" s="136"/>
      <c r="T35775" s="136"/>
      <c r="W35775" s="136"/>
      <c r="Z35775" s="136"/>
      <c r="AC35775" s="136"/>
    </row>
    <row r="35776" spans="2:29">
      <c r="B35776" s="136"/>
      <c r="E35776" s="136"/>
      <c r="H35776" s="136"/>
      <c r="K35776" s="136"/>
      <c r="O35776" s="136"/>
      <c r="T35776" s="136"/>
      <c r="W35776" s="136"/>
      <c r="Z35776" s="136"/>
      <c r="AC35776" s="136"/>
    </row>
    <row r="35777" spans="2:29">
      <c r="B35777" s="136"/>
      <c r="E35777" s="136"/>
      <c r="H35777" s="136"/>
      <c r="K35777" s="136"/>
      <c r="O35777" s="136"/>
      <c r="T35777" s="136"/>
      <c r="W35777" s="136"/>
      <c r="Z35777" s="136"/>
      <c r="AC35777" s="136"/>
    </row>
    <row r="35778" spans="2:29">
      <c r="B35778" s="136"/>
      <c r="E35778" s="136"/>
      <c r="H35778" s="136"/>
      <c r="K35778" s="136"/>
      <c r="O35778" s="136"/>
      <c r="T35778" s="136"/>
      <c r="W35778" s="136"/>
      <c r="Z35778" s="136"/>
      <c r="AC35778" s="136"/>
    </row>
    <row r="35779" spans="2:29">
      <c r="B35779" s="136"/>
      <c r="E35779" s="136"/>
      <c r="H35779" s="136"/>
      <c r="K35779" s="136"/>
      <c r="O35779" s="136"/>
      <c r="T35779" s="136"/>
      <c r="W35779" s="136"/>
      <c r="Z35779" s="136"/>
      <c r="AC35779" s="136"/>
    </row>
    <row r="35780" spans="2:29">
      <c r="B35780" s="136"/>
      <c r="E35780" s="136"/>
      <c r="H35780" s="136"/>
      <c r="K35780" s="136"/>
      <c r="O35780" s="136"/>
      <c r="T35780" s="136"/>
      <c r="W35780" s="136"/>
      <c r="Z35780" s="136"/>
      <c r="AC35780" s="136"/>
    </row>
    <row r="35781" spans="2:29">
      <c r="B35781" s="136"/>
      <c r="E35781" s="136"/>
      <c r="H35781" s="136"/>
      <c r="K35781" s="136"/>
      <c r="O35781" s="136"/>
      <c r="T35781" s="136"/>
      <c r="W35781" s="136"/>
      <c r="Z35781" s="136"/>
      <c r="AC35781" s="136"/>
    </row>
    <row r="35782" spans="2:29">
      <c r="B35782" s="136"/>
      <c r="E35782" s="136"/>
      <c r="H35782" s="136"/>
      <c r="K35782" s="136"/>
      <c r="O35782" s="136"/>
      <c r="T35782" s="136"/>
      <c r="W35782" s="136"/>
      <c r="Z35782" s="136"/>
      <c r="AC35782" s="136"/>
    </row>
    <row r="35783" spans="2:29">
      <c r="B35783" s="136"/>
      <c r="E35783" s="136"/>
      <c r="H35783" s="136"/>
      <c r="K35783" s="136"/>
      <c r="O35783" s="136"/>
      <c r="T35783" s="136"/>
      <c r="W35783" s="136"/>
      <c r="Z35783" s="136"/>
      <c r="AC35783" s="136"/>
    </row>
    <row r="35784" spans="2:29">
      <c r="B35784" s="136"/>
      <c r="E35784" s="136"/>
      <c r="H35784" s="136"/>
      <c r="K35784" s="136"/>
      <c r="O35784" s="136"/>
      <c r="T35784" s="136"/>
      <c r="W35784" s="136"/>
      <c r="Z35784" s="136"/>
      <c r="AC35784" s="136"/>
    </row>
    <row r="35785" spans="2:29">
      <c r="B35785" s="136"/>
      <c r="E35785" s="136"/>
      <c r="H35785" s="136"/>
      <c r="K35785" s="136"/>
      <c r="O35785" s="136"/>
      <c r="T35785" s="136"/>
      <c r="W35785" s="136"/>
      <c r="Z35785" s="136"/>
      <c r="AC35785" s="136"/>
    </row>
    <row r="35786" spans="2:29">
      <c r="B35786" s="136"/>
      <c r="E35786" s="136"/>
      <c r="H35786" s="136"/>
      <c r="K35786" s="136"/>
      <c r="O35786" s="136"/>
      <c r="T35786" s="136"/>
      <c r="W35786" s="136"/>
      <c r="Z35786" s="136"/>
      <c r="AC35786" s="136"/>
    </row>
    <row r="35787" spans="2:29">
      <c r="B35787" s="136"/>
      <c r="E35787" s="136"/>
      <c r="H35787" s="136"/>
      <c r="K35787" s="136"/>
      <c r="O35787" s="136"/>
      <c r="T35787" s="136"/>
      <c r="W35787" s="136"/>
      <c r="Z35787" s="136"/>
      <c r="AC35787" s="136"/>
    </row>
    <row r="35788" spans="2:29">
      <c r="B35788" s="136"/>
      <c r="E35788" s="136"/>
      <c r="H35788" s="136"/>
      <c r="K35788" s="136"/>
      <c r="O35788" s="136"/>
      <c r="T35788" s="136"/>
      <c r="W35788" s="136"/>
      <c r="Z35788" s="136"/>
      <c r="AC35788" s="136"/>
    </row>
    <row r="35789" spans="2:29">
      <c r="B35789" s="136"/>
      <c r="E35789" s="136"/>
      <c r="H35789" s="136"/>
      <c r="K35789" s="136"/>
      <c r="O35789" s="136"/>
      <c r="T35789" s="136"/>
      <c r="W35789" s="136"/>
      <c r="Z35789" s="136"/>
      <c r="AC35789" s="136"/>
    </row>
    <row r="35790" spans="2:29">
      <c r="B35790" s="136"/>
      <c r="E35790" s="136"/>
      <c r="H35790" s="136"/>
      <c r="K35790" s="136"/>
      <c r="O35790" s="136"/>
      <c r="T35790" s="136"/>
      <c r="W35790" s="136"/>
      <c r="Z35790" s="136"/>
      <c r="AC35790" s="136"/>
    </row>
    <row r="35791" spans="2:29">
      <c r="B35791" s="136"/>
      <c r="E35791" s="136"/>
      <c r="H35791" s="136"/>
      <c r="K35791" s="136"/>
      <c r="O35791" s="136"/>
      <c r="T35791" s="136"/>
      <c r="W35791" s="136"/>
      <c r="Z35791" s="136"/>
      <c r="AC35791" s="136"/>
    </row>
    <row r="35792" spans="2:29">
      <c r="B35792" s="136"/>
      <c r="E35792" s="136"/>
      <c r="H35792" s="136"/>
      <c r="K35792" s="136"/>
      <c r="O35792" s="136"/>
      <c r="T35792" s="136"/>
      <c r="W35792" s="136"/>
      <c r="Z35792" s="136"/>
      <c r="AC35792" s="136"/>
    </row>
    <row r="35793" spans="2:29">
      <c r="B35793" s="136"/>
      <c r="E35793" s="136"/>
      <c r="H35793" s="136"/>
      <c r="K35793" s="136"/>
      <c r="O35793" s="136"/>
      <c r="T35793" s="136"/>
      <c r="W35793" s="136"/>
      <c r="Z35793" s="136"/>
      <c r="AC35793" s="136"/>
    </row>
    <row r="35794" spans="2:29">
      <c r="B35794" s="136"/>
      <c r="E35794" s="136"/>
      <c r="H35794" s="136"/>
      <c r="K35794" s="136"/>
      <c r="O35794" s="136"/>
      <c r="T35794" s="136"/>
      <c r="W35794" s="136"/>
      <c r="Z35794" s="136"/>
      <c r="AC35794" s="136"/>
    </row>
    <row r="35795" spans="2:29">
      <c r="B35795" s="136"/>
      <c r="E35795" s="136"/>
      <c r="H35795" s="136"/>
      <c r="K35795" s="136"/>
      <c r="O35795" s="136"/>
      <c r="T35795" s="136"/>
      <c r="W35795" s="136"/>
      <c r="Z35795" s="136"/>
      <c r="AC35795" s="136"/>
    </row>
    <row r="35796" spans="2:29">
      <c r="B35796" s="136"/>
      <c r="E35796" s="136"/>
      <c r="H35796" s="136"/>
      <c r="K35796" s="136"/>
      <c r="O35796" s="136"/>
      <c r="T35796" s="136"/>
      <c r="W35796" s="136"/>
      <c r="Z35796" s="136"/>
      <c r="AC35796" s="136"/>
    </row>
    <row r="35797" spans="2:29">
      <c r="B35797" s="136"/>
      <c r="E35797" s="136"/>
      <c r="H35797" s="136"/>
      <c r="K35797" s="136"/>
      <c r="O35797" s="136"/>
      <c r="T35797" s="136"/>
      <c r="W35797" s="136"/>
      <c r="Z35797" s="136"/>
      <c r="AC35797" s="136"/>
    </row>
    <row r="35798" spans="2:29">
      <c r="B35798" s="136"/>
      <c r="E35798" s="136"/>
      <c r="H35798" s="136"/>
      <c r="K35798" s="136"/>
      <c r="O35798" s="136"/>
      <c r="T35798" s="136"/>
      <c r="W35798" s="136"/>
      <c r="Z35798" s="136"/>
      <c r="AC35798" s="136"/>
    </row>
    <row r="35799" spans="2:29">
      <c r="B35799" s="136"/>
      <c r="E35799" s="136"/>
      <c r="H35799" s="136"/>
      <c r="K35799" s="136"/>
      <c r="O35799" s="136"/>
      <c r="T35799" s="136"/>
      <c r="W35799" s="136"/>
      <c r="Z35799" s="136"/>
      <c r="AC35799" s="136"/>
    </row>
    <row r="35800" spans="2:29">
      <c r="B35800" s="136"/>
      <c r="E35800" s="136"/>
      <c r="H35800" s="136"/>
      <c r="K35800" s="136"/>
      <c r="O35800" s="136"/>
      <c r="T35800" s="136"/>
      <c r="W35800" s="136"/>
      <c r="Z35800" s="136"/>
      <c r="AC35800" s="136"/>
    </row>
    <row r="35801" spans="2:29">
      <c r="B35801" s="136"/>
      <c r="E35801" s="136"/>
      <c r="H35801" s="136"/>
      <c r="K35801" s="136"/>
      <c r="O35801" s="136"/>
      <c r="T35801" s="136"/>
      <c r="W35801" s="136"/>
      <c r="Z35801" s="136"/>
      <c r="AC35801" s="136"/>
    </row>
    <row r="35802" spans="2:29">
      <c r="B35802" s="136"/>
      <c r="E35802" s="136"/>
      <c r="H35802" s="136"/>
      <c r="K35802" s="136"/>
      <c r="O35802" s="136"/>
      <c r="T35802" s="136"/>
      <c r="W35802" s="136"/>
      <c r="Z35802" s="136"/>
      <c r="AC35802" s="136"/>
    </row>
    <row r="35803" spans="2:29">
      <c r="B35803" s="136"/>
      <c r="E35803" s="136"/>
      <c r="H35803" s="136"/>
      <c r="K35803" s="136"/>
      <c r="O35803" s="136"/>
      <c r="T35803" s="136"/>
      <c r="W35803" s="136"/>
      <c r="Z35803" s="136"/>
      <c r="AC35803" s="136"/>
    </row>
    <row r="35804" spans="2:29">
      <c r="B35804" s="136"/>
      <c r="E35804" s="136"/>
      <c r="H35804" s="136"/>
      <c r="K35804" s="136"/>
      <c r="O35804" s="136"/>
      <c r="T35804" s="136"/>
      <c r="W35804" s="136"/>
      <c r="Z35804" s="136"/>
      <c r="AC35804" s="136"/>
    </row>
    <row r="35805" spans="2:29">
      <c r="B35805" s="136"/>
      <c r="E35805" s="136"/>
      <c r="H35805" s="136"/>
      <c r="K35805" s="136"/>
      <c r="O35805" s="136"/>
      <c r="T35805" s="136"/>
      <c r="W35805" s="136"/>
      <c r="Z35805" s="136"/>
      <c r="AC35805" s="136"/>
    </row>
    <row r="35806" spans="2:29">
      <c r="B35806" s="136"/>
      <c r="E35806" s="136"/>
      <c r="H35806" s="136"/>
      <c r="K35806" s="136"/>
      <c r="O35806" s="136"/>
      <c r="T35806" s="136"/>
      <c r="W35806" s="136"/>
      <c r="Z35806" s="136"/>
      <c r="AC35806" s="136"/>
    </row>
    <row r="35807" spans="2:29">
      <c r="B35807" s="136"/>
      <c r="E35807" s="136"/>
      <c r="H35807" s="136"/>
      <c r="K35807" s="136"/>
      <c r="O35807" s="136"/>
      <c r="T35807" s="136"/>
      <c r="W35807" s="136"/>
      <c r="Z35807" s="136"/>
      <c r="AC35807" s="136"/>
    </row>
    <row r="35808" spans="2:29">
      <c r="B35808" s="136"/>
      <c r="E35808" s="136"/>
      <c r="H35808" s="136"/>
      <c r="K35808" s="136"/>
      <c r="O35808" s="136"/>
      <c r="T35808" s="136"/>
      <c r="W35808" s="136"/>
      <c r="Z35808" s="136"/>
      <c r="AC35808" s="136"/>
    </row>
    <row r="35809" spans="2:29">
      <c r="B35809" s="136"/>
      <c r="E35809" s="136"/>
      <c r="H35809" s="136"/>
      <c r="K35809" s="136"/>
      <c r="O35809" s="136"/>
      <c r="T35809" s="136"/>
      <c r="W35809" s="136"/>
      <c r="Z35809" s="136"/>
      <c r="AC35809" s="136"/>
    </row>
    <row r="35810" spans="2:29">
      <c r="B35810" s="136"/>
      <c r="E35810" s="136"/>
      <c r="H35810" s="136"/>
      <c r="K35810" s="136"/>
      <c r="O35810" s="136"/>
      <c r="T35810" s="136"/>
      <c r="W35810" s="136"/>
      <c r="Z35810" s="136"/>
      <c r="AC35810" s="136"/>
    </row>
    <row r="35811" spans="2:29">
      <c r="B35811" s="136"/>
      <c r="E35811" s="136"/>
      <c r="H35811" s="136"/>
      <c r="K35811" s="136"/>
      <c r="O35811" s="136"/>
      <c r="T35811" s="136"/>
      <c r="W35811" s="136"/>
      <c r="Z35811" s="136"/>
      <c r="AC35811" s="136"/>
    </row>
    <row r="35812" spans="2:29">
      <c r="B35812" s="136"/>
      <c r="E35812" s="136"/>
      <c r="H35812" s="136"/>
      <c r="K35812" s="136"/>
      <c r="O35812" s="136"/>
      <c r="T35812" s="136"/>
      <c r="W35812" s="136"/>
      <c r="Z35812" s="136"/>
      <c r="AC35812" s="136"/>
    </row>
    <row r="35813" spans="2:29">
      <c r="B35813" s="136"/>
      <c r="E35813" s="136"/>
      <c r="H35813" s="136"/>
      <c r="K35813" s="136"/>
      <c r="O35813" s="136"/>
      <c r="T35813" s="136"/>
      <c r="W35813" s="136"/>
      <c r="Z35813" s="136"/>
      <c r="AC35813" s="136"/>
    </row>
    <row r="35814" spans="2:29">
      <c r="B35814" s="136"/>
      <c r="E35814" s="136"/>
      <c r="H35814" s="136"/>
      <c r="K35814" s="136"/>
      <c r="O35814" s="136"/>
      <c r="T35814" s="136"/>
      <c r="W35814" s="136"/>
      <c r="Z35814" s="136"/>
      <c r="AC35814" s="136"/>
    </row>
    <row r="35815" spans="2:29">
      <c r="B35815" s="136"/>
      <c r="E35815" s="136"/>
      <c r="H35815" s="136"/>
      <c r="K35815" s="136"/>
      <c r="O35815" s="136"/>
      <c r="T35815" s="136"/>
      <c r="W35815" s="136"/>
      <c r="Z35815" s="136"/>
      <c r="AC35815" s="136"/>
    </row>
    <row r="35816" spans="2:29">
      <c r="B35816" s="136"/>
      <c r="E35816" s="136"/>
      <c r="H35816" s="136"/>
      <c r="K35816" s="136"/>
      <c r="O35816" s="136"/>
      <c r="T35816" s="136"/>
      <c r="W35816" s="136"/>
      <c r="Z35816" s="136"/>
      <c r="AC35816" s="136"/>
    </row>
    <row r="35817" spans="2:29">
      <c r="B35817" s="136"/>
      <c r="E35817" s="136"/>
      <c r="H35817" s="136"/>
      <c r="K35817" s="136"/>
      <c r="O35817" s="136"/>
      <c r="T35817" s="136"/>
      <c r="W35817" s="136"/>
      <c r="Z35817" s="136"/>
      <c r="AC35817" s="136"/>
    </row>
    <row r="35818" spans="2:29">
      <c r="B35818" s="136"/>
      <c r="E35818" s="136"/>
      <c r="H35818" s="136"/>
      <c r="K35818" s="136"/>
      <c r="O35818" s="136"/>
      <c r="T35818" s="136"/>
      <c r="W35818" s="136"/>
      <c r="Z35818" s="136"/>
      <c r="AC35818" s="136"/>
    </row>
    <row r="35819" spans="2:29">
      <c r="B35819" s="136"/>
      <c r="E35819" s="136"/>
      <c r="H35819" s="136"/>
      <c r="K35819" s="136"/>
      <c r="O35819" s="136"/>
      <c r="T35819" s="136"/>
      <c r="W35819" s="136"/>
      <c r="Z35819" s="136"/>
      <c r="AC35819" s="136"/>
    </row>
    <row r="35820" spans="2:29">
      <c r="B35820" s="136"/>
      <c r="E35820" s="136"/>
      <c r="H35820" s="136"/>
      <c r="K35820" s="136"/>
      <c r="O35820" s="136"/>
      <c r="T35820" s="136"/>
      <c r="W35820" s="136"/>
      <c r="Z35820" s="136"/>
      <c r="AC35820" s="136"/>
    </row>
    <row r="35821" spans="2:29">
      <c r="B35821" s="136"/>
      <c r="E35821" s="136"/>
      <c r="H35821" s="136"/>
      <c r="K35821" s="136"/>
      <c r="O35821" s="136"/>
      <c r="T35821" s="136"/>
      <c r="W35821" s="136"/>
      <c r="Z35821" s="136"/>
      <c r="AC35821" s="136"/>
    </row>
    <row r="35822" spans="2:29">
      <c r="B35822" s="136"/>
      <c r="E35822" s="136"/>
      <c r="H35822" s="136"/>
      <c r="K35822" s="136"/>
      <c r="O35822" s="136"/>
      <c r="T35822" s="136"/>
      <c r="W35822" s="136"/>
      <c r="Z35822" s="136"/>
      <c r="AC35822" s="136"/>
    </row>
    <row r="35823" spans="2:29">
      <c r="B35823" s="136"/>
      <c r="E35823" s="136"/>
      <c r="H35823" s="136"/>
      <c r="K35823" s="136"/>
      <c r="O35823" s="136"/>
      <c r="T35823" s="136"/>
      <c r="W35823" s="136"/>
      <c r="Z35823" s="136"/>
      <c r="AC35823" s="136"/>
    </row>
    <row r="35824" spans="2:29">
      <c r="B35824" s="136"/>
      <c r="E35824" s="136"/>
      <c r="H35824" s="136"/>
      <c r="K35824" s="136"/>
      <c r="O35824" s="136"/>
      <c r="T35824" s="136"/>
      <c r="W35824" s="136"/>
      <c r="Z35824" s="136"/>
      <c r="AC35824" s="136"/>
    </row>
    <row r="35825" spans="2:29">
      <c r="B35825" s="136"/>
      <c r="E35825" s="136"/>
      <c r="H35825" s="136"/>
      <c r="K35825" s="136"/>
      <c r="O35825" s="136"/>
      <c r="T35825" s="136"/>
      <c r="W35825" s="136"/>
      <c r="Z35825" s="136"/>
      <c r="AC35825" s="136"/>
    </row>
    <row r="35826" spans="2:29">
      <c r="B35826" s="136"/>
      <c r="E35826" s="136"/>
      <c r="H35826" s="136"/>
      <c r="K35826" s="136"/>
      <c r="O35826" s="136"/>
      <c r="T35826" s="136"/>
      <c r="W35826" s="136"/>
      <c r="Z35826" s="136"/>
      <c r="AC35826" s="136"/>
    </row>
    <row r="35827" spans="2:29">
      <c r="B35827" s="136"/>
      <c r="E35827" s="136"/>
      <c r="H35827" s="136"/>
      <c r="K35827" s="136"/>
      <c r="O35827" s="136"/>
      <c r="T35827" s="136"/>
      <c r="W35827" s="136"/>
      <c r="Z35827" s="136"/>
      <c r="AC35827" s="136"/>
    </row>
    <row r="35828" spans="2:29">
      <c r="B35828" s="136"/>
      <c r="E35828" s="136"/>
      <c r="H35828" s="136"/>
      <c r="K35828" s="136"/>
      <c r="O35828" s="136"/>
      <c r="T35828" s="136"/>
      <c r="W35828" s="136"/>
      <c r="Z35828" s="136"/>
      <c r="AC35828" s="136"/>
    </row>
    <row r="35829" spans="2:29">
      <c r="B35829" s="136"/>
      <c r="E35829" s="136"/>
      <c r="H35829" s="136"/>
      <c r="K35829" s="136"/>
      <c r="O35829" s="136"/>
      <c r="T35829" s="136"/>
      <c r="W35829" s="136"/>
      <c r="Z35829" s="136"/>
      <c r="AC35829" s="136"/>
    </row>
    <row r="35830" spans="2:29">
      <c r="B35830" s="136"/>
      <c r="E35830" s="136"/>
      <c r="H35830" s="136"/>
      <c r="K35830" s="136"/>
      <c r="O35830" s="136"/>
      <c r="T35830" s="136"/>
      <c r="W35830" s="136"/>
      <c r="Z35830" s="136"/>
      <c r="AC35830" s="136"/>
    </row>
    <row r="35831" spans="2:29">
      <c r="B35831" s="136"/>
      <c r="E35831" s="136"/>
      <c r="H35831" s="136"/>
      <c r="K35831" s="136"/>
      <c r="O35831" s="136"/>
      <c r="T35831" s="136"/>
      <c r="W35831" s="136"/>
      <c r="Z35831" s="136"/>
      <c r="AC35831" s="136"/>
    </row>
    <row r="35832" spans="2:29">
      <c r="B35832" s="136"/>
      <c r="E35832" s="136"/>
      <c r="H35832" s="136"/>
      <c r="K35832" s="136"/>
      <c r="O35832" s="136"/>
      <c r="T35832" s="136"/>
      <c r="W35832" s="136"/>
      <c r="Z35832" s="136"/>
      <c r="AC35832" s="136"/>
    </row>
    <row r="35833" spans="2:29">
      <c r="B35833" s="136"/>
      <c r="E35833" s="136"/>
      <c r="H35833" s="136"/>
      <c r="K35833" s="136"/>
      <c r="O35833" s="136"/>
      <c r="T35833" s="136"/>
      <c r="W35833" s="136"/>
      <c r="Z35833" s="136"/>
      <c r="AC35833" s="136"/>
    </row>
    <row r="35834" spans="2:29">
      <c r="B35834" s="136"/>
      <c r="E35834" s="136"/>
      <c r="H35834" s="136"/>
      <c r="K35834" s="136"/>
      <c r="O35834" s="136"/>
      <c r="T35834" s="136"/>
      <c r="W35834" s="136"/>
      <c r="Z35834" s="136"/>
      <c r="AC35834" s="136"/>
    </row>
    <row r="35835" spans="2:29">
      <c r="B35835" s="136"/>
      <c r="E35835" s="136"/>
      <c r="H35835" s="136"/>
      <c r="K35835" s="136"/>
      <c r="O35835" s="136"/>
      <c r="T35835" s="136"/>
      <c r="W35835" s="136"/>
      <c r="Z35835" s="136"/>
      <c r="AC35835" s="136"/>
    </row>
    <row r="35836" spans="2:29">
      <c r="B35836" s="136"/>
      <c r="E35836" s="136"/>
      <c r="H35836" s="136"/>
      <c r="K35836" s="136"/>
      <c r="O35836" s="136"/>
      <c r="T35836" s="136"/>
      <c r="W35836" s="136"/>
      <c r="Z35836" s="136"/>
      <c r="AC35836" s="136"/>
    </row>
    <row r="35837" spans="2:29">
      <c r="B35837" s="136"/>
      <c r="E35837" s="136"/>
      <c r="H35837" s="136"/>
      <c r="K35837" s="136"/>
      <c r="O35837" s="136"/>
      <c r="T35837" s="136"/>
      <c r="W35837" s="136"/>
      <c r="Z35837" s="136"/>
      <c r="AC35837" s="136"/>
    </row>
    <row r="35838" spans="2:29">
      <c r="B35838" s="136"/>
      <c r="E35838" s="136"/>
      <c r="H35838" s="136"/>
      <c r="K35838" s="136"/>
      <c r="O35838" s="136"/>
      <c r="T35838" s="136"/>
      <c r="W35838" s="136"/>
      <c r="Z35838" s="136"/>
      <c r="AC35838" s="136"/>
    </row>
    <row r="35839" spans="2:29">
      <c r="B35839" s="136"/>
      <c r="E35839" s="136"/>
      <c r="H35839" s="136"/>
      <c r="K35839" s="136"/>
      <c r="O35839" s="136"/>
      <c r="T35839" s="136"/>
      <c r="W35839" s="136"/>
      <c r="Z35839" s="136"/>
      <c r="AC35839" s="136"/>
    </row>
    <row r="35840" spans="2:29">
      <c r="B35840" s="136"/>
      <c r="E35840" s="136"/>
      <c r="H35840" s="136"/>
      <c r="K35840" s="136"/>
      <c r="O35840" s="136"/>
      <c r="T35840" s="136"/>
      <c r="W35840" s="136"/>
      <c r="Z35840" s="136"/>
      <c r="AC35840" s="136"/>
    </row>
    <row r="35841" spans="2:29">
      <c r="B35841" s="136"/>
      <c r="E35841" s="136"/>
      <c r="H35841" s="136"/>
      <c r="K35841" s="136"/>
      <c r="O35841" s="136"/>
      <c r="T35841" s="136"/>
      <c r="W35841" s="136"/>
      <c r="Z35841" s="136"/>
      <c r="AC35841" s="136"/>
    </row>
    <row r="35842" spans="2:29">
      <c r="B35842" s="136"/>
      <c r="E35842" s="136"/>
      <c r="H35842" s="136"/>
      <c r="K35842" s="136"/>
      <c r="O35842" s="136"/>
      <c r="T35842" s="136"/>
      <c r="W35842" s="136"/>
      <c r="Z35842" s="136"/>
      <c r="AC35842" s="136"/>
    </row>
    <row r="35843" spans="2:29">
      <c r="B35843" s="136"/>
      <c r="E35843" s="136"/>
      <c r="H35843" s="136"/>
      <c r="K35843" s="136"/>
      <c r="O35843" s="136"/>
      <c r="T35843" s="136"/>
      <c r="W35843" s="136"/>
      <c r="Z35843" s="136"/>
      <c r="AC35843" s="136"/>
    </row>
    <row r="35844" spans="2:29">
      <c r="B35844" s="136"/>
      <c r="E35844" s="136"/>
      <c r="H35844" s="136"/>
      <c r="K35844" s="136"/>
      <c r="O35844" s="136"/>
      <c r="T35844" s="136"/>
      <c r="W35844" s="136"/>
      <c r="Z35844" s="136"/>
      <c r="AC35844" s="136"/>
    </row>
    <row r="35845" spans="2:29">
      <c r="B35845" s="136"/>
      <c r="E35845" s="136"/>
      <c r="H35845" s="136"/>
      <c r="K35845" s="136"/>
      <c r="O35845" s="136"/>
      <c r="T35845" s="136"/>
      <c r="W35845" s="136"/>
      <c r="Z35845" s="136"/>
      <c r="AC35845" s="136"/>
    </row>
    <row r="35846" spans="2:29">
      <c r="B35846" s="136"/>
      <c r="E35846" s="136"/>
      <c r="H35846" s="136"/>
      <c r="K35846" s="136"/>
      <c r="O35846" s="136"/>
      <c r="T35846" s="136"/>
      <c r="W35846" s="136"/>
      <c r="Z35846" s="136"/>
      <c r="AC35846" s="136"/>
    </row>
    <row r="35847" spans="2:29">
      <c r="B35847" s="136"/>
      <c r="E35847" s="136"/>
      <c r="H35847" s="136"/>
      <c r="K35847" s="136"/>
      <c r="O35847" s="136"/>
      <c r="T35847" s="136"/>
      <c r="W35847" s="136"/>
      <c r="Z35847" s="136"/>
      <c r="AC35847" s="136"/>
    </row>
    <row r="35848" spans="2:29">
      <c r="B35848" s="136"/>
      <c r="E35848" s="136"/>
      <c r="H35848" s="136"/>
      <c r="K35848" s="136"/>
      <c r="O35848" s="136"/>
      <c r="T35848" s="136"/>
      <c r="W35848" s="136"/>
      <c r="Z35848" s="136"/>
      <c r="AC35848" s="136"/>
    </row>
    <row r="35849" spans="2:29">
      <c r="B35849" s="136"/>
      <c r="E35849" s="136"/>
      <c r="H35849" s="136"/>
      <c r="K35849" s="136"/>
      <c r="O35849" s="136"/>
      <c r="T35849" s="136"/>
      <c r="W35849" s="136"/>
      <c r="Z35849" s="136"/>
      <c r="AC35849" s="136"/>
    </row>
    <row r="35850" spans="2:29">
      <c r="B35850" s="136"/>
      <c r="E35850" s="136"/>
      <c r="H35850" s="136"/>
      <c r="K35850" s="136"/>
      <c r="O35850" s="136"/>
      <c r="T35850" s="136"/>
      <c r="W35850" s="136"/>
      <c r="Z35850" s="136"/>
      <c r="AC35850" s="136"/>
    </row>
    <row r="35851" spans="2:29">
      <c r="B35851" s="136"/>
      <c r="E35851" s="136"/>
      <c r="H35851" s="136"/>
      <c r="K35851" s="136"/>
      <c r="O35851" s="136"/>
      <c r="T35851" s="136"/>
      <c r="W35851" s="136"/>
      <c r="Z35851" s="136"/>
      <c r="AC35851" s="136"/>
    </row>
    <row r="35852" spans="2:29">
      <c r="B35852" s="136"/>
      <c r="E35852" s="136"/>
      <c r="H35852" s="136"/>
      <c r="K35852" s="136"/>
      <c r="O35852" s="136"/>
      <c r="T35852" s="136"/>
      <c r="W35852" s="136"/>
      <c r="Z35852" s="136"/>
      <c r="AC35852" s="136"/>
    </row>
    <row r="35853" spans="2:29">
      <c r="B35853" s="136"/>
      <c r="E35853" s="136"/>
      <c r="H35853" s="136"/>
      <c r="K35853" s="136"/>
      <c r="O35853" s="136"/>
      <c r="T35853" s="136"/>
      <c r="W35853" s="136"/>
      <c r="Z35853" s="136"/>
      <c r="AC35853" s="136"/>
    </row>
    <row r="35854" spans="2:29">
      <c r="B35854" s="136"/>
      <c r="E35854" s="136"/>
      <c r="H35854" s="136"/>
      <c r="K35854" s="136"/>
      <c r="O35854" s="136"/>
      <c r="T35854" s="136"/>
      <c r="W35854" s="136"/>
      <c r="Z35854" s="136"/>
      <c r="AC35854" s="136"/>
    </row>
    <row r="35855" spans="2:29">
      <c r="B35855" s="136"/>
      <c r="E35855" s="136"/>
      <c r="H35855" s="136"/>
      <c r="K35855" s="136"/>
      <c r="O35855" s="136"/>
      <c r="T35855" s="136"/>
      <c r="W35855" s="136"/>
      <c r="Z35855" s="136"/>
      <c r="AC35855" s="136"/>
    </row>
    <row r="35856" spans="2:29">
      <c r="B35856" s="136"/>
      <c r="E35856" s="136"/>
      <c r="H35856" s="136"/>
      <c r="K35856" s="136"/>
      <c r="O35856" s="136"/>
      <c r="T35856" s="136"/>
      <c r="W35856" s="136"/>
      <c r="Z35856" s="136"/>
      <c r="AC35856" s="136"/>
    </row>
    <row r="35857" spans="2:29">
      <c r="B35857" s="136"/>
      <c r="E35857" s="136"/>
      <c r="H35857" s="136"/>
      <c r="K35857" s="136"/>
      <c r="O35857" s="136"/>
      <c r="T35857" s="136"/>
      <c r="W35857" s="136"/>
      <c r="Z35857" s="136"/>
      <c r="AC35857" s="136"/>
    </row>
    <row r="35858" spans="2:29">
      <c r="B35858" s="136"/>
      <c r="E35858" s="136"/>
      <c r="H35858" s="136"/>
      <c r="K35858" s="136"/>
      <c r="O35858" s="136"/>
      <c r="T35858" s="136"/>
      <c r="W35858" s="136"/>
      <c r="Z35858" s="136"/>
      <c r="AC35858" s="136"/>
    </row>
    <row r="35859" spans="2:29">
      <c r="B35859" s="136"/>
      <c r="E35859" s="136"/>
      <c r="H35859" s="136"/>
      <c r="K35859" s="136"/>
      <c r="O35859" s="136"/>
      <c r="T35859" s="136"/>
      <c r="W35859" s="136"/>
      <c r="Z35859" s="136"/>
      <c r="AC35859" s="136"/>
    </row>
    <row r="35860" spans="2:29">
      <c r="B35860" s="136"/>
      <c r="E35860" s="136"/>
      <c r="H35860" s="136"/>
      <c r="K35860" s="136"/>
      <c r="O35860" s="136"/>
      <c r="T35860" s="136"/>
      <c r="W35860" s="136"/>
      <c r="Z35860" s="136"/>
      <c r="AC35860" s="136"/>
    </row>
    <row r="35861" spans="2:29">
      <c r="B35861" s="136"/>
      <c r="E35861" s="136"/>
      <c r="H35861" s="136"/>
      <c r="K35861" s="136"/>
      <c r="O35861" s="136"/>
      <c r="T35861" s="136"/>
      <c r="W35861" s="136"/>
      <c r="Z35861" s="136"/>
      <c r="AC35861" s="136"/>
    </row>
    <row r="35862" spans="2:29">
      <c r="B35862" s="136"/>
      <c r="E35862" s="136"/>
      <c r="H35862" s="136"/>
      <c r="K35862" s="136"/>
      <c r="O35862" s="136"/>
      <c r="T35862" s="136"/>
      <c r="W35862" s="136"/>
      <c r="Z35862" s="136"/>
      <c r="AC35862" s="136"/>
    </row>
    <row r="35863" spans="2:29">
      <c r="B35863" s="136"/>
      <c r="E35863" s="136"/>
      <c r="H35863" s="136"/>
      <c r="K35863" s="136"/>
      <c r="O35863" s="136"/>
      <c r="T35863" s="136"/>
      <c r="W35863" s="136"/>
      <c r="Z35863" s="136"/>
      <c r="AC35863" s="136"/>
    </row>
    <row r="35864" spans="2:29">
      <c r="B35864" s="136"/>
      <c r="E35864" s="136"/>
      <c r="H35864" s="136"/>
      <c r="K35864" s="136"/>
      <c r="O35864" s="136"/>
      <c r="T35864" s="136"/>
      <c r="W35864" s="136"/>
      <c r="Z35864" s="136"/>
      <c r="AC35864" s="136"/>
    </row>
    <row r="35865" spans="2:29">
      <c r="B35865" s="136"/>
      <c r="E35865" s="136"/>
      <c r="H35865" s="136"/>
      <c r="K35865" s="136"/>
      <c r="O35865" s="136"/>
      <c r="T35865" s="136"/>
      <c r="W35865" s="136"/>
      <c r="Z35865" s="136"/>
      <c r="AC35865" s="136"/>
    </row>
    <row r="35866" spans="2:29">
      <c r="B35866" s="136"/>
      <c r="E35866" s="136"/>
      <c r="H35866" s="136"/>
      <c r="K35866" s="136"/>
      <c r="O35866" s="136"/>
      <c r="T35866" s="136"/>
      <c r="W35866" s="136"/>
      <c r="Z35866" s="136"/>
      <c r="AC35866" s="136"/>
    </row>
    <row r="35867" spans="2:29">
      <c r="B35867" s="136"/>
      <c r="E35867" s="136"/>
      <c r="H35867" s="136"/>
      <c r="K35867" s="136"/>
      <c r="O35867" s="136"/>
      <c r="T35867" s="136"/>
      <c r="W35867" s="136"/>
      <c r="Z35867" s="136"/>
      <c r="AC35867" s="136"/>
    </row>
    <row r="35868" spans="2:29">
      <c r="B35868" s="136"/>
      <c r="E35868" s="136"/>
      <c r="H35868" s="136"/>
      <c r="K35868" s="136"/>
      <c r="O35868" s="136"/>
      <c r="T35868" s="136"/>
      <c r="W35868" s="136"/>
      <c r="Z35868" s="136"/>
      <c r="AC35868" s="136"/>
    </row>
    <row r="35869" spans="2:29">
      <c r="B35869" s="136"/>
      <c r="E35869" s="136"/>
      <c r="H35869" s="136"/>
      <c r="K35869" s="136"/>
      <c r="O35869" s="136"/>
      <c r="T35869" s="136"/>
      <c r="W35869" s="136"/>
      <c r="Z35869" s="136"/>
      <c r="AC35869" s="136"/>
    </row>
    <row r="35870" spans="2:29">
      <c r="B35870" s="136"/>
      <c r="E35870" s="136"/>
      <c r="H35870" s="136"/>
      <c r="K35870" s="136"/>
      <c r="O35870" s="136"/>
      <c r="T35870" s="136"/>
      <c r="W35870" s="136"/>
      <c r="Z35870" s="136"/>
      <c r="AC35870" s="136"/>
    </row>
    <row r="35871" spans="2:29">
      <c r="B35871" s="136"/>
      <c r="E35871" s="136"/>
      <c r="H35871" s="136"/>
      <c r="K35871" s="136"/>
      <c r="O35871" s="136"/>
      <c r="T35871" s="136"/>
      <c r="W35871" s="136"/>
      <c r="Z35871" s="136"/>
      <c r="AC35871" s="136"/>
    </row>
    <row r="35872" spans="2:29">
      <c r="B35872" s="136"/>
      <c r="E35872" s="136"/>
      <c r="H35872" s="136"/>
      <c r="K35872" s="136"/>
      <c r="O35872" s="136"/>
      <c r="T35872" s="136"/>
      <c r="W35872" s="136"/>
      <c r="Z35872" s="136"/>
      <c r="AC35872" s="136"/>
    </row>
    <row r="35873" spans="2:29">
      <c r="B35873" s="136"/>
      <c r="E35873" s="136"/>
      <c r="H35873" s="136"/>
      <c r="K35873" s="136"/>
      <c r="O35873" s="136"/>
      <c r="T35873" s="136"/>
      <c r="W35873" s="136"/>
      <c r="Z35873" s="136"/>
      <c r="AC35873" s="136"/>
    </row>
    <row r="35874" spans="2:29">
      <c r="B35874" s="136"/>
      <c r="E35874" s="136"/>
      <c r="H35874" s="136"/>
      <c r="K35874" s="136"/>
      <c r="O35874" s="136"/>
      <c r="T35874" s="136"/>
      <c r="W35874" s="136"/>
      <c r="Z35874" s="136"/>
      <c r="AC35874" s="136"/>
    </row>
    <row r="35875" spans="2:29">
      <c r="B35875" s="136"/>
      <c r="E35875" s="136"/>
      <c r="H35875" s="136"/>
      <c r="K35875" s="136"/>
      <c r="O35875" s="136"/>
      <c r="T35875" s="136"/>
      <c r="W35875" s="136"/>
      <c r="Z35875" s="136"/>
      <c r="AC35875" s="136"/>
    </row>
    <row r="35876" spans="2:29">
      <c r="B35876" s="136"/>
      <c r="E35876" s="136"/>
      <c r="H35876" s="136"/>
      <c r="K35876" s="136"/>
      <c r="O35876" s="136"/>
      <c r="T35876" s="136"/>
      <c r="W35876" s="136"/>
      <c r="Z35876" s="136"/>
      <c r="AC35876" s="136"/>
    </row>
    <row r="35877" spans="2:29">
      <c r="B35877" s="136"/>
      <c r="E35877" s="136"/>
      <c r="H35877" s="136"/>
      <c r="K35877" s="136"/>
      <c r="O35877" s="136"/>
      <c r="T35877" s="136"/>
      <c r="W35877" s="136"/>
      <c r="Z35877" s="136"/>
      <c r="AC35877" s="136"/>
    </row>
    <row r="35878" spans="2:29">
      <c r="B35878" s="136"/>
      <c r="E35878" s="136"/>
      <c r="H35878" s="136"/>
      <c r="K35878" s="136"/>
      <c r="O35878" s="136"/>
      <c r="T35878" s="136"/>
      <c r="W35878" s="136"/>
      <c r="Z35878" s="136"/>
      <c r="AC35878" s="136"/>
    </row>
    <row r="35879" spans="2:29">
      <c r="B35879" s="136"/>
      <c r="E35879" s="136"/>
      <c r="H35879" s="136"/>
      <c r="K35879" s="136"/>
      <c r="O35879" s="136"/>
      <c r="T35879" s="136"/>
      <c r="W35879" s="136"/>
      <c r="Z35879" s="136"/>
      <c r="AC35879" s="136"/>
    </row>
    <row r="35880" spans="2:29">
      <c r="B35880" s="136"/>
      <c r="E35880" s="136"/>
      <c r="H35880" s="136"/>
      <c r="K35880" s="136"/>
      <c r="O35880" s="136"/>
      <c r="T35880" s="136"/>
      <c r="W35880" s="136"/>
      <c r="Z35880" s="136"/>
      <c r="AC35880" s="136"/>
    </row>
    <row r="35881" spans="2:29">
      <c r="B35881" s="136"/>
      <c r="E35881" s="136"/>
      <c r="H35881" s="136"/>
      <c r="K35881" s="136"/>
      <c r="O35881" s="136"/>
      <c r="T35881" s="136"/>
      <c r="W35881" s="136"/>
      <c r="Z35881" s="136"/>
      <c r="AC35881" s="136"/>
    </row>
    <row r="35882" spans="2:29">
      <c r="B35882" s="136"/>
      <c r="E35882" s="136"/>
      <c r="H35882" s="136"/>
      <c r="K35882" s="136"/>
      <c r="O35882" s="136"/>
      <c r="T35882" s="136"/>
      <c r="W35882" s="136"/>
      <c r="Z35882" s="136"/>
      <c r="AC35882" s="136"/>
    </row>
    <row r="35883" spans="2:29">
      <c r="B35883" s="136"/>
      <c r="E35883" s="136"/>
      <c r="H35883" s="136"/>
      <c r="K35883" s="136"/>
      <c r="O35883" s="136"/>
      <c r="T35883" s="136"/>
      <c r="W35883" s="136"/>
      <c r="Z35883" s="136"/>
      <c r="AC35883" s="136"/>
    </row>
    <row r="35884" spans="2:29">
      <c r="B35884" s="136"/>
      <c r="E35884" s="136"/>
      <c r="H35884" s="136"/>
      <c r="K35884" s="136"/>
      <c r="O35884" s="136"/>
      <c r="T35884" s="136"/>
      <c r="W35884" s="136"/>
      <c r="Z35884" s="136"/>
      <c r="AC35884" s="136"/>
    </row>
    <row r="35885" spans="2:29">
      <c r="B35885" s="136"/>
      <c r="E35885" s="136"/>
      <c r="H35885" s="136"/>
      <c r="K35885" s="136"/>
      <c r="O35885" s="136"/>
      <c r="T35885" s="136"/>
      <c r="W35885" s="136"/>
      <c r="Z35885" s="136"/>
      <c r="AC35885" s="136"/>
    </row>
    <row r="35886" spans="2:29">
      <c r="B35886" s="136"/>
      <c r="E35886" s="136"/>
      <c r="H35886" s="136"/>
      <c r="K35886" s="136"/>
      <c r="O35886" s="136"/>
      <c r="T35886" s="136"/>
      <c r="W35886" s="136"/>
      <c r="Z35886" s="136"/>
      <c r="AC35886" s="136"/>
    </row>
    <row r="35887" spans="2:29">
      <c r="B35887" s="136"/>
      <c r="E35887" s="136"/>
      <c r="H35887" s="136"/>
      <c r="K35887" s="136"/>
      <c r="O35887" s="136"/>
      <c r="T35887" s="136"/>
      <c r="W35887" s="136"/>
      <c r="Z35887" s="136"/>
      <c r="AC35887" s="136"/>
    </row>
    <row r="35888" spans="2:29">
      <c r="B35888" s="136"/>
      <c r="E35888" s="136"/>
      <c r="H35888" s="136"/>
      <c r="K35888" s="136"/>
      <c r="O35888" s="136"/>
      <c r="T35888" s="136"/>
      <c r="W35888" s="136"/>
      <c r="Z35888" s="136"/>
      <c r="AC35888" s="136"/>
    </row>
    <row r="35889" spans="2:29">
      <c r="B35889" s="136"/>
      <c r="E35889" s="136"/>
      <c r="H35889" s="136"/>
      <c r="K35889" s="136"/>
      <c r="O35889" s="136"/>
      <c r="T35889" s="136"/>
      <c r="W35889" s="136"/>
      <c r="Z35889" s="136"/>
      <c r="AC35889" s="136"/>
    </row>
    <row r="35890" spans="2:29">
      <c r="B35890" s="136"/>
      <c r="E35890" s="136"/>
      <c r="H35890" s="136"/>
      <c r="K35890" s="136"/>
      <c r="O35890" s="136"/>
      <c r="T35890" s="136"/>
      <c r="W35890" s="136"/>
      <c r="Z35890" s="136"/>
      <c r="AC35890" s="136"/>
    </row>
    <row r="35891" spans="2:29">
      <c r="B35891" s="136"/>
      <c r="E35891" s="136"/>
      <c r="H35891" s="136"/>
      <c r="K35891" s="136"/>
      <c r="O35891" s="136"/>
      <c r="T35891" s="136"/>
      <c r="W35891" s="136"/>
      <c r="Z35891" s="136"/>
      <c r="AC35891" s="136"/>
    </row>
    <row r="35892" spans="2:29">
      <c r="B35892" s="136"/>
      <c r="E35892" s="136"/>
      <c r="H35892" s="136"/>
      <c r="K35892" s="136"/>
      <c r="O35892" s="136"/>
      <c r="T35892" s="136"/>
      <c r="W35892" s="136"/>
      <c r="Z35892" s="136"/>
      <c r="AC35892" s="136"/>
    </row>
    <row r="35893" spans="2:29">
      <c r="B35893" s="136"/>
      <c r="E35893" s="136"/>
      <c r="H35893" s="136"/>
      <c r="K35893" s="136"/>
      <c r="O35893" s="136"/>
      <c r="T35893" s="136"/>
      <c r="W35893" s="136"/>
      <c r="Z35893" s="136"/>
      <c r="AC35893" s="136"/>
    </row>
    <row r="35894" spans="2:29">
      <c r="B35894" s="136"/>
      <c r="E35894" s="136"/>
      <c r="H35894" s="136"/>
      <c r="K35894" s="136"/>
      <c r="O35894" s="136"/>
      <c r="T35894" s="136"/>
      <c r="W35894" s="136"/>
      <c r="Z35894" s="136"/>
      <c r="AC35894" s="136"/>
    </row>
    <row r="35895" spans="2:29">
      <c r="B35895" s="136"/>
      <c r="E35895" s="136"/>
      <c r="H35895" s="136"/>
      <c r="K35895" s="136"/>
      <c r="O35895" s="136"/>
      <c r="T35895" s="136"/>
      <c r="W35895" s="136"/>
      <c r="Z35895" s="136"/>
      <c r="AC35895" s="136"/>
    </row>
    <row r="35896" spans="2:29">
      <c r="B35896" s="136"/>
      <c r="E35896" s="136"/>
      <c r="H35896" s="136"/>
      <c r="K35896" s="136"/>
      <c r="O35896" s="136"/>
      <c r="T35896" s="136"/>
      <c r="W35896" s="136"/>
      <c r="Z35896" s="136"/>
      <c r="AC35896" s="136"/>
    </row>
    <row r="35897" spans="2:29">
      <c r="B35897" s="136"/>
      <c r="E35897" s="136"/>
      <c r="H35897" s="136"/>
      <c r="K35897" s="136"/>
      <c r="O35897" s="136"/>
      <c r="T35897" s="136"/>
      <c r="W35897" s="136"/>
      <c r="Z35897" s="136"/>
      <c r="AC35897" s="136"/>
    </row>
    <row r="35898" spans="2:29">
      <c r="B35898" s="136"/>
      <c r="E35898" s="136"/>
      <c r="H35898" s="136"/>
      <c r="K35898" s="136"/>
      <c r="O35898" s="136"/>
      <c r="T35898" s="136"/>
      <c r="W35898" s="136"/>
      <c r="Z35898" s="136"/>
      <c r="AC35898" s="136"/>
    </row>
    <row r="35899" spans="2:29">
      <c r="B35899" s="136"/>
      <c r="E35899" s="136"/>
      <c r="H35899" s="136"/>
      <c r="K35899" s="136"/>
      <c r="O35899" s="136"/>
      <c r="T35899" s="136"/>
      <c r="W35899" s="136"/>
      <c r="Z35899" s="136"/>
      <c r="AC35899" s="136"/>
    </row>
    <row r="35900" spans="2:29">
      <c r="B35900" s="136"/>
      <c r="E35900" s="136"/>
      <c r="H35900" s="136"/>
      <c r="K35900" s="136"/>
      <c r="O35900" s="136"/>
      <c r="T35900" s="136"/>
      <c r="W35900" s="136"/>
      <c r="Z35900" s="136"/>
      <c r="AC35900" s="136"/>
    </row>
    <row r="35901" spans="2:29">
      <c r="B35901" s="136"/>
      <c r="E35901" s="136"/>
      <c r="H35901" s="136"/>
      <c r="K35901" s="136"/>
      <c r="O35901" s="136"/>
      <c r="T35901" s="136"/>
      <c r="W35901" s="136"/>
      <c r="Z35901" s="136"/>
      <c r="AC35901" s="136"/>
    </row>
    <row r="35902" spans="2:29">
      <c r="B35902" s="136"/>
      <c r="E35902" s="136"/>
      <c r="H35902" s="136"/>
      <c r="K35902" s="136"/>
      <c r="O35902" s="136"/>
      <c r="T35902" s="136"/>
      <c r="W35902" s="136"/>
      <c r="Z35902" s="136"/>
      <c r="AC35902" s="136"/>
    </row>
    <row r="35903" spans="2:29">
      <c r="B35903" s="136"/>
      <c r="E35903" s="136"/>
      <c r="H35903" s="136"/>
      <c r="K35903" s="136"/>
      <c r="O35903" s="136"/>
      <c r="T35903" s="136"/>
      <c r="W35903" s="136"/>
      <c r="Z35903" s="136"/>
      <c r="AC35903" s="136"/>
    </row>
    <row r="35904" spans="2:29">
      <c r="B35904" s="136"/>
      <c r="E35904" s="136"/>
      <c r="H35904" s="136"/>
      <c r="K35904" s="136"/>
      <c r="O35904" s="136"/>
      <c r="T35904" s="136"/>
      <c r="W35904" s="136"/>
      <c r="Z35904" s="136"/>
      <c r="AC35904" s="136"/>
    </row>
    <row r="35905" spans="2:29">
      <c r="B35905" s="136"/>
      <c r="E35905" s="136"/>
      <c r="H35905" s="136"/>
      <c r="K35905" s="136"/>
      <c r="O35905" s="136"/>
      <c r="T35905" s="136"/>
      <c r="W35905" s="136"/>
      <c r="Z35905" s="136"/>
      <c r="AC35905" s="136"/>
    </row>
    <row r="35906" spans="2:29">
      <c r="B35906" s="136"/>
      <c r="E35906" s="136"/>
      <c r="H35906" s="136"/>
      <c r="K35906" s="136"/>
      <c r="O35906" s="136"/>
      <c r="T35906" s="136"/>
      <c r="W35906" s="136"/>
      <c r="Z35906" s="136"/>
      <c r="AC35906" s="136"/>
    </row>
    <row r="35907" spans="2:29">
      <c r="B35907" s="136"/>
      <c r="E35907" s="136"/>
      <c r="H35907" s="136"/>
      <c r="K35907" s="136"/>
      <c r="O35907" s="136"/>
      <c r="T35907" s="136"/>
      <c r="W35907" s="136"/>
      <c r="Z35907" s="136"/>
      <c r="AC35907" s="136"/>
    </row>
    <row r="35908" spans="2:29">
      <c r="B35908" s="136"/>
      <c r="E35908" s="136"/>
      <c r="H35908" s="136"/>
      <c r="K35908" s="136"/>
      <c r="O35908" s="136"/>
      <c r="T35908" s="136"/>
      <c r="W35908" s="136"/>
      <c r="Z35908" s="136"/>
      <c r="AC35908" s="136"/>
    </row>
    <row r="35909" spans="2:29">
      <c r="B35909" s="136"/>
      <c r="E35909" s="136"/>
      <c r="H35909" s="136"/>
      <c r="K35909" s="136"/>
      <c r="O35909" s="136"/>
      <c r="T35909" s="136"/>
      <c r="W35909" s="136"/>
      <c r="Z35909" s="136"/>
      <c r="AC35909" s="136"/>
    </row>
    <row r="35910" spans="2:29">
      <c r="B35910" s="136"/>
      <c r="E35910" s="136"/>
      <c r="H35910" s="136"/>
      <c r="K35910" s="136"/>
      <c r="O35910" s="136"/>
      <c r="T35910" s="136"/>
      <c r="W35910" s="136"/>
      <c r="Z35910" s="136"/>
      <c r="AC35910" s="136"/>
    </row>
    <row r="35911" spans="2:29">
      <c r="B35911" s="136"/>
      <c r="E35911" s="136"/>
      <c r="H35911" s="136"/>
      <c r="K35911" s="136"/>
      <c r="O35911" s="136"/>
      <c r="T35911" s="136"/>
      <c r="W35911" s="136"/>
      <c r="Z35911" s="136"/>
      <c r="AC35911" s="136"/>
    </row>
    <row r="35912" spans="2:29">
      <c r="B35912" s="136"/>
      <c r="E35912" s="136"/>
      <c r="H35912" s="136"/>
      <c r="K35912" s="136"/>
      <c r="O35912" s="136"/>
      <c r="T35912" s="136"/>
      <c r="W35912" s="136"/>
      <c r="Z35912" s="136"/>
      <c r="AC35912" s="136"/>
    </row>
    <row r="35913" spans="2:29">
      <c r="B35913" s="136"/>
      <c r="E35913" s="136"/>
      <c r="H35913" s="136"/>
      <c r="K35913" s="136"/>
      <c r="O35913" s="136"/>
      <c r="T35913" s="136"/>
      <c r="W35913" s="136"/>
      <c r="Z35913" s="136"/>
      <c r="AC35913" s="136"/>
    </row>
    <row r="35914" spans="2:29">
      <c r="B35914" s="136"/>
      <c r="E35914" s="136"/>
      <c r="H35914" s="136"/>
      <c r="K35914" s="136"/>
      <c r="O35914" s="136"/>
      <c r="T35914" s="136"/>
      <c r="W35914" s="136"/>
      <c r="Z35914" s="136"/>
      <c r="AC35914" s="136"/>
    </row>
    <row r="35915" spans="2:29">
      <c r="B35915" s="136"/>
      <c r="E35915" s="136"/>
      <c r="H35915" s="136"/>
      <c r="K35915" s="136"/>
      <c r="O35915" s="136"/>
      <c r="T35915" s="136"/>
      <c r="W35915" s="136"/>
      <c r="Z35915" s="136"/>
      <c r="AC35915" s="136"/>
    </row>
    <row r="35916" spans="2:29">
      <c r="B35916" s="136"/>
      <c r="E35916" s="136"/>
      <c r="H35916" s="136"/>
      <c r="K35916" s="136"/>
      <c r="O35916" s="136"/>
      <c r="T35916" s="136"/>
      <c r="W35916" s="136"/>
      <c r="Z35916" s="136"/>
      <c r="AC35916" s="136"/>
    </row>
    <row r="35917" spans="2:29">
      <c r="B35917" s="136"/>
      <c r="E35917" s="136"/>
      <c r="H35917" s="136"/>
      <c r="K35917" s="136"/>
      <c r="O35917" s="136"/>
      <c r="T35917" s="136"/>
      <c r="W35917" s="136"/>
      <c r="Z35917" s="136"/>
      <c r="AC35917" s="136"/>
    </row>
    <row r="35918" spans="2:29">
      <c r="B35918" s="136"/>
      <c r="E35918" s="136"/>
      <c r="H35918" s="136"/>
      <c r="K35918" s="136"/>
      <c r="O35918" s="136"/>
      <c r="T35918" s="136"/>
      <c r="W35918" s="136"/>
      <c r="Z35918" s="136"/>
      <c r="AC35918" s="136"/>
    </row>
    <row r="35919" spans="2:29">
      <c r="B35919" s="136"/>
      <c r="E35919" s="136"/>
      <c r="H35919" s="136"/>
      <c r="K35919" s="136"/>
      <c r="O35919" s="136"/>
      <c r="T35919" s="136"/>
      <c r="W35919" s="136"/>
      <c r="Z35919" s="136"/>
      <c r="AC35919" s="136"/>
    </row>
    <row r="35920" spans="2:29">
      <c r="B35920" s="136"/>
      <c r="E35920" s="136"/>
      <c r="H35920" s="136"/>
      <c r="K35920" s="136"/>
      <c r="O35920" s="136"/>
      <c r="T35920" s="136"/>
      <c r="W35920" s="136"/>
      <c r="Z35920" s="136"/>
      <c r="AC35920" s="136"/>
    </row>
    <row r="35921" spans="2:29">
      <c r="B35921" s="136"/>
      <c r="E35921" s="136"/>
      <c r="H35921" s="136"/>
      <c r="K35921" s="136"/>
      <c r="O35921" s="136"/>
      <c r="T35921" s="136"/>
      <c r="W35921" s="136"/>
      <c r="Z35921" s="136"/>
      <c r="AC35921" s="136"/>
    </row>
    <row r="35922" spans="2:29">
      <c r="B35922" s="136"/>
      <c r="E35922" s="136"/>
      <c r="H35922" s="136"/>
      <c r="K35922" s="136"/>
      <c r="O35922" s="136"/>
      <c r="T35922" s="136"/>
      <c r="W35922" s="136"/>
      <c r="Z35922" s="136"/>
      <c r="AC35922" s="136"/>
    </row>
    <row r="35923" spans="2:29">
      <c r="B35923" s="136"/>
      <c r="E35923" s="136"/>
      <c r="H35923" s="136"/>
      <c r="K35923" s="136"/>
      <c r="O35923" s="136"/>
      <c r="T35923" s="136"/>
      <c r="W35923" s="136"/>
      <c r="Z35923" s="136"/>
      <c r="AC35923" s="136"/>
    </row>
    <row r="35924" spans="2:29">
      <c r="B35924" s="136"/>
      <c r="E35924" s="136"/>
      <c r="H35924" s="136"/>
      <c r="K35924" s="136"/>
      <c r="O35924" s="136"/>
      <c r="T35924" s="136"/>
      <c r="W35924" s="136"/>
      <c r="Z35924" s="136"/>
      <c r="AC35924" s="136"/>
    </row>
    <row r="35925" spans="2:29">
      <c r="B35925" s="136"/>
      <c r="E35925" s="136"/>
      <c r="H35925" s="136"/>
      <c r="K35925" s="136"/>
      <c r="O35925" s="136"/>
      <c r="T35925" s="136"/>
      <c r="W35925" s="136"/>
      <c r="Z35925" s="136"/>
      <c r="AC35925" s="136"/>
    </row>
    <row r="35926" spans="2:29">
      <c r="B35926" s="136"/>
      <c r="E35926" s="136"/>
      <c r="H35926" s="136"/>
      <c r="K35926" s="136"/>
      <c r="O35926" s="136"/>
      <c r="T35926" s="136"/>
      <c r="W35926" s="136"/>
      <c r="Z35926" s="136"/>
      <c r="AC35926" s="136"/>
    </row>
    <row r="35927" spans="2:29">
      <c r="B35927" s="136"/>
      <c r="E35927" s="136"/>
      <c r="H35927" s="136"/>
      <c r="K35927" s="136"/>
      <c r="O35927" s="136"/>
      <c r="T35927" s="136"/>
      <c r="W35927" s="136"/>
      <c r="Z35927" s="136"/>
      <c r="AC35927" s="136"/>
    </row>
    <row r="35928" spans="2:29">
      <c r="B35928" s="136"/>
      <c r="E35928" s="136"/>
      <c r="H35928" s="136"/>
      <c r="K35928" s="136"/>
      <c r="O35928" s="136"/>
      <c r="T35928" s="136"/>
      <c r="W35928" s="136"/>
      <c r="Z35928" s="136"/>
      <c r="AC35928" s="136"/>
    </row>
    <row r="35929" spans="2:29">
      <c r="B35929" s="136"/>
      <c r="E35929" s="136"/>
      <c r="H35929" s="136"/>
      <c r="K35929" s="136"/>
      <c r="O35929" s="136"/>
      <c r="T35929" s="136"/>
      <c r="W35929" s="136"/>
      <c r="Z35929" s="136"/>
      <c r="AC35929" s="136"/>
    </row>
    <row r="35930" spans="2:29">
      <c r="B35930" s="136"/>
      <c r="E35930" s="136"/>
      <c r="H35930" s="136"/>
      <c r="K35930" s="136"/>
      <c r="O35930" s="136"/>
      <c r="T35930" s="136"/>
      <c r="W35930" s="136"/>
      <c r="Z35930" s="136"/>
      <c r="AC35930" s="136"/>
    </row>
    <row r="35931" spans="2:29">
      <c r="B35931" s="136"/>
      <c r="E35931" s="136"/>
      <c r="H35931" s="136"/>
      <c r="K35931" s="136"/>
      <c r="O35931" s="136"/>
      <c r="T35931" s="136"/>
      <c r="W35931" s="136"/>
      <c r="Z35931" s="136"/>
      <c r="AC35931" s="136"/>
    </row>
    <row r="35932" spans="2:29">
      <c r="B35932" s="136"/>
      <c r="E35932" s="136"/>
      <c r="H35932" s="136"/>
      <c r="K35932" s="136"/>
      <c r="O35932" s="136"/>
      <c r="T35932" s="136"/>
      <c r="W35932" s="136"/>
      <c r="Z35932" s="136"/>
      <c r="AC35932" s="136"/>
    </row>
    <row r="35933" spans="2:29">
      <c r="B35933" s="136"/>
      <c r="E35933" s="136"/>
      <c r="H35933" s="136"/>
      <c r="K35933" s="136"/>
      <c r="O35933" s="136"/>
      <c r="T35933" s="136"/>
      <c r="W35933" s="136"/>
      <c r="Z35933" s="136"/>
      <c r="AC35933" s="136"/>
    </row>
    <row r="35934" spans="2:29">
      <c r="B35934" s="136"/>
      <c r="E35934" s="136"/>
      <c r="H35934" s="136"/>
      <c r="K35934" s="136"/>
      <c r="O35934" s="136"/>
      <c r="T35934" s="136"/>
      <c r="W35934" s="136"/>
      <c r="Z35934" s="136"/>
      <c r="AC35934" s="136"/>
    </row>
    <row r="35935" spans="2:29">
      <c r="B35935" s="136"/>
      <c r="E35935" s="136"/>
      <c r="H35935" s="136"/>
      <c r="K35935" s="136"/>
      <c r="O35935" s="136"/>
      <c r="T35935" s="136"/>
      <c r="W35935" s="136"/>
      <c r="Z35935" s="136"/>
      <c r="AC35935" s="136"/>
    </row>
    <row r="35936" spans="2:29">
      <c r="B35936" s="136"/>
      <c r="E35936" s="136"/>
      <c r="H35936" s="136"/>
      <c r="K35936" s="136"/>
      <c r="O35936" s="136"/>
      <c r="T35936" s="136"/>
      <c r="W35936" s="136"/>
      <c r="Z35936" s="136"/>
      <c r="AC35936" s="136"/>
    </row>
    <row r="35937" spans="2:29">
      <c r="B35937" s="136"/>
      <c r="E35937" s="136"/>
      <c r="H35937" s="136"/>
      <c r="K35937" s="136"/>
      <c r="O35937" s="136"/>
      <c r="T35937" s="136"/>
      <c r="W35937" s="136"/>
      <c r="Z35937" s="136"/>
      <c r="AC35937" s="136"/>
    </row>
    <row r="35938" spans="2:29">
      <c r="B35938" s="136"/>
      <c r="E35938" s="136"/>
      <c r="H35938" s="136"/>
      <c r="K35938" s="136"/>
      <c r="O35938" s="136"/>
      <c r="T35938" s="136"/>
      <c r="W35938" s="136"/>
      <c r="Z35938" s="136"/>
      <c r="AC35938" s="136"/>
    </row>
    <row r="35939" spans="2:29">
      <c r="B35939" s="136"/>
      <c r="E35939" s="136"/>
      <c r="H35939" s="136"/>
      <c r="K35939" s="136"/>
      <c r="O35939" s="136"/>
      <c r="T35939" s="136"/>
      <c r="W35939" s="136"/>
      <c r="Z35939" s="136"/>
      <c r="AC35939" s="136"/>
    </row>
    <row r="35940" spans="2:29">
      <c r="B35940" s="136"/>
      <c r="E35940" s="136"/>
      <c r="H35940" s="136"/>
      <c r="K35940" s="136"/>
      <c r="O35940" s="136"/>
      <c r="T35940" s="136"/>
      <c r="W35940" s="136"/>
      <c r="Z35940" s="136"/>
      <c r="AC35940" s="136"/>
    </row>
    <row r="35941" spans="2:29">
      <c r="B35941" s="136"/>
      <c r="E35941" s="136"/>
      <c r="H35941" s="136"/>
      <c r="K35941" s="136"/>
      <c r="O35941" s="136"/>
      <c r="T35941" s="136"/>
      <c r="W35941" s="136"/>
      <c r="Z35941" s="136"/>
      <c r="AC35941" s="136"/>
    </row>
    <row r="35942" spans="2:29">
      <c r="B35942" s="136"/>
      <c r="E35942" s="136"/>
      <c r="H35942" s="136"/>
      <c r="K35942" s="136"/>
      <c r="O35942" s="136"/>
      <c r="T35942" s="136"/>
      <c r="W35942" s="136"/>
      <c r="Z35942" s="136"/>
      <c r="AC35942" s="136"/>
    </row>
    <row r="35943" spans="2:29">
      <c r="B35943" s="136"/>
      <c r="E35943" s="136"/>
      <c r="H35943" s="136"/>
      <c r="K35943" s="136"/>
      <c r="O35943" s="136"/>
      <c r="T35943" s="136"/>
      <c r="W35943" s="136"/>
      <c r="Z35943" s="136"/>
      <c r="AC35943" s="136"/>
    </row>
    <row r="35944" spans="2:29">
      <c r="B35944" s="136"/>
      <c r="E35944" s="136"/>
      <c r="H35944" s="136"/>
      <c r="K35944" s="136"/>
      <c r="O35944" s="136"/>
      <c r="T35944" s="136"/>
      <c r="W35944" s="136"/>
      <c r="Z35944" s="136"/>
      <c r="AC35944" s="136"/>
    </row>
    <row r="35945" spans="2:29">
      <c r="B35945" s="136"/>
      <c r="E35945" s="136"/>
      <c r="H35945" s="136"/>
      <c r="K35945" s="136"/>
      <c r="O35945" s="136"/>
      <c r="T35945" s="136"/>
      <c r="W35945" s="136"/>
      <c r="Z35945" s="136"/>
      <c r="AC35945" s="136"/>
    </row>
    <row r="35946" spans="2:29">
      <c r="B35946" s="136"/>
      <c r="E35946" s="136"/>
      <c r="H35946" s="136"/>
      <c r="K35946" s="136"/>
      <c r="O35946" s="136"/>
      <c r="T35946" s="136"/>
      <c r="W35946" s="136"/>
      <c r="Z35946" s="136"/>
      <c r="AC35946" s="136"/>
    </row>
    <row r="35947" spans="2:29">
      <c r="B35947" s="136"/>
      <c r="E35947" s="136"/>
      <c r="H35947" s="136"/>
      <c r="K35947" s="136"/>
      <c r="O35947" s="136"/>
      <c r="T35947" s="136"/>
      <c r="W35947" s="136"/>
      <c r="Z35947" s="136"/>
      <c r="AC35947" s="136"/>
    </row>
    <row r="35948" spans="2:29">
      <c r="B35948" s="136"/>
      <c r="E35948" s="136"/>
      <c r="H35948" s="136"/>
      <c r="K35948" s="136"/>
      <c r="O35948" s="136"/>
      <c r="T35948" s="136"/>
      <c r="W35948" s="136"/>
      <c r="Z35948" s="136"/>
      <c r="AC35948" s="136"/>
    </row>
    <row r="35949" spans="2:29">
      <c r="B35949" s="136"/>
      <c r="E35949" s="136"/>
      <c r="H35949" s="136"/>
      <c r="K35949" s="136"/>
      <c r="O35949" s="136"/>
      <c r="T35949" s="136"/>
      <c r="W35949" s="136"/>
      <c r="Z35949" s="136"/>
      <c r="AC35949" s="136"/>
    </row>
    <row r="35950" spans="2:29">
      <c r="B35950" s="136"/>
      <c r="E35950" s="136"/>
      <c r="H35950" s="136"/>
      <c r="K35950" s="136"/>
      <c r="O35950" s="136"/>
      <c r="T35950" s="136"/>
      <c r="W35950" s="136"/>
      <c r="Z35950" s="136"/>
      <c r="AC35950" s="136"/>
    </row>
    <row r="35951" spans="2:29">
      <c r="B35951" s="136"/>
      <c r="E35951" s="136"/>
      <c r="H35951" s="136"/>
      <c r="K35951" s="136"/>
      <c r="O35951" s="136"/>
      <c r="T35951" s="136"/>
      <c r="W35951" s="136"/>
      <c r="Z35951" s="136"/>
      <c r="AC35951" s="136"/>
    </row>
    <row r="35952" spans="2:29">
      <c r="B35952" s="136"/>
      <c r="E35952" s="136"/>
      <c r="H35952" s="136"/>
      <c r="K35952" s="136"/>
      <c r="O35952" s="136"/>
      <c r="T35952" s="136"/>
      <c r="W35952" s="136"/>
      <c r="Z35952" s="136"/>
      <c r="AC35952" s="136"/>
    </row>
    <row r="35953" spans="2:29">
      <c r="B35953" s="136"/>
      <c r="E35953" s="136"/>
      <c r="H35953" s="136"/>
      <c r="K35953" s="136"/>
      <c r="O35953" s="136"/>
      <c r="T35953" s="136"/>
      <c r="W35953" s="136"/>
      <c r="Z35953" s="136"/>
      <c r="AC35953" s="136"/>
    </row>
    <row r="35954" spans="2:29">
      <c r="B35954" s="136"/>
      <c r="E35954" s="136"/>
      <c r="H35954" s="136"/>
      <c r="K35954" s="136"/>
      <c r="O35954" s="136"/>
      <c r="T35954" s="136"/>
      <c r="W35954" s="136"/>
      <c r="Z35954" s="136"/>
      <c r="AC35954" s="136"/>
    </row>
    <row r="35955" spans="2:29">
      <c r="B35955" s="136"/>
      <c r="E35955" s="136"/>
      <c r="H35955" s="136"/>
      <c r="K35955" s="136"/>
      <c r="O35955" s="136"/>
      <c r="T35955" s="136"/>
      <c r="W35955" s="136"/>
      <c r="Z35955" s="136"/>
      <c r="AC35955" s="136"/>
    </row>
    <row r="35956" spans="2:29">
      <c r="B35956" s="136"/>
      <c r="E35956" s="136"/>
      <c r="H35956" s="136"/>
      <c r="K35956" s="136"/>
      <c r="O35956" s="136"/>
      <c r="T35956" s="136"/>
      <c r="W35956" s="136"/>
      <c r="Z35956" s="136"/>
      <c r="AC35956" s="136"/>
    </row>
    <row r="35957" spans="2:29">
      <c r="B35957" s="136"/>
      <c r="E35957" s="136"/>
      <c r="H35957" s="136"/>
      <c r="K35957" s="136"/>
      <c r="O35957" s="136"/>
      <c r="T35957" s="136"/>
      <c r="W35957" s="136"/>
      <c r="Z35957" s="136"/>
      <c r="AC35957" s="136"/>
    </row>
    <row r="35958" spans="2:29">
      <c r="B35958" s="136"/>
      <c r="E35958" s="136"/>
      <c r="H35958" s="136"/>
      <c r="K35958" s="136"/>
      <c r="O35958" s="136"/>
      <c r="T35958" s="136"/>
      <c r="W35958" s="136"/>
      <c r="Z35958" s="136"/>
      <c r="AC35958" s="136"/>
    </row>
    <row r="35959" spans="2:29">
      <c r="B35959" s="136"/>
      <c r="E35959" s="136"/>
      <c r="H35959" s="136"/>
      <c r="K35959" s="136"/>
      <c r="O35959" s="136"/>
      <c r="T35959" s="136"/>
      <c r="W35959" s="136"/>
      <c r="Z35959" s="136"/>
      <c r="AC35959" s="136"/>
    </row>
    <row r="35960" spans="2:29">
      <c r="B35960" s="136"/>
      <c r="E35960" s="136"/>
      <c r="H35960" s="136"/>
      <c r="K35960" s="136"/>
      <c r="O35960" s="136"/>
      <c r="T35960" s="136"/>
      <c r="W35960" s="136"/>
      <c r="Z35960" s="136"/>
      <c r="AC35960" s="136"/>
    </row>
    <row r="35961" spans="2:29">
      <c r="B35961" s="136"/>
      <c r="E35961" s="136"/>
      <c r="H35961" s="136"/>
      <c r="K35961" s="136"/>
      <c r="O35961" s="136"/>
      <c r="T35961" s="136"/>
      <c r="W35961" s="136"/>
      <c r="Z35961" s="136"/>
      <c r="AC35961" s="136"/>
    </row>
    <row r="35962" spans="2:29">
      <c r="B35962" s="136"/>
      <c r="E35962" s="136"/>
      <c r="H35962" s="136"/>
      <c r="K35962" s="136"/>
      <c r="O35962" s="136"/>
      <c r="T35962" s="136"/>
      <c r="W35962" s="136"/>
      <c r="Z35962" s="136"/>
      <c r="AC35962" s="136"/>
    </row>
    <row r="35963" spans="2:29">
      <c r="B35963" s="136"/>
      <c r="E35963" s="136"/>
      <c r="H35963" s="136"/>
      <c r="K35963" s="136"/>
      <c r="O35963" s="136"/>
      <c r="T35963" s="136"/>
      <c r="W35963" s="136"/>
      <c r="Z35963" s="136"/>
      <c r="AC35963" s="136"/>
    </row>
    <row r="35964" spans="2:29">
      <c r="B35964" s="136"/>
      <c r="E35964" s="136"/>
      <c r="H35964" s="136"/>
      <c r="K35964" s="136"/>
      <c r="O35964" s="136"/>
      <c r="T35964" s="136"/>
      <c r="W35964" s="136"/>
      <c r="Z35964" s="136"/>
      <c r="AC35964" s="136"/>
    </row>
    <row r="35965" spans="2:29">
      <c r="B35965" s="136"/>
      <c r="E35965" s="136"/>
      <c r="H35965" s="136"/>
      <c r="K35965" s="136"/>
      <c r="O35965" s="136"/>
      <c r="T35965" s="136"/>
      <c r="W35965" s="136"/>
      <c r="Z35965" s="136"/>
      <c r="AC35965" s="136"/>
    </row>
    <row r="35966" spans="2:29">
      <c r="B35966" s="136"/>
      <c r="E35966" s="136"/>
      <c r="H35966" s="136"/>
      <c r="K35966" s="136"/>
      <c r="O35966" s="136"/>
      <c r="T35966" s="136"/>
      <c r="W35966" s="136"/>
      <c r="Z35966" s="136"/>
      <c r="AC35966" s="136"/>
    </row>
    <row r="35967" spans="2:29">
      <c r="B35967" s="136"/>
      <c r="E35967" s="136"/>
      <c r="H35967" s="136"/>
      <c r="K35967" s="136"/>
      <c r="O35967" s="136"/>
      <c r="T35967" s="136"/>
      <c r="W35967" s="136"/>
      <c r="Z35967" s="136"/>
      <c r="AC35967" s="136"/>
    </row>
    <row r="35968" spans="2:29">
      <c r="B35968" s="136"/>
      <c r="E35968" s="136"/>
      <c r="H35968" s="136"/>
      <c r="K35968" s="136"/>
      <c r="O35968" s="136"/>
      <c r="T35968" s="136"/>
      <c r="W35968" s="136"/>
      <c r="Z35968" s="136"/>
      <c r="AC35968" s="136"/>
    </row>
    <row r="35969" spans="2:29">
      <c r="B35969" s="136"/>
      <c r="E35969" s="136"/>
      <c r="H35969" s="136"/>
      <c r="K35969" s="136"/>
      <c r="O35969" s="136"/>
      <c r="T35969" s="136"/>
      <c r="W35969" s="136"/>
      <c r="Z35969" s="136"/>
      <c r="AC35969" s="136"/>
    </row>
    <row r="35970" spans="2:29">
      <c r="B35970" s="136"/>
      <c r="E35970" s="136"/>
      <c r="H35970" s="136"/>
      <c r="K35970" s="136"/>
      <c r="O35970" s="136"/>
      <c r="T35970" s="136"/>
      <c r="W35970" s="136"/>
      <c r="Z35970" s="136"/>
      <c r="AC35970" s="136"/>
    </row>
    <row r="35971" spans="2:29">
      <c r="B35971" s="136"/>
      <c r="E35971" s="136"/>
      <c r="H35971" s="136"/>
      <c r="K35971" s="136"/>
      <c r="O35971" s="136"/>
      <c r="T35971" s="136"/>
      <c r="W35971" s="136"/>
      <c r="Z35971" s="136"/>
      <c r="AC35971" s="136"/>
    </row>
    <row r="35972" spans="2:29">
      <c r="B35972" s="136"/>
      <c r="E35972" s="136"/>
      <c r="H35972" s="136"/>
      <c r="K35972" s="136"/>
      <c r="O35972" s="136"/>
      <c r="T35972" s="136"/>
      <c r="W35972" s="136"/>
      <c r="Z35972" s="136"/>
      <c r="AC35972" s="136"/>
    </row>
    <row r="35973" spans="2:29">
      <c r="B35973" s="136"/>
      <c r="E35973" s="136"/>
      <c r="H35973" s="136"/>
      <c r="K35973" s="136"/>
      <c r="O35973" s="136"/>
      <c r="T35973" s="136"/>
      <c r="W35973" s="136"/>
      <c r="Z35973" s="136"/>
      <c r="AC35973" s="136"/>
    </row>
    <row r="35974" spans="2:29">
      <c r="B35974" s="136"/>
      <c r="E35974" s="136"/>
      <c r="H35974" s="136"/>
      <c r="K35974" s="136"/>
      <c r="O35974" s="136"/>
      <c r="T35974" s="136"/>
      <c r="W35974" s="136"/>
      <c r="Z35974" s="136"/>
      <c r="AC35974" s="136"/>
    </row>
    <row r="35975" spans="2:29">
      <c r="B35975" s="136"/>
      <c r="E35975" s="136"/>
      <c r="H35975" s="136"/>
      <c r="K35975" s="136"/>
      <c r="O35975" s="136"/>
      <c r="T35975" s="136"/>
      <c r="W35975" s="136"/>
      <c r="Z35975" s="136"/>
      <c r="AC35975" s="136"/>
    </row>
    <row r="35976" spans="2:29">
      <c r="B35976" s="136"/>
      <c r="E35976" s="136"/>
      <c r="H35976" s="136"/>
      <c r="K35976" s="136"/>
      <c r="O35976" s="136"/>
      <c r="T35976" s="136"/>
      <c r="W35976" s="136"/>
      <c r="Z35976" s="136"/>
      <c r="AC35976" s="136"/>
    </row>
    <row r="35977" spans="2:29">
      <c r="B35977" s="136"/>
      <c r="E35977" s="136"/>
      <c r="H35977" s="136"/>
      <c r="K35977" s="136"/>
      <c r="O35977" s="136"/>
      <c r="T35977" s="136"/>
      <c r="W35977" s="136"/>
      <c r="Z35977" s="136"/>
      <c r="AC35977" s="136"/>
    </row>
    <row r="35978" spans="2:29">
      <c r="B35978" s="136"/>
      <c r="E35978" s="136"/>
      <c r="H35978" s="136"/>
      <c r="K35978" s="136"/>
      <c r="O35978" s="136"/>
      <c r="T35978" s="136"/>
      <c r="W35978" s="136"/>
      <c r="Z35978" s="136"/>
      <c r="AC35978" s="136"/>
    </row>
    <row r="35979" spans="2:29">
      <c r="B35979" s="136"/>
      <c r="E35979" s="136"/>
      <c r="H35979" s="136"/>
      <c r="K35979" s="136"/>
      <c r="O35979" s="136"/>
      <c r="T35979" s="136"/>
      <c r="W35979" s="136"/>
      <c r="Z35979" s="136"/>
      <c r="AC35979" s="136"/>
    </row>
    <row r="35980" spans="2:29">
      <c r="B35980" s="136"/>
      <c r="E35980" s="136"/>
      <c r="H35980" s="136"/>
      <c r="K35980" s="136"/>
      <c r="O35980" s="136"/>
      <c r="T35980" s="136"/>
      <c r="W35980" s="136"/>
      <c r="Z35980" s="136"/>
      <c r="AC35980" s="136"/>
    </row>
    <row r="35981" spans="2:29">
      <c r="B35981" s="136"/>
      <c r="E35981" s="136"/>
      <c r="H35981" s="136"/>
      <c r="K35981" s="136"/>
      <c r="O35981" s="136"/>
      <c r="T35981" s="136"/>
      <c r="W35981" s="136"/>
      <c r="Z35981" s="136"/>
      <c r="AC35981" s="136"/>
    </row>
    <row r="35982" spans="2:29">
      <c r="B35982" s="136"/>
      <c r="E35982" s="136"/>
      <c r="H35982" s="136"/>
      <c r="K35982" s="136"/>
      <c r="O35982" s="136"/>
      <c r="T35982" s="136"/>
      <c r="W35982" s="136"/>
      <c r="Z35982" s="136"/>
      <c r="AC35982" s="136"/>
    </row>
    <row r="35983" spans="2:29">
      <c r="B35983" s="136"/>
      <c r="E35983" s="136"/>
      <c r="H35983" s="136"/>
      <c r="K35983" s="136"/>
      <c r="O35983" s="136"/>
      <c r="T35983" s="136"/>
      <c r="W35983" s="136"/>
      <c r="Z35983" s="136"/>
      <c r="AC35983" s="136"/>
    </row>
    <row r="35984" spans="2:29">
      <c r="B35984" s="136"/>
      <c r="E35984" s="136"/>
      <c r="H35984" s="136"/>
      <c r="K35984" s="136"/>
      <c r="O35984" s="136"/>
      <c r="T35984" s="136"/>
      <c r="W35984" s="136"/>
      <c r="Z35984" s="136"/>
      <c r="AC35984" s="136"/>
    </row>
    <row r="35985" spans="2:29">
      <c r="B35985" s="136"/>
      <c r="E35985" s="136"/>
      <c r="H35985" s="136"/>
      <c r="K35985" s="136"/>
      <c r="O35985" s="136"/>
      <c r="T35985" s="136"/>
      <c r="W35985" s="136"/>
      <c r="Z35985" s="136"/>
      <c r="AC35985" s="136"/>
    </row>
    <row r="35986" spans="2:29">
      <c r="B35986" s="136"/>
      <c r="E35986" s="136"/>
      <c r="H35986" s="136"/>
      <c r="K35986" s="136"/>
      <c r="O35986" s="136"/>
      <c r="T35986" s="136"/>
      <c r="W35986" s="136"/>
      <c r="Z35986" s="136"/>
      <c r="AC35986" s="136"/>
    </row>
    <row r="35987" spans="2:29">
      <c r="B35987" s="136"/>
      <c r="E35987" s="136"/>
      <c r="H35987" s="136"/>
      <c r="K35987" s="136"/>
      <c r="O35987" s="136"/>
      <c r="T35987" s="136"/>
      <c r="W35987" s="136"/>
      <c r="Z35987" s="136"/>
      <c r="AC35987" s="136"/>
    </row>
    <row r="35988" spans="2:29">
      <c r="B35988" s="136"/>
      <c r="E35988" s="136"/>
      <c r="H35988" s="136"/>
      <c r="K35988" s="136"/>
      <c r="O35988" s="136"/>
      <c r="T35988" s="136"/>
      <c r="W35988" s="136"/>
      <c r="Z35988" s="136"/>
      <c r="AC35988" s="136"/>
    </row>
    <row r="35989" spans="2:29">
      <c r="B35989" s="136"/>
      <c r="E35989" s="136"/>
      <c r="H35989" s="136"/>
      <c r="K35989" s="136"/>
      <c r="O35989" s="136"/>
      <c r="T35989" s="136"/>
      <c r="W35989" s="136"/>
      <c r="Z35989" s="136"/>
      <c r="AC35989" s="136"/>
    </row>
    <row r="35990" spans="2:29">
      <c r="B35990" s="136"/>
      <c r="E35990" s="136"/>
      <c r="H35990" s="136"/>
      <c r="K35990" s="136"/>
      <c r="O35990" s="136"/>
      <c r="T35990" s="136"/>
      <c r="W35990" s="136"/>
      <c r="Z35990" s="136"/>
      <c r="AC35990" s="136"/>
    </row>
    <row r="35991" spans="2:29">
      <c r="B35991" s="136"/>
      <c r="E35991" s="136"/>
      <c r="H35991" s="136"/>
      <c r="K35991" s="136"/>
      <c r="O35991" s="136"/>
      <c r="T35991" s="136"/>
      <c r="W35991" s="136"/>
      <c r="Z35991" s="136"/>
      <c r="AC35991" s="136"/>
    </row>
    <row r="35992" spans="2:29">
      <c r="B35992" s="136"/>
      <c r="E35992" s="136"/>
      <c r="H35992" s="136"/>
      <c r="K35992" s="136"/>
      <c r="O35992" s="136"/>
      <c r="T35992" s="136"/>
      <c r="W35992" s="136"/>
      <c r="Z35992" s="136"/>
      <c r="AC35992" s="136"/>
    </row>
    <row r="35993" spans="2:29">
      <c r="B35993" s="136"/>
      <c r="E35993" s="136"/>
      <c r="H35993" s="136"/>
      <c r="K35993" s="136"/>
      <c r="O35993" s="136"/>
      <c r="T35993" s="136"/>
      <c r="W35993" s="136"/>
      <c r="Z35993" s="136"/>
      <c r="AC35993" s="136"/>
    </row>
    <row r="35994" spans="2:29">
      <c r="B35994" s="136"/>
      <c r="E35994" s="136"/>
      <c r="H35994" s="136"/>
      <c r="K35994" s="136"/>
      <c r="O35994" s="136"/>
      <c r="T35994" s="136"/>
      <c r="W35994" s="136"/>
      <c r="Z35994" s="136"/>
      <c r="AC35994" s="136"/>
    </row>
    <row r="35995" spans="2:29">
      <c r="B35995" s="136"/>
      <c r="E35995" s="136"/>
      <c r="H35995" s="136"/>
      <c r="K35995" s="136"/>
      <c r="O35995" s="136"/>
      <c r="T35995" s="136"/>
      <c r="W35995" s="136"/>
      <c r="Z35995" s="136"/>
      <c r="AC35995" s="136"/>
    </row>
    <row r="35996" spans="2:29">
      <c r="B35996" s="136"/>
      <c r="E35996" s="136"/>
      <c r="H35996" s="136"/>
      <c r="K35996" s="136"/>
      <c r="O35996" s="136"/>
      <c r="T35996" s="136"/>
      <c r="W35996" s="136"/>
      <c r="Z35996" s="136"/>
      <c r="AC35996" s="136"/>
    </row>
    <row r="35997" spans="2:29">
      <c r="B35997" s="136"/>
      <c r="E35997" s="136"/>
      <c r="H35997" s="136"/>
      <c r="K35997" s="136"/>
      <c r="O35997" s="136"/>
      <c r="T35997" s="136"/>
      <c r="W35997" s="136"/>
      <c r="Z35997" s="136"/>
      <c r="AC35997" s="136"/>
    </row>
    <row r="35998" spans="2:29">
      <c r="B35998" s="136"/>
      <c r="E35998" s="136"/>
      <c r="H35998" s="136"/>
      <c r="K35998" s="136"/>
      <c r="O35998" s="136"/>
      <c r="T35998" s="136"/>
      <c r="W35998" s="136"/>
      <c r="Z35998" s="136"/>
      <c r="AC35998" s="136"/>
    </row>
    <row r="35999" spans="2:29">
      <c r="B35999" s="136"/>
      <c r="E35999" s="136"/>
      <c r="H35999" s="136"/>
      <c r="K35999" s="136"/>
      <c r="O35999" s="136"/>
      <c r="T35999" s="136"/>
      <c r="W35999" s="136"/>
      <c r="Z35999" s="136"/>
      <c r="AC35999" s="136"/>
    </row>
    <row r="36000" spans="2:29">
      <c r="B36000" s="136"/>
      <c r="E36000" s="136"/>
      <c r="H36000" s="136"/>
      <c r="K36000" s="136"/>
      <c r="O36000" s="136"/>
      <c r="T36000" s="136"/>
      <c r="W36000" s="136"/>
      <c r="Z36000" s="136"/>
      <c r="AC36000" s="136"/>
    </row>
    <row r="36001" spans="2:29">
      <c r="B36001" s="136"/>
      <c r="E36001" s="136"/>
      <c r="H36001" s="136"/>
      <c r="K36001" s="136"/>
      <c r="O36001" s="136"/>
      <c r="T36001" s="136"/>
      <c r="W36001" s="136"/>
      <c r="Z36001" s="136"/>
      <c r="AC36001" s="136"/>
    </row>
    <row r="36002" spans="2:29">
      <c r="B36002" s="136"/>
      <c r="E36002" s="136"/>
      <c r="H36002" s="136"/>
      <c r="K36002" s="136"/>
      <c r="O36002" s="136"/>
      <c r="T36002" s="136"/>
      <c r="W36002" s="136"/>
      <c r="Z36002" s="136"/>
      <c r="AC36002" s="136"/>
    </row>
    <row r="36003" spans="2:29">
      <c r="B36003" s="136"/>
      <c r="E36003" s="136"/>
      <c r="H36003" s="136"/>
      <c r="K36003" s="136"/>
      <c r="O36003" s="136"/>
      <c r="T36003" s="136"/>
      <c r="W36003" s="136"/>
      <c r="Z36003" s="136"/>
      <c r="AC36003" s="136"/>
    </row>
    <row r="36004" spans="2:29">
      <c r="B36004" s="136"/>
      <c r="E36004" s="136"/>
      <c r="H36004" s="136"/>
      <c r="K36004" s="136"/>
      <c r="O36004" s="136"/>
      <c r="T36004" s="136"/>
      <c r="W36004" s="136"/>
      <c r="Z36004" s="136"/>
      <c r="AC36004" s="136"/>
    </row>
    <row r="36005" spans="2:29">
      <c r="B36005" s="136"/>
      <c r="E36005" s="136"/>
      <c r="H36005" s="136"/>
      <c r="K36005" s="136"/>
      <c r="O36005" s="136"/>
      <c r="T36005" s="136"/>
      <c r="W36005" s="136"/>
      <c r="Z36005" s="136"/>
      <c r="AC36005" s="136"/>
    </row>
    <row r="36006" spans="2:29">
      <c r="B36006" s="136"/>
      <c r="E36006" s="136"/>
      <c r="H36006" s="136"/>
      <c r="K36006" s="136"/>
      <c r="O36006" s="136"/>
      <c r="T36006" s="136"/>
      <c r="W36006" s="136"/>
      <c r="Z36006" s="136"/>
      <c r="AC36006" s="136"/>
    </row>
    <row r="36007" spans="2:29">
      <c r="B36007" s="136"/>
      <c r="E36007" s="136"/>
      <c r="H36007" s="136"/>
      <c r="K36007" s="136"/>
      <c r="O36007" s="136"/>
      <c r="T36007" s="136"/>
      <c r="W36007" s="136"/>
      <c r="Z36007" s="136"/>
      <c r="AC36007" s="136"/>
    </row>
    <row r="36008" spans="2:29">
      <c r="B36008" s="136"/>
      <c r="E36008" s="136"/>
      <c r="H36008" s="136"/>
      <c r="K36008" s="136"/>
      <c r="O36008" s="136"/>
      <c r="T36008" s="136"/>
      <c r="W36008" s="136"/>
      <c r="Z36008" s="136"/>
      <c r="AC36008" s="136"/>
    </row>
    <row r="36009" spans="2:29">
      <c r="B36009" s="136"/>
      <c r="E36009" s="136"/>
      <c r="H36009" s="136"/>
      <c r="K36009" s="136"/>
      <c r="O36009" s="136"/>
      <c r="T36009" s="136"/>
      <c r="W36009" s="136"/>
      <c r="Z36009" s="136"/>
      <c r="AC36009" s="136"/>
    </row>
    <row r="36010" spans="2:29">
      <c r="B36010" s="136"/>
      <c r="E36010" s="136"/>
      <c r="H36010" s="136"/>
      <c r="K36010" s="136"/>
      <c r="O36010" s="136"/>
      <c r="T36010" s="136"/>
      <c r="W36010" s="136"/>
      <c r="Z36010" s="136"/>
      <c r="AC36010" s="136"/>
    </row>
    <row r="36011" spans="2:29">
      <c r="B36011" s="136"/>
      <c r="E36011" s="136"/>
      <c r="H36011" s="136"/>
      <c r="K36011" s="136"/>
      <c r="O36011" s="136"/>
      <c r="T36011" s="136"/>
      <c r="W36011" s="136"/>
      <c r="Z36011" s="136"/>
      <c r="AC36011" s="136"/>
    </row>
    <row r="36012" spans="2:29">
      <c r="B36012" s="136"/>
      <c r="E36012" s="136"/>
      <c r="H36012" s="136"/>
      <c r="K36012" s="136"/>
      <c r="O36012" s="136"/>
      <c r="T36012" s="136"/>
      <c r="W36012" s="136"/>
      <c r="Z36012" s="136"/>
      <c r="AC36012" s="136"/>
    </row>
    <row r="36013" spans="2:29">
      <c r="B36013" s="136"/>
      <c r="E36013" s="136"/>
      <c r="H36013" s="136"/>
      <c r="K36013" s="136"/>
      <c r="O36013" s="136"/>
      <c r="T36013" s="136"/>
      <c r="W36013" s="136"/>
      <c r="Z36013" s="136"/>
      <c r="AC36013" s="136"/>
    </row>
    <row r="36014" spans="2:29">
      <c r="B36014" s="136"/>
      <c r="E36014" s="136"/>
      <c r="H36014" s="136"/>
      <c r="K36014" s="136"/>
      <c r="O36014" s="136"/>
      <c r="T36014" s="136"/>
      <c r="W36014" s="136"/>
      <c r="Z36014" s="136"/>
      <c r="AC36014" s="136"/>
    </row>
    <row r="36015" spans="2:29">
      <c r="B36015" s="136"/>
      <c r="E36015" s="136"/>
      <c r="H36015" s="136"/>
      <c r="K36015" s="136"/>
      <c r="O36015" s="136"/>
      <c r="T36015" s="136"/>
      <c r="W36015" s="136"/>
      <c r="Z36015" s="136"/>
      <c r="AC36015" s="136"/>
    </row>
    <row r="36016" spans="2:29">
      <c r="B36016" s="136"/>
      <c r="E36016" s="136"/>
      <c r="H36016" s="136"/>
      <c r="K36016" s="136"/>
      <c r="O36016" s="136"/>
      <c r="T36016" s="136"/>
      <c r="W36016" s="136"/>
      <c r="Z36016" s="136"/>
      <c r="AC36016" s="136"/>
    </row>
    <row r="36017" spans="2:29">
      <c r="B36017" s="136"/>
      <c r="E36017" s="136"/>
      <c r="H36017" s="136"/>
      <c r="K36017" s="136"/>
      <c r="O36017" s="136"/>
      <c r="T36017" s="136"/>
      <c r="W36017" s="136"/>
      <c r="Z36017" s="136"/>
      <c r="AC36017" s="136"/>
    </row>
    <row r="36018" spans="2:29">
      <c r="B36018" s="136"/>
      <c r="E36018" s="136"/>
      <c r="H36018" s="136"/>
      <c r="K36018" s="136"/>
      <c r="O36018" s="136"/>
      <c r="T36018" s="136"/>
      <c r="W36018" s="136"/>
      <c r="Z36018" s="136"/>
      <c r="AC36018" s="136"/>
    </row>
    <row r="36019" spans="2:29">
      <c r="B36019" s="136"/>
      <c r="E36019" s="136"/>
      <c r="H36019" s="136"/>
      <c r="K36019" s="136"/>
      <c r="O36019" s="136"/>
      <c r="T36019" s="136"/>
      <c r="W36019" s="136"/>
      <c r="Z36019" s="136"/>
      <c r="AC36019" s="136"/>
    </row>
    <row r="36020" spans="2:29">
      <c r="B36020" s="136"/>
      <c r="E36020" s="136"/>
      <c r="H36020" s="136"/>
      <c r="K36020" s="136"/>
      <c r="O36020" s="136"/>
      <c r="T36020" s="136"/>
      <c r="W36020" s="136"/>
      <c r="Z36020" s="136"/>
      <c r="AC36020" s="136"/>
    </row>
    <row r="36021" spans="2:29">
      <c r="B36021" s="136"/>
      <c r="E36021" s="136"/>
      <c r="H36021" s="136"/>
      <c r="K36021" s="136"/>
      <c r="O36021" s="136"/>
      <c r="T36021" s="136"/>
      <c r="W36021" s="136"/>
      <c r="Z36021" s="136"/>
      <c r="AC36021" s="136"/>
    </row>
    <row r="36022" spans="2:29">
      <c r="B36022" s="136"/>
      <c r="E36022" s="136"/>
      <c r="H36022" s="136"/>
      <c r="K36022" s="136"/>
      <c r="O36022" s="136"/>
      <c r="T36022" s="136"/>
      <c r="W36022" s="136"/>
      <c r="Z36022" s="136"/>
      <c r="AC36022" s="136"/>
    </row>
    <row r="36023" spans="2:29">
      <c r="B36023" s="136"/>
      <c r="E36023" s="136"/>
      <c r="H36023" s="136"/>
      <c r="K36023" s="136"/>
      <c r="O36023" s="136"/>
      <c r="T36023" s="136"/>
      <c r="W36023" s="136"/>
      <c r="Z36023" s="136"/>
      <c r="AC36023" s="136"/>
    </row>
    <row r="36024" spans="2:29">
      <c r="B36024" s="136"/>
      <c r="E36024" s="136"/>
      <c r="H36024" s="136"/>
      <c r="K36024" s="136"/>
      <c r="O36024" s="136"/>
      <c r="T36024" s="136"/>
      <c r="W36024" s="136"/>
      <c r="Z36024" s="136"/>
      <c r="AC36024" s="136"/>
    </row>
    <row r="36025" spans="2:29">
      <c r="B36025" s="136"/>
      <c r="E36025" s="136"/>
      <c r="H36025" s="136"/>
      <c r="K36025" s="136"/>
      <c r="O36025" s="136"/>
      <c r="T36025" s="136"/>
      <c r="W36025" s="136"/>
      <c r="Z36025" s="136"/>
      <c r="AC36025" s="136"/>
    </row>
    <row r="36026" spans="2:29">
      <c r="B36026" s="136"/>
      <c r="E36026" s="136"/>
      <c r="H36026" s="136"/>
      <c r="K36026" s="136"/>
      <c r="O36026" s="136"/>
      <c r="T36026" s="136"/>
      <c r="W36026" s="136"/>
      <c r="Z36026" s="136"/>
      <c r="AC36026" s="136"/>
    </row>
    <row r="36027" spans="2:29">
      <c r="B36027" s="136"/>
      <c r="E36027" s="136"/>
      <c r="H36027" s="136"/>
      <c r="K36027" s="136"/>
      <c r="O36027" s="136"/>
      <c r="T36027" s="136"/>
      <c r="W36027" s="136"/>
      <c r="Z36027" s="136"/>
      <c r="AC36027" s="136"/>
    </row>
    <row r="36028" spans="2:29">
      <c r="B36028" s="136"/>
      <c r="E36028" s="136"/>
      <c r="H36028" s="136"/>
      <c r="K36028" s="136"/>
      <c r="O36028" s="136"/>
      <c r="T36028" s="136"/>
      <c r="W36028" s="136"/>
      <c r="Z36028" s="136"/>
      <c r="AC36028" s="136"/>
    </row>
    <row r="36029" spans="2:29">
      <c r="B36029" s="136"/>
      <c r="E36029" s="136"/>
      <c r="H36029" s="136"/>
      <c r="K36029" s="136"/>
      <c r="O36029" s="136"/>
      <c r="T36029" s="136"/>
      <c r="W36029" s="136"/>
      <c r="Z36029" s="136"/>
      <c r="AC36029" s="136"/>
    </row>
    <row r="36030" spans="2:29">
      <c r="B36030" s="136"/>
      <c r="E36030" s="136"/>
      <c r="H36030" s="136"/>
      <c r="K36030" s="136"/>
      <c r="O36030" s="136"/>
      <c r="T36030" s="136"/>
      <c r="W36030" s="136"/>
      <c r="Z36030" s="136"/>
      <c r="AC36030" s="136"/>
    </row>
    <row r="36031" spans="2:29">
      <c r="B36031" s="136"/>
      <c r="E36031" s="136"/>
      <c r="H36031" s="136"/>
      <c r="K36031" s="136"/>
      <c r="O36031" s="136"/>
      <c r="T36031" s="136"/>
      <c r="W36031" s="136"/>
      <c r="Z36031" s="136"/>
      <c r="AC36031" s="136"/>
    </row>
    <row r="36032" spans="2:29">
      <c r="B36032" s="136"/>
      <c r="E36032" s="136"/>
      <c r="H36032" s="136"/>
      <c r="K36032" s="136"/>
      <c r="O36032" s="136"/>
      <c r="T36032" s="136"/>
      <c r="W36032" s="136"/>
      <c r="Z36032" s="136"/>
      <c r="AC36032" s="136"/>
    </row>
    <row r="36033" spans="2:29">
      <c r="B36033" s="136"/>
      <c r="E36033" s="136"/>
      <c r="H36033" s="136"/>
      <c r="K36033" s="136"/>
      <c r="O36033" s="136"/>
      <c r="T36033" s="136"/>
      <c r="W36033" s="136"/>
      <c r="Z36033" s="136"/>
      <c r="AC36033" s="136"/>
    </row>
    <row r="36034" spans="2:29">
      <c r="B36034" s="136"/>
      <c r="E36034" s="136"/>
      <c r="H36034" s="136"/>
      <c r="K36034" s="136"/>
      <c r="O36034" s="136"/>
      <c r="T36034" s="136"/>
      <c r="W36034" s="136"/>
      <c r="Z36034" s="136"/>
      <c r="AC36034" s="136"/>
    </row>
    <row r="36035" spans="2:29">
      <c r="B36035" s="136"/>
      <c r="E36035" s="136"/>
      <c r="H36035" s="136"/>
      <c r="K36035" s="136"/>
      <c r="O36035" s="136"/>
      <c r="T36035" s="136"/>
      <c r="W36035" s="136"/>
      <c r="Z36035" s="136"/>
      <c r="AC36035" s="136"/>
    </row>
    <row r="36036" spans="2:29">
      <c r="B36036" s="136"/>
      <c r="E36036" s="136"/>
      <c r="H36036" s="136"/>
      <c r="K36036" s="136"/>
      <c r="O36036" s="136"/>
      <c r="T36036" s="136"/>
      <c r="W36036" s="136"/>
      <c r="Z36036" s="136"/>
      <c r="AC36036" s="136"/>
    </row>
    <row r="36037" spans="2:29">
      <c r="B36037" s="136"/>
      <c r="E36037" s="136"/>
      <c r="H36037" s="136"/>
      <c r="K36037" s="136"/>
      <c r="O36037" s="136"/>
      <c r="T36037" s="136"/>
      <c r="W36037" s="136"/>
      <c r="Z36037" s="136"/>
      <c r="AC36037" s="136"/>
    </row>
    <row r="36038" spans="2:29">
      <c r="B36038" s="136"/>
      <c r="E36038" s="136"/>
      <c r="H36038" s="136"/>
      <c r="K36038" s="136"/>
      <c r="O36038" s="136"/>
      <c r="T36038" s="136"/>
      <c r="W36038" s="136"/>
      <c r="Z36038" s="136"/>
      <c r="AC36038" s="136"/>
    </row>
    <row r="36039" spans="2:29">
      <c r="B36039" s="136"/>
      <c r="E36039" s="136"/>
      <c r="H36039" s="136"/>
      <c r="K36039" s="136"/>
      <c r="O36039" s="136"/>
      <c r="T36039" s="136"/>
      <c r="W36039" s="136"/>
      <c r="Z36039" s="136"/>
      <c r="AC36039" s="136"/>
    </row>
    <row r="36040" spans="2:29">
      <c r="B36040" s="136"/>
      <c r="E36040" s="136"/>
      <c r="H36040" s="136"/>
      <c r="K36040" s="136"/>
      <c r="O36040" s="136"/>
      <c r="T36040" s="136"/>
      <c r="W36040" s="136"/>
      <c r="Z36040" s="136"/>
      <c r="AC36040" s="136"/>
    </row>
    <row r="36041" spans="2:29">
      <c r="B36041" s="136"/>
      <c r="E36041" s="136"/>
      <c r="H36041" s="136"/>
      <c r="K36041" s="136"/>
      <c r="O36041" s="136"/>
      <c r="T36041" s="136"/>
      <c r="W36041" s="136"/>
      <c r="Z36041" s="136"/>
      <c r="AC36041" s="136"/>
    </row>
    <row r="36042" spans="2:29">
      <c r="B36042" s="136"/>
      <c r="E36042" s="136"/>
      <c r="H36042" s="136"/>
      <c r="K36042" s="136"/>
      <c r="O36042" s="136"/>
      <c r="T36042" s="136"/>
      <c r="W36042" s="136"/>
      <c r="Z36042" s="136"/>
      <c r="AC36042" s="136"/>
    </row>
    <row r="36043" spans="2:29">
      <c r="B36043" s="136"/>
      <c r="E36043" s="136"/>
      <c r="H36043" s="136"/>
      <c r="K36043" s="136"/>
      <c r="O36043" s="136"/>
      <c r="T36043" s="136"/>
      <c r="W36043" s="136"/>
      <c r="Z36043" s="136"/>
      <c r="AC36043" s="136"/>
    </row>
    <row r="36044" spans="2:29">
      <c r="B36044" s="136"/>
      <c r="E36044" s="136"/>
      <c r="H36044" s="136"/>
      <c r="K36044" s="136"/>
      <c r="O36044" s="136"/>
      <c r="T36044" s="136"/>
      <c r="W36044" s="136"/>
      <c r="Z36044" s="136"/>
      <c r="AC36044" s="136"/>
    </row>
    <row r="36045" spans="2:29">
      <c r="B36045" s="136"/>
      <c r="E36045" s="136"/>
      <c r="H36045" s="136"/>
      <c r="K36045" s="136"/>
      <c r="O36045" s="136"/>
      <c r="T36045" s="136"/>
      <c r="W36045" s="136"/>
      <c r="Z36045" s="136"/>
      <c r="AC36045" s="136"/>
    </row>
    <row r="36046" spans="2:29">
      <c r="B36046" s="136"/>
      <c r="E36046" s="136"/>
      <c r="H36046" s="136"/>
      <c r="K36046" s="136"/>
      <c r="O36046" s="136"/>
      <c r="T36046" s="136"/>
      <c r="W36046" s="136"/>
      <c r="Z36046" s="136"/>
      <c r="AC36046" s="136"/>
    </row>
    <row r="36047" spans="2:29">
      <c r="B36047" s="136"/>
      <c r="E36047" s="136"/>
      <c r="H36047" s="136"/>
      <c r="K36047" s="136"/>
      <c r="O36047" s="136"/>
      <c r="T36047" s="136"/>
      <c r="W36047" s="136"/>
      <c r="Z36047" s="136"/>
      <c r="AC36047" s="136"/>
    </row>
    <row r="36048" spans="2:29">
      <c r="B36048" s="136"/>
      <c r="E36048" s="136"/>
      <c r="H36048" s="136"/>
      <c r="K36048" s="136"/>
      <c r="O36048" s="136"/>
      <c r="T36048" s="136"/>
      <c r="W36048" s="136"/>
      <c r="Z36048" s="136"/>
      <c r="AC36048" s="136"/>
    </row>
    <row r="36049" spans="2:29">
      <c r="B36049" s="136"/>
      <c r="E36049" s="136"/>
      <c r="H36049" s="136"/>
      <c r="K36049" s="136"/>
      <c r="O36049" s="136"/>
      <c r="T36049" s="136"/>
      <c r="W36049" s="136"/>
      <c r="Z36049" s="136"/>
      <c r="AC36049" s="136"/>
    </row>
    <row r="36050" spans="2:29">
      <c r="B36050" s="136"/>
      <c r="E36050" s="136"/>
      <c r="H36050" s="136"/>
      <c r="K36050" s="136"/>
      <c r="O36050" s="136"/>
      <c r="T36050" s="136"/>
      <c r="W36050" s="136"/>
      <c r="Z36050" s="136"/>
      <c r="AC36050" s="136"/>
    </row>
    <row r="36051" spans="2:29">
      <c r="B36051" s="136"/>
      <c r="E36051" s="136"/>
      <c r="H36051" s="136"/>
      <c r="K36051" s="136"/>
      <c r="O36051" s="136"/>
      <c r="T36051" s="136"/>
      <c r="W36051" s="136"/>
      <c r="Z36051" s="136"/>
      <c r="AC36051" s="136"/>
    </row>
    <row r="36052" spans="2:29">
      <c r="B36052" s="136"/>
      <c r="E36052" s="136"/>
      <c r="H36052" s="136"/>
      <c r="K36052" s="136"/>
      <c r="O36052" s="136"/>
      <c r="T36052" s="136"/>
      <c r="W36052" s="136"/>
      <c r="Z36052" s="136"/>
      <c r="AC36052" s="136"/>
    </row>
    <row r="36053" spans="2:29">
      <c r="B36053" s="136"/>
      <c r="E36053" s="136"/>
      <c r="H36053" s="136"/>
      <c r="K36053" s="136"/>
      <c r="O36053" s="136"/>
      <c r="T36053" s="136"/>
      <c r="W36053" s="136"/>
      <c r="Z36053" s="136"/>
      <c r="AC36053" s="136"/>
    </row>
    <row r="36054" spans="2:29">
      <c r="B36054" s="136"/>
      <c r="E36054" s="136"/>
      <c r="H36054" s="136"/>
      <c r="K36054" s="136"/>
      <c r="O36054" s="136"/>
      <c r="T36054" s="136"/>
      <c r="W36054" s="136"/>
      <c r="Z36054" s="136"/>
      <c r="AC36054" s="136"/>
    </row>
    <row r="36055" spans="2:29">
      <c r="B36055" s="136"/>
      <c r="E36055" s="136"/>
      <c r="H36055" s="136"/>
      <c r="K36055" s="136"/>
      <c r="O36055" s="136"/>
      <c r="T36055" s="136"/>
      <c r="W36055" s="136"/>
      <c r="Z36055" s="136"/>
      <c r="AC36055" s="136"/>
    </row>
    <row r="36056" spans="2:29">
      <c r="B36056" s="136"/>
      <c r="E36056" s="136"/>
      <c r="H36056" s="136"/>
      <c r="K36056" s="136"/>
      <c r="O36056" s="136"/>
      <c r="T36056" s="136"/>
      <c r="W36056" s="136"/>
      <c r="Z36056" s="136"/>
      <c r="AC36056" s="136"/>
    </row>
    <row r="36057" spans="2:29">
      <c r="B36057" s="136"/>
      <c r="E36057" s="136"/>
      <c r="H36057" s="136"/>
      <c r="K36057" s="136"/>
      <c r="O36057" s="136"/>
      <c r="T36057" s="136"/>
      <c r="W36057" s="136"/>
      <c r="Z36057" s="136"/>
      <c r="AC36057" s="136"/>
    </row>
    <row r="36058" spans="2:29">
      <c r="B36058" s="136"/>
      <c r="E36058" s="136"/>
      <c r="H36058" s="136"/>
      <c r="K36058" s="136"/>
      <c r="O36058" s="136"/>
      <c r="T36058" s="136"/>
      <c r="W36058" s="136"/>
      <c r="Z36058" s="136"/>
      <c r="AC36058" s="136"/>
    </row>
    <row r="36059" spans="2:29">
      <c r="B36059" s="136"/>
      <c r="E36059" s="136"/>
      <c r="H36059" s="136"/>
      <c r="K36059" s="136"/>
      <c r="O36059" s="136"/>
      <c r="T36059" s="136"/>
      <c r="W36059" s="136"/>
      <c r="Z36059" s="136"/>
      <c r="AC36059" s="136"/>
    </row>
    <row r="36060" spans="2:29">
      <c r="B36060" s="136"/>
      <c r="E36060" s="136"/>
      <c r="H36060" s="136"/>
      <c r="K36060" s="136"/>
      <c r="O36060" s="136"/>
      <c r="T36060" s="136"/>
      <c r="W36060" s="136"/>
      <c r="Z36060" s="136"/>
      <c r="AC36060" s="136"/>
    </row>
    <row r="36061" spans="2:29">
      <c r="B36061" s="136"/>
      <c r="E36061" s="136"/>
      <c r="H36061" s="136"/>
      <c r="K36061" s="136"/>
      <c r="O36061" s="136"/>
      <c r="T36061" s="136"/>
      <c r="W36061" s="136"/>
      <c r="Z36061" s="136"/>
      <c r="AC36061" s="136"/>
    </row>
    <row r="36062" spans="2:29">
      <c r="B36062" s="136"/>
      <c r="E36062" s="136"/>
      <c r="H36062" s="136"/>
      <c r="K36062" s="136"/>
      <c r="O36062" s="136"/>
      <c r="T36062" s="136"/>
      <c r="W36062" s="136"/>
      <c r="Z36062" s="136"/>
      <c r="AC36062" s="136"/>
    </row>
    <row r="36063" spans="2:29">
      <c r="B36063" s="136"/>
      <c r="E36063" s="136"/>
      <c r="H36063" s="136"/>
      <c r="K36063" s="136"/>
      <c r="O36063" s="136"/>
      <c r="T36063" s="136"/>
      <c r="W36063" s="136"/>
      <c r="Z36063" s="136"/>
      <c r="AC36063" s="136"/>
    </row>
    <row r="36064" spans="2:29">
      <c r="B36064" s="136"/>
      <c r="E36064" s="136"/>
      <c r="H36064" s="136"/>
      <c r="K36064" s="136"/>
      <c r="O36064" s="136"/>
      <c r="T36064" s="136"/>
      <c r="W36064" s="136"/>
      <c r="Z36064" s="136"/>
      <c r="AC36064" s="136"/>
    </row>
    <row r="36065" spans="2:29">
      <c r="B36065" s="136"/>
      <c r="E36065" s="136"/>
      <c r="H36065" s="136"/>
      <c r="K36065" s="136"/>
      <c r="O36065" s="136"/>
      <c r="T36065" s="136"/>
      <c r="W36065" s="136"/>
      <c r="Z36065" s="136"/>
      <c r="AC36065" s="136"/>
    </row>
    <row r="36066" spans="2:29">
      <c r="B36066" s="136"/>
      <c r="E36066" s="136"/>
      <c r="H36066" s="136"/>
      <c r="K36066" s="136"/>
      <c r="O36066" s="136"/>
      <c r="T36066" s="136"/>
      <c r="W36066" s="136"/>
      <c r="Z36066" s="136"/>
      <c r="AC36066" s="136"/>
    </row>
    <row r="36067" spans="2:29">
      <c r="B36067" s="136"/>
      <c r="E36067" s="136"/>
      <c r="H36067" s="136"/>
      <c r="K36067" s="136"/>
      <c r="O36067" s="136"/>
      <c r="T36067" s="136"/>
      <c r="W36067" s="136"/>
      <c r="Z36067" s="136"/>
      <c r="AC36067" s="136"/>
    </row>
    <row r="36068" spans="2:29">
      <c r="B36068" s="136"/>
      <c r="E36068" s="136"/>
      <c r="H36068" s="136"/>
      <c r="K36068" s="136"/>
      <c r="O36068" s="136"/>
      <c r="T36068" s="136"/>
      <c r="W36068" s="136"/>
      <c r="Z36068" s="136"/>
      <c r="AC36068" s="136"/>
    </row>
    <row r="36069" spans="2:29">
      <c r="B36069" s="136"/>
      <c r="E36069" s="136"/>
      <c r="H36069" s="136"/>
      <c r="K36069" s="136"/>
      <c r="O36069" s="136"/>
      <c r="T36069" s="136"/>
      <c r="W36069" s="136"/>
      <c r="Z36069" s="136"/>
      <c r="AC36069" s="136"/>
    </row>
    <row r="36070" spans="2:29">
      <c r="B36070" s="136"/>
      <c r="E36070" s="136"/>
      <c r="H36070" s="136"/>
      <c r="K36070" s="136"/>
      <c r="O36070" s="136"/>
      <c r="T36070" s="136"/>
      <c r="W36070" s="136"/>
      <c r="Z36070" s="136"/>
      <c r="AC36070" s="136"/>
    </row>
    <row r="36071" spans="2:29">
      <c r="B36071" s="136"/>
      <c r="E36071" s="136"/>
      <c r="H36071" s="136"/>
      <c r="K36071" s="136"/>
      <c r="O36071" s="136"/>
      <c r="T36071" s="136"/>
      <c r="W36071" s="136"/>
      <c r="Z36071" s="136"/>
      <c r="AC36071" s="136"/>
    </row>
    <row r="36072" spans="2:29">
      <c r="B36072" s="136"/>
      <c r="E36072" s="136"/>
      <c r="H36072" s="136"/>
      <c r="K36072" s="136"/>
      <c r="O36072" s="136"/>
      <c r="T36072" s="136"/>
      <c r="W36072" s="136"/>
      <c r="Z36072" s="136"/>
      <c r="AC36072" s="136"/>
    </row>
    <row r="36073" spans="2:29">
      <c r="B36073" s="136"/>
      <c r="E36073" s="136"/>
      <c r="H36073" s="136"/>
      <c r="K36073" s="136"/>
      <c r="O36073" s="136"/>
      <c r="T36073" s="136"/>
      <c r="W36073" s="136"/>
      <c r="Z36073" s="136"/>
      <c r="AC36073" s="136"/>
    </row>
    <row r="36074" spans="2:29">
      <c r="B36074" s="136"/>
      <c r="E36074" s="136"/>
      <c r="H36074" s="136"/>
      <c r="K36074" s="136"/>
      <c r="O36074" s="136"/>
      <c r="T36074" s="136"/>
      <c r="W36074" s="136"/>
      <c r="Z36074" s="136"/>
      <c r="AC36074" s="136"/>
    </row>
    <row r="36075" spans="2:29">
      <c r="B36075" s="136"/>
      <c r="E36075" s="136"/>
      <c r="H36075" s="136"/>
      <c r="K36075" s="136"/>
      <c r="O36075" s="136"/>
      <c r="T36075" s="136"/>
      <c r="W36075" s="136"/>
      <c r="Z36075" s="136"/>
      <c r="AC36075" s="136"/>
    </row>
    <row r="36076" spans="2:29">
      <c r="B36076" s="136"/>
      <c r="E36076" s="136"/>
      <c r="H36076" s="136"/>
      <c r="K36076" s="136"/>
      <c r="O36076" s="136"/>
      <c r="T36076" s="136"/>
      <c r="W36076" s="136"/>
      <c r="Z36076" s="136"/>
      <c r="AC36076" s="136"/>
    </row>
    <row r="36077" spans="2:29">
      <c r="B36077" s="136"/>
      <c r="E36077" s="136"/>
      <c r="H36077" s="136"/>
      <c r="K36077" s="136"/>
      <c r="O36077" s="136"/>
      <c r="T36077" s="136"/>
      <c r="W36077" s="136"/>
      <c r="Z36077" s="136"/>
      <c r="AC36077" s="136"/>
    </row>
    <row r="36078" spans="2:29">
      <c r="B36078" s="136"/>
      <c r="E36078" s="136"/>
      <c r="H36078" s="136"/>
      <c r="K36078" s="136"/>
      <c r="O36078" s="136"/>
      <c r="T36078" s="136"/>
      <c r="W36078" s="136"/>
      <c r="Z36078" s="136"/>
      <c r="AC36078" s="136"/>
    </row>
    <row r="36079" spans="2:29">
      <c r="B36079" s="136"/>
      <c r="E36079" s="136"/>
      <c r="H36079" s="136"/>
      <c r="K36079" s="136"/>
      <c r="O36079" s="136"/>
      <c r="T36079" s="136"/>
      <c r="W36079" s="136"/>
      <c r="Z36079" s="136"/>
      <c r="AC36079" s="136"/>
    </row>
    <row r="36080" spans="2:29">
      <c r="B36080" s="136"/>
      <c r="E36080" s="136"/>
      <c r="H36080" s="136"/>
      <c r="K36080" s="136"/>
      <c r="O36080" s="136"/>
      <c r="T36080" s="136"/>
      <c r="W36080" s="136"/>
      <c r="Z36080" s="136"/>
      <c r="AC36080" s="136"/>
    </row>
    <row r="36081" spans="2:29">
      <c r="B36081" s="136"/>
      <c r="E36081" s="136"/>
      <c r="H36081" s="136"/>
      <c r="K36081" s="136"/>
      <c r="O36081" s="136"/>
      <c r="T36081" s="136"/>
      <c r="W36081" s="136"/>
      <c r="Z36081" s="136"/>
      <c r="AC36081" s="136"/>
    </row>
    <row r="36082" spans="2:29">
      <c r="B36082" s="136"/>
      <c r="E36082" s="136"/>
      <c r="H36082" s="136"/>
      <c r="K36082" s="136"/>
      <c r="O36082" s="136"/>
      <c r="T36082" s="136"/>
      <c r="W36082" s="136"/>
      <c r="Z36082" s="136"/>
      <c r="AC36082" s="136"/>
    </row>
    <row r="36083" spans="2:29">
      <c r="B36083" s="136"/>
      <c r="E36083" s="136"/>
      <c r="H36083" s="136"/>
      <c r="K36083" s="136"/>
      <c r="O36083" s="136"/>
      <c r="T36083" s="136"/>
      <c r="W36083" s="136"/>
      <c r="Z36083" s="136"/>
      <c r="AC36083" s="136"/>
    </row>
    <row r="36084" spans="2:29">
      <c r="B36084" s="136"/>
      <c r="E36084" s="136"/>
      <c r="H36084" s="136"/>
      <c r="K36084" s="136"/>
      <c r="O36084" s="136"/>
      <c r="T36084" s="136"/>
      <c r="W36084" s="136"/>
      <c r="Z36084" s="136"/>
      <c r="AC36084" s="136"/>
    </row>
    <row r="36085" spans="2:29">
      <c r="B36085" s="136"/>
      <c r="E36085" s="136"/>
      <c r="H36085" s="136"/>
      <c r="K36085" s="136"/>
      <c r="O36085" s="136"/>
      <c r="T36085" s="136"/>
      <c r="W36085" s="136"/>
      <c r="Z36085" s="136"/>
      <c r="AC36085" s="136"/>
    </row>
    <row r="36086" spans="2:29">
      <c r="B36086" s="136"/>
      <c r="E36086" s="136"/>
      <c r="H36086" s="136"/>
      <c r="K36086" s="136"/>
      <c r="O36086" s="136"/>
      <c r="T36086" s="136"/>
      <c r="W36086" s="136"/>
      <c r="Z36086" s="136"/>
      <c r="AC36086" s="136"/>
    </row>
    <row r="36087" spans="2:29">
      <c r="B36087" s="136"/>
      <c r="E36087" s="136"/>
      <c r="H36087" s="136"/>
      <c r="K36087" s="136"/>
      <c r="O36087" s="136"/>
      <c r="T36087" s="136"/>
      <c r="W36087" s="136"/>
      <c r="Z36087" s="136"/>
      <c r="AC36087" s="136"/>
    </row>
    <row r="36088" spans="2:29">
      <c r="B36088" s="136"/>
      <c r="E36088" s="136"/>
      <c r="H36088" s="136"/>
      <c r="K36088" s="136"/>
      <c r="O36088" s="136"/>
      <c r="T36088" s="136"/>
      <c r="W36088" s="136"/>
      <c r="Z36088" s="136"/>
      <c r="AC36088" s="136"/>
    </row>
    <row r="36089" spans="2:29">
      <c r="B36089" s="136"/>
      <c r="E36089" s="136"/>
      <c r="H36089" s="136"/>
      <c r="K36089" s="136"/>
      <c r="O36089" s="136"/>
      <c r="T36089" s="136"/>
      <c r="W36089" s="136"/>
      <c r="Z36089" s="136"/>
      <c r="AC36089" s="136"/>
    </row>
    <row r="36090" spans="2:29">
      <c r="B36090" s="136"/>
      <c r="E36090" s="136"/>
      <c r="H36090" s="136"/>
      <c r="K36090" s="136"/>
      <c r="O36090" s="136"/>
      <c r="T36090" s="136"/>
      <c r="W36090" s="136"/>
      <c r="Z36090" s="136"/>
      <c r="AC36090" s="136"/>
    </row>
    <row r="36091" spans="2:29">
      <c r="B36091" s="136"/>
      <c r="E36091" s="136"/>
      <c r="H36091" s="136"/>
      <c r="K36091" s="136"/>
      <c r="O36091" s="136"/>
      <c r="T36091" s="136"/>
      <c r="W36091" s="136"/>
      <c r="Z36091" s="136"/>
      <c r="AC36091" s="136"/>
    </row>
    <row r="36092" spans="2:29">
      <c r="B36092" s="136"/>
      <c r="E36092" s="136"/>
      <c r="H36092" s="136"/>
      <c r="K36092" s="136"/>
      <c r="O36092" s="136"/>
      <c r="T36092" s="136"/>
      <c r="W36092" s="136"/>
      <c r="Z36092" s="136"/>
      <c r="AC36092" s="136"/>
    </row>
    <row r="36093" spans="2:29">
      <c r="B36093" s="136"/>
      <c r="E36093" s="136"/>
      <c r="H36093" s="136"/>
      <c r="K36093" s="136"/>
      <c r="O36093" s="136"/>
      <c r="T36093" s="136"/>
      <c r="W36093" s="136"/>
      <c r="Z36093" s="136"/>
      <c r="AC36093" s="136"/>
    </row>
    <row r="36094" spans="2:29">
      <c r="B36094" s="136"/>
      <c r="E36094" s="136"/>
      <c r="H36094" s="136"/>
      <c r="K36094" s="136"/>
      <c r="O36094" s="136"/>
      <c r="T36094" s="136"/>
      <c r="W36094" s="136"/>
      <c r="Z36094" s="136"/>
      <c r="AC36094" s="136"/>
    </row>
    <row r="36095" spans="2:29">
      <c r="B36095" s="136"/>
      <c r="E36095" s="136"/>
      <c r="H36095" s="136"/>
      <c r="K36095" s="136"/>
      <c r="O36095" s="136"/>
      <c r="T36095" s="136"/>
      <c r="W36095" s="136"/>
      <c r="Z36095" s="136"/>
      <c r="AC36095" s="136"/>
    </row>
    <row r="36096" spans="2:29">
      <c r="B36096" s="136"/>
      <c r="E36096" s="136"/>
      <c r="H36096" s="136"/>
      <c r="K36096" s="136"/>
      <c r="O36096" s="136"/>
      <c r="T36096" s="136"/>
      <c r="W36096" s="136"/>
      <c r="Z36096" s="136"/>
      <c r="AC36096" s="136"/>
    </row>
    <row r="36097" spans="2:29">
      <c r="B36097" s="136"/>
      <c r="E36097" s="136"/>
      <c r="H36097" s="136"/>
      <c r="K36097" s="136"/>
      <c r="O36097" s="136"/>
      <c r="T36097" s="136"/>
      <c r="W36097" s="136"/>
      <c r="Z36097" s="136"/>
      <c r="AC36097" s="136"/>
    </row>
    <row r="36098" spans="2:29">
      <c r="B36098" s="136"/>
      <c r="E36098" s="136"/>
      <c r="H36098" s="136"/>
      <c r="K36098" s="136"/>
      <c r="O36098" s="136"/>
      <c r="T36098" s="136"/>
      <c r="W36098" s="136"/>
      <c r="Z36098" s="136"/>
      <c r="AC36098" s="136"/>
    </row>
    <row r="36099" spans="2:29">
      <c r="B36099" s="136"/>
      <c r="E36099" s="136"/>
      <c r="H36099" s="136"/>
      <c r="K36099" s="136"/>
      <c r="O36099" s="136"/>
      <c r="T36099" s="136"/>
      <c r="W36099" s="136"/>
      <c r="Z36099" s="136"/>
      <c r="AC36099" s="136"/>
    </row>
    <row r="36100" spans="2:29">
      <c r="B36100" s="136"/>
      <c r="E36100" s="136"/>
      <c r="H36100" s="136"/>
      <c r="K36100" s="136"/>
      <c r="O36100" s="136"/>
      <c r="T36100" s="136"/>
      <c r="W36100" s="136"/>
      <c r="Z36100" s="136"/>
      <c r="AC36100" s="136"/>
    </row>
    <row r="36101" spans="2:29">
      <c r="B36101" s="136"/>
      <c r="E36101" s="136"/>
      <c r="H36101" s="136"/>
      <c r="K36101" s="136"/>
      <c r="O36101" s="136"/>
      <c r="T36101" s="136"/>
      <c r="W36101" s="136"/>
      <c r="Z36101" s="136"/>
      <c r="AC36101" s="136"/>
    </row>
    <row r="36102" spans="2:29">
      <c r="B36102" s="136"/>
      <c r="E36102" s="136"/>
      <c r="H36102" s="136"/>
      <c r="K36102" s="136"/>
      <c r="O36102" s="136"/>
      <c r="T36102" s="136"/>
      <c r="W36102" s="136"/>
      <c r="Z36102" s="136"/>
      <c r="AC36102" s="136"/>
    </row>
    <row r="36103" spans="2:29">
      <c r="B36103" s="136"/>
      <c r="E36103" s="136"/>
      <c r="H36103" s="136"/>
      <c r="K36103" s="136"/>
      <c r="O36103" s="136"/>
      <c r="T36103" s="136"/>
      <c r="W36103" s="136"/>
      <c r="Z36103" s="136"/>
      <c r="AC36103" s="136"/>
    </row>
    <row r="36104" spans="2:29">
      <c r="B36104" s="136"/>
      <c r="E36104" s="136"/>
      <c r="H36104" s="136"/>
      <c r="K36104" s="136"/>
      <c r="O36104" s="136"/>
      <c r="T36104" s="136"/>
      <c r="W36104" s="136"/>
      <c r="Z36104" s="136"/>
      <c r="AC36104" s="136"/>
    </row>
    <row r="36105" spans="2:29">
      <c r="B36105" s="136"/>
      <c r="E36105" s="136"/>
      <c r="H36105" s="136"/>
      <c r="K36105" s="136"/>
      <c r="O36105" s="136"/>
      <c r="T36105" s="136"/>
      <c r="W36105" s="136"/>
      <c r="Z36105" s="136"/>
      <c r="AC36105" s="136"/>
    </row>
    <row r="36106" spans="2:29">
      <c r="B36106" s="136"/>
      <c r="E36106" s="136"/>
      <c r="H36106" s="136"/>
      <c r="K36106" s="136"/>
      <c r="O36106" s="136"/>
      <c r="T36106" s="136"/>
      <c r="W36106" s="136"/>
      <c r="Z36106" s="136"/>
      <c r="AC36106" s="136"/>
    </row>
    <row r="36107" spans="2:29">
      <c r="B36107" s="136"/>
      <c r="E36107" s="136"/>
      <c r="H36107" s="136"/>
      <c r="K36107" s="136"/>
      <c r="O36107" s="136"/>
      <c r="T36107" s="136"/>
      <c r="W36107" s="136"/>
      <c r="Z36107" s="136"/>
      <c r="AC36107" s="136"/>
    </row>
    <row r="36108" spans="2:29">
      <c r="B36108" s="136"/>
      <c r="E36108" s="136"/>
      <c r="H36108" s="136"/>
      <c r="K36108" s="136"/>
      <c r="O36108" s="136"/>
      <c r="T36108" s="136"/>
      <c r="W36108" s="136"/>
      <c r="Z36108" s="136"/>
      <c r="AC36108" s="136"/>
    </row>
    <row r="36109" spans="2:29">
      <c r="B36109" s="136"/>
      <c r="E36109" s="136"/>
      <c r="H36109" s="136"/>
      <c r="K36109" s="136"/>
      <c r="O36109" s="136"/>
      <c r="T36109" s="136"/>
      <c r="W36109" s="136"/>
      <c r="Z36109" s="136"/>
      <c r="AC36109" s="136"/>
    </row>
    <row r="36110" spans="2:29">
      <c r="B36110" s="136"/>
      <c r="E36110" s="136"/>
      <c r="H36110" s="136"/>
      <c r="K36110" s="136"/>
      <c r="O36110" s="136"/>
      <c r="T36110" s="136"/>
      <c r="W36110" s="136"/>
      <c r="Z36110" s="136"/>
      <c r="AC36110" s="136"/>
    </row>
    <row r="36111" spans="2:29">
      <c r="B36111" s="136"/>
      <c r="E36111" s="136"/>
      <c r="H36111" s="136"/>
      <c r="K36111" s="136"/>
      <c r="O36111" s="136"/>
      <c r="T36111" s="136"/>
      <c r="W36111" s="136"/>
      <c r="Z36111" s="136"/>
      <c r="AC36111" s="136"/>
    </row>
    <row r="36112" spans="2:29">
      <c r="B36112" s="136"/>
      <c r="E36112" s="136"/>
      <c r="H36112" s="136"/>
      <c r="K36112" s="136"/>
      <c r="O36112" s="136"/>
      <c r="T36112" s="136"/>
      <c r="W36112" s="136"/>
      <c r="Z36112" s="136"/>
      <c r="AC36112" s="136"/>
    </row>
    <row r="36113" spans="2:29">
      <c r="B36113" s="136"/>
      <c r="E36113" s="136"/>
      <c r="H36113" s="136"/>
      <c r="K36113" s="136"/>
      <c r="O36113" s="136"/>
      <c r="T36113" s="136"/>
      <c r="W36113" s="136"/>
      <c r="Z36113" s="136"/>
      <c r="AC36113" s="136"/>
    </row>
    <row r="36114" spans="2:29">
      <c r="B36114" s="136"/>
      <c r="E36114" s="136"/>
      <c r="H36114" s="136"/>
      <c r="K36114" s="136"/>
      <c r="O36114" s="136"/>
      <c r="T36114" s="136"/>
      <c r="W36114" s="136"/>
      <c r="Z36114" s="136"/>
      <c r="AC36114" s="136"/>
    </row>
    <row r="36115" spans="2:29">
      <c r="B36115" s="136"/>
      <c r="E36115" s="136"/>
      <c r="H36115" s="136"/>
      <c r="K36115" s="136"/>
      <c r="O36115" s="136"/>
      <c r="T36115" s="136"/>
      <c r="W36115" s="136"/>
      <c r="Z36115" s="136"/>
      <c r="AC36115" s="136"/>
    </row>
    <row r="36116" spans="2:29">
      <c r="B36116" s="136"/>
      <c r="E36116" s="136"/>
      <c r="H36116" s="136"/>
      <c r="K36116" s="136"/>
      <c r="O36116" s="136"/>
      <c r="T36116" s="136"/>
      <c r="W36116" s="136"/>
      <c r="Z36116" s="136"/>
      <c r="AC36116" s="136"/>
    </row>
    <row r="36117" spans="2:29">
      <c r="B36117" s="136"/>
      <c r="E36117" s="136"/>
      <c r="H36117" s="136"/>
      <c r="K36117" s="136"/>
      <c r="O36117" s="136"/>
      <c r="T36117" s="136"/>
      <c r="W36117" s="136"/>
      <c r="Z36117" s="136"/>
      <c r="AC36117" s="136"/>
    </row>
    <row r="36118" spans="2:29">
      <c r="B36118" s="136"/>
      <c r="E36118" s="136"/>
      <c r="H36118" s="136"/>
      <c r="K36118" s="136"/>
      <c r="O36118" s="136"/>
      <c r="T36118" s="136"/>
      <c r="W36118" s="136"/>
      <c r="Z36118" s="136"/>
      <c r="AC36118" s="136"/>
    </row>
    <row r="36119" spans="2:29">
      <c r="B36119" s="136"/>
      <c r="E36119" s="136"/>
      <c r="H36119" s="136"/>
      <c r="K36119" s="136"/>
      <c r="O36119" s="136"/>
      <c r="T36119" s="136"/>
      <c r="W36119" s="136"/>
      <c r="Z36119" s="136"/>
      <c r="AC36119" s="136"/>
    </row>
    <row r="36120" spans="2:29">
      <c r="B36120" s="136"/>
      <c r="E36120" s="136"/>
      <c r="H36120" s="136"/>
      <c r="K36120" s="136"/>
      <c r="O36120" s="136"/>
      <c r="T36120" s="136"/>
      <c r="W36120" s="136"/>
      <c r="Z36120" s="136"/>
      <c r="AC36120" s="136"/>
    </row>
    <row r="36121" spans="2:29">
      <c r="B36121" s="136"/>
      <c r="E36121" s="136"/>
      <c r="H36121" s="136"/>
      <c r="K36121" s="136"/>
      <c r="O36121" s="136"/>
      <c r="T36121" s="136"/>
      <c r="W36121" s="136"/>
      <c r="Z36121" s="136"/>
      <c r="AC36121" s="136"/>
    </row>
    <row r="36122" spans="2:29">
      <c r="B36122" s="136"/>
      <c r="E36122" s="136"/>
      <c r="H36122" s="136"/>
      <c r="K36122" s="136"/>
      <c r="O36122" s="136"/>
      <c r="T36122" s="136"/>
      <c r="W36122" s="136"/>
      <c r="Z36122" s="136"/>
      <c r="AC36122" s="136"/>
    </row>
    <row r="36123" spans="2:29">
      <c r="B36123" s="136"/>
      <c r="E36123" s="136"/>
      <c r="H36123" s="136"/>
      <c r="K36123" s="136"/>
      <c r="O36123" s="136"/>
      <c r="T36123" s="136"/>
      <c r="W36123" s="136"/>
      <c r="Z36123" s="136"/>
      <c r="AC36123" s="136"/>
    </row>
    <row r="36124" spans="2:29">
      <c r="B36124" s="136"/>
      <c r="E36124" s="136"/>
      <c r="H36124" s="136"/>
      <c r="K36124" s="136"/>
      <c r="O36124" s="136"/>
      <c r="T36124" s="136"/>
      <c r="W36124" s="136"/>
      <c r="Z36124" s="136"/>
      <c r="AC36124" s="136"/>
    </row>
    <row r="36125" spans="2:29">
      <c r="B36125" s="136"/>
      <c r="E36125" s="136"/>
      <c r="H36125" s="136"/>
      <c r="K36125" s="136"/>
      <c r="O36125" s="136"/>
      <c r="T36125" s="136"/>
      <c r="W36125" s="136"/>
      <c r="Z36125" s="136"/>
      <c r="AC36125" s="136"/>
    </row>
    <row r="36126" spans="2:29">
      <c r="B36126" s="136"/>
      <c r="E36126" s="136"/>
      <c r="H36126" s="136"/>
      <c r="K36126" s="136"/>
      <c r="O36126" s="136"/>
      <c r="T36126" s="136"/>
      <c r="W36126" s="136"/>
      <c r="Z36126" s="136"/>
      <c r="AC36126" s="136"/>
    </row>
    <row r="36127" spans="2:29">
      <c r="B36127" s="136"/>
      <c r="E36127" s="136"/>
      <c r="H36127" s="136"/>
      <c r="K36127" s="136"/>
      <c r="O36127" s="136"/>
      <c r="T36127" s="136"/>
      <c r="W36127" s="136"/>
      <c r="Z36127" s="136"/>
      <c r="AC36127" s="136"/>
    </row>
    <row r="36128" spans="2:29">
      <c r="B36128" s="136"/>
      <c r="E36128" s="136"/>
      <c r="H36128" s="136"/>
      <c r="K36128" s="136"/>
      <c r="O36128" s="136"/>
      <c r="T36128" s="136"/>
      <c r="W36128" s="136"/>
      <c r="Z36128" s="136"/>
      <c r="AC36128" s="136"/>
    </row>
    <row r="36129" spans="2:29">
      <c r="B36129" s="136"/>
      <c r="E36129" s="136"/>
      <c r="H36129" s="136"/>
      <c r="K36129" s="136"/>
      <c r="O36129" s="136"/>
      <c r="T36129" s="136"/>
      <c r="W36129" s="136"/>
      <c r="Z36129" s="136"/>
      <c r="AC36129" s="136"/>
    </row>
    <row r="36130" spans="2:29">
      <c r="B36130" s="136"/>
      <c r="E36130" s="136"/>
      <c r="H36130" s="136"/>
      <c r="K36130" s="136"/>
      <c r="O36130" s="136"/>
      <c r="T36130" s="136"/>
      <c r="W36130" s="136"/>
      <c r="Z36130" s="136"/>
      <c r="AC36130" s="136"/>
    </row>
    <row r="36131" spans="2:29">
      <c r="B36131" s="136"/>
      <c r="E36131" s="136"/>
      <c r="H36131" s="136"/>
      <c r="K36131" s="136"/>
      <c r="O36131" s="136"/>
      <c r="T36131" s="136"/>
      <c r="W36131" s="136"/>
      <c r="Z36131" s="136"/>
      <c r="AC36131" s="136"/>
    </row>
    <row r="36132" spans="2:29">
      <c r="B36132" s="136"/>
      <c r="E36132" s="136"/>
      <c r="H36132" s="136"/>
      <c r="K36132" s="136"/>
      <c r="O36132" s="136"/>
      <c r="T36132" s="136"/>
      <c r="W36132" s="136"/>
      <c r="Z36132" s="136"/>
      <c r="AC36132" s="136"/>
    </row>
    <row r="36133" spans="2:29">
      <c r="B36133" s="136"/>
      <c r="E36133" s="136"/>
      <c r="H36133" s="136"/>
      <c r="K36133" s="136"/>
      <c r="O36133" s="136"/>
      <c r="T36133" s="136"/>
      <c r="W36133" s="136"/>
      <c r="Z36133" s="136"/>
      <c r="AC36133" s="136"/>
    </row>
    <row r="36134" spans="2:29">
      <c r="B36134" s="136"/>
      <c r="E36134" s="136"/>
      <c r="H36134" s="136"/>
      <c r="K36134" s="136"/>
      <c r="O36134" s="136"/>
      <c r="T36134" s="136"/>
      <c r="W36134" s="136"/>
      <c r="Z36134" s="136"/>
      <c r="AC36134" s="136"/>
    </row>
    <row r="36135" spans="2:29">
      <c r="B36135" s="136"/>
      <c r="E36135" s="136"/>
      <c r="H36135" s="136"/>
      <c r="K36135" s="136"/>
      <c r="O36135" s="136"/>
      <c r="T36135" s="136"/>
      <c r="W36135" s="136"/>
      <c r="Z36135" s="136"/>
      <c r="AC36135" s="136"/>
    </row>
    <row r="36136" spans="2:29">
      <c r="B36136" s="136"/>
      <c r="E36136" s="136"/>
      <c r="H36136" s="136"/>
      <c r="K36136" s="136"/>
      <c r="O36136" s="136"/>
      <c r="T36136" s="136"/>
      <c r="W36136" s="136"/>
      <c r="Z36136" s="136"/>
      <c r="AC36136" s="136"/>
    </row>
    <row r="36137" spans="2:29">
      <c r="B36137" s="136"/>
      <c r="E36137" s="136"/>
      <c r="H36137" s="136"/>
      <c r="K36137" s="136"/>
      <c r="O36137" s="136"/>
      <c r="T36137" s="136"/>
      <c r="W36137" s="136"/>
      <c r="Z36137" s="136"/>
      <c r="AC36137" s="136"/>
    </row>
    <row r="36138" spans="2:29">
      <c r="B36138" s="136"/>
      <c r="E36138" s="136"/>
      <c r="H36138" s="136"/>
      <c r="K36138" s="136"/>
      <c r="O36138" s="136"/>
      <c r="T36138" s="136"/>
      <c r="W36138" s="136"/>
      <c r="Z36138" s="136"/>
      <c r="AC36138" s="136"/>
    </row>
    <row r="36139" spans="2:29">
      <c r="B36139" s="136"/>
      <c r="E36139" s="136"/>
      <c r="H36139" s="136"/>
      <c r="K36139" s="136"/>
      <c r="O36139" s="136"/>
      <c r="T36139" s="136"/>
      <c r="W36139" s="136"/>
      <c r="Z36139" s="136"/>
      <c r="AC36139" s="136"/>
    </row>
    <row r="36140" spans="2:29">
      <c r="B36140" s="136"/>
      <c r="E36140" s="136"/>
      <c r="H36140" s="136"/>
      <c r="K36140" s="136"/>
      <c r="O36140" s="136"/>
      <c r="T36140" s="136"/>
      <c r="W36140" s="136"/>
      <c r="Z36140" s="136"/>
      <c r="AC36140" s="136"/>
    </row>
    <row r="36141" spans="2:29">
      <c r="B36141" s="136"/>
      <c r="E36141" s="136"/>
      <c r="H36141" s="136"/>
      <c r="K36141" s="136"/>
      <c r="O36141" s="136"/>
      <c r="T36141" s="136"/>
      <c r="W36141" s="136"/>
      <c r="Z36141" s="136"/>
      <c r="AC36141" s="136"/>
    </row>
    <row r="36142" spans="2:29">
      <c r="B36142" s="136"/>
      <c r="E36142" s="136"/>
      <c r="H36142" s="136"/>
      <c r="K36142" s="136"/>
      <c r="O36142" s="136"/>
      <c r="T36142" s="136"/>
      <c r="W36142" s="136"/>
      <c r="Z36142" s="136"/>
      <c r="AC36142" s="136"/>
    </row>
    <row r="36143" spans="2:29">
      <c r="B36143" s="136"/>
      <c r="E36143" s="136"/>
      <c r="H36143" s="136"/>
      <c r="K36143" s="136"/>
      <c r="O36143" s="136"/>
      <c r="T36143" s="136"/>
      <c r="W36143" s="136"/>
      <c r="Z36143" s="136"/>
      <c r="AC36143" s="136"/>
    </row>
    <row r="36144" spans="2:29">
      <c r="B36144" s="136"/>
      <c r="E36144" s="136"/>
      <c r="H36144" s="136"/>
      <c r="K36144" s="136"/>
      <c r="O36144" s="136"/>
      <c r="T36144" s="136"/>
      <c r="W36144" s="136"/>
      <c r="Z36144" s="136"/>
      <c r="AC36144" s="136"/>
    </row>
    <row r="36145" spans="2:29">
      <c r="B36145" s="136"/>
      <c r="E36145" s="136"/>
      <c r="H36145" s="136"/>
      <c r="K36145" s="136"/>
      <c r="O36145" s="136"/>
      <c r="T36145" s="136"/>
      <c r="W36145" s="136"/>
      <c r="Z36145" s="136"/>
      <c r="AC36145" s="136"/>
    </row>
    <row r="36146" spans="2:29">
      <c r="B36146" s="136"/>
      <c r="E36146" s="136"/>
      <c r="H36146" s="136"/>
      <c r="K36146" s="136"/>
      <c r="O36146" s="136"/>
      <c r="T36146" s="136"/>
      <c r="W36146" s="136"/>
      <c r="Z36146" s="136"/>
      <c r="AC36146" s="136"/>
    </row>
    <row r="36147" spans="2:29">
      <c r="B36147" s="136"/>
      <c r="E36147" s="136"/>
      <c r="H36147" s="136"/>
      <c r="K36147" s="136"/>
      <c r="O36147" s="136"/>
      <c r="T36147" s="136"/>
      <c r="W36147" s="136"/>
      <c r="Z36147" s="136"/>
      <c r="AC36147" s="136"/>
    </row>
    <row r="36148" spans="2:29">
      <c r="B36148" s="136"/>
      <c r="E36148" s="136"/>
      <c r="H36148" s="136"/>
      <c r="K36148" s="136"/>
      <c r="O36148" s="136"/>
      <c r="T36148" s="136"/>
      <c r="W36148" s="136"/>
      <c r="Z36148" s="136"/>
      <c r="AC36148" s="136"/>
    </row>
    <row r="36149" spans="2:29">
      <c r="B36149" s="136"/>
      <c r="E36149" s="136"/>
      <c r="H36149" s="136"/>
      <c r="K36149" s="136"/>
      <c r="O36149" s="136"/>
      <c r="T36149" s="136"/>
      <c r="W36149" s="136"/>
      <c r="Z36149" s="136"/>
      <c r="AC36149" s="136"/>
    </row>
    <row r="36150" spans="2:29">
      <c r="B36150" s="136"/>
      <c r="E36150" s="136"/>
      <c r="H36150" s="136"/>
      <c r="K36150" s="136"/>
      <c r="O36150" s="136"/>
      <c r="T36150" s="136"/>
      <c r="W36150" s="136"/>
      <c r="Z36150" s="136"/>
      <c r="AC36150" s="136"/>
    </row>
    <row r="36151" spans="2:29">
      <c r="B36151" s="136"/>
      <c r="E36151" s="136"/>
      <c r="H36151" s="136"/>
      <c r="K36151" s="136"/>
      <c r="O36151" s="136"/>
      <c r="T36151" s="136"/>
      <c r="W36151" s="136"/>
      <c r="Z36151" s="136"/>
      <c r="AC36151" s="136"/>
    </row>
    <row r="36152" spans="2:29">
      <c r="B36152" s="136"/>
      <c r="E36152" s="136"/>
      <c r="H36152" s="136"/>
      <c r="K36152" s="136"/>
      <c r="O36152" s="136"/>
      <c r="T36152" s="136"/>
      <c r="W36152" s="136"/>
      <c r="Z36152" s="136"/>
      <c r="AC36152" s="136"/>
    </row>
    <row r="36153" spans="2:29">
      <c r="B36153" s="136"/>
      <c r="E36153" s="136"/>
      <c r="H36153" s="136"/>
      <c r="K36153" s="136"/>
      <c r="O36153" s="136"/>
      <c r="T36153" s="136"/>
      <c r="W36153" s="136"/>
      <c r="Z36153" s="136"/>
      <c r="AC36153" s="136"/>
    </row>
    <row r="36154" spans="2:29">
      <c r="B36154" s="136"/>
      <c r="E36154" s="136"/>
      <c r="H36154" s="136"/>
      <c r="K36154" s="136"/>
      <c r="O36154" s="136"/>
      <c r="T36154" s="136"/>
      <c r="W36154" s="136"/>
      <c r="Z36154" s="136"/>
      <c r="AC36154" s="136"/>
    </row>
    <row r="36155" spans="2:29">
      <c r="B36155" s="136"/>
      <c r="E36155" s="136"/>
      <c r="H36155" s="136"/>
      <c r="K36155" s="136"/>
      <c r="O36155" s="136"/>
      <c r="T36155" s="136"/>
      <c r="W36155" s="136"/>
      <c r="Z36155" s="136"/>
      <c r="AC36155" s="136"/>
    </row>
    <row r="36156" spans="2:29">
      <c r="B36156" s="136"/>
      <c r="E36156" s="136"/>
      <c r="H36156" s="136"/>
      <c r="K36156" s="136"/>
      <c r="O36156" s="136"/>
      <c r="T36156" s="136"/>
      <c r="W36156" s="136"/>
      <c r="Z36156" s="136"/>
      <c r="AC36156" s="136"/>
    </row>
    <row r="36157" spans="2:29">
      <c r="B36157" s="136"/>
      <c r="E36157" s="136"/>
      <c r="H36157" s="136"/>
      <c r="K36157" s="136"/>
      <c r="O36157" s="136"/>
      <c r="T36157" s="136"/>
      <c r="W36157" s="136"/>
      <c r="Z36157" s="136"/>
      <c r="AC36157" s="136"/>
    </row>
    <row r="36158" spans="2:29">
      <c r="B36158" s="136"/>
      <c r="E36158" s="136"/>
      <c r="H36158" s="136"/>
      <c r="K36158" s="136"/>
      <c r="O36158" s="136"/>
      <c r="T36158" s="136"/>
      <c r="W36158" s="136"/>
      <c r="Z36158" s="136"/>
      <c r="AC36158" s="136"/>
    </row>
    <row r="36159" spans="2:29">
      <c r="B36159" s="136"/>
      <c r="E36159" s="136"/>
      <c r="H36159" s="136"/>
      <c r="K36159" s="136"/>
      <c r="O36159" s="136"/>
      <c r="T36159" s="136"/>
      <c r="W36159" s="136"/>
      <c r="Z36159" s="136"/>
      <c r="AC36159" s="136"/>
    </row>
    <row r="36160" spans="2:29">
      <c r="B36160" s="136"/>
      <c r="E36160" s="136"/>
      <c r="H36160" s="136"/>
      <c r="K36160" s="136"/>
      <c r="O36160" s="136"/>
      <c r="T36160" s="136"/>
      <c r="W36160" s="136"/>
      <c r="Z36160" s="136"/>
      <c r="AC36160" s="136"/>
    </row>
    <row r="36161" spans="2:29">
      <c r="B36161" s="136"/>
      <c r="E36161" s="136"/>
      <c r="H36161" s="136"/>
      <c r="K36161" s="136"/>
      <c r="O36161" s="136"/>
      <c r="T36161" s="136"/>
      <c r="W36161" s="136"/>
      <c r="Z36161" s="136"/>
      <c r="AC36161" s="136"/>
    </row>
    <row r="36162" spans="2:29">
      <c r="B36162" s="136"/>
      <c r="E36162" s="136"/>
      <c r="H36162" s="136"/>
      <c r="K36162" s="136"/>
      <c r="O36162" s="136"/>
      <c r="T36162" s="136"/>
      <c r="W36162" s="136"/>
      <c r="Z36162" s="136"/>
      <c r="AC36162" s="136"/>
    </row>
    <row r="36163" spans="2:29">
      <c r="B36163" s="136"/>
      <c r="E36163" s="136"/>
      <c r="H36163" s="136"/>
      <c r="K36163" s="136"/>
      <c r="O36163" s="136"/>
      <c r="T36163" s="136"/>
      <c r="W36163" s="136"/>
      <c r="Z36163" s="136"/>
      <c r="AC36163" s="136"/>
    </row>
    <row r="36164" spans="2:29">
      <c r="B36164" s="136"/>
      <c r="E36164" s="136"/>
      <c r="H36164" s="136"/>
      <c r="K36164" s="136"/>
      <c r="O36164" s="136"/>
      <c r="T36164" s="136"/>
      <c r="W36164" s="136"/>
      <c r="Z36164" s="136"/>
      <c r="AC36164" s="136"/>
    </row>
    <row r="36165" spans="2:29">
      <c r="B36165" s="136"/>
      <c r="E36165" s="136"/>
      <c r="H36165" s="136"/>
      <c r="K36165" s="136"/>
      <c r="O36165" s="136"/>
      <c r="T36165" s="136"/>
      <c r="W36165" s="136"/>
      <c r="Z36165" s="136"/>
      <c r="AC36165" s="136"/>
    </row>
    <row r="36166" spans="2:29">
      <c r="B36166" s="136"/>
      <c r="E36166" s="136"/>
      <c r="H36166" s="136"/>
      <c r="K36166" s="136"/>
      <c r="O36166" s="136"/>
      <c r="T36166" s="136"/>
      <c r="W36166" s="136"/>
      <c r="Z36166" s="136"/>
      <c r="AC36166" s="136"/>
    </row>
    <row r="36167" spans="2:29">
      <c r="B36167" s="136"/>
      <c r="E36167" s="136"/>
      <c r="H36167" s="136"/>
      <c r="K36167" s="136"/>
      <c r="O36167" s="136"/>
      <c r="T36167" s="136"/>
      <c r="W36167" s="136"/>
      <c r="Z36167" s="136"/>
      <c r="AC36167" s="136"/>
    </row>
    <row r="36168" spans="2:29">
      <c r="B36168" s="136"/>
      <c r="E36168" s="136"/>
      <c r="H36168" s="136"/>
      <c r="K36168" s="136"/>
      <c r="O36168" s="136"/>
      <c r="T36168" s="136"/>
      <c r="W36168" s="136"/>
      <c r="Z36168" s="136"/>
      <c r="AC36168" s="136"/>
    </row>
    <row r="36169" spans="2:29">
      <c r="B36169" s="136"/>
      <c r="E36169" s="136"/>
      <c r="H36169" s="136"/>
      <c r="K36169" s="136"/>
      <c r="O36169" s="136"/>
      <c r="T36169" s="136"/>
      <c r="W36169" s="136"/>
      <c r="Z36169" s="136"/>
      <c r="AC36169" s="136"/>
    </row>
    <row r="36170" spans="2:29">
      <c r="B36170" s="136"/>
      <c r="E36170" s="136"/>
      <c r="H36170" s="136"/>
      <c r="K36170" s="136"/>
      <c r="O36170" s="136"/>
      <c r="T36170" s="136"/>
      <c r="W36170" s="136"/>
      <c r="Z36170" s="136"/>
      <c r="AC36170" s="136"/>
    </row>
    <row r="36171" spans="2:29">
      <c r="B36171" s="136"/>
      <c r="E36171" s="136"/>
      <c r="H36171" s="136"/>
      <c r="K36171" s="136"/>
      <c r="O36171" s="136"/>
      <c r="T36171" s="136"/>
      <c r="W36171" s="136"/>
      <c r="Z36171" s="136"/>
      <c r="AC36171" s="136"/>
    </row>
    <row r="36172" spans="2:29">
      <c r="B36172" s="136"/>
      <c r="E36172" s="136"/>
      <c r="H36172" s="136"/>
      <c r="K36172" s="136"/>
      <c r="O36172" s="136"/>
      <c r="T36172" s="136"/>
      <c r="W36172" s="136"/>
      <c r="Z36172" s="136"/>
      <c r="AC36172" s="136"/>
    </row>
    <row r="36173" spans="2:29">
      <c r="B36173" s="136"/>
      <c r="E36173" s="136"/>
      <c r="H36173" s="136"/>
      <c r="K36173" s="136"/>
      <c r="O36173" s="136"/>
      <c r="T36173" s="136"/>
      <c r="W36173" s="136"/>
      <c r="Z36173" s="136"/>
      <c r="AC36173" s="136"/>
    </row>
    <row r="36174" spans="2:29">
      <c r="B36174" s="136"/>
      <c r="E36174" s="136"/>
      <c r="H36174" s="136"/>
      <c r="K36174" s="136"/>
      <c r="O36174" s="136"/>
      <c r="T36174" s="136"/>
      <c r="W36174" s="136"/>
      <c r="Z36174" s="136"/>
      <c r="AC36174" s="136"/>
    </row>
    <row r="36175" spans="2:29">
      <c r="B36175" s="136"/>
      <c r="E36175" s="136"/>
      <c r="H36175" s="136"/>
      <c r="K36175" s="136"/>
      <c r="O36175" s="136"/>
      <c r="T36175" s="136"/>
      <c r="W36175" s="136"/>
      <c r="Z36175" s="136"/>
      <c r="AC36175" s="136"/>
    </row>
    <row r="36176" spans="2:29">
      <c r="B36176" s="136"/>
      <c r="E36176" s="136"/>
      <c r="H36176" s="136"/>
      <c r="K36176" s="136"/>
      <c r="O36176" s="136"/>
      <c r="T36176" s="136"/>
      <c r="W36176" s="136"/>
      <c r="Z36176" s="136"/>
      <c r="AC36176" s="136"/>
    </row>
    <row r="36177" spans="2:29">
      <c r="B36177" s="136"/>
      <c r="E36177" s="136"/>
      <c r="H36177" s="136"/>
      <c r="K36177" s="136"/>
      <c r="O36177" s="136"/>
      <c r="T36177" s="136"/>
      <c r="W36177" s="136"/>
      <c r="Z36177" s="136"/>
      <c r="AC36177" s="136"/>
    </row>
    <row r="36178" spans="2:29">
      <c r="B36178" s="136"/>
      <c r="E36178" s="136"/>
      <c r="H36178" s="136"/>
      <c r="K36178" s="136"/>
      <c r="O36178" s="136"/>
      <c r="T36178" s="136"/>
      <c r="W36178" s="136"/>
      <c r="Z36178" s="136"/>
      <c r="AC36178" s="136"/>
    </row>
    <row r="36179" spans="2:29">
      <c r="B36179" s="136"/>
      <c r="E36179" s="136"/>
      <c r="H36179" s="136"/>
      <c r="K36179" s="136"/>
      <c r="O36179" s="136"/>
      <c r="T36179" s="136"/>
      <c r="W36179" s="136"/>
      <c r="Z36179" s="136"/>
      <c r="AC36179" s="136"/>
    </row>
    <row r="36180" spans="2:29">
      <c r="B36180" s="136"/>
      <c r="E36180" s="136"/>
      <c r="H36180" s="136"/>
      <c r="K36180" s="136"/>
      <c r="O36180" s="136"/>
      <c r="T36180" s="136"/>
      <c r="W36180" s="136"/>
      <c r="Z36180" s="136"/>
      <c r="AC36180" s="136"/>
    </row>
    <row r="36181" spans="2:29">
      <c r="B36181" s="136"/>
      <c r="E36181" s="136"/>
      <c r="H36181" s="136"/>
      <c r="K36181" s="136"/>
      <c r="O36181" s="136"/>
      <c r="T36181" s="136"/>
      <c r="W36181" s="136"/>
      <c r="Z36181" s="136"/>
      <c r="AC36181" s="136"/>
    </row>
    <row r="36182" spans="2:29">
      <c r="B36182" s="136"/>
      <c r="E36182" s="136"/>
      <c r="H36182" s="136"/>
      <c r="K36182" s="136"/>
      <c r="O36182" s="136"/>
      <c r="T36182" s="136"/>
      <c r="W36182" s="136"/>
      <c r="Z36182" s="136"/>
      <c r="AC36182" s="136"/>
    </row>
    <row r="36183" spans="2:29">
      <c r="B36183" s="136"/>
      <c r="E36183" s="136"/>
      <c r="H36183" s="136"/>
      <c r="K36183" s="136"/>
      <c r="O36183" s="136"/>
      <c r="T36183" s="136"/>
      <c r="W36183" s="136"/>
      <c r="Z36183" s="136"/>
      <c r="AC36183" s="136"/>
    </row>
    <row r="36184" spans="2:29">
      <c r="B36184" s="136"/>
      <c r="E36184" s="136"/>
      <c r="H36184" s="136"/>
      <c r="K36184" s="136"/>
      <c r="O36184" s="136"/>
      <c r="T36184" s="136"/>
      <c r="W36184" s="136"/>
      <c r="Z36184" s="136"/>
      <c r="AC36184" s="136"/>
    </row>
    <row r="36185" spans="2:29">
      <c r="B36185" s="136"/>
      <c r="E36185" s="136"/>
      <c r="H36185" s="136"/>
      <c r="K36185" s="136"/>
      <c r="O36185" s="136"/>
      <c r="T36185" s="136"/>
      <c r="W36185" s="136"/>
      <c r="Z36185" s="136"/>
      <c r="AC36185" s="136"/>
    </row>
    <row r="36186" spans="2:29">
      <c r="B36186" s="136"/>
      <c r="E36186" s="136"/>
      <c r="H36186" s="136"/>
      <c r="K36186" s="136"/>
      <c r="O36186" s="136"/>
      <c r="T36186" s="136"/>
      <c r="W36186" s="136"/>
      <c r="Z36186" s="136"/>
      <c r="AC36186" s="136"/>
    </row>
    <row r="36187" spans="2:29">
      <c r="B36187" s="136"/>
      <c r="E36187" s="136"/>
      <c r="H36187" s="136"/>
      <c r="K36187" s="136"/>
      <c r="O36187" s="136"/>
      <c r="T36187" s="136"/>
      <c r="W36187" s="136"/>
      <c r="Z36187" s="136"/>
      <c r="AC36187" s="136"/>
    </row>
    <row r="36188" spans="2:29">
      <c r="B36188" s="136"/>
      <c r="E36188" s="136"/>
      <c r="H36188" s="136"/>
      <c r="K36188" s="136"/>
      <c r="O36188" s="136"/>
      <c r="T36188" s="136"/>
      <c r="W36188" s="136"/>
      <c r="Z36188" s="136"/>
      <c r="AC36188" s="136"/>
    </row>
    <row r="36189" spans="2:29">
      <c r="B36189" s="136"/>
      <c r="E36189" s="136"/>
      <c r="H36189" s="136"/>
      <c r="K36189" s="136"/>
      <c r="O36189" s="136"/>
      <c r="T36189" s="136"/>
      <c r="W36189" s="136"/>
      <c r="Z36189" s="136"/>
      <c r="AC36189" s="136"/>
    </row>
    <row r="36190" spans="2:29">
      <c r="B36190" s="136"/>
      <c r="E36190" s="136"/>
      <c r="H36190" s="136"/>
      <c r="K36190" s="136"/>
      <c r="O36190" s="136"/>
      <c r="T36190" s="136"/>
      <c r="W36190" s="136"/>
      <c r="Z36190" s="136"/>
      <c r="AC36190" s="136"/>
    </row>
    <row r="36191" spans="2:29">
      <c r="B36191" s="136"/>
      <c r="E36191" s="136"/>
      <c r="H36191" s="136"/>
      <c r="K36191" s="136"/>
      <c r="O36191" s="136"/>
      <c r="T36191" s="136"/>
      <c r="W36191" s="136"/>
      <c r="Z36191" s="136"/>
      <c r="AC36191" s="136"/>
    </row>
    <row r="36192" spans="2:29">
      <c r="B36192" s="136"/>
      <c r="E36192" s="136"/>
      <c r="H36192" s="136"/>
      <c r="K36192" s="136"/>
      <c r="O36192" s="136"/>
      <c r="T36192" s="136"/>
      <c r="W36192" s="136"/>
      <c r="Z36192" s="136"/>
      <c r="AC36192" s="136"/>
    </row>
    <row r="36193" spans="2:29">
      <c r="B36193" s="136"/>
      <c r="E36193" s="136"/>
      <c r="H36193" s="136"/>
      <c r="K36193" s="136"/>
      <c r="O36193" s="136"/>
      <c r="T36193" s="136"/>
      <c r="W36193" s="136"/>
      <c r="Z36193" s="136"/>
      <c r="AC36193" s="136"/>
    </row>
    <row r="36194" spans="2:29">
      <c r="B36194" s="136"/>
      <c r="E36194" s="136"/>
      <c r="H36194" s="136"/>
      <c r="K36194" s="136"/>
      <c r="O36194" s="136"/>
      <c r="T36194" s="136"/>
      <c r="W36194" s="136"/>
      <c r="Z36194" s="136"/>
      <c r="AC36194" s="136"/>
    </row>
    <row r="36195" spans="2:29">
      <c r="B36195" s="136"/>
      <c r="E36195" s="136"/>
      <c r="H36195" s="136"/>
      <c r="K36195" s="136"/>
      <c r="O36195" s="136"/>
      <c r="T36195" s="136"/>
      <c r="W36195" s="136"/>
      <c r="Z36195" s="136"/>
      <c r="AC36195" s="136"/>
    </row>
    <row r="36196" spans="2:29">
      <c r="B36196" s="136"/>
      <c r="E36196" s="136"/>
      <c r="H36196" s="136"/>
      <c r="K36196" s="136"/>
      <c r="O36196" s="136"/>
      <c r="T36196" s="136"/>
      <c r="W36196" s="136"/>
      <c r="Z36196" s="136"/>
      <c r="AC36196" s="136"/>
    </row>
    <row r="36197" spans="2:29">
      <c r="B36197" s="136"/>
      <c r="E36197" s="136"/>
      <c r="H36197" s="136"/>
      <c r="K36197" s="136"/>
      <c r="O36197" s="136"/>
      <c r="T36197" s="136"/>
      <c r="W36197" s="136"/>
      <c r="Z36197" s="136"/>
      <c r="AC36197" s="136"/>
    </row>
    <row r="36198" spans="2:29">
      <c r="B36198" s="136"/>
      <c r="E36198" s="136"/>
      <c r="H36198" s="136"/>
      <c r="K36198" s="136"/>
      <c r="O36198" s="136"/>
      <c r="T36198" s="136"/>
      <c r="W36198" s="136"/>
      <c r="Z36198" s="136"/>
      <c r="AC36198" s="136"/>
    </row>
    <row r="36199" spans="2:29">
      <c r="B36199" s="136"/>
      <c r="E36199" s="136"/>
      <c r="H36199" s="136"/>
      <c r="K36199" s="136"/>
      <c r="O36199" s="136"/>
      <c r="T36199" s="136"/>
      <c r="W36199" s="136"/>
      <c r="Z36199" s="136"/>
      <c r="AC36199" s="136"/>
    </row>
    <row r="36200" spans="2:29">
      <c r="B36200" s="136"/>
      <c r="E36200" s="136"/>
      <c r="H36200" s="136"/>
      <c r="K36200" s="136"/>
      <c r="O36200" s="136"/>
      <c r="T36200" s="136"/>
      <c r="W36200" s="136"/>
      <c r="Z36200" s="136"/>
      <c r="AC36200" s="136"/>
    </row>
    <row r="36201" spans="2:29">
      <c r="B36201" s="136"/>
      <c r="E36201" s="136"/>
      <c r="H36201" s="136"/>
      <c r="K36201" s="136"/>
      <c r="O36201" s="136"/>
      <c r="T36201" s="136"/>
      <c r="W36201" s="136"/>
      <c r="Z36201" s="136"/>
      <c r="AC36201" s="136"/>
    </row>
    <row r="36202" spans="2:29">
      <c r="B36202" s="136"/>
      <c r="E36202" s="136"/>
      <c r="H36202" s="136"/>
      <c r="K36202" s="136"/>
      <c r="O36202" s="136"/>
      <c r="T36202" s="136"/>
      <c r="W36202" s="136"/>
      <c r="Z36202" s="136"/>
      <c r="AC36202" s="136"/>
    </row>
    <row r="36203" spans="2:29">
      <c r="B36203" s="136"/>
      <c r="E36203" s="136"/>
      <c r="H36203" s="136"/>
      <c r="K36203" s="136"/>
      <c r="O36203" s="136"/>
      <c r="T36203" s="136"/>
      <c r="W36203" s="136"/>
      <c r="Z36203" s="136"/>
      <c r="AC36203" s="136"/>
    </row>
    <row r="36204" spans="2:29">
      <c r="B36204" s="136"/>
      <c r="E36204" s="136"/>
      <c r="H36204" s="136"/>
      <c r="K36204" s="136"/>
      <c r="O36204" s="136"/>
      <c r="T36204" s="136"/>
      <c r="W36204" s="136"/>
      <c r="Z36204" s="136"/>
      <c r="AC36204" s="136"/>
    </row>
    <row r="36205" spans="2:29">
      <c r="B36205" s="136"/>
      <c r="E36205" s="136"/>
      <c r="H36205" s="136"/>
      <c r="K36205" s="136"/>
      <c r="O36205" s="136"/>
      <c r="T36205" s="136"/>
      <c r="W36205" s="136"/>
      <c r="Z36205" s="136"/>
      <c r="AC36205" s="136"/>
    </row>
    <row r="36206" spans="2:29">
      <c r="B36206" s="136"/>
      <c r="E36206" s="136"/>
      <c r="H36206" s="136"/>
      <c r="K36206" s="136"/>
      <c r="O36206" s="136"/>
      <c r="T36206" s="136"/>
      <c r="W36206" s="136"/>
      <c r="Z36206" s="136"/>
      <c r="AC36206" s="136"/>
    </row>
    <row r="36207" spans="2:29">
      <c r="B36207" s="136"/>
      <c r="E36207" s="136"/>
      <c r="H36207" s="136"/>
      <c r="K36207" s="136"/>
      <c r="O36207" s="136"/>
      <c r="T36207" s="136"/>
      <c r="W36207" s="136"/>
      <c r="Z36207" s="136"/>
      <c r="AC36207" s="136"/>
    </row>
    <row r="36208" spans="2:29">
      <c r="B36208" s="136"/>
      <c r="E36208" s="136"/>
      <c r="H36208" s="136"/>
      <c r="K36208" s="136"/>
      <c r="O36208" s="136"/>
      <c r="T36208" s="136"/>
      <c r="W36208" s="136"/>
      <c r="Z36208" s="136"/>
      <c r="AC36208" s="136"/>
    </row>
    <row r="36209" spans="2:29">
      <c r="B36209" s="136"/>
      <c r="E36209" s="136"/>
      <c r="H36209" s="136"/>
      <c r="K36209" s="136"/>
      <c r="O36209" s="136"/>
      <c r="T36209" s="136"/>
      <c r="W36209" s="136"/>
      <c r="Z36209" s="136"/>
      <c r="AC36209" s="136"/>
    </row>
    <row r="36210" spans="2:29">
      <c r="B36210" s="136"/>
      <c r="E36210" s="136"/>
      <c r="H36210" s="136"/>
      <c r="K36210" s="136"/>
      <c r="O36210" s="136"/>
      <c r="T36210" s="136"/>
      <c r="W36210" s="136"/>
      <c r="Z36210" s="136"/>
      <c r="AC36210" s="136"/>
    </row>
    <row r="36211" spans="2:29">
      <c r="B36211" s="136"/>
      <c r="E36211" s="136"/>
      <c r="H36211" s="136"/>
      <c r="K36211" s="136"/>
      <c r="O36211" s="136"/>
      <c r="T36211" s="136"/>
      <c r="W36211" s="136"/>
      <c r="Z36211" s="136"/>
      <c r="AC36211" s="136"/>
    </row>
    <row r="36212" spans="2:29">
      <c r="B36212" s="136"/>
      <c r="E36212" s="136"/>
      <c r="H36212" s="136"/>
      <c r="K36212" s="136"/>
      <c r="O36212" s="136"/>
      <c r="T36212" s="136"/>
      <c r="W36212" s="136"/>
      <c r="Z36212" s="136"/>
      <c r="AC36212" s="136"/>
    </row>
    <row r="36213" spans="2:29">
      <c r="B36213" s="136"/>
      <c r="E36213" s="136"/>
      <c r="H36213" s="136"/>
      <c r="K36213" s="136"/>
      <c r="O36213" s="136"/>
      <c r="T36213" s="136"/>
      <c r="W36213" s="136"/>
      <c r="Z36213" s="136"/>
      <c r="AC36213" s="136"/>
    </row>
    <row r="36214" spans="2:29">
      <c r="B36214" s="136"/>
      <c r="E36214" s="136"/>
      <c r="H36214" s="136"/>
      <c r="K36214" s="136"/>
      <c r="O36214" s="136"/>
      <c r="T36214" s="136"/>
      <c r="W36214" s="136"/>
      <c r="Z36214" s="136"/>
      <c r="AC36214" s="136"/>
    </row>
    <row r="36215" spans="2:29">
      <c r="B36215" s="136"/>
      <c r="E36215" s="136"/>
      <c r="H36215" s="136"/>
      <c r="K36215" s="136"/>
      <c r="O36215" s="136"/>
      <c r="T36215" s="136"/>
      <c r="W36215" s="136"/>
      <c r="Z36215" s="136"/>
      <c r="AC36215" s="136"/>
    </row>
    <row r="36216" spans="2:29">
      <c r="B36216" s="136"/>
      <c r="E36216" s="136"/>
      <c r="H36216" s="136"/>
      <c r="K36216" s="136"/>
      <c r="O36216" s="136"/>
      <c r="T36216" s="136"/>
      <c r="W36216" s="136"/>
      <c r="Z36216" s="136"/>
      <c r="AC36216" s="136"/>
    </row>
    <row r="36217" spans="2:29">
      <c r="B36217" s="136"/>
      <c r="E36217" s="136"/>
      <c r="H36217" s="136"/>
      <c r="K36217" s="136"/>
      <c r="O36217" s="136"/>
      <c r="T36217" s="136"/>
      <c r="W36217" s="136"/>
      <c r="Z36217" s="136"/>
      <c r="AC36217" s="136"/>
    </row>
    <row r="36218" spans="2:29">
      <c r="B36218" s="136"/>
      <c r="E36218" s="136"/>
      <c r="H36218" s="136"/>
      <c r="K36218" s="136"/>
      <c r="O36218" s="136"/>
      <c r="T36218" s="136"/>
      <c r="W36218" s="136"/>
      <c r="Z36218" s="136"/>
      <c r="AC36218" s="136"/>
    </row>
    <row r="36219" spans="2:29">
      <c r="B36219" s="136"/>
      <c r="E36219" s="136"/>
      <c r="H36219" s="136"/>
      <c r="K36219" s="136"/>
      <c r="O36219" s="136"/>
      <c r="T36219" s="136"/>
      <c r="W36219" s="136"/>
      <c r="Z36219" s="136"/>
      <c r="AC36219" s="136"/>
    </row>
    <row r="36220" spans="2:29">
      <c r="B36220" s="136"/>
      <c r="E36220" s="136"/>
      <c r="H36220" s="136"/>
      <c r="K36220" s="136"/>
      <c r="O36220" s="136"/>
      <c r="T36220" s="136"/>
      <c r="W36220" s="136"/>
      <c r="Z36220" s="136"/>
      <c r="AC36220" s="136"/>
    </row>
    <row r="36221" spans="2:29">
      <c r="B36221" s="136"/>
      <c r="E36221" s="136"/>
      <c r="H36221" s="136"/>
      <c r="K36221" s="136"/>
      <c r="O36221" s="136"/>
      <c r="T36221" s="136"/>
      <c r="W36221" s="136"/>
      <c r="Z36221" s="136"/>
      <c r="AC36221" s="136"/>
    </row>
    <row r="36222" spans="2:29">
      <c r="B36222" s="136"/>
      <c r="E36222" s="136"/>
      <c r="H36222" s="136"/>
      <c r="K36222" s="136"/>
      <c r="O36222" s="136"/>
      <c r="T36222" s="136"/>
      <c r="W36222" s="136"/>
      <c r="Z36222" s="136"/>
      <c r="AC36222" s="136"/>
    </row>
    <row r="36223" spans="2:29">
      <c r="B36223" s="136"/>
      <c r="E36223" s="136"/>
      <c r="H36223" s="136"/>
      <c r="K36223" s="136"/>
      <c r="O36223" s="136"/>
      <c r="T36223" s="136"/>
      <c r="W36223" s="136"/>
      <c r="Z36223" s="136"/>
      <c r="AC36223" s="136"/>
    </row>
    <row r="36224" spans="2:29">
      <c r="B36224" s="136"/>
      <c r="E36224" s="136"/>
      <c r="H36224" s="136"/>
      <c r="K36224" s="136"/>
      <c r="O36224" s="136"/>
      <c r="T36224" s="136"/>
      <c r="W36224" s="136"/>
      <c r="Z36224" s="136"/>
      <c r="AC36224" s="136"/>
    </row>
    <row r="36225" spans="2:29">
      <c r="B36225" s="136"/>
      <c r="E36225" s="136"/>
      <c r="H36225" s="136"/>
      <c r="K36225" s="136"/>
      <c r="O36225" s="136"/>
      <c r="T36225" s="136"/>
      <c r="W36225" s="136"/>
      <c r="Z36225" s="136"/>
      <c r="AC36225" s="136"/>
    </row>
    <row r="36226" spans="2:29">
      <c r="B36226" s="136"/>
      <c r="E36226" s="136"/>
      <c r="H36226" s="136"/>
      <c r="K36226" s="136"/>
      <c r="O36226" s="136"/>
      <c r="T36226" s="136"/>
      <c r="W36226" s="136"/>
      <c r="Z36226" s="136"/>
      <c r="AC36226" s="136"/>
    </row>
    <row r="36227" spans="2:29">
      <c r="B36227" s="136"/>
      <c r="E36227" s="136"/>
      <c r="H36227" s="136"/>
      <c r="K36227" s="136"/>
      <c r="O36227" s="136"/>
      <c r="T36227" s="136"/>
      <c r="W36227" s="136"/>
      <c r="Z36227" s="136"/>
      <c r="AC36227" s="136"/>
    </row>
    <row r="36228" spans="2:29">
      <c r="B36228" s="136"/>
      <c r="E36228" s="136"/>
      <c r="H36228" s="136"/>
      <c r="K36228" s="136"/>
      <c r="O36228" s="136"/>
      <c r="T36228" s="136"/>
      <c r="W36228" s="136"/>
      <c r="Z36228" s="136"/>
      <c r="AC36228" s="136"/>
    </row>
    <row r="36229" spans="2:29">
      <c r="B36229" s="136"/>
      <c r="E36229" s="136"/>
      <c r="H36229" s="136"/>
      <c r="K36229" s="136"/>
      <c r="O36229" s="136"/>
      <c r="T36229" s="136"/>
      <c r="W36229" s="136"/>
      <c r="Z36229" s="136"/>
      <c r="AC36229" s="136"/>
    </row>
    <row r="36230" spans="2:29">
      <c r="B36230" s="136"/>
      <c r="E36230" s="136"/>
      <c r="H36230" s="136"/>
      <c r="K36230" s="136"/>
      <c r="O36230" s="136"/>
      <c r="T36230" s="136"/>
      <c r="W36230" s="136"/>
      <c r="Z36230" s="136"/>
      <c r="AC36230" s="136"/>
    </row>
    <row r="36231" spans="2:29">
      <c r="B36231" s="136"/>
      <c r="E36231" s="136"/>
      <c r="H36231" s="136"/>
      <c r="K36231" s="136"/>
      <c r="O36231" s="136"/>
      <c r="T36231" s="136"/>
      <c r="W36231" s="136"/>
      <c r="Z36231" s="136"/>
      <c r="AC36231" s="136"/>
    </row>
    <row r="36232" spans="2:29">
      <c r="B36232" s="136"/>
      <c r="E36232" s="136"/>
      <c r="H36232" s="136"/>
      <c r="K36232" s="136"/>
      <c r="O36232" s="136"/>
      <c r="T36232" s="136"/>
      <c r="W36232" s="136"/>
      <c r="Z36232" s="136"/>
      <c r="AC36232" s="136"/>
    </row>
    <row r="36233" spans="2:29">
      <c r="B36233" s="136"/>
      <c r="E36233" s="136"/>
      <c r="H36233" s="136"/>
      <c r="K36233" s="136"/>
      <c r="O36233" s="136"/>
      <c r="T36233" s="136"/>
      <c r="W36233" s="136"/>
      <c r="Z36233" s="136"/>
      <c r="AC36233" s="136"/>
    </row>
    <row r="36234" spans="2:29">
      <c r="B36234" s="136"/>
      <c r="E36234" s="136"/>
      <c r="H36234" s="136"/>
      <c r="K36234" s="136"/>
      <c r="O36234" s="136"/>
      <c r="T36234" s="136"/>
      <c r="W36234" s="136"/>
      <c r="Z36234" s="136"/>
      <c r="AC36234" s="136"/>
    </row>
    <row r="36235" spans="2:29">
      <c r="B36235" s="136"/>
      <c r="E36235" s="136"/>
      <c r="H36235" s="136"/>
      <c r="K36235" s="136"/>
      <c r="O36235" s="136"/>
      <c r="T36235" s="136"/>
      <c r="W36235" s="136"/>
      <c r="Z36235" s="136"/>
      <c r="AC36235" s="136"/>
    </row>
    <row r="36236" spans="2:29">
      <c r="B36236" s="136"/>
      <c r="E36236" s="136"/>
      <c r="H36236" s="136"/>
      <c r="K36236" s="136"/>
      <c r="O36236" s="136"/>
      <c r="T36236" s="136"/>
      <c r="W36236" s="136"/>
      <c r="Z36236" s="136"/>
      <c r="AC36236" s="136"/>
    </row>
    <row r="36237" spans="2:29">
      <c r="B36237" s="136"/>
      <c r="E36237" s="136"/>
      <c r="H36237" s="136"/>
      <c r="K36237" s="136"/>
      <c r="O36237" s="136"/>
      <c r="T36237" s="136"/>
      <c r="W36237" s="136"/>
      <c r="Z36237" s="136"/>
      <c r="AC36237" s="136"/>
    </row>
    <row r="36238" spans="2:29">
      <c r="B36238" s="136"/>
      <c r="E36238" s="136"/>
      <c r="H36238" s="136"/>
      <c r="K36238" s="136"/>
      <c r="O36238" s="136"/>
      <c r="T36238" s="136"/>
      <c r="W36238" s="136"/>
      <c r="Z36238" s="136"/>
      <c r="AC36238" s="136"/>
    </row>
    <row r="36239" spans="2:29">
      <c r="B36239" s="136"/>
      <c r="E36239" s="136"/>
      <c r="H36239" s="136"/>
      <c r="K36239" s="136"/>
      <c r="O36239" s="136"/>
      <c r="T36239" s="136"/>
      <c r="W36239" s="136"/>
      <c r="Z36239" s="136"/>
      <c r="AC36239" s="136"/>
    </row>
    <row r="36240" spans="2:29">
      <c r="B36240" s="136"/>
      <c r="E36240" s="136"/>
      <c r="H36240" s="136"/>
      <c r="K36240" s="136"/>
      <c r="O36240" s="136"/>
      <c r="T36240" s="136"/>
      <c r="W36240" s="136"/>
      <c r="Z36240" s="136"/>
      <c r="AC36240" s="136"/>
    </row>
    <row r="36241" spans="2:29">
      <c r="B36241" s="136"/>
      <c r="E36241" s="136"/>
      <c r="H36241" s="136"/>
      <c r="K36241" s="136"/>
      <c r="O36241" s="136"/>
      <c r="T36241" s="136"/>
      <c r="W36241" s="136"/>
      <c r="Z36241" s="136"/>
      <c r="AC36241" s="136"/>
    </row>
    <row r="36242" spans="2:29">
      <c r="B36242" s="136"/>
      <c r="E36242" s="136"/>
      <c r="H36242" s="136"/>
      <c r="K36242" s="136"/>
      <c r="O36242" s="136"/>
      <c r="T36242" s="136"/>
      <c r="W36242" s="136"/>
      <c r="Z36242" s="136"/>
      <c r="AC36242" s="136"/>
    </row>
    <row r="36243" spans="2:29">
      <c r="B36243" s="136"/>
      <c r="E36243" s="136"/>
      <c r="H36243" s="136"/>
      <c r="K36243" s="136"/>
      <c r="O36243" s="136"/>
      <c r="T36243" s="136"/>
      <c r="W36243" s="136"/>
      <c r="Z36243" s="136"/>
      <c r="AC36243" s="136"/>
    </row>
    <row r="36244" spans="2:29">
      <c r="B36244" s="136"/>
      <c r="E36244" s="136"/>
      <c r="H36244" s="136"/>
      <c r="K36244" s="136"/>
      <c r="O36244" s="136"/>
      <c r="T36244" s="136"/>
      <c r="W36244" s="136"/>
      <c r="Z36244" s="136"/>
      <c r="AC36244" s="136"/>
    </row>
    <row r="36245" spans="2:29">
      <c r="B36245" s="136"/>
      <c r="E36245" s="136"/>
      <c r="H36245" s="136"/>
      <c r="K36245" s="136"/>
      <c r="O36245" s="136"/>
      <c r="T36245" s="136"/>
      <c r="W36245" s="136"/>
      <c r="Z36245" s="136"/>
      <c r="AC36245" s="136"/>
    </row>
    <row r="36246" spans="2:29">
      <c r="B36246" s="136"/>
      <c r="E36246" s="136"/>
      <c r="H36246" s="136"/>
      <c r="K36246" s="136"/>
      <c r="O36246" s="136"/>
      <c r="T36246" s="136"/>
      <c r="W36246" s="136"/>
      <c r="Z36246" s="136"/>
      <c r="AC36246" s="136"/>
    </row>
    <row r="36247" spans="2:29">
      <c r="B36247" s="136"/>
      <c r="E36247" s="136"/>
      <c r="H36247" s="136"/>
      <c r="K36247" s="136"/>
      <c r="O36247" s="136"/>
      <c r="T36247" s="136"/>
      <c r="W36247" s="136"/>
      <c r="Z36247" s="136"/>
      <c r="AC36247" s="136"/>
    </row>
    <row r="36248" spans="2:29">
      <c r="B36248" s="136"/>
      <c r="E36248" s="136"/>
      <c r="H36248" s="136"/>
      <c r="K36248" s="136"/>
      <c r="O36248" s="136"/>
      <c r="T36248" s="136"/>
      <c r="W36248" s="136"/>
      <c r="Z36248" s="136"/>
      <c r="AC36248" s="136"/>
    </row>
    <row r="36249" spans="2:29">
      <c r="B36249" s="136"/>
      <c r="E36249" s="136"/>
      <c r="H36249" s="136"/>
      <c r="K36249" s="136"/>
      <c r="O36249" s="136"/>
      <c r="T36249" s="136"/>
      <c r="W36249" s="136"/>
      <c r="Z36249" s="136"/>
      <c r="AC36249" s="136"/>
    </row>
    <row r="36250" spans="2:29">
      <c r="B36250" s="136"/>
      <c r="E36250" s="136"/>
      <c r="H36250" s="136"/>
      <c r="K36250" s="136"/>
      <c r="O36250" s="136"/>
      <c r="T36250" s="136"/>
      <c r="W36250" s="136"/>
      <c r="Z36250" s="136"/>
      <c r="AC36250" s="136"/>
    </row>
    <row r="36251" spans="2:29">
      <c r="B36251" s="136"/>
      <c r="E36251" s="136"/>
      <c r="H36251" s="136"/>
      <c r="K36251" s="136"/>
      <c r="O36251" s="136"/>
      <c r="T36251" s="136"/>
      <c r="W36251" s="136"/>
      <c r="Z36251" s="136"/>
      <c r="AC36251" s="136"/>
    </row>
    <row r="36252" spans="2:29">
      <c r="B36252" s="136"/>
      <c r="E36252" s="136"/>
      <c r="H36252" s="136"/>
      <c r="K36252" s="136"/>
      <c r="O36252" s="136"/>
      <c r="T36252" s="136"/>
      <c r="W36252" s="136"/>
      <c r="Z36252" s="136"/>
      <c r="AC36252" s="136"/>
    </row>
    <row r="36253" spans="2:29">
      <c r="B36253" s="136"/>
      <c r="E36253" s="136"/>
      <c r="H36253" s="136"/>
      <c r="K36253" s="136"/>
      <c r="O36253" s="136"/>
      <c r="T36253" s="136"/>
      <c r="W36253" s="136"/>
      <c r="Z36253" s="136"/>
      <c r="AC36253" s="136"/>
    </row>
    <row r="36254" spans="2:29">
      <c r="B36254" s="136"/>
      <c r="E36254" s="136"/>
      <c r="H36254" s="136"/>
      <c r="K36254" s="136"/>
      <c r="O36254" s="136"/>
      <c r="T36254" s="136"/>
      <c r="W36254" s="136"/>
      <c r="Z36254" s="136"/>
      <c r="AC36254" s="136"/>
    </row>
    <row r="36255" spans="2:29">
      <c r="B36255" s="136"/>
      <c r="E36255" s="136"/>
      <c r="H36255" s="136"/>
      <c r="K36255" s="136"/>
      <c r="O36255" s="136"/>
      <c r="T36255" s="136"/>
      <c r="W36255" s="136"/>
      <c r="Z36255" s="136"/>
      <c r="AC36255" s="136"/>
    </row>
    <row r="36256" spans="2:29">
      <c r="B36256" s="136"/>
      <c r="E36256" s="136"/>
      <c r="H36256" s="136"/>
      <c r="K36256" s="136"/>
      <c r="O36256" s="136"/>
      <c r="T36256" s="136"/>
      <c r="W36256" s="136"/>
      <c r="Z36256" s="136"/>
      <c r="AC36256" s="136"/>
    </row>
    <row r="36257" spans="2:29">
      <c r="B36257" s="136"/>
      <c r="E36257" s="136"/>
      <c r="H36257" s="136"/>
      <c r="K36257" s="136"/>
      <c r="O36257" s="136"/>
      <c r="T36257" s="136"/>
      <c r="W36257" s="136"/>
      <c r="Z36257" s="136"/>
      <c r="AC36257" s="136"/>
    </row>
    <row r="36258" spans="2:29">
      <c r="B36258" s="136"/>
      <c r="E36258" s="136"/>
      <c r="H36258" s="136"/>
      <c r="K36258" s="136"/>
      <c r="O36258" s="136"/>
      <c r="T36258" s="136"/>
      <c r="W36258" s="136"/>
      <c r="Z36258" s="136"/>
      <c r="AC36258" s="136"/>
    </row>
    <row r="36259" spans="2:29">
      <c r="B36259" s="136"/>
      <c r="E36259" s="136"/>
      <c r="H36259" s="136"/>
      <c r="K36259" s="136"/>
      <c r="O36259" s="136"/>
      <c r="T36259" s="136"/>
      <c r="W36259" s="136"/>
      <c r="Z36259" s="136"/>
      <c r="AC36259" s="136"/>
    </row>
    <row r="36260" spans="2:29">
      <c r="B36260" s="136"/>
      <c r="E36260" s="136"/>
      <c r="H36260" s="136"/>
      <c r="K36260" s="136"/>
      <c r="O36260" s="136"/>
      <c r="T36260" s="136"/>
      <c r="W36260" s="136"/>
      <c r="Z36260" s="136"/>
      <c r="AC36260" s="136"/>
    </row>
    <row r="36261" spans="2:29">
      <c r="B36261" s="136"/>
      <c r="E36261" s="136"/>
      <c r="H36261" s="136"/>
      <c r="K36261" s="136"/>
      <c r="O36261" s="136"/>
      <c r="T36261" s="136"/>
      <c r="W36261" s="136"/>
      <c r="Z36261" s="136"/>
      <c r="AC36261" s="136"/>
    </row>
    <row r="36262" spans="2:29">
      <c r="B36262" s="136"/>
      <c r="E36262" s="136"/>
      <c r="H36262" s="136"/>
      <c r="K36262" s="136"/>
      <c r="O36262" s="136"/>
      <c r="T36262" s="136"/>
      <c r="W36262" s="136"/>
      <c r="Z36262" s="136"/>
      <c r="AC36262" s="136"/>
    </row>
    <row r="36263" spans="2:29">
      <c r="B36263" s="136"/>
      <c r="E36263" s="136"/>
      <c r="H36263" s="136"/>
      <c r="K36263" s="136"/>
      <c r="O36263" s="136"/>
      <c r="T36263" s="136"/>
      <c r="W36263" s="136"/>
      <c r="Z36263" s="136"/>
      <c r="AC36263" s="136"/>
    </row>
    <row r="36264" spans="2:29">
      <c r="B36264" s="136"/>
      <c r="E36264" s="136"/>
      <c r="H36264" s="136"/>
      <c r="K36264" s="136"/>
      <c r="O36264" s="136"/>
      <c r="T36264" s="136"/>
      <c r="W36264" s="136"/>
      <c r="Z36264" s="136"/>
      <c r="AC36264" s="136"/>
    </row>
    <row r="36265" spans="2:29">
      <c r="B36265" s="136"/>
      <c r="E36265" s="136"/>
      <c r="H36265" s="136"/>
      <c r="K36265" s="136"/>
      <c r="O36265" s="136"/>
      <c r="T36265" s="136"/>
      <c r="W36265" s="136"/>
      <c r="Z36265" s="136"/>
      <c r="AC36265" s="136"/>
    </row>
    <row r="36266" spans="2:29">
      <c r="B36266" s="136"/>
      <c r="E36266" s="136"/>
      <c r="H36266" s="136"/>
      <c r="K36266" s="136"/>
      <c r="O36266" s="136"/>
      <c r="T36266" s="136"/>
      <c r="W36266" s="136"/>
      <c r="Z36266" s="136"/>
      <c r="AC36266" s="136"/>
    </row>
    <row r="36267" spans="2:29">
      <c r="B36267" s="136"/>
      <c r="E36267" s="136"/>
      <c r="H36267" s="136"/>
      <c r="K36267" s="136"/>
      <c r="O36267" s="136"/>
      <c r="T36267" s="136"/>
      <c r="W36267" s="136"/>
      <c r="Z36267" s="136"/>
      <c r="AC36267" s="136"/>
    </row>
    <row r="36268" spans="2:29">
      <c r="B36268" s="136"/>
      <c r="E36268" s="136"/>
      <c r="H36268" s="136"/>
      <c r="K36268" s="136"/>
      <c r="O36268" s="136"/>
      <c r="T36268" s="136"/>
      <c r="W36268" s="136"/>
      <c r="Z36268" s="136"/>
      <c r="AC36268" s="136"/>
    </row>
    <row r="36269" spans="2:29">
      <c r="B36269" s="136"/>
      <c r="E36269" s="136"/>
      <c r="H36269" s="136"/>
      <c r="K36269" s="136"/>
      <c r="O36269" s="136"/>
      <c r="T36269" s="136"/>
      <c r="W36269" s="136"/>
      <c r="Z36269" s="136"/>
      <c r="AC36269" s="136"/>
    </row>
    <row r="36270" spans="2:29">
      <c r="B36270" s="136"/>
      <c r="E36270" s="136"/>
      <c r="H36270" s="136"/>
      <c r="K36270" s="136"/>
      <c r="O36270" s="136"/>
      <c r="T36270" s="136"/>
      <c r="W36270" s="136"/>
      <c r="Z36270" s="136"/>
      <c r="AC36270" s="136"/>
    </row>
    <row r="36271" spans="2:29">
      <c r="B36271" s="136"/>
      <c r="E36271" s="136"/>
      <c r="H36271" s="136"/>
      <c r="K36271" s="136"/>
      <c r="O36271" s="136"/>
      <c r="T36271" s="136"/>
      <c r="W36271" s="136"/>
      <c r="Z36271" s="136"/>
      <c r="AC36271" s="136"/>
    </row>
    <row r="36272" spans="2:29">
      <c r="B36272" s="136"/>
      <c r="E36272" s="136"/>
      <c r="H36272" s="136"/>
      <c r="K36272" s="136"/>
      <c r="O36272" s="136"/>
      <c r="T36272" s="136"/>
      <c r="W36272" s="136"/>
      <c r="Z36272" s="136"/>
      <c r="AC36272" s="136"/>
    </row>
    <row r="36273" spans="2:29">
      <c r="B36273" s="136"/>
      <c r="E36273" s="136"/>
      <c r="H36273" s="136"/>
      <c r="K36273" s="136"/>
      <c r="O36273" s="136"/>
      <c r="T36273" s="136"/>
      <c r="W36273" s="136"/>
      <c r="Z36273" s="136"/>
      <c r="AC36273" s="136"/>
    </row>
    <row r="36274" spans="2:29">
      <c r="B36274" s="136"/>
      <c r="E36274" s="136"/>
      <c r="H36274" s="136"/>
      <c r="K36274" s="136"/>
      <c r="O36274" s="136"/>
      <c r="T36274" s="136"/>
      <c r="W36274" s="136"/>
      <c r="Z36274" s="136"/>
      <c r="AC36274" s="136"/>
    </row>
    <row r="36275" spans="2:29">
      <c r="B36275" s="136"/>
      <c r="E36275" s="136"/>
      <c r="H36275" s="136"/>
      <c r="K36275" s="136"/>
      <c r="O36275" s="136"/>
      <c r="T36275" s="136"/>
      <c r="W36275" s="136"/>
      <c r="Z36275" s="136"/>
      <c r="AC36275" s="136"/>
    </row>
    <row r="36276" spans="2:29">
      <c r="B36276" s="136"/>
      <c r="E36276" s="136"/>
      <c r="H36276" s="136"/>
      <c r="K36276" s="136"/>
      <c r="O36276" s="136"/>
      <c r="T36276" s="136"/>
      <c r="W36276" s="136"/>
      <c r="Z36276" s="136"/>
      <c r="AC36276" s="136"/>
    </row>
    <row r="36277" spans="2:29">
      <c r="B36277" s="136"/>
      <c r="E36277" s="136"/>
      <c r="H36277" s="136"/>
      <c r="K36277" s="136"/>
      <c r="O36277" s="136"/>
      <c r="T36277" s="136"/>
      <c r="W36277" s="136"/>
      <c r="Z36277" s="136"/>
      <c r="AC36277" s="136"/>
    </row>
    <row r="36278" spans="2:29">
      <c r="B36278" s="136"/>
      <c r="E36278" s="136"/>
      <c r="H36278" s="136"/>
      <c r="K36278" s="136"/>
      <c r="O36278" s="136"/>
      <c r="T36278" s="136"/>
      <c r="W36278" s="136"/>
      <c r="Z36278" s="136"/>
      <c r="AC36278" s="136"/>
    </row>
    <row r="36279" spans="2:29">
      <c r="B36279" s="136"/>
      <c r="E36279" s="136"/>
      <c r="H36279" s="136"/>
      <c r="K36279" s="136"/>
      <c r="O36279" s="136"/>
      <c r="T36279" s="136"/>
      <c r="W36279" s="136"/>
      <c r="Z36279" s="136"/>
      <c r="AC36279" s="136"/>
    </row>
    <row r="36280" spans="2:29">
      <c r="B36280" s="136"/>
      <c r="E36280" s="136"/>
      <c r="H36280" s="136"/>
      <c r="K36280" s="136"/>
      <c r="O36280" s="136"/>
      <c r="T36280" s="136"/>
      <c r="W36280" s="136"/>
      <c r="Z36280" s="136"/>
      <c r="AC36280" s="136"/>
    </row>
    <row r="36281" spans="2:29">
      <c r="B36281" s="136"/>
      <c r="E36281" s="136"/>
      <c r="H36281" s="136"/>
      <c r="K36281" s="136"/>
      <c r="O36281" s="136"/>
      <c r="T36281" s="136"/>
      <c r="W36281" s="136"/>
      <c r="Z36281" s="136"/>
      <c r="AC36281" s="136"/>
    </row>
    <row r="36282" spans="2:29">
      <c r="B36282" s="136"/>
      <c r="E36282" s="136"/>
      <c r="H36282" s="136"/>
      <c r="K36282" s="136"/>
      <c r="O36282" s="136"/>
      <c r="T36282" s="136"/>
      <c r="W36282" s="136"/>
      <c r="Z36282" s="136"/>
      <c r="AC36282" s="136"/>
    </row>
    <row r="36283" spans="2:29">
      <c r="B36283" s="136"/>
      <c r="E36283" s="136"/>
      <c r="H36283" s="136"/>
      <c r="K36283" s="136"/>
      <c r="O36283" s="136"/>
      <c r="T36283" s="136"/>
      <c r="W36283" s="136"/>
      <c r="Z36283" s="136"/>
      <c r="AC36283" s="136"/>
    </row>
    <row r="36284" spans="2:29">
      <c r="B36284" s="136"/>
      <c r="E36284" s="136"/>
      <c r="H36284" s="136"/>
      <c r="K36284" s="136"/>
      <c r="O36284" s="136"/>
      <c r="T36284" s="136"/>
      <c r="W36284" s="136"/>
      <c r="Z36284" s="136"/>
      <c r="AC36284" s="136"/>
    </row>
    <row r="36285" spans="2:29">
      <c r="B36285" s="136"/>
      <c r="E36285" s="136"/>
      <c r="H36285" s="136"/>
      <c r="K36285" s="136"/>
      <c r="O36285" s="136"/>
      <c r="T36285" s="136"/>
      <c r="W36285" s="136"/>
      <c r="Z36285" s="136"/>
      <c r="AC36285" s="136"/>
    </row>
    <row r="36286" spans="2:29">
      <c r="B36286" s="136"/>
      <c r="E36286" s="136"/>
      <c r="H36286" s="136"/>
      <c r="K36286" s="136"/>
      <c r="O36286" s="136"/>
      <c r="T36286" s="136"/>
      <c r="W36286" s="136"/>
      <c r="Z36286" s="136"/>
      <c r="AC36286" s="136"/>
    </row>
    <row r="36287" spans="2:29">
      <c r="B36287" s="136"/>
      <c r="E36287" s="136"/>
      <c r="H36287" s="136"/>
      <c r="K36287" s="136"/>
      <c r="O36287" s="136"/>
      <c r="T36287" s="136"/>
      <c r="W36287" s="136"/>
      <c r="Z36287" s="136"/>
      <c r="AC36287" s="136"/>
    </row>
    <row r="36288" spans="2:29">
      <c r="B36288" s="136"/>
      <c r="E36288" s="136"/>
      <c r="H36288" s="136"/>
      <c r="K36288" s="136"/>
      <c r="O36288" s="136"/>
      <c r="T36288" s="136"/>
      <c r="W36288" s="136"/>
      <c r="Z36288" s="136"/>
      <c r="AC36288" s="136"/>
    </row>
    <row r="36289" spans="2:29">
      <c r="B36289" s="136"/>
      <c r="E36289" s="136"/>
      <c r="H36289" s="136"/>
      <c r="K36289" s="136"/>
      <c r="O36289" s="136"/>
      <c r="T36289" s="136"/>
      <c r="W36289" s="136"/>
      <c r="Z36289" s="136"/>
      <c r="AC36289" s="136"/>
    </row>
    <row r="36290" spans="2:29">
      <c r="B36290" s="136"/>
      <c r="E36290" s="136"/>
      <c r="H36290" s="136"/>
      <c r="K36290" s="136"/>
      <c r="O36290" s="136"/>
      <c r="T36290" s="136"/>
      <c r="W36290" s="136"/>
      <c r="Z36290" s="136"/>
      <c r="AC36290" s="136"/>
    </row>
    <row r="36291" spans="2:29">
      <c r="B36291" s="136"/>
      <c r="E36291" s="136"/>
      <c r="H36291" s="136"/>
      <c r="K36291" s="136"/>
      <c r="O36291" s="136"/>
      <c r="T36291" s="136"/>
      <c r="W36291" s="136"/>
      <c r="Z36291" s="136"/>
      <c r="AC36291" s="136"/>
    </row>
    <row r="36292" spans="2:29">
      <c r="B36292" s="136"/>
      <c r="E36292" s="136"/>
      <c r="H36292" s="136"/>
      <c r="K36292" s="136"/>
      <c r="O36292" s="136"/>
      <c r="T36292" s="136"/>
      <c r="W36292" s="136"/>
      <c r="Z36292" s="136"/>
      <c r="AC36292" s="136"/>
    </row>
    <row r="36293" spans="2:29">
      <c r="B36293" s="136"/>
      <c r="E36293" s="136"/>
      <c r="H36293" s="136"/>
      <c r="K36293" s="136"/>
      <c r="O36293" s="136"/>
      <c r="T36293" s="136"/>
      <c r="W36293" s="136"/>
      <c r="Z36293" s="136"/>
      <c r="AC36293" s="136"/>
    </row>
    <row r="36294" spans="2:29">
      <c r="B36294" s="136"/>
      <c r="E36294" s="136"/>
      <c r="H36294" s="136"/>
      <c r="K36294" s="136"/>
      <c r="O36294" s="136"/>
      <c r="T36294" s="136"/>
      <c r="W36294" s="136"/>
      <c r="Z36294" s="136"/>
      <c r="AC36294" s="136"/>
    </row>
    <row r="36295" spans="2:29">
      <c r="B36295" s="136"/>
      <c r="E36295" s="136"/>
      <c r="H36295" s="136"/>
      <c r="K36295" s="136"/>
      <c r="O36295" s="136"/>
      <c r="T36295" s="136"/>
      <c r="W36295" s="136"/>
      <c r="Z36295" s="136"/>
      <c r="AC36295" s="136"/>
    </row>
    <row r="36296" spans="2:29">
      <c r="B36296" s="136"/>
      <c r="E36296" s="136"/>
      <c r="H36296" s="136"/>
      <c r="K36296" s="136"/>
      <c r="O36296" s="136"/>
      <c r="T36296" s="136"/>
      <c r="W36296" s="136"/>
      <c r="Z36296" s="136"/>
      <c r="AC36296" s="136"/>
    </row>
    <row r="36297" spans="2:29">
      <c r="B36297" s="136"/>
      <c r="E36297" s="136"/>
      <c r="H36297" s="136"/>
      <c r="K36297" s="136"/>
      <c r="O36297" s="136"/>
      <c r="T36297" s="136"/>
      <c r="W36297" s="136"/>
      <c r="Z36297" s="136"/>
      <c r="AC36297" s="136"/>
    </row>
    <row r="36298" spans="2:29">
      <c r="B36298" s="136"/>
      <c r="E36298" s="136"/>
      <c r="H36298" s="136"/>
      <c r="K36298" s="136"/>
      <c r="O36298" s="136"/>
      <c r="T36298" s="136"/>
      <c r="W36298" s="136"/>
      <c r="Z36298" s="136"/>
      <c r="AC36298" s="136"/>
    </row>
    <row r="36299" spans="2:29">
      <c r="B36299" s="136"/>
      <c r="E36299" s="136"/>
      <c r="H36299" s="136"/>
      <c r="K36299" s="136"/>
      <c r="O36299" s="136"/>
      <c r="T36299" s="136"/>
      <c r="W36299" s="136"/>
      <c r="Z36299" s="136"/>
      <c r="AC36299" s="136"/>
    </row>
    <row r="36300" spans="2:29">
      <c r="B36300" s="136"/>
      <c r="E36300" s="136"/>
      <c r="H36300" s="136"/>
      <c r="K36300" s="136"/>
      <c r="O36300" s="136"/>
      <c r="T36300" s="136"/>
      <c r="W36300" s="136"/>
      <c r="Z36300" s="136"/>
      <c r="AC36300" s="136"/>
    </row>
    <row r="36301" spans="2:29">
      <c r="B36301" s="136"/>
      <c r="E36301" s="136"/>
      <c r="H36301" s="136"/>
      <c r="K36301" s="136"/>
      <c r="O36301" s="136"/>
      <c r="T36301" s="136"/>
      <c r="W36301" s="136"/>
      <c r="Z36301" s="136"/>
      <c r="AC36301" s="136"/>
    </row>
    <row r="36302" spans="2:29">
      <c r="B36302" s="136"/>
      <c r="E36302" s="136"/>
      <c r="H36302" s="136"/>
      <c r="K36302" s="136"/>
      <c r="O36302" s="136"/>
      <c r="T36302" s="136"/>
      <c r="W36302" s="136"/>
      <c r="Z36302" s="136"/>
      <c r="AC36302" s="136"/>
    </row>
    <row r="36303" spans="2:29">
      <c r="B36303" s="136"/>
      <c r="E36303" s="136"/>
      <c r="H36303" s="136"/>
      <c r="K36303" s="136"/>
      <c r="O36303" s="136"/>
      <c r="T36303" s="136"/>
      <c r="W36303" s="136"/>
      <c r="Z36303" s="136"/>
      <c r="AC36303" s="136"/>
    </row>
    <row r="36304" spans="2:29">
      <c r="B36304" s="136"/>
      <c r="E36304" s="136"/>
      <c r="H36304" s="136"/>
      <c r="K36304" s="136"/>
      <c r="O36304" s="136"/>
      <c r="T36304" s="136"/>
      <c r="W36304" s="136"/>
      <c r="Z36304" s="136"/>
      <c r="AC36304" s="136"/>
    </row>
    <row r="36305" spans="2:29">
      <c r="B36305" s="136"/>
      <c r="E36305" s="136"/>
      <c r="H36305" s="136"/>
      <c r="K36305" s="136"/>
      <c r="O36305" s="136"/>
      <c r="T36305" s="136"/>
      <c r="W36305" s="136"/>
      <c r="Z36305" s="136"/>
      <c r="AC36305" s="136"/>
    </row>
    <row r="36306" spans="2:29">
      <c r="B36306" s="136"/>
      <c r="E36306" s="136"/>
      <c r="H36306" s="136"/>
      <c r="K36306" s="136"/>
      <c r="O36306" s="136"/>
      <c r="T36306" s="136"/>
      <c r="W36306" s="136"/>
      <c r="Z36306" s="136"/>
      <c r="AC36306" s="136"/>
    </row>
    <row r="36307" spans="2:29">
      <c r="B36307" s="136"/>
      <c r="E36307" s="136"/>
      <c r="H36307" s="136"/>
      <c r="K36307" s="136"/>
      <c r="O36307" s="136"/>
      <c r="T36307" s="136"/>
      <c r="W36307" s="136"/>
      <c r="Z36307" s="136"/>
      <c r="AC36307" s="136"/>
    </row>
    <row r="36308" spans="2:29">
      <c r="B36308" s="136"/>
      <c r="E36308" s="136"/>
      <c r="H36308" s="136"/>
      <c r="K36308" s="136"/>
      <c r="O36308" s="136"/>
      <c r="T36308" s="136"/>
      <c r="W36308" s="136"/>
      <c r="Z36308" s="136"/>
      <c r="AC36308" s="136"/>
    </row>
    <row r="36309" spans="2:29">
      <c r="B36309" s="136"/>
      <c r="E36309" s="136"/>
      <c r="H36309" s="136"/>
      <c r="K36309" s="136"/>
      <c r="O36309" s="136"/>
      <c r="T36309" s="136"/>
      <c r="W36309" s="136"/>
      <c r="Z36309" s="136"/>
      <c r="AC36309" s="136"/>
    </row>
    <row r="36310" spans="2:29">
      <c r="B36310" s="136"/>
      <c r="E36310" s="136"/>
      <c r="H36310" s="136"/>
      <c r="K36310" s="136"/>
      <c r="O36310" s="136"/>
      <c r="T36310" s="136"/>
      <c r="W36310" s="136"/>
      <c r="Z36310" s="136"/>
      <c r="AC36310" s="136"/>
    </row>
    <row r="36311" spans="2:29">
      <c r="B36311" s="136"/>
      <c r="E36311" s="136"/>
      <c r="H36311" s="136"/>
      <c r="K36311" s="136"/>
      <c r="O36311" s="136"/>
      <c r="T36311" s="136"/>
      <c r="W36311" s="136"/>
      <c r="Z36311" s="136"/>
      <c r="AC36311" s="136"/>
    </row>
    <row r="36312" spans="2:29">
      <c r="B36312" s="136"/>
      <c r="E36312" s="136"/>
      <c r="H36312" s="136"/>
      <c r="K36312" s="136"/>
      <c r="O36312" s="136"/>
      <c r="T36312" s="136"/>
      <c r="W36312" s="136"/>
      <c r="Z36312" s="136"/>
      <c r="AC36312" s="136"/>
    </row>
    <row r="36313" spans="2:29">
      <c r="B36313" s="136"/>
      <c r="E36313" s="136"/>
      <c r="H36313" s="136"/>
      <c r="K36313" s="136"/>
      <c r="O36313" s="136"/>
      <c r="T36313" s="136"/>
      <c r="W36313" s="136"/>
      <c r="Z36313" s="136"/>
      <c r="AC36313" s="136"/>
    </row>
    <row r="36314" spans="2:29">
      <c r="B36314" s="136"/>
      <c r="E36314" s="136"/>
      <c r="H36314" s="136"/>
      <c r="K36314" s="136"/>
      <c r="O36314" s="136"/>
      <c r="T36314" s="136"/>
      <c r="W36314" s="136"/>
      <c r="Z36314" s="136"/>
      <c r="AC36314" s="136"/>
    </row>
    <row r="36315" spans="2:29">
      <c r="B36315" s="136"/>
      <c r="E36315" s="136"/>
      <c r="H36315" s="136"/>
      <c r="K36315" s="136"/>
      <c r="O36315" s="136"/>
      <c r="T36315" s="136"/>
      <c r="W36315" s="136"/>
      <c r="Z36315" s="136"/>
      <c r="AC36315" s="136"/>
    </row>
    <row r="36316" spans="2:29">
      <c r="B36316" s="136"/>
      <c r="E36316" s="136"/>
      <c r="H36316" s="136"/>
      <c r="K36316" s="136"/>
      <c r="O36316" s="136"/>
      <c r="T36316" s="136"/>
      <c r="W36316" s="136"/>
      <c r="Z36316" s="136"/>
      <c r="AC36316" s="136"/>
    </row>
    <row r="36317" spans="2:29">
      <c r="B36317" s="136"/>
      <c r="E36317" s="136"/>
      <c r="H36317" s="136"/>
      <c r="K36317" s="136"/>
      <c r="O36317" s="136"/>
      <c r="T36317" s="136"/>
      <c r="W36317" s="136"/>
      <c r="Z36317" s="136"/>
      <c r="AC36317" s="136"/>
    </row>
    <row r="36318" spans="2:29">
      <c r="B36318" s="136"/>
      <c r="E36318" s="136"/>
      <c r="H36318" s="136"/>
      <c r="K36318" s="136"/>
      <c r="O36318" s="136"/>
      <c r="T36318" s="136"/>
      <c r="W36318" s="136"/>
      <c r="Z36318" s="136"/>
      <c r="AC36318" s="136"/>
    </row>
    <row r="36319" spans="2:29">
      <c r="B36319" s="136"/>
      <c r="E36319" s="136"/>
      <c r="H36319" s="136"/>
      <c r="K36319" s="136"/>
      <c r="O36319" s="136"/>
      <c r="T36319" s="136"/>
      <c r="W36319" s="136"/>
      <c r="Z36319" s="136"/>
      <c r="AC36319" s="136"/>
    </row>
    <row r="36320" spans="2:29">
      <c r="B36320" s="136"/>
      <c r="E36320" s="136"/>
      <c r="H36320" s="136"/>
      <c r="K36320" s="136"/>
      <c r="O36320" s="136"/>
      <c r="T36320" s="136"/>
      <c r="W36320" s="136"/>
      <c r="Z36320" s="136"/>
      <c r="AC36320" s="136"/>
    </row>
    <row r="36321" spans="2:29">
      <c r="B36321" s="136"/>
      <c r="E36321" s="136"/>
      <c r="H36321" s="136"/>
      <c r="K36321" s="136"/>
      <c r="O36321" s="136"/>
      <c r="T36321" s="136"/>
      <c r="W36321" s="136"/>
      <c r="Z36321" s="136"/>
      <c r="AC36321" s="136"/>
    </row>
    <row r="36322" spans="2:29">
      <c r="B36322" s="136"/>
      <c r="E36322" s="136"/>
      <c r="H36322" s="136"/>
      <c r="K36322" s="136"/>
      <c r="O36322" s="136"/>
      <c r="T36322" s="136"/>
      <c r="W36322" s="136"/>
      <c r="Z36322" s="136"/>
      <c r="AC36322" s="136"/>
    </row>
    <row r="36323" spans="2:29">
      <c r="B36323" s="136"/>
      <c r="E36323" s="136"/>
      <c r="H36323" s="136"/>
      <c r="K36323" s="136"/>
      <c r="O36323" s="136"/>
      <c r="T36323" s="136"/>
      <c r="W36323" s="136"/>
      <c r="Z36323" s="136"/>
      <c r="AC36323" s="136"/>
    </row>
    <row r="36324" spans="2:29">
      <c r="B36324" s="136"/>
      <c r="E36324" s="136"/>
      <c r="H36324" s="136"/>
      <c r="K36324" s="136"/>
      <c r="O36324" s="136"/>
      <c r="T36324" s="136"/>
      <c r="W36324" s="136"/>
      <c r="Z36324" s="136"/>
      <c r="AC36324" s="136"/>
    </row>
    <row r="36325" spans="2:29">
      <c r="B36325" s="136"/>
      <c r="E36325" s="136"/>
      <c r="H36325" s="136"/>
      <c r="K36325" s="136"/>
      <c r="O36325" s="136"/>
      <c r="T36325" s="136"/>
      <c r="W36325" s="136"/>
      <c r="Z36325" s="136"/>
      <c r="AC36325" s="136"/>
    </row>
    <row r="36326" spans="2:29">
      <c r="B36326" s="136"/>
      <c r="E36326" s="136"/>
      <c r="H36326" s="136"/>
      <c r="K36326" s="136"/>
      <c r="O36326" s="136"/>
      <c r="T36326" s="136"/>
      <c r="W36326" s="136"/>
      <c r="Z36326" s="136"/>
      <c r="AC36326" s="136"/>
    </row>
    <row r="36327" spans="2:29">
      <c r="B36327" s="136"/>
      <c r="E36327" s="136"/>
      <c r="H36327" s="136"/>
      <c r="K36327" s="136"/>
      <c r="O36327" s="136"/>
      <c r="T36327" s="136"/>
      <c r="W36327" s="136"/>
      <c r="Z36327" s="136"/>
      <c r="AC36327" s="136"/>
    </row>
    <row r="36328" spans="2:29">
      <c r="B36328" s="136"/>
      <c r="E36328" s="136"/>
      <c r="H36328" s="136"/>
      <c r="K36328" s="136"/>
      <c r="O36328" s="136"/>
      <c r="T36328" s="136"/>
      <c r="W36328" s="136"/>
      <c r="Z36328" s="136"/>
      <c r="AC36328" s="136"/>
    </row>
    <row r="36329" spans="2:29">
      <c r="B36329" s="136"/>
      <c r="E36329" s="136"/>
      <c r="H36329" s="136"/>
      <c r="K36329" s="136"/>
      <c r="O36329" s="136"/>
      <c r="T36329" s="136"/>
      <c r="W36329" s="136"/>
      <c r="Z36329" s="136"/>
      <c r="AC36329" s="136"/>
    </row>
    <row r="36330" spans="2:29">
      <c r="B36330" s="136"/>
      <c r="E36330" s="136"/>
      <c r="H36330" s="136"/>
      <c r="K36330" s="136"/>
      <c r="O36330" s="136"/>
      <c r="T36330" s="136"/>
      <c r="W36330" s="136"/>
      <c r="Z36330" s="136"/>
      <c r="AC36330" s="136"/>
    </row>
    <row r="36331" spans="2:29">
      <c r="B36331" s="136"/>
      <c r="E36331" s="136"/>
      <c r="H36331" s="136"/>
      <c r="K36331" s="136"/>
      <c r="O36331" s="136"/>
      <c r="T36331" s="136"/>
      <c r="W36331" s="136"/>
      <c r="Z36331" s="136"/>
      <c r="AC36331" s="136"/>
    </row>
    <row r="36332" spans="2:29">
      <c r="B36332" s="136"/>
      <c r="E36332" s="136"/>
      <c r="H36332" s="136"/>
      <c r="K36332" s="136"/>
      <c r="O36332" s="136"/>
      <c r="T36332" s="136"/>
      <c r="W36332" s="136"/>
      <c r="Z36332" s="136"/>
      <c r="AC36332" s="136"/>
    </row>
    <row r="36333" spans="2:29">
      <c r="B36333" s="136"/>
      <c r="E36333" s="136"/>
      <c r="H36333" s="136"/>
      <c r="K36333" s="136"/>
      <c r="O36333" s="136"/>
      <c r="T36333" s="136"/>
      <c r="W36333" s="136"/>
      <c r="Z36333" s="136"/>
      <c r="AC36333" s="136"/>
    </row>
    <row r="36334" spans="2:29">
      <c r="B36334" s="136"/>
      <c r="E36334" s="136"/>
      <c r="H36334" s="136"/>
      <c r="K36334" s="136"/>
      <c r="O36334" s="136"/>
      <c r="T36334" s="136"/>
      <c r="W36334" s="136"/>
      <c r="Z36334" s="136"/>
      <c r="AC36334" s="136"/>
    </row>
    <row r="36335" spans="2:29">
      <c r="B36335" s="136"/>
      <c r="E36335" s="136"/>
      <c r="H36335" s="136"/>
      <c r="K36335" s="136"/>
      <c r="O36335" s="136"/>
      <c r="T36335" s="136"/>
      <c r="W36335" s="136"/>
      <c r="Z36335" s="136"/>
      <c r="AC36335" s="136"/>
    </row>
    <row r="36336" spans="2:29">
      <c r="B36336" s="136"/>
      <c r="E36336" s="136"/>
      <c r="H36336" s="136"/>
      <c r="K36336" s="136"/>
      <c r="O36336" s="136"/>
      <c r="T36336" s="136"/>
      <c r="W36336" s="136"/>
      <c r="Z36336" s="136"/>
      <c r="AC36336" s="136"/>
    </row>
    <row r="36337" spans="2:29">
      <c r="B36337" s="136"/>
      <c r="E36337" s="136"/>
      <c r="H36337" s="136"/>
      <c r="K36337" s="136"/>
      <c r="O36337" s="136"/>
      <c r="T36337" s="136"/>
      <c r="W36337" s="136"/>
      <c r="Z36337" s="136"/>
      <c r="AC36337" s="136"/>
    </row>
    <row r="36338" spans="2:29">
      <c r="B36338" s="136"/>
      <c r="E36338" s="136"/>
      <c r="H36338" s="136"/>
      <c r="K36338" s="136"/>
      <c r="O36338" s="136"/>
      <c r="T36338" s="136"/>
      <c r="W36338" s="136"/>
      <c r="Z36338" s="136"/>
      <c r="AC36338" s="136"/>
    </row>
    <row r="36339" spans="2:29">
      <c r="B36339" s="136"/>
      <c r="E36339" s="136"/>
      <c r="H36339" s="136"/>
      <c r="K36339" s="136"/>
      <c r="O36339" s="136"/>
      <c r="T36339" s="136"/>
      <c r="W36339" s="136"/>
      <c r="Z36339" s="136"/>
      <c r="AC36339" s="136"/>
    </row>
    <row r="36340" spans="2:29">
      <c r="B36340" s="136"/>
      <c r="E36340" s="136"/>
      <c r="H36340" s="136"/>
      <c r="K36340" s="136"/>
      <c r="O36340" s="136"/>
      <c r="T36340" s="136"/>
      <c r="W36340" s="136"/>
      <c r="Z36340" s="136"/>
      <c r="AC36340" s="136"/>
    </row>
    <row r="36341" spans="2:29">
      <c r="B36341" s="136"/>
      <c r="E36341" s="136"/>
      <c r="H36341" s="136"/>
      <c r="K36341" s="136"/>
      <c r="O36341" s="136"/>
      <c r="T36341" s="136"/>
      <c r="W36341" s="136"/>
      <c r="Z36341" s="136"/>
      <c r="AC36341" s="136"/>
    </row>
    <row r="36342" spans="2:29">
      <c r="B36342" s="136"/>
      <c r="E36342" s="136"/>
      <c r="H36342" s="136"/>
      <c r="K36342" s="136"/>
      <c r="O36342" s="136"/>
      <c r="T36342" s="136"/>
      <c r="W36342" s="136"/>
      <c r="Z36342" s="136"/>
      <c r="AC36342" s="136"/>
    </row>
    <row r="36343" spans="2:29">
      <c r="B36343" s="136"/>
      <c r="E36343" s="136"/>
      <c r="H36343" s="136"/>
      <c r="K36343" s="136"/>
      <c r="O36343" s="136"/>
      <c r="T36343" s="136"/>
      <c r="W36343" s="136"/>
      <c r="Z36343" s="136"/>
      <c r="AC36343" s="136"/>
    </row>
    <row r="36344" spans="2:29">
      <c r="B36344" s="136"/>
      <c r="E36344" s="136"/>
      <c r="H36344" s="136"/>
      <c r="K36344" s="136"/>
      <c r="O36344" s="136"/>
      <c r="T36344" s="136"/>
      <c r="W36344" s="136"/>
      <c r="Z36344" s="136"/>
      <c r="AC36344" s="136"/>
    </row>
    <row r="36345" spans="2:29">
      <c r="B36345" s="136"/>
      <c r="E36345" s="136"/>
      <c r="H36345" s="136"/>
      <c r="K36345" s="136"/>
      <c r="O36345" s="136"/>
      <c r="T36345" s="136"/>
      <c r="W36345" s="136"/>
      <c r="Z36345" s="136"/>
      <c r="AC36345" s="136"/>
    </row>
    <row r="36346" spans="2:29">
      <c r="B36346" s="136"/>
      <c r="E36346" s="136"/>
      <c r="H36346" s="136"/>
      <c r="K36346" s="136"/>
      <c r="O36346" s="136"/>
      <c r="T36346" s="136"/>
      <c r="W36346" s="136"/>
      <c r="Z36346" s="136"/>
      <c r="AC36346" s="136"/>
    </row>
    <row r="36347" spans="2:29">
      <c r="B36347" s="136"/>
      <c r="E36347" s="136"/>
      <c r="H36347" s="136"/>
      <c r="K36347" s="136"/>
      <c r="O36347" s="136"/>
      <c r="T36347" s="136"/>
      <c r="W36347" s="136"/>
      <c r="Z36347" s="136"/>
      <c r="AC36347" s="136"/>
    </row>
    <row r="36348" spans="2:29">
      <c r="B36348" s="136"/>
      <c r="E36348" s="136"/>
      <c r="H36348" s="136"/>
      <c r="K36348" s="136"/>
      <c r="O36348" s="136"/>
      <c r="T36348" s="136"/>
      <c r="W36348" s="136"/>
      <c r="Z36348" s="136"/>
      <c r="AC36348" s="136"/>
    </row>
    <row r="36349" spans="2:29">
      <c r="B36349" s="136"/>
      <c r="E36349" s="136"/>
      <c r="H36349" s="136"/>
      <c r="K36349" s="136"/>
      <c r="O36349" s="136"/>
      <c r="T36349" s="136"/>
      <c r="W36349" s="136"/>
      <c r="Z36349" s="136"/>
      <c r="AC36349" s="136"/>
    </row>
    <row r="36350" spans="2:29">
      <c r="B36350" s="136"/>
      <c r="E36350" s="136"/>
      <c r="H36350" s="136"/>
      <c r="K36350" s="136"/>
      <c r="O36350" s="136"/>
      <c r="T36350" s="136"/>
      <c r="W36350" s="136"/>
      <c r="Z36350" s="136"/>
      <c r="AC36350" s="136"/>
    </row>
    <row r="36351" spans="2:29">
      <c r="B36351" s="136"/>
      <c r="E36351" s="136"/>
      <c r="H36351" s="136"/>
      <c r="K36351" s="136"/>
      <c r="O36351" s="136"/>
      <c r="T36351" s="136"/>
      <c r="W36351" s="136"/>
      <c r="Z36351" s="136"/>
      <c r="AC36351" s="136"/>
    </row>
    <row r="36352" spans="2:29">
      <c r="B36352" s="136"/>
      <c r="E36352" s="136"/>
      <c r="H36352" s="136"/>
      <c r="K36352" s="136"/>
      <c r="O36352" s="136"/>
      <c r="T36352" s="136"/>
      <c r="W36352" s="136"/>
      <c r="Z36352" s="136"/>
      <c r="AC36352" s="136"/>
    </row>
    <row r="36353" spans="2:29">
      <c r="B36353" s="136"/>
      <c r="E36353" s="136"/>
      <c r="H36353" s="136"/>
      <c r="K36353" s="136"/>
      <c r="O36353" s="136"/>
      <c r="T36353" s="136"/>
      <c r="W36353" s="136"/>
      <c r="Z36353" s="136"/>
      <c r="AC36353" s="136"/>
    </row>
    <row r="36354" spans="2:29">
      <c r="B36354" s="136"/>
      <c r="E36354" s="136"/>
      <c r="H36354" s="136"/>
      <c r="K36354" s="136"/>
      <c r="O36354" s="136"/>
      <c r="T36354" s="136"/>
      <c r="W36354" s="136"/>
      <c r="Z36354" s="136"/>
      <c r="AC36354" s="136"/>
    </row>
    <row r="36355" spans="2:29">
      <c r="B36355" s="136"/>
      <c r="E36355" s="136"/>
      <c r="H36355" s="136"/>
      <c r="K36355" s="136"/>
      <c r="O36355" s="136"/>
      <c r="T36355" s="136"/>
      <c r="W36355" s="136"/>
      <c r="Z36355" s="136"/>
      <c r="AC36355" s="136"/>
    </row>
    <row r="36356" spans="2:29">
      <c r="B36356" s="136"/>
      <c r="E36356" s="136"/>
      <c r="H36356" s="136"/>
      <c r="K36356" s="136"/>
      <c r="O36356" s="136"/>
      <c r="T36356" s="136"/>
      <c r="W36356" s="136"/>
      <c r="Z36356" s="136"/>
      <c r="AC36356" s="136"/>
    </row>
    <row r="36357" spans="2:29">
      <c r="B36357" s="136"/>
      <c r="E36357" s="136"/>
      <c r="H36357" s="136"/>
      <c r="K36357" s="136"/>
      <c r="O36357" s="136"/>
      <c r="T36357" s="136"/>
      <c r="W36357" s="136"/>
      <c r="Z36357" s="136"/>
      <c r="AC36357" s="136"/>
    </row>
    <row r="36358" spans="2:29">
      <c r="B36358" s="136"/>
      <c r="E36358" s="136"/>
      <c r="H36358" s="136"/>
      <c r="K36358" s="136"/>
      <c r="O36358" s="136"/>
      <c r="T36358" s="136"/>
      <c r="W36358" s="136"/>
      <c r="Z36358" s="136"/>
      <c r="AC36358" s="136"/>
    </row>
    <row r="36359" spans="2:29">
      <c r="B36359" s="136"/>
      <c r="E36359" s="136"/>
      <c r="H36359" s="136"/>
      <c r="K36359" s="136"/>
      <c r="O36359" s="136"/>
      <c r="T36359" s="136"/>
      <c r="W36359" s="136"/>
      <c r="Z36359" s="136"/>
      <c r="AC36359" s="136"/>
    </row>
    <row r="36360" spans="2:29">
      <c r="B36360" s="136"/>
      <c r="E36360" s="136"/>
      <c r="H36360" s="136"/>
      <c r="K36360" s="136"/>
      <c r="O36360" s="136"/>
      <c r="T36360" s="136"/>
      <c r="W36360" s="136"/>
      <c r="Z36360" s="136"/>
      <c r="AC36360" s="136"/>
    </row>
    <row r="36361" spans="2:29">
      <c r="B36361" s="136"/>
      <c r="E36361" s="136"/>
      <c r="H36361" s="136"/>
      <c r="K36361" s="136"/>
      <c r="O36361" s="136"/>
      <c r="T36361" s="136"/>
      <c r="W36361" s="136"/>
      <c r="Z36361" s="136"/>
      <c r="AC36361" s="136"/>
    </row>
    <row r="36362" spans="2:29">
      <c r="B36362" s="136"/>
      <c r="E36362" s="136"/>
      <c r="H36362" s="136"/>
      <c r="K36362" s="136"/>
      <c r="O36362" s="136"/>
      <c r="T36362" s="136"/>
      <c r="W36362" s="136"/>
      <c r="Z36362" s="136"/>
      <c r="AC36362" s="136"/>
    </row>
    <row r="36363" spans="2:29">
      <c r="B36363" s="136"/>
      <c r="E36363" s="136"/>
      <c r="H36363" s="136"/>
      <c r="K36363" s="136"/>
      <c r="O36363" s="136"/>
      <c r="T36363" s="136"/>
      <c r="W36363" s="136"/>
      <c r="Z36363" s="136"/>
      <c r="AC36363" s="136"/>
    </row>
    <row r="36364" spans="2:29">
      <c r="B36364" s="136"/>
      <c r="E36364" s="136"/>
      <c r="H36364" s="136"/>
      <c r="K36364" s="136"/>
      <c r="O36364" s="136"/>
      <c r="T36364" s="136"/>
      <c r="W36364" s="136"/>
      <c r="Z36364" s="136"/>
      <c r="AC36364" s="136"/>
    </row>
    <row r="36365" spans="2:29">
      <c r="B36365" s="136"/>
      <c r="E36365" s="136"/>
      <c r="H36365" s="136"/>
      <c r="K36365" s="136"/>
      <c r="O36365" s="136"/>
      <c r="T36365" s="136"/>
      <c r="W36365" s="136"/>
      <c r="Z36365" s="136"/>
      <c r="AC36365" s="136"/>
    </row>
    <row r="36366" spans="2:29">
      <c r="B36366" s="136"/>
      <c r="E36366" s="136"/>
      <c r="H36366" s="136"/>
      <c r="K36366" s="136"/>
      <c r="O36366" s="136"/>
      <c r="T36366" s="136"/>
      <c r="W36366" s="136"/>
      <c r="Z36366" s="136"/>
      <c r="AC36366" s="136"/>
    </row>
    <row r="36367" spans="2:29">
      <c r="B36367" s="136"/>
      <c r="E36367" s="136"/>
      <c r="H36367" s="136"/>
      <c r="K36367" s="136"/>
      <c r="O36367" s="136"/>
      <c r="T36367" s="136"/>
      <c r="W36367" s="136"/>
      <c r="Z36367" s="136"/>
      <c r="AC36367" s="136"/>
    </row>
    <row r="36368" spans="2:29">
      <c r="B36368" s="136"/>
      <c r="E36368" s="136"/>
      <c r="H36368" s="136"/>
      <c r="K36368" s="136"/>
      <c r="O36368" s="136"/>
      <c r="T36368" s="136"/>
      <c r="W36368" s="136"/>
      <c r="Z36368" s="136"/>
      <c r="AC36368" s="136"/>
    </row>
    <row r="36369" spans="2:29">
      <c r="B36369" s="136"/>
      <c r="E36369" s="136"/>
      <c r="H36369" s="136"/>
      <c r="K36369" s="136"/>
      <c r="O36369" s="136"/>
      <c r="T36369" s="136"/>
      <c r="W36369" s="136"/>
      <c r="Z36369" s="136"/>
      <c r="AC36369" s="136"/>
    </row>
    <row r="36370" spans="2:29">
      <c r="B36370" s="136"/>
      <c r="E36370" s="136"/>
      <c r="H36370" s="136"/>
      <c r="K36370" s="136"/>
      <c r="O36370" s="136"/>
      <c r="T36370" s="136"/>
      <c r="W36370" s="136"/>
      <c r="Z36370" s="136"/>
      <c r="AC36370" s="136"/>
    </row>
    <row r="36371" spans="2:29">
      <c r="B36371" s="136"/>
      <c r="E36371" s="136"/>
      <c r="H36371" s="136"/>
      <c r="K36371" s="136"/>
      <c r="O36371" s="136"/>
      <c r="T36371" s="136"/>
      <c r="W36371" s="136"/>
      <c r="Z36371" s="136"/>
      <c r="AC36371" s="136"/>
    </row>
    <row r="36372" spans="2:29">
      <c r="B36372" s="136"/>
      <c r="E36372" s="136"/>
      <c r="H36372" s="136"/>
      <c r="K36372" s="136"/>
      <c r="O36372" s="136"/>
      <c r="T36372" s="136"/>
      <c r="W36372" s="136"/>
      <c r="Z36372" s="136"/>
      <c r="AC36372" s="136"/>
    </row>
    <row r="36373" spans="2:29">
      <c r="B36373" s="136"/>
      <c r="E36373" s="136"/>
      <c r="H36373" s="136"/>
      <c r="K36373" s="136"/>
      <c r="O36373" s="136"/>
      <c r="T36373" s="136"/>
      <c r="W36373" s="136"/>
      <c r="Z36373" s="136"/>
      <c r="AC36373" s="136"/>
    </row>
    <row r="36374" spans="2:29">
      <c r="B36374" s="136"/>
      <c r="E36374" s="136"/>
      <c r="H36374" s="136"/>
      <c r="K36374" s="136"/>
      <c r="O36374" s="136"/>
      <c r="T36374" s="136"/>
      <c r="W36374" s="136"/>
      <c r="Z36374" s="136"/>
      <c r="AC36374" s="136"/>
    </row>
    <row r="36375" spans="2:29">
      <c r="B36375" s="136"/>
      <c r="E36375" s="136"/>
      <c r="H36375" s="136"/>
      <c r="K36375" s="136"/>
      <c r="O36375" s="136"/>
      <c r="T36375" s="136"/>
      <c r="W36375" s="136"/>
      <c r="Z36375" s="136"/>
      <c r="AC36375" s="136"/>
    </row>
    <row r="36376" spans="2:29">
      <c r="B36376" s="136"/>
      <c r="E36376" s="136"/>
      <c r="H36376" s="136"/>
      <c r="K36376" s="136"/>
      <c r="O36376" s="136"/>
      <c r="T36376" s="136"/>
      <c r="W36376" s="136"/>
      <c r="Z36376" s="136"/>
      <c r="AC36376" s="136"/>
    </row>
    <row r="36377" spans="2:29">
      <c r="B36377" s="136"/>
      <c r="E36377" s="136"/>
      <c r="H36377" s="136"/>
      <c r="K36377" s="136"/>
      <c r="O36377" s="136"/>
      <c r="T36377" s="136"/>
      <c r="W36377" s="136"/>
      <c r="Z36377" s="136"/>
      <c r="AC36377" s="136"/>
    </row>
    <row r="36378" spans="2:29">
      <c r="B36378" s="136"/>
      <c r="E36378" s="136"/>
      <c r="H36378" s="136"/>
      <c r="K36378" s="136"/>
      <c r="O36378" s="136"/>
      <c r="T36378" s="136"/>
      <c r="W36378" s="136"/>
      <c r="Z36378" s="136"/>
      <c r="AC36378" s="136"/>
    </row>
    <row r="36379" spans="2:29">
      <c r="B36379" s="136"/>
      <c r="E36379" s="136"/>
      <c r="H36379" s="136"/>
      <c r="K36379" s="136"/>
      <c r="O36379" s="136"/>
      <c r="T36379" s="136"/>
      <c r="W36379" s="136"/>
      <c r="Z36379" s="136"/>
      <c r="AC36379" s="136"/>
    </row>
    <row r="36380" spans="2:29">
      <c r="B36380" s="136"/>
      <c r="E36380" s="136"/>
      <c r="H36380" s="136"/>
      <c r="K36380" s="136"/>
      <c r="O36380" s="136"/>
      <c r="T36380" s="136"/>
      <c r="W36380" s="136"/>
      <c r="Z36380" s="136"/>
      <c r="AC36380" s="136"/>
    </row>
    <row r="36381" spans="2:29">
      <c r="B36381" s="136"/>
      <c r="E36381" s="136"/>
      <c r="H36381" s="136"/>
      <c r="K36381" s="136"/>
      <c r="O36381" s="136"/>
      <c r="T36381" s="136"/>
      <c r="W36381" s="136"/>
      <c r="Z36381" s="136"/>
      <c r="AC36381" s="136"/>
    </row>
    <row r="36382" spans="2:29">
      <c r="B36382" s="136"/>
      <c r="E36382" s="136"/>
      <c r="H36382" s="136"/>
      <c r="K36382" s="136"/>
      <c r="O36382" s="136"/>
      <c r="T36382" s="136"/>
      <c r="W36382" s="136"/>
      <c r="Z36382" s="136"/>
      <c r="AC36382" s="136"/>
    </row>
    <row r="36383" spans="2:29">
      <c r="B36383" s="136"/>
      <c r="E36383" s="136"/>
      <c r="H36383" s="136"/>
      <c r="K36383" s="136"/>
      <c r="O36383" s="136"/>
      <c r="T36383" s="136"/>
      <c r="W36383" s="136"/>
      <c r="Z36383" s="136"/>
      <c r="AC36383" s="136"/>
    </row>
    <row r="36384" spans="2:29">
      <c r="B36384" s="136"/>
      <c r="E36384" s="136"/>
      <c r="H36384" s="136"/>
      <c r="K36384" s="136"/>
      <c r="O36384" s="136"/>
      <c r="T36384" s="136"/>
      <c r="W36384" s="136"/>
      <c r="Z36384" s="136"/>
      <c r="AC36384" s="136"/>
    </row>
    <row r="36385" spans="2:29">
      <c r="B36385" s="136"/>
      <c r="E36385" s="136"/>
      <c r="H36385" s="136"/>
      <c r="K36385" s="136"/>
      <c r="O36385" s="136"/>
      <c r="T36385" s="136"/>
      <c r="W36385" s="136"/>
      <c r="Z36385" s="136"/>
      <c r="AC36385" s="136"/>
    </row>
    <row r="36386" spans="2:29">
      <c r="B36386" s="136"/>
      <c r="E36386" s="136"/>
      <c r="H36386" s="136"/>
      <c r="K36386" s="136"/>
      <c r="O36386" s="136"/>
      <c r="T36386" s="136"/>
      <c r="W36386" s="136"/>
      <c r="Z36386" s="136"/>
      <c r="AC36386" s="136"/>
    </row>
    <row r="36387" spans="2:29">
      <c r="B36387" s="136"/>
      <c r="E36387" s="136"/>
      <c r="H36387" s="136"/>
      <c r="K36387" s="136"/>
      <c r="O36387" s="136"/>
      <c r="T36387" s="136"/>
      <c r="W36387" s="136"/>
      <c r="Z36387" s="136"/>
      <c r="AC36387" s="136"/>
    </row>
    <row r="36388" spans="2:29">
      <c r="B36388" s="136"/>
      <c r="E36388" s="136"/>
      <c r="H36388" s="136"/>
      <c r="K36388" s="136"/>
      <c r="O36388" s="136"/>
      <c r="T36388" s="136"/>
      <c r="W36388" s="136"/>
      <c r="Z36388" s="136"/>
      <c r="AC36388" s="136"/>
    </row>
    <row r="36389" spans="2:29">
      <c r="B36389" s="136"/>
      <c r="E36389" s="136"/>
      <c r="H36389" s="136"/>
      <c r="K36389" s="136"/>
      <c r="O36389" s="136"/>
      <c r="T36389" s="136"/>
      <c r="W36389" s="136"/>
      <c r="Z36389" s="136"/>
      <c r="AC36389" s="136"/>
    </row>
    <row r="36390" spans="2:29">
      <c r="B36390" s="136"/>
      <c r="E36390" s="136"/>
      <c r="H36390" s="136"/>
      <c r="K36390" s="136"/>
      <c r="O36390" s="136"/>
      <c r="T36390" s="136"/>
      <c r="W36390" s="136"/>
      <c r="Z36390" s="136"/>
      <c r="AC36390" s="136"/>
    </row>
    <row r="36391" spans="2:29">
      <c r="B36391" s="136"/>
      <c r="E36391" s="136"/>
      <c r="H36391" s="136"/>
      <c r="K36391" s="136"/>
      <c r="O36391" s="136"/>
      <c r="T36391" s="136"/>
      <c r="W36391" s="136"/>
      <c r="Z36391" s="136"/>
      <c r="AC36391" s="136"/>
    </row>
    <row r="36392" spans="2:29">
      <c r="B36392" s="136"/>
      <c r="E36392" s="136"/>
      <c r="H36392" s="136"/>
      <c r="K36392" s="136"/>
      <c r="O36392" s="136"/>
      <c r="T36392" s="136"/>
      <c r="W36392" s="136"/>
      <c r="Z36392" s="136"/>
      <c r="AC36392" s="136"/>
    </row>
    <row r="36393" spans="2:29">
      <c r="B36393" s="136"/>
      <c r="E36393" s="136"/>
      <c r="H36393" s="136"/>
      <c r="K36393" s="136"/>
      <c r="O36393" s="136"/>
      <c r="T36393" s="136"/>
      <c r="W36393" s="136"/>
      <c r="Z36393" s="136"/>
      <c r="AC36393" s="136"/>
    </row>
    <row r="36394" spans="2:29">
      <c r="B36394" s="136"/>
      <c r="E36394" s="136"/>
      <c r="H36394" s="136"/>
      <c r="K36394" s="136"/>
      <c r="O36394" s="136"/>
      <c r="T36394" s="136"/>
      <c r="W36394" s="136"/>
      <c r="Z36394" s="136"/>
      <c r="AC36394" s="136"/>
    </row>
    <row r="36395" spans="2:29">
      <c r="B36395" s="136"/>
      <c r="E36395" s="136"/>
      <c r="H36395" s="136"/>
      <c r="K36395" s="136"/>
      <c r="O36395" s="136"/>
      <c r="T36395" s="136"/>
      <c r="W36395" s="136"/>
      <c r="Z36395" s="136"/>
      <c r="AC36395" s="136"/>
    </row>
    <row r="36396" spans="2:29">
      <c r="B36396" s="136"/>
      <c r="E36396" s="136"/>
      <c r="H36396" s="136"/>
      <c r="K36396" s="136"/>
      <c r="O36396" s="136"/>
      <c r="T36396" s="136"/>
      <c r="W36396" s="136"/>
      <c r="Z36396" s="136"/>
      <c r="AC36396" s="136"/>
    </row>
    <row r="36397" spans="2:29">
      <c r="B36397" s="136"/>
      <c r="E36397" s="136"/>
      <c r="H36397" s="136"/>
      <c r="K36397" s="136"/>
      <c r="O36397" s="136"/>
      <c r="T36397" s="136"/>
      <c r="W36397" s="136"/>
      <c r="Z36397" s="136"/>
      <c r="AC36397" s="136"/>
    </row>
    <row r="36398" spans="2:29">
      <c r="B36398" s="136"/>
      <c r="E36398" s="136"/>
      <c r="H36398" s="136"/>
      <c r="K36398" s="136"/>
      <c r="O36398" s="136"/>
      <c r="T36398" s="136"/>
      <c r="W36398" s="136"/>
      <c r="Z36398" s="136"/>
      <c r="AC36398" s="136"/>
    </row>
    <row r="36399" spans="2:29">
      <c r="B36399" s="136"/>
      <c r="E36399" s="136"/>
      <c r="H36399" s="136"/>
      <c r="K36399" s="136"/>
      <c r="O36399" s="136"/>
      <c r="T36399" s="136"/>
      <c r="W36399" s="136"/>
      <c r="Z36399" s="136"/>
      <c r="AC36399" s="136"/>
    </row>
    <row r="36400" spans="2:29">
      <c r="B36400" s="136"/>
      <c r="E36400" s="136"/>
      <c r="H36400" s="136"/>
      <c r="K36400" s="136"/>
      <c r="O36400" s="136"/>
      <c r="T36400" s="136"/>
      <c r="W36400" s="136"/>
      <c r="Z36400" s="136"/>
      <c r="AC36400" s="136"/>
    </row>
    <row r="36401" spans="2:29">
      <c r="B36401" s="136"/>
      <c r="E36401" s="136"/>
      <c r="H36401" s="136"/>
      <c r="K36401" s="136"/>
      <c r="O36401" s="136"/>
      <c r="T36401" s="136"/>
      <c r="W36401" s="136"/>
      <c r="Z36401" s="136"/>
      <c r="AC36401" s="136"/>
    </row>
    <row r="36402" spans="2:29">
      <c r="B36402" s="136"/>
      <c r="E36402" s="136"/>
      <c r="H36402" s="136"/>
      <c r="K36402" s="136"/>
      <c r="O36402" s="136"/>
      <c r="T36402" s="136"/>
      <c r="W36402" s="136"/>
      <c r="Z36402" s="136"/>
      <c r="AC36402" s="136"/>
    </row>
    <row r="36403" spans="2:29">
      <c r="B36403" s="136"/>
      <c r="E36403" s="136"/>
      <c r="H36403" s="136"/>
      <c r="K36403" s="136"/>
      <c r="O36403" s="136"/>
      <c r="T36403" s="136"/>
      <c r="W36403" s="136"/>
      <c r="Z36403" s="136"/>
      <c r="AC36403" s="136"/>
    </row>
    <row r="36404" spans="2:29">
      <c r="B36404" s="136"/>
      <c r="E36404" s="136"/>
      <c r="H36404" s="136"/>
      <c r="K36404" s="136"/>
      <c r="O36404" s="136"/>
      <c r="T36404" s="136"/>
      <c r="W36404" s="136"/>
      <c r="Z36404" s="136"/>
      <c r="AC36404" s="136"/>
    </row>
    <row r="36405" spans="2:29">
      <c r="B36405" s="136"/>
      <c r="E36405" s="136"/>
      <c r="H36405" s="136"/>
      <c r="K36405" s="136"/>
      <c r="O36405" s="136"/>
      <c r="T36405" s="136"/>
      <c r="W36405" s="136"/>
      <c r="Z36405" s="136"/>
      <c r="AC36405" s="136"/>
    </row>
    <row r="36406" spans="2:29">
      <c r="B36406" s="136"/>
      <c r="E36406" s="136"/>
      <c r="H36406" s="136"/>
      <c r="K36406" s="136"/>
      <c r="O36406" s="136"/>
      <c r="T36406" s="136"/>
      <c r="W36406" s="136"/>
      <c r="Z36406" s="136"/>
      <c r="AC36406" s="136"/>
    </row>
    <row r="36407" spans="2:29">
      <c r="B36407" s="136"/>
      <c r="E36407" s="136"/>
      <c r="H36407" s="136"/>
      <c r="K36407" s="136"/>
      <c r="O36407" s="136"/>
      <c r="T36407" s="136"/>
      <c r="W36407" s="136"/>
      <c r="Z36407" s="136"/>
      <c r="AC36407" s="136"/>
    </row>
    <row r="36408" spans="2:29">
      <c r="B36408" s="136"/>
      <c r="E36408" s="136"/>
      <c r="H36408" s="136"/>
      <c r="K36408" s="136"/>
      <c r="O36408" s="136"/>
      <c r="T36408" s="136"/>
      <c r="W36408" s="136"/>
      <c r="Z36408" s="136"/>
      <c r="AC36408" s="136"/>
    </row>
    <row r="36409" spans="2:29">
      <c r="B36409" s="136"/>
      <c r="E36409" s="136"/>
      <c r="H36409" s="136"/>
      <c r="K36409" s="136"/>
      <c r="O36409" s="136"/>
      <c r="T36409" s="136"/>
      <c r="W36409" s="136"/>
      <c r="Z36409" s="136"/>
      <c r="AC36409" s="136"/>
    </row>
    <row r="36410" spans="2:29">
      <c r="B36410" s="136"/>
      <c r="E36410" s="136"/>
      <c r="H36410" s="136"/>
      <c r="K36410" s="136"/>
      <c r="O36410" s="136"/>
      <c r="T36410" s="136"/>
      <c r="W36410" s="136"/>
      <c r="Z36410" s="136"/>
      <c r="AC36410" s="136"/>
    </row>
    <row r="36411" spans="2:29">
      <c r="B36411" s="136"/>
      <c r="E36411" s="136"/>
      <c r="H36411" s="136"/>
      <c r="K36411" s="136"/>
      <c r="O36411" s="136"/>
      <c r="T36411" s="136"/>
      <c r="W36411" s="136"/>
      <c r="Z36411" s="136"/>
      <c r="AC36411" s="136"/>
    </row>
    <row r="36412" spans="2:29">
      <c r="B36412" s="136"/>
      <c r="E36412" s="136"/>
      <c r="H36412" s="136"/>
      <c r="K36412" s="136"/>
      <c r="O36412" s="136"/>
      <c r="T36412" s="136"/>
      <c r="W36412" s="136"/>
      <c r="Z36412" s="136"/>
      <c r="AC36412" s="136"/>
    </row>
    <row r="36413" spans="2:29">
      <c r="B36413" s="136"/>
      <c r="E36413" s="136"/>
      <c r="H36413" s="136"/>
      <c r="K36413" s="136"/>
      <c r="O36413" s="136"/>
      <c r="T36413" s="136"/>
      <c r="W36413" s="136"/>
      <c r="Z36413" s="136"/>
      <c r="AC36413" s="136"/>
    </row>
    <row r="36414" spans="2:29">
      <c r="B36414" s="136"/>
      <c r="E36414" s="136"/>
      <c r="H36414" s="136"/>
      <c r="K36414" s="136"/>
      <c r="O36414" s="136"/>
      <c r="T36414" s="136"/>
      <c r="W36414" s="136"/>
      <c r="Z36414" s="136"/>
      <c r="AC36414" s="136"/>
    </row>
    <row r="36415" spans="2:29">
      <c r="B36415" s="136"/>
      <c r="E36415" s="136"/>
      <c r="H36415" s="136"/>
      <c r="K36415" s="136"/>
      <c r="O36415" s="136"/>
      <c r="T36415" s="136"/>
      <c r="W36415" s="136"/>
      <c r="Z36415" s="136"/>
      <c r="AC36415" s="136"/>
    </row>
    <row r="36416" spans="2:29">
      <c r="B36416" s="136"/>
      <c r="E36416" s="136"/>
      <c r="H36416" s="136"/>
      <c r="K36416" s="136"/>
      <c r="O36416" s="136"/>
      <c r="T36416" s="136"/>
      <c r="W36416" s="136"/>
      <c r="Z36416" s="136"/>
      <c r="AC36416" s="136"/>
    </row>
    <row r="36417" spans="2:29">
      <c r="B36417" s="136"/>
      <c r="E36417" s="136"/>
      <c r="H36417" s="136"/>
      <c r="K36417" s="136"/>
      <c r="O36417" s="136"/>
      <c r="T36417" s="136"/>
      <c r="W36417" s="136"/>
      <c r="Z36417" s="136"/>
      <c r="AC36417" s="136"/>
    </row>
    <row r="36418" spans="2:29">
      <c r="B36418" s="136"/>
      <c r="E36418" s="136"/>
      <c r="H36418" s="136"/>
      <c r="K36418" s="136"/>
      <c r="O36418" s="136"/>
      <c r="T36418" s="136"/>
      <c r="W36418" s="136"/>
      <c r="Z36418" s="136"/>
      <c r="AC36418" s="136"/>
    </row>
    <row r="36419" spans="2:29">
      <c r="B36419" s="136"/>
      <c r="E36419" s="136"/>
      <c r="H36419" s="136"/>
      <c r="K36419" s="136"/>
      <c r="O36419" s="136"/>
      <c r="T36419" s="136"/>
      <c r="W36419" s="136"/>
      <c r="Z36419" s="136"/>
      <c r="AC36419" s="136"/>
    </row>
    <row r="36420" spans="2:29">
      <c r="B36420" s="136"/>
      <c r="E36420" s="136"/>
      <c r="H36420" s="136"/>
      <c r="K36420" s="136"/>
      <c r="O36420" s="136"/>
      <c r="T36420" s="136"/>
      <c r="W36420" s="136"/>
      <c r="Z36420" s="136"/>
      <c r="AC36420" s="136"/>
    </row>
    <row r="36421" spans="2:29">
      <c r="B36421" s="136"/>
      <c r="E36421" s="136"/>
      <c r="H36421" s="136"/>
      <c r="K36421" s="136"/>
      <c r="O36421" s="136"/>
      <c r="T36421" s="136"/>
      <c r="W36421" s="136"/>
      <c r="Z36421" s="136"/>
      <c r="AC36421" s="136"/>
    </row>
    <row r="36422" spans="2:29">
      <c r="B36422" s="136"/>
      <c r="E36422" s="136"/>
      <c r="H36422" s="136"/>
      <c r="K36422" s="136"/>
      <c r="O36422" s="136"/>
      <c r="T36422" s="136"/>
      <c r="W36422" s="136"/>
      <c r="Z36422" s="136"/>
      <c r="AC36422" s="136"/>
    </row>
    <row r="36423" spans="2:29">
      <c r="B36423" s="136"/>
      <c r="E36423" s="136"/>
      <c r="H36423" s="136"/>
      <c r="K36423" s="136"/>
      <c r="O36423" s="136"/>
      <c r="T36423" s="136"/>
      <c r="W36423" s="136"/>
      <c r="Z36423" s="136"/>
      <c r="AC36423" s="136"/>
    </row>
    <row r="36424" spans="2:29">
      <c r="B36424" s="136"/>
      <c r="E36424" s="136"/>
      <c r="H36424" s="136"/>
      <c r="K36424" s="136"/>
      <c r="O36424" s="136"/>
      <c r="T36424" s="136"/>
      <c r="W36424" s="136"/>
      <c r="Z36424" s="136"/>
      <c r="AC36424" s="136"/>
    </row>
    <row r="36425" spans="2:29">
      <c r="B36425" s="136"/>
      <c r="E36425" s="136"/>
      <c r="H36425" s="136"/>
      <c r="K36425" s="136"/>
      <c r="O36425" s="136"/>
      <c r="T36425" s="136"/>
      <c r="W36425" s="136"/>
      <c r="Z36425" s="136"/>
      <c r="AC36425" s="136"/>
    </row>
    <row r="36426" spans="2:29">
      <c r="B36426" s="136"/>
      <c r="E36426" s="136"/>
      <c r="H36426" s="136"/>
      <c r="K36426" s="136"/>
      <c r="O36426" s="136"/>
      <c r="T36426" s="136"/>
      <c r="W36426" s="136"/>
      <c r="Z36426" s="136"/>
      <c r="AC36426" s="136"/>
    </row>
    <row r="36427" spans="2:29">
      <c r="B36427" s="136"/>
      <c r="E36427" s="136"/>
      <c r="H36427" s="136"/>
      <c r="K36427" s="136"/>
      <c r="O36427" s="136"/>
      <c r="T36427" s="136"/>
      <c r="W36427" s="136"/>
      <c r="Z36427" s="136"/>
      <c r="AC36427" s="136"/>
    </row>
    <row r="36428" spans="2:29">
      <c r="B36428" s="136"/>
      <c r="E36428" s="136"/>
      <c r="H36428" s="136"/>
      <c r="K36428" s="136"/>
      <c r="O36428" s="136"/>
      <c r="T36428" s="136"/>
      <c r="W36428" s="136"/>
      <c r="Z36428" s="136"/>
      <c r="AC36428" s="136"/>
    </row>
    <row r="36429" spans="2:29">
      <c r="B36429" s="136"/>
      <c r="E36429" s="136"/>
      <c r="H36429" s="136"/>
      <c r="K36429" s="136"/>
      <c r="O36429" s="136"/>
      <c r="T36429" s="136"/>
      <c r="W36429" s="136"/>
      <c r="Z36429" s="136"/>
      <c r="AC36429" s="136"/>
    </row>
    <row r="36430" spans="2:29">
      <c r="B36430" s="136"/>
      <c r="E36430" s="136"/>
      <c r="H36430" s="136"/>
      <c r="K36430" s="136"/>
      <c r="O36430" s="136"/>
      <c r="T36430" s="136"/>
      <c r="W36430" s="136"/>
      <c r="Z36430" s="136"/>
      <c r="AC36430" s="136"/>
    </row>
    <row r="36431" spans="2:29">
      <c r="B36431" s="136"/>
      <c r="E36431" s="136"/>
      <c r="H36431" s="136"/>
      <c r="K36431" s="136"/>
      <c r="O36431" s="136"/>
      <c r="T36431" s="136"/>
      <c r="W36431" s="136"/>
      <c r="Z36431" s="136"/>
      <c r="AC36431" s="136"/>
    </row>
    <row r="36432" spans="2:29">
      <c r="B36432" s="136"/>
      <c r="E36432" s="136"/>
      <c r="H36432" s="136"/>
      <c r="K36432" s="136"/>
      <c r="O36432" s="136"/>
      <c r="T36432" s="136"/>
      <c r="W36432" s="136"/>
      <c r="Z36432" s="136"/>
      <c r="AC36432" s="136"/>
    </row>
    <row r="36433" spans="2:29">
      <c r="B36433" s="136"/>
      <c r="E36433" s="136"/>
      <c r="H36433" s="136"/>
      <c r="K36433" s="136"/>
      <c r="O36433" s="136"/>
      <c r="T36433" s="136"/>
      <c r="W36433" s="136"/>
      <c r="Z36433" s="136"/>
      <c r="AC36433" s="136"/>
    </row>
    <row r="36434" spans="2:29">
      <c r="B36434" s="136"/>
      <c r="E36434" s="136"/>
      <c r="H36434" s="136"/>
      <c r="K36434" s="136"/>
      <c r="O36434" s="136"/>
      <c r="T36434" s="136"/>
      <c r="W36434" s="136"/>
      <c r="Z36434" s="136"/>
      <c r="AC36434" s="136"/>
    </row>
    <row r="36435" spans="2:29">
      <c r="B36435" s="136"/>
      <c r="E36435" s="136"/>
      <c r="H36435" s="136"/>
      <c r="K36435" s="136"/>
      <c r="O36435" s="136"/>
      <c r="T36435" s="136"/>
      <c r="W36435" s="136"/>
      <c r="Z36435" s="136"/>
      <c r="AC36435" s="136"/>
    </row>
    <row r="36436" spans="2:29">
      <c r="B36436" s="136"/>
      <c r="E36436" s="136"/>
      <c r="H36436" s="136"/>
      <c r="K36436" s="136"/>
      <c r="O36436" s="136"/>
      <c r="T36436" s="136"/>
      <c r="W36436" s="136"/>
      <c r="Z36436" s="136"/>
      <c r="AC36436" s="136"/>
    </row>
    <row r="36437" spans="2:29">
      <c r="B36437" s="136"/>
      <c r="E36437" s="136"/>
      <c r="H36437" s="136"/>
      <c r="K36437" s="136"/>
      <c r="O36437" s="136"/>
      <c r="T36437" s="136"/>
      <c r="W36437" s="136"/>
      <c r="Z36437" s="136"/>
      <c r="AC36437" s="136"/>
    </row>
    <row r="36438" spans="2:29">
      <c r="B36438" s="136"/>
      <c r="E36438" s="136"/>
      <c r="H36438" s="136"/>
      <c r="K36438" s="136"/>
      <c r="O36438" s="136"/>
      <c r="T36438" s="136"/>
      <c r="W36438" s="136"/>
      <c r="Z36438" s="136"/>
      <c r="AC36438" s="136"/>
    </row>
    <row r="36439" spans="2:29">
      <c r="B36439" s="136"/>
      <c r="E36439" s="136"/>
      <c r="H36439" s="136"/>
      <c r="K36439" s="136"/>
      <c r="O36439" s="136"/>
      <c r="T36439" s="136"/>
      <c r="W36439" s="136"/>
      <c r="Z36439" s="136"/>
      <c r="AC36439" s="136"/>
    </row>
    <row r="36440" spans="2:29">
      <c r="B36440" s="136"/>
      <c r="E36440" s="136"/>
      <c r="H36440" s="136"/>
      <c r="K36440" s="136"/>
      <c r="O36440" s="136"/>
      <c r="T36440" s="136"/>
      <c r="W36440" s="136"/>
      <c r="Z36440" s="136"/>
      <c r="AC36440" s="136"/>
    </row>
    <row r="36441" spans="2:29">
      <c r="B36441" s="136"/>
      <c r="E36441" s="136"/>
      <c r="H36441" s="136"/>
      <c r="K36441" s="136"/>
      <c r="O36441" s="136"/>
      <c r="T36441" s="136"/>
      <c r="W36441" s="136"/>
      <c r="Z36441" s="136"/>
      <c r="AC36441" s="136"/>
    </row>
    <row r="36442" spans="2:29">
      <c r="B36442" s="136"/>
      <c r="E36442" s="136"/>
      <c r="H36442" s="136"/>
      <c r="K36442" s="136"/>
      <c r="O36442" s="136"/>
      <c r="T36442" s="136"/>
      <c r="W36442" s="136"/>
      <c r="Z36442" s="136"/>
      <c r="AC36442" s="136"/>
    </row>
    <row r="36443" spans="2:29">
      <c r="B36443" s="136"/>
      <c r="E36443" s="136"/>
      <c r="H36443" s="136"/>
      <c r="K36443" s="136"/>
      <c r="O36443" s="136"/>
      <c r="T36443" s="136"/>
      <c r="W36443" s="136"/>
      <c r="Z36443" s="136"/>
      <c r="AC36443" s="136"/>
    </row>
    <row r="36444" spans="2:29">
      <c r="B36444" s="136"/>
      <c r="E36444" s="136"/>
      <c r="H36444" s="136"/>
      <c r="K36444" s="136"/>
      <c r="O36444" s="136"/>
      <c r="T36444" s="136"/>
      <c r="W36444" s="136"/>
      <c r="Z36444" s="136"/>
      <c r="AC36444" s="136"/>
    </row>
    <row r="36445" spans="2:29">
      <c r="B36445" s="136"/>
      <c r="E36445" s="136"/>
      <c r="H36445" s="136"/>
      <c r="K36445" s="136"/>
      <c r="O36445" s="136"/>
      <c r="T36445" s="136"/>
      <c r="W36445" s="136"/>
      <c r="Z36445" s="136"/>
      <c r="AC36445" s="136"/>
    </row>
    <row r="36446" spans="2:29">
      <c r="B36446" s="136"/>
      <c r="E36446" s="136"/>
      <c r="H36446" s="136"/>
      <c r="K36446" s="136"/>
      <c r="O36446" s="136"/>
      <c r="T36446" s="136"/>
      <c r="W36446" s="136"/>
      <c r="Z36446" s="136"/>
      <c r="AC36446" s="136"/>
    </row>
    <row r="36447" spans="2:29">
      <c r="B36447" s="136"/>
      <c r="E36447" s="136"/>
      <c r="H36447" s="136"/>
      <c r="K36447" s="136"/>
      <c r="O36447" s="136"/>
      <c r="T36447" s="136"/>
      <c r="W36447" s="136"/>
      <c r="Z36447" s="136"/>
      <c r="AC36447" s="136"/>
    </row>
    <row r="36448" spans="2:29">
      <c r="B36448" s="136"/>
      <c r="E36448" s="136"/>
      <c r="H36448" s="136"/>
      <c r="K36448" s="136"/>
      <c r="O36448" s="136"/>
      <c r="T36448" s="136"/>
      <c r="W36448" s="136"/>
      <c r="Z36448" s="136"/>
      <c r="AC36448" s="136"/>
    </row>
    <row r="36449" spans="2:29">
      <c r="B36449" s="136"/>
      <c r="E36449" s="136"/>
      <c r="H36449" s="136"/>
      <c r="K36449" s="136"/>
      <c r="O36449" s="136"/>
      <c r="T36449" s="136"/>
      <c r="W36449" s="136"/>
      <c r="Z36449" s="136"/>
      <c r="AC36449" s="136"/>
    </row>
    <row r="36450" spans="2:29">
      <c r="B36450" s="136"/>
      <c r="E36450" s="136"/>
      <c r="H36450" s="136"/>
      <c r="K36450" s="136"/>
      <c r="O36450" s="136"/>
      <c r="T36450" s="136"/>
      <c r="W36450" s="136"/>
      <c r="Z36450" s="136"/>
      <c r="AC36450" s="136"/>
    </row>
    <row r="36451" spans="2:29">
      <c r="B36451" s="136"/>
      <c r="E36451" s="136"/>
      <c r="H36451" s="136"/>
      <c r="K36451" s="136"/>
      <c r="O36451" s="136"/>
      <c r="T36451" s="136"/>
      <c r="W36451" s="136"/>
      <c r="Z36451" s="136"/>
      <c r="AC36451" s="136"/>
    </row>
    <row r="36452" spans="2:29">
      <c r="B36452" s="136"/>
      <c r="E36452" s="136"/>
      <c r="H36452" s="136"/>
      <c r="K36452" s="136"/>
      <c r="O36452" s="136"/>
      <c r="T36452" s="136"/>
      <c r="W36452" s="136"/>
      <c r="Z36452" s="136"/>
      <c r="AC36452" s="136"/>
    </row>
    <row r="36453" spans="2:29">
      <c r="B36453" s="136"/>
      <c r="E36453" s="136"/>
      <c r="H36453" s="136"/>
      <c r="K36453" s="136"/>
      <c r="O36453" s="136"/>
      <c r="T36453" s="136"/>
      <c r="W36453" s="136"/>
      <c r="Z36453" s="136"/>
      <c r="AC36453" s="136"/>
    </row>
    <row r="36454" spans="2:29">
      <c r="B36454" s="136"/>
      <c r="E36454" s="136"/>
      <c r="H36454" s="136"/>
      <c r="K36454" s="136"/>
      <c r="O36454" s="136"/>
      <c r="T36454" s="136"/>
      <c r="W36454" s="136"/>
      <c r="Z36454" s="136"/>
      <c r="AC36454" s="136"/>
    </row>
    <row r="36455" spans="2:29">
      <c r="B36455" s="136"/>
      <c r="E36455" s="136"/>
      <c r="H36455" s="136"/>
      <c r="K36455" s="136"/>
      <c r="O36455" s="136"/>
      <c r="T36455" s="136"/>
      <c r="W36455" s="136"/>
      <c r="Z36455" s="136"/>
      <c r="AC36455" s="136"/>
    </row>
    <row r="36456" spans="2:29">
      <c r="B36456" s="136"/>
      <c r="E36456" s="136"/>
      <c r="H36456" s="136"/>
      <c r="K36456" s="136"/>
      <c r="O36456" s="136"/>
      <c r="T36456" s="136"/>
      <c r="W36456" s="136"/>
      <c r="Z36456" s="136"/>
      <c r="AC36456" s="136"/>
    </row>
    <row r="36457" spans="2:29">
      <c r="B36457" s="136"/>
      <c r="E36457" s="136"/>
      <c r="H36457" s="136"/>
      <c r="K36457" s="136"/>
      <c r="O36457" s="136"/>
      <c r="T36457" s="136"/>
      <c r="W36457" s="136"/>
      <c r="Z36457" s="136"/>
      <c r="AC36457" s="136"/>
    </row>
    <row r="36458" spans="2:29">
      <c r="B36458" s="136"/>
      <c r="E36458" s="136"/>
      <c r="H36458" s="136"/>
      <c r="K36458" s="136"/>
      <c r="O36458" s="136"/>
      <c r="T36458" s="136"/>
      <c r="W36458" s="136"/>
      <c r="Z36458" s="136"/>
      <c r="AC36458" s="136"/>
    </row>
    <row r="36459" spans="2:29">
      <c r="B36459" s="136"/>
      <c r="E36459" s="136"/>
      <c r="H36459" s="136"/>
      <c r="K36459" s="136"/>
      <c r="O36459" s="136"/>
      <c r="T36459" s="136"/>
      <c r="W36459" s="136"/>
      <c r="Z36459" s="136"/>
      <c r="AC36459" s="136"/>
    </row>
    <row r="36460" spans="2:29">
      <c r="B36460" s="136"/>
      <c r="E36460" s="136"/>
      <c r="H36460" s="136"/>
      <c r="K36460" s="136"/>
      <c r="O36460" s="136"/>
      <c r="T36460" s="136"/>
      <c r="W36460" s="136"/>
      <c r="Z36460" s="136"/>
      <c r="AC36460" s="136"/>
    </row>
    <row r="36461" spans="2:29">
      <c r="B36461" s="136"/>
      <c r="E36461" s="136"/>
      <c r="H36461" s="136"/>
      <c r="K36461" s="136"/>
      <c r="O36461" s="136"/>
      <c r="T36461" s="136"/>
      <c r="W36461" s="136"/>
      <c r="Z36461" s="136"/>
      <c r="AC36461" s="136"/>
    </row>
    <row r="36462" spans="2:29">
      <c r="B36462" s="136"/>
      <c r="E36462" s="136"/>
      <c r="H36462" s="136"/>
      <c r="K36462" s="136"/>
      <c r="O36462" s="136"/>
      <c r="T36462" s="136"/>
      <c r="W36462" s="136"/>
      <c r="Z36462" s="136"/>
      <c r="AC36462" s="136"/>
    </row>
    <row r="36463" spans="2:29">
      <c r="B36463" s="136"/>
      <c r="E36463" s="136"/>
      <c r="H36463" s="136"/>
      <c r="K36463" s="136"/>
      <c r="O36463" s="136"/>
      <c r="T36463" s="136"/>
      <c r="W36463" s="136"/>
      <c r="Z36463" s="136"/>
      <c r="AC36463" s="136"/>
    </row>
    <row r="36464" spans="2:29">
      <c r="B36464" s="136"/>
      <c r="E36464" s="136"/>
      <c r="H36464" s="136"/>
      <c r="K36464" s="136"/>
      <c r="O36464" s="136"/>
      <c r="T36464" s="136"/>
      <c r="W36464" s="136"/>
      <c r="Z36464" s="136"/>
      <c r="AC36464" s="136"/>
    </row>
    <row r="36465" spans="2:29">
      <c r="B36465" s="136"/>
      <c r="E36465" s="136"/>
      <c r="H36465" s="136"/>
      <c r="K36465" s="136"/>
      <c r="O36465" s="136"/>
      <c r="T36465" s="136"/>
      <c r="W36465" s="136"/>
      <c r="Z36465" s="136"/>
      <c r="AC36465" s="136"/>
    </row>
    <row r="36466" spans="2:29">
      <c r="B36466" s="136"/>
      <c r="E36466" s="136"/>
      <c r="H36466" s="136"/>
      <c r="K36466" s="136"/>
      <c r="O36466" s="136"/>
      <c r="T36466" s="136"/>
      <c r="W36466" s="136"/>
      <c r="Z36466" s="136"/>
      <c r="AC36466" s="136"/>
    </row>
    <row r="36467" spans="2:29">
      <c r="B36467" s="136"/>
      <c r="E36467" s="136"/>
      <c r="H36467" s="136"/>
      <c r="K36467" s="136"/>
      <c r="O36467" s="136"/>
      <c r="T36467" s="136"/>
      <c r="W36467" s="136"/>
      <c r="Z36467" s="136"/>
      <c r="AC36467" s="136"/>
    </row>
    <row r="36468" spans="2:29">
      <c r="B36468" s="136"/>
      <c r="E36468" s="136"/>
      <c r="H36468" s="136"/>
      <c r="K36468" s="136"/>
      <c r="O36468" s="136"/>
      <c r="T36468" s="136"/>
      <c r="W36468" s="136"/>
      <c r="Z36468" s="136"/>
      <c r="AC36468" s="136"/>
    </row>
    <row r="36469" spans="2:29">
      <c r="B36469" s="136"/>
      <c r="E36469" s="136"/>
      <c r="H36469" s="136"/>
      <c r="K36469" s="136"/>
      <c r="O36469" s="136"/>
      <c r="T36469" s="136"/>
      <c r="W36469" s="136"/>
      <c r="Z36469" s="136"/>
      <c r="AC36469" s="136"/>
    </row>
    <row r="36470" spans="2:29">
      <c r="B36470" s="136"/>
      <c r="E36470" s="136"/>
      <c r="H36470" s="136"/>
      <c r="K36470" s="136"/>
      <c r="O36470" s="136"/>
      <c r="T36470" s="136"/>
      <c r="W36470" s="136"/>
      <c r="Z36470" s="136"/>
      <c r="AC36470" s="136"/>
    </row>
    <row r="36471" spans="2:29">
      <c r="B36471" s="136"/>
      <c r="E36471" s="136"/>
      <c r="H36471" s="136"/>
      <c r="K36471" s="136"/>
      <c r="O36471" s="136"/>
      <c r="T36471" s="136"/>
      <c r="W36471" s="136"/>
      <c r="Z36471" s="136"/>
      <c r="AC36471" s="136"/>
    </row>
    <row r="36472" spans="2:29">
      <c r="B36472" s="136"/>
      <c r="E36472" s="136"/>
      <c r="H36472" s="136"/>
      <c r="K36472" s="136"/>
      <c r="O36472" s="136"/>
      <c r="T36472" s="136"/>
      <c r="W36472" s="136"/>
      <c r="Z36472" s="136"/>
      <c r="AC36472" s="136"/>
    </row>
    <row r="36473" spans="2:29">
      <c r="B36473" s="136"/>
      <c r="E36473" s="136"/>
      <c r="H36473" s="136"/>
      <c r="K36473" s="136"/>
      <c r="O36473" s="136"/>
      <c r="T36473" s="136"/>
      <c r="W36473" s="136"/>
      <c r="Z36473" s="136"/>
      <c r="AC36473" s="136"/>
    </row>
    <row r="36474" spans="2:29">
      <c r="B36474" s="136"/>
      <c r="E36474" s="136"/>
      <c r="H36474" s="136"/>
      <c r="K36474" s="136"/>
      <c r="O36474" s="136"/>
      <c r="T36474" s="136"/>
      <c r="W36474" s="136"/>
      <c r="Z36474" s="136"/>
      <c r="AC36474" s="136"/>
    </row>
    <row r="36475" spans="2:29">
      <c r="B36475" s="136"/>
      <c r="E36475" s="136"/>
      <c r="H36475" s="136"/>
      <c r="K36475" s="136"/>
      <c r="O36475" s="136"/>
      <c r="T36475" s="136"/>
      <c r="W36475" s="136"/>
      <c r="Z36475" s="136"/>
      <c r="AC36475" s="136"/>
    </row>
    <row r="36476" spans="2:29">
      <c r="B36476" s="136"/>
      <c r="E36476" s="136"/>
      <c r="H36476" s="136"/>
      <c r="K36476" s="136"/>
      <c r="O36476" s="136"/>
      <c r="T36476" s="136"/>
      <c r="W36476" s="136"/>
      <c r="Z36476" s="136"/>
      <c r="AC36476" s="136"/>
    </row>
    <row r="36477" spans="2:29">
      <c r="B36477" s="136"/>
      <c r="E36477" s="136"/>
      <c r="H36477" s="136"/>
      <c r="K36477" s="136"/>
      <c r="O36477" s="136"/>
      <c r="T36477" s="136"/>
      <c r="W36477" s="136"/>
      <c r="Z36477" s="136"/>
      <c r="AC36477" s="136"/>
    </row>
    <row r="36478" spans="2:29">
      <c r="B36478" s="136"/>
      <c r="E36478" s="136"/>
      <c r="H36478" s="136"/>
      <c r="K36478" s="136"/>
      <c r="O36478" s="136"/>
      <c r="T36478" s="136"/>
      <c r="W36478" s="136"/>
      <c r="Z36478" s="136"/>
      <c r="AC36478" s="136"/>
    </row>
    <row r="36479" spans="2:29">
      <c r="B36479" s="136"/>
      <c r="E36479" s="136"/>
      <c r="H36479" s="136"/>
      <c r="K36479" s="136"/>
      <c r="O36479" s="136"/>
      <c r="T36479" s="136"/>
      <c r="W36479" s="136"/>
      <c r="Z36479" s="136"/>
      <c r="AC36479" s="136"/>
    </row>
    <row r="36480" spans="2:29">
      <c r="B36480" s="136"/>
      <c r="E36480" s="136"/>
      <c r="H36480" s="136"/>
      <c r="K36480" s="136"/>
      <c r="O36480" s="136"/>
      <c r="T36480" s="136"/>
      <c r="W36480" s="136"/>
      <c r="Z36480" s="136"/>
      <c r="AC36480" s="136"/>
    </row>
    <row r="36481" spans="2:29">
      <c r="B36481" s="136"/>
      <c r="E36481" s="136"/>
      <c r="H36481" s="136"/>
      <c r="K36481" s="136"/>
      <c r="O36481" s="136"/>
      <c r="T36481" s="136"/>
      <c r="W36481" s="136"/>
      <c r="Z36481" s="136"/>
      <c r="AC36481" s="136"/>
    </row>
    <row r="36482" spans="2:29">
      <c r="B36482" s="136"/>
      <c r="E36482" s="136"/>
      <c r="H36482" s="136"/>
      <c r="K36482" s="136"/>
      <c r="O36482" s="136"/>
      <c r="T36482" s="136"/>
      <c r="W36482" s="136"/>
      <c r="Z36482" s="136"/>
      <c r="AC36482" s="136"/>
    </row>
    <row r="36483" spans="2:29">
      <c r="B36483" s="136"/>
      <c r="E36483" s="136"/>
      <c r="H36483" s="136"/>
      <c r="K36483" s="136"/>
      <c r="O36483" s="136"/>
      <c r="T36483" s="136"/>
      <c r="W36483" s="136"/>
      <c r="Z36483" s="136"/>
      <c r="AC36483" s="136"/>
    </row>
    <row r="36484" spans="2:29">
      <c r="B36484" s="136"/>
      <c r="E36484" s="136"/>
      <c r="H36484" s="136"/>
      <c r="K36484" s="136"/>
      <c r="O36484" s="136"/>
      <c r="T36484" s="136"/>
      <c r="W36484" s="136"/>
      <c r="Z36484" s="136"/>
      <c r="AC36484" s="136"/>
    </row>
    <row r="36485" spans="2:29">
      <c r="B36485" s="136"/>
      <c r="E36485" s="136"/>
      <c r="H36485" s="136"/>
      <c r="K36485" s="136"/>
      <c r="O36485" s="136"/>
      <c r="T36485" s="136"/>
      <c r="W36485" s="136"/>
      <c r="Z36485" s="136"/>
      <c r="AC36485" s="136"/>
    </row>
    <row r="36486" spans="2:29">
      <c r="B36486" s="136"/>
      <c r="E36486" s="136"/>
      <c r="H36486" s="136"/>
      <c r="K36486" s="136"/>
      <c r="O36486" s="136"/>
      <c r="T36486" s="136"/>
      <c r="W36486" s="136"/>
      <c r="Z36486" s="136"/>
      <c r="AC36486" s="136"/>
    </row>
    <row r="36487" spans="2:29">
      <c r="B36487" s="136"/>
      <c r="E36487" s="136"/>
      <c r="H36487" s="136"/>
      <c r="K36487" s="136"/>
      <c r="O36487" s="136"/>
      <c r="T36487" s="136"/>
      <c r="W36487" s="136"/>
      <c r="Z36487" s="136"/>
      <c r="AC36487" s="136"/>
    </row>
    <row r="36488" spans="2:29">
      <c r="B36488" s="136"/>
      <c r="E36488" s="136"/>
      <c r="H36488" s="136"/>
      <c r="K36488" s="136"/>
      <c r="O36488" s="136"/>
      <c r="T36488" s="136"/>
      <c r="W36488" s="136"/>
      <c r="Z36488" s="136"/>
      <c r="AC36488" s="136"/>
    </row>
    <row r="36489" spans="2:29">
      <c r="B36489" s="136"/>
      <c r="E36489" s="136"/>
      <c r="H36489" s="136"/>
      <c r="K36489" s="136"/>
      <c r="O36489" s="136"/>
      <c r="T36489" s="136"/>
      <c r="W36489" s="136"/>
      <c r="Z36489" s="136"/>
      <c r="AC36489" s="136"/>
    </row>
    <row r="36490" spans="2:29">
      <c r="B36490" s="136"/>
      <c r="E36490" s="136"/>
      <c r="H36490" s="136"/>
      <c r="K36490" s="136"/>
      <c r="O36490" s="136"/>
      <c r="T36490" s="136"/>
      <c r="W36490" s="136"/>
      <c r="Z36490" s="136"/>
      <c r="AC36490" s="136"/>
    </row>
    <row r="36491" spans="2:29">
      <c r="B36491" s="136"/>
      <c r="E36491" s="136"/>
      <c r="H36491" s="136"/>
      <c r="K36491" s="136"/>
      <c r="O36491" s="136"/>
      <c r="T36491" s="136"/>
      <c r="W36491" s="136"/>
      <c r="Z36491" s="136"/>
      <c r="AC36491" s="136"/>
    </row>
    <row r="36492" spans="2:29">
      <c r="B36492" s="136"/>
      <c r="E36492" s="136"/>
      <c r="H36492" s="136"/>
      <c r="K36492" s="136"/>
      <c r="O36492" s="136"/>
      <c r="T36492" s="136"/>
      <c r="W36492" s="136"/>
      <c r="Z36492" s="136"/>
      <c r="AC36492" s="136"/>
    </row>
    <row r="36493" spans="2:29">
      <c r="B36493" s="136"/>
      <c r="E36493" s="136"/>
      <c r="H36493" s="136"/>
      <c r="K36493" s="136"/>
      <c r="O36493" s="136"/>
      <c r="T36493" s="136"/>
      <c r="W36493" s="136"/>
      <c r="Z36493" s="136"/>
      <c r="AC36493" s="136"/>
    </row>
    <row r="36494" spans="2:29">
      <c r="B36494" s="136"/>
      <c r="E36494" s="136"/>
      <c r="H36494" s="136"/>
      <c r="K36494" s="136"/>
      <c r="O36494" s="136"/>
      <c r="T36494" s="136"/>
      <c r="W36494" s="136"/>
      <c r="Z36494" s="136"/>
      <c r="AC36494" s="136"/>
    </row>
    <row r="36495" spans="2:29">
      <c r="B36495" s="136"/>
      <c r="E36495" s="136"/>
      <c r="H36495" s="136"/>
      <c r="K36495" s="136"/>
      <c r="O36495" s="136"/>
      <c r="T36495" s="136"/>
      <c r="W36495" s="136"/>
      <c r="Z36495" s="136"/>
      <c r="AC36495" s="136"/>
    </row>
    <row r="36496" spans="2:29">
      <c r="B36496" s="136"/>
      <c r="E36496" s="136"/>
      <c r="H36496" s="136"/>
      <c r="K36496" s="136"/>
      <c r="O36496" s="136"/>
      <c r="T36496" s="136"/>
      <c r="W36496" s="136"/>
      <c r="Z36496" s="136"/>
      <c r="AC36496" s="136"/>
    </row>
    <row r="36497" spans="2:29">
      <c r="B36497" s="136"/>
      <c r="E36497" s="136"/>
      <c r="H36497" s="136"/>
      <c r="K36497" s="136"/>
      <c r="O36497" s="136"/>
      <c r="T36497" s="136"/>
      <c r="W36497" s="136"/>
      <c r="Z36497" s="136"/>
      <c r="AC36497" s="136"/>
    </row>
    <row r="36498" spans="2:29">
      <c r="B36498" s="136"/>
      <c r="E36498" s="136"/>
      <c r="H36498" s="136"/>
      <c r="K36498" s="136"/>
      <c r="O36498" s="136"/>
      <c r="T36498" s="136"/>
      <c r="W36498" s="136"/>
      <c r="Z36498" s="136"/>
      <c r="AC36498" s="136"/>
    </row>
    <row r="36499" spans="2:29">
      <c r="B36499" s="136"/>
      <c r="E36499" s="136"/>
      <c r="H36499" s="136"/>
      <c r="K36499" s="136"/>
      <c r="O36499" s="136"/>
      <c r="T36499" s="136"/>
      <c r="W36499" s="136"/>
      <c r="Z36499" s="136"/>
      <c r="AC36499" s="136"/>
    </row>
    <row r="36500" spans="2:29">
      <c r="B36500" s="136"/>
      <c r="E36500" s="136"/>
      <c r="H36500" s="136"/>
      <c r="K36500" s="136"/>
      <c r="O36500" s="136"/>
      <c r="T36500" s="136"/>
      <c r="W36500" s="136"/>
      <c r="Z36500" s="136"/>
      <c r="AC36500" s="136"/>
    </row>
    <row r="36501" spans="2:29">
      <c r="B36501" s="136"/>
      <c r="E36501" s="136"/>
      <c r="H36501" s="136"/>
      <c r="K36501" s="136"/>
      <c r="O36501" s="136"/>
      <c r="T36501" s="136"/>
      <c r="W36501" s="136"/>
      <c r="Z36501" s="136"/>
      <c r="AC36501" s="136"/>
    </row>
    <row r="36502" spans="2:29">
      <c r="B36502" s="136"/>
      <c r="E36502" s="136"/>
      <c r="H36502" s="136"/>
      <c r="K36502" s="136"/>
      <c r="O36502" s="136"/>
      <c r="T36502" s="136"/>
      <c r="W36502" s="136"/>
      <c r="Z36502" s="136"/>
      <c r="AC36502" s="136"/>
    </row>
    <row r="36503" spans="2:29">
      <c r="B36503" s="136"/>
      <c r="E36503" s="136"/>
      <c r="H36503" s="136"/>
      <c r="K36503" s="136"/>
      <c r="O36503" s="136"/>
      <c r="T36503" s="136"/>
      <c r="W36503" s="136"/>
      <c r="Z36503" s="136"/>
      <c r="AC36503" s="136"/>
    </row>
    <row r="36504" spans="2:29">
      <c r="B36504" s="136"/>
      <c r="E36504" s="136"/>
      <c r="H36504" s="136"/>
      <c r="K36504" s="136"/>
      <c r="O36504" s="136"/>
      <c r="T36504" s="136"/>
      <c r="W36504" s="136"/>
      <c r="Z36504" s="136"/>
      <c r="AC36504" s="136"/>
    </row>
    <row r="36505" spans="2:29">
      <c r="B36505" s="136"/>
      <c r="E36505" s="136"/>
      <c r="H36505" s="136"/>
      <c r="K36505" s="136"/>
      <c r="O36505" s="136"/>
      <c r="T36505" s="136"/>
      <c r="W36505" s="136"/>
      <c r="Z36505" s="136"/>
      <c r="AC36505" s="136"/>
    </row>
    <row r="36506" spans="2:29">
      <c r="B36506" s="136"/>
      <c r="E36506" s="136"/>
      <c r="H36506" s="136"/>
      <c r="K36506" s="136"/>
      <c r="O36506" s="136"/>
      <c r="T36506" s="136"/>
      <c r="W36506" s="136"/>
      <c r="Z36506" s="136"/>
      <c r="AC36506" s="136"/>
    </row>
    <row r="36507" spans="2:29">
      <c r="B36507" s="136"/>
      <c r="E36507" s="136"/>
      <c r="H36507" s="136"/>
      <c r="K36507" s="136"/>
      <c r="O36507" s="136"/>
      <c r="T36507" s="136"/>
      <c r="W36507" s="136"/>
      <c r="Z36507" s="136"/>
      <c r="AC36507" s="136"/>
    </row>
    <row r="36508" spans="2:29">
      <c r="B36508" s="136"/>
      <c r="E36508" s="136"/>
      <c r="H36508" s="136"/>
      <c r="K36508" s="136"/>
      <c r="O36508" s="136"/>
      <c r="T36508" s="136"/>
      <c r="W36508" s="136"/>
      <c r="Z36508" s="136"/>
      <c r="AC36508" s="136"/>
    </row>
    <row r="36509" spans="2:29">
      <c r="B36509" s="136"/>
      <c r="E36509" s="136"/>
      <c r="H36509" s="136"/>
      <c r="K36509" s="136"/>
      <c r="O36509" s="136"/>
      <c r="T36509" s="136"/>
      <c r="W36509" s="136"/>
      <c r="Z36509" s="136"/>
      <c r="AC36509" s="136"/>
    </row>
    <row r="36510" spans="2:29">
      <c r="B36510" s="136"/>
      <c r="E36510" s="136"/>
      <c r="H36510" s="136"/>
      <c r="K36510" s="136"/>
      <c r="O36510" s="136"/>
      <c r="T36510" s="136"/>
      <c r="W36510" s="136"/>
      <c r="Z36510" s="136"/>
      <c r="AC36510" s="136"/>
    </row>
    <row r="36511" spans="2:29">
      <c r="B36511" s="136"/>
      <c r="E36511" s="136"/>
      <c r="H36511" s="136"/>
      <c r="K36511" s="136"/>
      <c r="O36511" s="136"/>
      <c r="T36511" s="136"/>
      <c r="W36511" s="136"/>
      <c r="Z36511" s="136"/>
      <c r="AC36511" s="136"/>
    </row>
    <row r="36512" spans="2:29">
      <c r="B36512" s="136"/>
      <c r="E36512" s="136"/>
      <c r="H36512" s="136"/>
      <c r="K36512" s="136"/>
      <c r="O36512" s="136"/>
      <c r="T36512" s="136"/>
      <c r="W36512" s="136"/>
      <c r="Z36512" s="136"/>
      <c r="AC36512" s="136"/>
    </row>
    <row r="36513" spans="2:29">
      <c r="B36513" s="136"/>
      <c r="E36513" s="136"/>
      <c r="H36513" s="136"/>
      <c r="K36513" s="136"/>
      <c r="O36513" s="136"/>
      <c r="T36513" s="136"/>
      <c r="W36513" s="136"/>
      <c r="Z36513" s="136"/>
      <c r="AC36513" s="136"/>
    </row>
    <row r="36514" spans="2:29">
      <c r="B36514" s="136"/>
      <c r="E36514" s="136"/>
      <c r="H36514" s="136"/>
      <c r="K36514" s="136"/>
      <c r="O36514" s="136"/>
      <c r="T36514" s="136"/>
      <c r="W36514" s="136"/>
      <c r="Z36514" s="136"/>
      <c r="AC36514" s="136"/>
    </row>
    <row r="36515" spans="2:29">
      <c r="B36515" s="136"/>
      <c r="E36515" s="136"/>
      <c r="H36515" s="136"/>
      <c r="K36515" s="136"/>
      <c r="O36515" s="136"/>
      <c r="T36515" s="136"/>
      <c r="W36515" s="136"/>
      <c r="Z36515" s="136"/>
      <c r="AC36515" s="136"/>
    </row>
    <row r="36516" spans="2:29">
      <c r="B36516" s="136"/>
      <c r="E36516" s="136"/>
      <c r="H36516" s="136"/>
      <c r="K36516" s="136"/>
      <c r="O36516" s="136"/>
      <c r="T36516" s="136"/>
      <c r="W36516" s="136"/>
      <c r="Z36516" s="136"/>
      <c r="AC36516" s="136"/>
    </row>
    <row r="36517" spans="2:29">
      <c r="B36517" s="136"/>
      <c r="E36517" s="136"/>
      <c r="H36517" s="136"/>
      <c r="K36517" s="136"/>
      <c r="O36517" s="136"/>
      <c r="T36517" s="136"/>
      <c r="W36517" s="136"/>
      <c r="Z36517" s="136"/>
      <c r="AC36517" s="136"/>
    </row>
    <row r="36518" spans="2:29">
      <c r="B36518" s="136"/>
      <c r="E36518" s="136"/>
      <c r="H36518" s="136"/>
      <c r="K36518" s="136"/>
      <c r="O36518" s="136"/>
      <c r="T36518" s="136"/>
      <c r="W36518" s="136"/>
      <c r="Z36518" s="136"/>
      <c r="AC36518" s="136"/>
    </row>
    <row r="36519" spans="2:29">
      <c r="B36519" s="136"/>
      <c r="E36519" s="136"/>
      <c r="H36519" s="136"/>
      <c r="K36519" s="136"/>
      <c r="O36519" s="136"/>
      <c r="T36519" s="136"/>
      <c r="W36519" s="136"/>
      <c r="Z36519" s="136"/>
      <c r="AC36519" s="136"/>
    </row>
    <row r="36520" spans="2:29">
      <c r="B36520" s="136"/>
      <c r="E36520" s="136"/>
      <c r="H36520" s="136"/>
      <c r="K36520" s="136"/>
      <c r="O36520" s="136"/>
      <c r="T36520" s="136"/>
      <c r="W36520" s="136"/>
      <c r="Z36520" s="136"/>
      <c r="AC36520" s="136"/>
    </row>
    <row r="36521" spans="2:29">
      <c r="B36521" s="136"/>
      <c r="E36521" s="136"/>
      <c r="H36521" s="136"/>
      <c r="K36521" s="136"/>
      <c r="O36521" s="136"/>
      <c r="T36521" s="136"/>
      <c r="W36521" s="136"/>
      <c r="Z36521" s="136"/>
      <c r="AC36521" s="136"/>
    </row>
    <row r="36522" spans="2:29">
      <c r="B36522" s="136"/>
      <c r="E36522" s="136"/>
      <c r="H36522" s="136"/>
      <c r="K36522" s="136"/>
      <c r="O36522" s="136"/>
      <c r="T36522" s="136"/>
      <c r="W36522" s="136"/>
      <c r="Z36522" s="136"/>
      <c r="AC36522" s="136"/>
    </row>
    <row r="36523" spans="2:29">
      <c r="B36523" s="136"/>
      <c r="E36523" s="136"/>
      <c r="H36523" s="136"/>
      <c r="K36523" s="136"/>
      <c r="O36523" s="136"/>
      <c r="T36523" s="136"/>
      <c r="W36523" s="136"/>
      <c r="Z36523" s="136"/>
      <c r="AC36523" s="136"/>
    </row>
    <row r="36524" spans="2:29">
      <c r="B36524" s="136"/>
      <c r="E36524" s="136"/>
      <c r="H36524" s="136"/>
      <c r="K36524" s="136"/>
      <c r="O36524" s="136"/>
      <c r="T36524" s="136"/>
      <c r="W36524" s="136"/>
      <c r="Z36524" s="136"/>
      <c r="AC36524" s="136"/>
    </row>
    <row r="36525" spans="2:29">
      <c r="B36525" s="136"/>
      <c r="E36525" s="136"/>
      <c r="H36525" s="136"/>
      <c r="K36525" s="136"/>
      <c r="O36525" s="136"/>
      <c r="T36525" s="136"/>
      <c r="W36525" s="136"/>
      <c r="Z36525" s="136"/>
      <c r="AC36525" s="136"/>
    </row>
    <row r="36526" spans="2:29">
      <c r="B36526" s="136"/>
      <c r="E36526" s="136"/>
      <c r="H36526" s="136"/>
      <c r="K36526" s="136"/>
      <c r="O36526" s="136"/>
      <c r="T36526" s="136"/>
      <c r="W36526" s="136"/>
      <c r="Z36526" s="136"/>
      <c r="AC36526" s="136"/>
    </row>
    <row r="36527" spans="2:29">
      <c r="B36527" s="136"/>
      <c r="E36527" s="136"/>
      <c r="H36527" s="136"/>
      <c r="K36527" s="136"/>
      <c r="O36527" s="136"/>
      <c r="T36527" s="136"/>
      <c r="W36527" s="136"/>
      <c r="Z36527" s="136"/>
      <c r="AC36527" s="136"/>
    </row>
    <row r="36528" spans="2:29">
      <c r="B36528" s="136"/>
      <c r="E36528" s="136"/>
      <c r="H36528" s="136"/>
      <c r="K36528" s="136"/>
      <c r="O36528" s="136"/>
      <c r="T36528" s="136"/>
      <c r="W36528" s="136"/>
      <c r="Z36528" s="136"/>
      <c r="AC36528" s="136"/>
    </row>
    <row r="36529" spans="2:29">
      <c r="B36529" s="136"/>
      <c r="E36529" s="136"/>
      <c r="H36529" s="136"/>
      <c r="K36529" s="136"/>
      <c r="O36529" s="136"/>
      <c r="T36529" s="136"/>
      <c r="W36529" s="136"/>
      <c r="Z36529" s="136"/>
      <c r="AC36529" s="136"/>
    </row>
    <row r="36530" spans="2:29">
      <c r="B36530" s="136"/>
      <c r="E36530" s="136"/>
      <c r="H36530" s="136"/>
      <c r="K36530" s="136"/>
      <c r="O36530" s="136"/>
      <c r="T36530" s="136"/>
      <c r="W36530" s="136"/>
      <c r="Z36530" s="136"/>
      <c r="AC36530" s="136"/>
    </row>
    <row r="36531" spans="2:29">
      <c r="B36531" s="136"/>
      <c r="E36531" s="136"/>
      <c r="H36531" s="136"/>
      <c r="K36531" s="136"/>
      <c r="O36531" s="136"/>
      <c r="T36531" s="136"/>
      <c r="W36531" s="136"/>
      <c r="Z36531" s="136"/>
      <c r="AC36531" s="136"/>
    </row>
    <row r="36532" spans="2:29">
      <c r="B36532" s="136"/>
      <c r="E36532" s="136"/>
      <c r="H36532" s="136"/>
      <c r="K36532" s="136"/>
      <c r="O36532" s="136"/>
      <c r="T36532" s="136"/>
      <c r="W36532" s="136"/>
      <c r="Z36532" s="136"/>
      <c r="AC36532" s="136"/>
    </row>
    <row r="36533" spans="2:29">
      <c r="B36533" s="136"/>
      <c r="E36533" s="136"/>
      <c r="H36533" s="136"/>
      <c r="K36533" s="136"/>
      <c r="O36533" s="136"/>
      <c r="T36533" s="136"/>
      <c r="W36533" s="136"/>
      <c r="Z36533" s="136"/>
      <c r="AC36533" s="136"/>
    </row>
    <row r="36534" spans="2:29">
      <c r="B36534" s="136"/>
      <c r="E36534" s="136"/>
      <c r="H36534" s="136"/>
      <c r="K36534" s="136"/>
      <c r="O36534" s="136"/>
      <c r="T36534" s="136"/>
      <c r="W36534" s="136"/>
      <c r="Z36534" s="136"/>
      <c r="AC36534" s="136"/>
    </row>
    <row r="36535" spans="2:29">
      <c r="B36535" s="136"/>
      <c r="E36535" s="136"/>
      <c r="H36535" s="136"/>
      <c r="K36535" s="136"/>
      <c r="O36535" s="136"/>
      <c r="T36535" s="136"/>
      <c r="W36535" s="136"/>
      <c r="Z36535" s="136"/>
      <c r="AC36535" s="136"/>
    </row>
    <row r="36536" spans="2:29">
      <c r="B36536" s="136"/>
      <c r="E36536" s="136"/>
      <c r="H36536" s="136"/>
      <c r="K36536" s="136"/>
      <c r="O36536" s="136"/>
      <c r="T36536" s="136"/>
      <c r="W36536" s="136"/>
      <c r="Z36536" s="136"/>
      <c r="AC36536" s="136"/>
    </row>
    <row r="36537" spans="2:29">
      <c r="B36537" s="136"/>
      <c r="E36537" s="136"/>
      <c r="H36537" s="136"/>
      <c r="K36537" s="136"/>
      <c r="O36537" s="136"/>
      <c r="T36537" s="136"/>
      <c r="W36537" s="136"/>
      <c r="Z36537" s="136"/>
      <c r="AC36537" s="136"/>
    </row>
    <row r="36538" spans="2:29">
      <c r="B36538" s="136"/>
      <c r="E36538" s="136"/>
      <c r="H36538" s="136"/>
      <c r="K36538" s="136"/>
      <c r="O36538" s="136"/>
      <c r="T36538" s="136"/>
      <c r="W36538" s="136"/>
      <c r="Z36538" s="136"/>
      <c r="AC36538" s="136"/>
    </row>
    <row r="36539" spans="2:29">
      <c r="B36539" s="136"/>
      <c r="E36539" s="136"/>
      <c r="H36539" s="136"/>
      <c r="K36539" s="136"/>
      <c r="O36539" s="136"/>
      <c r="T36539" s="136"/>
      <c r="W36539" s="136"/>
      <c r="Z36539" s="136"/>
      <c r="AC36539" s="136"/>
    </row>
    <row r="36540" spans="2:29">
      <c r="B36540" s="136"/>
      <c r="E36540" s="136"/>
      <c r="H36540" s="136"/>
      <c r="K36540" s="136"/>
      <c r="O36540" s="136"/>
      <c r="T36540" s="136"/>
      <c r="W36540" s="136"/>
      <c r="Z36540" s="136"/>
      <c r="AC36540" s="136"/>
    </row>
    <row r="36541" spans="2:29">
      <c r="B36541" s="136"/>
      <c r="E36541" s="136"/>
      <c r="H36541" s="136"/>
      <c r="K36541" s="136"/>
      <c r="O36541" s="136"/>
      <c r="T36541" s="136"/>
      <c r="W36541" s="136"/>
      <c r="Z36541" s="136"/>
      <c r="AC36541" s="136"/>
    </row>
    <row r="36542" spans="2:29">
      <c r="B36542" s="136"/>
      <c r="E36542" s="136"/>
      <c r="H36542" s="136"/>
      <c r="K36542" s="136"/>
      <c r="O36542" s="136"/>
      <c r="T36542" s="136"/>
      <c r="W36542" s="136"/>
      <c r="Z36542" s="136"/>
      <c r="AC36542" s="136"/>
    </row>
    <row r="36543" spans="2:29">
      <c r="B36543" s="136"/>
      <c r="E36543" s="136"/>
      <c r="H36543" s="136"/>
      <c r="K36543" s="136"/>
      <c r="O36543" s="136"/>
      <c r="T36543" s="136"/>
      <c r="W36543" s="136"/>
      <c r="Z36543" s="136"/>
      <c r="AC36543" s="136"/>
    </row>
    <row r="36544" spans="2:29">
      <c r="B36544" s="136"/>
      <c r="E36544" s="136"/>
      <c r="H36544" s="136"/>
      <c r="K36544" s="136"/>
      <c r="O36544" s="136"/>
      <c r="T36544" s="136"/>
      <c r="W36544" s="136"/>
      <c r="Z36544" s="136"/>
      <c r="AC36544" s="136"/>
    </row>
    <row r="36545" spans="2:29">
      <c r="B36545" s="136"/>
      <c r="E36545" s="136"/>
      <c r="H36545" s="136"/>
      <c r="K36545" s="136"/>
      <c r="O36545" s="136"/>
      <c r="T36545" s="136"/>
      <c r="W36545" s="136"/>
      <c r="Z36545" s="136"/>
      <c r="AC36545" s="136"/>
    </row>
    <row r="36546" spans="2:29">
      <c r="B36546" s="136"/>
      <c r="E36546" s="136"/>
      <c r="H36546" s="136"/>
      <c r="K36546" s="136"/>
      <c r="O36546" s="136"/>
      <c r="T36546" s="136"/>
      <c r="W36546" s="136"/>
      <c r="Z36546" s="136"/>
      <c r="AC36546" s="136"/>
    </row>
    <row r="36547" spans="2:29">
      <c r="B36547" s="136"/>
      <c r="E36547" s="136"/>
      <c r="H36547" s="136"/>
      <c r="K36547" s="136"/>
      <c r="O36547" s="136"/>
      <c r="T36547" s="136"/>
      <c r="W36547" s="136"/>
      <c r="Z36547" s="136"/>
      <c r="AC36547" s="136"/>
    </row>
    <row r="36548" spans="2:29">
      <c r="B36548" s="136"/>
      <c r="E36548" s="136"/>
      <c r="H36548" s="136"/>
      <c r="K36548" s="136"/>
      <c r="O36548" s="136"/>
      <c r="T36548" s="136"/>
      <c r="W36548" s="136"/>
      <c r="Z36548" s="136"/>
      <c r="AC36548" s="136"/>
    </row>
    <row r="36549" spans="2:29">
      <c r="B36549" s="136"/>
      <c r="E36549" s="136"/>
      <c r="H36549" s="136"/>
      <c r="K36549" s="136"/>
      <c r="O36549" s="136"/>
      <c r="T36549" s="136"/>
      <c r="W36549" s="136"/>
      <c r="Z36549" s="136"/>
      <c r="AC36549" s="136"/>
    </row>
    <row r="36550" spans="2:29">
      <c r="B36550" s="136"/>
      <c r="E36550" s="136"/>
      <c r="H36550" s="136"/>
      <c r="K36550" s="136"/>
      <c r="O36550" s="136"/>
      <c r="T36550" s="136"/>
      <c r="W36550" s="136"/>
      <c r="Z36550" s="136"/>
      <c r="AC36550" s="136"/>
    </row>
    <row r="36551" spans="2:29">
      <c r="B36551" s="136"/>
      <c r="E36551" s="136"/>
      <c r="H36551" s="136"/>
      <c r="K36551" s="136"/>
      <c r="O36551" s="136"/>
      <c r="T36551" s="136"/>
      <c r="W36551" s="136"/>
      <c r="Z36551" s="136"/>
      <c r="AC36551" s="136"/>
    </row>
    <row r="36552" spans="2:29">
      <c r="B36552" s="136"/>
      <c r="E36552" s="136"/>
      <c r="H36552" s="136"/>
      <c r="K36552" s="136"/>
      <c r="O36552" s="136"/>
      <c r="T36552" s="136"/>
      <c r="W36552" s="136"/>
      <c r="Z36552" s="136"/>
      <c r="AC36552" s="136"/>
    </row>
    <row r="36553" spans="2:29">
      <c r="B36553" s="136"/>
      <c r="E36553" s="136"/>
      <c r="H36553" s="136"/>
      <c r="K36553" s="136"/>
      <c r="O36553" s="136"/>
      <c r="T36553" s="136"/>
      <c r="W36553" s="136"/>
      <c r="Z36553" s="136"/>
      <c r="AC36553" s="136"/>
    </row>
    <row r="36554" spans="2:29">
      <c r="B36554" s="136"/>
      <c r="E36554" s="136"/>
      <c r="H36554" s="136"/>
      <c r="K36554" s="136"/>
      <c r="O36554" s="136"/>
      <c r="T36554" s="136"/>
      <c r="W36554" s="136"/>
      <c r="Z36554" s="136"/>
      <c r="AC36554" s="136"/>
    </row>
    <row r="36555" spans="2:29">
      <c r="B36555" s="136"/>
      <c r="E36555" s="136"/>
      <c r="H36555" s="136"/>
      <c r="K36555" s="136"/>
      <c r="O36555" s="136"/>
      <c r="T36555" s="136"/>
      <c r="W36555" s="136"/>
      <c r="Z36555" s="136"/>
      <c r="AC36555" s="136"/>
    </row>
    <row r="36556" spans="2:29">
      <c r="B36556" s="136"/>
      <c r="E36556" s="136"/>
      <c r="H36556" s="136"/>
      <c r="K36556" s="136"/>
      <c r="O36556" s="136"/>
      <c r="T36556" s="136"/>
      <c r="W36556" s="136"/>
      <c r="Z36556" s="136"/>
      <c r="AC36556" s="136"/>
    </row>
    <row r="36557" spans="2:29">
      <c r="B36557" s="136"/>
      <c r="E36557" s="136"/>
      <c r="H36557" s="136"/>
      <c r="K36557" s="136"/>
      <c r="O36557" s="136"/>
      <c r="T36557" s="136"/>
      <c r="W36557" s="136"/>
      <c r="Z36557" s="136"/>
      <c r="AC36557" s="136"/>
    </row>
    <row r="36558" spans="2:29">
      <c r="B36558" s="136"/>
      <c r="E36558" s="136"/>
      <c r="H36558" s="136"/>
      <c r="K36558" s="136"/>
      <c r="O36558" s="136"/>
      <c r="T36558" s="136"/>
      <c r="W36558" s="136"/>
      <c r="Z36558" s="136"/>
      <c r="AC36558" s="136"/>
    </row>
    <row r="36559" spans="2:29">
      <c r="B36559" s="136"/>
      <c r="E36559" s="136"/>
      <c r="H36559" s="136"/>
      <c r="K36559" s="136"/>
      <c r="O36559" s="136"/>
      <c r="T36559" s="136"/>
      <c r="W36559" s="136"/>
      <c r="Z36559" s="136"/>
      <c r="AC36559" s="136"/>
    </row>
    <row r="36560" spans="2:29">
      <c r="B36560" s="136"/>
      <c r="E36560" s="136"/>
      <c r="H36560" s="136"/>
      <c r="K36560" s="136"/>
      <c r="O36560" s="136"/>
      <c r="T36560" s="136"/>
      <c r="W36560" s="136"/>
      <c r="Z36560" s="136"/>
      <c r="AC36560" s="136"/>
    </row>
    <row r="36561" spans="2:29">
      <c r="B36561" s="136"/>
      <c r="E36561" s="136"/>
      <c r="H36561" s="136"/>
      <c r="K36561" s="136"/>
      <c r="O36561" s="136"/>
      <c r="T36561" s="136"/>
      <c r="W36561" s="136"/>
      <c r="Z36561" s="136"/>
      <c r="AC36561" s="136"/>
    </row>
    <row r="36562" spans="2:29">
      <c r="B36562" s="136"/>
      <c r="E36562" s="136"/>
      <c r="H36562" s="136"/>
      <c r="K36562" s="136"/>
      <c r="O36562" s="136"/>
      <c r="T36562" s="136"/>
      <c r="W36562" s="136"/>
      <c r="Z36562" s="136"/>
      <c r="AC36562" s="136"/>
    </row>
    <row r="36563" spans="2:29">
      <c r="B36563" s="136"/>
      <c r="E36563" s="136"/>
      <c r="H36563" s="136"/>
      <c r="K36563" s="136"/>
      <c r="O36563" s="136"/>
      <c r="T36563" s="136"/>
      <c r="W36563" s="136"/>
      <c r="Z36563" s="136"/>
      <c r="AC36563" s="136"/>
    </row>
    <row r="36564" spans="2:29">
      <c r="B36564" s="136"/>
      <c r="E36564" s="136"/>
      <c r="H36564" s="136"/>
      <c r="K36564" s="136"/>
      <c r="O36564" s="136"/>
      <c r="T36564" s="136"/>
      <c r="W36564" s="136"/>
      <c r="Z36564" s="136"/>
      <c r="AC36564" s="136"/>
    </row>
    <row r="36565" spans="2:29">
      <c r="B36565" s="136"/>
      <c r="E36565" s="136"/>
      <c r="H36565" s="136"/>
      <c r="K36565" s="136"/>
      <c r="O36565" s="136"/>
      <c r="T36565" s="136"/>
      <c r="W36565" s="136"/>
      <c r="Z36565" s="136"/>
      <c r="AC36565" s="136"/>
    </row>
    <row r="36566" spans="2:29">
      <c r="B36566" s="136"/>
      <c r="E36566" s="136"/>
      <c r="H36566" s="136"/>
      <c r="K36566" s="136"/>
      <c r="O36566" s="136"/>
      <c r="T36566" s="136"/>
      <c r="W36566" s="136"/>
      <c r="Z36566" s="136"/>
      <c r="AC36566" s="136"/>
    </row>
    <row r="36567" spans="2:29">
      <c r="B36567" s="136"/>
      <c r="E36567" s="136"/>
      <c r="H36567" s="136"/>
      <c r="K36567" s="136"/>
      <c r="O36567" s="136"/>
      <c r="T36567" s="136"/>
      <c r="W36567" s="136"/>
      <c r="Z36567" s="136"/>
      <c r="AC36567" s="136"/>
    </row>
    <row r="36568" spans="2:29">
      <c r="B36568" s="136"/>
      <c r="E36568" s="136"/>
      <c r="H36568" s="136"/>
      <c r="K36568" s="136"/>
      <c r="O36568" s="136"/>
      <c r="T36568" s="136"/>
      <c r="W36568" s="136"/>
      <c r="Z36568" s="136"/>
      <c r="AC36568" s="136"/>
    </row>
    <row r="36569" spans="2:29">
      <c r="B36569" s="136"/>
      <c r="E36569" s="136"/>
      <c r="H36569" s="136"/>
      <c r="K36569" s="136"/>
      <c r="O36569" s="136"/>
      <c r="T36569" s="136"/>
      <c r="W36569" s="136"/>
      <c r="Z36569" s="136"/>
      <c r="AC36569" s="136"/>
    </row>
    <row r="36570" spans="2:29">
      <c r="B36570" s="136"/>
      <c r="E36570" s="136"/>
      <c r="H36570" s="136"/>
      <c r="K36570" s="136"/>
      <c r="O36570" s="136"/>
      <c r="T36570" s="136"/>
      <c r="W36570" s="136"/>
      <c r="Z36570" s="136"/>
      <c r="AC36570" s="136"/>
    </row>
    <row r="36571" spans="2:29">
      <c r="B36571" s="136"/>
      <c r="E36571" s="136"/>
      <c r="H36571" s="136"/>
      <c r="K36571" s="136"/>
      <c r="O36571" s="136"/>
      <c r="T36571" s="136"/>
      <c r="W36571" s="136"/>
      <c r="Z36571" s="136"/>
      <c r="AC36571" s="136"/>
    </row>
    <row r="36572" spans="2:29">
      <c r="B36572" s="136"/>
      <c r="E36572" s="136"/>
      <c r="H36572" s="136"/>
      <c r="K36572" s="136"/>
      <c r="O36572" s="136"/>
      <c r="T36572" s="136"/>
      <c r="W36572" s="136"/>
      <c r="Z36572" s="136"/>
      <c r="AC36572" s="136"/>
    </row>
    <row r="36573" spans="2:29">
      <c r="B36573" s="136"/>
      <c r="E36573" s="136"/>
      <c r="H36573" s="136"/>
      <c r="K36573" s="136"/>
      <c r="O36573" s="136"/>
      <c r="T36573" s="136"/>
      <c r="W36573" s="136"/>
      <c r="Z36573" s="136"/>
      <c r="AC36573" s="136"/>
    </row>
    <row r="36574" spans="2:29">
      <c r="B36574" s="136"/>
      <c r="E36574" s="136"/>
      <c r="H36574" s="136"/>
      <c r="K36574" s="136"/>
      <c r="O36574" s="136"/>
      <c r="T36574" s="136"/>
      <c r="W36574" s="136"/>
      <c r="Z36574" s="136"/>
      <c r="AC36574" s="136"/>
    </row>
    <row r="36575" spans="2:29">
      <c r="B36575" s="136"/>
      <c r="E36575" s="136"/>
      <c r="H36575" s="136"/>
      <c r="K36575" s="136"/>
      <c r="O36575" s="136"/>
      <c r="T36575" s="136"/>
      <c r="W36575" s="136"/>
      <c r="Z36575" s="136"/>
      <c r="AC36575" s="136"/>
    </row>
    <row r="36576" spans="2:29">
      <c r="B36576" s="136"/>
      <c r="E36576" s="136"/>
      <c r="H36576" s="136"/>
      <c r="K36576" s="136"/>
      <c r="O36576" s="136"/>
      <c r="T36576" s="136"/>
      <c r="W36576" s="136"/>
      <c r="Z36576" s="136"/>
      <c r="AC36576" s="136"/>
    </row>
    <row r="36577" spans="2:29">
      <c r="B36577" s="136"/>
      <c r="E36577" s="136"/>
      <c r="H36577" s="136"/>
      <c r="K36577" s="136"/>
      <c r="O36577" s="136"/>
      <c r="T36577" s="136"/>
      <c r="W36577" s="136"/>
      <c r="Z36577" s="136"/>
      <c r="AC36577" s="136"/>
    </row>
    <row r="36578" spans="2:29">
      <c r="B36578" s="136"/>
      <c r="E36578" s="136"/>
      <c r="H36578" s="136"/>
      <c r="K36578" s="136"/>
      <c r="O36578" s="136"/>
      <c r="T36578" s="136"/>
      <c r="W36578" s="136"/>
      <c r="Z36578" s="136"/>
      <c r="AC36578" s="136"/>
    </row>
    <row r="36579" spans="2:29">
      <c r="B36579" s="136"/>
      <c r="E36579" s="136"/>
      <c r="H36579" s="136"/>
      <c r="K36579" s="136"/>
      <c r="O36579" s="136"/>
      <c r="T36579" s="136"/>
      <c r="W36579" s="136"/>
      <c r="Z36579" s="136"/>
      <c r="AC36579" s="136"/>
    </row>
    <row r="36580" spans="2:29">
      <c r="B36580" s="136"/>
      <c r="E36580" s="136"/>
      <c r="H36580" s="136"/>
      <c r="K36580" s="136"/>
      <c r="O36580" s="136"/>
      <c r="T36580" s="136"/>
      <c r="W36580" s="136"/>
      <c r="Z36580" s="136"/>
      <c r="AC36580" s="136"/>
    </row>
    <row r="36581" spans="2:29">
      <c r="B36581" s="136"/>
      <c r="E36581" s="136"/>
      <c r="H36581" s="136"/>
      <c r="K36581" s="136"/>
      <c r="O36581" s="136"/>
      <c r="T36581" s="136"/>
      <c r="W36581" s="136"/>
      <c r="Z36581" s="136"/>
      <c r="AC36581" s="136"/>
    </row>
    <row r="36582" spans="2:29">
      <c r="B36582" s="136"/>
      <c r="E36582" s="136"/>
      <c r="H36582" s="136"/>
      <c r="K36582" s="136"/>
      <c r="O36582" s="136"/>
      <c r="T36582" s="136"/>
      <c r="W36582" s="136"/>
      <c r="Z36582" s="136"/>
      <c r="AC36582" s="136"/>
    </row>
    <row r="36583" spans="2:29">
      <c r="B36583" s="136"/>
      <c r="E36583" s="136"/>
      <c r="H36583" s="136"/>
      <c r="K36583" s="136"/>
      <c r="O36583" s="136"/>
      <c r="T36583" s="136"/>
      <c r="W36583" s="136"/>
      <c r="Z36583" s="136"/>
      <c r="AC36583" s="136"/>
    </row>
    <row r="36584" spans="2:29">
      <c r="B36584" s="136"/>
      <c r="E36584" s="136"/>
      <c r="H36584" s="136"/>
      <c r="K36584" s="136"/>
      <c r="O36584" s="136"/>
      <c r="T36584" s="136"/>
      <c r="W36584" s="136"/>
      <c r="Z36584" s="136"/>
      <c r="AC36584" s="136"/>
    </row>
    <row r="36585" spans="2:29">
      <c r="B36585" s="136"/>
      <c r="E36585" s="136"/>
      <c r="H36585" s="136"/>
      <c r="K36585" s="136"/>
      <c r="O36585" s="136"/>
      <c r="T36585" s="136"/>
      <c r="W36585" s="136"/>
      <c r="Z36585" s="136"/>
      <c r="AC36585" s="136"/>
    </row>
    <row r="36586" spans="2:29">
      <c r="B36586" s="136"/>
      <c r="E36586" s="136"/>
      <c r="H36586" s="136"/>
      <c r="K36586" s="136"/>
      <c r="O36586" s="136"/>
      <c r="T36586" s="136"/>
      <c r="W36586" s="136"/>
      <c r="Z36586" s="136"/>
      <c r="AC36586" s="136"/>
    </row>
    <row r="36587" spans="2:29">
      <c r="B36587" s="136"/>
      <c r="E36587" s="136"/>
      <c r="H36587" s="136"/>
      <c r="K36587" s="136"/>
      <c r="O36587" s="136"/>
      <c r="T36587" s="136"/>
      <c r="W36587" s="136"/>
      <c r="Z36587" s="136"/>
      <c r="AC36587" s="136"/>
    </row>
    <row r="36588" spans="2:29">
      <c r="B36588" s="136"/>
      <c r="E36588" s="136"/>
      <c r="H36588" s="136"/>
      <c r="K36588" s="136"/>
      <c r="O36588" s="136"/>
      <c r="T36588" s="136"/>
      <c r="W36588" s="136"/>
      <c r="Z36588" s="136"/>
      <c r="AC36588" s="136"/>
    </row>
    <row r="36589" spans="2:29">
      <c r="B36589" s="136"/>
      <c r="E36589" s="136"/>
      <c r="H36589" s="136"/>
      <c r="K36589" s="136"/>
      <c r="O36589" s="136"/>
      <c r="T36589" s="136"/>
      <c r="W36589" s="136"/>
      <c r="Z36589" s="136"/>
      <c r="AC36589" s="136"/>
    </row>
    <row r="36590" spans="2:29">
      <c r="B36590" s="136"/>
      <c r="E36590" s="136"/>
      <c r="H36590" s="136"/>
      <c r="K36590" s="136"/>
      <c r="O36590" s="136"/>
      <c r="T36590" s="136"/>
      <c r="W36590" s="136"/>
      <c r="Z36590" s="136"/>
      <c r="AC36590" s="136"/>
    </row>
    <row r="36591" spans="2:29">
      <c r="B36591" s="136"/>
      <c r="E36591" s="136"/>
      <c r="H36591" s="136"/>
      <c r="K36591" s="136"/>
      <c r="O36591" s="136"/>
      <c r="T36591" s="136"/>
      <c r="W36591" s="136"/>
      <c r="Z36591" s="136"/>
      <c r="AC36591" s="136"/>
    </row>
    <row r="36592" spans="2:29">
      <c r="B36592" s="136"/>
      <c r="E36592" s="136"/>
      <c r="H36592" s="136"/>
      <c r="K36592" s="136"/>
      <c r="O36592" s="136"/>
      <c r="T36592" s="136"/>
      <c r="W36592" s="136"/>
      <c r="Z36592" s="136"/>
      <c r="AC36592" s="136"/>
    </row>
    <row r="36593" spans="2:29">
      <c r="B36593" s="136"/>
      <c r="E36593" s="136"/>
      <c r="H36593" s="136"/>
      <c r="K36593" s="136"/>
      <c r="O36593" s="136"/>
      <c r="T36593" s="136"/>
      <c r="W36593" s="136"/>
      <c r="Z36593" s="136"/>
      <c r="AC36593" s="136"/>
    </row>
    <row r="36594" spans="2:29">
      <c r="B36594" s="136"/>
      <c r="E36594" s="136"/>
      <c r="H36594" s="136"/>
      <c r="K36594" s="136"/>
      <c r="O36594" s="136"/>
      <c r="T36594" s="136"/>
      <c r="W36594" s="136"/>
      <c r="Z36594" s="136"/>
      <c r="AC36594" s="136"/>
    </row>
    <row r="36595" spans="2:29">
      <c r="B36595" s="136"/>
      <c r="E36595" s="136"/>
      <c r="H36595" s="136"/>
      <c r="K36595" s="136"/>
      <c r="O36595" s="136"/>
      <c r="T36595" s="136"/>
      <c r="W36595" s="136"/>
      <c r="Z36595" s="136"/>
      <c r="AC36595" s="136"/>
    </row>
    <row r="36596" spans="2:29">
      <c r="B36596" s="136"/>
      <c r="E36596" s="136"/>
      <c r="H36596" s="136"/>
      <c r="K36596" s="136"/>
      <c r="O36596" s="136"/>
      <c r="T36596" s="136"/>
      <c r="W36596" s="136"/>
      <c r="Z36596" s="136"/>
      <c r="AC36596" s="136"/>
    </row>
    <row r="36597" spans="2:29">
      <c r="B36597" s="136"/>
      <c r="E36597" s="136"/>
      <c r="H36597" s="136"/>
      <c r="K36597" s="136"/>
      <c r="O36597" s="136"/>
      <c r="T36597" s="136"/>
      <c r="W36597" s="136"/>
      <c r="Z36597" s="136"/>
      <c r="AC36597" s="136"/>
    </row>
    <row r="36598" spans="2:29">
      <c r="B36598" s="136"/>
      <c r="E36598" s="136"/>
      <c r="H36598" s="136"/>
      <c r="K36598" s="136"/>
      <c r="O36598" s="136"/>
      <c r="T36598" s="136"/>
      <c r="W36598" s="136"/>
      <c r="Z36598" s="136"/>
      <c r="AC36598" s="136"/>
    </row>
    <row r="36599" spans="2:29">
      <c r="B36599" s="136"/>
      <c r="E36599" s="136"/>
      <c r="H36599" s="136"/>
      <c r="K36599" s="136"/>
      <c r="O36599" s="136"/>
      <c r="T36599" s="136"/>
      <c r="W36599" s="136"/>
      <c r="Z36599" s="136"/>
      <c r="AC36599" s="136"/>
    </row>
    <row r="36600" spans="2:29">
      <c r="B36600" s="136"/>
      <c r="E36600" s="136"/>
      <c r="H36600" s="136"/>
      <c r="K36600" s="136"/>
      <c r="O36600" s="136"/>
      <c r="T36600" s="136"/>
      <c r="W36600" s="136"/>
      <c r="Z36600" s="136"/>
      <c r="AC36600" s="136"/>
    </row>
    <row r="36601" spans="2:29">
      <c r="B36601" s="136"/>
      <c r="E36601" s="136"/>
      <c r="H36601" s="136"/>
      <c r="K36601" s="136"/>
      <c r="O36601" s="136"/>
      <c r="T36601" s="136"/>
      <c r="W36601" s="136"/>
      <c r="Z36601" s="136"/>
      <c r="AC36601" s="136"/>
    </row>
    <row r="36602" spans="2:29">
      <c r="B36602" s="136"/>
      <c r="E36602" s="136"/>
      <c r="H36602" s="136"/>
      <c r="K36602" s="136"/>
      <c r="O36602" s="136"/>
      <c r="T36602" s="136"/>
      <c r="W36602" s="136"/>
      <c r="Z36602" s="136"/>
      <c r="AC36602" s="136"/>
    </row>
    <row r="36603" spans="2:29">
      <c r="B36603" s="136"/>
      <c r="E36603" s="136"/>
      <c r="H36603" s="136"/>
      <c r="K36603" s="136"/>
      <c r="O36603" s="136"/>
      <c r="T36603" s="136"/>
      <c r="W36603" s="136"/>
      <c r="Z36603" s="136"/>
      <c r="AC36603" s="136"/>
    </row>
    <row r="36604" spans="2:29">
      <c r="B36604" s="136"/>
      <c r="E36604" s="136"/>
      <c r="H36604" s="136"/>
      <c r="K36604" s="136"/>
      <c r="O36604" s="136"/>
      <c r="T36604" s="136"/>
      <c r="W36604" s="136"/>
      <c r="Z36604" s="136"/>
      <c r="AC36604" s="136"/>
    </row>
    <row r="36605" spans="2:29">
      <c r="B36605" s="136"/>
      <c r="E36605" s="136"/>
      <c r="H36605" s="136"/>
      <c r="K36605" s="136"/>
      <c r="O36605" s="136"/>
      <c r="T36605" s="136"/>
      <c r="W36605" s="136"/>
      <c r="Z36605" s="136"/>
      <c r="AC36605" s="136"/>
    </row>
    <row r="36606" spans="2:29">
      <c r="B36606" s="136"/>
      <c r="E36606" s="136"/>
      <c r="H36606" s="136"/>
      <c r="K36606" s="136"/>
      <c r="O36606" s="136"/>
      <c r="T36606" s="136"/>
      <c r="W36606" s="136"/>
      <c r="Z36606" s="136"/>
      <c r="AC36606" s="136"/>
    </row>
    <row r="36607" spans="2:29">
      <c r="B36607" s="136"/>
      <c r="E36607" s="136"/>
      <c r="H36607" s="136"/>
      <c r="K36607" s="136"/>
      <c r="O36607" s="136"/>
      <c r="T36607" s="136"/>
      <c r="W36607" s="136"/>
      <c r="Z36607" s="136"/>
      <c r="AC36607" s="136"/>
    </row>
    <row r="36608" spans="2:29">
      <c r="B36608" s="136"/>
      <c r="E36608" s="136"/>
      <c r="H36608" s="136"/>
      <c r="K36608" s="136"/>
      <c r="O36608" s="136"/>
      <c r="T36608" s="136"/>
      <c r="W36608" s="136"/>
      <c r="Z36608" s="136"/>
      <c r="AC36608" s="136"/>
    </row>
    <row r="36609" spans="2:29">
      <c r="B36609" s="136"/>
      <c r="E36609" s="136"/>
      <c r="H36609" s="136"/>
      <c r="K36609" s="136"/>
      <c r="O36609" s="136"/>
      <c r="T36609" s="136"/>
      <c r="W36609" s="136"/>
      <c r="Z36609" s="136"/>
      <c r="AC36609" s="136"/>
    </row>
    <row r="36610" spans="2:29">
      <c r="B36610" s="136"/>
      <c r="E36610" s="136"/>
      <c r="H36610" s="136"/>
      <c r="K36610" s="136"/>
      <c r="O36610" s="136"/>
      <c r="T36610" s="136"/>
      <c r="W36610" s="136"/>
      <c r="Z36610" s="136"/>
      <c r="AC36610" s="136"/>
    </row>
    <row r="36611" spans="2:29">
      <c r="B36611" s="136"/>
      <c r="E36611" s="136"/>
      <c r="H36611" s="136"/>
      <c r="K36611" s="136"/>
      <c r="O36611" s="136"/>
      <c r="T36611" s="136"/>
      <c r="W36611" s="136"/>
      <c r="Z36611" s="136"/>
      <c r="AC36611" s="136"/>
    </row>
    <row r="36612" spans="2:29">
      <c r="B36612" s="136"/>
      <c r="E36612" s="136"/>
      <c r="H36612" s="136"/>
      <c r="K36612" s="136"/>
      <c r="O36612" s="136"/>
      <c r="T36612" s="136"/>
      <c r="W36612" s="136"/>
      <c r="Z36612" s="136"/>
      <c r="AC36612" s="136"/>
    </row>
    <row r="36613" spans="2:29">
      <c r="B36613" s="136"/>
      <c r="E36613" s="136"/>
      <c r="H36613" s="136"/>
      <c r="K36613" s="136"/>
      <c r="O36613" s="136"/>
      <c r="T36613" s="136"/>
      <c r="W36613" s="136"/>
      <c r="Z36613" s="136"/>
      <c r="AC36613" s="136"/>
    </row>
    <row r="36614" spans="2:29">
      <c r="B36614" s="136"/>
      <c r="E36614" s="136"/>
      <c r="H36614" s="136"/>
      <c r="K36614" s="136"/>
      <c r="O36614" s="136"/>
      <c r="T36614" s="136"/>
      <c r="W36614" s="136"/>
      <c r="Z36614" s="136"/>
      <c r="AC36614" s="136"/>
    </row>
    <row r="36615" spans="2:29">
      <c r="B36615" s="136"/>
      <c r="E36615" s="136"/>
      <c r="H36615" s="136"/>
      <c r="K36615" s="136"/>
      <c r="O36615" s="136"/>
      <c r="T36615" s="136"/>
      <c r="W36615" s="136"/>
      <c r="Z36615" s="136"/>
      <c r="AC36615" s="136"/>
    </row>
    <row r="36616" spans="2:29">
      <c r="B36616" s="136"/>
      <c r="E36616" s="136"/>
      <c r="H36616" s="136"/>
      <c r="K36616" s="136"/>
      <c r="O36616" s="136"/>
      <c r="T36616" s="136"/>
      <c r="W36616" s="136"/>
      <c r="Z36616" s="136"/>
      <c r="AC36616" s="136"/>
    </row>
    <row r="36617" spans="2:29">
      <c r="B36617" s="136"/>
      <c r="E36617" s="136"/>
      <c r="H36617" s="136"/>
      <c r="K36617" s="136"/>
      <c r="O36617" s="136"/>
      <c r="T36617" s="136"/>
      <c r="W36617" s="136"/>
      <c r="Z36617" s="136"/>
      <c r="AC36617" s="136"/>
    </row>
    <row r="36618" spans="2:29">
      <c r="B36618" s="136"/>
      <c r="E36618" s="136"/>
      <c r="H36618" s="136"/>
      <c r="K36618" s="136"/>
      <c r="O36618" s="136"/>
      <c r="T36618" s="136"/>
      <c r="W36618" s="136"/>
      <c r="Z36618" s="136"/>
      <c r="AC36618" s="136"/>
    </row>
    <row r="36619" spans="2:29">
      <c r="B36619" s="136"/>
      <c r="E36619" s="136"/>
      <c r="H36619" s="136"/>
      <c r="K36619" s="136"/>
      <c r="O36619" s="136"/>
      <c r="T36619" s="136"/>
      <c r="W36619" s="136"/>
      <c r="Z36619" s="136"/>
      <c r="AC36619" s="136"/>
    </row>
    <row r="36620" spans="2:29">
      <c r="B36620" s="136"/>
      <c r="E36620" s="136"/>
      <c r="H36620" s="136"/>
      <c r="K36620" s="136"/>
      <c r="O36620" s="136"/>
      <c r="T36620" s="136"/>
      <c r="W36620" s="136"/>
      <c r="Z36620" s="136"/>
      <c r="AC36620" s="136"/>
    </row>
    <row r="36621" spans="2:29">
      <c r="B36621" s="136"/>
      <c r="E36621" s="136"/>
      <c r="H36621" s="136"/>
      <c r="K36621" s="136"/>
      <c r="O36621" s="136"/>
      <c r="T36621" s="136"/>
      <c r="W36621" s="136"/>
      <c r="Z36621" s="136"/>
      <c r="AC36621" s="136"/>
    </row>
    <row r="36622" spans="2:29">
      <c r="B36622" s="136"/>
      <c r="E36622" s="136"/>
      <c r="H36622" s="136"/>
      <c r="K36622" s="136"/>
      <c r="O36622" s="136"/>
      <c r="T36622" s="136"/>
      <c r="W36622" s="136"/>
      <c r="Z36622" s="136"/>
      <c r="AC36622" s="136"/>
    </row>
    <row r="36623" spans="2:29">
      <c r="B36623" s="136"/>
      <c r="E36623" s="136"/>
      <c r="H36623" s="136"/>
      <c r="K36623" s="136"/>
      <c r="O36623" s="136"/>
      <c r="T36623" s="136"/>
      <c r="W36623" s="136"/>
      <c r="Z36623" s="136"/>
      <c r="AC36623" s="136"/>
    </row>
    <row r="36624" spans="2:29">
      <c r="B36624" s="136"/>
      <c r="E36624" s="136"/>
      <c r="H36624" s="136"/>
      <c r="K36624" s="136"/>
      <c r="O36624" s="136"/>
      <c r="T36624" s="136"/>
      <c r="W36624" s="136"/>
      <c r="Z36624" s="136"/>
      <c r="AC36624" s="136"/>
    </row>
    <row r="36625" spans="2:29">
      <c r="B36625" s="136"/>
      <c r="E36625" s="136"/>
      <c r="H36625" s="136"/>
      <c r="K36625" s="136"/>
      <c r="O36625" s="136"/>
      <c r="T36625" s="136"/>
      <c r="W36625" s="136"/>
      <c r="Z36625" s="136"/>
      <c r="AC36625" s="136"/>
    </row>
    <row r="36626" spans="2:29">
      <c r="B36626" s="136"/>
      <c r="E36626" s="136"/>
      <c r="H36626" s="136"/>
      <c r="K36626" s="136"/>
      <c r="O36626" s="136"/>
      <c r="T36626" s="136"/>
      <c r="W36626" s="136"/>
      <c r="Z36626" s="136"/>
      <c r="AC36626" s="136"/>
    </row>
    <row r="36627" spans="2:29">
      <c r="B36627" s="136"/>
      <c r="E36627" s="136"/>
      <c r="H36627" s="136"/>
      <c r="K36627" s="136"/>
      <c r="O36627" s="136"/>
      <c r="T36627" s="136"/>
      <c r="W36627" s="136"/>
      <c r="Z36627" s="136"/>
      <c r="AC36627" s="136"/>
    </row>
    <row r="36628" spans="2:29">
      <c r="B36628" s="136"/>
      <c r="E36628" s="136"/>
      <c r="H36628" s="136"/>
      <c r="K36628" s="136"/>
      <c r="O36628" s="136"/>
      <c r="T36628" s="136"/>
      <c r="W36628" s="136"/>
      <c r="Z36628" s="136"/>
      <c r="AC36628" s="136"/>
    </row>
    <row r="36629" spans="2:29">
      <c r="B36629" s="136"/>
      <c r="E36629" s="136"/>
      <c r="H36629" s="136"/>
      <c r="K36629" s="136"/>
      <c r="O36629" s="136"/>
      <c r="T36629" s="136"/>
      <c r="W36629" s="136"/>
      <c r="Z36629" s="136"/>
      <c r="AC36629" s="136"/>
    </row>
    <row r="36630" spans="2:29">
      <c r="B36630" s="136"/>
      <c r="E36630" s="136"/>
      <c r="H36630" s="136"/>
      <c r="K36630" s="136"/>
      <c r="O36630" s="136"/>
      <c r="T36630" s="136"/>
      <c r="W36630" s="136"/>
      <c r="Z36630" s="136"/>
      <c r="AC36630" s="136"/>
    </row>
    <row r="36631" spans="2:29">
      <c r="B36631" s="136"/>
      <c r="E36631" s="136"/>
      <c r="H36631" s="136"/>
      <c r="K36631" s="136"/>
      <c r="O36631" s="136"/>
      <c r="T36631" s="136"/>
      <c r="W36631" s="136"/>
      <c r="Z36631" s="136"/>
      <c r="AC36631" s="136"/>
    </row>
    <row r="36632" spans="2:29">
      <c r="B36632" s="136"/>
      <c r="E36632" s="136"/>
      <c r="H36632" s="136"/>
      <c r="K36632" s="136"/>
      <c r="O36632" s="136"/>
      <c r="T36632" s="136"/>
      <c r="W36632" s="136"/>
      <c r="Z36632" s="136"/>
      <c r="AC36632" s="136"/>
    </row>
    <row r="36633" spans="2:29">
      <c r="B36633" s="136"/>
      <c r="E36633" s="136"/>
      <c r="H36633" s="136"/>
      <c r="K36633" s="136"/>
      <c r="O36633" s="136"/>
      <c r="T36633" s="136"/>
      <c r="W36633" s="136"/>
      <c r="Z36633" s="136"/>
      <c r="AC36633" s="136"/>
    </row>
    <row r="36634" spans="2:29">
      <c r="B36634" s="136"/>
      <c r="E36634" s="136"/>
      <c r="H36634" s="136"/>
      <c r="K36634" s="136"/>
      <c r="O36634" s="136"/>
      <c r="T36634" s="136"/>
      <c r="W36634" s="136"/>
      <c r="Z36634" s="136"/>
      <c r="AC36634" s="136"/>
    </row>
    <row r="36635" spans="2:29">
      <c r="B36635" s="136"/>
      <c r="E36635" s="136"/>
      <c r="H36635" s="136"/>
      <c r="K36635" s="136"/>
      <c r="O36635" s="136"/>
      <c r="T36635" s="136"/>
      <c r="W36635" s="136"/>
      <c r="Z36635" s="136"/>
      <c r="AC36635" s="136"/>
    </row>
    <row r="36636" spans="2:29">
      <c r="B36636" s="136"/>
      <c r="E36636" s="136"/>
      <c r="H36636" s="136"/>
      <c r="K36636" s="136"/>
      <c r="O36636" s="136"/>
      <c r="T36636" s="136"/>
      <c r="W36636" s="136"/>
      <c r="Z36636" s="136"/>
      <c r="AC36636" s="136"/>
    </row>
    <row r="36637" spans="2:29">
      <c r="B36637" s="136"/>
      <c r="E36637" s="136"/>
      <c r="H36637" s="136"/>
      <c r="K36637" s="136"/>
      <c r="O36637" s="136"/>
      <c r="T36637" s="136"/>
      <c r="W36637" s="136"/>
      <c r="Z36637" s="136"/>
      <c r="AC36637" s="136"/>
    </row>
    <row r="36638" spans="2:29">
      <c r="B36638" s="136"/>
      <c r="E36638" s="136"/>
      <c r="H36638" s="136"/>
      <c r="K36638" s="136"/>
      <c r="O36638" s="136"/>
      <c r="T36638" s="136"/>
      <c r="W36638" s="136"/>
      <c r="Z36638" s="136"/>
      <c r="AC36638" s="136"/>
    </row>
    <row r="36639" spans="2:29">
      <c r="B36639" s="136"/>
      <c r="E36639" s="136"/>
      <c r="H36639" s="136"/>
      <c r="K36639" s="136"/>
      <c r="O36639" s="136"/>
      <c r="T36639" s="136"/>
      <c r="W36639" s="136"/>
      <c r="Z36639" s="136"/>
      <c r="AC36639" s="136"/>
    </row>
    <row r="36640" spans="2:29">
      <c r="B36640" s="136"/>
      <c r="E36640" s="136"/>
      <c r="H36640" s="136"/>
      <c r="K36640" s="136"/>
      <c r="O36640" s="136"/>
      <c r="T36640" s="136"/>
      <c r="W36640" s="136"/>
      <c r="Z36640" s="136"/>
      <c r="AC36640" s="136"/>
    </row>
    <row r="36641" spans="2:29">
      <c r="B36641" s="136"/>
      <c r="E36641" s="136"/>
      <c r="H36641" s="136"/>
      <c r="K36641" s="136"/>
      <c r="O36641" s="136"/>
      <c r="T36641" s="136"/>
      <c r="W36641" s="136"/>
      <c r="Z36641" s="136"/>
      <c r="AC36641" s="136"/>
    </row>
    <row r="36642" spans="2:29">
      <c r="B36642" s="136"/>
      <c r="E36642" s="136"/>
      <c r="H36642" s="136"/>
      <c r="K36642" s="136"/>
      <c r="O36642" s="136"/>
      <c r="T36642" s="136"/>
      <c r="W36642" s="136"/>
      <c r="Z36642" s="136"/>
      <c r="AC36642" s="136"/>
    </row>
    <row r="36643" spans="2:29">
      <c r="B36643" s="136"/>
      <c r="E36643" s="136"/>
      <c r="H36643" s="136"/>
      <c r="K36643" s="136"/>
      <c r="O36643" s="136"/>
      <c r="T36643" s="136"/>
      <c r="W36643" s="136"/>
      <c r="Z36643" s="136"/>
      <c r="AC36643" s="136"/>
    </row>
    <row r="36644" spans="2:29">
      <c r="B36644" s="136"/>
      <c r="E36644" s="136"/>
      <c r="H36644" s="136"/>
      <c r="K36644" s="136"/>
      <c r="O36644" s="136"/>
      <c r="T36644" s="136"/>
      <c r="W36644" s="136"/>
      <c r="Z36644" s="136"/>
      <c r="AC36644" s="136"/>
    </row>
    <row r="36645" spans="2:29">
      <c r="B36645" s="136"/>
      <c r="E36645" s="136"/>
      <c r="H36645" s="136"/>
      <c r="K36645" s="136"/>
      <c r="O36645" s="136"/>
      <c r="T36645" s="136"/>
      <c r="W36645" s="136"/>
      <c r="Z36645" s="136"/>
      <c r="AC36645" s="136"/>
    </row>
    <row r="36646" spans="2:29">
      <c r="B36646" s="136"/>
      <c r="E36646" s="136"/>
      <c r="H36646" s="136"/>
      <c r="K36646" s="136"/>
      <c r="O36646" s="136"/>
      <c r="T36646" s="136"/>
      <c r="W36646" s="136"/>
      <c r="Z36646" s="136"/>
      <c r="AC36646" s="136"/>
    </row>
    <row r="36647" spans="2:29">
      <c r="B36647" s="136"/>
      <c r="E36647" s="136"/>
      <c r="H36647" s="136"/>
      <c r="K36647" s="136"/>
      <c r="O36647" s="136"/>
      <c r="T36647" s="136"/>
      <c r="W36647" s="136"/>
      <c r="Z36647" s="136"/>
      <c r="AC36647" s="136"/>
    </row>
    <row r="36648" spans="2:29">
      <c r="B36648" s="136"/>
      <c r="E36648" s="136"/>
      <c r="H36648" s="136"/>
      <c r="K36648" s="136"/>
      <c r="O36648" s="136"/>
      <c r="T36648" s="136"/>
      <c r="W36648" s="136"/>
      <c r="Z36648" s="136"/>
      <c r="AC36648" s="136"/>
    </row>
    <row r="36649" spans="2:29">
      <c r="B36649" s="136"/>
      <c r="E36649" s="136"/>
      <c r="H36649" s="136"/>
      <c r="K36649" s="136"/>
      <c r="O36649" s="136"/>
      <c r="T36649" s="136"/>
      <c r="W36649" s="136"/>
      <c r="Z36649" s="136"/>
      <c r="AC36649" s="136"/>
    </row>
    <row r="36650" spans="2:29">
      <c r="B36650" s="136"/>
      <c r="E36650" s="136"/>
      <c r="H36650" s="136"/>
      <c r="K36650" s="136"/>
      <c r="O36650" s="136"/>
      <c r="T36650" s="136"/>
      <c r="W36650" s="136"/>
      <c r="Z36650" s="136"/>
      <c r="AC36650" s="136"/>
    </row>
    <row r="36651" spans="2:29">
      <c r="B36651" s="136"/>
      <c r="E36651" s="136"/>
      <c r="H36651" s="136"/>
      <c r="K36651" s="136"/>
      <c r="O36651" s="136"/>
      <c r="T36651" s="136"/>
      <c r="W36651" s="136"/>
      <c r="Z36651" s="136"/>
      <c r="AC36651" s="136"/>
    </row>
    <row r="36652" spans="2:29">
      <c r="B36652" s="136"/>
      <c r="E36652" s="136"/>
      <c r="H36652" s="136"/>
      <c r="K36652" s="136"/>
      <c r="O36652" s="136"/>
      <c r="T36652" s="136"/>
      <c r="W36652" s="136"/>
      <c r="Z36652" s="136"/>
      <c r="AC36652" s="136"/>
    </row>
    <row r="36653" spans="2:29">
      <c r="B36653" s="136"/>
      <c r="E36653" s="136"/>
      <c r="H36653" s="136"/>
      <c r="K36653" s="136"/>
      <c r="O36653" s="136"/>
      <c r="T36653" s="136"/>
      <c r="W36653" s="136"/>
      <c r="Z36653" s="136"/>
      <c r="AC36653" s="136"/>
    </row>
    <row r="36654" spans="2:29">
      <c r="B36654" s="136"/>
      <c r="E36654" s="136"/>
      <c r="H36654" s="136"/>
      <c r="K36654" s="136"/>
      <c r="O36654" s="136"/>
      <c r="T36654" s="136"/>
      <c r="W36654" s="136"/>
      <c r="Z36654" s="136"/>
      <c r="AC36654" s="136"/>
    </row>
    <row r="36655" spans="2:29">
      <c r="B36655" s="136"/>
      <c r="E36655" s="136"/>
      <c r="H36655" s="136"/>
      <c r="K36655" s="136"/>
      <c r="O36655" s="136"/>
      <c r="T36655" s="136"/>
      <c r="W36655" s="136"/>
      <c r="Z36655" s="136"/>
      <c r="AC36655" s="136"/>
    </row>
    <row r="36656" spans="2:29">
      <c r="B36656" s="136"/>
      <c r="E36656" s="136"/>
      <c r="H36656" s="136"/>
      <c r="K36656" s="136"/>
      <c r="O36656" s="136"/>
      <c r="T36656" s="136"/>
      <c r="W36656" s="136"/>
      <c r="Z36656" s="136"/>
      <c r="AC36656" s="136"/>
    </row>
    <row r="36657" spans="2:29">
      <c r="B36657" s="136"/>
      <c r="E36657" s="136"/>
      <c r="H36657" s="136"/>
      <c r="K36657" s="136"/>
      <c r="O36657" s="136"/>
      <c r="T36657" s="136"/>
      <c r="W36657" s="136"/>
      <c r="Z36657" s="136"/>
      <c r="AC36657" s="136"/>
    </row>
    <row r="36658" spans="2:29">
      <c r="B36658" s="136"/>
      <c r="E36658" s="136"/>
      <c r="H36658" s="136"/>
      <c r="K36658" s="136"/>
      <c r="O36658" s="136"/>
      <c r="T36658" s="136"/>
      <c r="W36658" s="136"/>
      <c r="Z36658" s="136"/>
      <c r="AC36658" s="136"/>
    </row>
    <row r="36659" spans="2:29">
      <c r="B36659" s="136"/>
      <c r="E36659" s="136"/>
      <c r="H36659" s="136"/>
      <c r="K36659" s="136"/>
      <c r="O36659" s="136"/>
      <c r="T36659" s="136"/>
      <c r="W36659" s="136"/>
      <c r="Z36659" s="136"/>
      <c r="AC36659" s="136"/>
    </row>
    <row r="36660" spans="2:29">
      <c r="B36660" s="136"/>
      <c r="E36660" s="136"/>
      <c r="H36660" s="136"/>
      <c r="K36660" s="136"/>
      <c r="O36660" s="136"/>
      <c r="T36660" s="136"/>
      <c r="W36660" s="136"/>
      <c r="Z36660" s="136"/>
      <c r="AC36660" s="136"/>
    </row>
    <row r="36661" spans="2:29">
      <c r="B36661" s="136"/>
      <c r="E36661" s="136"/>
      <c r="H36661" s="136"/>
      <c r="K36661" s="136"/>
      <c r="O36661" s="136"/>
      <c r="T36661" s="136"/>
      <c r="W36661" s="136"/>
      <c r="Z36661" s="136"/>
      <c r="AC36661" s="136"/>
    </row>
    <row r="36662" spans="2:29">
      <c r="B36662" s="136"/>
      <c r="E36662" s="136"/>
      <c r="H36662" s="136"/>
      <c r="K36662" s="136"/>
      <c r="O36662" s="136"/>
      <c r="T36662" s="136"/>
      <c r="W36662" s="136"/>
      <c r="Z36662" s="136"/>
      <c r="AC36662" s="136"/>
    </row>
    <row r="36663" spans="2:29">
      <c r="B36663" s="136"/>
      <c r="E36663" s="136"/>
      <c r="H36663" s="136"/>
      <c r="K36663" s="136"/>
      <c r="O36663" s="136"/>
      <c r="T36663" s="136"/>
      <c r="W36663" s="136"/>
      <c r="Z36663" s="136"/>
      <c r="AC36663" s="136"/>
    </row>
    <row r="36664" spans="2:29">
      <c r="B36664" s="136"/>
      <c r="E36664" s="136"/>
      <c r="H36664" s="136"/>
      <c r="K36664" s="136"/>
      <c r="O36664" s="136"/>
      <c r="T36664" s="136"/>
      <c r="W36664" s="136"/>
      <c r="Z36664" s="136"/>
      <c r="AC36664" s="136"/>
    </row>
    <row r="36665" spans="2:29">
      <c r="B36665" s="136"/>
      <c r="E36665" s="136"/>
      <c r="H36665" s="136"/>
      <c r="K36665" s="136"/>
      <c r="O36665" s="136"/>
      <c r="T36665" s="136"/>
      <c r="W36665" s="136"/>
      <c r="Z36665" s="136"/>
      <c r="AC36665" s="136"/>
    </row>
    <row r="36666" spans="2:29">
      <c r="B36666" s="136"/>
      <c r="E36666" s="136"/>
      <c r="H36666" s="136"/>
      <c r="K36666" s="136"/>
      <c r="O36666" s="136"/>
      <c r="T36666" s="136"/>
      <c r="W36666" s="136"/>
      <c r="Z36666" s="136"/>
      <c r="AC36666" s="136"/>
    </row>
    <row r="36667" spans="2:29">
      <c r="B36667" s="136"/>
      <c r="E36667" s="136"/>
      <c r="H36667" s="136"/>
      <c r="K36667" s="136"/>
      <c r="O36667" s="136"/>
      <c r="T36667" s="136"/>
      <c r="W36667" s="136"/>
      <c r="Z36667" s="136"/>
      <c r="AC36667" s="136"/>
    </row>
    <row r="36668" spans="2:29">
      <c r="B36668" s="136"/>
      <c r="E36668" s="136"/>
      <c r="H36668" s="136"/>
      <c r="K36668" s="136"/>
      <c r="O36668" s="136"/>
      <c r="T36668" s="136"/>
      <c r="W36668" s="136"/>
      <c r="Z36668" s="136"/>
      <c r="AC36668" s="136"/>
    </row>
    <row r="36669" spans="2:29">
      <c r="B36669" s="136"/>
      <c r="E36669" s="136"/>
      <c r="H36669" s="136"/>
      <c r="K36669" s="136"/>
      <c r="O36669" s="136"/>
      <c r="T36669" s="136"/>
      <c r="W36669" s="136"/>
      <c r="Z36669" s="136"/>
      <c r="AC36669" s="136"/>
    </row>
    <row r="36670" spans="2:29">
      <c r="B36670" s="136"/>
      <c r="E36670" s="136"/>
      <c r="H36670" s="136"/>
      <c r="K36670" s="136"/>
      <c r="O36670" s="136"/>
      <c r="T36670" s="136"/>
      <c r="W36670" s="136"/>
      <c r="Z36670" s="136"/>
      <c r="AC36670" s="136"/>
    </row>
    <row r="36671" spans="2:29">
      <c r="B36671" s="136"/>
      <c r="E36671" s="136"/>
      <c r="H36671" s="136"/>
      <c r="K36671" s="136"/>
      <c r="O36671" s="136"/>
      <c r="T36671" s="136"/>
      <c r="W36671" s="136"/>
      <c r="Z36671" s="136"/>
      <c r="AC36671" s="136"/>
    </row>
    <row r="36672" spans="2:29">
      <c r="B36672" s="136"/>
      <c r="E36672" s="136"/>
      <c r="H36672" s="136"/>
      <c r="K36672" s="136"/>
      <c r="O36672" s="136"/>
      <c r="T36672" s="136"/>
      <c r="W36672" s="136"/>
      <c r="Z36672" s="136"/>
      <c r="AC36672" s="136"/>
    </row>
    <row r="36673" spans="2:29">
      <c r="B36673" s="136"/>
      <c r="E36673" s="136"/>
      <c r="H36673" s="136"/>
      <c r="K36673" s="136"/>
      <c r="O36673" s="136"/>
      <c r="T36673" s="136"/>
      <c r="W36673" s="136"/>
      <c r="Z36673" s="136"/>
      <c r="AC36673" s="136"/>
    </row>
    <row r="36674" spans="2:29">
      <c r="B36674" s="136"/>
      <c r="E36674" s="136"/>
      <c r="H36674" s="136"/>
      <c r="K36674" s="136"/>
      <c r="O36674" s="136"/>
      <c r="T36674" s="136"/>
      <c r="W36674" s="136"/>
      <c r="Z36674" s="136"/>
      <c r="AC36674" s="136"/>
    </row>
    <row r="36675" spans="2:29">
      <c r="B36675" s="136"/>
      <c r="E36675" s="136"/>
      <c r="H36675" s="136"/>
      <c r="K36675" s="136"/>
      <c r="O36675" s="136"/>
      <c r="T36675" s="136"/>
      <c r="W36675" s="136"/>
      <c r="Z36675" s="136"/>
      <c r="AC36675" s="136"/>
    </row>
    <row r="36676" spans="2:29">
      <c r="B36676" s="136"/>
      <c r="E36676" s="136"/>
      <c r="H36676" s="136"/>
      <c r="K36676" s="136"/>
      <c r="O36676" s="136"/>
      <c r="T36676" s="136"/>
      <c r="W36676" s="136"/>
      <c r="Z36676" s="136"/>
      <c r="AC36676" s="136"/>
    </row>
    <row r="36677" spans="2:29">
      <c r="B36677" s="136"/>
      <c r="E36677" s="136"/>
      <c r="H36677" s="136"/>
      <c r="K36677" s="136"/>
      <c r="O36677" s="136"/>
      <c r="T36677" s="136"/>
      <c r="W36677" s="136"/>
      <c r="Z36677" s="136"/>
      <c r="AC36677" s="136"/>
    </row>
    <row r="36678" spans="2:29">
      <c r="B36678" s="136"/>
      <c r="E36678" s="136"/>
      <c r="H36678" s="136"/>
      <c r="K36678" s="136"/>
      <c r="O36678" s="136"/>
      <c r="T36678" s="136"/>
      <c r="W36678" s="136"/>
      <c r="Z36678" s="136"/>
      <c r="AC36678" s="136"/>
    </row>
    <row r="36679" spans="2:29">
      <c r="B36679" s="136"/>
      <c r="E36679" s="136"/>
      <c r="H36679" s="136"/>
      <c r="K36679" s="136"/>
      <c r="O36679" s="136"/>
      <c r="T36679" s="136"/>
      <c r="W36679" s="136"/>
      <c r="Z36679" s="136"/>
      <c r="AC36679" s="136"/>
    </row>
    <row r="36680" spans="2:29">
      <c r="B36680" s="136"/>
      <c r="E36680" s="136"/>
      <c r="H36680" s="136"/>
      <c r="K36680" s="136"/>
      <c r="O36680" s="136"/>
      <c r="T36680" s="136"/>
      <c r="W36680" s="136"/>
      <c r="Z36680" s="136"/>
      <c r="AC36680" s="136"/>
    </row>
    <row r="36681" spans="2:29">
      <c r="B36681" s="136"/>
      <c r="E36681" s="136"/>
      <c r="H36681" s="136"/>
      <c r="K36681" s="136"/>
      <c r="O36681" s="136"/>
      <c r="T36681" s="136"/>
      <c r="W36681" s="136"/>
      <c r="Z36681" s="136"/>
      <c r="AC36681" s="136"/>
    </row>
    <row r="36682" spans="2:29">
      <c r="B36682" s="136"/>
      <c r="E36682" s="136"/>
      <c r="H36682" s="136"/>
      <c r="K36682" s="136"/>
      <c r="O36682" s="136"/>
      <c r="T36682" s="136"/>
      <c r="W36682" s="136"/>
      <c r="Z36682" s="136"/>
      <c r="AC36682" s="136"/>
    </row>
    <row r="36683" spans="2:29">
      <c r="B36683" s="136"/>
      <c r="E36683" s="136"/>
      <c r="H36683" s="136"/>
      <c r="K36683" s="136"/>
      <c r="O36683" s="136"/>
      <c r="T36683" s="136"/>
      <c r="W36683" s="136"/>
      <c r="Z36683" s="136"/>
      <c r="AC36683" s="136"/>
    </row>
    <row r="36684" spans="2:29">
      <c r="B36684" s="136"/>
      <c r="E36684" s="136"/>
      <c r="H36684" s="136"/>
      <c r="K36684" s="136"/>
      <c r="O36684" s="136"/>
      <c r="T36684" s="136"/>
      <c r="W36684" s="136"/>
      <c r="Z36684" s="136"/>
      <c r="AC36684" s="136"/>
    </row>
    <row r="36685" spans="2:29">
      <c r="B36685" s="136"/>
      <c r="E36685" s="136"/>
      <c r="H36685" s="136"/>
      <c r="K36685" s="136"/>
      <c r="O36685" s="136"/>
      <c r="T36685" s="136"/>
      <c r="W36685" s="136"/>
      <c r="Z36685" s="136"/>
      <c r="AC36685" s="136"/>
    </row>
    <row r="36686" spans="2:29">
      <c r="B36686" s="136"/>
      <c r="E36686" s="136"/>
      <c r="H36686" s="136"/>
      <c r="K36686" s="136"/>
      <c r="O36686" s="136"/>
      <c r="T36686" s="136"/>
      <c r="W36686" s="136"/>
      <c r="Z36686" s="136"/>
      <c r="AC36686" s="136"/>
    </row>
    <row r="36687" spans="2:29">
      <c r="B36687" s="136"/>
      <c r="E36687" s="136"/>
      <c r="H36687" s="136"/>
      <c r="K36687" s="136"/>
      <c r="O36687" s="136"/>
      <c r="T36687" s="136"/>
      <c r="W36687" s="136"/>
      <c r="Z36687" s="136"/>
      <c r="AC36687" s="136"/>
    </row>
    <row r="36688" spans="2:29">
      <c r="B36688" s="136"/>
      <c r="E36688" s="136"/>
      <c r="H36688" s="136"/>
      <c r="K36688" s="136"/>
      <c r="O36688" s="136"/>
      <c r="T36688" s="136"/>
      <c r="W36688" s="136"/>
      <c r="Z36688" s="136"/>
      <c r="AC36688" s="136"/>
    </row>
    <row r="36689" spans="2:29">
      <c r="B36689" s="136"/>
      <c r="E36689" s="136"/>
      <c r="H36689" s="136"/>
      <c r="K36689" s="136"/>
      <c r="O36689" s="136"/>
      <c r="T36689" s="136"/>
      <c r="W36689" s="136"/>
      <c r="Z36689" s="136"/>
      <c r="AC36689" s="136"/>
    </row>
    <row r="36690" spans="2:29">
      <c r="B36690" s="136"/>
      <c r="E36690" s="136"/>
      <c r="H36690" s="136"/>
      <c r="K36690" s="136"/>
      <c r="O36690" s="136"/>
      <c r="T36690" s="136"/>
      <c r="W36690" s="136"/>
      <c r="Z36690" s="136"/>
      <c r="AC36690" s="136"/>
    </row>
    <row r="36691" spans="2:29">
      <c r="B36691" s="136"/>
      <c r="E36691" s="136"/>
      <c r="H36691" s="136"/>
      <c r="K36691" s="136"/>
      <c r="O36691" s="136"/>
      <c r="T36691" s="136"/>
      <c r="W36691" s="136"/>
      <c r="Z36691" s="136"/>
      <c r="AC36691" s="136"/>
    </row>
    <row r="36692" spans="2:29">
      <c r="B36692" s="136"/>
      <c r="E36692" s="136"/>
      <c r="H36692" s="136"/>
      <c r="K36692" s="136"/>
      <c r="O36692" s="136"/>
      <c r="T36692" s="136"/>
      <c r="W36692" s="136"/>
      <c r="Z36692" s="136"/>
      <c r="AC36692" s="136"/>
    </row>
    <row r="36693" spans="2:29">
      <c r="B36693" s="136"/>
      <c r="E36693" s="136"/>
      <c r="H36693" s="136"/>
      <c r="K36693" s="136"/>
      <c r="O36693" s="136"/>
      <c r="T36693" s="136"/>
      <c r="W36693" s="136"/>
      <c r="Z36693" s="136"/>
      <c r="AC36693" s="136"/>
    </row>
    <row r="36694" spans="2:29">
      <c r="B36694" s="136"/>
      <c r="E36694" s="136"/>
      <c r="H36694" s="136"/>
      <c r="K36694" s="136"/>
      <c r="O36694" s="136"/>
      <c r="T36694" s="136"/>
      <c r="W36694" s="136"/>
      <c r="Z36694" s="136"/>
      <c r="AC36694" s="136"/>
    </row>
    <row r="36695" spans="2:29">
      <c r="B36695" s="136"/>
      <c r="E36695" s="136"/>
      <c r="H36695" s="136"/>
      <c r="K36695" s="136"/>
      <c r="O36695" s="136"/>
      <c r="T36695" s="136"/>
      <c r="W36695" s="136"/>
      <c r="Z36695" s="136"/>
      <c r="AC36695" s="136"/>
    </row>
    <row r="36696" spans="2:29">
      <c r="B36696" s="136"/>
      <c r="E36696" s="136"/>
      <c r="H36696" s="136"/>
      <c r="K36696" s="136"/>
      <c r="O36696" s="136"/>
      <c r="T36696" s="136"/>
      <c r="W36696" s="136"/>
      <c r="Z36696" s="136"/>
      <c r="AC36696" s="136"/>
    </row>
    <row r="36697" spans="2:29">
      <c r="B36697" s="136"/>
      <c r="E36697" s="136"/>
      <c r="H36697" s="136"/>
      <c r="K36697" s="136"/>
      <c r="O36697" s="136"/>
      <c r="T36697" s="136"/>
      <c r="W36697" s="136"/>
      <c r="Z36697" s="136"/>
      <c r="AC36697" s="136"/>
    </row>
    <row r="36698" spans="2:29">
      <c r="B36698" s="136"/>
      <c r="E36698" s="136"/>
      <c r="H36698" s="136"/>
      <c r="K36698" s="136"/>
      <c r="O36698" s="136"/>
      <c r="T36698" s="136"/>
      <c r="W36698" s="136"/>
      <c r="Z36698" s="136"/>
      <c r="AC36698" s="136"/>
    </row>
    <row r="36699" spans="2:29">
      <c r="B36699" s="136"/>
      <c r="E36699" s="136"/>
      <c r="H36699" s="136"/>
      <c r="K36699" s="136"/>
      <c r="O36699" s="136"/>
      <c r="T36699" s="136"/>
      <c r="W36699" s="136"/>
      <c r="Z36699" s="136"/>
      <c r="AC36699" s="136"/>
    </row>
    <row r="36700" spans="2:29">
      <c r="B36700" s="136"/>
      <c r="E36700" s="136"/>
      <c r="H36700" s="136"/>
      <c r="K36700" s="136"/>
      <c r="O36700" s="136"/>
      <c r="T36700" s="136"/>
      <c r="W36700" s="136"/>
      <c r="Z36700" s="136"/>
      <c r="AC36700" s="136"/>
    </row>
    <row r="36701" spans="2:29">
      <c r="B36701" s="136"/>
      <c r="E36701" s="136"/>
      <c r="H36701" s="136"/>
      <c r="K36701" s="136"/>
      <c r="O36701" s="136"/>
      <c r="T36701" s="136"/>
      <c r="W36701" s="136"/>
      <c r="Z36701" s="136"/>
      <c r="AC36701" s="136"/>
    </row>
    <row r="36702" spans="2:29">
      <c r="B36702" s="136"/>
      <c r="E36702" s="136"/>
      <c r="H36702" s="136"/>
      <c r="K36702" s="136"/>
      <c r="O36702" s="136"/>
      <c r="T36702" s="136"/>
      <c r="W36702" s="136"/>
      <c r="Z36702" s="136"/>
      <c r="AC36702" s="136"/>
    </row>
    <row r="36703" spans="2:29">
      <c r="B36703" s="136"/>
      <c r="E36703" s="136"/>
      <c r="H36703" s="136"/>
      <c r="K36703" s="136"/>
      <c r="O36703" s="136"/>
      <c r="T36703" s="136"/>
      <c r="W36703" s="136"/>
      <c r="Z36703" s="136"/>
      <c r="AC36703" s="136"/>
    </row>
    <row r="36704" spans="2:29">
      <c r="B36704" s="136"/>
      <c r="E36704" s="136"/>
      <c r="H36704" s="136"/>
      <c r="K36704" s="136"/>
      <c r="O36704" s="136"/>
      <c r="T36704" s="136"/>
      <c r="W36704" s="136"/>
      <c r="Z36704" s="136"/>
      <c r="AC36704" s="136"/>
    </row>
    <row r="36705" spans="2:29">
      <c r="B36705" s="136"/>
      <c r="E36705" s="136"/>
      <c r="H36705" s="136"/>
      <c r="K36705" s="136"/>
      <c r="O36705" s="136"/>
      <c r="T36705" s="136"/>
      <c r="W36705" s="136"/>
      <c r="Z36705" s="136"/>
      <c r="AC36705" s="136"/>
    </row>
    <row r="36706" spans="2:29">
      <c r="B36706" s="136"/>
      <c r="E36706" s="136"/>
      <c r="H36706" s="136"/>
      <c r="K36706" s="136"/>
      <c r="O36706" s="136"/>
      <c r="T36706" s="136"/>
      <c r="W36706" s="136"/>
      <c r="Z36706" s="136"/>
      <c r="AC36706" s="136"/>
    </row>
    <row r="36707" spans="2:29">
      <c r="B36707" s="136"/>
      <c r="E36707" s="136"/>
      <c r="H36707" s="136"/>
      <c r="K36707" s="136"/>
      <c r="O36707" s="136"/>
      <c r="T36707" s="136"/>
      <c r="W36707" s="136"/>
      <c r="Z36707" s="136"/>
      <c r="AC36707" s="136"/>
    </row>
    <row r="36708" spans="2:29">
      <c r="B36708" s="136"/>
      <c r="E36708" s="136"/>
      <c r="H36708" s="136"/>
      <c r="K36708" s="136"/>
      <c r="O36708" s="136"/>
      <c r="T36708" s="136"/>
      <c r="W36708" s="136"/>
      <c r="Z36708" s="136"/>
      <c r="AC36708" s="136"/>
    </row>
    <row r="36709" spans="2:29">
      <c r="B36709" s="136"/>
      <c r="E36709" s="136"/>
      <c r="H36709" s="136"/>
      <c r="K36709" s="136"/>
      <c r="O36709" s="136"/>
      <c r="T36709" s="136"/>
      <c r="W36709" s="136"/>
      <c r="Z36709" s="136"/>
      <c r="AC36709" s="136"/>
    </row>
    <row r="36710" spans="2:29">
      <c r="B36710" s="136"/>
      <c r="E36710" s="136"/>
      <c r="H36710" s="136"/>
      <c r="K36710" s="136"/>
      <c r="O36710" s="136"/>
      <c r="T36710" s="136"/>
      <c r="W36710" s="136"/>
      <c r="Z36710" s="136"/>
      <c r="AC36710" s="136"/>
    </row>
    <row r="36711" spans="2:29">
      <c r="B36711" s="136"/>
      <c r="E36711" s="136"/>
      <c r="H36711" s="136"/>
      <c r="K36711" s="136"/>
      <c r="O36711" s="136"/>
      <c r="T36711" s="136"/>
      <c r="W36711" s="136"/>
      <c r="Z36711" s="136"/>
      <c r="AC36711" s="136"/>
    </row>
    <row r="36712" spans="2:29">
      <c r="B36712" s="136"/>
      <c r="E36712" s="136"/>
      <c r="H36712" s="136"/>
      <c r="K36712" s="136"/>
      <c r="O36712" s="136"/>
      <c r="T36712" s="136"/>
      <c r="W36712" s="136"/>
      <c r="Z36712" s="136"/>
      <c r="AC36712" s="136"/>
    </row>
    <row r="36713" spans="2:29">
      <c r="B36713" s="136"/>
      <c r="E36713" s="136"/>
      <c r="H36713" s="136"/>
      <c r="K36713" s="136"/>
      <c r="O36713" s="136"/>
      <c r="T36713" s="136"/>
      <c r="W36713" s="136"/>
      <c r="Z36713" s="136"/>
      <c r="AC36713" s="136"/>
    </row>
    <row r="36714" spans="2:29">
      <c r="B36714" s="136"/>
      <c r="E36714" s="136"/>
      <c r="H36714" s="136"/>
      <c r="K36714" s="136"/>
      <c r="O36714" s="136"/>
      <c r="T36714" s="136"/>
      <c r="W36714" s="136"/>
      <c r="Z36714" s="136"/>
      <c r="AC36714" s="136"/>
    </row>
    <row r="36715" spans="2:29">
      <c r="B36715" s="136"/>
      <c r="E36715" s="136"/>
      <c r="H36715" s="136"/>
      <c r="K36715" s="136"/>
      <c r="O36715" s="136"/>
      <c r="T36715" s="136"/>
      <c r="W36715" s="136"/>
      <c r="Z36715" s="136"/>
      <c r="AC36715" s="136"/>
    </row>
    <row r="36716" spans="2:29">
      <c r="B36716" s="136"/>
      <c r="E36716" s="136"/>
      <c r="H36716" s="136"/>
      <c r="K36716" s="136"/>
      <c r="O36716" s="136"/>
      <c r="T36716" s="136"/>
      <c r="W36716" s="136"/>
      <c r="Z36716" s="136"/>
      <c r="AC36716" s="136"/>
    </row>
    <row r="36717" spans="2:29">
      <c r="B36717" s="136"/>
      <c r="E36717" s="136"/>
      <c r="H36717" s="136"/>
      <c r="K36717" s="136"/>
      <c r="O36717" s="136"/>
      <c r="T36717" s="136"/>
      <c r="W36717" s="136"/>
      <c r="Z36717" s="136"/>
      <c r="AC36717" s="136"/>
    </row>
    <row r="36718" spans="2:29">
      <c r="B36718" s="136"/>
      <c r="E36718" s="136"/>
      <c r="H36718" s="136"/>
      <c r="K36718" s="136"/>
      <c r="O36718" s="136"/>
      <c r="T36718" s="136"/>
      <c r="W36718" s="136"/>
      <c r="Z36718" s="136"/>
      <c r="AC36718" s="136"/>
    </row>
    <row r="36719" spans="2:29">
      <c r="B36719" s="136"/>
      <c r="E36719" s="136"/>
      <c r="H36719" s="136"/>
      <c r="K36719" s="136"/>
      <c r="O36719" s="136"/>
      <c r="T36719" s="136"/>
      <c r="W36719" s="136"/>
      <c r="Z36719" s="136"/>
      <c r="AC36719" s="136"/>
    </row>
    <row r="36720" spans="2:29">
      <c r="B36720" s="136"/>
      <c r="E36720" s="136"/>
      <c r="H36720" s="136"/>
      <c r="K36720" s="136"/>
      <c r="O36720" s="136"/>
      <c r="T36720" s="136"/>
      <c r="W36720" s="136"/>
      <c r="Z36720" s="136"/>
      <c r="AC36720" s="136"/>
    </row>
    <row r="36721" spans="2:29">
      <c r="B36721" s="136"/>
      <c r="E36721" s="136"/>
      <c r="H36721" s="136"/>
      <c r="K36721" s="136"/>
      <c r="O36721" s="136"/>
      <c r="T36721" s="136"/>
      <c r="W36721" s="136"/>
      <c r="Z36721" s="136"/>
      <c r="AC36721" s="136"/>
    </row>
    <row r="36722" spans="2:29">
      <c r="B36722" s="136"/>
      <c r="E36722" s="136"/>
      <c r="H36722" s="136"/>
      <c r="K36722" s="136"/>
      <c r="O36722" s="136"/>
      <c r="T36722" s="136"/>
      <c r="W36722" s="136"/>
      <c r="Z36722" s="136"/>
      <c r="AC36722" s="136"/>
    </row>
    <row r="36723" spans="2:29">
      <c r="B36723" s="136"/>
      <c r="E36723" s="136"/>
      <c r="H36723" s="136"/>
      <c r="K36723" s="136"/>
      <c r="O36723" s="136"/>
      <c r="T36723" s="136"/>
      <c r="W36723" s="136"/>
      <c r="Z36723" s="136"/>
      <c r="AC36723" s="136"/>
    </row>
    <row r="36724" spans="2:29">
      <c r="B36724" s="136"/>
      <c r="E36724" s="136"/>
      <c r="H36724" s="136"/>
      <c r="K36724" s="136"/>
      <c r="O36724" s="136"/>
      <c r="T36724" s="136"/>
      <c r="W36724" s="136"/>
      <c r="Z36724" s="136"/>
      <c r="AC36724" s="136"/>
    </row>
    <row r="36725" spans="2:29">
      <c r="B36725" s="136"/>
      <c r="E36725" s="136"/>
      <c r="H36725" s="136"/>
      <c r="K36725" s="136"/>
      <c r="O36725" s="136"/>
      <c r="T36725" s="136"/>
      <c r="W36725" s="136"/>
      <c r="Z36725" s="136"/>
      <c r="AC36725" s="136"/>
    </row>
    <row r="36726" spans="2:29">
      <c r="B36726" s="136"/>
      <c r="E36726" s="136"/>
      <c r="H36726" s="136"/>
      <c r="K36726" s="136"/>
      <c r="O36726" s="136"/>
      <c r="T36726" s="136"/>
      <c r="W36726" s="136"/>
      <c r="Z36726" s="136"/>
      <c r="AC36726" s="136"/>
    </row>
    <row r="36727" spans="2:29">
      <c r="B36727" s="136"/>
      <c r="E36727" s="136"/>
      <c r="H36727" s="136"/>
      <c r="K36727" s="136"/>
      <c r="O36727" s="136"/>
      <c r="T36727" s="136"/>
      <c r="W36727" s="136"/>
      <c r="Z36727" s="136"/>
      <c r="AC36727" s="136"/>
    </row>
    <row r="36728" spans="2:29">
      <c r="B36728" s="136"/>
      <c r="E36728" s="136"/>
      <c r="H36728" s="136"/>
      <c r="K36728" s="136"/>
      <c r="O36728" s="136"/>
      <c r="T36728" s="136"/>
      <c r="W36728" s="136"/>
      <c r="Z36728" s="136"/>
      <c r="AC36728" s="136"/>
    </row>
    <row r="36729" spans="2:29">
      <c r="B36729" s="136"/>
      <c r="E36729" s="136"/>
      <c r="H36729" s="136"/>
      <c r="K36729" s="136"/>
      <c r="O36729" s="136"/>
      <c r="T36729" s="136"/>
      <c r="W36729" s="136"/>
      <c r="Z36729" s="136"/>
      <c r="AC36729" s="136"/>
    </row>
    <row r="36730" spans="2:29">
      <c r="B36730" s="136"/>
      <c r="E36730" s="136"/>
      <c r="H36730" s="136"/>
      <c r="K36730" s="136"/>
      <c r="O36730" s="136"/>
      <c r="T36730" s="136"/>
      <c r="W36730" s="136"/>
      <c r="Z36730" s="136"/>
      <c r="AC36730" s="136"/>
    </row>
    <row r="36731" spans="2:29">
      <c r="B36731" s="136"/>
      <c r="E36731" s="136"/>
      <c r="H36731" s="136"/>
      <c r="K36731" s="136"/>
      <c r="O36731" s="136"/>
      <c r="T36731" s="136"/>
      <c r="W36731" s="136"/>
      <c r="Z36731" s="136"/>
      <c r="AC36731" s="136"/>
    </row>
    <row r="36732" spans="2:29">
      <c r="B36732" s="136"/>
      <c r="E36732" s="136"/>
      <c r="H36732" s="136"/>
      <c r="K36732" s="136"/>
      <c r="O36732" s="136"/>
      <c r="T36732" s="136"/>
      <c r="W36732" s="136"/>
      <c r="Z36732" s="136"/>
      <c r="AC36732" s="136"/>
    </row>
    <row r="36733" spans="2:29">
      <c r="B36733" s="136"/>
      <c r="E36733" s="136"/>
      <c r="H36733" s="136"/>
      <c r="K36733" s="136"/>
      <c r="O36733" s="136"/>
      <c r="T36733" s="136"/>
      <c r="W36733" s="136"/>
      <c r="Z36733" s="136"/>
      <c r="AC36733" s="136"/>
    </row>
    <row r="36734" spans="2:29">
      <c r="B36734" s="136"/>
      <c r="E36734" s="136"/>
      <c r="H36734" s="136"/>
      <c r="K36734" s="136"/>
      <c r="O36734" s="136"/>
      <c r="T36734" s="136"/>
      <c r="W36734" s="136"/>
      <c r="Z36734" s="136"/>
      <c r="AC36734" s="136"/>
    </row>
    <row r="36735" spans="2:29">
      <c r="B36735" s="136"/>
      <c r="E36735" s="136"/>
      <c r="H36735" s="136"/>
      <c r="K36735" s="136"/>
      <c r="O36735" s="136"/>
      <c r="T36735" s="136"/>
      <c r="W36735" s="136"/>
      <c r="Z36735" s="136"/>
      <c r="AC36735" s="136"/>
    </row>
    <row r="36736" spans="2:29">
      <c r="B36736" s="136"/>
      <c r="E36736" s="136"/>
      <c r="H36736" s="136"/>
      <c r="K36736" s="136"/>
      <c r="O36736" s="136"/>
      <c r="T36736" s="136"/>
      <c r="W36736" s="136"/>
      <c r="Z36736" s="136"/>
      <c r="AC36736" s="136"/>
    </row>
    <row r="36737" spans="2:29">
      <c r="B36737" s="136"/>
      <c r="E36737" s="136"/>
      <c r="H36737" s="136"/>
      <c r="K36737" s="136"/>
      <c r="O36737" s="136"/>
      <c r="T36737" s="136"/>
      <c r="W36737" s="136"/>
      <c r="Z36737" s="136"/>
      <c r="AC36737" s="136"/>
    </row>
    <row r="36738" spans="2:29">
      <c r="B36738" s="136"/>
      <c r="E36738" s="136"/>
      <c r="H36738" s="136"/>
      <c r="K36738" s="136"/>
      <c r="O36738" s="136"/>
      <c r="T36738" s="136"/>
      <c r="W36738" s="136"/>
      <c r="Z36738" s="136"/>
      <c r="AC36738" s="136"/>
    </row>
    <row r="36739" spans="2:29">
      <c r="B36739" s="136"/>
      <c r="E36739" s="136"/>
      <c r="H36739" s="136"/>
      <c r="K36739" s="136"/>
      <c r="O36739" s="136"/>
      <c r="T36739" s="136"/>
      <c r="W36739" s="136"/>
      <c r="Z36739" s="136"/>
      <c r="AC36739" s="136"/>
    </row>
    <row r="36740" spans="2:29">
      <c r="B36740" s="136"/>
      <c r="E36740" s="136"/>
      <c r="H36740" s="136"/>
      <c r="K36740" s="136"/>
      <c r="O36740" s="136"/>
      <c r="T36740" s="136"/>
      <c r="W36740" s="136"/>
      <c r="Z36740" s="136"/>
      <c r="AC36740" s="136"/>
    </row>
    <row r="36741" spans="2:29">
      <c r="B36741" s="136"/>
      <c r="E36741" s="136"/>
      <c r="H36741" s="136"/>
      <c r="K36741" s="136"/>
      <c r="O36741" s="136"/>
      <c r="T36741" s="136"/>
      <c r="W36741" s="136"/>
      <c r="Z36741" s="136"/>
      <c r="AC36741" s="136"/>
    </row>
    <row r="36742" spans="2:29">
      <c r="B36742" s="136"/>
      <c r="E36742" s="136"/>
      <c r="H36742" s="136"/>
      <c r="K36742" s="136"/>
      <c r="O36742" s="136"/>
      <c r="T36742" s="136"/>
      <c r="W36742" s="136"/>
      <c r="Z36742" s="136"/>
      <c r="AC36742" s="136"/>
    </row>
    <row r="36743" spans="2:29">
      <c r="B36743" s="136"/>
      <c r="E36743" s="136"/>
      <c r="H36743" s="136"/>
      <c r="K36743" s="136"/>
      <c r="O36743" s="136"/>
      <c r="T36743" s="136"/>
      <c r="W36743" s="136"/>
      <c r="Z36743" s="136"/>
      <c r="AC36743" s="136"/>
    </row>
    <row r="36744" spans="2:29">
      <c r="B36744" s="136"/>
      <c r="E36744" s="136"/>
      <c r="H36744" s="136"/>
      <c r="K36744" s="136"/>
      <c r="O36744" s="136"/>
      <c r="T36744" s="136"/>
      <c r="W36744" s="136"/>
      <c r="Z36744" s="136"/>
      <c r="AC36744" s="136"/>
    </row>
    <row r="36745" spans="2:29">
      <c r="B36745" s="136"/>
      <c r="E36745" s="136"/>
      <c r="H36745" s="136"/>
      <c r="K36745" s="136"/>
      <c r="O36745" s="136"/>
      <c r="T36745" s="136"/>
      <c r="W36745" s="136"/>
      <c r="Z36745" s="136"/>
      <c r="AC36745" s="136"/>
    </row>
    <row r="36746" spans="2:29">
      <c r="B36746" s="136"/>
      <c r="E36746" s="136"/>
      <c r="H36746" s="136"/>
      <c r="K36746" s="136"/>
      <c r="O36746" s="136"/>
      <c r="T36746" s="136"/>
      <c r="W36746" s="136"/>
      <c r="Z36746" s="136"/>
      <c r="AC36746" s="136"/>
    </row>
    <row r="36747" spans="2:29">
      <c r="B36747" s="136"/>
      <c r="E36747" s="136"/>
      <c r="H36747" s="136"/>
      <c r="K36747" s="136"/>
      <c r="O36747" s="136"/>
      <c r="T36747" s="136"/>
      <c r="W36747" s="136"/>
      <c r="Z36747" s="136"/>
      <c r="AC36747" s="136"/>
    </row>
    <row r="36748" spans="2:29">
      <c r="B36748" s="136"/>
      <c r="E36748" s="136"/>
      <c r="H36748" s="136"/>
      <c r="K36748" s="136"/>
      <c r="O36748" s="136"/>
      <c r="T36748" s="136"/>
      <c r="W36748" s="136"/>
      <c r="Z36748" s="136"/>
      <c r="AC36748" s="136"/>
    </row>
    <row r="36749" spans="2:29">
      <c r="B36749" s="136"/>
      <c r="E36749" s="136"/>
      <c r="H36749" s="136"/>
      <c r="K36749" s="136"/>
      <c r="O36749" s="136"/>
      <c r="T36749" s="136"/>
      <c r="W36749" s="136"/>
      <c r="Z36749" s="136"/>
      <c r="AC36749" s="136"/>
    </row>
    <row r="36750" spans="2:29">
      <c r="B36750" s="136"/>
      <c r="E36750" s="136"/>
      <c r="H36750" s="136"/>
      <c r="K36750" s="136"/>
      <c r="O36750" s="136"/>
      <c r="T36750" s="136"/>
      <c r="W36750" s="136"/>
      <c r="Z36750" s="136"/>
      <c r="AC36750" s="136"/>
    </row>
    <row r="36751" spans="2:29">
      <c r="B36751" s="136"/>
      <c r="E36751" s="136"/>
      <c r="H36751" s="136"/>
      <c r="K36751" s="136"/>
      <c r="O36751" s="136"/>
      <c r="T36751" s="136"/>
      <c r="W36751" s="136"/>
      <c r="Z36751" s="136"/>
      <c r="AC36751" s="136"/>
    </row>
    <row r="36752" spans="2:29">
      <c r="B36752" s="136"/>
      <c r="E36752" s="136"/>
      <c r="H36752" s="136"/>
      <c r="K36752" s="136"/>
      <c r="O36752" s="136"/>
      <c r="T36752" s="136"/>
      <c r="W36752" s="136"/>
      <c r="Z36752" s="136"/>
      <c r="AC36752" s="136"/>
    </row>
    <row r="36753" spans="2:29">
      <c r="B36753" s="136"/>
      <c r="E36753" s="136"/>
      <c r="H36753" s="136"/>
      <c r="K36753" s="136"/>
      <c r="O36753" s="136"/>
      <c r="T36753" s="136"/>
      <c r="W36753" s="136"/>
      <c r="Z36753" s="136"/>
      <c r="AC36753" s="136"/>
    </row>
    <row r="36754" spans="2:29">
      <c r="B36754" s="136"/>
      <c r="E36754" s="136"/>
      <c r="H36754" s="136"/>
      <c r="K36754" s="136"/>
      <c r="O36754" s="136"/>
      <c r="T36754" s="136"/>
      <c r="W36754" s="136"/>
      <c r="Z36754" s="136"/>
      <c r="AC36754" s="136"/>
    </row>
    <row r="36755" spans="2:29">
      <c r="B36755" s="136"/>
      <c r="E36755" s="136"/>
      <c r="H36755" s="136"/>
      <c r="K36755" s="136"/>
      <c r="O36755" s="136"/>
      <c r="T36755" s="136"/>
      <c r="W36755" s="136"/>
      <c r="Z36755" s="136"/>
      <c r="AC36755" s="136"/>
    </row>
    <row r="36756" spans="2:29">
      <c r="B36756" s="136"/>
      <c r="E36756" s="136"/>
      <c r="H36756" s="136"/>
      <c r="K36756" s="136"/>
      <c r="O36756" s="136"/>
      <c r="T36756" s="136"/>
      <c r="W36756" s="136"/>
      <c r="Z36756" s="136"/>
      <c r="AC36756" s="136"/>
    </row>
    <row r="36757" spans="2:29">
      <c r="B36757" s="136"/>
      <c r="E36757" s="136"/>
      <c r="H36757" s="136"/>
      <c r="K36757" s="136"/>
      <c r="O36757" s="136"/>
      <c r="T36757" s="136"/>
      <c r="W36757" s="136"/>
      <c r="Z36757" s="136"/>
      <c r="AC36757" s="136"/>
    </row>
    <row r="36758" spans="2:29">
      <c r="B36758" s="136"/>
      <c r="E36758" s="136"/>
      <c r="H36758" s="136"/>
      <c r="K36758" s="136"/>
      <c r="O36758" s="136"/>
      <c r="T36758" s="136"/>
      <c r="W36758" s="136"/>
      <c r="Z36758" s="136"/>
      <c r="AC36758" s="136"/>
    </row>
    <row r="36759" spans="2:29">
      <c r="B36759" s="136"/>
      <c r="E36759" s="136"/>
      <c r="H36759" s="136"/>
      <c r="K36759" s="136"/>
      <c r="O36759" s="136"/>
      <c r="T36759" s="136"/>
      <c r="W36759" s="136"/>
      <c r="Z36759" s="136"/>
      <c r="AC36759" s="136"/>
    </row>
    <row r="36760" spans="2:29">
      <c r="B36760" s="136"/>
      <c r="E36760" s="136"/>
      <c r="H36760" s="136"/>
      <c r="K36760" s="136"/>
      <c r="O36760" s="136"/>
      <c r="T36760" s="136"/>
      <c r="W36760" s="136"/>
      <c r="Z36760" s="136"/>
      <c r="AC36760" s="136"/>
    </row>
    <row r="36761" spans="2:29">
      <c r="B36761" s="136"/>
      <c r="E36761" s="136"/>
      <c r="H36761" s="136"/>
      <c r="K36761" s="136"/>
      <c r="O36761" s="136"/>
      <c r="T36761" s="136"/>
      <c r="W36761" s="136"/>
      <c r="Z36761" s="136"/>
      <c r="AC36761" s="136"/>
    </row>
    <row r="36762" spans="2:29">
      <c r="B36762" s="136"/>
      <c r="E36762" s="136"/>
      <c r="H36762" s="136"/>
      <c r="K36762" s="136"/>
      <c r="O36762" s="136"/>
      <c r="T36762" s="136"/>
      <c r="W36762" s="136"/>
      <c r="Z36762" s="136"/>
      <c r="AC36762" s="136"/>
    </row>
    <row r="36763" spans="2:29">
      <c r="B36763" s="136"/>
      <c r="E36763" s="136"/>
      <c r="H36763" s="136"/>
      <c r="K36763" s="136"/>
      <c r="O36763" s="136"/>
      <c r="T36763" s="136"/>
      <c r="W36763" s="136"/>
      <c r="Z36763" s="136"/>
      <c r="AC36763" s="136"/>
    </row>
    <row r="36764" spans="2:29">
      <c r="B36764" s="136"/>
      <c r="E36764" s="136"/>
      <c r="H36764" s="136"/>
      <c r="K36764" s="136"/>
      <c r="O36764" s="136"/>
      <c r="T36764" s="136"/>
      <c r="W36764" s="136"/>
      <c r="Z36764" s="136"/>
      <c r="AC36764" s="136"/>
    </row>
    <row r="36765" spans="2:29">
      <c r="B36765" s="136"/>
      <c r="E36765" s="136"/>
      <c r="H36765" s="136"/>
      <c r="K36765" s="136"/>
      <c r="O36765" s="136"/>
      <c r="T36765" s="136"/>
      <c r="W36765" s="136"/>
      <c r="Z36765" s="136"/>
      <c r="AC36765" s="136"/>
    </row>
    <row r="36766" spans="2:29">
      <c r="B36766" s="136"/>
      <c r="E36766" s="136"/>
      <c r="H36766" s="136"/>
      <c r="K36766" s="136"/>
      <c r="O36766" s="136"/>
      <c r="T36766" s="136"/>
      <c r="W36766" s="136"/>
      <c r="Z36766" s="136"/>
      <c r="AC36766" s="136"/>
    </row>
    <row r="36767" spans="2:29">
      <c r="B36767" s="136"/>
      <c r="E36767" s="136"/>
      <c r="H36767" s="136"/>
      <c r="K36767" s="136"/>
      <c r="O36767" s="136"/>
      <c r="T36767" s="136"/>
      <c r="W36767" s="136"/>
      <c r="Z36767" s="136"/>
      <c r="AC36767" s="136"/>
    </row>
    <row r="36768" spans="2:29">
      <c r="B36768" s="136"/>
      <c r="E36768" s="136"/>
      <c r="H36768" s="136"/>
      <c r="K36768" s="136"/>
      <c r="O36768" s="136"/>
      <c r="T36768" s="136"/>
      <c r="W36768" s="136"/>
      <c r="Z36768" s="136"/>
      <c r="AC36768" s="136"/>
    </row>
    <row r="36769" spans="2:29">
      <c r="B36769" s="136"/>
      <c r="E36769" s="136"/>
      <c r="H36769" s="136"/>
      <c r="K36769" s="136"/>
      <c r="O36769" s="136"/>
      <c r="T36769" s="136"/>
      <c r="W36769" s="136"/>
      <c r="Z36769" s="136"/>
      <c r="AC36769" s="136"/>
    </row>
    <row r="36770" spans="2:29">
      <c r="B36770" s="136"/>
      <c r="E36770" s="136"/>
      <c r="H36770" s="136"/>
      <c r="K36770" s="136"/>
      <c r="O36770" s="136"/>
      <c r="T36770" s="136"/>
      <c r="W36770" s="136"/>
      <c r="Z36770" s="136"/>
      <c r="AC36770" s="136"/>
    </row>
    <row r="36771" spans="2:29">
      <c r="B36771" s="136"/>
      <c r="E36771" s="136"/>
      <c r="H36771" s="136"/>
      <c r="K36771" s="136"/>
      <c r="O36771" s="136"/>
      <c r="T36771" s="136"/>
      <c r="W36771" s="136"/>
      <c r="Z36771" s="136"/>
      <c r="AC36771" s="136"/>
    </row>
    <row r="36772" spans="2:29">
      <c r="B36772" s="136"/>
      <c r="E36772" s="136"/>
      <c r="H36772" s="136"/>
      <c r="K36772" s="136"/>
      <c r="O36772" s="136"/>
      <c r="T36772" s="136"/>
      <c r="W36772" s="136"/>
      <c r="Z36772" s="136"/>
      <c r="AC36772" s="136"/>
    </row>
    <row r="36773" spans="2:29">
      <c r="B36773" s="136"/>
      <c r="E36773" s="136"/>
      <c r="H36773" s="136"/>
      <c r="K36773" s="136"/>
      <c r="O36773" s="136"/>
      <c r="T36773" s="136"/>
      <c r="W36773" s="136"/>
      <c r="Z36773" s="136"/>
      <c r="AC36773" s="136"/>
    </row>
    <row r="36774" spans="2:29">
      <c r="B36774" s="136"/>
      <c r="E36774" s="136"/>
      <c r="H36774" s="136"/>
      <c r="K36774" s="136"/>
      <c r="O36774" s="136"/>
      <c r="T36774" s="136"/>
      <c r="W36774" s="136"/>
      <c r="Z36774" s="136"/>
      <c r="AC36774" s="136"/>
    </row>
    <row r="36775" spans="2:29">
      <c r="B36775" s="136"/>
      <c r="E36775" s="136"/>
      <c r="H36775" s="136"/>
      <c r="K36775" s="136"/>
      <c r="O36775" s="136"/>
      <c r="T36775" s="136"/>
      <c r="W36775" s="136"/>
      <c r="Z36775" s="136"/>
      <c r="AC36775" s="136"/>
    </row>
    <row r="36776" spans="2:29">
      <c r="B36776" s="136"/>
      <c r="E36776" s="136"/>
      <c r="H36776" s="136"/>
      <c r="K36776" s="136"/>
      <c r="O36776" s="136"/>
      <c r="T36776" s="136"/>
      <c r="W36776" s="136"/>
      <c r="Z36776" s="136"/>
      <c r="AC36776" s="136"/>
    </row>
    <row r="36777" spans="2:29">
      <c r="B36777" s="136"/>
      <c r="E36777" s="136"/>
      <c r="H36777" s="136"/>
      <c r="K36777" s="136"/>
      <c r="O36777" s="136"/>
      <c r="T36777" s="136"/>
      <c r="W36777" s="136"/>
      <c r="Z36777" s="136"/>
      <c r="AC36777" s="136"/>
    </row>
    <row r="36778" spans="2:29">
      <c r="B36778" s="136"/>
      <c r="E36778" s="136"/>
      <c r="H36778" s="136"/>
      <c r="K36778" s="136"/>
      <c r="O36778" s="136"/>
      <c r="T36778" s="136"/>
      <c r="W36778" s="136"/>
      <c r="Z36778" s="136"/>
      <c r="AC36778" s="136"/>
    </row>
    <row r="36779" spans="2:29">
      <c r="B36779" s="136"/>
      <c r="E36779" s="136"/>
      <c r="H36779" s="136"/>
      <c r="K36779" s="136"/>
      <c r="O36779" s="136"/>
      <c r="T36779" s="136"/>
      <c r="W36779" s="136"/>
      <c r="Z36779" s="136"/>
      <c r="AC36779" s="136"/>
    </row>
    <row r="36780" spans="2:29">
      <c r="B36780" s="136"/>
      <c r="E36780" s="136"/>
      <c r="H36780" s="136"/>
      <c r="K36780" s="136"/>
      <c r="O36780" s="136"/>
      <c r="T36780" s="136"/>
      <c r="W36780" s="136"/>
      <c r="Z36780" s="136"/>
      <c r="AC36780" s="136"/>
    </row>
    <row r="36781" spans="2:29">
      <c r="B36781" s="136"/>
      <c r="E36781" s="136"/>
      <c r="H36781" s="136"/>
      <c r="K36781" s="136"/>
      <c r="O36781" s="136"/>
      <c r="T36781" s="136"/>
      <c r="W36781" s="136"/>
      <c r="Z36781" s="136"/>
      <c r="AC36781" s="136"/>
    </row>
    <row r="36782" spans="2:29">
      <c r="B36782" s="136"/>
      <c r="E36782" s="136"/>
      <c r="H36782" s="136"/>
      <c r="K36782" s="136"/>
      <c r="O36782" s="136"/>
      <c r="T36782" s="136"/>
      <c r="W36782" s="136"/>
      <c r="Z36782" s="136"/>
      <c r="AC36782" s="136"/>
    </row>
    <row r="36783" spans="2:29">
      <c r="B36783" s="136"/>
      <c r="E36783" s="136"/>
      <c r="H36783" s="136"/>
      <c r="K36783" s="136"/>
      <c r="O36783" s="136"/>
      <c r="T36783" s="136"/>
      <c r="W36783" s="136"/>
      <c r="Z36783" s="136"/>
      <c r="AC36783" s="136"/>
    </row>
    <row r="36784" spans="2:29">
      <c r="B36784" s="136"/>
      <c r="E36784" s="136"/>
      <c r="H36784" s="136"/>
      <c r="K36784" s="136"/>
      <c r="O36784" s="136"/>
      <c r="T36784" s="136"/>
      <c r="W36784" s="136"/>
      <c r="Z36784" s="136"/>
      <c r="AC36784" s="136"/>
    </row>
    <row r="36785" spans="2:29">
      <c r="B36785" s="136"/>
      <c r="E36785" s="136"/>
      <c r="H36785" s="136"/>
      <c r="K36785" s="136"/>
      <c r="O36785" s="136"/>
      <c r="T36785" s="136"/>
      <c r="W36785" s="136"/>
      <c r="Z36785" s="136"/>
      <c r="AC36785" s="136"/>
    </row>
    <row r="36786" spans="2:29">
      <c r="B36786" s="136"/>
      <c r="E36786" s="136"/>
      <c r="H36786" s="136"/>
      <c r="K36786" s="136"/>
      <c r="O36786" s="136"/>
      <c r="T36786" s="136"/>
      <c r="W36786" s="136"/>
      <c r="Z36786" s="136"/>
      <c r="AC36786" s="136"/>
    </row>
    <row r="36787" spans="2:29">
      <c r="B36787" s="136"/>
      <c r="E36787" s="136"/>
      <c r="H36787" s="136"/>
      <c r="K36787" s="136"/>
      <c r="O36787" s="136"/>
      <c r="T36787" s="136"/>
      <c r="W36787" s="136"/>
      <c r="Z36787" s="136"/>
      <c r="AC36787" s="136"/>
    </row>
    <row r="36788" spans="2:29">
      <c r="B36788" s="136"/>
      <c r="E36788" s="136"/>
      <c r="H36788" s="136"/>
      <c r="K36788" s="136"/>
      <c r="O36788" s="136"/>
      <c r="T36788" s="136"/>
      <c r="W36788" s="136"/>
      <c r="Z36788" s="136"/>
      <c r="AC36788" s="136"/>
    </row>
    <row r="36789" spans="2:29">
      <c r="B36789" s="136"/>
      <c r="E36789" s="136"/>
      <c r="H36789" s="136"/>
      <c r="K36789" s="136"/>
      <c r="O36789" s="136"/>
      <c r="T36789" s="136"/>
      <c r="W36789" s="136"/>
      <c r="Z36789" s="136"/>
      <c r="AC36789" s="136"/>
    </row>
    <row r="36790" spans="2:29">
      <c r="B36790" s="136"/>
      <c r="E36790" s="136"/>
      <c r="H36790" s="136"/>
      <c r="K36790" s="136"/>
      <c r="O36790" s="136"/>
      <c r="T36790" s="136"/>
      <c r="W36790" s="136"/>
      <c r="Z36790" s="136"/>
      <c r="AC36790" s="136"/>
    </row>
    <row r="36791" spans="2:29">
      <c r="B36791" s="136"/>
      <c r="E36791" s="136"/>
      <c r="H36791" s="136"/>
      <c r="K36791" s="136"/>
      <c r="O36791" s="136"/>
      <c r="T36791" s="136"/>
      <c r="W36791" s="136"/>
      <c r="Z36791" s="136"/>
      <c r="AC36791" s="136"/>
    </row>
    <row r="36792" spans="2:29">
      <c r="B36792" s="136"/>
      <c r="E36792" s="136"/>
      <c r="H36792" s="136"/>
      <c r="K36792" s="136"/>
      <c r="O36792" s="136"/>
      <c r="T36792" s="136"/>
      <c r="W36792" s="136"/>
      <c r="Z36792" s="136"/>
      <c r="AC36792" s="136"/>
    </row>
    <row r="36793" spans="2:29">
      <c r="B36793" s="136"/>
      <c r="E36793" s="136"/>
      <c r="H36793" s="136"/>
      <c r="K36793" s="136"/>
      <c r="O36793" s="136"/>
      <c r="T36793" s="136"/>
      <c r="W36793" s="136"/>
      <c r="Z36793" s="136"/>
      <c r="AC36793" s="136"/>
    </row>
    <row r="36794" spans="2:29">
      <c r="B36794" s="136"/>
      <c r="E36794" s="136"/>
      <c r="H36794" s="136"/>
      <c r="K36794" s="136"/>
      <c r="O36794" s="136"/>
      <c r="T36794" s="136"/>
      <c r="W36794" s="136"/>
      <c r="Z36794" s="136"/>
      <c r="AC36794" s="136"/>
    </row>
    <row r="36795" spans="2:29">
      <c r="B36795" s="136"/>
      <c r="E36795" s="136"/>
      <c r="H36795" s="136"/>
      <c r="K36795" s="136"/>
      <c r="O36795" s="136"/>
      <c r="T36795" s="136"/>
      <c r="W36795" s="136"/>
      <c r="Z36795" s="136"/>
      <c r="AC36795" s="136"/>
    </row>
    <row r="36796" spans="2:29">
      <c r="B36796" s="136"/>
      <c r="E36796" s="136"/>
      <c r="H36796" s="136"/>
      <c r="K36796" s="136"/>
      <c r="O36796" s="136"/>
      <c r="T36796" s="136"/>
      <c r="W36796" s="136"/>
      <c r="Z36796" s="136"/>
      <c r="AC36796" s="136"/>
    </row>
    <row r="36797" spans="2:29">
      <c r="B36797" s="136"/>
      <c r="E36797" s="136"/>
      <c r="H36797" s="136"/>
      <c r="K36797" s="136"/>
      <c r="O36797" s="136"/>
      <c r="T36797" s="136"/>
      <c r="W36797" s="136"/>
      <c r="Z36797" s="136"/>
      <c r="AC36797" s="136"/>
    </row>
    <row r="36798" spans="2:29">
      <c r="B36798" s="136"/>
      <c r="E36798" s="136"/>
      <c r="H36798" s="136"/>
      <c r="K36798" s="136"/>
      <c r="O36798" s="136"/>
      <c r="T36798" s="136"/>
      <c r="W36798" s="136"/>
      <c r="Z36798" s="136"/>
      <c r="AC36798" s="136"/>
    </row>
    <row r="36799" spans="2:29">
      <c r="B36799" s="136"/>
      <c r="E36799" s="136"/>
      <c r="H36799" s="136"/>
      <c r="K36799" s="136"/>
      <c r="O36799" s="136"/>
      <c r="T36799" s="136"/>
      <c r="W36799" s="136"/>
      <c r="Z36799" s="136"/>
      <c r="AC36799" s="136"/>
    </row>
    <row r="36800" spans="2:29">
      <c r="B36800" s="136"/>
      <c r="E36800" s="136"/>
      <c r="H36800" s="136"/>
      <c r="K36800" s="136"/>
      <c r="O36800" s="136"/>
      <c r="T36800" s="136"/>
      <c r="W36800" s="136"/>
      <c r="Z36800" s="136"/>
      <c r="AC36800" s="136"/>
    </row>
    <row r="36801" spans="2:29">
      <c r="B36801" s="136"/>
      <c r="E36801" s="136"/>
      <c r="H36801" s="136"/>
      <c r="K36801" s="136"/>
      <c r="O36801" s="136"/>
      <c r="T36801" s="136"/>
      <c r="W36801" s="136"/>
      <c r="Z36801" s="136"/>
      <c r="AC36801" s="136"/>
    </row>
    <row r="36802" spans="2:29">
      <c r="B36802" s="136"/>
      <c r="E36802" s="136"/>
      <c r="H36802" s="136"/>
      <c r="K36802" s="136"/>
      <c r="O36802" s="136"/>
      <c r="T36802" s="136"/>
      <c r="W36802" s="136"/>
      <c r="Z36802" s="136"/>
      <c r="AC36802" s="136"/>
    </row>
    <row r="36803" spans="2:29">
      <c r="B36803" s="136"/>
      <c r="E36803" s="136"/>
      <c r="H36803" s="136"/>
      <c r="K36803" s="136"/>
      <c r="O36803" s="136"/>
      <c r="T36803" s="136"/>
      <c r="W36803" s="136"/>
      <c r="Z36803" s="136"/>
      <c r="AC36803" s="136"/>
    </row>
    <row r="36804" spans="2:29">
      <c r="B36804" s="136"/>
      <c r="E36804" s="136"/>
      <c r="H36804" s="136"/>
      <c r="K36804" s="136"/>
      <c r="O36804" s="136"/>
      <c r="T36804" s="136"/>
      <c r="W36804" s="136"/>
      <c r="Z36804" s="136"/>
      <c r="AC36804" s="136"/>
    </row>
    <row r="36805" spans="2:29">
      <c r="B36805" s="136"/>
      <c r="E36805" s="136"/>
      <c r="H36805" s="136"/>
      <c r="K36805" s="136"/>
      <c r="O36805" s="136"/>
      <c r="T36805" s="136"/>
      <c r="W36805" s="136"/>
      <c r="Z36805" s="136"/>
      <c r="AC36805" s="136"/>
    </row>
    <row r="36806" spans="2:29">
      <c r="B36806" s="136"/>
      <c r="E36806" s="136"/>
      <c r="H36806" s="136"/>
      <c r="K36806" s="136"/>
      <c r="O36806" s="136"/>
      <c r="T36806" s="136"/>
      <c r="W36806" s="136"/>
      <c r="Z36806" s="136"/>
      <c r="AC36806" s="136"/>
    </row>
    <row r="36807" spans="2:29">
      <c r="B36807" s="136"/>
      <c r="E36807" s="136"/>
      <c r="H36807" s="136"/>
      <c r="K36807" s="136"/>
      <c r="O36807" s="136"/>
      <c r="T36807" s="136"/>
      <c r="W36807" s="136"/>
      <c r="Z36807" s="136"/>
      <c r="AC36807" s="136"/>
    </row>
    <row r="36808" spans="2:29">
      <c r="B36808" s="136"/>
      <c r="E36808" s="136"/>
      <c r="H36808" s="136"/>
      <c r="K36808" s="136"/>
      <c r="O36808" s="136"/>
      <c r="T36808" s="136"/>
      <c r="W36808" s="136"/>
      <c r="Z36808" s="136"/>
      <c r="AC36808" s="136"/>
    </row>
    <row r="36809" spans="2:29">
      <c r="B36809" s="136"/>
      <c r="E36809" s="136"/>
      <c r="H36809" s="136"/>
      <c r="K36809" s="136"/>
      <c r="O36809" s="136"/>
      <c r="T36809" s="136"/>
      <c r="W36809" s="136"/>
      <c r="Z36809" s="136"/>
      <c r="AC36809" s="136"/>
    </row>
    <row r="36810" spans="2:29">
      <c r="B36810" s="136"/>
      <c r="E36810" s="136"/>
      <c r="H36810" s="136"/>
      <c r="K36810" s="136"/>
      <c r="O36810" s="136"/>
      <c r="T36810" s="136"/>
      <c r="W36810" s="136"/>
      <c r="Z36810" s="136"/>
      <c r="AC36810" s="136"/>
    </row>
    <row r="36811" spans="2:29">
      <c r="B36811" s="136"/>
      <c r="E36811" s="136"/>
      <c r="H36811" s="136"/>
      <c r="K36811" s="136"/>
      <c r="O36811" s="136"/>
      <c r="T36811" s="136"/>
      <c r="W36811" s="136"/>
      <c r="Z36811" s="136"/>
      <c r="AC36811" s="136"/>
    </row>
    <row r="36812" spans="2:29">
      <c r="B36812" s="136"/>
      <c r="E36812" s="136"/>
      <c r="H36812" s="136"/>
      <c r="K36812" s="136"/>
      <c r="O36812" s="136"/>
      <c r="T36812" s="136"/>
      <c r="W36812" s="136"/>
      <c r="Z36812" s="136"/>
      <c r="AC36812" s="136"/>
    </row>
    <row r="36813" spans="2:29">
      <c r="B36813" s="136"/>
      <c r="E36813" s="136"/>
      <c r="H36813" s="136"/>
      <c r="K36813" s="136"/>
      <c r="O36813" s="136"/>
      <c r="T36813" s="136"/>
      <c r="W36813" s="136"/>
      <c r="Z36813" s="136"/>
      <c r="AC36813" s="136"/>
    </row>
    <row r="36814" spans="2:29">
      <c r="B36814" s="136"/>
      <c r="E36814" s="136"/>
      <c r="H36814" s="136"/>
      <c r="K36814" s="136"/>
      <c r="O36814" s="136"/>
      <c r="T36814" s="136"/>
      <c r="W36814" s="136"/>
      <c r="Z36814" s="136"/>
      <c r="AC36814" s="136"/>
    </row>
    <row r="36815" spans="2:29">
      <c r="B36815" s="136"/>
      <c r="E36815" s="136"/>
      <c r="H36815" s="136"/>
      <c r="K36815" s="136"/>
      <c r="O36815" s="136"/>
      <c r="T36815" s="136"/>
      <c r="W36815" s="136"/>
      <c r="Z36815" s="136"/>
      <c r="AC36815" s="136"/>
    </row>
    <row r="36816" spans="2:29">
      <c r="B36816" s="136"/>
      <c r="E36816" s="136"/>
      <c r="H36816" s="136"/>
      <c r="K36816" s="136"/>
      <c r="O36816" s="136"/>
      <c r="T36816" s="136"/>
      <c r="W36816" s="136"/>
      <c r="Z36816" s="136"/>
      <c r="AC36816" s="136"/>
    </row>
    <row r="36817" spans="2:29">
      <c r="B36817" s="136"/>
      <c r="E36817" s="136"/>
      <c r="H36817" s="136"/>
      <c r="K36817" s="136"/>
      <c r="O36817" s="136"/>
      <c r="T36817" s="136"/>
      <c r="W36817" s="136"/>
      <c r="Z36817" s="136"/>
      <c r="AC36817" s="136"/>
    </row>
    <row r="36818" spans="2:29">
      <c r="B36818" s="136"/>
      <c r="E36818" s="136"/>
      <c r="H36818" s="136"/>
      <c r="K36818" s="136"/>
      <c r="O36818" s="136"/>
      <c r="T36818" s="136"/>
      <c r="W36818" s="136"/>
      <c r="Z36818" s="136"/>
      <c r="AC36818" s="136"/>
    </row>
    <row r="36819" spans="2:29">
      <c r="B36819" s="136"/>
      <c r="E36819" s="136"/>
      <c r="H36819" s="136"/>
      <c r="K36819" s="136"/>
      <c r="O36819" s="136"/>
      <c r="T36819" s="136"/>
      <c r="W36819" s="136"/>
      <c r="Z36819" s="136"/>
      <c r="AC36819" s="136"/>
    </row>
    <row r="36820" spans="2:29">
      <c r="B36820" s="136"/>
      <c r="E36820" s="136"/>
      <c r="H36820" s="136"/>
      <c r="K36820" s="136"/>
      <c r="O36820" s="136"/>
      <c r="T36820" s="136"/>
      <c r="W36820" s="136"/>
      <c r="Z36820" s="136"/>
      <c r="AC36820" s="136"/>
    </row>
    <row r="36821" spans="2:29">
      <c r="B36821" s="136"/>
      <c r="E36821" s="136"/>
      <c r="H36821" s="136"/>
      <c r="K36821" s="136"/>
      <c r="O36821" s="136"/>
      <c r="T36821" s="136"/>
      <c r="W36821" s="136"/>
      <c r="Z36821" s="136"/>
      <c r="AC36821" s="136"/>
    </row>
    <row r="36822" spans="2:29">
      <c r="B36822" s="136"/>
      <c r="E36822" s="136"/>
      <c r="H36822" s="136"/>
      <c r="K36822" s="136"/>
      <c r="O36822" s="136"/>
      <c r="T36822" s="136"/>
      <c r="W36822" s="136"/>
      <c r="Z36822" s="136"/>
      <c r="AC36822" s="136"/>
    </row>
    <row r="36823" spans="2:29">
      <c r="B36823" s="136"/>
      <c r="E36823" s="136"/>
      <c r="H36823" s="136"/>
      <c r="K36823" s="136"/>
      <c r="O36823" s="136"/>
      <c r="T36823" s="136"/>
      <c r="W36823" s="136"/>
      <c r="Z36823" s="136"/>
      <c r="AC36823" s="136"/>
    </row>
    <row r="36824" spans="2:29">
      <c r="B36824" s="136"/>
      <c r="E36824" s="136"/>
      <c r="H36824" s="136"/>
      <c r="K36824" s="136"/>
      <c r="O36824" s="136"/>
      <c r="T36824" s="136"/>
      <c r="W36824" s="136"/>
      <c r="Z36824" s="136"/>
      <c r="AC36824" s="136"/>
    </row>
    <row r="36825" spans="2:29">
      <c r="B36825" s="136"/>
      <c r="E36825" s="136"/>
      <c r="H36825" s="136"/>
      <c r="K36825" s="136"/>
      <c r="O36825" s="136"/>
      <c r="T36825" s="136"/>
      <c r="W36825" s="136"/>
      <c r="Z36825" s="136"/>
      <c r="AC36825" s="136"/>
    </row>
    <row r="36826" spans="2:29">
      <c r="B36826" s="136"/>
      <c r="E36826" s="136"/>
      <c r="H36826" s="136"/>
      <c r="K36826" s="136"/>
      <c r="O36826" s="136"/>
      <c r="T36826" s="136"/>
      <c r="W36826" s="136"/>
      <c r="Z36826" s="136"/>
      <c r="AC36826" s="136"/>
    </row>
    <row r="36827" spans="2:29">
      <c r="B36827" s="136"/>
      <c r="E36827" s="136"/>
      <c r="H36827" s="136"/>
      <c r="K36827" s="136"/>
      <c r="O36827" s="136"/>
      <c r="T36827" s="136"/>
      <c r="W36827" s="136"/>
      <c r="Z36827" s="136"/>
      <c r="AC36827" s="136"/>
    </row>
    <row r="36828" spans="2:29">
      <c r="B36828" s="136"/>
      <c r="E36828" s="136"/>
      <c r="H36828" s="136"/>
      <c r="K36828" s="136"/>
      <c r="O36828" s="136"/>
      <c r="T36828" s="136"/>
      <c r="W36828" s="136"/>
      <c r="Z36828" s="136"/>
      <c r="AC36828" s="136"/>
    </row>
    <row r="36829" spans="2:29">
      <c r="B36829" s="136"/>
      <c r="E36829" s="136"/>
      <c r="H36829" s="136"/>
      <c r="K36829" s="136"/>
      <c r="O36829" s="136"/>
      <c r="T36829" s="136"/>
      <c r="W36829" s="136"/>
      <c r="Z36829" s="136"/>
      <c r="AC36829" s="136"/>
    </row>
    <row r="36830" spans="2:29">
      <c r="B36830" s="136"/>
      <c r="E36830" s="136"/>
      <c r="H36830" s="136"/>
      <c r="K36830" s="136"/>
      <c r="O36830" s="136"/>
      <c r="T36830" s="136"/>
      <c r="W36830" s="136"/>
      <c r="Z36830" s="136"/>
      <c r="AC36830" s="136"/>
    </row>
    <row r="36831" spans="2:29">
      <c r="B36831" s="136"/>
      <c r="E36831" s="136"/>
      <c r="H36831" s="136"/>
      <c r="K36831" s="136"/>
      <c r="O36831" s="136"/>
      <c r="T36831" s="136"/>
      <c r="W36831" s="136"/>
      <c r="Z36831" s="136"/>
      <c r="AC36831" s="136"/>
    </row>
    <row r="36832" spans="2:29">
      <c r="B36832" s="136"/>
      <c r="E36832" s="136"/>
      <c r="H36832" s="136"/>
      <c r="K36832" s="136"/>
      <c r="O36832" s="136"/>
      <c r="T36832" s="136"/>
      <c r="W36832" s="136"/>
      <c r="Z36832" s="136"/>
      <c r="AC36832" s="136"/>
    </row>
    <row r="36833" spans="2:29">
      <c r="B36833" s="136"/>
      <c r="E36833" s="136"/>
      <c r="H36833" s="136"/>
      <c r="K36833" s="136"/>
      <c r="O36833" s="136"/>
      <c r="T36833" s="136"/>
      <c r="W36833" s="136"/>
      <c r="Z36833" s="136"/>
      <c r="AC36833" s="136"/>
    </row>
    <row r="36834" spans="2:29">
      <c r="B36834" s="136"/>
      <c r="E36834" s="136"/>
      <c r="H36834" s="136"/>
      <c r="K36834" s="136"/>
      <c r="O36834" s="136"/>
      <c r="T36834" s="136"/>
      <c r="W36834" s="136"/>
      <c r="Z36834" s="136"/>
      <c r="AC36834" s="136"/>
    </row>
    <row r="36835" spans="2:29">
      <c r="B36835" s="136"/>
      <c r="E36835" s="136"/>
      <c r="H36835" s="136"/>
      <c r="K36835" s="136"/>
      <c r="O36835" s="136"/>
      <c r="T36835" s="136"/>
      <c r="W36835" s="136"/>
      <c r="Z36835" s="136"/>
      <c r="AC36835" s="136"/>
    </row>
    <row r="36836" spans="2:29">
      <c r="B36836" s="136"/>
      <c r="E36836" s="136"/>
      <c r="H36836" s="136"/>
      <c r="K36836" s="136"/>
      <c r="O36836" s="136"/>
      <c r="T36836" s="136"/>
      <c r="W36836" s="136"/>
      <c r="Z36836" s="136"/>
      <c r="AC36836" s="136"/>
    </row>
    <row r="36837" spans="2:29">
      <c r="B36837" s="136"/>
      <c r="E36837" s="136"/>
      <c r="H36837" s="136"/>
      <c r="K36837" s="136"/>
      <c r="O36837" s="136"/>
      <c r="T36837" s="136"/>
      <c r="W36837" s="136"/>
      <c r="Z36837" s="136"/>
      <c r="AC36837" s="136"/>
    </row>
    <row r="36838" spans="2:29">
      <c r="B36838" s="136"/>
      <c r="E36838" s="136"/>
      <c r="H36838" s="136"/>
      <c r="K36838" s="136"/>
      <c r="O36838" s="136"/>
      <c r="T36838" s="136"/>
      <c r="W36838" s="136"/>
      <c r="Z36838" s="136"/>
      <c r="AC36838" s="136"/>
    </row>
    <row r="36839" spans="2:29">
      <c r="B36839" s="136"/>
      <c r="E36839" s="136"/>
      <c r="H36839" s="136"/>
      <c r="K36839" s="136"/>
      <c r="O36839" s="136"/>
      <c r="T36839" s="136"/>
      <c r="W36839" s="136"/>
      <c r="Z36839" s="136"/>
      <c r="AC36839" s="136"/>
    </row>
    <row r="36840" spans="2:29">
      <c r="B36840" s="136"/>
      <c r="E36840" s="136"/>
      <c r="H36840" s="136"/>
      <c r="K36840" s="136"/>
      <c r="O36840" s="136"/>
      <c r="T36840" s="136"/>
      <c r="W36840" s="136"/>
      <c r="Z36840" s="136"/>
      <c r="AC36840" s="136"/>
    </row>
    <row r="36841" spans="2:29">
      <c r="B36841" s="136"/>
      <c r="E36841" s="136"/>
      <c r="H36841" s="136"/>
      <c r="K36841" s="136"/>
      <c r="O36841" s="136"/>
      <c r="T36841" s="136"/>
      <c r="W36841" s="136"/>
      <c r="Z36841" s="136"/>
      <c r="AC36841" s="136"/>
    </row>
    <row r="36842" spans="2:29">
      <c r="B36842" s="136"/>
      <c r="E36842" s="136"/>
      <c r="H36842" s="136"/>
      <c r="K36842" s="136"/>
      <c r="O36842" s="136"/>
      <c r="T36842" s="136"/>
      <c r="W36842" s="136"/>
      <c r="Z36842" s="136"/>
      <c r="AC36842" s="136"/>
    </row>
    <row r="36843" spans="2:29">
      <c r="B36843" s="136"/>
      <c r="E36843" s="136"/>
      <c r="H36843" s="136"/>
      <c r="K36843" s="136"/>
      <c r="O36843" s="136"/>
      <c r="T36843" s="136"/>
      <c r="W36843" s="136"/>
      <c r="Z36843" s="136"/>
      <c r="AC36843" s="136"/>
    </row>
    <row r="36844" spans="2:29">
      <c r="B36844" s="136"/>
      <c r="E36844" s="136"/>
      <c r="H36844" s="136"/>
      <c r="K36844" s="136"/>
      <c r="O36844" s="136"/>
      <c r="T36844" s="136"/>
      <c r="W36844" s="136"/>
      <c r="Z36844" s="136"/>
      <c r="AC36844" s="136"/>
    </row>
    <row r="36845" spans="2:29">
      <c r="B36845" s="136"/>
      <c r="E36845" s="136"/>
      <c r="H36845" s="136"/>
      <c r="K36845" s="136"/>
      <c r="O36845" s="136"/>
      <c r="T36845" s="136"/>
      <c r="W36845" s="136"/>
      <c r="Z36845" s="136"/>
      <c r="AC36845" s="136"/>
    </row>
    <row r="36846" spans="2:29">
      <c r="B36846" s="136"/>
      <c r="E36846" s="136"/>
      <c r="H36846" s="136"/>
      <c r="K36846" s="136"/>
      <c r="O36846" s="136"/>
      <c r="T36846" s="136"/>
      <c r="W36846" s="136"/>
      <c r="Z36846" s="136"/>
      <c r="AC36846" s="136"/>
    </row>
    <row r="36847" spans="2:29">
      <c r="B36847" s="136"/>
      <c r="E36847" s="136"/>
      <c r="H36847" s="136"/>
      <c r="K36847" s="136"/>
      <c r="O36847" s="136"/>
      <c r="T36847" s="136"/>
      <c r="W36847" s="136"/>
      <c r="Z36847" s="136"/>
      <c r="AC36847" s="136"/>
    </row>
    <row r="36848" spans="2:29">
      <c r="B36848" s="136"/>
      <c r="E36848" s="136"/>
      <c r="H36848" s="136"/>
      <c r="K36848" s="136"/>
      <c r="O36848" s="136"/>
      <c r="T36848" s="136"/>
      <c r="W36848" s="136"/>
      <c r="Z36848" s="136"/>
      <c r="AC36848" s="136"/>
    </row>
    <row r="36849" spans="2:29">
      <c r="B36849" s="136"/>
      <c r="E36849" s="136"/>
      <c r="H36849" s="136"/>
      <c r="K36849" s="136"/>
      <c r="O36849" s="136"/>
      <c r="T36849" s="136"/>
      <c r="W36849" s="136"/>
      <c r="Z36849" s="136"/>
      <c r="AC36849" s="136"/>
    </row>
    <row r="36850" spans="2:29">
      <c r="B36850" s="136"/>
      <c r="E36850" s="136"/>
      <c r="H36850" s="136"/>
      <c r="K36850" s="136"/>
      <c r="O36850" s="136"/>
      <c r="T36850" s="136"/>
      <c r="W36850" s="136"/>
      <c r="Z36850" s="136"/>
      <c r="AC36850" s="136"/>
    </row>
    <row r="36851" spans="2:29">
      <c r="B36851" s="136"/>
      <c r="E36851" s="136"/>
      <c r="H36851" s="136"/>
      <c r="K36851" s="136"/>
      <c r="O36851" s="136"/>
      <c r="T36851" s="136"/>
      <c r="W36851" s="136"/>
      <c r="Z36851" s="136"/>
      <c r="AC36851" s="136"/>
    </row>
    <row r="36852" spans="2:29">
      <c r="B36852" s="136"/>
      <c r="E36852" s="136"/>
      <c r="H36852" s="136"/>
      <c r="K36852" s="136"/>
      <c r="O36852" s="136"/>
      <c r="T36852" s="136"/>
      <c r="W36852" s="136"/>
      <c r="Z36852" s="136"/>
      <c r="AC36852" s="136"/>
    </row>
    <row r="36853" spans="2:29">
      <c r="B36853" s="136"/>
      <c r="E36853" s="136"/>
      <c r="H36853" s="136"/>
      <c r="K36853" s="136"/>
      <c r="O36853" s="136"/>
      <c r="T36853" s="136"/>
      <c r="W36853" s="136"/>
      <c r="Z36853" s="136"/>
      <c r="AC36853" s="136"/>
    </row>
    <row r="36854" spans="2:29">
      <c r="B36854" s="136"/>
      <c r="E36854" s="136"/>
      <c r="H36854" s="136"/>
      <c r="K36854" s="136"/>
      <c r="O36854" s="136"/>
      <c r="T36854" s="136"/>
      <c r="W36854" s="136"/>
      <c r="Z36854" s="136"/>
      <c r="AC36854" s="136"/>
    </row>
    <row r="36855" spans="2:29">
      <c r="B36855" s="136"/>
      <c r="E36855" s="136"/>
      <c r="H36855" s="136"/>
      <c r="K36855" s="136"/>
      <c r="O36855" s="136"/>
      <c r="T36855" s="136"/>
      <c r="W36855" s="136"/>
      <c r="Z36855" s="136"/>
      <c r="AC36855" s="136"/>
    </row>
    <row r="36856" spans="2:29">
      <c r="B36856" s="136"/>
      <c r="E36856" s="136"/>
      <c r="H36856" s="136"/>
      <c r="K36856" s="136"/>
      <c r="O36856" s="136"/>
      <c r="T36856" s="136"/>
      <c r="W36856" s="136"/>
      <c r="Z36856" s="136"/>
      <c r="AC36856" s="136"/>
    </row>
    <row r="36857" spans="2:29">
      <c r="B36857" s="136"/>
      <c r="E36857" s="136"/>
      <c r="H36857" s="136"/>
      <c r="K36857" s="136"/>
      <c r="O36857" s="136"/>
      <c r="T36857" s="136"/>
      <c r="W36857" s="136"/>
      <c r="Z36857" s="136"/>
      <c r="AC36857" s="136"/>
    </row>
    <row r="36858" spans="2:29">
      <c r="B36858" s="136"/>
      <c r="E36858" s="136"/>
      <c r="H36858" s="136"/>
      <c r="K36858" s="136"/>
      <c r="O36858" s="136"/>
      <c r="T36858" s="136"/>
      <c r="W36858" s="136"/>
      <c r="Z36858" s="136"/>
      <c r="AC36858" s="136"/>
    </row>
    <row r="36859" spans="2:29">
      <c r="B36859" s="136"/>
      <c r="E36859" s="136"/>
      <c r="H36859" s="136"/>
      <c r="K36859" s="136"/>
      <c r="O36859" s="136"/>
      <c r="T36859" s="136"/>
      <c r="W36859" s="136"/>
      <c r="Z36859" s="136"/>
      <c r="AC36859" s="136"/>
    </row>
    <row r="36860" spans="2:29">
      <c r="B36860" s="136"/>
      <c r="E36860" s="136"/>
      <c r="H36860" s="136"/>
      <c r="K36860" s="136"/>
      <c r="O36860" s="136"/>
      <c r="T36860" s="136"/>
      <c r="W36860" s="136"/>
      <c r="Z36860" s="136"/>
      <c r="AC36860" s="136"/>
    </row>
    <row r="36861" spans="2:29">
      <c r="B36861" s="136"/>
      <c r="E36861" s="136"/>
      <c r="H36861" s="136"/>
      <c r="K36861" s="136"/>
      <c r="O36861" s="136"/>
      <c r="T36861" s="136"/>
      <c r="W36861" s="136"/>
      <c r="Z36861" s="136"/>
      <c r="AC36861" s="136"/>
    </row>
    <row r="36862" spans="2:29">
      <c r="B36862" s="136"/>
      <c r="E36862" s="136"/>
      <c r="H36862" s="136"/>
      <c r="K36862" s="136"/>
      <c r="O36862" s="136"/>
      <c r="T36862" s="136"/>
      <c r="W36862" s="136"/>
      <c r="Z36862" s="136"/>
      <c r="AC36862" s="136"/>
    </row>
    <row r="36863" spans="2:29">
      <c r="B36863" s="136"/>
      <c r="E36863" s="136"/>
      <c r="H36863" s="136"/>
      <c r="K36863" s="136"/>
      <c r="O36863" s="136"/>
      <c r="T36863" s="136"/>
      <c r="W36863" s="136"/>
      <c r="Z36863" s="136"/>
      <c r="AC36863" s="136"/>
    </row>
    <row r="36864" spans="2:29">
      <c r="B36864" s="136"/>
      <c r="E36864" s="136"/>
      <c r="H36864" s="136"/>
      <c r="K36864" s="136"/>
      <c r="O36864" s="136"/>
      <c r="T36864" s="136"/>
      <c r="W36864" s="136"/>
      <c r="Z36864" s="136"/>
      <c r="AC36864" s="136"/>
    </row>
    <row r="36865" spans="2:29">
      <c r="B36865" s="136"/>
      <c r="E36865" s="136"/>
      <c r="H36865" s="136"/>
      <c r="K36865" s="136"/>
      <c r="O36865" s="136"/>
      <c r="T36865" s="136"/>
      <c r="W36865" s="136"/>
      <c r="Z36865" s="136"/>
      <c r="AC36865" s="136"/>
    </row>
    <row r="36866" spans="2:29">
      <c r="B36866" s="136"/>
      <c r="E36866" s="136"/>
      <c r="H36866" s="136"/>
      <c r="K36866" s="136"/>
      <c r="O36866" s="136"/>
      <c r="T36866" s="136"/>
      <c r="W36866" s="136"/>
      <c r="Z36866" s="136"/>
      <c r="AC36866" s="136"/>
    </row>
    <row r="36867" spans="2:29">
      <c r="B36867" s="136"/>
      <c r="E36867" s="136"/>
      <c r="H36867" s="136"/>
      <c r="K36867" s="136"/>
      <c r="O36867" s="136"/>
      <c r="T36867" s="136"/>
      <c r="W36867" s="136"/>
      <c r="Z36867" s="136"/>
      <c r="AC36867" s="136"/>
    </row>
    <row r="36868" spans="2:29">
      <c r="B36868" s="136"/>
      <c r="E36868" s="136"/>
      <c r="H36868" s="136"/>
      <c r="K36868" s="136"/>
      <c r="O36868" s="136"/>
      <c r="T36868" s="136"/>
      <c r="W36868" s="136"/>
      <c r="Z36868" s="136"/>
      <c r="AC36868" s="136"/>
    </row>
    <row r="36869" spans="2:29">
      <c r="B36869" s="136"/>
      <c r="E36869" s="136"/>
      <c r="H36869" s="136"/>
      <c r="K36869" s="136"/>
      <c r="O36869" s="136"/>
      <c r="T36869" s="136"/>
      <c r="W36869" s="136"/>
      <c r="Z36869" s="136"/>
      <c r="AC36869" s="136"/>
    </row>
    <row r="36870" spans="2:29">
      <c r="B36870" s="136"/>
      <c r="E36870" s="136"/>
      <c r="H36870" s="136"/>
      <c r="K36870" s="136"/>
      <c r="O36870" s="136"/>
      <c r="T36870" s="136"/>
      <c r="W36870" s="136"/>
      <c r="Z36870" s="136"/>
      <c r="AC36870" s="136"/>
    </row>
    <row r="36871" spans="2:29">
      <c r="B36871" s="136"/>
      <c r="E36871" s="136"/>
      <c r="H36871" s="136"/>
      <c r="K36871" s="136"/>
      <c r="O36871" s="136"/>
      <c r="T36871" s="136"/>
      <c r="W36871" s="136"/>
      <c r="Z36871" s="136"/>
      <c r="AC36871" s="136"/>
    </row>
    <row r="36872" spans="2:29">
      <c r="B36872" s="136"/>
      <c r="E36872" s="136"/>
      <c r="H36872" s="136"/>
      <c r="K36872" s="136"/>
      <c r="O36872" s="136"/>
      <c r="T36872" s="136"/>
      <c r="W36872" s="136"/>
      <c r="Z36872" s="136"/>
      <c r="AC36872" s="136"/>
    </row>
    <row r="36873" spans="2:29">
      <c r="B36873" s="136"/>
      <c r="E36873" s="136"/>
      <c r="H36873" s="136"/>
      <c r="K36873" s="136"/>
      <c r="O36873" s="136"/>
      <c r="T36873" s="136"/>
      <c r="W36873" s="136"/>
      <c r="Z36873" s="136"/>
      <c r="AC36873" s="136"/>
    </row>
    <row r="36874" spans="2:29">
      <c r="B36874" s="136"/>
      <c r="E36874" s="136"/>
      <c r="H36874" s="136"/>
      <c r="K36874" s="136"/>
      <c r="O36874" s="136"/>
      <c r="T36874" s="136"/>
      <c r="W36874" s="136"/>
      <c r="Z36874" s="136"/>
      <c r="AC36874" s="136"/>
    </row>
    <row r="36875" spans="2:29">
      <c r="B36875" s="136"/>
      <c r="E36875" s="136"/>
      <c r="H36875" s="136"/>
      <c r="K36875" s="136"/>
      <c r="O36875" s="136"/>
      <c r="T36875" s="136"/>
      <c r="W36875" s="136"/>
      <c r="Z36875" s="136"/>
      <c r="AC36875" s="136"/>
    </row>
    <row r="36876" spans="2:29">
      <c r="B36876" s="136"/>
      <c r="E36876" s="136"/>
      <c r="H36876" s="136"/>
      <c r="K36876" s="136"/>
      <c r="O36876" s="136"/>
      <c r="T36876" s="136"/>
      <c r="W36876" s="136"/>
      <c r="Z36876" s="136"/>
      <c r="AC36876" s="136"/>
    </row>
    <row r="36877" spans="2:29">
      <c r="B36877" s="136"/>
      <c r="E36877" s="136"/>
      <c r="H36877" s="136"/>
      <c r="K36877" s="136"/>
      <c r="O36877" s="136"/>
      <c r="T36877" s="136"/>
      <c r="W36877" s="136"/>
      <c r="Z36877" s="136"/>
      <c r="AC36877" s="136"/>
    </row>
    <row r="36878" spans="2:29">
      <c r="B36878" s="136"/>
      <c r="E36878" s="136"/>
      <c r="H36878" s="136"/>
      <c r="K36878" s="136"/>
      <c r="O36878" s="136"/>
      <c r="T36878" s="136"/>
      <c r="W36878" s="136"/>
      <c r="Z36878" s="136"/>
      <c r="AC36878" s="136"/>
    </row>
    <row r="36879" spans="2:29">
      <c r="B36879" s="136"/>
      <c r="E36879" s="136"/>
      <c r="H36879" s="136"/>
      <c r="K36879" s="136"/>
      <c r="O36879" s="136"/>
      <c r="T36879" s="136"/>
      <c r="W36879" s="136"/>
      <c r="Z36879" s="136"/>
      <c r="AC36879" s="136"/>
    </row>
    <row r="36880" spans="2:29">
      <c r="B36880" s="136"/>
      <c r="E36880" s="136"/>
      <c r="H36880" s="136"/>
      <c r="K36880" s="136"/>
      <c r="O36880" s="136"/>
      <c r="T36880" s="136"/>
      <c r="W36880" s="136"/>
      <c r="Z36880" s="136"/>
      <c r="AC36880" s="136"/>
    </row>
    <row r="36881" spans="2:29">
      <c r="B36881" s="136"/>
      <c r="E36881" s="136"/>
      <c r="H36881" s="136"/>
      <c r="K36881" s="136"/>
      <c r="O36881" s="136"/>
      <c r="T36881" s="136"/>
      <c r="W36881" s="136"/>
      <c r="Z36881" s="136"/>
      <c r="AC36881" s="136"/>
    </row>
    <row r="36882" spans="2:29">
      <c r="B36882" s="136"/>
      <c r="E36882" s="136"/>
      <c r="H36882" s="136"/>
      <c r="K36882" s="136"/>
      <c r="O36882" s="136"/>
      <c r="T36882" s="136"/>
      <c r="W36882" s="136"/>
      <c r="Z36882" s="136"/>
      <c r="AC36882" s="136"/>
    </row>
    <row r="36883" spans="2:29">
      <c r="B36883" s="136"/>
      <c r="E36883" s="136"/>
      <c r="H36883" s="136"/>
      <c r="K36883" s="136"/>
      <c r="O36883" s="136"/>
      <c r="T36883" s="136"/>
      <c r="W36883" s="136"/>
      <c r="Z36883" s="136"/>
      <c r="AC36883" s="136"/>
    </row>
    <row r="36884" spans="2:29">
      <c r="B36884" s="136"/>
      <c r="E36884" s="136"/>
      <c r="H36884" s="136"/>
      <c r="K36884" s="136"/>
      <c r="O36884" s="136"/>
      <c r="T36884" s="136"/>
      <c r="W36884" s="136"/>
      <c r="Z36884" s="136"/>
      <c r="AC36884" s="136"/>
    </row>
    <row r="36885" spans="2:29">
      <c r="B36885" s="136"/>
      <c r="E36885" s="136"/>
      <c r="H36885" s="136"/>
      <c r="K36885" s="136"/>
      <c r="O36885" s="136"/>
      <c r="T36885" s="136"/>
      <c r="W36885" s="136"/>
      <c r="Z36885" s="136"/>
      <c r="AC36885" s="136"/>
    </row>
    <row r="36886" spans="2:29">
      <c r="B36886" s="136"/>
      <c r="E36886" s="136"/>
      <c r="H36886" s="136"/>
      <c r="K36886" s="136"/>
      <c r="O36886" s="136"/>
      <c r="T36886" s="136"/>
      <c r="W36886" s="136"/>
      <c r="Z36886" s="136"/>
      <c r="AC36886" s="136"/>
    </row>
    <row r="36887" spans="2:29">
      <c r="B36887" s="136"/>
      <c r="E36887" s="136"/>
      <c r="H36887" s="136"/>
      <c r="K36887" s="136"/>
      <c r="O36887" s="136"/>
      <c r="T36887" s="136"/>
      <c r="W36887" s="136"/>
      <c r="Z36887" s="136"/>
      <c r="AC36887" s="136"/>
    </row>
    <row r="36888" spans="2:29">
      <c r="B36888" s="136"/>
      <c r="E36888" s="136"/>
      <c r="H36888" s="136"/>
      <c r="K36888" s="136"/>
      <c r="O36888" s="136"/>
      <c r="T36888" s="136"/>
      <c r="W36888" s="136"/>
      <c r="Z36888" s="136"/>
      <c r="AC36888" s="136"/>
    </row>
    <row r="36889" spans="2:29">
      <c r="B36889" s="136"/>
      <c r="E36889" s="136"/>
      <c r="H36889" s="136"/>
      <c r="K36889" s="136"/>
      <c r="O36889" s="136"/>
      <c r="T36889" s="136"/>
      <c r="W36889" s="136"/>
      <c r="Z36889" s="136"/>
      <c r="AC36889" s="136"/>
    </row>
    <row r="36890" spans="2:29">
      <c r="B36890" s="136"/>
      <c r="E36890" s="136"/>
      <c r="H36890" s="136"/>
      <c r="K36890" s="136"/>
      <c r="O36890" s="136"/>
      <c r="T36890" s="136"/>
      <c r="W36890" s="136"/>
      <c r="Z36890" s="136"/>
      <c r="AC36890" s="136"/>
    </row>
    <row r="36891" spans="2:29">
      <c r="B36891" s="136"/>
      <c r="E36891" s="136"/>
      <c r="H36891" s="136"/>
      <c r="K36891" s="136"/>
      <c r="O36891" s="136"/>
      <c r="T36891" s="136"/>
      <c r="W36891" s="136"/>
      <c r="Z36891" s="136"/>
      <c r="AC36891" s="136"/>
    </row>
    <row r="36892" spans="2:29">
      <c r="B36892" s="136"/>
      <c r="E36892" s="136"/>
      <c r="H36892" s="136"/>
      <c r="K36892" s="136"/>
      <c r="O36892" s="136"/>
      <c r="T36892" s="136"/>
      <c r="W36892" s="136"/>
      <c r="Z36892" s="136"/>
      <c r="AC36892" s="136"/>
    </row>
    <row r="36893" spans="2:29">
      <c r="B36893" s="136"/>
      <c r="E36893" s="136"/>
      <c r="H36893" s="136"/>
      <c r="K36893" s="136"/>
      <c r="O36893" s="136"/>
      <c r="T36893" s="136"/>
      <c r="W36893" s="136"/>
      <c r="Z36893" s="136"/>
      <c r="AC36893" s="136"/>
    </row>
    <row r="36894" spans="2:29">
      <c r="B36894" s="136"/>
      <c r="E36894" s="136"/>
      <c r="H36894" s="136"/>
      <c r="K36894" s="136"/>
      <c r="O36894" s="136"/>
      <c r="T36894" s="136"/>
      <c r="W36894" s="136"/>
      <c r="Z36894" s="136"/>
      <c r="AC36894" s="136"/>
    </row>
    <row r="36895" spans="2:29">
      <c r="B36895" s="136"/>
      <c r="E36895" s="136"/>
      <c r="H36895" s="136"/>
      <c r="K36895" s="136"/>
      <c r="O36895" s="136"/>
      <c r="T36895" s="136"/>
      <c r="W36895" s="136"/>
      <c r="Z36895" s="136"/>
      <c r="AC36895" s="136"/>
    </row>
    <row r="36896" spans="2:29">
      <c r="B36896" s="136"/>
      <c r="E36896" s="136"/>
      <c r="H36896" s="136"/>
      <c r="K36896" s="136"/>
      <c r="O36896" s="136"/>
      <c r="T36896" s="136"/>
      <c r="W36896" s="136"/>
      <c r="Z36896" s="136"/>
      <c r="AC36896" s="136"/>
    </row>
    <row r="36897" spans="2:29">
      <c r="B36897" s="136"/>
      <c r="E36897" s="136"/>
      <c r="H36897" s="136"/>
      <c r="K36897" s="136"/>
      <c r="O36897" s="136"/>
      <c r="T36897" s="136"/>
      <c r="W36897" s="136"/>
      <c r="Z36897" s="136"/>
      <c r="AC36897" s="136"/>
    </row>
    <row r="36898" spans="2:29">
      <c r="B36898" s="136"/>
      <c r="E36898" s="136"/>
      <c r="H36898" s="136"/>
      <c r="K36898" s="136"/>
      <c r="O36898" s="136"/>
      <c r="T36898" s="136"/>
      <c r="W36898" s="136"/>
      <c r="Z36898" s="136"/>
      <c r="AC36898" s="136"/>
    </row>
    <row r="36899" spans="2:29">
      <c r="B36899" s="136"/>
      <c r="E36899" s="136"/>
      <c r="H36899" s="136"/>
      <c r="K36899" s="136"/>
      <c r="O36899" s="136"/>
      <c r="T36899" s="136"/>
      <c r="W36899" s="136"/>
      <c r="Z36899" s="136"/>
      <c r="AC36899" s="136"/>
    </row>
    <row r="36900" spans="2:29">
      <c r="B36900" s="136"/>
      <c r="E36900" s="136"/>
      <c r="H36900" s="136"/>
      <c r="K36900" s="136"/>
      <c r="O36900" s="136"/>
      <c r="T36900" s="136"/>
      <c r="W36900" s="136"/>
      <c r="Z36900" s="136"/>
      <c r="AC36900" s="136"/>
    </row>
    <row r="36901" spans="2:29">
      <c r="B36901" s="136"/>
      <c r="E36901" s="136"/>
      <c r="H36901" s="136"/>
      <c r="K36901" s="136"/>
      <c r="O36901" s="136"/>
      <c r="T36901" s="136"/>
      <c r="W36901" s="136"/>
      <c r="Z36901" s="136"/>
      <c r="AC36901" s="136"/>
    </row>
    <row r="36902" spans="2:29">
      <c r="B36902" s="136"/>
      <c r="E36902" s="136"/>
      <c r="H36902" s="136"/>
      <c r="K36902" s="136"/>
      <c r="O36902" s="136"/>
      <c r="T36902" s="136"/>
      <c r="W36902" s="136"/>
      <c r="Z36902" s="136"/>
      <c r="AC36902" s="136"/>
    </row>
    <row r="36903" spans="2:29">
      <c r="B36903" s="136"/>
      <c r="E36903" s="136"/>
      <c r="H36903" s="136"/>
      <c r="K36903" s="136"/>
      <c r="O36903" s="136"/>
      <c r="T36903" s="136"/>
      <c r="W36903" s="136"/>
      <c r="Z36903" s="136"/>
      <c r="AC36903" s="136"/>
    </row>
    <row r="36904" spans="2:29">
      <c r="B36904" s="136"/>
      <c r="E36904" s="136"/>
      <c r="H36904" s="136"/>
      <c r="K36904" s="136"/>
      <c r="O36904" s="136"/>
      <c r="T36904" s="136"/>
      <c r="W36904" s="136"/>
      <c r="Z36904" s="136"/>
      <c r="AC36904" s="136"/>
    </row>
    <row r="36905" spans="2:29">
      <c r="B36905" s="136"/>
      <c r="E36905" s="136"/>
      <c r="H36905" s="136"/>
      <c r="K36905" s="136"/>
      <c r="O36905" s="136"/>
      <c r="T36905" s="136"/>
      <c r="W36905" s="136"/>
      <c r="Z36905" s="136"/>
      <c r="AC36905" s="136"/>
    </row>
    <row r="36906" spans="2:29">
      <c r="B36906" s="136"/>
      <c r="E36906" s="136"/>
      <c r="H36906" s="136"/>
      <c r="K36906" s="136"/>
      <c r="O36906" s="136"/>
      <c r="T36906" s="136"/>
      <c r="W36906" s="136"/>
      <c r="Z36906" s="136"/>
      <c r="AC36906" s="136"/>
    </row>
    <row r="36907" spans="2:29">
      <c r="B36907" s="136"/>
      <c r="E36907" s="136"/>
      <c r="H36907" s="136"/>
      <c r="K36907" s="136"/>
      <c r="O36907" s="136"/>
      <c r="T36907" s="136"/>
      <c r="W36907" s="136"/>
      <c r="Z36907" s="136"/>
      <c r="AC36907" s="136"/>
    </row>
    <row r="36908" spans="2:29">
      <c r="B36908" s="136"/>
      <c r="E36908" s="136"/>
      <c r="H36908" s="136"/>
      <c r="K36908" s="136"/>
      <c r="O36908" s="136"/>
      <c r="T36908" s="136"/>
      <c r="W36908" s="136"/>
      <c r="Z36908" s="136"/>
      <c r="AC36908" s="136"/>
    </row>
    <row r="36909" spans="2:29">
      <c r="B36909" s="136"/>
      <c r="E36909" s="136"/>
      <c r="H36909" s="136"/>
      <c r="K36909" s="136"/>
      <c r="O36909" s="136"/>
      <c r="T36909" s="136"/>
      <c r="W36909" s="136"/>
      <c r="Z36909" s="136"/>
      <c r="AC36909" s="136"/>
    </row>
    <row r="36910" spans="2:29">
      <c r="B36910" s="136"/>
      <c r="E36910" s="136"/>
      <c r="H36910" s="136"/>
      <c r="K36910" s="136"/>
      <c r="O36910" s="136"/>
      <c r="T36910" s="136"/>
      <c r="W36910" s="136"/>
      <c r="Z36910" s="136"/>
      <c r="AC36910" s="136"/>
    </row>
    <row r="36911" spans="2:29">
      <c r="B36911" s="136"/>
      <c r="E36911" s="136"/>
      <c r="H36911" s="136"/>
      <c r="K36911" s="136"/>
      <c r="O36911" s="136"/>
      <c r="T36911" s="136"/>
      <c r="W36911" s="136"/>
      <c r="Z36911" s="136"/>
      <c r="AC36911" s="136"/>
    </row>
    <row r="36912" spans="2:29">
      <c r="B36912" s="136"/>
      <c r="E36912" s="136"/>
      <c r="H36912" s="136"/>
      <c r="K36912" s="136"/>
      <c r="O36912" s="136"/>
      <c r="T36912" s="136"/>
      <c r="W36912" s="136"/>
      <c r="Z36912" s="136"/>
      <c r="AC36912" s="136"/>
    </row>
    <row r="36913" spans="2:29">
      <c r="B36913" s="136"/>
      <c r="E36913" s="136"/>
      <c r="H36913" s="136"/>
      <c r="K36913" s="136"/>
      <c r="O36913" s="136"/>
      <c r="T36913" s="136"/>
      <c r="W36913" s="136"/>
      <c r="Z36913" s="136"/>
      <c r="AC36913" s="136"/>
    </row>
    <row r="36914" spans="2:29">
      <c r="B36914" s="136"/>
      <c r="E36914" s="136"/>
      <c r="H36914" s="136"/>
      <c r="K36914" s="136"/>
      <c r="O36914" s="136"/>
      <c r="T36914" s="136"/>
      <c r="W36914" s="136"/>
      <c r="Z36914" s="136"/>
      <c r="AC36914" s="136"/>
    </row>
    <row r="36915" spans="2:29">
      <c r="B36915" s="136"/>
      <c r="E36915" s="136"/>
      <c r="H36915" s="136"/>
      <c r="K36915" s="136"/>
      <c r="O36915" s="136"/>
      <c r="T36915" s="136"/>
      <c r="W36915" s="136"/>
      <c r="Z36915" s="136"/>
      <c r="AC36915" s="136"/>
    </row>
    <row r="36916" spans="2:29">
      <c r="B36916" s="136"/>
      <c r="E36916" s="136"/>
      <c r="H36916" s="136"/>
      <c r="K36916" s="136"/>
      <c r="O36916" s="136"/>
      <c r="T36916" s="136"/>
      <c r="W36916" s="136"/>
      <c r="Z36916" s="136"/>
      <c r="AC36916" s="136"/>
    </row>
    <row r="36917" spans="2:29">
      <c r="B36917" s="136"/>
      <c r="E36917" s="136"/>
      <c r="H36917" s="136"/>
      <c r="K36917" s="136"/>
      <c r="O36917" s="136"/>
      <c r="T36917" s="136"/>
      <c r="W36917" s="136"/>
      <c r="Z36917" s="136"/>
      <c r="AC36917" s="136"/>
    </row>
    <row r="36918" spans="2:29">
      <c r="B36918" s="136"/>
      <c r="E36918" s="136"/>
      <c r="H36918" s="136"/>
      <c r="K36918" s="136"/>
      <c r="O36918" s="136"/>
      <c r="T36918" s="136"/>
      <c r="W36918" s="136"/>
      <c r="Z36918" s="136"/>
      <c r="AC36918" s="136"/>
    </row>
    <row r="36919" spans="2:29">
      <c r="B36919" s="136"/>
      <c r="E36919" s="136"/>
      <c r="H36919" s="136"/>
      <c r="K36919" s="136"/>
      <c r="O36919" s="136"/>
      <c r="T36919" s="136"/>
      <c r="W36919" s="136"/>
      <c r="Z36919" s="136"/>
      <c r="AC36919" s="136"/>
    </row>
    <row r="36920" spans="2:29">
      <c r="B36920" s="136"/>
      <c r="E36920" s="136"/>
      <c r="H36920" s="136"/>
      <c r="K36920" s="136"/>
      <c r="O36920" s="136"/>
      <c r="T36920" s="136"/>
      <c r="W36920" s="136"/>
      <c r="Z36920" s="136"/>
      <c r="AC36920" s="136"/>
    </row>
    <row r="36921" spans="2:29">
      <c r="B36921" s="136"/>
      <c r="E36921" s="136"/>
      <c r="H36921" s="136"/>
      <c r="K36921" s="136"/>
      <c r="O36921" s="136"/>
      <c r="T36921" s="136"/>
      <c r="W36921" s="136"/>
      <c r="Z36921" s="136"/>
      <c r="AC36921" s="136"/>
    </row>
    <row r="36922" spans="2:29">
      <c r="B36922" s="136"/>
      <c r="E36922" s="136"/>
      <c r="H36922" s="136"/>
      <c r="K36922" s="136"/>
      <c r="O36922" s="136"/>
      <c r="T36922" s="136"/>
      <c r="W36922" s="136"/>
      <c r="Z36922" s="136"/>
      <c r="AC36922" s="136"/>
    </row>
    <row r="36923" spans="2:29">
      <c r="B36923" s="136"/>
      <c r="E36923" s="136"/>
      <c r="H36923" s="136"/>
      <c r="K36923" s="136"/>
      <c r="O36923" s="136"/>
      <c r="T36923" s="136"/>
      <c r="W36923" s="136"/>
      <c r="Z36923" s="136"/>
      <c r="AC36923" s="136"/>
    </row>
    <row r="36924" spans="2:29">
      <c r="B36924" s="136"/>
      <c r="E36924" s="136"/>
      <c r="H36924" s="136"/>
      <c r="K36924" s="136"/>
      <c r="O36924" s="136"/>
      <c r="T36924" s="136"/>
      <c r="W36924" s="136"/>
      <c r="Z36924" s="136"/>
      <c r="AC36924" s="136"/>
    </row>
    <row r="36925" spans="2:29">
      <c r="B36925" s="136"/>
      <c r="E36925" s="136"/>
      <c r="H36925" s="136"/>
      <c r="K36925" s="136"/>
      <c r="O36925" s="136"/>
      <c r="T36925" s="136"/>
      <c r="W36925" s="136"/>
      <c r="Z36925" s="136"/>
      <c r="AC36925" s="136"/>
    </row>
    <row r="36926" spans="2:29">
      <c r="B36926" s="136"/>
      <c r="E36926" s="136"/>
      <c r="H36926" s="136"/>
      <c r="K36926" s="136"/>
      <c r="O36926" s="136"/>
      <c r="T36926" s="136"/>
      <c r="W36926" s="136"/>
      <c r="Z36926" s="136"/>
      <c r="AC36926" s="136"/>
    </row>
    <row r="36927" spans="2:29">
      <c r="B36927" s="136"/>
      <c r="E36927" s="136"/>
      <c r="H36927" s="136"/>
      <c r="K36927" s="136"/>
      <c r="O36927" s="136"/>
      <c r="T36927" s="136"/>
      <c r="W36927" s="136"/>
      <c r="Z36927" s="136"/>
      <c r="AC36927" s="136"/>
    </row>
    <row r="36928" spans="2:29">
      <c r="B36928" s="136"/>
      <c r="E36928" s="136"/>
      <c r="H36928" s="136"/>
      <c r="K36928" s="136"/>
      <c r="O36928" s="136"/>
      <c r="T36928" s="136"/>
      <c r="W36928" s="136"/>
      <c r="Z36928" s="136"/>
      <c r="AC36928" s="136"/>
    </row>
    <row r="36929" spans="2:29">
      <c r="B36929" s="136"/>
      <c r="E36929" s="136"/>
      <c r="H36929" s="136"/>
      <c r="K36929" s="136"/>
      <c r="O36929" s="136"/>
      <c r="T36929" s="136"/>
      <c r="W36929" s="136"/>
      <c r="Z36929" s="136"/>
      <c r="AC36929" s="136"/>
    </row>
    <row r="36930" spans="2:29">
      <c r="B36930" s="136"/>
      <c r="E36930" s="136"/>
      <c r="H36930" s="136"/>
      <c r="K36930" s="136"/>
      <c r="O36930" s="136"/>
      <c r="T36930" s="136"/>
      <c r="W36930" s="136"/>
      <c r="Z36930" s="136"/>
      <c r="AC36930" s="136"/>
    </row>
    <row r="36931" spans="2:29">
      <c r="B36931" s="136"/>
      <c r="E36931" s="136"/>
      <c r="H36931" s="136"/>
      <c r="K36931" s="136"/>
      <c r="O36931" s="136"/>
      <c r="T36931" s="136"/>
      <c r="W36931" s="136"/>
      <c r="Z36931" s="136"/>
      <c r="AC36931" s="136"/>
    </row>
    <row r="36932" spans="2:29">
      <c r="B36932" s="136"/>
      <c r="E36932" s="136"/>
      <c r="H36932" s="136"/>
      <c r="K36932" s="136"/>
      <c r="O36932" s="136"/>
      <c r="T36932" s="136"/>
      <c r="W36932" s="136"/>
      <c r="Z36932" s="136"/>
      <c r="AC36932" s="136"/>
    </row>
    <row r="36933" spans="2:29">
      <c r="B36933" s="136"/>
      <c r="E36933" s="136"/>
      <c r="H36933" s="136"/>
      <c r="K36933" s="136"/>
      <c r="O36933" s="136"/>
      <c r="T36933" s="136"/>
      <c r="W36933" s="136"/>
      <c r="Z36933" s="136"/>
      <c r="AC36933" s="136"/>
    </row>
    <row r="36934" spans="2:29">
      <c r="B36934" s="136"/>
      <c r="E36934" s="136"/>
      <c r="H36934" s="136"/>
      <c r="K36934" s="136"/>
      <c r="O36934" s="136"/>
      <c r="T36934" s="136"/>
      <c r="W36934" s="136"/>
      <c r="Z36934" s="136"/>
      <c r="AC36934" s="136"/>
    </row>
    <row r="36935" spans="2:29">
      <c r="B36935" s="136"/>
      <c r="E36935" s="136"/>
      <c r="H36935" s="136"/>
      <c r="K36935" s="136"/>
      <c r="O36935" s="136"/>
      <c r="T36935" s="136"/>
      <c r="W36935" s="136"/>
      <c r="Z36935" s="136"/>
      <c r="AC36935" s="136"/>
    </row>
    <row r="36936" spans="2:29">
      <c r="B36936" s="136"/>
      <c r="E36936" s="136"/>
      <c r="H36936" s="136"/>
      <c r="K36936" s="136"/>
      <c r="O36936" s="136"/>
      <c r="T36936" s="136"/>
      <c r="W36936" s="136"/>
      <c r="Z36936" s="136"/>
      <c r="AC36936" s="136"/>
    </row>
    <row r="36937" spans="2:29">
      <c r="B36937" s="136"/>
      <c r="E36937" s="136"/>
      <c r="H36937" s="136"/>
      <c r="K36937" s="136"/>
      <c r="O36937" s="136"/>
      <c r="T36937" s="136"/>
      <c r="W36937" s="136"/>
      <c r="Z36937" s="136"/>
      <c r="AC36937" s="136"/>
    </row>
    <row r="36938" spans="2:29">
      <c r="B36938" s="136"/>
      <c r="E36938" s="136"/>
      <c r="H36938" s="136"/>
      <c r="K36938" s="136"/>
      <c r="O36938" s="136"/>
      <c r="T36938" s="136"/>
      <c r="W36938" s="136"/>
      <c r="Z36938" s="136"/>
      <c r="AC36938" s="136"/>
    </row>
    <row r="36939" spans="2:29">
      <c r="B36939" s="136"/>
      <c r="E36939" s="136"/>
      <c r="H36939" s="136"/>
      <c r="K36939" s="136"/>
      <c r="O36939" s="136"/>
      <c r="T36939" s="136"/>
      <c r="W36939" s="136"/>
      <c r="Z36939" s="136"/>
      <c r="AC36939" s="136"/>
    </row>
    <row r="36940" spans="2:29">
      <c r="B36940" s="136"/>
      <c r="E36940" s="136"/>
      <c r="H36940" s="136"/>
      <c r="K36940" s="136"/>
      <c r="O36940" s="136"/>
      <c r="T36940" s="136"/>
      <c r="W36940" s="136"/>
      <c r="Z36940" s="136"/>
      <c r="AC36940" s="136"/>
    </row>
    <row r="36941" spans="2:29">
      <c r="B36941" s="136"/>
      <c r="E36941" s="136"/>
      <c r="H36941" s="136"/>
      <c r="K36941" s="136"/>
      <c r="O36941" s="136"/>
      <c r="T36941" s="136"/>
      <c r="W36941" s="136"/>
      <c r="Z36941" s="136"/>
      <c r="AC36941" s="136"/>
    </row>
    <row r="36942" spans="2:29">
      <c r="B36942" s="136"/>
      <c r="E36942" s="136"/>
      <c r="H36942" s="136"/>
      <c r="K36942" s="136"/>
      <c r="O36942" s="136"/>
      <c r="T36942" s="136"/>
      <c r="W36942" s="136"/>
      <c r="Z36942" s="136"/>
      <c r="AC36942" s="136"/>
    </row>
    <row r="36943" spans="2:29">
      <c r="B36943" s="136"/>
      <c r="E36943" s="136"/>
      <c r="H36943" s="136"/>
      <c r="K36943" s="136"/>
      <c r="O36943" s="136"/>
      <c r="T36943" s="136"/>
      <c r="W36943" s="136"/>
      <c r="Z36943" s="136"/>
      <c r="AC36943" s="136"/>
    </row>
    <row r="36944" spans="2:29">
      <c r="B36944" s="136"/>
      <c r="E36944" s="136"/>
      <c r="H36944" s="136"/>
      <c r="K36944" s="136"/>
      <c r="O36944" s="136"/>
      <c r="T36944" s="136"/>
      <c r="W36944" s="136"/>
      <c r="Z36944" s="136"/>
      <c r="AC36944" s="136"/>
    </row>
    <row r="36945" spans="2:29">
      <c r="B36945" s="136"/>
      <c r="E36945" s="136"/>
      <c r="H36945" s="136"/>
      <c r="K36945" s="136"/>
      <c r="O36945" s="136"/>
      <c r="T36945" s="136"/>
      <c r="W36945" s="136"/>
      <c r="Z36945" s="136"/>
      <c r="AC36945" s="136"/>
    </row>
    <row r="36946" spans="2:29">
      <c r="B36946" s="136"/>
      <c r="E36946" s="136"/>
      <c r="H36946" s="136"/>
      <c r="K36946" s="136"/>
      <c r="O36946" s="136"/>
      <c r="T36946" s="136"/>
      <c r="W36946" s="136"/>
      <c r="Z36946" s="136"/>
      <c r="AC36946" s="136"/>
    </row>
    <row r="36947" spans="2:29">
      <c r="B36947" s="136"/>
      <c r="E36947" s="136"/>
      <c r="H36947" s="136"/>
      <c r="K36947" s="136"/>
      <c r="O36947" s="136"/>
      <c r="T36947" s="136"/>
      <c r="W36947" s="136"/>
      <c r="Z36947" s="136"/>
      <c r="AC36947" s="136"/>
    </row>
    <row r="36948" spans="2:29">
      <c r="B36948" s="136"/>
      <c r="E36948" s="136"/>
      <c r="H36948" s="136"/>
      <c r="K36948" s="136"/>
      <c r="O36948" s="136"/>
      <c r="T36948" s="136"/>
      <c r="W36948" s="136"/>
      <c r="Z36948" s="136"/>
      <c r="AC36948" s="136"/>
    </row>
    <row r="36949" spans="2:29">
      <c r="B36949" s="136"/>
      <c r="E36949" s="136"/>
      <c r="H36949" s="136"/>
      <c r="K36949" s="136"/>
      <c r="O36949" s="136"/>
      <c r="T36949" s="136"/>
      <c r="W36949" s="136"/>
      <c r="Z36949" s="136"/>
      <c r="AC36949" s="136"/>
    </row>
    <row r="36950" spans="2:29">
      <c r="B36950" s="136"/>
      <c r="E36950" s="136"/>
      <c r="H36950" s="136"/>
      <c r="K36950" s="136"/>
      <c r="O36950" s="136"/>
      <c r="T36950" s="136"/>
      <c r="W36950" s="136"/>
      <c r="Z36950" s="136"/>
      <c r="AC36950" s="136"/>
    </row>
    <row r="36951" spans="2:29">
      <c r="B36951" s="136"/>
      <c r="E36951" s="136"/>
      <c r="H36951" s="136"/>
      <c r="K36951" s="136"/>
      <c r="O36951" s="136"/>
      <c r="T36951" s="136"/>
      <c r="W36951" s="136"/>
      <c r="Z36951" s="136"/>
      <c r="AC36951" s="136"/>
    </row>
    <row r="36952" spans="2:29">
      <c r="B36952" s="136"/>
      <c r="E36952" s="136"/>
      <c r="H36952" s="136"/>
      <c r="K36952" s="136"/>
      <c r="O36952" s="136"/>
      <c r="T36952" s="136"/>
      <c r="W36952" s="136"/>
      <c r="Z36952" s="136"/>
      <c r="AC36952" s="136"/>
    </row>
    <row r="36953" spans="2:29">
      <c r="B36953" s="136"/>
      <c r="E36953" s="136"/>
      <c r="H36953" s="136"/>
      <c r="K36953" s="136"/>
      <c r="O36953" s="136"/>
      <c r="T36953" s="136"/>
      <c r="W36953" s="136"/>
      <c r="Z36953" s="136"/>
      <c r="AC36953" s="136"/>
    </row>
    <row r="36954" spans="2:29">
      <c r="B36954" s="136"/>
      <c r="E36954" s="136"/>
      <c r="H36954" s="136"/>
      <c r="K36954" s="136"/>
      <c r="O36954" s="136"/>
      <c r="T36954" s="136"/>
      <c r="W36954" s="136"/>
      <c r="Z36954" s="136"/>
      <c r="AC36954" s="136"/>
    </row>
    <row r="36955" spans="2:29">
      <c r="B36955" s="136"/>
      <c r="E36955" s="136"/>
      <c r="H36955" s="136"/>
      <c r="K36955" s="136"/>
      <c r="O36955" s="136"/>
      <c r="T36955" s="136"/>
      <c r="W36955" s="136"/>
      <c r="Z36955" s="136"/>
      <c r="AC36955" s="136"/>
    </row>
    <row r="36956" spans="2:29">
      <c r="B36956" s="136"/>
      <c r="E36956" s="136"/>
      <c r="H36956" s="136"/>
      <c r="K36956" s="136"/>
      <c r="O36956" s="136"/>
      <c r="T36956" s="136"/>
      <c r="W36956" s="136"/>
      <c r="Z36956" s="136"/>
      <c r="AC36956" s="136"/>
    </row>
    <row r="36957" spans="2:29">
      <c r="B36957" s="136"/>
      <c r="E36957" s="136"/>
      <c r="H36957" s="136"/>
      <c r="K36957" s="136"/>
      <c r="O36957" s="136"/>
      <c r="T36957" s="136"/>
      <c r="W36957" s="136"/>
      <c r="Z36957" s="136"/>
      <c r="AC36957" s="136"/>
    </row>
    <row r="36958" spans="2:29">
      <c r="B36958" s="136"/>
      <c r="E36958" s="136"/>
      <c r="H36958" s="136"/>
      <c r="K36958" s="136"/>
      <c r="O36958" s="136"/>
      <c r="T36958" s="136"/>
      <c r="W36958" s="136"/>
      <c r="Z36958" s="136"/>
      <c r="AC36958" s="136"/>
    </row>
    <row r="36959" spans="2:29">
      <c r="B36959" s="136"/>
      <c r="E36959" s="136"/>
      <c r="H36959" s="136"/>
      <c r="K36959" s="136"/>
      <c r="O36959" s="136"/>
      <c r="T36959" s="136"/>
      <c r="W36959" s="136"/>
      <c r="Z36959" s="136"/>
      <c r="AC36959" s="136"/>
    </row>
    <row r="36960" spans="2:29">
      <c r="B36960" s="136"/>
      <c r="E36960" s="136"/>
      <c r="H36960" s="136"/>
      <c r="K36960" s="136"/>
      <c r="O36960" s="136"/>
      <c r="T36960" s="136"/>
      <c r="W36960" s="136"/>
      <c r="Z36960" s="136"/>
      <c r="AC36960" s="136"/>
    </row>
    <row r="36961" spans="2:29">
      <c r="B36961" s="136"/>
      <c r="E36961" s="136"/>
      <c r="H36961" s="136"/>
      <c r="K36961" s="136"/>
      <c r="O36961" s="136"/>
      <c r="T36961" s="136"/>
      <c r="W36961" s="136"/>
      <c r="Z36961" s="136"/>
      <c r="AC36961" s="136"/>
    </row>
    <row r="36962" spans="2:29">
      <c r="B36962" s="136"/>
      <c r="E36962" s="136"/>
      <c r="H36962" s="136"/>
      <c r="K36962" s="136"/>
      <c r="O36962" s="136"/>
      <c r="T36962" s="136"/>
      <c r="W36962" s="136"/>
      <c r="Z36962" s="136"/>
      <c r="AC36962" s="136"/>
    </row>
    <row r="36963" spans="2:29">
      <c r="B36963" s="136"/>
      <c r="E36963" s="136"/>
      <c r="H36963" s="136"/>
      <c r="K36963" s="136"/>
      <c r="O36963" s="136"/>
      <c r="T36963" s="136"/>
      <c r="W36963" s="136"/>
      <c r="Z36963" s="136"/>
      <c r="AC36963" s="136"/>
    </row>
    <row r="36964" spans="2:29">
      <c r="B36964" s="136"/>
      <c r="E36964" s="136"/>
      <c r="H36964" s="136"/>
      <c r="K36964" s="136"/>
      <c r="O36964" s="136"/>
      <c r="T36964" s="136"/>
      <c r="W36964" s="136"/>
      <c r="Z36964" s="136"/>
      <c r="AC36964" s="136"/>
    </row>
    <row r="36965" spans="2:29">
      <c r="B36965" s="136"/>
      <c r="E36965" s="136"/>
      <c r="H36965" s="136"/>
      <c r="K36965" s="136"/>
      <c r="O36965" s="136"/>
      <c r="T36965" s="136"/>
      <c r="W36965" s="136"/>
      <c r="Z36965" s="136"/>
      <c r="AC36965" s="136"/>
    </row>
    <row r="36966" spans="2:29">
      <c r="B36966" s="136"/>
      <c r="E36966" s="136"/>
      <c r="H36966" s="136"/>
      <c r="K36966" s="136"/>
      <c r="O36966" s="136"/>
      <c r="T36966" s="136"/>
      <c r="W36966" s="136"/>
      <c r="Z36966" s="136"/>
      <c r="AC36966" s="136"/>
    </row>
    <row r="36967" spans="2:29">
      <c r="B36967" s="136"/>
      <c r="E36967" s="136"/>
      <c r="H36967" s="136"/>
      <c r="K36967" s="136"/>
      <c r="O36967" s="136"/>
      <c r="T36967" s="136"/>
      <c r="W36967" s="136"/>
      <c r="Z36967" s="136"/>
      <c r="AC36967" s="136"/>
    </row>
    <row r="36968" spans="2:29">
      <c r="B36968" s="136"/>
      <c r="E36968" s="136"/>
      <c r="H36968" s="136"/>
      <c r="K36968" s="136"/>
      <c r="O36968" s="136"/>
      <c r="T36968" s="136"/>
      <c r="W36968" s="136"/>
      <c r="Z36968" s="136"/>
      <c r="AC36968" s="136"/>
    </row>
    <row r="36969" spans="2:29">
      <c r="B36969" s="136"/>
      <c r="E36969" s="136"/>
      <c r="H36969" s="136"/>
      <c r="K36969" s="136"/>
      <c r="O36969" s="136"/>
      <c r="T36969" s="136"/>
      <c r="W36969" s="136"/>
      <c r="Z36969" s="136"/>
      <c r="AC36969" s="136"/>
    </row>
    <row r="36970" spans="2:29">
      <c r="B36970" s="136"/>
      <c r="E36970" s="136"/>
      <c r="H36970" s="136"/>
      <c r="K36970" s="136"/>
      <c r="O36970" s="136"/>
      <c r="T36970" s="136"/>
      <c r="W36970" s="136"/>
      <c r="Z36970" s="136"/>
      <c r="AC36970" s="136"/>
    </row>
    <row r="36971" spans="2:29">
      <c r="B36971" s="136"/>
      <c r="E36971" s="136"/>
      <c r="H36971" s="136"/>
      <c r="K36971" s="136"/>
      <c r="O36971" s="136"/>
      <c r="T36971" s="136"/>
      <c r="W36971" s="136"/>
      <c r="Z36971" s="136"/>
      <c r="AC36971" s="136"/>
    </row>
    <row r="36972" spans="2:29">
      <c r="B36972" s="136"/>
      <c r="E36972" s="136"/>
      <c r="H36972" s="136"/>
      <c r="K36972" s="136"/>
      <c r="O36972" s="136"/>
      <c r="T36972" s="136"/>
      <c r="W36972" s="136"/>
      <c r="Z36972" s="136"/>
      <c r="AC36972" s="136"/>
    </row>
    <row r="36973" spans="2:29">
      <c r="B36973" s="136"/>
      <c r="E36973" s="136"/>
      <c r="H36973" s="136"/>
      <c r="K36973" s="136"/>
      <c r="O36973" s="136"/>
      <c r="T36973" s="136"/>
      <c r="W36973" s="136"/>
      <c r="Z36973" s="136"/>
      <c r="AC36973" s="136"/>
    </row>
    <row r="36974" spans="2:29">
      <c r="B36974" s="136"/>
      <c r="E36974" s="136"/>
      <c r="H36974" s="136"/>
      <c r="K36974" s="136"/>
      <c r="O36974" s="136"/>
      <c r="T36974" s="136"/>
      <c r="W36974" s="136"/>
      <c r="Z36974" s="136"/>
      <c r="AC36974" s="136"/>
    </row>
    <row r="36975" spans="2:29">
      <c r="B36975" s="136"/>
      <c r="E36975" s="136"/>
      <c r="H36975" s="136"/>
      <c r="K36975" s="136"/>
      <c r="O36975" s="136"/>
      <c r="T36975" s="136"/>
      <c r="W36975" s="136"/>
      <c r="Z36975" s="136"/>
      <c r="AC36975" s="136"/>
    </row>
    <row r="36976" spans="2:29">
      <c r="B36976" s="136"/>
      <c r="E36976" s="136"/>
      <c r="H36976" s="136"/>
      <c r="K36976" s="136"/>
      <c r="O36976" s="136"/>
      <c r="T36976" s="136"/>
      <c r="W36976" s="136"/>
      <c r="Z36976" s="136"/>
      <c r="AC36976" s="136"/>
    </row>
    <row r="36977" spans="2:29">
      <c r="B36977" s="136"/>
      <c r="E36977" s="136"/>
      <c r="H36977" s="136"/>
      <c r="K36977" s="136"/>
      <c r="O36977" s="136"/>
      <c r="T36977" s="136"/>
      <c r="W36977" s="136"/>
      <c r="Z36977" s="136"/>
      <c r="AC36977" s="136"/>
    </row>
    <row r="36978" spans="2:29">
      <c r="B36978" s="136"/>
      <c r="E36978" s="136"/>
      <c r="H36978" s="136"/>
      <c r="K36978" s="136"/>
      <c r="O36978" s="136"/>
      <c r="T36978" s="136"/>
      <c r="W36978" s="136"/>
      <c r="Z36978" s="136"/>
      <c r="AC36978" s="136"/>
    </row>
    <row r="36979" spans="2:29">
      <c r="B36979" s="136"/>
      <c r="E36979" s="136"/>
      <c r="H36979" s="136"/>
      <c r="K36979" s="136"/>
      <c r="O36979" s="136"/>
      <c r="T36979" s="136"/>
      <c r="W36979" s="136"/>
      <c r="Z36979" s="136"/>
      <c r="AC36979" s="136"/>
    </row>
    <row r="36980" spans="2:29">
      <c r="B36980" s="136"/>
      <c r="E36980" s="136"/>
      <c r="H36980" s="136"/>
      <c r="K36980" s="136"/>
      <c r="O36980" s="136"/>
      <c r="T36980" s="136"/>
      <c r="W36980" s="136"/>
      <c r="Z36980" s="136"/>
      <c r="AC36980" s="136"/>
    </row>
    <row r="36981" spans="2:29">
      <c r="B36981" s="136"/>
      <c r="E36981" s="136"/>
      <c r="H36981" s="136"/>
      <c r="K36981" s="136"/>
      <c r="O36981" s="136"/>
      <c r="T36981" s="136"/>
      <c r="W36981" s="136"/>
      <c r="Z36981" s="136"/>
      <c r="AC36981" s="136"/>
    </row>
    <row r="36982" spans="2:29">
      <c r="B36982" s="136"/>
      <c r="E36982" s="136"/>
      <c r="H36982" s="136"/>
      <c r="K36982" s="136"/>
      <c r="O36982" s="136"/>
      <c r="T36982" s="136"/>
      <c r="W36982" s="136"/>
      <c r="Z36982" s="136"/>
      <c r="AC36982" s="136"/>
    </row>
    <row r="36983" spans="2:29">
      <c r="B36983" s="136"/>
      <c r="E36983" s="136"/>
      <c r="H36983" s="136"/>
      <c r="K36983" s="136"/>
      <c r="O36983" s="136"/>
      <c r="T36983" s="136"/>
      <c r="W36983" s="136"/>
      <c r="Z36983" s="136"/>
      <c r="AC36983" s="136"/>
    </row>
    <row r="36984" spans="2:29">
      <c r="B36984" s="136"/>
      <c r="E36984" s="136"/>
      <c r="H36984" s="136"/>
      <c r="K36984" s="136"/>
      <c r="O36984" s="136"/>
      <c r="T36984" s="136"/>
      <c r="W36984" s="136"/>
      <c r="Z36984" s="136"/>
      <c r="AC36984" s="136"/>
    </row>
    <row r="36985" spans="2:29">
      <c r="B36985" s="136"/>
      <c r="E36985" s="136"/>
      <c r="H36985" s="136"/>
      <c r="K36985" s="136"/>
      <c r="O36985" s="136"/>
      <c r="T36985" s="136"/>
      <c r="W36985" s="136"/>
      <c r="Z36985" s="136"/>
      <c r="AC36985" s="136"/>
    </row>
    <row r="36986" spans="2:29">
      <c r="B36986" s="136"/>
      <c r="E36986" s="136"/>
      <c r="H36986" s="136"/>
      <c r="K36986" s="136"/>
      <c r="O36986" s="136"/>
      <c r="T36986" s="136"/>
      <c r="W36986" s="136"/>
      <c r="Z36986" s="136"/>
      <c r="AC36986" s="136"/>
    </row>
    <row r="36987" spans="2:29">
      <c r="B36987" s="136"/>
      <c r="E36987" s="136"/>
      <c r="H36987" s="136"/>
      <c r="K36987" s="136"/>
      <c r="O36987" s="136"/>
      <c r="T36987" s="136"/>
      <c r="W36987" s="136"/>
      <c r="Z36987" s="136"/>
      <c r="AC36987" s="136"/>
    </row>
    <row r="36988" spans="2:29">
      <c r="B36988" s="136"/>
      <c r="E36988" s="136"/>
      <c r="H36988" s="136"/>
      <c r="K36988" s="136"/>
      <c r="O36988" s="136"/>
      <c r="T36988" s="136"/>
      <c r="W36988" s="136"/>
      <c r="Z36988" s="136"/>
      <c r="AC36988" s="136"/>
    </row>
    <row r="36989" spans="2:29">
      <c r="B36989" s="136"/>
      <c r="E36989" s="136"/>
      <c r="H36989" s="136"/>
      <c r="K36989" s="136"/>
      <c r="O36989" s="136"/>
      <c r="T36989" s="136"/>
      <c r="W36989" s="136"/>
      <c r="Z36989" s="136"/>
      <c r="AC36989" s="136"/>
    </row>
    <row r="36990" spans="2:29">
      <c r="B36990" s="136"/>
      <c r="E36990" s="136"/>
      <c r="H36990" s="136"/>
      <c r="K36990" s="136"/>
      <c r="O36990" s="136"/>
      <c r="T36990" s="136"/>
      <c r="W36990" s="136"/>
      <c r="Z36990" s="136"/>
      <c r="AC36990" s="136"/>
    </row>
    <row r="36991" spans="2:29">
      <c r="B36991" s="136"/>
      <c r="E36991" s="136"/>
      <c r="H36991" s="136"/>
      <c r="K36991" s="136"/>
      <c r="O36991" s="136"/>
      <c r="T36991" s="136"/>
      <c r="W36991" s="136"/>
      <c r="Z36991" s="136"/>
      <c r="AC36991" s="136"/>
    </row>
    <row r="36992" spans="2:29">
      <c r="B36992" s="136"/>
      <c r="E36992" s="136"/>
      <c r="H36992" s="136"/>
      <c r="K36992" s="136"/>
      <c r="O36992" s="136"/>
      <c r="T36992" s="136"/>
      <c r="W36992" s="136"/>
      <c r="Z36992" s="136"/>
      <c r="AC36992" s="136"/>
    </row>
    <row r="36993" spans="2:29">
      <c r="B36993" s="136"/>
      <c r="E36993" s="136"/>
      <c r="H36993" s="136"/>
      <c r="K36993" s="136"/>
      <c r="O36993" s="136"/>
      <c r="T36993" s="136"/>
      <c r="W36993" s="136"/>
      <c r="Z36993" s="136"/>
      <c r="AC36993" s="136"/>
    </row>
    <row r="36994" spans="2:29">
      <c r="B36994" s="136"/>
      <c r="E36994" s="136"/>
      <c r="H36994" s="136"/>
      <c r="K36994" s="136"/>
      <c r="O36994" s="136"/>
      <c r="T36994" s="136"/>
      <c r="W36994" s="136"/>
      <c r="Z36994" s="136"/>
      <c r="AC36994" s="136"/>
    </row>
    <row r="36995" spans="2:29">
      <c r="B36995" s="136"/>
      <c r="E36995" s="136"/>
      <c r="H36995" s="136"/>
      <c r="K36995" s="136"/>
      <c r="O36995" s="136"/>
      <c r="T36995" s="136"/>
      <c r="W36995" s="136"/>
      <c r="Z36995" s="136"/>
      <c r="AC36995" s="136"/>
    </row>
    <row r="36996" spans="2:29">
      <c r="B36996" s="136"/>
      <c r="E36996" s="136"/>
      <c r="H36996" s="136"/>
      <c r="K36996" s="136"/>
      <c r="O36996" s="136"/>
      <c r="T36996" s="136"/>
      <c r="W36996" s="136"/>
      <c r="Z36996" s="136"/>
      <c r="AC36996" s="136"/>
    </row>
    <row r="36997" spans="2:29">
      <c r="B36997" s="136"/>
      <c r="E36997" s="136"/>
      <c r="H36997" s="136"/>
      <c r="K36997" s="136"/>
      <c r="O36997" s="136"/>
      <c r="T36997" s="136"/>
      <c r="W36997" s="136"/>
      <c r="Z36997" s="136"/>
      <c r="AC36997" s="136"/>
    </row>
    <row r="36998" spans="2:29">
      <c r="B36998" s="136"/>
      <c r="E36998" s="136"/>
      <c r="H36998" s="136"/>
      <c r="K36998" s="136"/>
      <c r="O36998" s="136"/>
      <c r="T36998" s="136"/>
      <c r="W36998" s="136"/>
      <c r="Z36998" s="136"/>
      <c r="AC36998" s="136"/>
    </row>
    <row r="36999" spans="2:29">
      <c r="B36999" s="136"/>
      <c r="E36999" s="136"/>
      <c r="H36999" s="136"/>
      <c r="K36999" s="136"/>
      <c r="O36999" s="136"/>
      <c r="T36999" s="136"/>
      <c r="W36999" s="136"/>
      <c r="Z36999" s="136"/>
      <c r="AC36999" s="136"/>
    </row>
    <row r="37000" spans="2:29">
      <c r="B37000" s="136"/>
      <c r="E37000" s="136"/>
      <c r="H37000" s="136"/>
      <c r="K37000" s="136"/>
      <c r="O37000" s="136"/>
      <c r="T37000" s="136"/>
      <c r="W37000" s="136"/>
      <c r="Z37000" s="136"/>
      <c r="AC37000" s="136"/>
    </row>
    <row r="37001" spans="2:29">
      <c r="B37001" s="136"/>
      <c r="E37001" s="136"/>
      <c r="H37001" s="136"/>
      <c r="K37001" s="136"/>
      <c r="O37001" s="136"/>
      <c r="T37001" s="136"/>
      <c r="W37001" s="136"/>
      <c r="Z37001" s="136"/>
      <c r="AC37001" s="136"/>
    </row>
    <row r="37002" spans="2:29">
      <c r="B37002" s="136"/>
      <c r="E37002" s="136"/>
      <c r="H37002" s="136"/>
      <c r="K37002" s="136"/>
      <c r="O37002" s="136"/>
      <c r="T37002" s="136"/>
      <c r="W37002" s="136"/>
      <c r="Z37002" s="136"/>
      <c r="AC37002" s="136"/>
    </row>
    <row r="37003" spans="2:29">
      <c r="B37003" s="136"/>
      <c r="E37003" s="136"/>
      <c r="H37003" s="136"/>
      <c r="K37003" s="136"/>
      <c r="O37003" s="136"/>
      <c r="T37003" s="136"/>
      <c r="W37003" s="136"/>
      <c r="Z37003" s="136"/>
      <c r="AC37003" s="136"/>
    </row>
    <row r="37004" spans="2:29">
      <c r="B37004" s="136"/>
      <c r="E37004" s="136"/>
      <c r="H37004" s="136"/>
      <c r="K37004" s="136"/>
      <c r="O37004" s="136"/>
      <c r="T37004" s="136"/>
      <c r="W37004" s="136"/>
      <c r="Z37004" s="136"/>
      <c r="AC37004" s="136"/>
    </row>
    <row r="37005" spans="2:29">
      <c r="B37005" s="136"/>
      <c r="E37005" s="136"/>
      <c r="H37005" s="136"/>
      <c r="K37005" s="136"/>
      <c r="O37005" s="136"/>
      <c r="T37005" s="136"/>
      <c r="W37005" s="136"/>
      <c r="Z37005" s="136"/>
      <c r="AC37005" s="136"/>
    </row>
    <row r="37006" spans="2:29">
      <c r="B37006" s="136"/>
      <c r="E37006" s="136"/>
      <c r="H37006" s="136"/>
      <c r="K37006" s="136"/>
      <c r="O37006" s="136"/>
      <c r="T37006" s="136"/>
      <c r="W37006" s="136"/>
      <c r="Z37006" s="136"/>
      <c r="AC37006" s="136"/>
    </row>
    <row r="37007" spans="2:29">
      <c r="B37007" s="136"/>
      <c r="E37007" s="136"/>
      <c r="H37007" s="136"/>
      <c r="K37007" s="136"/>
      <c r="O37007" s="136"/>
      <c r="T37007" s="136"/>
      <c r="W37007" s="136"/>
      <c r="Z37007" s="136"/>
      <c r="AC37007" s="136"/>
    </row>
    <row r="37008" spans="2:29">
      <c r="B37008" s="136"/>
      <c r="E37008" s="136"/>
      <c r="H37008" s="136"/>
      <c r="K37008" s="136"/>
      <c r="O37008" s="136"/>
      <c r="T37008" s="136"/>
      <c r="W37008" s="136"/>
      <c r="Z37008" s="136"/>
      <c r="AC37008" s="136"/>
    </row>
    <row r="37009" spans="2:29">
      <c r="B37009" s="136"/>
      <c r="E37009" s="136"/>
      <c r="H37009" s="136"/>
      <c r="K37009" s="136"/>
      <c r="O37009" s="136"/>
      <c r="T37009" s="136"/>
      <c r="W37009" s="136"/>
      <c r="Z37009" s="136"/>
      <c r="AC37009" s="136"/>
    </row>
    <row r="37010" spans="2:29">
      <c r="B37010" s="136"/>
      <c r="E37010" s="136"/>
      <c r="H37010" s="136"/>
      <c r="K37010" s="136"/>
      <c r="O37010" s="136"/>
      <c r="T37010" s="136"/>
      <c r="W37010" s="136"/>
      <c r="Z37010" s="136"/>
      <c r="AC37010" s="136"/>
    </row>
    <row r="37011" spans="2:29">
      <c r="B37011" s="136"/>
      <c r="E37011" s="136"/>
      <c r="H37011" s="136"/>
      <c r="K37011" s="136"/>
      <c r="O37011" s="136"/>
      <c r="T37011" s="136"/>
      <c r="W37011" s="136"/>
      <c r="Z37011" s="136"/>
      <c r="AC37011" s="136"/>
    </row>
    <row r="37012" spans="2:29">
      <c r="B37012" s="136"/>
      <c r="E37012" s="136"/>
      <c r="H37012" s="136"/>
      <c r="K37012" s="136"/>
      <c r="O37012" s="136"/>
      <c r="T37012" s="136"/>
      <c r="W37012" s="136"/>
      <c r="Z37012" s="136"/>
      <c r="AC37012" s="136"/>
    </row>
    <row r="37013" spans="2:29">
      <c r="B37013" s="136"/>
      <c r="E37013" s="136"/>
      <c r="H37013" s="136"/>
      <c r="K37013" s="136"/>
      <c r="O37013" s="136"/>
      <c r="T37013" s="136"/>
      <c r="W37013" s="136"/>
      <c r="Z37013" s="136"/>
      <c r="AC37013" s="136"/>
    </row>
    <row r="37014" spans="2:29">
      <c r="B37014" s="136"/>
      <c r="E37014" s="136"/>
      <c r="H37014" s="136"/>
      <c r="K37014" s="136"/>
      <c r="O37014" s="136"/>
      <c r="T37014" s="136"/>
      <c r="W37014" s="136"/>
      <c r="Z37014" s="136"/>
      <c r="AC37014" s="136"/>
    </row>
    <row r="37015" spans="2:29">
      <c r="B37015" s="136"/>
      <c r="E37015" s="136"/>
      <c r="H37015" s="136"/>
      <c r="K37015" s="136"/>
      <c r="O37015" s="136"/>
      <c r="T37015" s="136"/>
      <c r="W37015" s="136"/>
      <c r="Z37015" s="136"/>
      <c r="AC37015" s="136"/>
    </row>
    <row r="37016" spans="2:29">
      <c r="B37016" s="136"/>
      <c r="E37016" s="136"/>
      <c r="H37016" s="136"/>
      <c r="K37016" s="136"/>
      <c r="O37016" s="136"/>
      <c r="T37016" s="136"/>
      <c r="W37016" s="136"/>
      <c r="Z37016" s="136"/>
      <c r="AC37016" s="136"/>
    </row>
    <row r="37017" spans="2:29">
      <c r="B37017" s="136"/>
      <c r="E37017" s="136"/>
      <c r="H37017" s="136"/>
      <c r="K37017" s="136"/>
      <c r="O37017" s="136"/>
      <c r="T37017" s="136"/>
      <c r="W37017" s="136"/>
      <c r="Z37017" s="136"/>
      <c r="AC37017" s="136"/>
    </row>
    <row r="37018" spans="2:29">
      <c r="B37018" s="136"/>
      <c r="E37018" s="136"/>
      <c r="H37018" s="136"/>
      <c r="K37018" s="136"/>
      <c r="O37018" s="136"/>
      <c r="T37018" s="136"/>
      <c r="W37018" s="136"/>
      <c r="Z37018" s="136"/>
      <c r="AC37018" s="136"/>
    </row>
    <row r="37019" spans="2:29">
      <c r="B37019" s="136"/>
      <c r="E37019" s="136"/>
      <c r="H37019" s="136"/>
      <c r="K37019" s="136"/>
      <c r="O37019" s="136"/>
      <c r="T37019" s="136"/>
      <c r="W37019" s="136"/>
      <c r="Z37019" s="136"/>
      <c r="AC37019" s="136"/>
    </row>
    <row r="37020" spans="2:29">
      <c r="B37020" s="136"/>
      <c r="E37020" s="136"/>
      <c r="H37020" s="136"/>
      <c r="K37020" s="136"/>
      <c r="O37020" s="136"/>
      <c r="T37020" s="136"/>
      <c r="W37020" s="136"/>
      <c r="Z37020" s="136"/>
      <c r="AC37020" s="136"/>
    </row>
    <row r="37021" spans="2:29">
      <c r="B37021" s="136"/>
      <c r="E37021" s="136"/>
      <c r="H37021" s="136"/>
      <c r="K37021" s="136"/>
      <c r="O37021" s="136"/>
      <c r="T37021" s="136"/>
      <c r="W37021" s="136"/>
      <c r="Z37021" s="136"/>
      <c r="AC37021" s="136"/>
    </row>
    <row r="37022" spans="2:29">
      <c r="B37022" s="136"/>
      <c r="E37022" s="136"/>
      <c r="H37022" s="136"/>
      <c r="K37022" s="136"/>
      <c r="O37022" s="136"/>
      <c r="T37022" s="136"/>
      <c r="W37022" s="136"/>
      <c r="Z37022" s="136"/>
      <c r="AC37022" s="136"/>
    </row>
    <row r="37023" spans="2:29">
      <c r="B37023" s="136"/>
      <c r="E37023" s="136"/>
      <c r="H37023" s="136"/>
      <c r="K37023" s="136"/>
      <c r="O37023" s="136"/>
      <c r="T37023" s="136"/>
      <c r="W37023" s="136"/>
      <c r="Z37023" s="136"/>
      <c r="AC37023" s="136"/>
    </row>
    <row r="37024" spans="2:29">
      <c r="B37024" s="136"/>
      <c r="E37024" s="136"/>
      <c r="H37024" s="136"/>
      <c r="K37024" s="136"/>
      <c r="O37024" s="136"/>
      <c r="T37024" s="136"/>
      <c r="W37024" s="136"/>
      <c r="Z37024" s="136"/>
      <c r="AC37024" s="136"/>
    </row>
    <row r="37025" spans="2:29">
      <c r="B37025" s="136"/>
      <c r="E37025" s="136"/>
      <c r="H37025" s="136"/>
      <c r="K37025" s="136"/>
      <c r="O37025" s="136"/>
      <c r="T37025" s="136"/>
      <c r="W37025" s="136"/>
      <c r="Z37025" s="136"/>
      <c r="AC37025" s="136"/>
    </row>
    <row r="37026" spans="2:29">
      <c r="B37026" s="136"/>
      <c r="E37026" s="136"/>
      <c r="H37026" s="136"/>
      <c r="K37026" s="136"/>
      <c r="O37026" s="136"/>
      <c r="T37026" s="136"/>
      <c r="W37026" s="136"/>
      <c r="Z37026" s="136"/>
      <c r="AC37026" s="136"/>
    </row>
    <row r="37027" spans="2:29">
      <c r="B37027" s="136"/>
      <c r="E37027" s="136"/>
      <c r="H37027" s="136"/>
      <c r="K37027" s="136"/>
      <c r="O37027" s="136"/>
      <c r="T37027" s="136"/>
      <c r="W37027" s="136"/>
      <c r="Z37027" s="136"/>
      <c r="AC37027" s="136"/>
    </row>
    <row r="37028" spans="2:29">
      <c r="B37028" s="136"/>
      <c r="E37028" s="136"/>
      <c r="H37028" s="136"/>
      <c r="K37028" s="136"/>
      <c r="O37028" s="136"/>
      <c r="T37028" s="136"/>
      <c r="W37028" s="136"/>
      <c r="Z37028" s="136"/>
      <c r="AC37028" s="136"/>
    </row>
    <row r="37029" spans="2:29">
      <c r="B37029" s="136"/>
      <c r="E37029" s="136"/>
      <c r="H37029" s="136"/>
      <c r="K37029" s="136"/>
      <c r="O37029" s="136"/>
      <c r="T37029" s="136"/>
      <c r="W37029" s="136"/>
      <c r="Z37029" s="136"/>
      <c r="AC37029" s="136"/>
    </row>
    <row r="37030" spans="2:29">
      <c r="B37030" s="136"/>
      <c r="E37030" s="136"/>
      <c r="H37030" s="136"/>
      <c r="K37030" s="136"/>
      <c r="O37030" s="136"/>
      <c r="T37030" s="136"/>
      <c r="W37030" s="136"/>
      <c r="Z37030" s="136"/>
      <c r="AC37030" s="136"/>
    </row>
    <row r="37031" spans="2:29">
      <c r="B37031" s="136"/>
      <c r="E37031" s="136"/>
      <c r="H37031" s="136"/>
      <c r="K37031" s="136"/>
      <c r="O37031" s="136"/>
      <c r="T37031" s="136"/>
      <c r="W37031" s="136"/>
      <c r="Z37031" s="136"/>
      <c r="AC37031" s="136"/>
    </row>
    <row r="37032" spans="2:29">
      <c r="B37032" s="136"/>
      <c r="E37032" s="136"/>
      <c r="H37032" s="136"/>
      <c r="K37032" s="136"/>
      <c r="O37032" s="136"/>
      <c r="T37032" s="136"/>
      <c r="W37032" s="136"/>
      <c r="Z37032" s="136"/>
      <c r="AC37032" s="136"/>
    </row>
    <row r="37033" spans="2:29">
      <c r="B37033" s="136"/>
      <c r="E37033" s="136"/>
      <c r="H37033" s="136"/>
      <c r="K37033" s="136"/>
      <c r="O37033" s="136"/>
      <c r="T37033" s="136"/>
      <c r="W37033" s="136"/>
      <c r="Z37033" s="136"/>
      <c r="AC37033" s="136"/>
    </row>
    <row r="37034" spans="2:29">
      <c r="B37034" s="136"/>
      <c r="E37034" s="136"/>
      <c r="H37034" s="136"/>
      <c r="K37034" s="136"/>
      <c r="O37034" s="136"/>
      <c r="T37034" s="136"/>
      <c r="W37034" s="136"/>
      <c r="Z37034" s="136"/>
      <c r="AC37034" s="136"/>
    </row>
    <row r="37035" spans="2:29">
      <c r="B37035" s="136"/>
      <c r="E37035" s="136"/>
      <c r="H37035" s="136"/>
      <c r="K37035" s="136"/>
      <c r="O37035" s="136"/>
      <c r="T37035" s="136"/>
      <c r="W37035" s="136"/>
      <c r="Z37035" s="136"/>
      <c r="AC37035" s="136"/>
    </row>
    <row r="37036" spans="2:29">
      <c r="B37036" s="136"/>
      <c r="E37036" s="136"/>
      <c r="H37036" s="136"/>
      <c r="K37036" s="136"/>
      <c r="O37036" s="136"/>
      <c r="T37036" s="136"/>
      <c r="W37036" s="136"/>
      <c r="Z37036" s="136"/>
      <c r="AC37036" s="136"/>
    </row>
    <row r="37037" spans="2:29">
      <c r="B37037" s="136"/>
      <c r="E37037" s="136"/>
      <c r="H37037" s="136"/>
      <c r="K37037" s="136"/>
      <c r="O37037" s="136"/>
      <c r="T37037" s="136"/>
      <c r="W37037" s="136"/>
      <c r="Z37037" s="136"/>
      <c r="AC37037" s="136"/>
    </row>
    <row r="37038" spans="2:29">
      <c r="B37038" s="136"/>
      <c r="E37038" s="136"/>
      <c r="H37038" s="136"/>
      <c r="K37038" s="136"/>
      <c r="O37038" s="136"/>
      <c r="T37038" s="136"/>
      <c r="W37038" s="136"/>
      <c r="Z37038" s="136"/>
      <c r="AC37038" s="136"/>
    </row>
    <row r="37039" spans="2:29">
      <c r="B37039" s="136"/>
      <c r="E37039" s="136"/>
      <c r="H37039" s="136"/>
      <c r="K37039" s="136"/>
      <c r="O37039" s="136"/>
      <c r="T37039" s="136"/>
      <c r="W37039" s="136"/>
      <c r="Z37039" s="136"/>
      <c r="AC37039" s="136"/>
    </row>
    <row r="37040" spans="2:29">
      <c r="B37040" s="136"/>
      <c r="E37040" s="136"/>
      <c r="H37040" s="136"/>
      <c r="K37040" s="136"/>
      <c r="O37040" s="136"/>
      <c r="T37040" s="136"/>
      <c r="W37040" s="136"/>
      <c r="Z37040" s="136"/>
      <c r="AC37040" s="136"/>
    </row>
    <row r="37041" spans="2:29">
      <c r="B37041" s="136"/>
      <c r="E37041" s="136"/>
      <c r="H37041" s="136"/>
      <c r="K37041" s="136"/>
      <c r="O37041" s="136"/>
      <c r="T37041" s="136"/>
      <c r="W37041" s="136"/>
      <c r="Z37041" s="136"/>
      <c r="AC37041" s="136"/>
    </row>
    <row r="37042" spans="2:29">
      <c r="B37042" s="136"/>
      <c r="E37042" s="136"/>
      <c r="H37042" s="136"/>
      <c r="K37042" s="136"/>
      <c r="O37042" s="136"/>
      <c r="T37042" s="136"/>
      <c r="W37042" s="136"/>
      <c r="Z37042" s="136"/>
      <c r="AC37042" s="136"/>
    </row>
    <row r="37043" spans="2:29">
      <c r="B37043" s="136"/>
      <c r="E37043" s="136"/>
      <c r="H37043" s="136"/>
      <c r="K37043" s="136"/>
      <c r="O37043" s="136"/>
      <c r="T37043" s="136"/>
      <c r="W37043" s="136"/>
      <c r="Z37043" s="136"/>
      <c r="AC37043" s="136"/>
    </row>
    <row r="37044" spans="2:29">
      <c r="B37044" s="136"/>
      <c r="E37044" s="136"/>
      <c r="H37044" s="136"/>
      <c r="K37044" s="136"/>
      <c r="O37044" s="136"/>
      <c r="T37044" s="136"/>
      <c r="W37044" s="136"/>
      <c r="Z37044" s="136"/>
      <c r="AC37044" s="136"/>
    </row>
    <row r="37045" spans="2:29">
      <c r="B37045" s="136"/>
      <c r="E37045" s="136"/>
      <c r="H37045" s="136"/>
      <c r="K37045" s="136"/>
      <c r="O37045" s="136"/>
      <c r="T37045" s="136"/>
      <c r="W37045" s="136"/>
      <c r="Z37045" s="136"/>
      <c r="AC37045" s="136"/>
    </row>
    <row r="37046" spans="2:29">
      <c r="B37046" s="136"/>
      <c r="E37046" s="136"/>
      <c r="H37046" s="136"/>
      <c r="K37046" s="136"/>
      <c r="O37046" s="136"/>
      <c r="T37046" s="136"/>
      <c r="W37046" s="136"/>
      <c r="Z37046" s="136"/>
      <c r="AC37046" s="136"/>
    </row>
    <row r="37047" spans="2:29">
      <c r="B37047" s="136"/>
      <c r="E37047" s="136"/>
      <c r="H37047" s="136"/>
      <c r="K37047" s="136"/>
      <c r="O37047" s="136"/>
      <c r="T37047" s="136"/>
      <c r="W37047" s="136"/>
      <c r="Z37047" s="136"/>
      <c r="AC37047" s="136"/>
    </row>
    <row r="37048" spans="2:29">
      <c r="B37048" s="136"/>
      <c r="E37048" s="136"/>
      <c r="H37048" s="136"/>
      <c r="K37048" s="136"/>
      <c r="O37048" s="136"/>
      <c r="T37048" s="136"/>
      <c r="W37048" s="136"/>
      <c r="Z37048" s="136"/>
      <c r="AC37048" s="136"/>
    </row>
    <row r="37049" spans="2:29">
      <c r="B37049" s="136"/>
      <c r="E37049" s="136"/>
      <c r="H37049" s="136"/>
      <c r="K37049" s="136"/>
      <c r="O37049" s="136"/>
      <c r="T37049" s="136"/>
      <c r="W37049" s="136"/>
      <c r="Z37049" s="136"/>
      <c r="AC37049" s="136"/>
    </row>
    <row r="37050" spans="2:29">
      <c r="B37050" s="136"/>
      <c r="E37050" s="136"/>
      <c r="H37050" s="136"/>
      <c r="K37050" s="136"/>
      <c r="O37050" s="136"/>
      <c r="T37050" s="136"/>
      <c r="W37050" s="136"/>
      <c r="Z37050" s="136"/>
      <c r="AC37050" s="136"/>
    </row>
    <row r="37051" spans="2:29">
      <c r="B37051" s="136"/>
      <c r="E37051" s="136"/>
      <c r="H37051" s="136"/>
      <c r="K37051" s="136"/>
      <c r="O37051" s="136"/>
      <c r="T37051" s="136"/>
      <c r="W37051" s="136"/>
      <c r="Z37051" s="136"/>
      <c r="AC37051" s="136"/>
    </row>
    <row r="37052" spans="2:29">
      <c r="B37052" s="136"/>
      <c r="E37052" s="136"/>
      <c r="H37052" s="136"/>
      <c r="K37052" s="136"/>
      <c r="O37052" s="136"/>
      <c r="T37052" s="136"/>
      <c r="W37052" s="136"/>
      <c r="Z37052" s="136"/>
      <c r="AC37052" s="136"/>
    </row>
    <row r="37053" spans="2:29">
      <c r="B37053" s="136"/>
      <c r="E37053" s="136"/>
      <c r="H37053" s="136"/>
      <c r="K37053" s="136"/>
      <c r="O37053" s="136"/>
      <c r="T37053" s="136"/>
      <c r="W37053" s="136"/>
      <c r="Z37053" s="136"/>
      <c r="AC37053" s="136"/>
    </row>
    <row r="37054" spans="2:29">
      <c r="B37054" s="136"/>
      <c r="E37054" s="136"/>
      <c r="H37054" s="136"/>
      <c r="K37054" s="136"/>
      <c r="O37054" s="136"/>
      <c r="T37054" s="136"/>
      <c r="W37054" s="136"/>
      <c r="Z37054" s="136"/>
      <c r="AC37054" s="136"/>
    </row>
    <row r="37055" spans="2:29">
      <c r="B37055" s="136"/>
      <c r="E37055" s="136"/>
      <c r="H37055" s="136"/>
      <c r="K37055" s="136"/>
      <c r="O37055" s="136"/>
      <c r="T37055" s="136"/>
      <c r="W37055" s="136"/>
      <c r="Z37055" s="136"/>
      <c r="AC37055" s="136"/>
    </row>
    <row r="37056" spans="2:29">
      <c r="B37056" s="136"/>
      <c r="E37056" s="136"/>
      <c r="H37056" s="136"/>
      <c r="K37056" s="136"/>
      <c r="O37056" s="136"/>
      <c r="T37056" s="136"/>
      <c r="W37056" s="136"/>
      <c r="Z37056" s="136"/>
      <c r="AC37056" s="136"/>
    </row>
    <row r="37057" spans="2:29">
      <c r="B37057" s="136"/>
      <c r="E37057" s="136"/>
      <c r="H37057" s="136"/>
      <c r="K37057" s="136"/>
      <c r="O37057" s="136"/>
      <c r="T37057" s="136"/>
      <c r="W37057" s="136"/>
      <c r="Z37057" s="136"/>
      <c r="AC37057" s="136"/>
    </row>
    <row r="37058" spans="2:29">
      <c r="B37058" s="136"/>
      <c r="E37058" s="136"/>
      <c r="H37058" s="136"/>
      <c r="K37058" s="136"/>
      <c r="O37058" s="136"/>
      <c r="T37058" s="136"/>
      <c r="W37058" s="136"/>
      <c r="Z37058" s="136"/>
      <c r="AC37058" s="136"/>
    </row>
    <row r="37059" spans="2:29">
      <c r="B37059" s="136"/>
      <c r="E37059" s="136"/>
      <c r="H37059" s="136"/>
      <c r="K37059" s="136"/>
      <c r="O37059" s="136"/>
      <c r="T37059" s="136"/>
      <c r="W37059" s="136"/>
      <c r="Z37059" s="136"/>
      <c r="AC37059" s="136"/>
    </row>
    <row r="37060" spans="2:29">
      <c r="B37060" s="136"/>
      <c r="E37060" s="136"/>
      <c r="H37060" s="136"/>
      <c r="K37060" s="136"/>
      <c r="O37060" s="136"/>
      <c r="T37060" s="136"/>
      <c r="W37060" s="136"/>
      <c r="Z37060" s="136"/>
      <c r="AC37060" s="136"/>
    </row>
    <row r="37061" spans="2:29">
      <c r="B37061" s="136"/>
      <c r="E37061" s="136"/>
      <c r="H37061" s="136"/>
      <c r="K37061" s="136"/>
      <c r="O37061" s="136"/>
      <c r="T37061" s="136"/>
      <c r="W37061" s="136"/>
      <c r="Z37061" s="136"/>
      <c r="AC37061" s="136"/>
    </row>
    <row r="37062" spans="2:29">
      <c r="B37062" s="136"/>
      <c r="E37062" s="136"/>
      <c r="H37062" s="136"/>
      <c r="K37062" s="136"/>
      <c r="O37062" s="136"/>
      <c r="T37062" s="136"/>
      <c r="W37062" s="136"/>
      <c r="Z37062" s="136"/>
      <c r="AC37062" s="136"/>
    </row>
    <row r="37063" spans="2:29">
      <c r="B37063" s="136"/>
      <c r="E37063" s="136"/>
      <c r="H37063" s="136"/>
      <c r="K37063" s="136"/>
      <c r="O37063" s="136"/>
      <c r="T37063" s="136"/>
      <c r="W37063" s="136"/>
      <c r="Z37063" s="136"/>
      <c r="AC37063" s="136"/>
    </row>
    <row r="37064" spans="2:29">
      <c r="B37064" s="136"/>
      <c r="E37064" s="136"/>
      <c r="H37064" s="136"/>
      <c r="K37064" s="136"/>
      <c r="O37064" s="136"/>
      <c r="T37064" s="136"/>
      <c r="W37064" s="136"/>
      <c r="Z37064" s="136"/>
      <c r="AC37064" s="136"/>
    </row>
    <row r="37065" spans="2:29">
      <c r="B37065" s="136"/>
      <c r="E37065" s="136"/>
      <c r="H37065" s="136"/>
      <c r="K37065" s="136"/>
      <c r="O37065" s="136"/>
      <c r="T37065" s="136"/>
      <c r="W37065" s="136"/>
      <c r="Z37065" s="136"/>
      <c r="AC37065" s="136"/>
    </row>
    <row r="37066" spans="2:29">
      <c r="B37066" s="136"/>
      <c r="E37066" s="136"/>
      <c r="H37066" s="136"/>
      <c r="K37066" s="136"/>
      <c r="O37066" s="136"/>
      <c r="T37066" s="136"/>
      <c r="W37066" s="136"/>
      <c r="Z37066" s="136"/>
      <c r="AC37066" s="136"/>
    </row>
    <row r="37067" spans="2:29">
      <c r="B37067" s="136"/>
      <c r="E37067" s="136"/>
      <c r="H37067" s="136"/>
      <c r="K37067" s="136"/>
      <c r="O37067" s="136"/>
      <c r="T37067" s="136"/>
      <c r="W37067" s="136"/>
      <c r="Z37067" s="136"/>
      <c r="AC37067" s="136"/>
    </row>
    <row r="37068" spans="2:29">
      <c r="B37068" s="136"/>
      <c r="E37068" s="136"/>
      <c r="H37068" s="136"/>
      <c r="K37068" s="136"/>
      <c r="O37068" s="136"/>
      <c r="T37068" s="136"/>
      <c r="W37068" s="136"/>
      <c r="Z37068" s="136"/>
      <c r="AC37068" s="136"/>
    </row>
    <row r="37069" spans="2:29">
      <c r="B37069" s="136"/>
      <c r="E37069" s="136"/>
      <c r="H37069" s="136"/>
      <c r="K37069" s="136"/>
      <c r="O37069" s="136"/>
      <c r="T37069" s="136"/>
      <c r="W37069" s="136"/>
      <c r="Z37069" s="136"/>
      <c r="AC37069" s="136"/>
    </row>
    <row r="37070" spans="2:29">
      <c r="B37070" s="136"/>
      <c r="E37070" s="136"/>
      <c r="H37070" s="136"/>
      <c r="K37070" s="136"/>
      <c r="O37070" s="136"/>
      <c r="T37070" s="136"/>
      <c r="W37070" s="136"/>
      <c r="Z37070" s="136"/>
      <c r="AC37070" s="136"/>
    </row>
    <row r="37071" spans="2:29">
      <c r="B37071" s="136"/>
      <c r="E37071" s="136"/>
      <c r="H37071" s="136"/>
      <c r="K37071" s="136"/>
      <c r="O37071" s="136"/>
      <c r="T37071" s="136"/>
      <c r="W37071" s="136"/>
      <c r="Z37071" s="136"/>
      <c r="AC37071" s="136"/>
    </row>
    <row r="37072" spans="2:29">
      <c r="B37072" s="136"/>
      <c r="E37072" s="136"/>
      <c r="H37072" s="136"/>
      <c r="K37072" s="136"/>
      <c r="O37072" s="136"/>
      <c r="T37072" s="136"/>
      <c r="W37072" s="136"/>
      <c r="Z37072" s="136"/>
      <c r="AC37072" s="136"/>
    </row>
    <row r="37073" spans="2:29">
      <c r="B37073" s="136"/>
      <c r="E37073" s="136"/>
      <c r="H37073" s="136"/>
      <c r="K37073" s="136"/>
      <c r="O37073" s="136"/>
      <c r="T37073" s="136"/>
      <c r="W37073" s="136"/>
      <c r="Z37073" s="136"/>
      <c r="AC37073" s="136"/>
    </row>
    <row r="37074" spans="2:29">
      <c r="B37074" s="136"/>
      <c r="E37074" s="136"/>
      <c r="H37074" s="136"/>
      <c r="K37074" s="136"/>
      <c r="O37074" s="136"/>
      <c r="T37074" s="136"/>
      <c r="W37074" s="136"/>
      <c r="Z37074" s="136"/>
      <c r="AC37074" s="136"/>
    </row>
    <row r="37075" spans="2:29">
      <c r="B37075" s="136"/>
      <c r="E37075" s="136"/>
      <c r="H37075" s="136"/>
      <c r="K37075" s="136"/>
      <c r="O37075" s="136"/>
      <c r="T37075" s="136"/>
      <c r="W37075" s="136"/>
      <c r="Z37075" s="136"/>
      <c r="AC37075" s="136"/>
    </row>
    <row r="37076" spans="2:29">
      <c r="B37076" s="136"/>
      <c r="E37076" s="136"/>
      <c r="H37076" s="136"/>
      <c r="K37076" s="136"/>
      <c r="O37076" s="136"/>
      <c r="T37076" s="136"/>
      <c r="W37076" s="136"/>
      <c r="Z37076" s="136"/>
      <c r="AC37076" s="136"/>
    </row>
    <row r="37077" spans="2:29">
      <c r="B37077" s="136"/>
      <c r="E37077" s="136"/>
      <c r="H37077" s="136"/>
      <c r="K37077" s="136"/>
      <c r="O37077" s="136"/>
      <c r="T37077" s="136"/>
      <c r="W37077" s="136"/>
      <c r="Z37077" s="136"/>
      <c r="AC37077" s="136"/>
    </row>
    <row r="37078" spans="2:29">
      <c r="B37078" s="136"/>
      <c r="E37078" s="136"/>
      <c r="H37078" s="136"/>
      <c r="K37078" s="136"/>
      <c r="O37078" s="136"/>
      <c r="T37078" s="136"/>
      <c r="W37078" s="136"/>
      <c r="Z37078" s="136"/>
      <c r="AC37078" s="136"/>
    </row>
    <row r="37079" spans="2:29">
      <c r="B37079" s="136"/>
      <c r="E37079" s="136"/>
      <c r="H37079" s="136"/>
      <c r="K37079" s="136"/>
      <c r="O37079" s="136"/>
      <c r="T37079" s="136"/>
      <c r="W37079" s="136"/>
      <c r="Z37079" s="136"/>
      <c r="AC37079" s="136"/>
    </row>
    <row r="37080" spans="2:29">
      <c r="B37080" s="136"/>
      <c r="E37080" s="136"/>
      <c r="H37080" s="136"/>
      <c r="K37080" s="136"/>
      <c r="O37080" s="136"/>
      <c r="T37080" s="136"/>
      <c r="W37080" s="136"/>
      <c r="Z37080" s="136"/>
      <c r="AC37080" s="136"/>
    </row>
    <row r="37081" spans="2:29">
      <c r="B37081" s="136"/>
      <c r="E37081" s="136"/>
      <c r="H37081" s="136"/>
      <c r="K37081" s="136"/>
      <c r="O37081" s="136"/>
      <c r="T37081" s="136"/>
      <c r="W37081" s="136"/>
      <c r="Z37081" s="136"/>
      <c r="AC37081" s="136"/>
    </row>
    <row r="37082" spans="2:29">
      <c r="B37082" s="136"/>
      <c r="E37082" s="136"/>
      <c r="H37082" s="136"/>
      <c r="K37082" s="136"/>
      <c r="O37082" s="136"/>
      <c r="T37082" s="136"/>
      <c r="W37082" s="136"/>
      <c r="Z37082" s="136"/>
      <c r="AC37082" s="136"/>
    </row>
    <row r="37083" spans="2:29">
      <c r="B37083" s="136"/>
      <c r="E37083" s="136"/>
      <c r="H37083" s="136"/>
      <c r="K37083" s="136"/>
      <c r="O37083" s="136"/>
      <c r="T37083" s="136"/>
      <c r="W37083" s="136"/>
      <c r="Z37083" s="136"/>
      <c r="AC37083" s="136"/>
    </row>
    <row r="37084" spans="2:29">
      <c r="B37084" s="136"/>
      <c r="E37084" s="136"/>
      <c r="H37084" s="136"/>
      <c r="K37084" s="136"/>
      <c r="O37084" s="136"/>
      <c r="T37084" s="136"/>
      <c r="W37084" s="136"/>
      <c r="Z37084" s="136"/>
      <c r="AC37084" s="136"/>
    </row>
    <row r="37085" spans="2:29">
      <c r="B37085" s="136"/>
      <c r="E37085" s="136"/>
      <c r="H37085" s="136"/>
      <c r="K37085" s="136"/>
      <c r="O37085" s="136"/>
      <c r="T37085" s="136"/>
      <c r="W37085" s="136"/>
      <c r="Z37085" s="136"/>
      <c r="AC37085" s="136"/>
    </row>
    <row r="37086" spans="2:29">
      <c r="B37086" s="136"/>
      <c r="E37086" s="136"/>
      <c r="H37086" s="136"/>
      <c r="K37086" s="136"/>
      <c r="O37086" s="136"/>
      <c r="T37086" s="136"/>
      <c r="W37086" s="136"/>
      <c r="Z37086" s="136"/>
      <c r="AC37086" s="136"/>
    </row>
    <row r="37087" spans="2:29">
      <c r="B37087" s="136"/>
      <c r="E37087" s="136"/>
      <c r="H37087" s="136"/>
      <c r="K37087" s="136"/>
      <c r="O37087" s="136"/>
      <c r="T37087" s="136"/>
      <c r="W37087" s="136"/>
      <c r="Z37087" s="136"/>
      <c r="AC37087" s="136"/>
    </row>
    <row r="37088" spans="2:29">
      <c r="B37088" s="136"/>
      <c r="E37088" s="136"/>
      <c r="H37088" s="136"/>
      <c r="K37088" s="136"/>
      <c r="O37088" s="136"/>
      <c r="T37088" s="136"/>
      <c r="W37088" s="136"/>
      <c r="Z37088" s="136"/>
      <c r="AC37088" s="136"/>
    </row>
    <row r="37089" spans="2:29">
      <c r="B37089" s="136"/>
      <c r="E37089" s="136"/>
      <c r="H37089" s="136"/>
      <c r="K37089" s="136"/>
      <c r="O37089" s="136"/>
      <c r="T37089" s="136"/>
      <c r="W37089" s="136"/>
      <c r="Z37089" s="136"/>
      <c r="AC37089" s="136"/>
    </row>
    <row r="37090" spans="2:29">
      <c r="B37090" s="136"/>
      <c r="E37090" s="136"/>
      <c r="H37090" s="136"/>
      <c r="K37090" s="136"/>
      <c r="O37090" s="136"/>
      <c r="T37090" s="136"/>
      <c r="W37090" s="136"/>
      <c r="Z37090" s="136"/>
      <c r="AC37090" s="136"/>
    </row>
    <row r="37091" spans="2:29">
      <c r="B37091" s="136"/>
      <c r="E37091" s="136"/>
      <c r="H37091" s="136"/>
      <c r="K37091" s="136"/>
      <c r="O37091" s="136"/>
      <c r="T37091" s="136"/>
      <c r="W37091" s="136"/>
      <c r="Z37091" s="136"/>
      <c r="AC37091" s="136"/>
    </row>
    <row r="37092" spans="2:29">
      <c r="B37092" s="136"/>
      <c r="E37092" s="136"/>
      <c r="H37092" s="136"/>
      <c r="K37092" s="136"/>
      <c r="O37092" s="136"/>
      <c r="T37092" s="136"/>
      <c r="W37092" s="136"/>
      <c r="Z37092" s="136"/>
      <c r="AC37092" s="136"/>
    </row>
    <row r="37093" spans="2:29">
      <c r="B37093" s="136"/>
      <c r="E37093" s="136"/>
      <c r="H37093" s="136"/>
      <c r="K37093" s="136"/>
      <c r="O37093" s="136"/>
      <c r="T37093" s="136"/>
      <c r="W37093" s="136"/>
      <c r="Z37093" s="136"/>
      <c r="AC37093" s="136"/>
    </row>
    <row r="37094" spans="2:29">
      <c r="B37094" s="136"/>
      <c r="E37094" s="136"/>
      <c r="H37094" s="136"/>
      <c r="K37094" s="136"/>
      <c r="O37094" s="136"/>
      <c r="T37094" s="136"/>
      <c r="W37094" s="136"/>
      <c r="Z37094" s="136"/>
      <c r="AC37094" s="136"/>
    </row>
    <row r="37095" spans="2:29">
      <c r="B37095" s="136"/>
      <c r="E37095" s="136"/>
      <c r="H37095" s="136"/>
      <c r="K37095" s="136"/>
      <c r="O37095" s="136"/>
      <c r="T37095" s="136"/>
      <c r="W37095" s="136"/>
      <c r="Z37095" s="136"/>
      <c r="AC37095" s="136"/>
    </row>
    <row r="37096" spans="2:29">
      <c r="B37096" s="136"/>
      <c r="E37096" s="136"/>
      <c r="H37096" s="136"/>
      <c r="K37096" s="136"/>
      <c r="O37096" s="136"/>
      <c r="T37096" s="136"/>
      <c r="W37096" s="136"/>
      <c r="Z37096" s="136"/>
      <c r="AC37096" s="136"/>
    </row>
    <row r="37097" spans="2:29">
      <c r="B37097" s="136"/>
      <c r="E37097" s="136"/>
      <c r="H37097" s="136"/>
      <c r="K37097" s="136"/>
      <c r="O37097" s="136"/>
      <c r="T37097" s="136"/>
      <c r="W37097" s="136"/>
      <c r="Z37097" s="136"/>
      <c r="AC37097" s="136"/>
    </row>
    <row r="37098" spans="2:29">
      <c r="B37098" s="136"/>
      <c r="E37098" s="136"/>
      <c r="H37098" s="136"/>
      <c r="K37098" s="136"/>
      <c r="O37098" s="136"/>
      <c r="T37098" s="136"/>
      <c r="W37098" s="136"/>
      <c r="Z37098" s="136"/>
      <c r="AC37098" s="136"/>
    </row>
    <row r="37099" spans="2:29">
      <c r="B37099" s="136"/>
      <c r="E37099" s="136"/>
      <c r="H37099" s="136"/>
      <c r="K37099" s="136"/>
      <c r="O37099" s="136"/>
      <c r="T37099" s="136"/>
      <c r="W37099" s="136"/>
      <c r="Z37099" s="136"/>
      <c r="AC37099" s="136"/>
    </row>
    <row r="37100" spans="2:29">
      <c r="B37100" s="136"/>
      <c r="E37100" s="136"/>
      <c r="H37100" s="136"/>
      <c r="K37100" s="136"/>
      <c r="O37100" s="136"/>
      <c r="T37100" s="136"/>
      <c r="W37100" s="136"/>
      <c r="Z37100" s="136"/>
      <c r="AC37100" s="136"/>
    </row>
    <row r="37101" spans="2:29">
      <c r="B37101" s="136"/>
      <c r="E37101" s="136"/>
      <c r="H37101" s="136"/>
      <c r="K37101" s="136"/>
      <c r="O37101" s="136"/>
      <c r="T37101" s="136"/>
      <c r="W37101" s="136"/>
      <c r="Z37101" s="136"/>
      <c r="AC37101" s="136"/>
    </row>
    <row r="37102" spans="2:29">
      <c r="B37102" s="136"/>
      <c r="E37102" s="136"/>
      <c r="H37102" s="136"/>
      <c r="K37102" s="136"/>
      <c r="O37102" s="136"/>
      <c r="T37102" s="136"/>
      <c r="W37102" s="136"/>
      <c r="Z37102" s="136"/>
      <c r="AC37102" s="136"/>
    </row>
    <row r="37103" spans="2:29">
      <c r="B37103" s="136"/>
      <c r="E37103" s="136"/>
      <c r="H37103" s="136"/>
      <c r="K37103" s="136"/>
      <c r="O37103" s="136"/>
      <c r="T37103" s="136"/>
      <c r="W37103" s="136"/>
      <c r="Z37103" s="136"/>
      <c r="AC37103" s="136"/>
    </row>
    <row r="37104" spans="2:29">
      <c r="B37104" s="136"/>
      <c r="E37104" s="136"/>
      <c r="H37104" s="136"/>
      <c r="K37104" s="136"/>
      <c r="O37104" s="136"/>
      <c r="T37104" s="136"/>
      <c r="W37104" s="136"/>
      <c r="Z37104" s="136"/>
      <c r="AC37104" s="136"/>
    </row>
    <row r="37105" spans="2:29">
      <c r="B37105" s="136"/>
      <c r="E37105" s="136"/>
      <c r="H37105" s="136"/>
      <c r="K37105" s="136"/>
      <c r="O37105" s="136"/>
      <c r="T37105" s="136"/>
      <c r="W37105" s="136"/>
      <c r="Z37105" s="136"/>
      <c r="AC37105" s="136"/>
    </row>
    <row r="37106" spans="2:29">
      <c r="B37106" s="136"/>
      <c r="E37106" s="136"/>
      <c r="H37106" s="136"/>
      <c r="K37106" s="136"/>
      <c r="O37106" s="136"/>
      <c r="T37106" s="136"/>
      <c r="W37106" s="136"/>
      <c r="Z37106" s="136"/>
      <c r="AC37106" s="136"/>
    </row>
    <row r="37107" spans="2:29">
      <c r="B37107" s="136"/>
      <c r="E37107" s="136"/>
      <c r="H37107" s="136"/>
      <c r="K37107" s="136"/>
      <c r="O37107" s="136"/>
      <c r="T37107" s="136"/>
      <c r="W37107" s="136"/>
      <c r="Z37107" s="136"/>
      <c r="AC37107" s="136"/>
    </row>
    <row r="37108" spans="2:29">
      <c r="B37108" s="136"/>
      <c r="E37108" s="136"/>
      <c r="H37108" s="136"/>
      <c r="K37108" s="136"/>
      <c r="O37108" s="136"/>
      <c r="T37108" s="136"/>
      <c r="W37108" s="136"/>
      <c r="Z37108" s="136"/>
      <c r="AC37108" s="136"/>
    </row>
    <row r="37109" spans="2:29">
      <c r="B37109" s="136"/>
      <c r="E37109" s="136"/>
      <c r="H37109" s="136"/>
      <c r="K37109" s="136"/>
      <c r="O37109" s="136"/>
      <c r="T37109" s="136"/>
      <c r="W37109" s="136"/>
      <c r="Z37109" s="136"/>
      <c r="AC37109" s="136"/>
    </row>
    <row r="37110" spans="2:29">
      <c r="B37110" s="136"/>
      <c r="E37110" s="136"/>
      <c r="H37110" s="136"/>
      <c r="K37110" s="136"/>
      <c r="O37110" s="136"/>
      <c r="T37110" s="136"/>
      <c r="W37110" s="136"/>
      <c r="Z37110" s="136"/>
      <c r="AC37110" s="136"/>
    </row>
    <row r="37111" spans="2:29">
      <c r="B37111" s="136"/>
      <c r="E37111" s="136"/>
      <c r="H37111" s="136"/>
      <c r="K37111" s="136"/>
      <c r="O37111" s="136"/>
      <c r="T37111" s="136"/>
      <c r="W37111" s="136"/>
      <c r="Z37111" s="136"/>
      <c r="AC37111" s="136"/>
    </row>
    <row r="37112" spans="2:29">
      <c r="B37112" s="136"/>
      <c r="E37112" s="136"/>
      <c r="H37112" s="136"/>
      <c r="K37112" s="136"/>
      <c r="O37112" s="136"/>
      <c r="T37112" s="136"/>
      <c r="W37112" s="136"/>
      <c r="Z37112" s="136"/>
      <c r="AC37112" s="136"/>
    </row>
    <row r="37113" spans="2:29">
      <c r="B37113" s="136"/>
      <c r="E37113" s="136"/>
      <c r="H37113" s="136"/>
      <c r="K37113" s="136"/>
      <c r="O37113" s="136"/>
      <c r="T37113" s="136"/>
      <c r="W37113" s="136"/>
      <c r="Z37113" s="136"/>
      <c r="AC37113" s="136"/>
    </row>
    <row r="37114" spans="2:29">
      <c r="B37114" s="136"/>
      <c r="E37114" s="136"/>
      <c r="H37114" s="136"/>
      <c r="K37114" s="136"/>
      <c r="O37114" s="136"/>
      <c r="T37114" s="136"/>
      <c r="W37114" s="136"/>
      <c r="Z37114" s="136"/>
      <c r="AC37114" s="136"/>
    </row>
    <row r="37115" spans="2:29">
      <c r="B37115" s="136"/>
      <c r="E37115" s="136"/>
      <c r="H37115" s="136"/>
      <c r="K37115" s="136"/>
      <c r="O37115" s="136"/>
      <c r="T37115" s="136"/>
      <c r="W37115" s="136"/>
      <c r="Z37115" s="136"/>
      <c r="AC37115" s="136"/>
    </row>
    <row r="37116" spans="2:29">
      <c r="B37116" s="136"/>
      <c r="E37116" s="136"/>
      <c r="H37116" s="136"/>
      <c r="K37116" s="136"/>
      <c r="O37116" s="136"/>
      <c r="T37116" s="136"/>
      <c r="W37116" s="136"/>
      <c r="Z37116" s="136"/>
      <c r="AC37116" s="136"/>
    </row>
    <row r="37117" spans="2:29">
      <c r="B37117" s="136"/>
      <c r="E37117" s="136"/>
      <c r="H37117" s="136"/>
      <c r="K37117" s="136"/>
      <c r="O37117" s="136"/>
      <c r="T37117" s="136"/>
      <c r="W37117" s="136"/>
      <c r="Z37117" s="136"/>
      <c r="AC37117" s="136"/>
    </row>
    <row r="37118" spans="2:29">
      <c r="B37118" s="136"/>
      <c r="E37118" s="136"/>
      <c r="H37118" s="136"/>
      <c r="K37118" s="136"/>
      <c r="O37118" s="136"/>
      <c r="T37118" s="136"/>
      <c r="W37118" s="136"/>
      <c r="Z37118" s="136"/>
      <c r="AC37118" s="136"/>
    </row>
    <row r="37119" spans="2:29">
      <c r="B37119" s="136"/>
      <c r="E37119" s="136"/>
      <c r="H37119" s="136"/>
      <c r="K37119" s="136"/>
      <c r="O37119" s="136"/>
      <c r="T37119" s="136"/>
      <c r="W37119" s="136"/>
      <c r="Z37119" s="136"/>
      <c r="AC37119" s="136"/>
    </row>
    <row r="37120" spans="2:29">
      <c r="B37120" s="136"/>
      <c r="E37120" s="136"/>
      <c r="H37120" s="136"/>
      <c r="K37120" s="136"/>
      <c r="O37120" s="136"/>
      <c r="T37120" s="136"/>
      <c r="W37120" s="136"/>
      <c r="Z37120" s="136"/>
      <c r="AC37120" s="136"/>
    </row>
    <row r="37121" spans="2:29">
      <c r="B37121" s="136"/>
      <c r="E37121" s="136"/>
      <c r="H37121" s="136"/>
      <c r="K37121" s="136"/>
      <c r="O37121" s="136"/>
      <c r="T37121" s="136"/>
      <c r="W37121" s="136"/>
      <c r="Z37121" s="136"/>
      <c r="AC37121" s="136"/>
    </row>
    <row r="37122" spans="2:29">
      <c r="B37122" s="136"/>
      <c r="E37122" s="136"/>
      <c r="H37122" s="136"/>
      <c r="K37122" s="136"/>
      <c r="O37122" s="136"/>
      <c r="T37122" s="136"/>
      <c r="W37122" s="136"/>
      <c r="Z37122" s="136"/>
      <c r="AC37122" s="136"/>
    </row>
    <row r="37123" spans="2:29">
      <c r="B37123" s="136"/>
      <c r="E37123" s="136"/>
      <c r="H37123" s="136"/>
      <c r="K37123" s="136"/>
      <c r="O37123" s="136"/>
      <c r="T37123" s="136"/>
      <c r="W37123" s="136"/>
      <c r="Z37123" s="136"/>
      <c r="AC37123" s="136"/>
    </row>
    <row r="37124" spans="2:29">
      <c r="B37124" s="136"/>
      <c r="E37124" s="136"/>
      <c r="H37124" s="136"/>
      <c r="K37124" s="136"/>
      <c r="O37124" s="136"/>
      <c r="T37124" s="136"/>
      <c r="W37124" s="136"/>
      <c r="Z37124" s="136"/>
      <c r="AC37124" s="136"/>
    </row>
    <row r="37125" spans="2:29">
      <c r="B37125" s="136"/>
      <c r="E37125" s="136"/>
      <c r="H37125" s="136"/>
      <c r="K37125" s="136"/>
      <c r="O37125" s="136"/>
      <c r="T37125" s="136"/>
      <c r="W37125" s="136"/>
      <c r="Z37125" s="136"/>
      <c r="AC37125" s="136"/>
    </row>
    <row r="37126" spans="2:29">
      <c r="B37126" s="136"/>
      <c r="E37126" s="136"/>
      <c r="H37126" s="136"/>
      <c r="K37126" s="136"/>
      <c r="O37126" s="136"/>
      <c r="T37126" s="136"/>
      <c r="W37126" s="136"/>
      <c r="Z37126" s="136"/>
      <c r="AC37126" s="136"/>
    </row>
    <row r="37127" spans="2:29">
      <c r="B37127" s="136"/>
      <c r="E37127" s="136"/>
      <c r="H37127" s="136"/>
      <c r="K37127" s="136"/>
      <c r="O37127" s="136"/>
      <c r="T37127" s="136"/>
      <c r="W37127" s="136"/>
      <c r="Z37127" s="136"/>
      <c r="AC37127" s="136"/>
    </row>
    <row r="37128" spans="2:29">
      <c r="B37128" s="136"/>
      <c r="E37128" s="136"/>
      <c r="H37128" s="136"/>
      <c r="K37128" s="136"/>
      <c r="O37128" s="136"/>
      <c r="T37128" s="136"/>
      <c r="W37128" s="136"/>
      <c r="Z37128" s="136"/>
      <c r="AC37128" s="136"/>
    </row>
    <row r="37129" spans="2:29">
      <c r="B37129" s="136"/>
      <c r="E37129" s="136"/>
      <c r="H37129" s="136"/>
      <c r="K37129" s="136"/>
      <c r="O37129" s="136"/>
      <c r="T37129" s="136"/>
      <c r="W37129" s="136"/>
      <c r="Z37129" s="136"/>
      <c r="AC37129" s="136"/>
    </row>
    <row r="37130" spans="2:29">
      <c r="B37130" s="136"/>
      <c r="E37130" s="136"/>
      <c r="H37130" s="136"/>
      <c r="K37130" s="136"/>
      <c r="O37130" s="136"/>
      <c r="T37130" s="136"/>
      <c r="W37130" s="136"/>
      <c r="Z37130" s="136"/>
      <c r="AC37130" s="136"/>
    </row>
    <row r="37131" spans="2:29">
      <c r="B37131" s="136"/>
      <c r="E37131" s="136"/>
      <c r="H37131" s="136"/>
      <c r="K37131" s="136"/>
      <c r="O37131" s="136"/>
      <c r="T37131" s="136"/>
      <c r="W37131" s="136"/>
      <c r="Z37131" s="136"/>
      <c r="AC37131" s="136"/>
    </row>
    <row r="37132" spans="2:29">
      <c r="B37132" s="136"/>
      <c r="E37132" s="136"/>
      <c r="H37132" s="136"/>
      <c r="K37132" s="136"/>
      <c r="O37132" s="136"/>
      <c r="T37132" s="136"/>
      <c r="W37132" s="136"/>
      <c r="Z37132" s="136"/>
      <c r="AC37132" s="136"/>
    </row>
    <row r="37133" spans="2:29">
      <c r="B37133" s="136"/>
      <c r="E37133" s="136"/>
      <c r="H37133" s="136"/>
      <c r="K37133" s="136"/>
      <c r="O37133" s="136"/>
      <c r="T37133" s="136"/>
      <c r="W37133" s="136"/>
      <c r="Z37133" s="136"/>
      <c r="AC37133" s="136"/>
    </row>
    <row r="37134" spans="2:29">
      <c r="B37134" s="136"/>
      <c r="E37134" s="136"/>
      <c r="H37134" s="136"/>
      <c r="K37134" s="136"/>
      <c r="O37134" s="136"/>
      <c r="T37134" s="136"/>
      <c r="W37134" s="136"/>
      <c r="Z37134" s="136"/>
      <c r="AC37134" s="136"/>
    </row>
    <row r="37135" spans="2:29">
      <c r="B37135" s="136"/>
      <c r="E37135" s="136"/>
      <c r="H37135" s="136"/>
      <c r="K37135" s="136"/>
      <c r="O37135" s="136"/>
      <c r="T37135" s="136"/>
      <c r="W37135" s="136"/>
      <c r="Z37135" s="136"/>
      <c r="AC37135" s="136"/>
    </row>
    <row r="37136" spans="2:29">
      <c r="B37136" s="136"/>
      <c r="E37136" s="136"/>
      <c r="H37136" s="136"/>
      <c r="K37136" s="136"/>
      <c r="O37136" s="136"/>
      <c r="T37136" s="136"/>
      <c r="W37136" s="136"/>
      <c r="Z37136" s="136"/>
      <c r="AC37136" s="136"/>
    </row>
    <row r="37137" spans="2:29">
      <c r="B37137" s="136"/>
      <c r="E37137" s="136"/>
      <c r="H37137" s="136"/>
      <c r="K37137" s="136"/>
      <c r="O37137" s="136"/>
      <c r="T37137" s="136"/>
      <c r="W37137" s="136"/>
      <c r="Z37137" s="136"/>
      <c r="AC37137" s="136"/>
    </row>
    <row r="37138" spans="2:29">
      <c r="B37138" s="136"/>
      <c r="E37138" s="136"/>
      <c r="H37138" s="136"/>
      <c r="K37138" s="136"/>
      <c r="O37138" s="136"/>
      <c r="T37138" s="136"/>
      <c r="W37138" s="136"/>
      <c r="Z37138" s="136"/>
      <c r="AC37138" s="136"/>
    </row>
    <row r="37139" spans="2:29">
      <c r="B37139" s="136"/>
      <c r="E37139" s="136"/>
      <c r="H37139" s="136"/>
      <c r="K37139" s="136"/>
      <c r="O37139" s="136"/>
      <c r="T37139" s="136"/>
      <c r="W37139" s="136"/>
      <c r="Z37139" s="136"/>
      <c r="AC37139" s="136"/>
    </row>
    <row r="37140" spans="2:29">
      <c r="B37140" s="136"/>
      <c r="E37140" s="136"/>
      <c r="H37140" s="136"/>
      <c r="K37140" s="136"/>
      <c r="O37140" s="136"/>
      <c r="T37140" s="136"/>
      <c r="W37140" s="136"/>
      <c r="Z37140" s="136"/>
      <c r="AC37140" s="136"/>
    </row>
    <row r="37141" spans="2:29">
      <c r="B37141" s="136"/>
      <c r="E37141" s="136"/>
      <c r="H37141" s="136"/>
      <c r="K37141" s="136"/>
      <c r="O37141" s="136"/>
      <c r="T37141" s="136"/>
      <c r="W37141" s="136"/>
      <c r="Z37141" s="136"/>
      <c r="AC37141" s="136"/>
    </row>
    <row r="37142" spans="2:29">
      <c r="B37142" s="136"/>
      <c r="E37142" s="136"/>
      <c r="H37142" s="136"/>
      <c r="K37142" s="136"/>
      <c r="O37142" s="136"/>
      <c r="T37142" s="136"/>
      <c r="W37142" s="136"/>
      <c r="Z37142" s="136"/>
      <c r="AC37142" s="136"/>
    </row>
    <row r="37143" spans="2:29">
      <c r="B37143" s="136"/>
      <c r="E37143" s="136"/>
      <c r="H37143" s="136"/>
      <c r="K37143" s="136"/>
      <c r="O37143" s="136"/>
      <c r="T37143" s="136"/>
      <c r="W37143" s="136"/>
      <c r="Z37143" s="136"/>
      <c r="AC37143" s="136"/>
    </row>
    <row r="37144" spans="2:29">
      <c r="B37144" s="136"/>
      <c r="E37144" s="136"/>
      <c r="H37144" s="136"/>
      <c r="K37144" s="136"/>
      <c r="O37144" s="136"/>
      <c r="T37144" s="136"/>
      <c r="W37144" s="136"/>
      <c r="Z37144" s="136"/>
      <c r="AC37144" s="136"/>
    </row>
    <row r="37145" spans="2:29">
      <c r="B37145" s="136"/>
      <c r="E37145" s="136"/>
      <c r="H37145" s="136"/>
      <c r="K37145" s="136"/>
      <c r="O37145" s="136"/>
      <c r="T37145" s="136"/>
      <c r="W37145" s="136"/>
      <c r="Z37145" s="136"/>
      <c r="AC37145" s="136"/>
    </row>
    <row r="37146" spans="2:29">
      <c r="B37146" s="136"/>
      <c r="E37146" s="136"/>
      <c r="H37146" s="136"/>
      <c r="K37146" s="136"/>
      <c r="O37146" s="136"/>
      <c r="T37146" s="136"/>
      <c r="W37146" s="136"/>
      <c r="Z37146" s="136"/>
      <c r="AC37146" s="136"/>
    </row>
    <row r="37147" spans="2:29">
      <c r="B37147" s="136"/>
      <c r="E37147" s="136"/>
      <c r="H37147" s="136"/>
      <c r="K37147" s="136"/>
      <c r="O37147" s="136"/>
      <c r="T37147" s="136"/>
      <c r="W37147" s="136"/>
      <c r="Z37147" s="136"/>
      <c r="AC37147" s="136"/>
    </row>
    <row r="37148" spans="2:29">
      <c r="B37148" s="136"/>
      <c r="E37148" s="136"/>
      <c r="H37148" s="136"/>
      <c r="K37148" s="136"/>
      <c r="O37148" s="136"/>
      <c r="T37148" s="136"/>
      <c r="W37148" s="136"/>
      <c r="Z37148" s="136"/>
      <c r="AC37148" s="136"/>
    </row>
    <row r="37149" spans="2:29">
      <c r="B37149" s="136"/>
      <c r="E37149" s="136"/>
      <c r="H37149" s="136"/>
      <c r="K37149" s="136"/>
      <c r="O37149" s="136"/>
      <c r="T37149" s="136"/>
      <c r="W37149" s="136"/>
      <c r="Z37149" s="136"/>
      <c r="AC37149" s="136"/>
    </row>
    <row r="37150" spans="2:29">
      <c r="B37150" s="136"/>
      <c r="E37150" s="136"/>
      <c r="H37150" s="136"/>
      <c r="K37150" s="136"/>
      <c r="O37150" s="136"/>
      <c r="T37150" s="136"/>
      <c r="W37150" s="136"/>
      <c r="Z37150" s="136"/>
      <c r="AC37150" s="136"/>
    </row>
    <row r="37151" spans="2:29">
      <c r="B37151" s="136"/>
      <c r="E37151" s="136"/>
      <c r="H37151" s="136"/>
      <c r="K37151" s="136"/>
      <c r="O37151" s="136"/>
      <c r="T37151" s="136"/>
      <c r="W37151" s="136"/>
      <c r="Z37151" s="136"/>
      <c r="AC37151" s="136"/>
    </row>
    <row r="37152" spans="2:29">
      <c r="B37152" s="136"/>
      <c r="E37152" s="136"/>
      <c r="H37152" s="136"/>
      <c r="K37152" s="136"/>
      <c r="O37152" s="136"/>
      <c r="T37152" s="136"/>
      <c r="W37152" s="136"/>
      <c r="Z37152" s="136"/>
      <c r="AC37152" s="136"/>
    </row>
    <row r="37153" spans="2:29">
      <c r="B37153" s="136"/>
      <c r="E37153" s="136"/>
      <c r="H37153" s="136"/>
      <c r="K37153" s="136"/>
      <c r="O37153" s="136"/>
      <c r="T37153" s="136"/>
      <c r="W37153" s="136"/>
      <c r="Z37153" s="136"/>
      <c r="AC37153" s="136"/>
    </row>
    <row r="37154" spans="2:29">
      <c r="B37154" s="136"/>
      <c r="E37154" s="136"/>
      <c r="H37154" s="136"/>
      <c r="K37154" s="136"/>
      <c r="O37154" s="136"/>
      <c r="T37154" s="136"/>
      <c r="W37154" s="136"/>
      <c r="Z37154" s="136"/>
      <c r="AC37154" s="136"/>
    </row>
    <row r="37155" spans="2:29">
      <c r="B37155" s="136"/>
      <c r="E37155" s="136"/>
      <c r="H37155" s="136"/>
      <c r="K37155" s="136"/>
      <c r="O37155" s="136"/>
      <c r="T37155" s="136"/>
      <c r="W37155" s="136"/>
      <c r="Z37155" s="136"/>
      <c r="AC37155" s="136"/>
    </row>
    <row r="37156" spans="2:29">
      <c r="B37156" s="136"/>
      <c r="E37156" s="136"/>
      <c r="H37156" s="136"/>
      <c r="K37156" s="136"/>
      <c r="O37156" s="136"/>
      <c r="T37156" s="136"/>
      <c r="W37156" s="136"/>
      <c r="Z37156" s="136"/>
      <c r="AC37156" s="136"/>
    </row>
    <row r="37157" spans="2:29">
      <c r="B37157" s="136"/>
      <c r="E37157" s="136"/>
      <c r="H37157" s="136"/>
      <c r="K37157" s="136"/>
      <c r="O37157" s="136"/>
      <c r="T37157" s="136"/>
      <c r="W37157" s="136"/>
      <c r="Z37157" s="136"/>
      <c r="AC37157" s="136"/>
    </row>
    <row r="37158" spans="2:29">
      <c r="B37158" s="136"/>
      <c r="E37158" s="136"/>
      <c r="H37158" s="136"/>
      <c r="K37158" s="136"/>
      <c r="O37158" s="136"/>
      <c r="T37158" s="136"/>
      <c r="W37158" s="136"/>
      <c r="Z37158" s="136"/>
      <c r="AC37158" s="136"/>
    </row>
    <row r="37159" spans="2:29">
      <c r="B37159" s="136"/>
      <c r="E37159" s="136"/>
      <c r="H37159" s="136"/>
      <c r="K37159" s="136"/>
      <c r="O37159" s="136"/>
      <c r="T37159" s="136"/>
      <c r="W37159" s="136"/>
      <c r="Z37159" s="136"/>
      <c r="AC37159" s="136"/>
    </row>
    <row r="37160" spans="2:29">
      <c r="B37160" s="136"/>
      <c r="E37160" s="136"/>
      <c r="H37160" s="136"/>
      <c r="K37160" s="136"/>
      <c r="O37160" s="136"/>
      <c r="T37160" s="136"/>
      <c r="W37160" s="136"/>
      <c r="Z37160" s="136"/>
      <c r="AC37160" s="136"/>
    </row>
    <row r="37161" spans="2:29">
      <c r="B37161" s="136"/>
      <c r="E37161" s="136"/>
      <c r="H37161" s="136"/>
      <c r="K37161" s="136"/>
      <c r="O37161" s="136"/>
      <c r="T37161" s="136"/>
      <c r="W37161" s="136"/>
      <c r="Z37161" s="136"/>
      <c r="AC37161" s="136"/>
    </row>
    <row r="37162" spans="2:29">
      <c r="B37162" s="136"/>
      <c r="E37162" s="136"/>
      <c r="H37162" s="136"/>
      <c r="K37162" s="136"/>
      <c r="O37162" s="136"/>
      <c r="T37162" s="136"/>
      <c r="W37162" s="136"/>
      <c r="Z37162" s="136"/>
      <c r="AC37162" s="136"/>
    </row>
    <row r="37163" spans="2:29">
      <c r="B37163" s="136"/>
      <c r="E37163" s="136"/>
      <c r="H37163" s="136"/>
      <c r="K37163" s="136"/>
      <c r="O37163" s="136"/>
      <c r="T37163" s="136"/>
      <c r="W37163" s="136"/>
      <c r="Z37163" s="136"/>
      <c r="AC37163" s="136"/>
    </row>
    <row r="37164" spans="2:29">
      <c r="B37164" s="136"/>
      <c r="E37164" s="136"/>
      <c r="H37164" s="136"/>
      <c r="K37164" s="136"/>
      <c r="O37164" s="136"/>
      <c r="T37164" s="136"/>
      <c r="W37164" s="136"/>
      <c r="Z37164" s="136"/>
      <c r="AC37164" s="136"/>
    </row>
    <row r="37165" spans="2:29">
      <c r="B37165" s="136"/>
      <c r="E37165" s="136"/>
      <c r="H37165" s="136"/>
      <c r="K37165" s="136"/>
      <c r="O37165" s="136"/>
      <c r="T37165" s="136"/>
      <c r="W37165" s="136"/>
      <c r="Z37165" s="136"/>
      <c r="AC37165" s="136"/>
    </row>
    <row r="37166" spans="2:29">
      <c r="B37166" s="136"/>
      <c r="E37166" s="136"/>
      <c r="H37166" s="136"/>
      <c r="K37166" s="136"/>
      <c r="O37166" s="136"/>
      <c r="T37166" s="136"/>
      <c r="W37166" s="136"/>
      <c r="Z37166" s="136"/>
      <c r="AC37166" s="136"/>
    </row>
    <row r="37167" spans="2:29">
      <c r="B37167" s="136"/>
      <c r="E37167" s="136"/>
      <c r="H37167" s="136"/>
      <c r="K37167" s="136"/>
      <c r="O37167" s="136"/>
      <c r="T37167" s="136"/>
      <c r="W37167" s="136"/>
      <c r="Z37167" s="136"/>
      <c r="AC37167" s="136"/>
    </row>
    <row r="37168" spans="2:29">
      <c r="B37168" s="136"/>
      <c r="E37168" s="136"/>
      <c r="H37168" s="136"/>
      <c r="K37168" s="136"/>
      <c r="O37168" s="136"/>
      <c r="T37168" s="136"/>
      <c r="W37168" s="136"/>
      <c r="Z37168" s="136"/>
      <c r="AC37168" s="136"/>
    </row>
    <row r="37169" spans="2:29">
      <c r="B37169" s="136"/>
      <c r="E37169" s="136"/>
      <c r="H37169" s="136"/>
      <c r="K37169" s="136"/>
      <c r="O37169" s="136"/>
      <c r="T37169" s="136"/>
      <c r="W37169" s="136"/>
      <c r="Z37169" s="136"/>
      <c r="AC37169" s="136"/>
    </row>
    <row r="37170" spans="2:29">
      <c r="B37170" s="136"/>
      <c r="E37170" s="136"/>
      <c r="H37170" s="136"/>
      <c r="K37170" s="136"/>
      <c r="O37170" s="136"/>
      <c r="T37170" s="136"/>
      <c r="W37170" s="136"/>
      <c r="Z37170" s="136"/>
      <c r="AC37170" s="136"/>
    </row>
    <row r="37171" spans="2:29">
      <c r="B37171" s="136"/>
      <c r="E37171" s="136"/>
      <c r="H37171" s="136"/>
      <c r="K37171" s="136"/>
      <c r="O37171" s="136"/>
      <c r="T37171" s="136"/>
      <c r="W37171" s="136"/>
      <c r="Z37171" s="136"/>
      <c r="AC37171" s="136"/>
    </row>
    <row r="37172" spans="2:29">
      <c r="B37172" s="136"/>
      <c r="E37172" s="136"/>
      <c r="H37172" s="136"/>
      <c r="K37172" s="136"/>
      <c r="O37172" s="136"/>
      <c r="T37172" s="136"/>
      <c r="W37172" s="136"/>
      <c r="Z37172" s="136"/>
      <c r="AC37172" s="136"/>
    </row>
    <row r="37173" spans="2:29">
      <c r="B37173" s="136"/>
      <c r="E37173" s="136"/>
      <c r="H37173" s="136"/>
      <c r="K37173" s="136"/>
      <c r="O37173" s="136"/>
      <c r="T37173" s="136"/>
      <c r="W37173" s="136"/>
      <c r="Z37173" s="136"/>
      <c r="AC37173" s="136"/>
    </row>
    <row r="37174" spans="2:29">
      <c r="B37174" s="136"/>
      <c r="E37174" s="136"/>
      <c r="H37174" s="136"/>
      <c r="K37174" s="136"/>
      <c r="O37174" s="136"/>
      <c r="T37174" s="136"/>
      <c r="W37174" s="136"/>
      <c r="Z37174" s="136"/>
      <c r="AC37174" s="136"/>
    </row>
    <row r="37175" spans="2:29">
      <c r="B37175" s="136"/>
      <c r="E37175" s="136"/>
      <c r="H37175" s="136"/>
      <c r="K37175" s="136"/>
      <c r="O37175" s="136"/>
      <c r="T37175" s="136"/>
      <c r="W37175" s="136"/>
      <c r="Z37175" s="136"/>
      <c r="AC37175" s="136"/>
    </row>
    <row r="37176" spans="2:29">
      <c r="B37176" s="136"/>
      <c r="E37176" s="136"/>
      <c r="H37176" s="136"/>
      <c r="K37176" s="136"/>
      <c r="O37176" s="136"/>
      <c r="T37176" s="136"/>
      <c r="W37176" s="136"/>
      <c r="Z37176" s="136"/>
      <c r="AC37176" s="136"/>
    </row>
    <row r="37177" spans="2:29">
      <c r="B37177" s="136"/>
      <c r="E37177" s="136"/>
      <c r="H37177" s="136"/>
      <c r="K37177" s="136"/>
      <c r="O37177" s="136"/>
      <c r="T37177" s="136"/>
      <c r="W37177" s="136"/>
      <c r="Z37177" s="136"/>
      <c r="AC37177" s="136"/>
    </row>
    <row r="37178" spans="2:29">
      <c r="B37178" s="136"/>
      <c r="E37178" s="136"/>
      <c r="H37178" s="136"/>
      <c r="K37178" s="136"/>
      <c r="O37178" s="136"/>
      <c r="T37178" s="136"/>
      <c r="W37178" s="136"/>
      <c r="Z37178" s="136"/>
      <c r="AC37178" s="136"/>
    </row>
    <row r="37179" spans="2:29">
      <c r="B37179" s="136"/>
      <c r="E37179" s="136"/>
      <c r="H37179" s="136"/>
      <c r="K37179" s="136"/>
      <c r="O37179" s="136"/>
      <c r="T37179" s="136"/>
      <c r="W37179" s="136"/>
      <c r="Z37179" s="136"/>
      <c r="AC37179" s="136"/>
    </row>
    <row r="37180" spans="2:29">
      <c r="B37180" s="136"/>
      <c r="E37180" s="136"/>
      <c r="H37180" s="136"/>
      <c r="K37180" s="136"/>
      <c r="O37180" s="136"/>
      <c r="T37180" s="136"/>
      <c r="W37180" s="136"/>
      <c r="Z37180" s="136"/>
      <c r="AC37180" s="136"/>
    </row>
    <row r="37181" spans="2:29">
      <c r="B37181" s="136"/>
      <c r="E37181" s="136"/>
      <c r="H37181" s="136"/>
      <c r="K37181" s="136"/>
      <c r="O37181" s="136"/>
      <c r="T37181" s="136"/>
      <c r="W37181" s="136"/>
      <c r="Z37181" s="136"/>
      <c r="AC37181" s="136"/>
    </row>
    <row r="37182" spans="2:29">
      <c r="B37182" s="136"/>
      <c r="E37182" s="136"/>
      <c r="H37182" s="136"/>
      <c r="K37182" s="136"/>
      <c r="O37182" s="136"/>
      <c r="T37182" s="136"/>
      <c r="W37182" s="136"/>
      <c r="Z37182" s="136"/>
      <c r="AC37182" s="136"/>
    </row>
    <row r="37183" spans="2:29">
      <c r="B37183" s="136"/>
      <c r="E37183" s="136"/>
      <c r="H37183" s="136"/>
      <c r="K37183" s="136"/>
      <c r="O37183" s="136"/>
      <c r="T37183" s="136"/>
      <c r="W37183" s="136"/>
      <c r="Z37183" s="136"/>
      <c r="AC37183" s="136"/>
    </row>
    <row r="37184" spans="2:29">
      <c r="B37184" s="136"/>
      <c r="E37184" s="136"/>
      <c r="H37184" s="136"/>
      <c r="K37184" s="136"/>
      <c r="O37184" s="136"/>
      <c r="T37184" s="136"/>
      <c r="W37184" s="136"/>
      <c r="Z37184" s="136"/>
      <c r="AC37184" s="136"/>
    </row>
    <row r="37185" spans="2:29">
      <c r="B37185" s="136"/>
      <c r="E37185" s="136"/>
      <c r="H37185" s="136"/>
      <c r="K37185" s="136"/>
      <c r="O37185" s="136"/>
      <c r="T37185" s="136"/>
      <c r="W37185" s="136"/>
      <c r="Z37185" s="136"/>
      <c r="AC37185" s="136"/>
    </row>
    <row r="37186" spans="2:29">
      <c r="B37186" s="136"/>
      <c r="E37186" s="136"/>
      <c r="H37186" s="136"/>
      <c r="K37186" s="136"/>
      <c r="O37186" s="136"/>
      <c r="T37186" s="136"/>
      <c r="W37186" s="136"/>
      <c r="Z37186" s="136"/>
      <c r="AC37186" s="136"/>
    </row>
    <row r="37187" spans="2:29">
      <c r="B37187" s="136"/>
      <c r="E37187" s="136"/>
      <c r="H37187" s="136"/>
      <c r="K37187" s="136"/>
      <c r="O37187" s="136"/>
      <c r="T37187" s="136"/>
      <c r="W37187" s="136"/>
      <c r="Z37187" s="136"/>
      <c r="AC37187" s="136"/>
    </row>
    <row r="37188" spans="2:29">
      <c r="B37188" s="136"/>
      <c r="E37188" s="136"/>
      <c r="H37188" s="136"/>
      <c r="K37188" s="136"/>
      <c r="O37188" s="136"/>
      <c r="T37188" s="136"/>
      <c r="W37188" s="136"/>
      <c r="Z37188" s="136"/>
      <c r="AC37188" s="136"/>
    </row>
    <row r="37189" spans="2:29">
      <c r="B37189" s="136"/>
      <c r="E37189" s="136"/>
      <c r="H37189" s="136"/>
      <c r="K37189" s="136"/>
      <c r="O37189" s="136"/>
      <c r="T37189" s="136"/>
      <c r="W37189" s="136"/>
      <c r="Z37189" s="136"/>
      <c r="AC37189" s="136"/>
    </row>
    <row r="37190" spans="2:29">
      <c r="B37190" s="136"/>
      <c r="E37190" s="136"/>
      <c r="H37190" s="136"/>
      <c r="K37190" s="136"/>
      <c r="O37190" s="136"/>
      <c r="T37190" s="136"/>
      <c r="W37190" s="136"/>
      <c r="Z37190" s="136"/>
      <c r="AC37190" s="136"/>
    </row>
    <row r="37191" spans="2:29">
      <c r="B37191" s="136"/>
      <c r="E37191" s="136"/>
      <c r="H37191" s="136"/>
      <c r="K37191" s="136"/>
      <c r="O37191" s="136"/>
      <c r="T37191" s="136"/>
      <c r="W37191" s="136"/>
      <c r="Z37191" s="136"/>
      <c r="AC37191" s="136"/>
    </row>
    <row r="37192" spans="2:29">
      <c r="B37192" s="136"/>
      <c r="E37192" s="136"/>
      <c r="H37192" s="136"/>
      <c r="K37192" s="136"/>
      <c r="O37192" s="136"/>
      <c r="T37192" s="136"/>
      <c r="W37192" s="136"/>
      <c r="Z37192" s="136"/>
      <c r="AC37192" s="136"/>
    </row>
    <row r="37193" spans="2:29">
      <c r="B37193" s="136"/>
      <c r="E37193" s="136"/>
      <c r="H37193" s="136"/>
      <c r="K37193" s="136"/>
      <c r="O37193" s="136"/>
      <c r="T37193" s="136"/>
      <c r="W37193" s="136"/>
      <c r="Z37193" s="136"/>
      <c r="AC37193" s="136"/>
    </row>
    <row r="37194" spans="2:29">
      <c r="B37194" s="136"/>
      <c r="E37194" s="136"/>
      <c r="H37194" s="136"/>
      <c r="K37194" s="136"/>
      <c r="O37194" s="136"/>
      <c r="T37194" s="136"/>
      <c r="W37194" s="136"/>
      <c r="Z37194" s="136"/>
      <c r="AC37194" s="136"/>
    </row>
    <row r="37195" spans="2:29">
      <c r="B37195" s="136"/>
      <c r="E37195" s="136"/>
      <c r="H37195" s="136"/>
      <c r="K37195" s="136"/>
      <c r="O37195" s="136"/>
      <c r="T37195" s="136"/>
      <c r="W37195" s="136"/>
      <c r="Z37195" s="136"/>
      <c r="AC37195" s="136"/>
    </row>
    <row r="37196" spans="2:29">
      <c r="B37196" s="136"/>
      <c r="E37196" s="136"/>
      <c r="H37196" s="136"/>
      <c r="K37196" s="136"/>
      <c r="O37196" s="136"/>
      <c r="T37196" s="136"/>
      <c r="W37196" s="136"/>
      <c r="Z37196" s="136"/>
      <c r="AC37196" s="136"/>
    </row>
    <row r="37197" spans="2:29">
      <c r="B37197" s="136"/>
      <c r="E37197" s="136"/>
      <c r="H37197" s="136"/>
      <c r="K37197" s="136"/>
      <c r="O37197" s="136"/>
      <c r="T37197" s="136"/>
      <c r="W37197" s="136"/>
      <c r="Z37197" s="136"/>
      <c r="AC37197" s="136"/>
    </row>
    <row r="37198" spans="2:29">
      <c r="B37198" s="136"/>
      <c r="E37198" s="136"/>
      <c r="H37198" s="136"/>
      <c r="K37198" s="136"/>
      <c r="O37198" s="136"/>
      <c r="T37198" s="136"/>
      <c r="W37198" s="136"/>
      <c r="Z37198" s="136"/>
      <c r="AC37198" s="136"/>
    </row>
    <row r="37199" spans="2:29">
      <c r="B37199" s="136"/>
      <c r="E37199" s="136"/>
      <c r="H37199" s="136"/>
      <c r="K37199" s="136"/>
      <c r="O37199" s="136"/>
      <c r="T37199" s="136"/>
      <c r="W37199" s="136"/>
      <c r="Z37199" s="136"/>
      <c r="AC37199" s="136"/>
    </row>
    <row r="37200" spans="2:29">
      <c r="B37200" s="136"/>
      <c r="E37200" s="136"/>
      <c r="H37200" s="136"/>
      <c r="K37200" s="136"/>
      <c r="O37200" s="136"/>
      <c r="T37200" s="136"/>
      <c r="W37200" s="136"/>
      <c r="Z37200" s="136"/>
      <c r="AC37200" s="136"/>
    </row>
    <row r="37201" spans="2:29">
      <c r="B37201" s="136"/>
      <c r="E37201" s="136"/>
      <c r="H37201" s="136"/>
      <c r="K37201" s="136"/>
      <c r="O37201" s="136"/>
      <c r="T37201" s="136"/>
      <c r="W37201" s="136"/>
      <c r="Z37201" s="136"/>
      <c r="AC37201" s="136"/>
    </row>
    <row r="37202" spans="2:29">
      <c r="B37202" s="136"/>
      <c r="E37202" s="136"/>
      <c r="H37202" s="136"/>
      <c r="K37202" s="136"/>
      <c r="O37202" s="136"/>
      <c r="T37202" s="136"/>
      <c r="W37202" s="136"/>
      <c r="Z37202" s="136"/>
      <c r="AC37202" s="136"/>
    </row>
    <row r="37203" spans="2:29">
      <c r="B37203" s="136"/>
      <c r="E37203" s="136"/>
      <c r="H37203" s="136"/>
      <c r="K37203" s="136"/>
      <c r="O37203" s="136"/>
      <c r="T37203" s="136"/>
      <c r="W37203" s="136"/>
      <c r="Z37203" s="136"/>
      <c r="AC37203" s="136"/>
    </row>
    <row r="37204" spans="2:29">
      <c r="B37204" s="136"/>
      <c r="E37204" s="136"/>
      <c r="H37204" s="136"/>
      <c r="K37204" s="136"/>
      <c r="O37204" s="136"/>
      <c r="T37204" s="136"/>
      <c r="W37204" s="136"/>
      <c r="Z37204" s="136"/>
      <c r="AC37204" s="136"/>
    </row>
    <row r="37205" spans="2:29">
      <c r="B37205" s="136"/>
      <c r="E37205" s="136"/>
      <c r="H37205" s="136"/>
      <c r="K37205" s="136"/>
      <c r="O37205" s="136"/>
      <c r="T37205" s="136"/>
      <c r="W37205" s="136"/>
      <c r="Z37205" s="136"/>
      <c r="AC37205" s="136"/>
    </row>
    <row r="37206" spans="2:29">
      <c r="B37206" s="136"/>
      <c r="E37206" s="136"/>
      <c r="H37206" s="136"/>
      <c r="K37206" s="136"/>
      <c r="O37206" s="136"/>
      <c r="T37206" s="136"/>
      <c r="W37206" s="136"/>
      <c r="Z37206" s="136"/>
      <c r="AC37206" s="136"/>
    </row>
    <row r="37207" spans="2:29">
      <c r="B37207" s="136"/>
      <c r="E37207" s="136"/>
      <c r="H37207" s="136"/>
      <c r="K37207" s="136"/>
      <c r="O37207" s="136"/>
      <c r="T37207" s="136"/>
      <c r="W37207" s="136"/>
      <c r="Z37207" s="136"/>
      <c r="AC37207" s="136"/>
    </row>
    <row r="37208" spans="2:29">
      <c r="B37208" s="136"/>
      <c r="E37208" s="136"/>
      <c r="H37208" s="136"/>
      <c r="K37208" s="136"/>
      <c r="O37208" s="136"/>
      <c r="T37208" s="136"/>
      <c r="W37208" s="136"/>
      <c r="Z37208" s="136"/>
      <c r="AC37208" s="136"/>
    </row>
    <row r="37209" spans="2:29">
      <c r="B37209" s="136"/>
      <c r="E37209" s="136"/>
      <c r="H37209" s="136"/>
      <c r="K37209" s="136"/>
      <c r="O37209" s="136"/>
      <c r="T37209" s="136"/>
      <c r="W37209" s="136"/>
      <c r="Z37209" s="136"/>
      <c r="AC37209" s="136"/>
    </row>
    <row r="37210" spans="2:29">
      <c r="B37210" s="136"/>
      <c r="E37210" s="136"/>
      <c r="H37210" s="136"/>
      <c r="K37210" s="136"/>
      <c r="O37210" s="136"/>
      <c r="T37210" s="136"/>
      <c r="W37210" s="136"/>
      <c r="Z37210" s="136"/>
      <c r="AC37210" s="136"/>
    </row>
    <row r="37211" spans="2:29">
      <c r="B37211" s="136"/>
      <c r="E37211" s="136"/>
      <c r="H37211" s="136"/>
      <c r="K37211" s="136"/>
      <c r="O37211" s="136"/>
      <c r="T37211" s="136"/>
      <c r="W37211" s="136"/>
      <c r="Z37211" s="136"/>
      <c r="AC37211" s="136"/>
    </row>
    <row r="37212" spans="2:29">
      <c r="B37212" s="136"/>
      <c r="E37212" s="136"/>
      <c r="H37212" s="136"/>
      <c r="K37212" s="136"/>
      <c r="O37212" s="136"/>
      <c r="T37212" s="136"/>
      <c r="W37212" s="136"/>
      <c r="Z37212" s="136"/>
      <c r="AC37212" s="136"/>
    </row>
    <row r="37213" spans="2:29">
      <c r="B37213" s="136"/>
      <c r="E37213" s="136"/>
      <c r="H37213" s="136"/>
      <c r="K37213" s="136"/>
      <c r="O37213" s="136"/>
      <c r="T37213" s="136"/>
      <c r="W37213" s="136"/>
      <c r="Z37213" s="136"/>
      <c r="AC37213" s="136"/>
    </row>
    <row r="37214" spans="2:29">
      <c r="B37214" s="136"/>
      <c r="E37214" s="136"/>
      <c r="H37214" s="136"/>
      <c r="K37214" s="136"/>
      <c r="O37214" s="136"/>
      <c r="T37214" s="136"/>
      <c r="W37214" s="136"/>
      <c r="Z37214" s="136"/>
      <c r="AC37214" s="136"/>
    </row>
    <row r="37215" spans="2:29">
      <c r="B37215" s="136"/>
      <c r="E37215" s="136"/>
      <c r="H37215" s="136"/>
      <c r="K37215" s="136"/>
      <c r="O37215" s="136"/>
      <c r="T37215" s="136"/>
      <c r="W37215" s="136"/>
      <c r="Z37215" s="136"/>
      <c r="AC37215" s="136"/>
    </row>
    <row r="37216" spans="2:29">
      <c r="B37216" s="136"/>
      <c r="E37216" s="136"/>
      <c r="H37216" s="136"/>
      <c r="K37216" s="136"/>
      <c r="O37216" s="136"/>
      <c r="T37216" s="136"/>
      <c r="W37216" s="136"/>
      <c r="Z37216" s="136"/>
      <c r="AC37216" s="136"/>
    </row>
    <row r="37217" spans="2:29">
      <c r="B37217" s="136"/>
      <c r="E37217" s="136"/>
      <c r="H37217" s="136"/>
      <c r="K37217" s="136"/>
      <c r="O37217" s="136"/>
      <c r="T37217" s="136"/>
      <c r="W37217" s="136"/>
      <c r="Z37217" s="136"/>
      <c r="AC37217" s="136"/>
    </row>
    <row r="37218" spans="2:29">
      <c r="B37218" s="136"/>
      <c r="E37218" s="136"/>
      <c r="H37218" s="136"/>
      <c r="K37218" s="136"/>
      <c r="O37218" s="136"/>
      <c r="T37218" s="136"/>
      <c r="W37218" s="136"/>
      <c r="Z37218" s="136"/>
      <c r="AC37218" s="136"/>
    </row>
    <row r="37219" spans="2:29">
      <c r="B37219" s="136"/>
      <c r="E37219" s="136"/>
      <c r="H37219" s="136"/>
      <c r="K37219" s="136"/>
      <c r="O37219" s="136"/>
      <c r="T37219" s="136"/>
      <c r="W37219" s="136"/>
      <c r="Z37219" s="136"/>
      <c r="AC37219" s="136"/>
    </row>
    <row r="37220" spans="2:29">
      <c r="B37220" s="136"/>
      <c r="E37220" s="136"/>
      <c r="H37220" s="136"/>
      <c r="K37220" s="136"/>
      <c r="O37220" s="136"/>
      <c r="T37220" s="136"/>
      <c r="W37220" s="136"/>
      <c r="Z37220" s="136"/>
      <c r="AC37220" s="136"/>
    </row>
    <row r="37221" spans="2:29">
      <c r="B37221" s="136"/>
      <c r="E37221" s="136"/>
      <c r="H37221" s="136"/>
      <c r="K37221" s="136"/>
      <c r="O37221" s="136"/>
      <c r="T37221" s="136"/>
      <c r="W37221" s="136"/>
      <c r="Z37221" s="136"/>
      <c r="AC37221" s="136"/>
    </row>
    <row r="37222" spans="2:29">
      <c r="B37222" s="136"/>
      <c r="E37222" s="136"/>
      <c r="H37222" s="136"/>
      <c r="K37222" s="136"/>
      <c r="O37222" s="136"/>
      <c r="T37222" s="136"/>
      <c r="W37222" s="136"/>
      <c r="Z37222" s="136"/>
      <c r="AC37222" s="136"/>
    </row>
    <row r="37223" spans="2:29">
      <c r="B37223" s="136"/>
      <c r="E37223" s="136"/>
      <c r="H37223" s="136"/>
      <c r="K37223" s="136"/>
      <c r="O37223" s="136"/>
      <c r="T37223" s="136"/>
      <c r="W37223" s="136"/>
      <c r="Z37223" s="136"/>
      <c r="AC37223" s="136"/>
    </row>
    <row r="37224" spans="2:29">
      <c r="B37224" s="136"/>
      <c r="E37224" s="136"/>
      <c r="H37224" s="136"/>
      <c r="K37224" s="136"/>
      <c r="O37224" s="136"/>
      <c r="T37224" s="136"/>
      <c r="W37224" s="136"/>
      <c r="Z37224" s="136"/>
      <c r="AC37224" s="136"/>
    </row>
    <row r="37225" spans="2:29">
      <c r="B37225" s="136"/>
      <c r="E37225" s="136"/>
      <c r="H37225" s="136"/>
      <c r="K37225" s="136"/>
      <c r="O37225" s="136"/>
      <c r="T37225" s="136"/>
      <c r="W37225" s="136"/>
      <c r="Z37225" s="136"/>
      <c r="AC37225" s="136"/>
    </row>
    <row r="37226" spans="2:29">
      <c r="B37226" s="136"/>
      <c r="E37226" s="136"/>
      <c r="H37226" s="136"/>
      <c r="K37226" s="136"/>
      <c r="O37226" s="136"/>
      <c r="T37226" s="136"/>
      <c r="W37226" s="136"/>
      <c r="Z37226" s="136"/>
      <c r="AC37226" s="136"/>
    </row>
    <row r="37227" spans="2:29">
      <c r="B37227" s="136"/>
      <c r="E37227" s="136"/>
      <c r="H37227" s="136"/>
      <c r="K37227" s="136"/>
      <c r="O37227" s="136"/>
      <c r="T37227" s="136"/>
      <c r="W37227" s="136"/>
      <c r="Z37227" s="136"/>
      <c r="AC37227" s="136"/>
    </row>
    <row r="37228" spans="2:29">
      <c r="B37228" s="136"/>
      <c r="E37228" s="136"/>
      <c r="H37228" s="136"/>
      <c r="K37228" s="136"/>
      <c r="O37228" s="136"/>
      <c r="T37228" s="136"/>
      <c r="W37228" s="136"/>
      <c r="Z37228" s="136"/>
      <c r="AC37228" s="136"/>
    </row>
    <row r="37229" spans="2:29">
      <c r="B37229" s="136"/>
      <c r="E37229" s="136"/>
      <c r="H37229" s="136"/>
      <c r="K37229" s="136"/>
      <c r="O37229" s="136"/>
      <c r="T37229" s="136"/>
      <c r="W37229" s="136"/>
      <c r="Z37229" s="136"/>
      <c r="AC37229" s="136"/>
    </row>
    <row r="37230" spans="2:29">
      <c r="B37230" s="136"/>
      <c r="E37230" s="136"/>
      <c r="H37230" s="136"/>
      <c r="K37230" s="136"/>
      <c r="O37230" s="136"/>
      <c r="T37230" s="136"/>
      <c r="W37230" s="136"/>
      <c r="Z37230" s="136"/>
      <c r="AC37230" s="136"/>
    </row>
    <row r="37231" spans="2:29">
      <c r="B37231" s="136"/>
      <c r="E37231" s="136"/>
      <c r="H37231" s="136"/>
      <c r="K37231" s="136"/>
      <c r="O37231" s="136"/>
      <c r="T37231" s="136"/>
      <c r="W37231" s="136"/>
      <c r="Z37231" s="136"/>
      <c r="AC37231" s="136"/>
    </row>
    <row r="37232" spans="2:29">
      <c r="B37232" s="136"/>
      <c r="E37232" s="136"/>
      <c r="H37232" s="136"/>
      <c r="K37232" s="136"/>
      <c r="O37232" s="136"/>
      <c r="T37232" s="136"/>
      <c r="W37232" s="136"/>
      <c r="Z37232" s="136"/>
      <c r="AC37232" s="136"/>
    </row>
    <row r="37233" spans="2:29">
      <c r="B37233" s="136"/>
      <c r="E37233" s="136"/>
      <c r="H37233" s="136"/>
      <c r="K37233" s="136"/>
      <c r="O37233" s="136"/>
      <c r="T37233" s="136"/>
      <c r="W37233" s="136"/>
      <c r="Z37233" s="136"/>
      <c r="AC37233" s="136"/>
    </row>
    <row r="37234" spans="2:29">
      <c r="B37234" s="136"/>
      <c r="E37234" s="136"/>
      <c r="H37234" s="136"/>
      <c r="K37234" s="136"/>
      <c r="O37234" s="136"/>
      <c r="T37234" s="136"/>
      <c r="W37234" s="136"/>
      <c r="Z37234" s="136"/>
      <c r="AC37234" s="136"/>
    </row>
    <row r="37235" spans="2:29">
      <c r="B37235" s="136"/>
      <c r="E37235" s="136"/>
      <c r="H37235" s="136"/>
      <c r="K37235" s="136"/>
      <c r="O37235" s="136"/>
      <c r="T37235" s="136"/>
      <c r="W37235" s="136"/>
      <c r="Z37235" s="136"/>
      <c r="AC37235" s="136"/>
    </row>
    <row r="37236" spans="2:29">
      <c r="B37236" s="136"/>
      <c r="E37236" s="136"/>
      <c r="H37236" s="136"/>
      <c r="K37236" s="136"/>
      <c r="O37236" s="136"/>
      <c r="T37236" s="136"/>
      <c r="W37236" s="136"/>
      <c r="Z37236" s="136"/>
      <c r="AC37236" s="136"/>
    </row>
    <row r="37237" spans="2:29">
      <c r="B37237" s="136"/>
      <c r="E37237" s="136"/>
      <c r="H37237" s="136"/>
      <c r="K37237" s="136"/>
      <c r="O37237" s="136"/>
      <c r="T37237" s="136"/>
      <c r="W37237" s="136"/>
      <c r="Z37237" s="136"/>
      <c r="AC37237" s="136"/>
    </row>
    <row r="37238" spans="2:29">
      <c r="B37238" s="136"/>
      <c r="E37238" s="136"/>
      <c r="H37238" s="136"/>
      <c r="K37238" s="136"/>
      <c r="O37238" s="136"/>
      <c r="T37238" s="136"/>
      <c r="W37238" s="136"/>
      <c r="Z37238" s="136"/>
      <c r="AC37238" s="136"/>
    </row>
    <row r="37239" spans="2:29">
      <c r="B37239" s="136"/>
      <c r="E37239" s="136"/>
      <c r="H37239" s="136"/>
      <c r="K37239" s="136"/>
      <c r="O37239" s="136"/>
      <c r="T37239" s="136"/>
      <c r="W37239" s="136"/>
      <c r="Z37239" s="136"/>
      <c r="AC37239" s="136"/>
    </row>
    <row r="37240" spans="2:29">
      <c r="B37240" s="136"/>
      <c r="E37240" s="136"/>
      <c r="H37240" s="136"/>
      <c r="K37240" s="136"/>
      <c r="O37240" s="136"/>
      <c r="T37240" s="136"/>
      <c r="W37240" s="136"/>
      <c r="Z37240" s="136"/>
      <c r="AC37240" s="136"/>
    </row>
    <row r="37241" spans="2:29">
      <c r="B37241" s="136"/>
      <c r="E37241" s="136"/>
      <c r="H37241" s="136"/>
      <c r="K37241" s="136"/>
      <c r="O37241" s="136"/>
      <c r="T37241" s="136"/>
      <c r="W37241" s="136"/>
      <c r="Z37241" s="136"/>
      <c r="AC37241" s="136"/>
    </row>
    <row r="37242" spans="2:29">
      <c r="B37242" s="136"/>
      <c r="E37242" s="136"/>
      <c r="H37242" s="136"/>
      <c r="K37242" s="136"/>
      <c r="O37242" s="136"/>
      <c r="T37242" s="136"/>
      <c r="W37242" s="136"/>
      <c r="Z37242" s="136"/>
      <c r="AC37242" s="136"/>
    </row>
    <row r="37243" spans="2:29">
      <c r="B37243" s="136"/>
      <c r="E37243" s="136"/>
      <c r="H37243" s="136"/>
      <c r="K37243" s="136"/>
      <c r="O37243" s="136"/>
      <c r="T37243" s="136"/>
      <c r="W37243" s="136"/>
      <c r="Z37243" s="136"/>
      <c r="AC37243" s="136"/>
    </row>
    <row r="37244" spans="2:29">
      <c r="B37244" s="136"/>
      <c r="E37244" s="136"/>
      <c r="H37244" s="136"/>
      <c r="K37244" s="136"/>
      <c r="O37244" s="136"/>
      <c r="T37244" s="136"/>
      <c r="W37244" s="136"/>
      <c r="Z37244" s="136"/>
      <c r="AC37244" s="136"/>
    </row>
    <row r="37245" spans="2:29">
      <c r="B37245" s="136"/>
      <c r="E37245" s="136"/>
      <c r="H37245" s="136"/>
      <c r="K37245" s="136"/>
      <c r="O37245" s="136"/>
      <c r="T37245" s="136"/>
      <c r="W37245" s="136"/>
      <c r="Z37245" s="136"/>
      <c r="AC37245" s="136"/>
    </row>
    <row r="37246" spans="2:29">
      <c r="B37246" s="136"/>
      <c r="E37246" s="136"/>
      <c r="H37246" s="136"/>
      <c r="K37246" s="136"/>
      <c r="O37246" s="136"/>
      <c r="T37246" s="136"/>
      <c r="W37246" s="136"/>
      <c r="Z37246" s="136"/>
      <c r="AC37246" s="136"/>
    </row>
    <row r="37247" spans="2:29">
      <c r="B37247" s="136"/>
      <c r="E37247" s="136"/>
      <c r="H37247" s="136"/>
      <c r="K37247" s="136"/>
      <c r="O37247" s="136"/>
      <c r="T37247" s="136"/>
      <c r="W37247" s="136"/>
      <c r="Z37247" s="136"/>
      <c r="AC37247" s="136"/>
    </row>
    <row r="37248" spans="2:29">
      <c r="B37248" s="136"/>
      <c r="E37248" s="136"/>
      <c r="H37248" s="136"/>
      <c r="K37248" s="136"/>
      <c r="O37248" s="136"/>
      <c r="T37248" s="136"/>
      <c r="W37248" s="136"/>
      <c r="Z37248" s="136"/>
      <c r="AC37248" s="136"/>
    </row>
    <row r="37249" spans="2:29">
      <c r="B37249" s="136"/>
      <c r="E37249" s="136"/>
      <c r="H37249" s="136"/>
      <c r="K37249" s="136"/>
      <c r="O37249" s="136"/>
      <c r="T37249" s="136"/>
      <c r="W37249" s="136"/>
      <c r="Z37249" s="136"/>
      <c r="AC37249" s="136"/>
    </row>
    <row r="37250" spans="2:29">
      <c r="B37250" s="136"/>
      <c r="E37250" s="136"/>
      <c r="H37250" s="136"/>
      <c r="K37250" s="136"/>
      <c r="O37250" s="136"/>
      <c r="T37250" s="136"/>
      <c r="W37250" s="136"/>
      <c r="Z37250" s="136"/>
      <c r="AC37250" s="136"/>
    </row>
    <row r="37251" spans="2:29">
      <c r="B37251" s="136"/>
      <c r="E37251" s="136"/>
      <c r="H37251" s="136"/>
      <c r="K37251" s="136"/>
      <c r="O37251" s="136"/>
      <c r="T37251" s="136"/>
      <c r="W37251" s="136"/>
      <c r="Z37251" s="136"/>
      <c r="AC37251" s="136"/>
    </row>
    <row r="37252" spans="2:29">
      <c r="B37252" s="136"/>
      <c r="E37252" s="136"/>
      <c r="H37252" s="136"/>
      <c r="K37252" s="136"/>
      <c r="O37252" s="136"/>
      <c r="T37252" s="136"/>
      <c r="W37252" s="136"/>
      <c r="Z37252" s="136"/>
      <c r="AC37252" s="136"/>
    </row>
    <row r="37253" spans="2:29">
      <c r="B37253" s="136"/>
      <c r="E37253" s="136"/>
      <c r="H37253" s="136"/>
      <c r="K37253" s="136"/>
      <c r="O37253" s="136"/>
      <c r="T37253" s="136"/>
      <c r="W37253" s="136"/>
      <c r="Z37253" s="136"/>
      <c r="AC37253" s="136"/>
    </row>
    <row r="37254" spans="2:29">
      <c r="B37254" s="136"/>
      <c r="E37254" s="136"/>
      <c r="H37254" s="136"/>
      <c r="K37254" s="136"/>
      <c r="O37254" s="136"/>
      <c r="T37254" s="136"/>
      <c r="W37254" s="136"/>
      <c r="Z37254" s="136"/>
      <c r="AC37254" s="136"/>
    </row>
    <row r="37255" spans="2:29">
      <c r="B37255" s="136"/>
      <c r="E37255" s="136"/>
      <c r="H37255" s="136"/>
      <c r="K37255" s="136"/>
      <c r="O37255" s="136"/>
      <c r="T37255" s="136"/>
      <c r="W37255" s="136"/>
      <c r="Z37255" s="136"/>
      <c r="AC37255" s="136"/>
    </row>
    <row r="37256" spans="2:29">
      <c r="B37256" s="136"/>
      <c r="E37256" s="136"/>
      <c r="H37256" s="136"/>
      <c r="K37256" s="136"/>
      <c r="O37256" s="136"/>
      <c r="T37256" s="136"/>
      <c r="W37256" s="136"/>
      <c r="Z37256" s="136"/>
      <c r="AC37256" s="136"/>
    </row>
    <row r="37257" spans="2:29">
      <c r="B37257" s="136"/>
      <c r="E37257" s="136"/>
      <c r="H37257" s="136"/>
      <c r="K37257" s="136"/>
      <c r="O37257" s="136"/>
      <c r="T37257" s="136"/>
      <c r="W37257" s="136"/>
      <c r="Z37257" s="136"/>
      <c r="AC37257" s="136"/>
    </row>
    <row r="37258" spans="2:29">
      <c r="B37258" s="136"/>
      <c r="E37258" s="136"/>
      <c r="H37258" s="136"/>
      <c r="K37258" s="136"/>
      <c r="O37258" s="136"/>
      <c r="T37258" s="136"/>
      <c r="W37258" s="136"/>
      <c r="Z37258" s="136"/>
      <c r="AC37258" s="136"/>
    </row>
    <row r="37259" spans="2:29">
      <c r="B37259" s="136"/>
      <c r="E37259" s="136"/>
      <c r="H37259" s="136"/>
      <c r="K37259" s="136"/>
      <c r="O37259" s="136"/>
      <c r="T37259" s="136"/>
      <c r="W37259" s="136"/>
      <c r="Z37259" s="136"/>
      <c r="AC37259" s="136"/>
    </row>
    <row r="37260" spans="2:29">
      <c r="B37260" s="136"/>
      <c r="E37260" s="136"/>
      <c r="H37260" s="136"/>
      <c r="K37260" s="136"/>
      <c r="O37260" s="136"/>
      <c r="T37260" s="136"/>
      <c r="W37260" s="136"/>
      <c r="Z37260" s="136"/>
      <c r="AC37260" s="136"/>
    </row>
    <row r="37261" spans="2:29">
      <c r="B37261" s="136"/>
      <c r="E37261" s="136"/>
      <c r="H37261" s="136"/>
      <c r="K37261" s="136"/>
      <c r="O37261" s="136"/>
      <c r="T37261" s="136"/>
      <c r="W37261" s="136"/>
      <c r="Z37261" s="136"/>
      <c r="AC37261" s="136"/>
    </row>
    <row r="37262" spans="2:29">
      <c r="B37262" s="136"/>
      <c r="E37262" s="136"/>
      <c r="H37262" s="136"/>
      <c r="K37262" s="136"/>
      <c r="O37262" s="136"/>
      <c r="T37262" s="136"/>
      <c r="W37262" s="136"/>
      <c r="Z37262" s="136"/>
      <c r="AC37262" s="136"/>
    </row>
    <row r="37263" spans="2:29">
      <c r="B37263" s="136"/>
      <c r="E37263" s="136"/>
      <c r="H37263" s="136"/>
      <c r="K37263" s="136"/>
      <c r="O37263" s="136"/>
      <c r="T37263" s="136"/>
      <c r="W37263" s="136"/>
      <c r="Z37263" s="136"/>
      <c r="AC37263" s="136"/>
    </row>
    <row r="37264" spans="2:29">
      <c r="B37264" s="136"/>
      <c r="E37264" s="136"/>
      <c r="H37264" s="136"/>
      <c r="K37264" s="136"/>
      <c r="O37264" s="136"/>
      <c r="T37264" s="136"/>
      <c r="W37264" s="136"/>
      <c r="Z37264" s="136"/>
      <c r="AC37264" s="136"/>
    </row>
    <row r="37265" spans="2:29">
      <c r="B37265" s="136"/>
      <c r="E37265" s="136"/>
      <c r="H37265" s="136"/>
      <c r="K37265" s="136"/>
      <c r="O37265" s="136"/>
      <c r="T37265" s="136"/>
      <c r="W37265" s="136"/>
      <c r="Z37265" s="136"/>
      <c r="AC37265" s="136"/>
    </row>
    <row r="37266" spans="2:29">
      <c r="B37266" s="136"/>
      <c r="E37266" s="136"/>
      <c r="H37266" s="136"/>
      <c r="K37266" s="136"/>
      <c r="O37266" s="136"/>
      <c r="T37266" s="136"/>
      <c r="W37266" s="136"/>
      <c r="Z37266" s="136"/>
      <c r="AC37266" s="136"/>
    </row>
    <row r="37267" spans="2:29">
      <c r="B37267" s="136"/>
      <c r="E37267" s="136"/>
      <c r="H37267" s="136"/>
      <c r="K37267" s="136"/>
      <c r="O37267" s="136"/>
      <c r="T37267" s="136"/>
      <c r="W37267" s="136"/>
      <c r="Z37267" s="136"/>
      <c r="AC37267" s="136"/>
    </row>
    <row r="37268" spans="2:29">
      <c r="B37268" s="136"/>
      <c r="E37268" s="136"/>
      <c r="H37268" s="136"/>
      <c r="K37268" s="136"/>
      <c r="O37268" s="136"/>
      <c r="T37268" s="136"/>
      <c r="W37268" s="136"/>
      <c r="Z37268" s="136"/>
      <c r="AC37268" s="136"/>
    </row>
    <row r="37269" spans="2:29">
      <c r="B37269" s="136"/>
      <c r="E37269" s="136"/>
      <c r="H37269" s="136"/>
      <c r="K37269" s="136"/>
      <c r="O37269" s="136"/>
      <c r="T37269" s="136"/>
      <c r="W37269" s="136"/>
      <c r="Z37269" s="136"/>
      <c r="AC37269" s="136"/>
    </row>
    <row r="37270" spans="2:29">
      <c r="B37270" s="136"/>
      <c r="E37270" s="136"/>
      <c r="H37270" s="136"/>
      <c r="K37270" s="136"/>
      <c r="O37270" s="136"/>
      <c r="T37270" s="136"/>
      <c r="W37270" s="136"/>
      <c r="Z37270" s="136"/>
      <c r="AC37270" s="136"/>
    </row>
    <row r="37271" spans="2:29">
      <c r="B37271" s="136"/>
      <c r="E37271" s="136"/>
      <c r="H37271" s="136"/>
      <c r="K37271" s="136"/>
      <c r="O37271" s="136"/>
      <c r="T37271" s="136"/>
      <c r="W37271" s="136"/>
      <c r="Z37271" s="136"/>
      <c r="AC37271" s="136"/>
    </row>
    <row r="37272" spans="2:29">
      <c r="B37272" s="136"/>
      <c r="E37272" s="136"/>
      <c r="H37272" s="136"/>
      <c r="K37272" s="136"/>
      <c r="O37272" s="136"/>
      <c r="T37272" s="136"/>
      <c r="W37272" s="136"/>
      <c r="Z37272" s="136"/>
      <c r="AC37272" s="136"/>
    </row>
    <row r="37273" spans="2:29">
      <c r="B37273" s="136"/>
      <c r="E37273" s="136"/>
      <c r="H37273" s="136"/>
      <c r="K37273" s="136"/>
      <c r="O37273" s="136"/>
      <c r="T37273" s="136"/>
      <c r="W37273" s="136"/>
      <c r="Z37273" s="136"/>
      <c r="AC37273" s="136"/>
    </row>
    <row r="37274" spans="2:29">
      <c r="B37274" s="136"/>
      <c r="E37274" s="136"/>
      <c r="H37274" s="136"/>
      <c r="K37274" s="136"/>
      <c r="O37274" s="136"/>
      <c r="T37274" s="136"/>
      <c r="W37274" s="136"/>
      <c r="Z37274" s="136"/>
      <c r="AC37274" s="136"/>
    </row>
    <row r="37275" spans="2:29">
      <c r="B37275" s="136"/>
      <c r="E37275" s="136"/>
      <c r="H37275" s="136"/>
      <c r="K37275" s="136"/>
      <c r="O37275" s="136"/>
      <c r="T37275" s="136"/>
      <c r="W37275" s="136"/>
      <c r="Z37275" s="136"/>
      <c r="AC37275" s="136"/>
    </row>
    <row r="37276" spans="2:29">
      <c r="B37276" s="136"/>
      <c r="E37276" s="136"/>
      <c r="H37276" s="136"/>
      <c r="K37276" s="136"/>
      <c r="O37276" s="136"/>
      <c r="T37276" s="136"/>
      <c r="W37276" s="136"/>
      <c r="Z37276" s="136"/>
      <c r="AC37276" s="136"/>
    </row>
    <row r="37277" spans="2:29">
      <c r="B37277" s="136"/>
      <c r="E37277" s="136"/>
      <c r="H37277" s="136"/>
      <c r="K37277" s="136"/>
      <c r="O37277" s="136"/>
      <c r="T37277" s="136"/>
      <c r="W37277" s="136"/>
      <c r="Z37277" s="136"/>
      <c r="AC37277" s="136"/>
    </row>
    <row r="37278" spans="2:29">
      <c r="B37278" s="136"/>
      <c r="E37278" s="136"/>
      <c r="H37278" s="136"/>
      <c r="K37278" s="136"/>
      <c r="O37278" s="136"/>
      <c r="T37278" s="136"/>
      <c r="W37278" s="136"/>
      <c r="Z37278" s="136"/>
      <c r="AC37278" s="136"/>
    </row>
    <row r="37279" spans="2:29">
      <c r="B37279" s="136"/>
      <c r="E37279" s="136"/>
      <c r="H37279" s="136"/>
      <c r="K37279" s="136"/>
      <c r="O37279" s="136"/>
      <c r="T37279" s="136"/>
      <c r="W37279" s="136"/>
      <c r="Z37279" s="136"/>
      <c r="AC37279" s="136"/>
    </row>
    <row r="37280" spans="2:29">
      <c r="B37280" s="136"/>
      <c r="E37280" s="136"/>
      <c r="H37280" s="136"/>
      <c r="K37280" s="136"/>
      <c r="O37280" s="136"/>
      <c r="T37280" s="136"/>
      <c r="W37280" s="136"/>
      <c r="Z37280" s="136"/>
      <c r="AC37280" s="136"/>
    </row>
    <row r="37281" spans="2:29">
      <c r="B37281" s="136"/>
      <c r="E37281" s="136"/>
      <c r="H37281" s="136"/>
      <c r="K37281" s="136"/>
      <c r="O37281" s="136"/>
      <c r="T37281" s="136"/>
      <c r="W37281" s="136"/>
      <c r="Z37281" s="136"/>
      <c r="AC37281" s="136"/>
    </row>
    <row r="37282" spans="2:29">
      <c r="B37282" s="136"/>
      <c r="E37282" s="136"/>
      <c r="H37282" s="136"/>
      <c r="K37282" s="136"/>
      <c r="O37282" s="136"/>
      <c r="T37282" s="136"/>
      <c r="W37282" s="136"/>
      <c r="Z37282" s="136"/>
      <c r="AC37282" s="136"/>
    </row>
    <row r="37283" spans="2:29">
      <c r="B37283" s="136"/>
      <c r="E37283" s="136"/>
      <c r="H37283" s="136"/>
      <c r="K37283" s="136"/>
      <c r="O37283" s="136"/>
      <c r="T37283" s="136"/>
      <c r="W37283" s="136"/>
      <c r="Z37283" s="136"/>
      <c r="AC37283" s="136"/>
    </row>
    <row r="37284" spans="2:29">
      <c r="B37284" s="136"/>
      <c r="E37284" s="136"/>
      <c r="H37284" s="136"/>
      <c r="K37284" s="136"/>
      <c r="O37284" s="136"/>
      <c r="T37284" s="136"/>
      <c r="W37284" s="136"/>
      <c r="Z37284" s="136"/>
      <c r="AC37284" s="136"/>
    </row>
    <row r="37285" spans="2:29">
      <c r="B37285" s="136"/>
      <c r="E37285" s="136"/>
      <c r="H37285" s="136"/>
      <c r="K37285" s="136"/>
      <c r="O37285" s="136"/>
      <c r="T37285" s="136"/>
      <c r="W37285" s="136"/>
      <c r="Z37285" s="136"/>
      <c r="AC37285" s="136"/>
    </row>
    <row r="37286" spans="2:29">
      <c r="B37286" s="136"/>
      <c r="E37286" s="136"/>
      <c r="H37286" s="136"/>
      <c r="K37286" s="136"/>
      <c r="O37286" s="136"/>
      <c r="T37286" s="136"/>
      <c r="W37286" s="136"/>
      <c r="Z37286" s="136"/>
      <c r="AC37286" s="136"/>
    </row>
    <row r="37287" spans="2:29">
      <c r="B37287" s="136"/>
      <c r="E37287" s="136"/>
      <c r="H37287" s="136"/>
      <c r="K37287" s="136"/>
      <c r="O37287" s="136"/>
      <c r="T37287" s="136"/>
      <c r="W37287" s="136"/>
      <c r="Z37287" s="136"/>
      <c r="AC37287" s="136"/>
    </row>
    <row r="37288" spans="2:29">
      <c r="B37288" s="136"/>
      <c r="E37288" s="136"/>
      <c r="H37288" s="136"/>
      <c r="K37288" s="136"/>
      <c r="O37288" s="136"/>
      <c r="T37288" s="136"/>
      <c r="W37288" s="136"/>
      <c r="Z37288" s="136"/>
      <c r="AC37288" s="136"/>
    </row>
    <row r="37289" spans="2:29">
      <c r="B37289" s="136"/>
      <c r="E37289" s="136"/>
      <c r="H37289" s="136"/>
      <c r="K37289" s="136"/>
      <c r="O37289" s="136"/>
      <c r="T37289" s="136"/>
      <c r="W37289" s="136"/>
      <c r="Z37289" s="136"/>
      <c r="AC37289" s="136"/>
    </row>
    <row r="37290" spans="2:29">
      <c r="B37290" s="136"/>
      <c r="E37290" s="136"/>
      <c r="H37290" s="136"/>
      <c r="K37290" s="136"/>
      <c r="O37290" s="136"/>
      <c r="T37290" s="136"/>
      <c r="W37290" s="136"/>
      <c r="Z37290" s="136"/>
      <c r="AC37290" s="136"/>
    </row>
    <row r="37291" spans="2:29">
      <c r="B37291" s="136"/>
      <c r="E37291" s="136"/>
      <c r="H37291" s="136"/>
      <c r="K37291" s="136"/>
      <c r="O37291" s="136"/>
      <c r="T37291" s="136"/>
      <c r="W37291" s="136"/>
      <c r="Z37291" s="136"/>
      <c r="AC37291" s="136"/>
    </row>
    <row r="37292" spans="2:29">
      <c r="B37292" s="136"/>
      <c r="E37292" s="136"/>
      <c r="H37292" s="136"/>
      <c r="K37292" s="136"/>
      <c r="O37292" s="136"/>
      <c r="T37292" s="136"/>
      <c r="W37292" s="136"/>
      <c r="Z37292" s="136"/>
      <c r="AC37292" s="136"/>
    </row>
    <row r="37293" spans="2:29">
      <c r="B37293" s="136"/>
      <c r="E37293" s="136"/>
      <c r="H37293" s="136"/>
      <c r="K37293" s="136"/>
      <c r="O37293" s="136"/>
      <c r="T37293" s="136"/>
      <c r="W37293" s="136"/>
      <c r="Z37293" s="136"/>
      <c r="AC37293" s="136"/>
    </row>
    <row r="37294" spans="2:29">
      <c r="B37294" s="136"/>
      <c r="E37294" s="136"/>
      <c r="H37294" s="136"/>
      <c r="K37294" s="136"/>
      <c r="O37294" s="136"/>
      <c r="T37294" s="136"/>
      <c r="W37294" s="136"/>
      <c r="Z37294" s="136"/>
      <c r="AC37294" s="136"/>
    </row>
    <row r="37295" spans="2:29">
      <c r="B37295" s="136"/>
      <c r="E37295" s="136"/>
      <c r="H37295" s="136"/>
      <c r="K37295" s="136"/>
      <c r="O37295" s="136"/>
      <c r="T37295" s="136"/>
      <c r="W37295" s="136"/>
      <c r="Z37295" s="136"/>
      <c r="AC37295" s="136"/>
    </row>
    <row r="37296" spans="2:29">
      <c r="B37296" s="136"/>
      <c r="E37296" s="136"/>
      <c r="H37296" s="136"/>
      <c r="K37296" s="136"/>
      <c r="O37296" s="136"/>
      <c r="T37296" s="136"/>
      <c r="W37296" s="136"/>
      <c r="Z37296" s="136"/>
      <c r="AC37296" s="136"/>
    </row>
    <row r="37297" spans="2:29">
      <c r="B37297" s="136"/>
      <c r="E37297" s="136"/>
      <c r="H37297" s="136"/>
      <c r="K37297" s="136"/>
      <c r="O37297" s="136"/>
      <c r="T37297" s="136"/>
      <c r="W37297" s="136"/>
      <c r="Z37297" s="136"/>
      <c r="AC37297" s="136"/>
    </row>
    <row r="37298" spans="2:29">
      <c r="B37298" s="136"/>
      <c r="E37298" s="136"/>
      <c r="H37298" s="136"/>
      <c r="K37298" s="136"/>
      <c r="O37298" s="136"/>
      <c r="T37298" s="136"/>
      <c r="W37298" s="136"/>
      <c r="Z37298" s="136"/>
      <c r="AC37298" s="136"/>
    </row>
    <row r="37299" spans="2:29">
      <c r="B37299" s="136"/>
      <c r="E37299" s="136"/>
      <c r="H37299" s="136"/>
      <c r="K37299" s="136"/>
      <c r="O37299" s="136"/>
      <c r="T37299" s="136"/>
      <c r="W37299" s="136"/>
      <c r="Z37299" s="136"/>
      <c r="AC37299" s="136"/>
    </row>
    <row r="37300" spans="2:29">
      <c r="B37300" s="136"/>
      <c r="E37300" s="136"/>
      <c r="H37300" s="136"/>
      <c r="K37300" s="136"/>
      <c r="O37300" s="136"/>
      <c r="T37300" s="136"/>
      <c r="W37300" s="136"/>
      <c r="Z37300" s="136"/>
      <c r="AC37300" s="136"/>
    </row>
    <row r="37301" spans="2:29">
      <c r="B37301" s="136"/>
      <c r="E37301" s="136"/>
      <c r="H37301" s="136"/>
      <c r="K37301" s="136"/>
      <c r="O37301" s="136"/>
      <c r="T37301" s="136"/>
      <c r="W37301" s="136"/>
      <c r="Z37301" s="136"/>
      <c r="AC37301" s="136"/>
    </row>
    <row r="37302" spans="2:29">
      <c r="B37302" s="136"/>
      <c r="E37302" s="136"/>
      <c r="H37302" s="136"/>
      <c r="K37302" s="136"/>
      <c r="O37302" s="136"/>
      <c r="T37302" s="136"/>
      <c r="W37302" s="136"/>
      <c r="Z37302" s="136"/>
      <c r="AC37302" s="136"/>
    </row>
    <row r="37303" spans="2:29">
      <c r="B37303" s="136"/>
      <c r="E37303" s="136"/>
      <c r="H37303" s="136"/>
      <c r="K37303" s="136"/>
      <c r="O37303" s="136"/>
      <c r="T37303" s="136"/>
      <c r="W37303" s="136"/>
      <c r="Z37303" s="136"/>
      <c r="AC37303" s="136"/>
    </row>
    <row r="37304" spans="2:29">
      <c r="B37304" s="136"/>
      <c r="E37304" s="136"/>
      <c r="H37304" s="136"/>
      <c r="K37304" s="136"/>
      <c r="O37304" s="136"/>
      <c r="T37304" s="136"/>
      <c r="W37304" s="136"/>
      <c r="Z37304" s="136"/>
      <c r="AC37304" s="136"/>
    </row>
    <row r="37305" spans="2:29">
      <c r="B37305" s="136"/>
      <c r="E37305" s="136"/>
      <c r="H37305" s="136"/>
      <c r="K37305" s="136"/>
      <c r="O37305" s="136"/>
      <c r="T37305" s="136"/>
      <c r="W37305" s="136"/>
      <c r="Z37305" s="136"/>
      <c r="AC37305" s="136"/>
    </row>
    <row r="37306" spans="2:29">
      <c r="B37306" s="136"/>
      <c r="E37306" s="136"/>
      <c r="H37306" s="136"/>
      <c r="K37306" s="136"/>
      <c r="O37306" s="136"/>
      <c r="T37306" s="136"/>
      <c r="W37306" s="136"/>
      <c r="Z37306" s="136"/>
      <c r="AC37306" s="136"/>
    </row>
    <row r="37307" spans="2:29">
      <c r="B37307" s="136"/>
      <c r="E37307" s="136"/>
      <c r="H37307" s="136"/>
      <c r="K37307" s="136"/>
      <c r="O37307" s="136"/>
      <c r="T37307" s="136"/>
      <c r="W37307" s="136"/>
      <c r="Z37307" s="136"/>
      <c r="AC37307" s="136"/>
    </row>
    <row r="37308" spans="2:29">
      <c r="B37308" s="136"/>
      <c r="E37308" s="136"/>
      <c r="H37308" s="136"/>
      <c r="K37308" s="136"/>
      <c r="O37308" s="136"/>
      <c r="T37308" s="136"/>
      <c r="W37308" s="136"/>
      <c r="Z37308" s="136"/>
      <c r="AC37308" s="136"/>
    </row>
    <row r="37309" spans="2:29">
      <c r="B37309" s="136"/>
      <c r="E37309" s="136"/>
      <c r="H37309" s="136"/>
      <c r="K37309" s="136"/>
      <c r="O37309" s="136"/>
      <c r="T37309" s="136"/>
      <c r="W37309" s="136"/>
      <c r="Z37309" s="136"/>
      <c r="AC37309" s="136"/>
    </row>
    <row r="37310" spans="2:29">
      <c r="B37310" s="136"/>
      <c r="E37310" s="136"/>
      <c r="H37310" s="136"/>
      <c r="K37310" s="136"/>
      <c r="O37310" s="136"/>
      <c r="T37310" s="136"/>
      <c r="W37310" s="136"/>
      <c r="Z37310" s="136"/>
      <c r="AC37310" s="136"/>
    </row>
    <row r="37311" spans="2:29">
      <c r="B37311" s="136"/>
      <c r="E37311" s="136"/>
      <c r="H37311" s="136"/>
      <c r="K37311" s="136"/>
      <c r="O37311" s="136"/>
      <c r="T37311" s="136"/>
      <c r="W37311" s="136"/>
      <c r="Z37311" s="136"/>
      <c r="AC37311" s="136"/>
    </row>
    <row r="37312" spans="2:29">
      <c r="B37312" s="136"/>
      <c r="E37312" s="136"/>
      <c r="H37312" s="136"/>
      <c r="K37312" s="136"/>
      <c r="O37312" s="136"/>
      <c r="T37312" s="136"/>
      <c r="W37312" s="136"/>
      <c r="Z37312" s="136"/>
      <c r="AC37312" s="136"/>
    </row>
    <row r="37313" spans="2:29">
      <c r="B37313" s="136"/>
      <c r="E37313" s="136"/>
      <c r="H37313" s="136"/>
      <c r="K37313" s="136"/>
      <c r="O37313" s="136"/>
      <c r="T37313" s="136"/>
      <c r="W37313" s="136"/>
      <c r="Z37313" s="136"/>
      <c r="AC37313" s="136"/>
    </row>
    <row r="37314" spans="2:29">
      <c r="B37314" s="136"/>
      <c r="E37314" s="136"/>
      <c r="H37314" s="136"/>
      <c r="K37314" s="136"/>
      <c r="O37314" s="136"/>
      <c r="T37314" s="136"/>
      <c r="W37314" s="136"/>
      <c r="Z37314" s="136"/>
      <c r="AC37314" s="136"/>
    </row>
    <row r="37315" spans="2:29">
      <c r="B37315" s="136"/>
      <c r="E37315" s="136"/>
      <c r="H37315" s="136"/>
      <c r="K37315" s="136"/>
      <c r="O37315" s="136"/>
      <c r="T37315" s="136"/>
      <c r="W37315" s="136"/>
      <c r="Z37315" s="136"/>
      <c r="AC37315" s="136"/>
    </row>
    <row r="37316" spans="2:29">
      <c r="B37316" s="136"/>
      <c r="E37316" s="136"/>
      <c r="H37316" s="136"/>
      <c r="K37316" s="136"/>
      <c r="O37316" s="136"/>
      <c r="T37316" s="136"/>
      <c r="W37316" s="136"/>
      <c r="Z37316" s="136"/>
      <c r="AC37316" s="136"/>
    </row>
    <row r="37317" spans="2:29">
      <c r="B37317" s="136"/>
      <c r="E37317" s="136"/>
      <c r="H37317" s="136"/>
      <c r="K37317" s="136"/>
      <c r="O37317" s="136"/>
      <c r="T37317" s="136"/>
      <c r="W37317" s="136"/>
      <c r="Z37317" s="136"/>
      <c r="AC37317" s="136"/>
    </row>
    <row r="37318" spans="2:29">
      <c r="B37318" s="136"/>
      <c r="E37318" s="136"/>
      <c r="H37318" s="136"/>
      <c r="K37318" s="136"/>
      <c r="O37318" s="136"/>
      <c r="T37318" s="136"/>
      <c r="W37318" s="136"/>
      <c r="Z37318" s="136"/>
      <c r="AC37318" s="136"/>
    </row>
    <row r="37319" spans="2:29">
      <c r="B37319" s="136"/>
      <c r="E37319" s="136"/>
      <c r="H37319" s="136"/>
      <c r="K37319" s="136"/>
      <c r="O37319" s="136"/>
      <c r="T37319" s="136"/>
      <c r="W37319" s="136"/>
      <c r="Z37319" s="136"/>
      <c r="AC37319" s="136"/>
    </row>
    <row r="37320" spans="2:29">
      <c r="B37320" s="136"/>
      <c r="E37320" s="136"/>
      <c r="H37320" s="136"/>
      <c r="K37320" s="136"/>
      <c r="O37320" s="136"/>
      <c r="T37320" s="136"/>
      <c r="W37320" s="136"/>
      <c r="Z37320" s="136"/>
      <c r="AC37320" s="136"/>
    </row>
    <row r="37321" spans="2:29">
      <c r="B37321" s="136"/>
      <c r="E37321" s="136"/>
      <c r="H37321" s="136"/>
      <c r="K37321" s="136"/>
      <c r="O37321" s="136"/>
      <c r="T37321" s="136"/>
      <c r="W37321" s="136"/>
      <c r="Z37321" s="136"/>
      <c r="AC37321" s="136"/>
    </row>
    <row r="37322" spans="2:29">
      <c r="B37322" s="136"/>
      <c r="E37322" s="136"/>
      <c r="H37322" s="136"/>
      <c r="K37322" s="136"/>
      <c r="O37322" s="136"/>
      <c r="T37322" s="136"/>
      <c r="W37322" s="136"/>
      <c r="Z37322" s="136"/>
      <c r="AC37322" s="136"/>
    </row>
    <row r="37323" spans="2:29">
      <c r="B37323" s="136"/>
      <c r="E37323" s="136"/>
      <c r="H37323" s="136"/>
      <c r="K37323" s="136"/>
      <c r="O37323" s="136"/>
      <c r="T37323" s="136"/>
      <c r="W37323" s="136"/>
      <c r="Z37323" s="136"/>
      <c r="AC37323" s="136"/>
    </row>
    <row r="37324" spans="2:29">
      <c r="B37324" s="136"/>
      <c r="E37324" s="136"/>
      <c r="H37324" s="136"/>
      <c r="K37324" s="136"/>
      <c r="O37324" s="136"/>
      <c r="T37324" s="136"/>
      <c r="W37324" s="136"/>
      <c r="Z37324" s="136"/>
      <c r="AC37324" s="136"/>
    </row>
    <row r="37325" spans="2:29">
      <c r="B37325" s="136"/>
      <c r="E37325" s="136"/>
      <c r="H37325" s="136"/>
      <c r="K37325" s="136"/>
      <c r="O37325" s="136"/>
      <c r="T37325" s="136"/>
      <c r="W37325" s="136"/>
      <c r="Z37325" s="136"/>
      <c r="AC37325" s="136"/>
    </row>
    <row r="37326" spans="2:29">
      <c r="B37326" s="136"/>
      <c r="E37326" s="136"/>
      <c r="H37326" s="136"/>
      <c r="K37326" s="136"/>
      <c r="O37326" s="136"/>
      <c r="T37326" s="136"/>
      <c r="W37326" s="136"/>
      <c r="Z37326" s="136"/>
      <c r="AC37326" s="136"/>
    </row>
    <row r="37327" spans="2:29">
      <c r="B37327" s="136"/>
      <c r="E37327" s="136"/>
      <c r="H37327" s="136"/>
      <c r="K37327" s="136"/>
      <c r="O37327" s="136"/>
      <c r="T37327" s="136"/>
      <c r="W37327" s="136"/>
      <c r="Z37327" s="136"/>
      <c r="AC37327" s="136"/>
    </row>
    <row r="37328" spans="2:29">
      <c r="B37328" s="136"/>
      <c r="E37328" s="136"/>
      <c r="H37328" s="136"/>
      <c r="K37328" s="136"/>
      <c r="O37328" s="136"/>
      <c r="T37328" s="136"/>
      <c r="W37328" s="136"/>
      <c r="Z37328" s="136"/>
      <c r="AC37328" s="136"/>
    </row>
    <row r="37329" spans="2:29">
      <c r="B37329" s="136"/>
      <c r="E37329" s="136"/>
      <c r="H37329" s="136"/>
      <c r="K37329" s="136"/>
      <c r="O37329" s="136"/>
      <c r="T37329" s="136"/>
      <c r="W37329" s="136"/>
      <c r="Z37329" s="136"/>
      <c r="AC37329" s="136"/>
    </row>
    <row r="37330" spans="2:29">
      <c r="B37330" s="136"/>
      <c r="E37330" s="136"/>
      <c r="H37330" s="136"/>
      <c r="K37330" s="136"/>
      <c r="O37330" s="136"/>
      <c r="T37330" s="136"/>
      <c r="W37330" s="136"/>
      <c r="Z37330" s="136"/>
      <c r="AC37330" s="136"/>
    </row>
    <row r="37331" spans="2:29">
      <c r="B37331" s="136"/>
      <c r="E37331" s="136"/>
      <c r="H37331" s="136"/>
      <c r="K37331" s="136"/>
      <c r="O37331" s="136"/>
      <c r="T37331" s="136"/>
      <c r="W37331" s="136"/>
      <c r="Z37331" s="136"/>
      <c r="AC37331" s="136"/>
    </row>
    <row r="37332" spans="2:29">
      <c r="B37332" s="136"/>
      <c r="E37332" s="136"/>
      <c r="H37332" s="136"/>
      <c r="K37332" s="136"/>
      <c r="O37332" s="136"/>
      <c r="T37332" s="136"/>
      <c r="W37332" s="136"/>
      <c r="Z37332" s="136"/>
      <c r="AC37332" s="136"/>
    </row>
    <row r="37333" spans="2:29">
      <c r="B37333" s="136"/>
      <c r="E37333" s="136"/>
      <c r="H37333" s="136"/>
      <c r="K37333" s="136"/>
      <c r="O37333" s="136"/>
      <c r="T37333" s="136"/>
      <c r="W37333" s="136"/>
      <c r="Z37333" s="136"/>
      <c r="AC37333" s="136"/>
    </row>
    <row r="37334" spans="2:29">
      <c r="B37334" s="136"/>
      <c r="E37334" s="136"/>
      <c r="H37334" s="136"/>
      <c r="K37334" s="136"/>
      <c r="O37334" s="136"/>
      <c r="T37334" s="136"/>
      <c r="W37334" s="136"/>
      <c r="Z37334" s="136"/>
      <c r="AC37334" s="136"/>
    </row>
    <row r="37335" spans="2:29">
      <c r="B37335" s="136"/>
      <c r="E37335" s="136"/>
      <c r="H37335" s="136"/>
      <c r="K37335" s="136"/>
      <c r="O37335" s="136"/>
      <c r="T37335" s="136"/>
      <c r="W37335" s="136"/>
      <c r="Z37335" s="136"/>
      <c r="AC37335" s="136"/>
    </row>
    <row r="37336" spans="2:29">
      <c r="B37336" s="136"/>
      <c r="E37336" s="136"/>
      <c r="H37336" s="136"/>
      <c r="K37336" s="136"/>
      <c r="O37336" s="136"/>
      <c r="T37336" s="136"/>
      <c r="W37336" s="136"/>
      <c r="Z37336" s="136"/>
      <c r="AC37336" s="136"/>
    </row>
    <row r="37337" spans="2:29">
      <c r="B37337" s="136"/>
      <c r="E37337" s="136"/>
      <c r="H37337" s="136"/>
      <c r="K37337" s="136"/>
      <c r="O37337" s="136"/>
      <c r="T37337" s="136"/>
      <c r="W37337" s="136"/>
      <c r="Z37337" s="136"/>
      <c r="AC37337" s="136"/>
    </row>
    <row r="37338" spans="2:29">
      <c r="B37338" s="136"/>
      <c r="E37338" s="136"/>
      <c r="H37338" s="136"/>
      <c r="K37338" s="136"/>
      <c r="O37338" s="136"/>
      <c r="T37338" s="136"/>
      <c r="W37338" s="136"/>
      <c r="Z37338" s="136"/>
      <c r="AC37338" s="136"/>
    </row>
    <row r="37339" spans="2:29">
      <c r="B37339" s="136"/>
      <c r="E37339" s="136"/>
      <c r="H37339" s="136"/>
      <c r="K37339" s="136"/>
      <c r="O37339" s="136"/>
      <c r="T37339" s="136"/>
      <c r="W37339" s="136"/>
      <c r="Z37339" s="136"/>
      <c r="AC37339" s="136"/>
    </row>
    <row r="37340" spans="2:29">
      <c r="B37340" s="136"/>
      <c r="E37340" s="136"/>
      <c r="H37340" s="136"/>
      <c r="K37340" s="136"/>
      <c r="O37340" s="136"/>
      <c r="T37340" s="136"/>
      <c r="W37340" s="136"/>
      <c r="Z37340" s="136"/>
      <c r="AC37340" s="136"/>
    </row>
    <row r="37341" spans="2:29">
      <c r="B37341" s="136"/>
      <c r="E37341" s="136"/>
      <c r="H37341" s="136"/>
      <c r="K37341" s="136"/>
      <c r="O37341" s="136"/>
      <c r="T37341" s="136"/>
      <c r="W37341" s="136"/>
      <c r="Z37341" s="136"/>
      <c r="AC37341" s="136"/>
    </row>
    <row r="37342" spans="2:29">
      <c r="B37342" s="136"/>
      <c r="E37342" s="136"/>
      <c r="H37342" s="136"/>
      <c r="K37342" s="136"/>
      <c r="O37342" s="136"/>
      <c r="T37342" s="136"/>
      <c r="W37342" s="136"/>
      <c r="Z37342" s="136"/>
      <c r="AC37342" s="136"/>
    </row>
    <row r="37343" spans="2:29">
      <c r="B37343" s="136"/>
      <c r="E37343" s="136"/>
      <c r="H37343" s="136"/>
      <c r="K37343" s="136"/>
      <c r="O37343" s="136"/>
      <c r="T37343" s="136"/>
      <c r="W37343" s="136"/>
      <c r="Z37343" s="136"/>
      <c r="AC37343" s="136"/>
    </row>
    <row r="37344" spans="2:29">
      <c r="B37344" s="136"/>
      <c r="E37344" s="136"/>
      <c r="H37344" s="136"/>
      <c r="K37344" s="136"/>
      <c r="O37344" s="136"/>
      <c r="T37344" s="136"/>
      <c r="W37344" s="136"/>
      <c r="Z37344" s="136"/>
      <c r="AC37344" s="136"/>
    </row>
    <row r="37345" spans="2:29">
      <c r="B37345" s="136"/>
      <c r="E37345" s="136"/>
      <c r="H37345" s="136"/>
      <c r="K37345" s="136"/>
      <c r="O37345" s="136"/>
      <c r="T37345" s="136"/>
      <c r="W37345" s="136"/>
      <c r="Z37345" s="136"/>
      <c r="AC37345" s="136"/>
    </row>
    <row r="37346" spans="2:29">
      <c r="B37346" s="136"/>
      <c r="E37346" s="136"/>
      <c r="H37346" s="136"/>
      <c r="K37346" s="136"/>
      <c r="O37346" s="136"/>
      <c r="T37346" s="136"/>
      <c r="W37346" s="136"/>
      <c r="Z37346" s="136"/>
      <c r="AC37346" s="136"/>
    </row>
    <row r="37347" spans="2:29">
      <c r="B37347" s="136"/>
      <c r="E37347" s="136"/>
      <c r="H37347" s="136"/>
      <c r="K37347" s="136"/>
      <c r="O37347" s="136"/>
      <c r="T37347" s="136"/>
      <c r="W37347" s="136"/>
      <c r="Z37347" s="136"/>
      <c r="AC37347" s="136"/>
    </row>
    <row r="37348" spans="2:29">
      <c r="B37348" s="136"/>
      <c r="E37348" s="136"/>
      <c r="H37348" s="136"/>
      <c r="K37348" s="136"/>
      <c r="O37348" s="136"/>
      <c r="T37348" s="136"/>
      <c r="W37348" s="136"/>
      <c r="Z37348" s="136"/>
      <c r="AC37348" s="136"/>
    </row>
    <row r="37349" spans="2:29">
      <c r="B37349" s="136"/>
      <c r="E37349" s="136"/>
      <c r="H37349" s="136"/>
      <c r="K37349" s="136"/>
      <c r="O37349" s="136"/>
      <c r="T37349" s="136"/>
      <c r="W37349" s="136"/>
      <c r="Z37349" s="136"/>
      <c r="AC37349" s="136"/>
    </row>
    <row r="37350" spans="2:29">
      <c r="B37350" s="136"/>
      <c r="E37350" s="136"/>
      <c r="H37350" s="136"/>
      <c r="K37350" s="136"/>
      <c r="O37350" s="136"/>
      <c r="T37350" s="136"/>
      <c r="W37350" s="136"/>
      <c r="Z37350" s="136"/>
      <c r="AC37350" s="136"/>
    </row>
    <row r="37351" spans="2:29">
      <c r="B37351" s="136"/>
      <c r="E37351" s="136"/>
      <c r="H37351" s="136"/>
      <c r="K37351" s="136"/>
      <c r="O37351" s="136"/>
      <c r="T37351" s="136"/>
      <c r="W37351" s="136"/>
      <c r="Z37351" s="136"/>
      <c r="AC37351" s="136"/>
    </row>
    <row r="37352" spans="2:29">
      <c r="B37352" s="136"/>
      <c r="E37352" s="136"/>
      <c r="H37352" s="136"/>
      <c r="K37352" s="136"/>
      <c r="O37352" s="136"/>
      <c r="T37352" s="136"/>
      <c r="W37352" s="136"/>
      <c r="Z37352" s="136"/>
      <c r="AC37352" s="136"/>
    </row>
    <row r="37353" spans="2:29">
      <c r="B37353" s="136"/>
      <c r="E37353" s="136"/>
      <c r="H37353" s="136"/>
      <c r="K37353" s="136"/>
      <c r="O37353" s="136"/>
      <c r="T37353" s="136"/>
      <c r="W37353" s="136"/>
      <c r="Z37353" s="136"/>
      <c r="AC37353" s="136"/>
    </row>
    <row r="37354" spans="2:29">
      <c r="B37354" s="136"/>
      <c r="E37354" s="136"/>
      <c r="H37354" s="136"/>
      <c r="K37354" s="136"/>
      <c r="O37354" s="136"/>
      <c r="T37354" s="136"/>
      <c r="W37354" s="136"/>
      <c r="Z37354" s="136"/>
      <c r="AC37354" s="136"/>
    </row>
    <row r="37355" spans="2:29">
      <c r="B37355" s="136"/>
      <c r="E37355" s="136"/>
      <c r="H37355" s="136"/>
      <c r="K37355" s="136"/>
      <c r="O37355" s="136"/>
      <c r="T37355" s="136"/>
      <c r="W37355" s="136"/>
      <c r="Z37355" s="136"/>
      <c r="AC37355" s="136"/>
    </row>
    <row r="37356" spans="2:29">
      <c r="B37356" s="136"/>
      <c r="E37356" s="136"/>
      <c r="H37356" s="136"/>
      <c r="K37356" s="136"/>
      <c r="O37356" s="136"/>
      <c r="T37356" s="136"/>
      <c r="W37356" s="136"/>
      <c r="Z37356" s="136"/>
      <c r="AC37356" s="136"/>
    </row>
    <row r="37357" spans="2:29">
      <c r="B37357" s="136"/>
      <c r="E37357" s="136"/>
      <c r="H37357" s="136"/>
      <c r="K37357" s="136"/>
      <c r="O37357" s="136"/>
      <c r="T37357" s="136"/>
      <c r="W37357" s="136"/>
      <c r="Z37357" s="136"/>
      <c r="AC37357" s="136"/>
    </row>
    <row r="37358" spans="2:29">
      <c r="B37358" s="136"/>
      <c r="E37358" s="136"/>
      <c r="H37358" s="136"/>
      <c r="K37358" s="136"/>
      <c r="O37358" s="136"/>
      <c r="T37358" s="136"/>
      <c r="W37358" s="136"/>
      <c r="Z37358" s="136"/>
      <c r="AC37358" s="136"/>
    </row>
    <row r="37359" spans="2:29">
      <c r="B37359" s="136"/>
      <c r="E37359" s="136"/>
      <c r="H37359" s="136"/>
      <c r="K37359" s="136"/>
      <c r="O37359" s="136"/>
      <c r="T37359" s="136"/>
      <c r="W37359" s="136"/>
      <c r="Z37359" s="136"/>
      <c r="AC37359" s="136"/>
    </row>
    <row r="37360" spans="2:29">
      <c r="B37360" s="136"/>
      <c r="E37360" s="136"/>
      <c r="H37360" s="136"/>
      <c r="K37360" s="136"/>
      <c r="O37360" s="136"/>
      <c r="T37360" s="136"/>
      <c r="W37360" s="136"/>
      <c r="Z37360" s="136"/>
      <c r="AC37360" s="136"/>
    </row>
    <row r="37361" spans="2:29">
      <c r="B37361" s="136"/>
      <c r="E37361" s="136"/>
      <c r="H37361" s="136"/>
      <c r="K37361" s="136"/>
      <c r="O37361" s="136"/>
      <c r="T37361" s="136"/>
      <c r="W37361" s="136"/>
      <c r="Z37361" s="136"/>
      <c r="AC37361" s="136"/>
    </row>
    <row r="37362" spans="2:29">
      <c r="B37362" s="136"/>
      <c r="E37362" s="136"/>
      <c r="H37362" s="136"/>
      <c r="K37362" s="136"/>
      <c r="O37362" s="136"/>
      <c r="T37362" s="136"/>
      <c r="W37362" s="136"/>
      <c r="Z37362" s="136"/>
      <c r="AC37362" s="136"/>
    </row>
    <row r="37363" spans="2:29">
      <c r="B37363" s="136"/>
      <c r="E37363" s="136"/>
      <c r="H37363" s="136"/>
      <c r="K37363" s="136"/>
      <c r="O37363" s="136"/>
      <c r="T37363" s="136"/>
      <c r="W37363" s="136"/>
      <c r="Z37363" s="136"/>
      <c r="AC37363" s="136"/>
    </row>
    <row r="37364" spans="2:29">
      <c r="B37364" s="136"/>
      <c r="E37364" s="136"/>
      <c r="H37364" s="136"/>
      <c r="K37364" s="136"/>
      <c r="O37364" s="136"/>
      <c r="T37364" s="136"/>
      <c r="W37364" s="136"/>
      <c r="Z37364" s="136"/>
      <c r="AC37364" s="136"/>
    </row>
    <row r="37365" spans="2:29">
      <c r="B37365" s="136"/>
      <c r="E37365" s="136"/>
      <c r="H37365" s="136"/>
      <c r="K37365" s="136"/>
      <c r="O37365" s="136"/>
      <c r="T37365" s="136"/>
      <c r="W37365" s="136"/>
      <c r="Z37365" s="136"/>
      <c r="AC37365" s="136"/>
    </row>
    <row r="37366" spans="2:29">
      <c r="B37366" s="136"/>
      <c r="E37366" s="136"/>
      <c r="H37366" s="136"/>
      <c r="K37366" s="136"/>
      <c r="O37366" s="136"/>
      <c r="T37366" s="136"/>
      <c r="W37366" s="136"/>
      <c r="Z37366" s="136"/>
      <c r="AC37366" s="136"/>
    </row>
    <row r="37367" spans="2:29">
      <c r="B37367" s="136"/>
      <c r="E37367" s="136"/>
      <c r="H37367" s="136"/>
      <c r="K37367" s="136"/>
      <c r="O37367" s="136"/>
      <c r="T37367" s="136"/>
      <c r="W37367" s="136"/>
      <c r="Z37367" s="136"/>
      <c r="AC37367" s="136"/>
    </row>
    <row r="37368" spans="2:29">
      <c r="B37368" s="136"/>
      <c r="E37368" s="136"/>
      <c r="H37368" s="136"/>
      <c r="K37368" s="136"/>
      <c r="O37368" s="136"/>
      <c r="T37368" s="136"/>
      <c r="W37368" s="136"/>
      <c r="Z37368" s="136"/>
      <c r="AC37368" s="136"/>
    </row>
    <row r="37369" spans="2:29">
      <c r="B37369" s="136"/>
      <c r="E37369" s="136"/>
      <c r="H37369" s="136"/>
      <c r="K37369" s="136"/>
      <c r="O37369" s="136"/>
      <c r="T37369" s="136"/>
      <c r="W37369" s="136"/>
      <c r="Z37369" s="136"/>
      <c r="AC37369" s="136"/>
    </row>
    <row r="37370" spans="2:29">
      <c r="B37370" s="136"/>
      <c r="E37370" s="136"/>
      <c r="H37370" s="136"/>
      <c r="K37370" s="136"/>
      <c r="O37370" s="136"/>
      <c r="T37370" s="136"/>
      <c r="W37370" s="136"/>
      <c r="Z37370" s="136"/>
      <c r="AC37370" s="136"/>
    </row>
    <row r="37371" spans="2:29">
      <c r="B37371" s="136"/>
      <c r="E37371" s="136"/>
      <c r="H37371" s="136"/>
      <c r="K37371" s="136"/>
      <c r="O37371" s="136"/>
      <c r="T37371" s="136"/>
      <c r="W37371" s="136"/>
      <c r="Z37371" s="136"/>
      <c r="AC37371" s="136"/>
    </row>
    <row r="37372" spans="2:29">
      <c r="B37372" s="136"/>
      <c r="E37372" s="136"/>
      <c r="H37372" s="136"/>
      <c r="K37372" s="136"/>
      <c r="O37372" s="136"/>
      <c r="T37372" s="136"/>
      <c r="W37372" s="136"/>
      <c r="Z37372" s="136"/>
      <c r="AC37372" s="136"/>
    </row>
    <row r="37373" spans="2:29">
      <c r="B37373" s="136"/>
      <c r="E37373" s="136"/>
      <c r="H37373" s="136"/>
      <c r="K37373" s="136"/>
      <c r="O37373" s="136"/>
      <c r="T37373" s="136"/>
      <c r="W37373" s="136"/>
      <c r="Z37373" s="136"/>
      <c r="AC37373" s="136"/>
    </row>
    <row r="37374" spans="2:29">
      <c r="B37374" s="136"/>
      <c r="E37374" s="136"/>
      <c r="H37374" s="136"/>
      <c r="K37374" s="136"/>
      <c r="O37374" s="136"/>
      <c r="T37374" s="136"/>
      <c r="W37374" s="136"/>
      <c r="Z37374" s="136"/>
      <c r="AC37374" s="136"/>
    </row>
    <row r="37375" spans="2:29">
      <c r="B37375" s="136"/>
      <c r="E37375" s="136"/>
      <c r="H37375" s="136"/>
      <c r="K37375" s="136"/>
      <c r="O37375" s="136"/>
      <c r="T37375" s="136"/>
      <c r="W37375" s="136"/>
      <c r="Z37375" s="136"/>
      <c r="AC37375" s="136"/>
    </row>
    <row r="37376" spans="2:29">
      <c r="B37376" s="136"/>
      <c r="E37376" s="136"/>
      <c r="H37376" s="136"/>
      <c r="K37376" s="136"/>
      <c r="O37376" s="136"/>
      <c r="T37376" s="136"/>
      <c r="W37376" s="136"/>
      <c r="Z37376" s="136"/>
      <c r="AC37376" s="136"/>
    </row>
    <row r="37377" spans="2:29">
      <c r="B37377" s="136"/>
      <c r="E37377" s="136"/>
      <c r="H37377" s="136"/>
      <c r="K37377" s="136"/>
      <c r="O37377" s="136"/>
      <c r="T37377" s="136"/>
      <c r="W37377" s="136"/>
      <c r="Z37377" s="136"/>
      <c r="AC37377" s="136"/>
    </row>
    <row r="37378" spans="2:29">
      <c r="B37378" s="136"/>
      <c r="E37378" s="136"/>
      <c r="H37378" s="136"/>
      <c r="K37378" s="136"/>
      <c r="O37378" s="136"/>
      <c r="T37378" s="136"/>
      <c r="W37378" s="136"/>
      <c r="Z37378" s="136"/>
      <c r="AC37378" s="136"/>
    </row>
    <row r="37379" spans="2:29">
      <c r="B37379" s="136"/>
      <c r="E37379" s="136"/>
      <c r="H37379" s="136"/>
      <c r="K37379" s="136"/>
      <c r="O37379" s="136"/>
      <c r="T37379" s="136"/>
      <c r="W37379" s="136"/>
      <c r="Z37379" s="136"/>
      <c r="AC37379" s="136"/>
    </row>
    <row r="37380" spans="2:29">
      <c r="B37380" s="136"/>
      <c r="E37380" s="136"/>
      <c r="H37380" s="136"/>
      <c r="K37380" s="136"/>
      <c r="O37380" s="136"/>
      <c r="T37380" s="136"/>
      <c r="W37380" s="136"/>
      <c r="Z37380" s="136"/>
      <c r="AC37380" s="136"/>
    </row>
    <row r="37381" spans="2:29">
      <c r="B37381" s="136"/>
      <c r="E37381" s="136"/>
      <c r="H37381" s="136"/>
      <c r="K37381" s="136"/>
      <c r="O37381" s="136"/>
      <c r="T37381" s="136"/>
      <c r="W37381" s="136"/>
      <c r="Z37381" s="136"/>
      <c r="AC37381" s="136"/>
    </row>
    <row r="37382" spans="2:29">
      <c r="B37382" s="136"/>
      <c r="E37382" s="136"/>
      <c r="H37382" s="136"/>
      <c r="K37382" s="136"/>
      <c r="O37382" s="136"/>
      <c r="T37382" s="136"/>
      <c r="W37382" s="136"/>
      <c r="Z37382" s="136"/>
      <c r="AC37382" s="136"/>
    </row>
    <row r="37383" spans="2:29">
      <c r="B37383" s="136"/>
      <c r="E37383" s="136"/>
      <c r="H37383" s="136"/>
      <c r="K37383" s="136"/>
      <c r="O37383" s="136"/>
      <c r="T37383" s="136"/>
      <c r="W37383" s="136"/>
      <c r="Z37383" s="136"/>
      <c r="AC37383" s="136"/>
    </row>
    <row r="37384" spans="2:29">
      <c r="B37384" s="136"/>
      <c r="E37384" s="136"/>
      <c r="H37384" s="136"/>
      <c r="K37384" s="136"/>
      <c r="O37384" s="136"/>
      <c r="T37384" s="136"/>
      <c r="W37384" s="136"/>
      <c r="Z37384" s="136"/>
      <c r="AC37384" s="136"/>
    </row>
    <row r="37385" spans="2:29">
      <c r="B37385" s="136"/>
      <c r="E37385" s="136"/>
      <c r="H37385" s="136"/>
      <c r="K37385" s="136"/>
      <c r="O37385" s="136"/>
      <c r="T37385" s="136"/>
      <c r="W37385" s="136"/>
      <c r="Z37385" s="136"/>
      <c r="AC37385" s="136"/>
    </row>
    <row r="37386" spans="2:29">
      <c r="B37386" s="136"/>
      <c r="E37386" s="136"/>
      <c r="H37386" s="136"/>
      <c r="K37386" s="136"/>
      <c r="O37386" s="136"/>
      <c r="T37386" s="136"/>
      <c r="W37386" s="136"/>
      <c r="Z37386" s="136"/>
      <c r="AC37386" s="136"/>
    </row>
    <row r="37387" spans="2:29">
      <c r="B37387" s="136"/>
      <c r="E37387" s="136"/>
      <c r="H37387" s="136"/>
      <c r="K37387" s="136"/>
      <c r="O37387" s="136"/>
      <c r="T37387" s="136"/>
      <c r="W37387" s="136"/>
      <c r="Z37387" s="136"/>
      <c r="AC37387" s="136"/>
    </row>
    <row r="37388" spans="2:29">
      <c r="B37388" s="136"/>
      <c r="E37388" s="136"/>
      <c r="H37388" s="136"/>
      <c r="K37388" s="136"/>
      <c r="O37388" s="136"/>
      <c r="T37388" s="136"/>
      <c r="W37388" s="136"/>
      <c r="Z37388" s="136"/>
      <c r="AC37388" s="136"/>
    </row>
    <row r="37389" spans="2:29">
      <c r="B37389" s="136"/>
      <c r="E37389" s="136"/>
      <c r="H37389" s="136"/>
      <c r="K37389" s="136"/>
      <c r="O37389" s="136"/>
      <c r="T37389" s="136"/>
      <c r="W37389" s="136"/>
      <c r="Z37389" s="136"/>
      <c r="AC37389" s="136"/>
    </row>
    <row r="37390" spans="2:29">
      <c r="B37390" s="136"/>
      <c r="E37390" s="136"/>
      <c r="H37390" s="136"/>
      <c r="K37390" s="136"/>
      <c r="O37390" s="136"/>
      <c r="T37390" s="136"/>
      <c r="W37390" s="136"/>
      <c r="Z37390" s="136"/>
      <c r="AC37390" s="136"/>
    </row>
    <row r="37391" spans="2:29">
      <c r="B37391" s="136"/>
      <c r="E37391" s="136"/>
      <c r="H37391" s="136"/>
      <c r="K37391" s="136"/>
      <c r="O37391" s="136"/>
      <c r="T37391" s="136"/>
      <c r="W37391" s="136"/>
      <c r="Z37391" s="136"/>
      <c r="AC37391" s="136"/>
    </row>
    <row r="37392" spans="2:29">
      <c r="B37392" s="136"/>
      <c r="E37392" s="136"/>
      <c r="H37392" s="136"/>
      <c r="K37392" s="136"/>
      <c r="O37392" s="136"/>
      <c r="T37392" s="136"/>
      <c r="W37392" s="136"/>
      <c r="Z37392" s="136"/>
      <c r="AC37392" s="136"/>
    </row>
    <row r="37393" spans="2:29">
      <c r="B37393" s="136"/>
      <c r="E37393" s="136"/>
      <c r="H37393" s="136"/>
      <c r="K37393" s="136"/>
      <c r="O37393" s="136"/>
      <c r="T37393" s="136"/>
      <c r="W37393" s="136"/>
      <c r="Z37393" s="136"/>
      <c r="AC37393" s="136"/>
    </row>
    <row r="37394" spans="2:29">
      <c r="B37394" s="136"/>
      <c r="E37394" s="136"/>
      <c r="H37394" s="136"/>
      <c r="K37394" s="136"/>
      <c r="O37394" s="136"/>
      <c r="T37394" s="136"/>
      <c r="W37394" s="136"/>
      <c r="Z37394" s="136"/>
      <c r="AC37394" s="136"/>
    </row>
    <row r="37395" spans="2:29">
      <c r="B37395" s="136"/>
      <c r="E37395" s="136"/>
      <c r="H37395" s="136"/>
      <c r="K37395" s="136"/>
      <c r="O37395" s="136"/>
      <c r="T37395" s="136"/>
      <c r="W37395" s="136"/>
      <c r="Z37395" s="136"/>
      <c r="AC37395" s="136"/>
    </row>
    <row r="37396" spans="2:29">
      <c r="B37396" s="136"/>
      <c r="E37396" s="136"/>
      <c r="H37396" s="136"/>
      <c r="K37396" s="136"/>
      <c r="O37396" s="136"/>
      <c r="T37396" s="136"/>
      <c r="W37396" s="136"/>
      <c r="Z37396" s="136"/>
      <c r="AC37396" s="136"/>
    </row>
    <row r="37397" spans="2:29">
      <c r="B37397" s="136"/>
      <c r="E37397" s="136"/>
      <c r="H37397" s="136"/>
      <c r="K37397" s="136"/>
      <c r="O37397" s="136"/>
      <c r="T37397" s="136"/>
      <c r="W37397" s="136"/>
      <c r="Z37397" s="136"/>
      <c r="AC37397" s="136"/>
    </row>
    <row r="37398" spans="2:29">
      <c r="B37398" s="136"/>
      <c r="E37398" s="136"/>
      <c r="H37398" s="136"/>
      <c r="K37398" s="136"/>
      <c r="O37398" s="136"/>
      <c r="T37398" s="136"/>
      <c r="W37398" s="136"/>
      <c r="Z37398" s="136"/>
      <c r="AC37398" s="136"/>
    </row>
    <row r="37399" spans="2:29">
      <c r="B37399" s="136"/>
      <c r="E37399" s="136"/>
      <c r="H37399" s="136"/>
      <c r="K37399" s="136"/>
      <c r="O37399" s="136"/>
      <c r="T37399" s="136"/>
      <c r="W37399" s="136"/>
      <c r="Z37399" s="136"/>
      <c r="AC37399" s="136"/>
    </row>
    <row r="37400" spans="2:29">
      <c r="B37400" s="136"/>
      <c r="E37400" s="136"/>
      <c r="H37400" s="136"/>
      <c r="K37400" s="136"/>
      <c r="O37400" s="136"/>
      <c r="T37400" s="136"/>
      <c r="W37400" s="136"/>
      <c r="Z37400" s="136"/>
      <c r="AC37400" s="136"/>
    </row>
    <row r="37401" spans="2:29">
      <c r="B37401" s="136"/>
      <c r="E37401" s="136"/>
      <c r="H37401" s="136"/>
      <c r="K37401" s="136"/>
      <c r="O37401" s="136"/>
      <c r="T37401" s="136"/>
      <c r="W37401" s="136"/>
      <c r="Z37401" s="136"/>
      <c r="AC37401" s="136"/>
    </row>
    <row r="37402" spans="2:29">
      <c r="B37402" s="136"/>
      <c r="E37402" s="136"/>
      <c r="H37402" s="136"/>
      <c r="K37402" s="136"/>
      <c r="O37402" s="136"/>
      <c r="T37402" s="136"/>
      <c r="W37402" s="136"/>
      <c r="Z37402" s="136"/>
      <c r="AC37402" s="136"/>
    </row>
    <row r="37403" spans="2:29">
      <c r="B37403" s="136"/>
      <c r="E37403" s="136"/>
      <c r="H37403" s="136"/>
      <c r="K37403" s="136"/>
      <c r="O37403" s="136"/>
      <c r="T37403" s="136"/>
      <c r="W37403" s="136"/>
      <c r="Z37403" s="136"/>
      <c r="AC37403" s="136"/>
    </row>
    <row r="37404" spans="2:29">
      <c r="B37404" s="136"/>
      <c r="E37404" s="136"/>
      <c r="H37404" s="136"/>
      <c r="K37404" s="136"/>
      <c r="O37404" s="136"/>
      <c r="T37404" s="136"/>
      <c r="W37404" s="136"/>
      <c r="Z37404" s="136"/>
      <c r="AC37404" s="136"/>
    </row>
    <row r="37405" spans="2:29">
      <c r="B37405" s="136"/>
      <c r="E37405" s="136"/>
      <c r="H37405" s="136"/>
      <c r="K37405" s="136"/>
      <c r="O37405" s="136"/>
      <c r="T37405" s="136"/>
      <c r="W37405" s="136"/>
      <c r="Z37405" s="136"/>
      <c r="AC37405" s="136"/>
    </row>
    <row r="37406" spans="2:29">
      <c r="B37406" s="136"/>
      <c r="E37406" s="136"/>
      <c r="H37406" s="136"/>
      <c r="K37406" s="136"/>
      <c r="O37406" s="136"/>
      <c r="T37406" s="136"/>
      <c r="W37406" s="136"/>
      <c r="Z37406" s="136"/>
      <c r="AC37406" s="136"/>
    </row>
    <row r="37407" spans="2:29">
      <c r="B37407" s="136"/>
      <c r="E37407" s="136"/>
      <c r="H37407" s="136"/>
      <c r="K37407" s="136"/>
      <c r="O37407" s="136"/>
      <c r="T37407" s="136"/>
      <c r="W37407" s="136"/>
      <c r="Z37407" s="136"/>
      <c r="AC37407" s="136"/>
    </row>
    <row r="37408" spans="2:29">
      <c r="B37408" s="136"/>
      <c r="E37408" s="136"/>
      <c r="H37408" s="136"/>
      <c r="K37408" s="136"/>
      <c r="O37408" s="136"/>
      <c r="T37408" s="136"/>
      <c r="W37408" s="136"/>
      <c r="Z37408" s="136"/>
      <c r="AC37408" s="136"/>
    </row>
    <row r="37409" spans="2:29">
      <c r="B37409" s="136"/>
      <c r="E37409" s="136"/>
      <c r="H37409" s="136"/>
      <c r="K37409" s="136"/>
      <c r="O37409" s="136"/>
      <c r="T37409" s="136"/>
      <c r="W37409" s="136"/>
      <c r="Z37409" s="136"/>
      <c r="AC37409" s="136"/>
    </row>
    <row r="37410" spans="2:29">
      <c r="B37410" s="136"/>
      <c r="E37410" s="136"/>
      <c r="H37410" s="136"/>
      <c r="K37410" s="136"/>
      <c r="O37410" s="136"/>
      <c r="T37410" s="136"/>
      <c r="W37410" s="136"/>
      <c r="Z37410" s="136"/>
      <c r="AC37410" s="136"/>
    </row>
    <row r="37411" spans="2:29">
      <c r="B37411" s="136"/>
      <c r="E37411" s="136"/>
      <c r="H37411" s="136"/>
      <c r="K37411" s="136"/>
      <c r="O37411" s="136"/>
      <c r="T37411" s="136"/>
      <c r="W37411" s="136"/>
      <c r="Z37411" s="136"/>
      <c r="AC37411" s="136"/>
    </row>
    <row r="37412" spans="2:29">
      <c r="B37412" s="136"/>
      <c r="E37412" s="136"/>
      <c r="H37412" s="136"/>
      <c r="K37412" s="136"/>
      <c r="O37412" s="136"/>
      <c r="T37412" s="136"/>
      <c r="W37412" s="136"/>
      <c r="Z37412" s="136"/>
      <c r="AC37412" s="136"/>
    </row>
    <row r="37413" spans="2:29">
      <c r="B37413" s="136"/>
      <c r="E37413" s="136"/>
      <c r="H37413" s="136"/>
      <c r="K37413" s="136"/>
      <c r="O37413" s="136"/>
      <c r="T37413" s="136"/>
      <c r="W37413" s="136"/>
      <c r="Z37413" s="136"/>
      <c r="AC37413" s="136"/>
    </row>
    <row r="37414" spans="2:29">
      <c r="B37414" s="136"/>
      <c r="E37414" s="136"/>
      <c r="H37414" s="136"/>
      <c r="K37414" s="136"/>
      <c r="O37414" s="136"/>
      <c r="T37414" s="136"/>
      <c r="W37414" s="136"/>
      <c r="Z37414" s="136"/>
      <c r="AC37414" s="136"/>
    </row>
    <row r="37415" spans="2:29">
      <c r="B37415" s="136"/>
      <c r="E37415" s="136"/>
      <c r="H37415" s="136"/>
      <c r="K37415" s="136"/>
      <c r="O37415" s="136"/>
      <c r="T37415" s="136"/>
      <c r="W37415" s="136"/>
      <c r="Z37415" s="136"/>
      <c r="AC37415" s="136"/>
    </row>
    <row r="37416" spans="2:29">
      <c r="B37416" s="136"/>
      <c r="E37416" s="136"/>
      <c r="H37416" s="136"/>
      <c r="K37416" s="136"/>
      <c r="O37416" s="136"/>
      <c r="T37416" s="136"/>
      <c r="W37416" s="136"/>
      <c r="Z37416" s="136"/>
      <c r="AC37416" s="136"/>
    </row>
    <row r="37417" spans="2:29">
      <c r="B37417" s="136"/>
      <c r="E37417" s="136"/>
      <c r="H37417" s="136"/>
      <c r="K37417" s="136"/>
      <c r="O37417" s="136"/>
      <c r="T37417" s="136"/>
      <c r="W37417" s="136"/>
      <c r="Z37417" s="136"/>
      <c r="AC37417" s="136"/>
    </row>
    <row r="37418" spans="2:29">
      <c r="B37418" s="136"/>
      <c r="E37418" s="136"/>
      <c r="H37418" s="136"/>
      <c r="K37418" s="136"/>
      <c r="O37418" s="136"/>
      <c r="T37418" s="136"/>
      <c r="W37418" s="136"/>
      <c r="Z37418" s="136"/>
      <c r="AC37418" s="136"/>
    </row>
    <row r="37419" spans="2:29">
      <c r="B37419" s="136"/>
      <c r="E37419" s="136"/>
      <c r="H37419" s="136"/>
      <c r="K37419" s="136"/>
      <c r="O37419" s="136"/>
      <c r="T37419" s="136"/>
      <c r="W37419" s="136"/>
      <c r="Z37419" s="136"/>
      <c r="AC37419" s="136"/>
    </row>
    <row r="37420" spans="2:29">
      <c r="B37420" s="136"/>
      <c r="E37420" s="136"/>
      <c r="H37420" s="136"/>
      <c r="K37420" s="136"/>
      <c r="O37420" s="136"/>
      <c r="T37420" s="136"/>
      <c r="W37420" s="136"/>
      <c r="Z37420" s="136"/>
      <c r="AC37420" s="136"/>
    </row>
    <row r="37421" spans="2:29">
      <c r="B37421" s="136"/>
      <c r="E37421" s="136"/>
      <c r="H37421" s="136"/>
      <c r="K37421" s="136"/>
      <c r="O37421" s="136"/>
      <c r="T37421" s="136"/>
      <c r="W37421" s="136"/>
      <c r="Z37421" s="136"/>
      <c r="AC37421" s="136"/>
    </row>
    <row r="37422" spans="2:29">
      <c r="B37422" s="136"/>
      <c r="E37422" s="136"/>
      <c r="H37422" s="136"/>
      <c r="K37422" s="136"/>
      <c r="O37422" s="136"/>
      <c r="T37422" s="136"/>
      <c r="W37422" s="136"/>
      <c r="Z37422" s="136"/>
      <c r="AC37422" s="136"/>
    </row>
    <row r="37423" spans="2:29">
      <c r="B37423" s="136"/>
      <c r="E37423" s="136"/>
      <c r="H37423" s="136"/>
      <c r="K37423" s="136"/>
      <c r="O37423" s="136"/>
      <c r="T37423" s="136"/>
      <c r="W37423" s="136"/>
      <c r="Z37423" s="136"/>
      <c r="AC37423" s="136"/>
    </row>
    <row r="37424" spans="2:29">
      <c r="B37424" s="136"/>
      <c r="E37424" s="136"/>
      <c r="H37424" s="136"/>
      <c r="K37424" s="136"/>
      <c r="O37424" s="136"/>
      <c r="T37424" s="136"/>
      <c r="W37424" s="136"/>
      <c r="Z37424" s="136"/>
      <c r="AC37424" s="136"/>
    </row>
    <row r="37425" spans="2:29">
      <c r="B37425" s="136"/>
      <c r="E37425" s="136"/>
      <c r="H37425" s="136"/>
      <c r="K37425" s="136"/>
      <c r="O37425" s="136"/>
      <c r="T37425" s="136"/>
      <c r="W37425" s="136"/>
      <c r="Z37425" s="136"/>
      <c r="AC37425" s="136"/>
    </row>
    <row r="37426" spans="2:29">
      <c r="B37426" s="136"/>
      <c r="E37426" s="136"/>
      <c r="H37426" s="136"/>
      <c r="K37426" s="136"/>
      <c r="O37426" s="136"/>
      <c r="T37426" s="136"/>
      <c r="W37426" s="136"/>
      <c r="Z37426" s="136"/>
      <c r="AC37426" s="136"/>
    </row>
    <row r="37427" spans="2:29">
      <c r="B37427" s="136"/>
      <c r="E37427" s="136"/>
      <c r="H37427" s="136"/>
      <c r="K37427" s="136"/>
      <c r="O37427" s="136"/>
      <c r="T37427" s="136"/>
      <c r="W37427" s="136"/>
      <c r="Z37427" s="136"/>
      <c r="AC37427" s="136"/>
    </row>
    <row r="37428" spans="2:29">
      <c r="B37428" s="136"/>
      <c r="E37428" s="136"/>
      <c r="H37428" s="136"/>
      <c r="K37428" s="136"/>
      <c r="O37428" s="136"/>
      <c r="T37428" s="136"/>
      <c r="W37428" s="136"/>
      <c r="Z37428" s="136"/>
      <c r="AC37428" s="136"/>
    </row>
    <row r="37429" spans="2:29">
      <c r="B37429" s="136"/>
      <c r="E37429" s="136"/>
      <c r="H37429" s="136"/>
      <c r="K37429" s="136"/>
      <c r="O37429" s="136"/>
      <c r="T37429" s="136"/>
      <c r="W37429" s="136"/>
      <c r="Z37429" s="136"/>
      <c r="AC37429" s="136"/>
    </row>
    <row r="37430" spans="2:29">
      <c r="B37430" s="136"/>
      <c r="E37430" s="136"/>
      <c r="H37430" s="136"/>
      <c r="K37430" s="136"/>
      <c r="O37430" s="136"/>
      <c r="T37430" s="136"/>
      <c r="W37430" s="136"/>
      <c r="Z37430" s="136"/>
      <c r="AC37430" s="136"/>
    </row>
    <row r="37431" spans="2:29">
      <c r="B37431" s="136"/>
      <c r="E37431" s="136"/>
      <c r="H37431" s="136"/>
      <c r="K37431" s="136"/>
      <c r="O37431" s="136"/>
      <c r="T37431" s="136"/>
      <c r="W37431" s="136"/>
      <c r="Z37431" s="136"/>
      <c r="AC37431" s="136"/>
    </row>
    <row r="37432" spans="2:29">
      <c r="B37432" s="136"/>
      <c r="E37432" s="136"/>
      <c r="H37432" s="136"/>
      <c r="K37432" s="136"/>
      <c r="O37432" s="136"/>
      <c r="T37432" s="136"/>
      <c r="W37432" s="136"/>
      <c r="Z37432" s="136"/>
      <c r="AC37432" s="136"/>
    </row>
    <row r="37433" spans="2:29">
      <c r="B37433" s="136"/>
      <c r="E37433" s="136"/>
      <c r="H37433" s="136"/>
      <c r="K37433" s="136"/>
      <c r="O37433" s="136"/>
      <c r="T37433" s="136"/>
      <c r="W37433" s="136"/>
      <c r="Z37433" s="136"/>
      <c r="AC37433" s="136"/>
    </row>
    <row r="37434" spans="2:29">
      <c r="B37434" s="136"/>
      <c r="E37434" s="136"/>
      <c r="H37434" s="136"/>
      <c r="K37434" s="136"/>
      <c r="O37434" s="136"/>
      <c r="T37434" s="136"/>
      <c r="W37434" s="136"/>
      <c r="Z37434" s="136"/>
      <c r="AC37434" s="136"/>
    </row>
    <row r="37435" spans="2:29">
      <c r="B37435" s="136"/>
      <c r="E37435" s="136"/>
      <c r="H37435" s="136"/>
      <c r="K37435" s="136"/>
      <c r="O37435" s="136"/>
      <c r="T37435" s="136"/>
      <c r="W37435" s="136"/>
      <c r="Z37435" s="136"/>
      <c r="AC37435" s="136"/>
    </row>
    <row r="37436" spans="2:29">
      <c r="B37436" s="136"/>
      <c r="E37436" s="136"/>
      <c r="H37436" s="136"/>
      <c r="K37436" s="136"/>
      <c r="O37436" s="136"/>
      <c r="T37436" s="136"/>
      <c r="W37436" s="136"/>
      <c r="Z37436" s="136"/>
      <c r="AC37436" s="136"/>
    </row>
    <row r="37437" spans="2:29">
      <c r="B37437" s="136"/>
      <c r="E37437" s="136"/>
      <c r="H37437" s="136"/>
      <c r="K37437" s="136"/>
      <c r="O37437" s="136"/>
      <c r="T37437" s="136"/>
      <c r="W37437" s="136"/>
      <c r="Z37437" s="136"/>
      <c r="AC37437" s="136"/>
    </row>
    <row r="37438" spans="2:29">
      <c r="B37438" s="136"/>
      <c r="E37438" s="136"/>
      <c r="H37438" s="136"/>
      <c r="K37438" s="136"/>
      <c r="O37438" s="136"/>
      <c r="T37438" s="136"/>
      <c r="W37438" s="136"/>
      <c r="Z37438" s="136"/>
      <c r="AC37438" s="136"/>
    </row>
    <row r="37439" spans="2:29">
      <c r="B37439" s="136"/>
      <c r="E37439" s="136"/>
      <c r="H37439" s="136"/>
      <c r="K37439" s="136"/>
      <c r="O37439" s="136"/>
      <c r="T37439" s="136"/>
      <c r="W37439" s="136"/>
      <c r="Z37439" s="136"/>
      <c r="AC37439" s="136"/>
    </row>
    <row r="37440" spans="2:29">
      <c r="B37440" s="136"/>
      <c r="E37440" s="136"/>
      <c r="H37440" s="136"/>
      <c r="K37440" s="136"/>
      <c r="O37440" s="136"/>
      <c r="T37440" s="136"/>
      <c r="W37440" s="136"/>
      <c r="Z37440" s="136"/>
      <c r="AC37440" s="136"/>
    </row>
    <row r="37441" spans="2:29">
      <c r="B37441" s="136"/>
      <c r="E37441" s="136"/>
      <c r="H37441" s="136"/>
      <c r="K37441" s="136"/>
      <c r="O37441" s="136"/>
      <c r="T37441" s="136"/>
      <c r="W37441" s="136"/>
      <c r="Z37441" s="136"/>
      <c r="AC37441" s="136"/>
    </row>
    <row r="37442" spans="2:29">
      <c r="B37442" s="136"/>
      <c r="E37442" s="136"/>
      <c r="H37442" s="136"/>
      <c r="K37442" s="136"/>
      <c r="O37442" s="136"/>
      <c r="T37442" s="136"/>
      <c r="W37442" s="136"/>
      <c r="Z37442" s="136"/>
      <c r="AC37442" s="136"/>
    </row>
    <row r="37443" spans="2:29">
      <c r="B37443" s="136"/>
      <c r="E37443" s="136"/>
      <c r="H37443" s="136"/>
      <c r="K37443" s="136"/>
      <c r="O37443" s="136"/>
      <c r="T37443" s="136"/>
      <c r="W37443" s="136"/>
      <c r="Z37443" s="136"/>
      <c r="AC37443" s="136"/>
    </row>
    <row r="37444" spans="2:29">
      <c r="B37444" s="136"/>
      <c r="E37444" s="136"/>
      <c r="H37444" s="136"/>
      <c r="K37444" s="136"/>
      <c r="O37444" s="136"/>
      <c r="T37444" s="136"/>
      <c r="W37444" s="136"/>
      <c r="Z37444" s="136"/>
      <c r="AC37444" s="136"/>
    </row>
    <row r="37445" spans="2:29">
      <c r="B37445" s="136"/>
      <c r="E37445" s="136"/>
      <c r="H37445" s="136"/>
      <c r="K37445" s="136"/>
      <c r="O37445" s="136"/>
      <c r="T37445" s="136"/>
      <c r="W37445" s="136"/>
      <c r="Z37445" s="136"/>
      <c r="AC37445" s="136"/>
    </row>
    <row r="37446" spans="2:29">
      <c r="B37446" s="136"/>
      <c r="E37446" s="136"/>
      <c r="H37446" s="136"/>
      <c r="K37446" s="136"/>
      <c r="O37446" s="136"/>
      <c r="T37446" s="136"/>
      <c r="W37446" s="136"/>
      <c r="Z37446" s="136"/>
      <c r="AC37446" s="136"/>
    </row>
    <row r="37447" spans="2:29">
      <c r="B37447" s="136"/>
      <c r="E37447" s="136"/>
      <c r="H37447" s="136"/>
      <c r="K37447" s="136"/>
      <c r="O37447" s="136"/>
      <c r="T37447" s="136"/>
      <c r="W37447" s="136"/>
      <c r="Z37447" s="136"/>
      <c r="AC37447" s="136"/>
    </row>
    <row r="37448" spans="2:29">
      <c r="B37448" s="136"/>
      <c r="E37448" s="136"/>
      <c r="H37448" s="136"/>
      <c r="K37448" s="136"/>
      <c r="O37448" s="136"/>
      <c r="T37448" s="136"/>
      <c r="W37448" s="136"/>
      <c r="Z37448" s="136"/>
      <c r="AC37448" s="136"/>
    </row>
    <row r="37449" spans="2:29">
      <c r="B37449" s="136"/>
      <c r="E37449" s="136"/>
      <c r="H37449" s="136"/>
      <c r="K37449" s="136"/>
      <c r="O37449" s="136"/>
      <c r="T37449" s="136"/>
      <c r="W37449" s="136"/>
      <c r="Z37449" s="136"/>
      <c r="AC37449" s="136"/>
    </row>
    <row r="37450" spans="2:29">
      <c r="B37450" s="136"/>
      <c r="E37450" s="136"/>
      <c r="H37450" s="136"/>
      <c r="K37450" s="136"/>
      <c r="O37450" s="136"/>
      <c r="T37450" s="136"/>
      <c r="W37450" s="136"/>
      <c r="Z37450" s="136"/>
      <c r="AC37450" s="136"/>
    </row>
    <row r="37451" spans="2:29">
      <c r="B37451" s="136"/>
      <c r="E37451" s="136"/>
      <c r="H37451" s="136"/>
      <c r="K37451" s="136"/>
      <c r="O37451" s="136"/>
      <c r="T37451" s="136"/>
      <c r="W37451" s="136"/>
      <c r="Z37451" s="136"/>
      <c r="AC37451" s="136"/>
    </row>
    <row r="37452" spans="2:29">
      <c r="B37452" s="136"/>
      <c r="E37452" s="136"/>
      <c r="H37452" s="136"/>
      <c r="K37452" s="136"/>
      <c r="O37452" s="136"/>
      <c r="T37452" s="136"/>
      <c r="W37452" s="136"/>
      <c r="Z37452" s="136"/>
      <c r="AC37452" s="136"/>
    </row>
    <row r="37453" spans="2:29">
      <c r="B37453" s="136"/>
      <c r="E37453" s="136"/>
      <c r="H37453" s="136"/>
      <c r="K37453" s="136"/>
      <c r="O37453" s="136"/>
      <c r="T37453" s="136"/>
      <c r="W37453" s="136"/>
      <c r="Z37453" s="136"/>
      <c r="AC37453" s="136"/>
    </row>
    <row r="37454" spans="2:29">
      <c r="B37454" s="136"/>
      <c r="E37454" s="136"/>
      <c r="H37454" s="136"/>
      <c r="K37454" s="136"/>
      <c r="O37454" s="136"/>
      <c r="T37454" s="136"/>
      <c r="W37454" s="136"/>
      <c r="Z37454" s="136"/>
      <c r="AC37454" s="136"/>
    </row>
    <row r="37455" spans="2:29">
      <c r="B37455" s="136"/>
      <c r="E37455" s="136"/>
      <c r="H37455" s="136"/>
      <c r="K37455" s="136"/>
      <c r="O37455" s="136"/>
      <c r="T37455" s="136"/>
      <c r="W37455" s="136"/>
      <c r="Z37455" s="136"/>
      <c r="AC37455" s="136"/>
    </row>
    <row r="37456" spans="2:29">
      <c r="B37456" s="136"/>
      <c r="E37456" s="136"/>
      <c r="H37456" s="136"/>
      <c r="K37456" s="136"/>
      <c r="O37456" s="136"/>
      <c r="T37456" s="136"/>
      <c r="W37456" s="136"/>
      <c r="Z37456" s="136"/>
      <c r="AC37456" s="136"/>
    </row>
    <row r="37457" spans="2:29">
      <c r="B37457" s="136"/>
      <c r="E37457" s="136"/>
      <c r="H37457" s="136"/>
      <c r="K37457" s="136"/>
      <c r="O37457" s="136"/>
      <c r="T37457" s="136"/>
      <c r="W37457" s="136"/>
      <c r="Z37457" s="136"/>
      <c r="AC37457" s="136"/>
    </row>
    <row r="37458" spans="2:29">
      <c r="B37458" s="136"/>
      <c r="E37458" s="136"/>
      <c r="H37458" s="136"/>
      <c r="K37458" s="136"/>
      <c r="O37458" s="136"/>
      <c r="T37458" s="136"/>
      <c r="W37458" s="136"/>
      <c r="Z37458" s="136"/>
      <c r="AC37458" s="136"/>
    </row>
    <row r="37459" spans="2:29">
      <c r="B37459" s="136"/>
      <c r="E37459" s="136"/>
      <c r="H37459" s="136"/>
      <c r="K37459" s="136"/>
      <c r="O37459" s="136"/>
      <c r="T37459" s="136"/>
      <c r="W37459" s="136"/>
      <c r="Z37459" s="136"/>
      <c r="AC37459" s="136"/>
    </row>
    <row r="37460" spans="2:29">
      <c r="B37460" s="136"/>
      <c r="E37460" s="136"/>
      <c r="H37460" s="136"/>
      <c r="K37460" s="136"/>
      <c r="O37460" s="136"/>
      <c r="T37460" s="136"/>
      <c r="W37460" s="136"/>
      <c r="Z37460" s="136"/>
      <c r="AC37460" s="136"/>
    </row>
    <row r="37461" spans="2:29">
      <c r="B37461" s="136"/>
      <c r="E37461" s="136"/>
      <c r="H37461" s="136"/>
      <c r="K37461" s="136"/>
      <c r="O37461" s="136"/>
      <c r="T37461" s="136"/>
      <c r="W37461" s="136"/>
      <c r="Z37461" s="136"/>
      <c r="AC37461" s="136"/>
    </row>
    <row r="37462" spans="2:29">
      <c r="B37462" s="136"/>
      <c r="E37462" s="136"/>
      <c r="H37462" s="136"/>
      <c r="K37462" s="136"/>
      <c r="O37462" s="136"/>
      <c r="T37462" s="136"/>
      <c r="W37462" s="136"/>
      <c r="Z37462" s="136"/>
      <c r="AC37462" s="136"/>
    </row>
    <row r="37463" spans="2:29">
      <c r="B37463" s="136"/>
      <c r="E37463" s="136"/>
      <c r="H37463" s="136"/>
      <c r="K37463" s="136"/>
      <c r="O37463" s="136"/>
      <c r="T37463" s="136"/>
      <c r="W37463" s="136"/>
      <c r="Z37463" s="136"/>
      <c r="AC37463" s="136"/>
    </row>
    <row r="37464" spans="2:29">
      <c r="B37464" s="136"/>
      <c r="E37464" s="136"/>
      <c r="H37464" s="136"/>
      <c r="K37464" s="136"/>
      <c r="O37464" s="136"/>
      <c r="T37464" s="136"/>
      <c r="W37464" s="136"/>
      <c r="Z37464" s="136"/>
      <c r="AC37464" s="136"/>
    </row>
    <row r="37465" spans="2:29">
      <c r="B37465" s="136"/>
      <c r="E37465" s="136"/>
      <c r="H37465" s="136"/>
      <c r="K37465" s="136"/>
      <c r="O37465" s="136"/>
      <c r="T37465" s="136"/>
      <c r="W37465" s="136"/>
      <c r="Z37465" s="136"/>
      <c r="AC37465" s="136"/>
    </row>
    <row r="37466" spans="2:29">
      <c r="B37466" s="136"/>
      <c r="E37466" s="136"/>
      <c r="H37466" s="136"/>
      <c r="K37466" s="136"/>
      <c r="O37466" s="136"/>
      <c r="T37466" s="136"/>
      <c r="W37466" s="136"/>
      <c r="Z37466" s="136"/>
      <c r="AC37466" s="136"/>
    </row>
    <row r="37467" spans="2:29">
      <c r="B37467" s="136"/>
      <c r="E37467" s="136"/>
      <c r="H37467" s="136"/>
      <c r="K37467" s="136"/>
      <c r="O37467" s="136"/>
      <c r="T37467" s="136"/>
      <c r="W37467" s="136"/>
      <c r="Z37467" s="136"/>
      <c r="AC37467" s="136"/>
    </row>
    <row r="37468" spans="2:29">
      <c r="B37468" s="136"/>
      <c r="E37468" s="136"/>
      <c r="H37468" s="136"/>
      <c r="K37468" s="136"/>
      <c r="O37468" s="136"/>
      <c r="T37468" s="136"/>
      <c r="W37468" s="136"/>
      <c r="Z37468" s="136"/>
      <c r="AC37468" s="136"/>
    </row>
    <row r="37469" spans="2:29">
      <c r="B37469" s="136"/>
      <c r="E37469" s="136"/>
      <c r="H37469" s="136"/>
      <c r="K37469" s="136"/>
      <c r="O37469" s="136"/>
      <c r="T37469" s="136"/>
      <c r="W37469" s="136"/>
      <c r="Z37469" s="136"/>
      <c r="AC37469" s="136"/>
    </row>
    <row r="37470" spans="2:29">
      <c r="B37470" s="136"/>
      <c r="E37470" s="136"/>
      <c r="H37470" s="136"/>
      <c r="K37470" s="136"/>
      <c r="O37470" s="136"/>
      <c r="T37470" s="136"/>
      <c r="W37470" s="136"/>
      <c r="Z37470" s="136"/>
      <c r="AC37470" s="136"/>
    </row>
    <row r="37471" spans="2:29">
      <c r="B37471" s="136"/>
      <c r="E37471" s="136"/>
      <c r="H37471" s="136"/>
      <c r="K37471" s="136"/>
      <c r="O37471" s="136"/>
      <c r="T37471" s="136"/>
      <c r="W37471" s="136"/>
      <c r="Z37471" s="136"/>
      <c r="AC37471" s="136"/>
    </row>
    <row r="37472" spans="2:29">
      <c r="B37472" s="136"/>
      <c r="E37472" s="136"/>
      <c r="H37472" s="136"/>
      <c r="K37472" s="136"/>
      <c r="O37472" s="136"/>
      <c r="T37472" s="136"/>
      <c r="W37472" s="136"/>
      <c r="Z37472" s="136"/>
      <c r="AC37472" s="136"/>
    </row>
    <row r="37473" spans="2:29">
      <c r="B37473" s="136"/>
      <c r="E37473" s="136"/>
      <c r="H37473" s="136"/>
      <c r="K37473" s="136"/>
      <c r="O37473" s="136"/>
      <c r="T37473" s="136"/>
      <c r="W37473" s="136"/>
      <c r="Z37473" s="136"/>
      <c r="AC37473" s="136"/>
    </row>
    <row r="37474" spans="2:29">
      <c r="B37474" s="136"/>
      <c r="E37474" s="136"/>
      <c r="H37474" s="136"/>
      <c r="K37474" s="136"/>
      <c r="O37474" s="136"/>
      <c r="T37474" s="136"/>
      <c r="W37474" s="136"/>
      <c r="Z37474" s="136"/>
      <c r="AC37474" s="136"/>
    </row>
    <row r="37475" spans="2:29">
      <c r="B37475" s="136"/>
      <c r="E37475" s="136"/>
      <c r="H37475" s="136"/>
      <c r="K37475" s="136"/>
      <c r="O37475" s="136"/>
      <c r="T37475" s="136"/>
      <c r="W37475" s="136"/>
      <c r="Z37475" s="136"/>
      <c r="AC37475" s="136"/>
    </row>
    <row r="37476" spans="2:29">
      <c r="B37476" s="136"/>
      <c r="E37476" s="136"/>
      <c r="H37476" s="136"/>
      <c r="K37476" s="136"/>
      <c r="O37476" s="136"/>
      <c r="T37476" s="136"/>
      <c r="W37476" s="136"/>
      <c r="Z37476" s="136"/>
      <c r="AC37476" s="136"/>
    </row>
    <row r="37477" spans="2:29">
      <c r="B37477" s="136"/>
      <c r="E37477" s="136"/>
      <c r="H37477" s="136"/>
      <c r="K37477" s="136"/>
      <c r="O37477" s="136"/>
      <c r="T37477" s="136"/>
      <c r="W37477" s="136"/>
      <c r="Z37477" s="136"/>
      <c r="AC37477" s="136"/>
    </row>
    <row r="37478" spans="2:29">
      <c r="B37478" s="136"/>
      <c r="E37478" s="136"/>
      <c r="H37478" s="136"/>
      <c r="K37478" s="136"/>
      <c r="O37478" s="136"/>
      <c r="T37478" s="136"/>
      <c r="W37478" s="136"/>
      <c r="Z37478" s="136"/>
      <c r="AC37478" s="136"/>
    </row>
    <row r="37479" spans="2:29">
      <c r="B37479" s="136"/>
      <c r="E37479" s="136"/>
      <c r="H37479" s="136"/>
      <c r="K37479" s="136"/>
      <c r="O37479" s="136"/>
      <c r="T37479" s="136"/>
      <c r="W37479" s="136"/>
      <c r="Z37479" s="136"/>
      <c r="AC37479" s="136"/>
    </row>
    <row r="37480" spans="2:29">
      <c r="B37480" s="136"/>
      <c r="E37480" s="136"/>
      <c r="H37480" s="136"/>
      <c r="K37480" s="136"/>
      <c r="O37480" s="136"/>
      <c r="T37480" s="136"/>
      <c r="W37480" s="136"/>
      <c r="Z37480" s="136"/>
      <c r="AC37480" s="136"/>
    </row>
    <row r="37481" spans="2:29">
      <c r="B37481" s="136"/>
      <c r="E37481" s="136"/>
      <c r="H37481" s="136"/>
      <c r="K37481" s="136"/>
      <c r="O37481" s="136"/>
      <c r="T37481" s="136"/>
      <c r="W37481" s="136"/>
      <c r="Z37481" s="136"/>
      <c r="AC37481" s="136"/>
    </row>
    <row r="37482" spans="2:29">
      <c r="B37482" s="136"/>
      <c r="E37482" s="136"/>
      <c r="H37482" s="136"/>
      <c r="K37482" s="136"/>
      <c r="O37482" s="136"/>
      <c r="T37482" s="136"/>
      <c r="W37482" s="136"/>
      <c r="Z37482" s="136"/>
      <c r="AC37482" s="136"/>
    </row>
    <row r="37483" spans="2:29">
      <c r="B37483" s="136"/>
      <c r="E37483" s="136"/>
      <c r="H37483" s="136"/>
      <c r="K37483" s="136"/>
      <c r="O37483" s="136"/>
      <c r="T37483" s="136"/>
      <c r="W37483" s="136"/>
      <c r="Z37483" s="136"/>
      <c r="AC37483" s="136"/>
    </row>
    <row r="37484" spans="2:29">
      <c r="B37484" s="136"/>
      <c r="E37484" s="136"/>
      <c r="H37484" s="136"/>
      <c r="K37484" s="136"/>
      <c r="O37484" s="136"/>
      <c r="T37484" s="136"/>
      <c r="W37484" s="136"/>
      <c r="Z37484" s="136"/>
      <c r="AC37484" s="136"/>
    </row>
    <row r="37485" spans="2:29">
      <c r="B37485" s="136"/>
      <c r="E37485" s="136"/>
      <c r="H37485" s="136"/>
      <c r="K37485" s="136"/>
      <c r="O37485" s="136"/>
      <c r="T37485" s="136"/>
      <c r="W37485" s="136"/>
      <c r="Z37485" s="136"/>
      <c r="AC37485" s="136"/>
    </row>
    <row r="37486" spans="2:29">
      <c r="B37486" s="136"/>
      <c r="E37486" s="136"/>
      <c r="H37486" s="136"/>
      <c r="K37486" s="136"/>
      <c r="O37486" s="136"/>
      <c r="T37486" s="136"/>
      <c r="W37486" s="136"/>
      <c r="Z37486" s="136"/>
      <c r="AC37486" s="136"/>
    </row>
    <row r="37487" spans="2:29">
      <c r="B37487" s="136"/>
      <c r="E37487" s="136"/>
      <c r="H37487" s="136"/>
      <c r="K37487" s="136"/>
      <c r="O37487" s="136"/>
      <c r="T37487" s="136"/>
      <c r="W37487" s="136"/>
      <c r="Z37487" s="136"/>
      <c r="AC37487" s="136"/>
    </row>
    <row r="37488" spans="2:29">
      <c r="B37488" s="136"/>
      <c r="E37488" s="136"/>
      <c r="H37488" s="136"/>
      <c r="K37488" s="136"/>
      <c r="O37488" s="136"/>
      <c r="T37488" s="136"/>
      <c r="W37488" s="136"/>
      <c r="Z37488" s="136"/>
      <c r="AC37488" s="136"/>
    </row>
    <row r="37489" spans="2:29">
      <c r="B37489" s="136"/>
      <c r="E37489" s="136"/>
      <c r="H37489" s="136"/>
      <c r="K37489" s="136"/>
      <c r="O37489" s="136"/>
      <c r="T37489" s="136"/>
      <c r="W37489" s="136"/>
      <c r="Z37489" s="136"/>
      <c r="AC37489" s="136"/>
    </row>
    <row r="37490" spans="2:29">
      <c r="B37490" s="136"/>
      <c r="E37490" s="136"/>
      <c r="H37490" s="136"/>
      <c r="K37490" s="136"/>
      <c r="O37490" s="136"/>
      <c r="T37490" s="136"/>
      <c r="W37490" s="136"/>
      <c r="Z37490" s="136"/>
      <c r="AC37490" s="136"/>
    </row>
    <row r="37491" spans="2:29">
      <c r="B37491" s="136"/>
      <c r="E37491" s="136"/>
      <c r="H37491" s="136"/>
      <c r="K37491" s="136"/>
      <c r="O37491" s="136"/>
      <c r="T37491" s="136"/>
      <c r="W37491" s="136"/>
      <c r="Z37491" s="136"/>
      <c r="AC37491" s="136"/>
    </row>
    <row r="37492" spans="2:29">
      <c r="B37492" s="136"/>
      <c r="E37492" s="136"/>
      <c r="H37492" s="136"/>
      <c r="K37492" s="136"/>
      <c r="O37492" s="136"/>
      <c r="T37492" s="136"/>
      <c r="W37492" s="136"/>
      <c r="Z37492" s="136"/>
      <c r="AC37492" s="136"/>
    </row>
    <row r="37493" spans="2:29">
      <c r="B37493" s="136"/>
      <c r="E37493" s="136"/>
      <c r="H37493" s="136"/>
      <c r="K37493" s="136"/>
      <c r="O37493" s="136"/>
      <c r="T37493" s="136"/>
      <c r="W37493" s="136"/>
      <c r="Z37493" s="136"/>
      <c r="AC37493" s="136"/>
    </row>
    <row r="37494" spans="2:29">
      <c r="B37494" s="136"/>
      <c r="E37494" s="136"/>
      <c r="H37494" s="136"/>
      <c r="K37494" s="136"/>
      <c r="O37494" s="136"/>
      <c r="T37494" s="136"/>
      <c r="W37494" s="136"/>
      <c r="Z37494" s="136"/>
      <c r="AC37494" s="136"/>
    </row>
    <row r="37495" spans="2:29">
      <c r="B37495" s="136"/>
      <c r="E37495" s="136"/>
      <c r="H37495" s="136"/>
      <c r="K37495" s="136"/>
      <c r="O37495" s="136"/>
      <c r="T37495" s="136"/>
      <c r="W37495" s="136"/>
      <c r="Z37495" s="136"/>
      <c r="AC37495" s="136"/>
    </row>
    <row r="37496" spans="2:29">
      <c r="B37496" s="136"/>
      <c r="E37496" s="136"/>
      <c r="H37496" s="136"/>
      <c r="K37496" s="136"/>
      <c r="O37496" s="136"/>
      <c r="T37496" s="136"/>
      <c r="W37496" s="136"/>
      <c r="Z37496" s="136"/>
      <c r="AC37496" s="136"/>
    </row>
    <row r="37497" spans="2:29">
      <c r="B37497" s="136"/>
      <c r="E37497" s="136"/>
      <c r="H37497" s="136"/>
      <c r="K37497" s="136"/>
      <c r="O37497" s="136"/>
      <c r="T37497" s="136"/>
      <c r="W37497" s="136"/>
      <c r="Z37497" s="136"/>
      <c r="AC37497" s="136"/>
    </row>
    <row r="37498" spans="2:29">
      <c r="B37498" s="136"/>
      <c r="E37498" s="136"/>
      <c r="H37498" s="136"/>
      <c r="K37498" s="136"/>
      <c r="O37498" s="136"/>
      <c r="T37498" s="136"/>
      <c r="W37498" s="136"/>
      <c r="Z37498" s="136"/>
      <c r="AC37498" s="136"/>
    </row>
    <row r="37499" spans="2:29">
      <c r="B37499" s="136"/>
      <c r="E37499" s="136"/>
      <c r="H37499" s="136"/>
      <c r="K37499" s="136"/>
      <c r="O37499" s="136"/>
      <c r="T37499" s="136"/>
      <c r="W37499" s="136"/>
      <c r="Z37499" s="136"/>
      <c r="AC37499" s="136"/>
    </row>
    <row r="37500" spans="2:29">
      <c r="B37500" s="136"/>
      <c r="E37500" s="136"/>
      <c r="H37500" s="136"/>
      <c r="K37500" s="136"/>
      <c r="O37500" s="136"/>
      <c r="T37500" s="136"/>
      <c r="W37500" s="136"/>
      <c r="Z37500" s="136"/>
      <c r="AC37500" s="136"/>
    </row>
    <row r="37501" spans="2:29">
      <c r="B37501" s="136"/>
      <c r="E37501" s="136"/>
      <c r="H37501" s="136"/>
      <c r="K37501" s="136"/>
      <c r="O37501" s="136"/>
      <c r="T37501" s="136"/>
      <c r="W37501" s="136"/>
      <c r="Z37501" s="136"/>
      <c r="AC37501" s="136"/>
    </row>
    <row r="37502" spans="2:29">
      <c r="B37502" s="136"/>
      <c r="E37502" s="136"/>
      <c r="H37502" s="136"/>
      <c r="K37502" s="136"/>
      <c r="O37502" s="136"/>
      <c r="T37502" s="136"/>
      <c r="W37502" s="136"/>
      <c r="Z37502" s="136"/>
      <c r="AC37502" s="136"/>
    </row>
    <row r="37503" spans="2:29">
      <c r="B37503" s="136"/>
      <c r="E37503" s="136"/>
      <c r="H37503" s="136"/>
      <c r="K37503" s="136"/>
      <c r="O37503" s="136"/>
      <c r="T37503" s="136"/>
      <c r="W37503" s="136"/>
      <c r="Z37503" s="136"/>
      <c r="AC37503" s="136"/>
    </row>
    <row r="37504" spans="2:29">
      <c r="B37504" s="136"/>
      <c r="E37504" s="136"/>
      <c r="H37504" s="136"/>
      <c r="K37504" s="136"/>
      <c r="O37504" s="136"/>
      <c r="T37504" s="136"/>
      <c r="W37504" s="136"/>
      <c r="Z37504" s="136"/>
      <c r="AC37504" s="136"/>
    </row>
    <row r="37505" spans="2:29">
      <c r="B37505" s="136"/>
      <c r="E37505" s="136"/>
      <c r="H37505" s="136"/>
      <c r="K37505" s="136"/>
      <c r="O37505" s="136"/>
      <c r="T37505" s="136"/>
      <c r="W37505" s="136"/>
      <c r="Z37505" s="136"/>
      <c r="AC37505" s="136"/>
    </row>
    <row r="37506" spans="2:29">
      <c r="B37506" s="136"/>
      <c r="E37506" s="136"/>
      <c r="H37506" s="136"/>
      <c r="K37506" s="136"/>
      <c r="O37506" s="136"/>
      <c r="T37506" s="136"/>
      <c r="W37506" s="136"/>
      <c r="Z37506" s="136"/>
      <c r="AC37506" s="136"/>
    </row>
    <row r="37507" spans="2:29">
      <c r="B37507" s="136"/>
      <c r="E37507" s="136"/>
      <c r="H37507" s="136"/>
      <c r="K37507" s="136"/>
      <c r="O37507" s="136"/>
      <c r="T37507" s="136"/>
      <c r="W37507" s="136"/>
      <c r="Z37507" s="136"/>
      <c r="AC37507" s="136"/>
    </row>
    <row r="37508" spans="2:29">
      <c r="B37508" s="136"/>
      <c r="E37508" s="136"/>
      <c r="H37508" s="136"/>
      <c r="K37508" s="136"/>
      <c r="O37508" s="136"/>
      <c r="T37508" s="136"/>
      <c r="W37508" s="136"/>
      <c r="Z37508" s="136"/>
      <c r="AC37508" s="136"/>
    </row>
    <row r="37509" spans="2:29">
      <c r="B37509" s="136"/>
      <c r="E37509" s="136"/>
      <c r="H37509" s="136"/>
      <c r="K37509" s="136"/>
      <c r="O37509" s="136"/>
      <c r="T37509" s="136"/>
      <c r="W37509" s="136"/>
      <c r="Z37509" s="136"/>
      <c r="AC37509" s="136"/>
    </row>
    <row r="37510" spans="2:29">
      <c r="B37510" s="136"/>
      <c r="E37510" s="136"/>
      <c r="H37510" s="136"/>
      <c r="K37510" s="136"/>
      <c r="O37510" s="136"/>
      <c r="T37510" s="136"/>
      <c r="W37510" s="136"/>
      <c r="Z37510" s="136"/>
      <c r="AC37510" s="136"/>
    </row>
    <row r="37511" spans="2:29">
      <c r="B37511" s="136"/>
      <c r="E37511" s="136"/>
      <c r="H37511" s="136"/>
      <c r="K37511" s="136"/>
      <c r="O37511" s="136"/>
      <c r="T37511" s="136"/>
      <c r="W37511" s="136"/>
      <c r="Z37511" s="136"/>
      <c r="AC37511" s="136"/>
    </row>
    <row r="37512" spans="2:29">
      <c r="B37512" s="136"/>
      <c r="E37512" s="136"/>
      <c r="H37512" s="136"/>
      <c r="K37512" s="136"/>
      <c r="O37512" s="136"/>
      <c r="T37512" s="136"/>
      <c r="W37512" s="136"/>
      <c r="Z37512" s="136"/>
      <c r="AC37512" s="136"/>
    </row>
    <row r="37513" spans="2:29">
      <c r="B37513" s="136"/>
      <c r="E37513" s="136"/>
      <c r="H37513" s="136"/>
      <c r="K37513" s="136"/>
      <c r="O37513" s="136"/>
      <c r="T37513" s="136"/>
      <c r="W37513" s="136"/>
      <c r="Z37513" s="136"/>
      <c r="AC37513" s="136"/>
    </row>
    <row r="37514" spans="2:29">
      <c r="B37514" s="136"/>
      <c r="E37514" s="136"/>
      <c r="H37514" s="136"/>
      <c r="K37514" s="136"/>
      <c r="O37514" s="136"/>
      <c r="T37514" s="136"/>
      <c r="W37514" s="136"/>
      <c r="Z37514" s="136"/>
      <c r="AC37514" s="136"/>
    </row>
    <row r="37515" spans="2:29">
      <c r="B37515" s="136"/>
      <c r="E37515" s="136"/>
      <c r="H37515" s="136"/>
      <c r="K37515" s="136"/>
      <c r="O37515" s="136"/>
      <c r="T37515" s="136"/>
      <c r="W37515" s="136"/>
      <c r="Z37515" s="136"/>
      <c r="AC37515" s="136"/>
    </row>
    <row r="37516" spans="2:29">
      <c r="B37516" s="136"/>
      <c r="E37516" s="136"/>
      <c r="H37516" s="136"/>
      <c r="K37516" s="136"/>
      <c r="O37516" s="136"/>
      <c r="T37516" s="136"/>
      <c r="W37516" s="136"/>
      <c r="Z37516" s="136"/>
      <c r="AC37516" s="136"/>
    </row>
    <row r="37517" spans="2:29">
      <c r="B37517" s="136"/>
      <c r="E37517" s="136"/>
      <c r="H37517" s="136"/>
      <c r="K37517" s="136"/>
      <c r="O37517" s="136"/>
      <c r="T37517" s="136"/>
      <c r="W37517" s="136"/>
      <c r="Z37517" s="136"/>
      <c r="AC37517" s="136"/>
    </row>
    <row r="37518" spans="2:29">
      <c r="B37518" s="136"/>
      <c r="E37518" s="136"/>
      <c r="H37518" s="136"/>
      <c r="K37518" s="136"/>
      <c r="O37518" s="136"/>
      <c r="T37518" s="136"/>
      <c r="W37518" s="136"/>
      <c r="Z37518" s="136"/>
      <c r="AC37518" s="136"/>
    </row>
    <row r="37519" spans="2:29">
      <c r="B37519" s="136"/>
      <c r="E37519" s="136"/>
      <c r="H37519" s="136"/>
      <c r="K37519" s="136"/>
      <c r="O37519" s="136"/>
      <c r="T37519" s="136"/>
      <c r="W37519" s="136"/>
      <c r="Z37519" s="136"/>
      <c r="AC37519" s="136"/>
    </row>
    <row r="37520" spans="2:29">
      <c r="B37520" s="136"/>
      <c r="E37520" s="136"/>
      <c r="H37520" s="136"/>
      <c r="K37520" s="136"/>
      <c r="O37520" s="136"/>
      <c r="T37520" s="136"/>
      <c r="W37520" s="136"/>
      <c r="Z37520" s="136"/>
      <c r="AC37520" s="136"/>
    </row>
    <row r="37521" spans="2:29">
      <c r="B37521" s="136"/>
      <c r="E37521" s="136"/>
      <c r="H37521" s="136"/>
      <c r="K37521" s="136"/>
      <c r="O37521" s="136"/>
      <c r="T37521" s="136"/>
      <c r="W37521" s="136"/>
      <c r="Z37521" s="136"/>
      <c r="AC37521" s="136"/>
    </row>
    <row r="37522" spans="2:29">
      <c r="B37522" s="136"/>
      <c r="E37522" s="136"/>
      <c r="H37522" s="136"/>
      <c r="K37522" s="136"/>
      <c r="O37522" s="136"/>
      <c r="T37522" s="136"/>
      <c r="W37522" s="136"/>
      <c r="Z37522" s="136"/>
      <c r="AC37522" s="136"/>
    </row>
    <row r="37523" spans="2:29">
      <c r="B37523" s="136"/>
      <c r="E37523" s="136"/>
      <c r="H37523" s="136"/>
      <c r="K37523" s="136"/>
      <c r="O37523" s="136"/>
      <c r="T37523" s="136"/>
      <c r="W37523" s="136"/>
      <c r="Z37523" s="136"/>
      <c r="AC37523" s="136"/>
    </row>
    <row r="37524" spans="2:29">
      <c r="B37524" s="136"/>
      <c r="E37524" s="136"/>
      <c r="H37524" s="136"/>
      <c r="K37524" s="136"/>
      <c r="O37524" s="136"/>
      <c r="T37524" s="136"/>
      <c r="W37524" s="136"/>
      <c r="Z37524" s="136"/>
      <c r="AC37524" s="136"/>
    </row>
    <row r="37525" spans="2:29">
      <c r="B37525" s="136"/>
      <c r="E37525" s="136"/>
      <c r="H37525" s="136"/>
      <c r="K37525" s="136"/>
      <c r="O37525" s="136"/>
      <c r="T37525" s="136"/>
      <c r="W37525" s="136"/>
      <c r="Z37525" s="136"/>
      <c r="AC37525" s="136"/>
    </row>
    <row r="37526" spans="2:29">
      <c r="B37526" s="136"/>
      <c r="E37526" s="136"/>
      <c r="H37526" s="136"/>
      <c r="K37526" s="136"/>
      <c r="O37526" s="136"/>
      <c r="T37526" s="136"/>
      <c r="W37526" s="136"/>
      <c r="Z37526" s="136"/>
      <c r="AC37526" s="136"/>
    </row>
    <row r="37527" spans="2:29">
      <c r="B37527" s="136"/>
      <c r="E37527" s="136"/>
      <c r="H37527" s="136"/>
      <c r="K37527" s="136"/>
      <c r="O37527" s="136"/>
      <c r="T37527" s="136"/>
      <c r="W37527" s="136"/>
      <c r="Z37527" s="136"/>
      <c r="AC37527" s="136"/>
    </row>
    <row r="37528" spans="2:29">
      <c r="B37528" s="136"/>
      <c r="E37528" s="136"/>
      <c r="H37528" s="136"/>
      <c r="K37528" s="136"/>
      <c r="O37528" s="136"/>
      <c r="T37528" s="136"/>
      <c r="W37528" s="136"/>
      <c r="Z37528" s="136"/>
      <c r="AC37528" s="136"/>
    </row>
    <row r="37529" spans="2:29">
      <c r="B37529" s="136"/>
      <c r="E37529" s="136"/>
      <c r="H37529" s="136"/>
      <c r="K37529" s="136"/>
      <c r="O37529" s="136"/>
      <c r="T37529" s="136"/>
      <c r="W37529" s="136"/>
      <c r="Z37529" s="136"/>
      <c r="AC37529" s="136"/>
    </row>
    <row r="37530" spans="2:29">
      <c r="B37530" s="136"/>
      <c r="E37530" s="136"/>
      <c r="H37530" s="136"/>
      <c r="K37530" s="136"/>
      <c r="O37530" s="136"/>
      <c r="T37530" s="136"/>
      <c r="W37530" s="136"/>
      <c r="Z37530" s="136"/>
      <c r="AC37530" s="136"/>
    </row>
    <row r="37531" spans="2:29">
      <c r="B37531" s="136"/>
      <c r="E37531" s="136"/>
      <c r="H37531" s="136"/>
      <c r="K37531" s="136"/>
      <c r="O37531" s="136"/>
      <c r="T37531" s="136"/>
      <c r="W37531" s="136"/>
      <c r="Z37531" s="136"/>
      <c r="AC37531" s="136"/>
    </row>
    <row r="37532" spans="2:29">
      <c r="B37532" s="136"/>
      <c r="E37532" s="136"/>
      <c r="H37532" s="136"/>
      <c r="K37532" s="136"/>
      <c r="O37532" s="136"/>
      <c r="T37532" s="136"/>
      <c r="W37532" s="136"/>
      <c r="Z37532" s="136"/>
      <c r="AC37532" s="136"/>
    </row>
    <row r="37533" spans="2:29">
      <c r="B37533" s="136"/>
      <c r="E37533" s="136"/>
      <c r="H37533" s="136"/>
      <c r="K37533" s="136"/>
      <c r="O37533" s="136"/>
      <c r="T37533" s="136"/>
      <c r="W37533" s="136"/>
      <c r="Z37533" s="136"/>
      <c r="AC37533" s="136"/>
    </row>
    <row r="37534" spans="2:29">
      <c r="B37534" s="136"/>
      <c r="E37534" s="136"/>
      <c r="H37534" s="136"/>
      <c r="K37534" s="136"/>
      <c r="O37534" s="136"/>
      <c r="T37534" s="136"/>
      <c r="W37534" s="136"/>
      <c r="Z37534" s="136"/>
      <c r="AC37534" s="136"/>
    </row>
    <row r="37535" spans="2:29">
      <c r="B37535" s="136"/>
      <c r="E37535" s="136"/>
      <c r="H37535" s="136"/>
      <c r="K37535" s="136"/>
      <c r="O37535" s="136"/>
      <c r="T37535" s="136"/>
      <c r="W37535" s="136"/>
      <c r="Z37535" s="136"/>
      <c r="AC37535" s="136"/>
    </row>
    <row r="37536" spans="2:29">
      <c r="B37536" s="136"/>
      <c r="E37536" s="136"/>
      <c r="H37536" s="136"/>
      <c r="K37536" s="136"/>
      <c r="O37536" s="136"/>
      <c r="T37536" s="136"/>
      <c r="W37536" s="136"/>
      <c r="Z37536" s="136"/>
      <c r="AC37536" s="136"/>
    </row>
    <row r="37537" spans="2:29">
      <c r="B37537" s="136"/>
      <c r="E37537" s="136"/>
      <c r="H37537" s="136"/>
      <c r="K37537" s="136"/>
      <c r="O37537" s="136"/>
      <c r="T37537" s="136"/>
      <c r="W37537" s="136"/>
      <c r="Z37537" s="136"/>
      <c r="AC37537" s="136"/>
    </row>
    <row r="37538" spans="2:29">
      <c r="B37538" s="136"/>
      <c r="E37538" s="136"/>
      <c r="H37538" s="136"/>
      <c r="K37538" s="136"/>
      <c r="O37538" s="136"/>
      <c r="T37538" s="136"/>
      <c r="W37538" s="136"/>
      <c r="Z37538" s="136"/>
      <c r="AC37538" s="136"/>
    </row>
    <row r="37539" spans="2:29">
      <c r="B37539" s="136"/>
      <c r="E37539" s="136"/>
      <c r="H37539" s="136"/>
      <c r="K37539" s="136"/>
      <c r="O37539" s="136"/>
      <c r="T37539" s="136"/>
      <c r="W37539" s="136"/>
      <c r="Z37539" s="136"/>
      <c r="AC37539" s="136"/>
    </row>
    <row r="37540" spans="2:29">
      <c r="B37540" s="136"/>
      <c r="E37540" s="136"/>
      <c r="H37540" s="136"/>
      <c r="K37540" s="136"/>
      <c r="O37540" s="136"/>
      <c r="T37540" s="136"/>
      <c r="W37540" s="136"/>
      <c r="Z37540" s="136"/>
      <c r="AC37540" s="136"/>
    </row>
    <row r="37541" spans="2:29">
      <c r="B37541" s="136"/>
      <c r="E37541" s="136"/>
      <c r="H37541" s="136"/>
      <c r="K37541" s="136"/>
      <c r="O37541" s="136"/>
      <c r="T37541" s="136"/>
      <c r="W37541" s="136"/>
      <c r="Z37541" s="136"/>
      <c r="AC37541" s="136"/>
    </row>
    <row r="37542" spans="2:29">
      <c r="B37542" s="136"/>
      <c r="E37542" s="136"/>
      <c r="H37542" s="136"/>
      <c r="K37542" s="136"/>
      <c r="O37542" s="136"/>
      <c r="T37542" s="136"/>
      <c r="W37542" s="136"/>
      <c r="Z37542" s="136"/>
      <c r="AC37542" s="136"/>
    </row>
    <row r="37543" spans="2:29">
      <c r="B37543" s="136"/>
      <c r="E37543" s="136"/>
      <c r="H37543" s="136"/>
      <c r="K37543" s="136"/>
      <c r="O37543" s="136"/>
      <c r="T37543" s="136"/>
      <c r="W37543" s="136"/>
      <c r="Z37543" s="136"/>
      <c r="AC37543" s="136"/>
    </row>
    <row r="37544" spans="2:29">
      <c r="B37544" s="136"/>
      <c r="E37544" s="136"/>
      <c r="H37544" s="136"/>
      <c r="K37544" s="136"/>
      <c r="O37544" s="136"/>
      <c r="T37544" s="136"/>
      <c r="W37544" s="136"/>
      <c r="Z37544" s="136"/>
      <c r="AC37544" s="136"/>
    </row>
    <row r="37545" spans="2:29">
      <c r="B37545" s="136"/>
      <c r="E37545" s="136"/>
      <c r="H37545" s="136"/>
      <c r="K37545" s="136"/>
      <c r="O37545" s="136"/>
      <c r="T37545" s="136"/>
      <c r="W37545" s="136"/>
      <c r="Z37545" s="136"/>
      <c r="AC37545" s="136"/>
    </row>
    <row r="37546" spans="2:29">
      <c r="B37546" s="136"/>
      <c r="E37546" s="136"/>
      <c r="H37546" s="136"/>
      <c r="K37546" s="136"/>
      <c r="O37546" s="136"/>
      <c r="T37546" s="136"/>
      <c r="W37546" s="136"/>
      <c r="Z37546" s="136"/>
      <c r="AC37546" s="136"/>
    </row>
    <row r="37547" spans="2:29">
      <c r="B37547" s="136"/>
      <c r="E37547" s="136"/>
      <c r="H37547" s="136"/>
      <c r="K37547" s="136"/>
      <c r="O37547" s="136"/>
      <c r="T37547" s="136"/>
      <c r="W37547" s="136"/>
      <c r="Z37547" s="136"/>
      <c r="AC37547" s="136"/>
    </row>
    <row r="37548" spans="2:29">
      <c r="B37548" s="136"/>
      <c r="E37548" s="136"/>
      <c r="H37548" s="136"/>
      <c r="K37548" s="136"/>
      <c r="O37548" s="136"/>
      <c r="T37548" s="136"/>
      <c r="W37548" s="136"/>
      <c r="Z37548" s="136"/>
      <c r="AC37548" s="136"/>
    </row>
    <row r="37549" spans="2:29">
      <c r="B37549" s="136"/>
      <c r="E37549" s="136"/>
      <c r="H37549" s="136"/>
      <c r="K37549" s="136"/>
      <c r="O37549" s="136"/>
      <c r="T37549" s="136"/>
      <c r="W37549" s="136"/>
      <c r="Z37549" s="136"/>
      <c r="AC37549" s="136"/>
    </row>
    <row r="37550" spans="2:29">
      <c r="B37550" s="136"/>
      <c r="E37550" s="136"/>
      <c r="H37550" s="136"/>
      <c r="K37550" s="136"/>
      <c r="O37550" s="136"/>
      <c r="T37550" s="136"/>
      <c r="W37550" s="136"/>
      <c r="Z37550" s="136"/>
      <c r="AC37550" s="136"/>
    </row>
    <row r="37551" spans="2:29">
      <c r="B37551" s="136"/>
      <c r="E37551" s="136"/>
      <c r="H37551" s="136"/>
      <c r="K37551" s="136"/>
      <c r="O37551" s="136"/>
      <c r="T37551" s="136"/>
      <c r="W37551" s="136"/>
      <c r="Z37551" s="136"/>
      <c r="AC37551" s="136"/>
    </row>
    <row r="37552" spans="2:29">
      <c r="B37552" s="136"/>
      <c r="E37552" s="136"/>
      <c r="H37552" s="136"/>
      <c r="K37552" s="136"/>
      <c r="O37552" s="136"/>
      <c r="T37552" s="136"/>
      <c r="W37552" s="136"/>
      <c r="Z37552" s="136"/>
      <c r="AC37552" s="136"/>
    </row>
    <row r="37553" spans="2:29">
      <c r="B37553" s="136"/>
      <c r="E37553" s="136"/>
      <c r="H37553" s="136"/>
      <c r="K37553" s="136"/>
      <c r="O37553" s="136"/>
      <c r="T37553" s="136"/>
      <c r="W37553" s="136"/>
      <c r="Z37553" s="136"/>
      <c r="AC37553" s="136"/>
    </row>
    <row r="37554" spans="2:29">
      <c r="B37554" s="136"/>
      <c r="E37554" s="136"/>
      <c r="H37554" s="136"/>
      <c r="K37554" s="136"/>
      <c r="O37554" s="136"/>
      <c r="T37554" s="136"/>
      <c r="W37554" s="136"/>
      <c r="Z37554" s="136"/>
      <c r="AC37554" s="136"/>
    </row>
    <row r="37555" spans="2:29">
      <c r="B37555" s="136"/>
      <c r="E37555" s="136"/>
      <c r="H37555" s="136"/>
      <c r="K37555" s="136"/>
      <c r="O37555" s="136"/>
      <c r="T37555" s="136"/>
      <c r="W37555" s="136"/>
      <c r="Z37555" s="136"/>
      <c r="AC37555" s="136"/>
    </row>
    <row r="37556" spans="2:29">
      <c r="B37556" s="136"/>
      <c r="E37556" s="136"/>
      <c r="H37556" s="136"/>
      <c r="K37556" s="136"/>
      <c r="O37556" s="136"/>
      <c r="T37556" s="136"/>
      <c r="W37556" s="136"/>
      <c r="Z37556" s="136"/>
      <c r="AC37556" s="136"/>
    </row>
    <row r="37557" spans="2:29">
      <c r="B37557" s="136"/>
      <c r="E37557" s="136"/>
      <c r="H37557" s="136"/>
      <c r="K37557" s="136"/>
      <c r="O37557" s="136"/>
      <c r="T37557" s="136"/>
      <c r="W37557" s="136"/>
      <c r="Z37557" s="136"/>
      <c r="AC37557" s="136"/>
    </row>
    <row r="37558" spans="2:29">
      <c r="B37558" s="136"/>
      <c r="E37558" s="136"/>
      <c r="H37558" s="136"/>
      <c r="K37558" s="136"/>
      <c r="O37558" s="136"/>
      <c r="T37558" s="136"/>
      <c r="W37558" s="136"/>
      <c r="Z37558" s="136"/>
      <c r="AC37558" s="136"/>
    </row>
    <row r="37559" spans="2:29">
      <c r="B37559" s="136"/>
      <c r="E37559" s="136"/>
      <c r="H37559" s="136"/>
      <c r="K37559" s="136"/>
      <c r="O37559" s="136"/>
      <c r="T37559" s="136"/>
      <c r="W37559" s="136"/>
      <c r="Z37559" s="136"/>
      <c r="AC37559" s="136"/>
    </row>
    <row r="37560" spans="2:29">
      <c r="B37560" s="136"/>
      <c r="E37560" s="136"/>
      <c r="H37560" s="136"/>
      <c r="K37560" s="136"/>
      <c r="O37560" s="136"/>
      <c r="T37560" s="136"/>
      <c r="W37560" s="136"/>
      <c r="Z37560" s="136"/>
      <c r="AC37560" s="136"/>
    </row>
    <row r="37561" spans="2:29">
      <c r="B37561" s="136"/>
      <c r="E37561" s="136"/>
      <c r="H37561" s="136"/>
      <c r="K37561" s="136"/>
      <c r="O37561" s="136"/>
      <c r="T37561" s="136"/>
      <c r="W37561" s="136"/>
      <c r="Z37561" s="136"/>
      <c r="AC37561" s="136"/>
    </row>
    <row r="37562" spans="2:29">
      <c r="B37562" s="136"/>
      <c r="E37562" s="136"/>
      <c r="H37562" s="136"/>
      <c r="K37562" s="136"/>
      <c r="O37562" s="136"/>
      <c r="T37562" s="136"/>
      <c r="W37562" s="136"/>
      <c r="Z37562" s="136"/>
      <c r="AC37562" s="136"/>
    </row>
    <row r="37563" spans="2:29">
      <c r="B37563" s="136"/>
      <c r="E37563" s="136"/>
      <c r="H37563" s="136"/>
      <c r="K37563" s="136"/>
      <c r="O37563" s="136"/>
      <c r="T37563" s="136"/>
      <c r="W37563" s="136"/>
      <c r="Z37563" s="136"/>
      <c r="AC37563" s="136"/>
    </row>
    <row r="37564" spans="2:29">
      <c r="B37564" s="136"/>
      <c r="E37564" s="136"/>
      <c r="H37564" s="136"/>
      <c r="K37564" s="136"/>
      <c r="O37564" s="136"/>
      <c r="T37564" s="136"/>
      <c r="W37564" s="136"/>
      <c r="Z37564" s="136"/>
      <c r="AC37564" s="136"/>
    </row>
    <row r="37565" spans="2:29">
      <c r="B37565" s="136"/>
      <c r="E37565" s="136"/>
      <c r="H37565" s="136"/>
      <c r="K37565" s="136"/>
      <c r="O37565" s="136"/>
      <c r="T37565" s="136"/>
      <c r="W37565" s="136"/>
      <c r="Z37565" s="136"/>
      <c r="AC37565" s="136"/>
    </row>
    <row r="37566" spans="2:29">
      <c r="B37566" s="136"/>
      <c r="E37566" s="136"/>
      <c r="H37566" s="136"/>
      <c r="K37566" s="136"/>
      <c r="O37566" s="136"/>
      <c r="T37566" s="136"/>
      <c r="W37566" s="136"/>
      <c r="Z37566" s="136"/>
      <c r="AC37566" s="136"/>
    </row>
    <row r="37567" spans="2:29">
      <c r="B37567" s="136"/>
      <c r="E37567" s="136"/>
      <c r="H37567" s="136"/>
      <c r="K37567" s="136"/>
      <c r="O37567" s="136"/>
      <c r="T37567" s="136"/>
      <c r="W37567" s="136"/>
      <c r="Z37567" s="136"/>
      <c r="AC37567" s="136"/>
    </row>
    <row r="37568" spans="2:29">
      <c r="B37568" s="136"/>
      <c r="E37568" s="136"/>
      <c r="H37568" s="136"/>
      <c r="K37568" s="136"/>
      <c r="O37568" s="136"/>
      <c r="T37568" s="136"/>
      <c r="W37568" s="136"/>
      <c r="Z37568" s="136"/>
      <c r="AC37568" s="136"/>
    </row>
    <row r="37569" spans="2:29">
      <c r="B37569" s="136"/>
      <c r="E37569" s="136"/>
      <c r="H37569" s="136"/>
      <c r="K37569" s="136"/>
      <c r="O37569" s="136"/>
      <c r="T37569" s="136"/>
      <c r="W37569" s="136"/>
      <c r="Z37569" s="136"/>
      <c r="AC37569" s="136"/>
    </row>
    <row r="37570" spans="2:29">
      <c r="B37570" s="136"/>
      <c r="E37570" s="136"/>
      <c r="H37570" s="136"/>
      <c r="K37570" s="136"/>
      <c r="O37570" s="136"/>
      <c r="T37570" s="136"/>
      <c r="W37570" s="136"/>
      <c r="Z37570" s="136"/>
      <c r="AC37570" s="136"/>
    </row>
    <row r="37571" spans="2:29">
      <c r="B37571" s="136"/>
      <c r="E37571" s="136"/>
      <c r="H37571" s="136"/>
      <c r="K37571" s="136"/>
      <c r="O37571" s="136"/>
      <c r="T37571" s="136"/>
      <c r="W37571" s="136"/>
      <c r="Z37571" s="136"/>
      <c r="AC37571" s="136"/>
    </row>
    <row r="37572" spans="2:29">
      <c r="B37572" s="136"/>
      <c r="E37572" s="136"/>
      <c r="H37572" s="136"/>
      <c r="K37572" s="136"/>
      <c r="O37572" s="136"/>
      <c r="T37572" s="136"/>
      <c r="W37572" s="136"/>
      <c r="Z37572" s="136"/>
      <c r="AC37572" s="136"/>
    </row>
    <row r="37573" spans="2:29">
      <c r="B37573" s="136"/>
      <c r="E37573" s="136"/>
      <c r="H37573" s="136"/>
      <c r="K37573" s="136"/>
      <c r="O37573" s="136"/>
      <c r="T37573" s="136"/>
      <c r="W37573" s="136"/>
      <c r="Z37573" s="136"/>
      <c r="AC37573" s="136"/>
    </row>
    <row r="37574" spans="2:29">
      <c r="B37574" s="136"/>
      <c r="E37574" s="136"/>
      <c r="H37574" s="136"/>
      <c r="K37574" s="136"/>
      <c r="O37574" s="136"/>
      <c r="T37574" s="136"/>
      <c r="W37574" s="136"/>
      <c r="Z37574" s="136"/>
      <c r="AC37574" s="136"/>
    </row>
    <row r="37575" spans="2:29">
      <c r="B37575" s="136"/>
      <c r="E37575" s="136"/>
      <c r="H37575" s="136"/>
      <c r="K37575" s="136"/>
      <c r="O37575" s="136"/>
      <c r="T37575" s="136"/>
      <c r="W37575" s="136"/>
      <c r="Z37575" s="136"/>
      <c r="AC37575" s="136"/>
    </row>
    <row r="37576" spans="2:29">
      <c r="B37576" s="136"/>
      <c r="E37576" s="136"/>
      <c r="H37576" s="136"/>
      <c r="K37576" s="136"/>
      <c r="O37576" s="136"/>
      <c r="T37576" s="136"/>
      <c r="W37576" s="136"/>
      <c r="Z37576" s="136"/>
      <c r="AC37576" s="136"/>
    </row>
    <row r="37577" spans="2:29">
      <c r="B37577" s="136"/>
      <c r="E37577" s="136"/>
      <c r="H37577" s="136"/>
      <c r="K37577" s="136"/>
      <c r="O37577" s="136"/>
      <c r="T37577" s="136"/>
      <c r="W37577" s="136"/>
      <c r="Z37577" s="136"/>
      <c r="AC37577" s="136"/>
    </row>
    <row r="37578" spans="2:29">
      <c r="B37578" s="136"/>
      <c r="E37578" s="136"/>
      <c r="H37578" s="136"/>
      <c r="K37578" s="136"/>
      <c r="O37578" s="136"/>
      <c r="T37578" s="136"/>
      <c r="W37578" s="136"/>
      <c r="Z37578" s="136"/>
      <c r="AC37578" s="136"/>
    </row>
    <row r="37579" spans="2:29">
      <c r="B37579" s="136"/>
      <c r="E37579" s="136"/>
      <c r="H37579" s="136"/>
      <c r="K37579" s="136"/>
      <c r="O37579" s="136"/>
      <c r="T37579" s="136"/>
      <c r="W37579" s="136"/>
      <c r="Z37579" s="136"/>
      <c r="AC37579" s="136"/>
    </row>
    <row r="37580" spans="2:29">
      <c r="B37580" s="136"/>
      <c r="E37580" s="136"/>
      <c r="H37580" s="136"/>
      <c r="K37580" s="136"/>
      <c r="O37580" s="136"/>
      <c r="T37580" s="136"/>
      <c r="W37580" s="136"/>
      <c r="Z37580" s="136"/>
      <c r="AC37580" s="136"/>
    </row>
    <row r="37581" spans="2:29">
      <c r="B37581" s="136"/>
      <c r="E37581" s="136"/>
      <c r="H37581" s="136"/>
      <c r="K37581" s="136"/>
      <c r="O37581" s="136"/>
      <c r="T37581" s="136"/>
      <c r="W37581" s="136"/>
      <c r="Z37581" s="136"/>
      <c r="AC37581" s="136"/>
    </row>
    <row r="37582" spans="2:29">
      <c r="B37582" s="136"/>
      <c r="E37582" s="136"/>
      <c r="H37582" s="136"/>
      <c r="K37582" s="136"/>
      <c r="O37582" s="136"/>
      <c r="T37582" s="136"/>
      <c r="W37582" s="136"/>
      <c r="Z37582" s="136"/>
      <c r="AC37582" s="136"/>
    </row>
    <row r="37583" spans="2:29">
      <c r="B37583" s="136"/>
      <c r="E37583" s="136"/>
      <c r="H37583" s="136"/>
      <c r="K37583" s="136"/>
      <c r="O37583" s="136"/>
      <c r="T37583" s="136"/>
      <c r="W37583" s="136"/>
      <c r="Z37583" s="136"/>
      <c r="AC37583" s="136"/>
    </row>
    <row r="37584" spans="2:29">
      <c r="B37584" s="136"/>
      <c r="E37584" s="136"/>
      <c r="H37584" s="136"/>
      <c r="K37584" s="136"/>
      <c r="O37584" s="136"/>
      <c r="T37584" s="136"/>
      <c r="W37584" s="136"/>
      <c r="Z37584" s="136"/>
      <c r="AC37584" s="136"/>
    </row>
    <row r="37585" spans="2:29">
      <c r="B37585" s="136"/>
      <c r="E37585" s="136"/>
      <c r="H37585" s="136"/>
      <c r="K37585" s="136"/>
      <c r="O37585" s="136"/>
      <c r="T37585" s="136"/>
      <c r="W37585" s="136"/>
      <c r="Z37585" s="136"/>
      <c r="AC37585" s="136"/>
    </row>
    <row r="37586" spans="2:29">
      <c r="B37586" s="136"/>
      <c r="E37586" s="136"/>
      <c r="H37586" s="136"/>
      <c r="K37586" s="136"/>
      <c r="O37586" s="136"/>
      <c r="T37586" s="136"/>
      <c r="W37586" s="136"/>
      <c r="Z37586" s="136"/>
      <c r="AC37586" s="136"/>
    </row>
    <row r="37587" spans="2:29">
      <c r="B37587" s="136"/>
      <c r="E37587" s="136"/>
      <c r="H37587" s="136"/>
      <c r="K37587" s="136"/>
      <c r="O37587" s="136"/>
      <c r="T37587" s="136"/>
      <c r="W37587" s="136"/>
      <c r="Z37587" s="136"/>
      <c r="AC37587" s="136"/>
    </row>
    <row r="37588" spans="2:29">
      <c r="B37588" s="136"/>
      <c r="E37588" s="136"/>
      <c r="H37588" s="136"/>
      <c r="K37588" s="136"/>
      <c r="O37588" s="136"/>
      <c r="T37588" s="136"/>
      <c r="W37588" s="136"/>
      <c r="Z37588" s="136"/>
      <c r="AC37588" s="136"/>
    </row>
    <row r="37589" spans="2:29">
      <c r="B37589" s="136"/>
      <c r="E37589" s="136"/>
      <c r="H37589" s="136"/>
      <c r="K37589" s="136"/>
      <c r="O37589" s="136"/>
      <c r="T37589" s="136"/>
      <c r="W37589" s="136"/>
      <c r="Z37589" s="136"/>
      <c r="AC37589" s="136"/>
    </row>
    <row r="37590" spans="2:29">
      <c r="B37590" s="136"/>
      <c r="E37590" s="136"/>
      <c r="H37590" s="136"/>
      <c r="K37590" s="136"/>
      <c r="O37590" s="136"/>
      <c r="T37590" s="136"/>
      <c r="W37590" s="136"/>
      <c r="Z37590" s="136"/>
      <c r="AC37590" s="136"/>
    </row>
    <row r="37591" spans="2:29">
      <c r="B37591" s="136"/>
      <c r="E37591" s="136"/>
      <c r="H37591" s="136"/>
      <c r="K37591" s="136"/>
      <c r="O37591" s="136"/>
      <c r="T37591" s="136"/>
      <c r="W37591" s="136"/>
      <c r="Z37591" s="136"/>
      <c r="AC37591" s="136"/>
    </row>
    <row r="37592" spans="2:29">
      <c r="B37592" s="136"/>
      <c r="E37592" s="136"/>
      <c r="H37592" s="136"/>
      <c r="K37592" s="136"/>
      <c r="O37592" s="136"/>
      <c r="T37592" s="136"/>
      <c r="W37592" s="136"/>
      <c r="Z37592" s="136"/>
      <c r="AC37592" s="136"/>
    </row>
    <row r="37593" spans="2:29">
      <c r="B37593" s="136"/>
      <c r="E37593" s="136"/>
      <c r="H37593" s="136"/>
      <c r="K37593" s="136"/>
      <c r="O37593" s="136"/>
      <c r="T37593" s="136"/>
      <c r="W37593" s="136"/>
      <c r="Z37593" s="136"/>
      <c r="AC37593" s="136"/>
    </row>
    <row r="37594" spans="2:29">
      <c r="B37594" s="136"/>
      <c r="E37594" s="136"/>
      <c r="H37594" s="136"/>
      <c r="K37594" s="136"/>
      <c r="O37594" s="136"/>
      <c r="T37594" s="136"/>
      <c r="W37594" s="136"/>
      <c r="Z37594" s="136"/>
      <c r="AC37594" s="136"/>
    </row>
    <row r="37595" spans="2:29">
      <c r="B37595" s="136"/>
      <c r="E37595" s="136"/>
      <c r="H37595" s="136"/>
      <c r="K37595" s="136"/>
      <c r="O37595" s="136"/>
      <c r="T37595" s="136"/>
      <c r="W37595" s="136"/>
      <c r="Z37595" s="136"/>
      <c r="AC37595" s="136"/>
    </row>
    <row r="37596" spans="2:29">
      <c r="B37596" s="136"/>
      <c r="E37596" s="136"/>
      <c r="H37596" s="136"/>
      <c r="K37596" s="136"/>
      <c r="O37596" s="136"/>
      <c r="T37596" s="136"/>
      <c r="W37596" s="136"/>
      <c r="Z37596" s="136"/>
      <c r="AC37596" s="136"/>
    </row>
    <row r="37597" spans="2:29">
      <c r="B37597" s="136"/>
      <c r="E37597" s="136"/>
      <c r="H37597" s="136"/>
      <c r="K37597" s="136"/>
      <c r="O37597" s="136"/>
      <c r="T37597" s="136"/>
      <c r="W37597" s="136"/>
      <c r="Z37597" s="136"/>
      <c r="AC37597" s="136"/>
    </row>
    <row r="37598" spans="2:29">
      <c r="B37598" s="136"/>
      <c r="E37598" s="136"/>
      <c r="H37598" s="136"/>
      <c r="K37598" s="136"/>
      <c r="O37598" s="136"/>
      <c r="T37598" s="136"/>
      <c r="W37598" s="136"/>
      <c r="Z37598" s="136"/>
      <c r="AC37598" s="136"/>
    </row>
    <row r="37599" spans="2:29">
      <c r="B37599" s="136"/>
      <c r="E37599" s="136"/>
      <c r="H37599" s="136"/>
      <c r="K37599" s="136"/>
      <c r="O37599" s="136"/>
      <c r="T37599" s="136"/>
      <c r="W37599" s="136"/>
      <c r="Z37599" s="136"/>
      <c r="AC37599" s="136"/>
    </row>
    <row r="37600" spans="2:29">
      <c r="B37600" s="136"/>
      <c r="E37600" s="136"/>
      <c r="H37600" s="136"/>
      <c r="K37600" s="136"/>
      <c r="O37600" s="136"/>
      <c r="T37600" s="136"/>
      <c r="W37600" s="136"/>
      <c r="Z37600" s="136"/>
      <c r="AC37600" s="136"/>
    </row>
    <row r="37601" spans="2:29">
      <c r="B37601" s="136"/>
      <c r="E37601" s="136"/>
      <c r="H37601" s="136"/>
      <c r="K37601" s="136"/>
      <c r="O37601" s="136"/>
      <c r="T37601" s="136"/>
      <c r="W37601" s="136"/>
      <c r="Z37601" s="136"/>
      <c r="AC37601" s="136"/>
    </row>
    <row r="37602" spans="2:29">
      <c r="B37602" s="136"/>
      <c r="E37602" s="136"/>
      <c r="H37602" s="136"/>
      <c r="K37602" s="136"/>
      <c r="O37602" s="136"/>
      <c r="T37602" s="136"/>
      <c r="W37602" s="136"/>
      <c r="Z37602" s="136"/>
      <c r="AC37602" s="136"/>
    </row>
    <row r="37603" spans="2:29">
      <c r="B37603" s="136"/>
      <c r="E37603" s="136"/>
      <c r="H37603" s="136"/>
      <c r="K37603" s="136"/>
      <c r="O37603" s="136"/>
      <c r="T37603" s="136"/>
      <c r="W37603" s="136"/>
      <c r="Z37603" s="136"/>
      <c r="AC37603" s="136"/>
    </row>
    <row r="37604" spans="2:29">
      <c r="B37604" s="136"/>
      <c r="E37604" s="136"/>
      <c r="H37604" s="136"/>
      <c r="K37604" s="136"/>
      <c r="O37604" s="136"/>
      <c r="T37604" s="136"/>
      <c r="W37604" s="136"/>
      <c r="Z37604" s="136"/>
      <c r="AC37604" s="136"/>
    </row>
    <row r="37605" spans="2:29">
      <c r="B37605" s="136"/>
      <c r="E37605" s="136"/>
      <c r="H37605" s="136"/>
      <c r="K37605" s="136"/>
      <c r="O37605" s="136"/>
      <c r="T37605" s="136"/>
      <c r="W37605" s="136"/>
      <c r="Z37605" s="136"/>
      <c r="AC37605" s="136"/>
    </row>
    <row r="37606" spans="2:29">
      <c r="B37606" s="136"/>
      <c r="E37606" s="136"/>
      <c r="H37606" s="136"/>
      <c r="K37606" s="136"/>
      <c r="O37606" s="136"/>
      <c r="T37606" s="136"/>
      <c r="W37606" s="136"/>
      <c r="Z37606" s="136"/>
      <c r="AC37606" s="136"/>
    </row>
    <row r="37607" spans="2:29">
      <c r="B37607" s="136"/>
      <c r="E37607" s="136"/>
      <c r="H37607" s="136"/>
      <c r="K37607" s="136"/>
      <c r="O37607" s="136"/>
      <c r="T37607" s="136"/>
      <c r="W37607" s="136"/>
      <c r="Z37607" s="136"/>
      <c r="AC37607" s="136"/>
    </row>
    <row r="37608" spans="2:29">
      <c r="B37608" s="136"/>
      <c r="E37608" s="136"/>
      <c r="H37608" s="136"/>
      <c r="K37608" s="136"/>
      <c r="O37608" s="136"/>
      <c r="T37608" s="136"/>
      <c r="W37608" s="136"/>
      <c r="Z37608" s="136"/>
      <c r="AC37608" s="136"/>
    </row>
    <row r="37609" spans="2:29">
      <c r="B37609" s="136"/>
      <c r="E37609" s="136"/>
      <c r="H37609" s="136"/>
      <c r="K37609" s="136"/>
      <c r="O37609" s="136"/>
      <c r="T37609" s="136"/>
      <c r="W37609" s="136"/>
      <c r="Z37609" s="136"/>
      <c r="AC37609" s="136"/>
    </row>
    <row r="37610" spans="2:29">
      <c r="B37610" s="136"/>
      <c r="E37610" s="136"/>
      <c r="H37610" s="136"/>
      <c r="K37610" s="136"/>
      <c r="O37610" s="136"/>
      <c r="T37610" s="136"/>
      <c r="W37610" s="136"/>
      <c r="Z37610" s="136"/>
      <c r="AC37610" s="136"/>
    </row>
    <row r="37611" spans="2:29">
      <c r="B37611" s="136"/>
      <c r="E37611" s="136"/>
      <c r="H37611" s="136"/>
      <c r="K37611" s="136"/>
      <c r="O37611" s="136"/>
      <c r="T37611" s="136"/>
      <c r="W37611" s="136"/>
      <c r="Z37611" s="136"/>
      <c r="AC37611" s="136"/>
    </row>
    <row r="37612" spans="2:29">
      <c r="B37612" s="136"/>
      <c r="E37612" s="136"/>
      <c r="H37612" s="136"/>
      <c r="K37612" s="136"/>
      <c r="O37612" s="136"/>
      <c r="T37612" s="136"/>
      <c r="W37612" s="136"/>
      <c r="Z37612" s="136"/>
      <c r="AC37612" s="136"/>
    </row>
    <row r="37613" spans="2:29">
      <c r="B37613" s="136"/>
      <c r="E37613" s="136"/>
      <c r="H37613" s="136"/>
      <c r="K37613" s="136"/>
      <c r="O37613" s="136"/>
      <c r="T37613" s="136"/>
      <c r="W37613" s="136"/>
      <c r="Z37613" s="136"/>
      <c r="AC37613" s="136"/>
    </row>
    <row r="37614" spans="2:29">
      <c r="B37614" s="136"/>
      <c r="E37614" s="136"/>
      <c r="H37614" s="136"/>
      <c r="K37614" s="136"/>
      <c r="O37614" s="136"/>
      <c r="T37614" s="136"/>
      <c r="W37614" s="136"/>
      <c r="Z37614" s="136"/>
      <c r="AC37614" s="136"/>
    </row>
    <row r="37615" spans="2:29">
      <c r="B37615" s="136"/>
      <c r="E37615" s="136"/>
      <c r="H37615" s="136"/>
      <c r="K37615" s="136"/>
      <c r="O37615" s="136"/>
      <c r="T37615" s="136"/>
      <c r="W37615" s="136"/>
      <c r="Z37615" s="136"/>
      <c r="AC37615" s="136"/>
    </row>
    <row r="37616" spans="2:29">
      <c r="B37616" s="136"/>
      <c r="E37616" s="136"/>
      <c r="H37616" s="136"/>
      <c r="K37616" s="136"/>
      <c r="O37616" s="136"/>
      <c r="T37616" s="136"/>
      <c r="W37616" s="136"/>
      <c r="Z37616" s="136"/>
      <c r="AC37616" s="136"/>
    </row>
    <row r="37617" spans="2:29">
      <c r="B37617" s="136"/>
      <c r="E37617" s="136"/>
      <c r="H37617" s="136"/>
      <c r="K37617" s="136"/>
      <c r="O37617" s="136"/>
      <c r="T37617" s="136"/>
      <c r="W37617" s="136"/>
      <c r="Z37617" s="136"/>
      <c r="AC37617" s="136"/>
    </row>
    <row r="37618" spans="2:29">
      <c r="B37618" s="136"/>
      <c r="E37618" s="136"/>
      <c r="H37618" s="136"/>
      <c r="K37618" s="136"/>
      <c r="O37618" s="136"/>
      <c r="T37618" s="136"/>
      <c r="W37618" s="136"/>
      <c r="Z37618" s="136"/>
      <c r="AC37618" s="136"/>
    </row>
    <row r="37619" spans="2:29">
      <c r="B37619" s="136"/>
      <c r="E37619" s="136"/>
      <c r="H37619" s="136"/>
      <c r="K37619" s="136"/>
      <c r="O37619" s="136"/>
      <c r="T37619" s="136"/>
      <c r="W37619" s="136"/>
      <c r="Z37619" s="136"/>
      <c r="AC37619" s="136"/>
    </row>
    <row r="37620" spans="2:29">
      <c r="B37620" s="136"/>
      <c r="E37620" s="136"/>
      <c r="H37620" s="136"/>
      <c r="K37620" s="136"/>
      <c r="O37620" s="136"/>
      <c r="T37620" s="136"/>
      <c r="W37620" s="136"/>
      <c r="Z37620" s="136"/>
      <c r="AC37620" s="136"/>
    </row>
    <row r="37621" spans="2:29">
      <c r="B37621" s="136"/>
      <c r="E37621" s="136"/>
      <c r="H37621" s="136"/>
      <c r="K37621" s="136"/>
      <c r="O37621" s="136"/>
      <c r="T37621" s="136"/>
      <c r="W37621" s="136"/>
      <c r="Z37621" s="136"/>
      <c r="AC37621" s="136"/>
    </row>
    <row r="37622" spans="2:29">
      <c r="B37622" s="136"/>
      <c r="E37622" s="136"/>
      <c r="H37622" s="136"/>
      <c r="K37622" s="136"/>
      <c r="O37622" s="136"/>
      <c r="T37622" s="136"/>
      <c r="W37622" s="136"/>
      <c r="Z37622" s="136"/>
      <c r="AC37622" s="136"/>
    </row>
    <row r="37623" spans="2:29">
      <c r="B37623" s="136"/>
      <c r="E37623" s="136"/>
      <c r="H37623" s="136"/>
      <c r="K37623" s="136"/>
      <c r="O37623" s="136"/>
      <c r="T37623" s="136"/>
      <c r="W37623" s="136"/>
      <c r="Z37623" s="136"/>
      <c r="AC37623" s="136"/>
    </row>
    <row r="37624" spans="2:29">
      <c r="B37624" s="136"/>
      <c r="E37624" s="136"/>
      <c r="H37624" s="136"/>
      <c r="K37624" s="136"/>
      <c r="O37624" s="136"/>
      <c r="T37624" s="136"/>
      <c r="W37624" s="136"/>
      <c r="Z37624" s="136"/>
      <c r="AC37624" s="136"/>
    </row>
    <row r="37625" spans="2:29">
      <c r="B37625" s="136"/>
      <c r="E37625" s="136"/>
      <c r="H37625" s="136"/>
      <c r="K37625" s="136"/>
      <c r="O37625" s="136"/>
      <c r="T37625" s="136"/>
      <c r="W37625" s="136"/>
      <c r="Z37625" s="136"/>
      <c r="AC37625" s="136"/>
    </row>
    <row r="37626" spans="2:29">
      <c r="B37626" s="136"/>
      <c r="E37626" s="136"/>
      <c r="H37626" s="136"/>
      <c r="K37626" s="136"/>
      <c r="O37626" s="136"/>
      <c r="T37626" s="136"/>
      <c r="W37626" s="136"/>
      <c r="Z37626" s="136"/>
      <c r="AC37626" s="136"/>
    </row>
    <row r="37627" spans="2:29">
      <c r="B37627" s="136"/>
      <c r="E37627" s="136"/>
      <c r="H37627" s="136"/>
      <c r="K37627" s="136"/>
      <c r="O37627" s="136"/>
      <c r="T37627" s="136"/>
      <c r="W37627" s="136"/>
      <c r="Z37627" s="136"/>
      <c r="AC37627" s="136"/>
    </row>
    <row r="37628" spans="2:29">
      <c r="B37628" s="136"/>
      <c r="E37628" s="136"/>
      <c r="H37628" s="136"/>
      <c r="K37628" s="136"/>
      <c r="O37628" s="136"/>
      <c r="T37628" s="136"/>
      <c r="W37628" s="136"/>
      <c r="Z37628" s="136"/>
      <c r="AC37628" s="136"/>
    </row>
    <row r="37629" spans="2:29">
      <c r="B37629" s="136"/>
      <c r="E37629" s="136"/>
      <c r="H37629" s="136"/>
      <c r="K37629" s="136"/>
      <c r="O37629" s="136"/>
      <c r="T37629" s="136"/>
      <c r="W37629" s="136"/>
      <c r="Z37629" s="136"/>
      <c r="AC37629" s="136"/>
    </row>
    <row r="37630" spans="2:29">
      <c r="B37630" s="136"/>
      <c r="E37630" s="136"/>
      <c r="H37630" s="136"/>
      <c r="K37630" s="136"/>
      <c r="O37630" s="136"/>
      <c r="T37630" s="136"/>
      <c r="W37630" s="136"/>
      <c r="Z37630" s="136"/>
      <c r="AC37630" s="136"/>
    </row>
    <row r="37631" spans="2:29">
      <c r="B37631" s="136"/>
      <c r="E37631" s="136"/>
      <c r="H37631" s="136"/>
      <c r="K37631" s="136"/>
      <c r="O37631" s="136"/>
      <c r="T37631" s="136"/>
      <c r="W37631" s="136"/>
      <c r="Z37631" s="136"/>
      <c r="AC37631" s="136"/>
    </row>
    <row r="37632" spans="2:29">
      <c r="B37632" s="136"/>
      <c r="E37632" s="136"/>
      <c r="H37632" s="136"/>
      <c r="K37632" s="136"/>
      <c r="O37632" s="136"/>
      <c r="T37632" s="136"/>
      <c r="W37632" s="136"/>
      <c r="Z37632" s="136"/>
      <c r="AC37632" s="136"/>
    </row>
    <row r="37633" spans="2:29">
      <c r="B37633" s="136"/>
      <c r="E37633" s="136"/>
      <c r="H37633" s="136"/>
      <c r="K37633" s="136"/>
      <c r="O37633" s="136"/>
      <c r="T37633" s="136"/>
      <c r="W37633" s="136"/>
      <c r="Z37633" s="136"/>
      <c r="AC37633" s="136"/>
    </row>
    <row r="37634" spans="2:29">
      <c r="B37634" s="136"/>
      <c r="E37634" s="136"/>
      <c r="H37634" s="136"/>
      <c r="K37634" s="136"/>
      <c r="O37634" s="136"/>
      <c r="T37634" s="136"/>
      <c r="W37634" s="136"/>
      <c r="Z37634" s="136"/>
      <c r="AC37634" s="136"/>
    </row>
    <row r="37635" spans="2:29">
      <c r="B37635" s="136"/>
      <c r="E37635" s="136"/>
      <c r="H37635" s="136"/>
      <c r="K37635" s="136"/>
      <c r="O37635" s="136"/>
      <c r="T37635" s="136"/>
      <c r="W37635" s="136"/>
      <c r="Z37635" s="136"/>
      <c r="AC37635" s="136"/>
    </row>
    <row r="37636" spans="2:29">
      <c r="B37636" s="136"/>
      <c r="E37636" s="136"/>
      <c r="H37636" s="136"/>
      <c r="K37636" s="136"/>
      <c r="O37636" s="136"/>
      <c r="T37636" s="136"/>
      <c r="W37636" s="136"/>
      <c r="Z37636" s="136"/>
      <c r="AC37636" s="136"/>
    </row>
    <row r="37637" spans="2:29">
      <c r="B37637" s="136"/>
      <c r="E37637" s="136"/>
      <c r="H37637" s="136"/>
      <c r="K37637" s="136"/>
      <c r="O37637" s="136"/>
      <c r="T37637" s="136"/>
      <c r="W37637" s="136"/>
      <c r="Z37637" s="136"/>
      <c r="AC37637" s="136"/>
    </row>
    <row r="37638" spans="2:29">
      <c r="B37638" s="136"/>
      <c r="E37638" s="136"/>
      <c r="H37638" s="136"/>
      <c r="K37638" s="136"/>
      <c r="O37638" s="136"/>
      <c r="T37638" s="136"/>
      <c r="W37638" s="136"/>
      <c r="Z37638" s="136"/>
      <c r="AC37638" s="136"/>
    </row>
    <row r="37639" spans="2:29">
      <c r="B37639" s="136"/>
      <c r="E37639" s="136"/>
      <c r="H37639" s="136"/>
      <c r="K37639" s="136"/>
      <c r="O37639" s="136"/>
      <c r="T37639" s="136"/>
      <c r="W37639" s="136"/>
      <c r="Z37639" s="136"/>
      <c r="AC37639" s="136"/>
    </row>
    <row r="37640" spans="2:29">
      <c r="B37640" s="136"/>
      <c r="E37640" s="136"/>
      <c r="H37640" s="136"/>
      <c r="K37640" s="136"/>
      <c r="O37640" s="136"/>
      <c r="T37640" s="136"/>
      <c r="W37640" s="136"/>
      <c r="Z37640" s="136"/>
      <c r="AC37640" s="136"/>
    </row>
    <row r="37641" spans="2:29">
      <c r="B37641" s="136"/>
      <c r="E37641" s="136"/>
      <c r="H37641" s="136"/>
      <c r="K37641" s="136"/>
      <c r="O37641" s="136"/>
      <c r="T37641" s="136"/>
      <c r="W37641" s="136"/>
      <c r="Z37641" s="136"/>
      <c r="AC37641" s="136"/>
    </row>
    <row r="37642" spans="2:29">
      <c r="B37642" s="136"/>
      <c r="E37642" s="136"/>
      <c r="H37642" s="136"/>
      <c r="K37642" s="136"/>
      <c r="O37642" s="136"/>
      <c r="T37642" s="136"/>
      <c r="W37642" s="136"/>
      <c r="Z37642" s="136"/>
      <c r="AC37642" s="136"/>
    </row>
    <row r="37643" spans="2:29">
      <c r="B37643" s="136"/>
      <c r="E37643" s="136"/>
      <c r="H37643" s="136"/>
      <c r="K37643" s="136"/>
      <c r="O37643" s="136"/>
      <c r="T37643" s="136"/>
      <c r="W37643" s="136"/>
      <c r="Z37643" s="136"/>
      <c r="AC37643" s="136"/>
    </row>
    <row r="37644" spans="2:29">
      <c r="B37644" s="136"/>
      <c r="E37644" s="136"/>
      <c r="H37644" s="136"/>
      <c r="K37644" s="136"/>
      <c r="O37644" s="136"/>
      <c r="T37644" s="136"/>
      <c r="W37644" s="136"/>
      <c r="Z37644" s="136"/>
      <c r="AC37644" s="136"/>
    </row>
    <row r="37645" spans="2:29">
      <c r="B37645" s="136"/>
      <c r="E37645" s="136"/>
      <c r="H37645" s="136"/>
      <c r="K37645" s="136"/>
      <c r="O37645" s="136"/>
      <c r="T37645" s="136"/>
      <c r="W37645" s="136"/>
      <c r="Z37645" s="136"/>
      <c r="AC37645" s="136"/>
    </row>
    <row r="37646" spans="2:29">
      <c r="B37646" s="136"/>
      <c r="E37646" s="136"/>
      <c r="H37646" s="136"/>
      <c r="K37646" s="136"/>
      <c r="O37646" s="136"/>
      <c r="T37646" s="136"/>
      <c r="W37646" s="136"/>
      <c r="Z37646" s="136"/>
      <c r="AC37646" s="136"/>
    </row>
    <row r="37647" spans="2:29">
      <c r="B37647" s="136"/>
      <c r="E37647" s="136"/>
      <c r="H37647" s="136"/>
      <c r="K37647" s="136"/>
      <c r="O37647" s="136"/>
      <c r="T37647" s="136"/>
      <c r="W37647" s="136"/>
      <c r="Z37647" s="136"/>
      <c r="AC37647" s="136"/>
    </row>
    <row r="37648" spans="2:29">
      <c r="B37648" s="136"/>
      <c r="E37648" s="136"/>
      <c r="H37648" s="136"/>
      <c r="K37648" s="136"/>
      <c r="O37648" s="136"/>
      <c r="T37648" s="136"/>
      <c r="W37648" s="136"/>
      <c r="Z37648" s="136"/>
      <c r="AC37648" s="136"/>
    </row>
    <row r="37649" spans="2:29">
      <c r="B37649" s="136"/>
      <c r="E37649" s="136"/>
      <c r="H37649" s="136"/>
      <c r="K37649" s="136"/>
      <c r="O37649" s="136"/>
      <c r="T37649" s="136"/>
      <c r="W37649" s="136"/>
      <c r="Z37649" s="136"/>
      <c r="AC37649" s="136"/>
    </row>
    <row r="37650" spans="2:29">
      <c r="B37650" s="136"/>
      <c r="E37650" s="136"/>
      <c r="H37650" s="136"/>
      <c r="K37650" s="136"/>
      <c r="O37650" s="136"/>
      <c r="T37650" s="136"/>
      <c r="W37650" s="136"/>
      <c r="Z37650" s="136"/>
      <c r="AC37650" s="136"/>
    </row>
    <row r="37651" spans="2:29">
      <c r="B37651" s="136"/>
      <c r="E37651" s="136"/>
      <c r="H37651" s="136"/>
      <c r="K37651" s="136"/>
      <c r="O37651" s="136"/>
      <c r="T37651" s="136"/>
      <c r="W37651" s="136"/>
      <c r="Z37651" s="136"/>
      <c r="AC37651" s="136"/>
    </row>
    <row r="37652" spans="2:29">
      <c r="B37652" s="136"/>
      <c r="E37652" s="136"/>
      <c r="H37652" s="136"/>
      <c r="K37652" s="136"/>
      <c r="O37652" s="136"/>
      <c r="T37652" s="136"/>
      <c r="W37652" s="136"/>
      <c r="Z37652" s="136"/>
      <c r="AC37652" s="136"/>
    </row>
    <row r="37653" spans="2:29">
      <c r="B37653" s="136"/>
      <c r="E37653" s="136"/>
      <c r="H37653" s="136"/>
      <c r="K37653" s="136"/>
      <c r="O37653" s="136"/>
      <c r="T37653" s="136"/>
      <c r="W37653" s="136"/>
      <c r="Z37653" s="136"/>
      <c r="AC37653" s="136"/>
    </row>
    <row r="37654" spans="2:29">
      <c r="B37654" s="136"/>
      <c r="E37654" s="136"/>
      <c r="H37654" s="136"/>
      <c r="K37654" s="136"/>
      <c r="O37654" s="136"/>
      <c r="T37654" s="136"/>
      <c r="W37654" s="136"/>
      <c r="Z37654" s="136"/>
      <c r="AC37654" s="136"/>
    </row>
    <row r="37655" spans="2:29">
      <c r="B37655" s="136"/>
      <c r="E37655" s="136"/>
      <c r="H37655" s="136"/>
      <c r="K37655" s="136"/>
      <c r="O37655" s="136"/>
      <c r="T37655" s="136"/>
      <c r="W37655" s="136"/>
      <c r="Z37655" s="136"/>
      <c r="AC37655" s="136"/>
    </row>
    <row r="37656" spans="2:29">
      <c r="B37656" s="136"/>
      <c r="E37656" s="136"/>
      <c r="H37656" s="136"/>
      <c r="K37656" s="136"/>
      <c r="O37656" s="136"/>
      <c r="T37656" s="136"/>
      <c r="W37656" s="136"/>
      <c r="Z37656" s="136"/>
      <c r="AC37656" s="136"/>
    </row>
    <row r="37657" spans="2:29">
      <c r="B37657" s="136"/>
      <c r="E37657" s="136"/>
      <c r="H37657" s="136"/>
      <c r="K37657" s="136"/>
      <c r="O37657" s="136"/>
      <c r="T37657" s="136"/>
      <c r="W37657" s="136"/>
      <c r="Z37657" s="136"/>
      <c r="AC37657" s="136"/>
    </row>
    <row r="37658" spans="2:29">
      <c r="B37658" s="136"/>
      <c r="E37658" s="136"/>
      <c r="H37658" s="136"/>
      <c r="K37658" s="136"/>
      <c r="O37658" s="136"/>
      <c r="T37658" s="136"/>
      <c r="W37658" s="136"/>
      <c r="Z37658" s="136"/>
      <c r="AC37658" s="136"/>
    </row>
    <row r="37659" spans="2:29">
      <c r="B37659" s="136"/>
      <c r="E37659" s="136"/>
      <c r="H37659" s="136"/>
      <c r="K37659" s="136"/>
      <c r="O37659" s="136"/>
      <c r="T37659" s="136"/>
      <c r="W37659" s="136"/>
      <c r="Z37659" s="136"/>
      <c r="AC37659" s="136"/>
    </row>
    <row r="37660" spans="2:29">
      <c r="B37660" s="136"/>
      <c r="E37660" s="136"/>
      <c r="H37660" s="136"/>
      <c r="K37660" s="136"/>
      <c r="O37660" s="136"/>
      <c r="T37660" s="136"/>
      <c r="W37660" s="136"/>
      <c r="Z37660" s="136"/>
      <c r="AC37660" s="136"/>
    </row>
    <row r="37661" spans="2:29">
      <c r="B37661" s="136"/>
      <c r="E37661" s="136"/>
      <c r="H37661" s="136"/>
      <c r="K37661" s="136"/>
      <c r="O37661" s="136"/>
      <c r="T37661" s="136"/>
      <c r="W37661" s="136"/>
      <c r="Z37661" s="136"/>
      <c r="AC37661" s="136"/>
    </row>
    <row r="37662" spans="2:29">
      <c r="B37662" s="136"/>
      <c r="E37662" s="136"/>
      <c r="H37662" s="136"/>
      <c r="K37662" s="136"/>
      <c r="O37662" s="136"/>
      <c r="T37662" s="136"/>
      <c r="W37662" s="136"/>
      <c r="Z37662" s="136"/>
      <c r="AC37662" s="136"/>
    </row>
    <row r="37663" spans="2:29">
      <c r="B37663" s="136"/>
      <c r="E37663" s="136"/>
      <c r="H37663" s="136"/>
      <c r="K37663" s="136"/>
      <c r="O37663" s="136"/>
      <c r="T37663" s="136"/>
      <c r="W37663" s="136"/>
      <c r="Z37663" s="136"/>
      <c r="AC37663" s="136"/>
    </row>
    <row r="37664" spans="2:29">
      <c r="B37664" s="136"/>
      <c r="E37664" s="136"/>
      <c r="H37664" s="136"/>
      <c r="K37664" s="136"/>
      <c r="O37664" s="136"/>
      <c r="T37664" s="136"/>
      <c r="W37664" s="136"/>
      <c r="Z37664" s="136"/>
      <c r="AC37664" s="136"/>
    </row>
    <row r="37665" spans="2:29">
      <c r="B37665" s="136"/>
      <c r="E37665" s="136"/>
      <c r="H37665" s="136"/>
      <c r="K37665" s="136"/>
      <c r="O37665" s="136"/>
      <c r="T37665" s="136"/>
      <c r="W37665" s="136"/>
      <c r="Z37665" s="136"/>
      <c r="AC37665" s="136"/>
    </row>
    <row r="37666" spans="2:29">
      <c r="B37666" s="136"/>
      <c r="E37666" s="136"/>
      <c r="H37666" s="136"/>
      <c r="K37666" s="136"/>
      <c r="O37666" s="136"/>
      <c r="T37666" s="136"/>
      <c r="W37666" s="136"/>
      <c r="Z37666" s="136"/>
      <c r="AC37666" s="136"/>
    </row>
    <row r="37667" spans="2:29">
      <c r="B37667" s="136"/>
      <c r="E37667" s="136"/>
      <c r="H37667" s="136"/>
      <c r="K37667" s="136"/>
      <c r="O37667" s="136"/>
      <c r="T37667" s="136"/>
      <c r="W37667" s="136"/>
      <c r="Z37667" s="136"/>
      <c r="AC37667" s="136"/>
    </row>
    <row r="37668" spans="2:29">
      <c r="B37668" s="136"/>
      <c r="E37668" s="136"/>
      <c r="H37668" s="136"/>
      <c r="K37668" s="136"/>
      <c r="O37668" s="136"/>
      <c r="T37668" s="136"/>
      <c r="W37668" s="136"/>
      <c r="Z37668" s="136"/>
      <c r="AC37668" s="136"/>
    </row>
    <row r="37669" spans="2:29">
      <c r="B37669" s="136"/>
      <c r="E37669" s="136"/>
      <c r="H37669" s="136"/>
      <c r="K37669" s="136"/>
      <c r="O37669" s="136"/>
      <c r="T37669" s="136"/>
      <c r="W37669" s="136"/>
      <c r="Z37669" s="136"/>
      <c r="AC37669" s="136"/>
    </row>
    <row r="37670" spans="2:29">
      <c r="B37670" s="136"/>
      <c r="E37670" s="136"/>
      <c r="H37670" s="136"/>
      <c r="K37670" s="136"/>
      <c r="O37670" s="136"/>
      <c r="T37670" s="136"/>
      <c r="W37670" s="136"/>
      <c r="Z37670" s="136"/>
      <c r="AC37670" s="136"/>
    </row>
    <row r="37671" spans="2:29">
      <c r="B37671" s="136"/>
      <c r="E37671" s="136"/>
      <c r="H37671" s="136"/>
      <c r="K37671" s="136"/>
      <c r="O37671" s="136"/>
      <c r="T37671" s="136"/>
      <c r="W37671" s="136"/>
      <c r="Z37671" s="136"/>
      <c r="AC37671" s="136"/>
    </row>
    <row r="37672" spans="2:29">
      <c r="B37672" s="136"/>
      <c r="E37672" s="136"/>
      <c r="H37672" s="136"/>
      <c r="K37672" s="136"/>
      <c r="O37672" s="136"/>
      <c r="T37672" s="136"/>
      <c r="W37672" s="136"/>
      <c r="Z37672" s="136"/>
      <c r="AC37672" s="136"/>
    </row>
    <row r="37673" spans="2:29">
      <c r="B37673" s="136"/>
      <c r="E37673" s="136"/>
      <c r="H37673" s="136"/>
      <c r="K37673" s="136"/>
      <c r="O37673" s="136"/>
      <c r="T37673" s="136"/>
      <c r="W37673" s="136"/>
      <c r="Z37673" s="136"/>
      <c r="AC37673" s="136"/>
    </row>
    <row r="37674" spans="2:29">
      <c r="B37674" s="136"/>
      <c r="E37674" s="136"/>
      <c r="H37674" s="136"/>
      <c r="K37674" s="136"/>
      <c r="O37674" s="136"/>
      <c r="T37674" s="136"/>
      <c r="W37674" s="136"/>
      <c r="Z37674" s="136"/>
      <c r="AC37674" s="136"/>
    </row>
    <row r="37675" spans="2:29">
      <c r="B37675" s="136"/>
      <c r="E37675" s="136"/>
      <c r="H37675" s="136"/>
      <c r="K37675" s="136"/>
      <c r="O37675" s="136"/>
      <c r="T37675" s="136"/>
      <c r="W37675" s="136"/>
      <c r="Z37675" s="136"/>
      <c r="AC37675" s="136"/>
    </row>
    <row r="37676" spans="2:29">
      <c r="B37676" s="136"/>
      <c r="E37676" s="136"/>
      <c r="H37676" s="136"/>
      <c r="K37676" s="136"/>
      <c r="O37676" s="136"/>
      <c r="T37676" s="136"/>
      <c r="W37676" s="136"/>
      <c r="Z37676" s="136"/>
      <c r="AC37676" s="136"/>
    </row>
    <row r="37677" spans="2:29">
      <c r="B37677" s="136"/>
      <c r="E37677" s="136"/>
      <c r="H37677" s="136"/>
      <c r="K37677" s="136"/>
      <c r="O37677" s="136"/>
      <c r="T37677" s="136"/>
      <c r="W37677" s="136"/>
      <c r="Z37677" s="136"/>
      <c r="AC37677" s="136"/>
    </row>
    <row r="37678" spans="2:29">
      <c r="B37678" s="136"/>
      <c r="E37678" s="136"/>
      <c r="H37678" s="136"/>
      <c r="K37678" s="136"/>
      <c r="O37678" s="136"/>
      <c r="T37678" s="136"/>
      <c r="W37678" s="136"/>
      <c r="Z37678" s="136"/>
      <c r="AC37678" s="136"/>
    </row>
    <row r="37679" spans="2:29">
      <c r="B37679" s="136"/>
      <c r="E37679" s="136"/>
      <c r="H37679" s="136"/>
      <c r="K37679" s="136"/>
      <c r="O37679" s="136"/>
      <c r="T37679" s="136"/>
      <c r="W37679" s="136"/>
      <c r="Z37679" s="136"/>
      <c r="AC37679" s="136"/>
    </row>
    <row r="37680" spans="2:29">
      <c r="B37680" s="136"/>
      <c r="E37680" s="136"/>
      <c r="H37680" s="136"/>
      <c r="K37680" s="136"/>
      <c r="O37680" s="136"/>
      <c r="T37680" s="136"/>
      <c r="W37680" s="136"/>
      <c r="Z37680" s="136"/>
      <c r="AC37680" s="136"/>
    </row>
    <row r="37681" spans="2:29">
      <c r="B37681" s="136"/>
      <c r="E37681" s="136"/>
      <c r="H37681" s="136"/>
      <c r="K37681" s="136"/>
      <c r="O37681" s="136"/>
      <c r="T37681" s="136"/>
      <c r="W37681" s="136"/>
      <c r="Z37681" s="136"/>
      <c r="AC37681" s="136"/>
    </row>
    <row r="37682" spans="2:29">
      <c r="B37682" s="136"/>
      <c r="E37682" s="136"/>
      <c r="H37682" s="136"/>
      <c r="K37682" s="136"/>
      <c r="O37682" s="136"/>
      <c r="T37682" s="136"/>
      <c r="W37682" s="136"/>
      <c r="Z37682" s="136"/>
      <c r="AC37682" s="136"/>
    </row>
    <row r="37683" spans="2:29">
      <c r="B37683" s="136"/>
      <c r="E37683" s="136"/>
      <c r="H37683" s="136"/>
      <c r="K37683" s="136"/>
      <c r="O37683" s="136"/>
      <c r="T37683" s="136"/>
      <c r="W37683" s="136"/>
      <c r="Z37683" s="136"/>
      <c r="AC37683" s="136"/>
    </row>
    <row r="37684" spans="2:29">
      <c r="B37684" s="136"/>
      <c r="E37684" s="136"/>
      <c r="H37684" s="136"/>
      <c r="K37684" s="136"/>
      <c r="O37684" s="136"/>
      <c r="T37684" s="136"/>
      <c r="W37684" s="136"/>
      <c r="Z37684" s="136"/>
      <c r="AC37684" s="136"/>
    </row>
    <row r="37685" spans="2:29">
      <c r="B37685" s="136"/>
      <c r="E37685" s="136"/>
      <c r="H37685" s="136"/>
      <c r="K37685" s="136"/>
      <c r="O37685" s="136"/>
      <c r="T37685" s="136"/>
      <c r="W37685" s="136"/>
      <c r="Z37685" s="136"/>
      <c r="AC37685" s="136"/>
    </row>
    <row r="37686" spans="2:29">
      <c r="B37686" s="136"/>
      <c r="E37686" s="136"/>
      <c r="H37686" s="136"/>
      <c r="K37686" s="136"/>
      <c r="O37686" s="136"/>
      <c r="T37686" s="136"/>
      <c r="W37686" s="136"/>
      <c r="Z37686" s="136"/>
      <c r="AC37686" s="136"/>
    </row>
    <row r="37687" spans="2:29">
      <c r="B37687" s="136"/>
      <c r="E37687" s="136"/>
      <c r="H37687" s="136"/>
      <c r="K37687" s="136"/>
      <c r="O37687" s="136"/>
      <c r="T37687" s="136"/>
      <c r="W37687" s="136"/>
      <c r="Z37687" s="136"/>
      <c r="AC37687" s="136"/>
    </row>
    <row r="37688" spans="2:29">
      <c r="B37688" s="136"/>
      <c r="E37688" s="136"/>
      <c r="H37688" s="136"/>
      <c r="K37688" s="136"/>
      <c r="O37688" s="136"/>
      <c r="T37688" s="136"/>
      <c r="W37688" s="136"/>
      <c r="Z37688" s="136"/>
      <c r="AC37688" s="136"/>
    </row>
    <row r="37689" spans="2:29">
      <c r="B37689" s="136"/>
      <c r="E37689" s="136"/>
      <c r="H37689" s="136"/>
      <c r="K37689" s="136"/>
      <c r="O37689" s="136"/>
      <c r="T37689" s="136"/>
      <c r="W37689" s="136"/>
      <c r="Z37689" s="136"/>
      <c r="AC37689" s="136"/>
    </row>
    <row r="37690" spans="2:29">
      <c r="B37690" s="136"/>
      <c r="E37690" s="136"/>
      <c r="H37690" s="136"/>
      <c r="K37690" s="136"/>
      <c r="O37690" s="136"/>
      <c r="T37690" s="136"/>
      <c r="W37690" s="136"/>
      <c r="Z37690" s="136"/>
      <c r="AC37690" s="136"/>
    </row>
    <row r="37691" spans="2:29">
      <c r="B37691" s="136"/>
      <c r="E37691" s="136"/>
      <c r="H37691" s="136"/>
      <c r="K37691" s="136"/>
      <c r="O37691" s="136"/>
      <c r="T37691" s="136"/>
      <c r="W37691" s="136"/>
      <c r="Z37691" s="136"/>
      <c r="AC37691" s="136"/>
    </row>
    <row r="37692" spans="2:29">
      <c r="B37692" s="136"/>
      <c r="E37692" s="136"/>
      <c r="H37692" s="136"/>
      <c r="K37692" s="136"/>
      <c r="O37692" s="136"/>
      <c r="T37692" s="136"/>
      <c r="W37692" s="136"/>
      <c r="Z37692" s="136"/>
      <c r="AC37692" s="136"/>
    </row>
    <row r="37693" spans="2:29">
      <c r="B37693" s="136"/>
      <c r="E37693" s="136"/>
      <c r="H37693" s="136"/>
      <c r="K37693" s="136"/>
      <c r="O37693" s="136"/>
      <c r="T37693" s="136"/>
      <c r="W37693" s="136"/>
      <c r="Z37693" s="136"/>
      <c r="AC37693" s="136"/>
    </row>
    <row r="37694" spans="2:29">
      <c r="B37694" s="136"/>
      <c r="E37694" s="136"/>
      <c r="H37694" s="136"/>
      <c r="K37694" s="136"/>
      <c r="O37694" s="136"/>
      <c r="T37694" s="136"/>
      <c r="W37694" s="136"/>
      <c r="Z37694" s="136"/>
      <c r="AC37694" s="136"/>
    </row>
    <row r="37695" spans="2:29">
      <c r="B37695" s="136"/>
      <c r="E37695" s="136"/>
      <c r="H37695" s="136"/>
      <c r="K37695" s="136"/>
      <c r="O37695" s="136"/>
      <c r="T37695" s="136"/>
      <c r="W37695" s="136"/>
      <c r="Z37695" s="136"/>
      <c r="AC37695" s="136"/>
    </row>
    <row r="37696" spans="2:29">
      <c r="B37696" s="136"/>
      <c r="E37696" s="136"/>
      <c r="H37696" s="136"/>
      <c r="K37696" s="136"/>
      <c r="O37696" s="136"/>
      <c r="T37696" s="136"/>
      <c r="W37696" s="136"/>
      <c r="Z37696" s="136"/>
      <c r="AC37696" s="136"/>
    </row>
    <row r="37697" spans="2:29">
      <c r="B37697" s="136"/>
      <c r="E37697" s="136"/>
      <c r="H37697" s="136"/>
      <c r="K37697" s="136"/>
      <c r="O37697" s="136"/>
      <c r="T37697" s="136"/>
      <c r="W37697" s="136"/>
      <c r="Z37697" s="136"/>
      <c r="AC37697" s="136"/>
    </row>
    <row r="37698" spans="2:29">
      <c r="B37698" s="136"/>
      <c r="E37698" s="136"/>
      <c r="H37698" s="136"/>
      <c r="K37698" s="136"/>
      <c r="O37698" s="136"/>
      <c r="T37698" s="136"/>
      <c r="W37698" s="136"/>
      <c r="Z37698" s="136"/>
      <c r="AC37698" s="136"/>
    </row>
    <row r="37699" spans="2:29">
      <c r="B37699" s="136"/>
      <c r="E37699" s="136"/>
      <c r="H37699" s="136"/>
      <c r="K37699" s="136"/>
      <c r="O37699" s="136"/>
      <c r="T37699" s="136"/>
      <c r="W37699" s="136"/>
      <c r="Z37699" s="136"/>
      <c r="AC37699" s="136"/>
    </row>
    <row r="37700" spans="2:29">
      <c r="B37700" s="136"/>
      <c r="E37700" s="136"/>
      <c r="H37700" s="136"/>
      <c r="K37700" s="136"/>
      <c r="O37700" s="136"/>
      <c r="T37700" s="136"/>
      <c r="W37700" s="136"/>
      <c r="Z37700" s="136"/>
      <c r="AC37700" s="136"/>
    </row>
    <row r="37701" spans="2:29">
      <c r="B37701" s="136"/>
      <c r="E37701" s="136"/>
      <c r="H37701" s="136"/>
      <c r="K37701" s="136"/>
      <c r="O37701" s="136"/>
      <c r="T37701" s="136"/>
      <c r="W37701" s="136"/>
      <c r="Z37701" s="136"/>
      <c r="AC37701" s="136"/>
    </row>
    <row r="37702" spans="2:29">
      <c r="B37702" s="136"/>
      <c r="E37702" s="136"/>
      <c r="H37702" s="136"/>
      <c r="K37702" s="136"/>
      <c r="O37702" s="136"/>
      <c r="T37702" s="136"/>
      <c r="W37702" s="136"/>
      <c r="Z37702" s="136"/>
      <c r="AC37702" s="136"/>
    </row>
    <row r="37703" spans="2:29">
      <c r="B37703" s="136"/>
      <c r="E37703" s="136"/>
      <c r="H37703" s="136"/>
      <c r="K37703" s="136"/>
      <c r="O37703" s="136"/>
      <c r="T37703" s="136"/>
      <c r="W37703" s="136"/>
      <c r="Z37703" s="136"/>
      <c r="AC37703" s="136"/>
    </row>
    <row r="37704" spans="2:29">
      <c r="B37704" s="136"/>
      <c r="E37704" s="136"/>
      <c r="H37704" s="136"/>
      <c r="K37704" s="136"/>
      <c r="O37704" s="136"/>
      <c r="T37704" s="136"/>
      <c r="W37704" s="136"/>
      <c r="Z37704" s="136"/>
      <c r="AC37704" s="136"/>
    </row>
    <row r="37705" spans="2:29">
      <c r="B37705" s="136"/>
      <c r="E37705" s="136"/>
      <c r="H37705" s="136"/>
      <c r="K37705" s="136"/>
      <c r="O37705" s="136"/>
      <c r="T37705" s="136"/>
      <c r="W37705" s="136"/>
      <c r="Z37705" s="136"/>
      <c r="AC37705" s="136"/>
    </row>
    <row r="37706" spans="2:29">
      <c r="B37706" s="136"/>
      <c r="E37706" s="136"/>
      <c r="H37706" s="136"/>
      <c r="K37706" s="136"/>
      <c r="O37706" s="136"/>
      <c r="T37706" s="136"/>
      <c r="W37706" s="136"/>
      <c r="Z37706" s="136"/>
      <c r="AC37706" s="136"/>
    </row>
    <row r="37707" spans="2:29">
      <c r="B37707" s="136"/>
      <c r="E37707" s="136"/>
      <c r="H37707" s="136"/>
      <c r="K37707" s="136"/>
      <c r="O37707" s="136"/>
      <c r="T37707" s="136"/>
      <c r="W37707" s="136"/>
      <c r="Z37707" s="136"/>
      <c r="AC37707" s="136"/>
    </row>
    <row r="37708" spans="2:29">
      <c r="B37708" s="136"/>
      <c r="E37708" s="136"/>
      <c r="H37708" s="136"/>
      <c r="K37708" s="136"/>
      <c r="O37708" s="136"/>
      <c r="T37708" s="136"/>
      <c r="W37708" s="136"/>
      <c r="Z37708" s="136"/>
      <c r="AC37708" s="136"/>
    </row>
    <row r="37709" spans="2:29">
      <c r="B37709" s="136"/>
      <c r="E37709" s="136"/>
      <c r="H37709" s="136"/>
      <c r="K37709" s="136"/>
      <c r="O37709" s="136"/>
      <c r="T37709" s="136"/>
      <c r="W37709" s="136"/>
      <c r="Z37709" s="136"/>
      <c r="AC37709" s="136"/>
    </row>
    <row r="37710" spans="2:29">
      <c r="B37710" s="136"/>
      <c r="E37710" s="136"/>
      <c r="H37710" s="136"/>
      <c r="K37710" s="136"/>
      <c r="O37710" s="136"/>
      <c r="T37710" s="136"/>
      <c r="W37710" s="136"/>
      <c r="Z37710" s="136"/>
      <c r="AC37710" s="136"/>
    </row>
    <row r="37711" spans="2:29">
      <c r="B37711" s="136"/>
      <c r="E37711" s="136"/>
      <c r="H37711" s="136"/>
      <c r="K37711" s="136"/>
      <c r="O37711" s="136"/>
      <c r="T37711" s="136"/>
      <c r="W37711" s="136"/>
      <c r="Z37711" s="136"/>
      <c r="AC37711" s="136"/>
    </row>
    <row r="37712" spans="2:29">
      <c r="B37712" s="136"/>
      <c r="E37712" s="136"/>
      <c r="H37712" s="136"/>
      <c r="K37712" s="136"/>
      <c r="O37712" s="136"/>
      <c r="T37712" s="136"/>
      <c r="W37712" s="136"/>
      <c r="Z37712" s="136"/>
      <c r="AC37712" s="136"/>
    </row>
    <row r="37713" spans="2:29">
      <c r="B37713" s="136"/>
      <c r="E37713" s="136"/>
      <c r="H37713" s="136"/>
      <c r="K37713" s="136"/>
      <c r="O37713" s="136"/>
      <c r="T37713" s="136"/>
      <c r="W37713" s="136"/>
      <c r="Z37713" s="136"/>
      <c r="AC37713" s="136"/>
    </row>
    <row r="37714" spans="2:29">
      <c r="B37714" s="136"/>
      <c r="E37714" s="136"/>
      <c r="H37714" s="136"/>
      <c r="K37714" s="136"/>
      <c r="O37714" s="136"/>
      <c r="T37714" s="136"/>
      <c r="W37714" s="136"/>
      <c r="Z37714" s="136"/>
      <c r="AC37714" s="136"/>
    </row>
    <row r="37715" spans="2:29">
      <c r="B37715" s="136"/>
      <c r="E37715" s="136"/>
      <c r="H37715" s="136"/>
      <c r="K37715" s="136"/>
      <c r="O37715" s="136"/>
      <c r="T37715" s="136"/>
      <c r="W37715" s="136"/>
      <c r="Z37715" s="136"/>
      <c r="AC37715" s="136"/>
    </row>
    <row r="37716" spans="2:29">
      <c r="B37716" s="136"/>
      <c r="E37716" s="136"/>
      <c r="H37716" s="136"/>
      <c r="K37716" s="136"/>
      <c r="O37716" s="136"/>
      <c r="T37716" s="136"/>
      <c r="W37716" s="136"/>
      <c r="Z37716" s="136"/>
      <c r="AC37716" s="136"/>
    </row>
    <row r="37717" spans="2:29">
      <c r="B37717" s="136"/>
      <c r="E37717" s="136"/>
      <c r="H37717" s="136"/>
      <c r="K37717" s="136"/>
      <c r="O37717" s="136"/>
      <c r="T37717" s="136"/>
      <c r="W37717" s="136"/>
      <c r="Z37717" s="136"/>
      <c r="AC37717" s="136"/>
    </row>
    <row r="37718" spans="2:29">
      <c r="B37718" s="136"/>
      <c r="E37718" s="136"/>
      <c r="H37718" s="136"/>
      <c r="K37718" s="136"/>
      <c r="O37718" s="136"/>
      <c r="T37718" s="136"/>
      <c r="W37718" s="136"/>
      <c r="Z37718" s="136"/>
      <c r="AC37718" s="136"/>
    </row>
    <row r="37719" spans="2:29">
      <c r="B37719" s="136"/>
      <c r="E37719" s="136"/>
      <c r="H37719" s="136"/>
      <c r="K37719" s="136"/>
      <c r="O37719" s="136"/>
      <c r="T37719" s="136"/>
      <c r="W37719" s="136"/>
      <c r="Z37719" s="136"/>
      <c r="AC37719" s="136"/>
    </row>
    <row r="37720" spans="2:29">
      <c r="B37720" s="136"/>
      <c r="E37720" s="136"/>
      <c r="H37720" s="136"/>
      <c r="K37720" s="136"/>
      <c r="O37720" s="136"/>
      <c r="T37720" s="136"/>
      <c r="W37720" s="136"/>
      <c r="Z37720" s="136"/>
      <c r="AC37720" s="136"/>
    </row>
    <row r="37721" spans="2:29">
      <c r="B37721" s="136"/>
      <c r="E37721" s="136"/>
      <c r="H37721" s="136"/>
      <c r="K37721" s="136"/>
      <c r="O37721" s="136"/>
      <c r="T37721" s="136"/>
      <c r="W37721" s="136"/>
      <c r="Z37721" s="136"/>
      <c r="AC37721" s="136"/>
    </row>
    <row r="37722" spans="2:29">
      <c r="B37722" s="136"/>
      <c r="E37722" s="136"/>
      <c r="H37722" s="136"/>
      <c r="K37722" s="136"/>
      <c r="O37722" s="136"/>
      <c r="T37722" s="136"/>
      <c r="W37722" s="136"/>
      <c r="Z37722" s="136"/>
      <c r="AC37722" s="136"/>
    </row>
    <row r="37723" spans="2:29">
      <c r="B37723" s="136"/>
      <c r="E37723" s="136"/>
      <c r="H37723" s="136"/>
      <c r="K37723" s="136"/>
      <c r="O37723" s="136"/>
      <c r="T37723" s="136"/>
      <c r="W37723" s="136"/>
      <c r="Z37723" s="136"/>
      <c r="AC37723" s="136"/>
    </row>
    <row r="37724" spans="2:29">
      <c r="B37724" s="136"/>
      <c r="E37724" s="136"/>
      <c r="H37724" s="136"/>
      <c r="K37724" s="136"/>
      <c r="O37724" s="136"/>
      <c r="T37724" s="136"/>
      <c r="W37724" s="136"/>
      <c r="Z37724" s="136"/>
      <c r="AC37724" s="136"/>
    </row>
    <row r="37725" spans="2:29">
      <c r="B37725" s="136"/>
      <c r="E37725" s="136"/>
      <c r="H37725" s="136"/>
      <c r="K37725" s="136"/>
      <c r="O37725" s="136"/>
      <c r="T37725" s="136"/>
      <c r="W37725" s="136"/>
      <c r="Z37725" s="136"/>
      <c r="AC37725" s="136"/>
    </row>
    <row r="37726" spans="2:29">
      <c r="B37726" s="136"/>
      <c r="E37726" s="136"/>
      <c r="H37726" s="136"/>
      <c r="K37726" s="136"/>
      <c r="O37726" s="136"/>
      <c r="T37726" s="136"/>
      <c r="W37726" s="136"/>
      <c r="Z37726" s="136"/>
      <c r="AC37726" s="136"/>
    </row>
    <row r="37727" spans="2:29">
      <c r="B37727" s="136"/>
      <c r="E37727" s="136"/>
      <c r="H37727" s="136"/>
      <c r="K37727" s="136"/>
      <c r="O37727" s="136"/>
      <c r="T37727" s="136"/>
      <c r="W37727" s="136"/>
      <c r="Z37727" s="136"/>
      <c r="AC37727" s="136"/>
    </row>
    <row r="37728" spans="2:29">
      <c r="B37728" s="136"/>
      <c r="E37728" s="136"/>
      <c r="H37728" s="136"/>
      <c r="K37728" s="136"/>
      <c r="O37728" s="136"/>
      <c r="T37728" s="136"/>
      <c r="W37728" s="136"/>
      <c r="Z37728" s="136"/>
      <c r="AC37728" s="136"/>
    </row>
    <row r="37729" spans="2:29">
      <c r="B37729" s="136"/>
      <c r="E37729" s="136"/>
      <c r="H37729" s="136"/>
      <c r="K37729" s="136"/>
      <c r="O37729" s="136"/>
      <c r="T37729" s="136"/>
      <c r="W37729" s="136"/>
      <c r="Z37729" s="136"/>
      <c r="AC37729" s="136"/>
    </row>
    <row r="37730" spans="2:29">
      <c r="B37730" s="136"/>
      <c r="E37730" s="136"/>
      <c r="H37730" s="136"/>
      <c r="K37730" s="136"/>
      <c r="O37730" s="136"/>
      <c r="T37730" s="136"/>
      <c r="W37730" s="136"/>
      <c r="Z37730" s="136"/>
      <c r="AC37730" s="136"/>
    </row>
    <row r="37731" spans="2:29">
      <c r="B37731" s="136"/>
      <c r="E37731" s="136"/>
      <c r="H37731" s="136"/>
      <c r="K37731" s="136"/>
      <c r="O37731" s="136"/>
      <c r="T37731" s="136"/>
      <c r="W37731" s="136"/>
      <c r="Z37731" s="136"/>
      <c r="AC37731" s="136"/>
    </row>
    <row r="37732" spans="2:29">
      <c r="B37732" s="136"/>
      <c r="E37732" s="136"/>
      <c r="H37732" s="136"/>
      <c r="K37732" s="136"/>
      <c r="O37732" s="136"/>
      <c r="T37732" s="136"/>
      <c r="W37732" s="136"/>
      <c r="Z37732" s="136"/>
      <c r="AC37732" s="136"/>
    </row>
    <row r="37733" spans="2:29">
      <c r="B37733" s="136"/>
      <c r="E37733" s="136"/>
      <c r="H37733" s="136"/>
      <c r="K37733" s="136"/>
      <c r="O37733" s="136"/>
      <c r="T37733" s="136"/>
      <c r="W37733" s="136"/>
      <c r="Z37733" s="136"/>
      <c r="AC37733" s="136"/>
    </row>
    <row r="37734" spans="2:29">
      <c r="B37734" s="136"/>
      <c r="E37734" s="136"/>
      <c r="H37734" s="136"/>
      <c r="K37734" s="136"/>
      <c r="O37734" s="136"/>
      <c r="T37734" s="136"/>
      <c r="W37734" s="136"/>
      <c r="Z37734" s="136"/>
      <c r="AC37734" s="136"/>
    </row>
    <row r="37735" spans="2:29">
      <c r="B37735" s="136"/>
      <c r="E37735" s="136"/>
      <c r="H37735" s="136"/>
      <c r="K37735" s="136"/>
      <c r="O37735" s="136"/>
      <c r="T37735" s="136"/>
      <c r="W37735" s="136"/>
      <c r="Z37735" s="136"/>
      <c r="AC37735" s="136"/>
    </row>
    <row r="37736" spans="2:29">
      <c r="B37736" s="136"/>
      <c r="E37736" s="136"/>
      <c r="H37736" s="136"/>
      <c r="K37736" s="136"/>
      <c r="O37736" s="136"/>
      <c r="T37736" s="136"/>
      <c r="W37736" s="136"/>
      <c r="Z37736" s="136"/>
      <c r="AC37736" s="136"/>
    </row>
    <row r="37737" spans="2:29">
      <c r="B37737" s="136"/>
      <c r="E37737" s="136"/>
      <c r="H37737" s="136"/>
      <c r="K37737" s="136"/>
      <c r="O37737" s="136"/>
      <c r="T37737" s="136"/>
      <c r="W37737" s="136"/>
      <c r="Z37737" s="136"/>
      <c r="AC37737" s="136"/>
    </row>
    <row r="37738" spans="2:29">
      <c r="B37738" s="136"/>
      <c r="E37738" s="136"/>
      <c r="H37738" s="136"/>
      <c r="K37738" s="136"/>
      <c r="O37738" s="136"/>
      <c r="T37738" s="136"/>
      <c r="W37738" s="136"/>
      <c r="Z37738" s="136"/>
      <c r="AC37738" s="136"/>
    </row>
    <row r="37739" spans="2:29">
      <c r="B37739" s="136"/>
      <c r="E37739" s="136"/>
      <c r="H37739" s="136"/>
      <c r="K37739" s="136"/>
      <c r="O37739" s="136"/>
      <c r="T37739" s="136"/>
      <c r="W37739" s="136"/>
      <c r="Z37739" s="136"/>
      <c r="AC37739" s="136"/>
    </row>
    <row r="37740" spans="2:29">
      <c r="B37740" s="136"/>
      <c r="E37740" s="136"/>
      <c r="H37740" s="136"/>
      <c r="K37740" s="136"/>
      <c r="O37740" s="136"/>
      <c r="T37740" s="136"/>
      <c r="W37740" s="136"/>
      <c r="Z37740" s="136"/>
      <c r="AC37740" s="136"/>
    </row>
    <row r="37741" spans="2:29">
      <c r="B37741" s="136"/>
      <c r="E37741" s="136"/>
      <c r="H37741" s="136"/>
      <c r="K37741" s="136"/>
      <c r="O37741" s="136"/>
      <c r="T37741" s="136"/>
      <c r="W37741" s="136"/>
      <c r="Z37741" s="136"/>
      <c r="AC37741" s="136"/>
    </row>
    <row r="37742" spans="2:29">
      <c r="B37742" s="136"/>
      <c r="E37742" s="136"/>
      <c r="H37742" s="136"/>
      <c r="K37742" s="136"/>
      <c r="O37742" s="136"/>
      <c r="T37742" s="136"/>
      <c r="W37742" s="136"/>
      <c r="Z37742" s="136"/>
      <c r="AC37742" s="136"/>
    </row>
    <row r="37743" spans="2:29">
      <c r="B37743" s="136"/>
      <c r="E37743" s="136"/>
      <c r="H37743" s="136"/>
      <c r="K37743" s="136"/>
      <c r="O37743" s="136"/>
      <c r="T37743" s="136"/>
      <c r="W37743" s="136"/>
      <c r="Z37743" s="136"/>
      <c r="AC37743" s="136"/>
    </row>
    <row r="37744" spans="2:29">
      <c r="B37744" s="136"/>
      <c r="E37744" s="136"/>
      <c r="H37744" s="136"/>
      <c r="K37744" s="136"/>
      <c r="O37744" s="136"/>
      <c r="T37744" s="136"/>
      <c r="W37744" s="136"/>
      <c r="Z37744" s="136"/>
      <c r="AC37744" s="136"/>
    </row>
    <row r="37745" spans="2:29">
      <c r="B37745" s="136"/>
      <c r="E37745" s="136"/>
      <c r="H37745" s="136"/>
      <c r="K37745" s="136"/>
      <c r="O37745" s="136"/>
      <c r="T37745" s="136"/>
      <c r="W37745" s="136"/>
      <c r="Z37745" s="136"/>
      <c r="AC37745" s="136"/>
    </row>
    <row r="37746" spans="2:29">
      <c r="B37746" s="136"/>
      <c r="E37746" s="136"/>
      <c r="H37746" s="136"/>
      <c r="K37746" s="136"/>
      <c r="O37746" s="136"/>
      <c r="T37746" s="136"/>
      <c r="W37746" s="136"/>
      <c r="Z37746" s="136"/>
      <c r="AC37746" s="136"/>
    </row>
    <row r="37747" spans="2:29">
      <c r="B37747" s="136"/>
      <c r="E37747" s="136"/>
      <c r="H37747" s="136"/>
      <c r="K37747" s="136"/>
      <c r="O37747" s="136"/>
      <c r="T37747" s="136"/>
      <c r="W37747" s="136"/>
      <c r="Z37747" s="136"/>
      <c r="AC37747" s="136"/>
    </row>
    <row r="37748" spans="2:29">
      <c r="B37748" s="136"/>
      <c r="E37748" s="136"/>
      <c r="H37748" s="136"/>
      <c r="K37748" s="136"/>
      <c r="O37748" s="136"/>
      <c r="T37748" s="136"/>
      <c r="W37748" s="136"/>
      <c r="Z37748" s="136"/>
      <c r="AC37748" s="136"/>
    </row>
    <row r="37749" spans="2:29">
      <c r="B37749" s="136"/>
      <c r="E37749" s="136"/>
      <c r="H37749" s="136"/>
      <c r="K37749" s="136"/>
      <c r="O37749" s="136"/>
      <c r="T37749" s="136"/>
      <c r="W37749" s="136"/>
      <c r="Z37749" s="136"/>
      <c r="AC37749" s="136"/>
    </row>
    <row r="37750" spans="2:29">
      <c r="B37750" s="136"/>
      <c r="E37750" s="136"/>
      <c r="H37750" s="136"/>
      <c r="K37750" s="136"/>
      <c r="O37750" s="136"/>
      <c r="T37750" s="136"/>
      <c r="W37750" s="136"/>
      <c r="Z37750" s="136"/>
      <c r="AC37750" s="136"/>
    </row>
    <row r="37751" spans="2:29">
      <c r="B37751" s="136"/>
      <c r="E37751" s="136"/>
      <c r="H37751" s="136"/>
      <c r="K37751" s="136"/>
      <c r="O37751" s="136"/>
      <c r="T37751" s="136"/>
      <c r="W37751" s="136"/>
      <c r="Z37751" s="136"/>
      <c r="AC37751" s="136"/>
    </row>
    <row r="37752" spans="2:29">
      <c r="B37752" s="136"/>
      <c r="E37752" s="136"/>
      <c r="H37752" s="136"/>
      <c r="K37752" s="136"/>
      <c r="O37752" s="136"/>
      <c r="T37752" s="136"/>
      <c r="W37752" s="136"/>
      <c r="Z37752" s="136"/>
      <c r="AC37752" s="136"/>
    </row>
    <row r="37753" spans="2:29">
      <c r="B37753" s="136"/>
      <c r="E37753" s="136"/>
      <c r="H37753" s="136"/>
      <c r="K37753" s="136"/>
      <c r="O37753" s="136"/>
      <c r="T37753" s="136"/>
      <c r="W37753" s="136"/>
      <c r="Z37753" s="136"/>
      <c r="AC37753" s="136"/>
    </row>
    <row r="37754" spans="2:29">
      <c r="B37754" s="136"/>
      <c r="E37754" s="136"/>
      <c r="H37754" s="136"/>
      <c r="K37754" s="136"/>
      <c r="O37754" s="136"/>
      <c r="T37754" s="136"/>
      <c r="W37754" s="136"/>
      <c r="Z37754" s="136"/>
      <c r="AC37754" s="136"/>
    </row>
    <row r="37755" spans="2:29">
      <c r="B37755" s="136"/>
      <c r="E37755" s="136"/>
      <c r="H37755" s="136"/>
      <c r="K37755" s="136"/>
      <c r="O37755" s="136"/>
      <c r="T37755" s="136"/>
      <c r="W37755" s="136"/>
      <c r="Z37755" s="136"/>
      <c r="AC37755" s="136"/>
    </row>
    <row r="37756" spans="2:29">
      <c r="B37756" s="136"/>
      <c r="E37756" s="136"/>
      <c r="H37756" s="136"/>
      <c r="K37756" s="136"/>
      <c r="O37756" s="136"/>
      <c r="T37756" s="136"/>
      <c r="W37756" s="136"/>
      <c r="Z37756" s="136"/>
      <c r="AC37756" s="136"/>
    </row>
    <row r="37757" spans="2:29">
      <c r="B37757" s="136"/>
      <c r="E37757" s="136"/>
      <c r="H37757" s="136"/>
      <c r="K37757" s="136"/>
      <c r="O37757" s="136"/>
      <c r="T37757" s="136"/>
      <c r="W37757" s="136"/>
      <c r="Z37757" s="136"/>
      <c r="AC37757" s="136"/>
    </row>
    <row r="37758" spans="2:29">
      <c r="B37758" s="136"/>
      <c r="E37758" s="136"/>
      <c r="H37758" s="136"/>
      <c r="K37758" s="136"/>
      <c r="O37758" s="136"/>
      <c r="T37758" s="136"/>
      <c r="W37758" s="136"/>
      <c r="Z37758" s="136"/>
      <c r="AC37758" s="136"/>
    </row>
    <row r="37759" spans="2:29">
      <c r="B37759" s="136"/>
      <c r="E37759" s="136"/>
      <c r="H37759" s="136"/>
      <c r="K37759" s="136"/>
      <c r="O37759" s="136"/>
      <c r="T37759" s="136"/>
      <c r="W37759" s="136"/>
      <c r="Z37759" s="136"/>
      <c r="AC37759" s="136"/>
    </row>
    <row r="37760" spans="2:29">
      <c r="B37760" s="136"/>
      <c r="E37760" s="136"/>
      <c r="H37760" s="136"/>
      <c r="K37760" s="136"/>
      <c r="O37760" s="136"/>
      <c r="T37760" s="136"/>
      <c r="W37760" s="136"/>
      <c r="Z37760" s="136"/>
      <c r="AC37760" s="136"/>
    </row>
    <row r="37761" spans="2:29">
      <c r="B37761" s="136"/>
      <c r="E37761" s="136"/>
      <c r="H37761" s="136"/>
      <c r="K37761" s="136"/>
      <c r="O37761" s="136"/>
      <c r="T37761" s="136"/>
      <c r="W37761" s="136"/>
      <c r="Z37761" s="136"/>
      <c r="AC37761" s="136"/>
    </row>
    <row r="37762" spans="2:29">
      <c r="B37762" s="136"/>
      <c r="E37762" s="136"/>
      <c r="H37762" s="136"/>
      <c r="K37762" s="136"/>
      <c r="O37762" s="136"/>
      <c r="T37762" s="136"/>
      <c r="W37762" s="136"/>
      <c r="Z37762" s="136"/>
      <c r="AC37762" s="136"/>
    </row>
    <row r="37763" spans="2:29">
      <c r="B37763" s="136"/>
      <c r="E37763" s="136"/>
      <c r="H37763" s="136"/>
      <c r="K37763" s="136"/>
      <c r="O37763" s="136"/>
      <c r="T37763" s="136"/>
      <c r="W37763" s="136"/>
      <c r="Z37763" s="136"/>
      <c r="AC37763" s="136"/>
    </row>
    <row r="37764" spans="2:29">
      <c r="B37764" s="136"/>
      <c r="E37764" s="136"/>
      <c r="H37764" s="136"/>
      <c r="K37764" s="136"/>
      <c r="O37764" s="136"/>
      <c r="T37764" s="136"/>
      <c r="W37764" s="136"/>
      <c r="Z37764" s="136"/>
      <c r="AC37764" s="136"/>
    </row>
    <row r="37765" spans="2:29">
      <c r="B37765" s="136"/>
      <c r="E37765" s="136"/>
      <c r="H37765" s="136"/>
      <c r="K37765" s="136"/>
      <c r="O37765" s="136"/>
      <c r="T37765" s="136"/>
      <c r="W37765" s="136"/>
      <c r="Z37765" s="136"/>
      <c r="AC37765" s="136"/>
    </row>
    <row r="37766" spans="2:29">
      <c r="B37766" s="136"/>
      <c r="E37766" s="136"/>
      <c r="H37766" s="136"/>
      <c r="K37766" s="136"/>
      <c r="O37766" s="136"/>
      <c r="T37766" s="136"/>
      <c r="W37766" s="136"/>
      <c r="Z37766" s="136"/>
      <c r="AC37766" s="136"/>
    </row>
    <row r="37767" spans="2:29">
      <c r="B37767" s="136"/>
      <c r="E37767" s="136"/>
      <c r="H37767" s="136"/>
      <c r="K37767" s="136"/>
      <c r="O37767" s="136"/>
      <c r="T37767" s="136"/>
      <c r="W37767" s="136"/>
      <c r="Z37767" s="136"/>
      <c r="AC37767" s="136"/>
    </row>
    <row r="37768" spans="2:29">
      <c r="B37768" s="136"/>
      <c r="E37768" s="136"/>
      <c r="H37768" s="136"/>
      <c r="K37768" s="136"/>
      <c r="O37768" s="136"/>
      <c r="T37768" s="136"/>
      <c r="W37768" s="136"/>
      <c r="Z37768" s="136"/>
      <c r="AC37768" s="136"/>
    </row>
    <row r="37769" spans="2:29">
      <c r="B37769" s="136"/>
      <c r="E37769" s="136"/>
      <c r="H37769" s="136"/>
      <c r="K37769" s="136"/>
      <c r="O37769" s="136"/>
      <c r="T37769" s="136"/>
      <c r="W37769" s="136"/>
      <c r="Z37769" s="136"/>
      <c r="AC37769" s="136"/>
    </row>
    <row r="37770" spans="2:29">
      <c r="B37770" s="136"/>
      <c r="E37770" s="136"/>
      <c r="H37770" s="136"/>
      <c r="K37770" s="136"/>
      <c r="O37770" s="136"/>
      <c r="T37770" s="136"/>
      <c r="W37770" s="136"/>
      <c r="Z37770" s="136"/>
      <c r="AC37770" s="136"/>
    </row>
    <row r="37771" spans="2:29">
      <c r="B37771" s="136"/>
      <c r="E37771" s="136"/>
      <c r="H37771" s="136"/>
      <c r="K37771" s="136"/>
      <c r="O37771" s="136"/>
      <c r="T37771" s="136"/>
      <c r="W37771" s="136"/>
      <c r="Z37771" s="136"/>
      <c r="AC37771" s="136"/>
    </row>
    <row r="37772" spans="2:29">
      <c r="B37772" s="136"/>
      <c r="E37772" s="136"/>
      <c r="H37772" s="136"/>
      <c r="K37772" s="136"/>
      <c r="O37772" s="136"/>
      <c r="T37772" s="136"/>
      <c r="W37772" s="136"/>
      <c r="Z37772" s="136"/>
      <c r="AC37772" s="136"/>
    </row>
    <row r="37773" spans="2:29">
      <c r="B37773" s="136"/>
      <c r="E37773" s="136"/>
      <c r="H37773" s="136"/>
      <c r="K37773" s="136"/>
      <c r="O37773" s="136"/>
      <c r="T37773" s="136"/>
      <c r="W37773" s="136"/>
      <c r="Z37773" s="136"/>
      <c r="AC37773" s="136"/>
    </row>
    <row r="37774" spans="2:29">
      <c r="B37774" s="136"/>
      <c r="E37774" s="136"/>
      <c r="H37774" s="136"/>
      <c r="K37774" s="136"/>
      <c r="O37774" s="136"/>
      <c r="T37774" s="136"/>
      <c r="W37774" s="136"/>
      <c r="Z37774" s="136"/>
      <c r="AC37774" s="136"/>
    </row>
    <row r="37775" spans="2:29">
      <c r="B37775" s="136"/>
      <c r="E37775" s="136"/>
      <c r="H37775" s="136"/>
      <c r="K37775" s="136"/>
      <c r="O37775" s="136"/>
      <c r="T37775" s="136"/>
      <c r="W37775" s="136"/>
      <c r="Z37775" s="136"/>
      <c r="AC37775" s="136"/>
    </row>
    <row r="37776" spans="2:29">
      <c r="B37776" s="136"/>
      <c r="E37776" s="136"/>
      <c r="H37776" s="136"/>
      <c r="K37776" s="136"/>
      <c r="O37776" s="136"/>
      <c r="T37776" s="136"/>
      <c r="W37776" s="136"/>
      <c r="Z37776" s="136"/>
      <c r="AC37776" s="136"/>
    </row>
    <row r="37777" spans="2:29">
      <c r="B37777" s="136"/>
      <c r="E37777" s="136"/>
      <c r="H37777" s="136"/>
      <c r="K37777" s="136"/>
      <c r="O37777" s="136"/>
      <c r="T37777" s="136"/>
      <c r="W37777" s="136"/>
      <c r="Z37777" s="136"/>
      <c r="AC37777" s="136"/>
    </row>
    <row r="37778" spans="2:29">
      <c r="B37778" s="136"/>
      <c r="E37778" s="136"/>
      <c r="H37778" s="136"/>
      <c r="K37778" s="136"/>
      <c r="O37778" s="136"/>
      <c r="T37778" s="136"/>
      <c r="W37778" s="136"/>
      <c r="Z37778" s="136"/>
      <c r="AC37778" s="136"/>
    </row>
    <row r="37779" spans="2:29">
      <c r="B37779" s="136"/>
      <c r="E37779" s="136"/>
      <c r="H37779" s="136"/>
      <c r="K37779" s="136"/>
      <c r="O37779" s="136"/>
      <c r="T37779" s="136"/>
      <c r="W37779" s="136"/>
      <c r="Z37779" s="136"/>
      <c r="AC37779" s="136"/>
    </row>
    <row r="37780" spans="2:29">
      <c r="B37780" s="136"/>
      <c r="E37780" s="136"/>
      <c r="H37780" s="136"/>
      <c r="K37780" s="136"/>
      <c r="O37780" s="136"/>
      <c r="T37780" s="136"/>
      <c r="W37780" s="136"/>
      <c r="Z37780" s="136"/>
      <c r="AC37780" s="136"/>
    </row>
    <row r="37781" spans="2:29">
      <c r="B37781" s="136"/>
      <c r="E37781" s="136"/>
      <c r="H37781" s="136"/>
      <c r="K37781" s="136"/>
      <c r="O37781" s="136"/>
      <c r="T37781" s="136"/>
      <c r="W37781" s="136"/>
      <c r="Z37781" s="136"/>
      <c r="AC37781" s="136"/>
    </row>
    <row r="37782" spans="2:29">
      <c r="B37782" s="136"/>
      <c r="E37782" s="136"/>
      <c r="H37782" s="136"/>
      <c r="K37782" s="136"/>
      <c r="O37782" s="136"/>
      <c r="T37782" s="136"/>
      <c r="W37782" s="136"/>
      <c r="Z37782" s="136"/>
      <c r="AC37782" s="136"/>
    </row>
    <row r="37783" spans="2:29">
      <c r="B37783" s="136"/>
      <c r="E37783" s="136"/>
      <c r="H37783" s="136"/>
      <c r="K37783" s="136"/>
      <c r="O37783" s="136"/>
      <c r="T37783" s="136"/>
      <c r="W37783" s="136"/>
      <c r="Z37783" s="136"/>
      <c r="AC37783" s="136"/>
    </row>
    <row r="37784" spans="2:29">
      <c r="B37784" s="136"/>
      <c r="E37784" s="136"/>
      <c r="H37784" s="136"/>
      <c r="K37784" s="136"/>
      <c r="O37784" s="136"/>
      <c r="T37784" s="136"/>
      <c r="W37784" s="136"/>
      <c r="Z37784" s="136"/>
      <c r="AC37784" s="136"/>
    </row>
    <row r="37785" spans="2:29">
      <c r="B37785" s="136"/>
      <c r="E37785" s="136"/>
      <c r="H37785" s="136"/>
      <c r="K37785" s="136"/>
      <c r="O37785" s="136"/>
      <c r="T37785" s="136"/>
      <c r="W37785" s="136"/>
      <c r="Z37785" s="136"/>
      <c r="AC37785" s="136"/>
    </row>
    <row r="37786" spans="2:29">
      <c r="B37786" s="136"/>
      <c r="E37786" s="136"/>
      <c r="H37786" s="136"/>
      <c r="K37786" s="136"/>
      <c r="O37786" s="136"/>
      <c r="T37786" s="136"/>
      <c r="W37786" s="136"/>
      <c r="Z37786" s="136"/>
      <c r="AC37786" s="136"/>
    </row>
    <row r="37787" spans="2:29">
      <c r="B37787" s="136"/>
      <c r="E37787" s="136"/>
      <c r="H37787" s="136"/>
      <c r="K37787" s="136"/>
      <c r="O37787" s="136"/>
      <c r="T37787" s="136"/>
      <c r="W37787" s="136"/>
      <c r="Z37787" s="136"/>
      <c r="AC37787" s="136"/>
    </row>
    <row r="37788" spans="2:29">
      <c r="B37788" s="136"/>
      <c r="E37788" s="136"/>
      <c r="H37788" s="136"/>
      <c r="K37788" s="136"/>
      <c r="O37788" s="136"/>
      <c r="T37788" s="136"/>
      <c r="W37788" s="136"/>
      <c r="Z37788" s="136"/>
      <c r="AC37788" s="136"/>
    </row>
    <row r="37789" spans="2:29">
      <c r="B37789" s="136"/>
      <c r="E37789" s="136"/>
      <c r="H37789" s="136"/>
      <c r="K37789" s="136"/>
      <c r="O37789" s="136"/>
      <c r="T37789" s="136"/>
      <c r="W37789" s="136"/>
      <c r="Z37789" s="136"/>
      <c r="AC37789" s="136"/>
    </row>
    <row r="37790" spans="2:29">
      <c r="B37790" s="136"/>
      <c r="E37790" s="136"/>
      <c r="H37790" s="136"/>
      <c r="K37790" s="136"/>
      <c r="O37790" s="136"/>
      <c r="T37790" s="136"/>
      <c r="W37790" s="136"/>
      <c r="Z37790" s="136"/>
      <c r="AC37790" s="136"/>
    </row>
    <row r="37791" spans="2:29">
      <c r="B37791" s="136"/>
      <c r="E37791" s="136"/>
      <c r="H37791" s="136"/>
      <c r="K37791" s="136"/>
      <c r="O37791" s="136"/>
      <c r="T37791" s="136"/>
      <c r="W37791" s="136"/>
      <c r="Z37791" s="136"/>
      <c r="AC37791" s="136"/>
    </row>
    <row r="37792" spans="2:29">
      <c r="B37792" s="136"/>
      <c r="E37792" s="136"/>
      <c r="H37792" s="136"/>
      <c r="K37792" s="136"/>
      <c r="O37792" s="136"/>
      <c r="T37792" s="136"/>
      <c r="W37792" s="136"/>
      <c r="Z37792" s="136"/>
      <c r="AC37792" s="136"/>
    </row>
    <row r="37793" spans="2:29">
      <c r="B37793" s="136"/>
      <c r="E37793" s="136"/>
      <c r="H37793" s="136"/>
      <c r="K37793" s="136"/>
      <c r="O37793" s="136"/>
      <c r="T37793" s="136"/>
      <c r="W37793" s="136"/>
      <c r="Z37793" s="136"/>
      <c r="AC37793" s="136"/>
    </row>
    <row r="37794" spans="2:29">
      <c r="B37794" s="136"/>
      <c r="E37794" s="136"/>
      <c r="H37794" s="136"/>
      <c r="K37794" s="136"/>
      <c r="O37794" s="136"/>
      <c r="T37794" s="136"/>
      <c r="W37794" s="136"/>
      <c r="Z37794" s="136"/>
      <c r="AC37794" s="136"/>
    </row>
    <row r="37795" spans="2:29">
      <c r="B37795" s="136"/>
      <c r="E37795" s="136"/>
      <c r="H37795" s="136"/>
      <c r="K37795" s="136"/>
      <c r="O37795" s="136"/>
      <c r="T37795" s="136"/>
      <c r="W37795" s="136"/>
      <c r="Z37795" s="136"/>
      <c r="AC37795" s="136"/>
    </row>
    <row r="37796" spans="2:29">
      <c r="B37796" s="136"/>
      <c r="E37796" s="136"/>
      <c r="H37796" s="136"/>
      <c r="K37796" s="136"/>
      <c r="O37796" s="136"/>
      <c r="T37796" s="136"/>
      <c r="W37796" s="136"/>
      <c r="Z37796" s="136"/>
      <c r="AC37796" s="136"/>
    </row>
    <row r="37797" spans="2:29">
      <c r="B37797" s="136"/>
      <c r="E37797" s="136"/>
      <c r="H37797" s="136"/>
      <c r="K37797" s="136"/>
      <c r="O37797" s="136"/>
      <c r="T37797" s="136"/>
      <c r="W37797" s="136"/>
      <c r="Z37797" s="136"/>
      <c r="AC37797" s="136"/>
    </row>
    <row r="37798" spans="2:29">
      <c r="B37798" s="136"/>
      <c r="E37798" s="136"/>
      <c r="H37798" s="136"/>
      <c r="K37798" s="136"/>
      <c r="O37798" s="136"/>
      <c r="T37798" s="136"/>
      <c r="W37798" s="136"/>
      <c r="Z37798" s="136"/>
      <c r="AC37798" s="136"/>
    </row>
    <row r="37799" spans="2:29">
      <c r="B37799" s="136"/>
      <c r="E37799" s="136"/>
      <c r="H37799" s="136"/>
      <c r="K37799" s="136"/>
      <c r="O37799" s="136"/>
      <c r="T37799" s="136"/>
      <c r="W37799" s="136"/>
      <c r="Z37799" s="136"/>
      <c r="AC37799" s="136"/>
    </row>
    <row r="37800" spans="2:29">
      <c r="B37800" s="136"/>
      <c r="E37800" s="136"/>
      <c r="H37800" s="136"/>
      <c r="K37800" s="136"/>
      <c r="O37800" s="136"/>
      <c r="T37800" s="136"/>
      <c r="W37800" s="136"/>
      <c r="Z37800" s="136"/>
      <c r="AC37800" s="136"/>
    </row>
    <row r="37801" spans="2:29">
      <c r="B37801" s="136"/>
      <c r="E37801" s="136"/>
      <c r="H37801" s="136"/>
      <c r="K37801" s="136"/>
      <c r="O37801" s="136"/>
      <c r="T37801" s="136"/>
      <c r="W37801" s="136"/>
      <c r="Z37801" s="136"/>
      <c r="AC37801" s="136"/>
    </row>
    <row r="37802" spans="2:29">
      <c r="B37802" s="136"/>
      <c r="E37802" s="136"/>
      <c r="H37802" s="136"/>
      <c r="K37802" s="136"/>
      <c r="O37802" s="136"/>
      <c r="T37802" s="136"/>
      <c r="W37802" s="136"/>
      <c r="Z37802" s="136"/>
      <c r="AC37802" s="136"/>
    </row>
    <row r="37803" spans="2:29">
      <c r="B37803" s="136"/>
      <c r="E37803" s="136"/>
      <c r="H37803" s="136"/>
      <c r="K37803" s="136"/>
      <c r="O37803" s="136"/>
      <c r="T37803" s="136"/>
      <c r="W37803" s="136"/>
      <c r="Z37803" s="136"/>
      <c r="AC37803" s="136"/>
    </row>
    <row r="37804" spans="2:29">
      <c r="B37804" s="136"/>
      <c r="E37804" s="136"/>
      <c r="H37804" s="136"/>
      <c r="K37804" s="136"/>
      <c r="O37804" s="136"/>
      <c r="T37804" s="136"/>
      <c r="W37804" s="136"/>
      <c r="Z37804" s="136"/>
      <c r="AC37804" s="136"/>
    </row>
    <row r="37805" spans="2:29">
      <c r="B37805" s="136"/>
      <c r="E37805" s="136"/>
      <c r="H37805" s="136"/>
      <c r="K37805" s="136"/>
      <c r="O37805" s="136"/>
      <c r="T37805" s="136"/>
      <c r="W37805" s="136"/>
      <c r="Z37805" s="136"/>
      <c r="AC37805" s="136"/>
    </row>
    <row r="37806" spans="2:29">
      <c r="B37806" s="136"/>
      <c r="E37806" s="136"/>
      <c r="H37806" s="136"/>
      <c r="K37806" s="136"/>
      <c r="O37806" s="136"/>
      <c r="T37806" s="136"/>
      <c r="W37806" s="136"/>
      <c r="Z37806" s="136"/>
      <c r="AC37806" s="136"/>
    </row>
    <row r="37807" spans="2:29">
      <c r="B37807" s="136"/>
      <c r="E37807" s="136"/>
      <c r="H37807" s="136"/>
      <c r="K37807" s="136"/>
      <c r="O37807" s="136"/>
      <c r="T37807" s="136"/>
      <c r="W37807" s="136"/>
      <c r="Z37807" s="136"/>
      <c r="AC37807" s="136"/>
    </row>
    <row r="37808" spans="2:29">
      <c r="B37808" s="136"/>
      <c r="E37808" s="136"/>
      <c r="H37808" s="136"/>
      <c r="K37808" s="136"/>
      <c r="O37808" s="136"/>
      <c r="T37808" s="136"/>
      <c r="W37808" s="136"/>
      <c r="Z37808" s="136"/>
      <c r="AC37808" s="136"/>
    </row>
    <row r="37809" spans="2:29">
      <c r="B37809" s="136"/>
      <c r="E37809" s="136"/>
      <c r="H37809" s="136"/>
      <c r="K37809" s="136"/>
      <c r="O37809" s="136"/>
      <c r="T37809" s="136"/>
      <c r="W37809" s="136"/>
      <c r="Z37809" s="136"/>
      <c r="AC37809" s="136"/>
    </row>
    <row r="37810" spans="2:29">
      <c r="B37810" s="136"/>
      <c r="E37810" s="136"/>
      <c r="H37810" s="136"/>
      <c r="K37810" s="136"/>
      <c r="O37810" s="136"/>
      <c r="T37810" s="136"/>
      <c r="W37810" s="136"/>
      <c r="Z37810" s="136"/>
      <c r="AC37810" s="136"/>
    </row>
    <row r="37811" spans="2:29">
      <c r="B37811" s="136"/>
      <c r="E37811" s="136"/>
      <c r="H37811" s="136"/>
      <c r="K37811" s="136"/>
      <c r="O37811" s="136"/>
      <c r="T37811" s="136"/>
      <c r="W37811" s="136"/>
      <c r="Z37811" s="136"/>
      <c r="AC37811" s="136"/>
    </row>
    <row r="37812" spans="2:29">
      <c r="B37812" s="136"/>
      <c r="E37812" s="136"/>
      <c r="H37812" s="136"/>
      <c r="K37812" s="136"/>
      <c r="O37812" s="136"/>
      <c r="T37812" s="136"/>
      <c r="W37812" s="136"/>
      <c r="Z37812" s="136"/>
      <c r="AC37812" s="136"/>
    </row>
    <row r="37813" spans="2:29">
      <c r="B37813" s="136"/>
      <c r="E37813" s="136"/>
      <c r="H37813" s="136"/>
      <c r="K37813" s="136"/>
      <c r="O37813" s="136"/>
      <c r="T37813" s="136"/>
      <c r="W37813" s="136"/>
      <c r="Z37813" s="136"/>
      <c r="AC37813" s="136"/>
    </row>
    <row r="37814" spans="2:29">
      <c r="B37814" s="136"/>
      <c r="E37814" s="136"/>
      <c r="H37814" s="136"/>
      <c r="K37814" s="136"/>
      <c r="O37814" s="136"/>
      <c r="T37814" s="136"/>
      <c r="W37814" s="136"/>
      <c r="Z37814" s="136"/>
      <c r="AC37814" s="136"/>
    </row>
    <row r="37815" spans="2:29">
      <c r="B37815" s="136"/>
      <c r="E37815" s="136"/>
      <c r="H37815" s="136"/>
      <c r="K37815" s="136"/>
      <c r="O37815" s="136"/>
      <c r="T37815" s="136"/>
      <c r="W37815" s="136"/>
      <c r="Z37815" s="136"/>
      <c r="AC37815" s="136"/>
    </row>
    <row r="37816" spans="2:29">
      <c r="B37816" s="136"/>
      <c r="E37816" s="136"/>
      <c r="H37816" s="136"/>
      <c r="K37816" s="136"/>
      <c r="O37816" s="136"/>
      <c r="T37816" s="136"/>
      <c r="W37816" s="136"/>
      <c r="Z37816" s="136"/>
      <c r="AC37816" s="136"/>
    </row>
    <row r="37817" spans="2:29">
      <c r="B37817" s="136"/>
      <c r="E37817" s="136"/>
      <c r="H37817" s="136"/>
      <c r="K37817" s="136"/>
      <c r="O37817" s="136"/>
      <c r="T37817" s="136"/>
      <c r="W37817" s="136"/>
      <c r="Z37817" s="136"/>
      <c r="AC37817" s="136"/>
    </row>
    <row r="37818" spans="2:29">
      <c r="B37818" s="136"/>
      <c r="E37818" s="136"/>
      <c r="H37818" s="136"/>
      <c r="K37818" s="136"/>
      <c r="O37818" s="136"/>
      <c r="T37818" s="136"/>
      <c r="W37818" s="136"/>
      <c r="Z37818" s="136"/>
      <c r="AC37818" s="136"/>
    </row>
    <row r="37819" spans="2:29">
      <c r="B37819" s="136"/>
      <c r="E37819" s="136"/>
      <c r="H37819" s="136"/>
      <c r="K37819" s="136"/>
      <c r="O37819" s="136"/>
      <c r="T37819" s="136"/>
      <c r="W37819" s="136"/>
      <c r="Z37819" s="136"/>
      <c r="AC37819" s="136"/>
    </row>
    <row r="37820" spans="2:29">
      <c r="B37820" s="136"/>
      <c r="E37820" s="136"/>
      <c r="H37820" s="136"/>
      <c r="K37820" s="136"/>
      <c r="O37820" s="136"/>
      <c r="T37820" s="136"/>
      <c r="W37820" s="136"/>
      <c r="Z37820" s="136"/>
      <c r="AC37820" s="136"/>
    </row>
    <row r="37821" spans="2:29">
      <c r="B37821" s="136"/>
      <c r="E37821" s="136"/>
      <c r="H37821" s="136"/>
      <c r="K37821" s="136"/>
      <c r="O37821" s="136"/>
      <c r="T37821" s="136"/>
      <c r="W37821" s="136"/>
      <c r="Z37821" s="136"/>
      <c r="AC37821" s="136"/>
    </row>
    <row r="37822" spans="2:29">
      <c r="B37822" s="136"/>
      <c r="E37822" s="136"/>
      <c r="H37822" s="136"/>
      <c r="K37822" s="136"/>
      <c r="O37822" s="136"/>
      <c r="T37822" s="136"/>
      <c r="W37822" s="136"/>
      <c r="Z37822" s="136"/>
      <c r="AC37822" s="136"/>
    </row>
    <row r="37823" spans="2:29">
      <c r="B37823" s="136"/>
      <c r="E37823" s="136"/>
      <c r="H37823" s="136"/>
      <c r="K37823" s="136"/>
      <c r="O37823" s="136"/>
      <c r="T37823" s="136"/>
      <c r="W37823" s="136"/>
      <c r="Z37823" s="136"/>
      <c r="AC37823" s="136"/>
    </row>
    <row r="37824" spans="2:29">
      <c r="B37824" s="136"/>
      <c r="E37824" s="136"/>
      <c r="H37824" s="136"/>
      <c r="K37824" s="136"/>
      <c r="O37824" s="136"/>
      <c r="T37824" s="136"/>
      <c r="W37824" s="136"/>
      <c r="Z37824" s="136"/>
      <c r="AC37824" s="136"/>
    </row>
    <row r="37825" spans="2:29">
      <c r="B37825" s="136"/>
      <c r="E37825" s="136"/>
      <c r="H37825" s="136"/>
      <c r="K37825" s="136"/>
      <c r="O37825" s="136"/>
      <c r="T37825" s="136"/>
      <c r="W37825" s="136"/>
      <c r="Z37825" s="136"/>
      <c r="AC37825" s="136"/>
    </row>
    <row r="37826" spans="2:29">
      <c r="B37826" s="136"/>
      <c r="E37826" s="136"/>
      <c r="H37826" s="136"/>
      <c r="K37826" s="136"/>
      <c r="O37826" s="136"/>
      <c r="T37826" s="136"/>
      <c r="W37826" s="136"/>
      <c r="Z37826" s="136"/>
      <c r="AC37826" s="136"/>
    </row>
    <row r="37827" spans="2:29">
      <c r="B37827" s="136"/>
      <c r="E37827" s="136"/>
      <c r="H37827" s="136"/>
      <c r="K37827" s="136"/>
      <c r="O37827" s="136"/>
      <c r="T37827" s="136"/>
      <c r="W37827" s="136"/>
      <c r="Z37827" s="136"/>
      <c r="AC37827" s="136"/>
    </row>
    <row r="37828" spans="2:29">
      <c r="B37828" s="136"/>
      <c r="E37828" s="136"/>
      <c r="H37828" s="136"/>
      <c r="K37828" s="136"/>
      <c r="O37828" s="136"/>
      <c r="T37828" s="136"/>
      <c r="W37828" s="136"/>
      <c r="Z37828" s="136"/>
      <c r="AC37828" s="136"/>
    </row>
    <row r="37829" spans="2:29">
      <c r="B37829" s="136"/>
      <c r="E37829" s="136"/>
      <c r="H37829" s="136"/>
      <c r="K37829" s="136"/>
      <c r="O37829" s="136"/>
      <c r="T37829" s="136"/>
      <c r="W37829" s="136"/>
      <c r="Z37829" s="136"/>
      <c r="AC37829" s="136"/>
    </row>
    <row r="37830" spans="2:29">
      <c r="B37830" s="136"/>
      <c r="E37830" s="136"/>
      <c r="H37830" s="136"/>
      <c r="K37830" s="136"/>
      <c r="O37830" s="136"/>
      <c r="T37830" s="136"/>
      <c r="W37830" s="136"/>
      <c r="Z37830" s="136"/>
      <c r="AC37830" s="136"/>
    </row>
    <row r="37831" spans="2:29">
      <c r="B37831" s="136"/>
      <c r="E37831" s="136"/>
      <c r="H37831" s="136"/>
      <c r="K37831" s="136"/>
      <c r="O37831" s="136"/>
      <c r="T37831" s="136"/>
      <c r="W37831" s="136"/>
      <c r="Z37831" s="136"/>
      <c r="AC37831" s="136"/>
    </row>
    <row r="37832" spans="2:29">
      <c r="B37832" s="136"/>
      <c r="E37832" s="136"/>
      <c r="H37832" s="136"/>
      <c r="K37832" s="136"/>
      <c r="O37832" s="136"/>
      <c r="T37832" s="136"/>
      <c r="W37832" s="136"/>
      <c r="Z37832" s="136"/>
      <c r="AC37832" s="136"/>
    </row>
    <row r="37833" spans="2:29">
      <c r="B37833" s="136"/>
      <c r="E37833" s="136"/>
      <c r="H37833" s="136"/>
      <c r="K37833" s="136"/>
      <c r="O37833" s="136"/>
      <c r="T37833" s="136"/>
      <c r="W37833" s="136"/>
      <c r="Z37833" s="136"/>
      <c r="AC37833" s="136"/>
    </row>
    <row r="37834" spans="2:29">
      <c r="B37834" s="136"/>
      <c r="E37834" s="136"/>
      <c r="H37834" s="136"/>
      <c r="K37834" s="136"/>
      <c r="O37834" s="136"/>
      <c r="T37834" s="136"/>
      <c r="W37834" s="136"/>
      <c r="Z37834" s="136"/>
      <c r="AC37834" s="136"/>
    </row>
    <row r="37835" spans="2:29">
      <c r="B37835" s="136"/>
      <c r="E37835" s="136"/>
      <c r="H37835" s="136"/>
      <c r="K37835" s="136"/>
      <c r="O37835" s="136"/>
      <c r="T37835" s="136"/>
      <c r="W37835" s="136"/>
      <c r="Z37835" s="136"/>
      <c r="AC37835" s="136"/>
    </row>
    <row r="37836" spans="2:29">
      <c r="B37836" s="136"/>
      <c r="E37836" s="136"/>
      <c r="H37836" s="136"/>
      <c r="K37836" s="136"/>
      <c r="O37836" s="136"/>
      <c r="T37836" s="136"/>
      <c r="W37836" s="136"/>
      <c r="Z37836" s="136"/>
      <c r="AC37836" s="136"/>
    </row>
    <row r="37837" spans="2:29">
      <c r="B37837" s="136"/>
      <c r="E37837" s="136"/>
      <c r="H37837" s="136"/>
      <c r="K37837" s="136"/>
      <c r="O37837" s="136"/>
      <c r="T37837" s="136"/>
      <c r="W37837" s="136"/>
      <c r="Z37837" s="136"/>
      <c r="AC37837" s="136"/>
    </row>
    <row r="37838" spans="2:29">
      <c r="B37838" s="136"/>
      <c r="E37838" s="136"/>
      <c r="H37838" s="136"/>
      <c r="K37838" s="136"/>
      <c r="O37838" s="136"/>
      <c r="T37838" s="136"/>
      <c r="W37838" s="136"/>
      <c r="Z37838" s="136"/>
      <c r="AC37838" s="136"/>
    </row>
    <row r="37839" spans="2:29">
      <c r="B37839" s="136"/>
      <c r="E37839" s="136"/>
      <c r="H37839" s="136"/>
      <c r="K37839" s="136"/>
      <c r="O37839" s="136"/>
      <c r="T37839" s="136"/>
      <c r="W37839" s="136"/>
      <c r="Z37839" s="136"/>
      <c r="AC37839" s="136"/>
    </row>
    <row r="37840" spans="2:29">
      <c r="B37840" s="136"/>
      <c r="E37840" s="136"/>
      <c r="H37840" s="136"/>
      <c r="K37840" s="136"/>
      <c r="O37840" s="136"/>
      <c r="T37840" s="136"/>
      <c r="W37840" s="136"/>
      <c r="Z37840" s="136"/>
      <c r="AC37840" s="136"/>
    </row>
    <row r="37841" spans="2:29">
      <c r="B37841" s="136"/>
      <c r="E37841" s="136"/>
      <c r="H37841" s="136"/>
      <c r="K37841" s="136"/>
      <c r="O37841" s="136"/>
      <c r="T37841" s="136"/>
      <c r="W37841" s="136"/>
      <c r="Z37841" s="136"/>
      <c r="AC37841" s="136"/>
    </row>
    <row r="37842" spans="2:29">
      <c r="B37842" s="136"/>
      <c r="E37842" s="136"/>
      <c r="H37842" s="136"/>
      <c r="K37842" s="136"/>
      <c r="O37842" s="136"/>
      <c r="T37842" s="136"/>
      <c r="W37842" s="136"/>
      <c r="Z37842" s="136"/>
      <c r="AC37842" s="136"/>
    </row>
    <row r="37843" spans="2:29">
      <c r="B37843" s="136"/>
      <c r="E37843" s="136"/>
      <c r="H37843" s="136"/>
      <c r="K37843" s="136"/>
      <c r="O37843" s="136"/>
      <c r="T37843" s="136"/>
      <c r="W37843" s="136"/>
      <c r="Z37843" s="136"/>
      <c r="AC37843" s="136"/>
    </row>
    <row r="37844" spans="2:29">
      <c r="B37844" s="136"/>
      <c r="E37844" s="136"/>
      <c r="H37844" s="136"/>
      <c r="K37844" s="136"/>
      <c r="O37844" s="136"/>
      <c r="T37844" s="136"/>
      <c r="W37844" s="136"/>
      <c r="Z37844" s="136"/>
      <c r="AC37844" s="136"/>
    </row>
    <row r="37845" spans="2:29">
      <c r="B37845" s="136"/>
      <c r="E37845" s="136"/>
      <c r="H37845" s="136"/>
      <c r="K37845" s="136"/>
      <c r="O37845" s="136"/>
      <c r="T37845" s="136"/>
      <c r="W37845" s="136"/>
      <c r="Z37845" s="136"/>
      <c r="AC37845" s="136"/>
    </row>
    <row r="37846" spans="2:29">
      <c r="B37846" s="136"/>
      <c r="E37846" s="136"/>
      <c r="H37846" s="136"/>
      <c r="K37846" s="136"/>
      <c r="O37846" s="136"/>
      <c r="T37846" s="136"/>
      <c r="W37846" s="136"/>
      <c r="Z37846" s="136"/>
      <c r="AC37846" s="136"/>
    </row>
    <row r="37847" spans="2:29">
      <c r="B37847" s="136"/>
      <c r="E37847" s="136"/>
      <c r="H37847" s="136"/>
      <c r="K37847" s="136"/>
      <c r="O37847" s="136"/>
      <c r="T37847" s="136"/>
      <c r="W37847" s="136"/>
      <c r="Z37847" s="136"/>
      <c r="AC37847" s="136"/>
    </row>
    <row r="37848" spans="2:29">
      <c r="B37848" s="136"/>
      <c r="E37848" s="136"/>
      <c r="H37848" s="136"/>
      <c r="K37848" s="136"/>
      <c r="O37848" s="136"/>
      <c r="T37848" s="136"/>
      <c r="W37848" s="136"/>
      <c r="Z37848" s="136"/>
      <c r="AC37848" s="136"/>
    </row>
    <row r="37849" spans="2:29">
      <c r="B37849" s="136"/>
      <c r="E37849" s="136"/>
      <c r="H37849" s="136"/>
      <c r="K37849" s="136"/>
      <c r="O37849" s="136"/>
      <c r="T37849" s="136"/>
      <c r="W37849" s="136"/>
      <c r="Z37849" s="136"/>
      <c r="AC37849" s="136"/>
    </row>
    <row r="37850" spans="2:29">
      <c r="B37850" s="136"/>
      <c r="E37850" s="136"/>
      <c r="H37850" s="136"/>
      <c r="K37850" s="136"/>
      <c r="O37850" s="136"/>
      <c r="T37850" s="136"/>
      <c r="W37850" s="136"/>
      <c r="Z37850" s="136"/>
      <c r="AC37850" s="136"/>
    </row>
    <row r="37851" spans="2:29">
      <c r="B37851" s="136"/>
      <c r="E37851" s="136"/>
      <c r="H37851" s="136"/>
      <c r="K37851" s="136"/>
      <c r="O37851" s="136"/>
      <c r="T37851" s="136"/>
      <c r="W37851" s="136"/>
      <c r="Z37851" s="136"/>
      <c r="AC37851" s="136"/>
    </row>
    <row r="37852" spans="2:29">
      <c r="B37852" s="136"/>
      <c r="E37852" s="136"/>
      <c r="H37852" s="136"/>
      <c r="K37852" s="136"/>
      <c r="O37852" s="136"/>
      <c r="T37852" s="136"/>
      <c r="W37852" s="136"/>
      <c r="Z37852" s="136"/>
      <c r="AC37852" s="136"/>
    </row>
    <row r="37853" spans="2:29">
      <c r="B37853" s="136"/>
      <c r="E37853" s="136"/>
      <c r="H37853" s="136"/>
      <c r="K37853" s="136"/>
      <c r="O37853" s="136"/>
      <c r="T37853" s="136"/>
      <c r="W37853" s="136"/>
      <c r="Z37853" s="136"/>
      <c r="AC37853" s="136"/>
    </row>
    <row r="37854" spans="2:29">
      <c r="B37854" s="136"/>
      <c r="E37854" s="136"/>
      <c r="H37854" s="136"/>
      <c r="K37854" s="136"/>
      <c r="O37854" s="136"/>
      <c r="T37854" s="136"/>
      <c r="W37854" s="136"/>
      <c r="Z37854" s="136"/>
      <c r="AC37854" s="136"/>
    </row>
    <row r="37855" spans="2:29">
      <c r="B37855" s="136"/>
      <c r="E37855" s="136"/>
      <c r="H37855" s="136"/>
      <c r="K37855" s="136"/>
      <c r="O37855" s="136"/>
      <c r="T37855" s="136"/>
      <c r="W37855" s="136"/>
      <c r="Z37855" s="136"/>
      <c r="AC37855" s="136"/>
    </row>
    <row r="37856" spans="2:29">
      <c r="B37856" s="136"/>
      <c r="E37856" s="136"/>
      <c r="H37856" s="136"/>
      <c r="K37856" s="136"/>
      <c r="O37856" s="136"/>
      <c r="T37856" s="136"/>
      <c r="W37856" s="136"/>
      <c r="Z37856" s="136"/>
      <c r="AC37856" s="136"/>
    </row>
    <row r="37857" spans="2:29">
      <c r="B37857" s="136"/>
      <c r="E37857" s="136"/>
      <c r="H37857" s="136"/>
      <c r="K37857" s="136"/>
      <c r="O37857" s="136"/>
      <c r="T37857" s="136"/>
      <c r="W37857" s="136"/>
      <c r="Z37857" s="136"/>
      <c r="AC37857" s="136"/>
    </row>
    <row r="37858" spans="2:29">
      <c r="B37858" s="136"/>
      <c r="E37858" s="136"/>
      <c r="H37858" s="136"/>
      <c r="K37858" s="136"/>
      <c r="O37858" s="136"/>
      <c r="T37858" s="136"/>
      <c r="W37858" s="136"/>
      <c r="Z37858" s="136"/>
      <c r="AC37858" s="136"/>
    </row>
    <row r="37859" spans="2:29">
      <c r="B37859" s="136"/>
      <c r="E37859" s="136"/>
      <c r="H37859" s="136"/>
      <c r="K37859" s="136"/>
      <c r="O37859" s="136"/>
      <c r="T37859" s="136"/>
      <c r="W37859" s="136"/>
      <c r="Z37859" s="136"/>
      <c r="AC37859" s="136"/>
    </row>
    <row r="37860" spans="2:29">
      <c r="B37860" s="136"/>
      <c r="E37860" s="136"/>
      <c r="H37860" s="136"/>
      <c r="K37860" s="136"/>
      <c r="O37860" s="136"/>
      <c r="T37860" s="136"/>
      <c r="W37860" s="136"/>
      <c r="Z37860" s="136"/>
      <c r="AC37860" s="136"/>
    </row>
    <row r="37861" spans="2:29">
      <c r="B37861" s="136"/>
      <c r="E37861" s="136"/>
      <c r="H37861" s="136"/>
      <c r="K37861" s="136"/>
      <c r="O37861" s="136"/>
      <c r="T37861" s="136"/>
      <c r="W37861" s="136"/>
      <c r="Z37861" s="136"/>
      <c r="AC37861" s="136"/>
    </row>
    <row r="37862" spans="2:29">
      <c r="B37862" s="136"/>
      <c r="E37862" s="136"/>
      <c r="H37862" s="136"/>
      <c r="K37862" s="136"/>
      <c r="O37862" s="136"/>
      <c r="T37862" s="136"/>
      <c r="W37862" s="136"/>
      <c r="Z37862" s="136"/>
      <c r="AC37862" s="136"/>
    </row>
    <row r="37863" spans="2:29">
      <c r="B37863" s="136"/>
      <c r="E37863" s="136"/>
      <c r="H37863" s="136"/>
      <c r="K37863" s="136"/>
      <c r="O37863" s="136"/>
      <c r="T37863" s="136"/>
      <c r="W37863" s="136"/>
      <c r="Z37863" s="136"/>
      <c r="AC37863" s="136"/>
    </row>
    <row r="37864" spans="2:29">
      <c r="B37864" s="136"/>
      <c r="E37864" s="136"/>
      <c r="H37864" s="136"/>
      <c r="K37864" s="136"/>
      <c r="O37864" s="136"/>
      <c r="T37864" s="136"/>
      <c r="W37864" s="136"/>
      <c r="Z37864" s="136"/>
      <c r="AC37864" s="136"/>
    </row>
    <row r="37865" spans="2:29">
      <c r="B37865" s="136"/>
      <c r="E37865" s="136"/>
      <c r="H37865" s="136"/>
      <c r="K37865" s="136"/>
      <c r="O37865" s="136"/>
      <c r="T37865" s="136"/>
      <c r="W37865" s="136"/>
      <c r="Z37865" s="136"/>
      <c r="AC37865" s="136"/>
    </row>
    <row r="37866" spans="2:29">
      <c r="B37866" s="136"/>
      <c r="E37866" s="136"/>
      <c r="H37866" s="136"/>
      <c r="K37866" s="136"/>
      <c r="O37866" s="136"/>
      <c r="T37866" s="136"/>
      <c r="W37866" s="136"/>
      <c r="Z37866" s="136"/>
      <c r="AC37866" s="136"/>
    </row>
    <row r="37867" spans="2:29">
      <c r="B37867" s="136"/>
      <c r="E37867" s="136"/>
      <c r="H37867" s="136"/>
      <c r="K37867" s="136"/>
      <c r="O37867" s="136"/>
      <c r="T37867" s="136"/>
      <c r="W37867" s="136"/>
      <c r="Z37867" s="136"/>
      <c r="AC37867" s="136"/>
    </row>
    <row r="37868" spans="2:29">
      <c r="B37868" s="136"/>
      <c r="E37868" s="136"/>
      <c r="H37868" s="136"/>
      <c r="K37868" s="136"/>
      <c r="O37868" s="136"/>
      <c r="T37868" s="136"/>
      <c r="W37868" s="136"/>
      <c r="Z37868" s="136"/>
      <c r="AC37868" s="136"/>
    </row>
    <row r="37869" spans="2:29">
      <c r="B37869" s="136"/>
      <c r="E37869" s="136"/>
      <c r="H37869" s="136"/>
      <c r="K37869" s="136"/>
      <c r="O37869" s="136"/>
      <c r="T37869" s="136"/>
      <c r="W37869" s="136"/>
      <c r="Z37869" s="136"/>
      <c r="AC37869" s="136"/>
    </row>
    <row r="37870" spans="2:29">
      <c r="B37870" s="136"/>
      <c r="E37870" s="136"/>
      <c r="H37870" s="136"/>
      <c r="K37870" s="136"/>
      <c r="O37870" s="136"/>
      <c r="T37870" s="136"/>
      <c r="W37870" s="136"/>
      <c r="Z37870" s="136"/>
      <c r="AC37870" s="136"/>
    </row>
    <row r="37871" spans="2:29">
      <c r="B37871" s="136"/>
      <c r="E37871" s="136"/>
      <c r="H37871" s="136"/>
      <c r="K37871" s="136"/>
      <c r="O37871" s="136"/>
      <c r="T37871" s="136"/>
      <c r="W37871" s="136"/>
      <c r="Z37871" s="136"/>
      <c r="AC37871" s="136"/>
    </row>
    <row r="37872" spans="2:29">
      <c r="B37872" s="136"/>
      <c r="E37872" s="136"/>
      <c r="H37872" s="136"/>
      <c r="K37872" s="136"/>
      <c r="O37872" s="136"/>
      <c r="T37872" s="136"/>
      <c r="W37872" s="136"/>
      <c r="Z37872" s="136"/>
      <c r="AC37872" s="136"/>
    </row>
    <row r="37873" spans="2:29">
      <c r="B37873" s="136"/>
      <c r="E37873" s="136"/>
      <c r="H37873" s="136"/>
      <c r="K37873" s="136"/>
      <c r="O37873" s="136"/>
      <c r="T37873" s="136"/>
      <c r="W37873" s="136"/>
      <c r="Z37873" s="136"/>
      <c r="AC37873" s="136"/>
    </row>
    <row r="37874" spans="2:29">
      <c r="B37874" s="136"/>
      <c r="E37874" s="136"/>
      <c r="H37874" s="136"/>
      <c r="K37874" s="136"/>
      <c r="O37874" s="136"/>
      <c r="T37874" s="136"/>
      <c r="W37874" s="136"/>
      <c r="Z37874" s="136"/>
      <c r="AC37874" s="136"/>
    </row>
    <row r="37875" spans="2:29">
      <c r="B37875" s="136"/>
      <c r="E37875" s="136"/>
      <c r="H37875" s="136"/>
      <c r="K37875" s="136"/>
      <c r="O37875" s="136"/>
      <c r="T37875" s="136"/>
      <c r="W37875" s="136"/>
      <c r="Z37875" s="136"/>
      <c r="AC37875" s="136"/>
    </row>
    <row r="37876" spans="2:29">
      <c r="B37876" s="136"/>
      <c r="E37876" s="136"/>
      <c r="H37876" s="136"/>
      <c r="K37876" s="136"/>
      <c r="O37876" s="136"/>
      <c r="T37876" s="136"/>
      <c r="W37876" s="136"/>
      <c r="Z37876" s="136"/>
      <c r="AC37876" s="136"/>
    </row>
    <row r="37877" spans="2:29">
      <c r="B37877" s="136"/>
      <c r="E37877" s="136"/>
      <c r="H37877" s="136"/>
      <c r="K37877" s="136"/>
      <c r="O37877" s="136"/>
      <c r="T37877" s="136"/>
      <c r="W37877" s="136"/>
      <c r="Z37877" s="136"/>
      <c r="AC37877" s="136"/>
    </row>
    <row r="37878" spans="2:29">
      <c r="B37878" s="136"/>
      <c r="E37878" s="136"/>
      <c r="H37878" s="136"/>
      <c r="K37878" s="136"/>
      <c r="O37878" s="136"/>
      <c r="T37878" s="136"/>
      <c r="W37878" s="136"/>
      <c r="Z37878" s="136"/>
      <c r="AC37878" s="136"/>
    </row>
    <row r="37879" spans="2:29">
      <c r="B37879" s="136"/>
      <c r="E37879" s="136"/>
      <c r="H37879" s="136"/>
      <c r="K37879" s="136"/>
      <c r="O37879" s="136"/>
      <c r="T37879" s="136"/>
      <c r="W37879" s="136"/>
      <c r="Z37879" s="136"/>
      <c r="AC37879" s="136"/>
    </row>
    <row r="37880" spans="2:29">
      <c r="B37880" s="136"/>
      <c r="E37880" s="136"/>
      <c r="H37880" s="136"/>
      <c r="K37880" s="136"/>
      <c r="O37880" s="136"/>
      <c r="T37880" s="136"/>
      <c r="W37880" s="136"/>
      <c r="Z37880" s="136"/>
      <c r="AC37880" s="136"/>
    </row>
    <row r="37881" spans="2:29">
      <c r="B37881" s="136"/>
      <c r="E37881" s="136"/>
      <c r="H37881" s="136"/>
      <c r="K37881" s="136"/>
      <c r="O37881" s="136"/>
      <c r="T37881" s="136"/>
      <c r="W37881" s="136"/>
      <c r="Z37881" s="136"/>
      <c r="AC37881" s="136"/>
    </row>
    <row r="37882" spans="2:29">
      <c r="B37882" s="136"/>
      <c r="E37882" s="136"/>
      <c r="H37882" s="136"/>
      <c r="K37882" s="136"/>
      <c r="O37882" s="136"/>
      <c r="T37882" s="136"/>
      <c r="W37882" s="136"/>
      <c r="Z37882" s="136"/>
      <c r="AC37882" s="136"/>
    </row>
    <row r="37883" spans="2:29">
      <c r="B37883" s="136"/>
      <c r="E37883" s="136"/>
      <c r="H37883" s="136"/>
      <c r="K37883" s="136"/>
      <c r="O37883" s="136"/>
      <c r="T37883" s="136"/>
      <c r="W37883" s="136"/>
      <c r="Z37883" s="136"/>
      <c r="AC37883" s="136"/>
    </row>
    <row r="37884" spans="2:29">
      <c r="B37884" s="136"/>
      <c r="E37884" s="136"/>
      <c r="H37884" s="136"/>
      <c r="K37884" s="136"/>
      <c r="O37884" s="136"/>
      <c r="T37884" s="136"/>
      <c r="W37884" s="136"/>
      <c r="Z37884" s="136"/>
      <c r="AC37884" s="136"/>
    </row>
    <row r="37885" spans="2:29">
      <c r="B37885" s="136"/>
      <c r="E37885" s="136"/>
      <c r="H37885" s="136"/>
      <c r="K37885" s="136"/>
      <c r="O37885" s="136"/>
      <c r="T37885" s="136"/>
      <c r="W37885" s="136"/>
      <c r="Z37885" s="136"/>
      <c r="AC37885" s="136"/>
    </row>
    <row r="37886" spans="2:29">
      <c r="B37886" s="136"/>
      <c r="E37886" s="136"/>
      <c r="H37886" s="136"/>
      <c r="K37886" s="136"/>
      <c r="O37886" s="136"/>
      <c r="T37886" s="136"/>
      <c r="W37886" s="136"/>
      <c r="Z37886" s="136"/>
      <c r="AC37886" s="136"/>
    </row>
    <row r="37887" spans="2:29">
      <c r="B37887" s="136"/>
      <c r="E37887" s="136"/>
      <c r="H37887" s="136"/>
      <c r="K37887" s="136"/>
      <c r="O37887" s="136"/>
      <c r="T37887" s="136"/>
      <c r="W37887" s="136"/>
      <c r="Z37887" s="136"/>
      <c r="AC37887" s="136"/>
    </row>
    <row r="37888" spans="2:29">
      <c r="B37888" s="136"/>
      <c r="E37888" s="136"/>
      <c r="H37888" s="136"/>
      <c r="K37888" s="136"/>
      <c r="O37888" s="136"/>
      <c r="T37888" s="136"/>
      <c r="W37888" s="136"/>
      <c r="Z37888" s="136"/>
      <c r="AC37888" s="136"/>
    </row>
    <row r="37889" spans="2:29">
      <c r="B37889" s="136"/>
      <c r="E37889" s="136"/>
      <c r="H37889" s="136"/>
      <c r="K37889" s="136"/>
      <c r="O37889" s="136"/>
      <c r="T37889" s="136"/>
      <c r="W37889" s="136"/>
      <c r="Z37889" s="136"/>
      <c r="AC37889" s="136"/>
    </row>
    <row r="37890" spans="2:29">
      <c r="B37890" s="136"/>
      <c r="E37890" s="136"/>
      <c r="H37890" s="136"/>
      <c r="K37890" s="136"/>
      <c r="O37890" s="136"/>
      <c r="T37890" s="136"/>
      <c r="W37890" s="136"/>
      <c r="Z37890" s="136"/>
      <c r="AC37890" s="136"/>
    </row>
    <row r="37891" spans="2:29">
      <c r="B37891" s="136"/>
      <c r="E37891" s="136"/>
      <c r="H37891" s="136"/>
      <c r="K37891" s="136"/>
      <c r="O37891" s="136"/>
      <c r="T37891" s="136"/>
      <c r="W37891" s="136"/>
      <c r="Z37891" s="136"/>
      <c r="AC37891" s="136"/>
    </row>
    <row r="37892" spans="2:29">
      <c r="B37892" s="136"/>
      <c r="E37892" s="136"/>
      <c r="H37892" s="136"/>
      <c r="K37892" s="136"/>
      <c r="O37892" s="136"/>
      <c r="T37892" s="136"/>
      <c r="W37892" s="136"/>
      <c r="Z37892" s="136"/>
      <c r="AC37892" s="136"/>
    </row>
    <row r="37893" spans="2:29">
      <c r="B37893" s="136"/>
      <c r="E37893" s="136"/>
      <c r="H37893" s="136"/>
      <c r="K37893" s="136"/>
      <c r="O37893" s="136"/>
      <c r="T37893" s="136"/>
      <c r="W37893" s="136"/>
      <c r="Z37893" s="136"/>
      <c r="AC37893" s="136"/>
    </row>
    <row r="37894" spans="2:29">
      <c r="B37894" s="136"/>
      <c r="E37894" s="136"/>
      <c r="H37894" s="136"/>
      <c r="K37894" s="136"/>
      <c r="O37894" s="136"/>
      <c r="T37894" s="136"/>
      <c r="W37894" s="136"/>
      <c r="Z37894" s="136"/>
      <c r="AC37894" s="136"/>
    </row>
    <row r="37895" spans="2:29">
      <c r="B37895" s="136"/>
      <c r="E37895" s="136"/>
      <c r="H37895" s="136"/>
      <c r="K37895" s="136"/>
      <c r="O37895" s="136"/>
      <c r="T37895" s="136"/>
      <c r="W37895" s="136"/>
      <c r="Z37895" s="136"/>
      <c r="AC37895" s="136"/>
    </row>
    <row r="37896" spans="2:29">
      <c r="B37896" s="136"/>
      <c r="E37896" s="136"/>
      <c r="H37896" s="136"/>
      <c r="K37896" s="136"/>
      <c r="O37896" s="136"/>
      <c r="T37896" s="136"/>
      <c r="W37896" s="136"/>
      <c r="Z37896" s="136"/>
      <c r="AC37896" s="136"/>
    </row>
    <row r="37897" spans="2:29">
      <c r="B37897" s="136"/>
      <c r="E37897" s="136"/>
      <c r="H37897" s="136"/>
      <c r="K37897" s="136"/>
      <c r="O37897" s="136"/>
      <c r="T37897" s="136"/>
      <c r="W37897" s="136"/>
      <c r="Z37897" s="136"/>
      <c r="AC37897" s="136"/>
    </row>
    <row r="37898" spans="2:29">
      <c r="B37898" s="136"/>
      <c r="E37898" s="136"/>
      <c r="H37898" s="136"/>
      <c r="K37898" s="136"/>
      <c r="O37898" s="136"/>
      <c r="T37898" s="136"/>
      <c r="W37898" s="136"/>
      <c r="Z37898" s="136"/>
      <c r="AC37898" s="136"/>
    </row>
    <row r="37899" spans="2:29">
      <c r="B37899" s="136"/>
      <c r="E37899" s="136"/>
      <c r="H37899" s="136"/>
      <c r="K37899" s="136"/>
      <c r="O37899" s="136"/>
      <c r="T37899" s="136"/>
      <c r="W37899" s="136"/>
      <c r="Z37899" s="136"/>
      <c r="AC37899" s="136"/>
    </row>
    <row r="37900" spans="2:29">
      <c r="B37900" s="136"/>
      <c r="E37900" s="136"/>
      <c r="H37900" s="136"/>
      <c r="K37900" s="136"/>
      <c r="O37900" s="136"/>
      <c r="T37900" s="136"/>
      <c r="W37900" s="136"/>
      <c r="Z37900" s="136"/>
      <c r="AC37900" s="136"/>
    </row>
    <row r="37901" spans="2:29">
      <c r="B37901" s="136"/>
      <c r="E37901" s="136"/>
      <c r="H37901" s="136"/>
      <c r="K37901" s="136"/>
      <c r="O37901" s="136"/>
      <c r="T37901" s="136"/>
      <c r="W37901" s="136"/>
      <c r="Z37901" s="136"/>
      <c r="AC37901" s="136"/>
    </row>
    <row r="37902" spans="2:29">
      <c r="B37902" s="136"/>
      <c r="E37902" s="136"/>
      <c r="H37902" s="136"/>
      <c r="K37902" s="136"/>
      <c r="O37902" s="136"/>
      <c r="T37902" s="136"/>
      <c r="W37902" s="136"/>
      <c r="Z37902" s="136"/>
      <c r="AC37902" s="136"/>
    </row>
    <row r="37903" spans="2:29">
      <c r="B37903" s="136"/>
      <c r="E37903" s="136"/>
      <c r="H37903" s="136"/>
      <c r="K37903" s="136"/>
      <c r="O37903" s="136"/>
      <c r="T37903" s="136"/>
      <c r="W37903" s="136"/>
      <c r="Z37903" s="136"/>
      <c r="AC37903" s="136"/>
    </row>
    <row r="37904" spans="2:29">
      <c r="B37904" s="136"/>
      <c r="E37904" s="136"/>
      <c r="H37904" s="136"/>
      <c r="K37904" s="136"/>
      <c r="O37904" s="136"/>
      <c r="T37904" s="136"/>
      <c r="W37904" s="136"/>
      <c r="Z37904" s="136"/>
      <c r="AC37904" s="136"/>
    </row>
    <row r="37905" spans="2:29">
      <c r="B37905" s="136"/>
      <c r="E37905" s="136"/>
      <c r="H37905" s="136"/>
      <c r="K37905" s="136"/>
      <c r="O37905" s="136"/>
      <c r="T37905" s="136"/>
      <c r="W37905" s="136"/>
      <c r="Z37905" s="136"/>
      <c r="AC37905" s="136"/>
    </row>
    <row r="37906" spans="2:29">
      <c r="B37906" s="136"/>
      <c r="E37906" s="136"/>
      <c r="H37906" s="136"/>
      <c r="K37906" s="136"/>
      <c r="O37906" s="136"/>
      <c r="T37906" s="136"/>
      <c r="W37906" s="136"/>
      <c r="Z37906" s="136"/>
      <c r="AC37906" s="136"/>
    </row>
    <row r="37907" spans="2:29">
      <c r="B37907" s="136"/>
      <c r="E37907" s="136"/>
      <c r="H37907" s="136"/>
      <c r="K37907" s="136"/>
      <c r="O37907" s="136"/>
      <c r="T37907" s="136"/>
      <c r="W37907" s="136"/>
      <c r="Z37907" s="136"/>
      <c r="AC37907" s="136"/>
    </row>
    <row r="37908" spans="2:29">
      <c r="B37908" s="136"/>
      <c r="E37908" s="136"/>
      <c r="H37908" s="136"/>
      <c r="K37908" s="136"/>
      <c r="O37908" s="136"/>
      <c r="T37908" s="136"/>
      <c r="W37908" s="136"/>
      <c r="Z37908" s="136"/>
      <c r="AC37908" s="136"/>
    </row>
    <row r="37909" spans="2:29">
      <c r="B37909" s="136"/>
      <c r="E37909" s="136"/>
      <c r="H37909" s="136"/>
      <c r="K37909" s="136"/>
      <c r="O37909" s="136"/>
      <c r="T37909" s="136"/>
      <c r="W37909" s="136"/>
      <c r="Z37909" s="136"/>
      <c r="AC37909" s="136"/>
    </row>
    <row r="37910" spans="2:29">
      <c r="B37910" s="136"/>
      <c r="E37910" s="136"/>
      <c r="H37910" s="136"/>
      <c r="K37910" s="136"/>
      <c r="O37910" s="136"/>
      <c r="T37910" s="136"/>
      <c r="W37910" s="136"/>
      <c r="Z37910" s="136"/>
      <c r="AC37910" s="136"/>
    </row>
    <row r="37911" spans="2:29">
      <c r="B37911" s="136"/>
      <c r="E37911" s="136"/>
      <c r="H37911" s="136"/>
      <c r="K37911" s="136"/>
      <c r="O37911" s="136"/>
      <c r="T37911" s="136"/>
      <c r="W37911" s="136"/>
      <c r="Z37911" s="136"/>
      <c r="AC37911" s="136"/>
    </row>
    <row r="37912" spans="2:29">
      <c r="B37912" s="136"/>
      <c r="E37912" s="136"/>
      <c r="H37912" s="136"/>
      <c r="K37912" s="136"/>
      <c r="O37912" s="136"/>
      <c r="T37912" s="136"/>
      <c r="W37912" s="136"/>
      <c r="Z37912" s="136"/>
      <c r="AC37912" s="136"/>
    </row>
    <row r="37913" spans="2:29">
      <c r="B37913" s="136"/>
      <c r="E37913" s="136"/>
      <c r="H37913" s="136"/>
      <c r="K37913" s="136"/>
      <c r="O37913" s="136"/>
      <c r="T37913" s="136"/>
      <c r="W37913" s="136"/>
      <c r="Z37913" s="136"/>
      <c r="AC37913" s="136"/>
    </row>
    <row r="37914" spans="2:29">
      <c r="B37914" s="136"/>
      <c r="E37914" s="136"/>
      <c r="H37914" s="136"/>
      <c r="K37914" s="136"/>
      <c r="O37914" s="136"/>
      <c r="T37914" s="136"/>
      <c r="W37914" s="136"/>
      <c r="Z37914" s="136"/>
      <c r="AC37914" s="136"/>
    </row>
    <row r="37915" spans="2:29">
      <c r="B37915" s="136"/>
      <c r="E37915" s="136"/>
      <c r="H37915" s="136"/>
      <c r="K37915" s="136"/>
      <c r="O37915" s="136"/>
      <c r="T37915" s="136"/>
      <c r="W37915" s="136"/>
      <c r="Z37915" s="136"/>
      <c r="AC37915" s="136"/>
    </row>
    <row r="37916" spans="2:29">
      <c r="B37916" s="136"/>
      <c r="E37916" s="136"/>
      <c r="H37916" s="136"/>
      <c r="K37916" s="136"/>
      <c r="O37916" s="136"/>
      <c r="T37916" s="136"/>
      <c r="W37916" s="136"/>
      <c r="Z37916" s="136"/>
      <c r="AC37916" s="136"/>
    </row>
    <row r="37917" spans="2:29">
      <c r="B37917" s="136"/>
      <c r="E37917" s="136"/>
      <c r="H37917" s="136"/>
      <c r="K37917" s="136"/>
      <c r="O37917" s="136"/>
      <c r="T37917" s="136"/>
      <c r="W37917" s="136"/>
      <c r="Z37917" s="136"/>
      <c r="AC37917" s="136"/>
    </row>
    <row r="37918" spans="2:29">
      <c r="B37918" s="136"/>
      <c r="E37918" s="136"/>
      <c r="H37918" s="136"/>
      <c r="K37918" s="136"/>
      <c r="O37918" s="136"/>
      <c r="T37918" s="136"/>
      <c r="W37918" s="136"/>
      <c r="Z37918" s="136"/>
      <c r="AC37918" s="136"/>
    </row>
    <row r="37919" spans="2:29">
      <c r="B37919" s="136"/>
      <c r="E37919" s="136"/>
      <c r="H37919" s="136"/>
      <c r="K37919" s="136"/>
      <c r="O37919" s="136"/>
      <c r="T37919" s="136"/>
      <c r="W37919" s="136"/>
      <c r="Z37919" s="136"/>
      <c r="AC37919" s="136"/>
    </row>
    <row r="37920" spans="2:29">
      <c r="B37920" s="136"/>
      <c r="E37920" s="136"/>
      <c r="H37920" s="136"/>
      <c r="K37920" s="136"/>
      <c r="O37920" s="136"/>
      <c r="T37920" s="136"/>
      <c r="W37920" s="136"/>
      <c r="Z37920" s="136"/>
      <c r="AC37920" s="136"/>
    </row>
    <row r="37921" spans="2:29">
      <c r="B37921" s="136"/>
      <c r="E37921" s="136"/>
      <c r="H37921" s="136"/>
      <c r="K37921" s="136"/>
      <c r="O37921" s="136"/>
      <c r="T37921" s="136"/>
      <c r="W37921" s="136"/>
      <c r="Z37921" s="136"/>
      <c r="AC37921" s="136"/>
    </row>
    <row r="37922" spans="2:29">
      <c r="B37922" s="136"/>
      <c r="E37922" s="136"/>
      <c r="H37922" s="136"/>
      <c r="K37922" s="136"/>
      <c r="O37922" s="136"/>
      <c r="T37922" s="136"/>
      <c r="W37922" s="136"/>
      <c r="Z37922" s="136"/>
      <c r="AC37922" s="136"/>
    </row>
    <row r="37923" spans="2:29">
      <c r="B37923" s="136"/>
      <c r="E37923" s="136"/>
      <c r="H37923" s="136"/>
      <c r="K37923" s="136"/>
      <c r="O37923" s="136"/>
      <c r="T37923" s="136"/>
      <c r="W37923" s="136"/>
      <c r="Z37923" s="136"/>
      <c r="AC37923" s="136"/>
    </row>
    <row r="37924" spans="2:29">
      <c r="B37924" s="136"/>
      <c r="E37924" s="136"/>
      <c r="H37924" s="136"/>
      <c r="K37924" s="136"/>
      <c r="O37924" s="136"/>
      <c r="T37924" s="136"/>
      <c r="W37924" s="136"/>
      <c r="Z37924" s="136"/>
      <c r="AC37924" s="136"/>
    </row>
    <row r="37925" spans="2:29">
      <c r="B37925" s="136"/>
      <c r="E37925" s="136"/>
      <c r="H37925" s="136"/>
      <c r="K37925" s="136"/>
      <c r="O37925" s="136"/>
      <c r="T37925" s="136"/>
      <c r="W37925" s="136"/>
      <c r="Z37925" s="136"/>
      <c r="AC37925" s="136"/>
    </row>
    <row r="37926" spans="2:29">
      <c r="B37926" s="136"/>
      <c r="E37926" s="136"/>
      <c r="H37926" s="136"/>
      <c r="K37926" s="136"/>
      <c r="O37926" s="136"/>
      <c r="T37926" s="136"/>
      <c r="W37926" s="136"/>
      <c r="Z37926" s="136"/>
      <c r="AC37926" s="136"/>
    </row>
    <row r="37927" spans="2:29">
      <c r="B37927" s="136"/>
      <c r="E37927" s="136"/>
      <c r="H37927" s="136"/>
      <c r="K37927" s="136"/>
      <c r="O37927" s="136"/>
      <c r="T37927" s="136"/>
      <c r="W37927" s="136"/>
      <c r="Z37927" s="136"/>
      <c r="AC37927" s="136"/>
    </row>
    <row r="37928" spans="2:29">
      <c r="B37928" s="136"/>
      <c r="E37928" s="136"/>
      <c r="H37928" s="136"/>
      <c r="K37928" s="136"/>
      <c r="O37928" s="136"/>
      <c r="T37928" s="136"/>
      <c r="W37928" s="136"/>
      <c r="Z37928" s="136"/>
      <c r="AC37928" s="136"/>
    </row>
    <row r="37929" spans="2:29">
      <c r="B37929" s="136"/>
      <c r="E37929" s="136"/>
      <c r="H37929" s="136"/>
      <c r="K37929" s="136"/>
      <c r="O37929" s="136"/>
      <c r="T37929" s="136"/>
      <c r="W37929" s="136"/>
      <c r="Z37929" s="136"/>
      <c r="AC37929" s="136"/>
    </row>
    <row r="37930" spans="2:29">
      <c r="B37930" s="136"/>
      <c r="E37930" s="136"/>
      <c r="H37930" s="136"/>
      <c r="K37930" s="136"/>
      <c r="O37930" s="136"/>
      <c r="T37930" s="136"/>
      <c r="W37930" s="136"/>
      <c r="Z37930" s="136"/>
      <c r="AC37930" s="136"/>
    </row>
    <row r="37931" spans="2:29">
      <c r="B37931" s="136"/>
      <c r="E37931" s="136"/>
      <c r="H37931" s="136"/>
      <c r="K37931" s="136"/>
      <c r="O37931" s="136"/>
      <c r="T37931" s="136"/>
      <c r="W37931" s="136"/>
      <c r="Z37931" s="136"/>
      <c r="AC37931" s="136"/>
    </row>
    <row r="37932" spans="2:29">
      <c r="B37932" s="136"/>
      <c r="E37932" s="136"/>
      <c r="H37932" s="136"/>
      <c r="K37932" s="136"/>
      <c r="O37932" s="136"/>
      <c r="T37932" s="136"/>
      <c r="W37932" s="136"/>
      <c r="Z37932" s="136"/>
      <c r="AC37932" s="136"/>
    </row>
    <row r="37933" spans="2:29">
      <c r="B37933" s="136"/>
      <c r="E37933" s="136"/>
      <c r="H37933" s="136"/>
      <c r="K37933" s="136"/>
      <c r="O37933" s="136"/>
      <c r="T37933" s="136"/>
      <c r="W37933" s="136"/>
      <c r="Z37933" s="136"/>
      <c r="AC37933" s="136"/>
    </row>
    <row r="37934" spans="2:29">
      <c r="B37934" s="136"/>
      <c r="E37934" s="136"/>
      <c r="H37934" s="136"/>
      <c r="K37934" s="136"/>
      <c r="O37934" s="136"/>
      <c r="T37934" s="136"/>
      <c r="W37934" s="136"/>
      <c r="Z37934" s="136"/>
      <c r="AC37934" s="136"/>
    </row>
    <row r="37935" spans="2:29">
      <c r="B37935" s="136"/>
      <c r="E37935" s="136"/>
      <c r="H37935" s="136"/>
      <c r="K37935" s="136"/>
      <c r="O37935" s="136"/>
      <c r="T37935" s="136"/>
      <c r="W37935" s="136"/>
      <c r="Z37935" s="136"/>
      <c r="AC37935" s="136"/>
    </row>
    <row r="37936" spans="2:29">
      <c r="B37936" s="136"/>
      <c r="E37936" s="136"/>
      <c r="H37936" s="136"/>
      <c r="K37936" s="136"/>
      <c r="O37936" s="136"/>
      <c r="T37936" s="136"/>
      <c r="W37936" s="136"/>
      <c r="Z37936" s="136"/>
      <c r="AC37936" s="136"/>
    </row>
    <row r="37937" spans="2:29">
      <c r="B37937" s="136"/>
      <c r="E37937" s="136"/>
      <c r="H37937" s="136"/>
      <c r="K37937" s="136"/>
      <c r="O37937" s="136"/>
      <c r="T37937" s="136"/>
      <c r="W37937" s="136"/>
      <c r="Z37937" s="136"/>
      <c r="AC37937" s="136"/>
    </row>
    <row r="37938" spans="2:29">
      <c r="B37938" s="136"/>
      <c r="E37938" s="136"/>
      <c r="H37938" s="136"/>
      <c r="K37938" s="136"/>
      <c r="O37938" s="136"/>
      <c r="T37938" s="136"/>
      <c r="W37938" s="136"/>
      <c r="Z37938" s="136"/>
      <c r="AC37938" s="136"/>
    </row>
    <row r="37939" spans="2:29">
      <c r="B37939" s="136"/>
      <c r="E37939" s="136"/>
      <c r="H37939" s="136"/>
      <c r="K37939" s="136"/>
      <c r="O37939" s="136"/>
      <c r="T37939" s="136"/>
      <c r="W37939" s="136"/>
      <c r="Z37939" s="136"/>
      <c r="AC37939" s="136"/>
    </row>
    <row r="37940" spans="2:29">
      <c r="B37940" s="136"/>
      <c r="E37940" s="136"/>
      <c r="H37940" s="136"/>
      <c r="K37940" s="136"/>
      <c r="O37940" s="136"/>
      <c r="T37940" s="136"/>
      <c r="W37940" s="136"/>
      <c r="Z37940" s="136"/>
      <c r="AC37940" s="136"/>
    </row>
    <row r="37941" spans="2:29">
      <c r="B37941" s="136"/>
      <c r="E37941" s="136"/>
      <c r="H37941" s="136"/>
      <c r="K37941" s="136"/>
      <c r="O37941" s="136"/>
      <c r="T37941" s="136"/>
      <c r="W37941" s="136"/>
      <c r="Z37941" s="136"/>
      <c r="AC37941" s="136"/>
    </row>
    <row r="37942" spans="2:29">
      <c r="B37942" s="136"/>
      <c r="E37942" s="136"/>
      <c r="H37942" s="136"/>
      <c r="K37942" s="136"/>
      <c r="O37942" s="136"/>
      <c r="T37942" s="136"/>
      <c r="W37942" s="136"/>
      <c r="Z37942" s="136"/>
      <c r="AC37942" s="136"/>
    </row>
    <row r="37943" spans="2:29">
      <c r="B37943" s="136"/>
      <c r="E37943" s="136"/>
      <c r="H37943" s="136"/>
      <c r="K37943" s="136"/>
      <c r="O37943" s="136"/>
      <c r="T37943" s="136"/>
      <c r="W37943" s="136"/>
      <c r="Z37943" s="136"/>
      <c r="AC37943" s="136"/>
    </row>
    <row r="37944" spans="2:29">
      <c r="B37944" s="136"/>
      <c r="E37944" s="136"/>
      <c r="H37944" s="136"/>
      <c r="K37944" s="136"/>
      <c r="O37944" s="136"/>
      <c r="T37944" s="136"/>
      <c r="W37944" s="136"/>
      <c r="Z37944" s="136"/>
      <c r="AC37944" s="136"/>
    </row>
    <row r="37945" spans="2:29">
      <c r="B37945" s="136"/>
      <c r="E37945" s="136"/>
      <c r="H37945" s="136"/>
      <c r="K37945" s="136"/>
      <c r="O37945" s="136"/>
      <c r="T37945" s="136"/>
      <c r="W37945" s="136"/>
      <c r="Z37945" s="136"/>
      <c r="AC37945" s="136"/>
    </row>
    <row r="37946" spans="2:29">
      <c r="B37946" s="136"/>
      <c r="E37946" s="136"/>
      <c r="H37946" s="136"/>
      <c r="K37946" s="136"/>
      <c r="O37946" s="136"/>
      <c r="T37946" s="136"/>
      <c r="W37946" s="136"/>
      <c r="Z37946" s="136"/>
      <c r="AC37946" s="136"/>
    </row>
    <row r="37947" spans="2:29">
      <c r="B37947" s="136"/>
      <c r="E37947" s="136"/>
      <c r="H37947" s="136"/>
      <c r="K37947" s="136"/>
      <c r="O37947" s="136"/>
      <c r="T37947" s="136"/>
      <c r="W37947" s="136"/>
      <c r="Z37947" s="136"/>
      <c r="AC37947" s="136"/>
    </row>
    <row r="37948" spans="2:29">
      <c r="B37948" s="136"/>
      <c r="E37948" s="136"/>
      <c r="H37948" s="136"/>
      <c r="K37948" s="136"/>
      <c r="O37948" s="136"/>
      <c r="T37948" s="136"/>
      <c r="W37948" s="136"/>
      <c r="Z37948" s="136"/>
      <c r="AC37948" s="136"/>
    </row>
    <row r="37949" spans="2:29">
      <c r="B37949" s="136"/>
      <c r="E37949" s="136"/>
      <c r="H37949" s="136"/>
      <c r="K37949" s="136"/>
      <c r="O37949" s="136"/>
      <c r="T37949" s="136"/>
      <c r="W37949" s="136"/>
      <c r="Z37949" s="136"/>
      <c r="AC37949" s="136"/>
    </row>
    <row r="37950" spans="2:29">
      <c r="B37950" s="136"/>
      <c r="E37950" s="136"/>
      <c r="H37950" s="136"/>
      <c r="K37950" s="136"/>
      <c r="O37950" s="136"/>
      <c r="T37950" s="136"/>
      <c r="W37950" s="136"/>
      <c r="Z37950" s="136"/>
      <c r="AC37950" s="136"/>
    </row>
    <row r="37951" spans="2:29">
      <c r="B37951" s="136"/>
      <c r="E37951" s="136"/>
      <c r="H37951" s="136"/>
      <c r="K37951" s="136"/>
      <c r="O37951" s="136"/>
      <c r="T37951" s="136"/>
      <c r="W37951" s="136"/>
      <c r="Z37951" s="136"/>
      <c r="AC37951" s="136"/>
    </row>
    <row r="37952" spans="2:29">
      <c r="B37952" s="136"/>
      <c r="E37952" s="136"/>
      <c r="H37952" s="136"/>
      <c r="K37952" s="136"/>
      <c r="O37952" s="136"/>
      <c r="T37952" s="136"/>
      <c r="W37952" s="136"/>
      <c r="Z37952" s="136"/>
      <c r="AC37952" s="136"/>
    </row>
    <row r="37953" spans="2:29">
      <c r="B37953" s="136"/>
      <c r="E37953" s="136"/>
      <c r="H37953" s="136"/>
      <c r="K37953" s="136"/>
      <c r="O37953" s="136"/>
      <c r="T37953" s="136"/>
      <c r="W37953" s="136"/>
      <c r="Z37953" s="136"/>
      <c r="AC37953" s="136"/>
    </row>
    <row r="37954" spans="2:29">
      <c r="B37954" s="136"/>
      <c r="E37954" s="136"/>
      <c r="H37954" s="136"/>
      <c r="K37954" s="136"/>
      <c r="O37954" s="136"/>
      <c r="T37954" s="136"/>
      <c r="W37954" s="136"/>
      <c r="Z37954" s="136"/>
      <c r="AC37954" s="136"/>
    </row>
    <row r="37955" spans="2:29">
      <c r="B37955" s="136"/>
      <c r="E37955" s="136"/>
      <c r="H37955" s="136"/>
      <c r="K37955" s="136"/>
      <c r="O37955" s="136"/>
      <c r="T37955" s="136"/>
      <c r="W37955" s="136"/>
      <c r="Z37955" s="136"/>
      <c r="AC37955" s="136"/>
    </row>
    <row r="37956" spans="2:29">
      <c r="B37956" s="136"/>
      <c r="E37956" s="136"/>
      <c r="H37956" s="136"/>
      <c r="K37956" s="136"/>
      <c r="O37956" s="136"/>
      <c r="T37956" s="136"/>
      <c r="W37956" s="136"/>
      <c r="Z37956" s="136"/>
      <c r="AC37956" s="136"/>
    </row>
    <row r="37957" spans="2:29">
      <c r="B37957" s="136"/>
      <c r="E37957" s="136"/>
      <c r="H37957" s="136"/>
      <c r="K37957" s="136"/>
      <c r="O37957" s="136"/>
      <c r="T37957" s="136"/>
      <c r="W37957" s="136"/>
      <c r="Z37957" s="136"/>
      <c r="AC37957" s="136"/>
    </row>
    <row r="37958" spans="2:29">
      <c r="B37958" s="136"/>
      <c r="E37958" s="136"/>
      <c r="H37958" s="136"/>
      <c r="K37958" s="136"/>
      <c r="O37958" s="136"/>
      <c r="T37958" s="136"/>
      <c r="W37958" s="136"/>
      <c r="Z37958" s="136"/>
      <c r="AC37958" s="136"/>
    </row>
    <row r="37959" spans="2:29">
      <c r="B37959" s="136"/>
      <c r="E37959" s="136"/>
      <c r="H37959" s="136"/>
      <c r="K37959" s="136"/>
      <c r="O37959" s="136"/>
      <c r="T37959" s="136"/>
      <c r="W37959" s="136"/>
      <c r="Z37959" s="136"/>
      <c r="AC37959" s="136"/>
    </row>
    <row r="37960" spans="2:29">
      <c r="B37960" s="136"/>
      <c r="E37960" s="136"/>
      <c r="H37960" s="136"/>
      <c r="K37960" s="136"/>
      <c r="O37960" s="136"/>
      <c r="T37960" s="136"/>
      <c r="W37960" s="136"/>
      <c r="Z37960" s="136"/>
      <c r="AC37960" s="136"/>
    </row>
    <row r="37961" spans="2:29">
      <c r="B37961" s="136"/>
      <c r="E37961" s="136"/>
      <c r="H37961" s="136"/>
      <c r="K37961" s="136"/>
      <c r="O37961" s="136"/>
      <c r="T37961" s="136"/>
      <c r="W37961" s="136"/>
      <c r="Z37961" s="136"/>
      <c r="AC37961" s="136"/>
    </row>
    <row r="37962" spans="2:29">
      <c r="B37962" s="136"/>
      <c r="E37962" s="136"/>
      <c r="H37962" s="136"/>
      <c r="K37962" s="136"/>
      <c r="O37962" s="136"/>
      <c r="T37962" s="136"/>
      <c r="W37962" s="136"/>
      <c r="Z37962" s="136"/>
      <c r="AC37962" s="136"/>
    </row>
    <row r="37963" spans="2:29">
      <c r="B37963" s="136"/>
      <c r="E37963" s="136"/>
      <c r="H37963" s="136"/>
      <c r="K37963" s="136"/>
      <c r="O37963" s="136"/>
      <c r="T37963" s="136"/>
      <c r="W37963" s="136"/>
      <c r="Z37963" s="136"/>
      <c r="AC37963" s="136"/>
    </row>
    <row r="37964" spans="2:29">
      <c r="B37964" s="136"/>
      <c r="E37964" s="136"/>
      <c r="H37964" s="136"/>
      <c r="K37964" s="136"/>
      <c r="O37964" s="136"/>
      <c r="T37964" s="136"/>
      <c r="W37964" s="136"/>
      <c r="Z37964" s="136"/>
      <c r="AC37964" s="136"/>
    </row>
    <row r="37965" spans="2:29">
      <c r="B37965" s="136"/>
      <c r="E37965" s="136"/>
      <c r="H37965" s="136"/>
      <c r="K37965" s="136"/>
      <c r="O37965" s="136"/>
      <c r="T37965" s="136"/>
      <c r="W37965" s="136"/>
      <c r="Z37965" s="136"/>
      <c r="AC37965" s="136"/>
    </row>
    <row r="37966" spans="2:29">
      <c r="B37966" s="136"/>
      <c r="E37966" s="136"/>
      <c r="H37966" s="136"/>
      <c r="K37966" s="136"/>
      <c r="O37966" s="136"/>
      <c r="T37966" s="136"/>
      <c r="W37966" s="136"/>
      <c r="Z37966" s="136"/>
      <c r="AC37966" s="136"/>
    </row>
    <row r="37967" spans="2:29">
      <c r="B37967" s="136"/>
      <c r="E37967" s="136"/>
      <c r="H37967" s="136"/>
      <c r="K37967" s="136"/>
      <c r="O37967" s="136"/>
      <c r="T37967" s="136"/>
      <c r="W37967" s="136"/>
      <c r="Z37967" s="136"/>
      <c r="AC37967" s="136"/>
    </row>
    <row r="37968" spans="2:29">
      <c r="B37968" s="136"/>
      <c r="E37968" s="136"/>
      <c r="H37968" s="136"/>
      <c r="K37968" s="136"/>
      <c r="O37968" s="136"/>
      <c r="T37968" s="136"/>
      <c r="W37968" s="136"/>
      <c r="Z37968" s="136"/>
      <c r="AC37968" s="136"/>
    </row>
    <row r="37969" spans="2:29">
      <c r="B37969" s="136"/>
      <c r="E37969" s="136"/>
      <c r="H37969" s="136"/>
      <c r="K37969" s="136"/>
      <c r="O37969" s="136"/>
      <c r="T37969" s="136"/>
      <c r="W37969" s="136"/>
      <c r="Z37969" s="136"/>
      <c r="AC37969" s="136"/>
    </row>
    <row r="37970" spans="2:29">
      <c r="B37970" s="136"/>
      <c r="E37970" s="136"/>
      <c r="H37970" s="136"/>
      <c r="K37970" s="136"/>
      <c r="O37970" s="136"/>
      <c r="T37970" s="136"/>
      <c r="W37970" s="136"/>
      <c r="Z37970" s="136"/>
      <c r="AC37970" s="136"/>
    </row>
    <row r="37971" spans="2:29">
      <c r="B37971" s="136"/>
      <c r="E37971" s="136"/>
      <c r="H37971" s="136"/>
      <c r="K37971" s="136"/>
      <c r="O37971" s="136"/>
      <c r="T37971" s="136"/>
      <c r="W37971" s="136"/>
      <c r="Z37971" s="136"/>
      <c r="AC37971" s="136"/>
    </row>
    <row r="37972" spans="2:29">
      <c r="B37972" s="136"/>
      <c r="E37972" s="136"/>
      <c r="H37972" s="136"/>
      <c r="K37972" s="136"/>
      <c r="O37972" s="136"/>
      <c r="T37972" s="136"/>
      <c r="W37972" s="136"/>
      <c r="Z37972" s="136"/>
      <c r="AC37972" s="136"/>
    </row>
    <row r="37973" spans="2:29">
      <c r="B37973" s="136"/>
      <c r="E37973" s="136"/>
      <c r="H37973" s="136"/>
      <c r="K37973" s="136"/>
      <c r="O37973" s="136"/>
      <c r="T37973" s="136"/>
      <c r="W37973" s="136"/>
      <c r="Z37973" s="136"/>
      <c r="AC37973" s="136"/>
    </row>
    <row r="37974" spans="2:29">
      <c r="B37974" s="136"/>
      <c r="E37974" s="136"/>
      <c r="H37974" s="136"/>
      <c r="K37974" s="136"/>
      <c r="O37974" s="136"/>
      <c r="T37974" s="136"/>
      <c r="W37974" s="136"/>
      <c r="Z37974" s="136"/>
      <c r="AC37974" s="136"/>
    </row>
    <row r="37975" spans="2:29">
      <c r="B37975" s="136"/>
      <c r="E37975" s="136"/>
      <c r="H37975" s="136"/>
      <c r="K37975" s="136"/>
      <c r="O37975" s="136"/>
      <c r="T37975" s="136"/>
      <c r="W37975" s="136"/>
      <c r="Z37975" s="136"/>
      <c r="AC37975" s="136"/>
    </row>
    <row r="37976" spans="2:29">
      <c r="B37976" s="136"/>
      <c r="E37976" s="136"/>
      <c r="H37976" s="136"/>
      <c r="K37976" s="136"/>
      <c r="O37976" s="136"/>
      <c r="T37976" s="136"/>
      <c r="W37976" s="136"/>
      <c r="Z37976" s="136"/>
      <c r="AC37976" s="136"/>
    </row>
    <row r="37977" spans="2:29">
      <c r="B37977" s="136"/>
      <c r="E37977" s="136"/>
      <c r="H37977" s="136"/>
      <c r="K37977" s="136"/>
      <c r="O37977" s="136"/>
      <c r="T37977" s="136"/>
      <c r="W37977" s="136"/>
      <c r="Z37977" s="136"/>
      <c r="AC37977" s="136"/>
    </row>
    <row r="37978" spans="2:29">
      <c r="B37978" s="136"/>
      <c r="E37978" s="136"/>
      <c r="H37978" s="136"/>
      <c r="K37978" s="136"/>
      <c r="O37978" s="136"/>
      <c r="T37978" s="136"/>
      <c r="W37978" s="136"/>
      <c r="Z37978" s="136"/>
      <c r="AC37978" s="136"/>
    </row>
    <row r="37979" spans="2:29">
      <c r="B37979" s="136"/>
      <c r="E37979" s="136"/>
      <c r="H37979" s="136"/>
      <c r="K37979" s="136"/>
      <c r="O37979" s="136"/>
      <c r="T37979" s="136"/>
      <c r="W37979" s="136"/>
      <c r="Z37979" s="136"/>
      <c r="AC37979" s="136"/>
    </row>
    <row r="37980" spans="2:29">
      <c r="B37980" s="136"/>
      <c r="E37980" s="136"/>
      <c r="H37980" s="136"/>
      <c r="K37980" s="136"/>
      <c r="O37980" s="136"/>
      <c r="T37980" s="136"/>
      <c r="W37980" s="136"/>
      <c r="Z37980" s="136"/>
      <c r="AC37980" s="136"/>
    </row>
    <row r="37981" spans="2:29">
      <c r="B37981" s="136"/>
      <c r="E37981" s="136"/>
      <c r="H37981" s="136"/>
      <c r="K37981" s="136"/>
      <c r="O37981" s="136"/>
      <c r="T37981" s="136"/>
      <c r="W37981" s="136"/>
      <c r="Z37981" s="136"/>
      <c r="AC37981" s="136"/>
    </row>
    <row r="37982" spans="2:29">
      <c r="B37982" s="136"/>
      <c r="E37982" s="136"/>
      <c r="H37982" s="136"/>
      <c r="K37982" s="136"/>
      <c r="O37982" s="136"/>
      <c r="T37982" s="136"/>
      <c r="W37982" s="136"/>
      <c r="Z37982" s="136"/>
      <c r="AC37982" s="136"/>
    </row>
    <row r="37983" spans="2:29">
      <c r="B37983" s="136"/>
      <c r="E37983" s="136"/>
      <c r="H37983" s="136"/>
      <c r="K37983" s="136"/>
      <c r="O37983" s="136"/>
      <c r="T37983" s="136"/>
      <c r="W37983" s="136"/>
      <c r="Z37983" s="136"/>
      <c r="AC37983" s="136"/>
    </row>
    <row r="37984" spans="2:29">
      <c r="B37984" s="136"/>
      <c r="E37984" s="136"/>
      <c r="H37984" s="136"/>
      <c r="K37984" s="136"/>
      <c r="O37984" s="136"/>
      <c r="T37984" s="136"/>
      <c r="W37984" s="136"/>
      <c r="Z37984" s="136"/>
      <c r="AC37984" s="136"/>
    </row>
    <row r="37985" spans="2:29">
      <c r="B37985" s="136"/>
      <c r="E37985" s="136"/>
      <c r="H37985" s="136"/>
      <c r="K37985" s="136"/>
      <c r="O37985" s="136"/>
      <c r="T37985" s="136"/>
      <c r="W37985" s="136"/>
      <c r="Z37985" s="136"/>
      <c r="AC37985" s="136"/>
    </row>
    <row r="37986" spans="2:29">
      <c r="B37986" s="136"/>
      <c r="E37986" s="136"/>
      <c r="H37986" s="136"/>
      <c r="K37986" s="136"/>
      <c r="O37986" s="136"/>
      <c r="T37986" s="136"/>
      <c r="W37986" s="136"/>
      <c r="Z37986" s="136"/>
      <c r="AC37986" s="136"/>
    </row>
    <row r="37987" spans="2:29">
      <c r="B37987" s="136"/>
      <c r="E37987" s="136"/>
      <c r="H37987" s="136"/>
      <c r="K37987" s="136"/>
      <c r="O37987" s="136"/>
      <c r="T37987" s="136"/>
      <c r="W37987" s="136"/>
      <c r="Z37987" s="136"/>
      <c r="AC37987" s="136"/>
    </row>
    <row r="37988" spans="2:29">
      <c r="B37988" s="136"/>
      <c r="E37988" s="136"/>
      <c r="H37988" s="136"/>
      <c r="K37988" s="136"/>
      <c r="O37988" s="136"/>
      <c r="T37988" s="136"/>
      <c r="W37988" s="136"/>
      <c r="Z37988" s="136"/>
      <c r="AC37988" s="136"/>
    </row>
    <row r="37989" spans="2:29">
      <c r="B37989" s="136"/>
      <c r="E37989" s="136"/>
      <c r="H37989" s="136"/>
      <c r="K37989" s="136"/>
      <c r="O37989" s="136"/>
      <c r="T37989" s="136"/>
      <c r="W37989" s="136"/>
      <c r="Z37989" s="136"/>
      <c r="AC37989" s="136"/>
    </row>
    <row r="37990" spans="2:29">
      <c r="B37990" s="136"/>
      <c r="E37990" s="136"/>
      <c r="H37990" s="136"/>
      <c r="K37990" s="136"/>
      <c r="O37990" s="136"/>
      <c r="T37990" s="136"/>
      <c r="W37990" s="136"/>
      <c r="Z37990" s="136"/>
      <c r="AC37990" s="136"/>
    </row>
    <row r="37991" spans="2:29">
      <c r="B37991" s="136"/>
      <c r="E37991" s="136"/>
      <c r="H37991" s="136"/>
      <c r="K37991" s="136"/>
      <c r="O37991" s="136"/>
      <c r="T37991" s="136"/>
      <c r="W37991" s="136"/>
      <c r="Z37991" s="136"/>
      <c r="AC37991" s="136"/>
    </row>
    <row r="37992" spans="2:29">
      <c r="B37992" s="136"/>
      <c r="E37992" s="136"/>
      <c r="H37992" s="136"/>
      <c r="K37992" s="136"/>
      <c r="O37992" s="136"/>
      <c r="T37992" s="136"/>
      <c r="W37992" s="136"/>
      <c r="Z37992" s="136"/>
      <c r="AC37992" s="136"/>
    </row>
    <row r="37993" spans="2:29">
      <c r="B37993" s="136"/>
      <c r="E37993" s="136"/>
      <c r="H37993" s="136"/>
      <c r="K37993" s="136"/>
      <c r="O37993" s="136"/>
      <c r="T37993" s="136"/>
      <c r="W37993" s="136"/>
      <c r="Z37993" s="136"/>
      <c r="AC37993" s="136"/>
    </row>
    <row r="37994" spans="2:29">
      <c r="B37994" s="136"/>
      <c r="E37994" s="136"/>
      <c r="H37994" s="136"/>
      <c r="K37994" s="136"/>
      <c r="O37994" s="136"/>
      <c r="T37994" s="136"/>
      <c r="W37994" s="136"/>
      <c r="Z37994" s="136"/>
      <c r="AC37994" s="136"/>
    </row>
    <row r="37995" spans="2:29">
      <c r="B37995" s="136"/>
      <c r="E37995" s="136"/>
      <c r="H37995" s="136"/>
      <c r="K37995" s="136"/>
      <c r="O37995" s="136"/>
      <c r="T37995" s="136"/>
      <c r="W37995" s="136"/>
      <c r="Z37995" s="136"/>
      <c r="AC37995" s="136"/>
    </row>
    <row r="37996" spans="2:29">
      <c r="B37996" s="136"/>
      <c r="E37996" s="136"/>
      <c r="H37996" s="136"/>
      <c r="K37996" s="136"/>
      <c r="O37996" s="136"/>
      <c r="T37996" s="136"/>
      <c r="W37996" s="136"/>
      <c r="Z37996" s="136"/>
      <c r="AC37996" s="136"/>
    </row>
    <row r="37997" spans="2:29">
      <c r="B37997" s="136"/>
      <c r="E37997" s="136"/>
      <c r="H37997" s="136"/>
      <c r="K37997" s="136"/>
      <c r="O37997" s="136"/>
      <c r="T37997" s="136"/>
      <c r="W37997" s="136"/>
      <c r="Z37997" s="136"/>
      <c r="AC37997" s="136"/>
    </row>
    <row r="37998" spans="2:29">
      <c r="B37998" s="136"/>
      <c r="E37998" s="136"/>
      <c r="H37998" s="136"/>
      <c r="K37998" s="136"/>
      <c r="O37998" s="136"/>
      <c r="T37998" s="136"/>
      <c r="W37998" s="136"/>
      <c r="Z37998" s="136"/>
      <c r="AC37998" s="136"/>
    </row>
    <row r="37999" spans="2:29">
      <c r="B37999" s="136"/>
      <c r="E37999" s="136"/>
      <c r="H37999" s="136"/>
      <c r="K37999" s="136"/>
      <c r="O37999" s="136"/>
      <c r="T37999" s="136"/>
      <c r="W37999" s="136"/>
      <c r="Z37999" s="136"/>
      <c r="AC37999" s="136"/>
    </row>
    <row r="38000" spans="2:29">
      <c r="B38000" s="136"/>
      <c r="E38000" s="136"/>
      <c r="H38000" s="136"/>
      <c r="K38000" s="136"/>
      <c r="O38000" s="136"/>
      <c r="T38000" s="136"/>
      <c r="W38000" s="136"/>
      <c r="Z38000" s="136"/>
      <c r="AC38000" s="136"/>
    </row>
    <row r="38001" spans="2:29">
      <c r="B38001" s="136"/>
      <c r="E38001" s="136"/>
      <c r="H38001" s="136"/>
      <c r="K38001" s="136"/>
      <c r="O38001" s="136"/>
      <c r="T38001" s="136"/>
      <c r="W38001" s="136"/>
      <c r="Z38001" s="136"/>
      <c r="AC38001" s="136"/>
    </row>
    <row r="38002" spans="2:29">
      <c r="B38002" s="136"/>
      <c r="E38002" s="136"/>
      <c r="H38002" s="136"/>
      <c r="K38002" s="136"/>
      <c r="O38002" s="136"/>
      <c r="T38002" s="136"/>
      <c r="W38002" s="136"/>
      <c r="Z38002" s="136"/>
      <c r="AC38002" s="136"/>
    </row>
    <row r="38003" spans="2:29">
      <c r="B38003" s="136"/>
      <c r="E38003" s="136"/>
      <c r="H38003" s="136"/>
      <c r="K38003" s="136"/>
      <c r="O38003" s="136"/>
      <c r="T38003" s="136"/>
      <c r="W38003" s="136"/>
      <c r="Z38003" s="136"/>
      <c r="AC38003" s="136"/>
    </row>
    <row r="38004" spans="2:29">
      <c r="B38004" s="136"/>
      <c r="E38004" s="136"/>
      <c r="H38004" s="136"/>
      <c r="K38004" s="136"/>
      <c r="O38004" s="136"/>
      <c r="T38004" s="136"/>
      <c r="W38004" s="136"/>
      <c r="Z38004" s="136"/>
      <c r="AC38004" s="136"/>
    </row>
    <row r="38005" spans="2:29">
      <c r="B38005" s="136"/>
      <c r="E38005" s="136"/>
      <c r="H38005" s="136"/>
      <c r="K38005" s="136"/>
      <c r="O38005" s="136"/>
      <c r="T38005" s="136"/>
      <c r="W38005" s="136"/>
      <c r="Z38005" s="136"/>
      <c r="AC38005" s="136"/>
    </row>
    <row r="38006" spans="2:29">
      <c r="B38006" s="136"/>
      <c r="E38006" s="136"/>
      <c r="H38006" s="136"/>
      <c r="K38006" s="136"/>
      <c r="O38006" s="136"/>
      <c r="T38006" s="136"/>
      <c r="W38006" s="136"/>
      <c r="Z38006" s="136"/>
      <c r="AC38006" s="136"/>
    </row>
    <row r="38007" spans="2:29">
      <c r="B38007" s="136"/>
      <c r="E38007" s="136"/>
      <c r="H38007" s="136"/>
      <c r="K38007" s="136"/>
      <c r="O38007" s="136"/>
      <c r="T38007" s="136"/>
      <c r="W38007" s="136"/>
      <c r="Z38007" s="136"/>
      <c r="AC38007" s="136"/>
    </row>
    <row r="38008" spans="2:29">
      <c r="B38008" s="136"/>
      <c r="E38008" s="136"/>
      <c r="H38008" s="136"/>
      <c r="K38008" s="136"/>
      <c r="O38008" s="136"/>
      <c r="T38008" s="136"/>
      <c r="W38008" s="136"/>
      <c r="Z38008" s="136"/>
      <c r="AC38008" s="136"/>
    </row>
    <row r="38009" spans="2:29">
      <c r="B38009" s="136"/>
      <c r="E38009" s="136"/>
      <c r="H38009" s="136"/>
      <c r="K38009" s="136"/>
      <c r="O38009" s="136"/>
      <c r="T38009" s="136"/>
      <c r="W38009" s="136"/>
      <c r="Z38009" s="136"/>
      <c r="AC38009" s="136"/>
    </row>
    <row r="38010" spans="2:29">
      <c r="B38010" s="136"/>
      <c r="E38010" s="136"/>
      <c r="H38010" s="136"/>
      <c r="K38010" s="136"/>
      <c r="O38010" s="136"/>
      <c r="T38010" s="136"/>
      <c r="W38010" s="136"/>
      <c r="Z38010" s="136"/>
      <c r="AC38010" s="136"/>
    </row>
    <row r="38011" spans="2:29">
      <c r="B38011" s="136"/>
      <c r="E38011" s="136"/>
      <c r="H38011" s="136"/>
      <c r="K38011" s="136"/>
      <c r="O38011" s="136"/>
      <c r="T38011" s="136"/>
      <c r="W38011" s="136"/>
      <c r="Z38011" s="136"/>
      <c r="AC38011" s="136"/>
    </row>
    <row r="38012" spans="2:29">
      <c r="B38012" s="136"/>
      <c r="E38012" s="136"/>
      <c r="H38012" s="136"/>
      <c r="K38012" s="136"/>
      <c r="O38012" s="136"/>
      <c r="T38012" s="136"/>
      <c r="W38012" s="136"/>
      <c r="Z38012" s="136"/>
      <c r="AC38012" s="136"/>
    </row>
    <row r="38013" spans="2:29">
      <c r="B38013" s="136"/>
      <c r="E38013" s="136"/>
      <c r="H38013" s="136"/>
      <c r="K38013" s="136"/>
      <c r="O38013" s="136"/>
      <c r="T38013" s="136"/>
      <c r="W38013" s="136"/>
      <c r="Z38013" s="136"/>
      <c r="AC38013" s="136"/>
    </row>
    <row r="38014" spans="2:29">
      <c r="B38014" s="136"/>
      <c r="E38014" s="136"/>
      <c r="H38014" s="136"/>
      <c r="K38014" s="136"/>
      <c r="O38014" s="136"/>
      <c r="T38014" s="136"/>
      <c r="W38014" s="136"/>
      <c r="Z38014" s="136"/>
      <c r="AC38014" s="136"/>
    </row>
    <row r="38015" spans="2:29">
      <c r="B38015" s="136"/>
      <c r="E38015" s="136"/>
      <c r="H38015" s="136"/>
      <c r="K38015" s="136"/>
      <c r="O38015" s="136"/>
      <c r="T38015" s="136"/>
      <c r="W38015" s="136"/>
      <c r="Z38015" s="136"/>
      <c r="AC38015" s="136"/>
    </row>
    <row r="38016" spans="2:29">
      <c r="B38016" s="136"/>
      <c r="E38016" s="136"/>
      <c r="H38016" s="136"/>
      <c r="K38016" s="136"/>
      <c r="O38016" s="136"/>
      <c r="T38016" s="136"/>
      <c r="W38016" s="136"/>
      <c r="Z38016" s="136"/>
      <c r="AC38016" s="136"/>
    </row>
    <row r="38017" spans="2:29">
      <c r="B38017" s="136"/>
      <c r="E38017" s="136"/>
      <c r="H38017" s="136"/>
      <c r="K38017" s="136"/>
      <c r="O38017" s="136"/>
      <c r="T38017" s="136"/>
      <c r="W38017" s="136"/>
      <c r="Z38017" s="136"/>
      <c r="AC38017" s="136"/>
    </row>
    <row r="38018" spans="2:29">
      <c r="B38018" s="136"/>
      <c r="E38018" s="136"/>
      <c r="H38018" s="136"/>
      <c r="K38018" s="136"/>
      <c r="O38018" s="136"/>
      <c r="T38018" s="136"/>
      <c r="W38018" s="136"/>
      <c r="Z38018" s="136"/>
      <c r="AC38018" s="136"/>
    </row>
    <row r="38019" spans="2:29">
      <c r="B38019" s="136"/>
      <c r="E38019" s="136"/>
      <c r="H38019" s="136"/>
      <c r="K38019" s="136"/>
      <c r="O38019" s="136"/>
      <c r="T38019" s="136"/>
      <c r="W38019" s="136"/>
      <c r="Z38019" s="136"/>
      <c r="AC38019" s="136"/>
    </row>
    <row r="38020" spans="2:29">
      <c r="B38020" s="136"/>
      <c r="E38020" s="136"/>
      <c r="H38020" s="136"/>
      <c r="K38020" s="136"/>
      <c r="O38020" s="136"/>
      <c r="T38020" s="136"/>
      <c r="W38020" s="136"/>
      <c r="Z38020" s="136"/>
      <c r="AC38020" s="136"/>
    </row>
    <row r="38021" spans="2:29">
      <c r="B38021" s="136"/>
      <c r="E38021" s="136"/>
      <c r="H38021" s="136"/>
      <c r="K38021" s="136"/>
      <c r="O38021" s="136"/>
      <c r="T38021" s="136"/>
      <c r="W38021" s="136"/>
      <c r="Z38021" s="136"/>
      <c r="AC38021" s="136"/>
    </row>
    <row r="38022" spans="2:29">
      <c r="B38022" s="136"/>
      <c r="E38022" s="136"/>
      <c r="H38022" s="136"/>
      <c r="K38022" s="136"/>
      <c r="O38022" s="136"/>
      <c r="T38022" s="136"/>
      <c r="W38022" s="136"/>
      <c r="Z38022" s="136"/>
      <c r="AC38022" s="136"/>
    </row>
    <row r="38023" spans="2:29">
      <c r="B38023" s="136"/>
      <c r="E38023" s="136"/>
      <c r="H38023" s="136"/>
      <c r="K38023" s="136"/>
      <c r="O38023" s="136"/>
      <c r="T38023" s="136"/>
      <c r="W38023" s="136"/>
      <c r="Z38023" s="136"/>
      <c r="AC38023" s="136"/>
    </row>
    <row r="38024" spans="2:29">
      <c r="B38024" s="136"/>
      <c r="E38024" s="136"/>
      <c r="H38024" s="136"/>
      <c r="K38024" s="136"/>
      <c r="O38024" s="136"/>
      <c r="T38024" s="136"/>
      <c r="W38024" s="136"/>
      <c r="Z38024" s="136"/>
      <c r="AC38024" s="136"/>
    </row>
    <row r="38025" spans="2:29">
      <c r="B38025" s="136"/>
      <c r="E38025" s="136"/>
      <c r="H38025" s="136"/>
      <c r="K38025" s="136"/>
      <c r="O38025" s="136"/>
      <c r="T38025" s="136"/>
      <c r="W38025" s="136"/>
      <c r="Z38025" s="136"/>
      <c r="AC38025" s="136"/>
    </row>
    <row r="38026" spans="2:29">
      <c r="B38026" s="136"/>
      <c r="E38026" s="136"/>
      <c r="H38026" s="136"/>
      <c r="K38026" s="136"/>
      <c r="O38026" s="136"/>
      <c r="T38026" s="136"/>
      <c r="W38026" s="136"/>
      <c r="Z38026" s="136"/>
      <c r="AC38026" s="136"/>
    </row>
    <row r="38027" spans="2:29">
      <c r="B38027" s="136"/>
      <c r="E38027" s="136"/>
      <c r="H38027" s="136"/>
      <c r="K38027" s="136"/>
      <c r="O38027" s="136"/>
      <c r="T38027" s="136"/>
      <c r="W38027" s="136"/>
      <c r="Z38027" s="136"/>
      <c r="AC38027" s="136"/>
    </row>
    <row r="38028" spans="2:29">
      <c r="B38028" s="136"/>
      <c r="E38028" s="136"/>
      <c r="H38028" s="136"/>
      <c r="K38028" s="136"/>
      <c r="O38028" s="136"/>
      <c r="T38028" s="136"/>
      <c r="W38028" s="136"/>
      <c r="Z38028" s="136"/>
      <c r="AC38028" s="136"/>
    </row>
    <row r="38029" spans="2:29">
      <c r="B38029" s="136"/>
      <c r="E38029" s="136"/>
      <c r="H38029" s="136"/>
      <c r="K38029" s="136"/>
      <c r="O38029" s="136"/>
      <c r="T38029" s="136"/>
      <c r="W38029" s="136"/>
      <c r="Z38029" s="136"/>
      <c r="AC38029" s="136"/>
    </row>
    <row r="38030" spans="2:29">
      <c r="B38030" s="136"/>
      <c r="E38030" s="136"/>
      <c r="H38030" s="136"/>
      <c r="K38030" s="136"/>
      <c r="O38030" s="136"/>
      <c r="T38030" s="136"/>
      <c r="W38030" s="136"/>
      <c r="Z38030" s="136"/>
      <c r="AC38030" s="136"/>
    </row>
    <row r="38031" spans="2:29">
      <c r="B38031" s="136"/>
      <c r="E38031" s="136"/>
      <c r="H38031" s="136"/>
      <c r="K38031" s="136"/>
      <c r="O38031" s="136"/>
      <c r="T38031" s="136"/>
      <c r="W38031" s="136"/>
      <c r="Z38031" s="136"/>
      <c r="AC38031" s="136"/>
    </row>
    <row r="38032" spans="2:29">
      <c r="B38032" s="136"/>
      <c r="E38032" s="136"/>
      <c r="H38032" s="136"/>
      <c r="K38032" s="136"/>
      <c r="O38032" s="136"/>
      <c r="T38032" s="136"/>
      <c r="W38032" s="136"/>
      <c r="Z38032" s="136"/>
      <c r="AC38032" s="136"/>
    </row>
    <row r="38033" spans="2:29">
      <c r="B38033" s="136"/>
      <c r="E38033" s="136"/>
      <c r="H38033" s="136"/>
      <c r="K38033" s="136"/>
      <c r="O38033" s="136"/>
      <c r="T38033" s="136"/>
      <c r="W38033" s="136"/>
      <c r="Z38033" s="136"/>
      <c r="AC38033" s="136"/>
    </row>
    <row r="38034" spans="2:29">
      <c r="B38034" s="136"/>
      <c r="E38034" s="136"/>
      <c r="H38034" s="136"/>
      <c r="K38034" s="136"/>
      <c r="O38034" s="136"/>
      <c r="T38034" s="136"/>
      <c r="W38034" s="136"/>
      <c r="Z38034" s="136"/>
      <c r="AC38034" s="136"/>
    </row>
    <row r="38035" spans="2:29">
      <c r="B38035" s="136"/>
      <c r="E38035" s="136"/>
      <c r="H38035" s="136"/>
      <c r="K38035" s="136"/>
      <c r="O38035" s="136"/>
      <c r="T38035" s="136"/>
      <c r="W38035" s="136"/>
      <c r="Z38035" s="136"/>
      <c r="AC38035" s="136"/>
    </row>
    <row r="38036" spans="2:29">
      <c r="B38036" s="136"/>
      <c r="E38036" s="136"/>
      <c r="H38036" s="136"/>
      <c r="K38036" s="136"/>
      <c r="O38036" s="136"/>
      <c r="T38036" s="136"/>
      <c r="W38036" s="136"/>
      <c r="Z38036" s="136"/>
      <c r="AC38036" s="136"/>
    </row>
    <row r="38037" spans="2:29">
      <c r="B38037" s="136"/>
      <c r="E38037" s="136"/>
      <c r="H38037" s="136"/>
      <c r="K38037" s="136"/>
      <c r="O38037" s="136"/>
      <c r="T38037" s="136"/>
      <c r="W38037" s="136"/>
      <c r="Z38037" s="136"/>
      <c r="AC38037" s="136"/>
    </row>
    <row r="38038" spans="2:29">
      <c r="B38038" s="136"/>
      <c r="E38038" s="136"/>
      <c r="H38038" s="136"/>
      <c r="K38038" s="136"/>
      <c r="O38038" s="136"/>
      <c r="T38038" s="136"/>
      <c r="W38038" s="136"/>
      <c r="Z38038" s="136"/>
      <c r="AC38038" s="136"/>
    </row>
    <row r="38039" spans="2:29">
      <c r="B38039" s="136"/>
      <c r="E38039" s="136"/>
      <c r="H38039" s="136"/>
      <c r="K38039" s="136"/>
      <c r="O38039" s="136"/>
      <c r="T38039" s="136"/>
      <c r="W38039" s="136"/>
      <c r="Z38039" s="136"/>
      <c r="AC38039" s="136"/>
    </row>
    <row r="38040" spans="2:29">
      <c r="B38040" s="136"/>
      <c r="E38040" s="136"/>
      <c r="H38040" s="136"/>
      <c r="K38040" s="136"/>
      <c r="O38040" s="136"/>
      <c r="T38040" s="136"/>
      <c r="W38040" s="136"/>
      <c r="Z38040" s="136"/>
      <c r="AC38040" s="136"/>
    </row>
    <row r="38041" spans="2:29">
      <c r="B38041" s="136"/>
      <c r="E38041" s="136"/>
      <c r="H38041" s="136"/>
      <c r="K38041" s="136"/>
      <c r="O38041" s="136"/>
      <c r="T38041" s="136"/>
      <c r="W38041" s="136"/>
      <c r="Z38041" s="136"/>
      <c r="AC38041" s="136"/>
    </row>
    <row r="38042" spans="2:29">
      <c r="B38042" s="136"/>
      <c r="E38042" s="136"/>
      <c r="H38042" s="136"/>
      <c r="K38042" s="136"/>
      <c r="O38042" s="136"/>
      <c r="T38042" s="136"/>
      <c r="W38042" s="136"/>
      <c r="Z38042" s="136"/>
      <c r="AC38042" s="136"/>
    </row>
    <row r="38043" spans="2:29">
      <c r="B38043" s="136"/>
      <c r="E38043" s="136"/>
      <c r="H38043" s="136"/>
      <c r="K38043" s="136"/>
      <c r="O38043" s="136"/>
      <c r="T38043" s="136"/>
      <c r="W38043" s="136"/>
      <c r="Z38043" s="136"/>
      <c r="AC38043" s="136"/>
    </row>
    <row r="38044" spans="2:29">
      <c r="B38044" s="136"/>
      <c r="E38044" s="136"/>
      <c r="H38044" s="136"/>
      <c r="K38044" s="136"/>
      <c r="O38044" s="136"/>
      <c r="T38044" s="136"/>
      <c r="W38044" s="136"/>
      <c r="Z38044" s="136"/>
      <c r="AC38044" s="136"/>
    </row>
    <row r="38045" spans="2:29">
      <c r="B38045" s="136"/>
      <c r="E38045" s="136"/>
      <c r="H38045" s="136"/>
      <c r="K38045" s="136"/>
      <c r="O38045" s="136"/>
      <c r="T38045" s="136"/>
      <c r="W38045" s="136"/>
      <c r="Z38045" s="136"/>
      <c r="AC38045" s="136"/>
    </row>
    <row r="38046" spans="2:29">
      <c r="B38046" s="136"/>
      <c r="E38046" s="136"/>
      <c r="H38046" s="136"/>
      <c r="K38046" s="136"/>
      <c r="O38046" s="136"/>
      <c r="T38046" s="136"/>
      <c r="W38046" s="136"/>
      <c r="Z38046" s="136"/>
      <c r="AC38046" s="136"/>
    </row>
    <row r="38047" spans="2:29">
      <c r="B38047" s="136"/>
      <c r="E38047" s="136"/>
      <c r="H38047" s="136"/>
      <c r="K38047" s="136"/>
      <c r="O38047" s="136"/>
      <c r="T38047" s="136"/>
      <c r="W38047" s="136"/>
      <c r="Z38047" s="136"/>
      <c r="AC38047" s="136"/>
    </row>
    <row r="38048" spans="2:29">
      <c r="B38048" s="136"/>
      <c r="E38048" s="136"/>
      <c r="H38048" s="136"/>
      <c r="K38048" s="136"/>
      <c r="O38048" s="136"/>
      <c r="T38048" s="136"/>
      <c r="W38048" s="136"/>
      <c r="Z38048" s="136"/>
      <c r="AC38048" s="136"/>
    </row>
    <row r="38049" spans="2:29">
      <c r="B38049" s="136"/>
      <c r="E38049" s="136"/>
      <c r="H38049" s="136"/>
      <c r="K38049" s="136"/>
      <c r="O38049" s="136"/>
      <c r="T38049" s="136"/>
      <c r="W38049" s="136"/>
      <c r="Z38049" s="136"/>
      <c r="AC38049" s="136"/>
    </row>
    <row r="38050" spans="2:29">
      <c r="B38050" s="136"/>
      <c r="E38050" s="136"/>
      <c r="H38050" s="136"/>
      <c r="K38050" s="136"/>
      <c r="O38050" s="136"/>
      <c r="T38050" s="136"/>
      <c r="W38050" s="136"/>
      <c r="Z38050" s="136"/>
      <c r="AC38050" s="136"/>
    </row>
    <row r="38051" spans="2:29">
      <c r="B38051" s="136"/>
      <c r="E38051" s="136"/>
      <c r="H38051" s="136"/>
      <c r="K38051" s="136"/>
      <c r="O38051" s="136"/>
      <c r="T38051" s="136"/>
      <c r="W38051" s="136"/>
      <c r="Z38051" s="136"/>
      <c r="AC38051" s="136"/>
    </row>
    <row r="38052" spans="2:29">
      <c r="B38052" s="136"/>
      <c r="E38052" s="136"/>
      <c r="H38052" s="136"/>
      <c r="K38052" s="136"/>
      <c r="O38052" s="136"/>
      <c r="T38052" s="136"/>
      <c r="W38052" s="136"/>
      <c r="Z38052" s="136"/>
      <c r="AC38052" s="136"/>
    </row>
    <row r="38053" spans="2:29">
      <c r="B38053" s="136"/>
      <c r="E38053" s="136"/>
      <c r="H38053" s="136"/>
      <c r="K38053" s="136"/>
      <c r="O38053" s="136"/>
      <c r="T38053" s="136"/>
      <c r="W38053" s="136"/>
      <c r="Z38053" s="136"/>
      <c r="AC38053" s="136"/>
    </row>
    <row r="38054" spans="2:29">
      <c r="B38054" s="136"/>
      <c r="E38054" s="136"/>
      <c r="H38054" s="136"/>
      <c r="K38054" s="136"/>
      <c r="O38054" s="136"/>
      <c r="T38054" s="136"/>
      <c r="W38054" s="136"/>
      <c r="Z38054" s="136"/>
      <c r="AC38054" s="136"/>
    </row>
    <row r="38055" spans="2:29">
      <c r="B38055" s="136"/>
      <c r="E38055" s="136"/>
      <c r="H38055" s="136"/>
      <c r="K38055" s="136"/>
      <c r="O38055" s="136"/>
      <c r="T38055" s="136"/>
      <c r="W38055" s="136"/>
      <c r="Z38055" s="136"/>
      <c r="AC38055" s="136"/>
    </row>
    <row r="38056" spans="2:29">
      <c r="B38056" s="136"/>
      <c r="E38056" s="136"/>
      <c r="H38056" s="136"/>
      <c r="K38056" s="136"/>
      <c r="O38056" s="136"/>
      <c r="T38056" s="136"/>
      <c r="W38056" s="136"/>
      <c r="Z38056" s="136"/>
      <c r="AC38056" s="136"/>
    </row>
    <row r="38057" spans="2:29">
      <c r="B38057" s="136"/>
      <c r="E38057" s="136"/>
      <c r="H38057" s="136"/>
      <c r="K38057" s="136"/>
      <c r="O38057" s="136"/>
      <c r="T38057" s="136"/>
      <c r="W38057" s="136"/>
      <c r="Z38057" s="136"/>
      <c r="AC38057" s="136"/>
    </row>
    <row r="38058" spans="2:29">
      <c r="B38058" s="136"/>
      <c r="E38058" s="136"/>
      <c r="H38058" s="136"/>
      <c r="K38058" s="136"/>
      <c r="O38058" s="136"/>
      <c r="T38058" s="136"/>
      <c r="W38058" s="136"/>
      <c r="Z38058" s="136"/>
      <c r="AC38058" s="136"/>
    </row>
    <row r="38059" spans="2:29">
      <c r="B38059" s="136"/>
      <c r="E38059" s="136"/>
      <c r="H38059" s="136"/>
      <c r="K38059" s="136"/>
      <c r="O38059" s="136"/>
      <c r="T38059" s="136"/>
      <c r="W38059" s="136"/>
      <c r="Z38059" s="136"/>
      <c r="AC38059" s="136"/>
    </row>
    <row r="38060" spans="2:29">
      <c r="B38060" s="136"/>
      <c r="E38060" s="136"/>
      <c r="H38060" s="136"/>
      <c r="K38060" s="136"/>
      <c r="O38060" s="136"/>
      <c r="T38060" s="136"/>
      <c r="W38060" s="136"/>
      <c r="Z38060" s="136"/>
      <c r="AC38060" s="136"/>
    </row>
    <row r="38061" spans="2:29">
      <c r="B38061" s="136"/>
      <c r="E38061" s="136"/>
      <c r="H38061" s="136"/>
      <c r="K38061" s="136"/>
      <c r="O38061" s="136"/>
      <c r="T38061" s="136"/>
      <c r="W38061" s="136"/>
      <c r="Z38061" s="136"/>
      <c r="AC38061" s="136"/>
    </row>
    <row r="38062" spans="2:29">
      <c r="B38062" s="136"/>
      <c r="E38062" s="136"/>
      <c r="H38062" s="136"/>
      <c r="K38062" s="136"/>
      <c r="O38062" s="136"/>
      <c r="T38062" s="136"/>
      <c r="W38062" s="136"/>
      <c r="Z38062" s="136"/>
      <c r="AC38062" s="136"/>
    </row>
    <row r="38063" spans="2:29">
      <c r="B38063" s="136"/>
      <c r="E38063" s="136"/>
      <c r="H38063" s="136"/>
      <c r="K38063" s="136"/>
      <c r="O38063" s="136"/>
      <c r="T38063" s="136"/>
      <c r="W38063" s="136"/>
      <c r="Z38063" s="136"/>
      <c r="AC38063" s="136"/>
    </row>
    <row r="38064" spans="2:29">
      <c r="B38064" s="136"/>
      <c r="E38064" s="136"/>
      <c r="H38064" s="136"/>
      <c r="K38064" s="136"/>
      <c r="O38064" s="136"/>
      <c r="T38064" s="136"/>
      <c r="W38064" s="136"/>
      <c r="Z38064" s="136"/>
      <c r="AC38064" s="136"/>
    </row>
    <row r="38065" spans="2:29">
      <c r="B38065" s="136"/>
      <c r="E38065" s="136"/>
      <c r="H38065" s="136"/>
      <c r="K38065" s="136"/>
      <c r="O38065" s="136"/>
      <c r="T38065" s="136"/>
      <c r="W38065" s="136"/>
      <c r="Z38065" s="136"/>
      <c r="AC38065" s="136"/>
    </row>
    <row r="38066" spans="2:29">
      <c r="B38066" s="136"/>
      <c r="E38066" s="136"/>
      <c r="H38066" s="136"/>
      <c r="K38066" s="136"/>
      <c r="O38066" s="136"/>
      <c r="T38066" s="136"/>
      <c r="W38066" s="136"/>
      <c r="Z38066" s="136"/>
      <c r="AC38066" s="136"/>
    </row>
    <row r="38067" spans="2:29">
      <c r="B38067" s="136"/>
      <c r="E38067" s="136"/>
      <c r="H38067" s="136"/>
      <c r="K38067" s="136"/>
      <c r="O38067" s="136"/>
      <c r="T38067" s="136"/>
      <c r="W38067" s="136"/>
      <c r="Z38067" s="136"/>
      <c r="AC38067" s="136"/>
    </row>
    <row r="38068" spans="2:29">
      <c r="B38068" s="136"/>
      <c r="E38068" s="136"/>
      <c r="H38068" s="136"/>
      <c r="K38068" s="136"/>
      <c r="O38068" s="136"/>
      <c r="T38068" s="136"/>
      <c r="W38068" s="136"/>
      <c r="Z38068" s="136"/>
      <c r="AC38068" s="136"/>
    </row>
    <row r="38069" spans="2:29">
      <c r="B38069" s="136"/>
      <c r="E38069" s="136"/>
      <c r="H38069" s="136"/>
      <c r="K38069" s="136"/>
      <c r="O38069" s="136"/>
      <c r="T38069" s="136"/>
      <c r="W38069" s="136"/>
      <c r="Z38069" s="136"/>
      <c r="AC38069" s="136"/>
    </row>
    <row r="38070" spans="2:29">
      <c r="B38070" s="136"/>
      <c r="E38070" s="136"/>
      <c r="H38070" s="136"/>
      <c r="K38070" s="136"/>
      <c r="O38070" s="136"/>
      <c r="T38070" s="136"/>
      <c r="W38070" s="136"/>
      <c r="Z38070" s="136"/>
      <c r="AC38070" s="136"/>
    </row>
    <row r="38071" spans="2:29">
      <c r="B38071" s="136"/>
      <c r="E38071" s="136"/>
      <c r="H38071" s="136"/>
      <c r="K38071" s="136"/>
      <c r="O38071" s="136"/>
      <c r="T38071" s="136"/>
      <c r="W38071" s="136"/>
      <c r="Z38071" s="136"/>
      <c r="AC38071" s="136"/>
    </row>
    <row r="38072" spans="2:29">
      <c r="B38072" s="136"/>
      <c r="E38072" s="136"/>
      <c r="H38072" s="136"/>
      <c r="K38072" s="136"/>
      <c r="O38072" s="136"/>
      <c r="T38072" s="136"/>
      <c r="W38072" s="136"/>
      <c r="Z38072" s="136"/>
      <c r="AC38072" s="136"/>
    </row>
    <row r="38073" spans="2:29">
      <c r="B38073" s="136"/>
      <c r="E38073" s="136"/>
      <c r="H38073" s="136"/>
      <c r="K38073" s="136"/>
      <c r="O38073" s="136"/>
      <c r="T38073" s="136"/>
      <c r="W38073" s="136"/>
      <c r="Z38073" s="136"/>
      <c r="AC38073" s="136"/>
    </row>
    <row r="38074" spans="2:29">
      <c r="B38074" s="136"/>
      <c r="E38074" s="136"/>
      <c r="H38074" s="136"/>
      <c r="K38074" s="136"/>
      <c r="O38074" s="136"/>
      <c r="T38074" s="136"/>
      <c r="W38074" s="136"/>
      <c r="Z38074" s="136"/>
      <c r="AC38074" s="136"/>
    </row>
    <row r="38075" spans="2:29">
      <c r="B38075" s="136"/>
      <c r="E38075" s="136"/>
      <c r="H38075" s="136"/>
      <c r="K38075" s="136"/>
      <c r="O38075" s="136"/>
      <c r="T38075" s="136"/>
      <c r="W38075" s="136"/>
      <c r="Z38075" s="136"/>
      <c r="AC38075" s="136"/>
    </row>
    <row r="38076" spans="2:29">
      <c r="B38076" s="136"/>
      <c r="E38076" s="136"/>
      <c r="H38076" s="136"/>
      <c r="K38076" s="136"/>
      <c r="O38076" s="136"/>
      <c r="T38076" s="136"/>
      <c r="W38076" s="136"/>
      <c r="Z38076" s="136"/>
      <c r="AC38076" s="136"/>
    </row>
    <row r="38077" spans="2:29">
      <c r="B38077" s="136"/>
      <c r="E38077" s="136"/>
      <c r="H38077" s="136"/>
      <c r="K38077" s="136"/>
      <c r="O38077" s="136"/>
      <c r="T38077" s="136"/>
      <c r="W38077" s="136"/>
      <c r="Z38077" s="136"/>
      <c r="AC38077" s="136"/>
    </row>
    <row r="38078" spans="2:29">
      <c r="B38078" s="136"/>
      <c r="E38078" s="136"/>
      <c r="H38078" s="136"/>
      <c r="K38078" s="136"/>
      <c r="O38078" s="136"/>
      <c r="T38078" s="136"/>
      <c r="W38078" s="136"/>
      <c r="Z38078" s="136"/>
      <c r="AC38078" s="136"/>
    </row>
    <row r="38079" spans="2:29">
      <c r="B38079" s="136"/>
      <c r="E38079" s="136"/>
      <c r="H38079" s="136"/>
      <c r="K38079" s="136"/>
      <c r="O38079" s="136"/>
      <c r="T38079" s="136"/>
      <c r="W38079" s="136"/>
      <c r="Z38079" s="136"/>
      <c r="AC38079" s="136"/>
    </row>
    <row r="38080" spans="2:29">
      <c r="B38080" s="136"/>
      <c r="E38080" s="136"/>
      <c r="H38080" s="136"/>
      <c r="K38080" s="136"/>
      <c r="O38080" s="136"/>
      <c r="T38080" s="136"/>
      <c r="W38080" s="136"/>
      <c r="Z38080" s="136"/>
      <c r="AC38080" s="136"/>
    </row>
    <row r="38081" spans="2:29">
      <c r="B38081" s="136"/>
      <c r="E38081" s="136"/>
      <c r="H38081" s="136"/>
      <c r="K38081" s="136"/>
      <c r="O38081" s="136"/>
      <c r="T38081" s="136"/>
      <c r="W38081" s="136"/>
      <c r="Z38081" s="136"/>
      <c r="AC38081" s="136"/>
    </row>
    <row r="38082" spans="2:29">
      <c r="B38082" s="136"/>
      <c r="E38082" s="136"/>
      <c r="H38082" s="136"/>
      <c r="K38082" s="136"/>
      <c r="O38082" s="136"/>
      <c r="T38082" s="136"/>
      <c r="W38082" s="136"/>
      <c r="Z38082" s="136"/>
      <c r="AC38082" s="136"/>
    </row>
    <row r="38083" spans="2:29">
      <c r="B38083" s="136"/>
      <c r="E38083" s="136"/>
      <c r="H38083" s="136"/>
      <c r="K38083" s="136"/>
      <c r="O38083" s="136"/>
      <c r="T38083" s="136"/>
      <c r="W38083" s="136"/>
      <c r="Z38083" s="136"/>
      <c r="AC38083" s="136"/>
    </row>
    <row r="38084" spans="2:29">
      <c r="B38084" s="136"/>
      <c r="E38084" s="136"/>
      <c r="H38084" s="136"/>
      <c r="K38084" s="136"/>
      <c r="O38084" s="136"/>
      <c r="T38084" s="136"/>
      <c r="W38084" s="136"/>
      <c r="Z38084" s="136"/>
      <c r="AC38084" s="136"/>
    </row>
    <row r="38085" spans="2:29">
      <c r="B38085" s="136"/>
      <c r="E38085" s="136"/>
      <c r="H38085" s="136"/>
      <c r="K38085" s="136"/>
      <c r="O38085" s="136"/>
      <c r="T38085" s="136"/>
      <c r="W38085" s="136"/>
      <c r="Z38085" s="136"/>
      <c r="AC38085" s="136"/>
    </row>
    <row r="38086" spans="2:29">
      <c r="B38086" s="136"/>
      <c r="E38086" s="136"/>
      <c r="H38086" s="136"/>
      <c r="K38086" s="136"/>
      <c r="O38086" s="136"/>
      <c r="T38086" s="136"/>
      <c r="W38086" s="136"/>
      <c r="Z38086" s="136"/>
      <c r="AC38086" s="136"/>
    </row>
    <row r="38087" spans="2:29">
      <c r="B38087" s="136"/>
      <c r="E38087" s="136"/>
      <c r="H38087" s="136"/>
      <c r="K38087" s="136"/>
      <c r="O38087" s="136"/>
      <c r="T38087" s="136"/>
      <c r="W38087" s="136"/>
      <c r="Z38087" s="136"/>
      <c r="AC38087" s="136"/>
    </row>
    <row r="38088" spans="2:29">
      <c r="B38088" s="136"/>
      <c r="E38088" s="136"/>
      <c r="H38088" s="136"/>
      <c r="K38088" s="136"/>
      <c r="O38088" s="136"/>
      <c r="T38088" s="136"/>
      <c r="W38088" s="136"/>
      <c r="Z38088" s="136"/>
      <c r="AC38088" s="136"/>
    </row>
    <row r="38089" spans="2:29">
      <c r="B38089" s="136"/>
      <c r="E38089" s="136"/>
      <c r="H38089" s="136"/>
      <c r="K38089" s="136"/>
      <c r="O38089" s="136"/>
      <c r="T38089" s="136"/>
      <c r="W38089" s="136"/>
      <c r="Z38089" s="136"/>
      <c r="AC38089" s="136"/>
    </row>
    <row r="38090" spans="2:29">
      <c r="B38090" s="136"/>
      <c r="E38090" s="136"/>
      <c r="H38090" s="136"/>
      <c r="K38090" s="136"/>
      <c r="O38090" s="136"/>
      <c r="T38090" s="136"/>
      <c r="W38090" s="136"/>
      <c r="Z38090" s="136"/>
      <c r="AC38090" s="136"/>
    </row>
    <row r="38091" spans="2:29">
      <c r="B38091" s="136"/>
      <c r="E38091" s="136"/>
      <c r="H38091" s="136"/>
      <c r="K38091" s="136"/>
      <c r="O38091" s="136"/>
      <c r="T38091" s="136"/>
      <c r="W38091" s="136"/>
      <c r="Z38091" s="136"/>
      <c r="AC38091" s="136"/>
    </row>
    <row r="38092" spans="2:29">
      <c r="B38092" s="136"/>
      <c r="E38092" s="136"/>
      <c r="H38092" s="136"/>
      <c r="K38092" s="136"/>
      <c r="O38092" s="136"/>
      <c r="T38092" s="136"/>
      <c r="W38092" s="136"/>
      <c r="Z38092" s="136"/>
      <c r="AC38092" s="136"/>
    </row>
    <row r="38093" spans="2:29">
      <c r="B38093" s="136"/>
      <c r="E38093" s="136"/>
      <c r="H38093" s="136"/>
      <c r="K38093" s="136"/>
      <c r="O38093" s="136"/>
      <c r="T38093" s="136"/>
      <c r="W38093" s="136"/>
      <c r="Z38093" s="136"/>
      <c r="AC38093" s="136"/>
    </row>
    <row r="38094" spans="2:29">
      <c r="B38094" s="136"/>
      <c r="E38094" s="136"/>
      <c r="H38094" s="136"/>
      <c r="K38094" s="136"/>
      <c r="O38094" s="136"/>
      <c r="T38094" s="136"/>
      <c r="W38094" s="136"/>
      <c r="Z38094" s="136"/>
      <c r="AC38094" s="136"/>
    </row>
    <row r="38095" spans="2:29">
      <c r="B38095" s="136"/>
      <c r="E38095" s="136"/>
      <c r="H38095" s="136"/>
      <c r="K38095" s="136"/>
      <c r="O38095" s="136"/>
      <c r="T38095" s="136"/>
      <c r="W38095" s="136"/>
      <c r="Z38095" s="136"/>
      <c r="AC38095" s="136"/>
    </row>
    <row r="38096" spans="2:29">
      <c r="B38096" s="136"/>
      <c r="E38096" s="136"/>
      <c r="H38096" s="136"/>
      <c r="K38096" s="136"/>
      <c r="O38096" s="136"/>
      <c r="T38096" s="136"/>
      <c r="W38096" s="136"/>
      <c r="Z38096" s="136"/>
      <c r="AC38096" s="136"/>
    </row>
    <row r="38097" spans="2:29">
      <c r="B38097" s="136"/>
      <c r="E38097" s="136"/>
      <c r="H38097" s="136"/>
      <c r="K38097" s="136"/>
      <c r="O38097" s="136"/>
      <c r="T38097" s="136"/>
      <c r="W38097" s="136"/>
      <c r="Z38097" s="136"/>
      <c r="AC38097" s="136"/>
    </row>
    <row r="38098" spans="2:29">
      <c r="B38098" s="136"/>
      <c r="E38098" s="136"/>
      <c r="H38098" s="136"/>
      <c r="K38098" s="136"/>
      <c r="O38098" s="136"/>
      <c r="T38098" s="136"/>
      <c r="W38098" s="136"/>
      <c r="Z38098" s="136"/>
      <c r="AC38098" s="136"/>
    </row>
    <row r="38099" spans="2:29">
      <c r="B38099" s="136"/>
      <c r="E38099" s="136"/>
      <c r="H38099" s="136"/>
      <c r="K38099" s="136"/>
      <c r="O38099" s="136"/>
      <c r="T38099" s="136"/>
      <c r="W38099" s="136"/>
      <c r="Z38099" s="136"/>
      <c r="AC38099" s="136"/>
    </row>
    <row r="38100" spans="2:29">
      <c r="B38100" s="136"/>
      <c r="E38100" s="136"/>
      <c r="H38100" s="136"/>
      <c r="K38100" s="136"/>
      <c r="O38100" s="136"/>
      <c r="T38100" s="136"/>
      <c r="W38100" s="136"/>
      <c r="Z38100" s="136"/>
      <c r="AC38100" s="136"/>
    </row>
    <row r="38101" spans="2:29">
      <c r="B38101" s="136"/>
      <c r="E38101" s="136"/>
      <c r="H38101" s="136"/>
      <c r="K38101" s="136"/>
      <c r="O38101" s="136"/>
      <c r="T38101" s="136"/>
      <c r="W38101" s="136"/>
      <c r="Z38101" s="136"/>
      <c r="AC38101" s="136"/>
    </row>
    <row r="38102" spans="2:29">
      <c r="B38102" s="136"/>
      <c r="E38102" s="136"/>
      <c r="H38102" s="136"/>
      <c r="K38102" s="136"/>
      <c r="O38102" s="136"/>
      <c r="T38102" s="136"/>
      <c r="W38102" s="136"/>
      <c r="Z38102" s="136"/>
      <c r="AC38102" s="136"/>
    </row>
    <row r="38103" spans="2:29">
      <c r="B38103" s="136"/>
      <c r="E38103" s="136"/>
      <c r="H38103" s="136"/>
      <c r="K38103" s="136"/>
      <c r="O38103" s="136"/>
      <c r="T38103" s="136"/>
      <c r="W38103" s="136"/>
      <c r="Z38103" s="136"/>
      <c r="AC38103" s="136"/>
    </row>
    <row r="38104" spans="2:29">
      <c r="B38104" s="136"/>
      <c r="E38104" s="136"/>
      <c r="H38104" s="136"/>
      <c r="K38104" s="136"/>
      <c r="O38104" s="136"/>
      <c r="T38104" s="136"/>
      <c r="W38104" s="136"/>
      <c r="Z38104" s="136"/>
      <c r="AC38104" s="136"/>
    </row>
    <row r="38105" spans="2:29">
      <c r="B38105" s="136"/>
      <c r="E38105" s="136"/>
      <c r="H38105" s="136"/>
      <c r="K38105" s="136"/>
      <c r="O38105" s="136"/>
      <c r="T38105" s="136"/>
      <c r="W38105" s="136"/>
      <c r="Z38105" s="136"/>
      <c r="AC38105" s="136"/>
    </row>
    <row r="38106" spans="2:29">
      <c r="B38106" s="136"/>
      <c r="E38106" s="136"/>
      <c r="H38106" s="136"/>
      <c r="K38106" s="136"/>
      <c r="O38106" s="136"/>
      <c r="T38106" s="136"/>
      <c r="W38106" s="136"/>
      <c r="Z38106" s="136"/>
      <c r="AC38106" s="136"/>
    </row>
    <row r="38107" spans="2:29">
      <c r="B38107" s="136"/>
      <c r="E38107" s="136"/>
      <c r="H38107" s="136"/>
      <c r="K38107" s="136"/>
      <c r="O38107" s="136"/>
      <c r="T38107" s="136"/>
      <c r="W38107" s="136"/>
      <c r="Z38107" s="136"/>
      <c r="AC38107" s="136"/>
    </row>
    <row r="38108" spans="2:29">
      <c r="B38108" s="136"/>
      <c r="E38108" s="136"/>
      <c r="H38108" s="136"/>
      <c r="K38108" s="136"/>
      <c r="O38108" s="136"/>
      <c r="T38108" s="136"/>
      <c r="W38108" s="136"/>
      <c r="Z38108" s="136"/>
      <c r="AC38108" s="136"/>
    </row>
    <row r="38109" spans="2:29">
      <c r="B38109" s="136"/>
      <c r="E38109" s="136"/>
      <c r="H38109" s="136"/>
      <c r="K38109" s="136"/>
      <c r="O38109" s="136"/>
      <c r="T38109" s="136"/>
      <c r="W38109" s="136"/>
      <c r="Z38109" s="136"/>
      <c r="AC38109" s="136"/>
    </row>
    <row r="38110" spans="2:29">
      <c r="B38110" s="136"/>
      <c r="E38110" s="136"/>
      <c r="H38110" s="136"/>
      <c r="K38110" s="136"/>
      <c r="O38110" s="136"/>
      <c r="T38110" s="136"/>
      <c r="W38110" s="136"/>
      <c r="Z38110" s="136"/>
      <c r="AC38110" s="136"/>
    </row>
    <row r="38111" spans="2:29">
      <c r="B38111" s="136"/>
      <c r="E38111" s="136"/>
      <c r="H38111" s="136"/>
      <c r="K38111" s="136"/>
      <c r="O38111" s="136"/>
      <c r="T38111" s="136"/>
      <c r="W38111" s="136"/>
      <c r="Z38111" s="136"/>
      <c r="AC38111" s="136"/>
    </row>
    <row r="38112" spans="2:29">
      <c r="B38112" s="136"/>
      <c r="E38112" s="136"/>
      <c r="H38112" s="136"/>
      <c r="K38112" s="136"/>
      <c r="O38112" s="136"/>
      <c r="T38112" s="136"/>
      <c r="W38112" s="136"/>
      <c r="Z38112" s="136"/>
      <c r="AC38112" s="136"/>
    </row>
    <row r="38113" spans="2:29">
      <c r="B38113" s="136"/>
      <c r="E38113" s="136"/>
      <c r="H38113" s="136"/>
      <c r="K38113" s="136"/>
      <c r="O38113" s="136"/>
      <c r="T38113" s="136"/>
      <c r="W38113" s="136"/>
      <c r="Z38113" s="136"/>
      <c r="AC38113" s="136"/>
    </row>
    <row r="38114" spans="2:29">
      <c r="B38114" s="136"/>
      <c r="E38114" s="136"/>
      <c r="H38114" s="136"/>
      <c r="K38114" s="136"/>
      <c r="O38114" s="136"/>
      <c r="T38114" s="136"/>
      <c r="W38114" s="136"/>
      <c r="Z38114" s="136"/>
      <c r="AC38114" s="136"/>
    </row>
    <row r="38115" spans="2:29">
      <c r="B38115" s="136"/>
      <c r="E38115" s="136"/>
      <c r="H38115" s="136"/>
      <c r="K38115" s="136"/>
      <c r="O38115" s="136"/>
      <c r="T38115" s="136"/>
      <c r="W38115" s="136"/>
      <c r="Z38115" s="136"/>
      <c r="AC38115" s="136"/>
    </row>
    <row r="38116" spans="2:29">
      <c r="B38116" s="136"/>
      <c r="E38116" s="136"/>
      <c r="H38116" s="136"/>
      <c r="K38116" s="136"/>
      <c r="O38116" s="136"/>
      <c r="T38116" s="136"/>
      <c r="W38116" s="136"/>
      <c r="Z38116" s="136"/>
      <c r="AC38116" s="136"/>
    </row>
    <row r="38117" spans="2:29">
      <c r="B38117" s="136"/>
      <c r="E38117" s="136"/>
      <c r="H38117" s="136"/>
      <c r="K38117" s="136"/>
      <c r="O38117" s="136"/>
      <c r="T38117" s="136"/>
      <c r="W38117" s="136"/>
      <c r="Z38117" s="136"/>
      <c r="AC38117" s="136"/>
    </row>
    <row r="38118" spans="2:29">
      <c r="B38118" s="136"/>
      <c r="E38118" s="136"/>
      <c r="H38118" s="136"/>
      <c r="K38118" s="136"/>
      <c r="O38118" s="136"/>
      <c r="T38118" s="136"/>
      <c r="W38118" s="136"/>
      <c r="Z38118" s="136"/>
      <c r="AC38118" s="136"/>
    </row>
    <row r="38119" spans="2:29">
      <c r="B38119" s="136"/>
      <c r="E38119" s="136"/>
      <c r="H38119" s="136"/>
      <c r="K38119" s="136"/>
      <c r="O38119" s="136"/>
      <c r="T38119" s="136"/>
      <c r="W38119" s="136"/>
      <c r="Z38119" s="136"/>
      <c r="AC38119" s="136"/>
    </row>
    <row r="38120" spans="2:29">
      <c r="B38120" s="136"/>
      <c r="E38120" s="136"/>
      <c r="H38120" s="136"/>
      <c r="K38120" s="136"/>
      <c r="O38120" s="136"/>
      <c r="T38120" s="136"/>
      <c r="W38120" s="136"/>
      <c r="Z38120" s="136"/>
      <c r="AC38120" s="136"/>
    </row>
    <row r="38121" spans="2:29">
      <c r="B38121" s="136"/>
      <c r="E38121" s="136"/>
      <c r="H38121" s="136"/>
      <c r="K38121" s="136"/>
      <c r="O38121" s="136"/>
      <c r="T38121" s="136"/>
      <c r="W38121" s="136"/>
      <c r="Z38121" s="136"/>
      <c r="AC38121" s="136"/>
    </row>
    <row r="38122" spans="2:29">
      <c r="B38122" s="136"/>
      <c r="E38122" s="136"/>
      <c r="H38122" s="136"/>
      <c r="K38122" s="136"/>
      <c r="O38122" s="136"/>
      <c r="T38122" s="136"/>
      <c r="W38122" s="136"/>
      <c r="Z38122" s="136"/>
      <c r="AC38122" s="136"/>
    </row>
    <row r="38123" spans="2:29">
      <c r="B38123" s="136"/>
      <c r="E38123" s="136"/>
      <c r="H38123" s="136"/>
      <c r="K38123" s="136"/>
      <c r="O38123" s="136"/>
      <c r="T38123" s="136"/>
      <c r="W38123" s="136"/>
      <c r="Z38123" s="136"/>
      <c r="AC38123" s="136"/>
    </row>
    <row r="38124" spans="2:29">
      <c r="B38124" s="136"/>
      <c r="E38124" s="136"/>
      <c r="H38124" s="136"/>
      <c r="K38124" s="136"/>
      <c r="O38124" s="136"/>
      <c r="T38124" s="136"/>
      <c r="W38124" s="136"/>
      <c r="Z38124" s="136"/>
      <c r="AC38124" s="136"/>
    </row>
    <row r="38125" spans="2:29">
      <c r="B38125" s="136"/>
      <c r="E38125" s="136"/>
      <c r="H38125" s="136"/>
      <c r="K38125" s="136"/>
      <c r="O38125" s="136"/>
      <c r="T38125" s="136"/>
      <c r="W38125" s="136"/>
      <c r="Z38125" s="136"/>
      <c r="AC38125" s="136"/>
    </row>
    <row r="38126" spans="2:29">
      <c r="B38126" s="136"/>
      <c r="E38126" s="136"/>
      <c r="H38126" s="136"/>
      <c r="K38126" s="136"/>
      <c r="O38126" s="136"/>
      <c r="T38126" s="136"/>
      <c r="W38126" s="136"/>
      <c r="Z38126" s="136"/>
      <c r="AC38126" s="136"/>
    </row>
    <row r="38127" spans="2:29">
      <c r="B38127" s="136"/>
      <c r="E38127" s="136"/>
      <c r="H38127" s="136"/>
      <c r="K38127" s="136"/>
      <c r="O38127" s="136"/>
      <c r="T38127" s="136"/>
      <c r="W38127" s="136"/>
      <c r="Z38127" s="136"/>
      <c r="AC38127" s="136"/>
    </row>
    <row r="38128" spans="2:29">
      <c r="B38128" s="136"/>
      <c r="E38128" s="136"/>
      <c r="H38128" s="136"/>
      <c r="K38128" s="136"/>
      <c r="O38128" s="136"/>
      <c r="T38128" s="136"/>
      <c r="W38128" s="136"/>
      <c r="Z38128" s="136"/>
      <c r="AC38128" s="136"/>
    </row>
    <row r="38129" spans="2:29">
      <c r="B38129" s="136"/>
      <c r="E38129" s="136"/>
      <c r="H38129" s="136"/>
      <c r="K38129" s="136"/>
      <c r="O38129" s="136"/>
      <c r="T38129" s="136"/>
      <c r="W38129" s="136"/>
      <c r="Z38129" s="136"/>
      <c r="AC38129" s="136"/>
    </row>
    <row r="38130" spans="2:29">
      <c r="B38130" s="136"/>
      <c r="E38130" s="136"/>
      <c r="H38130" s="136"/>
      <c r="K38130" s="136"/>
      <c r="O38130" s="136"/>
      <c r="T38130" s="136"/>
      <c r="W38130" s="136"/>
      <c r="Z38130" s="136"/>
      <c r="AC38130" s="136"/>
    </row>
    <row r="38131" spans="2:29">
      <c r="B38131" s="136"/>
      <c r="E38131" s="136"/>
      <c r="H38131" s="136"/>
      <c r="K38131" s="136"/>
      <c r="O38131" s="136"/>
      <c r="T38131" s="136"/>
      <c r="W38131" s="136"/>
      <c r="Z38131" s="136"/>
      <c r="AC38131" s="136"/>
    </row>
    <row r="38132" spans="2:29">
      <c r="B38132" s="136"/>
      <c r="E38132" s="136"/>
      <c r="H38132" s="136"/>
      <c r="K38132" s="136"/>
      <c r="O38132" s="136"/>
      <c r="T38132" s="136"/>
      <c r="W38132" s="136"/>
      <c r="Z38132" s="136"/>
      <c r="AC38132" s="136"/>
    </row>
    <row r="38133" spans="2:29">
      <c r="B38133" s="136"/>
      <c r="E38133" s="136"/>
      <c r="H38133" s="136"/>
      <c r="K38133" s="136"/>
      <c r="O38133" s="136"/>
      <c r="T38133" s="136"/>
      <c r="W38133" s="136"/>
      <c r="Z38133" s="136"/>
      <c r="AC38133" s="136"/>
    </row>
    <row r="38134" spans="2:29">
      <c r="B38134" s="136"/>
      <c r="E38134" s="136"/>
      <c r="H38134" s="136"/>
      <c r="K38134" s="136"/>
      <c r="O38134" s="136"/>
      <c r="T38134" s="136"/>
      <c r="W38134" s="136"/>
      <c r="Z38134" s="136"/>
      <c r="AC38134" s="136"/>
    </row>
    <row r="38135" spans="2:29">
      <c r="B38135" s="136"/>
      <c r="E38135" s="136"/>
      <c r="H38135" s="136"/>
      <c r="K38135" s="136"/>
      <c r="O38135" s="136"/>
      <c r="T38135" s="136"/>
      <c r="W38135" s="136"/>
      <c r="Z38135" s="136"/>
      <c r="AC38135" s="136"/>
    </row>
    <row r="38136" spans="2:29">
      <c r="B38136" s="136"/>
      <c r="E38136" s="136"/>
      <c r="H38136" s="136"/>
      <c r="K38136" s="136"/>
      <c r="O38136" s="136"/>
      <c r="T38136" s="136"/>
      <c r="W38136" s="136"/>
      <c r="Z38136" s="136"/>
      <c r="AC38136" s="136"/>
    </row>
    <row r="38137" spans="2:29">
      <c r="B38137" s="136"/>
      <c r="E38137" s="136"/>
      <c r="H38137" s="136"/>
      <c r="K38137" s="136"/>
      <c r="O38137" s="136"/>
      <c r="T38137" s="136"/>
      <c r="W38137" s="136"/>
      <c r="Z38137" s="136"/>
      <c r="AC38137" s="136"/>
    </row>
    <row r="38138" spans="2:29">
      <c r="B38138" s="136"/>
      <c r="E38138" s="136"/>
      <c r="H38138" s="136"/>
      <c r="K38138" s="136"/>
      <c r="O38138" s="136"/>
      <c r="T38138" s="136"/>
      <c r="W38138" s="136"/>
      <c r="Z38138" s="136"/>
      <c r="AC38138" s="136"/>
    </row>
    <row r="38139" spans="2:29">
      <c r="B38139" s="136"/>
      <c r="E38139" s="136"/>
      <c r="H38139" s="136"/>
      <c r="K38139" s="136"/>
      <c r="O38139" s="136"/>
      <c r="T38139" s="136"/>
      <c r="W38139" s="136"/>
      <c r="Z38139" s="136"/>
      <c r="AC38139" s="136"/>
    </row>
    <row r="38140" spans="2:29">
      <c r="B38140" s="136"/>
      <c r="E38140" s="136"/>
      <c r="H38140" s="136"/>
      <c r="K38140" s="136"/>
      <c r="O38140" s="136"/>
      <c r="T38140" s="136"/>
      <c r="W38140" s="136"/>
      <c r="Z38140" s="136"/>
      <c r="AC38140" s="136"/>
    </row>
    <row r="38141" spans="2:29">
      <c r="B38141" s="136"/>
      <c r="E38141" s="136"/>
      <c r="H38141" s="136"/>
      <c r="K38141" s="136"/>
      <c r="O38141" s="136"/>
      <c r="T38141" s="136"/>
      <c r="W38141" s="136"/>
      <c r="Z38141" s="136"/>
      <c r="AC38141" s="136"/>
    </row>
    <row r="38142" spans="2:29">
      <c r="B38142" s="136"/>
      <c r="E38142" s="136"/>
      <c r="H38142" s="136"/>
      <c r="K38142" s="136"/>
      <c r="O38142" s="136"/>
      <c r="T38142" s="136"/>
      <c r="W38142" s="136"/>
      <c r="Z38142" s="136"/>
      <c r="AC38142" s="136"/>
    </row>
    <row r="38143" spans="2:29">
      <c r="B38143" s="136"/>
      <c r="E38143" s="136"/>
      <c r="H38143" s="136"/>
      <c r="K38143" s="136"/>
      <c r="O38143" s="136"/>
      <c r="T38143" s="136"/>
      <c r="W38143" s="136"/>
      <c r="Z38143" s="136"/>
      <c r="AC38143" s="136"/>
    </row>
    <row r="38144" spans="2:29">
      <c r="B38144" s="136"/>
      <c r="E38144" s="136"/>
      <c r="H38144" s="136"/>
      <c r="K38144" s="136"/>
      <c r="O38144" s="136"/>
      <c r="T38144" s="136"/>
      <c r="W38144" s="136"/>
      <c r="Z38144" s="136"/>
      <c r="AC38144" s="136"/>
    </row>
    <row r="38145" spans="2:29">
      <c r="B38145" s="136"/>
      <c r="E38145" s="136"/>
      <c r="H38145" s="136"/>
      <c r="K38145" s="136"/>
      <c r="O38145" s="136"/>
      <c r="T38145" s="136"/>
      <c r="W38145" s="136"/>
      <c r="Z38145" s="136"/>
      <c r="AC38145" s="136"/>
    </row>
    <row r="38146" spans="2:29">
      <c r="B38146" s="136"/>
      <c r="E38146" s="136"/>
      <c r="H38146" s="136"/>
      <c r="K38146" s="136"/>
      <c r="O38146" s="136"/>
      <c r="T38146" s="136"/>
      <c r="W38146" s="136"/>
      <c r="Z38146" s="136"/>
      <c r="AC38146" s="136"/>
    </row>
    <row r="38147" spans="2:29">
      <c r="B38147" s="136"/>
      <c r="E38147" s="136"/>
      <c r="H38147" s="136"/>
      <c r="K38147" s="136"/>
      <c r="O38147" s="136"/>
      <c r="T38147" s="136"/>
      <c r="W38147" s="136"/>
      <c r="Z38147" s="136"/>
      <c r="AC38147" s="136"/>
    </row>
    <row r="38148" spans="2:29">
      <c r="B38148" s="136"/>
      <c r="E38148" s="136"/>
      <c r="H38148" s="136"/>
      <c r="K38148" s="136"/>
      <c r="O38148" s="136"/>
      <c r="T38148" s="136"/>
      <c r="W38148" s="136"/>
      <c r="Z38148" s="136"/>
      <c r="AC38148" s="136"/>
    </row>
    <row r="38149" spans="2:29">
      <c r="B38149" s="136"/>
      <c r="E38149" s="136"/>
      <c r="H38149" s="136"/>
      <c r="K38149" s="136"/>
      <c r="O38149" s="136"/>
      <c r="T38149" s="136"/>
      <c r="W38149" s="136"/>
      <c r="Z38149" s="136"/>
      <c r="AC38149" s="136"/>
    </row>
    <row r="38150" spans="2:29">
      <c r="B38150" s="136"/>
      <c r="E38150" s="136"/>
      <c r="H38150" s="136"/>
      <c r="K38150" s="136"/>
      <c r="O38150" s="136"/>
      <c r="T38150" s="136"/>
      <c r="W38150" s="136"/>
      <c r="Z38150" s="136"/>
      <c r="AC38150" s="136"/>
    </row>
    <row r="38151" spans="2:29">
      <c r="B38151" s="136"/>
      <c r="E38151" s="136"/>
      <c r="H38151" s="136"/>
      <c r="K38151" s="136"/>
      <c r="O38151" s="136"/>
      <c r="T38151" s="136"/>
      <c r="W38151" s="136"/>
      <c r="Z38151" s="136"/>
      <c r="AC38151" s="136"/>
    </row>
    <row r="38152" spans="2:29">
      <c r="B38152" s="136"/>
      <c r="E38152" s="136"/>
      <c r="H38152" s="136"/>
      <c r="K38152" s="136"/>
      <c r="O38152" s="136"/>
      <c r="T38152" s="136"/>
      <c r="W38152" s="136"/>
      <c r="Z38152" s="136"/>
      <c r="AC38152" s="136"/>
    </row>
    <row r="38153" spans="2:29">
      <c r="B38153" s="136"/>
      <c r="E38153" s="136"/>
      <c r="H38153" s="136"/>
      <c r="K38153" s="136"/>
      <c r="O38153" s="136"/>
      <c r="T38153" s="136"/>
      <c r="W38153" s="136"/>
      <c r="Z38153" s="136"/>
      <c r="AC38153" s="136"/>
    </row>
    <row r="38154" spans="2:29">
      <c r="B38154" s="136"/>
      <c r="E38154" s="136"/>
      <c r="H38154" s="136"/>
      <c r="K38154" s="136"/>
      <c r="O38154" s="136"/>
      <c r="T38154" s="136"/>
      <c r="W38154" s="136"/>
      <c r="Z38154" s="136"/>
      <c r="AC38154" s="136"/>
    </row>
    <row r="38155" spans="2:29">
      <c r="B38155" s="136"/>
      <c r="E38155" s="136"/>
      <c r="H38155" s="136"/>
      <c r="K38155" s="136"/>
      <c r="O38155" s="136"/>
      <c r="T38155" s="136"/>
      <c r="W38155" s="136"/>
      <c r="Z38155" s="136"/>
      <c r="AC38155" s="136"/>
    </row>
    <row r="38156" spans="2:29">
      <c r="B38156" s="136"/>
      <c r="E38156" s="136"/>
      <c r="H38156" s="136"/>
      <c r="K38156" s="136"/>
      <c r="O38156" s="136"/>
      <c r="T38156" s="136"/>
      <c r="W38156" s="136"/>
      <c r="Z38156" s="136"/>
      <c r="AC38156" s="136"/>
    </row>
    <row r="38157" spans="2:29">
      <c r="B38157" s="136"/>
      <c r="E38157" s="136"/>
      <c r="H38157" s="136"/>
      <c r="K38157" s="136"/>
      <c r="O38157" s="136"/>
      <c r="T38157" s="136"/>
      <c r="W38157" s="136"/>
      <c r="Z38157" s="136"/>
      <c r="AC38157" s="136"/>
    </row>
    <row r="38158" spans="2:29">
      <c r="B38158" s="136"/>
      <c r="E38158" s="136"/>
      <c r="H38158" s="136"/>
      <c r="K38158" s="136"/>
      <c r="O38158" s="136"/>
      <c r="T38158" s="136"/>
      <c r="W38158" s="136"/>
      <c r="Z38158" s="136"/>
      <c r="AC38158" s="136"/>
    </row>
    <row r="38159" spans="2:29">
      <c r="B38159" s="136"/>
      <c r="E38159" s="136"/>
      <c r="H38159" s="136"/>
      <c r="K38159" s="136"/>
      <c r="O38159" s="136"/>
      <c r="T38159" s="136"/>
      <c r="W38159" s="136"/>
      <c r="Z38159" s="136"/>
      <c r="AC38159" s="136"/>
    </row>
    <row r="38160" spans="2:29">
      <c r="B38160" s="136"/>
      <c r="E38160" s="136"/>
      <c r="H38160" s="136"/>
      <c r="K38160" s="136"/>
      <c r="O38160" s="136"/>
      <c r="T38160" s="136"/>
      <c r="W38160" s="136"/>
      <c r="Z38160" s="136"/>
      <c r="AC38160" s="136"/>
    </row>
    <row r="38161" spans="2:29">
      <c r="B38161" s="136"/>
      <c r="E38161" s="136"/>
      <c r="H38161" s="136"/>
      <c r="K38161" s="136"/>
      <c r="O38161" s="136"/>
      <c r="T38161" s="136"/>
      <c r="W38161" s="136"/>
      <c r="Z38161" s="136"/>
      <c r="AC38161" s="136"/>
    </row>
    <row r="38162" spans="2:29">
      <c r="B38162" s="136"/>
      <c r="E38162" s="136"/>
      <c r="H38162" s="136"/>
      <c r="K38162" s="136"/>
      <c r="O38162" s="136"/>
      <c r="T38162" s="136"/>
      <c r="W38162" s="136"/>
      <c r="Z38162" s="136"/>
      <c r="AC38162" s="136"/>
    </row>
    <row r="38163" spans="2:29">
      <c r="B38163" s="136"/>
      <c r="E38163" s="136"/>
      <c r="H38163" s="136"/>
      <c r="K38163" s="136"/>
      <c r="O38163" s="136"/>
      <c r="T38163" s="136"/>
      <c r="W38163" s="136"/>
      <c r="Z38163" s="136"/>
      <c r="AC38163" s="136"/>
    </row>
    <row r="38164" spans="2:29">
      <c r="B38164" s="136"/>
      <c r="E38164" s="136"/>
      <c r="H38164" s="136"/>
      <c r="K38164" s="136"/>
      <c r="O38164" s="136"/>
      <c r="T38164" s="136"/>
      <c r="W38164" s="136"/>
      <c r="Z38164" s="136"/>
      <c r="AC38164" s="136"/>
    </row>
    <row r="38165" spans="2:29">
      <c r="B38165" s="136"/>
      <c r="E38165" s="136"/>
      <c r="H38165" s="136"/>
      <c r="K38165" s="136"/>
      <c r="O38165" s="136"/>
      <c r="T38165" s="136"/>
      <c r="W38165" s="136"/>
      <c r="Z38165" s="136"/>
      <c r="AC38165" s="136"/>
    </row>
    <row r="38166" spans="2:29">
      <c r="B38166" s="136"/>
      <c r="E38166" s="136"/>
      <c r="H38166" s="136"/>
      <c r="K38166" s="136"/>
      <c r="O38166" s="136"/>
      <c r="T38166" s="136"/>
      <c r="W38166" s="136"/>
      <c r="Z38166" s="136"/>
      <c r="AC38166" s="136"/>
    </row>
    <row r="38167" spans="2:29">
      <c r="B38167" s="136"/>
      <c r="E38167" s="136"/>
      <c r="H38167" s="136"/>
      <c r="K38167" s="136"/>
      <c r="O38167" s="136"/>
      <c r="T38167" s="136"/>
      <c r="W38167" s="136"/>
      <c r="Z38167" s="136"/>
      <c r="AC38167" s="136"/>
    </row>
    <row r="38168" spans="2:29">
      <c r="B38168" s="136"/>
      <c r="E38168" s="136"/>
      <c r="H38168" s="136"/>
      <c r="K38168" s="136"/>
      <c r="O38168" s="136"/>
      <c r="T38168" s="136"/>
      <c r="W38168" s="136"/>
      <c r="Z38168" s="136"/>
      <c r="AC38168" s="136"/>
    </row>
    <row r="38169" spans="2:29">
      <c r="B38169" s="136"/>
      <c r="E38169" s="136"/>
      <c r="H38169" s="136"/>
      <c r="K38169" s="136"/>
      <c r="O38169" s="136"/>
      <c r="T38169" s="136"/>
      <c r="W38169" s="136"/>
      <c r="Z38169" s="136"/>
      <c r="AC38169" s="136"/>
    </row>
    <row r="38170" spans="2:29">
      <c r="B38170" s="136"/>
      <c r="E38170" s="136"/>
      <c r="H38170" s="136"/>
      <c r="K38170" s="136"/>
      <c r="O38170" s="136"/>
      <c r="T38170" s="136"/>
      <c r="W38170" s="136"/>
      <c r="Z38170" s="136"/>
      <c r="AC38170" s="136"/>
    </row>
    <row r="38171" spans="2:29">
      <c r="B38171" s="136"/>
      <c r="E38171" s="136"/>
      <c r="H38171" s="136"/>
      <c r="K38171" s="136"/>
      <c r="O38171" s="136"/>
      <c r="T38171" s="136"/>
      <c r="W38171" s="136"/>
      <c r="Z38171" s="136"/>
      <c r="AC38171" s="136"/>
    </row>
    <row r="38172" spans="2:29">
      <c r="B38172" s="136"/>
      <c r="E38172" s="136"/>
      <c r="H38172" s="136"/>
      <c r="K38172" s="136"/>
      <c r="O38172" s="136"/>
      <c r="T38172" s="136"/>
      <c r="W38172" s="136"/>
      <c r="Z38172" s="136"/>
      <c r="AC38172" s="136"/>
    </row>
    <row r="38173" spans="2:29">
      <c r="B38173" s="136"/>
      <c r="E38173" s="136"/>
      <c r="H38173" s="136"/>
      <c r="K38173" s="136"/>
      <c r="O38173" s="136"/>
      <c r="T38173" s="136"/>
      <c r="W38173" s="136"/>
      <c r="Z38173" s="136"/>
      <c r="AC38173" s="136"/>
    </row>
    <row r="38174" spans="2:29">
      <c r="B38174" s="136"/>
      <c r="E38174" s="136"/>
      <c r="H38174" s="136"/>
      <c r="K38174" s="136"/>
      <c r="O38174" s="136"/>
      <c r="T38174" s="136"/>
      <c r="W38174" s="136"/>
      <c r="Z38174" s="136"/>
      <c r="AC38174" s="136"/>
    </row>
    <row r="38175" spans="2:29">
      <c r="B38175" s="136"/>
      <c r="E38175" s="136"/>
      <c r="H38175" s="136"/>
      <c r="K38175" s="136"/>
      <c r="O38175" s="136"/>
      <c r="T38175" s="136"/>
      <c r="W38175" s="136"/>
      <c r="Z38175" s="136"/>
      <c r="AC38175" s="136"/>
    </row>
    <row r="38176" spans="2:29">
      <c r="B38176" s="136"/>
      <c r="E38176" s="136"/>
      <c r="H38176" s="136"/>
      <c r="K38176" s="136"/>
      <c r="O38176" s="136"/>
      <c r="T38176" s="136"/>
      <c r="W38176" s="136"/>
      <c r="Z38176" s="136"/>
      <c r="AC38176" s="136"/>
    </row>
    <row r="38177" spans="2:29">
      <c r="B38177" s="136"/>
      <c r="E38177" s="136"/>
      <c r="H38177" s="136"/>
      <c r="K38177" s="136"/>
      <c r="O38177" s="136"/>
      <c r="T38177" s="136"/>
      <c r="W38177" s="136"/>
      <c r="Z38177" s="136"/>
      <c r="AC38177" s="136"/>
    </row>
    <row r="38178" spans="2:29">
      <c r="B38178" s="136"/>
      <c r="E38178" s="136"/>
      <c r="H38178" s="136"/>
      <c r="K38178" s="136"/>
      <c r="O38178" s="136"/>
      <c r="T38178" s="136"/>
      <c r="W38178" s="136"/>
      <c r="Z38178" s="136"/>
      <c r="AC38178" s="136"/>
    </row>
    <row r="38179" spans="2:29">
      <c r="B38179" s="136"/>
      <c r="E38179" s="136"/>
      <c r="H38179" s="136"/>
      <c r="K38179" s="136"/>
      <c r="O38179" s="136"/>
      <c r="T38179" s="136"/>
      <c r="W38179" s="136"/>
      <c r="Z38179" s="136"/>
      <c r="AC38179" s="136"/>
    </row>
    <row r="38180" spans="2:29">
      <c r="B38180" s="136"/>
      <c r="E38180" s="136"/>
      <c r="H38180" s="136"/>
      <c r="K38180" s="136"/>
      <c r="O38180" s="136"/>
      <c r="T38180" s="136"/>
      <c r="W38180" s="136"/>
      <c r="Z38180" s="136"/>
      <c r="AC38180" s="136"/>
    </row>
    <row r="38181" spans="2:29">
      <c r="B38181" s="136"/>
      <c r="E38181" s="136"/>
      <c r="H38181" s="136"/>
      <c r="K38181" s="136"/>
      <c r="O38181" s="136"/>
      <c r="T38181" s="136"/>
      <c r="W38181" s="136"/>
      <c r="Z38181" s="136"/>
      <c r="AC38181" s="136"/>
    </row>
    <row r="38182" spans="2:29">
      <c r="B38182" s="136"/>
      <c r="E38182" s="136"/>
      <c r="H38182" s="136"/>
      <c r="K38182" s="136"/>
      <c r="O38182" s="136"/>
      <c r="T38182" s="136"/>
      <c r="W38182" s="136"/>
      <c r="Z38182" s="136"/>
      <c r="AC38182" s="136"/>
    </row>
    <row r="38183" spans="2:29">
      <c r="B38183" s="136"/>
      <c r="E38183" s="136"/>
      <c r="H38183" s="136"/>
      <c r="K38183" s="136"/>
      <c r="O38183" s="136"/>
      <c r="T38183" s="136"/>
      <c r="W38183" s="136"/>
      <c r="Z38183" s="136"/>
      <c r="AC38183" s="136"/>
    </row>
    <row r="38184" spans="2:29">
      <c r="B38184" s="136"/>
      <c r="E38184" s="136"/>
      <c r="H38184" s="136"/>
      <c r="K38184" s="136"/>
      <c r="O38184" s="136"/>
      <c r="T38184" s="136"/>
      <c r="W38184" s="136"/>
      <c r="Z38184" s="136"/>
      <c r="AC38184" s="136"/>
    </row>
    <row r="38185" spans="2:29">
      <c r="B38185" s="136"/>
      <c r="E38185" s="136"/>
      <c r="H38185" s="136"/>
      <c r="K38185" s="136"/>
      <c r="O38185" s="136"/>
      <c r="T38185" s="136"/>
      <c r="W38185" s="136"/>
      <c r="Z38185" s="136"/>
      <c r="AC38185" s="136"/>
    </row>
    <row r="38186" spans="2:29">
      <c r="B38186" s="136"/>
      <c r="E38186" s="136"/>
      <c r="H38186" s="136"/>
      <c r="K38186" s="136"/>
      <c r="O38186" s="136"/>
      <c r="T38186" s="136"/>
      <c r="W38186" s="136"/>
      <c r="Z38186" s="136"/>
      <c r="AC38186" s="136"/>
    </row>
    <row r="38187" spans="2:29">
      <c r="B38187" s="136"/>
      <c r="E38187" s="136"/>
      <c r="H38187" s="136"/>
      <c r="K38187" s="136"/>
      <c r="O38187" s="136"/>
      <c r="T38187" s="136"/>
      <c r="W38187" s="136"/>
      <c r="Z38187" s="136"/>
      <c r="AC38187" s="136"/>
    </row>
    <row r="38188" spans="2:29">
      <c r="B38188" s="136"/>
      <c r="E38188" s="136"/>
      <c r="H38188" s="136"/>
      <c r="K38188" s="136"/>
      <c r="O38188" s="136"/>
      <c r="T38188" s="136"/>
      <c r="W38188" s="136"/>
      <c r="Z38188" s="136"/>
      <c r="AC38188" s="136"/>
    </row>
    <row r="38189" spans="2:29">
      <c r="B38189" s="136"/>
      <c r="E38189" s="136"/>
      <c r="H38189" s="136"/>
      <c r="K38189" s="136"/>
      <c r="O38189" s="136"/>
      <c r="T38189" s="136"/>
      <c r="W38189" s="136"/>
      <c r="Z38189" s="136"/>
      <c r="AC38189" s="136"/>
    </row>
    <row r="38190" spans="2:29">
      <c r="B38190" s="136"/>
      <c r="E38190" s="136"/>
      <c r="H38190" s="136"/>
      <c r="K38190" s="136"/>
      <c r="O38190" s="136"/>
      <c r="T38190" s="136"/>
      <c r="W38190" s="136"/>
      <c r="Z38190" s="136"/>
      <c r="AC38190" s="136"/>
    </row>
    <row r="38191" spans="2:29">
      <c r="B38191" s="136"/>
      <c r="E38191" s="136"/>
      <c r="H38191" s="136"/>
      <c r="K38191" s="136"/>
      <c r="O38191" s="136"/>
      <c r="T38191" s="136"/>
      <c r="W38191" s="136"/>
      <c r="Z38191" s="136"/>
      <c r="AC38191" s="136"/>
    </row>
    <row r="38192" spans="2:29">
      <c r="B38192" s="136"/>
      <c r="E38192" s="136"/>
      <c r="H38192" s="136"/>
      <c r="K38192" s="136"/>
      <c r="O38192" s="136"/>
      <c r="T38192" s="136"/>
      <c r="W38192" s="136"/>
      <c r="Z38192" s="136"/>
      <c r="AC38192" s="136"/>
    </row>
    <row r="38193" spans="2:29">
      <c r="B38193" s="136"/>
      <c r="E38193" s="136"/>
      <c r="H38193" s="136"/>
      <c r="K38193" s="136"/>
      <c r="O38193" s="136"/>
      <c r="T38193" s="136"/>
      <c r="W38193" s="136"/>
      <c r="Z38193" s="136"/>
      <c r="AC38193" s="136"/>
    </row>
    <row r="38194" spans="2:29">
      <c r="B38194" s="136"/>
      <c r="E38194" s="136"/>
      <c r="H38194" s="136"/>
      <c r="K38194" s="136"/>
      <c r="O38194" s="136"/>
      <c r="T38194" s="136"/>
      <c r="W38194" s="136"/>
      <c r="Z38194" s="136"/>
      <c r="AC38194" s="136"/>
    </row>
    <row r="38195" spans="2:29">
      <c r="B38195" s="136"/>
      <c r="E38195" s="136"/>
      <c r="H38195" s="136"/>
      <c r="K38195" s="136"/>
      <c r="O38195" s="136"/>
      <c r="T38195" s="136"/>
      <c r="W38195" s="136"/>
      <c r="Z38195" s="136"/>
      <c r="AC38195" s="136"/>
    </row>
    <row r="38196" spans="2:29">
      <c r="B38196" s="136"/>
      <c r="E38196" s="136"/>
      <c r="H38196" s="136"/>
      <c r="K38196" s="136"/>
      <c r="O38196" s="136"/>
      <c r="T38196" s="136"/>
      <c r="W38196" s="136"/>
      <c r="Z38196" s="136"/>
      <c r="AC38196" s="136"/>
    </row>
    <row r="38197" spans="2:29">
      <c r="B38197" s="136"/>
      <c r="E38197" s="136"/>
      <c r="H38197" s="136"/>
      <c r="K38197" s="136"/>
      <c r="O38197" s="136"/>
      <c r="T38197" s="136"/>
      <c r="W38197" s="136"/>
      <c r="Z38197" s="136"/>
      <c r="AC38197" s="136"/>
    </row>
    <row r="38198" spans="2:29">
      <c r="B38198" s="136"/>
      <c r="E38198" s="136"/>
      <c r="H38198" s="136"/>
      <c r="K38198" s="136"/>
      <c r="O38198" s="136"/>
      <c r="T38198" s="136"/>
      <c r="W38198" s="136"/>
      <c r="Z38198" s="136"/>
      <c r="AC38198" s="136"/>
    </row>
    <row r="38199" spans="2:29">
      <c r="B38199" s="136"/>
      <c r="E38199" s="136"/>
      <c r="H38199" s="136"/>
      <c r="K38199" s="136"/>
      <c r="O38199" s="136"/>
      <c r="T38199" s="136"/>
      <c r="W38199" s="136"/>
      <c r="Z38199" s="136"/>
      <c r="AC38199" s="136"/>
    </row>
    <row r="38200" spans="2:29">
      <c r="B38200" s="136"/>
      <c r="E38200" s="136"/>
      <c r="H38200" s="136"/>
      <c r="K38200" s="136"/>
      <c r="O38200" s="136"/>
      <c r="T38200" s="136"/>
      <c r="W38200" s="136"/>
      <c r="Z38200" s="136"/>
      <c r="AC38200" s="136"/>
    </row>
    <row r="38201" spans="2:29">
      <c r="B38201" s="136"/>
      <c r="E38201" s="136"/>
      <c r="H38201" s="136"/>
      <c r="K38201" s="136"/>
      <c r="O38201" s="136"/>
      <c r="T38201" s="136"/>
      <c r="W38201" s="136"/>
      <c r="Z38201" s="136"/>
      <c r="AC38201" s="136"/>
    </row>
    <row r="38202" spans="2:29">
      <c r="B38202" s="136"/>
      <c r="E38202" s="136"/>
      <c r="H38202" s="136"/>
      <c r="K38202" s="136"/>
      <c r="O38202" s="136"/>
      <c r="T38202" s="136"/>
      <c r="W38202" s="136"/>
      <c r="Z38202" s="136"/>
      <c r="AC38202" s="136"/>
    </row>
    <row r="38203" spans="2:29">
      <c r="B38203" s="136"/>
      <c r="E38203" s="136"/>
      <c r="H38203" s="136"/>
      <c r="K38203" s="136"/>
      <c r="O38203" s="136"/>
      <c r="T38203" s="136"/>
      <c r="W38203" s="136"/>
      <c r="Z38203" s="136"/>
      <c r="AC38203" s="136"/>
    </row>
    <row r="38204" spans="2:29">
      <c r="B38204" s="136"/>
      <c r="E38204" s="136"/>
      <c r="H38204" s="136"/>
      <c r="K38204" s="136"/>
      <c r="O38204" s="136"/>
      <c r="T38204" s="136"/>
      <c r="W38204" s="136"/>
      <c r="Z38204" s="136"/>
      <c r="AC38204" s="136"/>
    </row>
    <row r="38205" spans="2:29">
      <c r="B38205" s="136"/>
      <c r="E38205" s="136"/>
      <c r="H38205" s="136"/>
      <c r="K38205" s="136"/>
      <c r="O38205" s="136"/>
      <c r="T38205" s="136"/>
      <c r="W38205" s="136"/>
      <c r="Z38205" s="136"/>
      <c r="AC38205" s="136"/>
    </row>
    <row r="38206" spans="2:29">
      <c r="B38206" s="136"/>
      <c r="E38206" s="136"/>
      <c r="H38206" s="136"/>
      <c r="K38206" s="136"/>
      <c r="O38206" s="136"/>
      <c r="T38206" s="136"/>
      <c r="W38206" s="136"/>
      <c r="Z38206" s="136"/>
      <c r="AC38206" s="136"/>
    </row>
    <row r="38207" spans="2:29">
      <c r="B38207" s="136"/>
      <c r="E38207" s="136"/>
      <c r="H38207" s="136"/>
      <c r="K38207" s="136"/>
      <c r="O38207" s="136"/>
      <c r="T38207" s="136"/>
      <c r="W38207" s="136"/>
      <c r="Z38207" s="136"/>
      <c r="AC38207" s="136"/>
    </row>
    <row r="38208" spans="2:29">
      <c r="B38208" s="136"/>
      <c r="E38208" s="136"/>
      <c r="H38208" s="136"/>
      <c r="K38208" s="136"/>
      <c r="O38208" s="136"/>
      <c r="T38208" s="136"/>
      <c r="W38208" s="136"/>
      <c r="Z38208" s="136"/>
      <c r="AC38208" s="136"/>
    </row>
    <row r="38209" spans="2:29">
      <c r="B38209" s="136"/>
      <c r="E38209" s="136"/>
      <c r="H38209" s="136"/>
      <c r="K38209" s="136"/>
      <c r="O38209" s="136"/>
      <c r="T38209" s="136"/>
      <c r="W38209" s="136"/>
      <c r="Z38209" s="136"/>
      <c r="AC38209" s="136"/>
    </row>
    <row r="38210" spans="2:29">
      <c r="B38210" s="136"/>
      <c r="E38210" s="136"/>
      <c r="H38210" s="136"/>
      <c r="K38210" s="136"/>
      <c r="O38210" s="136"/>
      <c r="T38210" s="136"/>
      <c r="W38210" s="136"/>
      <c r="Z38210" s="136"/>
      <c r="AC38210" s="136"/>
    </row>
    <row r="38211" spans="2:29">
      <c r="B38211" s="136"/>
      <c r="E38211" s="136"/>
      <c r="H38211" s="136"/>
      <c r="K38211" s="136"/>
      <c r="O38211" s="136"/>
      <c r="T38211" s="136"/>
      <c r="W38211" s="136"/>
      <c r="Z38211" s="136"/>
      <c r="AC38211" s="136"/>
    </row>
    <row r="38212" spans="2:29">
      <c r="B38212" s="136"/>
      <c r="E38212" s="136"/>
      <c r="H38212" s="136"/>
      <c r="K38212" s="136"/>
      <c r="O38212" s="136"/>
      <c r="T38212" s="136"/>
      <c r="W38212" s="136"/>
      <c r="Z38212" s="136"/>
      <c r="AC38212" s="136"/>
    </row>
    <row r="38213" spans="2:29">
      <c r="B38213" s="136"/>
      <c r="E38213" s="136"/>
      <c r="H38213" s="136"/>
      <c r="K38213" s="136"/>
      <c r="O38213" s="136"/>
      <c r="T38213" s="136"/>
      <c r="W38213" s="136"/>
      <c r="Z38213" s="136"/>
      <c r="AC38213" s="136"/>
    </row>
    <row r="38214" spans="2:29">
      <c r="B38214" s="136"/>
      <c r="E38214" s="136"/>
      <c r="H38214" s="136"/>
      <c r="K38214" s="136"/>
      <c r="O38214" s="136"/>
      <c r="T38214" s="136"/>
      <c r="W38214" s="136"/>
      <c r="Z38214" s="136"/>
      <c r="AC38214" s="136"/>
    </row>
    <row r="38215" spans="2:29">
      <c r="B38215" s="136"/>
      <c r="E38215" s="136"/>
      <c r="H38215" s="136"/>
      <c r="K38215" s="136"/>
      <c r="O38215" s="136"/>
      <c r="T38215" s="136"/>
      <c r="W38215" s="136"/>
      <c r="Z38215" s="136"/>
      <c r="AC38215" s="136"/>
    </row>
    <row r="38216" spans="2:29">
      <c r="B38216" s="136"/>
      <c r="E38216" s="136"/>
      <c r="H38216" s="136"/>
      <c r="K38216" s="136"/>
      <c r="O38216" s="136"/>
      <c r="T38216" s="136"/>
      <c r="W38216" s="136"/>
      <c r="Z38216" s="136"/>
      <c r="AC38216" s="136"/>
    </row>
    <row r="38217" spans="2:29">
      <c r="B38217" s="136"/>
      <c r="E38217" s="136"/>
      <c r="H38217" s="136"/>
      <c r="K38217" s="136"/>
      <c r="O38217" s="136"/>
      <c r="T38217" s="136"/>
      <c r="W38217" s="136"/>
      <c r="Z38217" s="136"/>
      <c r="AC38217" s="136"/>
    </row>
    <row r="38218" spans="2:29">
      <c r="B38218" s="136"/>
      <c r="E38218" s="136"/>
      <c r="H38218" s="136"/>
      <c r="K38218" s="136"/>
      <c r="O38218" s="136"/>
      <c r="T38218" s="136"/>
      <c r="W38218" s="136"/>
      <c r="Z38218" s="136"/>
      <c r="AC38218" s="136"/>
    </row>
    <row r="38219" spans="2:29">
      <c r="B38219" s="136"/>
      <c r="E38219" s="136"/>
      <c r="H38219" s="136"/>
      <c r="K38219" s="136"/>
      <c r="O38219" s="136"/>
      <c r="T38219" s="136"/>
      <c r="W38219" s="136"/>
      <c r="Z38219" s="136"/>
      <c r="AC38219" s="136"/>
    </row>
    <row r="38220" spans="2:29">
      <c r="B38220" s="136"/>
      <c r="E38220" s="136"/>
      <c r="H38220" s="136"/>
      <c r="K38220" s="136"/>
      <c r="O38220" s="136"/>
      <c r="T38220" s="136"/>
      <c r="W38220" s="136"/>
      <c r="Z38220" s="136"/>
      <c r="AC38220" s="136"/>
    </row>
    <row r="38221" spans="2:29">
      <c r="B38221" s="136"/>
      <c r="E38221" s="136"/>
      <c r="H38221" s="136"/>
      <c r="K38221" s="136"/>
      <c r="O38221" s="136"/>
      <c r="T38221" s="136"/>
      <c r="W38221" s="136"/>
      <c r="Z38221" s="136"/>
      <c r="AC38221" s="136"/>
    </row>
    <row r="38222" spans="2:29">
      <c r="B38222" s="136"/>
      <c r="E38222" s="136"/>
      <c r="H38222" s="136"/>
      <c r="K38222" s="136"/>
      <c r="O38222" s="136"/>
      <c r="T38222" s="136"/>
      <c r="W38222" s="136"/>
      <c r="Z38222" s="136"/>
      <c r="AC38222" s="136"/>
    </row>
    <row r="38223" spans="2:29">
      <c r="B38223" s="136"/>
      <c r="E38223" s="136"/>
      <c r="H38223" s="136"/>
      <c r="K38223" s="136"/>
      <c r="O38223" s="136"/>
      <c r="T38223" s="136"/>
      <c r="W38223" s="136"/>
      <c r="Z38223" s="136"/>
      <c r="AC38223" s="136"/>
    </row>
    <row r="38224" spans="2:29">
      <c r="B38224" s="136"/>
      <c r="E38224" s="136"/>
      <c r="H38224" s="136"/>
      <c r="K38224" s="136"/>
      <c r="O38224" s="136"/>
      <c r="T38224" s="136"/>
      <c r="W38224" s="136"/>
      <c r="Z38224" s="136"/>
      <c r="AC38224" s="136"/>
    </row>
    <row r="38225" spans="2:29">
      <c r="B38225" s="136"/>
      <c r="E38225" s="136"/>
      <c r="H38225" s="136"/>
      <c r="K38225" s="136"/>
      <c r="O38225" s="136"/>
      <c r="T38225" s="136"/>
      <c r="W38225" s="136"/>
      <c r="Z38225" s="136"/>
      <c r="AC38225" s="136"/>
    </row>
    <row r="38226" spans="2:29">
      <c r="B38226" s="136"/>
      <c r="E38226" s="136"/>
      <c r="H38226" s="136"/>
      <c r="K38226" s="136"/>
      <c r="O38226" s="136"/>
      <c r="T38226" s="136"/>
      <c r="W38226" s="136"/>
      <c r="Z38226" s="136"/>
      <c r="AC38226" s="136"/>
    </row>
    <row r="38227" spans="2:29">
      <c r="B38227" s="136"/>
      <c r="E38227" s="136"/>
      <c r="H38227" s="136"/>
      <c r="K38227" s="136"/>
      <c r="O38227" s="136"/>
      <c r="T38227" s="136"/>
      <c r="W38227" s="136"/>
      <c r="Z38227" s="136"/>
      <c r="AC38227" s="136"/>
    </row>
    <row r="38228" spans="2:29">
      <c r="B38228" s="136"/>
      <c r="E38228" s="136"/>
      <c r="H38228" s="136"/>
      <c r="K38228" s="136"/>
      <c r="O38228" s="136"/>
      <c r="T38228" s="136"/>
      <c r="W38228" s="136"/>
      <c r="Z38228" s="136"/>
      <c r="AC38228" s="136"/>
    </row>
    <row r="38229" spans="2:29">
      <c r="B38229" s="136"/>
      <c r="E38229" s="136"/>
      <c r="H38229" s="136"/>
      <c r="K38229" s="136"/>
      <c r="O38229" s="136"/>
      <c r="T38229" s="136"/>
      <c r="W38229" s="136"/>
      <c r="Z38229" s="136"/>
      <c r="AC38229" s="136"/>
    </row>
    <row r="38230" spans="2:29">
      <c r="B38230" s="136"/>
      <c r="E38230" s="136"/>
      <c r="H38230" s="136"/>
      <c r="K38230" s="136"/>
      <c r="O38230" s="136"/>
      <c r="T38230" s="136"/>
      <c r="W38230" s="136"/>
      <c r="Z38230" s="136"/>
      <c r="AC38230" s="136"/>
    </row>
    <row r="38231" spans="2:29">
      <c r="B38231" s="136"/>
      <c r="E38231" s="136"/>
      <c r="H38231" s="136"/>
      <c r="K38231" s="136"/>
      <c r="O38231" s="136"/>
      <c r="T38231" s="136"/>
      <c r="W38231" s="136"/>
      <c r="Z38231" s="136"/>
      <c r="AC38231" s="136"/>
    </row>
    <row r="38232" spans="2:29">
      <c r="B38232" s="136"/>
      <c r="E38232" s="136"/>
      <c r="H38232" s="136"/>
      <c r="K38232" s="136"/>
      <c r="O38232" s="136"/>
      <c r="T38232" s="136"/>
      <c r="W38232" s="136"/>
      <c r="Z38232" s="136"/>
      <c r="AC38232" s="136"/>
    </row>
    <row r="38233" spans="2:29">
      <c r="B38233" s="136"/>
      <c r="E38233" s="136"/>
      <c r="H38233" s="136"/>
      <c r="K38233" s="136"/>
      <c r="O38233" s="136"/>
      <c r="T38233" s="136"/>
      <c r="W38233" s="136"/>
      <c r="Z38233" s="136"/>
      <c r="AC38233" s="136"/>
    </row>
    <row r="38234" spans="2:29">
      <c r="B38234" s="136"/>
      <c r="E38234" s="136"/>
      <c r="H38234" s="136"/>
      <c r="K38234" s="136"/>
      <c r="O38234" s="136"/>
      <c r="T38234" s="136"/>
      <c r="W38234" s="136"/>
      <c r="Z38234" s="136"/>
      <c r="AC38234" s="136"/>
    </row>
    <row r="38235" spans="2:29">
      <c r="B38235" s="136"/>
      <c r="E38235" s="136"/>
      <c r="H38235" s="136"/>
      <c r="K38235" s="136"/>
      <c r="O38235" s="136"/>
      <c r="T38235" s="136"/>
      <c r="W38235" s="136"/>
      <c r="Z38235" s="136"/>
      <c r="AC38235" s="136"/>
    </row>
    <row r="38236" spans="2:29">
      <c r="B38236" s="136"/>
      <c r="E38236" s="136"/>
      <c r="H38236" s="136"/>
      <c r="K38236" s="136"/>
      <c r="O38236" s="136"/>
      <c r="T38236" s="136"/>
      <c r="W38236" s="136"/>
      <c r="Z38236" s="136"/>
      <c r="AC38236" s="136"/>
    </row>
    <row r="38237" spans="2:29">
      <c r="B38237" s="136"/>
      <c r="E38237" s="136"/>
      <c r="H38237" s="136"/>
      <c r="K38237" s="136"/>
      <c r="O38237" s="136"/>
      <c r="T38237" s="136"/>
      <c r="W38237" s="136"/>
      <c r="Z38237" s="136"/>
      <c r="AC38237" s="136"/>
    </row>
    <row r="38238" spans="2:29">
      <c r="B38238" s="136"/>
      <c r="E38238" s="136"/>
      <c r="H38238" s="136"/>
      <c r="K38238" s="136"/>
      <c r="O38238" s="136"/>
      <c r="T38238" s="136"/>
      <c r="W38238" s="136"/>
      <c r="Z38238" s="136"/>
      <c r="AC38238" s="136"/>
    </row>
    <row r="38239" spans="2:29">
      <c r="B38239" s="136"/>
      <c r="E38239" s="136"/>
      <c r="H38239" s="136"/>
      <c r="K38239" s="136"/>
      <c r="O38239" s="136"/>
      <c r="T38239" s="136"/>
      <c r="W38239" s="136"/>
      <c r="Z38239" s="136"/>
      <c r="AC38239" s="136"/>
    </row>
    <row r="38240" spans="2:29">
      <c r="B38240" s="136"/>
      <c r="E38240" s="136"/>
      <c r="H38240" s="136"/>
      <c r="K38240" s="136"/>
      <c r="O38240" s="136"/>
      <c r="T38240" s="136"/>
      <c r="W38240" s="136"/>
      <c r="Z38240" s="136"/>
      <c r="AC38240" s="136"/>
    </row>
    <row r="38241" spans="2:29">
      <c r="B38241" s="136"/>
      <c r="E38241" s="136"/>
      <c r="H38241" s="136"/>
      <c r="K38241" s="136"/>
      <c r="O38241" s="136"/>
      <c r="T38241" s="136"/>
      <c r="W38241" s="136"/>
      <c r="Z38241" s="136"/>
      <c r="AC38241" s="136"/>
    </row>
    <row r="38242" spans="2:29">
      <c r="B38242" s="136"/>
      <c r="E38242" s="136"/>
      <c r="H38242" s="136"/>
      <c r="K38242" s="136"/>
      <c r="O38242" s="136"/>
      <c r="T38242" s="136"/>
      <c r="W38242" s="136"/>
      <c r="Z38242" s="136"/>
      <c r="AC38242" s="136"/>
    </row>
    <row r="38243" spans="2:29">
      <c r="B38243" s="136"/>
      <c r="E38243" s="136"/>
      <c r="H38243" s="136"/>
      <c r="K38243" s="136"/>
      <c r="O38243" s="136"/>
      <c r="T38243" s="136"/>
      <c r="W38243" s="136"/>
      <c r="Z38243" s="136"/>
      <c r="AC38243" s="136"/>
    </row>
    <row r="38244" spans="2:29">
      <c r="B38244" s="136"/>
      <c r="E38244" s="136"/>
      <c r="H38244" s="136"/>
      <c r="K38244" s="136"/>
      <c r="O38244" s="136"/>
      <c r="T38244" s="136"/>
      <c r="W38244" s="136"/>
      <c r="Z38244" s="136"/>
      <c r="AC38244" s="136"/>
    </row>
    <row r="38245" spans="2:29">
      <c r="B38245" s="136"/>
      <c r="E38245" s="136"/>
      <c r="H38245" s="136"/>
      <c r="K38245" s="136"/>
      <c r="O38245" s="136"/>
      <c r="T38245" s="136"/>
      <c r="W38245" s="136"/>
      <c r="Z38245" s="136"/>
      <c r="AC38245" s="136"/>
    </row>
    <row r="38246" spans="2:29">
      <c r="B38246" s="136"/>
      <c r="E38246" s="136"/>
      <c r="H38246" s="136"/>
      <c r="K38246" s="136"/>
      <c r="O38246" s="136"/>
      <c r="T38246" s="136"/>
      <c r="W38246" s="136"/>
      <c r="Z38246" s="136"/>
      <c r="AC38246" s="136"/>
    </row>
    <row r="38247" spans="2:29">
      <c r="B38247" s="136"/>
      <c r="E38247" s="136"/>
      <c r="H38247" s="136"/>
      <c r="K38247" s="136"/>
      <c r="O38247" s="136"/>
      <c r="T38247" s="136"/>
      <c r="W38247" s="136"/>
      <c r="Z38247" s="136"/>
      <c r="AC38247" s="136"/>
    </row>
    <row r="38248" spans="2:29">
      <c r="B38248" s="136"/>
      <c r="E38248" s="136"/>
      <c r="H38248" s="136"/>
      <c r="K38248" s="136"/>
      <c r="O38248" s="136"/>
      <c r="T38248" s="136"/>
      <c r="W38248" s="136"/>
      <c r="Z38248" s="136"/>
      <c r="AC38248" s="136"/>
    </row>
    <row r="38249" spans="2:29">
      <c r="B38249" s="136"/>
      <c r="E38249" s="136"/>
      <c r="H38249" s="136"/>
      <c r="K38249" s="136"/>
      <c r="O38249" s="136"/>
      <c r="T38249" s="136"/>
      <c r="W38249" s="136"/>
      <c r="Z38249" s="136"/>
      <c r="AC38249" s="136"/>
    </row>
    <row r="38250" spans="2:29">
      <c r="B38250" s="136"/>
      <c r="E38250" s="136"/>
      <c r="H38250" s="136"/>
      <c r="K38250" s="136"/>
      <c r="O38250" s="136"/>
      <c r="T38250" s="136"/>
      <c r="W38250" s="136"/>
      <c r="Z38250" s="136"/>
      <c r="AC38250" s="136"/>
    </row>
    <row r="38251" spans="2:29">
      <c r="B38251" s="136"/>
      <c r="E38251" s="136"/>
      <c r="H38251" s="136"/>
      <c r="K38251" s="136"/>
      <c r="O38251" s="136"/>
      <c r="T38251" s="136"/>
      <c r="W38251" s="136"/>
      <c r="Z38251" s="136"/>
      <c r="AC38251" s="136"/>
    </row>
    <row r="38252" spans="2:29">
      <c r="B38252" s="136"/>
      <c r="E38252" s="136"/>
      <c r="H38252" s="136"/>
      <c r="K38252" s="136"/>
      <c r="O38252" s="136"/>
      <c r="T38252" s="136"/>
      <c r="W38252" s="136"/>
      <c r="Z38252" s="136"/>
      <c r="AC38252" s="136"/>
    </row>
    <row r="38253" spans="2:29">
      <c r="B38253" s="136"/>
      <c r="E38253" s="136"/>
      <c r="H38253" s="136"/>
      <c r="K38253" s="136"/>
      <c r="O38253" s="136"/>
      <c r="T38253" s="136"/>
      <c r="W38253" s="136"/>
      <c r="Z38253" s="136"/>
      <c r="AC38253" s="136"/>
    </row>
    <row r="38254" spans="2:29">
      <c r="B38254" s="136"/>
      <c r="E38254" s="136"/>
      <c r="H38254" s="136"/>
      <c r="K38254" s="136"/>
      <c r="O38254" s="136"/>
      <c r="T38254" s="136"/>
      <c r="W38254" s="136"/>
      <c r="Z38254" s="136"/>
      <c r="AC38254" s="136"/>
    </row>
    <row r="38255" spans="2:29">
      <c r="B38255" s="136"/>
      <c r="E38255" s="136"/>
      <c r="H38255" s="136"/>
      <c r="K38255" s="136"/>
      <c r="O38255" s="136"/>
      <c r="T38255" s="136"/>
      <c r="W38255" s="136"/>
      <c r="Z38255" s="136"/>
      <c r="AC38255" s="136"/>
    </row>
    <row r="38256" spans="2:29">
      <c r="B38256" s="136"/>
      <c r="E38256" s="136"/>
      <c r="H38256" s="136"/>
      <c r="K38256" s="136"/>
      <c r="O38256" s="136"/>
      <c r="T38256" s="136"/>
      <c r="W38256" s="136"/>
      <c r="Z38256" s="136"/>
      <c r="AC38256" s="136"/>
    </row>
    <row r="38257" spans="2:29">
      <c r="B38257" s="136"/>
      <c r="E38257" s="136"/>
      <c r="H38257" s="136"/>
      <c r="K38257" s="136"/>
      <c r="O38257" s="136"/>
      <c r="T38257" s="136"/>
      <c r="W38257" s="136"/>
      <c r="Z38257" s="136"/>
      <c r="AC38257" s="136"/>
    </row>
    <row r="38258" spans="2:29">
      <c r="B38258" s="136"/>
      <c r="E38258" s="136"/>
      <c r="H38258" s="136"/>
      <c r="K38258" s="136"/>
      <c r="O38258" s="136"/>
      <c r="T38258" s="136"/>
      <c r="W38258" s="136"/>
      <c r="Z38258" s="136"/>
      <c r="AC38258" s="136"/>
    </row>
    <row r="38259" spans="2:29">
      <c r="B38259" s="136"/>
      <c r="E38259" s="136"/>
      <c r="H38259" s="136"/>
      <c r="K38259" s="136"/>
      <c r="O38259" s="136"/>
      <c r="T38259" s="136"/>
      <c r="W38259" s="136"/>
      <c r="Z38259" s="136"/>
      <c r="AC38259" s="136"/>
    </row>
    <row r="38260" spans="2:29">
      <c r="B38260" s="136"/>
      <c r="E38260" s="136"/>
      <c r="H38260" s="136"/>
      <c r="K38260" s="136"/>
      <c r="O38260" s="136"/>
      <c r="T38260" s="136"/>
      <c r="W38260" s="136"/>
      <c r="Z38260" s="136"/>
      <c r="AC38260" s="136"/>
    </row>
    <row r="38261" spans="2:29">
      <c r="B38261" s="136"/>
      <c r="E38261" s="136"/>
      <c r="H38261" s="136"/>
      <c r="K38261" s="136"/>
      <c r="O38261" s="136"/>
      <c r="T38261" s="136"/>
      <c r="W38261" s="136"/>
      <c r="Z38261" s="136"/>
      <c r="AC38261" s="136"/>
    </row>
    <row r="38262" spans="2:29">
      <c r="B38262" s="136"/>
      <c r="E38262" s="136"/>
      <c r="H38262" s="136"/>
      <c r="K38262" s="136"/>
      <c r="O38262" s="136"/>
      <c r="T38262" s="136"/>
      <c r="W38262" s="136"/>
      <c r="Z38262" s="136"/>
      <c r="AC38262" s="136"/>
    </row>
    <row r="38263" spans="2:29">
      <c r="B38263" s="136"/>
      <c r="E38263" s="136"/>
      <c r="H38263" s="136"/>
      <c r="K38263" s="136"/>
      <c r="O38263" s="136"/>
      <c r="T38263" s="136"/>
      <c r="W38263" s="136"/>
      <c r="Z38263" s="136"/>
      <c r="AC38263" s="136"/>
    </row>
    <row r="38264" spans="2:29">
      <c r="B38264" s="136"/>
      <c r="E38264" s="136"/>
      <c r="H38264" s="136"/>
      <c r="K38264" s="136"/>
      <c r="O38264" s="136"/>
      <c r="T38264" s="136"/>
      <c r="W38264" s="136"/>
      <c r="Z38264" s="136"/>
      <c r="AC38264" s="136"/>
    </row>
    <row r="38265" spans="2:29">
      <c r="B38265" s="136"/>
      <c r="E38265" s="136"/>
      <c r="H38265" s="136"/>
      <c r="K38265" s="136"/>
      <c r="O38265" s="136"/>
      <c r="T38265" s="136"/>
      <c r="W38265" s="136"/>
      <c r="Z38265" s="136"/>
      <c r="AC38265" s="136"/>
    </row>
    <row r="38266" spans="2:29">
      <c r="B38266" s="136"/>
      <c r="E38266" s="136"/>
      <c r="H38266" s="136"/>
      <c r="K38266" s="136"/>
      <c r="O38266" s="136"/>
      <c r="T38266" s="136"/>
      <c r="W38266" s="136"/>
      <c r="Z38266" s="136"/>
      <c r="AC38266" s="136"/>
    </row>
    <row r="38267" spans="2:29">
      <c r="B38267" s="136"/>
      <c r="E38267" s="136"/>
      <c r="H38267" s="136"/>
      <c r="K38267" s="136"/>
      <c r="O38267" s="136"/>
      <c r="T38267" s="136"/>
      <c r="W38267" s="136"/>
      <c r="Z38267" s="136"/>
      <c r="AC38267" s="136"/>
    </row>
    <row r="38268" spans="2:29">
      <c r="B38268" s="136"/>
      <c r="E38268" s="136"/>
      <c r="H38268" s="136"/>
      <c r="K38268" s="136"/>
      <c r="O38268" s="136"/>
      <c r="T38268" s="136"/>
      <c r="W38268" s="136"/>
      <c r="Z38268" s="136"/>
      <c r="AC38268" s="136"/>
    </row>
    <row r="38269" spans="2:29">
      <c r="B38269" s="136"/>
      <c r="E38269" s="136"/>
      <c r="H38269" s="136"/>
      <c r="K38269" s="136"/>
      <c r="O38269" s="136"/>
      <c r="T38269" s="136"/>
      <c r="W38269" s="136"/>
      <c r="Z38269" s="136"/>
      <c r="AC38269" s="136"/>
    </row>
    <row r="38270" spans="2:29">
      <c r="B38270" s="136"/>
      <c r="E38270" s="136"/>
      <c r="H38270" s="136"/>
      <c r="K38270" s="136"/>
      <c r="O38270" s="136"/>
      <c r="T38270" s="136"/>
      <c r="W38270" s="136"/>
      <c r="Z38270" s="136"/>
      <c r="AC38270" s="136"/>
    </row>
    <row r="38271" spans="2:29">
      <c r="B38271" s="136"/>
      <c r="E38271" s="136"/>
      <c r="H38271" s="136"/>
      <c r="K38271" s="136"/>
      <c r="O38271" s="136"/>
      <c r="T38271" s="136"/>
      <c r="W38271" s="136"/>
      <c r="Z38271" s="136"/>
      <c r="AC38271" s="136"/>
    </row>
    <row r="38272" spans="2:29">
      <c r="B38272" s="136"/>
      <c r="E38272" s="136"/>
      <c r="H38272" s="136"/>
      <c r="K38272" s="136"/>
      <c r="O38272" s="136"/>
      <c r="T38272" s="136"/>
      <c r="W38272" s="136"/>
      <c r="Z38272" s="136"/>
      <c r="AC38272" s="136"/>
    </row>
    <row r="38273" spans="2:29">
      <c r="B38273" s="136"/>
      <c r="E38273" s="136"/>
      <c r="H38273" s="136"/>
      <c r="K38273" s="136"/>
      <c r="O38273" s="136"/>
      <c r="T38273" s="136"/>
      <c r="W38273" s="136"/>
      <c r="Z38273" s="136"/>
      <c r="AC38273" s="136"/>
    </row>
    <row r="38274" spans="2:29">
      <c r="B38274" s="136"/>
      <c r="E38274" s="136"/>
      <c r="H38274" s="136"/>
      <c r="K38274" s="136"/>
      <c r="O38274" s="136"/>
      <c r="T38274" s="136"/>
      <c r="W38274" s="136"/>
      <c r="Z38274" s="136"/>
      <c r="AC38274" s="136"/>
    </row>
    <row r="38275" spans="2:29">
      <c r="B38275" s="136"/>
      <c r="E38275" s="136"/>
      <c r="H38275" s="136"/>
      <c r="K38275" s="136"/>
      <c r="O38275" s="136"/>
      <c r="T38275" s="136"/>
      <c r="W38275" s="136"/>
      <c r="Z38275" s="136"/>
      <c r="AC38275" s="136"/>
    </row>
    <row r="38276" spans="2:29">
      <c r="B38276" s="136"/>
      <c r="E38276" s="136"/>
      <c r="H38276" s="136"/>
      <c r="K38276" s="136"/>
      <c r="O38276" s="136"/>
      <c r="T38276" s="136"/>
      <c r="W38276" s="136"/>
      <c r="Z38276" s="136"/>
      <c r="AC38276" s="136"/>
    </row>
    <row r="38277" spans="2:29">
      <c r="B38277" s="136"/>
      <c r="E38277" s="136"/>
      <c r="H38277" s="136"/>
      <c r="K38277" s="136"/>
      <c r="O38277" s="136"/>
      <c r="T38277" s="136"/>
      <c r="W38277" s="136"/>
      <c r="Z38277" s="136"/>
      <c r="AC38277" s="136"/>
    </row>
    <row r="38278" spans="2:29">
      <c r="B38278" s="136"/>
      <c r="E38278" s="136"/>
      <c r="H38278" s="136"/>
      <c r="K38278" s="136"/>
      <c r="O38278" s="136"/>
      <c r="T38278" s="136"/>
      <c r="W38278" s="136"/>
      <c r="Z38278" s="136"/>
      <c r="AC38278" s="136"/>
    </row>
    <row r="38279" spans="2:29">
      <c r="B38279" s="136"/>
      <c r="E38279" s="136"/>
      <c r="H38279" s="136"/>
      <c r="K38279" s="136"/>
      <c r="O38279" s="136"/>
      <c r="T38279" s="136"/>
      <c r="W38279" s="136"/>
      <c r="Z38279" s="136"/>
      <c r="AC38279" s="136"/>
    </row>
    <row r="38280" spans="2:29">
      <c r="B38280" s="136"/>
      <c r="E38280" s="136"/>
      <c r="H38280" s="136"/>
      <c r="K38280" s="136"/>
      <c r="O38280" s="136"/>
      <c r="T38280" s="136"/>
      <c r="W38280" s="136"/>
      <c r="Z38280" s="136"/>
      <c r="AC38280" s="136"/>
    </row>
    <row r="38281" spans="2:29">
      <c r="B38281" s="136"/>
      <c r="E38281" s="136"/>
      <c r="H38281" s="136"/>
      <c r="K38281" s="136"/>
      <c r="O38281" s="136"/>
      <c r="T38281" s="136"/>
      <c r="W38281" s="136"/>
      <c r="Z38281" s="136"/>
      <c r="AC38281" s="136"/>
    </row>
    <row r="38282" spans="2:29">
      <c r="B38282" s="136"/>
      <c r="E38282" s="136"/>
      <c r="H38282" s="136"/>
      <c r="K38282" s="136"/>
      <c r="O38282" s="136"/>
      <c r="T38282" s="136"/>
      <c r="W38282" s="136"/>
      <c r="Z38282" s="136"/>
      <c r="AC38282" s="136"/>
    </row>
    <row r="38283" spans="2:29">
      <c r="B38283" s="136"/>
      <c r="E38283" s="136"/>
      <c r="H38283" s="136"/>
      <c r="K38283" s="136"/>
      <c r="O38283" s="136"/>
      <c r="T38283" s="136"/>
      <c r="W38283" s="136"/>
      <c r="Z38283" s="136"/>
      <c r="AC38283" s="136"/>
    </row>
    <row r="38284" spans="2:29">
      <c r="B38284" s="136"/>
      <c r="E38284" s="136"/>
      <c r="H38284" s="136"/>
      <c r="K38284" s="136"/>
      <c r="O38284" s="136"/>
      <c r="T38284" s="136"/>
      <c r="W38284" s="136"/>
      <c r="Z38284" s="136"/>
      <c r="AC38284" s="136"/>
    </row>
    <row r="38285" spans="2:29">
      <c r="B38285" s="136"/>
      <c r="E38285" s="136"/>
      <c r="H38285" s="136"/>
      <c r="K38285" s="136"/>
      <c r="O38285" s="136"/>
      <c r="T38285" s="136"/>
      <c r="W38285" s="136"/>
      <c r="Z38285" s="136"/>
      <c r="AC38285" s="136"/>
    </row>
    <row r="38286" spans="2:29">
      <c r="B38286" s="136"/>
      <c r="E38286" s="136"/>
      <c r="H38286" s="136"/>
      <c r="K38286" s="136"/>
      <c r="O38286" s="136"/>
      <c r="T38286" s="136"/>
      <c r="W38286" s="136"/>
      <c r="Z38286" s="136"/>
      <c r="AC38286" s="136"/>
    </row>
    <row r="38287" spans="2:29">
      <c r="B38287" s="136"/>
      <c r="E38287" s="136"/>
      <c r="H38287" s="136"/>
      <c r="K38287" s="136"/>
      <c r="O38287" s="136"/>
      <c r="T38287" s="136"/>
      <c r="W38287" s="136"/>
      <c r="Z38287" s="136"/>
      <c r="AC38287" s="136"/>
    </row>
    <row r="38288" spans="2:29">
      <c r="B38288" s="136"/>
      <c r="E38288" s="136"/>
      <c r="H38288" s="136"/>
      <c r="K38288" s="136"/>
      <c r="O38288" s="136"/>
      <c r="T38288" s="136"/>
      <c r="W38288" s="136"/>
      <c r="Z38288" s="136"/>
      <c r="AC38288" s="136"/>
    </row>
    <row r="38289" spans="2:29">
      <c r="B38289" s="136"/>
      <c r="E38289" s="136"/>
      <c r="H38289" s="136"/>
      <c r="K38289" s="136"/>
      <c r="O38289" s="136"/>
      <c r="T38289" s="136"/>
      <c r="W38289" s="136"/>
      <c r="Z38289" s="136"/>
      <c r="AC38289" s="136"/>
    </row>
    <row r="38290" spans="2:29">
      <c r="B38290" s="136"/>
      <c r="E38290" s="136"/>
      <c r="H38290" s="136"/>
      <c r="K38290" s="136"/>
      <c r="O38290" s="136"/>
      <c r="T38290" s="136"/>
      <c r="W38290" s="136"/>
      <c r="Z38290" s="136"/>
      <c r="AC38290" s="136"/>
    </row>
    <row r="38291" spans="2:29">
      <c r="B38291" s="136"/>
      <c r="E38291" s="136"/>
      <c r="H38291" s="136"/>
      <c r="K38291" s="136"/>
      <c r="O38291" s="136"/>
      <c r="T38291" s="136"/>
      <c r="W38291" s="136"/>
      <c r="Z38291" s="136"/>
      <c r="AC38291" s="136"/>
    </row>
    <row r="38292" spans="2:29">
      <c r="B38292" s="136"/>
      <c r="E38292" s="136"/>
      <c r="H38292" s="136"/>
      <c r="K38292" s="136"/>
      <c r="O38292" s="136"/>
      <c r="T38292" s="136"/>
      <c r="W38292" s="136"/>
      <c r="Z38292" s="136"/>
      <c r="AC38292" s="136"/>
    </row>
    <row r="38293" spans="2:29">
      <c r="B38293" s="136"/>
      <c r="E38293" s="136"/>
      <c r="H38293" s="136"/>
      <c r="K38293" s="136"/>
      <c r="O38293" s="136"/>
      <c r="T38293" s="136"/>
      <c r="W38293" s="136"/>
      <c r="Z38293" s="136"/>
      <c r="AC38293" s="136"/>
    </row>
    <row r="38294" spans="2:29">
      <c r="B38294" s="136"/>
      <c r="E38294" s="136"/>
      <c r="H38294" s="136"/>
      <c r="K38294" s="136"/>
      <c r="O38294" s="136"/>
      <c r="T38294" s="136"/>
      <c r="W38294" s="136"/>
      <c r="Z38294" s="136"/>
      <c r="AC38294" s="136"/>
    </row>
    <row r="38295" spans="2:29">
      <c r="B38295" s="136"/>
      <c r="E38295" s="136"/>
      <c r="H38295" s="136"/>
      <c r="K38295" s="136"/>
      <c r="O38295" s="136"/>
      <c r="T38295" s="136"/>
      <c r="W38295" s="136"/>
      <c r="Z38295" s="136"/>
      <c r="AC38295" s="136"/>
    </row>
    <row r="38296" spans="2:29">
      <c r="B38296" s="136"/>
      <c r="E38296" s="136"/>
      <c r="H38296" s="136"/>
      <c r="K38296" s="136"/>
      <c r="O38296" s="136"/>
      <c r="T38296" s="136"/>
      <c r="W38296" s="136"/>
      <c r="Z38296" s="136"/>
      <c r="AC38296" s="136"/>
    </row>
    <row r="38297" spans="2:29">
      <c r="B38297" s="136"/>
      <c r="E38297" s="136"/>
      <c r="H38297" s="136"/>
      <c r="K38297" s="136"/>
      <c r="O38297" s="136"/>
      <c r="T38297" s="136"/>
      <c r="W38297" s="136"/>
      <c r="Z38297" s="136"/>
      <c r="AC38297" s="136"/>
    </row>
    <row r="38298" spans="2:29">
      <c r="B38298" s="136"/>
      <c r="E38298" s="136"/>
      <c r="H38298" s="136"/>
      <c r="K38298" s="136"/>
      <c r="O38298" s="136"/>
      <c r="T38298" s="136"/>
      <c r="W38298" s="136"/>
      <c r="Z38298" s="136"/>
      <c r="AC38298" s="136"/>
    </row>
    <row r="38299" spans="2:29">
      <c r="B38299" s="136"/>
      <c r="E38299" s="136"/>
      <c r="H38299" s="136"/>
      <c r="K38299" s="136"/>
      <c r="O38299" s="136"/>
      <c r="T38299" s="136"/>
      <c r="W38299" s="136"/>
      <c r="Z38299" s="136"/>
      <c r="AC38299" s="136"/>
    </row>
    <row r="38300" spans="2:29">
      <c r="B38300" s="136"/>
      <c r="E38300" s="136"/>
      <c r="H38300" s="136"/>
      <c r="K38300" s="136"/>
      <c r="O38300" s="136"/>
      <c r="T38300" s="136"/>
      <c r="W38300" s="136"/>
      <c r="Z38300" s="136"/>
      <c r="AC38300" s="136"/>
    </row>
    <row r="38301" spans="2:29">
      <c r="B38301" s="136"/>
      <c r="E38301" s="136"/>
      <c r="H38301" s="136"/>
      <c r="K38301" s="136"/>
      <c r="O38301" s="136"/>
      <c r="T38301" s="136"/>
      <c r="W38301" s="136"/>
      <c r="Z38301" s="136"/>
      <c r="AC38301" s="136"/>
    </row>
    <row r="38302" spans="2:29">
      <c r="B38302" s="136"/>
      <c r="E38302" s="136"/>
      <c r="H38302" s="136"/>
      <c r="K38302" s="136"/>
      <c r="O38302" s="136"/>
      <c r="T38302" s="136"/>
      <c r="W38302" s="136"/>
      <c r="Z38302" s="136"/>
      <c r="AC38302" s="136"/>
    </row>
    <row r="38303" spans="2:29">
      <c r="B38303" s="136"/>
      <c r="E38303" s="136"/>
      <c r="H38303" s="136"/>
      <c r="K38303" s="136"/>
      <c r="O38303" s="136"/>
      <c r="T38303" s="136"/>
      <c r="W38303" s="136"/>
      <c r="Z38303" s="136"/>
      <c r="AC38303" s="136"/>
    </row>
    <row r="38304" spans="2:29">
      <c r="B38304" s="136"/>
      <c r="E38304" s="136"/>
      <c r="H38304" s="136"/>
      <c r="K38304" s="136"/>
      <c r="O38304" s="136"/>
      <c r="T38304" s="136"/>
      <c r="W38304" s="136"/>
      <c r="Z38304" s="136"/>
      <c r="AC38304" s="136"/>
    </row>
    <row r="38305" spans="2:29">
      <c r="B38305" s="136"/>
      <c r="E38305" s="136"/>
      <c r="H38305" s="136"/>
      <c r="K38305" s="136"/>
      <c r="O38305" s="136"/>
      <c r="T38305" s="136"/>
      <c r="W38305" s="136"/>
      <c r="Z38305" s="136"/>
      <c r="AC38305" s="136"/>
    </row>
    <row r="38306" spans="2:29">
      <c r="B38306" s="136"/>
      <c r="E38306" s="136"/>
      <c r="H38306" s="136"/>
      <c r="K38306" s="136"/>
      <c r="O38306" s="136"/>
      <c r="T38306" s="136"/>
      <c r="W38306" s="136"/>
      <c r="Z38306" s="136"/>
      <c r="AC38306" s="136"/>
    </row>
    <row r="38307" spans="2:29">
      <c r="B38307" s="136"/>
      <c r="E38307" s="136"/>
      <c r="H38307" s="136"/>
      <c r="K38307" s="136"/>
      <c r="O38307" s="136"/>
      <c r="T38307" s="136"/>
      <c r="W38307" s="136"/>
      <c r="Z38307" s="136"/>
      <c r="AC38307" s="136"/>
    </row>
    <row r="38308" spans="2:29">
      <c r="B38308" s="136"/>
      <c r="E38308" s="136"/>
      <c r="H38308" s="136"/>
      <c r="K38308" s="136"/>
      <c r="O38308" s="136"/>
      <c r="T38308" s="136"/>
      <c r="W38308" s="136"/>
      <c r="Z38308" s="136"/>
      <c r="AC38308" s="136"/>
    </row>
    <row r="38309" spans="2:29">
      <c r="B38309" s="136"/>
      <c r="E38309" s="136"/>
      <c r="H38309" s="136"/>
      <c r="K38309" s="136"/>
      <c r="O38309" s="136"/>
      <c r="T38309" s="136"/>
      <c r="W38309" s="136"/>
      <c r="Z38309" s="136"/>
      <c r="AC38309" s="136"/>
    </row>
    <row r="38310" spans="2:29">
      <c r="B38310" s="136"/>
      <c r="E38310" s="136"/>
      <c r="H38310" s="136"/>
      <c r="K38310" s="136"/>
      <c r="O38310" s="136"/>
      <c r="T38310" s="136"/>
      <c r="W38310" s="136"/>
      <c r="Z38310" s="136"/>
      <c r="AC38310" s="136"/>
    </row>
    <row r="38311" spans="2:29">
      <c r="B38311" s="136"/>
      <c r="E38311" s="136"/>
      <c r="H38311" s="136"/>
      <c r="K38311" s="136"/>
      <c r="O38311" s="136"/>
      <c r="T38311" s="136"/>
      <c r="W38311" s="136"/>
      <c r="Z38311" s="136"/>
      <c r="AC38311" s="136"/>
    </row>
    <row r="38312" spans="2:29">
      <c r="B38312" s="136"/>
      <c r="E38312" s="136"/>
      <c r="H38312" s="136"/>
      <c r="K38312" s="136"/>
      <c r="O38312" s="136"/>
      <c r="T38312" s="136"/>
      <c r="W38312" s="136"/>
      <c r="Z38312" s="136"/>
      <c r="AC38312" s="136"/>
    </row>
    <row r="38313" spans="2:29">
      <c r="B38313" s="136"/>
      <c r="E38313" s="136"/>
      <c r="H38313" s="136"/>
      <c r="K38313" s="136"/>
      <c r="O38313" s="136"/>
      <c r="T38313" s="136"/>
      <c r="W38313" s="136"/>
      <c r="Z38313" s="136"/>
      <c r="AC38313" s="136"/>
    </row>
    <row r="38314" spans="2:29">
      <c r="B38314" s="136"/>
      <c r="E38314" s="136"/>
      <c r="H38314" s="136"/>
      <c r="K38314" s="136"/>
      <c r="O38314" s="136"/>
      <c r="T38314" s="136"/>
      <c r="W38314" s="136"/>
      <c r="Z38314" s="136"/>
      <c r="AC38314" s="136"/>
    </row>
    <row r="38315" spans="2:29">
      <c r="B38315" s="136"/>
      <c r="E38315" s="136"/>
      <c r="H38315" s="136"/>
      <c r="K38315" s="136"/>
      <c r="O38315" s="136"/>
      <c r="T38315" s="136"/>
      <c r="W38315" s="136"/>
      <c r="Z38315" s="136"/>
      <c r="AC38315" s="136"/>
    </row>
    <row r="38316" spans="2:29">
      <c r="B38316" s="136"/>
      <c r="E38316" s="136"/>
      <c r="H38316" s="136"/>
      <c r="K38316" s="136"/>
      <c r="O38316" s="136"/>
      <c r="T38316" s="136"/>
      <c r="W38316" s="136"/>
      <c r="Z38316" s="136"/>
      <c r="AC38316" s="136"/>
    </row>
    <row r="38317" spans="2:29">
      <c r="B38317" s="136"/>
      <c r="E38317" s="136"/>
      <c r="H38317" s="136"/>
      <c r="K38317" s="136"/>
      <c r="O38317" s="136"/>
      <c r="T38317" s="136"/>
      <c r="W38317" s="136"/>
      <c r="Z38317" s="136"/>
      <c r="AC38317" s="136"/>
    </row>
    <row r="38318" spans="2:29">
      <c r="B38318" s="136"/>
      <c r="E38318" s="136"/>
      <c r="H38318" s="136"/>
      <c r="K38318" s="136"/>
      <c r="O38318" s="136"/>
      <c r="T38318" s="136"/>
      <c r="W38318" s="136"/>
      <c r="Z38318" s="136"/>
      <c r="AC38318" s="136"/>
    </row>
    <row r="38319" spans="2:29">
      <c r="B38319" s="136"/>
      <c r="E38319" s="136"/>
      <c r="H38319" s="136"/>
      <c r="K38319" s="136"/>
      <c r="O38319" s="136"/>
      <c r="T38319" s="136"/>
      <c r="W38319" s="136"/>
      <c r="Z38319" s="136"/>
      <c r="AC38319" s="136"/>
    </row>
    <row r="38320" spans="2:29">
      <c r="B38320" s="136"/>
      <c r="E38320" s="136"/>
      <c r="H38320" s="136"/>
      <c r="K38320" s="136"/>
      <c r="O38320" s="136"/>
      <c r="T38320" s="136"/>
      <c r="W38320" s="136"/>
      <c r="Z38320" s="136"/>
      <c r="AC38320" s="136"/>
    </row>
    <row r="38321" spans="2:29">
      <c r="B38321" s="136"/>
      <c r="E38321" s="136"/>
      <c r="H38321" s="136"/>
      <c r="K38321" s="136"/>
      <c r="O38321" s="136"/>
      <c r="T38321" s="136"/>
      <c r="W38321" s="136"/>
      <c r="Z38321" s="136"/>
      <c r="AC38321" s="136"/>
    </row>
    <row r="38322" spans="2:29">
      <c r="B38322" s="136"/>
      <c r="E38322" s="136"/>
      <c r="H38322" s="136"/>
      <c r="K38322" s="136"/>
      <c r="O38322" s="136"/>
      <c r="T38322" s="136"/>
      <c r="W38322" s="136"/>
      <c r="Z38322" s="136"/>
      <c r="AC38322" s="136"/>
    </row>
    <row r="38323" spans="2:29">
      <c r="B38323" s="136"/>
      <c r="E38323" s="136"/>
      <c r="H38323" s="136"/>
      <c r="K38323" s="136"/>
      <c r="O38323" s="136"/>
      <c r="T38323" s="136"/>
      <c r="W38323" s="136"/>
      <c r="Z38323" s="136"/>
      <c r="AC38323" s="136"/>
    </row>
    <row r="38324" spans="2:29">
      <c r="B38324" s="136"/>
      <c r="E38324" s="136"/>
      <c r="H38324" s="136"/>
      <c r="K38324" s="136"/>
      <c r="O38324" s="136"/>
      <c r="T38324" s="136"/>
      <c r="W38324" s="136"/>
      <c r="Z38324" s="136"/>
      <c r="AC38324" s="136"/>
    </row>
    <row r="38325" spans="2:29">
      <c r="B38325" s="136"/>
      <c r="E38325" s="136"/>
      <c r="H38325" s="136"/>
      <c r="K38325" s="136"/>
      <c r="O38325" s="136"/>
      <c r="T38325" s="136"/>
      <c r="W38325" s="136"/>
      <c r="Z38325" s="136"/>
      <c r="AC38325" s="136"/>
    </row>
    <row r="38326" spans="2:29">
      <c r="B38326" s="136"/>
      <c r="E38326" s="136"/>
      <c r="H38326" s="136"/>
      <c r="K38326" s="136"/>
      <c r="O38326" s="136"/>
      <c r="T38326" s="136"/>
      <c r="W38326" s="136"/>
      <c r="Z38326" s="136"/>
      <c r="AC38326" s="136"/>
    </row>
    <row r="38327" spans="2:29">
      <c r="B38327" s="136"/>
      <c r="E38327" s="136"/>
      <c r="H38327" s="136"/>
      <c r="K38327" s="136"/>
      <c r="O38327" s="136"/>
      <c r="T38327" s="136"/>
      <c r="W38327" s="136"/>
      <c r="Z38327" s="136"/>
      <c r="AC38327" s="136"/>
    </row>
    <row r="38328" spans="2:29">
      <c r="B38328" s="136"/>
      <c r="E38328" s="136"/>
      <c r="H38328" s="136"/>
      <c r="K38328" s="136"/>
      <c r="O38328" s="136"/>
      <c r="T38328" s="136"/>
      <c r="W38328" s="136"/>
      <c r="Z38328" s="136"/>
      <c r="AC38328" s="136"/>
    </row>
    <row r="38329" spans="2:29">
      <c r="B38329" s="136"/>
      <c r="E38329" s="136"/>
      <c r="H38329" s="136"/>
      <c r="K38329" s="136"/>
      <c r="O38329" s="136"/>
      <c r="T38329" s="136"/>
      <c r="W38329" s="136"/>
      <c r="Z38329" s="136"/>
      <c r="AC38329" s="136"/>
    </row>
    <row r="38330" spans="2:29">
      <c r="B38330" s="136"/>
      <c r="E38330" s="136"/>
      <c r="H38330" s="136"/>
      <c r="K38330" s="136"/>
      <c r="O38330" s="136"/>
      <c r="T38330" s="136"/>
      <c r="W38330" s="136"/>
      <c r="Z38330" s="136"/>
      <c r="AC38330" s="136"/>
    </row>
    <row r="38331" spans="2:29">
      <c r="B38331" s="136"/>
      <c r="E38331" s="136"/>
      <c r="H38331" s="136"/>
      <c r="K38331" s="136"/>
      <c r="O38331" s="136"/>
      <c r="T38331" s="136"/>
      <c r="W38331" s="136"/>
      <c r="Z38331" s="136"/>
      <c r="AC38331" s="136"/>
    </row>
    <row r="38332" spans="2:29">
      <c r="B38332" s="136"/>
      <c r="E38332" s="136"/>
      <c r="H38332" s="136"/>
      <c r="K38332" s="136"/>
      <c r="O38332" s="136"/>
      <c r="T38332" s="136"/>
      <c r="W38332" s="136"/>
      <c r="Z38332" s="136"/>
      <c r="AC38332" s="136"/>
    </row>
    <row r="38333" spans="2:29">
      <c r="B38333" s="136"/>
      <c r="E38333" s="136"/>
      <c r="H38333" s="136"/>
      <c r="K38333" s="136"/>
      <c r="O38333" s="136"/>
      <c r="T38333" s="136"/>
      <c r="W38333" s="136"/>
      <c r="Z38333" s="136"/>
      <c r="AC38333" s="136"/>
    </row>
    <row r="38334" spans="2:29">
      <c r="B38334" s="136"/>
      <c r="E38334" s="136"/>
      <c r="H38334" s="136"/>
      <c r="K38334" s="136"/>
      <c r="O38334" s="136"/>
      <c r="T38334" s="136"/>
      <c r="W38334" s="136"/>
      <c r="Z38334" s="136"/>
      <c r="AC38334" s="136"/>
    </row>
    <row r="38335" spans="2:29">
      <c r="B38335" s="136"/>
      <c r="E38335" s="136"/>
      <c r="H38335" s="136"/>
      <c r="K38335" s="136"/>
      <c r="O38335" s="136"/>
      <c r="T38335" s="136"/>
      <c r="W38335" s="136"/>
      <c r="Z38335" s="136"/>
      <c r="AC38335" s="136"/>
    </row>
    <row r="38336" spans="2:29">
      <c r="B38336" s="136"/>
      <c r="E38336" s="136"/>
      <c r="H38336" s="136"/>
      <c r="K38336" s="136"/>
      <c r="O38336" s="136"/>
      <c r="T38336" s="136"/>
      <c r="W38336" s="136"/>
      <c r="Z38336" s="136"/>
      <c r="AC38336" s="136"/>
    </row>
    <row r="38337" spans="2:29">
      <c r="B38337" s="136"/>
      <c r="E38337" s="136"/>
      <c r="H38337" s="136"/>
      <c r="K38337" s="136"/>
      <c r="O38337" s="136"/>
      <c r="T38337" s="136"/>
      <c r="W38337" s="136"/>
      <c r="Z38337" s="136"/>
      <c r="AC38337" s="136"/>
    </row>
    <row r="38338" spans="2:29">
      <c r="B38338" s="136"/>
      <c r="E38338" s="136"/>
      <c r="H38338" s="136"/>
      <c r="K38338" s="136"/>
      <c r="O38338" s="136"/>
      <c r="T38338" s="136"/>
      <c r="W38338" s="136"/>
      <c r="Z38338" s="136"/>
      <c r="AC38338" s="136"/>
    </row>
    <row r="38339" spans="2:29">
      <c r="B38339" s="136"/>
      <c r="E38339" s="136"/>
      <c r="H38339" s="136"/>
      <c r="K38339" s="136"/>
      <c r="O38339" s="136"/>
      <c r="T38339" s="136"/>
      <c r="W38339" s="136"/>
      <c r="Z38339" s="136"/>
      <c r="AC38339" s="136"/>
    </row>
    <row r="38340" spans="2:29">
      <c r="B38340" s="136"/>
      <c r="E38340" s="136"/>
      <c r="H38340" s="136"/>
      <c r="K38340" s="136"/>
      <c r="O38340" s="136"/>
      <c r="T38340" s="136"/>
      <c r="W38340" s="136"/>
      <c r="Z38340" s="136"/>
      <c r="AC38340" s="136"/>
    </row>
    <row r="38341" spans="2:29">
      <c r="B38341" s="136"/>
      <c r="E38341" s="136"/>
      <c r="H38341" s="136"/>
      <c r="K38341" s="136"/>
      <c r="O38341" s="136"/>
      <c r="T38341" s="136"/>
      <c r="W38341" s="136"/>
      <c r="Z38341" s="136"/>
      <c r="AC38341" s="136"/>
    </row>
    <row r="38342" spans="2:29">
      <c r="B38342" s="136"/>
      <c r="E38342" s="136"/>
      <c r="H38342" s="136"/>
      <c r="K38342" s="136"/>
      <c r="O38342" s="136"/>
      <c r="T38342" s="136"/>
      <c r="W38342" s="136"/>
      <c r="Z38342" s="136"/>
      <c r="AC38342" s="136"/>
    </row>
    <row r="38343" spans="2:29">
      <c r="B38343" s="136"/>
      <c r="E38343" s="136"/>
      <c r="H38343" s="136"/>
      <c r="K38343" s="136"/>
      <c r="O38343" s="136"/>
      <c r="T38343" s="136"/>
      <c r="W38343" s="136"/>
      <c r="Z38343" s="136"/>
      <c r="AC38343" s="136"/>
    </row>
    <row r="38344" spans="2:29">
      <c r="B38344" s="136"/>
      <c r="E38344" s="136"/>
      <c r="H38344" s="136"/>
      <c r="K38344" s="136"/>
      <c r="O38344" s="136"/>
      <c r="T38344" s="136"/>
      <c r="W38344" s="136"/>
      <c r="Z38344" s="136"/>
      <c r="AC38344" s="136"/>
    </row>
    <row r="38345" spans="2:29">
      <c r="B38345" s="136"/>
      <c r="E38345" s="136"/>
      <c r="H38345" s="136"/>
      <c r="K38345" s="136"/>
      <c r="O38345" s="136"/>
      <c r="T38345" s="136"/>
      <c r="W38345" s="136"/>
      <c r="Z38345" s="136"/>
      <c r="AC38345" s="136"/>
    </row>
    <row r="38346" spans="2:29">
      <c r="B38346" s="136"/>
      <c r="E38346" s="136"/>
      <c r="H38346" s="136"/>
      <c r="K38346" s="136"/>
      <c r="O38346" s="136"/>
      <c r="T38346" s="136"/>
      <c r="W38346" s="136"/>
      <c r="Z38346" s="136"/>
      <c r="AC38346" s="136"/>
    </row>
    <row r="38347" spans="2:29">
      <c r="B38347" s="136"/>
      <c r="E38347" s="136"/>
      <c r="H38347" s="136"/>
      <c r="K38347" s="136"/>
      <c r="O38347" s="136"/>
      <c r="T38347" s="136"/>
      <c r="W38347" s="136"/>
      <c r="Z38347" s="136"/>
      <c r="AC38347" s="136"/>
    </row>
    <row r="38348" spans="2:29">
      <c r="B38348" s="136"/>
      <c r="E38348" s="136"/>
      <c r="H38348" s="136"/>
      <c r="K38348" s="136"/>
      <c r="O38348" s="136"/>
      <c r="T38348" s="136"/>
      <c r="W38348" s="136"/>
      <c r="Z38348" s="136"/>
      <c r="AC38348" s="136"/>
    </row>
    <row r="38349" spans="2:29">
      <c r="B38349" s="136"/>
      <c r="E38349" s="136"/>
      <c r="H38349" s="136"/>
      <c r="K38349" s="136"/>
      <c r="O38349" s="136"/>
      <c r="T38349" s="136"/>
      <c r="W38349" s="136"/>
      <c r="Z38349" s="136"/>
      <c r="AC38349" s="136"/>
    </row>
    <row r="38350" spans="2:29">
      <c r="B38350" s="136"/>
      <c r="E38350" s="136"/>
      <c r="H38350" s="136"/>
      <c r="K38350" s="136"/>
      <c r="O38350" s="136"/>
      <c r="T38350" s="136"/>
      <c r="W38350" s="136"/>
      <c r="Z38350" s="136"/>
      <c r="AC38350" s="136"/>
    </row>
    <row r="38351" spans="2:29">
      <c r="B38351" s="136"/>
      <c r="E38351" s="136"/>
      <c r="H38351" s="136"/>
      <c r="K38351" s="136"/>
      <c r="O38351" s="136"/>
      <c r="T38351" s="136"/>
      <c r="W38351" s="136"/>
      <c r="Z38351" s="136"/>
      <c r="AC38351" s="136"/>
    </row>
    <row r="38352" spans="2:29">
      <c r="B38352" s="136"/>
      <c r="E38352" s="136"/>
      <c r="H38352" s="136"/>
      <c r="K38352" s="136"/>
      <c r="O38352" s="136"/>
      <c r="T38352" s="136"/>
      <c r="W38352" s="136"/>
      <c r="Z38352" s="136"/>
      <c r="AC38352" s="136"/>
    </row>
    <row r="38353" spans="2:29">
      <c r="B38353" s="136"/>
      <c r="E38353" s="136"/>
      <c r="H38353" s="136"/>
      <c r="K38353" s="136"/>
      <c r="O38353" s="136"/>
      <c r="T38353" s="136"/>
      <c r="W38353" s="136"/>
      <c r="Z38353" s="136"/>
      <c r="AC38353" s="136"/>
    </row>
    <row r="38354" spans="2:29">
      <c r="B38354" s="136"/>
      <c r="E38354" s="136"/>
      <c r="H38354" s="136"/>
      <c r="K38354" s="136"/>
      <c r="O38354" s="136"/>
      <c r="T38354" s="136"/>
      <c r="W38354" s="136"/>
      <c r="Z38354" s="136"/>
      <c r="AC38354" s="136"/>
    </row>
    <row r="38355" spans="2:29">
      <c r="B38355" s="136"/>
      <c r="E38355" s="136"/>
      <c r="H38355" s="136"/>
      <c r="K38355" s="136"/>
      <c r="O38355" s="136"/>
      <c r="T38355" s="136"/>
      <c r="W38355" s="136"/>
      <c r="Z38355" s="136"/>
      <c r="AC38355" s="136"/>
    </row>
    <row r="38356" spans="2:29">
      <c r="B38356" s="136"/>
      <c r="E38356" s="136"/>
      <c r="H38356" s="136"/>
      <c r="K38356" s="136"/>
      <c r="O38356" s="136"/>
      <c r="T38356" s="136"/>
      <c r="W38356" s="136"/>
      <c r="Z38356" s="136"/>
      <c r="AC38356" s="136"/>
    </row>
    <row r="38357" spans="2:29">
      <c r="B38357" s="136"/>
      <c r="E38357" s="136"/>
      <c r="H38357" s="136"/>
      <c r="K38357" s="136"/>
      <c r="O38357" s="136"/>
      <c r="T38357" s="136"/>
      <c r="W38357" s="136"/>
      <c r="Z38357" s="136"/>
      <c r="AC38357" s="136"/>
    </row>
    <row r="38358" spans="2:29">
      <c r="B38358" s="136"/>
      <c r="E38358" s="136"/>
      <c r="H38358" s="136"/>
      <c r="K38358" s="136"/>
      <c r="O38358" s="136"/>
      <c r="T38358" s="136"/>
      <c r="W38358" s="136"/>
      <c r="Z38358" s="136"/>
      <c r="AC38358" s="136"/>
    </row>
    <row r="38359" spans="2:29">
      <c r="B38359" s="136"/>
      <c r="E38359" s="136"/>
      <c r="H38359" s="136"/>
      <c r="K38359" s="136"/>
      <c r="O38359" s="136"/>
      <c r="T38359" s="136"/>
      <c r="W38359" s="136"/>
      <c r="Z38359" s="136"/>
      <c r="AC38359" s="136"/>
    </row>
    <row r="38360" spans="2:29">
      <c r="B38360" s="136"/>
      <c r="E38360" s="136"/>
      <c r="H38360" s="136"/>
      <c r="K38360" s="136"/>
      <c r="O38360" s="136"/>
      <c r="T38360" s="136"/>
      <c r="W38360" s="136"/>
      <c r="Z38360" s="136"/>
      <c r="AC38360" s="136"/>
    </row>
    <row r="38361" spans="2:29">
      <c r="B38361" s="136"/>
      <c r="E38361" s="136"/>
      <c r="H38361" s="136"/>
      <c r="K38361" s="136"/>
      <c r="O38361" s="136"/>
      <c r="T38361" s="136"/>
      <c r="W38361" s="136"/>
      <c r="Z38361" s="136"/>
      <c r="AC38361" s="136"/>
    </row>
    <row r="38362" spans="2:29">
      <c r="B38362" s="136"/>
      <c r="E38362" s="136"/>
      <c r="H38362" s="136"/>
      <c r="K38362" s="136"/>
      <c r="O38362" s="136"/>
      <c r="T38362" s="136"/>
      <c r="W38362" s="136"/>
      <c r="Z38362" s="136"/>
      <c r="AC38362" s="136"/>
    </row>
    <row r="38363" spans="2:29">
      <c r="B38363" s="136"/>
      <c r="E38363" s="136"/>
      <c r="H38363" s="136"/>
      <c r="K38363" s="136"/>
      <c r="O38363" s="136"/>
      <c r="T38363" s="136"/>
      <c r="W38363" s="136"/>
      <c r="Z38363" s="136"/>
      <c r="AC38363" s="136"/>
    </row>
    <row r="38364" spans="2:29">
      <c r="B38364" s="136"/>
      <c r="E38364" s="136"/>
      <c r="H38364" s="136"/>
      <c r="K38364" s="136"/>
      <c r="O38364" s="136"/>
      <c r="T38364" s="136"/>
      <c r="W38364" s="136"/>
      <c r="Z38364" s="136"/>
      <c r="AC38364" s="136"/>
    </row>
    <row r="38365" spans="2:29">
      <c r="B38365" s="136"/>
      <c r="E38365" s="136"/>
      <c r="H38365" s="136"/>
      <c r="K38365" s="136"/>
      <c r="O38365" s="136"/>
      <c r="T38365" s="136"/>
      <c r="W38365" s="136"/>
      <c r="Z38365" s="136"/>
      <c r="AC38365" s="136"/>
    </row>
    <row r="38366" spans="2:29">
      <c r="B38366" s="136"/>
      <c r="E38366" s="136"/>
      <c r="H38366" s="136"/>
      <c r="K38366" s="136"/>
      <c r="O38366" s="136"/>
      <c r="T38366" s="136"/>
      <c r="W38366" s="136"/>
      <c r="Z38366" s="136"/>
      <c r="AC38366" s="136"/>
    </row>
    <row r="38367" spans="2:29">
      <c r="B38367" s="136"/>
      <c r="E38367" s="136"/>
      <c r="H38367" s="136"/>
      <c r="K38367" s="136"/>
      <c r="O38367" s="136"/>
      <c r="T38367" s="136"/>
      <c r="W38367" s="136"/>
      <c r="Z38367" s="136"/>
      <c r="AC38367" s="136"/>
    </row>
    <row r="38368" spans="2:29">
      <c r="B38368" s="136"/>
      <c r="E38368" s="136"/>
      <c r="H38368" s="136"/>
      <c r="K38368" s="136"/>
      <c r="O38368" s="136"/>
      <c r="T38368" s="136"/>
      <c r="W38368" s="136"/>
      <c r="Z38368" s="136"/>
      <c r="AC38368" s="136"/>
    </row>
    <row r="38369" spans="2:29">
      <c r="B38369" s="136"/>
      <c r="E38369" s="136"/>
      <c r="H38369" s="136"/>
      <c r="K38369" s="136"/>
      <c r="O38369" s="136"/>
      <c r="T38369" s="136"/>
      <c r="W38369" s="136"/>
      <c r="Z38369" s="136"/>
      <c r="AC38369" s="136"/>
    </row>
    <row r="38370" spans="2:29">
      <c r="B38370" s="136"/>
      <c r="E38370" s="136"/>
      <c r="H38370" s="136"/>
      <c r="K38370" s="136"/>
      <c r="O38370" s="136"/>
      <c r="T38370" s="136"/>
      <c r="W38370" s="136"/>
      <c r="Z38370" s="136"/>
      <c r="AC38370" s="136"/>
    </row>
    <row r="38371" spans="2:29">
      <c r="B38371" s="136"/>
      <c r="E38371" s="136"/>
      <c r="H38371" s="136"/>
      <c r="K38371" s="136"/>
      <c r="O38371" s="136"/>
      <c r="T38371" s="136"/>
      <c r="W38371" s="136"/>
      <c r="Z38371" s="136"/>
      <c r="AC38371" s="136"/>
    </row>
    <row r="38372" spans="2:29">
      <c r="B38372" s="136"/>
      <c r="E38372" s="136"/>
      <c r="H38372" s="136"/>
      <c r="K38372" s="136"/>
      <c r="O38372" s="136"/>
      <c r="T38372" s="136"/>
      <c r="W38372" s="136"/>
      <c r="Z38372" s="136"/>
      <c r="AC38372" s="136"/>
    </row>
    <row r="38373" spans="2:29">
      <c r="B38373" s="136"/>
      <c r="E38373" s="136"/>
      <c r="H38373" s="136"/>
      <c r="K38373" s="136"/>
      <c r="O38373" s="136"/>
      <c r="T38373" s="136"/>
      <c r="W38373" s="136"/>
      <c r="Z38373" s="136"/>
      <c r="AC38373" s="136"/>
    </row>
    <row r="38374" spans="2:29">
      <c r="B38374" s="136"/>
      <c r="E38374" s="136"/>
      <c r="H38374" s="136"/>
      <c r="K38374" s="136"/>
      <c r="O38374" s="136"/>
      <c r="T38374" s="136"/>
      <c r="W38374" s="136"/>
      <c r="Z38374" s="136"/>
      <c r="AC38374" s="136"/>
    </row>
    <row r="38375" spans="2:29">
      <c r="B38375" s="136"/>
      <c r="E38375" s="136"/>
      <c r="H38375" s="136"/>
      <c r="K38375" s="136"/>
      <c r="O38375" s="136"/>
      <c r="T38375" s="136"/>
      <c r="W38375" s="136"/>
      <c r="Z38375" s="136"/>
      <c r="AC38375" s="136"/>
    </row>
    <row r="38376" spans="2:29">
      <c r="B38376" s="136"/>
      <c r="E38376" s="136"/>
      <c r="H38376" s="136"/>
      <c r="K38376" s="136"/>
      <c r="O38376" s="136"/>
      <c r="T38376" s="136"/>
      <c r="W38376" s="136"/>
      <c r="Z38376" s="136"/>
      <c r="AC38376" s="136"/>
    </row>
    <row r="38377" spans="2:29">
      <c r="B38377" s="136"/>
      <c r="E38377" s="136"/>
      <c r="H38377" s="136"/>
      <c r="K38377" s="136"/>
      <c r="O38377" s="136"/>
      <c r="T38377" s="136"/>
      <c r="W38377" s="136"/>
      <c r="Z38377" s="136"/>
      <c r="AC38377" s="136"/>
    </row>
    <row r="38378" spans="2:29">
      <c r="B38378" s="136"/>
      <c r="E38378" s="136"/>
      <c r="H38378" s="136"/>
      <c r="K38378" s="136"/>
      <c r="O38378" s="136"/>
      <c r="T38378" s="136"/>
      <c r="W38378" s="136"/>
      <c r="Z38378" s="136"/>
      <c r="AC38378" s="136"/>
    </row>
    <row r="38379" spans="2:29">
      <c r="B38379" s="136"/>
      <c r="E38379" s="136"/>
      <c r="H38379" s="136"/>
      <c r="K38379" s="136"/>
      <c r="O38379" s="136"/>
      <c r="T38379" s="136"/>
      <c r="W38379" s="136"/>
      <c r="Z38379" s="136"/>
      <c r="AC38379" s="136"/>
    </row>
    <row r="38380" spans="2:29">
      <c r="B38380" s="136"/>
      <c r="E38380" s="136"/>
      <c r="H38380" s="136"/>
      <c r="K38380" s="136"/>
      <c r="O38380" s="136"/>
      <c r="T38380" s="136"/>
      <c r="W38380" s="136"/>
      <c r="Z38380" s="136"/>
      <c r="AC38380" s="136"/>
    </row>
    <row r="38381" spans="2:29">
      <c r="B38381" s="136"/>
      <c r="E38381" s="136"/>
      <c r="H38381" s="136"/>
      <c r="K38381" s="136"/>
      <c r="O38381" s="136"/>
      <c r="T38381" s="136"/>
      <c r="W38381" s="136"/>
      <c r="Z38381" s="136"/>
      <c r="AC38381" s="136"/>
    </row>
    <row r="38382" spans="2:29">
      <c r="B38382" s="136"/>
      <c r="E38382" s="136"/>
      <c r="H38382" s="136"/>
      <c r="K38382" s="136"/>
      <c r="O38382" s="136"/>
      <c r="T38382" s="136"/>
      <c r="W38382" s="136"/>
      <c r="Z38382" s="136"/>
      <c r="AC38382" s="136"/>
    </row>
    <row r="38383" spans="2:29">
      <c r="B38383" s="136"/>
      <c r="E38383" s="136"/>
      <c r="H38383" s="136"/>
      <c r="K38383" s="136"/>
      <c r="O38383" s="136"/>
      <c r="T38383" s="136"/>
      <c r="W38383" s="136"/>
      <c r="Z38383" s="136"/>
      <c r="AC38383" s="136"/>
    </row>
    <row r="38384" spans="2:29">
      <c r="B38384" s="136"/>
      <c r="E38384" s="136"/>
      <c r="H38384" s="136"/>
      <c r="K38384" s="136"/>
      <c r="O38384" s="136"/>
      <c r="T38384" s="136"/>
      <c r="W38384" s="136"/>
      <c r="Z38384" s="136"/>
      <c r="AC38384" s="136"/>
    </row>
    <row r="38385" spans="2:29">
      <c r="B38385" s="136"/>
      <c r="E38385" s="136"/>
      <c r="H38385" s="136"/>
      <c r="K38385" s="136"/>
      <c r="O38385" s="136"/>
      <c r="T38385" s="136"/>
      <c r="W38385" s="136"/>
      <c r="Z38385" s="136"/>
      <c r="AC38385" s="136"/>
    </row>
    <row r="38386" spans="2:29">
      <c r="B38386" s="136"/>
      <c r="E38386" s="136"/>
      <c r="H38386" s="136"/>
      <c r="K38386" s="136"/>
      <c r="O38386" s="136"/>
      <c r="T38386" s="136"/>
      <c r="W38386" s="136"/>
      <c r="Z38386" s="136"/>
      <c r="AC38386" s="136"/>
    </row>
    <row r="38387" spans="2:29">
      <c r="B38387" s="136"/>
      <c r="E38387" s="136"/>
      <c r="H38387" s="136"/>
      <c r="K38387" s="136"/>
      <c r="O38387" s="136"/>
      <c r="T38387" s="136"/>
      <c r="W38387" s="136"/>
      <c r="Z38387" s="136"/>
      <c r="AC38387" s="136"/>
    </row>
    <row r="38388" spans="2:29">
      <c r="B38388" s="136"/>
      <c r="E38388" s="136"/>
      <c r="H38388" s="136"/>
      <c r="K38388" s="136"/>
      <c r="O38388" s="136"/>
      <c r="T38388" s="136"/>
      <c r="W38388" s="136"/>
      <c r="Z38388" s="136"/>
      <c r="AC38388" s="136"/>
    </row>
    <row r="38389" spans="2:29">
      <c r="B38389" s="136"/>
      <c r="E38389" s="136"/>
      <c r="H38389" s="136"/>
      <c r="K38389" s="136"/>
      <c r="O38389" s="136"/>
      <c r="T38389" s="136"/>
      <c r="W38389" s="136"/>
      <c r="Z38389" s="136"/>
      <c r="AC38389" s="136"/>
    </row>
    <row r="38390" spans="2:29">
      <c r="B38390" s="136"/>
      <c r="E38390" s="136"/>
      <c r="H38390" s="136"/>
      <c r="K38390" s="136"/>
      <c r="O38390" s="136"/>
      <c r="T38390" s="136"/>
      <c r="W38390" s="136"/>
      <c r="Z38390" s="136"/>
      <c r="AC38390" s="136"/>
    </row>
    <row r="38391" spans="2:29">
      <c r="B38391" s="136"/>
      <c r="E38391" s="136"/>
      <c r="H38391" s="136"/>
      <c r="K38391" s="136"/>
      <c r="O38391" s="136"/>
      <c r="T38391" s="136"/>
      <c r="W38391" s="136"/>
      <c r="Z38391" s="136"/>
      <c r="AC38391" s="136"/>
    </row>
    <row r="38392" spans="2:29">
      <c r="B38392" s="136"/>
      <c r="E38392" s="136"/>
      <c r="H38392" s="136"/>
      <c r="K38392" s="136"/>
      <c r="O38392" s="136"/>
      <c r="T38392" s="136"/>
      <c r="W38392" s="136"/>
      <c r="Z38392" s="136"/>
      <c r="AC38392" s="136"/>
    </row>
    <row r="38393" spans="2:29">
      <c r="B38393" s="136"/>
      <c r="E38393" s="136"/>
      <c r="H38393" s="136"/>
      <c r="K38393" s="136"/>
      <c r="O38393" s="136"/>
      <c r="T38393" s="136"/>
      <c r="W38393" s="136"/>
      <c r="Z38393" s="136"/>
      <c r="AC38393" s="136"/>
    </row>
    <row r="38394" spans="2:29">
      <c r="B38394" s="136"/>
      <c r="E38394" s="136"/>
      <c r="H38394" s="136"/>
      <c r="K38394" s="136"/>
      <c r="O38394" s="136"/>
      <c r="T38394" s="136"/>
      <c r="W38394" s="136"/>
      <c r="Z38394" s="136"/>
      <c r="AC38394" s="136"/>
    </row>
    <row r="38395" spans="2:29">
      <c r="B38395" s="136"/>
      <c r="E38395" s="136"/>
      <c r="H38395" s="136"/>
      <c r="K38395" s="136"/>
      <c r="O38395" s="136"/>
      <c r="T38395" s="136"/>
      <c r="W38395" s="136"/>
      <c r="Z38395" s="136"/>
      <c r="AC38395" s="136"/>
    </row>
    <row r="38396" spans="2:29">
      <c r="B38396" s="136"/>
      <c r="E38396" s="136"/>
      <c r="H38396" s="136"/>
      <c r="K38396" s="136"/>
      <c r="O38396" s="136"/>
      <c r="T38396" s="136"/>
      <c r="W38396" s="136"/>
      <c r="Z38396" s="136"/>
      <c r="AC38396" s="136"/>
    </row>
    <row r="38397" spans="2:29">
      <c r="B38397" s="136"/>
      <c r="E38397" s="136"/>
      <c r="H38397" s="136"/>
      <c r="K38397" s="136"/>
      <c r="O38397" s="136"/>
      <c r="T38397" s="136"/>
      <c r="W38397" s="136"/>
      <c r="Z38397" s="136"/>
      <c r="AC38397" s="136"/>
    </row>
    <row r="38398" spans="2:29">
      <c r="B38398" s="136"/>
      <c r="E38398" s="136"/>
      <c r="H38398" s="136"/>
      <c r="K38398" s="136"/>
      <c r="O38398" s="136"/>
      <c r="T38398" s="136"/>
      <c r="W38398" s="136"/>
      <c r="Z38398" s="136"/>
      <c r="AC38398" s="136"/>
    </row>
    <row r="38399" spans="2:29">
      <c r="B38399" s="136"/>
      <c r="E38399" s="136"/>
      <c r="H38399" s="136"/>
      <c r="K38399" s="136"/>
      <c r="O38399" s="136"/>
      <c r="T38399" s="136"/>
      <c r="W38399" s="136"/>
      <c r="Z38399" s="136"/>
      <c r="AC38399" s="136"/>
    </row>
    <row r="38400" spans="2:29">
      <c r="B38400" s="136"/>
      <c r="E38400" s="136"/>
      <c r="H38400" s="136"/>
      <c r="K38400" s="136"/>
      <c r="O38400" s="136"/>
      <c r="T38400" s="136"/>
      <c r="W38400" s="136"/>
      <c r="Z38400" s="136"/>
      <c r="AC38400" s="136"/>
    </row>
    <row r="38401" spans="2:29">
      <c r="B38401" s="136"/>
      <c r="E38401" s="136"/>
      <c r="H38401" s="136"/>
      <c r="K38401" s="136"/>
      <c r="O38401" s="136"/>
      <c r="T38401" s="136"/>
      <c r="W38401" s="136"/>
      <c r="Z38401" s="136"/>
      <c r="AC38401" s="136"/>
    </row>
    <row r="38402" spans="2:29">
      <c r="B38402" s="136"/>
      <c r="E38402" s="136"/>
      <c r="H38402" s="136"/>
      <c r="K38402" s="136"/>
      <c r="O38402" s="136"/>
      <c r="T38402" s="136"/>
      <c r="W38402" s="136"/>
      <c r="Z38402" s="136"/>
      <c r="AC38402" s="136"/>
    </row>
    <row r="38403" spans="2:29">
      <c r="B38403" s="136"/>
      <c r="E38403" s="136"/>
      <c r="H38403" s="136"/>
      <c r="K38403" s="136"/>
      <c r="O38403" s="136"/>
      <c r="T38403" s="136"/>
      <c r="W38403" s="136"/>
      <c r="Z38403" s="136"/>
      <c r="AC38403" s="136"/>
    </row>
    <row r="38404" spans="2:29">
      <c r="B38404" s="136"/>
      <c r="E38404" s="136"/>
      <c r="H38404" s="136"/>
      <c r="K38404" s="136"/>
      <c r="O38404" s="136"/>
      <c r="T38404" s="136"/>
      <c r="W38404" s="136"/>
      <c r="Z38404" s="136"/>
      <c r="AC38404" s="136"/>
    </row>
    <row r="38405" spans="2:29">
      <c r="B38405" s="136"/>
      <c r="E38405" s="136"/>
      <c r="H38405" s="136"/>
      <c r="K38405" s="136"/>
      <c r="O38405" s="136"/>
      <c r="T38405" s="136"/>
      <c r="W38405" s="136"/>
      <c r="Z38405" s="136"/>
      <c r="AC38405" s="136"/>
    </row>
    <row r="38406" spans="2:29">
      <c r="B38406" s="136"/>
      <c r="E38406" s="136"/>
      <c r="H38406" s="136"/>
      <c r="K38406" s="136"/>
      <c r="O38406" s="136"/>
      <c r="T38406" s="136"/>
      <c r="W38406" s="136"/>
      <c r="Z38406" s="136"/>
      <c r="AC38406" s="136"/>
    </row>
    <row r="38407" spans="2:29">
      <c r="B38407" s="136"/>
      <c r="E38407" s="136"/>
      <c r="H38407" s="136"/>
      <c r="K38407" s="136"/>
      <c r="O38407" s="136"/>
      <c r="T38407" s="136"/>
      <c r="W38407" s="136"/>
      <c r="Z38407" s="136"/>
      <c r="AC38407" s="136"/>
    </row>
    <row r="38408" spans="2:29">
      <c r="B38408" s="136"/>
      <c r="E38408" s="136"/>
      <c r="H38408" s="136"/>
      <c r="K38408" s="136"/>
      <c r="O38408" s="136"/>
      <c r="T38408" s="136"/>
      <c r="W38408" s="136"/>
      <c r="Z38408" s="136"/>
      <c r="AC38408" s="136"/>
    </row>
    <row r="38409" spans="2:29">
      <c r="B38409" s="136"/>
      <c r="E38409" s="136"/>
      <c r="H38409" s="136"/>
      <c r="K38409" s="136"/>
      <c r="O38409" s="136"/>
      <c r="T38409" s="136"/>
      <c r="W38409" s="136"/>
      <c r="Z38409" s="136"/>
      <c r="AC38409" s="136"/>
    </row>
    <row r="38410" spans="2:29">
      <c r="B38410" s="136"/>
      <c r="E38410" s="136"/>
      <c r="H38410" s="136"/>
      <c r="K38410" s="136"/>
      <c r="O38410" s="136"/>
      <c r="T38410" s="136"/>
      <c r="W38410" s="136"/>
      <c r="Z38410" s="136"/>
      <c r="AC38410" s="136"/>
    </row>
    <row r="38411" spans="2:29">
      <c r="B38411" s="136"/>
      <c r="E38411" s="136"/>
      <c r="H38411" s="136"/>
      <c r="K38411" s="136"/>
      <c r="O38411" s="136"/>
      <c r="T38411" s="136"/>
      <c r="W38411" s="136"/>
      <c r="Z38411" s="136"/>
      <c r="AC38411" s="136"/>
    </row>
    <row r="38412" spans="2:29">
      <c r="B38412" s="136"/>
      <c r="E38412" s="136"/>
      <c r="H38412" s="136"/>
      <c r="K38412" s="136"/>
      <c r="O38412" s="136"/>
      <c r="T38412" s="136"/>
      <c r="W38412" s="136"/>
      <c r="Z38412" s="136"/>
      <c r="AC38412" s="136"/>
    </row>
    <row r="38413" spans="2:29">
      <c r="B38413" s="136"/>
      <c r="E38413" s="136"/>
      <c r="H38413" s="136"/>
      <c r="K38413" s="136"/>
      <c r="O38413" s="136"/>
      <c r="T38413" s="136"/>
      <c r="W38413" s="136"/>
      <c r="Z38413" s="136"/>
      <c r="AC38413" s="136"/>
    </row>
    <row r="38414" spans="2:29">
      <c r="B38414" s="136"/>
      <c r="E38414" s="136"/>
      <c r="H38414" s="136"/>
      <c r="K38414" s="136"/>
      <c r="O38414" s="136"/>
      <c r="T38414" s="136"/>
      <c r="W38414" s="136"/>
      <c r="Z38414" s="136"/>
      <c r="AC38414" s="136"/>
    </row>
    <row r="38415" spans="2:29">
      <c r="B38415" s="136"/>
      <c r="E38415" s="136"/>
      <c r="H38415" s="136"/>
      <c r="K38415" s="136"/>
      <c r="O38415" s="136"/>
      <c r="T38415" s="136"/>
      <c r="W38415" s="136"/>
      <c r="Z38415" s="136"/>
      <c r="AC38415" s="136"/>
    </row>
    <row r="38416" spans="2:29">
      <c r="B38416" s="136"/>
      <c r="E38416" s="136"/>
      <c r="H38416" s="136"/>
      <c r="K38416" s="136"/>
      <c r="O38416" s="136"/>
      <c r="T38416" s="136"/>
      <c r="W38416" s="136"/>
      <c r="Z38416" s="136"/>
      <c r="AC38416" s="136"/>
    </row>
    <row r="38417" spans="2:29">
      <c r="B38417" s="136"/>
      <c r="E38417" s="136"/>
      <c r="H38417" s="136"/>
      <c r="K38417" s="136"/>
      <c r="O38417" s="136"/>
      <c r="T38417" s="136"/>
      <c r="W38417" s="136"/>
      <c r="Z38417" s="136"/>
      <c r="AC38417" s="136"/>
    </row>
    <row r="38418" spans="2:29">
      <c r="B38418" s="136"/>
      <c r="E38418" s="136"/>
      <c r="H38418" s="136"/>
      <c r="K38418" s="136"/>
      <c r="O38418" s="136"/>
      <c r="T38418" s="136"/>
      <c r="W38418" s="136"/>
      <c r="Z38418" s="136"/>
      <c r="AC38418" s="136"/>
    </row>
    <row r="38419" spans="2:29">
      <c r="B38419" s="136"/>
      <c r="E38419" s="136"/>
      <c r="H38419" s="136"/>
      <c r="K38419" s="136"/>
      <c r="O38419" s="136"/>
      <c r="T38419" s="136"/>
      <c r="W38419" s="136"/>
      <c r="Z38419" s="136"/>
      <c r="AC38419" s="136"/>
    </row>
    <row r="38420" spans="2:29">
      <c r="B38420" s="136"/>
      <c r="E38420" s="136"/>
      <c r="H38420" s="136"/>
      <c r="K38420" s="136"/>
      <c r="O38420" s="136"/>
      <c r="T38420" s="136"/>
      <c r="W38420" s="136"/>
      <c r="Z38420" s="136"/>
      <c r="AC38420" s="136"/>
    </row>
    <row r="38421" spans="2:29">
      <c r="B38421" s="136"/>
      <c r="E38421" s="136"/>
      <c r="H38421" s="136"/>
      <c r="K38421" s="136"/>
      <c r="O38421" s="136"/>
      <c r="T38421" s="136"/>
      <c r="W38421" s="136"/>
      <c r="Z38421" s="136"/>
      <c r="AC38421" s="136"/>
    </row>
    <row r="38422" spans="2:29">
      <c r="B38422" s="136"/>
      <c r="E38422" s="136"/>
      <c r="H38422" s="136"/>
      <c r="K38422" s="136"/>
      <c r="O38422" s="136"/>
      <c r="T38422" s="136"/>
      <c r="W38422" s="136"/>
      <c r="Z38422" s="136"/>
      <c r="AC38422" s="136"/>
    </row>
    <row r="38423" spans="2:29">
      <c r="B38423" s="136"/>
      <c r="E38423" s="136"/>
      <c r="H38423" s="136"/>
      <c r="K38423" s="136"/>
      <c r="O38423" s="136"/>
      <c r="T38423" s="136"/>
      <c r="W38423" s="136"/>
      <c r="Z38423" s="136"/>
      <c r="AC38423" s="136"/>
    </row>
    <row r="38424" spans="2:29">
      <c r="B38424" s="136"/>
      <c r="E38424" s="136"/>
      <c r="H38424" s="136"/>
      <c r="K38424" s="136"/>
      <c r="O38424" s="136"/>
      <c r="T38424" s="136"/>
      <c r="W38424" s="136"/>
      <c r="Z38424" s="136"/>
      <c r="AC38424" s="136"/>
    </row>
    <row r="38425" spans="2:29">
      <c r="B38425" s="136"/>
      <c r="E38425" s="136"/>
      <c r="H38425" s="136"/>
      <c r="K38425" s="136"/>
      <c r="O38425" s="136"/>
      <c r="T38425" s="136"/>
      <c r="W38425" s="136"/>
      <c r="Z38425" s="136"/>
      <c r="AC38425" s="136"/>
    </row>
    <row r="38426" spans="2:29">
      <c r="B38426" s="136"/>
      <c r="E38426" s="136"/>
      <c r="H38426" s="136"/>
      <c r="K38426" s="136"/>
      <c r="O38426" s="136"/>
      <c r="T38426" s="136"/>
      <c r="W38426" s="136"/>
      <c r="Z38426" s="136"/>
      <c r="AC38426" s="136"/>
    </row>
    <row r="38427" spans="2:29">
      <c r="B38427" s="136"/>
      <c r="E38427" s="136"/>
      <c r="H38427" s="136"/>
      <c r="K38427" s="136"/>
      <c r="O38427" s="136"/>
      <c r="T38427" s="136"/>
      <c r="W38427" s="136"/>
      <c r="Z38427" s="136"/>
      <c r="AC38427" s="136"/>
    </row>
    <row r="38428" spans="2:29">
      <c r="B38428" s="136"/>
      <c r="E38428" s="136"/>
      <c r="H38428" s="136"/>
      <c r="K38428" s="136"/>
      <c r="O38428" s="136"/>
      <c r="T38428" s="136"/>
      <c r="W38428" s="136"/>
      <c r="Z38428" s="136"/>
      <c r="AC38428" s="136"/>
    </row>
    <row r="38429" spans="2:29">
      <c r="B38429" s="136"/>
      <c r="E38429" s="136"/>
      <c r="H38429" s="136"/>
      <c r="K38429" s="136"/>
      <c r="O38429" s="136"/>
      <c r="T38429" s="136"/>
      <c r="W38429" s="136"/>
      <c r="Z38429" s="136"/>
      <c r="AC38429" s="136"/>
    </row>
    <row r="38430" spans="2:29">
      <c r="B38430" s="136"/>
      <c r="E38430" s="136"/>
      <c r="H38430" s="136"/>
      <c r="K38430" s="136"/>
      <c r="O38430" s="136"/>
      <c r="T38430" s="136"/>
      <c r="W38430" s="136"/>
      <c r="Z38430" s="136"/>
      <c r="AC38430" s="136"/>
    </row>
    <row r="38431" spans="2:29">
      <c r="B38431" s="136"/>
      <c r="E38431" s="136"/>
      <c r="H38431" s="136"/>
      <c r="K38431" s="136"/>
      <c r="O38431" s="136"/>
      <c r="T38431" s="136"/>
      <c r="W38431" s="136"/>
      <c r="Z38431" s="136"/>
      <c r="AC38431" s="136"/>
    </row>
    <row r="38432" spans="2:29">
      <c r="B38432" s="136"/>
      <c r="E38432" s="136"/>
      <c r="H38432" s="136"/>
      <c r="K38432" s="136"/>
      <c r="O38432" s="136"/>
      <c r="T38432" s="136"/>
      <c r="W38432" s="136"/>
      <c r="Z38432" s="136"/>
      <c r="AC38432" s="136"/>
    </row>
    <row r="38433" spans="2:29">
      <c r="B38433" s="136"/>
      <c r="E38433" s="136"/>
      <c r="H38433" s="136"/>
      <c r="K38433" s="136"/>
      <c r="O38433" s="136"/>
      <c r="T38433" s="136"/>
      <c r="W38433" s="136"/>
      <c r="Z38433" s="136"/>
      <c r="AC38433" s="136"/>
    </row>
    <row r="38434" spans="2:29">
      <c r="B38434" s="136"/>
      <c r="E38434" s="136"/>
      <c r="H38434" s="136"/>
      <c r="K38434" s="136"/>
      <c r="O38434" s="136"/>
      <c r="T38434" s="136"/>
      <c r="W38434" s="136"/>
      <c r="Z38434" s="136"/>
      <c r="AC38434" s="136"/>
    </row>
    <row r="38435" spans="2:29">
      <c r="B38435" s="136"/>
      <c r="E38435" s="136"/>
      <c r="H38435" s="136"/>
      <c r="K38435" s="136"/>
      <c r="O38435" s="136"/>
      <c r="T38435" s="136"/>
      <c r="W38435" s="136"/>
      <c r="Z38435" s="136"/>
      <c r="AC38435" s="136"/>
    </row>
    <row r="38436" spans="2:29">
      <c r="B38436" s="136"/>
      <c r="E38436" s="136"/>
      <c r="H38436" s="136"/>
      <c r="K38436" s="136"/>
      <c r="O38436" s="136"/>
      <c r="T38436" s="136"/>
      <c r="W38436" s="136"/>
      <c r="Z38436" s="136"/>
      <c r="AC38436" s="136"/>
    </row>
    <row r="38437" spans="2:29">
      <c r="B38437" s="136"/>
      <c r="E38437" s="136"/>
      <c r="H38437" s="136"/>
      <c r="K38437" s="136"/>
      <c r="O38437" s="136"/>
      <c r="T38437" s="136"/>
      <c r="W38437" s="136"/>
      <c r="Z38437" s="136"/>
      <c r="AC38437" s="136"/>
    </row>
    <row r="38438" spans="2:29">
      <c r="B38438" s="136"/>
      <c r="E38438" s="136"/>
      <c r="H38438" s="136"/>
      <c r="K38438" s="136"/>
      <c r="O38438" s="136"/>
      <c r="T38438" s="136"/>
      <c r="W38438" s="136"/>
      <c r="Z38438" s="136"/>
      <c r="AC38438" s="136"/>
    </row>
    <row r="38439" spans="2:29">
      <c r="B38439" s="136"/>
      <c r="E38439" s="136"/>
      <c r="H38439" s="136"/>
      <c r="K38439" s="136"/>
      <c r="O38439" s="136"/>
      <c r="T38439" s="136"/>
      <c r="W38439" s="136"/>
      <c r="Z38439" s="136"/>
      <c r="AC38439" s="136"/>
    </row>
    <row r="38440" spans="2:29">
      <c r="B38440" s="136"/>
      <c r="E38440" s="136"/>
      <c r="H38440" s="136"/>
      <c r="K38440" s="136"/>
      <c r="O38440" s="136"/>
      <c r="T38440" s="136"/>
      <c r="W38440" s="136"/>
      <c r="Z38440" s="136"/>
      <c r="AC38440" s="136"/>
    </row>
    <row r="38441" spans="2:29">
      <c r="B38441" s="136"/>
      <c r="E38441" s="136"/>
      <c r="H38441" s="136"/>
      <c r="K38441" s="136"/>
      <c r="O38441" s="136"/>
      <c r="T38441" s="136"/>
      <c r="W38441" s="136"/>
      <c r="Z38441" s="136"/>
      <c r="AC38441" s="136"/>
    </row>
    <row r="38442" spans="2:29">
      <c r="B38442" s="136"/>
      <c r="E38442" s="136"/>
      <c r="H38442" s="136"/>
      <c r="K38442" s="136"/>
      <c r="O38442" s="136"/>
      <c r="T38442" s="136"/>
      <c r="W38442" s="136"/>
      <c r="Z38442" s="136"/>
      <c r="AC38442" s="136"/>
    </row>
    <row r="38443" spans="2:29">
      <c r="B38443" s="136"/>
      <c r="E38443" s="136"/>
      <c r="H38443" s="136"/>
      <c r="K38443" s="136"/>
      <c r="O38443" s="136"/>
      <c r="T38443" s="136"/>
      <c r="W38443" s="136"/>
      <c r="Z38443" s="136"/>
      <c r="AC38443" s="136"/>
    </row>
    <row r="38444" spans="2:29">
      <c r="B38444" s="136"/>
      <c r="E38444" s="136"/>
      <c r="H38444" s="136"/>
      <c r="K38444" s="136"/>
      <c r="O38444" s="136"/>
      <c r="T38444" s="136"/>
      <c r="W38444" s="136"/>
      <c r="Z38444" s="136"/>
      <c r="AC38444" s="136"/>
    </row>
    <row r="38445" spans="2:29">
      <c r="B38445" s="136"/>
      <c r="E38445" s="136"/>
      <c r="H38445" s="136"/>
      <c r="K38445" s="136"/>
      <c r="O38445" s="136"/>
      <c r="T38445" s="136"/>
      <c r="W38445" s="136"/>
      <c r="Z38445" s="136"/>
      <c r="AC38445" s="136"/>
    </row>
    <row r="38446" spans="2:29">
      <c r="B38446" s="136"/>
      <c r="E38446" s="136"/>
      <c r="H38446" s="136"/>
      <c r="K38446" s="136"/>
      <c r="O38446" s="136"/>
      <c r="T38446" s="136"/>
      <c r="W38446" s="136"/>
      <c r="Z38446" s="136"/>
      <c r="AC38446" s="136"/>
    </row>
    <row r="38447" spans="2:29">
      <c r="B38447" s="136"/>
      <c r="E38447" s="136"/>
      <c r="H38447" s="136"/>
      <c r="K38447" s="136"/>
      <c r="O38447" s="136"/>
      <c r="T38447" s="136"/>
      <c r="W38447" s="136"/>
      <c r="Z38447" s="136"/>
      <c r="AC38447" s="136"/>
    </row>
    <row r="38448" spans="2:29">
      <c r="B38448" s="136"/>
      <c r="E38448" s="136"/>
      <c r="H38448" s="136"/>
      <c r="K38448" s="136"/>
      <c r="O38448" s="136"/>
      <c r="T38448" s="136"/>
      <c r="W38448" s="136"/>
      <c r="Z38448" s="136"/>
      <c r="AC38448" s="136"/>
    </row>
    <row r="38449" spans="2:29">
      <c r="B38449" s="136"/>
      <c r="E38449" s="136"/>
      <c r="H38449" s="136"/>
      <c r="K38449" s="136"/>
      <c r="O38449" s="136"/>
      <c r="T38449" s="136"/>
      <c r="W38449" s="136"/>
      <c r="Z38449" s="136"/>
      <c r="AC38449" s="136"/>
    </row>
    <row r="38450" spans="2:29">
      <c r="B38450" s="136"/>
      <c r="E38450" s="136"/>
      <c r="H38450" s="136"/>
      <c r="K38450" s="136"/>
      <c r="O38450" s="136"/>
      <c r="T38450" s="136"/>
      <c r="W38450" s="136"/>
      <c r="Z38450" s="136"/>
      <c r="AC38450" s="136"/>
    </row>
    <row r="38451" spans="2:29">
      <c r="B38451" s="136"/>
      <c r="E38451" s="136"/>
      <c r="H38451" s="136"/>
      <c r="K38451" s="136"/>
      <c r="O38451" s="136"/>
      <c r="T38451" s="136"/>
      <c r="W38451" s="136"/>
      <c r="Z38451" s="136"/>
      <c r="AC38451" s="136"/>
    </row>
    <row r="38452" spans="2:29">
      <c r="B38452" s="136"/>
      <c r="E38452" s="136"/>
      <c r="H38452" s="136"/>
      <c r="K38452" s="136"/>
      <c r="O38452" s="136"/>
      <c r="T38452" s="136"/>
      <c r="W38452" s="136"/>
      <c r="Z38452" s="136"/>
      <c r="AC38452" s="136"/>
    </row>
    <row r="38453" spans="2:29">
      <c r="B38453" s="136"/>
      <c r="E38453" s="136"/>
      <c r="H38453" s="136"/>
      <c r="K38453" s="136"/>
      <c r="O38453" s="136"/>
      <c r="T38453" s="136"/>
      <c r="W38453" s="136"/>
      <c r="Z38453" s="136"/>
      <c r="AC38453" s="136"/>
    </row>
    <row r="38454" spans="2:29">
      <c r="B38454" s="136"/>
      <c r="E38454" s="136"/>
      <c r="H38454" s="136"/>
      <c r="K38454" s="136"/>
      <c r="O38454" s="136"/>
      <c r="T38454" s="136"/>
      <c r="W38454" s="136"/>
      <c r="Z38454" s="136"/>
      <c r="AC38454" s="136"/>
    </row>
    <row r="38455" spans="2:29">
      <c r="B38455" s="136"/>
      <c r="E38455" s="136"/>
      <c r="H38455" s="136"/>
      <c r="K38455" s="136"/>
      <c r="O38455" s="136"/>
      <c r="T38455" s="136"/>
      <c r="W38455" s="136"/>
      <c r="Z38455" s="136"/>
      <c r="AC38455" s="136"/>
    </row>
    <row r="38456" spans="2:29">
      <c r="B38456" s="136"/>
      <c r="E38456" s="136"/>
      <c r="H38456" s="136"/>
      <c r="K38456" s="136"/>
      <c r="O38456" s="136"/>
      <c r="T38456" s="136"/>
      <c r="W38456" s="136"/>
      <c r="Z38456" s="136"/>
      <c r="AC38456" s="136"/>
    </row>
    <row r="38457" spans="2:29">
      <c r="B38457" s="136"/>
      <c r="E38457" s="136"/>
      <c r="H38457" s="136"/>
      <c r="K38457" s="136"/>
      <c r="O38457" s="136"/>
      <c r="T38457" s="136"/>
      <c r="W38457" s="136"/>
      <c r="Z38457" s="136"/>
      <c r="AC38457" s="136"/>
    </row>
    <row r="38458" spans="2:29">
      <c r="B38458" s="136"/>
      <c r="E38458" s="136"/>
      <c r="H38458" s="136"/>
      <c r="K38458" s="136"/>
      <c r="O38458" s="136"/>
      <c r="T38458" s="136"/>
      <c r="W38458" s="136"/>
      <c r="Z38458" s="136"/>
      <c r="AC38458" s="136"/>
    </row>
    <row r="38459" spans="2:29">
      <c r="B38459" s="136"/>
      <c r="E38459" s="136"/>
      <c r="H38459" s="136"/>
      <c r="K38459" s="136"/>
      <c r="O38459" s="136"/>
      <c r="T38459" s="136"/>
      <c r="W38459" s="136"/>
      <c r="Z38459" s="136"/>
      <c r="AC38459" s="136"/>
    </row>
    <row r="38460" spans="2:29">
      <c r="B38460" s="136"/>
      <c r="E38460" s="136"/>
      <c r="H38460" s="136"/>
      <c r="K38460" s="136"/>
      <c r="O38460" s="136"/>
      <c r="T38460" s="136"/>
      <c r="W38460" s="136"/>
      <c r="Z38460" s="136"/>
      <c r="AC38460" s="136"/>
    </row>
    <row r="38461" spans="2:29">
      <c r="B38461" s="136"/>
      <c r="E38461" s="136"/>
      <c r="H38461" s="136"/>
      <c r="K38461" s="136"/>
      <c r="O38461" s="136"/>
      <c r="T38461" s="136"/>
      <c r="W38461" s="136"/>
      <c r="Z38461" s="136"/>
      <c r="AC38461" s="136"/>
    </row>
    <row r="38462" spans="2:29">
      <c r="B38462" s="136"/>
      <c r="E38462" s="136"/>
      <c r="H38462" s="136"/>
      <c r="K38462" s="136"/>
      <c r="O38462" s="136"/>
      <c r="T38462" s="136"/>
      <c r="W38462" s="136"/>
      <c r="Z38462" s="136"/>
      <c r="AC38462" s="136"/>
    </row>
    <row r="38463" spans="2:29">
      <c r="B38463" s="136"/>
      <c r="E38463" s="136"/>
      <c r="H38463" s="136"/>
      <c r="K38463" s="136"/>
      <c r="O38463" s="136"/>
      <c r="T38463" s="136"/>
      <c r="W38463" s="136"/>
      <c r="Z38463" s="136"/>
      <c r="AC38463" s="136"/>
    </row>
    <row r="38464" spans="2:29">
      <c r="B38464" s="136"/>
      <c r="E38464" s="136"/>
      <c r="H38464" s="136"/>
      <c r="K38464" s="136"/>
      <c r="O38464" s="136"/>
      <c r="T38464" s="136"/>
      <c r="W38464" s="136"/>
      <c r="Z38464" s="136"/>
      <c r="AC38464" s="136"/>
    </row>
    <row r="38465" spans="2:29">
      <c r="B38465" s="136"/>
      <c r="E38465" s="136"/>
      <c r="H38465" s="136"/>
      <c r="K38465" s="136"/>
      <c r="O38465" s="136"/>
      <c r="T38465" s="136"/>
      <c r="W38465" s="136"/>
      <c r="Z38465" s="136"/>
      <c r="AC38465" s="136"/>
    </row>
    <row r="38466" spans="2:29">
      <c r="B38466" s="136"/>
      <c r="E38466" s="136"/>
      <c r="H38466" s="136"/>
      <c r="K38466" s="136"/>
      <c r="O38466" s="136"/>
      <c r="T38466" s="136"/>
      <c r="W38466" s="136"/>
      <c r="Z38466" s="136"/>
      <c r="AC38466" s="136"/>
    </row>
    <row r="38467" spans="2:29">
      <c r="B38467" s="136"/>
      <c r="E38467" s="136"/>
      <c r="H38467" s="136"/>
      <c r="K38467" s="136"/>
      <c r="O38467" s="136"/>
      <c r="T38467" s="136"/>
      <c r="W38467" s="136"/>
      <c r="Z38467" s="136"/>
      <c r="AC38467" s="136"/>
    </row>
    <row r="38468" spans="2:29">
      <c r="B38468" s="136"/>
      <c r="E38468" s="136"/>
      <c r="H38468" s="136"/>
      <c r="K38468" s="136"/>
      <c r="O38468" s="136"/>
      <c r="T38468" s="136"/>
      <c r="W38468" s="136"/>
      <c r="Z38468" s="136"/>
      <c r="AC38468" s="136"/>
    </row>
    <row r="38469" spans="2:29">
      <c r="B38469" s="136"/>
      <c r="E38469" s="136"/>
      <c r="H38469" s="136"/>
      <c r="K38469" s="136"/>
      <c r="O38469" s="136"/>
      <c r="T38469" s="136"/>
      <c r="W38469" s="136"/>
      <c r="Z38469" s="136"/>
      <c r="AC38469" s="136"/>
    </row>
    <row r="38470" spans="2:29">
      <c r="B38470" s="136"/>
      <c r="E38470" s="136"/>
      <c r="H38470" s="136"/>
      <c r="K38470" s="136"/>
      <c r="O38470" s="136"/>
      <c r="T38470" s="136"/>
      <c r="W38470" s="136"/>
      <c r="Z38470" s="136"/>
      <c r="AC38470" s="136"/>
    </row>
    <row r="38471" spans="2:29">
      <c r="B38471" s="136"/>
      <c r="E38471" s="136"/>
      <c r="H38471" s="136"/>
      <c r="K38471" s="136"/>
      <c r="O38471" s="136"/>
      <c r="T38471" s="136"/>
      <c r="W38471" s="136"/>
      <c r="Z38471" s="136"/>
      <c r="AC38471" s="136"/>
    </row>
    <row r="38472" spans="2:29">
      <c r="B38472" s="136"/>
      <c r="E38472" s="136"/>
      <c r="H38472" s="136"/>
      <c r="K38472" s="136"/>
      <c r="O38472" s="136"/>
      <c r="T38472" s="136"/>
      <c r="W38472" s="136"/>
      <c r="Z38472" s="136"/>
      <c r="AC38472" s="136"/>
    </row>
    <row r="38473" spans="2:29">
      <c r="B38473" s="136"/>
      <c r="E38473" s="136"/>
      <c r="H38473" s="136"/>
      <c r="K38473" s="136"/>
      <c r="O38473" s="136"/>
      <c r="T38473" s="136"/>
      <c r="W38473" s="136"/>
      <c r="Z38473" s="136"/>
      <c r="AC38473" s="136"/>
    </row>
    <row r="38474" spans="2:29">
      <c r="B38474" s="136"/>
      <c r="E38474" s="136"/>
      <c r="H38474" s="136"/>
      <c r="K38474" s="136"/>
      <c r="O38474" s="136"/>
      <c r="T38474" s="136"/>
      <c r="W38474" s="136"/>
      <c r="Z38474" s="136"/>
      <c r="AC38474" s="136"/>
    </row>
    <row r="38475" spans="2:29">
      <c r="B38475" s="136"/>
      <c r="E38475" s="136"/>
      <c r="H38475" s="136"/>
      <c r="K38475" s="136"/>
      <c r="O38475" s="136"/>
      <c r="T38475" s="136"/>
      <c r="W38475" s="136"/>
      <c r="Z38475" s="136"/>
      <c r="AC38475" s="136"/>
    </row>
    <row r="38476" spans="2:29">
      <c r="B38476" s="136"/>
      <c r="E38476" s="136"/>
      <c r="H38476" s="136"/>
      <c r="K38476" s="136"/>
      <c r="O38476" s="136"/>
      <c r="T38476" s="136"/>
      <c r="W38476" s="136"/>
      <c r="Z38476" s="136"/>
      <c r="AC38476" s="136"/>
    </row>
    <row r="38477" spans="2:29">
      <c r="B38477" s="136"/>
      <c r="E38477" s="136"/>
      <c r="H38477" s="136"/>
      <c r="K38477" s="136"/>
      <c r="O38477" s="136"/>
      <c r="T38477" s="136"/>
      <c r="W38477" s="136"/>
      <c r="Z38477" s="136"/>
      <c r="AC38477" s="136"/>
    </row>
    <row r="38478" spans="2:29">
      <c r="B38478" s="136"/>
      <c r="E38478" s="136"/>
      <c r="H38478" s="136"/>
      <c r="K38478" s="136"/>
      <c r="O38478" s="136"/>
      <c r="T38478" s="136"/>
      <c r="W38478" s="136"/>
      <c r="Z38478" s="136"/>
      <c r="AC38478" s="136"/>
    </row>
    <row r="38479" spans="2:29">
      <c r="B38479" s="136"/>
      <c r="E38479" s="136"/>
      <c r="H38479" s="136"/>
      <c r="K38479" s="136"/>
      <c r="O38479" s="136"/>
      <c r="T38479" s="136"/>
      <c r="W38479" s="136"/>
      <c r="Z38479" s="136"/>
      <c r="AC38479" s="136"/>
    </row>
    <row r="38480" spans="2:29">
      <c r="B38480" s="136"/>
      <c r="E38480" s="136"/>
      <c r="H38480" s="136"/>
      <c r="K38480" s="136"/>
      <c r="O38480" s="136"/>
      <c r="T38480" s="136"/>
      <c r="W38480" s="136"/>
      <c r="Z38480" s="136"/>
      <c r="AC38480" s="136"/>
    </row>
    <row r="38481" spans="2:29">
      <c r="B38481" s="136"/>
      <c r="E38481" s="136"/>
      <c r="H38481" s="136"/>
      <c r="K38481" s="136"/>
      <c r="O38481" s="136"/>
      <c r="T38481" s="136"/>
      <c r="W38481" s="136"/>
      <c r="Z38481" s="136"/>
      <c r="AC38481" s="136"/>
    </row>
    <row r="38482" spans="2:29">
      <c r="B38482" s="136"/>
      <c r="E38482" s="136"/>
      <c r="H38482" s="136"/>
      <c r="K38482" s="136"/>
      <c r="O38482" s="136"/>
      <c r="T38482" s="136"/>
      <c r="W38482" s="136"/>
      <c r="Z38482" s="136"/>
      <c r="AC38482" s="136"/>
    </row>
    <row r="38483" spans="2:29">
      <c r="B38483" s="136"/>
      <c r="E38483" s="136"/>
      <c r="H38483" s="136"/>
      <c r="K38483" s="136"/>
      <c r="O38483" s="136"/>
      <c r="T38483" s="136"/>
      <c r="W38483" s="136"/>
      <c r="Z38483" s="136"/>
      <c r="AC38483" s="136"/>
    </row>
    <row r="38484" spans="2:29">
      <c r="B38484" s="136"/>
      <c r="E38484" s="136"/>
      <c r="H38484" s="136"/>
      <c r="K38484" s="136"/>
      <c r="O38484" s="136"/>
      <c r="T38484" s="136"/>
      <c r="W38484" s="136"/>
      <c r="Z38484" s="136"/>
      <c r="AC38484" s="136"/>
    </row>
    <row r="38485" spans="2:29">
      <c r="B38485" s="136"/>
      <c r="E38485" s="136"/>
      <c r="H38485" s="136"/>
      <c r="K38485" s="136"/>
      <c r="O38485" s="136"/>
      <c r="T38485" s="136"/>
      <c r="W38485" s="136"/>
      <c r="Z38485" s="136"/>
      <c r="AC38485" s="136"/>
    </row>
    <row r="38486" spans="2:29">
      <c r="B38486" s="136"/>
      <c r="E38486" s="136"/>
      <c r="H38486" s="136"/>
      <c r="K38486" s="136"/>
      <c r="O38486" s="136"/>
      <c r="T38486" s="136"/>
      <c r="W38486" s="136"/>
      <c r="Z38486" s="136"/>
      <c r="AC38486" s="136"/>
    </row>
    <row r="38487" spans="2:29">
      <c r="B38487" s="136"/>
      <c r="E38487" s="136"/>
      <c r="H38487" s="136"/>
      <c r="K38487" s="136"/>
      <c r="O38487" s="136"/>
      <c r="T38487" s="136"/>
      <c r="W38487" s="136"/>
      <c r="Z38487" s="136"/>
      <c r="AC38487" s="136"/>
    </row>
    <row r="38488" spans="2:29">
      <c r="B38488" s="136"/>
      <c r="E38488" s="136"/>
      <c r="H38488" s="136"/>
      <c r="K38488" s="136"/>
      <c r="O38488" s="136"/>
      <c r="T38488" s="136"/>
      <c r="W38488" s="136"/>
      <c r="Z38488" s="136"/>
      <c r="AC38488" s="136"/>
    </row>
    <row r="38489" spans="2:29">
      <c r="B38489" s="136"/>
      <c r="E38489" s="136"/>
      <c r="H38489" s="136"/>
      <c r="K38489" s="136"/>
      <c r="O38489" s="136"/>
      <c r="T38489" s="136"/>
      <c r="W38489" s="136"/>
      <c r="Z38489" s="136"/>
      <c r="AC38489" s="136"/>
    </row>
    <row r="38490" spans="2:29">
      <c r="B38490" s="136"/>
      <c r="E38490" s="136"/>
      <c r="H38490" s="136"/>
      <c r="K38490" s="136"/>
      <c r="O38490" s="136"/>
      <c r="T38490" s="136"/>
      <c r="W38490" s="136"/>
      <c r="Z38490" s="136"/>
      <c r="AC38490" s="136"/>
    </row>
    <row r="38491" spans="2:29">
      <c r="B38491" s="136"/>
      <c r="E38491" s="136"/>
      <c r="H38491" s="136"/>
      <c r="K38491" s="136"/>
      <c r="O38491" s="136"/>
      <c r="T38491" s="136"/>
      <c r="W38491" s="136"/>
      <c r="Z38491" s="136"/>
      <c r="AC38491" s="136"/>
    </row>
    <row r="38492" spans="2:29">
      <c r="B38492" s="136"/>
      <c r="E38492" s="136"/>
      <c r="H38492" s="136"/>
      <c r="K38492" s="136"/>
      <c r="O38492" s="136"/>
      <c r="T38492" s="136"/>
      <c r="W38492" s="136"/>
      <c r="Z38492" s="136"/>
      <c r="AC38492" s="136"/>
    </row>
    <row r="38493" spans="2:29">
      <c r="B38493" s="136"/>
      <c r="E38493" s="136"/>
      <c r="H38493" s="136"/>
      <c r="K38493" s="136"/>
      <c r="O38493" s="136"/>
      <c r="T38493" s="136"/>
      <c r="W38493" s="136"/>
      <c r="Z38493" s="136"/>
      <c r="AC38493" s="136"/>
    </row>
    <row r="38494" spans="2:29">
      <c r="B38494" s="136"/>
      <c r="E38494" s="136"/>
      <c r="H38494" s="136"/>
      <c r="K38494" s="136"/>
      <c r="O38494" s="136"/>
      <c r="T38494" s="136"/>
      <c r="W38494" s="136"/>
      <c r="Z38494" s="136"/>
      <c r="AC38494" s="136"/>
    </row>
    <row r="38495" spans="2:29">
      <c r="B38495" s="136"/>
      <c r="E38495" s="136"/>
      <c r="H38495" s="136"/>
      <c r="K38495" s="136"/>
      <c r="O38495" s="136"/>
      <c r="T38495" s="136"/>
      <c r="W38495" s="136"/>
      <c r="Z38495" s="136"/>
      <c r="AC38495" s="136"/>
    </row>
    <row r="38496" spans="2:29">
      <c r="B38496" s="136"/>
      <c r="E38496" s="136"/>
      <c r="H38496" s="136"/>
      <c r="K38496" s="136"/>
      <c r="O38496" s="136"/>
      <c r="T38496" s="136"/>
      <c r="W38496" s="136"/>
      <c r="Z38496" s="136"/>
      <c r="AC38496" s="136"/>
    </row>
    <row r="38497" spans="2:29">
      <c r="B38497" s="136"/>
      <c r="E38497" s="136"/>
      <c r="H38497" s="136"/>
      <c r="K38497" s="136"/>
      <c r="O38497" s="136"/>
      <c r="T38497" s="136"/>
      <c r="W38497" s="136"/>
      <c r="Z38497" s="136"/>
      <c r="AC38497" s="136"/>
    </row>
    <row r="38498" spans="2:29">
      <c r="B38498" s="136"/>
      <c r="E38498" s="136"/>
      <c r="H38498" s="136"/>
      <c r="K38498" s="136"/>
      <c r="O38498" s="136"/>
      <c r="T38498" s="136"/>
      <c r="W38498" s="136"/>
      <c r="Z38498" s="136"/>
      <c r="AC38498" s="136"/>
    </row>
    <row r="38499" spans="2:29">
      <c r="B38499" s="136"/>
      <c r="E38499" s="136"/>
      <c r="H38499" s="136"/>
      <c r="K38499" s="136"/>
      <c r="O38499" s="136"/>
      <c r="T38499" s="136"/>
      <c r="W38499" s="136"/>
      <c r="Z38499" s="136"/>
      <c r="AC38499" s="136"/>
    </row>
    <row r="38500" spans="2:29">
      <c r="B38500" s="136"/>
      <c r="E38500" s="136"/>
      <c r="H38500" s="136"/>
      <c r="K38500" s="136"/>
      <c r="O38500" s="136"/>
      <c r="T38500" s="136"/>
      <c r="W38500" s="136"/>
      <c r="Z38500" s="136"/>
      <c r="AC38500" s="136"/>
    </row>
    <row r="38501" spans="2:29">
      <c r="B38501" s="136"/>
      <c r="E38501" s="136"/>
      <c r="H38501" s="136"/>
      <c r="K38501" s="136"/>
      <c r="O38501" s="136"/>
      <c r="T38501" s="136"/>
      <c r="W38501" s="136"/>
      <c r="Z38501" s="136"/>
      <c r="AC38501" s="136"/>
    </row>
    <row r="38502" spans="2:29">
      <c r="B38502" s="136"/>
      <c r="E38502" s="136"/>
      <c r="H38502" s="136"/>
      <c r="K38502" s="136"/>
      <c r="O38502" s="136"/>
      <c r="T38502" s="136"/>
      <c r="W38502" s="136"/>
      <c r="Z38502" s="136"/>
      <c r="AC38502" s="136"/>
    </row>
    <row r="38503" spans="2:29">
      <c r="B38503" s="136"/>
      <c r="E38503" s="136"/>
      <c r="H38503" s="136"/>
      <c r="K38503" s="136"/>
      <c r="O38503" s="136"/>
      <c r="T38503" s="136"/>
      <c r="W38503" s="136"/>
      <c r="Z38503" s="136"/>
      <c r="AC38503" s="136"/>
    </row>
    <row r="38504" spans="2:29">
      <c r="B38504" s="136"/>
      <c r="E38504" s="136"/>
      <c r="H38504" s="136"/>
      <c r="K38504" s="136"/>
      <c r="O38504" s="136"/>
      <c r="T38504" s="136"/>
      <c r="W38504" s="136"/>
      <c r="Z38504" s="136"/>
      <c r="AC38504" s="136"/>
    </row>
    <row r="38505" spans="2:29">
      <c r="B38505" s="136"/>
      <c r="E38505" s="136"/>
      <c r="H38505" s="136"/>
      <c r="K38505" s="136"/>
      <c r="O38505" s="136"/>
      <c r="T38505" s="136"/>
      <c r="W38505" s="136"/>
      <c r="Z38505" s="136"/>
      <c r="AC38505" s="136"/>
    </row>
    <row r="38506" spans="2:29">
      <c r="B38506" s="136"/>
      <c r="E38506" s="136"/>
      <c r="H38506" s="136"/>
      <c r="K38506" s="136"/>
      <c r="O38506" s="136"/>
      <c r="T38506" s="136"/>
      <c r="W38506" s="136"/>
      <c r="Z38506" s="136"/>
      <c r="AC38506" s="136"/>
    </row>
    <row r="38507" spans="2:29">
      <c r="B38507" s="136"/>
      <c r="E38507" s="136"/>
      <c r="H38507" s="136"/>
      <c r="K38507" s="136"/>
      <c r="O38507" s="136"/>
      <c r="T38507" s="136"/>
      <c r="W38507" s="136"/>
      <c r="Z38507" s="136"/>
      <c r="AC38507" s="136"/>
    </row>
    <row r="38508" spans="2:29">
      <c r="B38508" s="136"/>
      <c r="E38508" s="136"/>
      <c r="H38508" s="136"/>
      <c r="K38508" s="136"/>
      <c r="O38508" s="136"/>
      <c r="T38508" s="136"/>
      <c r="W38508" s="136"/>
      <c r="Z38508" s="136"/>
      <c r="AC38508" s="136"/>
    </row>
    <row r="38509" spans="2:29">
      <c r="B38509" s="136"/>
      <c r="E38509" s="136"/>
      <c r="H38509" s="136"/>
      <c r="K38509" s="136"/>
      <c r="O38509" s="136"/>
      <c r="T38509" s="136"/>
      <c r="W38509" s="136"/>
      <c r="Z38509" s="136"/>
      <c r="AC38509" s="136"/>
    </row>
    <row r="38510" spans="2:29">
      <c r="B38510" s="136"/>
      <c r="E38510" s="136"/>
      <c r="H38510" s="136"/>
      <c r="K38510" s="136"/>
      <c r="O38510" s="136"/>
      <c r="T38510" s="136"/>
      <c r="W38510" s="136"/>
      <c r="Z38510" s="136"/>
      <c r="AC38510" s="136"/>
    </row>
    <row r="38511" spans="2:29">
      <c r="B38511" s="136"/>
      <c r="E38511" s="136"/>
      <c r="H38511" s="136"/>
      <c r="K38511" s="136"/>
      <c r="O38511" s="136"/>
      <c r="T38511" s="136"/>
      <c r="W38511" s="136"/>
      <c r="Z38511" s="136"/>
      <c r="AC38511" s="136"/>
    </row>
    <row r="38512" spans="2:29">
      <c r="B38512" s="136"/>
      <c r="E38512" s="136"/>
      <c r="H38512" s="136"/>
      <c r="K38512" s="136"/>
      <c r="O38512" s="136"/>
      <c r="T38512" s="136"/>
      <c r="W38512" s="136"/>
      <c r="Z38512" s="136"/>
      <c r="AC38512" s="136"/>
    </row>
    <row r="38513" spans="2:29">
      <c r="B38513" s="136"/>
      <c r="E38513" s="136"/>
      <c r="H38513" s="136"/>
      <c r="K38513" s="136"/>
      <c r="O38513" s="136"/>
      <c r="T38513" s="136"/>
      <c r="W38513" s="136"/>
      <c r="Z38513" s="136"/>
      <c r="AC38513" s="136"/>
    </row>
    <row r="38514" spans="2:29">
      <c r="B38514" s="136"/>
      <c r="E38514" s="136"/>
      <c r="H38514" s="136"/>
      <c r="K38514" s="136"/>
      <c r="O38514" s="136"/>
      <c r="T38514" s="136"/>
      <c r="W38514" s="136"/>
      <c r="Z38514" s="136"/>
      <c r="AC38514" s="136"/>
    </row>
    <row r="38515" spans="2:29">
      <c r="B38515" s="136"/>
      <c r="E38515" s="136"/>
      <c r="H38515" s="136"/>
      <c r="K38515" s="136"/>
      <c r="O38515" s="136"/>
      <c r="T38515" s="136"/>
      <c r="W38515" s="136"/>
      <c r="Z38515" s="136"/>
      <c r="AC38515" s="136"/>
    </row>
    <row r="38516" spans="2:29">
      <c r="B38516" s="136"/>
      <c r="E38516" s="136"/>
      <c r="H38516" s="136"/>
      <c r="K38516" s="136"/>
      <c r="O38516" s="136"/>
      <c r="T38516" s="136"/>
      <c r="W38516" s="136"/>
      <c r="Z38516" s="136"/>
      <c r="AC38516" s="136"/>
    </row>
    <row r="38517" spans="2:29">
      <c r="B38517" s="136"/>
      <c r="E38517" s="136"/>
      <c r="H38517" s="136"/>
      <c r="K38517" s="136"/>
      <c r="O38517" s="136"/>
      <c r="T38517" s="136"/>
      <c r="W38517" s="136"/>
      <c r="Z38517" s="136"/>
      <c r="AC38517" s="136"/>
    </row>
    <row r="38518" spans="2:29">
      <c r="B38518" s="136"/>
      <c r="E38518" s="136"/>
      <c r="H38518" s="136"/>
      <c r="K38518" s="136"/>
      <c r="O38518" s="136"/>
      <c r="T38518" s="136"/>
      <c r="W38518" s="136"/>
      <c r="Z38518" s="136"/>
      <c r="AC38518" s="136"/>
    </row>
    <row r="38519" spans="2:29">
      <c r="B38519" s="136"/>
      <c r="E38519" s="136"/>
      <c r="H38519" s="136"/>
      <c r="K38519" s="136"/>
      <c r="O38519" s="136"/>
      <c r="T38519" s="136"/>
      <c r="W38519" s="136"/>
      <c r="Z38519" s="136"/>
      <c r="AC38519" s="136"/>
    </row>
    <row r="38520" spans="2:29">
      <c r="B38520" s="136"/>
      <c r="E38520" s="136"/>
      <c r="H38520" s="136"/>
      <c r="K38520" s="136"/>
      <c r="O38520" s="136"/>
      <c r="T38520" s="136"/>
      <c r="W38520" s="136"/>
      <c r="Z38520" s="136"/>
      <c r="AC38520" s="136"/>
    </row>
    <row r="38521" spans="2:29">
      <c r="B38521" s="136"/>
      <c r="E38521" s="136"/>
      <c r="H38521" s="136"/>
      <c r="K38521" s="136"/>
      <c r="O38521" s="136"/>
      <c r="T38521" s="136"/>
      <c r="W38521" s="136"/>
      <c r="Z38521" s="136"/>
      <c r="AC38521" s="136"/>
    </row>
    <row r="38522" spans="2:29">
      <c r="B38522" s="136"/>
      <c r="E38522" s="136"/>
      <c r="H38522" s="136"/>
      <c r="K38522" s="136"/>
      <c r="O38522" s="136"/>
      <c r="T38522" s="136"/>
      <c r="W38522" s="136"/>
      <c r="Z38522" s="136"/>
      <c r="AC38522" s="136"/>
    </row>
    <row r="38523" spans="2:29">
      <c r="B38523" s="136"/>
      <c r="E38523" s="136"/>
      <c r="H38523" s="136"/>
      <c r="K38523" s="136"/>
      <c r="O38523" s="136"/>
      <c r="T38523" s="136"/>
      <c r="W38523" s="136"/>
      <c r="Z38523" s="136"/>
      <c r="AC38523" s="136"/>
    </row>
    <row r="38524" spans="2:29">
      <c r="B38524" s="136"/>
      <c r="E38524" s="136"/>
      <c r="H38524" s="136"/>
      <c r="K38524" s="136"/>
      <c r="O38524" s="136"/>
      <c r="T38524" s="136"/>
      <c r="W38524" s="136"/>
      <c r="Z38524" s="136"/>
      <c r="AC38524" s="136"/>
    </row>
    <row r="38525" spans="2:29">
      <c r="B38525" s="136"/>
      <c r="E38525" s="136"/>
      <c r="H38525" s="136"/>
      <c r="K38525" s="136"/>
      <c r="O38525" s="136"/>
      <c r="T38525" s="136"/>
      <c r="W38525" s="136"/>
      <c r="Z38525" s="136"/>
      <c r="AC38525" s="136"/>
    </row>
    <row r="38526" spans="2:29">
      <c r="B38526" s="136"/>
      <c r="E38526" s="136"/>
      <c r="H38526" s="136"/>
      <c r="K38526" s="136"/>
      <c r="O38526" s="136"/>
      <c r="T38526" s="136"/>
      <c r="W38526" s="136"/>
      <c r="Z38526" s="136"/>
      <c r="AC38526" s="136"/>
    </row>
    <row r="38527" spans="2:29">
      <c r="B38527" s="136"/>
      <c r="E38527" s="136"/>
      <c r="H38527" s="136"/>
      <c r="K38527" s="136"/>
      <c r="O38527" s="136"/>
      <c r="T38527" s="136"/>
      <c r="W38527" s="136"/>
      <c r="Z38527" s="136"/>
      <c r="AC38527" s="136"/>
    </row>
    <row r="38528" spans="2:29">
      <c r="B38528" s="136"/>
      <c r="E38528" s="136"/>
      <c r="H38528" s="136"/>
      <c r="K38528" s="136"/>
      <c r="O38528" s="136"/>
      <c r="T38528" s="136"/>
      <c r="W38528" s="136"/>
      <c r="Z38528" s="136"/>
      <c r="AC38528" s="136"/>
    </row>
    <row r="38529" spans="2:29">
      <c r="B38529" s="136"/>
      <c r="E38529" s="136"/>
      <c r="H38529" s="136"/>
      <c r="K38529" s="136"/>
      <c r="O38529" s="136"/>
      <c r="T38529" s="136"/>
      <c r="W38529" s="136"/>
      <c r="Z38529" s="136"/>
      <c r="AC38529" s="136"/>
    </row>
    <row r="38530" spans="2:29">
      <c r="B38530" s="136"/>
      <c r="E38530" s="136"/>
      <c r="H38530" s="136"/>
      <c r="K38530" s="136"/>
      <c r="O38530" s="136"/>
      <c r="T38530" s="136"/>
      <c r="W38530" s="136"/>
      <c r="Z38530" s="136"/>
      <c r="AC38530" s="136"/>
    </row>
    <row r="38531" spans="2:29">
      <c r="B38531" s="136"/>
      <c r="E38531" s="136"/>
      <c r="H38531" s="136"/>
      <c r="K38531" s="136"/>
      <c r="O38531" s="136"/>
      <c r="T38531" s="136"/>
      <c r="W38531" s="136"/>
      <c r="Z38531" s="136"/>
      <c r="AC38531" s="136"/>
    </row>
    <row r="38532" spans="2:29">
      <c r="B38532" s="136"/>
      <c r="E38532" s="136"/>
      <c r="H38532" s="136"/>
      <c r="K38532" s="136"/>
      <c r="O38532" s="136"/>
      <c r="T38532" s="136"/>
      <c r="W38532" s="136"/>
      <c r="Z38532" s="136"/>
      <c r="AC38532" s="136"/>
    </row>
    <row r="38533" spans="2:29">
      <c r="B38533" s="136"/>
      <c r="E38533" s="136"/>
      <c r="H38533" s="136"/>
      <c r="K38533" s="136"/>
      <c r="O38533" s="136"/>
      <c r="T38533" s="136"/>
      <c r="W38533" s="136"/>
      <c r="Z38533" s="136"/>
      <c r="AC38533" s="136"/>
    </row>
    <row r="38534" spans="2:29">
      <c r="B38534" s="136"/>
      <c r="E38534" s="136"/>
      <c r="H38534" s="136"/>
      <c r="K38534" s="136"/>
      <c r="O38534" s="136"/>
      <c r="T38534" s="136"/>
      <c r="W38534" s="136"/>
      <c r="Z38534" s="136"/>
      <c r="AC38534" s="136"/>
    </row>
    <row r="38535" spans="2:29">
      <c r="B38535" s="136"/>
      <c r="E38535" s="136"/>
      <c r="H38535" s="136"/>
      <c r="K38535" s="136"/>
      <c r="O38535" s="136"/>
      <c r="T38535" s="136"/>
      <c r="W38535" s="136"/>
      <c r="Z38535" s="136"/>
      <c r="AC38535" s="136"/>
    </row>
    <row r="38536" spans="2:29">
      <c r="B38536" s="136"/>
      <c r="E38536" s="136"/>
      <c r="H38536" s="136"/>
      <c r="K38536" s="136"/>
      <c r="O38536" s="136"/>
      <c r="T38536" s="136"/>
      <c r="W38536" s="136"/>
      <c r="Z38536" s="136"/>
      <c r="AC38536" s="136"/>
    </row>
    <row r="38537" spans="2:29">
      <c r="B38537" s="136"/>
      <c r="E38537" s="136"/>
      <c r="H38537" s="136"/>
      <c r="K38537" s="136"/>
      <c r="O38537" s="136"/>
      <c r="T38537" s="136"/>
      <c r="W38537" s="136"/>
      <c r="Z38537" s="136"/>
      <c r="AC38537" s="136"/>
    </row>
    <row r="38538" spans="2:29">
      <c r="B38538" s="136"/>
      <c r="E38538" s="136"/>
      <c r="H38538" s="136"/>
      <c r="K38538" s="136"/>
      <c r="O38538" s="136"/>
      <c r="T38538" s="136"/>
      <c r="W38538" s="136"/>
      <c r="Z38538" s="136"/>
      <c r="AC38538" s="136"/>
    </row>
    <row r="38539" spans="2:29">
      <c r="B38539" s="136"/>
      <c r="E38539" s="136"/>
      <c r="H38539" s="136"/>
      <c r="K38539" s="136"/>
      <c r="O38539" s="136"/>
      <c r="T38539" s="136"/>
      <c r="W38539" s="136"/>
      <c r="Z38539" s="136"/>
      <c r="AC38539" s="136"/>
    </row>
    <row r="38540" spans="2:29">
      <c r="B38540" s="136"/>
      <c r="E38540" s="136"/>
      <c r="H38540" s="136"/>
      <c r="K38540" s="136"/>
      <c r="O38540" s="136"/>
      <c r="T38540" s="136"/>
      <c r="W38540" s="136"/>
      <c r="Z38540" s="136"/>
      <c r="AC38540" s="136"/>
    </row>
    <row r="38541" spans="2:29">
      <c r="B38541" s="136"/>
      <c r="E38541" s="136"/>
      <c r="H38541" s="136"/>
      <c r="K38541" s="136"/>
      <c r="O38541" s="136"/>
      <c r="T38541" s="136"/>
      <c r="W38541" s="136"/>
      <c r="Z38541" s="136"/>
      <c r="AC38541" s="136"/>
    </row>
    <row r="38542" spans="2:29">
      <c r="B38542" s="136"/>
      <c r="E38542" s="136"/>
      <c r="H38542" s="136"/>
      <c r="K38542" s="136"/>
      <c r="O38542" s="136"/>
      <c r="T38542" s="136"/>
      <c r="W38542" s="136"/>
      <c r="Z38542" s="136"/>
      <c r="AC38542" s="136"/>
    </row>
    <row r="38543" spans="2:29">
      <c r="B38543" s="136"/>
      <c r="E38543" s="136"/>
      <c r="H38543" s="136"/>
      <c r="K38543" s="136"/>
      <c r="O38543" s="136"/>
      <c r="T38543" s="136"/>
      <c r="W38543" s="136"/>
      <c r="Z38543" s="136"/>
      <c r="AC38543" s="136"/>
    </row>
    <row r="38544" spans="2:29">
      <c r="B38544" s="136"/>
      <c r="E38544" s="136"/>
      <c r="H38544" s="136"/>
      <c r="K38544" s="136"/>
      <c r="O38544" s="136"/>
      <c r="T38544" s="136"/>
      <c r="W38544" s="136"/>
      <c r="Z38544" s="136"/>
      <c r="AC38544" s="136"/>
    </row>
    <row r="38545" spans="2:29">
      <c r="B38545" s="136"/>
      <c r="E38545" s="136"/>
      <c r="H38545" s="136"/>
      <c r="K38545" s="136"/>
      <c r="O38545" s="136"/>
      <c r="T38545" s="136"/>
      <c r="W38545" s="136"/>
      <c r="Z38545" s="136"/>
      <c r="AC38545" s="136"/>
    </row>
    <row r="38546" spans="2:29">
      <c r="B38546" s="136"/>
      <c r="E38546" s="136"/>
      <c r="H38546" s="136"/>
      <c r="K38546" s="136"/>
      <c r="O38546" s="136"/>
      <c r="T38546" s="136"/>
      <c r="W38546" s="136"/>
      <c r="Z38546" s="136"/>
      <c r="AC38546" s="136"/>
    </row>
    <row r="38547" spans="2:29">
      <c r="B38547" s="136"/>
      <c r="E38547" s="136"/>
      <c r="H38547" s="136"/>
      <c r="K38547" s="136"/>
      <c r="O38547" s="136"/>
      <c r="T38547" s="136"/>
      <c r="W38547" s="136"/>
      <c r="Z38547" s="136"/>
      <c r="AC38547" s="136"/>
    </row>
    <row r="38548" spans="2:29">
      <c r="B38548" s="136"/>
      <c r="E38548" s="136"/>
      <c r="H38548" s="136"/>
      <c r="K38548" s="136"/>
      <c r="O38548" s="136"/>
      <c r="T38548" s="136"/>
      <c r="W38548" s="136"/>
      <c r="Z38548" s="136"/>
      <c r="AC38548" s="136"/>
    </row>
    <row r="38549" spans="2:29">
      <c r="B38549" s="136"/>
      <c r="E38549" s="136"/>
      <c r="H38549" s="136"/>
      <c r="K38549" s="136"/>
      <c r="O38549" s="136"/>
      <c r="T38549" s="136"/>
      <c r="W38549" s="136"/>
      <c r="Z38549" s="136"/>
      <c r="AC38549" s="136"/>
    </row>
    <row r="38550" spans="2:29">
      <c r="B38550" s="136"/>
      <c r="E38550" s="136"/>
      <c r="H38550" s="136"/>
      <c r="K38550" s="136"/>
      <c r="O38550" s="136"/>
      <c r="T38550" s="136"/>
      <c r="W38550" s="136"/>
      <c r="Z38550" s="136"/>
      <c r="AC38550" s="136"/>
    </row>
    <row r="38551" spans="2:29">
      <c r="B38551" s="136"/>
      <c r="E38551" s="136"/>
      <c r="H38551" s="136"/>
      <c r="K38551" s="136"/>
      <c r="O38551" s="136"/>
      <c r="T38551" s="136"/>
      <c r="W38551" s="136"/>
      <c r="Z38551" s="136"/>
      <c r="AC38551" s="136"/>
    </row>
    <row r="38552" spans="2:29">
      <c r="B38552" s="136"/>
      <c r="E38552" s="136"/>
      <c r="H38552" s="136"/>
      <c r="K38552" s="136"/>
      <c r="O38552" s="136"/>
      <c r="T38552" s="136"/>
      <c r="W38552" s="136"/>
      <c r="Z38552" s="136"/>
      <c r="AC38552" s="136"/>
    </row>
    <row r="38553" spans="2:29">
      <c r="B38553" s="136"/>
      <c r="E38553" s="136"/>
      <c r="H38553" s="136"/>
      <c r="K38553" s="136"/>
      <c r="O38553" s="136"/>
      <c r="T38553" s="136"/>
      <c r="W38553" s="136"/>
      <c r="Z38553" s="136"/>
      <c r="AC38553" s="136"/>
    </row>
    <row r="38554" spans="2:29">
      <c r="B38554" s="136"/>
      <c r="E38554" s="136"/>
      <c r="H38554" s="136"/>
      <c r="K38554" s="136"/>
      <c r="O38554" s="136"/>
      <c r="T38554" s="136"/>
      <c r="W38554" s="136"/>
      <c r="Z38554" s="136"/>
      <c r="AC38554" s="136"/>
    </row>
    <row r="38555" spans="2:29">
      <c r="B38555" s="136"/>
      <c r="E38555" s="136"/>
      <c r="H38555" s="136"/>
      <c r="K38555" s="136"/>
      <c r="O38555" s="136"/>
      <c r="T38555" s="136"/>
      <c r="W38555" s="136"/>
      <c r="Z38555" s="136"/>
      <c r="AC38555" s="136"/>
    </row>
    <row r="38556" spans="2:29">
      <c r="B38556" s="136"/>
      <c r="E38556" s="136"/>
      <c r="H38556" s="136"/>
      <c r="K38556" s="136"/>
      <c r="O38556" s="136"/>
      <c r="T38556" s="136"/>
      <c r="W38556" s="136"/>
      <c r="Z38556" s="136"/>
      <c r="AC38556" s="136"/>
    </row>
    <row r="38557" spans="2:29">
      <c r="B38557" s="136"/>
      <c r="E38557" s="136"/>
      <c r="H38557" s="136"/>
      <c r="K38557" s="136"/>
      <c r="O38557" s="136"/>
      <c r="T38557" s="136"/>
      <c r="W38557" s="136"/>
      <c r="Z38557" s="136"/>
      <c r="AC38557" s="136"/>
    </row>
    <row r="38558" spans="2:29">
      <c r="B38558" s="136"/>
      <c r="E38558" s="136"/>
      <c r="H38558" s="136"/>
      <c r="K38558" s="136"/>
      <c r="O38558" s="136"/>
      <c r="T38558" s="136"/>
      <c r="W38558" s="136"/>
      <c r="Z38558" s="136"/>
      <c r="AC38558" s="136"/>
    </row>
    <row r="38559" spans="2:29">
      <c r="B38559" s="136"/>
      <c r="E38559" s="136"/>
      <c r="H38559" s="136"/>
      <c r="K38559" s="136"/>
      <c r="O38559" s="136"/>
      <c r="T38559" s="136"/>
      <c r="W38559" s="136"/>
      <c r="Z38559" s="136"/>
      <c r="AC38559" s="136"/>
    </row>
    <row r="38560" spans="2:29">
      <c r="B38560" s="136"/>
      <c r="E38560" s="136"/>
      <c r="H38560" s="136"/>
      <c r="K38560" s="136"/>
      <c r="O38560" s="136"/>
      <c r="T38560" s="136"/>
      <c r="W38560" s="136"/>
      <c r="Z38560" s="136"/>
      <c r="AC38560" s="136"/>
    </row>
    <row r="38561" spans="2:29">
      <c r="B38561" s="136"/>
      <c r="E38561" s="136"/>
      <c r="H38561" s="136"/>
      <c r="K38561" s="136"/>
      <c r="O38561" s="136"/>
      <c r="T38561" s="136"/>
      <c r="W38561" s="136"/>
      <c r="Z38561" s="136"/>
      <c r="AC38561" s="136"/>
    </row>
    <row r="38562" spans="2:29">
      <c r="B38562" s="136"/>
      <c r="E38562" s="136"/>
      <c r="H38562" s="136"/>
      <c r="K38562" s="136"/>
      <c r="O38562" s="136"/>
      <c r="T38562" s="136"/>
      <c r="W38562" s="136"/>
      <c r="Z38562" s="136"/>
      <c r="AC38562" s="136"/>
    </row>
    <row r="38563" spans="2:29">
      <c r="B38563" s="136"/>
      <c r="E38563" s="136"/>
      <c r="H38563" s="136"/>
      <c r="K38563" s="136"/>
      <c r="O38563" s="136"/>
      <c r="T38563" s="136"/>
      <c r="W38563" s="136"/>
      <c r="Z38563" s="136"/>
      <c r="AC38563" s="136"/>
    </row>
    <row r="38564" spans="2:29">
      <c r="B38564" s="136"/>
      <c r="E38564" s="136"/>
      <c r="H38564" s="136"/>
      <c r="K38564" s="136"/>
      <c r="O38564" s="136"/>
      <c r="T38564" s="136"/>
      <c r="W38564" s="136"/>
      <c r="Z38564" s="136"/>
      <c r="AC38564" s="136"/>
    </row>
    <row r="38565" spans="2:29">
      <c r="B38565" s="136"/>
      <c r="E38565" s="136"/>
      <c r="H38565" s="136"/>
      <c r="K38565" s="136"/>
      <c r="O38565" s="136"/>
      <c r="T38565" s="136"/>
      <c r="W38565" s="136"/>
      <c r="Z38565" s="136"/>
      <c r="AC38565" s="136"/>
    </row>
    <row r="38566" spans="2:29">
      <c r="B38566" s="136"/>
      <c r="E38566" s="136"/>
      <c r="H38566" s="136"/>
      <c r="K38566" s="136"/>
      <c r="O38566" s="136"/>
      <c r="T38566" s="136"/>
      <c r="W38566" s="136"/>
      <c r="Z38566" s="136"/>
      <c r="AC38566" s="136"/>
    </row>
    <row r="38567" spans="2:29">
      <c r="B38567" s="136"/>
      <c r="E38567" s="136"/>
      <c r="H38567" s="136"/>
      <c r="K38567" s="136"/>
      <c r="O38567" s="136"/>
      <c r="T38567" s="136"/>
      <c r="W38567" s="136"/>
      <c r="Z38567" s="136"/>
      <c r="AC38567" s="136"/>
    </row>
    <row r="38568" spans="2:29">
      <c r="B38568" s="136"/>
      <c r="E38568" s="136"/>
      <c r="H38568" s="136"/>
      <c r="K38568" s="136"/>
      <c r="O38568" s="136"/>
      <c r="T38568" s="136"/>
      <c r="W38568" s="136"/>
      <c r="Z38568" s="136"/>
      <c r="AC38568" s="136"/>
    </row>
    <row r="38569" spans="2:29">
      <c r="B38569" s="136"/>
      <c r="E38569" s="136"/>
      <c r="H38569" s="136"/>
      <c r="K38569" s="136"/>
      <c r="O38569" s="136"/>
      <c r="T38569" s="136"/>
      <c r="W38569" s="136"/>
      <c r="Z38569" s="136"/>
      <c r="AC38569" s="136"/>
    </row>
    <row r="38570" spans="2:29">
      <c r="B38570" s="136"/>
      <c r="E38570" s="136"/>
      <c r="H38570" s="136"/>
      <c r="K38570" s="136"/>
      <c r="O38570" s="136"/>
      <c r="T38570" s="136"/>
      <c r="W38570" s="136"/>
      <c r="Z38570" s="136"/>
      <c r="AC38570" s="136"/>
    </row>
    <row r="38571" spans="2:29">
      <c r="B38571" s="136"/>
      <c r="E38571" s="136"/>
      <c r="H38571" s="136"/>
      <c r="K38571" s="136"/>
      <c r="O38571" s="136"/>
      <c r="T38571" s="136"/>
      <c r="W38571" s="136"/>
      <c r="Z38571" s="136"/>
      <c r="AC38571" s="136"/>
    </row>
    <row r="38572" spans="2:29">
      <c r="B38572" s="136"/>
      <c r="E38572" s="136"/>
      <c r="H38572" s="136"/>
      <c r="K38572" s="136"/>
      <c r="O38572" s="136"/>
      <c r="T38572" s="136"/>
      <c r="W38572" s="136"/>
      <c r="Z38572" s="136"/>
      <c r="AC38572" s="136"/>
    </row>
    <row r="38573" spans="2:29">
      <c r="B38573" s="136"/>
      <c r="E38573" s="136"/>
      <c r="H38573" s="136"/>
      <c r="K38573" s="136"/>
      <c r="O38573" s="136"/>
      <c r="T38573" s="136"/>
      <c r="W38573" s="136"/>
      <c r="Z38573" s="136"/>
      <c r="AC38573" s="136"/>
    </row>
    <row r="38574" spans="2:29">
      <c r="B38574" s="136"/>
      <c r="E38574" s="136"/>
      <c r="H38574" s="136"/>
      <c r="K38574" s="136"/>
      <c r="O38574" s="136"/>
      <c r="T38574" s="136"/>
      <c r="W38574" s="136"/>
      <c r="Z38574" s="136"/>
      <c r="AC38574" s="136"/>
    </row>
    <row r="38575" spans="2:29">
      <c r="B38575" s="136"/>
      <c r="E38575" s="136"/>
      <c r="H38575" s="136"/>
      <c r="K38575" s="136"/>
      <c r="O38575" s="136"/>
      <c r="T38575" s="136"/>
      <c r="W38575" s="136"/>
      <c r="Z38575" s="136"/>
      <c r="AC38575" s="136"/>
    </row>
    <row r="38576" spans="2:29">
      <c r="B38576" s="136"/>
      <c r="E38576" s="136"/>
      <c r="H38576" s="136"/>
      <c r="K38576" s="136"/>
      <c r="O38576" s="136"/>
      <c r="T38576" s="136"/>
      <c r="W38576" s="136"/>
      <c r="Z38576" s="136"/>
      <c r="AC38576" s="136"/>
    </row>
    <row r="38577" spans="2:29">
      <c r="B38577" s="136"/>
      <c r="E38577" s="136"/>
      <c r="H38577" s="136"/>
      <c r="K38577" s="136"/>
      <c r="O38577" s="136"/>
      <c r="T38577" s="136"/>
      <c r="W38577" s="136"/>
      <c r="Z38577" s="136"/>
      <c r="AC38577" s="136"/>
    </row>
    <row r="38578" spans="2:29">
      <c r="B38578" s="136"/>
      <c r="E38578" s="136"/>
      <c r="H38578" s="136"/>
      <c r="K38578" s="136"/>
      <c r="O38578" s="136"/>
      <c r="T38578" s="136"/>
      <c r="W38578" s="136"/>
      <c r="Z38578" s="136"/>
      <c r="AC38578" s="136"/>
    </row>
    <row r="38579" spans="2:29">
      <c r="B38579" s="136"/>
      <c r="E38579" s="136"/>
      <c r="H38579" s="136"/>
      <c r="K38579" s="136"/>
      <c r="O38579" s="136"/>
      <c r="T38579" s="136"/>
      <c r="W38579" s="136"/>
      <c r="Z38579" s="136"/>
      <c r="AC38579" s="136"/>
    </row>
    <row r="38580" spans="2:29">
      <c r="B38580" s="136"/>
      <c r="E38580" s="136"/>
      <c r="H38580" s="136"/>
      <c r="K38580" s="136"/>
      <c r="O38580" s="136"/>
      <c r="T38580" s="136"/>
      <c r="W38580" s="136"/>
      <c r="Z38580" s="136"/>
      <c r="AC38580" s="136"/>
    </row>
    <row r="38581" spans="2:29">
      <c r="B38581" s="136"/>
      <c r="E38581" s="136"/>
      <c r="H38581" s="136"/>
      <c r="K38581" s="136"/>
      <c r="O38581" s="136"/>
      <c r="T38581" s="136"/>
      <c r="W38581" s="136"/>
      <c r="Z38581" s="136"/>
      <c r="AC38581" s="136"/>
    </row>
    <row r="38582" spans="2:29">
      <c r="B38582" s="136"/>
      <c r="E38582" s="136"/>
      <c r="H38582" s="136"/>
      <c r="K38582" s="136"/>
      <c r="O38582" s="136"/>
      <c r="T38582" s="136"/>
      <c r="W38582" s="136"/>
      <c r="Z38582" s="136"/>
      <c r="AC38582" s="136"/>
    </row>
    <row r="38583" spans="2:29">
      <c r="B38583" s="136"/>
      <c r="E38583" s="136"/>
      <c r="H38583" s="136"/>
      <c r="K38583" s="136"/>
      <c r="O38583" s="136"/>
      <c r="T38583" s="136"/>
      <c r="W38583" s="136"/>
      <c r="Z38583" s="136"/>
      <c r="AC38583" s="136"/>
    </row>
    <row r="38584" spans="2:29">
      <c r="B38584" s="136"/>
      <c r="E38584" s="136"/>
      <c r="H38584" s="136"/>
      <c r="K38584" s="136"/>
      <c r="O38584" s="136"/>
      <c r="T38584" s="136"/>
      <c r="W38584" s="136"/>
      <c r="Z38584" s="136"/>
      <c r="AC38584" s="136"/>
    </row>
    <row r="38585" spans="2:29">
      <c r="B38585" s="136"/>
      <c r="E38585" s="136"/>
      <c r="H38585" s="136"/>
      <c r="K38585" s="136"/>
      <c r="O38585" s="136"/>
      <c r="T38585" s="136"/>
      <c r="W38585" s="136"/>
      <c r="Z38585" s="136"/>
      <c r="AC38585" s="136"/>
    </row>
    <row r="38586" spans="2:29">
      <c r="B38586" s="136"/>
      <c r="E38586" s="136"/>
      <c r="H38586" s="136"/>
      <c r="K38586" s="136"/>
      <c r="O38586" s="136"/>
      <c r="T38586" s="136"/>
      <c r="W38586" s="136"/>
      <c r="Z38586" s="136"/>
      <c r="AC38586" s="136"/>
    </row>
    <row r="38587" spans="2:29">
      <c r="B38587" s="136"/>
      <c r="E38587" s="136"/>
      <c r="H38587" s="136"/>
      <c r="K38587" s="136"/>
      <c r="O38587" s="136"/>
      <c r="T38587" s="136"/>
      <c r="W38587" s="136"/>
      <c r="Z38587" s="136"/>
      <c r="AC38587" s="136"/>
    </row>
    <row r="38588" spans="2:29">
      <c r="B38588" s="136"/>
      <c r="E38588" s="136"/>
      <c r="H38588" s="136"/>
      <c r="K38588" s="136"/>
      <c r="O38588" s="136"/>
      <c r="T38588" s="136"/>
      <c r="W38588" s="136"/>
      <c r="Z38588" s="136"/>
      <c r="AC38588" s="136"/>
    </row>
    <row r="38589" spans="2:29">
      <c r="B38589" s="136"/>
      <c r="E38589" s="136"/>
      <c r="H38589" s="136"/>
      <c r="K38589" s="136"/>
      <c r="O38589" s="136"/>
      <c r="T38589" s="136"/>
      <c r="W38589" s="136"/>
      <c r="Z38589" s="136"/>
      <c r="AC38589" s="136"/>
    </row>
    <row r="38590" spans="2:29">
      <c r="B38590" s="136"/>
      <c r="E38590" s="136"/>
      <c r="H38590" s="136"/>
      <c r="K38590" s="136"/>
      <c r="O38590" s="136"/>
      <c r="T38590" s="136"/>
      <c r="W38590" s="136"/>
      <c r="Z38590" s="136"/>
      <c r="AC38590" s="136"/>
    </row>
    <row r="38591" spans="2:29">
      <c r="B38591" s="136"/>
      <c r="E38591" s="136"/>
      <c r="H38591" s="136"/>
      <c r="K38591" s="136"/>
      <c r="O38591" s="136"/>
      <c r="T38591" s="136"/>
      <c r="W38591" s="136"/>
      <c r="Z38591" s="136"/>
      <c r="AC38591" s="136"/>
    </row>
    <row r="38592" spans="2:29">
      <c r="B38592" s="136"/>
      <c r="E38592" s="136"/>
      <c r="H38592" s="136"/>
      <c r="K38592" s="136"/>
      <c r="O38592" s="136"/>
      <c r="T38592" s="136"/>
      <c r="W38592" s="136"/>
      <c r="Z38592" s="136"/>
      <c r="AC38592" s="136"/>
    </row>
    <row r="38593" spans="2:29">
      <c r="B38593" s="136"/>
      <c r="E38593" s="136"/>
      <c r="H38593" s="136"/>
      <c r="K38593" s="136"/>
      <c r="O38593" s="136"/>
      <c r="T38593" s="136"/>
      <c r="W38593" s="136"/>
      <c r="Z38593" s="136"/>
      <c r="AC38593" s="136"/>
    </row>
    <row r="38594" spans="2:29">
      <c r="B38594" s="136"/>
      <c r="E38594" s="136"/>
      <c r="H38594" s="136"/>
      <c r="K38594" s="136"/>
      <c r="O38594" s="136"/>
      <c r="T38594" s="136"/>
      <c r="W38594" s="136"/>
      <c r="Z38594" s="136"/>
      <c r="AC38594" s="136"/>
    </row>
    <row r="38595" spans="2:29">
      <c r="B38595" s="136"/>
      <c r="E38595" s="136"/>
      <c r="H38595" s="136"/>
      <c r="K38595" s="136"/>
      <c r="O38595" s="136"/>
      <c r="T38595" s="136"/>
      <c r="W38595" s="136"/>
      <c r="Z38595" s="136"/>
      <c r="AC38595" s="136"/>
    </row>
    <row r="38596" spans="2:29">
      <c r="B38596" s="136"/>
      <c r="E38596" s="136"/>
      <c r="H38596" s="136"/>
      <c r="K38596" s="136"/>
      <c r="O38596" s="136"/>
      <c r="T38596" s="136"/>
      <c r="W38596" s="136"/>
      <c r="Z38596" s="136"/>
      <c r="AC38596" s="136"/>
    </row>
    <row r="38597" spans="2:29">
      <c r="B38597" s="136"/>
      <c r="E38597" s="136"/>
      <c r="H38597" s="136"/>
      <c r="K38597" s="136"/>
      <c r="O38597" s="136"/>
      <c r="T38597" s="136"/>
      <c r="W38597" s="136"/>
      <c r="Z38597" s="136"/>
      <c r="AC38597" s="136"/>
    </row>
    <row r="38598" spans="2:29">
      <c r="B38598" s="136"/>
      <c r="E38598" s="136"/>
      <c r="H38598" s="136"/>
      <c r="K38598" s="136"/>
      <c r="O38598" s="136"/>
      <c r="T38598" s="136"/>
      <c r="W38598" s="136"/>
      <c r="Z38598" s="136"/>
      <c r="AC38598" s="136"/>
    </row>
    <row r="38599" spans="2:29">
      <c r="B38599" s="136"/>
      <c r="E38599" s="136"/>
      <c r="H38599" s="136"/>
      <c r="K38599" s="136"/>
      <c r="O38599" s="136"/>
      <c r="T38599" s="136"/>
      <c r="W38599" s="136"/>
      <c r="Z38599" s="136"/>
      <c r="AC38599" s="136"/>
    </row>
    <row r="38600" spans="2:29">
      <c r="B38600" s="136"/>
      <c r="E38600" s="136"/>
      <c r="H38600" s="136"/>
      <c r="K38600" s="136"/>
      <c r="O38600" s="136"/>
      <c r="T38600" s="136"/>
      <c r="W38600" s="136"/>
      <c r="Z38600" s="136"/>
      <c r="AC38600" s="136"/>
    </row>
    <row r="38601" spans="2:29">
      <c r="B38601" s="136"/>
      <c r="E38601" s="136"/>
      <c r="H38601" s="136"/>
      <c r="K38601" s="136"/>
      <c r="O38601" s="136"/>
      <c r="T38601" s="136"/>
      <c r="W38601" s="136"/>
      <c r="Z38601" s="136"/>
      <c r="AC38601" s="136"/>
    </row>
    <row r="38602" spans="2:29">
      <c r="B38602" s="136"/>
      <c r="E38602" s="136"/>
      <c r="H38602" s="136"/>
      <c r="K38602" s="136"/>
      <c r="O38602" s="136"/>
      <c r="T38602" s="136"/>
      <c r="W38602" s="136"/>
      <c r="Z38602" s="136"/>
      <c r="AC38602" s="136"/>
    </row>
    <row r="38603" spans="2:29">
      <c r="B38603" s="136"/>
      <c r="E38603" s="136"/>
      <c r="H38603" s="136"/>
      <c r="K38603" s="136"/>
      <c r="O38603" s="136"/>
      <c r="T38603" s="136"/>
      <c r="W38603" s="136"/>
      <c r="Z38603" s="136"/>
      <c r="AC38603" s="136"/>
    </row>
    <row r="38604" spans="2:29">
      <c r="B38604" s="136"/>
      <c r="E38604" s="136"/>
      <c r="H38604" s="136"/>
      <c r="K38604" s="136"/>
      <c r="O38604" s="136"/>
      <c r="T38604" s="136"/>
      <c r="W38604" s="136"/>
      <c r="Z38604" s="136"/>
      <c r="AC38604" s="136"/>
    </row>
    <row r="38605" spans="2:29">
      <c r="B38605" s="136"/>
      <c r="E38605" s="136"/>
      <c r="H38605" s="136"/>
      <c r="K38605" s="136"/>
      <c r="O38605" s="136"/>
      <c r="T38605" s="136"/>
      <c r="W38605" s="136"/>
      <c r="Z38605" s="136"/>
      <c r="AC38605" s="136"/>
    </row>
    <row r="38606" spans="2:29">
      <c r="B38606" s="136"/>
      <c r="E38606" s="136"/>
      <c r="H38606" s="136"/>
      <c r="K38606" s="136"/>
      <c r="O38606" s="136"/>
      <c r="T38606" s="136"/>
      <c r="W38606" s="136"/>
      <c r="Z38606" s="136"/>
      <c r="AC38606" s="136"/>
    </row>
    <row r="38607" spans="2:29">
      <c r="B38607" s="136"/>
      <c r="E38607" s="136"/>
      <c r="H38607" s="136"/>
      <c r="K38607" s="136"/>
      <c r="O38607" s="136"/>
      <c r="T38607" s="136"/>
      <c r="W38607" s="136"/>
      <c r="Z38607" s="136"/>
      <c r="AC38607" s="136"/>
    </row>
    <row r="38608" spans="2:29">
      <c r="B38608" s="136"/>
      <c r="E38608" s="136"/>
      <c r="H38608" s="136"/>
      <c r="K38608" s="136"/>
      <c r="O38608" s="136"/>
      <c r="T38608" s="136"/>
      <c r="W38608" s="136"/>
      <c r="Z38608" s="136"/>
      <c r="AC38608" s="136"/>
    </row>
    <row r="38609" spans="2:29">
      <c r="B38609" s="136"/>
      <c r="E38609" s="136"/>
      <c r="H38609" s="136"/>
      <c r="K38609" s="136"/>
      <c r="O38609" s="136"/>
      <c r="T38609" s="136"/>
      <c r="W38609" s="136"/>
      <c r="Z38609" s="136"/>
      <c r="AC38609" s="136"/>
    </row>
    <row r="38610" spans="2:29">
      <c r="B38610" s="136"/>
      <c r="E38610" s="136"/>
      <c r="H38610" s="136"/>
      <c r="K38610" s="136"/>
      <c r="O38610" s="136"/>
      <c r="T38610" s="136"/>
      <c r="W38610" s="136"/>
      <c r="Z38610" s="136"/>
      <c r="AC38610" s="136"/>
    </row>
    <row r="38611" spans="2:29">
      <c r="B38611" s="136"/>
      <c r="E38611" s="136"/>
      <c r="H38611" s="136"/>
      <c r="K38611" s="136"/>
      <c r="O38611" s="136"/>
      <c r="T38611" s="136"/>
      <c r="W38611" s="136"/>
      <c r="Z38611" s="136"/>
      <c r="AC38611" s="136"/>
    </row>
    <row r="38612" spans="2:29">
      <c r="B38612" s="136"/>
      <c r="E38612" s="136"/>
      <c r="H38612" s="136"/>
      <c r="K38612" s="136"/>
      <c r="O38612" s="136"/>
      <c r="T38612" s="136"/>
      <c r="W38612" s="136"/>
      <c r="Z38612" s="136"/>
      <c r="AC38612" s="136"/>
    </row>
    <row r="38613" spans="2:29">
      <c r="B38613" s="136"/>
      <c r="E38613" s="136"/>
      <c r="H38613" s="136"/>
      <c r="K38613" s="136"/>
      <c r="O38613" s="136"/>
      <c r="T38613" s="136"/>
      <c r="W38613" s="136"/>
      <c r="Z38613" s="136"/>
      <c r="AC38613" s="136"/>
    </row>
    <row r="38614" spans="2:29">
      <c r="B38614" s="136"/>
      <c r="E38614" s="136"/>
      <c r="H38614" s="136"/>
      <c r="K38614" s="136"/>
      <c r="O38614" s="136"/>
      <c r="T38614" s="136"/>
      <c r="W38614" s="136"/>
      <c r="Z38614" s="136"/>
      <c r="AC38614" s="136"/>
    </row>
    <row r="38615" spans="2:29">
      <c r="B38615" s="136"/>
      <c r="E38615" s="136"/>
      <c r="H38615" s="136"/>
      <c r="K38615" s="136"/>
      <c r="O38615" s="136"/>
      <c r="T38615" s="136"/>
      <c r="W38615" s="136"/>
      <c r="Z38615" s="136"/>
      <c r="AC38615" s="136"/>
    </row>
    <row r="38616" spans="2:29">
      <c r="B38616" s="136"/>
      <c r="E38616" s="136"/>
      <c r="H38616" s="136"/>
      <c r="K38616" s="136"/>
      <c r="O38616" s="136"/>
      <c r="T38616" s="136"/>
      <c r="W38616" s="136"/>
      <c r="Z38616" s="136"/>
      <c r="AC38616" s="136"/>
    </row>
    <row r="38617" spans="2:29">
      <c r="B38617" s="136"/>
      <c r="E38617" s="136"/>
      <c r="H38617" s="136"/>
      <c r="K38617" s="136"/>
      <c r="O38617" s="136"/>
      <c r="T38617" s="136"/>
      <c r="W38617" s="136"/>
      <c r="Z38617" s="136"/>
      <c r="AC38617" s="136"/>
    </row>
    <row r="38618" spans="2:29">
      <c r="B38618" s="136"/>
      <c r="E38618" s="136"/>
      <c r="H38618" s="136"/>
      <c r="K38618" s="136"/>
      <c r="O38618" s="136"/>
      <c r="T38618" s="136"/>
      <c r="W38618" s="136"/>
      <c r="Z38618" s="136"/>
      <c r="AC38618" s="136"/>
    </row>
    <row r="38619" spans="2:29">
      <c r="B38619" s="136"/>
      <c r="E38619" s="136"/>
      <c r="H38619" s="136"/>
      <c r="K38619" s="136"/>
      <c r="O38619" s="136"/>
      <c r="T38619" s="136"/>
      <c r="W38619" s="136"/>
      <c r="Z38619" s="136"/>
      <c r="AC38619" s="136"/>
    </row>
    <row r="38620" spans="2:29">
      <c r="B38620" s="136"/>
      <c r="E38620" s="136"/>
      <c r="H38620" s="136"/>
      <c r="K38620" s="136"/>
      <c r="O38620" s="136"/>
      <c r="T38620" s="136"/>
      <c r="W38620" s="136"/>
      <c r="Z38620" s="136"/>
      <c r="AC38620" s="136"/>
    </row>
    <row r="38621" spans="2:29">
      <c r="B38621" s="136"/>
      <c r="E38621" s="136"/>
      <c r="H38621" s="136"/>
      <c r="K38621" s="136"/>
      <c r="O38621" s="136"/>
      <c r="T38621" s="136"/>
      <c r="W38621" s="136"/>
      <c r="Z38621" s="136"/>
      <c r="AC38621" s="136"/>
    </row>
    <row r="38622" spans="2:29">
      <c r="B38622" s="136"/>
      <c r="E38622" s="136"/>
      <c r="H38622" s="136"/>
      <c r="K38622" s="136"/>
      <c r="O38622" s="136"/>
      <c r="T38622" s="136"/>
      <c r="W38622" s="136"/>
      <c r="Z38622" s="136"/>
      <c r="AC38622" s="136"/>
    </row>
    <row r="38623" spans="2:29">
      <c r="B38623" s="136"/>
      <c r="E38623" s="136"/>
      <c r="H38623" s="136"/>
      <c r="K38623" s="136"/>
      <c r="O38623" s="136"/>
      <c r="T38623" s="136"/>
      <c r="W38623" s="136"/>
      <c r="Z38623" s="136"/>
      <c r="AC38623" s="136"/>
    </row>
    <row r="38624" spans="2:29">
      <c r="B38624" s="136"/>
      <c r="E38624" s="136"/>
      <c r="H38624" s="136"/>
      <c r="K38624" s="136"/>
      <c r="O38624" s="136"/>
      <c r="T38624" s="136"/>
      <c r="W38624" s="136"/>
      <c r="Z38624" s="136"/>
      <c r="AC38624" s="136"/>
    </row>
    <row r="38625" spans="2:29">
      <c r="B38625" s="136"/>
      <c r="E38625" s="136"/>
      <c r="H38625" s="136"/>
      <c r="K38625" s="136"/>
      <c r="O38625" s="136"/>
      <c r="T38625" s="136"/>
      <c r="W38625" s="136"/>
      <c r="Z38625" s="136"/>
      <c r="AC38625" s="136"/>
    </row>
    <row r="38626" spans="2:29">
      <c r="B38626" s="136"/>
      <c r="E38626" s="136"/>
      <c r="H38626" s="136"/>
      <c r="K38626" s="136"/>
      <c r="O38626" s="136"/>
      <c r="T38626" s="136"/>
      <c r="W38626" s="136"/>
      <c r="Z38626" s="136"/>
      <c r="AC38626" s="136"/>
    </row>
    <row r="38627" spans="2:29">
      <c r="B38627" s="136"/>
      <c r="E38627" s="136"/>
      <c r="H38627" s="136"/>
      <c r="K38627" s="136"/>
      <c r="O38627" s="136"/>
      <c r="T38627" s="136"/>
      <c r="W38627" s="136"/>
      <c r="Z38627" s="136"/>
      <c r="AC38627" s="136"/>
    </row>
    <row r="38628" spans="2:29">
      <c r="B38628" s="136"/>
      <c r="E38628" s="136"/>
      <c r="H38628" s="136"/>
      <c r="K38628" s="136"/>
      <c r="O38628" s="136"/>
      <c r="T38628" s="136"/>
      <c r="W38628" s="136"/>
      <c r="Z38628" s="136"/>
      <c r="AC38628" s="136"/>
    </row>
    <row r="38629" spans="2:29">
      <c r="B38629" s="136"/>
      <c r="E38629" s="136"/>
      <c r="H38629" s="136"/>
      <c r="K38629" s="136"/>
      <c r="O38629" s="136"/>
      <c r="T38629" s="136"/>
      <c r="W38629" s="136"/>
      <c r="Z38629" s="136"/>
      <c r="AC38629" s="136"/>
    </row>
    <row r="38630" spans="2:29">
      <c r="B38630" s="136"/>
      <c r="E38630" s="136"/>
      <c r="H38630" s="136"/>
      <c r="K38630" s="136"/>
      <c r="O38630" s="136"/>
      <c r="T38630" s="136"/>
      <c r="W38630" s="136"/>
      <c r="Z38630" s="136"/>
      <c r="AC38630" s="136"/>
    </row>
    <row r="38631" spans="2:29">
      <c r="B38631" s="136"/>
      <c r="E38631" s="136"/>
      <c r="H38631" s="136"/>
      <c r="K38631" s="136"/>
      <c r="O38631" s="136"/>
      <c r="T38631" s="136"/>
      <c r="W38631" s="136"/>
      <c r="Z38631" s="136"/>
      <c r="AC38631" s="136"/>
    </row>
    <row r="38632" spans="2:29">
      <c r="B38632" s="136"/>
      <c r="E38632" s="136"/>
      <c r="H38632" s="136"/>
      <c r="K38632" s="136"/>
      <c r="O38632" s="136"/>
      <c r="T38632" s="136"/>
      <c r="W38632" s="136"/>
      <c r="Z38632" s="136"/>
      <c r="AC38632" s="136"/>
    </row>
    <row r="38633" spans="2:29">
      <c r="B38633" s="136"/>
      <c r="E38633" s="136"/>
      <c r="H38633" s="136"/>
      <c r="K38633" s="136"/>
      <c r="O38633" s="136"/>
      <c r="T38633" s="136"/>
      <c r="W38633" s="136"/>
      <c r="Z38633" s="136"/>
      <c r="AC38633" s="136"/>
    </row>
    <row r="38634" spans="2:29">
      <c r="B38634" s="136"/>
      <c r="E38634" s="136"/>
      <c r="H38634" s="136"/>
      <c r="K38634" s="136"/>
      <c r="O38634" s="136"/>
      <c r="T38634" s="136"/>
      <c r="W38634" s="136"/>
      <c r="Z38634" s="136"/>
      <c r="AC38634" s="136"/>
    </row>
    <row r="38635" spans="2:29">
      <c r="B38635" s="136"/>
      <c r="E38635" s="136"/>
      <c r="H38635" s="136"/>
      <c r="K38635" s="136"/>
      <c r="O38635" s="136"/>
      <c r="T38635" s="136"/>
      <c r="W38635" s="136"/>
      <c r="Z38635" s="136"/>
      <c r="AC38635" s="136"/>
    </row>
    <row r="38636" spans="2:29">
      <c r="B38636" s="136"/>
      <c r="E38636" s="136"/>
      <c r="H38636" s="136"/>
      <c r="K38636" s="136"/>
      <c r="O38636" s="136"/>
      <c r="T38636" s="136"/>
      <c r="W38636" s="136"/>
      <c r="Z38636" s="136"/>
      <c r="AC38636" s="136"/>
    </row>
    <row r="38637" spans="2:29">
      <c r="B38637" s="136"/>
      <c r="E38637" s="136"/>
      <c r="H38637" s="136"/>
      <c r="K38637" s="136"/>
      <c r="O38637" s="136"/>
      <c r="T38637" s="136"/>
      <c r="W38637" s="136"/>
      <c r="Z38637" s="136"/>
      <c r="AC38637" s="136"/>
    </row>
    <row r="38638" spans="2:29">
      <c r="B38638" s="136"/>
      <c r="E38638" s="136"/>
      <c r="H38638" s="136"/>
      <c r="K38638" s="136"/>
      <c r="O38638" s="136"/>
      <c r="T38638" s="136"/>
      <c r="W38638" s="136"/>
      <c r="Z38638" s="136"/>
      <c r="AC38638" s="136"/>
    </row>
    <row r="38639" spans="2:29">
      <c r="B38639" s="136"/>
      <c r="E38639" s="136"/>
      <c r="H38639" s="136"/>
      <c r="K38639" s="136"/>
      <c r="O38639" s="136"/>
      <c r="T38639" s="136"/>
      <c r="W38639" s="136"/>
      <c r="Z38639" s="136"/>
      <c r="AC38639" s="136"/>
    </row>
    <row r="38640" spans="2:29">
      <c r="B38640" s="136"/>
      <c r="E38640" s="136"/>
      <c r="H38640" s="136"/>
      <c r="K38640" s="136"/>
      <c r="O38640" s="136"/>
      <c r="T38640" s="136"/>
      <c r="W38640" s="136"/>
      <c r="Z38640" s="136"/>
      <c r="AC38640" s="136"/>
    </row>
    <row r="38641" spans="2:29">
      <c r="B38641" s="136"/>
      <c r="E38641" s="136"/>
      <c r="H38641" s="136"/>
      <c r="K38641" s="136"/>
      <c r="O38641" s="136"/>
      <c r="T38641" s="136"/>
      <c r="W38641" s="136"/>
      <c r="Z38641" s="136"/>
      <c r="AC38641" s="136"/>
    </row>
    <row r="38642" spans="2:29">
      <c r="B38642" s="136"/>
      <c r="E38642" s="136"/>
      <c r="H38642" s="136"/>
      <c r="K38642" s="136"/>
      <c r="O38642" s="136"/>
      <c r="T38642" s="136"/>
      <c r="W38642" s="136"/>
      <c r="Z38642" s="136"/>
      <c r="AC38642" s="136"/>
    </row>
    <row r="38643" spans="2:29">
      <c r="B38643" s="136"/>
      <c r="E38643" s="136"/>
      <c r="H38643" s="136"/>
      <c r="K38643" s="136"/>
      <c r="O38643" s="136"/>
      <c r="T38643" s="136"/>
      <c r="W38643" s="136"/>
      <c r="Z38643" s="136"/>
      <c r="AC38643" s="136"/>
    </row>
    <row r="38644" spans="2:29">
      <c r="B38644" s="136"/>
      <c r="E38644" s="136"/>
      <c r="H38644" s="136"/>
      <c r="K38644" s="136"/>
      <c r="O38644" s="136"/>
      <c r="T38644" s="136"/>
      <c r="W38644" s="136"/>
      <c r="Z38644" s="136"/>
      <c r="AC38644" s="136"/>
    </row>
    <row r="38645" spans="2:29">
      <c r="B38645" s="136"/>
      <c r="E38645" s="136"/>
      <c r="H38645" s="136"/>
      <c r="K38645" s="136"/>
      <c r="O38645" s="136"/>
      <c r="T38645" s="136"/>
      <c r="W38645" s="136"/>
      <c r="Z38645" s="136"/>
      <c r="AC38645" s="136"/>
    </row>
    <row r="38646" spans="2:29">
      <c r="B38646" s="136"/>
      <c r="E38646" s="136"/>
      <c r="H38646" s="136"/>
      <c r="K38646" s="136"/>
      <c r="O38646" s="136"/>
      <c r="T38646" s="136"/>
      <c r="W38646" s="136"/>
      <c r="Z38646" s="136"/>
      <c r="AC38646" s="136"/>
    </row>
    <row r="38647" spans="2:29">
      <c r="B38647" s="136"/>
      <c r="E38647" s="136"/>
      <c r="H38647" s="136"/>
      <c r="K38647" s="136"/>
      <c r="O38647" s="136"/>
      <c r="T38647" s="136"/>
      <c r="W38647" s="136"/>
      <c r="Z38647" s="136"/>
      <c r="AC38647" s="136"/>
    </row>
    <row r="38648" spans="2:29">
      <c r="B38648" s="136"/>
      <c r="E38648" s="136"/>
      <c r="H38648" s="136"/>
      <c r="K38648" s="136"/>
      <c r="O38648" s="136"/>
      <c r="T38648" s="136"/>
      <c r="W38648" s="136"/>
      <c r="Z38648" s="136"/>
      <c r="AC38648" s="136"/>
    </row>
    <row r="38649" spans="2:29">
      <c r="B38649" s="136"/>
      <c r="E38649" s="136"/>
      <c r="H38649" s="136"/>
      <c r="K38649" s="136"/>
      <c r="O38649" s="136"/>
      <c r="T38649" s="136"/>
      <c r="W38649" s="136"/>
      <c r="Z38649" s="136"/>
      <c r="AC38649" s="136"/>
    </row>
    <row r="38650" spans="2:29">
      <c r="B38650" s="136"/>
      <c r="E38650" s="136"/>
      <c r="H38650" s="136"/>
      <c r="K38650" s="136"/>
      <c r="O38650" s="136"/>
      <c r="T38650" s="136"/>
      <c r="W38650" s="136"/>
      <c r="Z38650" s="136"/>
      <c r="AC38650" s="136"/>
    </row>
    <row r="38651" spans="2:29">
      <c r="B38651" s="136"/>
      <c r="E38651" s="136"/>
      <c r="H38651" s="136"/>
      <c r="K38651" s="136"/>
      <c r="O38651" s="136"/>
      <c r="T38651" s="136"/>
      <c r="W38651" s="136"/>
      <c r="Z38651" s="136"/>
      <c r="AC38651" s="136"/>
    </row>
    <row r="38652" spans="2:29">
      <c r="B38652" s="136"/>
      <c r="E38652" s="136"/>
      <c r="H38652" s="136"/>
      <c r="K38652" s="136"/>
      <c r="O38652" s="136"/>
      <c r="T38652" s="136"/>
      <c r="W38652" s="136"/>
      <c r="Z38652" s="136"/>
      <c r="AC38652" s="136"/>
    </row>
    <row r="38653" spans="2:29">
      <c r="B38653" s="136"/>
      <c r="E38653" s="136"/>
      <c r="H38653" s="136"/>
      <c r="K38653" s="136"/>
      <c r="O38653" s="136"/>
      <c r="T38653" s="136"/>
      <c r="W38653" s="136"/>
      <c r="Z38653" s="136"/>
      <c r="AC38653" s="136"/>
    </row>
    <row r="38654" spans="2:29">
      <c r="B38654" s="136"/>
      <c r="E38654" s="136"/>
      <c r="H38654" s="136"/>
      <c r="K38654" s="136"/>
      <c r="O38654" s="136"/>
      <c r="T38654" s="136"/>
      <c r="W38654" s="136"/>
      <c r="Z38654" s="136"/>
      <c r="AC38654" s="136"/>
    </row>
    <row r="38655" spans="2:29">
      <c r="B38655" s="136"/>
      <c r="E38655" s="136"/>
      <c r="H38655" s="136"/>
      <c r="K38655" s="136"/>
      <c r="O38655" s="136"/>
      <c r="T38655" s="136"/>
      <c r="W38655" s="136"/>
      <c r="Z38655" s="136"/>
      <c r="AC38655" s="136"/>
    </row>
    <row r="38656" spans="2:29">
      <c r="B38656" s="136"/>
      <c r="E38656" s="136"/>
      <c r="H38656" s="136"/>
      <c r="K38656" s="136"/>
      <c r="O38656" s="136"/>
      <c r="T38656" s="136"/>
      <c r="W38656" s="136"/>
      <c r="Z38656" s="136"/>
      <c r="AC38656" s="136"/>
    </row>
    <row r="38657" spans="2:29">
      <c r="B38657" s="136"/>
      <c r="E38657" s="136"/>
      <c r="H38657" s="136"/>
      <c r="K38657" s="136"/>
      <c r="O38657" s="136"/>
      <c r="T38657" s="136"/>
      <c r="W38657" s="136"/>
      <c r="Z38657" s="136"/>
      <c r="AC38657" s="136"/>
    </row>
    <row r="38658" spans="2:29">
      <c r="B38658" s="136"/>
      <c r="E38658" s="136"/>
      <c r="H38658" s="136"/>
      <c r="K38658" s="136"/>
      <c r="O38658" s="136"/>
      <c r="T38658" s="136"/>
      <c r="W38658" s="136"/>
      <c r="Z38658" s="136"/>
      <c r="AC38658" s="136"/>
    </row>
    <row r="38659" spans="2:29">
      <c r="B38659" s="136"/>
      <c r="E38659" s="136"/>
      <c r="H38659" s="136"/>
      <c r="K38659" s="136"/>
      <c r="O38659" s="136"/>
      <c r="T38659" s="136"/>
      <c r="W38659" s="136"/>
      <c r="Z38659" s="136"/>
      <c r="AC38659" s="136"/>
    </row>
    <row r="38660" spans="2:29">
      <c r="B38660" s="136"/>
      <c r="E38660" s="136"/>
      <c r="H38660" s="136"/>
      <c r="K38660" s="136"/>
      <c r="O38660" s="136"/>
      <c r="T38660" s="136"/>
      <c r="W38660" s="136"/>
      <c r="Z38660" s="136"/>
      <c r="AC38660" s="136"/>
    </row>
    <row r="38661" spans="2:29">
      <c r="B38661" s="136"/>
      <c r="E38661" s="136"/>
      <c r="H38661" s="136"/>
      <c r="K38661" s="136"/>
      <c r="O38661" s="136"/>
      <c r="T38661" s="136"/>
      <c r="W38661" s="136"/>
      <c r="Z38661" s="136"/>
      <c r="AC38661" s="136"/>
    </row>
    <row r="38662" spans="2:29">
      <c r="B38662" s="136"/>
      <c r="E38662" s="136"/>
      <c r="H38662" s="136"/>
      <c r="K38662" s="136"/>
      <c r="O38662" s="136"/>
      <c r="T38662" s="136"/>
      <c r="W38662" s="136"/>
      <c r="Z38662" s="136"/>
      <c r="AC38662" s="136"/>
    </row>
    <row r="38663" spans="2:29">
      <c r="B38663" s="136"/>
      <c r="E38663" s="136"/>
      <c r="H38663" s="136"/>
      <c r="K38663" s="136"/>
      <c r="O38663" s="136"/>
      <c r="T38663" s="136"/>
      <c r="W38663" s="136"/>
      <c r="Z38663" s="136"/>
      <c r="AC38663" s="136"/>
    </row>
    <row r="38664" spans="2:29">
      <c r="B38664" s="136"/>
      <c r="E38664" s="136"/>
      <c r="H38664" s="136"/>
      <c r="K38664" s="136"/>
      <c r="O38664" s="136"/>
      <c r="T38664" s="136"/>
      <c r="W38664" s="136"/>
      <c r="Z38664" s="136"/>
      <c r="AC38664" s="136"/>
    </row>
    <row r="38665" spans="2:29">
      <c r="B38665" s="136"/>
      <c r="E38665" s="136"/>
      <c r="H38665" s="136"/>
      <c r="K38665" s="136"/>
      <c r="O38665" s="136"/>
      <c r="T38665" s="136"/>
      <c r="W38665" s="136"/>
      <c r="Z38665" s="136"/>
      <c r="AC38665" s="136"/>
    </row>
    <row r="38666" spans="2:29">
      <c r="B38666" s="136"/>
      <c r="E38666" s="136"/>
      <c r="H38666" s="136"/>
      <c r="K38666" s="136"/>
      <c r="O38666" s="136"/>
      <c r="T38666" s="136"/>
      <c r="W38666" s="136"/>
      <c r="Z38666" s="136"/>
      <c r="AC38666" s="136"/>
    </row>
    <row r="38667" spans="2:29">
      <c r="B38667" s="136"/>
      <c r="E38667" s="136"/>
      <c r="H38667" s="136"/>
      <c r="K38667" s="136"/>
      <c r="O38667" s="136"/>
      <c r="T38667" s="136"/>
      <c r="W38667" s="136"/>
      <c r="Z38667" s="136"/>
      <c r="AC38667" s="136"/>
    </row>
    <row r="38668" spans="2:29">
      <c r="B38668" s="136"/>
      <c r="E38668" s="136"/>
      <c r="H38668" s="136"/>
      <c r="K38668" s="136"/>
      <c r="O38668" s="136"/>
      <c r="T38668" s="136"/>
      <c r="W38668" s="136"/>
      <c r="Z38668" s="136"/>
      <c r="AC38668" s="136"/>
    </row>
    <row r="38669" spans="2:29">
      <c r="B38669" s="136"/>
      <c r="E38669" s="136"/>
      <c r="H38669" s="136"/>
      <c r="K38669" s="136"/>
      <c r="O38669" s="136"/>
      <c r="T38669" s="136"/>
      <c r="W38669" s="136"/>
      <c r="Z38669" s="136"/>
      <c r="AC38669" s="136"/>
    </row>
    <row r="38670" spans="2:29">
      <c r="B38670" s="136"/>
      <c r="E38670" s="136"/>
      <c r="H38670" s="136"/>
      <c r="K38670" s="136"/>
      <c r="O38670" s="136"/>
      <c r="T38670" s="136"/>
      <c r="W38670" s="136"/>
      <c r="Z38670" s="136"/>
      <c r="AC38670" s="136"/>
    </row>
    <row r="38671" spans="2:29">
      <c r="B38671" s="136"/>
      <c r="E38671" s="136"/>
      <c r="H38671" s="136"/>
      <c r="K38671" s="136"/>
      <c r="O38671" s="136"/>
      <c r="T38671" s="136"/>
      <c r="W38671" s="136"/>
      <c r="Z38671" s="136"/>
      <c r="AC38671" s="136"/>
    </row>
    <row r="38672" spans="2:29">
      <c r="B38672" s="136"/>
      <c r="E38672" s="136"/>
      <c r="H38672" s="136"/>
      <c r="K38672" s="136"/>
      <c r="O38672" s="136"/>
      <c r="T38672" s="136"/>
      <c r="W38672" s="136"/>
      <c r="Z38672" s="136"/>
      <c r="AC38672" s="136"/>
    </row>
    <row r="38673" spans="2:29">
      <c r="B38673" s="136"/>
      <c r="E38673" s="136"/>
      <c r="H38673" s="136"/>
      <c r="K38673" s="136"/>
      <c r="O38673" s="136"/>
      <c r="T38673" s="136"/>
      <c r="W38673" s="136"/>
      <c r="Z38673" s="136"/>
      <c r="AC38673" s="136"/>
    </row>
    <row r="38674" spans="2:29">
      <c r="B38674" s="136"/>
      <c r="E38674" s="136"/>
      <c r="H38674" s="136"/>
      <c r="K38674" s="136"/>
      <c r="O38674" s="136"/>
      <c r="T38674" s="136"/>
      <c r="W38674" s="136"/>
      <c r="Z38674" s="136"/>
      <c r="AC38674" s="136"/>
    </row>
    <row r="38675" spans="2:29">
      <c r="B38675" s="136"/>
      <c r="E38675" s="136"/>
      <c r="H38675" s="136"/>
      <c r="K38675" s="136"/>
      <c r="O38675" s="136"/>
      <c r="T38675" s="136"/>
      <c r="W38675" s="136"/>
      <c r="Z38675" s="136"/>
      <c r="AC38675" s="136"/>
    </row>
    <row r="38676" spans="2:29">
      <c r="B38676" s="136"/>
      <c r="E38676" s="136"/>
      <c r="H38676" s="136"/>
      <c r="K38676" s="136"/>
      <c r="O38676" s="136"/>
      <c r="T38676" s="136"/>
      <c r="W38676" s="136"/>
      <c r="Z38676" s="136"/>
      <c r="AC38676" s="136"/>
    </row>
    <row r="38677" spans="2:29">
      <c r="B38677" s="136"/>
      <c r="E38677" s="136"/>
      <c r="H38677" s="136"/>
      <c r="K38677" s="136"/>
      <c r="O38677" s="136"/>
      <c r="T38677" s="136"/>
      <c r="W38677" s="136"/>
      <c r="Z38677" s="136"/>
      <c r="AC38677" s="136"/>
    </row>
    <row r="38678" spans="2:29">
      <c r="B38678" s="136"/>
      <c r="E38678" s="136"/>
      <c r="H38678" s="136"/>
      <c r="K38678" s="136"/>
      <c r="O38678" s="136"/>
      <c r="T38678" s="136"/>
      <c r="W38678" s="136"/>
      <c r="Z38678" s="136"/>
      <c r="AC38678" s="136"/>
    </row>
    <row r="38679" spans="2:29">
      <c r="B38679" s="136"/>
      <c r="E38679" s="136"/>
      <c r="H38679" s="136"/>
      <c r="K38679" s="136"/>
      <c r="O38679" s="136"/>
      <c r="T38679" s="136"/>
      <c r="W38679" s="136"/>
      <c r="Z38679" s="136"/>
      <c r="AC38679" s="136"/>
    </row>
    <row r="38680" spans="2:29">
      <c r="B38680" s="136"/>
      <c r="E38680" s="136"/>
      <c r="H38680" s="136"/>
      <c r="K38680" s="136"/>
      <c r="O38680" s="136"/>
      <c r="T38680" s="136"/>
      <c r="W38680" s="136"/>
      <c r="Z38680" s="136"/>
      <c r="AC38680" s="136"/>
    </row>
    <row r="38681" spans="2:29">
      <c r="B38681" s="136"/>
      <c r="E38681" s="136"/>
      <c r="H38681" s="136"/>
      <c r="K38681" s="136"/>
      <c r="O38681" s="136"/>
      <c r="T38681" s="136"/>
      <c r="W38681" s="136"/>
      <c r="Z38681" s="136"/>
      <c r="AC38681" s="136"/>
    </row>
    <row r="38682" spans="2:29">
      <c r="B38682" s="136"/>
      <c r="E38682" s="136"/>
      <c r="H38682" s="136"/>
      <c r="K38682" s="136"/>
      <c r="O38682" s="136"/>
      <c r="T38682" s="136"/>
      <c r="W38682" s="136"/>
      <c r="Z38682" s="136"/>
      <c r="AC38682" s="136"/>
    </row>
    <row r="38683" spans="2:29">
      <c r="B38683" s="136"/>
      <c r="E38683" s="136"/>
      <c r="H38683" s="136"/>
      <c r="K38683" s="136"/>
      <c r="O38683" s="136"/>
      <c r="T38683" s="136"/>
      <c r="W38683" s="136"/>
      <c r="Z38683" s="136"/>
      <c r="AC38683" s="136"/>
    </row>
    <row r="38684" spans="2:29">
      <c r="B38684" s="136"/>
      <c r="E38684" s="136"/>
      <c r="H38684" s="136"/>
      <c r="K38684" s="136"/>
      <c r="O38684" s="136"/>
      <c r="T38684" s="136"/>
      <c r="W38684" s="136"/>
      <c r="Z38684" s="136"/>
      <c r="AC38684" s="136"/>
    </row>
    <row r="38685" spans="2:29">
      <c r="B38685" s="136"/>
      <c r="E38685" s="136"/>
      <c r="H38685" s="136"/>
      <c r="K38685" s="136"/>
      <c r="O38685" s="136"/>
      <c r="T38685" s="136"/>
      <c r="W38685" s="136"/>
      <c r="Z38685" s="136"/>
      <c r="AC38685" s="136"/>
    </row>
    <row r="38686" spans="2:29">
      <c r="B38686" s="136"/>
      <c r="E38686" s="136"/>
      <c r="H38686" s="136"/>
      <c r="K38686" s="136"/>
      <c r="O38686" s="136"/>
      <c r="T38686" s="136"/>
      <c r="W38686" s="136"/>
      <c r="Z38686" s="136"/>
      <c r="AC38686" s="136"/>
    </row>
    <row r="38687" spans="2:29">
      <c r="B38687" s="136"/>
      <c r="E38687" s="136"/>
      <c r="H38687" s="136"/>
      <c r="K38687" s="136"/>
      <c r="O38687" s="136"/>
      <c r="T38687" s="136"/>
      <c r="W38687" s="136"/>
      <c r="Z38687" s="136"/>
      <c r="AC38687" s="136"/>
    </row>
    <row r="38688" spans="2:29">
      <c r="B38688" s="136"/>
      <c r="E38688" s="136"/>
      <c r="H38688" s="136"/>
      <c r="K38688" s="136"/>
      <c r="O38688" s="136"/>
      <c r="T38688" s="136"/>
      <c r="W38688" s="136"/>
      <c r="Z38688" s="136"/>
      <c r="AC38688" s="136"/>
    </row>
    <row r="38689" spans="2:29">
      <c r="B38689" s="136"/>
      <c r="E38689" s="136"/>
      <c r="H38689" s="136"/>
      <c r="K38689" s="136"/>
      <c r="O38689" s="136"/>
      <c r="T38689" s="136"/>
      <c r="W38689" s="136"/>
      <c r="Z38689" s="136"/>
      <c r="AC38689" s="136"/>
    </row>
    <row r="38690" spans="2:29">
      <c r="B38690" s="136"/>
      <c r="E38690" s="136"/>
      <c r="H38690" s="136"/>
      <c r="K38690" s="136"/>
      <c r="O38690" s="136"/>
      <c r="T38690" s="136"/>
      <c r="W38690" s="136"/>
      <c r="Z38690" s="136"/>
      <c r="AC38690" s="136"/>
    </row>
    <row r="38691" spans="2:29">
      <c r="B38691" s="136"/>
      <c r="E38691" s="136"/>
      <c r="H38691" s="136"/>
      <c r="K38691" s="136"/>
      <c r="O38691" s="136"/>
      <c r="T38691" s="136"/>
      <c r="W38691" s="136"/>
      <c r="Z38691" s="136"/>
      <c r="AC38691" s="136"/>
    </row>
    <row r="38692" spans="2:29">
      <c r="B38692" s="136"/>
      <c r="E38692" s="136"/>
      <c r="H38692" s="136"/>
      <c r="K38692" s="136"/>
      <c r="O38692" s="136"/>
      <c r="T38692" s="136"/>
      <c r="W38692" s="136"/>
      <c r="Z38692" s="136"/>
      <c r="AC38692" s="136"/>
    </row>
    <row r="38693" spans="2:29">
      <c r="B38693" s="136"/>
      <c r="E38693" s="136"/>
      <c r="H38693" s="136"/>
      <c r="K38693" s="136"/>
      <c r="O38693" s="136"/>
      <c r="T38693" s="136"/>
      <c r="W38693" s="136"/>
      <c r="Z38693" s="136"/>
      <c r="AC38693" s="136"/>
    </row>
    <row r="38694" spans="2:29">
      <c r="B38694" s="136"/>
      <c r="E38694" s="136"/>
      <c r="H38694" s="136"/>
      <c r="K38694" s="136"/>
      <c r="O38694" s="136"/>
      <c r="T38694" s="136"/>
      <c r="W38694" s="136"/>
      <c r="Z38694" s="136"/>
      <c r="AC38694" s="136"/>
    </row>
    <row r="38695" spans="2:29">
      <c r="B38695" s="136"/>
      <c r="E38695" s="136"/>
      <c r="H38695" s="136"/>
      <c r="K38695" s="136"/>
      <c r="O38695" s="136"/>
      <c r="T38695" s="136"/>
      <c r="W38695" s="136"/>
      <c r="Z38695" s="136"/>
      <c r="AC38695" s="136"/>
    </row>
    <row r="38696" spans="2:29">
      <c r="B38696" s="136"/>
      <c r="E38696" s="136"/>
      <c r="H38696" s="136"/>
      <c r="K38696" s="136"/>
      <c r="O38696" s="136"/>
      <c r="T38696" s="136"/>
      <c r="W38696" s="136"/>
      <c r="Z38696" s="136"/>
      <c r="AC38696" s="136"/>
    </row>
    <row r="38697" spans="2:29">
      <c r="B38697" s="136"/>
      <c r="E38697" s="136"/>
      <c r="H38697" s="136"/>
      <c r="K38697" s="136"/>
      <c r="O38697" s="136"/>
      <c r="T38697" s="136"/>
      <c r="W38697" s="136"/>
      <c r="Z38697" s="136"/>
      <c r="AC38697" s="136"/>
    </row>
    <row r="38698" spans="2:29">
      <c r="B38698" s="136"/>
      <c r="E38698" s="136"/>
      <c r="H38698" s="136"/>
      <c r="K38698" s="136"/>
      <c r="O38698" s="136"/>
      <c r="T38698" s="136"/>
      <c r="W38698" s="136"/>
      <c r="Z38698" s="136"/>
      <c r="AC38698" s="136"/>
    </row>
    <row r="38699" spans="2:29">
      <c r="B38699" s="136"/>
      <c r="E38699" s="136"/>
      <c r="H38699" s="136"/>
      <c r="K38699" s="136"/>
      <c r="O38699" s="136"/>
      <c r="T38699" s="136"/>
      <c r="W38699" s="136"/>
      <c r="Z38699" s="136"/>
      <c r="AC38699" s="136"/>
    </row>
    <row r="38700" spans="2:29">
      <c r="B38700" s="136"/>
      <c r="E38700" s="136"/>
      <c r="H38700" s="136"/>
      <c r="K38700" s="136"/>
      <c r="O38700" s="136"/>
      <c r="T38700" s="136"/>
      <c r="W38700" s="136"/>
      <c r="Z38700" s="136"/>
      <c r="AC38700" s="136"/>
    </row>
    <row r="38701" spans="2:29">
      <c r="B38701" s="136"/>
      <c r="E38701" s="136"/>
      <c r="H38701" s="136"/>
      <c r="K38701" s="136"/>
      <c r="O38701" s="136"/>
      <c r="T38701" s="136"/>
      <c r="W38701" s="136"/>
      <c r="Z38701" s="136"/>
      <c r="AC38701" s="136"/>
    </row>
    <row r="38702" spans="2:29">
      <c r="B38702" s="136"/>
      <c r="E38702" s="136"/>
      <c r="H38702" s="136"/>
      <c r="K38702" s="136"/>
      <c r="O38702" s="136"/>
      <c r="T38702" s="136"/>
      <c r="W38702" s="136"/>
      <c r="Z38702" s="136"/>
      <c r="AC38702" s="136"/>
    </row>
    <row r="38703" spans="2:29">
      <c r="B38703" s="136"/>
      <c r="E38703" s="136"/>
      <c r="H38703" s="136"/>
      <c r="K38703" s="136"/>
      <c r="O38703" s="136"/>
      <c r="T38703" s="136"/>
      <c r="W38703" s="136"/>
      <c r="Z38703" s="136"/>
      <c r="AC38703" s="136"/>
    </row>
    <row r="38704" spans="2:29">
      <c r="B38704" s="136"/>
      <c r="E38704" s="136"/>
      <c r="H38704" s="136"/>
      <c r="K38704" s="136"/>
      <c r="O38704" s="136"/>
      <c r="T38704" s="136"/>
      <c r="W38704" s="136"/>
      <c r="Z38704" s="136"/>
      <c r="AC38704" s="136"/>
    </row>
    <row r="38705" spans="2:29">
      <c r="B38705" s="136"/>
      <c r="E38705" s="136"/>
      <c r="H38705" s="136"/>
      <c r="K38705" s="136"/>
      <c r="O38705" s="136"/>
      <c r="T38705" s="136"/>
      <c r="W38705" s="136"/>
      <c r="Z38705" s="136"/>
      <c r="AC38705" s="136"/>
    </row>
    <row r="38706" spans="2:29">
      <c r="B38706" s="136"/>
      <c r="E38706" s="136"/>
      <c r="H38706" s="136"/>
      <c r="K38706" s="136"/>
      <c r="O38706" s="136"/>
      <c r="T38706" s="136"/>
      <c r="W38706" s="136"/>
      <c r="Z38706" s="136"/>
      <c r="AC38706" s="136"/>
    </row>
    <row r="38707" spans="2:29">
      <c r="B38707" s="136"/>
      <c r="E38707" s="136"/>
      <c r="H38707" s="136"/>
      <c r="K38707" s="136"/>
      <c r="O38707" s="136"/>
      <c r="T38707" s="136"/>
      <c r="W38707" s="136"/>
      <c r="Z38707" s="136"/>
      <c r="AC38707" s="136"/>
    </row>
    <row r="38708" spans="2:29">
      <c r="B38708" s="136"/>
      <c r="E38708" s="136"/>
      <c r="H38708" s="136"/>
      <c r="K38708" s="136"/>
      <c r="O38708" s="136"/>
      <c r="T38708" s="136"/>
      <c r="W38708" s="136"/>
      <c r="Z38708" s="136"/>
      <c r="AC38708" s="136"/>
    </row>
    <row r="38709" spans="2:29">
      <c r="B38709" s="136"/>
      <c r="E38709" s="136"/>
      <c r="H38709" s="136"/>
      <c r="K38709" s="136"/>
      <c r="O38709" s="136"/>
      <c r="T38709" s="136"/>
      <c r="W38709" s="136"/>
      <c r="Z38709" s="136"/>
      <c r="AC38709" s="136"/>
    </row>
    <row r="38710" spans="2:29">
      <c r="B38710" s="136"/>
      <c r="E38710" s="136"/>
      <c r="H38710" s="136"/>
      <c r="K38710" s="136"/>
      <c r="O38710" s="136"/>
      <c r="T38710" s="136"/>
      <c r="W38710" s="136"/>
      <c r="Z38710" s="136"/>
      <c r="AC38710" s="136"/>
    </row>
    <row r="38711" spans="2:29">
      <c r="B38711" s="136"/>
      <c r="E38711" s="136"/>
      <c r="H38711" s="136"/>
      <c r="K38711" s="136"/>
      <c r="O38711" s="136"/>
      <c r="T38711" s="136"/>
      <c r="W38711" s="136"/>
      <c r="Z38711" s="136"/>
      <c r="AC38711" s="136"/>
    </row>
    <row r="38712" spans="2:29">
      <c r="B38712" s="136"/>
      <c r="E38712" s="136"/>
      <c r="H38712" s="136"/>
      <c r="K38712" s="136"/>
      <c r="O38712" s="136"/>
      <c r="T38712" s="136"/>
      <c r="W38712" s="136"/>
      <c r="Z38712" s="136"/>
      <c r="AC38712" s="136"/>
    </row>
    <row r="38713" spans="2:29">
      <c r="B38713" s="136"/>
      <c r="E38713" s="136"/>
      <c r="H38713" s="136"/>
      <c r="K38713" s="136"/>
      <c r="O38713" s="136"/>
      <c r="T38713" s="136"/>
      <c r="W38713" s="136"/>
      <c r="Z38713" s="136"/>
      <c r="AC38713" s="136"/>
    </row>
    <row r="38714" spans="2:29">
      <c r="B38714" s="136"/>
      <c r="E38714" s="136"/>
      <c r="H38714" s="136"/>
      <c r="K38714" s="136"/>
      <c r="O38714" s="136"/>
      <c r="T38714" s="136"/>
      <c r="W38714" s="136"/>
      <c r="Z38714" s="136"/>
      <c r="AC38714" s="136"/>
    </row>
    <row r="38715" spans="2:29">
      <c r="B38715" s="136"/>
      <c r="E38715" s="136"/>
      <c r="H38715" s="136"/>
      <c r="K38715" s="136"/>
      <c r="O38715" s="136"/>
      <c r="T38715" s="136"/>
      <c r="W38715" s="136"/>
      <c r="Z38715" s="136"/>
      <c r="AC38715" s="136"/>
    </row>
    <row r="38716" spans="2:29">
      <c r="B38716" s="136"/>
      <c r="E38716" s="136"/>
      <c r="H38716" s="136"/>
      <c r="K38716" s="136"/>
      <c r="O38716" s="136"/>
      <c r="T38716" s="136"/>
      <c r="W38716" s="136"/>
      <c r="Z38716" s="136"/>
      <c r="AC38716" s="136"/>
    </row>
    <row r="38717" spans="2:29">
      <c r="B38717" s="136"/>
      <c r="E38717" s="136"/>
      <c r="H38717" s="136"/>
      <c r="K38717" s="136"/>
      <c r="O38717" s="136"/>
      <c r="T38717" s="136"/>
      <c r="W38717" s="136"/>
      <c r="Z38717" s="136"/>
      <c r="AC38717" s="136"/>
    </row>
    <row r="38718" spans="2:29">
      <c r="B38718" s="136"/>
      <c r="E38718" s="136"/>
      <c r="H38718" s="136"/>
      <c r="K38718" s="136"/>
      <c r="O38718" s="136"/>
      <c r="T38718" s="136"/>
      <c r="W38718" s="136"/>
      <c r="Z38718" s="136"/>
      <c r="AC38718" s="136"/>
    </row>
    <row r="38719" spans="2:29">
      <c r="B38719" s="136"/>
      <c r="E38719" s="136"/>
      <c r="H38719" s="136"/>
      <c r="K38719" s="136"/>
      <c r="O38719" s="136"/>
      <c r="T38719" s="136"/>
      <c r="W38719" s="136"/>
      <c r="Z38719" s="136"/>
      <c r="AC38719" s="136"/>
    </row>
    <row r="38720" spans="2:29">
      <c r="B38720" s="136"/>
      <c r="E38720" s="136"/>
      <c r="H38720" s="136"/>
      <c r="K38720" s="136"/>
      <c r="O38720" s="136"/>
      <c r="T38720" s="136"/>
      <c r="W38720" s="136"/>
      <c r="Z38720" s="136"/>
      <c r="AC38720" s="136"/>
    </row>
    <row r="38721" spans="2:29">
      <c r="B38721" s="136"/>
      <c r="E38721" s="136"/>
      <c r="H38721" s="136"/>
      <c r="K38721" s="136"/>
      <c r="O38721" s="136"/>
      <c r="T38721" s="136"/>
      <c r="W38721" s="136"/>
      <c r="Z38721" s="136"/>
      <c r="AC38721" s="136"/>
    </row>
    <row r="38722" spans="2:29">
      <c r="B38722" s="136"/>
      <c r="E38722" s="136"/>
      <c r="H38722" s="136"/>
      <c r="K38722" s="136"/>
      <c r="O38722" s="136"/>
      <c r="T38722" s="136"/>
      <c r="W38722" s="136"/>
      <c r="Z38722" s="136"/>
      <c r="AC38722" s="136"/>
    </row>
    <row r="38723" spans="2:29">
      <c r="B38723" s="136"/>
      <c r="E38723" s="136"/>
      <c r="H38723" s="136"/>
      <c r="K38723" s="136"/>
      <c r="O38723" s="136"/>
      <c r="T38723" s="136"/>
      <c r="W38723" s="136"/>
      <c r="Z38723" s="136"/>
      <c r="AC38723" s="136"/>
    </row>
    <row r="38724" spans="2:29">
      <c r="B38724" s="136"/>
      <c r="E38724" s="136"/>
      <c r="H38724" s="136"/>
      <c r="K38724" s="136"/>
      <c r="O38724" s="136"/>
      <c r="T38724" s="136"/>
      <c r="W38724" s="136"/>
      <c r="Z38724" s="136"/>
      <c r="AC38724" s="136"/>
    </row>
    <row r="38725" spans="2:29">
      <c r="B38725" s="136"/>
      <c r="E38725" s="136"/>
      <c r="H38725" s="136"/>
      <c r="K38725" s="136"/>
      <c r="O38725" s="136"/>
      <c r="T38725" s="136"/>
      <c r="W38725" s="136"/>
      <c r="Z38725" s="136"/>
      <c r="AC38725" s="136"/>
    </row>
    <row r="38726" spans="2:29">
      <c r="B38726" s="136"/>
      <c r="E38726" s="136"/>
      <c r="H38726" s="136"/>
      <c r="K38726" s="136"/>
      <c r="O38726" s="136"/>
      <c r="T38726" s="136"/>
      <c r="W38726" s="136"/>
      <c r="Z38726" s="136"/>
      <c r="AC38726" s="136"/>
    </row>
    <row r="38727" spans="2:29">
      <c r="B38727" s="136"/>
      <c r="E38727" s="136"/>
      <c r="H38727" s="136"/>
      <c r="K38727" s="136"/>
      <c r="O38727" s="136"/>
      <c r="T38727" s="136"/>
      <c r="W38727" s="136"/>
      <c r="Z38727" s="136"/>
      <c r="AC38727" s="136"/>
    </row>
    <row r="38728" spans="2:29">
      <c r="B38728" s="136"/>
      <c r="E38728" s="136"/>
      <c r="H38728" s="136"/>
      <c r="K38728" s="136"/>
      <c r="O38728" s="136"/>
      <c r="T38728" s="136"/>
      <c r="W38728" s="136"/>
      <c r="Z38728" s="136"/>
      <c r="AC38728" s="136"/>
    </row>
    <row r="38729" spans="2:29">
      <c r="B38729" s="136"/>
      <c r="E38729" s="136"/>
      <c r="H38729" s="136"/>
      <c r="K38729" s="136"/>
      <c r="O38729" s="136"/>
      <c r="T38729" s="136"/>
      <c r="W38729" s="136"/>
      <c r="Z38729" s="136"/>
      <c r="AC38729" s="136"/>
    </row>
    <row r="38730" spans="2:29">
      <c r="B38730" s="136"/>
      <c r="E38730" s="136"/>
      <c r="H38730" s="136"/>
      <c r="K38730" s="136"/>
      <c r="O38730" s="136"/>
      <c r="T38730" s="136"/>
      <c r="W38730" s="136"/>
      <c r="Z38730" s="136"/>
      <c r="AC38730" s="136"/>
    </row>
    <row r="38731" spans="2:29">
      <c r="B38731" s="136"/>
      <c r="E38731" s="136"/>
      <c r="H38731" s="136"/>
      <c r="K38731" s="136"/>
      <c r="O38731" s="136"/>
      <c r="T38731" s="136"/>
      <c r="W38731" s="136"/>
      <c r="Z38731" s="136"/>
      <c r="AC38731" s="136"/>
    </row>
    <row r="38732" spans="2:29">
      <c r="B38732" s="136"/>
      <c r="E38732" s="136"/>
      <c r="H38732" s="136"/>
      <c r="K38732" s="136"/>
      <c r="O38732" s="136"/>
      <c r="T38732" s="136"/>
      <c r="W38732" s="136"/>
      <c r="Z38732" s="136"/>
      <c r="AC38732" s="136"/>
    </row>
    <row r="38733" spans="2:29">
      <c r="B38733" s="136"/>
      <c r="E38733" s="136"/>
      <c r="H38733" s="136"/>
      <c r="K38733" s="136"/>
      <c r="O38733" s="136"/>
      <c r="T38733" s="136"/>
      <c r="W38733" s="136"/>
      <c r="Z38733" s="136"/>
      <c r="AC38733" s="136"/>
    </row>
    <row r="38734" spans="2:29">
      <c r="B38734" s="136"/>
      <c r="E38734" s="136"/>
      <c r="H38734" s="136"/>
      <c r="K38734" s="136"/>
      <c r="O38734" s="136"/>
      <c r="T38734" s="136"/>
      <c r="W38734" s="136"/>
      <c r="Z38734" s="136"/>
      <c r="AC38734" s="136"/>
    </row>
    <row r="38735" spans="2:29">
      <c r="B38735" s="136"/>
      <c r="E38735" s="136"/>
      <c r="H38735" s="136"/>
      <c r="K38735" s="136"/>
      <c r="O38735" s="136"/>
      <c r="T38735" s="136"/>
      <c r="W38735" s="136"/>
      <c r="Z38735" s="136"/>
      <c r="AC38735" s="136"/>
    </row>
    <row r="38736" spans="2:29">
      <c r="B38736" s="136"/>
      <c r="E38736" s="136"/>
      <c r="H38736" s="136"/>
      <c r="K38736" s="136"/>
      <c r="O38736" s="136"/>
      <c r="T38736" s="136"/>
      <c r="W38736" s="136"/>
      <c r="Z38736" s="136"/>
      <c r="AC38736" s="136"/>
    </row>
    <row r="38737" spans="2:29">
      <c r="B38737" s="136"/>
      <c r="E38737" s="136"/>
      <c r="H38737" s="136"/>
      <c r="K38737" s="136"/>
      <c r="O38737" s="136"/>
      <c r="T38737" s="136"/>
      <c r="W38737" s="136"/>
      <c r="Z38737" s="136"/>
      <c r="AC38737" s="136"/>
    </row>
    <row r="38738" spans="2:29">
      <c r="B38738" s="136"/>
      <c r="E38738" s="136"/>
      <c r="H38738" s="136"/>
      <c r="K38738" s="136"/>
      <c r="O38738" s="136"/>
      <c r="T38738" s="136"/>
      <c r="W38738" s="136"/>
      <c r="Z38738" s="136"/>
      <c r="AC38738" s="136"/>
    </row>
    <row r="38739" spans="2:29">
      <c r="B38739" s="136"/>
      <c r="E38739" s="136"/>
      <c r="H38739" s="136"/>
      <c r="K38739" s="136"/>
      <c r="O38739" s="136"/>
      <c r="T38739" s="136"/>
      <c r="W38739" s="136"/>
      <c r="Z38739" s="136"/>
      <c r="AC38739" s="136"/>
    </row>
    <row r="38740" spans="2:29">
      <c r="B38740" s="136"/>
      <c r="E38740" s="136"/>
      <c r="H38740" s="136"/>
      <c r="K38740" s="136"/>
      <c r="O38740" s="136"/>
      <c r="T38740" s="136"/>
      <c r="W38740" s="136"/>
      <c r="Z38740" s="136"/>
      <c r="AC38740" s="136"/>
    </row>
    <row r="38741" spans="2:29">
      <c r="B38741" s="136"/>
      <c r="E38741" s="136"/>
      <c r="H38741" s="136"/>
      <c r="K38741" s="136"/>
      <c r="O38741" s="136"/>
      <c r="T38741" s="136"/>
      <c r="W38741" s="136"/>
      <c r="Z38741" s="136"/>
      <c r="AC38741" s="136"/>
    </row>
    <row r="38742" spans="2:29">
      <c r="B38742" s="136"/>
      <c r="E38742" s="136"/>
      <c r="H38742" s="136"/>
      <c r="K38742" s="136"/>
      <c r="O38742" s="136"/>
      <c r="T38742" s="136"/>
      <c r="W38742" s="136"/>
      <c r="Z38742" s="136"/>
      <c r="AC38742" s="136"/>
    </row>
    <row r="38743" spans="2:29">
      <c r="B38743" s="136"/>
      <c r="E38743" s="136"/>
      <c r="H38743" s="136"/>
      <c r="K38743" s="136"/>
      <c r="O38743" s="136"/>
      <c r="T38743" s="136"/>
      <c r="W38743" s="136"/>
      <c r="Z38743" s="136"/>
      <c r="AC38743" s="136"/>
    </row>
    <row r="38744" spans="2:29">
      <c r="B38744" s="136"/>
      <c r="E38744" s="136"/>
      <c r="H38744" s="136"/>
      <c r="K38744" s="136"/>
      <c r="O38744" s="136"/>
      <c r="T38744" s="136"/>
      <c r="W38744" s="136"/>
      <c r="Z38744" s="136"/>
      <c r="AC38744" s="136"/>
    </row>
    <row r="38745" spans="2:29">
      <c r="B38745" s="136"/>
      <c r="E38745" s="136"/>
      <c r="H38745" s="136"/>
      <c r="K38745" s="136"/>
      <c r="O38745" s="136"/>
      <c r="T38745" s="136"/>
      <c r="W38745" s="136"/>
      <c r="Z38745" s="136"/>
      <c r="AC38745" s="136"/>
    </row>
    <row r="38746" spans="2:29">
      <c r="B38746" s="136"/>
      <c r="E38746" s="136"/>
      <c r="H38746" s="136"/>
      <c r="K38746" s="136"/>
      <c r="O38746" s="136"/>
      <c r="T38746" s="136"/>
      <c r="W38746" s="136"/>
      <c r="Z38746" s="136"/>
      <c r="AC38746" s="136"/>
    </row>
    <row r="38747" spans="2:29">
      <c r="B38747" s="136"/>
      <c r="E38747" s="136"/>
      <c r="H38747" s="136"/>
      <c r="K38747" s="136"/>
      <c r="O38747" s="136"/>
      <c r="T38747" s="136"/>
      <c r="W38747" s="136"/>
      <c r="Z38747" s="136"/>
      <c r="AC38747" s="136"/>
    </row>
    <row r="38748" spans="2:29">
      <c r="B38748" s="136"/>
      <c r="E38748" s="136"/>
      <c r="H38748" s="136"/>
      <c r="K38748" s="136"/>
      <c r="O38748" s="136"/>
      <c r="T38748" s="136"/>
      <c r="W38748" s="136"/>
      <c r="Z38748" s="136"/>
      <c r="AC38748" s="136"/>
    </row>
    <row r="38749" spans="2:29">
      <c r="B38749" s="136"/>
      <c r="E38749" s="136"/>
      <c r="H38749" s="136"/>
      <c r="K38749" s="136"/>
      <c r="O38749" s="136"/>
      <c r="T38749" s="136"/>
      <c r="W38749" s="136"/>
      <c r="Z38749" s="136"/>
      <c r="AC38749" s="136"/>
    </row>
    <row r="38750" spans="2:29">
      <c r="B38750" s="136"/>
      <c r="E38750" s="136"/>
      <c r="H38750" s="136"/>
      <c r="K38750" s="136"/>
      <c r="O38750" s="136"/>
      <c r="T38750" s="136"/>
      <c r="W38750" s="136"/>
      <c r="Z38750" s="136"/>
      <c r="AC38750" s="136"/>
    </row>
    <row r="38751" spans="2:29">
      <c r="B38751" s="136"/>
      <c r="E38751" s="136"/>
      <c r="H38751" s="136"/>
      <c r="K38751" s="136"/>
      <c r="O38751" s="136"/>
      <c r="T38751" s="136"/>
      <c r="W38751" s="136"/>
      <c r="Z38751" s="136"/>
      <c r="AC38751" s="136"/>
    </row>
    <row r="38752" spans="2:29">
      <c r="B38752" s="136"/>
      <c r="E38752" s="136"/>
      <c r="H38752" s="136"/>
      <c r="K38752" s="136"/>
      <c r="O38752" s="136"/>
      <c r="T38752" s="136"/>
      <c r="W38752" s="136"/>
      <c r="Z38752" s="136"/>
      <c r="AC38752" s="136"/>
    </row>
    <row r="38753" spans="2:29">
      <c r="B38753" s="136"/>
      <c r="E38753" s="136"/>
      <c r="H38753" s="136"/>
      <c r="K38753" s="136"/>
      <c r="O38753" s="136"/>
      <c r="T38753" s="136"/>
      <c r="W38753" s="136"/>
      <c r="Z38753" s="136"/>
      <c r="AC38753" s="136"/>
    </row>
    <row r="38754" spans="2:29">
      <c r="B38754" s="136"/>
      <c r="E38754" s="136"/>
      <c r="H38754" s="136"/>
      <c r="K38754" s="136"/>
      <c r="O38754" s="136"/>
      <c r="T38754" s="136"/>
      <c r="W38754" s="136"/>
      <c r="Z38754" s="136"/>
      <c r="AC38754" s="136"/>
    </row>
    <row r="38755" spans="2:29">
      <c r="B38755" s="136"/>
      <c r="E38755" s="136"/>
      <c r="H38755" s="136"/>
      <c r="K38755" s="136"/>
      <c r="O38755" s="136"/>
      <c r="T38755" s="136"/>
      <c r="W38755" s="136"/>
      <c r="Z38755" s="136"/>
      <c r="AC38755" s="136"/>
    </row>
    <row r="38756" spans="2:29">
      <c r="B38756" s="136"/>
      <c r="E38756" s="136"/>
      <c r="H38756" s="136"/>
      <c r="K38756" s="136"/>
      <c r="O38756" s="136"/>
      <c r="T38756" s="136"/>
      <c r="W38756" s="136"/>
      <c r="Z38756" s="136"/>
      <c r="AC38756" s="136"/>
    </row>
    <row r="38757" spans="2:29">
      <c r="B38757" s="136"/>
      <c r="E38757" s="136"/>
      <c r="H38757" s="136"/>
      <c r="K38757" s="136"/>
      <c r="O38757" s="136"/>
      <c r="T38757" s="136"/>
      <c r="W38757" s="136"/>
      <c r="Z38757" s="136"/>
      <c r="AC38757" s="136"/>
    </row>
    <row r="38758" spans="2:29">
      <c r="B38758" s="136"/>
      <c r="E38758" s="136"/>
      <c r="H38758" s="136"/>
      <c r="K38758" s="136"/>
      <c r="O38758" s="136"/>
      <c r="T38758" s="136"/>
      <c r="W38758" s="136"/>
      <c r="Z38758" s="136"/>
      <c r="AC38758" s="136"/>
    </row>
    <row r="38759" spans="2:29">
      <c r="B38759" s="136"/>
      <c r="E38759" s="136"/>
      <c r="H38759" s="136"/>
      <c r="K38759" s="136"/>
      <c r="O38759" s="136"/>
      <c r="T38759" s="136"/>
      <c r="W38759" s="136"/>
      <c r="Z38759" s="136"/>
      <c r="AC38759" s="136"/>
    </row>
    <row r="38760" spans="2:29">
      <c r="B38760" s="136"/>
      <c r="E38760" s="136"/>
      <c r="H38760" s="136"/>
      <c r="K38760" s="136"/>
      <c r="O38760" s="136"/>
      <c r="T38760" s="136"/>
      <c r="W38760" s="136"/>
      <c r="Z38760" s="136"/>
      <c r="AC38760" s="136"/>
    </row>
    <row r="38761" spans="2:29">
      <c r="B38761" s="136"/>
      <c r="E38761" s="136"/>
      <c r="H38761" s="136"/>
      <c r="K38761" s="136"/>
      <c r="O38761" s="136"/>
      <c r="T38761" s="136"/>
      <c r="W38761" s="136"/>
      <c r="Z38761" s="136"/>
      <c r="AC38761" s="136"/>
    </row>
    <row r="38762" spans="2:29">
      <c r="B38762" s="136"/>
      <c r="E38762" s="136"/>
      <c r="H38762" s="136"/>
      <c r="K38762" s="136"/>
      <c r="O38762" s="136"/>
      <c r="T38762" s="136"/>
      <c r="W38762" s="136"/>
      <c r="Z38762" s="136"/>
      <c r="AC38762" s="136"/>
    </row>
    <row r="38763" spans="2:29">
      <c r="B38763" s="136"/>
      <c r="E38763" s="136"/>
      <c r="H38763" s="136"/>
      <c r="K38763" s="136"/>
      <c r="O38763" s="136"/>
      <c r="T38763" s="136"/>
      <c r="W38763" s="136"/>
      <c r="Z38763" s="136"/>
      <c r="AC38763" s="136"/>
    </row>
    <row r="38764" spans="2:29">
      <c r="B38764" s="136"/>
      <c r="E38764" s="136"/>
      <c r="H38764" s="136"/>
      <c r="K38764" s="136"/>
      <c r="O38764" s="136"/>
      <c r="T38764" s="136"/>
      <c r="W38764" s="136"/>
      <c r="Z38764" s="136"/>
      <c r="AC38764" s="136"/>
    </row>
    <row r="38765" spans="2:29">
      <c r="B38765" s="136"/>
      <c r="E38765" s="136"/>
      <c r="H38765" s="136"/>
      <c r="K38765" s="136"/>
      <c r="O38765" s="136"/>
      <c r="T38765" s="136"/>
      <c r="W38765" s="136"/>
      <c r="Z38765" s="136"/>
      <c r="AC38765" s="136"/>
    </row>
    <row r="38766" spans="2:29">
      <c r="B38766" s="136"/>
      <c r="E38766" s="136"/>
      <c r="H38766" s="136"/>
      <c r="K38766" s="136"/>
      <c r="O38766" s="136"/>
      <c r="T38766" s="136"/>
      <c r="W38766" s="136"/>
      <c r="Z38766" s="136"/>
      <c r="AC38766" s="136"/>
    </row>
    <row r="38767" spans="2:29">
      <c r="B38767" s="136"/>
      <c r="E38767" s="136"/>
      <c r="H38767" s="136"/>
      <c r="K38767" s="136"/>
      <c r="O38767" s="136"/>
      <c r="T38767" s="136"/>
      <c r="W38767" s="136"/>
      <c r="Z38767" s="136"/>
      <c r="AC38767" s="136"/>
    </row>
    <row r="38768" spans="2:29">
      <c r="B38768" s="136"/>
      <c r="E38768" s="136"/>
      <c r="H38768" s="136"/>
      <c r="K38768" s="136"/>
      <c r="O38768" s="136"/>
      <c r="T38768" s="136"/>
      <c r="W38768" s="136"/>
      <c r="Z38768" s="136"/>
      <c r="AC38768" s="136"/>
    </row>
    <row r="38769" spans="2:29">
      <c r="B38769" s="136"/>
      <c r="E38769" s="136"/>
      <c r="H38769" s="136"/>
      <c r="K38769" s="136"/>
      <c r="O38769" s="136"/>
      <c r="T38769" s="136"/>
      <c r="W38769" s="136"/>
      <c r="Z38769" s="136"/>
      <c r="AC38769" s="136"/>
    </row>
    <row r="38770" spans="2:29">
      <c r="B38770" s="136"/>
      <c r="E38770" s="136"/>
      <c r="H38770" s="136"/>
      <c r="K38770" s="136"/>
      <c r="O38770" s="136"/>
      <c r="T38770" s="136"/>
      <c r="W38770" s="136"/>
      <c r="Z38770" s="136"/>
      <c r="AC38770" s="136"/>
    </row>
    <row r="38771" spans="2:29">
      <c r="B38771" s="136"/>
      <c r="E38771" s="136"/>
      <c r="H38771" s="136"/>
      <c r="K38771" s="136"/>
      <c r="O38771" s="136"/>
      <c r="T38771" s="136"/>
      <c r="W38771" s="136"/>
      <c r="Z38771" s="136"/>
      <c r="AC38771" s="136"/>
    </row>
    <row r="38772" spans="2:29">
      <c r="B38772" s="136"/>
      <c r="E38772" s="136"/>
      <c r="H38772" s="136"/>
      <c r="K38772" s="136"/>
      <c r="O38772" s="136"/>
      <c r="T38772" s="136"/>
      <c r="W38772" s="136"/>
      <c r="Z38772" s="136"/>
      <c r="AC38772" s="136"/>
    </row>
    <row r="38773" spans="2:29">
      <c r="B38773" s="136"/>
      <c r="E38773" s="136"/>
      <c r="H38773" s="136"/>
      <c r="K38773" s="136"/>
      <c r="O38773" s="136"/>
      <c r="T38773" s="136"/>
      <c r="W38773" s="136"/>
      <c r="Z38773" s="136"/>
      <c r="AC38773" s="136"/>
    </row>
    <row r="38774" spans="2:29">
      <c r="B38774" s="136"/>
      <c r="E38774" s="136"/>
      <c r="H38774" s="136"/>
      <c r="K38774" s="136"/>
      <c r="O38774" s="136"/>
      <c r="T38774" s="136"/>
      <c r="W38774" s="136"/>
      <c r="Z38774" s="136"/>
      <c r="AC38774" s="136"/>
    </row>
    <row r="38775" spans="2:29">
      <c r="B38775" s="136"/>
      <c r="E38775" s="136"/>
      <c r="H38775" s="136"/>
      <c r="K38775" s="136"/>
      <c r="O38775" s="136"/>
      <c r="T38775" s="136"/>
      <c r="W38775" s="136"/>
      <c r="Z38775" s="136"/>
      <c r="AC38775" s="136"/>
    </row>
    <row r="38776" spans="2:29">
      <c r="B38776" s="136"/>
      <c r="E38776" s="136"/>
      <c r="H38776" s="136"/>
      <c r="K38776" s="136"/>
      <c r="O38776" s="136"/>
      <c r="T38776" s="136"/>
      <c r="W38776" s="136"/>
      <c r="Z38776" s="136"/>
      <c r="AC38776" s="136"/>
    </row>
    <row r="38777" spans="2:29">
      <c r="B38777" s="136"/>
      <c r="E38777" s="136"/>
      <c r="H38777" s="136"/>
      <c r="K38777" s="136"/>
      <c r="O38777" s="136"/>
      <c r="T38777" s="136"/>
      <c r="W38777" s="136"/>
      <c r="Z38777" s="136"/>
      <c r="AC38777" s="136"/>
    </row>
    <row r="38778" spans="2:29">
      <c r="B38778" s="136"/>
      <c r="E38778" s="136"/>
      <c r="H38778" s="136"/>
      <c r="K38778" s="136"/>
      <c r="O38778" s="136"/>
      <c r="T38778" s="136"/>
      <c r="W38778" s="136"/>
      <c r="Z38778" s="136"/>
      <c r="AC38778" s="136"/>
    </row>
    <row r="38779" spans="2:29">
      <c r="B38779" s="136"/>
      <c r="E38779" s="136"/>
      <c r="H38779" s="136"/>
      <c r="K38779" s="136"/>
      <c r="O38779" s="136"/>
      <c r="T38779" s="136"/>
      <c r="W38779" s="136"/>
      <c r="Z38779" s="136"/>
      <c r="AC38779" s="136"/>
    </row>
    <row r="38780" spans="2:29">
      <c r="B38780" s="136"/>
      <c r="E38780" s="136"/>
      <c r="H38780" s="136"/>
      <c r="K38780" s="136"/>
      <c r="O38780" s="136"/>
      <c r="T38780" s="136"/>
      <c r="W38780" s="136"/>
      <c r="Z38780" s="136"/>
      <c r="AC38780" s="136"/>
    </row>
    <row r="38781" spans="2:29">
      <c r="B38781" s="136"/>
      <c r="E38781" s="136"/>
      <c r="H38781" s="136"/>
      <c r="K38781" s="136"/>
      <c r="O38781" s="136"/>
      <c r="T38781" s="136"/>
      <c r="W38781" s="136"/>
      <c r="Z38781" s="136"/>
      <c r="AC38781" s="136"/>
    </row>
    <row r="38782" spans="2:29">
      <c r="B38782" s="136"/>
      <c r="E38782" s="136"/>
      <c r="H38782" s="136"/>
      <c r="K38782" s="136"/>
      <c r="O38782" s="136"/>
      <c r="T38782" s="136"/>
      <c r="W38782" s="136"/>
      <c r="Z38782" s="136"/>
      <c r="AC38782" s="136"/>
    </row>
    <row r="38783" spans="2:29">
      <c r="B38783" s="136"/>
      <c r="E38783" s="136"/>
      <c r="H38783" s="136"/>
      <c r="K38783" s="136"/>
      <c r="O38783" s="136"/>
      <c r="T38783" s="136"/>
      <c r="W38783" s="136"/>
      <c r="Z38783" s="136"/>
      <c r="AC38783" s="136"/>
    </row>
    <row r="38784" spans="2:29">
      <c r="B38784" s="136"/>
      <c r="E38784" s="136"/>
      <c r="H38784" s="136"/>
      <c r="K38784" s="136"/>
      <c r="O38784" s="136"/>
      <c r="T38784" s="136"/>
      <c r="W38784" s="136"/>
      <c r="Z38784" s="136"/>
      <c r="AC38784" s="136"/>
    </row>
    <row r="38785" spans="2:29">
      <c r="B38785" s="136"/>
      <c r="E38785" s="136"/>
      <c r="H38785" s="136"/>
      <c r="K38785" s="136"/>
      <c r="O38785" s="136"/>
      <c r="T38785" s="136"/>
      <c r="W38785" s="136"/>
      <c r="Z38785" s="136"/>
      <c r="AC38785" s="136"/>
    </row>
    <row r="38786" spans="2:29">
      <c r="B38786" s="136"/>
      <c r="E38786" s="136"/>
      <c r="H38786" s="136"/>
      <c r="K38786" s="136"/>
      <c r="O38786" s="136"/>
      <c r="T38786" s="136"/>
      <c r="W38786" s="136"/>
      <c r="Z38786" s="136"/>
      <c r="AC38786" s="136"/>
    </row>
    <row r="38787" spans="2:29">
      <c r="B38787" s="136"/>
      <c r="E38787" s="136"/>
      <c r="H38787" s="136"/>
      <c r="K38787" s="136"/>
      <c r="O38787" s="136"/>
      <c r="T38787" s="136"/>
      <c r="W38787" s="136"/>
      <c r="Z38787" s="136"/>
      <c r="AC38787" s="136"/>
    </row>
    <row r="38788" spans="2:29">
      <c r="B38788" s="136"/>
      <c r="E38788" s="136"/>
      <c r="H38788" s="136"/>
      <c r="K38788" s="136"/>
      <c r="O38788" s="136"/>
      <c r="T38788" s="136"/>
      <c r="W38788" s="136"/>
      <c r="Z38788" s="136"/>
      <c r="AC38788" s="136"/>
    </row>
    <row r="38789" spans="2:29">
      <c r="B38789" s="136"/>
      <c r="E38789" s="136"/>
      <c r="H38789" s="136"/>
      <c r="K38789" s="136"/>
      <c r="O38789" s="136"/>
      <c r="T38789" s="136"/>
      <c r="W38789" s="136"/>
      <c r="Z38789" s="136"/>
      <c r="AC38789" s="136"/>
    </row>
    <row r="38790" spans="2:29">
      <c r="B38790" s="136"/>
      <c r="E38790" s="136"/>
      <c r="H38790" s="136"/>
      <c r="K38790" s="136"/>
      <c r="O38790" s="136"/>
      <c r="T38790" s="136"/>
      <c r="W38790" s="136"/>
      <c r="Z38790" s="136"/>
      <c r="AC38790" s="136"/>
    </row>
    <row r="38791" spans="2:29">
      <c r="B38791" s="136"/>
      <c r="E38791" s="136"/>
      <c r="H38791" s="136"/>
      <c r="K38791" s="136"/>
      <c r="O38791" s="136"/>
      <c r="T38791" s="136"/>
      <c r="W38791" s="136"/>
      <c r="Z38791" s="136"/>
      <c r="AC38791" s="136"/>
    </row>
    <row r="38792" spans="2:29">
      <c r="B38792" s="136"/>
      <c r="E38792" s="136"/>
      <c r="H38792" s="136"/>
      <c r="K38792" s="136"/>
      <c r="O38792" s="136"/>
      <c r="T38792" s="136"/>
      <c r="W38792" s="136"/>
      <c r="Z38792" s="136"/>
      <c r="AC38792" s="136"/>
    </row>
    <row r="38793" spans="2:29">
      <c r="B38793" s="136"/>
      <c r="E38793" s="136"/>
      <c r="H38793" s="136"/>
      <c r="K38793" s="136"/>
      <c r="O38793" s="136"/>
      <c r="T38793" s="136"/>
      <c r="W38793" s="136"/>
      <c r="Z38793" s="136"/>
      <c r="AC38793" s="136"/>
    </row>
    <row r="38794" spans="2:29">
      <c r="B38794" s="136"/>
      <c r="E38794" s="136"/>
      <c r="H38794" s="136"/>
      <c r="K38794" s="136"/>
      <c r="O38794" s="136"/>
      <c r="T38794" s="136"/>
      <c r="W38794" s="136"/>
      <c r="Z38794" s="136"/>
      <c r="AC38794" s="136"/>
    </row>
    <row r="38795" spans="2:29">
      <c r="B38795" s="136"/>
      <c r="E38795" s="136"/>
      <c r="H38795" s="136"/>
      <c r="K38795" s="136"/>
      <c r="O38795" s="136"/>
      <c r="T38795" s="136"/>
      <c r="W38795" s="136"/>
      <c r="Z38795" s="136"/>
      <c r="AC38795" s="136"/>
    </row>
    <row r="38796" spans="2:29">
      <c r="B38796" s="136"/>
      <c r="E38796" s="136"/>
      <c r="H38796" s="136"/>
      <c r="K38796" s="136"/>
      <c r="O38796" s="136"/>
      <c r="T38796" s="136"/>
      <c r="W38796" s="136"/>
      <c r="Z38796" s="136"/>
      <c r="AC38796" s="136"/>
    </row>
    <row r="38797" spans="2:29">
      <c r="B38797" s="136"/>
      <c r="E38797" s="136"/>
      <c r="H38797" s="136"/>
      <c r="K38797" s="136"/>
      <c r="O38797" s="136"/>
      <c r="T38797" s="136"/>
      <c r="W38797" s="136"/>
      <c r="Z38797" s="136"/>
      <c r="AC38797" s="136"/>
    </row>
    <row r="38798" spans="2:29">
      <c r="B38798" s="136"/>
      <c r="E38798" s="136"/>
      <c r="H38798" s="136"/>
      <c r="K38798" s="136"/>
      <c r="O38798" s="136"/>
      <c r="T38798" s="136"/>
      <c r="W38798" s="136"/>
      <c r="Z38798" s="136"/>
      <c r="AC38798" s="136"/>
    </row>
    <row r="38799" spans="2:29">
      <c r="B38799" s="136"/>
      <c r="E38799" s="136"/>
      <c r="H38799" s="136"/>
      <c r="K38799" s="136"/>
      <c r="O38799" s="136"/>
      <c r="T38799" s="136"/>
      <c r="W38799" s="136"/>
      <c r="Z38799" s="136"/>
      <c r="AC38799" s="136"/>
    </row>
    <row r="38800" spans="2:29">
      <c r="B38800" s="136"/>
      <c r="E38800" s="136"/>
      <c r="H38800" s="136"/>
      <c r="K38800" s="136"/>
      <c r="O38800" s="136"/>
      <c r="T38800" s="136"/>
      <c r="W38800" s="136"/>
      <c r="Z38800" s="136"/>
      <c r="AC38800" s="136"/>
    </row>
    <row r="38801" spans="2:29">
      <c r="B38801" s="136"/>
      <c r="E38801" s="136"/>
      <c r="H38801" s="136"/>
      <c r="K38801" s="136"/>
      <c r="O38801" s="136"/>
      <c r="T38801" s="136"/>
      <c r="W38801" s="136"/>
      <c r="Z38801" s="136"/>
      <c r="AC38801" s="136"/>
    </row>
    <row r="38802" spans="2:29">
      <c r="B38802" s="136"/>
      <c r="E38802" s="136"/>
      <c r="H38802" s="136"/>
      <c r="K38802" s="136"/>
      <c r="O38802" s="136"/>
      <c r="T38802" s="136"/>
      <c r="W38802" s="136"/>
      <c r="Z38802" s="136"/>
      <c r="AC38802" s="136"/>
    </row>
    <row r="38803" spans="2:29">
      <c r="B38803" s="136"/>
      <c r="E38803" s="136"/>
      <c r="H38803" s="136"/>
      <c r="K38803" s="136"/>
      <c r="O38803" s="136"/>
      <c r="T38803" s="136"/>
      <c r="W38803" s="136"/>
      <c r="Z38803" s="136"/>
      <c r="AC38803" s="136"/>
    </row>
    <row r="38804" spans="2:29">
      <c r="B38804" s="136"/>
      <c r="E38804" s="136"/>
      <c r="H38804" s="136"/>
      <c r="K38804" s="136"/>
      <c r="O38804" s="136"/>
      <c r="T38804" s="136"/>
      <c r="W38804" s="136"/>
      <c r="Z38804" s="136"/>
      <c r="AC38804" s="136"/>
    </row>
    <row r="38805" spans="2:29">
      <c r="B38805" s="136"/>
      <c r="E38805" s="136"/>
      <c r="H38805" s="136"/>
      <c r="K38805" s="136"/>
      <c r="O38805" s="136"/>
      <c r="T38805" s="136"/>
      <c r="W38805" s="136"/>
      <c r="Z38805" s="136"/>
      <c r="AC38805" s="136"/>
    </row>
    <row r="38806" spans="2:29">
      <c r="B38806" s="136"/>
      <c r="E38806" s="136"/>
      <c r="H38806" s="136"/>
      <c r="K38806" s="136"/>
      <c r="O38806" s="136"/>
      <c r="T38806" s="136"/>
      <c r="W38806" s="136"/>
      <c r="Z38806" s="136"/>
      <c r="AC38806" s="136"/>
    </row>
    <row r="38807" spans="2:29">
      <c r="B38807" s="136"/>
      <c r="E38807" s="136"/>
      <c r="H38807" s="136"/>
      <c r="K38807" s="136"/>
      <c r="O38807" s="136"/>
      <c r="T38807" s="136"/>
      <c r="W38807" s="136"/>
      <c r="Z38807" s="136"/>
      <c r="AC38807" s="136"/>
    </row>
    <row r="38808" spans="2:29">
      <c r="B38808" s="136"/>
      <c r="E38808" s="136"/>
      <c r="H38808" s="136"/>
      <c r="K38808" s="136"/>
      <c r="O38808" s="136"/>
      <c r="T38808" s="136"/>
      <c r="W38808" s="136"/>
      <c r="Z38808" s="136"/>
      <c r="AC38808" s="136"/>
    </row>
    <row r="38809" spans="2:29">
      <c r="B38809" s="136"/>
      <c r="E38809" s="136"/>
      <c r="H38809" s="136"/>
      <c r="K38809" s="136"/>
      <c r="O38809" s="136"/>
      <c r="T38809" s="136"/>
      <c r="W38809" s="136"/>
      <c r="Z38809" s="136"/>
      <c r="AC38809" s="136"/>
    </row>
    <row r="38810" spans="2:29">
      <c r="B38810" s="136"/>
      <c r="E38810" s="136"/>
      <c r="H38810" s="136"/>
      <c r="K38810" s="136"/>
      <c r="O38810" s="136"/>
      <c r="T38810" s="136"/>
      <c r="W38810" s="136"/>
      <c r="Z38810" s="136"/>
      <c r="AC38810" s="136"/>
    </row>
    <row r="38811" spans="2:29">
      <c r="B38811" s="136"/>
      <c r="E38811" s="136"/>
      <c r="H38811" s="136"/>
      <c r="K38811" s="136"/>
      <c r="O38811" s="136"/>
      <c r="T38811" s="136"/>
      <c r="W38811" s="136"/>
      <c r="Z38811" s="136"/>
      <c r="AC38811" s="136"/>
    </row>
    <row r="38812" spans="2:29">
      <c r="B38812" s="136"/>
      <c r="E38812" s="136"/>
      <c r="H38812" s="136"/>
      <c r="K38812" s="136"/>
      <c r="O38812" s="136"/>
      <c r="T38812" s="136"/>
      <c r="W38812" s="136"/>
      <c r="Z38812" s="136"/>
      <c r="AC38812" s="136"/>
    </row>
    <row r="38813" spans="2:29">
      <c r="B38813" s="136"/>
      <c r="E38813" s="136"/>
      <c r="H38813" s="136"/>
      <c r="K38813" s="136"/>
      <c r="O38813" s="136"/>
      <c r="T38813" s="136"/>
      <c r="W38813" s="136"/>
      <c r="Z38813" s="136"/>
      <c r="AC38813" s="136"/>
    </row>
    <row r="38814" spans="2:29">
      <c r="B38814" s="136"/>
      <c r="E38814" s="136"/>
      <c r="H38814" s="136"/>
      <c r="K38814" s="136"/>
      <c r="O38814" s="136"/>
      <c r="T38814" s="136"/>
      <c r="W38814" s="136"/>
      <c r="Z38814" s="136"/>
      <c r="AC38814" s="136"/>
    </row>
    <row r="38815" spans="2:29">
      <c r="B38815" s="136"/>
      <c r="E38815" s="136"/>
      <c r="H38815" s="136"/>
      <c r="K38815" s="136"/>
      <c r="O38815" s="136"/>
      <c r="T38815" s="136"/>
      <c r="W38815" s="136"/>
      <c r="Z38815" s="136"/>
      <c r="AC38815" s="136"/>
    </row>
    <row r="38816" spans="2:29">
      <c r="B38816" s="136"/>
      <c r="E38816" s="136"/>
      <c r="H38816" s="136"/>
      <c r="K38816" s="136"/>
      <c r="O38816" s="136"/>
      <c r="T38816" s="136"/>
      <c r="W38816" s="136"/>
      <c r="Z38816" s="136"/>
      <c r="AC38816" s="136"/>
    </row>
    <row r="38817" spans="2:29">
      <c r="B38817" s="136"/>
      <c r="E38817" s="136"/>
      <c r="H38817" s="136"/>
      <c r="K38817" s="136"/>
      <c r="O38817" s="136"/>
      <c r="T38817" s="136"/>
      <c r="W38817" s="136"/>
      <c r="Z38817" s="136"/>
      <c r="AC38817" s="136"/>
    </row>
    <row r="38818" spans="2:29">
      <c r="B38818" s="136"/>
      <c r="E38818" s="136"/>
      <c r="H38818" s="136"/>
      <c r="K38818" s="136"/>
      <c r="O38818" s="136"/>
      <c r="T38818" s="136"/>
      <c r="W38818" s="136"/>
      <c r="Z38818" s="136"/>
      <c r="AC38818" s="136"/>
    </row>
    <row r="38819" spans="2:29">
      <c r="B38819" s="136"/>
      <c r="E38819" s="136"/>
      <c r="H38819" s="136"/>
      <c r="K38819" s="136"/>
      <c r="O38819" s="136"/>
      <c r="T38819" s="136"/>
      <c r="W38819" s="136"/>
      <c r="Z38819" s="136"/>
      <c r="AC38819" s="136"/>
    </row>
    <row r="38820" spans="2:29">
      <c r="B38820" s="136"/>
      <c r="E38820" s="136"/>
      <c r="H38820" s="136"/>
      <c r="K38820" s="136"/>
      <c r="O38820" s="136"/>
      <c r="T38820" s="136"/>
      <c r="W38820" s="136"/>
      <c r="Z38820" s="136"/>
      <c r="AC38820" s="136"/>
    </row>
    <row r="38821" spans="2:29">
      <c r="B38821" s="136"/>
      <c r="E38821" s="136"/>
      <c r="H38821" s="136"/>
      <c r="K38821" s="136"/>
      <c r="O38821" s="136"/>
      <c r="T38821" s="136"/>
      <c r="W38821" s="136"/>
      <c r="Z38821" s="136"/>
      <c r="AC38821" s="136"/>
    </row>
    <row r="38822" spans="2:29">
      <c r="B38822" s="136"/>
      <c r="E38822" s="136"/>
      <c r="H38822" s="136"/>
      <c r="K38822" s="136"/>
      <c r="O38822" s="136"/>
      <c r="T38822" s="136"/>
      <c r="W38822" s="136"/>
      <c r="Z38822" s="136"/>
      <c r="AC38822" s="136"/>
    </row>
    <row r="38823" spans="2:29">
      <c r="B38823" s="136"/>
      <c r="E38823" s="136"/>
      <c r="H38823" s="136"/>
      <c r="K38823" s="136"/>
      <c r="O38823" s="136"/>
      <c r="T38823" s="136"/>
      <c r="W38823" s="136"/>
      <c r="Z38823" s="136"/>
      <c r="AC38823" s="136"/>
    </row>
    <row r="38824" spans="2:29">
      <c r="B38824" s="136"/>
      <c r="E38824" s="136"/>
      <c r="H38824" s="136"/>
      <c r="K38824" s="136"/>
      <c r="O38824" s="136"/>
      <c r="T38824" s="136"/>
      <c r="W38824" s="136"/>
      <c r="Z38824" s="136"/>
      <c r="AC38824" s="136"/>
    </row>
    <row r="38825" spans="2:29">
      <c r="B38825" s="136"/>
      <c r="E38825" s="136"/>
      <c r="H38825" s="136"/>
      <c r="K38825" s="136"/>
      <c r="O38825" s="136"/>
      <c r="T38825" s="136"/>
      <c r="W38825" s="136"/>
      <c r="Z38825" s="136"/>
      <c r="AC38825" s="136"/>
    </row>
    <row r="38826" spans="2:29">
      <c r="B38826" s="136"/>
      <c r="E38826" s="136"/>
      <c r="H38826" s="136"/>
      <c r="K38826" s="136"/>
      <c r="O38826" s="136"/>
      <c r="T38826" s="136"/>
      <c r="W38826" s="136"/>
      <c r="Z38826" s="136"/>
      <c r="AC38826" s="136"/>
    </row>
    <row r="38827" spans="2:29">
      <c r="B38827" s="136"/>
      <c r="E38827" s="136"/>
      <c r="H38827" s="136"/>
      <c r="K38827" s="136"/>
      <c r="O38827" s="136"/>
      <c r="T38827" s="136"/>
      <c r="W38827" s="136"/>
      <c r="Z38827" s="136"/>
      <c r="AC38827" s="136"/>
    </row>
    <row r="38828" spans="2:29">
      <c r="B38828" s="136"/>
      <c r="E38828" s="136"/>
      <c r="H38828" s="136"/>
      <c r="K38828" s="136"/>
      <c r="O38828" s="136"/>
      <c r="T38828" s="136"/>
      <c r="W38828" s="136"/>
      <c r="Z38828" s="136"/>
      <c r="AC38828" s="136"/>
    </row>
    <row r="38829" spans="2:29">
      <c r="B38829" s="136"/>
      <c r="E38829" s="136"/>
      <c r="H38829" s="136"/>
      <c r="K38829" s="136"/>
      <c r="O38829" s="136"/>
      <c r="T38829" s="136"/>
      <c r="W38829" s="136"/>
      <c r="Z38829" s="136"/>
      <c r="AC38829" s="136"/>
    </row>
    <row r="38830" spans="2:29">
      <c r="B38830" s="136"/>
      <c r="E38830" s="136"/>
      <c r="H38830" s="136"/>
      <c r="K38830" s="136"/>
      <c r="O38830" s="136"/>
      <c r="T38830" s="136"/>
      <c r="W38830" s="136"/>
      <c r="Z38830" s="136"/>
      <c r="AC38830" s="136"/>
    </row>
    <row r="38831" spans="2:29">
      <c r="B38831" s="136"/>
      <c r="E38831" s="136"/>
      <c r="H38831" s="136"/>
      <c r="K38831" s="136"/>
      <c r="O38831" s="136"/>
      <c r="T38831" s="136"/>
      <c r="W38831" s="136"/>
      <c r="Z38831" s="136"/>
      <c r="AC38831" s="136"/>
    </row>
    <row r="38832" spans="2:29">
      <c r="B38832" s="136"/>
      <c r="E38832" s="136"/>
      <c r="H38832" s="136"/>
      <c r="K38832" s="136"/>
      <c r="O38832" s="136"/>
      <c r="T38832" s="136"/>
      <c r="W38832" s="136"/>
      <c r="Z38832" s="136"/>
      <c r="AC38832" s="136"/>
    </row>
    <row r="38833" spans="2:29">
      <c r="B38833" s="136"/>
      <c r="E38833" s="136"/>
      <c r="H38833" s="136"/>
      <c r="K38833" s="136"/>
      <c r="O38833" s="136"/>
      <c r="T38833" s="136"/>
      <c r="W38833" s="136"/>
      <c r="Z38833" s="136"/>
      <c r="AC38833" s="136"/>
    </row>
    <row r="38834" spans="2:29">
      <c r="B38834" s="136"/>
      <c r="E38834" s="136"/>
      <c r="H38834" s="136"/>
      <c r="K38834" s="136"/>
      <c r="O38834" s="136"/>
      <c r="T38834" s="136"/>
      <c r="W38834" s="136"/>
      <c r="Z38834" s="136"/>
      <c r="AC38834" s="136"/>
    </row>
    <row r="38835" spans="2:29">
      <c r="B38835" s="136"/>
      <c r="E38835" s="136"/>
      <c r="H38835" s="136"/>
      <c r="K38835" s="136"/>
      <c r="O38835" s="136"/>
      <c r="T38835" s="136"/>
      <c r="W38835" s="136"/>
      <c r="Z38835" s="136"/>
      <c r="AC38835" s="136"/>
    </row>
    <row r="38836" spans="2:29">
      <c r="B38836" s="136"/>
      <c r="E38836" s="136"/>
      <c r="H38836" s="136"/>
      <c r="K38836" s="136"/>
      <c r="O38836" s="136"/>
      <c r="T38836" s="136"/>
      <c r="W38836" s="136"/>
      <c r="Z38836" s="136"/>
      <c r="AC38836" s="136"/>
    </row>
    <row r="38837" spans="2:29">
      <c r="B38837" s="136"/>
      <c r="E38837" s="136"/>
      <c r="H38837" s="136"/>
      <c r="K38837" s="136"/>
      <c r="O38837" s="136"/>
      <c r="T38837" s="136"/>
      <c r="W38837" s="136"/>
      <c r="Z38837" s="136"/>
      <c r="AC38837" s="136"/>
    </row>
    <row r="38838" spans="2:29">
      <c r="B38838" s="136"/>
      <c r="E38838" s="136"/>
      <c r="H38838" s="136"/>
      <c r="K38838" s="136"/>
      <c r="O38838" s="136"/>
      <c r="T38838" s="136"/>
      <c r="W38838" s="136"/>
      <c r="Z38838" s="136"/>
      <c r="AC38838" s="136"/>
    </row>
    <row r="38839" spans="2:29">
      <c r="B38839" s="136"/>
      <c r="E38839" s="136"/>
      <c r="H38839" s="136"/>
      <c r="K38839" s="136"/>
      <c r="O38839" s="136"/>
      <c r="T38839" s="136"/>
      <c r="W38839" s="136"/>
      <c r="Z38839" s="136"/>
      <c r="AC38839" s="136"/>
    </row>
    <row r="38840" spans="2:29">
      <c r="B38840" s="136"/>
      <c r="E38840" s="136"/>
      <c r="H38840" s="136"/>
      <c r="K38840" s="136"/>
      <c r="O38840" s="136"/>
      <c r="T38840" s="136"/>
      <c r="W38840" s="136"/>
      <c r="Z38840" s="136"/>
      <c r="AC38840" s="136"/>
    </row>
    <row r="38841" spans="2:29">
      <c r="B38841" s="136"/>
      <c r="E38841" s="136"/>
      <c r="H38841" s="136"/>
      <c r="K38841" s="136"/>
      <c r="O38841" s="136"/>
      <c r="T38841" s="136"/>
      <c r="W38841" s="136"/>
      <c r="Z38841" s="136"/>
      <c r="AC38841" s="136"/>
    </row>
    <row r="38842" spans="2:29">
      <c r="B38842" s="136"/>
      <c r="E38842" s="136"/>
      <c r="H38842" s="136"/>
      <c r="K38842" s="136"/>
      <c r="O38842" s="136"/>
      <c r="T38842" s="136"/>
      <c r="W38842" s="136"/>
      <c r="Z38842" s="136"/>
      <c r="AC38842" s="136"/>
    </row>
    <row r="38843" spans="2:29">
      <c r="B38843" s="136"/>
      <c r="E38843" s="136"/>
      <c r="H38843" s="136"/>
      <c r="K38843" s="136"/>
      <c r="O38843" s="136"/>
      <c r="T38843" s="136"/>
      <c r="W38843" s="136"/>
      <c r="Z38843" s="136"/>
      <c r="AC38843" s="136"/>
    </row>
    <row r="38844" spans="2:29">
      <c r="B38844" s="136"/>
      <c r="E38844" s="136"/>
      <c r="H38844" s="136"/>
      <c r="K38844" s="136"/>
      <c r="O38844" s="136"/>
      <c r="T38844" s="136"/>
      <c r="W38844" s="136"/>
      <c r="Z38844" s="136"/>
      <c r="AC38844" s="136"/>
    </row>
    <row r="38845" spans="2:29">
      <c r="B38845" s="136"/>
      <c r="E38845" s="136"/>
      <c r="H38845" s="136"/>
      <c r="K38845" s="136"/>
      <c r="O38845" s="136"/>
      <c r="T38845" s="136"/>
      <c r="W38845" s="136"/>
      <c r="Z38845" s="136"/>
      <c r="AC38845" s="136"/>
    </row>
    <row r="38846" spans="2:29">
      <c r="B38846" s="136"/>
      <c r="E38846" s="136"/>
      <c r="H38846" s="136"/>
      <c r="K38846" s="136"/>
      <c r="O38846" s="136"/>
      <c r="T38846" s="136"/>
      <c r="W38846" s="136"/>
      <c r="Z38846" s="136"/>
      <c r="AC38846" s="136"/>
    </row>
    <row r="38847" spans="2:29">
      <c r="B38847" s="136"/>
      <c r="E38847" s="136"/>
      <c r="H38847" s="136"/>
      <c r="K38847" s="136"/>
      <c r="O38847" s="136"/>
      <c r="T38847" s="136"/>
      <c r="W38847" s="136"/>
      <c r="Z38847" s="136"/>
      <c r="AC38847" s="136"/>
    </row>
    <row r="38848" spans="2:29">
      <c r="B38848" s="136"/>
      <c r="E38848" s="136"/>
      <c r="H38848" s="136"/>
      <c r="K38848" s="136"/>
      <c r="O38848" s="136"/>
      <c r="T38848" s="136"/>
      <c r="W38848" s="136"/>
      <c r="Z38848" s="136"/>
      <c r="AC38848" s="136"/>
    </row>
    <row r="38849" spans="2:29">
      <c r="B38849" s="136"/>
      <c r="E38849" s="136"/>
      <c r="H38849" s="136"/>
      <c r="K38849" s="136"/>
      <c r="O38849" s="136"/>
      <c r="T38849" s="136"/>
      <c r="W38849" s="136"/>
      <c r="Z38849" s="136"/>
      <c r="AC38849" s="136"/>
    </row>
    <row r="38850" spans="2:29">
      <c r="B38850" s="136"/>
      <c r="E38850" s="136"/>
      <c r="H38850" s="136"/>
      <c r="K38850" s="136"/>
      <c r="O38850" s="136"/>
      <c r="T38850" s="136"/>
      <c r="W38850" s="136"/>
      <c r="Z38850" s="136"/>
      <c r="AC38850" s="136"/>
    </row>
    <row r="38851" spans="2:29">
      <c r="B38851" s="136"/>
      <c r="E38851" s="136"/>
      <c r="H38851" s="136"/>
      <c r="K38851" s="136"/>
      <c r="O38851" s="136"/>
      <c r="T38851" s="136"/>
      <c r="W38851" s="136"/>
      <c r="Z38851" s="136"/>
      <c r="AC38851" s="136"/>
    </row>
    <row r="38852" spans="2:29">
      <c r="B38852" s="136"/>
      <c r="E38852" s="136"/>
      <c r="H38852" s="136"/>
      <c r="K38852" s="136"/>
      <c r="O38852" s="136"/>
      <c r="T38852" s="136"/>
      <c r="W38852" s="136"/>
      <c r="Z38852" s="136"/>
      <c r="AC38852" s="136"/>
    </row>
    <row r="38853" spans="2:29">
      <c r="B38853" s="136"/>
      <c r="E38853" s="136"/>
      <c r="H38853" s="136"/>
      <c r="K38853" s="136"/>
      <c r="O38853" s="136"/>
      <c r="T38853" s="136"/>
      <c r="W38853" s="136"/>
      <c r="Z38853" s="136"/>
      <c r="AC38853" s="136"/>
    </row>
    <row r="38854" spans="2:29">
      <c r="B38854" s="136"/>
      <c r="E38854" s="136"/>
      <c r="H38854" s="136"/>
      <c r="K38854" s="136"/>
      <c r="O38854" s="136"/>
      <c r="T38854" s="136"/>
      <c r="W38854" s="136"/>
      <c r="Z38854" s="136"/>
      <c r="AC38854" s="136"/>
    </row>
    <row r="38855" spans="2:29">
      <c r="B38855" s="136"/>
      <c r="E38855" s="136"/>
      <c r="H38855" s="136"/>
      <c r="K38855" s="136"/>
      <c r="O38855" s="136"/>
      <c r="T38855" s="136"/>
      <c r="W38855" s="136"/>
      <c r="Z38855" s="136"/>
      <c r="AC38855" s="136"/>
    </row>
    <row r="38856" spans="2:29">
      <c r="B38856" s="136"/>
      <c r="E38856" s="136"/>
      <c r="H38856" s="136"/>
      <c r="K38856" s="136"/>
      <c r="O38856" s="136"/>
      <c r="T38856" s="136"/>
      <c r="W38856" s="136"/>
      <c r="Z38856" s="136"/>
      <c r="AC38856" s="136"/>
    </row>
    <row r="38857" spans="2:29">
      <c r="B38857" s="136"/>
      <c r="E38857" s="136"/>
      <c r="H38857" s="136"/>
      <c r="K38857" s="136"/>
      <c r="O38857" s="136"/>
      <c r="T38857" s="136"/>
      <c r="W38857" s="136"/>
      <c r="Z38857" s="136"/>
      <c r="AC38857" s="136"/>
    </row>
    <row r="38858" spans="2:29">
      <c r="B38858" s="136"/>
      <c r="E38858" s="136"/>
      <c r="H38858" s="136"/>
      <c r="K38858" s="136"/>
      <c r="O38858" s="136"/>
      <c r="T38858" s="136"/>
      <c r="W38858" s="136"/>
      <c r="Z38858" s="136"/>
      <c r="AC38858" s="136"/>
    </row>
    <row r="38859" spans="2:29">
      <c r="B38859" s="136"/>
      <c r="E38859" s="136"/>
      <c r="H38859" s="136"/>
      <c r="K38859" s="136"/>
      <c r="O38859" s="136"/>
      <c r="T38859" s="136"/>
      <c r="W38859" s="136"/>
      <c r="Z38859" s="136"/>
      <c r="AC38859" s="136"/>
    </row>
    <row r="38860" spans="2:29">
      <c r="B38860" s="136"/>
      <c r="E38860" s="136"/>
      <c r="H38860" s="136"/>
      <c r="K38860" s="136"/>
      <c r="O38860" s="136"/>
      <c r="T38860" s="136"/>
      <c r="W38860" s="136"/>
      <c r="Z38860" s="136"/>
      <c r="AC38860" s="136"/>
    </row>
    <row r="38861" spans="2:29">
      <c r="B38861" s="136"/>
      <c r="E38861" s="136"/>
      <c r="H38861" s="136"/>
      <c r="K38861" s="136"/>
      <c r="O38861" s="136"/>
      <c r="T38861" s="136"/>
      <c r="W38861" s="136"/>
      <c r="Z38861" s="136"/>
      <c r="AC38861" s="136"/>
    </row>
    <row r="38862" spans="2:29">
      <c r="B38862" s="136"/>
      <c r="E38862" s="136"/>
      <c r="H38862" s="136"/>
      <c r="K38862" s="136"/>
      <c r="O38862" s="136"/>
      <c r="T38862" s="136"/>
      <c r="W38862" s="136"/>
      <c r="Z38862" s="136"/>
      <c r="AC38862" s="136"/>
    </row>
    <row r="38863" spans="2:29">
      <c r="B38863" s="136"/>
      <c r="E38863" s="136"/>
      <c r="H38863" s="136"/>
      <c r="K38863" s="136"/>
      <c r="O38863" s="136"/>
      <c r="T38863" s="136"/>
      <c r="W38863" s="136"/>
      <c r="Z38863" s="136"/>
      <c r="AC38863" s="136"/>
    </row>
    <row r="38864" spans="2:29">
      <c r="B38864" s="136"/>
      <c r="E38864" s="136"/>
      <c r="H38864" s="136"/>
      <c r="K38864" s="136"/>
      <c r="O38864" s="136"/>
      <c r="T38864" s="136"/>
      <c r="W38864" s="136"/>
      <c r="Z38864" s="136"/>
      <c r="AC38864" s="136"/>
    </row>
    <row r="38865" spans="2:29">
      <c r="B38865" s="136"/>
      <c r="E38865" s="136"/>
      <c r="H38865" s="136"/>
      <c r="K38865" s="136"/>
      <c r="O38865" s="136"/>
      <c r="T38865" s="136"/>
      <c r="W38865" s="136"/>
      <c r="Z38865" s="136"/>
      <c r="AC38865" s="136"/>
    </row>
    <row r="38866" spans="2:29">
      <c r="B38866" s="136"/>
      <c r="E38866" s="136"/>
      <c r="H38866" s="136"/>
      <c r="K38866" s="136"/>
      <c r="O38866" s="136"/>
      <c r="T38866" s="136"/>
      <c r="W38866" s="136"/>
      <c r="Z38866" s="136"/>
      <c r="AC38866" s="136"/>
    </row>
    <row r="38867" spans="2:29">
      <c r="B38867" s="136"/>
      <c r="E38867" s="136"/>
      <c r="H38867" s="136"/>
      <c r="K38867" s="136"/>
      <c r="O38867" s="136"/>
      <c r="T38867" s="136"/>
      <c r="W38867" s="136"/>
      <c r="Z38867" s="136"/>
      <c r="AC38867" s="136"/>
    </row>
    <row r="38868" spans="2:29">
      <c r="B38868" s="136"/>
      <c r="E38868" s="136"/>
      <c r="H38868" s="136"/>
      <c r="K38868" s="136"/>
      <c r="O38868" s="136"/>
      <c r="T38868" s="136"/>
      <c r="W38868" s="136"/>
      <c r="Z38868" s="136"/>
      <c r="AC38868" s="136"/>
    </row>
    <row r="38869" spans="2:29">
      <c r="B38869" s="136"/>
      <c r="E38869" s="136"/>
      <c r="H38869" s="136"/>
      <c r="K38869" s="136"/>
      <c r="O38869" s="136"/>
      <c r="T38869" s="136"/>
      <c r="W38869" s="136"/>
      <c r="Z38869" s="136"/>
      <c r="AC38869" s="136"/>
    </row>
    <row r="38870" spans="2:29">
      <c r="B38870" s="136"/>
      <c r="E38870" s="136"/>
      <c r="H38870" s="136"/>
      <c r="K38870" s="136"/>
      <c r="O38870" s="136"/>
      <c r="T38870" s="136"/>
      <c r="W38870" s="136"/>
      <c r="Z38870" s="136"/>
      <c r="AC38870" s="136"/>
    </row>
    <row r="38871" spans="2:29">
      <c r="B38871" s="136"/>
      <c r="E38871" s="136"/>
      <c r="H38871" s="136"/>
      <c r="K38871" s="136"/>
      <c r="O38871" s="136"/>
      <c r="T38871" s="136"/>
      <c r="W38871" s="136"/>
      <c r="Z38871" s="136"/>
      <c r="AC38871" s="136"/>
    </row>
    <row r="38872" spans="2:29">
      <c r="B38872" s="136"/>
      <c r="E38872" s="136"/>
      <c r="H38872" s="136"/>
      <c r="K38872" s="136"/>
      <c r="O38872" s="136"/>
      <c r="T38872" s="136"/>
      <c r="W38872" s="136"/>
      <c r="Z38872" s="136"/>
      <c r="AC38872" s="136"/>
    </row>
    <row r="38873" spans="2:29">
      <c r="B38873" s="136"/>
      <c r="E38873" s="136"/>
      <c r="H38873" s="136"/>
      <c r="K38873" s="136"/>
      <c r="O38873" s="136"/>
      <c r="T38873" s="136"/>
      <c r="W38873" s="136"/>
      <c r="Z38873" s="136"/>
      <c r="AC38873" s="136"/>
    </row>
    <row r="38874" spans="2:29">
      <c r="B38874" s="136"/>
      <c r="E38874" s="136"/>
      <c r="H38874" s="136"/>
      <c r="K38874" s="136"/>
      <c r="O38874" s="136"/>
      <c r="T38874" s="136"/>
      <c r="W38874" s="136"/>
      <c r="Z38874" s="136"/>
      <c r="AC38874" s="136"/>
    </row>
    <row r="38875" spans="2:29">
      <c r="B38875" s="136"/>
      <c r="E38875" s="136"/>
      <c r="H38875" s="136"/>
      <c r="K38875" s="136"/>
      <c r="O38875" s="136"/>
      <c r="T38875" s="136"/>
      <c r="W38875" s="136"/>
      <c r="Z38875" s="136"/>
      <c r="AC38875" s="136"/>
    </row>
    <row r="38876" spans="2:29">
      <c r="B38876" s="136"/>
      <c r="E38876" s="136"/>
      <c r="H38876" s="136"/>
      <c r="K38876" s="136"/>
      <c r="O38876" s="136"/>
      <c r="T38876" s="136"/>
      <c r="W38876" s="136"/>
      <c r="Z38876" s="136"/>
      <c r="AC38876" s="136"/>
    </row>
    <row r="38877" spans="2:29">
      <c r="B38877" s="136"/>
      <c r="E38877" s="136"/>
      <c r="H38877" s="136"/>
      <c r="K38877" s="136"/>
      <c r="O38877" s="136"/>
      <c r="T38877" s="136"/>
      <c r="W38877" s="136"/>
      <c r="Z38877" s="136"/>
      <c r="AC38877" s="136"/>
    </row>
    <row r="38878" spans="2:29">
      <c r="B38878" s="136"/>
      <c r="E38878" s="136"/>
      <c r="H38878" s="136"/>
      <c r="K38878" s="136"/>
      <c r="O38878" s="136"/>
      <c r="T38878" s="136"/>
      <c r="W38878" s="136"/>
      <c r="Z38878" s="136"/>
      <c r="AC38878" s="136"/>
    </row>
    <row r="38879" spans="2:29">
      <c r="B38879" s="136"/>
      <c r="E38879" s="136"/>
      <c r="H38879" s="136"/>
      <c r="K38879" s="136"/>
      <c r="O38879" s="136"/>
      <c r="T38879" s="136"/>
      <c r="W38879" s="136"/>
      <c r="Z38879" s="136"/>
      <c r="AC38879" s="136"/>
    </row>
    <row r="38880" spans="2:29">
      <c r="B38880" s="136"/>
      <c r="E38880" s="136"/>
      <c r="H38880" s="136"/>
      <c r="K38880" s="136"/>
      <c r="O38880" s="136"/>
      <c r="T38880" s="136"/>
      <c r="W38880" s="136"/>
      <c r="Z38880" s="136"/>
      <c r="AC38880" s="136"/>
    </row>
    <row r="38881" spans="2:29">
      <c r="B38881" s="136"/>
      <c r="E38881" s="136"/>
      <c r="H38881" s="136"/>
      <c r="K38881" s="136"/>
      <c r="O38881" s="136"/>
      <c r="T38881" s="136"/>
      <c r="W38881" s="136"/>
      <c r="Z38881" s="136"/>
      <c r="AC38881" s="136"/>
    </row>
    <row r="38882" spans="2:29">
      <c r="B38882" s="136"/>
      <c r="E38882" s="136"/>
      <c r="H38882" s="136"/>
      <c r="K38882" s="136"/>
      <c r="O38882" s="136"/>
      <c r="T38882" s="136"/>
      <c r="W38882" s="136"/>
      <c r="Z38882" s="136"/>
      <c r="AC38882" s="136"/>
    </row>
    <row r="38883" spans="2:29">
      <c r="B38883" s="136"/>
      <c r="E38883" s="136"/>
      <c r="H38883" s="136"/>
      <c r="K38883" s="136"/>
      <c r="O38883" s="136"/>
      <c r="T38883" s="136"/>
      <c r="W38883" s="136"/>
      <c r="Z38883" s="136"/>
      <c r="AC38883" s="136"/>
    </row>
    <row r="38884" spans="2:29">
      <c r="B38884" s="136"/>
      <c r="E38884" s="136"/>
      <c r="H38884" s="136"/>
      <c r="K38884" s="136"/>
      <c r="O38884" s="136"/>
      <c r="T38884" s="136"/>
      <c r="W38884" s="136"/>
      <c r="Z38884" s="136"/>
      <c r="AC38884" s="136"/>
    </row>
    <row r="38885" spans="2:29">
      <c r="B38885" s="136"/>
      <c r="E38885" s="136"/>
      <c r="H38885" s="136"/>
      <c r="K38885" s="136"/>
      <c r="O38885" s="136"/>
      <c r="T38885" s="136"/>
      <c r="W38885" s="136"/>
      <c r="Z38885" s="136"/>
      <c r="AC38885" s="136"/>
    </row>
    <row r="38886" spans="2:29">
      <c r="B38886" s="136"/>
      <c r="E38886" s="136"/>
      <c r="H38886" s="136"/>
      <c r="K38886" s="136"/>
      <c r="O38886" s="136"/>
      <c r="T38886" s="136"/>
      <c r="W38886" s="136"/>
      <c r="Z38886" s="136"/>
      <c r="AC38886" s="136"/>
    </row>
    <row r="38887" spans="2:29">
      <c r="B38887" s="136"/>
      <c r="E38887" s="136"/>
      <c r="H38887" s="136"/>
      <c r="K38887" s="136"/>
      <c r="O38887" s="136"/>
      <c r="T38887" s="136"/>
      <c r="W38887" s="136"/>
      <c r="Z38887" s="136"/>
      <c r="AC38887" s="136"/>
    </row>
    <row r="38888" spans="2:29">
      <c r="B38888" s="136"/>
      <c r="E38888" s="136"/>
      <c r="H38888" s="136"/>
      <c r="K38888" s="136"/>
      <c r="O38888" s="136"/>
      <c r="T38888" s="136"/>
      <c r="W38888" s="136"/>
      <c r="Z38888" s="136"/>
      <c r="AC38888" s="136"/>
    </row>
    <row r="38889" spans="2:29">
      <c r="B38889" s="136"/>
      <c r="E38889" s="136"/>
      <c r="H38889" s="136"/>
      <c r="K38889" s="136"/>
      <c r="O38889" s="136"/>
      <c r="T38889" s="136"/>
      <c r="W38889" s="136"/>
      <c r="Z38889" s="136"/>
      <c r="AC38889" s="136"/>
    </row>
    <row r="38890" spans="2:29">
      <c r="B38890" s="136"/>
      <c r="E38890" s="136"/>
      <c r="H38890" s="136"/>
      <c r="K38890" s="136"/>
      <c r="O38890" s="136"/>
      <c r="T38890" s="136"/>
      <c r="W38890" s="136"/>
      <c r="Z38890" s="136"/>
      <c r="AC38890" s="136"/>
    </row>
    <row r="38891" spans="2:29">
      <c r="B38891" s="136"/>
      <c r="E38891" s="136"/>
      <c r="H38891" s="136"/>
      <c r="K38891" s="136"/>
      <c r="O38891" s="136"/>
      <c r="T38891" s="136"/>
      <c r="W38891" s="136"/>
      <c r="Z38891" s="136"/>
      <c r="AC38891" s="136"/>
    </row>
    <row r="38892" spans="2:29">
      <c r="B38892" s="136"/>
      <c r="E38892" s="136"/>
      <c r="H38892" s="136"/>
      <c r="K38892" s="136"/>
      <c r="O38892" s="136"/>
      <c r="T38892" s="136"/>
      <c r="W38892" s="136"/>
      <c r="Z38892" s="136"/>
      <c r="AC38892" s="136"/>
    </row>
    <row r="38893" spans="2:29">
      <c r="B38893" s="136"/>
      <c r="E38893" s="136"/>
      <c r="H38893" s="136"/>
      <c r="K38893" s="136"/>
      <c r="O38893" s="136"/>
      <c r="T38893" s="136"/>
      <c r="W38893" s="136"/>
      <c r="Z38893" s="136"/>
      <c r="AC38893" s="136"/>
    </row>
    <row r="38894" spans="2:29">
      <c r="B38894" s="136"/>
      <c r="E38894" s="136"/>
      <c r="H38894" s="136"/>
      <c r="K38894" s="136"/>
      <c r="O38894" s="136"/>
      <c r="T38894" s="136"/>
      <c r="W38894" s="136"/>
      <c r="Z38894" s="136"/>
      <c r="AC38894" s="136"/>
    </row>
    <row r="38895" spans="2:29">
      <c r="B38895" s="136"/>
      <c r="E38895" s="136"/>
      <c r="H38895" s="136"/>
      <c r="K38895" s="136"/>
      <c r="O38895" s="136"/>
      <c r="T38895" s="136"/>
      <c r="W38895" s="136"/>
      <c r="Z38895" s="136"/>
      <c r="AC38895" s="136"/>
    </row>
    <row r="38896" spans="2:29">
      <c r="B38896" s="136"/>
      <c r="E38896" s="136"/>
      <c r="H38896" s="136"/>
      <c r="K38896" s="136"/>
      <c r="O38896" s="136"/>
      <c r="T38896" s="136"/>
      <c r="W38896" s="136"/>
      <c r="Z38896" s="136"/>
      <c r="AC38896" s="136"/>
    </row>
    <row r="38897" spans="2:29">
      <c r="B38897" s="136"/>
      <c r="E38897" s="136"/>
      <c r="H38897" s="136"/>
      <c r="K38897" s="136"/>
      <c r="O38897" s="136"/>
      <c r="T38897" s="136"/>
      <c r="W38897" s="136"/>
      <c r="Z38897" s="136"/>
      <c r="AC38897" s="136"/>
    </row>
    <row r="38898" spans="2:29">
      <c r="B38898" s="136"/>
      <c r="E38898" s="136"/>
      <c r="H38898" s="136"/>
      <c r="K38898" s="136"/>
      <c r="O38898" s="136"/>
      <c r="T38898" s="136"/>
      <c r="W38898" s="136"/>
      <c r="Z38898" s="136"/>
      <c r="AC38898" s="136"/>
    </row>
    <row r="38899" spans="2:29">
      <c r="B38899" s="136"/>
      <c r="E38899" s="136"/>
      <c r="H38899" s="136"/>
      <c r="K38899" s="136"/>
      <c r="O38899" s="136"/>
      <c r="T38899" s="136"/>
      <c r="W38899" s="136"/>
      <c r="Z38899" s="136"/>
      <c r="AC38899" s="136"/>
    </row>
    <row r="38900" spans="2:29">
      <c r="B38900" s="136"/>
      <c r="E38900" s="136"/>
      <c r="H38900" s="136"/>
      <c r="K38900" s="136"/>
      <c r="O38900" s="136"/>
      <c r="T38900" s="136"/>
      <c r="W38900" s="136"/>
      <c r="Z38900" s="136"/>
      <c r="AC38900" s="136"/>
    </row>
    <row r="38901" spans="2:29">
      <c r="B38901" s="136"/>
      <c r="E38901" s="136"/>
      <c r="H38901" s="136"/>
      <c r="K38901" s="136"/>
      <c r="O38901" s="136"/>
      <c r="T38901" s="136"/>
      <c r="W38901" s="136"/>
      <c r="Z38901" s="136"/>
      <c r="AC38901" s="136"/>
    </row>
    <row r="38902" spans="2:29">
      <c r="B38902" s="136"/>
      <c r="E38902" s="136"/>
      <c r="H38902" s="136"/>
      <c r="K38902" s="136"/>
      <c r="O38902" s="136"/>
      <c r="T38902" s="136"/>
      <c r="W38902" s="136"/>
      <c r="Z38902" s="136"/>
      <c r="AC38902" s="136"/>
    </row>
    <row r="38903" spans="2:29">
      <c r="B38903" s="136"/>
      <c r="E38903" s="136"/>
      <c r="H38903" s="136"/>
      <c r="K38903" s="136"/>
      <c r="O38903" s="136"/>
      <c r="T38903" s="136"/>
      <c r="W38903" s="136"/>
      <c r="Z38903" s="136"/>
      <c r="AC38903" s="136"/>
    </row>
    <row r="38904" spans="2:29">
      <c r="B38904" s="136"/>
      <c r="E38904" s="136"/>
      <c r="H38904" s="136"/>
      <c r="K38904" s="136"/>
      <c r="O38904" s="136"/>
      <c r="T38904" s="136"/>
      <c r="W38904" s="136"/>
      <c r="Z38904" s="136"/>
      <c r="AC38904" s="136"/>
    </row>
    <row r="38905" spans="2:29">
      <c r="B38905" s="136"/>
      <c r="E38905" s="136"/>
      <c r="H38905" s="136"/>
      <c r="K38905" s="136"/>
      <c r="O38905" s="136"/>
      <c r="T38905" s="136"/>
      <c r="W38905" s="136"/>
      <c r="Z38905" s="136"/>
      <c r="AC38905" s="136"/>
    </row>
    <row r="38906" spans="2:29">
      <c r="B38906" s="136"/>
      <c r="E38906" s="136"/>
      <c r="H38906" s="136"/>
      <c r="K38906" s="136"/>
      <c r="O38906" s="136"/>
      <c r="T38906" s="136"/>
      <c r="W38906" s="136"/>
      <c r="Z38906" s="136"/>
      <c r="AC38906" s="136"/>
    </row>
    <row r="38907" spans="2:29">
      <c r="B38907" s="136"/>
      <c r="E38907" s="136"/>
      <c r="H38907" s="136"/>
      <c r="K38907" s="136"/>
      <c r="O38907" s="136"/>
      <c r="T38907" s="136"/>
      <c r="W38907" s="136"/>
      <c r="Z38907" s="136"/>
      <c r="AC38907" s="136"/>
    </row>
    <row r="38908" spans="2:29">
      <c r="B38908" s="136"/>
      <c r="E38908" s="136"/>
      <c r="H38908" s="136"/>
      <c r="K38908" s="136"/>
      <c r="O38908" s="136"/>
      <c r="T38908" s="136"/>
      <c r="W38908" s="136"/>
      <c r="Z38908" s="136"/>
      <c r="AC38908" s="136"/>
    </row>
    <row r="38909" spans="2:29">
      <c r="B38909" s="136"/>
      <c r="E38909" s="136"/>
      <c r="H38909" s="136"/>
      <c r="K38909" s="136"/>
      <c r="O38909" s="136"/>
      <c r="T38909" s="136"/>
      <c r="W38909" s="136"/>
      <c r="Z38909" s="136"/>
      <c r="AC38909" s="136"/>
    </row>
    <row r="38910" spans="2:29">
      <c r="B38910" s="136"/>
      <c r="E38910" s="136"/>
      <c r="H38910" s="136"/>
      <c r="K38910" s="136"/>
      <c r="O38910" s="136"/>
      <c r="T38910" s="136"/>
      <c r="W38910" s="136"/>
      <c r="Z38910" s="136"/>
      <c r="AC38910" s="136"/>
    </row>
    <row r="38911" spans="2:29">
      <c r="B38911" s="136"/>
      <c r="E38911" s="136"/>
      <c r="H38911" s="136"/>
      <c r="K38911" s="136"/>
      <c r="O38911" s="136"/>
      <c r="T38911" s="136"/>
      <c r="W38911" s="136"/>
      <c r="Z38911" s="136"/>
      <c r="AC38911" s="136"/>
    </row>
    <row r="38912" spans="2:29">
      <c r="B38912" s="136"/>
      <c r="E38912" s="136"/>
      <c r="H38912" s="136"/>
      <c r="K38912" s="136"/>
      <c r="O38912" s="136"/>
      <c r="T38912" s="136"/>
      <c r="W38912" s="136"/>
      <c r="Z38912" s="136"/>
      <c r="AC38912" s="136"/>
    </row>
    <row r="38913" spans="2:29">
      <c r="B38913" s="136"/>
      <c r="E38913" s="136"/>
      <c r="H38913" s="136"/>
      <c r="K38913" s="136"/>
      <c r="O38913" s="136"/>
      <c r="T38913" s="136"/>
      <c r="W38913" s="136"/>
      <c r="Z38913" s="136"/>
      <c r="AC38913" s="136"/>
    </row>
    <row r="38914" spans="2:29">
      <c r="B38914" s="136"/>
      <c r="E38914" s="136"/>
      <c r="H38914" s="136"/>
      <c r="K38914" s="136"/>
      <c r="O38914" s="136"/>
      <c r="T38914" s="136"/>
      <c r="W38914" s="136"/>
      <c r="Z38914" s="136"/>
      <c r="AC38914" s="136"/>
    </row>
    <row r="38915" spans="2:29">
      <c r="B38915" s="136"/>
      <c r="E38915" s="136"/>
      <c r="H38915" s="136"/>
      <c r="K38915" s="136"/>
      <c r="O38915" s="136"/>
      <c r="T38915" s="136"/>
      <c r="W38915" s="136"/>
      <c r="Z38915" s="136"/>
      <c r="AC38915" s="136"/>
    </row>
    <row r="38916" spans="2:29">
      <c r="B38916" s="136"/>
      <c r="E38916" s="136"/>
      <c r="H38916" s="136"/>
      <c r="K38916" s="136"/>
      <c r="O38916" s="136"/>
      <c r="T38916" s="136"/>
      <c r="W38916" s="136"/>
      <c r="Z38916" s="136"/>
      <c r="AC38916" s="136"/>
    </row>
    <row r="38917" spans="2:29">
      <c r="B38917" s="136"/>
      <c r="E38917" s="136"/>
      <c r="H38917" s="136"/>
      <c r="K38917" s="136"/>
      <c r="O38917" s="136"/>
      <c r="T38917" s="136"/>
      <c r="W38917" s="136"/>
      <c r="Z38917" s="136"/>
      <c r="AC38917" s="136"/>
    </row>
    <row r="38918" spans="2:29">
      <c r="B38918" s="136"/>
      <c r="E38918" s="136"/>
      <c r="H38918" s="136"/>
      <c r="K38918" s="136"/>
      <c r="O38918" s="136"/>
      <c r="T38918" s="136"/>
      <c r="W38918" s="136"/>
      <c r="Z38918" s="136"/>
      <c r="AC38918" s="136"/>
    </row>
    <row r="38919" spans="2:29">
      <c r="B38919" s="136"/>
      <c r="E38919" s="136"/>
      <c r="H38919" s="136"/>
      <c r="K38919" s="136"/>
      <c r="O38919" s="136"/>
      <c r="T38919" s="136"/>
      <c r="W38919" s="136"/>
      <c r="Z38919" s="136"/>
      <c r="AC38919" s="136"/>
    </row>
    <row r="38920" spans="2:29">
      <c r="B38920" s="136"/>
      <c r="E38920" s="136"/>
      <c r="H38920" s="136"/>
      <c r="K38920" s="136"/>
      <c r="O38920" s="136"/>
      <c r="T38920" s="136"/>
      <c r="W38920" s="136"/>
      <c r="Z38920" s="136"/>
      <c r="AC38920" s="136"/>
    </row>
    <row r="38921" spans="2:29">
      <c r="B38921" s="136"/>
      <c r="E38921" s="136"/>
      <c r="H38921" s="136"/>
      <c r="K38921" s="136"/>
      <c r="O38921" s="136"/>
      <c r="T38921" s="136"/>
      <c r="W38921" s="136"/>
      <c r="Z38921" s="136"/>
      <c r="AC38921" s="136"/>
    </row>
    <row r="38922" spans="2:29">
      <c r="B38922" s="136"/>
      <c r="E38922" s="136"/>
      <c r="H38922" s="136"/>
      <c r="K38922" s="136"/>
      <c r="O38922" s="136"/>
      <c r="T38922" s="136"/>
      <c r="W38922" s="136"/>
      <c r="Z38922" s="136"/>
      <c r="AC38922" s="136"/>
    </row>
    <row r="38923" spans="2:29">
      <c r="B38923" s="136"/>
      <c r="E38923" s="136"/>
      <c r="H38923" s="136"/>
      <c r="K38923" s="136"/>
      <c r="O38923" s="136"/>
      <c r="T38923" s="136"/>
      <c r="W38923" s="136"/>
      <c r="Z38923" s="136"/>
      <c r="AC38923" s="136"/>
    </row>
    <row r="38924" spans="2:29">
      <c r="B38924" s="136"/>
      <c r="E38924" s="136"/>
      <c r="H38924" s="136"/>
      <c r="K38924" s="136"/>
      <c r="O38924" s="136"/>
      <c r="T38924" s="136"/>
      <c r="W38924" s="136"/>
      <c r="Z38924" s="136"/>
      <c r="AC38924" s="136"/>
    </row>
    <row r="38925" spans="2:29">
      <c r="B38925" s="136"/>
      <c r="E38925" s="136"/>
      <c r="H38925" s="136"/>
      <c r="K38925" s="136"/>
      <c r="O38925" s="136"/>
      <c r="T38925" s="136"/>
      <c r="W38925" s="136"/>
      <c r="Z38925" s="136"/>
      <c r="AC38925" s="136"/>
    </row>
    <row r="38926" spans="2:29">
      <c r="B38926" s="136"/>
      <c r="E38926" s="136"/>
      <c r="H38926" s="136"/>
      <c r="K38926" s="136"/>
      <c r="O38926" s="136"/>
      <c r="T38926" s="136"/>
      <c r="W38926" s="136"/>
      <c r="Z38926" s="136"/>
      <c r="AC38926" s="136"/>
    </row>
    <row r="38927" spans="2:29">
      <c r="B38927" s="136"/>
      <c r="E38927" s="136"/>
      <c r="H38927" s="136"/>
      <c r="K38927" s="136"/>
      <c r="O38927" s="136"/>
      <c r="T38927" s="136"/>
      <c r="W38927" s="136"/>
      <c r="Z38927" s="136"/>
      <c r="AC38927" s="136"/>
    </row>
    <row r="38928" spans="2:29">
      <c r="B38928" s="136"/>
      <c r="E38928" s="136"/>
      <c r="H38928" s="136"/>
      <c r="K38928" s="136"/>
      <c r="O38928" s="136"/>
      <c r="T38928" s="136"/>
      <c r="W38928" s="136"/>
      <c r="Z38928" s="136"/>
      <c r="AC38928" s="136"/>
    </row>
    <row r="38929" spans="2:29">
      <c r="B38929" s="136"/>
      <c r="E38929" s="136"/>
      <c r="H38929" s="136"/>
      <c r="K38929" s="136"/>
      <c r="O38929" s="136"/>
      <c r="T38929" s="136"/>
      <c r="W38929" s="136"/>
      <c r="Z38929" s="136"/>
      <c r="AC38929" s="136"/>
    </row>
    <row r="38930" spans="2:29">
      <c r="B38930" s="136"/>
      <c r="E38930" s="136"/>
      <c r="H38930" s="136"/>
      <c r="K38930" s="136"/>
      <c r="O38930" s="136"/>
      <c r="T38930" s="136"/>
      <c r="W38930" s="136"/>
      <c r="Z38930" s="136"/>
      <c r="AC38930" s="136"/>
    </row>
    <row r="38931" spans="2:29">
      <c r="B38931" s="136"/>
      <c r="E38931" s="136"/>
      <c r="H38931" s="136"/>
      <c r="K38931" s="136"/>
      <c r="O38931" s="136"/>
      <c r="T38931" s="136"/>
      <c r="W38931" s="136"/>
      <c r="Z38931" s="136"/>
      <c r="AC38931" s="136"/>
    </row>
    <row r="38932" spans="2:29">
      <c r="B38932" s="136"/>
      <c r="E38932" s="136"/>
      <c r="H38932" s="136"/>
      <c r="K38932" s="136"/>
      <c r="O38932" s="136"/>
      <c r="T38932" s="136"/>
      <c r="W38932" s="136"/>
      <c r="Z38932" s="136"/>
      <c r="AC38932" s="136"/>
    </row>
    <row r="38933" spans="2:29">
      <c r="B38933" s="136"/>
      <c r="E38933" s="136"/>
      <c r="H38933" s="136"/>
      <c r="K38933" s="136"/>
      <c r="O38933" s="136"/>
      <c r="T38933" s="136"/>
      <c r="W38933" s="136"/>
      <c r="Z38933" s="136"/>
      <c r="AC38933" s="136"/>
    </row>
    <row r="38934" spans="2:29">
      <c r="B38934" s="136"/>
      <c r="E38934" s="136"/>
      <c r="H38934" s="136"/>
      <c r="K38934" s="136"/>
      <c r="O38934" s="136"/>
      <c r="T38934" s="136"/>
      <c r="W38934" s="136"/>
      <c r="Z38934" s="136"/>
      <c r="AC38934" s="136"/>
    </row>
    <row r="38935" spans="2:29">
      <c r="B38935" s="136"/>
      <c r="E38935" s="136"/>
      <c r="H38935" s="136"/>
      <c r="K38935" s="136"/>
      <c r="O38935" s="136"/>
      <c r="T38935" s="136"/>
      <c r="W38935" s="136"/>
      <c r="Z38935" s="136"/>
      <c r="AC38935" s="136"/>
    </row>
    <row r="38936" spans="2:29">
      <c r="B38936" s="136"/>
      <c r="E38936" s="136"/>
      <c r="H38936" s="136"/>
      <c r="K38936" s="136"/>
      <c r="O38936" s="136"/>
      <c r="T38936" s="136"/>
      <c r="W38936" s="136"/>
      <c r="Z38936" s="136"/>
      <c r="AC38936" s="136"/>
    </row>
    <row r="38937" spans="2:29">
      <c r="B38937" s="136"/>
      <c r="E38937" s="136"/>
      <c r="H38937" s="136"/>
      <c r="K38937" s="136"/>
      <c r="O38937" s="136"/>
      <c r="T38937" s="136"/>
      <c r="W38937" s="136"/>
      <c r="Z38937" s="136"/>
      <c r="AC38937" s="136"/>
    </row>
    <row r="38938" spans="2:29">
      <c r="B38938" s="136"/>
      <c r="E38938" s="136"/>
      <c r="H38938" s="136"/>
      <c r="K38938" s="136"/>
      <c r="O38938" s="136"/>
      <c r="T38938" s="136"/>
      <c r="W38938" s="136"/>
      <c r="Z38938" s="136"/>
      <c r="AC38938" s="136"/>
    </row>
    <row r="38939" spans="2:29">
      <c r="B38939" s="136"/>
      <c r="E38939" s="136"/>
      <c r="H38939" s="136"/>
      <c r="K38939" s="136"/>
      <c r="O38939" s="136"/>
      <c r="T38939" s="136"/>
      <c r="W38939" s="136"/>
      <c r="Z38939" s="136"/>
      <c r="AC38939" s="136"/>
    </row>
    <row r="38940" spans="2:29">
      <c r="B38940" s="136"/>
      <c r="E38940" s="136"/>
      <c r="H38940" s="136"/>
      <c r="K38940" s="136"/>
      <c r="O38940" s="136"/>
      <c r="T38940" s="136"/>
      <c r="W38940" s="136"/>
      <c r="Z38940" s="136"/>
      <c r="AC38940" s="136"/>
    </row>
    <row r="38941" spans="2:29">
      <c r="B38941" s="136"/>
      <c r="E38941" s="136"/>
      <c r="H38941" s="136"/>
      <c r="K38941" s="136"/>
      <c r="O38941" s="136"/>
      <c r="T38941" s="136"/>
      <c r="W38941" s="136"/>
      <c r="Z38941" s="136"/>
      <c r="AC38941" s="136"/>
    </row>
    <row r="38942" spans="2:29">
      <c r="B38942" s="136"/>
      <c r="E38942" s="136"/>
      <c r="H38942" s="136"/>
      <c r="K38942" s="136"/>
      <c r="O38942" s="136"/>
      <c r="T38942" s="136"/>
      <c r="W38942" s="136"/>
      <c r="Z38942" s="136"/>
      <c r="AC38942" s="136"/>
    </row>
    <row r="38943" spans="2:29">
      <c r="B38943" s="136"/>
      <c r="E38943" s="136"/>
      <c r="H38943" s="136"/>
      <c r="K38943" s="136"/>
      <c r="O38943" s="136"/>
      <c r="T38943" s="136"/>
      <c r="W38943" s="136"/>
      <c r="Z38943" s="136"/>
      <c r="AC38943" s="136"/>
    </row>
    <row r="38944" spans="2:29">
      <c r="B38944" s="136"/>
      <c r="E38944" s="136"/>
      <c r="H38944" s="136"/>
      <c r="K38944" s="136"/>
      <c r="O38944" s="136"/>
      <c r="T38944" s="136"/>
      <c r="W38944" s="136"/>
      <c r="Z38944" s="136"/>
      <c r="AC38944" s="136"/>
    </row>
    <row r="38945" spans="2:29">
      <c r="B38945" s="136"/>
      <c r="E38945" s="136"/>
      <c r="H38945" s="136"/>
      <c r="K38945" s="136"/>
      <c r="O38945" s="136"/>
      <c r="T38945" s="136"/>
      <c r="W38945" s="136"/>
      <c r="Z38945" s="136"/>
      <c r="AC38945" s="136"/>
    </row>
    <row r="38946" spans="2:29">
      <c r="B38946" s="136"/>
      <c r="E38946" s="136"/>
      <c r="H38946" s="136"/>
      <c r="K38946" s="136"/>
      <c r="O38946" s="136"/>
      <c r="T38946" s="136"/>
      <c r="W38946" s="136"/>
      <c r="Z38946" s="136"/>
      <c r="AC38946" s="136"/>
    </row>
    <row r="38947" spans="2:29">
      <c r="B38947" s="136"/>
      <c r="E38947" s="136"/>
      <c r="H38947" s="136"/>
      <c r="K38947" s="136"/>
      <c r="O38947" s="136"/>
      <c r="T38947" s="136"/>
      <c r="W38947" s="136"/>
      <c r="Z38947" s="136"/>
      <c r="AC38947" s="136"/>
    </row>
    <row r="38948" spans="2:29">
      <c r="B38948" s="136"/>
      <c r="E38948" s="136"/>
      <c r="H38948" s="136"/>
      <c r="K38948" s="136"/>
      <c r="O38948" s="136"/>
      <c r="T38948" s="136"/>
      <c r="W38948" s="136"/>
      <c r="Z38948" s="136"/>
      <c r="AC38948" s="136"/>
    </row>
    <row r="38949" spans="2:29">
      <c r="B38949" s="136"/>
      <c r="E38949" s="136"/>
      <c r="H38949" s="136"/>
      <c r="K38949" s="136"/>
      <c r="O38949" s="136"/>
      <c r="T38949" s="136"/>
      <c r="W38949" s="136"/>
      <c r="Z38949" s="136"/>
      <c r="AC38949" s="136"/>
    </row>
    <row r="38950" spans="2:29">
      <c r="B38950" s="136"/>
      <c r="E38950" s="136"/>
      <c r="H38950" s="136"/>
      <c r="K38950" s="136"/>
      <c r="O38950" s="136"/>
      <c r="T38950" s="136"/>
      <c r="W38950" s="136"/>
      <c r="Z38950" s="136"/>
      <c r="AC38950" s="136"/>
    </row>
    <row r="38951" spans="2:29">
      <c r="B38951" s="136"/>
      <c r="E38951" s="136"/>
      <c r="H38951" s="136"/>
      <c r="K38951" s="136"/>
      <c r="O38951" s="136"/>
      <c r="T38951" s="136"/>
      <c r="W38951" s="136"/>
      <c r="Z38951" s="136"/>
      <c r="AC38951" s="136"/>
    </row>
    <row r="38952" spans="2:29">
      <c r="B38952" s="136"/>
      <c r="E38952" s="136"/>
      <c r="H38952" s="136"/>
      <c r="K38952" s="136"/>
      <c r="O38952" s="136"/>
      <c r="T38952" s="136"/>
      <c r="W38952" s="136"/>
      <c r="Z38952" s="136"/>
      <c r="AC38952" s="136"/>
    </row>
    <row r="38953" spans="2:29">
      <c r="B38953" s="136"/>
      <c r="E38953" s="136"/>
      <c r="H38953" s="136"/>
      <c r="K38953" s="136"/>
      <c r="O38953" s="136"/>
      <c r="T38953" s="136"/>
      <c r="W38953" s="136"/>
      <c r="Z38953" s="136"/>
      <c r="AC38953" s="136"/>
    </row>
    <row r="38954" spans="2:29">
      <c r="B38954" s="136"/>
      <c r="E38954" s="136"/>
      <c r="H38954" s="136"/>
      <c r="K38954" s="136"/>
      <c r="O38954" s="136"/>
      <c r="T38954" s="136"/>
      <c r="W38954" s="136"/>
      <c r="Z38954" s="136"/>
      <c r="AC38954" s="136"/>
    </row>
    <row r="38955" spans="2:29">
      <c r="B38955" s="136"/>
      <c r="E38955" s="136"/>
      <c r="H38955" s="136"/>
      <c r="K38955" s="136"/>
      <c r="O38955" s="136"/>
      <c r="T38955" s="136"/>
      <c r="W38955" s="136"/>
      <c r="Z38955" s="136"/>
      <c r="AC38955" s="136"/>
    </row>
    <row r="38956" spans="2:29">
      <c r="B38956" s="136"/>
      <c r="E38956" s="136"/>
      <c r="H38956" s="136"/>
      <c r="K38956" s="136"/>
      <c r="O38956" s="136"/>
      <c r="T38956" s="136"/>
      <c r="W38956" s="136"/>
      <c r="Z38956" s="136"/>
      <c r="AC38956" s="136"/>
    </row>
    <row r="38957" spans="2:29">
      <c r="B38957" s="136"/>
      <c r="E38957" s="136"/>
      <c r="H38957" s="136"/>
      <c r="K38957" s="136"/>
      <c r="O38957" s="136"/>
      <c r="T38957" s="136"/>
      <c r="W38957" s="136"/>
      <c r="Z38957" s="136"/>
      <c r="AC38957" s="136"/>
    </row>
    <row r="38958" spans="2:29">
      <c r="B38958" s="136"/>
      <c r="E38958" s="136"/>
      <c r="H38958" s="136"/>
      <c r="K38958" s="136"/>
      <c r="O38958" s="136"/>
      <c r="T38958" s="136"/>
      <c r="W38958" s="136"/>
      <c r="Z38958" s="136"/>
      <c r="AC38958" s="136"/>
    </row>
    <row r="38959" spans="2:29">
      <c r="B38959" s="136"/>
      <c r="E38959" s="136"/>
      <c r="H38959" s="136"/>
      <c r="K38959" s="136"/>
      <c r="O38959" s="136"/>
      <c r="T38959" s="136"/>
      <c r="W38959" s="136"/>
      <c r="Z38959" s="136"/>
      <c r="AC38959" s="136"/>
    </row>
    <row r="38960" spans="2:29">
      <c r="B38960" s="136"/>
      <c r="E38960" s="136"/>
      <c r="H38960" s="136"/>
      <c r="K38960" s="136"/>
      <c r="O38960" s="136"/>
      <c r="T38960" s="136"/>
      <c r="W38960" s="136"/>
      <c r="Z38960" s="136"/>
      <c r="AC38960" s="136"/>
    </row>
    <row r="38961" spans="2:29">
      <c r="B38961" s="136"/>
      <c r="E38961" s="136"/>
      <c r="H38961" s="136"/>
      <c r="K38961" s="136"/>
      <c r="O38961" s="136"/>
      <c r="T38961" s="136"/>
      <c r="W38961" s="136"/>
      <c r="Z38961" s="136"/>
      <c r="AC38961" s="136"/>
    </row>
    <row r="38962" spans="2:29">
      <c r="B38962" s="136"/>
      <c r="E38962" s="136"/>
      <c r="H38962" s="136"/>
      <c r="K38962" s="136"/>
      <c r="O38962" s="136"/>
      <c r="T38962" s="136"/>
      <c r="W38962" s="136"/>
      <c r="Z38962" s="136"/>
      <c r="AC38962" s="136"/>
    </row>
    <row r="38963" spans="2:29">
      <c r="B38963" s="136"/>
      <c r="E38963" s="136"/>
      <c r="H38963" s="136"/>
      <c r="K38963" s="136"/>
      <c r="O38963" s="136"/>
      <c r="T38963" s="136"/>
      <c r="W38963" s="136"/>
      <c r="Z38963" s="136"/>
      <c r="AC38963" s="136"/>
    </row>
    <row r="38964" spans="2:29">
      <c r="B38964" s="136"/>
      <c r="E38964" s="136"/>
      <c r="H38964" s="136"/>
      <c r="K38964" s="136"/>
      <c r="O38964" s="136"/>
      <c r="T38964" s="136"/>
      <c r="W38964" s="136"/>
      <c r="Z38964" s="136"/>
      <c r="AC38964" s="136"/>
    </row>
    <row r="38965" spans="2:29">
      <c r="B38965" s="136"/>
      <c r="E38965" s="136"/>
      <c r="H38965" s="136"/>
      <c r="K38965" s="136"/>
      <c r="O38965" s="136"/>
      <c r="T38965" s="136"/>
      <c r="W38965" s="136"/>
      <c r="Z38965" s="136"/>
      <c r="AC38965" s="136"/>
    </row>
    <row r="38966" spans="2:29">
      <c r="B38966" s="136"/>
      <c r="E38966" s="136"/>
      <c r="H38966" s="136"/>
      <c r="K38966" s="136"/>
      <c r="O38966" s="136"/>
      <c r="T38966" s="136"/>
      <c r="W38966" s="136"/>
      <c r="Z38966" s="136"/>
      <c r="AC38966" s="136"/>
    </row>
    <row r="38967" spans="2:29">
      <c r="B38967" s="136"/>
      <c r="E38967" s="136"/>
      <c r="H38967" s="136"/>
      <c r="K38967" s="136"/>
      <c r="O38967" s="136"/>
      <c r="T38967" s="136"/>
      <c r="W38967" s="136"/>
      <c r="Z38967" s="136"/>
      <c r="AC38967" s="136"/>
    </row>
    <row r="38968" spans="2:29">
      <c r="B38968" s="136"/>
      <c r="E38968" s="136"/>
      <c r="H38968" s="136"/>
      <c r="K38968" s="136"/>
      <c r="O38968" s="136"/>
      <c r="T38968" s="136"/>
      <c r="W38968" s="136"/>
      <c r="Z38968" s="136"/>
      <c r="AC38968" s="136"/>
    </row>
    <row r="38969" spans="2:29">
      <c r="B38969" s="136"/>
      <c r="E38969" s="136"/>
      <c r="H38969" s="136"/>
      <c r="K38969" s="136"/>
      <c r="O38969" s="136"/>
      <c r="T38969" s="136"/>
      <c r="W38969" s="136"/>
      <c r="Z38969" s="136"/>
      <c r="AC38969" s="136"/>
    </row>
    <row r="38970" spans="2:29">
      <c r="B38970" s="136"/>
      <c r="E38970" s="136"/>
      <c r="H38970" s="136"/>
      <c r="K38970" s="136"/>
      <c r="O38970" s="136"/>
      <c r="T38970" s="136"/>
      <c r="W38970" s="136"/>
      <c r="Z38970" s="136"/>
      <c r="AC38970" s="136"/>
    </row>
    <row r="38971" spans="2:29">
      <c r="B38971" s="136"/>
      <c r="E38971" s="136"/>
      <c r="H38971" s="136"/>
      <c r="K38971" s="136"/>
      <c r="O38971" s="136"/>
      <c r="T38971" s="136"/>
      <c r="W38971" s="136"/>
      <c r="Z38971" s="136"/>
      <c r="AC38971" s="136"/>
    </row>
    <row r="38972" spans="2:29">
      <c r="B38972" s="136"/>
      <c r="E38972" s="136"/>
      <c r="H38972" s="136"/>
      <c r="K38972" s="136"/>
      <c r="O38972" s="136"/>
      <c r="T38972" s="136"/>
      <c r="W38972" s="136"/>
      <c r="Z38972" s="136"/>
      <c r="AC38972" s="136"/>
    </row>
    <row r="38973" spans="2:29">
      <c r="B38973" s="136"/>
      <c r="E38973" s="136"/>
      <c r="H38973" s="136"/>
      <c r="K38973" s="136"/>
      <c r="O38973" s="136"/>
      <c r="T38973" s="136"/>
      <c r="W38973" s="136"/>
      <c r="Z38973" s="136"/>
      <c r="AC38973" s="136"/>
    </row>
    <row r="38974" spans="2:29">
      <c r="B38974" s="136"/>
      <c r="E38974" s="136"/>
      <c r="H38974" s="136"/>
      <c r="K38974" s="136"/>
      <c r="O38974" s="136"/>
      <c r="T38974" s="136"/>
      <c r="W38974" s="136"/>
      <c r="Z38974" s="136"/>
      <c r="AC38974" s="136"/>
    </row>
    <row r="38975" spans="2:29">
      <c r="B38975" s="136"/>
      <c r="E38975" s="136"/>
      <c r="H38975" s="136"/>
      <c r="K38975" s="136"/>
      <c r="O38975" s="136"/>
      <c r="T38975" s="136"/>
      <c r="W38975" s="136"/>
      <c r="Z38975" s="136"/>
      <c r="AC38975" s="136"/>
    </row>
    <row r="38976" spans="2:29">
      <c r="B38976" s="136"/>
      <c r="E38976" s="136"/>
      <c r="H38976" s="136"/>
      <c r="K38976" s="136"/>
      <c r="O38976" s="136"/>
      <c r="T38976" s="136"/>
      <c r="W38976" s="136"/>
      <c r="Z38976" s="136"/>
      <c r="AC38976" s="136"/>
    </row>
    <row r="38977" spans="2:29">
      <c r="B38977" s="136"/>
      <c r="E38977" s="136"/>
      <c r="H38977" s="136"/>
      <c r="K38977" s="136"/>
      <c r="O38977" s="136"/>
      <c r="T38977" s="136"/>
      <c r="W38977" s="136"/>
      <c r="Z38977" s="136"/>
      <c r="AC38977" s="136"/>
    </row>
    <row r="38978" spans="2:29">
      <c r="B38978" s="136"/>
      <c r="E38978" s="136"/>
      <c r="H38978" s="136"/>
      <c r="K38978" s="136"/>
      <c r="O38978" s="136"/>
      <c r="T38978" s="136"/>
      <c r="W38978" s="136"/>
      <c r="Z38978" s="136"/>
      <c r="AC38978" s="136"/>
    </row>
    <row r="38979" spans="2:29">
      <c r="B38979" s="136"/>
      <c r="E38979" s="136"/>
      <c r="H38979" s="136"/>
      <c r="K38979" s="136"/>
      <c r="O38979" s="136"/>
      <c r="T38979" s="136"/>
      <c r="W38979" s="136"/>
      <c r="Z38979" s="136"/>
      <c r="AC38979" s="136"/>
    </row>
    <row r="38980" spans="2:29">
      <c r="B38980" s="136"/>
      <c r="E38980" s="136"/>
      <c r="H38980" s="136"/>
      <c r="K38980" s="136"/>
      <c r="O38980" s="136"/>
      <c r="T38980" s="136"/>
      <c r="W38980" s="136"/>
      <c r="Z38980" s="136"/>
      <c r="AC38980" s="136"/>
    </row>
    <row r="38981" spans="2:29">
      <c r="B38981" s="136"/>
      <c r="E38981" s="136"/>
      <c r="H38981" s="136"/>
      <c r="K38981" s="136"/>
      <c r="O38981" s="136"/>
      <c r="T38981" s="136"/>
      <c r="W38981" s="136"/>
      <c r="Z38981" s="136"/>
      <c r="AC38981" s="136"/>
    </row>
    <row r="38982" spans="2:29">
      <c r="B38982" s="136"/>
      <c r="E38982" s="136"/>
      <c r="H38982" s="136"/>
      <c r="K38982" s="136"/>
      <c r="O38982" s="136"/>
      <c r="T38982" s="136"/>
      <c r="W38982" s="136"/>
      <c r="Z38982" s="136"/>
      <c r="AC38982" s="136"/>
    </row>
    <row r="38983" spans="2:29">
      <c r="B38983" s="136"/>
      <c r="E38983" s="136"/>
      <c r="H38983" s="136"/>
      <c r="K38983" s="136"/>
      <c r="O38983" s="136"/>
      <c r="T38983" s="136"/>
      <c r="W38983" s="136"/>
      <c r="Z38983" s="136"/>
      <c r="AC38983" s="136"/>
    </row>
    <row r="38984" spans="2:29">
      <c r="B38984" s="136"/>
      <c r="E38984" s="136"/>
      <c r="H38984" s="136"/>
      <c r="K38984" s="136"/>
      <c r="O38984" s="136"/>
      <c r="T38984" s="136"/>
      <c r="W38984" s="136"/>
      <c r="Z38984" s="136"/>
      <c r="AC38984" s="136"/>
    </row>
    <row r="38985" spans="2:29">
      <c r="B38985" s="136"/>
      <c r="E38985" s="136"/>
      <c r="H38985" s="136"/>
      <c r="K38985" s="136"/>
      <c r="O38985" s="136"/>
      <c r="T38985" s="136"/>
      <c r="W38985" s="136"/>
      <c r="Z38985" s="136"/>
      <c r="AC38985" s="136"/>
    </row>
    <row r="38986" spans="2:29">
      <c r="B38986" s="136"/>
      <c r="E38986" s="136"/>
      <c r="H38986" s="136"/>
      <c r="K38986" s="136"/>
      <c r="O38986" s="136"/>
      <c r="T38986" s="136"/>
      <c r="W38986" s="136"/>
      <c r="Z38986" s="136"/>
      <c r="AC38986" s="136"/>
    </row>
    <row r="38987" spans="2:29">
      <c r="B38987" s="136"/>
      <c r="E38987" s="136"/>
      <c r="H38987" s="136"/>
      <c r="K38987" s="136"/>
      <c r="O38987" s="136"/>
      <c r="T38987" s="136"/>
      <c r="W38987" s="136"/>
      <c r="Z38987" s="136"/>
      <c r="AC38987" s="136"/>
    </row>
    <row r="38988" spans="2:29">
      <c r="B38988" s="136"/>
      <c r="E38988" s="136"/>
      <c r="H38988" s="136"/>
      <c r="K38988" s="136"/>
      <c r="O38988" s="136"/>
      <c r="T38988" s="136"/>
      <c r="W38988" s="136"/>
      <c r="Z38988" s="136"/>
      <c r="AC38988" s="136"/>
    </row>
    <row r="38989" spans="2:29">
      <c r="B38989" s="136"/>
      <c r="E38989" s="136"/>
      <c r="H38989" s="136"/>
      <c r="K38989" s="136"/>
      <c r="O38989" s="136"/>
      <c r="T38989" s="136"/>
      <c r="W38989" s="136"/>
      <c r="Z38989" s="136"/>
      <c r="AC38989" s="136"/>
    </row>
    <row r="38990" spans="2:29">
      <c r="B38990" s="136"/>
      <c r="E38990" s="136"/>
      <c r="H38990" s="136"/>
      <c r="K38990" s="136"/>
      <c r="O38990" s="136"/>
      <c r="T38990" s="136"/>
      <c r="W38990" s="136"/>
      <c r="Z38990" s="136"/>
      <c r="AC38990" s="136"/>
    </row>
    <row r="38991" spans="2:29">
      <c r="B38991" s="136"/>
      <c r="E38991" s="136"/>
      <c r="H38991" s="136"/>
      <c r="K38991" s="136"/>
      <c r="O38991" s="136"/>
      <c r="T38991" s="136"/>
      <c r="W38991" s="136"/>
      <c r="Z38991" s="136"/>
      <c r="AC38991" s="136"/>
    </row>
    <row r="38992" spans="2:29">
      <c r="B38992" s="136"/>
      <c r="E38992" s="136"/>
      <c r="H38992" s="136"/>
      <c r="K38992" s="136"/>
      <c r="O38992" s="136"/>
      <c r="T38992" s="136"/>
      <c r="W38992" s="136"/>
      <c r="Z38992" s="136"/>
      <c r="AC38992" s="136"/>
    </row>
    <row r="38993" spans="2:29">
      <c r="B38993" s="136"/>
      <c r="E38993" s="136"/>
      <c r="H38993" s="136"/>
      <c r="K38993" s="136"/>
      <c r="O38993" s="136"/>
      <c r="T38993" s="136"/>
      <c r="W38993" s="136"/>
      <c r="Z38993" s="136"/>
      <c r="AC38993" s="136"/>
    </row>
    <row r="38994" spans="2:29">
      <c r="B38994" s="136"/>
      <c r="E38994" s="136"/>
      <c r="H38994" s="136"/>
      <c r="K38994" s="136"/>
      <c r="O38994" s="136"/>
      <c r="T38994" s="136"/>
      <c r="W38994" s="136"/>
      <c r="Z38994" s="136"/>
      <c r="AC38994" s="136"/>
    </row>
    <row r="38995" spans="2:29">
      <c r="B38995" s="136"/>
      <c r="E38995" s="136"/>
      <c r="H38995" s="136"/>
      <c r="K38995" s="136"/>
      <c r="O38995" s="136"/>
      <c r="T38995" s="136"/>
      <c r="W38995" s="136"/>
      <c r="Z38995" s="136"/>
      <c r="AC38995" s="136"/>
    </row>
    <row r="38996" spans="2:29">
      <c r="B38996" s="136"/>
      <c r="E38996" s="136"/>
      <c r="H38996" s="136"/>
      <c r="K38996" s="136"/>
      <c r="O38996" s="136"/>
      <c r="T38996" s="136"/>
      <c r="W38996" s="136"/>
      <c r="Z38996" s="136"/>
      <c r="AC38996" s="136"/>
    </row>
    <row r="38997" spans="2:29">
      <c r="B38997" s="136"/>
      <c r="E38997" s="136"/>
      <c r="H38997" s="136"/>
      <c r="K38997" s="136"/>
      <c r="O38997" s="136"/>
      <c r="T38997" s="136"/>
      <c r="W38997" s="136"/>
      <c r="Z38997" s="136"/>
      <c r="AC38997" s="136"/>
    </row>
    <row r="38998" spans="2:29">
      <c r="B38998" s="136"/>
      <c r="E38998" s="136"/>
      <c r="H38998" s="136"/>
      <c r="K38998" s="136"/>
      <c r="O38998" s="136"/>
      <c r="T38998" s="136"/>
      <c r="W38998" s="136"/>
      <c r="Z38998" s="136"/>
      <c r="AC38998" s="136"/>
    </row>
    <row r="38999" spans="2:29">
      <c r="B38999" s="136"/>
      <c r="E38999" s="136"/>
      <c r="H38999" s="136"/>
      <c r="K38999" s="136"/>
      <c r="O38999" s="136"/>
      <c r="T38999" s="136"/>
      <c r="W38999" s="136"/>
      <c r="Z38999" s="136"/>
      <c r="AC38999" s="136"/>
    </row>
    <row r="39000" spans="2:29">
      <c r="B39000" s="136"/>
      <c r="E39000" s="136"/>
      <c r="H39000" s="136"/>
      <c r="K39000" s="136"/>
      <c r="O39000" s="136"/>
      <c r="T39000" s="136"/>
      <c r="W39000" s="136"/>
      <c r="Z39000" s="136"/>
      <c r="AC39000" s="136"/>
    </row>
    <row r="39001" spans="2:29">
      <c r="B39001" s="136"/>
      <c r="E39001" s="136"/>
      <c r="H39001" s="136"/>
      <c r="K39001" s="136"/>
      <c r="O39001" s="136"/>
      <c r="T39001" s="136"/>
      <c r="W39001" s="136"/>
      <c r="Z39001" s="136"/>
      <c r="AC39001" s="136"/>
    </row>
    <row r="39002" spans="2:29">
      <c r="B39002" s="136"/>
      <c r="E39002" s="136"/>
      <c r="H39002" s="136"/>
      <c r="K39002" s="136"/>
      <c r="O39002" s="136"/>
      <c r="T39002" s="136"/>
      <c r="W39002" s="136"/>
      <c r="Z39002" s="136"/>
      <c r="AC39002" s="136"/>
    </row>
    <row r="39003" spans="2:29">
      <c r="B39003" s="136"/>
      <c r="E39003" s="136"/>
      <c r="H39003" s="136"/>
      <c r="K39003" s="136"/>
      <c r="O39003" s="136"/>
      <c r="T39003" s="136"/>
      <c r="W39003" s="136"/>
      <c r="Z39003" s="136"/>
      <c r="AC39003" s="136"/>
    </row>
    <row r="39004" spans="2:29">
      <c r="B39004" s="136"/>
      <c r="E39004" s="136"/>
      <c r="H39004" s="136"/>
      <c r="K39004" s="136"/>
      <c r="O39004" s="136"/>
      <c r="T39004" s="136"/>
      <c r="W39004" s="136"/>
      <c r="Z39004" s="136"/>
      <c r="AC39004" s="136"/>
    </row>
    <row r="39005" spans="2:29">
      <c r="B39005" s="136"/>
      <c r="E39005" s="136"/>
      <c r="H39005" s="136"/>
      <c r="K39005" s="136"/>
      <c r="O39005" s="136"/>
      <c r="T39005" s="136"/>
      <c r="W39005" s="136"/>
      <c r="Z39005" s="136"/>
      <c r="AC39005" s="136"/>
    </row>
    <row r="39006" spans="2:29">
      <c r="B39006" s="136"/>
      <c r="E39006" s="136"/>
      <c r="H39006" s="136"/>
      <c r="K39006" s="136"/>
      <c r="O39006" s="136"/>
      <c r="T39006" s="136"/>
      <c r="W39006" s="136"/>
      <c r="Z39006" s="136"/>
      <c r="AC39006" s="136"/>
    </row>
    <row r="39007" spans="2:29">
      <c r="B39007" s="136"/>
      <c r="E39007" s="136"/>
      <c r="H39007" s="136"/>
      <c r="K39007" s="136"/>
      <c r="O39007" s="136"/>
      <c r="T39007" s="136"/>
      <c r="W39007" s="136"/>
      <c r="Z39007" s="136"/>
      <c r="AC39007" s="136"/>
    </row>
    <row r="39008" spans="2:29">
      <c r="B39008" s="136"/>
      <c r="E39008" s="136"/>
      <c r="H39008" s="136"/>
      <c r="K39008" s="136"/>
      <c r="O39008" s="136"/>
      <c r="T39008" s="136"/>
      <c r="W39008" s="136"/>
      <c r="Z39008" s="136"/>
      <c r="AC39008" s="136"/>
    </row>
    <row r="39009" spans="2:29">
      <c r="B39009" s="136"/>
      <c r="E39009" s="136"/>
      <c r="H39009" s="136"/>
      <c r="K39009" s="136"/>
      <c r="O39009" s="136"/>
      <c r="T39009" s="136"/>
      <c r="W39009" s="136"/>
      <c r="Z39009" s="136"/>
      <c r="AC39009" s="136"/>
    </row>
    <row r="39010" spans="2:29">
      <c r="B39010" s="136"/>
      <c r="E39010" s="136"/>
      <c r="H39010" s="136"/>
      <c r="K39010" s="136"/>
      <c r="O39010" s="136"/>
      <c r="T39010" s="136"/>
      <c r="W39010" s="136"/>
      <c r="Z39010" s="136"/>
      <c r="AC39010" s="136"/>
    </row>
    <row r="39011" spans="2:29">
      <c r="B39011" s="136"/>
      <c r="E39011" s="136"/>
      <c r="H39011" s="136"/>
      <c r="K39011" s="136"/>
      <c r="O39011" s="136"/>
      <c r="T39011" s="136"/>
      <c r="W39011" s="136"/>
      <c r="Z39011" s="136"/>
      <c r="AC39011" s="136"/>
    </row>
    <row r="39012" spans="2:29">
      <c r="B39012" s="136"/>
      <c r="E39012" s="136"/>
      <c r="H39012" s="136"/>
      <c r="K39012" s="136"/>
      <c r="O39012" s="136"/>
      <c r="T39012" s="136"/>
      <c r="W39012" s="136"/>
      <c r="Z39012" s="136"/>
      <c r="AC39012" s="136"/>
    </row>
    <row r="39013" spans="2:29">
      <c r="B39013" s="136"/>
      <c r="E39013" s="136"/>
      <c r="H39013" s="136"/>
      <c r="K39013" s="136"/>
      <c r="O39013" s="136"/>
      <c r="T39013" s="136"/>
      <c r="W39013" s="136"/>
      <c r="Z39013" s="136"/>
      <c r="AC39013" s="136"/>
    </row>
    <row r="39014" spans="2:29">
      <c r="B39014" s="136"/>
      <c r="E39014" s="136"/>
      <c r="H39014" s="136"/>
      <c r="K39014" s="136"/>
      <c r="O39014" s="136"/>
      <c r="T39014" s="136"/>
      <c r="W39014" s="136"/>
      <c r="Z39014" s="136"/>
      <c r="AC39014" s="136"/>
    </row>
    <row r="39015" spans="2:29">
      <c r="B39015" s="136"/>
      <c r="E39015" s="136"/>
      <c r="H39015" s="136"/>
      <c r="K39015" s="136"/>
      <c r="O39015" s="136"/>
      <c r="T39015" s="136"/>
      <c r="W39015" s="136"/>
      <c r="Z39015" s="136"/>
      <c r="AC39015" s="136"/>
    </row>
    <row r="39016" spans="2:29">
      <c r="B39016" s="136"/>
      <c r="E39016" s="136"/>
      <c r="H39016" s="136"/>
      <c r="K39016" s="136"/>
      <c r="O39016" s="136"/>
      <c r="T39016" s="136"/>
      <c r="W39016" s="136"/>
      <c r="Z39016" s="136"/>
      <c r="AC39016" s="136"/>
    </row>
    <row r="39017" spans="2:29">
      <c r="B39017" s="136"/>
      <c r="E39017" s="136"/>
      <c r="H39017" s="136"/>
      <c r="K39017" s="136"/>
      <c r="O39017" s="136"/>
      <c r="T39017" s="136"/>
      <c r="W39017" s="136"/>
      <c r="Z39017" s="136"/>
      <c r="AC39017" s="136"/>
    </row>
    <row r="39018" spans="2:29">
      <c r="B39018" s="136"/>
      <c r="E39018" s="136"/>
      <c r="H39018" s="136"/>
      <c r="K39018" s="136"/>
      <c r="O39018" s="136"/>
      <c r="T39018" s="136"/>
      <c r="W39018" s="136"/>
      <c r="Z39018" s="136"/>
      <c r="AC39018" s="136"/>
    </row>
    <row r="39019" spans="2:29">
      <c r="B39019" s="136"/>
      <c r="E39019" s="136"/>
      <c r="H39019" s="136"/>
      <c r="K39019" s="136"/>
      <c r="O39019" s="136"/>
      <c r="T39019" s="136"/>
      <c r="W39019" s="136"/>
      <c r="Z39019" s="136"/>
      <c r="AC39019" s="136"/>
    </row>
    <row r="39020" spans="2:29">
      <c r="B39020" s="136"/>
      <c r="E39020" s="136"/>
      <c r="H39020" s="136"/>
      <c r="K39020" s="136"/>
      <c r="O39020" s="136"/>
      <c r="T39020" s="136"/>
      <c r="W39020" s="136"/>
      <c r="Z39020" s="136"/>
      <c r="AC39020" s="136"/>
    </row>
    <row r="39021" spans="2:29">
      <c r="B39021" s="136"/>
      <c r="E39021" s="136"/>
      <c r="H39021" s="136"/>
      <c r="K39021" s="136"/>
      <c r="O39021" s="136"/>
      <c r="T39021" s="136"/>
      <c r="W39021" s="136"/>
      <c r="Z39021" s="136"/>
      <c r="AC39021" s="136"/>
    </row>
    <row r="39022" spans="2:29">
      <c r="B39022" s="136"/>
      <c r="E39022" s="136"/>
      <c r="H39022" s="136"/>
      <c r="K39022" s="136"/>
      <c r="O39022" s="136"/>
      <c r="T39022" s="136"/>
      <c r="W39022" s="136"/>
      <c r="Z39022" s="136"/>
      <c r="AC39022" s="136"/>
    </row>
    <row r="39023" spans="2:29">
      <c r="B39023" s="136"/>
      <c r="E39023" s="136"/>
      <c r="H39023" s="136"/>
      <c r="K39023" s="136"/>
      <c r="O39023" s="136"/>
      <c r="T39023" s="136"/>
      <c r="W39023" s="136"/>
      <c r="Z39023" s="136"/>
      <c r="AC39023" s="136"/>
    </row>
    <row r="39024" spans="2:29">
      <c r="B39024" s="136"/>
      <c r="E39024" s="136"/>
      <c r="H39024" s="136"/>
      <c r="K39024" s="136"/>
      <c r="O39024" s="136"/>
      <c r="T39024" s="136"/>
      <c r="W39024" s="136"/>
      <c r="Z39024" s="136"/>
      <c r="AC39024" s="136"/>
    </row>
    <row r="39025" spans="2:29">
      <c r="B39025" s="136"/>
      <c r="E39025" s="136"/>
      <c r="H39025" s="136"/>
      <c r="K39025" s="136"/>
      <c r="O39025" s="136"/>
      <c r="T39025" s="136"/>
      <c r="W39025" s="136"/>
      <c r="Z39025" s="136"/>
      <c r="AC39025" s="136"/>
    </row>
    <row r="39026" spans="2:29">
      <c r="B39026" s="136"/>
      <c r="E39026" s="136"/>
      <c r="H39026" s="136"/>
      <c r="K39026" s="136"/>
      <c r="O39026" s="136"/>
      <c r="T39026" s="136"/>
      <c r="W39026" s="136"/>
      <c r="Z39026" s="136"/>
      <c r="AC39026" s="136"/>
    </row>
    <row r="39027" spans="2:29">
      <c r="B39027" s="136"/>
      <c r="E39027" s="136"/>
      <c r="H39027" s="136"/>
      <c r="K39027" s="136"/>
      <c r="O39027" s="136"/>
      <c r="T39027" s="136"/>
      <c r="W39027" s="136"/>
      <c r="Z39027" s="136"/>
      <c r="AC39027" s="136"/>
    </row>
    <row r="39028" spans="2:29">
      <c r="B39028" s="136"/>
      <c r="E39028" s="136"/>
      <c r="H39028" s="136"/>
      <c r="K39028" s="136"/>
      <c r="O39028" s="136"/>
      <c r="T39028" s="136"/>
      <c r="W39028" s="136"/>
      <c r="Z39028" s="136"/>
      <c r="AC39028" s="136"/>
    </row>
    <row r="39029" spans="2:29">
      <c r="B39029" s="136"/>
      <c r="E39029" s="136"/>
      <c r="H39029" s="136"/>
      <c r="K39029" s="136"/>
      <c r="O39029" s="136"/>
      <c r="T39029" s="136"/>
      <c r="W39029" s="136"/>
      <c r="Z39029" s="136"/>
      <c r="AC39029" s="136"/>
    </row>
    <row r="39030" spans="2:29">
      <c r="B39030" s="136"/>
      <c r="E39030" s="136"/>
      <c r="H39030" s="136"/>
      <c r="K39030" s="136"/>
      <c r="O39030" s="136"/>
      <c r="T39030" s="136"/>
      <c r="W39030" s="136"/>
      <c r="Z39030" s="136"/>
      <c r="AC39030" s="136"/>
    </row>
    <row r="39031" spans="2:29">
      <c r="B39031" s="136"/>
      <c r="E39031" s="136"/>
      <c r="H39031" s="136"/>
      <c r="K39031" s="136"/>
      <c r="O39031" s="136"/>
      <c r="T39031" s="136"/>
      <c r="W39031" s="136"/>
      <c r="Z39031" s="136"/>
      <c r="AC39031" s="136"/>
    </row>
    <row r="39032" spans="2:29">
      <c r="B39032" s="136"/>
      <c r="E39032" s="136"/>
      <c r="H39032" s="136"/>
      <c r="K39032" s="136"/>
      <c r="O39032" s="136"/>
      <c r="T39032" s="136"/>
      <c r="W39032" s="136"/>
      <c r="Z39032" s="136"/>
      <c r="AC39032" s="136"/>
    </row>
    <row r="39033" spans="2:29">
      <c r="B39033" s="136"/>
      <c r="E39033" s="136"/>
      <c r="H39033" s="136"/>
      <c r="K39033" s="136"/>
      <c r="O39033" s="136"/>
      <c r="T39033" s="136"/>
      <c r="W39033" s="136"/>
      <c r="Z39033" s="136"/>
      <c r="AC39033" s="136"/>
    </row>
    <row r="39034" spans="2:29">
      <c r="B39034" s="136"/>
      <c r="E39034" s="136"/>
      <c r="H39034" s="136"/>
      <c r="K39034" s="136"/>
      <c r="O39034" s="136"/>
      <c r="T39034" s="136"/>
      <c r="W39034" s="136"/>
      <c r="Z39034" s="136"/>
      <c r="AC39034" s="136"/>
    </row>
    <row r="39035" spans="2:29">
      <c r="B39035" s="136"/>
      <c r="E39035" s="136"/>
      <c r="H39035" s="136"/>
      <c r="K39035" s="136"/>
      <c r="O39035" s="136"/>
      <c r="T39035" s="136"/>
      <c r="W39035" s="136"/>
      <c r="Z39035" s="136"/>
      <c r="AC39035" s="136"/>
    </row>
    <row r="39036" spans="2:29">
      <c r="B39036" s="136"/>
      <c r="E39036" s="136"/>
      <c r="H39036" s="136"/>
      <c r="K39036" s="136"/>
      <c r="O39036" s="136"/>
      <c r="T39036" s="136"/>
      <c r="W39036" s="136"/>
      <c r="Z39036" s="136"/>
      <c r="AC39036" s="136"/>
    </row>
    <row r="39037" spans="2:29">
      <c r="B39037" s="136"/>
      <c r="E39037" s="136"/>
      <c r="H39037" s="136"/>
      <c r="K39037" s="136"/>
      <c r="O39037" s="136"/>
      <c r="T39037" s="136"/>
      <c r="W39037" s="136"/>
      <c r="Z39037" s="136"/>
      <c r="AC39037" s="136"/>
    </row>
    <row r="39038" spans="2:29">
      <c r="B39038" s="136"/>
      <c r="E39038" s="136"/>
      <c r="H39038" s="136"/>
      <c r="K39038" s="136"/>
      <c r="O39038" s="136"/>
      <c r="T39038" s="136"/>
      <c r="W39038" s="136"/>
      <c r="Z39038" s="136"/>
      <c r="AC39038" s="136"/>
    </row>
    <row r="39039" spans="2:29">
      <c r="B39039" s="136"/>
      <c r="E39039" s="136"/>
      <c r="H39039" s="136"/>
      <c r="K39039" s="136"/>
      <c r="O39039" s="136"/>
      <c r="T39039" s="136"/>
      <c r="W39039" s="136"/>
      <c r="Z39039" s="136"/>
      <c r="AC39039" s="136"/>
    </row>
    <row r="39040" spans="2:29">
      <c r="B39040" s="136"/>
      <c r="E39040" s="136"/>
      <c r="H39040" s="136"/>
      <c r="K39040" s="136"/>
      <c r="O39040" s="136"/>
      <c r="T39040" s="136"/>
      <c r="W39040" s="136"/>
      <c r="Z39040" s="136"/>
      <c r="AC39040" s="136"/>
    </row>
    <row r="39041" spans="2:29">
      <c r="B39041" s="136"/>
      <c r="E39041" s="136"/>
      <c r="H39041" s="136"/>
      <c r="K39041" s="136"/>
      <c r="O39041" s="136"/>
      <c r="T39041" s="136"/>
      <c r="W39041" s="136"/>
      <c r="Z39041" s="136"/>
      <c r="AC39041" s="136"/>
    </row>
    <row r="39042" spans="2:29">
      <c r="B39042" s="136"/>
      <c r="E39042" s="136"/>
      <c r="H39042" s="136"/>
      <c r="K39042" s="136"/>
      <c r="O39042" s="136"/>
      <c r="T39042" s="136"/>
      <c r="W39042" s="136"/>
      <c r="Z39042" s="136"/>
      <c r="AC39042" s="136"/>
    </row>
    <row r="39043" spans="2:29">
      <c r="B39043" s="136"/>
      <c r="E39043" s="136"/>
      <c r="H39043" s="136"/>
      <c r="K39043" s="136"/>
      <c r="O39043" s="136"/>
      <c r="T39043" s="136"/>
      <c r="W39043" s="136"/>
      <c r="Z39043" s="136"/>
      <c r="AC39043" s="136"/>
    </row>
    <row r="39044" spans="2:29">
      <c r="B39044" s="136"/>
      <c r="E39044" s="136"/>
      <c r="H39044" s="136"/>
      <c r="K39044" s="136"/>
      <c r="O39044" s="136"/>
      <c r="T39044" s="136"/>
      <c r="W39044" s="136"/>
      <c r="Z39044" s="136"/>
      <c r="AC39044" s="136"/>
    </row>
    <row r="39045" spans="2:29">
      <c r="B39045" s="136"/>
      <c r="E39045" s="136"/>
      <c r="H39045" s="136"/>
      <c r="K39045" s="136"/>
      <c r="O39045" s="136"/>
      <c r="T39045" s="136"/>
      <c r="W39045" s="136"/>
      <c r="Z39045" s="136"/>
      <c r="AC39045" s="136"/>
    </row>
    <row r="39046" spans="2:29">
      <c r="B39046" s="136"/>
      <c r="E39046" s="136"/>
      <c r="H39046" s="136"/>
      <c r="K39046" s="136"/>
      <c r="O39046" s="136"/>
      <c r="T39046" s="136"/>
      <c r="W39046" s="136"/>
      <c r="Z39046" s="136"/>
      <c r="AC39046" s="136"/>
    </row>
    <row r="39047" spans="2:29">
      <c r="B39047" s="136"/>
      <c r="E39047" s="136"/>
      <c r="H39047" s="136"/>
      <c r="K39047" s="136"/>
      <c r="O39047" s="136"/>
      <c r="T39047" s="136"/>
      <c r="W39047" s="136"/>
      <c r="Z39047" s="136"/>
      <c r="AC39047" s="136"/>
    </row>
    <row r="39048" spans="2:29">
      <c r="B39048" s="136"/>
      <c r="E39048" s="136"/>
      <c r="H39048" s="136"/>
      <c r="K39048" s="136"/>
      <c r="O39048" s="136"/>
      <c r="T39048" s="136"/>
      <c r="W39048" s="136"/>
      <c r="Z39048" s="136"/>
      <c r="AC39048" s="136"/>
    </row>
    <row r="39049" spans="2:29">
      <c r="B39049" s="136"/>
      <c r="E39049" s="136"/>
      <c r="H39049" s="136"/>
      <c r="K39049" s="136"/>
      <c r="O39049" s="136"/>
      <c r="T39049" s="136"/>
      <c r="W39049" s="136"/>
      <c r="Z39049" s="136"/>
      <c r="AC39049" s="136"/>
    </row>
    <row r="39050" spans="2:29">
      <c r="B39050" s="136"/>
      <c r="E39050" s="136"/>
      <c r="H39050" s="136"/>
      <c r="K39050" s="136"/>
      <c r="O39050" s="136"/>
      <c r="T39050" s="136"/>
      <c r="W39050" s="136"/>
      <c r="Z39050" s="136"/>
      <c r="AC39050" s="136"/>
    </row>
    <row r="39051" spans="2:29">
      <c r="B39051" s="136"/>
      <c r="E39051" s="136"/>
      <c r="H39051" s="136"/>
      <c r="K39051" s="136"/>
      <c r="O39051" s="136"/>
      <c r="T39051" s="136"/>
      <c r="W39051" s="136"/>
      <c r="Z39051" s="136"/>
      <c r="AC39051" s="136"/>
    </row>
    <row r="39052" spans="2:29">
      <c r="B39052" s="136"/>
      <c r="E39052" s="136"/>
      <c r="H39052" s="136"/>
      <c r="K39052" s="136"/>
      <c r="O39052" s="136"/>
      <c r="T39052" s="136"/>
      <c r="W39052" s="136"/>
      <c r="Z39052" s="136"/>
      <c r="AC39052" s="136"/>
    </row>
    <row r="39053" spans="2:29">
      <c r="B39053" s="136"/>
      <c r="E39053" s="136"/>
      <c r="H39053" s="136"/>
      <c r="K39053" s="136"/>
      <c r="O39053" s="136"/>
      <c r="T39053" s="136"/>
      <c r="W39053" s="136"/>
      <c r="Z39053" s="136"/>
      <c r="AC39053" s="136"/>
    </row>
    <row r="39054" spans="2:29">
      <c r="B39054" s="136"/>
      <c r="E39054" s="136"/>
      <c r="H39054" s="136"/>
      <c r="K39054" s="136"/>
      <c r="O39054" s="136"/>
      <c r="T39054" s="136"/>
      <c r="W39054" s="136"/>
      <c r="Z39054" s="136"/>
      <c r="AC39054" s="136"/>
    </row>
    <row r="39055" spans="2:29">
      <c r="B39055" s="136"/>
      <c r="E39055" s="136"/>
      <c r="H39055" s="136"/>
      <c r="K39055" s="136"/>
      <c r="O39055" s="136"/>
      <c r="T39055" s="136"/>
      <c r="W39055" s="136"/>
      <c r="Z39055" s="136"/>
      <c r="AC39055" s="136"/>
    </row>
    <row r="39056" spans="2:29">
      <c r="B39056" s="136"/>
      <c r="E39056" s="136"/>
      <c r="H39056" s="136"/>
      <c r="K39056" s="136"/>
      <c r="O39056" s="136"/>
      <c r="T39056" s="136"/>
      <c r="W39056" s="136"/>
      <c r="Z39056" s="136"/>
      <c r="AC39056" s="136"/>
    </row>
    <row r="39057" spans="2:29">
      <c r="B39057" s="136"/>
      <c r="E39057" s="136"/>
      <c r="H39057" s="136"/>
      <c r="K39057" s="136"/>
      <c r="O39057" s="136"/>
      <c r="T39057" s="136"/>
      <c r="W39057" s="136"/>
      <c r="Z39057" s="136"/>
      <c r="AC39057" s="136"/>
    </row>
    <row r="39058" spans="2:29">
      <c r="B39058" s="136"/>
      <c r="E39058" s="136"/>
      <c r="H39058" s="136"/>
      <c r="K39058" s="136"/>
      <c r="O39058" s="136"/>
      <c r="T39058" s="136"/>
      <c r="W39058" s="136"/>
      <c r="Z39058" s="136"/>
      <c r="AC39058" s="136"/>
    </row>
    <row r="39059" spans="2:29">
      <c r="B39059" s="136"/>
      <c r="E39059" s="136"/>
      <c r="H39059" s="136"/>
      <c r="K39059" s="136"/>
      <c r="O39059" s="136"/>
      <c r="T39059" s="136"/>
      <c r="W39059" s="136"/>
      <c r="Z39059" s="136"/>
      <c r="AC39059" s="136"/>
    </row>
    <row r="39060" spans="2:29">
      <c r="B39060" s="136"/>
      <c r="E39060" s="136"/>
      <c r="H39060" s="136"/>
      <c r="K39060" s="136"/>
      <c r="O39060" s="136"/>
      <c r="T39060" s="136"/>
      <c r="W39060" s="136"/>
      <c r="Z39060" s="136"/>
      <c r="AC39060" s="136"/>
    </row>
    <row r="39061" spans="2:29">
      <c r="B39061" s="136"/>
      <c r="E39061" s="136"/>
      <c r="H39061" s="136"/>
      <c r="K39061" s="136"/>
      <c r="O39061" s="136"/>
      <c r="T39061" s="136"/>
      <c r="W39061" s="136"/>
      <c r="Z39061" s="136"/>
      <c r="AC39061" s="136"/>
    </row>
    <row r="39062" spans="2:29">
      <c r="B39062" s="136"/>
      <c r="E39062" s="136"/>
      <c r="H39062" s="136"/>
      <c r="K39062" s="136"/>
      <c r="O39062" s="136"/>
      <c r="T39062" s="136"/>
      <c r="W39062" s="136"/>
      <c r="Z39062" s="136"/>
      <c r="AC39062" s="136"/>
    </row>
    <row r="39063" spans="2:29">
      <c r="B39063" s="136"/>
      <c r="E39063" s="136"/>
      <c r="H39063" s="136"/>
      <c r="K39063" s="136"/>
      <c r="O39063" s="136"/>
      <c r="T39063" s="136"/>
      <c r="W39063" s="136"/>
      <c r="Z39063" s="136"/>
      <c r="AC39063" s="136"/>
    </row>
    <row r="39064" spans="2:29">
      <c r="B39064" s="136"/>
      <c r="E39064" s="136"/>
      <c r="H39064" s="136"/>
      <c r="K39064" s="136"/>
      <c r="O39064" s="136"/>
      <c r="T39064" s="136"/>
      <c r="W39064" s="136"/>
      <c r="Z39064" s="136"/>
      <c r="AC39064" s="136"/>
    </row>
    <row r="39065" spans="2:29">
      <c r="B39065" s="136"/>
      <c r="E39065" s="136"/>
      <c r="H39065" s="136"/>
      <c r="K39065" s="136"/>
      <c r="O39065" s="136"/>
      <c r="T39065" s="136"/>
      <c r="W39065" s="136"/>
      <c r="Z39065" s="136"/>
      <c r="AC39065" s="136"/>
    </row>
    <row r="39066" spans="2:29">
      <c r="B39066" s="136"/>
      <c r="E39066" s="136"/>
      <c r="H39066" s="136"/>
      <c r="K39066" s="136"/>
      <c r="O39066" s="136"/>
      <c r="T39066" s="136"/>
      <c r="W39066" s="136"/>
      <c r="Z39066" s="136"/>
      <c r="AC39066" s="136"/>
    </row>
    <row r="39067" spans="2:29">
      <c r="B39067" s="136"/>
      <c r="E39067" s="136"/>
      <c r="H39067" s="136"/>
      <c r="K39067" s="136"/>
      <c r="O39067" s="136"/>
      <c r="T39067" s="136"/>
      <c r="W39067" s="136"/>
      <c r="Z39067" s="136"/>
      <c r="AC39067" s="136"/>
    </row>
    <row r="39068" spans="2:29">
      <c r="B39068" s="136"/>
      <c r="E39068" s="136"/>
      <c r="H39068" s="136"/>
      <c r="K39068" s="136"/>
      <c r="O39068" s="136"/>
      <c r="T39068" s="136"/>
      <c r="W39068" s="136"/>
      <c r="Z39068" s="136"/>
      <c r="AC39068" s="136"/>
    </row>
    <row r="39069" spans="2:29">
      <c r="B39069" s="136"/>
      <c r="E39069" s="136"/>
      <c r="H39069" s="136"/>
      <c r="K39069" s="136"/>
      <c r="O39069" s="136"/>
      <c r="T39069" s="136"/>
      <c r="W39069" s="136"/>
      <c r="Z39069" s="136"/>
      <c r="AC39069" s="136"/>
    </row>
    <row r="39070" spans="2:29">
      <c r="B39070" s="136"/>
      <c r="E39070" s="136"/>
      <c r="H39070" s="136"/>
      <c r="K39070" s="136"/>
      <c r="O39070" s="136"/>
      <c r="T39070" s="136"/>
      <c r="W39070" s="136"/>
      <c r="Z39070" s="136"/>
      <c r="AC39070" s="136"/>
    </row>
    <row r="39071" spans="2:29">
      <c r="B39071" s="136"/>
      <c r="E39071" s="136"/>
      <c r="H39071" s="136"/>
      <c r="K39071" s="136"/>
      <c r="O39071" s="136"/>
      <c r="T39071" s="136"/>
      <c r="W39071" s="136"/>
      <c r="Z39071" s="136"/>
      <c r="AC39071" s="136"/>
    </row>
    <row r="39072" spans="2:29">
      <c r="B39072" s="136"/>
      <c r="E39072" s="136"/>
      <c r="H39072" s="136"/>
      <c r="K39072" s="136"/>
      <c r="O39072" s="136"/>
      <c r="T39072" s="136"/>
      <c r="W39072" s="136"/>
      <c r="Z39072" s="136"/>
      <c r="AC39072" s="136"/>
    </row>
    <row r="39073" spans="2:29">
      <c r="B39073" s="136"/>
      <c r="E39073" s="136"/>
      <c r="H39073" s="136"/>
      <c r="K39073" s="136"/>
      <c r="O39073" s="136"/>
      <c r="T39073" s="136"/>
      <c r="W39073" s="136"/>
      <c r="Z39073" s="136"/>
      <c r="AC39073" s="136"/>
    </row>
    <row r="39074" spans="2:29">
      <c r="B39074" s="136"/>
      <c r="E39074" s="136"/>
      <c r="H39074" s="136"/>
      <c r="K39074" s="136"/>
      <c r="O39074" s="136"/>
      <c r="T39074" s="136"/>
      <c r="W39074" s="136"/>
      <c r="Z39074" s="136"/>
      <c r="AC39074" s="136"/>
    </row>
    <row r="39075" spans="2:29">
      <c r="B39075" s="136"/>
      <c r="E39075" s="136"/>
      <c r="H39075" s="136"/>
      <c r="K39075" s="136"/>
      <c r="O39075" s="136"/>
      <c r="T39075" s="136"/>
      <c r="W39075" s="136"/>
      <c r="Z39075" s="136"/>
      <c r="AC39075" s="136"/>
    </row>
    <row r="39076" spans="2:29">
      <c r="B39076" s="136"/>
      <c r="E39076" s="136"/>
      <c r="H39076" s="136"/>
      <c r="K39076" s="136"/>
      <c r="O39076" s="136"/>
      <c r="T39076" s="136"/>
      <c r="W39076" s="136"/>
      <c r="Z39076" s="136"/>
      <c r="AC39076" s="136"/>
    </row>
    <row r="39077" spans="2:29">
      <c r="B39077" s="136"/>
      <c r="E39077" s="136"/>
      <c r="H39077" s="136"/>
      <c r="K39077" s="136"/>
      <c r="O39077" s="136"/>
      <c r="T39077" s="136"/>
      <c r="W39077" s="136"/>
      <c r="Z39077" s="136"/>
      <c r="AC39077" s="136"/>
    </row>
    <row r="39078" spans="2:29">
      <c r="B39078" s="136"/>
      <c r="E39078" s="136"/>
      <c r="H39078" s="136"/>
      <c r="K39078" s="136"/>
      <c r="O39078" s="136"/>
      <c r="T39078" s="136"/>
      <c r="W39078" s="136"/>
      <c r="Z39078" s="136"/>
      <c r="AC39078" s="136"/>
    </row>
    <row r="39079" spans="2:29">
      <c r="B39079" s="136"/>
      <c r="E39079" s="136"/>
      <c r="H39079" s="136"/>
      <c r="K39079" s="136"/>
      <c r="O39079" s="136"/>
      <c r="T39079" s="136"/>
      <c r="W39079" s="136"/>
      <c r="Z39079" s="136"/>
      <c r="AC39079" s="136"/>
    </row>
    <row r="39080" spans="2:29">
      <c r="B39080" s="136"/>
      <c r="E39080" s="136"/>
      <c r="H39080" s="136"/>
      <c r="K39080" s="136"/>
      <c r="O39080" s="136"/>
      <c r="T39080" s="136"/>
      <c r="W39080" s="136"/>
      <c r="Z39080" s="136"/>
      <c r="AC39080" s="136"/>
    </row>
    <row r="39081" spans="2:29">
      <c r="B39081" s="136"/>
      <c r="E39081" s="136"/>
      <c r="H39081" s="136"/>
      <c r="K39081" s="136"/>
      <c r="O39081" s="136"/>
      <c r="T39081" s="136"/>
      <c r="W39081" s="136"/>
      <c r="Z39081" s="136"/>
      <c r="AC39081" s="136"/>
    </row>
    <row r="39082" spans="2:29">
      <c r="B39082" s="136"/>
      <c r="E39082" s="136"/>
      <c r="H39082" s="136"/>
      <c r="K39082" s="136"/>
      <c r="O39082" s="136"/>
      <c r="T39082" s="136"/>
      <c r="W39082" s="136"/>
      <c r="Z39082" s="136"/>
      <c r="AC39082" s="136"/>
    </row>
    <row r="39083" spans="2:29">
      <c r="B39083" s="136"/>
      <c r="E39083" s="136"/>
      <c r="H39083" s="136"/>
      <c r="K39083" s="136"/>
      <c r="O39083" s="136"/>
      <c r="T39083" s="136"/>
      <c r="W39083" s="136"/>
      <c r="Z39083" s="136"/>
      <c r="AC39083" s="136"/>
    </row>
    <row r="39084" spans="2:29">
      <c r="B39084" s="136"/>
      <c r="E39084" s="136"/>
      <c r="H39084" s="136"/>
      <c r="K39084" s="136"/>
      <c r="O39084" s="136"/>
      <c r="T39084" s="136"/>
      <c r="W39084" s="136"/>
      <c r="Z39084" s="136"/>
      <c r="AC39084" s="136"/>
    </row>
    <row r="39085" spans="2:29">
      <c r="B39085" s="136"/>
      <c r="E39085" s="136"/>
      <c r="H39085" s="136"/>
      <c r="K39085" s="136"/>
      <c r="O39085" s="136"/>
      <c r="T39085" s="136"/>
      <c r="W39085" s="136"/>
      <c r="Z39085" s="136"/>
      <c r="AC39085" s="136"/>
    </row>
    <row r="39086" spans="2:29">
      <c r="B39086" s="136"/>
      <c r="E39086" s="136"/>
      <c r="H39086" s="136"/>
      <c r="K39086" s="136"/>
      <c r="O39086" s="136"/>
      <c r="T39086" s="136"/>
      <c r="W39086" s="136"/>
      <c r="Z39086" s="136"/>
      <c r="AC39086" s="136"/>
    </row>
    <row r="39087" spans="2:29">
      <c r="B39087" s="136"/>
      <c r="E39087" s="136"/>
      <c r="H39087" s="136"/>
      <c r="K39087" s="136"/>
      <c r="O39087" s="136"/>
      <c r="T39087" s="136"/>
      <c r="W39087" s="136"/>
      <c r="Z39087" s="136"/>
      <c r="AC39087" s="136"/>
    </row>
    <row r="39088" spans="2:29">
      <c r="B39088" s="136"/>
      <c r="E39088" s="136"/>
      <c r="H39088" s="136"/>
      <c r="K39088" s="136"/>
      <c r="O39088" s="136"/>
      <c r="T39088" s="136"/>
      <c r="W39088" s="136"/>
      <c r="Z39088" s="136"/>
      <c r="AC39088" s="136"/>
    </row>
    <row r="39089" spans="2:29">
      <c r="B39089" s="136"/>
      <c r="E39089" s="136"/>
      <c r="H39089" s="136"/>
      <c r="K39089" s="136"/>
      <c r="O39089" s="136"/>
      <c r="T39089" s="136"/>
      <c r="W39089" s="136"/>
      <c r="Z39089" s="136"/>
      <c r="AC39089" s="136"/>
    </row>
    <row r="39090" spans="2:29">
      <c r="B39090" s="136"/>
      <c r="E39090" s="136"/>
      <c r="H39090" s="136"/>
      <c r="K39090" s="136"/>
      <c r="O39090" s="136"/>
      <c r="T39090" s="136"/>
      <c r="W39090" s="136"/>
      <c r="Z39090" s="136"/>
      <c r="AC39090" s="136"/>
    </row>
    <row r="39091" spans="2:29">
      <c r="B39091" s="136"/>
      <c r="E39091" s="136"/>
      <c r="H39091" s="136"/>
      <c r="K39091" s="136"/>
      <c r="O39091" s="136"/>
      <c r="T39091" s="136"/>
      <c r="W39091" s="136"/>
      <c r="Z39091" s="136"/>
      <c r="AC39091" s="136"/>
    </row>
    <row r="39092" spans="2:29">
      <c r="B39092" s="136"/>
      <c r="E39092" s="136"/>
      <c r="H39092" s="136"/>
      <c r="K39092" s="136"/>
      <c r="O39092" s="136"/>
      <c r="T39092" s="136"/>
      <c r="W39092" s="136"/>
      <c r="Z39092" s="136"/>
      <c r="AC39092" s="136"/>
    </row>
    <row r="39093" spans="2:29">
      <c r="B39093" s="136"/>
      <c r="E39093" s="136"/>
      <c r="H39093" s="136"/>
      <c r="K39093" s="136"/>
      <c r="O39093" s="136"/>
      <c r="T39093" s="136"/>
      <c r="W39093" s="136"/>
      <c r="Z39093" s="136"/>
      <c r="AC39093" s="136"/>
    </row>
    <row r="39094" spans="2:29">
      <c r="B39094" s="136"/>
      <c r="E39094" s="136"/>
      <c r="H39094" s="136"/>
      <c r="K39094" s="136"/>
      <c r="O39094" s="136"/>
      <c r="T39094" s="136"/>
      <c r="W39094" s="136"/>
      <c r="Z39094" s="136"/>
      <c r="AC39094" s="136"/>
    </row>
    <row r="39095" spans="2:29">
      <c r="B39095" s="136"/>
      <c r="E39095" s="136"/>
      <c r="H39095" s="136"/>
      <c r="K39095" s="136"/>
      <c r="O39095" s="136"/>
      <c r="T39095" s="136"/>
      <c r="W39095" s="136"/>
      <c r="Z39095" s="136"/>
      <c r="AC39095" s="136"/>
    </row>
    <row r="39096" spans="2:29">
      <c r="B39096" s="136"/>
      <c r="E39096" s="136"/>
      <c r="H39096" s="136"/>
      <c r="K39096" s="136"/>
      <c r="O39096" s="136"/>
      <c r="T39096" s="136"/>
      <c r="W39096" s="136"/>
      <c r="Z39096" s="136"/>
      <c r="AC39096" s="136"/>
    </row>
    <row r="39097" spans="2:29">
      <c r="B39097" s="136"/>
      <c r="E39097" s="136"/>
      <c r="H39097" s="136"/>
      <c r="K39097" s="136"/>
      <c r="O39097" s="136"/>
      <c r="T39097" s="136"/>
      <c r="W39097" s="136"/>
      <c r="Z39097" s="136"/>
      <c r="AC39097" s="136"/>
    </row>
    <row r="39098" spans="2:29">
      <c r="B39098" s="136"/>
      <c r="E39098" s="136"/>
      <c r="H39098" s="136"/>
      <c r="K39098" s="136"/>
      <c r="O39098" s="136"/>
      <c r="T39098" s="136"/>
      <c r="W39098" s="136"/>
      <c r="Z39098" s="136"/>
      <c r="AC39098" s="136"/>
    </row>
    <row r="39099" spans="2:29">
      <c r="B39099" s="136"/>
      <c r="E39099" s="136"/>
      <c r="H39099" s="136"/>
      <c r="K39099" s="136"/>
      <c r="O39099" s="136"/>
      <c r="T39099" s="136"/>
      <c r="W39099" s="136"/>
      <c r="Z39099" s="136"/>
      <c r="AC39099" s="136"/>
    </row>
    <row r="39100" spans="2:29">
      <c r="B39100" s="136"/>
      <c r="E39100" s="136"/>
      <c r="H39100" s="136"/>
      <c r="K39100" s="136"/>
      <c r="O39100" s="136"/>
      <c r="T39100" s="136"/>
      <c r="W39100" s="136"/>
      <c r="Z39100" s="136"/>
      <c r="AC39100" s="136"/>
    </row>
    <row r="39101" spans="2:29">
      <c r="B39101" s="136"/>
      <c r="E39101" s="136"/>
      <c r="H39101" s="136"/>
      <c r="K39101" s="136"/>
      <c r="O39101" s="136"/>
      <c r="T39101" s="136"/>
      <c r="W39101" s="136"/>
      <c r="Z39101" s="136"/>
      <c r="AC39101" s="136"/>
    </row>
    <row r="39102" spans="2:29">
      <c r="B39102" s="136"/>
      <c r="E39102" s="136"/>
      <c r="H39102" s="136"/>
      <c r="K39102" s="136"/>
      <c r="O39102" s="136"/>
      <c r="T39102" s="136"/>
      <c r="W39102" s="136"/>
      <c r="Z39102" s="136"/>
      <c r="AC39102" s="136"/>
    </row>
    <row r="39103" spans="2:29">
      <c r="B39103" s="136"/>
      <c r="E39103" s="136"/>
      <c r="H39103" s="136"/>
      <c r="K39103" s="136"/>
      <c r="O39103" s="136"/>
      <c r="T39103" s="136"/>
      <c r="W39103" s="136"/>
      <c r="Z39103" s="136"/>
      <c r="AC39103" s="136"/>
    </row>
    <row r="39104" spans="2:29">
      <c r="B39104" s="136"/>
      <c r="E39104" s="136"/>
      <c r="H39104" s="136"/>
      <c r="K39104" s="136"/>
      <c r="O39104" s="136"/>
      <c r="T39104" s="136"/>
      <c r="W39104" s="136"/>
      <c r="Z39104" s="136"/>
      <c r="AC39104" s="136"/>
    </row>
    <row r="39105" spans="2:29">
      <c r="B39105" s="136"/>
      <c r="E39105" s="136"/>
      <c r="H39105" s="136"/>
      <c r="K39105" s="136"/>
      <c r="O39105" s="136"/>
      <c r="T39105" s="136"/>
      <c r="W39105" s="136"/>
      <c r="Z39105" s="136"/>
      <c r="AC39105" s="136"/>
    </row>
    <row r="39106" spans="2:29">
      <c r="B39106" s="136"/>
      <c r="E39106" s="136"/>
      <c r="H39106" s="136"/>
      <c r="K39106" s="136"/>
      <c r="O39106" s="136"/>
      <c r="T39106" s="136"/>
      <c r="W39106" s="136"/>
      <c r="Z39106" s="136"/>
      <c r="AC39106" s="136"/>
    </row>
    <row r="39107" spans="2:29">
      <c r="B39107" s="136"/>
      <c r="E39107" s="136"/>
      <c r="H39107" s="136"/>
      <c r="K39107" s="136"/>
      <c r="O39107" s="136"/>
      <c r="T39107" s="136"/>
      <c r="W39107" s="136"/>
      <c r="Z39107" s="136"/>
      <c r="AC39107" s="136"/>
    </row>
    <row r="39108" spans="2:29">
      <c r="B39108" s="136"/>
      <c r="E39108" s="136"/>
      <c r="H39108" s="136"/>
      <c r="K39108" s="136"/>
      <c r="O39108" s="136"/>
      <c r="T39108" s="136"/>
      <c r="W39108" s="136"/>
      <c r="Z39108" s="136"/>
      <c r="AC39108" s="136"/>
    </row>
    <row r="39109" spans="2:29">
      <c r="B39109" s="136"/>
      <c r="E39109" s="136"/>
      <c r="H39109" s="136"/>
      <c r="K39109" s="136"/>
      <c r="O39109" s="136"/>
      <c r="T39109" s="136"/>
      <c r="W39109" s="136"/>
      <c r="Z39109" s="136"/>
      <c r="AC39109" s="136"/>
    </row>
    <row r="39110" spans="2:29">
      <c r="B39110" s="136"/>
      <c r="E39110" s="136"/>
      <c r="H39110" s="136"/>
      <c r="K39110" s="136"/>
      <c r="O39110" s="136"/>
      <c r="T39110" s="136"/>
      <c r="W39110" s="136"/>
      <c r="Z39110" s="136"/>
      <c r="AC39110" s="136"/>
    </row>
    <row r="39111" spans="2:29">
      <c r="B39111" s="136"/>
      <c r="E39111" s="136"/>
      <c r="H39111" s="136"/>
      <c r="K39111" s="136"/>
      <c r="O39111" s="136"/>
      <c r="T39111" s="136"/>
      <c r="W39111" s="136"/>
      <c r="Z39111" s="136"/>
      <c r="AC39111" s="136"/>
    </row>
    <row r="39112" spans="2:29">
      <c r="B39112" s="136"/>
      <c r="E39112" s="136"/>
      <c r="H39112" s="136"/>
      <c r="K39112" s="136"/>
      <c r="O39112" s="136"/>
      <c r="T39112" s="136"/>
      <c r="W39112" s="136"/>
      <c r="Z39112" s="136"/>
      <c r="AC39112" s="136"/>
    </row>
    <row r="39113" spans="2:29">
      <c r="B39113" s="136"/>
      <c r="E39113" s="136"/>
      <c r="H39113" s="136"/>
      <c r="K39113" s="136"/>
      <c r="O39113" s="136"/>
      <c r="T39113" s="136"/>
      <c r="W39113" s="136"/>
      <c r="Z39113" s="136"/>
      <c r="AC39113" s="136"/>
    </row>
    <row r="39114" spans="2:29">
      <c r="B39114" s="136"/>
      <c r="E39114" s="136"/>
      <c r="H39114" s="136"/>
      <c r="K39114" s="136"/>
      <c r="O39114" s="136"/>
      <c r="T39114" s="136"/>
      <c r="W39114" s="136"/>
      <c r="Z39114" s="136"/>
      <c r="AC39114" s="136"/>
    </row>
    <row r="39115" spans="2:29">
      <c r="B39115" s="136"/>
      <c r="E39115" s="136"/>
      <c r="H39115" s="136"/>
      <c r="K39115" s="136"/>
      <c r="O39115" s="136"/>
      <c r="T39115" s="136"/>
      <c r="W39115" s="136"/>
      <c r="Z39115" s="136"/>
      <c r="AC39115" s="136"/>
    </row>
    <row r="39116" spans="2:29">
      <c r="B39116" s="136"/>
      <c r="E39116" s="136"/>
      <c r="H39116" s="136"/>
      <c r="K39116" s="136"/>
      <c r="O39116" s="136"/>
      <c r="T39116" s="136"/>
      <c r="W39116" s="136"/>
      <c r="Z39116" s="136"/>
      <c r="AC39116" s="136"/>
    </row>
    <row r="39117" spans="2:29">
      <c r="B39117" s="136"/>
      <c r="E39117" s="136"/>
      <c r="H39117" s="136"/>
      <c r="K39117" s="136"/>
      <c r="O39117" s="136"/>
      <c r="T39117" s="136"/>
      <c r="W39117" s="136"/>
      <c r="Z39117" s="136"/>
      <c r="AC39117" s="136"/>
    </row>
    <row r="39118" spans="2:29">
      <c r="B39118" s="136"/>
      <c r="E39118" s="136"/>
      <c r="H39118" s="136"/>
      <c r="K39118" s="136"/>
      <c r="O39118" s="136"/>
      <c r="T39118" s="136"/>
      <c r="W39118" s="136"/>
      <c r="Z39118" s="136"/>
      <c r="AC39118" s="136"/>
    </row>
    <row r="39119" spans="2:29">
      <c r="B39119" s="136"/>
      <c r="E39119" s="136"/>
      <c r="H39119" s="136"/>
      <c r="K39119" s="136"/>
      <c r="O39119" s="136"/>
      <c r="T39119" s="136"/>
      <c r="W39119" s="136"/>
      <c r="Z39119" s="136"/>
      <c r="AC39119" s="136"/>
    </row>
    <row r="39120" spans="2:29">
      <c r="B39120" s="136"/>
      <c r="E39120" s="136"/>
      <c r="H39120" s="136"/>
      <c r="K39120" s="136"/>
      <c r="O39120" s="136"/>
      <c r="T39120" s="136"/>
      <c r="W39120" s="136"/>
      <c r="Z39120" s="136"/>
      <c r="AC39120" s="136"/>
    </row>
    <row r="39121" spans="2:29">
      <c r="B39121" s="136"/>
      <c r="E39121" s="136"/>
      <c r="H39121" s="136"/>
      <c r="K39121" s="136"/>
      <c r="O39121" s="136"/>
      <c r="T39121" s="136"/>
      <c r="W39121" s="136"/>
      <c r="Z39121" s="136"/>
      <c r="AC39121" s="136"/>
    </row>
    <row r="39122" spans="2:29">
      <c r="B39122" s="136"/>
      <c r="E39122" s="136"/>
      <c r="H39122" s="136"/>
      <c r="K39122" s="136"/>
      <c r="O39122" s="136"/>
      <c r="T39122" s="136"/>
      <c r="W39122" s="136"/>
      <c r="Z39122" s="136"/>
      <c r="AC39122" s="136"/>
    </row>
    <row r="39123" spans="2:29">
      <c r="B39123" s="136"/>
      <c r="E39123" s="136"/>
      <c r="H39123" s="136"/>
      <c r="K39123" s="136"/>
      <c r="O39123" s="136"/>
      <c r="T39123" s="136"/>
      <c r="W39123" s="136"/>
      <c r="Z39123" s="136"/>
      <c r="AC39123" s="136"/>
    </row>
    <row r="39124" spans="2:29">
      <c r="B39124" s="136"/>
      <c r="E39124" s="136"/>
      <c r="H39124" s="136"/>
      <c r="K39124" s="136"/>
      <c r="O39124" s="136"/>
      <c r="T39124" s="136"/>
      <c r="W39124" s="136"/>
      <c r="Z39124" s="136"/>
      <c r="AC39124" s="136"/>
    </row>
    <row r="39125" spans="2:29">
      <c r="B39125" s="136"/>
      <c r="E39125" s="136"/>
      <c r="H39125" s="136"/>
      <c r="K39125" s="136"/>
      <c r="O39125" s="136"/>
      <c r="T39125" s="136"/>
      <c r="W39125" s="136"/>
      <c r="Z39125" s="136"/>
      <c r="AC39125" s="136"/>
    </row>
    <row r="39126" spans="2:29">
      <c r="B39126" s="136"/>
      <c r="E39126" s="136"/>
      <c r="H39126" s="136"/>
      <c r="K39126" s="136"/>
      <c r="O39126" s="136"/>
      <c r="T39126" s="136"/>
      <c r="W39126" s="136"/>
      <c r="Z39126" s="136"/>
      <c r="AC39126" s="136"/>
    </row>
    <row r="39127" spans="2:29">
      <c r="B39127" s="136"/>
      <c r="E39127" s="136"/>
      <c r="H39127" s="136"/>
      <c r="K39127" s="136"/>
      <c r="O39127" s="136"/>
      <c r="T39127" s="136"/>
      <c r="W39127" s="136"/>
      <c r="Z39127" s="136"/>
      <c r="AC39127" s="136"/>
    </row>
    <row r="39128" spans="2:29">
      <c r="B39128" s="136"/>
      <c r="E39128" s="136"/>
      <c r="H39128" s="136"/>
      <c r="K39128" s="136"/>
      <c r="O39128" s="136"/>
      <c r="T39128" s="136"/>
      <c r="W39128" s="136"/>
      <c r="Z39128" s="136"/>
      <c r="AC39128" s="136"/>
    </row>
    <row r="39129" spans="2:29">
      <c r="B39129" s="136"/>
      <c r="E39129" s="136"/>
      <c r="H39129" s="136"/>
      <c r="K39129" s="136"/>
      <c r="O39129" s="136"/>
      <c r="T39129" s="136"/>
      <c r="W39129" s="136"/>
      <c r="Z39129" s="136"/>
      <c r="AC39129" s="136"/>
    </row>
    <row r="39130" spans="2:29">
      <c r="B39130" s="136"/>
      <c r="E39130" s="136"/>
      <c r="H39130" s="136"/>
      <c r="K39130" s="136"/>
      <c r="O39130" s="136"/>
      <c r="T39130" s="136"/>
      <c r="W39130" s="136"/>
      <c r="Z39130" s="136"/>
      <c r="AC39130" s="136"/>
    </row>
    <row r="39131" spans="2:29">
      <c r="B39131" s="136"/>
      <c r="E39131" s="136"/>
      <c r="H39131" s="136"/>
      <c r="K39131" s="136"/>
      <c r="O39131" s="136"/>
      <c r="T39131" s="136"/>
      <c r="W39131" s="136"/>
      <c r="Z39131" s="136"/>
      <c r="AC39131" s="136"/>
    </row>
    <row r="39132" spans="2:29">
      <c r="B39132" s="136"/>
      <c r="E39132" s="136"/>
      <c r="H39132" s="136"/>
      <c r="K39132" s="136"/>
      <c r="O39132" s="136"/>
      <c r="T39132" s="136"/>
      <c r="W39132" s="136"/>
      <c r="Z39132" s="136"/>
      <c r="AC39132" s="136"/>
    </row>
    <row r="39133" spans="2:29">
      <c r="B39133" s="136"/>
      <c r="E39133" s="136"/>
      <c r="H39133" s="136"/>
      <c r="K39133" s="136"/>
      <c r="O39133" s="136"/>
      <c r="T39133" s="136"/>
      <c r="W39133" s="136"/>
      <c r="Z39133" s="136"/>
      <c r="AC39133" s="136"/>
    </row>
    <row r="39134" spans="2:29">
      <c r="B39134" s="136"/>
      <c r="E39134" s="136"/>
      <c r="H39134" s="136"/>
      <c r="K39134" s="136"/>
      <c r="O39134" s="136"/>
      <c r="T39134" s="136"/>
      <c r="W39134" s="136"/>
      <c r="Z39134" s="136"/>
      <c r="AC39134" s="136"/>
    </row>
    <row r="39135" spans="2:29">
      <c r="B39135" s="136"/>
      <c r="E39135" s="136"/>
      <c r="H39135" s="136"/>
      <c r="K39135" s="136"/>
      <c r="O39135" s="136"/>
      <c r="T39135" s="136"/>
      <c r="W39135" s="136"/>
      <c r="Z39135" s="136"/>
      <c r="AC39135" s="136"/>
    </row>
    <row r="39136" spans="2:29">
      <c r="B39136" s="136"/>
      <c r="E39136" s="136"/>
      <c r="H39136" s="136"/>
      <c r="K39136" s="136"/>
      <c r="O39136" s="136"/>
      <c r="T39136" s="136"/>
      <c r="W39136" s="136"/>
      <c r="Z39136" s="136"/>
      <c r="AC39136" s="136"/>
    </row>
    <row r="39137" spans="2:29">
      <c r="B39137" s="136"/>
      <c r="E39137" s="136"/>
      <c r="H39137" s="136"/>
      <c r="K39137" s="136"/>
      <c r="O39137" s="136"/>
      <c r="T39137" s="136"/>
      <c r="W39137" s="136"/>
      <c r="Z39137" s="136"/>
      <c r="AC39137" s="136"/>
    </row>
    <row r="39138" spans="2:29">
      <c r="B39138" s="136"/>
      <c r="E39138" s="136"/>
      <c r="H39138" s="136"/>
      <c r="K39138" s="136"/>
      <c r="O39138" s="136"/>
      <c r="T39138" s="136"/>
      <c r="W39138" s="136"/>
      <c r="Z39138" s="136"/>
      <c r="AC39138" s="136"/>
    </row>
    <row r="39139" spans="2:29">
      <c r="B39139" s="136"/>
      <c r="E39139" s="136"/>
      <c r="H39139" s="136"/>
      <c r="K39139" s="136"/>
      <c r="O39139" s="136"/>
      <c r="T39139" s="136"/>
      <c r="W39139" s="136"/>
      <c r="Z39139" s="136"/>
      <c r="AC39139" s="136"/>
    </row>
    <row r="39140" spans="2:29">
      <c r="B39140" s="136"/>
      <c r="E39140" s="136"/>
      <c r="H39140" s="136"/>
      <c r="K39140" s="136"/>
      <c r="O39140" s="136"/>
      <c r="T39140" s="136"/>
      <c r="W39140" s="136"/>
      <c r="Z39140" s="136"/>
      <c r="AC39140" s="136"/>
    </row>
    <row r="39141" spans="2:29">
      <c r="B39141" s="136"/>
      <c r="E39141" s="136"/>
      <c r="H39141" s="136"/>
      <c r="K39141" s="136"/>
      <c r="O39141" s="136"/>
      <c r="T39141" s="136"/>
      <c r="W39141" s="136"/>
      <c r="Z39141" s="136"/>
      <c r="AC39141" s="136"/>
    </row>
    <row r="39142" spans="2:29">
      <c r="B39142" s="136"/>
      <c r="E39142" s="136"/>
      <c r="H39142" s="136"/>
      <c r="K39142" s="136"/>
      <c r="O39142" s="136"/>
      <c r="T39142" s="136"/>
      <c r="W39142" s="136"/>
      <c r="Z39142" s="136"/>
      <c r="AC39142" s="136"/>
    </row>
    <row r="39143" spans="2:29">
      <c r="B39143" s="136"/>
      <c r="E39143" s="136"/>
      <c r="H39143" s="136"/>
      <c r="K39143" s="136"/>
      <c r="O39143" s="136"/>
      <c r="T39143" s="136"/>
      <c r="W39143" s="136"/>
      <c r="Z39143" s="136"/>
      <c r="AC39143" s="136"/>
    </row>
    <row r="39144" spans="2:29">
      <c r="B39144" s="136"/>
      <c r="E39144" s="136"/>
      <c r="H39144" s="136"/>
      <c r="K39144" s="136"/>
      <c r="O39144" s="136"/>
      <c r="T39144" s="136"/>
      <c r="W39144" s="136"/>
      <c r="Z39144" s="136"/>
      <c r="AC39144" s="136"/>
    </row>
    <row r="39145" spans="2:29">
      <c r="B39145" s="136"/>
      <c r="E39145" s="136"/>
      <c r="H39145" s="136"/>
      <c r="K39145" s="136"/>
      <c r="O39145" s="136"/>
      <c r="T39145" s="136"/>
      <c r="W39145" s="136"/>
      <c r="Z39145" s="136"/>
      <c r="AC39145" s="136"/>
    </row>
    <row r="39146" spans="2:29">
      <c r="B39146" s="136"/>
      <c r="E39146" s="136"/>
      <c r="H39146" s="136"/>
      <c r="K39146" s="136"/>
      <c r="O39146" s="136"/>
      <c r="T39146" s="136"/>
      <c r="W39146" s="136"/>
      <c r="Z39146" s="136"/>
      <c r="AC39146" s="136"/>
    </row>
    <row r="39147" spans="2:29">
      <c r="B39147" s="136"/>
      <c r="E39147" s="136"/>
      <c r="H39147" s="136"/>
      <c r="K39147" s="136"/>
      <c r="O39147" s="136"/>
      <c r="T39147" s="136"/>
      <c r="W39147" s="136"/>
      <c r="Z39147" s="136"/>
      <c r="AC39147" s="136"/>
    </row>
    <row r="39148" spans="2:29">
      <c r="B39148" s="136"/>
      <c r="E39148" s="136"/>
      <c r="H39148" s="136"/>
      <c r="K39148" s="136"/>
      <c r="O39148" s="136"/>
      <c r="T39148" s="136"/>
      <c r="W39148" s="136"/>
      <c r="Z39148" s="136"/>
      <c r="AC39148" s="136"/>
    </row>
    <row r="39149" spans="2:29">
      <c r="B39149" s="136"/>
      <c r="E39149" s="136"/>
      <c r="H39149" s="136"/>
      <c r="K39149" s="136"/>
      <c r="O39149" s="136"/>
      <c r="T39149" s="136"/>
      <c r="W39149" s="136"/>
      <c r="Z39149" s="136"/>
      <c r="AC39149" s="136"/>
    </row>
    <row r="39150" spans="2:29">
      <c r="B39150" s="136"/>
      <c r="E39150" s="136"/>
      <c r="H39150" s="136"/>
      <c r="K39150" s="136"/>
      <c r="O39150" s="136"/>
      <c r="T39150" s="136"/>
      <c r="W39150" s="136"/>
      <c r="Z39150" s="136"/>
      <c r="AC39150" s="136"/>
    </row>
    <row r="39151" spans="2:29">
      <c r="B39151" s="136"/>
      <c r="E39151" s="136"/>
      <c r="H39151" s="136"/>
      <c r="K39151" s="136"/>
      <c r="O39151" s="136"/>
      <c r="T39151" s="136"/>
      <c r="W39151" s="136"/>
      <c r="Z39151" s="136"/>
      <c r="AC39151" s="136"/>
    </row>
    <row r="39152" spans="2:29">
      <c r="B39152" s="136"/>
      <c r="E39152" s="136"/>
      <c r="H39152" s="136"/>
      <c r="K39152" s="136"/>
      <c r="O39152" s="136"/>
      <c r="T39152" s="136"/>
      <c r="W39152" s="136"/>
      <c r="Z39152" s="136"/>
      <c r="AC39152" s="136"/>
    </row>
    <row r="39153" spans="2:29">
      <c r="B39153" s="136"/>
      <c r="E39153" s="136"/>
      <c r="H39153" s="136"/>
      <c r="K39153" s="136"/>
      <c r="O39153" s="136"/>
      <c r="T39153" s="136"/>
      <c r="W39153" s="136"/>
      <c r="Z39153" s="136"/>
      <c r="AC39153" s="136"/>
    </row>
    <row r="39154" spans="2:29">
      <c r="B39154" s="136"/>
      <c r="E39154" s="136"/>
      <c r="H39154" s="136"/>
      <c r="K39154" s="136"/>
      <c r="O39154" s="136"/>
      <c r="T39154" s="136"/>
      <c r="W39154" s="136"/>
      <c r="Z39154" s="136"/>
      <c r="AC39154" s="136"/>
    </row>
    <row r="39155" spans="2:29">
      <c r="B39155" s="136"/>
      <c r="E39155" s="136"/>
      <c r="H39155" s="136"/>
      <c r="K39155" s="136"/>
      <c r="O39155" s="136"/>
      <c r="T39155" s="136"/>
      <c r="W39155" s="136"/>
      <c r="Z39155" s="136"/>
      <c r="AC39155" s="136"/>
    </row>
    <row r="39156" spans="2:29">
      <c r="B39156" s="136"/>
      <c r="E39156" s="136"/>
      <c r="H39156" s="136"/>
      <c r="K39156" s="136"/>
      <c r="O39156" s="136"/>
      <c r="T39156" s="136"/>
      <c r="W39156" s="136"/>
      <c r="Z39156" s="136"/>
      <c r="AC39156" s="136"/>
    </row>
    <row r="39157" spans="2:29">
      <c r="B39157" s="136"/>
      <c r="E39157" s="136"/>
      <c r="H39157" s="136"/>
      <c r="K39157" s="136"/>
      <c r="O39157" s="136"/>
      <c r="T39157" s="136"/>
      <c r="W39157" s="136"/>
      <c r="Z39157" s="136"/>
      <c r="AC39157" s="136"/>
    </row>
    <row r="39158" spans="2:29">
      <c r="B39158" s="136"/>
      <c r="E39158" s="136"/>
      <c r="H39158" s="136"/>
      <c r="K39158" s="136"/>
      <c r="O39158" s="136"/>
      <c r="T39158" s="136"/>
      <c r="W39158" s="136"/>
      <c r="Z39158" s="136"/>
      <c r="AC39158" s="136"/>
    </row>
    <row r="39159" spans="2:29">
      <c r="B39159" s="136"/>
      <c r="E39159" s="136"/>
      <c r="H39159" s="136"/>
      <c r="K39159" s="136"/>
      <c r="O39159" s="136"/>
      <c r="T39159" s="136"/>
      <c r="W39159" s="136"/>
      <c r="Z39159" s="136"/>
      <c r="AC39159" s="136"/>
    </row>
    <row r="39160" spans="2:29">
      <c r="B39160" s="136"/>
      <c r="E39160" s="136"/>
      <c r="H39160" s="136"/>
      <c r="K39160" s="136"/>
      <c r="O39160" s="136"/>
      <c r="T39160" s="136"/>
      <c r="W39160" s="136"/>
      <c r="Z39160" s="136"/>
      <c r="AC39160" s="136"/>
    </row>
    <row r="39161" spans="2:29">
      <c r="B39161" s="136"/>
      <c r="E39161" s="136"/>
      <c r="H39161" s="136"/>
      <c r="K39161" s="136"/>
      <c r="O39161" s="136"/>
      <c r="T39161" s="136"/>
      <c r="W39161" s="136"/>
      <c r="Z39161" s="136"/>
      <c r="AC39161" s="136"/>
    </row>
    <row r="39162" spans="2:29">
      <c r="B39162" s="136"/>
      <c r="E39162" s="136"/>
      <c r="H39162" s="136"/>
      <c r="K39162" s="136"/>
      <c r="O39162" s="136"/>
      <c r="T39162" s="136"/>
      <c r="W39162" s="136"/>
      <c r="Z39162" s="136"/>
      <c r="AC39162" s="136"/>
    </row>
    <row r="39163" spans="2:29">
      <c r="B39163" s="136"/>
      <c r="E39163" s="136"/>
      <c r="H39163" s="136"/>
      <c r="K39163" s="136"/>
      <c r="O39163" s="136"/>
      <c r="T39163" s="136"/>
      <c r="W39163" s="136"/>
      <c r="Z39163" s="136"/>
      <c r="AC39163" s="136"/>
    </row>
    <row r="39164" spans="2:29">
      <c r="B39164" s="136"/>
      <c r="E39164" s="136"/>
      <c r="H39164" s="136"/>
      <c r="K39164" s="136"/>
      <c r="O39164" s="136"/>
      <c r="T39164" s="136"/>
      <c r="W39164" s="136"/>
      <c r="Z39164" s="136"/>
      <c r="AC39164" s="136"/>
    </row>
    <row r="39165" spans="2:29">
      <c r="B39165" s="136"/>
      <c r="E39165" s="136"/>
      <c r="H39165" s="136"/>
      <c r="K39165" s="136"/>
      <c r="O39165" s="136"/>
      <c r="T39165" s="136"/>
      <c r="W39165" s="136"/>
      <c r="Z39165" s="136"/>
      <c r="AC39165" s="136"/>
    </row>
    <row r="39166" spans="2:29">
      <c r="B39166" s="136"/>
      <c r="E39166" s="136"/>
      <c r="H39166" s="136"/>
      <c r="K39166" s="136"/>
      <c r="O39166" s="136"/>
      <c r="T39166" s="136"/>
      <c r="W39166" s="136"/>
      <c r="Z39166" s="136"/>
      <c r="AC39166" s="136"/>
    </row>
    <row r="39167" spans="2:29">
      <c r="B39167" s="136"/>
      <c r="E39167" s="136"/>
      <c r="H39167" s="136"/>
      <c r="K39167" s="136"/>
      <c r="O39167" s="136"/>
      <c r="T39167" s="136"/>
      <c r="W39167" s="136"/>
      <c r="Z39167" s="136"/>
      <c r="AC39167" s="136"/>
    </row>
    <row r="39168" spans="2:29">
      <c r="B39168" s="136"/>
      <c r="E39168" s="136"/>
      <c r="H39168" s="136"/>
      <c r="K39168" s="136"/>
      <c r="O39168" s="136"/>
      <c r="T39168" s="136"/>
      <c r="W39168" s="136"/>
      <c r="Z39168" s="136"/>
      <c r="AC39168" s="136"/>
    </row>
    <row r="39169" spans="2:29">
      <c r="B39169" s="136"/>
      <c r="E39169" s="136"/>
      <c r="H39169" s="136"/>
      <c r="K39169" s="136"/>
      <c r="O39169" s="136"/>
      <c r="T39169" s="136"/>
      <c r="W39169" s="136"/>
      <c r="Z39169" s="136"/>
      <c r="AC39169" s="136"/>
    </row>
    <row r="39170" spans="2:29">
      <c r="B39170" s="136"/>
      <c r="E39170" s="136"/>
      <c r="H39170" s="136"/>
      <c r="K39170" s="136"/>
      <c r="O39170" s="136"/>
      <c r="T39170" s="136"/>
      <c r="W39170" s="136"/>
      <c r="Z39170" s="136"/>
      <c r="AC39170" s="136"/>
    </row>
    <row r="39171" spans="2:29">
      <c r="B39171" s="136"/>
      <c r="E39171" s="136"/>
      <c r="H39171" s="136"/>
      <c r="K39171" s="136"/>
      <c r="O39171" s="136"/>
      <c r="T39171" s="136"/>
      <c r="W39171" s="136"/>
      <c r="Z39171" s="136"/>
      <c r="AC39171" s="136"/>
    </row>
    <row r="39172" spans="2:29">
      <c r="B39172" s="136"/>
      <c r="E39172" s="136"/>
      <c r="H39172" s="136"/>
      <c r="K39172" s="136"/>
      <c r="O39172" s="136"/>
      <c r="T39172" s="136"/>
      <c r="W39172" s="136"/>
      <c r="Z39172" s="136"/>
      <c r="AC39172" s="136"/>
    </row>
    <row r="39173" spans="2:29">
      <c r="B39173" s="136"/>
      <c r="E39173" s="136"/>
      <c r="H39173" s="136"/>
      <c r="K39173" s="136"/>
      <c r="O39173" s="136"/>
      <c r="T39173" s="136"/>
      <c r="W39173" s="136"/>
      <c r="Z39173" s="136"/>
      <c r="AC39173" s="136"/>
    </row>
    <row r="39174" spans="2:29">
      <c r="B39174" s="136"/>
      <c r="E39174" s="136"/>
      <c r="H39174" s="136"/>
      <c r="K39174" s="136"/>
      <c r="O39174" s="136"/>
      <c r="T39174" s="136"/>
      <c r="W39174" s="136"/>
      <c r="Z39174" s="136"/>
      <c r="AC39174" s="136"/>
    </row>
    <row r="39175" spans="2:29">
      <c r="B39175" s="136"/>
      <c r="E39175" s="136"/>
      <c r="H39175" s="136"/>
      <c r="K39175" s="136"/>
      <c r="O39175" s="136"/>
      <c r="T39175" s="136"/>
      <c r="W39175" s="136"/>
      <c r="Z39175" s="136"/>
      <c r="AC39175" s="136"/>
    </row>
    <row r="39176" spans="2:29">
      <c r="B39176" s="136"/>
      <c r="E39176" s="136"/>
      <c r="H39176" s="136"/>
      <c r="K39176" s="136"/>
      <c r="O39176" s="136"/>
      <c r="T39176" s="136"/>
      <c r="W39176" s="136"/>
      <c r="Z39176" s="136"/>
      <c r="AC39176" s="136"/>
    </row>
    <row r="39177" spans="2:29">
      <c r="B39177" s="136"/>
      <c r="E39177" s="136"/>
      <c r="H39177" s="136"/>
      <c r="K39177" s="136"/>
      <c r="O39177" s="136"/>
      <c r="T39177" s="136"/>
      <c r="W39177" s="136"/>
      <c r="Z39177" s="136"/>
      <c r="AC39177" s="136"/>
    </row>
    <row r="39178" spans="2:29">
      <c r="B39178" s="136"/>
      <c r="E39178" s="136"/>
      <c r="H39178" s="136"/>
      <c r="K39178" s="136"/>
      <c r="O39178" s="136"/>
      <c r="T39178" s="136"/>
      <c r="W39178" s="136"/>
      <c r="Z39178" s="136"/>
      <c r="AC39178" s="136"/>
    </row>
    <row r="39179" spans="2:29">
      <c r="B39179" s="136"/>
      <c r="E39179" s="136"/>
      <c r="H39179" s="136"/>
      <c r="K39179" s="136"/>
      <c r="O39179" s="136"/>
      <c r="T39179" s="136"/>
      <c r="W39179" s="136"/>
      <c r="Z39179" s="136"/>
      <c r="AC39179" s="136"/>
    </row>
    <row r="39180" spans="2:29">
      <c r="B39180" s="136"/>
      <c r="E39180" s="136"/>
      <c r="H39180" s="136"/>
      <c r="K39180" s="136"/>
      <c r="O39180" s="136"/>
      <c r="T39180" s="136"/>
      <c r="W39180" s="136"/>
      <c r="Z39180" s="136"/>
      <c r="AC39180" s="136"/>
    </row>
    <row r="39181" spans="2:29">
      <c r="B39181" s="136"/>
      <c r="E39181" s="136"/>
      <c r="H39181" s="136"/>
      <c r="K39181" s="136"/>
      <c r="O39181" s="136"/>
      <c r="T39181" s="136"/>
      <c r="W39181" s="136"/>
      <c r="Z39181" s="136"/>
      <c r="AC39181" s="136"/>
    </row>
    <row r="39182" spans="2:29">
      <c r="B39182" s="136"/>
      <c r="E39182" s="136"/>
      <c r="H39182" s="136"/>
      <c r="K39182" s="136"/>
      <c r="O39182" s="136"/>
      <c r="T39182" s="136"/>
      <c r="W39182" s="136"/>
      <c r="Z39182" s="136"/>
      <c r="AC39182" s="136"/>
    </row>
    <row r="39183" spans="2:29">
      <c r="B39183" s="136"/>
      <c r="E39183" s="136"/>
      <c r="H39183" s="136"/>
      <c r="K39183" s="136"/>
      <c r="O39183" s="136"/>
      <c r="T39183" s="136"/>
      <c r="W39183" s="136"/>
      <c r="Z39183" s="136"/>
      <c r="AC39183" s="136"/>
    </row>
    <row r="39184" spans="2:29">
      <c r="B39184" s="136"/>
      <c r="E39184" s="136"/>
      <c r="H39184" s="136"/>
      <c r="K39184" s="136"/>
      <c r="O39184" s="136"/>
      <c r="T39184" s="136"/>
      <c r="W39184" s="136"/>
      <c r="Z39184" s="136"/>
      <c r="AC39184" s="136"/>
    </row>
    <row r="39185" spans="2:29">
      <c r="B39185" s="136"/>
      <c r="E39185" s="136"/>
      <c r="H39185" s="136"/>
      <c r="K39185" s="136"/>
      <c r="O39185" s="136"/>
      <c r="T39185" s="136"/>
      <c r="W39185" s="136"/>
      <c r="Z39185" s="136"/>
      <c r="AC39185" s="136"/>
    </row>
    <row r="39186" spans="2:29">
      <c r="B39186" s="136"/>
      <c r="E39186" s="136"/>
      <c r="H39186" s="136"/>
      <c r="K39186" s="136"/>
      <c r="O39186" s="136"/>
      <c r="T39186" s="136"/>
      <c r="W39186" s="136"/>
      <c r="Z39186" s="136"/>
      <c r="AC39186" s="136"/>
    </row>
    <row r="39187" spans="2:29">
      <c r="B39187" s="136"/>
      <c r="E39187" s="136"/>
      <c r="H39187" s="136"/>
      <c r="K39187" s="136"/>
      <c r="O39187" s="136"/>
      <c r="T39187" s="136"/>
      <c r="W39187" s="136"/>
      <c r="Z39187" s="136"/>
      <c r="AC39187" s="136"/>
    </row>
    <row r="39188" spans="2:29">
      <c r="B39188" s="136"/>
      <c r="E39188" s="136"/>
      <c r="H39188" s="136"/>
      <c r="K39188" s="136"/>
      <c r="O39188" s="136"/>
      <c r="T39188" s="136"/>
      <c r="W39188" s="136"/>
      <c r="Z39188" s="136"/>
      <c r="AC39188" s="136"/>
    </row>
    <row r="39189" spans="2:29">
      <c r="B39189" s="136"/>
      <c r="E39189" s="136"/>
      <c r="H39189" s="136"/>
      <c r="K39189" s="136"/>
      <c r="O39189" s="136"/>
      <c r="T39189" s="136"/>
      <c r="W39189" s="136"/>
      <c r="Z39189" s="136"/>
      <c r="AC39189" s="136"/>
    </row>
    <row r="39190" spans="2:29">
      <c r="B39190" s="136"/>
      <c r="E39190" s="136"/>
      <c r="H39190" s="136"/>
      <c r="K39190" s="136"/>
      <c r="O39190" s="136"/>
      <c r="T39190" s="136"/>
      <c r="W39190" s="136"/>
      <c r="Z39190" s="136"/>
      <c r="AC39190" s="136"/>
    </row>
    <row r="39191" spans="2:29">
      <c r="B39191" s="136"/>
      <c r="E39191" s="136"/>
      <c r="H39191" s="136"/>
      <c r="K39191" s="136"/>
      <c r="O39191" s="136"/>
      <c r="T39191" s="136"/>
      <c r="W39191" s="136"/>
      <c r="Z39191" s="136"/>
      <c r="AC39191" s="136"/>
    </row>
    <row r="39192" spans="2:29">
      <c r="B39192" s="136"/>
      <c r="E39192" s="136"/>
      <c r="H39192" s="136"/>
      <c r="K39192" s="136"/>
      <c r="O39192" s="136"/>
      <c r="T39192" s="136"/>
      <c r="W39192" s="136"/>
      <c r="Z39192" s="136"/>
      <c r="AC39192" s="136"/>
    </row>
    <row r="39193" spans="2:29">
      <c r="B39193" s="136"/>
      <c r="E39193" s="136"/>
      <c r="H39193" s="136"/>
      <c r="K39193" s="136"/>
      <c r="O39193" s="136"/>
      <c r="T39193" s="136"/>
      <c r="W39193" s="136"/>
      <c r="Z39193" s="136"/>
      <c r="AC39193" s="136"/>
    </row>
    <row r="39194" spans="2:29">
      <c r="B39194" s="136"/>
      <c r="E39194" s="136"/>
      <c r="H39194" s="136"/>
      <c r="K39194" s="136"/>
      <c r="O39194" s="136"/>
      <c r="T39194" s="136"/>
      <c r="W39194" s="136"/>
      <c r="Z39194" s="136"/>
      <c r="AC39194" s="136"/>
    </row>
    <row r="39195" spans="2:29">
      <c r="B39195" s="136"/>
      <c r="E39195" s="136"/>
      <c r="H39195" s="136"/>
      <c r="K39195" s="136"/>
      <c r="O39195" s="136"/>
      <c r="T39195" s="136"/>
      <c r="W39195" s="136"/>
      <c r="Z39195" s="136"/>
      <c r="AC39195" s="136"/>
    </row>
    <row r="39196" spans="2:29">
      <c r="B39196" s="136"/>
      <c r="E39196" s="136"/>
      <c r="H39196" s="136"/>
      <c r="K39196" s="136"/>
      <c r="O39196" s="136"/>
      <c r="T39196" s="136"/>
      <c r="W39196" s="136"/>
      <c r="Z39196" s="136"/>
      <c r="AC39196" s="136"/>
    </row>
    <row r="39197" spans="2:29">
      <c r="B39197" s="136"/>
      <c r="E39197" s="136"/>
      <c r="H39197" s="136"/>
      <c r="K39197" s="136"/>
      <c r="O39197" s="136"/>
      <c r="T39197" s="136"/>
      <c r="W39197" s="136"/>
      <c r="Z39197" s="136"/>
      <c r="AC39197" s="136"/>
    </row>
    <row r="39198" spans="2:29">
      <c r="B39198" s="136"/>
      <c r="E39198" s="136"/>
      <c r="H39198" s="136"/>
      <c r="K39198" s="136"/>
      <c r="O39198" s="136"/>
      <c r="T39198" s="136"/>
      <c r="W39198" s="136"/>
      <c r="Z39198" s="136"/>
      <c r="AC39198" s="136"/>
    </row>
    <row r="39199" spans="2:29">
      <c r="B39199" s="136"/>
      <c r="E39199" s="136"/>
      <c r="H39199" s="136"/>
      <c r="K39199" s="136"/>
      <c r="O39199" s="136"/>
      <c r="T39199" s="136"/>
      <c r="W39199" s="136"/>
      <c r="Z39199" s="136"/>
      <c r="AC39199" s="136"/>
    </row>
    <row r="39200" spans="2:29">
      <c r="B39200" s="136"/>
      <c r="E39200" s="136"/>
      <c r="H39200" s="136"/>
      <c r="K39200" s="136"/>
      <c r="O39200" s="136"/>
      <c r="T39200" s="136"/>
      <c r="W39200" s="136"/>
      <c r="Z39200" s="136"/>
      <c r="AC39200" s="136"/>
    </row>
    <row r="39201" spans="2:29">
      <c r="B39201" s="136"/>
      <c r="E39201" s="136"/>
      <c r="H39201" s="136"/>
      <c r="K39201" s="136"/>
      <c r="O39201" s="136"/>
      <c r="T39201" s="136"/>
      <c r="W39201" s="136"/>
      <c r="Z39201" s="136"/>
      <c r="AC39201" s="136"/>
    </row>
    <row r="39202" spans="2:29">
      <c r="B39202" s="136"/>
      <c r="E39202" s="136"/>
      <c r="H39202" s="136"/>
      <c r="K39202" s="136"/>
      <c r="O39202" s="136"/>
      <c r="T39202" s="136"/>
      <c r="W39202" s="136"/>
      <c r="Z39202" s="136"/>
      <c r="AC39202" s="136"/>
    </row>
    <row r="39203" spans="2:29">
      <c r="B39203" s="136"/>
      <c r="E39203" s="136"/>
      <c r="H39203" s="136"/>
      <c r="K39203" s="136"/>
      <c r="O39203" s="136"/>
      <c r="T39203" s="136"/>
      <c r="W39203" s="136"/>
      <c r="Z39203" s="136"/>
      <c r="AC39203" s="136"/>
    </row>
    <row r="39204" spans="2:29">
      <c r="B39204" s="136"/>
      <c r="E39204" s="136"/>
      <c r="H39204" s="136"/>
      <c r="K39204" s="136"/>
      <c r="O39204" s="136"/>
      <c r="T39204" s="136"/>
      <c r="W39204" s="136"/>
      <c r="Z39204" s="136"/>
      <c r="AC39204" s="136"/>
    </row>
    <row r="39205" spans="2:29">
      <c r="B39205" s="136"/>
      <c r="E39205" s="136"/>
      <c r="H39205" s="136"/>
      <c r="K39205" s="136"/>
      <c r="O39205" s="136"/>
      <c r="T39205" s="136"/>
      <c r="W39205" s="136"/>
      <c r="Z39205" s="136"/>
      <c r="AC39205" s="136"/>
    </row>
    <row r="39206" spans="2:29">
      <c r="B39206" s="136"/>
      <c r="E39206" s="136"/>
      <c r="H39206" s="136"/>
      <c r="K39206" s="136"/>
      <c r="O39206" s="136"/>
      <c r="T39206" s="136"/>
      <c r="W39206" s="136"/>
      <c r="Z39206" s="136"/>
      <c r="AC39206" s="136"/>
    </row>
    <row r="39207" spans="2:29">
      <c r="B39207" s="136"/>
      <c r="E39207" s="136"/>
      <c r="H39207" s="136"/>
      <c r="K39207" s="136"/>
      <c r="O39207" s="136"/>
      <c r="T39207" s="136"/>
      <c r="W39207" s="136"/>
      <c r="Z39207" s="136"/>
      <c r="AC39207" s="136"/>
    </row>
    <row r="39208" spans="2:29">
      <c r="B39208" s="136"/>
      <c r="E39208" s="136"/>
      <c r="H39208" s="136"/>
      <c r="K39208" s="136"/>
      <c r="O39208" s="136"/>
      <c r="T39208" s="136"/>
      <c r="W39208" s="136"/>
      <c r="Z39208" s="136"/>
      <c r="AC39208" s="136"/>
    </row>
    <row r="39209" spans="2:29">
      <c r="B39209" s="136"/>
      <c r="E39209" s="136"/>
      <c r="H39209" s="136"/>
      <c r="K39209" s="136"/>
      <c r="O39209" s="136"/>
      <c r="T39209" s="136"/>
      <c r="W39209" s="136"/>
      <c r="Z39209" s="136"/>
      <c r="AC39209" s="136"/>
    </row>
    <row r="39210" spans="2:29">
      <c r="B39210" s="136"/>
      <c r="E39210" s="136"/>
      <c r="H39210" s="136"/>
      <c r="K39210" s="136"/>
      <c r="O39210" s="136"/>
      <c r="T39210" s="136"/>
      <c r="W39210" s="136"/>
      <c r="Z39210" s="136"/>
      <c r="AC39210" s="136"/>
    </row>
    <row r="39211" spans="2:29">
      <c r="B39211" s="136"/>
      <c r="E39211" s="136"/>
      <c r="H39211" s="136"/>
      <c r="K39211" s="136"/>
      <c r="O39211" s="136"/>
      <c r="T39211" s="136"/>
      <c r="W39211" s="136"/>
      <c r="Z39211" s="136"/>
      <c r="AC39211" s="136"/>
    </row>
    <row r="39212" spans="2:29">
      <c r="B39212" s="136"/>
      <c r="E39212" s="136"/>
      <c r="H39212" s="136"/>
      <c r="K39212" s="136"/>
      <c r="O39212" s="136"/>
      <c r="T39212" s="136"/>
      <c r="W39212" s="136"/>
      <c r="Z39212" s="136"/>
      <c r="AC39212" s="136"/>
    </row>
    <row r="39213" spans="2:29">
      <c r="B39213" s="136"/>
      <c r="E39213" s="136"/>
      <c r="H39213" s="136"/>
      <c r="K39213" s="136"/>
      <c r="O39213" s="136"/>
      <c r="T39213" s="136"/>
      <c r="W39213" s="136"/>
      <c r="Z39213" s="136"/>
      <c r="AC39213" s="136"/>
    </row>
    <row r="39214" spans="2:29">
      <c r="B39214" s="136"/>
      <c r="E39214" s="136"/>
      <c r="H39214" s="136"/>
      <c r="K39214" s="136"/>
      <c r="O39214" s="136"/>
      <c r="T39214" s="136"/>
      <c r="W39214" s="136"/>
      <c r="Z39214" s="136"/>
      <c r="AC39214" s="136"/>
    </row>
    <row r="39215" spans="2:29">
      <c r="B39215" s="136"/>
      <c r="E39215" s="136"/>
      <c r="H39215" s="136"/>
      <c r="K39215" s="136"/>
      <c r="O39215" s="136"/>
      <c r="T39215" s="136"/>
      <c r="W39215" s="136"/>
      <c r="Z39215" s="136"/>
      <c r="AC39215" s="136"/>
    </row>
    <row r="39216" spans="2:29">
      <c r="B39216" s="136"/>
      <c r="E39216" s="136"/>
      <c r="H39216" s="136"/>
      <c r="K39216" s="136"/>
      <c r="O39216" s="136"/>
      <c r="T39216" s="136"/>
      <c r="W39216" s="136"/>
      <c r="Z39216" s="136"/>
      <c r="AC39216" s="136"/>
    </row>
    <row r="39217" spans="2:29">
      <c r="B39217" s="136"/>
      <c r="E39217" s="136"/>
      <c r="H39217" s="136"/>
      <c r="K39217" s="136"/>
      <c r="O39217" s="136"/>
      <c r="T39217" s="136"/>
      <c r="W39217" s="136"/>
      <c r="Z39217" s="136"/>
      <c r="AC39217" s="136"/>
    </row>
    <row r="39218" spans="2:29">
      <c r="B39218" s="136"/>
      <c r="E39218" s="136"/>
      <c r="H39218" s="136"/>
      <c r="K39218" s="136"/>
      <c r="O39218" s="136"/>
      <c r="T39218" s="136"/>
      <c r="W39218" s="136"/>
      <c r="Z39218" s="136"/>
      <c r="AC39218" s="136"/>
    </row>
    <row r="39219" spans="2:29">
      <c r="B39219" s="136"/>
      <c r="E39219" s="136"/>
      <c r="H39219" s="136"/>
      <c r="K39219" s="136"/>
      <c r="O39219" s="136"/>
      <c r="T39219" s="136"/>
      <c r="W39219" s="136"/>
      <c r="Z39219" s="136"/>
      <c r="AC39219" s="136"/>
    </row>
    <row r="39220" spans="2:29">
      <c r="B39220" s="136"/>
      <c r="E39220" s="136"/>
      <c r="H39220" s="136"/>
      <c r="K39220" s="136"/>
      <c r="O39220" s="136"/>
      <c r="T39220" s="136"/>
      <c r="W39220" s="136"/>
      <c r="Z39220" s="136"/>
      <c r="AC39220" s="136"/>
    </row>
    <row r="39221" spans="2:29">
      <c r="B39221" s="136"/>
      <c r="E39221" s="136"/>
      <c r="H39221" s="136"/>
      <c r="K39221" s="136"/>
      <c r="O39221" s="136"/>
      <c r="T39221" s="136"/>
      <c r="W39221" s="136"/>
      <c r="Z39221" s="136"/>
      <c r="AC39221" s="136"/>
    </row>
    <row r="39222" spans="2:29">
      <c r="B39222" s="136"/>
      <c r="E39222" s="136"/>
      <c r="H39222" s="136"/>
      <c r="K39222" s="136"/>
      <c r="O39222" s="136"/>
      <c r="T39222" s="136"/>
      <c r="W39222" s="136"/>
      <c r="Z39222" s="136"/>
      <c r="AC39222" s="136"/>
    </row>
    <row r="39223" spans="2:29">
      <c r="B39223" s="136"/>
      <c r="E39223" s="136"/>
      <c r="H39223" s="136"/>
      <c r="K39223" s="136"/>
      <c r="O39223" s="136"/>
      <c r="T39223" s="136"/>
      <c r="W39223" s="136"/>
      <c r="Z39223" s="136"/>
      <c r="AC39223" s="136"/>
    </row>
    <row r="39224" spans="2:29">
      <c r="B39224" s="136"/>
      <c r="E39224" s="136"/>
      <c r="H39224" s="136"/>
      <c r="K39224" s="136"/>
      <c r="O39224" s="136"/>
      <c r="T39224" s="136"/>
      <c r="W39224" s="136"/>
      <c r="Z39224" s="136"/>
      <c r="AC39224" s="136"/>
    </row>
    <row r="39225" spans="2:29">
      <c r="B39225" s="136"/>
      <c r="E39225" s="136"/>
      <c r="H39225" s="136"/>
      <c r="K39225" s="136"/>
      <c r="O39225" s="136"/>
      <c r="T39225" s="136"/>
      <c r="W39225" s="136"/>
      <c r="Z39225" s="136"/>
      <c r="AC39225" s="136"/>
    </row>
    <row r="39226" spans="2:29">
      <c r="B39226" s="136"/>
      <c r="E39226" s="136"/>
      <c r="H39226" s="136"/>
      <c r="K39226" s="136"/>
      <c r="O39226" s="136"/>
      <c r="T39226" s="136"/>
      <c r="W39226" s="136"/>
      <c r="Z39226" s="136"/>
      <c r="AC39226" s="136"/>
    </row>
    <row r="39227" spans="2:29">
      <c r="B39227" s="136"/>
      <c r="E39227" s="136"/>
      <c r="H39227" s="136"/>
      <c r="K39227" s="136"/>
      <c r="O39227" s="136"/>
      <c r="T39227" s="136"/>
      <c r="W39227" s="136"/>
      <c r="Z39227" s="136"/>
      <c r="AC39227" s="136"/>
    </row>
    <row r="39228" spans="2:29">
      <c r="B39228" s="136"/>
      <c r="E39228" s="136"/>
      <c r="H39228" s="136"/>
      <c r="K39228" s="136"/>
      <c r="O39228" s="136"/>
      <c r="T39228" s="136"/>
      <c r="W39228" s="136"/>
      <c r="Z39228" s="136"/>
      <c r="AC39228" s="136"/>
    </row>
    <row r="39229" spans="2:29">
      <c r="B39229" s="136"/>
      <c r="E39229" s="136"/>
      <c r="H39229" s="136"/>
      <c r="K39229" s="136"/>
      <c r="O39229" s="136"/>
      <c r="T39229" s="136"/>
      <c r="W39229" s="136"/>
      <c r="Z39229" s="136"/>
      <c r="AC39229" s="136"/>
    </row>
    <row r="39230" spans="2:29">
      <c r="B39230" s="136"/>
      <c r="E39230" s="136"/>
      <c r="H39230" s="136"/>
      <c r="K39230" s="136"/>
      <c r="O39230" s="136"/>
      <c r="T39230" s="136"/>
      <c r="W39230" s="136"/>
      <c r="Z39230" s="136"/>
      <c r="AC39230" s="136"/>
    </row>
    <row r="39231" spans="2:29">
      <c r="B39231" s="136"/>
      <c r="E39231" s="136"/>
      <c r="H39231" s="136"/>
      <c r="K39231" s="136"/>
      <c r="O39231" s="136"/>
      <c r="T39231" s="136"/>
      <c r="W39231" s="136"/>
      <c r="Z39231" s="136"/>
      <c r="AC39231" s="136"/>
    </row>
    <row r="39232" spans="2:29">
      <c r="B39232" s="136"/>
      <c r="E39232" s="136"/>
      <c r="H39232" s="136"/>
      <c r="K39232" s="136"/>
      <c r="O39232" s="136"/>
      <c r="T39232" s="136"/>
      <c r="W39232" s="136"/>
      <c r="Z39232" s="136"/>
      <c r="AC39232" s="136"/>
    </row>
    <row r="39233" spans="2:29">
      <c r="B39233" s="136"/>
      <c r="E39233" s="136"/>
      <c r="H39233" s="136"/>
      <c r="K39233" s="136"/>
      <c r="O39233" s="136"/>
      <c r="T39233" s="136"/>
      <c r="W39233" s="136"/>
      <c r="Z39233" s="136"/>
      <c r="AC39233" s="136"/>
    </row>
    <row r="39234" spans="2:29">
      <c r="B39234" s="136"/>
      <c r="E39234" s="136"/>
      <c r="H39234" s="136"/>
      <c r="K39234" s="136"/>
      <c r="O39234" s="136"/>
      <c r="T39234" s="136"/>
      <c r="W39234" s="136"/>
      <c r="Z39234" s="136"/>
      <c r="AC39234" s="136"/>
    </row>
    <row r="39235" spans="2:29">
      <c r="B39235" s="136"/>
      <c r="E39235" s="136"/>
      <c r="H39235" s="136"/>
      <c r="K39235" s="136"/>
      <c r="O39235" s="136"/>
      <c r="T39235" s="136"/>
      <c r="W39235" s="136"/>
      <c r="Z39235" s="136"/>
      <c r="AC39235" s="136"/>
    </row>
    <row r="39236" spans="2:29">
      <c r="B39236" s="136"/>
      <c r="E39236" s="136"/>
      <c r="H39236" s="136"/>
      <c r="K39236" s="136"/>
      <c r="O39236" s="136"/>
      <c r="T39236" s="136"/>
      <c r="W39236" s="136"/>
      <c r="Z39236" s="136"/>
      <c r="AC39236" s="136"/>
    </row>
    <row r="39237" spans="2:29">
      <c r="B39237" s="136"/>
      <c r="E39237" s="136"/>
      <c r="H39237" s="136"/>
      <c r="K39237" s="136"/>
      <c r="O39237" s="136"/>
      <c r="T39237" s="136"/>
      <c r="W39237" s="136"/>
      <c r="Z39237" s="136"/>
      <c r="AC39237" s="136"/>
    </row>
    <row r="39238" spans="2:29">
      <c r="B39238" s="136"/>
      <c r="E39238" s="136"/>
      <c r="H39238" s="136"/>
      <c r="K39238" s="136"/>
      <c r="O39238" s="136"/>
      <c r="T39238" s="136"/>
      <c r="W39238" s="136"/>
      <c r="Z39238" s="136"/>
      <c r="AC39238" s="136"/>
    </row>
    <row r="39239" spans="2:29">
      <c r="B39239" s="136"/>
      <c r="E39239" s="136"/>
      <c r="H39239" s="136"/>
      <c r="K39239" s="136"/>
      <c r="O39239" s="136"/>
      <c r="T39239" s="136"/>
      <c r="W39239" s="136"/>
      <c r="Z39239" s="136"/>
      <c r="AC39239" s="136"/>
    </row>
    <row r="39240" spans="2:29">
      <c r="B39240" s="136"/>
      <c r="E39240" s="136"/>
      <c r="H39240" s="136"/>
      <c r="K39240" s="136"/>
      <c r="O39240" s="136"/>
      <c r="T39240" s="136"/>
      <c r="W39240" s="136"/>
      <c r="Z39240" s="136"/>
      <c r="AC39240" s="136"/>
    </row>
    <row r="39241" spans="2:29">
      <c r="B39241" s="136"/>
      <c r="E39241" s="136"/>
      <c r="H39241" s="136"/>
      <c r="K39241" s="136"/>
      <c r="O39241" s="136"/>
      <c r="T39241" s="136"/>
      <c r="W39241" s="136"/>
      <c r="Z39241" s="136"/>
      <c r="AC39241" s="136"/>
    </row>
    <row r="39242" spans="2:29">
      <c r="B39242" s="136"/>
      <c r="E39242" s="136"/>
      <c r="H39242" s="136"/>
      <c r="K39242" s="136"/>
      <c r="O39242" s="136"/>
      <c r="T39242" s="136"/>
      <c r="W39242" s="136"/>
      <c r="Z39242" s="136"/>
      <c r="AC39242" s="136"/>
    </row>
    <row r="39243" spans="2:29">
      <c r="B39243" s="136"/>
      <c r="E39243" s="136"/>
      <c r="H39243" s="136"/>
      <c r="K39243" s="136"/>
      <c r="O39243" s="136"/>
      <c r="T39243" s="136"/>
      <c r="W39243" s="136"/>
      <c r="Z39243" s="136"/>
      <c r="AC39243" s="136"/>
    </row>
    <row r="39244" spans="2:29">
      <c r="B39244" s="136"/>
      <c r="E39244" s="136"/>
      <c r="H39244" s="136"/>
      <c r="K39244" s="136"/>
      <c r="O39244" s="136"/>
      <c r="T39244" s="136"/>
      <c r="W39244" s="136"/>
      <c r="Z39244" s="136"/>
      <c r="AC39244" s="136"/>
    </row>
    <row r="39245" spans="2:29">
      <c r="B39245" s="136"/>
      <c r="E39245" s="136"/>
      <c r="H39245" s="136"/>
      <c r="K39245" s="136"/>
      <c r="O39245" s="136"/>
      <c r="T39245" s="136"/>
      <c r="W39245" s="136"/>
      <c r="Z39245" s="136"/>
      <c r="AC39245" s="136"/>
    </row>
    <row r="39246" spans="2:29">
      <c r="B39246" s="136"/>
      <c r="E39246" s="136"/>
      <c r="H39246" s="136"/>
      <c r="K39246" s="136"/>
      <c r="O39246" s="136"/>
      <c r="T39246" s="136"/>
      <c r="W39246" s="136"/>
      <c r="Z39246" s="136"/>
      <c r="AC39246" s="136"/>
    </row>
    <row r="39247" spans="2:29">
      <c r="B39247" s="136"/>
      <c r="E39247" s="136"/>
      <c r="H39247" s="136"/>
      <c r="K39247" s="136"/>
      <c r="O39247" s="136"/>
      <c r="T39247" s="136"/>
      <c r="W39247" s="136"/>
      <c r="Z39247" s="136"/>
      <c r="AC39247" s="136"/>
    </row>
    <row r="39248" spans="2:29">
      <c r="B39248" s="136"/>
      <c r="E39248" s="136"/>
      <c r="H39248" s="136"/>
      <c r="K39248" s="136"/>
      <c r="O39248" s="136"/>
      <c r="T39248" s="136"/>
      <c r="W39248" s="136"/>
      <c r="Z39248" s="136"/>
      <c r="AC39248" s="136"/>
    </row>
    <row r="39249" spans="2:29">
      <c r="B39249" s="136"/>
      <c r="E39249" s="136"/>
      <c r="H39249" s="136"/>
      <c r="K39249" s="136"/>
      <c r="O39249" s="136"/>
      <c r="T39249" s="136"/>
      <c r="W39249" s="136"/>
      <c r="Z39249" s="136"/>
      <c r="AC39249" s="136"/>
    </row>
    <row r="39250" spans="2:29">
      <c r="B39250" s="136"/>
      <c r="E39250" s="136"/>
      <c r="H39250" s="136"/>
      <c r="K39250" s="136"/>
      <c r="O39250" s="136"/>
      <c r="T39250" s="136"/>
      <c r="W39250" s="136"/>
      <c r="Z39250" s="136"/>
      <c r="AC39250" s="136"/>
    </row>
    <row r="39251" spans="2:29">
      <c r="B39251" s="136"/>
      <c r="E39251" s="136"/>
      <c r="H39251" s="136"/>
      <c r="K39251" s="136"/>
      <c r="O39251" s="136"/>
      <c r="T39251" s="136"/>
      <c r="W39251" s="136"/>
      <c r="Z39251" s="136"/>
      <c r="AC39251" s="136"/>
    </row>
    <row r="39252" spans="2:29">
      <c r="B39252" s="136"/>
      <c r="E39252" s="136"/>
      <c r="H39252" s="136"/>
      <c r="K39252" s="136"/>
      <c r="O39252" s="136"/>
      <c r="T39252" s="136"/>
      <c r="W39252" s="136"/>
      <c r="Z39252" s="136"/>
      <c r="AC39252" s="136"/>
    </row>
    <row r="39253" spans="2:29">
      <c r="B39253" s="136"/>
      <c r="E39253" s="136"/>
      <c r="H39253" s="136"/>
      <c r="K39253" s="136"/>
      <c r="O39253" s="136"/>
      <c r="T39253" s="136"/>
      <c r="W39253" s="136"/>
      <c r="Z39253" s="136"/>
      <c r="AC39253" s="136"/>
    </row>
    <row r="39254" spans="2:29">
      <c r="B39254" s="136"/>
      <c r="E39254" s="136"/>
      <c r="H39254" s="136"/>
      <c r="K39254" s="136"/>
      <c r="O39254" s="136"/>
      <c r="T39254" s="136"/>
      <c r="W39254" s="136"/>
      <c r="Z39254" s="136"/>
      <c r="AC39254" s="136"/>
    </row>
    <row r="39255" spans="2:29">
      <c r="B39255" s="136"/>
      <c r="E39255" s="136"/>
      <c r="H39255" s="136"/>
      <c r="K39255" s="136"/>
      <c r="O39255" s="136"/>
      <c r="T39255" s="136"/>
      <c r="W39255" s="136"/>
      <c r="Z39255" s="136"/>
      <c r="AC39255" s="136"/>
    </row>
    <row r="39256" spans="2:29">
      <c r="B39256" s="136"/>
      <c r="E39256" s="136"/>
      <c r="H39256" s="136"/>
      <c r="K39256" s="136"/>
      <c r="O39256" s="136"/>
      <c r="T39256" s="136"/>
      <c r="W39256" s="136"/>
      <c r="Z39256" s="136"/>
      <c r="AC39256" s="136"/>
    </row>
    <row r="39257" spans="2:29">
      <c r="B39257" s="136"/>
      <c r="E39257" s="136"/>
      <c r="H39257" s="136"/>
      <c r="K39257" s="136"/>
      <c r="O39257" s="136"/>
      <c r="T39257" s="136"/>
      <c r="W39257" s="136"/>
      <c r="Z39257" s="136"/>
      <c r="AC39257" s="136"/>
    </row>
    <row r="39258" spans="2:29">
      <c r="B39258" s="136"/>
      <c r="E39258" s="136"/>
      <c r="H39258" s="136"/>
      <c r="K39258" s="136"/>
      <c r="O39258" s="136"/>
      <c r="T39258" s="136"/>
      <c r="W39258" s="136"/>
      <c r="Z39258" s="136"/>
      <c r="AC39258" s="136"/>
    </row>
    <row r="39259" spans="2:29">
      <c r="B39259" s="136"/>
      <c r="E39259" s="136"/>
      <c r="H39259" s="136"/>
      <c r="K39259" s="136"/>
      <c r="O39259" s="136"/>
      <c r="T39259" s="136"/>
      <c r="W39259" s="136"/>
      <c r="Z39259" s="136"/>
      <c r="AC39259" s="136"/>
    </row>
    <row r="39260" spans="2:29">
      <c r="B39260" s="136"/>
      <c r="E39260" s="136"/>
      <c r="H39260" s="136"/>
      <c r="K39260" s="136"/>
      <c r="O39260" s="136"/>
      <c r="T39260" s="136"/>
      <c r="W39260" s="136"/>
      <c r="Z39260" s="136"/>
      <c r="AC39260" s="136"/>
    </row>
    <row r="39261" spans="2:29">
      <c r="B39261" s="136"/>
      <c r="E39261" s="136"/>
      <c r="H39261" s="136"/>
      <c r="K39261" s="136"/>
      <c r="O39261" s="136"/>
      <c r="T39261" s="136"/>
      <c r="W39261" s="136"/>
      <c r="Z39261" s="136"/>
      <c r="AC39261" s="136"/>
    </row>
    <row r="39262" spans="2:29">
      <c r="B39262" s="136"/>
      <c r="E39262" s="136"/>
      <c r="H39262" s="136"/>
      <c r="K39262" s="136"/>
      <c r="O39262" s="136"/>
      <c r="T39262" s="136"/>
      <c r="W39262" s="136"/>
      <c r="Z39262" s="136"/>
      <c r="AC39262" s="136"/>
    </row>
    <row r="39263" spans="2:29">
      <c r="B39263" s="136"/>
      <c r="E39263" s="136"/>
      <c r="H39263" s="136"/>
      <c r="K39263" s="136"/>
      <c r="O39263" s="136"/>
      <c r="T39263" s="136"/>
      <c r="W39263" s="136"/>
      <c r="Z39263" s="136"/>
      <c r="AC39263" s="136"/>
    </row>
    <row r="39264" spans="2:29">
      <c r="B39264" s="136"/>
      <c r="E39264" s="136"/>
      <c r="H39264" s="136"/>
      <c r="K39264" s="136"/>
      <c r="O39264" s="136"/>
      <c r="T39264" s="136"/>
      <c r="W39264" s="136"/>
      <c r="Z39264" s="136"/>
      <c r="AC39264" s="136"/>
    </row>
    <row r="39265" spans="2:29">
      <c r="B39265" s="136"/>
      <c r="E39265" s="136"/>
      <c r="H39265" s="136"/>
      <c r="K39265" s="136"/>
      <c r="O39265" s="136"/>
      <c r="T39265" s="136"/>
      <c r="W39265" s="136"/>
      <c r="Z39265" s="136"/>
      <c r="AC39265" s="136"/>
    </row>
    <row r="39266" spans="2:29">
      <c r="B39266" s="136"/>
      <c r="E39266" s="136"/>
      <c r="H39266" s="136"/>
      <c r="K39266" s="136"/>
      <c r="O39266" s="136"/>
      <c r="T39266" s="136"/>
      <c r="W39266" s="136"/>
      <c r="Z39266" s="136"/>
      <c r="AC39266" s="136"/>
    </row>
    <row r="39267" spans="2:29">
      <c r="B39267" s="136"/>
      <c r="E39267" s="136"/>
      <c r="H39267" s="136"/>
      <c r="K39267" s="136"/>
      <c r="O39267" s="136"/>
      <c r="T39267" s="136"/>
      <c r="W39267" s="136"/>
      <c r="Z39267" s="136"/>
      <c r="AC39267" s="136"/>
    </row>
    <row r="39268" spans="2:29">
      <c r="B39268" s="136"/>
      <c r="E39268" s="136"/>
      <c r="H39268" s="136"/>
      <c r="K39268" s="136"/>
      <c r="O39268" s="136"/>
      <c r="T39268" s="136"/>
      <c r="W39268" s="136"/>
      <c r="Z39268" s="136"/>
      <c r="AC39268" s="136"/>
    </row>
    <row r="39269" spans="2:29">
      <c r="B39269" s="136"/>
      <c r="E39269" s="136"/>
      <c r="H39269" s="136"/>
      <c r="K39269" s="136"/>
      <c r="O39269" s="136"/>
      <c r="T39269" s="136"/>
      <c r="W39269" s="136"/>
      <c r="Z39269" s="136"/>
      <c r="AC39269" s="136"/>
    </row>
    <row r="39270" spans="2:29">
      <c r="B39270" s="136"/>
      <c r="E39270" s="136"/>
      <c r="H39270" s="136"/>
      <c r="K39270" s="136"/>
      <c r="O39270" s="136"/>
      <c r="T39270" s="136"/>
      <c r="W39270" s="136"/>
      <c r="Z39270" s="136"/>
      <c r="AC39270" s="136"/>
    </row>
    <row r="39271" spans="2:29">
      <c r="B39271" s="136"/>
      <c r="E39271" s="136"/>
      <c r="H39271" s="136"/>
      <c r="K39271" s="136"/>
      <c r="O39271" s="136"/>
      <c r="T39271" s="136"/>
      <c r="W39271" s="136"/>
      <c r="Z39271" s="136"/>
      <c r="AC39271" s="136"/>
    </row>
    <row r="39272" spans="2:29">
      <c r="B39272" s="136"/>
      <c r="E39272" s="136"/>
      <c r="H39272" s="136"/>
      <c r="K39272" s="136"/>
      <c r="O39272" s="136"/>
      <c r="T39272" s="136"/>
      <c r="W39272" s="136"/>
      <c r="Z39272" s="136"/>
      <c r="AC39272" s="136"/>
    </row>
    <row r="39273" spans="2:29">
      <c r="B39273" s="136"/>
      <c r="E39273" s="136"/>
      <c r="H39273" s="136"/>
      <c r="K39273" s="136"/>
      <c r="O39273" s="136"/>
      <c r="T39273" s="136"/>
      <c r="W39273" s="136"/>
      <c r="Z39273" s="136"/>
      <c r="AC39273" s="136"/>
    </row>
    <row r="39274" spans="2:29">
      <c r="B39274" s="136"/>
      <c r="E39274" s="136"/>
      <c r="H39274" s="136"/>
      <c r="K39274" s="136"/>
      <c r="O39274" s="136"/>
      <c r="T39274" s="136"/>
      <c r="W39274" s="136"/>
      <c r="Z39274" s="136"/>
      <c r="AC39274" s="136"/>
    </row>
    <row r="39275" spans="2:29">
      <c r="B39275" s="136"/>
      <c r="E39275" s="136"/>
      <c r="H39275" s="136"/>
      <c r="K39275" s="136"/>
      <c r="O39275" s="136"/>
      <c r="T39275" s="136"/>
      <c r="W39275" s="136"/>
      <c r="Z39275" s="136"/>
      <c r="AC39275" s="136"/>
    </row>
    <row r="39276" spans="2:29">
      <c r="B39276" s="136"/>
      <c r="E39276" s="136"/>
      <c r="H39276" s="136"/>
      <c r="K39276" s="136"/>
      <c r="O39276" s="136"/>
      <c r="T39276" s="136"/>
      <c r="W39276" s="136"/>
      <c r="Z39276" s="136"/>
      <c r="AC39276" s="136"/>
    </row>
    <row r="39277" spans="2:29">
      <c r="B39277" s="136"/>
      <c r="E39277" s="136"/>
      <c r="H39277" s="136"/>
      <c r="K39277" s="136"/>
      <c r="O39277" s="136"/>
      <c r="T39277" s="136"/>
      <c r="W39277" s="136"/>
      <c r="Z39277" s="136"/>
      <c r="AC39277" s="136"/>
    </row>
    <row r="39278" spans="2:29">
      <c r="B39278" s="136"/>
      <c r="E39278" s="136"/>
      <c r="H39278" s="136"/>
      <c r="K39278" s="136"/>
      <c r="O39278" s="136"/>
      <c r="T39278" s="136"/>
      <c r="W39278" s="136"/>
      <c r="Z39278" s="136"/>
      <c r="AC39278" s="136"/>
    </row>
    <row r="39279" spans="2:29">
      <c r="B39279" s="136"/>
      <c r="E39279" s="136"/>
      <c r="H39279" s="136"/>
      <c r="K39279" s="136"/>
      <c r="O39279" s="136"/>
      <c r="T39279" s="136"/>
      <c r="W39279" s="136"/>
      <c r="Z39279" s="136"/>
      <c r="AC39279" s="136"/>
    </row>
    <row r="39280" spans="2:29">
      <c r="B39280" s="136"/>
      <c r="E39280" s="136"/>
      <c r="H39280" s="136"/>
      <c r="K39280" s="136"/>
      <c r="O39280" s="136"/>
      <c r="T39280" s="136"/>
      <c r="W39280" s="136"/>
      <c r="Z39280" s="136"/>
      <c r="AC39280" s="136"/>
    </row>
    <row r="39281" spans="2:29">
      <c r="B39281" s="136"/>
      <c r="E39281" s="136"/>
      <c r="H39281" s="136"/>
      <c r="K39281" s="136"/>
      <c r="O39281" s="136"/>
      <c r="T39281" s="136"/>
      <c r="W39281" s="136"/>
      <c r="Z39281" s="136"/>
      <c r="AC39281" s="136"/>
    </row>
    <row r="39282" spans="2:29">
      <c r="B39282" s="136"/>
      <c r="E39282" s="136"/>
      <c r="H39282" s="136"/>
      <c r="K39282" s="136"/>
      <c r="O39282" s="136"/>
      <c r="T39282" s="136"/>
      <c r="W39282" s="136"/>
      <c r="Z39282" s="136"/>
      <c r="AC39282" s="136"/>
    </row>
    <row r="39283" spans="2:29">
      <c r="B39283" s="136"/>
      <c r="E39283" s="136"/>
      <c r="H39283" s="136"/>
      <c r="K39283" s="136"/>
      <c r="O39283" s="136"/>
      <c r="T39283" s="136"/>
      <c r="W39283" s="136"/>
      <c r="Z39283" s="136"/>
      <c r="AC39283" s="136"/>
    </row>
    <row r="39284" spans="2:29">
      <c r="B39284" s="136"/>
      <c r="E39284" s="136"/>
      <c r="H39284" s="136"/>
      <c r="K39284" s="136"/>
      <c r="O39284" s="136"/>
      <c r="T39284" s="136"/>
      <c r="W39284" s="136"/>
      <c r="Z39284" s="136"/>
      <c r="AC39284" s="136"/>
    </row>
    <row r="39285" spans="2:29">
      <c r="B39285" s="136"/>
      <c r="E39285" s="136"/>
      <c r="H39285" s="136"/>
      <c r="K39285" s="136"/>
      <c r="O39285" s="136"/>
      <c r="T39285" s="136"/>
      <c r="W39285" s="136"/>
      <c r="Z39285" s="136"/>
      <c r="AC39285" s="136"/>
    </row>
    <row r="39286" spans="2:29">
      <c r="B39286" s="136"/>
      <c r="E39286" s="136"/>
      <c r="H39286" s="136"/>
      <c r="K39286" s="136"/>
      <c r="O39286" s="136"/>
      <c r="T39286" s="136"/>
      <c r="W39286" s="136"/>
      <c r="Z39286" s="136"/>
      <c r="AC39286" s="136"/>
    </row>
    <row r="39287" spans="2:29">
      <c r="B39287" s="136"/>
      <c r="E39287" s="136"/>
      <c r="H39287" s="136"/>
      <c r="K39287" s="136"/>
      <c r="O39287" s="136"/>
      <c r="T39287" s="136"/>
      <c r="W39287" s="136"/>
      <c r="Z39287" s="136"/>
      <c r="AC39287" s="136"/>
    </row>
    <row r="39288" spans="2:29">
      <c r="B39288" s="136"/>
      <c r="E39288" s="136"/>
      <c r="H39288" s="136"/>
      <c r="K39288" s="136"/>
      <c r="O39288" s="136"/>
      <c r="T39288" s="136"/>
      <c r="W39288" s="136"/>
      <c r="Z39288" s="136"/>
      <c r="AC39288" s="136"/>
    </row>
    <row r="39289" spans="2:29">
      <c r="B39289" s="136"/>
      <c r="E39289" s="136"/>
      <c r="H39289" s="136"/>
      <c r="K39289" s="136"/>
      <c r="O39289" s="136"/>
      <c r="T39289" s="136"/>
      <c r="W39289" s="136"/>
      <c r="Z39289" s="136"/>
      <c r="AC39289" s="136"/>
    </row>
    <row r="39290" spans="2:29">
      <c r="B39290" s="136"/>
      <c r="E39290" s="136"/>
      <c r="H39290" s="136"/>
      <c r="K39290" s="136"/>
      <c r="O39290" s="136"/>
      <c r="T39290" s="136"/>
      <c r="W39290" s="136"/>
      <c r="Z39290" s="136"/>
      <c r="AC39290" s="136"/>
    </row>
    <row r="39291" spans="2:29">
      <c r="B39291" s="136"/>
      <c r="E39291" s="136"/>
      <c r="H39291" s="136"/>
      <c r="K39291" s="136"/>
      <c r="O39291" s="136"/>
      <c r="T39291" s="136"/>
      <c r="W39291" s="136"/>
      <c r="Z39291" s="136"/>
      <c r="AC39291" s="136"/>
    </row>
    <row r="39292" spans="2:29">
      <c r="B39292" s="136"/>
      <c r="E39292" s="136"/>
      <c r="H39292" s="136"/>
      <c r="K39292" s="136"/>
      <c r="O39292" s="136"/>
      <c r="T39292" s="136"/>
      <c r="W39292" s="136"/>
      <c r="Z39292" s="136"/>
      <c r="AC39292" s="136"/>
    </row>
    <row r="39293" spans="2:29">
      <c r="B39293" s="136"/>
      <c r="E39293" s="136"/>
      <c r="H39293" s="136"/>
      <c r="K39293" s="136"/>
      <c r="O39293" s="136"/>
      <c r="T39293" s="136"/>
      <c r="W39293" s="136"/>
      <c r="Z39293" s="136"/>
      <c r="AC39293" s="136"/>
    </row>
    <row r="39294" spans="2:29">
      <c r="B39294" s="136"/>
      <c r="E39294" s="136"/>
      <c r="H39294" s="136"/>
      <c r="K39294" s="136"/>
      <c r="O39294" s="136"/>
      <c r="T39294" s="136"/>
      <c r="W39294" s="136"/>
      <c r="Z39294" s="136"/>
      <c r="AC39294" s="136"/>
    </row>
    <row r="39295" spans="2:29">
      <c r="B39295" s="136"/>
      <c r="E39295" s="136"/>
      <c r="H39295" s="136"/>
      <c r="K39295" s="136"/>
      <c r="O39295" s="136"/>
      <c r="T39295" s="136"/>
      <c r="W39295" s="136"/>
      <c r="Z39295" s="136"/>
      <c r="AC39295" s="136"/>
    </row>
    <row r="39296" spans="2:29">
      <c r="B39296" s="136"/>
      <c r="E39296" s="136"/>
      <c r="H39296" s="136"/>
      <c r="K39296" s="136"/>
      <c r="O39296" s="136"/>
      <c r="T39296" s="136"/>
      <c r="W39296" s="136"/>
      <c r="Z39296" s="136"/>
      <c r="AC39296" s="136"/>
    </row>
    <row r="39297" spans="2:29">
      <c r="B39297" s="136"/>
      <c r="E39297" s="136"/>
      <c r="H39297" s="136"/>
      <c r="K39297" s="136"/>
      <c r="O39297" s="136"/>
      <c r="T39297" s="136"/>
      <c r="W39297" s="136"/>
      <c r="Z39297" s="136"/>
      <c r="AC39297" s="136"/>
    </row>
    <row r="39298" spans="2:29">
      <c r="B39298" s="136"/>
      <c r="E39298" s="136"/>
      <c r="H39298" s="136"/>
      <c r="K39298" s="136"/>
      <c r="O39298" s="136"/>
      <c r="T39298" s="136"/>
      <c r="W39298" s="136"/>
      <c r="Z39298" s="136"/>
      <c r="AC39298" s="136"/>
    </row>
    <row r="39299" spans="2:29">
      <c r="B39299" s="136"/>
      <c r="E39299" s="136"/>
      <c r="H39299" s="136"/>
      <c r="K39299" s="136"/>
      <c r="O39299" s="136"/>
      <c r="T39299" s="136"/>
      <c r="W39299" s="136"/>
      <c r="Z39299" s="136"/>
      <c r="AC39299" s="136"/>
    </row>
    <row r="39300" spans="2:29">
      <c r="B39300" s="136"/>
      <c r="E39300" s="136"/>
      <c r="H39300" s="136"/>
      <c r="K39300" s="136"/>
      <c r="O39300" s="136"/>
      <c r="T39300" s="136"/>
      <c r="W39300" s="136"/>
      <c r="Z39300" s="136"/>
      <c r="AC39300" s="136"/>
    </row>
    <row r="39301" spans="2:29">
      <c r="B39301" s="136"/>
      <c r="E39301" s="136"/>
      <c r="H39301" s="136"/>
      <c r="K39301" s="136"/>
      <c r="O39301" s="136"/>
      <c r="T39301" s="136"/>
      <c r="W39301" s="136"/>
      <c r="Z39301" s="136"/>
      <c r="AC39301" s="136"/>
    </row>
    <row r="39302" spans="2:29">
      <c r="B39302" s="136"/>
      <c r="E39302" s="136"/>
      <c r="H39302" s="136"/>
      <c r="K39302" s="136"/>
      <c r="O39302" s="136"/>
      <c r="T39302" s="136"/>
      <c r="W39302" s="136"/>
      <c r="Z39302" s="136"/>
      <c r="AC39302" s="136"/>
    </row>
    <row r="39303" spans="2:29">
      <c r="B39303" s="136"/>
      <c r="E39303" s="136"/>
      <c r="H39303" s="136"/>
      <c r="K39303" s="136"/>
      <c r="O39303" s="136"/>
      <c r="T39303" s="136"/>
      <c r="W39303" s="136"/>
      <c r="Z39303" s="136"/>
      <c r="AC39303" s="136"/>
    </row>
    <row r="39304" spans="2:29">
      <c r="B39304" s="136"/>
      <c r="E39304" s="136"/>
      <c r="H39304" s="136"/>
      <c r="K39304" s="136"/>
      <c r="O39304" s="136"/>
      <c r="T39304" s="136"/>
      <c r="W39304" s="136"/>
      <c r="Z39304" s="136"/>
      <c r="AC39304" s="136"/>
    </row>
    <row r="39305" spans="2:29">
      <c r="B39305" s="136"/>
      <c r="E39305" s="136"/>
      <c r="H39305" s="136"/>
      <c r="K39305" s="136"/>
      <c r="O39305" s="136"/>
      <c r="T39305" s="136"/>
      <c r="W39305" s="136"/>
      <c r="Z39305" s="136"/>
      <c r="AC39305" s="136"/>
    </row>
    <row r="39306" spans="2:29">
      <c r="B39306" s="136"/>
      <c r="E39306" s="136"/>
      <c r="H39306" s="136"/>
      <c r="K39306" s="136"/>
      <c r="O39306" s="136"/>
      <c r="T39306" s="136"/>
      <c r="W39306" s="136"/>
      <c r="Z39306" s="136"/>
      <c r="AC39306" s="136"/>
    </row>
    <row r="39307" spans="2:29">
      <c r="B39307" s="136"/>
      <c r="E39307" s="136"/>
      <c r="H39307" s="136"/>
      <c r="K39307" s="136"/>
      <c r="O39307" s="136"/>
      <c r="T39307" s="136"/>
      <c r="W39307" s="136"/>
      <c r="Z39307" s="136"/>
      <c r="AC39307" s="136"/>
    </row>
    <row r="39308" spans="2:29">
      <c r="B39308" s="136"/>
      <c r="E39308" s="136"/>
      <c r="H39308" s="136"/>
      <c r="K39308" s="136"/>
      <c r="O39308" s="136"/>
      <c r="T39308" s="136"/>
      <c r="W39308" s="136"/>
      <c r="Z39308" s="136"/>
      <c r="AC39308" s="136"/>
    </row>
    <row r="39309" spans="2:29">
      <c r="B39309" s="136"/>
      <c r="E39309" s="136"/>
      <c r="H39309" s="136"/>
      <c r="K39309" s="136"/>
      <c r="O39309" s="136"/>
      <c r="T39309" s="136"/>
      <c r="W39309" s="136"/>
      <c r="Z39309" s="136"/>
      <c r="AC39309" s="136"/>
    </row>
    <row r="39310" spans="2:29">
      <c r="B39310" s="136"/>
      <c r="E39310" s="136"/>
      <c r="H39310" s="136"/>
      <c r="K39310" s="136"/>
      <c r="O39310" s="136"/>
      <c r="T39310" s="136"/>
      <c r="W39310" s="136"/>
      <c r="Z39310" s="136"/>
      <c r="AC39310" s="136"/>
    </row>
    <row r="39311" spans="2:29">
      <c r="B39311" s="136"/>
      <c r="E39311" s="136"/>
      <c r="H39311" s="136"/>
      <c r="K39311" s="136"/>
      <c r="O39311" s="136"/>
      <c r="T39311" s="136"/>
      <c r="W39311" s="136"/>
      <c r="Z39311" s="136"/>
      <c r="AC39311" s="136"/>
    </row>
    <row r="39312" spans="2:29">
      <c r="B39312" s="136"/>
      <c r="E39312" s="136"/>
      <c r="H39312" s="136"/>
      <c r="K39312" s="136"/>
      <c r="O39312" s="136"/>
      <c r="T39312" s="136"/>
      <c r="W39312" s="136"/>
      <c r="Z39312" s="136"/>
      <c r="AC39312" s="136"/>
    </row>
    <row r="39313" spans="2:29">
      <c r="B39313" s="136"/>
      <c r="E39313" s="136"/>
      <c r="H39313" s="136"/>
      <c r="K39313" s="136"/>
      <c r="O39313" s="136"/>
      <c r="T39313" s="136"/>
      <c r="W39313" s="136"/>
      <c r="Z39313" s="136"/>
      <c r="AC39313" s="136"/>
    </row>
    <row r="39314" spans="2:29">
      <c r="B39314" s="136"/>
      <c r="E39314" s="136"/>
      <c r="H39314" s="136"/>
      <c r="K39314" s="136"/>
      <c r="O39314" s="136"/>
      <c r="T39314" s="136"/>
      <c r="W39314" s="136"/>
      <c r="Z39314" s="136"/>
      <c r="AC39314" s="136"/>
    </row>
    <row r="39315" spans="2:29">
      <c r="B39315" s="136"/>
      <c r="E39315" s="136"/>
      <c r="H39315" s="136"/>
      <c r="K39315" s="136"/>
      <c r="O39315" s="136"/>
      <c r="T39315" s="136"/>
      <c r="W39315" s="136"/>
      <c r="Z39315" s="136"/>
      <c r="AC39315" s="136"/>
    </row>
    <row r="39316" spans="2:29">
      <c r="B39316" s="136"/>
      <c r="E39316" s="136"/>
      <c r="H39316" s="136"/>
      <c r="K39316" s="136"/>
      <c r="O39316" s="136"/>
      <c r="T39316" s="136"/>
      <c r="W39316" s="136"/>
      <c r="Z39316" s="136"/>
      <c r="AC39316" s="136"/>
    </row>
    <row r="39317" spans="2:29">
      <c r="B39317" s="136"/>
      <c r="E39317" s="136"/>
      <c r="H39317" s="136"/>
      <c r="K39317" s="136"/>
      <c r="O39317" s="136"/>
      <c r="T39317" s="136"/>
      <c r="W39317" s="136"/>
      <c r="Z39317" s="136"/>
      <c r="AC39317" s="136"/>
    </row>
    <row r="39318" spans="2:29">
      <c r="B39318" s="136"/>
      <c r="E39318" s="136"/>
      <c r="H39318" s="136"/>
      <c r="K39318" s="136"/>
      <c r="O39318" s="136"/>
      <c r="T39318" s="136"/>
      <c r="W39318" s="136"/>
      <c r="Z39318" s="136"/>
      <c r="AC39318" s="136"/>
    </row>
    <row r="39319" spans="2:29">
      <c r="B39319" s="136"/>
      <c r="E39319" s="136"/>
      <c r="H39319" s="136"/>
      <c r="K39319" s="136"/>
      <c r="O39319" s="136"/>
      <c r="T39319" s="136"/>
      <c r="W39319" s="136"/>
      <c r="Z39319" s="136"/>
      <c r="AC39319" s="136"/>
    </row>
    <row r="39320" spans="2:29">
      <c r="B39320" s="136"/>
      <c r="E39320" s="136"/>
      <c r="H39320" s="136"/>
      <c r="K39320" s="136"/>
      <c r="O39320" s="136"/>
      <c r="T39320" s="136"/>
      <c r="W39320" s="136"/>
      <c r="Z39320" s="136"/>
      <c r="AC39320" s="136"/>
    </row>
    <row r="39321" spans="2:29">
      <c r="B39321" s="136"/>
      <c r="E39321" s="136"/>
      <c r="H39321" s="136"/>
      <c r="K39321" s="136"/>
      <c r="O39321" s="136"/>
      <c r="T39321" s="136"/>
      <c r="W39321" s="136"/>
      <c r="Z39321" s="136"/>
      <c r="AC39321" s="136"/>
    </row>
    <row r="39322" spans="2:29">
      <c r="B39322" s="136"/>
      <c r="E39322" s="136"/>
      <c r="H39322" s="136"/>
      <c r="K39322" s="136"/>
      <c r="O39322" s="136"/>
      <c r="T39322" s="136"/>
      <c r="W39322" s="136"/>
      <c r="Z39322" s="136"/>
      <c r="AC39322" s="136"/>
    </row>
    <row r="39323" spans="2:29">
      <c r="B39323" s="136"/>
      <c r="E39323" s="136"/>
      <c r="H39323" s="136"/>
      <c r="K39323" s="136"/>
      <c r="O39323" s="136"/>
      <c r="T39323" s="136"/>
      <c r="W39323" s="136"/>
      <c r="Z39323" s="136"/>
      <c r="AC39323" s="136"/>
    </row>
    <row r="39324" spans="2:29">
      <c r="B39324" s="136"/>
      <c r="E39324" s="136"/>
      <c r="H39324" s="136"/>
      <c r="K39324" s="136"/>
      <c r="O39324" s="136"/>
      <c r="T39324" s="136"/>
      <c r="W39324" s="136"/>
      <c r="Z39324" s="136"/>
      <c r="AC39324" s="136"/>
    </row>
    <row r="39325" spans="2:29">
      <c r="B39325" s="136"/>
      <c r="E39325" s="136"/>
      <c r="H39325" s="136"/>
      <c r="K39325" s="136"/>
      <c r="O39325" s="136"/>
      <c r="T39325" s="136"/>
      <c r="W39325" s="136"/>
      <c r="Z39325" s="136"/>
      <c r="AC39325" s="136"/>
    </row>
    <row r="39326" spans="2:29">
      <c r="B39326" s="136"/>
      <c r="E39326" s="136"/>
      <c r="H39326" s="136"/>
      <c r="K39326" s="136"/>
      <c r="O39326" s="136"/>
      <c r="T39326" s="136"/>
      <c r="W39326" s="136"/>
      <c r="Z39326" s="136"/>
      <c r="AC39326" s="136"/>
    </row>
    <row r="39327" spans="2:29">
      <c r="B39327" s="136"/>
      <c r="E39327" s="136"/>
      <c r="H39327" s="136"/>
      <c r="K39327" s="136"/>
      <c r="O39327" s="136"/>
      <c r="T39327" s="136"/>
      <c r="W39327" s="136"/>
      <c r="Z39327" s="136"/>
      <c r="AC39327" s="136"/>
    </row>
    <row r="39328" spans="2:29">
      <c r="B39328" s="136"/>
      <c r="E39328" s="136"/>
      <c r="H39328" s="136"/>
      <c r="K39328" s="136"/>
      <c r="O39328" s="136"/>
      <c r="T39328" s="136"/>
      <c r="W39328" s="136"/>
      <c r="Z39328" s="136"/>
      <c r="AC39328" s="136"/>
    </row>
    <row r="39329" spans="2:29">
      <c r="B39329" s="136"/>
      <c r="E39329" s="136"/>
      <c r="H39329" s="136"/>
      <c r="K39329" s="136"/>
      <c r="O39329" s="136"/>
      <c r="T39329" s="136"/>
      <c r="W39329" s="136"/>
      <c r="Z39329" s="136"/>
      <c r="AC39329" s="136"/>
    </row>
    <row r="39330" spans="2:29">
      <c r="B39330" s="136"/>
      <c r="E39330" s="136"/>
      <c r="H39330" s="136"/>
      <c r="K39330" s="136"/>
      <c r="O39330" s="136"/>
      <c r="T39330" s="136"/>
      <c r="W39330" s="136"/>
      <c r="Z39330" s="136"/>
      <c r="AC39330" s="136"/>
    </row>
    <row r="39331" spans="2:29">
      <c r="B39331" s="136"/>
      <c r="E39331" s="136"/>
      <c r="H39331" s="136"/>
      <c r="K39331" s="136"/>
      <c r="O39331" s="136"/>
      <c r="T39331" s="136"/>
      <c r="W39331" s="136"/>
      <c r="Z39331" s="136"/>
      <c r="AC39331" s="136"/>
    </row>
    <row r="39332" spans="2:29">
      <c r="B39332" s="136"/>
      <c r="E39332" s="136"/>
      <c r="H39332" s="136"/>
      <c r="K39332" s="136"/>
      <c r="O39332" s="136"/>
      <c r="T39332" s="136"/>
      <c r="W39332" s="136"/>
      <c r="Z39332" s="136"/>
      <c r="AC39332" s="136"/>
    </row>
    <row r="39333" spans="2:29">
      <c r="B39333" s="136"/>
      <c r="E39333" s="136"/>
      <c r="H39333" s="136"/>
      <c r="K39333" s="136"/>
      <c r="O39333" s="136"/>
      <c r="T39333" s="136"/>
      <c r="W39333" s="136"/>
      <c r="Z39333" s="136"/>
      <c r="AC39333" s="136"/>
    </row>
    <row r="39334" spans="2:29">
      <c r="B39334" s="136"/>
      <c r="E39334" s="136"/>
      <c r="H39334" s="136"/>
      <c r="K39334" s="136"/>
      <c r="O39334" s="136"/>
      <c r="T39334" s="136"/>
      <c r="W39334" s="136"/>
      <c r="Z39334" s="136"/>
      <c r="AC39334" s="136"/>
    </row>
    <row r="39335" spans="2:29">
      <c r="B39335" s="136"/>
      <c r="E39335" s="136"/>
      <c r="H39335" s="136"/>
      <c r="K39335" s="136"/>
      <c r="O39335" s="136"/>
      <c r="T39335" s="136"/>
      <c r="W39335" s="136"/>
      <c r="Z39335" s="136"/>
      <c r="AC39335" s="136"/>
    </row>
    <row r="39336" spans="2:29">
      <c r="B39336" s="136"/>
      <c r="E39336" s="136"/>
      <c r="H39336" s="136"/>
      <c r="K39336" s="136"/>
      <c r="O39336" s="136"/>
      <c r="T39336" s="136"/>
      <c r="W39336" s="136"/>
      <c r="Z39336" s="136"/>
      <c r="AC39336" s="136"/>
    </row>
    <row r="39337" spans="2:29">
      <c r="B39337" s="136"/>
      <c r="E39337" s="136"/>
      <c r="H39337" s="136"/>
      <c r="K39337" s="136"/>
      <c r="O39337" s="136"/>
      <c r="T39337" s="136"/>
      <c r="W39337" s="136"/>
      <c r="Z39337" s="136"/>
      <c r="AC39337" s="136"/>
    </row>
    <row r="39338" spans="2:29">
      <c r="B39338" s="136"/>
      <c r="E39338" s="136"/>
      <c r="H39338" s="136"/>
      <c r="K39338" s="136"/>
      <c r="O39338" s="136"/>
      <c r="T39338" s="136"/>
      <c r="W39338" s="136"/>
      <c r="Z39338" s="136"/>
      <c r="AC39338" s="136"/>
    </row>
    <row r="39339" spans="2:29">
      <c r="B39339" s="136"/>
      <c r="E39339" s="136"/>
      <c r="H39339" s="136"/>
      <c r="K39339" s="136"/>
      <c r="O39339" s="136"/>
      <c r="T39339" s="136"/>
      <c r="W39339" s="136"/>
      <c r="Z39339" s="136"/>
      <c r="AC39339" s="136"/>
    </row>
    <row r="39340" spans="2:29">
      <c r="B39340" s="136"/>
      <c r="E39340" s="136"/>
      <c r="H39340" s="136"/>
      <c r="K39340" s="136"/>
      <c r="O39340" s="136"/>
      <c r="T39340" s="136"/>
      <c r="W39340" s="136"/>
      <c r="Z39340" s="136"/>
      <c r="AC39340" s="136"/>
    </row>
    <row r="39341" spans="2:29">
      <c r="B39341" s="136"/>
      <c r="E39341" s="136"/>
      <c r="H39341" s="136"/>
      <c r="K39341" s="136"/>
      <c r="O39341" s="136"/>
      <c r="T39341" s="136"/>
      <c r="W39341" s="136"/>
      <c r="Z39341" s="136"/>
      <c r="AC39341" s="136"/>
    </row>
    <row r="39342" spans="2:29">
      <c r="B39342" s="136"/>
      <c r="E39342" s="136"/>
      <c r="H39342" s="136"/>
      <c r="K39342" s="136"/>
      <c r="O39342" s="136"/>
      <c r="T39342" s="136"/>
      <c r="W39342" s="136"/>
      <c r="Z39342" s="136"/>
      <c r="AC39342" s="136"/>
    </row>
    <row r="39343" spans="2:29">
      <c r="B39343" s="136"/>
      <c r="E39343" s="136"/>
      <c r="H39343" s="136"/>
      <c r="K39343" s="136"/>
      <c r="O39343" s="136"/>
      <c r="T39343" s="136"/>
      <c r="W39343" s="136"/>
      <c r="Z39343" s="136"/>
      <c r="AC39343" s="136"/>
    </row>
    <row r="39344" spans="2:29">
      <c r="B39344" s="136"/>
      <c r="E39344" s="136"/>
      <c r="H39344" s="136"/>
      <c r="K39344" s="136"/>
      <c r="O39344" s="136"/>
      <c r="T39344" s="136"/>
      <c r="W39344" s="136"/>
      <c r="Z39344" s="136"/>
      <c r="AC39344" s="136"/>
    </row>
    <row r="39345" spans="2:29">
      <c r="B39345" s="136"/>
      <c r="E39345" s="136"/>
      <c r="H39345" s="136"/>
      <c r="K39345" s="136"/>
      <c r="O39345" s="136"/>
      <c r="T39345" s="136"/>
      <c r="W39345" s="136"/>
      <c r="Z39345" s="136"/>
      <c r="AC39345" s="136"/>
    </row>
    <row r="39346" spans="2:29">
      <c r="B39346" s="136"/>
      <c r="E39346" s="136"/>
      <c r="H39346" s="136"/>
      <c r="K39346" s="136"/>
      <c r="O39346" s="136"/>
      <c r="T39346" s="136"/>
      <c r="W39346" s="136"/>
      <c r="Z39346" s="136"/>
      <c r="AC39346" s="136"/>
    </row>
    <row r="39347" spans="2:29">
      <c r="B39347" s="136"/>
      <c r="E39347" s="136"/>
      <c r="H39347" s="136"/>
      <c r="K39347" s="136"/>
      <c r="O39347" s="136"/>
      <c r="T39347" s="136"/>
      <c r="W39347" s="136"/>
      <c r="Z39347" s="136"/>
      <c r="AC39347" s="136"/>
    </row>
    <row r="39348" spans="2:29">
      <c r="B39348" s="136"/>
      <c r="E39348" s="136"/>
      <c r="H39348" s="136"/>
      <c r="K39348" s="136"/>
      <c r="O39348" s="136"/>
      <c r="T39348" s="136"/>
      <c r="W39348" s="136"/>
      <c r="Z39348" s="136"/>
      <c r="AC39348" s="136"/>
    </row>
    <row r="39349" spans="2:29">
      <c r="B39349" s="136"/>
      <c r="E39349" s="136"/>
      <c r="H39349" s="136"/>
      <c r="K39349" s="136"/>
      <c r="O39349" s="136"/>
      <c r="T39349" s="136"/>
      <c r="W39349" s="136"/>
      <c r="Z39349" s="136"/>
      <c r="AC39349" s="136"/>
    </row>
    <row r="39350" spans="2:29">
      <c r="B39350" s="136"/>
      <c r="E39350" s="136"/>
      <c r="H39350" s="136"/>
      <c r="K39350" s="136"/>
      <c r="O39350" s="136"/>
      <c r="T39350" s="136"/>
      <c r="W39350" s="136"/>
      <c r="Z39350" s="136"/>
      <c r="AC39350" s="136"/>
    </row>
    <row r="39351" spans="2:29">
      <c r="B39351" s="136"/>
      <c r="E39351" s="136"/>
      <c r="H39351" s="136"/>
      <c r="K39351" s="136"/>
      <c r="O39351" s="136"/>
      <c r="T39351" s="136"/>
      <c r="W39351" s="136"/>
      <c r="Z39351" s="136"/>
      <c r="AC39351" s="136"/>
    </row>
    <row r="39352" spans="2:29">
      <c r="B39352" s="136"/>
      <c r="E39352" s="136"/>
      <c r="H39352" s="136"/>
      <c r="K39352" s="136"/>
      <c r="O39352" s="136"/>
      <c r="T39352" s="136"/>
      <c r="W39352" s="136"/>
      <c r="Z39352" s="136"/>
      <c r="AC39352" s="136"/>
    </row>
    <row r="39353" spans="2:29">
      <c r="B39353" s="136"/>
      <c r="E39353" s="136"/>
      <c r="H39353" s="136"/>
      <c r="K39353" s="136"/>
      <c r="O39353" s="136"/>
      <c r="T39353" s="136"/>
      <c r="W39353" s="136"/>
      <c r="Z39353" s="136"/>
      <c r="AC39353" s="136"/>
    </row>
    <row r="39354" spans="2:29">
      <c r="B39354" s="136"/>
      <c r="E39354" s="136"/>
      <c r="H39354" s="136"/>
      <c r="K39354" s="136"/>
      <c r="O39354" s="136"/>
      <c r="T39354" s="136"/>
      <c r="W39354" s="136"/>
      <c r="Z39354" s="136"/>
      <c r="AC39354" s="136"/>
    </row>
    <row r="39355" spans="2:29">
      <c r="B39355" s="136"/>
      <c r="E39355" s="136"/>
      <c r="H39355" s="136"/>
      <c r="K39355" s="136"/>
      <c r="O39355" s="136"/>
      <c r="T39355" s="136"/>
      <c r="W39355" s="136"/>
      <c r="Z39355" s="136"/>
      <c r="AC39355" s="136"/>
    </row>
    <row r="39356" spans="2:29">
      <c r="B39356" s="136"/>
      <c r="E39356" s="136"/>
      <c r="H39356" s="136"/>
      <c r="K39356" s="136"/>
      <c r="O39356" s="136"/>
      <c r="T39356" s="136"/>
      <c r="W39356" s="136"/>
      <c r="Z39356" s="136"/>
      <c r="AC39356" s="136"/>
    </row>
    <row r="39357" spans="2:29">
      <c r="B39357" s="136"/>
      <c r="E39357" s="136"/>
      <c r="H39357" s="136"/>
      <c r="K39357" s="136"/>
      <c r="O39357" s="136"/>
      <c r="T39357" s="136"/>
      <c r="W39357" s="136"/>
      <c r="Z39357" s="136"/>
      <c r="AC39357" s="136"/>
    </row>
    <row r="39358" spans="2:29">
      <c r="B39358" s="136"/>
      <c r="E39358" s="136"/>
      <c r="H39358" s="136"/>
      <c r="K39358" s="136"/>
      <c r="O39358" s="136"/>
      <c r="T39358" s="136"/>
      <c r="W39358" s="136"/>
      <c r="Z39358" s="136"/>
      <c r="AC39358" s="136"/>
    </row>
    <row r="39359" spans="2:29">
      <c r="B39359" s="136"/>
      <c r="E39359" s="136"/>
      <c r="H39359" s="136"/>
      <c r="K39359" s="136"/>
      <c r="O39359" s="136"/>
      <c r="T39359" s="136"/>
      <c r="W39359" s="136"/>
      <c r="Z39359" s="136"/>
      <c r="AC39359" s="136"/>
    </row>
    <row r="39360" spans="2:29">
      <c r="B39360" s="136"/>
      <c r="E39360" s="136"/>
      <c r="H39360" s="136"/>
      <c r="K39360" s="136"/>
      <c r="O39360" s="136"/>
      <c r="T39360" s="136"/>
      <c r="W39360" s="136"/>
      <c r="Z39360" s="136"/>
      <c r="AC39360" s="136"/>
    </row>
    <row r="39361" spans="2:29">
      <c r="B39361" s="136"/>
      <c r="E39361" s="136"/>
      <c r="H39361" s="136"/>
      <c r="K39361" s="136"/>
      <c r="O39361" s="136"/>
      <c r="T39361" s="136"/>
      <c r="W39361" s="136"/>
      <c r="Z39361" s="136"/>
      <c r="AC39361" s="136"/>
    </row>
    <row r="39362" spans="2:29">
      <c r="B39362" s="136"/>
      <c r="E39362" s="136"/>
      <c r="H39362" s="136"/>
      <c r="K39362" s="136"/>
      <c r="O39362" s="136"/>
      <c r="T39362" s="136"/>
      <c r="W39362" s="136"/>
      <c r="Z39362" s="136"/>
      <c r="AC39362" s="136"/>
    </row>
    <row r="39363" spans="2:29">
      <c r="B39363" s="136"/>
      <c r="E39363" s="136"/>
      <c r="H39363" s="136"/>
      <c r="K39363" s="136"/>
      <c r="O39363" s="136"/>
      <c r="T39363" s="136"/>
      <c r="W39363" s="136"/>
      <c r="Z39363" s="136"/>
      <c r="AC39363" s="136"/>
    </row>
    <row r="39364" spans="2:29">
      <c r="B39364" s="136"/>
      <c r="E39364" s="136"/>
      <c r="H39364" s="136"/>
      <c r="K39364" s="136"/>
      <c r="O39364" s="136"/>
      <c r="T39364" s="136"/>
      <c r="W39364" s="136"/>
      <c r="Z39364" s="136"/>
      <c r="AC39364" s="136"/>
    </row>
    <row r="39365" spans="2:29">
      <c r="B39365" s="136"/>
      <c r="E39365" s="136"/>
      <c r="H39365" s="136"/>
      <c r="K39365" s="136"/>
      <c r="O39365" s="136"/>
      <c r="T39365" s="136"/>
      <c r="W39365" s="136"/>
      <c r="Z39365" s="136"/>
      <c r="AC39365" s="136"/>
    </row>
    <row r="39366" spans="2:29">
      <c r="B39366" s="136"/>
      <c r="E39366" s="136"/>
      <c r="H39366" s="136"/>
      <c r="K39366" s="136"/>
      <c r="O39366" s="136"/>
      <c r="T39366" s="136"/>
      <c r="W39366" s="136"/>
      <c r="Z39366" s="136"/>
      <c r="AC39366" s="136"/>
    </row>
    <row r="39367" spans="2:29">
      <c r="B39367" s="136"/>
      <c r="E39367" s="136"/>
      <c r="H39367" s="136"/>
      <c r="K39367" s="136"/>
      <c r="O39367" s="136"/>
      <c r="T39367" s="136"/>
      <c r="W39367" s="136"/>
      <c r="Z39367" s="136"/>
      <c r="AC39367" s="136"/>
    </row>
    <row r="39368" spans="2:29">
      <c r="B39368" s="136"/>
      <c r="E39368" s="136"/>
      <c r="H39368" s="136"/>
      <c r="K39368" s="136"/>
      <c r="O39368" s="136"/>
      <c r="T39368" s="136"/>
      <c r="W39368" s="136"/>
      <c r="Z39368" s="136"/>
      <c r="AC39368" s="136"/>
    </row>
    <row r="39369" spans="2:29">
      <c r="B39369" s="136"/>
      <c r="E39369" s="136"/>
      <c r="H39369" s="136"/>
      <c r="K39369" s="136"/>
      <c r="O39369" s="136"/>
      <c r="T39369" s="136"/>
      <c r="W39369" s="136"/>
      <c r="Z39369" s="136"/>
      <c r="AC39369" s="136"/>
    </row>
    <row r="39370" spans="2:29">
      <c r="B39370" s="136"/>
      <c r="E39370" s="136"/>
      <c r="H39370" s="136"/>
      <c r="K39370" s="136"/>
      <c r="O39370" s="136"/>
      <c r="T39370" s="136"/>
      <c r="W39370" s="136"/>
      <c r="Z39370" s="136"/>
      <c r="AC39370" s="136"/>
    </row>
    <row r="39371" spans="2:29">
      <c r="B39371" s="136"/>
      <c r="E39371" s="136"/>
      <c r="H39371" s="136"/>
      <c r="K39371" s="136"/>
      <c r="O39371" s="136"/>
      <c r="T39371" s="136"/>
      <c r="W39371" s="136"/>
      <c r="Z39371" s="136"/>
      <c r="AC39371" s="136"/>
    </row>
    <row r="39372" spans="2:29">
      <c r="B39372" s="136"/>
      <c r="E39372" s="136"/>
      <c r="H39372" s="136"/>
      <c r="K39372" s="136"/>
      <c r="O39372" s="136"/>
      <c r="T39372" s="136"/>
      <c r="W39372" s="136"/>
      <c r="Z39372" s="136"/>
      <c r="AC39372" s="136"/>
    </row>
    <row r="39373" spans="2:29">
      <c r="B39373" s="136"/>
      <c r="E39373" s="136"/>
      <c r="H39373" s="136"/>
      <c r="K39373" s="136"/>
      <c r="O39373" s="136"/>
      <c r="T39373" s="136"/>
      <c r="W39373" s="136"/>
      <c r="Z39373" s="136"/>
      <c r="AC39373" s="136"/>
    </row>
    <row r="39374" spans="2:29">
      <c r="B39374" s="136"/>
      <c r="E39374" s="136"/>
      <c r="H39374" s="136"/>
      <c r="K39374" s="136"/>
      <c r="O39374" s="136"/>
      <c r="T39374" s="136"/>
      <c r="W39374" s="136"/>
      <c r="Z39374" s="136"/>
      <c r="AC39374" s="136"/>
    </row>
    <row r="39375" spans="2:29">
      <c r="B39375" s="136"/>
      <c r="E39375" s="136"/>
      <c r="H39375" s="136"/>
      <c r="K39375" s="136"/>
      <c r="O39375" s="136"/>
      <c r="T39375" s="136"/>
      <c r="W39375" s="136"/>
      <c r="Z39375" s="136"/>
      <c r="AC39375" s="136"/>
    </row>
    <row r="39376" spans="2:29">
      <c r="B39376" s="136"/>
      <c r="E39376" s="136"/>
      <c r="H39376" s="136"/>
      <c r="K39376" s="136"/>
      <c r="O39376" s="136"/>
      <c r="T39376" s="136"/>
      <c r="W39376" s="136"/>
      <c r="Z39376" s="136"/>
      <c r="AC39376" s="136"/>
    </row>
    <row r="39377" spans="2:29">
      <c r="B39377" s="136"/>
      <c r="E39377" s="136"/>
      <c r="H39377" s="136"/>
      <c r="K39377" s="136"/>
      <c r="O39377" s="136"/>
      <c r="T39377" s="136"/>
      <c r="W39377" s="136"/>
      <c r="Z39377" s="136"/>
      <c r="AC39377" s="136"/>
    </row>
    <row r="39378" spans="2:29">
      <c r="B39378" s="136"/>
      <c r="E39378" s="136"/>
      <c r="H39378" s="136"/>
      <c r="K39378" s="136"/>
      <c r="O39378" s="136"/>
      <c r="T39378" s="136"/>
      <c r="W39378" s="136"/>
      <c r="Z39378" s="136"/>
      <c r="AC39378" s="136"/>
    </row>
    <row r="39379" spans="2:29">
      <c r="B39379" s="136"/>
      <c r="E39379" s="136"/>
      <c r="H39379" s="136"/>
      <c r="K39379" s="136"/>
      <c r="O39379" s="136"/>
      <c r="T39379" s="136"/>
      <c r="W39379" s="136"/>
      <c r="Z39379" s="136"/>
      <c r="AC39379" s="136"/>
    </row>
    <row r="39380" spans="2:29">
      <c r="B39380" s="136"/>
      <c r="E39380" s="136"/>
      <c r="H39380" s="136"/>
      <c r="K39380" s="136"/>
      <c r="O39380" s="136"/>
      <c r="T39380" s="136"/>
      <c r="W39380" s="136"/>
      <c r="Z39380" s="136"/>
      <c r="AC39380" s="136"/>
    </row>
    <row r="39381" spans="2:29">
      <c r="B39381" s="136"/>
      <c r="E39381" s="136"/>
      <c r="H39381" s="136"/>
      <c r="K39381" s="136"/>
      <c r="O39381" s="136"/>
      <c r="T39381" s="136"/>
      <c r="W39381" s="136"/>
      <c r="Z39381" s="136"/>
      <c r="AC39381" s="136"/>
    </row>
    <row r="39382" spans="2:29">
      <c r="B39382" s="136"/>
      <c r="E39382" s="136"/>
      <c r="H39382" s="136"/>
      <c r="K39382" s="136"/>
      <c r="O39382" s="136"/>
      <c r="T39382" s="136"/>
      <c r="W39382" s="136"/>
      <c r="Z39382" s="136"/>
      <c r="AC39382" s="136"/>
    </row>
    <row r="39383" spans="2:29">
      <c r="B39383" s="136"/>
      <c r="E39383" s="136"/>
      <c r="H39383" s="136"/>
      <c r="K39383" s="136"/>
      <c r="O39383" s="136"/>
      <c r="T39383" s="136"/>
      <c r="W39383" s="136"/>
      <c r="Z39383" s="136"/>
      <c r="AC39383" s="136"/>
    </row>
    <row r="39384" spans="2:29">
      <c r="B39384" s="136"/>
      <c r="E39384" s="136"/>
      <c r="H39384" s="136"/>
      <c r="K39384" s="136"/>
      <c r="O39384" s="136"/>
      <c r="T39384" s="136"/>
      <c r="W39384" s="136"/>
      <c r="Z39384" s="136"/>
      <c r="AC39384" s="136"/>
    </row>
    <row r="39385" spans="2:29">
      <c r="B39385" s="136"/>
      <c r="E39385" s="136"/>
      <c r="H39385" s="136"/>
      <c r="K39385" s="136"/>
      <c r="O39385" s="136"/>
      <c r="T39385" s="136"/>
      <c r="W39385" s="136"/>
      <c r="Z39385" s="136"/>
      <c r="AC39385" s="136"/>
    </row>
    <row r="39386" spans="2:29">
      <c r="B39386" s="136"/>
      <c r="E39386" s="136"/>
      <c r="H39386" s="136"/>
      <c r="K39386" s="136"/>
      <c r="O39386" s="136"/>
      <c r="T39386" s="136"/>
      <c r="W39386" s="136"/>
      <c r="Z39386" s="136"/>
      <c r="AC39386" s="136"/>
    </row>
    <row r="39387" spans="2:29">
      <c r="B39387" s="136"/>
      <c r="E39387" s="136"/>
      <c r="H39387" s="136"/>
      <c r="K39387" s="136"/>
      <c r="O39387" s="136"/>
      <c r="T39387" s="136"/>
      <c r="W39387" s="136"/>
      <c r="Z39387" s="136"/>
      <c r="AC39387" s="136"/>
    </row>
    <row r="39388" spans="2:29">
      <c r="B39388" s="136"/>
      <c r="E39388" s="136"/>
      <c r="H39388" s="136"/>
      <c r="K39388" s="136"/>
      <c r="O39388" s="136"/>
      <c r="T39388" s="136"/>
      <c r="W39388" s="136"/>
      <c r="Z39388" s="136"/>
      <c r="AC39388" s="136"/>
    </row>
    <row r="39389" spans="2:29">
      <c r="B39389" s="136"/>
      <c r="E39389" s="136"/>
      <c r="H39389" s="136"/>
      <c r="K39389" s="136"/>
      <c r="O39389" s="136"/>
      <c r="T39389" s="136"/>
      <c r="W39389" s="136"/>
      <c r="Z39389" s="136"/>
      <c r="AC39389" s="136"/>
    </row>
    <row r="39390" spans="2:29">
      <c r="B39390" s="136"/>
      <c r="E39390" s="136"/>
      <c r="H39390" s="136"/>
      <c r="K39390" s="136"/>
      <c r="O39390" s="136"/>
      <c r="T39390" s="136"/>
      <c r="W39390" s="136"/>
      <c r="Z39390" s="136"/>
      <c r="AC39390" s="136"/>
    </row>
    <row r="39391" spans="2:29">
      <c r="B39391" s="136"/>
      <c r="E39391" s="136"/>
      <c r="H39391" s="136"/>
      <c r="K39391" s="136"/>
      <c r="O39391" s="136"/>
      <c r="T39391" s="136"/>
      <c r="W39391" s="136"/>
      <c r="Z39391" s="136"/>
      <c r="AC39391" s="136"/>
    </row>
    <row r="39392" spans="2:29">
      <c r="B39392" s="136"/>
      <c r="E39392" s="136"/>
      <c r="H39392" s="136"/>
      <c r="K39392" s="136"/>
      <c r="O39392" s="136"/>
      <c r="T39392" s="136"/>
      <c r="W39392" s="136"/>
      <c r="Z39392" s="136"/>
      <c r="AC39392" s="136"/>
    </row>
    <row r="39393" spans="2:29">
      <c r="B39393" s="136"/>
      <c r="E39393" s="136"/>
      <c r="H39393" s="136"/>
      <c r="K39393" s="136"/>
      <c r="O39393" s="136"/>
      <c r="T39393" s="136"/>
      <c r="W39393" s="136"/>
      <c r="Z39393" s="136"/>
      <c r="AC39393" s="136"/>
    </row>
    <row r="39394" spans="2:29">
      <c r="B39394" s="136"/>
      <c r="E39394" s="136"/>
      <c r="H39394" s="136"/>
      <c r="K39394" s="136"/>
      <c r="O39394" s="136"/>
      <c r="T39394" s="136"/>
      <c r="W39394" s="136"/>
      <c r="Z39394" s="136"/>
      <c r="AC39394" s="136"/>
    </row>
    <row r="39395" spans="2:29">
      <c r="B39395" s="136"/>
      <c r="E39395" s="136"/>
      <c r="H39395" s="136"/>
      <c r="K39395" s="136"/>
      <c r="O39395" s="136"/>
      <c r="T39395" s="136"/>
      <c r="W39395" s="136"/>
      <c r="Z39395" s="136"/>
      <c r="AC39395" s="136"/>
    </row>
    <row r="39396" spans="2:29">
      <c r="B39396" s="136"/>
      <c r="E39396" s="136"/>
      <c r="H39396" s="136"/>
      <c r="K39396" s="136"/>
      <c r="O39396" s="136"/>
      <c r="T39396" s="136"/>
      <c r="W39396" s="136"/>
      <c r="Z39396" s="136"/>
      <c r="AC39396" s="136"/>
    </row>
    <row r="39397" spans="2:29">
      <c r="B39397" s="136"/>
      <c r="E39397" s="136"/>
      <c r="H39397" s="136"/>
      <c r="K39397" s="136"/>
      <c r="O39397" s="136"/>
      <c r="T39397" s="136"/>
      <c r="W39397" s="136"/>
      <c r="Z39397" s="136"/>
      <c r="AC39397" s="136"/>
    </row>
    <row r="39398" spans="2:29">
      <c r="B39398" s="136"/>
      <c r="E39398" s="136"/>
      <c r="H39398" s="136"/>
      <c r="K39398" s="136"/>
      <c r="O39398" s="136"/>
      <c r="T39398" s="136"/>
      <c r="W39398" s="136"/>
      <c r="Z39398" s="136"/>
      <c r="AC39398" s="136"/>
    </row>
    <row r="39399" spans="2:29">
      <c r="B39399" s="136"/>
      <c r="E39399" s="136"/>
      <c r="H39399" s="136"/>
      <c r="K39399" s="136"/>
      <c r="O39399" s="136"/>
      <c r="T39399" s="136"/>
      <c r="W39399" s="136"/>
      <c r="Z39399" s="136"/>
      <c r="AC39399" s="136"/>
    </row>
    <row r="39400" spans="2:29">
      <c r="B39400" s="136"/>
      <c r="E39400" s="136"/>
      <c r="H39400" s="136"/>
      <c r="K39400" s="136"/>
      <c r="O39400" s="136"/>
      <c r="T39400" s="136"/>
      <c r="W39400" s="136"/>
      <c r="Z39400" s="136"/>
      <c r="AC39400" s="136"/>
    </row>
    <row r="39401" spans="2:29">
      <c r="B39401" s="136"/>
      <c r="E39401" s="136"/>
      <c r="H39401" s="136"/>
      <c r="K39401" s="136"/>
      <c r="O39401" s="136"/>
      <c r="T39401" s="136"/>
      <c r="W39401" s="136"/>
      <c r="Z39401" s="136"/>
      <c r="AC39401" s="136"/>
    </row>
    <row r="39402" spans="2:29">
      <c r="B39402" s="136"/>
      <c r="E39402" s="136"/>
      <c r="H39402" s="136"/>
      <c r="K39402" s="136"/>
      <c r="O39402" s="136"/>
      <c r="T39402" s="136"/>
      <c r="W39402" s="136"/>
      <c r="Z39402" s="136"/>
      <c r="AC39402" s="136"/>
    </row>
    <row r="39403" spans="2:29">
      <c r="B39403" s="136"/>
      <c r="E39403" s="136"/>
      <c r="H39403" s="136"/>
      <c r="K39403" s="136"/>
      <c r="O39403" s="136"/>
      <c r="T39403" s="136"/>
      <c r="W39403" s="136"/>
      <c r="Z39403" s="136"/>
      <c r="AC39403" s="136"/>
    </row>
    <row r="39404" spans="2:29">
      <c r="B39404" s="136"/>
      <c r="E39404" s="136"/>
      <c r="H39404" s="136"/>
      <c r="K39404" s="136"/>
      <c r="O39404" s="136"/>
      <c r="T39404" s="136"/>
      <c r="W39404" s="136"/>
      <c r="Z39404" s="136"/>
      <c r="AC39404" s="136"/>
    </row>
    <row r="39405" spans="2:29">
      <c r="B39405" s="136"/>
      <c r="E39405" s="136"/>
      <c r="H39405" s="136"/>
      <c r="K39405" s="136"/>
      <c r="O39405" s="136"/>
      <c r="T39405" s="136"/>
      <c r="W39405" s="136"/>
      <c r="Z39405" s="136"/>
      <c r="AC39405" s="136"/>
    </row>
    <row r="39406" spans="2:29">
      <c r="B39406" s="136"/>
      <c r="E39406" s="136"/>
      <c r="H39406" s="136"/>
      <c r="K39406" s="136"/>
      <c r="O39406" s="136"/>
      <c r="T39406" s="136"/>
      <c r="W39406" s="136"/>
      <c r="Z39406" s="136"/>
      <c r="AC39406" s="136"/>
    </row>
    <row r="39407" spans="2:29">
      <c r="B39407" s="136"/>
      <c r="E39407" s="136"/>
      <c r="H39407" s="136"/>
      <c r="K39407" s="136"/>
      <c r="O39407" s="136"/>
      <c r="T39407" s="136"/>
      <c r="W39407" s="136"/>
      <c r="Z39407" s="136"/>
      <c r="AC39407" s="136"/>
    </row>
    <row r="39408" spans="2:29">
      <c r="B39408" s="136"/>
      <c r="E39408" s="136"/>
      <c r="H39408" s="136"/>
      <c r="K39408" s="136"/>
      <c r="O39408" s="136"/>
      <c r="T39408" s="136"/>
      <c r="W39408" s="136"/>
      <c r="Z39408" s="136"/>
      <c r="AC39408" s="136"/>
    </row>
    <row r="39409" spans="2:29">
      <c r="B39409" s="136"/>
      <c r="E39409" s="136"/>
      <c r="H39409" s="136"/>
      <c r="K39409" s="136"/>
      <c r="O39409" s="136"/>
      <c r="T39409" s="136"/>
      <c r="W39409" s="136"/>
      <c r="Z39409" s="136"/>
      <c r="AC39409" s="136"/>
    </row>
    <row r="39410" spans="2:29">
      <c r="B39410" s="136"/>
      <c r="E39410" s="136"/>
      <c r="H39410" s="136"/>
      <c r="K39410" s="136"/>
      <c r="O39410" s="136"/>
      <c r="T39410" s="136"/>
      <c r="W39410" s="136"/>
      <c r="Z39410" s="136"/>
      <c r="AC39410" s="136"/>
    </row>
    <row r="39411" spans="2:29">
      <c r="B39411" s="136"/>
      <c r="E39411" s="136"/>
      <c r="H39411" s="136"/>
      <c r="K39411" s="136"/>
      <c r="O39411" s="136"/>
      <c r="T39411" s="136"/>
      <c r="W39411" s="136"/>
      <c r="Z39411" s="136"/>
      <c r="AC39411" s="136"/>
    </row>
    <row r="39412" spans="2:29">
      <c r="B39412" s="136"/>
      <c r="E39412" s="136"/>
      <c r="H39412" s="136"/>
      <c r="K39412" s="136"/>
      <c r="O39412" s="136"/>
      <c r="T39412" s="136"/>
      <c r="W39412" s="136"/>
      <c r="Z39412" s="136"/>
      <c r="AC39412" s="136"/>
    </row>
    <row r="39413" spans="2:29">
      <c r="B39413" s="136"/>
      <c r="E39413" s="136"/>
      <c r="H39413" s="136"/>
      <c r="K39413" s="136"/>
      <c r="O39413" s="136"/>
      <c r="T39413" s="136"/>
      <c r="W39413" s="136"/>
      <c r="Z39413" s="136"/>
      <c r="AC39413" s="136"/>
    </row>
    <row r="39414" spans="2:29">
      <c r="B39414" s="136"/>
      <c r="E39414" s="136"/>
      <c r="H39414" s="136"/>
      <c r="K39414" s="136"/>
      <c r="O39414" s="136"/>
      <c r="T39414" s="136"/>
      <c r="W39414" s="136"/>
      <c r="Z39414" s="136"/>
      <c r="AC39414" s="136"/>
    </row>
    <row r="39415" spans="2:29">
      <c r="B39415" s="136"/>
      <c r="E39415" s="136"/>
      <c r="H39415" s="136"/>
      <c r="K39415" s="136"/>
      <c r="O39415" s="136"/>
      <c r="T39415" s="136"/>
      <c r="W39415" s="136"/>
      <c r="Z39415" s="136"/>
      <c r="AC39415" s="136"/>
    </row>
    <row r="39416" spans="2:29">
      <c r="B39416" s="136"/>
      <c r="E39416" s="136"/>
      <c r="H39416" s="136"/>
      <c r="K39416" s="136"/>
      <c r="O39416" s="136"/>
      <c r="T39416" s="136"/>
      <c r="W39416" s="136"/>
      <c r="Z39416" s="136"/>
      <c r="AC39416" s="136"/>
    </row>
    <row r="39417" spans="2:29">
      <c r="B39417" s="136"/>
      <c r="E39417" s="136"/>
      <c r="H39417" s="136"/>
      <c r="K39417" s="136"/>
      <c r="O39417" s="136"/>
      <c r="T39417" s="136"/>
      <c r="W39417" s="136"/>
      <c r="Z39417" s="136"/>
      <c r="AC39417" s="136"/>
    </row>
    <row r="39418" spans="2:29">
      <c r="B39418" s="136"/>
      <c r="E39418" s="136"/>
      <c r="H39418" s="136"/>
      <c r="K39418" s="136"/>
      <c r="O39418" s="136"/>
      <c r="T39418" s="136"/>
      <c r="W39418" s="136"/>
      <c r="Z39418" s="136"/>
      <c r="AC39418" s="136"/>
    </row>
    <row r="39419" spans="2:29">
      <c r="B39419" s="136"/>
      <c r="E39419" s="136"/>
      <c r="H39419" s="136"/>
      <c r="K39419" s="136"/>
      <c r="O39419" s="136"/>
      <c r="T39419" s="136"/>
      <c r="W39419" s="136"/>
      <c r="Z39419" s="136"/>
      <c r="AC39419" s="136"/>
    </row>
    <row r="39420" spans="2:29">
      <c r="B39420" s="136"/>
      <c r="E39420" s="136"/>
      <c r="H39420" s="136"/>
      <c r="K39420" s="136"/>
      <c r="O39420" s="136"/>
      <c r="T39420" s="136"/>
      <c r="W39420" s="136"/>
      <c r="Z39420" s="136"/>
      <c r="AC39420" s="136"/>
    </row>
    <row r="39421" spans="2:29">
      <c r="B39421" s="136"/>
      <c r="E39421" s="136"/>
      <c r="H39421" s="136"/>
      <c r="K39421" s="136"/>
      <c r="O39421" s="136"/>
      <c r="T39421" s="136"/>
      <c r="W39421" s="136"/>
      <c r="Z39421" s="136"/>
      <c r="AC39421" s="136"/>
    </row>
    <row r="39422" spans="2:29">
      <c r="B39422" s="136"/>
      <c r="E39422" s="136"/>
      <c r="H39422" s="136"/>
      <c r="K39422" s="136"/>
      <c r="O39422" s="136"/>
      <c r="T39422" s="136"/>
      <c r="W39422" s="136"/>
      <c r="Z39422" s="136"/>
      <c r="AC39422" s="136"/>
    </row>
    <row r="39423" spans="2:29">
      <c r="B39423" s="136"/>
      <c r="E39423" s="136"/>
      <c r="H39423" s="136"/>
      <c r="K39423" s="136"/>
      <c r="O39423" s="136"/>
      <c r="T39423" s="136"/>
      <c r="W39423" s="136"/>
      <c r="Z39423" s="136"/>
      <c r="AC39423" s="136"/>
    </row>
    <row r="39424" spans="2:29">
      <c r="B39424" s="136"/>
      <c r="E39424" s="136"/>
      <c r="H39424" s="136"/>
      <c r="K39424" s="136"/>
      <c r="O39424" s="136"/>
      <c r="T39424" s="136"/>
      <c r="W39424" s="136"/>
      <c r="Z39424" s="136"/>
      <c r="AC39424" s="136"/>
    </row>
    <row r="39425" spans="2:29">
      <c r="B39425" s="136"/>
      <c r="E39425" s="136"/>
      <c r="H39425" s="136"/>
      <c r="K39425" s="136"/>
      <c r="O39425" s="136"/>
      <c r="T39425" s="136"/>
      <c r="W39425" s="136"/>
      <c r="Z39425" s="136"/>
      <c r="AC39425" s="136"/>
    </row>
    <row r="39426" spans="2:29">
      <c r="B39426" s="136"/>
      <c r="E39426" s="136"/>
      <c r="H39426" s="136"/>
      <c r="K39426" s="136"/>
      <c r="O39426" s="136"/>
      <c r="T39426" s="136"/>
      <c r="W39426" s="136"/>
      <c r="Z39426" s="136"/>
      <c r="AC39426" s="136"/>
    </row>
    <row r="39427" spans="2:29">
      <c r="B39427" s="136"/>
      <c r="E39427" s="136"/>
      <c r="H39427" s="136"/>
      <c r="K39427" s="136"/>
      <c r="O39427" s="136"/>
      <c r="T39427" s="136"/>
      <c r="W39427" s="136"/>
      <c r="Z39427" s="136"/>
      <c r="AC39427" s="136"/>
    </row>
    <row r="39428" spans="2:29">
      <c r="B39428" s="136"/>
      <c r="E39428" s="136"/>
      <c r="H39428" s="136"/>
      <c r="K39428" s="136"/>
      <c r="O39428" s="136"/>
      <c r="T39428" s="136"/>
      <c r="W39428" s="136"/>
      <c r="Z39428" s="136"/>
      <c r="AC39428" s="136"/>
    </row>
    <row r="39429" spans="2:29">
      <c r="B39429" s="136"/>
      <c r="E39429" s="136"/>
      <c r="H39429" s="136"/>
      <c r="K39429" s="136"/>
      <c r="O39429" s="136"/>
      <c r="T39429" s="136"/>
      <c r="W39429" s="136"/>
      <c r="Z39429" s="136"/>
      <c r="AC39429" s="136"/>
    </row>
    <row r="39430" spans="2:29">
      <c r="B39430" s="136"/>
      <c r="E39430" s="136"/>
      <c r="H39430" s="136"/>
      <c r="K39430" s="136"/>
      <c r="O39430" s="136"/>
      <c r="T39430" s="136"/>
      <c r="W39430" s="136"/>
      <c r="Z39430" s="136"/>
      <c r="AC39430" s="136"/>
    </row>
    <row r="39431" spans="2:29">
      <c r="B39431" s="136"/>
      <c r="E39431" s="136"/>
      <c r="H39431" s="136"/>
      <c r="K39431" s="136"/>
      <c r="O39431" s="136"/>
      <c r="T39431" s="136"/>
      <c r="W39431" s="136"/>
      <c r="Z39431" s="136"/>
      <c r="AC39431" s="136"/>
    </row>
    <row r="39432" spans="2:29">
      <c r="B39432" s="136"/>
      <c r="E39432" s="136"/>
      <c r="H39432" s="136"/>
      <c r="K39432" s="136"/>
      <c r="O39432" s="136"/>
      <c r="T39432" s="136"/>
      <c r="W39432" s="136"/>
      <c r="Z39432" s="136"/>
      <c r="AC39432" s="136"/>
    </row>
    <row r="39433" spans="2:29">
      <c r="B39433" s="136"/>
      <c r="E39433" s="136"/>
      <c r="H39433" s="136"/>
      <c r="K39433" s="136"/>
      <c r="O39433" s="136"/>
      <c r="T39433" s="136"/>
      <c r="W39433" s="136"/>
      <c r="Z39433" s="136"/>
      <c r="AC39433" s="136"/>
    </row>
    <row r="39434" spans="2:29">
      <c r="B39434" s="136"/>
      <c r="E39434" s="136"/>
      <c r="H39434" s="136"/>
      <c r="K39434" s="136"/>
      <c r="O39434" s="136"/>
      <c r="T39434" s="136"/>
      <c r="W39434" s="136"/>
      <c r="Z39434" s="136"/>
      <c r="AC39434" s="136"/>
    </row>
    <row r="39435" spans="2:29">
      <c r="B39435" s="136"/>
      <c r="E39435" s="136"/>
      <c r="H39435" s="136"/>
      <c r="K39435" s="136"/>
      <c r="O39435" s="136"/>
      <c r="T39435" s="136"/>
      <c r="W39435" s="136"/>
      <c r="Z39435" s="136"/>
      <c r="AC39435" s="136"/>
    </row>
    <row r="39436" spans="2:29">
      <c r="B39436" s="136"/>
      <c r="E39436" s="136"/>
      <c r="H39436" s="136"/>
      <c r="K39436" s="136"/>
      <c r="O39436" s="136"/>
      <c r="T39436" s="136"/>
      <c r="W39436" s="136"/>
      <c r="Z39436" s="136"/>
      <c r="AC39436" s="136"/>
    </row>
    <row r="39437" spans="2:29">
      <c r="B39437" s="136"/>
      <c r="E39437" s="136"/>
      <c r="H39437" s="136"/>
      <c r="K39437" s="136"/>
      <c r="O39437" s="136"/>
      <c r="T39437" s="136"/>
      <c r="W39437" s="136"/>
      <c r="Z39437" s="136"/>
      <c r="AC39437" s="136"/>
    </row>
    <row r="39438" spans="2:29">
      <c r="B39438" s="136"/>
      <c r="E39438" s="136"/>
      <c r="H39438" s="136"/>
      <c r="K39438" s="136"/>
      <c r="O39438" s="136"/>
      <c r="T39438" s="136"/>
      <c r="W39438" s="136"/>
      <c r="Z39438" s="136"/>
      <c r="AC39438" s="136"/>
    </row>
    <row r="39439" spans="2:29">
      <c r="B39439" s="136"/>
      <c r="E39439" s="136"/>
      <c r="H39439" s="136"/>
      <c r="K39439" s="136"/>
      <c r="O39439" s="136"/>
      <c r="T39439" s="136"/>
      <c r="W39439" s="136"/>
      <c r="Z39439" s="136"/>
      <c r="AC39439" s="136"/>
    </row>
    <row r="39440" spans="2:29">
      <c r="B39440" s="136"/>
      <c r="E39440" s="136"/>
      <c r="H39440" s="136"/>
      <c r="K39440" s="136"/>
      <c r="O39440" s="136"/>
      <c r="T39440" s="136"/>
      <c r="W39440" s="136"/>
      <c r="Z39440" s="136"/>
      <c r="AC39440" s="136"/>
    </row>
    <row r="39441" spans="2:29">
      <c r="B39441" s="136"/>
      <c r="E39441" s="136"/>
      <c r="H39441" s="136"/>
      <c r="K39441" s="136"/>
      <c r="O39441" s="136"/>
      <c r="T39441" s="136"/>
      <c r="W39441" s="136"/>
      <c r="Z39441" s="136"/>
      <c r="AC39441" s="136"/>
    </row>
    <row r="39442" spans="2:29">
      <c r="B39442" s="136"/>
      <c r="E39442" s="136"/>
      <c r="H39442" s="136"/>
      <c r="K39442" s="136"/>
      <c r="O39442" s="136"/>
      <c r="T39442" s="136"/>
      <c r="W39442" s="136"/>
      <c r="Z39442" s="136"/>
      <c r="AC39442" s="136"/>
    </row>
    <row r="39443" spans="2:29">
      <c r="B39443" s="136"/>
      <c r="E39443" s="136"/>
      <c r="H39443" s="136"/>
      <c r="K39443" s="136"/>
      <c r="O39443" s="136"/>
      <c r="T39443" s="136"/>
      <c r="W39443" s="136"/>
      <c r="Z39443" s="136"/>
      <c r="AC39443" s="136"/>
    </row>
    <row r="39444" spans="2:29">
      <c r="B39444" s="136"/>
      <c r="E39444" s="136"/>
      <c r="H39444" s="136"/>
      <c r="K39444" s="136"/>
      <c r="O39444" s="136"/>
      <c r="T39444" s="136"/>
      <c r="W39444" s="136"/>
      <c r="Z39444" s="136"/>
      <c r="AC39444" s="136"/>
    </row>
    <row r="39445" spans="2:29">
      <c r="B39445" s="136"/>
      <c r="E39445" s="136"/>
      <c r="H39445" s="136"/>
      <c r="K39445" s="136"/>
      <c r="O39445" s="136"/>
      <c r="T39445" s="136"/>
      <c r="W39445" s="136"/>
      <c r="Z39445" s="136"/>
      <c r="AC39445" s="136"/>
    </row>
    <row r="39446" spans="2:29">
      <c r="B39446" s="136"/>
      <c r="E39446" s="136"/>
      <c r="H39446" s="136"/>
      <c r="K39446" s="136"/>
      <c r="O39446" s="136"/>
      <c r="T39446" s="136"/>
      <c r="W39446" s="136"/>
      <c r="Z39446" s="136"/>
      <c r="AC39446" s="136"/>
    </row>
    <row r="39447" spans="2:29">
      <c r="B39447" s="136"/>
      <c r="E39447" s="136"/>
      <c r="H39447" s="136"/>
      <c r="K39447" s="136"/>
      <c r="O39447" s="136"/>
      <c r="T39447" s="136"/>
      <c r="W39447" s="136"/>
      <c r="Z39447" s="136"/>
      <c r="AC39447" s="136"/>
    </row>
    <row r="39448" spans="2:29">
      <c r="B39448" s="136"/>
      <c r="E39448" s="136"/>
      <c r="H39448" s="136"/>
      <c r="K39448" s="136"/>
      <c r="O39448" s="136"/>
      <c r="T39448" s="136"/>
      <c r="W39448" s="136"/>
      <c r="Z39448" s="136"/>
      <c r="AC39448" s="136"/>
    </row>
    <row r="39449" spans="2:29">
      <c r="B39449" s="136"/>
      <c r="E39449" s="136"/>
      <c r="H39449" s="136"/>
      <c r="K39449" s="136"/>
      <c r="O39449" s="136"/>
      <c r="T39449" s="136"/>
      <c r="W39449" s="136"/>
      <c r="Z39449" s="136"/>
      <c r="AC39449" s="136"/>
    </row>
    <row r="39450" spans="2:29">
      <c r="B39450" s="136"/>
      <c r="E39450" s="136"/>
      <c r="H39450" s="136"/>
      <c r="K39450" s="136"/>
      <c r="O39450" s="136"/>
      <c r="T39450" s="136"/>
      <c r="W39450" s="136"/>
      <c r="Z39450" s="136"/>
      <c r="AC39450" s="136"/>
    </row>
    <row r="39451" spans="2:29">
      <c r="B39451" s="136"/>
      <c r="E39451" s="136"/>
      <c r="H39451" s="136"/>
      <c r="K39451" s="136"/>
      <c r="O39451" s="136"/>
      <c r="T39451" s="136"/>
      <c r="W39451" s="136"/>
      <c r="Z39451" s="136"/>
      <c r="AC39451" s="136"/>
    </row>
    <row r="39452" spans="2:29">
      <c r="B39452" s="136"/>
      <c r="E39452" s="136"/>
      <c r="H39452" s="136"/>
      <c r="K39452" s="136"/>
      <c r="O39452" s="136"/>
      <c r="T39452" s="136"/>
      <c r="W39452" s="136"/>
      <c r="Z39452" s="136"/>
      <c r="AC39452" s="136"/>
    </row>
    <row r="39453" spans="2:29">
      <c r="B39453" s="136"/>
      <c r="E39453" s="136"/>
      <c r="H39453" s="136"/>
      <c r="K39453" s="136"/>
      <c r="O39453" s="136"/>
      <c r="T39453" s="136"/>
      <c r="W39453" s="136"/>
      <c r="Z39453" s="136"/>
      <c r="AC39453" s="136"/>
    </row>
    <row r="39454" spans="2:29">
      <c r="B39454" s="136"/>
      <c r="E39454" s="136"/>
      <c r="H39454" s="136"/>
      <c r="K39454" s="136"/>
      <c r="O39454" s="136"/>
      <c r="T39454" s="136"/>
      <c r="W39454" s="136"/>
      <c r="Z39454" s="136"/>
      <c r="AC39454" s="136"/>
    </row>
    <row r="39455" spans="2:29">
      <c r="B39455" s="136"/>
      <c r="E39455" s="136"/>
      <c r="H39455" s="136"/>
      <c r="K39455" s="136"/>
      <c r="O39455" s="136"/>
      <c r="T39455" s="136"/>
      <c r="W39455" s="136"/>
      <c r="Z39455" s="136"/>
      <c r="AC39455" s="136"/>
    </row>
    <row r="39456" spans="2:29">
      <c r="B39456" s="136"/>
      <c r="E39456" s="136"/>
      <c r="H39456" s="136"/>
      <c r="K39456" s="136"/>
      <c r="O39456" s="136"/>
      <c r="T39456" s="136"/>
      <c r="W39456" s="136"/>
      <c r="Z39456" s="136"/>
      <c r="AC39456" s="136"/>
    </row>
    <row r="39457" spans="2:29">
      <c r="B39457" s="136"/>
      <c r="E39457" s="136"/>
      <c r="H39457" s="136"/>
      <c r="K39457" s="136"/>
      <c r="O39457" s="136"/>
      <c r="T39457" s="136"/>
      <c r="W39457" s="136"/>
      <c r="Z39457" s="136"/>
      <c r="AC39457" s="136"/>
    </row>
    <row r="39458" spans="2:29">
      <c r="B39458" s="136"/>
      <c r="E39458" s="136"/>
      <c r="H39458" s="136"/>
      <c r="K39458" s="136"/>
      <c r="O39458" s="136"/>
      <c r="T39458" s="136"/>
      <c r="W39458" s="136"/>
      <c r="Z39458" s="136"/>
      <c r="AC39458" s="136"/>
    </row>
    <row r="39459" spans="2:29">
      <c r="B39459" s="136"/>
      <c r="E39459" s="136"/>
      <c r="H39459" s="136"/>
      <c r="K39459" s="136"/>
      <c r="O39459" s="136"/>
      <c r="T39459" s="136"/>
      <c r="W39459" s="136"/>
      <c r="Z39459" s="136"/>
      <c r="AC39459" s="136"/>
    </row>
    <row r="39460" spans="2:29">
      <c r="B39460" s="136"/>
      <c r="E39460" s="136"/>
      <c r="H39460" s="136"/>
      <c r="K39460" s="136"/>
      <c r="O39460" s="136"/>
      <c r="T39460" s="136"/>
      <c r="W39460" s="136"/>
      <c r="Z39460" s="136"/>
      <c r="AC39460" s="136"/>
    </row>
    <row r="39461" spans="2:29">
      <c r="B39461" s="136"/>
      <c r="E39461" s="136"/>
      <c r="H39461" s="136"/>
      <c r="K39461" s="136"/>
      <c r="O39461" s="136"/>
      <c r="T39461" s="136"/>
      <c r="W39461" s="136"/>
      <c r="Z39461" s="136"/>
      <c r="AC39461" s="136"/>
    </row>
    <row r="39462" spans="2:29">
      <c r="B39462" s="136"/>
      <c r="E39462" s="136"/>
      <c r="H39462" s="136"/>
      <c r="K39462" s="136"/>
      <c r="O39462" s="136"/>
      <c r="T39462" s="136"/>
      <c r="W39462" s="136"/>
      <c r="Z39462" s="136"/>
      <c r="AC39462" s="136"/>
    </row>
    <row r="39463" spans="2:29">
      <c r="B39463" s="136"/>
      <c r="E39463" s="136"/>
      <c r="H39463" s="136"/>
      <c r="K39463" s="136"/>
      <c r="O39463" s="136"/>
      <c r="T39463" s="136"/>
      <c r="W39463" s="136"/>
      <c r="Z39463" s="136"/>
      <c r="AC39463" s="136"/>
    </row>
    <row r="39464" spans="2:29">
      <c r="B39464" s="136"/>
      <c r="E39464" s="136"/>
      <c r="H39464" s="136"/>
      <c r="K39464" s="136"/>
      <c r="O39464" s="136"/>
      <c r="T39464" s="136"/>
      <c r="W39464" s="136"/>
      <c r="Z39464" s="136"/>
      <c r="AC39464" s="136"/>
    </row>
    <row r="39465" spans="2:29">
      <c r="B39465" s="136"/>
      <c r="E39465" s="136"/>
      <c r="H39465" s="136"/>
      <c r="K39465" s="136"/>
      <c r="O39465" s="136"/>
      <c r="T39465" s="136"/>
      <c r="W39465" s="136"/>
      <c r="Z39465" s="136"/>
      <c r="AC39465" s="136"/>
    </row>
    <row r="39466" spans="2:29">
      <c r="B39466" s="136"/>
      <c r="E39466" s="136"/>
      <c r="H39466" s="136"/>
      <c r="K39466" s="136"/>
      <c r="O39466" s="136"/>
      <c r="T39466" s="136"/>
      <c r="W39466" s="136"/>
      <c r="Z39466" s="136"/>
      <c r="AC39466" s="136"/>
    </row>
    <row r="39467" spans="2:29">
      <c r="B39467" s="136"/>
      <c r="E39467" s="136"/>
      <c r="H39467" s="136"/>
      <c r="K39467" s="136"/>
      <c r="O39467" s="136"/>
      <c r="T39467" s="136"/>
      <c r="W39467" s="136"/>
      <c r="Z39467" s="136"/>
      <c r="AC39467" s="136"/>
    </row>
    <row r="39468" spans="2:29">
      <c r="B39468" s="136"/>
      <c r="E39468" s="136"/>
      <c r="H39468" s="136"/>
      <c r="K39468" s="136"/>
      <c r="O39468" s="136"/>
      <c r="T39468" s="136"/>
      <c r="W39468" s="136"/>
      <c r="Z39468" s="136"/>
      <c r="AC39468" s="136"/>
    </row>
    <row r="39469" spans="2:29">
      <c r="B39469" s="136"/>
      <c r="E39469" s="136"/>
      <c r="H39469" s="136"/>
      <c r="K39469" s="136"/>
      <c r="O39469" s="136"/>
      <c r="T39469" s="136"/>
      <c r="W39469" s="136"/>
      <c r="Z39469" s="136"/>
      <c r="AC39469" s="136"/>
    </row>
    <row r="39470" spans="2:29">
      <c r="B39470" s="136"/>
      <c r="E39470" s="136"/>
      <c r="H39470" s="136"/>
      <c r="K39470" s="136"/>
      <c r="O39470" s="136"/>
      <c r="T39470" s="136"/>
      <c r="W39470" s="136"/>
      <c r="Z39470" s="136"/>
      <c r="AC39470" s="136"/>
    </row>
    <row r="39471" spans="2:29">
      <c r="B39471" s="136"/>
      <c r="E39471" s="136"/>
      <c r="H39471" s="136"/>
      <c r="K39471" s="136"/>
      <c r="O39471" s="136"/>
      <c r="T39471" s="136"/>
      <c r="W39471" s="136"/>
      <c r="Z39471" s="136"/>
      <c r="AC39471" s="136"/>
    </row>
    <row r="39472" spans="2:29">
      <c r="B39472" s="136"/>
      <c r="E39472" s="136"/>
      <c r="H39472" s="136"/>
      <c r="K39472" s="136"/>
      <c r="O39472" s="136"/>
      <c r="T39472" s="136"/>
      <c r="W39472" s="136"/>
      <c r="Z39472" s="136"/>
      <c r="AC39472" s="136"/>
    </row>
    <row r="39473" spans="2:29">
      <c r="B39473" s="136"/>
      <c r="E39473" s="136"/>
      <c r="H39473" s="136"/>
      <c r="K39473" s="136"/>
      <c r="O39473" s="136"/>
      <c r="T39473" s="136"/>
      <c r="W39473" s="136"/>
      <c r="Z39473" s="136"/>
      <c r="AC39473" s="136"/>
    </row>
    <row r="39474" spans="2:29">
      <c r="B39474" s="136"/>
      <c r="E39474" s="136"/>
      <c r="H39474" s="136"/>
      <c r="K39474" s="136"/>
      <c r="O39474" s="136"/>
      <c r="T39474" s="136"/>
      <c r="W39474" s="136"/>
      <c r="Z39474" s="136"/>
      <c r="AC39474" s="136"/>
    </row>
    <row r="39475" spans="2:29">
      <c r="B39475" s="136"/>
      <c r="E39475" s="136"/>
      <c r="H39475" s="136"/>
      <c r="K39475" s="136"/>
      <c r="O39475" s="136"/>
      <c r="T39475" s="136"/>
      <c r="W39475" s="136"/>
      <c r="Z39475" s="136"/>
      <c r="AC39475" s="136"/>
    </row>
    <row r="39476" spans="2:29">
      <c r="B39476" s="136"/>
      <c r="E39476" s="136"/>
      <c r="H39476" s="136"/>
      <c r="K39476" s="136"/>
      <c r="O39476" s="136"/>
      <c r="T39476" s="136"/>
      <c r="W39476" s="136"/>
      <c r="Z39476" s="136"/>
      <c r="AC39476" s="136"/>
    </row>
    <row r="39477" spans="2:29">
      <c r="B39477" s="136"/>
      <c r="E39477" s="136"/>
      <c r="H39477" s="136"/>
      <c r="K39477" s="136"/>
      <c r="O39477" s="136"/>
      <c r="T39477" s="136"/>
      <c r="W39477" s="136"/>
      <c r="Z39477" s="136"/>
      <c r="AC39477" s="136"/>
    </row>
    <row r="39478" spans="2:29">
      <c r="B39478" s="136"/>
      <c r="E39478" s="136"/>
      <c r="H39478" s="136"/>
      <c r="K39478" s="136"/>
      <c r="O39478" s="136"/>
      <c r="T39478" s="136"/>
      <c r="W39478" s="136"/>
      <c r="Z39478" s="136"/>
      <c r="AC39478" s="136"/>
    </row>
    <row r="39479" spans="2:29">
      <c r="B39479" s="136"/>
      <c r="E39479" s="136"/>
      <c r="H39479" s="136"/>
      <c r="K39479" s="136"/>
      <c r="O39479" s="136"/>
      <c r="T39479" s="136"/>
      <c r="W39479" s="136"/>
      <c r="Z39479" s="136"/>
      <c r="AC39479" s="136"/>
    </row>
    <row r="39480" spans="2:29">
      <c r="B39480" s="136"/>
      <c r="E39480" s="136"/>
      <c r="H39480" s="136"/>
      <c r="K39480" s="136"/>
      <c r="O39480" s="136"/>
      <c r="T39480" s="136"/>
      <c r="W39480" s="136"/>
      <c r="Z39480" s="136"/>
      <c r="AC39480" s="136"/>
    </row>
    <row r="39481" spans="2:29">
      <c r="B39481" s="136"/>
      <c r="E39481" s="136"/>
      <c r="H39481" s="136"/>
      <c r="K39481" s="136"/>
      <c r="O39481" s="136"/>
      <c r="T39481" s="136"/>
      <c r="W39481" s="136"/>
      <c r="Z39481" s="136"/>
      <c r="AC39481" s="136"/>
    </row>
    <row r="39482" spans="2:29">
      <c r="B39482" s="136"/>
      <c r="E39482" s="136"/>
      <c r="H39482" s="136"/>
      <c r="K39482" s="136"/>
      <c r="O39482" s="136"/>
      <c r="T39482" s="136"/>
      <c r="W39482" s="136"/>
      <c r="Z39482" s="136"/>
      <c r="AC39482" s="136"/>
    </row>
    <row r="39483" spans="2:29">
      <c r="B39483" s="136"/>
      <c r="E39483" s="136"/>
      <c r="H39483" s="136"/>
      <c r="K39483" s="136"/>
      <c r="O39483" s="136"/>
      <c r="T39483" s="136"/>
      <c r="W39483" s="136"/>
      <c r="Z39483" s="136"/>
      <c r="AC39483" s="136"/>
    </row>
    <row r="39484" spans="2:29">
      <c r="B39484" s="136"/>
      <c r="E39484" s="136"/>
      <c r="H39484" s="136"/>
      <c r="K39484" s="136"/>
      <c r="O39484" s="136"/>
      <c r="T39484" s="136"/>
      <c r="W39484" s="136"/>
      <c r="Z39484" s="136"/>
      <c r="AC39484" s="136"/>
    </row>
    <row r="39485" spans="2:29">
      <c r="B39485" s="136"/>
      <c r="E39485" s="136"/>
      <c r="H39485" s="136"/>
      <c r="K39485" s="136"/>
      <c r="O39485" s="136"/>
      <c r="T39485" s="136"/>
      <c r="W39485" s="136"/>
      <c r="Z39485" s="136"/>
      <c r="AC39485" s="136"/>
    </row>
    <row r="39486" spans="2:29">
      <c r="B39486" s="136"/>
      <c r="E39486" s="136"/>
      <c r="H39486" s="136"/>
      <c r="K39486" s="136"/>
      <c r="O39486" s="136"/>
      <c r="T39486" s="136"/>
      <c r="W39486" s="136"/>
      <c r="Z39486" s="136"/>
      <c r="AC39486" s="136"/>
    </row>
    <row r="39487" spans="2:29">
      <c r="B39487" s="136"/>
      <c r="E39487" s="136"/>
      <c r="H39487" s="136"/>
      <c r="K39487" s="136"/>
      <c r="O39487" s="136"/>
      <c r="T39487" s="136"/>
      <c r="W39487" s="136"/>
      <c r="Z39487" s="136"/>
      <c r="AC39487" s="136"/>
    </row>
    <row r="39488" spans="2:29">
      <c r="B39488" s="136"/>
      <c r="E39488" s="136"/>
      <c r="H39488" s="136"/>
      <c r="K39488" s="136"/>
      <c r="O39488" s="136"/>
      <c r="T39488" s="136"/>
      <c r="W39488" s="136"/>
      <c r="Z39488" s="136"/>
      <c r="AC39488" s="136"/>
    </row>
    <row r="39489" spans="2:29">
      <c r="B39489" s="136"/>
      <c r="E39489" s="136"/>
      <c r="H39489" s="136"/>
      <c r="K39489" s="136"/>
      <c r="O39489" s="136"/>
      <c r="T39489" s="136"/>
      <c r="W39489" s="136"/>
      <c r="Z39489" s="136"/>
      <c r="AC39489" s="136"/>
    </row>
    <row r="39490" spans="2:29">
      <c r="B39490" s="136"/>
      <c r="E39490" s="136"/>
      <c r="H39490" s="136"/>
      <c r="K39490" s="136"/>
      <c r="O39490" s="136"/>
      <c r="T39490" s="136"/>
      <c r="W39490" s="136"/>
      <c r="Z39490" s="136"/>
      <c r="AC39490" s="136"/>
    </row>
    <row r="39491" spans="2:29">
      <c r="B39491" s="136"/>
      <c r="E39491" s="136"/>
      <c r="H39491" s="136"/>
      <c r="K39491" s="136"/>
      <c r="O39491" s="136"/>
      <c r="T39491" s="136"/>
      <c r="W39491" s="136"/>
      <c r="Z39491" s="136"/>
      <c r="AC39491" s="136"/>
    </row>
    <row r="39492" spans="2:29">
      <c r="B39492" s="136"/>
      <c r="E39492" s="136"/>
      <c r="H39492" s="136"/>
      <c r="K39492" s="136"/>
      <c r="O39492" s="136"/>
      <c r="T39492" s="136"/>
      <c r="W39492" s="136"/>
      <c r="Z39492" s="136"/>
      <c r="AC39492" s="136"/>
    </row>
    <row r="39493" spans="2:29">
      <c r="B39493" s="136"/>
      <c r="E39493" s="136"/>
      <c r="H39493" s="136"/>
      <c r="K39493" s="136"/>
      <c r="O39493" s="136"/>
      <c r="T39493" s="136"/>
      <c r="W39493" s="136"/>
      <c r="Z39493" s="136"/>
      <c r="AC39493" s="136"/>
    </row>
    <row r="39494" spans="2:29">
      <c r="B39494" s="136"/>
      <c r="E39494" s="136"/>
      <c r="H39494" s="136"/>
      <c r="K39494" s="136"/>
      <c r="O39494" s="136"/>
      <c r="T39494" s="136"/>
      <c r="W39494" s="136"/>
      <c r="Z39494" s="136"/>
      <c r="AC39494" s="136"/>
    </row>
    <row r="39495" spans="2:29">
      <c r="B39495" s="136"/>
      <c r="E39495" s="136"/>
      <c r="H39495" s="136"/>
      <c r="K39495" s="136"/>
      <c r="O39495" s="136"/>
      <c r="T39495" s="136"/>
      <c r="W39495" s="136"/>
      <c r="Z39495" s="136"/>
      <c r="AC39495" s="136"/>
    </row>
    <row r="39496" spans="2:29">
      <c r="B39496" s="136"/>
      <c r="E39496" s="136"/>
      <c r="H39496" s="136"/>
      <c r="K39496" s="136"/>
      <c r="O39496" s="136"/>
      <c r="T39496" s="136"/>
      <c r="W39496" s="136"/>
      <c r="Z39496" s="136"/>
      <c r="AC39496" s="136"/>
    </row>
    <row r="39497" spans="2:29">
      <c r="B39497" s="136"/>
      <c r="E39497" s="136"/>
      <c r="H39497" s="136"/>
      <c r="K39497" s="136"/>
      <c r="O39497" s="136"/>
      <c r="T39497" s="136"/>
      <c r="W39497" s="136"/>
      <c r="Z39497" s="136"/>
      <c r="AC39497" s="136"/>
    </row>
    <row r="39498" spans="2:29">
      <c r="B39498" s="136"/>
      <c r="E39498" s="136"/>
      <c r="H39498" s="136"/>
      <c r="K39498" s="136"/>
      <c r="O39498" s="136"/>
      <c r="T39498" s="136"/>
      <c r="W39498" s="136"/>
      <c r="Z39498" s="136"/>
      <c r="AC39498" s="136"/>
    </row>
    <row r="39499" spans="2:29">
      <c r="B39499" s="136"/>
      <c r="E39499" s="136"/>
      <c r="H39499" s="136"/>
      <c r="K39499" s="136"/>
      <c r="O39499" s="136"/>
      <c r="T39499" s="136"/>
      <c r="W39499" s="136"/>
      <c r="Z39499" s="136"/>
      <c r="AC39499" s="136"/>
    </row>
    <row r="39500" spans="2:29">
      <c r="B39500" s="136"/>
      <c r="E39500" s="136"/>
      <c r="H39500" s="136"/>
      <c r="K39500" s="136"/>
      <c r="O39500" s="136"/>
      <c r="T39500" s="136"/>
      <c r="W39500" s="136"/>
      <c r="Z39500" s="136"/>
      <c r="AC39500" s="136"/>
    </row>
    <row r="39501" spans="2:29">
      <c r="B39501" s="136"/>
      <c r="E39501" s="136"/>
      <c r="H39501" s="136"/>
      <c r="K39501" s="136"/>
      <c r="O39501" s="136"/>
      <c r="T39501" s="136"/>
      <c r="W39501" s="136"/>
      <c r="Z39501" s="136"/>
      <c r="AC39501" s="136"/>
    </row>
    <row r="39502" spans="2:29">
      <c r="B39502" s="136"/>
      <c r="E39502" s="136"/>
      <c r="H39502" s="136"/>
      <c r="K39502" s="136"/>
      <c r="O39502" s="136"/>
      <c r="T39502" s="136"/>
      <c r="W39502" s="136"/>
      <c r="Z39502" s="136"/>
      <c r="AC39502" s="136"/>
    </row>
    <row r="39503" spans="2:29">
      <c r="B39503" s="136"/>
      <c r="E39503" s="136"/>
      <c r="H39503" s="136"/>
      <c r="K39503" s="136"/>
      <c r="O39503" s="136"/>
      <c r="T39503" s="136"/>
      <c r="W39503" s="136"/>
      <c r="Z39503" s="136"/>
      <c r="AC39503" s="136"/>
    </row>
    <row r="39504" spans="2:29">
      <c r="B39504" s="136"/>
      <c r="E39504" s="136"/>
      <c r="H39504" s="136"/>
      <c r="K39504" s="136"/>
      <c r="O39504" s="136"/>
      <c r="T39504" s="136"/>
      <c r="W39504" s="136"/>
      <c r="Z39504" s="136"/>
      <c r="AC39504" s="136"/>
    </row>
    <row r="39505" spans="2:29">
      <c r="B39505" s="136"/>
      <c r="E39505" s="136"/>
      <c r="H39505" s="136"/>
      <c r="K39505" s="136"/>
      <c r="O39505" s="136"/>
      <c r="T39505" s="136"/>
      <c r="W39505" s="136"/>
      <c r="Z39505" s="136"/>
      <c r="AC39505" s="136"/>
    </row>
    <row r="39506" spans="2:29">
      <c r="B39506" s="136"/>
      <c r="E39506" s="136"/>
      <c r="H39506" s="136"/>
      <c r="K39506" s="136"/>
      <c r="O39506" s="136"/>
      <c r="T39506" s="136"/>
      <c r="W39506" s="136"/>
      <c r="Z39506" s="136"/>
      <c r="AC39506" s="136"/>
    </row>
    <row r="39507" spans="2:29">
      <c r="B39507" s="136"/>
      <c r="E39507" s="136"/>
      <c r="H39507" s="136"/>
      <c r="K39507" s="136"/>
      <c r="O39507" s="136"/>
      <c r="T39507" s="136"/>
      <c r="W39507" s="136"/>
      <c r="Z39507" s="136"/>
      <c r="AC39507" s="136"/>
    </row>
    <row r="39508" spans="2:29">
      <c r="B39508" s="136"/>
      <c r="E39508" s="136"/>
      <c r="H39508" s="136"/>
      <c r="K39508" s="136"/>
      <c r="O39508" s="136"/>
      <c r="T39508" s="136"/>
      <c r="W39508" s="136"/>
      <c r="Z39508" s="136"/>
      <c r="AC39508" s="136"/>
    </row>
    <row r="39509" spans="2:29">
      <c r="B39509" s="136"/>
      <c r="E39509" s="136"/>
      <c r="H39509" s="136"/>
      <c r="K39509" s="136"/>
      <c r="O39509" s="136"/>
      <c r="T39509" s="136"/>
      <c r="W39509" s="136"/>
      <c r="Z39509" s="136"/>
      <c r="AC39509" s="136"/>
    </row>
    <row r="39510" spans="2:29">
      <c r="B39510" s="136"/>
      <c r="E39510" s="136"/>
      <c r="H39510" s="136"/>
      <c r="K39510" s="136"/>
      <c r="O39510" s="136"/>
      <c r="T39510" s="136"/>
      <c r="W39510" s="136"/>
      <c r="Z39510" s="136"/>
      <c r="AC39510" s="136"/>
    </row>
    <row r="39511" spans="2:29">
      <c r="B39511" s="136"/>
      <c r="E39511" s="136"/>
      <c r="H39511" s="136"/>
      <c r="K39511" s="136"/>
      <c r="O39511" s="136"/>
      <c r="T39511" s="136"/>
      <c r="W39511" s="136"/>
      <c r="Z39511" s="136"/>
      <c r="AC39511" s="136"/>
    </row>
    <row r="39512" spans="2:29">
      <c r="B39512" s="136"/>
      <c r="E39512" s="136"/>
      <c r="H39512" s="136"/>
      <c r="K39512" s="136"/>
      <c r="O39512" s="136"/>
      <c r="T39512" s="136"/>
      <c r="W39512" s="136"/>
      <c r="Z39512" s="136"/>
      <c r="AC39512" s="136"/>
    </row>
    <row r="39513" spans="2:29">
      <c r="B39513" s="136"/>
      <c r="E39513" s="136"/>
      <c r="H39513" s="136"/>
      <c r="K39513" s="136"/>
      <c r="O39513" s="136"/>
      <c r="T39513" s="136"/>
      <c r="W39513" s="136"/>
      <c r="Z39513" s="136"/>
      <c r="AC39513" s="136"/>
    </row>
    <row r="39514" spans="2:29">
      <c r="B39514" s="136"/>
      <c r="E39514" s="136"/>
      <c r="H39514" s="136"/>
      <c r="K39514" s="136"/>
      <c r="O39514" s="136"/>
      <c r="T39514" s="136"/>
      <c r="W39514" s="136"/>
      <c r="Z39514" s="136"/>
      <c r="AC39514" s="136"/>
    </row>
    <row r="39515" spans="2:29">
      <c r="B39515" s="136"/>
      <c r="E39515" s="136"/>
      <c r="H39515" s="136"/>
      <c r="K39515" s="136"/>
      <c r="O39515" s="136"/>
      <c r="T39515" s="136"/>
      <c r="W39515" s="136"/>
      <c r="Z39515" s="136"/>
      <c r="AC39515" s="136"/>
    </row>
    <row r="39516" spans="2:29">
      <c r="B39516" s="136"/>
      <c r="E39516" s="136"/>
      <c r="H39516" s="136"/>
      <c r="K39516" s="136"/>
      <c r="O39516" s="136"/>
      <c r="T39516" s="136"/>
      <c r="W39516" s="136"/>
      <c r="Z39516" s="136"/>
      <c r="AC39516" s="136"/>
    </row>
    <row r="39517" spans="2:29">
      <c r="B39517" s="136"/>
      <c r="E39517" s="136"/>
      <c r="H39517" s="136"/>
      <c r="K39517" s="136"/>
      <c r="O39517" s="136"/>
      <c r="T39517" s="136"/>
      <c r="W39517" s="136"/>
      <c r="Z39517" s="136"/>
      <c r="AC39517" s="136"/>
    </row>
    <row r="39518" spans="2:29">
      <c r="B39518" s="136"/>
      <c r="E39518" s="136"/>
      <c r="H39518" s="136"/>
      <c r="K39518" s="136"/>
      <c r="O39518" s="136"/>
      <c r="T39518" s="136"/>
      <c r="W39518" s="136"/>
      <c r="Z39518" s="136"/>
      <c r="AC39518" s="136"/>
    </row>
    <row r="39519" spans="2:29">
      <c r="B39519" s="136"/>
      <c r="E39519" s="136"/>
      <c r="H39519" s="136"/>
      <c r="K39519" s="136"/>
      <c r="O39519" s="136"/>
      <c r="T39519" s="136"/>
      <c r="W39519" s="136"/>
      <c r="Z39519" s="136"/>
      <c r="AC39519" s="136"/>
    </row>
    <row r="39520" spans="2:29">
      <c r="B39520" s="136"/>
      <c r="E39520" s="136"/>
      <c r="H39520" s="136"/>
      <c r="K39520" s="136"/>
      <c r="O39520" s="136"/>
      <c r="T39520" s="136"/>
      <c r="W39520" s="136"/>
      <c r="Z39520" s="136"/>
      <c r="AC39520" s="136"/>
    </row>
    <row r="39521" spans="2:29">
      <c r="B39521" s="136"/>
      <c r="E39521" s="136"/>
      <c r="H39521" s="136"/>
      <c r="K39521" s="136"/>
      <c r="O39521" s="136"/>
      <c r="T39521" s="136"/>
      <c r="W39521" s="136"/>
      <c r="Z39521" s="136"/>
      <c r="AC39521" s="136"/>
    </row>
    <row r="39522" spans="2:29">
      <c r="B39522" s="136"/>
      <c r="E39522" s="136"/>
      <c r="H39522" s="136"/>
      <c r="K39522" s="136"/>
      <c r="O39522" s="136"/>
      <c r="T39522" s="136"/>
      <c r="W39522" s="136"/>
      <c r="Z39522" s="136"/>
      <c r="AC39522" s="136"/>
    </row>
    <row r="39523" spans="2:29">
      <c r="B39523" s="136"/>
      <c r="E39523" s="136"/>
      <c r="H39523" s="136"/>
      <c r="K39523" s="136"/>
      <c r="O39523" s="136"/>
      <c r="T39523" s="136"/>
      <c r="W39523" s="136"/>
      <c r="Z39523" s="136"/>
      <c r="AC39523" s="136"/>
    </row>
    <row r="39524" spans="2:29">
      <c r="B39524" s="136"/>
      <c r="E39524" s="136"/>
      <c r="H39524" s="136"/>
      <c r="K39524" s="136"/>
      <c r="O39524" s="136"/>
      <c r="T39524" s="136"/>
      <c r="W39524" s="136"/>
      <c r="Z39524" s="136"/>
      <c r="AC39524" s="136"/>
    </row>
    <row r="39525" spans="2:29">
      <c r="B39525" s="136"/>
      <c r="E39525" s="136"/>
      <c r="H39525" s="136"/>
      <c r="K39525" s="136"/>
      <c r="O39525" s="136"/>
      <c r="T39525" s="136"/>
      <c r="W39525" s="136"/>
      <c r="Z39525" s="136"/>
      <c r="AC39525" s="136"/>
    </row>
    <row r="39526" spans="2:29">
      <c r="B39526" s="136"/>
      <c r="E39526" s="136"/>
      <c r="H39526" s="136"/>
      <c r="K39526" s="136"/>
      <c r="O39526" s="136"/>
      <c r="T39526" s="136"/>
      <c r="W39526" s="136"/>
      <c r="Z39526" s="136"/>
      <c r="AC39526" s="136"/>
    </row>
    <row r="39527" spans="2:29">
      <c r="B39527" s="136"/>
      <c r="E39527" s="136"/>
      <c r="H39527" s="136"/>
      <c r="K39527" s="136"/>
      <c r="O39527" s="136"/>
      <c r="T39527" s="136"/>
      <c r="W39527" s="136"/>
      <c r="Z39527" s="136"/>
      <c r="AC39527" s="136"/>
    </row>
    <row r="39528" spans="2:29">
      <c r="B39528" s="136"/>
      <c r="E39528" s="136"/>
      <c r="H39528" s="136"/>
      <c r="K39528" s="136"/>
      <c r="O39528" s="136"/>
      <c r="T39528" s="136"/>
      <c r="W39528" s="136"/>
      <c r="Z39528" s="136"/>
      <c r="AC39528" s="136"/>
    </row>
    <row r="39529" spans="2:29">
      <c r="B39529" s="136"/>
      <c r="E39529" s="136"/>
      <c r="H39529" s="136"/>
      <c r="K39529" s="136"/>
      <c r="O39529" s="136"/>
      <c r="T39529" s="136"/>
      <c r="W39529" s="136"/>
      <c r="Z39529" s="136"/>
      <c r="AC39529" s="136"/>
    </row>
    <row r="39530" spans="2:29">
      <c r="B39530" s="136"/>
      <c r="E39530" s="136"/>
      <c r="H39530" s="136"/>
      <c r="K39530" s="136"/>
      <c r="O39530" s="136"/>
      <c r="T39530" s="136"/>
      <c r="W39530" s="136"/>
      <c r="Z39530" s="136"/>
      <c r="AC39530" s="136"/>
    </row>
    <row r="39531" spans="2:29">
      <c r="B39531" s="136"/>
      <c r="E39531" s="136"/>
      <c r="H39531" s="136"/>
      <c r="K39531" s="136"/>
      <c r="O39531" s="136"/>
      <c r="T39531" s="136"/>
      <c r="W39531" s="136"/>
      <c r="Z39531" s="136"/>
      <c r="AC39531" s="136"/>
    </row>
    <row r="39532" spans="2:29">
      <c r="B39532" s="136"/>
      <c r="E39532" s="136"/>
      <c r="H39532" s="136"/>
      <c r="K39532" s="136"/>
      <c r="O39532" s="136"/>
      <c r="T39532" s="136"/>
      <c r="W39532" s="136"/>
      <c r="Z39532" s="136"/>
      <c r="AC39532" s="136"/>
    </row>
    <row r="39533" spans="2:29">
      <c r="B39533" s="136"/>
      <c r="E39533" s="136"/>
      <c r="H39533" s="136"/>
      <c r="K39533" s="136"/>
      <c r="O39533" s="136"/>
      <c r="T39533" s="136"/>
      <c r="W39533" s="136"/>
      <c r="Z39533" s="136"/>
      <c r="AC39533" s="136"/>
    </row>
    <row r="39534" spans="2:29">
      <c r="B39534" s="136"/>
      <c r="E39534" s="136"/>
      <c r="H39534" s="136"/>
      <c r="K39534" s="136"/>
      <c r="O39534" s="136"/>
      <c r="T39534" s="136"/>
      <c r="W39534" s="136"/>
      <c r="Z39534" s="136"/>
      <c r="AC39534" s="136"/>
    </row>
    <row r="39535" spans="2:29">
      <c r="B39535" s="136"/>
      <c r="E39535" s="136"/>
      <c r="H39535" s="136"/>
      <c r="K39535" s="136"/>
      <c r="O39535" s="136"/>
      <c r="T39535" s="136"/>
      <c r="W39535" s="136"/>
      <c r="Z39535" s="136"/>
      <c r="AC39535" s="136"/>
    </row>
    <row r="39536" spans="2:29">
      <c r="B39536" s="136"/>
      <c r="E39536" s="136"/>
      <c r="H39536" s="136"/>
      <c r="K39536" s="136"/>
      <c r="O39536" s="136"/>
      <c r="T39536" s="136"/>
      <c r="W39536" s="136"/>
      <c r="Z39536" s="136"/>
      <c r="AC39536" s="136"/>
    </row>
    <row r="39537" spans="2:29">
      <c r="B39537" s="136"/>
      <c r="E39537" s="136"/>
      <c r="H39537" s="136"/>
      <c r="K39537" s="136"/>
      <c r="O39537" s="136"/>
      <c r="T39537" s="136"/>
      <c r="W39537" s="136"/>
      <c r="Z39537" s="136"/>
      <c r="AC39537" s="136"/>
    </row>
    <row r="39538" spans="2:29">
      <c r="B39538" s="136"/>
      <c r="E39538" s="136"/>
      <c r="H39538" s="136"/>
      <c r="K39538" s="136"/>
      <c r="O39538" s="136"/>
      <c r="T39538" s="136"/>
      <c r="W39538" s="136"/>
      <c r="Z39538" s="136"/>
      <c r="AC39538" s="136"/>
    </row>
    <row r="39539" spans="2:29">
      <c r="B39539" s="136"/>
      <c r="E39539" s="136"/>
      <c r="H39539" s="136"/>
      <c r="K39539" s="136"/>
      <c r="O39539" s="136"/>
      <c r="T39539" s="136"/>
      <c r="W39539" s="136"/>
      <c r="Z39539" s="136"/>
      <c r="AC39539" s="136"/>
    </row>
    <row r="39540" spans="2:29">
      <c r="B39540" s="136"/>
      <c r="E39540" s="136"/>
      <c r="H39540" s="136"/>
      <c r="K39540" s="136"/>
      <c r="O39540" s="136"/>
      <c r="T39540" s="136"/>
      <c r="W39540" s="136"/>
      <c r="Z39540" s="136"/>
      <c r="AC39540" s="136"/>
    </row>
    <row r="39541" spans="2:29">
      <c r="B39541" s="136"/>
      <c r="E39541" s="136"/>
      <c r="H39541" s="136"/>
      <c r="K39541" s="136"/>
      <c r="O39541" s="136"/>
      <c r="T39541" s="136"/>
      <c r="W39541" s="136"/>
      <c r="Z39541" s="136"/>
      <c r="AC39541" s="136"/>
    </row>
    <row r="39542" spans="2:29">
      <c r="B39542" s="136"/>
      <c r="E39542" s="136"/>
      <c r="H39542" s="136"/>
      <c r="K39542" s="136"/>
      <c r="O39542" s="136"/>
      <c r="T39542" s="136"/>
      <c r="W39542" s="136"/>
      <c r="Z39542" s="136"/>
      <c r="AC39542" s="136"/>
    </row>
    <row r="39543" spans="2:29">
      <c r="B39543" s="136"/>
      <c r="E39543" s="136"/>
      <c r="H39543" s="136"/>
      <c r="K39543" s="136"/>
      <c r="O39543" s="136"/>
      <c r="T39543" s="136"/>
      <c r="W39543" s="136"/>
      <c r="Z39543" s="136"/>
      <c r="AC39543" s="136"/>
    </row>
    <row r="39544" spans="2:29">
      <c r="B39544" s="136"/>
      <c r="E39544" s="136"/>
      <c r="H39544" s="136"/>
      <c r="K39544" s="136"/>
      <c r="O39544" s="136"/>
      <c r="T39544" s="136"/>
      <c r="W39544" s="136"/>
      <c r="Z39544" s="136"/>
      <c r="AC39544" s="136"/>
    </row>
    <row r="39545" spans="2:29">
      <c r="B39545" s="136"/>
      <c r="E39545" s="136"/>
      <c r="H39545" s="136"/>
      <c r="K39545" s="136"/>
      <c r="O39545" s="136"/>
      <c r="T39545" s="136"/>
      <c r="W39545" s="136"/>
      <c r="Z39545" s="136"/>
      <c r="AC39545" s="136"/>
    </row>
    <row r="39546" spans="2:29">
      <c r="B39546" s="136"/>
      <c r="E39546" s="136"/>
      <c r="H39546" s="136"/>
      <c r="K39546" s="136"/>
      <c r="O39546" s="136"/>
      <c r="T39546" s="136"/>
      <c r="W39546" s="136"/>
      <c r="Z39546" s="136"/>
      <c r="AC39546" s="136"/>
    </row>
    <row r="39547" spans="2:29">
      <c r="B39547" s="136"/>
      <c r="E39547" s="136"/>
      <c r="H39547" s="136"/>
      <c r="K39547" s="136"/>
      <c r="O39547" s="136"/>
      <c r="T39547" s="136"/>
      <c r="W39547" s="136"/>
      <c r="Z39547" s="136"/>
      <c r="AC39547" s="136"/>
    </row>
    <row r="39548" spans="2:29">
      <c r="B39548" s="136"/>
      <c r="E39548" s="136"/>
      <c r="H39548" s="136"/>
      <c r="K39548" s="136"/>
      <c r="O39548" s="136"/>
      <c r="T39548" s="136"/>
      <c r="W39548" s="136"/>
      <c r="Z39548" s="136"/>
      <c r="AC39548" s="136"/>
    </row>
    <row r="39549" spans="2:29">
      <c r="B39549" s="136"/>
      <c r="E39549" s="136"/>
      <c r="H39549" s="136"/>
      <c r="K39549" s="136"/>
      <c r="O39549" s="136"/>
      <c r="T39549" s="136"/>
      <c r="W39549" s="136"/>
      <c r="Z39549" s="136"/>
      <c r="AC39549" s="136"/>
    </row>
    <row r="39550" spans="2:29">
      <c r="B39550" s="136"/>
      <c r="E39550" s="136"/>
      <c r="H39550" s="136"/>
      <c r="K39550" s="136"/>
      <c r="O39550" s="136"/>
      <c r="T39550" s="136"/>
      <c r="W39550" s="136"/>
      <c r="Z39550" s="136"/>
      <c r="AC39550" s="136"/>
    </row>
    <row r="39551" spans="2:29">
      <c r="B39551" s="136"/>
      <c r="E39551" s="136"/>
      <c r="H39551" s="136"/>
      <c r="K39551" s="136"/>
      <c r="O39551" s="136"/>
      <c r="T39551" s="136"/>
      <c r="W39551" s="136"/>
      <c r="Z39551" s="136"/>
      <c r="AC39551" s="136"/>
    </row>
    <row r="39552" spans="2:29">
      <c r="B39552" s="136"/>
      <c r="E39552" s="136"/>
      <c r="H39552" s="136"/>
      <c r="K39552" s="136"/>
      <c r="O39552" s="136"/>
      <c r="T39552" s="136"/>
      <c r="W39552" s="136"/>
      <c r="Z39552" s="136"/>
      <c r="AC39552" s="136"/>
    </row>
    <row r="39553" spans="2:29">
      <c r="B39553" s="136"/>
      <c r="E39553" s="136"/>
      <c r="H39553" s="136"/>
      <c r="K39553" s="136"/>
      <c r="O39553" s="136"/>
      <c r="T39553" s="136"/>
      <c r="W39553" s="136"/>
      <c r="Z39553" s="136"/>
      <c r="AC39553" s="136"/>
    </row>
    <row r="39554" spans="2:29">
      <c r="B39554" s="136"/>
      <c r="E39554" s="136"/>
      <c r="H39554" s="136"/>
      <c r="K39554" s="136"/>
      <c r="O39554" s="136"/>
      <c r="T39554" s="136"/>
      <c r="W39554" s="136"/>
      <c r="Z39554" s="136"/>
      <c r="AC39554" s="136"/>
    </row>
    <row r="39555" spans="2:29">
      <c r="B39555" s="136"/>
      <c r="E39555" s="136"/>
      <c r="H39555" s="136"/>
      <c r="K39555" s="136"/>
      <c r="O39555" s="136"/>
      <c r="T39555" s="136"/>
      <c r="W39555" s="136"/>
      <c r="Z39555" s="136"/>
      <c r="AC39555" s="136"/>
    </row>
    <row r="39556" spans="2:29">
      <c r="B39556" s="136"/>
      <c r="E39556" s="136"/>
      <c r="H39556" s="136"/>
      <c r="K39556" s="136"/>
      <c r="O39556" s="136"/>
      <c r="T39556" s="136"/>
      <c r="W39556" s="136"/>
      <c r="Z39556" s="136"/>
      <c r="AC39556" s="136"/>
    </row>
    <row r="39557" spans="2:29">
      <c r="B39557" s="136"/>
      <c r="E39557" s="136"/>
      <c r="H39557" s="136"/>
      <c r="K39557" s="136"/>
      <c r="O39557" s="136"/>
      <c r="T39557" s="136"/>
      <c r="W39557" s="136"/>
      <c r="Z39557" s="136"/>
      <c r="AC39557" s="136"/>
    </row>
    <row r="39558" spans="2:29">
      <c r="B39558" s="136"/>
      <c r="E39558" s="136"/>
      <c r="H39558" s="136"/>
      <c r="K39558" s="136"/>
      <c r="O39558" s="136"/>
      <c r="T39558" s="136"/>
      <c r="W39558" s="136"/>
      <c r="Z39558" s="136"/>
      <c r="AC39558" s="136"/>
    </row>
    <row r="39559" spans="2:29">
      <c r="B39559" s="136"/>
      <c r="E39559" s="136"/>
      <c r="H39559" s="136"/>
      <c r="K39559" s="136"/>
      <c r="O39559" s="136"/>
      <c r="T39559" s="136"/>
      <c r="W39559" s="136"/>
      <c r="Z39559" s="136"/>
      <c r="AC39559" s="136"/>
    </row>
    <row r="39560" spans="2:29">
      <c r="B39560" s="136"/>
      <c r="E39560" s="136"/>
      <c r="H39560" s="136"/>
      <c r="K39560" s="136"/>
      <c r="O39560" s="136"/>
      <c r="T39560" s="136"/>
      <c r="W39560" s="136"/>
      <c r="Z39560" s="136"/>
      <c r="AC39560" s="136"/>
    </row>
    <row r="39561" spans="2:29">
      <c r="B39561" s="136"/>
      <c r="E39561" s="136"/>
      <c r="H39561" s="136"/>
      <c r="K39561" s="136"/>
      <c r="O39561" s="136"/>
      <c r="T39561" s="136"/>
      <c r="W39561" s="136"/>
      <c r="Z39561" s="136"/>
      <c r="AC39561" s="136"/>
    </row>
    <row r="39562" spans="2:29">
      <c r="B39562" s="136"/>
      <c r="E39562" s="136"/>
      <c r="H39562" s="136"/>
      <c r="K39562" s="136"/>
      <c r="O39562" s="136"/>
      <c r="T39562" s="136"/>
      <c r="W39562" s="136"/>
      <c r="Z39562" s="136"/>
      <c r="AC39562" s="136"/>
    </row>
    <row r="39563" spans="2:29">
      <c r="B39563" s="136"/>
      <c r="E39563" s="136"/>
      <c r="H39563" s="136"/>
      <c r="K39563" s="136"/>
      <c r="O39563" s="136"/>
      <c r="T39563" s="136"/>
      <c r="W39563" s="136"/>
      <c r="Z39563" s="136"/>
      <c r="AC39563" s="136"/>
    </row>
    <row r="39564" spans="2:29">
      <c r="B39564" s="136"/>
      <c r="E39564" s="136"/>
      <c r="H39564" s="136"/>
      <c r="K39564" s="136"/>
      <c r="O39564" s="136"/>
      <c r="T39564" s="136"/>
      <c r="W39564" s="136"/>
      <c r="Z39564" s="136"/>
      <c r="AC39564" s="136"/>
    </row>
    <row r="39565" spans="2:29">
      <c r="B39565" s="136"/>
      <c r="E39565" s="136"/>
      <c r="H39565" s="136"/>
      <c r="K39565" s="136"/>
      <c r="O39565" s="136"/>
      <c r="T39565" s="136"/>
      <c r="W39565" s="136"/>
      <c r="Z39565" s="136"/>
      <c r="AC39565" s="136"/>
    </row>
    <row r="39566" spans="2:29">
      <c r="B39566" s="136"/>
      <c r="E39566" s="136"/>
      <c r="H39566" s="136"/>
      <c r="K39566" s="136"/>
      <c r="O39566" s="136"/>
      <c r="T39566" s="136"/>
      <c r="W39566" s="136"/>
      <c r="Z39566" s="136"/>
      <c r="AC39566" s="136"/>
    </row>
    <row r="39567" spans="2:29">
      <c r="B39567" s="136"/>
      <c r="E39567" s="136"/>
      <c r="H39567" s="136"/>
      <c r="K39567" s="136"/>
      <c r="O39567" s="136"/>
      <c r="T39567" s="136"/>
      <c r="W39567" s="136"/>
      <c r="Z39567" s="136"/>
      <c r="AC39567" s="136"/>
    </row>
    <row r="39568" spans="2:29">
      <c r="B39568" s="136"/>
      <c r="E39568" s="136"/>
      <c r="H39568" s="136"/>
      <c r="K39568" s="136"/>
      <c r="O39568" s="136"/>
      <c r="T39568" s="136"/>
      <c r="W39568" s="136"/>
      <c r="Z39568" s="136"/>
      <c r="AC39568" s="136"/>
    </row>
    <row r="39569" spans="2:29">
      <c r="B39569" s="136"/>
      <c r="E39569" s="136"/>
      <c r="H39569" s="136"/>
      <c r="K39569" s="136"/>
      <c r="O39569" s="136"/>
      <c r="T39569" s="136"/>
      <c r="W39569" s="136"/>
      <c r="Z39569" s="136"/>
      <c r="AC39569" s="136"/>
    </row>
    <row r="39570" spans="2:29">
      <c r="B39570" s="136"/>
      <c r="E39570" s="136"/>
      <c r="H39570" s="136"/>
      <c r="K39570" s="136"/>
      <c r="O39570" s="136"/>
      <c r="T39570" s="136"/>
      <c r="W39570" s="136"/>
      <c r="Z39570" s="136"/>
      <c r="AC39570" s="136"/>
    </row>
    <row r="39571" spans="2:29">
      <c r="B39571" s="136"/>
      <c r="E39571" s="136"/>
      <c r="H39571" s="136"/>
      <c r="K39571" s="136"/>
      <c r="O39571" s="136"/>
      <c r="T39571" s="136"/>
      <c r="W39571" s="136"/>
      <c r="Z39571" s="136"/>
      <c r="AC39571" s="136"/>
    </row>
    <row r="39572" spans="2:29">
      <c r="B39572" s="136"/>
      <c r="E39572" s="136"/>
      <c r="H39572" s="136"/>
      <c r="K39572" s="136"/>
      <c r="O39572" s="136"/>
      <c r="T39572" s="136"/>
      <c r="W39572" s="136"/>
      <c r="Z39572" s="136"/>
      <c r="AC39572" s="136"/>
    </row>
    <row r="39573" spans="2:29">
      <c r="B39573" s="136"/>
      <c r="E39573" s="136"/>
      <c r="H39573" s="136"/>
      <c r="K39573" s="136"/>
      <c r="O39573" s="136"/>
      <c r="T39573" s="136"/>
      <c r="W39573" s="136"/>
      <c r="Z39573" s="136"/>
      <c r="AC39573" s="136"/>
    </row>
    <row r="39574" spans="2:29">
      <c r="B39574" s="136"/>
      <c r="E39574" s="136"/>
      <c r="H39574" s="136"/>
      <c r="K39574" s="136"/>
      <c r="O39574" s="136"/>
      <c r="T39574" s="136"/>
      <c r="W39574" s="136"/>
      <c r="Z39574" s="136"/>
      <c r="AC39574" s="136"/>
    </row>
    <row r="39575" spans="2:29">
      <c r="B39575" s="136"/>
      <c r="E39575" s="136"/>
      <c r="H39575" s="136"/>
      <c r="K39575" s="136"/>
      <c r="O39575" s="136"/>
      <c r="T39575" s="136"/>
      <c r="W39575" s="136"/>
      <c r="Z39575" s="136"/>
      <c r="AC39575" s="136"/>
    </row>
    <row r="39576" spans="2:29">
      <c r="B39576" s="136"/>
      <c r="E39576" s="136"/>
      <c r="H39576" s="136"/>
      <c r="K39576" s="136"/>
      <c r="O39576" s="136"/>
      <c r="T39576" s="136"/>
      <c r="W39576" s="136"/>
      <c r="Z39576" s="136"/>
      <c r="AC39576" s="136"/>
    </row>
    <row r="39577" spans="2:29">
      <c r="B39577" s="136"/>
      <c r="E39577" s="136"/>
      <c r="H39577" s="136"/>
      <c r="K39577" s="136"/>
      <c r="O39577" s="136"/>
      <c r="T39577" s="136"/>
      <c r="W39577" s="136"/>
      <c r="Z39577" s="136"/>
      <c r="AC39577" s="136"/>
    </row>
    <row r="39578" spans="2:29">
      <c r="B39578" s="136"/>
      <c r="E39578" s="136"/>
      <c r="H39578" s="136"/>
      <c r="K39578" s="136"/>
      <c r="O39578" s="136"/>
      <c r="T39578" s="136"/>
      <c r="W39578" s="136"/>
      <c r="Z39578" s="136"/>
      <c r="AC39578" s="136"/>
    </row>
    <row r="39579" spans="2:29">
      <c r="B39579" s="136"/>
      <c r="E39579" s="136"/>
      <c r="H39579" s="136"/>
      <c r="K39579" s="136"/>
      <c r="O39579" s="136"/>
      <c r="T39579" s="136"/>
      <c r="W39579" s="136"/>
      <c r="Z39579" s="136"/>
      <c r="AC39579" s="136"/>
    </row>
    <row r="39580" spans="2:29">
      <c r="B39580" s="136"/>
      <c r="E39580" s="136"/>
      <c r="H39580" s="136"/>
      <c r="K39580" s="136"/>
      <c r="O39580" s="136"/>
      <c r="T39580" s="136"/>
      <c r="W39580" s="136"/>
      <c r="Z39580" s="136"/>
      <c r="AC39580" s="136"/>
    </row>
    <row r="39581" spans="2:29">
      <c r="B39581" s="136"/>
      <c r="E39581" s="136"/>
      <c r="H39581" s="136"/>
      <c r="K39581" s="136"/>
      <c r="O39581" s="136"/>
      <c r="T39581" s="136"/>
      <c r="W39581" s="136"/>
      <c r="Z39581" s="136"/>
      <c r="AC39581" s="136"/>
    </row>
    <row r="39582" spans="2:29">
      <c r="B39582" s="136"/>
      <c r="E39582" s="136"/>
      <c r="H39582" s="136"/>
      <c r="K39582" s="136"/>
      <c r="O39582" s="136"/>
      <c r="T39582" s="136"/>
      <c r="W39582" s="136"/>
      <c r="Z39582" s="136"/>
      <c r="AC39582" s="136"/>
    </row>
    <row r="39583" spans="2:29">
      <c r="B39583" s="136"/>
      <c r="E39583" s="136"/>
      <c r="H39583" s="136"/>
      <c r="K39583" s="136"/>
      <c r="O39583" s="136"/>
      <c r="T39583" s="136"/>
      <c r="W39583" s="136"/>
      <c r="Z39583" s="136"/>
      <c r="AC39583" s="136"/>
    </row>
    <row r="39584" spans="2:29">
      <c r="B39584" s="136"/>
      <c r="E39584" s="136"/>
      <c r="H39584" s="136"/>
      <c r="K39584" s="136"/>
      <c r="O39584" s="136"/>
      <c r="T39584" s="136"/>
      <c r="W39584" s="136"/>
      <c r="Z39584" s="136"/>
      <c r="AC39584" s="136"/>
    </row>
    <row r="39585" spans="2:29">
      <c r="B39585" s="136"/>
      <c r="E39585" s="136"/>
      <c r="H39585" s="136"/>
      <c r="K39585" s="136"/>
      <c r="O39585" s="136"/>
      <c r="T39585" s="136"/>
      <c r="W39585" s="136"/>
      <c r="Z39585" s="136"/>
      <c r="AC39585" s="136"/>
    </row>
    <row r="39586" spans="2:29">
      <c r="B39586" s="136"/>
      <c r="E39586" s="136"/>
      <c r="H39586" s="136"/>
      <c r="K39586" s="136"/>
      <c r="O39586" s="136"/>
      <c r="T39586" s="136"/>
      <c r="W39586" s="136"/>
      <c r="Z39586" s="136"/>
      <c r="AC39586" s="136"/>
    </row>
    <row r="39587" spans="2:29">
      <c r="B39587" s="136"/>
      <c r="E39587" s="136"/>
      <c r="H39587" s="136"/>
      <c r="K39587" s="136"/>
      <c r="O39587" s="136"/>
      <c r="T39587" s="136"/>
      <c r="W39587" s="136"/>
      <c r="Z39587" s="136"/>
      <c r="AC39587" s="136"/>
    </row>
    <row r="39588" spans="2:29">
      <c r="B39588" s="136"/>
      <c r="E39588" s="136"/>
      <c r="H39588" s="136"/>
      <c r="K39588" s="136"/>
      <c r="O39588" s="136"/>
      <c r="T39588" s="136"/>
      <c r="W39588" s="136"/>
      <c r="Z39588" s="136"/>
      <c r="AC39588" s="136"/>
    </row>
    <row r="39589" spans="2:29">
      <c r="B39589" s="136"/>
      <c r="E39589" s="136"/>
      <c r="H39589" s="136"/>
      <c r="K39589" s="136"/>
      <c r="O39589" s="136"/>
      <c r="T39589" s="136"/>
      <c r="W39589" s="136"/>
      <c r="Z39589" s="136"/>
      <c r="AC39589" s="136"/>
    </row>
    <row r="39590" spans="2:29">
      <c r="B39590" s="136"/>
      <c r="E39590" s="136"/>
      <c r="H39590" s="136"/>
      <c r="K39590" s="136"/>
      <c r="O39590" s="136"/>
      <c r="T39590" s="136"/>
      <c r="W39590" s="136"/>
      <c r="Z39590" s="136"/>
      <c r="AC39590" s="136"/>
    </row>
    <row r="39591" spans="2:29">
      <c r="B39591" s="136"/>
      <c r="E39591" s="136"/>
      <c r="H39591" s="136"/>
      <c r="K39591" s="136"/>
      <c r="O39591" s="136"/>
      <c r="T39591" s="136"/>
      <c r="W39591" s="136"/>
      <c r="Z39591" s="136"/>
      <c r="AC39591" s="136"/>
    </row>
    <row r="39592" spans="2:29">
      <c r="B39592" s="136"/>
      <c r="E39592" s="136"/>
      <c r="H39592" s="136"/>
      <c r="K39592" s="136"/>
      <c r="O39592" s="136"/>
      <c r="T39592" s="136"/>
      <c r="W39592" s="136"/>
      <c r="Z39592" s="136"/>
      <c r="AC39592" s="136"/>
    </row>
    <row r="39593" spans="2:29">
      <c r="B39593" s="136"/>
      <c r="E39593" s="136"/>
      <c r="H39593" s="136"/>
      <c r="K39593" s="136"/>
      <c r="O39593" s="136"/>
      <c r="T39593" s="136"/>
      <c r="W39593" s="136"/>
      <c r="Z39593" s="136"/>
      <c r="AC39593" s="136"/>
    </row>
    <row r="39594" spans="2:29">
      <c r="B39594" s="136"/>
      <c r="E39594" s="136"/>
      <c r="H39594" s="136"/>
      <c r="K39594" s="136"/>
      <c r="O39594" s="136"/>
      <c r="T39594" s="136"/>
      <c r="W39594" s="136"/>
      <c r="Z39594" s="136"/>
      <c r="AC39594" s="136"/>
    </row>
    <row r="39595" spans="2:29">
      <c r="B39595" s="136"/>
      <c r="E39595" s="136"/>
      <c r="H39595" s="136"/>
      <c r="K39595" s="136"/>
      <c r="O39595" s="136"/>
      <c r="T39595" s="136"/>
      <c r="W39595" s="136"/>
      <c r="Z39595" s="136"/>
      <c r="AC39595" s="136"/>
    </row>
    <row r="39596" spans="2:29">
      <c r="B39596" s="136"/>
      <c r="E39596" s="136"/>
      <c r="H39596" s="136"/>
      <c r="K39596" s="136"/>
      <c r="O39596" s="136"/>
      <c r="T39596" s="136"/>
      <c r="W39596" s="136"/>
      <c r="Z39596" s="136"/>
      <c r="AC39596" s="136"/>
    </row>
    <row r="39597" spans="2:29">
      <c r="B39597" s="136"/>
      <c r="E39597" s="136"/>
      <c r="H39597" s="136"/>
      <c r="K39597" s="136"/>
      <c r="O39597" s="136"/>
      <c r="T39597" s="136"/>
      <c r="W39597" s="136"/>
      <c r="Z39597" s="136"/>
      <c r="AC39597" s="136"/>
    </row>
    <row r="39598" spans="2:29">
      <c r="B39598" s="136"/>
      <c r="E39598" s="136"/>
      <c r="H39598" s="136"/>
      <c r="K39598" s="136"/>
      <c r="O39598" s="136"/>
      <c r="T39598" s="136"/>
      <c r="W39598" s="136"/>
      <c r="Z39598" s="136"/>
      <c r="AC39598" s="136"/>
    </row>
    <row r="39599" spans="2:29">
      <c r="B39599" s="136"/>
      <c r="E39599" s="136"/>
      <c r="H39599" s="136"/>
      <c r="K39599" s="136"/>
      <c r="O39599" s="136"/>
      <c r="T39599" s="136"/>
      <c r="W39599" s="136"/>
      <c r="Z39599" s="136"/>
      <c r="AC39599" s="136"/>
    </row>
    <row r="39600" spans="2:29">
      <c r="B39600" s="136"/>
      <c r="E39600" s="136"/>
      <c r="H39600" s="136"/>
      <c r="K39600" s="136"/>
      <c r="O39600" s="136"/>
      <c r="T39600" s="136"/>
      <c r="W39600" s="136"/>
      <c r="Z39600" s="136"/>
      <c r="AC39600" s="136"/>
    </row>
    <row r="39601" spans="2:29">
      <c r="B39601" s="136"/>
      <c r="E39601" s="136"/>
      <c r="H39601" s="136"/>
      <c r="K39601" s="136"/>
      <c r="O39601" s="136"/>
      <c r="T39601" s="136"/>
      <c r="W39601" s="136"/>
      <c r="Z39601" s="136"/>
      <c r="AC39601" s="136"/>
    </row>
    <row r="39602" spans="2:29">
      <c r="B39602" s="136"/>
      <c r="E39602" s="136"/>
      <c r="H39602" s="136"/>
      <c r="K39602" s="136"/>
      <c r="O39602" s="136"/>
      <c r="T39602" s="136"/>
      <c r="W39602" s="136"/>
      <c r="Z39602" s="136"/>
      <c r="AC39602" s="136"/>
    </row>
    <row r="39603" spans="2:29">
      <c r="B39603" s="136"/>
      <c r="E39603" s="136"/>
      <c r="H39603" s="136"/>
      <c r="K39603" s="136"/>
      <c r="O39603" s="136"/>
      <c r="T39603" s="136"/>
      <c r="W39603" s="136"/>
      <c r="Z39603" s="136"/>
      <c r="AC39603" s="136"/>
    </row>
    <row r="39604" spans="2:29">
      <c r="B39604" s="136"/>
      <c r="E39604" s="136"/>
      <c r="H39604" s="136"/>
      <c r="K39604" s="136"/>
      <c r="O39604" s="136"/>
      <c r="T39604" s="136"/>
      <c r="W39604" s="136"/>
      <c r="Z39604" s="136"/>
      <c r="AC39604" s="136"/>
    </row>
    <row r="39605" spans="2:29">
      <c r="B39605" s="136"/>
      <c r="E39605" s="136"/>
      <c r="H39605" s="136"/>
      <c r="K39605" s="136"/>
      <c r="O39605" s="136"/>
      <c r="T39605" s="136"/>
      <c r="W39605" s="136"/>
      <c r="Z39605" s="136"/>
      <c r="AC39605" s="136"/>
    </row>
    <row r="39606" spans="2:29">
      <c r="B39606" s="136"/>
      <c r="E39606" s="136"/>
      <c r="H39606" s="136"/>
      <c r="K39606" s="136"/>
      <c r="O39606" s="136"/>
      <c r="T39606" s="136"/>
      <c r="W39606" s="136"/>
      <c r="Z39606" s="136"/>
      <c r="AC39606" s="136"/>
    </row>
    <row r="39607" spans="2:29">
      <c r="B39607" s="136"/>
      <c r="E39607" s="136"/>
      <c r="H39607" s="136"/>
      <c r="K39607" s="136"/>
      <c r="O39607" s="136"/>
      <c r="T39607" s="136"/>
      <c r="W39607" s="136"/>
      <c r="Z39607" s="136"/>
      <c r="AC39607" s="136"/>
    </row>
    <row r="39608" spans="2:29">
      <c r="B39608" s="136"/>
      <c r="E39608" s="136"/>
      <c r="H39608" s="136"/>
      <c r="K39608" s="136"/>
      <c r="O39608" s="136"/>
      <c r="T39608" s="136"/>
      <c r="W39608" s="136"/>
      <c r="Z39608" s="136"/>
      <c r="AC39608" s="136"/>
    </row>
    <row r="39609" spans="2:29">
      <c r="B39609" s="136"/>
      <c r="E39609" s="136"/>
      <c r="H39609" s="136"/>
      <c r="K39609" s="136"/>
      <c r="O39609" s="136"/>
      <c r="T39609" s="136"/>
      <c r="W39609" s="136"/>
      <c r="Z39609" s="136"/>
      <c r="AC39609" s="136"/>
    </row>
    <row r="39610" spans="2:29">
      <c r="B39610" s="136"/>
      <c r="E39610" s="136"/>
      <c r="H39610" s="136"/>
      <c r="K39610" s="136"/>
      <c r="O39610" s="136"/>
      <c r="T39610" s="136"/>
      <c r="W39610" s="136"/>
      <c r="Z39610" s="136"/>
      <c r="AC39610" s="136"/>
    </row>
    <row r="39611" spans="2:29">
      <c r="B39611" s="136"/>
      <c r="E39611" s="136"/>
      <c r="H39611" s="136"/>
      <c r="K39611" s="136"/>
      <c r="O39611" s="136"/>
      <c r="T39611" s="136"/>
      <c r="W39611" s="136"/>
      <c r="Z39611" s="136"/>
      <c r="AC39611" s="136"/>
    </row>
    <row r="39612" spans="2:29">
      <c r="B39612" s="136"/>
      <c r="E39612" s="136"/>
      <c r="H39612" s="136"/>
      <c r="K39612" s="136"/>
      <c r="O39612" s="136"/>
      <c r="T39612" s="136"/>
      <c r="W39612" s="136"/>
      <c r="Z39612" s="136"/>
      <c r="AC39612" s="136"/>
    </row>
    <row r="39613" spans="2:29">
      <c r="B39613" s="136"/>
      <c r="E39613" s="136"/>
      <c r="H39613" s="136"/>
      <c r="K39613" s="136"/>
      <c r="O39613" s="136"/>
      <c r="T39613" s="136"/>
      <c r="W39613" s="136"/>
      <c r="Z39613" s="136"/>
      <c r="AC39613" s="136"/>
    </row>
    <row r="39614" spans="2:29">
      <c r="B39614" s="136"/>
      <c r="E39614" s="136"/>
      <c r="H39614" s="136"/>
      <c r="K39614" s="136"/>
      <c r="O39614" s="136"/>
      <c r="T39614" s="136"/>
      <c r="W39614" s="136"/>
      <c r="Z39614" s="136"/>
      <c r="AC39614" s="136"/>
    </row>
    <row r="39615" spans="2:29">
      <c r="B39615" s="136"/>
      <c r="E39615" s="136"/>
      <c r="H39615" s="136"/>
      <c r="K39615" s="136"/>
      <c r="O39615" s="136"/>
      <c r="T39615" s="136"/>
      <c r="W39615" s="136"/>
      <c r="Z39615" s="136"/>
      <c r="AC39615" s="136"/>
    </row>
    <row r="39616" spans="2:29">
      <c r="B39616" s="136"/>
      <c r="E39616" s="136"/>
      <c r="H39616" s="136"/>
      <c r="K39616" s="136"/>
      <c r="O39616" s="136"/>
      <c r="T39616" s="136"/>
      <c r="W39616" s="136"/>
      <c r="Z39616" s="136"/>
      <c r="AC39616" s="136"/>
    </row>
    <row r="39617" spans="2:29">
      <c r="B39617" s="136"/>
      <c r="E39617" s="136"/>
      <c r="H39617" s="136"/>
      <c r="K39617" s="136"/>
      <c r="O39617" s="136"/>
      <c r="T39617" s="136"/>
      <c r="W39617" s="136"/>
      <c r="Z39617" s="136"/>
      <c r="AC39617" s="136"/>
    </row>
    <row r="39618" spans="2:29">
      <c r="B39618" s="136"/>
      <c r="E39618" s="136"/>
      <c r="H39618" s="136"/>
      <c r="K39618" s="136"/>
      <c r="O39618" s="136"/>
      <c r="T39618" s="136"/>
      <c r="W39618" s="136"/>
      <c r="Z39618" s="136"/>
      <c r="AC39618" s="136"/>
    </row>
    <row r="39619" spans="2:29">
      <c r="B39619" s="136"/>
      <c r="E39619" s="136"/>
      <c r="H39619" s="136"/>
      <c r="K39619" s="136"/>
      <c r="O39619" s="136"/>
      <c r="T39619" s="136"/>
      <c r="W39619" s="136"/>
      <c r="Z39619" s="136"/>
      <c r="AC39619" s="136"/>
    </row>
    <row r="39620" spans="2:29">
      <c r="B39620" s="136"/>
      <c r="E39620" s="136"/>
      <c r="H39620" s="136"/>
      <c r="K39620" s="136"/>
      <c r="O39620" s="136"/>
      <c r="T39620" s="136"/>
      <c r="W39620" s="136"/>
      <c r="Z39620" s="136"/>
      <c r="AC39620" s="136"/>
    </row>
    <row r="39621" spans="2:29">
      <c r="B39621" s="136"/>
      <c r="E39621" s="136"/>
      <c r="H39621" s="136"/>
      <c r="K39621" s="136"/>
      <c r="O39621" s="136"/>
      <c r="T39621" s="136"/>
      <c r="W39621" s="136"/>
      <c r="Z39621" s="136"/>
      <c r="AC39621" s="136"/>
    </row>
    <row r="39622" spans="2:29">
      <c r="B39622" s="136"/>
      <c r="E39622" s="136"/>
      <c r="H39622" s="136"/>
      <c r="K39622" s="136"/>
      <c r="O39622" s="136"/>
      <c r="T39622" s="136"/>
      <c r="W39622" s="136"/>
      <c r="Z39622" s="136"/>
      <c r="AC39622" s="136"/>
    </row>
    <row r="39623" spans="2:29">
      <c r="B39623" s="136"/>
      <c r="E39623" s="136"/>
      <c r="H39623" s="136"/>
      <c r="K39623" s="136"/>
      <c r="O39623" s="136"/>
      <c r="T39623" s="136"/>
      <c r="W39623" s="136"/>
      <c r="Z39623" s="136"/>
      <c r="AC39623" s="136"/>
    </row>
    <row r="39624" spans="2:29">
      <c r="B39624" s="136"/>
      <c r="E39624" s="136"/>
      <c r="H39624" s="136"/>
      <c r="K39624" s="136"/>
      <c r="O39624" s="136"/>
      <c r="T39624" s="136"/>
      <c r="W39624" s="136"/>
      <c r="Z39624" s="136"/>
      <c r="AC39624" s="136"/>
    </row>
    <row r="39625" spans="2:29">
      <c r="B39625" s="136"/>
      <c r="E39625" s="136"/>
      <c r="H39625" s="136"/>
      <c r="K39625" s="136"/>
      <c r="O39625" s="136"/>
      <c r="T39625" s="136"/>
      <c r="W39625" s="136"/>
      <c r="Z39625" s="136"/>
      <c r="AC39625" s="136"/>
    </row>
    <row r="39626" spans="2:29">
      <c r="B39626" s="136"/>
      <c r="E39626" s="136"/>
      <c r="H39626" s="136"/>
      <c r="K39626" s="136"/>
      <c r="O39626" s="136"/>
      <c r="T39626" s="136"/>
      <c r="W39626" s="136"/>
      <c r="Z39626" s="136"/>
      <c r="AC39626" s="136"/>
    </row>
    <row r="39627" spans="2:29">
      <c r="B39627" s="136"/>
      <c r="E39627" s="136"/>
      <c r="H39627" s="136"/>
      <c r="K39627" s="136"/>
      <c r="O39627" s="136"/>
      <c r="T39627" s="136"/>
      <c r="W39627" s="136"/>
      <c r="Z39627" s="136"/>
      <c r="AC39627" s="136"/>
    </row>
    <row r="39628" spans="2:29">
      <c r="B39628" s="136"/>
      <c r="E39628" s="136"/>
      <c r="H39628" s="136"/>
      <c r="K39628" s="136"/>
      <c r="O39628" s="136"/>
      <c r="T39628" s="136"/>
      <c r="W39628" s="136"/>
      <c r="Z39628" s="136"/>
      <c r="AC39628" s="136"/>
    </row>
    <row r="39629" spans="2:29">
      <c r="B39629" s="136"/>
      <c r="E39629" s="136"/>
      <c r="H39629" s="136"/>
      <c r="K39629" s="136"/>
      <c r="O39629" s="136"/>
      <c r="T39629" s="136"/>
      <c r="W39629" s="136"/>
      <c r="Z39629" s="136"/>
      <c r="AC39629" s="136"/>
    </row>
    <row r="39630" spans="2:29">
      <c r="B39630" s="136"/>
      <c r="E39630" s="136"/>
      <c r="H39630" s="136"/>
      <c r="K39630" s="136"/>
      <c r="O39630" s="136"/>
      <c r="T39630" s="136"/>
      <c r="W39630" s="136"/>
      <c r="Z39630" s="136"/>
      <c r="AC39630" s="136"/>
    </row>
    <row r="39631" spans="2:29">
      <c r="B39631" s="136"/>
      <c r="E39631" s="136"/>
      <c r="H39631" s="136"/>
      <c r="K39631" s="136"/>
      <c r="O39631" s="136"/>
      <c r="T39631" s="136"/>
      <c r="W39631" s="136"/>
      <c r="Z39631" s="136"/>
      <c r="AC39631" s="136"/>
    </row>
    <row r="39632" spans="2:29">
      <c r="B39632" s="136"/>
      <c r="E39632" s="136"/>
      <c r="H39632" s="136"/>
      <c r="K39632" s="136"/>
      <c r="O39632" s="136"/>
      <c r="T39632" s="136"/>
      <c r="W39632" s="136"/>
      <c r="Z39632" s="136"/>
      <c r="AC39632" s="136"/>
    </row>
    <row r="39633" spans="2:29">
      <c r="B39633" s="136"/>
      <c r="E39633" s="136"/>
      <c r="H39633" s="136"/>
      <c r="K39633" s="136"/>
      <c r="O39633" s="136"/>
      <c r="T39633" s="136"/>
      <c r="W39633" s="136"/>
      <c r="Z39633" s="136"/>
      <c r="AC39633" s="136"/>
    </row>
    <row r="39634" spans="2:29">
      <c r="B39634" s="136"/>
      <c r="E39634" s="136"/>
      <c r="H39634" s="136"/>
      <c r="K39634" s="136"/>
      <c r="O39634" s="136"/>
      <c r="T39634" s="136"/>
      <c r="W39634" s="136"/>
      <c r="Z39634" s="136"/>
      <c r="AC39634" s="136"/>
    </row>
    <row r="39635" spans="2:29">
      <c r="B39635" s="136"/>
      <c r="E39635" s="136"/>
      <c r="H39635" s="136"/>
      <c r="K39635" s="136"/>
      <c r="O39635" s="136"/>
      <c r="T39635" s="136"/>
      <c r="W39635" s="136"/>
      <c r="Z39635" s="136"/>
      <c r="AC39635" s="136"/>
    </row>
    <row r="39636" spans="2:29">
      <c r="B39636" s="136"/>
      <c r="E39636" s="136"/>
      <c r="H39636" s="136"/>
      <c r="K39636" s="136"/>
      <c r="O39636" s="136"/>
      <c r="T39636" s="136"/>
      <c r="W39636" s="136"/>
      <c r="Z39636" s="136"/>
      <c r="AC39636" s="136"/>
    </row>
    <row r="39637" spans="2:29">
      <c r="B39637" s="136"/>
      <c r="E39637" s="136"/>
      <c r="H39637" s="136"/>
      <c r="K39637" s="136"/>
      <c r="O39637" s="136"/>
      <c r="T39637" s="136"/>
      <c r="W39637" s="136"/>
      <c r="Z39637" s="136"/>
      <c r="AC39637" s="136"/>
    </row>
    <row r="39638" spans="2:29">
      <c r="B39638" s="136"/>
      <c r="E39638" s="136"/>
      <c r="H39638" s="136"/>
      <c r="K39638" s="136"/>
      <c r="O39638" s="136"/>
      <c r="T39638" s="136"/>
      <c r="W39638" s="136"/>
      <c r="Z39638" s="136"/>
      <c r="AC39638" s="136"/>
    </row>
    <row r="39639" spans="2:29">
      <c r="B39639" s="136"/>
      <c r="E39639" s="136"/>
      <c r="H39639" s="136"/>
      <c r="K39639" s="136"/>
      <c r="O39639" s="136"/>
      <c r="T39639" s="136"/>
      <c r="W39639" s="136"/>
      <c r="Z39639" s="136"/>
      <c r="AC39639" s="136"/>
    </row>
    <row r="39640" spans="2:29">
      <c r="B39640" s="136"/>
      <c r="E39640" s="136"/>
      <c r="H39640" s="136"/>
      <c r="K39640" s="136"/>
      <c r="O39640" s="136"/>
      <c r="T39640" s="136"/>
      <c r="W39640" s="136"/>
      <c r="Z39640" s="136"/>
      <c r="AC39640" s="136"/>
    </row>
    <row r="39641" spans="2:29">
      <c r="B39641" s="136"/>
      <c r="E39641" s="136"/>
      <c r="H39641" s="136"/>
      <c r="K39641" s="136"/>
      <c r="O39641" s="136"/>
      <c r="T39641" s="136"/>
      <c r="W39641" s="136"/>
      <c r="Z39641" s="136"/>
      <c r="AC39641" s="136"/>
    </row>
    <row r="39642" spans="2:29">
      <c r="B39642" s="136"/>
      <c r="E39642" s="136"/>
      <c r="H39642" s="136"/>
      <c r="K39642" s="136"/>
      <c r="O39642" s="136"/>
      <c r="T39642" s="136"/>
      <c r="W39642" s="136"/>
      <c r="Z39642" s="136"/>
      <c r="AC39642" s="136"/>
    </row>
    <row r="39643" spans="2:29">
      <c r="B39643" s="136"/>
      <c r="E39643" s="136"/>
      <c r="H39643" s="136"/>
      <c r="K39643" s="136"/>
      <c r="O39643" s="136"/>
      <c r="T39643" s="136"/>
      <c r="W39643" s="136"/>
      <c r="Z39643" s="136"/>
      <c r="AC39643" s="136"/>
    </row>
    <row r="39644" spans="2:29">
      <c r="B39644" s="136"/>
      <c r="E39644" s="136"/>
      <c r="H39644" s="136"/>
      <c r="K39644" s="136"/>
      <c r="O39644" s="136"/>
      <c r="T39644" s="136"/>
      <c r="W39644" s="136"/>
      <c r="Z39644" s="136"/>
      <c r="AC39644" s="136"/>
    </row>
    <row r="39645" spans="2:29">
      <c r="B39645" s="136"/>
      <c r="E39645" s="136"/>
      <c r="H39645" s="136"/>
      <c r="K39645" s="136"/>
      <c r="O39645" s="136"/>
      <c r="T39645" s="136"/>
      <c r="W39645" s="136"/>
      <c r="Z39645" s="136"/>
      <c r="AC39645" s="136"/>
    </row>
    <row r="39646" spans="2:29">
      <c r="B39646" s="136"/>
      <c r="E39646" s="136"/>
      <c r="H39646" s="136"/>
      <c r="K39646" s="136"/>
      <c r="O39646" s="136"/>
      <c r="T39646" s="136"/>
      <c r="W39646" s="136"/>
      <c r="Z39646" s="136"/>
      <c r="AC39646" s="136"/>
    </row>
    <row r="39647" spans="2:29">
      <c r="B39647" s="136"/>
      <c r="E39647" s="136"/>
      <c r="H39647" s="136"/>
      <c r="K39647" s="136"/>
      <c r="O39647" s="136"/>
      <c r="T39647" s="136"/>
      <c r="W39647" s="136"/>
      <c r="Z39647" s="136"/>
      <c r="AC39647" s="136"/>
    </row>
    <row r="39648" spans="2:29">
      <c r="B39648" s="136"/>
      <c r="E39648" s="136"/>
      <c r="H39648" s="136"/>
      <c r="K39648" s="136"/>
      <c r="O39648" s="136"/>
      <c r="T39648" s="136"/>
      <c r="W39648" s="136"/>
      <c r="Z39648" s="136"/>
      <c r="AC39648" s="136"/>
    </row>
    <row r="39649" spans="2:29">
      <c r="B39649" s="136"/>
      <c r="E39649" s="136"/>
      <c r="H39649" s="136"/>
      <c r="K39649" s="136"/>
      <c r="O39649" s="136"/>
      <c r="T39649" s="136"/>
      <c r="W39649" s="136"/>
      <c r="Z39649" s="136"/>
      <c r="AC39649" s="136"/>
    </row>
    <row r="39650" spans="2:29">
      <c r="B39650" s="136"/>
      <c r="E39650" s="136"/>
      <c r="H39650" s="136"/>
      <c r="K39650" s="136"/>
      <c r="O39650" s="136"/>
      <c r="T39650" s="136"/>
      <c r="W39650" s="136"/>
      <c r="Z39650" s="136"/>
      <c r="AC39650" s="136"/>
    </row>
    <row r="39651" spans="2:29">
      <c r="B39651" s="136"/>
      <c r="E39651" s="136"/>
      <c r="H39651" s="136"/>
      <c r="K39651" s="136"/>
      <c r="O39651" s="136"/>
      <c r="T39651" s="136"/>
      <c r="W39651" s="136"/>
      <c r="Z39651" s="136"/>
      <c r="AC39651" s="136"/>
    </row>
    <row r="39652" spans="2:29">
      <c r="B39652" s="136"/>
      <c r="E39652" s="136"/>
      <c r="H39652" s="136"/>
      <c r="K39652" s="136"/>
      <c r="O39652" s="136"/>
      <c r="T39652" s="136"/>
      <c r="W39652" s="136"/>
      <c r="Z39652" s="136"/>
      <c r="AC39652" s="136"/>
    </row>
    <row r="39653" spans="2:29">
      <c r="B39653" s="136"/>
      <c r="E39653" s="136"/>
      <c r="H39653" s="136"/>
      <c r="K39653" s="136"/>
      <c r="O39653" s="136"/>
      <c r="T39653" s="136"/>
      <c r="W39653" s="136"/>
      <c r="Z39653" s="136"/>
      <c r="AC39653" s="136"/>
    </row>
    <row r="39654" spans="2:29">
      <c r="B39654" s="136"/>
      <c r="E39654" s="136"/>
      <c r="H39654" s="136"/>
      <c r="K39654" s="136"/>
      <c r="O39654" s="136"/>
      <c r="T39654" s="136"/>
      <c r="W39654" s="136"/>
      <c r="Z39654" s="136"/>
      <c r="AC39654" s="136"/>
    </row>
    <row r="39655" spans="2:29">
      <c r="B39655" s="136"/>
      <c r="E39655" s="136"/>
      <c r="H39655" s="136"/>
      <c r="K39655" s="136"/>
      <c r="O39655" s="136"/>
      <c r="T39655" s="136"/>
      <c r="W39655" s="136"/>
      <c r="Z39655" s="136"/>
      <c r="AC39655" s="136"/>
    </row>
    <row r="39656" spans="2:29">
      <c r="B39656" s="136"/>
      <c r="E39656" s="136"/>
      <c r="H39656" s="136"/>
      <c r="K39656" s="136"/>
      <c r="O39656" s="136"/>
      <c r="T39656" s="136"/>
      <c r="W39656" s="136"/>
      <c r="Z39656" s="136"/>
      <c r="AC39656" s="136"/>
    </row>
    <row r="39657" spans="2:29">
      <c r="B39657" s="136"/>
      <c r="E39657" s="136"/>
      <c r="H39657" s="136"/>
      <c r="K39657" s="136"/>
      <c r="O39657" s="136"/>
      <c r="T39657" s="136"/>
      <c r="W39657" s="136"/>
      <c r="Z39657" s="136"/>
      <c r="AC39657" s="136"/>
    </row>
    <row r="39658" spans="2:29">
      <c r="B39658" s="136"/>
      <c r="E39658" s="136"/>
      <c r="H39658" s="136"/>
      <c r="K39658" s="136"/>
      <c r="O39658" s="136"/>
      <c r="T39658" s="136"/>
      <c r="W39658" s="136"/>
      <c r="Z39658" s="136"/>
      <c r="AC39658" s="136"/>
    </row>
    <row r="39659" spans="2:29">
      <c r="B39659" s="136"/>
      <c r="E39659" s="136"/>
      <c r="H39659" s="136"/>
      <c r="K39659" s="136"/>
      <c r="O39659" s="136"/>
      <c r="T39659" s="136"/>
      <c r="W39659" s="136"/>
      <c r="Z39659" s="136"/>
      <c r="AC39659" s="136"/>
    </row>
    <row r="39660" spans="2:29">
      <c r="B39660" s="136"/>
      <c r="E39660" s="136"/>
      <c r="H39660" s="136"/>
      <c r="K39660" s="136"/>
      <c r="O39660" s="136"/>
      <c r="T39660" s="136"/>
      <c r="W39660" s="136"/>
      <c r="Z39660" s="136"/>
      <c r="AC39660" s="136"/>
    </row>
    <row r="39661" spans="2:29">
      <c r="B39661" s="136"/>
      <c r="E39661" s="136"/>
      <c r="H39661" s="136"/>
      <c r="K39661" s="136"/>
      <c r="O39661" s="136"/>
      <c r="T39661" s="136"/>
      <c r="W39661" s="136"/>
      <c r="Z39661" s="136"/>
      <c r="AC39661" s="136"/>
    </row>
    <row r="39662" spans="2:29">
      <c r="B39662" s="136"/>
      <c r="E39662" s="136"/>
      <c r="H39662" s="136"/>
      <c r="K39662" s="136"/>
      <c r="O39662" s="136"/>
      <c r="T39662" s="136"/>
      <c r="W39662" s="136"/>
      <c r="Z39662" s="136"/>
      <c r="AC39662" s="136"/>
    </row>
    <row r="39663" spans="2:29">
      <c r="B39663" s="136"/>
      <c r="E39663" s="136"/>
      <c r="H39663" s="136"/>
      <c r="K39663" s="136"/>
      <c r="O39663" s="136"/>
      <c r="T39663" s="136"/>
      <c r="W39663" s="136"/>
      <c r="Z39663" s="136"/>
      <c r="AC39663" s="136"/>
    </row>
    <row r="39664" spans="2:29">
      <c r="B39664" s="136"/>
      <c r="E39664" s="136"/>
      <c r="H39664" s="136"/>
      <c r="K39664" s="136"/>
      <c r="O39664" s="136"/>
      <c r="T39664" s="136"/>
      <c r="W39664" s="136"/>
      <c r="Z39664" s="136"/>
      <c r="AC39664" s="136"/>
    </row>
    <row r="39665" spans="2:29">
      <c r="B39665" s="136"/>
      <c r="E39665" s="136"/>
      <c r="H39665" s="136"/>
      <c r="K39665" s="136"/>
      <c r="O39665" s="136"/>
      <c r="T39665" s="136"/>
      <c r="W39665" s="136"/>
      <c r="Z39665" s="136"/>
      <c r="AC39665" s="136"/>
    </row>
    <row r="39666" spans="2:29">
      <c r="B39666" s="136"/>
      <c r="E39666" s="136"/>
      <c r="H39666" s="136"/>
      <c r="K39666" s="136"/>
      <c r="O39666" s="136"/>
      <c r="T39666" s="136"/>
      <c r="W39666" s="136"/>
      <c r="Z39666" s="136"/>
      <c r="AC39666" s="136"/>
    </row>
    <row r="39667" spans="2:29">
      <c r="B39667" s="136"/>
      <c r="E39667" s="136"/>
      <c r="H39667" s="136"/>
      <c r="K39667" s="136"/>
      <c r="O39667" s="136"/>
      <c r="T39667" s="136"/>
      <c r="W39667" s="136"/>
      <c r="Z39667" s="136"/>
      <c r="AC39667" s="136"/>
    </row>
    <row r="39668" spans="2:29">
      <c r="B39668" s="136"/>
      <c r="E39668" s="136"/>
      <c r="H39668" s="136"/>
      <c r="K39668" s="136"/>
      <c r="O39668" s="136"/>
      <c r="T39668" s="136"/>
      <c r="W39668" s="136"/>
      <c r="Z39668" s="136"/>
      <c r="AC39668" s="136"/>
    </row>
    <row r="39669" spans="2:29">
      <c r="B39669" s="136"/>
      <c r="E39669" s="136"/>
      <c r="H39669" s="136"/>
      <c r="K39669" s="136"/>
      <c r="O39669" s="136"/>
      <c r="T39669" s="136"/>
      <c r="W39669" s="136"/>
      <c r="Z39669" s="136"/>
      <c r="AC39669" s="136"/>
    </row>
    <row r="39670" spans="2:29">
      <c r="B39670" s="136"/>
      <c r="E39670" s="136"/>
      <c r="H39670" s="136"/>
      <c r="K39670" s="136"/>
      <c r="O39670" s="136"/>
      <c r="T39670" s="136"/>
      <c r="W39670" s="136"/>
      <c r="Z39670" s="136"/>
      <c r="AC39670" s="136"/>
    </row>
    <row r="39671" spans="2:29">
      <c r="B39671" s="136"/>
      <c r="E39671" s="136"/>
      <c r="H39671" s="136"/>
      <c r="K39671" s="136"/>
      <c r="O39671" s="136"/>
      <c r="T39671" s="136"/>
      <c r="W39671" s="136"/>
      <c r="Z39671" s="136"/>
      <c r="AC39671" s="136"/>
    </row>
    <row r="39672" spans="2:29">
      <c r="B39672" s="136"/>
      <c r="E39672" s="136"/>
      <c r="H39672" s="136"/>
      <c r="K39672" s="136"/>
      <c r="O39672" s="136"/>
      <c r="T39672" s="136"/>
      <c r="W39672" s="136"/>
      <c r="Z39672" s="136"/>
      <c r="AC39672" s="136"/>
    </row>
    <row r="39673" spans="2:29">
      <c r="B39673" s="136"/>
      <c r="E39673" s="136"/>
      <c r="H39673" s="136"/>
      <c r="K39673" s="136"/>
      <c r="O39673" s="136"/>
      <c r="T39673" s="136"/>
      <c r="W39673" s="136"/>
      <c r="Z39673" s="136"/>
      <c r="AC39673" s="136"/>
    </row>
    <row r="39674" spans="2:29">
      <c r="B39674" s="136"/>
      <c r="E39674" s="136"/>
      <c r="H39674" s="136"/>
      <c r="K39674" s="136"/>
      <c r="O39674" s="136"/>
      <c r="T39674" s="136"/>
      <c r="W39674" s="136"/>
      <c r="Z39674" s="136"/>
      <c r="AC39674" s="136"/>
    </row>
    <row r="39675" spans="2:29">
      <c r="B39675" s="136"/>
      <c r="E39675" s="136"/>
      <c r="H39675" s="136"/>
      <c r="K39675" s="136"/>
      <c r="O39675" s="136"/>
      <c r="T39675" s="136"/>
      <c r="W39675" s="136"/>
      <c r="Z39675" s="136"/>
      <c r="AC39675" s="136"/>
    </row>
    <row r="39676" spans="2:29">
      <c r="B39676" s="136"/>
      <c r="E39676" s="136"/>
      <c r="H39676" s="136"/>
      <c r="K39676" s="136"/>
      <c r="O39676" s="136"/>
      <c r="T39676" s="136"/>
      <c r="W39676" s="136"/>
      <c r="Z39676" s="136"/>
      <c r="AC39676" s="136"/>
    </row>
    <row r="39677" spans="2:29">
      <c r="B39677" s="136"/>
      <c r="E39677" s="136"/>
      <c r="H39677" s="136"/>
      <c r="K39677" s="136"/>
      <c r="O39677" s="136"/>
      <c r="T39677" s="136"/>
      <c r="W39677" s="136"/>
      <c r="Z39677" s="136"/>
      <c r="AC39677" s="136"/>
    </row>
    <row r="39678" spans="2:29">
      <c r="B39678" s="136"/>
      <c r="E39678" s="136"/>
      <c r="H39678" s="136"/>
      <c r="K39678" s="136"/>
      <c r="O39678" s="136"/>
      <c r="T39678" s="136"/>
      <c r="W39678" s="136"/>
      <c r="Z39678" s="136"/>
      <c r="AC39678" s="136"/>
    </row>
    <row r="39679" spans="2:29">
      <c r="B39679" s="136"/>
      <c r="E39679" s="136"/>
      <c r="H39679" s="136"/>
      <c r="K39679" s="136"/>
      <c r="O39679" s="136"/>
      <c r="T39679" s="136"/>
      <c r="W39679" s="136"/>
      <c r="Z39679" s="136"/>
      <c r="AC39679" s="136"/>
    </row>
    <row r="39680" spans="2:29">
      <c r="B39680" s="136"/>
      <c r="E39680" s="136"/>
      <c r="H39680" s="136"/>
      <c r="K39680" s="136"/>
      <c r="O39680" s="136"/>
      <c r="T39680" s="136"/>
      <c r="W39680" s="136"/>
      <c r="Z39680" s="136"/>
      <c r="AC39680" s="136"/>
    </row>
    <row r="39681" spans="2:29">
      <c r="B39681" s="136"/>
      <c r="E39681" s="136"/>
      <c r="H39681" s="136"/>
      <c r="K39681" s="136"/>
      <c r="O39681" s="136"/>
      <c r="T39681" s="136"/>
      <c r="W39681" s="136"/>
      <c r="Z39681" s="136"/>
      <c r="AC39681" s="136"/>
    </row>
    <row r="39682" spans="2:29">
      <c r="B39682" s="136"/>
      <c r="E39682" s="136"/>
      <c r="H39682" s="136"/>
      <c r="K39682" s="136"/>
      <c r="O39682" s="136"/>
      <c r="T39682" s="136"/>
      <c r="W39682" s="136"/>
      <c r="Z39682" s="136"/>
      <c r="AC39682" s="136"/>
    </row>
    <row r="39683" spans="2:29">
      <c r="B39683" s="136"/>
      <c r="E39683" s="136"/>
      <c r="H39683" s="136"/>
      <c r="K39683" s="136"/>
      <c r="O39683" s="136"/>
      <c r="T39683" s="136"/>
      <c r="W39683" s="136"/>
      <c r="Z39683" s="136"/>
      <c r="AC39683" s="136"/>
    </row>
    <row r="39684" spans="2:29">
      <c r="B39684" s="136"/>
      <c r="E39684" s="136"/>
      <c r="H39684" s="136"/>
      <c r="K39684" s="136"/>
      <c r="O39684" s="136"/>
      <c r="T39684" s="136"/>
      <c r="W39684" s="136"/>
      <c r="Z39684" s="136"/>
      <c r="AC39684" s="136"/>
    </row>
    <row r="39685" spans="2:29">
      <c r="B39685" s="136"/>
      <c r="E39685" s="136"/>
      <c r="H39685" s="136"/>
      <c r="K39685" s="136"/>
      <c r="O39685" s="136"/>
      <c r="T39685" s="136"/>
      <c r="W39685" s="136"/>
      <c r="Z39685" s="136"/>
      <c r="AC39685" s="136"/>
    </row>
    <row r="39686" spans="2:29">
      <c r="B39686" s="136"/>
      <c r="E39686" s="136"/>
      <c r="H39686" s="136"/>
      <c r="K39686" s="136"/>
      <c r="O39686" s="136"/>
      <c r="T39686" s="136"/>
      <c r="W39686" s="136"/>
      <c r="Z39686" s="136"/>
      <c r="AC39686" s="136"/>
    </row>
    <row r="39687" spans="2:29">
      <c r="B39687" s="136"/>
      <c r="E39687" s="136"/>
      <c r="H39687" s="136"/>
      <c r="K39687" s="136"/>
      <c r="O39687" s="136"/>
      <c r="T39687" s="136"/>
      <c r="W39687" s="136"/>
      <c r="Z39687" s="136"/>
      <c r="AC39687" s="136"/>
    </row>
    <row r="39688" spans="2:29">
      <c r="B39688" s="136"/>
      <c r="E39688" s="136"/>
      <c r="H39688" s="136"/>
      <c r="K39688" s="136"/>
      <c r="O39688" s="136"/>
      <c r="T39688" s="136"/>
      <c r="W39688" s="136"/>
      <c r="Z39688" s="136"/>
      <c r="AC39688" s="136"/>
    </row>
    <row r="39689" spans="2:29">
      <c r="B39689" s="136"/>
      <c r="E39689" s="136"/>
      <c r="H39689" s="136"/>
      <c r="K39689" s="136"/>
      <c r="O39689" s="136"/>
      <c r="T39689" s="136"/>
      <c r="W39689" s="136"/>
      <c r="Z39689" s="136"/>
      <c r="AC39689" s="136"/>
    </row>
    <row r="39690" spans="2:29">
      <c r="B39690" s="136"/>
      <c r="E39690" s="136"/>
      <c r="H39690" s="136"/>
      <c r="K39690" s="136"/>
      <c r="O39690" s="136"/>
      <c r="T39690" s="136"/>
      <c r="W39690" s="136"/>
      <c r="Z39690" s="136"/>
      <c r="AC39690" s="136"/>
    </row>
    <row r="39691" spans="2:29">
      <c r="B39691" s="136"/>
      <c r="E39691" s="136"/>
      <c r="H39691" s="136"/>
      <c r="K39691" s="136"/>
      <c r="O39691" s="136"/>
      <c r="T39691" s="136"/>
      <c r="W39691" s="136"/>
      <c r="Z39691" s="136"/>
      <c r="AC39691" s="136"/>
    </row>
    <row r="39692" spans="2:29">
      <c r="B39692" s="136"/>
      <c r="E39692" s="136"/>
      <c r="H39692" s="136"/>
      <c r="K39692" s="136"/>
      <c r="O39692" s="136"/>
      <c r="T39692" s="136"/>
      <c r="W39692" s="136"/>
      <c r="Z39692" s="136"/>
      <c r="AC39692" s="136"/>
    </row>
    <row r="39693" spans="2:29">
      <c r="B39693" s="136"/>
      <c r="E39693" s="136"/>
      <c r="H39693" s="136"/>
      <c r="K39693" s="136"/>
      <c r="O39693" s="136"/>
      <c r="T39693" s="136"/>
      <c r="W39693" s="136"/>
      <c r="Z39693" s="136"/>
      <c r="AC39693" s="136"/>
    </row>
    <row r="39694" spans="2:29">
      <c r="B39694" s="136"/>
      <c r="E39694" s="136"/>
      <c r="H39694" s="136"/>
      <c r="K39694" s="136"/>
      <c r="O39694" s="136"/>
      <c r="T39694" s="136"/>
      <c r="W39694" s="136"/>
      <c r="Z39694" s="136"/>
      <c r="AC39694" s="136"/>
    </row>
    <row r="39695" spans="2:29">
      <c r="B39695" s="136"/>
      <c r="E39695" s="136"/>
      <c r="H39695" s="136"/>
      <c r="K39695" s="136"/>
      <c r="O39695" s="136"/>
      <c r="T39695" s="136"/>
      <c r="W39695" s="136"/>
      <c r="Z39695" s="136"/>
      <c r="AC39695" s="136"/>
    </row>
    <row r="39696" spans="2:29">
      <c r="B39696" s="136"/>
      <c r="E39696" s="136"/>
      <c r="H39696" s="136"/>
      <c r="K39696" s="136"/>
      <c r="O39696" s="136"/>
      <c r="T39696" s="136"/>
      <c r="W39696" s="136"/>
      <c r="Z39696" s="136"/>
      <c r="AC39696" s="136"/>
    </row>
    <row r="39697" spans="2:29">
      <c r="B39697" s="136"/>
      <c r="E39697" s="136"/>
      <c r="H39697" s="136"/>
      <c r="K39697" s="136"/>
      <c r="O39697" s="136"/>
      <c r="T39697" s="136"/>
      <c r="W39697" s="136"/>
      <c r="Z39697" s="136"/>
      <c r="AC39697" s="136"/>
    </row>
    <row r="39698" spans="2:29">
      <c r="B39698" s="136"/>
      <c r="E39698" s="136"/>
      <c r="H39698" s="136"/>
      <c r="K39698" s="136"/>
      <c r="O39698" s="136"/>
      <c r="T39698" s="136"/>
      <c r="W39698" s="136"/>
      <c r="Z39698" s="136"/>
      <c r="AC39698" s="136"/>
    </row>
    <row r="39699" spans="2:29">
      <c r="B39699" s="136"/>
      <c r="E39699" s="136"/>
      <c r="H39699" s="136"/>
      <c r="K39699" s="136"/>
      <c r="O39699" s="136"/>
      <c r="T39699" s="136"/>
      <c r="W39699" s="136"/>
      <c r="Z39699" s="136"/>
      <c r="AC39699" s="136"/>
    </row>
    <row r="39700" spans="2:29">
      <c r="B39700" s="136"/>
      <c r="E39700" s="136"/>
      <c r="H39700" s="136"/>
      <c r="K39700" s="136"/>
      <c r="O39700" s="136"/>
      <c r="T39700" s="136"/>
      <c r="W39700" s="136"/>
      <c r="Z39700" s="136"/>
      <c r="AC39700" s="136"/>
    </row>
    <row r="39701" spans="2:29">
      <c r="B39701" s="136"/>
      <c r="E39701" s="136"/>
      <c r="H39701" s="136"/>
      <c r="K39701" s="136"/>
      <c r="O39701" s="136"/>
      <c r="T39701" s="136"/>
      <c r="W39701" s="136"/>
      <c r="Z39701" s="136"/>
      <c r="AC39701" s="136"/>
    </row>
    <row r="39702" spans="2:29">
      <c r="B39702" s="136"/>
      <c r="E39702" s="136"/>
      <c r="H39702" s="136"/>
      <c r="K39702" s="136"/>
      <c r="O39702" s="136"/>
      <c r="T39702" s="136"/>
      <c r="W39702" s="136"/>
      <c r="Z39702" s="136"/>
      <c r="AC39702" s="136"/>
    </row>
    <row r="39703" spans="2:29">
      <c r="B39703" s="136"/>
      <c r="E39703" s="136"/>
      <c r="H39703" s="136"/>
      <c r="K39703" s="136"/>
      <c r="O39703" s="136"/>
      <c r="T39703" s="136"/>
      <c r="W39703" s="136"/>
      <c r="Z39703" s="136"/>
      <c r="AC39703" s="136"/>
    </row>
    <row r="39704" spans="2:29">
      <c r="B39704" s="136"/>
      <c r="E39704" s="136"/>
      <c r="H39704" s="136"/>
      <c r="K39704" s="136"/>
      <c r="O39704" s="136"/>
      <c r="T39704" s="136"/>
      <c r="W39704" s="136"/>
      <c r="Z39704" s="136"/>
      <c r="AC39704" s="136"/>
    </row>
    <row r="39705" spans="2:29">
      <c r="B39705" s="136"/>
      <c r="E39705" s="136"/>
      <c r="H39705" s="136"/>
      <c r="K39705" s="136"/>
      <c r="O39705" s="136"/>
      <c r="T39705" s="136"/>
      <c r="W39705" s="136"/>
      <c r="Z39705" s="136"/>
      <c r="AC39705" s="136"/>
    </row>
    <row r="39706" spans="2:29">
      <c r="B39706" s="136"/>
      <c r="E39706" s="136"/>
      <c r="H39706" s="136"/>
      <c r="K39706" s="136"/>
      <c r="O39706" s="136"/>
      <c r="T39706" s="136"/>
      <c r="W39706" s="136"/>
      <c r="Z39706" s="136"/>
      <c r="AC39706" s="136"/>
    </row>
    <row r="39707" spans="2:29">
      <c r="B39707" s="136"/>
      <c r="E39707" s="136"/>
      <c r="H39707" s="136"/>
      <c r="K39707" s="136"/>
      <c r="O39707" s="136"/>
      <c r="T39707" s="136"/>
      <c r="W39707" s="136"/>
      <c r="Z39707" s="136"/>
      <c r="AC39707" s="136"/>
    </row>
    <row r="39708" spans="2:29">
      <c r="B39708" s="136"/>
      <c r="E39708" s="136"/>
      <c r="H39708" s="136"/>
      <c r="K39708" s="136"/>
      <c r="O39708" s="136"/>
      <c r="T39708" s="136"/>
      <c r="W39708" s="136"/>
      <c r="Z39708" s="136"/>
      <c r="AC39708" s="136"/>
    </row>
    <row r="39709" spans="2:29">
      <c r="B39709" s="136"/>
      <c r="E39709" s="136"/>
      <c r="H39709" s="136"/>
      <c r="K39709" s="136"/>
      <c r="O39709" s="136"/>
      <c r="T39709" s="136"/>
      <c r="W39709" s="136"/>
      <c r="Z39709" s="136"/>
      <c r="AC39709" s="136"/>
    </row>
    <row r="39710" spans="2:29">
      <c r="B39710" s="136"/>
      <c r="E39710" s="136"/>
      <c r="H39710" s="136"/>
      <c r="K39710" s="136"/>
      <c r="O39710" s="136"/>
      <c r="T39710" s="136"/>
      <c r="W39710" s="136"/>
      <c r="Z39710" s="136"/>
      <c r="AC39710" s="136"/>
    </row>
    <row r="39711" spans="2:29">
      <c r="B39711" s="136"/>
      <c r="E39711" s="136"/>
      <c r="H39711" s="136"/>
      <c r="K39711" s="136"/>
      <c r="O39711" s="136"/>
      <c r="T39711" s="136"/>
      <c r="W39711" s="136"/>
      <c r="Z39711" s="136"/>
      <c r="AC39711" s="136"/>
    </row>
    <row r="39712" spans="2:29">
      <c r="B39712" s="136"/>
      <c r="E39712" s="136"/>
      <c r="H39712" s="136"/>
      <c r="K39712" s="136"/>
      <c r="O39712" s="136"/>
      <c r="T39712" s="136"/>
      <c r="W39712" s="136"/>
      <c r="Z39712" s="136"/>
      <c r="AC39712" s="136"/>
    </row>
    <row r="39713" spans="2:29">
      <c r="B39713" s="136"/>
      <c r="E39713" s="136"/>
      <c r="H39713" s="136"/>
      <c r="K39713" s="136"/>
      <c r="O39713" s="136"/>
      <c r="T39713" s="136"/>
      <c r="W39713" s="136"/>
      <c r="Z39713" s="136"/>
      <c r="AC39713" s="136"/>
    </row>
    <row r="39714" spans="2:29">
      <c r="B39714" s="136"/>
      <c r="E39714" s="136"/>
      <c r="H39714" s="136"/>
      <c r="K39714" s="136"/>
      <c r="O39714" s="136"/>
      <c r="T39714" s="136"/>
      <c r="W39714" s="136"/>
      <c r="Z39714" s="136"/>
      <c r="AC39714" s="136"/>
    </row>
    <row r="39715" spans="2:29">
      <c r="B39715" s="136"/>
      <c r="E39715" s="136"/>
      <c r="H39715" s="136"/>
      <c r="K39715" s="136"/>
      <c r="O39715" s="136"/>
      <c r="T39715" s="136"/>
      <c r="W39715" s="136"/>
      <c r="Z39715" s="136"/>
      <c r="AC39715" s="136"/>
    </row>
    <row r="39716" spans="2:29">
      <c r="B39716" s="136"/>
      <c r="E39716" s="136"/>
      <c r="H39716" s="136"/>
      <c r="K39716" s="136"/>
      <c r="O39716" s="136"/>
      <c r="T39716" s="136"/>
      <c r="W39716" s="136"/>
      <c r="Z39716" s="136"/>
      <c r="AC39716" s="136"/>
    </row>
    <row r="39717" spans="2:29">
      <c r="B39717" s="136"/>
      <c r="E39717" s="136"/>
      <c r="H39717" s="136"/>
      <c r="K39717" s="136"/>
      <c r="O39717" s="136"/>
      <c r="T39717" s="136"/>
      <c r="W39717" s="136"/>
      <c r="Z39717" s="136"/>
      <c r="AC39717" s="136"/>
    </row>
    <row r="39718" spans="2:29">
      <c r="B39718" s="136"/>
      <c r="E39718" s="136"/>
      <c r="H39718" s="136"/>
      <c r="K39718" s="136"/>
      <c r="O39718" s="136"/>
      <c r="T39718" s="136"/>
      <c r="W39718" s="136"/>
      <c r="Z39718" s="136"/>
      <c r="AC39718" s="136"/>
    </row>
    <row r="39719" spans="2:29">
      <c r="B39719" s="136"/>
      <c r="E39719" s="136"/>
      <c r="H39719" s="136"/>
      <c r="K39719" s="136"/>
      <c r="O39719" s="136"/>
      <c r="T39719" s="136"/>
      <c r="W39719" s="136"/>
      <c r="Z39719" s="136"/>
      <c r="AC39719" s="136"/>
    </row>
    <row r="39720" spans="2:29">
      <c r="B39720" s="136"/>
      <c r="E39720" s="136"/>
      <c r="H39720" s="136"/>
      <c r="K39720" s="136"/>
      <c r="O39720" s="136"/>
      <c r="T39720" s="136"/>
      <c r="W39720" s="136"/>
      <c r="Z39720" s="136"/>
      <c r="AC39720" s="136"/>
    </row>
    <row r="39721" spans="2:29">
      <c r="B39721" s="136"/>
      <c r="E39721" s="136"/>
      <c r="H39721" s="136"/>
      <c r="K39721" s="136"/>
      <c r="O39721" s="136"/>
      <c r="T39721" s="136"/>
      <c r="W39721" s="136"/>
      <c r="Z39721" s="136"/>
      <c r="AC39721" s="136"/>
    </row>
    <row r="39722" spans="2:29">
      <c r="B39722" s="136"/>
      <c r="E39722" s="136"/>
      <c r="H39722" s="136"/>
      <c r="K39722" s="136"/>
      <c r="O39722" s="136"/>
      <c r="T39722" s="136"/>
      <c r="W39722" s="136"/>
      <c r="Z39722" s="136"/>
      <c r="AC39722" s="136"/>
    </row>
    <row r="39723" spans="2:29">
      <c r="B39723" s="136"/>
      <c r="E39723" s="136"/>
      <c r="H39723" s="136"/>
      <c r="K39723" s="136"/>
      <c r="O39723" s="136"/>
      <c r="T39723" s="136"/>
      <c r="W39723" s="136"/>
      <c r="Z39723" s="136"/>
      <c r="AC39723" s="136"/>
    </row>
    <row r="39724" spans="2:29">
      <c r="B39724" s="136"/>
      <c r="E39724" s="136"/>
      <c r="H39724" s="136"/>
      <c r="K39724" s="136"/>
      <c r="O39724" s="136"/>
      <c r="T39724" s="136"/>
      <c r="W39724" s="136"/>
      <c r="Z39724" s="136"/>
      <c r="AC39724" s="136"/>
    </row>
    <row r="39725" spans="2:29">
      <c r="B39725" s="136"/>
      <c r="E39725" s="136"/>
      <c r="H39725" s="136"/>
      <c r="K39725" s="136"/>
      <c r="O39725" s="136"/>
      <c r="T39725" s="136"/>
      <c r="W39725" s="136"/>
      <c r="Z39725" s="136"/>
      <c r="AC39725" s="136"/>
    </row>
    <row r="39726" spans="2:29">
      <c r="B39726" s="136"/>
      <c r="E39726" s="136"/>
      <c r="H39726" s="136"/>
      <c r="K39726" s="136"/>
      <c r="O39726" s="136"/>
      <c r="T39726" s="136"/>
      <c r="W39726" s="136"/>
      <c r="Z39726" s="136"/>
      <c r="AC39726" s="136"/>
    </row>
    <row r="39727" spans="2:29">
      <c r="B39727" s="136"/>
      <c r="E39727" s="136"/>
      <c r="H39727" s="136"/>
      <c r="K39727" s="136"/>
      <c r="O39727" s="136"/>
      <c r="T39727" s="136"/>
      <c r="W39727" s="136"/>
      <c r="Z39727" s="136"/>
      <c r="AC39727" s="136"/>
    </row>
    <row r="39728" spans="2:29">
      <c r="B39728" s="136"/>
      <c r="E39728" s="136"/>
      <c r="H39728" s="136"/>
      <c r="K39728" s="136"/>
      <c r="O39728" s="136"/>
      <c r="T39728" s="136"/>
      <c r="W39728" s="136"/>
      <c r="Z39728" s="136"/>
      <c r="AC39728" s="136"/>
    </row>
    <row r="39729" spans="2:29">
      <c r="B39729" s="136"/>
      <c r="E39729" s="136"/>
      <c r="H39729" s="136"/>
      <c r="K39729" s="136"/>
      <c r="O39729" s="136"/>
      <c r="T39729" s="136"/>
      <c r="W39729" s="136"/>
      <c r="Z39729" s="136"/>
      <c r="AC39729" s="136"/>
    </row>
    <row r="39730" spans="2:29">
      <c r="B39730" s="136"/>
      <c r="E39730" s="136"/>
      <c r="H39730" s="136"/>
      <c r="K39730" s="136"/>
      <c r="O39730" s="136"/>
      <c r="T39730" s="136"/>
      <c r="W39730" s="136"/>
      <c r="Z39730" s="136"/>
      <c r="AC39730" s="136"/>
    </row>
    <row r="39731" spans="2:29">
      <c r="B39731" s="136"/>
      <c r="E39731" s="136"/>
      <c r="H39731" s="136"/>
      <c r="K39731" s="136"/>
      <c r="O39731" s="136"/>
      <c r="T39731" s="136"/>
      <c r="W39731" s="136"/>
      <c r="Z39731" s="136"/>
      <c r="AC39731" s="136"/>
    </row>
    <row r="39732" spans="2:29">
      <c r="B39732" s="136"/>
      <c r="E39732" s="136"/>
      <c r="H39732" s="136"/>
      <c r="K39732" s="136"/>
      <c r="O39732" s="136"/>
      <c r="T39732" s="136"/>
      <c r="W39732" s="136"/>
      <c r="Z39732" s="136"/>
      <c r="AC39732" s="136"/>
    </row>
    <row r="39733" spans="2:29">
      <c r="B39733" s="136"/>
      <c r="E39733" s="136"/>
      <c r="H39733" s="136"/>
      <c r="K39733" s="136"/>
      <c r="O39733" s="136"/>
      <c r="T39733" s="136"/>
      <c r="W39733" s="136"/>
      <c r="Z39733" s="136"/>
      <c r="AC39733" s="136"/>
    </row>
    <row r="39734" spans="2:29">
      <c r="B39734" s="136"/>
      <c r="E39734" s="136"/>
      <c r="H39734" s="136"/>
      <c r="K39734" s="136"/>
      <c r="O39734" s="136"/>
      <c r="T39734" s="136"/>
      <c r="W39734" s="136"/>
      <c r="Z39734" s="136"/>
      <c r="AC39734" s="136"/>
    </row>
    <row r="39735" spans="2:29">
      <c r="B39735" s="136"/>
      <c r="E39735" s="136"/>
      <c r="H39735" s="136"/>
      <c r="K39735" s="136"/>
      <c r="O39735" s="136"/>
      <c r="T39735" s="136"/>
      <c r="W39735" s="136"/>
      <c r="Z39735" s="136"/>
      <c r="AC39735" s="136"/>
    </row>
    <row r="39736" spans="2:29">
      <c r="B39736" s="136"/>
      <c r="E39736" s="136"/>
      <c r="H39736" s="136"/>
      <c r="K39736" s="136"/>
      <c r="O39736" s="136"/>
      <c r="T39736" s="136"/>
      <c r="W39736" s="136"/>
      <c r="Z39736" s="136"/>
      <c r="AC39736" s="136"/>
    </row>
    <row r="39737" spans="2:29">
      <c r="B39737" s="136"/>
      <c r="E39737" s="136"/>
      <c r="H39737" s="136"/>
      <c r="K39737" s="136"/>
      <c r="O39737" s="136"/>
      <c r="T39737" s="136"/>
      <c r="W39737" s="136"/>
      <c r="Z39737" s="136"/>
      <c r="AC39737" s="136"/>
    </row>
    <row r="39738" spans="2:29">
      <c r="B39738" s="136"/>
      <c r="E39738" s="136"/>
      <c r="H39738" s="136"/>
      <c r="K39738" s="136"/>
      <c r="O39738" s="136"/>
      <c r="T39738" s="136"/>
      <c r="W39738" s="136"/>
      <c r="Z39738" s="136"/>
      <c r="AC39738" s="136"/>
    </row>
    <row r="39739" spans="2:29">
      <c r="B39739" s="136"/>
      <c r="E39739" s="136"/>
      <c r="H39739" s="136"/>
      <c r="K39739" s="136"/>
      <c r="O39739" s="136"/>
      <c r="T39739" s="136"/>
      <c r="W39739" s="136"/>
      <c r="Z39739" s="136"/>
      <c r="AC39739" s="136"/>
    </row>
    <row r="39740" spans="2:29">
      <c r="B39740" s="136"/>
      <c r="E39740" s="136"/>
      <c r="H39740" s="136"/>
      <c r="K39740" s="136"/>
      <c r="O39740" s="136"/>
      <c r="T39740" s="136"/>
      <c r="W39740" s="136"/>
      <c r="Z39740" s="136"/>
      <c r="AC39740" s="136"/>
    </row>
    <row r="39741" spans="2:29">
      <c r="B39741" s="136"/>
      <c r="E39741" s="136"/>
      <c r="H39741" s="136"/>
      <c r="K39741" s="136"/>
      <c r="O39741" s="136"/>
      <c r="T39741" s="136"/>
      <c r="W39741" s="136"/>
      <c r="Z39741" s="136"/>
      <c r="AC39741" s="136"/>
    </row>
    <row r="39742" spans="2:29">
      <c r="B39742" s="136"/>
      <c r="E39742" s="136"/>
      <c r="H39742" s="136"/>
      <c r="K39742" s="136"/>
      <c r="O39742" s="136"/>
      <c r="T39742" s="136"/>
      <c r="W39742" s="136"/>
      <c r="Z39742" s="136"/>
      <c r="AC39742" s="136"/>
    </row>
    <row r="39743" spans="2:29">
      <c r="B39743" s="136"/>
      <c r="E39743" s="136"/>
      <c r="H39743" s="136"/>
      <c r="K39743" s="136"/>
      <c r="O39743" s="136"/>
      <c r="T39743" s="136"/>
      <c r="W39743" s="136"/>
      <c r="Z39743" s="136"/>
      <c r="AC39743" s="136"/>
    </row>
    <row r="39744" spans="2:29">
      <c r="B39744" s="136"/>
      <c r="E39744" s="136"/>
      <c r="H39744" s="136"/>
      <c r="K39744" s="136"/>
      <c r="O39744" s="136"/>
      <c r="T39744" s="136"/>
      <c r="W39744" s="136"/>
      <c r="Z39744" s="136"/>
      <c r="AC39744" s="136"/>
    </row>
    <row r="39745" spans="2:29">
      <c r="B39745" s="136"/>
      <c r="E39745" s="136"/>
      <c r="H39745" s="136"/>
      <c r="K39745" s="136"/>
      <c r="O39745" s="136"/>
      <c r="T39745" s="136"/>
      <c r="W39745" s="136"/>
      <c r="Z39745" s="136"/>
      <c r="AC39745" s="136"/>
    </row>
    <row r="39746" spans="2:29">
      <c r="B39746" s="136"/>
      <c r="E39746" s="136"/>
      <c r="H39746" s="136"/>
      <c r="K39746" s="136"/>
      <c r="O39746" s="136"/>
      <c r="T39746" s="136"/>
      <c r="W39746" s="136"/>
      <c r="Z39746" s="136"/>
      <c r="AC39746" s="136"/>
    </row>
    <row r="39747" spans="2:29">
      <c r="B39747" s="136"/>
      <c r="E39747" s="136"/>
      <c r="H39747" s="136"/>
      <c r="K39747" s="136"/>
      <c r="O39747" s="136"/>
      <c r="T39747" s="136"/>
      <c r="W39747" s="136"/>
      <c r="Z39747" s="136"/>
      <c r="AC39747" s="136"/>
    </row>
    <row r="39748" spans="2:29">
      <c r="B39748" s="136"/>
      <c r="E39748" s="136"/>
      <c r="H39748" s="136"/>
      <c r="K39748" s="136"/>
      <c r="O39748" s="136"/>
      <c r="T39748" s="136"/>
      <c r="W39748" s="136"/>
      <c r="Z39748" s="136"/>
      <c r="AC39748" s="136"/>
    </row>
    <row r="39749" spans="2:29">
      <c r="B39749" s="136"/>
      <c r="E39749" s="136"/>
      <c r="H39749" s="136"/>
      <c r="K39749" s="136"/>
      <c r="O39749" s="136"/>
      <c r="T39749" s="136"/>
      <c r="W39749" s="136"/>
      <c r="Z39749" s="136"/>
      <c r="AC39749" s="136"/>
    </row>
    <row r="39750" spans="2:29">
      <c r="B39750" s="136"/>
      <c r="E39750" s="136"/>
      <c r="H39750" s="136"/>
      <c r="K39750" s="136"/>
      <c r="O39750" s="136"/>
      <c r="T39750" s="136"/>
      <c r="W39750" s="136"/>
      <c r="Z39750" s="136"/>
      <c r="AC39750" s="136"/>
    </row>
    <row r="39751" spans="2:29">
      <c r="B39751" s="136"/>
      <c r="E39751" s="136"/>
      <c r="H39751" s="136"/>
      <c r="K39751" s="136"/>
      <c r="O39751" s="136"/>
      <c r="T39751" s="136"/>
      <c r="W39751" s="136"/>
      <c r="Z39751" s="136"/>
      <c r="AC39751" s="136"/>
    </row>
    <row r="39752" spans="2:29">
      <c r="B39752" s="136"/>
      <c r="E39752" s="136"/>
      <c r="H39752" s="136"/>
      <c r="K39752" s="136"/>
      <c r="O39752" s="136"/>
      <c r="T39752" s="136"/>
      <c r="W39752" s="136"/>
      <c r="Z39752" s="136"/>
      <c r="AC39752" s="136"/>
    </row>
    <row r="39753" spans="2:29">
      <c r="B39753" s="136"/>
      <c r="E39753" s="136"/>
      <c r="H39753" s="136"/>
      <c r="K39753" s="136"/>
      <c r="O39753" s="136"/>
      <c r="T39753" s="136"/>
      <c r="W39753" s="136"/>
      <c r="Z39753" s="136"/>
      <c r="AC39753" s="136"/>
    </row>
    <row r="39754" spans="2:29">
      <c r="B39754" s="136"/>
      <c r="E39754" s="136"/>
      <c r="H39754" s="136"/>
      <c r="K39754" s="136"/>
      <c r="O39754" s="136"/>
      <c r="T39754" s="136"/>
      <c r="W39754" s="136"/>
      <c r="Z39754" s="136"/>
      <c r="AC39754" s="136"/>
    </row>
    <row r="39755" spans="2:29">
      <c r="B39755" s="136"/>
      <c r="E39755" s="136"/>
      <c r="H39755" s="136"/>
      <c r="K39755" s="136"/>
      <c r="O39755" s="136"/>
      <c r="T39755" s="136"/>
      <c r="W39755" s="136"/>
      <c r="Z39755" s="136"/>
      <c r="AC39755" s="136"/>
    </row>
    <row r="39756" spans="2:29">
      <c r="B39756" s="136"/>
      <c r="E39756" s="136"/>
      <c r="H39756" s="136"/>
      <c r="K39756" s="136"/>
      <c r="O39756" s="136"/>
      <c r="T39756" s="136"/>
      <c r="W39756" s="136"/>
      <c r="Z39756" s="136"/>
      <c r="AC39756" s="136"/>
    </row>
    <row r="39757" spans="2:29">
      <c r="B39757" s="136"/>
      <c r="E39757" s="136"/>
      <c r="H39757" s="136"/>
      <c r="K39757" s="136"/>
      <c r="O39757" s="136"/>
      <c r="T39757" s="136"/>
      <c r="W39757" s="136"/>
      <c r="Z39757" s="136"/>
      <c r="AC39757" s="136"/>
    </row>
    <row r="39758" spans="2:29">
      <c r="B39758" s="136"/>
      <c r="E39758" s="136"/>
      <c r="H39758" s="136"/>
      <c r="K39758" s="136"/>
      <c r="O39758" s="136"/>
      <c r="T39758" s="136"/>
      <c r="W39758" s="136"/>
      <c r="Z39758" s="136"/>
      <c r="AC39758" s="136"/>
    </row>
    <row r="39759" spans="2:29">
      <c r="B39759" s="136"/>
      <c r="E39759" s="136"/>
      <c r="H39759" s="136"/>
      <c r="K39759" s="136"/>
      <c r="O39759" s="136"/>
      <c r="T39759" s="136"/>
      <c r="W39759" s="136"/>
      <c r="Z39759" s="136"/>
      <c r="AC39759" s="136"/>
    </row>
    <row r="39760" spans="2:29">
      <c r="B39760" s="136"/>
      <c r="E39760" s="136"/>
      <c r="H39760" s="136"/>
      <c r="K39760" s="136"/>
      <c r="O39760" s="136"/>
      <c r="T39760" s="136"/>
      <c r="W39760" s="136"/>
      <c r="Z39760" s="136"/>
      <c r="AC39760" s="136"/>
    </row>
    <row r="39761" spans="2:29">
      <c r="B39761" s="136"/>
      <c r="E39761" s="136"/>
      <c r="H39761" s="136"/>
      <c r="K39761" s="136"/>
      <c r="O39761" s="136"/>
      <c r="T39761" s="136"/>
      <c r="W39761" s="136"/>
      <c r="Z39761" s="136"/>
      <c r="AC39761" s="136"/>
    </row>
    <row r="39762" spans="2:29">
      <c r="B39762" s="136"/>
      <c r="E39762" s="136"/>
      <c r="H39762" s="136"/>
      <c r="K39762" s="136"/>
      <c r="O39762" s="136"/>
      <c r="T39762" s="136"/>
      <c r="W39762" s="136"/>
      <c r="Z39762" s="136"/>
      <c r="AC39762" s="136"/>
    </row>
    <row r="39763" spans="2:29">
      <c r="B39763" s="136"/>
      <c r="E39763" s="136"/>
      <c r="H39763" s="136"/>
      <c r="K39763" s="136"/>
      <c r="O39763" s="136"/>
      <c r="T39763" s="136"/>
      <c r="W39763" s="136"/>
      <c r="Z39763" s="136"/>
      <c r="AC39763" s="136"/>
    </row>
    <row r="39764" spans="2:29">
      <c r="B39764" s="136"/>
      <c r="E39764" s="136"/>
      <c r="H39764" s="136"/>
      <c r="K39764" s="136"/>
      <c r="O39764" s="136"/>
      <c r="T39764" s="136"/>
      <c r="W39764" s="136"/>
      <c r="Z39764" s="136"/>
      <c r="AC39764" s="136"/>
    </row>
    <row r="39765" spans="2:29">
      <c r="B39765" s="136"/>
      <c r="E39765" s="136"/>
      <c r="H39765" s="136"/>
      <c r="K39765" s="136"/>
      <c r="O39765" s="136"/>
      <c r="T39765" s="136"/>
      <c r="W39765" s="136"/>
      <c r="Z39765" s="136"/>
      <c r="AC39765" s="136"/>
    </row>
    <row r="39766" spans="2:29">
      <c r="B39766" s="136"/>
      <c r="E39766" s="136"/>
      <c r="H39766" s="136"/>
      <c r="K39766" s="136"/>
      <c r="O39766" s="136"/>
      <c r="T39766" s="136"/>
      <c r="W39766" s="136"/>
      <c r="Z39766" s="136"/>
      <c r="AC39766" s="136"/>
    </row>
    <row r="39767" spans="2:29">
      <c r="B39767" s="136"/>
      <c r="E39767" s="136"/>
      <c r="H39767" s="136"/>
      <c r="K39767" s="136"/>
      <c r="O39767" s="136"/>
      <c r="T39767" s="136"/>
      <c r="W39767" s="136"/>
      <c r="Z39767" s="136"/>
      <c r="AC39767" s="136"/>
    </row>
    <row r="39768" spans="2:29">
      <c r="B39768" s="136"/>
      <c r="E39768" s="136"/>
      <c r="H39768" s="136"/>
      <c r="K39768" s="136"/>
      <c r="O39768" s="136"/>
      <c r="T39768" s="136"/>
      <c r="W39768" s="136"/>
      <c r="Z39768" s="136"/>
      <c r="AC39768" s="136"/>
    </row>
    <row r="39769" spans="2:29">
      <c r="B39769" s="136"/>
      <c r="E39769" s="136"/>
      <c r="H39769" s="136"/>
      <c r="K39769" s="136"/>
      <c r="O39769" s="136"/>
      <c r="T39769" s="136"/>
      <c r="W39769" s="136"/>
      <c r="Z39769" s="136"/>
      <c r="AC39769" s="136"/>
    </row>
    <row r="39770" spans="2:29">
      <c r="B39770" s="136"/>
      <c r="E39770" s="136"/>
      <c r="H39770" s="136"/>
      <c r="K39770" s="136"/>
      <c r="O39770" s="136"/>
      <c r="T39770" s="136"/>
      <c r="W39770" s="136"/>
      <c r="Z39770" s="136"/>
      <c r="AC39770" s="136"/>
    </row>
    <row r="39771" spans="2:29">
      <c r="B39771" s="136"/>
      <c r="E39771" s="136"/>
      <c r="H39771" s="136"/>
      <c r="K39771" s="136"/>
      <c r="O39771" s="136"/>
      <c r="T39771" s="136"/>
      <c r="W39771" s="136"/>
      <c r="Z39771" s="136"/>
      <c r="AC39771" s="136"/>
    </row>
    <row r="39772" spans="2:29">
      <c r="B39772" s="136"/>
      <c r="E39772" s="136"/>
      <c r="H39772" s="136"/>
      <c r="K39772" s="136"/>
      <c r="O39772" s="136"/>
      <c r="T39772" s="136"/>
      <c r="W39772" s="136"/>
      <c r="Z39772" s="136"/>
      <c r="AC39772" s="136"/>
    </row>
    <row r="39773" spans="2:29">
      <c r="B39773" s="136"/>
      <c r="E39773" s="136"/>
      <c r="H39773" s="136"/>
      <c r="K39773" s="136"/>
      <c r="O39773" s="136"/>
      <c r="T39773" s="136"/>
      <c r="W39773" s="136"/>
      <c r="Z39773" s="136"/>
      <c r="AC39773" s="136"/>
    </row>
    <row r="39774" spans="2:29">
      <c r="B39774" s="136"/>
      <c r="E39774" s="136"/>
      <c r="H39774" s="136"/>
      <c r="K39774" s="136"/>
      <c r="O39774" s="136"/>
      <c r="T39774" s="136"/>
      <c r="W39774" s="136"/>
      <c r="Z39774" s="136"/>
      <c r="AC39774" s="136"/>
    </row>
    <row r="39775" spans="2:29">
      <c r="B39775" s="136"/>
      <c r="E39775" s="136"/>
      <c r="H39775" s="136"/>
      <c r="K39775" s="136"/>
      <c r="O39775" s="136"/>
      <c r="T39775" s="136"/>
      <c r="W39775" s="136"/>
      <c r="Z39775" s="136"/>
      <c r="AC39775" s="136"/>
    </row>
    <row r="39776" spans="2:29">
      <c r="B39776" s="136"/>
      <c r="E39776" s="136"/>
      <c r="H39776" s="136"/>
      <c r="K39776" s="136"/>
      <c r="O39776" s="136"/>
      <c r="T39776" s="136"/>
      <c r="W39776" s="136"/>
      <c r="Z39776" s="136"/>
      <c r="AC39776" s="136"/>
    </row>
    <row r="39777" spans="2:29">
      <c r="B39777" s="136"/>
      <c r="E39777" s="136"/>
      <c r="H39777" s="136"/>
      <c r="K39777" s="136"/>
      <c r="O39777" s="136"/>
      <c r="T39777" s="136"/>
      <c r="W39777" s="136"/>
      <c r="Z39777" s="136"/>
      <c r="AC39777" s="136"/>
    </row>
    <row r="39778" spans="2:29">
      <c r="B39778" s="136"/>
      <c r="E39778" s="136"/>
      <c r="H39778" s="136"/>
      <c r="K39778" s="136"/>
      <c r="O39778" s="136"/>
      <c r="T39778" s="136"/>
      <c r="W39778" s="136"/>
      <c r="Z39778" s="136"/>
      <c r="AC39778" s="136"/>
    </row>
    <row r="39779" spans="2:29">
      <c r="B39779" s="136"/>
      <c r="E39779" s="136"/>
      <c r="H39779" s="136"/>
      <c r="K39779" s="136"/>
      <c r="O39779" s="136"/>
      <c r="T39779" s="136"/>
      <c r="W39779" s="136"/>
      <c r="Z39779" s="136"/>
      <c r="AC39779" s="136"/>
    </row>
    <row r="39780" spans="2:29">
      <c r="B39780" s="136"/>
      <c r="E39780" s="136"/>
      <c r="H39780" s="136"/>
      <c r="K39780" s="136"/>
      <c r="O39780" s="136"/>
      <c r="T39780" s="136"/>
      <c r="W39780" s="136"/>
      <c r="Z39780" s="136"/>
      <c r="AC39780" s="136"/>
    </row>
    <row r="39781" spans="2:29">
      <c r="B39781" s="136"/>
      <c r="E39781" s="136"/>
      <c r="H39781" s="136"/>
      <c r="K39781" s="136"/>
      <c r="O39781" s="136"/>
      <c r="T39781" s="136"/>
      <c r="W39781" s="136"/>
      <c r="Z39781" s="136"/>
      <c r="AC39781" s="136"/>
    </row>
    <row r="39782" spans="2:29">
      <c r="B39782" s="136"/>
      <c r="E39782" s="136"/>
      <c r="H39782" s="136"/>
      <c r="K39782" s="136"/>
      <c r="O39782" s="136"/>
      <c r="T39782" s="136"/>
      <c r="W39782" s="136"/>
      <c r="Z39782" s="136"/>
      <c r="AC39782" s="136"/>
    </row>
    <row r="39783" spans="2:29">
      <c r="B39783" s="136"/>
      <c r="E39783" s="136"/>
      <c r="H39783" s="136"/>
      <c r="K39783" s="136"/>
      <c r="O39783" s="136"/>
      <c r="T39783" s="136"/>
      <c r="W39783" s="136"/>
      <c r="Z39783" s="136"/>
      <c r="AC39783" s="136"/>
    </row>
    <row r="39784" spans="2:29">
      <c r="B39784" s="136"/>
      <c r="E39784" s="136"/>
      <c r="H39784" s="136"/>
      <c r="K39784" s="136"/>
      <c r="O39784" s="136"/>
      <c r="T39784" s="136"/>
      <c r="W39784" s="136"/>
      <c r="Z39784" s="136"/>
      <c r="AC39784" s="136"/>
    </row>
    <row r="39785" spans="2:29">
      <c r="B39785" s="136"/>
      <c r="E39785" s="136"/>
      <c r="H39785" s="136"/>
      <c r="K39785" s="136"/>
      <c r="O39785" s="136"/>
      <c r="T39785" s="136"/>
      <c r="W39785" s="136"/>
      <c r="Z39785" s="136"/>
      <c r="AC39785" s="136"/>
    </row>
    <row r="39786" spans="2:29">
      <c r="B39786" s="136"/>
      <c r="E39786" s="136"/>
      <c r="H39786" s="136"/>
      <c r="K39786" s="136"/>
      <c r="O39786" s="136"/>
      <c r="T39786" s="136"/>
      <c r="W39786" s="136"/>
      <c r="Z39786" s="136"/>
      <c r="AC39786" s="136"/>
    </row>
    <row r="39787" spans="2:29">
      <c r="B39787" s="136"/>
      <c r="E39787" s="136"/>
      <c r="H39787" s="136"/>
      <c r="K39787" s="136"/>
      <c r="O39787" s="136"/>
      <c r="T39787" s="136"/>
      <c r="W39787" s="136"/>
      <c r="Z39787" s="136"/>
      <c r="AC39787" s="136"/>
    </row>
    <row r="39788" spans="2:29">
      <c r="B39788" s="136"/>
      <c r="E39788" s="136"/>
      <c r="H39788" s="136"/>
      <c r="K39788" s="136"/>
      <c r="O39788" s="136"/>
      <c r="T39788" s="136"/>
      <c r="W39788" s="136"/>
      <c r="Z39788" s="136"/>
      <c r="AC39788" s="136"/>
    </row>
    <row r="39789" spans="2:29">
      <c r="B39789" s="136"/>
      <c r="E39789" s="136"/>
      <c r="H39789" s="136"/>
      <c r="K39789" s="136"/>
      <c r="O39789" s="136"/>
      <c r="T39789" s="136"/>
      <c r="W39789" s="136"/>
      <c r="Z39789" s="136"/>
      <c r="AC39789" s="136"/>
    </row>
    <row r="39790" spans="2:29">
      <c r="B39790" s="136"/>
      <c r="E39790" s="136"/>
      <c r="H39790" s="136"/>
      <c r="K39790" s="136"/>
      <c r="O39790" s="136"/>
      <c r="T39790" s="136"/>
      <c r="W39790" s="136"/>
      <c r="Z39790" s="136"/>
      <c r="AC39790" s="136"/>
    </row>
    <row r="39791" spans="2:29">
      <c r="B39791" s="136"/>
      <c r="E39791" s="136"/>
      <c r="H39791" s="136"/>
      <c r="K39791" s="136"/>
      <c r="O39791" s="136"/>
      <c r="T39791" s="136"/>
      <c r="W39791" s="136"/>
      <c r="Z39791" s="136"/>
      <c r="AC39791" s="136"/>
    </row>
    <row r="39792" spans="2:29">
      <c r="B39792" s="136"/>
      <c r="E39792" s="136"/>
      <c r="H39792" s="136"/>
      <c r="K39792" s="136"/>
      <c r="O39792" s="136"/>
      <c r="T39792" s="136"/>
      <c r="W39792" s="136"/>
      <c r="Z39792" s="136"/>
      <c r="AC39792" s="136"/>
    </row>
    <row r="39793" spans="2:29">
      <c r="B39793" s="136"/>
      <c r="E39793" s="136"/>
      <c r="H39793" s="136"/>
      <c r="K39793" s="136"/>
      <c r="O39793" s="136"/>
      <c r="T39793" s="136"/>
      <c r="W39793" s="136"/>
      <c r="Z39793" s="136"/>
      <c r="AC39793" s="136"/>
    </row>
    <row r="39794" spans="2:29">
      <c r="B39794" s="136"/>
      <c r="E39794" s="136"/>
      <c r="H39794" s="136"/>
      <c r="K39794" s="136"/>
      <c r="O39794" s="136"/>
      <c r="T39794" s="136"/>
      <c r="W39794" s="136"/>
      <c r="Z39794" s="136"/>
      <c r="AC39794" s="136"/>
    </row>
    <row r="39795" spans="2:29">
      <c r="B39795" s="136"/>
      <c r="E39795" s="136"/>
      <c r="H39795" s="136"/>
      <c r="K39795" s="136"/>
      <c r="O39795" s="136"/>
      <c r="T39795" s="136"/>
      <c r="W39795" s="136"/>
      <c r="Z39795" s="136"/>
      <c r="AC39795" s="136"/>
    </row>
    <row r="39796" spans="2:29">
      <c r="B39796" s="136"/>
      <c r="E39796" s="136"/>
      <c r="H39796" s="136"/>
      <c r="K39796" s="136"/>
      <c r="O39796" s="136"/>
      <c r="T39796" s="136"/>
      <c r="W39796" s="136"/>
      <c r="Z39796" s="136"/>
      <c r="AC39796" s="136"/>
    </row>
    <row r="39797" spans="2:29">
      <c r="B39797" s="136"/>
      <c r="E39797" s="136"/>
      <c r="H39797" s="136"/>
      <c r="K39797" s="136"/>
      <c r="O39797" s="136"/>
      <c r="T39797" s="136"/>
      <c r="W39797" s="136"/>
      <c r="Z39797" s="136"/>
      <c r="AC39797" s="136"/>
    </row>
    <row r="39798" spans="2:29">
      <c r="B39798" s="136"/>
      <c r="E39798" s="136"/>
      <c r="H39798" s="136"/>
      <c r="K39798" s="136"/>
      <c r="O39798" s="136"/>
      <c r="T39798" s="136"/>
      <c r="W39798" s="136"/>
      <c r="Z39798" s="136"/>
      <c r="AC39798" s="136"/>
    </row>
    <row r="39799" spans="2:29">
      <c r="B39799" s="136"/>
      <c r="E39799" s="136"/>
      <c r="H39799" s="136"/>
      <c r="K39799" s="136"/>
      <c r="O39799" s="136"/>
      <c r="T39799" s="136"/>
      <c r="W39799" s="136"/>
      <c r="Z39799" s="136"/>
      <c r="AC39799" s="136"/>
    </row>
    <row r="39800" spans="2:29">
      <c r="B39800" s="136"/>
      <c r="E39800" s="136"/>
      <c r="H39800" s="136"/>
      <c r="K39800" s="136"/>
      <c r="O39800" s="136"/>
      <c r="T39800" s="136"/>
      <c r="W39800" s="136"/>
      <c r="Z39800" s="136"/>
      <c r="AC39800" s="136"/>
    </row>
    <row r="39801" spans="2:29">
      <c r="B39801" s="136"/>
      <c r="E39801" s="136"/>
      <c r="H39801" s="136"/>
      <c r="K39801" s="136"/>
      <c r="O39801" s="136"/>
      <c r="T39801" s="136"/>
      <c r="W39801" s="136"/>
      <c r="Z39801" s="136"/>
      <c r="AC39801" s="136"/>
    </row>
    <row r="39802" spans="2:29">
      <c r="B39802" s="136"/>
      <c r="E39802" s="136"/>
      <c r="H39802" s="136"/>
      <c r="K39802" s="136"/>
      <c r="O39802" s="136"/>
      <c r="T39802" s="136"/>
      <c r="W39802" s="136"/>
      <c r="Z39802" s="136"/>
      <c r="AC39802" s="136"/>
    </row>
    <row r="39803" spans="2:29">
      <c r="B39803" s="136"/>
      <c r="E39803" s="136"/>
      <c r="H39803" s="136"/>
      <c r="K39803" s="136"/>
      <c r="O39803" s="136"/>
      <c r="T39803" s="136"/>
      <c r="W39803" s="136"/>
      <c r="Z39803" s="136"/>
      <c r="AC39803" s="136"/>
    </row>
    <row r="39804" spans="2:29">
      <c r="B39804" s="136"/>
      <c r="E39804" s="136"/>
      <c r="H39804" s="136"/>
      <c r="K39804" s="136"/>
      <c r="O39804" s="136"/>
      <c r="T39804" s="136"/>
      <c r="W39804" s="136"/>
      <c r="Z39804" s="136"/>
      <c r="AC39804" s="136"/>
    </row>
    <row r="39805" spans="2:29">
      <c r="B39805" s="136"/>
      <c r="E39805" s="136"/>
      <c r="H39805" s="136"/>
      <c r="K39805" s="136"/>
      <c r="O39805" s="136"/>
      <c r="T39805" s="136"/>
      <c r="W39805" s="136"/>
      <c r="Z39805" s="136"/>
      <c r="AC39805" s="136"/>
    </row>
    <row r="39806" spans="2:29">
      <c r="B39806" s="136"/>
      <c r="E39806" s="136"/>
      <c r="H39806" s="136"/>
      <c r="K39806" s="136"/>
      <c r="O39806" s="136"/>
      <c r="T39806" s="136"/>
      <c r="W39806" s="136"/>
      <c r="Z39806" s="136"/>
      <c r="AC39806" s="136"/>
    </row>
    <row r="39807" spans="2:29">
      <c r="B39807" s="136"/>
      <c r="E39807" s="136"/>
      <c r="H39807" s="136"/>
      <c r="K39807" s="136"/>
      <c r="O39807" s="136"/>
      <c r="T39807" s="136"/>
      <c r="W39807" s="136"/>
      <c r="Z39807" s="136"/>
      <c r="AC39807" s="136"/>
    </row>
    <row r="39808" spans="2:29">
      <c r="B39808" s="136"/>
      <c r="E39808" s="136"/>
      <c r="H39808" s="136"/>
      <c r="K39808" s="136"/>
      <c r="O39808" s="136"/>
      <c r="T39808" s="136"/>
      <c r="W39808" s="136"/>
      <c r="Z39808" s="136"/>
      <c r="AC39808" s="136"/>
    </row>
    <row r="39809" spans="2:29">
      <c r="B39809" s="136"/>
      <c r="E39809" s="136"/>
      <c r="H39809" s="136"/>
      <c r="K39809" s="136"/>
      <c r="O39809" s="136"/>
      <c r="T39809" s="136"/>
      <c r="W39809" s="136"/>
      <c r="Z39809" s="136"/>
      <c r="AC39809" s="136"/>
    </row>
    <row r="39810" spans="2:29">
      <c r="B39810" s="136"/>
      <c r="E39810" s="136"/>
      <c r="H39810" s="136"/>
      <c r="K39810" s="136"/>
      <c r="O39810" s="136"/>
      <c r="T39810" s="136"/>
      <c r="W39810" s="136"/>
      <c r="Z39810" s="136"/>
      <c r="AC39810" s="136"/>
    </row>
    <row r="39811" spans="2:29">
      <c r="B39811" s="136"/>
      <c r="E39811" s="136"/>
      <c r="H39811" s="136"/>
      <c r="K39811" s="136"/>
      <c r="O39811" s="136"/>
      <c r="T39811" s="136"/>
      <c r="W39811" s="136"/>
      <c r="Z39811" s="136"/>
      <c r="AC39811" s="136"/>
    </row>
    <row r="39812" spans="2:29">
      <c r="B39812" s="136"/>
      <c r="E39812" s="136"/>
      <c r="H39812" s="136"/>
      <c r="K39812" s="136"/>
      <c r="O39812" s="136"/>
      <c r="T39812" s="136"/>
      <c r="W39812" s="136"/>
      <c r="Z39812" s="136"/>
      <c r="AC39812" s="136"/>
    </row>
    <row r="39813" spans="2:29">
      <c r="B39813" s="136"/>
      <c r="E39813" s="136"/>
      <c r="H39813" s="136"/>
      <c r="K39813" s="136"/>
      <c r="O39813" s="136"/>
      <c r="T39813" s="136"/>
      <c r="W39813" s="136"/>
      <c r="Z39813" s="136"/>
      <c r="AC39813" s="136"/>
    </row>
    <row r="39814" spans="2:29">
      <c r="B39814" s="136"/>
      <c r="E39814" s="136"/>
      <c r="H39814" s="136"/>
      <c r="K39814" s="136"/>
      <c r="O39814" s="136"/>
      <c r="T39814" s="136"/>
      <c r="W39814" s="136"/>
      <c r="Z39814" s="136"/>
      <c r="AC39814" s="136"/>
    </row>
    <row r="39815" spans="2:29">
      <c r="B39815" s="136"/>
      <c r="E39815" s="136"/>
      <c r="H39815" s="136"/>
      <c r="K39815" s="136"/>
      <c r="O39815" s="136"/>
      <c r="T39815" s="136"/>
      <c r="W39815" s="136"/>
      <c r="Z39815" s="136"/>
      <c r="AC39815" s="136"/>
    </row>
    <row r="39816" spans="2:29">
      <c r="B39816" s="136"/>
      <c r="E39816" s="136"/>
      <c r="H39816" s="136"/>
      <c r="K39816" s="136"/>
      <c r="O39816" s="136"/>
      <c r="T39816" s="136"/>
      <c r="W39816" s="136"/>
      <c r="Z39816" s="136"/>
      <c r="AC39816" s="136"/>
    </row>
    <row r="39817" spans="2:29">
      <c r="B39817" s="136"/>
      <c r="E39817" s="136"/>
      <c r="H39817" s="136"/>
      <c r="K39817" s="136"/>
      <c r="O39817" s="136"/>
      <c r="T39817" s="136"/>
      <c r="W39817" s="136"/>
      <c r="Z39817" s="136"/>
      <c r="AC39817" s="136"/>
    </row>
    <row r="39818" spans="2:29">
      <c r="B39818" s="136"/>
      <c r="E39818" s="136"/>
      <c r="H39818" s="136"/>
      <c r="K39818" s="136"/>
      <c r="O39818" s="136"/>
      <c r="T39818" s="136"/>
      <c r="W39818" s="136"/>
      <c r="Z39818" s="136"/>
      <c r="AC39818" s="136"/>
    </row>
    <row r="39819" spans="2:29">
      <c r="B39819" s="136"/>
      <c r="E39819" s="136"/>
      <c r="H39819" s="136"/>
      <c r="K39819" s="136"/>
      <c r="O39819" s="136"/>
      <c r="T39819" s="136"/>
      <c r="W39819" s="136"/>
      <c r="Z39819" s="136"/>
      <c r="AC39819" s="136"/>
    </row>
    <row r="39820" spans="2:29">
      <c r="B39820" s="136"/>
      <c r="E39820" s="136"/>
      <c r="H39820" s="136"/>
      <c r="K39820" s="136"/>
      <c r="O39820" s="136"/>
      <c r="T39820" s="136"/>
      <c r="W39820" s="136"/>
      <c r="Z39820" s="136"/>
      <c r="AC39820" s="136"/>
    </row>
    <row r="39821" spans="2:29">
      <c r="B39821" s="136"/>
      <c r="E39821" s="136"/>
      <c r="H39821" s="136"/>
      <c r="K39821" s="136"/>
      <c r="O39821" s="136"/>
      <c r="T39821" s="136"/>
      <c r="W39821" s="136"/>
      <c r="Z39821" s="136"/>
      <c r="AC39821" s="136"/>
    </row>
    <row r="39822" spans="2:29">
      <c r="B39822" s="136"/>
      <c r="E39822" s="136"/>
      <c r="H39822" s="136"/>
      <c r="K39822" s="136"/>
      <c r="O39822" s="136"/>
      <c r="T39822" s="136"/>
      <c r="W39822" s="136"/>
      <c r="Z39822" s="136"/>
      <c r="AC39822" s="136"/>
    </row>
    <row r="39823" spans="2:29">
      <c r="B39823" s="136"/>
      <c r="E39823" s="136"/>
      <c r="H39823" s="136"/>
      <c r="K39823" s="136"/>
      <c r="O39823" s="136"/>
      <c r="T39823" s="136"/>
      <c r="W39823" s="136"/>
      <c r="Z39823" s="136"/>
      <c r="AC39823" s="136"/>
    </row>
    <row r="39824" spans="2:29">
      <c r="B39824" s="136"/>
      <c r="E39824" s="136"/>
      <c r="H39824" s="136"/>
      <c r="K39824" s="136"/>
      <c r="O39824" s="136"/>
      <c r="T39824" s="136"/>
      <c r="W39824" s="136"/>
      <c r="Z39824" s="136"/>
      <c r="AC39824" s="136"/>
    </row>
    <row r="39825" spans="2:29">
      <c r="B39825" s="136"/>
      <c r="E39825" s="136"/>
      <c r="H39825" s="136"/>
      <c r="K39825" s="136"/>
      <c r="O39825" s="136"/>
      <c r="T39825" s="136"/>
      <c r="W39825" s="136"/>
      <c r="Z39825" s="136"/>
      <c r="AC39825" s="136"/>
    </row>
    <row r="39826" spans="2:29">
      <c r="B39826" s="136"/>
      <c r="E39826" s="136"/>
      <c r="H39826" s="136"/>
      <c r="K39826" s="136"/>
      <c r="O39826" s="136"/>
      <c r="T39826" s="136"/>
      <c r="W39826" s="136"/>
      <c r="Z39826" s="136"/>
      <c r="AC39826" s="136"/>
    </row>
    <row r="39827" spans="2:29">
      <c r="B39827" s="136"/>
      <c r="E39827" s="136"/>
      <c r="H39827" s="136"/>
      <c r="K39827" s="136"/>
      <c r="O39827" s="136"/>
      <c r="T39827" s="136"/>
      <c r="W39827" s="136"/>
      <c r="Z39827" s="136"/>
      <c r="AC39827" s="136"/>
    </row>
    <row r="39828" spans="2:29">
      <c r="B39828" s="136"/>
      <c r="E39828" s="136"/>
      <c r="H39828" s="136"/>
      <c r="K39828" s="136"/>
      <c r="O39828" s="136"/>
      <c r="T39828" s="136"/>
      <c r="W39828" s="136"/>
      <c r="Z39828" s="136"/>
      <c r="AC39828" s="136"/>
    </row>
    <row r="39829" spans="2:29">
      <c r="B39829" s="136"/>
      <c r="E39829" s="136"/>
      <c r="H39829" s="136"/>
      <c r="K39829" s="136"/>
      <c r="O39829" s="136"/>
      <c r="T39829" s="136"/>
      <c r="W39829" s="136"/>
      <c r="Z39829" s="136"/>
      <c r="AC39829" s="136"/>
    </row>
    <row r="39830" spans="2:29">
      <c r="B39830" s="136"/>
      <c r="E39830" s="136"/>
      <c r="H39830" s="136"/>
      <c r="K39830" s="136"/>
      <c r="O39830" s="136"/>
      <c r="T39830" s="136"/>
      <c r="W39830" s="136"/>
      <c r="Z39830" s="136"/>
      <c r="AC39830" s="136"/>
    </row>
    <row r="39831" spans="2:29">
      <c r="B39831" s="136"/>
      <c r="E39831" s="136"/>
      <c r="H39831" s="136"/>
      <c r="K39831" s="136"/>
      <c r="O39831" s="136"/>
      <c r="T39831" s="136"/>
      <c r="W39831" s="136"/>
      <c r="Z39831" s="136"/>
      <c r="AC39831" s="136"/>
    </row>
    <row r="39832" spans="2:29">
      <c r="B39832" s="136"/>
      <c r="E39832" s="136"/>
      <c r="H39832" s="136"/>
      <c r="K39832" s="136"/>
      <c r="O39832" s="136"/>
      <c r="T39832" s="136"/>
      <c r="W39832" s="136"/>
      <c r="Z39832" s="136"/>
      <c r="AC39832" s="136"/>
    </row>
    <row r="39833" spans="2:29">
      <c r="B39833" s="136"/>
      <c r="E39833" s="136"/>
      <c r="H39833" s="136"/>
      <c r="K39833" s="136"/>
      <c r="O39833" s="136"/>
      <c r="T39833" s="136"/>
      <c r="W39833" s="136"/>
      <c r="Z39833" s="136"/>
      <c r="AC39833" s="136"/>
    </row>
    <row r="39834" spans="2:29">
      <c r="B39834" s="136"/>
      <c r="E39834" s="136"/>
      <c r="H39834" s="136"/>
      <c r="K39834" s="136"/>
      <c r="O39834" s="136"/>
      <c r="T39834" s="136"/>
      <c r="W39834" s="136"/>
      <c r="Z39834" s="136"/>
      <c r="AC39834" s="136"/>
    </row>
    <row r="39835" spans="2:29">
      <c r="B39835" s="136"/>
      <c r="E39835" s="136"/>
      <c r="H39835" s="136"/>
      <c r="K39835" s="136"/>
      <c r="O39835" s="136"/>
      <c r="T39835" s="136"/>
      <c r="W39835" s="136"/>
      <c r="Z39835" s="136"/>
      <c r="AC39835" s="136"/>
    </row>
    <row r="39836" spans="2:29">
      <c r="B39836" s="136"/>
      <c r="E39836" s="136"/>
      <c r="H39836" s="136"/>
      <c r="K39836" s="136"/>
      <c r="O39836" s="136"/>
      <c r="T39836" s="136"/>
      <c r="W39836" s="136"/>
      <c r="Z39836" s="136"/>
      <c r="AC39836" s="136"/>
    </row>
    <row r="39837" spans="2:29">
      <c r="B39837" s="136"/>
      <c r="E39837" s="136"/>
      <c r="H39837" s="136"/>
      <c r="K39837" s="136"/>
      <c r="O39837" s="136"/>
      <c r="T39837" s="136"/>
      <c r="W39837" s="136"/>
      <c r="Z39837" s="136"/>
      <c r="AC39837" s="136"/>
    </row>
    <row r="39838" spans="2:29">
      <c r="B39838" s="136"/>
      <c r="E39838" s="136"/>
      <c r="H39838" s="136"/>
      <c r="K39838" s="136"/>
      <c r="O39838" s="136"/>
      <c r="T39838" s="136"/>
      <c r="W39838" s="136"/>
      <c r="Z39838" s="136"/>
      <c r="AC39838" s="136"/>
    </row>
    <row r="39839" spans="2:29">
      <c r="B39839" s="136"/>
      <c r="E39839" s="136"/>
      <c r="H39839" s="136"/>
      <c r="K39839" s="136"/>
      <c r="O39839" s="136"/>
      <c r="T39839" s="136"/>
      <c r="W39839" s="136"/>
      <c r="Z39839" s="136"/>
      <c r="AC39839" s="136"/>
    </row>
    <row r="39840" spans="2:29">
      <c r="B39840" s="136"/>
      <c r="E39840" s="136"/>
      <c r="H39840" s="136"/>
      <c r="K39840" s="136"/>
      <c r="O39840" s="136"/>
      <c r="T39840" s="136"/>
      <c r="W39840" s="136"/>
      <c r="Z39840" s="136"/>
      <c r="AC39840" s="136"/>
    </row>
    <row r="39841" spans="2:29">
      <c r="B39841" s="136"/>
      <c r="E39841" s="136"/>
      <c r="H39841" s="136"/>
      <c r="K39841" s="136"/>
      <c r="O39841" s="136"/>
      <c r="T39841" s="136"/>
      <c r="W39841" s="136"/>
      <c r="Z39841" s="136"/>
      <c r="AC39841" s="136"/>
    </row>
    <row r="39842" spans="2:29">
      <c r="B39842" s="136"/>
      <c r="E39842" s="136"/>
      <c r="H39842" s="136"/>
      <c r="K39842" s="136"/>
      <c r="O39842" s="136"/>
      <c r="T39842" s="136"/>
      <c r="W39842" s="136"/>
      <c r="Z39842" s="136"/>
      <c r="AC39842" s="136"/>
    </row>
    <row r="39843" spans="2:29">
      <c r="B39843" s="136"/>
      <c r="E39843" s="136"/>
      <c r="H39843" s="136"/>
      <c r="K39843" s="136"/>
      <c r="O39843" s="136"/>
      <c r="T39843" s="136"/>
      <c r="W39843" s="136"/>
      <c r="Z39843" s="136"/>
      <c r="AC39843" s="136"/>
    </row>
    <row r="39844" spans="2:29">
      <c r="B39844" s="136"/>
      <c r="E39844" s="136"/>
      <c r="H39844" s="136"/>
      <c r="K39844" s="136"/>
      <c r="O39844" s="136"/>
      <c r="T39844" s="136"/>
      <c r="W39844" s="136"/>
      <c r="Z39844" s="136"/>
      <c r="AC39844" s="136"/>
    </row>
    <row r="39845" spans="2:29">
      <c r="B39845" s="136"/>
      <c r="E39845" s="136"/>
      <c r="H39845" s="136"/>
      <c r="K39845" s="136"/>
      <c r="O39845" s="136"/>
      <c r="T39845" s="136"/>
      <c r="W39845" s="136"/>
      <c r="Z39845" s="136"/>
      <c r="AC39845" s="136"/>
    </row>
    <row r="39846" spans="2:29">
      <c r="B39846" s="136"/>
      <c r="E39846" s="136"/>
      <c r="H39846" s="136"/>
      <c r="K39846" s="136"/>
      <c r="O39846" s="136"/>
      <c r="T39846" s="136"/>
      <c r="W39846" s="136"/>
      <c r="Z39846" s="136"/>
      <c r="AC39846" s="136"/>
    </row>
    <row r="39847" spans="2:29">
      <c r="B39847" s="136"/>
      <c r="E39847" s="136"/>
      <c r="H39847" s="136"/>
      <c r="K39847" s="136"/>
      <c r="O39847" s="136"/>
      <c r="T39847" s="136"/>
      <c r="W39847" s="136"/>
      <c r="Z39847" s="136"/>
      <c r="AC39847" s="136"/>
    </row>
    <row r="39848" spans="2:29">
      <c r="B39848" s="136"/>
      <c r="E39848" s="136"/>
      <c r="H39848" s="136"/>
      <c r="K39848" s="136"/>
      <c r="O39848" s="136"/>
      <c r="T39848" s="136"/>
      <c r="W39848" s="136"/>
      <c r="Z39848" s="136"/>
      <c r="AC39848" s="136"/>
    </row>
    <row r="39849" spans="2:29">
      <c r="B39849" s="136"/>
      <c r="E39849" s="136"/>
      <c r="H39849" s="136"/>
      <c r="K39849" s="136"/>
      <c r="O39849" s="136"/>
      <c r="T39849" s="136"/>
      <c r="W39849" s="136"/>
      <c r="Z39849" s="136"/>
      <c r="AC39849" s="136"/>
    </row>
    <row r="39850" spans="2:29">
      <c r="B39850" s="136"/>
      <c r="E39850" s="136"/>
      <c r="H39850" s="136"/>
      <c r="K39850" s="136"/>
      <c r="O39850" s="136"/>
      <c r="T39850" s="136"/>
      <c r="W39850" s="136"/>
      <c r="Z39850" s="136"/>
      <c r="AC39850" s="136"/>
    </row>
    <row r="39851" spans="2:29">
      <c r="B39851" s="136"/>
      <c r="E39851" s="136"/>
      <c r="H39851" s="136"/>
      <c r="K39851" s="136"/>
      <c r="O39851" s="136"/>
      <c r="T39851" s="136"/>
      <c r="W39851" s="136"/>
      <c r="Z39851" s="136"/>
      <c r="AC39851" s="136"/>
    </row>
    <row r="39852" spans="2:29">
      <c r="B39852" s="136"/>
      <c r="E39852" s="136"/>
      <c r="H39852" s="136"/>
      <c r="K39852" s="136"/>
      <c r="O39852" s="136"/>
      <c r="T39852" s="136"/>
      <c r="W39852" s="136"/>
      <c r="Z39852" s="136"/>
      <c r="AC39852" s="136"/>
    </row>
    <row r="39853" spans="2:29">
      <c r="B39853" s="136"/>
      <c r="E39853" s="136"/>
      <c r="H39853" s="136"/>
      <c r="K39853" s="136"/>
      <c r="O39853" s="136"/>
      <c r="T39853" s="136"/>
      <c r="W39853" s="136"/>
      <c r="Z39853" s="136"/>
      <c r="AC39853" s="136"/>
    </row>
    <row r="39854" spans="2:29">
      <c r="B39854" s="136"/>
      <c r="E39854" s="136"/>
      <c r="H39854" s="136"/>
      <c r="K39854" s="136"/>
      <c r="O39854" s="136"/>
      <c r="T39854" s="136"/>
      <c r="W39854" s="136"/>
      <c r="Z39854" s="136"/>
      <c r="AC39854" s="136"/>
    </row>
    <row r="39855" spans="2:29">
      <c r="B39855" s="136"/>
      <c r="E39855" s="136"/>
      <c r="H39855" s="136"/>
      <c r="K39855" s="136"/>
      <c r="O39855" s="136"/>
      <c r="T39855" s="136"/>
      <c r="W39855" s="136"/>
      <c r="Z39855" s="136"/>
      <c r="AC39855" s="136"/>
    </row>
    <row r="39856" spans="2:29">
      <c r="B39856" s="136"/>
      <c r="E39856" s="136"/>
      <c r="H39856" s="136"/>
      <c r="K39856" s="136"/>
      <c r="O39856" s="136"/>
      <c r="T39856" s="136"/>
      <c r="W39856" s="136"/>
      <c r="Z39856" s="136"/>
      <c r="AC39856" s="136"/>
    </row>
    <row r="39857" spans="2:29">
      <c r="B39857" s="136"/>
      <c r="E39857" s="136"/>
      <c r="H39857" s="136"/>
      <c r="K39857" s="136"/>
      <c r="O39857" s="136"/>
      <c r="T39857" s="136"/>
      <c r="W39857" s="136"/>
      <c r="Z39857" s="136"/>
      <c r="AC39857" s="136"/>
    </row>
    <row r="39858" spans="2:29">
      <c r="B39858" s="136"/>
      <c r="E39858" s="136"/>
      <c r="H39858" s="136"/>
      <c r="K39858" s="136"/>
      <c r="O39858" s="136"/>
      <c r="T39858" s="136"/>
      <c r="W39858" s="136"/>
      <c r="Z39858" s="136"/>
      <c r="AC39858" s="136"/>
    </row>
    <row r="39859" spans="2:29">
      <c r="B39859" s="136"/>
      <c r="E39859" s="136"/>
      <c r="H39859" s="136"/>
      <c r="K39859" s="136"/>
      <c r="O39859" s="136"/>
      <c r="T39859" s="136"/>
      <c r="W39859" s="136"/>
      <c r="Z39859" s="136"/>
      <c r="AC39859" s="136"/>
    </row>
    <row r="39860" spans="2:29">
      <c r="B39860" s="136"/>
      <c r="E39860" s="136"/>
      <c r="H39860" s="136"/>
      <c r="K39860" s="136"/>
      <c r="O39860" s="136"/>
      <c r="T39860" s="136"/>
      <c r="W39860" s="136"/>
      <c r="Z39860" s="136"/>
      <c r="AC39860" s="136"/>
    </row>
    <row r="39861" spans="2:29">
      <c r="B39861" s="136"/>
      <c r="E39861" s="136"/>
      <c r="H39861" s="136"/>
      <c r="K39861" s="136"/>
      <c r="O39861" s="136"/>
      <c r="T39861" s="136"/>
      <c r="W39861" s="136"/>
      <c r="Z39861" s="136"/>
      <c r="AC39861" s="136"/>
    </row>
    <row r="39862" spans="2:29">
      <c r="B39862" s="136"/>
      <c r="E39862" s="136"/>
      <c r="H39862" s="136"/>
      <c r="K39862" s="136"/>
      <c r="O39862" s="136"/>
      <c r="T39862" s="136"/>
      <c r="W39862" s="136"/>
      <c r="Z39862" s="136"/>
      <c r="AC39862" s="136"/>
    </row>
    <row r="39863" spans="2:29">
      <c r="B39863" s="136"/>
      <c r="E39863" s="136"/>
      <c r="H39863" s="136"/>
      <c r="K39863" s="136"/>
      <c r="O39863" s="136"/>
      <c r="T39863" s="136"/>
      <c r="W39863" s="136"/>
      <c r="Z39863" s="136"/>
      <c r="AC39863" s="136"/>
    </row>
    <row r="39864" spans="2:29">
      <c r="B39864" s="136"/>
      <c r="E39864" s="136"/>
      <c r="H39864" s="136"/>
      <c r="K39864" s="136"/>
      <c r="O39864" s="136"/>
      <c r="T39864" s="136"/>
      <c r="W39864" s="136"/>
      <c r="Z39864" s="136"/>
      <c r="AC39864" s="136"/>
    </row>
    <row r="39865" spans="2:29">
      <c r="B39865" s="136"/>
      <c r="E39865" s="136"/>
      <c r="H39865" s="136"/>
      <c r="K39865" s="136"/>
      <c r="O39865" s="136"/>
      <c r="T39865" s="136"/>
      <c r="W39865" s="136"/>
      <c r="Z39865" s="136"/>
      <c r="AC39865" s="136"/>
    </row>
    <row r="39866" spans="2:29">
      <c r="B39866" s="136"/>
      <c r="E39866" s="136"/>
      <c r="H39866" s="136"/>
      <c r="K39866" s="136"/>
      <c r="O39866" s="136"/>
      <c r="T39866" s="136"/>
      <c r="W39866" s="136"/>
      <c r="Z39866" s="136"/>
      <c r="AC39866" s="136"/>
    </row>
    <row r="39867" spans="2:29">
      <c r="B39867" s="136"/>
      <c r="E39867" s="136"/>
      <c r="H39867" s="136"/>
      <c r="K39867" s="136"/>
      <c r="O39867" s="136"/>
      <c r="T39867" s="136"/>
      <c r="W39867" s="136"/>
      <c r="Z39867" s="136"/>
      <c r="AC39867" s="136"/>
    </row>
    <row r="39868" spans="2:29">
      <c r="B39868" s="136"/>
      <c r="E39868" s="136"/>
      <c r="H39868" s="136"/>
      <c r="K39868" s="136"/>
      <c r="O39868" s="136"/>
      <c r="T39868" s="136"/>
      <c r="W39868" s="136"/>
      <c r="Z39868" s="136"/>
      <c r="AC39868" s="136"/>
    </row>
    <row r="39869" spans="2:29">
      <c r="B39869" s="136"/>
      <c r="E39869" s="136"/>
      <c r="H39869" s="136"/>
      <c r="K39869" s="136"/>
      <c r="O39869" s="136"/>
      <c r="T39869" s="136"/>
      <c r="W39869" s="136"/>
      <c r="Z39869" s="136"/>
      <c r="AC39869" s="136"/>
    </row>
    <row r="39870" spans="2:29">
      <c r="B39870" s="136"/>
      <c r="E39870" s="136"/>
      <c r="H39870" s="136"/>
      <c r="K39870" s="136"/>
      <c r="O39870" s="136"/>
      <c r="T39870" s="136"/>
      <c r="W39870" s="136"/>
      <c r="Z39870" s="136"/>
      <c r="AC39870" s="136"/>
    </row>
    <row r="39871" spans="2:29">
      <c r="B39871" s="136"/>
      <c r="E39871" s="136"/>
      <c r="H39871" s="136"/>
      <c r="K39871" s="136"/>
      <c r="O39871" s="136"/>
      <c r="T39871" s="136"/>
      <c r="W39871" s="136"/>
      <c r="Z39871" s="136"/>
      <c r="AC39871" s="136"/>
    </row>
    <row r="39872" spans="2:29">
      <c r="B39872" s="136"/>
      <c r="E39872" s="136"/>
      <c r="H39872" s="136"/>
      <c r="K39872" s="136"/>
      <c r="O39872" s="136"/>
      <c r="T39872" s="136"/>
      <c r="W39872" s="136"/>
      <c r="Z39872" s="136"/>
      <c r="AC39872" s="136"/>
    </row>
    <row r="39873" spans="2:29">
      <c r="B39873" s="136"/>
      <c r="E39873" s="136"/>
      <c r="H39873" s="136"/>
      <c r="K39873" s="136"/>
      <c r="O39873" s="136"/>
      <c r="T39873" s="136"/>
      <c r="W39873" s="136"/>
      <c r="Z39873" s="136"/>
      <c r="AC39873" s="136"/>
    </row>
    <row r="39874" spans="2:29">
      <c r="B39874" s="136"/>
      <c r="E39874" s="136"/>
      <c r="H39874" s="136"/>
      <c r="K39874" s="136"/>
      <c r="O39874" s="136"/>
      <c r="T39874" s="136"/>
      <c r="W39874" s="136"/>
      <c r="Z39874" s="136"/>
      <c r="AC39874" s="136"/>
    </row>
    <row r="39875" spans="2:29">
      <c r="B39875" s="136"/>
      <c r="E39875" s="136"/>
      <c r="H39875" s="136"/>
      <c r="K39875" s="136"/>
      <c r="O39875" s="136"/>
      <c r="T39875" s="136"/>
      <c r="W39875" s="136"/>
      <c r="Z39875" s="136"/>
      <c r="AC39875" s="136"/>
    </row>
    <row r="39876" spans="2:29">
      <c r="B39876" s="136"/>
      <c r="E39876" s="136"/>
      <c r="H39876" s="136"/>
      <c r="K39876" s="136"/>
      <c r="O39876" s="136"/>
      <c r="T39876" s="136"/>
      <c r="W39876" s="136"/>
      <c r="Z39876" s="136"/>
      <c r="AC39876" s="136"/>
    </row>
    <row r="39877" spans="2:29">
      <c r="B39877" s="136"/>
      <c r="E39877" s="136"/>
      <c r="H39877" s="136"/>
      <c r="K39877" s="136"/>
      <c r="O39877" s="136"/>
      <c r="T39877" s="136"/>
      <c r="W39877" s="136"/>
      <c r="Z39877" s="136"/>
      <c r="AC39877" s="136"/>
    </row>
    <row r="39878" spans="2:29">
      <c r="B39878" s="136"/>
      <c r="E39878" s="136"/>
      <c r="H39878" s="136"/>
      <c r="K39878" s="136"/>
      <c r="O39878" s="136"/>
      <c r="T39878" s="136"/>
      <c r="W39878" s="136"/>
      <c r="Z39878" s="136"/>
      <c r="AC39878" s="136"/>
    </row>
    <row r="39879" spans="2:29">
      <c r="B39879" s="136"/>
      <c r="E39879" s="136"/>
      <c r="H39879" s="136"/>
      <c r="K39879" s="136"/>
      <c r="O39879" s="136"/>
      <c r="T39879" s="136"/>
      <c r="W39879" s="136"/>
      <c r="Z39879" s="136"/>
      <c r="AC39879" s="136"/>
    </row>
    <row r="39880" spans="2:29">
      <c r="B39880" s="136"/>
      <c r="E39880" s="136"/>
      <c r="H39880" s="136"/>
      <c r="K39880" s="136"/>
      <c r="O39880" s="136"/>
      <c r="T39880" s="136"/>
      <c r="W39880" s="136"/>
      <c r="Z39880" s="136"/>
      <c r="AC39880" s="136"/>
    </row>
    <row r="39881" spans="2:29">
      <c r="B39881" s="136"/>
      <c r="E39881" s="136"/>
      <c r="H39881" s="136"/>
      <c r="K39881" s="136"/>
      <c r="O39881" s="136"/>
      <c r="T39881" s="136"/>
      <c r="W39881" s="136"/>
      <c r="Z39881" s="136"/>
      <c r="AC39881" s="136"/>
    </row>
    <row r="39882" spans="2:29">
      <c r="B39882" s="136"/>
      <c r="E39882" s="136"/>
      <c r="H39882" s="136"/>
      <c r="K39882" s="136"/>
      <c r="O39882" s="136"/>
      <c r="T39882" s="136"/>
      <c r="W39882" s="136"/>
      <c r="Z39882" s="136"/>
      <c r="AC39882" s="136"/>
    </row>
    <row r="39883" spans="2:29">
      <c r="B39883" s="136"/>
      <c r="E39883" s="136"/>
      <c r="H39883" s="136"/>
      <c r="K39883" s="136"/>
      <c r="O39883" s="136"/>
      <c r="T39883" s="136"/>
      <c r="W39883" s="136"/>
      <c r="Z39883" s="136"/>
      <c r="AC39883" s="136"/>
    </row>
    <row r="39884" spans="2:29">
      <c r="B39884" s="136"/>
      <c r="E39884" s="136"/>
      <c r="H39884" s="136"/>
      <c r="K39884" s="136"/>
      <c r="O39884" s="136"/>
      <c r="T39884" s="136"/>
      <c r="W39884" s="136"/>
      <c r="Z39884" s="136"/>
      <c r="AC39884" s="136"/>
    </row>
    <row r="39885" spans="2:29">
      <c r="B39885" s="136"/>
      <c r="E39885" s="136"/>
      <c r="H39885" s="136"/>
      <c r="K39885" s="136"/>
      <c r="O39885" s="136"/>
      <c r="T39885" s="136"/>
      <c r="W39885" s="136"/>
      <c r="Z39885" s="136"/>
      <c r="AC39885" s="136"/>
    </row>
    <row r="39886" spans="2:29">
      <c r="B39886" s="136"/>
      <c r="E39886" s="136"/>
      <c r="H39886" s="136"/>
      <c r="K39886" s="136"/>
      <c r="O39886" s="136"/>
      <c r="T39886" s="136"/>
      <c r="W39886" s="136"/>
      <c r="Z39886" s="136"/>
      <c r="AC39886" s="136"/>
    </row>
    <row r="39887" spans="2:29">
      <c r="B39887" s="136"/>
      <c r="E39887" s="136"/>
      <c r="H39887" s="136"/>
      <c r="K39887" s="136"/>
      <c r="O39887" s="136"/>
      <c r="T39887" s="136"/>
      <c r="W39887" s="136"/>
      <c r="Z39887" s="136"/>
      <c r="AC39887" s="136"/>
    </row>
    <row r="39888" spans="2:29">
      <c r="B39888" s="136"/>
      <c r="E39888" s="136"/>
      <c r="H39888" s="136"/>
      <c r="K39888" s="136"/>
      <c r="O39888" s="136"/>
      <c r="T39888" s="136"/>
      <c r="W39888" s="136"/>
      <c r="Z39888" s="136"/>
      <c r="AC39888" s="136"/>
    </row>
    <row r="39889" spans="2:29">
      <c r="B39889" s="136"/>
      <c r="E39889" s="136"/>
      <c r="H39889" s="136"/>
      <c r="K39889" s="136"/>
      <c r="O39889" s="136"/>
      <c r="T39889" s="136"/>
      <c r="W39889" s="136"/>
      <c r="Z39889" s="136"/>
      <c r="AC39889" s="136"/>
    </row>
    <row r="39890" spans="2:29">
      <c r="B39890" s="136"/>
      <c r="E39890" s="136"/>
      <c r="H39890" s="136"/>
      <c r="K39890" s="136"/>
      <c r="O39890" s="136"/>
      <c r="T39890" s="136"/>
      <c r="W39890" s="136"/>
      <c r="Z39890" s="136"/>
      <c r="AC39890" s="136"/>
    </row>
    <row r="39891" spans="2:29">
      <c r="B39891" s="136"/>
      <c r="E39891" s="136"/>
      <c r="H39891" s="136"/>
      <c r="K39891" s="136"/>
      <c r="O39891" s="136"/>
      <c r="T39891" s="136"/>
      <c r="W39891" s="136"/>
      <c r="Z39891" s="136"/>
      <c r="AC39891" s="136"/>
    </row>
    <row r="39892" spans="2:29">
      <c r="B39892" s="136"/>
      <c r="E39892" s="136"/>
      <c r="H39892" s="136"/>
      <c r="K39892" s="136"/>
      <c r="O39892" s="136"/>
      <c r="T39892" s="136"/>
      <c r="W39892" s="136"/>
      <c r="Z39892" s="136"/>
      <c r="AC39892" s="136"/>
    </row>
    <row r="39893" spans="2:29">
      <c r="B39893" s="136"/>
      <c r="E39893" s="136"/>
      <c r="H39893" s="136"/>
      <c r="K39893" s="136"/>
      <c r="O39893" s="136"/>
      <c r="T39893" s="136"/>
      <c r="W39893" s="136"/>
      <c r="Z39893" s="136"/>
      <c r="AC39893" s="136"/>
    </row>
    <row r="39894" spans="2:29">
      <c r="B39894" s="136"/>
      <c r="E39894" s="136"/>
      <c r="H39894" s="136"/>
      <c r="K39894" s="136"/>
      <c r="O39894" s="136"/>
      <c r="T39894" s="136"/>
      <c r="W39894" s="136"/>
      <c r="Z39894" s="136"/>
      <c r="AC39894" s="136"/>
    </row>
    <row r="39895" spans="2:29">
      <c r="B39895" s="136"/>
      <c r="E39895" s="136"/>
      <c r="H39895" s="136"/>
      <c r="K39895" s="136"/>
      <c r="O39895" s="136"/>
      <c r="T39895" s="136"/>
      <c r="W39895" s="136"/>
      <c r="Z39895" s="136"/>
      <c r="AC39895" s="136"/>
    </row>
    <row r="39896" spans="2:29">
      <c r="B39896" s="136"/>
      <c r="E39896" s="136"/>
      <c r="H39896" s="136"/>
      <c r="K39896" s="136"/>
      <c r="O39896" s="136"/>
      <c r="T39896" s="136"/>
      <c r="W39896" s="136"/>
      <c r="Z39896" s="136"/>
      <c r="AC39896" s="136"/>
    </row>
    <row r="39897" spans="2:29">
      <c r="B39897" s="136"/>
      <c r="E39897" s="136"/>
      <c r="H39897" s="136"/>
      <c r="K39897" s="136"/>
      <c r="O39897" s="136"/>
      <c r="T39897" s="136"/>
      <c r="W39897" s="136"/>
      <c r="Z39897" s="136"/>
      <c r="AC39897" s="136"/>
    </row>
    <row r="39898" spans="2:29">
      <c r="B39898" s="136"/>
      <c r="E39898" s="136"/>
      <c r="H39898" s="136"/>
      <c r="K39898" s="136"/>
      <c r="O39898" s="136"/>
      <c r="T39898" s="136"/>
      <c r="W39898" s="136"/>
      <c r="Z39898" s="136"/>
      <c r="AC39898" s="136"/>
    </row>
    <row r="39899" spans="2:29">
      <c r="B39899" s="136"/>
      <c r="E39899" s="136"/>
      <c r="H39899" s="136"/>
      <c r="K39899" s="136"/>
      <c r="O39899" s="136"/>
      <c r="T39899" s="136"/>
      <c r="W39899" s="136"/>
      <c r="Z39899" s="136"/>
      <c r="AC39899" s="136"/>
    </row>
    <row r="39900" spans="2:29">
      <c r="B39900" s="136"/>
      <c r="E39900" s="136"/>
      <c r="H39900" s="136"/>
      <c r="K39900" s="136"/>
      <c r="O39900" s="136"/>
      <c r="T39900" s="136"/>
      <c r="W39900" s="136"/>
      <c r="Z39900" s="136"/>
      <c r="AC39900" s="136"/>
    </row>
    <row r="39901" spans="2:29">
      <c r="B39901" s="136"/>
      <c r="E39901" s="136"/>
      <c r="H39901" s="136"/>
      <c r="K39901" s="136"/>
      <c r="O39901" s="136"/>
      <c r="T39901" s="136"/>
      <c r="W39901" s="136"/>
      <c r="Z39901" s="136"/>
      <c r="AC39901" s="136"/>
    </row>
    <row r="39902" spans="2:29">
      <c r="B39902" s="136"/>
      <c r="E39902" s="136"/>
      <c r="H39902" s="136"/>
      <c r="K39902" s="136"/>
      <c r="O39902" s="136"/>
      <c r="T39902" s="136"/>
      <c r="W39902" s="136"/>
      <c r="Z39902" s="136"/>
      <c r="AC39902" s="136"/>
    </row>
    <row r="39903" spans="2:29">
      <c r="B39903" s="136"/>
      <c r="E39903" s="136"/>
      <c r="H39903" s="136"/>
      <c r="K39903" s="136"/>
      <c r="O39903" s="136"/>
      <c r="T39903" s="136"/>
      <c r="W39903" s="136"/>
      <c r="Z39903" s="136"/>
      <c r="AC39903" s="136"/>
    </row>
    <row r="39904" spans="2:29">
      <c r="B39904" s="136"/>
      <c r="E39904" s="136"/>
      <c r="H39904" s="136"/>
      <c r="K39904" s="136"/>
      <c r="O39904" s="136"/>
      <c r="T39904" s="136"/>
      <c r="W39904" s="136"/>
      <c r="Z39904" s="136"/>
      <c r="AC39904" s="136"/>
    </row>
    <row r="39905" spans="2:29">
      <c r="B39905" s="136"/>
      <c r="E39905" s="136"/>
      <c r="H39905" s="136"/>
      <c r="K39905" s="136"/>
      <c r="O39905" s="136"/>
      <c r="T39905" s="136"/>
      <c r="W39905" s="136"/>
      <c r="Z39905" s="136"/>
      <c r="AC39905" s="136"/>
    </row>
    <row r="39906" spans="2:29">
      <c r="B39906" s="136"/>
      <c r="E39906" s="136"/>
      <c r="H39906" s="136"/>
      <c r="K39906" s="136"/>
      <c r="O39906" s="136"/>
      <c r="T39906" s="136"/>
      <c r="W39906" s="136"/>
      <c r="Z39906" s="136"/>
      <c r="AC39906" s="136"/>
    </row>
    <row r="39907" spans="2:29">
      <c r="B39907" s="136"/>
      <c r="E39907" s="136"/>
      <c r="H39907" s="136"/>
      <c r="K39907" s="136"/>
      <c r="O39907" s="136"/>
      <c r="T39907" s="136"/>
      <c r="W39907" s="136"/>
      <c r="Z39907" s="136"/>
      <c r="AC39907" s="136"/>
    </row>
    <row r="39908" spans="2:29">
      <c r="B39908" s="136"/>
      <c r="E39908" s="136"/>
      <c r="H39908" s="136"/>
      <c r="K39908" s="136"/>
      <c r="O39908" s="136"/>
      <c r="T39908" s="136"/>
      <c r="W39908" s="136"/>
      <c r="Z39908" s="136"/>
      <c r="AC39908" s="136"/>
    </row>
    <row r="39909" spans="2:29">
      <c r="B39909" s="136"/>
      <c r="E39909" s="136"/>
      <c r="H39909" s="136"/>
      <c r="K39909" s="136"/>
      <c r="O39909" s="136"/>
      <c r="T39909" s="136"/>
      <c r="W39909" s="136"/>
      <c r="Z39909" s="136"/>
      <c r="AC39909" s="136"/>
    </row>
    <row r="39910" spans="2:29">
      <c r="B39910" s="136"/>
      <c r="E39910" s="136"/>
      <c r="H39910" s="136"/>
      <c r="K39910" s="136"/>
      <c r="O39910" s="136"/>
      <c r="T39910" s="136"/>
      <c r="W39910" s="136"/>
      <c r="Z39910" s="136"/>
      <c r="AC39910" s="136"/>
    </row>
    <row r="39911" spans="2:29">
      <c r="B39911" s="136"/>
      <c r="E39911" s="136"/>
      <c r="H39911" s="136"/>
      <c r="K39911" s="136"/>
      <c r="O39911" s="136"/>
      <c r="T39911" s="136"/>
      <c r="W39911" s="136"/>
      <c r="Z39911" s="136"/>
      <c r="AC39911" s="136"/>
    </row>
    <row r="39912" spans="2:29">
      <c r="B39912" s="136"/>
      <c r="E39912" s="136"/>
      <c r="H39912" s="136"/>
      <c r="K39912" s="136"/>
      <c r="O39912" s="136"/>
      <c r="T39912" s="136"/>
      <c r="W39912" s="136"/>
      <c r="Z39912" s="136"/>
      <c r="AC39912" s="136"/>
    </row>
    <row r="39913" spans="2:29">
      <c r="B39913" s="136"/>
      <c r="E39913" s="136"/>
      <c r="H39913" s="136"/>
      <c r="K39913" s="136"/>
      <c r="O39913" s="136"/>
      <c r="T39913" s="136"/>
      <c r="W39913" s="136"/>
      <c r="Z39913" s="136"/>
      <c r="AC39913" s="136"/>
    </row>
    <row r="39914" spans="2:29">
      <c r="B39914" s="136"/>
      <c r="E39914" s="136"/>
      <c r="H39914" s="136"/>
      <c r="K39914" s="136"/>
      <c r="O39914" s="136"/>
      <c r="T39914" s="136"/>
      <c r="W39914" s="136"/>
      <c r="Z39914" s="136"/>
      <c r="AC39914" s="136"/>
    </row>
    <row r="39915" spans="2:29">
      <c r="B39915" s="136"/>
      <c r="E39915" s="136"/>
      <c r="H39915" s="136"/>
      <c r="K39915" s="136"/>
      <c r="O39915" s="136"/>
      <c r="T39915" s="136"/>
      <c r="W39915" s="136"/>
      <c r="Z39915" s="136"/>
      <c r="AC39915" s="136"/>
    </row>
    <row r="39916" spans="2:29">
      <c r="B39916" s="136"/>
      <c r="E39916" s="136"/>
      <c r="H39916" s="136"/>
      <c r="K39916" s="136"/>
      <c r="O39916" s="136"/>
      <c r="T39916" s="136"/>
      <c r="W39916" s="136"/>
      <c r="Z39916" s="136"/>
      <c r="AC39916" s="136"/>
    </row>
    <row r="39917" spans="2:29">
      <c r="B39917" s="136"/>
      <c r="E39917" s="136"/>
      <c r="H39917" s="136"/>
      <c r="K39917" s="136"/>
      <c r="O39917" s="136"/>
      <c r="T39917" s="136"/>
      <c r="W39917" s="136"/>
      <c r="Z39917" s="136"/>
      <c r="AC39917" s="136"/>
    </row>
    <row r="39918" spans="2:29">
      <c r="B39918" s="136"/>
      <c r="E39918" s="136"/>
      <c r="H39918" s="136"/>
      <c r="K39918" s="136"/>
      <c r="O39918" s="136"/>
      <c r="T39918" s="136"/>
      <c r="W39918" s="136"/>
      <c r="Z39918" s="136"/>
      <c r="AC39918" s="136"/>
    </row>
    <row r="39919" spans="2:29">
      <c r="B39919" s="136"/>
      <c r="E39919" s="136"/>
      <c r="H39919" s="136"/>
      <c r="K39919" s="136"/>
      <c r="O39919" s="136"/>
      <c r="T39919" s="136"/>
      <c r="W39919" s="136"/>
      <c r="Z39919" s="136"/>
      <c r="AC39919" s="136"/>
    </row>
    <row r="39920" spans="2:29">
      <c r="B39920" s="136"/>
      <c r="E39920" s="136"/>
      <c r="H39920" s="136"/>
      <c r="K39920" s="136"/>
      <c r="O39920" s="136"/>
      <c r="T39920" s="136"/>
      <c r="W39920" s="136"/>
      <c r="Z39920" s="136"/>
      <c r="AC39920" s="136"/>
    </row>
    <row r="39921" spans="2:29">
      <c r="B39921" s="136"/>
      <c r="E39921" s="136"/>
      <c r="H39921" s="136"/>
      <c r="K39921" s="136"/>
      <c r="O39921" s="136"/>
      <c r="T39921" s="136"/>
      <c r="W39921" s="136"/>
      <c r="Z39921" s="136"/>
      <c r="AC39921" s="136"/>
    </row>
    <row r="39922" spans="2:29">
      <c r="B39922" s="136"/>
      <c r="E39922" s="136"/>
      <c r="H39922" s="136"/>
      <c r="K39922" s="136"/>
      <c r="O39922" s="136"/>
      <c r="T39922" s="136"/>
      <c r="W39922" s="136"/>
      <c r="Z39922" s="136"/>
      <c r="AC39922" s="136"/>
    </row>
    <row r="39923" spans="2:29">
      <c r="B39923" s="136"/>
      <c r="E39923" s="136"/>
      <c r="H39923" s="136"/>
      <c r="K39923" s="136"/>
      <c r="O39923" s="136"/>
      <c r="T39923" s="136"/>
      <c r="W39923" s="136"/>
      <c r="Z39923" s="136"/>
      <c r="AC39923" s="136"/>
    </row>
    <row r="39924" spans="2:29">
      <c r="B39924" s="136"/>
      <c r="E39924" s="136"/>
      <c r="H39924" s="136"/>
      <c r="K39924" s="136"/>
      <c r="O39924" s="136"/>
      <c r="T39924" s="136"/>
      <c r="W39924" s="136"/>
      <c r="Z39924" s="136"/>
      <c r="AC39924" s="136"/>
    </row>
    <row r="39925" spans="2:29">
      <c r="B39925" s="136"/>
      <c r="E39925" s="136"/>
      <c r="H39925" s="136"/>
      <c r="K39925" s="136"/>
      <c r="O39925" s="136"/>
      <c r="T39925" s="136"/>
      <c r="W39925" s="136"/>
      <c r="Z39925" s="136"/>
      <c r="AC39925" s="136"/>
    </row>
    <row r="39926" spans="2:29">
      <c r="B39926" s="136"/>
      <c r="E39926" s="136"/>
      <c r="H39926" s="136"/>
      <c r="K39926" s="136"/>
      <c r="O39926" s="136"/>
      <c r="T39926" s="136"/>
      <c r="W39926" s="136"/>
      <c r="Z39926" s="136"/>
      <c r="AC39926" s="136"/>
    </row>
    <row r="39927" spans="2:29">
      <c r="B39927" s="136"/>
      <c r="E39927" s="136"/>
      <c r="H39927" s="136"/>
      <c r="K39927" s="136"/>
      <c r="O39927" s="136"/>
      <c r="T39927" s="136"/>
      <c r="W39927" s="136"/>
      <c r="Z39927" s="136"/>
      <c r="AC39927" s="136"/>
    </row>
    <row r="39928" spans="2:29">
      <c r="B39928" s="136"/>
      <c r="E39928" s="136"/>
      <c r="H39928" s="136"/>
      <c r="K39928" s="136"/>
      <c r="O39928" s="136"/>
      <c r="T39928" s="136"/>
      <c r="W39928" s="136"/>
      <c r="Z39928" s="136"/>
      <c r="AC39928" s="136"/>
    </row>
    <row r="39929" spans="2:29">
      <c r="B39929" s="136"/>
      <c r="E39929" s="136"/>
      <c r="H39929" s="136"/>
      <c r="K39929" s="136"/>
      <c r="O39929" s="136"/>
      <c r="T39929" s="136"/>
      <c r="W39929" s="136"/>
      <c r="Z39929" s="136"/>
      <c r="AC39929" s="136"/>
    </row>
    <row r="39930" spans="2:29">
      <c r="B39930" s="136"/>
      <c r="E39930" s="136"/>
      <c r="H39930" s="136"/>
      <c r="K39930" s="136"/>
      <c r="O39930" s="136"/>
      <c r="T39930" s="136"/>
      <c r="W39930" s="136"/>
      <c r="Z39930" s="136"/>
      <c r="AC39930" s="136"/>
    </row>
    <row r="39931" spans="2:29">
      <c r="B39931" s="136"/>
      <c r="E39931" s="136"/>
      <c r="H39931" s="136"/>
      <c r="K39931" s="136"/>
      <c r="O39931" s="136"/>
      <c r="T39931" s="136"/>
      <c r="W39931" s="136"/>
      <c r="Z39931" s="136"/>
      <c r="AC39931" s="136"/>
    </row>
    <row r="39932" spans="2:29">
      <c r="B39932" s="136"/>
      <c r="E39932" s="136"/>
      <c r="H39932" s="136"/>
      <c r="K39932" s="136"/>
      <c r="O39932" s="136"/>
      <c r="T39932" s="136"/>
      <c r="W39932" s="136"/>
      <c r="Z39932" s="136"/>
      <c r="AC39932" s="136"/>
    </row>
    <row r="39933" spans="2:29">
      <c r="B39933" s="136"/>
      <c r="E39933" s="136"/>
      <c r="H39933" s="136"/>
      <c r="K39933" s="136"/>
      <c r="O39933" s="136"/>
      <c r="T39933" s="136"/>
      <c r="W39933" s="136"/>
      <c r="Z39933" s="136"/>
      <c r="AC39933" s="136"/>
    </row>
    <row r="39934" spans="2:29">
      <c r="B39934" s="136"/>
      <c r="E39934" s="136"/>
      <c r="H39934" s="136"/>
      <c r="K39934" s="136"/>
      <c r="O39934" s="136"/>
      <c r="T39934" s="136"/>
      <c r="W39934" s="136"/>
      <c r="Z39934" s="136"/>
      <c r="AC39934" s="136"/>
    </row>
    <row r="39935" spans="2:29">
      <c r="B39935" s="136"/>
      <c r="E39935" s="136"/>
      <c r="H39935" s="136"/>
      <c r="K39935" s="136"/>
      <c r="O39935" s="136"/>
      <c r="T39935" s="136"/>
      <c r="W39935" s="136"/>
      <c r="Z39935" s="136"/>
      <c r="AC39935" s="136"/>
    </row>
    <row r="39936" spans="2:29">
      <c r="B39936" s="136"/>
      <c r="E39936" s="136"/>
      <c r="H39936" s="136"/>
      <c r="K39936" s="136"/>
      <c r="O39936" s="136"/>
      <c r="T39936" s="136"/>
      <c r="W39936" s="136"/>
      <c r="Z39936" s="136"/>
      <c r="AC39936" s="136"/>
    </row>
    <row r="39937" spans="2:29">
      <c r="B39937" s="136"/>
      <c r="E39937" s="136"/>
      <c r="H39937" s="136"/>
      <c r="K39937" s="136"/>
      <c r="O39937" s="136"/>
      <c r="T39937" s="136"/>
      <c r="W39937" s="136"/>
      <c r="Z39937" s="136"/>
      <c r="AC39937" s="136"/>
    </row>
    <row r="39938" spans="2:29">
      <c r="B39938" s="136"/>
      <c r="E39938" s="136"/>
      <c r="H39938" s="136"/>
      <c r="K39938" s="136"/>
      <c r="O39938" s="136"/>
      <c r="T39938" s="136"/>
      <c r="W39938" s="136"/>
      <c r="Z39938" s="136"/>
      <c r="AC39938" s="136"/>
    </row>
    <row r="39939" spans="2:29">
      <c r="B39939" s="136"/>
      <c r="E39939" s="136"/>
      <c r="H39939" s="136"/>
      <c r="K39939" s="136"/>
      <c r="O39939" s="136"/>
      <c r="T39939" s="136"/>
      <c r="W39939" s="136"/>
      <c r="Z39939" s="136"/>
      <c r="AC39939" s="136"/>
    </row>
    <row r="39940" spans="2:29">
      <c r="B39940" s="136"/>
      <c r="E39940" s="136"/>
      <c r="H39940" s="136"/>
      <c r="K39940" s="136"/>
      <c r="O39940" s="136"/>
      <c r="T39940" s="136"/>
      <c r="W39940" s="136"/>
      <c r="Z39940" s="136"/>
      <c r="AC39940" s="136"/>
    </row>
    <row r="39941" spans="2:29">
      <c r="B39941" s="136"/>
      <c r="E39941" s="136"/>
      <c r="H39941" s="136"/>
      <c r="K39941" s="136"/>
      <c r="O39941" s="136"/>
      <c r="T39941" s="136"/>
      <c r="W39941" s="136"/>
      <c r="Z39941" s="136"/>
      <c r="AC39941" s="136"/>
    </row>
    <row r="39942" spans="2:29">
      <c r="B39942" s="136"/>
      <c r="E39942" s="136"/>
      <c r="H39942" s="136"/>
      <c r="K39942" s="136"/>
      <c r="O39942" s="136"/>
      <c r="T39942" s="136"/>
      <c r="W39942" s="136"/>
      <c r="Z39942" s="136"/>
      <c r="AC39942" s="136"/>
    </row>
    <row r="39943" spans="2:29">
      <c r="B39943" s="136"/>
      <c r="E39943" s="136"/>
      <c r="H39943" s="136"/>
      <c r="K39943" s="136"/>
      <c r="O39943" s="136"/>
      <c r="T39943" s="136"/>
      <c r="W39943" s="136"/>
      <c r="Z39943" s="136"/>
      <c r="AC39943" s="136"/>
    </row>
    <row r="39944" spans="2:29">
      <c r="B39944" s="136"/>
      <c r="E39944" s="136"/>
      <c r="H39944" s="136"/>
      <c r="K39944" s="136"/>
      <c r="O39944" s="136"/>
      <c r="T39944" s="136"/>
      <c r="W39944" s="136"/>
      <c r="Z39944" s="136"/>
      <c r="AC39944" s="136"/>
    </row>
    <row r="39945" spans="2:29">
      <c r="B39945" s="136"/>
      <c r="E39945" s="136"/>
      <c r="H39945" s="136"/>
      <c r="K39945" s="136"/>
      <c r="O39945" s="136"/>
      <c r="T39945" s="136"/>
      <c r="W39945" s="136"/>
      <c r="Z39945" s="136"/>
      <c r="AC39945" s="136"/>
    </row>
    <row r="39946" spans="2:29">
      <c r="B39946" s="136"/>
      <c r="E39946" s="136"/>
      <c r="H39946" s="136"/>
      <c r="K39946" s="136"/>
      <c r="O39946" s="136"/>
      <c r="T39946" s="136"/>
      <c r="W39946" s="136"/>
      <c r="Z39946" s="136"/>
      <c r="AC39946" s="136"/>
    </row>
    <row r="39947" spans="2:29">
      <c r="B39947" s="136"/>
      <c r="E39947" s="136"/>
      <c r="H39947" s="136"/>
      <c r="K39947" s="136"/>
      <c r="O39947" s="136"/>
      <c r="T39947" s="136"/>
      <c r="W39947" s="136"/>
      <c r="Z39947" s="136"/>
      <c r="AC39947" s="136"/>
    </row>
    <row r="39948" spans="2:29">
      <c r="B39948" s="136"/>
      <c r="E39948" s="136"/>
      <c r="H39948" s="136"/>
      <c r="K39948" s="136"/>
      <c r="O39948" s="136"/>
      <c r="T39948" s="136"/>
      <c r="W39948" s="136"/>
      <c r="Z39948" s="136"/>
      <c r="AC39948" s="136"/>
    </row>
    <row r="39949" spans="2:29">
      <c r="B39949" s="136"/>
      <c r="E39949" s="136"/>
      <c r="H39949" s="136"/>
      <c r="K39949" s="136"/>
      <c r="O39949" s="136"/>
      <c r="T39949" s="136"/>
      <c r="W39949" s="136"/>
      <c r="Z39949" s="136"/>
      <c r="AC39949" s="136"/>
    </row>
    <row r="39950" spans="2:29">
      <c r="B39950" s="136"/>
      <c r="E39950" s="136"/>
      <c r="H39950" s="136"/>
      <c r="K39950" s="136"/>
      <c r="O39950" s="136"/>
      <c r="T39950" s="136"/>
      <c r="W39950" s="136"/>
      <c r="Z39950" s="136"/>
      <c r="AC39950" s="136"/>
    </row>
    <row r="39951" spans="2:29">
      <c r="B39951" s="136"/>
      <c r="E39951" s="136"/>
      <c r="H39951" s="136"/>
      <c r="K39951" s="136"/>
      <c r="O39951" s="136"/>
      <c r="T39951" s="136"/>
      <c r="W39951" s="136"/>
      <c r="Z39951" s="136"/>
      <c r="AC39951" s="136"/>
    </row>
    <row r="39952" spans="2:29">
      <c r="B39952" s="136"/>
      <c r="E39952" s="136"/>
      <c r="H39952" s="136"/>
      <c r="K39952" s="136"/>
      <c r="O39952" s="136"/>
      <c r="T39952" s="136"/>
      <c r="W39952" s="136"/>
      <c r="Z39952" s="136"/>
      <c r="AC39952" s="136"/>
    </row>
    <row r="39953" spans="2:29">
      <c r="B39953" s="136"/>
      <c r="E39953" s="136"/>
      <c r="H39953" s="136"/>
      <c r="K39953" s="136"/>
      <c r="O39953" s="136"/>
      <c r="T39953" s="136"/>
      <c r="W39953" s="136"/>
      <c r="Z39953" s="136"/>
      <c r="AC39953" s="136"/>
    </row>
    <row r="39954" spans="2:29">
      <c r="B39954" s="136"/>
      <c r="E39954" s="136"/>
      <c r="H39954" s="136"/>
      <c r="K39954" s="136"/>
      <c r="O39954" s="136"/>
      <c r="T39954" s="136"/>
      <c r="W39954" s="136"/>
      <c r="Z39954" s="136"/>
      <c r="AC39954" s="136"/>
    </row>
    <row r="39955" spans="2:29">
      <c r="B39955" s="136"/>
      <c r="E39955" s="136"/>
      <c r="H39955" s="136"/>
      <c r="K39955" s="136"/>
      <c r="O39955" s="136"/>
      <c r="T39955" s="136"/>
      <c r="W39955" s="136"/>
      <c r="Z39955" s="136"/>
      <c r="AC39955" s="136"/>
    </row>
    <row r="39956" spans="2:29">
      <c r="B39956" s="136"/>
      <c r="E39956" s="136"/>
      <c r="H39956" s="136"/>
      <c r="K39956" s="136"/>
      <c r="O39956" s="136"/>
      <c r="T39956" s="136"/>
      <c r="W39956" s="136"/>
      <c r="Z39956" s="136"/>
      <c r="AC39956" s="136"/>
    </row>
    <row r="39957" spans="2:29">
      <c r="B39957" s="136"/>
      <c r="E39957" s="136"/>
      <c r="H39957" s="136"/>
      <c r="K39957" s="136"/>
      <c r="O39957" s="136"/>
      <c r="T39957" s="136"/>
      <c r="W39957" s="136"/>
      <c r="Z39957" s="136"/>
      <c r="AC39957" s="136"/>
    </row>
    <row r="39958" spans="2:29">
      <c r="B39958" s="136"/>
      <c r="E39958" s="136"/>
      <c r="H39958" s="136"/>
      <c r="K39958" s="136"/>
      <c r="O39958" s="136"/>
      <c r="T39958" s="136"/>
      <c r="W39958" s="136"/>
      <c r="Z39958" s="136"/>
      <c r="AC39958" s="136"/>
    </row>
    <row r="39959" spans="2:29">
      <c r="B39959" s="136"/>
      <c r="E39959" s="136"/>
      <c r="H39959" s="136"/>
      <c r="K39959" s="136"/>
      <c r="O39959" s="136"/>
      <c r="T39959" s="136"/>
      <c r="W39959" s="136"/>
      <c r="Z39959" s="136"/>
      <c r="AC39959" s="136"/>
    </row>
    <row r="39960" spans="2:29">
      <c r="B39960" s="136"/>
      <c r="E39960" s="136"/>
      <c r="H39960" s="136"/>
      <c r="K39960" s="136"/>
      <c r="O39960" s="136"/>
      <c r="T39960" s="136"/>
      <c r="W39960" s="136"/>
      <c r="Z39960" s="136"/>
      <c r="AC39960" s="136"/>
    </row>
    <row r="39961" spans="2:29">
      <c r="B39961" s="136"/>
      <c r="E39961" s="136"/>
      <c r="H39961" s="136"/>
      <c r="K39961" s="136"/>
      <c r="O39961" s="136"/>
      <c r="T39961" s="136"/>
      <c r="W39961" s="136"/>
      <c r="Z39961" s="136"/>
      <c r="AC39961" s="136"/>
    </row>
    <row r="39962" spans="2:29">
      <c r="B39962" s="136"/>
      <c r="E39962" s="136"/>
      <c r="H39962" s="136"/>
      <c r="K39962" s="136"/>
      <c r="O39962" s="136"/>
      <c r="T39962" s="136"/>
      <c r="W39962" s="136"/>
      <c r="Z39962" s="136"/>
      <c r="AC39962" s="136"/>
    </row>
    <row r="39963" spans="2:29">
      <c r="B39963" s="136"/>
      <c r="E39963" s="136"/>
      <c r="H39963" s="136"/>
      <c r="K39963" s="136"/>
      <c r="O39963" s="136"/>
      <c r="T39963" s="136"/>
      <c r="W39963" s="136"/>
      <c r="Z39963" s="136"/>
      <c r="AC39963" s="136"/>
    </row>
    <row r="39964" spans="2:29">
      <c r="B39964" s="136"/>
      <c r="E39964" s="136"/>
      <c r="H39964" s="136"/>
      <c r="K39964" s="136"/>
      <c r="O39964" s="136"/>
      <c r="T39964" s="136"/>
      <c r="W39964" s="136"/>
      <c r="Z39964" s="136"/>
      <c r="AC39964" s="136"/>
    </row>
    <row r="39965" spans="2:29">
      <c r="B39965" s="136"/>
      <c r="E39965" s="136"/>
      <c r="H39965" s="136"/>
      <c r="K39965" s="136"/>
      <c r="O39965" s="136"/>
      <c r="T39965" s="136"/>
      <c r="W39965" s="136"/>
      <c r="Z39965" s="136"/>
      <c r="AC39965" s="136"/>
    </row>
    <row r="39966" spans="2:29">
      <c r="B39966" s="136"/>
      <c r="E39966" s="136"/>
      <c r="H39966" s="136"/>
      <c r="K39966" s="136"/>
      <c r="O39966" s="136"/>
      <c r="T39966" s="136"/>
      <c r="W39966" s="136"/>
      <c r="Z39966" s="136"/>
      <c r="AC39966" s="136"/>
    </row>
    <row r="39967" spans="2:29">
      <c r="B39967" s="136"/>
      <c r="E39967" s="136"/>
      <c r="H39967" s="136"/>
      <c r="K39967" s="136"/>
      <c r="O39967" s="136"/>
      <c r="T39967" s="136"/>
      <c r="W39967" s="136"/>
      <c r="Z39967" s="136"/>
      <c r="AC39967" s="136"/>
    </row>
    <row r="39968" spans="2:29">
      <c r="B39968" s="136"/>
      <c r="E39968" s="136"/>
      <c r="H39968" s="136"/>
      <c r="K39968" s="136"/>
      <c r="O39968" s="136"/>
      <c r="T39968" s="136"/>
      <c r="W39968" s="136"/>
      <c r="Z39968" s="136"/>
      <c r="AC39968" s="136"/>
    </row>
    <row r="39969" spans="2:29">
      <c r="B39969" s="136"/>
      <c r="E39969" s="136"/>
      <c r="H39969" s="136"/>
      <c r="K39969" s="136"/>
      <c r="O39969" s="136"/>
      <c r="T39969" s="136"/>
      <c r="W39969" s="136"/>
      <c r="Z39969" s="136"/>
      <c r="AC39969" s="136"/>
    </row>
    <row r="39970" spans="2:29">
      <c r="B39970" s="136"/>
      <c r="E39970" s="136"/>
      <c r="H39970" s="136"/>
      <c r="K39970" s="136"/>
      <c r="O39970" s="136"/>
      <c r="T39970" s="136"/>
      <c r="W39970" s="136"/>
      <c r="Z39970" s="136"/>
      <c r="AC39970" s="136"/>
    </row>
    <row r="39971" spans="2:29">
      <c r="B39971" s="136"/>
      <c r="E39971" s="136"/>
      <c r="H39971" s="136"/>
      <c r="K39971" s="136"/>
      <c r="O39971" s="136"/>
      <c r="T39971" s="136"/>
      <c r="W39971" s="136"/>
      <c r="Z39971" s="136"/>
      <c r="AC39971" s="136"/>
    </row>
    <row r="39972" spans="2:29">
      <c r="B39972" s="136"/>
      <c r="E39972" s="136"/>
      <c r="H39972" s="136"/>
      <c r="K39972" s="136"/>
      <c r="O39972" s="136"/>
      <c r="T39972" s="136"/>
      <c r="W39972" s="136"/>
      <c r="Z39972" s="136"/>
      <c r="AC39972" s="136"/>
    </row>
    <row r="39973" spans="2:29">
      <c r="B39973" s="136"/>
      <c r="E39973" s="136"/>
      <c r="H39973" s="136"/>
      <c r="K39973" s="136"/>
      <c r="O39973" s="136"/>
      <c r="T39973" s="136"/>
      <c r="W39973" s="136"/>
      <c r="Z39973" s="136"/>
      <c r="AC39973" s="136"/>
    </row>
    <row r="39974" spans="2:29">
      <c r="B39974" s="136"/>
      <c r="E39974" s="136"/>
      <c r="H39974" s="136"/>
      <c r="K39974" s="136"/>
      <c r="O39974" s="136"/>
      <c r="T39974" s="136"/>
      <c r="W39974" s="136"/>
      <c r="Z39974" s="136"/>
      <c r="AC39974" s="136"/>
    </row>
    <row r="39975" spans="2:29">
      <c r="B39975" s="136"/>
      <c r="E39975" s="136"/>
      <c r="H39975" s="136"/>
      <c r="K39975" s="136"/>
      <c r="O39975" s="136"/>
      <c r="T39975" s="136"/>
      <c r="W39975" s="136"/>
      <c r="Z39975" s="136"/>
      <c r="AC39975" s="136"/>
    </row>
    <row r="39976" spans="2:29">
      <c r="B39976" s="136"/>
      <c r="E39976" s="136"/>
      <c r="H39976" s="136"/>
      <c r="K39976" s="136"/>
      <c r="O39976" s="136"/>
      <c r="T39976" s="136"/>
      <c r="W39976" s="136"/>
      <c r="Z39976" s="136"/>
      <c r="AC39976" s="136"/>
    </row>
    <row r="39977" spans="2:29">
      <c r="B39977" s="136"/>
      <c r="E39977" s="136"/>
      <c r="H39977" s="136"/>
      <c r="K39977" s="136"/>
      <c r="O39977" s="136"/>
      <c r="T39977" s="136"/>
      <c r="W39977" s="136"/>
      <c r="Z39977" s="136"/>
      <c r="AC39977" s="136"/>
    </row>
    <row r="39978" spans="2:29">
      <c r="B39978" s="136"/>
      <c r="E39978" s="136"/>
      <c r="H39978" s="136"/>
      <c r="K39978" s="136"/>
      <c r="O39978" s="136"/>
      <c r="T39978" s="136"/>
      <c r="W39978" s="136"/>
      <c r="Z39978" s="136"/>
      <c r="AC39978" s="136"/>
    </row>
    <row r="39979" spans="2:29">
      <c r="B39979" s="136"/>
      <c r="E39979" s="136"/>
      <c r="H39979" s="136"/>
      <c r="K39979" s="136"/>
      <c r="O39979" s="136"/>
      <c r="T39979" s="136"/>
      <c r="W39979" s="136"/>
      <c r="Z39979" s="136"/>
      <c r="AC39979" s="136"/>
    </row>
    <row r="39980" spans="2:29">
      <c r="B39980" s="136"/>
      <c r="E39980" s="136"/>
      <c r="H39980" s="136"/>
      <c r="K39980" s="136"/>
      <c r="O39980" s="136"/>
      <c r="T39980" s="136"/>
      <c r="W39980" s="136"/>
      <c r="Z39980" s="136"/>
      <c r="AC39980" s="136"/>
    </row>
    <row r="39981" spans="2:29">
      <c r="B39981" s="136"/>
      <c r="E39981" s="136"/>
      <c r="H39981" s="136"/>
      <c r="K39981" s="136"/>
      <c r="O39981" s="136"/>
      <c r="T39981" s="136"/>
      <c r="W39981" s="136"/>
      <c r="Z39981" s="136"/>
      <c r="AC39981" s="136"/>
    </row>
    <row r="39982" spans="2:29">
      <c r="B39982" s="136"/>
      <c r="E39982" s="136"/>
      <c r="H39982" s="136"/>
      <c r="K39982" s="136"/>
      <c r="O39982" s="136"/>
      <c r="T39982" s="136"/>
      <c r="W39982" s="136"/>
      <c r="Z39982" s="136"/>
      <c r="AC39982" s="136"/>
    </row>
    <row r="39983" spans="2:29">
      <c r="B39983" s="136"/>
      <c r="E39983" s="136"/>
      <c r="H39983" s="136"/>
      <c r="K39983" s="136"/>
      <c r="O39983" s="136"/>
      <c r="T39983" s="136"/>
      <c r="W39983" s="136"/>
      <c r="Z39983" s="136"/>
      <c r="AC39983" s="136"/>
    </row>
    <row r="39984" spans="2:29">
      <c r="B39984" s="136"/>
      <c r="E39984" s="136"/>
      <c r="H39984" s="136"/>
      <c r="K39984" s="136"/>
      <c r="O39984" s="136"/>
      <c r="T39984" s="136"/>
      <c r="W39984" s="136"/>
      <c r="Z39984" s="136"/>
      <c r="AC39984" s="136"/>
    </row>
    <row r="39985" spans="2:29">
      <c r="B39985" s="136"/>
      <c r="E39985" s="136"/>
      <c r="H39985" s="136"/>
      <c r="K39985" s="136"/>
      <c r="O39985" s="136"/>
      <c r="T39985" s="136"/>
      <c r="W39985" s="136"/>
      <c r="Z39985" s="136"/>
      <c r="AC39985" s="136"/>
    </row>
    <row r="39986" spans="2:29">
      <c r="B39986" s="136"/>
      <c r="E39986" s="136"/>
      <c r="H39986" s="136"/>
      <c r="K39986" s="136"/>
      <c r="O39986" s="136"/>
      <c r="T39986" s="136"/>
      <c r="W39986" s="136"/>
      <c r="Z39986" s="136"/>
      <c r="AC39986" s="136"/>
    </row>
    <row r="39987" spans="2:29">
      <c r="B39987" s="136"/>
      <c r="E39987" s="136"/>
      <c r="H39987" s="136"/>
      <c r="K39987" s="136"/>
      <c r="O39987" s="136"/>
      <c r="T39987" s="136"/>
      <c r="W39987" s="136"/>
      <c r="Z39987" s="136"/>
      <c r="AC39987" s="136"/>
    </row>
    <row r="39988" spans="2:29">
      <c r="B39988" s="136"/>
      <c r="E39988" s="136"/>
      <c r="H39988" s="136"/>
      <c r="K39988" s="136"/>
      <c r="O39988" s="136"/>
      <c r="T39988" s="136"/>
      <c r="W39988" s="136"/>
      <c r="Z39988" s="136"/>
      <c r="AC39988" s="136"/>
    </row>
    <row r="39989" spans="2:29">
      <c r="B39989" s="136"/>
      <c r="E39989" s="136"/>
      <c r="H39989" s="136"/>
      <c r="K39989" s="136"/>
      <c r="O39989" s="136"/>
      <c r="T39989" s="136"/>
      <c r="W39989" s="136"/>
      <c r="Z39989" s="136"/>
      <c r="AC39989" s="136"/>
    </row>
    <row r="39990" spans="2:29">
      <c r="B39990" s="136"/>
      <c r="E39990" s="136"/>
      <c r="H39990" s="136"/>
      <c r="K39990" s="136"/>
      <c r="O39990" s="136"/>
      <c r="T39990" s="136"/>
      <c r="W39990" s="136"/>
      <c r="Z39990" s="136"/>
      <c r="AC39990" s="136"/>
    </row>
    <row r="39991" spans="2:29">
      <c r="B39991" s="136"/>
      <c r="E39991" s="136"/>
      <c r="H39991" s="136"/>
      <c r="K39991" s="136"/>
      <c r="O39991" s="136"/>
      <c r="T39991" s="136"/>
      <c r="W39991" s="136"/>
      <c r="Z39991" s="136"/>
      <c r="AC39991" s="136"/>
    </row>
    <row r="39992" spans="2:29">
      <c r="B39992" s="136"/>
      <c r="E39992" s="136"/>
      <c r="H39992" s="136"/>
      <c r="K39992" s="136"/>
      <c r="O39992" s="136"/>
      <c r="T39992" s="136"/>
      <c r="W39992" s="136"/>
      <c r="Z39992" s="136"/>
      <c r="AC39992" s="136"/>
    </row>
    <row r="39993" spans="2:29">
      <c r="B39993" s="136"/>
      <c r="E39993" s="136"/>
      <c r="H39993" s="136"/>
      <c r="K39993" s="136"/>
      <c r="O39993" s="136"/>
      <c r="T39993" s="136"/>
      <c r="W39993" s="136"/>
      <c r="Z39993" s="136"/>
      <c r="AC39993" s="136"/>
    </row>
    <row r="39994" spans="2:29">
      <c r="B39994" s="136"/>
      <c r="E39994" s="136"/>
      <c r="H39994" s="136"/>
      <c r="K39994" s="136"/>
      <c r="O39994" s="136"/>
      <c r="T39994" s="136"/>
      <c r="W39994" s="136"/>
      <c r="Z39994" s="136"/>
      <c r="AC39994" s="136"/>
    </row>
    <row r="39995" spans="2:29">
      <c r="B39995" s="136"/>
      <c r="E39995" s="136"/>
      <c r="H39995" s="136"/>
      <c r="K39995" s="136"/>
      <c r="O39995" s="136"/>
      <c r="T39995" s="136"/>
      <c r="W39995" s="136"/>
      <c r="Z39995" s="136"/>
      <c r="AC39995" s="136"/>
    </row>
    <row r="39996" spans="2:29">
      <c r="B39996" s="136"/>
      <c r="E39996" s="136"/>
      <c r="H39996" s="136"/>
      <c r="K39996" s="136"/>
      <c r="O39996" s="136"/>
      <c r="T39996" s="136"/>
      <c r="W39996" s="136"/>
      <c r="Z39996" s="136"/>
      <c r="AC39996" s="136"/>
    </row>
    <row r="39997" spans="2:29">
      <c r="B39997" s="136"/>
      <c r="E39997" s="136"/>
      <c r="H39997" s="136"/>
      <c r="K39997" s="136"/>
      <c r="O39997" s="136"/>
      <c r="T39997" s="136"/>
      <c r="W39997" s="136"/>
      <c r="Z39997" s="136"/>
      <c r="AC39997" s="136"/>
    </row>
    <row r="39998" spans="2:29">
      <c r="B39998" s="136"/>
      <c r="E39998" s="136"/>
      <c r="H39998" s="136"/>
      <c r="K39998" s="136"/>
      <c r="O39998" s="136"/>
      <c r="T39998" s="136"/>
      <c r="W39998" s="136"/>
      <c r="Z39998" s="136"/>
      <c r="AC39998" s="136"/>
    </row>
    <row r="39999" spans="2:29">
      <c r="B39999" s="136"/>
      <c r="E39999" s="136"/>
      <c r="H39999" s="136"/>
      <c r="K39999" s="136"/>
      <c r="O39999" s="136"/>
      <c r="T39999" s="136"/>
      <c r="W39999" s="136"/>
      <c r="Z39999" s="136"/>
      <c r="AC39999" s="136"/>
    </row>
    <row r="40000" spans="2:29">
      <c r="B40000" s="136"/>
      <c r="E40000" s="136"/>
      <c r="H40000" s="136"/>
      <c r="K40000" s="136"/>
      <c r="O40000" s="136"/>
      <c r="T40000" s="136"/>
      <c r="W40000" s="136"/>
      <c r="Z40000" s="136"/>
      <c r="AC40000" s="136"/>
    </row>
    <row r="40001" spans="2:29">
      <c r="B40001" s="136"/>
      <c r="E40001" s="136"/>
      <c r="H40001" s="136"/>
      <c r="K40001" s="136"/>
      <c r="O40001" s="136"/>
      <c r="T40001" s="136"/>
      <c r="W40001" s="136"/>
      <c r="Z40001" s="136"/>
      <c r="AC40001" s="136"/>
    </row>
    <row r="40002" spans="2:29">
      <c r="B40002" s="136"/>
      <c r="E40002" s="136"/>
      <c r="H40002" s="136"/>
      <c r="K40002" s="136"/>
      <c r="O40002" s="136"/>
      <c r="T40002" s="136"/>
      <c r="W40002" s="136"/>
      <c r="Z40002" s="136"/>
      <c r="AC40002" s="136"/>
    </row>
    <row r="40003" spans="2:29">
      <c r="B40003" s="136"/>
      <c r="E40003" s="136"/>
      <c r="H40003" s="136"/>
      <c r="K40003" s="136"/>
      <c r="O40003" s="136"/>
      <c r="T40003" s="136"/>
      <c r="W40003" s="136"/>
      <c r="Z40003" s="136"/>
      <c r="AC40003" s="136"/>
    </row>
    <row r="40004" spans="2:29">
      <c r="B40004" s="136"/>
      <c r="E40004" s="136"/>
      <c r="H40004" s="136"/>
      <c r="K40004" s="136"/>
      <c r="O40004" s="136"/>
      <c r="T40004" s="136"/>
      <c r="W40004" s="136"/>
      <c r="Z40004" s="136"/>
      <c r="AC40004" s="136"/>
    </row>
    <row r="40005" spans="2:29">
      <c r="B40005" s="136"/>
      <c r="E40005" s="136"/>
      <c r="H40005" s="136"/>
      <c r="K40005" s="136"/>
      <c r="O40005" s="136"/>
      <c r="T40005" s="136"/>
      <c r="W40005" s="136"/>
      <c r="Z40005" s="136"/>
      <c r="AC40005" s="136"/>
    </row>
    <row r="40006" spans="2:29">
      <c r="B40006" s="136"/>
      <c r="E40006" s="136"/>
      <c r="H40006" s="136"/>
      <c r="K40006" s="136"/>
      <c r="O40006" s="136"/>
      <c r="T40006" s="136"/>
      <c r="W40006" s="136"/>
      <c r="Z40006" s="136"/>
      <c r="AC40006" s="136"/>
    </row>
    <row r="40007" spans="2:29">
      <c r="B40007" s="136"/>
      <c r="E40007" s="136"/>
      <c r="H40007" s="136"/>
      <c r="K40007" s="136"/>
      <c r="O40007" s="136"/>
      <c r="T40007" s="136"/>
      <c r="W40007" s="136"/>
      <c r="Z40007" s="136"/>
      <c r="AC40007" s="136"/>
    </row>
    <row r="40008" spans="2:29">
      <c r="B40008" s="136"/>
      <c r="E40008" s="136"/>
      <c r="H40008" s="136"/>
      <c r="K40008" s="136"/>
      <c r="O40008" s="136"/>
      <c r="T40008" s="136"/>
      <c r="W40008" s="136"/>
      <c r="Z40008" s="136"/>
      <c r="AC40008" s="136"/>
    </row>
    <row r="40009" spans="2:29">
      <c r="B40009" s="136"/>
      <c r="E40009" s="136"/>
      <c r="H40009" s="136"/>
      <c r="K40009" s="136"/>
      <c r="O40009" s="136"/>
      <c r="T40009" s="136"/>
      <c r="W40009" s="136"/>
      <c r="Z40009" s="136"/>
      <c r="AC40009" s="136"/>
    </row>
    <row r="40010" spans="2:29">
      <c r="B40010" s="136"/>
      <c r="E40010" s="136"/>
      <c r="H40010" s="136"/>
      <c r="K40010" s="136"/>
      <c r="O40010" s="136"/>
      <c r="T40010" s="136"/>
      <c r="W40010" s="136"/>
      <c r="Z40010" s="136"/>
      <c r="AC40010" s="136"/>
    </row>
    <row r="40011" spans="2:29">
      <c r="B40011" s="136"/>
      <c r="E40011" s="136"/>
      <c r="H40011" s="136"/>
      <c r="K40011" s="136"/>
      <c r="O40011" s="136"/>
      <c r="T40011" s="136"/>
      <c r="W40011" s="136"/>
      <c r="Z40011" s="136"/>
      <c r="AC40011" s="136"/>
    </row>
    <row r="40012" spans="2:29">
      <c r="B40012" s="136"/>
      <c r="E40012" s="136"/>
      <c r="H40012" s="136"/>
      <c r="K40012" s="136"/>
      <c r="O40012" s="136"/>
      <c r="T40012" s="136"/>
      <c r="W40012" s="136"/>
      <c r="Z40012" s="136"/>
      <c r="AC40012" s="136"/>
    </row>
    <row r="40013" spans="2:29">
      <c r="B40013" s="136"/>
      <c r="E40013" s="136"/>
      <c r="H40013" s="136"/>
      <c r="K40013" s="136"/>
      <c r="O40013" s="136"/>
      <c r="T40013" s="136"/>
      <c r="W40013" s="136"/>
      <c r="Z40013" s="136"/>
      <c r="AC40013" s="136"/>
    </row>
    <row r="40014" spans="2:29">
      <c r="B40014" s="136"/>
      <c r="E40014" s="136"/>
      <c r="H40014" s="136"/>
      <c r="K40014" s="136"/>
      <c r="O40014" s="136"/>
      <c r="T40014" s="136"/>
      <c r="W40014" s="136"/>
      <c r="Z40014" s="136"/>
      <c r="AC40014" s="136"/>
    </row>
    <row r="40015" spans="2:29">
      <c r="B40015" s="136"/>
      <c r="E40015" s="136"/>
      <c r="H40015" s="136"/>
      <c r="K40015" s="136"/>
      <c r="O40015" s="136"/>
      <c r="T40015" s="136"/>
      <c r="W40015" s="136"/>
      <c r="Z40015" s="136"/>
      <c r="AC40015" s="136"/>
    </row>
    <row r="40016" spans="2:29">
      <c r="B40016" s="136"/>
      <c r="E40016" s="136"/>
      <c r="H40016" s="136"/>
      <c r="K40016" s="136"/>
      <c r="O40016" s="136"/>
      <c r="T40016" s="136"/>
      <c r="W40016" s="136"/>
      <c r="Z40016" s="136"/>
      <c r="AC40016" s="136"/>
    </row>
    <row r="40017" spans="2:29">
      <c r="B40017" s="136"/>
      <c r="E40017" s="136"/>
      <c r="H40017" s="136"/>
      <c r="K40017" s="136"/>
      <c r="O40017" s="136"/>
      <c r="T40017" s="136"/>
      <c r="W40017" s="136"/>
      <c r="Z40017" s="136"/>
      <c r="AC40017" s="136"/>
    </row>
    <row r="40018" spans="2:29">
      <c r="B40018" s="136"/>
      <c r="E40018" s="136"/>
      <c r="H40018" s="136"/>
      <c r="K40018" s="136"/>
      <c r="O40018" s="136"/>
      <c r="T40018" s="136"/>
      <c r="W40018" s="136"/>
      <c r="Z40018" s="136"/>
      <c r="AC40018" s="136"/>
    </row>
    <row r="40019" spans="2:29">
      <c r="B40019" s="136"/>
      <c r="E40019" s="136"/>
      <c r="H40019" s="136"/>
      <c r="K40019" s="136"/>
      <c r="O40019" s="136"/>
      <c r="T40019" s="136"/>
      <c r="W40019" s="136"/>
      <c r="Z40019" s="136"/>
      <c r="AC40019" s="136"/>
    </row>
    <row r="40020" spans="2:29">
      <c r="B40020" s="136"/>
      <c r="E40020" s="136"/>
      <c r="H40020" s="136"/>
      <c r="K40020" s="136"/>
      <c r="O40020" s="136"/>
      <c r="T40020" s="136"/>
      <c r="W40020" s="136"/>
      <c r="Z40020" s="136"/>
      <c r="AC40020" s="136"/>
    </row>
    <row r="40021" spans="2:29">
      <c r="B40021" s="136"/>
      <c r="E40021" s="136"/>
      <c r="H40021" s="136"/>
      <c r="K40021" s="136"/>
      <c r="O40021" s="136"/>
      <c r="T40021" s="136"/>
      <c r="W40021" s="136"/>
      <c r="Z40021" s="136"/>
      <c r="AC40021" s="136"/>
    </row>
    <row r="40022" spans="2:29">
      <c r="B40022" s="136"/>
      <c r="E40022" s="136"/>
      <c r="H40022" s="136"/>
      <c r="K40022" s="136"/>
      <c r="O40022" s="136"/>
      <c r="T40022" s="136"/>
      <c r="W40022" s="136"/>
      <c r="Z40022" s="136"/>
      <c r="AC40022" s="136"/>
    </row>
    <row r="40023" spans="2:29">
      <c r="B40023" s="136"/>
      <c r="E40023" s="136"/>
      <c r="H40023" s="136"/>
      <c r="K40023" s="136"/>
      <c r="O40023" s="136"/>
      <c r="T40023" s="136"/>
      <c r="W40023" s="136"/>
      <c r="Z40023" s="136"/>
      <c r="AC40023" s="136"/>
    </row>
    <row r="40024" spans="2:29">
      <c r="B40024" s="136"/>
      <c r="E40024" s="136"/>
      <c r="H40024" s="136"/>
      <c r="K40024" s="136"/>
      <c r="O40024" s="136"/>
      <c r="T40024" s="136"/>
      <c r="W40024" s="136"/>
      <c r="Z40024" s="136"/>
      <c r="AC40024" s="136"/>
    </row>
    <row r="40025" spans="2:29">
      <c r="B40025" s="136"/>
      <c r="E40025" s="136"/>
      <c r="H40025" s="136"/>
      <c r="K40025" s="136"/>
      <c r="O40025" s="136"/>
      <c r="T40025" s="136"/>
      <c r="W40025" s="136"/>
      <c r="Z40025" s="136"/>
      <c r="AC40025" s="136"/>
    </row>
    <row r="40026" spans="2:29">
      <c r="B40026" s="136"/>
      <c r="E40026" s="136"/>
      <c r="H40026" s="136"/>
      <c r="K40026" s="136"/>
      <c r="O40026" s="136"/>
      <c r="T40026" s="136"/>
      <c r="W40026" s="136"/>
      <c r="Z40026" s="136"/>
      <c r="AC40026" s="136"/>
    </row>
    <row r="40027" spans="2:29">
      <c r="B40027" s="136"/>
      <c r="E40027" s="136"/>
      <c r="H40027" s="136"/>
      <c r="K40027" s="136"/>
      <c r="O40027" s="136"/>
      <c r="T40027" s="136"/>
      <c r="W40027" s="136"/>
      <c r="Z40027" s="136"/>
      <c r="AC40027" s="136"/>
    </row>
    <row r="40028" spans="2:29">
      <c r="B40028" s="136"/>
      <c r="E40028" s="136"/>
      <c r="H40028" s="136"/>
      <c r="K40028" s="136"/>
      <c r="O40028" s="136"/>
      <c r="T40028" s="136"/>
      <c r="W40028" s="136"/>
      <c r="Z40028" s="136"/>
      <c r="AC40028" s="136"/>
    </row>
    <row r="40029" spans="2:29">
      <c r="B40029" s="136"/>
      <c r="E40029" s="136"/>
      <c r="H40029" s="136"/>
      <c r="K40029" s="136"/>
      <c r="O40029" s="136"/>
      <c r="T40029" s="136"/>
      <c r="W40029" s="136"/>
      <c r="Z40029" s="136"/>
      <c r="AC40029" s="136"/>
    </row>
    <row r="40030" spans="2:29">
      <c r="B40030" s="136"/>
      <c r="E40030" s="136"/>
      <c r="H40030" s="136"/>
      <c r="K40030" s="136"/>
      <c r="O40030" s="136"/>
      <c r="T40030" s="136"/>
      <c r="W40030" s="136"/>
      <c r="Z40030" s="136"/>
      <c r="AC40030" s="136"/>
    </row>
    <row r="40031" spans="2:29">
      <c r="B40031" s="136"/>
      <c r="E40031" s="136"/>
      <c r="H40031" s="136"/>
      <c r="K40031" s="136"/>
      <c r="O40031" s="136"/>
      <c r="T40031" s="136"/>
      <c r="W40031" s="136"/>
      <c r="Z40031" s="136"/>
      <c r="AC40031" s="136"/>
    </row>
    <row r="40032" spans="2:29">
      <c r="B40032" s="136"/>
      <c r="E40032" s="136"/>
      <c r="H40032" s="136"/>
      <c r="K40032" s="136"/>
      <c r="O40032" s="136"/>
      <c r="T40032" s="136"/>
      <c r="W40032" s="136"/>
      <c r="Z40032" s="136"/>
      <c r="AC40032" s="136"/>
    </row>
    <row r="40033" spans="2:29">
      <c r="B40033" s="136"/>
      <c r="E40033" s="136"/>
      <c r="H40033" s="136"/>
      <c r="K40033" s="136"/>
      <c r="O40033" s="136"/>
      <c r="T40033" s="136"/>
      <c r="W40033" s="136"/>
      <c r="Z40033" s="136"/>
      <c r="AC40033" s="136"/>
    </row>
    <row r="40034" spans="2:29">
      <c r="B40034" s="136"/>
      <c r="E40034" s="136"/>
      <c r="H40034" s="136"/>
      <c r="K40034" s="136"/>
      <c r="O40034" s="136"/>
      <c r="T40034" s="136"/>
      <c r="W40034" s="136"/>
      <c r="Z40034" s="136"/>
      <c r="AC40034" s="136"/>
    </row>
    <row r="40035" spans="2:29">
      <c r="B40035" s="136"/>
      <c r="E40035" s="136"/>
      <c r="H40035" s="136"/>
      <c r="K40035" s="136"/>
      <c r="O40035" s="136"/>
      <c r="T40035" s="136"/>
      <c r="W40035" s="136"/>
      <c r="Z40035" s="136"/>
      <c r="AC40035" s="136"/>
    </row>
    <row r="40036" spans="2:29">
      <c r="B40036" s="136"/>
      <c r="E40036" s="136"/>
      <c r="H40036" s="136"/>
      <c r="K40036" s="136"/>
      <c r="O40036" s="136"/>
      <c r="T40036" s="136"/>
      <c r="W40036" s="136"/>
      <c r="Z40036" s="136"/>
      <c r="AC40036" s="136"/>
    </row>
    <row r="40037" spans="2:29">
      <c r="B40037" s="136"/>
      <c r="E40037" s="136"/>
      <c r="H40037" s="136"/>
      <c r="K40037" s="136"/>
      <c r="O40037" s="136"/>
      <c r="T40037" s="136"/>
      <c r="W40037" s="136"/>
      <c r="Z40037" s="136"/>
      <c r="AC40037" s="136"/>
    </row>
    <row r="40038" spans="2:29">
      <c r="B40038" s="136"/>
      <c r="E40038" s="136"/>
      <c r="H40038" s="136"/>
      <c r="K40038" s="136"/>
      <c r="O40038" s="136"/>
      <c r="T40038" s="136"/>
      <c r="W40038" s="136"/>
      <c r="Z40038" s="136"/>
      <c r="AC40038" s="136"/>
    </row>
    <row r="40039" spans="2:29">
      <c r="B40039" s="136"/>
      <c r="E40039" s="136"/>
      <c r="H40039" s="136"/>
      <c r="K40039" s="136"/>
      <c r="O40039" s="136"/>
      <c r="T40039" s="136"/>
      <c r="W40039" s="136"/>
      <c r="Z40039" s="136"/>
      <c r="AC40039" s="136"/>
    </row>
    <row r="40040" spans="2:29">
      <c r="B40040" s="136"/>
      <c r="E40040" s="136"/>
      <c r="H40040" s="136"/>
      <c r="K40040" s="136"/>
      <c r="O40040" s="136"/>
      <c r="T40040" s="136"/>
      <c r="W40040" s="136"/>
      <c r="Z40040" s="136"/>
      <c r="AC40040" s="136"/>
    </row>
    <row r="40041" spans="2:29">
      <c r="B40041" s="136"/>
      <c r="E40041" s="136"/>
      <c r="H40041" s="136"/>
      <c r="K40041" s="136"/>
      <c r="O40041" s="136"/>
      <c r="T40041" s="136"/>
      <c r="W40041" s="136"/>
      <c r="Z40041" s="136"/>
      <c r="AC40041" s="136"/>
    </row>
    <row r="40042" spans="2:29">
      <c r="B40042" s="136"/>
      <c r="E40042" s="136"/>
      <c r="H40042" s="136"/>
      <c r="K40042" s="136"/>
      <c r="O40042" s="136"/>
      <c r="T40042" s="136"/>
      <c r="W40042" s="136"/>
      <c r="Z40042" s="136"/>
      <c r="AC40042" s="136"/>
    </row>
    <row r="40043" spans="2:29">
      <c r="B40043" s="136"/>
      <c r="E40043" s="136"/>
      <c r="H40043" s="136"/>
      <c r="K40043" s="136"/>
      <c r="O40043" s="136"/>
      <c r="T40043" s="136"/>
      <c r="W40043" s="136"/>
      <c r="Z40043" s="136"/>
      <c r="AC40043" s="136"/>
    </row>
    <row r="40044" spans="2:29">
      <c r="B40044" s="136"/>
      <c r="E40044" s="136"/>
      <c r="H40044" s="136"/>
      <c r="K40044" s="136"/>
      <c r="O40044" s="136"/>
      <c r="T40044" s="136"/>
      <c r="W40044" s="136"/>
      <c r="Z40044" s="136"/>
      <c r="AC40044" s="136"/>
    </row>
    <row r="40045" spans="2:29">
      <c r="B40045" s="136"/>
      <c r="E40045" s="136"/>
      <c r="H40045" s="136"/>
      <c r="K40045" s="136"/>
      <c r="O40045" s="136"/>
      <c r="T40045" s="136"/>
      <c r="W40045" s="136"/>
      <c r="Z40045" s="136"/>
      <c r="AC40045" s="136"/>
    </row>
    <row r="40046" spans="2:29">
      <c r="B40046" s="136"/>
      <c r="E40046" s="136"/>
      <c r="H40046" s="136"/>
      <c r="K40046" s="136"/>
      <c r="O40046" s="136"/>
      <c r="T40046" s="136"/>
      <c r="W40046" s="136"/>
      <c r="Z40046" s="136"/>
      <c r="AC40046" s="136"/>
    </row>
    <row r="40047" spans="2:29">
      <c r="B40047" s="136"/>
      <c r="E40047" s="136"/>
      <c r="H40047" s="136"/>
      <c r="K40047" s="136"/>
      <c r="O40047" s="136"/>
      <c r="T40047" s="136"/>
      <c r="W40047" s="136"/>
      <c r="Z40047" s="136"/>
      <c r="AC40047" s="136"/>
    </row>
    <row r="40048" spans="2:29">
      <c r="B40048" s="136"/>
      <c r="E40048" s="136"/>
      <c r="H40048" s="136"/>
      <c r="K40048" s="136"/>
      <c r="O40048" s="136"/>
      <c r="T40048" s="136"/>
      <c r="W40048" s="136"/>
      <c r="Z40048" s="136"/>
      <c r="AC40048" s="136"/>
    </row>
    <row r="40049" spans="2:29">
      <c r="B40049" s="136"/>
      <c r="E40049" s="136"/>
      <c r="H40049" s="136"/>
      <c r="K40049" s="136"/>
      <c r="O40049" s="136"/>
      <c r="T40049" s="136"/>
      <c r="W40049" s="136"/>
      <c r="Z40049" s="136"/>
      <c r="AC40049" s="136"/>
    </row>
    <row r="40050" spans="2:29">
      <c r="B40050" s="136"/>
      <c r="E40050" s="136"/>
      <c r="H40050" s="136"/>
      <c r="K40050" s="136"/>
      <c r="O40050" s="136"/>
      <c r="T40050" s="136"/>
      <c r="W40050" s="136"/>
      <c r="Z40050" s="136"/>
      <c r="AC40050" s="136"/>
    </row>
    <row r="40051" spans="2:29">
      <c r="B40051" s="136"/>
      <c r="E40051" s="136"/>
      <c r="H40051" s="136"/>
      <c r="K40051" s="136"/>
      <c r="O40051" s="136"/>
      <c r="T40051" s="136"/>
      <c r="W40051" s="136"/>
      <c r="Z40051" s="136"/>
      <c r="AC40051" s="136"/>
    </row>
    <row r="40052" spans="2:29">
      <c r="B40052" s="136"/>
      <c r="E40052" s="136"/>
      <c r="H40052" s="136"/>
      <c r="K40052" s="136"/>
      <c r="O40052" s="136"/>
      <c r="T40052" s="136"/>
      <c r="W40052" s="136"/>
      <c r="Z40052" s="136"/>
      <c r="AC40052" s="136"/>
    </row>
    <row r="40053" spans="2:29">
      <c r="B40053" s="136"/>
      <c r="E40053" s="136"/>
      <c r="H40053" s="136"/>
      <c r="K40053" s="136"/>
      <c r="O40053" s="136"/>
      <c r="T40053" s="136"/>
      <c r="W40053" s="136"/>
      <c r="Z40053" s="136"/>
      <c r="AC40053" s="136"/>
    </row>
    <row r="40054" spans="2:29">
      <c r="B40054" s="136"/>
      <c r="E40054" s="136"/>
      <c r="H40054" s="136"/>
      <c r="K40054" s="136"/>
      <c r="O40054" s="136"/>
      <c r="T40054" s="136"/>
      <c r="W40054" s="136"/>
      <c r="Z40054" s="136"/>
      <c r="AC40054" s="136"/>
    </row>
    <row r="40055" spans="2:29">
      <c r="B40055" s="136"/>
      <c r="E40055" s="136"/>
      <c r="H40055" s="136"/>
      <c r="K40055" s="136"/>
      <c r="O40055" s="136"/>
      <c r="T40055" s="136"/>
      <c r="W40055" s="136"/>
      <c r="Z40055" s="136"/>
      <c r="AC40055" s="136"/>
    </row>
    <row r="40056" spans="2:29">
      <c r="B40056" s="136"/>
      <c r="E40056" s="136"/>
      <c r="H40056" s="136"/>
      <c r="K40056" s="136"/>
      <c r="O40056" s="136"/>
      <c r="T40056" s="136"/>
      <c r="W40056" s="136"/>
      <c r="Z40056" s="136"/>
      <c r="AC40056" s="136"/>
    </row>
    <row r="40057" spans="2:29">
      <c r="B40057" s="136"/>
      <c r="E40057" s="136"/>
      <c r="H40057" s="136"/>
      <c r="K40057" s="136"/>
      <c r="O40057" s="136"/>
      <c r="T40057" s="136"/>
      <c r="W40057" s="136"/>
      <c r="Z40057" s="136"/>
      <c r="AC40057" s="136"/>
    </row>
    <row r="40058" spans="2:29">
      <c r="B40058" s="136"/>
      <c r="E40058" s="136"/>
      <c r="H40058" s="136"/>
      <c r="K40058" s="136"/>
      <c r="O40058" s="136"/>
      <c r="T40058" s="136"/>
      <c r="W40058" s="136"/>
      <c r="Z40058" s="136"/>
      <c r="AC40058" s="136"/>
    </row>
    <row r="40059" spans="2:29">
      <c r="B40059" s="136"/>
      <c r="E40059" s="136"/>
      <c r="H40059" s="136"/>
      <c r="K40059" s="136"/>
      <c r="O40059" s="136"/>
      <c r="T40059" s="136"/>
      <c r="W40059" s="136"/>
      <c r="Z40059" s="136"/>
      <c r="AC40059" s="136"/>
    </row>
    <row r="40060" spans="2:29">
      <c r="B40060" s="136"/>
      <c r="E40060" s="136"/>
      <c r="H40060" s="136"/>
      <c r="K40060" s="136"/>
      <c r="O40060" s="136"/>
      <c r="T40060" s="136"/>
      <c r="W40060" s="136"/>
      <c r="Z40060" s="136"/>
      <c r="AC40060" s="136"/>
    </row>
    <row r="40061" spans="2:29">
      <c r="B40061" s="136"/>
      <c r="E40061" s="136"/>
      <c r="H40061" s="136"/>
      <c r="K40061" s="136"/>
      <c r="O40061" s="136"/>
      <c r="T40061" s="136"/>
      <c r="W40061" s="136"/>
      <c r="Z40061" s="136"/>
      <c r="AC40061" s="136"/>
    </row>
    <row r="40062" spans="2:29">
      <c r="B40062" s="136"/>
      <c r="E40062" s="136"/>
      <c r="H40062" s="136"/>
      <c r="K40062" s="136"/>
      <c r="O40062" s="136"/>
      <c r="T40062" s="136"/>
      <c r="W40062" s="136"/>
      <c r="Z40062" s="136"/>
      <c r="AC40062" s="136"/>
    </row>
    <row r="40063" spans="2:29">
      <c r="B40063" s="136"/>
      <c r="E40063" s="136"/>
      <c r="H40063" s="136"/>
      <c r="K40063" s="136"/>
      <c r="O40063" s="136"/>
      <c r="T40063" s="136"/>
      <c r="W40063" s="136"/>
      <c r="Z40063" s="136"/>
      <c r="AC40063" s="136"/>
    </row>
    <row r="40064" spans="2:29">
      <c r="B40064" s="136"/>
      <c r="E40064" s="136"/>
      <c r="H40064" s="136"/>
      <c r="K40064" s="136"/>
      <c r="O40064" s="136"/>
      <c r="T40064" s="136"/>
      <c r="W40064" s="136"/>
      <c r="Z40064" s="136"/>
      <c r="AC40064" s="136"/>
    </row>
    <row r="40065" spans="2:29">
      <c r="B40065" s="136"/>
      <c r="E40065" s="136"/>
      <c r="H40065" s="136"/>
      <c r="K40065" s="136"/>
      <c r="O40065" s="136"/>
      <c r="T40065" s="136"/>
      <c r="W40065" s="136"/>
      <c r="Z40065" s="136"/>
      <c r="AC40065" s="136"/>
    </row>
    <row r="40066" spans="2:29">
      <c r="B40066" s="136"/>
      <c r="E40066" s="136"/>
      <c r="H40066" s="136"/>
      <c r="K40066" s="136"/>
      <c r="O40066" s="136"/>
      <c r="T40066" s="136"/>
      <c r="W40066" s="136"/>
      <c r="Z40066" s="136"/>
      <c r="AC40066" s="136"/>
    </row>
    <row r="40067" spans="2:29">
      <c r="B40067" s="136"/>
      <c r="E40067" s="136"/>
      <c r="H40067" s="136"/>
      <c r="K40067" s="136"/>
      <c r="O40067" s="136"/>
      <c r="T40067" s="136"/>
      <c r="W40067" s="136"/>
      <c r="Z40067" s="136"/>
      <c r="AC40067" s="136"/>
    </row>
    <row r="40068" spans="2:29">
      <c r="B40068" s="136"/>
      <c r="E40068" s="136"/>
      <c r="H40068" s="136"/>
      <c r="K40068" s="136"/>
      <c r="O40068" s="136"/>
      <c r="T40068" s="136"/>
      <c r="W40068" s="136"/>
      <c r="Z40068" s="136"/>
      <c r="AC40068" s="136"/>
    </row>
    <row r="40069" spans="2:29">
      <c r="B40069" s="136"/>
      <c r="E40069" s="136"/>
      <c r="H40069" s="136"/>
      <c r="K40069" s="136"/>
      <c r="O40069" s="136"/>
      <c r="T40069" s="136"/>
      <c r="W40069" s="136"/>
      <c r="Z40069" s="136"/>
      <c r="AC40069" s="136"/>
    </row>
    <row r="40070" spans="2:29">
      <c r="B40070" s="136"/>
      <c r="E40070" s="136"/>
      <c r="H40070" s="136"/>
      <c r="K40070" s="136"/>
      <c r="O40070" s="136"/>
      <c r="T40070" s="136"/>
      <c r="W40070" s="136"/>
      <c r="Z40070" s="136"/>
      <c r="AC40070" s="136"/>
    </row>
    <row r="40071" spans="2:29">
      <c r="B40071" s="136"/>
      <c r="E40071" s="136"/>
      <c r="H40071" s="136"/>
      <c r="K40071" s="136"/>
      <c r="O40071" s="136"/>
      <c r="T40071" s="136"/>
      <c r="W40071" s="136"/>
      <c r="Z40071" s="136"/>
      <c r="AC40071" s="136"/>
    </row>
    <row r="40072" spans="2:29">
      <c r="B40072" s="136"/>
      <c r="E40072" s="136"/>
      <c r="H40072" s="136"/>
      <c r="K40072" s="136"/>
      <c r="O40072" s="136"/>
      <c r="T40072" s="136"/>
      <c r="W40072" s="136"/>
      <c r="Z40072" s="136"/>
      <c r="AC40072" s="136"/>
    </row>
    <row r="40073" spans="2:29">
      <c r="B40073" s="136"/>
      <c r="E40073" s="136"/>
      <c r="H40073" s="136"/>
      <c r="K40073" s="136"/>
      <c r="O40073" s="136"/>
      <c r="T40073" s="136"/>
      <c r="W40073" s="136"/>
      <c r="Z40073" s="136"/>
      <c r="AC40073" s="136"/>
    </row>
    <row r="40074" spans="2:29">
      <c r="B40074" s="136"/>
      <c r="E40074" s="136"/>
      <c r="H40074" s="136"/>
      <c r="K40074" s="136"/>
      <c r="O40074" s="136"/>
      <c r="T40074" s="136"/>
      <c r="W40074" s="136"/>
      <c r="Z40074" s="136"/>
      <c r="AC40074" s="136"/>
    </row>
    <row r="40075" spans="2:29">
      <c r="B40075" s="136"/>
      <c r="E40075" s="136"/>
      <c r="H40075" s="136"/>
      <c r="K40075" s="136"/>
      <c r="O40075" s="136"/>
      <c r="T40075" s="136"/>
      <c r="W40075" s="136"/>
      <c r="Z40075" s="136"/>
      <c r="AC40075" s="136"/>
    </row>
    <row r="40076" spans="2:29">
      <c r="B40076" s="136"/>
      <c r="E40076" s="136"/>
      <c r="H40076" s="136"/>
      <c r="K40076" s="136"/>
      <c r="O40076" s="136"/>
      <c r="T40076" s="136"/>
      <c r="W40076" s="136"/>
      <c r="Z40076" s="136"/>
      <c r="AC40076" s="136"/>
    </row>
    <row r="40077" spans="2:29">
      <c r="B40077" s="136"/>
      <c r="E40077" s="136"/>
      <c r="H40077" s="136"/>
      <c r="K40077" s="136"/>
      <c r="O40077" s="136"/>
      <c r="T40077" s="136"/>
      <c r="W40077" s="136"/>
      <c r="Z40077" s="136"/>
      <c r="AC40077" s="136"/>
    </row>
    <row r="40078" spans="2:29">
      <c r="B40078" s="136"/>
      <c r="E40078" s="136"/>
      <c r="H40078" s="136"/>
      <c r="K40078" s="136"/>
      <c r="O40078" s="136"/>
      <c r="T40078" s="136"/>
      <c r="W40078" s="136"/>
      <c r="Z40078" s="136"/>
      <c r="AC40078" s="136"/>
    </row>
    <row r="40079" spans="2:29">
      <c r="B40079" s="136"/>
      <c r="E40079" s="136"/>
      <c r="H40079" s="136"/>
      <c r="K40079" s="136"/>
      <c r="O40079" s="136"/>
      <c r="T40079" s="136"/>
      <c r="W40079" s="136"/>
      <c r="Z40079" s="136"/>
      <c r="AC40079" s="136"/>
    </row>
    <row r="40080" spans="2:29">
      <c r="B40080" s="136"/>
      <c r="E40080" s="136"/>
      <c r="H40080" s="136"/>
      <c r="K40080" s="136"/>
      <c r="O40080" s="136"/>
      <c r="T40080" s="136"/>
      <c r="W40080" s="136"/>
      <c r="Z40080" s="136"/>
      <c r="AC40080" s="136"/>
    </row>
    <row r="40081" spans="2:29">
      <c r="B40081" s="136"/>
      <c r="E40081" s="136"/>
      <c r="H40081" s="136"/>
      <c r="K40081" s="136"/>
      <c r="O40081" s="136"/>
      <c r="T40081" s="136"/>
      <c r="W40081" s="136"/>
      <c r="Z40081" s="136"/>
      <c r="AC40081" s="136"/>
    </row>
    <row r="40082" spans="2:29">
      <c r="B40082" s="136"/>
      <c r="E40082" s="136"/>
      <c r="H40082" s="136"/>
      <c r="K40082" s="136"/>
      <c r="O40082" s="136"/>
      <c r="T40082" s="136"/>
      <c r="W40082" s="136"/>
      <c r="Z40082" s="136"/>
      <c r="AC40082" s="136"/>
    </row>
    <row r="40083" spans="2:29">
      <c r="B40083" s="136"/>
      <c r="E40083" s="136"/>
      <c r="H40083" s="136"/>
      <c r="K40083" s="136"/>
      <c r="O40083" s="136"/>
      <c r="T40083" s="136"/>
      <c r="W40083" s="136"/>
      <c r="Z40083" s="136"/>
      <c r="AC40083" s="136"/>
    </row>
    <row r="40084" spans="2:29">
      <c r="B40084" s="136"/>
      <c r="E40084" s="136"/>
      <c r="H40084" s="136"/>
      <c r="K40084" s="136"/>
      <c r="O40084" s="136"/>
      <c r="T40084" s="136"/>
      <c r="W40084" s="136"/>
      <c r="Z40084" s="136"/>
      <c r="AC40084" s="136"/>
    </row>
    <row r="40085" spans="2:29">
      <c r="B40085" s="136"/>
      <c r="E40085" s="136"/>
      <c r="H40085" s="136"/>
      <c r="K40085" s="136"/>
      <c r="O40085" s="136"/>
      <c r="T40085" s="136"/>
      <c r="W40085" s="136"/>
      <c r="Z40085" s="136"/>
      <c r="AC40085" s="136"/>
    </row>
    <row r="40086" spans="2:29">
      <c r="B40086" s="136"/>
      <c r="E40086" s="136"/>
      <c r="H40086" s="136"/>
      <c r="K40086" s="136"/>
      <c r="O40086" s="136"/>
      <c r="T40086" s="136"/>
      <c r="W40086" s="136"/>
      <c r="Z40086" s="136"/>
      <c r="AC40086" s="136"/>
    </row>
    <row r="40087" spans="2:29">
      <c r="B40087" s="136"/>
      <c r="E40087" s="136"/>
      <c r="H40087" s="136"/>
      <c r="K40087" s="136"/>
      <c r="O40087" s="136"/>
      <c r="T40087" s="136"/>
      <c r="W40087" s="136"/>
      <c r="Z40087" s="136"/>
      <c r="AC40087" s="136"/>
    </row>
    <row r="40088" spans="2:29">
      <c r="B40088" s="136"/>
      <c r="E40088" s="136"/>
      <c r="H40088" s="136"/>
      <c r="K40088" s="136"/>
      <c r="O40088" s="136"/>
      <c r="T40088" s="136"/>
      <c r="W40088" s="136"/>
      <c r="Z40088" s="136"/>
      <c r="AC40088" s="136"/>
    </row>
    <row r="40089" spans="2:29">
      <c r="B40089" s="136"/>
      <c r="E40089" s="136"/>
      <c r="H40089" s="136"/>
      <c r="K40089" s="136"/>
      <c r="O40089" s="136"/>
      <c r="T40089" s="136"/>
      <c r="W40089" s="136"/>
      <c r="Z40089" s="136"/>
      <c r="AC40089" s="136"/>
    </row>
    <row r="40090" spans="2:29">
      <c r="B40090" s="136"/>
      <c r="E40090" s="136"/>
      <c r="H40090" s="136"/>
      <c r="K40090" s="136"/>
      <c r="O40090" s="136"/>
      <c r="T40090" s="136"/>
      <c r="W40090" s="136"/>
      <c r="Z40090" s="136"/>
      <c r="AC40090" s="136"/>
    </row>
    <row r="40091" spans="2:29">
      <c r="B40091" s="136"/>
      <c r="E40091" s="136"/>
      <c r="H40091" s="136"/>
      <c r="K40091" s="136"/>
      <c r="O40091" s="136"/>
      <c r="T40091" s="136"/>
      <c r="W40091" s="136"/>
      <c r="Z40091" s="136"/>
      <c r="AC40091" s="136"/>
    </row>
    <row r="40092" spans="2:29">
      <c r="B40092" s="136"/>
      <c r="E40092" s="136"/>
      <c r="H40092" s="136"/>
      <c r="K40092" s="136"/>
      <c r="O40092" s="136"/>
      <c r="T40092" s="136"/>
      <c r="W40092" s="136"/>
      <c r="Z40092" s="136"/>
      <c r="AC40092" s="136"/>
    </row>
    <row r="40093" spans="2:29">
      <c r="B40093" s="136"/>
      <c r="E40093" s="136"/>
      <c r="H40093" s="136"/>
      <c r="K40093" s="136"/>
      <c r="O40093" s="136"/>
      <c r="T40093" s="136"/>
      <c r="W40093" s="136"/>
      <c r="Z40093" s="136"/>
      <c r="AC40093" s="136"/>
    </row>
    <row r="40094" spans="2:29">
      <c r="B40094" s="136"/>
      <c r="E40094" s="136"/>
      <c r="H40094" s="136"/>
      <c r="K40094" s="136"/>
      <c r="O40094" s="136"/>
      <c r="T40094" s="136"/>
      <c r="W40094" s="136"/>
      <c r="Z40094" s="136"/>
      <c r="AC40094" s="136"/>
    </row>
    <row r="40095" spans="2:29">
      <c r="B40095" s="136"/>
      <c r="E40095" s="136"/>
      <c r="H40095" s="136"/>
      <c r="K40095" s="136"/>
      <c r="O40095" s="136"/>
      <c r="T40095" s="136"/>
      <c r="W40095" s="136"/>
      <c r="Z40095" s="136"/>
      <c r="AC40095" s="136"/>
    </row>
    <row r="40096" spans="2:29">
      <c r="B40096" s="136"/>
      <c r="E40096" s="136"/>
      <c r="H40096" s="136"/>
      <c r="K40096" s="136"/>
      <c r="O40096" s="136"/>
      <c r="T40096" s="136"/>
      <c r="W40096" s="136"/>
      <c r="Z40096" s="136"/>
      <c r="AC40096" s="136"/>
    </row>
    <row r="40097" spans="2:29">
      <c r="B40097" s="136"/>
      <c r="E40097" s="136"/>
      <c r="H40097" s="136"/>
      <c r="K40097" s="136"/>
      <c r="O40097" s="136"/>
      <c r="T40097" s="136"/>
      <c r="W40097" s="136"/>
      <c r="Z40097" s="136"/>
      <c r="AC40097" s="136"/>
    </row>
    <row r="40098" spans="2:29">
      <c r="B40098" s="136"/>
      <c r="E40098" s="136"/>
      <c r="H40098" s="136"/>
      <c r="K40098" s="136"/>
      <c r="O40098" s="136"/>
      <c r="T40098" s="136"/>
      <c r="W40098" s="136"/>
      <c r="Z40098" s="136"/>
      <c r="AC40098" s="136"/>
    </row>
    <row r="40099" spans="2:29">
      <c r="B40099" s="136"/>
      <c r="E40099" s="136"/>
      <c r="H40099" s="136"/>
      <c r="K40099" s="136"/>
      <c r="O40099" s="136"/>
      <c r="T40099" s="136"/>
      <c r="W40099" s="136"/>
      <c r="Z40099" s="136"/>
      <c r="AC40099" s="136"/>
    </row>
    <row r="40100" spans="2:29">
      <c r="B40100" s="136"/>
      <c r="E40100" s="136"/>
      <c r="H40100" s="136"/>
      <c r="K40100" s="136"/>
      <c r="O40100" s="136"/>
      <c r="T40100" s="136"/>
      <c r="W40100" s="136"/>
      <c r="Z40100" s="136"/>
      <c r="AC40100" s="136"/>
    </row>
    <row r="40101" spans="2:29">
      <c r="B40101" s="136"/>
      <c r="E40101" s="136"/>
      <c r="H40101" s="136"/>
      <c r="K40101" s="136"/>
      <c r="O40101" s="136"/>
      <c r="T40101" s="136"/>
      <c r="W40101" s="136"/>
      <c r="Z40101" s="136"/>
      <c r="AC40101" s="136"/>
    </row>
    <row r="40102" spans="2:29">
      <c r="B40102" s="136"/>
      <c r="E40102" s="136"/>
      <c r="H40102" s="136"/>
      <c r="K40102" s="136"/>
      <c r="O40102" s="136"/>
      <c r="T40102" s="136"/>
      <c r="W40102" s="136"/>
      <c r="Z40102" s="136"/>
      <c r="AC40102" s="136"/>
    </row>
    <row r="40103" spans="2:29">
      <c r="B40103" s="136"/>
      <c r="E40103" s="136"/>
      <c r="H40103" s="136"/>
      <c r="K40103" s="136"/>
      <c r="O40103" s="136"/>
      <c r="T40103" s="136"/>
      <c r="W40103" s="136"/>
      <c r="Z40103" s="136"/>
      <c r="AC40103" s="136"/>
    </row>
    <row r="40104" spans="2:29">
      <c r="B40104" s="136"/>
      <c r="E40104" s="136"/>
      <c r="H40104" s="136"/>
      <c r="K40104" s="136"/>
      <c r="O40104" s="136"/>
      <c r="T40104" s="136"/>
      <c r="W40104" s="136"/>
      <c r="Z40104" s="136"/>
      <c r="AC40104" s="136"/>
    </row>
    <row r="40105" spans="2:29">
      <c r="B40105" s="136"/>
      <c r="E40105" s="136"/>
      <c r="H40105" s="136"/>
      <c r="K40105" s="136"/>
      <c r="O40105" s="136"/>
      <c r="T40105" s="136"/>
      <c r="W40105" s="136"/>
      <c r="Z40105" s="136"/>
      <c r="AC40105" s="136"/>
    </row>
    <row r="40106" spans="2:29">
      <c r="B40106" s="136"/>
      <c r="E40106" s="136"/>
      <c r="H40106" s="136"/>
      <c r="K40106" s="136"/>
      <c r="O40106" s="136"/>
      <c r="T40106" s="136"/>
      <c r="W40106" s="136"/>
      <c r="Z40106" s="136"/>
      <c r="AC40106" s="136"/>
    </row>
    <row r="40107" spans="2:29">
      <c r="B40107" s="136"/>
      <c r="E40107" s="136"/>
      <c r="H40107" s="136"/>
      <c r="K40107" s="136"/>
      <c r="O40107" s="136"/>
      <c r="T40107" s="136"/>
      <c r="W40107" s="136"/>
      <c r="Z40107" s="136"/>
      <c r="AC40107" s="136"/>
    </row>
    <row r="40108" spans="2:29">
      <c r="B40108" s="136"/>
      <c r="E40108" s="136"/>
      <c r="H40108" s="136"/>
      <c r="K40108" s="136"/>
      <c r="O40108" s="136"/>
      <c r="T40108" s="136"/>
      <c r="W40108" s="136"/>
      <c r="Z40108" s="136"/>
      <c r="AC40108" s="136"/>
    </row>
    <row r="40109" spans="2:29">
      <c r="B40109" s="136"/>
      <c r="E40109" s="136"/>
      <c r="H40109" s="136"/>
      <c r="K40109" s="136"/>
      <c r="O40109" s="136"/>
      <c r="T40109" s="136"/>
      <c r="W40109" s="136"/>
      <c r="Z40109" s="136"/>
      <c r="AC40109" s="136"/>
    </row>
    <row r="40110" spans="2:29">
      <c r="B40110" s="136"/>
      <c r="E40110" s="136"/>
      <c r="H40110" s="136"/>
      <c r="K40110" s="136"/>
      <c r="O40110" s="136"/>
      <c r="T40110" s="136"/>
      <c r="W40110" s="136"/>
      <c r="Z40110" s="136"/>
      <c r="AC40110" s="136"/>
    </row>
    <row r="40111" spans="2:29">
      <c r="B40111" s="136"/>
      <c r="E40111" s="136"/>
      <c r="H40111" s="136"/>
      <c r="K40111" s="136"/>
      <c r="O40111" s="136"/>
      <c r="T40111" s="136"/>
      <c r="W40111" s="136"/>
      <c r="Z40111" s="136"/>
      <c r="AC40111" s="136"/>
    </row>
    <row r="40112" spans="2:29">
      <c r="B40112" s="136"/>
      <c r="E40112" s="136"/>
      <c r="H40112" s="136"/>
      <c r="K40112" s="136"/>
      <c r="O40112" s="136"/>
      <c r="T40112" s="136"/>
      <c r="W40112" s="136"/>
      <c r="Z40112" s="136"/>
      <c r="AC40112" s="136"/>
    </row>
    <row r="40113" spans="2:29">
      <c r="B40113" s="136"/>
      <c r="E40113" s="136"/>
      <c r="H40113" s="136"/>
      <c r="K40113" s="136"/>
      <c r="O40113" s="136"/>
      <c r="T40113" s="136"/>
      <c r="W40113" s="136"/>
      <c r="Z40113" s="136"/>
      <c r="AC40113" s="136"/>
    </row>
    <row r="40114" spans="2:29">
      <c r="B40114" s="136"/>
      <c r="E40114" s="136"/>
      <c r="H40114" s="136"/>
      <c r="K40114" s="136"/>
      <c r="O40114" s="136"/>
      <c r="T40114" s="136"/>
      <c r="W40114" s="136"/>
      <c r="Z40114" s="136"/>
      <c r="AC40114" s="136"/>
    </row>
    <row r="40115" spans="2:29">
      <c r="B40115" s="136"/>
      <c r="E40115" s="136"/>
      <c r="H40115" s="136"/>
      <c r="K40115" s="136"/>
      <c r="O40115" s="136"/>
      <c r="T40115" s="136"/>
      <c r="W40115" s="136"/>
      <c r="Z40115" s="136"/>
      <c r="AC40115" s="136"/>
    </row>
    <row r="40116" spans="2:29">
      <c r="B40116" s="136"/>
      <c r="E40116" s="136"/>
      <c r="H40116" s="136"/>
      <c r="K40116" s="136"/>
      <c r="O40116" s="136"/>
      <c r="T40116" s="136"/>
      <c r="W40116" s="136"/>
      <c r="Z40116" s="136"/>
      <c r="AC40116" s="136"/>
    </row>
    <row r="40117" spans="2:29">
      <c r="B40117" s="136"/>
      <c r="E40117" s="136"/>
      <c r="H40117" s="136"/>
      <c r="K40117" s="136"/>
      <c r="O40117" s="136"/>
      <c r="T40117" s="136"/>
      <c r="W40117" s="136"/>
      <c r="Z40117" s="136"/>
      <c r="AC40117" s="136"/>
    </row>
    <row r="40118" spans="2:29">
      <c r="B40118" s="136"/>
      <c r="E40118" s="136"/>
      <c r="H40118" s="136"/>
      <c r="K40118" s="136"/>
      <c r="O40118" s="136"/>
      <c r="T40118" s="136"/>
      <c r="W40118" s="136"/>
      <c r="Z40118" s="136"/>
      <c r="AC40118" s="136"/>
    </row>
    <row r="40119" spans="2:29">
      <c r="B40119" s="136"/>
      <c r="E40119" s="136"/>
      <c r="H40119" s="136"/>
      <c r="K40119" s="136"/>
      <c r="O40119" s="136"/>
      <c r="T40119" s="136"/>
      <c r="W40119" s="136"/>
      <c r="Z40119" s="136"/>
      <c r="AC40119" s="136"/>
    </row>
    <row r="40120" spans="2:29">
      <c r="B40120" s="136"/>
      <c r="E40120" s="136"/>
      <c r="H40120" s="136"/>
      <c r="K40120" s="136"/>
      <c r="O40120" s="136"/>
      <c r="T40120" s="136"/>
      <c r="W40120" s="136"/>
      <c r="Z40120" s="136"/>
      <c r="AC40120" s="136"/>
    </row>
    <row r="40121" spans="2:29">
      <c r="B40121" s="136"/>
      <c r="E40121" s="136"/>
      <c r="H40121" s="136"/>
      <c r="K40121" s="136"/>
      <c r="O40121" s="136"/>
      <c r="T40121" s="136"/>
      <c r="W40121" s="136"/>
      <c r="Z40121" s="136"/>
      <c r="AC40121" s="136"/>
    </row>
    <row r="40122" spans="2:29">
      <c r="B40122" s="136"/>
      <c r="E40122" s="136"/>
      <c r="H40122" s="136"/>
      <c r="K40122" s="136"/>
      <c r="O40122" s="136"/>
      <c r="T40122" s="136"/>
      <c r="W40122" s="136"/>
      <c r="Z40122" s="136"/>
      <c r="AC40122" s="136"/>
    </row>
    <row r="40123" spans="2:29">
      <c r="B40123" s="136"/>
      <c r="E40123" s="136"/>
      <c r="H40123" s="136"/>
      <c r="K40123" s="136"/>
      <c r="O40123" s="136"/>
      <c r="T40123" s="136"/>
      <c r="W40123" s="136"/>
      <c r="Z40123" s="136"/>
      <c r="AC40123" s="136"/>
    </row>
    <row r="40124" spans="2:29">
      <c r="B40124" s="136"/>
      <c r="E40124" s="136"/>
      <c r="H40124" s="136"/>
      <c r="K40124" s="136"/>
      <c r="O40124" s="136"/>
      <c r="T40124" s="136"/>
      <c r="W40124" s="136"/>
      <c r="Z40124" s="136"/>
      <c r="AC40124" s="136"/>
    </row>
    <row r="40125" spans="2:29">
      <c r="B40125" s="136"/>
      <c r="E40125" s="136"/>
      <c r="H40125" s="136"/>
      <c r="K40125" s="136"/>
      <c r="O40125" s="136"/>
      <c r="T40125" s="136"/>
      <c r="W40125" s="136"/>
      <c r="Z40125" s="136"/>
      <c r="AC40125" s="136"/>
    </row>
    <row r="40126" spans="2:29">
      <c r="B40126" s="136"/>
      <c r="E40126" s="136"/>
      <c r="H40126" s="136"/>
      <c r="K40126" s="136"/>
      <c r="O40126" s="136"/>
      <c r="T40126" s="136"/>
      <c r="W40126" s="136"/>
      <c r="Z40126" s="136"/>
      <c r="AC40126" s="136"/>
    </row>
    <row r="40127" spans="2:29">
      <c r="B40127" s="136"/>
      <c r="E40127" s="136"/>
      <c r="H40127" s="136"/>
      <c r="K40127" s="136"/>
      <c r="O40127" s="136"/>
      <c r="T40127" s="136"/>
      <c r="W40127" s="136"/>
      <c r="Z40127" s="136"/>
      <c r="AC40127" s="136"/>
    </row>
    <row r="40128" spans="2:29">
      <c r="B40128" s="136"/>
      <c r="E40128" s="136"/>
      <c r="H40128" s="136"/>
      <c r="K40128" s="136"/>
      <c r="O40128" s="136"/>
      <c r="T40128" s="136"/>
      <c r="W40128" s="136"/>
      <c r="Z40128" s="136"/>
      <c r="AC40128" s="136"/>
    </row>
    <row r="40129" spans="2:29">
      <c r="B40129" s="136"/>
      <c r="E40129" s="136"/>
      <c r="H40129" s="136"/>
      <c r="K40129" s="136"/>
      <c r="O40129" s="136"/>
      <c r="T40129" s="136"/>
      <c r="W40129" s="136"/>
      <c r="Z40129" s="136"/>
      <c r="AC40129" s="136"/>
    </row>
    <row r="40130" spans="2:29">
      <c r="B40130" s="136"/>
      <c r="E40130" s="136"/>
      <c r="H40130" s="136"/>
      <c r="K40130" s="136"/>
      <c r="O40130" s="136"/>
      <c r="T40130" s="136"/>
      <c r="W40130" s="136"/>
      <c r="Z40130" s="136"/>
      <c r="AC40130" s="136"/>
    </row>
    <row r="40131" spans="2:29">
      <c r="B40131" s="136"/>
      <c r="E40131" s="136"/>
      <c r="H40131" s="136"/>
      <c r="K40131" s="136"/>
      <c r="O40131" s="136"/>
      <c r="T40131" s="136"/>
      <c r="W40131" s="136"/>
      <c r="Z40131" s="136"/>
      <c r="AC40131" s="136"/>
    </row>
    <row r="40132" spans="2:29">
      <c r="B40132" s="136"/>
      <c r="E40132" s="136"/>
      <c r="H40132" s="136"/>
      <c r="K40132" s="136"/>
      <c r="O40132" s="136"/>
      <c r="T40132" s="136"/>
      <c r="W40132" s="136"/>
      <c r="Z40132" s="136"/>
      <c r="AC40132" s="136"/>
    </row>
    <row r="40133" spans="2:29">
      <c r="B40133" s="136"/>
      <c r="E40133" s="136"/>
      <c r="H40133" s="136"/>
      <c r="K40133" s="136"/>
      <c r="O40133" s="136"/>
      <c r="T40133" s="136"/>
      <c r="W40133" s="136"/>
      <c r="Z40133" s="136"/>
      <c r="AC40133" s="136"/>
    </row>
    <row r="40134" spans="2:29">
      <c r="B40134" s="136"/>
      <c r="E40134" s="136"/>
      <c r="H40134" s="136"/>
      <c r="K40134" s="136"/>
      <c r="O40134" s="136"/>
      <c r="T40134" s="136"/>
      <c r="W40134" s="136"/>
      <c r="Z40134" s="136"/>
      <c r="AC40134" s="136"/>
    </row>
    <row r="40135" spans="2:29">
      <c r="B40135" s="136"/>
      <c r="E40135" s="136"/>
      <c r="H40135" s="136"/>
      <c r="K40135" s="136"/>
      <c r="O40135" s="136"/>
      <c r="T40135" s="136"/>
      <c r="W40135" s="136"/>
      <c r="Z40135" s="136"/>
      <c r="AC40135" s="136"/>
    </row>
    <row r="40136" spans="2:29">
      <c r="B40136" s="136"/>
      <c r="E40136" s="136"/>
      <c r="H40136" s="136"/>
      <c r="K40136" s="136"/>
      <c r="O40136" s="136"/>
      <c r="T40136" s="136"/>
      <c r="W40136" s="136"/>
      <c r="Z40136" s="136"/>
      <c r="AC40136" s="136"/>
    </row>
    <row r="40137" spans="2:29">
      <c r="B40137" s="136"/>
      <c r="E40137" s="136"/>
      <c r="H40137" s="136"/>
      <c r="K40137" s="136"/>
      <c r="O40137" s="136"/>
      <c r="T40137" s="136"/>
      <c r="W40137" s="136"/>
      <c r="Z40137" s="136"/>
      <c r="AC40137" s="136"/>
    </row>
    <row r="40138" spans="2:29">
      <c r="B40138" s="136"/>
      <c r="E40138" s="136"/>
      <c r="H40138" s="136"/>
      <c r="K40138" s="136"/>
      <c r="O40138" s="136"/>
      <c r="T40138" s="136"/>
      <c r="W40138" s="136"/>
      <c r="Z40138" s="136"/>
      <c r="AC40138" s="136"/>
    </row>
    <row r="40139" spans="2:29">
      <c r="B40139" s="136"/>
      <c r="E40139" s="136"/>
      <c r="H40139" s="136"/>
      <c r="K40139" s="136"/>
      <c r="O40139" s="136"/>
      <c r="T40139" s="136"/>
      <c r="W40139" s="136"/>
      <c r="Z40139" s="136"/>
      <c r="AC40139" s="136"/>
    </row>
    <row r="40140" spans="2:29">
      <c r="B40140" s="136"/>
      <c r="E40140" s="136"/>
      <c r="H40140" s="136"/>
      <c r="K40140" s="136"/>
      <c r="O40140" s="136"/>
      <c r="T40140" s="136"/>
      <c r="W40140" s="136"/>
      <c r="Z40140" s="136"/>
      <c r="AC40140" s="136"/>
    </row>
    <row r="40141" spans="2:29">
      <c r="B40141" s="136"/>
      <c r="E40141" s="136"/>
      <c r="H40141" s="136"/>
      <c r="K40141" s="136"/>
      <c r="O40141" s="136"/>
      <c r="T40141" s="136"/>
      <c r="W40141" s="136"/>
      <c r="Z40141" s="136"/>
      <c r="AC40141" s="136"/>
    </row>
    <row r="40142" spans="2:29">
      <c r="B40142" s="136"/>
      <c r="E40142" s="136"/>
      <c r="H40142" s="136"/>
      <c r="K40142" s="136"/>
      <c r="O40142" s="136"/>
      <c r="T40142" s="136"/>
      <c r="W40142" s="136"/>
      <c r="Z40142" s="136"/>
      <c r="AC40142" s="136"/>
    </row>
    <row r="40143" spans="2:29">
      <c r="B40143" s="136"/>
      <c r="E40143" s="136"/>
      <c r="H40143" s="136"/>
      <c r="K40143" s="136"/>
      <c r="O40143" s="136"/>
      <c r="T40143" s="136"/>
      <c r="W40143" s="136"/>
      <c r="Z40143" s="136"/>
      <c r="AC40143" s="136"/>
    </row>
    <row r="40144" spans="2:29">
      <c r="B40144" s="136"/>
      <c r="E40144" s="136"/>
      <c r="H40144" s="136"/>
      <c r="K40144" s="136"/>
      <c r="O40144" s="136"/>
      <c r="T40144" s="136"/>
      <c r="W40144" s="136"/>
      <c r="Z40144" s="136"/>
      <c r="AC40144" s="136"/>
    </row>
    <row r="40145" spans="2:29">
      <c r="B40145" s="136"/>
      <c r="E40145" s="136"/>
      <c r="H40145" s="136"/>
      <c r="K40145" s="136"/>
      <c r="O40145" s="136"/>
      <c r="T40145" s="136"/>
      <c r="W40145" s="136"/>
      <c r="Z40145" s="136"/>
      <c r="AC40145" s="136"/>
    </row>
    <row r="40146" spans="2:29">
      <c r="B40146" s="136"/>
      <c r="E40146" s="136"/>
      <c r="H40146" s="136"/>
      <c r="K40146" s="136"/>
      <c r="O40146" s="136"/>
      <c r="T40146" s="136"/>
      <c r="W40146" s="136"/>
      <c r="Z40146" s="136"/>
      <c r="AC40146" s="136"/>
    </row>
    <row r="40147" spans="2:29">
      <c r="B40147" s="136"/>
      <c r="E40147" s="136"/>
      <c r="H40147" s="136"/>
      <c r="K40147" s="136"/>
      <c r="O40147" s="136"/>
      <c r="T40147" s="136"/>
      <c r="W40147" s="136"/>
      <c r="Z40147" s="136"/>
      <c r="AC40147" s="136"/>
    </row>
    <row r="40148" spans="2:29">
      <c r="B40148" s="136"/>
      <c r="E40148" s="136"/>
      <c r="H40148" s="136"/>
      <c r="K40148" s="136"/>
      <c r="O40148" s="136"/>
      <c r="T40148" s="136"/>
      <c r="W40148" s="136"/>
      <c r="Z40148" s="136"/>
      <c r="AC40148" s="136"/>
    </row>
    <row r="40149" spans="2:29">
      <c r="B40149" s="136"/>
      <c r="E40149" s="136"/>
      <c r="H40149" s="136"/>
      <c r="K40149" s="136"/>
      <c r="O40149" s="136"/>
      <c r="T40149" s="136"/>
      <c r="W40149" s="136"/>
      <c r="Z40149" s="136"/>
      <c r="AC40149" s="136"/>
    </row>
    <row r="40150" spans="2:29">
      <c r="B40150" s="136"/>
      <c r="E40150" s="136"/>
      <c r="H40150" s="136"/>
      <c r="K40150" s="136"/>
      <c r="O40150" s="136"/>
      <c r="T40150" s="136"/>
      <c r="W40150" s="136"/>
      <c r="Z40150" s="136"/>
      <c r="AC40150" s="136"/>
    </row>
    <row r="40151" spans="2:29">
      <c r="B40151" s="136"/>
      <c r="E40151" s="136"/>
      <c r="H40151" s="136"/>
      <c r="K40151" s="136"/>
      <c r="O40151" s="136"/>
      <c r="T40151" s="136"/>
      <c r="W40151" s="136"/>
      <c r="Z40151" s="136"/>
      <c r="AC40151" s="136"/>
    </row>
    <row r="40152" spans="2:29">
      <c r="B40152" s="136"/>
      <c r="E40152" s="136"/>
      <c r="H40152" s="136"/>
      <c r="K40152" s="136"/>
      <c r="O40152" s="136"/>
      <c r="T40152" s="136"/>
      <c r="W40152" s="136"/>
      <c r="Z40152" s="136"/>
      <c r="AC40152" s="136"/>
    </row>
    <row r="40153" spans="2:29">
      <c r="B40153" s="136"/>
      <c r="E40153" s="136"/>
      <c r="H40153" s="136"/>
      <c r="K40153" s="136"/>
      <c r="O40153" s="136"/>
      <c r="T40153" s="136"/>
      <c r="W40153" s="136"/>
      <c r="Z40153" s="136"/>
      <c r="AC40153" s="136"/>
    </row>
    <row r="40154" spans="2:29">
      <c r="B40154" s="136"/>
      <c r="E40154" s="136"/>
      <c r="H40154" s="136"/>
      <c r="K40154" s="136"/>
      <c r="O40154" s="136"/>
      <c r="T40154" s="136"/>
      <c r="W40154" s="136"/>
      <c r="Z40154" s="136"/>
      <c r="AC40154" s="136"/>
    </row>
    <row r="40155" spans="2:29">
      <c r="B40155" s="136"/>
      <c r="E40155" s="136"/>
      <c r="H40155" s="136"/>
      <c r="K40155" s="136"/>
      <c r="O40155" s="136"/>
      <c r="T40155" s="136"/>
      <c r="W40155" s="136"/>
      <c r="Z40155" s="136"/>
      <c r="AC40155" s="136"/>
    </row>
    <row r="40156" spans="2:29">
      <c r="B40156" s="136"/>
      <c r="E40156" s="136"/>
      <c r="H40156" s="136"/>
      <c r="K40156" s="136"/>
      <c r="O40156" s="136"/>
      <c r="T40156" s="136"/>
      <c r="W40156" s="136"/>
      <c r="Z40156" s="136"/>
      <c r="AC40156" s="136"/>
    </row>
    <row r="40157" spans="2:29">
      <c r="B40157" s="136"/>
      <c r="E40157" s="136"/>
      <c r="H40157" s="136"/>
      <c r="K40157" s="136"/>
      <c r="O40157" s="136"/>
      <c r="T40157" s="136"/>
      <c r="W40157" s="136"/>
      <c r="Z40157" s="136"/>
      <c r="AC40157" s="136"/>
    </row>
    <row r="40158" spans="2:29">
      <c r="B40158" s="136"/>
      <c r="E40158" s="136"/>
      <c r="H40158" s="136"/>
      <c r="K40158" s="136"/>
      <c r="O40158" s="136"/>
      <c r="T40158" s="136"/>
      <c r="W40158" s="136"/>
      <c r="Z40158" s="136"/>
      <c r="AC40158" s="136"/>
    </row>
    <row r="40159" spans="2:29">
      <c r="B40159" s="136"/>
      <c r="E40159" s="136"/>
      <c r="H40159" s="136"/>
      <c r="K40159" s="136"/>
      <c r="O40159" s="136"/>
      <c r="T40159" s="136"/>
      <c r="W40159" s="136"/>
      <c r="Z40159" s="136"/>
      <c r="AC40159" s="136"/>
    </row>
    <row r="40160" spans="2:29">
      <c r="B40160" s="136"/>
      <c r="E40160" s="136"/>
      <c r="H40160" s="136"/>
      <c r="K40160" s="136"/>
      <c r="O40160" s="136"/>
      <c r="T40160" s="136"/>
      <c r="W40160" s="136"/>
      <c r="Z40160" s="136"/>
      <c r="AC40160" s="136"/>
    </row>
    <row r="40161" spans="2:29">
      <c r="B40161" s="136"/>
      <c r="E40161" s="136"/>
      <c r="H40161" s="136"/>
      <c r="K40161" s="136"/>
      <c r="O40161" s="136"/>
      <c r="T40161" s="136"/>
      <c r="W40161" s="136"/>
      <c r="Z40161" s="136"/>
      <c r="AC40161" s="136"/>
    </row>
    <row r="40162" spans="2:29">
      <c r="B40162" s="136"/>
      <c r="E40162" s="136"/>
      <c r="H40162" s="136"/>
      <c r="K40162" s="136"/>
      <c r="O40162" s="136"/>
      <c r="T40162" s="136"/>
      <c r="W40162" s="136"/>
      <c r="Z40162" s="136"/>
      <c r="AC40162" s="136"/>
    </row>
    <row r="40163" spans="2:29">
      <c r="B40163" s="136"/>
      <c r="E40163" s="136"/>
      <c r="H40163" s="136"/>
      <c r="K40163" s="136"/>
      <c r="O40163" s="136"/>
      <c r="T40163" s="136"/>
      <c r="W40163" s="136"/>
      <c r="Z40163" s="136"/>
      <c r="AC40163" s="136"/>
    </row>
    <row r="40164" spans="2:29">
      <c r="B40164" s="136"/>
      <c r="E40164" s="136"/>
      <c r="H40164" s="136"/>
      <c r="K40164" s="136"/>
      <c r="O40164" s="136"/>
      <c r="T40164" s="136"/>
      <c r="W40164" s="136"/>
      <c r="Z40164" s="136"/>
      <c r="AC40164" s="136"/>
    </row>
    <row r="40165" spans="2:29">
      <c r="B40165" s="136"/>
      <c r="E40165" s="136"/>
      <c r="H40165" s="136"/>
      <c r="K40165" s="136"/>
      <c r="O40165" s="136"/>
      <c r="T40165" s="136"/>
      <c r="W40165" s="136"/>
      <c r="Z40165" s="136"/>
      <c r="AC40165" s="136"/>
    </row>
    <row r="40166" spans="2:29">
      <c r="B40166" s="136"/>
      <c r="E40166" s="136"/>
      <c r="H40166" s="136"/>
      <c r="K40166" s="136"/>
      <c r="O40166" s="136"/>
      <c r="T40166" s="136"/>
      <c r="W40166" s="136"/>
      <c r="Z40166" s="136"/>
      <c r="AC40166" s="136"/>
    </row>
    <row r="40167" spans="2:29">
      <c r="B40167" s="136"/>
      <c r="E40167" s="136"/>
      <c r="H40167" s="136"/>
      <c r="K40167" s="136"/>
      <c r="O40167" s="136"/>
      <c r="T40167" s="136"/>
      <c r="W40167" s="136"/>
      <c r="Z40167" s="136"/>
      <c r="AC40167" s="136"/>
    </row>
    <row r="40168" spans="2:29">
      <c r="B40168" s="136"/>
      <c r="E40168" s="136"/>
      <c r="H40168" s="136"/>
      <c r="K40168" s="136"/>
      <c r="O40168" s="136"/>
      <c r="T40168" s="136"/>
      <c r="W40168" s="136"/>
      <c r="Z40168" s="136"/>
      <c r="AC40168" s="136"/>
    </row>
    <row r="40169" spans="2:29">
      <c r="B40169" s="136"/>
      <c r="E40169" s="136"/>
      <c r="H40169" s="136"/>
      <c r="K40169" s="136"/>
      <c r="O40169" s="136"/>
      <c r="T40169" s="136"/>
      <c r="W40169" s="136"/>
      <c r="Z40169" s="136"/>
      <c r="AC40169" s="136"/>
    </row>
    <row r="40170" spans="2:29">
      <c r="B40170" s="136"/>
      <c r="E40170" s="136"/>
      <c r="H40170" s="136"/>
      <c r="K40170" s="136"/>
      <c r="O40170" s="136"/>
      <c r="T40170" s="136"/>
      <c r="W40170" s="136"/>
      <c r="Z40170" s="136"/>
      <c r="AC40170" s="136"/>
    </row>
    <row r="40171" spans="2:29">
      <c r="B40171" s="136"/>
      <c r="E40171" s="136"/>
      <c r="H40171" s="136"/>
      <c r="K40171" s="136"/>
      <c r="O40171" s="136"/>
      <c r="T40171" s="136"/>
      <c r="W40171" s="136"/>
      <c r="Z40171" s="136"/>
      <c r="AC40171" s="136"/>
    </row>
    <row r="40172" spans="2:29">
      <c r="B40172" s="136"/>
      <c r="E40172" s="136"/>
      <c r="H40172" s="136"/>
      <c r="K40172" s="136"/>
      <c r="O40172" s="136"/>
      <c r="T40172" s="136"/>
      <c r="W40172" s="136"/>
      <c r="Z40172" s="136"/>
      <c r="AC40172" s="136"/>
    </row>
    <row r="40173" spans="2:29">
      <c r="B40173" s="136"/>
      <c r="E40173" s="136"/>
      <c r="H40173" s="136"/>
      <c r="K40173" s="136"/>
      <c r="O40173" s="136"/>
      <c r="T40173" s="136"/>
      <c r="W40173" s="136"/>
      <c r="Z40173" s="136"/>
      <c r="AC40173" s="136"/>
    </row>
    <row r="40174" spans="2:29">
      <c r="B40174" s="136"/>
      <c r="E40174" s="136"/>
      <c r="H40174" s="136"/>
      <c r="K40174" s="136"/>
      <c r="O40174" s="136"/>
      <c r="T40174" s="136"/>
      <c r="W40174" s="136"/>
      <c r="Z40174" s="136"/>
      <c r="AC40174" s="136"/>
    </row>
    <row r="40175" spans="2:29">
      <c r="B40175" s="136"/>
      <c r="E40175" s="136"/>
      <c r="H40175" s="136"/>
      <c r="K40175" s="136"/>
      <c r="O40175" s="136"/>
      <c r="T40175" s="136"/>
      <c r="W40175" s="136"/>
      <c r="Z40175" s="136"/>
      <c r="AC40175" s="136"/>
    </row>
    <row r="40176" spans="2:29">
      <c r="B40176" s="136"/>
      <c r="E40176" s="136"/>
      <c r="H40176" s="136"/>
      <c r="K40176" s="136"/>
      <c r="O40176" s="136"/>
      <c r="T40176" s="136"/>
      <c r="W40176" s="136"/>
      <c r="Z40176" s="136"/>
      <c r="AC40176" s="136"/>
    </row>
    <row r="40177" spans="2:29">
      <c r="B40177" s="136"/>
      <c r="E40177" s="136"/>
      <c r="H40177" s="136"/>
      <c r="K40177" s="136"/>
      <c r="O40177" s="136"/>
      <c r="T40177" s="136"/>
      <c r="W40177" s="136"/>
      <c r="Z40177" s="136"/>
      <c r="AC40177" s="136"/>
    </row>
    <row r="40178" spans="2:29">
      <c r="B40178" s="136"/>
      <c r="E40178" s="136"/>
      <c r="H40178" s="136"/>
      <c r="K40178" s="136"/>
      <c r="O40178" s="136"/>
      <c r="T40178" s="136"/>
      <c r="W40178" s="136"/>
      <c r="Z40178" s="136"/>
      <c r="AC40178" s="136"/>
    </row>
    <row r="40179" spans="2:29">
      <c r="B40179" s="136"/>
      <c r="E40179" s="136"/>
      <c r="H40179" s="136"/>
      <c r="K40179" s="136"/>
      <c r="O40179" s="136"/>
      <c r="T40179" s="136"/>
      <c r="W40179" s="136"/>
      <c r="Z40179" s="136"/>
      <c r="AC40179" s="136"/>
    </row>
    <row r="40180" spans="2:29">
      <c r="B40180" s="136"/>
      <c r="E40180" s="136"/>
      <c r="H40180" s="136"/>
      <c r="K40180" s="136"/>
      <c r="O40180" s="136"/>
      <c r="T40180" s="136"/>
      <c r="W40180" s="136"/>
      <c r="Z40180" s="136"/>
      <c r="AC40180" s="136"/>
    </row>
    <row r="40181" spans="2:29">
      <c r="B40181" s="136"/>
      <c r="E40181" s="136"/>
      <c r="H40181" s="136"/>
      <c r="K40181" s="136"/>
      <c r="O40181" s="136"/>
      <c r="T40181" s="136"/>
      <c r="W40181" s="136"/>
      <c r="Z40181" s="136"/>
      <c r="AC40181" s="136"/>
    </row>
    <row r="40182" spans="2:29">
      <c r="B40182" s="136"/>
      <c r="E40182" s="136"/>
      <c r="H40182" s="136"/>
      <c r="K40182" s="136"/>
      <c r="O40182" s="136"/>
      <c r="T40182" s="136"/>
      <c r="W40182" s="136"/>
      <c r="Z40182" s="136"/>
      <c r="AC40182" s="136"/>
    </row>
    <row r="40183" spans="2:29">
      <c r="B40183" s="136"/>
      <c r="E40183" s="136"/>
      <c r="H40183" s="136"/>
      <c r="K40183" s="136"/>
      <c r="O40183" s="136"/>
      <c r="T40183" s="136"/>
      <c r="W40183" s="136"/>
      <c r="Z40183" s="136"/>
      <c r="AC40183" s="136"/>
    </row>
    <row r="40184" spans="2:29">
      <c r="B40184" s="136"/>
      <c r="E40184" s="136"/>
      <c r="H40184" s="136"/>
      <c r="K40184" s="136"/>
      <c r="O40184" s="136"/>
      <c r="T40184" s="136"/>
      <c r="W40184" s="136"/>
      <c r="Z40184" s="136"/>
      <c r="AC40184" s="136"/>
    </row>
    <row r="40185" spans="2:29">
      <c r="B40185" s="136"/>
      <c r="E40185" s="136"/>
      <c r="H40185" s="136"/>
      <c r="K40185" s="136"/>
      <c r="O40185" s="136"/>
      <c r="T40185" s="136"/>
      <c r="W40185" s="136"/>
      <c r="Z40185" s="136"/>
      <c r="AC40185" s="136"/>
    </row>
    <row r="40186" spans="2:29">
      <c r="B40186" s="136"/>
      <c r="E40186" s="136"/>
      <c r="H40186" s="136"/>
      <c r="K40186" s="136"/>
      <c r="O40186" s="136"/>
      <c r="T40186" s="136"/>
      <c r="W40186" s="136"/>
      <c r="Z40186" s="136"/>
      <c r="AC40186" s="136"/>
    </row>
    <row r="40187" spans="2:29">
      <c r="B40187" s="136"/>
      <c r="E40187" s="136"/>
      <c r="H40187" s="136"/>
      <c r="K40187" s="136"/>
      <c r="O40187" s="136"/>
      <c r="T40187" s="136"/>
      <c r="W40187" s="136"/>
      <c r="Z40187" s="136"/>
      <c r="AC40187" s="136"/>
    </row>
    <row r="40188" spans="2:29">
      <c r="B40188" s="136"/>
      <c r="E40188" s="136"/>
      <c r="H40188" s="136"/>
      <c r="K40188" s="136"/>
      <c r="O40188" s="136"/>
      <c r="T40188" s="136"/>
      <c r="W40188" s="136"/>
      <c r="Z40188" s="136"/>
      <c r="AC40188" s="136"/>
    </row>
    <row r="40189" spans="2:29">
      <c r="B40189" s="136"/>
      <c r="E40189" s="136"/>
      <c r="H40189" s="136"/>
      <c r="K40189" s="136"/>
      <c r="O40189" s="136"/>
      <c r="T40189" s="136"/>
      <c r="W40189" s="136"/>
      <c r="Z40189" s="136"/>
      <c r="AC40189" s="136"/>
    </row>
    <row r="40190" spans="2:29">
      <c r="B40190" s="136"/>
      <c r="E40190" s="136"/>
      <c r="H40190" s="136"/>
      <c r="K40190" s="136"/>
      <c r="O40190" s="136"/>
      <c r="T40190" s="136"/>
      <c r="W40190" s="136"/>
      <c r="Z40190" s="136"/>
      <c r="AC40190" s="136"/>
    </row>
    <row r="40191" spans="2:29">
      <c r="B40191" s="136"/>
      <c r="E40191" s="136"/>
      <c r="H40191" s="136"/>
      <c r="K40191" s="136"/>
      <c r="O40191" s="136"/>
      <c r="T40191" s="136"/>
      <c r="W40191" s="136"/>
      <c r="Z40191" s="136"/>
      <c r="AC40191" s="136"/>
    </row>
    <row r="40192" spans="2:29">
      <c r="B40192" s="136"/>
      <c r="E40192" s="136"/>
      <c r="H40192" s="136"/>
      <c r="K40192" s="136"/>
      <c r="O40192" s="136"/>
      <c r="T40192" s="136"/>
      <c r="W40192" s="136"/>
      <c r="Z40192" s="136"/>
      <c r="AC40192" s="136"/>
    </row>
    <row r="40193" spans="2:29">
      <c r="B40193" s="136"/>
      <c r="E40193" s="136"/>
      <c r="H40193" s="136"/>
      <c r="K40193" s="136"/>
      <c r="O40193" s="136"/>
      <c r="T40193" s="136"/>
      <c r="W40193" s="136"/>
      <c r="Z40193" s="136"/>
      <c r="AC40193" s="136"/>
    </row>
    <row r="40194" spans="2:29">
      <c r="B40194" s="136"/>
      <c r="E40194" s="136"/>
      <c r="H40194" s="136"/>
      <c r="K40194" s="136"/>
      <c r="O40194" s="136"/>
      <c r="T40194" s="136"/>
      <c r="W40194" s="136"/>
      <c r="Z40194" s="136"/>
      <c r="AC40194" s="136"/>
    </row>
    <row r="40195" spans="2:29">
      <c r="B40195" s="136"/>
      <c r="E40195" s="136"/>
      <c r="H40195" s="136"/>
      <c r="K40195" s="136"/>
      <c r="O40195" s="136"/>
      <c r="T40195" s="136"/>
      <c r="W40195" s="136"/>
      <c r="Z40195" s="136"/>
      <c r="AC40195" s="136"/>
    </row>
    <row r="40196" spans="2:29">
      <c r="B40196" s="136"/>
      <c r="E40196" s="136"/>
      <c r="H40196" s="136"/>
      <c r="K40196" s="136"/>
      <c r="O40196" s="136"/>
      <c r="T40196" s="136"/>
      <c r="W40196" s="136"/>
      <c r="Z40196" s="136"/>
      <c r="AC40196" s="136"/>
    </row>
    <row r="40197" spans="2:29">
      <c r="B40197" s="136"/>
      <c r="E40197" s="136"/>
      <c r="H40197" s="136"/>
      <c r="K40197" s="136"/>
      <c r="O40197" s="136"/>
      <c r="T40197" s="136"/>
      <c r="W40197" s="136"/>
      <c r="Z40197" s="136"/>
      <c r="AC40197" s="136"/>
    </row>
    <row r="40198" spans="2:29">
      <c r="B40198" s="136"/>
      <c r="E40198" s="136"/>
      <c r="H40198" s="136"/>
      <c r="K40198" s="136"/>
      <c r="O40198" s="136"/>
      <c r="T40198" s="136"/>
      <c r="W40198" s="136"/>
      <c r="Z40198" s="136"/>
      <c r="AC40198" s="136"/>
    </row>
    <row r="40199" spans="2:29">
      <c r="B40199" s="136"/>
      <c r="E40199" s="136"/>
      <c r="H40199" s="136"/>
      <c r="K40199" s="136"/>
      <c r="O40199" s="136"/>
      <c r="T40199" s="136"/>
      <c r="W40199" s="136"/>
      <c r="Z40199" s="136"/>
      <c r="AC40199" s="136"/>
    </row>
    <row r="40200" spans="2:29">
      <c r="B40200" s="136"/>
      <c r="E40200" s="136"/>
      <c r="H40200" s="136"/>
      <c r="K40200" s="136"/>
      <c r="O40200" s="136"/>
      <c r="T40200" s="136"/>
      <c r="W40200" s="136"/>
      <c r="Z40200" s="136"/>
      <c r="AC40200" s="136"/>
    </row>
    <row r="40201" spans="2:29">
      <c r="B40201" s="136"/>
      <c r="E40201" s="136"/>
      <c r="H40201" s="136"/>
      <c r="K40201" s="136"/>
      <c r="O40201" s="136"/>
      <c r="T40201" s="136"/>
      <c r="W40201" s="136"/>
      <c r="Z40201" s="136"/>
      <c r="AC40201" s="136"/>
    </row>
    <row r="40202" spans="2:29">
      <c r="B40202" s="136"/>
      <c r="E40202" s="136"/>
      <c r="H40202" s="136"/>
      <c r="K40202" s="136"/>
      <c r="O40202" s="136"/>
      <c r="T40202" s="136"/>
      <c r="W40202" s="136"/>
      <c r="Z40202" s="136"/>
      <c r="AC40202" s="136"/>
    </row>
    <row r="40203" spans="2:29">
      <c r="B40203" s="136"/>
      <c r="E40203" s="136"/>
      <c r="H40203" s="136"/>
      <c r="K40203" s="136"/>
      <c r="O40203" s="136"/>
      <c r="T40203" s="136"/>
      <c r="W40203" s="136"/>
      <c r="Z40203" s="136"/>
      <c r="AC40203" s="136"/>
    </row>
    <row r="40204" spans="2:29">
      <c r="B40204" s="136"/>
      <c r="E40204" s="136"/>
      <c r="H40204" s="136"/>
      <c r="K40204" s="136"/>
      <c r="O40204" s="136"/>
      <c r="T40204" s="136"/>
      <c r="W40204" s="136"/>
      <c r="Z40204" s="136"/>
      <c r="AC40204" s="136"/>
    </row>
    <row r="40205" spans="2:29">
      <c r="B40205" s="136"/>
      <c r="E40205" s="136"/>
      <c r="H40205" s="136"/>
      <c r="K40205" s="136"/>
      <c r="O40205" s="136"/>
      <c r="T40205" s="136"/>
      <c r="W40205" s="136"/>
      <c r="Z40205" s="136"/>
      <c r="AC40205" s="136"/>
    </row>
    <row r="40206" spans="2:29">
      <c r="B40206" s="136"/>
      <c r="E40206" s="136"/>
      <c r="H40206" s="136"/>
      <c r="K40206" s="136"/>
      <c r="O40206" s="136"/>
      <c r="T40206" s="136"/>
      <c r="W40206" s="136"/>
      <c r="Z40206" s="136"/>
      <c r="AC40206" s="136"/>
    </row>
    <row r="40207" spans="2:29">
      <c r="B40207" s="136"/>
      <c r="E40207" s="136"/>
      <c r="H40207" s="136"/>
      <c r="K40207" s="136"/>
      <c r="O40207" s="136"/>
      <c r="T40207" s="136"/>
      <c r="W40207" s="136"/>
      <c r="Z40207" s="136"/>
      <c r="AC40207" s="136"/>
    </row>
    <row r="40208" spans="2:29">
      <c r="B40208" s="136"/>
      <c r="E40208" s="136"/>
      <c r="H40208" s="136"/>
      <c r="K40208" s="136"/>
      <c r="O40208" s="136"/>
      <c r="T40208" s="136"/>
      <c r="W40208" s="136"/>
      <c r="Z40208" s="136"/>
      <c r="AC40208" s="136"/>
    </row>
    <row r="40209" spans="2:29">
      <c r="B40209" s="136"/>
      <c r="E40209" s="136"/>
      <c r="H40209" s="136"/>
      <c r="K40209" s="136"/>
      <c r="O40209" s="136"/>
      <c r="T40209" s="136"/>
      <c r="W40209" s="136"/>
      <c r="Z40209" s="136"/>
      <c r="AC40209" s="136"/>
    </row>
    <row r="40210" spans="2:29">
      <c r="B40210" s="136"/>
      <c r="E40210" s="136"/>
      <c r="H40210" s="136"/>
      <c r="K40210" s="136"/>
      <c r="O40210" s="136"/>
      <c r="T40210" s="136"/>
      <c r="W40210" s="136"/>
      <c r="Z40210" s="136"/>
      <c r="AC40210" s="136"/>
    </row>
    <row r="40211" spans="2:29">
      <c r="B40211" s="136"/>
      <c r="E40211" s="136"/>
      <c r="H40211" s="136"/>
      <c r="K40211" s="136"/>
      <c r="O40211" s="136"/>
      <c r="T40211" s="136"/>
      <c r="W40211" s="136"/>
      <c r="Z40211" s="136"/>
      <c r="AC40211" s="136"/>
    </row>
    <row r="40212" spans="2:29">
      <c r="B40212" s="136"/>
      <c r="E40212" s="136"/>
      <c r="H40212" s="136"/>
      <c r="K40212" s="136"/>
      <c r="O40212" s="136"/>
      <c r="T40212" s="136"/>
      <c r="W40212" s="136"/>
      <c r="Z40212" s="136"/>
      <c r="AC40212" s="136"/>
    </row>
    <row r="40213" spans="2:29">
      <c r="B40213" s="136"/>
      <c r="E40213" s="136"/>
      <c r="H40213" s="136"/>
      <c r="K40213" s="136"/>
      <c r="O40213" s="136"/>
      <c r="T40213" s="136"/>
      <c r="W40213" s="136"/>
      <c r="Z40213" s="136"/>
      <c r="AC40213" s="136"/>
    </row>
    <row r="40214" spans="2:29">
      <c r="B40214" s="136"/>
      <c r="E40214" s="136"/>
      <c r="H40214" s="136"/>
      <c r="K40214" s="136"/>
      <c r="O40214" s="136"/>
      <c r="T40214" s="136"/>
      <c r="W40214" s="136"/>
      <c r="Z40214" s="136"/>
      <c r="AC40214" s="136"/>
    </row>
    <row r="40215" spans="2:29">
      <c r="B40215" s="136"/>
      <c r="E40215" s="136"/>
      <c r="H40215" s="136"/>
      <c r="K40215" s="136"/>
      <c r="O40215" s="136"/>
      <c r="T40215" s="136"/>
      <c r="W40215" s="136"/>
      <c r="Z40215" s="136"/>
      <c r="AC40215" s="136"/>
    </row>
    <row r="40216" spans="2:29">
      <c r="B40216" s="136"/>
      <c r="E40216" s="136"/>
      <c r="H40216" s="136"/>
      <c r="K40216" s="136"/>
      <c r="O40216" s="136"/>
      <c r="T40216" s="136"/>
      <c r="W40216" s="136"/>
      <c r="Z40216" s="136"/>
      <c r="AC40216" s="136"/>
    </row>
    <row r="40217" spans="2:29">
      <c r="B40217" s="136"/>
      <c r="E40217" s="136"/>
      <c r="H40217" s="136"/>
      <c r="K40217" s="136"/>
      <c r="O40217" s="136"/>
      <c r="T40217" s="136"/>
      <c r="W40217" s="136"/>
      <c r="Z40217" s="136"/>
      <c r="AC40217" s="136"/>
    </row>
    <row r="40218" spans="2:29">
      <c r="B40218" s="136"/>
      <c r="E40218" s="136"/>
      <c r="H40218" s="136"/>
      <c r="K40218" s="136"/>
      <c r="O40218" s="136"/>
      <c r="T40218" s="136"/>
      <c r="W40218" s="136"/>
      <c r="Z40218" s="136"/>
      <c r="AC40218" s="136"/>
    </row>
    <row r="40219" spans="2:29">
      <c r="B40219" s="136"/>
      <c r="E40219" s="136"/>
      <c r="H40219" s="136"/>
      <c r="K40219" s="136"/>
      <c r="O40219" s="136"/>
      <c r="T40219" s="136"/>
      <c r="W40219" s="136"/>
      <c r="Z40219" s="136"/>
      <c r="AC40219" s="136"/>
    </row>
    <row r="40220" spans="2:29">
      <c r="B40220" s="136"/>
      <c r="E40220" s="136"/>
      <c r="H40220" s="136"/>
      <c r="K40220" s="136"/>
      <c r="O40220" s="136"/>
      <c r="T40220" s="136"/>
      <c r="W40220" s="136"/>
      <c r="Z40220" s="136"/>
      <c r="AC40220" s="136"/>
    </row>
    <row r="40221" spans="2:29">
      <c r="B40221" s="136"/>
      <c r="E40221" s="136"/>
      <c r="H40221" s="136"/>
      <c r="K40221" s="136"/>
      <c r="O40221" s="136"/>
      <c r="T40221" s="136"/>
      <c r="W40221" s="136"/>
      <c r="Z40221" s="136"/>
      <c r="AC40221" s="136"/>
    </row>
    <row r="40222" spans="2:29">
      <c r="B40222" s="136"/>
      <c r="E40222" s="136"/>
      <c r="H40222" s="136"/>
      <c r="K40222" s="136"/>
      <c r="O40222" s="136"/>
      <c r="T40222" s="136"/>
      <c r="W40222" s="136"/>
      <c r="Z40222" s="136"/>
      <c r="AC40222" s="136"/>
    </row>
    <row r="40223" spans="2:29">
      <c r="B40223" s="136"/>
      <c r="E40223" s="136"/>
      <c r="H40223" s="136"/>
      <c r="K40223" s="136"/>
      <c r="O40223" s="136"/>
      <c r="T40223" s="136"/>
      <c r="W40223" s="136"/>
      <c r="Z40223" s="136"/>
      <c r="AC40223" s="136"/>
    </row>
    <row r="40224" spans="2:29">
      <c r="B40224" s="136"/>
      <c r="E40224" s="136"/>
      <c r="H40224" s="136"/>
      <c r="K40224" s="136"/>
      <c r="O40224" s="136"/>
      <c r="T40224" s="136"/>
      <c r="W40224" s="136"/>
      <c r="Z40224" s="136"/>
      <c r="AC40224" s="136"/>
    </row>
    <row r="40225" spans="2:29">
      <c r="B40225" s="136"/>
      <c r="E40225" s="136"/>
      <c r="H40225" s="136"/>
      <c r="K40225" s="136"/>
      <c r="O40225" s="136"/>
      <c r="T40225" s="136"/>
      <c r="W40225" s="136"/>
      <c r="Z40225" s="136"/>
      <c r="AC40225" s="136"/>
    </row>
    <row r="40226" spans="2:29">
      <c r="B40226" s="136"/>
      <c r="E40226" s="136"/>
      <c r="H40226" s="136"/>
      <c r="K40226" s="136"/>
      <c r="O40226" s="136"/>
      <c r="T40226" s="136"/>
      <c r="W40226" s="136"/>
      <c r="Z40226" s="136"/>
      <c r="AC40226" s="136"/>
    </row>
    <row r="40227" spans="2:29">
      <c r="B40227" s="136"/>
      <c r="E40227" s="136"/>
      <c r="H40227" s="136"/>
      <c r="K40227" s="136"/>
      <c r="O40227" s="136"/>
      <c r="T40227" s="136"/>
      <c r="W40227" s="136"/>
      <c r="Z40227" s="136"/>
      <c r="AC40227" s="136"/>
    </row>
    <row r="40228" spans="2:29">
      <c r="B40228" s="136"/>
      <c r="E40228" s="136"/>
      <c r="H40228" s="136"/>
      <c r="K40228" s="136"/>
      <c r="O40228" s="136"/>
      <c r="T40228" s="136"/>
      <c r="W40228" s="136"/>
      <c r="Z40228" s="136"/>
      <c r="AC40228" s="136"/>
    </row>
    <row r="40229" spans="2:29">
      <c r="B40229" s="136"/>
      <c r="E40229" s="136"/>
      <c r="H40229" s="136"/>
      <c r="K40229" s="136"/>
      <c r="O40229" s="136"/>
      <c r="T40229" s="136"/>
      <c r="W40229" s="136"/>
      <c r="Z40229" s="136"/>
      <c r="AC40229" s="136"/>
    </row>
    <row r="40230" spans="2:29">
      <c r="B40230" s="136"/>
      <c r="E40230" s="136"/>
      <c r="H40230" s="136"/>
      <c r="K40230" s="136"/>
      <c r="O40230" s="136"/>
      <c r="T40230" s="136"/>
      <c r="W40230" s="136"/>
      <c r="Z40230" s="136"/>
      <c r="AC40230" s="136"/>
    </row>
    <row r="40231" spans="2:29">
      <c r="B40231" s="136"/>
      <c r="E40231" s="136"/>
      <c r="H40231" s="136"/>
      <c r="K40231" s="136"/>
      <c r="O40231" s="136"/>
      <c r="T40231" s="136"/>
      <c r="W40231" s="136"/>
      <c r="Z40231" s="136"/>
      <c r="AC40231" s="136"/>
    </row>
    <row r="40232" spans="2:29">
      <c r="B40232" s="136"/>
      <c r="E40232" s="136"/>
      <c r="H40232" s="136"/>
      <c r="K40232" s="136"/>
      <c r="O40232" s="136"/>
      <c r="T40232" s="136"/>
      <c r="W40232" s="136"/>
      <c r="Z40232" s="136"/>
      <c r="AC40232" s="136"/>
    </row>
    <row r="40233" spans="2:29">
      <c r="B40233" s="136"/>
      <c r="E40233" s="136"/>
      <c r="H40233" s="136"/>
      <c r="K40233" s="136"/>
      <c r="O40233" s="136"/>
      <c r="T40233" s="136"/>
      <c r="W40233" s="136"/>
      <c r="Z40233" s="136"/>
      <c r="AC40233" s="136"/>
    </row>
    <row r="40234" spans="2:29">
      <c r="B40234" s="136"/>
      <c r="E40234" s="136"/>
      <c r="H40234" s="136"/>
      <c r="K40234" s="136"/>
      <c r="O40234" s="136"/>
      <c r="T40234" s="136"/>
      <c r="W40234" s="136"/>
      <c r="Z40234" s="136"/>
      <c r="AC40234" s="136"/>
    </row>
    <row r="40235" spans="2:29">
      <c r="B40235" s="136"/>
      <c r="E40235" s="136"/>
      <c r="H40235" s="136"/>
      <c r="K40235" s="136"/>
      <c r="O40235" s="136"/>
      <c r="T40235" s="136"/>
      <c r="W40235" s="136"/>
      <c r="Z40235" s="136"/>
      <c r="AC40235" s="136"/>
    </row>
    <row r="40236" spans="2:29">
      <c r="B40236" s="136"/>
      <c r="E40236" s="136"/>
      <c r="H40236" s="136"/>
      <c r="K40236" s="136"/>
      <c r="O40236" s="136"/>
      <c r="T40236" s="136"/>
      <c r="W40236" s="136"/>
      <c r="Z40236" s="136"/>
      <c r="AC40236" s="136"/>
    </row>
    <row r="40237" spans="2:29">
      <c r="B40237" s="136"/>
      <c r="E40237" s="136"/>
      <c r="H40237" s="136"/>
      <c r="K40237" s="136"/>
      <c r="O40237" s="136"/>
      <c r="T40237" s="136"/>
      <c r="W40237" s="136"/>
      <c r="Z40237" s="136"/>
      <c r="AC40237" s="136"/>
    </row>
    <row r="40238" spans="2:29">
      <c r="B40238" s="136"/>
      <c r="E40238" s="136"/>
      <c r="H40238" s="136"/>
      <c r="K40238" s="136"/>
      <c r="O40238" s="136"/>
      <c r="T40238" s="136"/>
      <c r="W40238" s="136"/>
      <c r="Z40238" s="136"/>
      <c r="AC40238" s="136"/>
    </row>
    <row r="40239" spans="2:29">
      <c r="B40239" s="136"/>
      <c r="E40239" s="136"/>
      <c r="H40239" s="136"/>
      <c r="K40239" s="136"/>
      <c r="O40239" s="136"/>
      <c r="T40239" s="136"/>
      <c r="W40239" s="136"/>
      <c r="Z40239" s="136"/>
      <c r="AC40239" s="136"/>
    </row>
    <row r="40240" spans="2:29">
      <c r="B40240" s="136"/>
      <c r="E40240" s="136"/>
      <c r="H40240" s="136"/>
      <c r="K40240" s="136"/>
      <c r="O40240" s="136"/>
      <c r="T40240" s="136"/>
      <c r="W40240" s="136"/>
      <c r="Z40240" s="136"/>
      <c r="AC40240" s="136"/>
    </row>
    <row r="40241" spans="2:29">
      <c r="B40241" s="136"/>
      <c r="E40241" s="136"/>
      <c r="H40241" s="136"/>
      <c r="K40241" s="136"/>
      <c r="O40241" s="136"/>
      <c r="T40241" s="136"/>
      <c r="W40241" s="136"/>
      <c r="Z40241" s="136"/>
      <c r="AC40241" s="136"/>
    </row>
    <row r="40242" spans="2:29">
      <c r="B40242" s="136"/>
      <c r="E40242" s="136"/>
      <c r="H40242" s="136"/>
      <c r="K40242" s="136"/>
      <c r="O40242" s="136"/>
      <c r="T40242" s="136"/>
      <c r="W40242" s="136"/>
      <c r="Z40242" s="136"/>
      <c r="AC40242" s="136"/>
    </row>
    <row r="40243" spans="2:29">
      <c r="B40243" s="136"/>
      <c r="E40243" s="136"/>
      <c r="H40243" s="136"/>
      <c r="K40243" s="136"/>
      <c r="O40243" s="136"/>
      <c r="T40243" s="136"/>
      <c r="W40243" s="136"/>
      <c r="Z40243" s="136"/>
      <c r="AC40243" s="136"/>
    </row>
    <row r="40244" spans="2:29">
      <c r="B40244" s="136"/>
      <c r="E40244" s="136"/>
      <c r="H40244" s="136"/>
      <c r="K40244" s="136"/>
      <c r="O40244" s="136"/>
      <c r="T40244" s="136"/>
      <c r="W40244" s="136"/>
      <c r="Z40244" s="136"/>
      <c r="AC40244" s="136"/>
    </row>
    <row r="40245" spans="2:29">
      <c r="B40245" s="136"/>
      <c r="E40245" s="136"/>
      <c r="H40245" s="136"/>
      <c r="K40245" s="136"/>
      <c r="O40245" s="136"/>
      <c r="T40245" s="136"/>
      <c r="W40245" s="136"/>
      <c r="Z40245" s="136"/>
      <c r="AC40245" s="136"/>
    </row>
    <row r="40246" spans="2:29">
      <c r="B40246" s="136"/>
      <c r="E40246" s="136"/>
      <c r="H40246" s="136"/>
      <c r="K40246" s="136"/>
      <c r="O40246" s="136"/>
      <c r="T40246" s="136"/>
      <c r="W40246" s="136"/>
      <c r="Z40246" s="136"/>
      <c r="AC40246" s="136"/>
    </row>
    <row r="40247" spans="2:29">
      <c r="B40247" s="136"/>
      <c r="E40247" s="136"/>
      <c r="H40247" s="136"/>
      <c r="K40247" s="136"/>
      <c r="O40247" s="136"/>
      <c r="T40247" s="136"/>
      <c r="W40247" s="136"/>
      <c r="Z40247" s="136"/>
      <c r="AC40247" s="136"/>
    </row>
    <row r="40248" spans="2:29">
      <c r="B40248" s="136"/>
      <c r="E40248" s="136"/>
      <c r="H40248" s="136"/>
      <c r="K40248" s="136"/>
      <c r="O40248" s="136"/>
      <c r="T40248" s="136"/>
      <c r="W40248" s="136"/>
      <c r="Z40248" s="136"/>
      <c r="AC40248" s="136"/>
    </row>
    <row r="40249" spans="2:29">
      <c r="B40249" s="136"/>
      <c r="E40249" s="136"/>
      <c r="H40249" s="136"/>
      <c r="K40249" s="136"/>
      <c r="O40249" s="136"/>
      <c r="T40249" s="136"/>
      <c r="W40249" s="136"/>
      <c r="Z40249" s="136"/>
      <c r="AC40249" s="136"/>
    </row>
    <row r="40250" spans="2:29">
      <c r="B40250" s="136"/>
      <c r="E40250" s="136"/>
      <c r="H40250" s="136"/>
      <c r="K40250" s="136"/>
      <c r="O40250" s="136"/>
      <c r="T40250" s="136"/>
      <c r="W40250" s="136"/>
      <c r="Z40250" s="136"/>
      <c r="AC40250" s="136"/>
    </row>
    <row r="40251" spans="2:29">
      <c r="B40251" s="136"/>
      <c r="E40251" s="136"/>
      <c r="H40251" s="136"/>
      <c r="K40251" s="136"/>
      <c r="O40251" s="136"/>
      <c r="T40251" s="136"/>
      <c r="W40251" s="136"/>
      <c r="Z40251" s="136"/>
      <c r="AC40251" s="136"/>
    </row>
    <row r="40252" spans="2:29">
      <c r="B40252" s="136"/>
      <c r="E40252" s="136"/>
      <c r="H40252" s="136"/>
      <c r="K40252" s="136"/>
      <c r="O40252" s="136"/>
      <c r="T40252" s="136"/>
      <c r="W40252" s="136"/>
      <c r="Z40252" s="136"/>
      <c r="AC40252" s="136"/>
    </row>
    <row r="40253" spans="2:29">
      <c r="B40253" s="136"/>
      <c r="E40253" s="136"/>
      <c r="H40253" s="136"/>
      <c r="K40253" s="136"/>
      <c r="O40253" s="136"/>
      <c r="T40253" s="136"/>
      <c r="W40253" s="136"/>
      <c r="Z40253" s="136"/>
      <c r="AC40253" s="136"/>
    </row>
    <row r="40254" spans="2:29">
      <c r="B40254" s="136"/>
      <c r="E40254" s="136"/>
      <c r="H40254" s="136"/>
      <c r="K40254" s="136"/>
      <c r="O40254" s="136"/>
      <c r="T40254" s="136"/>
      <c r="W40254" s="136"/>
      <c r="Z40254" s="136"/>
      <c r="AC40254" s="136"/>
    </row>
    <row r="40255" spans="2:29">
      <c r="B40255" s="136"/>
      <c r="E40255" s="136"/>
      <c r="H40255" s="136"/>
      <c r="K40255" s="136"/>
      <c r="O40255" s="136"/>
      <c r="T40255" s="136"/>
      <c r="W40255" s="136"/>
      <c r="Z40255" s="136"/>
      <c r="AC40255" s="136"/>
    </row>
    <row r="40256" spans="2:29">
      <c r="B40256" s="136"/>
      <c r="E40256" s="136"/>
      <c r="H40256" s="136"/>
      <c r="K40256" s="136"/>
      <c r="O40256" s="136"/>
      <c r="T40256" s="136"/>
      <c r="W40256" s="136"/>
      <c r="Z40256" s="136"/>
      <c r="AC40256" s="136"/>
    </row>
    <row r="40257" spans="2:29">
      <c r="B40257" s="136"/>
      <c r="E40257" s="136"/>
      <c r="H40257" s="136"/>
      <c r="K40257" s="136"/>
      <c r="O40257" s="136"/>
      <c r="T40257" s="136"/>
      <c r="W40257" s="136"/>
      <c r="Z40257" s="136"/>
      <c r="AC40257" s="136"/>
    </row>
    <row r="40258" spans="2:29">
      <c r="B40258" s="136"/>
      <c r="E40258" s="136"/>
      <c r="H40258" s="136"/>
      <c r="K40258" s="136"/>
      <c r="O40258" s="136"/>
      <c r="T40258" s="136"/>
      <c r="W40258" s="136"/>
      <c r="Z40258" s="136"/>
      <c r="AC40258" s="136"/>
    </row>
    <row r="40259" spans="2:29">
      <c r="B40259" s="136"/>
      <c r="E40259" s="136"/>
      <c r="H40259" s="136"/>
      <c r="K40259" s="136"/>
      <c r="O40259" s="136"/>
      <c r="T40259" s="136"/>
      <c r="W40259" s="136"/>
      <c r="Z40259" s="136"/>
      <c r="AC40259" s="136"/>
    </row>
    <row r="40260" spans="2:29">
      <c r="B40260" s="136"/>
      <c r="E40260" s="136"/>
      <c r="H40260" s="136"/>
      <c r="K40260" s="136"/>
      <c r="O40260" s="136"/>
      <c r="T40260" s="136"/>
      <c r="W40260" s="136"/>
      <c r="Z40260" s="136"/>
      <c r="AC40260" s="136"/>
    </row>
    <row r="40261" spans="2:29">
      <c r="B40261" s="136"/>
      <c r="E40261" s="136"/>
      <c r="H40261" s="136"/>
      <c r="K40261" s="136"/>
      <c r="O40261" s="136"/>
      <c r="T40261" s="136"/>
      <c r="W40261" s="136"/>
      <c r="Z40261" s="136"/>
      <c r="AC40261" s="136"/>
    </row>
    <row r="40262" spans="2:29">
      <c r="B40262" s="136"/>
      <c r="E40262" s="136"/>
      <c r="H40262" s="136"/>
      <c r="K40262" s="136"/>
      <c r="O40262" s="136"/>
      <c r="T40262" s="136"/>
      <c r="W40262" s="136"/>
      <c r="Z40262" s="136"/>
      <c r="AC40262" s="136"/>
    </row>
    <row r="40263" spans="2:29">
      <c r="B40263" s="136"/>
      <c r="E40263" s="136"/>
      <c r="H40263" s="136"/>
      <c r="K40263" s="136"/>
      <c r="O40263" s="136"/>
      <c r="T40263" s="136"/>
      <c r="W40263" s="136"/>
      <c r="Z40263" s="136"/>
      <c r="AC40263" s="136"/>
    </row>
    <row r="40264" spans="2:29">
      <c r="B40264" s="136"/>
      <c r="E40264" s="136"/>
      <c r="H40264" s="136"/>
      <c r="K40264" s="136"/>
      <c r="O40264" s="136"/>
      <c r="T40264" s="136"/>
      <c r="W40264" s="136"/>
      <c r="Z40264" s="136"/>
      <c r="AC40264" s="136"/>
    </row>
    <row r="40265" spans="2:29">
      <c r="B40265" s="136"/>
      <c r="E40265" s="136"/>
      <c r="H40265" s="136"/>
      <c r="K40265" s="136"/>
      <c r="O40265" s="136"/>
      <c r="T40265" s="136"/>
      <c r="W40265" s="136"/>
      <c r="Z40265" s="136"/>
      <c r="AC40265" s="136"/>
    </row>
    <row r="40266" spans="2:29">
      <c r="B40266" s="136"/>
      <c r="E40266" s="136"/>
      <c r="H40266" s="136"/>
      <c r="K40266" s="136"/>
      <c r="O40266" s="136"/>
      <c r="T40266" s="136"/>
      <c r="W40266" s="136"/>
      <c r="Z40266" s="136"/>
      <c r="AC40266" s="136"/>
    </row>
    <row r="40267" spans="2:29">
      <c r="B40267" s="136"/>
      <c r="E40267" s="136"/>
      <c r="H40267" s="136"/>
      <c r="K40267" s="136"/>
      <c r="O40267" s="136"/>
      <c r="T40267" s="136"/>
      <c r="W40267" s="136"/>
      <c r="Z40267" s="136"/>
      <c r="AC40267" s="136"/>
    </row>
    <row r="40268" spans="2:29">
      <c r="B40268" s="136"/>
      <c r="E40268" s="136"/>
      <c r="H40268" s="136"/>
      <c r="K40268" s="136"/>
      <c r="O40268" s="136"/>
      <c r="T40268" s="136"/>
      <c r="W40268" s="136"/>
      <c r="Z40268" s="136"/>
      <c r="AC40268" s="136"/>
    </row>
    <row r="40269" spans="2:29">
      <c r="B40269" s="136"/>
      <c r="E40269" s="136"/>
      <c r="H40269" s="136"/>
      <c r="K40269" s="136"/>
      <c r="O40269" s="136"/>
      <c r="T40269" s="136"/>
      <c r="W40269" s="136"/>
      <c r="Z40269" s="136"/>
      <c r="AC40269" s="136"/>
    </row>
    <row r="40270" spans="2:29">
      <c r="B40270" s="136"/>
      <c r="E40270" s="136"/>
      <c r="H40270" s="136"/>
      <c r="K40270" s="136"/>
      <c r="O40270" s="136"/>
      <c r="T40270" s="136"/>
      <c r="W40270" s="136"/>
      <c r="Z40270" s="136"/>
      <c r="AC40270" s="136"/>
    </row>
    <row r="40271" spans="2:29">
      <c r="B40271" s="136"/>
      <c r="E40271" s="136"/>
      <c r="H40271" s="136"/>
      <c r="K40271" s="136"/>
      <c r="O40271" s="136"/>
      <c r="T40271" s="136"/>
      <c r="W40271" s="136"/>
      <c r="Z40271" s="136"/>
      <c r="AC40271" s="136"/>
    </row>
    <row r="40272" spans="2:29">
      <c r="B40272" s="136"/>
      <c r="E40272" s="136"/>
      <c r="H40272" s="136"/>
      <c r="K40272" s="136"/>
      <c r="O40272" s="136"/>
      <c r="T40272" s="136"/>
      <c r="W40272" s="136"/>
      <c r="Z40272" s="136"/>
      <c r="AC40272" s="136"/>
    </row>
    <row r="40273" spans="2:29">
      <c r="B40273" s="136"/>
      <c r="E40273" s="136"/>
      <c r="H40273" s="136"/>
      <c r="K40273" s="136"/>
      <c r="O40273" s="136"/>
      <c r="T40273" s="136"/>
      <c r="W40273" s="136"/>
      <c r="Z40273" s="136"/>
      <c r="AC40273" s="136"/>
    </row>
    <row r="40274" spans="2:29">
      <c r="B40274" s="136"/>
      <c r="E40274" s="136"/>
      <c r="H40274" s="136"/>
      <c r="K40274" s="136"/>
      <c r="O40274" s="136"/>
      <c r="T40274" s="136"/>
      <c r="W40274" s="136"/>
      <c r="Z40274" s="136"/>
      <c r="AC40274" s="136"/>
    </row>
    <row r="40275" spans="2:29">
      <c r="B40275" s="136"/>
      <c r="E40275" s="136"/>
      <c r="H40275" s="136"/>
      <c r="K40275" s="136"/>
      <c r="O40275" s="136"/>
      <c r="T40275" s="136"/>
      <c r="W40275" s="136"/>
      <c r="Z40275" s="136"/>
      <c r="AC40275" s="136"/>
    </row>
    <row r="40276" spans="2:29">
      <c r="B40276" s="136"/>
      <c r="E40276" s="136"/>
      <c r="H40276" s="136"/>
      <c r="K40276" s="136"/>
      <c r="O40276" s="136"/>
      <c r="T40276" s="136"/>
      <c r="W40276" s="136"/>
      <c r="Z40276" s="136"/>
      <c r="AC40276" s="136"/>
    </row>
    <row r="40277" spans="2:29">
      <c r="B40277" s="136"/>
      <c r="E40277" s="136"/>
      <c r="H40277" s="136"/>
      <c r="K40277" s="136"/>
      <c r="O40277" s="136"/>
      <c r="T40277" s="136"/>
      <c r="W40277" s="136"/>
      <c r="Z40277" s="136"/>
      <c r="AC40277" s="136"/>
    </row>
    <row r="40278" spans="2:29">
      <c r="B40278" s="136"/>
      <c r="E40278" s="136"/>
      <c r="H40278" s="136"/>
      <c r="K40278" s="136"/>
      <c r="O40278" s="136"/>
      <c r="T40278" s="136"/>
      <c r="W40278" s="136"/>
      <c r="Z40278" s="136"/>
      <c r="AC40278" s="136"/>
    </row>
    <row r="40279" spans="2:29">
      <c r="B40279" s="136"/>
      <c r="E40279" s="136"/>
      <c r="H40279" s="136"/>
      <c r="K40279" s="136"/>
      <c r="O40279" s="136"/>
      <c r="T40279" s="136"/>
      <c r="W40279" s="136"/>
      <c r="Z40279" s="136"/>
      <c r="AC40279" s="136"/>
    </row>
    <row r="40280" spans="2:29">
      <c r="B40280" s="136"/>
      <c r="E40280" s="136"/>
      <c r="H40280" s="136"/>
      <c r="K40280" s="136"/>
      <c r="O40280" s="136"/>
      <c r="T40280" s="136"/>
      <c r="W40280" s="136"/>
      <c r="Z40280" s="136"/>
      <c r="AC40280" s="136"/>
    </row>
    <row r="40281" spans="2:29">
      <c r="B40281" s="136"/>
      <c r="E40281" s="136"/>
      <c r="H40281" s="136"/>
      <c r="K40281" s="136"/>
      <c r="O40281" s="136"/>
      <c r="T40281" s="136"/>
      <c r="W40281" s="136"/>
      <c r="Z40281" s="136"/>
      <c r="AC40281" s="136"/>
    </row>
    <row r="40282" spans="2:29">
      <c r="B40282" s="136"/>
      <c r="E40282" s="136"/>
      <c r="H40282" s="136"/>
      <c r="K40282" s="136"/>
      <c r="O40282" s="136"/>
      <c r="T40282" s="136"/>
      <c r="W40282" s="136"/>
      <c r="Z40282" s="136"/>
      <c r="AC40282" s="136"/>
    </row>
    <row r="40283" spans="2:29">
      <c r="B40283" s="136"/>
      <c r="E40283" s="136"/>
      <c r="H40283" s="136"/>
      <c r="K40283" s="136"/>
      <c r="O40283" s="136"/>
      <c r="T40283" s="136"/>
      <c r="W40283" s="136"/>
      <c r="Z40283" s="136"/>
      <c r="AC40283" s="136"/>
    </row>
    <row r="40284" spans="2:29">
      <c r="B40284" s="136"/>
      <c r="E40284" s="136"/>
      <c r="H40284" s="136"/>
      <c r="K40284" s="136"/>
      <c r="O40284" s="136"/>
      <c r="T40284" s="136"/>
      <c r="W40284" s="136"/>
      <c r="Z40284" s="136"/>
      <c r="AC40284" s="136"/>
    </row>
    <row r="40285" spans="2:29">
      <c r="B40285" s="136"/>
      <c r="E40285" s="136"/>
      <c r="H40285" s="136"/>
      <c r="K40285" s="136"/>
      <c r="O40285" s="136"/>
      <c r="T40285" s="136"/>
      <c r="W40285" s="136"/>
      <c r="Z40285" s="136"/>
      <c r="AC40285" s="136"/>
    </row>
    <row r="40286" spans="2:29">
      <c r="B40286" s="136"/>
      <c r="E40286" s="136"/>
      <c r="H40286" s="136"/>
      <c r="K40286" s="136"/>
      <c r="O40286" s="136"/>
      <c r="T40286" s="136"/>
      <c r="W40286" s="136"/>
      <c r="Z40286" s="136"/>
      <c r="AC40286" s="136"/>
    </row>
    <row r="40287" spans="2:29">
      <c r="B40287" s="136"/>
      <c r="E40287" s="136"/>
      <c r="H40287" s="136"/>
      <c r="K40287" s="136"/>
      <c r="O40287" s="136"/>
      <c r="T40287" s="136"/>
      <c r="W40287" s="136"/>
      <c r="Z40287" s="136"/>
      <c r="AC40287" s="136"/>
    </row>
    <row r="40288" spans="2:29">
      <c r="B40288" s="136"/>
      <c r="E40288" s="136"/>
      <c r="H40288" s="136"/>
      <c r="K40288" s="136"/>
      <c r="O40288" s="136"/>
      <c r="T40288" s="136"/>
      <c r="W40288" s="136"/>
      <c r="Z40288" s="136"/>
      <c r="AC40288" s="136"/>
    </row>
    <row r="40289" spans="2:29">
      <c r="B40289" s="136"/>
      <c r="E40289" s="136"/>
      <c r="H40289" s="136"/>
      <c r="K40289" s="136"/>
      <c r="O40289" s="136"/>
      <c r="T40289" s="136"/>
      <c r="W40289" s="136"/>
      <c r="Z40289" s="136"/>
      <c r="AC40289" s="136"/>
    </row>
    <row r="40290" spans="2:29">
      <c r="B40290" s="136"/>
      <c r="E40290" s="136"/>
      <c r="H40290" s="136"/>
      <c r="K40290" s="136"/>
      <c r="O40290" s="136"/>
      <c r="T40290" s="136"/>
      <c r="W40290" s="136"/>
      <c r="Z40290" s="136"/>
      <c r="AC40290" s="136"/>
    </row>
    <row r="40291" spans="2:29">
      <c r="B40291" s="136"/>
      <c r="E40291" s="136"/>
      <c r="H40291" s="136"/>
      <c r="K40291" s="136"/>
      <c r="O40291" s="136"/>
      <c r="T40291" s="136"/>
      <c r="W40291" s="136"/>
      <c r="Z40291" s="136"/>
      <c r="AC40291" s="136"/>
    </row>
    <row r="40292" spans="2:29">
      <c r="B40292" s="136"/>
      <c r="E40292" s="136"/>
      <c r="H40292" s="136"/>
      <c r="K40292" s="136"/>
      <c r="O40292" s="136"/>
      <c r="T40292" s="136"/>
      <c r="W40292" s="136"/>
      <c r="Z40292" s="136"/>
      <c r="AC40292" s="136"/>
    </row>
    <row r="40293" spans="2:29">
      <c r="B40293" s="136"/>
      <c r="E40293" s="136"/>
      <c r="H40293" s="136"/>
      <c r="K40293" s="136"/>
      <c r="O40293" s="136"/>
      <c r="T40293" s="136"/>
      <c r="W40293" s="136"/>
      <c r="Z40293" s="136"/>
      <c r="AC40293" s="136"/>
    </row>
    <row r="40294" spans="2:29">
      <c r="B40294" s="136"/>
      <c r="E40294" s="136"/>
      <c r="H40294" s="136"/>
      <c r="K40294" s="136"/>
      <c r="O40294" s="136"/>
      <c r="T40294" s="136"/>
      <c r="W40294" s="136"/>
      <c r="Z40294" s="136"/>
      <c r="AC40294" s="136"/>
    </row>
    <row r="40295" spans="2:29">
      <c r="B40295" s="136"/>
      <c r="E40295" s="136"/>
      <c r="H40295" s="136"/>
      <c r="K40295" s="136"/>
      <c r="O40295" s="136"/>
      <c r="T40295" s="136"/>
      <c r="W40295" s="136"/>
      <c r="Z40295" s="136"/>
      <c r="AC40295" s="136"/>
    </row>
    <row r="40296" spans="2:29">
      <c r="B40296" s="136"/>
      <c r="E40296" s="136"/>
      <c r="H40296" s="136"/>
      <c r="K40296" s="136"/>
      <c r="O40296" s="136"/>
      <c r="T40296" s="136"/>
      <c r="W40296" s="136"/>
      <c r="Z40296" s="136"/>
      <c r="AC40296" s="136"/>
    </row>
    <row r="40297" spans="2:29">
      <c r="B40297" s="136"/>
      <c r="E40297" s="136"/>
      <c r="H40297" s="136"/>
      <c r="K40297" s="136"/>
      <c r="O40297" s="136"/>
      <c r="T40297" s="136"/>
      <c r="W40297" s="136"/>
      <c r="Z40297" s="136"/>
      <c r="AC40297" s="136"/>
    </row>
    <row r="40298" spans="2:29">
      <c r="B40298" s="136"/>
      <c r="E40298" s="136"/>
      <c r="H40298" s="136"/>
      <c r="K40298" s="136"/>
      <c r="O40298" s="136"/>
      <c r="T40298" s="136"/>
      <c r="W40298" s="136"/>
      <c r="Z40298" s="136"/>
      <c r="AC40298" s="136"/>
    </row>
    <row r="40299" spans="2:29">
      <c r="B40299" s="136"/>
      <c r="E40299" s="136"/>
      <c r="H40299" s="136"/>
      <c r="K40299" s="136"/>
      <c r="O40299" s="136"/>
      <c r="T40299" s="136"/>
      <c r="W40299" s="136"/>
      <c r="Z40299" s="136"/>
      <c r="AC40299" s="136"/>
    </row>
    <row r="40300" spans="2:29">
      <c r="B40300" s="136"/>
      <c r="E40300" s="136"/>
      <c r="H40300" s="136"/>
      <c r="K40300" s="136"/>
      <c r="O40300" s="136"/>
      <c r="T40300" s="136"/>
      <c r="W40300" s="136"/>
      <c r="Z40300" s="136"/>
      <c r="AC40300" s="136"/>
    </row>
    <row r="40301" spans="2:29">
      <c r="B40301" s="136"/>
      <c r="E40301" s="136"/>
      <c r="H40301" s="136"/>
      <c r="K40301" s="136"/>
      <c r="O40301" s="136"/>
      <c r="T40301" s="136"/>
      <c r="W40301" s="136"/>
      <c r="Z40301" s="136"/>
      <c r="AC40301" s="136"/>
    </row>
    <row r="40302" spans="2:29">
      <c r="B40302" s="136"/>
      <c r="E40302" s="136"/>
      <c r="H40302" s="136"/>
      <c r="K40302" s="136"/>
      <c r="O40302" s="136"/>
      <c r="T40302" s="136"/>
      <c r="W40302" s="136"/>
      <c r="Z40302" s="136"/>
      <c r="AC40302" s="136"/>
    </row>
    <row r="40303" spans="2:29">
      <c r="B40303" s="136"/>
      <c r="E40303" s="136"/>
      <c r="H40303" s="136"/>
      <c r="K40303" s="136"/>
      <c r="O40303" s="136"/>
      <c r="T40303" s="136"/>
      <c r="W40303" s="136"/>
      <c r="Z40303" s="136"/>
      <c r="AC40303" s="136"/>
    </row>
    <row r="40304" spans="2:29">
      <c r="B40304" s="136"/>
      <c r="E40304" s="136"/>
      <c r="H40304" s="136"/>
      <c r="K40304" s="136"/>
      <c r="O40304" s="136"/>
      <c r="T40304" s="136"/>
      <c r="W40304" s="136"/>
      <c r="Z40304" s="136"/>
      <c r="AC40304" s="136"/>
    </row>
    <row r="40305" spans="2:29">
      <c r="B40305" s="136"/>
      <c r="E40305" s="136"/>
      <c r="H40305" s="136"/>
      <c r="K40305" s="136"/>
      <c r="O40305" s="136"/>
      <c r="T40305" s="136"/>
      <c r="W40305" s="136"/>
      <c r="Z40305" s="136"/>
      <c r="AC40305" s="136"/>
    </row>
    <row r="40306" spans="2:29">
      <c r="B40306" s="136"/>
      <c r="E40306" s="136"/>
      <c r="H40306" s="136"/>
      <c r="K40306" s="136"/>
      <c r="O40306" s="136"/>
      <c r="T40306" s="136"/>
      <c r="W40306" s="136"/>
      <c r="Z40306" s="136"/>
      <c r="AC40306" s="136"/>
    </row>
    <row r="40307" spans="2:29">
      <c r="B40307" s="136"/>
      <c r="E40307" s="136"/>
      <c r="H40307" s="136"/>
      <c r="K40307" s="136"/>
      <c r="O40307" s="136"/>
      <c r="T40307" s="136"/>
      <c r="W40307" s="136"/>
      <c r="Z40307" s="136"/>
      <c r="AC40307" s="136"/>
    </row>
    <row r="40308" spans="2:29">
      <c r="B40308" s="136"/>
      <c r="E40308" s="136"/>
      <c r="H40308" s="136"/>
      <c r="K40308" s="136"/>
      <c r="O40308" s="136"/>
      <c r="T40308" s="136"/>
      <c r="W40308" s="136"/>
      <c r="Z40308" s="136"/>
      <c r="AC40308" s="136"/>
    </row>
    <row r="40309" spans="2:29">
      <c r="B40309" s="136"/>
      <c r="E40309" s="136"/>
      <c r="H40309" s="136"/>
      <c r="K40309" s="136"/>
      <c r="O40309" s="136"/>
      <c r="T40309" s="136"/>
      <c r="W40309" s="136"/>
      <c r="Z40309" s="136"/>
      <c r="AC40309" s="136"/>
    </row>
    <row r="40310" spans="2:29">
      <c r="B40310" s="136"/>
      <c r="E40310" s="136"/>
      <c r="H40310" s="136"/>
      <c r="K40310" s="136"/>
      <c r="O40310" s="136"/>
      <c r="T40310" s="136"/>
      <c r="W40310" s="136"/>
      <c r="Z40310" s="136"/>
      <c r="AC40310" s="136"/>
    </row>
    <row r="40311" spans="2:29">
      <c r="B40311" s="136"/>
      <c r="E40311" s="136"/>
      <c r="H40311" s="136"/>
      <c r="K40311" s="136"/>
      <c r="O40311" s="136"/>
      <c r="T40311" s="136"/>
      <c r="W40311" s="136"/>
      <c r="Z40311" s="136"/>
      <c r="AC40311" s="136"/>
    </row>
    <row r="40312" spans="2:29">
      <c r="B40312" s="136"/>
      <c r="E40312" s="136"/>
      <c r="H40312" s="136"/>
      <c r="K40312" s="136"/>
      <c r="O40312" s="136"/>
      <c r="T40312" s="136"/>
      <c r="W40312" s="136"/>
      <c r="Z40312" s="136"/>
      <c r="AC40312" s="136"/>
    </row>
    <row r="40313" spans="2:29">
      <c r="B40313" s="136"/>
      <c r="E40313" s="136"/>
      <c r="H40313" s="136"/>
      <c r="K40313" s="136"/>
      <c r="O40313" s="136"/>
      <c r="T40313" s="136"/>
      <c r="W40313" s="136"/>
      <c r="Z40313" s="136"/>
      <c r="AC40313" s="136"/>
    </row>
    <row r="40314" spans="2:29">
      <c r="B40314" s="136"/>
      <c r="E40314" s="136"/>
      <c r="H40314" s="136"/>
      <c r="K40314" s="136"/>
      <c r="O40314" s="136"/>
      <c r="T40314" s="136"/>
      <c r="W40314" s="136"/>
      <c r="Z40314" s="136"/>
      <c r="AC40314" s="136"/>
    </row>
    <row r="40315" spans="2:29">
      <c r="B40315" s="136"/>
      <c r="E40315" s="136"/>
      <c r="H40315" s="136"/>
      <c r="K40315" s="136"/>
      <c r="O40315" s="136"/>
      <c r="T40315" s="136"/>
      <c r="W40315" s="136"/>
      <c r="Z40315" s="136"/>
      <c r="AC40315" s="136"/>
    </row>
    <row r="40316" spans="2:29">
      <c r="B40316" s="136"/>
      <c r="E40316" s="136"/>
      <c r="H40316" s="136"/>
      <c r="K40316" s="136"/>
      <c r="O40316" s="136"/>
      <c r="T40316" s="136"/>
      <c r="W40316" s="136"/>
      <c r="Z40316" s="136"/>
      <c r="AC40316" s="136"/>
    </row>
    <row r="40317" spans="2:29">
      <c r="B40317" s="136"/>
      <c r="E40317" s="136"/>
      <c r="H40317" s="136"/>
      <c r="K40317" s="136"/>
      <c r="O40317" s="136"/>
      <c r="T40317" s="136"/>
      <c r="W40317" s="136"/>
      <c r="Z40317" s="136"/>
      <c r="AC40317" s="136"/>
    </row>
    <row r="40318" spans="2:29">
      <c r="B40318" s="136"/>
      <c r="E40318" s="136"/>
      <c r="H40318" s="136"/>
      <c r="K40318" s="136"/>
      <c r="O40318" s="136"/>
      <c r="T40318" s="136"/>
      <c r="W40318" s="136"/>
      <c r="Z40318" s="136"/>
      <c r="AC40318" s="136"/>
    </row>
    <row r="40319" spans="2:29">
      <c r="B40319" s="136"/>
      <c r="E40319" s="136"/>
      <c r="H40319" s="136"/>
      <c r="K40319" s="136"/>
      <c r="O40319" s="136"/>
      <c r="T40319" s="136"/>
      <c r="W40319" s="136"/>
      <c r="Z40319" s="136"/>
      <c r="AC40319" s="136"/>
    </row>
    <row r="40320" spans="2:29">
      <c r="B40320" s="136"/>
      <c r="E40320" s="136"/>
      <c r="H40320" s="136"/>
      <c r="K40320" s="136"/>
      <c r="O40320" s="136"/>
      <c r="T40320" s="136"/>
      <c r="W40320" s="136"/>
      <c r="Z40320" s="136"/>
      <c r="AC40320" s="136"/>
    </row>
    <row r="40321" spans="2:29">
      <c r="B40321" s="136"/>
      <c r="E40321" s="136"/>
      <c r="H40321" s="136"/>
      <c r="K40321" s="136"/>
      <c r="O40321" s="136"/>
      <c r="T40321" s="136"/>
      <c r="W40321" s="136"/>
      <c r="Z40321" s="136"/>
      <c r="AC40321" s="136"/>
    </row>
    <row r="40322" spans="2:29">
      <c r="B40322" s="136"/>
      <c r="E40322" s="136"/>
      <c r="H40322" s="136"/>
      <c r="K40322" s="136"/>
      <c r="O40322" s="136"/>
      <c r="T40322" s="136"/>
      <c r="W40322" s="136"/>
      <c r="Z40322" s="136"/>
      <c r="AC40322" s="136"/>
    </row>
    <row r="40323" spans="2:29">
      <c r="B40323" s="136"/>
      <c r="E40323" s="136"/>
      <c r="H40323" s="136"/>
      <c r="K40323" s="136"/>
      <c r="O40323" s="136"/>
      <c r="T40323" s="136"/>
      <c r="W40323" s="136"/>
      <c r="Z40323" s="136"/>
      <c r="AC40323" s="136"/>
    </row>
    <row r="40324" spans="2:29">
      <c r="B40324" s="136"/>
      <c r="E40324" s="136"/>
      <c r="H40324" s="136"/>
      <c r="K40324" s="136"/>
      <c r="O40324" s="136"/>
      <c r="T40324" s="136"/>
      <c r="W40324" s="136"/>
      <c r="Z40324" s="136"/>
      <c r="AC40324" s="136"/>
    </row>
    <row r="40325" spans="2:29">
      <c r="B40325" s="136"/>
      <c r="E40325" s="136"/>
      <c r="H40325" s="136"/>
      <c r="K40325" s="136"/>
      <c r="O40325" s="136"/>
      <c r="T40325" s="136"/>
      <c r="W40325" s="136"/>
      <c r="Z40325" s="136"/>
      <c r="AC40325" s="136"/>
    </row>
    <row r="40326" spans="2:29">
      <c r="B40326" s="136"/>
      <c r="E40326" s="136"/>
      <c r="H40326" s="136"/>
      <c r="K40326" s="136"/>
      <c r="O40326" s="136"/>
      <c r="T40326" s="136"/>
      <c r="W40326" s="136"/>
      <c r="Z40326" s="136"/>
      <c r="AC40326" s="136"/>
    </row>
    <row r="40327" spans="2:29">
      <c r="B40327" s="136"/>
      <c r="E40327" s="136"/>
      <c r="H40327" s="136"/>
      <c r="K40327" s="136"/>
      <c r="O40327" s="136"/>
      <c r="T40327" s="136"/>
      <c r="W40327" s="136"/>
      <c r="Z40327" s="136"/>
      <c r="AC40327" s="136"/>
    </row>
    <row r="40328" spans="2:29">
      <c r="B40328" s="136"/>
      <c r="E40328" s="136"/>
      <c r="H40328" s="136"/>
      <c r="K40328" s="136"/>
      <c r="O40328" s="136"/>
      <c r="T40328" s="136"/>
      <c r="W40328" s="136"/>
      <c r="Z40328" s="136"/>
      <c r="AC40328" s="136"/>
    </row>
    <row r="40329" spans="2:29">
      <c r="B40329" s="136"/>
      <c r="E40329" s="136"/>
      <c r="H40329" s="136"/>
      <c r="K40329" s="136"/>
      <c r="O40329" s="136"/>
      <c r="T40329" s="136"/>
      <c r="W40329" s="136"/>
      <c r="Z40329" s="136"/>
      <c r="AC40329" s="136"/>
    </row>
    <row r="40330" spans="2:29">
      <c r="B40330" s="136"/>
      <c r="E40330" s="136"/>
      <c r="H40330" s="136"/>
      <c r="K40330" s="136"/>
      <c r="O40330" s="136"/>
      <c r="T40330" s="136"/>
      <c r="W40330" s="136"/>
      <c r="Z40330" s="136"/>
      <c r="AC40330" s="136"/>
    </row>
    <row r="40331" spans="2:29">
      <c r="B40331" s="136"/>
      <c r="E40331" s="136"/>
      <c r="H40331" s="136"/>
      <c r="K40331" s="136"/>
      <c r="O40331" s="136"/>
      <c r="T40331" s="136"/>
      <c r="W40331" s="136"/>
      <c r="Z40331" s="136"/>
      <c r="AC40331" s="136"/>
    </row>
    <row r="40332" spans="2:29">
      <c r="B40332" s="136"/>
      <c r="E40332" s="136"/>
      <c r="H40332" s="136"/>
      <c r="K40332" s="136"/>
      <c r="O40332" s="136"/>
      <c r="T40332" s="136"/>
      <c r="W40332" s="136"/>
      <c r="Z40332" s="136"/>
      <c r="AC40332" s="136"/>
    </row>
    <row r="40333" spans="2:29">
      <c r="B40333" s="136"/>
      <c r="E40333" s="136"/>
      <c r="H40333" s="136"/>
      <c r="K40333" s="136"/>
      <c r="O40333" s="136"/>
      <c r="T40333" s="136"/>
      <c r="W40333" s="136"/>
      <c r="Z40333" s="136"/>
      <c r="AC40333" s="136"/>
    </row>
    <row r="40334" spans="2:29">
      <c r="B40334" s="136"/>
      <c r="E40334" s="136"/>
      <c r="H40334" s="136"/>
      <c r="K40334" s="136"/>
      <c r="O40334" s="136"/>
      <c r="T40334" s="136"/>
      <c r="W40334" s="136"/>
      <c r="Z40334" s="136"/>
      <c r="AC40334" s="136"/>
    </row>
    <row r="40335" spans="2:29">
      <c r="B40335" s="136"/>
      <c r="E40335" s="136"/>
      <c r="H40335" s="136"/>
      <c r="K40335" s="136"/>
      <c r="O40335" s="136"/>
      <c r="T40335" s="136"/>
      <c r="W40335" s="136"/>
      <c r="Z40335" s="136"/>
      <c r="AC40335" s="136"/>
    </row>
    <row r="40336" spans="2:29">
      <c r="B40336" s="136"/>
      <c r="E40336" s="136"/>
      <c r="H40336" s="136"/>
      <c r="K40336" s="136"/>
      <c r="O40336" s="136"/>
      <c r="T40336" s="136"/>
      <c r="W40336" s="136"/>
      <c r="Z40336" s="136"/>
      <c r="AC40336" s="136"/>
    </row>
    <row r="40337" spans="2:29">
      <c r="B40337" s="136"/>
      <c r="E40337" s="136"/>
      <c r="H40337" s="136"/>
      <c r="K40337" s="136"/>
      <c r="O40337" s="136"/>
      <c r="T40337" s="136"/>
      <c r="W40337" s="136"/>
      <c r="Z40337" s="136"/>
      <c r="AC40337" s="136"/>
    </row>
    <row r="40338" spans="2:29">
      <c r="B40338" s="136"/>
      <c r="E40338" s="136"/>
      <c r="H40338" s="136"/>
      <c r="K40338" s="136"/>
      <c r="O40338" s="136"/>
      <c r="T40338" s="136"/>
      <c r="W40338" s="136"/>
      <c r="Z40338" s="136"/>
      <c r="AC40338" s="136"/>
    </row>
    <row r="40339" spans="2:29">
      <c r="B40339" s="136"/>
      <c r="E40339" s="136"/>
      <c r="H40339" s="136"/>
      <c r="K40339" s="136"/>
      <c r="O40339" s="136"/>
      <c r="T40339" s="136"/>
      <c r="W40339" s="136"/>
      <c r="Z40339" s="136"/>
      <c r="AC40339" s="136"/>
    </row>
    <row r="40340" spans="2:29">
      <c r="B40340" s="136"/>
      <c r="E40340" s="136"/>
      <c r="H40340" s="136"/>
      <c r="K40340" s="136"/>
      <c r="O40340" s="136"/>
      <c r="T40340" s="136"/>
      <c r="W40340" s="136"/>
      <c r="Z40340" s="136"/>
      <c r="AC40340" s="136"/>
    </row>
    <row r="40341" spans="2:29">
      <c r="B40341" s="136"/>
      <c r="E40341" s="136"/>
      <c r="H40341" s="136"/>
      <c r="K40341" s="136"/>
      <c r="O40341" s="136"/>
      <c r="T40341" s="136"/>
      <c r="W40341" s="136"/>
      <c r="Z40341" s="136"/>
      <c r="AC40341" s="136"/>
    </row>
    <row r="40342" spans="2:29">
      <c r="B40342" s="136"/>
      <c r="E40342" s="136"/>
      <c r="H40342" s="136"/>
      <c r="K40342" s="136"/>
      <c r="O40342" s="136"/>
      <c r="T40342" s="136"/>
      <c r="W40342" s="136"/>
      <c r="Z40342" s="136"/>
      <c r="AC40342" s="136"/>
    </row>
    <row r="40343" spans="2:29">
      <c r="B40343" s="136"/>
      <c r="E40343" s="136"/>
      <c r="H40343" s="136"/>
      <c r="K40343" s="136"/>
      <c r="O40343" s="136"/>
      <c r="T40343" s="136"/>
      <c r="W40343" s="136"/>
      <c r="Z40343" s="136"/>
      <c r="AC40343" s="136"/>
    </row>
    <row r="40344" spans="2:29">
      <c r="B40344" s="136"/>
      <c r="E40344" s="136"/>
      <c r="H40344" s="136"/>
      <c r="K40344" s="136"/>
      <c r="O40344" s="136"/>
      <c r="T40344" s="136"/>
      <c r="W40344" s="136"/>
      <c r="Z40344" s="136"/>
      <c r="AC40344" s="136"/>
    </row>
    <row r="40345" spans="2:29">
      <c r="B40345" s="136"/>
      <c r="E40345" s="136"/>
      <c r="H40345" s="136"/>
      <c r="K40345" s="136"/>
      <c r="O40345" s="136"/>
      <c r="T40345" s="136"/>
      <c r="W40345" s="136"/>
      <c r="Z40345" s="136"/>
      <c r="AC40345" s="136"/>
    </row>
    <row r="40346" spans="2:29">
      <c r="B40346" s="136"/>
      <c r="E40346" s="136"/>
      <c r="H40346" s="136"/>
      <c r="K40346" s="136"/>
      <c r="O40346" s="136"/>
      <c r="T40346" s="136"/>
      <c r="W40346" s="136"/>
      <c r="Z40346" s="136"/>
      <c r="AC40346" s="136"/>
    </row>
    <row r="40347" spans="2:29">
      <c r="B40347" s="136"/>
      <c r="E40347" s="136"/>
      <c r="H40347" s="136"/>
      <c r="K40347" s="136"/>
      <c r="O40347" s="136"/>
      <c r="T40347" s="136"/>
      <c r="W40347" s="136"/>
      <c r="Z40347" s="136"/>
      <c r="AC40347" s="136"/>
    </row>
    <row r="40348" spans="2:29">
      <c r="B40348" s="136"/>
      <c r="E40348" s="136"/>
      <c r="H40348" s="136"/>
      <c r="K40348" s="136"/>
      <c r="O40348" s="136"/>
      <c r="T40348" s="136"/>
      <c r="W40348" s="136"/>
      <c r="Z40348" s="136"/>
      <c r="AC40348" s="136"/>
    </row>
    <row r="40349" spans="2:29">
      <c r="B40349" s="136"/>
      <c r="E40349" s="136"/>
      <c r="H40349" s="136"/>
      <c r="K40349" s="136"/>
      <c r="O40349" s="136"/>
      <c r="T40349" s="136"/>
      <c r="W40349" s="136"/>
      <c r="Z40349" s="136"/>
      <c r="AC40349" s="136"/>
    </row>
    <row r="40350" spans="2:29">
      <c r="B40350" s="136"/>
      <c r="E40350" s="136"/>
      <c r="H40350" s="136"/>
      <c r="K40350" s="136"/>
      <c r="O40350" s="136"/>
      <c r="T40350" s="136"/>
      <c r="W40350" s="136"/>
      <c r="Z40350" s="136"/>
      <c r="AC40350" s="136"/>
    </row>
    <row r="40351" spans="2:29">
      <c r="B40351" s="136"/>
      <c r="E40351" s="136"/>
      <c r="H40351" s="136"/>
      <c r="K40351" s="136"/>
      <c r="O40351" s="136"/>
      <c r="T40351" s="136"/>
      <c r="W40351" s="136"/>
      <c r="Z40351" s="136"/>
      <c r="AC40351" s="136"/>
    </row>
    <row r="40352" spans="2:29">
      <c r="B40352" s="136"/>
      <c r="E40352" s="136"/>
      <c r="H40352" s="136"/>
      <c r="K40352" s="136"/>
      <c r="O40352" s="136"/>
      <c r="T40352" s="136"/>
      <c r="W40352" s="136"/>
      <c r="Z40352" s="136"/>
      <c r="AC40352" s="136"/>
    </row>
    <row r="40353" spans="2:29">
      <c r="B40353" s="136"/>
      <c r="E40353" s="136"/>
      <c r="H40353" s="136"/>
      <c r="K40353" s="136"/>
      <c r="O40353" s="136"/>
      <c r="T40353" s="136"/>
      <c r="W40353" s="136"/>
      <c r="Z40353" s="136"/>
      <c r="AC40353" s="136"/>
    </row>
    <row r="40354" spans="2:29">
      <c r="B40354" s="136"/>
      <c r="E40354" s="136"/>
      <c r="H40354" s="136"/>
      <c r="K40354" s="136"/>
      <c r="O40354" s="136"/>
      <c r="T40354" s="136"/>
      <c r="W40354" s="136"/>
      <c r="Z40354" s="136"/>
      <c r="AC40354" s="136"/>
    </row>
    <row r="40355" spans="2:29">
      <c r="B40355" s="136"/>
      <c r="E40355" s="136"/>
      <c r="H40355" s="136"/>
      <c r="K40355" s="136"/>
      <c r="O40355" s="136"/>
      <c r="T40355" s="136"/>
      <c r="W40355" s="136"/>
      <c r="Z40355" s="136"/>
      <c r="AC40355" s="136"/>
    </row>
    <row r="40356" spans="2:29">
      <c r="B40356" s="136"/>
      <c r="E40356" s="136"/>
      <c r="H40356" s="136"/>
      <c r="K40356" s="136"/>
      <c r="O40356" s="136"/>
      <c r="T40356" s="136"/>
      <c r="W40356" s="136"/>
      <c r="Z40356" s="136"/>
      <c r="AC40356" s="136"/>
    </row>
    <row r="40357" spans="2:29">
      <c r="B40357" s="136"/>
      <c r="E40357" s="136"/>
      <c r="H40357" s="136"/>
      <c r="K40357" s="136"/>
      <c r="O40357" s="136"/>
      <c r="T40357" s="136"/>
      <c r="W40357" s="136"/>
      <c r="Z40357" s="136"/>
      <c r="AC40357" s="136"/>
    </row>
    <row r="40358" spans="2:29">
      <c r="B40358" s="136"/>
      <c r="E40358" s="136"/>
      <c r="H40358" s="136"/>
      <c r="K40358" s="136"/>
      <c r="O40358" s="136"/>
      <c r="T40358" s="136"/>
      <c r="W40358" s="136"/>
      <c r="Z40358" s="136"/>
      <c r="AC40358" s="136"/>
    </row>
    <row r="40359" spans="2:29">
      <c r="B40359" s="136"/>
      <c r="E40359" s="136"/>
      <c r="H40359" s="136"/>
      <c r="K40359" s="136"/>
      <c r="O40359" s="136"/>
      <c r="T40359" s="136"/>
      <c r="W40359" s="136"/>
      <c r="Z40359" s="136"/>
      <c r="AC40359" s="136"/>
    </row>
    <row r="40360" spans="2:29">
      <c r="B40360" s="136"/>
      <c r="E40360" s="136"/>
      <c r="H40360" s="136"/>
      <c r="K40360" s="136"/>
      <c r="O40360" s="136"/>
      <c r="T40360" s="136"/>
      <c r="W40360" s="136"/>
      <c r="Z40360" s="136"/>
      <c r="AC40360" s="136"/>
    </row>
    <row r="40361" spans="2:29">
      <c r="B40361" s="136"/>
      <c r="E40361" s="136"/>
      <c r="H40361" s="136"/>
      <c r="K40361" s="136"/>
      <c r="O40361" s="136"/>
      <c r="T40361" s="136"/>
      <c r="W40361" s="136"/>
      <c r="Z40361" s="136"/>
      <c r="AC40361" s="136"/>
    </row>
    <row r="40362" spans="2:29">
      <c r="B40362" s="136"/>
      <c r="E40362" s="136"/>
      <c r="H40362" s="136"/>
      <c r="K40362" s="136"/>
      <c r="O40362" s="136"/>
      <c r="T40362" s="136"/>
      <c r="W40362" s="136"/>
      <c r="Z40362" s="136"/>
      <c r="AC40362" s="136"/>
    </row>
    <row r="40363" spans="2:29">
      <c r="B40363" s="136"/>
      <c r="E40363" s="136"/>
      <c r="H40363" s="136"/>
      <c r="K40363" s="136"/>
      <c r="O40363" s="136"/>
      <c r="T40363" s="136"/>
      <c r="W40363" s="136"/>
      <c r="Z40363" s="136"/>
      <c r="AC40363" s="136"/>
    </row>
    <row r="40364" spans="2:29">
      <c r="B40364" s="136"/>
      <c r="E40364" s="136"/>
      <c r="H40364" s="136"/>
      <c r="K40364" s="136"/>
      <c r="O40364" s="136"/>
      <c r="T40364" s="136"/>
      <c r="W40364" s="136"/>
      <c r="Z40364" s="136"/>
      <c r="AC40364" s="136"/>
    </row>
    <row r="40365" spans="2:29">
      <c r="B40365" s="136"/>
      <c r="E40365" s="136"/>
      <c r="H40365" s="136"/>
      <c r="K40365" s="136"/>
      <c r="O40365" s="136"/>
      <c r="T40365" s="136"/>
      <c r="W40365" s="136"/>
      <c r="Z40365" s="136"/>
      <c r="AC40365" s="136"/>
    </row>
    <row r="40366" spans="2:29">
      <c r="B40366" s="136"/>
      <c r="E40366" s="136"/>
      <c r="H40366" s="136"/>
      <c r="K40366" s="136"/>
      <c r="O40366" s="136"/>
      <c r="T40366" s="136"/>
      <c r="W40366" s="136"/>
      <c r="Z40366" s="136"/>
      <c r="AC40366" s="136"/>
    </row>
    <row r="40367" spans="2:29">
      <c r="B40367" s="136"/>
      <c r="E40367" s="136"/>
      <c r="H40367" s="136"/>
      <c r="K40367" s="136"/>
      <c r="O40367" s="136"/>
      <c r="T40367" s="136"/>
      <c r="W40367" s="136"/>
      <c r="Z40367" s="136"/>
      <c r="AC40367" s="136"/>
    </row>
    <row r="40368" spans="2:29">
      <c r="B40368" s="136"/>
      <c r="E40368" s="136"/>
      <c r="H40368" s="136"/>
      <c r="K40368" s="136"/>
      <c r="O40368" s="136"/>
      <c r="T40368" s="136"/>
      <c r="W40368" s="136"/>
      <c r="Z40368" s="136"/>
      <c r="AC40368" s="136"/>
    </row>
    <row r="40369" spans="2:29">
      <c r="B40369" s="136"/>
      <c r="E40369" s="136"/>
      <c r="H40369" s="136"/>
      <c r="K40369" s="136"/>
      <c r="O40369" s="136"/>
      <c r="T40369" s="136"/>
      <c r="W40369" s="136"/>
      <c r="Z40369" s="136"/>
      <c r="AC40369" s="136"/>
    </row>
    <row r="40370" spans="2:29">
      <c r="B40370" s="136"/>
      <c r="E40370" s="136"/>
      <c r="H40370" s="136"/>
      <c r="K40370" s="136"/>
      <c r="O40370" s="136"/>
      <c r="T40370" s="136"/>
      <c r="W40370" s="136"/>
      <c r="Z40370" s="136"/>
      <c r="AC40370" s="136"/>
    </row>
    <row r="40371" spans="2:29">
      <c r="B40371" s="136"/>
      <c r="E40371" s="136"/>
      <c r="H40371" s="136"/>
      <c r="K40371" s="136"/>
      <c r="O40371" s="136"/>
      <c r="T40371" s="136"/>
      <c r="W40371" s="136"/>
      <c r="Z40371" s="136"/>
      <c r="AC40371" s="136"/>
    </row>
    <row r="40372" spans="2:29">
      <c r="B40372" s="136"/>
      <c r="E40372" s="136"/>
      <c r="H40372" s="136"/>
      <c r="K40372" s="136"/>
      <c r="O40372" s="136"/>
      <c r="T40372" s="136"/>
      <c r="W40372" s="136"/>
      <c r="Z40372" s="136"/>
      <c r="AC40372" s="136"/>
    </row>
    <row r="40373" spans="2:29">
      <c r="B40373" s="136"/>
      <c r="E40373" s="136"/>
      <c r="H40373" s="136"/>
      <c r="K40373" s="136"/>
      <c r="O40373" s="136"/>
      <c r="T40373" s="136"/>
      <c r="W40373" s="136"/>
      <c r="Z40373" s="136"/>
      <c r="AC40373" s="136"/>
    </row>
    <row r="40374" spans="2:29">
      <c r="B40374" s="136"/>
      <c r="E40374" s="136"/>
      <c r="H40374" s="136"/>
      <c r="K40374" s="136"/>
      <c r="O40374" s="136"/>
      <c r="T40374" s="136"/>
      <c r="W40374" s="136"/>
      <c r="Z40374" s="136"/>
      <c r="AC40374" s="136"/>
    </row>
    <row r="40375" spans="2:29">
      <c r="B40375" s="136"/>
      <c r="E40375" s="136"/>
      <c r="H40375" s="136"/>
      <c r="K40375" s="136"/>
      <c r="O40375" s="136"/>
      <c r="T40375" s="136"/>
      <c r="W40375" s="136"/>
      <c r="Z40375" s="136"/>
      <c r="AC40375" s="136"/>
    </row>
    <row r="40376" spans="2:29">
      <c r="B40376" s="136"/>
      <c r="E40376" s="136"/>
      <c r="H40376" s="136"/>
      <c r="K40376" s="136"/>
      <c r="O40376" s="136"/>
      <c r="T40376" s="136"/>
      <c r="W40376" s="136"/>
      <c r="Z40376" s="136"/>
      <c r="AC40376" s="136"/>
    </row>
    <row r="40377" spans="2:29">
      <c r="B40377" s="136"/>
      <c r="E40377" s="136"/>
      <c r="H40377" s="136"/>
      <c r="K40377" s="136"/>
      <c r="O40377" s="136"/>
      <c r="T40377" s="136"/>
      <c r="W40377" s="136"/>
      <c r="Z40377" s="136"/>
      <c r="AC40377" s="136"/>
    </row>
    <row r="40378" spans="2:29">
      <c r="B40378" s="136"/>
      <c r="E40378" s="136"/>
      <c r="H40378" s="136"/>
      <c r="K40378" s="136"/>
      <c r="O40378" s="136"/>
      <c r="T40378" s="136"/>
      <c r="W40378" s="136"/>
      <c r="Z40378" s="136"/>
      <c r="AC40378" s="136"/>
    </row>
    <row r="40379" spans="2:29">
      <c r="B40379" s="136"/>
      <c r="E40379" s="136"/>
      <c r="H40379" s="136"/>
      <c r="K40379" s="136"/>
      <c r="O40379" s="136"/>
      <c r="T40379" s="136"/>
      <c r="W40379" s="136"/>
      <c r="Z40379" s="136"/>
      <c r="AC40379" s="136"/>
    </row>
    <row r="40380" spans="2:29">
      <c r="B40380" s="136"/>
      <c r="E40380" s="136"/>
      <c r="H40380" s="136"/>
      <c r="K40380" s="136"/>
      <c r="O40380" s="136"/>
      <c r="T40380" s="136"/>
      <c r="W40380" s="136"/>
      <c r="Z40380" s="136"/>
      <c r="AC40380" s="136"/>
    </row>
    <row r="40381" spans="2:29">
      <c r="B40381" s="136"/>
      <c r="E40381" s="136"/>
      <c r="H40381" s="136"/>
      <c r="K40381" s="136"/>
      <c r="O40381" s="136"/>
      <c r="T40381" s="136"/>
      <c r="W40381" s="136"/>
      <c r="Z40381" s="136"/>
      <c r="AC40381" s="136"/>
    </row>
    <row r="40382" spans="2:29">
      <c r="B40382" s="136"/>
      <c r="E40382" s="136"/>
      <c r="H40382" s="136"/>
      <c r="K40382" s="136"/>
      <c r="O40382" s="136"/>
      <c r="T40382" s="136"/>
      <c r="W40382" s="136"/>
      <c r="Z40382" s="136"/>
      <c r="AC40382" s="136"/>
    </row>
    <row r="40383" spans="2:29">
      <c r="B40383" s="136"/>
      <c r="E40383" s="136"/>
      <c r="H40383" s="136"/>
      <c r="K40383" s="136"/>
      <c r="O40383" s="136"/>
      <c r="T40383" s="136"/>
      <c r="W40383" s="136"/>
      <c r="Z40383" s="136"/>
      <c r="AC40383" s="136"/>
    </row>
    <row r="40384" spans="2:29">
      <c r="B40384" s="136"/>
      <c r="E40384" s="136"/>
      <c r="H40384" s="136"/>
      <c r="K40384" s="136"/>
      <c r="O40384" s="136"/>
      <c r="T40384" s="136"/>
      <c r="W40384" s="136"/>
      <c r="Z40384" s="136"/>
      <c r="AC40384" s="136"/>
    </row>
    <row r="40385" spans="2:29">
      <c r="B40385" s="136"/>
      <c r="E40385" s="136"/>
      <c r="H40385" s="136"/>
      <c r="K40385" s="136"/>
      <c r="O40385" s="136"/>
      <c r="T40385" s="136"/>
      <c r="W40385" s="136"/>
      <c r="Z40385" s="136"/>
      <c r="AC40385" s="136"/>
    </row>
    <row r="40386" spans="2:29">
      <c r="B40386" s="136"/>
      <c r="E40386" s="136"/>
      <c r="H40386" s="136"/>
      <c r="K40386" s="136"/>
      <c r="O40386" s="136"/>
      <c r="T40386" s="136"/>
      <c r="W40386" s="136"/>
      <c r="Z40386" s="136"/>
      <c r="AC40386" s="136"/>
    </row>
    <row r="40387" spans="2:29">
      <c r="B40387" s="136"/>
      <c r="E40387" s="136"/>
      <c r="H40387" s="136"/>
      <c r="K40387" s="136"/>
      <c r="O40387" s="136"/>
      <c r="T40387" s="136"/>
      <c r="W40387" s="136"/>
      <c r="Z40387" s="136"/>
      <c r="AC40387" s="136"/>
    </row>
    <row r="40388" spans="2:29">
      <c r="B40388" s="136"/>
      <c r="E40388" s="136"/>
      <c r="H40388" s="136"/>
      <c r="K40388" s="136"/>
      <c r="O40388" s="136"/>
      <c r="T40388" s="136"/>
      <c r="W40388" s="136"/>
      <c r="Z40388" s="136"/>
      <c r="AC40388" s="136"/>
    </row>
    <row r="40389" spans="2:29">
      <c r="B40389" s="136"/>
      <c r="E40389" s="136"/>
      <c r="H40389" s="136"/>
      <c r="K40389" s="136"/>
      <c r="O40389" s="136"/>
      <c r="T40389" s="136"/>
      <c r="W40389" s="136"/>
      <c r="Z40389" s="136"/>
      <c r="AC40389" s="136"/>
    </row>
    <row r="40390" spans="2:29">
      <c r="B40390" s="136"/>
      <c r="E40390" s="136"/>
      <c r="H40390" s="136"/>
      <c r="K40390" s="136"/>
      <c r="O40390" s="136"/>
      <c r="T40390" s="136"/>
      <c r="W40390" s="136"/>
      <c r="Z40390" s="136"/>
      <c r="AC40390" s="136"/>
    </row>
    <row r="40391" spans="2:29">
      <c r="B40391" s="136"/>
      <c r="E40391" s="136"/>
      <c r="H40391" s="136"/>
      <c r="K40391" s="136"/>
      <c r="O40391" s="136"/>
      <c r="T40391" s="136"/>
      <c r="W40391" s="136"/>
      <c r="Z40391" s="136"/>
      <c r="AC40391" s="136"/>
    </row>
    <row r="40392" spans="2:29">
      <c r="B40392" s="136"/>
      <c r="E40392" s="136"/>
      <c r="H40392" s="136"/>
      <c r="K40392" s="136"/>
      <c r="O40392" s="136"/>
      <c r="T40392" s="136"/>
      <c r="W40392" s="136"/>
      <c r="Z40392" s="136"/>
      <c r="AC40392" s="136"/>
    </row>
    <row r="40393" spans="2:29">
      <c r="B40393" s="136"/>
      <c r="E40393" s="136"/>
      <c r="H40393" s="136"/>
      <c r="K40393" s="136"/>
      <c r="O40393" s="136"/>
      <c r="T40393" s="136"/>
      <c r="W40393" s="136"/>
      <c r="Z40393" s="136"/>
      <c r="AC40393" s="136"/>
    </row>
    <row r="40394" spans="2:29">
      <c r="B40394" s="136"/>
      <c r="E40394" s="136"/>
      <c r="H40394" s="136"/>
      <c r="K40394" s="136"/>
      <c r="O40394" s="136"/>
      <c r="T40394" s="136"/>
      <c r="W40394" s="136"/>
      <c r="Z40394" s="136"/>
      <c r="AC40394" s="136"/>
    </row>
    <row r="40395" spans="2:29">
      <c r="B40395" s="136"/>
      <c r="E40395" s="136"/>
      <c r="H40395" s="136"/>
      <c r="K40395" s="136"/>
      <c r="O40395" s="136"/>
      <c r="T40395" s="136"/>
      <c r="W40395" s="136"/>
      <c r="Z40395" s="136"/>
      <c r="AC40395" s="136"/>
    </row>
    <row r="40396" spans="2:29">
      <c r="B40396" s="136"/>
      <c r="E40396" s="136"/>
      <c r="H40396" s="136"/>
      <c r="K40396" s="136"/>
      <c r="O40396" s="136"/>
      <c r="T40396" s="136"/>
      <c r="W40396" s="136"/>
      <c r="Z40396" s="136"/>
      <c r="AC40396" s="136"/>
    </row>
    <row r="40397" spans="2:29">
      <c r="B40397" s="136"/>
      <c r="E40397" s="136"/>
      <c r="H40397" s="136"/>
      <c r="K40397" s="136"/>
      <c r="O40397" s="136"/>
      <c r="T40397" s="136"/>
      <c r="W40397" s="136"/>
      <c r="Z40397" s="136"/>
      <c r="AC40397" s="136"/>
    </row>
    <row r="40398" spans="2:29">
      <c r="B40398" s="136"/>
      <c r="E40398" s="136"/>
      <c r="H40398" s="136"/>
      <c r="K40398" s="136"/>
      <c r="O40398" s="136"/>
      <c r="T40398" s="136"/>
      <c r="W40398" s="136"/>
      <c r="Z40398" s="136"/>
      <c r="AC40398" s="136"/>
    </row>
    <row r="40399" spans="2:29">
      <c r="B40399" s="136"/>
      <c r="E40399" s="136"/>
      <c r="H40399" s="136"/>
      <c r="K40399" s="136"/>
      <c r="O40399" s="136"/>
      <c r="T40399" s="136"/>
      <c r="W40399" s="136"/>
      <c r="Z40399" s="136"/>
      <c r="AC40399" s="136"/>
    </row>
    <row r="40400" spans="2:29">
      <c r="B40400" s="136"/>
      <c r="E40400" s="136"/>
      <c r="H40400" s="136"/>
      <c r="K40400" s="136"/>
      <c r="O40400" s="136"/>
      <c r="T40400" s="136"/>
      <c r="W40400" s="136"/>
      <c r="Z40400" s="136"/>
      <c r="AC40400" s="136"/>
    </row>
    <row r="40401" spans="2:29">
      <c r="B40401" s="136"/>
      <c r="E40401" s="136"/>
      <c r="H40401" s="136"/>
      <c r="K40401" s="136"/>
      <c r="O40401" s="136"/>
      <c r="T40401" s="136"/>
      <c r="W40401" s="136"/>
      <c r="Z40401" s="136"/>
      <c r="AC40401" s="136"/>
    </row>
    <row r="40402" spans="2:29">
      <c r="B40402" s="136"/>
      <c r="E40402" s="136"/>
      <c r="H40402" s="136"/>
      <c r="K40402" s="136"/>
      <c r="O40402" s="136"/>
      <c r="T40402" s="136"/>
      <c r="W40402" s="136"/>
      <c r="Z40402" s="136"/>
      <c r="AC40402" s="136"/>
    </row>
    <row r="40403" spans="2:29">
      <c r="B40403" s="136"/>
      <c r="E40403" s="136"/>
      <c r="H40403" s="136"/>
      <c r="K40403" s="136"/>
      <c r="O40403" s="136"/>
      <c r="T40403" s="136"/>
      <c r="W40403" s="136"/>
      <c r="Z40403" s="136"/>
      <c r="AC40403" s="136"/>
    </row>
    <row r="40404" spans="2:29">
      <c r="B40404" s="136"/>
      <c r="E40404" s="136"/>
      <c r="H40404" s="136"/>
      <c r="K40404" s="136"/>
      <c r="O40404" s="136"/>
      <c r="T40404" s="136"/>
      <c r="W40404" s="136"/>
      <c r="Z40404" s="136"/>
      <c r="AC40404" s="136"/>
    </row>
    <row r="40405" spans="2:29">
      <c r="B40405" s="136"/>
      <c r="E40405" s="136"/>
      <c r="H40405" s="136"/>
      <c r="K40405" s="136"/>
      <c r="O40405" s="136"/>
      <c r="T40405" s="136"/>
      <c r="W40405" s="136"/>
      <c r="Z40405" s="136"/>
      <c r="AC40405" s="136"/>
    </row>
    <row r="40406" spans="2:29">
      <c r="B40406" s="136"/>
      <c r="E40406" s="136"/>
      <c r="H40406" s="136"/>
      <c r="K40406" s="136"/>
      <c r="O40406" s="136"/>
      <c r="T40406" s="136"/>
      <c r="W40406" s="136"/>
      <c r="Z40406" s="136"/>
      <c r="AC40406" s="136"/>
    </row>
    <row r="40407" spans="2:29">
      <c r="B40407" s="136"/>
      <c r="E40407" s="136"/>
      <c r="H40407" s="136"/>
      <c r="K40407" s="136"/>
      <c r="O40407" s="136"/>
      <c r="T40407" s="136"/>
      <c r="W40407" s="136"/>
      <c r="Z40407" s="136"/>
      <c r="AC40407" s="136"/>
    </row>
    <row r="40408" spans="2:29">
      <c r="B40408" s="136"/>
      <c r="E40408" s="136"/>
      <c r="H40408" s="136"/>
      <c r="K40408" s="136"/>
      <c r="O40408" s="136"/>
      <c r="T40408" s="136"/>
      <c r="W40408" s="136"/>
      <c r="Z40408" s="136"/>
      <c r="AC40408" s="136"/>
    </row>
    <row r="40409" spans="2:29">
      <c r="B40409" s="136"/>
      <c r="E40409" s="136"/>
      <c r="H40409" s="136"/>
      <c r="K40409" s="136"/>
      <c r="O40409" s="136"/>
      <c r="T40409" s="136"/>
      <c r="W40409" s="136"/>
      <c r="Z40409" s="136"/>
      <c r="AC40409" s="136"/>
    </row>
    <row r="40410" spans="2:29">
      <c r="B40410" s="136"/>
      <c r="E40410" s="136"/>
      <c r="H40410" s="136"/>
      <c r="K40410" s="136"/>
      <c r="O40410" s="136"/>
      <c r="T40410" s="136"/>
      <c r="W40410" s="136"/>
      <c r="Z40410" s="136"/>
      <c r="AC40410" s="136"/>
    </row>
    <row r="40411" spans="2:29">
      <c r="B40411" s="136"/>
      <c r="E40411" s="136"/>
      <c r="H40411" s="136"/>
      <c r="K40411" s="136"/>
      <c r="O40411" s="136"/>
      <c r="T40411" s="136"/>
      <c r="W40411" s="136"/>
      <c r="Z40411" s="136"/>
      <c r="AC40411" s="136"/>
    </row>
    <row r="40412" spans="2:29">
      <c r="B40412" s="136"/>
      <c r="E40412" s="136"/>
      <c r="H40412" s="136"/>
      <c r="K40412" s="136"/>
      <c r="O40412" s="136"/>
      <c r="T40412" s="136"/>
      <c r="W40412" s="136"/>
      <c r="Z40412" s="136"/>
      <c r="AC40412" s="136"/>
    </row>
    <row r="40413" spans="2:29">
      <c r="B40413" s="136"/>
      <c r="E40413" s="136"/>
      <c r="H40413" s="136"/>
      <c r="K40413" s="136"/>
      <c r="O40413" s="136"/>
      <c r="T40413" s="136"/>
      <c r="W40413" s="136"/>
      <c r="Z40413" s="136"/>
      <c r="AC40413" s="136"/>
    </row>
    <row r="40414" spans="2:29">
      <c r="B40414" s="136"/>
      <c r="E40414" s="136"/>
      <c r="H40414" s="136"/>
      <c r="K40414" s="136"/>
      <c r="O40414" s="136"/>
      <c r="T40414" s="136"/>
      <c r="W40414" s="136"/>
      <c r="Z40414" s="136"/>
      <c r="AC40414" s="136"/>
    </row>
    <row r="40415" spans="2:29">
      <c r="B40415" s="136"/>
      <c r="E40415" s="136"/>
      <c r="H40415" s="136"/>
      <c r="K40415" s="136"/>
      <c r="O40415" s="136"/>
      <c r="T40415" s="136"/>
      <c r="W40415" s="136"/>
      <c r="Z40415" s="136"/>
      <c r="AC40415" s="136"/>
    </row>
    <row r="40416" spans="2:29">
      <c r="B40416" s="136"/>
      <c r="E40416" s="136"/>
      <c r="H40416" s="136"/>
      <c r="K40416" s="136"/>
      <c r="O40416" s="136"/>
      <c r="T40416" s="136"/>
      <c r="W40416" s="136"/>
      <c r="Z40416" s="136"/>
      <c r="AC40416" s="136"/>
    </row>
    <row r="40417" spans="2:29">
      <c r="B40417" s="136"/>
      <c r="E40417" s="136"/>
      <c r="H40417" s="136"/>
      <c r="K40417" s="136"/>
      <c r="O40417" s="136"/>
      <c r="T40417" s="136"/>
      <c r="W40417" s="136"/>
      <c r="Z40417" s="136"/>
      <c r="AC40417" s="136"/>
    </row>
    <row r="40418" spans="2:29">
      <c r="B40418" s="136"/>
      <c r="E40418" s="136"/>
      <c r="H40418" s="136"/>
      <c r="K40418" s="136"/>
      <c r="O40418" s="136"/>
      <c r="T40418" s="136"/>
      <c r="W40418" s="136"/>
      <c r="Z40418" s="136"/>
      <c r="AC40418" s="136"/>
    </row>
    <row r="40419" spans="2:29">
      <c r="B40419" s="136"/>
      <c r="E40419" s="136"/>
      <c r="H40419" s="136"/>
      <c r="K40419" s="136"/>
      <c r="O40419" s="136"/>
      <c r="T40419" s="136"/>
      <c r="W40419" s="136"/>
      <c r="Z40419" s="136"/>
      <c r="AC40419" s="136"/>
    </row>
    <row r="40420" spans="2:29">
      <c r="B40420" s="136"/>
      <c r="E40420" s="136"/>
      <c r="H40420" s="136"/>
      <c r="K40420" s="136"/>
      <c r="O40420" s="136"/>
      <c r="T40420" s="136"/>
      <c r="W40420" s="136"/>
      <c r="Z40420" s="136"/>
      <c r="AC40420" s="136"/>
    </row>
    <row r="40421" spans="2:29">
      <c r="B40421" s="136"/>
      <c r="E40421" s="136"/>
      <c r="H40421" s="136"/>
      <c r="K40421" s="136"/>
      <c r="O40421" s="136"/>
      <c r="T40421" s="136"/>
      <c r="W40421" s="136"/>
      <c r="Z40421" s="136"/>
      <c r="AC40421" s="136"/>
    </row>
    <row r="40422" spans="2:29">
      <c r="B40422" s="136"/>
      <c r="E40422" s="136"/>
      <c r="H40422" s="136"/>
      <c r="K40422" s="136"/>
      <c r="O40422" s="136"/>
      <c r="T40422" s="136"/>
      <c r="W40422" s="136"/>
      <c r="Z40422" s="136"/>
      <c r="AC40422" s="136"/>
    </row>
    <row r="40423" spans="2:29">
      <c r="B40423" s="136"/>
      <c r="E40423" s="136"/>
      <c r="H40423" s="136"/>
      <c r="K40423" s="136"/>
      <c r="O40423" s="136"/>
      <c r="T40423" s="136"/>
      <c r="W40423" s="136"/>
      <c r="Z40423" s="136"/>
      <c r="AC40423" s="136"/>
    </row>
    <row r="40424" spans="2:29">
      <c r="B40424" s="136"/>
      <c r="E40424" s="136"/>
      <c r="H40424" s="136"/>
      <c r="K40424" s="136"/>
      <c r="O40424" s="136"/>
      <c r="T40424" s="136"/>
      <c r="W40424" s="136"/>
      <c r="Z40424" s="136"/>
      <c r="AC40424" s="136"/>
    </row>
    <row r="40425" spans="2:29">
      <c r="B40425" s="136"/>
      <c r="E40425" s="136"/>
      <c r="H40425" s="136"/>
      <c r="K40425" s="136"/>
      <c r="O40425" s="136"/>
      <c r="T40425" s="136"/>
      <c r="W40425" s="136"/>
      <c r="Z40425" s="136"/>
      <c r="AC40425" s="136"/>
    </row>
    <row r="40426" spans="2:29">
      <c r="B40426" s="136"/>
      <c r="E40426" s="136"/>
      <c r="H40426" s="136"/>
      <c r="K40426" s="136"/>
      <c r="O40426" s="136"/>
      <c r="T40426" s="136"/>
      <c r="W40426" s="136"/>
      <c r="Z40426" s="136"/>
      <c r="AC40426" s="136"/>
    </row>
    <row r="40427" spans="2:29">
      <c r="B40427" s="136"/>
      <c r="E40427" s="136"/>
      <c r="H40427" s="136"/>
      <c r="K40427" s="136"/>
      <c r="O40427" s="136"/>
      <c r="T40427" s="136"/>
      <c r="W40427" s="136"/>
      <c r="Z40427" s="136"/>
      <c r="AC40427" s="136"/>
    </row>
    <row r="40428" spans="2:29">
      <c r="B40428" s="136"/>
      <c r="E40428" s="136"/>
      <c r="H40428" s="136"/>
      <c r="K40428" s="136"/>
      <c r="O40428" s="136"/>
      <c r="T40428" s="136"/>
      <c r="W40428" s="136"/>
      <c r="Z40428" s="136"/>
      <c r="AC40428" s="136"/>
    </row>
    <row r="40429" spans="2:29">
      <c r="B40429" s="136"/>
      <c r="E40429" s="136"/>
      <c r="H40429" s="136"/>
      <c r="K40429" s="136"/>
      <c r="O40429" s="136"/>
      <c r="T40429" s="136"/>
      <c r="W40429" s="136"/>
      <c r="Z40429" s="136"/>
      <c r="AC40429" s="136"/>
    </row>
    <row r="40430" spans="2:29">
      <c r="B40430" s="136"/>
      <c r="E40430" s="136"/>
      <c r="H40430" s="136"/>
      <c r="K40430" s="136"/>
      <c r="O40430" s="136"/>
      <c r="T40430" s="136"/>
      <c r="W40430" s="136"/>
      <c r="Z40430" s="136"/>
      <c r="AC40430" s="136"/>
    </row>
    <row r="40431" spans="2:29">
      <c r="B40431" s="136"/>
      <c r="E40431" s="136"/>
      <c r="H40431" s="136"/>
      <c r="K40431" s="136"/>
      <c r="O40431" s="136"/>
      <c r="T40431" s="136"/>
      <c r="W40431" s="136"/>
      <c r="Z40431" s="136"/>
      <c r="AC40431" s="136"/>
    </row>
    <row r="40432" spans="2:29">
      <c r="B40432" s="136"/>
      <c r="E40432" s="136"/>
      <c r="H40432" s="136"/>
      <c r="K40432" s="136"/>
      <c r="O40432" s="136"/>
      <c r="T40432" s="136"/>
      <c r="W40432" s="136"/>
      <c r="Z40432" s="136"/>
      <c r="AC40432" s="136"/>
    </row>
    <row r="40433" spans="2:29">
      <c r="B40433" s="136"/>
      <c r="E40433" s="136"/>
      <c r="H40433" s="136"/>
      <c r="K40433" s="136"/>
      <c r="O40433" s="136"/>
      <c r="T40433" s="136"/>
      <c r="W40433" s="136"/>
      <c r="Z40433" s="136"/>
      <c r="AC40433" s="136"/>
    </row>
    <row r="40434" spans="2:29">
      <c r="B40434" s="136"/>
      <c r="E40434" s="136"/>
      <c r="H40434" s="136"/>
      <c r="K40434" s="136"/>
      <c r="O40434" s="136"/>
      <c r="T40434" s="136"/>
      <c r="W40434" s="136"/>
      <c r="Z40434" s="136"/>
      <c r="AC40434" s="136"/>
    </row>
    <row r="40435" spans="2:29">
      <c r="B40435" s="136"/>
      <c r="E40435" s="136"/>
      <c r="H40435" s="136"/>
      <c r="K40435" s="136"/>
      <c r="O40435" s="136"/>
      <c r="T40435" s="136"/>
      <c r="W40435" s="136"/>
      <c r="Z40435" s="136"/>
      <c r="AC40435" s="136"/>
    </row>
    <row r="40436" spans="2:29">
      <c r="B40436" s="136"/>
      <c r="E40436" s="136"/>
      <c r="H40436" s="136"/>
      <c r="K40436" s="136"/>
      <c r="O40436" s="136"/>
      <c r="T40436" s="136"/>
      <c r="W40436" s="136"/>
      <c r="Z40436" s="136"/>
      <c r="AC40436" s="136"/>
    </row>
    <row r="40437" spans="2:29">
      <c r="B40437" s="136"/>
      <c r="E40437" s="136"/>
      <c r="H40437" s="136"/>
      <c r="K40437" s="136"/>
      <c r="O40437" s="136"/>
      <c r="T40437" s="136"/>
      <c r="W40437" s="136"/>
      <c r="Z40437" s="136"/>
      <c r="AC40437" s="136"/>
    </row>
    <row r="40438" spans="2:29">
      <c r="B40438" s="136"/>
      <c r="E40438" s="136"/>
      <c r="H40438" s="136"/>
      <c r="K40438" s="136"/>
      <c r="O40438" s="136"/>
      <c r="T40438" s="136"/>
      <c r="W40438" s="136"/>
      <c r="Z40438" s="136"/>
      <c r="AC40438" s="136"/>
    </row>
    <row r="40439" spans="2:29">
      <c r="B40439" s="136"/>
      <c r="E40439" s="136"/>
      <c r="H40439" s="136"/>
      <c r="K40439" s="136"/>
      <c r="O40439" s="136"/>
      <c r="T40439" s="136"/>
      <c r="W40439" s="136"/>
      <c r="Z40439" s="136"/>
      <c r="AC40439" s="136"/>
    </row>
    <row r="40440" spans="2:29">
      <c r="B40440" s="136"/>
      <c r="E40440" s="136"/>
      <c r="H40440" s="136"/>
      <c r="K40440" s="136"/>
      <c r="O40440" s="136"/>
      <c r="T40440" s="136"/>
      <c r="W40440" s="136"/>
      <c r="Z40440" s="136"/>
      <c r="AC40440" s="136"/>
    </row>
    <row r="40441" spans="2:29">
      <c r="B40441" s="136"/>
      <c r="E40441" s="136"/>
      <c r="H40441" s="136"/>
      <c r="K40441" s="136"/>
      <c r="O40441" s="136"/>
      <c r="T40441" s="136"/>
      <c r="W40441" s="136"/>
      <c r="Z40441" s="136"/>
      <c r="AC40441" s="136"/>
    </row>
    <row r="40442" spans="2:29">
      <c r="B40442" s="136"/>
      <c r="E40442" s="136"/>
      <c r="H40442" s="136"/>
      <c r="K40442" s="136"/>
      <c r="O40442" s="136"/>
      <c r="T40442" s="136"/>
      <c r="W40442" s="136"/>
      <c r="Z40442" s="136"/>
      <c r="AC40442" s="136"/>
    </row>
    <row r="40443" spans="2:29">
      <c r="B40443" s="136"/>
      <c r="E40443" s="136"/>
      <c r="H40443" s="136"/>
      <c r="K40443" s="136"/>
      <c r="O40443" s="136"/>
      <c r="T40443" s="136"/>
      <c r="W40443" s="136"/>
      <c r="Z40443" s="136"/>
      <c r="AC40443" s="136"/>
    </row>
    <row r="40444" spans="2:29">
      <c r="B40444" s="136"/>
      <c r="E40444" s="136"/>
      <c r="H40444" s="136"/>
      <c r="K40444" s="136"/>
      <c r="O40444" s="136"/>
      <c r="T40444" s="136"/>
      <c r="W40444" s="136"/>
      <c r="Z40444" s="136"/>
      <c r="AC40444" s="136"/>
    </row>
    <row r="40445" spans="2:29">
      <c r="B40445" s="136"/>
      <c r="E40445" s="136"/>
      <c r="H40445" s="136"/>
      <c r="K40445" s="136"/>
      <c r="O40445" s="136"/>
      <c r="T40445" s="136"/>
      <c r="W40445" s="136"/>
      <c r="Z40445" s="136"/>
      <c r="AC40445" s="136"/>
    </row>
    <row r="40446" spans="2:29">
      <c r="B40446" s="136"/>
      <c r="E40446" s="136"/>
      <c r="H40446" s="136"/>
      <c r="K40446" s="136"/>
      <c r="O40446" s="136"/>
      <c r="T40446" s="136"/>
      <c r="W40446" s="136"/>
      <c r="Z40446" s="136"/>
      <c r="AC40446" s="136"/>
    </row>
    <row r="40447" spans="2:29">
      <c r="B40447" s="136"/>
      <c r="E40447" s="136"/>
      <c r="H40447" s="136"/>
      <c r="K40447" s="136"/>
      <c r="O40447" s="136"/>
      <c r="T40447" s="136"/>
      <c r="W40447" s="136"/>
      <c r="Z40447" s="136"/>
      <c r="AC40447" s="136"/>
    </row>
    <row r="40448" spans="2:29">
      <c r="B40448" s="136"/>
      <c r="E40448" s="136"/>
      <c r="H40448" s="136"/>
      <c r="K40448" s="136"/>
      <c r="O40448" s="136"/>
      <c r="T40448" s="136"/>
      <c r="W40448" s="136"/>
      <c r="Z40448" s="136"/>
      <c r="AC40448" s="136"/>
    </row>
    <row r="40449" spans="2:29">
      <c r="B40449" s="136"/>
      <c r="E40449" s="136"/>
      <c r="H40449" s="136"/>
      <c r="K40449" s="136"/>
      <c r="O40449" s="136"/>
      <c r="T40449" s="136"/>
      <c r="W40449" s="136"/>
      <c r="Z40449" s="136"/>
      <c r="AC40449" s="136"/>
    </row>
    <row r="40450" spans="2:29">
      <c r="B40450" s="136"/>
      <c r="E40450" s="136"/>
      <c r="H40450" s="136"/>
      <c r="K40450" s="136"/>
      <c r="O40450" s="136"/>
      <c r="T40450" s="136"/>
      <c r="W40450" s="136"/>
      <c r="Z40450" s="136"/>
      <c r="AC40450" s="136"/>
    </row>
    <row r="40451" spans="2:29">
      <c r="B40451" s="136"/>
      <c r="E40451" s="136"/>
      <c r="H40451" s="136"/>
      <c r="K40451" s="136"/>
      <c r="O40451" s="136"/>
      <c r="T40451" s="136"/>
      <c r="W40451" s="136"/>
      <c r="Z40451" s="136"/>
      <c r="AC40451" s="136"/>
    </row>
    <row r="40452" spans="2:29">
      <c r="B40452" s="136"/>
      <c r="E40452" s="136"/>
      <c r="H40452" s="136"/>
      <c r="K40452" s="136"/>
      <c r="O40452" s="136"/>
      <c r="T40452" s="136"/>
      <c r="W40452" s="136"/>
      <c r="Z40452" s="136"/>
      <c r="AC40452" s="136"/>
    </row>
    <row r="40453" spans="2:29">
      <c r="B40453" s="136"/>
      <c r="E40453" s="136"/>
      <c r="H40453" s="136"/>
      <c r="K40453" s="136"/>
      <c r="O40453" s="136"/>
      <c r="T40453" s="136"/>
      <c r="W40453" s="136"/>
      <c r="Z40453" s="136"/>
      <c r="AC40453" s="136"/>
    </row>
    <row r="40454" spans="2:29">
      <c r="B40454" s="136"/>
      <c r="E40454" s="136"/>
      <c r="H40454" s="136"/>
      <c r="K40454" s="136"/>
      <c r="O40454" s="136"/>
      <c r="T40454" s="136"/>
      <c r="W40454" s="136"/>
      <c r="Z40454" s="136"/>
      <c r="AC40454" s="136"/>
    </row>
    <row r="40455" spans="2:29">
      <c r="B40455" s="136"/>
      <c r="E40455" s="136"/>
      <c r="H40455" s="136"/>
      <c r="K40455" s="136"/>
      <c r="O40455" s="136"/>
      <c r="T40455" s="136"/>
      <c r="W40455" s="136"/>
      <c r="Z40455" s="136"/>
      <c r="AC40455" s="136"/>
    </row>
    <row r="40456" spans="2:29">
      <c r="B40456" s="136"/>
      <c r="E40456" s="136"/>
      <c r="H40456" s="136"/>
      <c r="K40456" s="136"/>
      <c r="O40456" s="136"/>
      <c r="T40456" s="136"/>
      <c r="W40456" s="136"/>
      <c r="Z40456" s="136"/>
      <c r="AC40456" s="136"/>
    </row>
    <row r="40457" spans="2:29">
      <c r="B40457" s="136"/>
      <c r="E40457" s="136"/>
      <c r="H40457" s="136"/>
      <c r="K40457" s="136"/>
      <c r="O40457" s="136"/>
      <c r="T40457" s="136"/>
      <c r="W40457" s="136"/>
      <c r="Z40457" s="136"/>
      <c r="AC40457" s="136"/>
    </row>
    <row r="40458" spans="2:29">
      <c r="B40458" s="136"/>
      <c r="E40458" s="136"/>
      <c r="H40458" s="136"/>
      <c r="K40458" s="136"/>
      <c r="O40458" s="136"/>
      <c r="T40458" s="136"/>
      <c r="W40458" s="136"/>
      <c r="Z40458" s="136"/>
      <c r="AC40458" s="136"/>
    </row>
    <row r="40459" spans="2:29">
      <c r="B40459" s="136"/>
      <c r="E40459" s="136"/>
      <c r="H40459" s="136"/>
      <c r="K40459" s="136"/>
      <c r="O40459" s="136"/>
      <c r="T40459" s="136"/>
      <c r="W40459" s="136"/>
      <c r="Z40459" s="136"/>
      <c r="AC40459" s="136"/>
    </row>
    <row r="40460" spans="2:29">
      <c r="B40460" s="136"/>
      <c r="E40460" s="136"/>
      <c r="H40460" s="136"/>
      <c r="K40460" s="136"/>
      <c r="O40460" s="136"/>
      <c r="T40460" s="136"/>
      <c r="W40460" s="136"/>
      <c r="Z40460" s="136"/>
      <c r="AC40460" s="136"/>
    </row>
    <row r="40461" spans="2:29">
      <c r="B40461" s="136"/>
      <c r="E40461" s="136"/>
      <c r="H40461" s="136"/>
      <c r="K40461" s="136"/>
      <c r="O40461" s="136"/>
      <c r="T40461" s="136"/>
      <c r="W40461" s="136"/>
      <c r="Z40461" s="136"/>
      <c r="AC40461" s="136"/>
    </row>
    <row r="40462" spans="2:29">
      <c r="B40462" s="136"/>
      <c r="E40462" s="136"/>
      <c r="H40462" s="136"/>
      <c r="K40462" s="136"/>
      <c r="O40462" s="136"/>
      <c r="T40462" s="136"/>
      <c r="W40462" s="136"/>
      <c r="Z40462" s="136"/>
      <c r="AC40462" s="136"/>
    </row>
    <row r="40463" spans="2:29">
      <c r="B40463" s="136"/>
      <c r="E40463" s="136"/>
      <c r="H40463" s="136"/>
      <c r="K40463" s="136"/>
      <c r="O40463" s="136"/>
      <c r="T40463" s="136"/>
      <c r="W40463" s="136"/>
      <c r="Z40463" s="136"/>
      <c r="AC40463" s="136"/>
    </row>
    <row r="40464" spans="2:29">
      <c r="B40464" s="136"/>
      <c r="E40464" s="136"/>
      <c r="H40464" s="136"/>
      <c r="K40464" s="136"/>
      <c r="O40464" s="136"/>
      <c r="T40464" s="136"/>
      <c r="W40464" s="136"/>
      <c r="Z40464" s="136"/>
      <c r="AC40464" s="136"/>
    </row>
    <row r="40465" spans="2:29">
      <c r="B40465" s="136"/>
      <c r="E40465" s="136"/>
      <c r="H40465" s="136"/>
      <c r="K40465" s="136"/>
      <c r="O40465" s="136"/>
      <c r="T40465" s="136"/>
      <c r="W40465" s="136"/>
      <c r="Z40465" s="136"/>
      <c r="AC40465" s="136"/>
    </row>
    <row r="40466" spans="2:29">
      <c r="B40466" s="136"/>
      <c r="E40466" s="136"/>
      <c r="H40466" s="136"/>
      <c r="K40466" s="136"/>
      <c r="O40466" s="136"/>
      <c r="T40466" s="136"/>
      <c r="W40466" s="136"/>
      <c r="Z40466" s="136"/>
      <c r="AC40466" s="136"/>
    </row>
    <row r="40467" spans="2:29">
      <c r="B40467" s="136"/>
      <c r="E40467" s="136"/>
      <c r="H40467" s="136"/>
      <c r="K40467" s="136"/>
      <c r="O40467" s="136"/>
      <c r="T40467" s="136"/>
      <c r="W40467" s="136"/>
      <c r="Z40467" s="136"/>
      <c r="AC40467" s="136"/>
    </row>
    <row r="40468" spans="2:29">
      <c r="B40468" s="136"/>
      <c r="E40468" s="136"/>
      <c r="H40468" s="136"/>
      <c r="K40468" s="136"/>
      <c r="O40468" s="136"/>
      <c r="T40468" s="136"/>
      <c r="W40468" s="136"/>
      <c r="Z40468" s="136"/>
      <c r="AC40468" s="136"/>
    </row>
    <row r="40469" spans="2:29">
      <c r="B40469" s="136"/>
      <c r="E40469" s="136"/>
      <c r="H40469" s="136"/>
      <c r="K40469" s="136"/>
      <c r="O40469" s="136"/>
      <c r="T40469" s="136"/>
      <c r="W40469" s="136"/>
      <c r="Z40469" s="136"/>
      <c r="AC40469" s="136"/>
    </row>
    <row r="40470" spans="2:29">
      <c r="B40470" s="136"/>
      <c r="E40470" s="136"/>
      <c r="H40470" s="136"/>
      <c r="K40470" s="136"/>
      <c r="O40470" s="136"/>
      <c r="T40470" s="136"/>
      <c r="W40470" s="136"/>
      <c r="Z40470" s="136"/>
      <c r="AC40470" s="136"/>
    </row>
    <row r="40471" spans="2:29">
      <c r="B40471" s="136"/>
      <c r="E40471" s="136"/>
      <c r="H40471" s="136"/>
      <c r="K40471" s="136"/>
      <c r="O40471" s="136"/>
      <c r="T40471" s="136"/>
      <c r="W40471" s="136"/>
      <c r="Z40471" s="136"/>
      <c r="AC40471" s="136"/>
    </row>
    <row r="40472" spans="2:29">
      <c r="B40472" s="136"/>
      <c r="E40472" s="136"/>
      <c r="H40472" s="136"/>
      <c r="K40472" s="136"/>
      <c r="O40472" s="136"/>
      <c r="T40472" s="136"/>
      <c r="W40472" s="136"/>
      <c r="Z40472" s="136"/>
      <c r="AC40472" s="136"/>
    </row>
    <row r="40473" spans="2:29">
      <c r="B40473" s="136"/>
      <c r="E40473" s="136"/>
      <c r="H40473" s="136"/>
      <c r="K40473" s="136"/>
      <c r="O40473" s="136"/>
      <c r="T40473" s="136"/>
      <c r="W40473" s="136"/>
      <c r="Z40473" s="136"/>
      <c r="AC40473" s="136"/>
    </row>
    <row r="40474" spans="2:29">
      <c r="B40474" s="136"/>
      <c r="E40474" s="136"/>
      <c r="H40474" s="136"/>
      <c r="K40474" s="136"/>
      <c r="O40474" s="136"/>
      <c r="T40474" s="136"/>
      <c r="W40474" s="136"/>
      <c r="Z40474" s="136"/>
      <c r="AC40474" s="136"/>
    </row>
    <row r="40475" spans="2:29">
      <c r="B40475" s="136"/>
      <c r="E40475" s="136"/>
      <c r="H40475" s="136"/>
      <c r="K40475" s="136"/>
      <c r="O40475" s="136"/>
      <c r="T40475" s="136"/>
      <c r="W40475" s="136"/>
      <c r="Z40475" s="136"/>
      <c r="AC40475" s="136"/>
    </row>
    <row r="40476" spans="2:29">
      <c r="B40476" s="136"/>
      <c r="E40476" s="136"/>
      <c r="H40476" s="136"/>
      <c r="K40476" s="136"/>
      <c r="O40476" s="136"/>
      <c r="T40476" s="136"/>
      <c r="W40476" s="136"/>
      <c r="Z40476" s="136"/>
      <c r="AC40476" s="136"/>
    </row>
    <row r="40477" spans="2:29">
      <c r="B40477" s="136"/>
      <c r="E40477" s="136"/>
      <c r="H40477" s="136"/>
      <c r="K40477" s="136"/>
      <c r="O40477" s="136"/>
      <c r="T40477" s="136"/>
      <c r="W40477" s="136"/>
      <c r="Z40477" s="136"/>
      <c r="AC40477" s="136"/>
    </row>
    <row r="40478" spans="2:29">
      <c r="B40478" s="136"/>
      <c r="E40478" s="136"/>
      <c r="H40478" s="136"/>
      <c r="K40478" s="136"/>
      <c r="O40478" s="136"/>
      <c r="T40478" s="136"/>
      <c r="W40478" s="136"/>
      <c r="Z40478" s="136"/>
      <c r="AC40478" s="136"/>
    </row>
    <row r="40479" spans="2:29">
      <c r="B40479" s="136"/>
      <c r="E40479" s="136"/>
      <c r="H40479" s="136"/>
      <c r="K40479" s="136"/>
      <c r="O40479" s="136"/>
      <c r="T40479" s="136"/>
      <c r="W40479" s="136"/>
      <c r="Z40479" s="136"/>
      <c r="AC40479" s="136"/>
    </row>
    <row r="40480" spans="2:29">
      <c r="B40480" s="136"/>
      <c r="E40480" s="136"/>
      <c r="H40480" s="136"/>
      <c r="K40480" s="136"/>
      <c r="O40480" s="136"/>
      <c r="T40480" s="136"/>
      <c r="W40480" s="136"/>
      <c r="Z40480" s="136"/>
      <c r="AC40480" s="136"/>
    </row>
    <row r="40481" spans="2:29">
      <c r="B40481" s="136"/>
      <c r="E40481" s="136"/>
      <c r="H40481" s="136"/>
      <c r="K40481" s="136"/>
      <c r="O40481" s="136"/>
      <c r="T40481" s="136"/>
      <c r="W40481" s="136"/>
      <c r="Z40481" s="136"/>
      <c r="AC40481" s="136"/>
    </row>
    <row r="40482" spans="2:29">
      <c r="B40482" s="136"/>
      <c r="E40482" s="136"/>
      <c r="H40482" s="136"/>
      <c r="K40482" s="136"/>
      <c r="O40482" s="136"/>
      <c r="T40482" s="136"/>
      <c r="W40482" s="136"/>
      <c r="Z40482" s="136"/>
      <c r="AC40482" s="136"/>
    </row>
    <row r="40483" spans="2:29">
      <c r="B40483" s="136"/>
      <c r="E40483" s="136"/>
      <c r="H40483" s="136"/>
      <c r="K40483" s="136"/>
      <c r="O40483" s="136"/>
      <c r="T40483" s="136"/>
      <c r="W40483" s="136"/>
      <c r="Z40483" s="136"/>
      <c r="AC40483" s="136"/>
    </row>
    <row r="40484" spans="2:29">
      <c r="B40484" s="136"/>
      <c r="E40484" s="136"/>
      <c r="H40484" s="136"/>
      <c r="K40484" s="136"/>
      <c r="O40484" s="136"/>
      <c r="T40484" s="136"/>
      <c r="W40484" s="136"/>
      <c r="Z40484" s="136"/>
      <c r="AC40484" s="136"/>
    </row>
    <row r="40485" spans="2:29">
      <c r="B40485" s="136"/>
      <c r="E40485" s="136"/>
      <c r="H40485" s="136"/>
      <c r="K40485" s="136"/>
      <c r="O40485" s="136"/>
      <c r="T40485" s="136"/>
      <c r="W40485" s="136"/>
      <c r="Z40485" s="136"/>
      <c r="AC40485" s="136"/>
    </row>
    <row r="40486" spans="2:29">
      <c r="B40486" s="136"/>
      <c r="E40486" s="136"/>
      <c r="H40486" s="136"/>
      <c r="K40486" s="136"/>
      <c r="O40486" s="136"/>
      <c r="T40486" s="136"/>
      <c r="W40486" s="136"/>
      <c r="Z40486" s="136"/>
      <c r="AC40486" s="136"/>
    </row>
    <row r="40487" spans="2:29">
      <c r="B40487" s="136"/>
      <c r="E40487" s="136"/>
      <c r="H40487" s="136"/>
      <c r="K40487" s="136"/>
      <c r="O40487" s="136"/>
      <c r="T40487" s="136"/>
      <c r="W40487" s="136"/>
      <c r="Z40487" s="136"/>
      <c r="AC40487" s="136"/>
    </row>
    <row r="40488" spans="2:29">
      <c r="B40488" s="136"/>
      <c r="E40488" s="136"/>
      <c r="H40488" s="136"/>
      <c r="K40488" s="136"/>
      <c r="O40488" s="136"/>
      <c r="T40488" s="136"/>
      <c r="W40488" s="136"/>
      <c r="Z40488" s="136"/>
      <c r="AC40488" s="136"/>
    </row>
    <row r="40489" spans="2:29">
      <c r="B40489" s="136"/>
      <c r="E40489" s="136"/>
      <c r="H40489" s="136"/>
      <c r="K40489" s="136"/>
      <c r="O40489" s="136"/>
      <c r="T40489" s="136"/>
      <c r="W40489" s="136"/>
      <c r="Z40489" s="136"/>
      <c r="AC40489" s="136"/>
    </row>
    <row r="40490" spans="2:29">
      <c r="B40490" s="136"/>
      <c r="E40490" s="136"/>
      <c r="H40490" s="136"/>
      <c r="K40490" s="136"/>
      <c r="O40490" s="136"/>
      <c r="T40490" s="136"/>
      <c r="W40490" s="136"/>
      <c r="Z40490" s="136"/>
      <c r="AC40490" s="136"/>
    </row>
    <row r="40491" spans="2:29">
      <c r="B40491" s="136"/>
      <c r="E40491" s="136"/>
      <c r="H40491" s="136"/>
      <c r="K40491" s="136"/>
      <c r="O40491" s="136"/>
      <c r="T40491" s="136"/>
      <c r="W40491" s="136"/>
      <c r="Z40491" s="136"/>
      <c r="AC40491" s="136"/>
    </row>
    <row r="40492" spans="2:29">
      <c r="B40492" s="136"/>
      <c r="E40492" s="136"/>
      <c r="H40492" s="136"/>
      <c r="K40492" s="136"/>
      <c r="O40492" s="136"/>
      <c r="T40492" s="136"/>
      <c r="W40492" s="136"/>
      <c r="Z40492" s="136"/>
      <c r="AC40492" s="136"/>
    </row>
    <row r="40493" spans="2:29">
      <c r="B40493" s="136"/>
      <c r="E40493" s="136"/>
      <c r="H40493" s="136"/>
      <c r="K40493" s="136"/>
      <c r="O40493" s="136"/>
      <c r="T40493" s="136"/>
      <c r="W40493" s="136"/>
      <c r="Z40493" s="136"/>
      <c r="AC40493" s="136"/>
    </row>
    <row r="40494" spans="2:29">
      <c r="B40494" s="136"/>
      <c r="E40494" s="136"/>
      <c r="H40494" s="136"/>
      <c r="K40494" s="136"/>
      <c r="O40494" s="136"/>
      <c r="T40494" s="136"/>
      <c r="W40494" s="136"/>
      <c r="Z40494" s="136"/>
      <c r="AC40494" s="136"/>
    </row>
    <row r="40495" spans="2:29">
      <c r="B40495" s="136"/>
      <c r="E40495" s="136"/>
      <c r="H40495" s="136"/>
      <c r="K40495" s="136"/>
      <c r="O40495" s="136"/>
      <c r="T40495" s="136"/>
      <c r="W40495" s="136"/>
      <c r="Z40495" s="136"/>
      <c r="AC40495" s="136"/>
    </row>
    <row r="40496" spans="2:29">
      <c r="B40496" s="136"/>
      <c r="E40496" s="136"/>
      <c r="H40496" s="136"/>
      <c r="K40496" s="136"/>
      <c r="O40496" s="136"/>
      <c r="T40496" s="136"/>
      <c r="W40496" s="136"/>
      <c r="Z40496" s="136"/>
      <c r="AC40496" s="136"/>
    </row>
    <row r="40497" spans="2:29">
      <c r="B40497" s="136"/>
      <c r="E40497" s="136"/>
      <c r="H40497" s="136"/>
      <c r="K40497" s="136"/>
      <c r="O40497" s="136"/>
      <c r="T40497" s="136"/>
      <c r="W40497" s="136"/>
      <c r="Z40497" s="136"/>
      <c r="AC40497" s="136"/>
    </row>
    <row r="40498" spans="2:29">
      <c r="B40498" s="136"/>
      <c r="E40498" s="136"/>
      <c r="H40498" s="136"/>
      <c r="K40498" s="136"/>
      <c r="O40498" s="136"/>
      <c r="T40498" s="136"/>
      <c r="W40498" s="136"/>
      <c r="Z40498" s="136"/>
      <c r="AC40498" s="136"/>
    </row>
    <row r="40499" spans="2:29">
      <c r="B40499" s="136"/>
      <c r="E40499" s="136"/>
      <c r="H40499" s="136"/>
      <c r="K40499" s="136"/>
      <c r="O40499" s="136"/>
      <c r="T40499" s="136"/>
      <c r="W40499" s="136"/>
      <c r="Z40499" s="136"/>
      <c r="AC40499" s="136"/>
    </row>
    <row r="40500" spans="2:29">
      <c r="B40500" s="136"/>
      <c r="E40500" s="136"/>
      <c r="H40500" s="136"/>
      <c r="K40500" s="136"/>
      <c r="O40500" s="136"/>
      <c r="T40500" s="136"/>
      <c r="W40500" s="136"/>
      <c r="Z40500" s="136"/>
      <c r="AC40500" s="136"/>
    </row>
    <row r="40501" spans="2:29">
      <c r="B40501" s="136"/>
      <c r="E40501" s="136"/>
      <c r="H40501" s="136"/>
      <c r="K40501" s="136"/>
      <c r="O40501" s="136"/>
      <c r="T40501" s="136"/>
      <c r="W40501" s="136"/>
      <c r="Z40501" s="136"/>
      <c r="AC40501" s="136"/>
    </row>
    <row r="40502" spans="2:29">
      <c r="B40502" s="136"/>
      <c r="E40502" s="136"/>
      <c r="H40502" s="136"/>
      <c r="K40502" s="136"/>
      <c r="O40502" s="136"/>
      <c r="T40502" s="136"/>
      <c r="W40502" s="136"/>
      <c r="Z40502" s="136"/>
      <c r="AC40502" s="136"/>
    </row>
    <row r="40503" spans="2:29">
      <c r="B40503" s="136"/>
      <c r="E40503" s="136"/>
      <c r="H40503" s="136"/>
      <c r="K40503" s="136"/>
      <c r="O40503" s="136"/>
      <c r="T40503" s="136"/>
      <c r="W40503" s="136"/>
      <c r="Z40503" s="136"/>
      <c r="AC40503" s="136"/>
    </row>
    <row r="40504" spans="2:29">
      <c r="B40504" s="136"/>
      <c r="E40504" s="136"/>
      <c r="H40504" s="136"/>
      <c r="K40504" s="136"/>
      <c r="O40504" s="136"/>
      <c r="T40504" s="136"/>
      <c r="W40504" s="136"/>
      <c r="Z40504" s="136"/>
      <c r="AC40504" s="136"/>
    </row>
    <row r="40505" spans="2:29">
      <c r="B40505" s="136"/>
      <c r="E40505" s="136"/>
      <c r="H40505" s="136"/>
      <c r="K40505" s="136"/>
      <c r="O40505" s="136"/>
      <c r="T40505" s="136"/>
      <c r="W40505" s="136"/>
      <c r="Z40505" s="136"/>
      <c r="AC40505" s="136"/>
    </row>
    <row r="40506" spans="2:29">
      <c r="B40506" s="136"/>
      <c r="E40506" s="136"/>
      <c r="H40506" s="136"/>
      <c r="K40506" s="136"/>
      <c r="O40506" s="136"/>
      <c r="T40506" s="136"/>
      <c r="W40506" s="136"/>
      <c r="Z40506" s="136"/>
      <c r="AC40506" s="136"/>
    </row>
    <row r="40507" spans="2:29">
      <c r="B40507" s="136"/>
      <c r="E40507" s="136"/>
      <c r="H40507" s="136"/>
      <c r="K40507" s="136"/>
      <c r="O40507" s="136"/>
      <c r="T40507" s="136"/>
      <c r="W40507" s="136"/>
      <c r="Z40507" s="136"/>
      <c r="AC40507" s="136"/>
    </row>
    <row r="40508" spans="2:29">
      <c r="B40508" s="136"/>
      <c r="E40508" s="136"/>
      <c r="H40508" s="136"/>
      <c r="K40508" s="136"/>
      <c r="O40508" s="136"/>
      <c r="T40508" s="136"/>
      <c r="W40508" s="136"/>
      <c r="Z40508" s="136"/>
      <c r="AC40508" s="136"/>
    </row>
    <row r="40509" spans="2:29">
      <c r="B40509" s="136"/>
      <c r="E40509" s="136"/>
      <c r="H40509" s="136"/>
      <c r="K40509" s="136"/>
      <c r="O40509" s="136"/>
      <c r="T40509" s="136"/>
      <c r="W40509" s="136"/>
      <c r="Z40509" s="136"/>
      <c r="AC40509" s="136"/>
    </row>
    <row r="40510" spans="2:29">
      <c r="B40510" s="136"/>
      <c r="E40510" s="136"/>
      <c r="H40510" s="136"/>
      <c r="K40510" s="136"/>
      <c r="O40510" s="136"/>
      <c r="T40510" s="136"/>
      <c r="W40510" s="136"/>
      <c r="Z40510" s="136"/>
      <c r="AC40510" s="136"/>
    </row>
    <row r="40511" spans="2:29">
      <c r="B40511" s="136"/>
      <c r="E40511" s="136"/>
      <c r="H40511" s="136"/>
      <c r="K40511" s="136"/>
      <c r="O40511" s="136"/>
      <c r="T40511" s="136"/>
      <c r="W40511" s="136"/>
      <c r="Z40511" s="136"/>
      <c r="AC40511" s="136"/>
    </row>
    <row r="40512" spans="2:29">
      <c r="B40512" s="136"/>
      <c r="E40512" s="136"/>
      <c r="H40512" s="136"/>
      <c r="K40512" s="136"/>
      <c r="O40512" s="136"/>
      <c r="T40512" s="136"/>
      <c r="W40512" s="136"/>
      <c r="Z40512" s="136"/>
      <c r="AC40512" s="136"/>
    </row>
    <row r="40513" spans="2:29">
      <c r="B40513" s="136"/>
      <c r="E40513" s="136"/>
      <c r="H40513" s="136"/>
      <c r="K40513" s="136"/>
      <c r="O40513" s="136"/>
      <c r="T40513" s="136"/>
      <c r="W40513" s="136"/>
      <c r="Z40513" s="136"/>
      <c r="AC40513" s="136"/>
    </row>
    <row r="40514" spans="2:29">
      <c r="B40514" s="136"/>
      <c r="E40514" s="136"/>
      <c r="H40514" s="136"/>
      <c r="K40514" s="136"/>
      <c r="O40514" s="136"/>
      <c r="T40514" s="136"/>
      <c r="W40514" s="136"/>
      <c r="Z40514" s="136"/>
      <c r="AC40514" s="136"/>
    </row>
    <row r="40515" spans="2:29">
      <c r="B40515" s="136"/>
      <c r="E40515" s="136"/>
      <c r="H40515" s="136"/>
      <c r="K40515" s="136"/>
      <c r="O40515" s="136"/>
      <c r="T40515" s="136"/>
      <c r="W40515" s="136"/>
      <c r="Z40515" s="136"/>
      <c r="AC40515" s="136"/>
    </row>
    <row r="40516" spans="2:29">
      <c r="B40516" s="136"/>
      <c r="E40516" s="136"/>
      <c r="H40516" s="136"/>
      <c r="K40516" s="136"/>
      <c r="O40516" s="136"/>
      <c r="T40516" s="136"/>
      <c r="W40516" s="136"/>
      <c r="Z40516" s="136"/>
      <c r="AC40516" s="136"/>
    </row>
    <row r="40517" spans="2:29">
      <c r="B40517" s="136"/>
      <c r="E40517" s="136"/>
      <c r="H40517" s="136"/>
      <c r="K40517" s="136"/>
      <c r="O40517" s="136"/>
      <c r="T40517" s="136"/>
      <c r="W40517" s="136"/>
      <c r="Z40517" s="136"/>
      <c r="AC40517" s="136"/>
    </row>
    <row r="40518" spans="2:29">
      <c r="B40518" s="136"/>
      <c r="E40518" s="136"/>
      <c r="H40518" s="136"/>
      <c r="K40518" s="136"/>
      <c r="O40518" s="136"/>
      <c r="T40518" s="136"/>
      <c r="W40518" s="136"/>
      <c r="Z40518" s="136"/>
      <c r="AC40518" s="136"/>
    </row>
    <row r="40519" spans="2:29">
      <c r="B40519" s="136"/>
      <c r="E40519" s="136"/>
      <c r="H40519" s="136"/>
      <c r="K40519" s="136"/>
      <c r="O40519" s="136"/>
      <c r="T40519" s="136"/>
      <c r="W40519" s="136"/>
      <c r="Z40519" s="136"/>
      <c r="AC40519" s="136"/>
    </row>
    <row r="40520" spans="2:29">
      <c r="B40520" s="136"/>
      <c r="E40520" s="136"/>
      <c r="H40520" s="136"/>
      <c r="K40520" s="136"/>
      <c r="O40520" s="136"/>
      <c r="T40520" s="136"/>
      <c r="W40520" s="136"/>
      <c r="Z40520" s="136"/>
      <c r="AC40520" s="136"/>
    </row>
    <row r="40521" spans="2:29">
      <c r="B40521" s="136"/>
      <c r="E40521" s="136"/>
      <c r="H40521" s="136"/>
      <c r="K40521" s="136"/>
      <c r="O40521" s="136"/>
      <c r="T40521" s="136"/>
      <c r="W40521" s="136"/>
      <c r="Z40521" s="136"/>
      <c r="AC40521" s="136"/>
    </row>
    <row r="40522" spans="2:29">
      <c r="B40522" s="136"/>
      <c r="E40522" s="136"/>
      <c r="H40522" s="136"/>
      <c r="K40522" s="136"/>
      <c r="O40522" s="136"/>
      <c r="T40522" s="136"/>
      <c r="W40522" s="136"/>
      <c r="Z40522" s="136"/>
      <c r="AC40522" s="136"/>
    </row>
    <row r="40523" spans="2:29">
      <c r="B40523" s="136"/>
      <c r="E40523" s="136"/>
      <c r="H40523" s="136"/>
      <c r="K40523" s="136"/>
      <c r="O40523" s="136"/>
      <c r="T40523" s="136"/>
      <c r="W40523" s="136"/>
      <c r="Z40523" s="136"/>
      <c r="AC40523" s="136"/>
    </row>
    <row r="40524" spans="2:29">
      <c r="B40524" s="136"/>
      <c r="E40524" s="136"/>
      <c r="H40524" s="136"/>
      <c r="K40524" s="136"/>
      <c r="O40524" s="136"/>
      <c r="T40524" s="136"/>
      <c r="W40524" s="136"/>
      <c r="Z40524" s="136"/>
      <c r="AC40524" s="136"/>
    </row>
    <row r="40525" spans="2:29">
      <c r="B40525" s="136"/>
      <c r="E40525" s="136"/>
      <c r="H40525" s="136"/>
      <c r="K40525" s="136"/>
      <c r="O40525" s="136"/>
      <c r="T40525" s="136"/>
      <c r="W40525" s="136"/>
      <c r="Z40525" s="136"/>
      <c r="AC40525" s="136"/>
    </row>
    <row r="40526" spans="2:29">
      <c r="B40526" s="136"/>
      <c r="E40526" s="136"/>
      <c r="H40526" s="136"/>
      <c r="K40526" s="136"/>
      <c r="O40526" s="136"/>
      <c r="T40526" s="136"/>
      <c r="W40526" s="136"/>
      <c r="Z40526" s="136"/>
      <c r="AC40526" s="136"/>
    </row>
    <row r="40527" spans="2:29">
      <c r="B40527" s="136"/>
      <c r="E40527" s="136"/>
      <c r="H40527" s="136"/>
      <c r="K40527" s="136"/>
      <c r="O40527" s="136"/>
      <c r="T40527" s="136"/>
      <c r="W40527" s="136"/>
      <c r="Z40527" s="136"/>
      <c r="AC40527" s="136"/>
    </row>
    <row r="40528" spans="2:29">
      <c r="B40528" s="136"/>
      <c r="E40528" s="136"/>
      <c r="H40528" s="136"/>
      <c r="K40528" s="136"/>
      <c r="O40528" s="136"/>
      <c r="T40528" s="136"/>
      <c r="W40528" s="136"/>
      <c r="Z40528" s="136"/>
      <c r="AC40528" s="136"/>
    </row>
    <row r="40529" spans="2:29">
      <c r="B40529" s="136"/>
      <c r="E40529" s="136"/>
      <c r="H40529" s="136"/>
      <c r="K40529" s="136"/>
      <c r="O40529" s="136"/>
      <c r="T40529" s="136"/>
      <c r="W40529" s="136"/>
      <c r="Z40529" s="136"/>
      <c r="AC40529" s="136"/>
    </row>
    <row r="40530" spans="2:29">
      <c r="B40530" s="136"/>
      <c r="E40530" s="136"/>
      <c r="H40530" s="136"/>
      <c r="K40530" s="136"/>
      <c r="O40530" s="136"/>
      <c r="T40530" s="136"/>
      <c r="W40530" s="136"/>
      <c r="Z40530" s="136"/>
      <c r="AC40530" s="136"/>
    </row>
    <row r="40531" spans="2:29">
      <c r="B40531" s="136"/>
      <c r="E40531" s="136"/>
      <c r="H40531" s="136"/>
      <c r="K40531" s="136"/>
      <c r="O40531" s="136"/>
      <c r="T40531" s="136"/>
      <c r="W40531" s="136"/>
      <c r="Z40531" s="136"/>
      <c r="AC40531" s="136"/>
    </row>
    <row r="40532" spans="2:29">
      <c r="B40532" s="136"/>
      <c r="E40532" s="136"/>
      <c r="H40532" s="136"/>
      <c r="K40532" s="136"/>
      <c r="O40532" s="136"/>
      <c r="T40532" s="136"/>
      <c r="W40532" s="136"/>
      <c r="Z40532" s="136"/>
      <c r="AC40532" s="136"/>
    </row>
    <row r="40533" spans="2:29">
      <c r="B40533" s="136"/>
      <c r="E40533" s="136"/>
      <c r="H40533" s="136"/>
      <c r="K40533" s="136"/>
      <c r="O40533" s="136"/>
      <c r="T40533" s="136"/>
      <c r="W40533" s="136"/>
      <c r="Z40533" s="136"/>
      <c r="AC40533" s="136"/>
    </row>
    <row r="40534" spans="2:29">
      <c r="B40534" s="136"/>
      <c r="E40534" s="136"/>
      <c r="H40534" s="136"/>
      <c r="K40534" s="136"/>
      <c r="O40534" s="136"/>
      <c r="T40534" s="136"/>
      <c r="W40534" s="136"/>
      <c r="Z40534" s="136"/>
      <c r="AC40534" s="136"/>
    </row>
    <row r="40535" spans="2:29">
      <c r="B40535" s="136"/>
      <c r="E40535" s="136"/>
      <c r="H40535" s="136"/>
      <c r="K40535" s="136"/>
      <c r="O40535" s="136"/>
      <c r="T40535" s="136"/>
      <c r="W40535" s="136"/>
      <c r="Z40535" s="136"/>
      <c r="AC40535" s="136"/>
    </row>
    <row r="40536" spans="2:29">
      <c r="B40536" s="136"/>
      <c r="E40536" s="136"/>
      <c r="H40536" s="136"/>
      <c r="K40536" s="136"/>
      <c r="O40536" s="136"/>
      <c r="T40536" s="136"/>
      <c r="W40536" s="136"/>
      <c r="Z40536" s="136"/>
      <c r="AC40536" s="136"/>
    </row>
    <row r="40537" spans="2:29">
      <c r="B40537" s="136"/>
      <c r="E40537" s="136"/>
      <c r="H40537" s="136"/>
      <c r="K40537" s="136"/>
      <c r="O40537" s="136"/>
      <c r="T40537" s="136"/>
      <c r="W40537" s="136"/>
      <c r="Z40537" s="136"/>
      <c r="AC40537" s="136"/>
    </row>
    <row r="40538" spans="2:29">
      <c r="B40538" s="136"/>
      <c r="E40538" s="136"/>
      <c r="H40538" s="136"/>
      <c r="K40538" s="136"/>
      <c r="O40538" s="136"/>
      <c r="T40538" s="136"/>
      <c r="W40538" s="136"/>
      <c r="Z40538" s="136"/>
      <c r="AC40538" s="136"/>
    </row>
    <row r="40539" spans="2:29">
      <c r="B40539" s="136"/>
      <c r="E40539" s="136"/>
      <c r="H40539" s="136"/>
      <c r="K40539" s="136"/>
      <c r="O40539" s="136"/>
      <c r="T40539" s="136"/>
      <c r="W40539" s="136"/>
      <c r="Z40539" s="136"/>
      <c r="AC40539" s="136"/>
    </row>
    <row r="40540" spans="2:29">
      <c r="B40540" s="136"/>
      <c r="E40540" s="136"/>
      <c r="H40540" s="136"/>
      <c r="K40540" s="136"/>
      <c r="O40540" s="136"/>
      <c r="T40540" s="136"/>
      <c r="W40540" s="136"/>
      <c r="Z40540" s="136"/>
      <c r="AC40540" s="136"/>
    </row>
    <row r="40541" spans="2:29">
      <c r="B40541" s="136"/>
      <c r="E40541" s="136"/>
      <c r="H40541" s="136"/>
      <c r="K40541" s="136"/>
      <c r="O40541" s="136"/>
      <c r="T40541" s="136"/>
      <c r="W40541" s="136"/>
      <c r="Z40541" s="136"/>
      <c r="AC40541" s="136"/>
    </row>
    <row r="40542" spans="2:29">
      <c r="B40542" s="136"/>
      <c r="E40542" s="136"/>
      <c r="H40542" s="136"/>
      <c r="K40542" s="136"/>
      <c r="O40542" s="136"/>
      <c r="T40542" s="136"/>
      <c r="W40542" s="136"/>
      <c r="Z40542" s="136"/>
      <c r="AC40542" s="136"/>
    </row>
    <row r="40543" spans="2:29">
      <c r="B40543" s="136"/>
      <c r="E40543" s="136"/>
      <c r="H40543" s="136"/>
      <c r="K40543" s="136"/>
      <c r="O40543" s="136"/>
      <c r="T40543" s="136"/>
      <c r="W40543" s="136"/>
      <c r="Z40543" s="136"/>
      <c r="AC40543" s="136"/>
    </row>
    <row r="40544" spans="2:29">
      <c r="B40544" s="136"/>
      <c r="E40544" s="136"/>
      <c r="H40544" s="136"/>
      <c r="K40544" s="136"/>
      <c r="O40544" s="136"/>
      <c r="T40544" s="136"/>
      <c r="W40544" s="136"/>
      <c r="Z40544" s="136"/>
      <c r="AC40544" s="136"/>
    </row>
    <row r="40545" spans="2:29">
      <c r="B40545" s="136"/>
      <c r="E40545" s="136"/>
      <c r="H40545" s="136"/>
      <c r="K40545" s="136"/>
      <c r="O40545" s="136"/>
      <c r="T40545" s="136"/>
      <c r="W40545" s="136"/>
      <c r="Z40545" s="136"/>
      <c r="AC40545" s="136"/>
    </row>
    <row r="40546" spans="2:29">
      <c r="B40546" s="136"/>
      <c r="E40546" s="136"/>
      <c r="H40546" s="136"/>
      <c r="K40546" s="136"/>
      <c r="O40546" s="136"/>
      <c r="T40546" s="136"/>
      <c r="W40546" s="136"/>
      <c r="Z40546" s="136"/>
      <c r="AC40546" s="136"/>
    </row>
    <row r="40547" spans="2:29">
      <c r="B40547" s="136"/>
      <c r="E40547" s="136"/>
      <c r="H40547" s="136"/>
      <c r="K40547" s="136"/>
      <c r="O40547" s="136"/>
      <c r="T40547" s="136"/>
      <c r="W40547" s="136"/>
      <c r="Z40547" s="136"/>
      <c r="AC40547" s="136"/>
    </row>
    <row r="40548" spans="2:29">
      <c r="B40548" s="136"/>
      <c r="E40548" s="136"/>
      <c r="H40548" s="136"/>
      <c r="K40548" s="136"/>
      <c r="O40548" s="136"/>
      <c r="T40548" s="136"/>
      <c r="W40548" s="136"/>
      <c r="Z40548" s="136"/>
      <c r="AC40548" s="136"/>
    </row>
    <row r="40549" spans="2:29">
      <c r="B40549" s="136"/>
      <c r="E40549" s="136"/>
      <c r="H40549" s="136"/>
      <c r="K40549" s="136"/>
      <c r="O40549" s="136"/>
      <c r="T40549" s="136"/>
      <c r="W40549" s="136"/>
      <c r="Z40549" s="136"/>
      <c r="AC40549" s="136"/>
    </row>
    <row r="40550" spans="2:29">
      <c r="B40550" s="136"/>
      <c r="E40550" s="136"/>
      <c r="H40550" s="136"/>
      <c r="K40550" s="136"/>
      <c r="O40550" s="136"/>
      <c r="T40550" s="136"/>
      <c r="W40550" s="136"/>
      <c r="Z40550" s="136"/>
      <c r="AC40550" s="136"/>
    </row>
    <row r="40551" spans="2:29">
      <c r="B40551" s="136"/>
      <c r="E40551" s="136"/>
      <c r="H40551" s="136"/>
      <c r="K40551" s="136"/>
      <c r="O40551" s="136"/>
      <c r="T40551" s="136"/>
      <c r="W40551" s="136"/>
      <c r="Z40551" s="136"/>
      <c r="AC40551" s="136"/>
    </row>
    <row r="40552" spans="2:29">
      <c r="B40552" s="136"/>
      <c r="E40552" s="136"/>
      <c r="H40552" s="136"/>
      <c r="K40552" s="136"/>
      <c r="O40552" s="136"/>
      <c r="T40552" s="136"/>
      <c r="W40552" s="136"/>
      <c r="Z40552" s="136"/>
      <c r="AC40552" s="136"/>
    </row>
    <row r="40553" spans="2:29">
      <c r="B40553" s="136"/>
      <c r="E40553" s="136"/>
      <c r="H40553" s="136"/>
      <c r="K40553" s="136"/>
      <c r="O40553" s="136"/>
      <c r="T40553" s="136"/>
      <c r="W40553" s="136"/>
      <c r="Z40553" s="136"/>
      <c r="AC40553" s="136"/>
    </row>
    <row r="40554" spans="2:29">
      <c r="B40554" s="136"/>
      <c r="E40554" s="136"/>
      <c r="H40554" s="136"/>
      <c r="K40554" s="136"/>
      <c r="O40554" s="136"/>
      <c r="T40554" s="136"/>
      <c r="W40554" s="136"/>
      <c r="Z40554" s="136"/>
      <c r="AC40554" s="136"/>
    </row>
    <row r="40555" spans="2:29">
      <c r="B40555" s="136"/>
      <c r="E40555" s="136"/>
      <c r="H40555" s="136"/>
      <c r="K40555" s="136"/>
      <c r="O40555" s="136"/>
      <c r="T40555" s="136"/>
      <c r="W40555" s="136"/>
      <c r="Z40555" s="136"/>
      <c r="AC40555" s="136"/>
    </row>
    <row r="40556" spans="2:29">
      <c r="B40556" s="136"/>
      <c r="E40556" s="136"/>
      <c r="H40556" s="136"/>
      <c r="K40556" s="136"/>
      <c r="O40556" s="136"/>
      <c r="T40556" s="136"/>
      <c r="W40556" s="136"/>
      <c r="Z40556" s="136"/>
      <c r="AC40556" s="136"/>
    </row>
    <row r="40557" spans="2:29">
      <c r="B40557" s="136"/>
      <c r="E40557" s="136"/>
      <c r="H40557" s="136"/>
      <c r="K40557" s="136"/>
      <c r="O40557" s="136"/>
      <c r="T40557" s="136"/>
      <c r="W40557" s="136"/>
      <c r="Z40557" s="136"/>
      <c r="AC40557" s="136"/>
    </row>
    <row r="40558" spans="2:29">
      <c r="B40558" s="136"/>
      <c r="E40558" s="136"/>
      <c r="H40558" s="136"/>
      <c r="K40558" s="136"/>
      <c r="O40558" s="136"/>
      <c r="T40558" s="136"/>
      <c r="W40558" s="136"/>
      <c r="Z40558" s="136"/>
      <c r="AC40558" s="136"/>
    </row>
    <row r="40559" spans="2:29">
      <c r="B40559" s="136"/>
      <c r="E40559" s="136"/>
      <c r="H40559" s="136"/>
      <c r="K40559" s="136"/>
      <c r="O40559" s="136"/>
      <c r="T40559" s="136"/>
      <c r="W40559" s="136"/>
      <c r="Z40559" s="136"/>
      <c r="AC40559" s="136"/>
    </row>
    <row r="40560" spans="2:29">
      <c r="B40560" s="136"/>
      <c r="E40560" s="136"/>
      <c r="H40560" s="136"/>
      <c r="K40560" s="136"/>
      <c r="O40560" s="136"/>
      <c r="T40560" s="136"/>
      <c r="W40560" s="136"/>
      <c r="Z40560" s="136"/>
      <c r="AC40560" s="136"/>
    </row>
    <row r="40561" spans="2:29">
      <c r="B40561" s="136"/>
      <c r="E40561" s="136"/>
      <c r="H40561" s="136"/>
      <c r="K40561" s="136"/>
      <c r="O40561" s="136"/>
      <c r="T40561" s="136"/>
      <c r="W40561" s="136"/>
      <c r="Z40561" s="136"/>
      <c r="AC40561" s="136"/>
    </row>
    <row r="40562" spans="2:29">
      <c r="B40562" s="136"/>
      <c r="E40562" s="136"/>
      <c r="H40562" s="136"/>
      <c r="K40562" s="136"/>
      <c r="O40562" s="136"/>
      <c r="T40562" s="136"/>
      <c r="W40562" s="136"/>
      <c r="Z40562" s="136"/>
      <c r="AC40562" s="136"/>
    </row>
    <row r="40563" spans="2:29">
      <c r="B40563" s="136"/>
      <c r="E40563" s="136"/>
      <c r="H40563" s="136"/>
      <c r="K40563" s="136"/>
      <c r="O40563" s="136"/>
      <c r="T40563" s="136"/>
      <c r="W40563" s="136"/>
      <c r="Z40563" s="136"/>
      <c r="AC40563" s="136"/>
    </row>
    <row r="40564" spans="2:29">
      <c r="B40564" s="136"/>
      <c r="E40564" s="136"/>
      <c r="H40564" s="136"/>
      <c r="K40564" s="136"/>
      <c r="O40564" s="136"/>
      <c r="T40564" s="136"/>
      <c r="W40564" s="136"/>
      <c r="Z40564" s="136"/>
      <c r="AC40564" s="136"/>
    </row>
    <row r="40565" spans="2:29">
      <c r="B40565" s="136"/>
      <c r="E40565" s="136"/>
      <c r="H40565" s="136"/>
      <c r="K40565" s="136"/>
      <c r="O40565" s="136"/>
      <c r="T40565" s="136"/>
      <c r="W40565" s="136"/>
      <c r="Z40565" s="136"/>
      <c r="AC40565" s="136"/>
    </row>
    <row r="40566" spans="2:29">
      <c r="B40566" s="136"/>
      <c r="E40566" s="136"/>
      <c r="H40566" s="136"/>
      <c r="K40566" s="136"/>
      <c r="O40566" s="136"/>
      <c r="T40566" s="136"/>
      <c r="W40566" s="136"/>
      <c r="Z40566" s="136"/>
      <c r="AC40566" s="136"/>
    </row>
    <row r="40567" spans="2:29">
      <c r="B40567" s="136"/>
      <c r="E40567" s="136"/>
      <c r="H40567" s="136"/>
      <c r="K40567" s="136"/>
      <c r="O40567" s="136"/>
      <c r="T40567" s="136"/>
      <c r="W40567" s="136"/>
      <c r="Z40567" s="136"/>
      <c r="AC40567" s="136"/>
    </row>
    <row r="40568" spans="2:29">
      <c r="B40568" s="136"/>
      <c r="E40568" s="136"/>
      <c r="H40568" s="136"/>
      <c r="K40568" s="136"/>
      <c r="O40568" s="136"/>
      <c r="T40568" s="136"/>
      <c r="W40568" s="136"/>
      <c r="Z40568" s="136"/>
      <c r="AC40568" s="136"/>
    </row>
    <row r="40569" spans="2:29">
      <c r="B40569" s="136"/>
      <c r="E40569" s="136"/>
      <c r="H40569" s="136"/>
      <c r="K40569" s="136"/>
      <c r="O40569" s="136"/>
      <c r="T40569" s="136"/>
      <c r="W40569" s="136"/>
      <c r="Z40569" s="136"/>
      <c r="AC40569" s="136"/>
    </row>
    <row r="40570" spans="2:29">
      <c r="B40570" s="136"/>
      <c r="E40570" s="136"/>
      <c r="H40570" s="136"/>
      <c r="K40570" s="136"/>
      <c r="O40570" s="136"/>
      <c r="T40570" s="136"/>
      <c r="W40570" s="136"/>
      <c r="Z40570" s="136"/>
      <c r="AC40570" s="136"/>
    </row>
    <row r="40571" spans="2:29">
      <c r="B40571" s="136"/>
      <c r="E40571" s="136"/>
      <c r="H40571" s="136"/>
      <c r="K40571" s="136"/>
      <c r="O40571" s="136"/>
      <c r="T40571" s="136"/>
      <c r="W40571" s="136"/>
      <c r="Z40571" s="136"/>
      <c r="AC40571" s="136"/>
    </row>
    <row r="40572" spans="2:29">
      <c r="B40572" s="136"/>
      <c r="E40572" s="136"/>
      <c r="H40572" s="136"/>
      <c r="K40572" s="136"/>
      <c r="O40572" s="136"/>
      <c r="T40572" s="136"/>
      <c r="W40572" s="136"/>
      <c r="Z40572" s="136"/>
      <c r="AC40572" s="136"/>
    </row>
    <row r="40573" spans="2:29">
      <c r="B40573" s="136"/>
      <c r="E40573" s="136"/>
      <c r="H40573" s="136"/>
      <c r="K40573" s="136"/>
      <c r="O40573" s="136"/>
      <c r="T40573" s="136"/>
      <c r="W40573" s="136"/>
      <c r="Z40573" s="136"/>
      <c r="AC40573" s="136"/>
    </row>
    <row r="40574" spans="2:29">
      <c r="B40574" s="136"/>
      <c r="E40574" s="136"/>
      <c r="H40574" s="136"/>
      <c r="K40574" s="136"/>
      <c r="O40574" s="136"/>
      <c r="T40574" s="136"/>
      <c r="W40574" s="136"/>
      <c r="Z40574" s="136"/>
      <c r="AC40574" s="136"/>
    </row>
    <row r="40575" spans="2:29">
      <c r="B40575" s="136"/>
      <c r="E40575" s="136"/>
      <c r="H40575" s="136"/>
      <c r="K40575" s="136"/>
      <c r="O40575" s="136"/>
      <c r="T40575" s="136"/>
      <c r="W40575" s="136"/>
      <c r="Z40575" s="136"/>
      <c r="AC40575" s="136"/>
    </row>
    <row r="40576" spans="2:29">
      <c r="B40576" s="136"/>
      <c r="E40576" s="136"/>
      <c r="H40576" s="136"/>
      <c r="K40576" s="136"/>
      <c r="O40576" s="136"/>
      <c r="T40576" s="136"/>
      <c r="W40576" s="136"/>
      <c r="Z40576" s="136"/>
      <c r="AC40576" s="136"/>
    </row>
    <row r="40577" spans="2:29">
      <c r="B40577" s="136"/>
      <c r="E40577" s="136"/>
      <c r="H40577" s="136"/>
      <c r="K40577" s="136"/>
      <c r="O40577" s="136"/>
      <c r="T40577" s="136"/>
      <c r="W40577" s="136"/>
      <c r="Z40577" s="136"/>
      <c r="AC40577" s="136"/>
    </row>
    <row r="40578" spans="2:29">
      <c r="B40578" s="136"/>
      <c r="E40578" s="136"/>
      <c r="H40578" s="136"/>
      <c r="K40578" s="136"/>
      <c r="O40578" s="136"/>
      <c r="T40578" s="136"/>
      <c r="W40578" s="136"/>
      <c r="Z40578" s="136"/>
      <c r="AC40578" s="136"/>
    </row>
    <row r="40579" spans="2:29">
      <c r="B40579" s="136"/>
      <c r="E40579" s="136"/>
      <c r="H40579" s="136"/>
      <c r="K40579" s="136"/>
      <c r="O40579" s="136"/>
      <c r="T40579" s="136"/>
      <c r="W40579" s="136"/>
      <c r="Z40579" s="136"/>
      <c r="AC40579" s="136"/>
    </row>
    <row r="40580" spans="2:29">
      <c r="B40580" s="136"/>
      <c r="E40580" s="136"/>
      <c r="H40580" s="136"/>
      <c r="K40580" s="136"/>
      <c r="O40580" s="136"/>
      <c r="T40580" s="136"/>
      <c r="W40580" s="136"/>
      <c r="Z40580" s="136"/>
      <c r="AC40580" s="136"/>
    </row>
    <row r="40581" spans="2:29">
      <c r="B40581" s="136"/>
      <c r="E40581" s="136"/>
      <c r="H40581" s="136"/>
      <c r="K40581" s="136"/>
      <c r="O40581" s="136"/>
      <c r="T40581" s="136"/>
      <c r="W40581" s="136"/>
      <c r="Z40581" s="136"/>
      <c r="AC40581" s="136"/>
    </row>
    <row r="40582" spans="2:29">
      <c r="B40582" s="136"/>
      <c r="E40582" s="136"/>
      <c r="H40582" s="136"/>
      <c r="K40582" s="136"/>
      <c r="O40582" s="136"/>
      <c r="T40582" s="136"/>
      <c r="W40582" s="136"/>
      <c r="Z40582" s="136"/>
      <c r="AC40582" s="136"/>
    </row>
    <row r="40583" spans="2:29">
      <c r="B40583" s="136"/>
      <c r="E40583" s="136"/>
      <c r="H40583" s="136"/>
      <c r="K40583" s="136"/>
      <c r="O40583" s="136"/>
      <c r="T40583" s="136"/>
      <c r="W40583" s="136"/>
      <c r="Z40583" s="136"/>
      <c r="AC40583" s="136"/>
    </row>
    <row r="40584" spans="2:29">
      <c r="B40584" s="136"/>
      <c r="E40584" s="136"/>
      <c r="H40584" s="136"/>
      <c r="K40584" s="136"/>
      <c r="O40584" s="136"/>
      <c r="T40584" s="136"/>
      <c r="W40584" s="136"/>
      <c r="Z40584" s="136"/>
      <c r="AC40584" s="136"/>
    </row>
    <row r="40585" spans="2:29">
      <c r="B40585" s="136"/>
      <c r="E40585" s="136"/>
      <c r="H40585" s="136"/>
      <c r="K40585" s="136"/>
      <c r="O40585" s="136"/>
      <c r="T40585" s="136"/>
      <c r="W40585" s="136"/>
      <c r="Z40585" s="136"/>
      <c r="AC40585" s="136"/>
    </row>
    <row r="40586" spans="2:29">
      <c r="B40586" s="136"/>
      <c r="E40586" s="136"/>
      <c r="H40586" s="136"/>
      <c r="K40586" s="136"/>
      <c r="O40586" s="136"/>
      <c r="T40586" s="136"/>
      <c r="W40586" s="136"/>
      <c r="Z40586" s="136"/>
      <c r="AC40586" s="136"/>
    </row>
    <row r="40587" spans="2:29">
      <c r="B40587" s="136"/>
      <c r="E40587" s="136"/>
      <c r="H40587" s="136"/>
      <c r="K40587" s="136"/>
      <c r="O40587" s="136"/>
      <c r="T40587" s="136"/>
      <c r="W40587" s="136"/>
      <c r="Z40587" s="136"/>
      <c r="AC40587" s="136"/>
    </row>
    <row r="40588" spans="2:29">
      <c r="B40588" s="136"/>
      <c r="E40588" s="136"/>
      <c r="H40588" s="136"/>
      <c r="K40588" s="136"/>
      <c r="O40588" s="136"/>
      <c r="T40588" s="136"/>
      <c r="W40588" s="136"/>
      <c r="Z40588" s="136"/>
      <c r="AC40588" s="136"/>
    </row>
    <row r="40589" spans="2:29">
      <c r="B40589" s="136"/>
      <c r="E40589" s="136"/>
      <c r="H40589" s="136"/>
      <c r="K40589" s="136"/>
      <c r="O40589" s="136"/>
      <c r="T40589" s="136"/>
      <c r="W40589" s="136"/>
      <c r="Z40589" s="136"/>
      <c r="AC40589" s="136"/>
    </row>
    <row r="40590" spans="2:29">
      <c r="B40590" s="136"/>
      <c r="E40590" s="136"/>
      <c r="H40590" s="136"/>
      <c r="K40590" s="136"/>
      <c r="O40590" s="136"/>
      <c r="T40590" s="136"/>
      <c r="W40590" s="136"/>
      <c r="Z40590" s="136"/>
      <c r="AC40590" s="136"/>
    </row>
    <row r="40591" spans="2:29">
      <c r="B40591" s="136"/>
      <c r="E40591" s="136"/>
      <c r="H40591" s="136"/>
      <c r="K40591" s="136"/>
      <c r="O40591" s="136"/>
      <c r="T40591" s="136"/>
      <c r="W40591" s="136"/>
      <c r="Z40591" s="136"/>
      <c r="AC40591" s="136"/>
    </row>
    <row r="40592" spans="2:29">
      <c r="B40592" s="136"/>
      <c r="E40592" s="136"/>
      <c r="H40592" s="136"/>
      <c r="K40592" s="136"/>
      <c r="O40592" s="136"/>
      <c r="T40592" s="136"/>
      <c r="W40592" s="136"/>
      <c r="Z40592" s="136"/>
      <c r="AC40592" s="136"/>
    </row>
    <row r="40593" spans="2:29">
      <c r="B40593" s="136"/>
      <c r="E40593" s="136"/>
      <c r="H40593" s="136"/>
      <c r="K40593" s="136"/>
      <c r="O40593" s="136"/>
      <c r="T40593" s="136"/>
      <c r="W40593" s="136"/>
      <c r="Z40593" s="136"/>
      <c r="AC40593" s="136"/>
    </row>
    <row r="40594" spans="2:29">
      <c r="B40594" s="136"/>
      <c r="E40594" s="136"/>
      <c r="H40594" s="136"/>
      <c r="K40594" s="136"/>
      <c r="O40594" s="136"/>
      <c r="T40594" s="136"/>
      <c r="W40594" s="136"/>
      <c r="Z40594" s="136"/>
      <c r="AC40594" s="136"/>
    </row>
    <row r="40595" spans="2:29">
      <c r="B40595" s="136"/>
      <c r="E40595" s="136"/>
      <c r="H40595" s="136"/>
      <c r="K40595" s="136"/>
      <c r="O40595" s="136"/>
      <c r="T40595" s="136"/>
      <c r="W40595" s="136"/>
      <c r="Z40595" s="136"/>
      <c r="AC40595" s="136"/>
    </row>
    <row r="40596" spans="2:29">
      <c r="B40596" s="136"/>
      <c r="E40596" s="136"/>
      <c r="H40596" s="136"/>
      <c r="K40596" s="136"/>
      <c r="O40596" s="136"/>
      <c r="T40596" s="136"/>
      <c r="W40596" s="136"/>
      <c r="Z40596" s="136"/>
      <c r="AC40596" s="136"/>
    </row>
    <row r="40597" spans="2:29">
      <c r="B40597" s="136"/>
      <c r="E40597" s="136"/>
      <c r="H40597" s="136"/>
      <c r="K40597" s="136"/>
      <c r="O40597" s="136"/>
      <c r="T40597" s="136"/>
      <c r="W40597" s="136"/>
      <c r="Z40597" s="136"/>
      <c r="AC40597" s="136"/>
    </row>
    <row r="40598" spans="2:29">
      <c r="B40598" s="136"/>
      <c r="E40598" s="136"/>
      <c r="H40598" s="136"/>
      <c r="K40598" s="136"/>
      <c r="O40598" s="136"/>
      <c r="T40598" s="136"/>
      <c r="W40598" s="136"/>
      <c r="Z40598" s="136"/>
      <c r="AC40598" s="136"/>
    </row>
    <row r="40599" spans="2:29">
      <c r="B40599" s="136"/>
      <c r="E40599" s="136"/>
      <c r="H40599" s="136"/>
      <c r="K40599" s="136"/>
      <c r="O40599" s="136"/>
      <c r="T40599" s="136"/>
      <c r="W40599" s="136"/>
      <c r="Z40599" s="136"/>
      <c r="AC40599" s="136"/>
    </row>
    <row r="40600" spans="2:29">
      <c r="B40600" s="136"/>
      <c r="E40600" s="136"/>
      <c r="H40600" s="136"/>
      <c r="K40600" s="136"/>
      <c r="O40600" s="136"/>
      <c r="T40600" s="136"/>
      <c r="W40600" s="136"/>
      <c r="Z40600" s="136"/>
      <c r="AC40600" s="136"/>
    </row>
    <row r="40601" spans="2:29">
      <c r="B40601" s="136"/>
      <c r="E40601" s="136"/>
      <c r="H40601" s="136"/>
      <c r="K40601" s="136"/>
      <c r="O40601" s="136"/>
      <c r="T40601" s="136"/>
      <c r="W40601" s="136"/>
      <c r="Z40601" s="136"/>
      <c r="AC40601" s="136"/>
    </row>
    <row r="40602" spans="2:29">
      <c r="B40602" s="136"/>
      <c r="E40602" s="136"/>
      <c r="H40602" s="136"/>
      <c r="K40602" s="136"/>
      <c r="O40602" s="136"/>
      <c r="T40602" s="136"/>
      <c r="W40602" s="136"/>
      <c r="Z40602" s="136"/>
      <c r="AC40602" s="136"/>
    </row>
    <row r="40603" spans="2:29">
      <c r="B40603" s="136"/>
      <c r="E40603" s="136"/>
      <c r="H40603" s="136"/>
      <c r="K40603" s="136"/>
      <c r="O40603" s="136"/>
      <c r="T40603" s="136"/>
      <c r="W40603" s="136"/>
      <c r="Z40603" s="136"/>
      <c r="AC40603" s="136"/>
    </row>
    <row r="40604" spans="2:29">
      <c r="B40604" s="136"/>
      <c r="E40604" s="136"/>
      <c r="H40604" s="136"/>
      <c r="K40604" s="136"/>
      <c r="O40604" s="136"/>
      <c r="T40604" s="136"/>
      <c r="W40604" s="136"/>
      <c r="Z40604" s="136"/>
      <c r="AC40604" s="136"/>
    </row>
    <row r="40605" spans="2:29">
      <c r="B40605" s="136"/>
      <c r="E40605" s="136"/>
      <c r="H40605" s="136"/>
      <c r="K40605" s="136"/>
      <c r="O40605" s="136"/>
      <c r="T40605" s="136"/>
      <c r="W40605" s="136"/>
      <c r="Z40605" s="136"/>
      <c r="AC40605" s="136"/>
    </row>
    <row r="40606" spans="2:29">
      <c r="B40606" s="136"/>
      <c r="E40606" s="136"/>
      <c r="H40606" s="136"/>
      <c r="K40606" s="136"/>
      <c r="O40606" s="136"/>
      <c r="T40606" s="136"/>
      <c r="W40606" s="136"/>
      <c r="Z40606" s="136"/>
      <c r="AC40606" s="136"/>
    </row>
    <row r="40607" spans="2:29">
      <c r="B40607" s="136"/>
      <c r="E40607" s="136"/>
      <c r="H40607" s="136"/>
      <c r="K40607" s="136"/>
      <c r="O40607" s="136"/>
      <c r="T40607" s="136"/>
      <c r="W40607" s="136"/>
      <c r="Z40607" s="136"/>
      <c r="AC40607" s="136"/>
    </row>
    <row r="40608" spans="2:29">
      <c r="B40608" s="136"/>
      <c r="E40608" s="136"/>
      <c r="H40608" s="136"/>
      <c r="K40608" s="136"/>
      <c r="O40608" s="136"/>
      <c r="T40608" s="136"/>
      <c r="W40608" s="136"/>
      <c r="Z40608" s="136"/>
      <c r="AC40608" s="136"/>
    </row>
    <row r="40609" spans="2:29">
      <c r="B40609" s="136"/>
      <c r="E40609" s="136"/>
      <c r="H40609" s="136"/>
      <c r="K40609" s="136"/>
      <c r="O40609" s="136"/>
      <c r="T40609" s="136"/>
      <c r="W40609" s="136"/>
      <c r="Z40609" s="136"/>
      <c r="AC40609" s="136"/>
    </row>
    <row r="40610" spans="2:29">
      <c r="B40610" s="136"/>
      <c r="E40610" s="136"/>
      <c r="H40610" s="136"/>
      <c r="K40610" s="136"/>
      <c r="O40610" s="136"/>
      <c r="T40610" s="136"/>
      <c r="W40610" s="136"/>
      <c r="Z40610" s="136"/>
      <c r="AC40610" s="136"/>
    </row>
    <row r="40611" spans="2:29">
      <c r="B40611" s="136"/>
      <c r="E40611" s="136"/>
      <c r="H40611" s="136"/>
      <c r="K40611" s="136"/>
      <c r="O40611" s="136"/>
      <c r="T40611" s="136"/>
      <c r="W40611" s="136"/>
      <c r="Z40611" s="136"/>
      <c r="AC40611" s="136"/>
    </row>
    <row r="40612" spans="2:29">
      <c r="B40612" s="136"/>
      <c r="E40612" s="136"/>
      <c r="H40612" s="136"/>
      <c r="K40612" s="136"/>
      <c r="O40612" s="136"/>
      <c r="T40612" s="136"/>
      <c r="W40612" s="136"/>
      <c r="Z40612" s="136"/>
      <c r="AC40612" s="136"/>
    </row>
    <row r="40613" spans="2:29">
      <c r="B40613" s="136"/>
      <c r="E40613" s="136"/>
      <c r="H40613" s="136"/>
      <c r="K40613" s="136"/>
      <c r="O40613" s="136"/>
      <c r="T40613" s="136"/>
      <c r="W40613" s="136"/>
      <c r="Z40613" s="136"/>
      <c r="AC40613" s="136"/>
    </row>
    <row r="40614" spans="2:29">
      <c r="B40614" s="136"/>
      <c r="E40614" s="136"/>
      <c r="H40614" s="136"/>
      <c r="K40614" s="136"/>
      <c r="O40614" s="136"/>
      <c r="T40614" s="136"/>
      <c r="W40614" s="136"/>
      <c r="Z40614" s="136"/>
      <c r="AC40614" s="136"/>
    </row>
    <row r="40615" spans="2:29">
      <c r="B40615" s="136"/>
      <c r="E40615" s="136"/>
      <c r="H40615" s="136"/>
      <c r="K40615" s="136"/>
      <c r="O40615" s="136"/>
      <c r="T40615" s="136"/>
      <c r="W40615" s="136"/>
      <c r="Z40615" s="136"/>
      <c r="AC40615" s="136"/>
    </row>
    <row r="40616" spans="2:29">
      <c r="B40616" s="136"/>
      <c r="E40616" s="136"/>
      <c r="H40616" s="136"/>
      <c r="K40616" s="136"/>
      <c r="O40616" s="136"/>
      <c r="T40616" s="136"/>
      <c r="W40616" s="136"/>
      <c r="Z40616" s="136"/>
      <c r="AC40616" s="136"/>
    </row>
    <row r="40617" spans="2:29">
      <c r="B40617" s="136"/>
      <c r="E40617" s="136"/>
      <c r="H40617" s="136"/>
      <c r="K40617" s="136"/>
      <c r="O40617" s="136"/>
      <c r="T40617" s="136"/>
      <c r="W40617" s="136"/>
      <c r="Z40617" s="136"/>
      <c r="AC40617" s="136"/>
    </row>
    <row r="40618" spans="2:29">
      <c r="B40618" s="136"/>
      <c r="E40618" s="136"/>
      <c r="H40618" s="136"/>
      <c r="K40618" s="136"/>
      <c r="O40618" s="136"/>
      <c r="T40618" s="136"/>
      <c r="W40618" s="136"/>
      <c r="Z40618" s="136"/>
      <c r="AC40618" s="136"/>
    </row>
    <row r="40619" spans="2:29">
      <c r="B40619" s="136"/>
      <c r="E40619" s="136"/>
      <c r="H40619" s="136"/>
      <c r="K40619" s="136"/>
      <c r="O40619" s="136"/>
      <c r="T40619" s="136"/>
      <c r="W40619" s="136"/>
      <c r="Z40619" s="136"/>
      <c r="AC40619" s="136"/>
    </row>
    <row r="40620" spans="2:29">
      <c r="B40620" s="136"/>
      <c r="E40620" s="136"/>
      <c r="H40620" s="136"/>
      <c r="K40620" s="136"/>
      <c r="O40620" s="136"/>
      <c r="T40620" s="136"/>
      <c r="W40620" s="136"/>
      <c r="Z40620" s="136"/>
      <c r="AC40620" s="136"/>
    </row>
    <row r="40621" spans="2:29">
      <c r="B40621" s="136"/>
      <c r="E40621" s="136"/>
      <c r="H40621" s="136"/>
      <c r="K40621" s="136"/>
      <c r="O40621" s="136"/>
      <c r="T40621" s="136"/>
      <c r="W40621" s="136"/>
      <c r="Z40621" s="136"/>
      <c r="AC40621" s="136"/>
    </row>
    <row r="40622" spans="2:29">
      <c r="B40622" s="136"/>
      <c r="E40622" s="136"/>
      <c r="H40622" s="136"/>
      <c r="K40622" s="136"/>
      <c r="O40622" s="136"/>
      <c r="T40622" s="136"/>
      <c r="W40622" s="136"/>
      <c r="Z40622" s="136"/>
      <c r="AC40622" s="136"/>
    </row>
    <row r="40623" spans="2:29">
      <c r="B40623" s="136"/>
      <c r="E40623" s="136"/>
      <c r="H40623" s="136"/>
      <c r="K40623" s="136"/>
      <c r="O40623" s="136"/>
      <c r="T40623" s="136"/>
      <c r="W40623" s="136"/>
      <c r="Z40623" s="136"/>
      <c r="AC40623" s="136"/>
    </row>
    <row r="40624" spans="2:29">
      <c r="B40624" s="136"/>
      <c r="E40624" s="136"/>
      <c r="H40624" s="136"/>
      <c r="K40624" s="136"/>
      <c r="O40624" s="136"/>
      <c r="T40624" s="136"/>
      <c r="W40624" s="136"/>
      <c r="Z40624" s="136"/>
      <c r="AC40624" s="136"/>
    </row>
    <row r="40625" spans="2:29">
      <c r="B40625" s="136"/>
      <c r="E40625" s="136"/>
      <c r="H40625" s="136"/>
      <c r="K40625" s="136"/>
      <c r="O40625" s="136"/>
      <c r="T40625" s="136"/>
      <c r="W40625" s="136"/>
      <c r="Z40625" s="136"/>
      <c r="AC40625" s="136"/>
    </row>
    <row r="40626" spans="2:29">
      <c r="B40626" s="136"/>
      <c r="E40626" s="136"/>
      <c r="H40626" s="136"/>
      <c r="K40626" s="136"/>
      <c r="O40626" s="136"/>
      <c r="T40626" s="136"/>
      <c r="W40626" s="136"/>
      <c r="Z40626" s="136"/>
      <c r="AC40626" s="136"/>
    </row>
    <row r="40627" spans="2:29">
      <c r="B40627" s="136"/>
      <c r="E40627" s="136"/>
      <c r="H40627" s="136"/>
      <c r="K40627" s="136"/>
      <c r="O40627" s="136"/>
      <c r="T40627" s="136"/>
      <c r="W40627" s="136"/>
      <c r="Z40627" s="136"/>
      <c r="AC40627" s="136"/>
    </row>
    <row r="40628" spans="2:29">
      <c r="B40628" s="136"/>
      <c r="E40628" s="136"/>
      <c r="H40628" s="136"/>
      <c r="K40628" s="136"/>
      <c r="O40628" s="136"/>
      <c r="T40628" s="136"/>
      <c r="W40628" s="136"/>
      <c r="Z40628" s="136"/>
      <c r="AC40628" s="136"/>
    </row>
    <row r="40629" spans="2:29">
      <c r="B40629" s="136"/>
      <c r="E40629" s="136"/>
      <c r="H40629" s="136"/>
      <c r="K40629" s="136"/>
      <c r="O40629" s="136"/>
      <c r="T40629" s="136"/>
      <c r="W40629" s="136"/>
      <c r="Z40629" s="136"/>
      <c r="AC40629" s="136"/>
    </row>
    <row r="40630" spans="2:29">
      <c r="B40630" s="136"/>
      <c r="E40630" s="136"/>
      <c r="H40630" s="136"/>
      <c r="K40630" s="136"/>
      <c r="O40630" s="136"/>
      <c r="T40630" s="136"/>
      <c r="W40630" s="136"/>
      <c r="Z40630" s="136"/>
      <c r="AC40630" s="136"/>
    </row>
    <row r="40631" spans="2:29">
      <c r="B40631" s="136"/>
      <c r="E40631" s="136"/>
      <c r="H40631" s="136"/>
      <c r="K40631" s="136"/>
      <c r="O40631" s="136"/>
      <c r="T40631" s="136"/>
      <c r="W40631" s="136"/>
      <c r="Z40631" s="136"/>
      <c r="AC40631" s="136"/>
    </row>
    <row r="40632" spans="2:29">
      <c r="B40632" s="136"/>
      <c r="E40632" s="136"/>
      <c r="H40632" s="136"/>
      <c r="K40632" s="136"/>
      <c r="O40632" s="136"/>
      <c r="T40632" s="136"/>
      <c r="W40632" s="136"/>
      <c r="Z40632" s="136"/>
      <c r="AC40632" s="136"/>
    </row>
    <row r="40633" spans="2:29">
      <c r="B40633" s="136"/>
      <c r="E40633" s="136"/>
      <c r="H40633" s="136"/>
      <c r="K40633" s="136"/>
      <c r="O40633" s="136"/>
      <c r="T40633" s="136"/>
      <c r="W40633" s="136"/>
      <c r="Z40633" s="136"/>
      <c r="AC40633" s="136"/>
    </row>
    <row r="40634" spans="2:29">
      <c r="B40634" s="136"/>
      <c r="E40634" s="136"/>
      <c r="H40634" s="136"/>
      <c r="K40634" s="136"/>
      <c r="O40634" s="136"/>
      <c r="T40634" s="136"/>
      <c r="W40634" s="136"/>
      <c r="Z40634" s="136"/>
      <c r="AC40634" s="136"/>
    </row>
    <row r="40635" spans="2:29">
      <c r="B40635" s="136"/>
      <c r="E40635" s="136"/>
      <c r="H40635" s="136"/>
      <c r="K40635" s="136"/>
      <c r="O40635" s="136"/>
      <c r="T40635" s="136"/>
      <c r="W40635" s="136"/>
      <c r="Z40635" s="136"/>
      <c r="AC40635" s="136"/>
    </row>
    <row r="40636" spans="2:29">
      <c r="B40636" s="136"/>
      <c r="E40636" s="136"/>
      <c r="H40636" s="136"/>
      <c r="K40636" s="136"/>
      <c r="O40636" s="136"/>
      <c r="T40636" s="136"/>
      <c r="W40636" s="136"/>
      <c r="Z40636" s="136"/>
      <c r="AC40636" s="136"/>
    </row>
    <row r="40637" spans="2:29">
      <c r="B40637" s="136"/>
      <c r="E40637" s="136"/>
      <c r="H40637" s="136"/>
      <c r="K40637" s="136"/>
      <c r="O40637" s="136"/>
      <c r="T40637" s="136"/>
      <c r="W40637" s="136"/>
      <c r="Z40637" s="136"/>
      <c r="AC40637" s="136"/>
    </row>
    <row r="40638" spans="2:29">
      <c r="B40638" s="136"/>
      <c r="E40638" s="136"/>
      <c r="H40638" s="136"/>
      <c r="K40638" s="136"/>
      <c r="O40638" s="136"/>
      <c r="T40638" s="136"/>
      <c r="W40638" s="136"/>
      <c r="Z40638" s="136"/>
      <c r="AC40638" s="136"/>
    </row>
    <row r="40639" spans="2:29">
      <c r="B40639" s="136"/>
      <c r="E40639" s="136"/>
      <c r="H40639" s="136"/>
      <c r="K40639" s="136"/>
      <c r="O40639" s="136"/>
      <c r="T40639" s="136"/>
      <c r="W40639" s="136"/>
      <c r="Z40639" s="136"/>
      <c r="AC40639" s="136"/>
    </row>
    <row r="40640" spans="2:29">
      <c r="B40640" s="136"/>
      <c r="E40640" s="136"/>
      <c r="H40640" s="136"/>
      <c r="K40640" s="136"/>
      <c r="O40640" s="136"/>
      <c r="T40640" s="136"/>
      <c r="W40640" s="136"/>
      <c r="Z40640" s="136"/>
      <c r="AC40640" s="136"/>
    </row>
    <row r="40641" spans="2:29">
      <c r="B40641" s="136"/>
      <c r="E40641" s="136"/>
      <c r="H40641" s="136"/>
      <c r="K40641" s="136"/>
      <c r="O40641" s="136"/>
      <c r="T40641" s="136"/>
      <c r="W40641" s="136"/>
      <c r="Z40641" s="136"/>
      <c r="AC40641" s="136"/>
    </row>
    <row r="40642" spans="2:29">
      <c r="B40642" s="136"/>
      <c r="E40642" s="136"/>
      <c r="H40642" s="136"/>
      <c r="K40642" s="136"/>
      <c r="O40642" s="136"/>
      <c r="T40642" s="136"/>
      <c r="W40642" s="136"/>
      <c r="Z40642" s="136"/>
      <c r="AC40642" s="136"/>
    </row>
    <row r="40643" spans="2:29">
      <c r="B40643" s="136"/>
      <c r="E40643" s="136"/>
      <c r="H40643" s="136"/>
      <c r="K40643" s="136"/>
      <c r="O40643" s="136"/>
      <c r="T40643" s="136"/>
      <c r="W40643" s="136"/>
      <c r="Z40643" s="136"/>
      <c r="AC40643" s="136"/>
    </row>
    <row r="40644" spans="2:29">
      <c r="B40644" s="136"/>
      <c r="E40644" s="136"/>
      <c r="H40644" s="136"/>
      <c r="K40644" s="136"/>
      <c r="O40644" s="136"/>
      <c r="T40644" s="136"/>
      <c r="W40644" s="136"/>
      <c r="Z40644" s="136"/>
      <c r="AC40644" s="136"/>
    </row>
    <row r="40645" spans="2:29">
      <c r="B40645" s="136"/>
      <c r="E40645" s="136"/>
      <c r="H40645" s="136"/>
      <c r="K40645" s="136"/>
      <c r="O40645" s="136"/>
      <c r="T40645" s="136"/>
      <c r="W40645" s="136"/>
      <c r="Z40645" s="136"/>
      <c r="AC40645" s="136"/>
    </row>
    <row r="40646" spans="2:29">
      <c r="B40646" s="136"/>
      <c r="E40646" s="136"/>
      <c r="H40646" s="136"/>
      <c r="K40646" s="136"/>
      <c r="O40646" s="136"/>
      <c r="T40646" s="136"/>
      <c r="W40646" s="136"/>
      <c r="Z40646" s="136"/>
      <c r="AC40646" s="136"/>
    </row>
    <row r="40647" spans="2:29">
      <c r="B40647" s="136"/>
      <c r="E40647" s="136"/>
      <c r="H40647" s="136"/>
      <c r="K40647" s="136"/>
      <c r="O40647" s="136"/>
      <c r="T40647" s="136"/>
      <c r="W40647" s="136"/>
      <c r="Z40647" s="136"/>
      <c r="AC40647" s="136"/>
    </row>
    <row r="40648" spans="2:29">
      <c r="B40648" s="136"/>
      <c r="E40648" s="136"/>
      <c r="H40648" s="136"/>
      <c r="K40648" s="136"/>
      <c r="O40648" s="136"/>
      <c r="T40648" s="136"/>
      <c r="W40648" s="136"/>
      <c r="Z40648" s="136"/>
      <c r="AC40648" s="136"/>
    </row>
    <row r="40649" spans="2:29">
      <c r="B40649" s="136"/>
      <c r="E40649" s="136"/>
      <c r="H40649" s="136"/>
      <c r="K40649" s="136"/>
      <c r="O40649" s="136"/>
      <c r="T40649" s="136"/>
      <c r="W40649" s="136"/>
      <c r="Z40649" s="136"/>
      <c r="AC40649" s="136"/>
    </row>
    <row r="40650" spans="2:29">
      <c r="B40650" s="136"/>
      <c r="E40650" s="136"/>
      <c r="H40650" s="136"/>
      <c r="K40650" s="136"/>
      <c r="O40650" s="136"/>
      <c r="T40650" s="136"/>
      <c r="W40650" s="136"/>
      <c r="Z40650" s="136"/>
      <c r="AC40650" s="136"/>
    </row>
    <row r="40651" spans="2:29">
      <c r="B40651" s="136"/>
      <c r="E40651" s="136"/>
      <c r="H40651" s="136"/>
      <c r="K40651" s="136"/>
      <c r="O40651" s="136"/>
      <c r="T40651" s="136"/>
      <c r="W40651" s="136"/>
      <c r="Z40651" s="136"/>
      <c r="AC40651" s="136"/>
    </row>
    <row r="40652" spans="2:29">
      <c r="B40652" s="136"/>
      <c r="E40652" s="136"/>
      <c r="H40652" s="136"/>
      <c r="K40652" s="136"/>
      <c r="O40652" s="136"/>
      <c r="T40652" s="136"/>
      <c r="W40652" s="136"/>
      <c r="Z40652" s="136"/>
      <c r="AC40652" s="136"/>
    </row>
    <row r="40653" spans="2:29">
      <c r="B40653" s="136"/>
      <c r="E40653" s="136"/>
      <c r="H40653" s="136"/>
      <c r="K40653" s="136"/>
      <c r="O40653" s="136"/>
      <c r="T40653" s="136"/>
      <c r="W40653" s="136"/>
      <c r="Z40653" s="136"/>
      <c r="AC40653" s="136"/>
    </row>
    <row r="40654" spans="2:29">
      <c r="B40654" s="136"/>
      <c r="E40654" s="136"/>
      <c r="H40654" s="136"/>
      <c r="K40654" s="136"/>
      <c r="O40654" s="136"/>
      <c r="T40654" s="136"/>
      <c r="W40654" s="136"/>
      <c r="Z40654" s="136"/>
      <c r="AC40654" s="136"/>
    </row>
    <row r="40655" spans="2:29">
      <c r="B40655" s="136"/>
      <c r="E40655" s="136"/>
      <c r="H40655" s="136"/>
      <c r="K40655" s="136"/>
      <c r="O40655" s="136"/>
      <c r="T40655" s="136"/>
      <c r="W40655" s="136"/>
      <c r="Z40655" s="136"/>
      <c r="AC40655" s="136"/>
    </row>
    <row r="40656" spans="2:29">
      <c r="B40656" s="136"/>
      <c r="E40656" s="136"/>
      <c r="H40656" s="136"/>
      <c r="K40656" s="136"/>
      <c r="O40656" s="136"/>
      <c r="T40656" s="136"/>
      <c r="W40656" s="136"/>
      <c r="Z40656" s="136"/>
      <c r="AC40656" s="136"/>
    </row>
    <row r="40657" spans="2:29">
      <c r="B40657" s="136"/>
      <c r="E40657" s="136"/>
      <c r="H40657" s="136"/>
      <c r="K40657" s="136"/>
      <c r="O40657" s="136"/>
      <c r="T40657" s="136"/>
      <c r="W40657" s="136"/>
      <c r="Z40657" s="136"/>
      <c r="AC40657" s="136"/>
    </row>
    <row r="40658" spans="2:29">
      <c r="B40658" s="136"/>
      <c r="E40658" s="136"/>
      <c r="H40658" s="136"/>
      <c r="K40658" s="136"/>
      <c r="O40658" s="136"/>
      <c r="T40658" s="136"/>
      <c r="W40658" s="136"/>
      <c r="Z40658" s="136"/>
      <c r="AC40658" s="136"/>
    </row>
    <row r="40659" spans="2:29">
      <c r="B40659" s="136"/>
      <c r="E40659" s="136"/>
      <c r="H40659" s="136"/>
      <c r="K40659" s="136"/>
      <c r="O40659" s="136"/>
      <c r="T40659" s="136"/>
      <c r="W40659" s="136"/>
      <c r="Z40659" s="136"/>
      <c r="AC40659" s="136"/>
    </row>
    <row r="40660" spans="2:29">
      <c r="B40660" s="136"/>
      <c r="E40660" s="136"/>
      <c r="H40660" s="136"/>
      <c r="K40660" s="136"/>
      <c r="O40660" s="136"/>
      <c r="T40660" s="136"/>
      <c r="W40660" s="136"/>
      <c r="Z40660" s="136"/>
      <c r="AC40660" s="136"/>
    </row>
    <row r="40661" spans="2:29">
      <c r="B40661" s="136"/>
      <c r="E40661" s="136"/>
      <c r="H40661" s="136"/>
      <c r="K40661" s="136"/>
      <c r="O40661" s="136"/>
      <c r="T40661" s="136"/>
      <c r="W40661" s="136"/>
      <c r="Z40661" s="136"/>
      <c r="AC40661" s="136"/>
    </row>
    <row r="40662" spans="2:29">
      <c r="B40662" s="136"/>
      <c r="E40662" s="136"/>
      <c r="H40662" s="136"/>
      <c r="K40662" s="136"/>
      <c r="O40662" s="136"/>
      <c r="T40662" s="136"/>
      <c r="W40662" s="136"/>
      <c r="Z40662" s="136"/>
      <c r="AC40662" s="136"/>
    </row>
    <row r="40663" spans="2:29">
      <c r="B40663" s="136"/>
      <c r="E40663" s="136"/>
      <c r="H40663" s="136"/>
      <c r="K40663" s="136"/>
      <c r="O40663" s="136"/>
      <c r="T40663" s="136"/>
      <c r="W40663" s="136"/>
      <c r="Z40663" s="136"/>
      <c r="AC40663" s="136"/>
    </row>
    <row r="40664" spans="2:29">
      <c r="B40664" s="136"/>
      <c r="E40664" s="136"/>
      <c r="H40664" s="136"/>
      <c r="K40664" s="136"/>
      <c r="O40664" s="136"/>
      <c r="T40664" s="136"/>
      <c r="W40664" s="136"/>
      <c r="Z40664" s="136"/>
      <c r="AC40664" s="136"/>
    </row>
    <row r="40665" spans="2:29">
      <c r="B40665" s="136"/>
      <c r="E40665" s="136"/>
      <c r="H40665" s="136"/>
      <c r="K40665" s="136"/>
      <c r="O40665" s="136"/>
      <c r="T40665" s="136"/>
      <c r="W40665" s="136"/>
      <c r="Z40665" s="136"/>
      <c r="AC40665" s="136"/>
    </row>
    <row r="40666" spans="2:29">
      <c r="B40666" s="136"/>
      <c r="E40666" s="136"/>
      <c r="H40666" s="136"/>
      <c r="K40666" s="136"/>
      <c r="O40666" s="136"/>
      <c r="T40666" s="136"/>
      <c r="W40666" s="136"/>
      <c r="Z40666" s="136"/>
      <c r="AC40666" s="136"/>
    </row>
    <row r="40667" spans="2:29">
      <c r="B40667" s="136"/>
      <c r="E40667" s="136"/>
      <c r="H40667" s="136"/>
      <c r="K40667" s="136"/>
      <c r="O40667" s="136"/>
      <c r="T40667" s="136"/>
      <c r="W40667" s="136"/>
      <c r="Z40667" s="136"/>
      <c r="AC40667" s="136"/>
    </row>
    <row r="40668" spans="2:29">
      <c r="B40668" s="136"/>
      <c r="E40668" s="136"/>
      <c r="H40668" s="136"/>
      <c r="K40668" s="136"/>
      <c r="O40668" s="136"/>
      <c r="T40668" s="136"/>
      <c r="W40668" s="136"/>
      <c r="Z40668" s="136"/>
      <c r="AC40668" s="136"/>
    </row>
    <row r="40669" spans="2:29">
      <c r="B40669" s="136"/>
      <c r="E40669" s="136"/>
      <c r="H40669" s="136"/>
      <c r="K40669" s="136"/>
      <c r="O40669" s="136"/>
      <c r="T40669" s="136"/>
      <c r="W40669" s="136"/>
      <c r="Z40669" s="136"/>
      <c r="AC40669" s="136"/>
    </row>
    <row r="40670" spans="2:29">
      <c r="B40670" s="136"/>
      <c r="E40670" s="136"/>
      <c r="H40670" s="136"/>
      <c r="K40670" s="136"/>
      <c r="O40670" s="136"/>
      <c r="T40670" s="136"/>
      <c r="W40670" s="136"/>
      <c r="Z40670" s="136"/>
      <c r="AC40670" s="136"/>
    </row>
    <row r="40671" spans="2:29">
      <c r="B40671" s="136"/>
      <c r="E40671" s="136"/>
      <c r="H40671" s="136"/>
      <c r="K40671" s="136"/>
      <c r="O40671" s="136"/>
      <c r="T40671" s="136"/>
      <c r="W40671" s="136"/>
      <c r="Z40671" s="136"/>
      <c r="AC40671" s="136"/>
    </row>
    <row r="40672" spans="2:29">
      <c r="B40672" s="136"/>
      <c r="E40672" s="136"/>
      <c r="H40672" s="136"/>
      <c r="K40672" s="136"/>
      <c r="O40672" s="136"/>
      <c r="T40672" s="136"/>
      <c r="W40672" s="136"/>
      <c r="Z40672" s="136"/>
      <c r="AC40672" s="136"/>
    </row>
    <row r="40673" spans="2:29">
      <c r="B40673" s="136"/>
      <c r="E40673" s="136"/>
      <c r="H40673" s="136"/>
      <c r="K40673" s="136"/>
      <c r="O40673" s="136"/>
      <c r="T40673" s="136"/>
      <c r="W40673" s="136"/>
      <c r="Z40673" s="136"/>
      <c r="AC40673" s="136"/>
    </row>
    <row r="40674" spans="2:29">
      <c r="B40674" s="136"/>
      <c r="E40674" s="136"/>
      <c r="H40674" s="136"/>
      <c r="K40674" s="136"/>
      <c r="O40674" s="136"/>
      <c r="T40674" s="136"/>
      <c r="W40674" s="136"/>
      <c r="Z40674" s="136"/>
      <c r="AC40674" s="136"/>
    </row>
    <row r="40675" spans="2:29">
      <c r="B40675" s="136"/>
      <c r="E40675" s="136"/>
      <c r="H40675" s="136"/>
      <c r="K40675" s="136"/>
      <c r="O40675" s="136"/>
      <c r="T40675" s="136"/>
      <c r="W40675" s="136"/>
      <c r="Z40675" s="136"/>
      <c r="AC40675" s="136"/>
    </row>
    <row r="40676" spans="2:29">
      <c r="B40676" s="136"/>
      <c r="E40676" s="136"/>
      <c r="H40676" s="136"/>
      <c r="K40676" s="136"/>
      <c r="O40676" s="136"/>
      <c r="T40676" s="136"/>
      <c r="W40676" s="136"/>
      <c r="Z40676" s="136"/>
      <c r="AC40676" s="136"/>
    </row>
    <row r="40677" spans="2:29">
      <c r="B40677" s="136"/>
      <c r="E40677" s="136"/>
      <c r="H40677" s="136"/>
      <c r="K40677" s="136"/>
      <c r="O40677" s="136"/>
      <c r="T40677" s="136"/>
      <c r="W40677" s="136"/>
      <c r="Z40677" s="136"/>
      <c r="AC40677" s="136"/>
    </row>
    <row r="40678" spans="2:29">
      <c r="B40678" s="136"/>
      <c r="E40678" s="136"/>
      <c r="H40678" s="136"/>
      <c r="K40678" s="136"/>
      <c r="O40678" s="136"/>
      <c r="T40678" s="136"/>
      <c r="W40678" s="136"/>
      <c r="Z40678" s="136"/>
      <c r="AC40678" s="136"/>
    </row>
    <row r="40679" spans="2:29">
      <c r="B40679" s="136"/>
      <c r="E40679" s="136"/>
      <c r="H40679" s="136"/>
      <c r="K40679" s="136"/>
      <c r="O40679" s="136"/>
      <c r="T40679" s="136"/>
      <c r="W40679" s="136"/>
      <c r="Z40679" s="136"/>
      <c r="AC40679" s="136"/>
    </row>
    <row r="40680" spans="2:29">
      <c r="B40680" s="136"/>
      <c r="E40680" s="136"/>
      <c r="H40680" s="136"/>
      <c r="K40680" s="136"/>
      <c r="O40680" s="136"/>
      <c r="T40680" s="136"/>
      <c r="W40680" s="136"/>
      <c r="Z40680" s="136"/>
      <c r="AC40680" s="136"/>
    </row>
    <row r="40681" spans="2:29">
      <c r="B40681" s="136"/>
      <c r="E40681" s="136"/>
      <c r="H40681" s="136"/>
      <c r="K40681" s="136"/>
      <c r="O40681" s="136"/>
      <c r="T40681" s="136"/>
      <c r="W40681" s="136"/>
      <c r="Z40681" s="136"/>
      <c r="AC40681" s="136"/>
    </row>
    <row r="40682" spans="2:29">
      <c r="B40682" s="136"/>
      <c r="E40682" s="136"/>
      <c r="H40682" s="136"/>
      <c r="K40682" s="136"/>
      <c r="O40682" s="136"/>
      <c r="T40682" s="136"/>
      <c r="W40682" s="136"/>
      <c r="Z40682" s="136"/>
      <c r="AC40682" s="136"/>
    </row>
    <row r="40683" spans="2:29">
      <c r="B40683" s="136"/>
      <c r="E40683" s="136"/>
      <c r="H40683" s="136"/>
      <c r="K40683" s="136"/>
      <c r="O40683" s="136"/>
      <c r="T40683" s="136"/>
      <c r="W40683" s="136"/>
      <c r="Z40683" s="136"/>
      <c r="AC40683" s="136"/>
    </row>
    <row r="40684" spans="2:29">
      <c r="B40684" s="136"/>
      <c r="E40684" s="136"/>
      <c r="H40684" s="136"/>
      <c r="K40684" s="136"/>
      <c r="O40684" s="136"/>
      <c r="T40684" s="136"/>
      <c r="W40684" s="136"/>
      <c r="Z40684" s="136"/>
      <c r="AC40684" s="136"/>
    </row>
    <row r="40685" spans="2:29">
      <c r="B40685" s="136"/>
      <c r="E40685" s="136"/>
      <c r="H40685" s="136"/>
      <c r="K40685" s="136"/>
      <c r="O40685" s="136"/>
      <c r="T40685" s="136"/>
      <c r="W40685" s="136"/>
      <c r="Z40685" s="136"/>
      <c r="AC40685" s="136"/>
    </row>
    <row r="40686" spans="2:29">
      <c r="B40686" s="136"/>
      <c r="E40686" s="136"/>
      <c r="H40686" s="136"/>
      <c r="K40686" s="136"/>
      <c r="O40686" s="136"/>
      <c r="T40686" s="136"/>
      <c r="W40686" s="136"/>
      <c r="Z40686" s="136"/>
      <c r="AC40686" s="136"/>
    </row>
    <row r="40687" spans="2:29">
      <c r="B40687" s="136"/>
      <c r="E40687" s="136"/>
      <c r="H40687" s="136"/>
      <c r="K40687" s="136"/>
      <c r="O40687" s="136"/>
      <c r="T40687" s="136"/>
      <c r="W40687" s="136"/>
      <c r="Z40687" s="136"/>
      <c r="AC40687" s="136"/>
    </row>
    <row r="40688" spans="2:29">
      <c r="B40688" s="136"/>
      <c r="E40688" s="136"/>
      <c r="H40688" s="136"/>
      <c r="K40688" s="136"/>
      <c r="O40688" s="136"/>
      <c r="T40688" s="136"/>
      <c r="W40688" s="136"/>
      <c r="Z40688" s="136"/>
      <c r="AC40688" s="136"/>
    </row>
    <row r="40689" spans="2:29">
      <c r="B40689" s="136"/>
      <c r="E40689" s="136"/>
      <c r="H40689" s="136"/>
      <c r="K40689" s="136"/>
      <c r="O40689" s="136"/>
      <c r="T40689" s="136"/>
      <c r="W40689" s="136"/>
      <c r="Z40689" s="136"/>
      <c r="AC40689" s="136"/>
    </row>
    <row r="40690" spans="2:29">
      <c r="B40690" s="136"/>
      <c r="E40690" s="136"/>
      <c r="H40690" s="136"/>
      <c r="K40690" s="136"/>
      <c r="O40690" s="136"/>
      <c r="T40690" s="136"/>
      <c r="W40690" s="136"/>
      <c r="Z40690" s="136"/>
      <c r="AC40690" s="136"/>
    </row>
    <row r="40691" spans="2:29">
      <c r="B40691" s="136"/>
      <c r="E40691" s="136"/>
      <c r="H40691" s="136"/>
      <c r="K40691" s="136"/>
      <c r="O40691" s="136"/>
      <c r="T40691" s="136"/>
      <c r="W40691" s="136"/>
      <c r="Z40691" s="136"/>
      <c r="AC40691" s="136"/>
    </row>
    <row r="40692" spans="2:29">
      <c r="B40692" s="136"/>
      <c r="E40692" s="136"/>
      <c r="H40692" s="136"/>
      <c r="K40692" s="136"/>
      <c r="O40692" s="136"/>
      <c r="T40692" s="136"/>
      <c r="W40692" s="136"/>
      <c r="Z40692" s="136"/>
      <c r="AC40692" s="136"/>
    </row>
    <row r="40693" spans="2:29">
      <c r="B40693" s="136"/>
      <c r="E40693" s="136"/>
      <c r="H40693" s="136"/>
      <c r="K40693" s="136"/>
      <c r="O40693" s="136"/>
      <c r="T40693" s="136"/>
      <c r="W40693" s="136"/>
      <c r="Z40693" s="136"/>
      <c r="AC40693" s="136"/>
    </row>
    <row r="40694" spans="2:29">
      <c r="B40694" s="136"/>
      <c r="E40694" s="136"/>
      <c r="H40694" s="136"/>
      <c r="K40694" s="136"/>
      <c r="O40694" s="136"/>
      <c r="T40694" s="136"/>
      <c r="W40694" s="136"/>
      <c r="Z40694" s="136"/>
      <c r="AC40694" s="136"/>
    </row>
    <row r="40695" spans="2:29">
      <c r="B40695" s="136"/>
      <c r="E40695" s="136"/>
      <c r="H40695" s="136"/>
      <c r="K40695" s="136"/>
      <c r="O40695" s="136"/>
      <c r="T40695" s="136"/>
      <c r="W40695" s="136"/>
      <c r="Z40695" s="136"/>
      <c r="AC40695" s="136"/>
    </row>
    <row r="40696" spans="2:29">
      <c r="B40696" s="136"/>
      <c r="E40696" s="136"/>
      <c r="H40696" s="136"/>
      <c r="K40696" s="136"/>
      <c r="O40696" s="136"/>
      <c r="T40696" s="136"/>
      <c r="W40696" s="136"/>
      <c r="Z40696" s="136"/>
      <c r="AC40696" s="136"/>
    </row>
    <row r="40697" spans="2:29">
      <c r="B40697" s="136"/>
      <c r="E40697" s="136"/>
      <c r="H40697" s="136"/>
      <c r="K40697" s="136"/>
      <c r="O40697" s="136"/>
      <c r="T40697" s="136"/>
      <c r="W40697" s="136"/>
      <c r="Z40697" s="136"/>
      <c r="AC40697" s="136"/>
    </row>
    <row r="40698" spans="2:29">
      <c r="B40698" s="136"/>
      <c r="E40698" s="136"/>
      <c r="H40698" s="136"/>
      <c r="K40698" s="136"/>
      <c r="O40698" s="136"/>
      <c r="T40698" s="136"/>
      <c r="W40698" s="136"/>
      <c r="Z40698" s="136"/>
      <c r="AC40698" s="136"/>
    </row>
    <row r="40699" spans="2:29">
      <c r="B40699" s="136"/>
      <c r="E40699" s="136"/>
      <c r="H40699" s="136"/>
      <c r="K40699" s="136"/>
      <c r="O40699" s="136"/>
      <c r="T40699" s="136"/>
      <c r="W40699" s="136"/>
      <c r="Z40699" s="136"/>
      <c r="AC40699" s="136"/>
    </row>
    <row r="40700" spans="2:29">
      <c r="B40700" s="136"/>
      <c r="E40700" s="136"/>
      <c r="H40700" s="136"/>
      <c r="K40700" s="136"/>
      <c r="O40700" s="136"/>
      <c r="T40700" s="136"/>
      <c r="W40700" s="136"/>
      <c r="Z40700" s="136"/>
      <c r="AC40700" s="136"/>
    </row>
    <row r="40701" spans="2:29">
      <c r="B40701" s="136"/>
      <c r="E40701" s="136"/>
      <c r="H40701" s="136"/>
      <c r="K40701" s="136"/>
      <c r="O40701" s="136"/>
      <c r="T40701" s="136"/>
      <c r="W40701" s="136"/>
      <c r="Z40701" s="136"/>
      <c r="AC40701" s="136"/>
    </row>
    <row r="40702" spans="2:29">
      <c r="B40702" s="136"/>
      <c r="E40702" s="136"/>
      <c r="H40702" s="136"/>
      <c r="K40702" s="136"/>
      <c r="O40702" s="136"/>
      <c r="T40702" s="136"/>
      <c r="W40702" s="136"/>
      <c r="Z40702" s="136"/>
      <c r="AC40702" s="136"/>
    </row>
    <row r="40703" spans="2:29">
      <c r="B40703" s="136"/>
      <c r="E40703" s="136"/>
      <c r="H40703" s="136"/>
      <c r="K40703" s="136"/>
      <c r="O40703" s="136"/>
      <c r="T40703" s="136"/>
      <c r="W40703" s="136"/>
      <c r="Z40703" s="136"/>
      <c r="AC40703" s="136"/>
    </row>
    <row r="40704" spans="2:29">
      <c r="B40704" s="136"/>
      <c r="E40704" s="136"/>
      <c r="H40704" s="136"/>
      <c r="K40704" s="136"/>
      <c r="O40704" s="136"/>
      <c r="T40704" s="136"/>
      <c r="W40704" s="136"/>
      <c r="Z40704" s="136"/>
      <c r="AC40704" s="136"/>
    </row>
    <row r="40705" spans="2:29">
      <c r="B40705" s="136"/>
      <c r="E40705" s="136"/>
      <c r="H40705" s="136"/>
      <c r="K40705" s="136"/>
      <c r="O40705" s="136"/>
      <c r="T40705" s="136"/>
      <c r="W40705" s="136"/>
      <c r="Z40705" s="136"/>
      <c r="AC40705" s="136"/>
    </row>
    <row r="40706" spans="2:29">
      <c r="B40706" s="136"/>
      <c r="E40706" s="136"/>
      <c r="H40706" s="136"/>
      <c r="K40706" s="136"/>
      <c r="O40706" s="136"/>
      <c r="T40706" s="136"/>
      <c r="W40706" s="136"/>
      <c r="Z40706" s="136"/>
      <c r="AC40706" s="136"/>
    </row>
    <row r="40707" spans="2:29">
      <c r="B40707" s="136"/>
      <c r="E40707" s="136"/>
      <c r="H40707" s="136"/>
      <c r="K40707" s="136"/>
      <c r="O40707" s="136"/>
      <c r="T40707" s="136"/>
      <c r="W40707" s="136"/>
      <c r="Z40707" s="136"/>
      <c r="AC40707" s="136"/>
    </row>
    <row r="40708" spans="2:29">
      <c r="B40708" s="136"/>
      <c r="E40708" s="136"/>
      <c r="H40708" s="136"/>
      <c r="K40708" s="136"/>
      <c r="O40708" s="136"/>
      <c r="T40708" s="136"/>
      <c r="W40708" s="136"/>
      <c r="Z40708" s="136"/>
      <c r="AC40708" s="136"/>
    </row>
    <row r="40709" spans="2:29">
      <c r="B40709" s="136"/>
      <c r="E40709" s="136"/>
      <c r="H40709" s="136"/>
      <c r="K40709" s="136"/>
      <c r="O40709" s="136"/>
      <c r="T40709" s="136"/>
      <c r="W40709" s="136"/>
      <c r="Z40709" s="136"/>
      <c r="AC40709" s="136"/>
    </row>
    <row r="40710" spans="2:29">
      <c r="B40710" s="136"/>
      <c r="E40710" s="136"/>
      <c r="H40710" s="136"/>
      <c r="K40710" s="136"/>
      <c r="O40710" s="136"/>
      <c r="T40710" s="136"/>
      <c r="W40710" s="136"/>
      <c r="Z40710" s="136"/>
      <c r="AC40710" s="136"/>
    </row>
    <row r="40711" spans="2:29">
      <c r="B40711" s="136"/>
      <c r="E40711" s="136"/>
      <c r="H40711" s="136"/>
      <c r="K40711" s="136"/>
      <c r="O40711" s="136"/>
      <c r="T40711" s="136"/>
      <c r="W40711" s="136"/>
      <c r="Z40711" s="136"/>
      <c r="AC40711" s="136"/>
    </row>
    <row r="40712" spans="2:29">
      <c r="B40712" s="136"/>
      <c r="E40712" s="136"/>
      <c r="H40712" s="136"/>
      <c r="K40712" s="136"/>
      <c r="O40712" s="136"/>
      <c r="T40712" s="136"/>
      <c r="W40712" s="136"/>
      <c r="Z40712" s="136"/>
      <c r="AC40712" s="136"/>
    </row>
    <row r="40713" spans="2:29">
      <c r="B40713" s="136"/>
      <c r="E40713" s="136"/>
      <c r="H40713" s="136"/>
      <c r="K40713" s="136"/>
      <c r="O40713" s="136"/>
      <c r="T40713" s="136"/>
      <c r="W40713" s="136"/>
      <c r="Z40713" s="136"/>
      <c r="AC40713" s="136"/>
    </row>
    <row r="40714" spans="2:29">
      <c r="B40714" s="136"/>
      <c r="E40714" s="136"/>
      <c r="H40714" s="136"/>
      <c r="K40714" s="136"/>
      <c r="O40714" s="136"/>
      <c r="T40714" s="136"/>
      <c r="W40714" s="136"/>
      <c r="Z40714" s="136"/>
      <c r="AC40714" s="136"/>
    </row>
    <row r="40715" spans="2:29">
      <c r="B40715" s="136"/>
      <c r="E40715" s="136"/>
      <c r="H40715" s="136"/>
      <c r="K40715" s="136"/>
      <c r="O40715" s="136"/>
      <c r="T40715" s="136"/>
      <c r="W40715" s="136"/>
      <c r="Z40715" s="136"/>
      <c r="AC40715" s="136"/>
    </row>
    <row r="40716" spans="2:29">
      <c r="B40716" s="136"/>
      <c r="E40716" s="136"/>
      <c r="H40716" s="136"/>
      <c r="K40716" s="136"/>
      <c r="O40716" s="136"/>
      <c r="T40716" s="136"/>
      <c r="W40716" s="136"/>
      <c r="Z40716" s="136"/>
      <c r="AC40716" s="136"/>
    </row>
    <row r="40717" spans="2:29">
      <c r="B40717" s="136"/>
      <c r="E40717" s="136"/>
      <c r="H40717" s="136"/>
      <c r="K40717" s="136"/>
      <c r="O40717" s="136"/>
      <c r="T40717" s="136"/>
      <c r="W40717" s="136"/>
      <c r="Z40717" s="136"/>
      <c r="AC40717" s="136"/>
    </row>
    <row r="40718" spans="2:29">
      <c r="B40718" s="136"/>
      <c r="E40718" s="136"/>
      <c r="H40718" s="136"/>
      <c r="K40718" s="136"/>
      <c r="O40718" s="136"/>
      <c r="T40718" s="136"/>
      <c r="W40718" s="136"/>
      <c r="Z40718" s="136"/>
      <c r="AC40718" s="136"/>
    </row>
    <row r="40719" spans="2:29">
      <c r="B40719" s="136"/>
      <c r="E40719" s="136"/>
      <c r="H40719" s="136"/>
      <c r="K40719" s="136"/>
      <c r="O40719" s="136"/>
      <c r="T40719" s="136"/>
      <c r="W40719" s="136"/>
      <c r="Z40719" s="136"/>
      <c r="AC40719" s="136"/>
    </row>
    <row r="40720" spans="2:29">
      <c r="B40720" s="136"/>
      <c r="E40720" s="136"/>
      <c r="H40720" s="136"/>
      <c r="K40720" s="136"/>
      <c r="O40720" s="136"/>
      <c r="T40720" s="136"/>
      <c r="W40720" s="136"/>
      <c r="Z40720" s="136"/>
      <c r="AC40720" s="136"/>
    </row>
    <row r="40721" spans="2:29">
      <c r="B40721" s="136"/>
      <c r="E40721" s="136"/>
      <c r="H40721" s="136"/>
      <c r="K40721" s="136"/>
      <c r="O40721" s="136"/>
      <c r="T40721" s="136"/>
      <c r="W40721" s="136"/>
      <c r="Z40721" s="136"/>
      <c r="AC40721" s="136"/>
    </row>
    <row r="40722" spans="2:29">
      <c r="B40722" s="136"/>
      <c r="E40722" s="136"/>
      <c r="H40722" s="136"/>
      <c r="K40722" s="136"/>
      <c r="O40722" s="136"/>
      <c r="T40722" s="136"/>
      <c r="W40722" s="136"/>
      <c r="Z40722" s="136"/>
      <c r="AC40722" s="136"/>
    </row>
    <row r="40723" spans="2:29">
      <c r="B40723" s="136"/>
      <c r="E40723" s="136"/>
      <c r="H40723" s="136"/>
      <c r="K40723" s="136"/>
      <c r="O40723" s="136"/>
      <c r="T40723" s="136"/>
      <c r="W40723" s="136"/>
      <c r="Z40723" s="136"/>
      <c r="AC40723" s="136"/>
    </row>
    <row r="40724" spans="2:29">
      <c r="B40724" s="136"/>
      <c r="E40724" s="136"/>
      <c r="H40724" s="136"/>
      <c r="K40724" s="136"/>
      <c r="O40724" s="136"/>
      <c r="T40724" s="136"/>
      <c r="W40724" s="136"/>
      <c r="Z40724" s="136"/>
      <c r="AC40724" s="136"/>
    </row>
    <row r="40725" spans="2:29">
      <c r="B40725" s="136"/>
      <c r="E40725" s="136"/>
      <c r="H40725" s="136"/>
      <c r="K40725" s="136"/>
      <c r="O40725" s="136"/>
      <c r="T40725" s="136"/>
      <c r="W40725" s="136"/>
      <c r="Z40725" s="136"/>
      <c r="AC40725" s="136"/>
    </row>
    <row r="40726" spans="2:29">
      <c r="B40726" s="136"/>
      <c r="E40726" s="136"/>
      <c r="H40726" s="136"/>
      <c r="K40726" s="136"/>
      <c r="O40726" s="136"/>
      <c r="T40726" s="136"/>
      <c r="W40726" s="136"/>
      <c r="Z40726" s="136"/>
      <c r="AC40726" s="136"/>
    </row>
    <row r="40727" spans="2:29">
      <c r="B40727" s="136"/>
      <c r="E40727" s="136"/>
      <c r="H40727" s="136"/>
      <c r="K40727" s="136"/>
      <c r="O40727" s="136"/>
      <c r="T40727" s="136"/>
      <c r="W40727" s="136"/>
      <c r="Z40727" s="136"/>
      <c r="AC40727" s="136"/>
    </row>
    <row r="40728" spans="2:29">
      <c r="B40728" s="136"/>
      <c r="E40728" s="136"/>
      <c r="H40728" s="136"/>
      <c r="K40728" s="136"/>
      <c r="O40728" s="136"/>
      <c r="T40728" s="136"/>
      <c r="W40728" s="136"/>
      <c r="Z40728" s="136"/>
      <c r="AC40728" s="136"/>
    </row>
    <row r="40729" spans="2:29">
      <c r="B40729" s="136"/>
      <c r="E40729" s="136"/>
      <c r="H40729" s="136"/>
      <c r="K40729" s="136"/>
      <c r="O40729" s="136"/>
      <c r="T40729" s="136"/>
      <c r="W40729" s="136"/>
      <c r="Z40729" s="136"/>
      <c r="AC40729" s="136"/>
    </row>
    <row r="40730" spans="2:29">
      <c r="B40730" s="136"/>
      <c r="E40730" s="136"/>
      <c r="H40730" s="136"/>
      <c r="K40730" s="136"/>
      <c r="O40730" s="136"/>
      <c r="T40730" s="136"/>
      <c r="W40730" s="136"/>
      <c r="Z40730" s="136"/>
      <c r="AC40730" s="136"/>
    </row>
    <row r="40731" spans="2:29">
      <c r="B40731" s="136"/>
      <c r="E40731" s="136"/>
      <c r="H40731" s="136"/>
      <c r="K40731" s="136"/>
      <c r="O40731" s="136"/>
      <c r="T40731" s="136"/>
      <c r="W40731" s="136"/>
      <c r="Z40731" s="136"/>
      <c r="AC40731" s="136"/>
    </row>
    <row r="40732" spans="2:29">
      <c r="B40732" s="136"/>
      <c r="E40732" s="136"/>
      <c r="H40732" s="136"/>
      <c r="K40732" s="136"/>
      <c r="O40732" s="136"/>
      <c r="T40732" s="136"/>
      <c r="W40732" s="136"/>
      <c r="Z40732" s="136"/>
      <c r="AC40732" s="136"/>
    </row>
    <row r="40733" spans="2:29">
      <c r="B40733" s="136"/>
      <c r="E40733" s="136"/>
      <c r="H40733" s="136"/>
      <c r="K40733" s="136"/>
      <c r="O40733" s="136"/>
      <c r="T40733" s="136"/>
      <c r="W40733" s="136"/>
      <c r="Z40733" s="136"/>
      <c r="AC40733" s="136"/>
    </row>
    <row r="40734" spans="2:29">
      <c r="B40734" s="136"/>
      <c r="E40734" s="136"/>
      <c r="H40734" s="136"/>
      <c r="K40734" s="136"/>
      <c r="O40734" s="136"/>
      <c r="T40734" s="136"/>
      <c r="W40734" s="136"/>
      <c r="Z40734" s="136"/>
      <c r="AC40734" s="136"/>
    </row>
    <row r="40735" spans="2:29">
      <c r="B40735" s="136"/>
      <c r="E40735" s="136"/>
      <c r="H40735" s="136"/>
      <c r="K40735" s="136"/>
      <c r="O40735" s="136"/>
      <c r="T40735" s="136"/>
      <c r="W40735" s="136"/>
      <c r="Z40735" s="136"/>
      <c r="AC40735" s="136"/>
    </row>
    <row r="40736" spans="2:29">
      <c r="B40736" s="136"/>
      <c r="E40736" s="136"/>
      <c r="H40736" s="136"/>
      <c r="K40736" s="136"/>
      <c r="O40736" s="136"/>
      <c r="T40736" s="136"/>
      <c r="W40736" s="136"/>
      <c r="Z40736" s="136"/>
      <c r="AC40736" s="136"/>
    </row>
    <row r="40737" spans="2:29">
      <c r="B40737" s="136"/>
      <c r="E40737" s="136"/>
      <c r="H40737" s="136"/>
      <c r="K40737" s="136"/>
      <c r="O40737" s="136"/>
      <c r="T40737" s="136"/>
      <c r="W40737" s="136"/>
      <c r="Z40737" s="136"/>
      <c r="AC40737" s="136"/>
    </row>
    <row r="40738" spans="2:29">
      <c r="B40738" s="136"/>
      <c r="E40738" s="136"/>
      <c r="H40738" s="136"/>
      <c r="K40738" s="136"/>
      <c r="O40738" s="136"/>
      <c r="T40738" s="136"/>
      <c r="W40738" s="136"/>
      <c r="Z40738" s="136"/>
      <c r="AC40738" s="136"/>
    </row>
    <row r="40739" spans="2:29">
      <c r="B40739" s="136"/>
      <c r="E40739" s="136"/>
      <c r="H40739" s="136"/>
      <c r="K40739" s="136"/>
      <c r="O40739" s="136"/>
      <c r="T40739" s="136"/>
      <c r="W40739" s="136"/>
      <c r="Z40739" s="136"/>
      <c r="AC40739" s="136"/>
    </row>
    <row r="40740" spans="2:29">
      <c r="B40740" s="136"/>
      <c r="E40740" s="136"/>
      <c r="H40740" s="136"/>
      <c r="K40740" s="136"/>
      <c r="O40740" s="136"/>
      <c r="T40740" s="136"/>
      <c r="W40740" s="136"/>
      <c r="Z40740" s="136"/>
      <c r="AC40740" s="136"/>
    </row>
    <row r="40741" spans="2:29">
      <c r="B40741" s="136"/>
      <c r="E40741" s="136"/>
      <c r="H40741" s="136"/>
      <c r="K40741" s="136"/>
      <c r="O40741" s="136"/>
      <c r="T40741" s="136"/>
      <c r="W40741" s="136"/>
      <c r="Z40741" s="136"/>
      <c r="AC40741" s="136"/>
    </row>
    <row r="40742" spans="2:29">
      <c r="B40742" s="136"/>
      <c r="E40742" s="136"/>
      <c r="H40742" s="136"/>
      <c r="K40742" s="136"/>
      <c r="O40742" s="136"/>
      <c r="T40742" s="136"/>
      <c r="W40742" s="136"/>
      <c r="Z40742" s="136"/>
      <c r="AC40742" s="136"/>
    </row>
    <row r="40743" spans="2:29">
      <c r="B40743" s="136"/>
      <c r="E40743" s="136"/>
      <c r="H40743" s="136"/>
      <c r="K40743" s="136"/>
      <c r="O40743" s="136"/>
      <c r="T40743" s="136"/>
      <c r="W40743" s="136"/>
      <c r="Z40743" s="136"/>
      <c r="AC40743" s="136"/>
    </row>
    <row r="40744" spans="2:29">
      <c r="B40744" s="136"/>
      <c r="E40744" s="136"/>
      <c r="H40744" s="136"/>
      <c r="K40744" s="136"/>
      <c r="O40744" s="136"/>
      <c r="T40744" s="136"/>
      <c r="W40744" s="136"/>
      <c r="Z40744" s="136"/>
      <c r="AC40744" s="136"/>
    </row>
    <row r="40745" spans="2:29">
      <c r="B40745" s="136"/>
      <c r="E40745" s="136"/>
      <c r="H40745" s="136"/>
      <c r="K40745" s="136"/>
      <c r="O40745" s="136"/>
      <c r="T40745" s="136"/>
      <c r="W40745" s="136"/>
      <c r="Z40745" s="136"/>
      <c r="AC40745" s="136"/>
    </row>
    <row r="40746" spans="2:29">
      <c r="B40746" s="136"/>
      <c r="E40746" s="136"/>
      <c r="H40746" s="136"/>
      <c r="K40746" s="136"/>
      <c r="O40746" s="136"/>
      <c r="T40746" s="136"/>
      <c r="W40746" s="136"/>
      <c r="Z40746" s="136"/>
      <c r="AC40746" s="136"/>
    </row>
    <row r="40747" spans="2:29">
      <c r="B40747" s="136"/>
      <c r="E40747" s="136"/>
      <c r="H40747" s="136"/>
      <c r="K40747" s="136"/>
      <c r="O40747" s="136"/>
      <c r="T40747" s="136"/>
      <c r="W40747" s="136"/>
      <c r="Z40747" s="136"/>
      <c r="AC40747" s="136"/>
    </row>
    <row r="40748" spans="2:29">
      <c r="B40748" s="136"/>
      <c r="E40748" s="136"/>
      <c r="H40748" s="136"/>
      <c r="K40748" s="136"/>
      <c r="O40748" s="136"/>
      <c r="T40748" s="136"/>
      <c r="W40748" s="136"/>
      <c r="Z40748" s="136"/>
      <c r="AC40748" s="136"/>
    </row>
    <row r="40749" spans="2:29">
      <c r="B40749" s="136"/>
      <c r="E40749" s="136"/>
      <c r="H40749" s="136"/>
      <c r="K40749" s="136"/>
      <c r="O40749" s="136"/>
      <c r="T40749" s="136"/>
      <c r="W40749" s="136"/>
      <c r="Z40749" s="136"/>
      <c r="AC40749" s="136"/>
    </row>
    <row r="40750" spans="2:29">
      <c r="B40750" s="136"/>
      <c r="E40750" s="136"/>
      <c r="H40750" s="136"/>
      <c r="K40750" s="136"/>
      <c r="O40750" s="136"/>
      <c r="T40750" s="136"/>
      <c r="W40750" s="136"/>
      <c r="Z40750" s="136"/>
      <c r="AC40750" s="136"/>
    </row>
    <row r="40751" spans="2:29">
      <c r="B40751" s="136"/>
      <c r="E40751" s="136"/>
      <c r="H40751" s="136"/>
      <c r="K40751" s="136"/>
      <c r="O40751" s="136"/>
      <c r="T40751" s="136"/>
      <c r="W40751" s="136"/>
      <c r="Z40751" s="136"/>
      <c r="AC40751" s="136"/>
    </row>
    <row r="40752" spans="2:29">
      <c r="B40752" s="136"/>
      <c r="E40752" s="136"/>
      <c r="H40752" s="136"/>
      <c r="K40752" s="136"/>
      <c r="O40752" s="136"/>
      <c r="T40752" s="136"/>
      <c r="W40752" s="136"/>
      <c r="Z40752" s="136"/>
      <c r="AC40752" s="136"/>
    </row>
    <row r="40753" spans="2:29">
      <c r="B40753" s="136"/>
      <c r="E40753" s="136"/>
      <c r="H40753" s="136"/>
      <c r="K40753" s="136"/>
      <c r="O40753" s="136"/>
      <c r="T40753" s="136"/>
      <c r="W40753" s="136"/>
      <c r="Z40753" s="136"/>
      <c r="AC40753" s="136"/>
    </row>
    <row r="40754" spans="2:29">
      <c r="B40754" s="136"/>
      <c r="E40754" s="136"/>
      <c r="H40754" s="136"/>
      <c r="K40754" s="136"/>
      <c r="O40754" s="136"/>
      <c r="T40754" s="136"/>
      <c r="W40754" s="136"/>
      <c r="Z40754" s="136"/>
      <c r="AC40754" s="136"/>
    </row>
    <row r="40755" spans="2:29">
      <c r="B40755" s="136"/>
      <c r="E40755" s="136"/>
      <c r="H40755" s="136"/>
      <c r="K40755" s="136"/>
      <c r="O40755" s="136"/>
      <c r="T40755" s="136"/>
      <c r="W40755" s="136"/>
      <c r="Z40755" s="136"/>
      <c r="AC40755" s="136"/>
    </row>
    <row r="40756" spans="2:29">
      <c r="B40756" s="136"/>
      <c r="E40756" s="136"/>
      <c r="H40756" s="136"/>
      <c r="K40756" s="136"/>
      <c r="O40756" s="136"/>
      <c r="T40756" s="136"/>
      <c r="W40756" s="136"/>
      <c r="Z40756" s="136"/>
      <c r="AC40756" s="136"/>
    </row>
    <row r="40757" spans="2:29">
      <c r="B40757" s="136"/>
      <c r="E40757" s="136"/>
      <c r="H40757" s="136"/>
      <c r="K40757" s="136"/>
      <c r="O40757" s="136"/>
      <c r="T40757" s="136"/>
      <c r="W40757" s="136"/>
      <c r="Z40757" s="136"/>
      <c r="AC40757" s="136"/>
    </row>
    <row r="40758" spans="2:29">
      <c r="B40758" s="136"/>
      <c r="E40758" s="136"/>
      <c r="H40758" s="136"/>
      <c r="K40758" s="136"/>
      <c r="O40758" s="136"/>
      <c r="T40758" s="136"/>
      <c r="W40758" s="136"/>
      <c r="Z40758" s="136"/>
      <c r="AC40758" s="136"/>
    </row>
    <row r="40759" spans="2:29">
      <c r="B40759" s="136"/>
      <c r="E40759" s="136"/>
      <c r="H40759" s="136"/>
      <c r="K40759" s="136"/>
      <c r="O40759" s="136"/>
      <c r="T40759" s="136"/>
      <c r="W40759" s="136"/>
      <c r="Z40759" s="136"/>
      <c r="AC40759" s="136"/>
    </row>
    <row r="40760" spans="2:29">
      <c r="B40760" s="136"/>
      <c r="E40760" s="136"/>
      <c r="H40760" s="136"/>
      <c r="K40760" s="136"/>
      <c r="O40760" s="136"/>
      <c r="T40760" s="136"/>
      <c r="W40760" s="136"/>
      <c r="Z40760" s="136"/>
      <c r="AC40760" s="136"/>
    </row>
    <row r="40761" spans="2:29">
      <c r="B40761" s="136"/>
      <c r="E40761" s="136"/>
      <c r="H40761" s="136"/>
      <c r="K40761" s="136"/>
      <c r="O40761" s="136"/>
      <c r="T40761" s="136"/>
      <c r="W40761" s="136"/>
      <c r="Z40761" s="136"/>
      <c r="AC40761" s="136"/>
    </row>
    <row r="40762" spans="2:29">
      <c r="B40762" s="136"/>
      <c r="E40762" s="136"/>
      <c r="H40762" s="136"/>
      <c r="K40762" s="136"/>
      <c r="O40762" s="136"/>
      <c r="T40762" s="136"/>
      <c r="W40762" s="136"/>
      <c r="Z40762" s="136"/>
      <c r="AC40762" s="136"/>
    </row>
    <row r="40763" spans="2:29">
      <c r="B40763" s="136"/>
      <c r="E40763" s="136"/>
      <c r="H40763" s="136"/>
      <c r="K40763" s="136"/>
      <c r="O40763" s="136"/>
      <c r="T40763" s="136"/>
      <c r="W40763" s="136"/>
      <c r="Z40763" s="136"/>
      <c r="AC40763" s="136"/>
    </row>
    <row r="40764" spans="2:29">
      <c r="B40764" s="136"/>
      <c r="E40764" s="136"/>
      <c r="H40764" s="136"/>
      <c r="K40764" s="136"/>
      <c r="O40764" s="136"/>
      <c r="T40764" s="136"/>
      <c r="W40764" s="136"/>
      <c r="Z40764" s="136"/>
      <c r="AC40764" s="136"/>
    </row>
    <row r="40765" spans="2:29">
      <c r="B40765" s="136"/>
      <c r="E40765" s="136"/>
      <c r="H40765" s="136"/>
      <c r="K40765" s="136"/>
      <c r="O40765" s="136"/>
      <c r="T40765" s="136"/>
      <c r="W40765" s="136"/>
      <c r="Z40765" s="136"/>
      <c r="AC40765" s="136"/>
    </row>
    <row r="40766" spans="2:29">
      <c r="B40766" s="136"/>
      <c r="E40766" s="136"/>
      <c r="H40766" s="136"/>
      <c r="K40766" s="136"/>
      <c r="O40766" s="136"/>
      <c r="T40766" s="136"/>
      <c r="W40766" s="136"/>
      <c r="Z40766" s="136"/>
      <c r="AC40766" s="136"/>
    </row>
    <row r="40767" spans="2:29">
      <c r="B40767" s="136"/>
      <c r="E40767" s="136"/>
      <c r="H40767" s="136"/>
      <c r="K40767" s="136"/>
      <c r="O40767" s="136"/>
      <c r="T40767" s="136"/>
      <c r="W40767" s="136"/>
      <c r="Z40767" s="136"/>
      <c r="AC40767" s="136"/>
    </row>
    <row r="40768" spans="2:29">
      <c r="B40768" s="136"/>
      <c r="E40768" s="136"/>
      <c r="H40768" s="136"/>
      <c r="K40768" s="136"/>
      <c r="O40768" s="136"/>
      <c r="T40768" s="136"/>
      <c r="W40768" s="136"/>
      <c r="Z40768" s="136"/>
      <c r="AC40768" s="136"/>
    </row>
    <row r="40769" spans="2:29">
      <c r="B40769" s="136"/>
      <c r="E40769" s="136"/>
      <c r="H40769" s="136"/>
      <c r="K40769" s="136"/>
      <c r="O40769" s="136"/>
      <c r="T40769" s="136"/>
      <c r="W40769" s="136"/>
      <c r="Z40769" s="136"/>
      <c r="AC40769" s="136"/>
    </row>
    <row r="40770" spans="2:29">
      <c r="B40770" s="136"/>
      <c r="E40770" s="136"/>
      <c r="H40770" s="136"/>
      <c r="K40770" s="136"/>
      <c r="O40770" s="136"/>
      <c r="T40770" s="136"/>
      <c r="W40770" s="136"/>
      <c r="Z40770" s="136"/>
      <c r="AC40770" s="136"/>
    </row>
    <row r="40771" spans="2:29">
      <c r="B40771" s="136"/>
      <c r="E40771" s="136"/>
      <c r="H40771" s="136"/>
      <c r="K40771" s="136"/>
      <c r="O40771" s="136"/>
      <c r="T40771" s="136"/>
      <c r="W40771" s="136"/>
      <c r="Z40771" s="136"/>
      <c r="AC40771" s="136"/>
    </row>
    <row r="40772" spans="2:29">
      <c r="B40772" s="136"/>
      <c r="E40772" s="136"/>
      <c r="H40772" s="136"/>
      <c r="K40772" s="136"/>
      <c r="O40772" s="136"/>
      <c r="T40772" s="136"/>
      <c r="W40772" s="136"/>
      <c r="Z40772" s="136"/>
      <c r="AC40772" s="136"/>
    </row>
    <row r="40773" spans="2:29">
      <c r="B40773" s="136"/>
      <c r="E40773" s="136"/>
      <c r="H40773" s="136"/>
      <c r="K40773" s="136"/>
      <c r="O40773" s="136"/>
      <c r="T40773" s="136"/>
      <c r="W40773" s="136"/>
      <c r="Z40773" s="136"/>
      <c r="AC40773" s="136"/>
    </row>
    <row r="40774" spans="2:29">
      <c r="B40774" s="136"/>
      <c r="E40774" s="136"/>
      <c r="H40774" s="136"/>
      <c r="K40774" s="136"/>
      <c r="O40774" s="136"/>
      <c r="T40774" s="136"/>
      <c r="W40774" s="136"/>
      <c r="Z40774" s="136"/>
      <c r="AC40774" s="136"/>
    </row>
    <row r="40775" spans="2:29">
      <c r="B40775" s="136"/>
      <c r="E40775" s="136"/>
      <c r="H40775" s="136"/>
      <c r="K40775" s="136"/>
      <c r="O40775" s="136"/>
      <c r="T40775" s="136"/>
      <c r="W40775" s="136"/>
      <c r="Z40775" s="136"/>
      <c r="AC40775" s="136"/>
    </row>
    <row r="40776" spans="2:29">
      <c r="B40776" s="136"/>
      <c r="E40776" s="136"/>
      <c r="H40776" s="136"/>
      <c r="K40776" s="136"/>
      <c r="O40776" s="136"/>
      <c r="T40776" s="136"/>
      <c r="W40776" s="136"/>
      <c r="Z40776" s="136"/>
      <c r="AC40776" s="136"/>
    </row>
    <row r="40777" spans="2:29">
      <c r="B40777" s="136"/>
      <c r="E40777" s="136"/>
      <c r="H40777" s="136"/>
      <c r="K40777" s="136"/>
      <c r="O40777" s="136"/>
      <c r="T40777" s="136"/>
      <c r="W40777" s="136"/>
      <c r="Z40777" s="136"/>
      <c r="AC40777" s="136"/>
    </row>
    <row r="40778" spans="2:29">
      <c r="B40778" s="136"/>
      <c r="E40778" s="136"/>
      <c r="H40778" s="136"/>
      <c r="K40778" s="136"/>
      <c r="O40778" s="136"/>
      <c r="T40778" s="136"/>
      <c r="W40778" s="136"/>
      <c r="Z40778" s="136"/>
      <c r="AC40778" s="136"/>
    </row>
    <row r="40779" spans="2:29">
      <c r="B40779" s="136"/>
      <c r="E40779" s="136"/>
      <c r="H40779" s="136"/>
      <c r="K40779" s="136"/>
      <c r="O40779" s="136"/>
      <c r="T40779" s="136"/>
      <c r="W40779" s="136"/>
      <c r="Z40779" s="136"/>
      <c r="AC40779" s="136"/>
    </row>
    <row r="40780" spans="2:29">
      <c r="B40780" s="136"/>
      <c r="E40780" s="136"/>
      <c r="H40780" s="136"/>
      <c r="K40780" s="136"/>
      <c r="O40780" s="136"/>
      <c r="T40780" s="136"/>
      <c r="W40780" s="136"/>
      <c r="Z40780" s="136"/>
      <c r="AC40780" s="136"/>
    </row>
    <row r="40781" spans="2:29">
      <c r="B40781" s="136"/>
      <c r="E40781" s="136"/>
      <c r="H40781" s="136"/>
      <c r="K40781" s="136"/>
      <c r="O40781" s="136"/>
      <c r="T40781" s="136"/>
      <c r="W40781" s="136"/>
      <c r="Z40781" s="136"/>
      <c r="AC40781" s="136"/>
    </row>
    <row r="40782" spans="2:29">
      <c r="B40782" s="136"/>
      <c r="E40782" s="136"/>
      <c r="H40782" s="136"/>
      <c r="K40782" s="136"/>
      <c r="O40782" s="136"/>
      <c r="T40782" s="136"/>
      <c r="W40782" s="136"/>
      <c r="Z40782" s="136"/>
      <c r="AC40782" s="136"/>
    </row>
    <row r="40783" spans="2:29">
      <c r="B40783" s="136"/>
      <c r="E40783" s="136"/>
      <c r="H40783" s="136"/>
      <c r="K40783" s="136"/>
      <c r="O40783" s="136"/>
      <c r="T40783" s="136"/>
      <c r="W40783" s="136"/>
      <c r="Z40783" s="136"/>
      <c r="AC40783" s="136"/>
    </row>
    <row r="40784" spans="2:29">
      <c r="B40784" s="136"/>
      <c r="E40784" s="136"/>
      <c r="H40784" s="136"/>
      <c r="K40784" s="136"/>
      <c r="O40784" s="136"/>
      <c r="T40784" s="136"/>
      <c r="W40784" s="136"/>
      <c r="Z40784" s="136"/>
      <c r="AC40784" s="136"/>
    </row>
    <row r="40785" spans="2:29">
      <c r="B40785" s="136"/>
      <c r="E40785" s="136"/>
      <c r="H40785" s="136"/>
      <c r="K40785" s="136"/>
      <c r="O40785" s="136"/>
      <c r="T40785" s="136"/>
      <c r="W40785" s="136"/>
      <c r="Z40785" s="136"/>
      <c r="AC40785" s="136"/>
    </row>
    <row r="40786" spans="2:29">
      <c r="B40786" s="136"/>
      <c r="E40786" s="136"/>
      <c r="H40786" s="136"/>
      <c r="K40786" s="136"/>
      <c r="O40786" s="136"/>
      <c r="T40786" s="136"/>
      <c r="W40786" s="136"/>
      <c r="Z40786" s="136"/>
      <c r="AC40786" s="136"/>
    </row>
    <row r="40787" spans="2:29">
      <c r="B40787" s="136"/>
      <c r="E40787" s="136"/>
      <c r="H40787" s="136"/>
      <c r="K40787" s="136"/>
      <c r="O40787" s="136"/>
      <c r="T40787" s="136"/>
      <c r="W40787" s="136"/>
      <c r="Z40787" s="136"/>
      <c r="AC40787" s="136"/>
    </row>
    <row r="40788" spans="2:29">
      <c r="B40788" s="136"/>
      <c r="E40788" s="136"/>
      <c r="H40788" s="136"/>
      <c r="K40788" s="136"/>
      <c r="O40788" s="136"/>
      <c r="T40788" s="136"/>
      <c r="W40788" s="136"/>
      <c r="Z40788" s="136"/>
      <c r="AC40788" s="136"/>
    </row>
    <row r="40789" spans="2:29">
      <c r="B40789" s="136"/>
      <c r="E40789" s="136"/>
      <c r="H40789" s="136"/>
      <c r="K40789" s="136"/>
      <c r="O40789" s="136"/>
      <c r="T40789" s="136"/>
      <c r="W40789" s="136"/>
      <c r="Z40789" s="136"/>
      <c r="AC40789" s="136"/>
    </row>
    <row r="40790" spans="2:29">
      <c r="B40790" s="136"/>
      <c r="E40790" s="136"/>
      <c r="H40790" s="136"/>
      <c r="K40790" s="136"/>
      <c r="O40790" s="136"/>
      <c r="T40790" s="136"/>
      <c r="W40790" s="136"/>
      <c r="Z40790" s="136"/>
      <c r="AC40790" s="136"/>
    </row>
    <row r="40791" spans="2:29">
      <c r="B40791" s="136"/>
      <c r="E40791" s="136"/>
      <c r="H40791" s="136"/>
      <c r="K40791" s="136"/>
      <c r="O40791" s="136"/>
      <c r="T40791" s="136"/>
      <c r="W40791" s="136"/>
      <c r="Z40791" s="136"/>
      <c r="AC40791" s="136"/>
    </row>
    <row r="40792" spans="2:29">
      <c r="B40792" s="136"/>
      <c r="E40792" s="136"/>
      <c r="H40792" s="136"/>
      <c r="K40792" s="136"/>
      <c r="O40792" s="136"/>
      <c r="T40792" s="136"/>
      <c r="W40792" s="136"/>
      <c r="Z40792" s="136"/>
      <c r="AC40792" s="136"/>
    </row>
    <row r="40793" spans="2:29">
      <c r="B40793" s="136"/>
      <c r="E40793" s="136"/>
      <c r="H40793" s="136"/>
      <c r="K40793" s="136"/>
      <c r="O40793" s="136"/>
      <c r="T40793" s="136"/>
      <c r="W40793" s="136"/>
      <c r="Z40793" s="136"/>
      <c r="AC40793" s="136"/>
    </row>
    <row r="40794" spans="2:29">
      <c r="B40794" s="136"/>
      <c r="E40794" s="136"/>
      <c r="H40794" s="136"/>
      <c r="K40794" s="136"/>
      <c r="O40794" s="136"/>
      <c r="T40794" s="136"/>
      <c r="W40794" s="136"/>
      <c r="Z40794" s="136"/>
      <c r="AC40794" s="136"/>
    </row>
    <row r="40795" spans="2:29">
      <c r="B40795" s="136"/>
      <c r="E40795" s="136"/>
      <c r="H40795" s="136"/>
      <c r="K40795" s="136"/>
      <c r="O40795" s="136"/>
      <c r="T40795" s="136"/>
      <c r="W40795" s="136"/>
      <c r="Z40795" s="136"/>
      <c r="AC40795" s="136"/>
    </row>
    <row r="40796" spans="2:29">
      <c r="B40796" s="136"/>
      <c r="E40796" s="136"/>
      <c r="H40796" s="136"/>
      <c r="K40796" s="136"/>
      <c r="O40796" s="136"/>
      <c r="T40796" s="136"/>
      <c r="W40796" s="136"/>
      <c r="Z40796" s="136"/>
      <c r="AC40796" s="136"/>
    </row>
    <row r="40797" spans="2:29">
      <c r="B40797" s="136"/>
      <c r="E40797" s="136"/>
      <c r="H40797" s="136"/>
      <c r="K40797" s="136"/>
      <c r="O40797" s="136"/>
      <c r="T40797" s="136"/>
      <c r="W40797" s="136"/>
      <c r="Z40797" s="136"/>
      <c r="AC40797" s="136"/>
    </row>
    <row r="40798" spans="2:29">
      <c r="B40798" s="136"/>
      <c r="E40798" s="136"/>
      <c r="H40798" s="136"/>
      <c r="K40798" s="136"/>
      <c r="O40798" s="136"/>
      <c r="T40798" s="136"/>
      <c r="W40798" s="136"/>
      <c r="Z40798" s="136"/>
      <c r="AC40798" s="136"/>
    </row>
    <row r="40799" spans="2:29">
      <c r="B40799" s="136"/>
      <c r="E40799" s="136"/>
      <c r="H40799" s="136"/>
      <c r="K40799" s="136"/>
      <c r="O40799" s="136"/>
      <c r="T40799" s="136"/>
      <c r="W40799" s="136"/>
      <c r="Z40799" s="136"/>
      <c r="AC40799" s="136"/>
    </row>
    <row r="40800" spans="2:29">
      <c r="B40800" s="136"/>
      <c r="E40800" s="136"/>
      <c r="H40800" s="136"/>
      <c r="K40800" s="136"/>
      <c r="O40800" s="136"/>
      <c r="T40800" s="136"/>
      <c r="W40800" s="136"/>
      <c r="Z40800" s="136"/>
      <c r="AC40800" s="136"/>
    </row>
    <row r="40801" spans="2:29">
      <c r="B40801" s="136"/>
      <c r="E40801" s="136"/>
      <c r="H40801" s="136"/>
      <c r="K40801" s="136"/>
      <c r="O40801" s="136"/>
      <c r="T40801" s="136"/>
      <c r="W40801" s="136"/>
      <c r="Z40801" s="136"/>
      <c r="AC40801" s="136"/>
    </row>
    <row r="40802" spans="2:29">
      <c r="B40802" s="136"/>
      <c r="E40802" s="136"/>
      <c r="H40802" s="136"/>
      <c r="K40802" s="136"/>
      <c r="O40802" s="136"/>
      <c r="T40802" s="136"/>
      <c r="W40802" s="136"/>
      <c r="Z40802" s="136"/>
      <c r="AC40802" s="136"/>
    </row>
    <row r="40803" spans="2:29">
      <c r="B40803" s="136"/>
      <c r="E40803" s="136"/>
      <c r="H40803" s="136"/>
      <c r="K40803" s="136"/>
      <c r="O40803" s="136"/>
      <c r="T40803" s="136"/>
      <c r="W40803" s="136"/>
      <c r="Z40803" s="136"/>
      <c r="AC40803" s="136"/>
    </row>
    <row r="40804" spans="2:29">
      <c r="B40804" s="136"/>
      <c r="E40804" s="136"/>
      <c r="H40804" s="136"/>
      <c r="K40804" s="136"/>
      <c r="O40804" s="136"/>
      <c r="T40804" s="136"/>
      <c r="W40804" s="136"/>
      <c r="Z40804" s="136"/>
      <c r="AC40804" s="136"/>
    </row>
    <row r="40805" spans="2:29">
      <c r="B40805" s="136"/>
      <c r="E40805" s="136"/>
      <c r="H40805" s="136"/>
      <c r="K40805" s="136"/>
      <c r="O40805" s="136"/>
      <c r="T40805" s="136"/>
      <c r="W40805" s="136"/>
      <c r="Z40805" s="136"/>
      <c r="AC40805" s="136"/>
    </row>
    <row r="40806" spans="2:29">
      <c r="B40806" s="136"/>
      <c r="E40806" s="136"/>
      <c r="H40806" s="136"/>
      <c r="K40806" s="136"/>
      <c r="O40806" s="136"/>
      <c r="T40806" s="136"/>
      <c r="W40806" s="136"/>
      <c r="Z40806" s="136"/>
      <c r="AC40806" s="136"/>
    </row>
    <row r="40807" spans="2:29">
      <c r="B40807" s="136"/>
      <c r="E40807" s="136"/>
      <c r="H40807" s="136"/>
      <c r="K40807" s="136"/>
      <c r="O40807" s="136"/>
      <c r="T40807" s="136"/>
      <c r="W40807" s="136"/>
      <c r="Z40807" s="136"/>
      <c r="AC40807" s="136"/>
    </row>
    <row r="40808" spans="2:29">
      <c r="B40808" s="136"/>
      <c r="E40808" s="136"/>
      <c r="H40808" s="136"/>
      <c r="K40808" s="136"/>
      <c r="O40808" s="136"/>
      <c r="T40808" s="136"/>
      <c r="W40808" s="136"/>
      <c r="Z40808" s="136"/>
      <c r="AC40808" s="136"/>
    </row>
    <row r="40809" spans="2:29">
      <c r="B40809" s="136"/>
      <c r="E40809" s="136"/>
      <c r="H40809" s="136"/>
      <c r="K40809" s="136"/>
      <c r="O40809" s="136"/>
      <c r="T40809" s="136"/>
      <c r="W40809" s="136"/>
      <c r="Z40809" s="136"/>
      <c r="AC40809" s="136"/>
    </row>
    <row r="40810" spans="2:29">
      <c r="B40810" s="136"/>
      <c r="E40810" s="136"/>
      <c r="H40810" s="136"/>
      <c r="K40810" s="136"/>
      <c r="O40810" s="136"/>
      <c r="T40810" s="136"/>
      <c r="W40810" s="136"/>
      <c r="Z40810" s="136"/>
      <c r="AC40810" s="136"/>
    </row>
    <row r="40811" spans="2:29">
      <c r="B40811" s="136"/>
      <c r="E40811" s="136"/>
      <c r="H40811" s="136"/>
      <c r="K40811" s="136"/>
      <c r="O40811" s="136"/>
      <c r="T40811" s="136"/>
      <c r="W40811" s="136"/>
      <c r="Z40811" s="136"/>
      <c r="AC40811" s="136"/>
    </row>
    <row r="40812" spans="2:29">
      <c r="B40812" s="136"/>
      <c r="E40812" s="136"/>
      <c r="H40812" s="136"/>
      <c r="K40812" s="136"/>
      <c r="O40812" s="136"/>
      <c r="T40812" s="136"/>
      <c r="W40812" s="136"/>
      <c r="Z40812" s="136"/>
      <c r="AC40812" s="136"/>
    </row>
    <row r="40813" spans="2:29">
      <c r="B40813" s="136"/>
      <c r="E40813" s="136"/>
      <c r="H40813" s="136"/>
      <c r="K40813" s="136"/>
      <c r="O40813" s="136"/>
      <c r="T40813" s="136"/>
      <c r="W40813" s="136"/>
      <c r="Z40813" s="136"/>
      <c r="AC40813" s="136"/>
    </row>
    <row r="40814" spans="2:29">
      <c r="B40814" s="136"/>
      <c r="E40814" s="136"/>
      <c r="H40814" s="136"/>
      <c r="K40814" s="136"/>
      <c r="O40814" s="136"/>
      <c r="T40814" s="136"/>
      <c r="W40814" s="136"/>
      <c r="Z40814" s="136"/>
      <c r="AC40814" s="136"/>
    </row>
    <row r="40815" spans="2:29">
      <c r="B40815" s="136"/>
      <c r="E40815" s="136"/>
      <c r="H40815" s="136"/>
      <c r="K40815" s="136"/>
      <c r="O40815" s="136"/>
      <c r="T40815" s="136"/>
      <c r="W40815" s="136"/>
      <c r="Z40815" s="136"/>
      <c r="AC40815" s="136"/>
    </row>
    <row r="40816" spans="2:29">
      <c r="B40816" s="136"/>
      <c r="E40816" s="136"/>
      <c r="H40816" s="136"/>
      <c r="K40816" s="136"/>
      <c r="O40816" s="136"/>
      <c r="T40816" s="136"/>
      <c r="W40816" s="136"/>
      <c r="Z40816" s="136"/>
      <c r="AC40816" s="136"/>
    </row>
    <row r="40817" spans="2:29">
      <c r="B40817" s="136"/>
      <c r="E40817" s="136"/>
      <c r="H40817" s="136"/>
      <c r="K40817" s="136"/>
      <c r="O40817" s="136"/>
      <c r="T40817" s="136"/>
      <c r="W40817" s="136"/>
      <c r="Z40817" s="136"/>
      <c r="AC40817" s="136"/>
    </row>
    <row r="40818" spans="2:29">
      <c r="B40818" s="136"/>
      <c r="E40818" s="136"/>
      <c r="H40818" s="136"/>
      <c r="K40818" s="136"/>
      <c r="O40818" s="136"/>
      <c r="T40818" s="136"/>
      <c r="W40818" s="136"/>
      <c r="Z40818" s="136"/>
      <c r="AC40818" s="136"/>
    </row>
    <row r="40819" spans="2:29">
      <c r="B40819" s="136"/>
      <c r="E40819" s="136"/>
      <c r="H40819" s="136"/>
      <c r="K40819" s="136"/>
      <c r="O40819" s="136"/>
      <c r="T40819" s="136"/>
      <c r="W40819" s="136"/>
      <c r="Z40819" s="136"/>
      <c r="AC40819" s="136"/>
    </row>
    <row r="40820" spans="2:29">
      <c r="B40820" s="136"/>
      <c r="E40820" s="136"/>
      <c r="H40820" s="136"/>
      <c r="K40820" s="136"/>
      <c r="O40820" s="136"/>
      <c r="T40820" s="136"/>
      <c r="W40820" s="136"/>
      <c r="Z40820" s="136"/>
      <c r="AC40820" s="136"/>
    </row>
    <row r="40821" spans="2:29">
      <c r="B40821" s="136"/>
      <c r="E40821" s="136"/>
      <c r="H40821" s="136"/>
      <c r="K40821" s="136"/>
      <c r="O40821" s="136"/>
      <c r="T40821" s="136"/>
      <c r="W40821" s="136"/>
      <c r="Z40821" s="136"/>
      <c r="AC40821" s="136"/>
    </row>
    <row r="40822" spans="2:29">
      <c r="B40822" s="136"/>
      <c r="E40822" s="136"/>
      <c r="H40822" s="136"/>
      <c r="K40822" s="136"/>
      <c r="O40822" s="136"/>
      <c r="T40822" s="136"/>
      <c r="W40822" s="136"/>
      <c r="Z40822" s="136"/>
      <c r="AC40822" s="136"/>
    </row>
    <row r="40823" spans="2:29">
      <c r="B40823" s="136"/>
      <c r="E40823" s="136"/>
      <c r="H40823" s="136"/>
      <c r="K40823" s="136"/>
      <c r="O40823" s="136"/>
      <c r="T40823" s="136"/>
      <c r="W40823" s="136"/>
      <c r="Z40823" s="136"/>
      <c r="AC40823" s="136"/>
    </row>
    <row r="40824" spans="2:29">
      <c r="B40824" s="136"/>
      <c r="E40824" s="136"/>
      <c r="H40824" s="136"/>
      <c r="K40824" s="136"/>
      <c r="O40824" s="136"/>
      <c r="T40824" s="136"/>
      <c r="W40824" s="136"/>
      <c r="Z40824" s="136"/>
      <c r="AC40824" s="136"/>
    </row>
    <row r="40825" spans="2:29">
      <c r="B40825" s="136"/>
      <c r="E40825" s="136"/>
      <c r="H40825" s="136"/>
      <c r="K40825" s="136"/>
      <c r="O40825" s="136"/>
      <c r="T40825" s="136"/>
      <c r="W40825" s="136"/>
      <c r="Z40825" s="136"/>
      <c r="AC40825" s="136"/>
    </row>
    <row r="40826" spans="2:29">
      <c r="B40826" s="136"/>
      <c r="E40826" s="136"/>
      <c r="H40826" s="136"/>
      <c r="K40826" s="136"/>
      <c r="O40826" s="136"/>
      <c r="T40826" s="136"/>
      <c r="W40826" s="136"/>
      <c r="Z40826" s="136"/>
      <c r="AC40826" s="136"/>
    </row>
    <row r="40827" spans="2:29">
      <c r="B40827" s="136"/>
      <c r="E40827" s="136"/>
      <c r="H40827" s="136"/>
      <c r="K40827" s="136"/>
      <c r="O40827" s="136"/>
      <c r="T40827" s="136"/>
      <c r="W40827" s="136"/>
      <c r="Z40827" s="136"/>
      <c r="AC40827" s="136"/>
    </row>
    <row r="40828" spans="2:29">
      <c r="B40828" s="136"/>
      <c r="E40828" s="136"/>
      <c r="H40828" s="136"/>
      <c r="K40828" s="136"/>
      <c r="O40828" s="136"/>
      <c r="T40828" s="136"/>
      <c r="W40828" s="136"/>
      <c r="Z40828" s="136"/>
      <c r="AC40828" s="136"/>
    </row>
    <row r="40829" spans="2:29">
      <c r="B40829" s="136"/>
      <c r="E40829" s="136"/>
      <c r="H40829" s="136"/>
      <c r="K40829" s="136"/>
      <c r="O40829" s="136"/>
      <c r="T40829" s="136"/>
      <c r="W40829" s="136"/>
      <c r="Z40829" s="136"/>
      <c r="AC40829" s="136"/>
    </row>
    <row r="40830" spans="2:29">
      <c r="B40830" s="136"/>
      <c r="E40830" s="136"/>
      <c r="H40830" s="136"/>
      <c r="K40830" s="136"/>
      <c r="O40830" s="136"/>
      <c r="T40830" s="136"/>
      <c r="W40830" s="136"/>
      <c r="Z40830" s="136"/>
      <c r="AC40830" s="136"/>
    </row>
    <row r="40831" spans="2:29">
      <c r="B40831" s="136"/>
      <c r="E40831" s="136"/>
      <c r="H40831" s="136"/>
      <c r="K40831" s="136"/>
      <c r="O40831" s="136"/>
      <c r="T40831" s="136"/>
      <c r="W40831" s="136"/>
      <c r="Z40831" s="136"/>
      <c r="AC40831" s="136"/>
    </row>
    <row r="40832" spans="2:29">
      <c r="B40832" s="136"/>
      <c r="E40832" s="136"/>
      <c r="H40832" s="136"/>
      <c r="K40832" s="136"/>
      <c r="O40832" s="136"/>
      <c r="T40832" s="136"/>
      <c r="W40832" s="136"/>
      <c r="Z40832" s="136"/>
      <c r="AC40832" s="136"/>
    </row>
    <row r="40833" spans="2:29">
      <c r="B40833" s="136"/>
      <c r="E40833" s="136"/>
      <c r="H40833" s="136"/>
      <c r="K40833" s="136"/>
      <c r="O40833" s="136"/>
      <c r="T40833" s="136"/>
      <c r="W40833" s="136"/>
      <c r="Z40833" s="136"/>
      <c r="AC40833" s="136"/>
    </row>
    <row r="40834" spans="2:29">
      <c r="B40834" s="136"/>
      <c r="E40834" s="136"/>
      <c r="H40834" s="136"/>
      <c r="K40834" s="136"/>
      <c r="O40834" s="136"/>
      <c r="T40834" s="136"/>
      <c r="W40834" s="136"/>
      <c r="Z40834" s="136"/>
      <c r="AC40834" s="136"/>
    </row>
    <row r="40835" spans="2:29">
      <c r="B40835" s="136"/>
      <c r="E40835" s="136"/>
      <c r="H40835" s="136"/>
      <c r="K40835" s="136"/>
      <c r="O40835" s="136"/>
      <c r="T40835" s="136"/>
      <c r="W40835" s="136"/>
      <c r="Z40835" s="136"/>
      <c r="AC40835" s="136"/>
    </row>
    <row r="40836" spans="2:29">
      <c r="B40836" s="136"/>
      <c r="E40836" s="136"/>
      <c r="H40836" s="136"/>
      <c r="K40836" s="136"/>
      <c r="O40836" s="136"/>
      <c r="T40836" s="136"/>
      <c r="W40836" s="136"/>
      <c r="Z40836" s="136"/>
      <c r="AC40836" s="136"/>
    </row>
    <row r="40837" spans="2:29">
      <c r="B40837" s="136"/>
      <c r="E40837" s="136"/>
      <c r="H40837" s="136"/>
      <c r="K40837" s="136"/>
      <c r="O40837" s="136"/>
      <c r="T40837" s="136"/>
      <c r="W40837" s="136"/>
      <c r="Z40837" s="136"/>
      <c r="AC40837" s="136"/>
    </row>
    <row r="40838" spans="2:29">
      <c r="B40838" s="136"/>
      <c r="E40838" s="136"/>
      <c r="H40838" s="136"/>
      <c r="K40838" s="136"/>
      <c r="O40838" s="136"/>
      <c r="T40838" s="136"/>
      <c r="W40838" s="136"/>
      <c r="Z40838" s="136"/>
      <c r="AC40838" s="136"/>
    </row>
    <row r="40839" spans="2:29">
      <c r="B40839" s="136"/>
      <c r="E40839" s="136"/>
      <c r="H40839" s="136"/>
      <c r="K40839" s="136"/>
      <c r="O40839" s="136"/>
      <c r="T40839" s="136"/>
      <c r="W40839" s="136"/>
      <c r="Z40839" s="136"/>
      <c r="AC40839" s="136"/>
    </row>
    <row r="40840" spans="2:29">
      <c r="B40840" s="136"/>
      <c r="E40840" s="136"/>
      <c r="H40840" s="136"/>
      <c r="K40840" s="136"/>
      <c r="O40840" s="136"/>
      <c r="T40840" s="136"/>
      <c r="W40840" s="136"/>
      <c r="Z40840" s="136"/>
      <c r="AC40840" s="136"/>
    </row>
    <row r="40841" spans="2:29">
      <c r="B40841" s="136"/>
      <c r="E40841" s="136"/>
      <c r="H40841" s="136"/>
      <c r="K40841" s="136"/>
      <c r="O40841" s="136"/>
      <c r="T40841" s="136"/>
      <c r="W40841" s="136"/>
      <c r="Z40841" s="136"/>
      <c r="AC40841" s="136"/>
    </row>
    <row r="40842" spans="2:29">
      <c r="B40842" s="136"/>
      <c r="E40842" s="136"/>
      <c r="H40842" s="136"/>
      <c r="K40842" s="136"/>
      <c r="O40842" s="136"/>
      <c r="T40842" s="136"/>
      <c r="W40842" s="136"/>
      <c r="Z40842" s="136"/>
      <c r="AC40842" s="136"/>
    </row>
    <row r="40843" spans="2:29">
      <c r="B40843" s="136"/>
      <c r="E40843" s="136"/>
      <c r="H40843" s="136"/>
      <c r="K40843" s="136"/>
      <c r="O40843" s="136"/>
      <c r="T40843" s="136"/>
      <c r="W40843" s="136"/>
      <c r="Z40843" s="136"/>
      <c r="AC40843" s="136"/>
    </row>
    <row r="40844" spans="2:29">
      <c r="B40844" s="136"/>
      <c r="E40844" s="136"/>
      <c r="H40844" s="136"/>
      <c r="K40844" s="136"/>
      <c r="O40844" s="136"/>
      <c r="T40844" s="136"/>
      <c r="W40844" s="136"/>
      <c r="Z40844" s="136"/>
      <c r="AC40844" s="136"/>
    </row>
    <row r="40845" spans="2:29">
      <c r="B40845" s="136"/>
      <c r="E40845" s="136"/>
      <c r="H40845" s="136"/>
      <c r="K40845" s="136"/>
      <c r="O40845" s="136"/>
      <c r="T40845" s="136"/>
      <c r="W40845" s="136"/>
      <c r="Z40845" s="136"/>
      <c r="AC40845" s="136"/>
    </row>
    <row r="40846" spans="2:29">
      <c r="B40846" s="136"/>
      <c r="E40846" s="136"/>
      <c r="H40846" s="136"/>
      <c r="K40846" s="136"/>
      <c r="O40846" s="136"/>
      <c r="T40846" s="136"/>
      <c r="W40846" s="136"/>
      <c r="Z40846" s="136"/>
      <c r="AC40846" s="136"/>
    </row>
    <row r="40847" spans="2:29">
      <c r="B40847" s="136"/>
      <c r="E40847" s="136"/>
      <c r="H40847" s="136"/>
      <c r="K40847" s="136"/>
      <c r="O40847" s="136"/>
      <c r="T40847" s="136"/>
      <c r="W40847" s="136"/>
      <c r="Z40847" s="136"/>
      <c r="AC40847" s="136"/>
    </row>
    <row r="40848" spans="2:29">
      <c r="B40848" s="136"/>
      <c r="E40848" s="136"/>
      <c r="H40848" s="136"/>
      <c r="K40848" s="136"/>
      <c r="O40848" s="136"/>
      <c r="T40848" s="136"/>
      <c r="W40848" s="136"/>
      <c r="Z40848" s="136"/>
      <c r="AC40848" s="136"/>
    </row>
    <row r="40849" spans="2:29">
      <c r="B40849" s="136"/>
      <c r="E40849" s="136"/>
      <c r="H40849" s="136"/>
      <c r="K40849" s="136"/>
      <c r="O40849" s="136"/>
      <c r="T40849" s="136"/>
      <c r="W40849" s="136"/>
      <c r="Z40849" s="136"/>
      <c r="AC40849" s="136"/>
    </row>
    <row r="40850" spans="2:29">
      <c r="B40850" s="136"/>
      <c r="E40850" s="136"/>
      <c r="H40850" s="136"/>
      <c r="K40850" s="136"/>
      <c r="O40850" s="136"/>
      <c r="T40850" s="136"/>
      <c r="W40850" s="136"/>
      <c r="Z40850" s="136"/>
      <c r="AC40850" s="136"/>
    </row>
    <row r="40851" spans="2:29">
      <c r="B40851" s="136"/>
      <c r="E40851" s="136"/>
      <c r="H40851" s="136"/>
      <c r="K40851" s="136"/>
      <c r="O40851" s="136"/>
      <c r="T40851" s="136"/>
      <c r="W40851" s="136"/>
      <c r="Z40851" s="136"/>
      <c r="AC40851" s="136"/>
    </row>
    <row r="40852" spans="2:29">
      <c r="B40852" s="136"/>
      <c r="E40852" s="136"/>
      <c r="H40852" s="136"/>
      <c r="K40852" s="136"/>
      <c r="O40852" s="136"/>
      <c r="T40852" s="136"/>
      <c r="W40852" s="136"/>
      <c r="Z40852" s="136"/>
      <c r="AC40852" s="136"/>
    </row>
    <row r="40853" spans="2:29">
      <c r="B40853" s="136"/>
      <c r="E40853" s="136"/>
      <c r="H40853" s="136"/>
      <c r="K40853" s="136"/>
      <c r="O40853" s="136"/>
      <c r="T40853" s="136"/>
      <c r="W40853" s="136"/>
      <c r="Z40853" s="136"/>
      <c r="AC40853" s="136"/>
    </row>
    <row r="40854" spans="2:29">
      <c r="B40854" s="136"/>
      <c r="E40854" s="136"/>
      <c r="H40854" s="136"/>
      <c r="K40854" s="136"/>
      <c r="O40854" s="136"/>
      <c r="T40854" s="136"/>
      <c r="W40854" s="136"/>
      <c r="Z40854" s="136"/>
      <c r="AC40854" s="136"/>
    </row>
    <row r="40855" spans="2:29">
      <c r="B40855" s="136"/>
      <c r="E40855" s="136"/>
      <c r="H40855" s="136"/>
      <c r="K40855" s="136"/>
      <c r="O40855" s="136"/>
      <c r="T40855" s="136"/>
      <c r="W40855" s="136"/>
      <c r="Z40855" s="136"/>
      <c r="AC40855" s="136"/>
    </row>
    <row r="40856" spans="2:29">
      <c r="B40856" s="136"/>
      <c r="E40856" s="136"/>
      <c r="H40856" s="136"/>
      <c r="K40856" s="136"/>
      <c r="O40856" s="136"/>
      <c r="T40856" s="136"/>
      <c r="W40856" s="136"/>
      <c r="Z40856" s="136"/>
      <c r="AC40856" s="136"/>
    </row>
    <row r="40857" spans="2:29">
      <c r="B40857" s="136"/>
      <c r="E40857" s="136"/>
      <c r="H40857" s="136"/>
      <c r="K40857" s="136"/>
      <c r="O40857" s="136"/>
      <c r="T40857" s="136"/>
      <c r="W40857" s="136"/>
      <c r="Z40857" s="136"/>
      <c r="AC40857" s="136"/>
    </row>
    <row r="40858" spans="2:29">
      <c r="B40858" s="136"/>
      <c r="E40858" s="136"/>
      <c r="H40858" s="136"/>
      <c r="K40858" s="136"/>
      <c r="O40858" s="136"/>
      <c r="T40858" s="136"/>
      <c r="W40858" s="136"/>
      <c r="Z40858" s="136"/>
      <c r="AC40858" s="136"/>
    </row>
    <row r="40859" spans="2:29">
      <c r="B40859" s="136"/>
      <c r="E40859" s="136"/>
      <c r="H40859" s="136"/>
      <c r="K40859" s="136"/>
      <c r="O40859" s="136"/>
      <c r="T40859" s="136"/>
      <c r="W40859" s="136"/>
      <c r="Z40859" s="136"/>
      <c r="AC40859" s="136"/>
    </row>
    <row r="40860" spans="2:29">
      <c r="B40860" s="136"/>
      <c r="E40860" s="136"/>
      <c r="H40860" s="136"/>
      <c r="K40860" s="136"/>
      <c r="O40860" s="136"/>
      <c r="T40860" s="136"/>
      <c r="W40860" s="136"/>
      <c r="Z40860" s="136"/>
      <c r="AC40860" s="136"/>
    </row>
    <row r="40861" spans="2:29">
      <c r="B40861" s="136"/>
      <c r="E40861" s="136"/>
      <c r="H40861" s="136"/>
      <c r="K40861" s="136"/>
      <c r="O40861" s="136"/>
      <c r="T40861" s="136"/>
      <c r="W40861" s="136"/>
      <c r="Z40861" s="136"/>
      <c r="AC40861" s="136"/>
    </row>
    <row r="40862" spans="2:29">
      <c r="B40862" s="136"/>
      <c r="E40862" s="136"/>
      <c r="H40862" s="136"/>
      <c r="K40862" s="136"/>
      <c r="O40862" s="136"/>
      <c r="T40862" s="136"/>
      <c r="W40862" s="136"/>
      <c r="Z40862" s="136"/>
      <c r="AC40862" s="136"/>
    </row>
    <row r="40863" spans="2:29">
      <c r="B40863" s="136"/>
      <c r="E40863" s="136"/>
      <c r="H40863" s="136"/>
      <c r="K40863" s="136"/>
      <c r="O40863" s="136"/>
      <c r="T40863" s="136"/>
      <c r="W40863" s="136"/>
      <c r="Z40863" s="136"/>
      <c r="AC40863" s="136"/>
    </row>
    <row r="40864" spans="2:29">
      <c r="B40864" s="136"/>
      <c r="E40864" s="136"/>
      <c r="H40864" s="136"/>
      <c r="K40864" s="136"/>
      <c r="O40864" s="136"/>
      <c r="T40864" s="136"/>
      <c r="W40864" s="136"/>
      <c r="Z40864" s="136"/>
      <c r="AC40864" s="136"/>
    </row>
    <row r="40865" spans="2:29">
      <c r="B40865" s="136"/>
      <c r="E40865" s="136"/>
      <c r="H40865" s="136"/>
      <c r="K40865" s="136"/>
      <c r="O40865" s="136"/>
      <c r="T40865" s="136"/>
      <c r="W40865" s="136"/>
      <c r="Z40865" s="136"/>
      <c r="AC40865" s="136"/>
    </row>
    <row r="40866" spans="2:29">
      <c r="B40866" s="136"/>
      <c r="E40866" s="136"/>
      <c r="H40866" s="136"/>
      <c r="K40866" s="136"/>
      <c r="O40866" s="136"/>
      <c r="T40866" s="136"/>
      <c r="W40866" s="136"/>
      <c r="Z40866" s="136"/>
      <c r="AC40866" s="136"/>
    </row>
    <row r="40867" spans="2:29">
      <c r="B40867" s="136"/>
      <c r="E40867" s="136"/>
      <c r="H40867" s="136"/>
      <c r="K40867" s="136"/>
      <c r="O40867" s="136"/>
      <c r="T40867" s="136"/>
      <c r="W40867" s="136"/>
      <c r="Z40867" s="136"/>
      <c r="AC40867" s="136"/>
    </row>
    <row r="40868" spans="2:29">
      <c r="B40868" s="136"/>
      <c r="E40868" s="136"/>
      <c r="H40868" s="136"/>
      <c r="K40868" s="136"/>
      <c r="O40868" s="136"/>
      <c r="T40868" s="136"/>
      <c r="W40868" s="136"/>
      <c r="Z40868" s="136"/>
      <c r="AC40868" s="136"/>
    </row>
    <row r="40869" spans="2:29">
      <c r="B40869" s="136"/>
      <c r="E40869" s="136"/>
      <c r="H40869" s="136"/>
      <c r="K40869" s="136"/>
      <c r="O40869" s="136"/>
      <c r="T40869" s="136"/>
      <c r="W40869" s="136"/>
      <c r="Z40869" s="136"/>
      <c r="AC40869" s="136"/>
    </row>
    <row r="40870" spans="2:29">
      <c r="B40870" s="136"/>
      <c r="E40870" s="136"/>
      <c r="H40870" s="136"/>
      <c r="K40870" s="136"/>
      <c r="O40870" s="136"/>
      <c r="T40870" s="136"/>
      <c r="W40870" s="136"/>
      <c r="Z40870" s="136"/>
      <c r="AC40870" s="136"/>
    </row>
    <row r="40871" spans="2:29">
      <c r="B40871" s="136"/>
      <c r="E40871" s="136"/>
      <c r="H40871" s="136"/>
      <c r="K40871" s="136"/>
      <c r="O40871" s="136"/>
      <c r="T40871" s="136"/>
      <c r="W40871" s="136"/>
      <c r="Z40871" s="136"/>
      <c r="AC40871" s="136"/>
    </row>
    <row r="40872" spans="2:29">
      <c r="B40872" s="136"/>
      <c r="E40872" s="136"/>
      <c r="H40872" s="136"/>
      <c r="K40872" s="136"/>
      <c r="O40872" s="136"/>
      <c r="T40872" s="136"/>
      <c r="W40872" s="136"/>
      <c r="Z40872" s="136"/>
      <c r="AC40872" s="136"/>
    </row>
    <row r="40873" spans="2:29">
      <c r="B40873" s="136"/>
      <c r="E40873" s="136"/>
      <c r="H40873" s="136"/>
      <c r="K40873" s="136"/>
      <c r="O40873" s="136"/>
      <c r="T40873" s="136"/>
      <c r="W40873" s="136"/>
      <c r="Z40873" s="136"/>
      <c r="AC40873" s="136"/>
    </row>
    <row r="40874" spans="2:29">
      <c r="B40874" s="136"/>
      <c r="E40874" s="136"/>
      <c r="H40874" s="136"/>
      <c r="K40874" s="136"/>
      <c r="O40874" s="136"/>
      <c r="T40874" s="136"/>
      <c r="W40874" s="136"/>
      <c r="Z40874" s="136"/>
      <c r="AC40874" s="136"/>
    </row>
    <row r="40875" spans="2:29">
      <c r="B40875" s="136"/>
      <c r="E40875" s="136"/>
      <c r="H40875" s="136"/>
      <c r="K40875" s="136"/>
      <c r="O40875" s="136"/>
      <c r="T40875" s="136"/>
      <c r="W40875" s="136"/>
      <c r="Z40875" s="136"/>
      <c r="AC40875" s="136"/>
    </row>
    <row r="40876" spans="2:29">
      <c r="B40876" s="136"/>
      <c r="E40876" s="136"/>
      <c r="H40876" s="136"/>
      <c r="K40876" s="136"/>
      <c r="O40876" s="136"/>
      <c r="T40876" s="136"/>
      <c r="W40876" s="136"/>
      <c r="Z40876" s="136"/>
      <c r="AC40876" s="136"/>
    </row>
    <row r="40877" spans="2:29">
      <c r="B40877" s="136"/>
      <c r="E40877" s="136"/>
      <c r="H40877" s="136"/>
      <c r="K40877" s="136"/>
      <c r="O40877" s="136"/>
      <c r="T40877" s="136"/>
      <c r="W40877" s="136"/>
      <c r="Z40877" s="136"/>
      <c r="AC40877" s="136"/>
    </row>
    <row r="40878" spans="2:29">
      <c r="B40878" s="136"/>
      <c r="E40878" s="136"/>
      <c r="H40878" s="136"/>
      <c r="K40878" s="136"/>
      <c r="O40878" s="136"/>
      <c r="T40878" s="136"/>
      <c r="W40878" s="136"/>
      <c r="Z40878" s="136"/>
      <c r="AC40878" s="136"/>
    </row>
    <row r="40879" spans="2:29">
      <c r="B40879" s="136"/>
      <c r="E40879" s="136"/>
      <c r="H40879" s="136"/>
      <c r="K40879" s="136"/>
      <c r="O40879" s="136"/>
      <c r="T40879" s="136"/>
      <c r="W40879" s="136"/>
      <c r="Z40879" s="136"/>
      <c r="AC40879" s="136"/>
    </row>
    <row r="40880" spans="2:29">
      <c r="B40880" s="136"/>
      <c r="E40880" s="136"/>
      <c r="H40880" s="136"/>
      <c r="K40880" s="136"/>
      <c r="O40880" s="136"/>
      <c r="T40880" s="136"/>
      <c r="W40880" s="136"/>
      <c r="Z40880" s="136"/>
      <c r="AC40880" s="136"/>
    </row>
    <row r="40881" spans="2:29">
      <c r="B40881" s="136"/>
      <c r="E40881" s="136"/>
      <c r="H40881" s="136"/>
      <c r="K40881" s="136"/>
      <c r="O40881" s="136"/>
      <c r="T40881" s="136"/>
      <c r="W40881" s="136"/>
      <c r="Z40881" s="136"/>
      <c r="AC40881" s="136"/>
    </row>
    <row r="40882" spans="2:29">
      <c r="B40882" s="136"/>
      <c r="E40882" s="136"/>
      <c r="H40882" s="136"/>
      <c r="K40882" s="136"/>
      <c r="O40882" s="136"/>
      <c r="T40882" s="136"/>
      <c r="W40882" s="136"/>
      <c r="Z40882" s="136"/>
      <c r="AC40882" s="136"/>
    </row>
    <row r="40883" spans="2:29">
      <c r="B40883" s="136"/>
      <c r="E40883" s="136"/>
      <c r="H40883" s="136"/>
      <c r="K40883" s="136"/>
      <c r="O40883" s="136"/>
      <c r="T40883" s="136"/>
      <c r="W40883" s="136"/>
      <c r="Z40883" s="136"/>
      <c r="AC40883" s="136"/>
    </row>
    <row r="40884" spans="2:29">
      <c r="B40884" s="136"/>
      <c r="E40884" s="136"/>
      <c r="H40884" s="136"/>
      <c r="K40884" s="136"/>
      <c r="O40884" s="136"/>
      <c r="T40884" s="136"/>
      <c r="W40884" s="136"/>
      <c r="Z40884" s="136"/>
      <c r="AC40884" s="136"/>
    </row>
    <row r="40885" spans="2:29">
      <c r="B40885" s="136"/>
      <c r="E40885" s="136"/>
      <c r="H40885" s="136"/>
      <c r="K40885" s="136"/>
      <c r="O40885" s="136"/>
      <c r="T40885" s="136"/>
      <c r="W40885" s="136"/>
      <c r="Z40885" s="136"/>
      <c r="AC40885" s="136"/>
    </row>
    <row r="40886" spans="2:29">
      <c r="B40886" s="136"/>
      <c r="E40886" s="136"/>
      <c r="H40886" s="136"/>
      <c r="K40886" s="136"/>
      <c r="O40886" s="136"/>
      <c r="T40886" s="136"/>
      <c r="W40886" s="136"/>
      <c r="Z40886" s="136"/>
      <c r="AC40886" s="136"/>
    </row>
    <row r="40887" spans="2:29">
      <c r="B40887" s="136"/>
      <c r="E40887" s="136"/>
      <c r="H40887" s="136"/>
      <c r="K40887" s="136"/>
      <c r="O40887" s="136"/>
      <c r="T40887" s="136"/>
      <c r="W40887" s="136"/>
      <c r="Z40887" s="136"/>
      <c r="AC40887" s="136"/>
    </row>
    <row r="40888" spans="2:29">
      <c r="B40888" s="136"/>
      <c r="E40888" s="136"/>
      <c r="H40888" s="136"/>
      <c r="K40888" s="136"/>
      <c r="O40888" s="136"/>
      <c r="T40888" s="136"/>
      <c r="W40888" s="136"/>
      <c r="Z40888" s="136"/>
      <c r="AC40888" s="136"/>
    </row>
    <row r="40889" spans="2:29">
      <c r="B40889" s="136"/>
      <c r="E40889" s="136"/>
      <c r="H40889" s="136"/>
      <c r="K40889" s="136"/>
      <c r="O40889" s="136"/>
      <c r="T40889" s="136"/>
      <c r="W40889" s="136"/>
      <c r="Z40889" s="136"/>
      <c r="AC40889" s="136"/>
    </row>
    <row r="40890" spans="2:29">
      <c r="B40890" s="136"/>
      <c r="E40890" s="136"/>
      <c r="H40890" s="136"/>
      <c r="K40890" s="136"/>
      <c r="O40890" s="136"/>
      <c r="T40890" s="136"/>
      <c r="W40890" s="136"/>
      <c r="Z40890" s="136"/>
      <c r="AC40890" s="136"/>
    </row>
    <row r="40891" spans="2:29">
      <c r="B40891" s="136"/>
      <c r="E40891" s="136"/>
      <c r="H40891" s="136"/>
      <c r="K40891" s="136"/>
      <c r="O40891" s="136"/>
      <c r="T40891" s="136"/>
      <c r="W40891" s="136"/>
      <c r="Z40891" s="136"/>
      <c r="AC40891" s="136"/>
    </row>
    <row r="40892" spans="2:29">
      <c r="B40892" s="136"/>
      <c r="E40892" s="136"/>
      <c r="H40892" s="136"/>
      <c r="K40892" s="136"/>
      <c r="O40892" s="136"/>
      <c r="T40892" s="136"/>
      <c r="W40892" s="136"/>
      <c r="Z40892" s="136"/>
      <c r="AC40892" s="136"/>
    </row>
    <row r="40893" spans="2:29">
      <c r="B40893" s="136"/>
      <c r="E40893" s="136"/>
      <c r="H40893" s="136"/>
      <c r="K40893" s="136"/>
      <c r="O40893" s="136"/>
      <c r="T40893" s="136"/>
      <c r="W40893" s="136"/>
      <c r="Z40893" s="136"/>
      <c r="AC40893" s="136"/>
    </row>
    <row r="40894" spans="2:29">
      <c r="B40894" s="136"/>
      <c r="E40894" s="136"/>
      <c r="H40894" s="136"/>
      <c r="K40894" s="136"/>
      <c r="O40894" s="136"/>
      <c r="T40894" s="136"/>
      <c r="W40894" s="136"/>
      <c r="Z40894" s="136"/>
      <c r="AC40894" s="136"/>
    </row>
    <row r="40895" spans="2:29">
      <c r="B40895" s="136"/>
      <c r="E40895" s="136"/>
      <c r="H40895" s="136"/>
      <c r="K40895" s="136"/>
      <c r="O40895" s="136"/>
      <c r="T40895" s="136"/>
      <c r="W40895" s="136"/>
      <c r="Z40895" s="136"/>
      <c r="AC40895" s="136"/>
    </row>
    <row r="40896" spans="2:29">
      <c r="B40896" s="136"/>
      <c r="E40896" s="136"/>
      <c r="H40896" s="136"/>
      <c r="K40896" s="136"/>
      <c r="O40896" s="136"/>
      <c r="T40896" s="136"/>
      <c r="W40896" s="136"/>
      <c r="Z40896" s="136"/>
      <c r="AC40896" s="136"/>
    </row>
    <row r="40897" spans="2:29">
      <c r="B40897" s="136"/>
      <c r="E40897" s="136"/>
      <c r="H40897" s="136"/>
      <c r="K40897" s="136"/>
      <c r="O40897" s="136"/>
      <c r="T40897" s="136"/>
      <c r="W40897" s="136"/>
      <c r="Z40897" s="136"/>
      <c r="AC40897" s="136"/>
    </row>
    <row r="40898" spans="2:29">
      <c r="B40898" s="136"/>
      <c r="E40898" s="136"/>
      <c r="H40898" s="136"/>
      <c r="K40898" s="136"/>
      <c r="O40898" s="136"/>
      <c r="T40898" s="136"/>
      <c r="W40898" s="136"/>
      <c r="Z40898" s="136"/>
      <c r="AC40898" s="136"/>
    </row>
    <row r="40899" spans="2:29">
      <c r="B40899" s="136"/>
      <c r="E40899" s="136"/>
      <c r="H40899" s="136"/>
      <c r="K40899" s="136"/>
      <c r="O40899" s="136"/>
      <c r="T40899" s="136"/>
      <c r="W40899" s="136"/>
      <c r="Z40899" s="136"/>
      <c r="AC40899" s="136"/>
    </row>
    <row r="40900" spans="2:29">
      <c r="B40900" s="136"/>
      <c r="E40900" s="136"/>
      <c r="H40900" s="136"/>
      <c r="K40900" s="136"/>
      <c r="O40900" s="136"/>
      <c r="T40900" s="136"/>
      <c r="W40900" s="136"/>
      <c r="Z40900" s="136"/>
      <c r="AC40900" s="136"/>
    </row>
    <row r="40901" spans="2:29">
      <c r="B40901" s="136"/>
      <c r="E40901" s="136"/>
      <c r="H40901" s="136"/>
      <c r="K40901" s="136"/>
      <c r="O40901" s="136"/>
      <c r="T40901" s="136"/>
      <c r="W40901" s="136"/>
      <c r="Z40901" s="136"/>
      <c r="AC40901" s="136"/>
    </row>
    <row r="40902" spans="2:29">
      <c r="B40902" s="136"/>
      <c r="E40902" s="136"/>
      <c r="H40902" s="136"/>
      <c r="K40902" s="136"/>
      <c r="O40902" s="136"/>
      <c r="T40902" s="136"/>
      <c r="W40902" s="136"/>
      <c r="Z40902" s="136"/>
      <c r="AC40902" s="136"/>
    </row>
    <row r="40903" spans="2:29">
      <c r="B40903" s="136"/>
      <c r="E40903" s="136"/>
      <c r="H40903" s="136"/>
      <c r="K40903" s="136"/>
      <c r="O40903" s="136"/>
      <c r="T40903" s="136"/>
      <c r="W40903" s="136"/>
      <c r="Z40903" s="136"/>
      <c r="AC40903" s="136"/>
    </row>
    <row r="40904" spans="2:29">
      <c r="B40904" s="136"/>
      <c r="E40904" s="136"/>
      <c r="H40904" s="136"/>
      <c r="K40904" s="136"/>
      <c r="O40904" s="136"/>
      <c r="T40904" s="136"/>
      <c r="W40904" s="136"/>
      <c r="Z40904" s="136"/>
      <c r="AC40904" s="136"/>
    </row>
    <row r="40905" spans="2:29">
      <c r="B40905" s="136"/>
      <c r="E40905" s="136"/>
      <c r="H40905" s="136"/>
      <c r="K40905" s="136"/>
      <c r="O40905" s="136"/>
      <c r="T40905" s="136"/>
      <c r="W40905" s="136"/>
      <c r="Z40905" s="136"/>
      <c r="AC40905" s="136"/>
    </row>
    <row r="40906" spans="2:29">
      <c r="B40906" s="136"/>
      <c r="E40906" s="136"/>
      <c r="H40906" s="136"/>
      <c r="K40906" s="136"/>
      <c r="O40906" s="136"/>
      <c r="T40906" s="136"/>
      <c r="W40906" s="136"/>
      <c r="Z40906" s="136"/>
      <c r="AC40906" s="136"/>
    </row>
    <row r="40907" spans="2:29">
      <c r="B40907" s="136"/>
      <c r="E40907" s="136"/>
      <c r="H40907" s="136"/>
      <c r="K40907" s="136"/>
      <c r="O40907" s="136"/>
      <c r="T40907" s="136"/>
      <c r="W40907" s="136"/>
      <c r="Z40907" s="136"/>
      <c r="AC40907" s="136"/>
    </row>
    <row r="40908" spans="2:29">
      <c r="B40908" s="136"/>
      <c r="E40908" s="136"/>
      <c r="H40908" s="136"/>
      <c r="K40908" s="136"/>
      <c r="O40908" s="136"/>
      <c r="T40908" s="136"/>
      <c r="W40908" s="136"/>
      <c r="Z40908" s="136"/>
      <c r="AC40908" s="136"/>
    </row>
    <row r="40909" spans="2:29">
      <c r="B40909" s="136"/>
      <c r="E40909" s="136"/>
      <c r="H40909" s="136"/>
      <c r="K40909" s="136"/>
      <c r="O40909" s="136"/>
      <c r="T40909" s="136"/>
      <c r="W40909" s="136"/>
      <c r="Z40909" s="136"/>
      <c r="AC40909" s="136"/>
    </row>
    <row r="40910" spans="2:29">
      <c r="B40910" s="136"/>
      <c r="E40910" s="136"/>
      <c r="H40910" s="136"/>
      <c r="K40910" s="136"/>
      <c r="O40910" s="136"/>
      <c r="T40910" s="136"/>
      <c r="W40910" s="136"/>
      <c r="Z40910" s="136"/>
      <c r="AC40910" s="136"/>
    </row>
    <row r="40911" spans="2:29">
      <c r="B40911" s="136"/>
      <c r="E40911" s="136"/>
      <c r="H40911" s="136"/>
      <c r="K40911" s="136"/>
      <c r="O40911" s="136"/>
      <c r="T40911" s="136"/>
      <c r="W40911" s="136"/>
      <c r="Z40911" s="136"/>
      <c r="AC40911" s="136"/>
    </row>
    <row r="40912" spans="2:29">
      <c r="B40912" s="136"/>
      <c r="E40912" s="136"/>
      <c r="H40912" s="136"/>
      <c r="K40912" s="136"/>
      <c r="O40912" s="136"/>
      <c r="T40912" s="136"/>
      <c r="W40912" s="136"/>
      <c r="Z40912" s="136"/>
      <c r="AC40912" s="136"/>
    </row>
    <row r="40913" spans="2:29">
      <c r="B40913" s="136"/>
      <c r="E40913" s="136"/>
      <c r="H40913" s="136"/>
      <c r="K40913" s="136"/>
      <c r="O40913" s="136"/>
      <c r="T40913" s="136"/>
      <c r="W40913" s="136"/>
      <c r="Z40913" s="136"/>
      <c r="AC40913" s="136"/>
    </row>
    <row r="40914" spans="2:29">
      <c r="B40914" s="136"/>
      <c r="E40914" s="136"/>
      <c r="H40914" s="136"/>
      <c r="K40914" s="136"/>
      <c r="O40914" s="136"/>
      <c r="T40914" s="136"/>
      <c r="W40914" s="136"/>
      <c r="Z40914" s="136"/>
      <c r="AC40914" s="136"/>
    </row>
    <row r="40915" spans="2:29">
      <c r="B40915" s="136"/>
      <c r="E40915" s="136"/>
      <c r="H40915" s="136"/>
      <c r="K40915" s="136"/>
      <c r="O40915" s="136"/>
      <c r="T40915" s="136"/>
      <c r="W40915" s="136"/>
      <c r="Z40915" s="136"/>
      <c r="AC40915" s="136"/>
    </row>
    <row r="40916" spans="2:29">
      <c r="B40916" s="136"/>
      <c r="E40916" s="136"/>
      <c r="H40916" s="136"/>
      <c r="K40916" s="136"/>
      <c r="O40916" s="136"/>
      <c r="T40916" s="136"/>
      <c r="W40916" s="136"/>
      <c r="Z40916" s="136"/>
      <c r="AC40916" s="136"/>
    </row>
    <row r="40917" spans="2:29">
      <c r="B40917" s="136"/>
      <c r="E40917" s="136"/>
      <c r="H40917" s="136"/>
      <c r="K40917" s="136"/>
      <c r="O40917" s="136"/>
      <c r="T40917" s="136"/>
      <c r="W40917" s="136"/>
      <c r="Z40917" s="136"/>
      <c r="AC40917" s="136"/>
    </row>
    <row r="40918" spans="2:29">
      <c r="B40918" s="136"/>
      <c r="E40918" s="136"/>
      <c r="H40918" s="136"/>
      <c r="K40918" s="136"/>
      <c r="O40918" s="136"/>
      <c r="T40918" s="136"/>
      <c r="W40918" s="136"/>
      <c r="Z40918" s="136"/>
      <c r="AC40918" s="136"/>
    </row>
    <row r="40919" spans="2:29">
      <c r="B40919" s="136"/>
      <c r="E40919" s="136"/>
      <c r="H40919" s="136"/>
      <c r="K40919" s="136"/>
      <c r="O40919" s="136"/>
      <c r="T40919" s="136"/>
      <c r="W40919" s="136"/>
      <c r="Z40919" s="136"/>
      <c r="AC40919" s="136"/>
    </row>
    <row r="40920" spans="2:29">
      <c r="B40920" s="136"/>
      <c r="E40920" s="136"/>
      <c r="H40920" s="136"/>
      <c r="K40920" s="136"/>
      <c r="O40920" s="136"/>
      <c r="T40920" s="136"/>
      <c r="W40920" s="136"/>
      <c r="Z40920" s="136"/>
      <c r="AC40920" s="136"/>
    </row>
    <row r="40921" spans="2:29">
      <c r="B40921" s="136"/>
      <c r="E40921" s="136"/>
      <c r="H40921" s="136"/>
      <c r="K40921" s="136"/>
      <c r="O40921" s="136"/>
      <c r="T40921" s="136"/>
      <c r="W40921" s="136"/>
      <c r="Z40921" s="136"/>
      <c r="AC40921" s="136"/>
    </row>
    <row r="40922" spans="2:29">
      <c r="B40922" s="136"/>
      <c r="E40922" s="136"/>
      <c r="H40922" s="136"/>
      <c r="K40922" s="136"/>
      <c r="O40922" s="136"/>
      <c r="T40922" s="136"/>
      <c r="W40922" s="136"/>
      <c r="Z40922" s="136"/>
      <c r="AC40922" s="136"/>
    </row>
    <row r="40923" spans="2:29">
      <c r="B40923" s="136"/>
      <c r="E40923" s="136"/>
      <c r="H40923" s="136"/>
      <c r="K40923" s="136"/>
      <c r="O40923" s="136"/>
      <c r="T40923" s="136"/>
      <c r="W40923" s="136"/>
      <c r="Z40923" s="136"/>
      <c r="AC40923" s="136"/>
    </row>
    <row r="40924" spans="2:29">
      <c r="B40924" s="136"/>
      <c r="E40924" s="136"/>
      <c r="H40924" s="136"/>
      <c r="K40924" s="136"/>
      <c r="O40924" s="136"/>
      <c r="T40924" s="136"/>
      <c r="W40924" s="136"/>
      <c r="Z40924" s="136"/>
      <c r="AC40924" s="136"/>
    </row>
    <row r="40925" spans="2:29">
      <c r="B40925" s="136"/>
      <c r="E40925" s="136"/>
      <c r="H40925" s="136"/>
      <c r="K40925" s="136"/>
      <c r="O40925" s="136"/>
      <c r="T40925" s="136"/>
      <c r="W40925" s="136"/>
      <c r="Z40925" s="136"/>
      <c r="AC40925" s="136"/>
    </row>
    <row r="40926" spans="2:29">
      <c r="B40926" s="136"/>
      <c r="E40926" s="136"/>
      <c r="H40926" s="136"/>
      <c r="K40926" s="136"/>
      <c r="O40926" s="136"/>
      <c r="T40926" s="136"/>
      <c r="W40926" s="136"/>
      <c r="Z40926" s="136"/>
      <c r="AC40926" s="136"/>
    </row>
    <row r="40927" spans="2:29">
      <c r="B40927" s="136"/>
      <c r="E40927" s="136"/>
      <c r="H40927" s="136"/>
      <c r="K40927" s="136"/>
      <c r="O40927" s="136"/>
      <c r="T40927" s="136"/>
      <c r="W40927" s="136"/>
      <c r="Z40927" s="136"/>
      <c r="AC40927" s="136"/>
    </row>
    <row r="40928" spans="2:29">
      <c r="B40928" s="136"/>
      <c r="E40928" s="136"/>
      <c r="H40928" s="136"/>
      <c r="K40928" s="136"/>
      <c r="O40928" s="136"/>
      <c r="T40928" s="136"/>
      <c r="W40928" s="136"/>
      <c r="Z40928" s="136"/>
      <c r="AC40928" s="136"/>
    </row>
    <row r="40929" spans="2:29">
      <c r="B40929" s="136"/>
      <c r="E40929" s="136"/>
      <c r="H40929" s="136"/>
      <c r="K40929" s="136"/>
      <c r="O40929" s="136"/>
      <c r="T40929" s="136"/>
      <c r="W40929" s="136"/>
      <c r="Z40929" s="136"/>
      <c r="AC40929" s="136"/>
    </row>
    <row r="40930" spans="2:29">
      <c r="B40930" s="136"/>
      <c r="E40930" s="136"/>
      <c r="H40930" s="136"/>
      <c r="K40930" s="136"/>
      <c r="O40930" s="136"/>
      <c r="T40930" s="136"/>
      <c r="W40930" s="136"/>
      <c r="Z40930" s="136"/>
      <c r="AC40930" s="136"/>
    </row>
    <row r="40931" spans="2:29">
      <c r="B40931" s="136"/>
      <c r="E40931" s="136"/>
      <c r="H40931" s="136"/>
      <c r="K40931" s="136"/>
      <c r="O40931" s="136"/>
      <c r="T40931" s="136"/>
      <c r="W40931" s="136"/>
      <c r="Z40931" s="136"/>
      <c r="AC40931" s="136"/>
    </row>
    <row r="40932" spans="2:29">
      <c r="B40932" s="136"/>
      <c r="E40932" s="136"/>
      <c r="H40932" s="136"/>
      <c r="K40932" s="136"/>
      <c r="O40932" s="136"/>
      <c r="T40932" s="136"/>
      <c r="W40932" s="136"/>
      <c r="Z40932" s="136"/>
      <c r="AC40932" s="136"/>
    </row>
    <row r="40933" spans="2:29">
      <c r="B40933" s="136"/>
      <c r="E40933" s="136"/>
      <c r="H40933" s="136"/>
      <c r="K40933" s="136"/>
      <c r="O40933" s="136"/>
      <c r="T40933" s="136"/>
      <c r="W40933" s="136"/>
      <c r="Z40933" s="136"/>
      <c r="AC40933" s="136"/>
    </row>
    <row r="40934" spans="2:29">
      <c r="B40934" s="136"/>
      <c r="E40934" s="136"/>
      <c r="H40934" s="136"/>
      <c r="K40934" s="136"/>
      <c r="O40934" s="136"/>
      <c r="T40934" s="136"/>
      <c r="W40934" s="136"/>
      <c r="Z40934" s="136"/>
      <c r="AC40934" s="136"/>
    </row>
    <row r="40935" spans="2:29">
      <c r="B40935" s="136"/>
      <c r="E40935" s="136"/>
      <c r="H40935" s="136"/>
      <c r="K40935" s="136"/>
      <c r="O40935" s="136"/>
      <c r="T40935" s="136"/>
      <c r="W40935" s="136"/>
      <c r="Z40935" s="136"/>
      <c r="AC40935" s="136"/>
    </row>
    <row r="40936" spans="2:29">
      <c r="B40936" s="136"/>
      <c r="E40936" s="136"/>
      <c r="H40936" s="136"/>
      <c r="K40936" s="136"/>
      <c r="O40936" s="136"/>
      <c r="T40936" s="136"/>
      <c r="W40936" s="136"/>
      <c r="Z40936" s="136"/>
      <c r="AC40936" s="136"/>
    </row>
    <row r="40937" spans="2:29">
      <c r="B40937" s="136"/>
      <c r="E40937" s="136"/>
      <c r="H40937" s="136"/>
      <c r="K40937" s="136"/>
      <c r="O40937" s="136"/>
      <c r="T40937" s="136"/>
      <c r="W40937" s="136"/>
      <c r="Z40937" s="136"/>
      <c r="AC40937" s="136"/>
    </row>
    <row r="40938" spans="2:29">
      <c r="B40938" s="136"/>
      <c r="E40938" s="136"/>
      <c r="H40938" s="136"/>
      <c r="K40938" s="136"/>
      <c r="O40938" s="136"/>
      <c r="T40938" s="136"/>
      <c r="W40938" s="136"/>
      <c r="Z40938" s="136"/>
      <c r="AC40938" s="136"/>
    </row>
    <row r="40939" spans="2:29">
      <c r="B40939" s="136"/>
      <c r="E40939" s="136"/>
      <c r="H40939" s="136"/>
      <c r="K40939" s="136"/>
      <c r="O40939" s="136"/>
      <c r="T40939" s="136"/>
      <c r="W40939" s="136"/>
      <c r="Z40939" s="136"/>
      <c r="AC40939" s="136"/>
    </row>
    <row r="40940" spans="2:29">
      <c r="B40940" s="136"/>
      <c r="E40940" s="136"/>
      <c r="H40940" s="136"/>
      <c r="K40940" s="136"/>
      <c r="O40940" s="136"/>
      <c r="T40940" s="136"/>
      <c r="W40940" s="136"/>
      <c r="Z40940" s="136"/>
      <c r="AC40940" s="136"/>
    </row>
    <row r="40941" spans="2:29">
      <c r="B40941" s="136"/>
      <c r="E40941" s="136"/>
      <c r="H40941" s="136"/>
      <c r="K40941" s="136"/>
      <c r="O40941" s="136"/>
      <c r="T40941" s="136"/>
      <c r="W40941" s="136"/>
      <c r="Z40941" s="136"/>
      <c r="AC40941" s="136"/>
    </row>
    <row r="40942" spans="2:29">
      <c r="B40942" s="136"/>
      <c r="E40942" s="136"/>
      <c r="H40942" s="136"/>
      <c r="K40942" s="136"/>
      <c r="O40942" s="136"/>
      <c r="T40942" s="136"/>
      <c r="W40942" s="136"/>
      <c r="Z40942" s="136"/>
      <c r="AC40942" s="136"/>
    </row>
    <row r="40943" spans="2:29">
      <c r="B40943" s="136"/>
      <c r="E40943" s="136"/>
      <c r="H40943" s="136"/>
      <c r="K40943" s="136"/>
      <c r="O40943" s="136"/>
      <c r="T40943" s="136"/>
      <c r="W40943" s="136"/>
      <c r="Z40943" s="136"/>
      <c r="AC40943" s="136"/>
    </row>
    <row r="40944" spans="2:29">
      <c r="B40944" s="136"/>
      <c r="E40944" s="136"/>
      <c r="H40944" s="136"/>
      <c r="K40944" s="136"/>
      <c r="O40944" s="136"/>
      <c r="T40944" s="136"/>
      <c r="W40944" s="136"/>
      <c r="Z40944" s="136"/>
      <c r="AC40944" s="136"/>
    </row>
    <row r="40945" spans="2:29">
      <c r="B40945" s="136"/>
      <c r="E40945" s="136"/>
      <c r="H40945" s="136"/>
      <c r="K40945" s="136"/>
      <c r="O40945" s="136"/>
      <c r="T40945" s="136"/>
      <c r="W40945" s="136"/>
      <c r="Z40945" s="136"/>
      <c r="AC40945" s="136"/>
    </row>
    <row r="40946" spans="2:29">
      <c r="B40946" s="136"/>
      <c r="E40946" s="136"/>
      <c r="H40946" s="136"/>
      <c r="K40946" s="136"/>
      <c r="O40946" s="136"/>
      <c r="T40946" s="136"/>
      <c r="W40946" s="136"/>
      <c r="Z40946" s="136"/>
      <c r="AC40946" s="136"/>
    </row>
    <row r="40947" spans="2:29">
      <c r="B40947" s="136"/>
      <c r="E40947" s="136"/>
      <c r="H40947" s="136"/>
      <c r="K40947" s="136"/>
      <c r="O40947" s="136"/>
      <c r="T40947" s="136"/>
      <c r="W40947" s="136"/>
      <c r="Z40947" s="136"/>
      <c r="AC40947" s="136"/>
    </row>
    <row r="40948" spans="2:29">
      <c r="B40948" s="136"/>
      <c r="E40948" s="136"/>
      <c r="H40948" s="136"/>
      <c r="K40948" s="136"/>
      <c r="O40948" s="136"/>
      <c r="T40948" s="136"/>
      <c r="W40948" s="136"/>
      <c r="Z40948" s="136"/>
      <c r="AC40948" s="136"/>
    </row>
    <row r="40949" spans="2:29">
      <c r="B40949" s="136"/>
      <c r="E40949" s="136"/>
      <c r="H40949" s="136"/>
      <c r="K40949" s="136"/>
      <c r="O40949" s="136"/>
      <c r="T40949" s="136"/>
      <c r="W40949" s="136"/>
      <c r="Z40949" s="136"/>
      <c r="AC40949" s="136"/>
    </row>
    <row r="40950" spans="2:29">
      <c r="B40950" s="136"/>
      <c r="E40950" s="136"/>
      <c r="H40950" s="136"/>
      <c r="K40950" s="136"/>
      <c r="O40950" s="136"/>
      <c r="T40950" s="136"/>
      <c r="W40950" s="136"/>
      <c r="Z40950" s="136"/>
      <c r="AC40950" s="136"/>
    </row>
    <row r="40951" spans="2:29">
      <c r="B40951" s="136"/>
      <c r="E40951" s="136"/>
      <c r="H40951" s="136"/>
      <c r="K40951" s="136"/>
      <c r="O40951" s="136"/>
      <c r="T40951" s="136"/>
      <c r="W40951" s="136"/>
      <c r="Z40951" s="136"/>
      <c r="AC40951" s="136"/>
    </row>
    <row r="40952" spans="2:29">
      <c r="B40952" s="136"/>
      <c r="E40952" s="136"/>
      <c r="H40952" s="136"/>
      <c r="K40952" s="136"/>
      <c r="O40952" s="136"/>
      <c r="T40952" s="136"/>
      <c r="W40952" s="136"/>
      <c r="Z40952" s="136"/>
      <c r="AC40952" s="136"/>
    </row>
    <row r="40953" spans="2:29">
      <c r="B40953" s="136"/>
      <c r="E40953" s="136"/>
      <c r="H40953" s="136"/>
      <c r="K40953" s="136"/>
      <c r="O40953" s="136"/>
      <c r="T40953" s="136"/>
      <c r="W40953" s="136"/>
      <c r="Z40953" s="136"/>
      <c r="AC40953" s="136"/>
    </row>
    <row r="40954" spans="2:29">
      <c r="B40954" s="136"/>
      <c r="E40954" s="136"/>
      <c r="H40954" s="136"/>
      <c r="K40954" s="136"/>
      <c r="O40954" s="136"/>
      <c r="T40954" s="136"/>
      <c r="W40954" s="136"/>
      <c r="Z40954" s="136"/>
      <c r="AC40954" s="136"/>
    </row>
    <row r="40955" spans="2:29">
      <c r="B40955" s="136"/>
      <c r="E40955" s="136"/>
      <c r="H40955" s="136"/>
      <c r="K40955" s="136"/>
      <c r="O40955" s="136"/>
      <c r="T40955" s="136"/>
      <c r="W40955" s="136"/>
      <c r="Z40955" s="136"/>
      <c r="AC40955" s="136"/>
    </row>
    <row r="40956" spans="2:29">
      <c r="B40956" s="136"/>
      <c r="E40956" s="136"/>
      <c r="H40956" s="136"/>
      <c r="K40956" s="136"/>
      <c r="O40956" s="136"/>
      <c r="T40956" s="136"/>
      <c r="W40956" s="136"/>
      <c r="Z40956" s="136"/>
      <c r="AC40956" s="136"/>
    </row>
    <row r="40957" spans="2:29">
      <c r="B40957" s="136"/>
      <c r="E40957" s="136"/>
      <c r="H40957" s="136"/>
      <c r="K40957" s="136"/>
      <c r="O40957" s="136"/>
      <c r="T40957" s="136"/>
      <c r="W40957" s="136"/>
      <c r="Z40957" s="136"/>
      <c r="AC40957" s="136"/>
    </row>
    <row r="40958" spans="2:29">
      <c r="B40958" s="136"/>
      <c r="E40958" s="136"/>
      <c r="H40958" s="136"/>
      <c r="K40958" s="136"/>
      <c r="O40958" s="136"/>
      <c r="T40958" s="136"/>
      <c r="W40958" s="136"/>
      <c r="Z40958" s="136"/>
      <c r="AC40958" s="136"/>
    </row>
    <row r="40959" spans="2:29">
      <c r="B40959" s="136"/>
      <c r="E40959" s="136"/>
      <c r="H40959" s="136"/>
      <c r="K40959" s="136"/>
      <c r="O40959" s="136"/>
      <c r="T40959" s="136"/>
      <c r="W40959" s="136"/>
      <c r="Z40959" s="136"/>
      <c r="AC40959" s="136"/>
    </row>
    <row r="40960" spans="2:29">
      <c r="B40960" s="136"/>
      <c r="E40960" s="136"/>
      <c r="H40960" s="136"/>
      <c r="K40960" s="136"/>
      <c r="O40960" s="136"/>
      <c r="T40960" s="136"/>
      <c r="W40960" s="136"/>
      <c r="Z40960" s="136"/>
      <c r="AC40960" s="136"/>
    </row>
    <row r="40961" spans="2:29">
      <c r="B40961" s="136"/>
      <c r="E40961" s="136"/>
      <c r="H40961" s="136"/>
      <c r="K40961" s="136"/>
      <c r="O40961" s="136"/>
      <c r="T40961" s="136"/>
      <c r="W40961" s="136"/>
      <c r="Z40961" s="136"/>
      <c r="AC40961" s="136"/>
    </row>
    <row r="40962" spans="2:29">
      <c r="B40962" s="136"/>
      <c r="E40962" s="136"/>
      <c r="H40962" s="136"/>
      <c r="K40962" s="136"/>
      <c r="O40962" s="136"/>
      <c r="T40962" s="136"/>
      <c r="W40962" s="136"/>
      <c r="Z40962" s="136"/>
      <c r="AC40962" s="136"/>
    </row>
    <row r="40963" spans="2:29">
      <c r="B40963" s="136"/>
      <c r="E40963" s="136"/>
      <c r="H40963" s="136"/>
      <c r="K40963" s="136"/>
      <c r="O40963" s="136"/>
      <c r="T40963" s="136"/>
      <c r="W40963" s="136"/>
      <c r="Z40963" s="136"/>
      <c r="AC40963" s="136"/>
    </row>
    <row r="40964" spans="2:29">
      <c r="B40964" s="136"/>
      <c r="E40964" s="136"/>
      <c r="H40964" s="136"/>
      <c r="K40964" s="136"/>
      <c r="O40964" s="136"/>
      <c r="T40964" s="136"/>
      <c r="W40964" s="136"/>
      <c r="Z40964" s="136"/>
      <c r="AC40964" s="136"/>
    </row>
    <row r="40965" spans="2:29">
      <c r="B40965" s="136"/>
      <c r="E40965" s="136"/>
      <c r="H40965" s="136"/>
      <c r="K40965" s="136"/>
      <c r="O40965" s="136"/>
      <c r="T40965" s="136"/>
      <c r="W40965" s="136"/>
      <c r="Z40965" s="136"/>
      <c r="AC40965" s="136"/>
    </row>
    <row r="40966" spans="2:29">
      <c r="B40966" s="136"/>
      <c r="E40966" s="136"/>
      <c r="H40966" s="136"/>
      <c r="K40966" s="136"/>
      <c r="O40966" s="136"/>
      <c r="T40966" s="136"/>
      <c r="W40966" s="136"/>
      <c r="Z40966" s="136"/>
      <c r="AC40966" s="136"/>
    </row>
    <row r="40967" spans="2:29">
      <c r="B40967" s="136"/>
      <c r="E40967" s="136"/>
      <c r="H40967" s="136"/>
      <c r="K40967" s="136"/>
      <c r="O40967" s="136"/>
      <c r="T40967" s="136"/>
      <c r="W40967" s="136"/>
      <c r="Z40967" s="136"/>
      <c r="AC40967" s="136"/>
    </row>
    <row r="40968" spans="2:29">
      <c r="B40968" s="136"/>
      <c r="E40968" s="136"/>
      <c r="H40968" s="136"/>
      <c r="K40968" s="136"/>
      <c r="O40968" s="136"/>
      <c r="T40968" s="136"/>
      <c r="W40968" s="136"/>
      <c r="Z40968" s="136"/>
      <c r="AC40968" s="136"/>
    </row>
    <row r="40969" spans="2:29">
      <c r="B40969" s="136"/>
      <c r="E40969" s="136"/>
      <c r="H40969" s="136"/>
      <c r="K40969" s="136"/>
      <c r="O40969" s="136"/>
      <c r="T40969" s="136"/>
      <c r="W40969" s="136"/>
      <c r="Z40969" s="136"/>
      <c r="AC40969" s="136"/>
    </row>
    <row r="40970" spans="2:29">
      <c r="B40970" s="136"/>
      <c r="E40970" s="136"/>
      <c r="H40970" s="136"/>
      <c r="K40970" s="136"/>
      <c r="O40970" s="136"/>
      <c r="T40970" s="136"/>
      <c r="W40970" s="136"/>
      <c r="Z40970" s="136"/>
      <c r="AC40970" s="136"/>
    </row>
    <row r="40971" spans="2:29">
      <c r="B40971" s="136"/>
      <c r="E40971" s="136"/>
      <c r="H40971" s="136"/>
      <c r="K40971" s="136"/>
      <c r="O40971" s="136"/>
      <c r="T40971" s="136"/>
      <c r="W40971" s="136"/>
      <c r="Z40971" s="136"/>
      <c r="AC40971" s="136"/>
    </row>
    <row r="40972" spans="2:29">
      <c r="B40972" s="136"/>
      <c r="E40972" s="136"/>
      <c r="H40972" s="136"/>
      <c r="K40972" s="136"/>
      <c r="O40972" s="136"/>
      <c r="T40972" s="136"/>
      <c r="W40972" s="136"/>
      <c r="Z40972" s="136"/>
      <c r="AC40972" s="136"/>
    </row>
    <row r="40973" spans="2:29">
      <c r="B40973" s="136"/>
      <c r="E40973" s="136"/>
      <c r="H40973" s="136"/>
      <c r="K40973" s="136"/>
      <c r="O40973" s="136"/>
      <c r="T40973" s="136"/>
      <c r="W40973" s="136"/>
      <c r="Z40973" s="136"/>
      <c r="AC40973" s="136"/>
    </row>
    <row r="40974" spans="2:29">
      <c r="B40974" s="136"/>
      <c r="E40974" s="136"/>
      <c r="H40974" s="136"/>
      <c r="K40974" s="136"/>
      <c r="O40974" s="136"/>
      <c r="T40974" s="136"/>
      <c r="W40974" s="136"/>
      <c r="Z40974" s="136"/>
      <c r="AC40974" s="136"/>
    </row>
    <row r="40975" spans="2:29">
      <c r="B40975" s="136"/>
      <c r="E40975" s="136"/>
      <c r="H40975" s="136"/>
      <c r="K40975" s="136"/>
      <c r="O40975" s="136"/>
      <c r="T40975" s="136"/>
      <c r="W40975" s="136"/>
      <c r="Z40975" s="136"/>
      <c r="AC40975" s="136"/>
    </row>
    <row r="40976" spans="2:29">
      <c r="B40976" s="136"/>
      <c r="E40976" s="136"/>
      <c r="H40976" s="136"/>
      <c r="K40976" s="136"/>
      <c r="O40976" s="136"/>
      <c r="T40976" s="136"/>
      <c r="W40976" s="136"/>
      <c r="Z40976" s="136"/>
      <c r="AC40976" s="136"/>
    </row>
    <row r="40977" spans="2:29">
      <c r="B40977" s="136"/>
      <c r="E40977" s="136"/>
      <c r="H40977" s="136"/>
      <c r="K40977" s="136"/>
      <c r="O40977" s="136"/>
      <c r="T40977" s="136"/>
      <c r="W40977" s="136"/>
      <c r="Z40977" s="136"/>
      <c r="AC40977" s="136"/>
    </row>
    <row r="40978" spans="2:29">
      <c r="B40978" s="136"/>
      <c r="E40978" s="136"/>
      <c r="H40978" s="136"/>
      <c r="K40978" s="136"/>
      <c r="O40978" s="136"/>
      <c r="T40978" s="136"/>
      <c r="W40978" s="136"/>
      <c r="Z40978" s="136"/>
      <c r="AC40978" s="136"/>
    </row>
    <row r="40979" spans="2:29">
      <c r="B40979" s="136"/>
      <c r="E40979" s="136"/>
      <c r="H40979" s="136"/>
      <c r="K40979" s="136"/>
      <c r="O40979" s="136"/>
      <c r="T40979" s="136"/>
      <c r="W40979" s="136"/>
      <c r="Z40979" s="136"/>
      <c r="AC40979" s="136"/>
    </row>
    <row r="40980" spans="2:29">
      <c r="B40980" s="136"/>
      <c r="E40980" s="136"/>
      <c r="H40980" s="136"/>
      <c r="K40980" s="136"/>
      <c r="O40980" s="136"/>
      <c r="T40980" s="136"/>
      <c r="W40980" s="136"/>
      <c r="Z40980" s="136"/>
      <c r="AC40980" s="136"/>
    </row>
    <row r="40981" spans="2:29">
      <c r="B40981" s="136"/>
      <c r="E40981" s="136"/>
      <c r="H40981" s="136"/>
      <c r="K40981" s="136"/>
      <c r="O40981" s="136"/>
      <c r="T40981" s="136"/>
      <c r="W40981" s="136"/>
      <c r="Z40981" s="136"/>
      <c r="AC40981" s="136"/>
    </row>
    <row r="40982" spans="2:29">
      <c r="B40982" s="136"/>
      <c r="E40982" s="136"/>
      <c r="H40982" s="136"/>
      <c r="K40982" s="136"/>
      <c r="O40982" s="136"/>
      <c r="T40982" s="136"/>
      <c r="W40982" s="136"/>
      <c r="Z40982" s="136"/>
      <c r="AC40982" s="136"/>
    </row>
    <row r="40983" spans="2:29">
      <c r="B40983" s="136"/>
      <c r="E40983" s="136"/>
      <c r="H40983" s="136"/>
      <c r="K40983" s="136"/>
      <c r="O40983" s="136"/>
      <c r="T40983" s="136"/>
      <c r="W40983" s="136"/>
      <c r="Z40983" s="136"/>
      <c r="AC40983" s="136"/>
    </row>
    <row r="40984" spans="2:29">
      <c r="B40984" s="136"/>
      <c r="E40984" s="136"/>
      <c r="H40984" s="136"/>
      <c r="K40984" s="136"/>
      <c r="O40984" s="136"/>
      <c r="T40984" s="136"/>
      <c r="W40984" s="136"/>
      <c r="Z40984" s="136"/>
      <c r="AC40984" s="136"/>
    </row>
    <row r="40985" spans="2:29">
      <c r="B40985" s="136"/>
      <c r="E40985" s="136"/>
      <c r="H40985" s="136"/>
      <c r="K40985" s="136"/>
      <c r="O40985" s="136"/>
      <c r="T40985" s="136"/>
      <c r="W40985" s="136"/>
      <c r="Z40985" s="136"/>
      <c r="AC40985" s="136"/>
    </row>
    <row r="40986" spans="2:29">
      <c r="B40986" s="136"/>
      <c r="E40986" s="136"/>
      <c r="H40986" s="136"/>
      <c r="K40986" s="136"/>
      <c r="O40986" s="136"/>
      <c r="T40986" s="136"/>
      <c r="W40986" s="136"/>
      <c r="Z40986" s="136"/>
      <c r="AC40986" s="136"/>
    </row>
    <row r="40987" spans="2:29">
      <c r="B40987" s="136"/>
      <c r="E40987" s="136"/>
      <c r="H40987" s="136"/>
      <c r="K40987" s="136"/>
      <c r="O40987" s="136"/>
      <c r="T40987" s="136"/>
      <c r="W40987" s="136"/>
      <c r="Z40987" s="136"/>
      <c r="AC40987" s="136"/>
    </row>
    <row r="40988" spans="2:29">
      <c r="B40988" s="136"/>
      <c r="E40988" s="136"/>
      <c r="H40988" s="136"/>
      <c r="K40988" s="136"/>
      <c r="O40988" s="136"/>
      <c r="T40988" s="136"/>
      <c r="W40988" s="136"/>
      <c r="Z40988" s="136"/>
      <c r="AC40988" s="136"/>
    </row>
    <row r="40989" spans="2:29">
      <c r="B40989" s="136"/>
      <c r="E40989" s="136"/>
      <c r="H40989" s="136"/>
      <c r="K40989" s="136"/>
      <c r="O40989" s="136"/>
      <c r="T40989" s="136"/>
      <c r="W40989" s="136"/>
      <c r="Z40989" s="136"/>
      <c r="AC40989" s="136"/>
    </row>
    <row r="40990" spans="2:29">
      <c r="B40990" s="136"/>
      <c r="E40990" s="136"/>
      <c r="H40990" s="136"/>
      <c r="K40990" s="136"/>
      <c r="O40990" s="136"/>
      <c r="T40990" s="136"/>
      <c r="W40990" s="136"/>
      <c r="Z40990" s="136"/>
      <c r="AC40990" s="136"/>
    </row>
    <row r="40991" spans="2:29">
      <c r="B40991" s="136"/>
      <c r="E40991" s="136"/>
      <c r="H40991" s="136"/>
      <c r="K40991" s="136"/>
      <c r="O40991" s="136"/>
      <c r="T40991" s="136"/>
      <c r="W40991" s="136"/>
      <c r="Z40991" s="136"/>
      <c r="AC40991" s="136"/>
    </row>
    <row r="40992" spans="2:29">
      <c r="B40992" s="136"/>
      <c r="E40992" s="136"/>
      <c r="H40992" s="136"/>
      <c r="K40992" s="136"/>
      <c r="O40992" s="136"/>
      <c r="T40992" s="136"/>
      <c r="W40992" s="136"/>
      <c r="Z40992" s="136"/>
      <c r="AC40992" s="136"/>
    </row>
    <row r="40993" spans="2:29">
      <c r="B40993" s="136"/>
      <c r="E40993" s="136"/>
      <c r="H40993" s="136"/>
      <c r="K40993" s="136"/>
      <c r="O40993" s="136"/>
      <c r="T40993" s="136"/>
      <c r="W40993" s="136"/>
      <c r="Z40993" s="136"/>
      <c r="AC40993" s="136"/>
    </row>
    <row r="40994" spans="2:29">
      <c r="B40994" s="136"/>
      <c r="E40994" s="136"/>
      <c r="H40994" s="136"/>
      <c r="K40994" s="136"/>
      <c r="O40994" s="136"/>
      <c r="T40994" s="136"/>
      <c r="W40994" s="136"/>
      <c r="Z40994" s="136"/>
      <c r="AC40994" s="136"/>
    </row>
    <row r="40995" spans="2:29">
      <c r="B40995" s="136"/>
      <c r="E40995" s="136"/>
      <c r="H40995" s="136"/>
      <c r="K40995" s="136"/>
      <c r="O40995" s="136"/>
      <c r="T40995" s="136"/>
      <c r="W40995" s="136"/>
      <c r="Z40995" s="136"/>
      <c r="AC40995" s="136"/>
    </row>
    <row r="40996" spans="2:29">
      <c r="B40996" s="136"/>
      <c r="E40996" s="136"/>
      <c r="H40996" s="136"/>
      <c r="K40996" s="136"/>
      <c r="O40996" s="136"/>
      <c r="T40996" s="136"/>
      <c r="W40996" s="136"/>
      <c r="Z40996" s="136"/>
      <c r="AC40996" s="136"/>
    </row>
    <row r="40997" spans="2:29">
      <c r="B40997" s="136"/>
      <c r="E40997" s="136"/>
      <c r="H40997" s="136"/>
      <c r="K40997" s="136"/>
      <c r="O40997" s="136"/>
      <c r="T40997" s="136"/>
      <c r="W40997" s="136"/>
      <c r="Z40997" s="136"/>
      <c r="AC40997" s="136"/>
    </row>
    <row r="40998" spans="2:29">
      <c r="B40998" s="136"/>
      <c r="E40998" s="136"/>
      <c r="H40998" s="136"/>
      <c r="K40998" s="136"/>
      <c r="O40998" s="136"/>
      <c r="T40998" s="136"/>
      <c r="W40998" s="136"/>
      <c r="Z40998" s="136"/>
      <c r="AC40998" s="136"/>
    </row>
    <row r="40999" spans="2:29">
      <c r="B40999" s="136"/>
      <c r="E40999" s="136"/>
      <c r="H40999" s="136"/>
      <c r="K40999" s="136"/>
      <c r="O40999" s="136"/>
      <c r="T40999" s="136"/>
      <c r="W40999" s="136"/>
      <c r="Z40999" s="136"/>
      <c r="AC40999" s="136"/>
    </row>
    <row r="41000" spans="2:29">
      <c r="B41000" s="136"/>
      <c r="E41000" s="136"/>
      <c r="H41000" s="136"/>
      <c r="K41000" s="136"/>
      <c r="O41000" s="136"/>
      <c r="T41000" s="136"/>
      <c r="W41000" s="136"/>
      <c r="Z41000" s="136"/>
      <c r="AC41000" s="136"/>
    </row>
    <row r="41001" spans="2:29">
      <c r="B41001" s="136"/>
      <c r="E41001" s="136"/>
      <c r="H41001" s="136"/>
      <c r="K41001" s="136"/>
      <c r="O41001" s="136"/>
      <c r="T41001" s="136"/>
      <c r="W41001" s="136"/>
      <c r="Z41001" s="136"/>
      <c r="AC41001" s="136"/>
    </row>
    <row r="41002" spans="2:29">
      <c r="B41002" s="136"/>
      <c r="E41002" s="136"/>
      <c r="H41002" s="136"/>
      <c r="K41002" s="136"/>
      <c r="O41002" s="136"/>
      <c r="T41002" s="136"/>
      <c r="W41002" s="136"/>
      <c r="Z41002" s="136"/>
      <c r="AC41002" s="136"/>
    </row>
    <row r="41003" spans="2:29">
      <c r="B41003" s="136"/>
      <c r="E41003" s="136"/>
      <c r="H41003" s="136"/>
      <c r="K41003" s="136"/>
      <c r="O41003" s="136"/>
      <c r="T41003" s="136"/>
      <c r="W41003" s="136"/>
      <c r="Z41003" s="136"/>
      <c r="AC41003" s="136"/>
    </row>
    <row r="41004" spans="2:29">
      <c r="B41004" s="136"/>
      <c r="E41004" s="136"/>
      <c r="H41004" s="136"/>
      <c r="K41004" s="136"/>
      <c r="O41004" s="136"/>
      <c r="T41004" s="136"/>
      <c r="W41004" s="136"/>
      <c r="Z41004" s="136"/>
      <c r="AC41004" s="136"/>
    </row>
    <row r="41005" spans="2:29">
      <c r="B41005" s="136"/>
      <c r="E41005" s="136"/>
      <c r="H41005" s="136"/>
      <c r="K41005" s="136"/>
      <c r="O41005" s="136"/>
      <c r="T41005" s="136"/>
      <c r="W41005" s="136"/>
      <c r="Z41005" s="136"/>
      <c r="AC41005" s="136"/>
    </row>
    <row r="41006" spans="2:29">
      <c r="B41006" s="136"/>
      <c r="E41006" s="136"/>
      <c r="H41006" s="136"/>
      <c r="K41006" s="136"/>
      <c r="O41006" s="136"/>
      <c r="T41006" s="136"/>
      <c r="W41006" s="136"/>
      <c r="Z41006" s="136"/>
      <c r="AC41006" s="136"/>
    </row>
    <row r="41007" spans="2:29">
      <c r="B41007" s="136"/>
      <c r="E41007" s="136"/>
      <c r="H41007" s="136"/>
      <c r="K41007" s="136"/>
      <c r="O41007" s="136"/>
      <c r="T41007" s="136"/>
      <c r="W41007" s="136"/>
      <c r="Z41007" s="136"/>
      <c r="AC41007" s="136"/>
    </row>
    <row r="41008" spans="2:29">
      <c r="B41008" s="136"/>
      <c r="E41008" s="136"/>
      <c r="H41008" s="136"/>
      <c r="K41008" s="136"/>
      <c r="O41008" s="136"/>
      <c r="T41008" s="136"/>
      <c r="W41008" s="136"/>
      <c r="Z41008" s="136"/>
      <c r="AC41008" s="136"/>
    </row>
    <row r="41009" spans="2:29">
      <c r="B41009" s="136"/>
      <c r="E41009" s="136"/>
      <c r="H41009" s="136"/>
      <c r="K41009" s="136"/>
      <c r="O41009" s="136"/>
      <c r="T41009" s="136"/>
      <c r="W41009" s="136"/>
      <c r="Z41009" s="136"/>
      <c r="AC41009" s="136"/>
    </row>
    <row r="41010" spans="2:29">
      <c r="B41010" s="136"/>
      <c r="E41010" s="136"/>
      <c r="H41010" s="136"/>
      <c r="K41010" s="136"/>
      <c r="O41010" s="136"/>
      <c r="T41010" s="136"/>
      <c r="W41010" s="136"/>
      <c r="Z41010" s="136"/>
      <c r="AC41010" s="136"/>
    </row>
    <row r="41011" spans="2:29">
      <c r="B41011" s="136"/>
      <c r="E41011" s="136"/>
      <c r="H41011" s="136"/>
      <c r="K41011" s="136"/>
      <c r="O41011" s="136"/>
      <c r="T41011" s="136"/>
      <c r="W41011" s="136"/>
      <c r="Z41011" s="136"/>
      <c r="AC41011" s="136"/>
    </row>
    <row r="41012" spans="2:29">
      <c r="B41012" s="136"/>
      <c r="E41012" s="136"/>
      <c r="H41012" s="136"/>
      <c r="K41012" s="136"/>
      <c r="O41012" s="136"/>
      <c r="T41012" s="136"/>
      <c r="W41012" s="136"/>
      <c r="Z41012" s="136"/>
      <c r="AC41012" s="136"/>
    </row>
    <row r="41013" spans="2:29">
      <c r="B41013" s="136"/>
      <c r="E41013" s="136"/>
      <c r="H41013" s="136"/>
      <c r="K41013" s="136"/>
      <c r="O41013" s="136"/>
      <c r="T41013" s="136"/>
      <c r="W41013" s="136"/>
      <c r="Z41013" s="136"/>
      <c r="AC41013" s="136"/>
    </row>
    <row r="41014" spans="2:29">
      <c r="B41014" s="136"/>
      <c r="E41014" s="136"/>
      <c r="H41014" s="136"/>
      <c r="K41014" s="136"/>
      <c r="O41014" s="136"/>
      <c r="T41014" s="136"/>
      <c r="W41014" s="136"/>
      <c r="Z41014" s="136"/>
      <c r="AC41014" s="136"/>
    </row>
    <row r="41015" spans="2:29">
      <c r="B41015" s="136"/>
      <c r="E41015" s="136"/>
      <c r="H41015" s="136"/>
      <c r="K41015" s="136"/>
      <c r="O41015" s="136"/>
      <c r="T41015" s="136"/>
      <c r="W41015" s="136"/>
      <c r="Z41015" s="136"/>
      <c r="AC41015" s="136"/>
    </row>
    <row r="41016" spans="2:29">
      <c r="B41016" s="136"/>
      <c r="E41016" s="136"/>
      <c r="H41016" s="136"/>
      <c r="K41016" s="136"/>
      <c r="O41016" s="136"/>
      <c r="T41016" s="136"/>
      <c r="W41016" s="136"/>
      <c r="Z41016" s="136"/>
      <c r="AC41016" s="136"/>
    </row>
    <row r="41017" spans="2:29">
      <c r="B41017" s="136"/>
      <c r="E41017" s="136"/>
      <c r="H41017" s="136"/>
      <c r="K41017" s="136"/>
      <c r="O41017" s="136"/>
      <c r="T41017" s="136"/>
      <c r="W41017" s="136"/>
      <c r="Z41017" s="136"/>
      <c r="AC41017" s="136"/>
    </row>
    <row r="41018" spans="2:29">
      <c r="B41018" s="136"/>
      <c r="E41018" s="136"/>
      <c r="H41018" s="136"/>
      <c r="K41018" s="136"/>
      <c r="O41018" s="136"/>
      <c r="T41018" s="136"/>
      <c r="W41018" s="136"/>
      <c r="Z41018" s="136"/>
      <c r="AC41018" s="136"/>
    </row>
    <row r="41019" spans="2:29">
      <c r="B41019" s="136"/>
      <c r="E41019" s="136"/>
      <c r="H41019" s="136"/>
      <c r="K41019" s="136"/>
      <c r="O41019" s="136"/>
      <c r="T41019" s="136"/>
      <c r="W41019" s="136"/>
      <c r="Z41019" s="136"/>
      <c r="AC41019" s="136"/>
    </row>
    <row r="41020" spans="2:29">
      <c r="B41020" s="136"/>
      <c r="E41020" s="136"/>
      <c r="H41020" s="136"/>
      <c r="K41020" s="136"/>
      <c r="O41020" s="136"/>
      <c r="T41020" s="136"/>
      <c r="W41020" s="136"/>
      <c r="Z41020" s="136"/>
      <c r="AC41020" s="136"/>
    </row>
    <row r="41021" spans="2:29">
      <c r="B41021" s="136"/>
      <c r="E41021" s="136"/>
      <c r="H41021" s="136"/>
      <c r="K41021" s="136"/>
      <c r="O41021" s="136"/>
      <c r="T41021" s="136"/>
      <c r="W41021" s="136"/>
      <c r="Z41021" s="136"/>
      <c r="AC41021" s="136"/>
    </row>
    <row r="41022" spans="2:29">
      <c r="B41022" s="136"/>
      <c r="E41022" s="136"/>
      <c r="H41022" s="136"/>
      <c r="K41022" s="136"/>
      <c r="O41022" s="136"/>
      <c r="T41022" s="136"/>
      <c r="W41022" s="136"/>
      <c r="Z41022" s="136"/>
      <c r="AC41022" s="136"/>
    </row>
    <row r="41023" spans="2:29">
      <c r="B41023" s="136"/>
      <c r="E41023" s="136"/>
      <c r="H41023" s="136"/>
      <c r="K41023" s="136"/>
      <c r="O41023" s="136"/>
      <c r="T41023" s="136"/>
      <c r="W41023" s="136"/>
      <c r="Z41023" s="136"/>
      <c r="AC41023" s="136"/>
    </row>
    <row r="41024" spans="2:29">
      <c r="B41024" s="136"/>
      <c r="E41024" s="136"/>
      <c r="H41024" s="136"/>
      <c r="K41024" s="136"/>
      <c r="O41024" s="136"/>
      <c r="T41024" s="136"/>
      <c r="W41024" s="136"/>
      <c r="Z41024" s="136"/>
      <c r="AC41024" s="136"/>
    </row>
    <row r="41025" spans="2:29">
      <c r="B41025" s="136"/>
      <c r="E41025" s="136"/>
      <c r="H41025" s="136"/>
      <c r="K41025" s="136"/>
      <c r="O41025" s="136"/>
      <c r="T41025" s="136"/>
      <c r="W41025" s="136"/>
      <c r="Z41025" s="136"/>
      <c r="AC41025" s="136"/>
    </row>
    <row r="41026" spans="2:29">
      <c r="B41026" s="136"/>
      <c r="E41026" s="136"/>
      <c r="H41026" s="136"/>
      <c r="K41026" s="136"/>
      <c r="O41026" s="136"/>
      <c r="T41026" s="136"/>
      <c r="W41026" s="136"/>
      <c r="Z41026" s="136"/>
      <c r="AC41026" s="136"/>
    </row>
    <row r="41027" spans="2:29">
      <c r="B41027" s="136"/>
      <c r="E41027" s="136"/>
      <c r="H41027" s="136"/>
      <c r="K41027" s="136"/>
      <c r="O41027" s="136"/>
      <c r="T41027" s="136"/>
      <c r="W41027" s="136"/>
      <c r="Z41027" s="136"/>
      <c r="AC41027" s="136"/>
    </row>
    <row r="41028" spans="2:29">
      <c r="B41028" s="136"/>
      <c r="E41028" s="136"/>
      <c r="H41028" s="136"/>
      <c r="K41028" s="136"/>
      <c r="O41028" s="136"/>
      <c r="T41028" s="136"/>
      <c r="W41028" s="136"/>
      <c r="Z41028" s="136"/>
      <c r="AC41028" s="136"/>
    </row>
    <row r="41029" spans="2:29">
      <c r="B41029" s="136"/>
      <c r="E41029" s="136"/>
      <c r="H41029" s="136"/>
      <c r="K41029" s="136"/>
      <c r="O41029" s="136"/>
      <c r="T41029" s="136"/>
      <c r="W41029" s="136"/>
      <c r="Z41029" s="136"/>
      <c r="AC41029" s="136"/>
    </row>
    <row r="41030" spans="2:29">
      <c r="B41030" s="136"/>
      <c r="E41030" s="136"/>
      <c r="H41030" s="136"/>
      <c r="K41030" s="136"/>
      <c r="O41030" s="136"/>
      <c r="T41030" s="136"/>
      <c r="W41030" s="136"/>
      <c r="Z41030" s="136"/>
      <c r="AC41030" s="136"/>
    </row>
    <row r="41031" spans="2:29">
      <c r="B41031" s="136"/>
      <c r="E41031" s="136"/>
      <c r="H41031" s="136"/>
      <c r="K41031" s="136"/>
      <c r="O41031" s="136"/>
      <c r="T41031" s="136"/>
      <c r="W41031" s="136"/>
      <c r="Z41031" s="136"/>
      <c r="AC41031" s="136"/>
    </row>
    <row r="41032" spans="2:29">
      <c r="B41032" s="136"/>
      <c r="E41032" s="136"/>
      <c r="H41032" s="136"/>
      <c r="K41032" s="136"/>
      <c r="O41032" s="136"/>
      <c r="T41032" s="136"/>
      <c r="W41032" s="136"/>
      <c r="Z41032" s="136"/>
      <c r="AC41032" s="136"/>
    </row>
    <row r="41033" spans="2:29">
      <c r="B41033" s="136"/>
      <c r="E41033" s="136"/>
      <c r="H41033" s="136"/>
      <c r="K41033" s="136"/>
      <c r="O41033" s="136"/>
      <c r="T41033" s="136"/>
      <c r="W41033" s="136"/>
      <c r="Z41033" s="136"/>
      <c r="AC41033" s="136"/>
    </row>
    <row r="41034" spans="2:29">
      <c r="B41034" s="136"/>
      <c r="E41034" s="136"/>
      <c r="H41034" s="136"/>
      <c r="K41034" s="136"/>
      <c r="O41034" s="136"/>
      <c r="T41034" s="136"/>
      <c r="W41034" s="136"/>
      <c r="Z41034" s="136"/>
      <c r="AC41034" s="136"/>
    </row>
    <row r="41035" spans="2:29">
      <c r="B41035" s="136"/>
      <c r="E41035" s="136"/>
      <c r="H41035" s="136"/>
      <c r="K41035" s="136"/>
      <c r="O41035" s="136"/>
      <c r="T41035" s="136"/>
      <c r="W41035" s="136"/>
      <c r="Z41035" s="136"/>
      <c r="AC41035" s="136"/>
    </row>
    <row r="41036" spans="2:29">
      <c r="B41036" s="136"/>
      <c r="E41036" s="136"/>
      <c r="H41036" s="136"/>
      <c r="K41036" s="136"/>
      <c r="O41036" s="136"/>
      <c r="T41036" s="136"/>
      <c r="W41036" s="136"/>
      <c r="Z41036" s="136"/>
      <c r="AC41036" s="136"/>
    </row>
    <row r="41037" spans="2:29">
      <c r="B41037" s="136"/>
      <c r="E41037" s="136"/>
      <c r="H41037" s="136"/>
      <c r="K41037" s="136"/>
      <c r="O41037" s="136"/>
      <c r="T41037" s="136"/>
      <c r="W41037" s="136"/>
      <c r="Z41037" s="136"/>
      <c r="AC41037" s="136"/>
    </row>
    <row r="41038" spans="2:29">
      <c r="B41038" s="136"/>
      <c r="E41038" s="136"/>
      <c r="H41038" s="136"/>
      <c r="K41038" s="136"/>
      <c r="O41038" s="136"/>
      <c r="T41038" s="136"/>
      <c r="W41038" s="136"/>
      <c r="Z41038" s="136"/>
      <c r="AC41038" s="136"/>
    </row>
    <row r="41039" spans="2:29">
      <c r="B41039" s="136"/>
      <c r="E41039" s="136"/>
      <c r="H41039" s="136"/>
      <c r="K41039" s="136"/>
      <c r="O41039" s="136"/>
      <c r="T41039" s="136"/>
      <c r="W41039" s="136"/>
      <c r="Z41039" s="136"/>
      <c r="AC41039" s="136"/>
    </row>
    <row r="41040" spans="2:29">
      <c r="B41040" s="136"/>
      <c r="E41040" s="136"/>
      <c r="H41040" s="136"/>
      <c r="K41040" s="136"/>
      <c r="O41040" s="136"/>
      <c r="T41040" s="136"/>
      <c r="W41040" s="136"/>
      <c r="Z41040" s="136"/>
      <c r="AC41040" s="136"/>
    </row>
    <row r="41041" spans="2:29">
      <c r="B41041" s="136"/>
      <c r="E41041" s="136"/>
      <c r="H41041" s="136"/>
      <c r="K41041" s="136"/>
      <c r="O41041" s="136"/>
      <c r="T41041" s="136"/>
      <c r="W41041" s="136"/>
      <c r="Z41041" s="136"/>
      <c r="AC41041" s="136"/>
    </row>
    <row r="41042" spans="2:29">
      <c r="B41042" s="136"/>
      <c r="E41042" s="136"/>
      <c r="H41042" s="136"/>
      <c r="K41042" s="136"/>
      <c r="O41042" s="136"/>
      <c r="T41042" s="136"/>
      <c r="W41042" s="136"/>
      <c r="Z41042" s="136"/>
      <c r="AC41042" s="136"/>
    </row>
    <row r="41043" spans="2:29">
      <c r="B41043" s="136"/>
      <c r="E41043" s="136"/>
      <c r="H41043" s="136"/>
      <c r="K41043" s="136"/>
      <c r="O41043" s="136"/>
      <c r="T41043" s="136"/>
      <c r="W41043" s="136"/>
      <c r="Z41043" s="136"/>
      <c r="AC41043" s="136"/>
    </row>
    <row r="41044" spans="2:29">
      <c r="B41044" s="136"/>
      <c r="E41044" s="136"/>
      <c r="H41044" s="136"/>
      <c r="K41044" s="136"/>
      <c r="O41044" s="136"/>
      <c r="T41044" s="136"/>
      <c r="W41044" s="136"/>
      <c r="Z41044" s="136"/>
      <c r="AC41044" s="136"/>
    </row>
    <row r="41045" spans="2:29">
      <c r="B41045" s="136"/>
      <c r="E41045" s="136"/>
      <c r="H41045" s="136"/>
      <c r="K41045" s="136"/>
      <c r="O41045" s="136"/>
      <c r="T41045" s="136"/>
      <c r="W41045" s="136"/>
      <c r="Z41045" s="136"/>
      <c r="AC41045" s="136"/>
    </row>
    <row r="41046" spans="2:29">
      <c r="B41046" s="136"/>
      <c r="E41046" s="136"/>
      <c r="H41046" s="136"/>
      <c r="K41046" s="136"/>
      <c r="O41046" s="136"/>
      <c r="T41046" s="136"/>
      <c r="W41046" s="136"/>
      <c r="Z41046" s="136"/>
      <c r="AC41046" s="136"/>
    </row>
    <row r="41047" spans="2:29">
      <c r="B41047" s="136"/>
      <c r="E41047" s="136"/>
      <c r="H41047" s="136"/>
      <c r="K41047" s="136"/>
      <c r="O41047" s="136"/>
      <c r="T41047" s="136"/>
      <c r="W41047" s="136"/>
      <c r="Z41047" s="136"/>
      <c r="AC41047" s="136"/>
    </row>
    <row r="41048" spans="2:29">
      <c r="B41048" s="136"/>
      <c r="E41048" s="136"/>
      <c r="H41048" s="136"/>
      <c r="K41048" s="136"/>
      <c r="O41048" s="136"/>
      <c r="T41048" s="136"/>
      <c r="W41048" s="136"/>
      <c r="Z41048" s="136"/>
      <c r="AC41048" s="136"/>
    </row>
    <row r="41049" spans="2:29">
      <c r="B41049" s="136"/>
      <c r="E41049" s="136"/>
      <c r="H41049" s="136"/>
      <c r="K41049" s="136"/>
      <c r="O41049" s="136"/>
      <c r="T41049" s="136"/>
      <c r="W41049" s="136"/>
      <c r="Z41049" s="136"/>
      <c r="AC41049" s="136"/>
    </row>
    <row r="41050" spans="2:29">
      <c r="B41050" s="136"/>
      <c r="E41050" s="136"/>
      <c r="H41050" s="136"/>
      <c r="K41050" s="136"/>
      <c r="O41050" s="136"/>
      <c r="T41050" s="136"/>
      <c r="W41050" s="136"/>
      <c r="Z41050" s="136"/>
      <c r="AC41050" s="136"/>
    </row>
    <row r="41051" spans="2:29">
      <c r="B41051" s="136"/>
      <c r="E41051" s="136"/>
      <c r="H41051" s="136"/>
      <c r="K41051" s="136"/>
      <c r="O41051" s="136"/>
      <c r="T41051" s="136"/>
      <c r="W41051" s="136"/>
      <c r="Z41051" s="136"/>
      <c r="AC41051" s="136"/>
    </row>
    <row r="41052" spans="2:29">
      <c r="B41052" s="136"/>
      <c r="E41052" s="136"/>
      <c r="H41052" s="136"/>
      <c r="K41052" s="136"/>
      <c r="O41052" s="136"/>
      <c r="T41052" s="136"/>
      <c r="W41052" s="136"/>
      <c r="Z41052" s="136"/>
      <c r="AC41052" s="136"/>
    </row>
    <row r="41053" spans="2:29">
      <c r="B41053" s="136"/>
      <c r="E41053" s="136"/>
      <c r="H41053" s="136"/>
      <c r="K41053" s="136"/>
      <c r="O41053" s="136"/>
      <c r="T41053" s="136"/>
      <c r="W41053" s="136"/>
      <c r="Z41053" s="136"/>
      <c r="AC41053" s="136"/>
    </row>
    <row r="41054" spans="2:29">
      <c r="B41054" s="136"/>
      <c r="E41054" s="136"/>
      <c r="H41054" s="136"/>
      <c r="K41054" s="136"/>
      <c r="O41054" s="136"/>
      <c r="T41054" s="136"/>
      <c r="W41054" s="136"/>
      <c r="Z41054" s="136"/>
      <c r="AC41054" s="136"/>
    </row>
    <row r="41055" spans="2:29">
      <c r="B41055" s="136"/>
      <c r="E41055" s="136"/>
      <c r="H41055" s="136"/>
      <c r="K41055" s="136"/>
      <c r="O41055" s="136"/>
      <c r="T41055" s="136"/>
      <c r="W41055" s="136"/>
      <c r="Z41055" s="136"/>
      <c r="AC41055" s="136"/>
    </row>
    <row r="41056" spans="2:29">
      <c r="B41056" s="136"/>
      <c r="E41056" s="136"/>
      <c r="H41056" s="136"/>
      <c r="K41056" s="136"/>
      <c r="O41056" s="136"/>
      <c r="T41056" s="136"/>
      <c r="W41056" s="136"/>
      <c r="Z41056" s="136"/>
      <c r="AC41056" s="136"/>
    </row>
    <row r="41057" spans="2:29">
      <c r="B41057" s="136"/>
      <c r="E41057" s="136"/>
      <c r="H41057" s="136"/>
      <c r="K41057" s="136"/>
      <c r="O41057" s="136"/>
      <c r="T41057" s="136"/>
      <c r="W41057" s="136"/>
      <c r="Z41057" s="136"/>
      <c r="AC41057" s="136"/>
    </row>
    <row r="41058" spans="2:29">
      <c r="B41058" s="136"/>
      <c r="E41058" s="136"/>
      <c r="H41058" s="136"/>
      <c r="K41058" s="136"/>
      <c r="O41058" s="136"/>
      <c r="T41058" s="136"/>
      <c r="W41058" s="136"/>
      <c r="Z41058" s="136"/>
      <c r="AC41058" s="136"/>
    </row>
    <row r="41059" spans="2:29">
      <c r="B41059" s="136"/>
      <c r="E41059" s="136"/>
      <c r="H41059" s="136"/>
      <c r="K41059" s="136"/>
      <c r="O41059" s="136"/>
      <c r="T41059" s="136"/>
      <c r="W41059" s="136"/>
      <c r="Z41059" s="136"/>
      <c r="AC41059" s="136"/>
    </row>
    <row r="41060" spans="2:29">
      <c r="B41060" s="136"/>
      <c r="E41060" s="136"/>
      <c r="H41060" s="136"/>
      <c r="K41060" s="136"/>
      <c r="O41060" s="136"/>
      <c r="T41060" s="136"/>
      <c r="W41060" s="136"/>
      <c r="Z41060" s="136"/>
      <c r="AC41060" s="136"/>
    </row>
    <row r="41061" spans="2:29">
      <c r="B41061" s="136"/>
      <c r="E41061" s="136"/>
      <c r="H41061" s="136"/>
      <c r="K41061" s="136"/>
      <c r="O41061" s="136"/>
      <c r="T41061" s="136"/>
      <c r="W41061" s="136"/>
      <c r="Z41061" s="136"/>
      <c r="AC41061" s="136"/>
    </row>
    <row r="41062" spans="2:29">
      <c r="B41062" s="136"/>
      <c r="E41062" s="136"/>
      <c r="H41062" s="136"/>
      <c r="K41062" s="136"/>
      <c r="O41062" s="136"/>
      <c r="T41062" s="136"/>
      <c r="W41062" s="136"/>
      <c r="Z41062" s="136"/>
      <c r="AC41062" s="136"/>
    </row>
    <row r="41063" spans="2:29">
      <c r="B41063" s="136"/>
      <c r="E41063" s="136"/>
      <c r="H41063" s="136"/>
      <c r="K41063" s="136"/>
      <c r="O41063" s="136"/>
      <c r="T41063" s="136"/>
      <c r="W41063" s="136"/>
      <c r="Z41063" s="136"/>
      <c r="AC41063" s="136"/>
    </row>
    <row r="41064" spans="2:29">
      <c r="B41064" s="136"/>
      <c r="E41064" s="136"/>
      <c r="H41064" s="136"/>
      <c r="K41064" s="136"/>
      <c r="O41064" s="136"/>
      <c r="T41064" s="136"/>
      <c r="W41064" s="136"/>
      <c r="Z41064" s="136"/>
      <c r="AC41064" s="136"/>
    </row>
    <row r="41065" spans="2:29">
      <c r="B41065" s="136"/>
      <c r="E41065" s="136"/>
      <c r="H41065" s="136"/>
      <c r="K41065" s="136"/>
      <c r="O41065" s="136"/>
      <c r="T41065" s="136"/>
      <c r="W41065" s="136"/>
      <c r="Z41065" s="136"/>
      <c r="AC41065" s="136"/>
    </row>
    <row r="41066" spans="2:29">
      <c r="B41066" s="136"/>
      <c r="E41066" s="136"/>
      <c r="H41066" s="136"/>
      <c r="K41066" s="136"/>
      <c r="O41066" s="136"/>
      <c r="T41066" s="136"/>
      <c r="W41066" s="136"/>
      <c r="Z41066" s="136"/>
      <c r="AC41066" s="136"/>
    </row>
    <row r="41067" spans="2:29">
      <c r="B41067" s="136"/>
      <c r="E41067" s="136"/>
      <c r="H41067" s="136"/>
      <c r="K41067" s="136"/>
      <c r="O41067" s="136"/>
      <c r="T41067" s="136"/>
      <c r="W41067" s="136"/>
      <c r="Z41067" s="136"/>
      <c r="AC41067" s="136"/>
    </row>
    <row r="41068" spans="2:29">
      <c r="B41068" s="136"/>
      <c r="E41068" s="136"/>
      <c r="H41068" s="136"/>
      <c r="K41068" s="136"/>
      <c r="O41068" s="136"/>
      <c r="T41068" s="136"/>
      <c r="W41068" s="136"/>
      <c r="Z41068" s="136"/>
      <c r="AC41068" s="136"/>
    </row>
    <row r="41069" spans="2:29">
      <c r="B41069" s="136"/>
      <c r="E41069" s="136"/>
      <c r="H41069" s="136"/>
      <c r="K41069" s="136"/>
      <c r="O41069" s="136"/>
      <c r="T41069" s="136"/>
      <c r="W41069" s="136"/>
      <c r="Z41069" s="136"/>
      <c r="AC41069" s="136"/>
    </row>
    <row r="41070" spans="2:29">
      <c r="B41070" s="136"/>
      <c r="E41070" s="136"/>
      <c r="H41070" s="136"/>
      <c r="K41070" s="136"/>
      <c r="O41070" s="136"/>
      <c r="T41070" s="136"/>
      <c r="W41070" s="136"/>
      <c r="Z41070" s="136"/>
      <c r="AC41070" s="136"/>
    </row>
    <row r="41071" spans="2:29">
      <c r="B41071" s="136"/>
      <c r="E41071" s="136"/>
      <c r="H41071" s="136"/>
      <c r="K41071" s="136"/>
      <c r="O41071" s="136"/>
      <c r="T41071" s="136"/>
      <c r="W41071" s="136"/>
      <c r="Z41071" s="136"/>
      <c r="AC41071" s="136"/>
    </row>
    <row r="41072" spans="2:29">
      <c r="B41072" s="136"/>
      <c r="E41072" s="136"/>
      <c r="H41072" s="136"/>
      <c r="K41072" s="136"/>
      <c r="O41072" s="136"/>
      <c r="T41072" s="136"/>
      <c r="W41072" s="136"/>
      <c r="Z41072" s="136"/>
      <c r="AC41072" s="136"/>
    </row>
    <row r="41073" spans="2:29">
      <c r="B41073" s="136"/>
      <c r="E41073" s="136"/>
      <c r="H41073" s="136"/>
      <c r="K41073" s="136"/>
      <c r="O41073" s="136"/>
      <c r="T41073" s="136"/>
      <c r="W41073" s="136"/>
      <c r="Z41073" s="136"/>
      <c r="AC41073" s="136"/>
    </row>
    <row r="41074" spans="2:29">
      <c r="B41074" s="136"/>
      <c r="E41074" s="136"/>
      <c r="H41074" s="136"/>
      <c r="K41074" s="136"/>
      <c r="O41074" s="136"/>
      <c r="T41074" s="136"/>
      <c r="W41074" s="136"/>
      <c r="Z41074" s="136"/>
      <c r="AC41074" s="136"/>
    </row>
    <row r="41075" spans="2:29">
      <c r="B41075" s="136"/>
      <c r="E41075" s="136"/>
      <c r="H41075" s="136"/>
      <c r="K41075" s="136"/>
      <c r="O41075" s="136"/>
      <c r="T41075" s="136"/>
      <c r="W41075" s="136"/>
      <c r="Z41075" s="136"/>
      <c r="AC41075" s="136"/>
    </row>
    <row r="41076" spans="2:29">
      <c r="B41076" s="136"/>
      <c r="E41076" s="136"/>
      <c r="H41076" s="136"/>
      <c r="K41076" s="136"/>
      <c r="O41076" s="136"/>
      <c r="T41076" s="136"/>
      <c r="W41076" s="136"/>
      <c r="Z41076" s="136"/>
      <c r="AC41076" s="136"/>
    </row>
    <row r="41077" spans="2:29">
      <c r="B41077" s="136"/>
      <c r="E41077" s="136"/>
      <c r="H41077" s="136"/>
      <c r="K41077" s="136"/>
      <c r="O41077" s="136"/>
      <c r="T41077" s="136"/>
      <c r="W41077" s="136"/>
      <c r="Z41077" s="136"/>
      <c r="AC41077" s="136"/>
    </row>
    <row r="41078" spans="2:29">
      <c r="B41078" s="136"/>
      <c r="E41078" s="136"/>
      <c r="H41078" s="136"/>
      <c r="K41078" s="136"/>
      <c r="O41078" s="136"/>
      <c r="T41078" s="136"/>
      <c r="W41078" s="136"/>
      <c r="Z41078" s="136"/>
      <c r="AC41078" s="136"/>
    </row>
    <row r="41079" spans="2:29">
      <c r="B41079" s="136"/>
      <c r="E41079" s="136"/>
      <c r="H41079" s="136"/>
      <c r="K41079" s="136"/>
      <c r="O41079" s="136"/>
      <c r="T41079" s="136"/>
      <c r="W41079" s="136"/>
      <c r="Z41079" s="136"/>
      <c r="AC41079" s="136"/>
    </row>
    <row r="41080" spans="2:29">
      <c r="B41080" s="136"/>
      <c r="E41080" s="136"/>
      <c r="H41080" s="136"/>
      <c r="K41080" s="136"/>
      <c r="O41080" s="136"/>
      <c r="T41080" s="136"/>
      <c r="W41080" s="136"/>
      <c r="Z41080" s="136"/>
      <c r="AC41080" s="136"/>
    </row>
    <row r="41081" spans="2:29">
      <c r="B41081" s="136"/>
      <c r="E41081" s="136"/>
      <c r="H41081" s="136"/>
      <c r="K41081" s="136"/>
      <c r="O41081" s="136"/>
      <c r="T41081" s="136"/>
      <c r="W41081" s="136"/>
      <c r="Z41081" s="136"/>
      <c r="AC41081" s="136"/>
    </row>
    <row r="41082" spans="2:29">
      <c r="B41082" s="136"/>
      <c r="E41082" s="136"/>
      <c r="H41082" s="136"/>
      <c r="K41082" s="136"/>
      <c r="O41082" s="136"/>
      <c r="T41082" s="136"/>
      <c r="W41082" s="136"/>
      <c r="Z41082" s="136"/>
      <c r="AC41082" s="136"/>
    </row>
    <row r="41083" spans="2:29">
      <c r="B41083" s="136"/>
      <c r="E41083" s="136"/>
      <c r="H41083" s="136"/>
      <c r="K41083" s="136"/>
      <c r="O41083" s="136"/>
      <c r="T41083" s="136"/>
      <c r="W41083" s="136"/>
      <c r="Z41083" s="136"/>
      <c r="AC41083" s="136"/>
    </row>
    <row r="41084" spans="2:29">
      <c r="B41084" s="136"/>
      <c r="E41084" s="136"/>
      <c r="H41084" s="136"/>
      <c r="K41084" s="136"/>
      <c r="O41084" s="136"/>
      <c r="T41084" s="136"/>
      <c r="W41084" s="136"/>
      <c r="Z41084" s="136"/>
      <c r="AC41084" s="136"/>
    </row>
    <row r="41085" spans="2:29">
      <c r="B41085" s="136"/>
      <c r="E41085" s="136"/>
      <c r="H41085" s="136"/>
      <c r="K41085" s="136"/>
      <c r="O41085" s="136"/>
      <c r="T41085" s="136"/>
      <c r="W41085" s="136"/>
      <c r="Z41085" s="136"/>
      <c r="AC41085" s="136"/>
    </row>
    <row r="41086" spans="2:29">
      <c r="B41086" s="136"/>
      <c r="E41086" s="136"/>
      <c r="H41086" s="136"/>
      <c r="K41086" s="136"/>
      <c r="O41086" s="136"/>
      <c r="T41086" s="136"/>
      <c r="W41086" s="136"/>
      <c r="Z41086" s="136"/>
      <c r="AC41086" s="136"/>
    </row>
    <row r="41087" spans="2:29">
      <c r="B41087" s="136"/>
      <c r="E41087" s="136"/>
      <c r="H41087" s="136"/>
      <c r="K41087" s="136"/>
      <c r="O41087" s="136"/>
      <c r="T41087" s="136"/>
      <c r="W41087" s="136"/>
      <c r="Z41087" s="136"/>
      <c r="AC41087" s="136"/>
    </row>
    <row r="41088" spans="2:29">
      <c r="B41088" s="136"/>
      <c r="E41088" s="136"/>
      <c r="H41088" s="136"/>
      <c r="K41088" s="136"/>
      <c r="O41088" s="136"/>
      <c r="T41088" s="136"/>
      <c r="W41088" s="136"/>
      <c r="Z41088" s="136"/>
      <c r="AC41088" s="136"/>
    </row>
    <row r="41089" spans="2:29">
      <c r="B41089" s="136"/>
      <c r="E41089" s="136"/>
      <c r="H41089" s="136"/>
      <c r="K41089" s="136"/>
      <c r="O41089" s="136"/>
      <c r="T41089" s="136"/>
      <c r="W41089" s="136"/>
      <c r="Z41089" s="136"/>
      <c r="AC41089" s="136"/>
    </row>
    <row r="41090" spans="2:29">
      <c r="B41090" s="136"/>
      <c r="E41090" s="136"/>
      <c r="H41090" s="136"/>
      <c r="K41090" s="136"/>
      <c r="O41090" s="136"/>
      <c r="T41090" s="136"/>
      <c r="W41090" s="136"/>
      <c r="Z41090" s="136"/>
      <c r="AC41090" s="136"/>
    </row>
    <row r="41091" spans="2:29">
      <c r="B41091" s="136"/>
      <c r="E41091" s="136"/>
      <c r="H41091" s="136"/>
      <c r="K41091" s="136"/>
      <c r="O41091" s="136"/>
      <c r="T41091" s="136"/>
      <c r="W41091" s="136"/>
      <c r="Z41091" s="136"/>
      <c r="AC41091" s="136"/>
    </row>
    <row r="41092" spans="2:29">
      <c r="B41092" s="136"/>
      <c r="E41092" s="136"/>
      <c r="H41092" s="136"/>
      <c r="K41092" s="136"/>
      <c r="O41092" s="136"/>
      <c r="T41092" s="136"/>
      <c r="W41092" s="136"/>
      <c r="Z41092" s="136"/>
      <c r="AC41092" s="136"/>
    </row>
    <row r="41093" spans="2:29">
      <c r="B41093" s="136"/>
      <c r="E41093" s="136"/>
      <c r="H41093" s="136"/>
      <c r="K41093" s="136"/>
      <c r="O41093" s="136"/>
      <c r="T41093" s="136"/>
      <c r="W41093" s="136"/>
      <c r="Z41093" s="136"/>
      <c r="AC41093" s="136"/>
    </row>
    <row r="41094" spans="2:29">
      <c r="B41094" s="136"/>
      <c r="E41094" s="136"/>
      <c r="H41094" s="136"/>
      <c r="K41094" s="136"/>
      <c r="O41094" s="136"/>
      <c r="T41094" s="136"/>
      <c r="W41094" s="136"/>
      <c r="Z41094" s="136"/>
      <c r="AC41094" s="136"/>
    </row>
    <row r="41095" spans="2:29">
      <c r="B41095" s="136"/>
      <c r="E41095" s="136"/>
      <c r="H41095" s="136"/>
      <c r="K41095" s="136"/>
      <c r="O41095" s="136"/>
      <c r="T41095" s="136"/>
      <c r="W41095" s="136"/>
      <c r="Z41095" s="136"/>
      <c r="AC41095" s="136"/>
    </row>
    <row r="41096" spans="2:29">
      <c r="B41096" s="136"/>
      <c r="E41096" s="136"/>
      <c r="H41096" s="136"/>
      <c r="K41096" s="136"/>
      <c r="O41096" s="136"/>
      <c r="T41096" s="136"/>
      <c r="W41096" s="136"/>
      <c r="Z41096" s="136"/>
      <c r="AC41096" s="136"/>
    </row>
    <row r="41097" spans="2:29">
      <c r="B41097" s="136"/>
      <c r="E41097" s="136"/>
      <c r="H41097" s="136"/>
      <c r="K41097" s="136"/>
      <c r="O41097" s="136"/>
      <c r="T41097" s="136"/>
      <c r="W41097" s="136"/>
      <c r="Z41097" s="136"/>
      <c r="AC41097" s="136"/>
    </row>
    <row r="41098" spans="2:29">
      <c r="B41098" s="136"/>
      <c r="E41098" s="136"/>
      <c r="H41098" s="136"/>
      <c r="K41098" s="136"/>
      <c r="O41098" s="136"/>
      <c r="T41098" s="136"/>
      <c r="W41098" s="136"/>
      <c r="Z41098" s="136"/>
      <c r="AC41098" s="136"/>
    </row>
    <row r="41099" spans="2:29">
      <c r="B41099" s="136"/>
      <c r="E41099" s="136"/>
      <c r="H41099" s="136"/>
      <c r="K41099" s="136"/>
      <c r="O41099" s="136"/>
      <c r="T41099" s="136"/>
      <c r="W41099" s="136"/>
      <c r="Z41099" s="136"/>
      <c r="AC41099" s="136"/>
    </row>
    <row r="41100" spans="2:29">
      <c r="B41100" s="136"/>
      <c r="E41100" s="136"/>
      <c r="H41100" s="136"/>
      <c r="K41100" s="136"/>
      <c r="O41100" s="136"/>
      <c r="T41100" s="136"/>
      <c r="W41100" s="136"/>
      <c r="Z41100" s="136"/>
      <c r="AC41100" s="136"/>
    </row>
    <row r="41101" spans="2:29">
      <c r="B41101" s="136"/>
      <c r="E41101" s="136"/>
      <c r="H41101" s="136"/>
      <c r="K41101" s="136"/>
      <c r="O41101" s="136"/>
      <c r="T41101" s="136"/>
      <c r="W41101" s="136"/>
      <c r="Z41101" s="136"/>
      <c r="AC41101" s="136"/>
    </row>
    <row r="41102" spans="2:29">
      <c r="B41102" s="136"/>
      <c r="E41102" s="136"/>
      <c r="H41102" s="136"/>
      <c r="K41102" s="136"/>
      <c r="O41102" s="136"/>
      <c r="T41102" s="136"/>
      <c r="W41102" s="136"/>
      <c r="Z41102" s="136"/>
      <c r="AC41102" s="136"/>
    </row>
    <row r="41103" spans="2:29">
      <c r="B41103" s="136"/>
      <c r="E41103" s="136"/>
      <c r="H41103" s="136"/>
      <c r="K41103" s="136"/>
      <c r="O41103" s="136"/>
      <c r="T41103" s="136"/>
      <c r="W41103" s="136"/>
      <c r="Z41103" s="136"/>
      <c r="AC41103" s="136"/>
    </row>
    <row r="41104" spans="2:29">
      <c r="B41104" s="136"/>
      <c r="E41104" s="136"/>
      <c r="H41104" s="136"/>
      <c r="K41104" s="136"/>
      <c r="O41104" s="136"/>
      <c r="T41104" s="136"/>
      <c r="W41104" s="136"/>
      <c r="Z41104" s="136"/>
      <c r="AC41104" s="136"/>
    </row>
    <row r="41105" spans="2:29">
      <c r="B41105" s="136"/>
      <c r="E41105" s="136"/>
      <c r="H41105" s="136"/>
      <c r="K41105" s="136"/>
      <c r="O41105" s="136"/>
      <c r="T41105" s="136"/>
      <c r="W41105" s="136"/>
      <c r="Z41105" s="136"/>
      <c r="AC41105" s="136"/>
    </row>
    <row r="41106" spans="2:29">
      <c r="B41106" s="136"/>
      <c r="E41106" s="136"/>
      <c r="H41106" s="136"/>
      <c r="K41106" s="136"/>
      <c r="O41106" s="136"/>
      <c r="T41106" s="136"/>
      <c r="W41106" s="136"/>
      <c r="Z41106" s="136"/>
      <c r="AC41106" s="136"/>
    </row>
    <row r="41107" spans="2:29">
      <c r="B41107" s="136"/>
      <c r="E41107" s="136"/>
      <c r="H41107" s="136"/>
      <c r="K41107" s="136"/>
      <c r="O41107" s="136"/>
      <c r="T41107" s="136"/>
      <c r="W41107" s="136"/>
      <c r="Z41107" s="136"/>
      <c r="AC41107" s="136"/>
    </row>
    <row r="41108" spans="2:29">
      <c r="B41108" s="136"/>
      <c r="E41108" s="136"/>
      <c r="H41108" s="136"/>
      <c r="K41108" s="136"/>
      <c r="O41108" s="136"/>
      <c r="T41108" s="136"/>
      <c r="W41108" s="136"/>
      <c r="Z41108" s="136"/>
      <c r="AC41108" s="136"/>
    </row>
    <row r="41109" spans="2:29">
      <c r="B41109" s="136"/>
      <c r="E41109" s="136"/>
      <c r="H41109" s="136"/>
      <c r="K41109" s="136"/>
      <c r="O41109" s="136"/>
      <c r="T41109" s="136"/>
      <c r="W41109" s="136"/>
      <c r="Z41109" s="136"/>
      <c r="AC41109" s="136"/>
    </row>
    <row r="41110" spans="2:29">
      <c r="B41110" s="136"/>
      <c r="E41110" s="136"/>
      <c r="H41110" s="136"/>
      <c r="K41110" s="136"/>
      <c r="O41110" s="136"/>
      <c r="T41110" s="136"/>
      <c r="W41110" s="136"/>
      <c r="Z41110" s="136"/>
      <c r="AC41110" s="136"/>
    </row>
    <row r="41111" spans="2:29">
      <c r="B41111" s="136"/>
      <c r="E41111" s="136"/>
      <c r="H41111" s="136"/>
      <c r="K41111" s="136"/>
      <c r="O41111" s="136"/>
      <c r="T41111" s="136"/>
      <c r="W41111" s="136"/>
      <c r="Z41111" s="136"/>
      <c r="AC41111" s="136"/>
    </row>
    <row r="41112" spans="2:29">
      <c r="B41112" s="136"/>
      <c r="E41112" s="136"/>
      <c r="H41112" s="136"/>
      <c r="K41112" s="136"/>
      <c r="O41112" s="136"/>
      <c r="T41112" s="136"/>
      <c r="W41112" s="136"/>
      <c r="Z41112" s="136"/>
      <c r="AC41112" s="136"/>
    </row>
    <row r="41113" spans="2:29">
      <c r="B41113" s="136"/>
      <c r="E41113" s="136"/>
      <c r="H41113" s="136"/>
      <c r="K41113" s="136"/>
      <c r="O41113" s="136"/>
      <c r="T41113" s="136"/>
      <c r="W41113" s="136"/>
      <c r="Z41113" s="136"/>
      <c r="AC41113" s="136"/>
    </row>
    <row r="41114" spans="2:29">
      <c r="B41114" s="136"/>
      <c r="E41114" s="136"/>
      <c r="H41114" s="136"/>
      <c r="K41114" s="136"/>
      <c r="O41114" s="136"/>
      <c r="T41114" s="136"/>
      <c r="W41114" s="136"/>
      <c r="Z41114" s="136"/>
      <c r="AC41114" s="136"/>
    </row>
    <row r="41115" spans="2:29">
      <c r="B41115" s="136"/>
      <c r="E41115" s="136"/>
      <c r="H41115" s="136"/>
      <c r="K41115" s="136"/>
      <c r="O41115" s="136"/>
      <c r="T41115" s="136"/>
      <c r="W41115" s="136"/>
      <c r="Z41115" s="136"/>
      <c r="AC41115" s="136"/>
    </row>
    <row r="41116" spans="2:29">
      <c r="B41116" s="136"/>
      <c r="E41116" s="136"/>
      <c r="H41116" s="136"/>
      <c r="K41116" s="136"/>
      <c r="O41116" s="136"/>
      <c r="T41116" s="136"/>
      <c r="W41116" s="136"/>
      <c r="Z41116" s="136"/>
      <c r="AC41116" s="136"/>
    </row>
    <row r="41117" spans="2:29">
      <c r="B41117" s="136"/>
      <c r="E41117" s="136"/>
      <c r="H41117" s="136"/>
      <c r="K41117" s="136"/>
      <c r="O41117" s="136"/>
      <c r="T41117" s="136"/>
      <c r="W41117" s="136"/>
      <c r="Z41117" s="136"/>
      <c r="AC41117" s="136"/>
    </row>
    <row r="41118" spans="2:29">
      <c r="B41118" s="136"/>
      <c r="E41118" s="136"/>
      <c r="H41118" s="136"/>
      <c r="K41118" s="136"/>
      <c r="O41118" s="136"/>
      <c r="T41118" s="136"/>
      <c r="W41118" s="136"/>
      <c r="Z41118" s="136"/>
      <c r="AC41118" s="136"/>
    </row>
    <row r="41119" spans="2:29">
      <c r="B41119" s="136"/>
      <c r="E41119" s="136"/>
      <c r="H41119" s="136"/>
      <c r="K41119" s="136"/>
      <c r="O41119" s="136"/>
      <c r="T41119" s="136"/>
      <c r="W41119" s="136"/>
      <c r="Z41119" s="136"/>
      <c r="AC41119" s="136"/>
    </row>
    <row r="41120" spans="2:29">
      <c r="B41120" s="136"/>
      <c r="E41120" s="136"/>
      <c r="H41120" s="136"/>
      <c r="K41120" s="136"/>
      <c r="O41120" s="136"/>
      <c r="T41120" s="136"/>
      <c r="W41120" s="136"/>
      <c r="Z41120" s="136"/>
      <c r="AC41120" s="136"/>
    </row>
    <row r="41121" spans="2:29">
      <c r="B41121" s="136"/>
      <c r="E41121" s="136"/>
      <c r="H41121" s="136"/>
      <c r="K41121" s="136"/>
      <c r="O41121" s="136"/>
      <c r="T41121" s="136"/>
      <c r="W41121" s="136"/>
      <c r="Z41121" s="136"/>
      <c r="AC41121" s="136"/>
    </row>
    <row r="41122" spans="2:29">
      <c r="B41122" s="136"/>
      <c r="E41122" s="136"/>
      <c r="H41122" s="136"/>
      <c r="K41122" s="136"/>
      <c r="O41122" s="136"/>
      <c r="T41122" s="136"/>
      <c r="W41122" s="136"/>
      <c r="Z41122" s="136"/>
      <c r="AC41122" s="136"/>
    </row>
    <row r="41123" spans="2:29">
      <c r="B41123" s="136"/>
      <c r="E41123" s="136"/>
      <c r="H41123" s="136"/>
      <c r="K41123" s="136"/>
      <c r="O41123" s="136"/>
      <c r="T41123" s="136"/>
      <c r="W41123" s="136"/>
      <c r="Z41123" s="136"/>
      <c r="AC41123" s="136"/>
    </row>
    <row r="41124" spans="2:29">
      <c r="B41124" s="136"/>
      <c r="E41124" s="136"/>
      <c r="H41124" s="136"/>
      <c r="K41124" s="136"/>
      <c r="O41124" s="136"/>
      <c r="T41124" s="136"/>
      <c r="W41124" s="136"/>
      <c r="Z41124" s="136"/>
      <c r="AC41124" s="136"/>
    </row>
    <row r="41125" spans="2:29">
      <c r="B41125" s="136"/>
      <c r="E41125" s="136"/>
      <c r="H41125" s="136"/>
      <c r="K41125" s="136"/>
      <c r="O41125" s="136"/>
      <c r="T41125" s="136"/>
      <c r="W41125" s="136"/>
      <c r="Z41125" s="136"/>
      <c r="AC41125" s="136"/>
    </row>
    <row r="41126" spans="2:29">
      <c r="B41126" s="136"/>
      <c r="E41126" s="136"/>
      <c r="H41126" s="136"/>
      <c r="K41126" s="136"/>
      <c r="O41126" s="136"/>
      <c r="T41126" s="136"/>
      <c r="W41126" s="136"/>
      <c r="Z41126" s="136"/>
      <c r="AC41126" s="136"/>
    </row>
    <row r="41127" spans="2:29">
      <c r="B41127" s="136"/>
      <c r="E41127" s="136"/>
      <c r="H41127" s="136"/>
      <c r="K41127" s="136"/>
      <c r="O41127" s="136"/>
      <c r="T41127" s="136"/>
      <c r="W41127" s="136"/>
      <c r="Z41127" s="136"/>
      <c r="AC41127" s="136"/>
    </row>
    <row r="41128" spans="2:29">
      <c r="B41128" s="136"/>
      <c r="E41128" s="136"/>
      <c r="H41128" s="136"/>
      <c r="K41128" s="136"/>
      <c r="O41128" s="136"/>
      <c r="T41128" s="136"/>
      <c r="W41128" s="136"/>
      <c r="Z41128" s="136"/>
      <c r="AC41128" s="136"/>
    </row>
    <row r="41129" spans="2:29">
      <c r="B41129" s="136"/>
      <c r="E41129" s="136"/>
      <c r="H41129" s="136"/>
      <c r="K41129" s="136"/>
      <c r="O41129" s="136"/>
      <c r="T41129" s="136"/>
      <c r="W41129" s="136"/>
      <c r="Z41129" s="136"/>
      <c r="AC41129" s="136"/>
    </row>
    <row r="41130" spans="2:29">
      <c r="B41130" s="136"/>
      <c r="E41130" s="136"/>
      <c r="H41130" s="136"/>
      <c r="K41130" s="136"/>
      <c r="O41130" s="136"/>
      <c r="T41130" s="136"/>
      <c r="W41130" s="136"/>
      <c r="Z41130" s="136"/>
      <c r="AC41130" s="136"/>
    </row>
    <row r="41131" spans="2:29">
      <c r="B41131" s="136"/>
      <c r="E41131" s="136"/>
      <c r="H41131" s="136"/>
      <c r="K41131" s="136"/>
      <c r="O41131" s="136"/>
      <c r="T41131" s="136"/>
      <c r="W41131" s="136"/>
      <c r="Z41131" s="136"/>
      <c r="AC41131" s="136"/>
    </row>
    <row r="41132" spans="2:29">
      <c r="B41132" s="136"/>
      <c r="E41132" s="136"/>
      <c r="H41132" s="136"/>
      <c r="K41132" s="136"/>
      <c r="O41132" s="136"/>
      <c r="T41132" s="136"/>
      <c r="W41132" s="136"/>
      <c r="Z41132" s="136"/>
      <c r="AC41132" s="136"/>
    </row>
    <row r="41133" spans="2:29">
      <c r="B41133" s="136"/>
      <c r="E41133" s="136"/>
      <c r="H41133" s="136"/>
      <c r="K41133" s="136"/>
      <c r="O41133" s="136"/>
      <c r="T41133" s="136"/>
      <c r="W41133" s="136"/>
      <c r="Z41133" s="136"/>
      <c r="AC41133" s="136"/>
    </row>
    <row r="41134" spans="2:29">
      <c r="B41134" s="136"/>
      <c r="E41134" s="136"/>
      <c r="H41134" s="136"/>
      <c r="K41134" s="136"/>
      <c r="O41134" s="136"/>
      <c r="T41134" s="136"/>
      <c r="W41134" s="136"/>
      <c r="Z41134" s="136"/>
      <c r="AC41134" s="136"/>
    </row>
    <row r="41135" spans="2:29">
      <c r="B41135" s="136"/>
      <c r="E41135" s="136"/>
      <c r="H41135" s="136"/>
      <c r="K41135" s="136"/>
      <c r="O41135" s="136"/>
      <c r="T41135" s="136"/>
      <c r="W41135" s="136"/>
      <c r="Z41135" s="136"/>
      <c r="AC41135" s="136"/>
    </row>
    <row r="41136" spans="2:29">
      <c r="B41136" s="136"/>
      <c r="E41136" s="136"/>
      <c r="H41136" s="136"/>
      <c r="K41136" s="136"/>
      <c r="O41136" s="136"/>
      <c r="T41136" s="136"/>
      <c r="W41136" s="136"/>
      <c r="Z41136" s="136"/>
      <c r="AC41136" s="136"/>
    </row>
    <row r="41137" spans="2:29">
      <c r="B41137" s="136"/>
      <c r="E41137" s="136"/>
      <c r="H41137" s="136"/>
      <c r="K41137" s="136"/>
      <c r="O41137" s="136"/>
      <c r="T41137" s="136"/>
      <c r="W41137" s="136"/>
      <c r="Z41137" s="136"/>
      <c r="AC41137" s="136"/>
    </row>
    <row r="41138" spans="2:29">
      <c r="B41138" s="136"/>
      <c r="E41138" s="136"/>
      <c r="H41138" s="136"/>
      <c r="K41138" s="136"/>
      <c r="O41138" s="136"/>
      <c r="T41138" s="136"/>
      <c r="W41138" s="136"/>
      <c r="Z41138" s="136"/>
      <c r="AC41138" s="136"/>
    </row>
    <row r="41139" spans="2:29">
      <c r="B41139" s="136"/>
      <c r="E41139" s="136"/>
      <c r="H41139" s="136"/>
      <c r="K41139" s="136"/>
      <c r="O41139" s="136"/>
      <c r="T41139" s="136"/>
      <c r="W41139" s="136"/>
      <c r="Z41139" s="136"/>
      <c r="AC41139" s="136"/>
    </row>
    <row r="41140" spans="2:29">
      <c r="B41140" s="136"/>
      <c r="E41140" s="136"/>
      <c r="H41140" s="136"/>
      <c r="K41140" s="136"/>
      <c r="O41140" s="136"/>
      <c r="T41140" s="136"/>
      <c r="W41140" s="136"/>
      <c r="Z41140" s="136"/>
      <c r="AC41140" s="136"/>
    </row>
    <row r="41141" spans="2:29">
      <c r="B41141" s="136"/>
      <c r="E41141" s="136"/>
      <c r="H41141" s="136"/>
      <c r="K41141" s="136"/>
      <c r="O41141" s="136"/>
      <c r="T41141" s="136"/>
      <c r="W41141" s="136"/>
      <c r="Z41141" s="136"/>
      <c r="AC41141" s="136"/>
    </row>
    <row r="41142" spans="2:29">
      <c r="B41142" s="136"/>
      <c r="E41142" s="136"/>
      <c r="H41142" s="136"/>
      <c r="K41142" s="136"/>
      <c r="O41142" s="136"/>
      <c r="T41142" s="136"/>
      <c r="W41142" s="136"/>
      <c r="Z41142" s="136"/>
      <c r="AC41142" s="136"/>
    </row>
    <row r="41143" spans="2:29">
      <c r="B41143" s="136"/>
      <c r="E41143" s="136"/>
      <c r="H41143" s="136"/>
      <c r="K41143" s="136"/>
      <c r="O41143" s="136"/>
      <c r="T41143" s="136"/>
      <c r="W41143" s="136"/>
      <c r="Z41143" s="136"/>
      <c r="AC41143" s="136"/>
    </row>
    <row r="41144" spans="2:29">
      <c r="B41144" s="136"/>
      <c r="E41144" s="136"/>
      <c r="H41144" s="136"/>
      <c r="K41144" s="136"/>
      <c r="O41144" s="136"/>
      <c r="T41144" s="136"/>
      <c r="W41144" s="136"/>
      <c r="Z41144" s="136"/>
      <c r="AC41144" s="136"/>
    </row>
    <row r="41145" spans="2:29">
      <c r="B41145" s="136"/>
      <c r="E41145" s="136"/>
      <c r="H41145" s="136"/>
      <c r="K41145" s="136"/>
      <c r="O41145" s="136"/>
      <c r="T41145" s="136"/>
      <c r="W41145" s="136"/>
      <c r="Z41145" s="136"/>
      <c r="AC41145" s="136"/>
    </row>
    <row r="41146" spans="2:29">
      <c r="B41146" s="136"/>
      <c r="E41146" s="136"/>
      <c r="H41146" s="136"/>
      <c r="K41146" s="136"/>
      <c r="O41146" s="136"/>
      <c r="T41146" s="136"/>
      <c r="W41146" s="136"/>
      <c r="Z41146" s="136"/>
      <c r="AC41146" s="136"/>
    </row>
    <row r="41147" spans="2:29">
      <c r="B41147" s="136"/>
      <c r="E41147" s="136"/>
      <c r="H41147" s="136"/>
      <c r="K41147" s="136"/>
      <c r="O41147" s="136"/>
      <c r="T41147" s="136"/>
      <c r="W41147" s="136"/>
      <c r="Z41147" s="136"/>
      <c r="AC41147" s="136"/>
    </row>
    <row r="41148" spans="2:29">
      <c r="B41148" s="136"/>
      <c r="E41148" s="136"/>
      <c r="H41148" s="136"/>
      <c r="K41148" s="136"/>
      <c r="O41148" s="136"/>
      <c r="T41148" s="136"/>
      <c r="W41148" s="136"/>
      <c r="Z41148" s="136"/>
      <c r="AC41148" s="136"/>
    </row>
    <row r="41149" spans="2:29">
      <c r="B41149" s="136"/>
      <c r="E41149" s="136"/>
      <c r="H41149" s="136"/>
      <c r="K41149" s="136"/>
      <c r="O41149" s="136"/>
      <c r="T41149" s="136"/>
      <c r="W41149" s="136"/>
      <c r="Z41149" s="136"/>
      <c r="AC41149" s="136"/>
    </row>
    <row r="41150" spans="2:29">
      <c r="B41150" s="136"/>
      <c r="E41150" s="136"/>
      <c r="H41150" s="136"/>
      <c r="K41150" s="136"/>
      <c r="O41150" s="136"/>
      <c r="T41150" s="136"/>
      <c r="W41150" s="136"/>
      <c r="Z41150" s="136"/>
      <c r="AC41150" s="136"/>
    </row>
    <row r="41151" spans="2:29">
      <c r="B41151" s="136"/>
      <c r="E41151" s="136"/>
      <c r="H41151" s="136"/>
      <c r="K41151" s="136"/>
      <c r="O41151" s="136"/>
      <c r="T41151" s="136"/>
      <c r="W41151" s="136"/>
      <c r="Z41151" s="136"/>
      <c r="AC41151" s="136"/>
    </row>
    <row r="41152" spans="2:29">
      <c r="B41152" s="136"/>
      <c r="E41152" s="136"/>
      <c r="H41152" s="136"/>
      <c r="K41152" s="136"/>
      <c r="O41152" s="136"/>
      <c r="T41152" s="136"/>
      <c r="W41152" s="136"/>
      <c r="Z41152" s="136"/>
      <c r="AC41152" s="136"/>
    </row>
    <row r="41153" spans="2:29">
      <c r="B41153" s="136"/>
      <c r="E41153" s="136"/>
      <c r="H41153" s="136"/>
      <c r="K41153" s="136"/>
      <c r="O41153" s="136"/>
      <c r="T41153" s="136"/>
      <c r="W41153" s="136"/>
      <c r="Z41153" s="136"/>
      <c r="AC41153" s="136"/>
    </row>
    <row r="41154" spans="2:29">
      <c r="B41154" s="136"/>
      <c r="E41154" s="136"/>
      <c r="H41154" s="136"/>
      <c r="K41154" s="136"/>
      <c r="O41154" s="136"/>
      <c r="T41154" s="136"/>
      <c r="W41154" s="136"/>
      <c r="Z41154" s="136"/>
      <c r="AC41154" s="136"/>
    </row>
    <row r="41155" spans="2:29">
      <c r="B41155" s="136"/>
      <c r="E41155" s="136"/>
      <c r="H41155" s="136"/>
      <c r="K41155" s="136"/>
      <c r="O41155" s="136"/>
      <c r="T41155" s="136"/>
      <c r="W41155" s="136"/>
      <c r="Z41155" s="136"/>
      <c r="AC41155" s="136"/>
    </row>
    <row r="41156" spans="2:29">
      <c r="B41156" s="136"/>
      <c r="E41156" s="136"/>
      <c r="H41156" s="136"/>
      <c r="K41156" s="136"/>
      <c r="O41156" s="136"/>
      <c r="T41156" s="136"/>
      <c r="W41156" s="136"/>
      <c r="Z41156" s="136"/>
      <c r="AC41156" s="136"/>
    </row>
    <row r="41157" spans="2:29">
      <c r="B41157" s="136"/>
      <c r="E41157" s="136"/>
      <c r="H41157" s="136"/>
      <c r="K41157" s="136"/>
      <c r="O41157" s="136"/>
      <c r="T41157" s="136"/>
      <c r="W41157" s="136"/>
      <c r="Z41157" s="136"/>
      <c r="AC41157" s="136"/>
    </row>
    <row r="41158" spans="2:29">
      <c r="B41158" s="136"/>
      <c r="E41158" s="136"/>
      <c r="H41158" s="136"/>
      <c r="K41158" s="136"/>
      <c r="O41158" s="136"/>
      <c r="T41158" s="136"/>
      <c r="W41158" s="136"/>
      <c r="Z41158" s="136"/>
      <c r="AC41158" s="136"/>
    </row>
    <row r="41159" spans="2:29">
      <c r="B41159" s="136"/>
      <c r="E41159" s="136"/>
      <c r="H41159" s="136"/>
      <c r="K41159" s="136"/>
      <c r="O41159" s="136"/>
      <c r="T41159" s="136"/>
      <c r="W41159" s="136"/>
      <c r="Z41159" s="136"/>
      <c r="AC41159" s="136"/>
    </row>
    <row r="41160" spans="2:29">
      <c r="B41160" s="136"/>
      <c r="E41160" s="136"/>
      <c r="H41160" s="136"/>
      <c r="K41160" s="136"/>
      <c r="O41160" s="136"/>
      <c r="T41160" s="136"/>
      <c r="W41160" s="136"/>
      <c r="Z41160" s="136"/>
      <c r="AC41160" s="136"/>
    </row>
    <row r="41161" spans="2:29">
      <c r="B41161" s="136"/>
      <c r="E41161" s="136"/>
      <c r="H41161" s="136"/>
      <c r="K41161" s="136"/>
      <c r="O41161" s="136"/>
      <c r="T41161" s="136"/>
      <c r="W41161" s="136"/>
      <c r="Z41161" s="136"/>
      <c r="AC41161" s="136"/>
    </row>
    <row r="41162" spans="2:29">
      <c r="B41162" s="136"/>
      <c r="E41162" s="136"/>
      <c r="H41162" s="136"/>
      <c r="K41162" s="136"/>
      <c r="O41162" s="136"/>
      <c r="T41162" s="136"/>
      <c r="W41162" s="136"/>
      <c r="Z41162" s="136"/>
      <c r="AC41162" s="136"/>
    </row>
    <row r="41163" spans="2:29">
      <c r="B41163" s="136"/>
      <c r="E41163" s="136"/>
      <c r="H41163" s="136"/>
      <c r="K41163" s="136"/>
      <c r="O41163" s="136"/>
      <c r="T41163" s="136"/>
      <c r="W41163" s="136"/>
      <c r="Z41163" s="136"/>
      <c r="AC41163" s="136"/>
    </row>
    <row r="41164" spans="2:29">
      <c r="B41164" s="136"/>
      <c r="E41164" s="136"/>
      <c r="H41164" s="136"/>
      <c r="K41164" s="136"/>
      <c r="O41164" s="136"/>
      <c r="T41164" s="136"/>
      <c r="W41164" s="136"/>
      <c r="Z41164" s="136"/>
      <c r="AC41164" s="136"/>
    </row>
    <row r="41165" spans="2:29">
      <c r="B41165" s="136"/>
      <c r="E41165" s="136"/>
      <c r="H41165" s="136"/>
      <c r="K41165" s="136"/>
      <c r="O41165" s="136"/>
      <c r="T41165" s="136"/>
      <c r="W41165" s="136"/>
      <c r="Z41165" s="136"/>
      <c r="AC41165" s="136"/>
    </row>
    <row r="41166" spans="2:29">
      <c r="B41166" s="136"/>
      <c r="E41166" s="136"/>
      <c r="H41166" s="136"/>
      <c r="K41166" s="136"/>
      <c r="O41166" s="136"/>
      <c r="T41166" s="136"/>
      <c r="W41166" s="136"/>
      <c r="Z41166" s="136"/>
      <c r="AC41166" s="136"/>
    </row>
    <row r="41167" spans="2:29">
      <c r="B41167" s="136"/>
      <c r="E41167" s="136"/>
      <c r="H41167" s="136"/>
      <c r="K41167" s="136"/>
      <c r="O41167" s="136"/>
      <c r="T41167" s="136"/>
      <c r="W41167" s="136"/>
      <c r="Z41167" s="136"/>
      <c r="AC41167" s="136"/>
    </row>
    <row r="41168" spans="2:29">
      <c r="B41168" s="136"/>
      <c r="E41168" s="136"/>
      <c r="H41168" s="136"/>
      <c r="K41168" s="136"/>
      <c r="O41168" s="136"/>
      <c r="T41168" s="136"/>
      <c r="W41168" s="136"/>
      <c r="Z41168" s="136"/>
      <c r="AC41168" s="136"/>
    </row>
    <row r="41169" spans="2:29">
      <c r="B41169" s="136"/>
      <c r="E41169" s="136"/>
      <c r="H41169" s="136"/>
      <c r="K41169" s="136"/>
      <c r="O41169" s="136"/>
      <c r="T41169" s="136"/>
      <c r="W41169" s="136"/>
      <c r="Z41169" s="136"/>
      <c r="AC41169" s="136"/>
    </row>
    <row r="41170" spans="2:29">
      <c r="B41170" s="136"/>
      <c r="E41170" s="136"/>
      <c r="H41170" s="136"/>
      <c r="K41170" s="136"/>
      <c r="O41170" s="136"/>
      <c r="T41170" s="136"/>
      <c r="W41170" s="136"/>
      <c r="Z41170" s="136"/>
      <c r="AC41170" s="136"/>
    </row>
    <row r="41171" spans="2:29">
      <c r="B41171" s="136"/>
      <c r="E41171" s="136"/>
      <c r="H41171" s="136"/>
      <c r="K41171" s="136"/>
      <c r="O41171" s="136"/>
      <c r="T41171" s="136"/>
      <c r="W41171" s="136"/>
      <c r="Z41171" s="136"/>
      <c r="AC41171" s="136"/>
    </row>
    <row r="41172" spans="2:29">
      <c r="B41172" s="136"/>
      <c r="E41172" s="136"/>
      <c r="H41172" s="136"/>
      <c r="K41172" s="136"/>
      <c r="O41172" s="136"/>
      <c r="T41172" s="136"/>
      <c r="W41172" s="136"/>
      <c r="Z41172" s="136"/>
      <c r="AC41172" s="136"/>
    </row>
    <row r="41173" spans="2:29">
      <c r="B41173" s="136"/>
      <c r="E41173" s="136"/>
      <c r="H41173" s="136"/>
      <c r="K41173" s="136"/>
      <c r="O41173" s="136"/>
      <c r="T41173" s="136"/>
      <c r="W41173" s="136"/>
      <c r="Z41173" s="136"/>
      <c r="AC41173" s="136"/>
    </row>
    <row r="41174" spans="2:29">
      <c r="B41174" s="136"/>
      <c r="E41174" s="136"/>
      <c r="H41174" s="136"/>
      <c r="K41174" s="136"/>
      <c r="O41174" s="136"/>
      <c r="T41174" s="136"/>
      <c r="W41174" s="136"/>
      <c r="Z41174" s="136"/>
      <c r="AC41174" s="136"/>
    </row>
    <row r="41175" spans="2:29">
      <c r="B41175" s="136"/>
      <c r="E41175" s="136"/>
      <c r="H41175" s="136"/>
      <c r="K41175" s="136"/>
      <c r="O41175" s="136"/>
      <c r="T41175" s="136"/>
      <c r="W41175" s="136"/>
      <c r="Z41175" s="136"/>
      <c r="AC41175" s="136"/>
    </row>
    <row r="41176" spans="2:29">
      <c r="B41176" s="136"/>
      <c r="E41176" s="136"/>
      <c r="H41176" s="136"/>
      <c r="K41176" s="136"/>
      <c r="O41176" s="136"/>
      <c r="T41176" s="136"/>
      <c r="W41176" s="136"/>
      <c r="Z41176" s="136"/>
      <c r="AC41176" s="136"/>
    </row>
    <row r="41177" spans="2:29">
      <c r="B41177" s="136"/>
      <c r="E41177" s="136"/>
      <c r="H41177" s="136"/>
      <c r="K41177" s="136"/>
      <c r="O41177" s="136"/>
      <c r="T41177" s="136"/>
      <c r="W41177" s="136"/>
      <c r="Z41177" s="136"/>
      <c r="AC41177" s="136"/>
    </row>
    <row r="41178" spans="2:29">
      <c r="B41178" s="136"/>
      <c r="E41178" s="136"/>
      <c r="H41178" s="136"/>
      <c r="K41178" s="136"/>
      <c r="O41178" s="136"/>
      <c r="T41178" s="136"/>
      <c r="W41178" s="136"/>
      <c r="Z41178" s="136"/>
      <c r="AC41178" s="136"/>
    </row>
    <row r="41179" spans="2:29">
      <c r="B41179" s="136"/>
      <c r="E41179" s="136"/>
      <c r="H41179" s="136"/>
      <c r="K41179" s="136"/>
      <c r="O41179" s="136"/>
      <c r="T41179" s="136"/>
      <c r="W41179" s="136"/>
      <c r="Z41179" s="136"/>
      <c r="AC41179" s="136"/>
    </row>
    <row r="41180" spans="2:29">
      <c r="B41180" s="136"/>
      <c r="E41180" s="136"/>
      <c r="H41180" s="136"/>
      <c r="K41180" s="136"/>
      <c r="O41180" s="136"/>
      <c r="T41180" s="136"/>
      <c r="W41180" s="136"/>
      <c r="Z41180" s="136"/>
      <c r="AC41180" s="136"/>
    </row>
    <row r="41181" spans="2:29">
      <c r="B41181" s="136"/>
      <c r="E41181" s="136"/>
      <c r="H41181" s="136"/>
      <c r="K41181" s="136"/>
      <c r="O41181" s="136"/>
      <c r="T41181" s="136"/>
      <c r="W41181" s="136"/>
      <c r="Z41181" s="136"/>
      <c r="AC41181" s="136"/>
    </row>
    <row r="41182" spans="2:29">
      <c r="B41182" s="136"/>
      <c r="E41182" s="136"/>
      <c r="H41182" s="136"/>
      <c r="K41182" s="136"/>
      <c r="O41182" s="136"/>
      <c r="T41182" s="136"/>
      <c r="W41182" s="136"/>
      <c r="Z41182" s="136"/>
      <c r="AC41182" s="136"/>
    </row>
    <row r="41183" spans="2:29">
      <c r="B41183" s="136"/>
      <c r="E41183" s="136"/>
      <c r="H41183" s="136"/>
      <c r="K41183" s="136"/>
      <c r="O41183" s="136"/>
      <c r="T41183" s="136"/>
      <c r="W41183" s="136"/>
      <c r="Z41183" s="136"/>
      <c r="AC41183" s="136"/>
    </row>
    <row r="41184" spans="2:29">
      <c r="B41184" s="136"/>
      <c r="E41184" s="136"/>
      <c r="H41184" s="136"/>
      <c r="K41184" s="136"/>
      <c r="O41184" s="136"/>
      <c r="T41184" s="136"/>
      <c r="W41184" s="136"/>
      <c r="Z41184" s="136"/>
      <c r="AC41184" s="136"/>
    </row>
    <row r="41185" spans="2:29">
      <c r="B41185" s="136"/>
      <c r="E41185" s="136"/>
      <c r="H41185" s="136"/>
      <c r="K41185" s="136"/>
      <c r="O41185" s="136"/>
      <c r="T41185" s="136"/>
      <c r="W41185" s="136"/>
      <c r="Z41185" s="136"/>
      <c r="AC41185" s="136"/>
    </row>
    <row r="41186" spans="2:29">
      <c r="B41186" s="136"/>
      <c r="E41186" s="136"/>
      <c r="H41186" s="136"/>
      <c r="K41186" s="136"/>
      <c r="O41186" s="136"/>
      <c r="T41186" s="136"/>
      <c r="W41186" s="136"/>
      <c r="Z41186" s="136"/>
      <c r="AC41186" s="136"/>
    </row>
    <row r="41187" spans="2:29">
      <c r="B41187" s="136"/>
      <c r="E41187" s="136"/>
      <c r="H41187" s="136"/>
      <c r="K41187" s="136"/>
      <c r="O41187" s="136"/>
      <c r="T41187" s="136"/>
      <c r="W41187" s="136"/>
      <c r="Z41187" s="136"/>
      <c r="AC41187" s="136"/>
    </row>
    <row r="41188" spans="2:29">
      <c r="B41188" s="136"/>
      <c r="E41188" s="136"/>
      <c r="H41188" s="136"/>
      <c r="K41188" s="136"/>
      <c r="O41188" s="136"/>
      <c r="T41188" s="136"/>
      <c r="W41188" s="136"/>
      <c r="Z41188" s="136"/>
      <c r="AC41188" s="136"/>
    </row>
    <row r="41189" spans="2:29">
      <c r="B41189" s="136"/>
      <c r="E41189" s="136"/>
      <c r="H41189" s="136"/>
      <c r="K41189" s="136"/>
      <c r="O41189" s="136"/>
      <c r="T41189" s="136"/>
      <c r="W41189" s="136"/>
      <c r="Z41189" s="136"/>
      <c r="AC41189" s="136"/>
    </row>
    <row r="41190" spans="2:29">
      <c r="B41190" s="136"/>
      <c r="E41190" s="136"/>
      <c r="H41190" s="136"/>
      <c r="K41190" s="136"/>
      <c r="O41190" s="136"/>
      <c r="T41190" s="136"/>
      <c r="W41190" s="136"/>
      <c r="Z41190" s="136"/>
      <c r="AC41190" s="136"/>
    </row>
    <row r="41191" spans="2:29">
      <c r="B41191" s="136"/>
      <c r="E41191" s="136"/>
      <c r="H41191" s="136"/>
      <c r="K41191" s="136"/>
      <c r="O41191" s="136"/>
      <c r="T41191" s="136"/>
      <c r="W41191" s="136"/>
      <c r="Z41191" s="136"/>
      <c r="AC41191" s="136"/>
    </row>
    <row r="41192" spans="2:29">
      <c r="B41192" s="136"/>
      <c r="E41192" s="136"/>
      <c r="H41192" s="136"/>
      <c r="K41192" s="136"/>
      <c r="O41192" s="136"/>
      <c r="T41192" s="136"/>
      <c r="W41192" s="136"/>
      <c r="Z41192" s="136"/>
      <c r="AC41192" s="136"/>
    </row>
    <row r="41193" spans="2:29">
      <c r="B41193" s="136"/>
      <c r="E41193" s="136"/>
      <c r="H41193" s="136"/>
      <c r="K41193" s="136"/>
      <c r="O41193" s="136"/>
      <c r="T41193" s="136"/>
      <c r="W41193" s="136"/>
      <c r="Z41193" s="136"/>
      <c r="AC41193" s="136"/>
    </row>
    <row r="41194" spans="2:29">
      <c r="B41194" s="136"/>
      <c r="E41194" s="136"/>
      <c r="H41194" s="136"/>
      <c r="K41194" s="136"/>
      <c r="O41194" s="136"/>
      <c r="T41194" s="136"/>
      <c r="W41194" s="136"/>
      <c r="Z41194" s="136"/>
      <c r="AC41194" s="136"/>
    </row>
    <row r="41195" spans="2:29">
      <c r="B41195" s="136"/>
      <c r="E41195" s="136"/>
      <c r="H41195" s="136"/>
      <c r="K41195" s="136"/>
      <c r="O41195" s="136"/>
      <c r="T41195" s="136"/>
      <c r="W41195" s="136"/>
      <c r="Z41195" s="136"/>
      <c r="AC41195" s="136"/>
    </row>
    <row r="41196" spans="2:29">
      <c r="B41196" s="136"/>
      <c r="E41196" s="136"/>
      <c r="H41196" s="136"/>
      <c r="K41196" s="136"/>
      <c r="O41196" s="136"/>
      <c r="T41196" s="136"/>
      <c r="W41196" s="136"/>
      <c r="Z41196" s="136"/>
      <c r="AC41196" s="136"/>
    </row>
    <row r="41197" spans="2:29">
      <c r="B41197" s="136"/>
      <c r="E41197" s="136"/>
      <c r="H41197" s="136"/>
      <c r="K41197" s="136"/>
      <c r="O41197" s="136"/>
      <c r="T41197" s="136"/>
      <c r="W41197" s="136"/>
      <c r="Z41197" s="136"/>
      <c r="AC41197" s="136"/>
    </row>
    <row r="41198" spans="2:29">
      <c r="B41198" s="136"/>
      <c r="E41198" s="136"/>
      <c r="H41198" s="136"/>
      <c r="K41198" s="136"/>
      <c r="O41198" s="136"/>
      <c r="T41198" s="136"/>
      <c r="W41198" s="136"/>
      <c r="Z41198" s="136"/>
      <c r="AC41198" s="136"/>
    </row>
    <row r="41199" spans="2:29">
      <c r="B41199" s="136"/>
      <c r="E41199" s="136"/>
      <c r="H41199" s="136"/>
      <c r="K41199" s="136"/>
      <c r="O41199" s="136"/>
      <c r="T41199" s="136"/>
      <c r="W41199" s="136"/>
      <c r="Z41199" s="136"/>
      <c r="AC41199" s="136"/>
    </row>
    <row r="41200" spans="2:29">
      <c r="B41200" s="136"/>
      <c r="E41200" s="136"/>
      <c r="H41200" s="136"/>
      <c r="K41200" s="136"/>
      <c r="O41200" s="136"/>
      <c r="T41200" s="136"/>
      <c r="W41200" s="136"/>
      <c r="Z41200" s="136"/>
      <c r="AC41200" s="136"/>
    </row>
    <row r="41201" spans="2:29">
      <c r="B41201" s="136"/>
      <c r="E41201" s="136"/>
      <c r="H41201" s="136"/>
      <c r="K41201" s="136"/>
      <c r="O41201" s="136"/>
      <c r="T41201" s="136"/>
      <c r="W41201" s="136"/>
      <c r="Z41201" s="136"/>
      <c r="AC41201" s="136"/>
    </row>
    <row r="41202" spans="2:29">
      <c r="B41202" s="136"/>
      <c r="E41202" s="136"/>
      <c r="H41202" s="136"/>
      <c r="K41202" s="136"/>
      <c r="O41202" s="136"/>
      <c r="T41202" s="136"/>
      <c r="W41202" s="136"/>
      <c r="Z41202" s="136"/>
      <c r="AC41202" s="136"/>
    </row>
    <row r="41203" spans="2:29">
      <c r="B41203" s="136"/>
      <c r="E41203" s="136"/>
      <c r="H41203" s="136"/>
      <c r="K41203" s="136"/>
      <c r="O41203" s="136"/>
      <c r="T41203" s="136"/>
      <c r="W41203" s="136"/>
      <c r="Z41203" s="136"/>
      <c r="AC41203" s="136"/>
    </row>
    <row r="41204" spans="2:29">
      <c r="B41204" s="136"/>
      <c r="E41204" s="136"/>
      <c r="H41204" s="136"/>
      <c r="K41204" s="136"/>
      <c r="O41204" s="136"/>
      <c r="T41204" s="136"/>
      <c r="W41204" s="136"/>
      <c r="Z41204" s="136"/>
      <c r="AC41204" s="136"/>
    </row>
    <row r="41205" spans="2:29">
      <c r="B41205" s="136"/>
      <c r="E41205" s="136"/>
      <c r="H41205" s="136"/>
      <c r="K41205" s="136"/>
      <c r="O41205" s="136"/>
      <c r="T41205" s="136"/>
      <c r="W41205" s="136"/>
      <c r="Z41205" s="136"/>
      <c r="AC41205" s="136"/>
    </row>
    <row r="41206" spans="2:29">
      <c r="B41206" s="136"/>
      <c r="E41206" s="136"/>
      <c r="H41206" s="136"/>
      <c r="K41206" s="136"/>
      <c r="O41206" s="136"/>
      <c r="T41206" s="136"/>
      <c r="W41206" s="136"/>
      <c r="Z41206" s="136"/>
      <c r="AC41206" s="136"/>
    </row>
    <row r="41207" spans="2:29">
      <c r="B41207" s="136"/>
      <c r="E41207" s="136"/>
      <c r="H41207" s="136"/>
      <c r="K41207" s="136"/>
      <c r="O41207" s="136"/>
      <c r="T41207" s="136"/>
      <c r="W41207" s="136"/>
      <c r="Z41207" s="136"/>
      <c r="AC41207" s="136"/>
    </row>
    <row r="41208" spans="2:29">
      <c r="B41208" s="136"/>
      <c r="E41208" s="136"/>
      <c r="H41208" s="136"/>
      <c r="K41208" s="136"/>
      <c r="O41208" s="136"/>
      <c r="T41208" s="136"/>
      <c r="W41208" s="136"/>
      <c r="Z41208" s="136"/>
      <c r="AC41208" s="136"/>
    </row>
    <row r="41209" spans="2:29">
      <c r="B41209" s="136"/>
      <c r="E41209" s="136"/>
      <c r="H41209" s="136"/>
      <c r="K41209" s="136"/>
      <c r="O41209" s="136"/>
      <c r="T41209" s="136"/>
      <c r="W41209" s="136"/>
      <c r="Z41209" s="136"/>
      <c r="AC41209" s="136"/>
    </row>
    <row r="41210" spans="2:29">
      <c r="B41210" s="136"/>
      <c r="E41210" s="136"/>
      <c r="H41210" s="136"/>
      <c r="K41210" s="136"/>
      <c r="O41210" s="136"/>
      <c r="T41210" s="136"/>
      <c r="W41210" s="136"/>
      <c r="Z41210" s="136"/>
      <c r="AC41210" s="136"/>
    </row>
    <row r="41211" spans="2:29">
      <c r="B41211" s="136"/>
      <c r="E41211" s="136"/>
      <c r="H41211" s="136"/>
      <c r="K41211" s="136"/>
      <c r="O41211" s="136"/>
      <c r="T41211" s="136"/>
      <c r="W41211" s="136"/>
      <c r="Z41211" s="136"/>
      <c r="AC41211" s="136"/>
    </row>
    <row r="41212" spans="2:29">
      <c r="B41212" s="136"/>
      <c r="E41212" s="136"/>
      <c r="H41212" s="136"/>
      <c r="K41212" s="136"/>
      <c r="O41212" s="136"/>
      <c r="T41212" s="136"/>
      <c r="W41212" s="136"/>
      <c r="Z41212" s="136"/>
      <c r="AC41212" s="136"/>
    </row>
    <row r="41213" spans="2:29">
      <c r="B41213" s="136"/>
      <c r="E41213" s="136"/>
      <c r="H41213" s="136"/>
      <c r="K41213" s="136"/>
      <c r="O41213" s="136"/>
      <c r="T41213" s="136"/>
      <c r="W41213" s="136"/>
      <c r="Z41213" s="136"/>
      <c r="AC41213" s="136"/>
    </row>
    <row r="41214" spans="2:29">
      <c r="B41214" s="136"/>
      <c r="E41214" s="136"/>
      <c r="H41214" s="136"/>
      <c r="K41214" s="136"/>
      <c r="O41214" s="136"/>
      <c r="T41214" s="136"/>
      <c r="W41214" s="136"/>
      <c r="Z41214" s="136"/>
      <c r="AC41214" s="136"/>
    </row>
    <row r="41215" spans="2:29">
      <c r="B41215" s="136"/>
      <c r="E41215" s="136"/>
      <c r="H41215" s="136"/>
      <c r="K41215" s="136"/>
      <c r="O41215" s="136"/>
      <c r="T41215" s="136"/>
      <c r="W41215" s="136"/>
      <c r="Z41215" s="136"/>
      <c r="AC41215" s="136"/>
    </row>
    <row r="41216" spans="2:29">
      <c r="B41216" s="136"/>
      <c r="E41216" s="136"/>
      <c r="H41216" s="136"/>
      <c r="K41216" s="136"/>
      <c r="O41216" s="136"/>
      <c r="T41216" s="136"/>
      <c r="W41216" s="136"/>
      <c r="Z41216" s="136"/>
      <c r="AC41216" s="136"/>
    </row>
    <row r="41217" spans="2:29">
      <c r="B41217" s="136"/>
      <c r="E41217" s="136"/>
      <c r="H41217" s="136"/>
      <c r="K41217" s="136"/>
      <c r="O41217" s="136"/>
      <c r="T41217" s="136"/>
      <c r="W41217" s="136"/>
      <c r="Z41217" s="136"/>
      <c r="AC41217" s="136"/>
    </row>
    <row r="41218" spans="2:29">
      <c r="B41218" s="136"/>
      <c r="E41218" s="136"/>
      <c r="H41218" s="136"/>
      <c r="K41218" s="136"/>
      <c r="O41218" s="136"/>
      <c r="T41218" s="136"/>
      <c r="W41218" s="136"/>
      <c r="Z41218" s="136"/>
      <c r="AC41218" s="136"/>
    </row>
    <row r="41219" spans="2:29">
      <c r="B41219" s="136"/>
      <c r="E41219" s="136"/>
      <c r="H41219" s="136"/>
      <c r="K41219" s="136"/>
      <c r="O41219" s="136"/>
      <c r="T41219" s="136"/>
      <c r="W41219" s="136"/>
      <c r="Z41219" s="136"/>
      <c r="AC41219" s="136"/>
    </row>
    <row r="41220" spans="2:29">
      <c r="B41220" s="136"/>
      <c r="E41220" s="136"/>
      <c r="H41220" s="136"/>
      <c r="K41220" s="136"/>
      <c r="O41220" s="136"/>
      <c r="T41220" s="136"/>
      <c r="W41220" s="136"/>
      <c r="Z41220" s="136"/>
      <c r="AC41220" s="136"/>
    </row>
    <row r="41221" spans="2:29">
      <c r="B41221" s="136"/>
      <c r="E41221" s="136"/>
      <c r="H41221" s="136"/>
      <c r="K41221" s="136"/>
      <c r="O41221" s="136"/>
      <c r="T41221" s="136"/>
      <c r="W41221" s="136"/>
      <c r="Z41221" s="136"/>
      <c r="AC41221" s="136"/>
    </row>
    <row r="41222" spans="2:29">
      <c r="B41222" s="136"/>
      <c r="E41222" s="136"/>
      <c r="H41222" s="136"/>
      <c r="K41222" s="136"/>
      <c r="O41222" s="136"/>
      <c r="T41222" s="136"/>
      <c r="W41222" s="136"/>
      <c r="Z41222" s="136"/>
      <c r="AC41222" s="136"/>
    </row>
    <row r="41223" spans="2:29">
      <c r="B41223" s="136"/>
      <c r="E41223" s="136"/>
      <c r="H41223" s="136"/>
      <c r="K41223" s="136"/>
      <c r="O41223" s="136"/>
      <c r="T41223" s="136"/>
      <c r="W41223" s="136"/>
      <c r="Z41223" s="136"/>
      <c r="AC41223" s="136"/>
    </row>
    <row r="41224" spans="2:29">
      <c r="B41224" s="136"/>
      <c r="E41224" s="136"/>
      <c r="H41224" s="136"/>
      <c r="K41224" s="136"/>
      <c r="O41224" s="136"/>
      <c r="T41224" s="136"/>
      <c r="W41224" s="136"/>
      <c r="Z41224" s="136"/>
      <c r="AC41224" s="136"/>
    </row>
    <row r="41225" spans="2:29">
      <c r="B41225" s="136"/>
      <c r="E41225" s="136"/>
      <c r="H41225" s="136"/>
      <c r="K41225" s="136"/>
      <c r="O41225" s="136"/>
      <c r="T41225" s="136"/>
      <c r="W41225" s="136"/>
      <c r="Z41225" s="136"/>
      <c r="AC41225" s="136"/>
    </row>
    <row r="41226" spans="2:29">
      <c r="B41226" s="136"/>
      <c r="E41226" s="136"/>
      <c r="H41226" s="136"/>
      <c r="K41226" s="136"/>
      <c r="O41226" s="136"/>
      <c r="T41226" s="136"/>
      <c r="W41226" s="136"/>
      <c r="Z41226" s="136"/>
      <c r="AC41226" s="136"/>
    </row>
    <row r="41227" spans="2:29">
      <c r="B41227" s="136"/>
      <c r="E41227" s="136"/>
      <c r="H41227" s="136"/>
      <c r="K41227" s="136"/>
      <c r="O41227" s="136"/>
      <c r="T41227" s="136"/>
      <c r="W41227" s="136"/>
      <c r="Z41227" s="136"/>
      <c r="AC41227" s="136"/>
    </row>
    <row r="41228" spans="2:29">
      <c r="B41228" s="136"/>
      <c r="E41228" s="136"/>
      <c r="H41228" s="136"/>
      <c r="K41228" s="136"/>
      <c r="O41228" s="136"/>
      <c r="T41228" s="136"/>
      <c r="W41228" s="136"/>
      <c r="Z41228" s="136"/>
      <c r="AC41228" s="136"/>
    </row>
    <row r="41229" spans="2:29">
      <c r="B41229" s="136"/>
      <c r="E41229" s="136"/>
      <c r="H41229" s="136"/>
      <c r="K41229" s="136"/>
      <c r="O41229" s="136"/>
      <c r="T41229" s="136"/>
      <c r="W41229" s="136"/>
      <c r="Z41229" s="136"/>
      <c r="AC41229" s="136"/>
    </row>
    <row r="41230" spans="2:29">
      <c r="B41230" s="136"/>
      <c r="E41230" s="136"/>
      <c r="H41230" s="136"/>
      <c r="K41230" s="136"/>
      <c r="O41230" s="136"/>
      <c r="T41230" s="136"/>
      <c r="W41230" s="136"/>
      <c r="Z41230" s="136"/>
      <c r="AC41230" s="136"/>
    </row>
    <row r="41231" spans="2:29">
      <c r="B41231" s="136"/>
      <c r="E41231" s="136"/>
      <c r="H41231" s="136"/>
      <c r="K41231" s="136"/>
      <c r="O41231" s="136"/>
      <c r="T41231" s="136"/>
      <c r="W41231" s="136"/>
      <c r="Z41231" s="136"/>
      <c r="AC41231" s="136"/>
    </row>
    <row r="41232" spans="2:29">
      <c r="B41232" s="136"/>
      <c r="E41232" s="136"/>
      <c r="H41232" s="136"/>
      <c r="K41232" s="136"/>
      <c r="O41232" s="136"/>
      <c r="T41232" s="136"/>
      <c r="W41232" s="136"/>
      <c r="Z41232" s="136"/>
      <c r="AC41232" s="136"/>
    </row>
    <row r="41233" spans="2:29">
      <c r="B41233" s="136"/>
      <c r="E41233" s="136"/>
      <c r="H41233" s="136"/>
      <c r="K41233" s="136"/>
      <c r="O41233" s="136"/>
      <c r="T41233" s="136"/>
      <c r="W41233" s="136"/>
      <c r="Z41233" s="136"/>
      <c r="AC41233" s="136"/>
    </row>
    <row r="41234" spans="2:29">
      <c r="B41234" s="136"/>
      <c r="E41234" s="136"/>
      <c r="H41234" s="136"/>
      <c r="K41234" s="136"/>
      <c r="O41234" s="136"/>
      <c r="T41234" s="136"/>
      <c r="W41234" s="136"/>
      <c r="Z41234" s="136"/>
      <c r="AC41234" s="136"/>
    </row>
    <row r="41235" spans="2:29">
      <c r="B41235" s="136"/>
      <c r="E41235" s="136"/>
      <c r="H41235" s="136"/>
      <c r="K41235" s="136"/>
      <c r="O41235" s="136"/>
      <c r="T41235" s="136"/>
      <c r="W41235" s="136"/>
      <c r="Z41235" s="136"/>
      <c r="AC41235" s="136"/>
    </row>
    <row r="41236" spans="2:29">
      <c r="B41236" s="136"/>
      <c r="E41236" s="136"/>
      <c r="H41236" s="136"/>
      <c r="K41236" s="136"/>
      <c r="O41236" s="136"/>
      <c r="T41236" s="136"/>
      <c r="W41236" s="136"/>
      <c r="Z41236" s="136"/>
      <c r="AC41236" s="136"/>
    </row>
    <row r="41237" spans="2:29">
      <c r="B41237" s="136"/>
      <c r="E41237" s="136"/>
      <c r="H41237" s="136"/>
      <c r="K41237" s="136"/>
      <c r="O41237" s="136"/>
      <c r="T41237" s="136"/>
      <c r="W41237" s="136"/>
      <c r="Z41237" s="136"/>
      <c r="AC41237" s="136"/>
    </row>
    <row r="41238" spans="2:29">
      <c r="B41238" s="136"/>
      <c r="E41238" s="136"/>
      <c r="H41238" s="136"/>
      <c r="K41238" s="136"/>
      <c r="O41238" s="136"/>
      <c r="T41238" s="136"/>
      <c r="W41238" s="136"/>
      <c r="Z41238" s="136"/>
      <c r="AC41238" s="136"/>
    </row>
    <row r="41239" spans="2:29">
      <c r="B41239" s="136"/>
      <c r="E41239" s="136"/>
      <c r="H41239" s="136"/>
      <c r="K41239" s="136"/>
      <c r="O41239" s="136"/>
      <c r="T41239" s="136"/>
      <c r="W41239" s="136"/>
      <c r="Z41239" s="136"/>
      <c r="AC41239" s="136"/>
    </row>
    <row r="41240" spans="2:29">
      <c r="B41240" s="136"/>
      <c r="E41240" s="136"/>
      <c r="H41240" s="136"/>
      <c r="K41240" s="136"/>
      <c r="O41240" s="136"/>
      <c r="T41240" s="136"/>
      <c r="W41240" s="136"/>
      <c r="Z41240" s="136"/>
      <c r="AC41240" s="136"/>
    </row>
    <row r="41241" spans="2:29">
      <c r="B41241" s="136"/>
      <c r="E41241" s="136"/>
      <c r="H41241" s="136"/>
      <c r="K41241" s="136"/>
      <c r="O41241" s="136"/>
      <c r="T41241" s="136"/>
      <c r="W41241" s="136"/>
      <c r="Z41241" s="136"/>
      <c r="AC41241" s="136"/>
    </row>
    <row r="41242" spans="2:29">
      <c r="B41242" s="136"/>
      <c r="E41242" s="136"/>
      <c r="H41242" s="136"/>
      <c r="K41242" s="136"/>
      <c r="O41242" s="136"/>
      <c r="T41242" s="136"/>
      <c r="W41242" s="136"/>
      <c r="Z41242" s="136"/>
      <c r="AC41242" s="136"/>
    </row>
    <row r="41243" spans="2:29">
      <c r="B41243" s="136"/>
      <c r="E41243" s="136"/>
      <c r="H41243" s="136"/>
      <c r="K41243" s="136"/>
      <c r="O41243" s="136"/>
      <c r="T41243" s="136"/>
      <c r="W41243" s="136"/>
      <c r="Z41243" s="136"/>
      <c r="AC41243" s="136"/>
    </row>
    <row r="41244" spans="2:29">
      <c r="B41244" s="136"/>
      <c r="E41244" s="136"/>
      <c r="H41244" s="136"/>
      <c r="K41244" s="136"/>
      <c r="O41244" s="136"/>
      <c r="T41244" s="136"/>
      <c r="W41244" s="136"/>
      <c r="Z41244" s="136"/>
      <c r="AC41244" s="136"/>
    </row>
    <row r="41245" spans="2:29">
      <c r="B41245" s="136"/>
      <c r="E41245" s="136"/>
      <c r="H41245" s="136"/>
      <c r="K41245" s="136"/>
      <c r="O41245" s="136"/>
      <c r="T41245" s="136"/>
      <c r="W41245" s="136"/>
      <c r="Z41245" s="136"/>
      <c r="AC41245" s="136"/>
    </row>
    <row r="41246" spans="2:29">
      <c r="B41246" s="136"/>
      <c r="E41246" s="136"/>
      <c r="H41246" s="136"/>
      <c r="K41246" s="136"/>
      <c r="O41246" s="136"/>
      <c r="T41246" s="136"/>
      <c r="W41246" s="136"/>
      <c r="Z41246" s="136"/>
      <c r="AC41246" s="136"/>
    </row>
    <row r="41247" spans="2:29">
      <c r="B41247" s="136"/>
      <c r="E41247" s="136"/>
      <c r="H41247" s="136"/>
      <c r="K41247" s="136"/>
      <c r="O41247" s="136"/>
      <c r="T41247" s="136"/>
      <c r="W41247" s="136"/>
      <c r="Z41247" s="136"/>
      <c r="AC41247" s="136"/>
    </row>
    <row r="41248" spans="2:29">
      <c r="B41248" s="136"/>
      <c r="E41248" s="136"/>
      <c r="H41248" s="136"/>
      <c r="K41248" s="136"/>
      <c r="O41248" s="136"/>
      <c r="T41248" s="136"/>
      <c r="W41248" s="136"/>
      <c r="Z41248" s="136"/>
      <c r="AC41248" s="136"/>
    </row>
    <row r="41249" spans="2:29">
      <c r="B41249" s="136"/>
      <c r="E41249" s="136"/>
      <c r="H41249" s="136"/>
      <c r="K41249" s="136"/>
      <c r="O41249" s="136"/>
      <c r="T41249" s="136"/>
      <c r="W41249" s="136"/>
      <c r="Z41249" s="136"/>
      <c r="AC41249" s="136"/>
    </row>
    <row r="41250" spans="2:29">
      <c r="B41250" s="136"/>
      <c r="E41250" s="136"/>
      <c r="H41250" s="136"/>
      <c r="K41250" s="136"/>
      <c r="O41250" s="136"/>
      <c r="T41250" s="136"/>
      <c r="W41250" s="136"/>
      <c r="Z41250" s="136"/>
      <c r="AC41250" s="136"/>
    </row>
    <row r="41251" spans="2:29">
      <c r="B41251" s="136"/>
      <c r="E41251" s="136"/>
      <c r="H41251" s="136"/>
      <c r="K41251" s="136"/>
      <c r="O41251" s="136"/>
      <c r="T41251" s="136"/>
      <c r="W41251" s="136"/>
      <c r="Z41251" s="136"/>
      <c r="AC41251" s="136"/>
    </row>
    <row r="41252" spans="2:29">
      <c r="B41252" s="136"/>
      <c r="E41252" s="136"/>
      <c r="H41252" s="136"/>
      <c r="K41252" s="136"/>
      <c r="O41252" s="136"/>
      <c r="T41252" s="136"/>
      <c r="W41252" s="136"/>
      <c r="Z41252" s="136"/>
      <c r="AC41252" s="136"/>
    </row>
    <row r="41253" spans="2:29">
      <c r="B41253" s="136"/>
      <c r="E41253" s="136"/>
      <c r="H41253" s="136"/>
      <c r="K41253" s="136"/>
      <c r="O41253" s="136"/>
      <c r="T41253" s="136"/>
      <c r="W41253" s="136"/>
      <c r="Z41253" s="136"/>
      <c r="AC41253" s="136"/>
    </row>
    <row r="41254" spans="2:29">
      <c r="B41254" s="136"/>
      <c r="E41254" s="136"/>
      <c r="H41254" s="136"/>
      <c r="K41254" s="136"/>
      <c r="O41254" s="136"/>
      <c r="T41254" s="136"/>
      <c r="W41254" s="136"/>
      <c r="Z41254" s="136"/>
      <c r="AC41254" s="136"/>
    </row>
    <row r="41255" spans="2:29">
      <c r="B41255" s="136"/>
      <c r="E41255" s="136"/>
      <c r="H41255" s="136"/>
      <c r="K41255" s="136"/>
      <c r="O41255" s="136"/>
      <c r="T41255" s="136"/>
      <c r="W41255" s="136"/>
      <c r="Z41255" s="136"/>
      <c r="AC41255" s="136"/>
    </row>
    <row r="41256" spans="2:29">
      <c r="B41256" s="136"/>
      <c r="E41256" s="136"/>
      <c r="H41256" s="136"/>
      <c r="K41256" s="136"/>
      <c r="O41256" s="136"/>
      <c r="T41256" s="136"/>
      <c r="W41256" s="136"/>
      <c r="Z41256" s="136"/>
      <c r="AC41256" s="136"/>
    </row>
    <row r="41257" spans="2:29">
      <c r="B41257" s="136"/>
      <c r="E41257" s="136"/>
      <c r="H41257" s="136"/>
      <c r="K41257" s="136"/>
      <c r="O41257" s="136"/>
      <c r="T41257" s="136"/>
      <c r="W41257" s="136"/>
      <c r="Z41257" s="136"/>
      <c r="AC41257" s="136"/>
    </row>
    <row r="41258" spans="2:29">
      <c r="B41258" s="136"/>
      <c r="E41258" s="136"/>
      <c r="H41258" s="136"/>
      <c r="K41258" s="136"/>
      <c r="O41258" s="136"/>
      <c r="T41258" s="136"/>
      <c r="W41258" s="136"/>
      <c r="Z41258" s="136"/>
      <c r="AC41258" s="136"/>
    </row>
    <row r="41259" spans="2:29">
      <c r="B41259" s="136"/>
      <c r="E41259" s="136"/>
      <c r="H41259" s="136"/>
      <c r="K41259" s="136"/>
      <c r="O41259" s="136"/>
      <c r="T41259" s="136"/>
      <c r="W41259" s="136"/>
      <c r="Z41259" s="136"/>
      <c r="AC41259" s="136"/>
    </row>
    <row r="41260" spans="2:29">
      <c r="B41260" s="136"/>
      <c r="E41260" s="136"/>
      <c r="H41260" s="136"/>
      <c r="K41260" s="136"/>
      <c r="O41260" s="136"/>
      <c r="T41260" s="136"/>
      <c r="W41260" s="136"/>
      <c r="Z41260" s="136"/>
      <c r="AC41260" s="136"/>
    </row>
    <row r="41261" spans="2:29">
      <c r="B41261" s="136"/>
      <c r="E41261" s="136"/>
      <c r="H41261" s="136"/>
      <c r="K41261" s="136"/>
      <c r="O41261" s="136"/>
      <c r="T41261" s="136"/>
      <c r="W41261" s="136"/>
      <c r="Z41261" s="136"/>
      <c r="AC41261" s="136"/>
    </row>
    <row r="41262" spans="2:29">
      <c r="B41262" s="136"/>
      <c r="E41262" s="136"/>
      <c r="H41262" s="136"/>
      <c r="K41262" s="136"/>
      <c r="O41262" s="136"/>
      <c r="T41262" s="136"/>
      <c r="W41262" s="136"/>
      <c r="Z41262" s="136"/>
      <c r="AC41262" s="136"/>
    </row>
    <row r="41263" spans="2:29">
      <c r="B41263" s="136"/>
      <c r="E41263" s="136"/>
      <c r="H41263" s="136"/>
      <c r="K41263" s="136"/>
      <c r="O41263" s="136"/>
      <c r="T41263" s="136"/>
      <c r="W41263" s="136"/>
      <c r="Z41263" s="136"/>
      <c r="AC41263" s="136"/>
    </row>
    <row r="41264" spans="2:29">
      <c r="B41264" s="136"/>
      <c r="E41264" s="136"/>
      <c r="H41264" s="136"/>
      <c r="K41264" s="136"/>
      <c r="O41264" s="136"/>
      <c r="T41264" s="136"/>
      <c r="W41264" s="136"/>
      <c r="Z41264" s="136"/>
      <c r="AC41264" s="136"/>
    </row>
    <row r="41265" spans="2:29">
      <c r="B41265" s="136"/>
      <c r="E41265" s="136"/>
      <c r="H41265" s="136"/>
      <c r="K41265" s="136"/>
      <c r="O41265" s="136"/>
      <c r="T41265" s="136"/>
      <c r="W41265" s="136"/>
      <c r="Z41265" s="136"/>
      <c r="AC41265" s="136"/>
    </row>
    <row r="41266" spans="2:29">
      <c r="B41266" s="136"/>
      <c r="E41266" s="136"/>
      <c r="H41266" s="136"/>
      <c r="K41266" s="136"/>
      <c r="O41266" s="136"/>
      <c r="T41266" s="136"/>
      <c r="W41266" s="136"/>
      <c r="Z41266" s="136"/>
      <c r="AC41266" s="136"/>
    </row>
    <row r="41267" spans="2:29">
      <c r="B41267" s="136"/>
      <c r="E41267" s="136"/>
      <c r="H41267" s="136"/>
      <c r="K41267" s="136"/>
      <c r="O41267" s="136"/>
      <c r="T41267" s="136"/>
      <c r="W41267" s="136"/>
      <c r="Z41267" s="136"/>
      <c r="AC41267" s="136"/>
    </row>
    <row r="41268" spans="2:29">
      <c r="B41268" s="136"/>
      <c r="E41268" s="136"/>
      <c r="H41268" s="136"/>
      <c r="K41268" s="136"/>
      <c r="O41268" s="136"/>
      <c r="T41268" s="136"/>
      <c r="W41268" s="136"/>
      <c r="Z41268" s="136"/>
      <c r="AC41268" s="136"/>
    </row>
    <row r="41269" spans="2:29">
      <c r="B41269" s="136"/>
      <c r="E41269" s="136"/>
      <c r="H41269" s="136"/>
      <c r="K41269" s="136"/>
      <c r="O41269" s="136"/>
      <c r="T41269" s="136"/>
      <c r="W41269" s="136"/>
      <c r="Z41269" s="136"/>
      <c r="AC41269" s="136"/>
    </row>
    <row r="41270" spans="2:29">
      <c r="B41270" s="136"/>
      <c r="E41270" s="136"/>
      <c r="H41270" s="136"/>
      <c r="K41270" s="136"/>
      <c r="O41270" s="136"/>
      <c r="T41270" s="136"/>
      <c r="W41270" s="136"/>
      <c r="Z41270" s="136"/>
      <c r="AC41270" s="136"/>
    </row>
    <row r="41271" spans="2:29">
      <c r="B41271" s="136"/>
      <c r="E41271" s="136"/>
      <c r="H41271" s="136"/>
      <c r="K41271" s="136"/>
      <c r="O41271" s="136"/>
      <c r="T41271" s="136"/>
      <c r="W41271" s="136"/>
      <c r="Z41271" s="136"/>
      <c r="AC41271" s="136"/>
    </row>
    <row r="41272" spans="2:29">
      <c r="B41272" s="136"/>
      <c r="E41272" s="136"/>
      <c r="H41272" s="136"/>
      <c r="K41272" s="136"/>
      <c r="O41272" s="136"/>
      <c r="T41272" s="136"/>
      <c r="W41272" s="136"/>
      <c r="Z41272" s="136"/>
      <c r="AC41272" s="136"/>
    </row>
    <row r="41273" spans="2:29">
      <c r="B41273" s="136"/>
      <c r="E41273" s="136"/>
      <c r="H41273" s="136"/>
      <c r="K41273" s="136"/>
      <c r="O41273" s="136"/>
      <c r="T41273" s="136"/>
      <c r="W41273" s="136"/>
      <c r="Z41273" s="136"/>
      <c r="AC41273" s="136"/>
    </row>
    <row r="41274" spans="2:29">
      <c r="B41274" s="136"/>
      <c r="E41274" s="136"/>
      <c r="H41274" s="136"/>
      <c r="K41274" s="136"/>
      <c r="O41274" s="136"/>
      <c r="T41274" s="136"/>
      <c r="W41274" s="136"/>
      <c r="Z41274" s="136"/>
      <c r="AC41274" s="136"/>
    </row>
    <row r="41275" spans="2:29">
      <c r="B41275" s="136"/>
      <c r="E41275" s="136"/>
      <c r="H41275" s="136"/>
      <c r="K41275" s="136"/>
      <c r="O41275" s="136"/>
      <c r="T41275" s="136"/>
      <c r="W41275" s="136"/>
      <c r="Z41275" s="136"/>
      <c r="AC41275" s="136"/>
    </row>
    <row r="41276" spans="2:29">
      <c r="B41276" s="136"/>
      <c r="E41276" s="136"/>
      <c r="H41276" s="136"/>
      <c r="K41276" s="136"/>
      <c r="O41276" s="136"/>
      <c r="T41276" s="136"/>
      <c r="W41276" s="136"/>
      <c r="Z41276" s="136"/>
      <c r="AC41276" s="136"/>
    </row>
    <row r="41277" spans="2:29">
      <c r="B41277" s="136"/>
      <c r="E41277" s="136"/>
      <c r="H41277" s="136"/>
      <c r="K41277" s="136"/>
      <c r="O41277" s="136"/>
      <c r="T41277" s="136"/>
      <c r="W41277" s="136"/>
      <c r="Z41277" s="136"/>
      <c r="AC41277" s="136"/>
    </row>
    <row r="41278" spans="2:29">
      <c r="B41278" s="136"/>
      <c r="E41278" s="136"/>
      <c r="H41278" s="136"/>
      <c r="K41278" s="136"/>
      <c r="O41278" s="136"/>
      <c r="T41278" s="136"/>
      <c r="W41278" s="136"/>
      <c r="Z41278" s="136"/>
      <c r="AC41278" s="136"/>
    </row>
    <row r="41279" spans="2:29">
      <c r="B41279" s="136"/>
      <c r="E41279" s="136"/>
      <c r="H41279" s="136"/>
      <c r="K41279" s="136"/>
      <c r="O41279" s="136"/>
      <c r="T41279" s="136"/>
      <c r="W41279" s="136"/>
      <c r="Z41279" s="136"/>
      <c r="AC41279" s="136"/>
    </row>
    <row r="41280" spans="2:29">
      <c r="B41280" s="136"/>
      <c r="E41280" s="136"/>
      <c r="H41280" s="136"/>
      <c r="K41280" s="136"/>
      <c r="O41280" s="136"/>
      <c r="T41280" s="136"/>
      <c r="W41280" s="136"/>
      <c r="Z41280" s="136"/>
      <c r="AC41280" s="136"/>
    </row>
    <row r="41281" spans="2:29">
      <c r="B41281" s="136"/>
      <c r="E41281" s="136"/>
      <c r="H41281" s="136"/>
      <c r="K41281" s="136"/>
      <c r="O41281" s="136"/>
      <c r="T41281" s="136"/>
      <c r="W41281" s="136"/>
      <c r="Z41281" s="136"/>
      <c r="AC41281" s="136"/>
    </row>
    <row r="41282" spans="2:29">
      <c r="B41282" s="136"/>
      <c r="E41282" s="136"/>
      <c r="H41282" s="136"/>
      <c r="K41282" s="136"/>
      <c r="O41282" s="136"/>
      <c r="T41282" s="136"/>
      <c r="W41282" s="136"/>
      <c r="Z41282" s="136"/>
      <c r="AC41282" s="136"/>
    </row>
    <row r="41283" spans="2:29">
      <c r="B41283" s="136"/>
      <c r="E41283" s="136"/>
      <c r="H41283" s="136"/>
      <c r="K41283" s="136"/>
      <c r="O41283" s="136"/>
      <c r="T41283" s="136"/>
      <c r="W41283" s="136"/>
      <c r="Z41283" s="136"/>
      <c r="AC41283" s="136"/>
    </row>
    <row r="41284" spans="2:29">
      <c r="B41284" s="136"/>
      <c r="E41284" s="136"/>
      <c r="H41284" s="136"/>
      <c r="K41284" s="136"/>
      <c r="O41284" s="136"/>
      <c r="T41284" s="136"/>
      <c r="W41284" s="136"/>
      <c r="Z41284" s="136"/>
      <c r="AC41284" s="136"/>
    </row>
    <row r="41285" spans="2:29">
      <c r="B41285" s="136"/>
      <c r="E41285" s="136"/>
      <c r="H41285" s="136"/>
      <c r="K41285" s="136"/>
      <c r="O41285" s="136"/>
      <c r="T41285" s="136"/>
      <c r="W41285" s="136"/>
      <c r="Z41285" s="136"/>
      <c r="AC41285" s="136"/>
    </row>
    <row r="41286" spans="2:29">
      <c r="B41286" s="136"/>
      <c r="E41286" s="136"/>
      <c r="H41286" s="136"/>
      <c r="K41286" s="136"/>
      <c r="O41286" s="136"/>
      <c r="T41286" s="136"/>
      <c r="W41286" s="136"/>
      <c r="Z41286" s="136"/>
      <c r="AC41286" s="136"/>
    </row>
    <row r="41287" spans="2:29">
      <c r="B41287" s="136"/>
      <c r="E41287" s="136"/>
      <c r="H41287" s="136"/>
      <c r="K41287" s="136"/>
      <c r="O41287" s="136"/>
      <c r="T41287" s="136"/>
      <c r="W41287" s="136"/>
      <c r="Z41287" s="136"/>
      <c r="AC41287" s="136"/>
    </row>
    <row r="41288" spans="2:29">
      <c r="B41288" s="136"/>
      <c r="E41288" s="136"/>
      <c r="H41288" s="136"/>
      <c r="K41288" s="136"/>
      <c r="O41288" s="136"/>
      <c r="T41288" s="136"/>
      <c r="W41288" s="136"/>
      <c r="Z41288" s="136"/>
      <c r="AC41288" s="136"/>
    </row>
    <row r="41289" spans="2:29">
      <c r="B41289" s="136"/>
      <c r="E41289" s="136"/>
      <c r="H41289" s="136"/>
      <c r="K41289" s="136"/>
      <c r="O41289" s="136"/>
      <c r="T41289" s="136"/>
      <c r="W41289" s="136"/>
      <c r="Z41289" s="136"/>
      <c r="AC41289" s="136"/>
    </row>
    <row r="41290" spans="2:29">
      <c r="B41290" s="136"/>
      <c r="E41290" s="136"/>
      <c r="H41290" s="136"/>
      <c r="K41290" s="136"/>
      <c r="O41290" s="136"/>
      <c r="T41290" s="136"/>
      <c r="W41290" s="136"/>
      <c r="Z41290" s="136"/>
      <c r="AC41290" s="136"/>
    </row>
    <row r="41291" spans="2:29">
      <c r="B41291" s="136"/>
      <c r="E41291" s="136"/>
      <c r="H41291" s="136"/>
      <c r="K41291" s="136"/>
      <c r="O41291" s="136"/>
      <c r="T41291" s="136"/>
      <c r="W41291" s="136"/>
      <c r="Z41291" s="136"/>
      <c r="AC41291" s="136"/>
    </row>
    <row r="41292" spans="2:29">
      <c r="B41292" s="136"/>
      <c r="E41292" s="136"/>
      <c r="H41292" s="136"/>
      <c r="K41292" s="136"/>
      <c r="O41292" s="136"/>
      <c r="T41292" s="136"/>
      <c r="W41292" s="136"/>
      <c r="Z41292" s="136"/>
      <c r="AC41292" s="136"/>
    </row>
    <row r="41293" spans="2:29">
      <c r="B41293" s="136"/>
      <c r="E41293" s="136"/>
      <c r="H41293" s="136"/>
      <c r="K41293" s="136"/>
      <c r="O41293" s="136"/>
      <c r="T41293" s="136"/>
      <c r="W41293" s="136"/>
      <c r="Z41293" s="136"/>
      <c r="AC41293" s="136"/>
    </row>
    <row r="41294" spans="2:29">
      <c r="B41294" s="136"/>
      <c r="E41294" s="136"/>
      <c r="H41294" s="136"/>
      <c r="K41294" s="136"/>
      <c r="O41294" s="136"/>
      <c r="T41294" s="136"/>
      <c r="W41294" s="136"/>
      <c r="Z41294" s="136"/>
      <c r="AC41294" s="136"/>
    </row>
    <row r="41295" spans="2:29">
      <c r="B41295" s="136"/>
      <c r="E41295" s="136"/>
      <c r="H41295" s="136"/>
      <c r="K41295" s="136"/>
      <c r="O41295" s="136"/>
      <c r="T41295" s="136"/>
      <c r="W41295" s="136"/>
      <c r="Z41295" s="136"/>
      <c r="AC41295" s="136"/>
    </row>
    <row r="41296" spans="2:29">
      <c r="B41296" s="136"/>
      <c r="E41296" s="136"/>
      <c r="H41296" s="136"/>
      <c r="K41296" s="136"/>
      <c r="O41296" s="136"/>
      <c r="T41296" s="136"/>
      <c r="W41296" s="136"/>
      <c r="Z41296" s="136"/>
      <c r="AC41296" s="136"/>
    </row>
    <row r="41297" spans="2:29">
      <c r="B41297" s="136"/>
      <c r="E41297" s="136"/>
      <c r="H41297" s="136"/>
      <c r="K41297" s="136"/>
      <c r="O41297" s="136"/>
      <c r="T41297" s="136"/>
      <c r="W41297" s="136"/>
      <c r="Z41297" s="136"/>
      <c r="AC41297" s="136"/>
    </row>
    <row r="41298" spans="2:29">
      <c r="B41298" s="136"/>
      <c r="E41298" s="136"/>
      <c r="H41298" s="136"/>
      <c r="K41298" s="136"/>
      <c r="O41298" s="136"/>
      <c r="T41298" s="136"/>
      <c r="W41298" s="136"/>
      <c r="Z41298" s="136"/>
      <c r="AC41298" s="136"/>
    </row>
    <row r="41299" spans="2:29">
      <c r="B41299" s="136"/>
      <c r="E41299" s="136"/>
      <c r="H41299" s="136"/>
      <c r="K41299" s="136"/>
      <c r="O41299" s="136"/>
      <c r="T41299" s="136"/>
      <c r="W41299" s="136"/>
      <c r="Z41299" s="136"/>
      <c r="AC41299" s="136"/>
    </row>
    <row r="41300" spans="2:29">
      <c r="B41300" s="136"/>
      <c r="E41300" s="136"/>
      <c r="H41300" s="136"/>
      <c r="K41300" s="136"/>
      <c r="O41300" s="136"/>
      <c r="T41300" s="136"/>
      <c r="W41300" s="136"/>
      <c r="Z41300" s="136"/>
      <c r="AC41300" s="136"/>
    </row>
    <row r="41301" spans="2:29">
      <c r="B41301" s="136"/>
      <c r="E41301" s="136"/>
      <c r="H41301" s="136"/>
      <c r="K41301" s="136"/>
      <c r="O41301" s="136"/>
      <c r="T41301" s="136"/>
      <c r="W41301" s="136"/>
      <c r="Z41301" s="136"/>
      <c r="AC41301" s="136"/>
    </row>
    <row r="41302" spans="2:29">
      <c r="B41302" s="136"/>
      <c r="E41302" s="136"/>
      <c r="H41302" s="136"/>
      <c r="K41302" s="136"/>
      <c r="O41302" s="136"/>
      <c r="T41302" s="136"/>
      <c r="W41302" s="136"/>
      <c r="Z41302" s="136"/>
      <c r="AC41302" s="136"/>
    </row>
    <row r="41303" spans="2:29">
      <c r="B41303" s="136"/>
      <c r="E41303" s="136"/>
      <c r="H41303" s="136"/>
      <c r="K41303" s="136"/>
      <c r="O41303" s="136"/>
      <c r="T41303" s="136"/>
      <c r="W41303" s="136"/>
      <c r="Z41303" s="136"/>
      <c r="AC41303" s="136"/>
    </row>
    <row r="41304" spans="2:29">
      <c r="B41304" s="136"/>
      <c r="E41304" s="136"/>
      <c r="H41304" s="136"/>
      <c r="K41304" s="136"/>
      <c r="O41304" s="136"/>
      <c r="T41304" s="136"/>
      <c r="W41304" s="136"/>
      <c r="Z41304" s="136"/>
      <c r="AC41304" s="136"/>
    </row>
    <row r="41305" spans="2:29">
      <c r="B41305" s="136"/>
      <c r="E41305" s="136"/>
      <c r="H41305" s="136"/>
      <c r="K41305" s="136"/>
      <c r="O41305" s="136"/>
      <c r="T41305" s="136"/>
      <c r="W41305" s="136"/>
      <c r="Z41305" s="136"/>
      <c r="AC41305" s="136"/>
    </row>
    <row r="41306" spans="2:29">
      <c r="B41306" s="136"/>
      <c r="E41306" s="136"/>
      <c r="H41306" s="136"/>
      <c r="K41306" s="136"/>
      <c r="O41306" s="136"/>
      <c r="T41306" s="136"/>
      <c r="W41306" s="136"/>
      <c r="Z41306" s="136"/>
      <c r="AC41306" s="136"/>
    </row>
    <row r="41307" spans="2:29">
      <c r="B41307" s="136"/>
      <c r="E41307" s="136"/>
      <c r="H41307" s="136"/>
      <c r="K41307" s="136"/>
      <c r="O41307" s="136"/>
      <c r="T41307" s="136"/>
      <c r="W41307" s="136"/>
      <c r="Z41307" s="136"/>
      <c r="AC41307" s="136"/>
    </row>
    <row r="41308" spans="2:29">
      <c r="B41308" s="136"/>
      <c r="E41308" s="136"/>
      <c r="H41308" s="136"/>
      <c r="K41308" s="136"/>
      <c r="O41308" s="136"/>
      <c r="T41308" s="136"/>
      <c r="W41308" s="136"/>
      <c r="Z41308" s="136"/>
      <c r="AC41308" s="136"/>
    </row>
    <row r="41309" spans="2:29">
      <c r="B41309" s="136"/>
      <c r="E41309" s="136"/>
      <c r="H41309" s="136"/>
      <c r="K41309" s="136"/>
      <c r="O41309" s="136"/>
      <c r="T41309" s="136"/>
      <c r="W41309" s="136"/>
      <c r="Z41309" s="136"/>
      <c r="AC41309" s="136"/>
    </row>
    <row r="41310" spans="2:29">
      <c r="B41310" s="136"/>
      <c r="E41310" s="136"/>
      <c r="H41310" s="136"/>
      <c r="K41310" s="136"/>
      <c r="O41310" s="136"/>
      <c r="T41310" s="136"/>
      <c r="W41310" s="136"/>
      <c r="Z41310" s="136"/>
      <c r="AC41310" s="136"/>
    </row>
    <row r="41311" spans="2:29">
      <c r="B41311" s="136"/>
      <c r="E41311" s="136"/>
      <c r="H41311" s="136"/>
      <c r="K41311" s="136"/>
      <c r="O41311" s="136"/>
      <c r="T41311" s="136"/>
      <c r="W41311" s="136"/>
      <c r="Z41311" s="136"/>
      <c r="AC41311" s="136"/>
    </row>
    <row r="41312" spans="2:29">
      <c r="B41312" s="136"/>
      <c r="E41312" s="136"/>
      <c r="H41312" s="136"/>
      <c r="K41312" s="136"/>
      <c r="O41312" s="136"/>
      <c r="T41312" s="136"/>
      <c r="W41312" s="136"/>
      <c r="Z41312" s="136"/>
      <c r="AC41312" s="136"/>
    </row>
    <row r="41313" spans="2:29">
      <c r="B41313" s="136"/>
      <c r="E41313" s="136"/>
      <c r="H41313" s="136"/>
      <c r="K41313" s="136"/>
      <c r="O41313" s="136"/>
      <c r="T41313" s="136"/>
      <c r="W41313" s="136"/>
      <c r="Z41313" s="136"/>
      <c r="AC41313" s="136"/>
    </row>
    <row r="41314" spans="2:29">
      <c r="B41314" s="136"/>
      <c r="E41314" s="136"/>
      <c r="H41314" s="136"/>
      <c r="K41314" s="136"/>
      <c r="O41314" s="136"/>
      <c r="T41314" s="136"/>
      <c r="W41314" s="136"/>
      <c r="Z41314" s="136"/>
      <c r="AC41314" s="136"/>
    </row>
    <row r="41315" spans="2:29">
      <c r="B41315" s="136"/>
      <c r="E41315" s="136"/>
      <c r="H41315" s="136"/>
      <c r="K41315" s="136"/>
      <c r="O41315" s="136"/>
      <c r="T41315" s="136"/>
      <c r="W41315" s="136"/>
      <c r="Z41315" s="136"/>
      <c r="AC41315" s="136"/>
    </row>
    <row r="41316" spans="2:29">
      <c r="B41316" s="136"/>
      <c r="E41316" s="136"/>
      <c r="H41316" s="136"/>
      <c r="K41316" s="136"/>
      <c r="O41316" s="136"/>
      <c r="T41316" s="136"/>
      <c r="W41316" s="136"/>
      <c r="Z41316" s="136"/>
      <c r="AC41316" s="136"/>
    </row>
    <row r="41317" spans="2:29">
      <c r="B41317" s="136"/>
      <c r="E41317" s="136"/>
      <c r="H41317" s="136"/>
      <c r="K41317" s="136"/>
      <c r="O41317" s="136"/>
      <c r="T41317" s="136"/>
      <c r="W41317" s="136"/>
      <c r="Z41317" s="136"/>
      <c r="AC41317" s="136"/>
    </row>
    <row r="41318" spans="2:29">
      <c r="B41318" s="136"/>
      <c r="E41318" s="136"/>
      <c r="H41318" s="136"/>
      <c r="K41318" s="136"/>
      <c r="O41318" s="136"/>
      <c r="T41318" s="136"/>
      <c r="W41318" s="136"/>
      <c r="Z41318" s="136"/>
      <c r="AC41318" s="136"/>
    </row>
    <row r="41319" spans="2:29">
      <c r="B41319" s="136"/>
      <c r="E41319" s="136"/>
      <c r="H41319" s="136"/>
      <c r="K41319" s="136"/>
      <c r="O41319" s="136"/>
      <c r="T41319" s="136"/>
      <c r="W41319" s="136"/>
      <c r="Z41319" s="136"/>
      <c r="AC41319" s="136"/>
    </row>
    <row r="41320" spans="2:29">
      <c r="B41320" s="136"/>
      <c r="E41320" s="136"/>
      <c r="H41320" s="136"/>
      <c r="K41320" s="136"/>
      <c r="O41320" s="136"/>
      <c r="T41320" s="136"/>
      <c r="W41320" s="136"/>
      <c r="Z41320" s="136"/>
      <c r="AC41320" s="136"/>
    </row>
    <row r="41321" spans="2:29">
      <c r="B41321" s="136"/>
      <c r="E41321" s="136"/>
      <c r="H41321" s="136"/>
      <c r="K41321" s="136"/>
      <c r="O41321" s="136"/>
      <c r="T41321" s="136"/>
      <c r="W41321" s="136"/>
      <c r="Z41321" s="136"/>
      <c r="AC41321" s="136"/>
    </row>
    <row r="41322" spans="2:29">
      <c r="B41322" s="136"/>
      <c r="E41322" s="136"/>
      <c r="H41322" s="136"/>
      <c r="K41322" s="136"/>
      <c r="O41322" s="136"/>
      <c r="T41322" s="136"/>
      <c r="W41322" s="136"/>
      <c r="Z41322" s="136"/>
      <c r="AC41322" s="136"/>
    </row>
    <row r="41323" spans="2:29">
      <c r="B41323" s="136"/>
      <c r="E41323" s="136"/>
      <c r="H41323" s="136"/>
      <c r="K41323" s="136"/>
      <c r="O41323" s="136"/>
      <c r="T41323" s="136"/>
      <c r="W41323" s="136"/>
      <c r="Z41323" s="136"/>
      <c r="AC41323" s="136"/>
    </row>
    <row r="41324" spans="2:29">
      <c r="B41324" s="136"/>
      <c r="E41324" s="136"/>
      <c r="H41324" s="136"/>
      <c r="K41324" s="136"/>
      <c r="O41324" s="136"/>
      <c r="T41324" s="136"/>
      <c r="W41324" s="136"/>
      <c r="Z41324" s="136"/>
      <c r="AC41324" s="136"/>
    </row>
    <row r="41325" spans="2:29">
      <c r="B41325" s="136"/>
      <c r="E41325" s="136"/>
      <c r="H41325" s="136"/>
      <c r="K41325" s="136"/>
      <c r="O41325" s="136"/>
      <c r="T41325" s="136"/>
      <c r="W41325" s="136"/>
      <c r="Z41325" s="136"/>
      <c r="AC41325" s="136"/>
    </row>
    <row r="41326" spans="2:29">
      <c r="B41326" s="136"/>
      <c r="E41326" s="136"/>
      <c r="H41326" s="136"/>
      <c r="K41326" s="136"/>
      <c r="O41326" s="136"/>
      <c r="T41326" s="136"/>
      <c r="W41326" s="136"/>
      <c r="Z41326" s="136"/>
      <c r="AC41326" s="136"/>
    </row>
    <row r="41327" spans="2:29">
      <c r="B41327" s="136"/>
      <c r="E41327" s="136"/>
      <c r="H41327" s="136"/>
      <c r="K41327" s="136"/>
      <c r="O41327" s="136"/>
      <c r="T41327" s="136"/>
      <c r="W41327" s="136"/>
      <c r="Z41327" s="136"/>
      <c r="AC41327" s="136"/>
    </row>
    <row r="41328" spans="2:29">
      <c r="B41328" s="136"/>
      <c r="E41328" s="136"/>
      <c r="H41328" s="136"/>
      <c r="K41328" s="136"/>
      <c r="O41328" s="136"/>
      <c r="T41328" s="136"/>
      <c r="W41328" s="136"/>
      <c r="Z41328" s="136"/>
      <c r="AC41328" s="136"/>
    </row>
    <row r="41329" spans="2:29">
      <c r="B41329" s="136"/>
      <c r="E41329" s="136"/>
      <c r="H41329" s="136"/>
      <c r="K41329" s="136"/>
      <c r="O41329" s="136"/>
      <c r="T41329" s="136"/>
      <c r="W41329" s="136"/>
      <c r="Z41329" s="136"/>
      <c r="AC41329" s="136"/>
    </row>
    <row r="41330" spans="2:29">
      <c r="B41330" s="136"/>
      <c r="E41330" s="136"/>
      <c r="H41330" s="136"/>
      <c r="K41330" s="136"/>
      <c r="O41330" s="136"/>
      <c r="T41330" s="136"/>
      <c r="W41330" s="136"/>
      <c r="Z41330" s="136"/>
      <c r="AC41330" s="136"/>
    </row>
    <row r="41331" spans="2:29">
      <c r="B41331" s="136"/>
      <c r="E41331" s="136"/>
      <c r="H41331" s="136"/>
      <c r="K41331" s="136"/>
      <c r="O41331" s="136"/>
      <c r="T41331" s="136"/>
      <c r="W41331" s="136"/>
      <c r="Z41331" s="136"/>
      <c r="AC41331" s="136"/>
    </row>
    <row r="41332" spans="2:29">
      <c r="B41332" s="136"/>
      <c r="E41332" s="136"/>
      <c r="H41332" s="136"/>
      <c r="K41332" s="136"/>
      <c r="O41332" s="136"/>
      <c r="T41332" s="136"/>
      <c r="W41332" s="136"/>
      <c r="Z41332" s="136"/>
      <c r="AC41332" s="136"/>
    </row>
    <row r="41333" spans="2:29">
      <c r="B41333" s="136"/>
      <c r="E41333" s="136"/>
      <c r="H41333" s="136"/>
      <c r="K41333" s="136"/>
      <c r="O41333" s="136"/>
      <c r="T41333" s="136"/>
      <c r="W41333" s="136"/>
      <c r="Z41333" s="136"/>
      <c r="AC41333" s="136"/>
    </row>
    <row r="41334" spans="2:29">
      <c r="B41334" s="136"/>
      <c r="E41334" s="136"/>
      <c r="H41334" s="136"/>
      <c r="K41334" s="136"/>
      <c r="O41334" s="136"/>
      <c r="T41334" s="136"/>
      <c r="W41334" s="136"/>
      <c r="Z41334" s="136"/>
      <c r="AC41334" s="136"/>
    </row>
    <row r="41335" spans="2:29">
      <c r="B41335" s="136"/>
      <c r="E41335" s="136"/>
      <c r="H41335" s="136"/>
      <c r="K41335" s="136"/>
      <c r="O41335" s="136"/>
      <c r="T41335" s="136"/>
      <c r="W41335" s="136"/>
      <c r="Z41335" s="136"/>
      <c r="AC41335" s="136"/>
    </row>
    <row r="41336" spans="2:29">
      <c r="B41336" s="136"/>
      <c r="E41336" s="136"/>
      <c r="H41336" s="136"/>
      <c r="K41336" s="136"/>
      <c r="O41336" s="136"/>
      <c r="T41336" s="136"/>
      <c r="W41336" s="136"/>
      <c r="Z41336" s="136"/>
      <c r="AC41336" s="136"/>
    </row>
    <row r="41337" spans="2:29">
      <c r="B41337" s="136"/>
      <c r="E41337" s="136"/>
      <c r="H41337" s="136"/>
      <c r="K41337" s="136"/>
      <c r="O41337" s="136"/>
      <c r="T41337" s="136"/>
      <c r="W41337" s="136"/>
      <c r="Z41337" s="136"/>
      <c r="AC41337" s="136"/>
    </row>
    <row r="41338" spans="2:29">
      <c r="B41338" s="136"/>
      <c r="E41338" s="136"/>
      <c r="H41338" s="136"/>
      <c r="K41338" s="136"/>
      <c r="O41338" s="136"/>
      <c r="T41338" s="136"/>
      <c r="W41338" s="136"/>
      <c r="Z41338" s="136"/>
      <c r="AC41338" s="136"/>
    </row>
    <row r="41339" spans="2:29">
      <c r="B41339" s="136"/>
      <c r="E41339" s="136"/>
      <c r="H41339" s="136"/>
      <c r="K41339" s="136"/>
      <c r="O41339" s="136"/>
      <c r="T41339" s="136"/>
      <c r="W41339" s="136"/>
      <c r="Z41339" s="136"/>
      <c r="AC41339" s="136"/>
    </row>
    <row r="41340" spans="2:29">
      <c r="B41340" s="136"/>
      <c r="E41340" s="136"/>
      <c r="H41340" s="136"/>
      <c r="K41340" s="136"/>
      <c r="O41340" s="136"/>
      <c r="T41340" s="136"/>
      <c r="W41340" s="136"/>
      <c r="Z41340" s="136"/>
      <c r="AC41340" s="136"/>
    </row>
    <row r="41341" spans="2:29">
      <c r="B41341" s="136"/>
      <c r="E41341" s="136"/>
      <c r="H41341" s="136"/>
      <c r="K41341" s="136"/>
      <c r="O41341" s="136"/>
      <c r="T41341" s="136"/>
      <c r="W41341" s="136"/>
      <c r="Z41341" s="136"/>
      <c r="AC41341" s="136"/>
    </row>
    <row r="41342" spans="2:29">
      <c r="B41342" s="136"/>
      <c r="E41342" s="136"/>
      <c r="H41342" s="136"/>
      <c r="K41342" s="136"/>
      <c r="O41342" s="136"/>
      <c r="T41342" s="136"/>
      <c r="W41342" s="136"/>
      <c r="Z41342" s="136"/>
      <c r="AC41342" s="136"/>
    </row>
    <row r="41343" spans="2:29">
      <c r="B41343" s="136"/>
      <c r="E41343" s="136"/>
      <c r="H41343" s="136"/>
      <c r="K41343" s="136"/>
      <c r="O41343" s="136"/>
      <c r="T41343" s="136"/>
      <c r="W41343" s="136"/>
      <c r="Z41343" s="136"/>
      <c r="AC41343" s="136"/>
    </row>
    <row r="41344" spans="2:29">
      <c r="B41344" s="136"/>
      <c r="E41344" s="136"/>
      <c r="H41344" s="136"/>
      <c r="K41344" s="136"/>
      <c r="O41344" s="136"/>
      <c r="T41344" s="136"/>
      <c r="W41344" s="136"/>
      <c r="Z41344" s="136"/>
      <c r="AC41344" s="136"/>
    </row>
    <row r="41345" spans="2:29">
      <c r="B41345" s="136"/>
      <c r="E41345" s="136"/>
      <c r="H41345" s="136"/>
      <c r="K41345" s="136"/>
      <c r="O41345" s="136"/>
      <c r="T41345" s="136"/>
      <c r="W41345" s="136"/>
      <c r="Z41345" s="136"/>
      <c r="AC41345" s="136"/>
    </row>
    <row r="41346" spans="2:29">
      <c r="B41346" s="136"/>
      <c r="E41346" s="136"/>
      <c r="H41346" s="136"/>
      <c r="K41346" s="136"/>
      <c r="O41346" s="136"/>
      <c r="T41346" s="136"/>
      <c r="W41346" s="136"/>
      <c r="Z41346" s="136"/>
      <c r="AC41346" s="136"/>
    </row>
    <row r="41347" spans="2:29">
      <c r="B41347" s="136"/>
      <c r="E41347" s="136"/>
      <c r="H41347" s="136"/>
      <c r="K41347" s="136"/>
      <c r="O41347" s="136"/>
      <c r="T41347" s="136"/>
      <c r="W41347" s="136"/>
      <c r="Z41347" s="136"/>
      <c r="AC41347" s="136"/>
    </row>
    <row r="41348" spans="2:29">
      <c r="B41348" s="136"/>
      <c r="E41348" s="136"/>
      <c r="H41348" s="136"/>
      <c r="K41348" s="136"/>
      <c r="O41348" s="136"/>
      <c r="T41348" s="136"/>
      <c r="W41348" s="136"/>
      <c r="Z41348" s="136"/>
      <c r="AC41348" s="136"/>
    </row>
    <row r="41349" spans="2:29">
      <c r="B41349" s="136"/>
      <c r="E41349" s="136"/>
      <c r="H41349" s="136"/>
      <c r="K41349" s="136"/>
      <c r="O41349" s="136"/>
      <c r="T41349" s="136"/>
      <c r="W41349" s="136"/>
      <c r="Z41349" s="136"/>
      <c r="AC41349" s="136"/>
    </row>
    <row r="41350" spans="2:29">
      <c r="B41350" s="136"/>
      <c r="E41350" s="136"/>
      <c r="H41350" s="136"/>
      <c r="K41350" s="136"/>
      <c r="O41350" s="136"/>
      <c r="T41350" s="136"/>
      <c r="W41350" s="136"/>
      <c r="Z41350" s="136"/>
      <c r="AC41350" s="136"/>
    </row>
    <row r="41351" spans="2:29">
      <c r="B41351" s="136"/>
      <c r="E41351" s="136"/>
      <c r="H41351" s="136"/>
      <c r="K41351" s="136"/>
      <c r="O41351" s="136"/>
      <c r="T41351" s="136"/>
      <c r="W41351" s="136"/>
      <c r="Z41351" s="136"/>
      <c r="AC41351" s="136"/>
    </row>
    <row r="41352" spans="2:29">
      <c r="B41352" s="136"/>
      <c r="E41352" s="136"/>
      <c r="H41352" s="136"/>
      <c r="K41352" s="136"/>
      <c r="O41352" s="136"/>
      <c r="T41352" s="136"/>
      <c r="W41352" s="136"/>
      <c r="Z41352" s="136"/>
      <c r="AC41352" s="136"/>
    </row>
    <row r="41353" spans="2:29">
      <c r="B41353" s="136"/>
      <c r="E41353" s="136"/>
      <c r="H41353" s="136"/>
      <c r="K41353" s="136"/>
      <c r="O41353" s="136"/>
      <c r="T41353" s="136"/>
      <c r="W41353" s="136"/>
      <c r="Z41353" s="136"/>
      <c r="AC41353" s="136"/>
    </row>
    <row r="41354" spans="2:29">
      <c r="B41354" s="136"/>
      <c r="E41354" s="136"/>
      <c r="H41354" s="136"/>
      <c r="K41354" s="136"/>
      <c r="O41354" s="136"/>
      <c r="T41354" s="136"/>
      <c r="W41354" s="136"/>
      <c r="Z41354" s="136"/>
      <c r="AC41354" s="136"/>
    </row>
    <row r="41355" spans="2:29">
      <c r="B41355" s="136"/>
      <c r="E41355" s="136"/>
      <c r="H41355" s="136"/>
      <c r="K41355" s="136"/>
      <c r="O41355" s="136"/>
      <c r="T41355" s="136"/>
      <c r="W41355" s="136"/>
      <c r="Z41355" s="136"/>
      <c r="AC41355" s="136"/>
    </row>
    <row r="41356" spans="2:29">
      <c r="B41356" s="136"/>
      <c r="E41356" s="136"/>
      <c r="H41356" s="136"/>
      <c r="K41356" s="136"/>
      <c r="O41356" s="136"/>
      <c r="T41356" s="136"/>
      <c r="W41356" s="136"/>
      <c r="Z41356" s="136"/>
      <c r="AC41356" s="136"/>
    </row>
    <row r="41357" spans="2:29">
      <c r="B41357" s="136"/>
      <c r="E41357" s="136"/>
      <c r="H41357" s="136"/>
      <c r="K41357" s="136"/>
      <c r="O41357" s="136"/>
      <c r="T41357" s="136"/>
      <c r="W41357" s="136"/>
      <c r="Z41357" s="136"/>
      <c r="AC41357" s="136"/>
    </row>
    <row r="41358" spans="2:29">
      <c r="B41358" s="136"/>
      <c r="E41358" s="136"/>
      <c r="H41358" s="136"/>
      <c r="K41358" s="136"/>
      <c r="O41358" s="136"/>
      <c r="T41358" s="136"/>
      <c r="W41358" s="136"/>
      <c r="Z41358" s="136"/>
      <c r="AC41358" s="136"/>
    </row>
    <row r="41359" spans="2:29">
      <c r="B41359" s="136"/>
      <c r="E41359" s="136"/>
      <c r="H41359" s="136"/>
      <c r="K41359" s="136"/>
      <c r="O41359" s="136"/>
      <c r="T41359" s="136"/>
      <c r="W41359" s="136"/>
      <c r="Z41359" s="136"/>
      <c r="AC41359" s="136"/>
    </row>
    <row r="41360" spans="2:29">
      <c r="B41360" s="136"/>
      <c r="E41360" s="136"/>
      <c r="H41360" s="136"/>
      <c r="K41360" s="136"/>
      <c r="O41360" s="136"/>
      <c r="T41360" s="136"/>
      <c r="W41360" s="136"/>
      <c r="Z41360" s="136"/>
      <c r="AC41360" s="136"/>
    </row>
    <row r="41361" spans="2:29">
      <c r="B41361" s="136"/>
      <c r="E41361" s="136"/>
      <c r="H41361" s="136"/>
      <c r="K41361" s="136"/>
      <c r="O41361" s="136"/>
      <c r="T41361" s="136"/>
      <c r="W41361" s="136"/>
      <c r="Z41361" s="136"/>
      <c r="AC41361" s="136"/>
    </row>
    <row r="41362" spans="2:29">
      <c r="B41362" s="136"/>
      <c r="E41362" s="136"/>
      <c r="H41362" s="136"/>
      <c r="K41362" s="136"/>
      <c r="O41362" s="136"/>
      <c r="T41362" s="136"/>
      <c r="W41362" s="136"/>
      <c r="Z41362" s="136"/>
      <c r="AC41362" s="136"/>
    </row>
    <row r="41363" spans="2:29">
      <c r="B41363" s="136"/>
      <c r="E41363" s="136"/>
      <c r="H41363" s="136"/>
      <c r="K41363" s="136"/>
      <c r="O41363" s="136"/>
      <c r="T41363" s="136"/>
      <c r="W41363" s="136"/>
      <c r="Z41363" s="136"/>
      <c r="AC41363" s="136"/>
    </row>
    <row r="41364" spans="2:29">
      <c r="B41364" s="136"/>
      <c r="E41364" s="136"/>
      <c r="H41364" s="136"/>
      <c r="K41364" s="136"/>
      <c r="O41364" s="136"/>
      <c r="T41364" s="136"/>
      <c r="W41364" s="136"/>
      <c r="Z41364" s="136"/>
      <c r="AC41364" s="136"/>
    </row>
    <row r="41365" spans="2:29">
      <c r="B41365" s="136"/>
      <c r="E41365" s="136"/>
      <c r="H41365" s="136"/>
      <c r="K41365" s="136"/>
      <c r="O41365" s="136"/>
      <c r="T41365" s="136"/>
      <c r="W41365" s="136"/>
      <c r="Z41365" s="136"/>
      <c r="AC41365" s="136"/>
    </row>
    <row r="41366" spans="2:29">
      <c r="B41366" s="136"/>
      <c r="E41366" s="136"/>
      <c r="H41366" s="136"/>
      <c r="K41366" s="136"/>
      <c r="O41366" s="136"/>
      <c r="T41366" s="136"/>
      <c r="W41366" s="136"/>
      <c r="Z41366" s="136"/>
      <c r="AC41366" s="136"/>
    </row>
    <row r="41367" spans="2:29">
      <c r="B41367" s="136"/>
      <c r="E41367" s="136"/>
      <c r="H41367" s="136"/>
      <c r="K41367" s="136"/>
      <c r="O41367" s="136"/>
      <c r="T41367" s="136"/>
      <c r="W41367" s="136"/>
      <c r="Z41367" s="136"/>
      <c r="AC41367" s="136"/>
    </row>
    <row r="41368" spans="2:29">
      <c r="B41368" s="136"/>
      <c r="E41368" s="136"/>
      <c r="H41368" s="136"/>
      <c r="K41368" s="136"/>
      <c r="O41368" s="136"/>
      <c r="T41368" s="136"/>
      <c r="W41368" s="136"/>
      <c r="Z41368" s="136"/>
      <c r="AC41368" s="136"/>
    </row>
    <row r="41369" spans="2:29">
      <c r="B41369" s="136"/>
      <c r="E41369" s="136"/>
      <c r="H41369" s="136"/>
      <c r="K41369" s="136"/>
      <c r="O41369" s="136"/>
      <c r="T41369" s="136"/>
      <c r="W41369" s="136"/>
      <c r="Z41369" s="136"/>
      <c r="AC41369" s="136"/>
    </row>
    <row r="41370" spans="2:29">
      <c r="B41370" s="136"/>
      <c r="E41370" s="136"/>
      <c r="H41370" s="136"/>
      <c r="K41370" s="136"/>
      <c r="O41370" s="136"/>
      <c r="T41370" s="136"/>
      <c r="W41370" s="136"/>
      <c r="Z41370" s="136"/>
      <c r="AC41370" s="136"/>
    </row>
    <row r="41371" spans="2:29">
      <c r="B41371" s="136"/>
      <c r="E41371" s="136"/>
      <c r="H41371" s="136"/>
      <c r="K41371" s="136"/>
      <c r="O41371" s="136"/>
      <c r="T41371" s="136"/>
      <c r="W41371" s="136"/>
      <c r="Z41371" s="136"/>
      <c r="AC41371" s="136"/>
    </row>
    <row r="41372" spans="2:29">
      <c r="B41372" s="136"/>
      <c r="E41372" s="136"/>
      <c r="H41372" s="136"/>
      <c r="K41372" s="136"/>
      <c r="O41372" s="136"/>
      <c r="T41372" s="136"/>
      <c r="W41372" s="136"/>
      <c r="Z41372" s="136"/>
      <c r="AC41372" s="136"/>
    </row>
    <row r="41373" spans="2:29">
      <c r="B41373" s="136"/>
      <c r="E41373" s="136"/>
      <c r="H41373" s="136"/>
      <c r="K41373" s="136"/>
      <c r="O41373" s="136"/>
      <c r="T41373" s="136"/>
      <c r="W41373" s="136"/>
      <c r="Z41373" s="136"/>
      <c r="AC41373" s="136"/>
    </row>
    <row r="41374" spans="2:29">
      <c r="B41374" s="136"/>
      <c r="E41374" s="136"/>
      <c r="H41374" s="136"/>
      <c r="K41374" s="136"/>
      <c r="O41374" s="136"/>
      <c r="T41374" s="136"/>
      <c r="W41374" s="136"/>
      <c r="Z41374" s="136"/>
      <c r="AC41374" s="136"/>
    </row>
    <row r="41375" spans="2:29">
      <c r="B41375" s="136"/>
      <c r="E41375" s="136"/>
      <c r="H41375" s="136"/>
      <c r="K41375" s="136"/>
      <c r="O41375" s="136"/>
      <c r="T41375" s="136"/>
      <c r="W41375" s="136"/>
      <c r="Z41375" s="136"/>
      <c r="AC41375" s="136"/>
    </row>
    <row r="41376" spans="2:29">
      <c r="B41376" s="136"/>
      <c r="E41376" s="136"/>
      <c r="H41376" s="136"/>
      <c r="K41376" s="136"/>
      <c r="O41376" s="136"/>
      <c r="T41376" s="136"/>
      <c r="W41376" s="136"/>
      <c r="Z41376" s="136"/>
      <c r="AC41376" s="136"/>
    </row>
    <row r="41377" spans="2:29">
      <c r="B41377" s="136"/>
      <c r="E41377" s="136"/>
      <c r="H41377" s="136"/>
      <c r="K41377" s="136"/>
      <c r="O41377" s="136"/>
      <c r="T41377" s="136"/>
      <c r="W41377" s="136"/>
      <c r="Z41377" s="136"/>
      <c r="AC41377" s="136"/>
    </row>
    <row r="41378" spans="2:29">
      <c r="B41378" s="136"/>
      <c r="E41378" s="136"/>
      <c r="H41378" s="136"/>
      <c r="K41378" s="136"/>
      <c r="O41378" s="136"/>
      <c r="T41378" s="136"/>
      <c r="W41378" s="136"/>
      <c r="Z41378" s="136"/>
      <c r="AC41378" s="136"/>
    </row>
    <row r="41379" spans="2:29">
      <c r="B41379" s="136"/>
      <c r="E41379" s="136"/>
      <c r="H41379" s="136"/>
      <c r="K41379" s="136"/>
      <c r="O41379" s="136"/>
      <c r="T41379" s="136"/>
      <c r="W41379" s="136"/>
      <c r="Z41379" s="136"/>
      <c r="AC41379" s="136"/>
    </row>
    <row r="41380" spans="2:29">
      <c r="B41380" s="136"/>
      <c r="E41380" s="136"/>
      <c r="H41380" s="136"/>
      <c r="K41380" s="136"/>
      <c r="O41380" s="136"/>
      <c r="T41380" s="136"/>
      <c r="W41380" s="136"/>
      <c r="Z41380" s="136"/>
      <c r="AC41380" s="136"/>
    </row>
    <row r="41381" spans="2:29">
      <c r="B41381" s="136"/>
      <c r="E41381" s="136"/>
      <c r="H41381" s="136"/>
      <c r="K41381" s="136"/>
      <c r="O41381" s="136"/>
      <c r="T41381" s="136"/>
      <c r="W41381" s="136"/>
      <c r="Z41381" s="136"/>
      <c r="AC41381" s="136"/>
    </row>
    <row r="41382" spans="2:29">
      <c r="B41382" s="136"/>
      <c r="E41382" s="136"/>
      <c r="H41382" s="136"/>
      <c r="K41382" s="136"/>
      <c r="O41382" s="136"/>
      <c r="T41382" s="136"/>
      <c r="W41382" s="136"/>
      <c r="Z41382" s="136"/>
      <c r="AC41382" s="136"/>
    </row>
    <row r="41383" spans="2:29">
      <c r="B41383" s="136"/>
      <c r="E41383" s="136"/>
      <c r="H41383" s="136"/>
      <c r="K41383" s="136"/>
      <c r="O41383" s="136"/>
      <c r="T41383" s="136"/>
      <c r="W41383" s="136"/>
      <c r="Z41383" s="136"/>
      <c r="AC41383" s="136"/>
    </row>
    <row r="41384" spans="2:29">
      <c r="B41384" s="136"/>
      <c r="E41384" s="136"/>
      <c r="H41384" s="136"/>
      <c r="K41384" s="136"/>
      <c r="O41384" s="136"/>
      <c r="T41384" s="136"/>
      <c r="W41384" s="136"/>
      <c r="Z41384" s="136"/>
      <c r="AC41384" s="136"/>
    </row>
    <row r="41385" spans="2:29">
      <c r="B41385" s="136"/>
      <c r="E41385" s="136"/>
      <c r="H41385" s="136"/>
      <c r="K41385" s="136"/>
      <c r="O41385" s="136"/>
      <c r="T41385" s="136"/>
      <c r="W41385" s="136"/>
      <c r="Z41385" s="136"/>
      <c r="AC41385" s="136"/>
    </row>
    <row r="41386" spans="2:29">
      <c r="B41386" s="136"/>
      <c r="E41386" s="136"/>
      <c r="H41386" s="136"/>
      <c r="K41386" s="136"/>
      <c r="O41386" s="136"/>
      <c r="T41386" s="136"/>
      <c r="W41386" s="136"/>
      <c r="Z41386" s="136"/>
      <c r="AC41386" s="136"/>
    </row>
    <row r="41387" spans="2:29">
      <c r="B41387" s="136"/>
      <c r="E41387" s="136"/>
      <c r="H41387" s="136"/>
      <c r="K41387" s="136"/>
      <c r="O41387" s="136"/>
      <c r="T41387" s="136"/>
      <c r="W41387" s="136"/>
      <c r="Z41387" s="136"/>
      <c r="AC41387" s="136"/>
    </row>
    <row r="41388" spans="2:29">
      <c r="B41388" s="136"/>
      <c r="E41388" s="136"/>
      <c r="H41388" s="136"/>
      <c r="K41388" s="136"/>
      <c r="O41388" s="136"/>
      <c r="T41388" s="136"/>
      <c r="W41388" s="136"/>
      <c r="Z41388" s="136"/>
      <c r="AC41388" s="136"/>
    </row>
    <row r="41389" spans="2:29">
      <c r="B41389" s="136"/>
      <c r="E41389" s="136"/>
      <c r="H41389" s="136"/>
      <c r="K41389" s="136"/>
      <c r="O41389" s="136"/>
      <c r="T41389" s="136"/>
      <c r="W41389" s="136"/>
      <c r="Z41389" s="136"/>
      <c r="AC41389" s="136"/>
    </row>
    <row r="41390" spans="2:29">
      <c r="B41390" s="136"/>
      <c r="E41390" s="136"/>
      <c r="H41390" s="136"/>
      <c r="K41390" s="136"/>
      <c r="O41390" s="136"/>
      <c r="T41390" s="136"/>
      <c r="W41390" s="136"/>
      <c r="Z41390" s="136"/>
      <c r="AC41390" s="136"/>
    </row>
    <row r="41391" spans="2:29">
      <c r="B41391" s="136"/>
      <c r="E41391" s="136"/>
      <c r="H41391" s="136"/>
      <c r="K41391" s="136"/>
      <c r="O41391" s="136"/>
      <c r="T41391" s="136"/>
      <c r="W41391" s="136"/>
      <c r="Z41391" s="136"/>
      <c r="AC41391" s="136"/>
    </row>
    <row r="41392" spans="2:29">
      <c r="B41392" s="136"/>
      <c r="E41392" s="136"/>
      <c r="H41392" s="136"/>
      <c r="K41392" s="136"/>
      <c r="O41392" s="136"/>
      <c r="T41392" s="136"/>
      <c r="W41392" s="136"/>
      <c r="Z41392" s="136"/>
      <c r="AC41392" s="136"/>
    </row>
    <row r="41393" spans="2:29">
      <c r="B41393" s="136"/>
      <c r="E41393" s="136"/>
      <c r="H41393" s="136"/>
      <c r="K41393" s="136"/>
      <c r="O41393" s="136"/>
      <c r="T41393" s="136"/>
      <c r="W41393" s="136"/>
      <c r="Z41393" s="136"/>
      <c r="AC41393" s="136"/>
    </row>
    <row r="41394" spans="2:29">
      <c r="B41394" s="136"/>
      <c r="E41394" s="136"/>
      <c r="H41394" s="136"/>
      <c r="K41394" s="136"/>
      <c r="O41394" s="136"/>
      <c r="T41394" s="136"/>
      <c r="W41394" s="136"/>
      <c r="Z41394" s="136"/>
      <c r="AC41394" s="136"/>
    </row>
    <row r="41395" spans="2:29">
      <c r="B41395" s="136"/>
      <c r="E41395" s="136"/>
      <c r="H41395" s="136"/>
      <c r="K41395" s="136"/>
      <c r="O41395" s="136"/>
      <c r="T41395" s="136"/>
      <c r="W41395" s="136"/>
      <c r="Z41395" s="136"/>
      <c r="AC41395" s="136"/>
    </row>
    <row r="41396" spans="2:29">
      <c r="B41396" s="136"/>
      <c r="E41396" s="136"/>
      <c r="H41396" s="136"/>
      <c r="K41396" s="136"/>
      <c r="O41396" s="136"/>
      <c r="T41396" s="136"/>
      <c r="W41396" s="136"/>
      <c r="Z41396" s="136"/>
      <c r="AC41396" s="136"/>
    </row>
    <row r="41397" spans="2:29">
      <c r="B41397" s="136"/>
      <c r="E41397" s="136"/>
      <c r="H41397" s="136"/>
      <c r="K41397" s="136"/>
      <c r="O41397" s="136"/>
      <c r="T41397" s="136"/>
      <c r="W41397" s="136"/>
      <c r="Z41397" s="136"/>
      <c r="AC41397" s="136"/>
    </row>
    <row r="41398" spans="2:29">
      <c r="B41398" s="136"/>
      <c r="E41398" s="136"/>
      <c r="H41398" s="136"/>
      <c r="K41398" s="136"/>
      <c r="O41398" s="136"/>
      <c r="T41398" s="136"/>
      <c r="W41398" s="136"/>
      <c r="Z41398" s="136"/>
      <c r="AC41398" s="136"/>
    </row>
    <row r="41399" spans="2:29">
      <c r="B41399" s="136"/>
      <c r="E41399" s="136"/>
      <c r="H41399" s="136"/>
      <c r="K41399" s="136"/>
      <c r="O41399" s="136"/>
      <c r="T41399" s="136"/>
      <c r="W41399" s="136"/>
      <c r="Z41399" s="136"/>
      <c r="AC41399" s="136"/>
    </row>
    <row r="41400" spans="2:29">
      <c r="B41400" s="136"/>
      <c r="E41400" s="136"/>
      <c r="H41400" s="136"/>
      <c r="K41400" s="136"/>
      <c r="O41400" s="136"/>
      <c r="T41400" s="136"/>
      <c r="W41400" s="136"/>
      <c r="Z41400" s="136"/>
      <c r="AC41400" s="136"/>
    </row>
    <row r="41401" spans="2:29">
      <c r="B41401" s="136"/>
      <c r="E41401" s="136"/>
      <c r="H41401" s="136"/>
      <c r="K41401" s="136"/>
      <c r="O41401" s="136"/>
      <c r="T41401" s="136"/>
      <c r="W41401" s="136"/>
      <c r="Z41401" s="136"/>
      <c r="AC41401" s="136"/>
    </row>
    <row r="41402" spans="2:29">
      <c r="B41402" s="136"/>
      <c r="E41402" s="136"/>
      <c r="H41402" s="136"/>
      <c r="K41402" s="136"/>
      <c r="O41402" s="136"/>
      <c r="T41402" s="136"/>
      <c r="W41402" s="136"/>
      <c r="Z41402" s="136"/>
      <c r="AC41402" s="136"/>
    </row>
    <row r="41403" spans="2:29">
      <c r="B41403" s="136"/>
      <c r="E41403" s="136"/>
      <c r="H41403" s="136"/>
      <c r="K41403" s="136"/>
      <c r="O41403" s="136"/>
      <c r="T41403" s="136"/>
      <c r="W41403" s="136"/>
      <c r="Z41403" s="136"/>
      <c r="AC41403" s="136"/>
    </row>
    <row r="41404" spans="2:29">
      <c r="B41404" s="136"/>
      <c r="E41404" s="136"/>
      <c r="H41404" s="136"/>
      <c r="K41404" s="136"/>
      <c r="O41404" s="136"/>
      <c r="T41404" s="136"/>
      <c r="W41404" s="136"/>
      <c r="Z41404" s="136"/>
      <c r="AC41404" s="136"/>
    </row>
    <row r="41405" spans="2:29">
      <c r="B41405" s="136"/>
      <c r="E41405" s="136"/>
      <c r="H41405" s="136"/>
      <c r="K41405" s="136"/>
      <c r="O41405" s="136"/>
      <c r="T41405" s="136"/>
      <c r="W41405" s="136"/>
      <c r="Z41405" s="136"/>
      <c r="AC41405" s="136"/>
    </row>
    <row r="41406" spans="2:29">
      <c r="B41406" s="136"/>
      <c r="E41406" s="136"/>
      <c r="H41406" s="136"/>
      <c r="K41406" s="136"/>
      <c r="O41406" s="136"/>
      <c r="T41406" s="136"/>
      <c r="W41406" s="136"/>
      <c r="Z41406" s="136"/>
      <c r="AC41406" s="136"/>
    </row>
    <row r="41407" spans="2:29">
      <c r="B41407" s="136"/>
      <c r="E41407" s="136"/>
      <c r="H41407" s="136"/>
      <c r="K41407" s="136"/>
      <c r="O41407" s="136"/>
      <c r="T41407" s="136"/>
      <c r="W41407" s="136"/>
      <c r="Z41407" s="136"/>
      <c r="AC41407" s="136"/>
    </row>
    <row r="41408" spans="2:29">
      <c r="B41408" s="136"/>
      <c r="E41408" s="136"/>
      <c r="H41408" s="136"/>
      <c r="K41408" s="136"/>
      <c r="O41408" s="136"/>
      <c r="T41408" s="136"/>
      <c r="W41408" s="136"/>
      <c r="Z41408" s="136"/>
      <c r="AC41408" s="136"/>
    </row>
    <row r="41409" spans="2:29">
      <c r="B41409" s="136"/>
      <c r="E41409" s="136"/>
      <c r="H41409" s="136"/>
      <c r="K41409" s="136"/>
      <c r="O41409" s="136"/>
      <c r="T41409" s="136"/>
      <c r="W41409" s="136"/>
      <c r="Z41409" s="136"/>
      <c r="AC41409" s="136"/>
    </row>
    <row r="41410" spans="2:29">
      <c r="B41410" s="136"/>
      <c r="E41410" s="136"/>
      <c r="H41410" s="136"/>
      <c r="K41410" s="136"/>
      <c r="O41410" s="136"/>
      <c r="T41410" s="136"/>
      <c r="W41410" s="136"/>
      <c r="Z41410" s="136"/>
      <c r="AC41410" s="136"/>
    </row>
    <row r="41411" spans="2:29">
      <c r="B41411" s="136"/>
      <c r="E41411" s="136"/>
      <c r="H41411" s="136"/>
      <c r="K41411" s="136"/>
      <c r="O41411" s="136"/>
      <c r="T41411" s="136"/>
      <c r="W41411" s="136"/>
      <c r="Z41411" s="136"/>
      <c r="AC41411" s="136"/>
    </row>
    <row r="41412" spans="2:29">
      <c r="B41412" s="136"/>
      <c r="E41412" s="136"/>
      <c r="H41412" s="136"/>
      <c r="K41412" s="136"/>
      <c r="O41412" s="136"/>
      <c r="T41412" s="136"/>
      <c r="W41412" s="136"/>
      <c r="Z41412" s="136"/>
      <c r="AC41412" s="136"/>
    </row>
    <row r="41413" spans="2:29">
      <c r="B41413" s="136"/>
      <c r="E41413" s="136"/>
      <c r="H41413" s="136"/>
      <c r="K41413" s="136"/>
      <c r="O41413" s="136"/>
      <c r="T41413" s="136"/>
      <c r="W41413" s="136"/>
      <c r="Z41413" s="136"/>
      <c r="AC41413" s="136"/>
    </row>
    <row r="41414" spans="2:29">
      <c r="B41414" s="136"/>
      <c r="E41414" s="136"/>
      <c r="H41414" s="136"/>
      <c r="K41414" s="136"/>
      <c r="O41414" s="136"/>
      <c r="T41414" s="136"/>
      <c r="W41414" s="136"/>
      <c r="Z41414" s="136"/>
      <c r="AC41414" s="136"/>
    </row>
    <row r="41415" spans="2:29">
      <c r="B41415" s="136"/>
      <c r="E41415" s="136"/>
      <c r="H41415" s="136"/>
      <c r="K41415" s="136"/>
      <c r="O41415" s="136"/>
      <c r="T41415" s="136"/>
      <c r="W41415" s="136"/>
      <c r="Z41415" s="136"/>
      <c r="AC41415" s="136"/>
    </row>
    <row r="41416" spans="2:29">
      <c r="B41416" s="136"/>
      <c r="E41416" s="136"/>
      <c r="H41416" s="136"/>
      <c r="K41416" s="136"/>
      <c r="O41416" s="136"/>
      <c r="T41416" s="136"/>
      <c r="W41416" s="136"/>
      <c r="Z41416" s="136"/>
      <c r="AC41416" s="136"/>
    </row>
    <row r="41417" spans="2:29">
      <c r="B41417" s="136"/>
      <c r="E41417" s="136"/>
      <c r="H41417" s="136"/>
      <c r="K41417" s="136"/>
      <c r="O41417" s="136"/>
      <c r="T41417" s="136"/>
      <c r="W41417" s="136"/>
      <c r="Z41417" s="136"/>
      <c r="AC41417" s="136"/>
    </row>
    <row r="41418" spans="2:29">
      <c r="B41418" s="136"/>
      <c r="E41418" s="136"/>
      <c r="H41418" s="136"/>
      <c r="K41418" s="136"/>
      <c r="O41418" s="136"/>
      <c r="T41418" s="136"/>
      <c r="W41418" s="136"/>
      <c r="Z41418" s="136"/>
      <c r="AC41418" s="136"/>
    </row>
    <row r="41419" spans="2:29">
      <c r="B41419" s="136"/>
      <c r="E41419" s="136"/>
      <c r="H41419" s="136"/>
      <c r="K41419" s="136"/>
      <c r="O41419" s="136"/>
      <c r="T41419" s="136"/>
      <c r="W41419" s="136"/>
      <c r="Z41419" s="136"/>
      <c r="AC41419" s="136"/>
    </row>
    <row r="41420" spans="2:29">
      <c r="B41420" s="136"/>
      <c r="E41420" s="136"/>
      <c r="H41420" s="136"/>
      <c r="K41420" s="136"/>
      <c r="O41420" s="136"/>
      <c r="T41420" s="136"/>
      <c r="W41420" s="136"/>
      <c r="Z41420" s="136"/>
      <c r="AC41420" s="136"/>
    </row>
    <row r="41421" spans="2:29">
      <c r="B41421" s="136"/>
      <c r="E41421" s="136"/>
      <c r="H41421" s="136"/>
      <c r="K41421" s="136"/>
      <c r="O41421" s="136"/>
      <c r="T41421" s="136"/>
      <c r="W41421" s="136"/>
      <c r="Z41421" s="136"/>
      <c r="AC41421" s="136"/>
    </row>
    <row r="41422" spans="2:29">
      <c r="B41422" s="136"/>
      <c r="E41422" s="136"/>
      <c r="H41422" s="136"/>
      <c r="K41422" s="136"/>
      <c r="O41422" s="136"/>
      <c r="T41422" s="136"/>
      <c r="W41422" s="136"/>
      <c r="Z41422" s="136"/>
      <c r="AC41422" s="136"/>
    </row>
    <row r="41423" spans="2:29">
      <c r="B41423" s="136"/>
      <c r="E41423" s="136"/>
      <c r="H41423" s="136"/>
      <c r="K41423" s="136"/>
      <c r="O41423" s="136"/>
      <c r="T41423" s="136"/>
      <c r="W41423" s="136"/>
      <c r="Z41423" s="136"/>
      <c r="AC41423" s="136"/>
    </row>
    <row r="41424" spans="2:29">
      <c r="B41424" s="136"/>
      <c r="E41424" s="136"/>
      <c r="H41424" s="136"/>
      <c r="K41424" s="136"/>
      <c r="O41424" s="136"/>
      <c r="T41424" s="136"/>
      <c r="W41424" s="136"/>
      <c r="Z41424" s="136"/>
      <c r="AC41424" s="136"/>
    </row>
    <row r="41425" spans="2:29">
      <c r="B41425" s="136"/>
      <c r="E41425" s="136"/>
      <c r="H41425" s="136"/>
      <c r="K41425" s="136"/>
      <c r="O41425" s="136"/>
      <c r="T41425" s="136"/>
      <c r="W41425" s="136"/>
      <c r="Z41425" s="136"/>
      <c r="AC41425" s="136"/>
    </row>
    <row r="41426" spans="2:29">
      <c r="B41426" s="136"/>
      <c r="E41426" s="136"/>
      <c r="H41426" s="136"/>
      <c r="K41426" s="136"/>
      <c r="O41426" s="136"/>
      <c r="T41426" s="136"/>
      <c r="W41426" s="136"/>
      <c r="Z41426" s="136"/>
      <c r="AC41426" s="136"/>
    </row>
    <row r="41427" spans="2:29">
      <c r="B41427" s="136"/>
      <c r="E41427" s="136"/>
      <c r="H41427" s="136"/>
      <c r="K41427" s="136"/>
      <c r="O41427" s="136"/>
      <c r="T41427" s="136"/>
      <c r="W41427" s="136"/>
      <c r="Z41427" s="136"/>
      <c r="AC41427" s="136"/>
    </row>
    <row r="41428" spans="2:29">
      <c r="B41428" s="136"/>
      <c r="E41428" s="136"/>
      <c r="H41428" s="136"/>
      <c r="K41428" s="136"/>
      <c r="O41428" s="136"/>
      <c r="T41428" s="136"/>
      <c r="W41428" s="136"/>
      <c r="Z41428" s="136"/>
      <c r="AC41428" s="136"/>
    </row>
    <row r="41429" spans="2:29">
      <c r="B41429" s="136"/>
      <c r="E41429" s="136"/>
      <c r="H41429" s="136"/>
      <c r="K41429" s="136"/>
      <c r="O41429" s="136"/>
      <c r="T41429" s="136"/>
      <c r="W41429" s="136"/>
      <c r="Z41429" s="136"/>
      <c r="AC41429" s="136"/>
    </row>
    <row r="41430" spans="2:29">
      <c r="B41430" s="136"/>
      <c r="E41430" s="136"/>
      <c r="H41430" s="136"/>
      <c r="K41430" s="136"/>
      <c r="O41430" s="136"/>
      <c r="T41430" s="136"/>
      <c r="W41430" s="136"/>
      <c r="Z41430" s="136"/>
      <c r="AC41430" s="136"/>
    </row>
    <row r="41431" spans="2:29">
      <c r="B41431" s="136"/>
      <c r="E41431" s="136"/>
      <c r="H41431" s="136"/>
      <c r="K41431" s="136"/>
      <c r="O41431" s="136"/>
      <c r="T41431" s="136"/>
      <c r="W41431" s="136"/>
      <c r="Z41431" s="136"/>
      <c r="AC41431" s="136"/>
    </row>
    <row r="41432" spans="2:29">
      <c r="B41432" s="136"/>
      <c r="E41432" s="136"/>
      <c r="H41432" s="136"/>
      <c r="K41432" s="136"/>
      <c r="O41432" s="136"/>
      <c r="T41432" s="136"/>
      <c r="W41432" s="136"/>
      <c r="Z41432" s="136"/>
      <c r="AC41432" s="136"/>
    </row>
    <row r="41433" spans="2:29">
      <c r="B41433" s="136"/>
      <c r="E41433" s="136"/>
      <c r="H41433" s="136"/>
      <c r="K41433" s="136"/>
      <c r="O41433" s="136"/>
      <c r="T41433" s="136"/>
      <c r="W41433" s="136"/>
      <c r="Z41433" s="136"/>
      <c r="AC41433" s="136"/>
    </row>
    <row r="41434" spans="2:29">
      <c r="B41434" s="136"/>
      <c r="E41434" s="136"/>
      <c r="H41434" s="136"/>
      <c r="K41434" s="136"/>
      <c r="O41434" s="136"/>
      <c r="T41434" s="136"/>
      <c r="W41434" s="136"/>
      <c r="Z41434" s="136"/>
      <c r="AC41434" s="136"/>
    </row>
    <row r="41435" spans="2:29">
      <c r="B41435" s="136"/>
      <c r="E41435" s="136"/>
      <c r="H41435" s="136"/>
      <c r="K41435" s="136"/>
      <c r="O41435" s="136"/>
      <c r="T41435" s="136"/>
      <c r="W41435" s="136"/>
      <c r="Z41435" s="136"/>
      <c r="AC41435" s="136"/>
    </row>
    <row r="41436" spans="2:29">
      <c r="B41436" s="136"/>
      <c r="E41436" s="136"/>
      <c r="H41436" s="136"/>
      <c r="K41436" s="136"/>
      <c r="O41436" s="136"/>
      <c r="T41436" s="136"/>
      <c r="W41436" s="136"/>
      <c r="Z41436" s="136"/>
      <c r="AC41436" s="136"/>
    </row>
    <row r="41437" spans="2:29">
      <c r="B41437" s="136"/>
      <c r="E41437" s="136"/>
      <c r="H41437" s="136"/>
      <c r="K41437" s="136"/>
      <c r="O41437" s="136"/>
      <c r="T41437" s="136"/>
      <c r="W41437" s="136"/>
      <c r="Z41437" s="136"/>
      <c r="AC41437" s="136"/>
    </row>
    <row r="41438" spans="2:29">
      <c r="B41438" s="136"/>
      <c r="E41438" s="136"/>
      <c r="H41438" s="136"/>
      <c r="K41438" s="136"/>
      <c r="O41438" s="136"/>
      <c r="T41438" s="136"/>
      <c r="W41438" s="136"/>
      <c r="Z41438" s="136"/>
      <c r="AC41438" s="136"/>
    </row>
    <row r="41439" spans="2:29">
      <c r="B41439" s="136"/>
      <c r="E41439" s="136"/>
      <c r="H41439" s="136"/>
      <c r="K41439" s="136"/>
      <c r="O41439" s="136"/>
      <c r="T41439" s="136"/>
      <c r="W41439" s="136"/>
      <c r="Z41439" s="136"/>
      <c r="AC41439" s="136"/>
    </row>
    <row r="41440" spans="2:29">
      <c r="B41440" s="136"/>
      <c r="E41440" s="136"/>
      <c r="H41440" s="136"/>
      <c r="K41440" s="136"/>
      <c r="O41440" s="136"/>
      <c r="T41440" s="136"/>
      <c r="W41440" s="136"/>
      <c r="Z41440" s="136"/>
      <c r="AC41440" s="136"/>
    </row>
    <row r="41441" spans="2:29">
      <c r="B41441" s="136"/>
      <c r="E41441" s="136"/>
      <c r="H41441" s="136"/>
      <c r="K41441" s="136"/>
      <c r="O41441" s="136"/>
      <c r="T41441" s="136"/>
      <c r="W41441" s="136"/>
      <c r="Z41441" s="136"/>
      <c r="AC41441" s="136"/>
    </row>
    <row r="41442" spans="2:29">
      <c r="B41442" s="136"/>
      <c r="E41442" s="136"/>
      <c r="H41442" s="136"/>
      <c r="K41442" s="136"/>
      <c r="O41442" s="136"/>
      <c r="T41442" s="136"/>
      <c r="W41442" s="136"/>
      <c r="Z41442" s="136"/>
      <c r="AC41442" s="136"/>
    </row>
    <row r="41443" spans="2:29">
      <c r="B41443" s="136"/>
      <c r="E41443" s="136"/>
      <c r="H41443" s="136"/>
      <c r="K41443" s="136"/>
      <c r="O41443" s="136"/>
      <c r="T41443" s="136"/>
      <c r="W41443" s="136"/>
      <c r="Z41443" s="136"/>
      <c r="AC41443" s="136"/>
    </row>
    <row r="41444" spans="2:29">
      <c r="B41444" s="136"/>
      <c r="E41444" s="136"/>
      <c r="H41444" s="136"/>
      <c r="K41444" s="136"/>
      <c r="O41444" s="136"/>
      <c r="T41444" s="136"/>
      <c r="W41444" s="136"/>
      <c r="Z41444" s="136"/>
      <c r="AC41444" s="136"/>
    </row>
    <row r="41445" spans="2:29">
      <c r="B41445" s="136"/>
      <c r="E41445" s="136"/>
      <c r="H41445" s="136"/>
      <c r="K41445" s="136"/>
      <c r="O41445" s="136"/>
      <c r="T41445" s="136"/>
      <c r="W41445" s="136"/>
      <c r="Z41445" s="136"/>
      <c r="AC41445" s="136"/>
    </row>
    <row r="41446" spans="2:29">
      <c r="B41446" s="136"/>
      <c r="E41446" s="136"/>
      <c r="H41446" s="136"/>
      <c r="K41446" s="136"/>
      <c r="O41446" s="136"/>
      <c r="T41446" s="136"/>
      <c r="W41446" s="136"/>
      <c r="Z41446" s="136"/>
      <c r="AC41446" s="136"/>
    </row>
    <row r="41447" spans="2:29">
      <c r="B41447" s="136"/>
      <c r="E41447" s="136"/>
      <c r="H41447" s="136"/>
      <c r="K41447" s="136"/>
      <c r="O41447" s="136"/>
      <c r="T41447" s="136"/>
      <c r="W41447" s="136"/>
      <c r="Z41447" s="136"/>
      <c r="AC41447" s="136"/>
    </row>
    <row r="41448" spans="2:29">
      <c r="B41448" s="136"/>
      <c r="E41448" s="136"/>
      <c r="H41448" s="136"/>
      <c r="K41448" s="136"/>
      <c r="O41448" s="136"/>
      <c r="T41448" s="136"/>
      <c r="W41448" s="136"/>
      <c r="Z41448" s="136"/>
      <c r="AC41448" s="136"/>
    </row>
    <row r="41449" spans="2:29">
      <c r="B41449" s="136"/>
      <c r="E41449" s="136"/>
      <c r="H41449" s="136"/>
      <c r="K41449" s="136"/>
      <c r="O41449" s="136"/>
      <c r="T41449" s="136"/>
      <c r="W41449" s="136"/>
      <c r="Z41449" s="136"/>
      <c r="AC41449" s="136"/>
    </row>
    <row r="41450" spans="2:29">
      <c r="B41450" s="136"/>
      <c r="E41450" s="136"/>
      <c r="H41450" s="136"/>
      <c r="K41450" s="136"/>
      <c r="O41450" s="136"/>
      <c r="T41450" s="136"/>
      <c r="W41450" s="136"/>
      <c r="Z41450" s="136"/>
      <c r="AC41450" s="136"/>
    </row>
    <row r="41451" spans="2:29">
      <c r="B41451" s="136"/>
      <c r="E41451" s="136"/>
      <c r="H41451" s="136"/>
      <c r="K41451" s="136"/>
      <c r="O41451" s="136"/>
      <c r="T41451" s="136"/>
      <c r="W41451" s="136"/>
      <c r="Z41451" s="136"/>
      <c r="AC41451" s="136"/>
    </row>
    <row r="41452" spans="2:29">
      <c r="B41452" s="136"/>
      <c r="E41452" s="136"/>
      <c r="H41452" s="136"/>
      <c r="K41452" s="136"/>
      <c r="O41452" s="136"/>
      <c r="T41452" s="136"/>
      <c r="W41452" s="136"/>
      <c r="Z41452" s="136"/>
      <c r="AC41452" s="136"/>
    </row>
    <row r="41453" spans="2:29">
      <c r="B41453" s="136"/>
      <c r="E41453" s="136"/>
      <c r="H41453" s="136"/>
      <c r="K41453" s="136"/>
      <c r="O41453" s="136"/>
      <c r="T41453" s="136"/>
      <c r="W41453" s="136"/>
      <c r="Z41453" s="136"/>
      <c r="AC41453" s="136"/>
    </row>
    <row r="41454" spans="2:29">
      <c r="B41454" s="136"/>
      <c r="E41454" s="136"/>
      <c r="H41454" s="136"/>
      <c r="K41454" s="136"/>
      <c r="O41454" s="136"/>
      <c r="T41454" s="136"/>
      <c r="W41454" s="136"/>
      <c r="Z41454" s="136"/>
      <c r="AC41454" s="136"/>
    </row>
    <row r="41455" spans="2:29">
      <c r="B41455" s="136"/>
      <c r="E41455" s="136"/>
      <c r="H41455" s="136"/>
      <c r="K41455" s="136"/>
      <c r="O41455" s="136"/>
      <c r="T41455" s="136"/>
      <c r="W41455" s="136"/>
      <c r="Z41455" s="136"/>
      <c r="AC41455" s="136"/>
    </row>
    <row r="41456" spans="2:29">
      <c r="B41456" s="136"/>
      <c r="E41456" s="136"/>
      <c r="H41456" s="136"/>
      <c r="K41456" s="136"/>
      <c r="O41456" s="136"/>
      <c r="T41456" s="136"/>
      <c r="W41456" s="136"/>
      <c r="Z41456" s="136"/>
      <c r="AC41456" s="136"/>
    </row>
    <row r="41457" spans="2:29">
      <c r="B41457" s="136"/>
      <c r="E41457" s="136"/>
      <c r="H41457" s="136"/>
      <c r="K41457" s="136"/>
      <c r="O41457" s="136"/>
      <c r="T41457" s="136"/>
      <c r="W41457" s="136"/>
      <c r="Z41457" s="136"/>
      <c r="AC41457" s="136"/>
    </row>
    <row r="41458" spans="2:29">
      <c r="B41458" s="136"/>
      <c r="E41458" s="136"/>
      <c r="H41458" s="136"/>
      <c r="K41458" s="136"/>
      <c r="O41458" s="136"/>
      <c r="T41458" s="136"/>
      <c r="W41458" s="136"/>
      <c r="Z41458" s="136"/>
      <c r="AC41458" s="136"/>
    </row>
    <row r="41459" spans="2:29">
      <c r="B41459" s="136"/>
      <c r="E41459" s="136"/>
      <c r="H41459" s="136"/>
      <c r="K41459" s="136"/>
      <c r="O41459" s="136"/>
      <c r="T41459" s="136"/>
      <c r="W41459" s="136"/>
      <c r="Z41459" s="136"/>
      <c r="AC41459" s="136"/>
    </row>
    <row r="41460" spans="2:29">
      <c r="B41460" s="136"/>
      <c r="E41460" s="136"/>
      <c r="H41460" s="136"/>
      <c r="K41460" s="136"/>
      <c r="O41460" s="136"/>
      <c r="T41460" s="136"/>
      <c r="W41460" s="136"/>
      <c r="Z41460" s="136"/>
      <c r="AC41460" s="136"/>
    </row>
    <row r="41461" spans="2:29">
      <c r="B41461" s="136"/>
      <c r="E41461" s="136"/>
      <c r="H41461" s="136"/>
      <c r="K41461" s="136"/>
      <c r="O41461" s="136"/>
      <c r="T41461" s="136"/>
      <c r="W41461" s="136"/>
      <c r="Z41461" s="136"/>
      <c r="AC41461" s="136"/>
    </row>
    <row r="41462" spans="2:29">
      <c r="B41462" s="136"/>
      <c r="E41462" s="136"/>
      <c r="H41462" s="136"/>
      <c r="K41462" s="136"/>
      <c r="O41462" s="136"/>
      <c r="T41462" s="136"/>
      <c r="W41462" s="136"/>
      <c r="Z41462" s="136"/>
      <c r="AC41462" s="136"/>
    </row>
    <row r="41463" spans="2:29">
      <c r="B41463" s="136"/>
      <c r="E41463" s="136"/>
      <c r="H41463" s="136"/>
      <c r="K41463" s="136"/>
      <c r="O41463" s="136"/>
      <c r="T41463" s="136"/>
      <c r="W41463" s="136"/>
      <c r="Z41463" s="136"/>
      <c r="AC41463" s="136"/>
    </row>
    <row r="41464" spans="2:29">
      <c r="B41464" s="136"/>
      <c r="E41464" s="136"/>
      <c r="H41464" s="136"/>
      <c r="K41464" s="136"/>
      <c r="O41464" s="136"/>
      <c r="T41464" s="136"/>
      <c r="W41464" s="136"/>
      <c r="Z41464" s="136"/>
      <c r="AC41464" s="136"/>
    </row>
    <row r="41465" spans="2:29">
      <c r="B41465" s="136"/>
      <c r="E41465" s="136"/>
      <c r="H41465" s="136"/>
      <c r="K41465" s="136"/>
      <c r="O41465" s="136"/>
      <c r="T41465" s="136"/>
      <c r="W41465" s="136"/>
      <c r="Z41465" s="136"/>
      <c r="AC41465" s="136"/>
    </row>
    <row r="41466" spans="2:29">
      <c r="B41466" s="136"/>
      <c r="E41466" s="136"/>
      <c r="H41466" s="136"/>
      <c r="K41466" s="136"/>
      <c r="O41466" s="136"/>
      <c r="T41466" s="136"/>
      <c r="W41466" s="136"/>
      <c r="Z41466" s="136"/>
      <c r="AC41466" s="136"/>
    </row>
    <row r="41467" spans="2:29">
      <c r="B41467" s="136"/>
      <c r="E41467" s="136"/>
      <c r="H41467" s="136"/>
      <c r="K41467" s="136"/>
      <c r="O41467" s="136"/>
      <c r="T41467" s="136"/>
      <c r="W41467" s="136"/>
      <c r="Z41467" s="136"/>
      <c r="AC41467" s="136"/>
    </row>
    <row r="41468" spans="2:29">
      <c r="B41468" s="136"/>
      <c r="E41468" s="136"/>
      <c r="H41468" s="136"/>
      <c r="K41468" s="136"/>
      <c r="O41468" s="136"/>
      <c r="T41468" s="136"/>
      <c r="W41468" s="136"/>
      <c r="Z41468" s="136"/>
      <c r="AC41468" s="136"/>
    </row>
    <row r="41469" spans="2:29">
      <c r="B41469" s="136"/>
      <c r="E41469" s="136"/>
      <c r="H41469" s="136"/>
      <c r="K41469" s="136"/>
      <c r="O41469" s="136"/>
      <c r="T41469" s="136"/>
      <c r="W41469" s="136"/>
      <c r="Z41469" s="136"/>
      <c r="AC41469" s="136"/>
    </row>
    <row r="41470" spans="2:29">
      <c r="B41470" s="136"/>
      <c r="E41470" s="136"/>
      <c r="H41470" s="136"/>
      <c r="K41470" s="136"/>
      <c r="O41470" s="136"/>
      <c r="T41470" s="136"/>
      <c r="W41470" s="136"/>
      <c r="Z41470" s="136"/>
      <c r="AC41470" s="136"/>
    </row>
    <row r="41471" spans="2:29">
      <c r="B41471" s="136"/>
      <c r="E41471" s="136"/>
      <c r="H41471" s="136"/>
      <c r="K41471" s="136"/>
      <c r="O41471" s="136"/>
      <c r="T41471" s="136"/>
      <c r="W41471" s="136"/>
      <c r="Z41471" s="136"/>
      <c r="AC41471" s="136"/>
    </row>
    <row r="41472" spans="2:29">
      <c r="B41472" s="136"/>
      <c r="E41472" s="136"/>
      <c r="H41472" s="136"/>
      <c r="K41472" s="136"/>
      <c r="O41472" s="136"/>
      <c r="T41472" s="136"/>
      <c r="W41472" s="136"/>
      <c r="Z41472" s="136"/>
      <c r="AC41472" s="136"/>
    </row>
    <row r="41473" spans="2:29">
      <c r="B41473" s="136"/>
      <c r="E41473" s="136"/>
      <c r="H41473" s="136"/>
      <c r="K41473" s="136"/>
      <c r="O41473" s="136"/>
      <c r="T41473" s="136"/>
      <c r="W41473" s="136"/>
      <c r="Z41473" s="136"/>
      <c r="AC41473" s="136"/>
    </row>
    <row r="41474" spans="2:29">
      <c r="B41474" s="136"/>
      <c r="E41474" s="136"/>
      <c r="H41474" s="136"/>
      <c r="K41474" s="136"/>
      <c r="O41474" s="136"/>
      <c r="T41474" s="136"/>
      <c r="W41474" s="136"/>
      <c r="Z41474" s="136"/>
      <c r="AC41474" s="136"/>
    </row>
    <row r="41475" spans="2:29">
      <c r="B41475" s="136"/>
      <c r="E41475" s="136"/>
      <c r="H41475" s="136"/>
      <c r="K41475" s="136"/>
      <c r="O41475" s="136"/>
      <c r="T41475" s="136"/>
      <c r="W41475" s="136"/>
      <c r="Z41475" s="136"/>
      <c r="AC41475" s="136"/>
    </row>
    <row r="41476" spans="2:29">
      <c r="B41476" s="136"/>
      <c r="E41476" s="136"/>
      <c r="H41476" s="136"/>
      <c r="K41476" s="136"/>
      <c r="O41476" s="136"/>
      <c r="T41476" s="136"/>
      <c r="W41476" s="136"/>
      <c r="Z41476" s="136"/>
      <c r="AC41476" s="136"/>
    </row>
    <row r="41477" spans="2:29">
      <c r="B41477" s="136"/>
      <c r="E41477" s="136"/>
      <c r="H41477" s="136"/>
      <c r="K41477" s="136"/>
      <c r="O41477" s="136"/>
      <c r="T41477" s="136"/>
      <c r="W41477" s="136"/>
      <c r="Z41477" s="136"/>
      <c r="AC41477" s="136"/>
    </row>
    <row r="41478" spans="2:29">
      <c r="B41478" s="136"/>
      <c r="E41478" s="136"/>
      <c r="H41478" s="136"/>
      <c r="K41478" s="136"/>
      <c r="O41478" s="136"/>
      <c r="T41478" s="136"/>
      <c r="W41478" s="136"/>
      <c r="Z41478" s="136"/>
      <c r="AC41478" s="136"/>
    </row>
    <row r="41479" spans="2:29">
      <c r="B41479" s="136"/>
      <c r="E41479" s="136"/>
      <c r="H41479" s="136"/>
      <c r="K41479" s="136"/>
      <c r="O41479" s="136"/>
      <c r="T41479" s="136"/>
      <c r="W41479" s="136"/>
      <c r="Z41479" s="136"/>
      <c r="AC41479" s="136"/>
    </row>
    <row r="41480" spans="2:29">
      <c r="B41480" s="136"/>
      <c r="E41480" s="136"/>
      <c r="H41480" s="136"/>
      <c r="K41480" s="136"/>
      <c r="O41480" s="136"/>
      <c r="T41480" s="136"/>
      <c r="W41480" s="136"/>
      <c r="Z41480" s="136"/>
      <c r="AC41480" s="136"/>
    </row>
    <row r="41481" spans="2:29">
      <c r="B41481" s="136"/>
      <c r="E41481" s="136"/>
      <c r="H41481" s="136"/>
      <c r="K41481" s="136"/>
      <c r="O41481" s="136"/>
      <c r="T41481" s="136"/>
      <c r="W41481" s="136"/>
      <c r="Z41481" s="136"/>
      <c r="AC41481" s="136"/>
    </row>
    <row r="41482" spans="2:29">
      <c r="B41482" s="136"/>
      <c r="E41482" s="136"/>
      <c r="H41482" s="136"/>
      <c r="K41482" s="136"/>
      <c r="O41482" s="136"/>
      <c r="T41482" s="136"/>
      <c r="W41482" s="136"/>
      <c r="Z41482" s="136"/>
      <c r="AC41482" s="136"/>
    </row>
    <row r="41483" spans="2:29">
      <c r="B41483" s="136"/>
      <c r="E41483" s="136"/>
      <c r="H41483" s="136"/>
      <c r="K41483" s="136"/>
      <c r="O41483" s="136"/>
      <c r="T41483" s="136"/>
      <c r="W41483" s="136"/>
      <c r="Z41483" s="136"/>
      <c r="AC41483" s="136"/>
    </row>
    <row r="41484" spans="2:29">
      <c r="B41484" s="136"/>
      <c r="E41484" s="136"/>
      <c r="H41484" s="136"/>
      <c r="K41484" s="136"/>
      <c r="O41484" s="136"/>
      <c r="T41484" s="136"/>
      <c r="W41484" s="136"/>
      <c r="Z41484" s="136"/>
      <c r="AC41484" s="136"/>
    </row>
    <row r="41485" spans="2:29">
      <c r="B41485" s="136"/>
      <c r="E41485" s="136"/>
      <c r="H41485" s="136"/>
      <c r="K41485" s="136"/>
      <c r="O41485" s="136"/>
      <c r="T41485" s="136"/>
      <c r="W41485" s="136"/>
      <c r="Z41485" s="136"/>
      <c r="AC41485" s="136"/>
    </row>
    <row r="41486" spans="2:29">
      <c r="B41486" s="136"/>
      <c r="E41486" s="136"/>
      <c r="H41486" s="136"/>
      <c r="K41486" s="136"/>
      <c r="O41486" s="136"/>
      <c r="T41486" s="136"/>
      <c r="W41486" s="136"/>
      <c r="Z41486" s="136"/>
      <c r="AC41486" s="136"/>
    </row>
    <row r="41487" spans="2:29">
      <c r="B41487" s="136"/>
      <c r="E41487" s="136"/>
      <c r="H41487" s="136"/>
      <c r="K41487" s="136"/>
      <c r="O41487" s="136"/>
      <c r="T41487" s="136"/>
      <c r="W41487" s="136"/>
      <c r="Z41487" s="136"/>
      <c r="AC41487" s="136"/>
    </row>
    <row r="41488" spans="2:29">
      <c r="B41488" s="136"/>
      <c r="E41488" s="136"/>
      <c r="H41488" s="136"/>
      <c r="K41488" s="136"/>
      <c r="O41488" s="136"/>
      <c r="T41488" s="136"/>
      <c r="W41488" s="136"/>
      <c r="Z41488" s="136"/>
      <c r="AC41488" s="136"/>
    </row>
    <row r="41489" spans="2:29">
      <c r="B41489" s="136"/>
      <c r="E41489" s="136"/>
      <c r="H41489" s="136"/>
      <c r="K41489" s="136"/>
      <c r="O41489" s="136"/>
      <c r="T41489" s="136"/>
      <c r="W41489" s="136"/>
      <c r="Z41489" s="136"/>
      <c r="AC41489" s="136"/>
    </row>
    <row r="41490" spans="2:29">
      <c r="B41490" s="136"/>
      <c r="E41490" s="136"/>
      <c r="H41490" s="136"/>
      <c r="K41490" s="136"/>
      <c r="O41490" s="136"/>
      <c r="T41490" s="136"/>
      <c r="W41490" s="136"/>
      <c r="Z41490" s="136"/>
      <c r="AC41490" s="136"/>
    </row>
    <row r="41491" spans="2:29">
      <c r="B41491" s="136"/>
      <c r="E41491" s="136"/>
      <c r="H41491" s="136"/>
      <c r="K41491" s="136"/>
      <c r="O41491" s="136"/>
      <c r="T41491" s="136"/>
      <c r="W41491" s="136"/>
      <c r="Z41491" s="136"/>
      <c r="AC41491" s="136"/>
    </row>
    <row r="41492" spans="2:29">
      <c r="B41492" s="136"/>
      <c r="E41492" s="136"/>
      <c r="H41492" s="136"/>
      <c r="K41492" s="136"/>
      <c r="O41492" s="136"/>
      <c r="T41492" s="136"/>
      <c r="W41492" s="136"/>
      <c r="Z41492" s="136"/>
      <c r="AC41492" s="136"/>
    </row>
    <row r="41493" spans="2:29">
      <c r="B41493" s="136"/>
      <c r="E41493" s="136"/>
      <c r="H41493" s="136"/>
      <c r="K41493" s="136"/>
      <c r="O41493" s="136"/>
      <c r="T41493" s="136"/>
      <c r="W41493" s="136"/>
      <c r="Z41493" s="136"/>
      <c r="AC41493" s="136"/>
    </row>
    <row r="41494" spans="2:29">
      <c r="B41494" s="136"/>
      <c r="E41494" s="136"/>
      <c r="H41494" s="136"/>
      <c r="K41494" s="136"/>
      <c r="O41494" s="136"/>
      <c r="T41494" s="136"/>
      <c r="W41494" s="136"/>
      <c r="Z41494" s="136"/>
      <c r="AC41494" s="136"/>
    </row>
    <row r="41495" spans="2:29">
      <c r="B41495" s="136"/>
      <c r="E41495" s="136"/>
      <c r="H41495" s="136"/>
      <c r="K41495" s="136"/>
      <c r="O41495" s="136"/>
      <c r="T41495" s="136"/>
      <c r="W41495" s="136"/>
      <c r="Z41495" s="136"/>
      <c r="AC41495" s="136"/>
    </row>
    <row r="41496" spans="2:29">
      <c r="B41496" s="136"/>
      <c r="E41496" s="136"/>
      <c r="H41496" s="136"/>
      <c r="K41496" s="136"/>
      <c r="O41496" s="136"/>
      <c r="T41496" s="136"/>
      <c r="W41496" s="136"/>
      <c r="Z41496" s="136"/>
      <c r="AC41496" s="136"/>
    </row>
    <row r="41497" spans="2:29">
      <c r="B41497" s="136"/>
      <c r="E41497" s="136"/>
      <c r="H41497" s="136"/>
      <c r="K41497" s="136"/>
      <c r="O41497" s="136"/>
      <c r="T41497" s="136"/>
      <c r="W41497" s="136"/>
      <c r="Z41497" s="136"/>
      <c r="AC41497" s="136"/>
    </row>
    <row r="41498" spans="2:29">
      <c r="B41498" s="136"/>
      <c r="E41498" s="136"/>
      <c r="H41498" s="136"/>
      <c r="K41498" s="136"/>
      <c r="O41498" s="136"/>
      <c r="T41498" s="136"/>
      <c r="W41498" s="136"/>
      <c r="Z41498" s="136"/>
      <c r="AC41498" s="136"/>
    </row>
    <row r="41499" spans="2:29">
      <c r="B41499" s="136"/>
      <c r="E41499" s="136"/>
      <c r="H41499" s="136"/>
      <c r="K41499" s="136"/>
      <c r="O41499" s="136"/>
      <c r="T41499" s="136"/>
      <c r="W41499" s="136"/>
      <c r="Z41499" s="136"/>
      <c r="AC41499" s="136"/>
    </row>
    <row r="41500" spans="2:29">
      <c r="B41500" s="136"/>
      <c r="E41500" s="136"/>
      <c r="H41500" s="136"/>
      <c r="K41500" s="136"/>
      <c r="O41500" s="136"/>
      <c r="T41500" s="136"/>
      <c r="W41500" s="136"/>
      <c r="Z41500" s="136"/>
      <c r="AC41500" s="136"/>
    </row>
    <row r="41501" spans="2:29">
      <c r="B41501" s="136"/>
      <c r="E41501" s="136"/>
      <c r="H41501" s="136"/>
      <c r="K41501" s="136"/>
      <c r="O41501" s="136"/>
      <c r="T41501" s="136"/>
      <c r="W41501" s="136"/>
      <c r="Z41501" s="136"/>
      <c r="AC41501" s="136"/>
    </row>
    <row r="41502" spans="2:29">
      <c r="B41502" s="136"/>
      <c r="E41502" s="136"/>
      <c r="H41502" s="136"/>
      <c r="K41502" s="136"/>
      <c r="O41502" s="136"/>
      <c r="T41502" s="136"/>
      <c r="W41502" s="136"/>
      <c r="Z41502" s="136"/>
      <c r="AC41502" s="136"/>
    </row>
    <row r="41503" spans="2:29">
      <c r="B41503" s="136"/>
      <c r="E41503" s="136"/>
      <c r="H41503" s="136"/>
      <c r="K41503" s="136"/>
      <c r="O41503" s="136"/>
      <c r="T41503" s="136"/>
      <c r="W41503" s="136"/>
      <c r="Z41503" s="136"/>
      <c r="AC41503" s="136"/>
    </row>
    <row r="41504" spans="2:29">
      <c r="B41504" s="136"/>
      <c r="E41504" s="136"/>
      <c r="H41504" s="136"/>
      <c r="K41504" s="136"/>
      <c r="O41504" s="136"/>
      <c r="T41504" s="136"/>
      <c r="W41504" s="136"/>
      <c r="Z41504" s="136"/>
      <c r="AC41504" s="136"/>
    </row>
    <row r="41505" spans="2:29">
      <c r="B41505" s="136"/>
      <c r="E41505" s="136"/>
      <c r="H41505" s="136"/>
      <c r="K41505" s="136"/>
      <c r="O41505" s="136"/>
      <c r="T41505" s="136"/>
      <c r="W41505" s="136"/>
      <c r="Z41505" s="136"/>
      <c r="AC41505" s="136"/>
    </row>
    <row r="41506" spans="2:29">
      <c r="B41506" s="136"/>
      <c r="E41506" s="136"/>
      <c r="H41506" s="136"/>
      <c r="K41506" s="136"/>
      <c r="O41506" s="136"/>
      <c r="T41506" s="136"/>
      <c r="W41506" s="136"/>
      <c r="Z41506" s="136"/>
      <c r="AC41506" s="136"/>
    </row>
    <row r="41507" spans="2:29">
      <c r="B41507" s="136"/>
      <c r="E41507" s="136"/>
      <c r="H41507" s="136"/>
      <c r="K41507" s="136"/>
      <c r="O41507" s="136"/>
      <c r="T41507" s="136"/>
      <c r="W41507" s="136"/>
      <c r="Z41507" s="136"/>
      <c r="AC41507" s="136"/>
    </row>
    <row r="41508" spans="2:29">
      <c r="B41508" s="136"/>
      <c r="E41508" s="136"/>
      <c r="H41508" s="136"/>
      <c r="K41508" s="136"/>
      <c r="O41508" s="136"/>
      <c r="T41508" s="136"/>
      <c r="W41508" s="136"/>
      <c r="Z41508" s="136"/>
      <c r="AC41508" s="136"/>
    </row>
    <row r="41509" spans="2:29">
      <c r="B41509" s="136"/>
      <c r="E41509" s="136"/>
      <c r="H41509" s="136"/>
      <c r="K41509" s="136"/>
      <c r="O41509" s="136"/>
      <c r="T41509" s="136"/>
      <c r="W41509" s="136"/>
      <c r="Z41509" s="136"/>
      <c r="AC41509" s="136"/>
    </row>
    <row r="41510" spans="2:29">
      <c r="B41510" s="136"/>
      <c r="E41510" s="136"/>
      <c r="H41510" s="136"/>
      <c r="K41510" s="136"/>
      <c r="O41510" s="136"/>
      <c r="T41510" s="136"/>
      <c r="W41510" s="136"/>
      <c r="Z41510" s="136"/>
      <c r="AC41510" s="136"/>
    </row>
    <row r="41511" spans="2:29">
      <c r="B41511" s="136"/>
      <c r="E41511" s="136"/>
      <c r="H41511" s="136"/>
      <c r="K41511" s="136"/>
      <c r="O41511" s="136"/>
      <c r="T41511" s="136"/>
      <c r="W41511" s="136"/>
      <c r="Z41511" s="136"/>
      <c r="AC41511" s="136"/>
    </row>
    <row r="41512" spans="2:29">
      <c r="B41512" s="136"/>
      <c r="E41512" s="136"/>
      <c r="H41512" s="136"/>
      <c r="K41512" s="136"/>
      <c r="O41512" s="136"/>
      <c r="T41512" s="136"/>
      <c r="W41512" s="136"/>
      <c r="Z41512" s="136"/>
      <c r="AC41512" s="136"/>
    </row>
    <row r="41513" spans="2:29">
      <c r="B41513" s="136"/>
      <c r="E41513" s="136"/>
      <c r="H41513" s="136"/>
      <c r="K41513" s="136"/>
      <c r="O41513" s="136"/>
      <c r="T41513" s="136"/>
      <c r="W41513" s="136"/>
      <c r="Z41513" s="136"/>
      <c r="AC41513" s="136"/>
    </row>
    <row r="41514" spans="2:29">
      <c r="B41514" s="136"/>
      <c r="E41514" s="136"/>
      <c r="H41514" s="136"/>
      <c r="K41514" s="136"/>
      <c r="O41514" s="136"/>
      <c r="T41514" s="136"/>
      <c r="W41514" s="136"/>
      <c r="Z41514" s="136"/>
      <c r="AC41514" s="136"/>
    </row>
    <row r="41515" spans="2:29">
      <c r="B41515" s="136"/>
      <c r="E41515" s="136"/>
      <c r="H41515" s="136"/>
      <c r="K41515" s="136"/>
      <c r="O41515" s="136"/>
      <c r="T41515" s="136"/>
      <c r="W41515" s="136"/>
      <c r="Z41515" s="136"/>
      <c r="AC41515" s="136"/>
    </row>
    <row r="41516" spans="2:29">
      <c r="B41516" s="136"/>
      <c r="E41516" s="136"/>
      <c r="H41516" s="136"/>
      <c r="K41516" s="136"/>
      <c r="O41516" s="136"/>
      <c r="T41516" s="136"/>
      <c r="W41516" s="136"/>
      <c r="Z41516" s="136"/>
      <c r="AC41516" s="136"/>
    </row>
    <row r="41517" spans="2:29">
      <c r="B41517" s="136"/>
      <c r="E41517" s="136"/>
      <c r="H41517" s="136"/>
      <c r="K41517" s="136"/>
      <c r="O41517" s="136"/>
      <c r="T41517" s="136"/>
      <c r="W41517" s="136"/>
      <c r="Z41517" s="136"/>
      <c r="AC41517" s="136"/>
    </row>
    <row r="41518" spans="2:29">
      <c r="B41518" s="136"/>
      <c r="E41518" s="136"/>
      <c r="H41518" s="136"/>
      <c r="K41518" s="136"/>
      <c r="O41518" s="136"/>
      <c r="T41518" s="136"/>
      <c r="W41518" s="136"/>
      <c r="Z41518" s="136"/>
      <c r="AC41518" s="136"/>
    </row>
    <row r="41519" spans="2:29">
      <c r="B41519" s="136"/>
      <c r="E41519" s="136"/>
      <c r="H41519" s="136"/>
      <c r="K41519" s="136"/>
      <c r="O41519" s="136"/>
      <c r="T41519" s="136"/>
      <c r="W41519" s="136"/>
      <c r="Z41519" s="136"/>
      <c r="AC41519" s="136"/>
    </row>
    <row r="41520" spans="2:29">
      <c r="B41520" s="136"/>
      <c r="E41520" s="136"/>
      <c r="H41520" s="136"/>
      <c r="K41520" s="136"/>
      <c r="O41520" s="136"/>
      <c r="T41520" s="136"/>
      <c r="W41520" s="136"/>
      <c r="Z41520" s="136"/>
      <c r="AC41520" s="136"/>
    </row>
    <row r="41521" spans="2:29">
      <c r="B41521" s="136"/>
      <c r="E41521" s="136"/>
      <c r="H41521" s="136"/>
      <c r="K41521" s="136"/>
      <c r="O41521" s="136"/>
      <c r="T41521" s="136"/>
      <c r="W41521" s="136"/>
      <c r="Z41521" s="136"/>
      <c r="AC41521" s="136"/>
    </row>
    <row r="41522" spans="2:29">
      <c r="B41522" s="136"/>
      <c r="E41522" s="136"/>
      <c r="H41522" s="136"/>
      <c r="K41522" s="136"/>
      <c r="O41522" s="136"/>
      <c r="T41522" s="136"/>
      <c r="W41522" s="136"/>
      <c r="Z41522" s="136"/>
      <c r="AC41522" s="136"/>
    </row>
    <row r="41523" spans="2:29">
      <c r="B41523" s="136"/>
      <c r="E41523" s="136"/>
      <c r="H41523" s="136"/>
      <c r="K41523" s="136"/>
      <c r="O41523" s="136"/>
      <c r="T41523" s="136"/>
      <c r="W41523" s="136"/>
      <c r="Z41523" s="136"/>
      <c r="AC41523" s="136"/>
    </row>
    <row r="41524" spans="2:29">
      <c r="B41524" s="136"/>
      <c r="E41524" s="136"/>
      <c r="H41524" s="136"/>
      <c r="K41524" s="136"/>
      <c r="O41524" s="136"/>
      <c r="T41524" s="136"/>
      <c r="W41524" s="136"/>
      <c r="Z41524" s="136"/>
      <c r="AC41524" s="136"/>
    </row>
    <row r="41525" spans="2:29">
      <c r="B41525" s="136"/>
      <c r="E41525" s="136"/>
      <c r="H41525" s="136"/>
      <c r="K41525" s="136"/>
      <c r="O41525" s="136"/>
      <c r="T41525" s="136"/>
      <c r="W41525" s="136"/>
      <c r="Z41525" s="136"/>
      <c r="AC41525" s="136"/>
    </row>
    <row r="41526" spans="2:29">
      <c r="B41526" s="136"/>
      <c r="E41526" s="136"/>
      <c r="H41526" s="136"/>
      <c r="K41526" s="136"/>
      <c r="O41526" s="136"/>
      <c r="T41526" s="136"/>
      <c r="W41526" s="136"/>
      <c r="Z41526" s="136"/>
      <c r="AC41526" s="136"/>
    </row>
    <row r="41527" spans="2:29">
      <c r="B41527" s="136"/>
      <c r="E41527" s="136"/>
      <c r="H41527" s="136"/>
      <c r="K41527" s="136"/>
      <c r="O41527" s="136"/>
      <c r="T41527" s="136"/>
      <c r="W41527" s="136"/>
      <c r="Z41527" s="136"/>
      <c r="AC41527" s="136"/>
    </row>
    <row r="41528" spans="2:29">
      <c r="B41528" s="136"/>
      <c r="E41528" s="136"/>
      <c r="H41528" s="136"/>
      <c r="K41528" s="136"/>
      <c r="O41528" s="136"/>
      <c r="T41528" s="136"/>
      <c r="W41528" s="136"/>
      <c r="Z41528" s="136"/>
      <c r="AC41528" s="136"/>
    </row>
    <row r="41529" spans="2:29">
      <c r="B41529" s="136"/>
      <c r="E41529" s="136"/>
      <c r="H41529" s="136"/>
      <c r="K41529" s="136"/>
      <c r="O41529" s="136"/>
      <c r="T41529" s="136"/>
      <c r="W41529" s="136"/>
      <c r="Z41529" s="136"/>
      <c r="AC41529" s="136"/>
    </row>
    <row r="41530" spans="2:29">
      <c r="B41530" s="136"/>
      <c r="E41530" s="136"/>
      <c r="H41530" s="136"/>
      <c r="K41530" s="136"/>
      <c r="O41530" s="136"/>
      <c r="T41530" s="136"/>
      <c r="W41530" s="136"/>
      <c r="Z41530" s="136"/>
      <c r="AC41530" s="136"/>
    </row>
    <row r="41531" spans="2:29">
      <c r="B41531" s="136"/>
      <c r="E41531" s="136"/>
      <c r="H41531" s="136"/>
      <c r="K41531" s="136"/>
      <c r="O41531" s="136"/>
      <c r="T41531" s="136"/>
      <c r="W41531" s="136"/>
      <c r="Z41531" s="136"/>
      <c r="AC41531" s="136"/>
    </row>
    <row r="41532" spans="2:29">
      <c r="B41532" s="136"/>
      <c r="E41532" s="136"/>
      <c r="H41532" s="136"/>
      <c r="K41532" s="136"/>
      <c r="O41532" s="136"/>
      <c r="T41532" s="136"/>
      <c r="W41532" s="136"/>
      <c r="Z41532" s="136"/>
      <c r="AC41532" s="136"/>
    </row>
    <row r="41533" spans="2:29">
      <c r="B41533" s="136"/>
      <c r="E41533" s="136"/>
      <c r="H41533" s="136"/>
      <c r="K41533" s="136"/>
      <c r="O41533" s="136"/>
      <c r="T41533" s="136"/>
      <c r="W41533" s="136"/>
      <c r="Z41533" s="136"/>
      <c r="AC41533" s="136"/>
    </row>
    <row r="41534" spans="2:29">
      <c r="B41534" s="136"/>
      <c r="E41534" s="136"/>
      <c r="H41534" s="136"/>
      <c r="K41534" s="136"/>
      <c r="O41534" s="136"/>
      <c r="T41534" s="136"/>
      <c r="W41534" s="136"/>
      <c r="Z41534" s="136"/>
      <c r="AC41534" s="136"/>
    </row>
    <row r="41535" spans="2:29">
      <c r="B41535" s="136"/>
      <c r="E41535" s="136"/>
      <c r="H41535" s="136"/>
      <c r="K41535" s="136"/>
      <c r="O41535" s="136"/>
      <c r="T41535" s="136"/>
      <c r="W41535" s="136"/>
      <c r="Z41535" s="136"/>
      <c r="AC41535" s="136"/>
    </row>
    <row r="41536" spans="2:29">
      <c r="B41536" s="136"/>
      <c r="E41536" s="136"/>
      <c r="H41536" s="136"/>
      <c r="K41536" s="136"/>
      <c r="O41536" s="136"/>
      <c r="T41536" s="136"/>
      <c r="W41536" s="136"/>
      <c r="Z41536" s="136"/>
      <c r="AC41536" s="136"/>
    </row>
    <row r="41537" spans="2:29">
      <c r="B41537" s="136"/>
      <c r="E41537" s="136"/>
      <c r="H41537" s="136"/>
      <c r="K41537" s="136"/>
      <c r="O41537" s="136"/>
      <c r="T41537" s="136"/>
      <c r="W41537" s="136"/>
      <c r="Z41537" s="136"/>
      <c r="AC41537" s="136"/>
    </row>
    <row r="41538" spans="2:29">
      <c r="B41538" s="136"/>
      <c r="E41538" s="136"/>
      <c r="H41538" s="136"/>
      <c r="K41538" s="136"/>
      <c r="O41538" s="136"/>
      <c r="T41538" s="136"/>
      <c r="W41538" s="136"/>
      <c r="Z41538" s="136"/>
      <c r="AC41538" s="136"/>
    </row>
    <row r="41539" spans="2:29">
      <c r="B41539" s="136"/>
      <c r="E41539" s="136"/>
      <c r="H41539" s="136"/>
      <c r="K41539" s="136"/>
      <c r="O41539" s="136"/>
      <c r="T41539" s="136"/>
      <c r="W41539" s="136"/>
      <c r="Z41539" s="136"/>
      <c r="AC41539" s="136"/>
    </row>
    <row r="41540" spans="2:29">
      <c r="B41540" s="136"/>
      <c r="E41540" s="136"/>
      <c r="H41540" s="136"/>
      <c r="K41540" s="136"/>
      <c r="O41540" s="136"/>
      <c r="T41540" s="136"/>
      <c r="W41540" s="136"/>
      <c r="Z41540" s="136"/>
      <c r="AC41540" s="136"/>
    </row>
    <row r="41541" spans="2:29">
      <c r="B41541" s="136"/>
      <c r="E41541" s="136"/>
      <c r="H41541" s="136"/>
      <c r="K41541" s="136"/>
      <c r="O41541" s="136"/>
      <c r="T41541" s="136"/>
      <c r="W41541" s="136"/>
      <c r="Z41541" s="136"/>
      <c r="AC41541" s="136"/>
    </row>
    <row r="41542" spans="2:29">
      <c r="B41542" s="136"/>
      <c r="E41542" s="136"/>
      <c r="H41542" s="136"/>
      <c r="K41542" s="136"/>
      <c r="O41542" s="136"/>
      <c r="T41542" s="136"/>
      <c r="W41542" s="136"/>
      <c r="Z41542" s="136"/>
      <c r="AC41542" s="136"/>
    </row>
    <row r="41543" spans="2:29">
      <c r="B41543" s="136"/>
      <c r="E41543" s="136"/>
      <c r="H41543" s="136"/>
      <c r="K41543" s="136"/>
      <c r="O41543" s="136"/>
      <c r="T41543" s="136"/>
      <c r="W41543" s="136"/>
      <c r="Z41543" s="136"/>
      <c r="AC41543" s="136"/>
    </row>
    <row r="41544" spans="2:29">
      <c r="B41544" s="136"/>
      <c r="E41544" s="136"/>
      <c r="H41544" s="136"/>
      <c r="K41544" s="136"/>
      <c r="O41544" s="136"/>
      <c r="T41544" s="136"/>
      <c r="W41544" s="136"/>
      <c r="Z41544" s="136"/>
      <c r="AC41544" s="136"/>
    </row>
    <row r="41545" spans="2:29">
      <c r="B41545" s="136"/>
      <c r="E41545" s="136"/>
      <c r="H41545" s="136"/>
      <c r="K41545" s="136"/>
      <c r="O41545" s="136"/>
      <c r="T41545" s="136"/>
      <c r="W41545" s="136"/>
      <c r="Z41545" s="136"/>
      <c r="AC41545" s="136"/>
    </row>
    <row r="41546" spans="2:29">
      <c r="B41546" s="136"/>
      <c r="E41546" s="136"/>
      <c r="H41546" s="136"/>
      <c r="K41546" s="136"/>
      <c r="O41546" s="136"/>
      <c r="T41546" s="136"/>
      <c r="W41546" s="136"/>
      <c r="Z41546" s="136"/>
      <c r="AC41546" s="136"/>
    </row>
    <row r="41547" spans="2:29">
      <c r="B41547" s="136"/>
      <c r="E41547" s="136"/>
      <c r="H41547" s="136"/>
      <c r="K41547" s="136"/>
      <c r="O41547" s="136"/>
      <c r="T41547" s="136"/>
      <c r="W41547" s="136"/>
      <c r="Z41547" s="136"/>
      <c r="AC41547" s="136"/>
    </row>
    <row r="41548" spans="2:29">
      <c r="B41548" s="136"/>
      <c r="E41548" s="136"/>
      <c r="H41548" s="136"/>
      <c r="K41548" s="136"/>
      <c r="O41548" s="136"/>
      <c r="T41548" s="136"/>
      <c r="W41548" s="136"/>
      <c r="Z41548" s="136"/>
      <c r="AC41548" s="136"/>
    </row>
    <row r="41549" spans="2:29">
      <c r="B41549" s="136"/>
      <c r="E41549" s="136"/>
      <c r="H41549" s="136"/>
      <c r="K41549" s="136"/>
      <c r="O41549" s="136"/>
      <c r="T41549" s="136"/>
      <c r="W41549" s="136"/>
      <c r="Z41549" s="136"/>
      <c r="AC41549" s="136"/>
    </row>
    <row r="41550" spans="2:29">
      <c r="B41550" s="136"/>
      <c r="E41550" s="136"/>
      <c r="H41550" s="136"/>
      <c r="K41550" s="136"/>
      <c r="O41550" s="136"/>
      <c r="T41550" s="136"/>
      <c r="W41550" s="136"/>
      <c r="Z41550" s="136"/>
      <c r="AC41550" s="136"/>
    </row>
    <row r="41551" spans="2:29">
      <c r="B41551" s="136"/>
      <c r="E41551" s="136"/>
      <c r="H41551" s="136"/>
      <c r="K41551" s="136"/>
      <c r="O41551" s="136"/>
      <c r="T41551" s="136"/>
      <c r="W41551" s="136"/>
      <c r="Z41551" s="136"/>
      <c r="AC41551" s="136"/>
    </row>
    <row r="41552" spans="2:29">
      <c r="B41552" s="136"/>
      <c r="E41552" s="136"/>
      <c r="H41552" s="136"/>
      <c r="K41552" s="136"/>
      <c r="O41552" s="136"/>
      <c r="T41552" s="136"/>
      <c r="W41552" s="136"/>
      <c r="Z41552" s="136"/>
      <c r="AC41552" s="136"/>
    </row>
    <row r="41553" spans="2:29">
      <c r="B41553" s="136"/>
      <c r="E41553" s="136"/>
      <c r="H41553" s="136"/>
      <c r="K41553" s="136"/>
      <c r="O41553" s="136"/>
      <c r="T41553" s="136"/>
      <c r="W41553" s="136"/>
      <c r="Z41553" s="136"/>
      <c r="AC41553" s="136"/>
    </row>
    <row r="41554" spans="2:29">
      <c r="B41554" s="136"/>
      <c r="E41554" s="136"/>
      <c r="H41554" s="136"/>
      <c r="K41554" s="136"/>
      <c r="O41554" s="136"/>
      <c r="T41554" s="136"/>
      <c r="W41554" s="136"/>
      <c r="Z41554" s="136"/>
      <c r="AC41554" s="136"/>
    </row>
    <row r="41555" spans="2:29">
      <c r="B41555" s="136"/>
      <c r="E41555" s="136"/>
      <c r="H41555" s="136"/>
      <c r="K41555" s="136"/>
      <c r="O41555" s="136"/>
      <c r="T41555" s="136"/>
      <c r="W41555" s="136"/>
      <c r="Z41555" s="136"/>
      <c r="AC41555" s="136"/>
    </row>
    <row r="41556" spans="2:29">
      <c r="B41556" s="136"/>
      <c r="E41556" s="136"/>
      <c r="H41556" s="136"/>
      <c r="K41556" s="136"/>
      <c r="O41556" s="136"/>
      <c r="T41556" s="136"/>
      <c r="W41556" s="136"/>
      <c r="Z41556" s="136"/>
      <c r="AC41556" s="136"/>
    </row>
    <row r="41557" spans="2:29">
      <c r="B41557" s="136"/>
      <c r="E41557" s="136"/>
      <c r="H41557" s="136"/>
      <c r="K41557" s="136"/>
      <c r="O41557" s="136"/>
      <c r="T41557" s="136"/>
      <c r="W41557" s="136"/>
      <c r="Z41557" s="136"/>
      <c r="AC41557" s="136"/>
    </row>
    <row r="41558" spans="2:29">
      <c r="B41558" s="136"/>
      <c r="E41558" s="136"/>
      <c r="H41558" s="136"/>
      <c r="K41558" s="136"/>
      <c r="O41558" s="136"/>
      <c r="T41558" s="136"/>
      <c r="W41558" s="136"/>
      <c r="Z41558" s="136"/>
      <c r="AC41558" s="136"/>
    </row>
    <row r="41559" spans="2:29">
      <c r="B41559" s="136"/>
      <c r="E41559" s="136"/>
      <c r="H41559" s="136"/>
      <c r="K41559" s="136"/>
      <c r="O41559" s="136"/>
      <c r="T41559" s="136"/>
      <c r="W41559" s="136"/>
      <c r="Z41559" s="136"/>
      <c r="AC41559" s="136"/>
    </row>
    <row r="41560" spans="2:29">
      <c r="B41560" s="136"/>
      <c r="E41560" s="136"/>
      <c r="H41560" s="136"/>
      <c r="K41560" s="136"/>
      <c r="O41560" s="136"/>
      <c r="T41560" s="136"/>
      <c r="W41560" s="136"/>
      <c r="Z41560" s="136"/>
      <c r="AC41560" s="136"/>
    </row>
    <row r="41561" spans="2:29">
      <c r="B41561" s="136"/>
      <c r="E41561" s="136"/>
      <c r="H41561" s="136"/>
      <c r="K41561" s="136"/>
      <c r="O41561" s="136"/>
      <c r="T41561" s="136"/>
      <c r="W41561" s="136"/>
      <c r="Z41561" s="136"/>
      <c r="AC41561" s="136"/>
    </row>
    <row r="41562" spans="2:29">
      <c r="B41562" s="136"/>
      <c r="E41562" s="136"/>
      <c r="H41562" s="136"/>
      <c r="K41562" s="136"/>
      <c r="O41562" s="136"/>
      <c r="T41562" s="136"/>
      <c r="W41562" s="136"/>
      <c r="Z41562" s="136"/>
      <c r="AC41562" s="136"/>
    </row>
    <row r="41563" spans="2:29">
      <c r="B41563" s="136"/>
      <c r="E41563" s="136"/>
      <c r="H41563" s="136"/>
      <c r="K41563" s="136"/>
      <c r="O41563" s="136"/>
      <c r="T41563" s="136"/>
      <c r="W41563" s="136"/>
      <c r="Z41563" s="136"/>
      <c r="AC41563" s="136"/>
    </row>
    <row r="41564" spans="2:29">
      <c r="B41564" s="136"/>
      <c r="E41564" s="136"/>
      <c r="H41564" s="136"/>
      <c r="K41564" s="136"/>
      <c r="O41564" s="136"/>
      <c r="T41564" s="136"/>
      <c r="W41564" s="136"/>
      <c r="Z41564" s="136"/>
      <c r="AC41564" s="136"/>
    </row>
    <row r="41565" spans="2:29">
      <c r="B41565" s="136"/>
      <c r="E41565" s="136"/>
      <c r="H41565" s="136"/>
      <c r="K41565" s="136"/>
      <c r="O41565" s="136"/>
      <c r="T41565" s="136"/>
      <c r="W41565" s="136"/>
      <c r="Z41565" s="136"/>
      <c r="AC41565" s="136"/>
    </row>
    <row r="41566" spans="2:29">
      <c r="B41566" s="136"/>
      <c r="E41566" s="136"/>
      <c r="H41566" s="136"/>
      <c r="K41566" s="136"/>
      <c r="O41566" s="136"/>
      <c r="T41566" s="136"/>
      <c r="W41566" s="136"/>
      <c r="Z41566" s="136"/>
      <c r="AC41566" s="136"/>
    </row>
    <row r="41567" spans="2:29">
      <c r="B41567" s="136"/>
      <c r="E41567" s="136"/>
      <c r="H41567" s="136"/>
      <c r="K41567" s="136"/>
      <c r="O41567" s="136"/>
      <c r="T41567" s="136"/>
      <c r="W41567" s="136"/>
      <c r="Z41567" s="136"/>
      <c r="AC41567" s="136"/>
    </row>
    <row r="41568" spans="2:29">
      <c r="B41568" s="136"/>
      <c r="E41568" s="136"/>
      <c r="H41568" s="136"/>
      <c r="K41568" s="136"/>
      <c r="O41568" s="136"/>
      <c r="T41568" s="136"/>
      <c r="W41568" s="136"/>
      <c r="Z41568" s="136"/>
      <c r="AC41568" s="136"/>
    </row>
    <row r="41569" spans="2:29">
      <c r="B41569" s="136"/>
      <c r="E41569" s="136"/>
      <c r="H41569" s="136"/>
      <c r="K41569" s="136"/>
      <c r="O41569" s="136"/>
      <c r="T41569" s="136"/>
      <c r="W41569" s="136"/>
      <c r="Z41569" s="136"/>
      <c r="AC41569" s="136"/>
    </row>
    <row r="41570" spans="2:29">
      <c r="B41570" s="136"/>
      <c r="E41570" s="136"/>
      <c r="H41570" s="136"/>
      <c r="K41570" s="136"/>
      <c r="O41570" s="136"/>
      <c r="T41570" s="136"/>
      <c r="W41570" s="136"/>
      <c r="Z41570" s="136"/>
      <c r="AC41570" s="136"/>
    </row>
    <row r="41571" spans="2:29">
      <c r="B41571" s="136"/>
      <c r="E41571" s="136"/>
      <c r="H41571" s="136"/>
      <c r="K41571" s="136"/>
      <c r="O41571" s="136"/>
      <c r="T41571" s="136"/>
      <c r="W41571" s="136"/>
      <c r="Z41571" s="136"/>
      <c r="AC41571" s="136"/>
    </row>
    <row r="41572" spans="2:29">
      <c r="B41572" s="136"/>
      <c r="E41572" s="136"/>
      <c r="H41572" s="136"/>
      <c r="K41572" s="136"/>
      <c r="O41572" s="136"/>
      <c r="T41572" s="136"/>
      <c r="W41572" s="136"/>
      <c r="Z41572" s="136"/>
      <c r="AC41572" s="136"/>
    </row>
    <row r="41573" spans="2:29">
      <c r="B41573" s="136"/>
      <c r="E41573" s="136"/>
      <c r="H41573" s="136"/>
      <c r="K41573" s="136"/>
      <c r="O41573" s="136"/>
      <c r="T41573" s="136"/>
      <c r="W41573" s="136"/>
      <c r="Z41573" s="136"/>
      <c r="AC41573" s="136"/>
    </row>
    <row r="41574" spans="2:29">
      <c r="B41574" s="136"/>
      <c r="E41574" s="136"/>
      <c r="H41574" s="136"/>
      <c r="K41574" s="136"/>
      <c r="O41574" s="136"/>
      <c r="T41574" s="136"/>
      <c r="W41574" s="136"/>
      <c r="Z41574" s="136"/>
      <c r="AC41574" s="136"/>
    </row>
    <row r="41575" spans="2:29">
      <c r="B41575" s="136"/>
      <c r="E41575" s="136"/>
      <c r="H41575" s="136"/>
      <c r="K41575" s="136"/>
      <c r="O41575" s="136"/>
      <c r="T41575" s="136"/>
      <c r="W41575" s="136"/>
      <c r="Z41575" s="136"/>
      <c r="AC41575" s="136"/>
    </row>
    <row r="41576" spans="2:29">
      <c r="B41576" s="136"/>
      <c r="E41576" s="136"/>
      <c r="H41576" s="136"/>
      <c r="K41576" s="136"/>
      <c r="O41576" s="136"/>
      <c r="T41576" s="136"/>
      <c r="W41576" s="136"/>
      <c r="Z41576" s="136"/>
      <c r="AC41576" s="136"/>
    </row>
    <row r="41577" spans="2:29">
      <c r="B41577" s="136"/>
      <c r="E41577" s="136"/>
      <c r="H41577" s="136"/>
      <c r="K41577" s="136"/>
      <c r="O41577" s="136"/>
      <c r="T41577" s="136"/>
      <c r="W41577" s="136"/>
      <c r="Z41577" s="136"/>
      <c r="AC41577" s="136"/>
    </row>
    <row r="41578" spans="2:29">
      <c r="B41578" s="136"/>
      <c r="E41578" s="136"/>
      <c r="H41578" s="136"/>
      <c r="K41578" s="136"/>
      <c r="O41578" s="136"/>
      <c r="T41578" s="136"/>
      <c r="W41578" s="136"/>
      <c r="Z41578" s="136"/>
      <c r="AC41578" s="136"/>
    </row>
    <row r="41579" spans="2:29">
      <c r="B41579" s="136"/>
      <c r="E41579" s="136"/>
      <c r="H41579" s="136"/>
      <c r="K41579" s="136"/>
      <c r="O41579" s="136"/>
      <c r="T41579" s="136"/>
      <c r="W41579" s="136"/>
      <c r="Z41579" s="136"/>
      <c r="AC41579" s="136"/>
    </row>
    <row r="41580" spans="2:29">
      <c r="B41580" s="136"/>
      <c r="E41580" s="136"/>
      <c r="H41580" s="136"/>
      <c r="K41580" s="136"/>
      <c r="O41580" s="136"/>
      <c r="T41580" s="136"/>
      <c r="W41580" s="136"/>
      <c r="Z41580" s="136"/>
      <c r="AC41580" s="136"/>
    </row>
    <row r="41581" spans="2:29">
      <c r="B41581" s="136"/>
      <c r="E41581" s="136"/>
      <c r="H41581" s="136"/>
      <c r="K41581" s="136"/>
      <c r="O41581" s="136"/>
      <c r="T41581" s="136"/>
      <c r="W41581" s="136"/>
      <c r="Z41581" s="136"/>
      <c r="AC41581" s="136"/>
    </row>
    <row r="41582" spans="2:29">
      <c r="B41582" s="136"/>
      <c r="E41582" s="136"/>
      <c r="H41582" s="136"/>
      <c r="K41582" s="136"/>
      <c r="O41582" s="136"/>
      <c r="T41582" s="136"/>
      <c r="W41582" s="136"/>
      <c r="Z41582" s="136"/>
      <c r="AC41582" s="136"/>
    </row>
    <row r="41583" spans="2:29">
      <c r="B41583" s="136"/>
      <c r="E41583" s="136"/>
      <c r="H41583" s="136"/>
      <c r="K41583" s="136"/>
      <c r="O41583" s="136"/>
      <c r="T41583" s="136"/>
      <c r="W41583" s="136"/>
      <c r="Z41583" s="136"/>
      <c r="AC41583" s="136"/>
    </row>
    <row r="41584" spans="2:29">
      <c r="B41584" s="136"/>
      <c r="E41584" s="136"/>
      <c r="H41584" s="136"/>
      <c r="K41584" s="136"/>
      <c r="O41584" s="136"/>
      <c r="T41584" s="136"/>
      <c r="W41584" s="136"/>
      <c r="Z41584" s="136"/>
      <c r="AC41584" s="136"/>
    </row>
    <row r="41585" spans="2:29">
      <c r="B41585" s="136"/>
      <c r="E41585" s="136"/>
      <c r="H41585" s="136"/>
      <c r="K41585" s="136"/>
      <c r="O41585" s="136"/>
      <c r="T41585" s="136"/>
      <c r="W41585" s="136"/>
      <c r="Z41585" s="136"/>
      <c r="AC41585" s="136"/>
    </row>
    <row r="41586" spans="2:29">
      <c r="B41586" s="136"/>
      <c r="E41586" s="136"/>
      <c r="H41586" s="136"/>
      <c r="K41586" s="136"/>
      <c r="O41586" s="136"/>
      <c r="T41586" s="136"/>
      <c r="W41586" s="136"/>
      <c r="Z41586" s="136"/>
      <c r="AC41586" s="136"/>
    </row>
    <row r="41587" spans="2:29">
      <c r="B41587" s="136"/>
      <c r="E41587" s="136"/>
      <c r="H41587" s="136"/>
      <c r="K41587" s="136"/>
      <c r="O41587" s="136"/>
      <c r="T41587" s="136"/>
      <c r="W41587" s="136"/>
      <c r="Z41587" s="136"/>
      <c r="AC41587" s="136"/>
    </row>
    <row r="41588" spans="2:29">
      <c r="B41588" s="136"/>
      <c r="E41588" s="136"/>
      <c r="H41588" s="136"/>
      <c r="K41588" s="136"/>
      <c r="O41588" s="136"/>
      <c r="T41588" s="136"/>
      <c r="W41588" s="136"/>
      <c r="Z41588" s="136"/>
      <c r="AC41588" s="136"/>
    </row>
    <row r="41589" spans="2:29">
      <c r="B41589" s="136"/>
      <c r="E41589" s="136"/>
      <c r="H41589" s="136"/>
      <c r="K41589" s="136"/>
      <c r="O41589" s="136"/>
      <c r="T41589" s="136"/>
      <c r="W41589" s="136"/>
      <c r="Z41589" s="136"/>
      <c r="AC41589" s="136"/>
    </row>
    <row r="41590" spans="2:29">
      <c r="B41590" s="136"/>
      <c r="E41590" s="136"/>
      <c r="H41590" s="136"/>
      <c r="K41590" s="136"/>
      <c r="O41590" s="136"/>
      <c r="T41590" s="136"/>
      <c r="W41590" s="136"/>
      <c r="Z41590" s="136"/>
      <c r="AC41590" s="136"/>
    </row>
    <row r="41591" spans="2:29">
      <c r="B41591" s="136"/>
      <c r="E41591" s="136"/>
      <c r="H41591" s="136"/>
      <c r="K41591" s="136"/>
      <c r="O41591" s="136"/>
      <c r="T41591" s="136"/>
      <c r="W41591" s="136"/>
      <c r="Z41591" s="136"/>
      <c r="AC41591" s="136"/>
    </row>
    <row r="41592" spans="2:29">
      <c r="B41592" s="136"/>
      <c r="E41592" s="136"/>
      <c r="H41592" s="136"/>
      <c r="K41592" s="136"/>
      <c r="O41592" s="136"/>
      <c r="T41592" s="136"/>
      <c r="W41592" s="136"/>
      <c r="Z41592" s="136"/>
      <c r="AC41592" s="136"/>
    </row>
    <row r="41593" spans="2:29">
      <c r="B41593" s="136"/>
      <c r="E41593" s="136"/>
      <c r="H41593" s="136"/>
      <c r="K41593" s="136"/>
      <c r="O41593" s="136"/>
      <c r="T41593" s="136"/>
      <c r="W41593" s="136"/>
      <c r="Z41593" s="136"/>
      <c r="AC41593" s="136"/>
    </row>
    <row r="41594" spans="2:29">
      <c r="B41594" s="136"/>
      <c r="E41594" s="136"/>
      <c r="H41594" s="136"/>
      <c r="K41594" s="136"/>
      <c r="O41594" s="136"/>
      <c r="T41594" s="136"/>
      <c r="W41594" s="136"/>
      <c r="Z41594" s="136"/>
      <c r="AC41594" s="136"/>
    </row>
    <row r="41595" spans="2:29">
      <c r="B41595" s="136"/>
      <c r="E41595" s="136"/>
      <c r="H41595" s="136"/>
      <c r="K41595" s="136"/>
      <c r="O41595" s="136"/>
      <c r="T41595" s="136"/>
      <c r="W41595" s="136"/>
      <c r="Z41595" s="136"/>
      <c r="AC41595" s="136"/>
    </row>
    <row r="41596" spans="2:29">
      <c r="B41596" s="136"/>
      <c r="E41596" s="136"/>
      <c r="H41596" s="136"/>
      <c r="K41596" s="136"/>
      <c r="O41596" s="136"/>
      <c r="T41596" s="136"/>
      <c r="W41596" s="136"/>
      <c r="Z41596" s="136"/>
      <c r="AC41596" s="136"/>
    </row>
    <row r="41597" spans="2:29">
      <c r="B41597" s="136"/>
      <c r="E41597" s="136"/>
      <c r="H41597" s="136"/>
      <c r="K41597" s="136"/>
      <c r="O41597" s="136"/>
      <c r="T41597" s="136"/>
      <c r="W41597" s="136"/>
      <c r="Z41597" s="136"/>
      <c r="AC41597" s="136"/>
    </row>
    <row r="41598" spans="2:29">
      <c r="B41598" s="136"/>
      <c r="E41598" s="136"/>
      <c r="H41598" s="136"/>
      <c r="K41598" s="136"/>
      <c r="O41598" s="136"/>
      <c r="T41598" s="136"/>
      <c r="W41598" s="136"/>
      <c r="Z41598" s="136"/>
      <c r="AC41598" s="136"/>
    </row>
    <row r="41599" spans="2:29">
      <c r="B41599" s="136"/>
      <c r="E41599" s="136"/>
      <c r="H41599" s="136"/>
      <c r="K41599" s="136"/>
      <c r="O41599" s="136"/>
      <c r="T41599" s="136"/>
      <c r="W41599" s="136"/>
      <c r="Z41599" s="136"/>
      <c r="AC41599" s="136"/>
    </row>
    <row r="41600" spans="2:29">
      <c r="B41600" s="136"/>
      <c r="E41600" s="136"/>
      <c r="H41600" s="136"/>
      <c r="K41600" s="136"/>
      <c r="O41600" s="136"/>
      <c r="T41600" s="136"/>
      <c r="W41600" s="136"/>
      <c r="Z41600" s="136"/>
      <c r="AC41600" s="136"/>
    </row>
    <row r="41601" spans="2:29">
      <c r="B41601" s="136"/>
      <c r="E41601" s="136"/>
      <c r="H41601" s="136"/>
      <c r="K41601" s="136"/>
      <c r="O41601" s="136"/>
      <c r="T41601" s="136"/>
      <c r="W41601" s="136"/>
      <c r="Z41601" s="136"/>
      <c r="AC41601" s="136"/>
    </row>
    <row r="41602" spans="2:29">
      <c r="B41602" s="136"/>
      <c r="E41602" s="136"/>
      <c r="H41602" s="136"/>
      <c r="K41602" s="136"/>
      <c r="O41602" s="136"/>
      <c r="T41602" s="136"/>
      <c r="W41602" s="136"/>
      <c r="Z41602" s="136"/>
      <c r="AC41602" s="136"/>
    </row>
    <row r="41603" spans="2:29">
      <c r="B41603" s="136"/>
      <c r="E41603" s="136"/>
      <c r="H41603" s="136"/>
      <c r="K41603" s="136"/>
      <c r="O41603" s="136"/>
      <c r="T41603" s="136"/>
      <c r="W41603" s="136"/>
      <c r="Z41603" s="136"/>
      <c r="AC41603" s="136"/>
    </row>
    <row r="41604" spans="2:29">
      <c r="B41604" s="136"/>
      <c r="E41604" s="136"/>
      <c r="H41604" s="136"/>
      <c r="K41604" s="136"/>
      <c r="O41604" s="136"/>
      <c r="T41604" s="136"/>
      <c r="W41604" s="136"/>
      <c r="Z41604" s="136"/>
      <c r="AC41604" s="136"/>
    </row>
    <row r="41605" spans="2:29">
      <c r="B41605" s="136"/>
      <c r="E41605" s="136"/>
      <c r="H41605" s="136"/>
      <c r="K41605" s="136"/>
      <c r="O41605" s="136"/>
      <c r="T41605" s="136"/>
      <c r="W41605" s="136"/>
      <c r="Z41605" s="136"/>
      <c r="AC41605" s="136"/>
    </row>
    <row r="41606" spans="2:29">
      <c r="B41606" s="136"/>
      <c r="E41606" s="136"/>
      <c r="H41606" s="136"/>
      <c r="K41606" s="136"/>
      <c r="O41606" s="136"/>
      <c r="T41606" s="136"/>
      <c r="W41606" s="136"/>
      <c r="Z41606" s="136"/>
      <c r="AC41606" s="136"/>
    </row>
    <row r="41607" spans="2:29">
      <c r="B41607" s="136"/>
      <c r="E41607" s="136"/>
      <c r="H41607" s="136"/>
      <c r="K41607" s="136"/>
      <c r="O41607" s="136"/>
      <c r="T41607" s="136"/>
      <c r="W41607" s="136"/>
      <c r="Z41607" s="136"/>
      <c r="AC41607" s="136"/>
    </row>
    <row r="41608" spans="2:29">
      <c r="B41608" s="136"/>
      <c r="E41608" s="136"/>
      <c r="H41608" s="136"/>
      <c r="K41608" s="136"/>
      <c r="O41608" s="136"/>
      <c r="T41608" s="136"/>
      <c r="W41608" s="136"/>
      <c r="Z41608" s="136"/>
      <c r="AC41608" s="136"/>
    </row>
    <row r="41609" spans="2:29">
      <c r="B41609" s="136"/>
      <c r="E41609" s="136"/>
      <c r="H41609" s="136"/>
      <c r="K41609" s="136"/>
      <c r="O41609" s="136"/>
      <c r="T41609" s="136"/>
      <c r="W41609" s="136"/>
      <c r="Z41609" s="136"/>
      <c r="AC41609" s="136"/>
    </row>
    <row r="41610" spans="2:29">
      <c r="B41610" s="136"/>
      <c r="E41610" s="136"/>
      <c r="H41610" s="136"/>
      <c r="K41610" s="136"/>
      <c r="O41610" s="136"/>
      <c r="T41610" s="136"/>
      <c r="W41610" s="136"/>
      <c r="Z41610" s="136"/>
      <c r="AC41610" s="136"/>
    </row>
    <row r="41611" spans="2:29">
      <c r="B41611" s="136"/>
      <c r="E41611" s="136"/>
      <c r="H41611" s="136"/>
      <c r="K41611" s="136"/>
      <c r="O41611" s="136"/>
      <c r="T41611" s="136"/>
      <c r="W41611" s="136"/>
      <c r="Z41611" s="136"/>
      <c r="AC41611" s="136"/>
    </row>
    <row r="41612" spans="2:29">
      <c r="B41612" s="136"/>
      <c r="E41612" s="136"/>
      <c r="H41612" s="136"/>
      <c r="K41612" s="136"/>
      <c r="O41612" s="136"/>
      <c r="T41612" s="136"/>
      <c r="W41612" s="136"/>
      <c r="Z41612" s="136"/>
      <c r="AC41612" s="136"/>
    </row>
    <row r="41613" spans="2:29">
      <c r="B41613" s="136"/>
      <c r="E41613" s="136"/>
      <c r="H41613" s="136"/>
      <c r="K41613" s="136"/>
      <c r="O41613" s="136"/>
      <c r="T41613" s="136"/>
      <c r="W41613" s="136"/>
      <c r="Z41613" s="136"/>
      <c r="AC41613" s="136"/>
    </row>
    <row r="41614" spans="2:29">
      <c r="B41614" s="136"/>
      <c r="E41614" s="136"/>
      <c r="H41614" s="136"/>
      <c r="K41614" s="136"/>
      <c r="O41614" s="136"/>
      <c r="T41614" s="136"/>
      <c r="W41614" s="136"/>
      <c r="Z41614" s="136"/>
      <c r="AC41614" s="136"/>
    </row>
    <row r="41615" spans="2:29">
      <c r="B41615" s="136"/>
      <c r="E41615" s="136"/>
      <c r="H41615" s="136"/>
      <c r="K41615" s="136"/>
      <c r="O41615" s="136"/>
      <c r="T41615" s="136"/>
      <c r="W41615" s="136"/>
      <c r="Z41615" s="136"/>
      <c r="AC41615" s="136"/>
    </row>
    <row r="41616" spans="2:29">
      <c r="B41616" s="136"/>
      <c r="E41616" s="136"/>
      <c r="H41616" s="136"/>
      <c r="K41616" s="136"/>
      <c r="O41616" s="136"/>
      <c r="T41616" s="136"/>
      <c r="W41616" s="136"/>
      <c r="Z41616" s="136"/>
      <c r="AC41616" s="136"/>
    </row>
    <row r="41617" spans="2:29">
      <c r="B41617" s="136"/>
      <c r="E41617" s="136"/>
      <c r="H41617" s="136"/>
      <c r="K41617" s="136"/>
      <c r="O41617" s="136"/>
      <c r="T41617" s="136"/>
      <c r="W41617" s="136"/>
      <c r="Z41617" s="136"/>
      <c r="AC41617" s="136"/>
    </row>
    <row r="41618" spans="2:29">
      <c r="B41618" s="136"/>
      <c r="E41618" s="136"/>
      <c r="H41618" s="136"/>
      <c r="K41618" s="136"/>
      <c r="O41618" s="136"/>
      <c r="T41618" s="136"/>
      <c r="W41618" s="136"/>
      <c r="Z41618" s="136"/>
      <c r="AC41618" s="136"/>
    </row>
    <row r="41619" spans="2:29">
      <c r="B41619" s="136"/>
      <c r="E41619" s="136"/>
      <c r="H41619" s="136"/>
      <c r="K41619" s="136"/>
      <c r="O41619" s="136"/>
      <c r="T41619" s="136"/>
      <c r="W41619" s="136"/>
      <c r="Z41619" s="136"/>
      <c r="AC41619" s="136"/>
    </row>
    <row r="41620" spans="2:29">
      <c r="B41620" s="136"/>
      <c r="E41620" s="136"/>
      <c r="H41620" s="136"/>
      <c r="K41620" s="136"/>
      <c r="O41620" s="136"/>
      <c r="T41620" s="136"/>
      <c r="W41620" s="136"/>
      <c r="Z41620" s="136"/>
      <c r="AC41620" s="136"/>
    </row>
    <row r="41621" spans="2:29">
      <c r="B41621" s="136"/>
      <c r="E41621" s="136"/>
      <c r="H41621" s="136"/>
      <c r="K41621" s="136"/>
      <c r="O41621" s="136"/>
      <c r="T41621" s="136"/>
      <c r="W41621" s="136"/>
      <c r="Z41621" s="136"/>
      <c r="AC41621" s="136"/>
    </row>
    <row r="41622" spans="2:29">
      <c r="B41622" s="136"/>
      <c r="E41622" s="136"/>
      <c r="H41622" s="136"/>
      <c r="K41622" s="136"/>
      <c r="O41622" s="136"/>
      <c r="T41622" s="136"/>
      <c r="W41622" s="136"/>
      <c r="Z41622" s="136"/>
      <c r="AC41622" s="136"/>
    </row>
    <row r="41623" spans="2:29">
      <c r="B41623" s="136"/>
      <c r="E41623" s="136"/>
      <c r="H41623" s="136"/>
      <c r="K41623" s="136"/>
      <c r="O41623" s="136"/>
      <c r="T41623" s="136"/>
      <c r="W41623" s="136"/>
      <c r="Z41623" s="136"/>
      <c r="AC41623" s="136"/>
    </row>
    <row r="41624" spans="2:29">
      <c r="B41624" s="136"/>
      <c r="E41624" s="136"/>
      <c r="H41624" s="136"/>
      <c r="K41624" s="136"/>
      <c r="O41624" s="136"/>
      <c r="T41624" s="136"/>
      <c r="W41624" s="136"/>
      <c r="Z41624" s="136"/>
      <c r="AC41624" s="136"/>
    </row>
    <row r="41625" spans="2:29">
      <c r="B41625" s="136"/>
      <c r="E41625" s="136"/>
      <c r="H41625" s="136"/>
      <c r="K41625" s="136"/>
      <c r="O41625" s="136"/>
      <c r="T41625" s="136"/>
      <c r="W41625" s="136"/>
      <c r="Z41625" s="136"/>
      <c r="AC41625" s="136"/>
    </row>
    <row r="41626" spans="2:29">
      <c r="B41626" s="136"/>
      <c r="E41626" s="136"/>
      <c r="H41626" s="136"/>
      <c r="K41626" s="136"/>
      <c r="O41626" s="136"/>
      <c r="T41626" s="136"/>
      <c r="W41626" s="136"/>
      <c r="Z41626" s="136"/>
      <c r="AC41626" s="136"/>
    </row>
    <row r="41627" spans="2:29">
      <c r="B41627" s="136"/>
      <c r="E41627" s="136"/>
      <c r="H41627" s="136"/>
      <c r="K41627" s="136"/>
      <c r="O41627" s="136"/>
      <c r="T41627" s="136"/>
      <c r="W41627" s="136"/>
      <c r="Z41627" s="136"/>
      <c r="AC41627" s="136"/>
    </row>
    <row r="41628" spans="2:29">
      <c r="B41628" s="136"/>
      <c r="E41628" s="136"/>
      <c r="H41628" s="136"/>
      <c r="K41628" s="136"/>
      <c r="O41628" s="136"/>
      <c r="T41628" s="136"/>
      <c r="W41628" s="136"/>
      <c r="Z41628" s="136"/>
      <c r="AC41628" s="136"/>
    </row>
    <row r="41629" spans="2:29">
      <c r="B41629" s="136"/>
      <c r="E41629" s="136"/>
      <c r="H41629" s="136"/>
      <c r="K41629" s="136"/>
      <c r="O41629" s="136"/>
      <c r="T41629" s="136"/>
      <c r="W41629" s="136"/>
      <c r="Z41629" s="136"/>
      <c r="AC41629" s="136"/>
    </row>
    <row r="41630" spans="2:29">
      <c r="B41630" s="136"/>
      <c r="E41630" s="136"/>
      <c r="H41630" s="136"/>
      <c r="K41630" s="136"/>
      <c r="O41630" s="136"/>
      <c r="T41630" s="136"/>
      <c r="W41630" s="136"/>
      <c r="Z41630" s="136"/>
      <c r="AC41630" s="136"/>
    </row>
    <row r="41631" spans="2:29">
      <c r="B41631" s="136"/>
      <c r="E41631" s="136"/>
      <c r="H41631" s="136"/>
      <c r="K41631" s="136"/>
      <c r="O41631" s="136"/>
      <c r="T41631" s="136"/>
      <c r="W41631" s="136"/>
      <c r="Z41631" s="136"/>
      <c r="AC41631" s="136"/>
    </row>
    <row r="41632" spans="2:29">
      <c r="B41632" s="136"/>
      <c r="E41632" s="136"/>
      <c r="H41632" s="136"/>
      <c r="K41632" s="136"/>
      <c r="O41632" s="136"/>
      <c r="T41632" s="136"/>
      <c r="W41632" s="136"/>
      <c r="Z41632" s="136"/>
      <c r="AC41632" s="136"/>
    </row>
    <row r="41633" spans="2:29">
      <c r="B41633" s="136"/>
      <c r="E41633" s="136"/>
      <c r="H41633" s="136"/>
      <c r="K41633" s="136"/>
      <c r="O41633" s="136"/>
      <c r="T41633" s="136"/>
      <c r="W41633" s="136"/>
      <c r="Z41633" s="136"/>
      <c r="AC41633" s="136"/>
    </row>
    <row r="41634" spans="2:29">
      <c r="B41634" s="136"/>
      <c r="E41634" s="136"/>
      <c r="H41634" s="136"/>
      <c r="K41634" s="136"/>
      <c r="O41634" s="136"/>
      <c r="T41634" s="136"/>
      <c r="W41634" s="136"/>
      <c r="Z41634" s="136"/>
      <c r="AC41634" s="136"/>
    </row>
    <row r="41635" spans="2:29">
      <c r="B41635" s="136"/>
      <c r="E41635" s="136"/>
      <c r="H41635" s="136"/>
      <c r="K41635" s="136"/>
      <c r="O41635" s="136"/>
      <c r="T41635" s="136"/>
      <c r="W41635" s="136"/>
      <c r="Z41635" s="136"/>
      <c r="AC41635" s="136"/>
    </row>
    <row r="41636" spans="2:29">
      <c r="B41636" s="136"/>
      <c r="E41636" s="136"/>
      <c r="H41636" s="136"/>
      <c r="K41636" s="136"/>
      <c r="O41636" s="136"/>
      <c r="T41636" s="136"/>
      <c r="W41636" s="136"/>
      <c r="Z41636" s="136"/>
      <c r="AC41636" s="136"/>
    </row>
    <row r="41637" spans="2:29">
      <c r="B41637" s="136"/>
      <c r="E41637" s="136"/>
      <c r="H41637" s="136"/>
      <c r="K41637" s="136"/>
      <c r="O41637" s="136"/>
      <c r="T41637" s="136"/>
      <c r="W41637" s="136"/>
      <c r="Z41637" s="136"/>
      <c r="AC41637" s="136"/>
    </row>
    <row r="41638" spans="2:29">
      <c r="B41638" s="136"/>
      <c r="E41638" s="136"/>
      <c r="H41638" s="136"/>
      <c r="K41638" s="136"/>
      <c r="O41638" s="136"/>
      <c r="T41638" s="136"/>
      <c r="W41638" s="136"/>
      <c r="Z41638" s="136"/>
      <c r="AC41638" s="136"/>
    </row>
    <row r="41639" spans="2:29">
      <c r="B41639" s="136"/>
      <c r="E41639" s="136"/>
      <c r="H41639" s="136"/>
      <c r="K41639" s="136"/>
      <c r="O41639" s="136"/>
      <c r="T41639" s="136"/>
      <c r="W41639" s="136"/>
      <c r="Z41639" s="136"/>
      <c r="AC41639" s="136"/>
    </row>
    <row r="41640" spans="2:29">
      <c r="B41640" s="136"/>
      <c r="E41640" s="136"/>
      <c r="H41640" s="136"/>
      <c r="K41640" s="136"/>
      <c r="O41640" s="136"/>
      <c r="T41640" s="136"/>
      <c r="W41640" s="136"/>
      <c r="Z41640" s="136"/>
      <c r="AC41640" s="136"/>
    </row>
    <row r="41641" spans="2:29">
      <c r="B41641" s="136"/>
      <c r="E41641" s="136"/>
      <c r="H41641" s="136"/>
      <c r="K41641" s="136"/>
      <c r="O41641" s="136"/>
      <c r="T41641" s="136"/>
      <c r="W41641" s="136"/>
      <c r="Z41641" s="136"/>
      <c r="AC41641" s="136"/>
    </row>
    <row r="41642" spans="2:29">
      <c r="B41642" s="136"/>
      <c r="E41642" s="136"/>
      <c r="H41642" s="136"/>
      <c r="K41642" s="136"/>
      <c r="O41642" s="136"/>
      <c r="T41642" s="136"/>
      <c r="W41642" s="136"/>
      <c r="Z41642" s="136"/>
      <c r="AC41642" s="136"/>
    </row>
    <row r="41643" spans="2:29">
      <c r="B41643" s="136"/>
      <c r="E41643" s="136"/>
      <c r="H41643" s="136"/>
      <c r="K41643" s="136"/>
      <c r="O41643" s="136"/>
      <c r="T41643" s="136"/>
      <c r="W41643" s="136"/>
      <c r="Z41643" s="136"/>
      <c r="AC41643" s="136"/>
    </row>
    <row r="41644" spans="2:29">
      <c r="B41644" s="136"/>
      <c r="E41644" s="136"/>
      <c r="H41644" s="136"/>
      <c r="K41644" s="136"/>
      <c r="O41644" s="136"/>
      <c r="T41644" s="136"/>
      <c r="W41644" s="136"/>
      <c r="Z41644" s="136"/>
      <c r="AC41644" s="136"/>
    </row>
    <row r="41645" spans="2:29">
      <c r="B41645" s="136"/>
      <c r="E41645" s="136"/>
      <c r="H41645" s="136"/>
      <c r="K41645" s="136"/>
      <c r="O41645" s="136"/>
      <c r="T41645" s="136"/>
      <c r="W41645" s="136"/>
      <c r="Z41645" s="136"/>
      <c r="AC41645" s="136"/>
    </row>
    <row r="41646" spans="2:29">
      <c r="B41646" s="136"/>
      <c r="E41646" s="136"/>
      <c r="H41646" s="136"/>
      <c r="K41646" s="136"/>
      <c r="O41646" s="136"/>
      <c r="T41646" s="136"/>
      <c r="W41646" s="136"/>
      <c r="Z41646" s="136"/>
      <c r="AC41646" s="136"/>
    </row>
    <row r="41647" spans="2:29">
      <c r="B41647" s="136"/>
      <c r="E41647" s="136"/>
      <c r="H41647" s="136"/>
      <c r="K41647" s="136"/>
      <c r="O41647" s="136"/>
      <c r="T41647" s="136"/>
      <c r="W41647" s="136"/>
      <c r="Z41647" s="136"/>
      <c r="AC41647" s="136"/>
    </row>
    <row r="41648" spans="2:29">
      <c r="B41648" s="136"/>
      <c r="E41648" s="136"/>
      <c r="H41648" s="136"/>
      <c r="K41648" s="136"/>
      <c r="O41648" s="136"/>
      <c r="T41648" s="136"/>
      <c r="W41648" s="136"/>
      <c r="Z41648" s="136"/>
      <c r="AC41648" s="136"/>
    </row>
    <row r="41649" spans="2:29">
      <c r="B41649" s="136"/>
      <c r="E41649" s="136"/>
      <c r="H41649" s="136"/>
      <c r="K41649" s="136"/>
      <c r="O41649" s="136"/>
      <c r="T41649" s="136"/>
      <c r="W41649" s="136"/>
      <c r="Z41649" s="136"/>
      <c r="AC41649" s="136"/>
    </row>
    <row r="41650" spans="2:29">
      <c r="B41650" s="136"/>
      <c r="E41650" s="136"/>
      <c r="H41650" s="136"/>
      <c r="K41650" s="136"/>
      <c r="O41650" s="136"/>
      <c r="T41650" s="136"/>
      <c r="W41650" s="136"/>
      <c r="Z41650" s="136"/>
      <c r="AC41650" s="136"/>
    </row>
    <row r="41651" spans="2:29">
      <c r="B41651" s="136"/>
      <c r="E41651" s="136"/>
      <c r="H41651" s="136"/>
      <c r="K41651" s="136"/>
      <c r="O41651" s="136"/>
      <c r="T41651" s="136"/>
      <c r="W41651" s="136"/>
      <c r="Z41651" s="136"/>
      <c r="AC41651" s="136"/>
    </row>
    <row r="41652" spans="2:29">
      <c r="B41652" s="136"/>
      <c r="E41652" s="136"/>
      <c r="H41652" s="136"/>
      <c r="K41652" s="136"/>
      <c r="O41652" s="136"/>
      <c r="T41652" s="136"/>
      <c r="W41652" s="136"/>
      <c r="Z41652" s="136"/>
      <c r="AC41652" s="136"/>
    </row>
    <row r="41653" spans="2:29">
      <c r="B41653" s="136"/>
      <c r="E41653" s="136"/>
      <c r="H41653" s="136"/>
      <c r="K41653" s="136"/>
      <c r="O41653" s="136"/>
      <c r="T41653" s="136"/>
      <c r="W41653" s="136"/>
      <c r="Z41653" s="136"/>
      <c r="AC41653" s="136"/>
    </row>
    <row r="41654" spans="2:29">
      <c r="B41654" s="136"/>
      <c r="E41654" s="136"/>
      <c r="H41654" s="136"/>
      <c r="K41654" s="136"/>
      <c r="O41654" s="136"/>
      <c r="T41654" s="136"/>
      <c r="W41654" s="136"/>
      <c r="Z41654" s="136"/>
      <c r="AC41654" s="136"/>
    </row>
    <row r="41655" spans="2:29">
      <c r="B41655" s="136"/>
      <c r="E41655" s="136"/>
      <c r="H41655" s="136"/>
      <c r="K41655" s="136"/>
      <c r="O41655" s="136"/>
      <c r="T41655" s="136"/>
      <c r="W41655" s="136"/>
      <c r="Z41655" s="136"/>
      <c r="AC41655" s="136"/>
    </row>
    <row r="41656" spans="2:29">
      <c r="B41656" s="136"/>
      <c r="E41656" s="136"/>
      <c r="H41656" s="136"/>
      <c r="K41656" s="136"/>
      <c r="O41656" s="136"/>
      <c r="T41656" s="136"/>
      <c r="W41656" s="136"/>
      <c r="Z41656" s="136"/>
      <c r="AC41656" s="136"/>
    </row>
    <row r="41657" spans="2:29">
      <c r="B41657" s="136"/>
      <c r="E41657" s="136"/>
      <c r="H41657" s="136"/>
      <c r="K41657" s="136"/>
      <c r="O41657" s="136"/>
      <c r="T41657" s="136"/>
      <c r="W41657" s="136"/>
      <c r="Z41657" s="136"/>
      <c r="AC41657" s="136"/>
    </row>
    <row r="41658" spans="2:29">
      <c r="B41658" s="136"/>
      <c r="E41658" s="136"/>
      <c r="H41658" s="136"/>
      <c r="K41658" s="136"/>
      <c r="O41658" s="136"/>
      <c r="T41658" s="136"/>
      <c r="W41658" s="136"/>
      <c r="Z41658" s="136"/>
      <c r="AC41658" s="136"/>
    </row>
    <row r="41659" spans="2:29">
      <c r="B41659" s="136"/>
      <c r="E41659" s="136"/>
      <c r="H41659" s="136"/>
      <c r="K41659" s="136"/>
      <c r="O41659" s="136"/>
      <c r="T41659" s="136"/>
      <c r="W41659" s="136"/>
      <c r="Z41659" s="136"/>
      <c r="AC41659" s="136"/>
    </row>
    <row r="41660" spans="2:29">
      <c r="B41660" s="136"/>
      <c r="E41660" s="136"/>
      <c r="H41660" s="136"/>
      <c r="K41660" s="136"/>
      <c r="O41660" s="136"/>
      <c r="T41660" s="136"/>
      <c r="W41660" s="136"/>
      <c r="Z41660" s="136"/>
      <c r="AC41660" s="136"/>
    </row>
    <row r="41661" spans="2:29">
      <c r="B41661" s="136"/>
      <c r="E41661" s="136"/>
      <c r="H41661" s="136"/>
      <c r="K41661" s="136"/>
      <c r="O41661" s="136"/>
      <c r="T41661" s="136"/>
      <c r="W41661" s="136"/>
      <c r="Z41661" s="136"/>
      <c r="AC41661" s="136"/>
    </row>
    <row r="41662" spans="2:29">
      <c r="B41662" s="136"/>
      <c r="E41662" s="136"/>
      <c r="H41662" s="136"/>
      <c r="K41662" s="136"/>
      <c r="O41662" s="136"/>
      <c r="T41662" s="136"/>
      <c r="W41662" s="136"/>
      <c r="Z41662" s="136"/>
      <c r="AC41662" s="136"/>
    </row>
    <row r="41663" spans="2:29">
      <c r="B41663" s="136"/>
      <c r="E41663" s="136"/>
      <c r="H41663" s="136"/>
      <c r="K41663" s="136"/>
      <c r="O41663" s="136"/>
      <c r="T41663" s="136"/>
      <c r="W41663" s="136"/>
      <c r="Z41663" s="136"/>
      <c r="AC41663" s="136"/>
    </row>
    <row r="41664" spans="2:29">
      <c r="B41664" s="136"/>
      <c r="E41664" s="136"/>
      <c r="H41664" s="136"/>
      <c r="K41664" s="136"/>
      <c r="O41664" s="136"/>
      <c r="T41664" s="136"/>
      <c r="W41664" s="136"/>
      <c r="Z41664" s="136"/>
      <c r="AC41664" s="136"/>
    </row>
    <row r="41665" spans="2:29">
      <c r="B41665" s="136"/>
      <c r="E41665" s="136"/>
      <c r="H41665" s="136"/>
      <c r="K41665" s="136"/>
      <c r="O41665" s="136"/>
      <c r="T41665" s="136"/>
      <c r="W41665" s="136"/>
      <c r="Z41665" s="136"/>
      <c r="AC41665" s="136"/>
    </row>
    <row r="41666" spans="2:29">
      <c r="B41666" s="136"/>
      <c r="E41666" s="136"/>
      <c r="H41666" s="136"/>
      <c r="K41666" s="136"/>
      <c r="O41666" s="136"/>
      <c r="T41666" s="136"/>
      <c r="W41666" s="136"/>
      <c r="Z41666" s="136"/>
      <c r="AC41666" s="136"/>
    </row>
    <row r="41667" spans="2:29">
      <c r="B41667" s="136"/>
      <c r="E41667" s="136"/>
      <c r="H41667" s="136"/>
      <c r="K41667" s="136"/>
      <c r="O41667" s="136"/>
      <c r="T41667" s="136"/>
      <c r="W41667" s="136"/>
      <c r="Z41667" s="136"/>
      <c r="AC41667" s="136"/>
    </row>
    <row r="41668" spans="2:29">
      <c r="B41668" s="136"/>
      <c r="E41668" s="136"/>
      <c r="H41668" s="136"/>
      <c r="K41668" s="136"/>
      <c r="O41668" s="136"/>
      <c r="T41668" s="136"/>
      <c r="W41668" s="136"/>
      <c r="Z41668" s="136"/>
      <c r="AC41668" s="136"/>
    </row>
    <row r="41669" spans="2:29">
      <c r="B41669" s="136"/>
      <c r="E41669" s="136"/>
      <c r="H41669" s="136"/>
      <c r="K41669" s="136"/>
      <c r="O41669" s="136"/>
      <c r="T41669" s="136"/>
      <c r="W41669" s="136"/>
      <c r="Z41669" s="136"/>
      <c r="AC41669" s="136"/>
    </row>
    <row r="41670" spans="2:29">
      <c r="B41670" s="136"/>
      <c r="E41670" s="136"/>
      <c r="H41670" s="136"/>
      <c r="K41670" s="136"/>
      <c r="O41670" s="136"/>
      <c r="T41670" s="136"/>
      <c r="W41670" s="136"/>
      <c r="Z41670" s="136"/>
      <c r="AC41670" s="136"/>
    </row>
    <row r="41671" spans="2:29">
      <c r="B41671" s="136"/>
      <c r="E41671" s="136"/>
      <c r="H41671" s="136"/>
      <c r="K41671" s="136"/>
      <c r="O41671" s="136"/>
      <c r="T41671" s="136"/>
      <c r="W41671" s="136"/>
      <c r="Z41671" s="136"/>
      <c r="AC41671" s="136"/>
    </row>
    <row r="41672" spans="2:29">
      <c r="B41672" s="136"/>
      <c r="E41672" s="136"/>
      <c r="H41672" s="136"/>
      <c r="K41672" s="136"/>
      <c r="O41672" s="136"/>
      <c r="T41672" s="136"/>
      <c r="W41672" s="136"/>
      <c r="Z41672" s="136"/>
      <c r="AC41672" s="136"/>
    </row>
    <row r="41673" spans="2:29">
      <c r="B41673" s="136"/>
      <c r="E41673" s="136"/>
      <c r="H41673" s="136"/>
      <c r="K41673" s="136"/>
      <c r="O41673" s="136"/>
      <c r="T41673" s="136"/>
      <c r="W41673" s="136"/>
      <c r="Z41673" s="136"/>
      <c r="AC41673" s="136"/>
    </row>
    <row r="41674" spans="2:29">
      <c r="B41674" s="136"/>
      <c r="E41674" s="136"/>
      <c r="H41674" s="136"/>
      <c r="K41674" s="136"/>
      <c r="O41674" s="136"/>
      <c r="T41674" s="136"/>
      <c r="W41674" s="136"/>
      <c r="Z41674" s="136"/>
      <c r="AC41674" s="136"/>
    </row>
    <row r="41675" spans="2:29">
      <c r="B41675" s="136"/>
      <c r="E41675" s="136"/>
      <c r="H41675" s="136"/>
      <c r="K41675" s="136"/>
      <c r="O41675" s="136"/>
      <c r="T41675" s="136"/>
      <c r="W41675" s="136"/>
      <c r="Z41675" s="136"/>
      <c r="AC41675" s="136"/>
    </row>
    <row r="41676" spans="2:29">
      <c r="B41676" s="136"/>
      <c r="E41676" s="136"/>
      <c r="H41676" s="136"/>
      <c r="K41676" s="136"/>
      <c r="O41676" s="136"/>
      <c r="T41676" s="136"/>
      <c r="W41676" s="136"/>
      <c r="Z41676" s="136"/>
      <c r="AC41676" s="136"/>
    </row>
    <row r="41677" spans="2:29">
      <c r="B41677" s="136"/>
      <c r="E41677" s="136"/>
      <c r="H41677" s="136"/>
      <c r="K41677" s="136"/>
      <c r="O41677" s="136"/>
      <c r="T41677" s="136"/>
      <c r="W41677" s="136"/>
      <c r="Z41677" s="136"/>
      <c r="AC41677" s="136"/>
    </row>
    <row r="41678" spans="2:29">
      <c r="B41678" s="136"/>
      <c r="E41678" s="136"/>
      <c r="H41678" s="136"/>
      <c r="K41678" s="136"/>
      <c r="O41678" s="136"/>
      <c r="T41678" s="136"/>
      <c r="W41678" s="136"/>
      <c r="Z41678" s="136"/>
      <c r="AC41678" s="136"/>
    </row>
    <row r="41679" spans="2:29">
      <c r="B41679" s="136"/>
      <c r="E41679" s="136"/>
      <c r="H41679" s="136"/>
      <c r="K41679" s="136"/>
      <c r="O41679" s="136"/>
      <c r="T41679" s="136"/>
      <c r="W41679" s="136"/>
      <c r="Z41679" s="136"/>
      <c r="AC41679" s="136"/>
    </row>
    <row r="41680" spans="2:29">
      <c r="B41680" s="136"/>
      <c r="E41680" s="136"/>
      <c r="H41680" s="136"/>
      <c r="K41680" s="136"/>
      <c r="O41680" s="136"/>
      <c r="T41680" s="136"/>
      <c r="W41680" s="136"/>
      <c r="Z41680" s="136"/>
      <c r="AC41680" s="136"/>
    </row>
    <row r="41681" spans="2:29">
      <c r="B41681" s="136"/>
      <c r="E41681" s="136"/>
      <c r="H41681" s="136"/>
      <c r="K41681" s="136"/>
      <c r="O41681" s="136"/>
      <c r="T41681" s="136"/>
      <c r="W41681" s="136"/>
      <c r="Z41681" s="136"/>
      <c r="AC41681" s="136"/>
    </row>
    <row r="41682" spans="2:29">
      <c r="B41682" s="136"/>
      <c r="E41682" s="136"/>
      <c r="H41682" s="136"/>
      <c r="K41682" s="136"/>
      <c r="O41682" s="136"/>
      <c r="T41682" s="136"/>
      <c r="W41682" s="136"/>
      <c r="Z41682" s="136"/>
      <c r="AC41682" s="136"/>
    </row>
    <row r="41683" spans="2:29">
      <c r="B41683" s="136"/>
      <c r="E41683" s="136"/>
      <c r="H41683" s="136"/>
      <c r="K41683" s="136"/>
      <c r="O41683" s="136"/>
      <c r="T41683" s="136"/>
      <c r="W41683" s="136"/>
      <c r="Z41683" s="136"/>
      <c r="AC41683" s="136"/>
    </row>
    <row r="41684" spans="2:29">
      <c r="B41684" s="136"/>
      <c r="E41684" s="136"/>
      <c r="H41684" s="136"/>
      <c r="K41684" s="136"/>
      <c r="O41684" s="136"/>
      <c r="T41684" s="136"/>
      <c r="W41684" s="136"/>
      <c r="Z41684" s="136"/>
      <c r="AC41684" s="136"/>
    </row>
    <row r="41685" spans="2:29">
      <c r="B41685" s="136"/>
      <c r="E41685" s="136"/>
      <c r="H41685" s="136"/>
      <c r="K41685" s="136"/>
      <c r="O41685" s="136"/>
      <c r="T41685" s="136"/>
      <c r="W41685" s="136"/>
      <c r="Z41685" s="136"/>
      <c r="AC41685" s="136"/>
    </row>
    <row r="41686" spans="2:29">
      <c r="B41686" s="136"/>
      <c r="E41686" s="136"/>
      <c r="H41686" s="136"/>
      <c r="K41686" s="136"/>
      <c r="O41686" s="136"/>
      <c r="T41686" s="136"/>
      <c r="W41686" s="136"/>
      <c r="Z41686" s="136"/>
      <c r="AC41686" s="136"/>
    </row>
    <row r="41687" spans="2:29">
      <c r="B41687" s="136"/>
      <c r="E41687" s="136"/>
      <c r="H41687" s="136"/>
      <c r="K41687" s="136"/>
      <c r="O41687" s="136"/>
      <c r="T41687" s="136"/>
      <c r="W41687" s="136"/>
      <c r="Z41687" s="136"/>
      <c r="AC41687" s="136"/>
    </row>
    <row r="41688" spans="2:29">
      <c r="B41688" s="136"/>
      <c r="E41688" s="136"/>
      <c r="H41688" s="136"/>
      <c r="K41688" s="136"/>
      <c r="O41688" s="136"/>
      <c r="T41688" s="136"/>
      <c r="W41688" s="136"/>
      <c r="Z41688" s="136"/>
      <c r="AC41688" s="136"/>
    </row>
    <row r="41689" spans="2:29">
      <c r="B41689" s="136"/>
      <c r="E41689" s="136"/>
      <c r="H41689" s="136"/>
      <c r="K41689" s="136"/>
      <c r="O41689" s="136"/>
      <c r="T41689" s="136"/>
      <c r="W41689" s="136"/>
      <c r="Z41689" s="136"/>
      <c r="AC41689" s="136"/>
    </row>
    <row r="41690" spans="2:29">
      <c r="B41690" s="136"/>
      <c r="E41690" s="136"/>
      <c r="H41690" s="136"/>
      <c r="K41690" s="136"/>
      <c r="O41690" s="136"/>
      <c r="T41690" s="136"/>
      <c r="W41690" s="136"/>
      <c r="Z41690" s="136"/>
      <c r="AC41690" s="136"/>
    </row>
    <row r="41691" spans="2:29">
      <c r="B41691" s="136"/>
      <c r="E41691" s="136"/>
      <c r="H41691" s="136"/>
      <c r="K41691" s="136"/>
      <c r="O41691" s="136"/>
      <c r="T41691" s="136"/>
      <c r="W41691" s="136"/>
      <c r="Z41691" s="136"/>
      <c r="AC41691" s="136"/>
    </row>
    <row r="41692" spans="2:29">
      <c r="B41692" s="136"/>
      <c r="E41692" s="136"/>
      <c r="H41692" s="136"/>
      <c r="K41692" s="136"/>
      <c r="O41692" s="136"/>
      <c r="T41692" s="136"/>
      <c r="W41692" s="136"/>
      <c r="Z41692" s="136"/>
      <c r="AC41692" s="136"/>
    </row>
    <row r="41693" spans="2:29">
      <c r="B41693" s="136"/>
      <c r="E41693" s="136"/>
      <c r="H41693" s="136"/>
      <c r="K41693" s="136"/>
      <c r="O41693" s="136"/>
      <c r="T41693" s="136"/>
      <c r="W41693" s="136"/>
      <c r="Z41693" s="136"/>
      <c r="AC41693" s="136"/>
    </row>
    <row r="41694" spans="2:29">
      <c r="B41694" s="136"/>
      <c r="E41694" s="136"/>
      <c r="H41694" s="136"/>
      <c r="K41694" s="136"/>
      <c r="O41694" s="136"/>
      <c r="T41694" s="136"/>
      <c r="W41694" s="136"/>
      <c r="Z41694" s="136"/>
      <c r="AC41694" s="136"/>
    </row>
    <row r="41695" spans="2:29">
      <c r="B41695" s="136"/>
      <c r="E41695" s="136"/>
      <c r="H41695" s="136"/>
      <c r="K41695" s="136"/>
      <c r="O41695" s="136"/>
      <c r="T41695" s="136"/>
      <c r="W41695" s="136"/>
      <c r="Z41695" s="136"/>
      <c r="AC41695" s="136"/>
    </row>
    <row r="41696" spans="2:29">
      <c r="B41696" s="136"/>
      <c r="E41696" s="136"/>
      <c r="H41696" s="136"/>
      <c r="K41696" s="136"/>
      <c r="O41696" s="136"/>
      <c r="T41696" s="136"/>
      <c r="W41696" s="136"/>
      <c r="Z41696" s="136"/>
      <c r="AC41696" s="136"/>
    </row>
    <row r="41697" spans="2:29">
      <c r="B41697" s="136"/>
      <c r="E41697" s="136"/>
      <c r="H41697" s="136"/>
      <c r="K41697" s="136"/>
      <c r="O41697" s="136"/>
      <c r="T41697" s="136"/>
      <c r="W41697" s="136"/>
      <c r="Z41697" s="136"/>
      <c r="AC41697" s="136"/>
    </row>
    <row r="41698" spans="2:29">
      <c r="B41698" s="136"/>
      <c r="E41698" s="136"/>
      <c r="H41698" s="136"/>
      <c r="K41698" s="136"/>
      <c r="O41698" s="136"/>
      <c r="T41698" s="136"/>
      <c r="W41698" s="136"/>
      <c r="Z41698" s="136"/>
      <c r="AC41698" s="136"/>
    </row>
    <row r="41699" spans="2:29">
      <c r="B41699" s="136"/>
      <c r="E41699" s="136"/>
      <c r="H41699" s="136"/>
      <c r="K41699" s="136"/>
      <c r="O41699" s="136"/>
      <c r="T41699" s="136"/>
      <c r="W41699" s="136"/>
      <c r="Z41699" s="136"/>
      <c r="AC41699" s="136"/>
    </row>
    <row r="41700" spans="2:29">
      <c r="B41700" s="136"/>
      <c r="E41700" s="136"/>
      <c r="H41700" s="136"/>
      <c r="K41700" s="136"/>
      <c r="O41700" s="136"/>
      <c r="T41700" s="136"/>
      <c r="W41700" s="136"/>
      <c r="Z41700" s="136"/>
      <c r="AC41700" s="136"/>
    </row>
    <row r="41701" spans="2:29">
      <c r="B41701" s="136"/>
      <c r="E41701" s="136"/>
      <c r="H41701" s="136"/>
      <c r="K41701" s="136"/>
      <c r="O41701" s="136"/>
      <c r="T41701" s="136"/>
      <c r="W41701" s="136"/>
      <c r="Z41701" s="136"/>
      <c r="AC41701" s="136"/>
    </row>
    <row r="41702" spans="2:29">
      <c r="B41702" s="136"/>
      <c r="E41702" s="136"/>
      <c r="H41702" s="136"/>
      <c r="K41702" s="136"/>
      <c r="O41702" s="136"/>
      <c r="T41702" s="136"/>
      <c r="W41702" s="136"/>
      <c r="Z41702" s="136"/>
      <c r="AC41702" s="136"/>
    </row>
    <row r="41703" spans="2:29">
      <c r="B41703" s="136"/>
      <c r="E41703" s="136"/>
      <c r="H41703" s="136"/>
      <c r="K41703" s="136"/>
      <c r="O41703" s="136"/>
      <c r="T41703" s="136"/>
      <c r="W41703" s="136"/>
      <c r="Z41703" s="136"/>
      <c r="AC41703" s="136"/>
    </row>
    <row r="41704" spans="2:29">
      <c r="B41704" s="136"/>
      <c r="E41704" s="136"/>
      <c r="H41704" s="136"/>
      <c r="K41704" s="136"/>
      <c r="O41704" s="136"/>
      <c r="T41704" s="136"/>
      <c r="W41704" s="136"/>
      <c r="Z41704" s="136"/>
      <c r="AC41704" s="136"/>
    </row>
    <row r="41705" spans="2:29">
      <c r="B41705" s="136"/>
      <c r="E41705" s="136"/>
      <c r="H41705" s="136"/>
      <c r="K41705" s="136"/>
      <c r="O41705" s="136"/>
      <c r="T41705" s="136"/>
      <c r="W41705" s="136"/>
      <c r="Z41705" s="136"/>
      <c r="AC41705" s="136"/>
    </row>
    <row r="41706" spans="2:29">
      <c r="B41706" s="136"/>
      <c r="E41706" s="136"/>
      <c r="H41706" s="136"/>
      <c r="K41706" s="136"/>
      <c r="O41706" s="136"/>
      <c r="T41706" s="136"/>
      <c r="W41706" s="136"/>
      <c r="Z41706" s="136"/>
      <c r="AC41706" s="136"/>
    </row>
    <row r="41707" spans="2:29">
      <c r="B41707" s="136"/>
      <c r="E41707" s="136"/>
      <c r="H41707" s="136"/>
      <c r="K41707" s="136"/>
      <c r="O41707" s="136"/>
      <c r="T41707" s="136"/>
      <c r="W41707" s="136"/>
      <c r="Z41707" s="136"/>
      <c r="AC41707" s="136"/>
    </row>
    <row r="41708" spans="2:29">
      <c r="B41708" s="136"/>
      <c r="E41708" s="136"/>
      <c r="H41708" s="136"/>
      <c r="K41708" s="136"/>
      <c r="O41708" s="136"/>
      <c r="T41708" s="136"/>
      <c r="W41708" s="136"/>
      <c r="Z41708" s="136"/>
      <c r="AC41708" s="136"/>
    </row>
    <row r="41709" spans="2:29">
      <c r="B41709" s="136"/>
      <c r="E41709" s="136"/>
      <c r="H41709" s="136"/>
      <c r="K41709" s="136"/>
      <c r="O41709" s="136"/>
      <c r="T41709" s="136"/>
      <c r="W41709" s="136"/>
      <c r="Z41709" s="136"/>
      <c r="AC41709" s="136"/>
    </row>
    <row r="41710" spans="2:29">
      <c r="B41710" s="136"/>
      <c r="E41710" s="136"/>
      <c r="H41710" s="136"/>
      <c r="K41710" s="136"/>
      <c r="O41710" s="136"/>
      <c r="T41710" s="136"/>
      <c r="W41710" s="136"/>
      <c r="Z41710" s="136"/>
      <c r="AC41710" s="136"/>
    </row>
    <row r="41711" spans="2:29">
      <c r="B41711" s="136"/>
      <c r="E41711" s="136"/>
      <c r="H41711" s="136"/>
      <c r="K41711" s="136"/>
      <c r="O41711" s="136"/>
      <c r="T41711" s="136"/>
      <c r="W41711" s="136"/>
      <c r="Z41711" s="136"/>
      <c r="AC41711" s="136"/>
    </row>
    <row r="41712" spans="2:29">
      <c r="B41712" s="136"/>
      <c r="E41712" s="136"/>
      <c r="H41712" s="136"/>
      <c r="K41712" s="136"/>
      <c r="O41712" s="136"/>
      <c r="T41712" s="136"/>
      <c r="W41712" s="136"/>
      <c r="Z41712" s="136"/>
      <c r="AC41712" s="136"/>
    </row>
    <row r="41713" spans="2:29">
      <c r="B41713" s="136"/>
      <c r="E41713" s="136"/>
      <c r="H41713" s="136"/>
      <c r="K41713" s="136"/>
      <c r="O41713" s="136"/>
      <c r="T41713" s="136"/>
      <c r="W41713" s="136"/>
      <c r="Z41713" s="136"/>
      <c r="AC41713" s="136"/>
    </row>
    <row r="41714" spans="2:29">
      <c r="B41714" s="136"/>
      <c r="E41714" s="136"/>
      <c r="H41714" s="136"/>
      <c r="K41714" s="136"/>
      <c r="O41714" s="136"/>
      <c r="T41714" s="136"/>
      <c r="W41714" s="136"/>
      <c r="Z41714" s="136"/>
      <c r="AC41714" s="136"/>
    </row>
    <row r="41715" spans="2:29">
      <c r="B41715" s="136"/>
      <c r="E41715" s="136"/>
      <c r="H41715" s="136"/>
      <c r="K41715" s="136"/>
      <c r="O41715" s="136"/>
      <c r="T41715" s="136"/>
      <c r="W41715" s="136"/>
      <c r="Z41715" s="136"/>
      <c r="AC41715" s="136"/>
    </row>
    <row r="41716" spans="2:29">
      <c r="B41716" s="136"/>
      <c r="E41716" s="136"/>
      <c r="H41716" s="136"/>
      <c r="K41716" s="136"/>
      <c r="O41716" s="136"/>
      <c r="T41716" s="136"/>
      <c r="W41716" s="136"/>
      <c r="Z41716" s="136"/>
      <c r="AC41716" s="136"/>
    </row>
    <row r="41717" spans="2:29">
      <c r="B41717" s="136"/>
      <c r="E41717" s="136"/>
      <c r="H41717" s="136"/>
      <c r="K41717" s="136"/>
      <c r="O41717" s="136"/>
      <c r="T41717" s="136"/>
      <c r="W41717" s="136"/>
      <c r="Z41717" s="136"/>
      <c r="AC41717" s="136"/>
    </row>
    <row r="41718" spans="2:29">
      <c r="B41718" s="136"/>
      <c r="E41718" s="136"/>
      <c r="H41718" s="136"/>
      <c r="K41718" s="136"/>
      <c r="O41718" s="136"/>
      <c r="T41718" s="136"/>
      <c r="W41718" s="136"/>
      <c r="Z41718" s="136"/>
      <c r="AC41718" s="136"/>
    </row>
    <row r="41719" spans="2:29">
      <c r="B41719" s="136"/>
      <c r="E41719" s="136"/>
      <c r="H41719" s="136"/>
      <c r="K41719" s="136"/>
      <c r="O41719" s="136"/>
      <c r="T41719" s="136"/>
      <c r="W41719" s="136"/>
      <c r="Z41719" s="136"/>
      <c r="AC41719" s="136"/>
    </row>
    <row r="41720" spans="2:29">
      <c r="B41720" s="136"/>
      <c r="E41720" s="136"/>
      <c r="H41720" s="136"/>
      <c r="K41720" s="136"/>
      <c r="O41720" s="136"/>
      <c r="T41720" s="136"/>
      <c r="W41720" s="136"/>
      <c r="Z41720" s="136"/>
      <c r="AC41720" s="136"/>
    </row>
    <row r="41721" spans="2:29">
      <c r="B41721" s="136"/>
      <c r="E41721" s="136"/>
      <c r="H41721" s="136"/>
      <c r="K41721" s="136"/>
      <c r="O41721" s="136"/>
      <c r="T41721" s="136"/>
      <c r="W41721" s="136"/>
      <c r="Z41721" s="136"/>
      <c r="AC41721" s="136"/>
    </row>
    <row r="41722" spans="2:29">
      <c r="B41722" s="136"/>
      <c r="E41722" s="136"/>
      <c r="H41722" s="136"/>
      <c r="K41722" s="136"/>
      <c r="O41722" s="136"/>
      <c r="T41722" s="136"/>
      <c r="W41722" s="136"/>
      <c r="Z41722" s="136"/>
      <c r="AC41722" s="136"/>
    </row>
    <row r="41723" spans="2:29">
      <c r="B41723" s="136"/>
      <c r="E41723" s="136"/>
      <c r="H41723" s="136"/>
      <c r="K41723" s="136"/>
      <c r="O41723" s="136"/>
      <c r="T41723" s="136"/>
      <c r="W41723" s="136"/>
      <c r="Z41723" s="136"/>
      <c r="AC41723" s="136"/>
    </row>
    <row r="41724" spans="2:29">
      <c r="B41724" s="136"/>
      <c r="E41724" s="136"/>
      <c r="H41724" s="136"/>
      <c r="K41724" s="136"/>
      <c r="O41724" s="136"/>
      <c r="T41724" s="136"/>
      <c r="W41724" s="136"/>
      <c r="Z41724" s="136"/>
      <c r="AC41724" s="136"/>
    </row>
    <row r="41725" spans="2:29">
      <c r="B41725" s="136"/>
      <c r="E41725" s="136"/>
      <c r="H41725" s="136"/>
      <c r="K41725" s="136"/>
      <c r="O41725" s="136"/>
      <c r="T41725" s="136"/>
      <c r="W41725" s="136"/>
      <c r="Z41725" s="136"/>
      <c r="AC41725" s="136"/>
    </row>
    <row r="41726" spans="2:29">
      <c r="B41726" s="136"/>
      <c r="E41726" s="136"/>
      <c r="H41726" s="136"/>
      <c r="K41726" s="136"/>
      <c r="O41726" s="136"/>
      <c r="T41726" s="136"/>
      <c r="W41726" s="136"/>
      <c r="Z41726" s="136"/>
      <c r="AC41726" s="136"/>
    </row>
    <row r="41727" spans="2:29">
      <c r="B41727" s="136"/>
      <c r="E41727" s="136"/>
      <c r="H41727" s="136"/>
      <c r="K41727" s="136"/>
      <c r="O41727" s="136"/>
      <c r="T41727" s="136"/>
      <c r="W41727" s="136"/>
      <c r="Z41727" s="136"/>
      <c r="AC41727" s="136"/>
    </row>
    <row r="41728" spans="2:29">
      <c r="B41728" s="136"/>
      <c r="E41728" s="136"/>
      <c r="H41728" s="136"/>
      <c r="K41728" s="136"/>
      <c r="O41728" s="136"/>
      <c r="T41728" s="136"/>
      <c r="W41728" s="136"/>
      <c r="Z41728" s="136"/>
      <c r="AC41728" s="136"/>
    </row>
    <row r="41729" spans="2:29">
      <c r="B41729" s="136"/>
      <c r="E41729" s="136"/>
      <c r="H41729" s="136"/>
      <c r="K41729" s="136"/>
      <c r="O41729" s="136"/>
      <c r="T41729" s="136"/>
      <c r="W41729" s="136"/>
      <c r="Z41729" s="136"/>
      <c r="AC41729" s="136"/>
    </row>
    <row r="41730" spans="2:29">
      <c r="B41730" s="136"/>
      <c r="E41730" s="136"/>
      <c r="H41730" s="136"/>
      <c r="K41730" s="136"/>
      <c r="O41730" s="136"/>
      <c r="T41730" s="136"/>
      <c r="W41730" s="136"/>
      <c r="Z41730" s="136"/>
      <c r="AC41730" s="136"/>
    </row>
    <row r="41731" spans="2:29">
      <c r="B41731" s="136"/>
      <c r="E41731" s="136"/>
      <c r="H41731" s="136"/>
      <c r="K41731" s="136"/>
      <c r="O41731" s="136"/>
      <c r="T41731" s="136"/>
      <c r="W41731" s="136"/>
      <c r="Z41731" s="136"/>
      <c r="AC41731" s="136"/>
    </row>
    <row r="41732" spans="2:29">
      <c r="B41732" s="136"/>
      <c r="E41732" s="136"/>
      <c r="H41732" s="136"/>
      <c r="K41732" s="136"/>
      <c r="O41732" s="136"/>
      <c r="T41732" s="136"/>
      <c r="W41732" s="136"/>
      <c r="Z41732" s="136"/>
      <c r="AC41732" s="136"/>
    </row>
    <row r="41733" spans="2:29">
      <c r="B41733" s="136"/>
      <c r="E41733" s="136"/>
      <c r="H41733" s="136"/>
      <c r="K41733" s="136"/>
      <c r="O41733" s="136"/>
      <c r="T41733" s="136"/>
      <c r="W41733" s="136"/>
      <c r="Z41733" s="136"/>
      <c r="AC41733" s="136"/>
    </row>
    <row r="41734" spans="2:29">
      <c r="B41734" s="136"/>
      <c r="E41734" s="136"/>
      <c r="H41734" s="136"/>
      <c r="K41734" s="136"/>
      <c r="O41734" s="136"/>
      <c r="T41734" s="136"/>
      <c r="W41734" s="136"/>
      <c r="Z41734" s="136"/>
      <c r="AC41734" s="136"/>
    </row>
    <row r="41735" spans="2:29">
      <c r="B41735" s="136"/>
      <c r="E41735" s="136"/>
      <c r="H41735" s="136"/>
      <c r="K41735" s="136"/>
      <c r="O41735" s="136"/>
      <c r="T41735" s="136"/>
      <c r="W41735" s="136"/>
      <c r="Z41735" s="136"/>
      <c r="AC41735" s="136"/>
    </row>
    <row r="41736" spans="2:29">
      <c r="B41736" s="136"/>
      <c r="E41736" s="136"/>
      <c r="H41736" s="136"/>
      <c r="K41736" s="136"/>
      <c r="O41736" s="136"/>
      <c r="T41736" s="136"/>
      <c r="W41736" s="136"/>
      <c r="Z41736" s="136"/>
      <c r="AC41736" s="136"/>
    </row>
    <row r="41737" spans="2:29">
      <c r="B41737" s="136"/>
      <c r="E41737" s="136"/>
      <c r="H41737" s="136"/>
      <c r="K41737" s="136"/>
      <c r="O41737" s="136"/>
      <c r="T41737" s="136"/>
      <c r="W41737" s="136"/>
      <c r="Z41737" s="136"/>
      <c r="AC41737" s="136"/>
    </row>
    <row r="41738" spans="2:29">
      <c r="B41738" s="136"/>
      <c r="E41738" s="136"/>
      <c r="H41738" s="136"/>
      <c r="K41738" s="136"/>
      <c r="O41738" s="136"/>
      <c r="T41738" s="136"/>
      <c r="W41738" s="136"/>
      <c r="Z41738" s="136"/>
      <c r="AC41738" s="136"/>
    </row>
    <row r="41739" spans="2:29">
      <c r="B41739" s="136"/>
      <c r="E41739" s="136"/>
      <c r="H41739" s="136"/>
      <c r="K41739" s="136"/>
      <c r="O41739" s="136"/>
      <c r="T41739" s="136"/>
      <c r="W41739" s="136"/>
      <c r="Z41739" s="136"/>
      <c r="AC41739" s="136"/>
    </row>
    <row r="41740" spans="2:29">
      <c r="B41740" s="136"/>
      <c r="E41740" s="136"/>
      <c r="H41740" s="136"/>
      <c r="K41740" s="136"/>
      <c r="O41740" s="136"/>
      <c r="T41740" s="136"/>
      <c r="W41740" s="136"/>
      <c r="Z41740" s="136"/>
      <c r="AC41740" s="136"/>
    </row>
    <row r="41741" spans="2:29">
      <c r="B41741" s="136"/>
      <c r="E41741" s="136"/>
      <c r="H41741" s="136"/>
      <c r="K41741" s="136"/>
      <c r="O41741" s="136"/>
      <c r="T41741" s="136"/>
      <c r="W41741" s="136"/>
      <c r="Z41741" s="136"/>
      <c r="AC41741" s="136"/>
    </row>
    <row r="41742" spans="2:29">
      <c r="B41742" s="136"/>
      <c r="E41742" s="136"/>
      <c r="H41742" s="136"/>
      <c r="K41742" s="136"/>
      <c r="O41742" s="136"/>
      <c r="T41742" s="136"/>
      <c r="W41742" s="136"/>
      <c r="Z41742" s="136"/>
      <c r="AC41742" s="136"/>
    </row>
    <row r="41743" spans="2:29">
      <c r="B41743" s="136"/>
      <c r="E41743" s="136"/>
      <c r="H41743" s="136"/>
      <c r="K41743" s="136"/>
      <c r="O41743" s="136"/>
      <c r="T41743" s="136"/>
      <c r="W41743" s="136"/>
      <c r="Z41743" s="136"/>
      <c r="AC41743" s="136"/>
    </row>
    <row r="41744" spans="2:29">
      <c r="B41744" s="136"/>
      <c r="E41744" s="136"/>
      <c r="H41744" s="136"/>
      <c r="K41744" s="136"/>
      <c r="O41744" s="136"/>
      <c r="T41744" s="136"/>
      <c r="W41744" s="136"/>
      <c r="Z41744" s="136"/>
      <c r="AC41744" s="136"/>
    </row>
    <row r="41745" spans="2:29">
      <c r="B41745" s="136"/>
      <c r="E41745" s="136"/>
      <c r="H41745" s="136"/>
      <c r="K41745" s="136"/>
      <c r="O41745" s="136"/>
      <c r="T41745" s="136"/>
      <c r="W41745" s="136"/>
      <c r="Z41745" s="136"/>
      <c r="AC41745" s="136"/>
    </row>
    <row r="41746" spans="2:29">
      <c r="B41746" s="136"/>
      <c r="E41746" s="136"/>
      <c r="H41746" s="136"/>
      <c r="K41746" s="136"/>
      <c r="O41746" s="136"/>
      <c r="T41746" s="136"/>
      <c r="W41746" s="136"/>
      <c r="Z41746" s="136"/>
      <c r="AC41746" s="136"/>
    </row>
    <row r="41747" spans="2:29">
      <c r="B41747" s="136"/>
      <c r="E41747" s="136"/>
      <c r="H41747" s="136"/>
      <c r="K41747" s="136"/>
      <c r="O41747" s="136"/>
      <c r="T41747" s="136"/>
      <c r="W41747" s="136"/>
      <c r="Z41747" s="136"/>
      <c r="AC41747" s="136"/>
    </row>
    <row r="41748" spans="2:29">
      <c r="B41748" s="136"/>
      <c r="E41748" s="136"/>
      <c r="H41748" s="136"/>
      <c r="K41748" s="136"/>
      <c r="O41748" s="136"/>
      <c r="T41748" s="136"/>
      <c r="W41748" s="136"/>
      <c r="Z41748" s="136"/>
      <c r="AC41748" s="136"/>
    </row>
    <row r="41749" spans="2:29">
      <c r="B41749" s="136"/>
      <c r="E41749" s="136"/>
      <c r="H41749" s="136"/>
      <c r="K41749" s="136"/>
      <c r="O41749" s="136"/>
      <c r="T41749" s="136"/>
      <c r="W41749" s="136"/>
      <c r="Z41749" s="136"/>
      <c r="AC41749" s="136"/>
    </row>
    <row r="41750" spans="2:29">
      <c r="B41750" s="136"/>
      <c r="E41750" s="136"/>
      <c r="H41750" s="136"/>
      <c r="K41750" s="136"/>
      <c r="O41750" s="136"/>
      <c r="T41750" s="136"/>
      <c r="W41750" s="136"/>
      <c r="Z41750" s="136"/>
      <c r="AC41750" s="136"/>
    </row>
    <row r="41751" spans="2:29">
      <c r="B41751" s="136"/>
      <c r="E41751" s="136"/>
      <c r="H41751" s="136"/>
      <c r="K41751" s="136"/>
      <c r="O41751" s="136"/>
      <c r="T41751" s="136"/>
      <c r="W41751" s="136"/>
      <c r="Z41751" s="136"/>
      <c r="AC41751" s="136"/>
    </row>
    <row r="41752" spans="2:29">
      <c r="B41752" s="136"/>
      <c r="E41752" s="136"/>
      <c r="H41752" s="136"/>
      <c r="K41752" s="136"/>
      <c r="O41752" s="136"/>
      <c r="T41752" s="136"/>
      <c r="W41752" s="136"/>
      <c r="Z41752" s="136"/>
      <c r="AC41752" s="136"/>
    </row>
    <row r="41753" spans="2:29">
      <c r="B41753" s="136"/>
      <c r="E41753" s="136"/>
      <c r="H41753" s="136"/>
      <c r="K41753" s="136"/>
      <c r="O41753" s="136"/>
      <c r="T41753" s="136"/>
      <c r="W41753" s="136"/>
      <c r="Z41753" s="136"/>
      <c r="AC41753" s="136"/>
    </row>
    <row r="41754" spans="2:29">
      <c r="B41754" s="136"/>
      <c r="E41754" s="136"/>
      <c r="H41754" s="136"/>
      <c r="K41754" s="136"/>
      <c r="O41754" s="136"/>
      <c r="T41754" s="136"/>
      <c r="W41754" s="136"/>
      <c r="Z41754" s="136"/>
      <c r="AC41754" s="136"/>
    </row>
    <row r="41755" spans="2:29">
      <c r="B41755" s="136"/>
      <c r="E41755" s="136"/>
      <c r="H41755" s="136"/>
      <c r="K41755" s="136"/>
      <c r="O41755" s="136"/>
      <c r="T41755" s="136"/>
      <c r="W41755" s="136"/>
      <c r="Z41755" s="136"/>
      <c r="AC41755" s="136"/>
    </row>
    <row r="41756" spans="2:29">
      <c r="B41756" s="136"/>
      <c r="E41756" s="136"/>
      <c r="H41756" s="136"/>
      <c r="K41756" s="136"/>
      <c r="O41756" s="136"/>
      <c r="T41756" s="136"/>
      <c r="W41756" s="136"/>
      <c r="Z41756" s="136"/>
      <c r="AC41756" s="136"/>
    </row>
    <row r="41757" spans="2:29">
      <c r="B41757" s="136"/>
      <c r="E41757" s="136"/>
      <c r="H41757" s="136"/>
      <c r="K41757" s="136"/>
      <c r="O41757" s="136"/>
      <c r="T41757" s="136"/>
      <c r="W41757" s="136"/>
      <c r="Z41757" s="136"/>
      <c r="AC41757" s="136"/>
    </row>
    <row r="41758" spans="2:29">
      <c r="B41758" s="136"/>
      <c r="E41758" s="136"/>
      <c r="H41758" s="136"/>
      <c r="K41758" s="136"/>
      <c r="O41758" s="136"/>
      <c r="T41758" s="136"/>
      <c r="W41758" s="136"/>
      <c r="Z41758" s="136"/>
      <c r="AC41758" s="136"/>
    </row>
    <row r="41759" spans="2:29">
      <c r="B41759" s="136"/>
      <c r="E41759" s="136"/>
      <c r="H41759" s="136"/>
      <c r="K41759" s="136"/>
      <c r="O41759" s="136"/>
      <c r="T41759" s="136"/>
      <c r="W41759" s="136"/>
      <c r="Z41759" s="136"/>
      <c r="AC41759" s="136"/>
    </row>
    <row r="41760" spans="2:29">
      <c r="B41760" s="136"/>
      <c r="E41760" s="136"/>
      <c r="H41760" s="136"/>
      <c r="K41760" s="136"/>
      <c r="O41760" s="136"/>
      <c r="T41760" s="136"/>
      <c r="W41760" s="136"/>
      <c r="Z41760" s="136"/>
      <c r="AC41760" s="136"/>
    </row>
    <row r="41761" spans="2:29">
      <c r="B41761" s="136"/>
      <c r="E41761" s="136"/>
      <c r="H41761" s="136"/>
      <c r="K41761" s="136"/>
      <c r="O41761" s="136"/>
      <c r="T41761" s="136"/>
      <c r="W41761" s="136"/>
      <c r="Z41761" s="136"/>
      <c r="AC41761" s="136"/>
    </row>
    <row r="41762" spans="2:29">
      <c r="B41762" s="136"/>
      <c r="E41762" s="136"/>
      <c r="H41762" s="136"/>
      <c r="K41762" s="136"/>
      <c r="O41762" s="136"/>
      <c r="T41762" s="136"/>
      <c r="W41762" s="136"/>
      <c r="Z41762" s="136"/>
      <c r="AC41762" s="136"/>
    </row>
    <row r="41763" spans="2:29">
      <c r="B41763" s="136"/>
      <c r="E41763" s="136"/>
      <c r="H41763" s="136"/>
      <c r="K41763" s="136"/>
      <c r="O41763" s="136"/>
      <c r="T41763" s="136"/>
      <c r="W41763" s="136"/>
      <c r="Z41763" s="136"/>
      <c r="AC41763" s="136"/>
    </row>
    <row r="41764" spans="2:29">
      <c r="B41764" s="136"/>
      <c r="E41764" s="136"/>
      <c r="H41764" s="136"/>
      <c r="K41764" s="136"/>
      <c r="O41764" s="136"/>
      <c r="T41764" s="136"/>
      <c r="W41764" s="136"/>
      <c r="Z41764" s="136"/>
      <c r="AC41764" s="136"/>
    </row>
    <row r="41765" spans="2:29">
      <c r="B41765" s="136"/>
      <c r="E41765" s="136"/>
      <c r="H41765" s="136"/>
      <c r="K41765" s="136"/>
      <c r="O41765" s="136"/>
      <c r="T41765" s="136"/>
      <c r="W41765" s="136"/>
      <c r="Z41765" s="136"/>
      <c r="AC41765" s="136"/>
    </row>
    <row r="41766" spans="2:29">
      <c r="B41766" s="136"/>
      <c r="E41766" s="136"/>
      <c r="H41766" s="136"/>
      <c r="K41766" s="136"/>
      <c r="O41766" s="136"/>
      <c r="T41766" s="136"/>
      <c r="W41766" s="136"/>
      <c r="Z41766" s="136"/>
      <c r="AC41766" s="136"/>
    </row>
    <row r="41767" spans="2:29">
      <c r="B41767" s="136"/>
      <c r="E41767" s="136"/>
      <c r="H41767" s="136"/>
      <c r="K41767" s="136"/>
      <c r="O41767" s="136"/>
      <c r="T41767" s="136"/>
      <c r="W41767" s="136"/>
      <c r="Z41767" s="136"/>
      <c r="AC41767" s="136"/>
    </row>
    <row r="41768" spans="2:29">
      <c r="B41768" s="136"/>
      <c r="E41768" s="136"/>
      <c r="H41768" s="136"/>
      <c r="K41768" s="136"/>
      <c r="O41768" s="136"/>
      <c r="T41768" s="136"/>
      <c r="W41768" s="136"/>
      <c r="Z41768" s="136"/>
      <c r="AC41768" s="136"/>
    </row>
    <row r="41769" spans="2:29">
      <c r="B41769" s="136"/>
      <c r="E41769" s="136"/>
      <c r="H41769" s="136"/>
      <c r="K41769" s="136"/>
      <c r="O41769" s="136"/>
      <c r="T41769" s="136"/>
      <c r="W41769" s="136"/>
      <c r="Z41769" s="136"/>
      <c r="AC41769" s="136"/>
    </row>
    <row r="41770" spans="2:29">
      <c r="B41770" s="136"/>
      <c r="E41770" s="136"/>
      <c r="H41770" s="136"/>
      <c r="K41770" s="136"/>
      <c r="O41770" s="136"/>
      <c r="T41770" s="136"/>
      <c r="W41770" s="136"/>
      <c r="Z41770" s="136"/>
      <c r="AC41770" s="136"/>
    </row>
    <row r="41771" spans="2:29">
      <c r="B41771" s="136"/>
      <c r="E41771" s="136"/>
      <c r="H41771" s="136"/>
      <c r="K41771" s="136"/>
      <c r="O41771" s="136"/>
      <c r="T41771" s="136"/>
      <c r="W41771" s="136"/>
      <c r="Z41771" s="136"/>
      <c r="AC41771" s="136"/>
    </row>
    <row r="41772" spans="2:29">
      <c r="B41772" s="136"/>
      <c r="E41772" s="136"/>
      <c r="H41772" s="136"/>
      <c r="K41772" s="136"/>
      <c r="O41772" s="136"/>
      <c r="T41772" s="136"/>
      <c r="W41772" s="136"/>
      <c r="Z41772" s="136"/>
      <c r="AC41772" s="136"/>
    </row>
    <row r="41773" spans="2:29">
      <c r="B41773" s="136"/>
      <c r="E41773" s="136"/>
      <c r="H41773" s="136"/>
      <c r="K41773" s="136"/>
      <c r="O41773" s="136"/>
      <c r="T41773" s="136"/>
      <c r="W41773" s="136"/>
      <c r="Z41773" s="136"/>
      <c r="AC41773" s="136"/>
    </row>
    <row r="41774" spans="2:29">
      <c r="B41774" s="136"/>
      <c r="E41774" s="136"/>
      <c r="H41774" s="136"/>
      <c r="K41774" s="136"/>
      <c r="O41774" s="136"/>
      <c r="T41774" s="136"/>
      <c r="W41774" s="136"/>
      <c r="Z41774" s="136"/>
      <c r="AC41774" s="136"/>
    </row>
    <row r="41775" spans="2:29">
      <c r="B41775" s="136"/>
      <c r="E41775" s="136"/>
      <c r="H41775" s="136"/>
      <c r="K41775" s="136"/>
      <c r="O41775" s="136"/>
      <c r="T41775" s="136"/>
      <c r="W41775" s="136"/>
      <c r="Z41775" s="136"/>
      <c r="AC41775" s="136"/>
    </row>
    <row r="41776" spans="2:29">
      <c r="B41776" s="136"/>
      <c r="E41776" s="136"/>
      <c r="H41776" s="136"/>
      <c r="K41776" s="136"/>
      <c r="O41776" s="136"/>
      <c r="T41776" s="136"/>
      <c r="W41776" s="136"/>
      <c r="Z41776" s="136"/>
      <c r="AC41776" s="136"/>
    </row>
    <row r="41777" spans="2:29">
      <c r="B41777" s="136"/>
      <c r="E41777" s="136"/>
      <c r="H41777" s="136"/>
      <c r="K41777" s="136"/>
      <c r="O41777" s="136"/>
      <c r="T41777" s="136"/>
      <c r="W41777" s="136"/>
      <c r="Z41777" s="136"/>
      <c r="AC41777" s="136"/>
    </row>
    <row r="41778" spans="2:29">
      <c r="B41778" s="136"/>
      <c r="E41778" s="136"/>
      <c r="H41778" s="136"/>
      <c r="K41778" s="136"/>
      <c r="O41778" s="136"/>
      <c r="T41778" s="136"/>
      <c r="W41778" s="136"/>
      <c r="Z41778" s="136"/>
      <c r="AC41778" s="136"/>
    </row>
    <row r="41779" spans="2:29">
      <c r="B41779" s="136"/>
      <c r="E41779" s="136"/>
      <c r="H41779" s="136"/>
      <c r="K41779" s="136"/>
      <c r="O41779" s="136"/>
      <c r="T41779" s="136"/>
      <c r="W41779" s="136"/>
      <c r="Z41779" s="136"/>
      <c r="AC41779" s="136"/>
    </row>
    <row r="41780" spans="2:29">
      <c r="B41780" s="136"/>
      <c r="E41780" s="136"/>
      <c r="H41780" s="136"/>
      <c r="K41780" s="136"/>
      <c r="O41780" s="136"/>
      <c r="T41780" s="136"/>
      <c r="W41780" s="136"/>
      <c r="Z41780" s="136"/>
      <c r="AC41780" s="136"/>
    </row>
    <row r="41781" spans="2:29">
      <c r="B41781" s="136"/>
      <c r="E41781" s="136"/>
      <c r="H41781" s="136"/>
      <c r="K41781" s="136"/>
      <c r="O41781" s="136"/>
      <c r="T41781" s="136"/>
      <c r="W41781" s="136"/>
      <c r="Z41781" s="136"/>
      <c r="AC41781" s="136"/>
    </row>
    <row r="41782" spans="2:29">
      <c r="B41782" s="136"/>
      <c r="E41782" s="136"/>
      <c r="H41782" s="136"/>
      <c r="K41782" s="136"/>
      <c r="O41782" s="136"/>
      <c r="T41782" s="136"/>
      <c r="W41782" s="136"/>
      <c r="Z41782" s="136"/>
      <c r="AC41782" s="136"/>
    </row>
    <row r="41783" spans="2:29">
      <c r="B41783" s="136"/>
      <c r="E41783" s="136"/>
      <c r="H41783" s="136"/>
      <c r="K41783" s="136"/>
      <c r="O41783" s="136"/>
      <c r="T41783" s="136"/>
      <c r="W41783" s="136"/>
      <c r="Z41783" s="136"/>
      <c r="AC41783" s="136"/>
    </row>
    <row r="41784" spans="2:29">
      <c r="B41784" s="136"/>
      <c r="E41784" s="136"/>
      <c r="H41784" s="136"/>
      <c r="K41784" s="136"/>
      <c r="O41784" s="136"/>
      <c r="T41784" s="136"/>
      <c r="W41784" s="136"/>
      <c r="Z41784" s="136"/>
      <c r="AC41784" s="136"/>
    </row>
    <row r="41785" spans="2:29">
      <c r="B41785" s="136"/>
      <c r="E41785" s="136"/>
      <c r="H41785" s="136"/>
      <c r="K41785" s="136"/>
      <c r="O41785" s="136"/>
      <c r="T41785" s="136"/>
      <c r="W41785" s="136"/>
      <c r="Z41785" s="136"/>
      <c r="AC41785" s="136"/>
    </row>
    <row r="41786" spans="2:29">
      <c r="B41786" s="136"/>
      <c r="E41786" s="136"/>
      <c r="H41786" s="136"/>
      <c r="K41786" s="136"/>
      <c r="O41786" s="136"/>
      <c r="T41786" s="136"/>
      <c r="W41786" s="136"/>
      <c r="Z41786" s="136"/>
      <c r="AC41786" s="136"/>
    </row>
    <row r="41787" spans="2:29">
      <c r="B41787" s="136"/>
      <c r="E41787" s="136"/>
      <c r="H41787" s="136"/>
      <c r="K41787" s="136"/>
      <c r="O41787" s="136"/>
      <c r="T41787" s="136"/>
      <c r="W41787" s="136"/>
      <c r="Z41787" s="136"/>
      <c r="AC41787" s="136"/>
    </row>
    <row r="41788" spans="2:29">
      <c r="B41788" s="136"/>
      <c r="E41788" s="136"/>
      <c r="H41788" s="136"/>
      <c r="K41788" s="136"/>
      <c r="O41788" s="136"/>
      <c r="T41788" s="136"/>
      <c r="W41788" s="136"/>
      <c r="Z41788" s="136"/>
      <c r="AC41788" s="136"/>
    </row>
    <row r="41789" spans="2:29">
      <c r="B41789" s="136"/>
      <c r="E41789" s="136"/>
      <c r="H41789" s="136"/>
      <c r="K41789" s="136"/>
      <c r="O41789" s="136"/>
      <c r="T41789" s="136"/>
      <c r="W41789" s="136"/>
      <c r="Z41789" s="136"/>
      <c r="AC41789" s="136"/>
    </row>
    <row r="41790" spans="2:29">
      <c r="B41790" s="136"/>
      <c r="E41790" s="136"/>
      <c r="H41790" s="136"/>
      <c r="K41790" s="136"/>
      <c r="O41790" s="136"/>
      <c r="T41790" s="136"/>
      <c r="W41790" s="136"/>
      <c r="Z41790" s="136"/>
      <c r="AC41790" s="136"/>
    </row>
    <row r="41791" spans="2:29">
      <c r="B41791" s="136"/>
      <c r="E41791" s="136"/>
      <c r="H41791" s="136"/>
      <c r="K41791" s="136"/>
      <c r="O41791" s="136"/>
      <c r="T41791" s="136"/>
      <c r="W41791" s="136"/>
      <c r="Z41791" s="136"/>
      <c r="AC41791" s="136"/>
    </row>
    <row r="41792" spans="2:29">
      <c r="B41792" s="136"/>
      <c r="E41792" s="136"/>
      <c r="H41792" s="136"/>
      <c r="K41792" s="136"/>
      <c r="O41792" s="136"/>
      <c r="T41792" s="136"/>
      <c r="W41792" s="136"/>
      <c r="Z41792" s="136"/>
      <c r="AC41792" s="136"/>
    </row>
    <row r="41793" spans="2:29">
      <c r="B41793" s="136"/>
      <c r="E41793" s="136"/>
      <c r="H41793" s="136"/>
      <c r="K41793" s="136"/>
      <c r="O41793" s="136"/>
      <c r="T41793" s="136"/>
      <c r="W41793" s="136"/>
      <c r="Z41793" s="136"/>
      <c r="AC41793" s="136"/>
    </row>
    <row r="41794" spans="2:29">
      <c r="B41794" s="136"/>
      <c r="E41794" s="136"/>
      <c r="H41794" s="136"/>
      <c r="K41794" s="136"/>
      <c r="O41794" s="136"/>
      <c r="T41794" s="136"/>
      <c r="W41794" s="136"/>
      <c r="Z41794" s="136"/>
      <c r="AC41794" s="136"/>
    </row>
    <row r="41795" spans="2:29">
      <c r="B41795" s="136"/>
      <c r="E41795" s="136"/>
      <c r="H41795" s="136"/>
      <c r="K41795" s="136"/>
      <c r="O41795" s="136"/>
      <c r="T41795" s="136"/>
      <c r="W41795" s="136"/>
      <c r="Z41795" s="136"/>
      <c r="AC41795" s="136"/>
    </row>
    <row r="41796" spans="2:29">
      <c r="B41796" s="136"/>
      <c r="E41796" s="136"/>
      <c r="H41796" s="136"/>
      <c r="K41796" s="136"/>
      <c r="O41796" s="136"/>
      <c r="T41796" s="136"/>
      <c r="W41796" s="136"/>
      <c r="Z41796" s="136"/>
      <c r="AC41796" s="136"/>
    </row>
    <row r="41797" spans="2:29">
      <c r="B41797" s="136"/>
      <c r="E41797" s="136"/>
      <c r="H41797" s="136"/>
      <c r="K41797" s="136"/>
      <c r="O41797" s="136"/>
      <c r="T41797" s="136"/>
      <c r="W41797" s="136"/>
      <c r="Z41797" s="136"/>
      <c r="AC41797" s="136"/>
    </row>
    <row r="41798" spans="2:29">
      <c r="B41798" s="136"/>
      <c r="E41798" s="136"/>
      <c r="H41798" s="136"/>
      <c r="K41798" s="136"/>
      <c r="O41798" s="136"/>
      <c r="T41798" s="136"/>
      <c r="W41798" s="136"/>
      <c r="Z41798" s="136"/>
      <c r="AC41798" s="136"/>
    </row>
    <row r="41799" spans="2:29">
      <c r="B41799" s="136"/>
      <c r="E41799" s="136"/>
      <c r="H41799" s="136"/>
      <c r="K41799" s="136"/>
      <c r="O41799" s="136"/>
      <c r="T41799" s="136"/>
      <c r="W41799" s="136"/>
      <c r="Z41799" s="136"/>
      <c r="AC41799" s="136"/>
    </row>
    <row r="41800" spans="2:29">
      <c r="B41800" s="136"/>
      <c r="E41800" s="136"/>
      <c r="H41800" s="136"/>
      <c r="K41800" s="136"/>
      <c r="O41800" s="136"/>
      <c r="T41800" s="136"/>
      <c r="W41800" s="136"/>
      <c r="Z41800" s="136"/>
      <c r="AC41800" s="136"/>
    </row>
    <row r="41801" spans="2:29">
      <c r="B41801" s="136"/>
      <c r="E41801" s="136"/>
      <c r="H41801" s="136"/>
      <c r="K41801" s="136"/>
      <c r="O41801" s="136"/>
      <c r="T41801" s="136"/>
      <c r="W41801" s="136"/>
      <c r="Z41801" s="136"/>
      <c r="AC41801" s="136"/>
    </row>
    <row r="41802" spans="2:29">
      <c r="B41802" s="136"/>
      <c r="E41802" s="136"/>
      <c r="H41802" s="136"/>
      <c r="K41802" s="136"/>
      <c r="O41802" s="136"/>
      <c r="T41802" s="136"/>
      <c r="W41802" s="136"/>
      <c r="Z41802" s="136"/>
      <c r="AC41802" s="136"/>
    </row>
    <row r="41803" spans="2:29">
      <c r="B41803" s="136"/>
      <c r="E41803" s="136"/>
      <c r="H41803" s="136"/>
      <c r="K41803" s="136"/>
      <c r="O41803" s="136"/>
      <c r="T41803" s="136"/>
      <c r="W41803" s="136"/>
      <c r="Z41803" s="136"/>
      <c r="AC41803" s="136"/>
    </row>
    <row r="41804" spans="2:29">
      <c r="B41804" s="136"/>
      <c r="E41804" s="136"/>
      <c r="H41804" s="136"/>
      <c r="K41804" s="136"/>
      <c r="O41804" s="136"/>
      <c r="T41804" s="136"/>
      <c r="W41804" s="136"/>
      <c r="Z41804" s="136"/>
      <c r="AC41804" s="136"/>
    </row>
    <row r="41805" spans="2:29">
      <c r="B41805" s="136"/>
      <c r="E41805" s="136"/>
      <c r="H41805" s="136"/>
      <c r="K41805" s="136"/>
      <c r="O41805" s="136"/>
      <c r="T41805" s="136"/>
      <c r="W41805" s="136"/>
      <c r="Z41805" s="136"/>
      <c r="AC41805" s="136"/>
    </row>
    <row r="41806" spans="2:29">
      <c r="B41806" s="136"/>
      <c r="E41806" s="136"/>
      <c r="H41806" s="136"/>
      <c r="K41806" s="136"/>
      <c r="O41806" s="136"/>
      <c r="T41806" s="136"/>
      <c r="W41806" s="136"/>
      <c r="Z41806" s="136"/>
      <c r="AC41806" s="136"/>
    </row>
    <row r="41807" spans="2:29">
      <c r="B41807" s="136"/>
      <c r="E41807" s="136"/>
      <c r="H41807" s="136"/>
      <c r="K41807" s="136"/>
      <c r="O41807" s="136"/>
      <c r="T41807" s="136"/>
      <c r="W41807" s="136"/>
      <c r="Z41807" s="136"/>
      <c r="AC41807" s="136"/>
    </row>
    <row r="41808" spans="2:29">
      <c r="B41808" s="136"/>
      <c r="E41808" s="136"/>
      <c r="H41808" s="136"/>
      <c r="K41808" s="136"/>
      <c r="O41808" s="136"/>
      <c r="T41808" s="136"/>
      <c r="W41808" s="136"/>
      <c r="Z41808" s="136"/>
      <c r="AC41808" s="136"/>
    </row>
    <row r="41809" spans="2:29">
      <c r="B41809" s="136"/>
      <c r="E41809" s="136"/>
      <c r="H41809" s="136"/>
      <c r="K41809" s="136"/>
      <c r="O41809" s="136"/>
      <c r="T41809" s="136"/>
      <c r="W41809" s="136"/>
      <c r="Z41809" s="136"/>
      <c r="AC41809" s="136"/>
    </row>
    <row r="41810" spans="2:29">
      <c r="B41810" s="136"/>
      <c r="E41810" s="136"/>
      <c r="H41810" s="136"/>
      <c r="K41810" s="136"/>
      <c r="O41810" s="136"/>
      <c r="T41810" s="136"/>
      <c r="W41810" s="136"/>
      <c r="Z41810" s="136"/>
      <c r="AC41810" s="136"/>
    </row>
    <row r="41811" spans="2:29">
      <c r="B41811" s="136"/>
      <c r="E41811" s="136"/>
      <c r="H41811" s="136"/>
      <c r="K41811" s="136"/>
      <c r="O41811" s="136"/>
      <c r="T41811" s="136"/>
      <c r="W41811" s="136"/>
      <c r="Z41811" s="136"/>
      <c r="AC41811" s="136"/>
    </row>
    <row r="41812" spans="2:29">
      <c r="B41812" s="136"/>
      <c r="E41812" s="136"/>
      <c r="H41812" s="136"/>
      <c r="K41812" s="136"/>
      <c r="O41812" s="136"/>
      <c r="T41812" s="136"/>
      <c r="W41812" s="136"/>
      <c r="Z41812" s="136"/>
      <c r="AC41812" s="136"/>
    </row>
    <row r="41813" spans="2:29">
      <c r="B41813" s="136"/>
      <c r="E41813" s="136"/>
      <c r="H41813" s="136"/>
      <c r="K41813" s="136"/>
      <c r="O41813" s="136"/>
      <c r="T41813" s="136"/>
      <c r="W41813" s="136"/>
      <c r="Z41813" s="136"/>
      <c r="AC41813" s="136"/>
    </row>
    <row r="41814" spans="2:29">
      <c r="B41814" s="136"/>
      <c r="E41814" s="136"/>
      <c r="H41814" s="136"/>
      <c r="K41814" s="136"/>
      <c r="O41814" s="136"/>
      <c r="T41814" s="136"/>
      <c r="W41814" s="136"/>
      <c r="Z41814" s="136"/>
      <c r="AC41814" s="136"/>
    </row>
    <row r="41815" spans="2:29">
      <c r="B41815" s="136"/>
      <c r="E41815" s="136"/>
      <c r="H41815" s="136"/>
      <c r="K41815" s="136"/>
      <c r="O41815" s="136"/>
      <c r="T41815" s="136"/>
      <c r="W41815" s="136"/>
      <c r="Z41815" s="136"/>
      <c r="AC41815" s="136"/>
    </row>
    <row r="41816" spans="2:29">
      <c r="B41816" s="136"/>
      <c r="E41816" s="136"/>
      <c r="H41816" s="136"/>
      <c r="K41816" s="136"/>
      <c r="O41816" s="136"/>
      <c r="T41816" s="136"/>
      <c r="W41816" s="136"/>
      <c r="Z41816" s="136"/>
      <c r="AC41816" s="136"/>
    </row>
    <row r="41817" spans="2:29">
      <c r="B41817" s="136"/>
      <c r="E41817" s="136"/>
      <c r="H41817" s="136"/>
      <c r="K41817" s="136"/>
      <c r="O41817" s="136"/>
      <c r="T41817" s="136"/>
      <c r="W41817" s="136"/>
      <c r="Z41817" s="136"/>
      <c r="AC41817" s="136"/>
    </row>
    <row r="41818" spans="2:29">
      <c r="B41818" s="136"/>
      <c r="E41818" s="136"/>
      <c r="H41818" s="136"/>
      <c r="K41818" s="136"/>
      <c r="O41818" s="136"/>
      <c r="T41818" s="136"/>
      <c r="W41818" s="136"/>
      <c r="Z41818" s="136"/>
      <c r="AC41818" s="136"/>
    </row>
    <row r="41819" spans="2:29">
      <c r="B41819" s="136"/>
      <c r="E41819" s="136"/>
      <c r="H41819" s="136"/>
      <c r="K41819" s="136"/>
      <c r="O41819" s="136"/>
      <c r="T41819" s="136"/>
      <c r="W41819" s="136"/>
      <c r="Z41819" s="136"/>
      <c r="AC41819" s="136"/>
    </row>
    <row r="41820" spans="2:29">
      <c r="B41820" s="136"/>
      <c r="E41820" s="136"/>
      <c r="H41820" s="136"/>
      <c r="K41820" s="136"/>
      <c r="O41820" s="136"/>
      <c r="T41820" s="136"/>
      <c r="W41820" s="136"/>
      <c r="Z41820" s="136"/>
      <c r="AC41820" s="136"/>
    </row>
    <row r="41821" spans="2:29">
      <c r="B41821" s="136"/>
      <c r="E41821" s="136"/>
      <c r="H41821" s="136"/>
      <c r="K41821" s="136"/>
      <c r="O41821" s="136"/>
      <c r="T41821" s="136"/>
      <c r="W41821" s="136"/>
      <c r="Z41821" s="136"/>
      <c r="AC41821" s="136"/>
    </row>
    <row r="41822" spans="2:29">
      <c r="B41822" s="136"/>
      <c r="E41822" s="136"/>
      <c r="H41822" s="136"/>
      <c r="K41822" s="136"/>
      <c r="O41822" s="136"/>
      <c r="T41822" s="136"/>
      <c r="W41822" s="136"/>
      <c r="Z41822" s="136"/>
      <c r="AC41822" s="136"/>
    </row>
    <row r="41823" spans="2:29">
      <c r="B41823" s="136"/>
      <c r="E41823" s="136"/>
      <c r="H41823" s="136"/>
      <c r="K41823" s="136"/>
      <c r="O41823" s="136"/>
      <c r="T41823" s="136"/>
      <c r="W41823" s="136"/>
      <c r="Z41823" s="136"/>
      <c r="AC41823" s="136"/>
    </row>
    <row r="41824" spans="2:29">
      <c r="B41824" s="136"/>
      <c r="E41824" s="136"/>
      <c r="H41824" s="136"/>
      <c r="K41824" s="136"/>
      <c r="O41824" s="136"/>
      <c r="T41824" s="136"/>
      <c r="W41824" s="136"/>
      <c r="Z41824" s="136"/>
      <c r="AC41824" s="136"/>
    </row>
    <row r="41825" spans="2:29">
      <c r="B41825" s="136"/>
      <c r="E41825" s="136"/>
      <c r="H41825" s="136"/>
      <c r="K41825" s="136"/>
      <c r="O41825" s="136"/>
      <c r="T41825" s="136"/>
      <c r="W41825" s="136"/>
      <c r="Z41825" s="136"/>
      <c r="AC41825" s="136"/>
    </row>
    <row r="41826" spans="2:29">
      <c r="B41826" s="136"/>
      <c r="E41826" s="136"/>
      <c r="H41826" s="136"/>
      <c r="K41826" s="136"/>
      <c r="O41826" s="136"/>
      <c r="T41826" s="136"/>
      <c r="W41826" s="136"/>
      <c r="Z41826" s="136"/>
      <c r="AC41826" s="136"/>
    </row>
    <row r="41827" spans="2:29">
      <c r="B41827" s="136"/>
      <c r="E41827" s="136"/>
      <c r="H41827" s="136"/>
      <c r="K41827" s="136"/>
      <c r="O41827" s="136"/>
      <c r="T41827" s="136"/>
      <c r="W41827" s="136"/>
      <c r="Z41827" s="136"/>
      <c r="AC41827" s="136"/>
    </row>
    <row r="41828" spans="2:29">
      <c r="B41828" s="136"/>
      <c r="E41828" s="136"/>
      <c r="H41828" s="136"/>
      <c r="K41828" s="136"/>
      <c r="O41828" s="136"/>
      <c r="T41828" s="136"/>
      <c r="W41828" s="136"/>
      <c r="Z41828" s="136"/>
      <c r="AC41828" s="136"/>
    </row>
    <row r="41829" spans="2:29">
      <c r="B41829" s="136"/>
      <c r="E41829" s="136"/>
      <c r="H41829" s="136"/>
      <c r="K41829" s="136"/>
      <c r="O41829" s="136"/>
      <c r="T41829" s="136"/>
      <c r="W41829" s="136"/>
      <c r="Z41829" s="136"/>
      <c r="AC41829" s="136"/>
    </row>
    <row r="41830" spans="2:29">
      <c r="B41830" s="136"/>
      <c r="E41830" s="136"/>
      <c r="H41830" s="136"/>
      <c r="K41830" s="136"/>
      <c r="O41830" s="136"/>
      <c r="T41830" s="136"/>
      <c r="W41830" s="136"/>
      <c r="Z41830" s="136"/>
      <c r="AC41830" s="136"/>
    </row>
    <row r="41831" spans="2:29">
      <c r="B41831" s="136"/>
      <c r="E41831" s="136"/>
      <c r="H41831" s="136"/>
      <c r="K41831" s="136"/>
      <c r="O41831" s="136"/>
      <c r="T41831" s="136"/>
      <c r="W41831" s="136"/>
      <c r="Z41831" s="136"/>
      <c r="AC41831" s="136"/>
    </row>
    <row r="41832" spans="2:29">
      <c r="B41832" s="136"/>
      <c r="E41832" s="136"/>
      <c r="H41832" s="136"/>
      <c r="K41832" s="136"/>
      <c r="O41832" s="136"/>
      <c r="T41832" s="136"/>
      <c r="W41832" s="136"/>
      <c r="Z41832" s="136"/>
      <c r="AC41832" s="136"/>
    </row>
    <row r="41833" spans="2:29">
      <c r="B41833" s="136"/>
      <c r="E41833" s="136"/>
      <c r="H41833" s="136"/>
      <c r="K41833" s="136"/>
      <c r="O41833" s="136"/>
      <c r="T41833" s="136"/>
      <c r="W41833" s="136"/>
      <c r="Z41833" s="136"/>
      <c r="AC41833" s="136"/>
    </row>
    <row r="41834" spans="2:29">
      <c r="B41834" s="136"/>
      <c r="E41834" s="136"/>
      <c r="H41834" s="136"/>
      <c r="K41834" s="136"/>
      <c r="O41834" s="136"/>
      <c r="T41834" s="136"/>
      <c r="W41834" s="136"/>
      <c r="Z41834" s="136"/>
      <c r="AC41834" s="136"/>
    </row>
    <row r="41835" spans="2:29">
      <c r="B41835" s="136"/>
      <c r="E41835" s="136"/>
      <c r="H41835" s="136"/>
      <c r="K41835" s="136"/>
      <c r="O41835" s="136"/>
      <c r="T41835" s="136"/>
      <c r="W41835" s="136"/>
      <c r="Z41835" s="136"/>
      <c r="AC41835" s="136"/>
    </row>
    <row r="41836" spans="2:29">
      <c r="B41836" s="136"/>
      <c r="E41836" s="136"/>
      <c r="H41836" s="136"/>
      <c r="K41836" s="136"/>
      <c r="O41836" s="136"/>
      <c r="T41836" s="136"/>
      <c r="W41836" s="136"/>
      <c r="Z41836" s="136"/>
      <c r="AC41836" s="136"/>
    </row>
    <row r="41837" spans="2:29">
      <c r="B41837" s="136"/>
      <c r="E41837" s="136"/>
      <c r="H41837" s="136"/>
      <c r="K41837" s="136"/>
      <c r="O41837" s="136"/>
      <c r="T41837" s="136"/>
      <c r="W41837" s="136"/>
      <c r="Z41837" s="136"/>
      <c r="AC41837" s="136"/>
    </row>
    <row r="41838" spans="2:29">
      <c r="B41838" s="136"/>
      <c r="E41838" s="136"/>
      <c r="H41838" s="136"/>
      <c r="K41838" s="136"/>
      <c r="O41838" s="136"/>
      <c r="T41838" s="136"/>
      <c r="W41838" s="136"/>
      <c r="Z41838" s="136"/>
      <c r="AC41838" s="136"/>
    </row>
    <row r="41839" spans="2:29">
      <c r="B41839" s="136"/>
      <c r="E41839" s="136"/>
      <c r="H41839" s="136"/>
      <c r="K41839" s="136"/>
      <c r="O41839" s="136"/>
      <c r="T41839" s="136"/>
      <c r="W41839" s="136"/>
      <c r="Z41839" s="136"/>
      <c r="AC41839" s="136"/>
    </row>
    <row r="41840" spans="2:29">
      <c r="B41840" s="136"/>
      <c r="E41840" s="136"/>
      <c r="H41840" s="136"/>
      <c r="K41840" s="136"/>
      <c r="O41840" s="136"/>
      <c r="T41840" s="136"/>
      <c r="W41840" s="136"/>
      <c r="Z41840" s="136"/>
      <c r="AC41840" s="136"/>
    </row>
    <row r="41841" spans="2:29">
      <c r="B41841" s="136"/>
      <c r="E41841" s="136"/>
      <c r="H41841" s="136"/>
      <c r="K41841" s="136"/>
      <c r="O41841" s="136"/>
      <c r="T41841" s="136"/>
      <c r="W41841" s="136"/>
      <c r="Z41841" s="136"/>
      <c r="AC41841" s="136"/>
    </row>
    <row r="41842" spans="2:29">
      <c r="B41842" s="136"/>
      <c r="E41842" s="136"/>
      <c r="H41842" s="136"/>
      <c r="K41842" s="136"/>
      <c r="O41842" s="136"/>
      <c r="T41842" s="136"/>
      <c r="W41842" s="136"/>
      <c r="Z41842" s="136"/>
      <c r="AC41842" s="136"/>
    </row>
    <row r="41843" spans="2:29">
      <c r="B41843" s="136"/>
      <c r="E41843" s="136"/>
      <c r="H41843" s="136"/>
      <c r="K41843" s="136"/>
      <c r="O41843" s="136"/>
      <c r="T41843" s="136"/>
      <c r="W41843" s="136"/>
      <c r="Z41843" s="136"/>
      <c r="AC41843" s="136"/>
    </row>
    <row r="41844" spans="2:29">
      <c r="B41844" s="136"/>
      <c r="E41844" s="136"/>
      <c r="H41844" s="136"/>
      <c r="K41844" s="136"/>
      <c r="O41844" s="136"/>
      <c r="T41844" s="136"/>
      <c r="W41844" s="136"/>
      <c r="Z41844" s="136"/>
      <c r="AC41844" s="136"/>
    </row>
    <row r="41845" spans="2:29">
      <c r="B41845" s="136"/>
      <c r="E41845" s="136"/>
      <c r="H41845" s="136"/>
      <c r="K41845" s="136"/>
      <c r="O41845" s="136"/>
      <c r="T41845" s="136"/>
      <c r="W41845" s="136"/>
      <c r="Z41845" s="136"/>
      <c r="AC41845" s="136"/>
    </row>
    <row r="41846" spans="2:29">
      <c r="B41846" s="136"/>
      <c r="E41846" s="136"/>
      <c r="H41846" s="136"/>
      <c r="K41846" s="136"/>
      <c r="O41846" s="136"/>
      <c r="T41846" s="136"/>
      <c r="W41846" s="136"/>
      <c r="Z41846" s="136"/>
      <c r="AC41846" s="136"/>
    </row>
    <row r="41847" spans="2:29">
      <c r="B41847" s="136"/>
      <c r="E41847" s="136"/>
      <c r="H41847" s="136"/>
      <c r="K41847" s="136"/>
      <c r="O41847" s="136"/>
      <c r="T41847" s="136"/>
      <c r="W41847" s="136"/>
      <c r="Z41847" s="136"/>
      <c r="AC41847" s="136"/>
    </row>
    <row r="41848" spans="2:29">
      <c r="B41848" s="136"/>
      <c r="E41848" s="136"/>
      <c r="H41848" s="136"/>
      <c r="K41848" s="136"/>
      <c r="O41848" s="136"/>
      <c r="T41848" s="136"/>
      <c r="W41848" s="136"/>
      <c r="Z41848" s="136"/>
      <c r="AC41848" s="136"/>
    </row>
    <row r="41849" spans="2:29">
      <c r="B41849" s="136"/>
      <c r="E41849" s="136"/>
      <c r="H41849" s="136"/>
      <c r="K41849" s="136"/>
      <c r="O41849" s="136"/>
      <c r="T41849" s="136"/>
      <c r="W41849" s="136"/>
      <c r="Z41849" s="136"/>
      <c r="AC41849" s="136"/>
    </row>
    <row r="41850" spans="2:29">
      <c r="B41850" s="136"/>
      <c r="E41850" s="136"/>
      <c r="H41850" s="136"/>
      <c r="K41850" s="136"/>
      <c r="O41850" s="136"/>
      <c r="T41850" s="136"/>
      <c r="W41850" s="136"/>
      <c r="Z41850" s="136"/>
      <c r="AC41850" s="136"/>
    </row>
    <row r="41851" spans="2:29">
      <c r="B41851" s="136"/>
      <c r="E41851" s="136"/>
      <c r="H41851" s="136"/>
      <c r="K41851" s="136"/>
      <c r="O41851" s="136"/>
      <c r="T41851" s="136"/>
      <c r="W41851" s="136"/>
      <c r="Z41851" s="136"/>
      <c r="AC41851" s="136"/>
    </row>
    <row r="41852" spans="2:29">
      <c r="B41852" s="136"/>
      <c r="E41852" s="136"/>
      <c r="H41852" s="136"/>
      <c r="K41852" s="136"/>
      <c r="O41852" s="136"/>
      <c r="T41852" s="136"/>
      <c r="W41852" s="136"/>
      <c r="Z41852" s="136"/>
      <c r="AC41852" s="136"/>
    </row>
    <row r="41853" spans="2:29">
      <c r="B41853" s="136"/>
      <c r="E41853" s="136"/>
      <c r="H41853" s="136"/>
      <c r="K41853" s="136"/>
      <c r="O41853" s="136"/>
      <c r="T41853" s="136"/>
      <c r="W41853" s="136"/>
      <c r="Z41853" s="136"/>
      <c r="AC41853" s="136"/>
    </row>
    <row r="41854" spans="2:29">
      <c r="B41854" s="136"/>
      <c r="E41854" s="136"/>
      <c r="H41854" s="136"/>
      <c r="K41854" s="136"/>
      <c r="O41854" s="136"/>
      <c r="T41854" s="136"/>
      <c r="W41854" s="136"/>
      <c r="Z41854" s="136"/>
      <c r="AC41854" s="136"/>
    </row>
    <row r="41855" spans="2:29">
      <c r="B41855" s="136"/>
      <c r="E41855" s="136"/>
      <c r="H41855" s="136"/>
      <c r="K41855" s="136"/>
      <c r="O41855" s="136"/>
      <c r="T41855" s="136"/>
      <c r="W41855" s="136"/>
      <c r="Z41855" s="136"/>
      <c r="AC41855" s="136"/>
    </row>
    <row r="41856" spans="2:29">
      <c r="B41856" s="136"/>
      <c r="E41856" s="136"/>
      <c r="H41856" s="136"/>
      <c r="K41856" s="136"/>
      <c r="O41856" s="136"/>
      <c r="T41856" s="136"/>
      <c r="W41856" s="136"/>
      <c r="Z41856" s="136"/>
      <c r="AC41856" s="136"/>
    </row>
    <row r="41857" spans="2:29">
      <c r="B41857" s="136"/>
      <c r="E41857" s="136"/>
      <c r="H41857" s="136"/>
      <c r="K41857" s="136"/>
      <c r="O41857" s="136"/>
      <c r="T41857" s="136"/>
      <c r="W41857" s="136"/>
      <c r="Z41857" s="136"/>
      <c r="AC41857" s="136"/>
    </row>
    <row r="41858" spans="2:29">
      <c r="B41858" s="136"/>
      <c r="E41858" s="136"/>
      <c r="H41858" s="136"/>
      <c r="K41858" s="136"/>
      <c r="O41858" s="136"/>
      <c r="T41858" s="136"/>
      <c r="W41858" s="136"/>
      <c r="Z41858" s="136"/>
      <c r="AC41858" s="136"/>
    </row>
    <row r="41859" spans="2:29">
      <c r="B41859" s="136"/>
      <c r="E41859" s="136"/>
      <c r="H41859" s="136"/>
      <c r="K41859" s="136"/>
      <c r="O41859" s="136"/>
      <c r="T41859" s="136"/>
      <c r="W41859" s="136"/>
      <c r="Z41859" s="136"/>
      <c r="AC41859" s="136"/>
    </row>
    <row r="41860" spans="2:29">
      <c r="B41860" s="136"/>
      <c r="E41860" s="136"/>
      <c r="H41860" s="136"/>
      <c r="K41860" s="136"/>
      <c r="O41860" s="136"/>
      <c r="T41860" s="136"/>
      <c r="W41860" s="136"/>
      <c r="Z41860" s="136"/>
      <c r="AC41860" s="136"/>
    </row>
    <row r="41861" spans="2:29">
      <c r="B41861" s="136"/>
      <c r="E41861" s="136"/>
      <c r="H41861" s="136"/>
      <c r="K41861" s="136"/>
      <c r="O41861" s="136"/>
      <c r="T41861" s="136"/>
      <c r="W41861" s="136"/>
      <c r="Z41861" s="136"/>
      <c r="AC41861" s="136"/>
    </row>
    <row r="41862" spans="2:29">
      <c r="B41862" s="136"/>
      <c r="E41862" s="136"/>
      <c r="H41862" s="136"/>
      <c r="K41862" s="136"/>
      <c r="O41862" s="136"/>
      <c r="T41862" s="136"/>
      <c r="W41862" s="136"/>
      <c r="Z41862" s="136"/>
      <c r="AC41862" s="136"/>
    </row>
    <row r="41863" spans="2:29">
      <c r="B41863" s="136"/>
      <c r="E41863" s="136"/>
      <c r="H41863" s="136"/>
      <c r="K41863" s="136"/>
      <c r="O41863" s="136"/>
      <c r="T41863" s="136"/>
      <c r="W41863" s="136"/>
      <c r="Z41863" s="136"/>
      <c r="AC41863" s="136"/>
    </row>
    <row r="41864" spans="2:29">
      <c r="B41864" s="136"/>
      <c r="E41864" s="136"/>
      <c r="H41864" s="136"/>
      <c r="K41864" s="136"/>
      <c r="O41864" s="136"/>
      <c r="T41864" s="136"/>
      <c r="W41864" s="136"/>
      <c r="Z41864" s="136"/>
      <c r="AC41864" s="136"/>
    </row>
    <row r="41865" spans="2:29">
      <c r="B41865" s="136"/>
      <c r="E41865" s="136"/>
      <c r="H41865" s="136"/>
      <c r="K41865" s="136"/>
      <c r="O41865" s="136"/>
      <c r="T41865" s="136"/>
      <c r="W41865" s="136"/>
      <c r="Z41865" s="136"/>
      <c r="AC41865" s="136"/>
    </row>
    <row r="41866" spans="2:29">
      <c r="B41866" s="136"/>
      <c r="E41866" s="136"/>
      <c r="H41866" s="136"/>
      <c r="K41866" s="136"/>
      <c r="O41866" s="136"/>
      <c r="T41866" s="136"/>
      <c r="W41866" s="136"/>
      <c r="Z41866" s="136"/>
      <c r="AC41866" s="136"/>
    </row>
    <row r="41867" spans="2:29">
      <c r="B41867" s="136"/>
      <c r="E41867" s="136"/>
      <c r="H41867" s="136"/>
      <c r="K41867" s="136"/>
      <c r="O41867" s="136"/>
      <c r="T41867" s="136"/>
      <c r="W41867" s="136"/>
      <c r="Z41867" s="136"/>
      <c r="AC41867" s="136"/>
    </row>
    <row r="41868" spans="2:29">
      <c r="B41868" s="136"/>
      <c r="E41868" s="136"/>
      <c r="H41868" s="136"/>
      <c r="K41868" s="136"/>
      <c r="O41868" s="136"/>
      <c r="T41868" s="136"/>
      <c r="W41868" s="136"/>
      <c r="Z41868" s="136"/>
      <c r="AC41868" s="136"/>
    </row>
    <row r="41869" spans="2:29">
      <c r="B41869" s="136"/>
      <c r="E41869" s="136"/>
      <c r="H41869" s="136"/>
      <c r="K41869" s="136"/>
      <c r="O41869" s="136"/>
      <c r="T41869" s="136"/>
      <c r="W41869" s="136"/>
      <c r="Z41869" s="136"/>
      <c r="AC41869" s="136"/>
    </row>
    <row r="41870" spans="2:29">
      <c r="B41870" s="136"/>
      <c r="E41870" s="136"/>
      <c r="H41870" s="136"/>
      <c r="K41870" s="136"/>
      <c r="O41870" s="136"/>
      <c r="T41870" s="136"/>
      <c r="W41870" s="136"/>
      <c r="Z41870" s="136"/>
      <c r="AC41870" s="136"/>
    </row>
    <row r="41871" spans="2:29">
      <c r="B41871" s="136"/>
      <c r="E41871" s="136"/>
      <c r="H41871" s="136"/>
      <c r="K41871" s="136"/>
      <c r="O41871" s="136"/>
      <c r="T41871" s="136"/>
      <c r="W41871" s="136"/>
      <c r="Z41871" s="136"/>
      <c r="AC41871" s="136"/>
    </row>
    <row r="41872" spans="2:29">
      <c r="B41872" s="136"/>
      <c r="E41872" s="136"/>
      <c r="H41872" s="136"/>
      <c r="K41872" s="136"/>
      <c r="O41872" s="136"/>
      <c r="T41872" s="136"/>
      <c r="W41872" s="136"/>
      <c r="Z41872" s="136"/>
      <c r="AC41872" s="136"/>
    </row>
    <row r="41873" spans="2:29">
      <c r="B41873" s="136"/>
      <c r="E41873" s="136"/>
      <c r="H41873" s="136"/>
      <c r="K41873" s="136"/>
      <c r="O41873" s="136"/>
      <c r="T41873" s="136"/>
      <c r="W41873" s="136"/>
      <c r="Z41873" s="136"/>
      <c r="AC41873" s="136"/>
    </row>
    <row r="41874" spans="2:29">
      <c r="B41874" s="136"/>
      <c r="E41874" s="136"/>
      <c r="H41874" s="136"/>
      <c r="K41874" s="136"/>
      <c r="O41874" s="136"/>
      <c r="T41874" s="136"/>
      <c r="W41874" s="136"/>
      <c r="Z41874" s="136"/>
      <c r="AC41874" s="136"/>
    </row>
    <row r="41875" spans="2:29">
      <c r="B41875" s="136"/>
      <c r="E41875" s="136"/>
      <c r="H41875" s="136"/>
      <c r="K41875" s="136"/>
      <c r="O41875" s="136"/>
      <c r="T41875" s="136"/>
      <c r="W41875" s="136"/>
      <c r="Z41875" s="136"/>
      <c r="AC41875" s="136"/>
    </row>
    <row r="41876" spans="2:29">
      <c r="B41876" s="136"/>
      <c r="E41876" s="136"/>
      <c r="H41876" s="136"/>
      <c r="K41876" s="136"/>
      <c r="O41876" s="136"/>
      <c r="T41876" s="136"/>
      <c r="W41876" s="136"/>
      <c r="Z41876" s="136"/>
      <c r="AC41876" s="136"/>
    </row>
    <row r="41877" spans="2:29">
      <c r="B41877" s="136"/>
      <c r="E41877" s="136"/>
      <c r="H41877" s="136"/>
      <c r="K41877" s="136"/>
      <c r="O41877" s="136"/>
      <c r="T41877" s="136"/>
      <c r="W41877" s="136"/>
      <c r="Z41877" s="136"/>
      <c r="AC41877" s="136"/>
    </row>
    <row r="41878" spans="2:29">
      <c r="B41878" s="136"/>
      <c r="E41878" s="136"/>
      <c r="H41878" s="136"/>
      <c r="K41878" s="136"/>
      <c r="O41878" s="136"/>
      <c r="T41878" s="136"/>
      <c r="W41878" s="136"/>
      <c r="Z41878" s="136"/>
      <c r="AC41878" s="136"/>
    </row>
    <row r="41879" spans="2:29">
      <c r="B41879" s="136"/>
      <c r="E41879" s="136"/>
      <c r="H41879" s="136"/>
      <c r="K41879" s="136"/>
      <c r="O41879" s="136"/>
      <c r="T41879" s="136"/>
      <c r="W41879" s="136"/>
      <c r="Z41879" s="136"/>
      <c r="AC41879" s="136"/>
    </row>
    <row r="41880" spans="2:29">
      <c r="B41880" s="136"/>
      <c r="E41880" s="136"/>
      <c r="H41880" s="136"/>
      <c r="K41880" s="136"/>
      <c r="O41880" s="136"/>
      <c r="T41880" s="136"/>
      <c r="W41880" s="136"/>
      <c r="Z41880" s="136"/>
      <c r="AC41880" s="136"/>
    </row>
    <row r="41881" spans="2:29">
      <c r="B41881" s="136"/>
      <c r="E41881" s="136"/>
      <c r="H41881" s="136"/>
      <c r="K41881" s="136"/>
      <c r="O41881" s="136"/>
      <c r="T41881" s="136"/>
      <c r="W41881" s="136"/>
      <c r="Z41881" s="136"/>
      <c r="AC41881" s="136"/>
    </row>
    <row r="41882" spans="2:29">
      <c r="B41882" s="136"/>
      <c r="E41882" s="136"/>
      <c r="H41882" s="136"/>
      <c r="K41882" s="136"/>
      <c r="O41882" s="136"/>
      <c r="T41882" s="136"/>
      <c r="W41882" s="136"/>
      <c r="Z41882" s="136"/>
      <c r="AC41882" s="136"/>
    </row>
    <row r="41883" spans="2:29">
      <c r="B41883" s="136"/>
      <c r="E41883" s="136"/>
      <c r="H41883" s="136"/>
      <c r="K41883" s="136"/>
      <c r="O41883" s="136"/>
      <c r="T41883" s="136"/>
      <c r="W41883" s="136"/>
      <c r="Z41883" s="136"/>
      <c r="AC41883" s="136"/>
    </row>
    <row r="41884" spans="2:29">
      <c r="B41884" s="136"/>
      <c r="E41884" s="136"/>
      <c r="H41884" s="136"/>
      <c r="K41884" s="136"/>
      <c r="O41884" s="136"/>
      <c r="T41884" s="136"/>
      <c r="W41884" s="136"/>
      <c r="Z41884" s="136"/>
      <c r="AC41884" s="136"/>
    </row>
    <row r="41885" spans="2:29">
      <c r="B41885" s="136"/>
      <c r="E41885" s="136"/>
      <c r="H41885" s="136"/>
      <c r="K41885" s="136"/>
      <c r="O41885" s="136"/>
      <c r="T41885" s="136"/>
      <c r="W41885" s="136"/>
      <c r="Z41885" s="136"/>
      <c r="AC41885" s="136"/>
    </row>
    <row r="41886" spans="2:29">
      <c r="B41886" s="136"/>
      <c r="E41886" s="136"/>
      <c r="H41886" s="136"/>
      <c r="K41886" s="136"/>
      <c r="O41886" s="136"/>
      <c r="T41886" s="136"/>
      <c r="W41886" s="136"/>
      <c r="Z41886" s="136"/>
      <c r="AC41886" s="136"/>
    </row>
    <row r="41887" spans="2:29">
      <c r="B41887" s="136"/>
      <c r="E41887" s="136"/>
      <c r="H41887" s="136"/>
      <c r="K41887" s="136"/>
      <c r="O41887" s="136"/>
      <c r="T41887" s="136"/>
      <c r="W41887" s="136"/>
      <c r="Z41887" s="136"/>
      <c r="AC41887" s="136"/>
    </row>
    <row r="41888" spans="2:29">
      <c r="B41888" s="136"/>
      <c r="E41888" s="136"/>
      <c r="H41888" s="136"/>
      <c r="K41888" s="136"/>
      <c r="O41888" s="136"/>
      <c r="T41888" s="136"/>
      <c r="W41888" s="136"/>
      <c r="Z41888" s="136"/>
      <c r="AC41888" s="136"/>
    </row>
    <row r="41889" spans="2:29">
      <c r="B41889" s="136"/>
      <c r="E41889" s="136"/>
      <c r="H41889" s="136"/>
      <c r="K41889" s="136"/>
      <c r="O41889" s="136"/>
      <c r="T41889" s="136"/>
      <c r="W41889" s="136"/>
      <c r="Z41889" s="136"/>
      <c r="AC41889" s="136"/>
    </row>
    <row r="41890" spans="2:29">
      <c r="B41890" s="136"/>
      <c r="E41890" s="136"/>
      <c r="H41890" s="136"/>
      <c r="K41890" s="136"/>
      <c r="O41890" s="136"/>
      <c r="T41890" s="136"/>
      <c r="W41890" s="136"/>
      <c r="Z41890" s="136"/>
      <c r="AC41890" s="136"/>
    </row>
    <row r="41891" spans="2:29">
      <c r="B41891" s="136"/>
      <c r="E41891" s="136"/>
      <c r="H41891" s="136"/>
      <c r="K41891" s="136"/>
      <c r="O41891" s="136"/>
      <c r="T41891" s="136"/>
      <c r="W41891" s="136"/>
      <c r="Z41891" s="136"/>
      <c r="AC41891" s="136"/>
    </row>
    <row r="41892" spans="2:29">
      <c r="B41892" s="136"/>
      <c r="E41892" s="136"/>
      <c r="H41892" s="136"/>
      <c r="K41892" s="136"/>
      <c r="O41892" s="136"/>
      <c r="T41892" s="136"/>
      <c r="W41892" s="136"/>
      <c r="Z41892" s="136"/>
      <c r="AC41892" s="136"/>
    </row>
    <row r="41893" spans="2:29">
      <c r="B41893" s="136"/>
      <c r="E41893" s="136"/>
      <c r="H41893" s="136"/>
      <c r="K41893" s="136"/>
      <c r="O41893" s="136"/>
      <c r="T41893" s="136"/>
      <c r="W41893" s="136"/>
      <c r="Z41893" s="136"/>
      <c r="AC41893" s="136"/>
    </row>
    <row r="41894" spans="2:29">
      <c r="B41894" s="136"/>
      <c r="E41894" s="136"/>
      <c r="H41894" s="136"/>
      <c r="K41894" s="136"/>
      <c r="O41894" s="136"/>
      <c r="T41894" s="136"/>
      <c r="W41894" s="136"/>
      <c r="Z41894" s="136"/>
      <c r="AC41894" s="136"/>
    </row>
    <row r="41895" spans="2:29">
      <c r="B41895" s="136"/>
      <c r="E41895" s="136"/>
      <c r="H41895" s="136"/>
      <c r="K41895" s="136"/>
      <c r="O41895" s="136"/>
      <c r="T41895" s="136"/>
      <c r="W41895" s="136"/>
      <c r="Z41895" s="136"/>
      <c r="AC41895" s="136"/>
    </row>
    <row r="41896" spans="2:29">
      <c r="B41896" s="136"/>
      <c r="E41896" s="136"/>
      <c r="H41896" s="136"/>
      <c r="K41896" s="136"/>
      <c r="O41896" s="136"/>
      <c r="T41896" s="136"/>
      <c r="W41896" s="136"/>
      <c r="Z41896" s="136"/>
      <c r="AC41896" s="136"/>
    </row>
    <row r="41897" spans="2:29">
      <c r="B41897" s="136"/>
      <c r="E41897" s="136"/>
      <c r="H41897" s="136"/>
      <c r="K41897" s="136"/>
      <c r="O41897" s="136"/>
      <c r="T41897" s="136"/>
      <c r="W41897" s="136"/>
      <c r="Z41897" s="136"/>
      <c r="AC41897" s="136"/>
    </row>
    <row r="41898" spans="2:29">
      <c r="B41898" s="136"/>
      <c r="E41898" s="136"/>
      <c r="H41898" s="136"/>
      <c r="K41898" s="136"/>
      <c r="O41898" s="136"/>
      <c r="T41898" s="136"/>
      <c r="W41898" s="136"/>
      <c r="Z41898" s="136"/>
      <c r="AC41898" s="136"/>
    </row>
    <row r="41899" spans="2:29">
      <c r="B41899" s="136"/>
      <c r="E41899" s="136"/>
      <c r="H41899" s="136"/>
      <c r="K41899" s="136"/>
      <c r="O41899" s="136"/>
      <c r="T41899" s="136"/>
      <c r="W41899" s="136"/>
      <c r="Z41899" s="136"/>
      <c r="AC41899" s="136"/>
    </row>
    <row r="41900" spans="2:29">
      <c r="B41900" s="136"/>
      <c r="E41900" s="136"/>
      <c r="H41900" s="136"/>
      <c r="K41900" s="136"/>
      <c r="O41900" s="136"/>
      <c r="T41900" s="136"/>
      <c r="W41900" s="136"/>
      <c r="Z41900" s="136"/>
      <c r="AC41900" s="136"/>
    </row>
    <row r="41901" spans="2:29">
      <c r="B41901" s="136"/>
      <c r="E41901" s="136"/>
      <c r="H41901" s="136"/>
      <c r="K41901" s="136"/>
      <c r="O41901" s="136"/>
      <c r="T41901" s="136"/>
      <c r="W41901" s="136"/>
      <c r="Z41901" s="136"/>
      <c r="AC41901" s="136"/>
    </row>
    <row r="41902" spans="2:29">
      <c r="B41902" s="136"/>
      <c r="E41902" s="136"/>
      <c r="H41902" s="136"/>
      <c r="K41902" s="136"/>
      <c r="O41902" s="136"/>
      <c r="T41902" s="136"/>
      <c r="W41902" s="136"/>
      <c r="Z41902" s="136"/>
      <c r="AC41902" s="136"/>
    </row>
    <row r="41903" spans="2:29">
      <c r="B41903" s="136"/>
      <c r="E41903" s="136"/>
      <c r="H41903" s="136"/>
      <c r="K41903" s="136"/>
      <c r="O41903" s="136"/>
      <c r="T41903" s="136"/>
      <c r="W41903" s="136"/>
      <c r="Z41903" s="136"/>
      <c r="AC41903" s="136"/>
    </row>
    <row r="41904" spans="2:29">
      <c r="B41904" s="136"/>
      <c r="E41904" s="136"/>
      <c r="H41904" s="136"/>
      <c r="K41904" s="136"/>
      <c r="O41904" s="136"/>
      <c r="T41904" s="136"/>
      <c r="W41904" s="136"/>
      <c r="Z41904" s="136"/>
      <c r="AC41904" s="136"/>
    </row>
    <row r="41905" spans="2:29">
      <c r="B41905" s="136"/>
      <c r="E41905" s="136"/>
      <c r="H41905" s="136"/>
      <c r="K41905" s="136"/>
      <c r="O41905" s="136"/>
      <c r="T41905" s="136"/>
      <c r="W41905" s="136"/>
      <c r="Z41905" s="136"/>
      <c r="AC41905" s="136"/>
    </row>
    <row r="41906" spans="2:29">
      <c r="B41906" s="136"/>
      <c r="E41906" s="136"/>
      <c r="H41906" s="136"/>
      <c r="K41906" s="136"/>
      <c r="O41906" s="136"/>
      <c r="T41906" s="136"/>
      <c r="W41906" s="136"/>
      <c r="Z41906" s="136"/>
      <c r="AC41906" s="136"/>
    </row>
    <row r="41907" spans="2:29">
      <c r="B41907" s="136"/>
      <c r="E41907" s="136"/>
      <c r="H41907" s="136"/>
      <c r="K41907" s="136"/>
      <c r="O41907" s="136"/>
      <c r="T41907" s="136"/>
      <c r="W41907" s="136"/>
      <c r="Z41907" s="136"/>
      <c r="AC41907" s="136"/>
    </row>
    <row r="41908" spans="2:29">
      <c r="B41908" s="136"/>
      <c r="E41908" s="136"/>
      <c r="H41908" s="136"/>
      <c r="K41908" s="136"/>
      <c r="O41908" s="136"/>
      <c r="T41908" s="136"/>
      <c r="W41908" s="136"/>
      <c r="Z41908" s="136"/>
      <c r="AC41908" s="136"/>
    </row>
    <row r="41909" spans="2:29">
      <c r="B41909" s="136"/>
      <c r="E41909" s="136"/>
      <c r="H41909" s="136"/>
      <c r="K41909" s="136"/>
      <c r="O41909" s="136"/>
      <c r="T41909" s="136"/>
      <c r="W41909" s="136"/>
      <c r="Z41909" s="136"/>
      <c r="AC41909" s="136"/>
    </row>
    <row r="41910" spans="2:29">
      <c r="B41910" s="136"/>
      <c r="E41910" s="136"/>
      <c r="H41910" s="136"/>
      <c r="K41910" s="136"/>
      <c r="O41910" s="136"/>
      <c r="T41910" s="136"/>
      <c r="W41910" s="136"/>
      <c r="Z41910" s="136"/>
      <c r="AC41910" s="136"/>
    </row>
    <row r="41911" spans="2:29">
      <c r="B41911" s="136"/>
      <c r="E41911" s="136"/>
      <c r="H41911" s="136"/>
      <c r="K41911" s="136"/>
      <c r="O41911" s="136"/>
      <c r="T41911" s="136"/>
      <c r="W41911" s="136"/>
      <c r="Z41911" s="136"/>
      <c r="AC41911" s="136"/>
    </row>
    <row r="41912" spans="2:29">
      <c r="B41912" s="136"/>
      <c r="E41912" s="136"/>
      <c r="H41912" s="136"/>
      <c r="K41912" s="136"/>
      <c r="O41912" s="136"/>
      <c r="T41912" s="136"/>
      <c r="W41912" s="136"/>
      <c r="Z41912" s="136"/>
      <c r="AC41912" s="136"/>
    </row>
    <row r="41913" spans="2:29">
      <c r="B41913" s="136"/>
      <c r="E41913" s="136"/>
      <c r="H41913" s="136"/>
      <c r="K41913" s="136"/>
      <c r="O41913" s="136"/>
      <c r="T41913" s="136"/>
      <c r="W41913" s="136"/>
      <c r="Z41913" s="136"/>
      <c r="AC41913" s="136"/>
    </row>
    <row r="41914" spans="2:29">
      <c r="B41914" s="136"/>
      <c r="E41914" s="136"/>
      <c r="H41914" s="136"/>
      <c r="K41914" s="136"/>
      <c r="O41914" s="136"/>
      <c r="T41914" s="136"/>
      <c r="W41914" s="136"/>
      <c r="Z41914" s="136"/>
      <c r="AC41914" s="136"/>
    </row>
    <row r="41915" spans="2:29">
      <c r="B41915" s="136"/>
      <c r="E41915" s="136"/>
      <c r="H41915" s="136"/>
      <c r="K41915" s="136"/>
      <c r="O41915" s="136"/>
      <c r="T41915" s="136"/>
      <c r="W41915" s="136"/>
      <c r="Z41915" s="136"/>
      <c r="AC41915" s="136"/>
    </row>
    <row r="41916" spans="2:29">
      <c r="B41916" s="136"/>
      <c r="E41916" s="136"/>
      <c r="H41916" s="136"/>
      <c r="K41916" s="136"/>
      <c r="O41916" s="136"/>
      <c r="T41916" s="136"/>
      <c r="W41916" s="136"/>
      <c r="Z41916" s="136"/>
      <c r="AC41916" s="136"/>
    </row>
    <row r="41917" spans="2:29">
      <c r="B41917" s="136"/>
      <c r="E41917" s="136"/>
      <c r="H41917" s="136"/>
      <c r="K41917" s="136"/>
      <c r="O41917" s="136"/>
      <c r="T41917" s="136"/>
      <c r="W41917" s="136"/>
      <c r="Z41917" s="136"/>
      <c r="AC41917" s="136"/>
    </row>
    <row r="41918" spans="2:29">
      <c r="B41918" s="136"/>
      <c r="E41918" s="136"/>
      <c r="H41918" s="136"/>
      <c r="K41918" s="136"/>
      <c r="O41918" s="136"/>
      <c r="T41918" s="136"/>
      <c r="W41918" s="136"/>
      <c r="Z41918" s="136"/>
      <c r="AC41918" s="136"/>
    </row>
    <row r="41919" spans="2:29">
      <c r="B41919" s="136"/>
      <c r="E41919" s="136"/>
      <c r="H41919" s="136"/>
      <c r="K41919" s="136"/>
      <c r="O41919" s="136"/>
      <c r="T41919" s="136"/>
      <c r="W41919" s="136"/>
      <c r="Z41919" s="136"/>
      <c r="AC41919" s="136"/>
    </row>
    <row r="41920" spans="2:29">
      <c r="B41920" s="136"/>
      <c r="E41920" s="136"/>
      <c r="H41920" s="136"/>
      <c r="K41920" s="136"/>
      <c r="O41920" s="136"/>
      <c r="T41920" s="136"/>
      <c r="W41920" s="136"/>
      <c r="Z41920" s="136"/>
      <c r="AC41920" s="136"/>
    </row>
    <row r="41921" spans="2:29">
      <c r="B41921" s="136"/>
      <c r="E41921" s="136"/>
      <c r="H41921" s="136"/>
      <c r="K41921" s="136"/>
      <c r="O41921" s="136"/>
      <c r="T41921" s="136"/>
      <c r="W41921" s="136"/>
      <c r="Z41921" s="136"/>
      <c r="AC41921" s="136"/>
    </row>
    <row r="41922" spans="2:29">
      <c r="B41922" s="136"/>
      <c r="E41922" s="136"/>
      <c r="H41922" s="136"/>
      <c r="K41922" s="136"/>
      <c r="O41922" s="136"/>
      <c r="T41922" s="136"/>
      <c r="W41922" s="136"/>
      <c r="Z41922" s="136"/>
      <c r="AC41922" s="136"/>
    </row>
    <row r="41923" spans="2:29">
      <c r="B41923" s="136"/>
      <c r="E41923" s="136"/>
      <c r="H41923" s="136"/>
      <c r="K41923" s="136"/>
      <c r="O41923" s="136"/>
      <c r="T41923" s="136"/>
      <c r="W41923" s="136"/>
      <c r="Z41923" s="136"/>
      <c r="AC41923" s="136"/>
    </row>
    <row r="41924" spans="2:29">
      <c r="B41924" s="136"/>
      <c r="E41924" s="136"/>
      <c r="H41924" s="136"/>
      <c r="K41924" s="136"/>
      <c r="O41924" s="136"/>
      <c r="T41924" s="136"/>
      <c r="W41924" s="136"/>
      <c r="Z41924" s="136"/>
      <c r="AC41924" s="136"/>
    </row>
    <row r="41925" spans="2:29">
      <c r="B41925" s="136"/>
      <c r="E41925" s="136"/>
      <c r="H41925" s="136"/>
      <c r="K41925" s="136"/>
      <c r="O41925" s="136"/>
      <c r="T41925" s="136"/>
      <c r="W41925" s="136"/>
      <c r="Z41925" s="136"/>
      <c r="AC41925" s="136"/>
    </row>
    <row r="41926" spans="2:29">
      <c r="B41926" s="136"/>
      <c r="E41926" s="136"/>
      <c r="H41926" s="136"/>
      <c r="K41926" s="136"/>
      <c r="O41926" s="136"/>
      <c r="T41926" s="136"/>
      <c r="W41926" s="136"/>
      <c r="Z41926" s="136"/>
      <c r="AC41926" s="136"/>
    </row>
    <row r="41927" spans="2:29">
      <c r="B41927" s="136"/>
      <c r="E41927" s="136"/>
      <c r="H41927" s="136"/>
      <c r="K41927" s="136"/>
      <c r="O41927" s="136"/>
      <c r="T41927" s="136"/>
      <c r="W41927" s="136"/>
      <c r="Z41927" s="136"/>
      <c r="AC41927" s="136"/>
    </row>
    <row r="41928" spans="2:29">
      <c r="B41928" s="136"/>
      <c r="E41928" s="136"/>
      <c r="H41928" s="136"/>
      <c r="K41928" s="136"/>
      <c r="O41928" s="136"/>
      <c r="T41928" s="136"/>
      <c r="W41928" s="136"/>
      <c r="Z41928" s="136"/>
      <c r="AC41928" s="136"/>
    </row>
    <row r="41929" spans="2:29">
      <c r="B41929" s="136"/>
      <c r="E41929" s="136"/>
      <c r="H41929" s="136"/>
      <c r="K41929" s="136"/>
      <c r="O41929" s="136"/>
      <c r="T41929" s="136"/>
      <c r="W41929" s="136"/>
      <c r="Z41929" s="136"/>
      <c r="AC41929" s="136"/>
    </row>
    <row r="41930" spans="2:29">
      <c r="B41930" s="136"/>
      <c r="E41930" s="136"/>
      <c r="H41930" s="136"/>
      <c r="K41930" s="136"/>
      <c r="O41930" s="136"/>
      <c r="T41930" s="136"/>
      <c r="W41930" s="136"/>
      <c r="Z41930" s="136"/>
      <c r="AC41930" s="136"/>
    </row>
    <row r="41931" spans="2:29">
      <c r="B41931" s="136"/>
      <c r="E41931" s="136"/>
      <c r="H41931" s="136"/>
      <c r="K41931" s="136"/>
      <c r="O41931" s="136"/>
      <c r="T41931" s="136"/>
      <c r="W41931" s="136"/>
      <c r="Z41931" s="136"/>
      <c r="AC41931" s="136"/>
    </row>
    <row r="41932" spans="2:29">
      <c r="B41932" s="136"/>
      <c r="E41932" s="136"/>
      <c r="H41932" s="136"/>
      <c r="K41932" s="136"/>
      <c r="O41932" s="136"/>
      <c r="T41932" s="136"/>
      <c r="W41932" s="136"/>
      <c r="Z41932" s="136"/>
      <c r="AC41932" s="136"/>
    </row>
    <row r="41933" spans="2:29">
      <c r="B41933" s="136"/>
      <c r="E41933" s="136"/>
      <c r="H41933" s="136"/>
      <c r="K41933" s="136"/>
      <c r="O41933" s="136"/>
      <c r="T41933" s="136"/>
      <c r="W41933" s="136"/>
      <c r="Z41933" s="136"/>
      <c r="AC41933" s="136"/>
    </row>
    <row r="41934" spans="2:29">
      <c r="B41934" s="136"/>
      <c r="E41934" s="136"/>
      <c r="H41934" s="136"/>
      <c r="K41934" s="136"/>
      <c r="O41934" s="136"/>
      <c r="T41934" s="136"/>
      <c r="W41934" s="136"/>
      <c r="Z41934" s="136"/>
      <c r="AC41934" s="136"/>
    </row>
    <row r="41935" spans="2:29">
      <c r="B41935" s="136"/>
      <c r="E41935" s="136"/>
      <c r="H41935" s="136"/>
      <c r="K41935" s="136"/>
      <c r="O41935" s="136"/>
      <c r="T41935" s="136"/>
      <c r="W41935" s="136"/>
      <c r="Z41935" s="136"/>
      <c r="AC41935" s="136"/>
    </row>
    <row r="41936" spans="2:29">
      <c r="B41936" s="136"/>
      <c r="E41936" s="136"/>
      <c r="H41936" s="136"/>
      <c r="K41936" s="136"/>
      <c r="O41936" s="136"/>
      <c r="T41936" s="136"/>
      <c r="W41936" s="136"/>
      <c r="Z41936" s="136"/>
      <c r="AC41936" s="136"/>
    </row>
    <row r="41937" spans="2:29">
      <c r="B41937" s="136"/>
      <c r="E41937" s="136"/>
      <c r="H41937" s="136"/>
      <c r="K41937" s="136"/>
      <c r="O41937" s="136"/>
      <c r="T41937" s="136"/>
      <c r="W41937" s="136"/>
      <c r="Z41937" s="136"/>
      <c r="AC41937" s="136"/>
    </row>
    <row r="41938" spans="2:29">
      <c r="B41938" s="136"/>
      <c r="E41938" s="136"/>
      <c r="H41938" s="136"/>
      <c r="K41938" s="136"/>
      <c r="O41938" s="136"/>
      <c r="T41938" s="136"/>
      <c r="W41938" s="136"/>
      <c r="Z41938" s="136"/>
      <c r="AC41938" s="136"/>
    </row>
    <row r="41939" spans="2:29">
      <c r="B41939" s="136"/>
      <c r="E41939" s="136"/>
      <c r="H41939" s="136"/>
      <c r="K41939" s="136"/>
      <c r="O41939" s="136"/>
      <c r="T41939" s="136"/>
      <c r="W41939" s="136"/>
      <c r="Z41939" s="136"/>
      <c r="AC41939" s="136"/>
    </row>
    <row r="41940" spans="2:29">
      <c r="B41940" s="136"/>
      <c r="E41940" s="136"/>
      <c r="H41940" s="136"/>
      <c r="K41940" s="136"/>
      <c r="O41940" s="136"/>
      <c r="T41940" s="136"/>
      <c r="W41940" s="136"/>
      <c r="Z41940" s="136"/>
      <c r="AC41940" s="136"/>
    </row>
    <row r="41941" spans="2:29">
      <c r="B41941" s="136"/>
      <c r="E41941" s="136"/>
      <c r="H41941" s="136"/>
      <c r="K41941" s="136"/>
      <c r="O41941" s="136"/>
      <c r="T41941" s="136"/>
      <c r="W41941" s="136"/>
      <c r="Z41941" s="136"/>
      <c r="AC41941" s="136"/>
    </row>
    <row r="41942" spans="2:29">
      <c r="B41942" s="136"/>
      <c r="E41942" s="136"/>
      <c r="H41942" s="136"/>
      <c r="K41942" s="136"/>
      <c r="O41942" s="136"/>
      <c r="T41942" s="136"/>
      <c r="W41942" s="136"/>
      <c r="Z41942" s="136"/>
      <c r="AC41942" s="136"/>
    </row>
    <row r="41943" spans="2:29">
      <c r="B41943" s="136"/>
      <c r="E41943" s="136"/>
      <c r="H41943" s="136"/>
      <c r="K41943" s="136"/>
      <c r="O41943" s="136"/>
      <c r="T41943" s="136"/>
      <c r="W41943" s="136"/>
      <c r="Z41943" s="136"/>
      <c r="AC41943" s="136"/>
    </row>
    <row r="41944" spans="2:29">
      <c r="B41944" s="136"/>
      <c r="E41944" s="136"/>
      <c r="H41944" s="136"/>
      <c r="K41944" s="136"/>
      <c r="O41944" s="136"/>
      <c r="T41944" s="136"/>
      <c r="W41944" s="136"/>
      <c r="Z41944" s="136"/>
      <c r="AC41944" s="136"/>
    </row>
    <row r="41945" spans="2:29">
      <c r="B41945" s="136"/>
      <c r="E41945" s="136"/>
      <c r="H41945" s="136"/>
      <c r="K41945" s="136"/>
      <c r="O41945" s="136"/>
      <c r="T41945" s="136"/>
      <c r="W41945" s="136"/>
      <c r="Z41945" s="136"/>
      <c r="AC41945" s="136"/>
    </row>
    <row r="41946" spans="2:29">
      <c r="B41946" s="136"/>
      <c r="E41946" s="136"/>
      <c r="H41946" s="136"/>
      <c r="K41946" s="136"/>
      <c r="O41946" s="136"/>
      <c r="T41946" s="136"/>
      <c r="W41946" s="136"/>
      <c r="Z41946" s="136"/>
      <c r="AC41946" s="136"/>
    </row>
    <row r="41947" spans="2:29">
      <c r="B41947" s="136"/>
      <c r="E41947" s="136"/>
      <c r="H41947" s="136"/>
      <c r="K41947" s="136"/>
      <c r="O41947" s="136"/>
      <c r="T41947" s="136"/>
      <c r="W41947" s="136"/>
      <c r="Z41947" s="136"/>
      <c r="AC41947" s="136"/>
    </row>
    <row r="41948" spans="2:29">
      <c r="B41948" s="136"/>
      <c r="E41948" s="136"/>
      <c r="H41948" s="136"/>
      <c r="K41948" s="136"/>
      <c r="O41948" s="136"/>
      <c r="T41948" s="136"/>
      <c r="W41948" s="136"/>
      <c r="Z41948" s="136"/>
      <c r="AC41948" s="136"/>
    </row>
    <row r="41949" spans="2:29">
      <c r="B41949" s="136"/>
      <c r="E41949" s="136"/>
      <c r="H41949" s="136"/>
      <c r="K41949" s="136"/>
      <c r="O41949" s="136"/>
      <c r="T41949" s="136"/>
      <c r="W41949" s="136"/>
      <c r="Z41949" s="136"/>
      <c r="AC41949" s="136"/>
    </row>
    <row r="41950" spans="2:29">
      <c r="B41950" s="136"/>
      <c r="E41950" s="136"/>
      <c r="H41950" s="136"/>
      <c r="K41950" s="136"/>
      <c r="O41950" s="136"/>
      <c r="T41950" s="136"/>
      <c r="W41950" s="136"/>
      <c r="Z41950" s="136"/>
      <c r="AC41950" s="136"/>
    </row>
    <row r="41951" spans="2:29">
      <c r="B41951" s="136"/>
      <c r="E41951" s="136"/>
      <c r="H41951" s="136"/>
      <c r="K41951" s="136"/>
      <c r="O41951" s="136"/>
      <c r="T41951" s="136"/>
      <c r="W41951" s="136"/>
      <c r="Z41951" s="136"/>
      <c r="AC41951" s="136"/>
    </row>
    <row r="41952" spans="2:29">
      <c r="B41952" s="136"/>
      <c r="E41952" s="136"/>
      <c r="H41952" s="136"/>
      <c r="K41952" s="136"/>
      <c r="O41952" s="136"/>
      <c r="T41952" s="136"/>
      <c r="W41952" s="136"/>
      <c r="Z41952" s="136"/>
      <c r="AC41952" s="136"/>
    </row>
    <row r="41953" spans="2:29">
      <c r="B41953" s="136"/>
      <c r="E41953" s="136"/>
      <c r="H41953" s="136"/>
      <c r="K41953" s="136"/>
      <c r="O41953" s="136"/>
      <c r="T41953" s="136"/>
      <c r="W41953" s="136"/>
      <c r="Z41953" s="136"/>
      <c r="AC41953" s="136"/>
    </row>
    <row r="41954" spans="2:29">
      <c r="B41954" s="136"/>
      <c r="E41954" s="136"/>
      <c r="H41954" s="136"/>
      <c r="K41954" s="136"/>
      <c r="O41954" s="136"/>
      <c r="T41954" s="136"/>
      <c r="W41954" s="136"/>
      <c r="Z41954" s="136"/>
      <c r="AC41954" s="136"/>
    </row>
    <row r="41955" spans="2:29">
      <c r="B41955" s="136"/>
      <c r="E41955" s="136"/>
      <c r="H41955" s="136"/>
      <c r="K41955" s="136"/>
      <c r="O41955" s="136"/>
      <c r="T41955" s="136"/>
      <c r="W41955" s="136"/>
      <c r="Z41955" s="136"/>
      <c r="AC41955" s="136"/>
    </row>
    <row r="41956" spans="2:29">
      <c r="B41956" s="136"/>
      <c r="E41956" s="136"/>
      <c r="H41956" s="136"/>
      <c r="K41956" s="136"/>
      <c r="O41956" s="136"/>
      <c r="T41956" s="136"/>
      <c r="W41956" s="136"/>
      <c r="Z41956" s="136"/>
      <c r="AC41956" s="136"/>
    </row>
    <row r="41957" spans="2:29">
      <c r="B41957" s="136"/>
      <c r="E41957" s="136"/>
      <c r="H41957" s="136"/>
      <c r="K41957" s="136"/>
      <c r="O41957" s="136"/>
      <c r="T41957" s="136"/>
      <c r="W41957" s="136"/>
      <c r="Z41957" s="136"/>
      <c r="AC41957" s="136"/>
    </row>
    <row r="41958" spans="2:29">
      <c r="B41958" s="136"/>
      <c r="E41958" s="136"/>
      <c r="H41958" s="136"/>
      <c r="K41958" s="136"/>
      <c r="O41958" s="136"/>
      <c r="T41958" s="136"/>
      <c r="W41958" s="136"/>
      <c r="Z41958" s="136"/>
      <c r="AC41958" s="136"/>
    </row>
    <row r="41959" spans="2:29">
      <c r="B41959" s="136"/>
      <c r="E41959" s="136"/>
      <c r="H41959" s="136"/>
      <c r="K41959" s="136"/>
      <c r="O41959" s="136"/>
      <c r="T41959" s="136"/>
      <c r="W41959" s="136"/>
      <c r="Z41959" s="136"/>
      <c r="AC41959" s="136"/>
    </row>
    <row r="41960" spans="2:29">
      <c r="B41960" s="136"/>
      <c r="E41960" s="136"/>
      <c r="H41960" s="136"/>
      <c r="K41960" s="136"/>
      <c r="O41960" s="136"/>
      <c r="T41960" s="136"/>
      <c r="W41960" s="136"/>
      <c r="Z41960" s="136"/>
      <c r="AC41960" s="136"/>
    </row>
    <row r="41961" spans="2:29">
      <c r="B41961" s="136"/>
      <c r="E41961" s="136"/>
      <c r="H41961" s="136"/>
      <c r="K41961" s="136"/>
      <c r="O41961" s="136"/>
      <c r="T41961" s="136"/>
      <c r="W41961" s="136"/>
      <c r="Z41961" s="136"/>
      <c r="AC41961" s="136"/>
    </row>
    <row r="41962" spans="2:29">
      <c r="B41962" s="136"/>
      <c r="E41962" s="136"/>
      <c r="H41962" s="136"/>
      <c r="K41962" s="136"/>
      <c r="O41962" s="136"/>
      <c r="T41962" s="136"/>
      <c r="W41962" s="136"/>
      <c r="Z41962" s="136"/>
      <c r="AC41962" s="136"/>
    </row>
    <row r="41963" spans="2:29">
      <c r="B41963" s="136"/>
      <c r="E41963" s="136"/>
      <c r="H41963" s="136"/>
      <c r="K41963" s="136"/>
      <c r="O41963" s="136"/>
      <c r="T41963" s="136"/>
      <c r="W41963" s="136"/>
      <c r="Z41963" s="136"/>
      <c r="AC41963" s="136"/>
    </row>
    <row r="41964" spans="2:29">
      <c r="B41964" s="136"/>
      <c r="E41964" s="136"/>
      <c r="H41964" s="136"/>
      <c r="K41964" s="136"/>
      <c r="O41964" s="136"/>
      <c r="T41964" s="136"/>
      <c r="W41964" s="136"/>
      <c r="Z41964" s="136"/>
      <c r="AC41964" s="136"/>
    </row>
    <row r="41965" spans="2:29">
      <c r="B41965" s="136"/>
      <c r="E41965" s="136"/>
      <c r="H41965" s="136"/>
      <c r="K41965" s="136"/>
      <c r="O41965" s="136"/>
      <c r="T41965" s="136"/>
      <c r="W41965" s="136"/>
      <c r="Z41965" s="136"/>
      <c r="AC41965" s="136"/>
    </row>
    <row r="41966" spans="2:29">
      <c r="B41966" s="136"/>
      <c r="E41966" s="136"/>
      <c r="H41966" s="136"/>
      <c r="K41966" s="136"/>
      <c r="O41966" s="136"/>
      <c r="T41966" s="136"/>
      <c r="W41966" s="136"/>
      <c r="Z41966" s="136"/>
      <c r="AC41966" s="136"/>
    </row>
    <row r="41967" spans="2:29">
      <c r="B41967" s="136"/>
      <c r="E41967" s="136"/>
      <c r="H41967" s="136"/>
      <c r="K41967" s="136"/>
      <c r="O41967" s="136"/>
      <c r="T41967" s="136"/>
      <c r="W41967" s="136"/>
      <c r="Z41967" s="136"/>
      <c r="AC41967" s="136"/>
    </row>
    <row r="41968" spans="2:29">
      <c r="B41968" s="136"/>
      <c r="E41968" s="136"/>
      <c r="H41968" s="136"/>
      <c r="K41968" s="136"/>
      <c r="O41968" s="136"/>
      <c r="T41968" s="136"/>
      <c r="W41968" s="136"/>
      <c r="Z41968" s="136"/>
      <c r="AC41968" s="136"/>
    </row>
    <row r="41969" spans="2:29">
      <c r="B41969" s="136"/>
      <c r="E41969" s="136"/>
      <c r="H41969" s="136"/>
      <c r="K41969" s="136"/>
      <c r="O41969" s="136"/>
      <c r="T41969" s="136"/>
      <c r="W41969" s="136"/>
      <c r="Z41969" s="136"/>
      <c r="AC41969" s="136"/>
    </row>
    <row r="41970" spans="2:29">
      <c r="B41970" s="136"/>
      <c r="E41970" s="136"/>
      <c r="H41970" s="136"/>
      <c r="K41970" s="136"/>
      <c r="O41970" s="136"/>
      <c r="T41970" s="136"/>
      <c r="W41970" s="136"/>
      <c r="Z41970" s="136"/>
      <c r="AC41970" s="136"/>
    </row>
    <row r="41971" spans="2:29">
      <c r="B41971" s="136"/>
      <c r="E41971" s="136"/>
      <c r="H41971" s="136"/>
      <c r="K41971" s="136"/>
      <c r="O41971" s="136"/>
      <c r="T41971" s="136"/>
      <c r="W41971" s="136"/>
      <c r="Z41971" s="136"/>
      <c r="AC41971" s="136"/>
    </row>
    <row r="41972" spans="2:29">
      <c r="B41972" s="136"/>
      <c r="E41972" s="136"/>
      <c r="H41972" s="136"/>
      <c r="K41972" s="136"/>
      <c r="O41972" s="136"/>
      <c r="T41972" s="136"/>
      <c r="W41972" s="136"/>
      <c r="Z41972" s="136"/>
      <c r="AC41972" s="136"/>
    </row>
    <row r="41973" spans="2:29">
      <c r="B41973" s="136"/>
      <c r="E41973" s="136"/>
      <c r="H41973" s="136"/>
      <c r="K41973" s="136"/>
      <c r="O41973" s="136"/>
      <c r="T41973" s="136"/>
      <c r="W41973" s="136"/>
      <c r="Z41973" s="136"/>
      <c r="AC41973" s="136"/>
    </row>
    <row r="41974" spans="2:29">
      <c r="B41974" s="136"/>
      <c r="E41974" s="136"/>
      <c r="H41974" s="136"/>
      <c r="K41974" s="136"/>
      <c r="O41974" s="136"/>
      <c r="T41974" s="136"/>
      <c r="W41974" s="136"/>
      <c r="Z41974" s="136"/>
      <c r="AC41974" s="136"/>
    </row>
    <row r="41975" spans="2:29">
      <c r="B41975" s="136"/>
      <c r="E41975" s="136"/>
      <c r="H41975" s="136"/>
      <c r="K41975" s="136"/>
      <c r="O41975" s="136"/>
      <c r="T41975" s="136"/>
      <c r="W41975" s="136"/>
      <c r="Z41975" s="136"/>
      <c r="AC41975" s="136"/>
    </row>
    <row r="41976" spans="2:29">
      <c r="B41976" s="136"/>
      <c r="E41976" s="136"/>
      <c r="H41976" s="136"/>
      <c r="K41976" s="136"/>
      <c r="O41976" s="136"/>
      <c r="T41976" s="136"/>
      <c r="W41976" s="136"/>
      <c r="Z41976" s="136"/>
      <c r="AC41976" s="136"/>
    </row>
    <row r="41977" spans="2:29">
      <c r="B41977" s="136"/>
      <c r="E41977" s="136"/>
      <c r="H41977" s="136"/>
      <c r="K41977" s="136"/>
      <c r="O41977" s="136"/>
      <c r="T41977" s="136"/>
      <c r="W41977" s="136"/>
      <c r="Z41977" s="136"/>
      <c r="AC41977" s="136"/>
    </row>
    <row r="41978" spans="2:29">
      <c r="B41978" s="136"/>
      <c r="E41978" s="136"/>
      <c r="H41978" s="136"/>
      <c r="K41978" s="136"/>
      <c r="O41978" s="136"/>
      <c r="T41978" s="136"/>
      <c r="W41978" s="136"/>
      <c r="Z41978" s="136"/>
      <c r="AC41978" s="136"/>
    </row>
    <row r="41979" spans="2:29">
      <c r="B41979" s="136"/>
      <c r="E41979" s="136"/>
      <c r="H41979" s="136"/>
      <c r="K41979" s="136"/>
      <c r="O41979" s="136"/>
      <c r="T41979" s="136"/>
      <c r="W41979" s="136"/>
      <c r="Z41979" s="136"/>
      <c r="AC41979" s="136"/>
    </row>
    <row r="41980" spans="2:29">
      <c r="B41980" s="136"/>
      <c r="E41980" s="136"/>
      <c r="H41980" s="136"/>
      <c r="K41980" s="136"/>
      <c r="O41980" s="136"/>
      <c r="T41980" s="136"/>
      <c r="W41980" s="136"/>
      <c r="Z41980" s="136"/>
      <c r="AC41980" s="136"/>
    </row>
    <row r="41981" spans="2:29">
      <c r="B41981" s="136"/>
      <c r="E41981" s="136"/>
      <c r="H41981" s="136"/>
      <c r="K41981" s="136"/>
      <c r="O41981" s="136"/>
      <c r="T41981" s="136"/>
      <c r="W41981" s="136"/>
      <c r="Z41981" s="136"/>
      <c r="AC41981" s="136"/>
    </row>
    <row r="41982" spans="2:29">
      <c r="B41982" s="136"/>
      <c r="E41982" s="136"/>
      <c r="H41982" s="136"/>
      <c r="K41982" s="136"/>
      <c r="O41982" s="136"/>
      <c r="T41982" s="136"/>
      <c r="W41982" s="136"/>
      <c r="Z41982" s="136"/>
      <c r="AC41982" s="136"/>
    </row>
    <row r="41983" spans="2:29">
      <c r="B41983" s="136"/>
      <c r="E41983" s="136"/>
      <c r="H41983" s="136"/>
      <c r="K41983" s="136"/>
      <c r="O41983" s="136"/>
      <c r="T41983" s="136"/>
      <c r="W41983" s="136"/>
      <c r="Z41983" s="136"/>
      <c r="AC41983" s="136"/>
    </row>
    <row r="41984" spans="2:29">
      <c r="B41984" s="136"/>
      <c r="E41984" s="136"/>
      <c r="H41984" s="136"/>
      <c r="K41984" s="136"/>
      <c r="O41984" s="136"/>
      <c r="T41984" s="136"/>
      <c r="W41984" s="136"/>
      <c r="Z41984" s="136"/>
      <c r="AC41984" s="136"/>
    </row>
    <row r="41985" spans="2:29">
      <c r="B41985" s="136"/>
      <c r="E41985" s="136"/>
      <c r="H41985" s="136"/>
      <c r="K41985" s="136"/>
      <c r="O41985" s="136"/>
      <c r="T41985" s="136"/>
      <c r="W41985" s="136"/>
      <c r="Z41985" s="136"/>
      <c r="AC41985" s="136"/>
    </row>
    <row r="41986" spans="2:29">
      <c r="B41986" s="136"/>
      <c r="E41986" s="136"/>
      <c r="H41986" s="136"/>
      <c r="K41986" s="136"/>
      <c r="O41986" s="136"/>
      <c r="T41986" s="136"/>
      <c r="W41986" s="136"/>
      <c r="Z41986" s="136"/>
      <c r="AC41986" s="136"/>
    </row>
    <row r="41987" spans="2:29">
      <c r="B41987" s="136"/>
      <c r="E41987" s="136"/>
      <c r="H41987" s="136"/>
      <c r="K41987" s="136"/>
      <c r="O41987" s="136"/>
      <c r="T41987" s="136"/>
      <c r="W41987" s="136"/>
      <c r="Z41987" s="136"/>
      <c r="AC41987" s="136"/>
    </row>
    <row r="41988" spans="2:29">
      <c r="B41988" s="136"/>
      <c r="E41988" s="136"/>
      <c r="H41988" s="136"/>
      <c r="K41988" s="136"/>
      <c r="O41988" s="136"/>
      <c r="T41988" s="136"/>
      <c r="W41988" s="136"/>
      <c r="Z41988" s="136"/>
      <c r="AC41988" s="136"/>
    </row>
    <row r="41989" spans="2:29">
      <c r="B41989" s="136"/>
      <c r="E41989" s="136"/>
      <c r="H41989" s="136"/>
      <c r="K41989" s="136"/>
      <c r="O41989" s="136"/>
      <c r="T41989" s="136"/>
      <c r="W41989" s="136"/>
      <c r="Z41989" s="136"/>
      <c r="AC41989" s="136"/>
    </row>
    <row r="41990" spans="2:29">
      <c r="B41990" s="136"/>
      <c r="E41990" s="136"/>
      <c r="H41990" s="136"/>
      <c r="K41990" s="136"/>
      <c r="O41990" s="136"/>
      <c r="T41990" s="136"/>
      <c r="W41990" s="136"/>
      <c r="Z41990" s="136"/>
      <c r="AC41990" s="136"/>
    </row>
    <row r="41991" spans="2:29">
      <c r="B41991" s="136"/>
      <c r="E41991" s="136"/>
      <c r="H41991" s="136"/>
      <c r="K41991" s="136"/>
      <c r="O41991" s="136"/>
      <c r="T41991" s="136"/>
      <c r="W41991" s="136"/>
      <c r="Z41991" s="136"/>
      <c r="AC41991" s="136"/>
    </row>
    <row r="41992" spans="2:29">
      <c r="B41992" s="136"/>
      <c r="E41992" s="136"/>
      <c r="H41992" s="136"/>
      <c r="K41992" s="136"/>
      <c r="O41992" s="136"/>
      <c r="T41992" s="136"/>
      <c r="W41992" s="136"/>
      <c r="Z41992" s="136"/>
      <c r="AC41992" s="136"/>
    </row>
    <row r="41993" spans="2:29">
      <c r="B41993" s="136"/>
      <c r="E41993" s="136"/>
      <c r="H41993" s="136"/>
      <c r="K41993" s="136"/>
      <c r="O41993" s="136"/>
      <c r="T41993" s="136"/>
      <c r="W41993" s="136"/>
      <c r="Z41993" s="136"/>
      <c r="AC41993" s="136"/>
    </row>
    <row r="41994" spans="2:29">
      <c r="B41994" s="136"/>
      <c r="E41994" s="136"/>
      <c r="H41994" s="136"/>
      <c r="K41994" s="136"/>
      <c r="O41994" s="136"/>
      <c r="T41994" s="136"/>
      <c r="W41994" s="136"/>
      <c r="Z41994" s="136"/>
      <c r="AC41994" s="136"/>
    </row>
    <row r="41995" spans="2:29">
      <c r="B41995" s="136"/>
      <c r="E41995" s="136"/>
      <c r="H41995" s="136"/>
      <c r="K41995" s="136"/>
      <c r="O41995" s="136"/>
      <c r="T41995" s="136"/>
      <c r="W41995" s="136"/>
      <c r="Z41995" s="136"/>
      <c r="AC41995" s="136"/>
    </row>
    <row r="41996" spans="2:29">
      <c r="B41996" s="136"/>
      <c r="E41996" s="136"/>
      <c r="H41996" s="136"/>
      <c r="K41996" s="136"/>
      <c r="O41996" s="136"/>
      <c r="T41996" s="136"/>
      <c r="W41996" s="136"/>
      <c r="Z41996" s="136"/>
      <c r="AC41996" s="136"/>
    </row>
    <row r="41997" spans="2:29">
      <c r="B41997" s="136"/>
      <c r="E41997" s="136"/>
      <c r="H41997" s="136"/>
      <c r="K41997" s="136"/>
      <c r="O41997" s="136"/>
      <c r="T41997" s="136"/>
      <c r="W41997" s="136"/>
      <c r="Z41997" s="136"/>
      <c r="AC41997" s="136"/>
    </row>
    <row r="41998" spans="2:29">
      <c r="B41998" s="136"/>
      <c r="E41998" s="136"/>
      <c r="H41998" s="136"/>
      <c r="K41998" s="136"/>
      <c r="O41998" s="136"/>
      <c r="T41998" s="136"/>
      <c r="W41998" s="136"/>
      <c r="Z41998" s="136"/>
      <c r="AC41998" s="136"/>
    </row>
    <row r="41999" spans="2:29">
      <c r="B41999" s="136"/>
      <c r="E41999" s="136"/>
      <c r="H41999" s="136"/>
      <c r="K41999" s="136"/>
      <c r="O41999" s="136"/>
      <c r="T41999" s="136"/>
      <c r="W41999" s="136"/>
      <c r="Z41999" s="136"/>
      <c r="AC41999" s="136"/>
    </row>
    <row r="42000" spans="2:29">
      <c r="B42000" s="136"/>
      <c r="E42000" s="136"/>
      <c r="H42000" s="136"/>
      <c r="K42000" s="136"/>
      <c r="O42000" s="136"/>
      <c r="T42000" s="136"/>
      <c r="W42000" s="136"/>
      <c r="Z42000" s="136"/>
      <c r="AC42000" s="136"/>
    </row>
    <row r="42001" spans="2:29">
      <c r="B42001" s="136"/>
      <c r="E42001" s="136"/>
      <c r="H42001" s="136"/>
      <c r="K42001" s="136"/>
      <c r="O42001" s="136"/>
      <c r="T42001" s="136"/>
      <c r="W42001" s="136"/>
      <c r="Z42001" s="136"/>
      <c r="AC42001" s="136"/>
    </row>
    <row r="42002" spans="2:29">
      <c r="B42002" s="136"/>
      <c r="E42002" s="136"/>
      <c r="H42002" s="136"/>
      <c r="K42002" s="136"/>
      <c r="O42002" s="136"/>
      <c r="T42002" s="136"/>
      <c r="W42002" s="136"/>
      <c r="Z42002" s="136"/>
      <c r="AC42002" s="136"/>
    </row>
    <row r="42003" spans="2:29">
      <c r="B42003" s="136"/>
      <c r="E42003" s="136"/>
      <c r="H42003" s="136"/>
      <c r="K42003" s="136"/>
      <c r="O42003" s="136"/>
      <c r="T42003" s="136"/>
      <c r="W42003" s="136"/>
      <c r="Z42003" s="136"/>
      <c r="AC42003" s="136"/>
    </row>
    <row r="42004" spans="2:29">
      <c r="B42004" s="136"/>
      <c r="E42004" s="136"/>
      <c r="H42004" s="136"/>
      <c r="K42004" s="136"/>
      <c r="O42004" s="136"/>
      <c r="T42004" s="136"/>
      <c r="W42004" s="136"/>
      <c r="Z42004" s="136"/>
      <c r="AC42004" s="136"/>
    </row>
    <row r="42005" spans="2:29">
      <c r="B42005" s="136"/>
      <c r="E42005" s="136"/>
      <c r="H42005" s="136"/>
      <c r="K42005" s="136"/>
      <c r="O42005" s="136"/>
      <c r="T42005" s="136"/>
      <c r="W42005" s="136"/>
      <c r="Z42005" s="136"/>
      <c r="AC42005" s="136"/>
    </row>
    <row r="42006" spans="2:29">
      <c r="B42006" s="136"/>
      <c r="E42006" s="136"/>
      <c r="H42006" s="136"/>
      <c r="K42006" s="136"/>
      <c r="O42006" s="136"/>
      <c r="T42006" s="136"/>
      <c r="W42006" s="136"/>
      <c r="Z42006" s="136"/>
      <c r="AC42006" s="136"/>
    </row>
    <row r="42007" spans="2:29">
      <c r="B42007" s="136"/>
      <c r="E42007" s="136"/>
      <c r="H42007" s="136"/>
      <c r="K42007" s="136"/>
      <c r="O42007" s="136"/>
      <c r="T42007" s="136"/>
      <c r="W42007" s="136"/>
      <c r="Z42007" s="136"/>
      <c r="AC42007" s="136"/>
    </row>
    <row r="42008" spans="2:29">
      <c r="B42008" s="136"/>
      <c r="E42008" s="136"/>
      <c r="H42008" s="136"/>
      <c r="K42008" s="136"/>
      <c r="O42008" s="136"/>
      <c r="T42008" s="136"/>
      <c r="W42008" s="136"/>
      <c r="Z42008" s="136"/>
      <c r="AC42008" s="136"/>
    </row>
    <row r="42009" spans="2:29">
      <c r="B42009" s="136"/>
      <c r="E42009" s="136"/>
      <c r="H42009" s="136"/>
      <c r="K42009" s="136"/>
      <c r="O42009" s="136"/>
      <c r="T42009" s="136"/>
      <c r="W42009" s="136"/>
      <c r="Z42009" s="136"/>
      <c r="AC42009" s="136"/>
    </row>
    <row r="42010" spans="2:29">
      <c r="B42010" s="136"/>
      <c r="E42010" s="136"/>
      <c r="H42010" s="136"/>
      <c r="K42010" s="136"/>
      <c r="O42010" s="136"/>
      <c r="T42010" s="136"/>
      <c r="W42010" s="136"/>
      <c r="Z42010" s="136"/>
      <c r="AC42010" s="136"/>
    </row>
    <row r="42011" spans="2:29">
      <c r="B42011" s="136"/>
      <c r="E42011" s="136"/>
      <c r="H42011" s="136"/>
      <c r="K42011" s="136"/>
      <c r="O42011" s="136"/>
      <c r="T42011" s="136"/>
      <c r="W42011" s="136"/>
      <c r="Z42011" s="136"/>
      <c r="AC42011" s="136"/>
    </row>
    <row r="42012" spans="2:29">
      <c r="B42012" s="136"/>
      <c r="E42012" s="136"/>
      <c r="H42012" s="136"/>
      <c r="K42012" s="136"/>
      <c r="O42012" s="136"/>
      <c r="T42012" s="136"/>
      <c r="W42012" s="136"/>
      <c r="Z42012" s="136"/>
      <c r="AC42012" s="136"/>
    </row>
    <row r="42013" spans="2:29">
      <c r="B42013" s="136"/>
      <c r="E42013" s="136"/>
      <c r="H42013" s="136"/>
      <c r="K42013" s="136"/>
      <c r="O42013" s="136"/>
      <c r="T42013" s="136"/>
      <c r="W42013" s="136"/>
      <c r="Z42013" s="136"/>
      <c r="AC42013" s="136"/>
    </row>
    <row r="42014" spans="2:29">
      <c r="B42014" s="136"/>
      <c r="E42014" s="136"/>
      <c r="H42014" s="136"/>
      <c r="K42014" s="136"/>
      <c r="O42014" s="136"/>
      <c r="T42014" s="136"/>
      <c r="W42014" s="136"/>
      <c r="Z42014" s="136"/>
      <c r="AC42014" s="136"/>
    </row>
    <row r="42015" spans="2:29">
      <c r="B42015" s="136"/>
      <c r="E42015" s="136"/>
      <c r="H42015" s="136"/>
      <c r="K42015" s="136"/>
      <c r="O42015" s="136"/>
      <c r="T42015" s="136"/>
      <c r="W42015" s="136"/>
      <c r="Z42015" s="136"/>
      <c r="AC42015" s="136"/>
    </row>
    <row r="42016" spans="2:29">
      <c r="B42016" s="136"/>
      <c r="E42016" s="136"/>
      <c r="H42016" s="136"/>
      <c r="K42016" s="136"/>
      <c r="O42016" s="136"/>
      <c r="T42016" s="136"/>
      <c r="W42016" s="136"/>
      <c r="Z42016" s="136"/>
      <c r="AC42016" s="136"/>
    </row>
    <row r="42017" spans="2:29">
      <c r="B42017" s="136"/>
      <c r="E42017" s="136"/>
      <c r="H42017" s="136"/>
      <c r="K42017" s="136"/>
      <c r="O42017" s="136"/>
      <c r="T42017" s="136"/>
      <c r="W42017" s="136"/>
      <c r="Z42017" s="136"/>
      <c r="AC42017" s="136"/>
    </row>
    <row r="42018" spans="2:29">
      <c r="B42018" s="136"/>
      <c r="E42018" s="136"/>
      <c r="H42018" s="136"/>
      <c r="K42018" s="136"/>
      <c r="O42018" s="136"/>
      <c r="T42018" s="136"/>
      <c r="W42018" s="136"/>
      <c r="Z42018" s="136"/>
      <c r="AC42018" s="136"/>
    </row>
    <row r="42019" spans="2:29">
      <c r="B42019" s="136"/>
      <c r="E42019" s="136"/>
      <c r="H42019" s="136"/>
      <c r="K42019" s="136"/>
      <c r="O42019" s="136"/>
      <c r="T42019" s="136"/>
      <c r="W42019" s="136"/>
      <c r="Z42019" s="136"/>
      <c r="AC42019" s="136"/>
    </row>
    <row r="42020" spans="2:29">
      <c r="B42020" s="136"/>
      <c r="E42020" s="136"/>
      <c r="H42020" s="136"/>
      <c r="K42020" s="136"/>
      <c r="O42020" s="136"/>
      <c r="T42020" s="136"/>
      <c r="W42020" s="136"/>
      <c r="Z42020" s="136"/>
      <c r="AC42020" s="136"/>
    </row>
    <row r="42021" spans="2:29">
      <c r="B42021" s="136"/>
      <c r="E42021" s="136"/>
      <c r="H42021" s="136"/>
      <c r="K42021" s="136"/>
      <c r="O42021" s="136"/>
      <c r="T42021" s="136"/>
      <c r="W42021" s="136"/>
      <c r="Z42021" s="136"/>
      <c r="AC42021" s="136"/>
    </row>
    <row r="42022" spans="2:29">
      <c r="B42022" s="136"/>
      <c r="E42022" s="136"/>
      <c r="H42022" s="136"/>
      <c r="K42022" s="136"/>
      <c r="O42022" s="136"/>
      <c r="T42022" s="136"/>
      <c r="W42022" s="136"/>
      <c r="Z42022" s="136"/>
      <c r="AC42022" s="136"/>
    </row>
    <row r="42023" spans="2:29">
      <c r="B42023" s="136"/>
      <c r="E42023" s="136"/>
      <c r="H42023" s="136"/>
      <c r="K42023" s="136"/>
      <c r="O42023" s="136"/>
      <c r="T42023" s="136"/>
      <c r="W42023" s="136"/>
      <c r="Z42023" s="136"/>
      <c r="AC42023" s="136"/>
    </row>
    <row r="42024" spans="2:29">
      <c r="B42024" s="136"/>
      <c r="E42024" s="136"/>
      <c r="H42024" s="136"/>
      <c r="K42024" s="136"/>
      <c r="O42024" s="136"/>
      <c r="T42024" s="136"/>
      <c r="W42024" s="136"/>
      <c r="Z42024" s="136"/>
      <c r="AC42024" s="136"/>
    </row>
    <row r="42025" spans="2:29">
      <c r="B42025" s="136"/>
      <c r="E42025" s="136"/>
      <c r="H42025" s="136"/>
      <c r="K42025" s="136"/>
      <c r="O42025" s="136"/>
      <c r="T42025" s="136"/>
      <c r="W42025" s="136"/>
      <c r="Z42025" s="136"/>
      <c r="AC42025" s="136"/>
    </row>
    <row r="42026" spans="2:29">
      <c r="B42026" s="136"/>
      <c r="E42026" s="136"/>
      <c r="H42026" s="136"/>
      <c r="K42026" s="136"/>
      <c r="O42026" s="136"/>
      <c r="T42026" s="136"/>
      <c r="W42026" s="136"/>
      <c r="Z42026" s="136"/>
      <c r="AC42026" s="136"/>
    </row>
    <row r="42027" spans="2:29">
      <c r="B42027" s="136"/>
      <c r="E42027" s="136"/>
      <c r="H42027" s="136"/>
      <c r="K42027" s="136"/>
      <c r="O42027" s="136"/>
      <c r="T42027" s="136"/>
      <c r="W42027" s="136"/>
      <c r="Z42027" s="136"/>
      <c r="AC42027" s="136"/>
    </row>
    <row r="42028" spans="2:29">
      <c r="B42028" s="136"/>
      <c r="E42028" s="136"/>
      <c r="H42028" s="136"/>
      <c r="K42028" s="136"/>
      <c r="O42028" s="136"/>
      <c r="T42028" s="136"/>
      <c r="W42028" s="136"/>
      <c r="Z42028" s="136"/>
      <c r="AC42028" s="136"/>
    </row>
    <row r="42029" spans="2:29">
      <c r="B42029" s="136"/>
      <c r="E42029" s="136"/>
      <c r="H42029" s="136"/>
      <c r="K42029" s="136"/>
      <c r="O42029" s="136"/>
      <c r="T42029" s="136"/>
      <c r="W42029" s="136"/>
      <c r="Z42029" s="136"/>
      <c r="AC42029" s="136"/>
    </row>
    <row r="42030" spans="2:29">
      <c r="B42030" s="136"/>
      <c r="E42030" s="136"/>
      <c r="H42030" s="136"/>
      <c r="K42030" s="136"/>
      <c r="O42030" s="136"/>
      <c r="T42030" s="136"/>
      <c r="W42030" s="136"/>
      <c r="Z42030" s="136"/>
      <c r="AC42030" s="136"/>
    </row>
    <row r="42031" spans="2:29">
      <c r="B42031" s="136"/>
      <c r="E42031" s="136"/>
      <c r="H42031" s="136"/>
      <c r="K42031" s="136"/>
      <c r="O42031" s="136"/>
      <c r="T42031" s="136"/>
      <c r="W42031" s="136"/>
      <c r="Z42031" s="136"/>
      <c r="AC42031" s="136"/>
    </row>
    <row r="42032" spans="2:29">
      <c r="B42032" s="136"/>
      <c r="E42032" s="136"/>
      <c r="H42032" s="136"/>
      <c r="K42032" s="136"/>
      <c r="O42032" s="136"/>
      <c r="T42032" s="136"/>
      <c r="W42032" s="136"/>
      <c r="Z42032" s="136"/>
      <c r="AC42032" s="136"/>
    </row>
    <row r="42033" spans="2:29">
      <c r="B42033" s="136"/>
      <c r="E42033" s="136"/>
      <c r="H42033" s="136"/>
      <c r="K42033" s="136"/>
      <c r="O42033" s="136"/>
      <c r="T42033" s="136"/>
      <c r="W42033" s="136"/>
      <c r="Z42033" s="136"/>
      <c r="AC42033" s="136"/>
    </row>
    <row r="42034" spans="2:29">
      <c r="B42034" s="136"/>
      <c r="E42034" s="136"/>
      <c r="H42034" s="136"/>
      <c r="K42034" s="136"/>
      <c r="O42034" s="136"/>
      <c r="T42034" s="136"/>
      <c r="W42034" s="136"/>
      <c r="Z42034" s="136"/>
      <c r="AC42034" s="136"/>
    </row>
    <row r="42035" spans="2:29">
      <c r="B42035" s="136"/>
      <c r="E42035" s="136"/>
      <c r="H42035" s="136"/>
      <c r="K42035" s="136"/>
      <c r="O42035" s="136"/>
      <c r="T42035" s="136"/>
      <c r="W42035" s="136"/>
      <c r="Z42035" s="136"/>
      <c r="AC42035" s="136"/>
    </row>
    <row r="42036" spans="2:29">
      <c r="B42036" s="136"/>
      <c r="E42036" s="136"/>
      <c r="H42036" s="136"/>
      <c r="K42036" s="136"/>
      <c r="O42036" s="136"/>
      <c r="T42036" s="136"/>
      <c r="W42036" s="136"/>
      <c r="Z42036" s="136"/>
      <c r="AC42036" s="136"/>
    </row>
    <row r="42037" spans="2:29">
      <c r="B42037" s="136"/>
      <c r="E42037" s="136"/>
      <c r="H42037" s="136"/>
      <c r="K42037" s="136"/>
      <c r="O42037" s="136"/>
      <c r="T42037" s="136"/>
      <c r="W42037" s="136"/>
      <c r="Z42037" s="136"/>
      <c r="AC42037" s="136"/>
    </row>
    <row r="42038" spans="2:29">
      <c r="B42038" s="136"/>
      <c r="E42038" s="136"/>
      <c r="H42038" s="136"/>
      <c r="K42038" s="136"/>
      <c r="O42038" s="136"/>
      <c r="T42038" s="136"/>
      <c r="W42038" s="136"/>
      <c r="Z42038" s="136"/>
      <c r="AC42038" s="136"/>
    </row>
    <row r="42039" spans="2:29">
      <c r="B42039" s="136"/>
      <c r="E42039" s="136"/>
      <c r="H42039" s="136"/>
      <c r="K42039" s="136"/>
      <c r="O42039" s="136"/>
      <c r="T42039" s="136"/>
      <c r="W42039" s="136"/>
      <c r="Z42039" s="136"/>
      <c r="AC42039" s="136"/>
    </row>
    <row r="42040" spans="2:29">
      <c r="B42040" s="136"/>
      <c r="E42040" s="136"/>
      <c r="H42040" s="136"/>
      <c r="K42040" s="136"/>
      <c r="O42040" s="136"/>
      <c r="T42040" s="136"/>
      <c r="W42040" s="136"/>
      <c r="Z42040" s="136"/>
      <c r="AC42040" s="136"/>
    </row>
    <row r="42041" spans="2:29">
      <c r="B42041" s="136"/>
      <c r="E42041" s="136"/>
      <c r="H42041" s="136"/>
      <c r="K42041" s="136"/>
      <c r="O42041" s="136"/>
      <c r="T42041" s="136"/>
      <c r="W42041" s="136"/>
      <c r="Z42041" s="136"/>
      <c r="AC42041" s="136"/>
    </row>
    <row r="42042" spans="2:29">
      <c r="B42042" s="136"/>
      <c r="E42042" s="136"/>
      <c r="H42042" s="136"/>
      <c r="K42042" s="136"/>
      <c r="O42042" s="136"/>
      <c r="T42042" s="136"/>
      <c r="W42042" s="136"/>
      <c r="Z42042" s="136"/>
      <c r="AC42042" s="136"/>
    </row>
    <row r="42043" spans="2:29">
      <c r="B42043" s="136"/>
      <c r="E42043" s="136"/>
      <c r="H42043" s="136"/>
      <c r="K42043" s="136"/>
      <c r="O42043" s="136"/>
      <c r="T42043" s="136"/>
      <c r="W42043" s="136"/>
      <c r="Z42043" s="136"/>
      <c r="AC42043" s="136"/>
    </row>
    <row r="42044" spans="2:29">
      <c r="B42044" s="136"/>
      <c r="E42044" s="136"/>
      <c r="H42044" s="136"/>
      <c r="K42044" s="136"/>
      <c r="O42044" s="136"/>
      <c r="T42044" s="136"/>
      <c r="W42044" s="136"/>
      <c r="Z42044" s="136"/>
      <c r="AC42044" s="136"/>
    </row>
    <row r="42045" spans="2:29">
      <c r="B42045" s="136"/>
      <c r="E42045" s="136"/>
      <c r="H42045" s="136"/>
      <c r="K42045" s="136"/>
      <c r="O42045" s="136"/>
      <c r="T42045" s="136"/>
      <c r="W42045" s="136"/>
      <c r="Z42045" s="136"/>
      <c r="AC42045" s="136"/>
    </row>
    <row r="42046" spans="2:29">
      <c r="B42046" s="136"/>
      <c r="E42046" s="136"/>
      <c r="H42046" s="136"/>
      <c r="K42046" s="136"/>
      <c r="O42046" s="136"/>
      <c r="T42046" s="136"/>
      <c r="W42046" s="136"/>
      <c r="Z42046" s="136"/>
      <c r="AC42046" s="136"/>
    </row>
    <row r="42047" spans="2:29">
      <c r="B42047" s="136"/>
      <c r="E42047" s="136"/>
      <c r="H42047" s="136"/>
      <c r="K42047" s="136"/>
      <c r="O42047" s="136"/>
      <c r="T42047" s="136"/>
      <c r="W42047" s="136"/>
      <c r="Z42047" s="136"/>
      <c r="AC42047" s="136"/>
    </row>
    <row r="42048" spans="2:29">
      <c r="B42048" s="136"/>
      <c r="E42048" s="136"/>
      <c r="H42048" s="136"/>
      <c r="K42048" s="136"/>
      <c r="O42048" s="136"/>
      <c r="T42048" s="136"/>
      <c r="W42048" s="136"/>
      <c r="Z42048" s="136"/>
      <c r="AC42048" s="136"/>
    </row>
    <row r="42049" spans="2:29">
      <c r="B42049" s="136"/>
      <c r="E42049" s="136"/>
      <c r="H42049" s="136"/>
      <c r="K42049" s="136"/>
      <c r="O42049" s="136"/>
      <c r="T42049" s="136"/>
      <c r="W42049" s="136"/>
      <c r="Z42049" s="136"/>
      <c r="AC42049" s="136"/>
    </row>
    <row r="42050" spans="2:29">
      <c r="B42050" s="136"/>
      <c r="E42050" s="136"/>
      <c r="H42050" s="136"/>
      <c r="K42050" s="136"/>
      <c r="O42050" s="136"/>
      <c r="T42050" s="136"/>
      <c r="W42050" s="136"/>
      <c r="Z42050" s="136"/>
      <c r="AC42050" s="136"/>
    </row>
    <row r="42051" spans="2:29">
      <c r="B42051" s="136"/>
      <c r="E42051" s="136"/>
      <c r="H42051" s="136"/>
      <c r="K42051" s="136"/>
      <c r="O42051" s="136"/>
      <c r="T42051" s="136"/>
      <c r="W42051" s="136"/>
      <c r="Z42051" s="136"/>
      <c r="AC42051" s="136"/>
    </row>
    <row r="42052" spans="2:29">
      <c r="B42052" s="136"/>
      <c r="E42052" s="136"/>
      <c r="H42052" s="136"/>
      <c r="K42052" s="136"/>
      <c r="O42052" s="136"/>
      <c r="T42052" s="136"/>
      <c r="W42052" s="136"/>
      <c r="Z42052" s="136"/>
      <c r="AC42052" s="136"/>
    </row>
    <row r="42053" spans="2:29">
      <c r="B42053" s="136"/>
      <c r="E42053" s="136"/>
      <c r="H42053" s="136"/>
      <c r="K42053" s="136"/>
      <c r="O42053" s="136"/>
      <c r="T42053" s="136"/>
      <c r="W42053" s="136"/>
      <c r="Z42053" s="136"/>
      <c r="AC42053" s="136"/>
    </row>
    <row r="42054" spans="2:29">
      <c r="B42054" s="136"/>
      <c r="E42054" s="136"/>
      <c r="H42054" s="136"/>
      <c r="K42054" s="136"/>
      <c r="O42054" s="136"/>
      <c r="T42054" s="136"/>
      <c r="W42054" s="136"/>
      <c r="Z42054" s="136"/>
      <c r="AC42054" s="136"/>
    </row>
    <row r="42055" spans="2:29">
      <c r="B42055" s="136"/>
      <c r="E42055" s="136"/>
      <c r="H42055" s="136"/>
      <c r="K42055" s="136"/>
      <c r="O42055" s="136"/>
      <c r="T42055" s="136"/>
      <c r="W42055" s="136"/>
      <c r="Z42055" s="136"/>
      <c r="AC42055" s="136"/>
    </row>
    <row r="42056" spans="2:29">
      <c r="B42056" s="136"/>
      <c r="E42056" s="136"/>
      <c r="H42056" s="136"/>
      <c r="K42056" s="136"/>
      <c r="O42056" s="136"/>
      <c r="T42056" s="136"/>
      <c r="W42056" s="136"/>
      <c r="Z42056" s="136"/>
      <c r="AC42056" s="136"/>
    </row>
    <row r="42057" spans="2:29">
      <c r="B42057" s="136"/>
      <c r="E42057" s="136"/>
      <c r="H42057" s="136"/>
      <c r="K42057" s="136"/>
      <c r="O42057" s="136"/>
      <c r="T42057" s="136"/>
      <c r="W42057" s="136"/>
      <c r="Z42057" s="136"/>
      <c r="AC42057" s="136"/>
    </row>
    <row r="42058" spans="2:29">
      <c r="B42058" s="136"/>
      <c r="E42058" s="136"/>
      <c r="H42058" s="136"/>
      <c r="K42058" s="136"/>
      <c r="O42058" s="136"/>
      <c r="T42058" s="136"/>
      <c r="W42058" s="136"/>
      <c r="Z42058" s="136"/>
      <c r="AC42058" s="136"/>
    </row>
    <row r="42059" spans="2:29">
      <c r="B42059" s="136"/>
      <c r="E42059" s="136"/>
      <c r="H42059" s="136"/>
      <c r="K42059" s="136"/>
      <c r="O42059" s="136"/>
      <c r="T42059" s="136"/>
      <c r="W42059" s="136"/>
      <c r="Z42059" s="136"/>
      <c r="AC42059" s="136"/>
    </row>
    <row r="42060" spans="2:29">
      <c r="B42060" s="136"/>
      <c r="E42060" s="136"/>
      <c r="H42060" s="136"/>
      <c r="K42060" s="136"/>
      <c r="O42060" s="136"/>
      <c r="T42060" s="136"/>
      <c r="W42060" s="136"/>
      <c r="Z42060" s="136"/>
      <c r="AC42060" s="136"/>
    </row>
    <row r="42061" spans="2:29">
      <c r="B42061" s="136"/>
      <c r="E42061" s="136"/>
      <c r="H42061" s="136"/>
      <c r="K42061" s="136"/>
      <c r="O42061" s="136"/>
      <c r="T42061" s="136"/>
      <c r="W42061" s="136"/>
      <c r="Z42061" s="136"/>
      <c r="AC42061" s="136"/>
    </row>
    <row r="42062" spans="2:29">
      <c r="B42062" s="136"/>
      <c r="E42062" s="136"/>
      <c r="H42062" s="136"/>
      <c r="K42062" s="136"/>
      <c r="O42062" s="136"/>
      <c r="T42062" s="136"/>
      <c r="W42062" s="136"/>
      <c r="Z42062" s="136"/>
      <c r="AC42062" s="136"/>
    </row>
    <row r="42063" spans="2:29">
      <c r="B42063" s="136"/>
      <c r="E42063" s="136"/>
      <c r="H42063" s="136"/>
      <c r="K42063" s="136"/>
      <c r="O42063" s="136"/>
      <c r="T42063" s="136"/>
      <c r="W42063" s="136"/>
      <c r="Z42063" s="136"/>
      <c r="AC42063" s="136"/>
    </row>
    <row r="42064" spans="2:29">
      <c r="B42064" s="136"/>
      <c r="E42064" s="136"/>
      <c r="H42064" s="136"/>
      <c r="K42064" s="136"/>
      <c r="O42064" s="136"/>
      <c r="T42064" s="136"/>
      <c r="W42064" s="136"/>
      <c r="Z42064" s="136"/>
      <c r="AC42064" s="136"/>
    </row>
    <row r="42065" spans="2:29">
      <c r="B42065" s="136"/>
      <c r="E42065" s="136"/>
      <c r="H42065" s="136"/>
      <c r="K42065" s="136"/>
      <c r="O42065" s="136"/>
      <c r="T42065" s="136"/>
      <c r="W42065" s="136"/>
      <c r="Z42065" s="136"/>
      <c r="AC42065" s="136"/>
    </row>
    <row r="42066" spans="2:29">
      <c r="B42066" s="136"/>
      <c r="E42066" s="136"/>
      <c r="H42066" s="136"/>
      <c r="K42066" s="136"/>
      <c r="O42066" s="136"/>
      <c r="T42066" s="136"/>
      <c r="W42066" s="136"/>
      <c r="Z42066" s="136"/>
      <c r="AC42066" s="136"/>
    </row>
    <row r="42067" spans="2:29">
      <c r="B42067" s="136"/>
      <c r="E42067" s="136"/>
      <c r="H42067" s="136"/>
      <c r="K42067" s="136"/>
      <c r="O42067" s="136"/>
      <c r="T42067" s="136"/>
      <c r="W42067" s="136"/>
      <c r="Z42067" s="136"/>
      <c r="AC42067" s="136"/>
    </row>
    <row r="42068" spans="2:29">
      <c r="B42068" s="136"/>
      <c r="E42068" s="136"/>
      <c r="H42068" s="136"/>
      <c r="K42068" s="136"/>
      <c r="O42068" s="136"/>
      <c r="T42068" s="136"/>
      <c r="W42068" s="136"/>
      <c r="Z42068" s="136"/>
      <c r="AC42068" s="136"/>
    </row>
    <row r="42069" spans="2:29">
      <c r="B42069" s="136"/>
      <c r="E42069" s="136"/>
      <c r="H42069" s="136"/>
      <c r="K42069" s="136"/>
      <c r="O42069" s="136"/>
      <c r="T42069" s="136"/>
      <c r="W42069" s="136"/>
      <c r="Z42069" s="136"/>
      <c r="AC42069" s="136"/>
    </row>
    <row r="42070" spans="2:29">
      <c r="B42070" s="136"/>
      <c r="E42070" s="136"/>
      <c r="H42070" s="136"/>
      <c r="K42070" s="136"/>
      <c r="O42070" s="136"/>
      <c r="T42070" s="136"/>
      <c r="W42070" s="136"/>
      <c r="Z42070" s="136"/>
      <c r="AC42070" s="136"/>
    </row>
    <row r="42071" spans="2:29">
      <c r="B42071" s="136"/>
      <c r="E42071" s="136"/>
      <c r="H42071" s="136"/>
      <c r="K42071" s="136"/>
      <c r="O42071" s="136"/>
      <c r="T42071" s="136"/>
      <c r="W42071" s="136"/>
      <c r="Z42071" s="136"/>
      <c r="AC42071" s="136"/>
    </row>
    <row r="42072" spans="2:29">
      <c r="B42072" s="136"/>
      <c r="E42072" s="136"/>
      <c r="H42072" s="136"/>
      <c r="K42072" s="136"/>
      <c r="O42072" s="136"/>
      <c r="T42072" s="136"/>
      <c r="W42072" s="136"/>
      <c r="Z42072" s="136"/>
      <c r="AC42072" s="136"/>
    </row>
    <row r="42073" spans="2:29">
      <c r="B42073" s="136"/>
      <c r="E42073" s="136"/>
      <c r="H42073" s="136"/>
      <c r="K42073" s="136"/>
      <c r="O42073" s="136"/>
      <c r="T42073" s="136"/>
      <c r="W42073" s="136"/>
      <c r="Z42073" s="136"/>
      <c r="AC42073" s="136"/>
    </row>
    <row r="42074" spans="2:29">
      <c r="B42074" s="136"/>
      <c r="E42074" s="136"/>
      <c r="H42074" s="136"/>
      <c r="K42074" s="136"/>
      <c r="O42074" s="136"/>
      <c r="T42074" s="136"/>
      <c r="W42074" s="136"/>
      <c r="Z42074" s="136"/>
      <c r="AC42074" s="136"/>
    </row>
    <row r="42075" spans="2:29">
      <c r="B42075" s="136"/>
      <c r="E42075" s="136"/>
      <c r="H42075" s="136"/>
      <c r="K42075" s="136"/>
      <c r="O42075" s="136"/>
      <c r="T42075" s="136"/>
      <c r="W42075" s="136"/>
      <c r="Z42075" s="136"/>
      <c r="AC42075" s="136"/>
    </row>
    <row r="42076" spans="2:29">
      <c r="B42076" s="136"/>
      <c r="E42076" s="136"/>
      <c r="H42076" s="136"/>
      <c r="K42076" s="136"/>
      <c r="O42076" s="136"/>
      <c r="T42076" s="136"/>
      <c r="W42076" s="136"/>
      <c r="Z42076" s="136"/>
      <c r="AC42076" s="136"/>
    </row>
    <row r="42077" spans="2:29">
      <c r="B42077" s="136"/>
      <c r="E42077" s="136"/>
      <c r="H42077" s="136"/>
      <c r="K42077" s="136"/>
      <c r="O42077" s="136"/>
      <c r="T42077" s="136"/>
      <c r="W42077" s="136"/>
      <c r="Z42077" s="136"/>
      <c r="AC42077" s="136"/>
    </row>
    <row r="42078" spans="2:29">
      <c r="B42078" s="136"/>
      <c r="E42078" s="136"/>
      <c r="H42078" s="136"/>
      <c r="K42078" s="136"/>
      <c r="O42078" s="136"/>
      <c r="T42078" s="136"/>
      <c r="W42078" s="136"/>
      <c r="Z42078" s="136"/>
      <c r="AC42078" s="136"/>
    </row>
    <row r="42079" spans="2:29">
      <c r="B42079" s="136"/>
      <c r="E42079" s="136"/>
      <c r="H42079" s="136"/>
      <c r="K42079" s="136"/>
      <c r="O42079" s="136"/>
      <c r="T42079" s="136"/>
      <c r="W42079" s="136"/>
      <c r="Z42079" s="136"/>
      <c r="AC42079" s="136"/>
    </row>
    <row r="42080" spans="2:29">
      <c r="B42080" s="136"/>
      <c r="E42080" s="136"/>
      <c r="H42080" s="136"/>
      <c r="K42080" s="136"/>
      <c r="O42080" s="136"/>
      <c r="T42080" s="136"/>
      <c r="W42080" s="136"/>
      <c r="Z42080" s="136"/>
      <c r="AC42080" s="136"/>
    </row>
    <row r="42081" spans="2:29">
      <c r="B42081" s="136"/>
      <c r="E42081" s="136"/>
      <c r="H42081" s="136"/>
      <c r="K42081" s="136"/>
      <c r="O42081" s="136"/>
      <c r="T42081" s="136"/>
      <c r="W42081" s="136"/>
      <c r="Z42081" s="136"/>
      <c r="AC42081" s="136"/>
    </row>
    <row r="42082" spans="2:29">
      <c r="B42082" s="136"/>
      <c r="E42082" s="136"/>
      <c r="H42082" s="136"/>
      <c r="K42082" s="136"/>
      <c r="O42082" s="136"/>
      <c r="T42082" s="136"/>
      <c r="W42082" s="136"/>
      <c r="Z42082" s="136"/>
      <c r="AC42082" s="136"/>
    </row>
    <row r="42083" spans="2:29">
      <c r="B42083" s="136"/>
      <c r="E42083" s="136"/>
      <c r="H42083" s="136"/>
      <c r="K42083" s="136"/>
      <c r="O42083" s="136"/>
      <c r="T42083" s="136"/>
      <c r="W42083" s="136"/>
      <c r="Z42083" s="136"/>
      <c r="AC42083" s="136"/>
    </row>
    <row r="42084" spans="2:29">
      <c r="B42084" s="136"/>
      <c r="E42084" s="136"/>
      <c r="H42084" s="136"/>
      <c r="K42084" s="136"/>
      <c r="O42084" s="136"/>
      <c r="T42084" s="136"/>
      <c r="W42084" s="136"/>
      <c r="Z42084" s="136"/>
      <c r="AC42084" s="136"/>
    </row>
    <row r="42085" spans="2:29">
      <c r="B42085" s="136"/>
      <c r="E42085" s="136"/>
      <c r="H42085" s="136"/>
      <c r="K42085" s="136"/>
      <c r="O42085" s="136"/>
      <c r="T42085" s="136"/>
      <c r="W42085" s="136"/>
      <c r="Z42085" s="136"/>
      <c r="AC42085" s="136"/>
    </row>
    <row r="42086" spans="2:29">
      <c r="B42086" s="136"/>
      <c r="E42086" s="136"/>
      <c r="H42086" s="136"/>
      <c r="K42086" s="136"/>
      <c r="O42086" s="136"/>
      <c r="T42086" s="136"/>
      <c r="W42086" s="136"/>
      <c r="Z42086" s="136"/>
      <c r="AC42086" s="136"/>
    </row>
    <row r="42087" spans="2:29">
      <c r="B42087" s="136"/>
      <c r="E42087" s="136"/>
      <c r="H42087" s="136"/>
      <c r="K42087" s="136"/>
      <c r="O42087" s="136"/>
      <c r="T42087" s="136"/>
      <c r="W42087" s="136"/>
      <c r="Z42087" s="136"/>
      <c r="AC42087" s="136"/>
    </row>
    <row r="42088" spans="2:29">
      <c r="B42088" s="136"/>
      <c r="E42088" s="136"/>
      <c r="H42088" s="136"/>
      <c r="K42088" s="136"/>
      <c r="O42088" s="136"/>
      <c r="T42088" s="136"/>
      <c r="W42088" s="136"/>
      <c r="Z42088" s="136"/>
      <c r="AC42088" s="136"/>
    </row>
    <row r="42089" spans="2:29">
      <c r="B42089" s="136"/>
      <c r="E42089" s="136"/>
      <c r="H42089" s="136"/>
      <c r="K42089" s="136"/>
      <c r="O42089" s="136"/>
      <c r="T42089" s="136"/>
      <c r="W42089" s="136"/>
      <c r="Z42089" s="136"/>
      <c r="AC42089" s="136"/>
    </row>
    <row r="42090" spans="2:29">
      <c r="B42090" s="136"/>
      <c r="E42090" s="136"/>
      <c r="H42090" s="136"/>
      <c r="K42090" s="136"/>
      <c r="O42090" s="136"/>
      <c r="T42090" s="136"/>
      <c r="W42090" s="136"/>
      <c r="Z42090" s="136"/>
      <c r="AC42090" s="136"/>
    </row>
    <row r="42091" spans="2:29">
      <c r="B42091" s="136"/>
      <c r="E42091" s="136"/>
      <c r="H42091" s="136"/>
      <c r="K42091" s="136"/>
      <c r="O42091" s="136"/>
      <c r="T42091" s="136"/>
      <c r="W42091" s="136"/>
      <c r="Z42091" s="136"/>
      <c r="AC42091" s="136"/>
    </row>
    <row r="42092" spans="2:29">
      <c r="B42092" s="136"/>
      <c r="E42092" s="136"/>
      <c r="H42092" s="136"/>
      <c r="K42092" s="136"/>
      <c r="O42092" s="136"/>
      <c r="T42092" s="136"/>
      <c r="W42092" s="136"/>
      <c r="Z42092" s="136"/>
      <c r="AC42092" s="136"/>
    </row>
    <row r="42093" spans="2:29">
      <c r="B42093" s="136"/>
      <c r="E42093" s="136"/>
      <c r="H42093" s="136"/>
      <c r="K42093" s="136"/>
      <c r="O42093" s="136"/>
      <c r="T42093" s="136"/>
      <c r="W42093" s="136"/>
      <c r="Z42093" s="136"/>
      <c r="AC42093" s="136"/>
    </row>
    <row r="42094" spans="2:29">
      <c r="B42094" s="136"/>
      <c r="E42094" s="136"/>
      <c r="H42094" s="136"/>
      <c r="K42094" s="136"/>
      <c r="O42094" s="136"/>
      <c r="T42094" s="136"/>
      <c r="W42094" s="136"/>
      <c r="Z42094" s="136"/>
      <c r="AC42094" s="136"/>
    </row>
    <row r="42095" spans="2:29">
      <c r="B42095" s="136"/>
      <c r="E42095" s="136"/>
      <c r="H42095" s="136"/>
      <c r="K42095" s="136"/>
      <c r="O42095" s="136"/>
      <c r="T42095" s="136"/>
      <c r="W42095" s="136"/>
      <c r="Z42095" s="136"/>
      <c r="AC42095" s="136"/>
    </row>
    <row r="42096" spans="2:29">
      <c r="B42096" s="136"/>
      <c r="E42096" s="136"/>
      <c r="H42096" s="136"/>
      <c r="K42096" s="136"/>
      <c r="O42096" s="136"/>
      <c r="T42096" s="136"/>
      <c r="W42096" s="136"/>
      <c r="Z42096" s="136"/>
      <c r="AC42096" s="136"/>
    </row>
    <row r="42097" spans="2:29">
      <c r="B42097" s="136"/>
      <c r="E42097" s="136"/>
      <c r="H42097" s="136"/>
      <c r="K42097" s="136"/>
      <c r="O42097" s="136"/>
      <c r="T42097" s="136"/>
      <c r="W42097" s="136"/>
      <c r="Z42097" s="136"/>
      <c r="AC42097" s="136"/>
    </row>
    <row r="42098" spans="2:29">
      <c r="B42098" s="136"/>
      <c r="E42098" s="136"/>
      <c r="H42098" s="136"/>
      <c r="K42098" s="136"/>
      <c r="O42098" s="136"/>
      <c r="T42098" s="136"/>
      <c r="W42098" s="136"/>
      <c r="Z42098" s="136"/>
      <c r="AC42098" s="136"/>
    </row>
    <row r="42099" spans="2:29">
      <c r="B42099" s="136"/>
      <c r="E42099" s="136"/>
      <c r="H42099" s="136"/>
      <c r="K42099" s="136"/>
      <c r="O42099" s="136"/>
      <c r="T42099" s="136"/>
      <c r="W42099" s="136"/>
      <c r="Z42099" s="136"/>
      <c r="AC42099" s="136"/>
    </row>
    <row r="42100" spans="2:29">
      <c r="B42100" s="136"/>
      <c r="E42100" s="136"/>
      <c r="H42100" s="136"/>
      <c r="K42100" s="136"/>
      <c r="O42100" s="136"/>
      <c r="T42100" s="136"/>
      <c r="W42100" s="136"/>
      <c r="Z42100" s="136"/>
      <c r="AC42100" s="136"/>
    </row>
    <row r="42101" spans="2:29">
      <c r="B42101" s="136"/>
      <c r="E42101" s="136"/>
      <c r="H42101" s="136"/>
      <c r="K42101" s="136"/>
      <c r="O42101" s="136"/>
      <c r="T42101" s="136"/>
      <c r="W42101" s="136"/>
      <c r="Z42101" s="136"/>
      <c r="AC42101" s="136"/>
    </row>
    <row r="42102" spans="2:29">
      <c r="B42102" s="136"/>
      <c r="E42102" s="136"/>
      <c r="H42102" s="136"/>
      <c r="K42102" s="136"/>
      <c r="O42102" s="136"/>
      <c r="T42102" s="136"/>
      <c r="W42102" s="136"/>
      <c r="Z42102" s="136"/>
      <c r="AC42102" s="136"/>
    </row>
    <row r="42103" spans="2:29">
      <c r="B42103" s="136"/>
      <c r="E42103" s="136"/>
      <c r="H42103" s="136"/>
      <c r="K42103" s="136"/>
      <c r="O42103" s="136"/>
      <c r="T42103" s="136"/>
      <c r="W42103" s="136"/>
      <c r="Z42103" s="136"/>
      <c r="AC42103" s="136"/>
    </row>
    <row r="42104" spans="2:29">
      <c r="B42104" s="136"/>
      <c r="E42104" s="136"/>
      <c r="H42104" s="136"/>
      <c r="K42104" s="136"/>
      <c r="O42104" s="136"/>
      <c r="T42104" s="136"/>
      <c r="W42104" s="136"/>
      <c r="Z42104" s="136"/>
      <c r="AC42104" s="136"/>
    </row>
    <row r="42105" spans="2:29">
      <c r="B42105" s="136"/>
      <c r="E42105" s="136"/>
      <c r="H42105" s="136"/>
      <c r="K42105" s="136"/>
      <c r="O42105" s="136"/>
      <c r="T42105" s="136"/>
      <c r="W42105" s="136"/>
      <c r="Z42105" s="136"/>
      <c r="AC42105" s="136"/>
    </row>
    <row r="42106" spans="2:29">
      <c r="B42106" s="136"/>
      <c r="E42106" s="136"/>
      <c r="H42106" s="136"/>
      <c r="K42106" s="136"/>
      <c r="O42106" s="136"/>
      <c r="T42106" s="136"/>
      <c r="W42106" s="136"/>
      <c r="Z42106" s="136"/>
      <c r="AC42106" s="136"/>
    </row>
    <row r="42107" spans="2:29">
      <c r="B42107" s="136"/>
      <c r="E42107" s="136"/>
      <c r="H42107" s="136"/>
      <c r="K42107" s="136"/>
      <c r="O42107" s="136"/>
      <c r="T42107" s="136"/>
      <c r="W42107" s="136"/>
      <c r="Z42107" s="136"/>
      <c r="AC42107" s="136"/>
    </row>
    <row r="42108" spans="2:29">
      <c r="B42108" s="136"/>
      <c r="E42108" s="136"/>
      <c r="H42108" s="136"/>
      <c r="K42108" s="136"/>
      <c r="O42108" s="136"/>
      <c r="T42108" s="136"/>
      <c r="W42108" s="136"/>
      <c r="Z42108" s="136"/>
      <c r="AC42108" s="136"/>
    </row>
    <row r="42109" spans="2:29">
      <c r="B42109" s="136"/>
      <c r="E42109" s="136"/>
      <c r="H42109" s="136"/>
      <c r="K42109" s="136"/>
      <c r="O42109" s="136"/>
      <c r="T42109" s="136"/>
      <c r="W42109" s="136"/>
      <c r="Z42109" s="136"/>
      <c r="AC42109" s="136"/>
    </row>
    <row r="42110" spans="2:29">
      <c r="B42110" s="136"/>
      <c r="E42110" s="136"/>
      <c r="H42110" s="136"/>
      <c r="K42110" s="136"/>
      <c r="O42110" s="136"/>
      <c r="T42110" s="136"/>
      <c r="W42110" s="136"/>
      <c r="Z42110" s="136"/>
      <c r="AC42110" s="136"/>
    </row>
    <row r="42111" spans="2:29">
      <c r="B42111" s="136"/>
      <c r="E42111" s="136"/>
      <c r="H42111" s="136"/>
      <c r="K42111" s="136"/>
      <c r="O42111" s="136"/>
      <c r="T42111" s="136"/>
      <c r="W42111" s="136"/>
      <c r="Z42111" s="136"/>
      <c r="AC42111" s="136"/>
    </row>
    <row r="42112" spans="2:29">
      <c r="B42112" s="136"/>
      <c r="E42112" s="136"/>
      <c r="H42112" s="136"/>
      <c r="K42112" s="136"/>
      <c r="O42112" s="136"/>
      <c r="T42112" s="136"/>
      <c r="W42112" s="136"/>
      <c r="Z42112" s="136"/>
      <c r="AC42112" s="136"/>
    </row>
    <row r="42113" spans="2:29">
      <c r="B42113" s="136"/>
      <c r="E42113" s="136"/>
      <c r="H42113" s="136"/>
      <c r="K42113" s="136"/>
      <c r="O42113" s="136"/>
      <c r="T42113" s="136"/>
      <c r="W42113" s="136"/>
      <c r="Z42113" s="136"/>
      <c r="AC42113" s="136"/>
    </row>
    <row r="42114" spans="2:29">
      <c r="B42114" s="136"/>
      <c r="E42114" s="136"/>
      <c r="H42114" s="136"/>
      <c r="K42114" s="136"/>
      <c r="O42114" s="136"/>
      <c r="T42114" s="136"/>
      <c r="W42114" s="136"/>
      <c r="Z42114" s="136"/>
      <c r="AC42114" s="136"/>
    </row>
    <row r="42115" spans="2:29">
      <c r="B42115" s="136"/>
      <c r="E42115" s="136"/>
      <c r="H42115" s="136"/>
      <c r="K42115" s="136"/>
      <c r="O42115" s="136"/>
      <c r="T42115" s="136"/>
      <c r="W42115" s="136"/>
      <c r="Z42115" s="136"/>
      <c r="AC42115" s="136"/>
    </row>
    <row r="42116" spans="2:29">
      <c r="B42116" s="136"/>
      <c r="E42116" s="136"/>
      <c r="H42116" s="136"/>
      <c r="K42116" s="136"/>
      <c r="O42116" s="136"/>
      <c r="T42116" s="136"/>
      <c r="W42116" s="136"/>
      <c r="Z42116" s="136"/>
      <c r="AC42116" s="136"/>
    </row>
    <row r="42117" spans="2:29">
      <c r="B42117" s="136"/>
      <c r="E42117" s="136"/>
      <c r="H42117" s="136"/>
      <c r="K42117" s="136"/>
      <c r="O42117" s="136"/>
      <c r="T42117" s="136"/>
      <c r="W42117" s="136"/>
      <c r="Z42117" s="136"/>
      <c r="AC42117" s="136"/>
    </row>
    <row r="42118" spans="2:29">
      <c r="B42118" s="136"/>
      <c r="E42118" s="136"/>
      <c r="H42118" s="136"/>
      <c r="K42118" s="136"/>
      <c r="O42118" s="136"/>
      <c r="T42118" s="136"/>
      <c r="W42118" s="136"/>
      <c r="Z42118" s="136"/>
      <c r="AC42118" s="136"/>
    </row>
    <row r="42119" spans="2:29">
      <c r="B42119" s="136"/>
      <c r="E42119" s="136"/>
      <c r="H42119" s="136"/>
      <c r="K42119" s="136"/>
      <c r="O42119" s="136"/>
      <c r="T42119" s="136"/>
      <c r="W42119" s="136"/>
      <c r="Z42119" s="136"/>
      <c r="AC42119" s="136"/>
    </row>
    <row r="42120" spans="2:29">
      <c r="B42120" s="136"/>
      <c r="E42120" s="136"/>
      <c r="H42120" s="136"/>
      <c r="K42120" s="136"/>
      <c r="O42120" s="136"/>
      <c r="T42120" s="136"/>
      <c r="W42120" s="136"/>
      <c r="Z42120" s="136"/>
      <c r="AC42120" s="136"/>
    </row>
    <row r="42121" spans="2:29">
      <c r="B42121" s="136"/>
      <c r="E42121" s="136"/>
      <c r="H42121" s="136"/>
      <c r="K42121" s="136"/>
      <c r="O42121" s="136"/>
      <c r="T42121" s="136"/>
      <c r="W42121" s="136"/>
      <c r="Z42121" s="136"/>
      <c r="AC42121" s="136"/>
    </row>
    <row r="42122" spans="2:29">
      <c r="B42122" s="136"/>
      <c r="E42122" s="136"/>
      <c r="H42122" s="136"/>
      <c r="K42122" s="136"/>
      <c r="O42122" s="136"/>
      <c r="T42122" s="136"/>
      <c r="W42122" s="136"/>
      <c r="Z42122" s="136"/>
      <c r="AC42122" s="136"/>
    </row>
    <row r="42123" spans="2:29">
      <c r="B42123" s="136"/>
      <c r="E42123" s="136"/>
      <c r="H42123" s="136"/>
      <c r="K42123" s="136"/>
      <c r="O42123" s="136"/>
      <c r="T42123" s="136"/>
      <c r="W42123" s="136"/>
      <c r="Z42123" s="136"/>
      <c r="AC42123" s="136"/>
    </row>
    <row r="42124" spans="2:29">
      <c r="B42124" s="136"/>
      <c r="E42124" s="136"/>
      <c r="H42124" s="136"/>
      <c r="K42124" s="136"/>
      <c r="O42124" s="136"/>
      <c r="T42124" s="136"/>
      <c r="W42124" s="136"/>
      <c r="Z42124" s="136"/>
      <c r="AC42124" s="136"/>
    </row>
    <row r="42125" spans="2:29">
      <c r="B42125" s="136"/>
      <c r="E42125" s="136"/>
      <c r="H42125" s="136"/>
      <c r="K42125" s="136"/>
      <c r="O42125" s="136"/>
      <c r="T42125" s="136"/>
      <c r="W42125" s="136"/>
      <c r="Z42125" s="136"/>
      <c r="AC42125" s="136"/>
    </row>
    <row r="42126" spans="2:29">
      <c r="B42126" s="136"/>
      <c r="E42126" s="136"/>
      <c r="H42126" s="136"/>
      <c r="K42126" s="136"/>
      <c r="O42126" s="136"/>
      <c r="T42126" s="136"/>
      <c r="W42126" s="136"/>
      <c r="Z42126" s="136"/>
      <c r="AC42126" s="136"/>
    </row>
    <row r="42127" spans="2:29">
      <c r="B42127" s="136"/>
      <c r="E42127" s="136"/>
      <c r="H42127" s="136"/>
      <c r="K42127" s="136"/>
      <c r="O42127" s="136"/>
      <c r="T42127" s="136"/>
      <c r="W42127" s="136"/>
      <c r="Z42127" s="136"/>
      <c r="AC42127" s="136"/>
    </row>
    <row r="42128" spans="2:29">
      <c r="B42128" s="136"/>
      <c r="E42128" s="136"/>
      <c r="H42128" s="136"/>
      <c r="K42128" s="136"/>
      <c r="O42128" s="136"/>
      <c r="T42128" s="136"/>
      <c r="W42128" s="136"/>
      <c r="Z42128" s="136"/>
      <c r="AC42128" s="136"/>
    </row>
    <row r="42129" spans="2:29">
      <c r="B42129" s="136"/>
      <c r="E42129" s="136"/>
      <c r="H42129" s="136"/>
      <c r="K42129" s="136"/>
      <c r="O42129" s="136"/>
      <c r="T42129" s="136"/>
      <c r="W42129" s="136"/>
      <c r="Z42129" s="136"/>
      <c r="AC42129" s="136"/>
    </row>
    <row r="42130" spans="2:29">
      <c r="B42130" s="136"/>
      <c r="E42130" s="136"/>
      <c r="H42130" s="136"/>
      <c r="K42130" s="136"/>
      <c r="O42130" s="136"/>
      <c r="T42130" s="136"/>
      <c r="W42130" s="136"/>
      <c r="Z42130" s="136"/>
      <c r="AC42130" s="136"/>
    </row>
    <row r="42131" spans="2:29">
      <c r="B42131" s="136"/>
      <c r="E42131" s="136"/>
      <c r="H42131" s="136"/>
      <c r="K42131" s="136"/>
      <c r="O42131" s="136"/>
      <c r="T42131" s="136"/>
      <c r="W42131" s="136"/>
      <c r="Z42131" s="136"/>
      <c r="AC42131" s="136"/>
    </row>
    <row r="42132" spans="2:29">
      <c r="B42132" s="136"/>
      <c r="E42132" s="136"/>
      <c r="H42132" s="136"/>
      <c r="K42132" s="136"/>
      <c r="O42132" s="136"/>
      <c r="T42132" s="136"/>
      <c r="W42132" s="136"/>
      <c r="Z42132" s="136"/>
      <c r="AC42132" s="136"/>
    </row>
    <row r="42133" spans="2:29">
      <c r="B42133" s="136"/>
      <c r="E42133" s="136"/>
      <c r="H42133" s="136"/>
      <c r="K42133" s="136"/>
      <c r="O42133" s="136"/>
      <c r="T42133" s="136"/>
      <c r="W42133" s="136"/>
      <c r="Z42133" s="136"/>
      <c r="AC42133" s="136"/>
    </row>
    <row r="42134" spans="2:29">
      <c r="B42134" s="136"/>
      <c r="E42134" s="136"/>
      <c r="H42134" s="136"/>
      <c r="K42134" s="136"/>
      <c r="O42134" s="136"/>
      <c r="T42134" s="136"/>
      <c r="W42134" s="136"/>
      <c r="Z42134" s="136"/>
      <c r="AC42134" s="136"/>
    </row>
    <row r="42135" spans="2:29">
      <c r="B42135" s="136"/>
      <c r="E42135" s="136"/>
      <c r="H42135" s="136"/>
      <c r="K42135" s="136"/>
      <c r="O42135" s="136"/>
      <c r="T42135" s="136"/>
      <c r="W42135" s="136"/>
      <c r="Z42135" s="136"/>
      <c r="AC42135" s="136"/>
    </row>
    <row r="42136" spans="2:29">
      <c r="B42136" s="136"/>
      <c r="E42136" s="136"/>
      <c r="H42136" s="136"/>
      <c r="K42136" s="136"/>
      <c r="O42136" s="136"/>
      <c r="T42136" s="136"/>
      <c r="W42136" s="136"/>
      <c r="Z42136" s="136"/>
      <c r="AC42136" s="136"/>
    </row>
    <row r="42137" spans="2:29">
      <c r="B42137" s="136"/>
      <c r="E42137" s="136"/>
      <c r="H42137" s="136"/>
      <c r="K42137" s="136"/>
      <c r="O42137" s="136"/>
      <c r="T42137" s="136"/>
      <c r="W42137" s="136"/>
      <c r="Z42137" s="136"/>
      <c r="AC42137" s="136"/>
    </row>
    <row r="42138" spans="2:29">
      <c r="B42138" s="136"/>
      <c r="E42138" s="136"/>
      <c r="H42138" s="136"/>
      <c r="K42138" s="136"/>
      <c r="O42138" s="136"/>
      <c r="T42138" s="136"/>
      <c r="W42138" s="136"/>
      <c r="Z42138" s="136"/>
      <c r="AC42138" s="136"/>
    </row>
    <row r="42139" spans="2:29">
      <c r="B42139" s="136"/>
      <c r="E42139" s="136"/>
      <c r="H42139" s="136"/>
      <c r="K42139" s="136"/>
      <c r="O42139" s="136"/>
      <c r="T42139" s="136"/>
      <c r="W42139" s="136"/>
      <c r="Z42139" s="136"/>
      <c r="AC42139" s="136"/>
    </row>
    <row r="42140" spans="2:29">
      <c r="B42140" s="136"/>
      <c r="E42140" s="136"/>
      <c r="H42140" s="136"/>
      <c r="K42140" s="136"/>
      <c r="O42140" s="136"/>
      <c r="T42140" s="136"/>
      <c r="W42140" s="136"/>
      <c r="Z42140" s="136"/>
      <c r="AC42140" s="136"/>
    </row>
    <row r="42141" spans="2:29">
      <c r="B42141" s="136"/>
      <c r="E42141" s="136"/>
      <c r="H42141" s="136"/>
      <c r="K42141" s="136"/>
      <c r="O42141" s="136"/>
      <c r="T42141" s="136"/>
      <c r="W42141" s="136"/>
      <c r="Z42141" s="136"/>
      <c r="AC42141" s="136"/>
    </row>
    <row r="42142" spans="2:29">
      <c r="B42142" s="136"/>
      <c r="E42142" s="136"/>
      <c r="H42142" s="136"/>
      <c r="K42142" s="136"/>
      <c r="O42142" s="136"/>
      <c r="T42142" s="136"/>
      <c r="W42142" s="136"/>
      <c r="Z42142" s="136"/>
      <c r="AC42142" s="136"/>
    </row>
    <row r="42143" spans="2:29">
      <c r="B42143" s="136"/>
      <c r="E42143" s="136"/>
      <c r="H42143" s="136"/>
      <c r="K42143" s="136"/>
      <c r="O42143" s="136"/>
      <c r="T42143" s="136"/>
      <c r="W42143" s="136"/>
      <c r="Z42143" s="136"/>
      <c r="AC42143" s="136"/>
    </row>
    <row r="42144" spans="2:29">
      <c r="B42144" s="136"/>
      <c r="E42144" s="136"/>
      <c r="H42144" s="136"/>
      <c r="K42144" s="136"/>
      <c r="O42144" s="136"/>
      <c r="T42144" s="136"/>
      <c r="W42144" s="136"/>
      <c r="Z42144" s="136"/>
      <c r="AC42144" s="136"/>
    </row>
    <row r="42145" spans="2:29">
      <c r="B42145" s="136"/>
      <c r="E42145" s="136"/>
      <c r="H42145" s="136"/>
      <c r="K42145" s="136"/>
      <c r="O42145" s="136"/>
      <c r="T42145" s="136"/>
      <c r="W42145" s="136"/>
      <c r="Z42145" s="136"/>
      <c r="AC42145" s="136"/>
    </row>
    <row r="42146" spans="2:29">
      <c r="B42146" s="136"/>
      <c r="E42146" s="136"/>
      <c r="H42146" s="136"/>
      <c r="K42146" s="136"/>
      <c r="O42146" s="136"/>
      <c r="T42146" s="136"/>
      <c r="W42146" s="136"/>
      <c r="Z42146" s="136"/>
      <c r="AC42146" s="136"/>
    </row>
    <row r="42147" spans="2:29">
      <c r="B42147" s="136"/>
      <c r="E42147" s="136"/>
      <c r="H42147" s="136"/>
      <c r="K42147" s="136"/>
      <c r="O42147" s="136"/>
      <c r="T42147" s="136"/>
      <c r="W42147" s="136"/>
      <c r="Z42147" s="136"/>
      <c r="AC42147" s="136"/>
    </row>
    <row r="42148" spans="2:29">
      <c r="B42148" s="136"/>
      <c r="E42148" s="136"/>
      <c r="H42148" s="136"/>
      <c r="K42148" s="136"/>
      <c r="O42148" s="136"/>
      <c r="T42148" s="136"/>
      <c r="W42148" s="136"/>
      <c r="Z42148" s="136"/>
      <c r="AC42148" s="136"/>
    </row>
    <row r="42149" spans="2:29">
      <c r="B42149" s="136"/>
      <c r="E42149" s="136"/>
      <c r="H42149" s="136"/>
      <c r="K42149" s="136"/>
      <c r="O42149" s="136"/>
      <c r="T42149" s="136"/>
      <c r="W42149" s="136"/>
      <c r="Z42149" s="136"/>
      <c r="AC42149" s="136"/>
    </row>
    <row r="42150" spans="2:29">
      <c r="B42150" s="136"/>
      <c r="E42150" s="136"/>
      <c r="H42150" s="136"/>
      <c r="K42150" s="136"/>
      <c r="O42150" s="136"/>
      <c r="T42150" s="136"/>
      <c r="W42150" s="136"/>
      <c r="Z42150" s="136"/>
      <c r="AC42150" s="136"/>
    </row>
    <row r="42151" spans="2:29">
      <c r="B42151" s="136"/>
      <c r="E42151" s="136"/>
      <c r="H42151" s="136"/>
      <c r="K42151" s="136"/>
      <c r="O42151" s="136"/>
      <c r="T42151" s="136"/>
      <c r="W42151" s="136"/>
      <c r="Z42151" s="136"/>
      <c r="AC42151" s="136"/>
    </row>
    <row r="42152" spans="2:29">
      <c r="B42152" s="136"/>
      <c r="E42152" s="136"/>
      <c r="H42152" s="136"/>
      <c r="K42152" s="136"/>
      <c r="O42152" s="136"/>
      <c r="T42152" s="136"/>
      <c r="W42152" s="136"/>
      <c r="Z42152" s="136"/>
      <c r="AC42152" s="136"/>
    </row>
    <row r="42153" spans="2:29">
      <c r="B42153" s="136"/>
      <c r="E42153" s="136"/>
      <c r="H42153" s="136"/>
      <c r="K42153" s="136"/>
      <c r="O42153" s="136"/>
      <c r="T42153" s="136"/>
      <c r="W42153" s="136"/>
      <c r="Z42153" s="136"/>
      <c r="AC42153" s="136"/>
    </row>
    <row r="42154" spans="2:29">
      <c r="B42154" s="136"/>
      <c r="E42154" s="136"/>
      <c r="H42154" s="136"/>
      <c r="K42154" s="136"/>
      <c r="O42154" s="136"/>
      <c r="T42154" s="136"/>
      <c r="W42154" s="136"/>
      <c r="Z42154" s="136"/>
      <c r="AC42154" s="136"/>
    </row>
    <row r="42155" spans="2:29">
      <c r="B42155" s="136"/>
      <c r="E42155" s="136"/>
      <c r="H42155" s="136"/>
      <c r="K42155" s="136"/>
      <c r="O42155" s="136"/>
      <c r="T42155" s="136"/>
      <c r="W42155" s="136"/>
      <c r="Z42155" s="136"/>
      <c r="AC42155" s="136"/>
    </row>
    <row r="42156" spans="2:29">
      <c r="B42156" s="136"/>
      <c r="E42156" s="136"/>
      <c r="H42156" s="136"/>
      <c r="K42156" s="136"/>
      <c r="O42156" s="136"/>
      <c r="T42156" s="136"/>
      <c r="W42156" s="136"/>
      <c r="Z42156" s="136"/>
      <c r="AC42156" s="136"/>
    </row>
    <row r="42157" spans="2:29">
      <c r="B42157" s="136"/>
      <c r="E42157" s="136"/>
      <c r="H42157" s="136"/>
      <c r="K42157" s="136"/>
      <c r="O42157" s="136"/>
      <c r="T42157" s="136"/>
      <c r="W42157" s="136"/>
      <c r="Z42157" s="136"/>
      <c r="AC42157" s="136"/>
    </row>
    <row r="42158" spans="2:29">
      <c r="B42158" s="136"/>
      <c r="E42158" s="136"/>
      <c r="H42158" s="136"/>
      <c r="K42158" s="136"/>
      <c r="O42158" s="136"/>
      <c r="T42158" s="136"/>
      <c r="W42158" s="136"/>
      <c r="Z42158" s="136"/>
      <c r="AC42158" s="136"/>
    </row>
    <row r="42159" spans="2:29">
      <c r="B42159" s="136"/>
      <c r="E42159" s="136"/>
      <c r="H42159" s="136"/>
      <c r="K42159" s="136"/>
      <c r="O42159" s="136"/>
      <c r="T42159" s="136"/>
      <c r="W42159" s="136"/>
      <c r="Z42159" s="136"/>
      <c r="AC42159" s="136"/>
    </row>
    <row r="42160" spans="2:29">
      <c r="B42160" s="136"/>
      <c r="E42160" s="136"/>
      <c r="H42160" s="136"/>
      <c r="K42160" s="136"/>
      <c r="O42160" s="136"/>
      <c r="T42160" s="136"/>
      <c r="W42160" s="136"/>
      <c r="Z42160" s="136"/>
      <c r="AC42160" s="136"/>
    </row>
    <row r="42161" spans="2:29">
      <c r="B42161" s="136"/>
      <c r="E42161" s="136"/>
      <c r="H42161" s="136"/>
      <c r="K42161" s="136"/>
      <c r="O42161" s="136"/>
      <c r="T42161" s="136"/>
      <c r="W42161" s="136"/>
      <c r="Z42161" s="136"/>
      <c r="AC42161" s="136"/>
    </row>
    <row r="42162" spans="2:29">
      <c r="B42162" s="136"/>
      <c r="E42162" s="136"/>
      <c r="H42162" s="136"/>
      <c r="K42162" s="136"/>
      <c r="O42162" s="136"/>
      <c r="T42162" s="136"/>
      <c r="W42162" s="136"/>
      <c r="Z42162" s="136"/>
      <c r="AC42162" s="136"/>
    </row>
    <row r="42163" spans="2:29">
      <c r="B42163" s="136"/>
      <c r="E42163" s="136"/>
      <c r="H42163" s="136"/>
      <c r="K42163" s="136"/>
      <c r="O42163" s="136"/>
      <c r="T42163" s="136"/>
      <c r="W42163" s="136"/>
      <c r="Z42163" s="136"/>
      <c r="AC42163" s="136"/>
    </row>
    <row r="42164" spans="2:29">
      <c r="B42164" s="136"/>
      <c r="E42164" s="136"/>
      <c r="H42164" s="136"/>
      <c r="K42164" s="136"/>
      <c r="O42164" s="136"/>
      <c r="T42164" s="136"/>
      <c r="W42164" s="136"/>
      <c r="Z42164" s="136"/>
      <c r="AC42164" s="136"/>
    </row>
    <row r="42165" spans="2:29">
      <c r="B42165" s="136"/>
      <c r="E42165" s="136"/>
      <c r="H42165" s="136"/>
      <c r="K42165" s="136"/>
      <c r="O42165" s="136"/>
      <c r="T42165" s="136"/>
      <c r="W42165" s="136"/>
      <c r="Z42165" s="136"/>
      <c r="AC42165" s="136"/>
    </row>
    <row r="42166" spans="2:29">
      <c r="B42166" s="136"/>
      <c r="E42166" s="136"/>
      <c r="H42166" s="136"/>
      <c r="K42166" s="136"/>
      <c r="O42166" s="136"/>
      <c r="T42166" s="136"/>
      <c r="W42166" s="136"/>
      <c r="Z42166" s="136"/>
      <c r="AC42166" s="136"/>
    </row>
    <row r="42167" spans="2:29">
      <c r="B42167" s="136"/>
      <c r="E42167" s="136"/>
      <c r="H42167" s="136"/>
      <c r="K42167" s="136"/>
      <c r="O42167" s="136"/>
      <c r="T42167" s="136"/>
      <c r="W42167" s="136"/>
      <c r="Z42167" s="136"/>
      <c r="AC42167" s="136"/>
    </row>
    <row r="42168" spans="2:29">
      <c r="B42168" s="136"/>
      <c r="E42168" s="136"/>
      <c r="H42168" s="136"/>
      <c r="K42168" s="136"/>
      <c r="O42168" s="136"/>
      <c r="T42168" s="136"/>
      <c r="W42168" s="136"/>
      <c r="Z42168" s="136"/>
      <c r="AC42168" s="136"/>
    </row>
    <row r="42169" spans="2:29">
      <c r="B42169" s="136"/>
      <c r="E42169" s="136"/>
      <c r="H42169" s="136"/>
      <c r="K42169" s="136"/>
      <c r="O42169" s="136"/>
      <c r="T42169" s="136"/>
      <c r="W42169" s="136"/>
      <c r="Z42169" s="136"/>
      <c r="AC42169" s="136"/>
    </row>
    <row r="42170" spans="2:29">
      <c r="B42170" s="136"/>
      <c r="E42170" s="136"/>
      <c r="H42170" s="136"/>
      <c r="K42170" s="136"/>
      <c r="O42170" s="136"/>
      <c r="T42170" s="136"/>
      <c r="W42170" s="136"/>
      <c r="Z42170" s="136"/>
      <c r="AC42170" s="136"/>
    </row>
    <row r="42171" spans="2:29">
      <c r="B42171" s="136"/>
      <c r="E42171" s="136"/>
      <c r="H42171" s="136"/>
      <c r="K42171" s="136"/>
      <c r="O42171" s="136"/>
      <c r="T42171" s="136"/>
      <c r="W42171" s="136"/>
      <c r="Z42171" s="136"/>
      <c r="AC42171" s="136"/>
    </row>
    <row r="42172" spans="2:29">
      <c r="B42172" s="136"/>
      <c r="E42172" s="136"/>
      <c r="H42172" s="136"/>
      <c r="K42172" s="136"/>
      <c r="O42172" s="136"/>
      <c r="T42172" s="136"/>
      <c r="W42172" s="136"/>
      <c r="Z42172" s="136"/>
      <c r="AC42172" s="136"/>
    </row>
    <row r="42173" spans="2:29">
      <c r="B42173" s="136"/>
      <c r="E42173" s="136"/>
      <c r="H42173" s="136"/>
      <c r="K42173" s="136"/>
      <c r="O42173" s="136"/>
      <c r="T42173" s="136"/>
      <c r="W42173" s="136"/>
      <c r="Z42173" s="136"/>
      <c r="AC42173" s="136"/>
    </row>
    <row r="42174" spans="2:29">
      <c r="B42174" s="136"/>
      <c r="E42174" s="136"/>
      <c r="H42174" s="136"/>
      <c r="K42174" s="136"/>
      <c r="O42174" s="136"/>
      <c r="T42174" s="136"/>
      <c r="W42174" s="136"/>
      <c r="Z42174" s="136"/>
      <c r="AC42174" s="136"/>
    </row>
    <row r="42175" spans="2:29">
      <c r="B42175" s="136"/>
      <c r="E42175" s="136"/>
      <c r="H42175" s="136"/>
      <c r="K42175" s="136"/>
      <c r="O42175" s="136"/>
      <c r="T42175" s="136"/>
      <c r="W42175" s="136"/>
      <c r="Z42175" s="136"/>
      <c r="AC42175" s="136"/>
    </row>
    <row r="42176" spans="2:29">
      <c r="B42176" s="136"/>
      <c r="E42176" s="136"/>
      <c r="H42176" s="136"/>
      <c r="K42176" s="136"/>
      <c r="O42176" s="136"/>
      <c r="T42176" s="136"/>
      <c r="W42176" s="136"/>
      <c r="Z42176" s="136"/>
      <c r="AC42176" s="136"/>
    </row>
    <row r="42177" spans="2:29">
      <c r="B42177" s="136"/>
      <c r="E42177" s="136"/>
      <c r="H42177" s="136"/>
      <c r="K42177" s="136"/>
      <c r="O42177" s="136"/>
      <c r="T42177" s="136"/>
      <c r="W42177" s="136"/>
      <c r="Z42177" s="136"/>
      <c r="AC42177" s="136"/>
    </row>
    <row r="42178" spans="2:29">
      <c r="B42178" s="136"/>
      <c r="E42178" s="136"/>
      <c r="H42178" s="136"/>
      <c r="K42178" s="136"/>
      <c r="O42178" s="136"/>
      <c r="T42178" s="136"/>
      <c r="W42178" s="136"/>
      <c r="Z42178" s="136"/>
      <c r="AC42178" s="136"/>
    </row>
    <row r="42179" spans="2:29">
      <c r="B42179" s="136"/>
      <c r="E42179" s="136"/>
      <c r="H42179" s="136"/>
      <c r="K42179" s="136"/>
      <c r="O42179" s="136"/>
      <c r="T42179" s="136"/>
      <c r="W42179" s="136"/>
      <c r="Z42179" s="136"/>
      <c r="AC42179" s="136"/>
    </row>
    <row r="42180" spans="2:29">
      <c r="B42180" s="136"/>
      <c r="E42180" s="136"/>
      <c r="H42180" s="136"/>
      <c r="K42180" s="136"/>
      <c r="O42180" s="136"/>
      <c r="T42180" s="136"/>
      <c r="W42180" s="136"/>
      <c r="Z42180" s="136"/>
      <c r="AC42180" s="136"/>
    </row>
    <row r="42181" spans="2:29">
      <c r="B42181" s="136"/>
      <c r="E42181" s="136"/>
      <c r="H42181" s="136"/>
      <c r="K42181" s="136"/>
      <c r="O42181" s="136"/>
      <c r="T42181" s="136"/>
      <c r="W42181" s="136"/>
      <c r="Z42181" s="136"/>
      <c r="AC42181" s="136"/>
    </row>
    <row r="42182" spans="2:29">
      <c r="B42182" s="136"/>
      <c r="E42182" s="136"/>
      <c r="H42182" s="136"/>
      <c r="K42182" s="136"/>
      <c r="O42182" s="136"/>
      <c r="T42182" s="136"/>
      <c r="W42182" s="136"/>
      <c r="Z42182" s="136"/>
      <c r="AC42182" s="136"/>
    </row>
    <row r="42183" spans="2:29">
      <c r="B42183" s="136"/>
      <c r="E42183" s="136"/>
      <c r="H42183" s="136"/>
      <c r="K42183" s="136"/>
      <c r="O42183" s="136"/>
      <c r="T42183" s="136"/>
      <c r="W42183" s="136"/>
      <c r="Z42183" s="136"/>
      <c r="AC42183" s="136"/>
    </row>
    <row r="42184" spans="2:29">
      <c r="B42184" s="136"/>
      <c r="E42184" s="136"/>
      <c r="H42184" s="136"/>
      <c r="K42184" s="136"/>
      <c r="O42184" s="136"/>
      <c r="T42184" s="136"/>
      <c r="W42184" s="136"/>
      <c r="Z42184" s="136"/>
      <c r="AC42184" s="136"/>
    </row>
    <row r="42185" spans="2:29">
      <c r="B42185" s="136"/>
      <c r="E42185" s="136"/>
      <c r="H42185" s="136"/>
      <c r="K42185" s="136"/>
      <c r="O42185" s="136"/>
      <c r="T42185" s="136"/>
      <c r="W42185" s="136"/>
      <c r="Z42185" s="136"/>
      <c r="AC42185" s="136"/>
    </row>
    <row r="42186" spans="2:29">
      <c r="B42186" s="136"/>
      <c r="E42186" s="136"/>
      <c r="H42186" s="136"/>
      <c r="K42186" s="136"/>
      <c r="O42186" s="136"/>
      <c r="T42186" s="136"/>
      <c r="W42186" s="136"/>
      <c r="Z42186" s="136"/>
      <c r="AC42186" s="136"/>
    </row>
    <row r="42187" spans="2:29">
      <c r="B42187" s="136"/>
      <c r="E42187" s="136"/>
      <c r="H42187" s="136"/>
      <c r="K42187" s="136"/>
      <c r="O42187" s="136"/>
      <c r="T42187" s="136"/>
      <c r="W42187" s="136"/>
      <c r="Z42187" s="136"/>
      <c r="AC42187" s="136"/>
    </row>
    <row r="42188" spans="2:29">
      <c r="B42188" s="136"/>
      <c r="E42188" s="136"/>
      <c r="H42188" s="136"/>
      <c r="K42188" s="136"/>
      <c r="O42188" s="136"/>
      <c r="T42188" s="136"/>
      <c r="W42188" s="136"/>
      <c r="Z42188" s="136"/>
      <c r="AC42188" s="136"/>
    </row>
    <row r="42189" spans="2:29">
      <c r="B42189" s="136"/>
      <c r="E42189" s="136"/>
      <c r="H42189" s="136"/>
      <c r="K42189" s="136"/>
      <c r="O42189" s="136"/>
      <c r="T42189" s="136"/>
      <c r="W42189" s="136"/>
      <c r="Z42189" s="136"/>
      <c r="AC42189" s="136"/>
    </row>
    <row r="42190" spans="2:29">
      <c r="B42190" s="136"/>
      <c r="E42190" s="136"/>
      <c r="H42190" s="136"/>
      <c r="K42190" s="136"/>
      <c r="O42190" s="136"/>
      <c r="T42190" s="136"/>
      <c r="W42190" s="136"/>
      <c r="Z42190" s="136"/>
      <c r="AC42190" s="136"/>
    </row>
    <row r="42191" spans="2:29">
      <c r="B42191" s="136"/>
      <c r="E42191" s="136"/>
      <c r="H42191" s="136"/>
      <c r="K42191" s="136"/>
      <c r="O42191" s="136"/>
      <c r="T42191" s="136"/>
      <c r="W42191" s="136"/>
      <c r="Z42191" s="136"/>
      <c r="AC42191" s="136"/>
    </row>
    <row r="42192" spans="2:29">
      <c r="B42192" s="136"/>
      <c r="E42192" s="136"/>
      <c r="H42192" s="136"/>
      <c r="K42192" s="136"/>
      <c r="O42192" s="136"/>
      <c r="T42192" s="136"/>
      <c r="W42192" s="136"/>
      <c r="Z42192" s="136"/>
      <c r="AC42192" s="136"/>
    </row>
    <row r="42193" spans="2:29">
      <c r="B42193" s="136"/>
      <c r="E42193" s="136"/>
      <c r="H42193" s="136"/>
      <c r="K42193" s="136"/>
      <c r="O42193" s="136"/>
      <c r="T42193" s="136"/>
      <c r="W42193" s="136"/>
      <c r="Z42193" s="136"/>
      <c r="AC42193" s="136"/>
    </row>
    <row r="42194" spans="2:29">
      <c r="B42194" s="136"/>
      <c r="E42194" s="136"/>
      <c r="H42194" s="136"/>
      <c r="K42194" s="136"/>
      <c r="O42194" s="136"/>
      <c r="T42194" s="136"/>
      <c r="W42194" s="136"/>
      <c r="Z42194" s="136"/>
      <c r="AC42194" s="136"/>
    </row>
    <row r="42195" spans="2:29">
      <c r="B42195" s="136"/>
      <c r="E42195" s="136"/>
      <c r="H42195" s="136"/>
      <c r="K42195" s="136"/>
      <c r="O42195" s="136"/>
      <c r="T42195" s="136"/>
      <c r="W42195" s="136"/>
      <c r="Z42195" s="136"/>
      <c r="AC42195" s="136"/>
    </row>
    <row r="42196" spans="2:29">
      <c r="B42196" s="136"/>
      <c r="E42196" s="136"/>
      <c r="H42196" s="136"/>
      <c r="K42196" s="136"/>
      <c r="O42196" s="136"/>
      <c r="T42196" s="136"/>
      <c r="W42196" s="136"/>
      <c r="Z42196" s="136"/>
      <c r="AC42196" s="136"/>
    </row>
    <row r="42197" spans="2:29">
      <c r="B42197" s="136"/>
      <c r="E42197" s="136"/>
      <c r="H42197" s="136"/>
      <c r="K42197" s="136"/>
      <c r="O42197" s="136"/>
      <c r="T42197" s="136"/>
      <c r="W42197" s="136"/>
      <c r="Z42197" s="136"/>
      <c r="AC42197" s="136"/>
    </row>
    <row r="42198" spans="2:29">
      <c r="B42198" s="136"/>
      <c r="E42198" s="136"/>
      <c r="H42198" s="136"/>
      <c r="K42198" s="136"/>
      <c r="O42198" s="136"/>
      <c r="T42198" s="136"/>
      <c r="W42198" s="136"/>
      <c r="Z42198" s="136"/>
      <c r="AC42198" s="136"/>
    </row>
    <row r="42199" spans="2:29">
      <c r="B42199" s="136"/>
      <c r="E42199" s="136"/>
      <c r="H42199" s="136"/>
      <c r="K42199" s="136"/>
      <c r="O42199" s="136"/>
      <c r="T42199" s="136"/>
      <c r="W42199" s="136"/>
      <c r="Z42199" s="136"/>
      <c r="AC42199" s="136"/>
    </row>
    <row r="42200" spans="2:29">
      <c r="B42200" s="136"/>
      <c r="E42200" s="136"/>
      <c r="H42200" s="136"/>
      <c r="K42200" s="136"/>
      <c r="O42200" s="136"/>
      <c r="T42200" s="136"/>
      <c r="W42200" s="136"/>
      <c r="Z42200" s="136"/>
      <c r="AC42200" s="136"/>
    </row>
    <row r="42201" spans="2:29">
      <c r="B42201" s="136"/>
      <c r="E42201" s="136"/>
      <c r="H42201" s="136"/>
      <c r="K42201" s="136"/>
      <c r="O42201" s="136"/>
      <c r="T42201" s="136"/>
      <c r="W42201" s="136"/>
      <c r="Z42201" s="136"/>
      <c r="AC42201" s="136"/>
    </row>
    <row r="42202" spans="2:29">
      <c r="B42202" s="136"/>
      <c r="E42202" s="136"/>
      <c r="H42202" s="136"/>
      <c r="K42202" s="136"/>
      <c r="O42202" s="136"/>
      <c r="T42202" s="136"/>
      <c r="W42202" s="136"/>
      <c r="Z42202" s="136"/>
      <c r="AC42202" s="136"/>
    </row>
    <row r="42203" spans="2:29">
      <c r="B42203" s="136"/>
      <c r="E42203" s="136"/>
      <c r="H42203" s="136"/>
      <c r="K42203" s="136"/>
      <c r="O42203" s="136"/>
      <c r="T42203" s="136"/>
      <c r="W42203" s="136"/>
      <c r="Z42203" s="136"/>
      <c r="AC42203" s="136"/>
    </row>
    <row r="42204" spans="2:29">
      <c r="B42204" s="136"/>
      <c r="E42204" s="136"/>
      <c r="H42204" s="136"/>
      <c r="K42204" s="136"/>
      <c r="O42204" s="136"/>
      <c r="T42204" s="136"/>
      <c r="W42204" s="136"/>
      <c r="Z42204" s="136"/>
      <c r="AC42204" s="136"/>
    </row>
    <row r="42205" spans="2:29">
      <c r="B42205" s="136"/>
      <c r="E42205" s="136"/>
      <c r="H42205" s="136"/>
      <c r="K42205" s="136"/>
      <c r="O42205" s="136"/>
      <c r="T42205" s="136"/>
      <c r="W42205" s="136"/>
      <c r="Z42205" s="136"/>
      <c r="AC42205" s="136"/>
    </row>
    <row r="42206" spans="2:29">
      <c r="B42206" s="136"/>
      <c r="E42206" s="136"/>
      <c r="H42206" s="136"/>
      <c r="K42206" s="136"/>
      <c r="O42206" s="136"/>
      <c r="T42206" s="136"/>
      <c r="W42206" s="136"/>
      <c r="Z42206" s="136"/>
      <c r="AC42206" s="136"/>
    </row>
    <row r="42207" spans="2:29">
      <c r="B42207" s="136"/>
      <c r="E42207" s="136"/>
      <c r="H42207" s="136"/>
      <c r="K42207" s="136"/>
      <c r="O42207" s="136"/>
      <c r="T42207" s="136"/>
      <c r="W42207" s="136"/>
      <c r="Z42207" s="136"/>
      <c r="AC42207" s="136"/>
    </row>
    <row r="42208" spans="2:29">
      <c r="B42208" s="136"/>
      <c r="E42208" s="136"/>
      <c r="H42208" s="136"/>
      <c r="K42208" s="136"/>
      <c r="O42208" s="136"/>
      <c r="T42208" s="136"/>
      <c r="W42208" s="136"/>
      <c r="Z42208" s="136"/>
      <c r="AC42208" s="136"/>
    </row>
    <row r="42209" spans="2:29">
      <c r="B42209" s="136"/>
      <c r="E42209" s="136"/>
      <c r="H42209" s="136"/>
      <c r="K42209" s="136"/>
      <c r="O42209" s="136"/>
      <c r="T42209" s="136"/>
      <c r="W42209" s="136"/>
      <c r="Z42209" s="136"/>
      <c r="AC42209" s="136"/>
    </row>
    <row r="42210" spans="2:29">
      <c r="B42210" s="136"/>
      <c r="E42210" s="136"/>
      <c r="H42210" s="136"/>
      <c r="K42210" s="136"/>
      <c r="O42210" s="136"/>
      <c r="T42210" s="136"/>
      <c r="W42210" s="136"/>
      <c r="Z42210" s="136"/>
      <c r="AC42210" s="136"/>
    </row>
    <row r="42211" spans="2:29">
      <c r="B42211" s="136"/>
      <c r="E42211" s="136"/>
      <c r="H42211" s="136"/>
      <c r="K42211" s="136"/>
      <c r="O42211" s="136"/>
      <c r="T42211" s="136"/>
      <c r="W42211" s="136"/>
      <c r="Z42211" s="136"/>
      <c r="AC42211" s="136"/>
    </row>
    <row r="42212" spans="2:29">
      <c r="B42212" s="136"/>
      <c r="E42212" s="136"/>
      <c r="H42212" s="136"/>
      <c r="K42212" s="136"/>
      <c r="O42212" s="136"/>
      <c r="T42212" s="136"/>
      <c r="W42212" s="136"/>
      <c r="Z42212" s="136"/>
      <c r="AC42212" s="136"/>
    </row>
    <row r="42213" spans="2:29">
      <c r="B42213" s="136"/>
      <c r="E42213" s="136"/>
      <c r="H42213" s="136"/>
      <c r="K42213" s="136"/>
      <c r="O42213" s="136"/>
      <c r="T42213" s="136"/>
      <c r="W42213" s="136"/>
      <c r="Z42213" s="136"/>
      <c r="AC42213" s="136"/>
    </row>
    <row r="42214" spans="2:29">
      <c r="B42214" s="136"/>
      <c r="E42214" s="136"/>
      <c r="H42214" s="136"/>
      <c r="K42214" s="136"/>
      <c r="O42214" s="136"/>
      <c r="T42214" s="136"/>
      <c r="W42214" s="136"/>
      <c r="Z42214" s="136"/>
      <c r="AC42214" s="136"/>
    </row>
    <row r="42215" spans="2:29">
      <c r="B42215" s="136"/>
      <c r="E42215" s="136"/>
      <c r="H42215" s="136"/>
      <c r="K42215" s="136"/>
      <c r="O42215" s="136"/>
      <c r="T42215" s="136"/>
      <c r="W42215" s="136"/>
      <c r="Z42215" s="136"/>
      <c r="AC42215" s="136"/>
    </row>
    <row r="42216" spans="2:29">
      <c r="B42216" s="136"/>
      <c r="E42216" s="136"/>
      <c r="H42216" s="136"/>
      <c r="K42216" s="136"/>
      <c r="O42216" s="136"/>
      <c r="T42216" s="136"/>
      <c r="W42216" s="136"/>
      <c r="Z42216" s="136"/>
      <c r="AC42216" s="136"/>
    </row>
    <row r="42217" spans="2:29">
      <c r="B42217" s="136"/>
      <c r="E42217" s="136"/>
      <c r="H42217" s="136"/>
      <c r="K42217" s="136"/>
      <c r="O42217" s="136"/>
      <c r="T42217" s="136"/>
      <c r="W42217" s="136"/>
      <c r="Z42217" s="136"/>
      <c r="AC42217" s="136"/>
    </row>
    <row r="42218" spans="2:29">
      <c r="B42218" s="136"/>
      <c r="E42218" s="136"/>
      <c r="H42218" s="136"/>
      <c r="K42218" s="136"/>
      <c r="O42218" s="136"/>
      <c r="T42218" s="136"/>
      <c r="W42218" s="136"/>
      <c r="Z42218" s="136"/>
      <c r="AC42218" s="136"/>
    </row>
    <row r="42219" spans="2:29">
      <c r="B42219" s="136"/>
      <c r="E42219" s="136"/>
      <c r="H42219" s="136"/>
      <c r="K42219" s="136"/>
      <c r="O42219" s="136"/>
      <c r="T42219" s="136"/>
      <c r="W42219" s="136"/>
      <c r="Z42219" s="136"/>
      <c r="AC42219" s="136"/>
    </row>
    <row r="42220" spans="2:29">
      <c r="B42220" s="136"/>
      <c r="E42220" s="136"/>
      <c r="H42220" s="136"/>
      <c r="K42220" s="136"/>
      <c r="O42220" s="136"/>
      <c r="T42220" s="136"/>
      <c r="W42220" s="136"/>
      <c r="Z42220" s="136"/>
      <c r="AC42220" s="136"/>
    </row>
    <row r="42221" spans="2:29">
      <c r="B42221" s="136"/>
      <c r="E42221" s="136"/>
      <c r="H42221" s="136"/>
      <c r="K42221" s="136"/>
      <c r="O42221" s="136"/>
      <c r="T42221" s="136"/>
      <c r="W42221" s="136"/>
      <c r="Z42221" s="136"/>
      <c r="AC42221" s="136"/>
    </row>
    <row r="42222" spans="2:29">
      <c r="B42222" s="136"/>
      <c r="E42222" s="136"/>
      <c r="H42222" s="136"/>
      <c r="K42222" s="136"/>
      <c r="O42222" s="136"/>
      <c r="T42222" s="136"/>
      <c r="W42222" s="136"/>
      <c r="Z42222" s="136"/>
      <c r="AC42222" s="136"/>
    </row>
    <row r="42223" spans="2:29">
      <c r="B42223" s="136"/>
      <c r="E42223" s="136"/>
      <c r="H42223" s="136"/>
      <c r="K42223" s="136"/>
      <c r="O42223" s="136"/>
      <c r="T42223" s="136"/>
      <c r="W42223" s="136"/>
      <c r="Z42223" s="136"/>
      <c r="AC42223" s="136"/>
    </row>
    <row r="42224" spans="2:29">
      <c r="B42224" s="136"/>
      <c r="E42224" s="136"/>
      <c r="H42224" s="136"/>
      <c r="K42224" s="136"/>
      <c r="O42224" s="136"/>
      <c r="T42224" s="136"/>
      <c r="W42224" s="136"/>
      <c r="Z42224" s="136"/>
      <c r="AC42224" s="136"/>
    </row>
    <row r="42225" spans="2:29">
      <c r="B42225" s="136"/>
      <c r="E42225" s="136"/>
      <c r="H42225" s="136"/>
      <c r="K42225" s="136"/>
      <c r="O42225" s="136"/>
      <c r="T42225" s="136"/>
      <c r="W42225" s="136"/>
      <c r="Z42225" s="136"/>
      <c r="AC42225" s="136"/>
    </row>
    <row r="42226" spans="2:29">
      <c r="B42226" s="136"/>
      <c r="E42226" s="136"/>
      <c r="H42226" s="136"/>
      <c r="K42226" s="136"/>
      <c r="O42226" s="136"/>
      <c r="T42226" s="136"/>
      <c r="W42226" s="136"/>
      <c r="Z42226" s="136"/>
      <c r="AC42226" s="136"/>
    </row>
    <row r="42227" spans="2:29">
      <c r="B42227" s="136"/>
      <c r="E42227" s="136"/>
      <c r="H42227" s="136"/>
      <c r="K42227" s="136"/>
      <c r="O42227" s="136"/>
      <c r="T42227" s="136"/>
      <c r="W42227" s="136"/>
      <c r="Z42227" s="136"/>
      <c r="AC42227" s="136"/>
    </row>
    <row r="42228" spans="2:29">
      <c r="B42228" s="136"/>
      <c r="E42228" s="136"/>
      <c r="H42228" s="136"/>
      <c r="K42228" s="136"/>
      <c r="O42228" s="136"/>
      <c r="T42228" s="136"/>
      <c r="W42228" s="136"/>
      <c r="Z42228" s="136"/>
      <c r="AC42228" s="136"/>
    </row>
    <row r="42229" spans="2:29">
      <c r="B42229" s="136"/>
      <c r="E42229" s="136"/>
      <c r="H42229" s="136"/>
      <c r="K42229" s="136"/>
      <c r="O42229" s="136"/>
      <c r="T42229" s="136"/>
      <c r="W42229" s="136"/>
      <c r="Z42229" s="136"/>
      <c r="AC42229" s="136"/>
    </row>
    <row r="42230" spans="2:29">
      <c r="B42230" s="136"/>
      <c r="E42230" s="136"/>
      <c r="H42230" s="136"/>
      <c r="K42230" s="136"/>
      <c r="O42230" s="136"/>
      <c r="T42230" s="136"/>
      <c r="W42230" s="136"/>
      <c r="Z42230" s="136"/>
      <c r="AC42230" s="136"/>
    </row>
    <row r="42231" spans="2:29">
      <c r="B42231" s="136"/>
      <c r="E42231" s="136"/>
      <c r="H42231" s="136"/>
      <c r="K42231" s="136"/>
      <c r="O42231" s="136"/>
      <c r="T42231" s="136"/>
      <c r="W42231" s="136"/>
      <c r="Z42231" s="136"/>
      <c r="AC42231" s="136"/>
    </row>
    <row r="42232" spans="2:29">
      <c r="B42232" s="136"/>
      <c r="E42232" s="136"/>
      <c r="H42232" s="136"/>
      <c r="K42232" s="136"/>
      <c r="O42232" s="136"/>
      <c r="T42232" s="136"/>
      <c r="W42232" s="136"/>
      <c r="Z42232" s="136"/>
      <c r="AC42232" s="136"/>
    </row>
    <row r="42233" spans="2:29">
      <c r="B42233" s="136"/>
      <c r="E42233" s="136"/>
      <c r="H42233" s="136"/>
      <c r="K42233" s="136"/>
      <c r="O42233" s="136"/>
      <c r="T42233" s="136"/>
      <c r="W42233" s="136"/>
      <c r="Z42233" s="136"/>
      <c r="AC42233" s="136"/>
    </row>
    <row r="42234" spans="2:29">
      <c r="B42234" s="136"/>
      <c r="E42234" s="136"/>
      <c r="H42234" s="136"/>
      <c r="K42234" s="136"/>
      <c r="O42234" s="136"/>
      <c r="T42234" s="136"/>
      <c r="W42234" s="136"/>
      <c r="Z42234" s="136"/>
      <c r="AC42234" s="136"/>
    </row>
    <row r="42235" spans="2:29">
      <c r="B42235" s="136"/>
      <c r="E42235" s="136"/>
      <c r="H42235" s="136"/>
      <c r="K42235" s="136"/>
      <c r="O42235" s="136"/>
      <c r="T42235" s="136"/>
      <c r="W42235" s="136"/>
      <c r="Z42235" s="136"/>
      <c r="AC42235" s="136"/>
    </row>
    <row r="42236" spans="2:29">
      <c r="B42236" s="136"/>
      <c r="E42236" s="136"/>
      <c r="H42236" s="136"/>
      <c r="K42236" s="136"/>
      <c r="O42236" s="136"/>
      <c r="T42236" s="136"/>
      <c r="W42236" s="136"/>
      <c r="Z42236" s="136"/>
      <c r="AC42236" s="136"/>
    </row>
    <row r="42237" spans="2:29">
      <c r="B42237" s="136"/>
      <c r="E42237" s="136"/>
      <c r="H42237" s="136"/>
      <c r="K42237" s="136"/>
      <c r="O42237" s="136"/>
      <c r="T42237" s="136"/>
      <c r="W42237" s="136"/>
      <c r="Z42237" s="136"/>
      <c r="AC42237" s="136"/>
    </row>
    <row r="42238" spans="2:29">
      <c r="B42238" s="136"/>
      <c r="E42238" s="136"/>
      <c r="H42238" s="136"/>
      <c r="K42238" s="136"/>
      <c r="O42238" s="136"/>
      <c r="T42238" s="136"/>
      <c r="W42238" s="136"/>
      <c r="Z42238" s="136"/>
      <c r="AC42238" s="136"/>
    </row>
    <row r="42239" spans="2:29">
      <c r="B42239" s="136"/>
      <c r="E42239" s="136"/>
      <c r="H42239" s="136"/>
      <c r="K42239" s="136"/>
      <c r="O42239" s="136"/>
      <c r="T42239" s="136"/>
      <c r="W42239" s="136"/>
      <c r="Z42239" s="136"/>
      <c r="AC42239" s="136"/>
    </row>
    <row r="42240" spans="2:29">
      <c r="B42240" s="136"/>
      <c r="E42240" s="136"/>
      <c r="H42240" s="136"/>
      <c r="K42240" s="136"/>
      <c r="O42240" s="136"/>
      <c r="T42240" s="136"/>
      <c r="W42240" s="136"/>
      <c r="Z42240" s="136"/>
      <c r="AC42240" s="136"/>
    </row>
    <row r="42241" spans="2:29">
      <c r="B42241" s="136"/>
      <c r="E42241" s="136"/>
      <c r="H42241" s="136"/>
      <c r="K42241" s="136"/>
      <c r="O42241" s="136"/>
      <c r="T42241" s="136"/>
      <c r="W42241" s="136"/>
      <c r="Z42241" s="136"/>
      <c r="AC42241" s="136"/>
    </row>
    <row r="42242" spans="2:29">
      <c r="B42242" s="136"/>
      <c r="E42242" s="136"/>
      <c r="H42242" s="136"/>
      <c r="K42242" s="136"/>
      <c r="O42242" s="136"/>
      <c r="T42242" s="136"/>
      <c r="W42242" s="136"/>
      <c r="Z42242" s="136"/>
      <c r="AC42242" s="136"/>
    </row>
    <row r="42243" spans="2:29">
      <c r="B42243" s="136"/>
      <c r="E42243" s="136"/>
      <c r="H42243" s="136"/>
      <c r="K42243" s="136"/>
      <c r="O42243" s="136"/>
      <c r="T42243" s="136"/>
      <c r="W42243" s="136"/>
      <c r="Z42243" s="136"/>
      <c r="AC42243" s="136"/>
    </row>
    <row r="42244" spans="2:29">
      <c r="B42244" s="136"/>
      <c r="E42244" s="136"/>
      <c r="H42244" s="136"/>
      <c r="K42244" s="136"/>
      <c r="O42244" s="136"/>
      <c r="T42244" s="136"/>
      <c r="W42244" s="136"/>
      <c r="Z42244" s="136"/>
      <c r="AC42244" s="136"/>
    </row>
    <row r="42245" spans="2:29">
      <c r="B42245" s="136"/>
      <c r="E42245" s="136"/>
      <c r="H42245" s="136"/>
      <c r="K42245" s="136"/>
      <c r="O42245" s="136"/>
      <c r="T42245" s="136"/>
      <c r="W42245" s="136"/>
      <c r="Z42245" s="136"/>
      <c r="AC42245" s="136"/>
    </row>
    <row r="42246" spans="2:29">
      <c r="B42246" s="136"/>
      <c r="E42246" s="136"/>
      <c r="H42246" s="136"/>
      <c r="K42246" s="136"/>
      <c r="O42246" s="136"/>
      <c r="T42246" s="136"/>
      <c r="W42246" s="136"/>
      <c r="Z42246" s="136"/>
      <c r="AC42246" s="136"/>
    </row>
    <row r="42247" spans="2:29">
      <c r="B42247" s="136"/>
      <c r="E42247" s="136"/>
      <c r="H42247" s="136"/>
      <c r="K42247" s="136"/>
      <c r="O42247" s="136"/>
      <c r="T42247" s="136"/>
      <c r="W42247" s="136"/>
      <c r="Z42247" s="136"/>
      <c r="AC42247" s="136"/>
    </row>
    <row r="42248" spans="2:29">
      <c r="B42248" s="136"/>
      <c r="E42248" s="136"/>
      <c r="H42248" s="136"/>
      <c r="K42248" s="136"/>
      <c r="O42248" s="136"/>
      <c r="T42248" s="136"/>
      <c r="W42248" s="136"/>
      <c r="Z42248" s="136"/>
      <c r="AC42248" s="136"/>
    </row>
    <row r="42249" spans="2:29">
      <c r="B42249" s="136"/>
      <c r="E42249" s="136"/>
      <c r="H42249" s="136"/>
      <c r="K42249" s="136"/>
      <c r="O42249" s="136"/>
      <c r="T42249" s="136"/>
      <c r="W42249" s="136"/>
      <c r="Z42249" s="136"/>
      <c r="AC42249" s="136"/>
    </row>
    <row r="42250" spans="2:29">
      <c r="B42250" s="136"/>
      <c r="E42250" s="136"/>
      <c r="H42250" s="136"/>
      <c r="K42250" s="136"/>
      <c r="O42250" s="136"/>
      <c r="T42250" s="136"/>
      <c r="W42250" s="136"/>
      <c r="Z42250" s="136"/>
      <c r="AC42250" s="136"/>
    </row>
    <row r="42251" spans="2:29">
      <c r="B42251" s="136"/>
      <c r="E42251" s="136"/>
      <c r="H42251" s="136"/>
      <c r="K42251" s="136"/>
      <c r="O42251" s="136"/>
      <c r="T42251" s="136"/>
      <c r="W42251" s="136"/>
      <c r="Z42251" s="136"/>
      <c r="AC42251" s="136"/>
    </row>
    <row r="42252" spans="2:29">
      <c r="B42252" s="136"/>
      <c r="E42252" s="136"/>
      <c r="H42252" s="136"/>
      <c r="K42252" s="136"/>
      <c r="O42252" s="136"/>
      <c r="T42252" s="136"/>
      <c r="W42252" s="136"/>
      <c r="Z42252" s="136"/>
      <c r="AC42252" s="136"/>
    </row>
    <row r="42253" spans="2:29">
      <c r="B42253" s="136"/>
      <c r="E42253" s="136"/>
      <c r="H42253" s="136"/>
      <c r="K42253" s="136"/>
      <c r="O42253" s="136"/>
      <c r="T42253" s="136"/>
      <c r="W42253" s="136"/>
      <c r="Z42253" s="136"/>
      <c r="AC42253" s="136"/>
    </row>
    <row r="42254" spans="2:29">
      <c r="B42254" s="136"/>
      <c r="E42254" s="136"/>
      <c r="H42254" s="136"/>
      <c r="K42254" s="136"/>
      <c r="O42254" s="136"/>
      <c r="T42254" s="136"/>
      <c r="W42254" s="136"/>
      <c r="Z42254" s="136"/>
      <c r="AC42254" s="136"/>
    </row>
    <row r="42255" spans="2:29">
      <c r="B42255" s="136"/>
      <c r="E42255" s="136"/>
      <c r="H42255" s="136"/>
      <c r="K42255" s="136"/>
      <c r="O42255" s="136"/>
      <c r="T42255" s="136"/>
      <c r="W42255" s="136"/>
      <c r="Z42255" s="136"/>
      <c r="AC42255" s="136"/>
    </row>
    <row r="42256" spans="2:29">
      <c r="B42256" s="136"/>
      <c r="E42256" s="136"/>
      <c r="H42256" s="136"/>
      <c r="K42256" s="136"/>
      <c r="O42256" s="136"/>
      <c r="T42256" s="136"/>
      <c r="W42256" s="136"/>
      <c r="Z42256" s="136"/>
      <c r="AC42256" s="136"/>
    </row>
    <row r="42257" spans="2:29">
      <c r="B42257" s="136"/>
      <c r="E42257" s="136"/>
      <c r="H42257" s="136"/>
      <c r="K42257" s="136"/>
      <c r="O42257" s="136"/>
      <c r="T42257" s="136"/>
      <c r="W42257" s="136"/>
      <c r="Z42257" s="136"/>
      <c r="AC42257" s="136"/>
    </row>
    <row r="42258" spans="2:29">
      <c r="B42258" s="136"/>
      <c r="E42258" s="136"/>
      <c r="H42258" s="136"/>
      <c r="K42258" s="136"/>
      <c r="O42258" s="136"/>
      <c r="T42258" s="136"/>
      <c r="W42258" s="136"/>
      <c r="Z42258" s="136"/>
      <c r="AC42258" s="136"/>
    </row>
    <row r="42259" spans="2:29">
      <c r="B42259" s="136"/>
      <c r="E42259" s="136"/>
      <c r="H42259" s="136"/>
      <c r="K42259" s="136"/>
      <c r="O42259" s="136"/>
      <c r="T42259" s="136"/>
      <c r="W42259" s="136"/>
      <c r="Z42259" s="136"/>
      <c r="AC42259" s="136"/>
    </row>
    <row r="42260" spans="2:29">
      <c r="B42260" s="136"/>
      <c r="E42260" s="136"/>
      <c r="H42260" s="136"/>
      <c r="K42260" s="136"/>
      <c r="O42260" s="136"/>
      <c r="T42260" s="136"/>
      <c r="W42260" s="136"/>
      <c r="Z42260" s="136"/>
      <c r="AC42260" s="136"/>
    </row>
    <row r="42261" spans="2:29">
      <c r="B42261" s="136"/>
      <c r="E42261" s="136"/>
      <c r="H42261" s="136"/>
      <c r="K42261" s="136"/>
      <c r="O42261" s="136"/>
      <c r="T42261" s="136"/>
      <c r="W42261" s="136"/>
      <c r="Z42261" s="136"/>
      <c r="AC42261" s="136"/>
    </row>
    <row r="42262" spans="2:29">
      <c r="B42262" s="136"/>
      <c r="E42262" s="136"/>
      <c r="H42262" s="136"/>
      <c r="K42262" s="136"/>
      <c r="O42262" s="136"/>
      <c r="T42262" s="136"/>
      <c r="W42262" s="136"/>
      <c r="Z42262" s="136"/>
      <c r="AC42262" s="136"/>
    </row>
    <row r="42263" spans="2:29">
      <c r="B42263" s="136"/>
      <c r="E42263" s="136"/>
      <c r="H42263" s="136"/>
      <c r="K42263" s="136"/>
      <c r="O42263" s="136"/>
      <c r="T42263" s="136"/>
      <c r="W42263" s="136"/>
      <c r="Z42263" s="136"/>
      <c r="AC42263" s="136"/>
    </row>
    <row r="42264" spans="2:29">
      <c r="B42264" s="136"/>
      <c r="E42264" s="136"/>
      <c r="H42264" s="136"/>
      <c r="K42264" s="136"/>
      <c r="O42264" s="136"/>
      <c r="T42264" s="136"/>
      <c r="W42264" s="136"/>
      <c r="Z42264" s="136"/>
      <c r="AC42264" s="136"/>
    </row>
    <row r="42265" spans="2:29">
      <c r="B42265" s="136"/>
      <c r="E42265" s="136"/>
      <c r="H42265" s="136"/>
      <c r="K42265" s="136"/>
      <c r="O42265" s="136"/>
      <c r="T42265" s="136"/>
      <c r="W42265" s="136"/>
      <c r="Z42265" s="136"/>
      <c r="AC42265" s="136"/>
    </row>
    <row r="42266" spans="2:29">
      <c r="B42266" s="136"/>
      <c r="E42266" s="136"/>
      <c r="H42266" s="136"/>
      <c r="K42266" s="136"/>
      <c r="O42266" s="136"/>
      <c r="T42266" s="136"/>
      <c r="W42266" s="136"/>
      <c r="Z42266" s="136"/>
      <c r="AC42266" s="136"/>
    </row>
    <row r="42267" spans="2:29">
      <c r="B42267" s="136"/>
      <c r="E42267" s="136"/>
      <c r="H42267" s="136"/>
      <c r="K42267" s="136"/>
      <c r="O42267" s="136"/>
      <c r="T42267" s="136"/>
      <c r="W42267" s="136"/>
      <c r="Z42267" s="136"/>
      <c r="AC42267" s="136"/>
    </row>
    <row r="42268" spans="2:29">
      <c r="B42268" s="136"/>
      <c r="E42268" s="136"/>
      <c r="H42268" s="136"/>
      <c r="K42268" s="136"/>
      <c r="O42268" s="136"/>
      <c r="T42268" s="136"/>
      <c r="W42268" s="136"/>
      <c r="Z42268" s="136"/>
      <c r="AC42268" s="136"/>
    </row>
    <row r="42269" spans="2:29">
      <c r="B42269" s="136"/>
      <c r="E42269" s="136"/>
      <c r="H42269" s="136"/>
      <c r="K42269" s="136"/>
      <c r="O42269" s="136"/>
      <c r="T42269" s="136"/>
      <c r="W42269" s="136"/>
      <c r="Z42269" s="136"/>
      <c r="AC42269" s="136"/>
    </row>
    <row r="42270" spans="2:29">
      <c r="B42270" s="136"/>
      <c r="E42270" s="136"/>
      <c r="H42270" s="136"/>
      <c r="K42270" s="136"/>
      <c r="O42270" s="136"/>
      <c r="T42270" s="136"/>
      <c r="W42270" s="136"/>
      <c r="Z42270" s="136"/>
      <c r="AC42270" s="136"/>
    </row>
    <row r="42271" spans="2:29">
      <c r="B42271" s="136"/>
      <c r="E42271" s="136"/>
      <c r="H42271" s="136"/>
      <c r="K42271" s="136"/>
      <c r="O42271" s="136"/>
      <c r="T42271" s="136"/>
      <c r="W42271" s="136"/>
      <c r="Z42271" s="136"/>
      <c r="AC42271" s="136"/>
    </row>
    <row r="42272" spans="2:29">
      <c r="B42272" s="136"/>
      <c r="E42272" s="136"/>
      <c r="H42272" s="136"/>
      <c r="K42272" s="136"/>
      <c r="O42272" s="136"/>
      <c r="T42272" s="136"/>
      <c r="W42272" s="136"/>
      <c r="Z42272" s="136"/>
      <c r="AC42272" s="136"/>
    </row>
    <row r="42273" spans="2:29">
      <c r="B42273" s="136"/>
      <c r="E42273" s="136"/>
      <c r="H42273" s="136"/>
      <c r="K42273" s="136"/>
      <c r="O42273" s="136"/>
      <c r="T42273" s="136"/>
      <c r="W42273" s="136"/>
      <c r="Z42273" s="136"/>
      <c r="AC42273" s="136"/>
    </row>
    <row r="42274" spans="2:29">
      <c r="B42274" s="136"/>
      <c r="E42274" s="136"/>
      <c r="H42274" s="136"/>
      <c r="K42274" s="136"/>
      <c r="O42274" s="136"/>
      <c r="T42274" s="136"/>
      <c r="W42274" s="136"/>
      <c r="Z42274" s="136"/>
      <c r="AC42274" s="136"/>
    </row>
    <row r="42275" spans="2:29">
      <c r="B42275" s="136"/>
      <c r="E42275" s="136"/>
      <c r="H42275" s="136"/>
      <c r="K42275" s="136"/>
      <c r="O42275" s="136"/>
      <c r="T42275" s="136"/>
      <c r="W42275" s="136"/>
      <c r="Z42275" s="136"/>
      <c r="AC42275" s="136"/>
    </row>
    <row r="42276" spans="2:29">
      <c r="B42276" s="136"/>
      <c r="E42276" s="136"/>
      <c r="H42276" s="136"/>
      <c r="K42276" s="136"/>
      <c r="O42276" s="136"/>
      <c r="T42276" s="136"/>
      <c r="W42276" s="136"/>
      <c r="Z42276" s="136"/>
      <c r="AC42276" s="136"/>
    </row>
    <row r="42277" spans="2:29">
      <c r="B42277" s="136"/>
      <c r="E42277" s="136"/>
      <c r="H42277" s="136"/>
      <c r="K42277" s="136"/>
      <c r="O42277" s="136"/>
      <c r="T42277" s="136"/>
      <c r="W42277" s="136"/>
      <c r="Z42277" s="136"/>
      <c r="AC42277" s="136"/>
    </row>
    <row r="42278" spans="2:29">
      <c r="B42278" s="136"/>
      <c r="E42278" s="136"/>
      <c r="H42278" s="136"/>
      <c r="K42278" s="136"/>
      <c r="O42278" s="136"/>
      <c r="T42278" s="136"/>
      <c r="W42278" s="136"/>
      <c r="Z42278" s="136"/>
      <c r="AC42278" s="136"/>
    </row>
    <row r="42279" spans="2:29">
      <c r="B42279" s="136"/>
      <c r="E42279" s="136"/>
      <c r="H42279" s="136"/>
      <c r="K42279" s="136"/>
      <c r="O42279" s="136"/>
      <c r="T42279" s="136"/>
      <c r="W42279" s="136"/>
      <c r="Z42279" s="136"/>
      <c r="AC42279" s="136"/>
    </row>
    <row r="42280" spans="2:29">
      <c r="B42280" s="136"/>
      <c r="E42280" s="136"/>
      <c r="H42280" s="136"/>
      <c r="K42280" s="136"/>
      <c r="O42280" s="136"/>
      <c r="T42280" s="136"/>
      <c r="W42280" s="136"/>
      <c r="Z42280" s="136"/>
      <c r="AC42280" s="136"/>
    </row>
    <row r="42281" spans="2:29">
      <c r="B42281" s="136"/>
      <c r="E42281" s="136"/>
      <c r="H42281" s="136"/>
      <c r="K42281" s="136"/>
      <c r="O42281" s="136"/>
      <c r="T42281" s="136"/>
      <c r="W42281" s="136"/>
      <c r="Z42281" s="136"/>
      <c r="AC42281" s="136"/>
    </row>
    <row r="42282" spans="2:29">
      <c r="B42282" s="136"/>
      <c r="E42282" s="136"/>
      <c r="H42282" s="136"/>
      <c r="K42282" s="136"/>
      <c r="O42282" s="136"/>
      <c r="T42282" s="136"/>
      <c r="W42282" s="136"/>
      <c r="Z42282" s="136"/>
      <c r="AC42282" s="136"/>
    </row>
    <row r="42283" spans="2:29">
      <c r="B42283" s="136"/>
      <c r="E42283" s="136"/>
      <c r="H42283" s="136"/>
      <c r="K42283" s="136"/>
      <c r="O42283" s="136"/>
      <c r="T42283" s="136"/>
      <c r="W42283" s="136"/>
      <c r="Z42283" s="136"/>
      <c r="AC42283" s="136"/>
    </row>
    <row r="42284" spans="2:29">
      <c r="B42284" s="136"/>
      <c r="E42284" s="136"/>
      <c r="H42284" s="136"/>
      <c r="K42284" s="136"/>
      <c r="O42284" s="136"/>
      <c r="T42284" s="136"/>
      <c r="W42284" s="136"/>
      <c r="Z42284" s="136"/>
      <c r="AC42284" s="136"/>
    </row>
    <row r="42285" spans="2:29">
      <c r="B42285" s="136"/>
      <c r="E42285" s="136"/>
      <c r="H42285" s="136"/>
      <c r="K42285" s="136"/>
      <c r="O42285" s="136"/>
      <c r="T42285" s="136"/>
      <c r="W42285" s="136"/>
      <c r="Z42285" s="136"/>
      <c r="AC42285" s="136"/>
    </row>
    <row r="42286" spans="2:29">
      <c r="B42286" s="136"/>
      <c r="E42286" s="136"/>
      <c r="H42286" s="136"/>
      <c r="K42286" s="136"/>
      <c r="O42286" s="136"/>
      <c r="T42286" s="136"/>
      <c r="W42286" s="136"/>
      <c r="Z42286" s="136"/>
      <c r="AC42286" s="136"/>
    </row>
    <row r="42287" spans="2:29">
      <c r="B42287" s="136"/>
      <c r="E42287" s="136"/>
      <c r="H42287" s="136"/>
      <c r="K42287" s="136"/>
      <c r="O42287" s="136"/>
      <c r="T42287" s="136"/>
      <c r="W42287" s="136"/>
      <c r="Z42287" s="136"/>
      <c r="AC42287" s="136"/>
    </row>
    <row r="42288" spans="2:29">
      <c r="B42288" s="136"/>
      <c r="E42288" s="136"/>
      <c r="H42288" s="136"/>
      <c r="K42288" s="136"/>
      <c r="O42288" s="136"/>
      <c r="T42288" s="136"/>
      <c r="W42288" s="136"/>
      <c r="Z42288" s="136"/>
      <c r="AC42288" s="136"/>
    </row>
    <row r="42289" spans="2:29">
      <c r="B42289" s="136"/>
      <c r="E42289" s="136"/>
      <c r="H42289" s="136"/>
      <c r="K42289" s="136"/>
      <c r="O42289" s="136"/>
      <c r="T42289" s="136"/>
      <c r="W42289" s="136"/>
      <c r="Z42289" s="136"/>
      <c r="AC42289" s="136"/>
    </row>
    <row r="42290" spans="2:29">
      <c r="B42290" s="136"/>
      <c r="E42290" s="136"/>
      <c r="H42290" s="136"/>
      <c r="K42290" s="136"/>
      <c r="O42290" s="136"/>
      <c r="T42290" s="136"/>
      <c r="W42290" s="136"/>
      <c r="Z42290" s="136"/>
      <c r="AC42290" s="136"/>
    </row>
    <row r="42291" spans="2:29">
      <c r="B42291" s="136"/>
      <c r="E42291" s="136"/>
      <c r="H42291" s="136"/>
      <c r="K42291" s="136"/>
      <c r="O42291" s="136"/>
      <c r="T42291" s="136"/>
      <c r="W42291" s="136"/>
      <c r="Z42291" s="136"/>
      <c r="AC42291" s="136"/>
    </row>
    <row r="42292" spans="2:29">
      <c r="B42292" s="136"/>
      <c r="E42292" s="136"/>
      <c r="H42292" s="136"/>
      <c r="K42292" s="136"/>
      <c r="O42292" s="136"/>
      <c r="T42292" s="136"/>
      <c r="W42292" s="136"/>
      <c r="Z42292" s="136"/>
      <c r="AC42292" s="136"/>
    </row>
    <row r="42293" spans="2:29">
      <c r="B42293" s="136"/>
      <c r="E42293" s="136"/>
      <c r="H42293" s="136"/>
      <c r="K42293" s="136"/>
      <c r="O42293" s="136"/>
      <c r="T42293" s="136"/>
      <c r="W42293" s="136"/>
      <c r="Z42293" s="136"/>
      <c r="AC42293" s="136"/>
    </row>
    <row r="42294" spans="2:29">
      <c r="B42294" s="136"/>
      <c r="E42294" s="136"/>
      <c r="H42294" s="136"/>
      <c r="K42294" s="136"/>
      <c r="O42294" s="136"/>
      <c r="T42294" s="136"/>
      <c r="W42294" s="136"/>
      <c r="Z42294" s="136"/>
      <c r="AC42294" s="136"/>
    </row>
    <row r="42295" spans="2:29">
      <c r="B42295" s="136"/>
      <c r="E42295" s="136"/>
      <c r="H42295" s="136"/>
      <c r="K42295" s="136"/>
      <c r="O42295" s="136"/>
      <c r="T42295" s="136"/>
      <c r="W42295" s="136"/>
      <c r="Z42295" s="136"/>
      <c r="AC42295" s="136"/>
    </row>
    <row r="42296" spans="2:29">
      <c r="B42296" s="136"/>
      <c r="E42296" s="136"/>
      <c r="H42296" s="136"/>
      <c r="K42296" s="136"/>
      <c r="O42296" s="136"/>
      <c r="T42296" s="136"/>
      <c r="W42296" s="136"/>
      <c r="Z42296" s="136"/>
      <c r="AC42296" s="136"/>
    </row>
    <row r="42297" spans="2:29">
      <c r="B42297" s="136"/>
      <c r="E42297" s="136"/>
      <c r="H42297" s="136"/>
      <c r="K42297" s="136"/>
      <c r="O42297" s="136"/>
      <c r="T42297" s="136"/>
      <c r="W42297" s="136"/>
      <c r="Z42297" s="136"/>
      <c r="AC42297" s="136"/>
    </row>
    <row r="42298" spans="2:29">
      <c r="B42298" s="136"/>
      <c r="E42298" s="136"/>
      <c r="H42298" s="136"/>
      <c r="K42298" s="136"/>
      <c r="O42298" s="136"/>
      <c r="T42298" s="136"/>
      <c r="W42298" s="136"/>
      <c r="Z42298" s="136"/>
      <c r="AC42298" s="136"/>
    </row>
    <row r="42299" spans="2:29">
      <c r="B42299" s="136"/>
      <c r="E42299" s="136"/>
      <c r="H42299" s="136"/>
      <c r="K42299" s="136"/>
      <c r="O42299" s="136"/>
      <c r="T42299" s="136"/>
      <c r="W42299" s="136"/>
      <c r="Z42299" s="136"/>
      <c r="AC42299" s="136"/>
    </row>
    <row r="42300" spans="2:29">
      <c r="B42300" s="136"/>
      <c r="E42300" s="136"/>
      <c r="H42300" s="136"/>
      <c r="K42300" s="136"/>
      <c r="O42300" s="136"/>
      <c r="T42300" s="136"/>
      <c r="W42300" s="136"/>
      <c r="Z42300" s="136"/>
      <c r="AC42300" s="136"/>
    </row>
    <row r="42301" spans="2:29">
      <c r="B42301" s="136"/>
      <c r="E42301" s="136"/>
      <c r="H42301" s="136"/>
      <c r="K42301" s="136"/>
      <c r="O42301" s="136"/>
      <c r="T42301" s="136"/>
      <c r="W42301" s="136"/>
      <c r="Z42301" s="136"/>
      <c r="AC42301" s="136"/>
    </row>
    <row r="42302" spans="2:29">
      <c r="B42302" s="136"/>
      <c r="E42302" s="136"/>
      <c r="H42302" s="136"/>
      <c r="K42302" s="136"/>
      <c r="O42302" s="136"/>
      <c r="T42302" s="136"/>
      <c r="W42302" s="136"/>
      <c r="Z42302" s="136"/>
      <c r="AC42302" s="136"/>
    </row>
    <row r="42303" spans="2:29">
      <c r="B42303" s="136"/>
      <c r="E42303" s="136"/>
      <c r="H42303" s="136"/>
      <c r="K42303" s="136"/>
      <c r="O42303" s="136"/>
      <c r="T42303" s="136"/>
      <c r="W42303" s="136"/>
      <c r="Z42303" s="136"/>
      <c r="AC42303" s="136"/>
    </row>
    <row r="42304" spans="2:29">
      <c r="B42304" s="136"/>
      <c r="E42304" s="136"/>
      <c r="H42304" s="136"/>
      <c r="K42304" s="136"/>
      <c r="O42304" s="136"/>
      <c r="T42304" s="136"/>
      <c r="W42304" s="136"/>
      <c r="Z42304" s="136"/>
      <c r="AC42304" s="136"/>
    </row>
    <row r="42305" spans="2:29">
      <c r="B42305" s="136"/>
      <c r="E42305" s="136"/>
      <c r="H42305" s="136"/>
      <c r="K42305" s="136"/>
      <c r="O42305" s="136"/>
      <c r="T42305" s="136"/>
      <c r="W42305" s="136"/>
      <c r="Z42305" s="136"/>
      <c r="AC42305" s="136"/>
    </row>
    <row r="42306" spans="2:29">
      <c r="B42306" s="136"/>
      <c r="E42306" s="136"/>
      <c r="H42306" s="136"/>
      <c r="K42306" s="136"/>
      <c r="O42306" s="136"/>
      <c r="T42306" s="136"/>
      <c r="W42306" s="136"/>
      <c r="Z42306" s="136"/>
      <c r="AC42306" s="136"/>
    </row>
    <row r="42307" spans="2:29">
      <c r="B42307" s="136"/>
      <c r="E42307" s="136"/>
      <c r="H42307" s="136"/>
      <c r="K42307" s="136"/>
      <c r="O42307" s="136"/>
      <c r="T42307" s="136"/>
      <c r="W42307" s="136"/>
      <c r="Z42307" s="136"/>
      <c r="AC42307" s="136"/>
    </row>
    <row r="42308" spans="2:29">
      <c r="B42308" s="136"/>
      <c r="E42308" s="136"/>
      <c r="H42308" s="136"/>
      <c r="K42308" s="136"/>
      <c r="O42308" s="136"/>
      <c r="T42308" s="136"/>
      <c r="W42308" s="136"/>
      <c r="Z42308" s="136"/>
      <c r="AC42308" s="136"/>
    </row>
    <row r="42309" spans="2:29">
      <c r="B42309" s="136"/>
      <c r="E42309" s="136"/>
      <c r="H42309" s="136"/>
      <c r="K42309" s="136"/>
      <c r="O42309" s="136"/>
      <c r="T42309" s="136"/>
      <c r="W42309" s="136"/>
      <c r="Z42309" s="136"/>
      <c r="AC42309" s="136"/>
    </row>
    <row r="42310" spans="2:29">
      <c r="B42310" s="136"/>
      <c r="E42310" s="136"/>
      <c r="H42310" s="136"/>
      <c r="K42310" s="136"/>
      <c r="O42310" s="136"/>
      <c r="T42310" s="136"/>
      <c r="W42310" s="136"/>
      <c r="Z42310" s="136"/>
      <c r="AC42310" s="136"/>
    </row>
    <row r="42311" spans="2:29">
      <c r="B42311" s="136"/>
      <c r="E42311" s="136"/>
      <c r="H42311" s="136"/>
      <c r="K42311" s="136"/>
      <c r="O42311" s="136"/>
      <c r="T42311" s="136"/>
      <c r="W42311" s="136"/>
      <c r="Z42311" s="136"/>
      <c r="AC42311" s="136"/>
    </row>
    <row r="42312" spans="2:29">
      <c r="B42312" s="136"/>
      <c r="E42312" s="136"/>
      <c r="H42312" s="136"/>
      <c r="K42312" s="136"/>
      <c r="O42312" s="136"/>
      <c r="T42312" s="136"/>
      <c r="W42312" s="136"/>
      <c r="Z42312" s="136"/>
      <c r="AC42312" s="136"/>
    </row>
    <row r="42313" spans="2:29">
      <c r="B42313" s="136"/>
      <c r="E42313" s="136"/>
      <c r="H42313" s="136"/>
      <c r="K42313" s="136"/>
      <c r="O42313" s="136"/>
      <c r="T42313" s="136"/>
      <c r="W42313" s="136"/>
      <c r="Z42313" s="136"/>
      <c r="AC42313" s="136"/>
    </row>
    <row r="42314" spans="2:29">
      <c r="B42314" s="136"/>
      <c r="E42314" s="136"/>
      <c r="H42314" s="136"/>
      <c r="K42314" s="136"/>
      <c r="O42314" s="136"/>
      <c r="T42314" s="136"/>
      <c r="W42314" s="136"/>
      <c r="Z42314" s="136"/>
      <c r="AC42314" s="136"/>
    </row>
    <row r="42315" spans="2:29">
      <c r="B42315" s="136"/>
      <c r="E42315" s="136"/>
      <c r="H42315" s="136"/>
      <c r="K42315" s="136"/>
      <c r="O42315" s="136"/>
      <c r="T42315" s="136"/>
      <c r="W42315" s="136"/>
      <c r="Z42315" s="136"/>
      <c r="AC42315" s="136"/>
    </row>
    <row r="42316" spans="2:29">
      <c r="B42316" s="136"/>
      <c r="E42316" s="136"/>
      <c r="H42316" s="136"/>
      <c r="K42316" s="136"/>
      <c r="O42316" s="136"/>
      <c r="T42316" s="136"/>
      <c r="W42316" s="136"/>
      <c r="Z42316" s="136"/>
      <c r="AC42316" s="136"/>
    </row>
    <row r="42317" spans="2:29">
      <c r="B42317" s="136"/>
      <c r="E42317" s="136"/>
      <c r="H42317" s="136"/>
      <c r="K42317" s="136"/>
      <c r="O42317" s="136"/>
      <c r="T42317" s="136"/>
      <c r="W42317" s="136"/>
      <c r="Z42317" s="136"/>
      <c r="AC42317" s="136"/>
    </row>
    <row r="42318" spans="2:29">
      <c r="B42318" s="136"/>
      <c r="E42318" s="136"/>
      <c r="H42318" s="136"/>
      <c r="K42318" s="136"/>
      <c r="O42318" s="136"/>
      <c r="T42318" s="136"/>
      <c r="W42318" s="136"/>
      <c r="Z42318" s="136"/>
      <c r="AC42318" s="136"/>
    </row>
    <row r="42319" spans="2:29">
      <c r="B42319" s="136"/>
      <c r="E42319" s="136"/>
      <c r="H42319" s="136"/>
      <c r="K42319" s="136"/>
      <c r="O42319" s="136"/>
      <c r="T42319" s="136"/>
      <c r="W42319" s="136"/>
      <c r="Z42319" s="136"/>
      <c r="AC42319" s="136"/>
    </row>
    <row r="42320" spans="2:29">
      <c r="B42320" s="136"/>
      <c r="E42320" s="136"/>
      <c r="H42320" s="136"/>
      <c r="K42320" s="136"/>
      <c r="O42320" s="136"/>
      <c r="T42320" s="136"/>
      <c r="W42320" s="136"/>
      <c r="Z42320" s="136"/>
      <c r="AC42320" s="136"/>
    </row>
    <row r="42321" spans="2:29">
      <c r="B42321" s="136"/>
      <c r="E42321" s="136"/>
      <c r="H42321" s="136"/>
      <c r="K42321" s="136"/>
      <c r="O42321" s="136"/>
      <c r="T42321" s="136"/>
      <c r="W42321" s="136"/>
      <c r="Z42321" s="136"/>
      <c r="AC42321" s="136"/>
    </row>
    <row r="42322" spans="2:29">
      <c r="B42322" s="136"/>
      <c r="E42322" s="136"/>
      <c r="H42322" s="136"/>
      <c r="K42322" s="136"/>
      <c r="O42322" s="136"/>
      <c r="T42322" s="136"/>
      <c r="W42322" s="136"/>
      <c r="Z42322" s="136"/>
      <c r="AC42322" s="136"/>
    </row>
    <row r="42323" spans="2:29">
      <c r="B42323" s="136"/>
      <c r="E42323" s="136"/>
      <c r="H42323" s="136"/>
      <c r="K42323" s="136"/>
      <c r="O42323" s="136"/>
      <c r="T42323" s="136"/>
      <c r="W42323" s="136"/>
      <c r="Z42323" s="136"/>
      <c r="AC42323" s="136"/>
    </row>
    <row r="42324" spans="2:29">
      <c r="B42324" s="136"/>
      <c r="E42324" s="136"/>
      <c r="H42324" s="136"/>
      <c r="K42324" s="136"/>
      <c r="O42324" s="136"/>
      <c r="T42324" s="136"/>
      <c r="W42324" s="136"/>
      <c r="Z42324" s="136"/>
      <c r="AC42324" s="136"/>
    </row>
    <row r="42325" spans="2:29">
      <c r="B42325" s="136"/>
      <c r="E42325" s="136"/>
      <c r="H42325" s="136"/>
      <c r="K42325" s="136"/>
      <c r="O42325" s="136"/>
      <c r="T42325" s="136"/>
      <c r="W42325" s="136"/>
      <c r="Z42325" s="136"/>
      <c r="AC42325" s="136"/>
    </row>
    <row r="42326" spans="2:29">
      <c r="B42326" s="136"/>
      <c r="E42326" s="136"/>
      <c r="H42326" s="136"/>
      <c r="K42326" s="136"/>
      <c r="O42326" s="136"/>
      <c r="T42326" s="136"/>
      <c r="W42326" s="136"/>
      <c r="Z42326" s="136"/>
      <c r="AC42326" s="136"/>
    </row>
    <row r="42327" spans="2:29">
      <c r="B42327" s="136"/>
      <c r="E42327" s="136"/>
      <c r="H42327" s="136"/>
      <c r="K42327" s="136"/>
      <c r="O42327" s="136"/>
      <c r="T42327" s="136"/>
      <c r="W42327" s="136"/>
      <c r="Z42327" s="136"/>
      <c r="AC42327" s="136"/>
    </row>
    <row r="42328" spans="2:29">
      <c r="B42328" s="136"/>
      <c r="E42328" s="136"/>
      <c r="H42328" s="136"/>
      <c r="K42328" s="136"/>
      <c r="O42328" s="136"/>
      <c r="T42328" s="136"/>
      <c r="W42328" s="136"/>
      <c r="Z42328" s="136"/>
      <c r="AC42328" s="136"/>
    </row>
    <row r="42329" spans="2:29">
      <c r="B42329" s="136"/>
      <c r="E42329" s="136"/>
      <c r="H42329" s="136"/>
      <c r="K42329" s="136"/>
      <c r="O42329" s="136"/>
      <c r="T42329" s="136"/>
      <c r="W42329" s="136"/>
      <c r="Z42329" s="136"/>
      <c r="AC42329" s="136"/>
    </row>
    <row r="42330" spans="2:29">
      <c r="B42330" s="136"/>
      <c r="E42330" s="136"/>
      <c r="H42330" s="136"/>
      <c r="K42330" s="136"/>
      <c r="O42330" s="136"/>
      <c r="T42330" s="136"/>
      <c r="W42330" s="136"/>
      <c r="Z42330" s="136"/>
      <c r="AC42330" s="136"/>
    </row>
    <row r="42331" spans="2:29">
      <c r="B42331" s="136"/>
      <c r="E42331" s="136"/>
      <c r="H42331" s="136"/>
      <c r="K42331" s="136"/>
      <c r="O42331" s="136"/>
      <c r="T42331" s="136"/>
      <c r="W42331" s="136"/>
      <c r="Z42331" s="136"/>
      <c r="AC42331" s="136"/>
    </row>
    <row r="42332" spans="2:29">
      <c r="B42332" s="136"/>
      <c r="E42332" s="136"/>
      <c r="H42332" s="136"/>
      <c r="K42332" s="136"/>
      <c r="O42332" s="136"/>
      <c r="T42332" s="136"/>
      <c r="W42332" s="136"/>
      <c r="Z42332" s="136"/>
      <c r="AC42332" s="136"/>
    </row>
    <row r="42333" spans="2:29">
      <c r="B42333" s="136"/>
      <c r="E42333" s="136"/>
      <c r="H42333" s="136"/>
      <c r="K42333" s="136"/>
      <c r="O42333" s="136"/>
      <c r="T42333" s="136"/>
      <c r="W42333" s="136"/>
      <c r="Z42333" s="136"/>
      <c r="AC42333" s="136"/>
    </row>
    <row r="42334" spans="2:29">
      <c r="B42334" s="136"/>
      <c r="E42334" s="136"/>
      <c r="H42334" s="136"/>
      <c r="K42334" s="136"/>
      <c r="O42334" s="136"/>
      <c r="T42334" s="136"/>
      <c r="W42334" s="136"/>
      <c r="Z42334" s="136"/>
      <c r="AC42334" s="136"/>
    </row>
    <row r="42335" spans="2:29">
      <c r="B42335" s="136"/>
      <c r="E42335" s="136"/>
      <c r="H42335" s="136"/>
      <c r="K42335" s="136"/>
      <c r="O42335" s="136"/>
      <c r="T42335" s="136"/>
      <c r="W42335" s="136"/>
      <c r="Z42335" s="136"/>
      <c r="AC42335" s="136"/>
    </row>
    <row r="42336" spans="2:29">
      <c r="B42336" s="136"/>
      <c r="E42336" s="136"/>
      <c r="H42336" s="136"/>
      <c r="K42336" s="136"/>
      <c r="O42336" s="136"/>
      <c r="T42336" s="136"/>
      <c r="W42336" s="136"/>
      <c r="Z42336" s="136"/>
      <c r="AC42336" s="136"/>
    </row>
    <row r="42337" spans="2:29">
      <c r="B42337" s="136"/>
      <c r="E42337" s="136"/>
      <c r="H42337" s="136"/>
      <c r="K42337" s="136"/>
      <c r="O42337" s="136"/>
      <c r="T42337" s="136"/>
      <c r="W42337" s="136"/>
      <c r="Z42337" s="136"/>
      <c r="AC42337" s="136"/>
    </row>
    <row r="42338" spans="2:29">
      <c r="B42338" s="136"/>
      <c r="E42338" s="136"/>
      <c r="H42338" s="136"/>
      <c r="K42338" s="136"/>
      <c r="O42338" s="136"/>
      <c r="T42338" s="136"/>
      <c r="W42338" s="136"/>
      <c r="Z42338" s="136"/>
      <c r="AC42338" s="136"/>
    </row>
    <row r="42339" spans="2:29">
      <c r="B42339" s="136"/>
      <c r="E42339" s="136"/>
      <c r="H42339" s="136"/>
      <c r="K42339" s="136"/>
      <c r="O42339" s="136"/>
      <c r="T42339" s="136"/>
      <c r="W42339" s="136"/>
      <c r="Z42339" s="136"/>
      <c r="AC42339" s="136"/>
    </row>
    <row r="42340" spans="2:29">
      <c r="B42340" s="136"/>
      <c r="E42340" s="136"/>
      <c r="H42340" s="136"/>
      <c r="K42340" s="136"/>
      <c r="O42340" s="136"/>
      <c r="T42340" s="136"/>
      <c r="W42340" s="136"/>
      <c r="Z42340" s="136"/>
      <c r="AC42340" s="136"/>
    </row>
    <row r="42341" spans="2:29">
      <c r="B42341" s="136"/>
      <c r="E42341" s="136"/>
      <c r="H42341" s="136"/>
      <c r="K42341" s="136"/>
      <c r="O42341" s="136"/>
      <c r="T42341" s="136"/>
      <c r="W42341" s="136"/>
      <c r="Z42341" s="136"/>
      <c r="AC42341" s="136"/>
    </row>
    <row r="42342" spans="2:29">
      <c r="B42342" s="136"/>
      <c r="E42342" s="136"/>
      <c r="H42342" s="136"/>
      <c r="K42342" s="136"/>
      <c r="O42342" s="136"/>
      <c r="T42342" s="136"/>
      <c r="W42342" s="136"/>
      <c r="Z42342" s="136"/>
      <c r="AC42342" s="136"/>
    </row>
    <row r="42343" spans="2:29">
      <c r="B42343" s="136"/>
      <c r="E42343" s="136"/>
      <c r="H42343" s="136"/>
      <c r="K42343" s="136"/>
      <c r="O42343" s="136"/>
      <c r="T42343" s="136"/>
      <c r="W42343" s="136"/>
      <c r="Z42343" s="136"/>
      <c r="AC42343" s="136"/>
    </row>
    <row r="42344" spans="2:29">
      <c r="B42344" s="136"/>
      <c r="E42344" s="136"/>
      <c r="H42344" s="136"/>
      <c r="K42344" s="136"/>
      <c r="O42344" s="136"/>
      <c r="T42344" s="136"/>
      <c r="W42344" s="136"/>
      <c r="Z42344" s="136"/>
      <c r="AC42344" s="136"/>
    </row>
    <row r="42345" spans="2:29">
      <c r="B42345" s="136"/>
      <c r="E42345" s="136"/>
      <c r="H42345" s="136"/>
      <c r="K42345" s="136"/>
      <c r="O42345" s="136"/>
      <c r="T42345" s="136"/>
      <c r="W42345" s="136"/>
      <c r="Z42345" s="136"/>
      <c r="AC42345" s="136"/>
    </row>
    <row r="42346" spans="2:29">
      <c r="B42346" s="136"/>
      <c r="E42346" s="136"/>
      <c r="H42346" s="136"/>
      <c r="K42346" s="136"/>
      <c r="O42346" s="136"/>
      <c r="T42346" s="136"/>
      <c r="W42346" s="136"/>
      <c r="Z42346" s="136"/>
      <c r="AC42346" s="136"/>
    </row>
    <row r="42347" spans="2:29">
      <c r="B42347" s="136"/>
      <c r="E42347" s="136"/>
      <c r="H42347" s="136"/>
      <c r="K42347" s="136"/>
      <c r="O42347" s="136"/>
      <c r="T42347" s="136"/>
      <c r="W42347" s="136"/>
      <c r="Z42347" s="136"/>
      <c r="AC42347" s="136"/>
    </row>
    <row r="42348" spans="2:29">
      <c r="B42348" s="136"/>
      <c r="E42348" s="136"/>
      <c r="H42348" s="136"/>
      <c r="K42348" s="136"/>
      <c r="O42348" s="136"/>
      <c r="T42348" s="136"/>
      <c r="W42348" s="136"/>
      <c r="Z42348" s="136"/>
      <c r="AC42348" s="136"/>
    </row>
    <row r="42349" spans="2:29">
      <c r="B42349" s="136"/>
      <c r="E42349" s="136"/>
      <c r="H42349" s="136"/>
      <c r="K42349" s="136"/>
      <c r="O42349" s="136"/>
      <c r="T42349" s="136"/>
      <c r="W42349" s="136"/>
      <c r="Z42349" s="136"/>
      <c r="AC42349" s="136"/>
    </row>
    <row r="42350" spans="2:29">
      <c r="B42350" s="136"/>
      <c r="E42350" s="136"/>
      <c r="H42350" s="136"/>
      <c r="K42350" s="136"/>
      <c r="O42350" s="136"/>
      <c r="T42350" s="136"/>
      <c r="W42350" s="136"/>
      <c r="Z42350" s="136"/>
      <c r="AC42350" s="136"/>
    </row>
    <row r="42351" spans="2:29">
      <c r="B42351" s="136"/>
      <c r="E42351" s="136"/>
      <c r="H42351" s="136"/>
      <c r="K42351" s="136"/>
      <c r="O42351" s="136"/>
      <c r="T42351" s="136"/>
      <c r="W42351" s="136"/>
      <c r="Z42351" s="136"/>
      <c r="AC42351" s="136"/>
    </row>
    <row r="42352" spans="2:29">
      <c r="B42352" s="136"/>
      <c r="E42352" s="136"/>
      <c r="H42352" s="136"/>
      <c r="K42352" s="136"/>
      <c r="O42352" s="136"/>
      <c r="T42352" s="136"/>
      <c r="W42352" s="136"/>
      <c r="Z42352" s="136"/>
      <c r="AC42352" s="136"/>
    </row>
    <row r="42353" spans="2:29">
      <c r="B42353" s="136"/>
      <c r="E42353" s="136"/>
      <c r="H42353" s="136"/>
      <c r="K42353" s="136"/>
      <c r="O42353" s="136"/>
      <c r="T42353" s="136"/>
      <c r="W42353" s="136"/>
      <c r="Z42353" s="136"/>
      <c r="AC42353" s="136"/>
    </row>
    <row r="42354" spans="2:29">
      <c r="B42354" s="136"/>
      <c r="E42354" s="136"/>
      <c r="H42354" s="136"/>
      <c r="K42354" s="136"/>
      <c r="O42354" s="136"/>
      <c r="T42354" s="136"/>
      <c r="W42354" s="136"/>
      <c r="Z42354" s="136"/>
      <c r="AC42354" s="136"/>
    </row>
    <row r="42355" spans="2:29">
      <c r="B42355" s="136"/>
      <c r="E42355" s="136"/>
      <c r="H42355" s="136"/>
      <c r="K42355" s="136"/>
      <c r="O42355" s="136"/>
      <c r="T42355" s="136"/>
      <c r="W42355" s="136"/>
      <c r="Z42355" s="136"/>
      <c r="AC42355" s="136"/>
    </row>
    <row r="42356" spans="2:29">
      <c r="B42356" s="136"/>
      <c r="E42356" s="136"/>
      <c r="H42356" s="136"/>
      <c r="K42356" s="136"/>
      <c r="O42356" s="136"/>
      <c r="T42356" s="136"/>
      <c r="W42356" s="136"/>
      <c r="Z42356" s="136"/>
      <c r="AC42356" s="136"/>
    </row>
    <row r="42357" spans="2:29">
      <c r="B42357" s="136"/>
      <c r="E42357" s="136"/>
      <c r="H42357" s="136"/>
      <c r="K42357" s="136"/>
      <c r="O42357" s="136"/>
      <c r="T42357" s="136"/>
      <c r="W42357" s="136"/>
      <c r="Z42357" s="136"/>
      <c r="AC42357" s="136"/>
    </row>
    <row r="42358" spans="2:29">
      <c r="B42358" s="136"/>
      <c r="E42358" s="136"/>
      <c r="H42358" s="136"/>
      <c r="K42358" s="136"/>
      <c r="O42358" s="136"/>
      <c r="T42358" s="136"/>
      <c r="W42358" s="136"/>
      <c r="Z42358" s="136"/>
      <c r="AC42358" s="136"/>
    </row>
    <row r="42359" spans="2:29">
      <c r="B42359" s="136"/>
      <c r="E42359" s="136"/>
      <c r="H42359" s="136"/>
      <c r="K42359" s="136"/>
      <c r="O42359" s="136"/>
      <c r="T42359" s="136"/>
      <c r="W42359" s="136"/>
      <c r="Z42359" s="136"/>
      <c r="AC42359" s="136"/>
    </row>
    <row r="42360" spans="2:29">
      <c r="B42360" s="136"/>
      <c r="E42360" s="136"/>
      <c r="H42360" s="136"/>
      <c r="K42360" s="136"/>
      <c r="O42360" s="136"/>
      <c r="T42360" s="136"/>
      <c r="W42360" s="136"/>
      <c r="Z42360" s="136"/>
      <c r="AC42360" s="136"/>
    </row>
    <row r="42361" spans="2:29">
      <c r="B42361" s="136"/>
      <c r="E42361" s="136"/>
      <c r="H42361" s="136"/>
      <c r="K42361" s="136"/>
      <c r="O42361" s="136"/>
      <c r="T42361" s="136"/>
      <c r="W42361" s="136"/>
      <c r="Z42361" s="136"/>
      <c r="AC42361" s="136"/>
    </row>
    <row r="42362" spans="2:29">
      <c r="B42362" s="136"/>
      <c r="E42362" s="136"/>
      <c r="H42362" s="136"/>
      <c r="K42362" s="136"/>
      <c r="O42362" s="136"/>
      <c r="T42362" s="136"/>
      <c r="W42362" s="136"/>
      <c r="Z42362" s="136"/>
      <c r="AC42362" s="136"/>
    </row>
    <row r="42363" spans="2:29">
      <c r="B42363" s="136"/>
      <c r="E42363" s="136"/>
      <c r="H42363" s="136"/>
      <c r="K42363" s="136"/>
      <c r="O42363" s="136"/>
      <c r="T42363" s="136"/>
      <c r="W42363" s="136"/>
      <c r="Z42363" s="136"/>
      <c r="AC42363" s="136"/>
    </row>
    <row r="42364" spans="2:29">
      <c r="B42364" s="136"/>
      <c r="E42364" s="136"/>
      <c r="H42364" s="136"/>
      <c r="K42364" s="136"/>
      <c r="O42364" s="136"/>
      <c r="T42364" s="136"/>
      <c r="W42364" s="136"/>
      <c r="Z42364" s="136"/>
      <c r="AC42364" s="136"/>
    </row>
    <row r="42365" spans="2:29">
      <c r="B42365" s="136"/>
      <c r="E42365" s="136"/>
      <c r="H42365" s="136"/>
      <c r="K42365" s="136"/>
      <c r="O42365" s="136"/>
      <c r="T42365" s="136"/>
      <c r="W42365" s="136"/>
      <c r="Z42365" s="136"/>
      <c r="AC42365" s="136"/>
    </row>
    <row r="42366" spans="2:29">
      <c r="B42366" s="136"/>
      <c r="E42366" s="136"/>
      <c r="H42366" s="136"/>
      <c r="K42366" s="136"/>
      <c r="O42366" s="136"/>
      <c r="T42366" s="136"/>
      <c r="W42366" s="136"/>
      <c r="Z42366" s="136"/>
      <c r="AC42366" s="136"/>
    </row>
    <row r="42367" spans="2:29">
      <c r="B42367" s="136"/>
      <c r="E42367" s="136"/>
      <c r="H42367" s="136"/>
      <c r="K42367" s="136"/>
      <c r="O42367" s="136"/>
      <c r="T42367" s="136"/>
      <c r="W42367" s="136"/>
      <c r="Z42367" s="136"/>
      <c r="AC42367" s="136"/>
    </row>
    <row r="42368" spans="2:29">
      <c r="B42368" s="136"/>
      <c r="E42368" s="136"/>
      <c r="H42368" s="136"/>
      <c r="K42368" s="136"/>
      <c r="O42368" s="136"/>
      <c r="T42368" s="136"/>
      <c r="W42368" s="136"/>
      <c r="Z42368" s="136"/>
      <c r="AC42368" s="136"/>
    </row>
    <row r="42369" spans="2:29">
      <c r="B42369" s="136"/>
      <c r="E42369" s="136"/>
      <c r="H42369" s="136"/>
      <c r="K42369" s="136"/>
      <c r="O42369" s="136"/>
      <c r="T42369" s="136"/>
      <c r="W42369" s="136"/>
      <c r="Z42369" s="136"/>
      <c r="AC42369" s="136"/>
    </row>
    <row r="42370" spans="2:29">
      <c r="B42370" s="136"/>
      <c r="E42370" s="136"/>
      <c r="H42370" s="136"/>
      <c r="K42370" s="136"/>
      <c r="O42370" s="136"/>
      <c r="T42370" s="136"/>
      <c r="W42370" s="136"/>
      <c r="Z42370" s="136"/>
      <c r="AC42370" s="136"/>
    </row>
    <row r="42371" spans="2:29">
      <c r="B42371" s="136"/>
      <c r="E42371" s="136"/>
      <c r="H42371" s="136"/>
      <c r="K42371" s="136"/>
      <c r="O42371" s="136"/>
      <c r="T42371" s="136"/>
      <c r="W42371" s="136"/>
      <c r="Z42371" s="136"/>
      <c r="AC42371" s="136"/>
    </row>
    <row r="42372" spans="2:29">
      <c r="B42372" s="136"/>
      <c r="E42372" s="136"/>
      <c r="H42372" s="136"/>
      <c r="K42372" s="136"/>
      <c r="O42372" s="136"/>
      <c r="T42372" s="136"/>
      <c r="W42372" s="136"/>
      <c r="Z42372" s="136"/>
      <c r="AC42372" s="136"/>
    </row>
    <row r="42373" spans="2:29">
      <c r="B42373" s="136"/>
      <c r="E42373" s="136"/>
      <c r="H42373" s="136"/>
      <c r="K42373" s="136"/>
      <c r="O42373" s="136"/>
      <c r="T42373" s="136"/>
      <c r="W42373" s="136"/>
      <c r="Z42373" s="136"/>
      <c r="AC42373" s="136"/>
    </row>
    <row r="42374" spans="2:29">
      <c r="B42374" s="136"/>
      <c r="E42374" s="136"/>
      <c r="H42374" s="136"/>
      <c r="K42374" s="136"/>
      <c r="O42374" s="136"/>
      <c r="T42374" s="136"/>
      <c r="W42374" s="136"/>
      <c r="Z42374" s="136"/>
      <c r="AC42374" s="136"/>
    </row>
    <row r="42375" spans="2:29">
      <c r="B42375" s="136"/>
      <c r="E42375" s="136"/>
      <c r="H42375" s="136"/>
      <c r="K42375" s="136"/>
      <c r="O42375" s="136"/>
      <c r="T42375" s="136"/>
      <c r="W42375" s="136"/>
      <c r="Z42375" s="136"/>
      <c r="AC42375" s="136"/>
    </row>
    <row r="42376" spans="2:29">
      <c r="B42376" s="136"/>
      <c r="E42376" s="136"/>
      <c r="H42376" s="136"/>
      <c r="K42376" s="136"/>
      <c r="O42376" s="136"/>
      <c r="T42376" s="136"/>
      <c r="W42376" s="136"/>
      <c r="Z42376" s="136"/>
      <c r="AC42376" s="136"/>
    </row>
    <row r="42377" spans="2:29">
      <c r="B42377" s="136"/>
      <c r="E42377" s="136"/>
      <c r="H42377" s="136"/>
      <c r="K42377" s="136"/>
      <c r="O42377" s="136"/>
      <c r="T42377" s="136"/>
      <c r="W42377" s="136"/>
      <c r="Z42377" s="136"/>
      <c r="AC42377" s="136"/>
    </row>
    <row r="42378" spans="2:29">
      <c r="B42378" s="136"/>
      <c r="E42378" s="136"/>
      <c r="H42378" s="136"/>
      <c r="K42378" s="136"/>
      <c r="O42378" s="136"/>
      <c r="T42378" s="136"/>
      <c r="W42378" s="136"/>
      <c r="Z42378" s="136"/>
      <c r="AC42378" s="136"/>
    </row>
    <row r="42379" spans="2:29">
      <c r="B42379" s="136"/>
      <c r="E42379" s="136"/>
      <c r="H42379" s="136"/>
      <c r="K42379" s="136"/>
      <c r="O42379" s="136"/>
      <c r="T42379" s="136"/>
      <c r="W42379" s="136"/>
      <c r="Z42379" s="136"/>
      <c r="AC42379" s="136"/>
    </row>
    <row r="42380" spans="2:29">
      <c r="B42380" s="136"/>
      <c r="E42380" s="136"/>
      <c r="H42380" s="136"/>
      <c r="K42380" s="136"/>
      <c r="O42380" s="136"/>
      <c r="T42380" s="136"/>
      <c r="W42380" s="136"/>
      <c r="Z42380" s="136"/>
      <c r="AC42380" s="136"/>
    </row>
    <row r="42381" spans="2:29">
      <c r="B42381" s="136"/>
      <c r="E42381" s="136"/>
      <c r="H42381" s="136"/>
      <c r="K42381" s="136"/>
      <c r="O42381" s="136"/>
      <c r="T42381" s="136"/>
      <c r="W42381" s="136"/>
      <c r="Z42381" s="136"/>
      <c r="AC42381" s="136"/>
    </row>
    <row r="42382" spans="2:29">
      <c r="B42382" s="136"/>
      <c r="E42382" s="136"/>
      <c r="H42382" s="136"/>
      <c r="K42382" s="136"/>
      <c r="O42382" s="136"/>
      <c r="T42382" s="136"/>
      <c r="W42382" s="136"/>
      <c r="Z42382" s="136"/>
      <c r="AC42382" s="136"/>
    </row>
    <row r="42383" spans="2:29">
      <c r="B42383" s="136"/>
      <c r="E42383" s="136"/>
      <c r="H42383" s="136"/>
      <c r="K42383" s="136"/>
      <c r="O42383" s="136"/>
      <c r="T42383" s="136"/>
      <c r="W42383" s="136"/>
      <c r="Z42383" s="136"/>
      <c r="AC42383" s="136"/>
    </row>
    <row r="42384" spans="2:29">
      <c r="B42384" s="136"/>
      <c r="E42384" s="136"/>
      <c r="H42384" s="136"/>
      <c r="K42384" s="136"/>
      <c r="O42384" s="136"/>
      <c r="T42384" s="136"/>
      <c r="W42384" s="136"/>
      <c r="Z42384" s="136"/>
      <c r="AC42384" s="136"/>
    </row>
    <row r="42385" spans="2:29">
      <c r="B42385" s="136"/>
      <c r="E42385" s="136"/>
      <c r="H42385" s="136"/>
      <c r="K42385" s="136"/>
      <c r="O42385" s="136"/>
      <c r="T42385" s="136"/>
      <c r="W42385" s="136"/>
      <c r="Z42385" s="136"/>
      <c r="AC42385" s="136"/>
    </row>
    <row r="42386" spans="2:29">
      <c r="B42386" s="136"/>
      <c r="E42386" s="136"/>
      <c r="H42386" s="136"/>
      <c r="K42386" s="136"/>
      <c r="O42386" s="136"/>
      <c r="T42386" s="136"/>
      <c r="W42386" s="136"/>
      <c r="Z42386" s="136"/>
      <c r="AC42386" s="136"/>
    </row>
    <row r="42387" spans="2:29">
      <c r="B42387" s="136"/>
      <c r="E42387" s="136"/>
      <c r="H42387" s="136"/>
      <c r="K42387" s="136"/>
      <c r="O42387" s="136"/>
      <c r="T42387" s="136"/>
      <c r="W42387" s="136"/>
      <c r="Z42387" s="136"/>
      <c r="AC42387" s="136"/>
    </row>
    <row r="42388" spans="2:29">
      <c r="B42388" s="136"/>
      <c r="E42388" s="136"/>
      <c r="H42388" s="136"/>
      <c r="K42388" s="136"/>
      <c r="O42388" s="136"/>
      <c r="T42388" s="136"/>
      <c r="W42388" s="136"/>
      <c r="Z42388" s="136"/>
      <c r="AC42388" s="136"/>
    </row>
    <row r="42389" spans="2:29">
      <c r="B42389" s="136"/>
      <c r="E42389" s="136"/>
      <c r="H42389" s="136"/>
      <c r="K42389" s="136"/>
      <c r="O42389" s="136"/>
      <c r="T42389" s="136"/>
      <c r="W42389" s="136"/>
      <c r="Z42389" s="136"/>
      <c r="AC42389" s="136"/>
    </row>
    <row r="42390" spans="2:29">
      <c r="B42390" s="136"/>
      <c r="E42390" s="136"/>
      <c r="H42390" s="136"/>
      <c r="K42390" s="136"/>
      <c r="O42390" s="136"/>
      <c r="T42390" s="136"/>
      <c r="W42390" s="136"/>
      <c r="Z42390" s="136"/>
      <c r="AC42390" s="136"/>
    </row>
    <row r="42391" spans="2:29">
      <c r="B42391" s="136"/>
      <c r="E42391" s="136"/>
      <c r="H42391" s="136"/>
      <c r="K42391" s="136"/>
      <c r="O42391" s="136"/>
      <c r="T42391" s="136"/>
      <c r="W42391" s="136"/>
      <c r="Z42391" s="136"/>
      <c r="AC42391" s="136"/>
    </row>
    <row r="42392" spans="2:29">
      <c r="B42392" s="136"/>
      <c r="E42392" s="136"/>
      <c r="H42392" s="136"/>
      <c r="K42392" s="136"/>
      <c r="O42392" s="136"/>
      <c r="T42392" s="136"/>
      <c r="W42392" s="136"/>
      <c r="Z42392" s="136"/>
      <c r="AC42392" s="136"/>
    </row>
    <row r="42393" spans="2:29">
      <c r="B42393" s="136"/>
      <c r="E42393" s="136"/>
      <c r="H42393" s="136"/>
      <c r="K42393" s="136"/>
      <c r="O42393" s="136"/>
      <c r="T42393" s="136"/>
      <c r="W42393" s="136"/>
      <c r="Z42393" s="136"/>
      <c r="AC42393" s="136"/>
    </row>
    <row r="42394" spans="2:29">
      <c r="B42394" s="136"/>
      <c r="E42394" s="136"/>
      <c r="H42394" s="136"/>
      <c r="K42394" s="136"/>
      <c r="O42394" s="136"/>
      <c r="T42394" s="136"/>
      <c r="W42394" s="136"/>
      <c r="Z42394" s="136"/>
      <c r="AC42394" s="136"/>
    </row>
    <row r="42395" spans="2:29">
      <c r="B42395" s="136"/>
      <c r="E42395" s="136"/>
      <c r="H42395" s="136"/>
      <c r="K42395" s="136"/>
      <c r="O42395" s="136"/>
      <c r="T42395" s="136"/>
      <c r="W42395" s="136"/>
      <c r="Z42395" s="136"/>
      <c r="AC42395" s="136"/>
    </row>
    <row r="42396" spans="2:29">
      <c r="B42396" s="136"/>
      <c r="E42396" s="136"/>
      <c r="H42396" s="136"/>
      <c r="K42396" s="136"/>
      <c r="O42396" s="136"/>
      <c r="T42396" s="136"/>
      <c r="W42396" s="136"/>
      <c r="Z42396" s="136"/>
      <c r="AC42396" s="136"/>
    </row>
    <row r="42397" spans="2:29">
      <c r="B42397" s="136"/>
      <c r="E42397" s="136"/>
      <c r="H42397" s="136"/>
      <c r="K42397" s="136"/>
      <c r="O42397" s="136"/>
      <c r="T42397" s="136"/>
      <c r="W42397" s="136"/>
      <c r="Z42397" s="136"/>
      <c r="AC42397" s="136"/>
    </row>
    <row r="42398" spans="2:29">
      <c r="B42398" s="136"/>
      <c r="E42398" s="136"/>
      <c r="H42398" s="136"/>
      <c r="K42398" s="136"/>
      <c r="O42398" s="136"/>
      <c r="T42398" s="136"/>
      <c r="W42398" s="136"/>
      <c r="Z42398" s="136"/>
      <c r="AC42398" s="136"/>
    </row>
    <row r="42399" spans="2:29">
      <c r="B42399" s="136"/>
      <c r="E42399" s="136"/>
      <c r="H42399" s="136"/>
      <c r="K42399" s="136"/>
      <c r="O42399" s="136"/>
      <c r="T42399" s="136"/>
      <c r="W42399" s="136"/>
      <c r="Z42399" s="136"/>
      <c r="AC42399" s="136"/>
    </row>
    <row r="42400" spans="2:29">
      <c r="B42400" s="136"/>
      <c r="E42400" s="136"/>
      <c r="H42400" s="136"/>
      <c r="K42400" s="136"/>
      <c r="O42400" s="136"/>
      <c r="T42400" s="136"/>
      <c r="W42400" s="136"/>
      <c r="Z42400" s="136"/>
      <c r="AC42400" s="136"/>
    </row>
    <row r="42401" spans="2:29">
      <c r="B42401" s="136"/>
      <c r="E42401" s="136"/>
      <c r="H42401" s="136"/>
      <c r="K42401" s="136"/>
      <c r="O42401" s="136"/>
      <c r="T42401" s="136"/>
      <c r="W42401" s="136"/>
      <c r="Z42401" s="136"/>
      <c r="AC42401" s="136"/>
    </row>
    <row r="42402" spans="2:29">
      <c r="B42402" s="136"/>
      <c r="E42402" s="136"/>
      <c r="H42402" s="136"/>
      <c r="K42402" s="136"/>
      <c r="O42402" s="136"/>
      <c r="T42402" s="136"/>
      <c r="W42402" s="136"/>
      <c r="Z42402" s="136"/>
      <c r="AC42402" s="136"/>
    </row>
    <row r="42403" spans="2:29">
      <c r="B42403" s="136"/>
      <c r="E42403" s="136"/>
      <c r="H42403" s="136"/>
      <c r="K42403" s="136"/>
      <c r="O42403" s="136"/>
      <c r="T42403" s="136"/>
      <c r="W42403" s="136"/>
      <c r="Z42403" s="136"/>
      <c r="AC42403" s="136"/>
    </row>
    <row r="42404" spans="2:29">
      <c r="B42404" s="136"/>
      <c r="E42404" s="136"/>
      <c r="H42404" s="136"/>
      <c r="K42404" s="136"/>
      <c r="O42404" s="136"/>
      <c r="T42404" s="136"/>
      <c r="W42404" s="136"/>
      <c r="Z42404" s="136"/>
      <c r="AC42404" s="136"/>
    </row>
    <row r="42405" spans="2:29">
      <c r="B42405" s="136"/>
      <c r="E42405" s="136"/>
      <c r="H42405" s="136"/>
      <c r="K42405" s="136"/>
      <c r="O42405" s="136"/>
      <c r="T42405" s="136"/>
      <c r="W42405" s="136"/>
      <c r="Z42405" s="136"/>
      <c r="AC42405" s="136"/>
    </row>
    <row r="42406" spans="2:29">
      <c r="B42406" s="136"/>
      <c r="E42406" s="136"/>
      <c r="H42406" s="136"/>
      <c r="K42406" s="136"/>
      <c r="O42406" s="136"/>
      <c r="T42406" s="136"/>
      <c r="W42406" s="136"/>
      <c r="Z42406" s="136"/>
      <c r="AC42406" s="136"/>
    </row>
    <row r="42407" spans="2:29">
      <c r="B42407" s="136"/>
      <c r="E42407" s="136"/>
      <c r="H42407" s="136"/>
      <c r="K42407" s="136"/>
      <c r="O42407" s="136"/>
      <c r="T42407" s="136"/>
      <c r="W42407" s="136"/>
      <c r="Z42407" s="136"/>
      <c r="AC42407" s="136"/>
    </row>
    <row r="42408" spans="2:29">
      <c r="B42408" s="136"/>
      <c r="E42408" s="136"/>
      <c r="H42408" s="136"/>
      <c r="K42408" s="136"/>
      <c r="O42408" s="136"/>
      <c r="T42408" s="136"/>
      <c r="W42408" s="136"/>
      <c r="Z42408" s="136"/>
      <c r="AC42408" s="136"/>
    </row>
    <row r="42409" spans="2:29">
      <c r="B42409" s="136"/>
      <c r="E42409" s="136"/>
      <c r="H42409" s="136"/>
      <c r="K42409" s="136"/>
      <c r="O42409" s="136"/>
      <c r="T42409" s="136"/>
      <c r="W42409" s="136"/>
      <c r="Z42409" s="136"/>
      <c r="AC42409" s="136"/>
    </row>
    <row r="42410" spans="2:29">
      <c r="B42410" s="136"/>
      <c r="E42410" s="136"/>
      <c r="H42410" s="136"/>
      <c r="K42410" s="136"/>
      <c r="O42410" s="136"/>
      <c r="T42410" s="136"/>
      <c r="W42410" s="136"/>
      <c r="Z42410" s="136"/>
      <c r="AC42410" s="136"/>
    </row>
    <row r="42411" spans="2:29">
      <c r="B42411" s="136"/>
      <c r="E42411" s="136"/>
      <c r="H42411" s="136"/>
      <c r="K42411" s="136"/>
      <c r="O42411" s="136"/>
      <c r="T42411" s="136"/>
      <c r="W42411" s="136"/>
      <c r="Z42411" s="136"/>
      <c r="AC42411" s="136"/>
    </row>
    <row r="42412" spans="2:29">
      <c r="B42412" s="136"/>
      <c r="E42412" s="136"/>
      <c r="H42412" s="136"/>
      <c r="K42412" s="136"/>
      <c r="O42412" s="136"/>
      <c r="T42412" s="136"/>
      <c r="W42412" s="136"/>
      <c r="Z42412" s="136"/>
      <c r="AC42412" s="136"/>
    </row>
    <row r="42413" spans="2:29">
      <c r="B42413" s="136"/>
      <c r="E42413" s="136"/>
      <c r="H42413" s="136"/>
      <c r="K42413" s="136"/>
      <c r="O42413" s="136"/>
      <c r="T42413" s="136"/>
      <c r="W42413" s="136"/>
      <c r="Z42413" s="136"/>
      <c r="AC42413" s="136"/>
    </row>
    <row r="42414" spans="2:29">
      <c r="B42414" s="136"/>
      <c r="E42414" s="136"/>
      <c r="H42414" s="136"/>
      <c r="K42414" s="136"/>
      <c r="O42414" s="136"/>
      <c r="T42414" s="136"/>
      <c r="W42414" s="136"/>
      <c r="Z42414" s="136"/>
      <c r="AC42414" s="136"/>
    </row>
    <row r="42415" spans="2:29">
      <c r="B42415" s="136"/>
      <c r="E42415" s="136"/>
      <c r="H42415" s="136"/>
      <c r="K42415" s="136"/>
      <c r="O42415" s="136"/>
      <c r="T42415" s="136"/>
      <c r="W42415" s="136"/>
      <c r="Z42415" s="136"/>
      <c r="AC42415" s="136"/>
    </row>
    <row r="42416" spans="2:29">
      <c r="B42416" s="136"/>
      <c r="E42416" s="136"/>
      <c r="H42416" s="136"/>
      <c r="K42416" s="136"/>
      <c r="O42416" s="136"/>
      <c r="T42416" s="136"/>
      <c r="W42416" s="136"/>
      <c r="Z42416" s="136"/>
      <c r="AC42416" s="136"/>
    </row>
    <row r="42417" spans="2:29">
      <c r="B42417" s="136"/>
      <c r="E42417" s="136"/>
      <c r="H42417" s="136"/>
      <c r="K42417" s="136"/>
      <c r="O42417" s="136"/>
      <c r="T42417" s="136"/>
      <c r="W42417" s="136"/>
      <c r="Z42417" s="136"/>
      <c r="AC42417" s="136"/>
    </row>
    <row r="42418" spans="2:29">
      <c r="B42418" s="136"/>
      <c r="E42418" s="136"/>
      <c r="H42418" s="136"/>
      <c r="K42418" s="136"/>
      <c r="O42418" s="136"/>
      <c r="T42418" s="136"/>
      <c r="W42418" s="136"/>
      <c r="Z42418" s="136"/>
      <c r="AC42418" s="136"/>
    </row>
    <row r="42419" spans="2:29">
      <c r="B42419" s="136"/>
      <c r="E42419" s="136"/>
      <c r="H42419" s="136"/>
      <c r="K42419" s="136"/>
      <c r="O42419" s="136"/>
      <c r="T42419" s="136"/>
      <c r="W42419" s="136"/>
      <c r="Z42419" s="136"/>
      <c r="AC42419" s="136"/>
    </row>
    <row r="42420" spans="2:29">
      <c r="B42420" s="136"/>
      <c r="E42420" s="136"/>
      <c r="H42420" s="136"/>
      <c r="K42420" s="136"/>
      <c r="O42420" s="136"/>
      <c r="T42420" s="136"/>
      <c r="W42420" s="136"/>
      <c r="Z42420" s="136"/>
      <c r="AC42420" s="136"/>
    </row>
    <row r="42421" spans="2:29">
      <c r="B42421" s="136"/>
      <c r="E42421" s="136"/>
      <c r="H42421" s="136"/>
      <c r="K42421" s="136"/>
      <c r="O42421" s="136"/>
      <c r="T42421" s="136"/>
      <c r="W42421" s="136"/>
      <c r="Z42421" s="136"/>
      <c r="AC42421" s="136"/>
    </row>
    <row r="42422" spans="2:29">
      <c r="B42422" s="136"/>
      <c r="E42422" s="136"/>
      <c r="H42422" s="136"/>
      <c r="K42422" s="136"/>
      <c r="O42422" s="136"/>
      <c r="T42422" s="136"/>
      <c r="W42422" s="136"/>
      <c r="Z42422" s="136"/>
      <c r="AC42422" s="136"/>
    </row>
    <row r="42423" spans="2:29">
      <c r="B42423" s="136"/>
      <c r="E42423" s="136"/>
      <c r="H42423" s="136"/>
      <c r="K42423" s="136"/>
      <c r="O42423" s="136"/>
      <c r="T42423" s="136"/>
      <c r="W42423" s="136"/>
      <c r="Z42423" s="136"/>
      <c r="AC42423" s="136"/>
    </row>
    <row r="42424" spans="2:29">
      <c r="B42424" s="136"/>
      <c r="E42424" s="136"/>
      <c r="H42424" s="136"/>
      <c r="K42424" s="136"/>
      <c r="O42424" s="136"/>
      <c r="T42424" s="136"/>
      <c r="W42424" s="136"/>
      <c r="Z42424" s="136"/>
      <c r="AC42424" s="136"/>
    </row>
    <row r="42425" spans="2:29">
      <c r="B42425" s="136"/>
      <c r="E42425" s="136"/>
      <c r="H42425" s="136"/>
      <c r="K42425" s="136"/>
      <c r="O42425" s="136"/>
      <c r="T42425" s="136"/>
      <c r="W42425" s="136"/>
      <c r="Z42425" s="136"/>
      <c r="AC42425" s="136"/>
    </row>
    <row r="42426" spans="2:29">
      <c r="B42426" s="136"/>
      <c r="E42426" s="136"/>
      <c r="H42426" s="136"/>
      <c r="K42426" s="136"/>
      <c r="O42426" s="136"/>
      <c r="T42426" s="136"/>
      <c r="W42426" s="136"/>
      <c r="Z42426" s="136"/>
      <c r="AC42426" s="136"/>
    </row>
    <row r="42427" spans="2:29">
      <c r="B42427" s="136"/>
      <c r="E42427" s="136"/>
      <c r="H42427" s="136"/>
      <c r="K42427" s="136"/>
      <c r="O42427" s="136"/>
      <c r="T42427" s="136"/>
      <c r="W42427" s="136"/>
      <c r="Z42427" s="136"/>
      <c r="AC42427" s="136"/>
    </row>
    <row r="42428" spans="2:29">
      <c r="B42428" s="136"/>
      <c r="E42428" s="136"/>
      <c r="H42428" s="136"/>
      <c r="K42428" s="136"/>
      <c r="O42428" s="136"/>
      <c r="T42428" s="136"/>
      <c r="W42428" s="136"/>
      <c r="Z42428" s="136"/>
      <c r="AC42428" s="136"/>
    </row>
    <row r="42429" spans="2:29">
      <c r="B42429" s="136"/>
      <c r="E42429" s="136"/>
      <c r="H42429" s="136"/>
      <c r="K42429" s="136"/>
      <c r="O42429" s="136"/>
      <c r="T42429" s="136"/>
      <c r="W42429" s="136"/>
      <c r="Z42429" s="136"/>
      <c r="AC42429" s="136"/>
    </row>
    <row r="42430" spans="2:29">
      <c r="B42430" s="136"/>
      <c r="E42430" s="136"/>
      <c r="H42430" s="136"/>
      <c r="K42430" s="136"/>
      <c r="O42430" s="136"/>
      <c r="T42430" s="136"/>
      <c r="W42430" s="136"/>
      <c r="Z42430" s="136"/>
      <c r="AC42430" s="136"/>
    </row>
    <row r="42431" spans="2:29">
      <c r="B42431" s="136"/>
      <c r="E42431" s="136"/>
      <c r="H42431" s="136"/>
      <c r="K42431" s="136"/>
      <c r="O42431" s="136"/>
      <c r="T42431" s="136"/>
      <c r="W42431" s="136"/>
      <c r="Z42431" s="136"/>
      <c r="AC42431" s="136"/>
    </row>
    <row r="42432" spans="2:29">
      <c r="B42432" s="136"/>
      <c r="E42432" s="136"/>
      <c r="H42432" s="136"/>
      <c r="K42432" s="136"/>
      <c r="O42432" s="136"/>
      <c r="T42432" s="136"/>
      <c r="W42432" s="136"/>
      <c r="Z42432" s="136"/>
      <c r="AC42432" s="136"/>
    </row>
    <row r="42433" spans="2:29">
      <c r="B42433" s="136"/>
      <c r="E42433" s="136"/>
      <c r="H42433" s="136"/>
      <c r="K42433" s="136"/>
      <c r="O42433" s="136"/>
      <c r="T42433" s="136"/>
      <c r="W42433" s="136"/>
      <c r="Z42433" s="136"/>
      <c r="AC42433" s="136"/>
    </row>
    <row r="42434" spans="2:29">
      <c r="B42434" s="136"/>
      <c r="E42434" s="136"/>
      <c r="H42434" s="136"/>
      <c r="K42434" s="136"/>
      <c r="O42434" s="136"/>
      <c r="T42434" s="136"/>
      <c r="W42434" s="136"/>
      <c r="Z42434" s="136"/>
      <c r="AC42434" s="136"/>
    </row>
    <row r="42435" spans="2:29">
      <c r="B42435" s="136"/>
      <c r="E42435" s="136"/>
      <c r="H42435" s="136"/>
      <c r="K42435" s="136"/>
      <c r="O42435" s="136"/>
      <c r="T42435" s="136"/>
      <c r="W42435" s="136"/>
      <c r="Z42435" s="136"/>
      <c r="AC42435" s="136"/>
    </row>
    <row r="42436" spans="2:29">
      <c r="B42436" s="136"/>
      <c r="E42436" s="136"/>
      <c r="H42436" s="136"/>
      <c r="K42436" s="136"/>
      <c r="O42436" s="136"/>
      <c r="T42436" s="136"/>
      <c r="W42436" s="136"/>
      <c r="Z42436" s="136"/>
      <c r="AC42436" s="136"/>
    </row>
    <row r="42437" spans="2:29">
      <c r="B42437" s="136"/>
      <c r="E42437" s="136"/>
      <c r="H42437" s="136"/>
      <c r="K42437" s="136"/>
      <c r="O42437" s="136"/>
      <c r="T42437" s="136"/>
      <c r="W42437" s="136"/>
      <c r="Z42437" s="136"/>
      <c r="AC42437" s="136"/>
    </row>
    <row r="42438" spans="2:29">
      <c r="B42438" s="136"/>
      <c r="E42438" s="136"/>
      <c r="H42438" s="136"/>
      <c r="K42438" s="136"/>
      <c r="O42438" s="136"/>
      <c r="T42438" s="136"/>
      <c r="W42438" s="136"/>
      <c r="Z42438" s="136"/>
      <c r="AC42438" s="136"/>
    </row>
    <row r="42439" spans="2:29">
      <c r="B42439" s="136"/>
      <c r="E42439" s="136"/>
      <c r="H42439" s="136"/>
      <c r="K42439" s="136"/>
      <c r="O42439" s="136"/>
      <c r="T42439" s="136"/>
      <c r="W42439" s="136"/>
      <c r="Z42439" s="136"/>
      <c r="AC42439" s="136"/>
    </row>
    <row r="42440" spans="2:29">
      <c r="B42440" s="136"/>
      <c r="E42440" s="136"/>
      <c r="H42440" s="136"/>
      <c r="K42440" s="136"/>
      <c r="O42440" s="136"/>
      <c r="T42440" s="136"/>
      <c r="W42440" s="136"/>
      <c r="Z42440" s="136"/>
      <c r="AC42440" s="136"/>
    </row>
    <row r="42441" spans="2:29">
      <c r="B42441" s="136"/>
      <c r="E42441" s="136"/>
      <c r="H42441" s="136"/>
      <c r="K42441" s="136"/>
      <c r="O42441" s="136"/>
      <c r="T42441" s="136"/>
      <c r="W42441" s="136"/>
      <c r="Z42441" s="136"/>
      <c r="AC42441" s="136"/>
    </row>
    <row r="42442" spans="2:29">
      <c r="B42442" s="136"/>
      <c r="E42442" s="136"/>
      <c r="H42442" s="136"/>
      <c r="K42442" s="136"/>
      <c r="O42442" s="136"/>
      <c r="T42442" s="136"/>
      <c r="W42442" s="136"/>
      <c r="Z42442" s="136"/>
      <c r="AC42442" s="136"/>
    </row>
    <row r="42443" spans="2:29">
      <c r="B42443" s="136"/>
      <c r="E42443" s="136"/>
      <c r="H42443" s="136"/>
      <c r="K42443" s="136"/>
      <c r="O42443" s="136"/>
      <c r="T42443" s="136"/>
      <c r="W42443" s="136"/>
      <c r="Z42443" s="136"/>
      <c r="AC42443" s="136"/>
    </row>
    <row r="42444" spans="2:29">
      <c r="B42444" s="136"/>
      <c r="E42444" s="136"/>
      <c r="H42444" s="136"/>
      <c r="K42444" s="136"/>
      <c r="O42444" s="136"/>
      <c r="T42444" s="136"/>
      <c r="W42444" s="136"/>
      <c r="Z42444" s="136"/>
      <c r="AC42444" s="136"/>
    </row>
    <row r="42445" spans="2:29">
      <c r="B42445" s="136"/>
      <c r="E42445" s="136"/>
      <c r="H42445" s="136"/>
      <c r="K42445" s="136"/>
      <c r="O42445" s="136"/>
      <c r="T42445" s="136"/>
      <c r="W42445" s="136"/>
      <c r="Z42445" s="136"/>
      <c r="AC42445" s="136"/>
    </row>
    <row r="42446" spans="2:29">
      <c r="B42446" s="136"/>
      <c r="E42446" s="136"/>
      <c r="H42446" s="136"/>
      <c r="K42446" s="136"/>
      <c r="O42446" s="136"/>
      <c r="T42446" s="136"/>
      <c r="W42446" s="136"/>
      <c r="Z42446" s="136"/>
      <c r="AC42446" s="136"/>
    </row>
    <row r="42447" spans="2:29">
      <c r="B42447" s="136"/>
      <c r="E42447" s="136"/>
      <c r="H42447" s="136"/>
      <c r="K42447" s="136"/>
      <c r="O42447" s="136"/>
      <c r="T42447" s="136"/>
      <c r="W42447" s="136"/>
      <c r="Z42447" s="136"/>
      <c r="AC42447" s="136"/>
    </row>
    <row r="42448" spans="2:29">
      <c r="B42448" s="136"/>
      <c r="E42448" s="136"/>
      <c r="H42448" s="136"/>
      <c r="K42448" s="136"/>
      <c r="O42448" s="136"/>
      <c r="T42448" s="136"/>
      <c r="W42448" s="136"/>
      <c r="Z42448" s="136"/>
      <c r="AC42448" s="136"/>
    </row>
    <row r="42449" spans="2:29">
      <c r="B42449" s="136"/>
      <c r="E42449" s="136"/>
      <c r="H42449" s="136"/>
      <c r="K42449" s="136"/>
      <c r="O42449" s="136"/>
      <c r="T42449" s="136"/>
      <c r="W42449" s="136"/>
      <c r="Z42449" s="136"/>
      <c r="AC42449" s="136"/>
    </row>
    <row r="42450" spans="2:29">
      <c r="B42450" s="136"/>
      <c r="E42450" s="136"/>
      <c r="H42450" s="136"/>
      <c r="K42450" s="136"/>
      <c r="O42450" s="136"/>
      <c r="T42450" s="136"/>
      <c r="W42450" s="136"/>
      <c r="Z42450" s="136"/>
      <c r="AC42450" s="136"/>
    </row>
    <row r="42451" spans="2:29">
      <c r="B42451" s="136"/>
      <c r="E42451" s="136"/>
      <c r="H42451" s="136"/>
      <c r="K42451" s="136"/>
      <c r="O42451" s="136"/>
      <c r="T42451" s="136"/>
      <c r="W42451" s="136"/>
      <c r="Z42451" s="136"/>
      <c r="AC42451" s="136"/>
    </row>
    <row r="42452" spans="2:29">
      <c r="B42452" s="136"/>
      <c r="E42452" s="136"/>
      <c r="H42452" s="136"/>
      <c r="K42452" s="136"/>
      <c r="O42452" s="136"/>
      <c r="T42452" s="136"/>
      <c r="W42452" s="136"/>
      <c r="Z42452" s="136"/>
      <c r="AC42452" s="136"/>
    </row>
    <row r="42453" spans="2:29">
      <c r="B42453" s="136"/>
      <c r="E42453" s="136"/>
      <c r="H42453" s="136"/>
      <c r="K42453" s="136"/>
      <c r="O42453" s="136"/>
      <c r="T42453" s="136"/>
      <c r="W42453" s="136"/>
      <c r="Z42453" s="136"/>
      <c r="AC42453" s="136"/>
    </row>
    <row r="42454" spans="2:29">
      <c r="B42454" s="136"/>
      <c r="E42454" s="136"/>
      <c r="H42454" s="136"/>
      <c r="K42454" s="136"/>
      <c r="O42454" s="136"/>
      <c r="T42454" s="136"/>
      <c r="W42454" s="136"/>
      <c r="Z42454" s="136"/>
      <c r="AC42454" s="136"/>
    </row>
    <row r="42455" spans="2:29">
      <c r="B42455" s="136"/>
      <c r="E42455" s="136"/>
      <c r="H42455" s="136"/>
      <c r="K42455" s="136"/>
      <c r="O42455" s="136"/>
      <c r="T42455" s="136"/>
      <c r="W42455" s="136"/>
      <c r="Z42455" s="136"/>
      <c r="AC42455" s="136"/>
    </row>
    <row r="42456" spans="2:29">
      <c r="B42456" s="136"/>
      <c r="E42456" s="136"/>
      <c r="H42456" s="136"/>
      <c r="K42456" s="136"/>
      <c r="O42456" s="136"/>
      <c r="T42456" s="136"/>
      <c r="W42456" s="136"/>
      <c r="Z42456" s="136"/>
      <c r="AC42456" s="136"/>
    </row>
    <row r="42457" spans="2:29">
      <c r="B42457" s="136"/>
      <c r="E42457" s="136"/>
      <c r="H42457" s="136"/>
      <c r="K42457" s="136"/>
      <c r="O42457" s="136"/>
      <c r="T42457" s="136"/>
      <c r="W42457" s="136"/>
      <c r="Z42457" s="136"/>
      <c r="AC42457" s="136"/>
    </row>
    <row r="42458" spans="2:29">
      <c r="B42458" s="136"/>
      <c r="E42458" s="136"/>
      <c r="H42458" s="136"/>
      <c r="K42458" s="136"/>
      <c r="O42458" s="136"/>
      <c r="T42458" s="136"/>
      <c r="W42458" s="136"/>
      <c r="Z42458" s="136"/>
      <c r="AC42458" s="136"/>
    </row>
    <row r="42459" spans="2:29">
      <c r="B42459" s="136"/>
      <c r="E42459" s="136"/>
      <c r="H42459" s="136"/>
      <c r="K42459" s="136"/>
      <c r="O42459" s="136"/>
      <c r="T42459" s="136"/>
      <c r="W42459" s="136"/>
      <c r="Z42459" s="136"/>
      <c r="AC42459" s="136"/>
    </row>
    <row r="42460" spans="2:29">
      <c r="B42460" s="136"/>
      <c r="E42460" s="136"/>
      <c r="H42460" s="136"/>
      <c r="K42460" s="136"/>
      <c r="O42460" s="136"/>
      <c r="T42460" s="136"/>
      <c r="W42460" s="136"/>
      <c r="Z42460" s="136"/>
      <c r="AC42460" s="136"/>
    </row>
    <row r="42461" spans="2:29">
      <c r="B42461" s="136"/>
      <c r="E42461" s="136"/>
      <c r="H42461" s="136"/>
      <c r="K42461" s="136"/>
      <c r="O42461" s="136"/>
      <c r="T42461" s="136"/>
      <c r="W42461" s="136"/>
      <c r="Z42461" s="136"/>
      <c r="AC42461" s="136"/>
    </row>
    <row r="42462" spans="2:29">
      <c r="B42462" s="136"/>
      <c r="E42462" s="136"/>
      <c r="H42462" s="136"/>
      <c r="K42462" s="136"/>
      <c r="O42462" s="136"/>
      <c r="T42462" s="136"/>
      <c r="W42462" s="136"/>
      <c r="Z42462" s="136"/>
      <c r="AC42462" s="136"/>
    </row>
    <row r="42463" spans="2:29">
      <c r="B42463" s="136"/>
      <c r="E42463" s="136"/>
      <c r="H42463" s="136"/>
      <c r="K42463" s="136"/>
      <c r="O42463" s="136"/>
      <c r="T42463" s="136"/>
      <c r="W42463" s="136"/>
      <c r="Z42463" s="136"/>
      <c r="AC42463" s="136"/>
    </row>
    <row r="42464" spans="2:29">
      <c r="B42464" s="136"/>
      <c r="E42464" s="136"/>
      <c r="H42464" s="136"/>
      <c r="K42464" s="136"/>
      <c r="O42464" s="136"/>
      <c r="T42464" s="136"/>
      <c r="W42464" s="136"/>
      <c r="Z42464" s="136"/>
      <c r="AC42464" s="136"/>
    </row>
    <row r="42465" spans="2:29">
      <c r="B42465" s="136"/>
      <c r="E42465" s="136"/>
      <c r="H42465" s="136"/>
      <c r="K42465" s="136"/>
      <c r="O42465" s="136"/>
      <c r="T42465" s="136"/>
      <c r="W42465" s="136"/>
      <c r="Z42465" s="136"/>
      <c r="AC42465" s="136"/>
    </row>
    <row r="42466" spans="2:29">
      <c r="B42466" s="136"/>
      <c r="E42466" s="136"/>
      <c r="H42466" s="136"/>
      <c r="K42466" s="136"/>
      <c r="O42466" s="136"/>
      <c r="T42466" s="136"/>
      <c r="W42466" s="136"/>
      <c r="Z42466" s="136"/>
      <c r="AC42466" s="136"/>
    </row>
    <row r="42467" spans="2:29">
      <c r="B42467" s="136"/>
      <c r="E42467" s="136"/>
      <c r="H42467" s="136"/>
      <c r="K42467" s="136"/>
      <c r="O42467" s="136"/>
      <c r="T42467" s="136"/>
      <c r="W42467" s="136"/>
      <c r="Z42467" s="136"/>
      <c r="AC42467" s="136"/>
    </row>
    <row r="42468" spans="2:29">
      <c r="B42468" s="136"/>
      <c r="E42468" s="136"/>
      <c r="H42468" s="136"/>
      <c r="K42468" s="136"/>
      <c r="O42468" s="136"/>
      <c r="T42468" s="136"/>
      <c r="W42468" s="136"/>
      <c r="Z42468" s="136"/>
      <c r="AC42468" s="136"/>
    </row>
    <row r="42469" spans="2:29">
      <c r="B42469" s="136"/>
      <c r="E42469" s="136"/>
      <c r="H42469" s="136"/>
      <c r="K42469" s="136"/>
      <c r="O42469" s="136"/>
      <c r="T42469" s="136"/>
      <c r="W42469" s="136"/>
      <c r="Z42469" s="136"/>
      <c r="AC42469" s="136"/>
    </row>
    <row r="42470" spans="2:29">
      <c r="B42470" s="136"/>
      <c r="E42470" s="136"/>
      <c r="H42470" s="136"/>
      <c r="K42470" s="136"/>
      <c r="O42470" s="136"/>
      <c r="T42470" s="136"/>
      <c r="W42470" s="136"/>
      <c r="Z42470" s="136"/>
      <c r="AC42470" s="136"/>
    </row>
    <row r="42471" spans="2:29">
      <c r="B42471" s="136"/>
      <c r="E42471" s="136"/>
      <c r="H42471" s="136"/>
      <c r="K42471" s="136"/>
      <c r="O42471" s="136"/>
      <c r="T42471" s="136"/>
      <c r="W42471" s="136"/>
      <c r="Z42471" s="136"/>
      <c r="AC42471" s="136"/>
    </row>
    <row r="42472" spans="2:29">
      <c r="B42472" s="136"/>
      <c r="E42472" s="136"/>
      <c r="H42472" s="136"/>
      <c r="K42472" s="136"/>
      <c r="O42472" s="136"/>
      <c r="T42472" s="136"/>
      <c r="W42472" s="136"/>
      <c r="Z42472" s="136"/>
      <c r="AC42472" s="136"/>
    </row>
    <row r="42473" spans="2:29">
      <c r="B42473" s="136"/>
      <c r="E42473" s="136"/>
      <c r="H42473" s="136"/>
      <c r="K42473" s="136"/>
      <c r="O42473" s="136"/>
      <c r="T42473" s="136"/>
      <c r="W42473" s="136"/>
      <c r="Z42473" s="136"/>
      <c r="AC42473" s="136"/>
    </row>
    <row r="42474" spans="2:29">
      <c r="B42474" s="136"/>
      <c r="E42474" s="136"/>
      <c r="H42474" s="136"/>
      <c r="K42474" s="136"/>
      <c r="O42474" s="136"/>
      <c r="T42474" s="136"/>
      <c r="W42474" s="136"/>
      <c r="Z42474" s="136"/>
      <c r="AC42474" s="136"/>
    </row>
    <row r="42475" spans="2:29">
      <c r="B42475" s="136"/>
      <c r="E42475" s="136"/>
      <c r="H42475" s="136"/>
      <c r="K42475" s="136"/>
      <c r="O42475" s="136"/>
      <c r="T42475" s="136"/>
      <c r="W42475" s="136"/>
      <c r="Z42475" s="136"/>
      <c r="AC42475" s="136"/>
    </row>
    <row r="42476" spans="2:29">
      <c r="B42476" s="136"/>
      <c r="E42476" s="136"/>
      <c r="H42476" s="136"/>
      <c r="K42476" s="136"/>
      <c r="O42476" s="136"/>
      <c r="T42476" s="136"/>
      <c r="W42476" s="136"/>
      <c r="Z42476" s="136"/>
      <c r="AC42476" s="136"/>
    </row>
    <row r="42477" spans="2:29">
      <c r="B42477" s="136"/>
      <c r="E42477" s="136"/>
      <c r="H42477" s="136"/>
      <c r="K42477" s="136"/>
      <c r="O42477" s="136"/>
      <c r="T42477" s="136"/>
      <c r="W42477" s="136"/>
      <c r="Z42477" s="136"/>
      <c r="AC42477" s="136"/>
    </row>
    <row r="42478" spans="2:29">
      <c r="B42478" s="136"/>
      <c r="E42478" s="136"/>
      <c r="H42478" s="136"/>
      <c r="K42478" s="136"/>
      <c r="O42478" s="136"/>
      <c r="T42478" s="136"/>
      <c r="W42478" s="136"/>
      <c r="Z42478" s="136"/>
      <c r="AC42478" s="136"/>
    </row>
    <row r="42479" spans="2:29">
      <c r="B42479" s="136"/>
      <c r="E42479" s="136"/>
      <c r="H42479" s="136"/>
      <c r="K42479" s="136"/>
      <c r="O42479" s="136"/>
      <c r="T42479" s="136"/>
      <c r="W42479" s="136"/>
      <c r="Z42479" s="136"/>
      <c r="AC42479" s="136"/>
    </row>
    <row r="42480" spans="2:29">
      <c r="B42480" s="136"/>
      <c r="E42480" s="136"/>
      <c r="H42480" s="136"/>
      <c r="K42480" s="136"/>
      <c r="O42480" s="136"/>
      <c r="T42480" s="136"/>
      <c r="W42480" s="136"/>
      <c r="Z42480" s="136"/>
      <c r="AC42480" s="136"/>
    </row>
    <row r="42481" spans="2:29">
      <c r="B42481" s="136"/>
      <c r="E42481" s="136"/>
      <c r="H42481" s="136"/>
      <c r="K42481" s="136"/>
      <c r="O42481" s="136"/>
      <c r="T42481" s="136"/>
      <c r="W42481" s="136"/>
      <c r="Z42481" s="136"/>
      <c r="AC42481" s="136"/>
    </row>
    <row r="42482" spans="2:29">
      <c r="B42482" s="136"/>
      <c r="E42482" s="136"/>
      <c r="H42482" s="136"/>
      <c r="K42482" s="136"/>
      <c r="O42482" s="136"/>
      <c r="T42482" s="136"/>
      <c r="W42482" s="136"/>
      <c r="Z42482" s="136"/>
      <c r="AC42482" s="136"/>
    </row>
    <row r="42483" spans="2:29">
      <c r="B42483" s="136"/>
      <c r="E42483" s="136"/>
      <c r="H42483" s="136"/>
      <c r="K42483" s="136"/>
      <c r="O42483" s="136"/>
      <c r="T42483" s="136"/>
      <c r="W42483" s="136"/>
      <c r="Z42483" s="136"/>
      <c r="AC42483" s="136"/>
    </row>
    <row r="42484" spans="2:29">
      <c r="B42484" s="136"/>
      <c r="E42484" s="136"/>
      <c r="H42484" s="136"/>
      <c r="K42484" s="136"/>
      <c r="O42484" s="136"/>
      <c r="T42484" s="136"/>
      <c r="W42484" s="136"/>
      <c r="Z42484" s="136"/>
      <c r="AC42484" s="136"/>
    </row>
    <row r="42485" spans="2:29">
      <c r="B42485" s="136"/>
      <c r="E42485" s="136"/>
      <c r="H42485" s="136"/>
      <c r="K42485" s="136"/>
      <c r="O42485" s="136"/>
      <c r="T42485" s="136"/>
      <c r="W42485" s="136"/>
      <c r="Z42485" s="136"/>
      <c r="AC42485" s="136"/>
    </row>
    <row r="42486" spans="2:29">
      <c r="B42486" s="136"/>
      <c r="E42486" s="136"/>
      <c r="H42486" s="136"/>
      <c r="K42486" s="136"/>
      <c r="O42486" s="136"/>
      <c r="T42486" s="136"/>
      <c r="W42486" s="136"/>
      <c r="Z42486" s="136"/>
      <c r="AC42486" s="136"/>
    </row>
    <row r="42487" spans="2:29">
      <c r="B42487" s="136"/>
      <c r="E42487" s="136"/>
      <c r="H42487" s="136"/>
      <c r="K42487" s="136"/>
      <c r="O42487" s="136"/>
      <c r="T42487" s="136"/>
      <c r="W42487" s="136"/>
      <c r="Z42487" s="136"/>
      <c r="AC42487" s="136"/>
    </row>
    <row r="42488" spans="2:29">
      <c r="B42488" s="136"/>
      <c r="E42488" s="136"/>
      <c r="H42488" s="136"/>
      <c r="K42488" s="136"/>
      <c r="O42488" s="136"/>
      <c r="T42488" s="136"/>
      <c r="W42488" s="136"/>
      <c r="Z42488" s="136"/>
      <c r="AC42488" s="136"/>
    </row>
    <row r="42489" spans="2:29">
      <c r="B42489" s="136"/>
      <c r="E42489" s="136"/>
      <c r="H42489" s="136"/>
      <c r="K42489" s="136"/>
      <c r="O42489" s="136"/>
      <c r="T42489" s="136"/>
      <c r="W42489" s="136"/>
      <c r="Z42489" s="136"/>
      <c r="AC42489" s="136"/>
    </row>
    <row r="42490" spans="2:29">
      <c r="B42490" s="136"/>
      <c r="E42490" s="136"/>
      <c r="H42490" s="136"/>
      <c r="K42490" s="136"/>
      <c r="O42490" s="136"/>
      <c r="T42490" s="136"/>
      <c r="W42490" s="136"/>
      <c r="Z42490" s="136"/>
      <c r="AC42490" s="136"/>
    </row>
    <row r="42491" spans="2:29">
      <c r="B42491" s="136"/>
      <c r="E42491" s="136"/>
      <c r="H42491" s="136"/>
      <c r="K42491" s="136"/>
      <c r="O42491" s="136"/>
      <c r="T42491" s="136"/>
      <c r="W42491" s="136"/>
      <c r="Z42491" s="136"/>
      <c r="AC42491" s="136"/>
    </row>
    <row r="42492" spans="2:29">
      <c r="B42492" s="136"/>
      <c r="E42492" s="136"/>
      <c r="H42492" s="136"/>
      <c r="K42492" s="136"/>
      <c r="O42492" s="136"/>
      <c r="T42492" s="136"/>
      <c r="W42492" s="136"/>
      <c r="Z42492" s="136"/>
      <c r="AC42492" s="136"/>
    </row>
    <row r="42493" spans="2:29">
      <c r="B42493" s="136"/>
      <c r="E42493" s="136"/>
      <c r="H42493" s="136"/>
      <c r="K42493" s="136"/>
      <c r="O42493" s="136"/>
      <c r="T42493" s="136"/>
      <c r="W42493" s="136"/>
      <c r="Z42493" s="136"/>
      <c r="AC42493" s="136"/>
    </row>
    <row r="42494" spans="2:29">
      <c r="B42494" s="136"/>
      <c r="E42494" s="136"/>
      <c r="H42494" s="136"/>
      <c r="K42494" s="136"/>
      <c r="O42494" s="136"/>
      <c r="T42494" s="136"/>
      <c r="W42494" s="136"/>
      <c r="Z42494" s="136"/>
      <c r="AC42494" s="136"/>
    </row>
    <row r="42495" spans="2:29">
      <c r="B42495" s="136"/>
      <c r="E42495" s="136"/>
      <c r="H42495" s="136"/>
      <c r="K42495" s="136"/>
      <c r="O42495" s="136"/>
      <c r="T42495" s="136"/>
      <c r="W42495" s="136"/>
      <c r="Z42495" s="136"/>
      <c r="AC42495" s="136"/>
    </row>
    <row r="42496" spans="2:29">
      <c r="B42496" s="136"/>
      <c r="E42496" s="136"/>
      <c r="H42496" s="136"/>
      <c r="K42496" s="136"/>
      <c r="O42496" s="136"/>
      <c r="T42496" s="136"/>
      <c r="W42496" s="136"/>
      <c r="Z42496" s="136"/>
      <c r="AC42496" s="136"/>
    </row>
    <row r="42497" spans="2:29">
      <c r="B42497" s="136"/>
      <c r="E42497" s="136"/>
      <c r="H42497" s="136"/>
      <c r="K42497" s="136"/>
      <c r="O42497" s="136"/>
      <c r="T42497" s="136"/>
      <c r="W42497" s="136"/>
      <c r="Z42497" s="136"/>
      <c r="AC42497" s="136"/>
    </row>
    <row r="42498" spans="2:29">
      <c r="B42498" s="136"/>
      <c r="E42498" s="136"/>
      <c r="H42498" s="136"/>
      <c r="K42498" s="136"/>
      <c r="O42498" s="136"/>
      <c r="T42498" s="136"/>
      <c r="W42498" s="136"/>
      <c r="Z42498" s="136"/>
      <c r="AC42498" s="136"/>
    </row>
    <row r="42499" spans="2:29">
      <c r="B42499" s="136"/>
      <c r="E42499" s="136"/>
      <c r="H42499" s="136"/>
      <c r="K42499" s="136"/>
      <c r="O42499" s="136"/>
      <c r="T42499" s="136"/>
      <c r="W42499" s="136"/>
      <c r="Z42499" s="136"/>
      <c r="AC42499" s="136"/>
    </row>
    <row r="42500" spans="2:29">
      <c r="B42500" s="136"/>
      <c r="E42500" s="136"/>
      <c r="H42500" s="136"/>
      <c r="K42500" s="136"/>
      <c r="O42500" s="136"/>
      <c r="T42500" s="136"/>
      <c r="W42500" s="136"/>
      <c r="Z42500" s="136"/>
      <c r="AC42500" s="136"/>
    </row>
    <row r="42501" spans="2:29">
      <c r="B42501" s="136"/>
      <c r="E42501" s="136"/>
      <c r="H42501" s="136"/>
      <c r="K42501" s="136"/>
      <c r="O42501" s="136"/>
      <c r="T42501" s="136"/>
      <c r="W42501" s="136"/>
      <c r="Z42501" s="136"/>
      <c r="AC42501" s="136"/>
    </row>
    <row r="42502" spans="2:29">
      <c r="B42502" s="136"/>
      <c r="E42502" s="136"/>
      <c r="H42502" s="136"/>
      <c r="K42502" s="136"/>
      <c r="O42502" s="136"/>
      <c r="T42502" s="136"/>
      <c r="W42502" s="136"/>
      <c r="Z42502" s="136"/>
      <c r="AC42502" s="136"/>
    </row>
    <row r="42503" spans="2:29">
      <c r="B42503" s="136"/>
      <c r="E42503" s="136"/>
      <c r="H42503" s="136"/>
      <c r="K42503" s="136"/>
      <c r="O42503" s="136"/>
      <c r="T42503" s="136"/>
      <c r="W42503" s="136"/>
      <c r="Z42503" s="136"/>
      <c r="AC42503" s="136"/>
    </row>
    <row r="42504" spans="2:29">
      <c r="B42504" s="136"/>
      <c r="E42504" s="136"/>
      <c r="H42504" s="136"/>
      <c r="K42504" s="136"/>
      <c r="O42504" s="136"/>
      <c r="T42504" s="136"/>
      <c r="W42504" s="136"/>
      <c r="Z42504" s="136"/>
      <c r="AC42504" s="136"/>
    </row>
    <row r="42505" spans="2:29">
      <c r="B42505" s="136"/>
      <c r="E42505" s="136"/>
      <c r="H42505" s="136"/>
      <c r="K42505" s="136"/>
      <c r="O42505" s="136"/>
      <c r="T42505" s="136"/>
      <c r="W42505" s="136"/>
      <c r="Z42505" s="136"/>
      <c r="AC42505" s="136"/>
    </row>
    <row r="42506" spans="2:29">
      <c r="B42506" s="136"/>
      <c r="E42506" s="136"/>
      <c r="H42506" s="136"/>
      <c r="K42506" s="136"/>
      <c r="O42506" s="136"/>
      <c r="T42506" s="136"/>
      <c r="W42506" s="136"/>
      <c r="Z42506" s="136"/>
      <c r="AC42506" s="136"/>
    </row>
    <row r="42507" spans="2:29">
      <c r="B42507" s="136"/>
      <c r="E42507" s="136"/>
      <c r="H42507" s="136"/>
      <c r="K42507" s="136"/>
      <c r="O42507" s="136"/>
      <c r="T42507" s="136"/>
      <c r="W42507" s="136"/>
      <c r="Z42507" s="136"/>
      <c r="AC42507" s="136"/>
    </row>
    <row r="42508" spans="2:29">
      <c r="B42508" s="136"/>
      <c r="E42508" s="136"/>
      <c r="H42508" s="136"/>
      <c r="K42508" s="136"/>
      <c r="O42508" s="136"/>
      <c r="T42508" s="136"/>
      <c r="W42508" s="136"/>
      <c r="Z42508" s="136"/>
      <c r="AC42508" s="136"/>
    </row>
    <row r="42509" spans="2:29">
      <c r="B42509" s="136"/>
      <c r="E42509" s="136"/>
      <c r="H42509" s="136"/>
      <c r="K42509" s="136"/>
      <c r="O42509" s="136"/>
      <c r="T42509" s="136"/>
      <c r="W42509" s="136"/>
      <c r="Z42509" s="136"/>
      <c r="AC42509" s="136"/>
    </row>
    <row r="42510" spans="2:29">
      <c r="B42510" s="136"/>
      <c r="E42510" s="136"/>
      <c r="H42510" s="136"/>
      <c r="K42510" s="136"/>
      <c r="O42510" s="136"/>
      <c r="T42510" s="136"/>
      <c r="W42510" s="136"/>
      <c r="Z42510" s="136"/>
      <c r="AC42510" s="136"/>
    </row>
    <row r="42511" spans="2:29">
      <c r="B42511" s="136"/>
      <c r="E42511" s="136"/>
      <c r="H42511" s="136"/>
      <c r="K42511" s="136"/>
      <c r="O42511" s="136"/>
      <c r="T42511" s="136"/>
      <c r="W42511" s="136"/>
      <c r="Z42511" s="136"/>
      <c r="AC42511" s="136"/>
    </row>
    <row r="42512" spans="2:29">
      <c r="B42512" s="136"/>
      <c r="E42512" s="136"/>
      <c r="H42512" s="136"/>
      <c r="K42512" s="136"/>
      <c r="O42512" s="136"/>
      <c r="T42512" s="136"/>
      <c r="W42512" s="136"/>
      <c r="Z42512" s="136"/>
      <c r="AC42512" s="136"/>
    </row>
    <row r="42513" spans="2:29">
      <c r="B42513" s="136"/>
      <c r="E42513" s="136"/>
      <c r="H42513" s="136"/>
      <c r="K42513" s="136"/>
      <c r="O42513" s="136"/>
      <c r="T42513" s="136"/>
      <c r="W42513" s="136"/>
      <c r="Z42513" s="136"/>
      <c r="AC42513" s="136"/>
    </row>
    <row r="42514" spans="2:29">
      <c r="B42514" s="136"/>
      <c r="E42514" s="136"/>
      <c r="H42514" s="136"/>
      <c r="K42514" s="136"/>
      <c r="O42514" s="136"/>
      <c r="T42514" s="136"/>
      <c r="W42514" s="136"/>
      <c r="Z42514" s="136"/>
      <c r="AC42514" s="136"/>
    </row>
    <row r="42515" spans="2:29">
      <c r="B42515" s="136"/>
      <c r="E42515" s="136"/>
      <c r="H42515" s="136"/>
      <c r="K42515" s="136"/>
      <c r="O42515" s="136"/>
      <c r="T42515" s="136"/>
      <c r="W42515" s="136"/>
      <c r="Z42515" s="136"/>
      <c r="AC42515" s="136"/>
    </row>
    <row r="42516" spans="2:29">
      <c r="B42516" s="136"/>
      <c r="E42516" s="136"/>
      <c r="H42516" s="136"/>
      <c r="K42516" s="136"/>
      <c r="O42516" s="136"/>
      <c r="T42516" s="136"/>
      <c r="W42516" s="136"/>
      <c r="Z42516" s="136"/>
      <c r="AC42516" s="136"/>
    </row>
    <row r="42517" spans="2:29">
      <c r="B42517" s="136"/>
      <c r="E42517" s="136"/>
      <c r="H42517" s="136"/>
      <c r="K42517" s="136"/>
      <c r="O42517" s="136"/>
      <c r="T42517" s="136"/>
      <c r="W42517" s="136"/>
      <c r="Z42517" s="136"/>
      <c r="AC42517" s="136"/>
    </row>
    <row r="42518" spans="2:29">
      <c r="B42518" s="136"/>
      <c r="E42518" s="136"/>
      <c r="H42518" s="136"/>
      <c r="K42518" s="136"/>
      <c r="O42518" s="136"/>
      <c r="T42518" s="136"/>
      <c r="W42518" s="136"/>
      <c r="Z42518" s="136"/>
      <c r="AC42518" s="136"/>
    </row>
    <row r="42519" spans="2:29">
      <c r="B42519" s="136"/>
      <c r="E42519" s="136"/>
      <c r="H42519" s="136"/>
      <c r="K42519" s="136"/>
      <c r="O42519" s="136"/>
      <c r="T42519" s="136"/>
      <c r="W42519" s="136"/>
      <c r="Z42519" s="136"/>
      <c r="AC42519" s="136"/>
    </row>
    <row r="42520" spans="2:29">
      <c r="B42520" s="136"/>
      <c r="E42520" s="136"/>
      <c r="H42520" s="136"/>
      <c r="K42520" s="136"/>
      <c r="O42520" s="136"/>
      <c r="T42520" s="136"/>
      <c r="W42520" s="136"/>
      <c r="Z42520" s="136"/>
      <c r="AC42520" s="136"/>
    </row>
    <row r="42521" spans="2:29">
      <c r="B42521" s="136"/>
      <c r="E42521" s="136"/>
      <c r="H42521" s="136"/>
      <c r="K42521" s="136"/>
      <c r="O42521" s="136"/>
      <c r="T42521" s="136"/>
      <c r="W42521" s="136"/>
      <c r="Z42521" s="136"/>
      <c r="AC42521" s="136"/>
    </row>
    <row r="42522" spans="2:29">
      <c r="B42522" s="136"/>
      <c r="E42522" s="136"/>
      <c r="H42522" s="136"/>
      <c r="K42522" s="136"/>
      <c r="O42522" s="136"/>
      <c r="T42522" s="136"/>
      <c r="W42522" s="136"/>
      <c r="Z42522" s="136"/>
      <c r="AC42522" s="136"/>
    </row>
    <row r="42523" spans="2:29">
      <c r="B42523" s="136"/>
      <c r="E42523" s="136"/>
      <c r="H42523" s="136"/>
      <c r="K42523" s="136"/>
      <c r="O42523" s="136"/>
      <c r="T42523" s="136"/>
      <c r="W42523" s="136"/>
      <c r="Z42523" s="136"/>
      <c r="AC42523" s="136"/>
    </row>
    <row r="42524" spans="2:29">
      <c r="B42524" s="136"/>
      <c r="E42524" s="136"/>
      <c r="H42524" s="136"/>
      <c r="K42524" s="136"/>
      <c r="O42524" s="136"/>
      <c r="T42524" s="136"/>
      <c r="W42524" s="136"/>
      <c r="Z42524" s="136"/>
      <c r="AC42524" s="136"/>
    </row>
    <row r="42525" spans="2:29">
      <c r="B42525" s="136"/>
      <c r="E42525" s="136"/>
      <c r="H42525" s="136"/>
      <c r="K42525" s="136"/>
      <c r="O42525" s="136"/>
      <c r="T42525" s="136"/>
      <c r="W42525" s="136"/>
      <c r="Z42525" s="136"/>
      <c r="AC42525" s="136"/>
    </row>
    <row r="42526" spans="2:29">
      <c r="B42526" s="136"/>
      <c r="E42526" s="136"/>
      <c r="H42526" s="136"/>
      <c r="K42526" s="136"/>
      <c r="O42526" s="136"/>
      <c r="T42526" s="136"/>
      <c r="W42526" s="136"/>
      <c r="Z42526" s="136"/>
      <c r="AC42526" s="136"/>
    </row>
    <row r="42527" spans="2:29">
      <c r="B42527" s="136"/>
      <c r="E42527" s="136"/>
      <c r="H42527" s="136"/>
      <c r="K42527" s="136"/>
      <c r="O42527" s="136"/>
      <c r="T42527" s="136"/>
      <c r="W42527" s="136"/>
      <c r="Z42527" s="136"/>
      <c r="AC42527" s="136"/>
    </row>
    <row r="42528" spans="2:29">
      <c r="B42528" s="136"/>
      <c r="E42528" s="136"/>
      <c r="H42528" s="136"/>
      <c r="K42528" s="136"/>
      <c r="O42528" s="136"/>
      <c r="T42528" s="136"/>
      <c r="W42528" s="136"/>
      <c r="Z42528" s="136"/>
      <c r="AC42528" s="136"/>
    </row>
    <row r="42529" spans="2:29">
      <c r="B42529" s="136"/>
      <c r="E42529" s="136"/>
      <c r="H42529" s="136"/>
      <c r="K42529" s="136"/>
      <c r="O42529" s="136"/>
      <c r="T42529" s="136"/>
      <c r="W42529" s="136"/>
      <c r="Z42529" s="136"/>
      <c r="AC42529" s="136"/>
    </row>
    <row r="42530" spans="2:29">
      <c r="B42530" s="136"/>
      <c r="E42530" s="136"/>
      <c r="H42530" s="136"/>
      <c r="K42530" s="136"/>
      <c r="O42530" s="136"/>
      <c r="T42530" s="136"/>
      <c r="W42530" s="136"/>
      <c r="Z42530" s="136"/>
      <c r="AC42530" s="136"/>
    </row>
    <row r="42531" spans="2:29">
      <c r="B42531" s="136"/>
      <c r="E42531" s="136"/>
      <c r="H42531" s="136"/>
      <c r="K42531" s="136"/>
      <c r="O42531" s="136"/>
      <c r="T42531" s="136"/>
      <c r="W42531" s="136"/>
      <c r="Z42531" s="136"/>
      <c r="AC42531" s="136"/>
    </row>
    <row r="42532" spans="2:29">
      <c r="B42532" s="136"/>
      <c r="E42532" s="136"/>
      <c r="H42532" s="136"/>
      <c r="K42532" s="136"/>
      <c r="O42532" s="136"/>
      <c r="T42532" s="136"/>
      <c r="W42532" s="136"/>
      <c r="Z42532" s="136"/>
      <c r="AC42532" s="136"/>
    </row>
    <row r="42533" spans="2:29">
      <c r="B42533" s="136"/>
      <c r="E42533" s="136"/>
      <c r="H42533" s="136"/>
      <c r="K42533" s="136"/>
      <c r="O42533" s="136"/>
      <c r="T42533" s="136"/>
      <c r="W42533" s="136"/>
      <c r="Z42533" s="136"/>
      <c r="AC42533" s="136"/>
    </row>
    <row r="42534" spans="2:29">
      <c r="B42534" s="136"/>
      <c r="E42534" s="136"/>
      <c r="H42534" s="136"/>
      <c r="K42534" s="136"/>
      <c r="O42534" s="136"/>
      <c r="T42534" s="136"/>
      <c r="W42534" s="136"/>
      <c r="Z42534" s="136"/>
      <c r="AC42534" s="136"/>
    </row>
    <row r="42535" spans="2:29">
      <c r="B42535" s="136"/>
      <c r="E42535" s="136"/>
      <c r="H42535" s="136"/>
      <c r="K42535" s="136"/>
      <c r="O42535" s="136"/>
      <c r="T42535" s="136"/>
      <c r="W42535" s="136"/>
      <c r="Z42535" s="136"/>
      <c r="AC42535" s="136"/>
    </row>
    <row r="42536" spans="2:29">
      <c r="B42536" s="136"/>
      <c r="E42536" s="136"/>
      <c r="H42536" s="136"/>
      <c r="K42536" s="136"/>
      <c r="O42536" s="136"/>
      <c r="T42536" s="136"/>
      <c r="W42536" s="136"/>
      <c r="Z42536" s="136"/>
      <c r="AC42536" s="136"/>
    </row>
    <row r="42537" spans="2:29">
      <c r="B42537" s="136"/>
      <c r="E42537" s="136"/>
      <c r="H42537" s="136"/>
      <c r="K42537" s="136"/>
      <c r="O42537" s="136"/>
      <c r="T42537" s="136"/>
      <c r="W42537" s="136"/>
      <c r="Z42537" s="136"/>
      <c r="AC42537" s="136"/>
    </row>
    <row r="42538" spans="2:29">
      <c r="B42538" s="136"/>
      <c r="E42538" s="136"/>
      <c r="H42538" s="136"/>
      <c r="K42538" s="136"/>
      <c r="O42538" s="136"/>
      <c r="T42538" s="136"/>
      <c r="W42538" s="136"/>
      <c r="Z42538" s="136"/>
      <c r="AC42538" s="136"/>
    </row>
    <row r="42539" spans="2:29">
      <c r="B42539" s="136"/>
      <c r="E42539" s="136"/>
      <c r="H42539" s="136"/>
      <c r="K42539" s="136"/>
      <c r="O42539" s="136"/>
      <c r="T42539" s="136"/>
      <c r="W42539" s="136"/>
      <c r="Z42539" s="136"/>
      <c r="AC42539" s="136"/>
    </row>
    <row r="42540" spans="2:29">
      <c r="B42540" s="136"/>
      <c r="E42540" s="136"/>
      <c r="H42540" s="136"/>
      <c r="K42540" s="136"/>
      <c r="O42540" s="136"/>
      <c r="T42540" s="136"/>
      <c r="W42540" s="136"/>
      <c r="Z42540" s="136"/>
      <c r="AC42540" s="136"/>
    </row>
    <row r="42541" spans="2:29">
      <c r="B42541" s="136"/>
      <c r="E42541" s="136"/>
      <c r="H42541" s="136"/>
      <c r="K42541" s="136"/>
      <c r="O42541" s="136"/>
      <c r="T42541" s="136"/>
      <c r="W42541" s="136"/>
      <c r="Z42541" s="136"/>
      <c r="AC42541" s="136"/>
    </row>
    <row r="42542" spans="2:29">
      <c r="B42542" s="136"/>
      <c r="E42542" s="136"/>
      <c r="H42542" s="136"/>
      <c r="K42542" s="136"/>
      <c r="O42542" s="136"/>
      <c r="T42542" s="136"/>
      <c r="W42542" s="136"/>
      <c r="Z42542" s="136"/>
      <c r="AC42542" s="136"/>
    </row>
    <row r="42543" spans="2:29">
      <c r="B42543" s="136"/>
      <c r="E42543" s="136"/>
      <c r="H42543" s="136"/>
      <c r="K42543" s="136"/>
      <c r="O42543" s="136"/>
      <c r="T42543" s="136"/>
      <c r="W42543" s="136"/>
      <c r="Z42543" s="136"/>
      <c r="AC42543" s="136"/>
    </row>
    <row r="42544" spans="2:29">
      <c r="B42544" s="136"/>
      <c r="E42544" s="136"/>
      <c r="H42544" s="136"/>
      <c r="K42544" s="136"/>
      <c r="O42544" s="136"/>
      <c r="T42544" s="136"/>
      <c r="W42544" s="136"/>
      <c r="Z42544" s="136"/>
      <c r="AC42544" s="136"/>
    </row>
    <row r="42545" spans="2:29">
      <c r="B42545" s="136"/>
      <c r="E42545" s="136"/>
      <c r="H42545" s="136"/>
      <c r="K42545" s="136"/>
      <c r="O42545" s="136"/>
      <c r="T42545" s="136"/>
      <c r="W42545" s="136"/>
      <c r="Z42545" s="136"/>
      <c r="AC42545" s="136"/>
    </row>
    <row r="42546" spans="2:29">
      <c r="B42546" s="136"/>
      <c r="E42546" s="136"/>
      <c r="H42546" s="136"/>
      <c r="K42546" s="136"/>
      <c r="O42546" s="136"/>
      <c r="T42546" s="136"/>
      <c r="W42546" s="136"/>
      <c r="Z42546" s="136"/>
      <c r="AC42546" s="136"/>
    </row>
    <row r="42547" spans="2:29">
      <c r="B42547" s="136"/>
      <c r="E42547" s="136"/>
      <c r="H42547" s="136"/>
      <c r="K42547" s="136"/>
      <c r="O42547" s="136"/>
      <c r="T42547" s="136"/>
      <c r="W42547" s="136"/>
      <c r="Z42547" s="136"/>
      <c r="AC42547" s="136"/>
    </row>
    <row r="42548" spans="2:29">
      <c r="B42548" s="136"/>
      <c r="E42548" s="136"/>
      <c r="H42548" s="136"/>
      <c r="K42548" s="136"/>
      <c r="O42548" s="136"/>
      <c r="T42548" s="136"/>
      <c r="W42548" s="136"/>
      <c r="Z42548" s="136"/>
      <c r="AC42548" s="136"/>
    </row>
    <row r="42549" spans="2:29">
      <c r="B42549" s="136"/>
      <c r="E42549" s="136"/>
      <c r="H42549" s="136"/>
      <c r="K42549" s="136"/>
      <c r="O42549" s="136"/>
      <c r="T42549" s="136"/>
      <c r="W42549" s="136"/>
      <c r="Z42549" s="136"/>
      <c r="AC42549" s="136"/>
    </row>
    <row r="42550" spans="2:29">
      <c r="B42550" s="136"/>
      <c r="E42550" s="136"/>
      <c r="H42550" s="136"/>
      <c r="K42550" s="136"/>
      <c r="O42550" s="136"/>
      <c r="T42550" s="136"/>
      <c r="W42550" s="136"/>
      <c r="Z42550" s="136"/>
      <c r="AC42550" s="136"/>
    </row>
    <row r="42551" spans="2:29">
      <c r="B42551" s="136"/>
      <c r="E42551" s="136"/>
      <c r="H42551" s="136"/>
      <c r="K42551" s="136"/>
      <c r="O42551" s="136"/>
      <c r="T42551" s="136"/>
      <c r="W42551" s="136"/>
      <c r="Z42551" s="136"/>
      <c r="AC42551" s="136"/>
    </row>
    <row r="42552" spans="2:29">
      <c r="B42552" s="136"/>
      <c r="E42552" s="136"/>
      <c r="H42552" s="136"/>
      <c r="K42552" s="136"/>
      <c r="O42552" s="136"/>
      <c r="T42552" s="136"/>
      <c r="W42552" s="136"/>
      <c r="Z42552" s="136"/>
      <c r="AC42552" s="136"/>
    </row>
    <row r="42553" spans="2:29">
      <c r="B42553" s="136"/>
      <c r="E42553" s="136"/>
      <c r="H42553" s="136"/>
      <c r="K42553" s="136"/>
      <c r="O42553" s="136"/>
      <c r="T42553" s="136"/>
      <c r="W42553" s="136"/>
      <c r="Z42553" s="136"/>
      <c r="AC42553" s="136"/>
    </row>
    <row r="42554" spans="2:29">
      <c r="B42554" s="136"/>
      <c r="E42554" s="136"/>
      <c r="H42554" s="136"/>
      <c r="K42554" s="136"/>
      <c r="O42554" s="136"/>
      <c r="T42554" s="136"/>
      <c r="W42554" s="136"/>
      <c r="Z42554" s="136"/>
      <c r="AC42554" s="136"/>
    </row>
    <row r="42555" spans="2:29">
      <c r="B42555" s="136"/>
      <c r="E42555" s="136"/>
      <c r="H42555" s="136"/>
      <c r="K42555" s="136"/>
      <c r="O42555" s="136"/>
      <c r="T42555" s="136"/>
      <c r="W42555" s="136"/>
      <c r="Z42555" s="136"/>
      <c r="AC42555" s="136"/>
    </row>
    <row r="42556" spans="2:29">
      <c r="B42556" s="136"/>
      <c r="E42556" s="136"/>
      <c r="H42556" s="136"/>
      <c r="K42556" s="136"/>
      <c r="O42556" s="136"/>
      <c r="T42556" s="136"/>
      <c r="W42556" s="136"/>
      <c r="Z42556" s="136"/>
      <c r="AC42556" s="136"/>
    </row>
    <row r="42557" spans="2:29">
      <c r="B42557" s="136"/>
      <c r="E42557" s="136"/>
      <c r="H42557" s="136"/>
      <c r="K42557" s="136"/>
      <c r="O42557" s="136"/>
      <c r="T42557" s="136"/>
      <c r="W42557" s="136"/>
      <c r="Z42557" s="136"/>
      <c r="AC42557" s="136"/>
    </row>
    <row r="42558" spans="2:29">
      <c r="B42558" s="136"/>
      <c r="E42558" s="136"/>
      <c r="H42558" s="136"/>
      <c r="K42558" s="136"/>
      <c r="O42558" s="136"/>
      <c r="T42558" s="136"/>
      <c r="W42558" s="136"/>
      <c r="Z42558" s="136"/>
      <c r="AC42558" s="136"/>
    </row>
    <row r="42559" spans="2:29">
      <c r="B42559" s="136"/>
      <c r="E42559" s="136"/>
      <c r="H42559" s="136"/>
      <c r="K42559" s="136"/>
      <c r="O42559" s="136"/>
      <c r="T42559" s="136"/>
      <c r="W42559" s="136"/>
      <c r="Z42559" s="136"/>
      <c r="AC42559" s="136"/>
    </row>
    <row r="42560" spans="2:29">
      <c r="B42560" s="136"/>
      <c r="E42560" s="136"/>
      <c r="H42560" s="136"/>
      <c r="K42560" s="136"/>
      <c r="O42560" s="136"/>
      <c r="T42560" s="136"/>
      <c r="W42560" s="136"/>
      <c r="Z42560" s="136"/>
      <c r="AC42560" s="136"/>
    </row>
    <row r="42561" spans="2:29">
      <c r="B42561" s="136"/>
      <c r="E42561" s="136"/>
      <c r="H42561" s="136"/>
      <c r="K42561" s="136"/>
      <c r="O42561" s="136"/>
      <c r="T42561" s="136"/>
      <c r="W42561" s="136"/>
      <c r="Z42561" s="136"/>
      <c r="AC42561" s="136"/>
    </row>
    <row r="42562" spans="2:29">
      <c r="B42562" s="136"/>
      <c r="E42562" s="136"/>
      <c r="H42562" s="136"/>
      <c r="K42562" s="136"/>
      <c r="O42562" s="136"/>
      <c r="T42562" s="136"/>
      <c r="W42562" s="136"/>
      <c r="Z42562" s="136"/>
      <c r="AC42562" s="136"/>
    </row>
    <row r="42563" spans="2:29">
      <c r="B42563" s="136"/>
      <c r="E42563" s="136"/>
      <c r="H42563" s="136"/>
      <c r="K42563" s="136"/>
      <c r="O42563" s="136"/>
      <c r="T42563" s="136"/>
      <c r="W42563" s="136"/>
      <c r="Z42563" s="136"/>
      <c r="AC42563" s="136"/>
    </row>
    <row r="42564" spans="2:29">
      <c r="B42564" s="136"/>
      <c r="E42564" s="136"/>
      <c r="H42564" s="136"/>
      <c r="K42564" s="136"/>
      <c r="O42564" s="136"/>
      <c r="T42564" s="136"/>
      <c r="W42564" s="136"/>
      <c r="Z42564" s="136"/>
      <c r="AC42564" s="136"/>
    </row>
    <row r="42565" spans="2:29">
      <c r="B42565" s="136"/>
      <c r="E42565" s="136"/>
      <c r="H42565" s="136"/>
      <c r="K42565" s="136"/>
      <c r="O42565" s="136"/>
      <c r="T42565" s="136"/>
      <c r="W42565" s="136"/>
      <c r="Z42565" s="136"/>
      <c r="AC42565" s="136"/>
    </row>
    <row r="42566" spans="2:29">
      <c r="B42566" s="136"/>
      <c r="E42566" s="136"/>
      <c r="H42566" s="136"/>
      <c r="K42566" s="136"/>
      <c r="O42566" s="136"/>
      <c r="T42566" s="136"/>
      <c r="W42566" s="136"/>
      <c r="Z42566" s="136"/>
      <c r="AC42566" s="136"/>
    </row>
    <row r="42567" spans="2:29">
      <c r="B42567" s="136"/>
      <c r="E42567" s="136"/>
      <c r="H42567" s="136"/>
      <c r="K42567" s="136"/>
      <c r="O42567" s="136"/>
      <c r="T42567" s="136"/>
      <c r="W42567" s="136"/>
      <c r="Z42567" s="136"/>
      <c r="AC42567" s="136"/>
    </row>
    <row r="42568" spans="2:29">
      <c r="B42568" s="136"/>
      <c r="E42568" s="136"/>
      <c r="H42568" s="136"/>
      <c r="K42568" s="136"/>
      <c r="O42568" s="136"/>
      <c r="T42568" s="136"/>
      <c r="W42568" s="136"/>
      <c r="Z42568" s="136"/>
      <c r="AC42568" s="136"/>
    </row>
    <row r="42569" spans="2:29">
      <c r="B42569" s="136"/>
      <c r="E42569" s="136"/>
      <c r="H42569" s="136"/>
      <c r="K42569" s="136"/>
      <c r="O42569" s="136"/>
      <c r="T42569" s="136"/>
      <c r="W42569" s="136"/>
      <c r="Z42569" s="136"/>
      <c r="AC42569" s="136"/>
    </row>
    <row r="42570" spans="2:29">
      <c r="B42570" s="136"/>
      <c r="E42570" s="136"/>
      <c r="H42570" s="136"/>
      <c r="K42570" s="136"/>
      <c r="O42570" s="136"/>
      <c r="T42570" s="136"/>
      <c r="W42570" s="136"/>
      <c r="Z42570" s="136"/>
      <c r="AC42570" s="136"/>
    </row>
    <row r="42571" spans="2:29">
      <c r="B42571" s="136"/>
      <c r="E42571" s="136"/>
      <c r="H42571" s="136"/>
      <c r="K42571" s="136"/>
      <c r="O42571" s="136"/>
      <c r="T42571" s="136"/>
      <c r="W42571" s="136"/>
      <c r="Z42571" s="136"/>
      <c r="AC42571" s="136"/>
    </row>
    <row r="42572" spans="2:29">
      <c r="B42572" s="136"/>
      <c r="E42572" s="136"/>
      <c r="H42572" s="136"/>
      <c r="K42572" s="136"/>
      <c r="O42572" s="136"/>
      <c r="T42572" s="136"/>
      <c r="W42572" s="136"/>
      <c r="Z42572" s="136"/>
      <c r="AC42572" s="136"/>
    </row>
    <row r="42573" spans="2:29">
      <c r="B42573" s="136"/>
      <c r="E42573" s="136"/>
      <c r="H42573" s="136"/>
      <c r="K42573" s="136"/>
      <c r="O42573" s="136"/>
      <c r="T42573" s="136"/>
      <c r="W42573" s="136"/>
      <c r="Z42573" s="136"/>
      <c r="AC42573" s="136"/>
    </row>
    <row r="42574" spans="2:29">
      <c r="B42574" s="136"/>
      <c r="E42574" s="136"/>
      <c r="H42574" s="136"/>
      <c r="K42574" s="136"/>
      <c r="O42574" s="136"/>
      <c r="T42574" s="136"/>
      <c r="W42574" s="136"/>
      <c r="Z42574" s="136"/>
      <c r="AC42574" s="136"/>
    </row>
    <row r="42575" spans="2:29">
      <c r="B42575" s="136"/>
      <c r="E42575" s="136"/>
      <c r="H42575" s="136"/>
      <c r="K42575" s="136"/>
      <c r="O42575" s="136"/>
      <c r="T42575" s="136"/>
      <c r="W42575" s="136"/>
      <c r="Z42575" s="136"/>
      <c r="AC42575" s="136"/>
    </row>
    <row r="42576" spans="2:29">
      <c r="B42576" s="136"/>
      <c r="E42576" s="136"/>
      <c r="H42576" s="136"/>
      <c r="K42576" s="136"/>
      <c r="O42576" s="136"/>
      <c r="T42576" s="136"/>
      <c r="W42576" s="136"/>
      <c r="Z42576" s="136"/>
      <c r="AC42576" s="136"/>
    </row>
    <row r="42577" spans="2:29">
      <c r="B42577" s="136"/>
      <c r="E42577" s="136"/>
      <c r="H42577" s="136"/>
      <c r="K42577" s="136"/>
      <c r="O42577" s="136"/>
      <c r="T42577" s="136"/>
      <c r="W42577" s="136"/>
      <c r="Z42577" s="136"/>
      <c r="AC42577" s="136"/>
    </row>
    <row r="42578" spans="2:29">
      <c r="B42578" s="136"/>
      <c r="E42578" s="136"/>
      <c r="H42578" s="136"/>
      <c r="K42578" s="136"/>
      <c r="O42578" s="136"/>
      <c r="T42578" s="136"/>
      <c r="W42578" s="136"/>
      <c r="Z42578" s="136"/>
      <c r="AC42578" s="136"/>
    </row>
    <row r="42579" spans="2:29">
      <c r="B42579" s="136"/>
      <c r="E42579" s="136"/>
      <c r="H42579" s="136"/>
      <c r="K42579" s="136"/>
      <c r="O42579" s="136"/>
      <c r="T42579" s="136"/>
      <c r="W42579" s="136"/>
      <c r="Z42579" s="136"/>
      <c r="AC42579" s="136"/>
    </row>
    <row r="42580" spans="2:29">
      <c r="B42580" s="136"/>
      <c r="E42580" s="136"/>
      <c r="H42580" s="136"/>
      <c r="K42580" s="136"/>
      <c r="O42580" s="136"/>
      <c r="T42580" s="136"/>
      <c r="W42580" s="136"/>
      <c r="Z42580" s="136"/>
      <c r="AC42580" s="136"/>
    </row>
    <row r="42581" spans="2:29">
      <c r="B42581" s="136"/>
      <c r="E42581" s="136"/>
      <c r="H42581" s="136"/>
      <c r="K42581" s="136"/>
      <c r="O42581" s="136"/>
      <c r="T42581" s="136"/>
      <c r="W42581" s="136"/>
      <c r="Z42581" s="136"/>
      <c r="AC42581" s="136"/>
    </row>
    <row r="42582" spans="2:29">
      <c r="B42582" s="136"/>
      <c r="E42582" s="136"/>
      <c r="H42582" s="136"/>
      <c r="K42582" s="136"/>
      <c r="O42582" s="136"/>
      <c r="T42582" s="136"/>
      <c r="W42582" s="136"/>
      <c r="Z42582" s="136"/>
      <c r="AC42582" s="136"/>
    </row>
    <row r="42583" spans="2:29">
      <c r="B42583" s="136"/>
      <c r="E42583" s="136"/>
      <c r="H42583" s="136"/>
      <c r="K42583" s="136"/>
      <c r="O42583" s="136"/>
      <c r="T42583" s="136"/>
      <c r="W42583" s="136"/>
      <c r="Z42583" s="136"/>
      <c r="AC42583" s="136"/>
    </row>
    <row r="42584" spans="2:29">
      <c r="B42584" s="136"/>
      <c r="E42584" s="136"/>
      <c r="H42584" s="136"/>
      <c r="K42584" s="136"/>
      <c r="O42584" s="136"/>
      <c r="T42584" s="136"/>
      <c r="W42584" s="136"/>
      <c r="Z42584" s="136"/>
      <c r="AC42584" s="136"/>
    </row>
    <row r="42585" spans="2:29">
      <c r="B42585" s="136"/>
      <c r="E42585" s="136"/>
      <c r="H42585" s="136"/>
      <c r="K42585" s="136"/>
      <c r="O42585" s="136"/>
      <c r="T42585" s="136"/>
      <c r="W42585" s="136"/>
      <c r="Z42585" s="136"/>
      <c r="AC42585" s="136"/>
    </row>
    <row r="42586" spans="2:29">
      <c r="B42586" s="136"/>
      <c r="E42586" s="136"/>
      <c r="H42586" s="136"/>
      <c r="K42586" s="136"/>
      <c r="O42586" s="136"/>
      <c r="T42586" s="136"/>
      <c r="W42586" s="136"/>
      <c r="Z42586" s="136"/>
      <c r="AC42586" s="136"/>
    </row>
    <row r="42587" spans="2:29">
      <c r="B42587" s="136"/>
      <c r="E42587" s="136"/>
      <c r="H42587" s="136"/>
      <c r="K42587" s="136"/>
      <c r="O42587" s="136"/>
      <c r="T42587" s="136"/>
      <c r="W42587" s="136"/>
      <c r="Z42587" s="136"/>
      <c r="AC42587" s="136"/>
    </row>
    <row r="42588" spans="2:29">
      <c r="B42588" s="136"/>
      <c r="E42588" s="136"/>
      <c r="H42588" s="136"/>
      <c r="K42588" s="136"/>
      <c r="O42588" s="136"/>
      <c r="T42588" s="136"/>
      <c r="W42588" s="136"/>
      <c r="Z42588" s="136"/>
      <c r="AC42588" s="136"/>
    </row>
    <row r="42589" spans="2:29">
      <c r="B42589" s="136"/>
      <c r="E42589" s="136"/>
      <c r="H42589" s="136"/>
      <c r="K42589" s="136"/>
      <c r="O42589" s="136"/>
      <c r="T42589" s="136"/>
      <c r="W42589" s="136"/>
      <c r="Z42589" s="136"/>
      <c r="AC42589" s="136"/>
    </row>
    <row r="42590" spans="2:29">
      <c r="B42590" s="136"/>
      <c r="E42590" s="136"/>
      <c r="H42590" s="136"/>
      <c r="K42590" s="136"/>
      <c r="O42590" s="136"/>
      <c r="T42590" s="136"/>
      <c r="W42590" s="136"/>
      <c r="Z42590" s="136"/>
      <c r="AC42590" s="136"/>
    </row>
    <row r="42591" spans="2:29">
      <c r="B42591" s="136"/>
      <c r="E42591" s="136"/>
      <c r="H42591" s="136"/>
      <c r="K42591" s="136"/>
      <c r="O42591" s="136"/>
      <c r="T42591" s="136"/>
      <c r="W42591" s="136"/>
      <c r="Z42591" s="136"/>
      <c r="AC42591" s="136"/>
    </row>
    <row r="42592" spans="2:29">
      <c r="B42592" s="136"/>
      <c r="E42592" s="136"/>
      <c r="H42592" s="136"/>
      <c r="K42592" s="136"/>
      <c r="O42592" s="136"/>
      <c r="T42592" s="136"/>
      <c r="W42592" s="136"/>
      <c r="Z42592" s="136"/>
      <c r="AC42592" s="136"/>
    </row>
    <row r="42593" spans="2:29">
      <c r="B42593" s="136"/>
      <c r="E42593" s="136"/>
      <c r="H42593" s="136"/>
      <c r="K42593" s="136"/>
      <c r="O42593" s="136"/>
      <c r="T42593" s="136"/>
      <c r="W42593" s="136"/>
      <c r="Z42593" s="136"/>
      <c r="AC42593" s="136"/>
    </row>
    <row r="42594" spans="2:29">
      <c r="B42594" s="136"/>
      <c r="E42594" s="136"/>
      <c r="H42594" s="136"/>
      <c r="K42594" s="136"/>
      <c r="O42594" s="136"/>
      <c r="T42594" s="136"/>
      <c r="W42594" s="136"/>
      <c r="Z42594" s="136"/>
      <c r="AC42594" s="136"/>
    </row>
    <row r="42595" spans="2:29">
      <c r="B42595" s="136"/>
      <c r="E42595" s="136"/>
      <c r="H42595" s="136"/>
      <c r="K42595" s="136"/>
      <c r="O42595" s="136"/>
      <c r="T42595" s="136"/>
      <c r="W42595" s="136"/>
      <c r="Z42595" s="136"/>
      <c r="AC42595" s="136"/>
    </row>
    <row r="42596" spans="2:29">
      <c r="B42596" s="136"/>
      <c r="E42596" s="136"/>
      <c r="H42596" s="136"/>
      <c r="K42596" s="136"/>
      <c r="O42596" s="136"/>
      <c r="T42596" s="136"/>
      <c r="W42596" s="136"/>
      <c r="Z42596" s="136"/>
      <c r="AC42596" s="136"/>
    </row>
    <row r="42597" spans="2:29">
      <c r="B42597" s="136"/>
      <c r="E42597" s="136"/>
      <c r="H42597" s="136"/>
      <c r="K42597" s="136"/>
      <c r="O42597" s="136"/>
      <c r="T42597" s="136"/>
      <c r="W42597" s="136"/>
      <c r="Z42597" s="136"/>
      <c r="AC42597" s="136"/>
    </row>
    <row r="42598" spans="2:29">
      <c r="B42598" s="136"/>
      <c r="E42598" s="136"/>
      <c r="H42598" s="136"/>
      <c r="K42598" s="136"/>
      <c r="O42598" s="136"/>
      <c r="T42598" s="136"/>
      <c r="W42598" s="136"/>
      <c r="Z42598" s="136"/>
      <c r="AC42598" s="136"/>
    </row>
    <row r="42599" spans="2:29">
      <c r="B42599" s="136"/>
      <c r="E42599" s="136"/>
      <c r="H42599" s="136"/>
      <c r="K42599" s="136"/>
      <c r="O42599" s="136"/>
      <c r="T42599" s="136"/>
      <c r="W42599" s="136"/>
      <c r="Z42599" s="136"/>
      <c r="AC42599" s="136"/>
    </row>
    <row r="42600" spans="2:29">
      <c r="B42600" s="136"/>
      <c r="E42600" s="136"/>
      <c r="H42600" s="136"/>
      <c r="K42600" s="136"/>
      <c r="O42600" s="136"/>
      <c r="T42600" s="136"/>
      <c r="W42600" s="136"/>
      <c r="Z42600" s="136"/>
      <c r="AC42600" s="136"/>
    </row>
    <row r="42601" spans="2:29">
      <c r="B42601" s="136"/>
      <c r="E42601" s="136"/>
      <c r="H42601" s="136"/>
      <c r="K42601" s="136"/>
      <c r="O42601" s="136"/>
      <c r="T42601" s="136"/>
      <c r="W42601" s="136"/>
      <c r="Z42601" s="136"/>
      <c r="AC42601" s="136"/>
    </row>
    <row r="42602" spans="2:29">
      <c r="B42602" s="136"/>
      <c r="E42602" s="136"/>
      <c r="H42602" s="136"/>
      <c r="K42602" s="136"/>
      <c r="O42602" s="136"/>
      <c r="T42602" s="136"/>
      <c r="W42602" s="136"/>
      <c r="Z42602" s="136"/>
      <c r="AC42602" s="136"/>
    </row>
    <row r="42603" spans="2:29">
      <c r="B42603" s="136"/>
      <c r="E42603" s="136"/>
      <c r="H42603" s="136"/>
      <c r="K42603" s="136"/>
      <c r="O42603" s="136"/>
      <c r="T42603" s="136"/>
      <c r="W42603" s="136"/>
      <c r="Z42603" s="136"/>
      <c r="AC42603" s="136"/>
    </row>
    <row r="42604" spans="2:29">
      <c r="B42604" s="136"/>
      <c r="E42604" s="136"/>
      <c r="H42604" s="136"/>
      <c r="K42604" s="136"/>
      <c r="O42604" s="136"/>
      <c r="T42604" s="136"/>
      <c r="W42604" s="136"/>
      <c r="Z42604" s="136"/>
      <c r="AC42604" s="136"/>
    </row>
    <row r="42605" spans="2:29">
      <c r="B42605" s="136"/>
      <c r="E42605" s="136"/>
      <c r="H42605" s="136"/>
      <c r="K42605" s="136"/>
      <c r="O42605" s="136"/>
      <c r="T42605" s="136"/>
      <c r="W42605" s="136"/>
      <c r="Z42605" s="136"/>
      <c r="AC42605" s="136"/>
    </row>
    <row r="42606" spans="2:29">
      <c r="B42606" s="136"/>
      <c r="E42606" s="136"/>
      <c r="H42606" s="136"/>
      <c r="K42606" s="136"/>
      <c r="O42606" s="136"/>
      <c r="T42606" s="136"/>
      <c r="W42606" s="136"/>
      <c r="Z42606" s="136"/>
      <c r="AC42606" s="136"/>
    </row>
    <row r="42607" spans="2:29">
      <c r="B42607" s="136"/>
      <c r="E42607" s="136"/>
      <c r="H42607" s="136"/>
      <c r="K42607" s="136"/>
      <c r="O42607" s="136"/>
      <c r="T42607" s="136"/>
      <c r="W42607" s="136"/>
      <c r="Z42607" s="136"/>
      <c r="AC42607" s="136"/>
    </row>
    <row r="42608" spans="2:29">
      <c r="B42608" s="136"/>
      <c r="E42608" s="136"/>
      <c r="H42608" s="136"/>
      <c r="K42608" s="136"/>
      <c r="O42608" s="136"/>
      <c r="T42608" s="136"/>
      <c r="W42608" s="136"/>
      <c r="Z42608" s="136"/>
      <c r="AC42608" s="136"/>
    </row>
    <row r="42609" spans="2:29">
      <c r="B42609" s="136"/>
      <c r="E42609" s="136"/>
      <c r="H42609" s="136"/>
      <c r="K42609" s="136"/>
      <c r="O42609" s="136"/>
      <c r="T42609" s="136"/>
      <c r="W42609" s="136"/>
      <c r="Z42609" s="136"/>
      <c r="AC42609" s="136"/>
    </row>
    <row r="42610" spans="2:29">
      <c r="B42610" s="136"/>
      <c r="E42610" s="136"/>
      <c r="H42610" s="136"/>
      <c r="K42610" s="136"/>
      <c r="O42610" s="136"/>
      <c r="T42610" s="136"/>
      <c r="W42610" s="136"/>
      <c r="Z42610" s="136"/>
      <c r="AC42610" s="136"/>
    </row>
    <row r="42611" spans="2:29">
      <c r="B42611" s="136"/>
      <c r="E42611" s="136"/>
      <c r="H42611" s="136"/>
      <c r="K42611" s="136"/>
      <c r="O42611" s="136"/>
      <c r="T42611" s="136"/>
      <c r="W42611" s="136"/>
      <c r="Z42611" s="136"/>
      <c r="AC42611" s="136"/>
    </row>
    <row r="42612" spans="2:29">
      <c r="B42612" s="136"/>
      <c r="E42612" s="136"/>
      <c r="H42612" s="136"/>
      <c r="K42612" s="136"/>
      <c r="O42612" s="136"/>
      <c r="T42612" s="136"/>
      <c r="W42612" s="136"/>
      <c r="Z42612" s="136"/>
      <c r="AC42612" s="136"/>
    </row>
    <row r="42613" spans="2:29">
      <c r="B42613" s="136"/>
      <c r="E42613" s="136"/>
      <c r="H42613" s="136"/>
      <c r="K42613" s="136"/>
      <c r="O42613" s="136"/>
      <c r="T42613" s="136"/>
      <c r="W42613" s="136"/>
      <c r="Z42613" s="136"/>
      <c r="AC42613" s="136"/>
    </row>
    <row r="42614" spans="2:29">
      <c r="B42614" s="136"/>
      <c r="E42614" s="136"/>
      <c r="H42614" s="136"/>
      <c r="K42614" s="136"/>
      <c r="O42614" s="136"/>
      <c r="T42614" s="136"/>
      <c r="W42614" s="136"/>
      <c r="Z42614" s="136"/>
      <c r="AC42614" s="136"/>
    </row>
    <row r="42615" spans="2:29">
      <c r="B42615" s="136"/>
      <c r="E42615" s="136"/>
      <c r="H42615" s="136"/>
      <c r="K42615" s="136"/>
      <c r="O42615" s="136"/>
      <c r="T42615" s="136"/>
      <c r="W42615" s="136"/>
      <c r="Z42615" s="136"/>
      <c r="AC42615" s="136"/>
    </row>
    <row r="42616" spans="2:29">
      <c r="B42616" s="136"/>
      <c r="E42616" s="136"/>
      <c r="H42616" s="136"/>
      <c r="K42616" s="136"/>
      <c r="O42616" s="136"/>
      <c r="T42616" s="136"/>
      <c r="W42616" s="136"/>
      <c r="Z42616" s="136"/>
      <c r="AC42616" s="136"/>
    </row>
    <row r="42617" spans="2:29">
      <c r="B42617" s="136"/>
      <c r="E42617" s="136"/>
      <c r="H42617" s="136"/>
      <c r="K42617" s="136"/>
      <c r="O42617" s="136"/>
      <c r="T42617" s="136"/>
      <c r="W42617" s="136"/>
      <c r="Z42617" s="136"/>
      <c r="AC42617" s="136"/>
    </row>
    <row r="42618" spans="2:29">
      <c r="B42618" s="136"/>
      <c r="E42618" s="136"/>
      <c r="H42618" s="136"/>
      <c r="K42618" s="136"/>
      <c r="O42618" s="136"/>
      <c r="T42618" s="136"/>
      <c r="W42618" s="136"/>
      <c r="Z42618" s="136"/>
      <c r="AC42618" s="136"/>
    </row>
    <row r="42619" spans="2:29">
      <c r="B42619" s="136"/>
      <c r="E42619" s="136"/>
      <c r="H42619" s="136"/>
      <c r="K42619" s="136"/>
      <c r="O42619" s="136"/>
      <c r="T42619" s="136"/>
      <c r="W42619" s="136"/>
      <c r="Z42619" s="136"/>
      <c r="AC42619" s="136"/>
    </row>
    <row r="42620" spans="2:29">
      <c r="B42620" s="136"/>
      <c r="E42620" s="136"/>
      <c r="H42620" s="136"/>
      <c r="K42620" s="136"/>
      <c r="O42620" s="136"/>
      <c r="T42620" s="136"/>
      <c r="W42620" s="136"/>
      <c r="Z42620" s="136"/>
      <c r="AC42620" s="136"/>
    </row>
    <row r="42621" spans="2:29">
      <c r="B42621" s="136"/>
      <c r="E42621" s="136"/>
      <c r="H42621" s="136"/>
      <c r="K42621" s="136"/>
      <c r="O42621" s="136"/>
      <c r="T42621" s="136"/>
      <c r="W42621" s="136"/>
      <c r="Z42621" s="136"/>
      <c r="AC42621" s="136"/>
    </row>
    <row r="42622" spans="2:29">
      <c r="B42622" s="136"/>
      <c r="E42622" s="136"/>
      <c r="H42622" s="136"/>
      <c r="K42622" s="136"/>
      <c r="O42622" s="136"/>
      <c r="T42622" s="136"/>
      <c r="W42622" s="136"/>
      <c r="Z42622" s="136"/>
      <c r="AC42622" s="136"/>
    </row>
    <row r="42623" spans="2:29">
      <c r="B42623" s="136"/>
      <c r="E42623" s="136"/>
      <c r="H42623" s="136"/>
      <c r="K42623" s="136"/>
      <c r="O42623" s="136"/>
      <c r="T42623" s="136"/>
      <c r="W42623" s="136"/>
      <c r="Z42623" s="136"/>
      <c r="AC42623" s="136"/>
    </row>
    <row r="42624" spans="2:29">
      <c r="B42624" s="136"/>
      <c r="E42624" s="136"/>
      <c r="H42624" s="136"/>
      <c r="K42624" s="136"/>
      <c r="O42624" s="136"/>
      <c r="T42624" s="136"/>
      <c r="W42624" s="136"/>
      <c r="Z42624" s="136"/>
      <c r="AC42624" s="136"/>
    </row>
    <row r="42625" spans="2:29">
      <c r="B42625" s="136"/>
      <c r="E42625" s="136"/>
      <c r="H42625" s="136"/>
      <c r="K42625" s="136"/>
      <c r="O42625" s="136"/>
      <c r="T42625" s="136"/>
      <c r="W42625" s="136"/>
      <c r="Z42625" s="136"/>
      <c r="AC42625" s="136"/>
    </row>
    <row r="42626" spans="2:29">
      <c r="B42626" s="136"/>
      <c r="E42626" s="136"/>
      <c r="H42626" s="136"/>
      <c r="K42626" s="136"/>
      <c r="O42626" s="136"/>
      <c r="T42626" s="136"/>
      <c r="W42626" s="136"/>
      <c r="Z42626" s="136"/>
      <c r="AC42626" s="136"/>
    </row>
    <row r="42627" spans="2:29">
      <c r="B42627" s="136"/>
      <c r="E42627" s="136"/>
      <c r="H42627" s="136"/>
      <c r="K42627" s="136"/>
      <c r="O42627" s="136"/>
      <c r="T42627" s="136"/>
      <c r="W42627" s="136"/>
      <c r="Z42627" s="136"/>
      <c r="AC42627" s="136"/>
    </row>
    <row r="42628" spans="2:29">
      <c r="B42628" s="136"/>
      <c r="E42628" s="136"/>
      <c r="H42628" s="136"/>
      <c r="K42628" s="136"/>
      <c r="O42628" s="136"/>
      <c r="T42628" s="136"/>
      <c r="W42628" s="136"/>
      <c r="Z42628" s="136"/>
      <c r="AC42628" s="136"/>
    </row>
    <row r="42629" spans="2:29">
      <c r="B42629" s="136"/>
      <c r="E42629" s="136"/>
      <c r="H42629" s="136"/>
      <c r="K42629" s="136"/>
      <c r="O42629" s="136"/>
      <c r="T42629" s="136"/>
      <c r="W42629" s="136"/>
      <c r="Z42629" s="136"/>
      <c r="AC42629" s="136"/>
    </row>
    <row r="42630" spans="2:29">
      <c r="B42630" s="136"/>
      <c r="E42630" s="136"/>
      <c r="H42630" s="136"/>
      <c r="K42630" s="136"/>
      <c r="O42630" s="136"/>
      <c r="T42630" s="136"/>
      <c r="W42630" s="136"/>
      <c r="Z42630" s="136"/>
      <c r="AC42630" s="136"/>
    </row>
    <row r="42631" spans="2:29">
      <c r="B42631" s="136"/>
      <c r="E42631" s="136"/>
      <c r="H42631" s="136"/>
      <c r="K42631" s="136"/>
      <c r="O42631" s="136"/>
      <c r="T42631" s="136"/>
      <c r="W42631" s="136"/>
      <c r="Z42631" s="136"/>
      <c r="AC42631" s="136"/>
    </row>
    <row r="42632" spans="2:29">
      <c r="B42632" s="136"/>
      <c r="E42632" s="136"/>
      <c r="H42632" s="136"/>
      <c r="K42632" s="136"/>
      <c r="O42632" s="136"/>
      <c r="T42632" s="136"/>
      <c r="W42632" s="136"/>
      <c r="Z42632" s="136"/>
      <c r="AC42632" s="136"/>
    </row>
    <row r="42633" spans="2:29">
      <c r="B42633" s="136"/>
      <c r="E42633" s="136"/>
      <c r="H42633" s="136"/>
      <c r="K42633" s="136"/>
      <c r="O42633" s="136"/>
      <c r="T42633" s="136"/>
      <c r="W42633" s="136"/>
      <c r="Z42633" s="136"/>
      <c r="AC42633" s="136"/>
    </row>
    <row r="42634" spans="2:29">
      <c r="B42634" s="136"/>
      <c r="E42634" s="136"/>
      <c r="H42634" s="136"/>
      <c r="K42634" s="136"/>
      <c r="O42634" s="136"/>
      <c r="T42634" s="136"/>
      <c r="W42634" s="136"/>
      <c r="Z42634" s="136"/>
      <c r="AC42634" s="136"/>
    </row>
    <row r="42635" spans="2:29">
      <c r="B42635" s="136"/>
      <c r="E42635" s="136"/>
      <c r="H42635" s="136"/>
      <c r="K42635" s="136"/>
      <c r="O42635" s="136"/>
      <c r="T42635" s="136"/>
      <c r="W42635" s="136"/>
      <c r="Z42635" s="136"/>
      <c r="AC42635" s="136"/>
    </row>
    <row r="42636" spans="2:29">
      <c r="B42636" s="136"/>
      <c r="E42636" s="136"/>
      <c r="H42636" s="136"/>
      <c r="K42636" s="136"/>
      <c r="O42636" s="136"/>
      <c r="T42636" s="136"/>
      <c r="W42636" s="136"/>
      <c r="Z42636" s="136"/>
      <c r="AC42636" s="136"/>
    </row>
    <row r="42637" spans="2:29">
      <c r="B42637" s="136"/>
      <c r="E42637" s="136"/>
      <c r="H42637" s="136"/>
      <c r="K42637" s="136"/>
      <c r="O42637" s="136"/>
      <c r="T42637" s="136"/>
      <c r="W42637" s="136"/>
      <c r="Z42637" s="136"/>
      <c r="AC42637" s="136"/>
    </row>
    <row r="42638" spans="2:29">
      <c r="B42638" s="136"/>
      <c r="E42638" s="136"/>
      <c r="H42638" s="136"/>
      <c r="K42638" s="136"/>
      <c r="O42638" s="136"/>
      <c r="T42638" s="136"/>
      <c r="W42638" s="136"/>
      <c r="Z42638" s="136"/>
      <c r="AC42638" s="136"/>
    </row>
    <row r="42639" spans="2:29">
      <c r="B42639" s="136"/>
      <c r="E42639" s="136"/>
      <c r="H42639" s="136"/>
      <c r="K42639" s="136"/>
      <c r="O42639" s="136"/>
      <c r="T42639" s="136"/>
      <c r="W42639" s="136"/>
      <c r="Z42639" s="136"/>
      <c r="AC42639" s="136"/>
    </row>
    <row r="42640" spans="2:29">
      <c r="B42640" s="136"/>
      <c r="E42640" s="136"/>
      <c r="H42640" s="136"/>
      <c r="K42640" s="136"/>
      <c r="O42640" s="136"/>
      <c r="T42640" s="136"/>
      <c r="W42640" s="136"/>
      <c r="Z42640" s="136"/>
      <c r="AC42640" s="136"/>
    </row>
    <row r="42641" spans="2:29">
      <c r="B42641" s="136"/>
      <c r="E42641" s="136"/>
      <c r="H42641" s="136"/>
      <c r="K42641" s="136"/>
      <c r="O42641" s="136"/>
      <c r="T42641" s="136"/>
      <c r="W42641" s="136"/>
      <c r="Z42641" s="136"/>
      <c r="AC42641" s="136"/>
    </row>
    <row r="42642" spans="2:29">
      <c r="B42642" s="136"/>
      <c r="E42642" s="136"/>
      <c r="H42642" s="136"/>
      <c r="K42642" s="136"/>
      <c r="O42642" s="136"/>
      <c r="T42642" s="136"/>
      <c r="W42642" s="136"/>
      <c r="Z42642" s="136"/>
      <c r="AC42642" s="136"/>
    </row>
    <row r="42643" spans="2:29">
      <c r="B42643" s="136"/>
      <c r="E42643" s="136"/>
      <c r="H42643" s="136"/>
      <c r="K42643" s="136"/>
      <c r="O42643" s="136"/>
      <c r="T42643" s="136"/>
      <c r="W42643" s="136"/>
      <c r="Z42643" s="136"/>
      <c r="AC42643" s="136"/>
    </row>
    <row r="42644" spans="2:29">
      <c r="B42644" s="136"/>
      <c r="E42644" s="136"/>
      <c r="H42644" s="136"/>
      <c r="K42644" s="136"/>
      <c r="O42644" s="136"/>
      <c r="T42644" s="136"/>
      <c r="W42644" s="136"/>
      <c r="Z42644" s="136"/>
      <c r="AC42644" s="136"/>
    </row>
    <row r="42645" spans="2:29">
      <c r="B42645" s="136"/>
      <c r="E42645" s="136"/>
      <c r="H42645" s="136"/>
      <c r="K42645" s="136"/>
      <c r="O42645" s="136"/>
      <c r="T42645" s="136"/>
      <c r="W42645" s="136"/>
      <c r="Z42645" s="136"/>
      <c r="AC42645" s="136"/>
    </row>
    <row r="42646" spans="2:29">
      <c r="B42646" s="136"/>
      <c r="E42646" s="136"/>
      <c r="H42646" s="136"/>
      <c r="K42646" s="136"/>
      <c r="O42646" s="136"/>
      <c r="T42646" s="136"/>
      <c r="W42646" s="136"/>
      <c r="Z42646" s="136"/>
      <c r="AC42646" s="136"/>
    </row>
    <row r="42647" spans="2:29">
      <c r="B42647" s="136"/>
      <c r="E42647" s="136"/>
      <c r="H42647" s="136"/>
      <c r="K42647" s="136"/>
      <c r="O42647" s="136"/>
      <c r="T42647" s="136"/>
      <c r="W42647" s="136"/>
      <c r="Z42647" s="136"/>
      <c r="AC42647" s="136"/>
    </row>
    <row r="42648" spans="2:29">
      <c r="B42648" s="136"/>
      <c r="E42648" s="136"/>
      <c r="H42648" s="136"/>
      <c r="K42648" s="136"/>
      <c r="O42648" s="136"/>
      <c r="T42648" s="136"/>
      <c r="W42648" s="136"/>
      <c r="Z42648" s="136"/>
      <c r="AC42648" s="136"/>
    </row>
    <row r="42649" spans="2:29">
      <c r="B42649" s="136"/>
      <c r="E42649" s="136"/>
      <c r="H42649" s="136"/>
      <c r="K42649" s="136"/>
      <c r="O42649" s="136"/>
      <c r="T42649" s="136"/>
      <c r="W42649" s="136"/>
      <c r="Z42649" s="136"/>
      <c r="AC42649" s="136"/>
    </row>
    <row r="42650" spans="2:29">
      <c r="B42650" s="136"/>
      <c r="E42650" s="136"/>
      <c r="H42650" s="136"/>
      <c r="K42650" s="136"/>
      <c r="O42650" s="136"/>
      <c r="T42650" s="136"/>
      <c r="W42650" s="136"/>
      <c r="Z42650" s="136"/>
      <c r="AC42650" s="136"/>
    </row>
    <row r="42651" spans="2:29">
      <c r="B42651" s="136"/>
      <c r="E42651" s="136"/>
      <c r="H42651" s="136"/>
      <c r="K42651" s="136"/>
      <c r="O42651" s="136"/>
      <c r="T42651" s="136"/>
      <c r="W42651" s="136"/>
      <c r="Z42651" s="136"/>
      <c r="AC42651" s="136"/>
    </row>
    <row r="42652" spans="2:29">
      <c r="B42652" s="136"/>
      <c r="E42652" s="136"/>
      <c r="H42652" s="136"/>
      <c r="K42652" s="136"/>
      <c r="O42652" s="136"/>
      <c r="T42652" s="136"/>
      <c r="W42652" s="136"/>
      <c r="Z42652" s="136"/>
      <c r="AC42652" s="136"/>
    </row>
    <row r="42653" spans="2:29">
      <c r="B42653" s="136"/>
      <c r="E42653" s="136"/>
      <c r="H42653" s="136"/>
      <c r="K42653" s="136"/>
      <c r="O42653" s="136"/>
      <c r="T42653" s="136"/>
      <c r="W42653" s="136"/>
      <c r="Z42653" s="136"/>
      <c r="AC42653" s="136"/>
    </row>
    <row r="42654" spans="2:29">
      <c r="B42654" s="136"/>
      <c r="E42654" s="136"/>
      <c r="H42654" s="136"/>
      <c r="K42654" s="136"/>
      <c r="O42654" s="136"/>
      <c r="T42654" s="136"/>
      <c r="W42654" s="136"/>
      <c r="Z42654" s="136"/>
      <c r="AC42654" s="136"/>
    </row>
    <row r="42655" spans="2:29">
      <c r="B42655" s="136"/>
      <c r="E42655" s="136"/>
      <c r="H42655" s="136"/>
      <c r="K42655" s="136"/>
      <c r="O42655" s="136"/>
      <c r="T42655" s="136"/>
      <c r="W42655" s="136"/>
      <c r="Z42655" s="136"/>
      <c r="AC42655" s="136"/>
    </row>
    <row r="42656" spans="2:29">
      <c r="B42656" s="136"/>
      <c r="E42656" s="136"/>
      <c r="H42656" s="136"/>
      <c r="K42656" s="136"/>
      <c r="O42656" s="136"/>
      <c r="T42656" s="136"/>
      <c r="W42656" s="136"/>
      <c r="Z42656" s="136"/>
      <c r="AC42656" s="136"/>
    </row>
    <row r="42657" spans="2:29">
      <c r="B42657" s="136"/>
      <c r="E42657" s="136"/>
      <c r="H42657" s="136"/>
      <c r="K42657" s="136"/>
      <c r="O42657" s="136"/>
      <c r="T42657" s="136"/>
      <c r="W42657" s="136"/>
      <c r="Z42657" s="136"/>
      <c r="AC42657" s="136"/>
    </row>
    <row r="42658" spans="2:29">
      <c r="B42658" s="136"/>
      <c r="E42658" s="136"/>
      <c r="H42658" s="136"/>
      <c r="K42658" s="136"/>
      <c r="O42658" s="136"/>
      <c r="T42658" s="136"/>
      <c r="W42658" s="136"/>
      <c r="Z42658" s="136"/>
      <c r="AC42658" s="136"/>
    </row>
    <row r="42659" spans="2:29">
      <c r="B42659" s="136"/>
      <c r="E42659" s="136"/>
      <c r="H42659" s="136"/>
      <c r="K42659" s="136"/>
      <c r="O42659" s="136"/>
      <c r="T42659" s="136"/>
      <c r="W42659" s="136"/>
      <c r="Z42659" s="136"/>
      <c r="AC42659" s="136"/>
    </row>
    <row r="42660" spans="2:29">
      <c r="B42660" s="136"/>
      <c r="E42660" s="136"/>
      <c r="H42660" s="136"/>
      <c r="K42660" s="136"/>
      <c r="O42660" s="136"/>
      <c r="T42660" s="136"/>
      <c r="W42660" s="136"/>
      <c r="Z42660" s="136"/>
      <c r="AC42660" s="136"/>
    </row>
    <row r="42661" spans="2:29">
      <c r="B42661" s="136"/>
      <c r="E42661" s="136"/>
      <c r="H42661" s="136"/>
      <c r="K42661" s="136"/>
      <c r="O42661" s="136"/>
      <c r="T42661" s="136"/>
      <c r="W42661" s="136"/>
      <c r="Z42661" s="136"/>
      <c r="AC42661" s="136"/>
    </row>
    <row r="42662" spans="2:29">
      <c r="B42662" s="136"/>
      <c r="E42662" s="136"/>
      <c r="H42662" s="136"/>
      <c r="K42662" s="136"/>
      <c r="O42662" s="136"/>
      <c r="T42662" s="136"/>
      <c r="W42662" s="136"/>
      <c r="Z42662" s="136"/>
      <c r="AC42662" s="136"/>
    </row>
    <row r="42663" spans="2:29">
      <c r="B42663" s="136"/>
      <c r="E42663" s="136"/>
      <c r="H42663" s="136"/>
      <c r="K42663" s="136"/>
      <c r="O42663" s="136"/>
      <c r="T42663" s="136"/>
      <c r="W42663" s="136"/>
      <c r="Z42663" s="136"/>
      <c r="AC42663" s="136"/>
    </row>
    <row r="42664" spans="2:29">
      <c r="B42664" s="136"/>
      <c r="E42664" s="136"/>
      <c r="H42664" s="136"/>
      <c r="K42664" s="136"/>
      <c r="O42664" s="136"/>
      <c r="T42664" s="136"/>
      <c r="W42664" s="136"/>
      <c r="Z42664" s="136"/>
      <c r="AC42664" s="136"/>
    </row>
    <row r="42665" spans="2:29">
      <c r="B42665" s="136"/>
      <c r="E42665" s="136"/>
      <c r="H42665" s="136"/>
      <c r="K42665" s="136"/>
      <c r="O42665" s="136"/>
      <c r="T42665" s="136"/>
      <c r="W42665" s="136"/>
      <c r="Z42665" s="136"/>
      <c r="AC42665" s="136"/>
    </row>
    <row r="42666" spans="2:29">
      <c r="B42666" s="136"/>
      <c r="E42666" s="136"/>
      <c r="H42666" s="136"/>
      <c r="K42666" s="136"/>
      <c r="O42666" s="136"/>
      <c r="T42666" s="136"/>
      <c r="W42666" s="136"/>
      <c r="Z42666" s="136"/>
      <c r="AC42666" s="136"/>
    </row>
    <row r="42667" spans="2:29">
      <c r="B42667" s="136"/>
      <c r="E42667" s="136"/>
      <c r="H42667" s="136"/>
      <c r="K42667" s="136"/>
      <c r="O42667" s="136"/>
      <c r="T42667" s="136"/>
      <c r="W42667" s="136"/>
      <c r="Z42667" s="136"/>
      <c r="AC42667" s="136"/>
    </row>
    <row r="42668" spans="2:29">
      <c r="B42668" s="136"/>
      <c r="E42668" s="136"/>
      <c r="H42668" s="136"/>
      <c r="K42668" s="136"/>
      <c r="O42668" s="136"/>
      <c r="T42668" s="136"/>
      <c r="W42668" s="136"/>
      <c r="Z42668" s="136"/>
      <c r="AC42668" s="136"/>
    </row>
    <row r="42669" spans="2:29">
      <c r="B42669" s="136"/>
      <c r="E42669" s="136"/>
      <c r="H42669" s="136"/>
      <c r="K42669" s="136"/>
      <c r="O42669" s="136"/>
      <c r="T42669" s="136"/>
      <c r="W42669" s="136"/>
      <c r="Z42669" s="136"/>
      <c r="AC42669" s="136"/>
    </row>
    <row r="42670" spans="2:29">
      <c r="B42670" s="136"/>
      <c r="E42670" s="136"/>
      <c r="H42670" s="136"/>
      <c r="K42670" s="136"/>
      <c r="O42670" s="136"/>
      <c r="T42670" s="136"/>
      <c r="W42670" s="136"/>
      <c r="Z42670" s="136"/>
      <c r="AC42670" s="136"/>
    </row>
    <row r="42671" spans="2:29">
      <c r="B42671" s="136"/>
      <c r="E42671" s="136"/>
      <c r="H42671" s="136"/>
      <c r="K42671" s="136"/>
      <c r="O42671" s="136"/>
      <c r="T42671" s="136"/>
      <c r="W42671" s="136"/>
      <c r="Z42671" s="136"/>
      <c r="AC42671" s="136"/>
    </row>
    <row r="42672" spans="2:29">
      <c r="B42672" s="136"/>
      <c r="E42672" s="136"/>
      <c r="H42672" s="136"/>
      <c r="K42672" s="136"/>
      <c r="O42672" s="136"/>
      <c r="T42672" s="136"/>
      <c r="W42672" s="136"/>
      <c r="Z42672" s="136"/>
      <c r="AC42672" s="136"/>
    </row>
    <row r="42673" spans="2:29">
      <c r="B42673" s="136"/>
      <c r="E42673" s="136"/>
      <c r="H42673" s="136"/>
      <c r="K42673" s="136"/>
      <c r="O42673" s="136"/>
      <c r="T42673" s="136"/>
      <c r="W42673" s="136"/>
      <c r="Z42673" s="136"/>
      <c r="AC42673" s="136"/>
    </row>
    <row r="42674" spans="2:29">
      <c r="B42674" s="136"/>
      <c r="E42674" s="136"/>
      <c r="H42674" s="136"/>
      <c r="K42674" s="136"/>
      <c r="O42674" s="136"/>
      <c r="T42674" s="136"/>
      <c r="W42674" s="136"/>
      <c r="Z42674" s="136"/>
      <c r="AC42674" s="136"/>
    </row>
    <row r="42675" spans="2:29">
      <c r="B42675" s="136"/>
      <c r="E42675" s="136"/>
      <c r="H42675" s="136"/>
      <c r="K42675" s="136"/>
      <c r="O42675" s="136"/>
      <c r="T42675" s="136"/>
      <c r="W42675" s="136"/>
      <c r="Z42675" s="136"/>
      <c r="AC42675" s="136"/>
    </row>
    <row r="42676" spans="2:29">
      <c r="B42676" s="136"/>
      <c r="E42676" s="136"/>
      <c r="H42676" s="136"/>
      <c r="K42676" s="136"/>
      <c r="O42676" s="136"/>
      <c r="T42676" s="136"/>
      <c r="W42676" s="136"/>
      <c r="Z42676" s="136"/>
      <c r="AC42676" s="136"/>
    </row>
    <row r="42677" spans="2:29">
      <c r="B42677" s="136"/>
      <c r="E42677" s="136"/>
      <c r="H42677" s="136"/>
      <c r="K42677" s="136"/>
      <c r="O42677" s="136"/>
      <c r="T42677" s="136"/>
      <c r="W42677" s="136"/>
      <c r="Z42677" s="136"/>
      <c r="AC42677" s="136"/>
    </row>
    <row r="42678" spans="2:29">
      <c r="B42678" s="136"/>
      <c r="E42678" s="136"/>
      <c r="H42678" s="136"/>
      <c r="K42678" s="136"/>
      <c r="O42678" s="136"/>
      <c r="T42678" s="136"/>
      <c r="W42678" s="136"/>
      <c r="Z42678" s="136"/>
      <c r="AC42678" s="136"/>
    </row>
    <row r="42679" spans="2:29">
      <c r="B42679" s="136"/>
      <c r="E42679" s="136"/>
      <c r="H42679" s="136"/>
      <c r="K42679" s="136"/>
      <c r="O42679" s="136"/>
      <c r="T42679" s="136"/>
      <c r="W42679" s="136"/>
      <c r="Z42679" s="136"/>
      <c r="AC42679" s="136"/>
    </row>
    <row r="42680" spans="2:29">
      <c r="B42680" s="136"/>
      <c r="E42680" s="136"/>
      <c r="H42680" s="136"/>
      <c r="K42680" s="136"/>
      <c r="O42680" s="136"/>
      <c r="T42680" s="136"/>
      <c r="W42680" s="136"/>
      <c r="Z42680" s="136"/>
      <c r="AC42680" s="136"/>
    </row>
    <row r="42681" spans="2:29">
      <c r="B42681" s="136"/>
      <c r="E42681" s="136"/>
      <c r="H42681" s="136"/>
      <c r="K42681" s="136"/>
      <c r="O42681" s="136"/>
      <c r="T42681" s="136"/>
      <c r="W42681" s="136"/>
      <c r="Z42681" s="136"/>
      <c r="AC42681" s="136"/>
    </row>
    <row r="42682" spans="2:29">
      <c r="B42682" s="136"/>
      <c r="E42682" s="136"/>
      <c r="H42682" s="136"/>
      <c r="K42682" s="136"/>
      <c r="O42682" s="136"/>
      <c r="T42682" s="136"/>
      <c r="W42682" s="136"/>
      <c r="Z42682" s="136"/>
      <c r="AC42682" s="136"/>
    </row>
    <row r="42683" spans="2:29">
      <c r="B42683" s="136"/>
      <c r="E42683" s="136"/>
      <c r="H42683" s="136"/>
      <c r="K42683" s="136"/>
      <c r="O42683" s="136"/>
      <c r="T42683" s="136"/>
      <c r="W42683" s="136"/>
      <c r="Z42683" s="136"/>
      <c r="AC42683" s="136"/>
    </row>
    <row r="42684" spans="2:29">
      <c r="B42684" s="136"/>
      <c r="E42684" s="136"/>
      <c r="H42684" s="136"/>
      <c r="K42684" s="136"/>
      <c r="O42684" s="136"/>
      <c r="T42684" s="136"/>
      <c r="W42684" s="136"/>
      <c r="Z42684" s="136"/>
      <c r="AC42684" s="136"/>
    </row>
    <row r="42685" spans="2:29">
      <c r="B42685" s="136"/>
      <c r="E42685" s="136"/>
      <c r="H42685" s="136"/>
      <c r="K42685" s="136"/>
      <c r="O42685" s="136"/>
      <c r="T42685" s="136"/>
      <c r="W42685" s="136"/>
      <c r="Z42685" s="136"/>
      <c r="AC42685" s="136"/>
    </row>
    <row r="42686" spans="2:29">
      <c r="B42686" s="136"/>
      <c r="E42686" s="136"/>
      <c r="H42686" s="136"/>
      <c r="K42686" s="136"/>
      <c r="O42686" s="136"/>
      <c r="T42686" s="136"/>
      <c r="W42686" s="136"/>
      <c r="Z42686" s="136"/>
      <c r="AC42686" s="136"/>
    </row>
    <row r="42687" spans="2:29">
      <c r="B42687" s="136"/>
      <c r="E42687" s="136"/>
      <c r="H42687" s="136"/>
      <c r="K42687" s="136"/>
      <c r="O42687" s="136"/>
      <c r="T42687" s="136"/>
      <c r="W42687" s="136"/>
      <c r="Z42687" s="136"/>
      <c r="AC42687" s="136"/>
    </row>
    <row r="42688" spans="2:29">
      <c r="B42688" s="136"/>
      <c r="E42688" s="136"/>
      <c r="H42688" s="136"/>
      <c r="K42688" s="136"/>
      <c r="O42688" s="136"/>
      <c r="T42688" s="136"/>
      <c r="W42688" s="136"/>
      <c r="Z42688" s="136"/>
      <c r="AC42688" s="136"/>
    </row>
    <row r="42689" spans="2:29">
      <c r="B42689" s="136"/>
      <c r="E42689" s="136"/>
      <c r="H42689" s="136"/>
      <c r="K42689" s="136"/>
      <c r="O42689" s="136"/>
      <c r="T42689" s="136"/>
      <c r="W42689" s="136"/>
      <c r="Z42689" s="136"/>
      <c r="AC42689" s="136"/>
    </row>
    <row r="42690" spans="2:29">
      <c r="B42690" s="136"/>
      <c r="E42690" s="136"/>
      <c r="H42690" s="136"/>
      <c r="K42690" s="136"/>
      <c r="O42690" s="136"/>
      <c r="T42690" s="136"/>
      <c r="W42690" s="136"/>
      <c r="Z42690" s="136"/>
      <c r="AC42690" s="136"/>
    </row>
    <row r="42691" spans="2:29">
      <c r="B42691" s="136"/>
      <c r="E42691" s="136"/>
      <c r="H42691" s="136"/>
      <c r="K42691" s="136"/>
      <c r="O42691" s="136"/>
      <c r="T42691" s="136"/>
      <c r="W42691" s="136"/>
      <c r="Z42691" s="136"/>
      <c r="AC42691" s="136"/>
    </row>
    <row r="42692" spans="2:29">
      <c r="B42692" s="136"/>
      <c r="E42692" s="136"/>
      <c r="H42692" s="136"/>
      <c r="K42692" s="136"/>
      <c r="O42692" s="136"/>
      <c r="T42692" s="136"/>
      <c r="W42692" s="136"/>
      <c r="Z42692" s="136"/>
      <c r="AC42692" s="136"/>
    </row>
    <row r="42693" spans="2:29">
      <c r="B42693" s="136"/>
      <c r="E42693" s="136"/>
      <c r="H42693" s="136"/>
      <c r="K42693" s="136"/>
      <c r="O42693" s="136"/>
      <c r="T42693" s="136"/>
      <c r="W42693" s="136"/>
      <c r="Z42693" s="136"/>
      <c r="AC42693" s="136"/>
    </row>
    <row r="42694" spans="2:29">
      <c r="B42694" s="136"/>
      <c r="E42694" s="136"/>
      <c r="H42694" s="136"/>
      <c r="K42694" s="136"/>
      <c r="O42694" s="136"/>
      <c r="T42694" s="136"/>
      <c r="W42694" s="136"/>
      <c r="Z42694" s="136"/>
      <c r="AC42694" s="136"/>
    </row>
    <row r="42695" spans="2:29">
      <c r="B42695" s="136"/>
      <c r="E42695" s="136"/>
      <c r="H42695" s="136"/>
      <c r="K42695" s="136"/>
      <c r="O42695" s="136"/>
      <c r="T42695" s="136"/>
      <c r="W42695" s="136"/>
      <c r="Z42695" s="136"/>
      <c r="AC42695" s="136"/>
    </row>
    <row r="42696" spans="2:29">
      <c r="B42696" s="136"/>
      <c r="E42696" s="136"/>
      <c r="H42696" s="136"/>
      <c r="K42696" s="136"/>
      <c r="O42696" s="136"/>
      <c r="T42696" s="136"/>
      <c r="W42696" s="136"/>
      <c r="Z42696" s="136"/>
      <c r="AC42696" s="136"/>
    </row>
    <row r="42697" spans="2:29">
      <c r="B42697" s="136"/>
      <c r="E42697" s="136"/>
      <c r="H42697" s="136"/>
      <c r="K42697" s="136"/>
      <c r="O42697" s="136"/>
      <c r="T42697" s="136"/>
      <c r="W42697" s="136"/>
      <c r="Z42697" s="136"/>
      <c r="AC42697" s="136"/>
    </row>
    <row r="42698" spans="2:29">
      <c r="B42698" s="136"/>
      <c r="E42698" s="136"/>
      <c r="H42698" s="136"/>
      <c r="K42698" s="136"/>
      <c r="O42698" s="136"/>
      <c r="T42698" s="136"/>
      <c r="W42698" s="136"/>
      <c r="Z42698" s="136"/>
      <c r="AC42698" s="136"/>
    </row>
    <row r="42699" spans="2:29">
      <c r="B42699" s="136"/>
      <c r="E42699" s="136"/>
      <c r="H42699" s="136"/>
      <c r="K42699" s="136"/>
      <c r="O42699" s="136"/>
      <c r="T42699" s="136"/>
      <c r="W42699" s="136"/>
      <c r="Z42699" s="136"/>
      <c r="AC42699" s="136"/>
    </row>
    <row r="42700" spans="2:29">
      <c r="B42700" s="136"/>
      <c r="E42700" s="136"/>
      <c r="H42700" s="136"/>
      <c r="K42700" s="136"/>
      <c r="O42700" s="136"/>
      <c r="T42700" s="136"/>
      <c r="W42700" s="136"/>
      <c r="Z42700" s="136"/>
      <c r="AC42700" s="136"/>
    </row>
    <row r="42701" spans="2:29">
      <c r="B42701" s="136"/>
      <c r="E42701" s="136"/>
      <c r="H42701" s="136"/>
      <c r="K42701" s="136"/>
      <c r="O42701" s="136"/>
      <c r="T42701" s="136"/>
      <c r="W42701" s="136"/>
      <c r="Z42701" s="136"/>
      <c r="AC42701" s="136"/>
    </row>
    <row r="42702" spans="2:29">
      <c r="B42702" s="136"/>
      <c r="E42702" s="136"/>
      <c r="H42702" s="136"/>
      <c r="K42702" s="136"/>
      <c r="O42702" s="136"/>
      <c r="T42702" s="136"/>
      <c r="W42702" s="136"/>
      <c r="Z42702" s="136"/>
      <c r="AC42702" s="136"/>
    </row>
    <row r="42703" spans="2:29">
      <c r="B42703" s="136"/>
      <c r="E42703" s="136"/>
      <c r="H42703" s="136"/>
      <c r="K42703" s="136"/>
      <c r="O42703" s="136"/>
      <c r="T42703" s="136"/>
      <c r="W42703" s="136"/>
      <c r="Z42703" s="136"/>
      <c r="AC42703" s="136"/>
    </row>
    <row r="42704" spans="2:29">
      <c r="B42704" s="136"/>
      <c r="E42704" s="136"/>
      <c r="H42704" s="136"/>
      <c r="K42704" s="136"/>
      <c r="O42704" s="136"/>
      <c r="T42704" s="136"/>
      <c r="W42704" s="136"/>
      <c r="Z42704" s="136"/>
      <c r="AC42704" s="136"/>
    </row>
    <row r="42705" spans="2:29">
      <c r="B42705" s="136"/>
      <c r="E42705" s="136"/>
      <c r="H42705" s="136"/>
      <c r="K42705" s="136"/>
      <c r="O42705" s="136"/>
      <c r="T42705" s="136"/>
      <c r="W42705" s="136"/>
      <c r="Z42705" s="136"/>
      <c r="AC42705" s="136"/>
    </row>
    <row r="42706" spans="2:29">
      <c r="B42706" s="136"/>
      <c r="E42706" s="136"/>
      <c r="H42706" s="136"/>
      <c r="K42706" s="136"/>
      <c r="O42706" s="136"/>
      <c r="T42706" s="136"/>
      <c r="W42706" s="136"/>
      <c r="Z42706" s="136"/>
      <c r="AC42706" s="136"/>
    </row>
    <row r="42707" spans="2:29">
      <c r="B42707" s="136"/>
      <c r="E42707" s="136"/>
      <c r="H42707" s="136"/>
      <c r="K42707" s="136"/>
      <c r="O42707" s="136"/>
      <c r="T42707" s="136"/>
      <c r="W42707" s="136"/>
      <c r="Z42707" s="136"/>
      <c r="AC42707" s="136"/>
    </row>
    <row r="42708" spans="2:29">
      <c r="B42708" s="136"/>
      <c r="E42708" s="136"/>
      <c r="H42708" s="136"/>
      <c r="K42708" s="136"/>
      <c r="O42708" s="136"/>
      <c r="T42708" s="136"/>
      <c r="W42708" s="136"/>
      <c r="Z42708" s="136"/>
      <c r="AC42708" s="136"/>
    </row>
    <row r="42709" spans="2:29">
      <c r="B42709" s="136"/>
      <c r="E42709" s="136"/>
      <c r="H42709" s="136"/>
      <c r="K42709" s="136"/>
      <c r="O42709" s="136"/>
      <c r="T42709" s="136"/>
      <c r="W42709" s="136"/>
      <c r="Z42709" s="136"/>
      <c r="AC42709" s="136"/>
    </row>
    <row r="42710" spans="2:29">
      <c r="B42710" s="136"/>
      <c r="E42710" s="136"/>
      <c r="H42710" s="136"/>
      <c r="K42710" s="136"/>
      <c r="O42710" s="136"/>
      <c r="T42710" s="136"/>
      <c r="W42710" s="136"/>
      <c r="Z42710" s="136"/>
      <c r="AC42710" s="136"/>
    </row>
    <row r="42711" spans="2:29">
      <c r="B42711" s="136"/>
      <c r="E42711" s="136"/>
      <c r="H42711" s="136"/>
      <c r="K42711" s="136"/>
      <c r="O42711" s="136"/>
      <c r="T42711" s="136"/>
      <c r="W42711" s="136"/>
      <c r="Z42711" s="136"/>
      <c r="AC42711" s="136"/>
    </row>
    <row r="42712" spans="2:29">
      <c r="B42712" s="136"/>
      <c r="E42712" s="136"/>
      <c r="H42712" s="136"/>
      <c r="K42712" s="136"/>
      <c r="O42712" s="136"/>
      <c r="T42712" s="136"/>
      <c r="W42712" s="136"/>
      <c r="Z42712" s="136"/>
      <c r="AC42712" s="136"/>
    </row>
    <row r="42713" spans="2:29">
      <c r="B42713" s="136"/>
      <c r="E42713" s="136"/>
      <c r="H42713" s="136"/>
      <c r="K42713" s="136"/>
      <c r="O42713" s="136"/>
      <c r="T42713" s="136"/>
      <c r="W42713" s="136"/>
      <c r="Z42713" s="136"/>
      <c r="AC42713" s="136"/>
    </row>
    <row r="42714" spans="2:29">
      <c r="B42714" s="136"/>
      <c r="E42714" s="136"/>
      <c r="H42714" s="136"/>
      <c r="K42714" s="136"/>
      <c r="O42714" s="136"/>
      <c r="T42714" s="136"/>
      <c r="W42714" s="136"/>
      <c r="Z42714" s="136"/>
      <c r="AC42714" s="136"/>
    </row>
    <row r="42715" spans="2:29">
      <c r="B42715" s="136"/>
      <c r="E42715" s="136"/>
      <c r="H42715" s="136"/>
      <c r="K42715" s="136"/>
      <c r="O42715" s="136"/>
      <c r="T42715" s="136"/>
      <c r="W42715" s="136"/>
      <c r="Z42715" s="136"/>
      <c r="AC42715" s="136"/>
    </row>
    <row r="42716" spans="2:29">
      <c r="B42716" s="136"/>
      <c r="E42716" s="136"/>
      <c r="H42716" s="136"/>
      <c r="K42716" s="136"/>
      <c r="O42716" s="136"/>
      <c r="T42716" s="136"/>
      <c r="W42716" s="136"/>
      <c r="Z42716" s="136"/>
      <c r="AC42716" s="136"/>
    </row>
    <row r="42717" spans="2:29">
      <c r="B42717" s="136"/>
      <c r="E42717" s="136"/>
      <c r="H42717" s="136"/>
      <c r="K42717" s="136"/>
      <c r="O42717" s="136"/>
      <c r="T42717" s="136"/>
      <c r="W42717" s="136"/>
      <c r="Z42717" s="136"/>
      <c r="AC42717" s="136"/>
    </row>
    <row r="42718" spans="2:29">
      <c r="B42718" s="136"/>
      <c r="E42718" s="136"/>
      <c r="H42718" s="136"/>
      <c r="K42718" s="136"/>
      <c r="O42718" s="136"/>
      <c r="T42718" s="136"/>
      <c r="W42718" s="136"/>
      <c r="Z42718" s="136"/>
      <c r="AC42718" s="136"/>
    </row>
    <row r="42719" spans="2:29">
      <c r="B42719" s="136"/>
      <c r="E42719" s="136"/>
      <c r="H42719" s="136"/>
      <c r="K42719" s="136"/>
      <c r="O42719" s="136"/>
      <c r="T42719" s="136"/>
      <c r="W42719" s="136"/>
      <c r="Z42719" s="136"/>
      <c r="AC42719" s="136"/>
    </row>
    <row r="42720" spans="2:29">
      <c r="B42720" s="136"/>
      <c r="E42720" s="136"/>
      <c r="H42720" s="136"/>
      <c r="K42720" s="136"/>
      <c r="O42720" s="136"/>
      <c r="T42720" s="136"/>
      <c r="W42720" s="136"/>
      <c r="Z42720" s="136"/>
      <c r="AC42720" s="136"/>
    </row>
    <row r="42721" spans="2:29">
      <c r="B42721" s="136"/>
      <c r="E42721" s="136"/>
      <c r="H42721" s="136"/>
      <c r="K42721" s="136"/>
      <c r="O42721" s="136"/>
      <c r="T42721" s="136"/>
      <c r="W42721" s="136"/>
      <c r="Z42721" s="136"/>
      <c r="AC42721" s="136"/>
    </row>
    <row r="42722" spans="2:29">
      <c r="B42722" s="136"/>
      <c r="E42722" s="136"/>
      <c r="H42722" s="136"/>
      <c r="K42722" s="136"/>
      <c r="O42722" s="136"/>
      <c r="T42722" s="136"/>
      <c r="W42722" s="136"/>
      <c r="Z42722" s="136"/>
      <c r="AC42722" s="136"/>
    </row>
    <row r="42723" spans="2:29">
      <c r="B42723" s="136"/>
      <c r="E42723" s="136"/>
      <c r="H42723" s="136"/>
      <c r="K42723" s="136"/>
      <c r="O42723" s="136"/>
      <c r="T42723" s="136"/>
      <c r="W42723" s="136"/>
      <c r="Z42723" s="136"/>
      <c r="AC42723" s="136"/>
    </row>
    <row r="42724" spans="2:29">
      <c r="B42724" s="136"/>
      <c r="E42724" s="136"/>
      <c r="H42724" s="136"/>
      <c r="K42724" s="136"/>
      <c r="O42724" s="136"/>
      <c r="T42724" s="136"/>
      <c r="W42724" s="136"/>
      <c r="Z42724" s="136"/>
      <c r="AC42724" s="136"/>
    </row>
    <row r="42725" spans="2:29">
      <c r="B42725" s="136"/>
      <c r="E42725" s="136"/>
      <c r="H42725" s="136"/>
      <c r="K42725" s="136"/>
      <c r="O42725" s="136"/>
      <c r="T42725" s="136"/>
      <c r="W42725" s="136"/>
      <c r="Z42725" s="136"/>
      <c r="AC42725" s="136"/>
    </row>
    <row r="42726" spans="2:29">
      <c r="B42726" s="136"/>
      <c r="E42726" s="136"/>
      <c r="H42726" s="136"/>
      <c r="K42726" s="136"/>
      <c r="O42726" s="136"/>
      <c r="T42726" s="136"/>
      <c r="W42726" s="136"/>
      <c r="Z42726" s="136"/>
      <c r="AC42726" s="136"/>
    </row>
    <row r="42727" spans="2:29">
      <c r="B42727" s="136"/>
      <c r="E42727" s="136"/>
      <c r="H42727" s="136"/>
      <c r="K42727" s="136"/>
      <c r="O42727" s="136"/>
      <c r="T42727" s="136"/>
      <c r="W42727" s="136"/>
      <c r="Z42727" s="136"/>
      <c r="AC42727" s="136"/>
    </row>
    <row r="42728" spans="2:29">
      <c r="B42728" s="136"/>
      <c r="E42728" s="136"/>
      <c r="H42728" s="136"/>
      <c r="K42728" s="136"/>
      <c r="O42728" s="136"/>
      <c r="T42728" s="136"/>
      <c r="W42728" s="136"/>
      <c r="Z42728" s="136"/>
      <c r="AC42728" s="136"/>
    </row>
    <row r="42729" spans="2:29">
      <c r="B42729" s="136"/>
      <c r="E42729" s="136"/>
      <c r="H42729" s="136"/>
      <c r="K42729" s="136"/>
      <c r="O42729" s="136"/>
      <c r="T42729" s="136"/>
      <c r="W42729" s="136"/>
      <c r="Z42729" s="136"/>
      <c r="AC42729" s="136"/>
    </row>
    <row r="42730" spans="2:29">
      <c r="B42730" s="136"/>
      <c r="E42730" s="136"/>
      <c r="H42730" s="136"/>
      <c r="K42730" s="136"/>
      <c r="O42730" s="136"/>
      <c r="T42730" s="136"/>
      <c r="W42730" s="136"/>
      <c r="Z42730" s="136"/>
      <c r="AC42730" s="136"/>
    </row>
    <row r="42731" spans="2:29">
      <c r="B42731" s="136"/>
      <c r="E42731" s="136"/>
      <c r="H42731" s="136"/>
      <c r="K42731" s="136"/>
      <c r="O42731" s="136"/>
      <c r="T42731" s="136"/>
      <c r="W42731" s="136"/>
      <c r="Z42731" s="136"/>
      <c r="AC42731" s="136"/>
    </row>
    <row r="42732" spans="2:29">
      <c r="B42732" s="136"/>
      <c r="E42732" s="136"/>
      <c r="H42732" s="136"/>
      <c r="K42732" s="136"/>
      <c r="O42732" s="136"/>
      <c r="T42732" s="136"/>
      <c r="W42732" s="136"/>
      <c r="Z42732" s="136"/>
      <c r="AC42732" s="136"/>
    </row>
    <row r="42733" spans="2:29">
      <c r="B42733" s="136"/>
      <c r="E42733" s="136"/>
      <c r="H42733" s="136"/>
      <c r="K42733" s="136"/>
      <c r="O42733" s="136"/>
      <c r="T42733" s="136"/>
      <c r="W42733" s="136"/>
      <c r="Z42733" s="136"/>
      <c r="AC42733" s="136"/>
    </row>
    <row r="42734" spans="2:29">
      <c r="B42734" s="136"/>
      <c r="E42734" s="136"/>
      <c r="H42734" s="136"/>
      <c r="K42734" s="136"/>
      <c r="O42734" s="136"/>
      <c r="T42734" s="136"/>
      <c r="W42734" s="136"/>
      <c r="Z42734" s="136"/>
      <c r="AC42734" s="136"/>
    </row>
    <row r="42735" spans="2:29">
      <c r="B42735" s="136"/>
      <c r="E42735" s="136"/>
      <c r="H42735" s="136"/>
      <c r="K42735" s="136"/>
      <c r="O42735" s="136"/>
      <c r="T42735" s="136"/>
      <c r="W42735" s="136"/>
      <c r="Z42735" s="136"/>
      <c r="AC42735" s="136"/>
    </row>
    <row r="42736" spans="2:29">
      <c r="B42736" s="136"/>
      <c r="E42736" s="136"/>
      <c r="H42736" s="136"/>
      <c r="K42736" s="136"/>
      <c r="O42736" s="136"/>
      <c r="T42736" s="136"/>
      <c r="W42736" s="136"/>
      <c r="Z42736" s="136"/>
      <c r="AC42736" s="136"/>
    </row>
    <row r="42737" spans="2:29">
      <c r="B42737" s="136"/>
      <c r="E42737" s="136"/>
      <c r="H42737" s="136"/>
      <c r="K42737" s="136"/>
      <c r="O42737" s="136"/>
      <c r="T42737" s="136"/>
      <c r="W42737" s="136"/>
      <c r="Z42737" s="136"/>
      <c r="AC42737" s="136"/>
    </row>
    <row r="42738" spans="2:29">
      <c r="B42738" s="136"/>
      <c r="E42738" s="136"/>
      <c r="H42738" s="136"/>
      <c r="K42738" s="136"/>
      <c r="O42738" s="136"/>
      <c r="T42738" s="136"/>
      <c r="W42738" s="136"/>
      <c r="Z42738" s="136"/>
      <c r="AC42738" s="136"/>
    </row>
    <row r="42739" spans="2:29">
      <c r="B42739" s="136"/>
      <c r="E42739" s="136"/>
      <c r="H42739" s="136"/>
      <c r="K42739" s="136"/>
      <c r="O42739" s="136"/>
      <c r="T42739" s="136"/>
      <c r="W42739" s="136"/>
      <c r="Z42739" s="136"/>
      <c r="AC42739" s="136"/>
    </row>
    <row r="42740" spans="2:29">
      <c r="B42740" s="136"/>
      <c r="E42740" s="136"/>
      <c r="H42740" s="136"/>
      <c r="K42740" s="136"/>
      <c r="O42740" s="136"/>
      <c r="T42740" s="136"/>
      <c r="W42740" s="136"/>
      <c r="Z42740" s="136"/>
      <c r="AC42740" s="136"/>
    </row>
    <row r="42741" spans="2:29">
      <c r="B42741" s="136"/>
      <c r="E42741" s="136"/>
      <c r="H42741" s="136"/>
      <c r="K42741" s="136"/>
      <c r="O42741" s="136"/>
      <c r="T42741" s="136"/>
      <c r="W42741" s="136"/>
      <c r="Z42741" s="136"/>
      <c r="AC42741" s="136"/>
    </row>
    <row r="42742" spans="2:29">
      <c r="B42742" s="136"/>
      <c r="E42742" s="136"/>
      <c r="H42742" s="136"/>
      <c r="K42742" s="136"/>
      <c r="O42742" s="136"/>
      <c r="T42742" s="136"/>
      <c r="W42742" s="136"/>
      <c r="Z42742" s="136"/>
      <c r="AC42742" s="136"/>
    </row>
    <row r="42743" spans="2:29">
      <c r="B42743" s="136"/>
      <c r="E42743" s="136"/>
      <c r="H42743" s="136"/>
      <c r="K42743" s="136"/>
      <c r="O42743" s="136"/>
      <c r="T42743" s="136"/>
      <c r="W42743" s="136"/>
      <c r="Z42743" s="136"/>
      <c r="AC42743" s="136"/>
    </row>
    <row r="42744" spans="2:29">
      <c r="B42744" s="136"/>
      <c r="E42744" s="136"/>
      <c r="H42744" s="136"/>
      <c r="K42744" s="136"/>
      <c r="O42744" s="136"/>
      <c r="T42744" s="136"/>
      <c r="W42744" s="136"/>
      <c r="Z42744" s="136"/>
      <c r="AC42744" s="136"/>
    </row>
    <row r="42745" spans="2:29">
      <c r="B42745" s="136"/>
      <c r="E42745" s="136"/>
      <c r="H42745" s="136"/>
      <c r="K42745" s="136"/>
      <c r="O42745" s="136"/>
      <c r="T42745" s="136"/>
      <c r="W42745" s="136"/>
      <c r="Z42745" s="136"/>
      <c r="AC42745" s="136"/>
    </row>
    <row r="42746" spans="2:29">
      <c r="B42746" s="136"/>
      <c r="E42746" s="136"/>
      <c r="H42746" s="136"/>
      <c r="K42746" s="136"/>
      <c r="O42746" s="136"/>
      <c r="T42746" s="136"/>
      <c r="W42746" s="136"/>
      <c r="Z42746" s="136"/>
      <c r="AC42746" s="136"/>
    </row>
    <row r="42747" spans="2:29">
      <c r="B42747" s="136"/>
      <c r="E42747" s="136"/>
      <c r="H42747" s="136"/>
      <c r="K42747" s="136"/>
      <c r="O42747" s="136"/>
      <c r="T42747" s="136"/>
      <c r="W42747" s="136"/>
      <c r="Z42747" s="136"/>
      <c r="AC42747" s="136"/>
    </row>
    <row r="42748" spans="2:29">
      <c r="B42748" s="136"/>
      <c r="E42748" s="136"/>
      <c r="H42748" s="136"/>
      <c r="K42748" s="136"/>
      <c r="O42748" s="136"/>
      <c r="T42748" s="136"/>
      <c r="W42748" s="136"/>
      <c r="Z42748" s="136"/>
      <c r="AC42748" s="136"/>
    </row>
    <row r="42749" spans="2:29">
      <c r="B42749" s="136"/>
      <c r="E42749" s="136"/>
      <c r="H42749" s="136"/>
      <c r="K42749" s="136"/>
      <c r="O42749" s="136"/>
      <c r="T42749" s="136"/>
      <c r="W42749" s="136"/>
      <c r="Z42749" s="136"/>
      <c r="AC42749" s="136"/>
    </row>
    <row r="42750" spans="2:29">
      <c r="B42750" s="136"/>
      <c r="E42750" s="136"/>
      <c r="H42750" s="136"/>
      <c r="K42750" s="136"/>
      <c r="O42750" s="136"/>
      <c r="T42750" s="136"/>
      <c r="W42750" s="136"/>
      <c r="Z42750" s="136"/>
      <c r="AC42750" s="136"/>
    </row>
    <row r="42751" spans="2:29">
      <c r="B42751" s="136"/>
      <c r="E42751" s="136"/>
      <c r="H42751" s="136"/>
      <c r="K42751" s="136"/>
      <c r="O42751" s="136"/>
      <c r="T42751" s="136"/>
      <c r="W42751" s="136"/>
      <c r="Z42751" s="136"/>
      <c r="AC42751" s="136"/>
    </row>
    <row r="42752" spans="2:29">
      <c r="B42752" s="136"/>
      <c r="E42752" s="136"/>
      <c r="H42752" s="136"/>
      <c r="K42752" s="136"/>
      <c r="O42752" s="136"/>
      <c r="T42752" s="136"/>
      <c r="W42752" s="136"/>
      <c r="Z42752" s="136"/>
      <c r="AC42752" s="136"/>
    </row>
    <row r="42753" spans="2:29">
      <c r="B42753" s="136"/>
      <c r="E42753" s="136"/>
      <c r="H42753" s="136"/>
      <c r="K42753" s="136"/>
      <c r="O42753" s="136"/>
      <c r="T42753" s="136"/>
      <c r="W42753" s="136"/>
      <c r="Z42753" s="136"/>
      <c r="AC42753" s="136"/>
    </row>
    <row r="42754" spans="2:29">
      <c r="B42754" s="136"/>
      <c r="E42754" s="136"/>
      <c r="H42754" s="136"/>
      <c r="K42754" s="136"/>
      <c r="O42754" s="136"/>
      <c r="T42754" s="136"/>
      <c r="W42754" s="136"/>
      <c r="Z42754" s="136"/>
      <c r="AC42754" s="136"/>
    </row>
    <row r="42755" spans="2:29">
      <c r="B42755" s="136"/>
      <c r="E42755" s="136"/>
      <c r="H42755" s="136"/>
      <c r="K42755" s="136"/>
      <c r="O42755" s="136"/>
      <c r="T42755" s="136"/>
      <c r="W42755" s="136"/>
      <c r="Z42755" s="136"/>
      <c r="AC42755" s="136"/>
    </row>
    <row r="42756" spans="2:29">
      <c r="B42756" s="136"/>
      <c r="E42756" s="136"/>
      <c r="H42756" s="136"/>
      <c r="K42756" s="136"/>
      <c r="O42756" s="136"/>
      <c r="T42756" s="136"/>
      <c r="W42756" s="136"/>
      <c r="Z42756" s="136"/>
      <c r="AC42756" s="136"/>
    </row>
    <row r="42757" spans="2:29">
      <c r="B42757" s="136"/>
      <c r="E42757" s="136"/>
      <c r="H42757" s="136"/>
      <c r="K42757" s="136"/>
      <c r="O42757" s="136"/>
      <c r="T42757" s="136"/>
      <c r="W42757" s="136"/>
      <c r="Z42757" s="136"/>
      <c r="AC42757" s="136"/>
    </row>
    <row r="42758" spans="2:29">
      <c r="B42758" s="136"/>
      <c r="E42758" s="136"/>
      <c r="H42758" s="136"/>
      <c r="K42758" s="136"/>
      <c r="O42758" s="136"/>
      <c r="T42758" s="136"/>
      <c r="W42758" s="136"/>
      <c r="Z42758" s="136"/>
      <c r="AC42758" s="136"/>
    </row>
    <row r="42759" spans="2:29">
      <c r="B42759" s="136"/>
      <c r="E42759" s="136"/>
      <c r="H42759" s="136"/>
      <c r="K42759" s="136"/>
      <c r="O42759" s="136"/>
      <c r="T42759" s="136"/>
      <c r="W42759" s="136"/>
      <c r="Z42759" s="136"/>
      <c r="AC42759" s="136"/>
    </row>
    <row r="42760" spans="2:29">
      <c r="B42760" s="136"/>
      <c r="E42760" s="136"/>
      <c r="H42760" s="136"/>
      <c r="K42760" s="136"/>
      <c r="O42760" s="136"/>
      <c r="T42760" s="136"/>
      <c r="W42760" s="136"/>
      <c r="Z42760" s="136"/>
      <c r="AC42760" s="136"/>
    </row>
    <row r="42761" spans="2:29">
      <c r="B42761" s="136"/>
      <c r="E42761" s="136"/>
      <c r="H42761" s="136"/>
      <c r="K42761" s="136"/>
      <c r="O42761" s="136"/>
      <c r="T42761" s="136"/>
      <c r="W42761" s="136"/>
      <c r="Z42761" s="136"/>
      <c r="AC42761" s="136"/>
    </row>
    <row r="42762" spans="2:29">
      <c r="B42762" s="136"/>
      <c r="E42762" s="136"/>
      <c r="H42762" s="136"/>
      <c r="K42762" s="136"/>
      <c r="O42762" s="136"/>
      <c r="T42762" s="136"/>
      <c r="W42762" s="136"/>
      <c r="Z42762" s="136"/>
      <c r="AC42762" s="136"/>
    </row>
    <row r="42763" spans="2:29">
      <c r="B42763" s="136"/>
      <c r="E42763" s="136"/>
      <c r="H42763" s="136"/>
      <c r="K42763" s="136"/>
      <c r="O42763" s="136"/>
      <c r="T42763" s="136"/>
      <c r="W42763" s="136"/>
      <c r="Z42763" s="136"/>
      <c r="AC42763" s="136"/>
    </row>
    <row r="42764" spans="2:29">
      <c r="B42764" s="136"/>
      <c r="E42764" s="136"/>
      <c r="H42764" s="136"/>
      <c r="K42764" s="136"/>
      <c r="O42764" s="136"/>
      <c r="T42764" s="136"/>
      <c r="W42764" s="136"/>
      <c r="Z42764" s="136"/>
      <c r="AC42764" s="136"/>
    </row>
    <row r="42765" spans="2:29">
      <c r="B42765" s="136"/>
      <c r="E42765" s="136"/>
      <c r="H42765" s="136"/>
      <c r="K42765" s="136"/>
      <c r="O42765" s="136"/>
      <c r="T42765" s="136"/>
      <c r="W42765" s="136"/>
      <c r="Z42765" s="136"/>
      <c r="AC42765" s="136"/>
    </row>
    <row r="42766" spans="2:29">
      <c r="B42766" s="136"/>
      <c r="E42766" s="136"/>
      <c r="H42766" s="136"/>
      <c r="K42766" s="136"/>
      <c r="O42766" s="136"/>
      <c r="T42766" s="136"/>
      <c r="W42766" s="136"/>
      <c r="Z42766" s="136"/>
      <c r="AC42766" s="136"/>
    </row>
    <row r="42767" spans="2:29">
      <c r="B42767" s="136"/>
      <c r="E42767" s="136"/>
      <c r="H42767" s="136"/>
      <c r="K42767" s="136"/>
      <c r="O42767" s="136"/>
      <c r="T42767" s="136"/>
      <c r="W42767" s="136"/>
      <c r="Z42767" s="136"/>
      <c r="AC42767" s="136"/>
    </row>
    <row r="42768" spans="2:29">
      <c r="B42768" s="136"/>
      <c r="E42768" s="136"/>
      <c r="H42768" s="136"/>
      <c r="K42768" s="136"/>
      <c r="O42768" s="136"/>
      <c r="T42768" s="136"/>
      <c r="W42768" s="136"/>
      <c r="Z42768" s="136"/>
      <c r="AC42768" s="136"/>
    </row>
    <row r="42769" spans="2:29">
      <c r="B42769" s="136"/>
      <c r="E42769" s="136"/>
      <c r="H42769" s="136"/>
      <c r="K42769" s="136"/>
      <c r="O42769" s="136"/>
      <c r="T42769" s="136"/>
      <c r="W42769" s="136"/>
      <c r="Z42769" s="136"/>
      <c r="AC42769" s="136"/>
    </row>
    <row r="42770" spans="2:29">
      <c r="B42770" s="136"/>
      <c r="E42770" s="136"/>
      <c r="H42770" s="136"/>
      <c r="K42770" s="136"/>
      <c r="O42770" s="136"/>
      <c r="T42770" s="136"/>
      <c r="W42770" s="136"/>
      <c r="Z42770" s="136"/>
      <c r="AC42770" s="136"/>
    </row>
    <row r="42771" spans="2:29">
      <c r="B42771" s="136"/>
      <c r="E42771" s="136"/>
      <c r="H42771" s="136"/>
      <c r="K42771" s="136"/>
      <c r="O42771" s="136"/>
      <c r="T42771" s="136"/>
      <c r="W42771" s="136"/>
      <c r="Z42771" s="136"/>
      <c r="AC42771" s="136"/>
    </row>
    <row r="42772" spans="2:29">
      <c r="B42772" s="136"/>
      <c r="E42772" s="136"/>
      <c r="H42772" s="136"/>
      <c r="K42772" s="136"/>
      <c r="O42772" s="136"/>
      <c r="T42772" s="136"/>
      <c r="W42772" s="136"/>
      <c r="Z42772" s="136"/>
      <c r="AC42772" s="136"/>
    </row>
    <row r="42773" spans="2:29">
      <c r="B42773" s="136"/>
      <c r="E42773" s="136"/>
      <c r="H42773" s="136"/>
      <c r="K42773" s="136"/>
      <c r="O42773" s="136"/>
      <c r="T42773" s="136"/>
      <c r="W42773" s="136"/>
      <c r="Z42773" s="136"/>
      <c r="AC42773" s="136"/>
    </row>
    <row r="42774" spans="2:29">
      <c r="B42774" s="136"/>
      <c r="E42774" s="136"/>
      <c r="H42774" s="136"/>
      <c r="K42774" s="136"/>
      <c r="O42774" s="136"/>
      <c r="T42774" s="136"/>
      <c r="W42774" s="136"/>
      <c r="Z42774" s="136"/>
      <c r="AC42774" s="136"/>
    </row>
    <row r="42775" spans="2:29">
      <c r="B42775" s="136"/>
      <c r="E42775" s="136"/>
      <c r="H42775" s="136"/>
      <c r="K42775" s="136"/>
      <c r="O42775" s="136"/>
      <c r="T42775" s="136"/>
      <c r="W42775" s="136"/>
      <c r="Z42775" s="136"/>
      <c r="AC42775" s="136"/>
    </row>
    <row r="42776" spans="2:29">
      <c r="B42776" s="136"/>
      <c r="E42776" s="136"/>
      <c r="H42776" s="136"/>
      <c r="K42776" s="136"/>
      <c r="O42776" s="136"/>
      <c r="T42776" s="136"/>
      <c r="W42776" s="136"/>
      <c r="Z42776" s="136"/>
      <c r="AC42776" s="136"/>
    </row>
    <row r="42777" spans="2:29">
      <c r="B42777" s="136"/>
      <c r="E42777" s="136"/>
      <c r="H42777" s="136"/>
      <c r="K42777" s="136"/>
      <c r="O42777" s="136"/>
      <c r="T42777" s="136"/>
      <c r="W42777" s="136"/>
      <c r="Z42777" s="136"/>
      <c r="AC42777" s="136"/>
    </row>
    <row r="42778" spans="2:29">
      <c r="B42778" s="136"/>
      <c r="E42778" s="136"/>
      <c r="H42778" s="136"/>
      <c r="K42778" s="136"/>
      <c r="O42778" s="136"/>
      <c r="T42778" s="136"/>
      <c r="W42778" s="136"/>
      <c r="Z42778" s="136"/>
      <c r="AC42778" s="136"/>
    </row>
    <row r="42779" spans="2:29">
      <c r="B42779" s="136"/>
      <c r="E42779" s="136"/>
      <c r="H42779" s="136"/>
      <c r="K42779" s="136"/>
      <c r="O42779" s="136"/>
      <c r="T42779" s="136"/>
      <c r="W42779" s="136"/>
      <c r="Z42779" s="136"/>
      <c r="AC42779" s="136"/>
    </row>
    <row r="42780" spans="2:29">
      <c r="B42780" s="136"/>
      <c r="E42780" s="136"/>
      <c r="H42780" s="136"/>
      <c r="K42780" s="136"/>
      <c r="O42780" s="136"/>
      <c r="T42780" s="136"/>
      <c r="W42780" s="136"/>
      <c r="Z42780" s="136"/>
      <c r="AC42780" s="136"/>
    </row>
    <row r="42781" spans="2:29">
      <c r="B42781" s="136"/>
      <c r="E42781" s="136"/>
      <c r="H42781" s="136"/>
      <c r="K42781" s="136"/>
      <c r="O42781" s="136"/>
      <c r="T42781" s="136"/>
      <c r="W42781" s="136"/>
      <c r="Z42781" s="136"/>
      <c r="AC42781" s="136"/>
    </row>
    <row r="42782" spans="2:29">
      <c r="B42782" s="136"/>
      <c r="E42782" s="136"/>
      <c r="H42782" s="136"/>
      <c r="K42782" s="136"/>
      <c r="O42782" s="136"/>
      <c r="T42782" s="136"/>
      <c r="W42782" s="136"/>
      <c r="Z42782" s="136"/>
      <c r="AC42782" s="136"/>
    </row>
    <row r="42783" spans="2:29">
      <c r="B42783" s="136"/>
      <c r="E42783" s="136"/>
      <c r="H42783" s="136"/>
      <c r="K42783" s="136"/>
      <c r="O42783" s="136"/>
      <c r="T42783" s="136"/>
      <c r="W42783" s="136"/>
      <c r="Z42783" s="136"/>
      <c r="AC42783" s="136"/>
    </row>
    <row r="42784" spans="2:29">
      <c r="B42784" s="136"/>
      <c r="E42784" s="136"/>
      <c r="H42784" s="136"/>
      <c r="K42784" s="136"/>
      <c r="O42784" s="136"/>
      <c r="T42784" s="136"/>
      <c r="W42784" s="136"/>
      <c r="Z42784" s="136"/>
      <c r="AC42784" s="136"/>
    </row>
    <row r="42785" spans="2:29">
      <c r="B42785" s="136"/>
      <c r="E42785" s="136"/>
      <c r="H42785" s="136"/>
      <c r="K42785" s="136"/>
      <c r="O42785" s="136"/>
      <c r="T42785" s="136"/>
      <c r="W42785" s="136"/>
      <c r="Z42785" s="136"/>
      <c r="AC42785" s="136"/>
    </row>
    <row r="42786" spans="2:29">
      <c r="B42786" s="136"/>
      <c r="E42786" s="136"/>
      <c r="H42786" s="136"/>
      <c r="K42786" s="136"/>
      <c r="O42786" s="136"/>
      <c r="T42786" s="136"/>
      <c r="W42786" s="136"/>
      <c r="Z42786" s="136"/>
      <c r="AC42786" s="136"/>
    </row>
    <row r="42787" spans="2:29">
      <c r="B42787" s="136"/>
      <c r="E42787" s="136"/>
      <c r="H42787" s="136"/>
      <c r="K42787" s="136"/>
      <c r="O42787" s="136"/>
      <c r="T42787" s="136"/>
      <c r="W42787" s="136"/>
      <c r="Z42787" s="136"/>
      <c r="AC42787" s="136"/>
    </row>
    <row r="42788" spans="2:29">
      <c r="B42788" s="136"/>
      <c r="E42788" s="136"/>
      <c r="H42788" s="136"/>
      <c r="K42788" s="136"/>
      <c r="O42788" s="136"/>
      <c r="T42788" s="136"/>
      <c r="W42788" s="136"/>
      <c r="Z42788" s="136"/>
      <c r="AC42788" s="136"/>
    </row>
    <row r="42789" spans="2:29">
      <c r="B42789" s="136"/>
      <c r="E42789" s="136"/>
      <c r="H42789" s="136"/>
      <c r="K42789" s="136"/>
      <c r="O42789" s="136"/>
      <c r="T42789" s="136"/>
      <c r="W42789" s="136"/>
      <c r="Z42789" s="136"/>
      <c r="AC42789" s="136"/>
    </row>
    <row r="42790" spans="2:29">
      <c r="B42790" s="136"/>
      <c r="E42790" s="136"/>
      <c r="H42790" s="136"/>
      <c r="K42790" s="136"/>
      <c r="O42790" s="136"/>
      <c r="T42790" s="136"/>
      <c r="W42790" s="136"/>
      <c r="Z42790" s="136"/>
      <c r="AC42790" s="136"/>
    </row>
    <row r="42791" spans="2:29">
      <c r="B42791" s="136"/>
      <c r="E42791" s="136"/>
      <c r="H42791" s="136"/>
      <c r="K42791" s="136"/>
      <c r="O42791" s="136"/>
      <c r="T42791" s="136"/>
      <c r="W42791" s="136"/>
      <c r="Z42791" s="136"/>
      <c r="AC42791" s="136"/>
    </row>
    <row r="42792" spans="2:29">
      <c r="B42792" s="136"/>
      <c r="E42792" s="136"/>
      <c r="H42792" s="136"/>
      <c r="K42792" s="136"/>
      <c r="O42792" s="136"/>
      <c r="T42792" s="136"/>
      <c r="W42792" s="136"/>
      <c r="Z42792" s="136"/>
      <c r="AC42792" s="136"/>
    </row>
    <row r="42793" spans="2:29">
      <c r="B42793" s="136"/>
      <c r="E42793" s="136"/>
      <c r="H42793" s="136"/>
      <c r="K42793" s="136"/>
      <c r="O42793" s="136"/>
      <c r="T42793" s="136"/>
      <c r="W42793" s="136"/>
      <c r="Z42793" s="136"/>
      <c r="AC42793" s="136"/>
    </row>
    <row r="42794" spans="2:29">
      <c r="B42794" s="136"/>
      <c r="E42794" s="136"/>
      <c r="H42794" s="136"/>
      <c r="K42794" s="136"/>
      <c r="O42794" s="136"/>
      <c r="T42794" s="136"/>
      <c r="W42794" s="136"/>
      <c r="Z42794" s="136"/>
      <c r="AC42794" s="136"/>
    </row>
    <row r="42795" spans="2:29">
      <c r="B42795" s="136"/>
      <c r="E42795" s="136"/>
      <c r="H42795" s="136"/>
      <c r="K42795" s="136"/>
      <c r="O42795" s="136"/>
      <c r="T42795" s="136"/>
      <c r="W42795" s="136"/>
      <c r="Z42795" s="136"/>
      <c r="AC42795" s="136"/>
    </row>
    <row r="42796" spans="2:29">
      <c r="B42796" s="136"/>
      <c r="E42796" s="136"/>
      <c r="H42796" s="136"/>
      <c r="K42796" s="136"/>
      <c r="O42796" s="136"/>
      <c r="T42796" s="136"/>
      <c r="W42796" s="136"/>
      <c r="Z42796" s="136"/>
      <c r="AC42796" s="136"/>
    </row>
    <row r="42797" spans="2:29">
      <c r="B42797" s="136"/>
      <c r="E42797" s="136"/>
      <c r="H42797" s="136"/>
      <c r="K42797" s="136"/>
      <c r="O42797" s="136"/>
      <c r="T42797" s="136"/>
      <c r="W42797" s="136"/>
      <c r="Z42797" s="136"/>
      <c r="AC42797" s="136"/>
    </row>
    <row r="42798" spans="2:29">
      <c r="B42798" s="136"/>
      <c r="E42798" s="136"/>
      <c r="H42798" s="136"/>
      <c r="K42798" s="136"/>
      <c r="O42798" s="136"/>
      <c r="T42798" s="136"/>
      <c r="W42798" s="136"/>
      <c r="Z42798" s="136"/>
      <c r="AC42798" s="136"/>
    </row>
    <row r="42799" spans="2:29">
      <c r="B42799" s="136"/>
      <c r="E42799" s="136"/>
      <c r="H42799" s="136"/>
      <c r="K42799" s="136"/>
      <c r="O42799" s="136"/>
      <c r="T42799" s="136"/>
      <c r="W42799" s="136"/>
      <c r="Z42799" s="136"/>
      <c r="AC42799" s="136"/>
    </row>
    <row r="42800" spans="2:29">
      <c r="B42800" s="136"/>
      <c r="E42800" s="136"/>
      <c r="H42800" s="136"/>
      <c r="K42800" s="136"/>
      <c r="O42800" s="136"/>
      <c r="T42800" s="136"/>
      <c r="W42800" s="136"/>
      <c r="Z42800" s="136"/>
      <c r="AC42800" s="136"/>
    </row>
    <row r="42801" spans="2:29">
      <c r="B42801" s="136"/>
      <c r="E42801" s="136"/>
      <c r="H42801" s="136"/>
      <c r="K42801" s="136"/>
      <c r="O42801" s="136"/>
      <c r="T42801" s="136"/>
      <c r="W42801" s="136"/>
      <c r="Z42801" s="136"/>
      <c r="AC42801" s="136"/>
    </row>
    <row r="42802" spans="2:29">
      <c r="B42802" s="136"/>
      <c r="E42802" s="136"/>
      <c r="H42802" s="136"/>
      <c r="K42802" s="136"/>
      <c r="O42802" s="136"/>
      <c r="T42802" s="136"/>
      <c r="W42802" s="136"/>
      <c r="Z42802" s="136"/>
      <c r="AC42802" s="136"/>
    </row>
    <row r="42803" spans="2:29">
      <c r="B42803" s="136"/>
      <c r="E42803" s="136"/>
      <c r="H42803" s="136"/>
      <c r="K42803" s="136"/>
      <c r="O42803" s="136"/>
      <c r="T42803" s="136"/>
      <c r="W42803" s="136"/>
      <c r="Z42803" s="136"/>
      <c r="AC42803" s="136"/>
    </row>
    <row r="42804" spans="2:29">
      <c r="B42804" s="136"/>
      <c r="E42804" s="136"/>
      <c r="H42804" s="136"/>
      <c r="K42804" s="136"/>
      <c r="O42804" s="136"/>
      <c r="T42804" s="136"/>
      <c r="W42804" s="136"/>
      <c r="Z42804" s="136"/>
      <c r="AC42804" s="136"/>
    </row>
    <row r="42805" spans="2:29">
      <c r="B42805" s="136"/>
      <c r="E42805" s="136"/>
      <c r="H42805" s="136"/>
      <c r="K42805" s="136"/>
      <c r="O42805" s="136"/>
      <c r="T42805" s="136"/>
      <c r="W42805" s="136"/>
      <c r="Z42805" s="136"/>
      <c r="AC42805" s="136"/>
    </row>
    <row r="42806" spans="2:29">
      <c r="B42806" s="136"/>
      <c r="E42806" s="136"/>
      <c r="H42806" s="136"/>
      <c r="K42806" s="136"/>
      <c r="O42806" s="136"/>
      <c r="T42806" s="136"/>
      <c r="W42806" s="136"/>
      <c r="Z42806" s="136"/>
      <c r="AC42806" s="136"/>
    </row>
    <row r="42807" spans="2:29">
      <c r="B42807" s="136"/>
      <c r="E42807" s="136"/>
      <c r="H42807" s="136"/>
      <c r="K42807" s="136"/>
      <c r="O42807" s="136"/>
      <c r="T42807" s="136"/>
      <c r="W42807" s="136"/>
      <c r="Z42807" s="136"/>
      <c r="AC42807" s="136"/>
    </row>
    <row r="42808" spans="2:29">
      <c r="B42808" s="136"/>
      <c r="E42808" s="136"/>
      <c r="H42808" s="136"/>
      <c r="K42808" s="136"/>
      <c r="O42808" s="136"/>
      <c r="T42808" s="136"/>
      <c r="W42808" s="136"/>
      <c r="Z42808" s="136"/>
      <c r="AC42808" s="136"/>
    </row>
    <row r="42809" spans="2:29">
      <c r="B42809" s="136"/>
      <c r="E42809" s="136"/>
      <c r="H42809" s="136"/>
      <c r="K42809" s="136"/>
      <c r="O42809" s="136"/>
      <c r="T42809" s="136"/>
      <c r="W42809" s="136"/>
      <c r="Z42809" s="136"/>
      <c r="AC42809" s="136"/>
    </row>
    <row r="42810" spans="2:29">
      <c r="B42810" s="136"/>
      <c r="E42810" s="136"/>
      <c r="H42810" s="136"/>
      <c r="K42810" s="136"/>
      <c r="O42810" s="136"/>
      <c r="T42810" s="136"/>
      <c r="W42810" s="136"/>
      <c r="Z42810" s="136"/>
      <c r="AC42810" s="136"/>
    </row>
    <row r="42811" spans="2:29">
      <c r="B42811" s="136"/>
      <c r="E42811" s="136"/>
      <c r="H42811" s="136"/>
      <c r="K42811" s="136"/>
      <c r="O42811" s="136"/>
      <c r="T42811" s="136"/>
      <c r="W42811" s="136"/>
      <c r="Z42811" s="136"/>
      <c r="AC42811" s="136"/>
    </row>
    <row r="42812" spans="2:29">
      <c r="B42812" s="136"/>
      <c r="E42812" s="136"/>
      <c r="H42812" s="136"/>
      <c r="K42812" s="136"/>
      <c r="O42812" s="136"/>
      <c r="T42812" s="136"/>
      <c r="W42812" s="136"/>
      <c r="Z42812" s="136"/>
      <c r="AC42812" s="136"/>
    </row>
    <row r="42813" spans="2:29">
      <c r="B42813" s="136"/>
      <c r="E42813" s="136"/>
      <c r="H42813" s="136"/>
      <c r="K42813" s="136"/>
      <c r="O42813" s="136"/>
      <c r="T42813" s="136"/>
      <c r="W42813" s="136"/>
      <c r="Z42813" s="136"/>
      <c r="AC42813" s="136"/>
    </row>
    <row r="42814" spans="2:29">
      <c r="B42814" s="136"/>
      <c r="E42814" s="136"/>
      <c r="H42814" s="136"/>
      <c r="K42814" s="136"/>
      <c r="O42814" s="136"/>
      <c r="T42814" s="136"/>
      <c r="W42814" s="136"/>
      <c r="Z42814" s="136"/>
      <c r="AC42814" s="136"/>
    </row>
    <row r="42815" spans="2:29">
      <c r="B42815" s="136"/>
      <c r="E42815" s="136"/>
      <c r="H42815" s="136"/>
      <c r="K42815" s="136"/>
      <c r="O42815" s="136"/>
      <c r="T42815" s="136"/>
      <c r="W42815" s="136"/>
      <c r="Z42815" s="136"/>
      <c r="AC42815" s="136"/>
    </row>
    <row r="42816" spans="2:29">
      <c r="B42816" s="136"/>
      <c r="E42816" s="136"/>
      <c r="H42816" s="136"/>
      <c r="K42816" s="136"/>
      <c r="O42816" s="136"/>
      <c r="T42816" s="136"/>
      <c r="W42816" s="136"/>
      <c r="Z42816" s="136"/>
      <c r="AC42816" s="136"/>
    </row>
    <row r="42817" spans="2:29">
      <c r="B42817" s="136"/>
      <c r="E42817" s="136"/>
      <c r="H42817" s="136"/>
      <c r="K42817" s="136"/>
      <c r="O42817" s="136"/>
      <c r="T42817" s="136"/>
      <c r="W42817" s="136"/>
      <c r="Z42817" s="136"/>
      <c r="AC42817" s="136"/>
    </row>
    <row r="42818" spans="2:29">
      <c r="B42818" s="136"/>
      <c r="E42818" s="136"/>
      <c r="H42818" s="136"/>
      <c r="K42818" s="136"/>
      <c r="O42818" s="136"/>
      <c r="T42818" s="136"/>
      <c r="W42818" s="136"/>
      <c r="Z42818" s="136"/>
      <c r="AC42818" s="136"/>
    </row>
    <row r="42819" spans="2:29">
      <c r="B42819" s="136"/>
      <c r="E42819" s="136"/>
      <c r="H42819" s="136"/>
      <c r="K42819" s="136"/>
      <c r="O42819" s="136"/>
      <c r="T42819" s="136"/>
      <c r="W42819" s="136"/>
      <c r="Z42819" s="136"/>
      <c r="AC42819" s="136"/>
    </row>
    <row r="42820" spans="2:29">
      <c r="B42820" s="136"/>
      <c r="E42820" s="136"/>
      <c r="H42820" s="136"/>
      <c r="K42820" s="136"/>
      <c r="O42820" s="136"/>
      <c r="T42820" s="136"/>
      <c r="W42820" s="136"/>
      <c r="Z42820" s="136"/>
      <c r="AC42820" s="136"/>
    </row>
    <row r="42821" spans="2:29">
      <c r="B42821" s="136"/>
      <c r="E42821" s="136"/>
      <c r="H42821" s="136"/>
      <c r="K42821" s="136"/>
      <c r="O42821" s="136"/>
      <c r="T42821" s="136"/>
      <c r="W42821" s="136"/>
      <c r="Z42821" s="136"/>
      <c r="AC42821" s="136"/>
    </row>
    <row r="42822" spans="2:29">
      <c r="B42822" s="136"/>
      <c r="E42822" s="136"/>
      <c r="H42822" s="136"/>
      <c r="K42822" s="136"/>
      <c r="O42822" s="136"/>
      <c r="T42822" s="136"/>
      <c r="W42822" s="136"/>
      <c r="Z42822" s="136"/>
      <c r="AC42822" s="136"/>
    </row>
    <row r="42823" spans="2:29">
      <c r="B42823" s="136"/>
      <c r="E42823" s="136"/>
      <c r="H42823" s="136"/>
      <c r="K42823" s="136"/>
      <c r="O42823" s="136"/>
      <c r="T42823" s="136"/>
      <c r="W42823" s="136"/>
      <c r="Z42823" s="136"/>
      <c r="AC42823" s="136"/>
    </row>
    <row r="42824" spans="2:29">
      <c r="B42824" s="136"/>
      <c r="E42824" s="136"/>
      <c r="H42824" s="136"/>
      <c r="K42824" s="136"/>
      <c r="O42824" s="136"/>
      <c r="T42824" s="136"/>
      <c r="W42824" s="136"/>
      <c r="Z42824" s="136"/>
      <c r="AC42824" s="136"/>
    </row>
    <row r="42825" spans="2:29">
      <c r="B42825" s="136"/>
      <c r="E42825" s="136"/>
      <c r="H42825" s="136"/>
      <c r="K42825" s="136"/>
      <c r="O42825" s="136"/>
      <c r="T42825" s="136"/>
      <c r="W42825" s="136"/>
      <c r="Z42825" s="136"/>
      <c r="AC42825" s="136"/>
    </row>
    <row r="42826" spans="2:29">
      <c r="B42826" s="136"/>
      <c r="E42826" s="136"/>
      <c r="H42826" s="136"/>
      <c r="K42826" s="136"/>
      <c r="O42826" s="136"/>
      <c r="T42826" s="136"/>
      <c r="W42826" s="136"/>
      <c r="Z42826" s="136"/>
      <c r="AC42826" s="136"/>
    </row>
    <row r="42827" spans="2:29">
      <c r="B42827" s="136"/>
      <c r="E42827" s="136"/>
      <c r="H42827" s="136"/>
      <c r="K42827" s="136"/>
      <c r="O42827" s="136"/>
      <c r="T42827" s="136"/>
      <c r="W42827" s="136"/>
      <c r="Z42827" s="136"/>
      <c r="AC42827" s="136"/>
    </row>
    <row r="42828" spans="2:29">
      <c r="B42828" s="136"/>
      <c r="E42828" s="136"/>
      <c r="H42828" s="136"/>
      <c r="K42828" s="136"/>
      <c r="O42828" s="136"/>
      <c r="T42828" s="136"/>
      <c r="W42828" s="136"/>
      <c r="Z42828" s="136"/>
      <c r="AC42828" s="136"/>
    </row>
    <row r="42829" spans="2:29">
      <c r="B42829" s="136"/>
      <c r="E42829" s="136"/>
      <c r="H42829" s="136"/>
      <c r="K42829" s="136"/>
      <c r="O42829" s="136"/>
      <c r="T42829" s="136"/>
      <c r="W42829" s="136"/>
      <c r="Z42829" s="136"/>
      <c r="AC42829" s="136"/>
    </row>
    <row r="42830" spans="2:29">
      <c r="B42830" s="136"/>
      <c r="E42830" s="136"/>
      <c r="H42830" s="136"/>
      <c r="K42830" s="136"/>
      <c r="O42830" s="136"/>
      <c r="T42830" s="136"/>
      <c r="W42830" s="136"/>
      <c r="Z42830" s="136"/>
      <c r="AC42830" s="136"/>
    </row>
    <row r="42831" spans="2:29">
      <c r="B42831" s="136"/>
      <c r="E42831" s="136"/>
      <c r="H42831" s="136"/>
      <c r="K42831" s="136"/>
      <c r="O42831" s="136"/>
      <c r="T42831" s="136"/>
      <c r="W42831" s="136"/>
      <c r="Z42831" s="136"/>
      <c r="AC42831" s="136"/>
    </row>
    <row r="42832" spans="2:29">
      <c r="B42832" s="136"/>
      <c r="E42832" s="136"/>
      <c r="H42832" s="136"/>
      <c r="K42832" s="136"/>
      <c r="O42832" s="136"/>
      <c r="T42832" s="136"/>
      <c r="W42832" s="136"/>
      <c r="Z42832" s="136"/>
      <c r="AC42832" s="136"/>
    </row>
    <row r="42833" spans="2:29">
      <c r="B42833" s="136"/>
      <c r="E42833" s="136"/>
      <c r="H42833" s="136"/>
      <c r="K42833" s="136"/>
      <c r="O42833" s="136"/>
      <c r="T42833" s="136"/>
      <c r="W42833" s="136"/>
      <c r="Z42833" s="136"/>
      <c r="AC42833" s="136"/>
    </row>
    <row r="42834" spans="2:29">
      <c r="B42834" s="136"/>
      <c r="E42834" s="136"/>
      <c r="H42834" s="136"/>
      <c r="K42834" s="136"/>
      <c r="O42834" s="136"/>
      <c r="T42834" s="136"/>
      <c r="W42834" s="136"/>
      <c r="Z42834" s="136"/>
      <c r="AC42834" s="136"/>
    </row>
    <row r="42835" spans="2:29">
      <c r="B42835" s="136"/>
      <c r="E42835" s="136"/>
      <c r="H42835" s="136"/>
      <c r="K42835" s="136"/>
      <c r="O42835" s="136"/>
      <c r="T42835" s="136"/>
      <c r="W42835" s="136"/>
      <c r="Z42835" s="136"/>
      <c r="AC42835" s="136"/>
    </row>
    <row r="42836" spans="2:29">
      <c r="B42836" s="136"/>
      <c r="E42836" s="136"/>
      <c r="H42836" s="136"/>
      <c r="K42836" s="136"/>
      <c r="O42836" s="136"/>
      <c r="T42836" s="136"/>
      <c r="W42836" s="136"/>
      <c r="Z42836" s="136"/>
      <c r="AC42836" s="136"/>
    </row>
    <row r="42837" spans="2:29">
      <c r="B42837" s="136"/>
      <c r="E42837" s="136"/>
      <c r="H42837" s="136"/>
      <c r="K42837" s="136"/>
      <c r="O42837" s="136"/>
      <c r="T42837" s="136"/>
      <c r="W42837" s="136"/>
      <c r="Z42837" s="136"/>
      <c r="AC42837" s="136"/>
    </row>
    <row r="42838" spans="2:29">
      <c r="B42838" s="136"/>
      <c r="E42838" s="136"/>
      <c r="H42838" s="136"/>
      <c r="K42838" s="136"/>
      <c r="O42838" s="136"/>
      <c r="T42838" s="136"/>
      <c r="W42838" s="136"/>
      <c r="Z42838" s="136"/>
      <c r="AC42838" s="136"/>
    </row>
    <row r="42839" spans="2:29">
      <c r="B42839" s="136"/>
      <c r="E42839" s="136"/>
      <c r="H42839" s="136"/>
      <c r="K42839" s="136"/>
      <c r="O42839" s="136"/>
      <c r="T42839" s="136"/>
      <c r="W42839" s="136"/>
      <c r="Z42839" s="136"/>
      <c r="AC42839" s="136"/>
    </row>
    <row r="42840" spans="2:29">
      <c r="B42840" s="136"/>
      <c r="E42840" s="136"/>
      <c r="H42840" s="136"/>
      <c r="K42840" s="136"/>
      <c r="O42840" s="136"/>
      <c r="T42840" s="136"/>
      <c r="W42840" s="136"/>
      <c r="Z42840" s="136"/>
      <c r="AC42840" s="136"/>
    </row>
    <row r="42841" spans="2:29">
      <c r="B42841" s="136"/>
      <c r="E42841" s="136"/>
      <c r="H42841" s="136"/>
      <c r="K42841" s="136"/>
      <c r="O42841" s="136"/>
      <c r="T42841" s="136"/>
      <c r="W42841" s="136"/>
      <c r="Z42841" s="136"/>
      <c r="AC42841" s="136"/>
    </row>
    <row r="42842" spans="2:29">
      <c r="B42842" s="136"/>
      <c r="E42842" s="136"/>
      <c r="H42842" s="136"/>
      <c r="K42842" s="136"/>
      <c r="O42842" s="136"/>
      <c r="T42842" s="136"/>
      <c r="W42842" s="136"/>
      <c r="Z42842" s="136"/>
      <c r="AC42842" s="136"/>
    </row>
    <row r="42843" spans="2:29">
      <c r="B42843" s="136"/>
      <c r="E42843" s="136"/>
      <c r="H42843" s="136"/>
      <c r="K42843" s="136"/>
      <c r="O42843" s="136"/>
      <c r="T42843" s="136"/>
      <c r="W42843" s="136"/>
      <c r="Z42843" s="136"/>
      <c r="AC42843" s="136"/>
    </row>
    <row r="42844" spans="2:29">
      <c r="B42844" s="136"/>
      <c r="E42844" s="136"/>
      <c r="H42844" s="136"/>
      <c r="K42844" s="136"/>
      <c r="O42844" s="136"/>
      <c r="T42844" s="136"/>
      <c r="W42844" s="136"/>
      <c r="Z42844" s="136"/>
      <c r="AC42844" s="136"/>
    </row>
    <row r="42845" spans="2:29">
      <c r="B42845" s="136"/>
      <c r="E42845" s="136"/>
      <c r="H42845" s="136"/>
      <c r="K42845" s="136"/>
      <c r="O42845" s="136"/>
      <c r="T42845" s="136"/>
      <c r="W42845" s="136"/>
      <c r="Z42845" s="136"/>
      <c r="AC42845" s="136"/>
    </row>
    <row r="42846" spans="2:29">
      <c r="B42846" s="136"/>
      <c r="E42846" s="136"/>
      <c r="H42846" s="136"/>
      <c r="K42846" s="136"/>
      <c r="O42846" s="136"/>
      <c r="T42846" s="136"/>
      <c r="W42846" s="136"/>
      <c r="Z42846" s="136"/>
      <c r="AC42846" s="136"/>
    </row>
    <row r="42847" spans="2:29">
      <c r="B42847" s="136"/>
      <c r="E42847" s="136"/>
      <c r="H42847" s="136"/>
      <c r="K42847" s="136"/>
      <c r="O42847" s="136"/>
      <c r="T42847" s="136"/>
      <c r="W42847" s="136"/>
      <c r="Z42847" s="136"/>
      <c r="AC42847" s="136"/>
    </row>
    <row r="42848" spans="2:29">
      <c r="B42848" s="136"/>
      <c r="E42848" s="136"/>
      <c r="H42848" s="136"/>
      <c r="K42848" s="136"/>
      <c r="O42848" s="136"/>
      <c r="T42848" s="136"/>
      <c r="W42848" s="136"/>
      <c r="Z42848" s="136"/>
      <c r="AC42848" s="136"/>
    </row>
    <row r="42849" spans="2:29">
      <c r="B42849" s="136"/>
      <c r="E42849" s="136"/>
      <c r="H42849" s="136"/>
      <c r="K42849" s="136"/>
      <c r="O42849" s="136"/>
      <c r="T42849" s="136"/>
      <c r="W42849" s="136"/>
      <c r="Z42849" s="136"/>
      <c r="AC42849" s="136"/>
    </row>
    <row r="42850" spans="2:29">
      <c r="B42850" s="136"/>
      <c r="E42850" s="136"/>
      <c r="H42850" s="136"/>
      <c r="K42850" s="136"/>
      <c r="O42850" s="136"/>
      <c r="T42850" s="136"/>
      <c r="W42850" s="136"/>
      <c r="Z42850" s="136"/>
      <c r="AC42850" s="136"/>
    </row>
    <row r="42851" spans="2:29">
      <c r="B42851" s="136"/>
      <c r="E42851" s="136"/>
      <c r="H42851" s="136"/>
      <c r="K42851" s="136"/>
      <c r="O42851" s="136"/>
      <c r="T42851" s="136"/>
      <c r="W42851" s="136"/>
      <c r="Z42851" s="136"/>
      <c r="AC42851" s="136"/>
    </row>
    <row r="42852" spans="2:29">
      <c r="B42852" s="136"/>
      <c r="E42852" s="136"/>
      <c r="H42852" s="136"/>
      <c r="K42852" s="136"/>
      <c r="O42852" s="136"/>
      <c r="T42852" s="136"/>
      <c r="W42852" s="136"/>
      <c r="Z42852" s="136"/>
      <c r="AC42852" s="136"/>
    </row>
    <row r="42853" spans="2:29">
      <c r="B42853" s="136"/>
      <c r="E42853" s="136"/>
      <c r="H42853" s="136"/>
      <c r="K42853" s="136"/>
      <c r="O42853" s="136"/>
      <c r="T42853" s="136"/>
      <c r="W42853" s="136"/>
      <c r="Z42853" s="136"/>
      <c r="AC42853" s="136"/>
    </row>
    <row r="42854" spans="2:29">
      <c r="B42854" s="136"/>
      <c r="E42854" s="136"/>
      <c r="H42854" s="136"/>
      <c r="K42854" s="136"/>
      <c r="O42854" s="136"/>
      <c r="T42854" s="136"/>
      <c r="W42854" s="136"/>
      <c r="Z42854" s="136"/>
      <c r="AC42854" s="136"/>
    </row>
    <row r="42855" spans="2:29">
      <c r="B42855" s="136"/>
      <c r="E42855" s="136"/>
      <c r="H42855" s="136"/>
      <c r="K42855" s="136"/>
      <c r="O42855" s="136"/>
      <c r="T42855" s="136"/>
      <c r="W42855" s="136"/>
      <c r="Z42855" s="136"/>
      <c r="AC42855" s="136"/>
    </row>
    <row r="42856" spans="2:29">
      <c r="B42856" s="136"/>
      <c r="E42856" s="136"/>
      <c r="H42856" s="136"/>
      <c r="K42856" s="136"/>
      <c r="O42856" s="136"/>
      <c r="T42856" s="136"/>
      <c r="W42856" s="136"/>
      <c r="Z42856" s="136"/>
      <c r="AC42856" s="136"/>
    </row>
    <row r="42857" spans="2:29">
      <c r="B42857" s="136"/>
      <c r="E42857" s="136"/>
      <c r="H42857" s="136"/>
      <c r="K42857" s="136"/>
      <c r="O42857" s="136"/>
      <c r="T42857" s="136"/>
      <c r="W42857" s="136"/>
      <c r="Z42857" s="136"/>
      <c r="AC42857" s="136"/>
    </row>
    <row r="42858" spans="2:29">
      <c r="B42858" s="136"/>
      <c r="E42858" s="136"/>
      <c r="H42858" s="136"/>
      <c r="K42858" s="136"/>
      <c r="O42858" s="136"/>
      <c r="T42858" s="136"/>
      <c r="W42858" s="136"/>
      <c r="Z42858" s="136"/>
      <c r="AC42858" s="136"/>
    </row>
    <row r="42859" spans="2:29">
      <c r="B42859" s="136"/>
      <c r="E42859" s="136"/>
      <c r="H42859" s="136"/>
      <c r="K42859" s="136"/>
      <c r="O42859" s="136"/>
      <c r="T42859" s="136"/>
      <c r="W42859" s="136"/>
      <c r="Z42859" s="136"/>
      <c r="AC42859" s="136"/>
    </row>
    <row r="42860" spans="2:29">
      <c r="B42860" s="136"/>
      <c r="E42860" s="136"/>
      <c r="H42860" s="136"/>
      <c r="K42860" s="136"/>
      <c r="O42860" s="136"/>
      <c r="T42860" s="136"/>
      <c r="W42860" s="136"/>
      <c r="Z42860" s="136"/>
      <c r="AC42860" s="136"/>
    </row>
    <row r="42861" spans="2:29">
      <c r="B42861" s="136"/>
      <c r="E42861" s="136"/>
      <c r="H42861" s="136"/>
      <c r="K42861" s="136"/>
      <c r="O42861" s="136"/>
      <c r="T42861" s="136"/>
      <c r="W42861" s="136"/>
      <c r="Z42861" s="136"/>
      <c r="AC42861" s="136"/>
    </row>
    <row r="42862" spans="2:29">
      <c r="B42862" s="136"/>
      <c r="E42862" s="136"/>
      <c r="H42862" s="136"/>
      <c r="K42862" s="136"/>
      <c r="O42862" s="136"/>
      <c r="T42862" s="136"/>
      <c r="W42862" s="136"/>
      <c r="Z42862" s="136"/>
      <c r="AC42862" s="136"/>
    </row>
    <row r="42863" spans="2:29">
      <c r="B42863" s="136"/>
      <c r="E42863" s="136"/>
      <c r="H42863" s="136"/>
      <c r="K42863" s="136"/>
      <c r="O42863" s="136"/>
      <c r="T42863" s="136"/>
      <c r="W42863" s="136"/>
      <c r="Z42863" s="136"/>
      <c r="AC42863" s="136"/>
    </row>
    <row r="42864" spans="2:29">
      <c r="B42864" s="136"/>
      <c r="E42864" s="136"/>
      <c r="H42864" s="136"/>
      <c r="K42864" s="136"/>
      <c r="O42864" s="136"/>
      <c r="T42864" s="136"/>
      <c r="W42864" s="136"/>
      <c r="Z42864" s="136"/>
      <c r="AC42864" s="136"/>
    </row>
    <row r="42865" spans="2:29">
      <c r="B42865" s="136"/>
      <c r="E42865" s="136"/>
      <c r="H42865" s="136"/>
      <c r="K42865" s="136"/>
      <c r="O42865" s="136"/>
      <c r="T42865" s="136"/>
      <c r="W42865" s="136"/>
      <c r="Z42865" s="136"/>
      <c r="AC42865" s="136"/>
    </row>
    <row r="42866" spans="2:29">
      <c r="B42866" s="136"/>
      <c r="E42866" s="136"/>
      <c r="H42866" s="136"/>
      <c r="K42866" s="136"/>
      <c r="O42866" s="136"/>
      <c r="T42866" s="136"/>
      <c r="W42866" s="136"/>
      <c r="Z42866" s="136"/>
      <c r="AC42866" s="136"/>
    </row>
    <row r="42867" spans="2:29">
      <c r="B42867" s="136"/>
      <c r="E42867" s="136"/>
      <c r="H42867" s="136"/>
      <c r="K42867" s="136"/>
      <c r="O42867" s="136"/>
      <c r="T42867" s="136"/>
      <c r="W42867" s="136"/>
      <c r="Z42867" s="136"/>
      <c r="AC42867" s="136"/>
    </row>
    <row r="42868" spans="2:29">
      <c r="B42868" s="136"/>
      <c r="E42868" s="136"/>
      <c r="H42868" s="136"/>
      <c r="K42868" s="136"/>
      <c r="O42868" s="136"/>
      <c r="T42868" s="136"/>
      <c r="W42868" s="136"/>
      <c r="Z42868" s="136"/>
      <c r="AC42868" s="136"/>
    </row>
    <row r="42869" spans="2:29">
      <c r="B42869" s="136"/>
      <c r="E42869" s="136"/>
      <c r="H42869" s="136"/>
      <c r="K42869" s="136"/>
      <c r="O42869" s="136"/>
      <c r="T42869" s="136"/>
      <c r="W42869" s="136"/>
      <c r="Z42869" s="136"/>
      <c r="AC42869" s="136"/>
    </row>
    <row r="42870" spans="2:29">
      <c r="B42870" s="136"/>
      <c r="E42870" s="136"/>
      <c r="H42870" s="136"/>
      <c r="K42870" s="136"/>
      <c r="O42870" s="136"/>
      <c r="T42870" s="136"/>
      <c r="W42870" s="136"/>
      <c r="Z42870" s="136"/>
      <c r="AC42870" s="136"/>
    </row>
    <row r="42871" spans="2:29">
      <c r="B42871" s="136"/>
      <c r="E42871" s="136"/>
      <c r="H42871" s="136"/>
      <c r="K42871" s="136"/>
      <c r="O42871" s="136"/>
      <c r="T42871" s="136"/>
      <c r="W42871" s="136"/>
      <c r="Z42871" s="136"/>
      <c r="AC42871" s="136"/>
    </row>
    <row r="42872" spans="2:29">
      <c r="B42872" s="136"/>
      <c r="E42872" s="136"/>
      <c r="H42872" s="136"/>
      <c r="K42872" s="136"/>
      <c r="O42872" s="136"/>
      <c r="T42872" s="136"/>
      <c r="W42872" s="136"/>
      <c r="Z42872" s="136"/>
      <c r="AC42872" s="136"/>
    </row>
    <row r="42873" spans="2:29">
      <c r="B42873" s="136"/>
      <c r="E42873" s="136"/>
      <c r="H42873" s="136"/>
      <c r="K42873" s="136"/>
      <c r="O42873" s="136"/>
      <c r="T42873" s="136"/>
      <c r="W42873" s="136"/>
      <c r="Z42873" s="136"/>
      <c r="AC42873" s="136"/>
    </row>
    <row r="42874" spans="2:29">
      <c r="B42874" s="136"/>
      <c r="E42874" s="136"/>
      <c r="H42874" s="136"/>
      <c r="K42874" s="136"/>
      <c r="O42874" s="136"/>
      <c r="T42874" s="136"/>
      <c r="W42874" s="136"/>
      <c r="Z42874" s="136"/>
      <c r="AC42874" s="136"/>
    </row>
    <row r="42875" spans="2:29">
      <c r="B42875" s="136"/>
      <c r="E42875" s="136"/>
      <c r="H42875" s="136"/>
      <c r="K42875" s="136"/>
      <c r="O42875" s="136"/>
      <c r="T42875" s="136"/>
      <c r="W42875" s="136"/>
      <c r="Z42875" s="136"/>
      <c r="AC42875" s="136"/>
    </row>
    <row r="42876" spans="2:29">
      <c r="B42876" s="136"/>
      <c r="E42876" s="136"/>
      <c r="H42876" s="136"/>
      <c r="K42876" s="136"/>
      <c r="O42876" s="136"/>
      <c r="T42876" s="136"/>
      <c r="W42876" s="136"/>
      <c r="Z42876" s="136"/>
      <c r="AC42876" s="136"/>
    </row>
    <row r="42877" spans="2:29">
      <c r="B42877" s="136"/>
      <c r="E42877" s="136"/>
      <c r="H42877" s="136"/>
      <c r="K42877" s="136"/>
      <c r="O42877" s="136"/>
      <c r="T42877" s="136"/>
      <c r="W42877" s="136"/>
      <c r="Z42877" s="136"/>
      <c r="AC42877" s="136"/>
    </row>
    <row r="42878" spans="2:29">
      <c r="B42878" s="136"/>
      <c r="E42878" s="136"/>
      <c r="H42878" s="136"/>
      <c r="K42878" s="136"/>
      <c r="O42878" s="136"/>
      <c r="T42878" s="136"/>
      <c r="W42878" s="136"/>
      <c r="Z42878" s="136"/>
      <c r="AC42878" s="136"/>
    </row>
    <row r="42879" spans="2:29">
      <c r="B42879" s="136"/>
      <c r="E42879" s="136"/>
      <c r="H42879" s="136"/>
      <c r="K42879" s="136"/>
      <c r="O42879" s="136"/>
      <c r="T42879" s="136"/>
      <c r="W42879" s="136"/>
      <c r="Z42879" s="136"/>
      <c r="AC42879" s="136"/>
    </row>
    <row r="42880" spans="2:29">
      <c r="B42880" s="136"/>
      <c r="E42880" s="136"/>
      <c r="H42880" s="136"/>
      <c r="K42880" s="136"/>
      <c r="O42880" s="136"/>
      <c r="T42880" s="136"/>
      <c r="W42880" s="136"/>
      <c r="Z42880" s="136"/>
      <c r="AC42880" s="136"/>
    </row>
    <row r="42881" spans="2:29">
      <c r="B42881" s="136"/>
      <c r="E42881" s="136"/>
      <c r="H42881" s="136"/>
      <c r="K42881" s="136"/>
      <c r="O42881" s="136"/>
      <c r="T42881" s="136"/>
      <c r="W42881" s="136"/>
      <c r="Z42881" s="136"/>
      <c r="AC42881" s="136"/>
    </row>
    <row r="42882" spans="2:29">
      <c r="B42882" s="136"/>
      <c r="E42882" s="136"/>
      <c r="H42882" s="136"/>
      <c r="K42882" s="136"/>
      <c r="O42882" s="136"/>
      <c r="T42882" s="136"/>
      <c r="W42882" s="136"/>
      <c r="Z42882" s="136"/>
      <c r="AC42882" s="136"/>
    </row>
    <row r="42883" spans="2:29">
      <c r="B42883" s="136"/>
      <c r="E42883" s="136"/>
      <c r="H42883" s="136"/>
      <c r="K42883" s="136"/>
      <c r="O42883" s="136"/>
      <c r="T42883" s="136"/>
      <c r="W42883" s="136"/>
      <c r="Z42883" s="136"/>
      <c r="AC42883" s="136"/>
    </row>
    <row r="42884" spans="2:29">
      <c r="B42884" s="136"/>
      <c r="E42884" s="136"/>
      <c r="H42884" s="136"/>
      <c r="K42884" s="136"/>
      <c r="O42884" s="136"/>
      <c r="T42884" s="136"/>
      <c r="W42884" s="136"/>
      <c r="Z42884" s="136"/>
      <c r="AC42884" s="136"/>
    </row>
    <row r="42885" spans="2:29">
      <c r="B42885" s="136"/>
      <c r="E42885" s="136"/>
      <c r="H42885" s="136"/>
      <c r="K42885" s="136"/>
      <c r="O42885" s="136"/>
      <c r="T42885" s="136"/>
      <c r="W42885" s="136"/>
      <c r="Z42885" s="136"/>
      <c r="AC42885" s="136"/>
    </row>
    <row r="42886" spans="2:29">
      <c r="B42886" s="136"/>
      <c r="E42886" s="136"/>
      <c r="H42886" s="136"/>
      <c r="K42886" s="136"/>
      <c r="O42886" s="136"/>
      <c r="T42886" s="136"/>
      <c r="W42886" s="136"/>
      <c r="Z42886" s="136"/>
      <c r="AC42886" s="136"/>
    </row>
    <row r="42887" spans="2:29">
      <c r="B42887" s="136"/>
      <c r="E42887" s="136"/>
      <c r="H42887" s="136"/>
      <c r="K42887" s="136"/>
      <c r="O42887" s="136"/>
      <c r="T42887" s="136"/>
      <c r="W42887" s="136"/>
      <c r="Z42887" s="136"/>
      <c r="AC42887" s="136"/>
    </row>
    <row r="42888" spans="2:29">
      <c r="B42888" s="136"/>
      <c r="E42888" s="136"/>
      <c r="H42888" s="136"/>
      <c r="K42888" s="136"/>
      <c r="O42888" s="136"/>
      <c r="T42888" s="136"/>
      <c r="W42888" s="136"/>
      <c r="Z42888" s="136"/>
      <c r="AC42888" s="136"/>
    </row>
    <row r="42889" spans="2:29">
      <c r="B42889" s="136"/>
      <c r="E42889" s="136"/>
      <c r="H42889" s="136"/>
      <c r="K42889" s="136"/>
      <c r="O42889" s="136"/>
      <c r="T42889" s="136"/>
      <c r="W42889" s="136"/>
      <c r="Z42889" s="136"/>
      <c r="AC42889" s="136"/>
    </row>
    <row r="42890" spans="2:29">
      <c r="B42890" s="136"/>
      <c r="E42890" s="136"/>
      <c r="H42890" s="136"/>
      <c r="K42890" s="136"/>
      <c r="O42890" s="136"/>
      <c r="T42890" s="136"/>
      <c r="W42890" s="136"/>
      <c r="Z42890" s="136"/>
      <c r="AC42890" s="136"/>
    </row>
    <row r="42891" spans="2:29">
      <c r="B42891" s="136"/>
      <c r="E42891" s="136"/>
      <c r="H42891" s="136"/>
      <c r="K42891" s="136"/>
      <c r="O42891" s="136"/>
      <c r="T42891" s="136"/>
      <c r="W42891" s="136"/>
      <c r="Z42891" s="136"/>
      <c r="AC42891" s="136"/>
    </row>
    <row r="42892" spans="2:29">
      <c r="B42892" s="136"/>
      <c r="E42892" s="136"/>
      <c r="H42892" s="136"/>
      <c r="K42892" s="136"/>
      <c r="O42892" s="136"/>
      <c r="T42892" s="136"/>
      <c r="W42892" s="136"/>
      <c r="Z42892" s="136"/>
      <c r="AC42892" s="136"/>
    </row>
    <row r="42893" spans="2:29">
      <c r="B42893" s="136"/>
      <c r="E42893" s="136"/>
      <c r="H42893" s="136"/>
      <c r="K42893" s="136"/>
      <c r="O42893" s="136"/>
      <c r="T42893" s="136"/>
      <c r="W42893" s="136"/>
      <c r="Z42893" s="136"/>
      <c r="AC42893" s="136"/>
    </row>
    <row r="42894" spans="2:29">
      <c r="B42894" s="136"/>
      <c r="E42894" s="136"/>
      <c r="H42894" s="136"/>
      <c r="K42894" s="136"/>
      <c r="O42894" s="136"/>
      <c r="T42894" s="136"/>
      <c r="W42894" s="136"/>
      <c r="Z42894" s="136"/>
      <c r="AC42894" s="136"/>
    </row>
    <row r="42895" spans="2:29">
      <c r="B42895" s="136"/>
      <c r="E42895" s="136"/>
      <c r="H42895" s="136"/>
      <c r="K42895" s="136"/>
      <c r="O42895" s="136"/>
      <c r="T42895" s="136"/>
      <c r="W42895" s="136"/>
      <c r="Z42895" s="136"/>
      <c r="AC42895" s="136"/>
    </row>
    <row r="42896" spans="2:29">
      <c r="B42896" s="136"/>
      <c r="E42896" s="136"/>
      <c r="H42896" s="136"/>
      <c r="K42896" s="136"/>
      <c r="O42896" s="136"/>
      <c r="T42896" s="136"/>
      <c r="W42896" s="136"/>
      <c r="Z42896" s="136"/>
      <c r="AC42896" s="136"/>
    </row>
    <row r="42897" spans="2:29">
      <c r="B42897" s="136"/>
      <c r="E42897" s="136"/>
      <c r="H42897" s="136"/>
      <c r="K42897" s="136"/>
      <c r="O42897" s="136"/>
      <c r="T42897" s="136"/>
      <c r="W42897" s="136"/>
      <c r="Z42897" s="136"/>
      <c r="AC42897" s="136"/>
    </row>
    <row r="42898" spans="2:29">
      <c r="B42898" s="136"/>
      <c r="E42898" s="136"/>
      <c r="H42898" s="136"/>
      <c r="K42898" s="136"/>
      <c r="O42898" s="136"/>
      <c r="T42898" s="136"/>
      <c r="W42898" s="136"/>
      <c r="Z42898" s="136"/>
      <c r="AC42898" s="136"/>
    </row>
    <row r="42899" spans="2:29">
      <c r="B42899" s="136"/>
      <c r="E42899" s="136"/>
      <c r="H42899" s="136"/>
      <c r="K42899" s="136"/>
      <c r="O42899" s="136"/>
      <c r="T42899" s="136"/>
      <c r="W42899" s="136"/>
      <c r="Z42899" s="136"/>
      <c r="AC42899" s="136"/>
    </row>
    <row r="42900" spans="2:29">
      <c r="B42900" s="136"/>
      <c r="E42900" s="136"/>
      <c r="H42900" s="136"/>
      <c r="K42900" s="136"/>
      <c r="O42900" s="136"/>
      <c r="T42900" s="136"/>
      <c r="W42900" s="136"/>
      <c r="Z42900" s="136"/>
      <c r="AC42900" s="136"/>
    </row>
    <row r="42901" spans="2:29">
      <c r="B42901" s="136"/>
      <c r="E42901" s="136"/>
      <c r="H42901" s="136"/>
      <c r="K42901" s="136"/>
      <c r="O42901" s="136"/>
      <c r="T42901" s="136"/>
      <c r="W42901" s="136"/>
      <c r="Z42901" s="136"/>
      <c r="AC42901" s="136"/>
    </row>
    <row r="42902" spans="2:29">
      <c r="B42902" s="136"/>
      <c r="E42902" s="136"/>
      <c r="H42902" s="136"/>
      <c r="K42902" s="136"/>
      <c r="O42902" s="136"/>
      <c r="T42902" s="136"/>
      <c r="W42902" s="136"/>
      <c r="Z42902" s="136"/>
      <c r="AC42902" s="136"/>
    </row>
    <row r="42903" spans="2:29">
      <c r="B42903" s="136"/>
      <c r="E42903" s="136"/>
      <c r="H42903" s="136"/>
      <c r="K42903" s="136"/>
      <c r="O42903" s="136"/>
      <c r="T42903" s="136"/>
      <c r="W42903" s="136"/>
      <c r="Z42903" s="136"/>
      <c r="AC42903" s="136"/>
    </row>
    <row r="42904" spans="2:29">
      <c r="B42904" s="136"/>
      <c r="E42904" s="136"/>
      <c r="H42904" s="136"/>
      <c r="K42904" s="136"/>
      <c r="O42904" s="136"/>
      <c r="T42904" s="136"/>
      <c r="W42904" s="136"/>
      <c r="Z42904" s="136"/>
      <c r="AC42904" s="136"/>
    </row>
    <row r="42905" spans="2:29">
      <c r="B42905" s="136"/>
      <c r="E42905" s="136"/>
      <c r="H42905" s="136"/>
      <c r="K42905" s="136"/>
      <c r="O42905" s="136"/>
      <c r="T42905" s="136"/>
      <c r="W42905" s="136"/>
      <c r="Z42905" s="136"/>
      <c r="AC42905" s="136"/>
    </row>
    <row r="42906" spans="2:29">
      <c r="B42906" s="136"/>
      <c r="E42906" s="136"/>
      <c r="H42906" s="136"/>
      <c r="K42906" s="136"/>
      <c r="O42906" s="136"/>
      <c r="T42906" s="136"/>
      <c r="W42906" s="136"/>
      <c r="Z42906" s="136"/>
      <c r="AC42906" s="136"/>
    </row>
    <row r="42907" spans="2:29">
      <c r="B42907" s="136"/>
      <c r="E42907" s="136"/>
      <c r="H42907" s="136"/>
      <c r="K42907" s="136"/>
      <c r="O42907" s="136"/>
      <c r="T42907" s="136"/>
      <c r="W42907" s="136"/>
      <c r="Z42907" s="136"/>
      <c r="AC42907" s="136"/>
    </row>
    <row r="42908" spans="2:29">
      <c r="B42908" s="136"/>
      <c r="E42908" s="136"/>
      <c r="H42908" s="136"/>
      <c r="K42908" s="136"/>
      <c r="O42908" s="136"/>
      <c r="T42908" s="136"/>
      <c r="W42908" s="136"/>
      <c r="Z42908" s="136"/>
      <c r="AC42908" s="136"/>
    </row>
    <row r="42909" spans="2:29">
      <c r="B42909" s="136"/>
      <c r="E42909" s="136"/>
      <c r="H42909" s="136"/>
      <c r="K42909" s="136"/>
      <c r="O42909" s="136"/>
      <c r="T42909" s="136"/>
      <c r="W42909" s="136"/>
      <c r="Z42909" s="136"/>
      <c r="AC42909" s="136"/>
    </row>
    <row r="42910" spans="2:29">
      <c r="B42910" s="136"/>
      <c r="E42910" s="136"/>
      <c r="H42910" s="136"/>
      <c r="K42910" s="136"/>
      <c r="O42910" s="136"/>
      <c r="T42910" s="136"/>
      <c r="W42910" s="136"/>
      <c r="Z42910" s="136"/>
      <c r="AC42910" s="136"/>
    </row>
    <row r="42911" spans="2:29">
      <c r="B42911" s="136"/>
      <c r="E42911" s="136"/>
      <c r="H42911" s="136"/>
      <c r="K42911" s="136"/>
      <c r="O42911" s="136"/>
      <c r="T42911" s="136"/>
      <c r="W42911" s="136"/>
      <c r="Z42911" s="136"/>
      <c r="AC42911" s="136"/>
    </row>
    <row r="42912" spans="2:29">
      <c r="B42912" s="136"/>
      <c r="E42912" s="136"/>
      <c r="H42912" s="136"/>
      <c r="K42912" s="136"/>
      <c r="O42912" s="136"/>
      <c r="T42912" s="136"/>
      <c r="W42912" s="136"/>
      <c r="Z42912" s="136"/>
      <c r="AC42912" s="136"/>
    </row>
    <row r="42913" spans="2:29">
      <c r="B42913" s="136"/>
      <c r="E42913" s="136"/>
      <c r="H42913" s="136"/>
      <c r="K42913" s="136"/>
      <c r="O42913" s="136"/>
      <c r="T42913" s="136"/>
      <c r="W42913" s="136"/>
      <c r="Z42913" s="136"/>
      <c r="AC42913" s="136"/>
    </row>
    <row r="42914" spans="2:29">
      <c r="B42914" s="136"/>
      <c r="E42914" s="136"/>
      <c r="H42914" s="136"/>
      <c r="K42914" s="136"/>
      <c r="O42914" s="136"/>
      <c r="T42914" s="136"/>
      <c r="W42914" s="136"/>
      <c r="Z42914" s="136"/>
      <c r="AC42914" s="136"/>
    </row>
    <row r="42915" spans="2:29">
      <c r="B42915" s="136"/>
      <c r="E42915" s="136"/>
      <c r="H42915" s="136"/>
      <c r="K42915" s="136"/>
      <c r="O42915" s="136"/>
      <c r="T42915" s="136"/>
      <c r="W42915" s="136"/>
      <c r="Z42915" s="136"/>
      <c r="AC42915" s="136"/>
    </row>
    <row r="42916" spans="2:29">
      <c r="B42916" s="136"/>
      <c r="E42916" s="136"/>
      <c r="H42916" s="136"/>
      <c r="K42916" s="136"/>
      <c r="O42916" s="136"/>
      <c r="T42916" s="136"/>
      <c r="W42916" s="136"/>
      <c r="Z42916" s="136"/>
      <c r="AC42916" s="136"/>
    </row>
    <row r="42917" spans="2:29">
      <c r="B42917" s="136"/>
      <c r="E42917" s="136"/>
      <c r="H42917" s="136"/>
      <c r="K42917" s="136"/>
      <c r="O42917" s="136"/>
      <c r="T42917" s="136"/>
      <c r="W42917" s="136"/>
      <c r="Z42917" s="136"/>
      <c r="AC42917" s="136"/>
    </row>
    <row r="42918" spans="2:29">
      <c r="B42918" s="136"/>
      <c r="E42918" s="136"/>
      <c r="H42918" s="136"/>
      <c r="K42918" s="136"/>
      <c r="O42918" s="136"/>
      <c r="T42918" s="136"/>
      <c r="W42918" s="136"/>
      <c r="Z42918" s="136"/>
      <c r="AC42918" s="136"/>
    </row>
    <row r="42919" spans="2:29">
      <c r="B42919" s="136"/>
      <c r="E42919" s="136"/>
      <c r="H42919" s="136"/>
      <c r="K42919" s="136"/>
      <c r="O42919" s="136"/>
      <c r="T42919" s="136"/>
      <c r="W42919" s="136"/>
      <c r="Z42919" s="136"/>
      <c r="AC42919" s="136"/>
    </row>
    <row r="42920" spans="2:29">
      <c r="B42920" s="136"/>
      <c r="E42920" s="136"/>
      <c r="H42920" s="136"/>
      <c r="K42920" s="136"/>
      <c r="O42920" s="136"/>
      <c r="T42920" s="136"/>
      <c r="W42920" s="136"/>
      <c r="Z42920" s="136"/>
      <c r="AC42920" s="136"/>
    </row>
    <row r="42921" spans="2:29">
      <c r="B42921" s="136"/>
      <c r="E42921" s="136"/>
      <c r="H42921" s="136"/>
      <c r="K42921" s="136"/>
      <c r="O42921" s="136"/>
      <c r="T42921" s="136"/>
      <c r="W42921" s="136"/>
      <c r="Z42921" s="136"/>
      <c r="AC42921" s="136"/>
    </row>
    <row r="42922" spans="2:29">
      <c r="B42922" s="136"/>
      <c r="E42922" s="136"/>
      <c r="H42922" s="136"/>
      <c r="K42922" s="136"/>
      <c r="O42922" s="136"/>
      <c r="T42922" s="136"/>
      <c r="W42922" s="136"/>
      <c r="Z42922" s="136"/>
      <c r="AC42922" s="136"/>
    </row>
    <row r="42923" spans="2:29">
      <c r="B42923" s="136"/>
      <c r="E42923" s="136"/>
      <c r="H42923" s="136"/>
      <c r="K42923" s="136"/>
      <c r="O42923" s="136"/>
      <c r="T42923" s="136"/>
      <c r="W42923" s="136"/>
      <c r="Z42923" s="136"/>
      <c r="AC42923" s="136"/>
    </row>
    <row r="42924" spans="2:29">
      <c r="B42924" s="136"/>
      <c r="E42924" s="136"/>
      <c r="H42924" s="136"/>
      <c r="K42924" s="136"/>
      <c r="O42924" s="136"/>
      <c r="T42924" s="136"/>
      <c r="W42924" s="136"/>
      <c r="Z42924" s="136"/>
      <c r="AC42924" s="136"/>
    </row>
    <row r="42925" spans="2:29">
      <c r="B42925" s="136"/>
      <c r="E42925" s="136"/>
      <c r="H42925" s="136"/>
      <c r="K42925" s="136"/>
      <c r="O42925" s="136"/>
      <c r="T42925" s="136"/>
      <c r="W42925" s="136"/>
      <c r="Z42925" s="136"/>
      <c r="AC42925" s="136"/>
    </row>
    <row r="42926" spans="2:29">
      <c r="B42926" s="136"/>
      <c r="E42926" s="136"/>
      <c r="H42926" s="136"/>
      <c r="K42926" s="136"/>
      <c r="O42926" s="136"/>
      <c r="T42926" s="136"/>
      <c r="W42926" s="136"/>
      <c r="Z42926" s="136"/>
      <c r="AC42926" s="136"/>
    </row>
    <row r="42927" spans="2:29">
      <c r="B42927" s="136"/>
      <c r="E42927" s="136"/>
      <c r="H42927" s="136"/>
      <c r="K42927" s="136"/>
      <c r="O42927" s="136"/>
      <c r="T42927" s="136"/>
      <c r="W42927" s="136"/>
      <c r="Z42927" s="136"/>
      <c r="AC42927" s="136"/>
    </row>
    <row r="42928" spans="2:29">
      <c r="B42928" s="136"/>
      <c r="E42928" s="136"/>
      <c r="H42928" s="136"/>
      <c r="K42928" s="136"/>
      <c r="O42928" s="136"/>
      <c r="T42928" s="136"/>
      <c r="W42928" s="136"/>
      <c r="Z42928" s="136"/>
      <c r="AC42928" s="136"/>
    </row>
    <row r="42929" spans="2:29">
      <c r="B42929" s="136"/>
      <c r="E42929" s="136"/>
      <c r="H42929" s="136"/>
      <c r="K42929" s="136"/>
      <c r="O42929" s="136"/>
      <c r="T42929" s="136"/>
      <c r="W42929" s="136"/>
      <c r="Z42929" s="136"/>
      <c r="AC42929" s="136"/>
    </row>
    <row r="42930" spans="2:29">
      <c r="B42930" s="136"/>
      <c r="E42930" s="136"/>
      <c r="H42930" s="136"/>
      <c r="K42930" s="136"/>
      <c r="O42930" s="136"/>
      <c r="T42930" s="136"/>
      <c r="W42930" s="136"/>
      <c r="Z42930" s="136"/>
      <c r="AC42930" s="136"/>
    </row>
    <row r="42931" spans="2:29">
      <c r="B42931" s="136"/>
      <c r="E42931" s="136"/>
      <c r="H42931" s="136"/>
      <c r="K42931" s="136"/>
      <c r="O42931" s="136"/>
      <c r="T42931" s="136"/>
      <c r="W42931" s="136"/>
      <c r="Z42931" s="136"/>
      <c r="AC42931" s="136"/>
    </row>
    <row r="42932" spans="2:29">
      <c r="B42932" s="136"/>
      <c r="E42932" s="136"/>
      <c r="H42932" s="136"/>
      <c r="K42932" s="136"/>
      <c r="O42932" s="136"/>
      <c r="T42932" s="136"/>
      <c r="W42932" s="136"/>
      <c r="Z42932" s="136"/>
      <c r="AC42932" s="136"/>
    </row>
    <row r="42933" spans="2:29">
      <c r="B42933" s="136"/>
      <c r="E42933" s="136"/>
      <c r="H42933" s="136"/>
      <c r="K42933" s="136"/>
      <c r="O42933" s="136"/>
      <c r="T42933" s="136"/>
      <c r="W42933" s="136"/>
      <c r="Z42933" s="136"/>
      <c r="AC42933" s="136"/>
    </row>
    <row r="42934" spans="2:29">
      <c r="B42934" s="136"/>
      <c r="E42934" s="136"/>
      <c r="H42934" s="136"/>
      <c r="K42934" s="136"/>
      <c r="O42934" s="136"/>
      <c r="T42934" s="136"/>
      <c r="W42934" s="136"/>
      <c r="Z42934" s="136"/>
      <c r="AC42934" s="136"/>
    </row>
    <row r="42935" spans="2:29">
      <c r="B42935" s="136"/>
      <c r="E42935" s="136"/>
      <c r="H42935" s="136"/>
      <c r="K42935" s="136"/>
      <c r="O42935" s="136"/>
      <c r="T42935" s="136"/>
      <c r="W42935" s="136"/>
      <c r="Z42935" s="136"/>
      <c r="AC42935" s="136"/>
    </row>
    <row r="42936" spans="2:29">
      <c r="B42936" s="136"/>
      <c r="E42936" s="136"/>
      <c r="H42936" s="136"/>
      <c r="K42936" s="136"/>
      <c r="O42936" s="136"/>
      <c r="T42936" s="136"/>
      <c r="W42936" s="136"/>
      <c r="Z42936" s="136"/>
      <c r="AC42936" s="136"/>
    </row>
    <row r="42937" spans="2:29">
      <c r="B42937" s="136"/>
      <c r="E42937" s="136"/>
      <c r="H42937" s="136"/>
      <c r="K42937" s="136"/>
      <c r="O42937" s="136"/>
      <c r="T42937" s="136"/>
      <c r="W42937" s="136"/>
      <c r="Z42937" s="136"/>
      <c r="AC42937" s="136"/>
    </row>
    <row r="42938" spans="2:29">
      <c r="B42938" s="136"/>
      <c r="E42938" s="136"/>
      <c r="H42938" s="136"/>
      <c r="K42938" s="136"/>
      <c r="O42938" s="136"/>
      <c r="T42938" s="136"/>
      <c r="W42938" s="136"/>
      <c r="Z42938" s="136"/>
      <c r="AC42938" s="136"/>
    </row>
    <row r="42939" spans="2:29">
      <c r="B42939" s="136"/>
      <c r="E42939" s="136"/>
      <c r="H42939" s="136"/>
      <c r="K42939" s="136"/>
      <c r="O42939" s="136"/>
      <c r="T42939" s="136"/>
      <c r="W42939" s="136"/>
      <c r="Z42939" s="136"/>
      <c r="AC42939" s="136"/>
    </row>
    <row r="42940" spans="2:29">
      <c r="B42940" s="136"/>
      <c r="E42940" s="136"/>
      <c r="H42940" s="136"/>
      <c r="K42940" s="136"/>
      <c r="O42940" s="136"/>
      <c r="T42940" s="136"/>
      <c r="W42940" s="136"/>
      <c r="Z42940" s="136"/>
      <c r="AC42940" s="136"/>
    </row>
    <row r="42941" spans="2:29">
      <c r="B42941" s="136"/>
      <c r="E42941" s="136"/>
      <c r="H42941" s="136"/>
      <c r="K42941" s="136"/>
      <c r="O42941" s="136"/>
      <c r="T42941" s="136"/>
      <c r="W42941" s="136"/>
      <c r="Z42941" s="136"/>
      <c r="AC42941" s="136"/>
    </row>
    <row r="42942" spans="2:29">
      <c r="B42942" s="136"/>
      <c r="E42942" s="136"/>
      <c r="H42942" s="136"/>
      <c r="K42942" s="136"/>
      <c r="O42942" s="136"/>
      <c r="T42942" s="136"/>
      <c r="W42942" s="136"/>
      <c r="Z42942" s="136"/>
      <c r="AC42942" s="136"/>
    </row>
    <row r="42943" spans="2:29">
      <c r="B42943" s="136"/>
      <c r="E42943" s="136"/>
      <c r="H42943" s="136"/>
      <c r="K42943" s="136"/>
      <c r="O42943" s="136"/>
      <c r="T42943" s="136"/>
      <c r="W42943" s="136"/>
      <c r="Z42943" s="136"/>
      <c r="AC42943" s="136"/>
    </row>
    <row r="42944" spans="2:29">
      <c r="B42944" s="136"/>
      <c r="E42944" s="136"/>
      <c r="H42944" s="136"/>
      <c r="K42944" s="136"/>
      <c r="O42944" s="136"/>
      <c r="T42944" s="136"/>
      <c r="W42944" s="136"/>
      <c r="Z42944" s="136"/>
      <c r="AC42944" s="136"/>
    </row>
    <row r="42945" spans="2:29">
      <c r="B42945" s="136"/>
      <c r="E42945" s="136"/>
      <c r="H42945" s="136"/>
      <c r="K42945" s="136"/>
      <c r="O42945" s="136"/>
      <c r="T42945" s="136"/>
      <c r="W42945" s="136"/>
      <c r="Z42945" s="136"/>
      <c r="AC42945" s="136"/>
    </row>
    <row r="42946" spans="2:29">
      <c r="B42946" s="136"/>
      <c r="E42946" s="136"/>
      <c r="H42946" s="136"/>
      <c r="K42946" s="136"/>
      <c r="O42946" s="136"/>
      <c r="T42946" s="136"/>
      <c r="W42946" s="136"/>
      <c r="Z42946" s="136"/>
      <c r="AC42946" s="136"/>
    </row>
    <row r="42947" spans="2:29">
      <c r="B42947" s="136"/>
      <c r="E42947" s="136"/>
      <c r="H42947" s="136"/>
      <c r="K42947" s="136"/>
      <c r="O42947" s="136"/>
      <c r="T42947" s="136"/>
      <c r="W42947" s="136"/>
      <c r="Z42947" s="136"/>
      <c r="AC42947" s="136"/>
    </row>
    <row r="42948" spans="2:29">
      <c r="B42948" s="136"/>
      <c r="E42948" s="136"/>
      <c r="H42948" s="136"/>
      <c r="K42948" s="136"/>
      <c r="O42948" s="136"/>
      <c r="T42948" s="136"/>
      <c r="W42948" s="136"/>
      <c r="Z42948" s="136"/>
      <c r="AC42948" s="136"/>
    </row>
    <row r="42949" spans="2:29">
      <c r="B42949" s="136"/>
      <c r="E42949" s="136"/>
      <c r="H42949" s="136"/>
      <c r="K42949" s="136"/>
      <c r="O42949" s="136"/>
      <c r="T42949" s="136"/>
      <c r="W42949" s="136"/>
      <c r="Z42949" s="136"/>
      <c r="AC42949" s="136"/>
    </row>
    <row r="42950" spans="2:29">
      <c r="B42950" s="136"/>
      <c r="E42950" s="136"/>
      <c r="H42950" s="136"/>
      <c r="K42950" s="136"/>
      <c r="O42950" s="136"/>
      <c r="T42950" s="136"/>
      <c r="W42950" s="136"/>
      <c r="Z42950" s="136"/>
      <c r="AC42950" s="136"/>
    </row>
    <row r="42951" spans="2:29">
      <c r="B42951" s="136"/>
      <c r="E42951" s="136"/>
      <c r="H42951" s="136"/>
      <c r="K42951" s="136"/>
      <c r="O42951" s="136"/>
      <c r="T42951" s="136"/>
      <c r="W42951" s="136"/>
      <c r="Z42951" s="136"/>
      <c r="AC42951" s="136"/>
    </row>
    <row r="42952" spans="2:29">
      <c r="B42952" s="136"/>
      <c r="E42952" s="136"/>
      <c r="H42952" s="136"/>
      <c r="K42952" s="136"/>
      <c r="O42952" s="136"/>
      <c r="T42952" s="136"/>
      <c r="W42952" s="136"/>
      <c r="Z42952" s="136"/>
      <c r="AC42952" s="136"/>
    </row>
    <row r="42953" spans="2:29">
      <c r="B42953" s="136"/>
      <c r="E42953" s="136"/>
      <c r="H42953" s="136"/>
      <c r="K42953" s="136"/>
      <c r="O42953" s="136"/>
      <c r="T42953" s="136"/>
      <c r="W42953" s="136"/>
      <c r="Z42953" s="136"/>
      <c r="AC42953" s="136"/>
    </row>
    <row r="42954" spans="2:29">
      <c r="B42954" s="136"/>
      <c r="E42954" s="136"/>
      <c r="H42954" s="136"/>
      <c r="K42954" s="136"/>
      <c r="O42954" s="136"/>
      <c r="T42954" s="136"/>
      <c r="W42954" s="136"/>
      <c r="Z42954" s="136"/>
      <c r="AC42954" s="136"/>
    </row>
    <row r="42955" spans="2:29">
      <c r="B42955" s="136"/>
      <c r="E42955" s="136"/>
      <c r="H42955" s="136"/>
      <c r="K42955" s="136"/>
      <c r="O42955" s="136"/>
      <c r="T42955" s="136"/>
      <c r="W42955" s="136"/>
      <c r="Z42955" s="136"/>
      <c r="AC42955" s="136"/>
    </row>
    <row r="42956" spans="2:29">
      <c r="B42956" s="136"/>
      <c r="E42956" s="136"/>
      <c r="H42956" s="136"/>
      <c r="K42956" s="136"/>
      <c r="O42956" s="136"/>
      <c r="T42956" s="136"/>
      <c r="W42956" s="136"/>
      <c r="Z42956" s="136"/>
      <c r="AC42956" s="136"/>
    </row>
    <row r="42957" spans="2:29">
      <c r="B42957" s="136"/>
      <c r="E42957" s="136"/>
      <c r="H42957" s="136"/>
      <c r="K42957" s="136"/>
      <c r="O42957" s="136"/>
      <c r="T42957" s="136"/>
      <c r="W42957" s="136"/>
      <c r="Z42957" s="136"/>
      <c r="AC42957" s="136"/>
    </row>
    <row r="42958" spans="2:29">
      <c r="B42958" s="136"/>
      <c r="E42958" s="136"/>
      <c r="H42958" s="136"/>
      <c r="K42958" s="136"/>
      <c r="O42958" s="136"/>
      <c r="T42958" s="136"/>
      <c r="W42958" s="136"/>
      <c r="Z42958" s="136"/>
      <c r="AC42958" s="136"/>
    </row>
    <row r="42959" spans="2:29">
      <c r="B42959" s="136"/>
      <c r="E42959" s="136"/>
      <c r="H42959" s="136"/>
      <c r="K42959" s="136"/>
      <c r="O42959" s="136"/>
      <c r="T42959" s="136"/>
      <c r="W42959" s="136"/>
      <c r="Z42959" s="136"/>
      <c r="AC42959" s="136"/>
    </row>
    <row r="42960" spans="2:29">
      <c r="B42960" s="136"/>
      <c r="E42960" s="136"/>
      <c r="H42960" s="136"/>
      <c r="K42960" s="136"/>
      <c r="O42960" s="136"/>
      <c r="T42960" s="136"/>
      <c r="W42960" s="136"/>
      <c r="Z42960" s="136"/>
      <c r="AC42960" s="136"/>
    </row>
    <row r="42961" spans="2:29">
      <c r="B42961" s="136"/>
      <c r="E42961" s="136"/>
      <c r="H42961" s="136"/>
      <c r="K42961" s="136"/>
      <c r="O42961" s="136"/>
      <c r="T42961" s="136"/>
      <c r="W42961" s="136"/>
      <c r="Z42961" s="136"/>
      <c r="AC42961" s="136"/>
    </row>
    <row r="42962" spans="2:29">
      <c r="B42962" s="136"/>
      <c r="E42962" s="136"/>
      <c r="H42962" s="136"/>
      <c r="K42962" s="136"/>
      <c r="O42962" s="136"/>
      <c r="T42962" s="136"/>
      <c r="W42962" s="136"/>
      <c r="Z42962" s="136"/>
      <c r="AC42962" s="136"/>
    </row>
    <row r="42963" spans="2:29">
      <c r="B42963" s="136"/>
      <c r="E42963" s="136"/>
      <c r="H42963" s="136"/>
      <c r="K42963" s="136"/>
      <c r="O42963" s="136"/>
      <c r="T42963" s="136"/>
      <c r="W42963" s="136"/>
      <c r="Z42963" s="136"/>
      <c r="AC42963" s="136"/>
    </row>
    <row r="42964" spans="2:29">
      <c r="B42964" s="136"/>
      <c r="E42964" s="136"/>
      <c r="H42964" s="136"/>
      <c r="K42964" s="136"/>
      <c r="O42964" s="136"/>
      <c r="T42964" s="136"/>
      <c r="W42964" s="136"/>
      <c r="Z42964" s="136"/>
      <c r="AC42964" s="136"/>
    </row>
    <row r="42965" spans="2:29">
      <c r="B42965" s="136"/>
      <c r="E42965" s="136"/>
      <c r="H42965" s="136"/>
      <c r="K42965" s="136"/>
      <c r="O42965" s="136"/>
      <c r="T42965" s="136"/>
      <c r="W42965" s="136"/>
      <c r="Z42965" s="136"/>
      <c r="AC42965" s="136"/>
    </row>
    <row r="42966" spans="2:29">
      <c r="B42966" s="136"/>
      <c r="E42966" s="136"/>
      <c r="H42966" s="136"/>
      <c r="K42966" s="136"/>
      <c r="O42966" s="136"/>
      <c r="T42966" s="136"/>
      <c r="W42966" s="136"/>
      <c r="Z42966" s="136"/>
      <c r="AC42966" s="136"/>
    </row>
    <row r="42967" spans="2:29">
      <c r="B42967" s="136"/>
      <c r="E42967" s="136"/>
      <c r="H42967" s="136"/>
      <c r="K42967" s="136"/>
      <c r="O42967" s="136"/>
      <c r="T42967" s="136"/>
      <c r="W42967" s="136"/>
      <c r="Z42967" s="136"/>
      <c r="AC42967" s="136"/>
    </row>
    <row r="42968" spans="2:29">
      <c r="B42968" s="136"/>
      <c r="E42968" s="136"/>
      <c r="H42968" s="136"/>
      <c r="K42968" s="136"/>
      <c r="O42968" s="136"/>
      <c r="T42968" s="136"/>
      <c r="W42968" s="136"/>
      <c r="Z42968" s="136"/>
      <c r="AC42968" s="136"/>
    </row>
    <row r="42969" spans="2:29">
      <c r="B42969" s="136"/>
      <c r="E42969" s="136"/>
      <c r="H42969" s="136"/>
      <c r="K42969" s="136"/>
      <c r="O42969" s="136"/>
      <c r="T42969" s="136"/>
      <c r="W42969" s="136"/>
      <c r="Z42969" s="136"/>
      <c r="AC42969" s="136"/>
    </row>
    <row r="42970" spans="2:29">
      <c r="B42970" s="136"/>
      <c r="E42970" s="136"/>
      <c r="H42970" s="136"/>
      <c r="K42970" s="136"/>
      <c r="O42970" s="136"/>
      <c r="T42970" s="136"/>
      <c r="W42970" s="136"/>
      <c r="Z42970" s="136"/>
      <c r="AC42970" s="136"/>
    </row>
    <row r="42971" spans="2:29">
      <c r="B42971" s="136"/>
      <c r="E42971" s="136"/>
      <c r="H42971" s="136"/>
      <c r="K42971" s="136"/>
      <c r="O42971" s="136"/>
      <c r="T42971" s="136"/>
      <c r="W42971" s="136"/>
      <c r="Z42971" s="136"/>
      <c r="AC42971" s="136"/>
    </row>
    <row r="42972" spans="2:29">
      <c r="B42972" s="136"/>
      <c r="E42972" s="136"/>
      <c r="H42972" s="136"/>
      <c r="K42972" s="136"/>
      <c r="O42972" s="136"/>
      <c r="T42972" s="136"/>
      <c r="W42972" s="136"/>
      <c r="Z42972" s="136"/>
      <c r="AC42972" s="136"/>
    </row>
    <row r="42973" spans="2:29">
      <c r="B42973" s="136"/>
      <c r="E42973" s="136"/>
      <c r="H42973" s="136"/>
      <c r="K42973" s="136"/>
      <c r="O42973" s="136"/>
      <c r="T42973" s="136"/>
      <c r="W42973" s="136"/>
      <c r="Z42973" s="136"/>
      <c r="AC42973" s="136"/>
    </row>
    <row r="42974" spans="2:29">
      <c r="B42974" s="136"/>
      <c r="E42974" s="136"/>
      <c r="H42974" s="136"/>
      <c r="K42974" s="136"/>
      <c r="O42974" s="136"/>
      <c r="T42974" s="136"/>
      <c r="W42974" s="136"/>
      <c r="Z42974" s="136"/>
      <c r="AC42974" s="136"/>
    </row>
    <row r="42975" spans="2:29">
      <c r="B42975" s="136"/>
      <c r="E42975" s="136"/>
      <c r="H42975" s="136"/>
      <c r="K42975" s="136"/>
      <c r="O42975" s="136"/>
      <c r="T42975" s="136"/>
      <c r="W42975" s="136"/>
      <c r="Z42975" s="136"/>
      <c r="AC42975" s="136"/>
    </row>
    <row r="42976" spans="2:29">
      <c r="B42976" s="136"/>
      <c r="E42976" s="136"/>
      <c r="H42976" s="136"/>
      <c r="K42976" s="136"/>
      <c r="O42976" s="136"/>
      <c r="T42976" s="136"/>
      <c r="W42976" s="136"/>
      <c r="Z42976" s="136"/>
      <c r="AC42976" s="136"/>
    </row>
    <row r="42977" spans="2:29">
      <c r="B42977" s="136"/>
      <c r="E42977" s="136"/>
      <c r="H42977" s="136"/>
      <c r="K42977" s="136"/>
      <c r="O42977" s="136"/>
      <c r="T42977" s="136"/>
      <c r="W42977" s="136"/>
      <c r="Z42977" s="136"/>
      <c r="AC42977" s="136"/>
    </row>
    <row r="42978" spans="2:29">
      <c r="B42978" s="136"/>
      <c r="E42978" s="136"/>
      <c r="H42978" s="136"/>
      <c r="K42978" s="136"/>
      <c r="O42978" s="136"/>
      <c r="T42978" s="136"/>
      <c r="W42978" s="136"/>
      <c r="Z42978" s="136"/>
      <c r="AC42978" s="136"/>
    </row>
    <row r="42979" spans="2:29">
      <c r="B42979" s="136"/>
      <c r="E42979" s="136"/>
      <c r="H42979" s="136"/>
      <c r="K42979" s="136"/>
      <c r="O42979" s="136"/>
      <c r="T42979" s="136"/>
      <c r="W42979" s="136"/>
      <c r="Z42979" s="136"/>
      <c r="AC42979" s="136"/>
    </row>
    <row r="42980" spans="2:29">
      <c r="B42980" s="136"/>
      <c r="E42980" s="136"/>
      <c r="H42980" s="136"/>
      <c r="K42980" s="136"/>
      <c r="O42980" s="136"/>
      <c r="T42980" s="136"/>
      <c r="W42980" s="136"/>
      <c r="Z42980" s="136"/>
      <c r="AC42980" s="136"/>
    </row>
    <row r="42981" spans="2:29">
      <c r="B42981" s="136"/>
      <c r="E42981" s="136"/>
      <c r="H42981" s="136"/>
      <c r="K42981" s="136"/>
      <c r="O42981" s="136"/>
      <c r="T42981" s="136"/>
      <c r="W42981" s="136"/>
      <c r="Z42981" s="136"/>
      <c r="AC42981" s="136"/>
    </row>
    <row r="42982" spans="2:29">
      <c r="B42982" s="136"/>
      <c r="E42982" s="136"/>
      <c r="H42982" s="136"/>
      <c r="K42982" s="136"/>
      <c r="O42982" s="136"/>
      <c r="T42982" s="136"/>
      <c r="W42982" s="136"/>
      <c r="Z42982" s="136"/>
      <c r="AC42982" s="136"/>
    </row>
    <row r="42983" spans="2:29">
      <c r="B42983" s="136"/>
      <c r="E42983" s="136"/>
      <c r="H42983" s="136"/>
      <c r="K42983" s="136"/>
      <c r="O42983" s="136"/>
      <c r="T42983" s="136"/>
      <c r="W42983" s="136"/>
      <c r="Z42983" s="136"/>
      <c r="AC42983" s="136"/>
    </row>
    <row r="42984" spans="2:29">
      <c r="B42984" s="136"/>
      <c r="E42984" s="136"/>
      <c r="H42984" s="136"/>
      <c r="K42984" s="136"/>
      <c r="O42984" s="136"/>
      <c r="T42984" s="136"/>
      <c r="W42984" s="136"/>
      <c r="Z42984" s="136"/>
      <c r="AC42984" s="136"/>
    </row>
    <row r="42985" spans="2:29">
      <c r="B42985" s="136"/>
      <c r="E42985" s="136"/>
      <c r="H42985" s="136"/>
      <c r="K42985" s="136"/>
      <c r="O42985" s="136"/>
      <c r="T42985" s="136"/>
      <c r="W42985" s="136"/>
      <c r="Z42985" s="136"/>
      <c r="AC42985" s="136"/>
    </row>
    <row r="42986" spans="2:29">
      <c r="B42986" s="136"/>
      <c r="E42986" s="136"/>
      <c r="H42986" s="136"/>
      <c r="K42986" s="136"/>
      <c r="O42986" s="136"/>
      <c r="T42986" s="136"/>
      <c r="W42986" s="136"/>
      <c r="Z42986" s="136"/>
      <c r="AC42986" s="136"/>
    </row>
    <row r="42987" spans="2:29">
      <c r="B42987" s="136"/>
      <c r="E42987" s="136"/>
      <c r="H42987" s="136"/>
      <c r="K42987" s="136"/>
      <c r="O42987" s="136"/>
      <c r="T42987" s="136"/>
      <c r="W42987" s="136"/>
      <c r="Z42987" s="136"/>
      <c r="AC42987" s="136"/>
    </row>
    <row r="42988" spans="2:29">
      <c r="B42988" s="136"/>
      <c r="E42988" s="136"/>
      <c r="H42988" s="136"/>
      <c r="K42988" s="136"/>
      <c r="O42988" s="136"/>
      <c r="T42988" s="136"/>
      <c r="W42988" s="136"/>
      <c r="Z42988" s="136"/>
      <c r="AC42988" s="136"/>
    </row>
    <row r="42989" spans="2:29">
      <c r="B42989" s="136"/>
      <c r="E42989" s="136"/>
      <c r="H42989" s="136"/>
      <c r="K42989" s="136"/>
      <c r="O42989" s="136"/>
      <c r="T42989" s="136"/>
      <c r="W42989" s="136"/>
      <c r="Z42989" s="136"/>
      <c r="AC42989" s="136"/>
    </row>
    <row r="42990" spans="2:29">
      <c r="B42990" s="136"/>
      <c r="E42990" s="136"/>
      <c r="H42990" s="136"/>
      <c r="K42990" s="136"/>
      <c r="O42990" s="136"/>
      <c r="T42990" s="136"/>
      <c r="W42990" s="136"/>
      <c r="Z42990" s="136"/>
      <c r="AC42990" s="136"/>
    </row>
    <row r="42991" spans="2:29">
      <c r="B42991" s="136"/>
      <c r="E42991" s="136"/>
      <c r="H42991" s="136"/>
      <c r="K42991" s="136"/>
      <c r="O42991" s="136"/>
      <c r="T42991" s="136"/>
      <c r="W42991" s="136"/>
      <c r="Z42991" s="136"/>
      <c r="AC42991" s="136"/>
    </row>
    <row r="42992" spans="2:29">
      <c r="B42992" s="136"/>
      <c r="E42992" s="136"/>
      <c r="H42992" s="136"/>
      <c r="K42992" s="136"/>
      <c r="O42992" s="136"/>
      <c r="T42992" s="136"/>
      <c r="W42992" s="136"/>
      <c r="Z42992" s="136"/>
      <c r="AC42992" s="136"/>
    </row>
    <row r="42993" spans="2:29">
      <c r="B42993" s="136"/>
      <c r="E42993" s="136"/>
      <c r="H42993" s="136"/>
      <c r="K42993" s="136"/>
      <c r="O42993" s="136"/>
      <c r="T42993" s="136"/>
      <c r="W42993" s="136"/>
      <c r="Z42993" s="136"/>
      <c r="AC42993" s="136"/>
    </row>
    <row r="42994" spans="2:29">
      <c r="B42994" s="136"/>
      <c r="E42994" s="136"/>
      <c r="H42994" s="136"/>
      <c r="K42994" s="136"/>
      <c r="O42994" s="136"/>
      <c r="T42994" s="136"/>
      <c r="W42994" s="136"/>
      <c r="Z42994" s="136"/>
      <c r="AC42994" s="136"/>
    </row>
    <row r="42995" spans="2:29">
      <c r="B42995" s="136"/>
      <c r="E42995" s="136"/>
      <c r="H42995" s="136"/>
      <c r="K42995" s="136"/>
      <c r="O42995" s="136"/>
      <c r="T42995" s="136"/>
      <c r="W42995" s="136"/>
      <c r="Z42995" s="136"/>
      <c r="AC42995" s="136"/>
    </row>
    <row r="42996" spans="2:29">
      <c r="B42996" s="136"/>
      <c r="E42996" s="136"/>
      <c r="H42996" s="136"/>
      <c r="K42996" s="136"/>
      <c r="O42996" s="136"/>
      <c r="T42996" s="136"/>
      <c r="W42996" s="136"/>
      <c r="Z42996" s="136"/>
      <c r="AC42996" s="136"/>
    </row>
    <row r="42997" spans="2:29">
      <c r="B42997" s="136"/>
      <c r="E42997" s="136"/>
      <c r="H42997" s="136"/>
      <c r="K42997" s="136"/>
      <c r="O42997" s="136"/>
      <c r="T42997" s="136"/>
      <c r="W42997" s="136"/>
      <c r="Z42997" s="136"/>
      <c r="AC42997" s="136"/>
    </row>
    <row r="42998" spans="2:29">
      <c r="B42998" s="136"/>
      <c r="E42998" s="136"/>
      <c r="H42998" s="136"/>
      <c r="K42998" s="136"/>
      <c r="O42998" s="136"/>
      <c r="T42998" s="136"/>
      <c r="W42998" s="136"/>
      <c r="Z42998" s="136"/>
      <c r="AC42998" s="136"/>
    </row>
    <row r="42999" spans="2:29">
      <c r="B42999" s="136"/>
      <c r="E42999" s="136"/>
      <c r="H42999" s="136"/>
      <c r="K42999" s="136"/>
      <c r="O42999" s="136"/>
      <c r="T42999" s="136"/>
      <c r="W42999" s="136"/>
      <c r="Z42999" s="136"/>
      <c r="AC42999" s="136"/>
    </row>
    <row r="43000" spans="2:29">
      <c r="B43000" s="136"/>
      <c r="E43000" s="136"/>
      <c r="H43000" s="136"/>
      <c r="K43000" s="136"/>
      <c r="O43000" s="136"/>
      <c r="T43000" s="136"/>
      <c r="W43000" s="136"/>
      <c r="Z43000" s="136"/>
      <c r="AC43000" s="136"/>
    </row>
    <row r="43001" spans="2:29">
      <c r="B43001" s="136"/>
      <c r="E43001" s="136"/>
      <c r="H43001" s="136"/>
      <c r="K43001" s="136"/>
      <c r="O43001" s="136"/>
      <c r="T43001" s="136"/>
      <c r="W43001" s="136"/>
      <c r="Z43001" s="136"/>
      <c r="AC43001" s="136"/>
    </row>
    <row r="43002" spans="2:29">
      <c r="B43002" s="136"/>
      <c r="E43002" s="136"/>
      <c r="H43002" s="136"/>
      <c r="K43002" s="136"/>
      <c r="O43002" s="136"/>
      <c r="T43002" s="136"/>
      <c r="W43002" s="136"/>
      <c r="Z43002" s="136"/>
      <c r="AC43002" s="136"/>
    </row>
    <row r="43003" spans="2:29">
      <c r="B43003" s="136"/>
      <c r="E43003" s="136"/>
      <c r="H43003" s="136"/>
      <c r="K43003" s="136"/>
      <c r="O43003" s="136"/>
      <c r="T43003" s="136"/>
      <c r="W43003" s="136"/>
      <c r="Z43003" s="136"/>
      <c r="AC43003" s="136"/>
    </row>
    <row r="43004" spans="2:29">
      <c r="B43004" s="136"/>
      <c r="E43004" s="136"/>
      <c r="H43004" s="136"/>
      <c r="K43004" s="136"/>
      <c r="O43004" s="136"/>
      <c r="T43004" s="136"/>
      <c r="W43004" s="136"/>
      <c r="Z43004" s="136"/>
      <c r="AC43004" s="136"/>
    </row>
    <row r="43005" spans="2:29">
      <c r="B43005" s="136"/>
      <c r="E43005" s="136"/>
      <c r="H43005" s="136"/>
      <c r="K43005" s="136"/>
      <c r="O43005" s="136"/>
      <c r="T43005" s="136"/>
      <c r="W43005" s="136"/>
      <c r="Z43005" s="136"/>
      <c r="AC43005" s="136"/>
    </row>
    <row r="43006" spans="2:29">
      <c r="B43006" s="136"/>
      <c r="E43006" s="136"/>
      <c r="H43006" s="136"/>
      <c r="K43006" s="136"/>
      <c r="O43006" s="136"/>
      <c r="T43006" s="136"/>
      <c r="W43006" s="136"/>
      <c r="Z43006" s="136"/>
      <c r="AC43006" s="136"/>
    </row>
    <row r="43007" spans="2:29">
      <c r="B43007" s="136"/>
      <c r="E43007" s="136"/>
      <c r="H43007" s="136"/>
      <c r="K43007" s="136"/>
      <c r="O43007" s="136"/>
      <c r="T43007" s="136"/>
      <c r="W43007" s="136"/>
      <c r="Z43007" s="136"/>
      <c r="AC43007" s="136"/>
    </row>
    <row r="43008" spans="2:29">
      <c r="B43008" s="136"/>
      <c r="E43008" s="136"/>
      <c r="H43008" s="136"/>
      <c r="K43008" s="136"/>
      <c r="O43008" s="136"/>
      <c r="T43008" s="136"/>
      <c r="W43008" s="136"/>
      <c r="Z43008" s="136"/>
      <c r="AC43008" s="136"/>
    </row>
    <row r="43009" spans="2:29">
      <c r="B43009" s="136"/>
      <c r="E43009" s="136"/>
      <c r="H43009" s="136"/>
      <c r="K43009" s="136"/>
      <c r="O43009" s="136"/>
      <c r="T43009" s="136"/>
      <c r="W43009" s="136"/>
      <c r="Z43009" s="136"/>
      <c r="AC43009" s="136"/>
    </row>
    <row r="43010" spans="2:29">
      <c r="B43010" s="136"/>
      <c r="E43010" s="136"/>
      <c r="H43010" s="136"/>
      <c r="K43010" s="136"/>
      <c r="O43010" s="136"/>
      <c r="T43010" s="136"/>
      <c r="W43010" s="136"/>
      <c r="Z43010" s="136"/>
      <c r="AC43010" s="136"/>
    </row>
    <row r="43011" spans="2:29">
      <c r="B43011" s="136"/>
      <c r="E43011" s="136"/>
      <c r="H43011" s="136"/>
      <c r="K43011" s="136"/>
      <c r="O43011" s="136"/>
      <c r="T43011" s="136"/>
      <c r="W43011" s="136"/>
      <c r="Z43011" s="136"/>
      <c r="AC43011" s="136"/>
    </row>
    <row r="43012" spans="2:29">
      <c r="B43012" s="136"/>
      <c r="E43012" s="136"/>
      <c r="H43012" s="136"/>
      <c r="K43012" s="136"/>
      <c r="O43012" s="136"/>
      <c r="T43012" s="136"/>
      <c r="W43012" s="136"/>
      <c r="Z43012" s="136"/>
      <c r="AC43012" s="136"/>
    </row>
    <row r="43013" spans="2:29">
      <c r="B43013" s="136"/>
      <c r="E43013" s="136"/>
      <c r="H43013" s="136"/>
      <c r="K43013" s="136"/>
      <c r="O43013" s="136"/>
      <c r="T43013" s="136"/>
      <c r="W43013" s="136"/>
      <c r="Z43013" s="136"/>
      <c r="AC43013" s="136"/>
    </row>
    <row r="43014" spans="2:29">
      <c r="B43014" s="136"/>
      <c r="E43014" s="136"/>
      <c r="H43014" s="136"/>
      <c r="K43014" s="136"/>
      <c r="O43014" s="136"/>
      <c r="T43014" s="136"/>
      <c r="W43014" s="136"/>
      <c r="Z43014" s="136"/>
      <c r="AC43014" s="136"/>
    </row>
    <row r="43015" spans="2:29">
      <c r="B43015" s="136"/>
      <c r="E43015" s="136"/>
      <c r="H43015" s="136"/>
      <c r="K43015" s="136"/>
      <c r="O43015" s="136"/>
      <c r="T43015" s="136"/>
      <c r="W43015" s="136"/>
      <c r="Z43015" s="136"/>
      <c r="AC43015" s="136"/>
    </row>
    <row r="43016" spans="2:29">
      <c r="B43016" s="136"/>
      <c r="E43016" s="136"/>
      <c r="H43016" s="136"/>
      <c r="K43016" s="136"/>
      <c r="O43016" s="136"/>
      <c r="T43016" s="136"/>
      <c r="W43016" s="136"/>
      <c r="Z43016" s="136"/>
      <c r="AC43016" s="136"/>
    </row>
    <row r="43017" spans="2:29">
      <c r="B43017" s="136"/>
      <c r="E43017" s="136"/>
      <c r="H43017" s="136"/>
      <c r="K43017" s="136"/>
      <c r="O43017" s="136"/>
      <c r="T43017" s="136"/>
      <c r="W43017" s="136"/>
      <c r="Z43017" s="136"/>
      <c r="AC43017" s="136"/>
    </row>
    <row r="43018" spans="2:29">
      <c r="B43018" s="136"/>
      <c r="E43018" s="136"/>
      <c r="H43018" s="136"/>
      <c r="K43018" s="136"/>
      <c r="O43018" s="136"/>
      <c r="T43018" s="136"/>
      <c r="W43018" s="136"/>
      <c r="Z43018" s="136"/>
      <c r="AC43018" s="136"/>
    </row>
    <row r="43019" spans="2:29">
      <c r="B43019" s="136"/>
      <c r="E43019" s="136"/>
      <c r="H43019" s="136"/>
      <c r="K43019" s="136"/>
      <c r="O43019" s="136"/>
      <c r="T43019" s="136"/>
      <c r="W43019" s="136"/>
      <c r="Z43019" s="136"/>
      <c r="AC43019" s="136"/>
    </row>
    <row r="43020" spans="2:29">
      <c r="B43020" s="136"/>
      <c r="E43020" s="136"/>
      <c r="H43020" s="136"/>
      <c r="K43020" s="136"/>
      <c r="O43020" s="136"/>
      <c r="T43020" s="136"/>
      <c r="W43020" s="136"/>
      <c r="Z43020" s="136"/>
      <c r="AC43020" s="136"/>
    </row>
    <row r="43021" spans="2:29">
      <c r="B43021" s="136"/>
      <c r="E43021" s="136"/>
      <c r="H43021" s="136"/>
      <c r="K43021" s="136"/>
      <c r="O43021" s="136"/>
      <c r="T43021" s="136"/>
      <c r="W43021" s="136"/>
      <c r="Z43021" s="136"/>
      <c r="AC43021" s="136"/>
    </row>
    <row r="43022" spans="2:29">
      <c r="B43022" s="136"/>
      <c r="E43022" s="136"/>
      <c r="H43022" s="136"/>
      <c r="K43022" s="136"/>
      <c r="O43022" s="136"/>
      <c r="T43022" s="136"/>
      <c r="W43022" s="136"/>
      <c r="Z43022" s="136"/>
      <c r="AC43022" s="136"/>
    </row>
    <row r="43023" spans="2:29">
      <c r="B43023" s="136"/>
      <c r="E43023" s="136"/>
      <c r="H43023" s="136"/>
      <c r="K43023" s="136"/>
      <c r="O43023" s="136"/>
      <c r="T43023" s="136"/>
      <c r="W43023" s="136"/>
      <c r="Z43023" s="136"/>
      <c r="AC43023" s="136"/>
    </row>
    <row r="43024" spans="2:29">
      <c r="B43024" s="136"/>
      <c r="E43024" s="136"/>
      <c r="H43024" s="136"/>
      <c r="K43024" s="136"/>
      <c r="O43024" s="136"/>
      <c r="T43024" s="136"/>
      <c r="W43024" s="136"/>
      <c r="Z43024" s="136"/>
      <c r="AC43024" s="136"/>
    </row>
    <row r="43025" spans="2:29">
      <c r="B43025" s="136"/>
      <c r="E43025" s="136"/>
      <c r="H43025" s="136"/>
      <c r="K43025" s="136"/>
      <c r="O43025" s="136"/>
      <c r="T43025" s="136"/>
      <c r="W43025" s="136"/>
      <c r="Z43025" s="136"/>
      <c r="AC43025" s="136"/>
    </row>
    <row r="43026" spans="2:29">
      <c r="B43026" s="136"/>
      <c r="E43026" s="136"/>
      <c r="H43026" s="136"/>
      <c r="K43026" s="136"/>
      <c r="O43026" s="136"/>
      <c r="T43026" s="136"/>
      <c r="W43026" s="136"/>
      <c r="Z43026" s="136"/>
      <c r="AC43026" s="136"/>
    </row>
    <row r="43027" spans="2:29">
      <c r="B43027" s="136"/>
      <c r="E43027" s="136"/>
      <c r="H43027" s="136"/>
      <c r="K43027" s="136"/>
      <c r="O43027" s="136"/>
      <c r="T43027" s="136"/>
      <c r="W43027" s="136"/>
      <c r="Z43027" s="136"/>
      <c r="AC43027" s="136"/>
    </row>
    <row r="43028" spans="2:29">
      <c r="B43028" s="136"/>
      <c r="E43028" s="136"/>
      <c r="H43028" s="136"/>
      <c r="K43028" s="136"/>
      <c r="O43028" s="136"/>
      <c r="T43028" s="136"/>
      <c r="W43028" s="136"/>
      <c r="Z43028" s="136"/>
      <c r="AC43028" s="136"/>
    </row>
    <row r="43029" spans="2:29">
      <c r="B43029" s="136"/>
      <c r="E43029" s="136"/>
      <c r="H43029" s="136"/>
      <c r="K43029" s="136"/>
      <c r="O43029" s="136"/>
      <c r="T43029" s="136"/>
      <c r="W43029" s="136"/>
      <c r="Z43029" s="136"/>
      <c r="AC43029" s="136"/>
    </row>
    <row r="43030" spans="2:29">
      <c r="B43030" s="136"/>
      <c r="E43030" s="136"/>
      <c r="H43030" s="136"/>
      <c r="K43030" s="136"/>
      <c r="O43030" s="136"/>
      <c r="T43030" s="136"/>
      <c r="W43030" s="136"/>
      <c r="Z43030" s="136"/>
      <c r="AC43030" s="136"/>
    </row>
    <row r="43031" spans="2:29">
      <c r="B43031" s="136"/>
      <c r="E43031" s="136"/>
      <c r="H43031" s="136"/>
      <c r="K43031" s="136"/>
      <c r="O43031" s="136"/>
      <c r="T43031" s="136"/>
      <c r="W43031" s="136"/>
      <c r="Z43031" s="136"/>
      <c r="AC43031" s="136"/>
    </row>
    <row r="43032" spans="2:29">
      <c r="B43032" s="136"/>
      <c r="E43032" s="136"/>
      <c r="H43032" s="136"/>
      <c r="K43032" s="136"/>
      <c r="O43032" s="136"/>
      <c r="T43032" s="136"/>
      <c r="W43032" s="136"/>
      <c r="Z43032" s="136"/>
      <c r="AC43032" s="136"/>
    </row>
    <row r="43033" spans="2:29">
      <c r="B43033" s="136"/>
      <c r="E43033" s="136"/>
      <c r="H43033" s="136"/>
      <c r="K43033" s="136"/>
      <c r="O43033" s="136"/>
      <c r="T43033" s="136"/>
      <c r="W43033" s="136"/>
      <c r="Z43033" s="136"/>
      <c r="AC43033" s="136"/>
    </row>
    <row r="43034" spans="2:29">
      <c r="B43034" s="136"/>
      <c r="E43034" s="136"/>
      <c r="H43034" s="136"/>
      <c r="K43034" s="136"/>
      <c r="O43034" s="136"/>
      <c r="T43034" s="136"/>
      <c r="W43034" s="136"/>
      <c r="Z43034" s="136"/>
      <c r="AC43034" s="136"/>
    </row>
    <row r="43035" spans="2:29">
      <c r="B43035" s="136"/>
      <c r="E43035" s="136"/>
      <c r="H43035" s="136"/>
      <c r="K43035" s="136"/>
      <c r="O43035" s="136"/>
      <c r="T43035" s="136"/>
      <c r="W43035" s="136"/>
      <c r="Z43035" s="136"/>
      <c r="AC43035" s="136"/>
    </row>
    <row r="43036" spans="2:29">
      <c r="B43036" s="136"/>
      <c r="E43036" s="136"/>
      <c r="H43036" s="136"/>
      <c r="K43036" s="136"/>
      <c r="O43036" s="136"/>
      <c r="T43036" s="136"/>
      <c r="W43036" s="136"/>
      <c r="Z43036" s="136"/>
      <c r="AC43036" s="136"/>
    </row>
    <row r="43037" spans="2:29">
      <c r="B43037" s="136"/>
      <c r="E43037" s="136"/>
      <c r="H43037" s="136"/>
      <c r="K43037" s="136"/>
      <c r="O43037" s="136"/>
      <c r="T43037" s="136"/>
      <c r="W43037" s="136"/>
      <c r="Z43037" s="136"/>
      <c r="AC43037" s="136"/>
    </row>
    <row r="43038" spans="2:29">
      <c r="B43038" s="136"/>
      <c r="E43038" s="136"/>
      <c r="H43038" s="136"/>
      <c r="K43038" s="136"/>
      <c r="O43038" s="136"/>
      <c r="T43038" s="136"/>
      <c r="W43038" s="136"/>
      <c r="Z43038" s="136"/>
      <c r="AC43038" s="136"/>
    </row>
    <row r="43039" spans="2:29">
      <c r="B43039" s="136"/>
      <c r="E43039" s="136"/>
      <c r="H43039" s="136"/>
      <c r="K43039" s="136"/>
      <c r="O43039" s="136"/>
      <c r="T43039" s="136"/>
      <c r="W43039" s="136"/>
      <c r="Z43039" s="136"/>
      <c r="AC43039" s="136"/>
    </row>
    <row r="43040" spans="2:29">
      <c r="B43040" s="136"/>
      <c r="E43040" s="136"/>
      <c r="H43040" s="136"/>
      <c r="K43040" s="136"/>
      <c r="O43040" s="136"/>
      <c r="T43040" s="136"/>
      <c r="W43040" s="136"/>
      <c r="Z43040" s="136"/>
      <c r="AC43040" s="136"/>
    </row>
    <row r="43041" spans="2:29">
      <c r="B43041" s="136"/>
      <c r="E43041" s="136"/>
      <c r="H43041" s="136"/>
      <c r="K43041" s="136"/>
      <c r="O43041" s="136"/>
      <c r="T43041" s="136"/>
      <c r="W43041" s="136"/>
      <c r="Z43041" s="136"/>
      <c r="AC43041" s="136"/>
    </row>
    <row r="43042" spans="2:29">
      <c r="B43042" s="136"/>
      <c r="E43042" s="136"/>
      <c r="H43042" s="136"/>
      <c r="K43042" s="136"/>
      <c r="O43042" s="136"/>
      <c r="T43042" s="136"/>
      <c r="W43042" s="136"/>
      <c r="Z43042" s="136"/>
      <c r="AC43042" s="136"/>
    </row>
    <row r="43043" spans="2:29">
      <c r="B43043" s="136"/>
      <c r="E43043" s="136"/>
      <c r="H43043" s="136"/>
      <c r="K43043" s="136"/>
      <c r="O43043" s="136"/>
      <c r="T43043" s="136"/>
      <c r="W43043" s="136"/>
      <c r="Z43043" s="136"/>
      <c r="AC43043" s="136"/>
    </row>
    <row r="43044" spans="2:29">
      <c r="B43044" s="136"/>
      <c r="E43044" s="136"/>
      <c r="H43044" s="136"/>
      <c r="K43044" s="136"/>
      <c r="O43044" s="136"/>
      <c r="T43044" s="136"/>
      <c r="W43044" s="136"/>
      <c r="Z43044" s="136"/>
      <c r="AC43044" s="136"/>
    </row>
    <row r="43045" spans="2:29">
      <c r="B43045" s="136"/>
      <c r="E43045" s="136"/>
      <c r="H43045" s="136"/>
      <c r="K43045" s="136"/>
      <c r="O43045" s="136"/>
      <c r="T43045" s="136"/>
      <c r="W43045" s="136"/>
      <c r="Z43045" s="136"/>
      <c r="AC43045" s="136"/>
    </row>
    <row r="43046" spans="2:29">
      <c r="B43046" s="136"/>
      <c r="E43046" s="136"/>
      <c r="H43046" s="136"/>
      <c r="K43046" s="136"/>
      <c r="O43046" s="136"/>
      <c r="T43046" s="136"/>
      <c r="W43046" s="136"/>
      <c r="Z43046" s="136"/>
      <c r="AC43046" s="136"/>
    </row>
    <row r="43047" spans="2:29">
      <c r="B43047" s="136"/>
      <c r="E43047" s="136"/>
      <c r="H43047" s="136"/>
      <c r="K43047" s="136"/>
      <c r="O43047" s="136"/>
      <c r="T43047" s="136"/>
      <c r="W43047" s="136"/>
      <c r="Z43047" s="136"/>
      <c r="AC43047" s="136"/>
    </row>
    <row r="43048" spans="2:29">
      <c r="B43048" s="136"/>
      <c r="E43048" s="136"/>
      <c r="H43048" s="136"/>
      <c r="K43048" s="136"/>
      <c r="O43048" s="136"/>
      <c r="T43048" s="136"/>
      <c r="W43048" s="136"/>
      <c r="Z43048" s="136"/>
      <c r="AC43048" s="136"/>
    </row>
    <row r="43049" spans="2:29">
      <c r="B43049" s="136"/>
      <c r="E43049" s="136"/>
      <c r="H43049" s="136"/>
      <c r="K43049" s="136"/>
      <c r="O43049" s="136"/>
      <c r="T43049" s="136"/>
      <c r="W43049" s="136"/>
      <c r="Z43049" s="136"/>
      <c r="AC43049" s="136"/>
    </row>
    <row r="43050" spans="2:29">
      <c r="B43050" s="136"/>
      <c r="E43050" s="136"/>
      <c r="H43050" s="136"/>
      <c r="K43050" s="136"/>
      <c r="O43050" s="136"/>
      <c r="T43050" s="136"/>
      <c r="W43050" s="136"/>
      <c r="Z43050" s="136"/>
      <c r="AC43050" s="136"/>
    </row>
    <row r="43051" spans="2:29">
      <c r="B43051" s="136"/>
      <c r="E43051" s="136"/>
      <c r="H43051" s="136"/>
      <c r="K43051" s="136"/>
      <c r="O43051" s="136"/>
      <c r="T43051" s="136"/>
      <c r="W43051" s="136"/>
      <c r="Z43051" s="136"/>
      <c r="AC43051" s="136"/>
    </row>
    <row r="43052" spans="2:29">
      <c r="B43052" s="136"/>
      <c r="E43052" s="136"/>
      <c r="H43052" s="136"/>
      <c r="K43052" s="136"/>
      <c r="O43052" s="136"/>
      <c r="T43052" s="136"/>
      <c r="W43052" s="136"/>
      <c r="Z43052" s="136"/>
      <c r="AC43052" s="136"/>
    </row>
    <row r="43053" spans="2:29">
      <c r="B43053" s="136"/>
      <c r="E43053" s="136"/>
      <c r="H43053" s="136"/>
      <c r="K43053" s="136"/>
      <c r="O43053" s="136"/>
      <c r="T43053" s="136"/>
      <c r="W43053" s="136"/>
      <c r="Z43053" s="136"/>
      <c r="AC43053" s="136"/>
    </row>
    <row r="43054" spans="2:29">
      <c r="B43054" s="136"/>
      <c r="E43054" s="136"/>
      <c r="H43054" s="136"/>
      <c r="K43054" s="136"/>
      <c r="O43054" s="136"/>
      <c r="T43054" s="136"/>
      <c r="W43054" s="136"/>
      <c r="Z43054" s="136"/>
      <c r="AC43054" s="136"/>
    </row>
    <row r="43055" spans="2:29">
      <c r="B43055" s="136"/>
      <c r="E43055" s="136"/>
      <c r="H43055" s="136"/>
      <c r="K43055" s="136"/>
      <c r="O43055" s="136"/>
      <c r="T43055" s="136"/>
      <c r="W43055" s="136"/>
      <c r="Z43055" s="136"/>
      <c r="AC43055" s="136"/>
    </row>
    <row r="43056" spans="2:29">
      <c r="B43056" s="136"/>
      <c r="E43056" s="136"/>
      <c r="H43056" s="136"/>
      <c r="K43056" s="136"/>
      <c r="O43056" s="136"/>
      <c r="T43056" s="136"/>
      <c r="W43056" s="136"/>
      <c r="Z43056" s="136"/>
      <c r="AC43056" s="136"/>
    </row>
    <row r="43057" spans="2:29">
      <c r="B43057" s="136"/>
      <c r="E43057" s="136"/>
      <c r="H43057" s="136"/>
      <c r="K43057" s="136"/>
      <c r="O43057" s="136"/>
      <c r="T43057" s="136"/>
      <c r="W43057" s="136"/>
      <c r="Z43057" s="136"/>
      <c r="AC43057" s="136"/>
    </row>
    <row r="43058" spans="2:29">
      <c r="B43058" s="136"/>
      <c r="E43058" s="136"/>
      <c r="H43058" s="136"/>
      <c r="K43058" s="136"/>
      <c r="O43058" s="136"/>
      <c r="T43058" s="136"/>
      <c r="W43058" s="136"/>
      <c r="Z43058" s="136"/>
      <c r="AC43058" s="136"/>
    </row>
    <row r="43059" spans="2:29">
      <c r="B43059" s="136"/>
      <c r="E43059" s="136"/>
      <c r="H43059" s="136"/>
      <c r="K43059" s="136"/>
      <c r="O43059" s="136"/>
      <c r="T43059" s="136"/>
      <c r="W43059" s="136"/>
      <c r="Z43059" s="136"/>
      <c r="AC43059" s="136"/>
    </row>
    <row r="43060" spans="2:29">
      <c r="B43060" s="136"/>
      <c r="E43060" s="136"/>
      <c r="H43060" s="136"/>
      <c r="K43060" s="136"/>
      <c r="O43060" s="136"/>
      <c r="T43060" s="136"/>
      <c r="W43060" s="136"/>
      <c r="Z43060" s="136"/>
      <c r="AC43060" s="136"/>
    </row>
    <row r="43061" spans="2:29">
      <c r="B43061" s="136"/>
      <c r="E43061" s="136"/>
      <c r="H43061" s="136"/>
      <c r="K43061" s="136"/>
      <c r="O43061" s="136"/>
      <c r="T43061" s="136"/>
      <c r="W43061" s="136"/>
      <c r="Z43061" s="136"/>
      <c r="AC43061" s="136"/>
    </row>
    <row r="43062" spans="2:29">
      <c r="B43062" s="136"/>
      <c r="E43062" s="136"/>
      <c r="H43062" s="136"/>
      <c r="K43062" s="136"/>
      <c r="O43062" s="136"/>
      <c r="T43062" s="136"/>
      <c r="W43062" s="136"/>
      <c r="Z43062" s="136"/>
      <c r="AC43062" s="136"/>
    </row>
    <row r="43063" spans="2:29">
      <c r="B43063" s="136"/>
      <c r="E43063" s="136"/>
      <c r="H43063" s="136"/>
      <c r="K43063" s="136"/>
      <c r="O43063" s="136"/>
      <c r="T43063" s="136"/>
      <c r="W43063" s="136"/>
      <c r="Z43063" s="136"/>
      <c r="AC43063" s="136"/>
    </row>
    <row r="43064" spans="2:29">
      <c r="B43064" s="136"/>
      <c r="E43064" s="136"/>
      <c r="H43064" s="136"/>
      <c r="K43064" s="136"/>
      <c r="O43064" s="136"/>
      <c r="T43064" s="136"/>
      <c r="W43064" s="136"/>
      <c r="Z43064" s="136"/>
      <c r="AC43064" s="136"/>
    </row>
    <row r="43065" spans="2:29">
      <c r="B43065" s="136"/>
      <c r="E43065" s="136"/>
      <c r="H43065" s="136"/>
      <c r="K43065" s="136"/>
      <c r="O43065" s="136"/>
      <c r="T43065" s="136"/>
      <c r="W43065" s="136"/>
      <c r="Z43065" s="136"/>
      <c r="AC43065" s="136"/>
    </row>
    <row r="43066" spans="2:29">
      <c r="B43066" s="136"/>
      <c r="E43066" s="136"/>
      <c r="H43066" s="136"/>
      <c r="K43066" s="136"/>
      <c r="O43066" s="136"/>
      <c r="T43066" s="136"/>
      <c r="W43066" s="136"/>
      <c r="Z43066" s="136"/>
      <c r="AC43066" s="136"/>
    </row>
    <row r="43067" spans="2:29">
      <c r="B43067" s="136"/>
      <c r="E43067" s="136"/>
      <c r="H43067" s="136"/>
      <c r="K43067" s="136"/>
      <c r="O43067" s="136"/>
      <c r="T43067" s="136"/>
      <c r="W43067" s="136"/>
      <c r="Z43067" s="136"/>
      <c r="AC43067" s="136"/>
    </row>
    <row r="43068" spans="2:29">
      <c r="B43068" s="136"/>
      <c r="E43068" s="136"/>
      <c r="H43068" s="136"/>
      <c r="K43068" s="136"/>
      <c r="O43068" s="136"/>
      <c r="T43068" s="136"/>
      <c r="W43068" s="136"/>
      <c r="Z43068" s="136"/>
      <c r="AC43068" s="136"/>
    </row>
    <row r="43069" spans="2:29">
      <c r="B43069" s="136"/>
      <c r="E43069" s="136"/>
      <c r="H43069" s="136"/>
      <c r="K43069" s="136"/>
      <c r="O43069" s="136"/>
      <c r="T43069" s="136"/>
      <c r="W43069" s="136"/>
      <c r="Z43069" s="136"/>
      <c r="AC43069" s="136"/>
    </row>
    <row r="43070" spans="2:29">
      <c r="B43070" s="136"/>
      <c r="E43070" s="136"/>
      <c r="H43070" s="136"/>
      <c r="K43070" s="136"/>
      <c r="O43070" s="136"/>
      <c r="T43070" s="136"/>
      <c r="W43070" s="136"/>
      <c r="Z43070" s="136"/>
      <c r="AC43070" s="136"/>
    </row>
    <row r="43071" spans="2:29">
      <c r="B43071" s="136"/>
      <c r="E43071" s="136"/>
      <c r="H43071" s="136"/>
      <c r="K43071" s="136"/>
      <c r="O43071" s="136"/>
      <c r="T43071" s="136"/>
      <c r="W43071" s="136"/>
      <c r="Z43071" s="136"/>
      <c r="AC43071" s="136"/>
    </row>
    <row r="43072" spans="2:29">
      <c r="B43072" s="136"/>
      <c r="E43072" s="136"/>
      <c r="H43072" s="136"/>
      <c r="K43072" s="136"/>
      <c r="O43072" s="136"/>
      <c r="T43072" s="136"/>
      <c r="W43072" s="136"/>
      <c r="Z43072" s="136"/>
      <c r="AC43072" s="136"/>
    </row>
    <row r="43073" spans="2:29">
      <c r="B43073" s="136"/>
      <c r="E43073" s="136"/>
      <c r="H43073" s="136"/>
      <c r="K43073" s="136"/>
      <c r="O43073" s="136"/>
      <c r="T43073" s="136"/>
      <c r="W43073" s="136"/>
      <c r="Z43073" s="136"/>
      <c r="AC43073" s="136"/>
    </row>
    <row r="43074" spans="2:29">
      <c r="B43074" s="136"/>
      <c r="E43074" s="136"/>
      <c r="H43074" s="136"/>
      <c r="K43074" s="136"/>
      <c r="O43074" s="136"/>
      <c r="T43074" s="136"/>
      <c r="W43074" s="136"/>
      <c r="Z43074" s="136"/>
      <c r="AC43074" s="136"/>
    </row>
    <row r="43075" spans="2:29">
      <c r="B43075" s="136"/>
      <c r="E43075" s="136"/>
      <c r="H43075" s="136"/>
      <c r="K43075" s="136"/>
      <c r="O43075" s="136"/>
      <c r="T43075" s="136"/>
      <c r="W43075" s="136"/>
      <c r="Z43075" s="136"/>
      <c r="AC43075" s="136"/>
    </row>
    <row r="43076" spans="2:29">
      <c r="B43076" s="136"/>
      <c r="E43076" s="136"/>
      <c r="H43076" s="136"/>
      <c r="K43076" s="136"/>
      <c r="O43076" s="136"/>
      <c r="T43076" s="136"/>
      <c r="W43076" s="136"/>
      <c r="Z43076" s="136"/>
      <c r="AC43076" s="136"/>
    </row>
    <row r="43077" spans="2:29">
      <c r="B43077" s="136"/>
      <c r="E43077" s="136"/>
      <c r="H43077" s="136"/>
      <c r="K43077" s="136"/>
      <c r="O43077" s="136"/>
      <c r="T43077" s="136"/>
      <c r="W43077" s="136"/>
      <c r="Z43077" s="136"/>
      <c r="AC43077" s="136"/>
    </row>
    <row r="43078" spans="2:29">
      <c r="B43078" s="136"/>
      <c r="E43078" s="136"/>
      <c r="H43078" s="136"/>
      <c r="K43078" s="136"/>
      <c r="O43078" s="136"/>
      <c r="T43078" s="136"/>
      <c r="W43078" s="136"/>
      <c r="Z43078" s="136"/>
      <c r="AC43078" s="136"/>
    </row>
    <row r="43079" spans="2:29">
      <c r="B43079" s="136"/>
      <c r="E43079" s="136"/>
      <c r="H43079" s="136"/>
      <c r="K43079" s="136"/>
      <c r="O43079" s="136"/>
      <c r="T43079" s="136"/>
      <c r="W43079" s="136"/>
      <c r="Z43079" s="136"/>
      <c r="AC43079" s="136"/>
    </row>
    <row r="43080" spans="2:29">
      <c r="B43080" s="136"/>
      <c r="E43080" s="136"/>
      <c r="H43080" s="136"/>
      <c r="K43080" s="136"/>
      <c r="O43080" s="136"/>
      <c r="T43080" s="136"/>
      <c r="W43080" s="136"/>
      <c r="Z43080" s="136"/>
      <c r="AC43080" s="136"/>
    </row>
    <row r="43081" spans="2:29">
      <c r="B43081" s="136"/>
      <c r="E43081" s="136"/>
      <c r="H43081" s="136"/>
      <c r="K43081" s="136"/>
      <c r="O43081" s="136"/>
      <c r="T43081" s="136"/>
      <c r="W43081" s="136"/>
      <c r="Z43081" s="136"/>
      <c r="AC43081" s="136"/>
    </row>
    <row r="43082" spans="2:29">
      <c r="B43082" s="136"/>
      <c r="E43082" s="136"/>
      <c r="H43082" s="136"/>
      <c r="K43082" s="136"/>
      <c r="O43082" s="136"/>
      <c r="T43082" s="136"/>
      <c r="W43082" s="136"/>
      <c r="Z43082" s="136"/>
      <c r="AC43082" s="136"/>
    </row>
    <row r="43083" spans="2:29">
      <c r="B43083" s="136"/>
      <c r="E43083" s="136"/>
      <c r="H43083" s="136"/>
      <c r="K43083" s="136"/>
      <c r="O43083" s="136"/>
      <c r="T43083" s="136"/>
      <c r="W43083" s="136"/>
      <c r="Z43083" s="136"/>
      <c r="AC43083" s="136"/>
    </row>
    <row r="43084" spans="2:29">
      <c r="B43084" s="136"/>
      <c r="E43084" s="136"/>
      <c r="H43084" s="136"/>
      <c r="K43084" s="136"/>
      <c r="O43084" s="136"/>
      <c r="T43084" s="136"/>
      <c r="W43084" s="136"/>
      <c r="Z43084" s="136"/>
      <c r="AC43084" s="136"/>
    </row>
    <row r="43085" spans="2:29">
      <c r="B43085" s="136"/>
      <c r="E43085" s="136"/>
      <c r="H43085" s="136"/>
      <c r="K43085" s="136"/>
      <c r="O43085" s="136"/>
      <c r="T43085" s="136"/>
      <c r="W43085" s="136"/>
      <c r="Z43085" s="136"/>
      <c r="AC43085" s="136"/>
    </row>
    <row r="43086" spans="2:29">
      <c r="B43086" s="136"/>
      <c r="E43086" s="136"/>
      <c r="H43086" s="136"/>
      <c r="K43086" s="136"/>
      <c r="O43086" s="136"/>
      <c r="T43086" s="136"/>
      <c r="W43086" s="136"/>
      <c r="Z43086" s="136"/>
      <c r="AC43086" s="136"/>
    </row>
    <row r="43087" spans="2:29">
      <c r="B43087" s="136"/>
      <c r="E43087" s="136"/>
      <c r="H43087" s="136"/>
      <c r="K43087" s="136"/>
      <c r="O43087" s="136"/>
      <c r="T43087" s="136"/>
      <c r="W43087" s="136"/>
      <c r="Z43087" s="136"/>
      <c r="AC43087" s="136"/>
    </row>
    <row r="43088" spans="2:29">
      <c r="B43088" s="136"/>
      <c r="E43088" s="136"/>
      <c r="H43088" s="136"/>
      <c r="K43088" s="136"/>
      <c r="O43088" s="136"/>
      <c r="T43088" s="136"/>
      <c r="W43088" s="136"/>
      <c r="Z43088" s="136"/>
      <c r="AC43088" s="136"/>
    </row>
    <row r="43089" spans="2:29">
      <c r="B43089" s="136"/>
      <c r="E43089" s="136"/>
      <c r="H43089" s="136"/>
      <c r="K43089" s="136"/>
      <c r="O43089" s="136"/>
      <c r="T43089" s="136"/>
      <c r="W43089" s="136"/>
      <c r="Z43089" s="136"/>
      <c r="AC43089" s="136"/>
    </row>
    <row r="43090" spans="2:29">
      <c r="B43090" s="136"/>
      <c r="E43090" s="136"/>
      <c r="H43090" s="136"/>
      <c r="K43090" s="136"/>
      <c r="O43090" s="136"/>
      <c r="T43090" s="136"/>
      <c r="W43090" s="136"/>
      <c r="Z43090" s="136"/>
      <c r="AC43090" s="136"/>
    </row>
    <row r="43091" spans="2:29">
      <c r="B43091" s="136"/>
      <c r="E43091" s="136"/>
      <c r="H43091" s="136"/>
      <c r="K43091" s="136"/>
      <c r="O43091" s="136"/>
      <c r="T43091" s="136"/>
      <c r="W43091" s="136"/>
      <c r="Z43091" s="136"/>
      <c r="AC43091" s="136"/>
    </row>
    <row r="43092" spans="2:29">
      <c r="B43092" s="136"/>
      <c r="E43092" s="136"/>
      <c r="H43092" s="136"/>
      <c r="K43092" s="136"/>
      <c r="O43092" s="136"/>
      <c r="T43092" s="136"/>
      <c r="W43092" s="136"/>
      <c r="Z43092" s="136"/>
      <c r="AC43092" s="136"/>
    </row>
    <row r="43093" spans="2:29">
      <c r="B43093" s="136"/>
      <c r="E43093" s="136"/>
      <c r="H43093" s="136"/>
      <c r="K43093" s="136"/>
      <c r="O43093" s="136"/>
      <c r="T43093" s="136"/>
      <c r="W43093" s="136"/>
      <c r="Z43093" s="136"/>
      <c r="AC43093" s="136"/>
    </row>
    <row r="43094" spans="2:29">
      <c r="B43094" s="136"/>
      <c r="E43094" s="136"/>
      <c r="H43094" s="136"/>
      <c r="K43094" s="136"/>
      <c r="O43094" s="136"/>
      <c r="T43094" s="136"/>
      <c r="W43094" s="136"/>
      <c r="Z43094" s="136"/>
      <c r="AC43094" s="136"/>
    </row>
    <row r="43095" spans="2:29">
      <c r="B43095" s="136"/>
      <c r="E43095" s="136"/>
      <c r="H43095" s="136"/>
      <c r="K43095" s="136"/>
      <c r="O43095" s="136"/>
      <c r="T43095" s="136"/>
      <c r="W43095" s="136"/>
      <c r="Z43095" s="136"/>
      <c r="AC43095" s="136"/>
    </row>
    <row r="43096" spans="2:29">
      <c r="B43096" s="136"/>
      <c r="E43096" s="136"/>
      <c r="H43096" s="136"/>
      <c r="K43096" s="136"/>
      <c r="O43096" s="136"/>
      <c r="T43096" s="136"/>
      <c r="W43096" s="136"/>
      <c r="Z43096" s="136"/>
      <c r="AC43096" s="136"/>
    </row>
    <row r="43097" spans="2:29">
      <c r="B43097" s="136"/>
      <c r="E43097" s="136"/>
      <c r="H43097" s="136"/>
      <c r="K43097" s="136"/>
      <c r="O43097" s="136"/>
      <c r="T43097" s="136"/>
      <c r="W43097" s="136"/>
      <c r="Z43097" s="136"/>
      <c r="AC43097" s="136"/>
    </row>
    <row r="43098" spans="2:29">
      <c r="B43098" s="136"/>
      <c r="E43098" s="136"/>
      <c r="H43098" s="136"/>
      <c r="K43098" s="136"/>
      <c r="O43098" s="136"/>
      <c r="T43098" s="136"/>
      <c r="W43098" s="136"/>
      <c r="Z43098" s="136"/>
      <c r="AC43098" s="136"/>
    </row>
    <row r="43099" spans="2:29">
      <c r="B43099" s="136"/>
      <c r="E43099" s="136"/>
      <c r="H43099" s="136"/>
      <c r="K43099" s="136"/>
      <c r="O43099" s="136"/>
      <c r="T43099" s="136"/>
      <c r="W43099" s="136"/>
      <c r="Z43099" s="136"/>
      <c r="AC43099" s="136"/>
    </row>
    <row r="43100" spans="2:29">
      <c r="B43100" s="136"/>
      <c r="E43100" s="136"/>
      <c r="H43100" s="136"/>
      <c r="K43100" s="136"/>
      <c r="O43100" s="136"/>
      <c r="T43100" s="136"/>
      <c r="W43100" s="136"/>
      <c r="Z43100" s="136"/>
      <c r="AC43100" s="136"/>
    </row>
    <row r="43101" spans="2:29">
      <c r="B43101" s="136"/>
      <c r="E43101" s="136"/>
      <c r="H43101" s="136"/>
      <c r="K43101" s="136"/>
      <c r="O43101" s="136"/>
      <c r="T43101" s="136"/>
      <c r="W43101" s="136"/>
      <c r="Z43101" s="136"/>
      <c r="AC43101" s="136"/>
    </row>
    <row r="43102" spans="2:29">
      <c r="B43102" s="136"/>
      <c r="E43102" s="136"/>
      <c r="H43102" s="136"/>
      <c r="K43102" s="136"/>
      <c r="O43102" s="136"/>
      <c r="T43102" s="136"/>
      <c r="W43102" s="136"/>
      <c r="Z43102" s="136"/>
      <c r="AC43102" s="136"/>
    </row>
    <row r="43103" spans="2:29">
      <c r="B43103" s="136"/>
      <c r="E43103" s="136"/>
      <c r="H43103" s="136"/>
      <c r="K43103" s="136"/>
      <c r="O43103" s="136"/>
      <c r="T43103" s="136"/>
      <c r="W43103" s="136"/>
      <c r="Z43103" s="136"/>
      <c r="AC43103" s="136"/>
    </row>
    <row r="43104" spans="2:29">
      <c r="B43104" s="136"/>
      <c r="E43104" s="136"/>
      <c r="H43104" s="136"/>
      <c r="K43104" s="136"/>
      <c r="O43104" s="136"/>
      <c r="T43104" s="136"/>
      <c r="W43104" s="136"/>
      <c r="Z43104" s="136"/>
      <c r="AC43104" s="136"/>
    </row>
    <row r="43105" spans="2:29">
      <c r="B43105" s="136"/>
      <c r="E43105" s="136"/>
      <c r="H43105" s="136"/>
      <c r="K43105" s="136"/>
      <c r="O43105" s="136"/>
      <c r="T43105" s="136"/>
      <c r="W43105" s="136"/>
      <c r="Z43105" s="136"/>
      <c r="AC43105" s="136"/>
    </row>
    <row r="43106" spans="2:29">
      <c r="B43106" s="136"/>
      <c r="E43106" s="136"/>
      <c r="H43106" s="136"/>
      <c r="K43106" s="136"/>
      <c r="O43106" s="136"/>
      <c r="T43106" s="136"/>
      <c r="W43106" s="136"/>
      <c r="Z43106" s="136"/>
      <c r="AC43106" s="136"/>
    </row>
    <row r="43107" spans="2:29">
      <c r="B43107" s="136"/>
      <c r="E43107" s="136"/>
      <c r="H43107" s="136"/>
      <c r="K43107" s="136"/>
      <c r="O43107" s="136"/>
      <c r="T43107" s="136"/>
      <c r="W43107" s="136"/>
      <c r="Z43107" s="136"/>
      <c r="AC43107" s="136"/>
    </row>
    <row r="43108" spans="2:29">
      <c r="B43108" s="136"/>
      <c r="E43108" s="136"/>
      <c r="H43108" s="136"/>
      <c r="K43108" s="136"/>
      <c r="O43108" s="136"/>
      <c r="T43108" s="136"/>
      <c r="W43108" s="136"/>
      <c r="Z43108" s="136"/>
      <c r="AC43108" s="136"/>
    </row>
    <row r="43109" spans="2:29">
      <c r="B43109" s="136"/>
      <c r="E43109" s="136"/>
      <c r="H43109" s="136"/>
      <c r="K43109" s="136"/>
      <c r="O43109" s="136"/>
      <c r="T43109" s="136"/>
      <c r="W43109" s="136"/>
      <c r="Z43109" s="136"/>
      <c r="AC43109" s="136"/>
    </row>
    <row r="43110" spans="2:29">
      <c r="B43110" s="136"/>
      <c r="E43110" s="136"/>
      <c r="H43110" s="136"/>
      <c r="K43110" s="136"/>
      <c r="O43110" s="136"/>
      <c r="T43110" s="136"/>
      <c r="W43110" s="136"/>
      <c r="Z43110" s="136"/>
      <c r="AC43110" s="136"/>
    </row>
    <row r="43111" spans="2:29">
      <c r="B43111" s="136"/>
      <c r="E43111" s="136"/>
      <c r="H43111" s="136"/>
      <c r="K43111" s="136"/>
      <c r="O43111" s="136"/>
      <c r="T43111" s="136"/>
      <c r="W43111" s="136"/>
      <c r="Z43111" s="136"/>
      <c r="AC43111" s="136"/>
    </row>
    <row r="43112" spans="2:29">
      <c r="B43112" s="136"/>
      <c r="E43112" s="136"/>
      <c r="H43112" s="136"/>
      <c r="K43112" s="136"/>
      <c r="O43112" s="136"/>
      <c r="T43112" s="136"/>
      <c r="W43112" s="136"/>
      <c r="Z43112" s="136"/>
      <c r="AC43112" s="136"/>
    </row>
    <row r="43113" spans="2:29">
      <c r="B43113" s="136"/>
      <c r="E43113" s="136"/>
      <c r="H43113" s="136"/>
      <c r="K43113" s="136"/>
      <c r="O43113" s="136"/>
      <c r="T43113" s="136"/>
      <c r="W43113" s="136"/>
      <c r="Z43113" s="136"/>
      <c r="AC43113" s="136"/>
    </row>
    <row r="43114" spans="2:29">
      <c r="B43114" s="136"/>
      <c r="E43114" s="136"/>
      <c r="H43114" s="136"/>
      <c r="K43114" s="136"/>
      <c r="O43114" s="136"/>
      <c r="T43114" s="136"/>
      <c r="W43114" s="136"/>
      <c r="Z43114" s="136"/>
      <c r="AC43114" s="136"/>
    </row>
    <row r="43115" spans="2:29">
      <c r="B43115" s="136"/>
      <c r="E43115" s="136"/>
      <c r="H43115" s="136"/>
      <c r="K43115" s="136"/>
      <c r="O43115" s="136"/>
      <c r="T43115" s="136"/>
      <c r="W43115" s="136"/>
      <c r="Z43115" s="136"/>
      <c r="AC43115" s="136"/>
    </row>
    <row r="43116" spans="2:29">
      <c r="B43116" s="136"/>
      <c r="E43116" s="136"/>
      <c r="H43116" s="136"/>
      <c r="K43116" s="136"/>
      <c r="O43116" s="136"/>
      <c r="T43116" s="136"/>
      <c r="W43116" s="136"/>
      <c r="Z43116" s="136"/>
      <c r="AC43116" s="136"/>
    </row>
    <row r="43117" spans="2:29">
      <c r="B43117" s="136"/>
      <c r="E43117" s="136"/>
      <c r="H43117" s="136"/>
      <c r="K43117" s="136"/>
      <c r="O43117" s="136"/>
      <c r="T43117" s="136"/>
      <c r="W43117" s="136"/>
      <c r="Z43117" s="136"/>
      <c r="AC43117" s="136"/>
    </row>
    <row r="43118" spans="2:29">
      <c r="B43118" s="136"/>
      <c r="E43118" s="136"/>
      <c r="H43118" s="136"/>
      <c r="K43118" s="136"/>
      <c r="O43118" s="136"/>
      <c r="T43118" s="136"/>
      <c r="W43118" s="136"/>
      <c r="Z43118" s="136"/>
      <c r="AC43118" s="136"/>
    </row>
    <row r="43119" spans="2:29">
      <c r="B43119" s="136"/>
      <c r="E43119" s="136"/>
      <c r="H43119" s="136"/>
      <c r="K43119" s="136"/>
      <c r="O43119" s="136"/>
      <c r="T43119" s="136"/>
      <c r="W43119" s="136"/>
      <c r="Z43119" s="136"/>
      <c r="AC43119" s="136"/>
    </row>
    <row r="43120" spans="2:29">
      <c r="B43120" s="136"/>
      <c r="E43120" s="136"/>
      <c r="H43120" s="136"/>
      <c r="K43120" s="136"/>
      <c r="O43120" s="136"/>
      <c r="T43120" s="136"/>
      <c r="W43120" s="136"/>
      <c r="Z43120" s="136"/>
      <c r="AC43120" s="136"/>
    </row>
    <row r="43121" spans="2:29">
      <c r="B43121" s="136"/>
      <c r="E43121" s="136"/>
      <c r="H43121" s="136"/>
      <c r="K43121" s="136"/>
      <c r="O43121" s="136"/>
      <c r="T43121" s="136"/>
      <c r="W43121" s="136"/>
      <c r="Z43121" s="136"/>
      <c r="AC43121" s="136"/>
    </row>
    <row r="43122" spans="2:29">
      <c r="B43122" s="136"/>
      <c r="E43122" s="136"/>
      <c r="H43122" s="136"/>
      <c r="K43122" s="136"/>
      <c r="O43122" s="136"/>
      <c r="T43122" s="136"/>
      <c r="W43122" s="136"/>
      <c r="Z43122" s="136"/>
      <c r="AC43122" s="136"/>
    </row>
    <row r="43123" spans="2:29">
      <c r="B43123" s="136"/>
      <c r="E43123" s="136"/>
      <c r="H43123" s="136"/>
      <c r="K43123" s="136"/>
      <c r="O43123" s="136"/>
      <c r="T43123" s="136"/>
      <c r="W43123" s="136"/>
      <c r="Z43123" s="136"/>
      <c r="AC43123" s="136"/>
    </row>
    <row r="43124" spans="2:29">
      <c r="B43124" s="136"/>
      <c r="E43124" s="136"/>
      <c r="H43124" s="136"/>
      <c r="K43124" s="136"/>
      <c r="O43124" s="136"/>
      <c r="T43124" s="136"/>
      <c r="W43124" s="136"/>
      <c r="Z43124" s="136"/>
      <c r="AC43124" s="136"/>
    </row>
    <row r="43125" spans="2:29">
      <c r="B43125" s="136"/>
      <c r="E43125" s="136"/>
      <c r="H43125" s="136"/>
      <c r="K43125" s="136"/>
      <c r="O43125" s="136"/>
      <c r="T43125" s="136"/>
      <c r="W43125" s="136"/>
      <c r="Z43125" s="136"/>
      <c r="AC43125" s="136"/>
    </row>
    <row r="43126" spans="2:29">
      <c r="B43126" s="136"/>
      <c r="E43126" s="136"/>
      <c r="H43126" s="136"/>
      <c r="K43126" s="136"/>
      <c r="O43126" s="136"/>
      <c r="T43126" s="136"/>
      <c r="W43126" s="136"/>
      <c r="Z43126" s="136"/>
      <c r="AC43126" s="136"/>
    </row>
    <row r="43127" spans="2:29">
      <c r="B43127" s="136"/>
      <c r="E43127" s="136"/>
      <c r="H43127" s="136"/>
      <c r="K43127" s="136"/>
      <c r="O43127" s="136"/>
      <c r="T43127" s="136"/>
      <c r="W43127" s="136"/>
      <c r="Z43127" s="136"/>
      <c r="AC43127" s="136"/>
    </row>
    <row r="43128" spans="2:29">
      <c r="B43128" s="136"/>
      <c r="E43128" s="136"/>
      <c r="H43128" s="136"/>
      <c r="K43128" s="136"/>
      <c r="O43128" s="136"/>
      <c r="T43128" s="136"/>
      <c r="W43128" s="136"/>
      <c r="Z43128" s="136"/>
      <c r="AC43128" s="136"/>
    </row>
    <row r="43129" spans="2:29">
      <c r="B43129" s="136"/>
      <c r="E43129" s="136"/>
      <c r="H43129" s="136"/>
      <c r="K43129" s="136"/>
      <c r="O43129" s="136"/>
      <c r="T43129" s="136"/>
      <c r="W43129" s="136"/>
      <c r="Z43129" s="136"/>
      <c r="AC43129" s="136"/>
    </row>
    <row r="43130" spans="2:29">
      <c r="B43130" s="136"/>
      <c r="E43130" s="136"/>
      <c r="H43130" s="136"/>
      <c r="K43130" s="136"/>
      <c r="O43130" s="136"/>
      <c r="T43130" s="136"/>
      <c r="W43130" s="136"/>
      <c r="Z43130" s="136"/>
      <c r="AC43130" s="136"/>
    </row>
    <row r="43131" spans="2:29">
      <c r="B43131" s="136"/>
      <c r="E43131" s="136"/>
      <c r="H43131" s="136"/>
      <c r="K43131" s="136"/>
      <c r="O43131" s="136"/>
      <c r="T43131" s="136"/>
      <c r="W43131" s="136"/>
      <c r="Z43131" s="136"/>
      <c r="AC43131" s="136"/>
    </row>
    <row r="43132" spans="2:29">
      <c r="B43132" s="136"/>
      <c r="E43132" s="136"/>
      <c r="H43132" s="136"/>
      <c r="K43132" s="136"/>
      <c r="O43132" s="136"/>
      <c r="T43132" s="136"/>
      <c r="W43132" s="136"/>
      <c r="Z43132" s="136"/>
      <c r="AC43132" s="136"/>
    </row>
    <row r="43133" spans="2:29">
      <c r="B43133" s="136"/>
      <c r="E43133" s="136"/>
      <c r="H43133" s="136"/>
      <c r="K43133" s="136"/>
      <c r="O43133" s="136"/>
      <c r="T43133" s="136"/>
      <c r="W43133" s="136"/>
      <c r="Z43133" s="136"/>
      <c r="AC43133" s="136"/>
    </row>
    <row r="43134" spans="2:29">
      <c r="B43134" s="136"/>
      <c r="E43134" s="136"/>
      <c r="H43134" s="136"/>
      <c r="K43134" s="136"/>
      <c r="O43134" s="136"/>
      <c r="T43134" s="136"/>
      <c r="W43134" s="136"/>
      <c r="Z43134" s="136"/>
      <c r="AC43134" s="136"/>
    </row>
    <row r="43135" spans="2:29">
      <c r="B43135" s="136"/>
      <c r="E43135" s="136"/>
      <c r="H43135" s="136"/>
      <c r="K43135" s="136"/>
      <c r="O43135" s="136"/>
      <c r="T43135" s="136"/>
      <c r="W43135" s="136"/>
      <c r="Z43135" s="136"/>
      <c r="AC43135" s="136"/>
    </row>
    <row r="43136" spans="2:29">
      <c r="B43136" s="136"/>
      <c r="E43136" s="136"/>
      <c r="H43136" s="136"/>
      <c r="K43136" s="136"/>
      <c r="O43136" s="136"/>
      <c r="T43136" s="136"/>
      <c r="W43136" s="136"/>
      <c r="Z43136" s="136"/>
      <c r="AC43136" s="136"/>
    </row>
    <row r="43137" spans="2:29">
      <c r="B43137" s="136"/>
      <c r="E43137" s="136"/>
      <c r="H43137" s="136"/>
      <c r="K43137" s="136"/>
      <c r="O43137" s="136"/>
      <c r="T43137" s="136"/>
      <c r="W43137" s="136"/>
      <c r="Z43137" s="136"/>
      <c r="AC43137" s="136"/>
    </row>
    <row r="43138" spans="2:29">
      <c r="B43138" s="136"/>
      <c r="E43138" s="136"/>
      <c r="H43138" s="136"/>
      <c r="K43138" s="136"/>
      <c r="O43138" s="136"/>
      <c r="T43138" s="136"/>
      <c r="W43138" s="136"/>
      <c r="Z43138" s="136"/>
      <c r="AC43138" s="136"/>
    </row>
    <row r="43139" spans="2:29">
      <c r="B43139" s="136"/>
      <c r="E43139" s="136"/>
      <c r="H43139" s="136"/>
      <c r="K43139" s="136"/>
      <c r="O43139" s="136"/>
      <c r="T43139" s="136"/>
      <c r="W43139" s="136"/>
      <c r="Z43139" s="136"/>
      <c r="AC43139" s="136"/>
    </row>
    <row r="43140" spans="2:29">
      <c r="B43140" s="136"/>
      <c r="E43140" s="136"/>
      <c r="H43140" s="136"/>
      <c r="K43140" s="136"/>
      <c r="O43140" s="136"/>
      <c r="T43140" s="136"/>
      <c r="W43140" s="136"/>
      <c r="Z43140" s="136"/>
      <c r="AC43140" s="136"/>
    </row>
    <row r="43141" spans="2:29">
      <c r="B43141" s="136"/>
      <c r="E43141" s="136"/>
      <c r="H43141" s="136"/>
      <c r="K43141" s="136"/>
      <c r="O43141" s="136"/>
      <c r="T43141" s="136"/>
      <c r="W43141" s="136"/>
      <c r="Z43141" s="136"/>
      <c r="AC43141" s="136"/>
    </row>
    <row r="43142" spans="2:29">
      <c r="B43142" s="136"/>
      <c r="E43142" s="136"/>
      <c r="H43142" s="136"/>
      <c r="K43142" s="136"/>
      <c r="O43142" s="136"/>
      <c r="T43142" s="136"/>
      <c r="W43142" s="136"/>
      <c r="Z43142" s="136"/>
      <c r="AC43142" s="136"/>
    </row>
    <row r="43143" spans="2:29">
      <c r="B43143" s="136"/>
      <c r="E43143" s="136"/>
      <c r="H43143" s="136"/>
      <c r="K43143" s="136"/>
      <c r="O43143" s="136"/>
      <c r="T43143" s="136"/>
      <c r="W43143" s="136"/>
      <c r="Z43143" s="136"/>
      <c r="AC43143" s="136"/>
    </row>
    <row r="43144" spans="2:29">
      <c r="B43144" s="136"/>
      <c r="E43144" s="136"/>
      <c r="H43144" s="136"/>
      <c r="K43144" s="136"/>
      <c r="O43144" s="136"/>
      <c r="T43144" s="136"/>
      <c r="W43144" s="136"/>
      <c r="Z43144" s="136"/>
      <c r="AC43144" s="136"/>
    </row>
    <row r="43145" spans="2:29">
      <c r="B43145" s="136"/>
      <c r="E43145" s="136"/>
      <c r="H43145" s="136"/>
      <c r="K43145" s="136"/>
      <c r="O43145" s="136"/>
      <c r="T43145" s="136"/>
      <c r="W43145" s="136"/>
      <c r="Z43145" s="136"/>
      <c r="AC43145" s="136"/>
    </row>
    <row r="43146" spans="2:29">
      <c r="B43146" s="136"/>
      <c r="E43146" s="136"/>
      <c r="H43146" s="136"/>
      <c r="K43146" s="136"/>
      <c r="O43146" s="136"/>
      <c r="T43146" s="136"/>
      <c r="W43146" s="136"/>
      <c r="Z43146" s="136"/>
      <c r="AC43146" s="136"/>
    </row>
    <row r="43147" spans="2:29">
      <c r="B43147" s="136"/>
      <c r="E43147" s="136"/>
      <c r="H43147" s="136"/>
      <c r="K43147" s="136"/>
      <c r="O43147" s="136"/>
      <c r="T43147" s="136"/>
      <c r="W43147" s="136"/>
      <c r="Z43147" s="136"/>
      <c r="AC43147" s="136"/>
    </row>
    <row r="43148" spans="2:29">
      <c r="B43148" s="136"/>
      <c r="E43148" s="136"/>
      <c r="H43148" s="136"/>
      <c r="K43148" s="136"/>
      <c r="O43148" s="136"/>
      <c r="T43148" s="136"/>
      <c r="W43148" s="136"/>
      <c r="Z43148" s="136"/>
      <c r="AC43148" s="136"/>
    </row>
    <row r="43149" spans="2:29">
      <c r="B43149" s="136"/>
      <c r="E43149" s="136"/>
      <c r="H43149" s="136"/>
      <c r="K43149" s="136"/>
      <c r="O43149" s="136"/>
      <c r="T43149" s="136"/>
      <c r="W43149" s="136"/>
      <c r="Z43149" s="136"/>
      <c r="AC43149" s="136"/>
    </row>
    <row r="43150" spans="2:29">
      <c r="B43150" s="136"/>
      <c r="E43150" s="136"/>
      <c r="H43150" s="136"/>
      <c r="K43150" s="136"/>
      <c r="O43150" s="136"/>
      <c r="T43150" s="136"/>
      <c r="W43150" s="136"/>
      <c r="Z43150" s="136"/>
      <c r="AC43150" s="136"/>
    </row>
    <row r="43151" spans="2:29">
      <c r="B43151" s="136"/>
      <c r="E43151" s="136"/>
      <c r="H43151" s="136"/>
      <c r="K43151" s="136"/>
      <c r="O43151" s="136"/>
      <c r="T43151" s="136"/>
      <c r="W43151" s="136"/>
      <c r="Z43151" s="136"/>
      <c r="AC43151" s="136"/>
    </row>
    <row r="43152" spans="2:29">
      <c r="B43152" s="136"/>
      <c r="E43152" s="136"/>
      <c r="H43152" s="136"/>
      <c r="K43152" s="136"/>
      <c r="O43152" s="136"/>
      <c r="T43152" s="136"/>
      <c r="W43152" s="136"/>
      <c r="Z43152" s="136"/>
      <c r="AC43152" s="136"/>
    </row>
    <row r="43153" spans="2:29">
      <c r="B43153" s="136"/>
      <c r="E43153" s="136"/>
      <c r="H43153" s="136"/>
      <c r="K43153" s="136"/>
      <c r="O43153" s="136"/>
      <c r="T43153" s="136"/>
      <c r="W43153" s="136"/>
      <c r="Z43153" s="136"/>
      <c r="AC43153" s="136"/>
    </row>
    <row r="43154" spans="2:29">
      <c r="B43154" s="136"/>
      <c r="E43154" s="136"/>
      <c r="H43154" s="136"/>
      <c r="K43154" s="136"/>
      <c r="O43154" s="136"/>
      <c r="T43154" s="136"/>
      <c r="W43154" s="136"/>
      <c r="Z43154" s="136"/>
      <c r="AC43154" s="136"/>
    </row>
    <row r="43155" spans="2:29">
      <c r="B43155" s="136"/>
      <c r="E43155" s="136"/>
      <c r="H43155" s="136"/>
      <c r="K43155" s="136"/>
      <c r="O43155" s="136"/>
      <c r="T43155" s="136"/>
      <c r="W43155" s="136"/>
      <c r="Z43155" s="136"/>
      <c r="AC43155" s="136"/>
    </row>
    <row r="43156" spans="2:29">
      <c r="B43156" s="136"/>
      <c r="E43156" s="136"/>
      <c r="H43156" s="136"/>
      <c r="K43156" s="136"/>
      <c r="O43156" s="136"/>
      <c r="T43156" s="136"/>
      <c r="W43156" s="136"/>
      <c r="Z43156" s="136"/>
      <c r="AC43156" s="136"/>
    </row>
    <row r="43157" spans="2:29">
      <c r="B43157" s="136"/>
      <c r="E43157" s="136"/>
      <c r="H43157" s="136"/>
      <c r="K43157" s="136"/>
      <c r="O43157" s="136"/>
      <c r="T43157" s="136"/>
      <c r="W43157" s="136"/>
      <c r="Z43157" s="136"/>
      <c r="AC43157" s="136"/>
    </row>
    <row r="43158" spans="2:29">
      <c r="B43158" s="136"/>
      <c r="E43158" s="136"/>
      <c r="H43158" s="136"/>
      <c r="K43158" s="136"/>
      <c r="O43158" s="136"/>
      <c r="T43158" s="136"/>
      <c r="W43158" s="136"/>
      <c r="Z43158" s="136"/>
      <c r="AC43158" s="136"/>
    </row>
    <row r="43159" spans="2:29">
      <c r="B43159" s="136"/>
      <c r="E43159" s="136"/>
      <c r="H43159" s="136"/>
      <c r="K43159" s="136"/>
      <c r="O43159" s="136"/>
      <c r="T43159" s="136"/>
      <c r="W43159" s="136"/>
      <c r="Z43159" s="136"/>
      <c r="AC43159" s="136"/>
    </row>
    <row r="43160" spans="2:29">
      <c r="B43160" s="136"/>
      <c r="E43160" s="136"/>
      <c r="H43160" s="136"/>
      <c r="K43160" s="136"/>
      <c r="O43160" s="136"/>
      <c r="T43160" s="136"/>
      <c r="W43160" s="136"/>
      <c r="Z43160" s="136"/>
      <c r="AC43160" s="136"/>
    </row>
    <row r="43161" spans="2:29">
      <c r="B43161" s="136"/>
      <c r="E43161" s="136"/>
      <c r="H43161" s="136"/>
      <c r="K43161" s="136"/>
      <c r="O43161" s="136"/>
      <c r="T43161" s="136"/>
      <c r="W43161" s="136"/>
      <c r="Z43161" s="136"/>
      <c r="AC43161" s="136"/>
    </row>
    <row r="43162" spans="2:29">
      <c r="B43162" s="136"/>
      <c r="E43162" s="136"/>
      <c r="H43162" s="136"/>
      <c r="K43162" s="136"/>
      <c r="O43162" s="136"/>
      <c r="T43162" s="136"/>
      <c r="W43162" s="136"/>
      <c r="Z43162" s="136"/>
      <c r="AC43162" s="136"/>
    </row>
    <row r="43163" spans="2:29">
      <c r="B43163" s="136"/>
      <c r="E43163" s="136"/>
      <c r="H43163" s="136"/>
      <c r="K43163" s="136"/>
      <c r="O43163" s="136"/>
      <c r="T43163" s="136"/>
      <c r="W43163" s="136"/>
      <c r="Z43163" s="136"/>
      <c r="AC43163" s="136"/>
    </row>
    <row r="43164" spans="2:29">
      <c r="B43164" s="136"/>
      <c r="E43164" s="136"/>
      <c r="H43164" s="136"/>
      <c r="K43164" s="136"/>
      <c r="O43164" s="136"/>
      <c r="T43164" s="136"/>
      <c r="W43164" s="136"/>
      <c r="Z43164" s="136"/>
      <c r="AC43164" s="136"/>
    </row>
    <row r="43165" spans="2:29">
      <c r="B43165" s="136"/>
      <c r="E43165" s="136"/>
      <c r="H43165" s="136"/>
      <c r="K43165" s="136"/>
      <c r="O43165" s="136"/>
      <c r="T43165" s="136"/>
      <c r="W43165" s="136"/>
      <c r="Z43165" s="136"/>
      <c r="AC43165" s="136"/>
    </row>
    <row r="43166" spans="2:29">
      <c r="B43166" s="136"/>
      <c r="E43166" s="136"/>
      <c r="H43166" s="136"/>
      <c r="K43166" s="136"/>
      <c r="O43166" s="136"/>
      <c r="T43166" s="136"/>
      <c r="W43166" s="136"/>
      <c r="Z43166" s="136"/>
      <c r="AC43166" s="136"/>
    </row>
    <row r="43167" spans="2:29">
      <c r="B43167" s="136"/>
      <c r="E43167" s="136"/>
      <c r="H43167" s="136"/>
      <c r="K43167" s="136"/>
      <c r="O43167" s="136"/>
      <c r="T43167" s="136"/>
      <c r="W43167" s="136"/>
      <c r="Z43167" s="136"/>
      <c r="AC43167" s="136"/>
    </row>
    <row r="43168" spans="2:29">
      <c r="B43168" s="136"/>
      <c r="E43168" s="136"/>
      <c r="H43168" s="136"/>
      <c r="K43168" s="136"/>
      <c r="O43168" s="136"/>
      <c r="T43168" s="136"/>
      <c r="W43168" s="136"/>
      <c r="Z43168" s="136"/>
      <c r="AC43168" s="136"/>
    </row>
    <row r="43169" spans="2:29">
      <c r="B43169" s="136"/>
      <c r="E43169" s="136"/>
      <c r="H43169" s="136"/>
      <c r="K43169" s="136"/>
      <c r="O43169" s="136"/>
      <c r="T43169" s="136"/>
      <c r="W43169" s="136"/>
      <c r="Z43169" s="136"/>
      <c r="AC43169" s="136"/>
    </row>
    <row r="43170" spans="2:29">
      <c r="B43170" s="136"/>
      <c r="E43170" s="136"/>
      <c r="H43170" s="136"/>
      <c r="K43170" s="136"/>
      <c r="O43170" s="136"/>
      <c r="T43170" s="136"/>
      <c r="W43170" s="136"/>
      <c r="Z43170" s="136"/>
      <c r="AC43170" s="136"/>
    </row>
    <row r="43171" spans="2:29">
      <c r="B43171" s="136"/>
      <c r="E43171" s="136"/>
      <c r="H43171" s="136"/>
      <c r="K43171" s="136"/>
      <c r="O43171" s="136"/>
      <c r="T43171" s="136"/>
      <c r="W43171" s="136"/>
      <c r="Z43171" s="136"/>
      <c r="AC43171" s="136"/>
    </row>
    <row r="43172" spans="2:29">
      <c r="B43172" s="136"/>
      <c r="E43172" s="136"/>
      <c r="H43172" s="136"/>
      <c r="K43172" s="136"/>
      <c r="O43172" s="136"/>
      <c r="T43172" s="136"/>
      <c r="W43172" s="136"/>
      <c r="Z43172" s="136"/>
      <c r="AC43172" s="136"/>
    </row>
    <row r="43173" spans="2:29">
      <c r="B43173" s="136"/>
      <c r="E43173" s="136"/>
      <c r="H43173" s="136"/>
      <c r="K43173" s="136"/>
      <c r="O43173" s="136"/>
      <c r="T43173" s="136"/>
      <c r="W43173" s="136"/>
      <c r="Z43173" s="136"/>
      <c r="AC43173" s="136"/>
    </row>
    <row r="43174" spans="2:29">
      <c r="B43174" s="136"/>
      <c r="E43174" s="136"/>
      <c r="H43174" s="136"/>
      <c r="K43174" s="136"/>
      <c r="O43174" s="136"/>
      <c r="T43174" s="136"/>
      <c r="W43174" s="136"/>
      <c r="Z43174" s="136"/>
      <c r="AC43174" s="136"/>
    </row>
    <row r="43175" spans="2:29">
      <c r="B43175" s="136"/>
      <c r="E43175" s="136"/>
      <c r="H43175" s="136"/>
      <c r="K43175" s="136"/>
      <c r="O43175" s="136"/>
      <c r="T43175" s="136"/>
      <c r="W43175" s="136"/>
      <c r="Z43175" s="136"/>
      <c r="AC43175" s="136"/>
    </row>
    <row r="43176" spans="2:29">
      <c r="B43176" s="136"/>
      <c r="E43176" s="136"/>
      <c r="H43176" s="136"/>
      <c r="K43176" s="136"/>
      <c r="O43176" s="136"/>
      <c r="T43176" s="136"/>
      <c r="W43176" s="136"/>
      <c r="Z43176" s="136"/>
      <c r="AC43176" s="136"/>
    </row>
    <row r="43177" spans="2:29">
      <c r="B43177" s="136"/>
      <c r="E43177" s="136"/>
      <c r="H43177" s="136"/>
      <c r="K43177" s="136"/>
      <c r="O43177" s="136"/>
      <c r="T43177" s="136"/>
      <c r="W43177" s="136"/>
      <c r="Z43177" s="136"/>
      <c r="AC43177" s="136"/>
    </row>
    <row r="43178" spans="2:29">
      <c r="B43178" s="136"/>
      <c r="E43178" s="136"/>
      <c r="H43178" s="136"/>
      <c r="K43178" s="136"/>
      <c r="O43178" s="136"/>
      <c r="T43178" s="136"/>
      <c r="W43178" s="136"/>
      <c r="Z43178" s="136"/>
      <c r="AC43178" s="136"/>
    </row>
    <row r="43179" spans="2:29">
      <c r="B43179" s="136"/>
      <c r="E43179" s="136"/>
      <c r="H43179" s="136"/>
      <c r="K43179" s="136"/>
      <c r="O43179" s="136"/>
      <c r="T43179" s="136"/>
      <c r="W43179" s="136"/>
      <c r="Z43179" s="136"/>
      <c r="AC43179" s="136"/>
    </row>
    <row r="43180" spans="2:29">
      <c r="B43180" s="136"/>
      <c r="E43180" s="136"/>
      <c r="H43180" s="136"/>
      <c r="K43180" s="136"/>
      <c r="O43180" s="136"/>
      <c r="T43180" s="136"/>
      <c r="W43180" s="136"/>
      <c r="Z43180" s="136"/>
      <c r="AC43180" s="136"/>
    </row>
    <row r="43181" spans="2:29">
      <c r="B43181" s="136"/>
      <c r="E43181" s="136"/>
      <c r="H43181" s="136"/>
      <c r="K43181" s="136"/>
      <c r="O43181" s="136"/>
      <c r="T43181" s="136"/>
      <c r="W43181" s="136"/>
      <c r="Z43181" s="136"/>
      <c r="AC43181" s="136"/>
    </row>
    <row r="43182" spans="2:29">
      <c r="B43182" s="136"/>
      <c r="E43182" s="136"/>
      <c r="H43182" s="136"/>
      <c r="K43182" s="136"/>
      <c r="O43182" s="136"/>
      <c r="T43182" s="136"/>
      <c r="W43182" s="136"/>
      <c r="Z43182" s="136"/>
      <c r="AC43182" s="136"/>
    </row>
    <row r="43183" spans="2:29">
      <c r="B43183" s="136"/>
      <c r="E43183" s="136"/>
      <c r="H43183" s="136"/>
      <c r="K43183" s="136"/>
      <c r="O43183" s="136"/>
      <c r="T43183" s="136"/>
      <c r="W43183" s="136"/>
      <c r="Z43183" s="136"/>
      <c r="AC43183" s="136"/>
    </row>
    <row r="43184" spans="2:29">
      <c r="B43184" s="136"/>
      <c r="E43184" s="136"/>
      <c r="H43184" s="136"/>
      <c r="K43184" s="136"/>
      <c r="O43184" s="136"/>
      <c r="T43184" s="136"/>
      <c r="W43184" s="136"/>
      <c r="Z43184" s="136"/>
      <c r="AC43184" s="136"/>
    </row>
    <row r="43185" spans="2:29">
      <c r="B43185" s="136"/>
      <c r="E43185" s="136"/>
      <c r="H43185" s="136"/>
      <c r="K43185" s="136"/>
      <c r="O43185" s="136"/>
      <c r="T43185" s="136"/>
      <c r="W43185" s="136"/>
      <c r="Z43185" s="136"/>
      <c r="AC43185" s="136"/>
    </row>
    <row r="43186" spans="2:29">
      <c r="B43186" s="136"/>
      <c r="E43186" s="136"/>
      <c r="H43186" s="136"/>
      <c r="K43186" s="136"/>
      <c r="O43186" s="136"/>
      <c r="T43186" s="136"/>
      <c r="W43186" s="136"/>
      <c r="Z43186" s="136"/>
      <c r="AC43186" s="136"/>
    </row>
    <row r="43187" spans="2:29">
      <c r="B43187" s="136"/>
      <c r="E43187" s="136"/>
      <c r="H43187" s="136"/>
      <c r="K43187" s="136"/>
      <c r="O43187" s="136"/>
      <c r="T43187" s="136"/>
      <c r="W43187" s="136"/>
      <c r="Z43187" s="136"/>
      <c r="AC43187" s="136"/>
    </row>
    <row r="43188" spans="2:29">
      <c r="B43188" s="136"/>
      <c r="E43188" s="136"/>
      <c r="H43188" s="136"/>
      <c r="K43188" s="136"/>
      <c r="O43188" s="136"/>
      <c r="T43188" s="136"/>
      <c r="W43188" s="136"/>
      <c r="Z43188" s="136"/>
      <c r="AC43188" s="136"/>
    </row>
    <row r="43189" spans="2:29">
      <c r="B43189" s="136"/>
      <c r="E43189" s="136"/>
      <c r="H43189" s="136"/>
      <c r="K43189" s="136"/>
      <c r="O43189" s="136"/>
      <c r="T43189" s="136"/>
      <c r="W43189" s="136"/>
      <c r="Z43189" s="136"/>
      <c r="AC43189" s="136"/>
    </row>
    <row r="43190" spans="2:29">
      <c r="B43190" s="136"/>
      <c r="E43190" s="136"/>
      <c r="H43190" s="136"/>
      <c r="K43190" s="136"/>
      <c r="O43190" s="136"/>
      <c r="T43190" s="136"/>
      <c r="W43190" s="136"/>
      <c r="Z43190" s="136"/>
      <c r="AC43190" s="136"/>
    </row>
    <row r="43191" spans="2:29">
      <c r="B43191" s="136"/>
      <c r="E43191" s="136"/>
      <c r="H43191" s="136"/>
      <c r="K43191" s="136"/>
      <c r="O43191" s="136"/>
      <c r="T43191" s="136"/>
      <c r="W43191" s="136"/>
      <c r="Z43191" s="136"/>
      <c r="AC43191" s="136"/>
    </row>
    <row r="43192" spans="2:29">
      <c r="B43192" s="136"/>
      <c r="E43192" s="136"/>
      <c r="H43192" s="136"/>
      <c r="K43192" s="136"/>
      <c r="O43192" s="136"/>
      <c r="T43192" s="136"/>
      <c r="W43192" s="136"/>
      <c r="Z43192" s="136"/>
      <c r="AC43192" s="136"/>
    </row>
    <row r="43193" spans="2:29">
      <c r="B43193" s="136"/>
      <c r="E43193" s="136"/>
      <c r="H43193" s="136"/>
      <c r="K43193" s="136"/>
      <c r="O43193" s="136"/>
      <c r="T43193" s="136"/>
      <c r="W43193" s="136"/>
      <c r="Z43193" s="136"/>
      <c r="AC43193" s="136"/>
    </row>
    <row r="43194" spans="2:29">
      <c r="B43194" s="136"/>
      <c r="E43194" s="136"/>
      <c r="H43194" s="136"/>
      <c r="K43194" s="136"/>
      <c r="O43194" s="136"/>
      <c r="T43194" s="136"/>
      <c r="W43194" s="136"/>
      <c r="Z43194" s="136"/>
      <c r="AC43194" s="136"/>
    </row>
    <row r="43195" spans="2:29">
      <c r="B43195" s="136"/>
      <c r="E43195" s="136"/>
      <c r="H43195" s="136"/>
      <c r="K43195" s="136"/>
      <c r="O43195" s="136"/>
      <c r="T43195" s="136"/>
      <c r="W43195" s="136"/>
      <c r="Z43195" s="136"/>
      <c r="AC43195" s="136"/>
    </row>
    <row r="43196" spans="2:29">
      <c r="B43196" s="136"/>
      <c r="E43196" s="136"/>
      <c r="H43196" s="136"/>
      <c r="K43196" s="136"/>
      <c r="O43196" s="136"/>
      <c r="T43196" s="136"/>
      <c r="W43196" s="136"/>
      <c r="Z43196" s="136"/>
      <c r="AC43196" s="136"/>
    </row>
    <row r="43197" spans="2:29">
      <c r="B43197" s="136"/>
      <c r="E43197" s="136"/>
      <c r="H43197" s="136"/>
      <c r="K43197" s="136"/>
      <c r="O43197" s="136"/>
      <c r="T43197" s="136"/>
      <c r="W43197" s="136"/>
      <c r="Z43197" s="136"/>
      <c r="AC43197" s="136"/>
    </row>
    <row r="43198" spans="2:29">
      <c r="B43198" s="136"/>
      <c r="E43198" s="136"/>
      <c r="H43198" s="136"/>
      <c r="K43198" s="136"/>
      <c r="O43198" s="136"/>
      <c r="T43198" s="136"/>
      <c r="W43198" s="136"/>
      <c r="Z43198" s="136"/>
      <c r="AC43198" s="136"/>
    </row>
    <row r="43199" spans="2:29">
      <c r="B43199" s="136"/>
      <c r="E43199" s="136"/>
      <c r="H43199" s="136"/>
      <c r="K43199" s="136"/>
      <c r="O43199" s="136"/>
      <c r="T43199" s="136"/>
      <c r="W43199" s="136"/>
      <c r="Z43199" s="136"/>
      <c r="AC43199" s="136"/>
    </row>
    <row r="43200" spans="2:29">
      <c r="B43200" s="136"/>
      <c r="E43200" s="136"/>
      <c r="H43200" s="136"/>
      <c r="K43200" s="136"/>
      <c r="O43200" s="136"/>
      <c r="T43200" s="136"/>
      <c r="W43200" s="136"/>
      <c r="Z43200" s="136"/>
      <c r="AC43200" s="136"/>
    </row>
    <row r="43201" spans="2:29">
      <c r="B43201" s="136"/>
      <c r="E43201" s="136"/>
      <c r="H43201" s="136"/>
      <c r="K43201" s="136"/>
      <c r="O43201" s="136"/>
      <c r="T43201" s="136"/>
      <c r="W43201" s="136"/>
      <c r="Z43201" s="136"/>
      <c r="AC43201" s="136"/>
    </row>
    <row r="43202" spans="2:29">
      <c r="B43202" s="136"/>
      <c r="E43202" s="136"/>
      <c r="H43202" s="136"/>
      <c r="K43202" s="136"/>
      <c r="O43202" s="136"/>
      <c r="T43202" s="136"/>
      <c r="W43202" s="136"/>
      <c r="Z43202" s="136"/>
      <c r="AC43202" s="136"/>
    </row>
    <row r="43203" spans="2:29">
      <c r="B43203" s="136"/>
      <c r="E43203" s="136"/>
      <c r="H43203" s="136"/>
      <c r="K43203" s="136"/>
      <c r="O43203" s="136"/>
      <c r="T43203" s="136"/>
      <c r="W43203" s="136"/>
      <c r="Z43203" s="136"/>
      <c r="AC43203" s="136"/>
    </row>
    <row r="43204" spans="2:29">
      <c r="B43204" s="136"/>
      <c r="E43204" s="136"/>
      <c r="H43204" s="136"/>
      <c r="K43204" s="136"/>
      <c r="O43204" s="136"/>
      <c r="T43204" s="136"/>
      <c r="W43204" s="136"/>
      <c r="Z43204" s="136"/>
      <c r="AC43204" s="136"/>
    </row>
    <row r="43205" spans="2:29">
      <c r="B43205" s="136"/>
      <c r="E43205" s="136"/>
      <c r="H43205" s="136"/>
      <c r="K43205" s="136"/>
      <c r="O43205" s="136"/>
      <c r="T43205" s="136"/>
      <c r="W43205" s="136"/>
      <c r="Z43205" s="136"/>
      <c r="AC43205" s="136"/>
    </row>
    <row r="43206" spans="2:29">
      <c r="B43206" s="136"/>
      <c r="E43206" s="136"/>
      <c r="H43206" s="136"/>
      <c r="K43206" s="136"/>
      <c r="O43206" s="136"/>
      <c r="T43206" s="136"/>
      <c r="W43206" s="136"/>
      <c r="Z43206" s="136"/>
      <c r="AC43206" s="136"/>
    </row>
    <row r="43207" spans="2:29">
      <c r="B43207" s="136"/>
      <c r="E43207" s="136"/>
      <c r="H43207" s="136"/>
      <c r="K43207" s="136"/>
      <c r="O43207" s="136"/>
      <c r="T43207" s="136"/>
      <c r="W43207" s="136"/>
      <c r="Z43207" s="136"/>
      <c r="AC43207" s="136"/>
    </row>
    <row r="43208" spans="2:29">
      <c r="B43208" s="136"/>
      <c r="E43208" s="136"/>
      <c r="H43208" s="136"/>
      <c r="K43208" s="136"/>
      <c r="O43208" s="136"/>
      <c r="T43208" s="136"/>
      <c r="W43208" s="136"/>
      <c r="Z43208" s="136"/>
      <c r="AC43208" s="136"/>
    </row>
    <row r="43209" spans="2:29">
      <c r="B43209" s="136"/>
      <c r="E43209" s="136"/>
      <c r="H43209" s="136"/>
      <c r="K43209" s="136"/>
      <c r="O43209" s="136"/>
      <c r="T43209" s="136"/>
      <c r="W43209" s="136"/>
      <c r="Z43209" s="136"/>
      <c r="AC43209" s="136"/>
    </row>
    <row r="43210" spans="2:29">
      <c r="B43210" s="136"/>
      <c r="E43210" s="136"/>
      <c r="H43210" s="136"/>
      <c r="K43210" s="136"/>
      <c r="O43210" s="136"/>
      <c r="T43210" s="136"/>
      <c r="W43210" s="136"/>
      <c r="Z43210" s="136"/>
      <c r="AC43210" s="136"/>
    </row>
    <row r="43211" spans="2:29">
      <c r="B43211" s="136"/>
      <c r="E43211" s="136"/>
      <c r="H43211" s="136"/>
      <c r="K43211" s="136"/>
      <c r="O43211" s="136"/>
      <c r="T43211" s="136"/>
      <c r="W43211" s="136"/>
      <c r="Z43211" s="136"/>
      <c r="AC43211" s="136"/>
    </row>
    <row r="43212" spans="2:29">
      <c r="B43212" s="136"/>
      <c r="E43212" s="136"/>
      <c r="H43212" s="136"/>
      <c r="K43212" s="136"/>
      <c r="O43212" s="136"/>
      <c r="T43212" s="136"/>
      <c r="W43212" s="136"/>
      <c r="Z43212" s="136"/>
      <c r="AC43212" s="136"/>
    </row>
    <row r="43213" spans="2:29">
      <c r="B43213" s="136"/>
      <c r="E43213" s="136"/>
      <c r="H43213" s="136"/>
      <c r="K43213" s="136"/>
      <c r="O43213" s="136"/>
      <c r="T43213" s="136"/>
      <c r="W43213" s="136"/>
      <c r="Z43213" s="136"/>
      <c r="AC43213" s="136"/>
    </row>
    <row r="43214" spans="2:29">
      <c r="B43214" s="136"/>
      <c r="E43214" s="136"/>
      <c r="H43214" s="136"/>
      <c r="K43214" s="136"/>
      <c r="O43214" s="136"/>
      <c r="T43214" s="136"/>
      <c r="W43214" s="136"/>
      <c r="Z43214" s="136"/>
      <c r="AC43214" s="136"/>
    </row>
    <row r="43215" spans="2:29">
      <c r="B43215" s="136"/>
      <c r="E43215" s="136"/>
      <c r="H43215" s="136"/>
      <c r="K43215" s="136"/>
      <c r="O43215" s="136"/>
      <c r="T43215" s="136"/>
      <c r="W43215" s="136"/>
      <c r="Z43215" s="136"/>
      <c r="AC43215" s="136"/>
    </row>
    <row r="43216" spans="2:29">
      <c r="B43216" s="136"/>
      <c r="E43216" s="136"/>
      <c r="H43216" s="136"/>
      <c r="K43216" s="136"/>
      <c r="O43216" s="136"/>
      <c r="T43216" s="136"/>
      <c r="W43216" s="136"/>
      <c r="Z43216" s="136"/>
      <c r="AC43216" s="136"/>
    </row>
    <row r="43217" spans="2:29">
      <c r="B43217" s="136"/>
      <c r="E43217" s="136"/>
      <c r="H43217" s="136"/>
      <c r="K43217" s="136"/>
      <c r="O43217" s="136"/>
      <c r="T43217" s="136"/>
      <c r="W43217" s="136"/>
      <c r="Z43217" s="136"/>
      <c r="AC43217" s="136"/>
    </row>
    <row r="43218" spans="2:29">
      <c r="B43218" s="136"/>
      <c r="E43218" s="136"/>
      <c r="H43218" s="136"/>
      <c r="K43218" s="136"/>
      <c r="O43218" s="136"/>
      <c r="T43218" s="136"/>
      <c r="W43218" s="136"/>
      <c r="Z43218" s="136"/>
      <c r="AC43218" s="136"/>
    </row>
    <row r="43219" spans="2:29">
      <c r="B43219" s="136"/>
      <c r="E43219" s="136"/>
      <c r="H43219" s="136"/>
      <c r="K43219" s="136"/>
      <c r="O43219" s="136"/>
      <c r="T43219" s="136"/>
      <c r="W43219" s="136"/>
      <c r="Z43219" s="136"/>
      <c r="AC43219" s="136"/>
    </row>
    <row r="43220" spans="2:29">
      <c r="B43220" s="136"/>
      <c r="E43220" s="136"/>
      <c r="H43220" s="136"/>
      <c r="K43220" s="136"/>
      <c r="O43220" s="136"/>
      <c r="T43220" s="136"/>
      <c r="W43220" s="136"/>
      <c r="Z43220" s="136"/>
      <c r="AC43220" s="136"/>
    </row>
    <row r="43221" spans="2:29">
      <c r="B43221" s="136"/>
      <c r="E43221" s="136"/>
      <c r="H43221" s="136"/>
      <c r="K43221" s="136"/>
      <c r="O43221" s="136"/>
      <c r="T43221" s="136"/>
      <c r="W43221" s="136"/>
      <c r="Z43221" s="136"/>
      <c r="AC43221" s="136"/>
    </row>
    <row r="43222" spans="2:29">
      <c r="B43222" s="136"/>
      <c r="E43222" s="136"/>
      <c r="H43222" s="136"/>
      <c r="K43222" s="136"/>
      <c r="O43222" s="136"/>
      <c r="T43222" s="136"/>
      <c r="W43222" s="136"/>
      <c r="Z43222" s="136"/>
      <c r="AC43222" s="136"/>
    </row>
    <row r="43223" spans="2:29">
      <c r="B43223" s="136"/>
      <c r="E43223" s="136"/>
      <c r="H43223" s="136"/>
      <c r="K43223" s="136"/>
      <c r="O43223" s="136"/>
      <c r="T43223" s="136"/>
      <c r="W43223" s="136"/>
      <c r="Z43223" s="136"/>
      <c r="AC43223" s="136"/>
    </row>
    <row r="43224" spans="2:29">
      <c r="B43224" s="136"/>
      <c r="E43224" s="136"/>
      <c r="H43224" s="136"/>
      <c r="K43224" s="136"/>
      <c r="O43224" s="136"/>
      <c r="T43224" s="136"/>
      <c r="W43224" s="136"/>
      <c r="Z43224" s="136"/>
      <c r="AC43224" s="136"/>
    </row>
    <row r="43225" spans="2:29">
      <c r="B43225" s="136"/>
      <c r="E43225" s="136"/>
      <c r="H43225" s="136"/>
      <c r="K43225" s="136"/>
      <c r="O43225" s="136"/>
      <c r="T43225" s="136"/>
      <c r="W43225" s="136"/>
      <c r="Z43225" s="136"/>
      <c r="AC43225" s="136"/>
    </row>
    <row r="43226" spans="2:29">
      <c r="B43226" s="136"/>
      <c r="E43226" s="136"/>
      <c r="H43226" s="136"/>
      <c r="K43226" s="136"/>
      <c r="O43226" s="136"/>
      <c r="T43226" s="136"/>
      <c r="W43226" s="136"/>
      <c r="Z43226" s="136"/>
      <c r="AC43226" s="136"/>
    </row>
    <row r="43227" spans="2:29">
      <c r="B43227" s="136"/>
      <c r="E43227" s="136"/>
      <c r="H43227" s="136"/>
      <c r="K43227" s="136"/>
      <c r="O43227" s="136"/>
      <c r="T43227" s="136"/>
      <c r="W43227" s="136"/>
      <c r="Z43227" s="136"/>
      <c r="AC43227" s="136"/>
    </row>
    <row r="43228" spans="2:29">
      <c r="B43228" s="136"/>
      <c r="E43228" s="136"/>
      <c r="H43228" s="136"/>
      <c r="K43228" s="136"/>
      <c r="O43228" s="136"/>
      <c r="T43228" s="136"/>
      <c r="W43228" s="136"/>
      <c r="Z43228" s="136"/>
      <c r="AC43228" s="136"/>
    </row>
    <row r="43229" spans="2:29">
      <c r="B43229" s="136"/>
      <c r="E43229" s="136"/>
      <c r="H43229" s="136"/>
      <c r="K43229" s="136"/>
      <c r="O43229" s="136"/>
      <c r="T43229" s="136"/>
      <c r="W43229" s="136"/>
      <c r="Z43229" s="136"/>
      <c r="AC43229" s="136"/>
    </row>
    <row r="43230" spans="2:29">
      <c r="B43230" s="136"/>
      <c r="E43230" s="136"/>
      <c r="H43230" s="136"/>
      <c r="K43230" s="136"/>
      <c r="O43230" s="136"/>
      <c r="T43230" s="136"/>
      <c r="W43230" s="136"/>
      <c r="Z43230" s="136"/>
      <c r="AC43230" s="136"/>
    </row>
    <row r="43231" spans="2:29">
      <c r="B43231" s="136"/>
      <c r="E43231" s="136"/>
      <c r="H43231" s="136"/>
      <c r="K43231" s="136"/>
      <c r="O43231" s="136"/>
      <c r="T43231" s="136"/>
      <c r="W43231" s="136"/>
      <c r="Z43231" s="136"/>
      <c r="AC43231" s="136"/>
    </row>
    <row r="43232" spans="2:29">
      <c r="B43232" s="136"/>
      <c r="E43232" s="136"/>
      <c r="H43232" s="136"/>
      <c r="K43232" s="136"/>
      <c r="O43232" s="136"/>
      <c r="T43232" s="136"/>
      <c r="W43232" s="136"/>
      <c r="Z43232" s="136"/>
      <c r="AC43232" s="136"/>
    </row>
    <row r="43233" spans="2:29">
      <c r="B43233" s="136"/>
      <c r="E43233" s="136"/>
      <c r="H43233" s="136"/>
      <c r="K43233" s="136"/>
      <c r="O43233" s="136"/>
      <c r="T43233" s="136"/>
      <c r="W43233" s="136"/>
      <c r="Z43233" s="136"/>
      <c r="AC43233" s="136"/>
    </row>
    <row r="43234" spans="2:29">
      <c r="B43234" s="136"/>
      <c r="E43234" s="136"/>
      <c r="H43234" s="136"/>
      <c r="K43234" s="136"/>
      <c r="O43234" s="136"/>
      <c r="T43234" s="136"/>
      <c r="W43234" s="136"/>
      <c r="Z43234" s="136"/>
      <c r="AC43234" s="136"/>
    </row>
    <row r="43235" spans="2:29">
      <c r="B43235" s="136"/>
      <c r="E43235" s="136"/>
      <c r="H43235" s="136"/>
      <c r="K43235" s="136"/>
      <c r="O43235" s="136"/>
      <c r="T43235" s="136"/>
      <c r="W43235" s="136"/>
      <c r="Z43235" s="136"/>
      <c r="AC43235" s="136"/>
    </row>
    <row r="43236" spans="2:29">
      <c r="B43236" s="136"/>
      <c r="E43236" s="136"/>
      <c r="H43236" s="136"/>
      <c r="K43236" s="136"/>
      <c r="O43236" s="136"/>
      <c r="T43236" s="136"/>
      <c r="W43236" s="136"/>
      <c r="Z43236" s="136"/>
      <c r="AC43236" s="136"/>
    </row>
    <row r="43237" spans="2:29">
      <c r="B43237" s="136"/>
      <c r="E43237" s="136"/>
      <c r="H43237" s="136"/>
      <c r="K43237" s="136"/>
      <c r="O43237" s="136"/>
      <c r="T43237" s="136"/>
      <c r="W43237" s="136"/>
      <c r="Z43237" s="136"/>
      <c r="AC43237" s="136"/>
    </row>
    <row r="43238" spans="2:29">
      <c r="B43238" s="136"/>
      <c r="E43238" s="136"/>
      <c r="H43238" s="136"/>
      <c r="K43238" s="136"/>
      <c r="O43238" s="136"/>
      <c r="T43238" s="136"/>
      <c r="W43238" s="136"/>
      <c r="Z43238" s="136"/>
      <c r="AC43238" s="136"/>
    </row>
    <row r="43239" spans="2:29">
      <c r="B43239" s="136"/>
      <c r="E43239" s="136"/>
      <c r="H43239" s="136"/>
      <c r="K43239" s="136"/>
      <c r="O43239" s="136"/>
      <c r="T43239" s="136"/>
      <c r="W43239" s="136"/>
      <c r="Z43239" s="136"/>
      <c r="AC43239" s="136"/>
    </row>
    <row r="43240" spans="2:29">
      <c r="B43240" s="136"/>
      <c r="E43240" s="136"/>
      <c r="H43240" s="136"/>
      <c r="K43240" s="136"/>
      <c r="O43240" s="136"/>
      <c r="T43240" s="136"/>
      <c r="W43240" s="136"/>
      <c r="Z43240" s="136"/>
      <c r="AC43240" s="136"/>
    </row>
    <row r="43241" spans="2:29">
      <c r="B43241" s="136"/>
      <c r="E43241" s="136"/>
      <c r="H43241" s="136"/>
      <c r="K43241" s="136"/>
      <c r="O43241" s="136"/>
      <c r="T43241" s="136"/>
      <c r="W43241" s="136"/>
      <c r="Z43241" s="136"/>
      <c r="AC43241" s="136"/>
    </row>
    <row r="43242" spans="2:29">
      <c r="B43242" s="136"/>
      <c r="E43242" s="136"/>
      <c r="H43242" s="136"/>
      <c r="K43242" s="136"/>
      <c r="O43242" s="136"/>
      <c r="T43242" s="136"/>
      <c r="W43242" s="136"/>
      <c r="Z43242" s="136"/>
      <c r="AC43242" s="136"/>
    </row>
    <row r="43243" spans="2:29">
      <c r="B43243" s="136"/>
      <c r="E43243" s="136"/>
      <c r="H43243" s="136"/>
      <c r="K43243" s="136"/>
      <c r="O43243" s="136"/>
      <c r="T43243" s="136"/>
      <c r="W43243" s="136"/>
      <c r="Z43243" s="136"/>
      <c r="AC43243" s="136"/>
    </row>
    <row r="43244" spans="2:29">
      <c r="B43244" s="136"/>
      <c r="E43244" s="136"/>
      <c r="H43244" s="136"/>
      <c r="K43244" s="136"/>
      <c r="O43244" s="136"/>
      <c r="T43244" s="136"/>
      <c r="W43244" s="136"/>
      <c r="Z43244" s="136"/>
      <c r="AC43244" s="136"/>
    </row>
    <row r="43245" spans="2:29">
      <c r="B43245" s="136"/>
      <c r="E43245" s="136"/>
      <c r="H43245" s="136"/>
      <c r="K43245" s="136"/>
      <c r="O43245" s="136"/>
      <c r="T43245" s="136"/>
      <c r="W43245" s="136"/>
      <c r="Z43245" s="136"/>
      <c r="AC43245" s="136"/>
    </row>
    <row r="43246" spans="2:29">
      <c r="B43246" s="136"/>
      <c r="E43246" s="136"/>
      <c r="H43246" s="136"/>
      <c r="K43246" s="136"/>
      <c r="O43246" s="136"/>
      <c r="T43246" s="136"/>
      <c r="W43246" s="136"/>
      <c r="Z43246" s="136"/>
      <c r="AC43246" s="136"/>
    </row>
    <row r="43247" spans="2:29">
      <c r="B43247" s="136"/>
      <c r="E43247" s="136"/>
      <c r="H43247" s="136"/>
      <c r="K43247" s="136"/>
      <c r="O43247" s="136"/>
      <c r="T43247" s="136"/>
      <c r="W43247" s="136"/>
      <c r="Z43247" s="136"/>
      <c r="AC43247" s="136"/>
    </row>
    <row r="43248" spans="2:29">
      <c r="B43248" s="136"/>
      <c r="E43248" s="136"/>
      <c r="H43248" s="136"/>
      <c r="K43248" s="136"/>
      <c r="O43248" s="136"/>
      <c r="T43248" s="136"/>
      <c r="W43248" s="136"/>
      <c r="Z43248" s="136"/>
      <c r="AC43248" s="136"/>
    </row>
    <row r="43249" spans="2:29">
      <c r="B43249" s="136"/>
      <c r="E43249" s="136"/>
      <c r="H43249" s="136"/>
      <c r="K43249" s="136"/>
      <c r="O43249" s="136"/>
      <c r="T43249" s="136"/>
      <c r="W43249" s="136"/>
      <c r="Z43249" s="136"/>
      <c r="AC43249" s="136"/>
    </row>
    <row r="43250" spans="2:29">
      <c r="B43250" s="136"/>
      <c r="E43250" s="136"/>
      <c r="H43250" s="136"/>
      <c r="K43250" s="136"/>
      <c r="O43250" s="136"/>
      <c r="T43250" s="136"/>
      <c r="W43250" s="136"/>
      <c r="Z43250" s="136"/>
      <c r="AC43250" s="136"/>
    </row>
    <row r="43251" spans="2:29">
      <c r="B43251" s="136"/>
      <c r="E43251" s="136"/>
      <c r="H43251" s="136"/>
      <c r="K43251" s="136"/>
      <c r="O43251" s="136"/>
      <c r="T43251" s="136"/>
      <c r="W43251" s="136"/>
      <c r="Z43251" s="136"/>
      <c r="AC43251" s="136"/>
    </row>
    <row r="43252" spans="2:29">
      <c r="B43252" s="136"/>
      <c r="E43252" s="136"/>
      <c r="H43252" s="136"/>
      <c r="K43252" s="136"/>
      <c r="O43252" s="136"/>
      <c r="T43252" s="136"/>
      <c r="W43252" s="136"/>
      <c r="Z43252" s="136"/>
      <c r="AC43252" s="136"/>
    </row>
    <row r="43253" spans="2:29">
      <c r="B43253" s="136"/>
      <c r="E43253" s="136"/>
      <c r="H43253" s="136"/>
      <c r="K43253" s="136"/>
      <c r="O43253" s="136"/>
      <c r="T43253" s="136"/>
      <c r="W43253" s="136"/>
      <c r="Z43253" s="136"/>
      <c r="AC43253" s="136"/>
    </row>
    <row r="43254" spans="2:29">
      <c r="B43254" s="136"/>
      <c r="E43254" s="136"/>
      <c r="H43254" s="136"/>
      <c r="K43254" s="136"/>
      <c r="O43254" s="136"/>
      <c r="T43254" s="136"/>
      <c r="W43254" s="136"/>
      <c r="Z43254" s="136"/>
      <c r="AC43254" s="136"/>
    </row>
    <row r="43255" spans="2:29">
      <c r="B43255" s="136"/>
      <c r="E43255" s="136"/>
      <c r="H43255" s="136"/>
      <c r="K43255" s="136"/>
      <c r="O43255" s="136"/>
      <c r="T43255" s="136"/>
      <c r="W43255" s="136"/>
      <c r="Z43255" s="136"/>
      <c r="AC43255" s="136"/>
    </row>
    <row r="43256" spans="2:29">
      <c r="B43256" s="136"/>
      <c r="E43256" s="136"/>
      <c r="H43256" s="136"/>
      <c r="K43256" s="136"/>
      <c r="O43256" s="136"/>
      <c r="T43256" s="136"/>
      <c r="W43256" s="136"/>
      <c r="Z43256" s="136"/>
      <c r="AC43256" s="136"/>
    </row>
    <row r="43257" spans="2:29">
      <c r="B43257" s="136"/>
      <c r="E43257" s="136"/>
      <c r="H43257" s="136"/>
      <c r="K43257" s="136"/>
      <c r="O43257" s="136"/>
      <c r="T43257" s="136"/>
      <c r="W43257" s="136"/>
      <c r="Z43257" s="136"/>
      <c r="AC43257" s="136"/>
    </row>
    <row r="43258" spans="2:29">
      <c r="B43258" s="136"/>
      <c r="E43258" s="136"/>
      <c r="H43258" s="136"/>
      <c r="K43258" s="136"/>
      <c r="O43258" s="136"/>
      <c r="T43258" s="136"/>
      <c r="W43258" s="136"/>
      <c r="Z43258" s="136"/>
      <c r="AC43258" s="136"/>
    </row>
    <row r="43259" spans="2:29">
      <c r="B43259" s="136"/>
      <c r="E43259" s="136"/>
      <c r="H43259" s="136"/>
      <c r="K43259" s="136"/>
      <c r="O43259" s="136"/>
      <c r="T43259" s="136"/>
      <c r="W43259" s="136"/>
      <c r="Z43259" s="136"/>
      <c r="AC43259" s="136"/>
    </row>
    <row r="43260" spans="2:29">
      <c r="B43260" s="136"/>
      <c r="E43260" s="136"/>
      <c r="H43260" s="136"/>
      <c r="K43260" s="136"/>
      <c r="O43260" s="136"/>
      <c r="T43260" s="136"/>
      <c r="W43260" s="136"/>
      <c r="Z43260" s="136"/>
      <c r="AC43260" s="136"/>
    </row>
    <row r="43261" spans="2:29">
      <c r="B43261" s="136"/>
      <c r="E43261" s="136"/>
      <c r="H43261" s="136"/>
      <c r="K43261" s="136"/>
      <c r="O43261" s="136"/>
      <c r="T43261" s="136"/>
      <c r="W43261" s="136"/>
      <c r="Z43261" s="136"/>
      <c r="AC43261" s="136"/>
    </row>
    <row r="43262" spans="2:29">
      <c r="B43262" s="136"/>
      <c r="E43262" s="136"/>
      <c r="H43262" s="136"/>
      <c r="K43262" s="136"/>
      <c r="O43262" s="136"/>
      <c r="T43262" s="136"/>
      <c r="W43262" s="136"/>
      <c r="Z43262" s="136"/>
      <c r="AC43262" s="136"/>
    </row>
    <row r="43263" spans="2:29">
      <c r="B43263" s="136"/>
      <c r="E43263" s="136"/>
      <c r="H43263" s="136"/>
      <c r="K43263" s="136"/>
      <c r="O43263" s="136"/>
      <c r="T43263" s="136"/>
      <c r="W43263" s="136"/>
      <c r="Z43263" s="136"/>
      <c r="AC43263" s="136"/>
    </row>
    <row r="43264" spans="2:29">
      <c r="B43264" s="136"/>
      <c r="E43264" s="136"/>
      <c r="H43264" s="136"/>
      <c r="K43264" s="136"/>
      <c r="O43264" s="136"/>
      <c r="T43264" s="136"/>
      <c r="W43264" s="136"/>
      <c r="Z43264" s="136"/>
      <c r="AC43264" s="136"/>
    </row>
    <row r="43265" spans="2:29">
      <c r="B43265" s="136"/>
      <c r="E43265" s="136"/>
      <c r="H43265" s="136"/>
      <c r="K43265" s="136"/>
      <c r="O43265" s="136"/>
      <c r="T43265" s="136"/>
      <c r="W43265" s="136"/>
      <c r="Z43265" s="136"/>
      <c r="AC43265" s="136"/>
    </row>
    <row r="43266" spans="2:29">
      <c r="B43266" s="136"/>
      <c r="E43266" s="136"/>
      <c r="H43266" s="136"/>
      <c r="K43266" s="136"/>
      <c r="O43266" s="136"/>
      <c r="T43266" s="136"/>
      <c r="W43266" s="136"/>
      <c r="Z43266" s="136"/>
      <c r="AC43266" s="136"/>
    </row>
    <row r="43267" spans="2:29">
      <c r="B43267" s="136"/>
      <c r="E43267" s="136"/>
      <c r="H43267" s="136"/>
      <c r="K43267" s="136"/>
      <c r="O43267" s="136"/>
      <c r="T43267" s="136"/>
      <c r="W43267" s="136"/>
      <c r="Z43267" s="136"/>
      <c r="AC43267" s="136"/>
    </row>
    <row r="43268" spans="2:29">
      <c r="B43268" s="136"/>
      <c r="E43268" s="136"/>
      <c r="H43268" s="136"/>
      <c r="K43268" s="136"/>
      <c r="O43268" s="136"/>
      <c r="T43268" s="136"/>
      <c r="W43268" s="136"/>
      <c r="Z43268" s="136"/>
      <c r="AC43268" s="136"/>
    </row>
    <row r="43269" spans="2:29">
      <c r="B43269" s="136"/>
      <c r="E43269" s="136"/>
      <c r="H43269" s="136"/>
      <c r="K43269" s="136"/>
      <c r="O43269" s="136"/>
      <c r="T43269" s="136"/>
      <c r="W43269" s="136"/>
      <c r="Z43269" s="136"/>
      <c r="AC43269" s="136"/>
    </row>
    <row r="43270" spans="2:29">
      <c r="B43270" s="136"/>
      <c r="E43270" s="136"/>
      <c r="H43270" s="136"/>
      <c r="K43270" s="136"/>
      <c r="O43270" s="136"/>
      <c r="T43270" s="136"/>
      <c r="W43270" s="136"/>
      <c r="Z43270" s="136"/>
      <c r="AC43270" s="136"/>
    </row>
    <row r="43271" spans="2:29">
      <c r="B43271" s="136"/>
      <c r="E43271" s="136"/>
      <c r="H43271" s="136"/>
      <c r="K43271" s="136"/>
      <c r="O43271" s="136"/>
      <c r="T43271" s="136"/>
      <c r="W43271" s="136"/>
      <c r="Z43271" s="136"/>
      <c r="AC43271" s="136"/>
    </row>
    <row r="43272" spans="2:29">
      <c r="B43272" s="136"/>
      <c r="E43272" s="136"/>
      <c r="H43272" s="136"/>
      <c r="K43272" s="136"/>
      <c r="O43272" s="136"/>
      <c r="T43272" s="136"/>
      <c r="W43272" s="136"/>
      <c r="Z43272" s="136"/>
      <c r="AC43272" s="136"/>
    </row>
    <row r="43273" spans="2:29">
      <c r="B43273" s="136"/>
      <c r="E43273" s="136"/>
      <c r="H43273" s="136"/>
      <c r="K43273" s="136"/>
      <c r="O43273" s="136"/>
      <c r="T43273" s="136"/>
      <c r="W43273" s="136"/>
      <c r="Z43273" s="136"/>
      <c r="AC43273" s="136"/>
    </row>
    <row r="43274" spans="2:29">
      <c r="B43274" s="136"/>
      <c r="E43274" s="136"/>
      <c r="H43274" s="136"/>
      <c r="K43274" s="136"/>
      <c r="O43274" s="136"/>
      <c r="T43274" s="136"/>
      <c r="W43274" s="136"/>
      <c r="Z43274" s="136"/>
      <c r="AC43274" s="136"/>
    </row>
    <row r="43275" spans="2:29">
      <c r="B43275" s="136"/>
      <c r="E43275" s="136"/>
      <c r="H43275" s="136"/>
      <c r="K43275" s="136"/>
      <c r="O43275" s="136"/>
      <c r="T43275" s="136"/>
      <c r="W43275" s="136"/>
      <c r="Z43275" s="136"/>
      <c r="AC43275" s="136"/>
    </row>
    <row r="43276" spans="2:29">
      <c r="B43276" s="136"/>
      <c r="E43276" s="136"/>
      <c r="H43276" s="136"/>
      <c r="K43276" s="136"/>
      <c r="O43276" s="136"/>
      <c r="T43276" s="136"/>
      <c r="W43276" s="136"/>
      <c r="Z43276" s="136"/>
      <c r="AC43276" s="136"/>
    </row>
    <row r="43277" spans="2:29">
      <c r="B43277" s="136"/>
      <c r="E43277" s="136"/>
      <c r="H43277" s="136"/>
      <c r="K43277" s="136"/>
      <c r="O43277" s="136"/>
      <c r="T43277" s="136"/>
      <c r="W43277" s="136"/>
      <c r="Z43277" s="136"/>
      <c r="AC43277" s="136"/>
    </row>
    <row r="43278" spans="2:29">
      <c r="B43278" s="136"/>
      <c r="E43278" s="136"/>
      <c r="H43278" s="136"/>
      <c r="K43278" s="136"/>
      <c r="O43278" s="136"/>
      <c r="T43278" s="136"/>
      <c r="W43278" s="136"/>
      <c r="Z43278" s="136"/>
      <c r="AC43278" s="136"/>
    </row>
    <row r="43279" spans="2:29">
      <c r="B43279" s="136"/>
      <c r="E43279" s="136"/>
      <c r="H43279" s="136"/>
      <c r="K43279" s="136"/>
      <c r="O43279" s="136"/>
      <c r="T43279" s="136"/>
      <c r="W43279" s="136"/>
      <c r="Z43279" s="136"/>
      <c r="AC43279" s="136"/>
    </row>
    <row r="43280" spans="2:29">
      <c r="B43280" s="136"/>
      <c r="E43280" s="136"/>
      <c r="H43280" s="136"/>
      <c r="K43280" s="136"/>
      <c r="O43280" s="136"/>
      <c r="T43280" s="136"/>
      <c r="W43280" s="136"/>
      <c r="Z43280" s="136"/>
      <c r="AC43280" s="136"/>
    </row>
    <row r="43281" spans="2:29">
      <c r="B43281" s="136"/>
      <c r="E43281" s="136"/>
      <c r="H43281" s="136"/>
      <c r="K43281" s="136"/>
      <c r="O43281" s="136"/>
      <c r="T43281" s="136"/>
      <c r="W43281" s="136"/>
      <c r="Z43281" s="136"/>
      <c r="AC43281" s="136"/>
    </row>
    <row r="43282" spans="2:29">
      <c r="B43282" s="136"/>
      <c r="E43282" s="136"/>
      <c r="H43282" s="136"/>
      <c r="K43282" s="136"/>
      <c r="O43282" s="136"/>
      <c r="T43282" s="136"/>
      <c r="W43282" s="136"/>
      <c r="Z43282" s="136"/>
      <c r="AC43282" s="136"/>
    </row>
    <row r="43283" spans="2:29">
      <c r="B43283" s="136"/>
      <c r="E43283" s="136"/>
      <c r="H43283" s="136"/>
      <c r="K43283" s="136"/>
      <c r="O43283" s="136"/>
      <c r="T43283" s="136"/>
      <c r="W43283" s="136"/>
      <c r="Z43283" s="136"/>
      <c r="AC43283" s="136"/>
    </row>
    <row r="43284" spans="2:29">
      <c r="B43284" s="136"/>
      <c r="E43284" s="136"/>
      <c r="H43284" s="136"/>
      <c r="K43284" s="136"/>
      <c r="O43284" s="136"/>
      <c r="T43284" s="136"/>
      <c r="W43284" s="136"/>
      <c r="Z43284" s="136"/>
      <c r="AC43284" s="136"/>
    </row>
    <row r="43285" spans="2:29">
      <c r="B43285" s="136"/>
      <c r="E43285" s="136"/>
      <c r="H43285" s="136"/>
      <c r="K43285" s="136"/>
      <c r="O43285" s="136"/>
      <c r="T43285" s="136"/>
      <c r="W43285" s="136"/>
      <c r="Z43285" s="136"/>
      <c r="AC43285" s="136"/>
    </row>
    <row r="43286" spans="2:29">
      <c r="B43286" s="136"/>
      <c r="E43286" s="136"/>
      <c r="H43286" s="136"/>
      <c r="K43286" s="136"/>
      <c r="O43286" s="136"/>
      <c r="T43286" s="136"/>
      <c r="W43286" s="136"/>
      <c r="Z43286" s="136"/>
      <c r="AC43286" s="136"/>
    </row>
    <row r="43287" spans="2:29">
      <c r="B43287" s="136"/>
      <c r="E43287" s="136"/>
      <c r="H43287" s="136"/>
      <c r="K43287" s="136"/>
      <c r="O43287" s="136"/>
      <c r="T43287" s="136"/>
      <c r="W43287" s="136"/>
      <c r="Z43287" s="136"/>
      <c r="AC43287" s="136"/>
    </row>
    <row r="43288" spans="2:29">
      <c r="B43288" s="136"/>
      <c r="E43288" s="136"/>
      <c r="H43288" s="136"/>
      <c r="K43288" s="136"/>
      <c r="O43288" s="136"/>
      <c r="T43288" s="136"/>
      <c r="W43288" s="136"/>
      <c r="Z43288" s="136"/>
      <c r="AC43288" s="136"/>
    </row>
    <row r="43289" spans="2:29">
      <c r="B43289" s="136"/>
      <c r="E43289" s="136"/>
      <c r="H43289" s="136"/>
      <c r="K43289" s="136"/>
      <c r="O43289" s="136"/>
      <c r="T43289" s="136"/>
      <c r="W43289" s="136"/>
      <c r="Z43289" s="136"/>
      <c r="AC43289" s="136"/>
    </row>
    <row r="43290" spans="2:29">
      <c r="B43290" s="136"/>
      <c r="E43290" s="136"/>
      <c r="H43290" s="136"/>
      <c r="K43290" s="136"/>
      <c r="O43290" s="136"/>
      <c r="T43290" s="136"/>
      <c r="W43290" s="136"/>
      <c r="Z43290" s="136"/>
      <c r="AC43290" s="136"/>
    </row>
    <row r="43291" spans="2:29">
      <c r="B43291" s="136"/>
      <c r="E43291" s="136"/>
      <c r="H43291" s="136"/>
      <c r="K43291" s="136"/>
      <c r="O43291" s="136"/>
      <c r="T43291" s="136"/>
      <c r="W43291" s="136"/>
      <c r="Z43291" s="136"/>
      <c r="AC43291" s="136"/>
    </row>
    <row r="43292" spans="2:29">
      <c r="B43292" s="136"/>
      <c r="E43292" s="136"/>
      <c r="H43292" s="136"/>
      <c r="K43292" s="136"/>
      <c r="O43292" s="136"/>
      <c r="T43292" s="136"/>
      <c r="W43292" s="136"/>
      <c r="Z43292" s="136"/>
      <c r="AC43292" s="136"/>
    </row>
    <row r="43293" spans="2:29">
      <c r="B43293" s="136"/>
      <c r="E43293" s="136"/>
      <c r="H43293" s="136"/>
      <c r="K43293" s="136"/>
      <c r="O43293" s="136"/>
      <c r="T43293" s="136"/>
      <c r="W43293" s="136"/>
      <c r="Z43293" s="136"/>
      <c r="AC43293" s="136"/>
    </row>
    <row r="43294" spans="2:29">
      <c r="B43294" s="136"/>
      <c r="E43294" s="136"/>
      <c r="H43294" s="136"/>
      <c r="K43294" s="136"/>
      <c r="O43294" s="136"/>
      <c r="T43294" s="136"/>
      <c r="W43294" s="136"/>
      <c r="Z43294" s="136"/>
      <c r="AC43294" s="136"/>
    </row>
    <row r="43295" spans="2:29">
      <c r="B43295" s="136"/>
      <c r="E43295" s="136"/>
      <c r="H43295" s="136"/>
      <c r="K43295" s="136"/>
      <c r="O43295" s="136"/>
      <c r="T43295" s="136"/>
      <c r="W43295" s="136"/>
      <c r="Z43295" s="136"/>
      <c r="AC43295" s="136"/>
    </row>
    <row r="43296" spans="2:29">
      <c r="B43296" s="136"/>
      <c r="E43296" s="136"/>
      <c r="H43296" s="136"/>
      <c r="K43296" s="136"/>
      <c r="O43296" s="136"/>
      <c r="T43296" s="136"/>
      <c r="W43296" s="136"/>
      <c r="Z43296" s="136"/>
      <c r="AC43296" s="136"/>
    </row>
    <row r="43297" spans="2:29">
      <c r="B43297" s="136"/>
      <c r="E43297" s="136"/>
      <c r="H43297" s="136"/>
      <c r="K43297" s="136"/>
      <c r="O43297" s="136"/>
      <c r="T43297" s="136"/>
      <c r="W43297" s="136"/>
      <c r="Z43297" s="136"/>
      <c r="AC43297" s="136"/>
    </row>
    <row r="43298" spans="2:29">
      <c r="B43298" s="136"/>
      <c r="E43298" s="136"/>
      <c r="H43298" s="136"/>
      <c r="K43298" s="136"/>
      <c r="O43298" s="136"/>
      <c r="T43298" s="136"/>
      <c r="W43298" s="136"/>
      <c r="Z43298" s="136"/>
      <c r="AC43298" s="136"/>
    </row>
    <row r="43299" spans="2:29">
      <c r="B43299" s="136"/>
      <c r="E43299" s="136"/>
      <c r="H43299" s="136"/>
      <c r="K43299" s="136"/>
      <c r="O43299" s="136"/>
      <c r="T43299" s="136"/>
      <c r="W43299" s="136"/>
      <c r="Z43299" s="136"/>
      <c r="AC43299" s="136"/>
    </row>
    <row r="43300" spans="2:29">
      <c r="B43300" s="136"/>
      <c r="E43300" s="136"/>
      <c r="H43300" s="136"/>
      <c r="K43300" s="136"/>
      <c r="O43300" s="136"/>
      <c r="T43300" s="136"/>
      <c r="W43300" s="136"/>
      <c r="Z43300" s="136"/>
      <c r="AC43300" s="136"/>
    </row>
    <row r="43301" spans="2:29">
      <c r="B43301" s="136"/>
      <c r="E43301" s="136"/>
      <c r="H43301" s="136"/>
      <c r="K43301" s="136"/>
      <c r="O43301" s="136"/>
      <c r="T43301" s="136"/>
      <c r="W43301" s="136"/>
      <c r="Z43301" s="136"/>
      <c r="AC43301" s="136"/>
    </row>
    <row r="43302" spans="2:29">
      <c r="B43302" s="136"/>
      <c r="E43302" s="136"/>
      <c r="H43302" s="136"/>
      <c r="K43302" s="136"/>
      <c r="O43302" s="136"/>
      <c r="T43302" s="136"/>
      <c r="W43302" s="136"/>
      <c r="Z43302" s="136"/>
      <c r="AC43302" s="136"/>
    </row>
    <row r="43303" spans="2:29">
      <c r="B43303" s="136"/>
      <c r="E43303" s="136"/>
      <c r="H43303" s="136"/>
      <c r="K43303" s="136"/>
      <c r="O43303" s="136"/>
      <c r="T43303" s="136"/>
      <c r="W43303" s="136"/>
      <c r="Z43303" s="136"/>
      <c r="AC43303" s="136"/>
    </row>
    <row r="43304" spans="2:29">
      <c r="B43304" s="136"/>
      <c r="E43304" s="136"/>
      <c r="H43304" s="136"/>
      <c r="K43304" s="136"/>
      <c r="O43304" s="136"/>
      <c r="T43304" s="136"/>
      <c r="W43304" s="136"/>
      <c r="Z43304" s="136"/>
      <c r="AC43304" s="136"/>
    </row>
    <row r="43305" spans="2:29">
      <c r="B43305" s="136"/>
      <c r="E43305" s="136"/>
      <c r="H43305" s="136"/>
      <c r="K43305" s="136"/>
      <c r="O43305" s="136"/>
      <c r="T43305" s="136"/>
      <c r="W43305" s="136"/>
      <c r="Z43305" s="136"/>
      <c r="AC43305" s="136"/>
    </row>
    <row r="43306" spans="2:29">
      <c r="B43306" s="136"/>
      <c r="E43306" s="136"/>
      <c r="H43306" s="136"/>
      <c r="K43306" s="136"/>
      <c r="O43306" s="136"/>
      <c r="T43306" s="136"/>
      <c r="W43306" s="136"/>
      <c r="Z43306" s="136"/>
      <c r="AC43306" s="136"/>
    </row>
    <row r="43307" spans="2:29">
      <c r="B43307" s="136"/>
      <c r="E43307" s="136"/>
      <c r="H43307" s="136"/>
      <c r="K43307" s="136"/>
      <c r="O43307" s="136"/>
      <c r="T43307" s="136"/>
      <c r="W43307" s="136"/>
      <c r="Z43307" s="136"/>
      <c r="AC43307" s="136"/>
    </row>
    <row r="43308" spans="2:29">
      <c r="B43308" s="136"/>
      <c r="E43308" s="136"/>
      <c r="H43308" s="136"/>
      <c r="K43308" s="136"/>
      <c r="O43308" s="136"/>
      <c r="T43308" s="136"/>
      <c r="W43308" s="136"/>
      <c r="Z43308" s="136"/>
      <c r="AC43308" s="136"/>
    </row>
    <row r="43309" spans="2:29">
      <c r="B43309" s="136"/>
      <c r="E43309" s="136"/>
      <c r="H43309" s="136"/>
      <c r="K43309" s="136"/>
      <c r="O43309" s="136"/>
      <c r="T43309" s="136"/>
      <c r="W43309" s="136"/>
      <c r="Z43309" s="136"/>
      <c r="AC43309" s="136"/>
    </row>
    <row r="43310" spans="2:29">
      <c r="B43310" s="136"/>
      <c r="E43310" s="136"/>
      <c r="H43310" s="136"/>
      <c r="K43310" s="136"/>
      <c r="O43310" s="136"/>
      <c r="T43310" s="136"/>
      <c r="W43310" s="136"/>
      <c r="Z43310" s="136"/>
      <c r="AC43310" s="136"/>
    </row>
    <row r="43311" spans="2:29">
      <c r="B43311" s="136"/>
      <c r="E43311" s="136"/>
      <c r="H43311" s="136"/>
      <c r="K43311" s="136"/>
      <c r="O43311" s="136"/>
      <c r="T43311" s="136"/>
      <c r="W43311" s="136"/>
      <c r="Z43311" s="136"/>
      <c r="AC43311" s="136"/>
    </row>
    <row r="43312" spans="2:29">
      <c r="B43312" s="136"/>
      <c r="E43312" s="136"/>
      <c r="H43312" s="136"/>
      <c r="K43312" s="136"/>
      <c r="O43312" s="136"/>
      <c r="T43312" s="136"/>
      <c r="W43312" s="136"/>
      <c r="Z43312" s="136"/>
      <c r="AC43312" s="136"/>
    </row>
    <row r="43313" spans="2:29">
      <c r="B43313" s="136"/>
      <c r="E43313" s="136"/>
      <c r="H43313" s="136"/>
      <c r="K43313" s="136"/>
      <c r="O43313" s="136"/>
      <c r="T43313" s="136"/>
      <c r="W43313" s="136"/>
      <c r="Z43313" s="136"/>
      <c r="AC43313" s="136"/>
    </row>
    <row r="43314" spans="2:29">
      <c r="B43314" s="136"/>
      <c r="E43314" s="136"/>
      <c r="H43314" s="136"/>
      <c r="K43314" s="136"/>
      <c r="O43314" s="136"/>
      <c r="T43314" s="136"/>
      <c r="W43314" s="136"/>
      <c r="Z43314" s="136"/>
      <c r="AC43314" s="136"/>
    </row>
    <row r="43315" spans="2:29">
      <c r="B43315" s="136"/>
      <c r="E43315" s="136"/>
      <c r="H43315" s="136"/>
      <c r="K43315" s="136"/>
      <c r="O43315" s="136"/>
      <c r="T43315" s="136"/>
      <c r="W43315" s="136"/>
      <c r="Z43315" s="136"/>
      <c r="AC43315" s="136"/>
    </row>
    <row r="43316" spans="2:29">
      <c r="B43316" s="136"/>
      <c r="E43316" s="136"/>
      <c r="H43316" s="136"/>
      <c r="K43316" s="136"/>
      <c r="O43316" s="136"/>
      <c r="T43316" s="136"/>
      <c r="W43316" s="136"/>
      <c r="Z43316" s="136"/>
      <c r="AC43316" s="136"/>
    </row>
    <row r="43317" spans="2:29">
      <c r="B43317" s="136"/>
      <c r="E43317" s="136"/>
      <c r="H43317" s="136"/>
      <c r="K43317" s="136"/>
      <c r="O43317" s="136"/>
      <c r="T43317" s="136"/>
      <c r="W43317" s="136"/>
      <c r="Z43317" s="136"/>
      <c r="AC43317" s="136"/>
    </row>
    <row r="43318" spans="2:29">
      <c r="B43318" s="136"/>
      <c r="E43318" s="136"/>
      <c r="H43318" s="136"/>
      <c r="K43318" s="136"/>
      <c r="O43318" s="136"/>
      <c r="T43318" s="136"/>
      <c r="W43318" s="136"/>
      <c r="Z43318" s="136"/>
      <c r="AC43318" s="136"/>
    </row>
    <row r="43319" spans="2:29">
      <c r="B43319" s="136"/>
      <c r="E43319" s="136"/>
      <c r="H43319" s="136"/>
      <c r="K43319" s="136"/>
      <c r="O43319" s="136"/>
      <c r="T43319" s="136"/>
      <c r="W43319" s="136"/>
      <c r="Z43319" s="136"/>
      <c r="AC43319" s="136"/>
    </row>
    <row r="43320" spans="2:29">
      <c r="B43320" s="136"/>
      <c r="E43320" s="136"/>
      <c r="H43320" s="136"/>
      <c r="K43320" s="136"/>
      <c r="O43320" s="136"/>
      <c r="T43320" s="136"/>
      <c r="W43320" s="136"/>
      <c r="Z43320" s="136"/>
      <c r="AC43320" s="136"/>
    </row>
    <row r="43321" spans="2:29">
      <c r="B43321" s="136"/>
      <c r="E43321" s="136"/>
      <c r="H43321" s="136"/>
      <c r="K43321" s="136"/>
      <c r="O43321" s="136"/>
      <c r="T43321" s="136"/>
      <c r="W43321" s="136"/>
      <c r="Z43321" s="136"/>
      <c r="AC43321" s="136"/>
    </row>
    <row r="43322" spans="2:29">
      <c r="B43322" s="136"/>
      <c r="E43322" s="136"/>
      <c r="H43322" s="136"/>
      <c r="K43322" s="136"/>
      <c r="O43322" s="136"/>
      <c r="T43322" s="136"/>
      <c r="W43322" s="136"/>
      <c r="Z43322" s="136"/>
      <c r="AC43322" s="136"/>
    </row>
    <row r="43323" spans="2:29">
      <c r="B43323" s="136"/>
      <c r="E43323" s="136"/>
      <c r="H43323" s="136"/>
      <c r="K43323" s="136"/>
      <c r="O43323" s="136"/>
      <c r="T43323" s="136"/>
      <c r="W43323" s="136"/>
      <c r="Z43323" s="136"/>
      <c r="AC43323" s="136"/>
    </row>
    <row r="43324" spans="2:29">
      <c r="B43324" s="136"/>
      <c r="E43324" s="136"/>
      <c r="H43324" s="136"/>
      <c r="K43324" s="136"/>
      <c r="O43324" s="136"/>
      <c r="T43324" s="136"/>
      <c r="W43324" s="136"/>
      <c r="Z43324" s="136"/>
      <c r="AC43324" s="136"/>
    </row>
    <row r="43325" spans="2:29">
      <c r="B43325" s="136"/>
      <c r="E43325" s="136"/>
      <c r="H43325" s="136"/>
      <c r="K43325" s="136"/>
      <c r="O43325" s="136"/>
      <c r="T43325" s="136"/>
      <c r="W43325" s="136"/>
      <c r="Z43325" s="136"/>
      <c r="AC43325" s="136"/>
    </row>
    <row r="43326" spans="2:29">
      <c r="B43326" s="136"/>
      <c r="E43326" s="136"/>
      <c r="H43326" s="136"/>
      <c r="K43326" s="136"/>
      <c r="O43326" s="136"/>
      <c r="T43326" s="136"/>
      <c r="W43326" s="136"/>
      <c r="Z43326" s="136"/>
      <c r="AC43326" s="136"/>
    </row>
    <row r="43327" spans="2:29">
      <c r="B43327" s="136"/>
      <c r="E43327" s="136"/>
      <c r="H43327" s="136"/>
      <c r="K43327" s="136"/>
      <c r="O43327" s="136"/>
      <c r="T43327" s="136"/>
      <c r="W43327" s="136"/>
      <c r="Z43327" s="136"/>
      <c r="AC43327" s="136"/>
    </row>
    <row r="43328" spans="2:29">
      <c r="B43328" s="136"/>
      <c r="E43328" s="136"/>
      <c r="H43328" s="136"/>
      <c r="K43328" s="136"/>
      <c r="O43328" s="136"/>
      <c r="T43328" s="136"/>
      <c r="W43328" s="136"/>
      <c r="Z43328" s="136"/>
      <c r="AC43328" s="136"/>
    </row>
    <row r="43329" spans="2:29">
      <c r="B43329" s="136"/>
      <c r="E43329" s="136"/>
      <c r="H43329" s="136"/>
      <c r="K43329" s="136"/>
      <c r="O43329" s="136"/>
      <c r="T43329" s="136"/>
      <c r="W43329" s="136"/>
      <c r="Z43329" s="136"/>
      <c r="AC43329" s="136"/>
    </row>
    <row r="43330" spans="2:29">
      <c r="B43330" s="136"/>
      <c r="E43330" s="136"/>
      <c r="H43330" s="136"/>
      <c r="K43330" s="136"/>
      <c r="O43330" s="136"/>
      <c r="T43330" s="136"/>
      <c r="W43330" s="136"/>
      <c r="Z43330" s="136"/>
      <c r="AC43330" s="136"/>
    </row>
    <row r="43331" spans="2:29">
      <c r="B43331" s="136"/>
      <c r="E43331" s="136"/>
      <c r="H43331" s="136"/>
      <c r="K43331" s="136"/>
      <c r="O43331" s="136"/>
      <c r="T43331" s="136"/>
      <c r="W43331" s="136"/>
      <c r="Z43331" s="136"/>
      <c r="AC43331" s="136"/>
    </row>
    <row r="43332" spans="2:29">
      <c r="B43332" s="136"/>
      <c r="E43332" s="136"/>
      <c r="H43332" s="136"/>
      <c r="K43332" s="136"/>
      <c r="O43332" s="136"/>
      <c r="T43332" s="136"/>
      <c r="W43332" s="136"/>
      <c r="Z43332" s="136"/>
      <c r="AC43332" s="136"/>
    </row>
    <row r="43333" spans="2:29">
      <c r="B43333" s="136"/>
      <c r="E43333" s="136"/>
      <c r="H43333" s="136"/>
      <c r="K43333" s="136"/>
      <c r="O43333" s="136"/>
      <c r="T43333" s="136"/>
      <c r="W43333" s="136"/>
      <c r="Z43333" s="136"/>
      <c r="AC43333" s="136"/>
    </row>
    <row r="43334" spans="2:29">
      <c r="B43334" s="136"/>
      <c r="E43334" s="136"/>
      <c r="H43334" s="136"/>
      <c r="K43334" s="136"/>
      <c r="O43334" s="136"/>
      <c r="T43334" s="136"/>
      <c r="W43334" s="136"/>
      <c r="Z43334" s="136"/>
      <c r="AC43334" s="136"/>
    </row>
    <row r="43335" spans="2:29">
      <c r="B43335" s="136"/>
      <c r="E43335" s="136"/>
      <c r="H43335" s="136"/>
      <c r="K43335" s="136"/>
      <c r="O43335" s="136"/>
      <c r="T43335" s="136"/>
      <c r="W43335" s="136"/>
      <c r="Z43335" s="136"/>
      <c r="AC43335" s="136"/>
    </row>
    <row r="43336" spans="2:29">
      <c r="B43336" s="136"/>
      <c r="E43336" s="136"/>
      <c r="H43336" s="136"/>
      <c r="K43336" s="136"/>
      <c r="O43336" s="136"/>
      <c r="T43336" s="136"/>
      <c r="W43336" s="136"/>
      <c r="Z43336" s="136"/>
      <c r="AC43336" s="136"/>
    </row>
    <row r="43337" spans="2:29">
      <c r="B43337" s="136"/>
      <c r="E43337" s="136"/>
      <c r="H43337" s="136"/>
      <c r="K43337" s="136"/>
      <c r="O43337" s="136"/>
      <c r="T43337" s="136"/>
      <c r="W43337" s="136"/>
      <c r="Z43337" s="136"/>
      <c r="AC43337" s="136"/>
    </row>
    <row r="43338" spans="2:29">
      <c r="B43338" s="136"/>
      <c r="E43338" s="136"/>
      <c r="H43338" s="136"/>
      <c r="K43338" s="136"/>
      <c r="O43338" s="136"/>
      <c r="T43338" s="136"/>
      <c r="W43338" s="136"/>
      <c r="Z43338" s="136"/>
      <c r="AC43338" s="136"/>
    </row>
    <row r="43339" spans="2:29">
      <c r="B43339" s="136"/>
      <c r="E43339" s="136"/>
      <c r="H43339" s="136"/>
      <c r="K43339" s="136"/>
      <c r="O43339" s="136"/>
      <c r="T43339" s="136"/>
      <c r="W43339" s="136"/>
      <c r="Z43339" s="136"/>
      <c r="AC43339" s="136"/>
    </row>
    <row r="43340" spans="2:29">
      <c r="B43340" s="136"/>
      <c r="E43340" s="136"/>
      <c r="H43340" s="136"/>
      <c r="K43340" s="136"/>
      <c r="O43340" s="136"/>
      <c r="T43340" s="136"/>
      <c r="W43340" s="136"/>
      <c r="Z43340" s="136"/>
      <c r="AC43340" s="136"/>
    </row>
    <row r="43341" spans="2:29">
      <c r="B43341" s="136"/>
      <c r="E43341" s="136"/>
      <c r="H43341" s="136"/>
      <c r="K43341" s="136"/>
      <c r="O43341" s="136"/>
      <c r="T43341" s="136"/>
      <c r="W43341" s="136"/>
      <c r="Z43341" s="136"/>
      <c r="AC43341" s="136"/>
    </row>
    <row r="43342" spans="2:29">
      <c r="B43342" s="136"/>
      <c r="E43342" s="136"/>
      <c r="H43342" s="136"/>
      <c r="K43342" s="136"/>
      <c r="O43342" s="136"/>
      <c r="T43342" s="136"/>
      <c r="W43342" s="136"/>
      <c r="Z43342" s="136"/>
      <c r="AC43342" s="136"/>
    </row>
    <row r="43343" spans="2:29">
      <c r="B43343" s="136"/>
      <c r="E43343" s="136"/>
      <c r="H43343" s="136"/>
      <c r="K43343" s="136"/>
      <c r="O43343" s="136"/>
      <c r="T43343" s="136"/>
      <c r="W43343" s="136"/>
      <c r="Z43343" s="136"/>
      <c r="AC43343" s="136"/>
    </row>
    <row r="43344" spans="2:29">
      <c r="B43344" s="136"/>
      <c r="E43344" s="136"/>
      <c r="H43344" s="136"/>
      <c r="K43344" s="136"/>
      <c r="O43344" s="136"/>
      <c r="T43344" s="136"/>
      <c r="W43344" s="136"/>
      <c r="Z43344" s="136"/>
      <c r="AC43344" s="136"/>
    </row>
    <row r="43345" spans="2:29">
      <c r="B43345" s="136"/>
      <c r="E43345" s="136"/>
      <c r="H43345" s="136"/>
      <c r="K43345" s="136"/>
      <c r="O43345" s="136"/>
      <c r="T43345" s="136"/>
      <c r="W43345" s="136"/>
      <c r="Z43345" s="136"/>
      <c r="AC43345" s="136"/>
    </row>
    <row r="43346" spans="2:29">
      <c r="B43346" s="136"/>
      <c r="E43346" s="136"/>
      <c r="H43346" s="136"/>
      <c r="K43346" s="136"/>
      <c r="O43346" s="136"/>
      <c r="T43346" s="136"/>
      <c r="W43346" s="136"/>
      <c r="Z43346" s="136"/>
      <c r="AC43346" s="136"/>
    </row>
    <row r="43347" spans="2:29">
      <c r="B43347" s="136"/>
      <c r="E43347" s="136"/>
      <c r="H43347" s="136"/>
      <c r="K43347" s="136"/>
      <c r="O43347" s="136"/>
      <c r="T43347" s="136"/>
      <c r="W43347" s="136"/>
      <c r="Z43347" s="136"/>
      <c r="AC43347" s="136"/>
    </row>
    <row r="43348" spans="2:29">
      <c r="B43348" s="136"/>
      <c r="E43348" s="136"/>
      <c r="H43348" s="136"/>
      <c r="K43348" s="136"/>
      <c r="O43348" s="136"/>
      <c r="T43348" s="136"/>
      <c r="W43348" s="136"/>
      <c r="Z43348" s="136"/>
      <c r="AC43348" s="136"/>
    </row>
    <row r="43349" spans="2:29">
      <c r="B43349" s="136"/>
      <c r="E43349" s="136"/>
      <c r="H43349" s="136"/>
      <c r="K43349" s="136"/>
      <c r="O43349" s="136"/>
      <c r="T43349" s="136"/>
      <c r="W43349" s="136"/>
      <c r="Z43349" s="136"/>
      <c r="AC43349" s="136"/>
    </row>
    <row r="43350" spans="2:29">
      <c r="B43350" s="136"/>
      <c r="E43350" s="136"/>
      <c r="H43350" s="136"/>
      <c r="K43350" s="136"/>
      <c r="O43350" s="136"/>
      <c r="T43350" s="136"/>
      <c r="W43350" s="136"/>
      <c r="Z43350" s="136"/>
      <c r="AC43350" s="136"/>
    </row>
    <row r="43351" spans="2:29">
      <c r="B43351" s="136"/>
      <c r="E43351" s="136"/>
      <c r="H43351" s="136"/>
      <c r="K43351" s="136"/>
      <c r="O43351" s="136"/>
      <c r="T43351" s="136"/>
      <c r="W43351" s="136"/>
      <c r="Z43351" s="136"/>
      <c r="AC43351" s="136"/>
    </row>
    <row r="43352" spans="2:29">
      <c r="B43352" s="136"/>
      <c r="E43352" s="136"/>
      <c r="H43352" s="136"/>
      <c r="K43352" s="136"/>
      <c r="O43352" s="136"/>
      <c r="T43352" s="136"/>
      <c r="W43352" s="136"/>
      <c r="Z43352" s="136"/>
      <c r="AC43352" s="136"/>
    </row>
    <row r="43353" spans="2:29">
      <c r="B43353" s="136"/>
      <c r="E43353" s="136"/>
      <c r="H43353" s="136"/>
      <c r="K43353" s="136"/>
      <c r="O43353" s="136"/>
      <c r="T43353" s="136"/>
      <c r="W43353" s="136"/>
      <c r="Z43353" s="136"/>
      <c r="AC43353" s="136"/>
    </row>
    <row r="43354" spans="2:29">
      <c r="B43354" s="136"/>
      <c r="E43354" s="136"/>
      <c r="H43354" s="136"/>
      <c r="K43354" s="136"/>
      <c r="O43354" s="136"/>
      <c r="T43354" s="136"/>
      <c r="W43354" s="136"/>
      <c r="Z43354" s="136"/>
      <c r="AC43354" s="136"/>
    </row>
    <row r="43355" spans="2:29">
      <c r="B43355" s="136"/>
      <c r="E43355" s="136"/>
      <c r="H43355" s="136"/>
      <c r="K43355" s="136"/>
      <c r="O43355" s="136"/>
      <c r="T43355" s="136"/>
      <c r="W43355" s="136"/>
      <c r="Z43355" s="136"/>
      <c r="AC43355" s="136"/>
    </row>
    <row r="43356" spans="2:29">
      <c r="B43356" s="136"/>
      <c r="E43356" s="136"/>
      <c r="H43356" s="136"/>
      <c r="K43356" s="136"/>
      <c r="O43356" s="136"/>
      <c r="T43356" s="136"/>
      <c r="W43356" s="136"/>
      <c r="Z43356" s="136"/>
      <c r="AC43356" s="136"/>
    </row>
    <row r="43357" spans="2:29">
      <c r="B43357" s="136"/>
      <c r="E43357" s="136"/>
      <c r="H43357" s="136"/>
      <c r="K43357" s="136"/>
      <c r="O43357" s="136"/>
      <c r="T43357" s="136"/>
      <c r="W43357" s="136"/>
      <c r="Z43357" s="136"/>
      <c r="AC43357" s="136"/>
    </row>
    <row r="43358" spans="2:29">
      <c r="B43358" s="136"/>
      <c r="E43358" s="136"/>
      <c r="H43358" s="136"/>
      <c r="K43358" s="136"/>
      <c r="O43358" s="136"/>
      <c r="T43358" s="136"/>
      <c r="W43358" s="136"/>
      <c r="Z43358" s="136"/>
      <c r="AC43358" s="136"/>
    </row>
    <row r="43359" spans="2:29">
      <c r="B43359" s="136"/>
      <c r="E43359" s="136"/>
      <c r="H43359" s="136"/>
      <c r="K43359" s="136"/>
      <c r="O43359" s="136"/>
      <c r="T43359" s="136"/>
      <c r="W43359" s="136"/>
      <c r="Z43359" s="136"/>
      <c r="AC43359" s="136"/>
    </row>
    <row r="43360" spans="2:29">
      <c r="B43360" s="136"/>
      <c r="E43360" s="136"/>
      <c r="H43360" s="136"/>
      <c r="K43360" s="136"/>
      <c r="O43360" s="136"/>
      <c r="T43360" s="136"/>
      <c r="W43360" s="136"/>
      <c r="Z43360" s="136"/>
      <c r="AC43360" s="136"/>
    </row>
    <row r="43361" spans="2:29">
      <c r="B43361" s="136"/>
      <c r="E43361" s="136"/>
      <c r="H43361" s="136"/>
      <c r="K43361" s="136"/>
      <c r="O43361" s="136"/>
      <c r="T43361" s="136"/>
      <c r="W43361" s="136"/>
      <c r="Z43361" s="136"/>
      <c r="AC43361" s="136"/>
    </row>
    <row r="43362" spans="2:29">
      <c r="B43362" s="136"/>
      <c r="E43362" s="136"/>
      <c r="H43362" s="136"/>
      <c r="K43362" s="136"/>
      <c r="O43362" s="136"/>
      <c r="T43362" s="136"/>
      <c r="W43362" s="136"/>
      <c r="Z43362" s="136"/>
      <c r="AC43362" s="136"/>
    </row>
    <row r="43363" spans="2:29">
      <c r="B43363" s="136"/>
      <c r="E43363" s="136"/>
      <c r="H43363" s="136"/>
      <c r="K43363" s="136"/>
      <c r="O43363" s="136"/>
      <c r="T43363" s="136"/>
      <c r="W43363" s="136"/>
      <c r="Z43363" s="136"/>
      <c r="AC43363" s="136"/>
    </row>
    <row r="43364" spans="2:29">
      <c r="B43364" s="136"/>
      <c r="E43364" s="136"/>
      <c r="H43364" s="136"/>
      <c r="K43364" s="136"/>
      <c r="O43364" s="136"/>
      <c r="T43364" s="136"/>
      <c r="W43364" s="136"/>
      <c r="Z43364" s="136"/>
      <c r="AC43364" s="136"/>
    </row>
    <row r="43365" spans="2:29">
      <c r="B43365" s="136"/>
      <c r="E43365" s="136"/>
      <c r="H43365" s="136"/>
      <c r="K43365" s="136"/>
      <c r="O43365" s="136"/>
      <c r="T43365" s="136"/>
      <c r="W43365" s="136"/>
      <c r="Z43365" s="136"/>
      <c r="AC43365" s="136"/>
    </row>
    <row r="43366" spans="2:29">
      <c r="B43366" s="136"/>
      <c r="E43366" s="136"/>
      <c r="H43366" s="136"/>
      <c r="K43366" s="136"/>
      <c r="O43366" s="136"/>
      <c r="T43366" s="136"/>
      <c r="W43366" s="136"/>
      <c r="Z43366" s="136"/>
      <c r="AC43366" s="136"/>
    </row>
    <row r="43367" spans="2:29">
      <c r="B43367" s="136"/>
      <c r="E43367" s="136"/>
      <c r="H43367" s="136"/>
      <c r="K43367" s="136"/>
      <c r="O43367" s="136"/>
      <c r="T43367" s="136"/>
      <c r="W43367" s="136"/>
      <c r="Z43367" s="136"/>
      <c r="AC43367" s="136"/>
    </row>
    <row r="43368" spans="2:29">
      <c r="B43368" s="136"/>
      <c r="E43368" s="136"/>
      <c r="H43368" s="136"/>
      <c r="K43368" s="136"/>
      <c r="O43368" s="136"/>
      <c r="T43368" s="136"/>
      <c r="W43368" s="136"/>
      <c r="Z43368" s="136"/>
      <c r="AC43368" s="136"/>
    </row>
    <row r="43369" spans="2:29">
      <c r="B43369" s="136"/>
      <c r="E43369" s="136"/>
      <c r="H43369" s="136"/>
      <c r="K43369" s="136"/>
      <c r="O43369" s="136"/>
      <c r="T43369" s="136"/>
      <c r="W43369" s="136"/>
      <c r="Z43369" s="136"/>
      <c r="AC43369" s="136"/>
    </row>
    <row r="43370" spans="2:29">
      <c r="B43370" s="136"/>
      <c r="E43370" s="136"/>
      <c r="H43370" s="136"/>
      <c r="K43370" s="136"/>
      <c r="O43370" s="136"/>
      <c r="T43370" s="136"/>
      <c r="W43370" s="136"/>
      <c r="Z43370" s="136"/>
      <c r="AC43370" s="136"/>
    </row>
    <row r="43371" spans="2:29">
      <c r="B43371" s="136"/>
      <c r="E43371" s="136"/>
      <c r="H43371" s="136"/>
      <c r="K43371" s="136"/>
      <c r="O43371" s="136"/>
      <c r="T43371" s="136"/>
      <c r="W43371" s="136"/>
      <c r="Z43371" s="136"/>
      <c r="AC43371" s="136"/>
    </row>
    <row r="43372" spans="2:29">
      <c r="B43372" s="136"/>
      <c r="E43372" s="136"/>
      <c r="H43372" s="136"/>
      <c r="K43372" s="136"/>
      <c r="O43372" s="136"/>
      <c r="T43372" s="136"/>
      <c r="W43372" s="136"/>
      <c r="Z43372" s="136"/>
      <c r="AC43372" s="136"/>
    </row>
    <row r="43373" spans="2:29">
      <c r="B43373" s="136"/>
      <c r="E43373" s="136"/>
      <c r="H43373" s="136"/>
      <c r="K43373" s="136"/>
      <c r="O43373" s="136"/>
      <c r="T43373" s="136"/>
      <c r="W43373" s="136"/>
      <c r="Z43373" s="136"/>
      <c r="AC43373" s="136"/>
    </row>
    <row r="43374" spans="2:29">
      <c r="B43374" s="136"/>
      <c r="E43374" s="136"/>
      <c r="H43374" s="136"/>
      <c r="K43374" s="136"/>
      <c r="O43374" s="136"/>
      <c r="T43374" s="136"/>
      <c r="W43374" s="136"/>
      <c r="Z43374" s="136"/>
      <c r="AC43374" s="136"/>
    </row>
    <row r="43375" spans="2:29">
      <c r="B43375" s="136"/>
      <c r="E43375" s="136"/>
      <c r="H43375" s="136"/>
      <c r="K43375" s="136"/>
      <c r="O43375" s="136"/>
      <c r="T43375" s="136"/>
      <c r="W43375" s="136"/>
      <c r="Z43375" s="136"/>
      <c r="AC43375" s="136"/>
    </row>
    <row r="43376" spans="2:29">
      <c r="B43376" s="136"/>
      <c r="E43376" s="136"/>
      <c r="H43376" s="136"/>
      <c r="K43376" s="136"/>
      <c r="O43376" s="136"/>
      <c r="T43376" s="136"/>
      <c r="W43376" s="136"/>
      <c r="Z43376" s="136"/>
      <c r="AC43376" s="136"/>
    </row>
    <row r="43377" spans="2:29">
      <c r="B43377" s="136"/>
      <c r="E43377" s="136"/>
      <c r="H43377" s="136"/>
      <c r="K43377" s="136"/>
      <c r="O43377" s="136"/>
      <c r="T43377" s="136"/>
      <c r="W43377" s="136"/>
      <c r="Z43377" s="136"/>
      <c r="AC43377" s="136"/>
    </row>
    <row r="43378" spans="2:29">
      <c r="B43378" s="136"/>
      <c r="E43378" s="136"/>
      <c r="H43378" s="136"/>
      <c r="K43378" s="136"/>
      <c r="O43378" s="136"/>
      <c r="T43378" s="136"/>
      <c r="W43378" s="136"/>
      <c r="Z43378" s="136"/>
      <c r="AC43378" s="136"/>
    </row>
    <row r="43379" spans="2:29">
      <c r="B43379" s="136"/>
      <c r="E43379" s="136"/>
      <c r="H43379" s="136"/>
      <c r="K43379" s="136"/>
      <c r="O43379" s="136"/>
      <c r="T43379" s="136"/>
      <c r="W43379" s="136"/>
      <c r="Z43379" s="136"/>
      <c r="AC43379" s="136"/>
    </row>
    <row r="43380" spans="2:29">
      <c r="B43380" s="136"/>
      <c r="E43380" s="136"/>
      <c r="H43380" s="136"/>
      <c r="K43380" s="136"/>
      <c r="O43380" s="136"/>
      <c r="T43380" s="136"/>
      <c r="W43380" s="136"/>
      <c r="Z43380" s="136"/>
      <c r="AC43380" s="136"/>
    </row>
    <row r="43381" spans="2:29">
      <c r="B43381" s="136"/>
      <c r="E43381" s="136"/>
      <c r="H43381" s="136"/>
      <c r="K43381" s="136"/>
      <c r="O43381" s="136"/>
      <c r="T43381" s="136"/>
      <c r="W43381" s="136"/>
      <c r="Z43381" s="136"/>
      <c r="AC43381" s="136"/>
    </row>
    <row r="43382" spans="2:29">
      <c r="B43382" s="136"/>
      <c r="E43382" s="136"/>
      <c r="H43382" s="136"/>
      <c r="K43382" s="136"/>
      <c r="O43382" s="136"/>
      <c r="T43382" s="136"/>
      <c r="W43382" s="136"/>
      <c r="Z43382" s="136"/>
      <c r="AC43382" s="136"/>
    </row>
    <row r="43383" spans="2:29">
      <c r="B43383" s="136"/>
      <c r="E43383" s="136"/>
      <c r="H43383" s="136"/>
      <c r="K43383" s="136"/>
      <c r="O43383" s="136"/>
      <c r="T43383" s="136"/>
      <c r="W43383" s="136"/>
      <c r="Z43383" s="136"/>
      <c r="AC43383" s="136"/>
    </row>
    <row r="43384" spans="2:29">
      <c r="B43384" s="136"/>
      <c r="E43384" s="136"/>
      <c r="H43384" s="136"/>
      <c r="K43384" s="136"/>
      <c r="O43384" s="136"/>
      <c r="T43384" s="136"/>
      <c r="W43384" s="136"/>
      <c r="Z43384" s="136"/>
      <c r="AC43384" s="136"/>
    </row>
    <row r="43385" spans="2:29">
      <c r="B43385" s="136"/>
      <c r="E43385" s="136"/>
      <c r="H43385" s="136"/>
      <c r="K43385" s="136"/>
      <c r="O43385" s="136"/>
      <c r="T43385" s="136"/>
      <c r="W43385" s="136"/>
      <c r="Z43385" s="136"/>
      <c r="AC43385" s="136"/>
    </row>
    <row r="43386" spans="2:29">
      <c r="B43386" s="136"/>
      <c r="E43386" s="136"/>
      <c r="H43386" s="136"/>
      <c r="K43386" s="136"/>
      <c r="O43386" s="136"/>
      <c r="T43386" s="136"/>
      <c r="W43386" s="136"/>
      <c r="Z43386" s="136"/>
      <c r="AC43386" s="136"/>
    </row>
    <row r="43387" spans="2:29">
      <c r="B43387" s="136"/>
      <c r="E43387" s="136"/>
      <c r="H43387" s="136"/>
      <c r="K43387" s="136"/>
      <c r="O43387" s="136"/>
      <c r="T43387" s="136"/>
      <c r="W43387" s="136"/>
      <c r="Z43387" s="136"/>
      <c r="AC43387" s="136"/>
    </row>
    <row r="43388" spans="2:29">
      <c r="B43388" s="136"/>
      <c r="E43388" s="136"/>
      <c r="H43388" s="136"/>
      <c r="K43388" s="136"/>
      <c r="O43388" s="136"/>
      <c r="T43388" s="136"/>
      <c r="W43388" s="136"/>
      <c r="Z43388" s="136"/>
      <c r="AC43388" s="136"/>
    </row>
    <row r="43389" spans="2:29">
      <c r="B43389" s="136"/>
      <c r="E43389" s="136"/>
      <c r="H43389" s="136"/>
      <c r="K43389" s="136"/>
      <c r="O43389" s="136"/>
      <c r="T43389" s="136"/>
      <c r="W43389" s="136"/>
      <c r="Z43389" s="136"/>
      <c r="AC43389" s="136"/>
    </row>
    <row r="43390" spans="2:29">
      <c r="B43390" s="136"/>
      <c r="E43390" s="136"/>
      <c r="H43390" s="136"/>
      <c r="K43390" s="136"/>
      <c r="O43390" s="136"/>
      <c r="T43390" s="136"/>
      <c r="W43390" s="136"/>
      <c r="Z43390" s="136"/>
      <c r="AC43390" s="136"/>
    </row>
    <row r="43391" spans="2:29">
      <c r="B43391" s="136"/>
      <c r="E43391" s="136"/>
      <c r="H43391" s="136"/>
      <c r="K43391" s="136"/>
      <c r="O43391" s="136"/>
      <c r="T43391" s="136"/>
      <c r="W43391" s="136"/>
      <c r="Z43391" s="136"/>
      <c r="AC43391" s="136"/>
    </row>
    <row r="43392" spans="2:29">
      <c r="B43392" s="136"/>
      <c r="E43392" s="136"/>
      <c r="H43392" s="136"/>
      <c r="K43392" s="136"/>
      <c r="O43392" s="136"/>
      <c r="T43392" s="136"/>
      <c r="W43392" s="136"/>
      <c r="Z43392" s="136"/>
      <c r="AC43392" s="136"/>
    </row>
    <row r="43393" spans="2:29">
      <c r="B43393" s="136"/>
      <c r="E43393" s="136"/>
      <c r="H43393" s="136"/>
      <c r="K43393" s="136"/>
      <c r="O43393" s="136"/>
      <c r="T43393" s="136"/>
      <c r="W43393" s="136"/>
      <c r="Z43393" s="136"/>
      <c r="AC43393" s="136"/>
    </row>
    <row r="43394" spans="2:29">
      <c r="B43394" s="136"/>
      <c r="E43394" s="136"/>
      <c r="H43394" s="136"/>
      <c r="K43394" s="136"/>
      <c r="O43394" s="136"/>
      <c r="T43394" s="136"/>
      <c r="W43394" s="136"/>
      <c r="Z43394" s="136"/>
      <c r="AC43394" s="136"/>
    </row>
    <row r="43395" spans="2:29">
      <c r="B43395" s="136"/>
      <c r="E43395" s="136"/>
      <c r="H43395" s="136"/>
      <c r="K43395" s="136"/>
      <c r="O43395" s="136"/>
      <c r="T43395" s="136"/>
      <c r="W43395" s="136"/>
      <c r="Z43395" s="136"/>
      <c r="AC43395" s="136"/>
    </row>
    <row r="43396" spans="2:29">
      <c r="B43396" s="136"/>
      <c r="E43396" s="136"/>
      <c r="H43396" s="136"/>
      <c r="K43396" s="136"/>
      <c r="O43396" s="136"/>
      <c r="T43396" s="136"/>
      <c r="W43396" s="136"/>
      <c r="Z43396" s="136"/>
      <c r="AC43396" s="136"/>
    </row>
    <row r="43397" spans="2:29">
      <c r="B43397" s="136"/>
      <c r="E43397" s="136"/>
      <c r="H43397" s="136"/>
      <c r="K43397" s="136"/>
      <c r="O43397" s="136"/>
      <c r="T43397" s="136"/>
      <c r="W43397" s="136"/>
      <c r="Z43397" s="136"/>
      <c r="AC43397" s="136"/>
    </row>
    <row r="43398" spans="2:29">
      <c r="B43398" s="136"/>
      <c r="E43398" s="136"/>
      <c r="H43398" s="136"/>
      <c r="K43398" s="136"/>
      <c r="O43398" s="136"/>
      <c r="T43398" s="136"/>
      <c r="W43398" s="136"/>
      <c r="Z43398" s="136"/>
      <c r="AC43398" s="136"/>
    </row>
    <row r="43399" spans="2:29">
      <c r="B43399" s="136"/>
      <c r="E43399" s="136"/>
      <c r="H43399" s="136"/>
      <c r="K43399" s="136"/>
      <c r="O43399" s="136"/>
      <c r="T43399" s="136"/>
      <c r="W43399" s="136"/>
      <c r="Z43399" s="136"/>
      <c r="AC43399" s="136"/>
    </row>
    <row r="43400" spans="2:29">
      <c r="B43400" s="136"/>
      <c r="E43400" s="136"/>
      <c r="H43400" s="136"/>
      <c r="K43400" s="136"/>
      <c r="O43400" s="136"/>
      <c r="T43400" s="136"/>
      <c r="W43400" s="136"/>
      <c r="Z43400" s="136"/>
      <c r="AC43400" s="136"/>
    </row>
    <row r="43401" spans="2:29">
      <c r="B43401" s="136"/>
      <c r="E43401" s="136"/>
      <c r="H43401" s="136"/>
      <c r="K43401" s="136"/>
      <c r="O43401" s="136"/>
      <c r="T43401" s="136"/>
      <c r="W43401" s="136"/>
      <c r="Z43401" s="136"/>
      <c r="AC43401" s="136"/>
    </row>
    <row r="43402" spans="2:29">
      <c r="B43402" s="136"/>
      <c r="E43402" s="136"/>
      <c r="H43402" s="136"/>
      <c r="K43402" s="136"/>
      <c r="O43402" s="136"/>
      <c r="T43402" s="136"/>
      <c r="W43402" s="136"/>
      <c r="Z43402" s="136"/>
      <c r="AC43402" s="136"/>
    </row>
    <row r="43403" spans="2:29">
      <c r="B43403" s="136"/>
      <c r="E43403" s="136"/>
      <c r="H43403" s="136"/>
      <c r="K43403" s="136"/>
      <c r="O43403" s="136"/>
      <c r="T43403" s="136"/>
      <c r="W43403" s="136"/>
      <c r="Z43403" s="136"/>
      <c r="AC43403" s="136"/>
    </row>
    <row r="43404" spans="2:29">
      <c r="B43404" s="136"/>
      <c r="E43404" s="136"/>
      <c r="H43404" s="136"/>
      <c r="K43404" s="136"/>
      <c r="O43404" s="136"/>
      <c r="T43404" s="136"/>
      <c r="W43404" s="136"/>
      <c r="Z43404" s="136"/>
      <c r="AC43404" s="136"/>
    </row>
    <row r="43405" spans="2:29">
      <c r="B43405" s="136"/>
      <c r="E43405" s="136"/>
      <c r="H43405" s="136"/>
      <c r="K43405" s="136"/>
      <c r="O43405" s="136"/>
      <c r="T43405" s="136"/>
      <c r="W43405" s="136"/>
      <c r="Z43405" s="136"/>
      <c r="AC43405" s="136"/>
    </row>
    <row r="43406" spans="2:29">
      <c r="B43406" s="136"/>
      <c r="E43406" s="136"/>
      <c r="H43406" s="136"/>
      <c r="K43406" s="136"/>
      <c r="O43406" s="136"/>
      <c r="T43406" s="136"/>
      <c r="W43406" s="136"/>
      <c r="Z43406" s="136"/>
      <c r="AC43406" s="136"/>
    </row>
    <row r="43407" spans="2:29">
      <c r="B43407" s="136"/>
      <c r="E43407" s="136"/>
      <c r="H43407" s="136"/>
      <c r="K43407" s="136"/>
      <c r="O43407" s="136"/>
      <c r="T43407" s="136"/>
      <c r="W43407" s="136"/>
      <c r="Z43407" s="136"/>
      <c r="AC43407" s="136"/>
    </row>
    <row r="43408" spans="2:29">
      <c r="B43408" s="136"/>
      <c r="E43408" s="136"/>
      <c r="H43408" s="136"/>
      <c r="K43408" s="136"/>
      <c r="O43408" s="136"/>
      <c r="T43408" s="136"/>
      <c r="W43408" s="136"/>
      <c r="Z43408" s="136"/>
      <c r="AC43408" s="136"/>
    </row>
    <row r="43409" spans="2:29">
      <c r="B43409" s="136"/>
      <c r="E43409" s="136"/>
      <c r="H43409" s="136"/>
      <c r="K43409" s="136"/>
      <c r="O43409" s="136"/>
      <c r="T43409" s="136"/>
      <c r="W43409" s="136"/>
      <c r="Z43409" s="136"/>
      <c r="AC43409" s="136"/>
    </row>
    <row r="43410" spans="2:29">
      <c r="B43410" s="136"/>
      <c r="E43410" s="136"/>
      <c r="H43410" s="136"/>
      <c r="K43410" s="136"/>
      <c r="O43410" s="136"/>
      <c r="T43410" s="136"/>
      <c r="W43410" s="136"/>
      <c r="Z43410" s="136"/>
      <c r="AC43410" s="136"/>
    </row>
    <row r="43411" spans="2:29">
      <c r="B43411" s="136"/>
      <c r="E43411" s="136"/>
      <c r="H43411" s="136"/>
      <c r="K43411" s="136"/>
      <c r="O43411" s="136"/>
      <c r="T43411" s="136"/>
      <c r="W43411" s="136"/>
      <c r="Z43411" s="136"/>
      <c r="AC43411" s="136"/>
    </row>
    <row r="43412" spans="2:29">
      <c r="B43412" s="136"/>
      <c r="E43412" s="136"/>
      <c r="H43412" s="136"/>
      <c r="K43412" s="136"/>
      <c r="O43412" s="136"/>
      <c r="T43412" s="136"/>
      <c r="W43412" s="136"/>
      <c r="Z43412" s="136"/>
      <c r="AC43412" s="136"/>
    </row>
    <row r="43413" spans="2:29">
      <c r="B43413" s="136"/>
      <c r="E43413" s="136"/>
      <c r="H43413" s="136"/>
      <c r="K43413" s="136"/>
      <c r="O43413" s="136"/>
      <c r="T43413" s="136"/>
      <c r="W43413" s="136"/>
      <c r="Z43413" s="136"/>
      <c r="AC43413" s="136"/>
    </row>
    <row r="43414" spans="2:29">
      <c r="B43414" s="136"/>
      <c r="E43414" s="136"/>
      <c r="H43414" s="136"/>
      <c r="K43414" s="136"/>
      <c r="O43414" s="136"/>
      <c r="T43414" s="136"/>
      <c r="W43414" s="136"/>
      <c r="Z43414" s="136"/>
      <c r="AC43414" s="136"/>
    </row>
    <row r="43415" spans="2:29">
      <c r="B43415" s="136"/>
      <c r="E43415" s="136"/>
      <c r="H43415" s="136"/>
      <c r="K43415" s="136"/>
      <c r="O43415" s="136"/>
      <c r="T43415" s="136"/>
      <c r="W43415" s="136"/>
      <c r="Z43415" s="136"/>
      <c r="AC43415" s="136"/>
    </row>
    <row r="43416" spans="2:29">
      <c r="B43416" s="136"/>
      <c r="E43416" s="136"/>
      <c r="H43416" s="136"/>
      <c r="K43416" s="136"/>
      <c r="O43416" s="136"/>
      <c r="T43416" s="136"/>
      <c r="W43416" s="136"/>
      <c r="Z43416" s="136"/>
      <c r="AC43416" s="136"/>
    </row>
    <row r="43417" spans="2:29">
      <c r="B43417" s="136"/>
      <c r="E43417" s="136"/>
      <c r="H43417" s="136"/>
      <c r="K43417" s="136"/>
      <c r="O43417" s="136"/>
      <c r="T43417" s="136"/>
      <c r="W43417" s="136"/>
      <c r="Z43417" s="136"/>
      <c r="AC43417" s="136"/>
    </row>
    <row r="43418" spans="2:29">
      <c r="B43418" s="136"/>
      <c r="E43418" s="136"/>
      <c r="H43418" s="136"/>
      <c r="K43418" s="136"/>
      <c r="O43418" s="136"/>
      <c r="T43418" s="136"/>
      <c r="W43418" s="136"/>
      <c r="Z43418" s="136"/>
      <c r="AC43418" s="136"/>
    </row>
    <row r="43419" spans="2:29">
      <c r="B43419" s="136"/>
      <c r="E43419" s="136"/>
      <c r="H43419" s="136"/>
      <c r="K43419" s="136"/>
      <c r="O43419" s="136"/>
      <c r="T43419" s="136"/>
      <c r="W43419" s="136"/>
      <c r="Z43419" s="136"/>
      <c r="AC43419" s="136"/>
    </row>
    <row r="43420" spans="2:29">
      <c r="B43420" s="136"/>
      <c r="E43420" s="136"/>
      <c r="H43420" s="136"/>
      <c r="K43420" s="136"/>
      <c r="O43420" s="136"/>
      <c r="T43420" s="136"/>
      <c r="W43420" s="136"/>
      <c r="Z43420" s="136"/>
      <c r="AC43420" s="136"/>
    </row>
    <row r="43421" spans="2:29">
      <c r="B43421" s="136"/>
      <c r="E43421" s="136"/>
      <c r="H43421" s="136"/>
      <c r="K43421" s="136"/>
      <c r="O43421" s="136"/>
      <c r="T43421" s="136"/>
      <c r="W43421" s="136"/>
      <c r="Z43421" s="136"/>
      <c r="AC43421" s="136"/>
    </row>
    <row r="43422" spans="2:29">
      <c r="B43422" s="136"/>
      <c r="E43422" s="136"/>
      <c r="H43422" s="136"/>
      <c r="K43422" s="136"/>
      <c r="O43422" s="136"/>
      <c r="T43422" s="136"/>
      <c r="W43422" s="136"/>
      <c r="Z43422" s="136"/>
      <c r="AC43422" s="136"/>
    </row>
    <row r="43423" spans="2:29">
      <c r="B43423" s="136"/>
      <c r="E43423" s="136"/>
      <c r="H43423" s="136"/>
      <c r="K43423" s="136"/>
      <c r="O43423" s="136"/>
      <c r="T43423" s="136"/>
      <c r="W43423" s="136"/>
      <c r="Z43423" s="136"/>
      <c r="AC43423" s="136"/>
    </row>
    <row r="43424" spans="2:29">
      <c r="B43424" s="136"/>
      <c r="E43424" s="136"/>
      <c r="H43424" s="136"/>
      <c r="K43424" s="136"/>
      <c r="O43424" s="136"/>
      <c r="T43424" s="136"/>
      <c r="W43424" s="136"/>
      <c r="Z43424" s="136"/>
      <c r="AC43424" s="136"/>
    </row>
    <row r="43425" spans="2:29">
      <c r="B43425" s="136"/>
      <c r="E43425" s="136"/>
      <c r="H43425" s="136"/>
      <c r="K43425" s="136"/>
      <c r="O43425" s="136"/>
      <c r="T43425" s="136"/>
      <c r="W43425" s="136"/>
      <c r="Z43425" s="136"/>
      <c r="AC43425" s="136"/>
    </row>
    <row r="43426" spans="2:29">
      <c r="B43426" s="136"/>
      <c r="E43426" s="136"/>
      <c r="H43426" s="136"/>
      <c r="K43426" s="136"/>
      <c r="O43426" s="136"/>
      <c r="T43426" s="136"/>
      <c r="W43426" s="136"/>
      <c r="Z43426" s="136"/>
      <c r="AC43426" s="136"/>
    </row>
    <row r="43427" spans="2:29">
      <c r="B43427" s="136"/>
      <c r="E43427" s="136"/>
      <c r="H43427" s="136"/>
      <c r="K43427" s="136"/>
      <c r="O43427" s="136"/>
      <c r="T43427" s="136"/>
      <c r="W43427" s="136"/>
      <c r="Z43427" s="136"/>
      <c r="AC43427" s="136"/>
    </row>
    <row r="43428" spans="2:29">
      <c r="B43428" s="136"/>
      <c r="E43428" s="136"/>
      <c r="H43428" s="136"/>
      <c r="K43428" s="136"/>
      <c r="O43428" s="136"/>
      <c r="T43428" s="136"/>
      <c r="W43428" s="136"/>
      <c r="Z43428" s="136"/>
      <c r="AC43428" s="136"/>
    </row>
    <row r="43429" spans="2:29">
      <c r="B43429" s="136"/>
      <c r="E43429" s="136"/>
      <c r="H43429" s="136"/>
      <c r="K43429" s="136"/>
      <c r="O43429" s="136"/>
      <c r="T43429" s="136"/>
      <c r="W43429" s="136"/>
      <c r="Z43429" s="136"/>
      <c r="AC43429" s="136"/>
    </row>
    <row r="43430" spans="2:29">
      <c r="B43430" s="136"/>
      <c r="E43430" s="136"/>
      <c r="H43430" s="136"/>
      <c r="K43430" s="136"/>
      <c r="O43430" s="136"/>
      <c r="T43430" s="136"/>
      <c r="W43430" s="136"/>
      <c r="Z43430" s="136"/>
      <c r="AC43430" s="136"/>
    </row>
    <row r="43431" spans="2:29">
      <c r="B43431" s="136"/>
      <c r="E43431" s="136"/>
      <c r="H43431" s="136"/>
      <c r="K43431" s="136"/>
      <c r="O43431" s="136"/>
      <c r="T43431" s="136"/>
      <c r="W43431" s="136"/>
      <c r="Z43431" s="136"/>
      <c r="AC43431" s="136"/>
    </row>
    <row r="43432" spans="2:29">
      <c r="B43432" s="136"/>
      <c r="E43432" s="136"/>
      <c r="H43432" s="136"/>
      <c r="K43432" s="136"/>
      <c r="O43432" s="136"/>
      <c r="T43432" s="136"/>
      <c r="W43432" s="136"/>
      <c r="Z43432" s="136"/>
      <c r="AC43432" s="136"/>
    </row>
    <row r="43433" spans="2:29">
      <c r="B43433" s="136"/>
      <c r="E43433" s="136"/>
      <c r="H43433" s="136"/>
      <c r="K43433" s="136"/>
      <c r="O43433" s="136"/>
      <c r="T43433" s="136"/>
      <c r="W43433" s="136"/>
      <c r="Z43433" s="136"/>
      <c r="AC43433" s="136"/>
    </row>
    <row r="43434" spans="2:29">
      <c r="B43434" s="136"/>
      <c r="E43434" s="136"/>
      <c r="H43434" s="136"/>
      <c r="K43434" s="136"/>
      <c r="O43434" s="136"/>
      <c r="T43434" s="136"/>
      <c r="W43434" s="136"/>
      <c r="Z43434" s="136"/>
      <c r="AC43434" s="136"/>
    </row>
    <row r="43435" spans="2:29">
      <c r="B43435" s="136"/>
      <c r="E43435" s="136"/>
      <c r="H43435" s="136"/>
      <c r="K43435" s="136"/>
      <c r="O43435" s="136"/>
      <c r="T43435" s="136"/>
      <c r="W43435" s="136"/>
      <c r="Z43435" s="136"/>
      <c r="AC43435" s="136"/>
    </row>
    <row r="43436" spans="2:29">
      <c r="B43436" s="136"/>
      <c r="E43436" s="136"/>
      <c r="H43436" s="136"/>
      <c r="K43436" s="136"/>
      <c r="O43436" s="136"/>
      <c r="T43436" s="136"/>
      <c r="W43436" s="136"/>
      <c r="Z43436" s="136"/>
      <c r="AC43436" s="136"/>
    </row>
    <row r="43437" spans="2:29">
      <c r="B43437" s="136"/>
      <c r="E43437" s="136"/>
      <c r="H43437" s="136"/>
      <c r="K43437" s="136"/>
      <c r="O43437" s="136"/>
      <c r="T43437" s="136"/>
      <c r="W43437" s="136"/>
      <c r="Z43437" s="136"/>
      <c r="AC43437" s="136"/>
    </row>
    <row r="43438" spans="2:29">
      <c r="B43438" s="136"/>
      <c r="E43438" s="136"/>
      <c r="H43438" s="136"/>
      <c r="K43438" s="136"/>
      <c r="O43438" s="136"/>
      <c r="T43438" s="136"/>
      <c r="W43438" s="136"/>
      <c r="Z43438" s="136"/>
      <c r="AC43438" s="136"/>
    </row>
    <row r="43439" spans="2:29">
      <c r="B43439" s="136"/>
      <c r="E43439" s="136"/>
      <c r="H43439" s="136"/>
      <c r="K43439" s="136"/>
      <c r="O43439" s="136"/>
      <c r="T43439" s="136"/>
      <c r="W43439" s="136"/>
      <c r="Z43439" s="136"/>
      <c r="AC43439" s="136"/>
    </row>
    <row r="43440" spans="2:29">
      <c r="B43440" s="136"/>
      <c r="E43440" s="136"/>
      <c r="H43440" s="136"/>
      <c r="K43440" s="136"/>
      <c r="O43440" s="136"/>
      <c r="T43440" s="136"/>
      <c r="W43440" s="136"/>
      <c r="Z43440" s="136"/>
      <c r="AC43440" s="136"/>
    </row>
    <row r="43441" spans="2:29">
      <c r="B43441" s="136"/>
      <c r="E43441" s="136"/>
      <c r="H43441" s="136"/>
      <c r="K43441" s="136"/>
      <c r="O43441" s="136"/>
      <c r="T43441" s="136"/>
      <c r="W43441" s="136"/>
      <c r="Z43441" s="136"/>
      <c r="AC43441" s="136"/>
    </row>
    <row r="43442" spans="2:29">
      <c r="B43442" s="136"/>
      <c r="E43442" s="136"/>
      <c r="H43442" s="136"/>
      <c r="K43442" s="136"/>
      <c r="O43442" s="136"/>
      <c r="T43442" s="136"/>
      <c r="W43442" s="136"/>
      <c r="Z43442" s="136"/>
      <c r="AC43442" s="136"/>
    </row>
    <row r="43443" spans="2:29">
      <c r="B43443" s="136"/>
      <c r="E43443" s="136"/>
      <c r="H43443" s="136"/>
      <c r="K43443" s="136"/>
      <c r="O43443" s="136"/>
      <c r="T43443" s="136"/>
      <c r="W43443" s="136"/>
      <c r="Z43443" s="136"/>
      <c r="AC43443" s="136"/>
    </row>
    <row r="43444" spans="2:29">
      <c r="B43444" s="136"/>
      <c r="E43444" s="136"/>
      <c r="H43444" s="136"/>
      <c r="K43444" s="136"/>
      <c r="O43444" s="136"/>
      <c r="T43444" s="136"/>
      <c r="W43444" s="136"/>
      <c r="Z43444" s="136"/>
      <c r="AC43444" s="136"/>
    </row>
    <row r="43445" spans="2:29">
      <c r="B43445" s="136"/>
      <c r="E43445" s="136"/>
      <c r="H43445" s="136"/>
      <c r="K43445" s="136"/>
      <c r="O43445" s="136"/>
      <c r="T43445" s="136"/>
      <c r="W43445" s="136"/>
      <c r="Z43445" s="136"/>
      <c r="AC43445" s="136"/>
    </row>
    <row r="43446" spans="2:29">
      <c r="B43446" s="136"/>
      <c r="E43446" s="136"/>
      <c r="H43446" s="136"/>
      <c r="K43446" s="136"/>
      <c r="O43446" s="136"/>
      <c r="T43446" s="136"/>
      <c r="W43446" s="136"/>
      <c r="Z43446" s="136"/>
      <c r="AC43446" s="136"/>
    </row>
    <row r="43447" spans="2:29">
      <c r="B43447" s="136"/>
      <c r="E43447" s="136"/>
      <c r="H43447" s="136"/>
      <c r="K43447" s="136"/>
      <c r="O43447" s="136"/>
      <c r="T43447" s="136"/>
      <c r="W43447" s="136"/>
      <c r="Z43447" s="136"/>
      <c r="AC43447" s="136"/>
    </row>
    <row r="43448" spans="2:29">
      <c r="B43448" s="136"/>
      <c r="E43448" s="136"/>
      <c r="H43448" s="136"/>
      <c r="K43448" s="136"/>
      <c r="O43448" s="136"/>
      <c r="T43448" s="136"/>
      <c r="W43448" s="136"/>
      <c r="Z43448" s="136"/>
      <c r="AC43448" s="136"/>
    </row>
    <row r="43449" spans="2:29">
      <c r="B43449" s="136"/>
      <c r="E43449" s="136"/>
      <c r="H43449" s="136"/>
      <c r="K43449" s="136"/>
      <c r="O43449" s="136"/>
      <c r="T43449" s="136"/>
      <c r="W43449" s="136"/>
      <c r="Z43449" s="136"/>
      <c r="AC43449" s="136"/>
    </row>
    <row r="43450" spans="2:29">
      <c r="B43450" s="136"/>
      <c r="E43450" s="136"/>
      <c r="H43450" s="136"/>
      <c r="K43450" s="136"/>
      <c r="O43450" s="136"/>
      <c r="T43450" s="136"/>
      <c r="W43450" s="136"/>
      <c r="Z43450" s="136"/>
      <c r="AC43450" s="136"/>
    </row>
    <row r="43451" spans="2:29">
      <c r="B43451" s="136"/>
      <c r="E43451" s="136"/>
      <c r="H43451" s="136"/>
      <c r="K43451" s="136"/>
      <c r="O43451" s="136"/>
      <c r="T43451" s="136"/>
      <c r="W43451" s="136"/>
      <c r="Z43451" s="136"/>
      <c r="AC43451" s="136"/>
    </row>
    <row r="43452" spans="2:29">
      <c r="B43452" s="136"/>
      <c r="E43452" s="136"/>
      <c r="H43452" s="136"/>
      <c r="K43452" s="136"/>
      <c r="O43452" s="136"/>
      <c r="T43452" s="136"/>
      <c r="W43452" s="136"/>
      <c r="Z43452" s="136"/>
      <c r="AC43452" s="136"/>
    </row>
    <row r="43453" spans="2:29">
      <c r="B43453" s="136"/>
      <c r="E43453" s="136"/>
      <c r="H43453" s="136"/>
      <c r="K43453" s="136"/>
      <c r="O43453" s="136"/>
      <c r="T43453" s="136"/>
      <c r="W43453" s="136"/>
      <c r="Z43453" s="136"/>
      <c r="AC43453" s="136"/>
    </row>
    <row r="43454" spans="2:29">
      <c r="B43454" s="136"/>
      <c r="E43454" s="136"/>
      <c r="H43454" s="136"/>
      <c r="K43454" s="136"/>
      <c r="O43454" s="136"/>
      <c r="T43454" s="136"/>
      <c r="W43454" s="136"/>
      <c r="Z43454" s="136"/>
      <c r="AC43454" s="136"/>
    </row>
    <row r="43455" spans="2:29">
      <c r="B43455" s="136"/>
      <c r="E43455" s="136"/>
      <c r="H43455" s="136"/>
      <c r="K43455" s="136"/>
      <c r="O43455" s="136"/>
      <c r="T43455" s="136"/>
      <c r="W43455" s="136"/>
      <c r="Z43455" s="136"/>
      <c r="AC43455" s="136"/>
    </row>
    <row r="43456" spans="2:29">
      <c r="B43456" s="136"/>
      <c r="E43456" s="136"/>
      <c r="H43456" s="136"/>
      <c r="K43456" s="136"/>
      <c r="O43456" s="136"/>
      <c r="T43456" s="136"/>
      <c r="W43456" s="136"/>
      <c r="Z43456" s="136"/>
      <c r="AC43456" s="136"/>
    </row>
    <row r="43457" spans="2:29">
      <c r="B43457" s="136"/>
      <c r="E43457" s="136"/>
      <c r="H43457" s="136"/>
      <c r="K43457" s="136"/>
      <c r="O43457" s="136"/>
      <c r="T43457" s="136"/>
      <c r="W43457" s="136"/>
      <c r="Z43457" s="136"/>
      <c r="AC43457" s="136"/>
    </row>
    <row r="43458" spans="2:29">
      <c r="B43458" s="136"/>
      <c r="E43458" s="136"/>
      <c r="H43458" s="136"/>
      <c r="K43458" s="136"/>
      <c r="O43458" s="136"/>
      <c r="T43458" s="136"/>
      <c r="W43458" s="136"/>
      <c r="Z43458" s="136"/>
      <c r="AC43458" s="136"/>
    </row>
    <row r="43459" spans="2:29">
      <c r="B43459" s="136"/>
      <c r="E43459" s="136"/>
      <c r="H43459" s="136"/>
      <c r="K43459" s="136"/>
      <c r="O43459" s="136"/>
      <c r="T43459" s="136"/>
      <c r="W43459" s="136"/>
      <c r="Z43459" s="136"/>
      <c r="AC43459" s="136"/>
    </row>
    <row r="43460" spans="2:29">
      <c r="B43460" s="136"/>
      <c r="E43460" s="136"/>
      <c r="H43460" s="136"/>
      <c r="K43460" s="136"/>
      <c r="O43460" s="136"/>
      <c r="T43460" s="136"/>
      <c r="W43460" s="136"/>
      <c r="Z43460" s="136"/>
      <c r="AC43460" s="136"/>
    </row>
    <row r="43461" spans="2:29">
      <c r="B43461" s="136"/>
      <c r="E43461" s="136"/>
      <c r="H43461" s="136"/>
      <c r="K43461" s="136"/>
      <c r="O43461" s="136"/>
      <c r="T43461" s="136"/>
      <c r="W43461" s="136"/>
      <c r="Z43461" s="136"/>
      <c r="AC43461" s="136"/>
    </row>
    <row r="43462" spans="2:29">
      <c r="B43462" s="136"/>
      <c r="E43462" s="136"/>
      <c r="H43462" s="136"/>
      <c r="K43462" s="136"/>
      <c r="O43462" s="136"/>
      <c r="T43462" s="136"/>
      <c r="W43462" s="136"/>
      <c r="Z43462" s="136"/>
      <c r="AC43462" s="136"/>
    </row>
    <row r="43463" spans="2:29">
      <c r="B43463" s="136"/>
      <c r="E43463" s="136"/>
      <c r="H43463" s="136"/>
      <c r="K43463" s="136"/>
      <c r="O43463" s="136"/>
      <c r="T43463" s="136"/>
      <c r="W43463" s="136"/>
      <c r="Z43463" s="136"/>
      <c r="AC43463" s="136"/>
    </row>
    <row r="43464" spans="2:29">
      <c r="B43464" s="136"/>
      <c r="E43464" s="136"/>
      <c r="H43464" s="136"/>
      <c r="K43464" s="136"/>
      <c r="O43464" s="136"/>
      <c r="T43464" s="136"/>
      <c r="W43464" s="136"/>
      <c r="Z43464" s="136"/>
      <c r="AC43464" s="136"/>
    </row>
    <row r="43465" spans="2:29">
      <c r="B43465" s="136"/>
      <c r="E43465" s="136"/>
      <c r="H43465" s="136"/>
      <c r="K43465" s="136"/>
      <c r="O43465" s="136"/>
      <c r="T43465" s="136"/>
      <c r="W43465" s="136"/>
      <c r="Z43465" s="136"/>
      <c r="AC43465" s="136"/>
    </row>
    <row r="43466" spans="2:29">
      <c r="B43466" s="136"/>
      <c r="E43466" s="136"/>
      <c r="H43466" s="136"/>
      <c r="K43466" s="136"/>
      <c r="O43466" s="136"/>
      <c r="T43466" s="136"/>
      <c r="W43466" s="136"/>
      <c r="Z43466" s="136"/>
      <c r="AC43466" s="136"/>
    </row>
    <row r="43467" spans="2:29">
      <c r="B43467" s="136"/>
      <c r="E43467" s="136"/>
      <c r="H43467" s="136"/>
      <c r="K43467" s="136"/>
      <c r="O43467" s="136"/>
      <c r="T43467" s="136"/>
      <c r="W43467" s="136"/>
      <c r="Z43467" s="136"/>
      <c r="AC43467" s="136"/>
    </row>
    <row r="43468" spans="2:29">
      <c r="B43468" s="136"/>
      <c r="E43468" s="136"/>
      <c r="H43468" s="136"/>
      <c r="K43468" s="136"/>
      <c r="O43468" s="136"/>
      <c r="T43468" s="136"/>
      <c r="W43468" s="136"/>
      <c r="Z43468" s="136"/>
      <c r="AC43468" s="136"/>
    </row>
    <row r="43469" spans="2:29">
      <c r="B43469" s="136"/>
      <c r="E43469" s="136"/>
      <c r="H43469" s="136"/>
      <c r="K43469" s="136"/>
      <c r="O43469" s="136"/>
      <c r="T43469" s="136"/>
      <c r="W43469" s="136"/>
      <c r="Z43469" s="136"/>
      <c r="AC43469" s="136"/>
    </row>
    <row r="43470" spans="2:29">
      <c r="B43470" s="136"/>
      <c r="E43470" s="136"/>
      <c r="H43470" s="136"/>
      <c r="K43470" s="136"/>
      <c r="O43470" s="136"/>
      <c r="T43470" s="136"/>
      <c r="W43470" s="136"/>
      <c r="Z43470" s="136"/>
      <c r="AC43470" s="136"/>
    </row>
    <row r="43471" spans="2:29">
      <c r="B43471" s="136"/>
      <c r="E43471" s="136"/>
      <c r="H43471" s="136"/>
      <c r="K43471" s="136"/>
      <c r="O43471" s="136"/>
      <c r="T43471" s="136"/>
      <c r="W43471" s="136"/>
      <c r="Z43471" s="136"/>
      <c r="AC43471" s="136"/>
    </row>
    <row r="43472" spans="2:29">
      <c r="B43472" s="136"/>
      <c r="E43472" s="136"/>
      <c r="H43472" s="136"/>
      <c r="K43472" s="136"/>
      <c r="O43472" s="136"/>
      <c r="T43472" s="136"/>
      <c r="W43472" s="136"/>
      <c r="Z43472" s="136"/>
      <c r="AC43472" s="136"/>
    </row>
    <row r="43473" spans="2:29">
      <c r="B43473" s="136"/>
      <c r="E43473" s="136"/>
      <c r="H43473" s="136"/>
      <c r="K43473" s="136"/>
      <c r="O43473" s="136"/>
      <c r="T43473" s="136"/>
      <c r="W43473" s="136"/>
      <c r="Z43473" s="136"/>
      <c r="AC43473" s="136"/>
    </row>
    <row r="43474" spans="2:29">
      <c r="B43474" s="136"/>
      <c r="E43474" s="136"/>
      <c r="H43474" s="136"/>
      <c r="K43474" s="136"/>
      <c r="O43474" s="136"/>
      <c r="T43474" s="136"/>
      <c r="W43474" s="136"/>
      <c r="Z43474" s="136"/>
      <c r="AC43474" s="136"/>
    </row>
    <row r="43475" spans="2:29">
      <c r="B43475" s="136"/>
      <c r="E43475" s="136"/>
      <c r="H43475" s="136"/>
      <c r="K43475" s="136"/>
      <c r="O43475" s="136"/>
      <c r="T43475" s="136"/>
      <c r="W43475" s="136"/>
      <c r="Z43475" s="136"/>
      <c r="AC43475" s="136"/>
    </row>
    <row r="43476" spans="2:29">
      <c r="B43476" s="136"/>
      <c r="E43476" s="136"/>
      <c r="H43476" s="136"/>
      <c r="K43476" s="136"/>
      <c r="O43476" s="136"/>
      <c r="T43476" s="136"/>
      <c r="W43476" s="136"/>
      <c r="Z43476" s="136"/>
      <c r="AC43476" s="136"/>
    </row>
    <row r="43477" spans="2:29">
      <c r="B43477" s="136"/>
      <c r="E43477" s="136"/>
      <c r="H43477" s="136"/>
      <c r="K43477" s="136"/>
      <c r="O43477" s="136"/>
      <c r="T43477" s="136"/>
      <c r="W43477" s="136"/>
      <c r="Z43477" s="136"/>
      <c r="AC43477" s="136"/>
    </row>
    <row r="43478" spans="2:29">
      <c r="B43478" s="136"/>
      <c r="E43478" s="136"/>
      <c r="H43478" s="136"/>
      <c r="K43478" s="136"/>
      <c r="O43478" s="136"/>
      <c r="T43478" s="136"/>
      <c r="W43478" s="136"/>
      <c r="Z43478" s="136"/>
      <c r="AC43478" s="136"/>
    </row>
    <row r="43479" spans="2:29">
      <c r="B43479" s="136"/>
      <c r="E43479" s="136"/>
      <c r="H43479" s="136"/>
      <c r="K43479" s="136"/>
      <c r="O43479" s="136"/>
      <c r="T43479" s="136"/>
      <c r="W43479" s="136"/>
      <c r="Z43479" s="136"/>
      <c r="AC43479" s="136"/>
    </row>
    <row r="43480" spans="2:29">
      <c r="B43480" s="136"/>
      <c r="E43480" s="136"/>
      <c r="H43480" s="136"/>
      <c r="K43480" s="136"/>
      <c r="O43480" s="136"/>
      <c r="T43480" s="136"/>
      <c r="W43480" s="136"/>
      <c r="Z43480" s="136"/>
      <c r="AC43480" s="136"/>
    </row>
    <row r="43481" spans="2:29">
      <c r="B43481" s="136"/>
      <c r="E43481" s="136"/>
      <c r="H43481" s="136"/>
      <c r="K43481" s="136"/>
      <c r="O43481" s="136"/>
      <c r="T43481" s="136"/>
      <c r="W43481" s="136"/>
      <c r="Z43481" s="136"/>
      <c r="AC43481" s="136"/>
    </row>
    <row r="43482" spans="2:29">
      <c r="B43482" s="136"/>
      <c r="E43482" s="136"/>
      <c r="H43482" s="136"/>
      <c r="K43482" s="136"/>
      <c r="O43482" s="136"/>
      <c r="T43482" s="136"/>
      <c r="W43482" s="136"/>
      <c r="Z43482" s="136"/>
      <c r="AC43482" s="136"/>
    </row>
    <row r="43483" spans="2:29">
      <c r="B43483" s="136"/>
      <c r="E43483" s="136"/>
      <c r="H43483" s="136"/>
      <c r="K43483" s="136"/>
      <c r="O43483" s="136"/>
      <c r="T43483" s="136"/>
      <c r="W43483" s="136"/>
      <c r="Z43483" s="136"/>
      <c r="AC43483" s="136"/>
    </row>
    <row r="43484" spans="2:29">
      <c r="B43484" s="136"/>
      <c r="E43484" s="136"/>
      <c r="H43484" s="136"/>
      <c r="K43484" s="136"/>
      <c r="O43484" s="136"/>
      <c r="T43484" s="136"/>
      <c r="W43484" s="136"/>
      <c r="Z43484" s="136"/>
      <c r="AC43484" s="136"/>
    </row>
    <row r="43485" spans="2:29">
      <c r="B43485" s="136"/>
      <c r="E43485" s="136"/>
      <c r="H43485" s="136"/>
      <c r="K43485" s="136"/>
      <c r="O43485" s="136"/>
      <c r="T43485" s="136"/>
      <c r="W43485" s="136"/>
      <c r="Z43485" s="136"/>
      <c r="AC43485" s="136"/>
    </row>
    <row r="43486" spans="2:29">
      <c r="B43486" s="136"/>
      <c r="E43486" s="136"/>
      <c r="H43486" s="136"/>
      <c r="K43486" s="136"/>
      <c r="O43486" s="136"/>
      <c r="T43486" s="136"/>
      <c r="W43486" s="136"/>
      <c r="Z43486" s="136"/>
      <c r="AC43486" s="136"/>
    </row>
    <row r="43487" spans="2:29">
      <c r="B43487" s="136"/>
      <c r="E43487" s="136"/>
      <c r="H43487" s="136"/>
      <c r="K43487" s="136"/>
      <c r="O43487" s="136"/>
      <c r="T43487" s="136"/>
      <c r="W43487" s="136"/>
      <c r="Z43487" s="136"/>
      <c r="AC43487" s="136"/>
    </row>
    <row r="43488" spans="2:29">
      <c r="B43488" s="136"/>
      <c r="E43488" s="136"/>
      <c r="H43488" s="136"/>
      <c r="K43488" s="136"/>
      <c r="O43488" s="136"/>
      <c r="T43488" s="136"/>
      <c r="W43488" s="136"/>
      <c r="Z43488" s="136"/>
      <c r="AC43488" s="136"/>
    </row>
    <row r="43489" spans="2:29">
      <c r="B43489" s="136"/>
      <c r="E43489" s="136"/>
      <c r="H43489" s="136"/>
      <c r="K43489" s="136"/>
      <c r="O43489" s="136"/>
      <c r="T43489" s="136"/>
      <c r="W43489" s="136"/>
      <c r="Z43489" s="136"/>
      <c r="AC43489" s="136"/>
    </row>
    <row r="43490" spans="2:29">
      <c r="B43490" s="136"/>
      <c r="E43490" s="136"/>
      <c r="H43490" s="136"/>
      <c r="K43490" s="136"/>
      <c r="O43490" s="136"/>
      <c r="T43490" s="136"/>
      <c r="W43490" s="136"/>
      <c r="Z43490" s="136"/>
      <c r="AC43490" s="136"/>
    </row>
    <row r="43491" spans="2:29">
      <c r="B43491" s="136"/>
      <c r="E43491" s="136"/>
      <c r="H43491" s="136"/>
      <c r="K43491" s="136"/>
      <c r="O43491" s="136"/>
      <c r="T43491" s="136"/>
      <c r="W43491" s="136"/>
      <c r="Z43491" s="136"/>
      <c r="AC43491" s="136"/>
    </row>
    <row r="43492" spans="2:29">
      <c r="B43492" s="136"/>
      <c r="E43492" s="136"/>
      <c r="H43492" s="136"/>
      <c r="K43492" s="136"/>
      <c r="O43492" s="136"/>
      <c r="T43492" s="136"/>
      <c r="W43492" s="136"/>
      <c r="Z43492" s="136"/>
      <c r="AC43492" s="136"/>
    </row>
    <row r="43493" spans="2:29">
      <c r="B43493" s="136"/>
      <c r="E43493" s="136"/>
      <c r="H43493" s="136"/>
      <c r="K43493" s="136"/>
      <c r="O43493" s="136"/>
      <c r="T43493" s="136"/>
      <c r="W43493" s="136"/>
      <c r="Z43493" s="136"/>
      <c r="AC43493" s="136"/>
    </row>
    <row r="43494" spans="2:29">
      <c r="B43494" s="136"/>
      <c r="E43494" s="136"/>
      <c r="H43494" s="136"/>
      <c r="K43494" s="136"/>
      <c r="O43494" s="136"/>
      <c r="T43494" s="136"/>
      <c r="W43494" s="136"/>
      <c r="Z43494" s="136"/>
      <c r="AC43494" s="136"/>
    </row>
    <row r="43495" spans="2:29">
      <c r="B43495" s="136"/>
      <c r="E43495" s="136"/>
      <c r="H43495" s="136"/>
      <c r="K43495" s="136"/>
      <c r="O43495" s="136"/>
      <c r="T43495" s="136"/>
      <c r="W43495" s="136"/>
      <c r="Z43495" s="136"/>
      <c r="AC43495" s="136"/>
    </row>
    <row r="43496" spans="2:29">
      <c r="B43496" s="136"/>
      <c r="E43496" s="136"/>
      <c r="H43496" s="136"/>
      <c r="K43496" s="136"/>
      <c r="O43496" s="136"/>
      <c r="T43496" s="136"/>
      <c r="W43496" s="136"/>
      <c r="Z43496" s="136"/>
      <c r="AC43496" s="136"/>
    </row>
    <row r="43497" spans="2:29">
      <c r="B43497" s="136"/>
      <c r="E43497" s="136"/>
      <c r="H43497" s="136"/>
      <c r="K43497" s="136"/>
      <c r="O43497" s="136"/>
      <c r="T43497" s="136"/>
      <c r="W43497" s="136"/>
      <c r="Z43497" s="136"/>
      <c r="AC43497" s="136"/>
    </row>
    <row r="43498" spans="2:29">
      <c r="B43498" s="136"/>
      <c r="E43498" s="136"/>
      <c r="H43498" s="136"/>
      <c r="K43498" s="136"/>
      <c r="O43498" s="136"/>
      <c r="T43498" s="136"/>
      <c r="W43498" s="136"/>
      <c r="Z43498" s="136"/>
      <c r="AC43498" s="136"/>
    </row>
    <row r="43499" spans="2:29">
      <c r="B43499" s="136"/>
      <c r="E43499" s="136"/>
      <c r="H43499" s="136"/>
      <c r="K43499" s="136"/>
      <c r="O43499" s="136"/>
      <c r="T43499" s="136"/>
      <c r="W43499" s="136"/>
      <c r="Z43499" s="136"/>
      <c r="AC43499" s="136"/>
    </row>
    <row r="43500" spans="2:29">
      <c r="B43500" s="136"/>
      <c r="E43500" s="136"/>
      <c r="H43500" s="136"/>
      <c r="K43500" s="136"/>
      <c r="O43500" s="136"/>
      <c r="T43500" s="136"/>
      <c r="W43500" s="136"/>
      <c r="Z43500" s="136"/>
      <c r="AC43500" s="136"/>
    </row>
    <row r="43501" spans="2:29">
      <c r="B43501" s="136"/>
      <c r="E43501" s="136"/>
      <c r="H43501" s="136"/>
      <c r="K43501" s="136"/>
      <c r="O43501" s="136"/>
      <c r="T43501" s="136"/>
      <c r="W43501" s="136"/>
      <c r="Z43501" s="136"/>
      <c r="AC43501" s="136"/>
    </row>
    <row r="43502" spans="2:29">
      <c r="B43502" s="136"/>
      <c r="E43502" s="136"/>
      <c r="H43502" s="136"/>
      <c r="K43502" s="136"/>
      <c r="O43502" s="136"/>
      <c r="T43502" s="136"/>
      <c r="W43502" s="136"/>
      <c r="Z43502" s="136"/>
      <c r="AC43502" s="136"/>
    </row>
    <row r="43503" spans="2:29">
      <c r="B43503" s="136"/>
      <c r="E43503" s="136"/>
      <c r="H43503" s="136"/>
      <c r="K43503" s="136"/>
      <c r="O43503" s="136"/>
      <c r="T43503" s="136"/>
      <c r="W43503" s="136"/>
      <c r="Z43503" s="136"/>
      <c r="AC43503" s="136"/>
    </row>
    <row r="43504" spans="2:29">
      <c r="B43504" s="136"/>
      <c r="E43504" s="136"/>
      <c r="H43504" s="136"/>
      <c r="K43504" s="136"/>
      <c r="O43504" s="136"/>
      <c r="T43504" s="136"/>
      <c r="W43504" s="136"/>
      <c r="Z43504" s="136"/>
      <c r="AC43504" s="136"/>
    </row>
    <row r="43505" spans="2:29">
      <c r="B43505" s="136"/>
      <c r="E43505" s="136"/>
      <c r="H43505" s="136"/>
      <c r="K43505" s="136"/>
      <c r="O43505" s="136"/>
      <c r="T43505" s="136"/>
      <c r="W43505" s="136"/>
      <c r="Z43505" s="136"/>
      <c r="AC43505" s="136"/>
    </row>
    <row r="43506" spans="2:29">
      <c r="B43506" s="136"/>
      <c r="E43506" s="136"/>
      <c r="H43506" s="136"/>
      <c r="K43506" s="136"/>
      <c r="O43506" s="136"/>
      <c r="T43506" s="136"/>
      <c r="W43506" s="136"/>
      <c r="Z43506" s="136"/>
      <c r="AC43506" s="136"/>
    </row>
    <row r="43507" spans="2:29">
      <c r="B43507" s="136"/>
      <c r="E43507" s="136"/>
      <c r="H43507" s="136"/>
      <c r="K43507" s="136"/>
      <c r="O43507" s="136"/>
      <c r="T43507" s="136"/>
      <c r="W43507" s="136"/>
      <c r="Z43507" s="136"/>
      <c r="AC43507" s="136"/>
    </row>
    <row r="43508" spans="2:29">
      <c r="B43508" s="136"/>
      <c r="E43508" s="136"/>
      <c r="H43508" s="136"/>
      <c r="K43508" s="136"/>
      <c r="O43508" s="136"/>
      <c r="T43508" s="136"/>
      <c r="W43508" s="136"/>
      <c r="Z43508" s="136"/>
      <c r="AC43508" s="136"/>
    </row>
    <row r="43509" spans="2:29">
      <c r="B43509" s="136"/>
      <c r="E43509" s="136"/>
      <c r="H43509" s="136"/>
      <c r="K43509" s="136"/>
      <c r="O43509" s="136"/>
      <c r="T43509" s="136"/>
      <c r="W43509" s="136"/>
      <c r="Z43509" s="136"/>
      <c r="AC43509" s="136"/>
    </row>
    <row r="43510" spans="2:29">
      <c r="B43510" s="136"/>
      <c r="E43510" s="136"/>
      <c r="H43510" s="136"/>
      <c r="K43510" s="136"/>
      <c r="O43510" s="136"/>
      <c r="T43510" s="136"/>
      <c r="W43510" s="136"/>
      <c r="Z43510" s="136"/>
      <c r="AC43510" s="136"/>
    </row>
    <row r="43511" spans="2:29">
      <c r="B43511" s="136"/>
      <c r="E43511" s="136"/>
      <c r="H43511" s="136"/>
      <c r="K43511" s="136"/>
      <c r="O43511" s="136"/>
      <c r="T43511" s="136"/>
      <c r="W43511" s="136"/>
      <c r="Z43511" s="136"/>
      <c r="AC43511" s="136"/>
    </row>
    <row r="43512" spans="2:29">
      <c r="B43512" s="136"/>
      <c r="E43512" s="136"/>
      <c r="H43512" s="136"/>
      <c r="K43512" s="136"/>
      <c r="O43512" s="136"/>
      <c r="T43512" s="136"/>
      <c r="W43512" s="136"/>
      <c r="Z43512" s="136"/>
      <c r="AC43512" s="136"/>
    </row>
    <row r="43513" spans="2:29">
      <c r="B43513" s="136"/>
      <c r="E43513" s="136"/>
      <c r="H43513" s="136"/>
      <c r="K43513" s="136"/>
      <c r="O43513" s="136"/>
      <c r="T43513" s="136"/>
      <c r="W43513" s="136"/>
      <c r="Z43513" s="136"/>
      <c r="AC43513" s="136"/>
    </row>
    <row r="43514" spans="2:29">
      <c r="B43514" s="136"/>
      <c r="E43514" s="136"/>
      <c r="H43514" s="136"/>
      <c r="K43514" s="136"/>
      <c r="O43514" s="136"/>
      <c r="T43514" s="136"/>
      <c r="W43514" s="136"/>
      <c r="Z43514" s="136"/>
      <c r="AC43514" s="136"/>
    </row>
    <row r="43515" spans="2:29">
      <c r="B43515" s="136"/>
      <c r="E43515" s="136"/>
      <c r="H43515" s="136"/>
      <c r="K43515" s="136"/>
      <c r="O43515" s="136"/>
      <c r="T43515" s="136"/>
      <c r="W43515" s="136"/>
      <c r="Z43515" s="136"/>
      <c r="AC43515" s="136"/>
    </row>
    <row r="43516" spans="2:29">
      <c r="B43516" s="136"/>
      <c r="E43516" s="136"/>
      <c r="H43516" s="136"/>
      <c r="K43516" s="136"/>
      <c r="O43516" s="136"/>
      <c r="T43516" s="136"/>
      <c r="W43516" s="136"/>
      <c r="Z43516" s="136"/>
      <c r="AC43516" s="136"/>
    </row>
    <row r="43517" spans="2:29">
      <c r="B43517" s="136"/>
      <c r="E43517" s="136"/>
      <c r="H43517" s="136"/>
      <c r="K43517" s="136"/>
      <c r="O43517" s="136"/>
      <c r="T43517" s="136"/>
      <c r="W43517" s="136"/>
      <c r="Z43517" s="136"/>
      <c r="AC43517" s="136"/>
    </row>
    <row r="43518" spans="2:29">
      <c r="B43518" s="136"/>
      <c r="E43518" s="136"/>
      <c r="H43518" s="136"/>
      <c r="K43518" s="136"/>
      <c r="O43518" s="136"/>
      <c r="T43518" s="136"/>
      <c r="W43518" s="136"/>
      <c r="Z43518" s="136"/>
      <c r="AC43518" s="136"/>
    </row>
    <row r="43519" spans="2:29">
      <c r="B43519" s="136"/>
      <c r="E43519" s="136"/>
      <c r="H43519" s="136"/>
      <c r="K43519" s="136"/>
      <c r="O43519" s="136"/>
      <c r="T43519" s="136"/>
      <c r="W43519" s="136"/>
      <c r="Z43519" s="136"/>
      <c r="AC43519" s="136"/>
    </row>
    <row r="43520" spans="2:29">
      <c r="B43520" s="136"/>
      <c r="E43520" s="136"/>
      <c r="H43520" s="136"/>
      <c r="K43520" s="136"/>
      <c r="O43520" s="136"/>
      <c r="T43520" s="136"/>
      <c r="W43520" s="136"/>
      <c r="Z43520" s="136"/>
      <c r="AC43520" s="136"/>
    </row>
    <row r="43521" spans="2:29">
      <c r="B43521" s="136"/>
      <c r="E43521" s="136"/>
      <c r="H43521" s="136"/>
      <c r="K43521" s="136"/>
      <c r="O43521" s="136"/>
      <c r="T43521" s="136"/>
      <c r="W43521" s="136"/>
      <c r="Z43521" s="136"/>
      <c r="AC43521" s="136"/>
    </row>
    <row r="43522" spans="2:29">
      <c r="B43522" s="136"/>
      <c r="E43522" s="136"/>
      <c r="H43522" s="136"/>
      <c r="K43522" s="136"/>
      <c r="O43522" s="136"/>
      <c r="T43522" s="136"/>
      <c r="W43522" s="136"/>
      <c r="Z43522" s="136"/>
      <c r="AC43522" s="136"/>
    </row>
    <row r="43523" spans="2:29">
      <c r="B43523" s="136"/>
      <c r="E43523" s="136"/>
      <c r="H43523" s="136"/>
      <c r="K43523" s="136"/>
      <c r="O43523" s="136"/>
      <c r="T43523" s="136"/>
      <c r="W43523" s="136"/>
      <c r="Z43523" s="136"/>
      <c r="AC43523" s="136"/>
    </row>
    <row r="43524" spans="2:29">
      <c r="B43524" s="136"/>
      <c r="E43524" s="136"/>
      <c r="H43524" s="136"/>
      <c r="K43524" s="136"/>
      <c r="O43524" s="136"/>
      <c r="T43524" s="136"/>
      <c r="W43524" s="136"/>
      <c r="Z43524" s="136"/>
      <c r="AC43524" s="136"/>
    </row>
    <row r="43525" spans="2:29">
      <c r="B43525" s="136"/>
      <c r="E43525" s="136"/>
      <c r="H43525" s="136"/>
      <c r="K43525" s="136"/>
      <c r="O43525" s="136"/>
      <c r="T43525" s="136"/>
      <c r="W43525" s="136"/>
      <c r="Z43525" s="136"/>
      <c r="AC43525" s="136"/>
    </row>
    <row r="43526" spans="2:29">
      <c r="B43526" s="136"/>
      <c r="E43526" s="136"/>
      <c r="H43526" s="136"/>
      <c r="K43526" s="136"/>
      <c r="O43526" s="136"/>
      <c r="T43526" s="136"/>
      <c r="W43526" s="136"/>
      <c r="Z43526" s="136"/>
      <c r="AC43526" s="136"/>
    </row>
    <row r="43527" spans="2:29">
      <c r="B43527" s="136"/>
      <c r="E43527" s="136"/>
      <c r="H43527" s="136"/>
      <c r="K43527" s="136"/>
      <c r="O43527" s="136"/>
      <c r="T43527" s="136"/>
      <c r="W43527" s="136"/>
      <c r="Z43527" s="136"/>
      <c r="AC43527" s="136"/>
    </row>
    <row r="43528" spans="2:29">
      <c r="B43528" s="136"/>
      <c r="E43528" s="136"/>
      <c r="H43528" s="136"/>
      <c r="K43528" s="136"/>
      <c r="O43528" s="136"/>
      <c r="T43528" s="136"/>
      <c r="W43528" s="136"/>
      <c r="Z43528" s="136"/>
      <c r="AC43528" s="136"/>
    </row>
    <row r="43529" spans="2:29">
      <c r="B43529" s="136"/>
      <c r="E43529" s="136"/>
      <c r="H43529" s="136"/>
      <c r="K43529" s="136"/>
      <c r="O43529" s="136"/>
      <c r="T43529" s="136"/>
      <c r="W43529" s="136"/>
      <c r="Z43529" s="136"/>
      <c r="AC43529" s="136"/>
    </row>
    <row r="43530" spans="2:29">
      <c r="B43530" s="136"/>
      <c r="E43530" s="136"/>
      <c r="H43530" s="136"/>
      <c r="K43530" s="136"/>
      <c r="O43530" s="136"/>
      <c r="T43530" s="136"/>
      <c r="W43530" s="136"/>
      <c r="Z43530" s="136"/>
      <c r="AC43530" s="136"/>
    </row>
    <row r="43531" spans="2:29">
      <c r="B43531" s="136"/>
      <c r="E43531" s="136"/>
      <c r="H43531" s="136"/>
      <c r="K43531" s="136"/>
      <c r="O43531" s="136"/>
      <c r="T43531" s="136"/>
      <c r="W43531" s="136"/>
      <c r="Z43531" s="136"/>
      <c r="AC43531" s="136"/>
    </row>
    <row r="43532" spans="2:29">
      <c r="B43532" s="136"/>
      <c r="E43532" s="136"/>
      <c r="H43532" s="136"/>
      <c r="K43532" s="136"/>
      <c r="O43532" s="136"/>
      <c r="T43532" s="136"/>
      <c r="W43532" s="136"/>
      <c r="Z43532" s="136"/>
      <c r="AC43532" s="136"/>
    </row>
    <row r="43533" spans="2:29">
      <c r="B43533" s="136"/>
      <c r="E43533" s="136"/>
      <c r="H43533" s="136"/>
      <c r="K43533" s="136"/>
      <c r="O43533" s="136"/>
      <c r="T43533" s="136"/>
      <c r="W43533" s="136"/>
      <c r="Z43533" s="136"/>
      <c r="AC43533" s="136"/>
    </row>
    <row r="43534" spans="2:29">
      <c r="B43534" s="136"/>
      <c r="E43534" s="136"/>
      <c r="H43534" s="136"/>
      <c r="K43534" s="136"/>
      <c r="O43534" s="136"/>
      <c r="T43534" s="136"/>
      <c r="W43534" s="136"/>
      <c r="Z43534" s="136"/>
      <c r="AC43534" s="136"/>
    </row>
    <row r="43535" spans="2:29">
      <c r="B43535" s="136"/>
      <c r="E43535" s="136"/>
      <c r="H43535" s="136"/>
      <c r="K43535" s="136"/>
      <c r="O43535" s="136"/>
      <c r="T43535" s="136"/>
      <c r="W43535" s="136"/>
      <c r="Z43535" s="136"/>
      <c r="AC43535" s="136"/>
    </row>
    <row r="43536" spans="2:29">
      <c r="B43536" s="136"/>
      <c r="E43536" s="136"/>
      <c r="H43536" s="136"/>
      <c r="K43536" s="136"/>
      <c r="O43536" s="136"/>
      <c r="T43536" s="136"/>
      <c r="W43536" s="136"/>
      <c r="Z43536" s="136"/>
      <c r="AC43536" s="136"/>
    </row>
    <row r="43537" spans="2:29">
      <c r="B43537" s="136"/>
      <c r="E43537" s="136"/>
      <c r="H43537" s="136"/>
      <c r="K43537" s="136"/>
      <c r="O43537" s="136"/>
      <c r="T43537" s="136"/>
      <c r="W43537" s="136"/>
      <c r="Z43537" s="136"/>
      <c r="AC43537" s="136"/>
    </row>
    <row r="43538" spans="2:29">
      <c r="B43538" s="136"/>
      <c r="E43538" s="136"/>
      <c r="H43538" s="136"/>
      <c r="K43538" s="136"/>
      <c r="O43538" s="136"/>
      <c r="T43538" s="136"/>
      <c r="W43538" s="136"/>
      <c r="Z43538" s="136"/>
      <c r="AC43538" s="136"/>
    </row>
    <row r="43539" spans="2:29">
      <c r="B43539" s="136"/>
      <c r="E43539" s="136"/>
      <c r="H43539" s="136"/>
      <c r="K43539" s="136"/>
      <c r="O43539" s="136"/>
      <c r="T43539" s="136"/>
      <c r="W43539" s="136"/>
      <c r="Z43539" s="136"/>
      <c r="AC43539" s="136"/>
    </row>
    <row r="43540" spans="2:29">
      <c r="B43540" s="136"/>
      <c r="E43540" s="136"/>
      <c r="H43540" s="136"/>
      <c r="K43540" s="136"/>
      <c r="O43540" s="136"/>
      <c r="T43540" s="136"/>
      <c r="W43540" s="136"/>
      <c r="Z43540" s="136"/>
      <c r="AC43540" s="136"/>
    </row>
    <row r="43541" spans="2:29">
      <c r="B43541" s="136"/>
      <c r="E43541" s="136"/>
      <c r="H43541" s="136"/>
      <c r="K43541" s="136"/>
      <c r="O43541" s="136"/>
      <c r="T43541" s="136"/>
      <c r="W43541" s="136"/>
      <c r="Z43541" s="136"/>
      <c r="AC43541" s="136"/>
    </row>
    <row r="43542" spans="2:29">
      <c r="B43542" s="136"/>
      <c r="E43542" s="136"/>
      <c r="H43542" s="136"/>
      <c r="K43542" s="136"/>
      <c r="O43542" s="136"/>
      <c r="T43542" s="136"/>
      <c r="W43542" s="136"/>
      <c r="Z43542" s="136"/>
      <c r="AC43542" s="136"/>
    </row>
    <row r="43543" spans="2:29">
      <c r="B43543" s="136"/>
      <c r="E43543" s="136"/>
      <c r="H43543" s="136"/>
      <c r="K43543" s="136"/>
      <c r="O43543" s="136"/>
      <c r="T43543" s="136"/>
      <c r="W43543" s="136"/>
      <c r="Z43543" s="136"/>
      <c r="AC43543" s="136"/>
    </row>
    <row r="43544" spans="2:29">
      <c r="B43544" s="136"/>
      <c r="E43544" s="136"/>
      <c r="H43544" s="136"/>
      <c r="K43544" s="136"/>
      <c r="O43544" s="136"/>
      <c r="T43544" s="136"/>
      <c r="W43544" s="136"/>
      <c r="Z43544" s="136"/>
      <c r="AC43544" s="136"/>
    </row>
    <row r="43545" spans="2:29">
      <c r="B43545" s="136"/>
      <c r="E43545" s="136"/>
      <c r="H43545" s="136"/>
      <c r="K43545" s="136"/>
      <c r="O43545" s="136"/>
      <c r="T43545" s="136"/>
      <c r="W43545" s="136"/>
      <c r="Z43545" s="136"/>
      <c r="AC43545" s="136"/>
    </row>
    <row r="43546" spans="2:29">
      <c r="B43546" s="136"/>
      <c r="E43546" s="136"/>
      <c r="H43546" s="136"/>
      <c r="K43546" s="136"/>
      <c r="O43546" s="136"/>
      <c r="T43546" s="136"/>
      <c r="W43546" s="136"/>
      <c r="Z43546" s="136"/>
      <c r="AC43546" s="136"/>
    </row>
    <row r="43547" spans="2:29">
      <c r="B43547" s="136"/>
      <c r="E43547" s="136"/>
      <c r="H43547" s="136"/>
      <c r="K43547" s="136"/>
      <c r="O43547" s="136"/>
      <c r="T43547" s="136"/>
      <c r="W43547" s="136"/>
      <c r="Z43547" s="136"/>
      <c r="AC43547" s="136"/>
    </row>
    <row r="43548" spans="2:29">
      <c r="B43548" s="136"/>
      <c r="E43548" s="136"/>
      <c r="H43548" s="136"/>
      <c r="K43548" s="136"/>
      <c r="O43548" s="136"/>
      <c r="T43548" s="136"/>
      <c r="W43548" s="136"/>
      <c r="Z43548" s="136"/>
      <c r="AC43548" s="136"/>
    </row>
    <row r="43549" spans="2:29">
      <c r="B43549" s="136"/>
      <c r="E43549" s="136"/>
      <c r="H43549" s="136"/>
      <c r="K43549" s="136"/>
      <c r="O43549" s="136"/>
      <c r="T43549" s="136"/>
      <c r="W43549" s="136"/>
      <c r="Z43549" s="136"/>
      <c r="AC43549" s="136"/>
    </row>
    <row r="43550" spans="2:29">
      <c r="B43550" s="136"/>
      <c r="E43550" s="136"/>
      <c r="H43550" s="136"/>
      <c r="K43550" s="136"/>
      <c r="O43550" s="136"/>
      <c r="T43550" s="136"/>
      <c r="W43550" s="136"/>
      <c r="Z43550" s="136"/>
      <c r="AC43550" s="136"/>
    </row>
    <row r="43551" spans="2:29">
      <c r="B43551" s="136"/>
      <c r="E43551" s="136"/>
      <c r="H43551" s="136"/>
      <c r="K43551" s="136"/>
      <c r="O43551" s="136"/>
      <c r="T43551" s="136"/>
      <c r="W43551" s="136"/>
      <c r="Z43551" s="136"/>
      <c r="AC43551" s="136"/>
    </row>
    <row r="43552" spans="2:29">
      <c r="B43552" s="136"/>
      <c r="E43552" s="136"/>
      <c r="H43552" s="136"/>
      <c r="K43552" s="136"/>
      <c r="O43552" s="136"/>
      <c r="T43552" s="136"/>
      <c r="W43552" s="136"/>
      <c r="Z43552" s="136"/>
      <c r="AC43552" s="136"/>
    </row>
    <row r="43553" spans="2:29">
      <c r="B43553" s="136"/>
      <c r="E43553" s="136"/>
      <c r="H43553" s="136"/>
      <c r="K43553" s="136"/>
      <c r="O43553" s="136"/>
      <c r="T43553" s="136"/>
      <c r="W43553" s="136"/>
      <c r="Z43553" s="136"/>
      <c r="AC43553" s="136"/>
    </row>
    <row r="43554" spans="2:29">
      <c r="B43554" s="136"/>
      <c r="E43554" s="136"/>
      <c r="H43554" s="136"/>
      <c r="K43554" s="136"/>
      <c r="O43554" s="136"/>
      <c r="T43554" s="136"/>
      <c r="W43554" s="136"/>
      <c r="Z43554" s="136"/>
      <c r="AC43554" s="136"/>
    </row>
    <row r="43555" spans="2:29">
      <c r="B43555" s="136"/>
      <c r="E43555" s="136"/>
      <c r="H43555" s="136"/>
      <c r="K43555" s="136"/>
      <c r="O43555" s="136"/>
      <c r="T43555" s="136"/>
      <c r="W43555" s="136"/>
      <c r="Z43555" s="136"/>
      <c r="AC43555" s="136"/>
    </row>
    <row r="43556" spans="2:29">
      <c r="B43556" s="136"/>
      <c r="E43556" s="136"/>
      <c r="H43556" s="136"/>
      <c r="K43556" s="136"/>
      <c r="O43556" s="136"/>
      <c r="T43556" s="136"/>
      <c r="W43556" s="136"/>
      <c r="Z43556" s="136"/>
      <c r="AC43556" s="136"/>
    </row>
    <row r="43557" spans="2:29">
      <c r="B43557" s="136"/>
      <c r="E43557" s="136"/>
      <c r="H43557" s="136"/>
      <c r="K43557" s="136"/>
      <c r="O43557" s="136"/>
      <c r="T43557" s="136"/>
      <c r="W43557" s="136"/>
      <c r="Z43557" s="136"/>
      <c r="AC43557" s="136"/>
    </row>
    <row r="43558" spans="2:29">
      <c r="B43558" s="136"/>
      <c r="E43558" s="136"/>
      <c r="H43558" s="136"/>
      <c r="K43558" s="136"/>
      <c r="O43558" s="136"/>
      <c r="T43558" s="136"/>
      <c r="W43558" s="136"/>
      <c r="Z43558" s="136"/>
      <c r="AC43558" s="136"/>
    </row>
    <row r="43559" spans="2:29">
      <c r="B43559" s="136"/>
      <c r="E43559" s="136"/>
      <c r="H43559" s="136"/>
      <c r="K43559" s="136"/>
      <c r="O43559" s="136"/>
      <c r="T43559" s="136"/>
      <c r="W43559" s="136"/>
      <c r="Z43559" s="136"/>
      <c r="AC43559" s="136"/>
    </row>
    <row r="43560" spans="2:29">
      <c r="B43560" s="136"/>
      <c r="E43560" s="136"/>
      <c r="H43560" s="136"/>
      <c r="K43560" s="136"/>
      <c r="O43560" s="136"/>
      <c r="T43560" s="136"/>
      <c r="W43560" s="136"/>
      <c r="Z43560" s="136"/>
      <c r="AC43560" s="136"/>
    </row>
    <row r="43561" spans="2:29">
      <c r="B43561" s="136"/>
      <c r="E43561" s="136"/>
      <c r="H43561" s="136"/>
      <c r="K43561" s="136"/>
      <c r="O43561" s="136"/>
      <c r="T43561" s="136"/>
      <c r="W43561" s="136"/>
      <c r="Z43561" s="136"/>
      <c r="AC43561" s="136"/>
    </row>
    <row r="43562" spans="2:29">
      <c r="B43562" s="136"/>
      <c r="E43562" s="136"/>
      <c r="H43562" s="136"/>
      <c r="K43562" s="136"/>
      <c r="O43562" s="136"/>
      <c r="T43562" s="136"/>
      <c r="W43562" s="136"/>
      <c r="Z43562" s="136"/>
      <c r="AC43562" s="136"/>
    </row>
    <row r="43563" spans="2:29">
      <c r="B43563" s="136"/>
      <c r="E43563" s="136"/>
      <c r="H43563" s="136"/>
      <c r="K43563" s="136"/>
      <c r="O43563" s="136"/>
      <c r="T43563" s="136"/>
      <c r="W43563" s="136"/>
      <c r="Z43563" s="136"/>
      <c r="AC43563" s="136"/>
    </row>
    <row r="43564" spans="2:29">
      <c r="B43564" s="136"/>
      <c r="E43564" s="136"/>
      <c r="H43564" s="136"/>
      <c r="K43564" s="136"/>
      <c r="O43564" s="136"/>
      <c r="T43564" s="136"/>
      <c r="W43564" s="136"/>
      <c r="Z43564" s="136"/>
      <c r="AC43564" s="136"/>
    </row>
    <row r="43565" spans="2:29">
      <c r="B43565" s="136"/>
      <c r="E43565" s="136"/>
      <c r="H43565" s="136"/>
      <c r="K43565" s="136"/>
      <c r="O43565" s="136"/>
      <c r="T43565" s="136"/>
      <c r="W43565" s="136"/>
      <c r="Z43565" s="136"/>
      <c r="AC43565" s="136"/>
    </row>
    <row r="43566" spans="2:29">
      <c r="B43566" s="136"/>
      <c r="E43566" s="136"/>
      <c r="H43566" s="136"/>
      <c r="K43566" s="136"/>
      <c r="O43566" s="136"/>
      <c r="T43566" s="136"/>
      <c r="W43566" s="136"/>
      <c r="Z43566" s="136"/>
      <c r="AC43566" s="136"/>
    </row>
    <row r="43567" spans="2:29">
      <c r="B43567" s="136"/>
      <c r="E43567" s="136"/>
      <c r="H43567" s="136"/>
      <c r="K43567" s="136"/>
      <c r="O43567" s="136"/>
      <c r="T43567" s="136"/>
      <c r="W43567" s="136"/>
      <c r="Z43567" s="136"/>
      <c r="AC43567" s="136"/>
    </row>
    <row r="43568" spans="2:29">
      <c r="B43568" s="136"/>
      <c r="E43568" s="136"/>
      <c r="H43568" s="136"/>
      <c r="K43568" s="136"/>
      <c r="O43568" s="136"/>
      <c r="T43568" s="136"/>
      <c r="W43568" s="136"/>
      <c r="Z43568" s="136"/>
      <c r="AC43568" s="136"/>
    </row>
    <row r="43569" spans="2:29">
      <c r="B43569" s="136"/>
      <c r="E43569" s="136"/>
      <c r="H43569" s="136"/>
      <c r="K43569" s="136"/>
      <c r="O43569" s="136"/>
      <c r="T43569" s="136"/>
      <c r="W43569" s="136"/>
      <c r="Z43569" s="136"/>
      <c r="AC43569" s="136"/>
    </row>
    <row r="43570" spans="2:29">
      <c r="B43570" s="136"/>
      <c r="E43570" s="136"/>
      <c r="H43570" s="136"/>
      <c r="K43570" s="136"/>
      <c r="O43570" s="136"/>
      <c r="T43570" s="136"/>
      <c r="W43570" s="136"/>
      <c r="Z43570" s="136"/>
      <c r="AC43570" s="136"/>
    </row>
    <row r="43571" spans="2:29">
      <c r="B43571" s="136"/>
      <c r="E43571" s="136"/>
      <c r="H43571" s="136"/>
      <c r="K43571" s="136"/>
      <c r="O43571" s="136"/>
      <c r="T43571" s="136"/>
      <c r="W43571" s="136"/>
      <c r="Z43571" s="136"/>
      <c r="AC43571" s="136"/>
    </row>
    <row r="43572" spans="2:29">
      <c r="B43572" s="136"/>
      <c r="E43572" s="136"/>
      <c r="H43572" s="136"/>
      <c r="K43572" s="136"/>
      <c r="O43572" s="136"/>
      <c r="T43572" s="136"/>
      <c r="W43572" s="136"/>
      <c r="Z43572" s="136"/>
      <c r="AC43572" s="136"/>
    </row>
    <row r="43573" spans="2:29">
      <c r="B43573" s="136"/>
      <c r="E43573" s="136"/>
      <c r="H43573" s="136"/>
      <c r="K43573" s="136"/>
      <c r="O43573" s="136"/>
      <c r="T43573" s="136"/>
      <c r="W43573" s="136"/>
      <c r="Z43573" s="136"/>
      <c r="AC43573" s="136"/>
    </row>
    <row r="43574" spans="2:29">
      <c r="B43574" s="136"/>
      <c r="E43574" s="136"/>
      <c r="H43574" s="136"/>
      <c r="K43574" s="136"/>
      <c r="O43574" s="136"/>
      <c r="T43574" s="136"/>
      <c r="W43574" s="136"/>
      <c r="Z43574" s="136"/>
      <c r="AC43574" s="136"/>
    </row>
    <row r="43575" spans="2:29">
      <c r="B43575" s="136"/>
      <c r="E43575" s="136"/>
      <c r="H43575" s="136"/>
      <c r="K43575" s="136"/>
      <c r="O43575" s="136"/>
      <c r="T43575" s="136"/>
      <c r="W43575" s="136"/>
      <c r="Z43575" s="136"/>
      <c r="AC43575" s="136"/>
    </row>
    <row r="43576" spans="2:29">
      <c r="B43576" s="136"/>
      <c r="E43576" s="136"/>
      <c r="H43576" s="136"/>
      <c r="K43576" s="136"/>
      <c r="O43576" s="136"/>
      <c r="T43576" s="136"/>
      <c r="W43576" s="136"/>
      <c r="Z43576" s="136"/>
      <c r="AC43576" s="136"/>
    </row>
    <row r="43577" spans="2:29">
      <c r="B43577" s="136"/>
      <c r="E43577" s="136"/>
      <c r="H43577" s="136"/>
      <c r="K43577" s="136"/>
      <c r="O43577" s="136"/>
      <c r="T43577" s="136"/>
      <c r="W43577" s="136"/>
      <c r="Z43577" s="136"/>
      <c r="AC43577" s="136"/>
    </row>
    <row r="43578" spans="2:29">
      <c r="B43578" s="136"/>
      <c r="E43578" s="136"/>
      <c r="H43578" s="136"/>
      <c r="K43578" s="136"/>
      <c r="O43578" s="136"/>
      <c r="T43578" s="136"/>
      <c r="W43578" s="136"/>
      <c r="Z43578" s="136"/>
      <c r="AC43578" s="136"/>
    </row>
    <row r="43579" spans="2:29">
      <c r="B43579" s="136"/>
      <c r="E43579" s="136"/>
      <c r="H43579" s="136"/>
      <c r="K43579" s="136"/>
      <c r="O43579" s="136"/>
      <c r="T43579" s="136"/>
      <c r="W43579" s="136"/>
      <c r="Z43579" s="136"/>
      <c r="AC43579" s="136"/>
    </row>
    <row r="43580" spans="2:29">
      <c r="B43580" s="136"/>
      <c r="E43580" s="136"/>
      <c r="H43580" s="136"/>
      <c r="K43580" s="136"/>
      <c r="O43580" s="136"/>
      <c r="T43580" s="136"/>
      <c r="W43580" s="136"/>
      <c r="Z43580" s="136"/>
      <c r="AC43580" s="136"/>
    </row>
    <row r="43581" spans="2:29">
      <c r="B43581" s="136"/>
      <c r="E43581" s="136"/>
      <c r="H43581" s="136"/>
      <c r="K43581" s="136"/>
      <c r="O43581" s="136"/>
      <c r="T43581" s="136"/>
      <c r="W43581" s="136"/>
      <c r="Z43581" s="136"/>
      <c r="AC43581" s="136"/>
    </row>
    <row r="43582" spans="2:29">
      <c r="B43582" s="136"/>
      <c r="E43582" s="136"/>
      <c r="H43582" s="136"/>
      <c r="K43582" s="136"/>
      <c r="O43582" s="136"/>
      <c r="T43582" s="136"/>
      <c r="W43582" s="136"/>
      <c r="Z43582" s="136"/>
      <c r="AC43582" s="136"/>
    </row>
    <row r="43583" spans="2:29">
      <c r="B43583" s="136"/>
      <c r="E43583" s="136"/>
      <c r="H43583" s="136"/>
      <c r="K43583" s="136"/>
      <c r="O43583" s="136"/>
      <c r="T43583" s="136"/>
      <c r="W43583" s="136"/>
      <c r="Z43583" s="136"/>
      <c r="AC43583" s="136"/>
    </row>
    <row r="43584" spans="2:29">
      <c r="B43584" s="136"/>
      <c r="E43584" s="136"/>
      <c r="H43584" s="136"/>
      <c r="K43584" s="136"/>
      <c r="O43584" s="136"/>
      <c r="T43584" s="136"/>
      <c r="W43584" s="136"/>
      <c r="Z43584" s="136"/>
      <c r="AC43584" s="136"/>
    </row>
    <row r="43585" spans="2:29">
      <c r="B43585" s="136"/>
      <c r="E43585" s="136"/>
      <c r="H43585" s="136"/>
      <c r="K43585" s="136"/>
      <c r="O43585" s="136"/>
      <c r="T43585" s="136"/>
      <c r="W43585" s="136"/>
      <c r="Z43585" s="136"/>
      <c r="AC43585" s="136"/>
    </row>
    <row r="43586" spans="2:29">
      <c r="B43586" s="136"/>
      <c r="E43586" s="136"/>
      <c r="H43586" s="136"/>
      <c r="K43586" s="136"/>
      <c r="O43586" s="136"/>
      <c r="T43586" s="136"/>
      <c r="W43586" s="136"/>
      <c r="Z43586" s="136"/>
      <c r="AC43586" s="136"/>
    </row>
    <row r="43587" spans="2:29">
      <c r="B43587" s="136"/>
      <c r="E43587" s="136"/>
      <c r="H43587" s="136"/>
      <c r="K43587" s="136"/>
      <c r="O43587" s="136"/>
      <c r="T43587" s="136"/>
      <c r="W43587" s="136"/>
      <c r="Z43587" s="136"/>
      <c r="AC43587" s="136"/>
    </row>
    <row r="43588" spans="2:29">
      <c r="B43588" s="136"/>
      <c r="E43588" s="136"/>
      <c r="H43588" s="136"/>
      <c r="K43588" s="136"/>
      <c r="O43588" s="136"/>
      <c r="T43588" s="136"/>
      <c r="W43588" s="136"/>
      <c r="Z43588" s="136"/>
      <c r="AC43588" s="136"/>
    </row>
    <row r="43589" spans="2:29">
      <c r="B43589" s="136"/>
      <c r="E43589" s="136"/>
      <c r="H43589" s="136"/>
      <c r="K43589" s="136"/>
      <c r="O43589" s="136"/>
      <c r="T43589" s="136"/>
      <c r="W43589" s="136"/>
      <c r="Z43589" s="136"/>
      <c r="AC43589" s="136"/>
    </row>
    <row r="43590" spans="2:29">
      <c r="B43590" s="136"/>
      <c r="E43590" s="136"/>
      <c r="H43590" s="136"/>
      <c r="K43590" s="136"/>
      <c r="O43590" s="136"/>
      <c r="T43590" s="136"/>
      <c r="W43590" s="136"/>
      <c r="Z43590" s="136"/>
      <c r="AC43590" s="136"/>
    </row>
    <row r="43591" spans="2:29">
      <c r="B43591" s="136"/>
      <c r="E43591" s="136"/>
      <c r="H43591" s="136"/>
      <c r="K43591" s="136"/>
      <c r="O43591" s="136"/>
      <c r="T43591" s="136"/>
      <c r="W43591" s="136"/>
      <c r="Z43591" s="136"/>
      <c r="AC43591" s="136"/>
    </row>
    <row r="43592" spans="2:29">
      <c r="B43592" s="136"/>
      <c r="E43592" s="136"/>
      <c r="H43592" s="136"/>
      <c r="K43592" s="136"/>
      <c r="O43592" s="136"/>
      <c r="T43592" s="136"/>
      <c r="W43592" s="136"/>
      <c r="Z43592" s="136"/>
      <c r="AC43592" s="136"/>
    </row>
    <row r="43593" spans="2:29">
      <c r="B43593" s="136"/>
      <c r="E43593" s="136"/>
      <c r="H43593" s="136"/>
      <c r="K43593" s="136"/>
      <c r="O43593" s="136"/>
      <c r="T43593" s="136"/>
      <c r="W43593" s="136"/>
      <c r="Z43593" s="136"/>
      <c r="AC43593" s="136"/>
    </row>
    <row r="43594" spans="2:29">
      <c r="B43594" s="136"/>
      <c r="E43594" s="136"/>
      <c r="H43594" s="136"/>
      <c r="K43594" s="136"/>
      <c r="O43594" s="136"/>
      <c r="T43594" s="136"/>
      <c r="W43594" s="136"/>
      <c r="Z43594" s="136"/>
      <c r="AC43594" s="136"/>
    </row>
    <row r="43595" spans="2:29">
      <c r="B43595" s="136"/>
      <c r="E43595" s="136"/>
      <c r="H43595" s="136"/>
      <c r="K43595" s="136"/>
      <c r="O43595" s="136"/>
      <c r="T43595" s="136"/>
      <c r="W43595" s="136"/>
      <c r="Z43595" s="136"/>
      <c r="AC43595" s="136"/>
    </row>
    <row r="43596" spans="2:29">
      <c r="B43596" s="136"/>
      <c r="E43596" s="136"/>
      <c r="H43596" s="136"/>
      <c r="K43596" s="136"/>
      <c r="O43596" s="136"/>
      <c r="T43596" s="136"/>
      <c r="W43596" s="136"/>
      <c r="Z43596" s="136"/>
      <c r="AC43596" s="136"/>
    </row>
    <row r="43597" spans="2:29">
      <c r="B43597" s="136"/>
      <c r="E43597" s="136"/>
      <c r="H43597" s="136"/>
      <c r="K43597" s="136"/>
      <c r="O43597" s="136"/>
      <c r="T43597" s="136"/>
      <c r="W43597" s="136"/>
      <c r="Z43597" s="136"/>
      <c r="AC43597" s="136"/>
    </row>
    <row r="43598" spans="2:29">
      <c r="B43598" s="136"/>
      <c r="E43598" s="136"/>
      <c r="H43598" s="136"/>
      <c r="K43598" s="136"/>
      <c r="O43598" s="136"/>
      <c r="T43598" s="136"/>
      <c r="W43598" s="136"/>
      <c r="Z43598" s="136"/>
      <c r="AC43598" s="136"/>
    </row>
    <row r="43599" spans="2:29">
      <c r="B43599" s="136"/>
      <c r="E43599" s="136"/>
      <c r="H43599" s="136"/>
      <c r="K43599" s="136"/>
      <c r="O43599" s="136"/>
      <c r="T43599" s="136"/>
      <c r="W43599" s="136"/>
      <c r="Z43599" s="136"/>
      <c r="AC43599" s="136"/>
    </row>
    <row r="43600" spans="2:29">
      <c r="B43600" s="136"/>
      <c r="E43600" s="136"/>
      <c r="H43600" s="136"/>
      <c r="K43600" s="136"/>
      <c r="O43600" s="136"/>
      <c r="T43600" s="136"/>
      <c r="W43600" s="136"/>
      <c r="Z43600" s="136"/>
      <c r="AC43600" s="136"/>
    </row>
    <row r="43601" spans="2:29">
      <c r="B43601" s="136"/>
      <c r="E43601" s="136"/>
      <c r="H43601" s="136"/>
      <c r="K43601" s="136"/>
      <c r="O43601" s="136"/>
      <c r="T43601" s="136"/>
      <c r="W43601" s="136"/>
      <c r="Z43601" s="136"/>
      <c r="AC43601" s="136"/>
    </row>
    <row r="43602" spans="2:29">
      <c r="B43602" s="136"/>
      <c r="E43602" s="136"/>
      <c r="H43602" s="136"/>
      <c r="K43602" s="136"/>
      <c r="O43602" s="136"/>
      <c r="T43602" s="136"/>
      <c r="W43602" s="136"/>
      <c r="Z43602" s="136"/>
      <c r="AC43602" s="136"/>
    </row>
    <row r="43603" spans="2:29">
      <c r="B43603" s="136"/>
      <c r="E43603" s="136"/>
      <c r="H43603" s="136"/>
      <c r="K43603" s="136"/>
      <c r="O43603" s="136"/>
      <c r="T43603" s="136"/>
      <c r="W43603" s="136"/>
      <c r="Z43603" s="136"/>
      <c r="AC43603" s="136"/>
    </row>
    <row r="43604" spans="2:29">
      <c r="B43604" s="136"/>
      <c r="E43604" s="136"/>
      <c r="H43604" s="136"/>
      <c r="K43604" s="136"/>
      <c r="O43604" s="136"/>
      <c r="T43604" s="136"/>
      <c r="W43604" s="136"/>
      <c r="Z43604" s="136"/>
      <c r="AC43604" s="136"/>
    </row>
    <row r="43605" spans="2:29">
      <c r="B43605" s="136"/>
      <c r="E43605" s="136"/>
      <c r="H43605" s="136"/>
      <c r="K43605" s="136"/>
      <c r="O43605" s="136"/>
      <c r="T43605" s="136"/>
      <c r="W43605" s="136"/>
      <c r="Z43605" s="136"/>
      <c r="AC43605" s="136"/>
    </row>
    <row r="43606" spans="2:29">
      <c r="B43606" s="136"/>
      <c r="E43606" s="136"/>
      <c r="H43606" s="136"/>
      <c r="K43606" s="136"/>
      <c r="O43606" s="136"/>
      <c r="T43606" s="136"/>
      <c r="W43606" s="136"/>
      <c r="Z43606" s="136"/>
      <c r="AC43606" s="136"/>
    </row>
    <row r="43607" spans="2:29">
      <c r="B43607" s="136"/>
      <c r="E43607" s="136"/>
      <c r="H43607" s="136"/>
      <c r="K43607" s="136"/>
      <c r="O43607" s="136"/>
      <c r="T43607" s="136"/>
      <c r="W43607" s="136"/>
      <c r="Z43607" s="136"/>
      <c r="AC43607" s="136"/>
    </row>
    <row r="43608" spans="2:29">
      <c r="B43608" s="136"/>
      <c r="E43608" s="136"/>
      <c r="H43608" s="136"/>
      <c r="K43608" s="136"/>
      <c r="O43608" s="136"/>
      <c r="T43608" s="136"/>
      <c r="W43608" s="136"/>
      <c r="Z43608" s="136"/>
      <c r="AC43608" s="136"/>
    </row>
    <row r="43609" spans="2:29">
      <c r="B43609" s="136"/>
      <c r="E43609" s="136"/>
      <c r="H43609" s="136"/>
      <c r="K43609" s="136"/>
      <c r="O43609" s="136"/>
      <c r="T43609" s="136"/>
      <c r="W43609" s="136"/>
      <c r="Z43609" s="136"/>
      <c r="AC43609" s="136"/>
    </row>
    <row r="43610" spans="2:29">
      <c r="B43610" s="136"/>
      <c r="E43610" s="136"/>
      <c r="H43610" s="136"/>
      <c r="K43610" s="136"/>
      <c r="O43610" s="136"/>
      <c r="T43610" s="136"/>
      <c r="W43610" s="136"/>
      <c r="Z43610" s="136"/>
      <c r="AC43610" s="136"/>
    </row>
    <row r="43611" spans="2:29">
      <c r="B43611" s="136"/>
      <c r="E43611" s="136"/>
      <c r="H43611" s="136"/>
      <c r="K43611" s="136"/>
      <c r="O43611" s="136"/>
      <c r="T43611" s="136"/>
      <c r="W43611" s="136"/>
      <c r="Z43611" s="136"/>
      <c r="AC43611" s="136"/>
    </row>
    <row r="43612" spans="2:29">
      <c r="B43612" s="136"/>
      <c r="E43612" s="136"/>
      <c r="H43612" s="136"/>
      <c r="K43612" s="136"/>
      <c r="O43612" s="136"/>
      <c r="T43612" s="136"/>
      <c r="W43612" s="136"/>
      <c r="Z43612" s="136"/>
      <c r="AC43612" s="136"/>
    </row>
    <row r="43613" spans="2:29">
      <c r="B43613" s="136"/>
      <c r="E43613" s="136"/>
      <c r="H43613" s="136"/>
      <c r="K43613" s="136"/>
      <c r="O43613" s="136"/>
      <c r="T43613" s="136"/>
      <c r="W43613" s="136"/>
      <c r="Z43613" s="136"/>
      <c r="AC43613" s="136"/>
    </row>
    <row r="43614" spans="2:29">
      <c r="B43614" s="136"/>
      <c r="E43614" s="136"/>
      <c r="H43614" s="136"/>
      <c r="K43614" s="136"/>
      <c r="O43614" s="136"/>
      <c r="T43614" s="136"/>
      <c r="W43614" s="136"/>
      <c r="Z43614" s="136"/>
      <c r="AC43614" s="136"/>
    </row>
    <row r="43615" spans="2:29">
      <c r="B43615" s="136"/>
      <c r="E43615" s="136"/>
      <c r="H43615" s="136"/>
      <c r="K43615" s="136"/>
      <c r="O43615" s="136"/>
      <c r="T43615" s="136"/>
      <c r="W43615" s="136"/>
      <c r="Z43615" s="136"/>
      <c r="AC43615" s="136"/>
    </row>
    <row r="43616" spans="2:29">
      <c r="B43616" s="136"/>
      <c r="E43616" s="136"/>
      <c r="H43616" s="136"/>
      <c r="K43616" s="136"/>
      <c r="O43616" s="136"/>
      <c r="T43616" s="136"/>
      <c r="W43616" s="136"/>
      <c r="Z43616" s="136"/>
      <c r="AC43616" s="136"/>
    </row>
    <row r="43617" spans="2:29">
      <c r="B43617" s="136"/>
      <c r="E43617" s="136"/>
      <c r="H43617" s="136"/>
      <c r="K43617" s="136"/>
      <c r="O43617" s="136"/>
      <c r="T43617" s="136"/>
      <c r="W43617" s="136"/>
      <c r="Z43617" s="136"/>
      <c r="AC43617" s="136"/>
    </row>
    <row r="43618" spans="2:29">
      <c r="B43618" s="136"/>
      <c r="E43618" s="136"/>
      <c r="H43618" s="136"/>
      <c r="K43618" s="136"/>
      <c r="O43618" s="136"/>
      <c r="T43618" s="136"/>
      <c r="W43618" s="136"/>
      <c r="Z43618" s="136"/>
      <c r="AC43618" s="136"/>
    </row>
    <row r="43619" spans="2:29">
      <c r="B43619" s="136"/>
      <c r="E43619" s="136"/>
      <c r="H43619" s="136"/>
      <c r="K43619" s="136"/>
      <c r="O43619" s="136"/>
      <c r="T43619" s="136"/>
      <c r="W43619" s="136"/>
      <c r="Z43619" s="136"/>
      <c r="AC43619" s="136"/>
    </row>
    <row r="43620" spans="2:29">
      <c r="B43620" s="136"/>
      <c r="E43620" s="136"/>
      <c r="H43620" s="136"/>
      <c r="K43620" s="136"/>
      <c r="O43620" s="136"/>
      <c r="T43620" s="136"/>
      <c r="W43620" s="136"/>
      <c r="Z43620" s="136"/>
      <c r="AC43620" s="136"/>
    </row>
    <row r="43621" spans="2:29">
      <c r="B43621" s="136"/>
      <c r="E43621" s="136"/>
      <c r="H43621" s="136"/>
      <c r="K43621" s="136"/>
      <c r="O43621" s="136"/>
      <c r="T43621" s="136"/>
      <c r="W43621" s="136"/>
      <c r="Z43621" s="136"/>
      <c r="AC43621" s="136"/>
    </row>
    <row r="43622" spans="2:29">
      <c r="B43622" s="136"/>
      <c r="E43622" s="136"/>
      <c r="H43622" s="136"/>
      <c r="K43622" s="136"/>
      <c r="O43622" s="136"/>
      <c r="T43622" s="136"/>
      <c r="W43622" s="136"/>
      <c r="Z43622" s="136"/>
      <c r="AC43622" s="136"/>
    </row>
    <row r="43623" spans="2:29">
      <c r="B43623" s="136"/>
      <c r="E43623" s="136"/>
      <c r="H43623" s="136"/>
      <c r="K43623" s="136"/>
      <c r="O43623" s="136"/>
      <c r="T43623" s="136"/>
      <c r="W43623" s="136"/>
      <c r="Z43623" s="136"/>
      <c r="AC43623" s="136"/>
    </row>
    <row r="43624" spans="2:29">
      <c r="B43624" s="136"/>
      <c r="E43624" s="136"/>
      <c r="H43624" s="136"/>
      <c r="K43624" s="136"/>
      <c r="O43624" s="136"/>
      <c r="T43624" s="136"/>
      <c r="W43624" s="136"/>
      <c r="Z43624" s="136"/>
      <c r="AC43624" s="136"/>
    </row>
    <row r="43625" spans="2:29">
      <c r="B43625" s="136"/>
      <c r="E43625" s="136"/>
      <c r="H43625" s="136"/>
      <c r="K43625" s="136"/>
      <c r="O43625" s="136"/>
      <c r="T43625" s="136"/>
      <c r="W43625" s="136"/>
      <c r="Z43625" s="136"/>
      <c r="AC43625" s="136"/>
    </row>
    <row r="43626" spans="2:29">
      <c r="B43626" s="136"/>
      <c r="E43626" s="136"/>
      <c r="H43626" s="136"/>
      <c r="K43626" s="136"/>
      <c r="O43626" s="136"/>
      <c r="T43626" s="136"/>
      <c r="W43626" s="136"/>
      <c r="Z43626" s="136"/>
      <c r="AC43626" s="136"/>
    </row>
    <row r="43627" spans="2:29">
      <c r="B43627" s="136"/>
      <c r="E43627" s="136"/>
      <c r="H43627" s="136"/>
      <c r="K43627" s="136"/>
      <c r="O43627" s="136"/>
      <c r="T43627" s="136"/>
      <c r="W43627" s="136"/>
      <c r="Z43627" s="136"/>
      <c r="AC43627" s="136"/>
    </row>
    <row r="43628" spans="2:29">
      <c r="B43628" s="136"/>
      <c r="E43628" s="136"/>
      <c r="H43628" s="136"/>
      <c r="K43628" s="136"/>
      <c r="O43628" s="136"/>
      <c r="T43628" s="136"/>
      <c r="W43628" s="136"/>
      <c r="Z43628" s="136"/>
      <c r="AC43628" s="136"/>
    </row>
    <row r="43629" spans="2:29">
      <c r="B43629" s="136"/>
      <c r="E43629" s="136"/>
      <c r="H43629" s="136"/>
      <c r="K43629" s="136"/>
      <c r="O43629" s="136"/>
      <c r="T43629" s="136"/>
      <c r="W43629" s="136"/>
      <c r="Z43629" s="136"/>
      <c r="AC43629" s="136"/>
    </row>
    <row r="43630" spans="2:29">
      <c r="B43630" s="136"/>
      <c r="E43630" s="136"/>
      <c r="H43630" s="136"/>
      <c r="K43630" s="136"/>
      <c r="O43630" s="136"/>
      <c r="T43630" s="136"/>
      <c r="W43630" s="136"/>
      <c r="Z43630" s="136"/>
      <c r="AC43630" s="136"/>
    </row>
    <row r="43631" spans="2:29">
      <c r="B43631" s="136"/>
      <c r="E43631" s="136"/>
      <c r="H43631" s="136"/>
      <c r="K43631" s="136"/>
      <c r="O43631" s="136"/>
      <c r="T43631" s="136"/>
      <c r="W43631" s="136"/>
      <c r="Z43631" s="136"/>
      <c r="AC43631" s="136"/>
    </row>
    <row r="43632" spans="2:29">
      <c r="B43632" s="136"/>
      <c r="E43632" s="136"/>
      <c r="H43632" s="136"/>
      <c r="K43632" s="136"/>
      <c r="O43632" s="136"/>
      <c r="T43632" s="136"/>
      <c r="W43632" s="136"/>
      <c r="Z43632" s="136"/>
      <c r="AC43632" s="136"/>
    </row>
    <row r="43633" spans="2:29">
      <c r="B43633" s="136"/>
      <c r="E43633" s="136"/>
      <c r="H43633" s="136"/>
      <c r="K43633" s="136"/>
      <c r="O43633" s="136"/>
      <c r="T43633" s="136"/>
      <c r="W43633" s="136"/>
      <c r="Z43633" s="136"/>
      <c r="AC43633" s="136"/>
    </row>
    <row r="43634" spans="2:29">
      <c r="B43634" s="136"/>
      <c r="E43634" s="136"/>
      <c r="H43634" s="136"/>
      <c r="K43634" s="136"/>
      <c r="O43634" s="136"/>
      <c r="T43634" s="136"/>
      <c r="W43634" s="136"/>
      <c r="Z43634" s="136"/>
      <c r="AC43634" s="136"/>
    </row>
    <row r="43635" spans="2:29">
      <c r="B43635" s="136"/>
      <c r="E43635" s="136"/>
      <c r="H43635" s="136"/>
      <c r="K43635" s="136"/>
      <c r="O43635" s="136"/>
      <c r="T43635" s="136"/>
      <c r="W43635" s="136"/>
      <c r="Z43635" s="136"/>
      <c r="AC43635" s="136"/>
    </row>
    <row r="43636" spans="2:29">
      <c r="B43636" s="136"/>
      <c r="E43636" s="136"/>
      <c r="H43636" s="136"/>
      <c r="K43636" s="136"/>
      <c r="O43636" s="136"/>
      <c r="T43636" s="136"/>
      <c r="W43636" s="136"/>
      <c r="Z43636" s="136"/>
      <c r="AC43636" s="136"/>
    </row>
    <row r="43637" spans="2:29">
      <c r="B43637" s="136"/>
      <c r="E43637" s="136"/>
      <c r="H43637" s="136"/>
      <c r="K43637" s="136"/>
      <c r="O43637" s="136"/>
      <c r="T43637" s="136"/>
      <c r="W43637" s="136"/>
      <c r="Z43637" s="136"/>
      <c r="AC43637" s="136"/>
    </row>
    <row r="43638" spans="2:29">
      <c r="B43638" s="136"/>
      <c r="E43638" s="136"/>
      <c r="H43638" s="136"/>
      <c r="K43638" s="136"/>
      <c r="O43638" s="136"/>
      <c r="T43638" s="136"/>
      <c r="W43638" s="136"/>
      <c r="Z43638" s="136"/>
      <c r="AC43638" s="136"/>
    </row>
    <row r="43639" spans="2:29">
      <c r="B43639" s="136"/>
      <c r="E43639" s="136"/>
      <c r="H43639" s="136"/>
      <c r="K43639" s="136"/>
      <c r="O43639" s="136"/>
      <c r="T43639" s="136"/>
      <c r="W43639" s="136"/>
      <c r="Z43639" s="136"/>
      <c r="AC43639" s="136"/>
    </row>
    <row r="43640" spans="2:29">
      <c r="B43640" s="136"/>
      <c r="E43640" s="136"/>
      <c r="H43640" s="136"/>
      <c r="K43640" s="136"/>
      <c r="O43640" s="136"/>
      <c r="T43640" s="136"/>
      <c r="W43640" s="136"/>
      <c r="Z43640" s="136"/>
      <c r="AC43640" s="136"/>
    </row>
    <row r="43641" spans="2:29">
      <c r="B43641" s="136"/>
      <c r="E43641" s="136"/>
      <c r="H43641" s="136"/>
      <c r="K43641" s="136"/>
      <c r="O43641" s="136"/>
      <c r="T43641" s="136"/>
      <c r="W43641" s="136"/>
      <c r="Z43641" s="136"/>
      <c r="AC43641" s="136"/>
    </row>
    <row r="43642" spans="2:29">
      <c r="B43642" s="136"/>
      <c r="E43642" s="136"/>
      <c r="H43642" s="136"/>
      <c r="K43642" s="136"/>
      <c r="O43642" s="136"/>
      <c r="T43642" s="136"/>
      <c r="W43642" s="136"/>
      <c r="Z43642" s="136"/>
      <c r="AC43642" s="136"/>
    </row>
    <row r="43643" spans="2:29">
      <c r="B43643" s="136"/>
      <c r="E43643" s="136"/>
      <c r="H43643" s="136"/>
      <c r="K43643" s="136"/>
      <c r="O43643" s="136"/>
      <c r="T43643" s="136"/>
      <c r="W43643" s="136"/>
      <c r="Z43643" s="136"/>
      <c r="AC43643" s="136"/>
    </row>
    <row r="43644" spans="2:29">
      <c r="B43644" s="136"/>
      <c r="E43644" s="136"/>
      <c r="H43644" s="136"/>
      <c r="K43644" s="136"/>
      <c r="O43644" s="136"/>
      <c r="T43644" s="136"/>
      <c r="W43644" s="136"/>
      <c r="Z43644" s="136"/>
      <c r="AC43644" s="136"/>
    </row>
    <row r="43645" spans="2:29">
      <c r="B43645" s="136"/>
      <c r="E43645" s="136"/>
      <c r="H43645" s="136"/>
      <c r="K43645" s="136"/>
      <c r="O43645" s="136"/>
      <c r="T43645" s="136"/>
      <c r="W43645" s="136"/>
      <c r="Z43645" s="136"/>
      <c r="AC43645" s="136"/>
    </row>
    <row r="43646" spans="2:29">
      <c r="B43646" s="136"/>
      <c r="E43646" s="136"/>
      <c r="H43646" s="136"/>
      <c r="K43646" s="136"/>
      <c r="O43646" s="136"/>
      <c r="T43646" s="136"/>
      <c r="W43646" s="136"/>
      <c r="Z43646" s="136"/>
      <c r="AC43646" s="136"/>
    </row>
    <row r="43647" spans="2:29">
      <c r="B43647" s="136"/>
      <c r="E43647" s="136"/>
      <c r="H43647" s="136"/>
      <c r="K43647" s="136"/>
      <c r="O43647" s="136"/>
      <c r="T43647" s="136"/>
      <c r="W43647" s="136"/>
      <c r="Z43647" s="136"/>
      <c r="AC43647" s="136"/>
    </row>
    <row r="43648" spans="2:29">
      <c r="B43648" s="136"/>
      <c r="E43648" s="136"/>
      <c r="H43648" s="136"/>
      <c r="K43648" s="136"/>
      <c r="O43648" s="136"/>
      <c r="T43648" s="136"/>
      <c r="W43648" s="136"/>
      <c r="Z43648" s="136"/>
      <c r="AC43648" s="136"/>
    </row>
    <row r="43649" spans="2:29">
      <c r="B43649" s="136"/>
      <c r="E43649" s="136"/>
      <c r="H43649" s="136"/>
      <c r="K43649" s="136"/>
      <c r="O43649" s="136"/>
      <c r="T43649" s="136"/>
      <c r="W43649" s="136"/>
      <c r="Z43649" s="136"/>
      <c r="AC43649" s="136"/>
    </row>
    <row r="43650" spans="2:29">
      <c r="B43650" s="136"/>
      <c r="E43650" s="136"/>
      <c r="H43650" s="136"/>
      <c r="K43650" s="136"/>
      <c r="O43650" s="136"/>
      <c r="T43650" s="136"/>
      <c r="W43650" s="136"/>
      <c r="Z43650" s="136"/>
      <c r="AC43650" s="136"/>
    </row>
    <row r="43651" spans="2:29">
      <c r="B43651" s="136"/>
      <c r="E43651" s="136"/>
      <c r="H43651" s="136"/>
      <c r="K43651" s="136"/>
      <c r="O43651" s="136"/>
      <c r="T43651" s="136"/>
      <c r="W43651" s="136"/>
      <c r="Z43651" s="136"/>
      <c r="AC43651" s="136"/>
    </row>
    <row r="43652" spans="2:29">
      <c r="B43652" s="136"/>
      <c r="E43652" s="136"/>
      <c r="H43652" s="136"/>
      <c r="K43652" s="136"/>
      <c r="O43652" s="136"/>
      <c r="T43652" s="136"/>
      <c r="W43652" s="136"/>
      <c r="Z43652" s="136"/>
      <c r="AC43652" s="136"/>
    </row>
    <row r="43653" spans="2:29">
      <c r="B43653" s="136"/>
      <c r="E43653" s="136"/>
      <c r="H43653" s="136"/>
      <c r="K43653" s="136"/>
      <c r="O43653" s="136"/>
      <c r="T43653" s="136"/>
      <c r="W43653" s="136"/>
      <c r="Z43653" s="136"/>
      <c r="AC43653" s="136"/>
    </row>
    <row r="43654" spans="2:29">
      <c r="B43654" s="136"/>
      <c r="E43654" s="136"/>
      <c r="H43654" s="136"/>
      <c r="K43654" s="136"/>
      <c r="O43654" s="136"/>
      <c r="T43654" s="136"/>
      <c r="W43654" s="136"/>
      <c r="Z43654" s="136"/>
      <c r="AC43654" s="136"/>
    </row>
    <row r="43655" spans="2:29">
      <c r="B43655" s="136"/>
      <c r="E43655" s="136"/>
      <c r="H43655" s="136"/>
      <c r="K43655" s="136"/>
      <c r="O43655" s="136"/>
      <c r="T43655" s="136"/>
      <c r="W43655" s="136"/>
      <c r="Z43655" s="136"/>
      <c r="AC43655" s="136"/>
    </row>
    <row r="43656" spans="2:29">
      <c r="B43656" s="136"/>
      <c r="E43656" s="136"/>
      <c r="H43656" s="136"/>
      <c r="K43656" s="136"/>
      <c r="O43656" s="136"/>
      <c r="T43656" s="136"/>
      <c r="W43656" s="136"/>
      <c r="Z43656" s="136"/>
      <c r="AC43656" s="136"/>
    </row>
    <row r="43657" spans="2:29">
      <c r="B43657" s="136"/>
      <c r="E43657" s="136"/>
      <c r="H43657" s="136"/>
      <c r="K43657" s="136"/>
      <c r="O43657" s="136"/>
      <c r="T43657" s="136"/>
      <c r="W43657" s="136"/>
      <c r="Z43657" s="136"/>
      <c r="AC43657" s="136"/>
    </row>
    <row r="43658" spans="2:29">
      <c r="B43658" s="136"/>
      <c r="E43658" s="136"/>
      <c r="H43658" s="136"/>
      <c r="K43658" s="136"/>
      <c r="O43658" s="136"/>
      <c r="T43658" s="136"/>
      <c r="W43658" s="136"/>
      <c r="Z43658" s="136"/>
      <c r="AC43658" s="136"/>
    </row>
    <row r="43659" spans="2:29">
      <c r="B43659" s="136"/>
      <c r="E43659" s="136"/>
      <c r="H43659" s="136"/>
      <c r="K43659" s="136"/>
      <c r="O43659" s="136"/>
      <c r="T43659" s="136"/>
      <c r="W43659" s="136"/>
      <c r="Z43659" s="136"/>
      <c r="AC43659" s="136"/>
    </row>
    <row r="43660" spans="2:29">
      <c r="B43660" s="136"/>
      <c r="E43660" s="136"/>
      <c r="H43660" s="136"/>
      <c r="K43660" s="136"/>
      <c r="O43660" s="136"/>
      <c r="T43660" s="136"/>
      <c r="W43660" s="136"/>
      <c r="Z43660" s="136"/>
      <c r="AC43660" s="136"/>
    </row>
    <row r="43661" spans="2:29">
      <c r="B43661" s="136"/>
      <c r="E43661" s="136"/>
      <c r="H43661" s="136"/>
      <c r="K43661" s="136"/>
      <c r="O43661" s="136"/>
      <c r="T43661" s="136"/>
      <c r="W43661" s="136"/>
      <c r="Z43661" s="136"/>
      <c r="AC43661" s="136"/>
    </row>
    <row r="43662" spans="2:29">
      <c r="B43662" s="136"/>
      <c r="E43662" s="136"/>
      <c r="H43662" s="136"/>
      <c r="K43662" s="136"/>
      <c r="O43662" s="136"/>
      <c r="T43662" s="136"/>
      <c r="W43662" s="136"/>
      <c r="Z43662" s="136"/>
      <c r="AC43662" s="136"/>
    </row>
    <row r="43663" spans="2:29">
      <c r="B43663" s="136"/>
      <c r="E43663" s="136"/>
      <c r="H43663" s="136"/>
      <c r="K43663" s="136"/>
      <c r="O43663" s="136"/>
      <c r="T43663" s="136"/>
      <c r="W43663" s="136"/>
      <c r="Z43663" s="136"/>
      <c r="AC43663" s="136"/>
    </row>
    <row r="43664" spans="2:29">
      <c r="B43664" s="136"/>
      <c r="E43664" s="136"/>
      <c r="H43664" s="136"/>
      <c r="K43664" s="136"/>
      <c r="O43664" s="136"/>
      <c r="T43664" s="136"/>
      <c r="W43664" s="136"/>
      <c r="Z43664" s="136"/>
      <c r="AC43664" s="136"/>
    </row>
    <row r="43665" spans="2:29">
      <c r="B43665" s="136"/>
      <c r="E43665" s="136"/>
      <c r="H43665" s="136"/>
      <c r="K43665" s="136"/>
      <c r="O43665" s="136"/>
      <c r="T43665" s="136"/>
      <c r="W43665" s="136"/>
      <c r="Z43665" s="136"/>
      <c r="AC43665" s="136"/>
    </row>
    <row r="43666" spans="2:29">
      <c r="B43666" s="136"/>
      <c r="E43666" s="136"/>
      <c r="H43666" s="136"/>
      <c r="K43666" s="136"/>
      <c r="O43666" s="136"/>
      <c r="T43666" s="136"/>
      <c r="W43666" s="136"/>
      <c r="Z43666" s="136"/>
      <c r="AC43666" s="136"/>
    </row>
    <row r="43667" spans="2:29">
      <c r="B43667" s="136"/>
      <c r="E43667" s="136"/>
      <c r="H43667" s="136"/>
      <c r="K43667" s="136"/>
      <c r="O43667" s="136"/>
      <c r="T43667" s="136"/>
      <c r="W43667" s="136"/>
      <c r="Z43667" s="136"/>
      <c r="AC43667" s="136"/>
    </row>
    <row r="43668" spans="2:29">
      <c r="B43668" s="136"/>
      <c r="E43668" s="136"/>
      <c r="H43668" s="136"/>
      <c r="K43668" s="136"/>
      <c r="O43668" s="136"/>
      <c r="T43668" s="136"/>
      <c r="W43668" s="136"/>
      <c r="Z43668" s="136"/>
      <c r="AC43668" s="136"/>
    </row>
    <row r="43669" spans="2:29">
      <c r="B43669" s="136"/>
      <c r="E43669" s="136"/>
      <c r="H43669" s="136"/>
      <c r="K43669" s="136"/>
      <c r="O43669" s="136"/>
      <c r="T43669" s="136"/>
      <c r="W43669" s="136"/>
      <c r="Z43669" s="136"/>
      <c r="AC43669" s="136"/>
    </row>
    <row r="43670" spans="2:29">
      <c r="B43670" s="136"/>
      <c r="E43670" s="136"/>
      <c r="H43670" s="136"/>
      <c r="K43670" s="136"/>
      <c r="O43670" s="136"/>
      <c r="T43670" s="136"/>
      <c r="W43670" s="136"/>
      <c r="Z43670" s="136"/>
      <c r="AC43670" s="136"/>
    </row>
    <row r="43671" spans="2:29">
      <c r="B43671" s="136"/>
      <c r="E43671" s="136"/>
      <c r="H43671" s="136"/>
      <c r="K43671" s="136"/>
      <c r="O43671" s="136"/>
      <c r="T43671" s="136"/>
      <c r="W43671" s="136"/>
      <c r="Z43671" s="136"/>
      <c r="AC43671" s="136"/>
    </row>
    <row r="43672" spans="2:29">
      <c r="B43672" s="136"/>
      <c r="E43672" s="136"/>
      <c r="H43672" s="136"/>
      <c r="K43672" s="136"/>
      <c r="O43672" s="136"/>
      <c r="T43672" s="136"/>
      <c r="W43672" s="136"/>
      <c r="Z43672" s="136"/>
      <c r="AC43672" s="136"/>
    </row>
    <row r="43673" spans="2:29">
      <c r="B43673" s="136"/>
      <c r="E43673" s="136"/>
      <c r="H43673" s="136"/>
      <c r="K43673" s="136"/>
      <c r="O43673" s="136"/>
      <c r="T43673" s="136"/>
      <c r="W43673" s="136"/>
      <c r="Z43673" s="136"/>
      <c r="AC43673" s="136"/>
    </row>
    <row r="43674" spans="2:29">
      <c r="B43674" s="136"/>
      <c r="E43674" s="136"/>
      <c r="H43674" s="136"/>
      <c r="K43674" s="136"/>
      <c r="O43674" s="136"/>
      <c r="T43674" s="136"/>
      <c r="W43674" s="136"/>
      <c r="Z43674" s="136"/>
      <c r="AC43674" s="136"/>
    </row>
    <row r="43675" spans="2:29">
      <c r="B43675" s="136"/>
      <c r="E43675" s="136"/>
      <c r="H43675" s="136"/>
      <c r="K43675" s="136"/>
      <c r="O43675" s="136"/>
      <c r="T43675" s="136"/>
      <c r="W43675" s="136"/>
      <c r="Z43675" s="136"/>
      <c r="AC43675" s="136"/>
    </row>
    <row r="43676" spans="2:29">
      <c r="B43676" s="136"/>
      <c r="E43676" s="136"/>
      <c r="H43676" s="136"/>
      <c r="K43676" s="136"/>
      <c r="O43676" s="136"/>
      <c r="T43676" s="136"/>
      <c r="W43676" s="136"/>
      <c r="Z43676" s="136"/>
      <c r="AC43676" s="136"/>
    </row>
    <row r="43677" spans="2:29">
      <c r="B43677" s="136"/>
      <c r="E43677" s="136"/>
      <c r="H43677" s="136"/>
      <c r="K43677" s="136"/>
      <c r="O43677" s="136"/>
      <c r="T43677" s="136"/>
      <c r="W43677" s="136"/>
      <c r="Z43677" s="136"/>
      <c r="AC43677" s="136"/>
    </row>
    <row r="43678" spans="2:29">
      <c r="B43678" s="136"/>
      <c r="E43678" s="136"/>
      <c r="H43678" s="136"/>
      <c r="K43678" s="136"/>
      <c r="O43678" s="136"/>
      <c r="T43678" s="136"/>
      <c r="W43678" s="136"/>
      <c r="Z43678" s="136"/>
      <c r="AC43678" s="136"/>
    </row>
    <row r="43679" spans="2:29">
      <c r="B43679" s="136"/>
      <c r="E43679" s="136"/>
      <c r="H43679" s="136"/>
      <c r="K43679" s="136"/>
      <c r="O43679" s="136"/>
      <c r="T43679" s="136"/>
      <c r="W43679" s="136"/>
      <c r="Z43679" s="136"/>
      <c r="AC43679" s="136"/>
    </row>
    <row r="43680" spans="2:29">
      <c r="B43680" s="136"/>
      <c r="E43680" s="136"/>
      <c r="H43680" s="136"/>
      <c r="K43680" s="136"/>
      <c r="O43680" s="136"/>
      <c r="T43680" s="136"/>
      <c r="W43680" s="136"/>
      <c r="Z43680" s="136"/>
      <c r="AC43680" s="136"/>
    </row>
    <row r="43681" spans="2:29">
      <c r="B43681" s="136"/>
      <c r="E43681" s="136"/>
      <c r="H43681" s="136"/>
      <c r="K43681" s="136"/>
      <c r="O43681" s="136"/>
      <c r="T43681" s="136"/>
      <c r="W43681" s="136"/>
      <c r="Z43681" s="136"/>
      <c r="AC43681" s="136"/>
    </row>
    <row r="43682" spans="2:29">
      <c r="B43682" s="136"/>
      <c r="E43682" s="136"/>
      <c r="H43682" s="136"/>
      <c r="K43682" s="136"/>
      <c r="O43682" s="136"/>
      <c r="T43682" s="136"/>
      <c r="W43682" s="136"/>
      <c r="Z43682" s="136"/>
      <c r="AC43682" s="136"/>
    </row>
    <row r="43683" spans="2:29">
      <c r="B43683" s="136"/>
      <c r="E43683" s="136"/>
      <c r="H43683" s="136"/>
      <c r="K43683" s="136"/>
      <c r="O43683" s="136"/>
      <c r="T43683" s="136"/>
      <c r="W43683" s="136"/>
      <c r="Z43683" s="136"/>
      <c r="AC43683" s="136"/>
    </row>
    <row r="43684" spans="2:29">
      <c r="B43684" s="136"/>
      <c r="E43684" s="136"/>
      <c r="H43684" s="136"/>
      <c r="K43684" s="136"/>
      <c r="O43684" s="136"/>
      <c r="T43684" s="136"/>
      <c r="W43684" s="136"/>
      <c r="Z43684" s="136"/>
      <c r="AC43684" s="136"/>
    </row>
    <row r="43685" spans="2:29">
      <c r="B43685" s="136"/>
      <c r="E43685" s="136"/>
      <c r="H43685" s="136"/>
      <c r="K43685" s="136"/>
      <c r="O43685" s="136"/>
      <c r="T43685" s="136"/>
      <c r="W43685" s="136"/>
      <c r="Z43685" s="136"/>
      <c r="AC43685" s="136"/>
    </row>
    <row r="43686" spans="2:29">
      <c r="B43686" s="136"/>
      <c r="E43686" s="136"/>
      <c r="H43686" s="136"/>
      <c r="K43686" s="136"/>
      <c r="O43686" s="136"/>
      <c r="T43686" s="136"/>
      <c r="W43686" s="136"/>
      <c r="Z43686" s="136"/>
      <c r="AC43686" s="136"/>
    </row>
    <row r="43687" spans="2:29">
      <c r="B43687" s="136"/>
      <c r="E43687" s="136"/>
      <c r="H43687" s="136"/>
      <c r="K43687" s="136"/>
      <c r="O43687" s="136"/>
      <c r="T43687" s="136"/>
      <c r="W43687" s="136"/>
      <c r="Z43687" s="136"/>
      <c r="AC43687" s="136"/>
    </row>
    <row r="43688" spans="2:29">
      <c r="B43688" s="136"/>
      <c r="E43688" s="136"/>
      <c r="H43688" s="136"/>
      <c r="K43688" s="136"/>
      <c r="O43688" s="136"/>
      <c r="T43688" s="136"/>
      <c r="W43688" s="136"/>
      <c r="Z43688" s="136"/>
      <c r="AC43688" s="136"/>
    </row>
    <row r="43689" spans="2:29">
      <c r="B43689" s="136"/>
      <c r="E43689" s="136"/>
      <c r="H43689" s="136"/>
      <c r="K43689" s="136"/>
      <c r="O43689" s="136"/>
      <c r="T43689" s="136"/>
      <c r="W43689" s="136"/>
      <c r="Z43689" s="136"/>
      <c r="AC43689" s="136"/>
    </row>
    <row r="43690" spans="2:29">
      <c r="B43690" s="136"/>
      <c r="E43690" s="136"/>
      <c r="H43690" s="136"/>
      <c r="K43690" s="136"/>
      <c r="O43690" s="136"/>
      <c r="T43690" s="136"/>
      <c r="W43690" s="136"/>
      <c r="Z43690" s="136"/>
      <c r="AC43690" s="136"/>
    </row>
    <row r="43691" spans="2:29">
      <c r="B43691" s="136"/>
      <c r="E43691" s="136"/>
      <c r="H43691" s="136"/>
      <c r="K43691" s="136"/>
      <c r="O43691" s="136"/>
      <c r="T43691" s="136"/>
      <c r="W43691" s="136"/>
      <c r="Z43691" s="136"/>
      <c r="AC43691" s="136"/>
    </row>
    <row r="43692" spans="2:29">
      <c r="B43692" s="136"/>
      <c r="E43692" s="136"/>
      <c r="H43692" s="136"/>
      <c r="K43692" s="136"/>
      <c r="O43692" s="136"/>
      <c r="T43692" s="136"/>
      <c r="W43692" s="136"/>
      <c r="Z43692" s="136"/>
      <c r="AC43692" s="136"/>
    </row>
    <row r="43693" spans="2:29">
      <c r="B43693" s="136"/>
      <c r="E43693" s="136"/>
      <c r="H43693" s="136"/>
      <c r="K43693" s="136"/>
      <c r="O43693" s="136"/>
      <c r="T43693" s="136"/>
      <c r="W43693" s="136"/>
      <c r="Z43693" s="136"/>
      <c r="AC43693" s="136"/>
    </row>
    <row r="43694" spans="2:29">
      <c r="B43694" s="136"/>
      <c r="E43694" s="136"/>
      <c r="H43694" s="136"/>
      <c r="K43694" s="136"/>
      <c r="O43694" s="136"/>
      <c r="T43694" s="136"/>
      <c r="W43694" s="136"/>
      <c r="Z43694" s="136"/>
      <c r="AC43694" s="136"/>
    </row>
    <row r="43695" spans="2:29">
      <c r="B43695" s="136"/>
      <c r="E43695" s="136"/>
      <c r="H43695" s="136"/>
      <c r="K43695" s="136"/>
      <c r="O43695" s="136"/>
      <c r="T43695" s="136"/>
      <c r="W43695" s="136"/>
      <c r="Z43695" s="136"/>
      <c r="AC43695" s="136"/>
    </row>
    <row r="43696" spans="2:29">
      <c r="B43696" s="136"/>
      <c r="E43696" s="136"/>
      <c r="H43696" s="136"/>
      <c r="K43696" s="136"/>
      <c r="O43696" s="136"/>
      <c r="T43696" s="136"/>
      <c r="W43696" s="136"/>
      <c r="Z43696" s="136"/>
      <c r="AC43696" s="136"/>
    </row>
    <row r="43697" spans="2:29">
      <c r="B43697" s="136"/>
      <c r="E43697" s="136"/>
      <c r="H43697" s="136"/>
      <c r="K43697" s="136"/>
      <c r="O43697" s="136"/>
      <c r="T43697" s="136"/>
      <c r="W43697" s="136"/>
      <c r="Z43697" s="136"/>
      <c r="AC43697" s="136"/>
    </row>
    <row r="43698" spans="2:29">
      <c r="B43698" s="136"/>
      <c r="E43698" s="136"/>
      <c r="H43698" s="136"/>
      <c r="K43698" s="136"/>
      <c r="O43698" s="136"/>
      <c r="T43698" s="136"/>
      <c r="W43698" s="136"/>
      <c r="Z43698" s="136"/>
      <c r="AC43698" s="136"/>
    </row>
    <row r="43699" spans="2:29">
      <c r="B43699" s="136"/>
      <c r="E43699" s="136"/>
      <c r="H43699" s="136"/>
      <c r="K43699" s="136"/>
      <c r="O43699" s="136"/>
      <c r="T43699" s="136"/>
      <c r="W43699" s="136"/>
      <c r="Z43699" s="136"/>
      <c r="AC43699" s="136"/>
    </row>
    <row r="43700" spans="2:29">
      <c r="B43700" s="136"/>
      <c r="E43700" s="136"/>
      <c r="H43700" s="136"/>
      <c r="K43700" s="136"/>
      <c r="O43700" s="136"/>
      <c r="T43700" s="136"/>
      <c r="W43700" s="136"/>
      <c r="Z43700" s="136"/>
      <c r="AC43700" s="136"/>
    </row>
    <row r="43701" spans="2:29">
      <c r="B43701" s="136"/>
      <c r="E43701" s="136"/>
      <c r="H43701" s="136"/>
      <c r="K43701" s="136"/>
      <c r="O43701" s="136"/>
      <c r="T43701" s="136"/>
      <c r="W43701" s="136"/>
      <c r="Z43701" s="136"/>
      <c r="AC43701" s="136"/>
    </row>
    <row r="43702" spans="2:29">
      <c r="B43702" s="136"/>
      <c r="E43702" s="136"/>
      <c r="H43702" s="136"/>
      <c r="K43702" s="136"/>
      <c r="O43702" s="136"/>
      <c r="T43702" s="136"/>
      <c r="W43702" s="136"/>
      <c r="Z43702" s="136"/>
      <c r="AC43702" s="136"/>
    </row>
    <row r="43703" spans="2:29">
      <c r="B43703" s="136"/>
      <c r="E43703" s="136"/>
      <c r="H43703" s="136"/>
      <c r="K43703" s="136"/>
      <c r="O43703" s="136"/>
      <c r="T43703" s="136"/>
      <c r="W43703" s="136"/>
      <c r="Z43703" s="136"/>
      <c r="AC43703" s="136"/>
    </row>
    <row r="43704" spans="2:29">
      <c r="B43704" s="136"/>
      <c r="E43704" s="136"/>
      <c r="H43704" s="136"/>
      <c r="K43704" s="136"/>
      <c r="O43704" s="136"/>
      <c r="T43704" s="136"/>
      <c r="W43704" s="136"/>
      <c r="Z43704" s="136"/>
      <c r="AC43704" s="136"/>
    </row>
    <row r="43705" spans="2:29">
      <c r="B43705" s="136"/>
      <c r="E43705" s="136"/>
      <c r="H43705" s="136"/>
      <c r="K43705" s="136"/>
      <c r="O43705" s="136"/>
      <c r="T43705" s="136"/>
      <c r="W43705" s="136"/>
      <c r="Z43705" s="136"/>
      <c r="AC43705" s="136"/>
    </row>
    <row r="43706" spans="2:29">
      <c r="B43706" s="136"/>
      <c r="E43706" s="136"/>
      <c r="H43706" s="136"/>
      <c r="K43706" s="136"/>
      <c r="O43706" s="136"/>
      <c r="T43706" s="136"/>
      <c r="W43706" s="136"/>
      <c r="Z43706" s="136"/>
      <c r="AC43706" s="136"/>
    </row>
    <row r="43707" spans="2:29">
      <c r="B43707" s="136"/>
      <c r="E43707" s="136"/>
      <c r="H43707" s="136"/>
      <c r="K43707" s="136"/>
      <c r="O43707" s="136"/>
      <c r="T43707" s="136"/>
      <c r="W43707" s="136"/>
      <c r="Z43707" s="136"/>
      <c r="AC43707" s="136"/>
    </row>
    <row r="43708" spans="2:29">
      <c r="B43708" s="136"/>
      <c r="E43708" s="136"/>
      <c r="H43708" s="136"/>
      <c r="K43708" s="136"/>
      <c r="O43708" s="136"/>
      <c r="T43708" s="136"/>
      <c r="W43708" s="136"/>
      <c r="Z43708" s="136"/>
      <c r="AC43708" s="136"/>
    </row>
    <row r="43709" spans="2:29">
      <c r="B43709" s="136"/>
      <c r="E43709" s="136"/>
      <c r="H43709" s="136"/>
      <c r="K43709" s="136"/>
      <c r="O43709" s="136"/>
      <c r="T43709" s="136"/>
      <c r="W43709" s="136"/>
      <c r="Z43709" s="136"/>
      <c r="AC43709" s="136"/>
    </row>
    <row r="43710" spans="2:29">
      <c r="B43710" s="136"/>
      <c r="E43710" s="136"/>
      <c r="H43710" s="136"/>
      <c r="K43710" s="136"/>
      <c r="O43710" s="136"/>
      <c r="T43710" s="136"/>
      <c r="W43710" s="136"/>
      <c r="Z43710" s="136"/>
      <c r="AC43710" s="136"/>
    </row>
    <row r="43711" spans="2:29">
      <c r="B43711" s="136"/>
      <c r="E43711" s="136"/>
      <c r="H43711" s="136"/>
      <c r="K43711" s="136"/>
      <c r="O43711" s="136"/>
      <c r="T43711" s="136"/>
      <c r="W43711" s="136"/>
      <c r="Z43711" s="136"/>
      <c r="AC43711" s="136"/>
    </row>
    <row r="43712" spans="2:29">
      <c r="B43712" s="136"/>
      <c r="E43712" s="136"/>
      <c r="H43712" s="136"/>
      <c r="K43712" s="136"/>
      <c r="O43712" s="136"/>
      <c r="T43712" s="136"/>
      <c r="W43712" s="136"/>
      <c r="Z43712" s="136"/>
      <c r="AC43712" s="136"/>
    </row>
    <row r="43713" spans="2:29">
      <c r="B43713" s="136"/>
      <c r="E43713" s="136"/>
      <c r="H43713" s="136"/>
      <c r="K43713" s="136"/>
      <c r="O43713" s="136"/>
      <c r="T43713" s="136"/>
      <c r="W43713" s="136"/>
      <c r="Z43713" s="136"/>
      <c r="AC43713" s="136"/>
    </row>
    <row r="43714" spans="2:29">
      <c r="B43714" s="136"/>
      <c r="E43714" s="136"/>
      <c r="H43714" s="136"/>
      <c r="K43714" s="136"/>
      <c r="O43714" s="136"/>
      <c r="T43714" s="136"/>
      <c r="W43714" s="136"/>
      <c r="Z43714" s="136"/>
      <c r="AC43714" s="136"/>
    </row>
    <row r="43715" spans="2:29">
      <c r="B43715" s="136"/>
      <c r="E43715" s="136"/>
      <c r="H43715" s="136"/>
      <c r="K43715" s="136"/>
      <c r="O43715" s="136"/>
      <c r="T43715" s="136"/>
      <c r="W43715" s="136"/>
      <c r="Z43715" s="136"/>
      <c r="AC43715" s="136"/>
    </row>
    <row r="43716" spans="2:29">
      <c r="B43716" s="136"/>
      <c r="E43716" s="136"/>
      <c r="H43716" s="136"/>
      <c r="K43716" s="136"/>
      <c r="O43716" s="136"/>
      <c r="T43716" s="136"/>
      <c r="W43716" s="136"/>
      <c r="Z43716" s="136"/>
      <c r="AC43716" s="136"/>
    </row>
    <row r="43717" spans="2:29">
      <c r="B43717" s="136"/>
      <c r="E43717" s="136"/>
      <c r="H43717" s="136"/>
      <c r="K43717" s="136"/>
      <c r="O43717" s="136"/>
      <c r="T43717" s="136"/>
      <c r="W43717" s="136"/>
      <c r="Z43717" s="136"/>
      <c r="AC43717" s="136"/>
    </row>
    <row r="43718" spans="2:29">
      <c r="B43718" s="136"/>
      <c r="E43718" s="136"/>
      <c r="H43718" s="136"/>
      <c r="K43718" s="136"/>
      <c r="O43718" s="136"/>
      <c r="T43718" s="136"/>
      <c r="W43718" s="136"/>
      <c r="Z43718" s="136"/>
      <c r="AC43718" s="136"/>
    </row>
    <row r="43719" spans="2:29">
      <c r="B43719" s="136"/>
      <c r="E43719" s="136"/>
      <c r="H43719" s="136"/>
      <c r="K43719" s="136"/>
      <c r="O43719" s="136"/>
      <c r="T43719" s="136"/>
      <c r="W43719" s="136"/>
      <c r="Z43719" s="136"/>
      <c r="AC43719" s="136"/>
    </row>
    <row r="43720" spans="2:29">
      <c r="B43720" s="136"/>
      <c r="E43720" s="136"/>
      <c r="H43720" s="136"/>
      <c r="K43720" s="136"/>
      <c r="O43720" s="136"/>
      <c r="T43720" s="136"/>
      <c r="W43720" s="136"/>
      <c r="Z43720" s="136"/>
      <c r="AC43720" s="136"/>
    </row>
    <row r="43721" spans="2:29">
      <c r="B43721" s="136"/>
      <c r="E43721" s="136"/>
      <c r="H43721" s="136"/>
      <c r="K43721" s="136"/>
      <c r="O43721" s="136"/>
      <c r="T43721" s="136"/>
      <c r="W43721" s="136"/>
      <c r="Z43721" s="136"/>
      <c r="AC43721" s="136"/>
    </row>
    <row r="43722" spans="2:29">
      <c r="B43722" s="136"/>
      <c r="E43722" s="136"/>
      <c r="H43722" s="136"/>
      <c r="K43722" s="136"/>
      <c r="O43722" s="136"/>
      <c r="T43722" s="136"/>
      <c r="W43722" s="136"/>
      <c r="Z43722" s="136"/>
      <c r="AC43722" s="136"/>
    </row>
    <row r="43723" spans="2:29">
      <c r="B43723" s="136"/>
      <c r="E43723" s="136"/>
      <c r="H43723" s="136"/>
      <c r="K43723" s="136"/>
      <c r="O43723" s="136"/>
      <c r="T43723" s="136"/>
      <c r="W43723" s="136"/>
      <c r="Z43723" s="136"/>
      <c r="AC43723" s="136"/>
    </row>
    <row r="43724" spans="2:29">
      <c r="B43724" s="136"/>
      <c r="E43724" s="136"/>
      <c r="H43724" s="136"/>
      <c r="K43724" s="136"/>
      <c r="O43724" s="136"/>
      <c r="T43724" s="136"/>
      <c r="W43724" s="136"/>
      <c r="Z43724" s="136"/>
      <c r="AC43724" s="136"/>
    </row>
    <row r="43725" spans="2:29">
      <c r="B43725" s="136"/>
      <c r="E43725" s="136"/>
      <c r="H43725" s="136"/>
      <c r="K43725" s="136"/>
      <c r="O43725" s="136"/>
      <c r="T43725" s="136"/>
      <c r="W43725" s="136"/>
      <c r="Z43725" s="136"/>
      <c r="AC43725" s="136"/>
    </row>
    <row r="43726" spans="2:29">
      <c r="B43726" s="136"/>
      <c r="E43726" s="136"/>
      <c r="H43726" s="136"/>
      <c r="K43726" s="136"/>
      <c r="O43726" s="136"/>
      <c r="T43726" s="136"/>
      <c r="W43726" s="136"/>
      <c r="Z43726" s="136"/>
      <c r="AC43726" s="136"/>
    </row>
    <row r="43727" spans="2:29">
      <c r="B43727" s="136"/>
      <c r="E43727" s="136"/>
      <c r="H43727" s="136"/>
      <c r="K43727" s="136"/>
      <c r="O43727" s="136"/>
      <c r="T43727" s="136"/>
      <c r="W43727" s="136"/>
      <c r="Z43727" s="136"/>
      <c r="AC43727" s="136"/>
    </row>
    <row r="43728" spans="2:29">
      <c r="B43728" s="136"/>
      <c r="E43728" s="136"/>
      <c r="H43728" s="136"/>
      <c r="K43728" s="136"/>
      <c r="O43728" s="136"/>
      <c r="T43728" s="136"/>
      <c r="W43728" s="136"/>
      <c r="Z43728" s="136"/>
      <c r="AC43728" s="136"/>
    </row>
    <row r="43729" spans="2:29">
      <c r="B43729" s="136"/>
      <c r="E43729" s="136"/>
      <c r="H43729" s="136"/>
      <c r="K43729" s="136"/>
      <c r="O43729" s="136"/>
      <c r="T43729" s="136"/>
      <c r="W43729" s="136"/>
      <c r="Z43729" s="136"/>
      <c r="AC43729" s="136"/>
    </row>
    <row r="43730" spans="2:29">
      <c r="B43730" s="136"/>
      <c r="E43730" s="136"/>
      <c r="H43730" s="136"/>
      <c r="K43730" s="136"/>
      <c r="O43730" s="136"/>
      <c r="T43730" s="136"/>
      <c r="W43730" s="136"/>
      <c r="Z43730" s="136"/>
      <c r="AC43730" s="136"/>
    </row>
    <row r="43731" spans="2:29">
      <c r="B43731" s="136"/>
      <c r="E43731" s="136"/>
      <c r="H43731" s="136"/>
      <c r="K43731" s="136"/>
      <c r="O43731" s="136"/>
      <c r="T43731" s="136"/>
      <c r="W43731" s="136"/>
      <c r="Z43731" s="136"/>
      <c r="AC43731" s="136"/>
    </row>
    <row r="43732" spans="2:29">
      <c r="B43732" s="136"/>
      <c r="E43732" s="136"/>
      <c r="H43732" s="136"/>
      <c r="K43732" s="136"/>
      <c r="O43732" s="136"/>
      <c r="T43732" s="136"/>
      <c r="W43732" s="136"/>
      <c r="Z43732" s="136"/>
      <c r="AC43732" s="136"/>
    </row>
    <row r="43733" spans="2:29">
      <c r="B43733" s="136"/>
      <c r="E43733" s="136"/>
      <c r="H43733" s="136"/>
      <c r="K43733" s="136"/>
      <c r="O43733" s="136"/>
      <c r="T43733" s="136"/>
      <c r="W43733" s="136"/>
      <c r="Z43733" s="136"/>
      <c r="AC43733" s="136"/>
    </row>
    <row r="43734" spans="2:29">
      <c r="B43734" s="136"/>
      <c r="E43734" s="136"/>
      <c r="H43734" s="136"/>
      <c r="K43734" s="136"/>
      <c r="O43734" s="136"/>
      <c r="T43734" s="136"/>
      <c r="W43734" s="136"/>
      <c r="Z43734" s="136"/>
      <c r="AC43734" s="136"/>
    </row>
    <row r="43735" spans="2:29">
      <c r="B43735" s="136"/>
      <c r="E43735" s="136"/>
      <c r="H43735" s="136"/>
      <c r="K43735" s="136"/>
      <c r="O43735" s="136"/>
      <c r="T43735" s="136"/>
      <c r="W43735" s="136"/>
      <c r="Z43735" s="136"/>
      <c r="AC43735" s="136"/>
    </row>
    <row r="43736" spans="2:29">
      <c r="B43736" s="136"/>
      <c r="E43736" s="136"/>
      <c r="H43736" s="136"/>
      <c r="K43736" s="136"/>
      <c r="O43736" s="136"/>
      <c r="T43736" s="136"/>
      <c r="W43736" s="136"/>
      <c r="Z43736" s="136"/>
      <c r="AC43736" s="136"/>
    </row>
    <row r="43737" spans="2:29">
      <c r="B43737" s="136"/>
      <c r="E43737" s="136"/>
      <c r="H43737" s="136"/>
      <c r="K43737" s="136"/>
      <c r="O43737" s="136"/>
      <c r="T43737" s="136"/>
      <c r="W43737" s="136"/>
      <c r="Z43737" s="136"/>
      <c r="AC43737" s="136"/>
    </row>
    <row r="43738" spans="2:29">
      <c r="B43738" s="136"/>
      <c r="E43738" s="136"/>
      <c r="H43738" s="136"/>
      <c r="K43738" s="136"/>
      <c r="O43738" s="136"/>
      <c r="T43738" s="136"/>
      <c r="W43738" s="136"/>
      <c r="Z43738" s="136"/>
      <c r="AC43738" s="136"/>
    </row>
    <row r="43739" spans="2:29">
      <c r="B43739" s="136"/>
      <c r="E43739" s="136"/>
      <c r="H43739" s="136"/>
      <c r="K43739" s="136"/>
      <c r="O43739" s="136"/>
      <c r="T43739" s="136"/>
      <c r="W43739" s="136"/>
      <c r="Z43739" s="136"/>
      <c r="AC43739" s="136"/>
    </row>
    <row r="43740" spans="2:29">
      <c r="B43740" s="136"/>
      <c r="E43740" s="136"/>
      <c r="H43740" s="136"/>
      <c r="K43740" s="136"/>
      <c r="O43740" s="136"/>
      <c r="T43740" s="136"/>
      <c r="W43740" s="136"/>
      <c r="Z43740" s="136"/>
      <c r="AC43740" s="136"/>
    </row>
    <row r="43741" spans="2:29">
      <c r="B43741" s="136"/>
      <c r="E43741" s="136"/>
      <c r="H43741" s="136"/>
      <c r="K43741" s="136"/>
      <c r="O43741" s="136"/>
      <c r="T43741" s="136"/>
      <c r="W43741" s="136"/>
      <c r="Z43741" s="136"/>
      <c r="AC43741" s="136"/>
    </row>
    <row r="43742" spans="2:29">
      <c r="B43742" s="136"/>
      <c r="E43742" s="136"/>
      <c r="H43742" s="136"/>
      <c r="K43742" s="136"/>
      <c r="O43742" s="136"/>
      <c r="T43742" s="136"/>
      <c r="W43742" s="136"/>
      <c r="Z43742" s="136"/>
      <c r="AC43742" s="136"/>
    </row>
    <row r="43743" spans="2:29">
      <c r="B43743" s="136"/>
      <c r="E43743" s="136"/>
      <c r="H43743" s="136"/>
      <c r="K43743" s="136"/>
      <c r="O43743" s="136"/>
      <c r="T43743" s="136"/>
      <c r="W43743" s="136"/>
      <c r="Z43743" s="136"/>
      <c r="AC43743" s="136"/>
    </row>
    <row r="43744" spans="2:29">
      <c r="B43744" s="136"/>
      <c r="E43744" s="136"/>
      <c r="H43744" s="136"/>
      <c r="K43744" s="136"/>
      <c r="O43744" s="136"/>
      <c r="T43744" s="136"/>
      <c r="W43744" s="136"/>
      <c r="Z43744" s="136"/>
      <c r="AC43744" s="136"/>
    </row>
    <row r="43745" spans="2:29">
      <c r="B43745" s="136"/>
      <c r="E43745" s="136"/>
      <c r="H43745" s="136"/>
      <c r="K43745" s="136"/>
      <c r="O43745" s="136"/>
      <c r="T43745" s="136"/>
      <c r="W43745" s="136"/>
      <c r="Z43745" s="136"/>
      <c r="AC43745" s="136"/>
    </row>
    <row r="43746" spans="2:29">
      <c r="B43746" s="136"/>
      <c r="E43746" s="136"/>
      <c r="H43746" s="136"/>
      <c r="K43746" s="136"/>
      <c r="O43746" s="136"/>
      <c r="T43746" s="136"/>
      <c r="W43746" s="136"/>
      <c r="Z43746" s="136"/>
      <c r="AC43746" s="136"/>
    </row>
    <row r="43747" spans="2:29">
      <c r="B43747" s="136"/>
      <c r="E43747" s="136"/>
      <c r="H43747" s="136"/>
      <c r="K43747" s="136"/>
      <c r="O43747" s="136"/>
      <c r="T43747" s="136"/>
      <c r="W43747" s="136"/>
      <c r="Z43747" s="136"/>
      <c r="AC43747" s="136"/>
    </row>
    <row r="43748" spans="2:29">
      <c r="B43748" s="136"/>
      <c r="E43748" s="136"/>
      <c r="H43748" s="136"/>
      <c r="K43748" s="136"/>
      <c r="O43748" s="136"/>
      <c r="T43748" s="136"/>
      <c r="W43748" s="136"/>
      <c r="Z43748" s="136"/>
      <c r="AC43748" s="136"/>
    </row>
    <row r="43749" spans="2:29">
      <c r="B43749" s="136"/>
      <c r="E43749" s="136"/>
      <c r="H43749" s="136"/>
      <c r="K43749" s="136"/>
      <c r="O43749" s="136"/>
      <c r="T43749" s="136"/>
      <c r="W43749" s="136"/>
      <c r="Z43749" s="136"/>
      <c r="AC43749" s="136"/>
    </row>
    <row r="43750" spans="2:29">
      <c r="B43750" s="136"/>
      <c r="E43750" s="136"/>
      <c r="H43750" s="136"/>
      <c r="K43750" s="136"/>
      <c r="O43750" s="136"/>
      <c r="T43750" s="136"/>
      <c r="W43750" s="136"/>
      <c r="Z43750" s="136"/>
      <c r="AC43750" s="136"/>
    </row>
    <row r="43751" spans="2:29">
      <c r="B43751" s="136"/>
      <c r="E43751" s="136"/>
      <c r="H43751" s="136"/>
      <c r="K43751" s="136"/>
      <c r="O43751" s="136"/>
      <c r="T43751" s="136"/>
      <c r="W43751" s="136"/>
      <c r="Z43751" s="136"/>
      <c r="AC43751" s="136"/>
    </row>
    <row r="43752" spans="2:29">
      <c r="B43752" s="136"/>
      <c r="E43752" s="136"/>
      <c r="H43752" s="136"/>
      <c r="K43752" s="136"/>
      <c r="O43752" s="136"/>
      <c r="T43752" s="136"/>
      <c r="W43752" s="136"/>
      <c r="Z43752" s="136"/>
      <c r="AC43752" s="136"/>
    </row>
    <row r="43753" spans="2:29">
      <c r="B43753" s="136"/>
      <c r="E43753" s="136"/>
      <c r="H43753" s="136"/>
      <c r="K43753" s="136"/>
      <c r="O43753" s="136"/>
      <c r="T43753" s="136"/>
      <c r="W43753" s="136"/>
      <c r="Z43753" s="136"/>
      <c r="AC43753" s="136"/>
    </row>
    <row r="43754" spans="2:29">
      <c r="B43754" s="136"/>
      <c r="E43754" s="136"/>
      <c r="H43754" s="136"/>
      <c r="K43754" s="136"/>
      <c r="O43754" s="136"/>
      <c r="T43754" s="136"/>
      <c r="W43754" s="136"/>
      <c r="Z43754" s="136"/>
      <c r="AC43754" s="136"/>
    </row>
    <row r="43755" spans="2:29">
      <c r="B43755" s="136"/>
      <c r="E43755" s="136"/>
      <c r="H43755" s="136"/>
      <c r="K43755" s="136"/>
      <c r="O43755" s="136"/>
      <c r="T43755" s="136"/>
      <c r="W43755" s="136"/>
      <c r="Z43755" s="136"/>
      <c r="AC43755" s="136"/>
    </row>
    <row r="43756" spans="2:29">
      <c r="B43756" s="136"/>
      <c r="E43756" s="136"/>
      <c r="H43756" s="136"/>
      <c r="K43756" s="136"/>
      <c r="O43756" s="136"/>
      <c r="T43756" s="136"/>
      <c r="W43756" s="136"/>
      <c r="Z43756" s="136"/>
      <c r="AC43756" s="136"/>
    </row>
    <row r="43757" spans="2:29">
      <c r="B43757" s="136"/>
      <c r="E43757" s="136"/>
      <c r="H43757" s="136"/>
      <c r="K43757" s="136"/>
      <c r="O43757" s="136"/>
      <c r="T43757" s="136"/>
      <c r="W43757" s="136"/>
      <c r="Z43757" s="136"/>
      <c r="AC43757" s="136"/>
    </row>
    <row r="43758" spans="2:29">
      <c r="B43758" s="136"/>
      <c r="E43758" s="136"/>
      <c r="H43758" s="136"/>
      <c r="K43758" s="136"/>
      <c r="O43758" s="136"/>
      <c r="T43758" s="136"/>
      <c r="W43758" s="136"/>
      <c r="Z43758" s="136"/>
      <c r="AC43758" s="136"/>
    </row>
    <row r="43759" spans="2:29">
      <c r="B43759" s="136"/>
      <c r="E43759" s="136"/>
      <c r="H43759" s="136"/>
      <c r="K43759" s="136"/>
      <c r="O43759" s="136"/>
      <c r="T43759" s="136"/>
      <c r="W43759" s="136"/>
      <c r="Z43759" s="136"/>
      <c r="AC43759" s="136"/>
    </row>
    <row r="43760" spans="2:29">
      <c r="B43760" s="136"/>
      <c r="E43760" s="136"/>
      <c r="H43760" s="136"/>
      <c r="K43760" s="136"/>
      <c r="O43760" s="136"/>
      <c r="T43760" s="136"/>
      <c r="W43760" s="136"/>
      <c r="Z43760" s="136"/>
      <c r="AC43760" s="136"/>
    </row>
    <row r="43761" spans="2:29">
      <c r="B43761" s="136"/>
      <c r="E43761" s="136"/>
      <c r="H43761" s="136"/>
      <c r="K43761" s="136"/>
      <c r="O43761" s="136"/>
      <c r="T43761" s="136"/>
      <c r="W43761" s="136"/>
      <c r="Z43761" s="136"/>
      <c r="AC43761" s="136"/>
    </row>
    <row r="43762" spans="2:29">
      <c r="B43762" s="136"/>
      <c r="E43762" s="136"/>
      <c r="H43762" s="136"/>
      <c r="K43762" s="136"/>
      <c r="O43762" s="136"/>
      <c r="T43762" s="136"/>
      <c r="W43762" s="136"/>
      <c r="Z43762" s="136"/>
      <c r="AC43762" s="136"/>
    </row>
    <row r="43763" spans="2:29">
      <c r="B43763" s="136"/>
      <c r="E43763" s="136"/>
      <c r="H43763" s="136"/>
      <c r="K43763" s="136"/>
      <c r="O43763" s="136"/>
      <c r="T43763" s="136"/>
      <c r="W43763" s="136"/>
      <c r="Z43763" s="136"/>
      <c r="AC43763" s="136"/>
    </row>
    <row r="43764" spans="2:29">
      <c r="B43764" s="136"/>
      <c r="E43764" s="136"/>
      <c r="H43764" s="136"/>
      <c r="K43764" s="136"/>
      <c r="O43764" s="136"/>
      <c r="T43764" s="136"/>
      <c r="W43764" s="136"/>
      <c r="Z43764" s="136"/>
      <c r="AC43764" s="136"/>
    </row>
    <row r="43765" spans="2:29">
      <c r="B43765" s="136"/>
      <c r="E43765" s="136"/>
      <c r="H43765" s="136"/>
      <c r="K43765" s="136"/>
      <c r="O43765" s="136"/>
      <c r="T43765" s="136"/>
      <c r="W43765" s="136"/>
      <c r="Z43765" s="136"/>
      <c r="AC43765" s="136"/>
    </row>
    <row r="43766" spans="2:29">
      <c r="B43766" s="136"/>
      <c r="E43766" s="136"/>
      <c r="H43766" s="136"/>
      <c r="K43766" s="136"/>
      <c r="O43766" s="136"/>
      <c r="T43766" s="136"/>
      <c r="W43766" s="136"/>
      <c r="Z43766" s="136"/>
      <c r="AC43766" s="136"/>
    </row>
    <row r="43767" spans="2:29">
      <c r="B43767" s="136"/>
      <c r="E43767" s="136"/>
      <c r="H43767" s="136"/>
      <c r="K43767" s="136"/>
      <c r="O43767" s="136"/>
      <c r="T43767" s="136"/>
      <c r="W43767" s="136"/>
      <c r="Z43767" s="136"/>
      <c r="AC43767" s="136"/>
    </row>
    <row r="43768" spans="2:29">
      <c r="B43768" s="136"/>
      <c r="E43768" s="136"/>
      <c r="H43768" s="136"/>
      <c r="K43768" s="136"/>
      <c r="O43768" s="136"/>
      <c r="T43768" s="136"/>
      <c r="W43768" s="136"/>
      <c r="Z43768" s="136"/>
      <c r="AC43768" s="136"/>
    </row>
    <row r="43769" spans="2:29">
      <c r="B43769" s="136"/>
      <c r="E43769" s="136"/>
      <c r="H43769" s="136"/>
      <c r="K43769" s="136"/>
      <c r="O43769" s="136"/>
      <c r="T43769" s="136"/>
      <c r="W43769" s="136"/>
      <c r="Z43769" s="136"/>
      <c r="AC43769" s="136"/>
    </row>
    <row r="43770" spans="2:29">
      <c r="B43770" s="136"/>
      <c r="E43770" s="136"/>
      <c r="H43770" s="136"/>
      <c r="K43770" s="136"/>
      <c r="O43770" s="136"/>
      <c r="T43770" s="136"/>
      <c r="W43770" s="136"/>
      <c r="Z43770" s="136"/>
      <c r="AC43770" s="136"/>
    </row>
    <row r="43771" spans="2:29">
      <c r="B43771" s="136"/>
      <c r="E43771" s="136"/>
      <c r="H43771" s="136"/>
      <c r="K43771" s="136"/>
      <c r="O43771" s="136"/>
      <c r="T43771" s="136"/>
      <c r="W43771" s="136"/>
      <c r="Z43771" s="136"/>
      <c r="AC43771" s="136"/>
    </row>
    <row r="43772" spans="2:29">
      <c r="B43772" s="136"/>
      <c r="E43772" s="136"/>
      <c r="H43772" s="136"/>
      <c r="K43772" s="136"/>
      <c r="O43772" s="136"/>
      <c r="T43772" s="136"/>
      <c r="W43772" s="136"/>
      <c r="Z43772" s="136"/>
      <c r="AC43772" s="136"/>
    </row>
    <row r="43773" spans="2:29">
      <c r="B43773" s="136"/>
      <c r="E43773" s="136"/>
      <c r="H43773" s="136"/>
      <c r="K43773" s="136"/>
      <c r="O43773" s="136"/>
      <c r="T43773" s="136"/>
      <c r="W43773" s="136"/>
      <c r="Z43773" s="136"/>
      <c r="AC43773" s="136"/>
    </row>
    <row r="43774" spans="2:29">
      <c r="B43774" s="136"/>
      <c r="E43774" s="136"/>
      <c r="H43774" s="136"/>
      <c r="K43774" s="136"/>
      <c r="O43774" s="136"/>
      <c r="T43774" s="136"/>
      <c r="W43774" s="136"/>
      <c r="Z43774" s="136"/>
      <c r="AC43774" s="136"/>
    </row>
    <row r="43775" spans="2:29">
      <c r="B43775" s="136"/>
      <c r="E43775" s="136"/>
      <c r="H43775" s="136"/>
      <c r="K43775" s="136"/>
      <c r="O43775" s="136"/>
      <c r="T43775" s="136"/>
      <c r="W43775" s="136"/>
      <c r="Z43775" s="136"/>
      <c r="AC43775" s="136"/>
    </row>
    <row r="43776" spans="2:29">
      <c r="B43776" s="136"/>
      <c r="E43776" s="136"/>
      <c r="H43776" s="136"/>
      <c r="K43776" s="136"/>
      <c r="O43776" s="136"/>
      <c r="T43776" s="136"/>
      <c r="W43776" s="136"/>
      <c r="Z43776" s="136"/>
      <c r="AC43776" s="136"/>
    </row>
    <row r="43777" spans="2:29">
      <c r="B43777" s="136"/>
      <c r="E43777" s="136"/>
      <c r="H43777" s="136"/>
      <c r="K43777" s="136"/>
      <c r="O43777" s="136"/>
      <c r="T43777" s="136"/>
      <c r="W43777" s="136"/>
      <c r="Z43777" s="136"/>
      <c r="AC43777" s="136"/>
    </row>
    <row r="43778" spans="2:29">
      <c r="B43778" s="136"/>
      <c r="E43778" s="136"/>
      <c r="H43778" s="136"/>
      <c r="K43778" s="136"/>
      <c r="O43778" s="136"/>
      <c r="T43778" s="136"/>
      <c r="W43778" s="136"/>
      <c r="Z43778" s="136"/>
      <c r="AC43778" s="136"/>
    </row>
    <row r="43779" spans="2:29">
      <c r="B43779" s="136"/>
      <c r="E43779" s="136"/>
      <c r="H43779" s="136"/>
      <c r="K43779" s="136"/>
      <c r="O43779" s="136"/>
      <c r="T43779" s="136"/>
      <c r="W43779" s="136"/>
      <c r="Z43779" s="136"/>
      <c r="AC43779" s="136"/>
    </row>
    <row r="43780" spans="2:29">
      <c r="B43780" s="136"/>
      <c r="E43780" s="136"/>
      <c r="H43780" s="136"/>
      <c r="K43780" s="136"/>
      <c r="O43780" s="136"/>
      <c r="T43780" s="136"/>
      <c r="W43780" s="136"/>
      <c r="Z43780" s="136"/>
      <c r="AC43780" s="136"/>
    </row>
    <row r="43781" spans="2:29">
      <c r="B43781" s="136"/>
      <c r="E43781" s="136"/>
      <c r="H43781" s="136"/>
      <c r="K43781" s="136"/>
      <c r="O43781" s="136"/>
      <c r="T43781" s="136"/>
      <c r="W43781" s="136"/>
      <c r="Z43781" s="136"/>
      <c r="AC43781" s="136"/>
    </row>
    <row r="43782" spans="2:29">
      <c r="B43782" s="136"/>
      <c r="E43782" s="136"/>
      <c r="H43782" s="136"/>
      <c r="K43782" s="136"/>
      <c r="O43782" s="136"/>
      <c r="T43782" s="136"/>
      <c r="W43782" s="136"/>
      <c r="Z43782" s="136"/>
      <c r="AC43782" s="136"/>
    </row>
    <row r="43783" spans="2:29">
      <c r="B43783" s="136"/>
      <c r="E43783" s="136"/>
      <c r="H43783" s="136"/>
      <c r="K43783" s="136"/>
      <c r="O43783" s="136"/>
      <c r="T43783" s="136"/>
      <c r="W43783" s="136"/>
      <c r="Z43783" s="136"/>
      <c r="AC43783" s="136"/>
    </row>
    <row r="43784" spans="2:29">
      <c r="B43784" s="136"/>
      <c r="E43784" s="136"/>
      <c r="H43784" s="136"/>
      <c r="K43784" s="136"/>
      <c r="O43784" s="136"/>
      <c r="T43784" s="136"/>
      <c r="W43784" s="136"/>
      <c r="Z43784" s="136"/>
      <c r="AC43784" s="136"/>
    </row>
    <row r="43785" spans="2:29">
      <c r="B43785" s="136"/>
      <c r="E43785" s="136"/>
      <c r="H43785" s="136"/>
      <c r="K43785" s="136"/>
      <c r="O43785" s="136"/>
      <c r="T43785" s="136"/>
      <c r="W43785" s="136"/>
      <c r="Z43785" s="136"/>
      <c r="AC43785" s="136"/>
    </row>
    <row r="43786" spans="2:29">
      <c r="B43786" s="136"/>
      <c r="E43786" s="136"/>
      <c r="H43786" s="136"/>
      <c r="K43786" s="136"/>
      <c r="O43786" s="136"/>
      <c r="T43786" s="136"/>
      <c r="W43786" s="136"/>
      <c r="Z43786" s="136"/>
      <c r="AC43786" s="136"/>
    </row>
    <row r="43787" spans="2:29">
      <c r="B43787" s="136"/>
      <c r="E43787" s="136"/>
      <c r="H43787" s="136"/>
      <c r="K43787" s="136"/>
      <c r="O43787" s="136"/>
      <c r="T43787" s="136"/>
      <c r="W43787" s="136"/>
      <c r="Z43787" s="136"/>
      <c r="AC43787" s="136"/>
    </row>
    <row r="43788" spans="2:29">
      <c r="B43788" s="136"/>
      <c r="E43788" s="136"/>
      <c r="H43788" s="136"/>
      <c r="K43788" s="136"/>
      <c r="O43788" s="136"/>
      <c r="T43788" s="136"/>
      <c r="W43788" s="136"/>
      <c r="Z43788" s="136"/>
      <c r="AC43788" s="136"/>
    </row>
    <row r="43789" spans="2:29">
      <c r="B43789" s="136"/>
      <c r="E43789" s="136"/>
      <c r="H43789" s="136"/>
      <c r="K43789" s="136"/>
      <c r="O43789" s="136"/>
      <c r="T43789" s="136"/>
      <c r="W43789" s="136"/>
      <c r="Z43789" s="136"/>
      <c r="AC43789" s="136"/>
    </row>
    <row r="43790" spans="2:29">
      <c r="B43790" s="136"/>
      <c r="E43790" s="136"/>
      <c r="H43790" s="136"/>
      <c r="K43790" s="136"/>
      <c r="O43790" s="136"/>
      <c r="T43790" s="136"/>
      <c r="W43790" s="136"/>
      <c r="Z43790" s="136"/>
      <c r="AC43790" s="136"/>
    </row>
    <row r="43791" spans="2:29">
      <c r="B43791" s="136"/>
      <c r="E43791" s="136"/>
      <c r="H43791" s="136"/>
      <c r="K43791" s="136"/>
      <c r="O43791" s="136"/>
      <c r="T43791" s="136"/>
      <c r="W43791" s="136"/>
      <c r="Z43791" s="136"/>
      <c r="AC43791" s="136"/>
    </row>
    <row r="43792" spans="2:29">
      <c r="B43792" s="136"/>
      <c r="E43792" s="136"/>
      <c r="H43792" s="136"/>
      <c r="K43792" s="136"/>
      <c r="O43792" s="136"/>
      <c r="T43792" s="136"/>
      <c r="W43792" s="136"/>
      <c r="Z43792" s="136"/>
      <c r="AC43792" s="136"/>
    </row>
    <row r="43793" spans="2:29">
      <c r="B43793" s="136"/>
      <c r="E43793" s="136"/>
      <c r="H43793" s="136"/>
      <c r="K43793" s="136"/>
      <c r="O43793" s="136"/>
      <c r="T43793" s="136"/>
      <c r="W43793" s="136"/>
      <c r="Z43793" s="136"/>
      <c r="AC43793" s="136"/>
    </row>
    <row r="43794" spans="2:29">
      <c r="B43794" s="136"/>
      <c r="E43794" s="136"/>
      <c r="H43794" s="136"/>
      <c r="K43794" s="136"/>
      <c r="O43794" s="136"/>
      <c r="T43794" s="136"/>
      <c r="W43794" s="136"/>
      <c r="Z43794" s="136"/>
      <c r="AC43794" s="136"/>
    </row>
    <row r="43795" spans="2:29">
      <c r="B43795" s="136"/>
      <c r="E43795" s="136"/>
      <c r="H43795" s="136"/>
      <c r="K43795" s="136"/>
      <c r="O43795" s="136"/>
      <c r="T43795" s="136"/>
      <c r="W43795" s="136"/>
      <c r="Z43795" s="136"/>
      <c r="AC43795" s="136"/>
    </row>
    <row r="43796" spans="2:29">
      <c r="B43796" s="136"/>
      <c r="E43796" s="136"/>
      <c r="H43796" s="136"/>
      <c r="K43796" s="136"/>
      <c r="O43796" s="136"/>
      <c r="T43796" s="136"/>
      <c r="W43796" s="136"/>
      <c r="Z43796" s="136"/>
      <c r="AC43796" s="136"/>
    </row>
    <row r="43797" spans="2:29">
      <c r="B43797" s="136"/>
      <c r="E43797" s="136"/>
      <c r="H43797" s="136"/>
      <c r="K43797" s="136"/>
      <c r="O43797" s="136"/>
      <c r="T43797" s="136"/>
      <c r="W43797" s="136"/>
      <c r="Z43797" s="136"/>
      <c r="AC43797" s="136"/>
    </row>
    <row r="43798" spans="2:29">
      <c r="B43798" s="136"/>
      <c r="E43798" s="136"/>
      <c r="H43798" s="136"/>
      <c r="K43798" s="136"/>
      <c r="O43798" s="136"/>
      <c r="T43798" s="136"/>
      <c r="W43798" s="136"/>
      <c r="Z43798" s="136"/>
      <c r="AC43798" s="136"/>
    </row>
    <row r="43799" spans="2:29">
      <c r="B43799" s="136"/>
      <c r="E43799" s="136"/>
      <c r="H43799" s="136"/>
      <c r="K43799" s="136"/>
      <c r="O43799" s="136"/>
      <c r="T43799" s="136"/>
      <c r="W43799" s="136"/>
      <c r="Z43799" s="136"/>
      <c r="AC43799" s="136"/>
    </row>
    <row r="43800" spans="2:29">
      <c r="B43800" s="136"/>
      <c r="E43800" s="136"/>
      <c r="H43800" s="136"/>
      <c r="K43800" s="136"/>
      <c r="O43800" s="136"/>
      <c r="T43800" s="136"/>
      <c r="W43800" s="136"/>
      <c r="Z43800" s="136"/>
      <c r="AC43800" s="136"/>
    </row>
    <row r="43801" spans="2:29">
      <c r="B43801" s="136"/>
      <c r="E43801" s="136"/>
      <c r="H43801" s="136"/>
      <c r="K43801" s="136"/>
      <c r="O43801" s="136"/>
      <c r="T43801" s="136"/>
      <c r="W43801" s="136"/>
      <c r="Z43801" s="136"/>
      <c r="AC43801" s="136"/>
    </row>
    <row r="43802" spans="2:29">
      <c r="B43802" s="136"/>
      <c r="E43802" s="136"/>
      <c r="H43802" s="136"/>
      <c r="K43802" s="136"/>
      <c r="O43802" s="136"/>
      <c r="T43802" s="136"/>
      <c r="W43802" s="136"/>
      <c r="Z43802" s="136"/>
      <c r="AC43802" s="136"/>
    </row>
    <row r="43803" spans="2:29">
      <c r="B43803" s="136"/>
      <c r="E43803" s="136"/>
      <c r="H43803" s="136"/>
      <c r="K43803" s="136"/>
      <c r="O43803" s="136"/>
      <c r="T43803" s="136"/>
      <c r="W43803" s="136"/>
      <c r="Z43803" s="136"/>
      <c r="AC43803" s="136"/>
    </row>
    <row r="43804" spans="2:29">
      <c r="B43804" s="136"/>
      <c r="E43804" s="136"/>
      <c r="H43804" s="136"/>
      <c r="K43804" s="136"/>
      <c r="O43804" s="136"/>
      <c r="T43804" s="136"/>
      <c r="W43804" s="136"/>
      <c r="Z43804" s="136"/>
      <c r="AC43804" s="136"/>
    </row>
    <row r="43805" spans="2:29">
      <c r="B43805" s="136"/>
      <c r="E43805" s="136"/>
      <c r="H43805" s="136"/>
      <c r="K43805" s="136"/>
      <c r="O43805" s="136"/>
      <c r="T43805" s="136"/>
      <c r="W43805" s="136"/>
      <c r="Z43805" s="136"/>
      <c r="AC43805" s="136"/>
    </row>
    <row r="43806" spans="2:29">
      <c r="B43806" s="136"/>
      <c r="E43806" s="136"/>
      <c r="H43806" s="136"/>
      <c r="K43806" s="136"/>
      <c r="O43806" s="136"/>
      <c r="T43806" s="136"/>
      <c r="W43806" s="136"/>
      <c r="Z43806" s="136"/>
      <c r="AC43806" s="136"/>
    </row>
    <row r="43807" spans="2:29">
      <c r="B43807" s="136"/>
      <c r="E43807" s="136"/>
      <c r="H43807" s="136"/>
      <c r="K43807" s="136"/>
      <c r="O43807" s="136"/>
      <c r="T43807" s="136"/>
      <c r="W43807" s="136"/>
      <c r="Z43807" s="136"/>
      <c r="AC43807" s="136"/>
    </row>
    <row r="43808" spans="2:29">
      <c r="B43808" s="136"/>
      <c r="E43808" s="136"/>
      <c r="H43808" s="136"/>
      <c r="K43808" s="136"/>
      <c r="O43808" s="136"/>
      <c r="T43808" s="136"/>
      <c r="W43808" s="136"/>
      <c r="Z43808" s="136"/>
      <c r="AC43808" s="136"/>
    </row>
    <row r="43809" spans="2:29">
      <c r="B43809" s="136"/>
      <c r="E43809" s="136"/>
      <c r="H43809" s="136"/>
      <c r="K43809" s="136"/>
      <c r="O43809" s="136"/>
      <c r="T43809" s="136"/>
      <c r="W43809" s="136"/>
      <c r="Z43809" s="136"/>
      <c r="AC43809" s="136"/>
    </row>
    <row r="43810" spans="2:29">
      <c r="B43810" s="136"/>
      <c r="E43810" s="136"/>
      <c r="H43810" s="136"/>
      <c r="K43810" s="136"/>
      <c r="O43810" s="136"/>
      <c r="T43810" s="136"/>
      <c r="W43810" s="136"/>
      <c r="Z43810" s="136"/>
      <c r="AC43810" s="136"/>
    </row>
    <row r="43811" spans="2:29">
      <c r="B43811" s="136"/>
      <c r="E43811" s="136"/>
      <c r="H43811" s="136"/>
      <c r="K43811" s="136"/>
      <c r="O43811" s="136"/>
      <c r="T43811" s="136"/>
      <c r="W43811" s="136"/>
      <c r="Z43811" s="136"/>
      <c r="AC43811" s="136"/>
    </row>
    <row r="43812" spans="2:29">
      <c r="B43812" s="136"/>
      <c r="E43812" s="136"/>
      <c r="H43812" s="136"/>
      <c r="K43812" s="136"/>
      <c r="O43812" s="136"/>
      <c r="T43812" s="136"/>
      <c r="W43812" s="136"/>
      <c r="Z43812" s="136"/>
      <c r="AC43812" s="136"/>
    </row>
    <row r="43813" spans="2:29">
      <c r="B43813" s="136"/>
      <c r="E43813" s="136"/>
      <c r="H43813" s="136"/>
      <c r="K43813" s="136"/>
      <c r="O43813" s="136"/>
      <c r="T43813" s="136"/>
      <c r="W43813" s="136"/>
      <c r="Z43813" s="136"/>
      <c r="AC43813" s="136"/>
    </row>
    <row r="43814" spans="2:29">
      <c r="B43814" s="136"/>
      <c r="E43814" s="136"/>
      <c r="H43814" s="136"/>
      <c r="K43814" s="136"/>
      <c r="O43814" s="136"/>
      <c r="T43814" s="136"/>
      <c r="W43814" s="136"/>
      <c r="Z43814" s="136"/>
      <c r="AC43814" s="136"/>
    </row>
    <row r="43815" spans="2:29">
      <c r="B43815" s="136"/>
      <c r="E43815" s="136"/>
      <c r="H43815" s="136"/>
      <c r="K43815" s="136"/>
      <c r="O43815" s="136"/>
      <c r="T43815" s="136"/>
      <c r="W43815" s="136"/>
      <c r="Z43815" s="136"/>
      <c r="AC43815" s="136"/>
    </row>
    <row r="43816" spans="2:29">
      <c r="B43816" s="136"/>
      <c r="E43816" s="136"/>
      <c r="H43816" s="136"/>
      <c r="K43816" s="136"/>
      <c r="O43816" s="136"/>
      <c r="T43816" s="136"/>
      <c r="W43816" s="136"/>
      <c r="Z43816" s="136"/>
      <c r="AC43816" s="136"/>
    </row>
    <row r="43817" spans="2:29">
      <c r="B43817" s="136"/>
      <c r="E43817" s="136"/>
      <c r="H43817" s="136"/>
      <c r="K43817" s="136"/>
      <c r="O43817" s="136"/>
      <c r="T43817" s="136"/>
      <c r="W43817" s="136"/>
      <c r="Z43817" s="136"/>
      <c r="AC43817" s="136"/>
    </row>
    <row r="43818" spans="2:29">
      <c r="B43818" s="136"/>
      <c r="E43818" s="136"/>
      <c r="H43818" s="136"/>
      <c r="K43818" s="136"/>
      <c r="O43818" s="136"/>
      <c r="T43818" s="136"/>
      <c r="W43818" s="136"/>
      <c r="Z43818" s="136"/>
      <c r="AC43818" s="136"/>
    </row>
    <row r="43819" spans="2:29">
      <c r="B43819" s="136"/>
      <c r="E43819" s="136"/>
      <c r="H43819" s="136"/>
      <c r="K43819" s="136"/>
      <c r="O43819" s="136"/>
      <c r="T43819" s="136"/>
      <c r="W43819" s="136"/>
      <c r="Z43819" s="136"/>
      <c r="AC43819" s="136"/>
    </row>
    <row r="43820" spans="2:29">
      <c r="B43820" s="136"/>
      <c r="E43820" s="136"/>
      <c r="H43820" s="136"/>
      <c r="K43820" s="136"/>
      <c r="O43820" s="136"/>
      <c r="T43820" s="136"/>
      <c r="W43820" s="136"/>
      <c r="Z43820" s="136"/>
      <c r="AC43820" s="136"/>
    </row>
    <row r="43821" spans="2:29">
      <c r="B43821" s="136"/>
      <c r="E43821" s="136"/>
      <c r="H43821" s="136"/>
      <c r="K43821" s="136"/>
      <c r="O43821" s="136"/>
      <c r="T43821" s="136"/>
      <c r="W43821" s="136"/>
      <c r="Z43821" s="136"/>
      <c r="AC43821" s="136"/>
    </row>
    <row r="43822" spans="2:29">
      <c r="B43822" s="136"/>
      <c r="E43822" s="136"/>
      <c r="H43822" s="136"/>
      <c r="K43822" s="136"/>
      <c r="O43822" s="136"/>
      <c r="T43822" s="136"/>
      <c r="W43822" s="136"/>
      <c r="Z43822" s="136"/>
      <c r="AC43822" s="136"/>
    </row>
    <row r="43823" spans="2:29">
      <c r="B43823" s="136"/>
      <c r="E43823" s="136"/>
      <c r="H43823" s="136"/>
      <c r="K43823" s="136"/>
      <c r="O43823" s="136"/>
      <c r="T43823" s="136"/>
      <c r="W43823" s="136"/>
      <c r="Z43823" s="136"/>
      <c r="AC43823" s="136"/>
    </row>
    <row r="43824" spans="2:29">
      <c r="B43824" s="136"/>
      <c r="E43824" s="136"/>
      <c r="H43824" s="136"/>
      <c r="K43824" s="136"/>
      <c r="O43824" s="136"/>
      <c r="T43824" s="136"/>
      <c r="W43824" s="136"/>
      <c r="Z43824" s="136"/>
      <c r="AC43824" s="136"/>
    </row>
    <row r="43825" spans="2:29">
      <c r="B43825" s="136"/>
      <c r="E43825" s="136"/>
      <c r="H43825" s="136"/>
      <c r="K43825" s="136"/>
      <c r="O43825" s="136"/>
      <c r="T43825" s="136"/>
      <c r="W43825" s="136"/>
      <c r="Z43825" s="136"/>
      <c r="AC43825" s="136"/>
    </row>
    <row r="43826" spans="2:29">
      <c r="B43826" s="136"/>
      <c r="E43826" s="136"/>
      <c r="H43826" s="136"/>
      <c r="K43826" s="136"/>
      <c r="O43826" s="136"/>
      <c r="T43826" s="136"/>
      <c r="W43826" s="136"/>
      <c r="Z43826" s="136"/>
      <c r="AC43826" s="136"/>
    </row>
    <row r="43827" spans="2:29">
      <c r="B43827" s="136"/>
      <c r="E43827" s="136"/>
      <c r="H43827" s="136"/>
      <c r="K43827" s="136"/>
      <c r="O43827" s="136"/>
      <c r="T43827" s="136"/>
      <c r="W43827" s="136"/>
      <c r="Z43827" s="136"/>
      <c r="AC43827" s="136"/>
    </row>
    <row r="43828" spans="2:29">
      <c r="B43828" s="136"/>
      <c r="E43828" s="136"/>
      <c r="H43828" s="136"/>
      <c r="K43828" s="136"/>
      <c r="O43828" s="136"/>
      <c r="T43828" s="136"/>
      <c r="W43828" s="136"/>
      <c r="Z43828" s="136"/>
      <c r="AC43828" s="136"/>
    </row>
    <row r="43829" spans="2:29">
      <c r="B43829" s="136"/>
      <c r="E43829" s="136"/>
      <c r="H43829" s="136"/>
      <c r="K43829" s="136"/>
      <c r="O43829" s="136"/>
      <c r="T43829" s="136"/>
      <c r="W43829" s="136"/>
      <c r="Z43829" s="136"/>
      <c r="AC43829" s="136"/>
    </row>
    <row r="43830" spans="2:29">
      <c r="B43830" s="136"/>
      <c r="E43830" s="136"/>
      <c r="H43830" s="136"/>
      <c r="K43830" s="136"/>
      <c r="O43830" s="136"/>
      <c r="T43830" s="136"/>
      <c r="W43830" s="136"/>
      <c r="Z43830" s="136"/>
      <c r="AC43830" s="136"/>
    </row>
    <row r="43831" spans="2:29">
      <c r="B43831" s="136"/>
      <c r="E43831" s="136"/>
      <c r="H43831" s="136"/>
      <c r="K43831" s="136"/>
      <c r="O43831" s="136"/>
      <c r="T43831" s="136"/>
      <c r="W43831" s="136"/>
      <c r="Z43831" s="136"/>
      <c r="AC43831" s="136"/>
    </row>
    <row r="43832" spans="2:29">
      <c r="B43832" s="136"/>
      <c r="E43832" s="136"/>
      <c r="H43832" s="136"/>
      <c r="K43832" s="136"/>
      <c r="O43832" s="136"/>
      <c r="T43832" s="136"/>
      <c r="W43832" s="136"/>
      <c r="Z43832" s="136"/>
      <c r="AC43832" s="136"/>
    </row>
    <row r="43833" spans="2:29">
      <c r="B43833" s="136"/>
      <c r="E43833" s="136"/>
      <c r="H43833" s="136"/>
      <c r="K43833" s="136"/>
      <c r="O43833" s="136"/>
      <c r="T43833" s="136"/>
      <c r="W43833" s="136"/>
      <c r="Z43833" s="136"/>
      <c r="AC43833" s="136"/>
    </row>
    <row r="43834" spans="2:29">
      <c r="B43834" s="136"/>
      <c r="E43834" s="136"/>
      <c r="H43834" s="136"/>
      <c r="K43834" s="136"/>
      <c r="O43834" s="136"/>
      <c r="T43834" s="136"/>
      <c r="W43834" s="136"/>
      <c r="Z43834" s="136"/>
      <c r="AC43834" s="136"/>
    </row>
    <row r="43835" spans="2:29">
      <c r="B43835" s="136"/>
      <c r="E43835" s="136"/>
      <c r="H43835" s="136"/>
      <c r="K43835" s="136"/>
      <c r="O43835" s="136"/>
      <c r="T43835" s="136"/>
      <c r="W43835" s="136"/>
      <c r="Z43835" s="136"/>
      <c r="AC43835" s="136"/>
    </row>
    <row r="43836" spans="2:29">
      <c r="B43836" s="136"/>
      <c r="E43836" s="136"/>
      <c r="H43836" s="136"/>
      <c r="K43836" s="136"/>
      <c r="O43836" s="136"/>
      <c r="T43836" s="136"/>
      <c r="W43836" s="136"/>
      <c r="Z43836" s="136"/>
      <c r="AC43836" s="136"/>
    </row>
    <row r="43837" spans="2:29">
      <c r="B43837" s="136"/>
      <c r="E43837" s="136"/>
      <c r="H43837" s="136"/>
      <c r="K43837" s="136"/>
      <c r="O43837" s="136"/>
      <c r="T43837" s="136"/>
      <c r="W43837" s="136"/>
      <c r="Z43837" s="136"/>
      <c r="AC43837" s="136"/>
    </row>
    <row r="43838" spans="2:29">
      <c r="B43838" s="136"/>
      <c r="E43838" s="136"/>
      <c r="H43838" s="136"/>
      <c r="K43838" s="136"/>
      <c r="O43838" s="136"/>
      <c r="T43838" s="136"/>
      <c r="W43838" s="136"/>
      <c r="Z43838" s="136"/>
      <c r="AC43838" s="136"/>
    </row>
    <row r="43839" spans="2:29">
      <c r="B43839" s="136"/>
      <c r="E43839" s="136"/>
      <c r="H43839" s="136"/>
      <c r="K43839" s="136"/>
      <c r="O43839" s="136"/>
      <c r="T43839" s="136"/>
      <c r="W43839" s="136"/>
      <c r="Z43839" s="136"/>
      <c r="AC43839" s="136"/>
    </row>
    <row r="43840" spans="2:29">
      <c r="B43840" s="136"/>
      <c r="E43840" s="136"/>
      <c r="H43840" s="136"/>
      <c r="K43840" s="136"/>
      <c r="O43840" s="136"/>
      <c r="T43840" s="136"/>
      <c r="W43840" s="136"/>
      <c r="Z43840" s="136"/>
      <c r="AC43840" s="136"/>
    </row>
    <row r="43841" spans="2:29">
      <c r="B43841" s="136"/>
      <c r="E43841" s="136"/>
      <c r="H43841" s="136"/>
      <c r="K43841" s="136"/>
      <c r="O43841" s="136"/>
      <c r="T43841" s="136"/>
      <c r="W43841" s="136"/>
      <c r="Z43841" s="136"/>
      <c r="AC43841" s="136"/>
    </row>
    <row r="43842" spans="2:29">
      <c r="B43842" s="136"/>
      <c r="E43842" s="136"/>
      <c r="H43842" s="136"/>
      <c r="K43842" s="136"/>
      <c r="O43842" s="136"/>
      <c r="T43842" s="136"/>
      <c r="W43842" s="136"/>
      <c r="Z43842" s="136"/>
      <c r="AC43842" s="136"/>
    </row>
    <row r="43843" spans="2:29">
      <c r="B43843" s="136"/>
      <c r="E43843" s="136"/>
      <c r="H43843" s="136"/>
      <c r="K43843" s="136"/>
      <c r="O43843" s="136"/>
      <c r="T43843" s="136"/>
      <c r="W43843" s="136"/>
      <c r="Z43843" s="136"/>
      <c r="AC43843" s="136"/>
    </row>
    <row r="43844" spans="2:29">
      <c r="B43844" s="136"/>
      <c r="E43844" s="136"/>
      <c r="H43844" s="136"/>
      <c r="K43844" s="136"/>
      <c r="O43844" s="136"/>
      <c r="T43844" s="136"/>
      <c r="W43844" s="136"/>
      <c r="Z43844" s="136"/>
      <c r="AC43844" s="136"/>
    </row>
    <row r="43845" spans="2:29">
      <c r="B43845" s="136"/>
      <c r="E43845" s="136"/>
      <c r="H43845" s="136"/>
      <c r="K43845" s="136"/>
      <c r="O43845" s="136"/>
      <c r="T43845" s="136"/>
      <c r="W43845" s="136"/>
      <c r="Z43845" s="136"/>
      <c r="AC43845" s="136"/>
    </row>
    <row r="43846" spans="2:29">
      <c r="B43846" s="136"/>
      <c r="E43846" s="136"/>
      <c r="H43846" s="136"/>
      <c r="K43846" s="136"/>
      <c r="O43846" s="136"/>
      <c r="T43846" s="136"/>
      <c r="W43846" s="136"/>
      <c r="Z43846" s="136"/>
      <c r="AC43846" s="136"/>
    </row>
    <row r="43847" spans="2:29">
      <c r="B43847" s="136"/>
      <c r="E43847" s="136"/>
      <c r="H43847" s="136"/>
      <c r="K43847" s="136"/>
      <c r="O43847" s="136"/>
      <c r="T43847" s="136"/>
      <c r="W43847" s="136"/>
      <c r="Z43847" s="136"/>
      <c r="AC43847" s="136"/>
    </row>
    <row r="43848" spans="2:29">
      <c r="B43848" s="136"/>
      <c r="E43848" s="136"/>
      <c r="H43848" s="136"/>
      <c r="K43848" s="136"/>
      <c r="O43848" s="136"/>
      <c r="T43848" s="136"/>
      <c r="W43848" s="136"/>
      <c r="Z43848" s="136"/>
      <c r="AC43848" s="136"/>
    </row>
    <row r="43849" spans="2:29">
      <c r="B43849" s="136"/>
      <c r="E43849" s="136"/>
      <c r="H43849" s="136"/>
      <c r="K43849" s="136"/>
      <c r="O43849" s="136"/>
      <c r="T43849" s="136"/>
      <c r="W43849" s="136"/>
      <c r="Z43849" s="136"/>
      <c r="AC43849" s="136"/>
    </row>
    <row r="43850" spans="2:29">
      <c r="B43850" s="136"/>
      <c r="E43850" s="136"/>
      <c r="H43850" s="136"/>
      <c r="K43850" s="136"/>
      <c r="O43850" s="136"/>
      <c r="T43850" s="136"/>
      <c r="W43850" s="136"/>
      <c r="Z43850" s="136"/>
      <c r="AC43850" s="136"/>
    </row>
    <row r="43851" spans="2:29">
      <c r="B43851" s="136"/>
      <c r="E43851" s="136"/>
      <c r="H43851" s="136"/>
      <c r="K43851" s="136"/>
      <c r="O43851" s="136"/>
      <c r="T43851" s="136"/>
      <c r="W43851" s="136"/>
      <c r="Z43851" s="136"/>
      <c r="AC43851" s="136"/>
    </row>
    <row r="43852" spans="2:29">
      <c r="B43852" s="136"/>
      <c r="E43852" s="136"/>
      <c r="H43852" s="136"/>
      <c r="K43852" s="136"/>
      <c r="O43852" s="136"/>
      <c r="T43852" s="136"/>
      <c r="W43852" s="136"/>
      <c r="Z43852" s="136"/>
      <c r="AC43852" s="136"/>
    </row>
    <row r="43853" spans="2:29">
      <c r="B43853" s="136"/>
      <c r="E43853" s="136"/>
      <c r="H43853" s="136"/>
      <c r="K43853" s="136"/>
      <c r="O43853" s="136"/>
      <c r="T43853" s="136"/>
      <c r="W43853" s="136"/>
      <c r="Z43853" s="136"/>
      <c r="AC43853" s="136"/>
    </row>
    <row r="43854" spans="2:29">
      <c r="B43854" s="136"/>
      <c r="E43854" s="136"/>
      <c r="H43854" s="136"/>
      <c r="K43854" s="136"/>
      <c r="O43854" s="136"/>
      <c r="T43854" s="136"/>
      <c r="W43854" s="136"/>
      <c r="Z43854" s="136"/>
      <c r="AC43854" s="136"/>
    </row>
    <row r="43855" spans="2:29">
      <c r="B43855" s="136"/>
      <c r="E43855" s="136"/>
      <c r="H43855" s="136"/>
      <c r="K43855" s="136"/>
      <c r="O43855" s="136"/>
      <c r="T43855" s="136"/>
      <c r="W43855" s="136"/>
      <c r="Z43855" s="136"/>
      <c r="AC43855" s="136"/>
    </row>
    <row r="43856" spans="2:29">
      <c r="B43856" s="136"/>
      <c r="E43856" s="136"/>
      <c r="H43856" s="136"/>
      <c r="K43856" s="136"/>
      <c r="O43856" s="136"/>
      <c r="T43856" s="136"/>
      <c r="W43856" s="136"/>
      <c r="Z43856" s="136"/>
      <c r="AC43856" s="136"/>
    </row>
    <row r="43857" spans="2:29">
      <c r="B43857" s="136"/>
      <c r="E43857" s="136"/>
      <c r="H43857" s="136"/>
      <c r="K43857" s="136"/>
      <c r="O43857" s="136"/>
      <c r="T43857" s="136"/>
      <c r="W43857" s="136"/>
      <c r="Z43857" s="136"/>
      <c r="AC43857" s="136"/>
    </row>
    <row r="43858" spans="2:29">
      <c r="B43858" s="136"/>
      <c r="E43858" s="136"/>
      <c r="H43858" s="136"/>
      <c r="K43858" s="136"/>
      <c r="O43858" s="136"/>
      <c r="T43858" s="136"/>
      <c r="W43858" s="136"/>
      <c r="Z43858" s="136"/>
      <c r="AC43858" s="136"/>
    </row>
    <row r="43859" spans="2:29">
      <c r="B43859" s="136"/>
      <c r="E43859" s="136"/>
      <c r="H43859" s="136"/>
      <c r="K43859" s="136"/>
      <c r="O43859" s="136"/>
      <c r="T43859" s="136"/>
      <c r="W43859" s="136"/>
      <c r="Z43859" s="136"/>
      <c r="AC43859" s="136"/>
    </row>
    <row r="43860" spans="2:29">
      <c r="B43860" s="136"/>
      <c r="E43860" s="136"/>
      <c r="H43860" s="136"/>
      <c r="K43860" s="136"/>
      <c r="O43860" s="136"/>
      <c r="T43860" s="136"/>
      <c r="W43860" s="136"/>
      <c r="Z43860" s="136"/>
      <c r="AC43860" s="136"/>
    </row>
    <row r="43861" spans="2:29">
      <c r="B43861" s="136"/>
      <c r="E43861" s="136"/>
      <c r="H43861" s="136"/>
      <c r="K43861" s="136"/>
      <c r="O43861" s="136"/>
      <c r="T43861" s="136"/>
      <c r="W43861" s="136"/>
      <c r="Z43861" s="136"/>
      <c r="AC43861" s="136"/>
    </row>
    <row r="43862" spans="2:29">
      <c r="B43862" s="136"/>
      <c r="E43862" s="136"/>
      <c r="H43862" s="136"/>
      <c r="K43862" s="136"/>
      <c r="O43862" s="136"/>
      <c r="T43862" s="136"/>
      <c r="W43862" s="136"/>
      <c r="Z43862" s="136"/>
      <c r="AC43862" s="136"/>
    </row>
    <row r="43863" spans="2:29">
      <c r="B43863" s="136"/>
      <c r="E43863" s="136"/>
      <c r="H43863" s="136"/>
      <c r="K43863" s="136"/>
      <c r="O43863" s="136"/>
      <c r="T43863" s="136"/>
      <c r="W43863" s="136"/>
      <c r="Z43863" s="136"/>
      <c r="AC43863" s="136"/>
    </row>
    <row r="43864" spans="2:29">
      <c r="B43864" s="136"/>
      <c r="E43864" s="136"/>
      <c r="H43864" s="136"/>
      <c r="K43864" s="136"/>
      <c r="O43864" s="136"/>
      <c r="T43864" s="136"/>
      <c r="W43864" s="136"/>
      <c r="Z43864" s="136"/>
      <c r="AC43864" s="136"/>
    </row>
    <row r="43865" spans="2:29">
      <c r="B43865" s="136"/>
      <c r="E43865" s="136"/>
      <c r="H43865" s="136"/>
      <c r="K43865" s="136"/>
      <c r="O43865" s="136"/>
      <c r="T43865" s="136"/>
      <c r="W43865" s="136"/>
      <c r="Z43865" s="136"/>
      <c r="AC43865" s="136"/>
    </row>
    <row r="43866" spans="2:29">
      <c r="B43866" s="136"/>
      <c r="E43866" s="136"/>
      <c r="H43866" s="136"/>
      <c r="K43866" s="136"/>
      <c r="O43866" s="136"/>
      <c r="T43866" s="136"/>
      <c r="W43866" s="136"/>
      <c r="Z43866" s="136"/>
      <c r="AC43866" s="136"/>
    </row>
    <row r="43867" spans="2:29">
      <c r="B43867" s="136"/>
      <c r="E43867" s="136"/>
      <c r="H43867" s="136"/>
      <c r="K43867" s="136"/>
      <c r="O43867" s="136"/>
      <c r="T43867" s="136"/>
      <c r="W43867" s="136"/>
      <c r="Z43867" s="136"/>
      <c r="AC43867" s="136"/>
    </row>
    <row r="43868" spans="2:29">
      <c r="B43868" s="136"/>
      <c r="E43868" s="136"/>
      <c r="H43868" s="136"/>
      <c r="K43868" s="136"/>
      <c r="O43868" s="136"/>
      <c r="T43868" s="136"/>
      <c r="W43868" s="136"/>
      <c r="Z43868" s="136"/>
      <c r="AC43868" s="136"/>
    </row>
    <row r="43869" spans="2:29">
      <c r="B43869" s="136"/>
      <c r="E43869" s="136"/>
      <c r="H43869" s="136"/>
      <c r="K43869" s="136"/>
      <c r="O43869" s="136"/>
      <c r="T43869" s="136"/>
      <c r="W43869" s="136"/>
      <c r="Z43869" s="136"/>
      <c r="AC43869" s="136"/>
    </row>
    <row r="43870" spans="2:29">
      <c r="B43870" s="136"/>
      <c r="E43870" s="136"/>
      <c r="H43870" s="136"/>
      <c r="K43870" s="136"/>
      <c r="O43870" s="136"/>
      <c r="T43870" s="136"/>
      <c r="W43870" s="136"/>
      <c r="Z43870" s="136"/>
      <c r="AC43870" s="136"/>
    </row>
    <row r="43871" spans="2:29">
      <c r="B43871" s="136"/>
      <c r="E43871" s="136"/>
      <c r="H43871" s="136"/>
      <c r="K43871" s="136"/>
      <c r="O43871" s="136"/>
      <c r="T43871" s="136"/>
      <c r="W43871" s="136"/>
      <c r="Z43871" s="136"/>
      <c r="AC43871" s="136"/>
    </row>
    <row r="43872" spans="2:29">
      <c r="B43872" s="136"/>
      <c r="E43872" s="136"/>
      <c r="H43872" s="136"/>
      <c r="K43872" s="136"/>
      <c r="O43872" s="136"/>
      <c r="T43872" s="136"/>
      <c r="W43872" s="136"/>
      <c r="Z43872" s="136"/>
      <c r="AC43872" s="136"/>
    </row>
    <row r="43873" spans="2:29">
      <c r="B43873" s="136"/>
      <c r="E43873" s="136"/>
      <c r="H43873" s="136"/>
      <c r="K43873" s="136"/>
      <c r="O43873" s="136"/>
      <c r="T43873" s="136"/>
      <c r="W43873" s="136"/>
      <c r="Z43873" s="136"/>
      <c r="AC43873" s="136"/>
    </row>
    <row r="43874" spans="2:29">
      <c r="B43874" s="136"/>
      <c r="E43874" s="136"/>
      <c r="H43874" s="136"/>
      <c r="K43874" s="136"/>
      <c r="O43874" s="136"/>
      <c r="T43874" s="136"/>
      <c r="W43874" s="136"/>
      <c r="Z43874" s="136"/>
      <c r="AC43874" s="136"/>
    </row>
    <row r="43875" spans="2:29">
      <c r="B43875" s="136"/>
      <c r="E43875" s="136"/>
      <c r="H43875" s="136"/>
      <c r="K43875" s="136"/>
      <c r="O43875" s="136"/>
      <c r="T43875" s="136"/>
      <c r="W43875" s="136"/>
      <c r="Z43875" s="136"/>
      <c r="AC43875" s="136"/>
    </row>
    <row r="43876" spans="2:29">
      <c r="B43876" s="136"/>
      <c r="E43876" s="136"/>
      <c r="H43876" s="136"/>
      <c r="K43876" s="136"/>
      <c r="O43876" s="136"/>
      <c r="T43876" s="136"/>
      <c r="W43876" s="136"/>
      <c r="Z43876" s="136"/>
      <c r="AC43876" s="136"/>
    </row>
    <row r="43877" spans="2:29">
      <c r="B43877" s="136"/>
      <c r="E43877" s="136"/>
      <c r="H43877" s="136"/>
      <c r="K43877" s="136"/>
      <c r="O43877" s="136"/>
      <c r="T43877" s="136"/>
      <c r="W43877" s="136"/>
      <c r="Z43877" s="136"/>
      <c r="AC43877" s="136"/>
    </row>
    <row r="43878" spans="2:29">
      <c r="B43878" s="136"/>
      <c r="E43878" s="136"/>
      <c r="H43878" s="136"/>
      <c r="K43878" s="136"/>
      <c r="O43878" s="136"/>
      <c r="T43878" s="136"/>
      <c r="W43878" s="136"/>
      <c r="Z43878" s="136"/>
      <c r="AC43878" s="136"/>
    </row>
    <row r="43879" spans="2:29">
      <c r="B43879" s="136"/>
      <c r="E43879" s="136"/>
      <c r="H43879" s="136"/>
      <c r="K43879" s="136"/>
      <c r="O43879" s="136"/>
      <c r="T43879" s="136"/>
      <c r="W43879" s="136"/>
      <c r="Z43879" s="136"/>
      <c r="AC43879" s="136"/>
    </row>
    <row r="43880" spans="2:29">
      <c r="B43880" s="136"/>
      <c r="E43880" s="136"/>
      <c r="H43880" s="136"/>
      <c r="K43880" s="136"/>
      <c r="O43880" s="136"/>
      <c r="T43880" s="136"/>
      <c r="W43880" s="136"/>
      <c r="Z43880" s="136"/>
      <c r="AC43880" s="136"/>
    </row>
    <row r="43881" spans="2:29">
      <c r="B43881" s="136"/>
      <c r="E43881" s="136"/>
      <c r="H43881" s="136"/>
      <c r="K43881" s="136"/>
      <c r="O43881" s="136"/>
      <c r="T43881" s="136"/>
      <c r="W43881" s="136"/>
      <c r="Z43881" s="136"/>
      <c r="AC43881" s="136"/>
    </row>
    <row r="43882" spans="2:29">
      <c r="B43882" s="136"/>
      <c r="E43882" s="136"/>
      <c r="H43882" s="136"/>
      <c r="K43882" s="136"/>
      <c r="O43882" s="136"/>
      <c r="T43882" s="136"/>
      <c r="W43882" s="136"/>
      <c r="Z43882" s="136"/>
      <c r="AC43882" s="136"/>
    </row>
    <row r="43883" spans="2:29">
      <c r="B43883" s="136"/>
      <c r="E43883" s="136"/>
      <c r="H43883" s="136"/>
      <c r="K43883" s="136"/>
      <c r="O43883" s="136"/>
      <c r="T43883" s="136"/>
      <c r="W43883" s="136"/>
      <c r="Z43883" s="136"/>
      <c r="AC43883" s="136"/>
    </row>
    <row r="43884" spans="2:29">
      <c r="B43884" s="136"/>
      <c r="E43884" s="136"/>
      <c r="H43884" s="136"/>
      <c r="K43884" s="136"/>
      <c r="O43884" s="136"/>
      <c r="T43884" s="136"/>
      <c r="W43884" s="136"/>
      <c r="Z43884" s="136"/>
      <c r="AC43884" s="136"/>
    </row>
    <row r="43885" spans="2:29">
      <c r="B43885" s="136"/>
      <c r="E43885" s="136"/>
      <c r="H43885" s="136"/>
      <c r="K43885" s="136"/>
      <c r="O43885" s="136"/>
      <c r="T43885" s="136"/>
      <c r="W43885" s="136"/>
      <c r="Z43885" s="136"/>
      <c r="AC43885" s="136"/>
    </row>
    <row r="43886" spans="2:29">
      <c r="B43886" s="136"/>
      <c r="E43886" s="136"/>
      <c r="H43886" s="136"/>
      <c r="K43886" s="136"/>
      <c r="O43886" s="136"/>
      <c r="T43886" s="136"/>
      <c r="W43886" s="136"/>
      <c r="Z43886" s="136"/>
      <c r="AC43886" s="136"/>
    </row>
    <row r="43887" spans="2:29">
      <c r="B43887" s="136"/>
      <c r="E43887" s="136"/>
      <c r="H43887" s="136"/>
      <c r="K43887" s="136"/>
      <c r="O43887" s="136"/>
      <c r="T43887" s="136"/>
      <c r="W43887" s="136"/>
      <c r="Z43887" s="136"/>
      <c r="AC43887" s="136"/>
    </row>
    <row r="43888" spans="2:29">
      <c r="B43888" s="136"/>
      <c r="E43888" s="136"/>
      <c r="H43888" s="136"/>
      <c r="K43888" s="136"/>
      <c r="O43888" s="136"/>
      <c r="T43888" s="136"/>
      <c r="W43888" s="136"/>
      <c r="Z43888" s="136"/>
      <c r="AC43888" s="136"/>
    </row>
    <row r="43889" spans="2:29">
      <c r="B43889" s="136"/>
      <c r="E43889" s="136"/>
      <c r="H43889" s="136"/>
      <c r="K43889" s="136"/>
      <c r="O43889" s="136"/>
      <c r="T43889" s="136"/>
      <c r="W43889" s="136"/>
      <c r="Z43889" s="136"/>
      <c r="AC43889" s="136"/>
    </row>
    <row r="43890" spans="2:29">
      <c r="B43890" s="136"/>
      <c r="E43890" s="136"/>
      <c r="H43890" s="136"/>
      <c r="K43890" s="136"/>
      <c r="O43890" s="136"/>
      <c r="T43890" s="136"/>
      <c r="W43890" s="136"/>
      <c r="Z43890" s="136"/>
      <c r="AC43890" s="136"/>
    </row>
    <row r="43891" spans="2:29">
      <c r="B43891" s="136"/>
      <c r="E43891" s="136"/>
      <c r="H43891" s="136"/>
      <c r="K43891" s="136"/>
      <c r="O43891" s="136"/>
      <c r="T43891" s="136"/>
      <c r="W43891" s="136"/>
      <c r="Z43891" s="136"/>
      <c r="AC43891" s="136"/>
    </row>
    <row r="43892" spans="2:29">
      <c r="B43892" s="136"/>
      <c r="E43892" s="136"/>
      <c r="H43892" s="136"/>
      <c r="K43892" s="136"/>
      <c r="O43892" s="136"/>
      <c r="T43892" s="136"/>
      <c r="W43892" s="136"/>
      <c r="Z43892" s="136"/>
      <c r="AC43892" s="136"/>
    </row>
    <row r="43893" spans="2:29">
      <c r="B43893" s="136"/>
      <c r="E43893" s="136"/>
      <c r="H43893" s="136"/>
      <c r="K43893" s="136"/>
      <c r="O43893" s="136"/>
      <c r="T43893" s="136"/>
      <c r="W43893" s="136"/>
      <c r="Z43893" s="136"/>
      <c r="AC43893" s="136"/>
    </row>
    <row r="43894" spans="2:29">
      <c r="B43894" s="136"/>
      <c r="E43894" s="136"/>
      <c r="H43894" s="136"/>
      <c r="K43894" s="136"/>
      <c r="O43894" s="136"/>
      <c r="T43894" s="136"/>
      <c r="W43894" s="136"/>
      <c r="Z43894" s="136"/>
      <c r="AC43894" s="136"/>
    </row>
    <row r="43895" spans="2:29">
      <c r="B43895" s="136"/>
      <c r="E43895" s="136"/>
      <c r="H43895" s="136"/>
      <c r="K43895" s="136"/>
      <c r="O43895" s="136"/>
      <c r="T43895" s="136"/>
      <c r="W43895" s="136"/>
      <c r="Z43895" s="136"/>
      <c r="AC43895" s="136"/>
    </row>
    <row r="43896" spans="2:29">
      <c r="B43896" s="136"/>
      <c r="E43896" s="136"/>
      <c r="H43896" s="136"/>
      <c r="K43896" s="136"/>
      <c r="O43896" s="136"/>
      <c r="T43896" s="136"/>
      <c r="W43896" s="136"/>
      <c r="Z43896" s="136"/>
      <c r="AC43896" s="136"/>
    </row>
    <row r="43897" spans="2:29">
      <c r="B43897" s="136"/>
      <c r="E43897" s="136"/>
      <c r="H43897" s="136"/>
      <c r="K43897" s="136"/>
      <c r="O43897" s="136"/>
      <c r="T43897" s="136"/>
      <c r="W43897" s="136"/>
      <c r="Z43897" s="136"/>
      <c r="AC43897" s="136"/>
    </row>
    <row r="43898" spans="2:29">
      <c r="B43898" s="136"/>
      <c r="E43898" s="136"/>
      <c r="H43898" s="136"/>
      <c r="K43898" s="136"/>
      <c r="O43898" s="136"/>
      <c r="T43898" s="136"/>
      <c r="W43898" s="136"/>
      <c r="Z43898" s="136"/>
      <c r="AC43898" s="136"/>
    </row>
    <row r="43899" spans="2:29">
      <c r="B43899" s="136"/>
      <c r="E43899" s="136"/>
      <c r="H43899" s="136"/>
      <c r="K43899" s="136"/>
      <c r="O43899" s="136"/>
      <c r="T43899" s="136"/>
      <c r="W43899" s="136"/>
      <c r="Z43899" s="136"/>
      <c r="AC43899" s="136"/>
    </row>
    <row r="43900" spans="2:29">
      <c r="B43900" s="136"/>
      <c r="E43900" s="136"/>
      <c r="H43900" s="136"/>
      <c r="K43900" s="136"/>
      <c r="O43900" s="136"/>
      <c r="T43900" s="136"/>
      <c r="W43900" s="136"/>
      <c r="Z43900" s="136"/>
      <c r="AC43900" s="136"/>
    </row>
    <row r="43901" spans="2:29">
      <c r="B43901" s="136"/>
      <c r="E43901" s="136"/>
      <c r="H43901" s="136"/>
      <c r="K43901" s="136"/>
      <c r="O43901" s="136"/>
      <c r="T43901" s="136"/>
      <c r="W43901" s="136"/>
      <c r="Z43901" s="136"/>
      <c r="AC43901" s="136"/>
    </row>
    <row r="43902" spans="2:29">
      <c r="B43902" s="136"/>
      <c r="E43902" s="136"/>
      <c r="H43902" s="136"/>
      <c r="K43902" s="136"/>
      <c r="O43902" s="136"/>
      <c r="T43902" s="136"/>
      <c r="W43902" s="136"/>
      <c r="Z43902" s="136"/>
      <c r="AC43902" s="136"/>
    </row>
    <row r="43903" spans="2:29">
      <c r="B43903" s="136"/>
      <c r="E43903" s="136"/>
      <c r="H43903" s="136"/>
      <c r="K43903" s="136"/>
      <c r="O43903" s="136"/>
      <c r="T43903" s="136"/>
      <c r="W43903" s="136"/>
      <c r="Z43903" s="136"/>
      <c r="AC43903" s="136"/>
    </row>
    <row r="43904" spans="2:29">
      <c r="B43904" s="136"/>
      <c r="E43904" s="136"/>
      <c r="H43904" s="136"/>
      <c r="K43904" s="136"/>
      <c r="O43904" s="136"/>
      <c r="T43904" s="136"/>
      <c r="W43904" s="136"/>
      <c r="Z43904" s="136"/>
      <c r="AC43904" s="136"/>
    </row>
    <row r="43905" spans="2:29">
      <c r="B43905" s="136"/>
      <c r="E43905" s="136"/>
      <c r="H43905" s="136"/>
      <c r="K43905" s="136"/>
      <c r="O43905" s="136"/>
      <c r="T43905" s="136"/>
      <c r="W43905" s="136"/>
      <c r="Z43905" s="136"/>
      <c r="AC43905" s="136"/>
    </row>
    <row r="43906" spans="2:29">
      <c r="B43906" s="136"/>
      <c r="E43906" s="136"/>
      <c r="H43906" s="136"/>
      <c r="K43906" s="136"/>
      <c r="O43906" s="136"/>
      <c r="T43906" s="136"/>
      <c r="W43906" s="136"/>
      <c r="Z43906" s="136"/>
      <c r="AC43906" s="136"/>
    </row>
    <row r="43907" spans="2:29">
      <c r="B43907" s="136"/>
      <c r="E43907" s="136"/>
      <c r="H43907" s="136"/>
      <c r="K43907" s="136"/>
      <c r="O43907" s="136"/>
      <c r="T43907" s="136"/>
      <c r="W43907" s="136"/>
      <c r="Z43907" s="136"/>
      <c r="AC43907" s="136"/>
    </row>
    <row r="43908" spans="2:29">
      <c r="B43908" s="136"/>
      <c r="E43908" s="136"/>
      <c r="H43908" s="136"/>
      <c r="K43908" s="136"/>
      <c r="O43908" s="136"/>
      <c r="T43908" s="136"/>
      <c r="W43908" s="136"/>
      <c r="Z43908" s="136"/>
      <c r="AC43908" s="136"/>
    </row>
    <row r="43909" spans="2:29">
      <c r="B43909" s="136"/>
      <c r="E43909" s="136"/>
      <c r="H43909" s="136"/>
      <c r="K43909" s="136"/>
      <c r="O43909" s="136"/>
      <c r="T43909" s="136"/>
      <c r="W43909" s="136"/>
      <c r="Z43909" s="136"/>
      <c r="AC43909" s="136"/>
    </row>
    <row r="43910" spans="2:29">
      <c r="B43910" s="136"/>
      <c r="E43910" s="136"/>
      <c r="H43910" s="136"/>
      <c r="K43910" s="136"/>
      <c r="O43910" s="136"/>
      <c r="T43910" s="136"/>
      <c r="W43910" s="136"/>
      <c r="Z43910" s="136"/>
      <c r="AC43910" s="136"/>
    </row>
    <row r="43911" spans="2:29">
      <c r="B43911" s="136"/>
      <c r="E43911" s="136"/>
      <c r="H43911" s="136"/>
      <c r="K43911" s="136"/>
      <c r="O43911" s="136"/>
      <c r="T43911" s="136"/>
      <c r="W43911" s="136"/>
      <c r="Z43911" s="136"/>
      <c r="AC43911" s="136"/>
    </row>
    <row r="43912" spans="2:29">
      <c r="B43912" s="136"/>
      <c r="E43912" s="136"/>
      <c r="H43912" s="136"/>
      <c r="K43912" s="136"/>
      <c r="O43912" s="136"/>
      <c r="T43912" s="136"/>
      <c r="W43912" s="136"/>
      <c r="Z43912" s="136"/>
      <c r="AC43912" s="136"/>
    </row>
    <row r="43913" spans="2:29">
      <c r="B43913" s="136"/>
      <c r="E43913" s="136"/>
      <c r="H43913" s="136"/>
      <c r="K43913" s="136"/>
      <c r="O43913" s="136"/>
      <c r="T43913" s="136"/>
      <c r="W43913" s="136"/>
      <c r="Z43913" s="136"/>
      <c r="AC43913" s="136"/>
    </row>
    <row r="43914" spans="2:29">
      <c r="B43914" s="136"/>
      <c r="E43914" s="136"/>
      <c r="H43914" s="136"/>
      <c r="K43914" s="136"/>
      <c r="O43914" s="136"/>
      <c r="T43914" s="136"/>
      <c r="W43914" s="136"/>
      <c r="Z43914" s="136"/>
      <c r="AC43914" s="136"/>
    </row>
    <row r="43915" spans="2:29">
      <c r="B43915" s="136"/>
      <c r="E43915" s="136"/>
      <c r="H43915" s="136"/>
      <c r="K43915" s="136"/>
      <c r="O43915" s="136"/>
      <c r="T43915" s="136"/>
      <c r="W43915" s="136"/>
      <c r="Z43915" s="136"/>
      <c r="AC43915" s="136"/>
    </row>
    <row r="43916" spans="2:29">
      <c r="B43916" s="136"/>
      <c r="E43916" s="136"/>
      <c r="H43916" s="136"/>
      <c r="K43916" s="136"/>
      <c r="O43916" s="136"/>
      <c r="T43916" s="136"/>
      <c r="W43916" s="136"/>
      <c r="Z43916" s="136"/>
      <c r="AC43916" s="136"/>
    </row>
    <row r="43917" spans="2:29">
      <c r="B43917" s="136"/>
      <c r="E43917" s="136"/>
      <c r="H43917" s="136"/>
      <c r="K43917" s="136"/>
      <c r="O43917" s="136"/>
      <c r="T43917" s="136"/>
      <c r="W43917" s="136"/>
      <c r="Z43917" s="136"/>
      <c r="AC43917" s="136"/>
    </row>
    <row r="43918" spans="2:29">
      <c r="B43918" s="136"/>
      <c r="E43918" s="136"/>
      <c r="H43918" s="136"/>
      <c r="K43918" s="136"/>
      <c r="O43918" s="136"/>
      <c r="T43918" s="136"/>
      <c r="W43918" s="136"/>
      <c r="Z43918" s="136"/>
      <c r="AC43918" s="136"/>
    </row>
    <row r="43919" spans="2:29">
      <c r="B43919" s="136"/>
      <c r="E43919" s="136"/>
      <c r="H43919" s="136"/>
      <c r="K43919" s="136"/>
      <c r="O43919" s="136"/>
      <c r="T43919" s="136"/>
      <c r="W43919" s="136"/>
      <c r="Z43919" s="136"/>
      <c r="AC43919" s="136"/>
    </row>
    <row r="43920" spans="2:29">
      <c r="B43920" s="136"/>
      <c r="E43920" s="136"/>
      <c r="H43920" s="136"/>
      <c r="K43920" s="136"/>
      <c r="O43920" s="136"/>
      <c r="T43920" s="136"/>
      <c r="W43920" s="136"/>
      <c r="Z43920" s="136"/>
      <c r="AC43920" s="136"/>
    </row>
    <row r="43921" spans="2:29">
      <c r="B43921" s="136"/>
      <c r="E43921" s="136"/>
      <c r="H43921" s="136"/>
      <c r="K43921" s="136"/>
      <c r="O43921" s="136"/>
      <c r="T43921" s="136"/>
      <c r="W43921" s="136"/>
      <c r="Z43921" s="136"/>
      <c r="AC43921" s="136"/>
    </row>
    <row r="43922" spans="2:29">
      <c r="B43922" s="136"/>
      <c r="E43922" s="136"/>
      <c r="H43922" s="136"/>
      <c r="K43922" s="136"/>
      <c r="O43922" s="136"/>
      <c r="T43922" s="136"/>
      <c r="W43922" s="136"/>
      <c r="Z43922" s="136"/>
      <c r="AC43922" s="136"/>
    </row>
    <row r="43923" spans="2:29">
      <c r="B43923" s="136"/>
      <c r="E43923" s="136"/>
      <c r="H43923" s="136"/>
      <c r="K43923" s="136"/>
      <c r="O43923" s="136"/>
      <c r="T43923" s="136"/>
      <c r="W43923" s="136"/>
      <c r="Z43923" s="136"/>
      <c r="AC43923" s="136"/>
    </row>
    <row r="43924" spans="2:29">
      <c r="B43924" s="136"/>
      <c r="E43924" s="136"/>
      <c r="H43924" s="136"/>
      <c r="K43924" s="136"/>
      <c r="O43924" s="136"/>
      <c r="T43924" s="136"/>
      <c r="W43924" s="136"/>
      <c r="Z43924" s="136"/>
      <c r="AC43924" s="136"/>
    </row>
    <row r="43925" spans="2:29">
      <c r="B43925" s="136"/>
      <c r="E43925" s="136"/>
      <c r="H43925" s="136"/>
      <c r="K43925" s="136"/>
      <c r="O43925" s="136"/>
      <c r="T43925" s="136"/>
      <c r="W43925" s="136"/>
      <c r="Z43925" s="136"/>
      <c r="AC43925" s="136"/>
    </row>
    <row r="43926" spans="2:29">
      <c r="B43926" s="136"/>
      <c r="E43926" s="136"/>
      <c r="H43926" s="136"/>
      <c r="K43926" s="136"/>
      <c r="O43926" s="136"/>
      <c r="T43926" s="136"/>
      <c r="W43926" s="136"/>
      <c r="Z43926" s="136"/>
      <c r="AC43926" s="136"/>
    </row>
    <row r="43927" spans="2:29">
      <c r="B43927" s="136"/>
      <c r="E43927" s="136"/>
      <c r="H43927" s="136"/>
      <c r="K43927" s="136"/>
      <c r="O43927" s="136"/>
      <c r="T43927" s="136"/>
      <c r="W43927" s="136"/>
      <c r="Z43927" s="136"/>
      <c r="AC43927" s="136"/>
    </row>
    <row r="43928" spans="2:29">
      <c r="B43928" s="136"/>
      <c r="E43928" s="136"/>
      <c r="H43928" s="136"/>
      <c r="K43928" s="136"/>
      <c r="O43928" s="136"/>
      <c r="T43928" s="136"/>
      <c r="W43928" s="136"/>
      <c r="Z43928" s="136"/>
      <c r="AC43928" s="136"/>
    </row>
    <row r="43929" spans="2:29">
      <c r="B43929" s="136"/>
      <c r="E43929" s="136"/>
      <c r="H43929" s="136"/>
      <c r="K43929" s="136"/>
      <c r="O43929" s="136"/>
      <c r="T43929" s="136"/>
      <c r="W43929" s="136"/>
      <c r="Z43929" s="136"/>
      <c r="AC43929" s="136"/>
    </row>
    <row r="43930" spans="2:29">
      <c r="B43930" s="136"/>
      <c r="E43930" s="136"/>
      <c r="H43930" s="136"/>
      <c r="K43930" s="136"/>
      <c r="O43930" s="136"/>
      <c r="T43930" s="136"/>
      <c r="W43930" s="136"/>
      <c r="Z43930" s="136"/>
      <c r="AC43930" s="136"/>
    </row>
    <row r="43931" spans="2:29">
      <c r="B43931" s="136"/>
      <c r="E43931" s="136"/>
      <c r="H43931" s="136"/>
      <c r="K43931" s="136"/>
      <c r="O43931" s="136"/>
      <c r="T43931" s="136"/>
      <c r="W43931" s="136"/>
      <c r="Z43931" s="136"/>
      <c r="AC43931" s="136"/>
    </row>
    <row r="43932" spans="2:29">
      <c r="B43932" s="136"/>
      <c r="E43932" s="136"/>
      <c r="H43932" s="136"/>
      <c r="K43932" s="136"/>
      <c r="O43932" s="136"/>
      <c r="T43932" s="136"/>
      <c r="W43932" s="136"/>
      <c r="Z43932" s="136"/>
      <c r="AC43932" s="136"/>
    </row>
    <row r="43933" spans="2:29">
      <c r="B43933" s="136"/>
      <c r="E43933" s="136"/>
      <c r="H43933" s="136"/>
      <c r="K43933" s="136"/>
      <c r="O43933" s="136"/>
      <c r="T43933" s="136"/>
      <c r="W43933" s="136"/>
      <c r="Z43933" s="136"/>
      <c r="AC43933" s="136"/>
    </row>
    <row r="43934" spans="2:29">
      <c r="B43934" s="136"/>
      <c r="E43934" s="136"/>
      <c r="H43934" s="136"/>
      <c r="K43934" s="136"/>
      <c r="O43934" s="136"/>
      <c r="T43934" s="136"/>
      <c r="W43934" s="136"/>
      <c r="Z43934" s="136"/>
      <c r="AC43934" s="136"/>
    </row>
    <row r="43935" spans="2:29">
      <c r="B43935" s="136"/>
      <c r="E43935" s="136"/>
      <c r="H43935" s="136"/>
      <c r="K43935" s="136"/>
      <c r="O43935" s="136"/>
      <c r="T43935" s="136"/>
      <c r="W43935" s="136"/>
      <c r="Z43935" s="136"/>
      <c r="AC43935" s="136"/>
    </row>
    <row r="43936" spans="2:29">
      <c r="B43936" s="136"/>
      <c r="E43936" s="136"/>
      <c r="H43936" s="136"/>
      <c r="K43936" s="136"/>
      <c r="O43936" s="136"/>
      <c r="T43936" s="136"/>
      <c r="W43936" s="136"/>
      <c r="Z43936" s="136"/>
      <c r="AC43936" s="136"/>
    </row>
    <row r="43937" spans="2:29">
      <c r="B43937" s="136"/>
      <c r="E43937" s="136"/>
      <c r="H43937" s="136"/>
      <c r="K43937" s="136"/>
      <c r="O43937" s="136"/>
      <c r="T43937" s="136"/>
      <c r="W43937" s="136"/>
      <c r="Z43937" s="136"/>
      <c r="AC43937" s="136"/>
    </row>
    <row r="43938" spans="2:29">
      <c r="B43938" s="136"/>
      <c r="E43938" s="136"/>
      <c r="H43938" s="136"/>
      <c r="K43938" s="136"/>
      <c r="O43938" s="136"/>
      <c r="T43938" s="136"/>
      <c r="W43938" s="136"/>
      <c r="Z43938" s="136"/>
      <c r="AC43938" s="136"/>
    </row>
    <row r="43939" spans="2:29">
      <c r="B43939" s="136"/>
      <c r="E43939" s="136"/>
      <c r="H43939" s="136"/>
      <c r="K43939" s="136"/>
      <c r="O43939" s="136"/>
      <c r="T43939" s="136"/>
      <c r="W43939" s="136"/>
      <c r="Z43939" s="136"/>
      <c r="AC43939" s="136"/>
    </row>
    <row r="43940" spans="2:29">
      <c r="B43940" s="136"/>
      <c r="E43940" s="136"/>
      <c r="H43940" s="136"/>
      <c r="K43940" s="136"/>
      <c r="O43940" s="136"/>
      <c r="T43940" s="136"/>
      <c r="W43940" s="136"/>
      <c r="Z43940" s="136"/>
      <c r="AC43940" s="136"/>
    </row>
    <row r="43941" spans="2:29">
      <c r="B43941" s="136"/>
      <c r="E43941" s="136"/>
      <c r="H43941" s="136"/>
      <c r="K43941" s="136"/>
      <c r="O43941" s="136"/>
      <c r="T43941" s="136"/>
      <c r="W43941" s="136"/>
      <c r="Z43941" s="136"/>
      <c r="AC43941" s="136"/>
    </row>
    <row r="43942" spans="2:29">
      <c r="B43942" s="136"/>
      <c r="E43942" s="136"/>
      <c r="H43942" s="136"/>
      <c r="K43942" s="136"/>
      <c r="O43942" s="136"/>
      <c r="T43942" s="136"/>
      <c r="W43942" s="136"/>
      <c r="Z43942" s="136"/>
      <c r="AC43942" s="136"/>
    </row>
    <row r="43943" spans="2:29">
      <c r="B43943" s="136"/>
      <c r="E43943" s="136"/>
      <c r="H43943" s="136"/>
      <c r="K43943" s="136"/>
      <c r="O43943" s="136"/>
      <c r="T43943" s="136"/>
      <c r="W43943" s="136"/>
      <c r="Z43943" s="136"/>
      <c r="AC43943" s="136"/>
    </row>
    <row r="43944" spans="2:29">
      <c r="B43944" s="136"/>
      <c r="E43944" s="136"/>
      <c r="H43944" s="136"/>
      <c r="K43944" s="136"/>
      <c r="O43944" s="136"/>
      <c r="T43944" s="136"/>
      <c r="W43944" s="136"/>
      <c r="Z43944" s="136"/>
      <c r="AC43944" s="136"/>
    </row>
    <row r="43945" spans="2:29">
      <c r="B43945" s="136"/>
      <c r="E43945" s="136"/>
      <c r="H43945" s="136"/>
      <c r="K43945" s="136"/>
      <c r="O43945" s="136"/>
      <c r="T43945" s="136"/>
      <c r="W43945" s="136"/>
      <c r="Z43945" s="136"/>
      <c r="AC43945" s="136"/>
    </row>
    <row r="43946" spans="2:29">
      <c r="B43946" s="136"/>
      <c r="E43946" s="136"/>
      <c r="H43946" s="136"/>
      <c r="K43946" s="136"/>
      <c r="O43946" s="136"/>
      <c r="T43946" s="136"/>
      <c r="W43946" s="136"/>
      <c r="Z43946" s="136"/>
      <c r="AC43946" s="136"/>
    </row>
    <row r="43947" spans="2:29">
      <c r="B43947" s="136"/>
      <c r="E43947" s="136"/>
      <c r="H43947" s="136"/>
      <c r="K43947" s="136"/>
      <c r="O43947" s="136"/>
      <c r="T43947" s="136"/>
      <c r="W43947" s="136"/>
      <c r="Z43947" s="136"/>
      <c r="AC43947" s="136"/>
    </row>
    <row r="43948" spans="2:29">
      <c r="B43948" s="136"/>
      <c r="E43948" s="136"/>
      <c r="H43948" s="136"/>
      <c r="K43948" s="136"/>
      <c r="O43948" s="136"/>
      <c r="T43948" s="136"/>
      <c r="W43948" s="136"/>
      <c r="Z43948" s="136"/>
      <c r="AC43948" s="136"/>
    </row>
    <row r="43949" spans="2:29">
      <c r="B43949" s="136"/>
      <c r="E43949" s="136"/>
      <c r="H43949" s="136"/>
      <c r="K43949" s="136"/>
      <c r="O43949" s="136"/>
      <c r="T43949" s="136"/>
      <c r="W43949" s="136"/>
      <c r="Z43949" s="136"/>
      <c r="AC43949" s="136"/>
    </row>
    <row r="43950" spans="2:29">
      <c r="B43950" s="136"/>
      <c r="E43950" s="136"/>
      <c r="H43950" s="136"/>
      <c r="K43950" s="136"/>
      <c r="O43950" s="136"/>
      <c r="T43950" s="136"/>
      <c r="W43950" s="136"/>
      <c r="Z43950" s="136"/>
      <c r="AC43950" s="136"/>
    </row>
    <row r="43951" spans="2:29">
      <c r="B43951" s="136"/>
      <c r="E43951" s="136"/>
      <c r="H43951" s="136"/>
      <c r="K43951" s="136"/>
      <c r="O43951" s="136"/>
      <c r="T43951" s="136"/>
      <c r="W43951" s="136"/>
      <c r="Z43951" s="136"/>
      <c r="AC43951" s="136"/>
    </row>
    <row r="43952" spans="2:29">
      <c r="B43952" s="136"/>
      <c r="E43952" s="136"/>
      <c r="H43952" s="136"/>
      <c r="K43952" s="136"/>
      <c r="O43952" s="136"/>
      <c r="T43952" s="136"/>
      <c r="W43952" s="136"/>
      <c r="Z43952" s="136"/>
      <c r="AC43952" s="136"/>
    </row>
    <row r="43953" spans="2:29">
      <c r="B43953" s="136"/>
      <c r="E43953" s="136"/>
      <c r="H43953" s="136"/>
      <c r="K43953" s="136"/>
      <c r="O43953" s="136"/>
      <c r="T43953" s="136"/>
      <c r="W43953" s="136"/>
      <c r="Z43953" s="136"/>
      <c r="AC43953" s="136"/>
    </row>
    <row r="43954" spans="2:29">
      <c r="B43954" s="136"/>
      <c r="E43954" s="136"/>
      <c r="H43954" s="136"/>
      <c r="K43954" s="136"/>
      <c r="O43954" s="136"/>
      <c r="T43954" s="136"/>
      <c r="W43954" s="136"/>
      <c r="Z43954" s="136"/>
      <c r="AC43954" s="136"/>
    </row>
    <row r="43955" spans="2:29">
      <c r="B43955" s="136"/>
      <c r="E43955" s="136"/>
      <c r="H43955" s="136"/>
      <c r="K43955" s="136"/>
      <c r="O43955" s="136"/>
      <c r="T43955" s="136"/>
      <c r="W43955" s="136"/>
      <c r="Z43955" s="136"/>
      <c r="AC43955" s="136"/>
    </row>
    <row r="43956" spans="2:29">
      <c r="B43956" s="136"/>
      <c r="E43956" s="136"/>
      <c r="H43956" s="136"/>
      <c r="K43956" s="136"/>
      <c r="O43956" s="136"/>
      <c r="T43956" s="136"/>
      <c r="W43956" s="136"/>
      <c r="Z43956" s="136"/>
      <c r="AC43956" s="136"/>
    </row>
    <row r="43957" spans="2:29">
      <c r="B43957" s="136"/>
      <c r="E43957" s="136"/>
      <c r="H43957" s="136"/>
      <c r="K43957" s="136"/>
      <c r="O43957" s="136"/>
      <c r="T43957" s="136"/>
      <c r="W43957" s="136"/>
      <c r="Z43957" s="136"/>
      <c r="AC43957" s="136"/>
    </row>
    <row r="43958" spans="2:29">
      <c r="B43958" s="136"/>
      <c r="E43958" s="136"/>
      <c r="H43958" s="136"/>
      <c r="K43958" s="136"/>
      <c r="O43958" s="136"/>
      <c r="T43958" s="136"/>
      <c r="W43958" s="136"/>
      <c r="Z43958" s="136"/>
      <c r="AC43958" s="136"/>
    </row>
    <row r="43959" spans="2:29">
      <c r="B43959" s="136"/>
      <c r="E43959" s="136"/>
      <c r="H43959" s="136"/>
      <c r="K43959" s="136"/>
      <c r="O43959" s="136"/>
      <c r="T43959" s="136"/>
      <c r="W43959" s="136"/>
      <c r="Z43959" s="136"/>
      <c r="AC43959" s="136"/>
    </row>
    <row r="43960" spans="2:29">
      <c r="B43960" s="136"/>
      <c r="E43960" s="136"/>
      <c r="H43960" s="136"/>
      <c r="K43960" s="136"/>
      <c r="O43960" s="136"/>
      <c r="T43960" s="136"/>
      <c r="W43960" s="136"/>
      <c r="Z43960" s="136"/>
      <c r="AC43960" s="136"/>
    </row>
    <row r="43961" spans="2:29">
      <c r="B43961" s="136"/>
      <c r="E43961" s="136"/>
      <c r="H43961" s="136"/>
      <c r="K43961" s="136"/>
      <c r="O43961" s="136"/>
      <c r="T43961" s="136"/>
      <c r="W43961" s="136"/>
      <c r="Z43961" s="136"/>
      <c r="AC43961" s="136"/>
    </row>
    <row r="43962" spans="2:29">
      <c r="B43962" s="136"/>
      <c r="E43962" s="136"/>
      <c r="H43962" s="136"/>
      <c r="K43962" s="136"/>
      <c r="O43962" s="136"/>
      <c r="T43962" s="136"/>
      <c r="W43962" s="136"/>
      <c r="Z43962" s="136"/>
      <c r="AC43962" s="136"/>
    </row>
    <row r="43963" spans="2:29">
      <c r="B43963" s="136"/>
      <c r="E43963" s="136"/>
      <c r="H43963" s="136"/>
      <c r="K43963" s="136"/>
      <c r="O43963" s="136"/>
      <c r="T43963" s="136"/>
      <c r="W43963" s="136"/>
      <c r="Z43963" s="136"/>
      <c r="AC43963" s="136"/>
    </row>
    <row r="43964" spans="2:29">
      <c r="B43964" s="136"/>
      <c r="E43964" s="136"/>
      <c r="H43964" s="136"/>
      <c r="K43964" s="136"/>
      <c r="O43964" s="136"/>
      <c r="T43964" s="136"/>
      <c r="W43964" s="136"/>
      <c r="Z43964" s="136"/>
      <c r="AC43964" s="136"/>
    </row>
    <row r="43965" spans="2:29">
      <c r="B43965" s="136"/>
      <c r="E43965" s="136"/>
      <c r="H43965" s="136"/>
      <c r="K43965" s="136"/>
      <c r="O43965" s="136"/>
      <c r="T43965" s="136"/>
      <c r="W43965" s="136"/>
      <c r="Z43965" s="136"/>
      <c r="AC43965" s="136"/>
    </row>
    <row r="43966" spans="2:29">
      <c r="B43966" s="136"/>
      <c r="E43966" s="136"/>
      <c r="H43966" s="136"/>
      <c r="K43966" s="136"/>
      <c r="O43966" s="136"/>
      <c r="T43966" s="136"/>
      <c r="W43966" s="136"/>
      <c r="Z43966" s="136"/>
      <c r="AC43966" s="136"/>
    </row>
    <row r="43967" spans="2:29">
      <c r="B43967" s="136"/>
      <c r="E43967" s="136"/>
      <c r="H43967" s="136"/>
      <c r="K43967" s="136"/>
      <c r="O43967" s="136"/>
      <c r="T43967" s="136"/>
      <c r="W43967" s="136"/>
      <c r="Z43967" s="136"/>
      <c r="AC43967" s="136"/>
    </row>
    <row r="43968" spans="2:29">
      <c r="B43968" s="136"/>
      <c r="E43968" s="136"/>
      <c r="H43968" s="136"/>
      <c r="K43968" s="136"/>
      <c r="O43968" s="136"/>
      <c r="T43968" s="136"/>
      <c r="W43968" s="136"/>
      <c r="Z43968" s="136"/>
      <c r="AC43968" s="136"/>
    </row>
    <row r="43969" spans="2:29">
      <c r="B43969" s="136"/>
      <c r="E43969" s="136"/>
      <c r="H43969" s="136"/>
      <c r="K43969" s="136"/>
      <c r="O43969" s="136"/>
      <c r="T43969" s="136"/>
      <c r="W43969" s="136"/>
      <c r="Z43969" s="136"/>
      <c r="AC43969" s="136"/>
    </row>
    <row r="43970" spans="2:29">
      <c r="B43970" s="136"/>
      <c r="E43970" s="136"/>
      <c r="H43970" s="136"/>
      <c r="K43970" s="136"/>
      <c r="O43970" s="136"/>
      <c r="T43970" s="136"/>
      <c r="W43970" s="136"/>
      <c r="Z43970" s="136"/>
      <c r="AC43970" s="136"/>
    </row>
    <row r="43971" spans="2:29">
      <c r="B43971" s="136"/>
      <c r="E43971" s="136"/>
      <c r="H43971" s="136"/>
      <c r="K43971" s="136"/>
      <c r="O43971" s="136"/>
      <c r="T43971" s="136"/>
      <c r="W43971" s="136"/>
      <c r="Z43971" s="136"/>
      <c r="AC43971" s="136"/>
    </row>
    <row r="43972" spans="2:29">
      <c r="B43972" s="136"/>
      <c r="E43972" s="136"/>
      <c r="H43972" s="136"/>
      <c r="K43972" s="136"/>
      <c r="O43972" s="136"/>
      <c r="T43972" s="136"/>
      <c r="W43972" s="136"/>
      <c r="Z43972" s="136"/>
      <c r="AC43972" s="136"/>
    </row>
    <row r="43973" spans="2:29">
      <c r="B43973" s="136"/>
      <c r="E43973" s="136"/>
      <c r="H43973" s="136"/>
      <c r="K43973" s="136"/>
      <c r="O43973" s="136"/>
      <c r="T43973" s="136"/>
      <c r="W43973" s="136"/>
      <c r="Z43973" s="136"/>
      <c r="AC43973" s="136"/>
    </row>
    <row r="43974" spans="2:29">
      <c r="B43974" s="136"/>
      <c r="E43974" s="136"/>
      <c r="H43974" s="136"/>
      <c r="K43974" s="136"/>
      <c r="O43974" s="136"/>
      <c r="T43974" s="136"/>
      <c r="W43974" s="136"/>
      <c r="Z43974" s="136"/>
      <c r="AC43974" s="136"/>
    </row>
    <row r="43975" spans="2:29">
      <c r="B43975" s="136"/>
      <c r="E43975" s="136"/>
      <c r="H43975" s="136"/>
      <c r="K43975" s="136"/>
      <c r="O43975" s="136"/>
      <c r="T43975" s="136"/>
      <c r="W43975" s="136"/>
      <c r="Z43975" s="136"/>
      <c r="AC43975" s="136"/>
    </row>
    <row r="43976" spans="2:29">
      <c r="B43976" s="136"/>
      <c r="E43976" s="136"/>
      <c r="H43976" s="136"/>
      <c r="K43976" s="136"/>
      <c r="O43976" s="136"/>
      <c r="T43976" s="136"/>
      <c r="W43976" s="136"/>
      <c r="Z43976" s="136"/>
      <c r="AC43976" s="136"/>
    </row>
    <row r="43977" spans="2:29">
      <c r="B43977" s="136"/>
      <c r="E43977" s="136"/>
      <c r="H43977" s="136"/>
      <c r="K43977" s="136"/>
      <c r="O43977" s="136"/>
      <c r="T43977" s="136"/>
      <c r="W43977" s="136"/>
      <c r="Z43977" s="136"/>
      <c r="AC43977" s="136"/>
    </row>
    <row r="43978" spans="2:29">
      <c r="B43978" s="136"/>
      <c r="E43978" s="136"/>
      <c r="H43978" s="136"/>
      <c r="K43978" s="136"/>
      <c r="O43978" s="136"/>
      <c r="T43978" s="136"/>
      <c r="W43978" s="136"/>
      <c r="Z43978" s="136"/>
      <c r="AC43978" s="136"/>
    </row>
    <row r="43979" spans="2:29">
      <c r="B43979" s="136"/>
      <c r="E43979" s="136"/>
      <c r="H43979" s="136"/>
      <c r="K43979" s="136"/>
      <c r="O43979" s="136"/>
      <c r="T43979" s="136"/>
      <c r="W43979" s="136"/>
      <c r="Z43979" s="136"/>
      <c r="AC43979" s="136"/>
    </row>
    <row r="43980" spans="2:29">
      <c r="B43980" s="136"/>
      <c r="E43980" s="136"/>
      <c r="H43980" s="136"/>
      <c r="K43980" s="136"/>
      <c r="O43980" s="136"/>
      <c r="T43980" s="136"/>
      <c r="W43980" s="136"/>
      <c r="Z43980" s="136"/>
      <c r="AC43980" s="136"/>
    </row>
    <row r="43981" spans="2:29">
      <c r="B43981" s="136"/>
      <c r="E43981" s="136"/>
      <c r="H43981" s="136"/>
      <c r="K43981" s="136"/>
      <c r="O43981" s="136"/>
      <c r="T43981" s="136"/>
      <c r="W43981" s="136"/>
      <c r="Z43981" s="136"/>
      <c r="AC43981" s="136"/>
    </row>
    <row r="43982" spans="2:29">
      <c r="B43982" s="136"/>
      <c r="E43982" s="136"/>
      <c r="H43982" s="136"/>
      <c r="K43982" s="136"/>
      <c r="O43982" s="136"/>
      <c r="T43982" s="136"/>
      <c r="W43982" s="136"/>
      <c r="Z43982" s="136"/>
      <c r="AC43982" s="136"/>
    </row>
    <row r="43983" spans="2:29">
      <c r="B43983" s="136"/>
      <c r="E43983" s="136"/>
      <c r="H43983" s="136"/>
      <c r="K43983" s="136"/>
      <c r="O43983" s="136"/>
      <c r="T43983" s="136"/>
      <c r="W43983" s="136"/>
      <c r="Z43983" s="136"/>
      <c r="AC43983" s="136"/>
    </row>
    <row r="43984" spans="2:29">
      <c r="B43984" s="136"/>
      <c r="E43984" s="136"/>
      <c r="H43984" s="136"/>
      <c r="K43984" s="136"/>
      <c r="O43984" s="136"/>
      <c r="T43984" s="136"/>
      <c r="W43984" s="136"/>
      <c r="Z43984" s="136"/>
      <c r="AC43984" s="136"/>
    </row>
    <row r="43985" spans="2:29">
      <c r="B43985" s="136"/>
      <c r="E43985" s="136"/>
      <c r="H43985" s="136"/>
      <c r="K43985" s="136"/>
      <c r="O43985" s="136"/>
      <c r="T43985" s="136"/>
      <c r="W43985" s="136"/>
      <c r="Z43985" s="136"/>
      <c r="AC43985" s="136"/>
    </row>
    <row r="43986" spans="2:29">
      <c r="B43986" s="136"/>
      <c r="E43986" s="136"/>
      <c r="H43986" s="136"/>
      <c r="K43986" s="136"/>
      <c r="O43986" s="136"/>
      <c r="T43986" s="136"/>
      <c r="W43986" s="136"/>
      <c r="Z43986" s="136"/>
      <c r="AC43986" s="136"/>
    </row>
    <row r="43987" spans="2:29">
      <c r="B43987" s="136"/>
      <c r="E43987" s="136"/>
      <c r="H43987" s="136"/>
      <c r="K43987" s="136"/>
      <c r="O43987" s="136"/>
      <c r="T43987" s="136"/>
      <c r="W43987" s="136"/>
      <c r="Z43987" s="136"/>
      <c r="AC43987" s="136"/>
    </row>
    <row r="43988" spans="2:29">
      <c r="B43988" s="136"/>
      <c r="E43988" s="136"/>
      <c r="H43988" s="136"/>
      <c r="K43988" s="136"/>
      <c r="O43988" s="136"/>
      <c r="T43988" s="136"/>
      <c r="W43988" s="136"/>
      <c r="Z43988" s="136"/>
      <c r="AC43988" s="136"/>
    </row>
    <row r="43989" spans="2:29">
      <c r="B43989" s="136"/>
      <c r="E43989" s="136"/>
      <c r="H43989" s="136"/>
      <c r="K43989" s="136"/>
      <c r="O43989" s="136"/>
      <c r="T43989" s="136"/>
      <c r="W43989" s="136"/>
      <c r="Z43989" s="136"/>
      <c r="AC43989" s="136"/>
    </row>
    <row r="43990" spans="2:29">
      <c r="B43990" s="136"/>
      <c r="E43990" s="136"/>
      <c r="H43990" s="136"/>
      <c r="K43990" s="136"/>
      <c r="O43990" s="136"/>
      <c r="T43990" s="136"/>
      <c r="W43990" s="136"/>
      <c r="Z43990" s="136"/>
      <c r="AC43990" s="136"/>
    </row>
    <row r="43991" spans="2:29">
      <c r="B43991" s="136"/>
      <c r="E43991" s="136"/>
      <c r="H43991" s="136"/>
      <c r="K43991" s="136"/>
      <c r="O43991" s="136"/>
      <c r="T43991" s="136"/>
      <c r="W43991" s="136"/>
      <c r="Z43991" s="136"/>
      <c r="AC43991" s="136"/>
    </row>
    <row r="43992" spans="2:29">
      <c r="B43992" s="136"/>
      <c r="E43992" s="136"/>
      <c r="H43992" s="136"/>
      <c r="K43992" s="136"/>
      <c r="O43992" s="136"/>
      <c r="T43992" s="136"/>
      <c r="W43992" s="136"/>
      <c r="Z43992" s="136"/>
      <c r="AC43992" s="136"/>
    </row>
    <row r="43993" spans="2:29">
      <c r="B43993" s="136"/>
      <c r="E43993" s="136"/>
      <c r="H43993" s="136"/>
      <c r="K43993" s="136"/>
      <c r="O43993" s="136"/>
      <c r="T43993" s="136"/>
      <c r="W43993" s="136"/>
      <c r="Z43993" s="136"/>
      <c r="AC43993" s="136"/>
    </row>
    <row r="43994" spans="2:29">
      <c r="B43994" s="136"/>
      <c r="E43994" s="136"/>
      <c r="H43994" s="136"/>
      <c r="K43994" s="136"/>
      <c r="O43994" s="136"/>
      <c r="T43994" s="136"/>
      <c r="W43994" s="136"/>
      <c r="Z43994" s="136"/>
      <c r="AC43994" s="136"/>
    </row>
    <row r="43995" spans="2:29">
      <c r="B43995" s="136"/>
      <c r="E43995" s="136"/>
      <c r="H43995" s="136"/>
      <c r="K43995" s="136"/>
      <c r="O43995" s="136"/>
      <c r="T43995" s="136"/>
      <c r="W43995" s="136"/>
      <c r="Z43995" s="136"/>
      <c r="AC43995" s="136"/>
    </row>
    <row r="43996" spans="2:29">
      <c r="B43996" s="136"/>
      <c r="E43996" s="136"/>
      <c r="H43996" s="136"/>
      <c r="K43996" s="136"/>
      <c r="O43996" s="136"/>
      <c r="T43996" s="136"/>
      <c r="W43996" s="136"/>
      <c r="Z43996" s="136"/>
      <c r="AC43996" s="136"/>
    </row>
    <row r="43997" spans="2:29">
      <c r="B43997" s="136"/>
      <c r="E43997" s="136"/>
      <c r="H43997" s="136"/>
      <c r="K43997" s="136"/>
      <c r="O43997" s="136"/>
      <c r="T43997" s="136"/>
      <c r="W43997" s="136"/>
      <c r="Z43997" s="136"/>
      <c r="AC43997" s="136"/>
    </row>
    <row r="43998" spans="2:29">
      <c r="B43998" s="136"/>
      <c r="E43998" s="136"/>
      <c r="H43998" s="136"/>
      <c r="K43998" s="136"/>
      <c r="O43998" s="136"/>
      <c r="T43998" s="136"/>
      <c r="W43998" s="136"/>
      <c r="Z43998" s="136"/>
      <c r="AC43998" s="136"/>
    </row>
    <row r="43999" spans="2:29">
      <c r="B43999" s="136"/>
      <c r="E43999" s="136"/>
      <c r="H43999" s="136"/>
      <c r="K43999" s="136"/>
      <c r="O43999" s="136"/>
      <c r="T43999" s="136"/>
      <c r="W43999" s="136"/>
      <c r="Z43999" s="136"/>
      <c r="AC43999" s="136"/>
    </row>
    <row r="44000" spans="2:29">
      <c r="B44000" s="136"/>
      <c r="E44000" s="136"/>
      <c r="H44000" s="136"/>
      <c r="K44000" s="136"/>
      <c r="O44000" s="136"/>
      <c r="T44000" s="136"/>
      <c r="W44000" s="136"/>
      <c r="Z44000" s="136"/>
      <c r="AC44000" s="136"/>
    </row>
    <row r="44001" spans="2:29">
      <c r="B44001" s="136"/>
      <c r="E44001" s="136"/>
      <c r="H44001" s="136"/>
      <c r="K44001" s="136"/>
      <c r="O44001" s="136"/>
      <c r="T44001" s="136"/>
      <c r="W44001" s="136"/>
      <c r="Z44001" s="136"/>
      <c r="AC44001" s="136"/>
    </row>
    <row r="44002" spans="2:29">
      <c r="B44002" s="136"/>
      <c r="E44002" s="136"/>
      <c r="H44002" s="136"/>
      <c r="K44002" s="136"/>
      <c r="O44002" s="136"/>
      <c r="T44002" s="136"/>
      <c r="W44002" s="136"/>
      <c r="Z44002" s="136"/>
      <c r="AC44002" s="136"/>
    </row>
    <row r="44003" spans="2:29">
      <c r="B44003" s="136"/>
      <c r="E44003" s="136"/>
      <c r="H44003" s="136"/>
      <c r="K44003" s="136"/>
      <c r="O44003" s="136"/>
      <c r="T44003" s="136"/>
      <c r="W44003" s="136"/>
      <c r="Z44003" s="136"/>
      <c r="AC44003" s="136"/>
    </row>
    <row r="44004" spans="2:29">
      <c r="B44004" s="136"/>
      <c r="E44004" s="136"/>
      <c r="H44004" s="136"/>
      <c r="K44004" s="136"/>
      <c r="O44004" s="136"/>
      <c r="T44004" s="136"/>
      <c r="W44004" s="136"/>
      <c r="Z44004" s="136"/>
      <c r="AC44004" s="136"/>
    </row>
    <row r="44005" spans="2:29">
      <c r="B44005" s="136"/>
      <c r="E44005" s="136"/>
      <c r="H44005" s="136"/>
      <c r="K44005" s="136"/>
      <c r="O44005" s="136"/>
      <c r="T44005" s="136"/>
      <c r="W44005" s="136"/>
      <c r="Z44005" s="136"/>
      <c r="AC44005" s="136"/>
    </row>
    <row r="44006" spans="2:29">
      <c r="B44006" s="136"/>
      <c r="E44006" s="136"/>
      <c r="H44006" s="136"/>
      <c r="K44006" s="136"/>
      <c r="O44006" s="136"/>
      <c r="T44006" s="136"/>
      <c r="W44006" s="136"/>
      <c r="Z44006" s="136"/>
      <c r="AC44006" s="136"/>
    </row>
    <row r="44007" spans="2:29">
      <c r="B44007" s="136"/>
      <c r="E44007" s="136"/>
      <c r="H44007" s="136"/>
      <c r="K44007" s="136"/>
      <c r="O44007" s="136"/>
      <c r="T44007" s="136"/>
      <c r="W44007" s="136"/>
      <c r="Z44007" s="136"/>
      <c r="AC44007" s="136"/>
    </row>
    <row r="44008" spans="2:29">
      <c r="B44008" s="136"/>
      <c r="E44008" s="136"/>
      <c r="H44008" s="136"/>
      <c r="K44008" s="136"/>
      <c r="O44008" s="136"/>
      <c r="T44008" s="136"/>
      <c r="W44008" s="136"/>
      <c r="Z44008" s="136"/>
      <c r="AC44008" s="136"/>
    </row>
    <row r="44009" spans="2:29">
      <c r="B44009" s="136"/>
      <c r="E44009" s="136"/>
      <c r="H44009" s="136"/>
      <c r="K44009" s="136"/>
      <c r="O44009" s="136"/>
      <c r="T44009" s="136"/>
      <c r="W44009" s="136"/>
      <c r="Z44009" s="136"/>
      <c r="AC44009" s="136"/>
    </row>
    <row r="44010" spans="2:29">
      <c r="B44010" s="136"/>
      <c r="E44010" s="136"/>
      <c r="H44010" s="136"/>
      <c r="K44010" s="136"/>
      <c r="O44010" s="136"/>
      <c r="T44010" s="136"/>
      <c r="W44010" s="136"/>
      <c r="Z44010" s="136"/>
      <c r="AC44010" s="136"/>
    </row>
    <row r="44011" spans="2:29">
      <c r="B44011" s="136"/>
      <c r="E44011" s="136"/>
      <c r="H44011" s="136"/>
      <c r="K44011" s="136"/>
      <c r="O44011" s="136"/>
      <c r="T44011" s="136"/>
      <c r="W44011" s="136"/>
      <c r="Z44011" s="136"/>
      <c r="AC44011" s="136"/>
    </row>
    <row r="44012" spans="2:29">
      <c r="B44012" s="136"/>
      <c r="E44012" s="136"/>
      <c r="H44012" s="136"/>
      <c r="K44012" s="136"/>
      <c r="O44012" s="136"/>
      <c r="T44012" s="136"/>
      <c r="W44012" s="136"/>
      <c r="Z44012" s="136"/>
      <c r="AC44012" s="136"/>
    </row>
    <row r="44013" spans="2:29">
      <c r="B44013" s="136"/>
      <c r="E44013" s="136"/>
      <c r="H44013" s="136"/>
      <c r="K44013" s="136"/>
      <c r="O44013" s="136"/>
      <c r="T44013" s="136"/>
      <c r="W44013" s="136"/>
      <c r="Z44013" s="136"/>
      <c r="AC44013" s="136"/>
    </row>
    <row r="44014" spans="2:29">
      <c r="B44014" s="136"/>
      <c r="E44014" s="136"/>
      <c r="H44014" s="136"/>
      <c r="K44014" s="136"/>
      <c r="O44014" s="136"/>
      <c r="T44014" s="136"/>
      <c r="W44014" s="136"/>
      <c r="Z44014" s="136"/>
      <c r="AC44014" s="136"/>
    </row>
    <row r="44015" spans="2:29">
      <c r="B44015" s="136"/>
      <c r="E44015" s="136"/>
      <c r="H44015" s="136"/>
      <c r="K44015" s="136"/>
      <c r="O44015" s="136"/>
      <c r="T44015" s="136"/>
      <c r="W44015" s="136"/>
      <c r="Z44015" s="136"/>
      <c r="AC44015" s="136"/>
    </row>
    <row r="44016" spans="2:29">
      <c r="B44016" s="136"/>
      <c r="E44016" s="136"/>
      <c r="H44016" s="136"/>
      <c r="K44016" s="136"/>
      <c r="O44016" s="136"/>
      <c r="T44016" s="136"/>
      <c r="W44016" s="136"/>
      <c r="Z44016" s="136"/>
      <c r="AC44016" s="136"/>
    </row>
    <row r="44017" spans="2:29">
      <c r="B44017" s="136"/>
      <c r="E44017" s="136"/>
      <c r="H44017" s="136"/>
      <c r="K44017" s="136"/>
      <c r="O44017" s="136"/>
      <c r="T44017" s="136"/>
      <c r="W44017" s="136"/>
      <c r="Z44017" s="136"/>
      <c r="AC44017" s="136"/>
    </row>
    <row r="44018" spans="2:29">
      <c r="B44018" s="136"/>
      <c r="E44018" s="136"/>
      <c r="H44018" s="136"/>
      <c r="K44018" s="136"/>
      <c r="O44018" s="136"/>
      <c r="T44018" s="136"/>
      <c r="W44018" s="136"/>
      <c r="Z44018" s="136"/>
      <c r="AC44018" s="136"/>
    </row>
    <row r="44019" spans="2:29">
      <c r="B44019" s="136"/>
      <c r="E44019" s="136"/>
      <c r="H44019" s="136"/>
      <c r="K44019" s="136"/>
      <c r="O44019" s="136"/>
      <c r="T44019" s="136"/>
      <c r="W44019" s="136"/>
      <c r="Z44019" s="136"/>
      <c r="AC44019" s="136"/>
    </row>
    <row r="44020" spans="2:29">
      <c r="B44020" s="136"/>
      <c r="E44020" s="136"/>
      <c r="H44020" s="136"/>
      <c r="K44020" s="136"/>
      <c r="O44020" s="136"/>
      <c r="T44020" s="136"/>
      <c r="W44020" s="136"/>
      <c r="Z44020" s="136"/>
      <c r="AC44020" s="136"/>
    </row>
    <row r="44021" spans="2:29">
      <c r="B44021" s="136"/>
      <c r="E44021" s="136"/>
      <c r="H44021" s="136"/>
      <c r="K44021" s="136"/>
      <c r="O44021" s="136"/>
      <c r="T44021" s="136"/>
      <c r="W44021" s="136"/>
      <c r="Z44021" s="136"/>
      <c r="AC44021" s="136"/>
    </row>
    <row r="44022" spans="2:29">
      <c r="B44022" s="136"/>
      <c r="E44022" s="136"/>
      <c r="H44022" s="136"/>
      <c r="K44022" s="136"/>
      <c r="O44022" s="136"/>
      <c r="T44022" s="136"/>
      <c r="W44022" s="136"/>
      <c r="Z44022" s="136"/>
      <c r="AC44022" s="136"/>
    </row>
    <row r="44023" spans="2:29">
      <c r="B44023" s="136"/>
      <c r="E44023" s="136"/>
      <c r="H44023" s="136"/>
      <c r="K44023" s="136"/>
      <c r="O44023" s="136"/>
      <c r="T44023" s="136"/>
      <c r="W44023" s="136"/>
      <c r="Z44023" s="136"/>
      <c r="AC44023" s="136"/>
    </row>
    <row r="44024" spans="2:29">
      <c r="B44024" s="136"/>
      <c r="E44024" s="136"/>
      <c r="H44024" s="136"/>
      <c r="K44024" s="136"/>
      <c r="O44024" s="136"/>
      <c r="T44024" s="136"/>
      <c r="W44024" s="136"/>
      <c r="Z44024" s="136"/>
      <c r="AC44024" s="136"/>
    </row>
    <row r="44025" spans="2:29">
      <c r="B44025" s="136"/>
      <c r="E44025" s="136"/>
      <c r="H44025" s="136"/>
      <c r="K44025" s="136"/>
      <c r="O44025" s="136"/>
      <c r="T44025" s="136"/>
      <c r="W44025" s="136"/>
      <c r="Z44025" s="136"/>
      <c r="AC44025" s="136"/>
    </row>
    <row r="44026" spans="2:29">
      <c r="B44026" s="136"/>
      <c r="E44026" s="136"/>
      <c r="H44026" s="136"/>
      <c r="K44026" s="136"/>
      <c r="O44026" s="136"/>
      <c r="T44026" s="136"/>
      <c r="W44026" s="136"/>
      <c r="Z44026" s="136"/>
      <c r="AC44026" s="136"/>
    </row>
    <row r="44027" spans="2:29">
      <c r="B44027" s="136"/>
      <c r="E44027" s="136"/>
      <c r="H44027" s="136"/>
      <c r="K44027" s="136"/>
      <c r="O44027" s="136"/>
      <c r="T44027" s="136"/>
      <c r="W44027" s="136"/>
      <c r="Z44027" s="136"/>
      <c r="AC44027" s="136"/>
    </row>
    <row r="44028" spans="2:29">
      <c r="B44028" s="136"/>
      <c r="E44028" s="136"/>
      <c r="H44028" s="136"/>
      <c r="K44028" s="136"/>
      <c r="O44028" s="136"/>
      <c r="T44028" s="136"/>
      <c r="W44028" s="136"/>
      <c r="Z44028" s="136"/>
      <c r="AC44028" s="136"/>
    </row>
    <row r="44029" spans="2:29">
      <c r="B44029" s="136"/>
      <c r="E44029" s="136"/>
      <c r="H44029" s="136"/>
      <c r="K44029" s="136"/>
      <c r="O44029" s="136"/>
      <c r="T44029" s="136"/>
      <c r="W44029" s="136"/>
      <c r="Z44029" s="136"/>
      <c r="AC44029" s="136"/>
    </row>
    <row r="44030" spans="2:29">
      <c r="B44030" s="136"/>
      <c r="E44030" s="136"/>
      <c r="H44030" s="136"/>
      <c r="K44030" s="136"/>
      <c r="O44030" s="136"/>
      <c r="T44030" s="136"/>
      <c r="W44030" s="136"/>
      <c r="Z44030" s="136"/>
      <c r="AC44030" s="136"/>
    </row>
    <row r="44031" spans="2:29">
      <c r="B44031" s="136"/>
      <c r="E44031" s="136"/>
      <c r="H44031" s="136"/>
      <c r="K44031" s="136"/>
      <c r="O44031" s="136"/>
      <c r="T44031" s="136"/>
      <c r="W44031" s="136"/>
      <c r="Z44031" s="136"/>
      <c r="AC44031" s="136"/>
    </row>
    <row r="44032" spans="2:29">
      <c r="B44032" s="136"/>
      <c r="E44032" s="136"/>
      <c r="H44032" s="136"/>
      <c r="K44032" s="136"/>
      <c r="O44032" s="136"/>
      <c r="T44032" s="136"/>
      <c r="W44032" s="136"/>
      <c r="Z44032" s="136"/>
      <c r="AC44032" s="136"/>
    </row>
    <row r="44033" spans="2:29">
      <c r="B44033" s="136"/>
      <c r="E44033" s="136"/>
      <c r="H44033" s="136"/>
      <c r="K44033" s="136"/>
      <c r="O44033" s="136"/>
      <c r="T44033" s="136"/>
      <c r="W44033" s="136"/>
      <c r="Z44033" s="136"/>
      <c r="AC44033" s="136"/>
    </row>
    <row r="44034" spans="2:29">
      <c r="B44034" s="136"/>
      <c r="E44034" s="136"/>
      <c r="H44034" s="136"/>
      <c r="K44034" s="136"/>
      <c r="O44034" s="136"/>
      <c r="T44034" s="136"/>
      <c r="W44034" s="136"/>
      <c r="Z44034" s="136"/>
      <c r="AC44034" s="136"/>
    </row>
    <row r="44035" spans="2:29">
      <c r="B44035" s="136"/>
      <c r="E44035" s="136"/>
      <c r="H44035" s="136"/>
      <c r="K44035" s="136"/>
      <c r="O44035" s="136"/>
      <c r="T44035" s="136"/>
      <c r="W44035" s="136"/>
      <c r="Z44035" s="136"/>
      <c r="AC44035" s="136"/>
    </row>
    <row r="44036" spans="2:29">
      <c r="B44036" s="136"/>
      <c r="E44036" s="136"/>
      <c r="H44036" s="136"/>
      <c r="K44036" s="136"/>
      <c r="O44036" s="136"/>
      <c r="T44036" s="136"/>
      <c r="W44036" s="136"/>
      <c r="Z44036" s="136"/>
      <c r="AC44036" s="136"/>
    </row>
    <row r="44037" spans="2:29">
      <c r="B44037" s="136"/>
      <c r="E44037" s="136"/>
      <c r="H44037" s="136"/>
      <c r="K44037" s="136"/>
      <c r="O44037" s="136"/>
      <c r="T44037" s="136"/>
      <c r="W44037" s="136"/>
      <c r="Z44037" s="136"/>
      <c r="AC44037" s="136"/>
    </row>
    <row r="44038" spans="2:29">
      <c r="B44038" s="136"/>
      <c r="E44038" s="136"/>
      <c r="H44038" s="136"/>
      <c r="K44038" s="136"/>
      <c r="O44038" s="136"/>
      <c r="T44038" s="136"/>
      <c r="W44038" s="136"/>
      <c r="Z44038" s="136"/>
      <c r="AC44038" s="136"/>
    </row>
    <row r="44039" spans="2:29">
      <c r="B44039" s="136"/>
      <c r="E44039" s="136"/>
      <c r="H44039" s="136"/>
      <c r="K44039" s="136"/>
      <c r="O44039" s="136"/>
      <c r="T44039" s="136"/>
      <c r="W44039" s="136"/>
      <c r="Z44039" s="136"/>
      <c r="AC44039" s="136"/>
    </row>
    <row r="44040" spans="2:29">
      <c r="B44040" s="136"/>
      <c r="E44040" s="136"/>
      <c r="H44040" s="136"/>
      <c r="K44040" s="136"/>
      <c r="O44040" s="136"/>
      <c r="T44040" s="136"/>
      <c r="W44040" s="136"/>
      <c r="Z44040" s="136"/>
      <c r="AC44040" s="136"/>
    </row>
    <row r="44041" spans="2:29">
      <c r="B44041" s="136"/>
      <c r="E44041" s="136"/>
      <c r="H44041" s="136"/>
      <c r="K44041" s="136"/>
      <c r="O44041" s="136"/>
      <c r="T44041" s="136"/>
      <c r="W44041" s="136"/>
      <c r="Z44041" s="136"/>
      <c r="AC44041" s="136"/>
    </row>
    <row r="44042" spans="2:29">
      <c r="B44042" s="136"/>
      <c r="E44042" s="136"/>
      <c r="H44042" s="136"/>
      <c r="K44042" s="136"/>
      <c r="O44042" s="136"/>
      <c r="T44042" s="136"/>
      <c r="W44042" s="136"/>
      <c r="Z44042" s="136"/>
      <c r="AC44042" s="136"/>
    </row>
    <row r="44043" spans="2:29">
      <c r="B44043" s="136"/>
      <c r="E44043" s="136"/>
      <c r="H44043" s="136"/>
      <c r="K44043" s="136"/>
      <c r="O44043" s="136"/>
      <c r="T44043" s="136"/>
      <c r="W44043" s="136"/>
      <c r="Z44043" s="136"/>
      <c r="AC44043" s="136"/>
    </row>
    <row r="44044" spans="2:29">
      <c r="B44044" s="136"/>
      <c r="E44044" s="136"/>
      <c r="H44044" s="136"/>
      <c r="K44044" s="136"/>
      <c r="O44044" s="136"/>
      <c r="T44044" s="136"/>
      <c r="W44044" s="136"/>
      <c r="Z44044" s="136"/>
      <c r="AC44044" s="136"/>
    </row>
    <row r="44045" spans="2:29">
      <c r="B44045" s="136"/>
      <c r="E44045" s="136"/>
      <c r="H44045" s="136"/>
      <c r="K44045" s="136"/>
      <c r="O44045" s="136"/>
      <c r="T44045" s="136"/>
      <c r="W44045" s="136"/>
      <c r="Z44045" s="136"/>
      <c r="AC44045" s="136"/>
    </row>
    <row r="44046" spans="2:29">
      <c r="B44046" s="136"/>
      <c r="E44046" s="136"/>
      <c r="H44046" s="136"/>
      <c r="K44046" s="136"/>
      <c r="O44046" s="136"/>
      <c r="T44046" s="136"/>
      <c r="W44046" s="136"/>
      <c r="Z44046" s="136"/>
      <c r="AC44046" s="136"/>
    </row>
    <row r="44047" spans="2:29">
      <c r="B44047" s="136"/>
      <c r="E44047" s="136"/>
      <c r="H44047" s="136"/>
      <c r="K44047" s="136"/>
      <c r="O44047" s="136"/>
      <c r="T44047" s="136"/>
      <c r="W44047" s="136"/>
      <c r="Z44047" s="136"/>
      <c r="AC44047" s="136"/>
    </row>
    <row r="44048" spans="2:29">
      <c r="B44048" s="136"/>
      <c r="E44048" s="136"/>
      <c r="H44048" s="136"/>
      <c r="K44048" s="136"/>
      <c r="O44048" s="136"/>
      <c r="T44048" s="136"/>
      <c r="W44048" s="136"/>
      <c r="Z44048" s="136"/>
      <c r="AC44048" s="136"/>
    </row>
    <row r="44049" spans="2:29">
      <c r="B44049" s="136"/>
      <c r="E44049" s="136"/>
      <c r="H44049" s="136"/>
      <c r="K44049" s="136"/>
      <c r="O44049" s="136"/>
      <c r="T44049" s="136"/>
      <c r="W44049" s="136"/>
      <c r="Z44049" s="136"/>
      <c r="AC44049" s="136"/>
    </row>
    <row r="44050" spans="2:29">
      <c r="B44050" s="136"/>
      <c r="E44050" s="136"/>
      <c r="H44050" s="136"/>
      <c r="K44050" s="136"/>
      <c r="O44050" s="136"/>
      <c r="T44050" s="136"/>
      <c r="W44050" s="136"/>
      <c r="Z44050" s="136"/>
      <c r="AC44050" s="136"/>
    </row>
    <row r="44051" spans="2:29">
      <c r="B44051" s="136"/>
      <c r="E44051" s="136"/>
      <c r="H44051" s="136"/>
      <c r="K44051" s="136"/>
      <c r="O44051" s="136"/>
      <c r="T44051" s="136"/>
      <c r="W44051" s="136"/>
      <c r="Z44051" s="136"/>
      <c r="AC44051" s="136"/>
    </row>
    <row r="44052" spans="2:29">
      <c r="B44052" s="136"/>
      <c r="E44052" s="136"/>
      <c r="H44052" s="136"/>
      <c r="K44052" s="136"/>
      <c r="O44052" s="136"/>
      <c r="T44052" s="136"/>
      <c r="W44052" s="136"/>
      <c r="Z44052" s="136"/>
      <c r="AC44052" s="136"/>
    </row>
    <row r="44053" spans="2:29">
      <c r="B44053" s="136"/>
      <c r="E44053" s="136"/>
      <c r="H44053" s="136"/>
      <c r="K44053" s="136"/>
      <c r="O44053" s="136"/>
      <c r="T44053" s="136"/>
      <c r="W44053" s="136"/>
      <c r="Z44053" s="136"/>
      <c r="AC44053" s="136"/>
    </row>
    <row r="44054" spans="2:29">
      <c r="B44054" s="136"/>
      <c r="E44054" s="136"/>
      <c r="H44054" s="136"/>
      <c r="K44054" s="136"/>
      <c r="O44054" s="136"/>
      <c r="T44054" s="136"/>
      <c r="W44054" s="136"/>
      <c r="Z44054" s="136"/>
      <c r="AC44054" s="136"/>
    </row>
    <row r="44055" spans="2:29">
      <c r="B44055" s="136"/>
      <c r="E44055" s="136"/>
      <c r="H44055" s="136"/>
      <c r="K44055" s="136"/>
      <c r="O44055" s="136"/>
      <c r="T44055" s="136"/>
      <c r="W44055" s="136"/>
      <c r="Z44055" s="136"/>
      <c r="AC44055" s="136"/>
    </row>
    <row r="44056" spans="2:29">
      <c r="B44056" s="136"/>
      <c r="E44056" s="136"/>
      <c r="H44056" s="136"/>
      <c r="K44056" s="136"/>
      <c r="O44056" s="136"/>
      <c r="T44056" s="136"/>
      <c r="W44056" s="136"/>
      <c r="Z44056" s="136"/>
      <c r="AC44056" s="136"/>
    </row>
    <row r="44057" spans="2:29">
      <c r="B44057" s="136"/>
      <c r="E44057" s="136"/>
      <c r="H44057" s="136"/>
      <c r="K44057" s="136"/>
      <c r="O44057" s="136"/>
      <c r="T44057" s="136"/>
      <c r="W44057" s="136"/>
      <c r="Z44057" s="136"/>
      <c r="AC44057" s="136"/>
    </row>
    <row r="44058" spans="2:29">
      <c r="B44058" s="136"/>
      <c r="E44058" s="136"/>
      <c r="H44058" s="136"/>
      <c r="K44058" s="136"/>
      <c r="O44058" s="136"/>
      <c r="T44058" s="136"/>
      <c r="W44058" s="136"/>
      <c r="Z44058" s="136"/>
      <c r="AC44058" s="136"/>
    </row>
    <row r="44059" spans="2:29">
      <c r="B44059" s="136"/>
      <c r="E44059" s="136"/>
      <c r="H44059" s="136"/>
      <c r="K44059" s="136"/>
      <c r="O44059" s="136"/>
      <c r="T44059" s="136"/>
      <c r="W44059" s="136"/>
      <c r="Z44059" s="136"/>
      <c r="AC44059" s="136"/>
    </row>
    <row r="44060" spans="2:29">
      <c r="B44060" s="136"/>
      <c r="E44060" s="136"/>
      <c r="H44060" s="136"/>
      <c r="K44060" s="136"/>
      <c r="O44060" s="136"/>
      <c r="T44060" s="136"/>
      <c r="W44060" s="136"/>
      <c r="Z44060" s="136"/>
      <c r="AC44060" s="136"/>
    </row>
    <row r="44061" spans="2:29">
      <c r="B44061" s="136"/>
      <c r="E44061" s="136"/>
      <c r="H44061" s="136"/>
      <c r="K44061" s="136"/>
      <c r="O44061" s="136"/>
      <c r="T44061" s="136"/>
      <c r="W44061" s="136"/>
      <c r="Z44061" s="136"/>
      <c r="AC44061" s="136"/>
    </row>
    <row r="44062" spans="2:29">
      <c r="B44062" s="136"/>
      <c r="E44062" s="136"/>
      <c r="H44062" s="136"/>
      <c r="K44062" s="136"/>
      <c r="O44062" s="136"/>
      <c r="T44062" s="136"/>
      <c r="W44062" s="136"/>
      <c r="Z44062" s="136"/>
      <c r="AC44062" s="136"/>
    </row>
    <row r="44063" spans="2:29">
      <c r="B44063" s="136"/>
      <c r="E44063" s="136"/>
      <c r="H44063" s="136"/>
      <c r="K44063" s="136"/>
      <c r="O44063" s="136"/>
      <c r="T44063" s="136"/>
      <c r="W44063" s="136"/>
      <c r="Z44063" s="136"/>
      <c r="AC44063" s="136"/>
    </row>
    <row r="44064" spans="2:29">
      <c r="B44064" s="136"/>
      <c r="E44064" s="136"/>
      <c r="H44064" s="136"/>
      <c r="K44064" s="136"/>
      <c r="O44064" s="136"/>
      <c r="T44064" s="136"/>
      <c r="W44064" s="136"/>
      <c r="Z44064" s="136"/>
      <c r="AC44064" s="136"/>
    </row>
    <row r="44065" spans="2:29">
      <c r="B44065" s="136"/>
      <c r="E44065" s="136"/>
      <c r="H44065" s="136"/>
      <c r="K44065" s="136"/>
      <c r="O44065" s="136"/>
      <c r="T44065" s="136"/>
      <c r="W44065" s="136"/>
      <c r="Z44065" s="136"/>
      <c r="AC44065" s="136"/>
    </row>
    <row r="44066" spans="2:29">
      <c r="B44066" s="136"/>
      <c r="E44066" s="136"/>
      <c r="H44066" s="136"/>
      <c r="K44066" s="136"/>
      <c r="O44066" s="136"/>
      <c r="T44066" s="136"/>
      <c r="W44066" s="136"/>
      <c r="Z44066" s="136"/>
      <c r="AC44066" s="136"/>
    </row>
    <row r="44067" spans="2:29">
      <c r="B44067" s="136"/>
      <c r="E44067" s="136"/>
      <c r="H44067" s="136"/>
      <c r="K44067" s="136"/>
      <c r="O44067" s="136"/>
      <c r="T44067" s="136"/>
      <c r="W44067" s="136"/>
      <c r="Z44067" s="136"/>
      <c r="AC44067" s="136"/>
    </row>
    <row r="44068" spans="2:29">
      <c r="B44068" s="136"/>
      <c r="E44068" s="136"/>
      <c r="H44068" s="136"/>
      <c r="K44068" s="136"/>
      <c r="O44068" s="136"/>
      <c r="T44068" s="136"/>
      <c r="W44068" s="136"/>
      <c r="Z44068" s="136"/>
      <c r="AC44068" s="136"/>
    </row>
    <row r="44069" spans="2:29">
      <c r="B44069" s="136"/>
      <c r="E44069" s="136"/>
      <c r="H44069" s="136"/>
      <c r="K44069" s="136"/>
      <c r="O44069" s="136"/>
      <c r="T44069" s="136"/>
      <c r="W44069" s="136"/>
      <c r="Z44069" s="136"/>
      <c r="AC44069" s="136"/>
    </row>
    <row r="44070" spans="2:29">
      <c r="B44070" s="136"/>
      <c r="E44070" s="136"/>
      <c r="H44070" s="136"/>
      <c r="K44070" s="136"/>
      <c r="O44070" s="136"/>
      <c r="T44070" s="136"/>
      <c r="W44070" s="136"/>
      <c r="Z44070" s="136"/>
      <c r="AC44070" s="136"/>
    </row>
    <row r="44071" spans="2:29">
      <c r="B44071" s="136"/>
      <c r="E44071" s="136"/>
      <c r="H44071" s="136"/>
      <c r="K44071" s="136"/>
      <c r="O44071" s="136"/>
      <c r="T44071" s="136"/>
      <c r="W44071" s="136"/>
      <c r="Z44071" s="136"/>
      <c r="AC44071" s="136"/>
    </row>
    <row r="44072" spans="2:29">
      <c r="B44072" s="136"/>
      <c r="E44072" s="136"/>
      <c r="H44072" s="136"/>
      <c r="K44072" s="136"/>
      <c r="O44072" s="136"/>
      <c r="T44072" s="136"/>
      <c r="W44072" s="136"/>
      <c r="Z44072" s="136"/>
      <c r="AC44072" s="136"/>
    </row>
    <row r="44073" spans="2:29">
      <c r="B44073" s="136"/>
      <c r="E44073" s="136"/>
      <c r="H44073" s="136"/>
      <c r="K44073" s="136"/>
      <c r="O44073" s="136"/>
      <c r="T44073" s="136"/>
      <c r="W44073" s="136"/>
      <c r="Z44073" s="136"/>
      <c r="AC44073" s="136"/>
    </row>
    <row r="44074" spans="2:29">
      <c r="B44074" s="136"/>
      <c r="E44074" s="136"/>
      <c r="H44074" s="136"/>
      <c r="K44074" s="136"/>
      <c r="O44074" s="136"/>
      <c r="T44074" s="136"/>
      <c r="W44074" s="136"/>
      <c r="Z44074" s="136"/>
      <c r="AC44074" s="136"/>
    </row>
    <row r="44075" spans="2:29">
      <c r="B44075" s="136"/>
      <c r="E44075" s="136"/>
      <c r="H44075" s="136"/>
      <c r="K44075" s="136"/>
      <c r="O44075" s="136"/>
      <c r="T44075" s="136"/>
      <c r="W44075" s="136"/>
      <c r="Z44075" s="136"/>
      <c r="AC44075" s="136"/>
    </row>
    <row r="44076" spans="2:29">
      <c r="B44076" s="136"/>
      <c r="E44076" s="136"/>
      <c r="H44076" s="136"/>
      <c r="K44076" s="136"/>
      <c r="O44076" s="136"/>
      <c r="T44076" s="136"/>
      <c r="W44076" s="136"/>
      <c r="Z44076" s="136"/>
      <c r="AC44076" s="136"/>
    </row>
    <row r="44077" spans="2:29">
      <c r="B44077" s="136"/>
      <c r="E44077" s="136"/>
      <c r="H44077" s="136"/>
      <c r="K44077" s="136"/>
      <c r="O44077" s="136"/>
      <c r="T44077" s="136"/>
      <c r="W44077" s="136"/>
      <c r="Z44077" s="136"/>
      <c r="AC44077" s="136"/>
    </row>
    <row r="44078" spans="2:29">
      <c r="B44078" s="136"/>
      <c r="E44078" s="136"/>
      <c r="H44078" s="136"/>
      <c r="K44078" s="136"/>
      <c r="O44078" s="136"/>
      <c r="T44078" s="136"/>
      <c r="W44078" s="136"/>
      <c r="Z44078" s="136"/>
      <c r="AC44078" s="136"/>
    </row>
    <row r="44079" spans="2:29">
      <c r="B44079" s="136"/>
      <c r="E44079" s="136"/>
      <c r="H44079" s="136"/>
      <c r="K44079" s="136"/>
      <c r="O44079" s="136"/>
      <c r="T44079" s="136"/>
      <c r="W44079" s="136"/>
      <c r="Z44079" s="136"/>
      <c r="AC44079" s="136"/>
    </row>
    <row r="44080" spans="2:29">
      <c r="B44080" s="136"/>
      <c r="E44080" s="136"/>
      <c r="H44080" s="136"/>
      <c r="K44080" s="136"/>
      <c r="O44080" s="136"/>
      <c r="T44080" s="136"/>
      <c r="W44080" s="136"/>
      <c r="Z44080" s="136"/>
      <c r="AC44080" s="136"/>
    </row>
    <row r="44081" spans="2:29">
      <c r="B44081" s="136"/>
      <c r="E44081" s="136"/>
      <c r="H44081" s="136"/>
      <c r="K44081" s="136"/>
      <c r="O44081" s="136"/>
      <c r="T44081" s="136"/>
      <c r="W44081" s="136"/>
      <c r="Z44081" s="136"/>
      <c r="AC44081" s="136"/>
    </row>
    <row r="44082" spans="2:29">
      <c r="B44082" s="136"/>
      <c r="E44082" s="136"/>
      <c r="H44082" s="136"/>
      <c r="K44082" s="136"/>
      <c r="O44082" s="136"/>
      <c r="T44082" s="136"/>
      <c r="W44082" s="136"/>
      <c r="Z44082" s="136"/>
      <c r="AC44082" s="136"/>
    </row>
    <row r="44083" spans="2:29">
      <c r="B44083" s="136"/>
      <c r="E44083" s="136"/>
      <c r="H44083" s="136"/>
      <c r="K44083" s="136"/>
      <c r="O44083" s="136"/>
      <c r="T44083" s="136"/>
      <c r="W44083" s="136"/>
      <c r="Z44083" s="136"/>
      <c r="AC44083" s="136"/>
    </row>
    <row r="44084" spans="2:29">
      <c r="B44084" s="136"/>
      <c r="E44084" s="136"/>
      <c r="H44084" s="136"/>
      <c r="K44084" s="136"/>
      <c r="O44084" s="136"/>
      <c r="T44084" s="136"/>
      <c r="W44084" s="136"/>
      <c r="Z44084" s="136"/>
      <c r="AC44084" s="136"/>
    </row>
    <row r="44085" spans="2:29">
      <c r="B44085" s="136"/>
      <c r="E44085" s="136"/>
      <c r="H44085" s="136"/>
      <c r="K44085" s="136"/>
      <c r="O44085" s="136"/>
      <c r="T44085" s="136"/>
      <c r="W44085" s="136"/>
      <c r="Z44085" s="136"/>
      <c r="AC44085" s="136"/>
    </row>
    <row r="44086" spans="2:29">
      <c r="B44086" s="136"/>
      <c r="E44086" s="136"/>
      <c r="H44086" s="136"/>
      <c r="K44086" s="136"/>
      <c r="O44086" s="136"/>
      <c r="T44086" s="136"/>
      <c r="W44086" s="136"/>
      <c r="Z44086" s="136"/>
      <c r="AC44086" s="136"/>
    </row>
    <row r="44087" spans="2:29">
      <c r="B44087" s="136"/>
      <c r="E44087" s="136"/>
      <c r="H44087" s="136"/>
      <c r="K44087" s="136"/>
      <c r="O44087" s="136"/>
      <c r="T44087" s="136"/>
      <c r="W44087" s="136"/>
      <c r="Z44087" s="136"/>
      <c r="AC44087" s="136"/>
    </row>
    <row r="44088" spans="2:29">
      <c r="B44088" s="136"/>
      <c r="E44088" s="136"/>
      <c r="H44088" s="136"/>
      <c r="K44088" s="136"/>
      <c r="O44088" s="136"/>
      <c r="T44088" s="136"/>
      <c r="W44088" s="136"/>
      <c r="Z44088" s="136"/>
      <c r="AC44088" s="136"/>
    </row>
    <row r="44089" spans="2:29">
      <c r="B44089" s="136"/>
      <c r="E44089" s="136"/>
      <c r="H44089" s="136"/>
      <c r="K44089" s="136"/>
      <c r="O44089" s="136"/>
      <c r="T44089" s="136"/>
      <c r="W44089" s="136"/>
      <c r="Z44089" s="136"/>
      <c r="AC44089" s="136"/>
    </row>
    <row r="44090" spans="2:29">
      <c r="B44090" s="136"/>
      <c r="E44090" s="136"/>
      <c r="H44090" s="136"/>
      <c r="K44090" s="136"/>
      <c r="O44090" s="136"/>
      <c r="T44090" s="136"/>
      <c r="W44090" s="136"/>
      <c r="Z44090" s="136"/>
      <c r="AC44090" s="136"/>
    </row>
    <row r="44091" spans="2:29">
      <c r="B44091" s="136"/>
      <c r="E44091" s="136"/>
      <c r="H44091" s="136"/>
      <c r="K44091" s="136"/>
      <c r="O44091" s="136"/>
      <c r="T44091" s="136"/>
      <c r="W44091" s="136"/>
      <c r="Z44091" s="136"/>
      <c r="AC44091" s="136"/>
    </row>
    <row r="44092" spans="2:29">
      <c r="B44092" s="136"/>
      <c r="E44092" s="136"/>
      <c r="H44092" s="136"/>
      <c r="K44092" s="136"/>
      <c r="O44092" s="136"/>
      <c r="T44092" s="136"/>
      <c r="W44092" s="136"/>
      <c r="Z44092" s="136"/>
      <c r="AC44092" s="136"/>
    </row>
    <row r="44093" spans="2:29">
      <c r="B44093" s="136"/>
      <c r="E44093" s="136"/>
      <c r="H44093" s="136"/>
      <c r="K44093" s="136"/>
      <c r="O44093" s="136"/>
      <c r="T44093" s="136"/>
      <c r="W44093" s="136"/>
      <c r="Z44093" s="136"/>
      <c r="AC44093" s="136"/>
    </row>
    <row r="44094" spans="2:29">
      <c r="B44094" s="136"/>
      <c r="E44094" s="136"/>
      <c r="H44094" s="136"/>
      <c r="K44094" s="136"/>
      <c r="O44094" s="136"/>
      <c r="T44094" s="136"/>
      <c r="W44094" s="136"/>
      <c r="Z44094" s="136"/>
      <c r="AC44094" s="136"/>
    </row>
    <row r="44095" spans="2:29">
      <c r="B44095" s="136"/>
      <c r="E44095" s="136"/>
      <c r="H44095" s="136"/>
      <c r="K44095" s="136"/>
      <c r="O44095" s="136"/>
      <c r="T44095" s="136"/>
      <c r="W44095" s="136"/>
      <c r="Z44095" s="136"/>
      <c r="AC44095" s="136"/>
    </row>
    <row r="44096" spans="2:29">
      <c r="B44096" s="136"/>
      <c r="E44096" s="136"/>
      <c r="H44096" s="136"/>
      <c r="K44096" s="136"/>
      <c r="O44096" s="136"/>
      <c r="T44096" s="136"/>
      <c r="W44096" s="136"/>
      <c r="Z44096" s="136"/>
      <c r="AC44096" s="136"/>
    </row>
    <row r="44097" spans="2:29">
      <c r="B44097" s="136"/>
      <c r="E44097" s="136"/>
      <c r="H44097" s="136"/>
      <c r="K44097" s="136"/>
      <c r="O44097" s="136"/>
      <c r="T44097" s="136"/>
      <c r="W44097" s="136"/>
      <c r="Z44097" s="136"/>
      <c r="AC44097" s="136"/>
    </row>
    <row r="44098" spans="2:29">
      <c r="B44098" s="136"/>
      <c r="E44098" s="136"/>
      <c r="H44098" s="136"/>
      <c r="K44098" s="136"/>
      <c r="O44098" s="136"/>
      <c r="T44098" s="136"/>
      <c r="W44098" s="136"/>
      <c r="Z44098" s="136"/>
      <c r="AC44098" s="136"/>
    </row>
    <row r="44099" spans="2:29">
      <c r="B44099" s="136"/>
      <c r="E44099" s="136"/>
      <c r="H44099" s="136"/>
      <c r="K44099" s="136"/>
      <c r="O44099" s="136"/>
      <c r="T44099" s="136"/>
      <c r="W44099" s="136"/>
      <c r="Z44099" s="136"/>
      <c r="AC44099" s="136"/>
    </row>
    <row r="44100" spans="2:29">
      <c r="B44100" s="136"/>
      <c r="E44100" s="136"/>
      <c r="H44100" s="136"/>
      <c r="K44100" s="136"/>
      <c r="O44100" s="136"/>
      <c r="T44100" s="136"/>
      <c r="W44100" s="136"/>
      <c r="Z44100" s="136"/>
      <c r="AC44100" s="136"/>
    </row>
    <row r="44101" spans="2:29">
      <c r="B44101" s="136"/>
      <c r="E44101" s="136"/>
      <c r="H44101" s="136"/>
      <c r="K44101" s="136"/>
      <c r="O44101" s="136"/>
      <c r="T44101" s="136"/>
      <c r="W44101" s="136"/>
      <c r="Z44101" s="136"/>
      <c r="AC44101" s="136"/>
    </row>
    <row r="44102" spans="2:29">
      <c r="B44102" s="136"/>
      <c r="E44102" s="136"/>
      <c r="H44102" s="136"/>
      <c r="K44102" s="136"/>
      <c r="O44102" s="136"/>
      <c r="T44102" s="136"/>
      <c r="W44102" s="136"/>
      <c r="Z44102" s="136"/>
      <c r="AC44102" s="136"/>
    </row>
    <row r="44103" spans="2:29">
      <c r="B44103" s="136"/>
      <c r="E44103" s="136"/>
      <c r="H44103" s="136"/>
      <c r="K44103" s="136"/>
      <c r="O44103" s="136"/>
      <c r="T44103" s="136"/>
      <c r="W44103" s="136"/>
      <c r="Z44103" s="136"/>
      <c r="AC44103" s="136"/>
    </row>
    <row r="44104" spans="2:29">
      <c r="B44104" s="136"/>
      <c r="E44104" s="136"/>
      <c r="H44104" s="136"/>
      <c r="K44104" s="136"/>
      <c r="O44104" s="136"/>
      <c r="T44104" s="136"/>
      <c r="W44104" s="136"/>
      <c r="Z44104" s="136"/>
      <c r="AC44104" s="136"/>
    </row>
    <row r="44105" spans="2:29">
      <c r="B44105" s="136"/>
      <c r="E44105" s="136"/>
      <c r="H44105" s="136"/>
      <c r="K44105" s="136"/>
      <c r="O44105" s="136"/>
      <c r="T44105" s="136"/>
      <c r="W44105" s="136"/>
      <c r="Z44105" s="136"/>
      <c r="AC44105" s="136"/>
    </row>
    <row r="44106" spans="2:29">
      <c r="B44106" s="136"/>
      <c r="E44106" s="136"/>
      <c r="H44106" s="136"/>
      <c r="K44106" s="136"/>
      <c r="O44106" s="136"/>
      <c r="T44106" s="136"/>
      <c r="W44106" s="136"/>
      <c r="Z44106" s="136"/>
      <c r="AC44106" s="136"/>
    </row>
    <row r="44107" spans="2:29">
      <c r="B44107" s="136"/>
      <c r="E44107" s="136"/>
      <c r="H44107" s="136"/>
      <c r="K44107" s="136"/>
      <c r="O44107" s="136"/>
      <c r="T44107" s="136"/>
      <c r="W44107" s="136"/>
      <c r="Z44107" s="136"/>
      <c r="AC44107" s="136"/>
    </row>
    <row r="44108" spans="2:29">
      <c r="B44108" s="136"/>
      <c r="E44108" s="136"/>
      <c r="H44108" s="136"/>
      <c r="K44108" s="136"/>
      <c r="O44108" s="136"/>
      <c r="T44108" s="136"/>
      <c r="W44108" s="136"/>
      <c r="Z44108" s="136"/>
      <c r="AC44108" s="136"/>
    </row>
    <row r="44109" spans="2:29">
      <c r="B44109" s="136"/>
      <c r="E44109" s="136"/>
      <c r="H44109" s="136"/>
      <c r="K44109" s="136"/>
      <c r="O44109" s="136"/>
      <c r="T44109" s="136"/>
      <c r="W44109" s="136"/>
      <c r="Z44109" s="136"/>
      <c r="AC44109" s="136"/>
    </row>
    <row r="44110" spans="2:29">
      <c r="B44110" s="136"/>
      <c r="E44110" s="136"/>
      <c r="H44110" s="136"/>
      <c r="K44110" s="136"/>
      <c r="O44110" s="136"/>
      <c r="T44110" s="136"/>
      <c r="W44110" s="136"/>
      <c r="Z44110" s="136"/>
      <c r="AC44110" s="136"/>
    </row>
    <row r="44111" spans="2:29">
      <c r="B44111" s="136"/>
      <c r="E44111" s="136"/>
      <c r="H44111" s="136"/>
      <c r="K44111" s="136"/>
      <c r="O44111" s="136"/>
      <c r="T44111" s="136"/>
      <c r="W44111" s="136"/>
      <c r="Z44111" s="136"/>
      <c r="AC44111" s="136"/>
    </row>
    <row r="44112" spans="2:29">
      <c r="B44112" s="136"/>
      <c r="E44112" s="136"/>
      <c r="H44112" s="136"/>
      <c r="K44112" s="136"/>
      <c r="O44112" s="136"/>
      <c r="T44112" s="136"/>
      <c r="W44112" s="136"/>
      <c r="Z44112" s="136"/>
      <c r="AC44112" s="136"/>
    </row>
    <row r="44113" spans="2:29">
      <c r="B44113" s="136"/>
      <c r="E44113" s="136"/>
      <c r="H44113" s="136"/>
      <c r="K44113" s="136"/>
      <c r="O44113" s="136"/>
      <c r="T44113" s="136"/>
      <c r="W44113" s="136"/>
      <c r="Z44113" s="136"/>
      <c r="AC44113" s="136"/>
    </row>
    <row r="44114" spans="2:29">
      <c r="B44114" s="136"/>
      <c r="E44114" s="136"/>
      <c r="H44114" s="136"/>
      <c r="K44114" s="136"/>
      <c r="O44114" s="136"/>
      <c r="T44114" s="136"/>
      <c r="W44114" s="136"/>
      <c r="Z44114" s="136"/>
      <c r="AC44114" s="136"/>
    </row>
    <row r="44115" spans="2:29">
      <c r="B44115" s="136"/>
      <c r="E44115" s="136"/>
      <c r="H44115" s="136"/>
      <c r="K44115" s="136"/>
      <c r="O44115" s="136"/>
      <c r="T44115" s="136"/>
      <c r="W44115" s="136"/>
      <c r="Z44115" s="136"/>
      <c r="AC44115" s="136"/>
    </row>
    <row r="44116" spans="2:29">
      <c r="B44116" s="136"/>
      <c r="E44116" s="136"/>
      <c r="H44116" s="136"/>
      <c r="K44116" s="136"/>
      <c r="O44116" s="136"/>
      <c r="T44116" s="136"/>
      <c r="W44116" s="136"/>
      <c r="Z44116" s="136"/>
      <c r="AC44116" s="136"/>
    </row>
    <row r="44117" spans="2:29">
      <c r="B44117" s="136"/>
      <c r="E44117" s="136"/>
      <c r="H44117" s="136"/>
      <c r="K44117" s="136"/>
      <c r="O44117" s="136"/>
      <c r="T44117" s="136"/>
      <c r="W44117" s="136"/>
      <c r="Z44117" s="136"/>
      <c r="AC44117" s="136"/>
    </row>
    <row r="44118" spans="2:29">
      <c r="B44118" s="136"/>
      <c r="E44118" s="136"/>
      <c r="H44118" s="136"/>
      <c r="K44118" s="136"/>
      <c r="O44118" s="136"/>
      <c r="T44118" s="136"/>
      <c r="W44118" s="136"/>
      <c r="Z44118" s="136"/>
      <c r="AC44118" s="136"/>
    </row>
    <row r="44119" spans="2:29">
      <c r="B44119" s="136"/>
      <c r="E44119" s="136"/>
      <c r="H44119" s="136"/>
      <c r="K44119" s="136"/>
      <c r="O44119" s="136"/>
      <c r="T44119" s="136"/>
      <c r="W44119" s="136"/>
      <c r="Z44119" s="136"/>
      <c r="AC44119" s="136"/>
    </row>
    <row r="44120" spans="2:29">
      <c r="B44120" s="136"/>
      <c r="E44120" s="136"/>
      <c r="H44120" s="136"/>
      <c r="K44120" s="136"/>
      <c r="O44120" s="136"/>
      <c r="T44120" s="136"/>
      <c r="W44120" s="136"/>
      <c r="Z44120" s="136"/>
      <c r="AC44120" s="136"/>
    </row>
    <row r="44121" spans="2:29">
      <c r="B44121" s="136"/>
      <c r="E44121" s="136"/>
      <c r="H44121" s="136"/>
      <c r="K44121" s="136"/>
      <c r="O44121" s="136"/>
      <c r="T44121" s="136"/>
      <c r="W44121" s="136"/>
      <c r="Z44121" s="136"/>
      <c r="AC44121" s="136"/>
    </row>
    <row r="44122" spans="2:29">
      <c r="B44122" s="136"/>
      <c r="E44122" s="136"/>
      <c r="H44122" s="136"/>
      <c r="K44122" s="136"/>
      <c r="O44122" s="136"/>
      <c r="T44122" s="136"/>
      <c r="W44122" s="136"/>
      <c r="Z44122" s="136"/>
      <c r="AC44122" s="136"/>
    </row>
    <row r="44123" spans="2:29">
      <c r="B44123" s="136"/>
      <c r="E44123" s="136"/>
      <c r="H44123" s="136"/>
      <c r="K44123" s="136"/>
      <c r="O44123" s="136"/>
      <c r="T44123" s="136"/>
      <c r="W44123" s="136"/>
      <c r="Z44123" s="136"/>
      <c r="AC44123" s="136"/>
    </row>
    <row r="44124" spans="2:29">
      <c r="B44124" s="136"/>
      <c r="E44124" s="136"/>
      <c r="H44124" s="136"/>
      <c r="K44124" s="136"/>
      <c r="O44124" s="136"/>
      <c r="T44124" s="136"/>
      <c r="W44124" s="136"/>
      <c r="Z44124" s="136"/>
      <c r="AC44124" s="136"/>
    </row>
    <row r="44125" spans="2:29">
      <c r="B44125" s="136"/>
      <c r="E44125" s="136"/>
      <c r="H44125" s="136"/>
      <c r="K44125" s="136"/>
      <c r="O44125" s="136"/>
      <c r="T44125" s="136"/>
      <c r="W44125" s="136"/>
      <c r="Z44125" s="136"/>
      <c r="AC44125" s="136"/>
    </row>
    <row r="44126" spans="2:29">
      <c r="B44126" s="136"/>
      <c r="E44126" s="136"/>
      <c r="H44126" s="136"/>
      <c r="K44126" s="136"/>
      <c r="O44126" s="136"/>
      <c r="T44126" s="136"/>
      <c r="W44126" s="136"/>
      <c r="Z44126" s="136"/>
      <c r="AC44126" s="136"/>
    </row>
    <row r="44127" spans="2:29">
      <c r="B44127" s="136"/>
      <c r="E44127" s="136"/>
      <c r="H44127" s="136"/>
      <c r="K44127" s="136"/>
      <c r="O44127" s="136"/>
      <c r="T44127" s="136"/>
      <c r="W44127" s="136"/>
      <c r="Z44127" s="136"/>
      <c r="AC44127" s="136"/>
    </row>
    <row r="44128" spans="2:29">
      <c r="B44128" s="136"/>
      <c r="E44128" s="136"/>
      <c r="H44128" s="136"/>
      <c r="K44128" s="136"/>
      <c r="O44128" s="136"/>
      <c r="T44128" s="136"/>
      <c r="W44128" s="136"/>
      <c r="Z44128" s="136"/>
      <c r="AC44128" s="136"/>
    </row>
    <row r="44129" spans="2:29">
      <c r="B44129" s="136"/>
      <c r="E44129" s="136"/>
      <c r="H44129" s="136"/>
      <c r="K44129" s="136"/>
      <c r="O44129" s="136"/>
      <c r="T44129" s="136"/>
      <c r="W44129" s="136"/>
      <c r="Z44129" s="136"/>
      <c r="AC44129" s="136"/>
    </row>
    <row r="44130" spans="2:29">
      <c r="B44130" s="136"/>
      <c r="E44130" s="136"/>
      <c r="H44130" s="136"/>
      <c r="K44130" s="136"/>
      <c r="O44130" s="136"/>
      <c r="T44130" s="136"/>
      <c r="W44130" s="136"/>
      <c r="Z44130" s="136"/>
      <c r="AC44130" s="136"/>
    </row>
    <row r="44131" spans="2:29">
      <c r="B44131" s="136"/>
      <c r="E44131" s="136"/>
      <c r="H44131" s="136"/>
      <c r="K44131" s="136"/>
      <c r="O44131" s="136"/>
      <c r="T44131" s="136"/>
      <c r="W44131" s="136"/>
      <c r="Z44131" s="136"/>
      <c r="AC44131" s="136"/>
    </row>
    <row r="44132" spans="2:29">
      <c r="B44132" s="136"/>
      <c r="E44132" s="136"/>
      <c r="H44132" s="136"/>
      <c r="K44132" s="136"/>
      <c r="O44132" s="136"/>
      <c r="T44132" s="136"/>
      <c r="W44132" s="136"/>
      <c r="Z44132" s="136"/>
      <c r="AC44132" s="136"/>
    </row>
    <row r="44133" spans="2:29">
      <c r="B44133" s="136"/>
      <c r="E44133" s="136"/>
      <c r="H44133" s="136"/>
      <c r="K44133" s="136"/>
      <c r="O44133" s="136"/>
      <c r="T44133" s="136"/>
      <c r="W44133" s="136"/>
      <c r="Z44133" s="136"/>
      <c r="AC44133" s="136"/>
    </row>
    <row r="44134" spans="2:29">
      <c r="B44134" s="136"/>
      <c r="E44134" s="136"/>
      <c r="H44134" s="136"/>
      <c r="K44134" s="136"/>
      <c r="O44134" s="136"/>
      <c r="T44134" s="136"/>
      <c r="W44134" s="136"/>
      <c r="Z44134" s="136"/>
      <c r="AC44134" s="136"/>
    </row>
    <row r="44135" spans="2:29">
      <c r="B44135" s="136"/>
      <c r="E44135" s="136"/>
      <c r="H44135" s="136"/>
      <c r="K44135" s="136"/>
      <c r="O44135" s="136"/>
      <c r="T44135" s="136"/>
      <c r="W44135" s="136"/>
      <c r="Z44135" s="136"/>
      <c r="AC44135" s="136"/>
    </row>
    <row r="44136" spans="2:29">
      <c r="B44136" s="136"/>
      <c r="E44136" s="136"/>
      <c r="H44136" s="136"/>
      <c r="K44136" s="136"/>
      <c r="O44136" s="136"/>
      <c r="T44136" s="136"/>
      <c r="W44136" s="136"/>
      <c r="Z44136" s="136"/>
      <c r="AC44136" s="136"/>
    </row>
    <row r="44137" spans="2:29">
      <c r="B44137" s="136"/>
      <c r="E44137" s="136"/>
      <c r="H44137" s="136"/>
      <c r="K44137" s="136"/>
      <c r="O44137" s="136"/>
      <c r="T44137" s="136"/>
      <c r="W44137" s="136"/>
      <c r="Z44137" s="136"/>
      <c r="AC44137" s="136"/>
    </row>
    <row r="44138" spans="2:29">
      <c r="B44138" s="136"/>
      <c r="E44138" s="136"/>
      <c r="H44138" s="136"/>
      <c r="K44138" s="136"/>
      <c r="O44138" s="136"/>
      <c r="T44138" s="136"/>
      <c r="W44138" s="136"/>
      <c r="Z44138" s="136"/>
      <c r="AC44138" s="136"/>
    </row>
    <row r="44139" spans="2:29">
      <c r="B44139" s="136"/>
      <c r="E44139" s="136"/>
      <c r="H44139" s="136"/>
      <c r="K44139" s="136"/>
      <c r="O44139" s="136"/>
      <c r="T44139" s="136"/>
      <c r="W44139" s="136"/>
      <c r="Z44139" s="136"/>
      <c r="AC44139" s="136"/>
    </row>
    <row r="44140" spans="2:29">
      <c r="B44140" s="136"/>
      <c r="E44140" s="136"/>
      <c r="H44140" s="136"/>
      <c r="K44140" s="136"/>
      <c r="O44140" s="136"/>
      <c r="T44140" s="136"/>
      <c r="W44140" s="136"/>
      <c r="Z44140" s="136"/>
      <c r="AC44140" s="136"/>
    </row>
    <row r="44141" spans="2:29">
      <c r="B44141" s="136"/>
      <c r="E44141" s="136"/>
      <c r="H44141" s="136"/>
      <c r="K44141" s="136"/>
      <c r="O44141" s="136"/>
      <c r="T44141" s="136"/>
      <c r="W44141" s="136"/>
      <c r="Z44141" s="136"/>
      <c r="AC44141" s="136"/>
    </row>
    <row r="44142" spans="2:29">
      <c r="B44142" s="136"/>
      <c r="E44142" s="136"/>
      <c r="H44142" s="136"/>
      <c r="K44142" s="136"/>
      <c r="O44142" s="136"/>
      <c r="T44142" s="136"/>
      <c r="W44142" s="136"/>
      <c r="Z44142" s="136"/>
      <c r="AC44142" s="136"/>
    </row>
    <row r="44143" spans="2:29">
      <c r="B44143" s="136"/>
      <c r="E44143" s="136"/>
      <c r="H44143" s="136"/>
      <c r="K44143" s="136"/>
      <c r="O44143" s="136"/>
      <c r="T44143" s="136"/>
      <c r="W44143" s="136"/>
      <c r="Z44143" s="136"/>
      <c r="AC44143" s="136"/>
    </row>
    <row r="44144" spans="2:29">
      <c r="B44144" s="136"/>
      <c r="E44144" s="136"/>
      <c r="H44144" s="136"/>
      <c r="K44144" s="136"/>
      <c r="O44144" s="136"/>
      <c r="T44144" s="136"/>
      <c r="W44144" s="136"/>
      <c r="Z44144" s="136"/>
      <c r="AC44144" s="136"/>
    </row>
    <row r="44145" spans="2:29">
      <c r="B44145" s="136"/>
      <c r="E44145" s="136"/>
      <c r="H44145" s="136"/>
      <c r="K44145" s="136"/>
      <c r="O44145" s="136"/>
      <c r="T44145" s="136"/>
      <c r="W44145" s="136"/>
      <c r="Z44145" s="136"/>
      <c r="AC44145" s="136"/>
    </row>
    <row r="44146" spans="2:29">
      <c r="B44146" s="136"/>
      <c r="E44146" s="136"/>
      <c r="H44146" s="136"/>
      <c r="K44146" s="136"/>
      <c r="O44146" s="136"/>
      <c r="T44146" s="136"/>
      <c r="W44146" s="136"/>
      <c r="Z44146" s="136"/>
      <c r="AC44146" s="136"/>
    </row>
    <row r="44147" spans="2:29">
      <c r="B44147" s="136"/>
      <c r="E44147" s="136"/>
      <c r="H44147" s="136"/>
      <c r="K44147" s="136"/>
      <c r="O44147" s="136"/>
      <c r="T44147" s="136"/>
      <c r="W44147" s="136"/>
      <c r="Z44147" s="136"/>
      <c r="AC44147" s="136"/>
    </row>
    <row r="44148" spans="2:29">
      <c r="B44148" s="136"/>
      <c r="E44148" s="136"/>
      <c r="H44148" s="136"/>
      <c r="K44148" s="136"/>
      <c r="O44148" s="136"/>
      <c r="T44148" s="136"/>
      <c r="W44148" s="136"/>
      <c r="Z44148" s="136"/>
      <c r="AC44148" s="136"/>
    </row>
    <row r="44149" spans="2:29">
      <c r="B44149" s="136"/>
      <c r="E44149" s="136"/>
      <c r="H44149" s="136"/>
      <c r="K44149" s="136"/>
      <c r="O44149" s="136"/>
      <c r="T44149" s="136"/>
      <c r="W44149" s="136"/>
      <c r="Z44149" s="136"/>
      <c r="AC44149" s="136"/>
    </row>
    <row r="44150" spans="2:29">
      <c r="B44150" s="136"/>
      <c r="E44150" s="136"/>
      <c r="H44150" s="136"/>
      <c r="K44150" s="136"/>
      <c r="O44150" s="136"/>
      <c r="T44150" s="136"/>
      <c r="W44150" s="136"/>
      <c r="Z44150" s="136"/>
      <c r="AC44150" s="136"/>
    </row>
    <row r="44151" spans="2:29">
      <c r="B44151" s="136"/>
      <c r="E44151" s="136"/>
      <c r="H44151" s="136"/>
      <c r="K44151" s="136"/>
      <c r="O44151" s="136"/>
      <c r="T44151" s="136"/>
      <c r="W44151" s="136"/>
      <c r="Z44151" s="136"/>
      <c r="AC44151" s="136"/>
    </row>
    <row r="44152" spans="2:29">
      <c r="B44152" s="136"/>
      <c r="E44152" s="136"/>
      <c r="H44152" s="136"/>
      <c r="K44152" s="136"/>
      <c r="O44152" s="136"/>
      <c r="T44152" s="136"/>
      <c r="W44152" s="136"/>
      <c r="Z44152" s="136"/>
      <c r="AC44152" s="136"/>
    </row>
    <row r="44153" spans="2:29">
      <c r="B44153" s="136"/>
      <c r="E44153" s="136"/>
      <c r="H44153" s="136"/>
      <c r="K44153" s="136"/>
      <c r="O44153" s="136"/>
      <c r="T44153" s="136"/>
      <c r="W44153" s="136"/>
      <c r="Z44153" s="136"/>
      <c r="AC44153" s="136"/>
    </row>
    <row r="44154" spans="2:29">
      <c r="B44154" s="136"/>
      <c r="E44154" s="136"/>
      <c r="H44154" s="136"/>
      <c r="K44154" s="136"/>
      <c r="O44154" s="136"/>
      <c r="T44154" s="136"/>
      <c r="W44154" s="136"/>
      <c r="Z44154" s="136"/>
      <c r="AC44154" s="136"/>
    </row>
    <row r="44155" spans="2:29">
      <c r="B44155" s="136"/>
      <c r="E44155" s="136"/>
      <c r="H44155" s="136"/>
      <c r="K44155" s="136"/>
      <c r="O44155" s="136"/>
      <c r="T44155" s="136"/>
      <c r="W44155" s="136"/>
      <c r="Z44155" s="136"/>
      <c r="AC44155" s="136"/>
    </row>
    <row r="44156" spans="2:29">
      <c r="B44156" s="136"/>
      <c r="E44156" s="136"/>
      <c r="H44156" s="136"/>
      <c r="K44156" s="136"/>
      <c r="O44156" s="136"/>
      <c r="T44156" s="136"/>
      <c r="W44156" s="136"/>
      <c r="Z44156" s="136"/>
      <c r="AC44156" s="136"/>
    </row>
    <row r="44157" spans="2:29">
      <c r="B44157" s="136"/>
      <c r="E44157" s="136"/>
      <c r="H44157" s="136"/>
      <c r="K44157" s="136"/>
      <c r="O44157" s="136"/>
      <c r="T44157" s="136"/>
      <c r="W44157" s="136"/>
      <c r="Z44157" s="136"/>
      <c r="AC44157" s="136"/>
    </row>
    <row r="44158" spans="2:29">
      <c r="B44158" s="136"/>
      <c r="E44158" s="136"/>
      <c r="H44158" s="136"/>
      <c r="K44158" s="136"/>
      <c r="O44158" s="136"/>
      <c r="T44158" s="136"/>
      <c r="W44158" s="136"/>
      <c r="Z44158" s="136"/>
      <c r="AC44158" s="136"/>
    </row>
    <row r="44159" spans="2:29">
      <c r="B44159" s="136"/>
      <c r="E44159" s="136"/>
      <c r="H44159" s="136"/>
      <c r="K44159" s="136"/>
      <c r="O44159" s="136"/>
      <c r="T44159" s="136"/>
      <c r="W44159" s="136"/>
      <c r="Z44159" s="136"/>
      <c r="AC44159" s="136"/>
    </row>
    <row r="44160" spans="2:29">
      <c r="B44160" s="136"/>
      <c r="E44160" s="136"/>
      <c r="H44160" s="136"/>
      <c r="K44160" s="136"/>
      <c r="O44160" s="136"/>
      <c r="T44160" s="136"/>
      <c r="W44160" s="136"/>
      <c r="Z44160" s="136"/>
      <c r="AC44160" s="136"/>
    </row>
    <row r="44161" spans="2:29">
      <c r="B44161" s="136"/>
      <c r="E44161" s="136"/>
      <c r="H44161" s="136"/>
      <c r="K44161" s="136"/>
      <c r="O44161" s="136"/>
      <c r="T44161" s="136"/>
      <c r="W44161" s="136"/>
      <c r="Z44161" s="136"/>
      <c r="AC44161" s="136"/>
    </row>
    <row r="44162" spans="2:29">
      <c r="B44162" s="136"/>
      <c r="E44162" s="136"/>
      <c r="H44162" s="136"/>
      <c r="K44162" s="136"/>
      <c r="O44162" s="136"/>
      <c r="T44162" s="136"/>
      <c r="W44162" s="136"/>
      <c r="Z44162" s="136"/>
      <c r="AC44162" s="136"/>
    </row>
    <row r="44163" spans="2:29">
      <c r="B44163" s="136"/>
      <c r="E44163" s="136"/>
      <c r="H44163" s="136"/>
      <c r="K44163" s="136"/>
      <c r="O44163" s="136"/>
      <c r="T44163" s="136"/>
      <c r="W44163" s="136"/>
      <c r="Z44163" s="136"/>
      <c r="AC44163" s="136"/>
    </row>
    <row r="44164" spans="2:29">
      <c r="B44164" s="136"/>
      <c r="E44164" s="136"/>
      <c r="H44164" s="136"/>
      <c r="K44164" s="136"/>
      <c r="O44164" s="136"/>
      <c r="T44164" s="136"/>
      <c r="W44164" s="136"/>
      <c r="Z44164" s="136"/>
      <c r="AC44164" s="136"/>
    </row>
    <row r="44165" spans="2:29">
      <c r="B44165" s="136"/>
      <c r="E44165" s="136"/>
      <c r="H44165" s="136"/>
      <c r="K44165" s="136"/>
      <c r="O44165" s="136"/>
      <c r="T44165" s="136"/>
      <c r="W44165" s="136"/>
      <c r="Z44165" s="136"/>
      <c r="AC44165" s="136"/>
    </row>
    <row r="44166" spans="2:29">
      <c r="B44166" s="136"/>
      <c r="E44166" s="136"/>
      <c r="H44166" s="136"/>
      <c r="K44166" s="136"/>
      <c r="O44166" s="136"/>
      <c r="T44166" s="136"/>
      <c r="W44166" s="136"/>
      <c r="Z44166" s="136"/>
      <c r="AC44166" s="136"/>
    </row>
    <row r="44167" spans="2:29">
      <c r="B44167" s="136"/>
      <c r="E44167" s="136"/>
      <c r="H44167" s="136"/>
      <c r="K44167" s="136"/>
      <c r="O44167" s="136"/>
      <c r="T44167" s="136"/>
      <c r="W44167" s="136"/>
      <c r="Z44167" s="136"/>
      <c r="AC44167" s="136"/>
    </row>
    <row r="44168" spans="2:29">
      <c r="B44168" s="136"/>
      <c r="E44168" s="136"/>
      <c r="H44168" s="136"/>
      <c r="K44168" s="136"/>
      <c r="O44168" s="136"/>
      <c r="T44168" s="136"/>
      <c r="W44168" s="136"/>
      <c r="Z44168" s="136"/>
      <c r="AC44168" s="136"/>
    </row>
    <row r="44169" spans="2:29">
      <c r="B44169" s="136"/>
      <c r="E44169" s="136"/>
      <c r="H44169" s="136"/>
      <c r="K44169" s="136"/>
      <c r="O44169" s="136"/>
      <c r="T44169" s="136"/>
      <c r="W44169" s="136"/>
      <c r="Z44169" s="136"/>
      <c r="AC44169" s="136"/>
    </row>
    <row r="44170" spans="2:29">
      <c r="B44170" s="136"/>
      <c r="E44170" s="136"/>
      <c r="H44170" s="136"/>
      <c r="K44170" s="136"/>
      <c r="O44170" s="136"/>
      <c r="T44170" s="136"/>
      <c r="W44170" s="136"/>
      <c r="Z44170" s="136"/>
      <c r="AC44170" s="136"/>
    </row>
    <row r="44171" spans="2:29">
      <c r="B44171" s="136"/>
      <c r="E44171" s="136"/>
      <c r="H44171" s="136"/>
      <c r="K44171" s="136"/>
      <c r="O44171" s="136"/>
      <c r="T44171" s="136"/>
      <c r="W44171" s="136"/>
      <c r="Z44171" s="136"/>
      <c r="AC44171" s="136"/>
    </row>
    <row r="44172" spans="2:29">
      <c r="B44172" s="136"/>
      <c r="E44172" s="136"/>
      <c r="H44172" s="136"/>
      <c r="K44172" s="136"/>
      <c r="O44172" s="136"/>
      <c r="T44172" s="136"/>
      <c r="W44172" s="136"/>
      <c r="Z44172" s="136"/>
      <c r="AC44172" s="136"/>
    </row>
    <row r="44173" spans="2:29">
      <c r="B44173" s="136"/>
      <c r="E44173" s="136"/>
      <c r="H44173" s="136"/>
      <c r="K44173" s="136"/>
      <c r="O44173" s="136"/>
      <c r="T44173" s="136"/>
      <c r="W44173" s="136"/>
      <c r="Z44173" s="136"/>
      <c r="AC44173" s="136"/>
    </row>
    <row r="44174" spans="2:29">
      <c r="B44174" s="136"/>
      <c r="E44174" s="136"/>
      <c r="H44174" s="136"/>
      <c r="K44174" s="136"/>
      <c r="O44174" s="136"/>
      <c r="T44174" s="136"/>
      <c r="W44174" s="136"/>
      <c r="Z44174" s="136"/>
      <c r="AC44174" s="136"/>
    </row>
    <row r="44175" spans="2:29">
      <c r="B44175" s="136"/>
      <c r="E44175" s="136"/>
      <c r="H44175" s="136"/>
      <c r="K44175" s="136"/>
      <c r="O44175" s="136"/>
      <c r="T44175" s="136"/>
      <c r="W44175" s="136"/>
      <c r="Z44175" s="136"/>
      <c r="AC44175" s="136"/>
    </row>
    <row r="44176" spans="2:29">
      <c r="B44176" s="136"/>
      <c r="E44176" s="136"/>
      <c r="H44176" s="136"/>
      <c r="K44176" s="136"/>
      <c r="O44176" s="136"/>
      <c r="T44176" s="136"/>
      <c r="W44176" s="136"/>
      <c r="Z44176" s="136"/>
      <c r="AC44176" s="136"/>
    </row>
    <row r="44177" spans="2:29">
      <c r="B44177" s="136"/>
      <c r="E44177" s="136"/>
      <c r="H44177" s="136"/>
      <c r="K44177" s="136"/>
      <c r="O44177" s="136"/>
      <c r="T44177" s="136"/>
      <c r="W44177" s="136"/>
      <c r="Z44177" s="136"/>
      <c r="AC44177" s="136"/>
    </row>
    <row r="44178" spans="2:29">
      <c r="B44178" s="136"/>
      <c r="E44178" s="136"/>
      <c r="H44178" s="136"/>
      <c r="K44178" s="136"/>
      <c r="O44178" s="136"/>
      <c r="T44178" s="136"/>
      <c r="W44178" s="136"/>
      <c r="Z44178" s="136"/>
      <c r="AC44178" s="136"/>
    </row>
    <row r="44179" spans="2:29">
      <c r="B44179" s="136"/>
      <c r="E44179" s="136"/>
      <c r="H44179" s="136"/>
      <c r="K44179" s="136"/>
      <c r="O44179" s="136"/>
      <c r="T44179" s="136"/>
      <c r="W44179" s="136"/>
      <c r="Z44179" s="136"/>
      <c r="AC44179" s="136"/>
    </row>
    <row r="44180" spans="2:29">
      <c r="B44180" s="136"/>
      <c r="E44180" s="136"/>
      <c r="H44180" s="136"/>
      <c r="K44180" s="136"/>
      <c r="O44180" s="136"/>
      <c r="T44180" s="136"/>
      <c r="W44180" s="136"/>
      <c r="Z44180" s="136"/>
      <c r="AC44180" s="136"/>
    </row>
    <row r="44181" spans="2:29">
      <c r="B44181" s="136"/>
      <c r="E44181" s="136"/>
      <c r="H44181" s="136"/>
      <c r="K44181" s="136"/>
      <c r="O44181" s="136"/>
      <c r="T44181" s="136"/>
      <c r="W44181" s="136"/>
      <c r="Z44181" s="136"/>
      <c r="AC44181" s="136"/>
    </row>
    <row r="44182" spans="2:29">
      <c r="B44182" s="136"/>
      <c r="E44182" s="136"/>
      <c r="H44182" s="136"/>
      <c r="K44182" s="136"/>
      <c r="O44182" s="136"/>
      <c r="T44182" s="136"/>
      <c r="W44182" s="136"/>
      <c r="Z44182" s="136"/>
      <c r="AC44182" s="136"/>
    </row>
    <row r="44183" spans="2:29">
      <c r="B44183" s="136"/>
      <c r="E44183" s="136"/>
      <c r="H44183" s="136"/>
      <c r="K44183" s="136"/>
      <c r="O44183" s="136"/>
      <c r="T44183" s="136"/>
      <c r="W44183" s="136"/>
      <c r="Z44183" s="136"/>
      <c r="AC44183" s="136"/>
    </row>
    <row r="44184" spans="2:29">
      <c r="B44184" s="136"/>
      <c r="E44184" s="136"/>
      <c r="H44184" s="136"/>
      <c r="K44184" s="136"/>
      <c r="O44184" s="136"/>
      <c r="T44184" s="136"/>
      <c r="W44184" s="136"/>
      <c r="Z44184" s="136"/>
      <c r="AC44184" s="136"/>
    </row>
    <row r="44185" spans="2:29">
      <c r="B44185" s="136"/>
      <c r="E44185" s="136"/>
      <c r="H44185" s="136"/>
      <c r="K44185" s="136"/>
      <c r="O44185" s="136"/>
      <c r="T44185" s="136"/>
      <c r="W44185" s="136"/>
      <c r="Z44185" s="136"/>
      <c r="AC44185" s="136"/>
    </row>
    <row r="44186" spans="2:29">
      <c r="B44186" s="136"/>
      <c r="E44186" s="136"/>
      <c r="H44186" s="136"/>
      <c r="K44186" s="136"/>
      <c r="O44186" s="136"/>
      <c r="T44186" s="136"/>
      <c r="W44186" s="136"/>
      <c r="Z44186" s="136"/>
      <c r="AC44186" s="136"/>
    </row>
    <row r="44187" spans="2:29">
      <c r="B44187" s="136"/>
      <c r="E44187" s="136"/>
      <c r="H44187" s="136"/>
      <c r="K44187" s="136"/>
      <c r="O44187" s="136"/>
      <c r="T44187" s="136"/>
      <c r="W44187" s="136"/>
      <c r="Z44187" s="136"/>
      <c r="AC44187" s="136"/>
    </row>
    <row r="44188" spans="2:29">
      <c r="B44188" s="136"/>
      <c r="E44188" s="136"/>
      <c r="H44188" s="136"/>
      <c r="K44188" s="136"/>
      <c r="O44188" s="136"/>
      <c r="T44188" s="136"/>
      <c r="W44188" s="136"/>
      <c r="Z44188" s="136"/>
      <c r="AC44188" s="136"/>
    </row>
    <row r="44189" spans="2:29">
      <c r="B44189" s="136"/>
      <c r="E44189" s="136"/>
      <c r="H44189" s="136"/>
      <c r="K44189" s="136"/>
      <c r="O44189" s="136"/>
      <c r="T44189" s="136"/>
      <c r="W44189" s="136"/>
      <c r="Z44189" s="136"/>
      <c r="AC44189" s="136"/>
    </row>
    <row r="44190" spans="2:29">
      <c r="B44190" s="136"/>
      <c r="E44190" s="136"/>
      <c r="H44190" s="136"/>
      <c r="K44190" s="136"/>
      <c r="O44190" s="136"/>
      <c r="T44190" s="136"/>
      <c r="W44190" s="136"/>
      <c r="Z44190" s="136"/>
      <c r="AC44190" s="136"/>
    </row>
    <row r="44191" spans="2:29">
      <c r="B44191" s="136"/>
      <c r="E44191" s="136"/>
      <c r="H44191" s="136"/>
      <c r="K44191" s="136"/>
      <c r="O44191" s="136"/>
      <c r="T44191" s="136"/>
      <c r="W44191" s="136"/>
      <c r="Z44191" s="136"/>
      <c r="AC44191" s="136"/>
    </row>
    <row r="44192" spans="2:29">
      <c r="B44192" s="136"/>
      <c r="E44192" s="136"/>
      <c r="H44192" s="136"/>
      <c r="K44192" s="136"/>
      <c r="O44192" s="136"/>
      <c r="T44192" s="136"/>
      <c r="W44192" s="136"/>
      <c r="Z44192" s="136"/>
      <c r="AC44192" s="136"/>
    </row>
    <row r="44193" spans="2:29">
      <c r="B44193" s="136"/>
      <c r="E44193" s="136"/>
      <c r="H44193" s="136"/>
      <c r="K44193" s="136"/>
      <c r="O44193" s="136"/>
      <c r="T44193" s="136"/>
      <c r="W44193" s="136"/>
      <c r="Z44193" s="136"/>
      <c r="AC44193" s="136"/>
    </row>
    <row r="44194" spans="2:29">
      <c r="B44194" s="136"/>
      <c r="E44194" s="136"/>
      <c r="H44194" s="136"/>
      <c r="K44194" s="136"/>
      <c r="O44194" s="136"/>
      <c r="T44194" s="136"/>
      <c r="W44194" s="136"/>
      <c r="Z44194" s="136"/>
      <c r="AC44194" s="136"/>
    </row>
    <row r="44195" spans="2:29">
      <c r="B44195" s="136"/>
      <c r="E44195" s="136"/>
      <c r="H44195" s="136"/>
      <c r="K44195" s="136"/>
      <c r="O44195" s="136"/>
      <c r="T44195" s="136"/>
      <c r="W44195" s="136"/>
      <c r="Z44195" s="136"/>
      <c r="AC44195" s="136"/>
    </row>
    <row r="44196" spans="2:29">
      <c r="B44196" s="136"/>
      <c r="E44196" s="136"/>
      <c r="H44196" s="136"/>
      <c r="K44196" s="136"/>
      <c r="O44196" s="136"/>
      <c r="T44196" s="136"/>
      <c r="W44196" s="136"/>
      <c r="Z44196" s="136"/>
      <c r="AC44196" s="136"/>
    </row>
    <row r="44197" spans="2:29">
      <c r="B44197" s="136"/>
      <c r="E44197" s="136"/>
      <c r="H44197" s="136"/>
      <c r="K44197" s="136"/>
      <c r="O44197" s="136"/>
      <c r="T44197" s="136"/>
      <c r="W44197" s="136"/>
      <c r="Z44197" s="136"/>
      <c r="AC44197" s="136"/>
    </row>
    <row r="44198" spans="2:29">
      <c r="B44198" s="136"/>
      <c r="E44198" s="136"/>
      <c r="H44198" s="136"/>
      <c r="K44198" s="136"/>
      <c r="O44198" s="136"/>
      <c r="T44198" s="136"/>
      <c r="W44198" s="136"/>
      <c r="Z44198" s="136"/>
      <c r="AC44198" s="136"/>
    </row>
    <row r="44199" spans="2:29">
      <c r="B44199" s="136"/>
      <c r="E44199" s="136"/>
      <c r="H44199" s="136"/>
      <c r="K44199" s="136"/>
      <c r="O44199" s="136"/>
      <c r="T44199" s="136"/>
      <c r="W44199" s="136"/>
      <c r="Z44199" s="136"/>
      <c r="AC44199" s="136"/>
    </row>
    <row r="44200" spans="2:29">
      <c r="B44200" s="136"/>
      <c r="E44200" s="136"/>
      <c r="H44200" s="136"/>
      <c r="K44200" s="136"/>
      <c r="O44200" s="136"/>
      <c r="T44200" s="136"/>
      <c r="W44200" s="136"/>
      <c r="Z44200" s="136"/>
      <c r="AC44200" s="136"/>
    </row>
    <row r="44201" spans="2:29">
      <c r="B44201" s="136"/>
      <c r="E44201" s="136"/>
      <c r="H44201" s="136"/>
      <c r="K44201" s="136"/>
      <c r="O44201" s="136"/>
      <c r="T44201" s="136"/>
      <c r="W44201" s="136"/>
      <c r="Z44201" s="136"/>
      <c r="AC44201" s="136"/>
    </row>
    <row r="44202" spans="2:29">
      <c r="B44202" s="136"/>
      <c r="E44202" s="136"/>
      <c r="H44202" s="136"/>
      <c r="K44202" s="136"/>
      <c r="O44202" s="136"/>
      <c r="T44202" s="136"/>
      <c r="W44202" s="136"/>
      <c r="Z44202" s="136"/>
      <c r="AC44202" s="136"/>
    </row>
    <row r="44203" spans="2:29">
      <c r="B44203" s="136"/>
      <c r="E44203" s="136"/>
      <c r="H44203" s="136"/>
      <c r="K44203" s="136"/>
      <c r="O44203" s="136"/>
      <c r="T44203" s="136"/>
      <c r="W44203" s="136"/>
      <c r="Z44203" s="136"/>
      <c r="AC44203" s="136"/>
    </row>
    <row r="44204" spans="2:29">
      <c r="B44204" s="136"/>
      <c r="E44204" s="136"/>
      <c r="H44204" s="136"/>
      <c r="K44204" s="136"/>
      <c r="O44204" s="136"/>
      <c r="T44204" s="136"/>
      <c r="W44204" s="136"/>
      <c r="Z44204" s="136"/>
      <c r="AC44204" s="136"/>
    </row>
    <row r="44205" spans="2:29">
      <c r="B44205" s="136"/>
      <c r="E44205" s="136"/>
      <c r="H44205" s="136"/>
      <c r="K44205" s="136"/>
      <c r="O44205" s="136"/>
      <c r="T44205" s="136"/>
      <c r="W44205" s="136"/>
      <c r="Z44205" s="136"/>
      <c r="AC44205" s="136"/>
    </row>
    <row r="44206" spans="2:29">
      <c r="B44206" s="136"/>
      <c r="E44206" s="136"/>
      <c r="H44206" s="136"/>
      <c r="K44206" s="136"/>
      <c r="O44206" s="136"/>
      <c r="T44206" s="136"/>
      <c r="W44206" s="136"/>
      <c r="Z44206" s="136"/>
      <c r="AC44206" s="136"/>
    </row>
    <row r="44207" spans="2:29">
      <c r="B44207" s="136"/>
      <c r="E44207" s="136"/>
      <c r="H44207" s="136"/>
      <c r="K44207" s="136"/>
      <c r="O44207" s="136"/>
      <c r="T44207" s="136"/>
      <c r="W44207" s="136"/>
      <c r="Z44207" s="136"/>
      <c r="AC44207" s="136"/>
    </row>
    <row r="44208" spans="2:29">
      <c r="B44208" s="136"/>
      <c r="E44208" s="136"/>
      <c r="H44208" s="136"/>
      <c r="K44208" s="136"/>
      <c r="O44208" s="136"/>
      <c r="T44208" s="136"/>
      <c r="W44208" s="136"/>
      <c r="Z44208" s="136"/>
      <c r="AC44208" s="136"/>
    </row>
    <row r="44209" spans="2:29">
      <c r="B44209" s="136"/>
      <c r="E44209" s="136"/>
      <c r="H44209" s="136"/>
      <c r="K44209" s="136"/>
      <c r="O44209" s="136"/>
      <c r="T44209" s="136"/>
      <c r="W44209" s="136"/>
      <c r="Z44209" s="136"/>
      <c r="AC44209" s="136"/>
    </row>
    <row r="44210" spans="2:29">
      <c r="B44210" s="136"/>
      <c r="E44210" s="136"/>
      <c r="H44210" s="136"/>
      <c r="K44210" s="136"/>
      <c r="O44210" s="136"/>
      <c r="T44210" s="136"/>
      <c r="W44210" s="136"/>
      <c r="Z44210" s="136"/>
      <c r="AC44210" s="136"/>
    </row>
    <row r="44211" spans="2:29">
      <c r="B44211" s="136"/>
      <c r="E44211" s="136"/>
      <c r="H44211" s="136"/>
      <c r="K44211" s="136"/>
      <c r="O44211" s="136"/>
      <c r="T44211" s="136"/>
      <c r="W44211" s="136"/>
      <c r="Z44211" s="136"/>
      <c r="AC44211" s="136"/>
    </row>
    <row r="44212" spans="2:29">
      <c r="B44212" s="136"/>
      <c r="E44212" s="136"/>
      <c r="H44212" s="136"/>
      <c r="K44212" s="136"/>
      <c r="O44212" s="136"/>
      <c r="T44212" s="136"/>
      <c r="W44212" s="136"/>
      <c r="Z44212" s="136"/>
      <c r="AC44212" s="136"/>
    </row>
    <row r="44213" spans="2:29">
      <c r="B44213" s="136"/>
      <c r="E44213" s="136"/>
      <c r="H44213" s="136"/>
      <c r="K44213" s="136"/>
      <c r="O44213" s="136"/>
      <c r="T44213" s="136"/>
      <c r="W44213" s="136"/>
      <c r="Z44213" s="136"/>
      <c r="AC44213" s="136"/>
    </row>
    <row r="44214" spans="2:29">
      <c r="B44214" s="136"/>
      <c r="E44214" s="136"/>
      <c r="H44214" s="136"/>
      <c r="K44214" s="136"/>
      <c r="O44214" s="136"/>
      <c r="T44214" s="136"/>
      <c r="W44214" s="136"/>
      <c r="Z44214" s="136"/>
      <c r="AC44214" s="136"/>
    </row>
    <row r="44215" spans="2:29">
      <c r="B44215" s="136"/>
      <c r="E44215" s="136"/>
      <c r="H44215" s="136"/>
      <c r="K44215" s="136"/>
      <c r="O44215" s="136"/>
      <c r="T44215" s="136"/>
      <c r="W44215" s="136"/>
      <c r="Z44215" s="136"/>
      <c r="AC44215" s="136"/>
    </row>
    <row r="44216" spans="2:29">
      <c r="B44216" s="136"/>
      <c r="E44216" s="136"/>
      <c r="H44216" s="136"/>
      <c r="K44216" s="136"/>
      <c r="O44216" s="136"/>
      <c r="T44216" s="136"/>
      <c r="W44216" s="136"/>
      <c r="Z44216" s="136"/>
      <c r="AC44216" s="136"/>
    </row>
    <row r="44217" spans="2:29">
      <c r="B44217" s="136"/>
      <c r="E44217" s="136"/>
      <c r="H44217" s="136"/>
      <c r="K44217" s="136"/>
      <c r="O44217" s="136"/>
      <c r="T44217" s="136"/>
      <c r="W44217" s="136"/>
      <c r="Z44217" s="136"/>
      <c r="AC44217" s="136"/>
    </row>
    <row r="44218" spans="2:29">
      <c r="B44218" s="136"/>
      <c r="E44218" s="136"/>
      <c r="H44218" s="136"/>
      <c r="K44218" s="136"/>
      <c r="O44218" s="136"/>
      <c r="T44218" s="136"/>
      <c r="W44218" s="136"/>
      <c r="Z44218" s="136"/>
      <c r="AC44218" s="136"/>
    </row>
    <row r="44219" spans="2:29">
      <c r="B44219" s="136"/>
      <c r="E44219" s="136"/>
      <c r="H44219" s="136"/>
      <c r="K44219" s="136"/>
      <c r="O44219" s="136"/>
      <c r="T44219" s="136"/>
      <c r="W44219" s="136"/>
      <c r="Z44219" s="136"/>
      <c r="AC44219" s="136"/>
    </row>
    <row r="44220" spans="2:29">
      <c r="B44220" s="136"/>
      <c r="E44220" s="136"/>
      <c r="H44220" s="136"/>
      <c r="K44220" s="136"/>
      <c r="O44220" s="136"/>
      <c r="T44220" s="136"/>
      <c r="W44220" s="136"/>
      <c r="Z44220" s="136"/>
      <c r="AC44220" s="136"/>
    </row>
    <row r="44221" spans="2:29">
      <c r="B44221" s="136"/>
      <c r="E44221" s="136"/>
      <c r="H44221" s="136"/>
      <c r="K44221" s="136"/>
      <c r="O44221" s="136"/>
      <c r="T44221" s="136"/>
      <c r="W44221" s="136"/>
      <c r="Z44221" s="136"/>
      <c r="AC44221" s="136"/>
    </row>
    <row r="44222" spans="2:29">
      <c r="B44222" s="136"/>
      <c r="E44222" s="136"/>
      <c r="H44222" s="136"/>
      <c r="K44222" s="136"/>
      <c r="O44222" s="136"/>
      <c r="T44222" s="136"/>
      <c r="W44222" s="136"/>
      <c r="Z44222" s="136"/>
      <c r="AC44222" s="136"/>
    </row>
    <row r="44223" spans="2:29">
      <c r="B44223" s="136"/>
      <c r="E44223" s="136"/>
      <c r="H44223" s="136"/>
      <c r="K44223" s="136"/>
      <c r="O44223" s="136"/>
      <c r="T44223" s="136"/>
      <c r="W44223" s="136"/>
      <c r="Z44223" s="136"/>
      <c r="AC44223" s="136"/>
    </row>
    <row r="44224" spans="2:29">
      <c r="B44224" s="136"/>
      <c r="E44224" s="136"/>
      <c r="H44224" s="136"/>
      <c r="K44224" s="136"/>
      <c r="O44224" s="136"/>
      <c r="T44224" s="136"/>
      <c r="W44224" s="136"/>
      <c r="Z44224" s="136"/>
      <c r="AC44224" s="136"/>
    </row>
    <row r="44225" spans="2:29">
      <c r="B44225" s="136"/>
      <c r="E44225" s="136"/>
      <c r="H44225" s="136"/>
      <c r="K44225" s="136"/>
      <c r="O44225" s="136"/>
      <c r="T44225" s="136"/>
      <c r="W44225" s="136"/>
      <c r="Z44225" s="136"/>
      <c r="AC44225" s="136"/>
    </row>
    <row r="44226" spans="2:29">
      <c r="B44226" s="136"/>
      <c r="E44226" s="136"/>
      <c r="H44226" s="136"/>
      <c r="K44226" s="136"/>
      <c r="O44226" s="136"/>
      <c r="T44226" s="136"/>
      <c r="W44226" s="136"/>
      <c r="Z44226" s="136"/>
      <c r="AC44226" s="136"/>
    </row>
    <row r="44227" spans="2:29">
      <c r="B44227" s="136"/>
      <c r="E44227" s="136"/>
      <c r="H44227" s="136"/>
      <c r="K44227" s="136"/>
      <c r="O44227" s="136"/>
      <c r="T44227" s="136"/>
      <c r="W44227" s="136"/>
      <c r="Z44227" s="136"/>
      <c r="AC44227" s="136"/>
    </row>
    <row r="44228" spans="2:29">
      <c r="B44228" s="136"/>
      <c r="E44228" s="136"/>
      <c r="H44228" s="136"/>
      <c r="K44228" s="136"/>
      <c r="O44228" s="136"/>
      <c r="T44228" s="136"/>
      <c r="W44228" s="136"/>
      <c r="Z44228" s="136"/>
      <c r="AC44228" s="136"/>
    </row>
    <row r="44229" spans="2:29">
      <c r="B44229" s="136"/>
      <c r="E44229" s="136"/>
      <c r="H44229" s="136"/>
      <c r="K44229" s="136"/>
      <c r="O44229" s="136"/>
      <c r="T44229" s="136"/>
      <c r="W44229" s="136"/>
      <c r="Z44229" s="136"/>
      <c r="AC44229" s="136"/>
    </row>
    <row r="44230" spans="2:29">
      <c r="B44230" s="136"/>
      <c r="E44230" s="136"/>
      <c r="H44230" s="136"/>
      <c r="K44230" s="136"/>
      <c r="O44230" s="136"/>
      <c r="T44230" s="136"/>
      <c r="W44230" s="136"/>
      <c r="Z44230" s="136"/>
      <c r="AC44230" s="136"/>
    </row>
    <row r="44231" spans="2:29">
      <c r="B44231" s="136"/>
      <c r="E44231" s="136"/>
      <c r="H44231" s="136"/>
      <c r="K44231" s="136"/>
      <c r="O44231" s="136"/>
      <c r="T44231" s="136"/>
      <c r="W44231" s="136"/>
      <c r="Z44231" s="136"/>
      <c r="AC44231" s="136"/>
    </row>
    <row r="44232" spans="2:29">
      <c r="B44232" s="136"/>
      <c r="E44232" s="136"/>
      <c r="H44232" s="136"/>
      <c r="K44232" s="136"/>
      <c r="O44232" s="136"/>
      <c r="T44232" s="136"/>
      <c r="W44232" s="136"/>
      <c r="Z44232" s="136"/>
      <c r="AC44232" s="136"/>
    </row>
    <row r="44233" spans="2:29">
      <c r="B44233" s="136"/>
      <c r="E44233" s="136"/>
      <c r="H44233" s="136"/>
      <c r="K44233" s="136"/>
      <c r="O44233" s="136"/>
      <c r="T44233" s="136"/>
      <c r="W44233" s="136"/>
      <c r="Z44233" s="136"/>
      <c r="AC44233" s="136"/>
    </row>
    <row r="44234" spans="2:29">
      <c r="B44234" s="136"/>
      <c r="E44234" s="136"/>
      <c r="H44234" s="136"/>
      <c r="K44234" s="136"/>
      <c r="O44234" s="136"/>
      <c r="T44234" s="136"/>
      <c r="W44234" s="136"/>
      <c r="Z44234" s="136"/>
      <c r="AC44234" s="136"/>
    </row>
    <row r="44235" spans="2:29">
      <c r="B44235" s="136"/>
      <c r="E44235" s="136"/>
      <c r="H44235" s="136"/>
      <c r="K44235" s="136"/>
      <c r="O44235" s="136"/>
      <c r="T44235" s="136"/>
      <c r="W44235" s="136"/>
      <c r="Z44235" s="136"/>
      <c r="AC44235" s="136"/>
    </row>
    <row r="44236" spans="2:29">
      <c r="B44236" s="136"/>
      <c r="E44236" s="136"/>
      <c r="H44236" s="136"/>
      <c r="K44236" s="136"/>
      <c r="O44236" s="136"/>
      <c r="T44236" s="136"/>
      <c r="W44236" s="136"/>
      <c r="Z44236" s="136"/>
      <c r="AC44236" s="136"/>
    </row>
    <row r="44237" spans="2:29">
      <c r="B44237" s="136"/>
      <c r="E44237" s="136"/>
      <c r="H44237" s="136"/>
      <c r="K44237" s="136"/>
      <c r="O44237" s="136"/>
      <c r="T44237" s="136"/>
      <c r="W44237" s="136"/>
      <c r="Z44237" s="136"/>
      <c r="AC44237" s="136"/>
    </row>
    <row r="44238" spans="2:29">
      <c r="B44238" s="136"/>
      <c r="E44238" s="136"/>
      <c r="H44238" s="136"/>
      <c r="K44238" s="136"/>
      <c r="O44238" s="136"/>
      <c r="T44238" s="136"/>
      <c r="W44238" s="136"/>
      <c r="Z44238" s="136"/>
      <c r="AC44238" s="136"/>
    </row>
    <row r="44239" spans="2:29">
      <c r="B44239" s="136"/>
      <c r="E44239" s="136"/>
      <c r="H44239" s="136"/>
      <c r="K44239" s="136"/>
      <c r="O44239" s="136"/>
      <c r="T44239" s="136"/>
      <c r="W44239" s="136"/>
      <c r="Z44239" s="136"/>
      <c r="AC44239" s="136"/>
    </row>
    <row r="44240" spans="2:29">
      <c r="B44240" s="136"/>
      <c r="E44240" s="136"/>
      <c r="H44240" s="136"/>
      <c r="K44240" s="136"/>
      <c r="O44240" s="136"/>
      <c r="T44240" s="136"/>
      <c r="W44240" s="136"/>
      <c r="Z44240" s="136"/>
      <c r="AC44240" s="136"/>
    </row>
    <row r="44241" spans="2:29">
      <c r="B44241" s="136"/>
      <c r="E44241" s="136"/>
      <c r="H44241" s="136"/>
      <c r="K44241" s="136"/>
      <c r="O44241" s="136"/>
      <c r="T44241" s="136"/>
      <c r="W44241" s="136"/>
      <c r="Z44241" s="136"/>
      <c r="AC44241" s="136"/>
    </row>
    <row r="44242" spans="2:29">
      <c r="B44242" s="136"/>
      <c r="E44242" s="136"/>
      <c r="H44242" s="136"/>
      <c r="K44242" s="136"/>
      <c r="O44242" s="136"/>
      <c r="T44242" s="136"/>
      <c r="W44242" s="136"/>
      <c r="Z44242" s="136"/>
      <c r="AC44242" s="136"/>
    </row>
    <row r="44243" spans="2:29">
      <c r="B44243" s="136"/>
      <c r="E44243" s="136"/>
      <c r="H44243" s="136"/>
      <c r="K44243" s="136"/>
      <c r="O44243" s="136"/>
      <c r="T44243" s="136"/>
      <c r="W44243" s="136"/>
      <c r="Z44243" s="136"/>
      <c r="AC44243" s="136"/>
    </row>
    <row r="44244" spans="2:29">
      <c r="B44244" s="136"/>
      <c r="E44244" s="136"/>
      <c r="H44244" s="136"/>
      <c r="K44244" s="136"/>
      <c r="O44244" s="136"/>
      <c r="T44244" s="136"/>
      <c r="W44244" s="136"/>
      <c r="Z44244" s="136"/>
      <c r="AC44244" s="136"/>
    </row>
    <row r="44245" spans="2:29">
      <c r="B44245" s="136"/>
      <c r="E44245" s="136"/>
      <c r="H44245" s="136"/>
      <c r="K44245" s="136"/>
      <c r="O44245" s="136"/>
      <c r="T44245" s="136"/>
      <c r="W44245" s="136"/>
      <c r="Z44245" s="136"/>
      <c r="AC44245" s="136"/>
    </row>
    <row r="44246" spans="2:29">
      <c r="B44246" s="136"/>
      <c r="E44246" s="136"/>
      <c r="H44246" s="136"/>
      <c r="K44246" s="136"/>
      <c r="O44246" s="136"/>
      <c r="T44246" s="136"/>
      <c r="W44246" s="136"/>
      <c r="Z44246" s="136"/>
      <c r="AC44246" s="136"/>
    </row>
    <row r="44247" spans="2:29">
      <c r="B44247" s="136"/>
      <c r="E44247" s="136"/>
      <c r="H44247" s="136"/>
      <c r="K44247" s="136"/>
      <c r="O44247" s="136"/>
      <c r="T44247" s="136"/>
      <c r="W44247" s="136"/>
      <c r="Z44247" s="136"/>
      <c r="AC44247" s="136"/>
    </row>
    <row r="44248" spans="2:29">
      <c r="B44248" s="136"/>
      <c r="E44248" s="136"/>
      <c r="H44248" s="136"/>
      <c r="K44248" s="136"/>
      <c r="O44248" s="136"/>
      <c r="T44248" s="136"/>
      <c r="W44248" s="136"/>
      <c r="Z44248" s="136"/>
      <c r="AC44248" s="136"/>
    </row>
    <row r="44249" spans="2:29">
      <c r="B44249" s="136"/>
      <c r="E44249" s="136"/>
      <c r="H44249" s="136"/>
      <c r="K44249" s="136"/>
      <c r="O44249" s="136"/>
      <c r="T44249" s="136"/>
      <c r="W44249" s="136"/>
      <c r="Z44249" s="136"/>
      <c r="AC44249" s="136"/>
    </row>
    <row r="44250" spans="2:29">
      <c r="B44250" s="136"/>
      <c r="E44250" s="136"/>
      <c r="H44250" s="136"/>
      <c r="K44250" s="136"/>
      <c r="O44250" s="136"/>
      <c r="T44250" s="136"/>
      <c r="W44250" s="136"/>
      <c r="Z44250" s="136"/>
      <c r="AC44250" s="136"/>
    </row>
    <row r="44251" spans="2:29">
      <c r="B44251" s="136"/>
      <c r="E44251" s="136"/>
      <c r="H44251" s="136"/>
      <c r="K44251" s="136"/>
      <c r="O44251" s="136"/>
      <c r="T44251" s="136"/>
      <c r="W44251" s="136"/>
      <c r="Z44251" s="136"/>
      <c r="AC44251" s="136"/>
    </row>
    <row r="44252" spans="2:29">
      <c r="B44252" s="136"/>
      <c r="E44252" s="136"/>
      <c r="H44252" s="136"/>
      <c r="K44252" s="136"/>
      <c r="O44252" s="136"/>
      <c r="T44252" s="136"/>
      <c r="W44252" s="136"/>
      <c r="Z44252" s="136"/>
      <c r="AC44252" s="136"/>
    </row>
    <row r="44253" spans="2:29">
      <c r="B44253" s="136"/>
      <c r="E44253" s="136"/>
      <c r="H44253" s="136"/>
      <c r="K44253" s="136"/>
      <c r="O44253" s="136"/>
      <c r="T44253" s="136"/>
      <c r="W44253" s="136"/>
      <c r="Z44253" s="136"/>
      <c r="AC44253" s="136"/>
    </row>
    <row r="44254" spans="2:29">
      <c r="B44254" s="136"/>
      <c r="E44254" s="136"/>
      <c r="H44254" s="136"/>
      <c r="K44254" s="136"/>
      <c r="O44254" s="136"/>
      <c r="T44254" s="136"/>
      <c r="W44254" s="136"/>
      <c r="Z44254" s="136"/>
      <c r="AC44254" s="136"/>
    </row>
    <row r="44255" spans="2:29">
      <c r="B44255" s="136"/>
      <c r="E44255" s="136"/>
      <c r="H44255" s="136"/>
      <c r="K44255" s="136"/>
      <c r="O44255" s="136"/>
      <c r="T44255" s="136"/>
      <c r="W44255" s="136"/>
      <c r="Z44255" s="136"/>
      <c r="AC44255" s="136"/>
    </row>
    <row r="44256" spans="2:29">
      <c r="B44256" s="136"/>
      <c r="E44256" s="136"/>
      <c r="H44256" s="136"/>
      <c r="K44256" s="136"/>
      <c r="O44256" s="136"/>
      <c r="T44256" s="136"/>
      <c r="W44256" s="136"/>
      <c r="Z44256" s="136"/>
      <c r="AC44256" s="136"/>
    </row>
    <row r="44257" spans="2:29">
      <c r="B44257" s="136"/>
      <c r="E44257" s="136"/>
      <c r="H44257" s="136"/>
      <c r="K44257" s="136"/>
      <c r="O44257" s="136"/>
      <c r="T44257" s="136"/>
      <c r="W44257" s="136"/>
      <c r="Z44257" s="136"/>
      <c r="AC44257" s="136"/>
    </row>
    <row r="44258" spans="2:29">
      <c r="B44258" s="136"/>
      <c r="E44258" s="136"/>
      <c r="H44258" s="136"/>
      <c r="K44258" s="136"/>
      <c r="O44258" s="136"/>
      <c r="T44258" s="136"/>
      <c r="W44258" s="136"/>
      <c r="Z44258" s="136"/>
      <c r="AC44258" s="136"/>
    </row>
    <row r="44259" spans="2:29">
      <c r="B44259" s="136"/>
      <c r="E44259" s="136"/>
      <c r="H44259" s="136"/>
      <c r="K44259" s="136"/>
      <c r="O44259" s="136"/>
      <c r="T44259" s="136"/>
      <c r="W44259" s="136"/>
      <c r="Z44259" s="136"/>
      <c r="AC44259" s="136"/>
    </row>
    <row r="44260" spans="2:29">
      <c r="B44260" s="136"/>
      <c r="E44260" s="136"/>
      <c r="H44260" s="136"/>
      <c r="K44260" s="136"/>
      <c r="O44260" s="136"/>
      <c r="T44260" s="136"/>
      <c r="W44260" s="136"/>
      <c r="Z44260" s="136"/>
      <c r="AC44260" s="136"/>
    </row>
    <row r="44261" spans="2:29">
      <c r="B44261" s="136"/>
      <c r="E44261" s="136"/>
      <c r="H44261" s="136"/>
      <c r="K44261" s="136"/>
      <c r="O44261" s="136"/>
      <c r="T44261" s="136"/>
      <c r="W44261" s="136"/>
      <c r="Z44261" s="136"/>
      <c r="AC44261" s="136"/>
    </row>
    <row r="44262" spans="2:29">
      <c r="B44262" s="136"/>
      <c r="E44262" s="136"/>
      <c r="H44262" s="136"/>
      <c r="K44262" s="136"/>
      <c r="O44262" s="136"/>
      <c r="T44262" s="136"/>
      <c r="W44262" s="136"/>
      <c r="Z44262" s="136"/>
      <c r="AC44262" s="136"/>
    </row>
    <row r="44263" spans="2:29">
      <c r="B44263" s="136"/>
      <c r="E44263" s="136"/>
      <c r="H44263" s="136"/>
      <c r="K44263" s="136"/>
      <c r="O44263" s="136"/>
      <c r="T44263" s="136"/>
      <c r="W44263" s="136"/>
      <c r="Z44263" s="136"/>
      <c r="AC44263" s="136"/>
    </row>
    <row r="44264" spans="2:29">
      <c r="B44264" s="136"/>
      <c r="E44264" s="136"/>
      <c r="H44264" s="136"/>
      <c r="K44264" s="136"/>
      <c r="O44264" s="136"/>
      <c r="T44264" s="136"/>
      <c r="W44264" s="136"/>
      <c r="Z44264" s="136"/>
      <c r="AC44264" s="136"/>
    </row>
    <row r="44265" spans="2:29">
      <c r="B44265" s="136"/>
      <c r="E44265" s="136"/>
      <c r="H44265" s="136"/>
      <c r="K44265" s="136"/>
      <c r="O44265" s="136"/>
      <c r="T44265" s="136"/>
      <c r="W44265" s="136"/>
      <c r="Z44265" s="136"/>
      <c r="AC44265" s="136"/>
    </row>
    <row r="44266" spans="2:29">
      <c r="B44266" s="136"/>
      <c r="E44266" s="136"/>
      <c r="H44266" s="136"/>
      <c r="K44266" s="136"/>
      <c r="O44266" s="136"/>
      <c r="T44266" s="136"/>
      <c r="W44266" s="136"/>
      <c r="Z44266" s="136"/>
      <c r="AC44266" s="136"/>
    </row>
    <row r="44267" spans="2:29">
      <c r="B44267" s="136"/>
      <c r="E44267" s="136"/>
      <c r="H44267" s="136"/>
      <c r="K44267" s="136"/>
      <c r="O44267" s="136"/>
      <c r="T44267" s="136"/>
      <c r="W44267" s="136"/>
      <c r="Z44267" s="136"/>
      <c r="AC44267" s="136"/>
    </row>
    <row r="44268" spans="2:29">
      <c r="B44268" s="136"/>
      <c r="E44268" s="136"/>
      <c r="H44268" s="136"/>
      <c r="K44268" s="136"/>
      <c r="O44268" s="136"/>
      <c r="T44268" s="136"/>
      <c r="W44268" s="136"/>
      <c r="Z44268" s="136"/>
      <c r="AC44268" s="136"/>
    </row>
    <row r="44269" spans="2:29">
      <c r="B44269" s="136"/>
      <c r="E44269" s="136"/>
      <c r="H44269" s="136"/>
      <c r="K44269" s="136"/>
      <c r="O44269" s="136"/>
      <c r="T44269" s="136"/>
      <c r="W44269" s="136"/>
      <c r="Z44269" s="136"/>
      <c r="AC44269" s="136"/>
    </row>
    <row r="44270" spans="2:29">
      <c r="B44270" s="136"/>
      <c r="E44270" s="136"/>
      <c r="H44270" s="136"/>
      <c r="K44270" s="136"/>
      <c r="O44270" s="136"/>
      <c r="T44270" s="136"/>
      <c r="W44270" s="136"/>
      <c r="Z44270" s="136"/>
      <c r="AC44270" s="136"/>
    </row>
    <row r="44271" spans="2:29">
      <c r="B44271" s="136"/>
      <c r="E44271" s="136"/>
      <c r="H44271" s="136"/>
      <c r="K44271" s="136"/>
      <c r="O44271" s="136"/>
      <c r="T44271" s="136"/>
      <c r="W44271" s="136"/>
      <c r="Z44271" s="136"/>
      <c r="AC44271" s="136"/>
    </row>
    <row r="44272" spans="2:29">
      <c r="B44272" s="136"/>
      <c r="E44272" s="136"/>
      <c r="H44272" s="136"/>
      <c r="K44272" s="136"/>
      <c r="O44272" s="136"/>
      <c r="T44272" s="136"/>
      <c r="W44272" s="136"/>
      <c r="Z44272" s="136"/>
      <c r="AC44272" s="136"/>
    </row>
    <row r="44273" spans="2:29">
      <c r="B44273" s="136"/>
      <c r="E44273" s="136"/>
      <c r="H44273" s="136"/>
      <c r="K44273" s="136"/>
      <c r="O44273" s="136"/>
      <c r="T44273" s="136"/>
      <c r="W44273" s="136"/>
      <c r="Z44273" s="136"/>
      <c r="AC44273" s="136"/>
    </row>
    <row r="44274" spans="2:29">
      <c r="B44274" s="136"/>
      <c r="E44274" s="136"/>
      <c r="H44274" s="136"/>
      <c r="K44274" s="136"/>
      <c r="O44274" s="136"/>
      <c r="T44274" s="136"/>
      <c r="W44274" s="136"/>
      <c r="Z44274" s="136"/>
      <c r="AC44274" s="136"/>
    </row>
    <row r="44275" spans="2:29">
      <c r="B44275" s="136"/>
      <c r="E44275" s="136"/>
      <c r="H44275" s="136"/>
      <c r="K44275" s="136"/>
      <c r="O44275" s="136"/>
      <c r="T44275" s="136"/>
      <c r="W44275" s="136"/>
      <c r="Z44275" s="136"/>
      <c r="AC44275" s="136"/>
    </row>
    <row r="44276" spans="2:29">
      <c r="B44276" s="136"/>
      <c r="E44276" s="136"/>
      <c r="H44276" s="136"/>
      <c r="K44276" s="136"/>
      <c r="O44276" s="136"/>
      <c r="T44276" s="136"/>
      <c r="W44276" s="136"/>
      <c r="Z44276" s="136"/>
      <c r="AC44276" s="136"/>
    </row>
    <row r="44277" spans="2:29">
      <c r="B44277" s="136"/>
      <c r="E44277" s="136"/>
      <c r="H44277" s="136"/>
      <c r="K44277" s="136"/>
      <c r="O44277" s="136"/>
      <c r="T44277" s="136"/>
      <c r="W44277" s="136"/>
      <c r="Z44277" s="136"/>
      <c r="AC44277" s="136"/>
    </row>
    <row r="44278" spans="2:29">
      <c r="B44278" s="136"/>
      <c r="E44278" s="136"/>
      <c r="H44278" s="136"/>
      <c r="K44278" s="136"/>
      <c r="O44278" s="136"/>
      <c r="T44278" s="136"/>
      <c r="W44278" s="136"/>
      <c r="Z44278" s="136"/>
      <c r="AC44278" s="136"/>
    </row>
    <row r="44279" spans="2:29">
      <c r="B44279" s="136"/>
      <c r="E44279" s="136"/>
      <c r="H44279" s="136"/>
      <c r="K44279" s="136"/>
      <c r="O44279" s="136"/>
      <c r="T44279" s="136"/>
      <c r="W44279" s="136"/>
      <c r="Z44279" s="136"/>
      <c r="AC44279" s="136"/>
    </row>
    <row r="44280" spans="2:29">
      <c r="B44280" s="136"/>
      <c r="E44280" s="136"/>
      <c r="H44280" s="136"/>
      <c r="K44280" s="136"/>
      <c r="O44280" s="136"/>
      <c r="T44280" s="136"/>
      <c r="W44280" s="136"/>
      <c r="Z44280" s="136"/>
      <c r="AC44280" s="136"/>
    </row>
    <row r="44281" spans="2:29">
      <c r="B44281" s="136"/>
      <c r="E44281" s="136"/>
      <c r="H44281" s="136"/>
      <c r="K44281" s="136"/>
      <c r="O44281" s="136"/>
      <c r="T44281" s="136"/>
      <c r="W44281" s="136"/>
      <c r="Z44281" s="136"/>
      <c r="AC44281" s="136"/>
    </row>
    <row r="44282" spans="2:29">
      <c r="B44282" s="136"/>
      <c r="E44282" s="136"/>
      <c r="H44282" s="136"/>
      <c r="K44282" s="136"/>
      <c r="O44282" s="136"/>
      <c r="T44282" s="136"/>
      <c r="W44282" s="136"/>
      <c r="Z44282" s="136"/>
      <c r="AC44282" s="136"/>
    </row>
    <row r="44283" spans="2:29">
      <c r="B44283" s="136"/>
      <c r="E44283" s="136"/>
      <c r="H44283" s="136"/>
      <c r="K44283" s="136"/>
      <c r="O44283" s="136"/>
      <c r="T44283" s="136"/>
      <c r="W44283" s="136"/>
      <c r="Z44283" s="136"/>
      <c r="AC44283" s="136"/>
    </row>
    <row r="44284" spans="2:29">
      <c r="B44284" s="136"/>
      <c r="E44284" s="136"/>
      <c r="H44284" s="136"/>
      <c r="K44284" s="136"/>
      <c r="O44284" s="136"/>
      <c r="T44284" s="136"/>
      <c r="W44284" s="136"/>
      <c r="Z44284" s="136"/>
      <c r="AC44284" s="136"/>
    </row>
    <row r="44285" spans="2:29">
      <c r="B44285" s="136"/>
      <c r="E44285" s="136"/>
      <c r="H44285" s="136"/>
      <c r="K44285" s="136"/>
      <c r="O44285" s="136"/>
      <c r="T44285" s="136"/>
      <c r="W44285" s="136"/>
      <c r="Z44285" s="136"/>
      <c r="AC44285" s="136"/>
    </row>
    <row r="44286" spans="2:29">
      <c r="B44286" s="136"/>
      <c r="E44286" s="136"/>
      <c r="H44286" s="136"/>
      <c r="K44286" s="136"/>
      <c r="O44286" s="136"/>
      <c r="T44286" s="136"/>
      <c r="W44286" s="136"/>
      <c r="Z44286" s="136"/>
      <c r="AC44286" s="136"/>
    </row>
    <row r="44287" spans="2:29">
      <c r="B44287" s="136"/>
      <c r="E44287" s="136"/>
      <c r="H44287" s="136"/>
      <c r="K44287" s="136"/>
      <c r="O44287" s="136"/>
      <c r="T44287" s="136"/>
      <c r="W44287" s="136"/>
      <c r="Z44287" s="136"/>
      <c r="AC44287" s="136"/>
    </row>
    <row r="44288" spans="2:29">
      <c r="B44288" s="136"/>
      <c r="E44288" s="136"/>
      <c r="H44288" s="136"/>
      <c r="K44288" s="136"/>
      <c r="O44288" s="136"/>
      <c r="T44288" s="136"/>
      <c r="W44288" s="136"/>
      <c r="Z44288" s="136"/>
      <c r="AC44288" s="136"/>
    </row>
    <row r="44289" spans="2:29">
      <c r="B44289" s="136"/>
      <c r="E44289" s="136"/>
      <c r="H44289" s="136"/>
      <c r="K44289" s="136"/>
      <c r="O44289" s="136"/>
      <c r="T44289" s="136"/>
      <c r="W44289" s="136"/>
      <c r="Z44289" s="136"/>
      <c r="AC44289" s="136"/>
    </row>
    <row r="44290" spans="2:29">
      <c r="B44290" s="136"/>
      <c r="E44290" s="136"/>
      <c r="H44290" s="136"/>
      <c r="K44290" s="136"/>
      <c r="O44290" s="136"/>
      <c r="T44290" s="136"/>
      <c r="W44290" s="136"/>
      <c r="Z44290" s="136"/>
      <c r="AC44290" s="136"/>
    </row>
    <row r="44291" spans="2:29">
      <c r="B44291" s="136"/>
      <c r="E44291" s="136"/>
      <c r="H44291" s="136"/>
      <c r="K44291" s="136"/>
      <c r="O44291" s="136"/>
      <c r="T44291" s="136"/>
      <c r="W44291" s="136"/>
      <c r="Z44291" s="136"/>
      <c r="AC44291" s="136"/>
    </row>
    <row r="44292" spans="2:29">
      <c r="B44292" s="136"/>
      <c r="E44292" s="136"/>
      <c r="H44292" s="136"/>
      <c r="K44292" s="136"/>
      <c r="O44292" s="136"/>
      <c r="T44292" s="136"/>
      <c r="W44292" s="136"/>
      <c r="Z44292" s="136"/>
      <c r="AC44292" s="136"/>
    </row>
    <row r="44293" spans="2:29">
      <c r="B44293" s="136"/>
      <c r="E44293" s="136"/>
      <c r="H44293" s="136"/>
      <c r="K44293" s="136"/>
      <c r="O44293" s="136"/>
      <c r="T44293" s="136"/>
      <c r="W44293" s="136"/>
      <c r="Z44293" s="136"/>
      <c r="AC44293" s="136"/>
    </row>
    <row r="44294" spans="2:29">
      <c r="B44294" s="136"/>
      <c r="E44294" s="136"/>
      <c r="H44294" s="136"/>
      <c r="K44294" s="136"/>
      <c r="O44294" s="136"/>
      <c r="T44294" s="136"/>
      <c r="W44294" s="136"/>
      <c r="Z44294" s="136"/>
      <c r="AC44294" s="136"/>
    </row>
    <row r="44295" spans="2:29">
      <c r="B44295" s="136"/>
      <c r="E44295" s="136"/>
      <c r="H44295" s="136"/>
      <c r="K44295" s="136"/>
      <c r="O44295" s="136"/>
      <c r="T44295" s="136"/>
      <c r="W44295" s="136"/>
      <c r="Z44295" s="136"/>
      <c r="AC44295" s="136"/>
    </row>
    <row r="44296" spans="2:29">
      <c r="B44296" s="136"/>
      <c r="E44296" s="136"/>
      <c r="H44296" s="136"/>
      <c r="K44296" s="136"/>
      <c r="O44296" s="136"/>
      <c r="T44296" s="136"/>
      <c r="W44296" s="136"/>
      <c r="Z44296" s="136"/>
      <c r="AC44296" s="136"/>
    </row>
    <row r="44297" spans="2:29">
      <c r="B44297" s="136"/>
      <c r="E44297" s="136"/>
      <c r="H44297" s="136"/>
      <c r="K44297" s="136"/>
      <c r="O44297" s="136"/>
      <c r="T44297" s="136"/>
      <c r="W44297" s="136"/>
      <c r="Z44297" s="136"/>
      <c r="AC44297" s="136"/>
    </row>
    <row r="44298" spans="2:29">
      <c r="B44298" s="136"/>
      <c r="E44298" s="136"/>
      <c r="H44298" s="136"/>
      <c r="K44298" s="136"/>
      <c r="O44298" s="136"/>
      <c r="T44298" s="136"/>
      <c r="W44298" s="136"/>
      <c r="Z44298" s="136"/>
      <c r="AC44298" s="136"/>
    </row>
    <row r="44299" spans="2:29">
      <c r="B44299" s="136"/>
      <c r="E44299" s="136"/>
      <c r="H44299" s="136"/>
      <c r="K44299" s="136"/>
      <c r="O44299" s="136"/>
      <c r="T44299" s="136"/>
      <c r="W44299" s="136"/>
      <c r="Z44299" s="136"/>
      <c r="AC44299" s="136"/>
    </row>
    <row r="44300" spans="2:29">
      <c r="B44300" s="136"/>
      <c r="E44300" s="136"/>
      <c r="H44300" s="136"/>
      <c r="K44300" s="136"/>
      <c r="O44300" s="136"/>
      <c r="T44300" s="136"/>
      <c r="W44300" s="136"/>
      <c r="Z44300" s="136"/>
      <c r="AC44300" s="136"/>
    </row>
    <row r="44301" spans="2:29">
      <c r="B44301" s="136"/>
      <c r="E44301" s="136"/>
      <c r="H44301" s="136"/>
      <c r="K44301" s="136"/>
      <c r="O44301" s="136"/>
      <c r="T44301" s="136"/>
      <c r="W44301" s="136"/>
      <c r="Z44301" s="136"/>
      <c r="AC44301" s="136"/>
    </row>
    <row r="44302" spans="2:29">
      <c r="B44302" s="136"/>
      <c r="E44302" s="136"/>
      <c r="H44302" s="136"/>
      <c r="K44302" s="136"/>
      <c r="O44302" s="136"/>
      <c r="T44302" s="136"/>
      <c r="W44302" s="136"/>
      <c r="Z44302" s="136"/>
      <c r="AC44302" s="136"/>
    </row>
    <row r="44303" spans="2:29">
      <c r="B44303" s="136"/>
      <c r="E44303" s="136"/>
      <c r="H44303" s="136"/>
      <c r="K44303" s="136"/>
      <c r="O44303" s="136"/>
      <c r="T44303" s="136"/>
      <c r="W44303" s="136"/>
      <c r="Z44303" s="136"/>
      <c r="AC44303" s="136"/>
    </row>
    <row r="44304" spans="2:29">
      <c r="B44304" s="136"/>
      <c r="E44304" s="136"/>
      <c r="H44304" s="136"/>
      <c r="K44304" s="136"/>
      <c r="O44304" s="136"/>
      <c r="T44304" s="136"/>
      <c r="W44304" s="136"/>
      <c r="Z44304" s="136"/>
      <c r="AC44304" s="136"/>
    </row>
    <row r="44305" spans="2:29">
      <c r="B44305" s="136"/>
      <c r="E44305" s="136"/>
      <c r="H44305" s="136"/>
      <c r="K44305" s="136"/>
      <c r="O44305" s="136"/>
      <c r="T44305" s="136"/>
      <c r="W44305" s="136"/>
      <c r="Z44305" s="136"/>
      <c r="AC44305" s="136"/>
    </row>
    <row r="44306" spans="2:29">
      <c r="B44306" s="136"/>
      <c r="E44306" s="136"/>
      <c r="H44306" s="136"/>
      <c r="K44306" s="136"/>
      <c r="O44306" s="136"/>
      <c r="T44306" s="136"/>
      <c r="W44306" s="136"/>
      <c r="Z44306" s="136"/>
      <c r="AC44306" s="136"/>
    </row>
    <row r="44307" spans="2:29">
      <c r="B44307" s="136"/>
      <c r="E44307" s="136"/>
      <c r="H44307" s="136"/>
      <c r="K44307" s="136"/>
      <c r="O44307" s="136"/>
      <c r="T44307" s="136"/>
      <c r="W44307" s="136"/>
      <c r="Z44307" s="136"/>
      <c r="AC44307" s="136"/>
    </row>
    <row r="44308" spans="2:29">
      <c r="B44308" s="136"/>
      <c r="E44308" s="136"/>
      <c r="H44308" s="136"/>
      <c r="K44308" s="136"/>
      <c r="O44308" s="136"/>
      <c r="T44308" s="136"/>
      <c r="W44308" s="136"/>
      <c r="Z44308" s="136"/>
      <c r="AC44308" s="136"/>
    </row>
    <row r="44309" spans="2:29">
      <c r="B44309" s="136"/>
      <c r="E44309" s="136"/>
      <c r="H44309" s="136"/>
      <c r="K44309" s="136"/>
      <c r="O44309" s="136"/>
      <c r="T44309" s="136"/>
      <c r="W44309" s="136"/>
      <c r="Z44309" s="136"/>
      <c r="AC44309" s="136"/>
    </row>
    <row r="44310" spans="2:29">
      <c r="B44310" s="136"/>
      <c r="E44310" s="136"/>
      <c r="H44310" s="136"/>
      <c r="K44310" s="136"/>
      <c r="O44310" s="136"/>
      <c r="T44310" s="136"/>
      <c r="W44310" s="136"/>
      <c r="Z44310" s="136"/>
      <c r="AC44310" s="136"/>
    </row>
    <row r="44311" spans="2:29">
      <c r="B44311" s="136"/>
      <c r="E44311" s="136"/>
      <c r="H44311" s="136"/>
      <c r="K44311" s="136"/>
      <c r="O44311" s="136"/>
      <c r="T44311" s="136"/>
      <c r="W44311" s="136"/>
      <c r="Z44311" s="136"/>
      <c r="AC44311" s="136"/>
    </row>
    <row r="44312" spans="2:29">
      <c r="B44312" s="136"/>
      <c r="E44312" s="136"/>
      <c r="H44312" s="136"/>
      <c r="K44312" s="136"/>
      <c r="O44312" s="136"/>
      <c r="T44312" s="136"/>
      <c r="W44312" s="136"/>
      <c r="Z44312" s="136"/>
      <c r="AC44312" s="136"/>
    </row>
    <row r="44313" spans="2:29">
      <c r="B44313" s="136"/>
      <c r="E44313" s="136"/>
      <c r="H44313" s="136"/>
      <c r="K44313" s="136"/>
      <c r="O44313" s="136"/>
      <c r="T44313" s="136"/>
      <c r="W44313" s="136"/>
      <c r="Z44313" s="136"/>
      <c r="AC44313" s="136"/>
    </row>
    <row r="44314" spans="2:29">
      <c r="B44314" s="136"/>
      <c r="E44314" s="136"/>
      <c r="H44314" s="136"/>
      <c r="K44314" s="136"/>
      <c r="O44314" s="136"/>
      <c r="T44314" s="136"/>
      <c r="W44314" s="136"/>
      <c r="Z44314" s="136"/>
      <c r="AC44314" s="136"/>
    </row>
    <row r="44315" spans="2:29">
      <c r="B44315" s="136"/>
      <c r="E44315" s="136"/>
      <c r="H44315" s="136"/>
      <c r="K44315" s="136"/>
      <c r="O44315" s="136"/>
      <c r="T44315" s="136"/>
      <c r="W44315" s="136"/>
      <c r="Z44315" s="136"/>
      <c r="AC44315" s="136"/>
    </row>
    <row r="44316" spans="2:29">
      <c r="B44316" s="136"/>
      <c r="E44316" s="136"/>
      <c r="H44316" s="136"/>
      <c r="K44316" s="136"/>
      <c r="O44316" s="136"/>
      <c r="T44316" s="136"/>
      <c r="W44316" s="136"/>
      <c r="Z44316" s="136"/>
      <c r="AC44316" s="136"/>
    </row>
    <row r="44317" spans="2:29">
      <c r="B44317" s="136"/>
      <c r="E44317" s="136"/>
      <c r="H44317" s="136"/>
      <c r="K44317" s="136"/>
      <c r="O44317" s="136"/>
      <c r="T44317" s="136"/>
      <c r="W44317" s="136"/>
      <c r="Z44317" s="136"/>
      <c r="AC44317" s="136"/>
    </row>
    <row r="44318" spans="2:29">
      <c r="B44318" s="136"/>
      <c r="E44318" s="136"/>
      <c r="H44318" s="136"/>
      <c r="K44318" s="136"/>
      <c r="O44318" s="136"/>
      <c r="T44318" s="136"/>
      <c r="W44318" s="136"/>
      <c r="Z44318" s="136"/>
      <c r="AC44318" s="136"/>
    </row>
    <row r="44319" spans="2:29">
      <c r="B44319" s="136"/>
      <c r="E44319" s="136"/>
      <c r="H44319" s="136"/>
      <c r="K44319" s="136"/>
      <c r="O44319" s="136"/>
      <c r="T44319" s="136"/>
      <c r="W44319" s="136"/>
      <c r="Z44319" s="136"/>
      <c r="AC44319" s="136"/>
    </row>
    <row r="44320" spans="2:29">
      <c r="B44320" s="136"/>
      <c r="E44320" s="136"/>
      <c r="H44320" s="136"/>
      <c r="K44320" s="136"/>
      <c r="O44320" s="136"/>
      <c r="T44320" s="136"/>
      <c r="W44320" s="136"/>
      <c r="Z44320" s="136"/>
      <c r="AC44320" s="136"/>
    </row>
    <row r="44321" spans="2:29">
      <c r="B44321" s="136"/>
      <c r="E44321" s="136"/>
      <c r="H44321" s="136"/>
      <c r="K44321" s="136"/>
      <c r="O44321" s="136"/>
      <c r="T44321" s="136"/>
      <c r="W44321" s="136"/>
      <c r="Z44321" s="136"/>
      <c r="AC44321" s="136"/>
    </row>
    <row r="44322" spans="2:29">
      <c r="B44322" s="136"/>
      <c r="E44322" s="136"/>
      <c r="H44322" s="136"/>
      <c r="K44322" s="136"/>
      <c r="O44322" s="136"/>
      <c r="T44322" s="136"/>
      <c r="W44322" s="136"/>
      <c r="Z44322" s="136"/>
      <c r="AC44322" s="136"/>
    </row>
    <row r="44323" spans="2:29">
      <c r="B44323" s="136"/>
      <c r="E44323" s="136"/>
      <c r="H44323" s="136"/>
      <c r="K44323" s="136"/>
      <c r="O44323" s="136"/>
      <c r="T44323" s="136"/>
      <c r="W44323" s="136"/>
      <c r="Z44323" s="136"/>
      <c r="AC44323" s="136"/>
    </row>
    <row r="44324" spans="2:29">
      <c r="B44324" s="136"/>
      <c r="E44324" s="136"/>
      <c r="H44324" s="136"/>
      <c r="K44324" s="136"/>
      <c r="O44324" s="136"/>
      <c r="T44324" s="136"/>
      <c r="W44324" s="136"/>
      <c r="Z44324" s="136"/>
      <c r="AC44324" s="136"/>
    </row>
    <row r="44325" spans="2:29">
      <c r="B44325" s="136"/>
      <c r="E44325" s="136"/>
      <c r="H44325" s="136"/>
      <c r="K44325" s="136"/>
      <c r="O44325" s="136"/>
      <c r="T44325" s="136"/>
      <c r="W44325" s="136"/>
      <c r="Z44325" s="136"/>
      <c r="AC44325" s="136"/>
    </row>
    <row r="44326" spans="2:29">
      <c r="B44326" s="136"/>
      <c r="E44326" s="136"/>
      <c r="H44326" s="136"/>
      <c r="K44326" s="136"/>
      <c r="O44326" s="136"/>
      <c r="T44326" s="136"/>
      <c r="W44326" s="136"/>
      <c r="Z44326" s="136"/>
      <c r="AC44326" s="136"/>
    </row>
    <row r="44327" spans="2:29">
      <c r="B44327" s="136"/>
      <c r="E44327" s="136"/>
      <c r="H44327" s="136"/>
      <c r="K44327" s="136"/>
      <c r="O44327" s="136"/>
      <c r="T44327" s="136"/>
      <c r="W44327" s="136"/>
      <c r="Z44327" s="136"/>
      <c r="AC44327" s="136"/>
    </row>
    <row r="44328" spans="2:29">
      <c r="B44328" s="136"/>
      <c r="E44328" s="136"/>
      <c r="H44328" s="136"/>
      <c r="K44328" s="136"/>
      <c r="O44328" s="136"/>
      <c r="T44328" s="136"/>
      <c r="W44328" s="136"/>
      <c r="Z44328" s="136"/>
      <c r="AC44328" s="136"/>
    </row>
    <row r="44329" spans="2:29">
      <c r="B44329" s="136"/>
      <c r="E44329" s="136"/>
      <c r="H44329" s="136"/>
      <c r="K44329" s="136"/>
      <c r="O44329" s="136"/>
      <c r="T44329" s="136"/>
      <c r="W44329" s="136"/>
      <c r="Z44329" s="136"/>
      <c r="AC44329" s="136"/>
    </row>
    <row r="44330" spans="2:29">
      <c r="B44330" s="136"/>
      <c r="E44330" s="136"/>
      <c r="H44330" s="136"/>
      <c r="K44330" s="136"/>
      <c r="O44330" s="136"/>
      <c r="T44330" s="136"/>
      <c r="W44330" s="136"/>
      <c r="Z44330" s="136"/>
      <c r="AC44330" s="136"/>
    </row>
    <row r="44331" spans="2:29">
      <c r="B44331" s="136"/>
      <c r="E44331" s="136"/>
      <c r="H44331" s="136"/>
      <c r="K44331" s="136"/>
      <c r="O44331" s="136"/>
      <c r="T44331" s="136"/>
      <c r="W44331" s="136"/>
      <c r="Z44331" s="136"/>
      <c r="AC44331" s="136"/>
    </row>
    <row r="44332" spans="2:29">
      <c r="B44332" s="136"/>
      <c r="E44332" s="136"/>
      <c r="H44332" s="136"/>
      <c r="K44332" s="136"/>
      <c r="O44332" s="136"/>
      <c r="T44332" s="136"/>
      <c r="W44332" s="136"/>
      <c r="Z44332" s="136"/>
      <c r="AC44332" s="136"/>
    </row>
    <row r="44333" spans="2:29">
      <c r="B44333" s="136"/>
      <c r="E44333" s="136"/>
      <c r="H44333" s="136"/>
      <c r="K44333" s="136"/>
      <c r="O44333" s="136"/>
      <c r="T44333" s="136"/>
      <c r="W44333" s="136"/>
      <c r="Z44333" s="136"/>
      <c r="AC44333" s="136"/>
    </row>
    <row r="44334" spans="2:29">
      <c r="B44334" s="136"/>
      <c r="E44334" s="136"/>
      <c r="H44334" s="136"/>
      <c r="K44334" s="136"/>
      <c r="O44334" s="136"/>
      <c r="T44334" s="136"/>
      <c r="W44334" s="136"/>
      <c r="Z44334" s="136"/>
      <c r="AC44334" s="136"/>
    </row>
    <row r="44335" spans="2:29">
      <c r="B44335" s="136"/>
      <c r="E44335" s="136"/>
      <c r="H44335" s="136"/>
      <c r="K44335" s="136"/>
      <c r="O44335" s="136"/>
      <c r="T44335" s="136"/>
      <c r="W44335" s="136"/>
      <c r="Z44335" s="136"/>
      <c r="AC44335" s="136"/>
    </row>
    <row r="44336" spans="2:29">
      <c r="B44336" s="136"/>
      <c r="E44336" s="136"/>
      <c r="H44336" s="136"/>
      <c r="K44336" s="136"/>
      <c r="O44336" s="136"/>
      <c r="T44336" s="136"/>
      <c r="W44336" s="136"/>
      <c r="Z44336" s="136"/>
      <c r="AC44336" s="136"/>
    </row>
    <row r="44337" spans="2:29">
      <c r="B44337" s="136"/>
      <c r="E44337" s="136"/>
      <c r="H44337" s="136"/>
      <c r="K44337" s="136"/>
      <c r="O44337" s="136"/>
      <c r="T44337" s="136"/>
      <c r="W44337" s="136"/>
      <c r="Z44337" s="136"/>
      <c r="AC44337" s="136"/>
    </row>
    <row r="44338" spans="2:29">
      <c r="B44338" s="136"/>
      <c r="E44338" s="136"/>
      <c r="H44338" s="136"/>
      <c r="K44338" s="136"/>
      <c r="O44338" s="136"/>
      <c r="T44338" s="136"/>
      <c r="W44338" s="136"/>
      <c r="Z44338" s="136"/>
      <c r="AC44338" s="136"/>
    </row>
    <row r="44339" spans="2:29">
      <c r="B44339" s="136"/>
      <c r="E44339" s="136"/>
      <c r="H44339" s="136"/>
      <c r="K44339" s="136"/>
      <c r="O44339" s="136"/>
      <c r="T44339" s="136"/>
      <c r="W44339" s="136"/>
      <c r="Z44339" s="136"/>
      <c r="AC44339" s="136"/>
    </row>
    <row r="44340" spans="2:29">
      <c r="B44340" s="136"/>
      <c r="E44340" s="136"/>
      <c r="H44340" s="136"/>
      <c r="K44340" s="136"/>
      <c r="O44340" s="136"/>
      <c r="T44340" s="136"/>
      <c r="W44340" s="136"/>
      <c r="Z44340" s="136"/>
      <c r="AC44340" s="136"/>
    </row>
    <row r="44341" spans="2:29">
      <c r="B44341" s="136"/>
      <c r="E44341" s="136"/>
      <c r="H44341" s="136"/>
      <c r="K44341" s="136"/>
      <c r="O44341" s="136"/>
      <c r="T44341" s="136"/>
      <c r="W44341" s="136"/>
      <c r="Z44341" s="136"/>
      <c r="AC44341" s="136"/>
    </row>
    <row r="44342" spans="2:29">
      <c r="B44342" s="136"/>
      <c r="E44342" s="136"/>
      <c r="H44342" s="136"/>
      <c r="K44342" s="136"/>
      <c r="O44342" s="136"/>
      <c r="T44342" s="136"/>
      <c r="W44342" s="136"/>
      <c r="Z44342" s="136"/>
      <c r="AC44342" s="136"/>
    </row>
    <row r="44343" spans="2:29">
      <c r="B44343" s="136"/>
      <c r="E44343" s="136"/>
      <c r="H44343" s="136"/>
      <c r="K44343" s="136"/>
      <c r="O44343" s="136"/>
      <c r="T44343" s="136"/>
      <c r="W44343" s="136"/>
      <c r="Z44343" s="136"/>
      <c r="AC44343" s="136"/>
    </row>
    <row r="44344" spans="2:29">
      <c r="B44344" s="136"/>
      <c r="E44344" s="136"/>
      <c r="H44344" s="136"/>
      <c r="K44344" s="136"/>
      <c r="O44344" s="136"/>
      <c r="T44344" s="136"/>
      <c r="W44344" s="136"/>
      <c r="Z44344" s="136"/>
      <c r="AC44344" s="136"/>
    </row>
    <row r="44345" spans="2:29">
      <c r="B44345" s="136"/>
      <c r="E44345" s="136"/>
      <c r="H44345" s="136"/>
      <c r="K44345" s="136"/>
      <c r="O44345" s="136"/>
      <c r="T44345" s="136"/>
      <c r="W44345" s="136"/>
      <c r="Z44345" s="136"/>
      <c r="AC44345" s="136"/>
    </row>
    <row r="44346" spans="2:29">
      <c r="B44346" s="136"/>
      <c r="E44346" s="136"/>
      <c r="H44346" s="136"/>
      <c r="K44346" s="136"/>
      <c r="O44346" s="136"/>
      <c r="T44346" s="136"/>
      <c r="W44346" s="136"/>
      <c r="Z44346" s="136"/>
      <c r="AC44346" s="136"/>
    </row>
    <row r="44347" spans="2:29">
      <c r="B44347" s="136"/>
      <c r="E44347" s="136"/>
      <c r="H44347" s="136"/>
      <c r="K44347" s="136"/>
      <c r="O44347" s="136"/>
      <c r="T44347" s="136"/>
      <c r="W44347" s="136"/>
      <c r="Z44347" s="136"/>
      <c r="AC44347" s="136"/>
    </row>
    <row r="44348" spans="2:29">
      <c r="B44348" s="136"/>
      <c r="E44348" s="136"/>
      <c r="H44348" s="136"/>
      <c r="K44348" s="136"/>
      <c r="O44348" s="136"/>
      <c r="T44348" s="136"/>
      <c r="W44348" s="136"/>
      <c r="Z44348" s="136"/>
      <c r="AC44348" s="136"/>
    </row>
    <row r="44349" spans="2:29">
      <c r="B44349" s="136"/>
      <c r="E44349" s="136"/>
      <c r="H44349" s="136"/>
      <c r="K44349" s="136"/>
      <c r="O44349" s="136"/>
      <c r="T44349" s="136"/>
      <c r="W44349" s="136"/>
      <c r="Z44349" s="136"/>
      <c r="AC44349" s="136"/>
    </row>
    <row r="44350" spans="2:29">
      <c r="B44350" s="136"/>
      <c r="E44350" s="136"/>
      <c r="H44350" s="136"/>
      <c r="K44350" s="136"/>
      <c r="O44350" s="136"/>
      <c r="T44350" s="136"/>
      <c r="W44350" s="136"/>
      <c r="Z44350" s="136"/>
      <c r="AC44350" s="136"/>
    </row>
    <row r="44351" spans="2:29">
      <c r="B44351" s="136"/>
      <c r="E44351" s="136"/>
      <c r="H44351" s="136"/>
      <c r="K44351" s="136"/>
      <c r="O44351" s="136"/>
      <c r="T44351" s="136"/>
      <c r="W44351" s="136"/>
      <c r="Z44351" s="136"/>
      <c r="AC44351" s="136"/>
    </row>
    <row r="44352" spans="2:29">
      <c r="B44352" s="136"/>
      <c r="E44352" s="136"/>
      <c r="H44352" s="136"/>
      <c r="K44352" s="136"/>
      <c r="O44352" s="136"/>
      <c r="T44352" s="136"/>
      <c r="W44352" s="136"/>
      <c r="Z44352" s="136"/>
      <c r="AC44352" s="136"/>
    </row>
    <row r="44353" spans="2:29">
      <c r="B44353" s="136"/>
      <c r="E44353" s="136"/>
      <c r="H44353" s="136"/>
      <c r="K44353" s="136"/>
      <c r="O44353" s="136"/>
      <c r="T44353" s="136"/>
      <c r="W44353" s="136"/>
      <c r="Z44353" s="136"/>
      <c r="AC44353" s="136"/>
    </row>
    <row r="44354" spans="2:29">
      <c r="B44354" s="136"/>
      <c r="E44354" s="136"/>
      <c r="H44354" s="136"/>
      <c r="K44354" s="136"/>
      <c r="O44354" s="136"/>
      <c r="T44354" s="136"/>
      <c r="W44354" s="136"/>
      <c r="Z44354" s="136"/>
      <c r="AC44354" s="136"/>
    </row>
    <row r="44355" spans="2:29">
      <c r="B44355" s="136"/>
      <c r="E44355" s="136"/>
      <c r="H44355" s="136"/>
      <c r="K44355" s="136"/>
      <c r="O44355" s="136"/>
      <c r="T44355" s="136"/>
      <c r="W44355" s="136"/>
      <c r="Z44355" s="136"/>
      <c r="AC44355" s="136"/>
    </row>
    <row r="44356" spans="2:29">
      <c r="B44356" s="136"/>
      <c r="E44356" s="136"/>
      <c r="H44356" s="136"/>
      <c r="K44356" s="136"/>
      <c r="O44356" s="136"/>
      <c r="T44356" s="136"/>
      <c r="W44356" s="136"/>
      <c r="Z44356" s="136"/>
      <c r="AC44356" s="136"/>
    </row>
    <row r="44357" spans="2:29">
      <c r="B44357" s="136"/>
      <c r="E44357" s="136"/>
      <c r="H44357" s="136"/>
      <c r="K44357" s="136"/>
      <c r="O44357" s="136"/>
      <c r="T44357" s="136"/>
      <c r="W44357" s="136"/>
      <c r="Z44357" s="136"/>
      <c r="AC44357" s="136"/>
    </row>
    <row r="44358" spans="2:29">
      <c r="B44358" s="136"/>
      <c r="E44358" s="136"/>
      <c r="H44358" s="136"/>
      <c r="K44358" s="136"/>
      <c r="O44358" s="136"/>
      <c r="T44358" s="136"/>
      <c r="W44358" s="136"/>
      <c r="Z44358" s="136"/>
      <c r="AC44358" s="136"/>
    </row>
    <row r="44359" spans="2:29">
      <c r="B44359" s="136"/>
      <c r="E44359" s="136"/>
      <c r="H44359" s="136"/>
      <c r="K44359" s="136"/>
      <c r="O44359" s="136"/>
      <c r="T44359" s="136"/>
      <c r="W44359" s="136"/>
      <c r="Z44359" s="136"/>
      <c r="AC44359" s="136"/>
    </row>
    <row r="44360" spans="2:29">
      <c r="B44360" s="136"/>
      <c r="E44360" s="136"/>
      <c r="H44360" s="136"/>
      <c r="K44360" s="136"/>
      <c r="O44360" s="136"/>
      <c r="T44360" s="136"/>
      <c r="W44360" s="136"/>
      <c r="Z44360" s="136"/>
      <c r="AC44360" s="136"/>
    </row>
    <row r="44361" spans="2:29">
      <c r="B44361" s="136"/>
      <c r="E44361" s="136"/>
      <c r="H44361" s="136"/>
      <c r="K44361" s="136"/>
      <c r="O44361" s="136"/>
      <c r="T44361" s="136"/>
      <c r="W44361" s="136"/>
      <c r="Z44361" s="136"/>
      <c r="AC44361" s="136"/>
    </row>
    <row r="44362" spans="2:29">
      <c r="B44362" s="136"/>
      <c r="E44362" s="136"/>
      <c r="H44362" s="136"/>
      <c r="K44362" s="136"/>
      <c r="O44362" s="136"/>
      <c r="T44362" s="136"/>
      <c r="W44362" s="136"/>
      <c r="Z44362" s="136"/>
      <c r="AC44362" s="136"/>
    </row>
    <row r="44363" spans="2:29">
      <c r="B44363" s="136"/>
      <c r="E44363" s="136"/>
      <c r="H44363" s="136"/>
      <c r="K44363" s="136"/>
      <c r="O44363" s="136"/>
      <c r="T44363" s="136"/>
      <c r="W44363" s="136"/>
      <c r="Z44363" s="136"/>
      <c r="AC44363" s="136"/>
    </row>
    <row r="44364" spans="2:29">
      <c r="B44364" s="136"/>
      <c r="E44364" s="136"/>
      <c r="H44364" s="136"/>
      <c r="K44364" s="136"/>
      <c r="O44364" s="136"/>
      <c r="T44364" s="136"/>
      <c r="W44364" s="136"/>
      <c r="Z44364" s="136"/>
      <c r="AC44364" s="136"/>
    </row>
    <row r="44365" spans="2:29">
      <c r="B44365" s="136"/>
      <c r="E44365" s="136"/>
      <c r="H44365" s="136"/>
      <c r="K44365" s="136"/>
      <c r="O44365" s="136"/>
      <c r="T44365" s="136"/>
      <c r="W44365" s="136"/>
      <c r="Z44365" s="136"/>
      <c r="AC44365" s="136"/>
    </row>
    <row r="44366" spans="2:29">
      <c r="B44366" s="136"/>
      <c r="E44366" s="136"/>
      <c r="H44366" s="136"/>
      <c r="K44366" s="136"/>
      <c r="O44366" s="136"/>
      <c r="T44366" s="136"/>
      <c r="W44366" s="136"/>
      <c r="Z44366" s="136"/>
      <c r="AC44366" s="136"/>
    </row>
    <row r="44367" spans="2:29">
      <c r="B44367" s="136"/>
      <c r="E44367" s="136"/>
      <c r="H44367" s="136"/>
      <c r="K44367" s="136"/>
      <c r="O44367" s="136"/>
      <c r="T44367" s="136"/>
      <c r="W44367" s="136"/>
      <c r="Z44367" s="136"/>
      <c r="AC44367" s="136"/>
    </row>
    <row r="44368" spans="2:29">
      <c r="B44368" s="136"/>
      <c r="E44368" s="136"/>
      <c r="H44368" s="136"/>
      <c r="K44368" s="136"/>
      <c r="O44368" s="136"/>
      <c r="T44368" s="136"/>
      <c r="W44368" s="136"/>
      <c r="Z44368" s="136"/>
      <c r="AC44368" s="136"/>
    </row>
    <row r="44369" spans="2:29">
      <c r="B44369" s="136"/>
      <c r="E44369" s="136"/>
      <c r="H44369" s="136"/>
      <c r="K44369" s="136"/>
      <c r="O44369" s="136"/>
      <c r="T44369" s="136"/>
      <c r="W44369" s="136"/>
      <c r="Z44369" s="136"/>
      <c r="AC44369" s="136"/>
    </row>
    <row r="44370" spans="2:29">
      <c r="B44370" s="136"/>
      <c r="E44370" s="136"/>
      <c r="H44370" s="136"/>
      <c r="K44370" s="136"/>
      <c r="O44370" s="136"/>
      <c r="T44370" s="136"/>
      <c r="W44370" s="136"/>
      <c r="Z44370" s="136"/>
      <c r="AC44370" s="136"/>
    </row>
    <row r="44371" spans="2:29">
      <c r="B44371" s="136"/>
      <c r="E44371" s="136"/>
      <c r="H44371" s="136"/>
      <c r="K44371" s="136"/>
      <c r="O44371" s="136"/>
      <c r="T44371" s="136"/>
      <c r="W44371" s="136"/>
      <c r="Z44371" s="136"/>
      <c r="AC44371" s="136"/>
    </row>
    <row r="44372" spans="2:29">
      <c r="B44372" s="136"/>
      <c r="E44372" s="136"/>
      <c r="H44372" s="136"/>
      <c r="K44372" s="136"/>
      <c r="O44372" s="136"/>
      <c r="T44372" s="136"/>
      <c r="W44372" s="136"/>
      <c r="Z44372" s="136"/>
      <c r="AC44372" s="136"/>
    </row>
    <row r="44373" spans="2:29">
      <c r="B44373" s="136"/>
      <c r="E44373" s="136"/>
      <c r="H44373" s="136"/>
      <c r="K44373" s="136"/>
      <c r="O44373" s="136"/>
      <c r="T44373" s="136"/>
      <c r="W44373" s="136"/>
      <c r="Z44373" s="136"/>
      <c r="AC44373" s="136"/>
    </row>
    <row r="44374" spans="2:29">
      <c r="B44374" s="136"/>
      <c r="E44374" s="136"/>
      <c r="H44374" s="136"/>
      <c r="K44374" s="136"/>
      <c r="O44374" s="136"/>
      <c r="T44374" s="136"/>
      <c r="W44374" s="136"/>
      <c r="Z44374" s="136"/>
      <c r="AC44374" s="136"/>
    </row>
    <row r="44375" spans="2:29">
      <c r="B44375" s="136"/>
      <c r="E44375" s="136"/>
      <c r="H44375" s="136"/>
      <c r="K44375" s="136"/>
      <c r="O44375" s="136"/>
      <c r="T44375" s="136"/>
      <c r="W44375" s="136"/>
      <c r="Z44375" s="136"/>
      <c r="AC44375" s="136"/>
    </row>
    <row r="44376" spans="2:29">
      <c r="B44376" s="136"/>
      <c r="E44376" s="136"/>
      <c r="H44376" s="136"/>
      <c r="K44376" s="136"/>
      <c r="O44376" s="136"/>
      <c r="T44376" s="136"/>
      <c r="W44376" s="136"/>
      <c r="Z44376" s="136"/>
      <c r="AC44376" s="136"/>
    </row>
    <row r="44377" spans="2:29">
      <c r="B44377" s="136"/>
      <c r="E44377" s="136"/>
      <c r="H44377" s="136"/>
      <c r="K44377" s="136"/>
      <c r="O44377" s="136"/>
      <c r="T44377" s="136"/>
      <c r="W44377" s="136"/>
      <c r="Z44377" s="136"/>
      <c r="AC44377" s="136"/>
    </row>
    <row r="44378" spans="2:29">
      <c r="B44378" s="136"/>
      <c r="E44378" s="136"/>
      <c r="H44378" s="136"/>
      <c r="K44378" s="136"/>
      <c r="O44378" s="136"/>
      <c r="T44378" s="136"/>
      <c r="W44378" s="136"/>
      <c r="Z44378" s="136"/>
      <c r="AC44378" s="136"/>
    </row>
    <row r="44379" spans="2:29">
      <c r="B44379" s="136"/>
      <c r="E44379" s="136"/>
      <c r="H44379" s="136"/>
      <c r="K44379" s="136"/>
      <c r="O44379" s="136"/>
      <c r="T44379" s="136"/>
      <c r="W44379" s="136"/>
      <c r="Z44379" s="136"/>
      <c r="AC44379" s="136"/>
    </row>
    <row r="44380" spans="2:29">
      <c r="B44380" s="136"/>
      <c r="E44380" s="136"/>
      <c r="H44380" s="136"/>
      <c r="K44380" s="136"/>
      <c r="O44380" s="136"/>
      <c r="T44380" s="136"/>
      <c r="W44380" s="136"/>
      <c r="Z44380" s="136"/>
      <c r="AC44380" s="136"/>
    </row>
    <row r="44381" spans="2:29">
      <c r="B44381" s="136"/>
      <c r="E44381" s="136"/>
      <c r="H44381" s="136"/>
      <c r="K44381" s="136"/>
      <c r="O44381" s="136"/>
      <c r="T44381" s="136"/>
      <c r="W44381" s="136"/>
      <c r="Z44381" s="136"/>
      <c r="AC44381" s="136"/>
    </row>
    <row r="44382" spans="2:29">
      <c r="B44382" s="136"/>
      <c r="E44382" s="136"/>
      <c r="H44382" s="136"/>
      <c r="K44382" s="136"/>
      <c r="O44382" s="136"/>
      <c r="T44382" s="136"/>
      <c r="W44382" s="136"/>
      <c r="Z44382" s="136"/>
      <c r="AC44382" s="136"/>
    </row>
    <row r="44383" spans="2:29">
      <c r="B44383" s="136"/>
      <c r="E44383" s="136"/>
      <c r="H44383" s="136"/>
      <c r="K44383" s="136"/>
      <c r="O44383" s="136"/>
      <c r="T44383" s="136"/>
      <c r="W44383" s="136"/>
      <c r="Z44383" s="136"/>
      <c r="AC44383" s="136"/>
    </row>
    <row r="44384" spans="2:29">
      <c r="B44384" s="136"/>
      <c r="E44384" s="136"/>
      <c r="H44384" s="136"/>
      <c r="K44384" s="136"/>
      <c r="O44384" s="136"/>
      <c r="T44384" s="136"/>
      <c r="W44384" s="136"/>
      <c r="Z44384" s="136"/>
      <c r="AC44384" s="136"/>
    </row>
    <row r="44385" spans="2:29">
      <c r="B44385" s="136"/>
      <c r="E44385" s="136"/>
      <c r="H44385" s="136"/>
      <c r="K44385" s="136"/>
      <c r="O44385" s="136"/>
      <c r="T44385" s="136"/>
      <c r="W44385" s="136"/>
      <c r="Z44385" s="136"/>
      <c r="AC44385" s="136"/>
    </row>
    <row r="44386" spans="2:29">
      <c r="B44386" s="136"/>
      <c r="E44386" s="136"/>
      <c r="H44386" s="136"/>
      <c r="K44386" s="136"/>
      <c r="O44386" s="136"/>
      <c r="T44386" s="136"/>
      <c r="W44386" s="136"/>
      <c r="Z44386" s="136"/>
      <c r="AC44386" s="136"/>
    </row>
    <row r="44387" spans="2:29">
      <c r="B44387" s="136"/>
      <c r="E44387" s="136"/>
      <c r="H44387" s="136"/>
      <c r="K44387" s="136"/>
      <c r="O44387" s="136"/>
      <c r="T44387" s="136"/>
      <c r="W44387" s="136"/>
      <c r="Z44387" s="136"/>
      <c r="AC44387" s="136"/>
    </row>
    <row r="44388" spans="2:29">
      <c r="B44388" s="136"/>
      <c r="E44388" s="136"/>
      <c r="H44388" s="136"/>
      <c r="K44388" s="136"/>
      <c r="O44388" s="136"/>
      <c r="T44388" s="136"/>
      <c r="W44388" s="136"/>
      <c r="Z44388" s="136"/>
      <c r="AC44388" s="136"/>
    </row>
    <row r="44389" spans="2:29">
      <c r="B44389" s="136"/>
      <c r="E44389" s="136"/>
      <c r="H44389" s="136"/>
      <c r="K44389" s="136"/>
      <c r="O44389" s="136"/>
      <c r="T44389" s="136"/>
      <c r="W44389" s="136"/>
      <c r="Z44389" s="136"/>
      <c r="AC44389" s="136"/>
    </row>
    <row r="44390" spans="2:29">
      <c r="B44390" s="136"/>
      <c r="E44390" s="136"/>
      <c r="H44390" s="136"/>
      <c r="K44390" s="136"/>
      <c r="O44390" s="136"/>
      <c r="T44390" s="136"/>
      <c r="W44390" s="136"/>
      <c r="Z44390" s="136"/>
      <c r="AC44390" s="136"/>
    </row>
    <row r="44391" spans="2:29">
      <c r="B44391" s="136"/>
      <c r="E44391" s="136"/>
      <c r="H44391" s="136"/>
      <c r="K44391" s="136"/>
      <c r="O44391" s="136"/>
      <c r="T44391" s="136"/>
      <c r="W44391" s="136"/>
      <c r="Z44391" s="136"/>
      <c r="AC44391" s="136"/>
    </row>
    <row r="44392" spans="2:29">
      <c r="B44392" s="136"/>
      <c r="E44392" s="136"/>
      <c r="H44392" s="136"/>
      <c r="K44392" s="136"/>
      <c r="O44392" s="136"/>
      <c r="T44392" s="136"/>
      <c r="W44392" s="136"/>
      <c r="Z44392" s="136"/>
      <c r="AC44392" s="136"/>
    </row>
    <row r="44393" spans="2:29">
      <c r="B44393" s="136"/>
      <c r="E44393" s="136"/>
      <c r="H44393" s="136"/>
      <c r="K44393" s="136"/>
      <c r="O44393" s="136"/>
      <c r="T44393" s="136"/>
      <c r="W44393" s="136"/>
      <c r="Z44393" s="136"/>
      <c r="AC44393" s="136"/>
    </row>
    <row r="44394" spans="2:29">
      <c r="B44394" s="136"/>
      <c r="E44394" s="136"/>
      <c r="H44394" s="136"/>
      <c r="K44394" s="136"/>
      <c r="O44394" s="136"/>
      <c r="T44394" s="136"/>
      <c r="W44394" s="136"/>
      <c r="Z44394" s="136"/>
      <c r="AC44394" s="136"/>
    </row>
    <row r="44395" spans="2:29">
      <c r="B44395" s="136"/>
      <c r="E44395" s="136"/>
      <c r="H44395" s="136"/>
      <c r="K44395" s="136"/>
      <c r="O44395" s="136"/>
      <c r="T44395" s="136"/>
      <c r="W44395" s="136"/>
      <c r="Z44395" s="136"/>
      <c r="AC44395" s="136"/>
    </row>
    <row r="44396" spans="2:29">
      <c r="B44396" s="136"/>
      <c r="E44396" s="136"/>
      <c r="H44396" s="136"/>
      <c r="K44396" s="136"/>
      <c r="O44396" s="136"/>
      <c r="T44396" s="136"/>
      <c r="W44396" s="136"/>
      <c r="Z44396" s="136"/>
      <c r="AC44396" s="136"/>
    </row>
    <row r="44397" spans="2:29">
      <c r="B44397" s="136"/>
      <c r="E44397" s="136"/>
      <c r="H44397" s="136"/>
      <c r="K44397" s="136"/>
      <c r="O44397" s="136"/>
      <c r="T44397" s="136"/>
      <c r="W44397" s="136"/>
      <c r="Z44397" s="136"/>
      <c r="AC44397" s="136"/>
    </row>
    <row r="44398" spans="2:29">
      <c r="B44398" s="136"/>
      <c r="E44398" s="136"/>
      <c r="H44398" s="136"/>
      <c r="K44398" s="136"/>
      <c r="O44398" s="136"/>
      <c r="T44398" s="136"/>
      <c r="W44398" s="136"/>
      <c r="Z44398" s="136"/>
      <c r="AC44398" s="136"/>
    </row>
    <row r="44399" spans="2:29">
      <c r="B44399" s="136"/>
      <c r="E44399" s="136"/>
      <c r="H44399" s="136"/>
      <c r="K44399" s="136"/>
      <c r="O44399" s="136"/>
      <c r="T44399" s="136"/>
      <c r="W44399" s="136"/>
      <c r="Z44399" s="136"/>
      <c r="AC44399" s="136"/>
    </row>
    <row r="44400" spans="2:29">
      <c r="B44400" s="136"/>
      <c r="E44400" s="136"/>
      <c r="H44400" s="136"/>
      <c r="K44400" s="136"/>
      <c r="O44400" s="136"/>
      <c r="T44400" s="136"/>
      <c r="W44400" s="136"/>
      <c r="Z44400" s="136"/>
      <c r="AC44400" s="136"/>
    </row>
    <row r="44401" spans="2:29">
      <c r="B44401" s="136"/>
      <c r="E44401" s="136"/>
      <c r="H44401" s="136"/>
      <c r="K44401" s="136"/>
      <c r="O44401" s="136"/>
      <c r="T44401" s="136"/>
      <c r="W44401" s="136"/>
      <c r="Z44401" s="136"/>
      <c r="AC44401" s="136"/>
    </row>
    <row r="44402" spans="2:29">
      <c r="B44402" s="136"/>
      <c r="E44402" s="136"/>
      <c r="H44402" s="136"/>
      <c r="K44402" s="136"/>
      <c r="O44402" s="136"/>
      <c r="T44402" s="136"/>
      <c r="W44402" s="136"/>
      <c r="Z44402" s="136"/>
      <c r="AC44402" s="136"/>
    </row>
    <row r="44403" spans="2:29">
      <c r="B44403" s="136"/>
      <c r="E44403" s="136"/>
      <c r="H44403" s="136"/>
      <c r="K44403" s="136"/>
      <c r="O44403" s="136"/>
      <c r="T44403" s="136"/>
      <c r="W44403" s="136"/>
      <c r="Z44403" s="136"/>
      <c r="AC44403" s="136"/>
    </row>
    <row r="44404" spans="2:29">
      <c r="B44404" s="136"/>
      <c r="E44404" s="136"/>
      <c r="H44404" s="136"/>
      <c r="K44404" s="136"/>
      <c r="O44404" s="136"/>
      <c r="T44404" s="136"/>
      <c r="W44404" s="136"/>
      <c r="Z44404" s="136"/>
      <c r="AC44404" s="136"/>
    </row>
    <row r="44405" spans="2:29">
      <c r="B44405" s="136"/>
      <c r="E44405" s="136"/>
      <c r="H44405" s="136"/>
      <c r="K44405" s="136"/>
      <c r="O44405" s="136"/>
      <c r="T44405" s="136"/>
      <c r="W44405" s="136"/>
      <c r="Z44405" s="136"/>
      <c r="AC44405" s="136"/>
    </row>
    <row r="44406" spans="2:29">
      <c r="B44406" s="136"/>
      <c r="E44406" s="136"/>
      <c r="H44406" s="136"/>
      <c r="K44406" s="136"/>
      <c r="O44406" s="136"/>
      <c r="T44406" s="136"/>
      <c r="W44406" s="136"/>
      <c r="Z44406" s="136"/>
      <c r="AC44406" s="136"/>
    </row>
    <row r="44407" spans="2:29">
      <c r="B44407" s="136"/>
      <c r="E44407" s="136"/>
      <c r="H44407" s="136"/>
      <c r="K44407" s="136"/>
      <c r="O44407" s="136"/>
      <c r="T44407" s="136"/>
      <c r="W44407" s="136"/>
      <c r="Z44407" s="136"/>
      <c r="AC44407" s="136"/>
    </row>
    <row r="44408" spans="2:29">
      <c r="B44408" s="136"/>
      <c r="E44408" s="136"/>
      <c r="H44408" s="136"/>
      <c r="K44408" s="136"/>
      <c r="O44408" s="136"/>
      <c r="T44408" s="136"/>
      <c r="W44408" s="136"/>
      <c r="Z44408" s="136"/>
      <c r="AC44408" s="136"/>
    </row>
    <row r="44409" spans="2:29">
      <c r="B44409" s="136"/>
      <c r="E44409" s="136"/>
      <c r="H44409" s="136"/>
      <c r="K44409" s="136"/>
      <c r="O44409" s="136"/>
      <c r="T44409" s="136"/>
      <c r="W44409" s="136"/>
      <c r="Z44409" s="136"/>
      <c r="AC44409" s="136"/>
    </row>
    <row r="44410" spans="2:29">
      <c r="B44410" s="136"/>
      <c r="E44410" s="136"/>
      <c r="H44410" s="136"/>
      <c r="K44410" s="136"/>
      <c r="O44410" s="136"/>
      <c r="T44410" s="136"/>
      <c r="W44410" s="136"/>
      <c r="Z44410" s="136"/>
      <c r="AC44410" s="136"/>
    </row>
    <row r="44411" spans="2:29">
      <c r="B44411" s="136"/>
      <c r="E44411" s="136"/>
      <c r="H44411" s="136"/>
      <c r="K44411" s="136"/>
      <c r="O44411" s="136"/>
      <c r="T44411" s="136"/>
      <c r="W44411" s="136"/>
      <c r="Z44411" s="136"/>
      <c r="AC44411" s="136"/>
    </row>
    <row r="44412" spans="2:29">
      <c r="B44412" s="136"/>
      <c r="E44412" s="136"/>
      <c r="H44412" s="136"/>
      <c r="K44412" s="136"/>
      <c r="O44412" s="136"/>
      <c r="T44412" s="136"/>
      <c r="W44412" s="136"/>
      <c r="Z44412" s="136"/>
      <c r="AC44412" s="136"/>
    </row>
    <row r="44413" spans="2:29">
      <c r="B44413" s="136"/>
      <c r="E44413" s="136"/>
      <c r="H44413" s="136"/>
      <c r="K44413" s="136"/>
      <c r="O44413" s="136"/>
      <c r="T44413" s="136"/>
      <c r="W44413" s="136"/>
      <c r="Z44413" s="136"/>
      <c r="AC44413" s="136"/>
    </row>
    <row r="44414" spans="2:29">
      <c r="B44414" s="136"/>
      <c r="E44414" s="136"/>
      <c r="H44414" s="136"/>
      <c r="K44414" s="136"/>
      <c r="O44414" s="136"/>
      <c r="T44414" s="136"/>
      <c r="W44414" s="136"/>
      <c r="Z44414" s="136"/>
      <c r="AC44414" s="136"/>
    </row>
    <row r="44415" spans="2:29">
      <c r="B44415" s="136"/>
      <c r="E44415" s="136"/>
      <c r="H44415" s="136"/>
      <c r="K44415" s="136"/>
      <c r="O44415" s="136"/>
      <c r="T44415" s="136"/>
      <c r="W44415" s="136"/>
      <c r="Z44415" s="136"/>
      <c r="AC44415" s="136"/>
    </row>
    <row r="44416" spans="2:29">
      <c r="B44416" s="136"/>
      <c r="E44416" s="136"/>
      <c r="H44416" s="136"/>
      <c r="K44416" s="136"/>
      <c r="O44416" s="136"/>
      <c r="T44416" s="136"/>
      <c r="W44416" s="136"/>
      <c r="Z44416" s="136"/>
      <c r="AC44416" s="136"/>
    </row>
    <row r="44417" spans="2:29">
      <c r="B44417" s="136"/>
      <c r="E44417" s="136"/>
      <c r="H44417" s="136"/>
      <c r="K44417" s="136"/>
      <c r="O44417" s="136"/>
      <c r="T44417" s="136"/>
      <c r="W44417" s="136"/>
      <c r="Z44417" s="136"/>
      <c r="AC44417" s="136"/>
    </row>
    <row r="44418" spans="2:29">
      <c r="B44418" s="136"/>
      <c r="E44418" s="136"/>
      <c r="H44418" s="136"/>
      <c r="K44418" s="136"/>
      <c r="O44418" s="136"/>
      <c r="T44418" s="136"/>
      <c r="W44418" s="136"/>
      <c r="Z44418" s="136"/>
      <c r="AC44418" s="136"/>
    </row>
    <row r="44419" spans="2:29">
      <c r="B44419" s="136"/>
      <c r="E44419" s="136"/>
      <c r="H44419" s="136"/>
      <c r="K44419" s="136"/>
      <c r="O44419" s="136"/>
      <c r="T44419" s="136"/>
      <c r="W44419" s="136"/>
      <c r="Z44419" s="136"/>
      <c r="AC44419" s="136"/>
    </row>
    <row r="44420" spans="2:29">
      <c r="B44420" s="136"/>
      <c r="E44420" s="136"/>
      <c r="H44420" s="136"/>
      <c r="K44420" s="136"/>
      <c r="O44420" s="136"/>
      <c r="T44420" s="136"/>
      <c r="W44420" s="136"/>
      <c r="Z44420" s="136"/>
      <c r="AC44420" s="136"/>
    </row>
    <row r="44421" spans="2:29">
      <c r="B44421" s="136"/>
      <c r="E44421" s="136"/>
      <c r="H44421" s="136"/>
      <c r="K44421" s="136"/>
      <c r="O44421" s="136"/>
      <c r="T44421" s="136"/>
      <c r="W44421" s="136"/>
      <c r="Z44421" s="136"/>
      <c r="AC44421" s="136"/>
    </row>
    <row r="44422" spans="2:29">
      <c r="B44422" s="136"/>
      <c r="E44422" s="136"/>
      <c r="H44422" s="136"/>
      <c r="K44422" s="136"/>
      <c r="O44422" s="136"/>
      <c r="T44422" s="136"/>
      <c r="W44422" s="136"/>
      <c r="Z44422" s="136"/>
      <c r="AC44422" s="136"/>
    </row>
    <row r="44423" spans="2:29">
      <c r="B44423" s="136"/>
      <c r="E44423" s="136"/>
      <c r="H44423" s="136"/>
      <c r="K44423" s="136"/>
      <c r="O44423" s="136"/>
      <c r="T44423" s="136"/>
      <c r="W44423" s="136"/>
      <c r="Z44423" s="136"/>
      <c r="AC44423" s="136"/>
    </row>
    <row r="44424" spans="2:29">
      <c r="B44424" s="136"/>
      <c r="E44424" s="136"/>
      <c r="H44424" s="136"/>
      <c r="K44424" s="136"/>
      <c r="O44424" s="136"/>
      <c r="T44424" s="136"/>
      <c r="W44424" s="136"/>
      <c r="Z44424" s="136"/>
      <c r="AC44424" s="136"/>
    </row>
    <row r="44425" spans="2:29">
      <c r="B44425" s="136"/>
      <c r="E44425" s="136"/>
      <c r="H44425" s="136"/>
      <c r="K44425" s="136"/>
      <c r="O44425" s="136"/>
      <c r="T44425" s="136"/>
      <c r="W44425" s="136"/>
      <c r="Z44425" s="136"/>
      <c r="AC44425" s="136"/>
    </row>
    <row r="44426" spans="2:29">
      <c r="B44426" s="136"/>
      <c r="E44426" s="136"/>
      <c r="H44426" s="136"/>
      <c r="K44426" s="136"/>
      <c r="O44426" s="136"/>
      <c r="T44426" s="136"/>
      <c r="W44426" s="136"/>
      <c r="Z44426" s="136"/>
      <c r="AC44426" s="136"/>
    </row>
    <row r="44427" spans="2:29">
      <c r="B44427" s="136"/>
      <c r="E44427" s="136"/>
      <c r="H44427" s="136"/>
      <c r="K44427" s="136"/>
      <c r="O44427" s="136"/>
      <c r="T44427" s="136"/>
      <c r="W44427" s="136"/>
      <c r="Z44427" s="136"/>
      <c r="AC44427" s="136"/>
    </row>
    <row r="44428" spans="2:29">
      <c r="B44428" s="136"/>
      <c r="E44428" s="136"/>
      <c r="H44428" s="136"/>
      <c r="K44428" s="136"/>
      <c r="O44428" s="136"/>
      <c r="T44428" s="136"/>
      <c r="W44428" s="136"/>
      <c r="Z44428" s="136"/>
      <c r="AC44428" s="136"/>
    </row>
    <row r="44429" spans="2:29">
      <c r="B44429" s="136"/>
      <c r="E44429" s="136"/>
      <c r="H44429" s="136"/>
      <c r="K44429" s="136"/>
      <c r="O44429" s="136"/>
      <c r="T44429" s="136"/>
      <c r="W44429" s="136"/>
      <c r="Z44429" s="136"/>
      <c r="AC44429" s="136"/>
    </row>
    <row r="44430" spans="2:29">
      <c r="B44430" s="136"/>
      <c r="E44430" s="136"/>
      <c r="H44430" s="136"/>
      <c r="K44430" s="136"/>
      <c r="O44430" s="136"/>
      <c r="T44430" s="136"/>
      <c r="W44430" s="136"/>
      <c r="Z44430" s="136"/>
      <c r="AC44430" s="136"/>
    </row>
    <row r="44431" spans="2:29">
      <c r="B44431" s="136"/>
      <c r="E44431" s="136"/>
      <c r="H44431" s="136"/>
      <c r="K44431" s="136"/>
      <c r="O44431" s="136"/>
      <c r="T44431" s="136"/>
      <c r="W44431" s="136"/>
      <c r="Z44431" s="136"/>
      <c r="AC44431" s="136"/>
    </row>
    <row r="44432" spans="2:29">
      <c r="B44432" s="136"/>
      <c r="E44432" s="136"/>
      <c r="H44432" s="136"/>
      <c r="K44432" s="136"/>
      <c r="O44432" s="136"/>
      <c r="T44432" s="136"/>
      <c r="W44432" s="136"/>
      <c r="Z44432" s="136"/>
      <c r="AC44432" s="136"/>
    </row>
    <row r="44433" spans="2:29">
      <c r="B44433" s="136"/>
      <c r="E44433" s="136"/>
      <c r="H44433" s="136"/>
      <c r="K44433" s="136"/>
      <c r="O44433" s="136"/>
      <c r="T44433" s="136"/>
      <c r="W44433" s="136"/>
      <c r="Z44433" s="136"/>
      <c r="AC44433" s="136"/>
    </row>
    <row r="44434" spans="2:29">
      <c r="B44434" s="136"/>
      <c r="E44434" s="136"/>
      <c r="H44434" s="136"/>
      <c r="K44434" s="136"/>
      <c r="O44434" s="136"/>
      <c r="T44434" s="136"/>
      <c r="W44434" s="136"/>
      <c r="Z44434" s="136"/>
      <c r="AC44434" s="136"/>
    </row>
    <row r="44435" spans="2:29">
      <c r="B44435" s="136"/>
      <c r="E44435" s="136"/>
      <c r="H44435" s="136"/>
      <c r="K44435" s="136"/>
      <c r="O44435" s="136"/>
      <c r="T44435" s="136"/>
      <c r="W44435" s="136"/>
      <c r="Z44435" s="136"/>
      <c r="AC44435" s="136"/>
    </row>
    <row r="44436" spans="2:29">
      <c r="B44436" s="136"/>
      <c r="E44436" s="136"/>
      <c r="H44436" s="136"/>
      <c r="K44436" s="136"/>
      <c r="O44436" s="136"/>
      <c r="T44436" s="136"/>
      <c r="W44436" s="136"/>
      <c r="Z44436" s="136"/>
      <c r="AC44436" s="136"/>
    </row>
    <row r="44437" spans="2:29">
      <c r="B44437" s="136"/>
      <c r="E44437" s="136"/>
      <c r="H44437" s="136"/>
      <c r="K44437" s="136"/>
      <c r="O44437" s="136"/>
      <c r="T44437" s="136"/>
      <c r="W44437" s="136"/>
      <c r="Z44437" s="136"/>
      <c r="AC44437" s="136"/>
    </row>
    <row r="44438" spans="2:29">
      <c r="B44438" s="136"/>
      <c r="E44438" s="136"/>
      <c r="H44438" s="136"/>
      <c r="K44438" s="136"/>
      <c r="O44438" s="136"/>
      <c r="T44438" s="136"/>
      <c r="W44438" s="136"/>
      <c r="Z44438" s="136"/>
      <c r="AC44438" s="136"/>
    </row>
    <row r="44439" spans="2:29">
      <c r="B44439" s="136"/>
      <c r="E44439" s="136"/>
      <c r="H44439" s="136"/>
      <c r="K44439" s="136"/>
      <c r="O44439" s="136"/>
      <c r="T44439" s="136"/>
      <c r="W44439" s="136"/>
      <c r="Z44439" s="136"/>
      <c r="AC44439" s="136"/>
    </row>
    <row r="44440" spans="2:29">
      <c r="B44440" s="136"/>
      <c r="E44440" s="136"/>
      <c r="H44440" s="136"/>
      <c r="K44440" s="136"/>
      <c r="O44440" s="136"/>
      <c r="T44440" s="136"/>
      <c r="W44440" s="136"/>
      <c r="Z44440" s="136"/>
      <c r="AC44440" s="136"/>
    </row>
    <row r="44441" spans="2:29">
      <c r="B44441" s="136"/>
      <c r="E44441" s="136"/>
      <c r="H44441" s="136"/>
      <c r="K44441" s="136"/>
      <c r="O44441" s="136"/>
      <c r="T44441" s="136"/>
      <c r="W44441" s="136"/>
      <c r="Z44441" s="136"/>
      <c r="AC44441" s="136"/>
    </row>
    <row r="44442" spans="2:29">
      <c r="B44442" s="136"/>
      <c r="E44442" s="136"/>
      <c r="H44442" s="136"/>
      <c r="K44442" s="136"/>
      <c r="O44442" s="136"/>
      <c r="T44442" s="136"/>
      <c r="W44442" s="136"/>
      <c r="Z44442" s="136"/>
      <c r="AC44442" s="136"/>
    </row>
    <row r="44443" spans="2:29">
      <c r="B44443" s="136"/>
      <c r="E44443" s="136"/>
      <c r="H44443" s="136"/>
      <c r="K44443" s="136"/>
      <c r="O44443" s="136"/>
      <c r="T44443" s="136"/>
      <c r="W44443" s="136"/>
      <c r="Z44443" s="136"/>
      <c r="AC44443" s="136"/>
    </row>
    <row r="44444" spans="2:29">
      <c r="B44444" s="136"/>
      <c r="E44444" s="136"/>
      <c r="H44444" s="136"/>
      <c r="K44444" s="136"/>
      <c r="O44444" s="136"/>
      <c r="T44444" s="136"/>
      <c r="W44444" s="136"/>
      <c r="Z44444" s="136"/>
      <c r="AC44444" s="136"/>
    </row>
    <row r="44445" spans="2:29">
      <c r="B44445" s="136"/>
      <c r="E44445" s="136"/>
      <c r="H44445" s="136"/>
      <c r="K44445" s="136"/>
      <c r="O44445" s="136"/>
      <c r="T44445" s="136"/>
      <c r="W44445" s="136"/>
      <c r="Z44445" s="136"/>
      <c r="AC44445" s="136"/>
    </row>
    <row r="44446" spans="2:29">
      <c r="B44446" s="136"/>
      <c r="E44446" s="136"/>
      <c r="H44446" s="136"/>
      <c r="K44446" s="136"/>
      <c r="O44446" s="136"/>
      <c r="T44446" s="136"/>
      <c r="W44446" s="136"/>
      <c r="Z44446" s="136"/>
      <c r="AC44446" s="136"/>
    </row>
    <row r="44447" spans="2:29">
      <c r="B44447" s="136"/>
      <c r="E44447" s="136"/>
      <c r="H44447" s="136"/>
      <c r="K44447" s="136"/>
      <c r="O44447" s="136"/>
      <c r="T44447" s="136"/>
      <c r="W44447" s="136"/>
      <c r="Z44447" s="136"/>
      <c r="AC44447" s="136"/>
    </row>
    <row r="44448" spans="2:29">
      <c r="B44448" s="136"/>
      <c r="E44448" s="136"/>
      <c r="H44448" s="136"/>
      <c r="K44448" s="136"/>
      <c r="O44448" s="136"/>
      <c r="T44448" s="136"/>
      <c r="W44448" s="136"/>
      <c r="Z44448" s="136"/>
      <c r="AC44448" s="136"/>
    </row>
    <row r="44449" spans="2:29">
      <c r="B44449" s="136"/>
      <c r="E44449" s="136"/>
      <c r="H44449" s="136"/>
      <c r="K44449" s="136"/>
      <c r="O44449" s="136"/>
      <c r="T44449" s="136"/>
      <c r="W44449" s="136"/>
      <c r="Z44449" s="136"/>
      <c r="AC44449" s="136"/>
    </row>
    <row r="44450" spans="2:29">
      <c r="B44450" s="136"/>
      <c r="E44450" s="136"/>
      <c r="H44450" s="136"/>
      <c r="K44450" s="136"/>
      <c r="O44450" s="136"/>
      <c r="T44450" s="136"/>
      <c r="W44450" s="136"/>
      <c r="Z44450" s="136"/>
      <c r="AC44450" s="136"/>
    </row>
    <row r="44451" spans="2:29">
      <c r="B44451" s="136"/>
      <c r="E44451" s="136"/>
      <c r="H44451" s="136"/>
      <c r="K44451" s="136"/>
      <c r="O44451" s="136"/>
      <c r="T44451" s="136"/>
      <c r="W44451" s="136"/>
      <c r="Z44451" s="136"/>
      <c r="AC44451" s="136"/>
    </row>
    <row r="44452" spans="2:29">
      <c r="B44452" s="136"/>
      <c r="E44452" s="136"/>
      <c r="H44452" s="136"/>
      <c r="K44452" s="136"/>
      <c r="O44452" s="136"/>
      <c r="T44452" s="136"/>
      <c r="W44452" s="136"/>
      <c r="Z44452" s="136"/>
      <c r="AC44452" s="136"/>
    </row>
    <row r="44453" spans="2:29">
      <c r="B44453" s="136"/>
      <c r="E44453" s="136"/>
      <c r="H44453" s="136"/>
      <c r="K44453" s="136"/>
      <c r="O44453" s="136"/>
      <c r="T44453" s="136"/>
      <c r="W44453" s="136"/>
      <c r="Z44453" s="136"/>
      <c r="AC44453" s="136"/>
    </row>
    <row r="44454" spans="2:29">
      <c r="B44454" s="136"/>
      <c r="E44454" s="136"/>
      <c r="H44454" s="136"/>
      <c r="K44454" s="136"/>
      <c r="O44454" s="136"/>
      <c r="T44454" s="136"/>
      <c r="W44454" s="136"/>
      <c r="Z44454" s="136"/>
      <c r="AC44454" s="136"/>
    </row>
    <row r="44455" spans="2:29">
      <c r="B44455" s="136"/>
      <c r="E44455" s="136"/>
      <c r="H44455" s="136"/>
      <c r="K44455" s="136"/>
      <c r="O44455" s="136"/>
      <c r="T44455" s="136"/>
      <c r="W44455" s="136"/>
      <c r="Z44455" s="136"/>
      <c r="AC44455" s="136"/>
    </row>
    <row r="44456" spans="2:29">
      <c r="B44456" s="136"/>
      <c r="E44456" s="136"/>
      <c r="H44456" s="136"/>
      <c r="K44456" s="136"/>
      <c r="O44456" s="136"/>
      <c r="T44456" s="136"/>
      <c r="W44456" s="136"/>
      <c r="Z44456" s="136"/>
      <c r="AC44456" s="136"/>
    </row>
    <row r="44457" spans="2:29">
      <c r="B44457" s="136"/>
      <c r="E44457" s="136"/>
      <c r="H44457" s="136"/>
      <c r="K44457" s="136"/>
      <c r="O44457" s="136"/>
      <c r="T44457" s="136"/>
      <c r="W44457" s="136"/>
      <c r="Z44457" s="136"/>
      <c r="AC44457" s="136"/>
    </row>
    <row r="44458" spans="2:29">
      <c r="B44458" s="136"/>
      <c r="E44458" s="136"/>
      <c r="H44458" s="136"/>
      <c r="K44458" s="136"/>
      <c r="O44458" s="136"/>
      <c r="T44458" s="136"/>
      <c r="W44458" s="136"/>
      <c r="Z44458" s="136"/>
      <c r="AC44458" s="136"/>
    </row>
    <row r="44459" spans="2:29">
      <c r="B44459" s="136"/>
      <c r="E44459" s="136"/>
      <c r="H44459" s="136"/>
      <c r="K44459" s="136"/>
      <c r="O44459" s="136"/>
      <c r="T44459" s="136"/>
      <c r="W44459" s="136"/>
      <c r="Z44459" s="136"/>
      <c r="AC44459" s="136"/>
    </row>
    <row r="44460" spans="2:29">
      <c r="B44460" s="136"/>
      <c r="E44460" s="136"/>
      <c r="H44460" s="136"/>
      <c r="K44460" s="136"/>
      <c r="O44460" s="136"/>
      <c r="T44460" s="136"/>
      <c r="W44460" s="136"/>
      <c r="Z44460" s="136"/>
      <c r="AC44460" s="136"/>
    </row>
    <row r="44461" spans="2:29">
      <c r="B44461" s="136"/>
      <c r="E44461" s="136"/>
      <c r="H44461" s="136"/>
      <c r="K44461" s="136"/>
      <c r="O44461" s="136"/>
      <c r="T44461" s="136"/>
      <c r="W44461" s="136"/>
      <c r="Z44461" s="136"/>
      <c r="AC44461" s="136"/>
    </row>
    <row r="44462" spans="2:29">
      <c r="B44462" s="136"/>
      <c r="E44462" s="136"/>
      <c r="H44462" s="136"/>
      <c r="K44462" s="136"/>
      <c r="O44462" s="136"/>
      <c r="T44462" s="136"/>
      <c r="W44462" s="136"/>
      <c r="Z44462" s="136"/>
      <c r="AC44462" s="136"/>
    </row>
    <row r="44463" spans="2:29">
      <c r="B44463" s="136"/>
      <c r="E44463" s="136"/>
      <c r="H44463" s="136"/>
      <c r="K44463" s="136"/>
      <c r="O44463" s="136"/>
      <c r="T44463" s="136"/>
      <c r="W44463" s="136"/>
      <c r="Z44463" s="136"/>
      <c r="AC44463" s="136"/>
    </row>
    <row r="44464" spans="2:29">
      <c r="B44464" s="136"/>
      <c r="E44464" s="136"/>
      <c r="H44464" s="136"/>
      <c r="K44464" s="136"/>
      <c r="O44464" s="136"/>
      <c r="T44464" s="136"/>
      <c r="W44464" s="136"/>
      <c r="Z44464" s="136"/>
      <c r="AC44464" s="136"/>
    </row>
    <row r="44465" spans="2:29">
      <c r="B44465" s="136"/>
      <c r="E44465" s="136"/>
      <c r="H44465" s="136"/>
      <c r="K44465" s="136"/>
      <c r="O44465" s="136"/>
      <c r="T44465" s="136"/>
      <c r="W44465" s="136"/>
      <c r="Z44465" s="136"/>
      <c r="AC44465" s="136"/>
    </row>
    <row r="44466" spans="2:29">
      <c r="B44466" s="136"/>
      <c r="E44466" s="136"/>
      <c r="H44466" s="136"/>
      <c r="K44466" s="136"/>
      <c r="O44466" s="136"/>
      <c r="T44466" s="136"/>
      <c r="W44466" s="136"/>
      <c r="Z44466" s="136"/>
      <c r="AC44466" s="136"/>
    </row>
    <row r="44467" spans="2:29">
      <c r="B44467" s="136"/>
      <c r="E44467" s="136"/>
      <c r="H44467" s="136"/>
      <c r="K44467" s="136"/>
      <c r="O44467" s="136"/>
      <c r="T44467" s="136"/>
      <c r="W44467" s="136"/>
      <c r="Z44467" s="136"/>
      <c r="AC44467" s="136"/>
    </row>
    <row r="44468" spans="2:29">
      <c r="B44468" s="136"/>
      <c r="E44468" s="136"/>
      <c r="H44468" s="136"/>
      <c r="K44468" s="136"/>
      <c r="O44468" s="136"/>
      <c r="T44468" s="136"/>
      <c r="W44468" s="136"/>
      <c r="Z44468" s="136"/>
      <c r="AC44468" s="136"/>
    </row>
    <row r="44469" spans="2:29">
      <c r="B44469" s="136"/>
      <c r="E44469" s="136"/>
      <c r="H44469" s="136"/>
      <c r="K44469" s="136"/>
      <c r="O44469" s="136"/>
      <c r="T44469" s="136"/>
      <c r="W44469" s="136"/>
      <c r="Z44469" s="136"/>
      <c r="AC44469" s="136"/>
    </row>
    <row r="44470" spans="2:29">
      <c r="B44470" s="136"/>
      <c r="E44470" s="136"/>
      <c r="H44470" s="136"/>
      <c r="K44470" s="136"/>
      <c r="O44470" s="136"/>
      <c r="T44470" s="136"/>
      <c r="W44470" s="136"/>
      <c r="Z44470" s="136"/>
      <c r="AC44470" s="136"/>
    </row>
    <row r="44471" spans="2:29">
      <c r="B44471" s="136"/>
      <c r="E44471" s="136"/>
      <c r="H44471" s="136"/>
      <c r="K44471" s="136"/>
      <c r="O44471" s="136"/>
      <c r="T44471" s="136"/>
      <c r="W44471" s="136"/>
      <c r="Z44471" s="136"/>
      <c r="AC44471" s="136"/>
    </row>
    <row r="44472" spans="2:29">
      <c r="B44472" s="136"/>
      <c r="E44472" s="136"/>
      <c r="H44472" s="136"/>
      <c r="K44472" s="136"/>
      <c r="O44472" s="136"/>
      <c r="T44472" s="136"/>
      <c r="W44472" s="136"/>
      <c r="Z44472" s="136"/>
      <c r="AC44472" s="136"/>
    </row>
    <row r="44473" spans="2:29">
      <c r="B44473" s="136"/>
      <c r="E44473" s="136"/>
      <c r="H44473" s="136"/>
      <c r="K44473" s="136"/>
      <c r="O44473" s="136"/>
      <c r="T44473" s="136"/>
      <c r="W44473" s="136"/>
      <c r="Z44473" s="136"/>
      <c r="AC44473" s="136"/>
    </row>
    <row r="44474" spans="2:29">
      <c r="B44474" s="136"/>
      <c r="E44474" s="136"/>
      <c r="H44474" s="136"/>
      <c r="K44474" s="136"/>
      <c r="O44474" s="136"/>
      <c r="T44474" s="136"/>
      <c r="W44474" s="136"/>
      <c r="Z44474" s="136"/>
      <c r="AC44474" s="136"/>
    </row>
    <row r="44475" spans="2:29">
      <c r="B44475" s="136"/>
      <c r="E44475" s="136"/>
      <c r="H44475" s="136"/>
      <c r="K44475" s="136"/>
      <c r="O44475" s="136"/>
      <c r="T44475" s="136"/>
      <c r="W44475" s="136"/>
      <c r="Z44475" s="136"/>
      <c r="AC44475" s="136"/>
    </row>
    <row r="44476" spans="2:29">
      <c r="B44476" s="136"/>
      <c r="E44476" s="136"/>
      <c r="H44476" s="136"/>
      <c r="K44476" s="136"/>
      <c r="O44476" s="136"/>
      <c r="T44476" s="136"/>
      <c r="W44476" s="136"/>
      <c r="Z44476" s="136"/>
      <c r="AC44476" s="136"/>
    </row>
    <row r="44477" spans="2:29">
      <c r="B44477" s="136"/>
      <c r="E44477" s="136"/>
      <c r="H44477" s="136"/>
      <c r="K44477" s="136"/>
      <c r="O44477" s="136"/>
      <c r="T44477" s="136"/>
      <c r="W44477" s="136"/>
      <c r="Z44477" s="136"/>
      <c r="AC44477" s="136"/>
    </row>
    <row r="44478" spans="2:29">
      <c r="B44478" s="136"/>
      <c r="E44478" s="136"/>
      <c r="H44478" s="136"/>
      <c r="K44478" s="136"/>
      <c r="O44478" s="136"/>
      <c r="T44478" s="136"/>
      <c r="W44478" s="136"/>
      <c r="Z44478" s="136"/>
      <c r="AC44478" s="136"/>
    </row>
    <row r="44479" spans="2:29">
      <c r="B44479" s="136"/>
      <c r="E44479" s="136"/>
      <c r="H44479" s="136"/>
      <c r="K44479" s="136"/>
      <c r="O44479" s="136"/>
      <c r="T44479" s="136"/>
      <c r="W44479" s="136"/>
      <c r="Z44479" s="136"/>
      <c r="AC44479" s="136"/>
    </row>
    <row r="44480" spans="2:29">
      <c r="B44480" s="136"/>
      <c r="E44480" s="136"/>
      <c r="H44480" s="136"/>
      <c r="K44480" s="136"/>
      <c r="O44480" s="136"/>
      <c r="T44480" s="136"/>
      <c r="W44480" s="136"/>
      <c r="Z44480" s="136"/>
      <c r="AC44480" s="136"/>
    </row>
    <row r="44481" spans="2:29">
      <c r="B44481" s="136"/>
      <c r="E44481" s="136"/>
      <c r="H44481" s="136"/>
      <c r="K44481" s="136"/>
      <c r="O44481" s="136"/>
      <c r="T44481" s="136"/>
      <c r="W44481" s="136"/>
      <c r="Z44481" s="136"/>
      <c r="AC44481" s="136"/>
    </row>
    <row r="44482" spans="2:29">
      <c r="B44482" s="136"/>
      <c r="E44482" s="136"/>
      <c r="H44482" s="136"/>
      <c r="K44482" s="136"/>
      <c r="O44482" s="136"/>
      <c r="T44482" s="136"/>
      <c r="W44482" s="136"/>
      <c r="Z44482" s="136"/>
      <c r="AC44482" s="136"/>
    </row>
    <row r="44483" spans="2:29">
      <c r="B44483" s="136"/>
      <c r="E44483" s="136"/>
      <c r="H44483" s="136"/>
      <c r="K44483" s="136"/>
      <c r="O44483" s="136"/>
      <c r="T44483" s="136"/>
      <c r="W44483" s="136"/>
      <c r="Z44483" s="136"/>
      <c r="AC44483" s="136"/>
    </row>
    <row r="44484" spans="2:29">
      <c r="B44484" s="136"/>
      <c r="E44484" s="136"/>
      <c r="H44484" s="136"/>
      <c r="K44484" s="136"/>
      <c r="O44484" s="136"/>
      <c r="T44484" s="136"/>
      <c r="W44484" s="136"/>
      <c r="Z44484" s="136"/>
      <c r="AC44484" s="136"/>
    </row>
    <row r="44485" spans="2:29">
      <c r="B44485" s="136"/>
      <c r="E44485" s="136"/>
      <c r="H44485" s="136"/>
      <c r="K44485" s="136"/>
      <c r="O44485" s="136"/>
      <c r="T44485" s="136"/>
      <c r="W44485" s="136"/>
      <c r="Z44485" s="136"/>
      <c r="AC44485" s="136"/>
    </row>
    <row r="44486" spans="2:29">
      <c r="B44486" s="136"/>
      <c r="E44486" s="136"/>
      <c r="H44486" s="136"/>
      <c r="K44486" s="136"/>
      <c r="O44486" s="136"/>
      <c r="T44486" s="136"/>
      <c r="W44486" s="136"/>
      <c r="Z44486" s="136"/>
      <c r="AC44486" s="136"/>
    </row>
    <row r="44487" spans="2:29">
      <c r="B44487" s="136"/>
      <c r="E44487" s="136"/>
      <c r="H44487" s="136"/>
      <c r="K44487" s="136"/>
      <c r="O44487" s="136"/>
      <c r="T44487" s="136"/>
      <c r="W44487" s="136"/>
      <c r="Z44487" s="136"/>
      <c r="AC44487" s="136"/>
    </row>
    <row r="44488" spans="2:29">
      <c r="B44488" s="136"/>
      <c r="E44488" s="136"/>
      <c r="H44488" s="136"/>
      <c r="K44488" s="136"/>
      <c r="O44488" s="136"/>
      <c r="T44488" s="136"/>
      <c r="W44488" s="136"/>
      <c r="Z44488" s="136"/>
      <c r="AC44488" s="136"/>
    </row>
    <row r="44489" spans="2:29">
      <c r="B44489" s="136"/>
      <c r="E44489" s="136"/>
      <c r="H44489" s="136"/>
      <c r="K44489" s="136"/>
      <c r="O44489" s="136"/>
      <c r="T44489" s="136"/>
      <c r="W44489" s="136"/>
      <c r="Z44489" s="136"/>
      <c r="AC44489" s="136"/>
    </row>
    <row r="44490" spans="2:29">
      <c r="B44490" s="136"/>
      <c r="E44490" s="136"/>
      <c r="H44490" s="136"/>
      <c r="K44490" s="136"/>
      <c r="O44490" s="136"/>
      <c r="T44490" s="136"/>
      <c r="W44490" s="136"/>
      <c r="Z44490" s="136"/>
      <c r="AC44490" s="136"/>
    </row>
    <row r="44491" spans="2:29">
      <c r="B44491" s="136"/>
      <c r="E44491" s="136"/>
      <c r="H44491" s="136"/>
      <c r="K44491" s="136"/>
      <c r="O44491" s="136"/>
      <c r="T44491" s="136"/>
      <c r="W44491" s="136"/>
      <c r="Z44491" s="136"/>
      <c r="AC44491" s="136"/>
    </row>
    <row r="44492" spans="2:29">
      <c r="B44492" s="136"/>
      <c r="E44492" s="136"/>
      <c r="H44492" s="136"/>
      <c r="K44492" s="136"/>
      <c r="O44492" s="136"/>
      <c r="T44492" s="136"/>
      <c r="W44492" s="136"/>
      <c r="Z44492" s="136"/>
      <c r="AC44492" s="136"/>
    </row>
    <row r="44493" spans="2:29">
      <c r="B44493" s="136"/>
      <c r="E44493" s="136"/>
      <c r="H44493" s="136"/>
      <c r="K44493" s="136"/>
      <c r="O44493" s="136"/>
      <c r="T44493" s="136"/>
      <c r="W44493" s="136"/>
      <c r="Z44493" s="136"/>
      <c r="AC44493" s="136"/>
    </row>
    <row r="44494" spans="2:29">
      <c r="B44494" s="136"/>
      <c r="E44494" s="136"/>
      <c r="H44494" s="136"/>
      <c r="K44494" s="136"/>
      <c r="O44494" s="136"/>
      <c r="T44494" s="136"/>
      <c r="W44494" s="136"/>
      <c r="Z44494" s="136"/>
      <c r="AC44494" s="136"/>
    </row>
    <row r="44495" spans="2:29">
      <c r="B44495" s="136"/>
      <c r="E44495" s="136"/>
      <c r="H44495" s="136"/>
      <c r="K44495" s="136"/>
      <c r="O44495" s="136"/>
      <c r="T44495" s="136"/>
      <c r="W44495" s="136"/>
      <c r="Z44495" s="136"/>
      <c r="AC44495" s="136"/>
    </row>
    <row r="44496" spans="2:29">
      <c r="B44496" s="136"/>
      <c r="E44496" s="136"/>
      <c r="H44496" s="136"/>
      <c r="K44496" s="136"/>
      <c r="O44496" s="136"/>
      <c r="T44496" s="136"/>
      <c r="W44496" s="136"/>
      <c r="Z44496" s="136"/>
      <c r="AC44496" s="136"/>
    </row>
    <row r="44497" spans="2:29">
      <c r="B44497" s="136"/>
      <c r="E44497" s="136"/>
      <c r="H44497" s="136"/>
      <c r="K44497" s="136"/>
      <c r="O44497" s="136"/>
      <c r="T44497" s="136"/>
      <c r="W44497" s="136"/>
      <c r="Z44497" s="136"/>
      <c r="AC44497" s="136"/>
    </row>
    <row r="44498" spans="2:29">
      <c r="B44498" s="136"/>
      <c r="E44498" s="136"/>
      <c r="H44498" s="136"/>
      <c r="K44498" s="136"/>
      <c r="O44498" s="136"/>
      <c r="T44498" s="136"/>
      <c r="W44498" s="136"/>
      <c r="Z44498" s="136"/>
      <c r="AC44498" s="136"/>
    </row>
    <row r="44499" spans="2:29">
      <c r="B44499" s="136"/>
      <c r="E44499" s="136"/>
      <c r="H44499" s="136"/>
      <c r="K44499" s="136"/>
      <c r="O44499" s="136"/>
      <c r="T44499" s="136"/>
      <c r="W44499" s="136"/>
      <c r="Z44499" s="136"/>
      <c r="AC44499" s="136"/>
    </row>
    <row r="44500" spans="2:29">
      <c r="B44500" s="136"/>
      <c r="E44500" s="136"/>
      <c r="H44500" s="136"/>
      <c r="K44500" s="136"/>
      <c r="O44500" s="136"/>
      <c r="T44500" s="136"/>
      <c r="W44500" s="136"/>
      <c r="Z44500" s="136"/>
      <c r="AC44500" s="136"/>
    </row>
    <row r="44501" spans="2:29">
      <c r="B44501" s="136"/>
      <c r="E44501" s="136"/>
      <c r="H44501" s="136"/>
      <c r="K44501" s="136"/>
      <c r="O44501" s="136"/>
      <c r="T44501" s="136"/>
      <c r="W44501" s="136"/>
      <c r="Z44501" s="136"/>
      <c r="AC44501" s="136"/>
    </row>
    <row r="44502" spans="2:29">
      <c r="B44502" s="136"/>
      <c r="E44502" s="136"/>
      <c r="H44502" s="136"/>
      <c r="K44502" s="136"/>
      <c r="O44502" s="136"/>
      <c r="T44502" s="136"/>
      <c r="W44502" s="136"/>
      <c r="Z44502" s="136"/>
      <c r="AC44502" s="136"/>
    </row>
    <row r="44503" spans="2:29">
      <c r="B44503" s="136"/>
      <c r="E44503" s="136"/>
      <c r="H44503" s="136"/>
      <c r="K44503" s="136"/>
      <c r="O44503" s="136"/>
      <c r="T44503" s="136"/>
      <c r="W44503" s="136"/>
      <c r="Z44503" s="136"/>
      <c r="AC44503" s="136"/>
    </row>
    <row r="44504" spans="2:29">
      <c r="B44504" s="136"/>
      <c r="E44504" s="136"/>
      <c r="H44504" s="136"/>
      <c r="K44504" s="136"/>
      <c r="O44504" s="136"/>
      <c r="T44504" s="136"/>
      <c r="W44504" s="136"/>
      <c r="Z44504" s="136"/>
      <c r="AC44504" s="136"/>
    </row>
    <row r="44505" spans="2:29">
      <c r="B44505" s="136"/>
      <c r="E44505" s="136"/>
      <c r="H44505" s="136"/>
      <c r="K44505" s="136"/>
      <c r="O44505" s="136"/>
      <c r="T44505" s="136"/>
      <c r="W44505" s="136"/>
      <c r="Z44505" s="136"/>
      <c r="AC44505" s="136"/>
    </row>
    <row r="44506" spans="2:29">
      <c r="B44506" s="136"/>
      <c r="E44506" s="136"/>
      <c r="H44506" s="136"/>
      <c r="K44506" s="136"/>
      <c r="O44506" s="136"/>
      <c r="T44506" s="136"/>
      <c r="W44506" s="136"/>
      <c r="Z44506" s="136"/>
      <c r="AC44506" s="136"/>
    </row>
    <row r="44507" spans="2:29">
      <c r="B44507" s="136"/>
      <c r="E44507" s="136"/>
      <c r="H44507" s="136"/>
      <c r="K44507" s="136"/>
      <c r="O44507" s="136"/>
      <c r="T44507" s="136"/>
      <c r="W44507" s="136"/>
      <c r="Z44507" s="136"/>
      <c r="AC44507" s="136"/>
    </row>
    <row r="44508" spans="2:29">
      <c r="B44508" s="136"/>
      <c r="E44508" s="136"/>
      <c r="H44508" s="136"/>
      <c r="K44508" s="136"/>
      <c r="O44508" s="136"/>
      <c r="T44508" s="136"/>
      <c r="W44508" s="136"/>
      <c r="Z44508" s="136"/>
      <c r="AC44508" s="136"/>
    </row>
    <row r="44509" spans="2:29">
      <c r="B44509" s="136"/>
      <c r="E44509" s="136"/>
      <c r="H44509" s="136"/>
      <c r="K44509" s="136"/>
      <c r="O44509" s="136"/>
      <c r="T44509" s="136"/>
      <c r="W44509" s="136"/>
      <c r="Z44509" s="136"/>
      <c r="AC44509" s="136"/>
    </row>
    <row r="44510" spans="2:29">
      <c r="B44510" s="136"/>
      <c r="E44510" s="136"/>
      <c r="H44510" s="136"/>
      <c r="K44510" s="136"/>
      <c r="O44510" s="136"/>
      <c r="T44510" s="136"/>
      <c r="W44510" s="136"/>
      <c r="Z44510" s="136"/>
      <c r="AC44510" s="136"/>
    </row>
    <row r="44511" spans="2:29">
      <c r="B44511" s="136"/>
      <c r="E44511" s="136"/>
      <c r="H44511" s="136"/>
      <c r="K44511" s="136"/>
      <c r="O44511" s="136"/>
      <c r="T44511" s="136"/>
      <c r="W44511" s="136"/>
      <c r="Z44511" s="136"/>
      <c r="AC44511" s="136"/>
    </row>
    <row r="44512" spans="2:29">
      <c r="B44512" s="136"/>
      <c r="E44512" s="136"/>
      <c r="H44512" s="136"/>
      <c r="K44512" s="136"/>
      <c r="O44512" s="136"/>
      <c r="T44512" s="136"/>
      <c r="W44512" s="136"/>
      <c r="Z44512" s="136"/>
      <c r="AC44512" s="136"/>
    </row>
    <row r="44513" spans="2:29">
      <c r="B44513" s="136"/>
      <c r="E44513" s="136"/>
      <c r="H44513" s="136"/>
      <c r="K44513" s="136"/>
      <c r="O44513" s="136"/>
      <c r="T44513" s="136"/>
      <c r="W44513" s="136"/>
      <c r="Z44513" s="136"/>
      <c r="AC44513" s="136"/>
    </row>
    <row r="44514" spans="2:29">
      <c r="B44514" s="136"/>
      <c r="E44514" s="136"/>
      <c r="H44514" s="136"/>
      <c r="K44514" s="136"/>
      <c r="O44514" s="136"/>
      <c r="T44514" s="136"/>
      <c r="W44514" s="136"/>
      <c r="Z44514" s="136"/>
      <c r="AC44514" s="136"/>
    </row>
    <row r="44515" spans="2:29">
      <c r="B44515" s="136"/>
      <c r="E44515" s="136"/>
      <c r="H44515" s="136"/>
      <c r="K44515" s="136"/>
      <c r="O44515" s="136"/>
      <c r="T44515" s="136"/>
      <c r="W44515" s="136"/>
      <c r="Z44515" s="136"/>
      <c r="AC44515" s="136"/>
    </row>
    <row r="44516" spans="2:29">
      <c r="B44516" s="136"/>
      <c r="E44516" s="136"/>
      <c r="H44516" s="136"/>
      <c r="K44516" s="136"/>
      <c r="O44516" s="136"/>
      <c r="T44516" s="136"/>
      <c r="W44516" s="136"/>
      <c r="Z44516" s="136"/>
      <c r="AC44516" s="136"/>
    </row>
    <row r="44517" spans="2:29">
      <c r="B44517" s="136"/>
      <c r="E44517" s="136"/>
      <c r="H44517" s="136"/>
      <c r="K44517" s="136"/>
      <c r="O44517" s="136"/>
      <c r="T44517" s="136"/>
      <c r="W44517" s="136"/>
      <c r="Z44517" s="136"/>
      <c r="AC44517" s="136"/>
    </row>
    <row r="44518" spans="2:29">
      <c r="B44518" s="136"/>
      <c r="E44518" s="136"/>
      <c r="H44518" s="136"/>
      <c r="K44518" s="136"/>
      <c r="O44518" s="136"/>
      <c r="T44518" s="136"/>
      <c r="W44518" s="136"/>
      <c r="Z44518" s="136"/>
      <c r="AC44518" s="136"/>
    </row>
    <row r="44519" spans="2:29">
      <c r="B44519" s="136"/>
      <c r="E44519" s="136"/>
      <c r="H44519" s="136"/>
      <c r="K44519" s="136"/>
      <c r="O44519" s="136"/>
      <c r="T44519" s="136"/>
      <c r="W44519" s="136"/>
      <c r="Z44519" s="136"/>
      <c r="AC44519" s="136"/>
    </row>
    <row r="44520" spans="2:29">
      <c r="B44520" s="136"/>
      <c r="E44520" s="136"/>
      <c r="H44520" s="136"/>
      <c r="K44520" s="136"/>
      <c r="O44520" s="136"/>
      <c r="T44520" s="136"/>
      <c r="W44520" s="136"/>
      <c r="Z44520" s="136"/>
      <c r="AC44520" s="136"/>
    </row>
    <row r="44521" spans="2:29">
      <c r="B44521" s="136"/>
      <c r="E44521" s="136"/>
      <c r="H44521" s="136"/>
      <c r="K44521" s="136"/>
      <c r="O44521" s="136"/>
      <c r="T44521" s="136"/>
      <c r="W44521" s="136"/>
      <c r="Z44521" s="136"/>
      <c r="AC44521" s="136"/>
    </row>
    <row r="44522" spans="2:29">
      <c r="B44522" s="136"/>
      <c r="E44522" s="136"/>
      <c r="H44522" s="136"/>
      <c r="K44522" s="136"/>
      <c r="O44522" s="136"/>
      <c r="T44522" s="136"/>
      <c r="W44522" s="136"/>
      <c r="Z44522" s="136"/>
      <c r="AC44522" s="136"/>
    </row>
    <row r="44523" spans="2:29">
      <c r="B44523" s="136"/>
      <c r="E44523" s="136"/>
      <c r="H44523" s="136"/>
      <c r="K44523" s="136"/>
      <c r="O44523" s="136"/>
      <c r="T44523" s="136"/>
      <c r="W44523" s="136"/>
      <c r="Z44523" s="136"/>
      <c r="AC44523" s="136"/>
    </row>
    <row r="44524" spans="2:29">
      <c r="B44524" s="136"/>
      <c r="E44524" s="136"/>
      <c r="H44524" s="136"/>
      <c r="K44524" s="136"/>
      <c r="O44524" s="136"/>
      <c r="T44524" s="136"/>
      <c r="W44524" s="136"/>
      <c r="Z44524" s="136"/>
      <c r="AC44524" s="136"/>
    </row>
    <row r="44525" spans="2:29">
      <c r="B44525" s="136"/>
      <c r="E44525" s="136"/>
      <c r="H44525" s="136"/>
      <c r="K44525" s="136"/>
      <c r="O44525" s="136"/>
      <c r="T44525" s="136"/>
      <c r="W44525" s="136"/>
      <c r="Z44525" s="136"/>
      <c r="AC44525" s="136"/>
    </row>
    <row r="44526" spans="2:29">
      <c r="B44526" s="136"/>
      <c r="E44526" s="136"/>
      <c r="H44526" s="136"/>
      <c r="K44526" s="136"/>
      <c r="O44526" s="136"/>
      <c r="T44526" s="136"/>
      <c r="W44526" s="136"/>
      <c r="Z44526" s="136"/>
      <c r="AC44526" s="136"/>
    </row>
    <row r="44527" spans="2:29">
      <c r="B44527" s="136"/>
      <c r="E44527" s="136"/>
      <c r="H44527" s="136"/>
      <c r="K44527" s="136"/>
      <c r="O44527" s="136"/>
      <c r="T44527" s="136"/>
      <c r="W44527" s="136"/>
      <c r="Z44527" s="136"/>
      <c r="AC44527" s="136"/>
    </row>
    <row r="44528" spans="2:29">
      <c r="B44528" s="136"/>
      <c r="E44528" s="136"/>
      <c r="H44528" s="136"/>
      <c r="K44528" s="136"/>
      <c r="O44528" s="136"/>
      <c r="T44528" s="136"/>
      <c r="W44528" s="136"/>
      <c r="Z44528" s="136"/>
      <c r="AC44528" s="136"/>
    </row>
    <row r="44529" spans="2:29">
      <c r="B44529" s="136"/>
      <c r="E44529" s="136"/>
      <c r="H44529" s="136"/>
      <c r="K44529" s="136"/>
      <c r="O44529" s="136"/>
      <c r="T44529" s="136"/>
      <c r="W44529" s="136"/>
      <c r="Z44529" s="136"/>
      <c r="AC44529" s="136"/>
    </row>
    <row r="44530" spans="2:29">
      <c r="B44530" s="136"/>
      <c r="E44530" s="136"/>
      <c r="H44530" s="136"/>
      <c r="K44530" s="136"/>
      <c r="O44530" s="136"/>
      <c r="T44530" s="136"/>
      <c r="W44530" s="136"/>
      <c r="Z44530" s="136"/>
      <c r="AC44530" s="136"/>
    </row>
    <row r="44531" spans="2:29">
      <c r="B44531" s="136"/>
      <c r="E44531" s="136"/>
      <c r="H44531" s="136"/>
      <c r="K44531" s="136"/>
      <c r="O44531" s="136"/>
      <c r="T44531" s="136"/>
      <c r="W44531" s="136"/>
      <c r="Z44531" s="136"/>
      <c r="AC44531" s="136"/>
    </row>
    <row r="44532" spans="2:29">
      <c r="B44532" s="136"/>
      <c r="E44532" s="136"/>
      <c r="H44532" s="136"/>
      <c r="K44532" s="136"/>
      <c r="O44532" s="136"/>
      <c r="T44532" s="136"/>
      <c r="W44532" s="136"/>
      <c r="Z44532" s="136"/>
      <c r="AC44532" s="136"/>
    </row>
    <row r="44533" spans="2:29">
      <c r="B44533" s="136"/>
      <c r="E44533" s="136"/>
      <c r="H44533" s="136"/>
      <c r="K44533" s="136"/>
      <c r="O44533" s="136"/>
      <c r="T44533" s="136"/>
      <c r="W44533" s="136"/>
      <c r="Z44533" s="136"/>
      <c r="AC44533" s="136"/>
    </row>
    <row r="44534" spans="2:29">
      <c r="B44534" s="136"/>
      <c r="E44534" s="136"/>
      <c r="H44534" s="136"/>
      <c r="K44534" s="136"/>
      <c r="O44534" s="136"/>
      <c r="T44534" s="136"/>
      <c r="W44534" s="136"/>
      <c r="Z44534" s="136"/>
      <c r="AC44534" s="136"/>
    </row>
    <row r="44535" spans="2:29">
      <c r="B44535" s="136"/>
      <c r="E44535" s="136"/>
      <c r="H44535" s="136"/>
      <c r="K44535" s="136"/>
      <c r="O44535" s="136"/>
      <c r="T44535" s="136"/>
      <c r="W44535" s="136"/>
      <c r="Z44535" s="136"/>
      <c r="AC44535" s="136"/>
    </row>
    <row r="44536" spans="2:29">
      <c r="B44536" s="136"/>
      <c r="E44536" s="136"/>
      <c r="H44536" s="136"/>
      <c r="K44536" s="136"/>
      <c r="O44536" s="136"/>
      <c r="T44536" s="136"/>
      <c r="W44536" s="136"/>
      <c r="Z44536" s="136"/>
      <c r="AC44536" s="136"/>
    </row>
    <row r="44537" spans="2:29">
      <c r="B44537" s="136"/>
      <c r="E44537" s="136"/>
      <c r="H44537" s="136"/>
      <c r="K44537" s="136"/>
      <c r="O44537" s="136"/>
      <c r="T44537" s="136"/>
      <c r="W44537" s="136"/>
      <c r="Z44537" s="136"/>
      <c r="AC44537" s="136"/>
    </row>
    <row r="44538" spans="2:29">
      <c r="B44538" s="136"/>
      <c r="E44538" s="136"/>
      <c r="H44538" s="136"/>
      <c r="K44538" s="136"/>
      <c r="O44538" s="136"/>
      <c r="T44538" s="136"/>
      <c r="W44538" s="136"/>
      <c r="Z44538" s="136"/>
      <c r="AC44538" s="136"/>
    </row>
    <row r="44539" spans="2:29">
      <c r="B44539" s="136"/>
      <c r="E44539" s="136"/>
      <c r="H44539" s="136"/>
      <c r="K44539" s="136"/>
      <c r="O44539" s="136"/>
      <c r="T44539" s="136"/>
      <c r="W44539" s="136"/>
      <c r="Z44539" s="136"/>
      <c r="AC44539" s="136"/>
    </row>
    <row r="44540" spans="2:29">
      <c r="B44540" s="136"/>
      <c r="E44540" s="136"/>
      <c r="H44540" s="136"/>
      <c r="K44540" s="136"/>
      <c r="O44540" s="136"/>
      <c r="T44540" s="136"/>
      <c r="W44540" s="136"/>
      <c r="Z44540" s="136"/>
      <c r="AC44540" s="136"/>
    </row>
    <row r="44541" spans="2:29">
      <c r="B44541" s="136"/>
      <c r="E44541" s="136"/>
      <c r="H44541" s="136"/>
      <c r="K44541" s="136"/>
      <c r="O44541" s="136"/>
      <c r="T44541" s="136"/>
      <c r="W44541" s="136"/>
      <c r="Z44541" s="136"/>
      <c r="AC44541" s="136"/>
    </row>
    <row r="44542" spans="2:29">
      <c r="B44542" s="136"/>
      <c r="E44542" s="136"/>
      <c r="H44542" s="136"/>
      <c r="K44542" s="136"/>
      <c r="O44542" s="136"/>
      <c r="T44542" s="136"/>
      <c r="W44542" s="136"/>
      <c r="Z44542" s="136"/>
      <c r="AC44542" s="136"/>
    </row>
    <row r="44543" spans="2:29">
      <c r="B44543" s="136"/>
      <c r="E44543" s="136"/>
      <c r="H44543" s="136"/>
      <c r="K44543" s="136"/>
      <c r="O44543" s="136"/>
      <c r="T44543" s="136"/>
      <c r="W44543" s="136"/>
      <c r="Z44543" s="136"/>
      <c r="AC44543" s="136"/>
    </row>
    <row r="44544" spans="2:29">
      <c r="B44544" s="136"/>
      <c r="E44544" s="136"/>
      <c r="H44544" s="136"/>
      <c r="K44544" s="136"/>
      <c r="O44544" s="136"/>
      <c r="T44544" s="136"/>
      <c r="W44544" s="136"/>
      <c r="Z44544" s="136"/>
      <c r="AC44544" s="136"/>
    </row>
    <row r="44545" spans="2:29">
      <c r="B44545" s="136"/>
      <c r="E44545" s="136"/>
      <c r="H44545" s="136"/>
      <c r="K44545" s="136"/>
      <c r="O44545" s="136"/>
      <c r="T44545" s="136"/>
      <c r="W44545" s="136"/>
      <c r="Z44545" s="136"/>
      <c r="AC44545" s="136"/>
    </row>
    <row r="44546" spans="2:29">
      <c r="B44546" s="136"/>
      <c r="E44546" s="136"/>
      <c r="H44546" s="136"/>
      <c r="K44546" s="136"/>
      <c r="O44546" s="136"/>
      <c r="T44546" s="136"/>
      <c r="W44546" s="136"/>
      <c r="Z44546" s="136"/>
      <c r="AC44546" s="136"/>
    </row>
    <row r="44547" spans="2:29">
      <c r="B44547" s="136"/>
      <c r="E44547" s="136"/>
      <c r="H44547" s="136"/>
      <c r="K44547" s="136"/>
      <c r="O44547" s="136"/>
      <c r="T44547" s="136"/>
      <c r="W44547" s="136"/>
      <c r="Z44547" s="136"/>
      <c r="AC44547" s="136"/>
    </row>
    <row r="44548" spans="2:29">
      <c r="B44548" s="136"/>
      <c r="E44548" s="136"/>
      <c r="H44548" s="136"/>
      <c r="K44548" s="136"/>
      <c r="O44548" s="136"/>
      <c r="T44548" s="136"/>
      <c r="W44548" s="136"/>
      <c r="Z44548" s="136"/>
      <c r="AC44548" s="136"/>
    </row>
    <row r="44549" spans="2:29">
      <c r="B44549" s="136"/>
      <c r="E44549" s="136"/>
      <c r="H44549" s="136"/>
      <c r="K44549" s="136"/>
      <c r="O44549" s="136"/>
      <c r="T44549" s="136"/>
      <c r="W44549" s="136"/>
      <c r="Z44549" s="136"/>
      <c r="AC44549" s="136"/>
    </row>
    <row r="44550" spans="2:29">
      <c r="B44550" s="136"/>
      <c r="E44550" s="136"/>
      <c r="H44550" s="136"/>
      <c r="K44550" s="136"/>
      <c r="O44550" s="136"/>
      <c r="T44550" s="136"/>
      <c r="W44550" s="136"/>
      <c r="Z44550" s="136"/>
      <c r="AC44550" s="136"/>
    </row>
    <row r="44551" spans="2:29">
      <c r="B44551" s="136"/>
      <c r="E44551" s="136"/>
      <c r="H44551" s="136"/>
      <c r="K44551" s="136"/>
      <c r="O44551" s="136"/>
      <c r="T44551" s="136"/>
      <c r="W44551" s="136"/>
      <c r="Z44551" s="136"/>
      <c r="AC44551" s="136"/>
    </row>
    <row r="44552" spans="2:29">
      <c r="B44552" s="136"/>
      <c r="E44552" s="136"/>
      <c r="H44552" s="136"/>
      <c r="K44552" s="136"/>
      <c r="O44552" s="136"/>
      <c r="T44552" s="136"/>
      <c r="W44552" s="136"/>
      <c r="Z44552" s="136"/>
      <c r="AC44552" s="136"/>
    </row>
    <row r="44553" spans="2:29">
      <c r="B44553" s="136"/>
      <c r="E44553" s="136"/>
      <c r="H44553" s="136"/>
      <c r="K44553" s="136"/>
      <c r="O44553" s="136"/>
      <c r="T44553" s="136"/>
      <c r="W44553" s="136"/>
      <c r="Z44553" s="136"/>
      <c r="AC44553" s="136"/>
    </row>
    <row r="44554" spans="2:29">
      <c r="B44554" s="136"/>
      <c r="E44554" s="136"/>
      <c r="H44554" s="136"/>
      <c r="K44554" s="136"/>
      <c r="O44554" s="136"/>
      <c r="T44554" s="136"/>
      <c r="W44554" s="136"/>
      <c r="Z44554" s="136"/>
      <c r="AC44554" s="136"/>
    </row>
    <row r="44555" spans="2:29">
      <c r="B44555" s="136"/>
      <c r="E44555" s="136"/>
      <c r="H44555" s="136"/>
      <c r="K44555" s="136"/>
      <c r="O44555" s="136"/>
      <c r="T44555" s="136"/>
      <c r="W44555" s="136"/>
      <c r="Z44555" s="136"/>
      <c r="AC44555" s="136"/>
    </row>
    <row r="44556" spans="2:29">
      <c r="B44556" s="136"/>
      <c r="E44556" s="136"/>
      <c r="H44556" s="136"/>
      <c r="K44556" s="136"/>
      <c r="O44556" s="136"/>
      <c r="T44556" s="136"/>
      <c r="W44556" s="136"/>
      <c r="Z44556" s="136"/>
      <c r="AC44556" s="136"/>
    </row>
    <row r="44557" spans="2:29">
      <c r="B44557" s="136"/>
      <c r="E44557" s="136"/>
      <c r="H44557" s="136"/>
      <c r="K44557" s="136"/>
      <c r="O44557" s="136"/>
      <c r="T44557" s="136"/>
      <c r="W44557" s="136"/>
      <c r="Z44557" s="136"/>
      <c r="AC44557" s="136"/>
    </row>
    <row r="44558" spans="2:29">
      <c r="B44558" s="136"/>
      <c r="E44558" s="136"/>
      <c r="H44558" s="136"/>
      <c r="K44558" s="136"/>
      <c r="O44558" s="136"/>
      <c r="T44558" s="136"/>
      <c r="W44558" s="136"/>
      <c r="Z44558" s="136"/>
      <c r="AC44558" s="136"/>
    </row>
    <row r="44559" spans="2:29">
      <c r="B44559" s="136"/>
      <c r="E44559" s="136"/>
      <c r="H44559" s="136"/>
      <c r="K44559" s="136"/>
      <c r="O44559" s="136"/>
      <c r="T44559" s="136"/>
      <c r="W44559" s="136"/>
      <c r="Z44559" s="136"/>
      <c r="AC44559" s="136"/>
    </row>
    <row r="44560" spans="2:29">
      <c r="B44560" s="136"/>
      <c r="E44560" s="136"/>
      <c r="H44560" s="136"/>
      <c r="K44560" s="136"/>
      <c r="O44560" s="136"/>
      <c r="T44560" s="136"/>
      <c r="W44560" s="136"/>
      <c r="Z44560" s="136"/>
      <c r="AC44560" s="136"/>
    </row>
    <row r="44561" spans="2:29">
      <c r="B44561" s="136"/>
      <c r="E44561" s="136"/>
      <c r="H44561" s="136"/>
      <c r="K44561" s="136"/>
      <c r="O44561" s="136"/>
      <c r="T44561" s="136"/>
      <c r="W44561" s="136"/>
      <c r="Z44561" s="136"/>
      <c r="AC44561" s="136"/>
    </row>
    <row r="44562" spans="2:29">
      <c r="B44562" s="136"/>
      <c r="E44562" s="136"/>
      <c r="H44562" s="136"/>
      <c r="K44562" s="136"/>
      <c r="O44562" s="136"/>
      <c r="T44562" s="136"/>
      <c r="W44562" s="136"/>
      <c r="Z44562" s="136"/>
      <c r="AC44562" s="136"/>
    </row>
    <row r="44563" spans="2:29">
      <c r="B44563" s="136"/>
      <c r="E44563" s="136"/>
      <c r="H44563" s="136"/>
      <c r="K44563" s="136"/>
      <c r="O44563" s="136"/>
      <c r="T44563" s="136"/>
      <c r="W44563" s="136"/>
      <c r="Z44563" s="136"/>
      <c r="AC44563" s="136"/>
    </row>
    <row r="44564" spans="2:29">
      <c r="B44564" s="136"/>
      <c r="E44564" s="136"/>
      <c r="H44564" s="136"/>
      <c r="K44564" s="136"/>
      <c r="O44564" s="136"/>
      <c r="T44564" s="136"/>
      <c r="W44564" s="136"/>
      <c r="Z44564" s="136"/>
      <c r="AC44564" s="136"/>
    </row>
    <row r="44565" spans="2:29">
      <c r="B44565" s="136"/>
      <c r="E44565" s="136"/>
      <c r="H44565" s="136"/>
      <c r="K44565" s="136"/>
      <c r="O44565" s="136"/>
      <c r="T44565" s="136"/>
      <c r="W44565" s="136"/>
      <c r="Z44565" s="136"/>
      <c r="AC44565" s="136"/>
    </row>
    <row r="44566" spans="2:29">
      <c r="B44566" s="136"/>
      <c r="E44566" s="136"/>
      <c r="H44566" s="136"/>
      <c r="K44566" s="136"/>
      <c r="O44566" s="136"/>
      <c r="T44566" s="136"/>
      <c r="W44566" s="136"/>
      <c r="Z44566" s="136"/>
      <c r="AC44566" s="136"/>
    </row>
    <row r="44567" spans="2:29">
      <c r="B44567" s="136"/>
      <c r="E44567" s="136"/>
      <c r="H44567" s="136"/>
      <c r="K44567" s="136"/>
      <c r="O44567" s="136"/>
      <c r="T44567" s="136"/>
      <c r="W44567" s="136"/>
      <c r="Z44567" s="136"/>
      <c r="AC44567" s="136"/>
    </row>
    <row r="44568" spans="2:29">
      <c r="B44568" s="136"/>
      <c r="E44568" s="136"/>
      <c r="H44568" s="136"/>
      <c r="K44568" s="136"/>
      <c r="O44568" s="136"/>
      <c r="T44568" s="136"/>
      <c r="W44568" s="136"/>
      <c r="Z44568" s="136"/>
      <c r="AC44568" s="136"/>
    </row>
    <row r="44569" spans="2:29">
      <c r="B44569" s="136"/>
      <c r="E44569" s="136"/>
      <c r="H44569" s="136"/>
      <c r="K44569" s="136"/>
      <c r="O44569" s="136"/>
      <c r="T44569" s="136"/>
      <c r="W44569" s="136"/>
      <c r="Z44569" s="136"/>
      <c r="AC44569" s="136"/>
    </row>
    <row r="44570" spans="2:29">
      <c r="B44570" s="136"/>
      <c r="E44570" s="136"/>
      <c r="H44570" s="136"/>
      <c r="K44570" s="136"/>
      <c r="O44570" s="136"/>
      <c r="T44570" s="136"/>
      <c r="W44570" s="136"/>
      <c r="Z44570" s="136"/>
      <c r="AC44570" s="136"/>
    </row>
    <row r="44571" spans="2:29">
      <c r="B44571" s="136"/>
      <c r="E44571" s="136"/>
      <c r="H44571" s="136"/>
      <c r="K44571" s="136"/>
      <c r="O44571" s="136"/>
      <c r="T44571" s="136"/>
      <c r="W44571" s="136"/>
      <c r="Z44571" s="136"/>
      <c r="AC44571" s="136"/>
    </row>
    <row r="44572" spans="2:29">
      <c r="B44572" s="136"/>
      <c r="E44572" s="136"/>
      <c r="H44572" s="136"/>
      <c r="K44572" s="136"/>
      <c r="O44572" s="136"/>
      <c r="T44572" s="136"/>
      <c r="W44572" s="136"/>
      <c r="Z44572" s="136"/>
      <c r="AC44572" s="136"/>
    </row>
    <row r="44573" spans="2:29">
      <c r="B44573" s="136"/>
      <c r="E44573" s="136"/>
      <c r="H44573" s="136"/>
      <c r="K44573" s="136"/>
      <c r="O44573" s="136"/>
      <c r="T44573" s="136"/>
      <c r="W44573" s="136"/>
      <c r="Z44573" s="136"/>
      <c r="AC44573" s="136"/>
    </row>
    <row r="44574" spans="2:29">
      <c r="B44574" s="136"/>
      <c r="E44574" s="136"/>
      <c r="H44574" s="136"/>
      <c r="K44574" s="136"/>
      <c r="O44574" s="136"/>
      <c r="T44574" s="136"/>
      <c r="W44574" s="136"/>
      <c r="Z44574" s="136"/>
      <c r="AC44574" s="136"/>
    </row>
    <row r="44575" spans="2:29">
      <c r="B44575" s="136"/>
      <c r="E44575" s="136"/>
      <c r="H44575" s="136"/>
      <c r="K44575" s="136"/>
      <c r="O44575" s="136"/>
      <c r="T44575" s="136"/>
      <c r="W44575" s="136"/>
      <c r="Z44575" s="136"/>
      <c r="AC44575" s="136"/>
    </row>
    <row r="44576" spans="2:29">
      <c r="B44576" s="136"/>
      <c r="E44576" s="136"/>
      <c r="H44576" s="136"/>
      <c r="K44576" s="136"/>
      <c r="O44576" s="136"/>
      <c r="T44576" s="136"/>
      <c r="W44576" s="136"/>
      <c r="Z44576" s="136"/>
      <c r="AC44576" s="136"/>
    </row>
    <row r="44577" spans="2:29">
      <c r="B44577" s="136"/>
      <c r="E44577" s="136"/>
      <c r="H44577" s="136"/>
      <c r="K44577" s="136"/>
      <c r="O44577" s="136"/>
      <c r="T44577" s="136"/>
      <c r="W44577" s="136"/>
      <c r="Z44577" s="136"/>
      <c r="AC44577" s="136"/>
    </row>
    <row r="44578" spans="2:29">
      <c r="B44578" s="136"/>
      <c r="E44578" s="136"/>
      <c r="H44578" s="136"/>
      <c r="K44578" s="136"/>
      <c r="O44578" s="136"/>
      <c r="T44578" s="136"/>
      <c r="W44578" s="136"/>
      <c r="Z44578" s="136"/>
      <c r="AC44578" s="136"/>
    </row>
    <row r="44579" spans="2:29">
      <c r="B44579" s="136"/>
      <c r="E44579" s="136"/>
      <c r="H44579" s="136"/>
      <c r="K44579" s="136"/>
      <c r="O44579" s="136"/>
      <c r="T44579" s="136"/>
      <c r="W44579" s="136"/>
      <c r="Z44579" s="136"/>
      <c r="AC44579" s="136"/>
    </row>
    <row r="44580" spans="2:29">
      <c r="B44580" s="136"/>
      <c r="E44580" s="136"/>
      <c r="H44580" s="136"/>
      <c r="K44580" s="136"/>
      <c r="O44580" s="136"/>
      <c r="T44580" s="136"/>
      <c r="W44580" s="136"/>
      <c r="Z44580" s="136"/>
      <c r="AC44580" s="136"/>
    </row>
    <row r="44581" spans="2:29">
      <c r="B44581" s="136"/>
      <c r="E44581" s="136"/>
      <c r="H44581" s="136"/>
      <c r="K44581" s="136"/>
      <c r="O44581" s="136"/>
      <c r="T44581" s="136"/>
      <c r="W44581" s="136"/>
      <c r="Z44581" s="136"/>
      <c r="AC44581" s="136"/>
    </row>
    <row r="44582" spans="2:29">
      <c r="B44582" s="136"/>
      <c r="E44582" s="136"/>
      <c r="H44582" s="136"/>
      <c r="K44582" s="136"/>
      <c r="O44582" s="136"/>
      <c r="T44582" s="136"/>
      <c r="W44582" s="136"/>
      <c r="Z44582" s="136"/>
      <c r="AC44582" s="136"/>
    </row>
    <row r="44583" spans="2:29">
      <c r="B44583" s="136"/>
      <c r="E44583" s="136"/>
      <c r="H44583" s="136"/>
      <c r="K44583" s="136"/>
      <c r="O44583" s="136"/>
      <c r="T44583" s="136"/>
      <c r="W44583" s="136"/>
      <c r="Z44583" s="136"/>
      <c r="AC44583" s="136"/>
    </row>
    <row r="44584" spans="2:29">
      <c r="B44584" s="136"/>
      <c r="E44584" s="136"/>
      <c r="H44584" s="136"/>
      <c r="K44584" s="136"/>
      <c r="O44584" s="136"/>
      <c r="T44584" s="136"/>
      <c r="W44584" s="136"/>
      <c r="Z44584" s="136"/>
      <c r="AC44584" s="136"/>
    </row>
    <row r="44585" spans="2:29">
      <c r="B44585" s="136"/>
      <c r="E44585" s="136"/>
      <c r="H44585" s="136"/>
      <c r="K44585" s="136"/>
      <c r="O44585" s="136"/>
      <c r="T44585" s="136"/>
      <c r="W44585" s="136"/>
      <c r="Z44585" s="136"/>
      <c r="AC44585" s="136"/>
    </row>
    <row r="44586" spans="2:29">
      <c r="B44586" s="136"/>
      <c r="E44586" s="136"/>
      <c r="H44586" s="136"/>
      <c r="K44586" s="136"/>
      <c r="O44586" s="136"/>
      <c r="T44586" s="136"/>
      <c r="W44586" s="136"/>
      <c r="Z44586" s="136"/>
      <c r="AC44586" s="136"/>
    </row>
    <row r="44587" spans="2:29">
      <c r="B44587" s="136"/>
      <c r="E44587" s="136"/>
      <c r="H44587" s="136"/>
      <c r="K44587" s="136"/>
      <c r="O44587" s="136"/>
      <c r="T44587" s="136"/>
      <c r="W44587" s="136"/>
      <c r="Z44587" s="136"/>
      <c r="AC44587" s="136"/>
    </row>
    <row r="44588" spans="2:29">
      <c r="B44588" s="136"/>
      <c r="E44588" s="136"/>
      <c r="H44588" s="136"/>
      <c r="K44588" s="136"/>
      <c r="O44588" s="136"/>
      <c r="T44588" s="136"/>
      <c r="W44588" s="136"/>
      <c r="Z44588" s="136"/>
      <c r="AC44588" s="136"/>
    </row>
    <row r="44589" spans="2:29">
      <c r="B44589" s="136"/>
      <c r="E44589" s="136"/>
      <c r="H44589" s="136"/>
      <c r="K44589" s="136"/>
      <c r="O44589" s="136"/>
      <c r="T44589" s="136"/>
      <c r="W44589" s="136"/>
      <c r="Z44589" s="136"/>
      <c r="AC44589" s="136"/>
    </row>
    <row r="44590" spans="2:29">
      <c r="B44590" s="136"/>
      <c r="E44590" s="136"/>
      <c r="H44590" s="136"/>
      <c r="K44590" s="136"/>
      <c r="O44590" s="136"/>
      <c r="T44590" s="136"/>
      <c r="W44590" s="136"/>
      <c r="Z44590" s="136"/>
      <c r="AC44590" s="136"/>
    </row>
    <row r="44591" spans="2:29">
      <c r="B44591" s="136"/>
      <c r="E44591" s="136"/>
      <c r="H44591" s="136"/>
      <c r="K44591" s="136"/>
      <c r="O44591" s="136"/>
      <c r="T44591" s="136"/>
      <c r="W44591" s="136"/>
      <c r="Z44591" s="136"/>
      <c r="AC44591" s="136"/>
    </row>
    <row r="44592" spans="2:29">
      <c r="B44592" s="136"/>
      <c r="E44592" s="136"/>
      <c r="H44592" s="136"/>
      <c r="K44592" s="136"/>
      <c r="O44592" s="136"/>
      <c r="T44592" s="136"/>
      <c r="W44592" s="136"/>
      <c r="Z44592" s="136"/>
      <c r="AC44592" s="136"/>
    </row>
    <row r="44593" spans="2:29">
      <c r="B44593" s="136"/>
      <c r="E44593" s="136"/>
      <c r="H44593" s="136"/>
      <c r="K44593" s="136"/>
      <c r="O44593" s="136"/>
      <c r="T44593" s="136"/>
      <c r="W44593" s="136"/>
      <c r="Z44593" s="136"/>
      <c r="AC44593" s="136"/>
    </row>
    <row r="44594" spans="2:29">
      <c r="B44594" s="136"/>
      <c r="E44594" s="136"/>
      <c r="H44594" s="136"/>
      <c r="K44594" s="136"/>
      <c r="O44594" s="136"/>
      <c r="T44594" s="136"/>
      <c r="W44594" s="136"/>
      <c r="Z44594" s="136"/>
      <c r="AC44594" s="136"/>
    </row>
    <row r="44595" spans="2:29">
      <c r="B44595" s="136"/>
      <c r="E44595" s="136"/>
      <c r="H44595" s="136"/>
      <c r="K44595" s="136"/>
      <c r="O44595" s="136"/>
      <c r="T44595" s="136"/>
      <c r="W44595" s="136"/>
      <c r="Z44595" s="136"/>
      <c r="AC44595" s="136"/>
    </row>
    <row r="44596" spans="2:29">
      <c r="B44596" s="136"/>
      <c r="E44596" s="136"/>
      <c r="H44596" s="136"/>
      <c r="K44596" s="136"/>
      <c r="O44596" s="136"/>
      <c r="T44596" s="136"/>
      <c r="W44596" s="136"/>
      <c r="Z44596" s="136"/>
      <c r="AC44596" s="136"/>
    </row>
    <row r="44597" spans="2:29">
      <c r="B44597" s="136"/>
      <c r="E44597" s="136"/>
      <c r="H44597" s="136"/>
      <c r="K44597" s="136"/>
      <c r="O44597" s="136"/>
      <c r="T44597" s="136"/>
      <c r="W44597" s="136"/>
      <c r="Z44597" s="136"/>
      <c r="AC44597" s="136"/>
    </row>
    <row r="44598" spans="2:29">
      <c r="B44598" s="136"/>
      <c r="E44598" s="136"/>
      <c r="H44598" s="136"/>
      <c r="K44598" s="136"/>
      <c r="O44598" s="136"/>
      <c r="T44598" s="136"/>
      <c r="W44598" s="136"/>
      <c r="Z44598" s="136"/>
      <c r="AC44598" s="136"/>
    </row>
    <row r="44599" spans="2:29">
      <c r="B44599" s="136"/>
      <c r="E44599" s="136"/>
      <c r="H44599" s="136"/>
      <c r="K44599" s="136"/>
      <c r="O44599" s="136"/>
      <c r="T44599" s="136"/>
      <c r="W44599" s="136"/>
      <c r="Z44599" s="136"/>
      <c r="AC44599" s="136"/>
    </row>
    <row r="44600" spans="2:29">
      <c r="B44600" s="136"/>
      <c r="E44600" s="136"/>
      <c r="H44600" s="136"/>
      <c r="K44600" s="136"/>
      <c r="O44600" s="136"/>
      <c r="T44600" s="136"/>
      <c r="W44600" s="136"/>
      <c r="Z44600" s="136"/>
      <c r="AC44600" s="136"/>
    </row>
    <row r="44601" spans="2:29">
      <c r="B44601" s="136"/>
      <c r="E44601" s="136"/>
      <c r="H44601" s="136"/>
      <c r="K44601" s="136"/>
      <c r="O44601" s="136"/>
      <c r="T44601" s="136"/>
      <c r="W44601" s="136"/>
      <c r="Z44601" s="136"/>
      <c r="AC44601" s="136"/>
    </row>
    <row r="44602" spans="2:29">
      <c r="B44602" s="136"/>
      <c r="E44602" s="136"/>
      <c r="H44602" s="136"/>
      <c r="K44602" s="136"/>
      <c r="O44602" s="136"/>
      <c r="T44602" s="136"/>
      <c r="W44602" s="136"/>
      <c r="Z44602" s="136"/>
      <c r="AC44602" s="136"/>
    </row>
    <row r="44603" spans="2:29">
      <c r="B44603" s="136"/>
      <c r="E44603" s="136"/>
      <c r="H44603" s="136"/>
      <c r="K44603" s="136"/>
      <c r="O44603" s="136"/>
      <c r="T44603" s="136"/>
      <c r="W44603" s="136"/>
      <c r="Z44603" s="136"/>
      <c r="AC44603" s="136"/>
    </row>
    <row r="44604" spans="2:29">
      <c r="B44604" s="136"/>
      <c r="E44604" s="136"/>
      <c r="H44604" s="136"/>
      <c r="K44604" s="136"/>
      <c r="O44604" s="136"/>
      <c r="T44604" s="136"/>
      <c r="W44604" s="136"/>
      <c r="Z44604" s="136"/>
      <c r="AC44604" s="136"/>
    </row>
    <row r="44605" spans="2:29">
      <c r="B44605" s="136"/>
      <c r="E44605" s="136"/>
      <c r="H44605" s="136"/>
      <c r="K44605" s="136"/>
      <c r="O44605" s="136"/>
      <c r="T44605" s="136"/>
      <c r="W44605" s="136"/>
      <c r="Z44605" s="136"/>
      <c r="AC44605" s="136"/>
    </row>
    <row r="44606" spans="2:29">
      <c r="B44606" s="136"/>
      <c r="E44606" s="136"/>
      <c r="H44606" s="136"/>
      <c r="K44606" s="136"/>
      <c r="O44606" s="136"/>
      <c r="T44606" s="136"/>
      <c r="W44606" s="136"/>
      <c r="Z44606" s="136"/>
      <c r="AC44606" s="136"/>
    </row>
    <row r="44607" spans="2:29">
      <c r="B44607" s="136"/>
      <c r="E44607" s="136"/>
      <c r="H44607" s="136"/>
      <c r="K44607" s="136"/>
      <c r="O44607" s="136"/>
      <c r="T44607" s="136"/>
      <c r="W44607" s="136"/>
      <c r="Z44607" s="136"/>
      <c r="AC44607" s="136"/>
    </row>
    <row r="44608" spans="2:29">
      <c r="B44608" s="136"/>
      <c r="E44608" s="136"/>
      <c r="H44608" s="136"/>
      <c r="K44608" s="136"/>
      <c r="O44608" s="136"/>
      <c r="T44608" s="136"/>
      <c r="W44608" s="136"/>
      <c r="Z44608" s="136"/>
      <c r="AC44608" s="136"/>
    </row>
    <row r="44609" spans="2:29">
      <c r="B44609" s="136"/>
      <c r="E44609" s="136"/>
      <c r="H44609" s="136"/>
      <c r="K44609" s="136"/>
      <c r="O44609" s="136"/>
      <c r="T44609" s="136"/>
      <c r="W44609" s="136"/>
      <c r="Z44609" s="136"/>
      <c r="AC44609" s="136"/>
    </row>
    <row r="44610" spans="2:29">
      <c r="B44610" s="136"/>
      <c r="E44610" s="136"/>
      <c r="H44610" s="136"/>
      <c r="K44610" s="136"/>
      <c r="O44610" s="136"/>
      <c r="T44610" s="136"/>
      <c r="W44610" s="136"/>
      <c r="Z44610" s="136"/>
      <c r="AC44610" s="136"/>
    </row>
    <row r="44611" spans="2:29">
      <c r="B44611" s="136"/>
      <c r="E44611" s="136"/>
      <c r="H44611" s="136"/>
      <c r="K44611" s="136"/>
      <c r="O44611" s="136"/>
      <c r="T44611" s="136"/>
      <c r="W44611" s="136"/>
      <c r="Z44611" s="136"/>
      <c r="AC44611" s="136"/>
    </row>
    <row r="44612" spans="2:29">
      <c r="B44612" s="136"/>
      <c r="E44612" s="136"/>
      <c r="H44612" s="136"/>
      <c r="K44612" s="136"/>
      <c r="O44612" s="136"/>
      <c r="T44612" s="136"/>
      <c r="W44612" s="136"/>
      <c r="Z44612" s="136"/>
      <c r="AC44612" s="136"/>
    </row>
    <row r="44613" spans="2:29">
      <c r="B44613" s="136"/>
      <c r="E44613" s="136"/>
      <c r="H44613" s="136"/>
      <c r="K44613" s="136"/>
      <c r="O44613" s="136"/>
      <c r="T44613" s="136"/>
      <c r="W44613" s="136"/>
      <c r="Z44613" s="136"/>
      <c r="AC44613" s="136"/>
    </row>
    <row r="44614" spans="2:29">
      <c r="B44614" s="136"/>
      <c r="E44614" s="136"/>
      <c r="H44614" s="136"/>
      <c r="K44614" s="136"/>
      <c r="O44614" s="136"/>
      <c r="T44614" s="136"/>
      <c r="W44614" s="136"/>
      <c r="Z44614" s="136"/>
      <c r="AC44614" s="136"/>
    </row>
    <row r="44615" spans="2:29">
      <c r="B44615" s="136"/>
      <c r="E44615" s="136"/>
      <c r="H44615" s="136"/>
      <c r="K44615" s="136"/>
      <c r="O44615" s="136"/>
      <c r="T44615" s="136"/>
      <c r="W44615" s="136"/>
      <c r="Z44615" s="136"/>
      <c r="AC44615" s="136"/>
    </row>
    <row r="44616" spans="2:29">
      <c r="B44616" s="136"/>
      <c r="E44616" s="136"/>
      <c r="H44616" s="136"/>
      <c r="K44616" s="136"/>
      <c r="O44616" s="136"/>
      <c r="T44616" s="136"/>
      <c r="W44616" s="136"/>
      <c r="Z44616" s="136"/>
      <c r="AC44616" s="136"/>
    </row>
    <row r="44617" spans="2:29">
      <c r="B44617" s="136"/>
      <c r="E44617" s="136"/>
      <c r="H44617" s="136"/>
      <c r="K44617" s="136"/>
      <c r="O44617" s="136"/>
      <c r="T44617" s="136"/>
      <c r="W44617" s="136"/>
      <c r="Z44617" s="136"/>
      <c r="AC44617" s="136"/>
    </row>
    <row r="44618" spans="2:29">
      <c r="B44618" s="136"/>
      <c r="E44618" s="136"/>
      <c r="H44618" s="136"/>
      <c r="K44618" s="136"/>
      <c r="O44618" s="136"/>
      <c r="T44618" s="136"/>
      <c r="W44618" s="136"/>
      <c r="Z44618" s="136"/>
      <c r="AC44618" s="136"/>
    </row>
    <row r="44619" spans="2:29">
      <c r="B44619" s="136"/>
      <c r="E44619" s="136"/>
      <c r="H44619" s="136"/>
      <c r="K44619" s="136"/>
      <c r="O44619" s="136"/>
      <c r="T44619" s="136"/>
      <c r="W44619" s="136"/>
      <c r="Z44619" s="136"/>
      <c r="AC44619" s="136"/>
    </row>
    <row r="44620" spans="2:29">
      <c r="B44620" s="136"/>
      <c r="E44620" s="136"/>
      <c r="H44620" s="136"/>
      <c r="K44620" s="136"/>
      <c r="O44620" s="136"/>
      <c r="T44620" s="136"/>
      <c r="W44620" s="136"/>
      <c r="Z44620" s="136"/>
      <c r="AC44620" s="136"/>
    </row>
    <row r="44621" spans="2:29">
      <c r="B44621" s="136"/>
      <c r="E44621" s="136"/>
      <c r="H44621" s="136"/>
      <c r="K44621" s="136"/>
      <c r="O44621" s="136"/>
      <c r="T44621" s="136"/>
      <c r="W44621" s="136"/>
      <c r="Z44621" s="136"/>
      <c r="AC44621" s="136"/>
    </row>
    <row r="44622" spans="2:29">
      <c r="B44622" s="136"/>
      <c r="E44622" s="136"/>
      <c r="H44622" s="136"/>
      <c r="K44622" s="136"/>
      <c r="O44622" s="136"/>
      <c r="T44622" s="136"/>
      <c r="W44622" s="136"/>
      <c r="Z44622" s="136"/>
      <c r="AC44622" s="136"/>
    </row>
    <row r="44623" spans="2:29">
      <c r="B44623" s="136"/>
      <c r="E44623" s="136"/>
      <c r="H44623" s="136"/>
      <c r="K44623" s="136"/>
      <c r="O44623" s="136"/>
      <c r="T44623" s="136"/>
      <c r="W44623" s="136"/>
      <c r="Z44623" s="136"/>
      <c r="AC44623" s="136"/>
    </row>
    <row r="44624" spans="2:29">
      <c r="B44624" s="136"/>
      <c r="E44624" s="136"/>
      <c r="H44624" s="136"/>
      <c r="K44624" s="136"/>
      <c r="O44624" s="136"/>
      <c r="T44624" s="136"/>
      <c r="W44624" s="136"/>
      <c r="Z44624" s="136"/>
      <c r="AC44624" s="136"/>
    </row>
    <row r="44625" spans="2:29">
      <c r="B44625" s="136"/>
      <c r="E44625" s="136"/>
      <c r="H44625" s="136"/>
      <c r="K44625" s="136"/>
      <c r="O44625" s="136"/>
      <c r="T44625" s="136"/>
      <c r="W44625" s="136"/>
      <c r="Z44625" s="136"/>
      <c r="AC44625" s="136"/>
    </row>
    <row r="44626" spans="2:29">
      <c r="B44626" s="136"/>
      <c r="E44626" s="136"/>
      <c r="H44626" s="136"/>
      <c r="K44626" s="136"/>
      <c r="O44626" s="136"/>
      <c r="T44626" s="136"/>
      <c r="W44626" s="136"/>
      <c r="Z44626" s="136"/>
      <c r="AC44626" s="136"/>
    </row>
    <row r="44627" spans="2:29">
      <c r="B44627" s="136"/>
      <c r="E44627" s="136"/>
      <c r="H44627" s="136"/>
      <c r="K44627" s="136"/>
      <c r="O44627" s="136"/>
      <c r="T44627" s="136"/>
      <c r="W44627" s="136"/>
      <c r="Z44627" s="136"/>
      <c r="AC44627" s="136"/>
    </row>
    <row r="44628" spans="2:29">
      <c r="B44628" s="136"/>
      <c r="E44628" s="136"/>
      <c r="H44628" s="136"/>
      <c r="K44628" s="136"/>
      <c r="O44628" s="136"/>
      <c r="T44628" s="136"/>
      <c r="W44628" s="136"/>
      <c r="Z44628" s="136"/>
      <c r="AC44628" s="136"/>
    </row>
    <row r="44629" spans="2:29">
      <c r="B44629" s="136"/>
      <c r="E44629" s="136"/>
      <c r="H44629" s="136"/>
      <c r="K44629" s="136"/>
      <c r="O44629" s="136"/>
      <c r="T44629" s="136"/>
      <c r="W44629" s="136"/>
      <c r="Z44629" s="136"/>
      <c r="AC44629" s="136"/>
    </row>
    <row r="44630" spans="2:29">
      <c r="B44630" s="136"/>
      <c r="E44630" s="136"/>
      <c r="H44630" s="136"/>
      <c r="K44630" s="136"/>
      <c r="O44630" s="136"/>
      <c r="T44630" s="136"/>
      <c r="W44630" s="136"/>
      <c r="Z44630" s="136"/>
      <c r="AC44630" s="136"/>
    </row>
    <row r="44631" spans="2:29">
      <c r="B44631" s="136"/>
      <c r="E44631" s="136"/>
      <c r="H44631" s="136"/>
      <c r="K44631" s="136"/>
      <c r="O44631" s="136"/>
      <c r="T44631" s="136"/>
      <c r="W44631" s="136"/>
      <c r="Z44631" s="136"/>
      <c r="AC44631" s="136"/>
    </row>
    <row r="44632" spans="2:29">
      <c r="B44632" s="136"/>
      <c r="E44632" s="136"/>
      <c r="H44632" s="136"/>
      <c r="K44632" s="136"/>
      <c r="O44632" s="136"/>
      <c r="T44632" s="136"/>
      <c r="W44632" s="136"/>
      <c r="Z44632" s="136"/>
      <c r="AC44632" s="136"/>
    </row>
    <row r="44633" spans="2:29">
      <c r="B44633" s="136"/>
      <c r="E44633" s="136"/>
      <c r="H44633" s="136"/>
      <c r="K44633" s="136"/>
      <c r="O44633" s="136"/>
      <c r="T44633" s="136"/>
      <c r="W44633" s="136"/>
      <c r="Z44633" s="136"/>
      <c r="AC44633" s="136"/>
    </row>
    <row r="44634" spans="2:29">
      <c r="B44634" s="136"/>
      <c r="E44634" s="136"/>
      <c r="H44634" s="136"/>
      <c r="K44634" s="136"/>
      <c r="O44634" s="136"/>
      <c r="T44634" s="136"/>
      <c r="W44634" s="136"/>
      <c r="Z44634" s="136"/>
      <c r="AC44634" s="136"/>
    </row>
    <row r="44635" spans="2:29">
      <c r="B44635" s="136"/>
      <c r="E44635" s="136"/>
      <c r="H44635" s="136"/>
      <c r="K44635" s="136"/>
      <c r="O44635" s="136"/>
      <c r="T44635" s="136"/>
      <c r="W44635" s="136"/>
      <c r="Z44635" s="136"/>
      <c r="AC44635" s="136"/>
    </row>
    <row r="44636" spans="2:29">
      <c r="B44636" s="136"/>
      <c r="E44636" s="136"/>
      <c r="H44636" s="136"/>
      <c r="K44636" s="136"/>
      <c r="O44636" s="136"/>
      <c r="T44636" s="136"/>
      <c r="W44636" s="136"/>
      <c r="Z44636" s="136"/>
      <c r="AC44636" s="136"/>
    </row>
    <row r="44637" spans="2:29">
      <c r="B44637" s="136"/>
      <c r="E44637" s="136"/>
      <c r="H44637" s="136"/>
      <c r="K44637" s="136"/>
      <c r="O44637" s="136"/>
      <c r="T44637" s="136"/>
      <c r="W44637" s="136"/>
      <c r="Z44637" s="136"/>
      <c r="AC44637" s="136"/>
    </row>
    <row r="44638" spans="2:29">
      <c r="B44638" s="136"/>
      <c r="E44638" s="136"/>
      <c r="H44638" s="136"/>
      <c r="K44638" s="136"/>
      <c r="O44638" s="136"/>
      <c r="T44638" s="136"/>
      <c r="W44638" s="136"/>
      <c r="Z44638" s="136"/>
      <c r="AC44638" s="136"/>
    </row>
    <row r="44639" spans="2:29">
      <c r="B44639" s="136"/>
      <c r="E44639" s="136"/>
      <c r="H44639" s="136"/>
      <c r="K44639" s="136"/>
      <c r="O44639" s="136"/>
      <c r="T44639" s="136"/>
      <c r="W44639" s="136"/>
      <c r="Z44639" s="136"/>
      <c r="AC44639" s="136"/>
    </row>
    <row r="44640" spans="2:29">
      <c r="B44640" s="136"/>
      <c r="E44640" s="136"/>
      <c r="H44640" s="136"/>
      <c r="K44640" s="136"/>
      <c r="O44640" s="136"/>
      <c r="T44640" s="136"/>
      <c r="W44640" s="136"/>
      <c r="Z44640" s="136"/>
      <c r="AC44640" s="136"/>
    </row>
    <row r="44641" spans="2:29">
      <c r="B44641" s="136"/>
      <c r="E44641" s="136"/>
      <c r="H44641" s="136"/>
      <c r="K44641" s="136"/>
      <c r="O44641" s="136"/>
      <c r="T44641" s="136"/>
      <c r="W44641" s="136"/>
      <c r="Z44641" s="136"/>
      <c r="AC44641" s="136"/>
    </row>
    <row r="44642" spans="2:29">
      <c r="B44642" s="136"/>
      <c r="E44642" s="136"/>
      <c r="H44642" s="136"/>
      <c r="K44642" s="136"/>
      <c r="O44642" s="136"/>
      <c r="T44642" s="136"/>
      <c r="W44642" s="136"/>
      <c r="Z44642" s="136"/>
      <c r="AC44642" s="136"/>
    </row>
    <row r="44643" spans="2:29">
      <c r="B44643" s="136"/>
      <c r="E44643" s="136"/>
      <c r="H44643" s="136"/>
      <c r="K44643" s="136"/>
      <c r="O44643" s="136"/>
      <c r="T44643" s="136"/>
      <c r="W44643" s="136"/>
      <c r="Z44643" s="136"/>
      <c r="AC44643" s="136"/>
    </row>
    <row r="44644" spans="2:29">
      <c r="B44644" s="136"/>
      <c r="E44644" s="136"/>
      <c r="H44644" s="136"/>
      <c r="K44644" s="136"/>
      <c r="O44644" s="136"/>
      <c r="T44644" s="136"/>
      <c r="W44644" s="136"/>
      <c r="Z44644" s="136"/>
      <c r="AC44644" s="136"/>
    </row>
    <row r="44645" spans="2:29">
      <c r="B44645" s="136"/>
      <c r="E44645" s="136"/>
      <c r="H44645" s="136"/>
      <c r="K44645" s="136"/>
      <c r="O44645" s="136"/>
      <c r="T44645" s="136"/>
      <c r="W44645" s="136"/>
      <c r="Z44645" s="136"/>
      <c r="AC44645" s="136"/>
    </row>
    <row r="44646" spans="2:29">
      <c r="B44646" s="136"/>
      <c r="E44646" s="136"/>
      <c r="H44646" s="136"/>
      <c r="K44646" s="136"/>
      <c r="O44646" s="136"/>
      <c r="T44646" s="136"/>
      <c r="W44646" s="136"/>
      <c r="Z44646" s="136"/>
      <c r="AC44646" s="136"/>
    </row>
    <row r="44647" spans="2:29">
      <c r="B44647" s="136"/>
      <c r="E44647" s="136"/>
      <c r="H44647" s="136"/>
      <c r="K44647" s="136"/>
      <c r="O44647" s="136"/>
      <c r="T44647" s="136"/>
      <c r="W44647" s="136"/>
      <c r="Z44647" s="136"/>
      <c r="AC44647" s="136"/>
    </row>
    <row r="44648" spans="2:29">
      <c r="B44648" s="136"/>
      <c r="E44648" s="136"/>
      <c r="H44648" s="136"/>
      <c r="K44648" s="136"/>
      <c r="O44648" s="136"/>
      <c r="T44648" s="136"/>
      <c r="W44648" s="136"/>
      <c r="Z44648" s="136"/>
      <c r="AC44648" s="136"/>
    </row>
    <row r="44649" spans="2:29">
      <c r="B44649" s="136"/>
      <c r="E44649" s="136"/>
      <c r="H44649" s="136"/>
      <c r="K44649" s="136"/>
      <c r="O44649" s="136"/>
      <c r="T44649" s="136"/>
      <c r="W44649" s="136"/>
      <c r="Z44649" s="136"/>
      <c r="AC44649" s="136"/>
    </row>
    <row r="44650" spans="2:29">
      <c r="B44650" s="136"/>
      <c r="E44650" s="136"/>
      <c r="H44650" s="136"/>
      <c r="K44650" s="136"/>
      <c r="O44650" s="136"/>
      <c r="T44650" s="136"/>
      <c r="W44650" s="136"/>
      <c r="Z44650" s="136"/>
      <c r="AC44650" s="136"/>
    </row>
    <row r="44651" spans="2:29">
      <c r="B44651" s="136"/>
      <c r="E44651" s="136"/>
      <c r="H44651" s="136"/>
      <c r="K44651" s="136"/>
      <c r="O44651" s="136"/>
      <c r="T44651" s="136"/>
      <c r="W44651" s="136"/>
      <c r="Z44651" s="136"/>
      <c r="AC44651" s="136"/>
    </row>
    <row r="44652" spans="2:29">
      <c r="B44652" s="136"/>
      <c r="E44652" s="136"/>
      <c r="H44652" s="136"/>
      <c r="K44652" s="136"/>
      <c r="O44652" s="136"/>
      <c r="T44652" s="136"/>
      <c r="W44652" s="136"/>
      <c r="Z44652" s="136"/>
      <c r="AC44652" s="136"/>
    </row>
    <row r="44653" spans="2:29">
      <c r="B44653" s="136"/>
      <c r="E44653" s="136"/>
      <c r="H44653" s="136"/>
      <c r="K44653" s="136"/>
      <c r="O44653" s="136"/>
      <c r="T44653" s="136"/>
      <c r="W44653" s="136"/>
      <c r="Z44653" s="136"/>
      <c r="AC44653" s="136"/>
    </row>
    <row r="44654" spans="2:29">
      <c r="B44654" s="136"/>
      <c r="E44654" s="136"/>
      <c r="H44654" s="136"/>
      <c r="K44654" s="136"/>
      <c r="O44654" s="136"/>
      <c r="T44654" s="136"/>
      <c r="W44654" s="136"/>
      <c r="Z44654" s="136"/>
      <c r="AC44654" s="136"/>
    </row>
    <row r="44655" spans="2:29">
      <c r="B44655" s="136"/>
      <c r="E44655" s="136"/>
      <c r="H44655" s="136"/>
      <c r="K44655" s="136"/>
      <c r="O44655" s="136"/>
      <c r="T44655" s="136"/>
      <c r="W44655" s="136"/>
      <c r="Z44655" s="136"/>
      <c r="AC44655" s="136"/>
    </row>
    <row r="44656" spans="2:29">
      <c r="B44656" s="136"/>
      <c r="E44656" s="136"/>
      <c r="H44656" s="136"/>
      <c r="K44656" s="136"/>
      <c r="O44656" s="136"/>
      <c r="T44656" s="136"/>
      <c r="W44656" s="136"/>
      <c r="Z44656" s="136"/>
      <c r="AC44656" s="136"/>
    </row>
    <row r="44657" spans="2:29">
      <c r="B44657" s="136"/>
      <c r="E44657" s="136"/>
      <c r="H44657" s="136"/>
      <c r="K44657" s="136"/>
      <c r="O44657" s="136"/>
      <c r="T44657" s="136"/>
      <c r="W44657" s="136"/>
      <c r="Z44657" s="136"/>
      <c r="AC44657" s="136"/>
    </row>
    <row r="44658" spans="2:29">
      <c r="B44658" s="136"/>
      <c r="E44658" s="136"/>
      <c r="H44658" s="136"/>
      <c r="K44658" s="136"/>
      <c r="O44658" s="136"/>
      <c r="T44658" s="136"/>
      <c r="W44658" s="136"/>
      <c r="Z44658" s="136"/>
      <c r="AC44658" s="136"/>
    </row>
    <row r="44659" spans="2:29">
      <c r="B44659" s="136"/>
      <c r="E44659" s="136"/>
      <c r="H44659" s="136"/>
      <c r="K44659" s="136"/>
      <c r="O44659" s="136"/>
      <c r="T44659" s="136"/>
      <c r="W44659" s="136"/>
      <c r="Z44659" s="136"/>
      <c r="AC44659" s="136"/>
    </row>
    <row r="44660" spans="2:29">
      <c r="B44660" s="136"/>
      <c r="E44660" s="136"/>
      <c r="H44660" s="136"/>
      <c r="K44660" s="136"/>
      <c r="O44660" s="136"/>
      <c r="T44660" s="136"/>
      <c r="W44660" s="136"/>
      <c r="Z44660" s="136"/>
      <c r="AC44660" s="136"/>
    </row>
    <row r="44661" spans="2:29">
      <c r="B44661" s="136"/>
      <c r="E44661" s="136"/>
      <c r="H44661" s="136"/>
      <c r="K44661" s="136"/>
      <c r="O44661" s="136"/>
      <c r="T44661" s="136"/>
      <c r="W44661" s="136"/>
      <c r="Z44661" s="136"/>
      <c r="AC44661" s="136"/>
    </row>
    <row r="44662" spans="2:29">
      <c r="B44662" s="136"/>
      <c r="E44662" s="136"/>
      <c r="H44662" s="136"/>
      <c r="K44662" s="136"/>
      <c r="O44662" s="136"/>
      <c r="T44662" s="136"/>
      <c r="W44662" s="136"/>
      <c r="Z44662" s="136"/>
      <c r="AC44662" s="136"/>
    </row>
    <row r="44663" spans="2:29">
      <c r="B44663" s="136"/>
      <c r="E44663" s="136"/>
      <c r="H44663" s="136"/>
      <c r="K44663" s="136"/>
      <c r="O44663" s="136"/>
      <c r="T44663" s="136"/>
      <c r="W44663" s="136"/>
      <c r="Z44663" s="136"/>
      <c r="AC44663" s="136"/>
    </row>
    <row r="44664" spans="2:29">
      <c r="B44664" s="136"/>
      <c r="E44664" s="136"/>
      <c r="H44664" s="136"/>
      <c r="K44664" s="136"/>
      <c r="O44664" s="136"/>
      <c r="T44664" s="136"/>
      <c r="W44664" s="136"/>
      <c r="Z44664" s="136"/>
      <c r="AC44664" s="136"/>
    </row>
    <row r="44665" spans="2:29">
      <c r="B44665" s="136"/>
      <c r="E44665" s="136"/>
      <c r="H44665" s="136"/>
      <c r="K44665" s="136"/>
      <c r="O44665" s="136"/>
      <c r="T44665" s="136"/>
      <c r="W44665" s="136"/>
      <c r="Z44665" s="136"/>
      <c r="AC44665" s="136"/>
    </row>
    <row r="44666" spans="2:29">
      <c r="B44666" s="136"/>
      <c r="E44666" s="136"/>
      <c r="H44666" s="136"/>
      <c r="K44666" s="136"/>
      <c r="O44666" s="136"/>
      <c r="T44666" s="136"/>
      <c r="W44666" s="136"/>
      <c r="Z44666" s="136"/>
      <c r="AC44666" s="136"/>
    </row>
    <row r="44667" spans="2:29">
      <c r="B44667" s="136"/>
      <c r="E44667" s="136"/>
      <c r="H44667" s="136"/>
      <c r="K44667" s="136"/>
      <c r="O44667" s="136"/>
      <c r="T44667" s="136"/>
      <c r="W44667" s="136"/>
      <c r="Z44667" s="136"/>
      <c r="AC44667" s="136"/>
    </row>
    <row r="44668" spans="2:29">
      <c r="B44668" s="136"/>
      <c r="E44668" s="136"/>
      <c r="H44668" s="136"/>
      <c r="K44668" s="136"/>
      <c r="O44668" s="136"/>
      <c r="T44668" s="136"/>
      <c r="W44668" s="136"/>
      <c r="Z44668" s="136"/>
      <c r="AC44668" s="136"/>
    </row>
    <row r="44669" spans="2:29">
      <c r="B44669" s="136"/>
      <c r="E44669" s="136"/>
      <c r="H44669" s="136"/>
      <c r="K44669" s="136"/>
      <c r="O44669" s="136"/>
      <c r="T44669" s="136"/>
      <c r="W44669" s="136"/>
      <c r="Z44669" s="136"/>
      <c r="AC44669" s="136"/>
    </row>
    <row r="44670" spans="2:29">
      <c r="B44670" s="136"/>
      <c r="E44670" s="136"/>
      <c r="H44670" s="136"/>
      <c r="K44670" s="136"/>
      <c r="O44670" s="136"/>
      <c r="T44670" s="136"/>
      <c r="W44670" s="136"/>
      <c r="Z44670" s="136"/>
      <c r="AC44670" s="136"/>
    </row>
    <row r="44671" spans="2:29">
      <c r="B44671" s="136"/>
      <c r="E44671" s="136"/>
      <c r="H44671" s="136"/>
      <c r="K44671" s="136"/>
      <c r="O44671" s="136"/>
      <c r="T44671" s="136"/>
      <c r="W44671" s="136"/>
      <c r="Z44671" s="136"/>
      <c r="AC44671" s="136"/>
    </row>
    <row r="44672" spans="2:29">
      <c r="B44672" s="136"/>
      <c r="E44672" s="136"/>
      <c r="H44672" s="136"/>
      <c r="K44672" s="136"/>
      <c r="O44672" s="136"/>
      <c r="T44672" s="136"/>
      <c r="W44672" s="136"/>
      <c r="Z44672" s="136"/>
      <c r="AC44672" s="136"/>
    </row>
    <row r="44673" spans="2:29">
      <c r="B44673" s="136"/>
      <c r="E44673" s="136"/>
      <c r="H44673" s="136"/>
      <c r="K44673" s="136"/>
      <c r="O44673" s="136"/>
      <c r="T44673" s="136"/>
      <c r="W44673" s="136"/>
      <c r="Z44673" s="136"/>
      <c r="AC44673" s="136"/>
    </row>
    <row r="44674" spans="2:29">
      <c r="B44674" s="136"/>
      <c r="E44674" s="136"/>
      <c r="H44674" s="136"/>
      <c r="K44674" s="136"/>
      <c r="O44674" s="136"/>
      <c r="T44674" s="136"/>
      <c r="W44674" s="136"/>
      <c r="Z44674" s="136"/>
      <c r="AC44674" s="136"/>
    </row>
    <row r="44675" spans="2:29">
      <c r="B44675" s="136"/>
      <c r="E44675" s="136"/>
      <c r="H44675" s="136"/>
      <c r="K44675" s="136"/>
      <c r="O44675" s="136"/>
      <c r="T44675" s="136"/>
      <c r="W44675" s="136"/>
      <c r="Z44675" s="136"/>
      <c r="AC44675" s="136"/>
    </row>
    <row r="44676" spans="2:29">
      <c r="B44676" s="136"/>
      <c r="E44676" s="136"/>
      <c r="H44676" s="136"/>
      <c r="K44676" s="136"/>
      <c r="O44676" s="136"/>
      <c r="T44676" s="136"/>
      <c r="W44676" s="136"/>
      <c r="Z44676" s="136"/>
      <c r="AC44676" s="136"/>
    </row>
    <row r="44677" spans="2:29">
      <c r="B44677" s="136"/>
      <c r="E44677" s="136"/>
      <c r="H44677" s="136"/>
      <c r="K44677" s="136"/>
      <c r="O44677" s="136"/>
      <c r="T44677" s="136"/>
      <c r="W44677" s="136"/>
      <c r="Z44677" s="136"/>
      <c r="AC44677" s="136"/>
    </row>
    <row r="44678" spans="2:29">
      <c r="B44678" s="136"/>
      <c r="E44678" s="136"/>
      <c r="H44678" s="136"/>
      <c r="K44678" s="136"/>
      <c r="O44678" s="136"/>
      <c r="T44678" s="136"/>
      <c r="W44678" s="136"/>
      <c r="Z44678" s="136"/>
      <c r="AC44678" s="136"/>
    </row>
    <row r="44679" spans="2:29">
      <c r="B44679" s="136"/>
      <c r="E44679" s="136"/>
      <c r="H44679" s="136"/>
      <c r="K44679" s="136"/>
      <c r="O44679" s="136"/>
      <c r="T44679" s="136"/>
      <c r="W44679" s="136"/>
      <c r="Z44679" s="136"/>
      <c r="AC44679" s="136"/>
    </row>
    <row r="44680" spans="2:29">
      <c r="B44680" s="136"/>
      <c r="E44680" s="136"/>
      <c r="H44680" s="136"/>
      <c r="K44680" s="136"/>
      <c r="O44680" s="136"/>
      <c r="T44680" s="136"/>
      <c r="W44680" s="136"/>
      <c r="Z44680" s="136"/>
      <c r="AC44680" s="136"/>
    </row>
    <row r="44681" spans="2:29">
      <c r="B44681" s="136"/>
      <c r="E44681" s="136"/>
      <c r="H44681" s="136"/>
      <c r="K44681" s="136"/>
      <c r="O44681" s="136"/>
      <c r="T44681" s="136"/>
      <c r="W44681" s="136"/>
      <c r="Z44681" s="136"/>
      <c r="AC44681" s="136"/>
    </row>
    <row r="44682" spans="2:29">
      <c r="B44682" s="136"/>
      <c r="E44682" s="136"/>
      <c r="H44682" s="136"/>
      <c r="K44682" s="136"/>
      <c r="O44682" s="136"/>
      <c r="T44682" s="136"/>
      <c r="W44682" s="136"/>
      <c r="Z44682" s="136"/>
      <c r="AC44682" s="136"/>
    </row>
    <row r="44683" spans="2:29">
      <c r="B44683" s="136"/>
      <c r="E44683" s="136"/>
      <c r="H44683" s="136"/>
      <c r="K44683" s="136"/>
      <c r="O44683" s="136"/>
      <c r="T44683" s="136"/>
      <c r="W44683" s="136"/>
      <c r="Z44683" s="136"/>
      <c r="AC44683" s="136"/>
    </row>
    <row r="44684" spans="2:29">
      <c r="B44684" s="136"/>
      <c r="E44684" s="136"/>
      <c r="H44684" s="136"/>
      <c r="K44684" s="136"/>
      <c r="O44684" s="136"/>
      <c r="T44684" s="136"/>
      <c r="W44684" s="136"/>
      <c r="Z44684" s="136"/>
      <c r="AC44684" s="136"/>
    </row>
    <row r="44685" spans="2:29">
      <c r="B44685" s="136"/>
      <c r="E44685" s="136"/>
      <c r="H44685" s="136"/>
      <c r="K44685" s="136"/>
      <c r="O44685" s="136"/>
      <c r="T44685" s="136"/>
      <c r="W44685" s="136"/>
      <c r="Z44685" s="136"/>
      <c r="AC44685" s="136"/>
    </row>
    <row r="44686" spans="2:29">
      <c r="B44686" s="136"/>
      <c r="E44686" s="136"/>
      <c r="H44686" s="136"/>
      <c r="K44686" s="136"/>
      <c r="O44686" s="136"/>
      <c r="T44686" s="136"/>
      <c r="W44686" s="136"/>
      <c r="Z44686" s="136"/>
      <c r="AC44686" s="136"/>
    </row>
    <row r="44687" spans="2:29">
      <c r="B44687" s="136"/>
      <c r="E44687" s="136"/>
      <c r="H44687" s="136"/>
      <c r="K44687" s="136"/>
      <c r="O44687" s="136"/>
      <c r="T44687" s="136"/>
      <c r="W44687" s="136"/>
      <c r="Z44687" s="136"/>
      <c r="AC44687" s="136"/>
    </row>
    <row r="44688" spans="2:29">
      <c r="B44688" s="136"/>
      <c r="E44688" s="136"/>
      <c r="H44688" s="136"/>
      <c r="K44688" s="136"/>
      <c r="O44688" s="136"/>
      <c r="T44688" s="136"/>
      <c r="W44688" s="136"/>
      <c r="Z44688" s="136"/>
      <c r="AC44688" s="136"/>
    </row>
    <row r="44689" spans="2:29">
      <c r="B44689" s="136"/>
      <c r="E44689" s="136"/>
      <c r="H44689" s="136"/>
      <c r="K44689" s="136"/>
      <c r="O44689" s="136"/>
      <c r="T44689" s="136"/>
      <c r="W44689" s="136"/>
      <c r="Z44689" s="136"/>
      <c r="AC44689" s="136"/>
    </row>
    <row r="44690" spans="2:29">
      <c r="B44690" s="136"/>
      <c r="E44690" s="136"/>
      <c r="H44690" s="136"/>
      <c r="K44690" s="136"/>
      <c r="O44690" s="136"/>
      <c r="T44690" s="136"/>
      <c r="W44690" s="136"/>
      <c r="Z44690" s="136"/>
      <c r="AC44690" s="136"/>
    </row>
    <row r="44691" spans="2:29">
      <c r="B44691" s="136"/>
      <c r="E44691" s="136"/>
      <c r="H44691" s="136"/>
      <c r="K44691" s="136"/>
      <c r="O44691" s="136"/>
      <c r="T44691" s="136"/>
      <c r="W44691" s="136"/>
      <c r="Z44691" s="136"/>
      <c r="AC44691" s="136"/>
    </row>
    <row r="44692" spans="2:29">
      <c r="B44692" s="136"/>
      <c r="E44692" s="136"/>
      <c r="H44692" s="136"/>
      <c r="K44692" s="136"/>
      <c r="O44692" s="136"/>
      <c r="T44692" s="136"/>
      <c r="W44692" s="136"/>
      <c r="Z44692" s="136"/>
      <c r="AC44692" s="136"/>
    </row>
    <row r="44693" spans="2:29">
      <c r="B44693" s="136"/>
      <c r="E44693" s="136"/>
      <c r="H44693" s="136"/>
      <c r="K44693" s="136"/>
      <c r="O44693" s="136"/>
      <c r="T44693" s="136"/>
      <c r="W44693" s="136"/>
      <c r="Z44693" s="136"/>
      <c r="AC44693" s="136"/>
    </row>
    <row r="44694" spans="2:29">
      <c r="B44694" s="136"/>
      <c r="E44694" s="136"/>
      <c r="H44694" s="136"/>
      <c r="K44694" s="136"/>
      <c r="O44694" s="136"/>
      <c r="T44694" s="136"/>
      <c r="W44694" s="136"/>
      <c r="Z44694" s="136"/>
      <c r="AC44694" s="136"/>
    </row>
    <row r="44695" spans="2:29">
      <c r="B44695" s="136"/>
      <c r="E44695" s="136"/>
      <c r="H44695" s="136"/>
      <c r="K44695" s="136"/>
      <c r="O44695" s="136"/>
      <c r="T44695" s="136"/>
      <c r="W44695" s="136"/>
      <c r="Z44695" s="136"/>
      <c r="AC44695" s="136"/>
    </row>
    <row r="44696" spans="2:29">
      <c r="B44696" s="136"/>
      <c r="E44696" s="136"/>
      <c r="H44696" s="136"/>
      <c r="K44696" s="136"/>
      <c r="O44696" s="136"/>
      <c r="T44696" s="136"/>
      <c r="W44696" s="136"/>
      <c r="Z44696" s="136"/>
      <c r="AC44696" s="136"/>
    </row>
    <row r="44697" spans="2:29">
      <c r="B44697" s="136"/>
      <c r="E44697" s="136"/>
      <c r="H44697" s="136"/>
      <c r="K44697" s="136"/>
      <c r="O44697" s="136"/>
      <c r="T44697" s="136"/>
      <c r="W44697" s="136"/>
      <c r="Z44697" s="136"/>
      <c r="AC44697" s="136"/>
    </row>
    <row r="44698" spans="2:29">
      <c r="B44698" s="136"/>
      <c r="E44698" s="136"/>
      <c r="H44698" s="136"/>
      <c r="K44698" s="136"/>
      <c r="O44698" s="136"/>
      <c r="T44698" s="136"/>
      <c r="W44698" s="136"/>
      <c r="Z44698" s="136"/>
      <c r="AC44698" s="136"/>
    </row>
    <row r="44699" spans="2:29">
      <c r="B44699" s="136"/>
      <c r="E44699" s="136"/>
      <c r="H44699" s="136"/>
      <c r="K44699" s="136"/>
      <c r="O44699" s="136"/>
      <c r="T44699" s="136"/>
      <c r="W44699" s="136"/>
      <c r="Z44699" s="136"/>
      <c r="AC44699" s="136"/>
    </row>
    <row r="44700" spans="2:29">
      <c r="B44700" s="136"/>
      <c r="E44700" s="136"/>
      <c r="H44700" s="136"/>
      <c r="K44700" s="136"/>
      <c r="O44700" s="136"/>
      <c r="T44700" s="136"/>
      <c r="W44700" s="136"/>
      <c r="Z44700" s="136"/>
      <c r="AC44700" s="136"/>
    </row>
    <row r="44701" spans="2:29">
      <c r="B44701" s="136"/>
      <c r="E44701" s="136"/>
      <c r="H44701" s="136"/>
      <c r="K44701" s="136"/>
      <c r="O44701" s="136"/>
      <c r="T44701" s="136"/>
      <c r="W44701" s="136"/>
      <c r="Z44701" s="136"/>
      <c r="AC44701" s="136"/>
    </row>
    <row r="44702" spans="2:29">
      <c r="B44702" s="136"/>
      <c r="E44702" s="136"/>
      <c r="H44702" s="136"/>
      <c r="K44702" s="136"/>
      <c r="O44702" s="136"/>
      <c r="T44702" s="136"/>
      <c r="W44702" s="136"/>
      <c r="Z44702" s="136"/>
      <c r="AC44702" s="136"/>
    </row>
    <row r="44703" spans="2:29">
      <c r="B44703" s="136"/>
      <c r="E44703" s="136"/>
      <c r="H44703" s="136"/>
      <c r="K44703" s="136"/>
      <c r="O44703" s="136"/>
      <c r="T44703" s="136"/>
      <c r="W44703" s="136"/>
      <c r="Z44703" s="136"/>
      <c r="AC44703" s="136"/>
    </row>
    <row r="44704" spans="2:29">
      <c r="B44704" s="136"/>
      <c r="E44704" s="136"/>
      <c r="H44704" s="136"/>
      <c r="K44704" s="136"/>
      <c r="O44704" s="136"/>
      <c r="T44704" s="136"/>
      <c r="W44704" s="136"/>
      <c r="Z44704" s="136"/>
      <c r="AC44704" s="136"/>
    </row>
    <row r="44705" spans="2:29">
      <c r="B44705" s="136"/>
      <c r="E44705" s="136"/>
      <c r="H44705" s="136"/>
      <c r="K44705" s="136"/>
      <c r="O44705" s="136"/>
      <c r="T44705" s="136"/>
      <c r="W44705" s="136"/>
      <c r="Z44705" s="136"/>
      <c r="AC44705" s="136"/>
    </row>
    <row r="44706" spans="2:29">
      <c r="B44706" s="136"/>
      <c r="E44706" s="136"/>
      <c r="H44706" s="136"/>
      <c r="K44706" s="136"/>
      <c r="O44706" s="136"/>
      <c r="T44706" s="136"/>
      <c r="W44706" s="136"/>
      <c r="Z44706" s="136"/>
      <c r="AC44706" s="136"/>
    </row>
    <row r="44707" spans="2:29">
      <c r="B44707" s="136"/>
      <c r="E44707" s="136"/>
      <c r="H44707" s="136"/>
      <c r="K44707" s="136"/>
      <c r="O44707" s="136"/>
      <c r="T44707" s="136"/>
      <c r="W44707" s="136"/>
      <c r="Z44707" s="136"/>
      <c r="AC44707" s="136"/>
    </row>
    <row r="44708" spans="2:29">
      <c r="B44708" s="136"/>
      <c r="E44708" s="136"/>
      <c r="H44708" s="136"/>
      <c r="K44708" s="136"/>
      <c r="O44708" s="136"/>
      <c r="T44708" s="136"/>
      <c r="W44708" s="136"/>
      <c r="Z44708" s="136"/>
      <c r="AC44708" s="136"/>
    </row>
    <row r="44709" spans="2:29">
      <c r="B44709" s="136"/>
      <c r="E44709" s="136"/>
      <c r="H44709" s="136"/>
      <c r="K44709" s="136"/>
      <c r="O44709" s="136"/>
      <c r="T44709" s="136"/>
      <c r="W44709" s="136"/>
      <c r="Z44709" s="136"/>
      <c r="AC44709" s="136"/>
    </row>
    <row r="44710" spans="2:29">
      <c r="B44710" s="136"/>
      <c r="E44710" s="136"/>
      <c r="H44710" s="136"/>
      <c r="K44710" s="136"/>
      <c r="O44710" s="136"/>
      <c r="T44710" s="136"/>
      <c r="W44710" s="136"/>
      <c r="Z44710" s="136"/>
      <c r="AC44710" s="136"/>
    </row>
    <row r="44711" spans="2:29">
      <c r="B44711" s="136"/>
      <c r="E44711" s="136"/>
      <c r="H44711" s="136"/>
      <c r="K44711" s="136"/>
      <c r="O44711" s="136"/>
      <c r="T44711" s="136"/>
      <c r="W44711" s="136"/>
      <c r="Z44711" s="136"/>
      <c r="AC44711" s="136"/>
    </row>
    <row r="44712" spans="2:29">
      <c r="B44712" s="136"/>
      <c r="E44712" s="136"/>
      <c r="H44712" s="136"/>
      <c r="K44712" s="136"/>
      <c r="O44712" s="136"/>
      <c r="T44712" s="136"/>
      <c r="W44712" s="136"/>
      <c r="Z44712" s="136"/>
      <c r="AC44712" s="136"/>
    </row>
    <row r="44713" spans="2:29">
      <c r="B44713" s="136"/>
      <c r="E44713" s="136"/>
      <c r="H44713" s="136"/>
      <c r="K44713" s="136"/>
      <c r="O44713" s="136"/>
      <c r="T44713" s="136"/>
      <c r="W44713" s="136"/>
      <c r="Z44713" s="136"/>
      <c r="AC44713" s="136"/>
    </row>
    <row r="44714" spans="2:29">
      <c r="B44714" s="136"/>
      <c r="E44714" s="136"/>
      <c r="H44714" s="136"/>
      <c r="K44714" s="136"/>
      <c r="O44714" s="136"/>
      <c r="T44714" s="136"/>
      <c r="W44714" s="136"/>
      <c r="Z44714" s="136"/>
      <c r="AC44714" s="136"/>
    </row>
    <row r="44715" spans="2:29">
      <c r="B44715" s="136"/>
      <c r="E44715" s="136"/>
      <c r="H44715" s="136"/>
      <c r="K44715" s="136"/>
      <c r="O44715" s="136"/>
      <c r="T44715" s="136"/>
      <c r="W44715" s="136"/>
      <c r="Z44715" s="136"/>
      <c r="AC44715" s="136"/>
    </row>
    <row r="44716" spans="2:29">
      <c r="B44716" s="136"/>
      <c r="E44716" s="136"/>
      <c r="H44716" s="136"/>
      <c r="K44716" s="136"/>
      <c r="O44716" s="136"/>
      <c r="T44716" s="136"/>
      <c r="W44716" s="136"/>
      <c r="Z44716" s="136"/>
      <c r="AC44716" s="136"/>
    </row>
    <row r="44717" spans="2:29">
      <c r="B44717" s="136"/>
      <c r="E44717" s="136"/>
      <c r="H44717" s="136"/>
      <c r="K44717" s="136"/>
      <c r="O44717" s="136"/>
      <c r="T44717" s="136"/>
      <c r="W44717" s="136"/>
      <c r="Z44717" s="136"/>
      <c r="AC44717" s="136"/>
    </row>
    <row r="44718" spans="2:29">
      <c r="B44718" s="136"/>
      <c r="E44718" s="136"/>
      <c r="H44718" s="136"/>
      <c r="K44718" s="136"/>
      <c r="O44718" s="136"/>
      <c r="T44718" s="136"/>
      <c r="W44718" s="136"/>
      <c r="Z44718" s="136"/>
      <c r="AC44718" s="136"/>
    </row>
    <row r="44719" spans="2:29">
      <c r="B44719" s="136"/>
      <c r="E44719" s="136"/>
      <c r="H44719" s="136"/>
      <c r="K44719" s="136"/>
      <c r="O44719" s="136"/>
      <c r="T44719" s="136"/>
      <c r="W44719" s="136"/>
      <c r="Z44719" s="136"/>
      <c r="AC44719" s="136"/>
    </row>
    <row r="44720" spans="2:29">
      <c r="B44720" s="136"/>
      <c r="E44720" s="136"/>
      <c r="H44720" s="136"/>
      <c r="K44720" s="136"/>
      <c r="O44720" s="136"/>
      <c r="T44720" s="136"/>
      <c r="W44720" s="136"/>
      <c r="Z44720" s="136"/>
      <c r="AC44720" s="136"/>
    </row>
    <row r="44721" spans="2:29">
      <c r="B44721" s="136"/>
      <c r="E44721" s="136"/>
      <c r="H44721" s="136"/>
      <c r="K44721" s="136"/>
      <c r="O44721" s="136"/>
      <c r="T44721" s="136"/>
      <c r="W44721" s="136"/>
      <c r="Z44721" s="136"/>
      <c r="AC44721" s="136"/>
    </row>
    <row r="44722" spans="2:29">
      <c r="B44722" s="136"/>
      <c r="E44722" s="136"/>
      <c r="H44722" s="136"/>
      <c r="K44722" s="136"/>
      <c r="O44722" s="136"/>
      <c r="T44722" s="136"/>
      <c r="W44722" s="136"/>
      <c r="Z44722" s="136"/>
      <c r="AC44722" s="136"/>
    </row>
    <row r="44723" spans="2:29">
      <c r="B44723" s="136"/>
      <c r="E44723" s="136"/>
      <c r="H44723" s="136"/>
      <c r="K44723" s="136"/>
      <c r="O44723" s="136"/>
      <c r="T44723" s="136"/>
      <c r="W44723" s="136"/>
      <c r="Z44723" s="136"/>
      <c r="AC44723" s="136"/>
    </row>
    <row r="44724" spans="2:29">
      <c r="B44724" s="136"/>
      <c r="E44724" s="136"/>
      <c r="H44724" s="136"/>
      <c r="K44724" s="136"/>
      <c r="O44724" s="136"/>
      <c r="T44724" s="136"/>
      <c r="W44724" s="136"/>
      <c r="Z44724" s="136"/>
      <c r="AC44724" s="136"/>
    </row>
    <row r="44725" spans="2:29">
      <c r="B44725" s="136"/>
      <c r="E44725" s="136"/>
      <c r="H44725" s="136"/>
      <c r="K44725" s="136"/>
      <c r="O44725" s="136"/>
      <c r="T44725" s="136"/>
      <c r="W44725" s="136"/>
      <c r="Z44725" s="136"/>
      <c r="AC44725" s="136"/>
    </row>
    <row r="44726" spans="2:29">
      <c r="B44726" s="136"/>
      <c r="E44726" s="136"/>
      <c r="H44726" s="136"/>
      <c r="K44726" s="136"/>
      <c r="O44726" s="136"/>
      <c r="T44726" s="136"/>
      <c r="W44726" s="136"/>
      <c r="Z44726" s="136"/>
      <c r="AC44726" s="136"/>
    </row>
    <row r="44727" spans="2:29">
      <c r="B44727" s="136"/>
      <c r="E44727" s="136"/>
      <c r="H44727" s="136"/>
      <c r="K44727" s="136"/>
      <c r="O44727" s="136"/>
      <c r="T44727" s="136"/>
      <c r="W44727" s="136"/>
      <c r="Z44727" s="136"/>
      <c r="AC44727" s="136"/>
    </row>
    <row r="44728" spans="2:29">
      <c r="B44728" s="136"/>
      <c r="E44728" s="136"/>
      <c r="H44728" s="136"/>
      <c r="K44728" s="136"/>
      <c r="O44728" s="136"/>
      <c r="T44728" s="136"/>
      <c r="W44728" s="136"/>
      <c r="Z44728" s="136"/>
      <c r="AC44728" s="136"/>
    </row>
    <row r="44729" spans="2:29">
      <c r="B44729" s="136"/>
      <c r="E44729" s="136"/>
      <c r="H44729" s="136"/>
      <c r="K44729" s="136"/>
      <c r="O44729" s="136"/>
      <c r="T44729" s="136"/>
      <c r="W44729" s="136"/>
      <c r="Z44729" s="136"/>
      <c r="AC44729" s="136"/>
    </row>
    <row r="44730" spans="2:29">
      <c r="B44730" s="136"/>
      <c r="E44730" s="136"/>
      <c r="H44730" s="136"/>
      <c r="K44730" s="136"/>
      <c r="O44730" s="136"/>
      <c r="T44730" s="136"/>
      <c r="W44730" s="136"/>
      <c r="Z44730" s="136"/>
      <c r="AC44730" s="136"/>
    </row>
    <row r="44731" spans="2:29">
      <c r="B44731" s="136"/>
      <c r="E44731" s="136"/>
      <c r="H44731" s="136"/>
      <c r="K44731" s="136"/>
      <c r="O44731" s="136"/>
      <c r="T44731" s="136"/>
      <c r="W44731" s="136"/>
      <c r="Z44731" s="136"/>
      <c r="AC44731" s="136"/>
    </row>
    <row r="44732" spans="2:29">
      <c r="B44732" s="136"/>
      <c r="E44732" s="136"/>
      <c r="H44732" s="136"/>
      <c r="K44732" s="136"/>
      <c r="O44732" s="136"/>
      <c r="T44732" s="136"/>
      <c r="W44732" s="136"/>
      <c r="Z44732" s="136"/>
      <c r="AC44732" s="136"/>
    </row>
    <row r="44733" spans="2:29">
      <c r="B44733" s="136"/>
      <c r="E44733" s="136"/>
      <c r="H44733" s="136"/>
      <c r="K44733" s="136"/>
      <c r="O44733" s="136"/>
      <c r="T44733" s="136"/>
      <c r="W44733" s="136"/>
      <c r="Z44733" s="136"/>
      <c r="AC44733" s="136"/>
    </row>
    <row r="44734" spans="2:29">
      <c r="B44734" s="136"/>
      <c r="E44734" s="136"/>
      <c r="H44734" s="136"/>
      <c r="K44734" s="136"/>
      <c r="O44734" s="136"/>
      <c r="T44734" s="136"/>
      <c r="W44734" s="136"/>
      <c r="Z44734" s="136"/>
      <c r="AC44734" s="136"/>
    </row>
    <row r="44735" spans="2:29">
      <c r="B44735" s="136"/>
      <c r="E44735" s="136"/>
      <c r="H44735" s="136"/>
      <c r="K44735" s="136"/>
      <c r="O44735" s="136"/>
      <c r="T44735" s="136"/>
      <c r="W44735" s="136"/>
      <c r="Z44735" s="136"/>
      <c r="AC44735" s="136"/>
    </row>
    <row r="44736" spans="2:29">
      <c r="B44736" s="136"/>
      <c r="E44736" s="136"/>
      <c r="H44736" s="136"/>
      <c r="K44736" s="136"/>
      <c r="O44736" s="136"/>
      <c r="T44736" s="136"/>
      <c r="W44736" s="136"/>
      <c r="Z44736" s="136"/>
      <c r="AC44736" s="136"/>
    </row>
    <row r="44737" spans="2:29">
      <c r="B44737" s="136"/>
      <c r="E44737" s="136"/>
      <c r="H44737" s="136"/>
      <c r="K44737" s="136"/>
      <c r="O44737" s="136"/>
      <c r="T44737" s="136"/>
      <c r="W44737" s="136"/>
      <c r="Z44737" s="136"/>
      <c r="AC44737" s="136"/>
    </row>
    <row r="44738" spans="2:29">
      <c r="B44738" s="136"/>
      <c r="E44738" s="136"/>
      <c r="H44738" s="136"/>
      <c r="K44738" s="136"/>
      <c r="O44738" s="136"/>
      <c r="T44738" s="136"/>
      <c r="W44738" s="136"/>
      <c r="Z44738" s="136"/>
      <c r="AC44738" s="136"/>
    </row>
    <row r="44739" spans="2:29">
      <c r="B44739" s="136"/>
      <c r="E44739" s="136"/>
      <c r="H44739" s="136"/>
      <c r="K44739" s="136"/>
      <c r="O44739" s="136"/>
      <c r="T44739" s="136"/>
      <c r="W44739" s="136"/>
      <c r="Z44739" s="136"/>
      <c r="AC44739" s="136"/>
    </row>
    <row r="44740" spans="2:29">
      <c r="B44740" s="136"/>
      <c r="E44740" s="136"/>
      <c r="H44740" s="136"/>
      <c r="K44740" s="136"/>
      <c r="O44740" s="136"/>
      <c r="T44740" s="136"/>
      <c r="W44740" s="136"/>
      <c r="Z44740" s="136"/>
      <c r="AC44740" s="136"/>
    </row>
    <row r="44741" spans="2:29">
      <c r="B44741" s="136"/>
      <c r="E44741" s="136"/>
      <c r="H44741" s="136"/>
      <c r="K44741" s="136"/>
      <c r="O44741" s="136"/>
      <c r="T44741" s="136"/>
      <c r="W44741" s="136"/>
      <c r="Z44741" s="136"/>
      <c r="AC44741" s="136"/>
    </row>
    <row r="44742" spans="2:29">
      <c r="B44742" s="136"/>
      <c r="E44742" s="136"/>
      <c r="H44742" s="136"/>
      <c r="K44742" s="136"/>
      <c r="O44742" s="136"/>
      <c r="T44742" s="136"/>
      <c r="W44742" s="136"/>
      <c r="Z44742" s="136"/>
      <c r="AC44742" s="136"/>
    </row>
    <row r="44743" spans="2:29">
      <c r="B44743" s="136"/>
      <c r="E44743" s="136"/>
      <c r="H44743" s="136"/>
      <c r="K44743" s="136"/>
      <c r="O44743" s="136"/>
      <c r="T44743" s="136"/>
      <c r="W44743" s="136"/>
      <c r="Z44743" s="136"/>
      <c r="AC44743" s="136"/>
    </row>
    <row r="44744" spans="2:29">
      <c r="B44744" s="136"/>
      <c r="E44744" s="136"/>
      <c r="H44744" s="136"/>
      <c r="K44744" s="136"/>
      <c r="O44744" s="136"/>
      <c r="T44744" s="136"/>
      <c r="W44744" s="136"/>
      <c r="Z44744" s="136"/>
      <c r="AC44744" s="136"/>
    </row>
    <row r="44745" spans="2:29">
      <c r="B44745" s="136"/>
      <c r="E44745" s="136"/>
      <c r="H44745" s="136"/>
      <c r="K44745" s="136"/>
      <c r="O44745" s="136"/>
      <c r="T44745" s="136"/>
      <c r="W44745" s="136"/>
      <c r="Z44745" s="136"/>
      <c r="AC44745" s="136"/>
    </row>
    <row r="44746" spans="2:29">
      <c r="B44746" s="136"/>
      <c r="E44746" s="136"/>
      <c r="H44746" s="136"/>
      <c r="K44746" s="136"/>
      <c r="O44746" s="136"/>
      <c r="T44746" s="136"/>
      <c r="W44746" s="136"/>
      <c r="Z44746" s="136"/>
      <c r="AC44746" s="136"/>
    </row>
    <row r="44747" spans="2:29">
      <c r="B44747" s="136"/>
      <c r="E44747" s="136"/>
      <c r="H44747" s="136"/>
      <c r="K44747" s="136"/>
      <c r="O44747" s="136"/>
      <c r="T44747" s="136"/>
      <c r="W44747" s="136"/>
      <c r="Z44747" s="136"/>
      <c r="AC44747" s="136"/>
    </row>
    <row r="44748" spans="2:29">
      <c r="B44748" s="136"/>
      <c r="E44748" s="136"/>
      <c r="H44748" s="136"/>
      <c r="K44748" s="136"/>
      <c r="O44748" s="136"/>
      <c r="T44748" s="136"/>
      <c r="W44748" s="136"/>
      <c r="Z44748" s="136"/>
      <c r="AC44748" s="136"/>
    </row>
    <row r="44749" spans="2:29">
      <c r="B44749" s="136"/>
      <c r="E44749" s="136"/>
      <c r="H44749" s="136"/>
      <c r="K44749" s="136"/>
      <c r="O44749" s="136"/>
      <c r="T44749" s="136"/>
      <c r="W44749" s="136"/>
      <c r="Z44749" s="136"/>
      <c r="AC44749" s="136"/>
    </row>
    <row r="44750" spans="2:29">
      <c r="B44750" s="136"/>
      <c r="E44750" s="136"/>
      <c r="H44750" s="136"/>
      <c r="K44750" s="136"/>
      <c r="O44750" s="136"/>
      <c r="T44750" s="136"/>
      <c r="W44750" s="136"/>
      <c r="Z44750" s="136"/>
      <c r="AC44750" s="136"/>
    </row>
    <row r="44751" spans="2:29">
      <c r="B44751" s="136"/>
      <c r="E44751" s="136"/>
      <c r="H44751" s="136"/>
      <c r="K44751" s="136"/>
      <c r="O44751" s="136"/>
      <c r="T44751" s="136"/>
      <c r="W44751" s="136"/>
      <c r="Z44751" s="136"/>
      <c r="AC44751" s="136"/>
    </row>
    <row r="44752" spans="2:29">
      <c r="B44752" s="136"/>
      <c r="E44752" s="136"/>
      <c r="H44752" s="136"/>
      <c r="K44752" s="136"/>
      <c r="O44752" s="136"/>
      <c r="T44752" s="136"/>
      <c r="W44752" s="136"/>
      <c r="Z44752" s="136"/>
      <c r="AC44752" s="136"/>
    </row>
    <row r="44753" spans="2:29">
      <c r="B44753" s="136"/>
      <c r="E44753" s="136"/>
      <c r="H44753" s="136"/>
      <c r="K44753" s="136"/>
      <c r="O44753" s="136"/>
      <c r="T44753" s="136"/>
      <c r="W44753" s="136"/>
      <c r="Z44753" s="136"/>
      <c r="AC44753" s="136"/>
    </row>
    <row r="44754" spans="2:29">
      <c r="B44754" s="136"/>
      <c r="E44754" s="136"/>
      <c r="H44754" s="136"/>
      <c r="K44754" s="136"/>
      <c r="O44754" s="136"/>
      <c r="T44754" s="136"/>
      <c r="W44754" s="136"/>
      <c r="Z44754" s="136"/>
      <c r="AC44754" s="136"/>
    </row>
    <row r="44755" spans="2:29">
      <c r="B44755" s="136"/>
      <c r="E44755" s="136"/>
      <c r="H44755" s="136"/>
      <c r="K44755" s="136"/>
      <c r="O44755" s="136"/>
      <c r="T44755" s="136"/>
      <c r="W44755" s="136"/>
      <c r="Z44755" s="136"/>
      <c r="AC44755" s="136"/>
    </row>
    <row r="44756" spans="2:29">
      <c r="B44756" s="136"/>
      <c r="E44756" s="136"/>
      <c r="H44756" s="136"/>
      <c r="K44756" s="136"/>
      <c r="O44756" s="136"/>
      <c r="T44756" s="136"/>
      <c r="W44756" s="136"/>
      <c r="Z44756" s="136"/>
      <c r="AC44756" s="136"/>
    </row>
    <row r="44757" spans="2:29">
      <c r="B44757" s="136"/>
      <c r="E44757" s="136"/>
      <c r="H44757" s="136"/>
      <c r="K44757" s="136"/>
      <c r="O44757" s="136"/>
      <c r="T44757" s="136"/>
      <c r="W44757" s="136"/>
      <c r="Z44757" s="136"/>
      <c r="AC44757" s="136"/>
    </row>
    <row r="44758" spans="2:29">
      <c r="B44758" s="136"/>
      <c r="E44758" s="136"/>
      <c r="H44758" s="136"/>
      <c r="K44758" s="136"/>
      <c r="O44758" s="136"/>
      <c r="T44758" s="136"/>
      <c r="W44758" s="136"/>
      <c r="Z44758" s="136"/>
      <c r="AC44758" s="136"/>
    </row>
    <row r="44759" spans="2:29">
      <c r="B44759" s="136"/>
      <c r="E44759" s="136"/>
      <c r="H44759" s="136"/>
      <c r="K44759" s="136"/>
      <c r="O44759" s="136"/>
      <c r="T44759" s="136"/>
      <c r="W44759" s="136"/>
      <c r="Z44759" s="136"/>
      <c r="AC44759" s="136"/>
    </row>
    <row r="44760" spans="2:29">
      <c r="B44760" s="136"/>
      <c r="E44760" s="136"/>
      <c r="H44760" s="136"/>
      <c r="K44760" s="136"/>
      <c r="O44760" s="136"/>
      <c r="T44760" s="136"/>
      <c r="W44760" s="136"/>
      <c r="Z44760" s="136"/>
      <c r="AC44760" s="136"/>
    </row>
    <row r="44761" spans="2:29">
      <c r="B44761" s="136"/>
      <c r="E44761" s="136"/>
      <c r="H44761" s="136"/>
      <c r="K44761" s="136"/>
      <c r="O44761" s="136"/>
      <c r="T44761" s="136"/>
      <c r="W44761" s="136"/>
      <c r="Z44761" s="136"/>
      <c r="AC44761" s="136"/>
    </row>
    <row r="44762" spans="2:29">
      <c r="B44762" s="136"/>
      <c r="E44762" s="136"/>
      <c r="H44762" s="136"/>
      <c r="K44762" s="136"/>
      <c r="O44762" s="136"/>
      <c r="T44762" s="136"/>
      <c r="W44762" s="136"/>
      <c r="Z44762" s="136"/>
      <c r="AC44762" s="136"/>
    </row>
    <row r="44763" spans="2:29">
      <c r="B44763" s="136"/>
      <c r="E44763" s="136"/>
      <c r="H44763" s="136"/>
      <c r="K44763" s="136"/>
      <c r="O44763" s="136"/>
      <c r="T44763" s="136"/>
      <c r="W44763" s="136"/>
      <c r="Z44763" s="136"/>
      <c r="AC44763" s="136"/>
    </row>
    <row r="44764" spans="2:29">
      <c r="B44764" s="136"/>
      <c r="E44764" s="136"/>
      <c r="H44764" s="136"/>
      <c r="K44764" s="136"/>
      <c r="O44764" s="136"/>
      <c r="T44764" s="136"/>
      <c r="W44764" s="136"/>
      <c r="Z44764" s="136"/>
      <c r="AC44764" s="136"/>
    </row>
    <row r="44765" spans="2:29">
      <c r="B44765" s="136"/>
      <c r="E44765" s="136"/>
      <c r="H44765" s="136"/>
      <c r="K44765" s="136"/>
      <c r="O44765" s="136"/>
      <c r="T44765" s="136"/>
      <c r="W44765" s="136"/>
      <c r="Z44765" s="136"/>
      <c r="AC44765" s="136"/>
    </row>
    <row r="44766" spans="2:29">
      <c r="B44766" s="136"/>
      <c r="E44766" s="136"/>
      <c r="H44766" s="136"/>
      <c r="K44766" s="136"/>
      <c r="O44766" s="136"/>
      <c r="T44766" s="136"/>
      <c r="W44766" s="136"/>
      <c r="Z44766" s="136"/>
      <c r="AC44766" s="136"/>
    </row>
    <row r="44767" spans="2:29">
      <c r="B44767" s="136"/>
      <c r="E44767" s="136"/>
      <c r="H44767" s="136"/>
      <c r="K44767" s="136"/>
      <c r="O44767" s="136"/>
      <c r="T44767" s="136"/>
      <c r="W44767" s="136"/>
      <c r="Z44767" s="136"/>
      <c r="AC44767" s="136"/>
    </row>
    <row r="44768" spans="2:29">
      <c r="B44768" s="136"/>
      <c r="E44768" s="136"/>
      <c r="H44768" s="136"/>
      <c r="K44768" s="136"/>
      <c r="O44768" s="136"/>
      <c r="T44768" s="136"/>
      <c r="W44768" s="136"/>
      <c r="Z44768" s="136"/>
      <c r="AC44768" s="136"/>
    </row>
    <row r="44769" spans="2:29">
      <c r="B44769" s="136"/>
      <c r="E44769" s="136"/>
      <c r="H44769" s="136"/>
      <c r="K44769" s="136"/>
      <c r="O44769" s="136"/>
      <c r="T44769" s="136"/>
      <c r="W44769" s="136"/>
      <c r="Z44769" s="136"/>
      <c r="AC44769" s="136"/>
    </row>
    <row r="44770" spans="2:29">
      <c r="B44770" s="136"/>
      <c r="E44770" s="136"/>
      <c r="H44770" s="136"/>
      <c r="K44770" s="136"/>
      <c r="O44770" s="136"/>
      <c r="T44770" s="136"/>
      <c r="W44770" s="136"/>
      <c r="Z44770" s="136"/>
      <c r="AC44770" s="136"/>
    </row>
    <row r="44771" spans="2:29">
      <c r="B44771" s="136"/>
      <c r="E44771" s="136"/>
      <c r="H44771" s="136"/>
      <c r="K44771" s="136"/>
      <c r="O44771" s="136"/>
      <c r="T44771" s="136"/>
      <c r="W44771" s="136"/>
      <c r="Z44771" s="136"/>
      <c r="AC44771" s="136"/>
    </row>
    <row r="44772" spans="2:29">
      <c r="B44772" s="136"/>
      <c r="E44772" s="136"/>
      <c r="H44772" s="136"/>
      <c r="K44772" s="136"/>
      <c r="O44772" s="136"/>
      <c r="T44772" s="136"/>
      <c r="W44772" s="136"/>
      <c r="Z44772" s="136"/>
      <c r="AC44772" s="136"/>
    </row>
    <row r="44773" spans="2:29">
      <c r="B44773" s="136"/>
      <c r="E44773" s="136"/>
      <c r="H44773" s="136"/>
      <c r="K44773" s="136"/>
      <c r="O44773" s="136"/>
      <c r="T44773" s="136"/>
      <c r="W44773" s="136"/>
      <c r="Z44773" s="136"/>
      <c r="AC44773" s="136"/>
    </row>
    <row r="44774" spans="2:29">
      <c r="B44774" s="136"/>
      <c r="E44774" s="136"/>
      <c r="H44774" s="136"/>
      <c r="K44774" s="136"/>
      <c r="O44774" s="136"/>
      <c r="T44774" s="136"/>
      <c r="W44774" s="136"/>
      <c r="Z44774" s="136"/>
      <c r="AC44774" s="136"/>
    </row>
    <row r="44775" spans="2:29">
      <c r="B44775" s="136"/>
      <c r="E44775" s="136"/>
      <c r="H44775" s="136"/>
      <c r="K44775" s="136"/>
      <c r="O44775" s="136"/>
      <c r="T44775" s="136"/>
      <c r="W44775" s="136"/>
      <c r="Z44775" s="136"/>
      <c r="AC44775" s="136"/>
    </row>
    <row r="44776" spans="2:29">
      <c r="B44776" s="136"/>
      <c r="E44776" s="136"/>
      <c r="H44776" s="136"/>
      <c r="K44776" s="136"/>
      <c r="O44776" s="136"/>
      <c r="T44776" s="136"/>
      <c r="W44776" s="136"/>
      <c r="Z44776" s="136"/>
      <c r="AC44776" s="136"/>
    </row>
    <row r="44777" spans="2:29">
      <c r="B44777" s="136"/>
      <c r="E44777" s="136"/>
      <c r="H44777" s="136"/>
      <c r="K44777" s="136"/>
      <c r="O44777" s="136"/>
      <c r="T44777" s="136"/>
      <c r="W44777" s="136"/>
      <c r="Z44777" s="136"/>
      <c r="AC44777" s="136"/>
    </row>
    <row r="44778" spans="2:29">
      <c r="B44778" s="136"/>
      <c r="E44778" s="136"/>
      <c r="H44778" s="136"/>
      <c r="K44778" s="136"/>
      <c r="O44778" s="136"/>
      <c r="T44778" s="136"/>
      <c r="W44778" s="136"/>
      <c r="Z44778" s="136"/>
      <c r="AC44778" s="136"/>
    </row>
    <row r="44779" spans="2:29">
      <c r="B44779" s="136"/>
      <c r="E44779" s="136"/>
      <c r="H44779" s="136"/>
      <c r="K44779" s="136"/>
      <c r="O44779" s="136"/>
      <c r="T44779" s="136"/>
      <c r="W44779" s="136"/>
      <c r="Z44779" s="136"/>
      <c r="AC44779" s="136"/>
    </row>
    <row r="44780" spans="2:29">
      <c r="B44780" s="136"/>
      <c r="E44780" s="136"/>
      <c r="H44780" s="136"/>
      <c r="K44780" s="136"/>
      <c r="O44780" s="136"/>
      <c r="T44780" s="136"/>
      <c r="W44780" s="136"/>
      <c r="Z44780" s="136"/>
      <c r="AC44780" s="136"/>
    </row>
    <row r="44781" spans="2:29">
      <c r="B44781" s="136"/>
      <c r="E44781" s="136"/>
      <c r="H44781" s="136"/>
      <c r="K44781" s="136"/>
      <c r="O44781" s="136"/>
      <c r="T44781" s="136"/>
      <c r="W44781" s="136"/>
      <c r="Z44781" s="136"/>
      <c r="AC44781" s="136"/>
    </row>
    <row r="44782" spans="2:29">
      <c r="B44782" s="136"/>
      <c r="E44782" s="136"/>
      <c r="H44782" s="136"/>
      <c r="K44782" s="136"/>
      <c r="O44782" s="136"/>
      <c r="T44782" s="136"/>
      <c r="W44782" s="136"/>
      <c r="Z44782" s="136"/>
      <c r="AC44782" s="136"/>
    </row>
    <row r="44783" spans="2:29">
      <c r="B44783" s="136"/>
      <c r="E44783" s="136"/>
      <c r="H44783" s="136"/>
      <c r="K44783" s="136"/>
      <c r="O44783" s="136"/>
      <c r="T44783" s="136"/>
      <c r="W44783" s="136"/>
      <c r="Z44783" s="136"/>
      <c r="AC44783" s="136"/>
    </row>
    <row r="44784" spans="2:29">
      <c r="B44784" s="136"/>
      <c r="E44784" s="136"/>
      <c r="H44784" s="136"/>
      <c r="K44784" s="136"/>
      <c r="O44784" s="136"/>
      <c r="T44784" s="136"/>
      <c r="W44784" s="136"/>
      <c r="Z44784" s="136"/>
      <c r="AC44784" s="136"/>
    </row>
    <row r="44785" spans="2:29">
      <c r="B44785" s="136"/>
      <c r="E44785" s="136"/>
      <c r="H44785" s="136"/>
      <c r="K44785" s="136"/>
      <c r="O44785" s="136"/>
      <c r="T44785" s="136"/>
      <c r="W44785" s="136"/>
      <c r="Z44785" s="136"/>
      <c r="AC44785" s="136"/>
    </row>
    <row r="44786" spans="2:29">
      <c r="B44786" s="136"/>
      <c r="E44786" s="136"/>
      <c r="H44786" s="136"/>
      <c r="K44786" s="136"/>
      <c r="O44786" s="136"/>
      <c r="T44786" s="136"/>
      <c r="W44786" s="136"/>
      <c r="Z44786" s="136"/>
      <c r="AC44786" s="136"/>
    </row>
    <row r="44787" spans="2:29">
      <c r="B44787" s="136"/>
      <c r="E44787" s="136"/>
      <c r="H44787" s="136"/>
      <c r="K44787" s="136"/>
      <c r="O44787" s="136"/>
      <c r="T44787" s="136"/>
      <c r="W44787" s="136"/>
      <c r="Z44787" s="136"/>
      <c r="AC44787" s="136"/>
    </row>
    <row r="44788" spans="2:29">
      <c r="B44788" s="136"/>
      <c r="E44788" s="136"/>
      <c r="H44788" s="136"/>
      <c r="K44788" s="136"/>
      <c r="O44788" s="136"/>
      <c r="T44788" s="136"/>
      <c r="W44788" s="136"/>
      <c r="Z44788" s="136"/>
      <c r="AC44788" s="136"/>
    </row>
    <row r="44789" spans="2:29">
      <c r="B44789" s="136"/>
      <c r="E44789" s="136"/>
      <c r="H44789" s="136"/>
      <c r="K44789" s="136"/>
      <c r="O44789" s="136"/>
      <c r="T44789" s="136"/>
      <c r="W44789" s="136"/>
      <c r="Z44789" s="136"/>
      <c r="AC44789" s="136"/>
    </row>
    <row r="44790" spans="2:29">
      <c r="B44790" s="136"/>
      <c r="E44790" s="136"/>
      <c r="H44790" s="136"/>
      <c r="K44790" s="136"/>
      <c r="O44790" s="136"/>
      <c r="T44790" s="136"/>
      <c r="W44790" s="136"/>
      <c r="Z44790" s="136"/>
      <c r="AC44790" s="136"/>
    </row>
    <row r="44791" spans="2:29">
      <c r="B44791" s="136"/>
      <c r="E44791" s="136"/>
      <c r="H44791" s="136"/>
      <c r="K44791" s="136"/>
      <c r="O44791" s="136"/>
      <c r="T44791" s="136"/>
      <c r="W44791" s="136"/>
      <c r="Z44791" s="136"/>
      <c r="AC44791" s="136"/>
    </row>
    <row r="44792" spans="2:29">
      <c r="B44792" s="136"/>
      <c r="E44792" s="136"/>
      <c r="H44792" s="136"/>
      <c r="K44792" s="136"/>
      <c r="O44792" s="136"/>
      <c r="T44792" s="136"/>
      <c r="W44792" s="136"/>
      <c r="Z44792" s="136"/>
      <c r="AC44792" s="136"/>
    </row>
    <row r="44793" spans="2:29">
      <c r="B44793" s="136"/>
      <c r="E44793" s="136"/>
      <c r="H44793" s="136"/>
      <c r="K44793" s="136"/>
      <c r="O44793" s="136"/>
      <c r="T44793" s="136"/>
      <c r="W44793" s="136"/>
      <c r="Z44793" s="136"/>
      <c r="AC44793" s="136"/>
    </row>
    <row r="44794" spans="2:29">
      <c r="B44794" s="136"/>
      <c r="E44794" s="136"/>
      <c r="H44794" s="136"/>
      <c r="K44794" s="136"/>
      <c r="O44794" s="136"/>
      <c r="T44794" s="136"/>
      <c r="W44794" s="136"/>
      <c r="Z44794" s="136"/>
      <c r="AC44794" s="136"/>
    </row>
    <row r="44795" spans="2:29">
      <c r="B44795" s="136"/>
      <c r="E44795" s="136"/>
      <c r="H44795" s="136"/>
      <c r="K44795" s="136"/>
      <c r="O44795" s="136"/>
      <c r="T44795" s="136"/>
      <c r="W44795" s="136"/>
      <c r="Z44795" s="136"/>
      <c r="AC44795" s="136"/>
    </row>
    <row r="44796" spans="2:29">
      <c r="B44796" s="136"/>
      <c r="E44796" s="136"/>
      <c r="H44796" s="136"/>
      <c r="K44796" s="136"/>
      <c r="O44796" s="136"/>
      <c r="T44796" s="136"/>
      <c r="W44796" s="136"/>
      <c r="Z44796" s="136"/>
      <c r="AC44796" s="136"/>
    </row>
    <row r="44797" spans="2:29">
      <c r="B44797" s="136"/>
      <c r="E44797" s="136"/>
      <c r="H44797" s="136"/>
      <c r="K44797" s="136"/>
      <c r="O44797" s="136"/>
      <c r="T44797" s="136"/>
      <c r="W44797" s="136"/>
      <c r="Z44797" s="136"/>
      <c r="AC44797" s="136"/>
    </row>
    <row r="44798" spans="2:29">
      <c r="B44798" s="136"/>
      <c r="E44798" s="136"/>
      <c r="H44798" s="136"/>
      <c r="K44798" s="136"/>
      <c r="O44798" s="136"/>
      <c r="T44798" s="136"/>
      <c r="W44798" s="136"/>
      <c r="Z44798" s="136"/>
      <c r="AC44798" s="136"/>
    </row>
    <row r="44799" spans="2:29">
      <c r="B44799" s="136"/>
      <c r="E44799" s="136"/>
      <c r="H44799" s="136"/>
      <c r="K44799" s="136"/>
      <c r="O44799" s="136"/>
      <c r="T44799" s="136"/>
      <c r="W44799" s="136"/>
      <c r="Z44799" s="136"/>
      <c r="AC44799" s="136"/>
    </row>
    <row r="44800" spans="2:29">
      <c r="B44800" s="136"/>
      <c r="E44800" s="136"/>
      <c r="H44800" s="136"/>
      <c r="K44800" s="136"/>
      <c r="O44800" s="136"/>
      <c r="T44800" s="136"/>
      <c r="W44800" s="136"/>
      <c r="Z44800" s="136"/>
      <c r="AC44800" s="136"/>
    </row>
    <row r="44801" spans="2:29">
      <c r="B44801" s="136"/>
      <c r="E44801" s="136"/>
      <c r="H44801" s="136"/>
      <c r="K44801" s="136"/>
      <c r="O44801" s="136"/>
      <c r="T44801" s="136"/>
      <c r="W44801" s="136"/>
      <c r="Z44801" s="136"/>
      <c r="AC44801" s="136"/>
    </row>
    <row r="44802" spans="2:29">
      <c r="B44802" s="136"/>
      <c r="E44802" s="136"/>
      <c r="H44802" s="136"/>
      <c r="K44802" s="136"/>
      <c r="O44802" s="136"/>
      <c r="T44802" s="136"/>
      <c r="W44802" s="136"/>
      <c r="Z44802" s="136"/>
      <c r="AC44802" s="136"/>
    </row>
    <row r="44803" spans="2:29">
      <c r="B44803" s="136"/>
      <c r="E44803" s="136"/>
      <c r="H44803" s="136"/>
      <c r="K44803" s="136"/>
      <c r="O44803" s="136"/>
      <c r="T44803" s="136"/>
      <c r="W44803" s="136"/>
      <c r="Z44803" s="136"/>
      <c r="AC44803" s="136"/>
    </row>
    <row r="44804" spans="2:29">
      <c r="B44804" s="136"/>
      <c r="E44804" s="136"/>
      <c r="H44804" s="136"/>
      <c r="K44804" s="136"/>
      <c r="O44804" s="136"/>
      <c r="T44804" s="136"/>
      <c r="W44804" s="136"/>
      <c r="Z44804" s="136"/>
      <c r="AC44804" s="136"/>
    </row>
    <row r="44805" spans="2:29">
      <c r="B44805" s="136"/>
      <c r="E44805" s="136"/>
      <c r="H44805" s="136"/>
      <c r="K44805" s="136"/>
      <c r="O44805" s="136"/>
      <c r="T44805" s="136"/>
      <c r="W44805" s="136"/>
      <c r="Z44805" s="136"/>
      <c r="AC44805" s="136"/>
    </row>
    <row r="44806" spans="2:29">
      <c r="B44806" s="136"/>
      <c r="E44806" s="136"/>
      <c r="H44806" s="136"/>
      <c r="K44806" s="136"/>
      <c r="O44806" s="136"/>
      <c r="T44806" s="136"/>
      <c r="W44806" s="136"/>
      <c r="Z44806" s="136"/>
      <c r="AC44806" s="136"/>
    </row>
    <row r="44807" spans="2:29">
      <c r="B44807" s="136"/>
      <c r="E44807" s="136"/>
      <c r="H44807" s="136"/>
      <c r="K44807" s="136"/>
      <c r="O44807" s="136"/>
      <c r="T44807" s="136"/>
      <c r="W44807" s="136"/>
      <c r="Z44807" s="136"/>
      <c r="AC44807" s="136"/>
    </row>
    <row r="44808" spans="2:29">
      <c r="B44808" s="136"/>
      <c r="E44808" s="136"/>
      <c r="H44808" s="136"/>
      <c r="K44808" s="136"/>
      <c r="O44808" s="136"/>
      <c r="T44808" s="136"/>
      <c r="W44808" s="136"/>
      <c r="Z44808" s="136"/>
      <c r="AC44808" s="136"/>
    </row>
    <row r="44809" spans="2:29">
      <c r="B44809" s="136"/>
      <c r="E44809" s="136"/>
      <c r="H44809" s="136"/>
      <c r="K44809" s="136"/>
      <c r="O44809" s="136"/>
      <c r="T44809" s="136"/>
      <c r="W44809" s="136"/>
      <c r="Z44809" s="136"/>
      <c r="AC44809" s="136"/>
    </row>
    <row r="44810" spans="2:29">
      <c r="B44810" s="136"/>
      <c r="E44810" s="136"/>
      <c r="H44810" s="136"/>
      <c r="K44810" s="136"/>
      <c r="O44810" s="136"/>
      <c r="T44810" s="136"/>
      <c r="W44810" s="136"/>
      <c r="Z44810" s="136"/>
      <c r="AC44810" s="136"/>
    </row>
    <row r="44811" spans="2:29">
      <c r="B44811" s="136"/>
      <c r="E44811" s="136"/>
      <c r="H44811" s="136"/>
      <c r="K44811" s="136"/>
      <c r="O44811" s="136"/>
      <c r="T44811" s="136"/>
      <c r="W44811" s="136"/>
      <c r="Z44811" s="136"/>
      <c r="AC44811" s="136"/>
    </row>
    <row r="44812" spans="2:29">
      <c r="B44812" s="136"/>
      <c r="E44812" s="136"/>
      <c r="H44812" s="136"/>
      <c r="K44812" s="136"/>
      <c r="O44812" s="136"/>
      <c r="T44812" s="136"/>
      <c r="W44812" s="136"/>
      <c r="Z44812" s="136"/>
      <c r="AC44812" s="136"/>
    </row>
    <row r="44813" spans="2:29">
      <c r="B44813" s="136"/>
      <c r="E44813" s="136"/>
      <c r="H44813" s="136"/>
      <c r="K44813" s="136"/>
      <c r="O44813" s="136"/>
      <c r="T44813" s="136"/>
      <c r="W44813" s="136"/>
      <c r="Z44813" s="136"/>
      <c r="AC44813" s="136"/>
    </row>
    <row r="44814" spans="2:29">
      <c r="B44814" s="136"/>
      <c r="E44814" s="136"/>
      <c r="H44814" s="136"/>
      <c r="K44814" s="136"/>
      <c r="O44814" s="136"/>
      <c r="T44814" s="136"/>
      <c r="W44814" s="136"/>
      <c r="Z44814" s="136"/>
      <c r="AC44814" s="136"/>
    </row>
    <row r="44815" spans="2:29">
      <c r="B44815" s="136"/>
      <c r="E44815" s="136"/>
      <c r="H44815" s="136"/>
      <c r="K44815" s="136"/>
      <c r="O44815" s="136"/>
      <c r="T44815" s="136"/>
      <c r="W44815" s="136"/>
      <c r="Z44815" s="136"/>
      <c r="AC44815" s="136"/>
    </row>
    <row r="44816" spans="2:29">
      <c r="B44816" s="136"/>
      <c r="E44816" s="136"/>
      <c r="H44816" s="136"/>
      <c r="K44816" s="136"/>
      <c r="O44816" s="136"/>
      <c r="T44816" s="136"/>
      <c r="W44816" s="136"/>
      <c r="Z44816" s="136"/>
      <c r="AC44816" s="136"/>
    </row>
    <row r="44817" spans="2:29">
      <c r="B44817" s="136"/>
      <c r="E44817" s="136"/>
      <c r="H44817" s="136"/>
      <c r="K44817" s="136"/>
      <c r="O44817" s="136"/>
      <c r="T44817" s="136"/>
      <c r="W44817" s="136"/>
      <c r="Z44817" s="136"/>
      <c r="AC44817" s="136"/>
    </row>
    <row r="44818" spans="2:29">
      <c r="B44818" s="136"/>
      <c r="E44818" s="136"/>
      <c r="H44818" s="136"/>
      <c r="K44818" s="136"/>
      <c r="O44818" s="136"/>
      <c r="T44818" s="136"/>
      <c r="W44818" s="136"/>
      <c r="Z44818" s="136"/>
      <c r="AC44818" s="136"/>
    </row>
    <row r="44819" spans="2:29">
      <c r="B44819" s="136"/>
      <c r="E44819" s="136"/>
      <c r="H44819" s="136"/>
      <c r="K44819" s="136"/>
      <c r="O44819" s="136"/>
      <c r="T44819" s="136"/>
      <c r="W44819" s="136"/>
      <c r="Z44819" s="136"/>
      <c r="AC44819" s="136"/>
    </row>
    <row r="44820" spans="2:29">
      <c r="B44820" s="136"/>
      <c r="E44820" s="136"/>
      <c r="H44820" s="136"/>
      <c r="K44820" s="136"/>
      <c r="O44820" s="136"/>
      <c r="T44820" s="136"/>
      <c r="W44820" s="136"/>
      <c r="Z44820" s="136"/>
      <c r="AC44820" s="136"/>
    </row>
    <row r="44821" spans="2:29">
      <c r="B44821" s="136"/>
      <c r="E44821" s="136"/>
      <c r="H44821" s="136"/>
      <c r="K44821" s="136"/>
      <c r="O44821" s="136"/>
      <c r="T44821" s="136"/>
      <c r="W44821" s="136"/>
      <c r="Z44821" s="136"/>
      <c r="AC44821" s="136"/>
    </row>
    <row r="44822" spans="2:29">
      <c r="B44822" s="136"/>
      <c r="E44822" s="136"/>
      <c r="H44822" s="136"/>
      <c r="K44822" s="136"/>
      <c r="O44822" s="136"/>
      <c r="T44822" s="136"/>
      <c r="W44822" s="136"/>
      <c r="Z44822" s="136"/>
      <c r="AC44822" s="136"/>
    </row>
    <row r="44823" spans="2:29">
      <c r="B44823" s="136"/>
      <c r="E44823" s="136"/>
      <c r="H44823" s="136"/>
      <c r="K44823" s="136"/>
      <c r="O44823" s="136"/>
      <c r="T44823" s="136"/>
      <c r="W44823" s="136"/>
      <c r="Z44823" s="136"/>
      <c r="AC44823" s="136"/>
    </row>
    <row r="44824" spans="2:29">
      <c r="B44824" s="136"/>
      <c r="E44824" s="136"/>
      <c r="H44824" s="136"/>
      <c r="K44824" s="136"/>
      <c r="O44824" s="136"/>
      <c r="T44824" s="136"/>
      <c r="W44824" s="136"/>
      <c r="Z44824" s="136"/>
      <c r="AC44824" s="136"/>
    </row>
    <row r="44825" spans="2:29">
      <c r="B44825" s="136"/>
      <c r="E44825" s="136"/>
      <c r="H44825" s="136"/>
      <c r="K44825" s="136"/>
      <c r="O44825" s="136"/>
      <c r="T44825" s="136"/>
      <c r="W44825" s="136"/>
      <c r="Z44825" s="136"/>
      <c r="AC44825" s="136"/>
    </row>
    <row r="44826" spans="2:29">
      <c r="B44826" s="136"/>
      <c r="E44826" s="136"/>
      <c r="H44826" s="136"/>
      <c r="K44826" s="136"/>
      <c r="O44826" s="136"/>
      <c r="T44826" s="136"/>
      <c r="W44826" s="136"/>
      <c r="Z44826" s="136"/>
      <c r="AC44826" s="136"/>
    </row>
    <row r="44827" spans="2:29">
      <c r="B44827" s="136"/>
      <c r="E44827" s="136"/>
      <c r="H44827" s="136"/>
      <c r="K44827" s="136"/>
      <c r="O44827" s="136"/>
      <c r="T44827" s="136"/>
      <c r="W44827" s="136"/>
      <c r="Z44827" s="136"/>
      <c r="AC44827" s="136"/>
    </row>
    <row r="44828" spans="2:29">
      <c r="B44828" s="136"/>
      <c r="E44828" s="136"/>
      <c r="H44828" s="136"/>
      <c r="K44828" s="136"/>
      <c r="O44828" s="136"/>
      <c r="T44828" s="136"/>
      <c r="W44828" s="136"/>
      <c r="Z44828" s="136"/>
      <c r="AC44828" s="136"/>
    </row>
    <row r="44829" spans="2:29">
      <c r="B44829" s="136"/>
      <c r="E44829" s="136"/>
      <c r="H44829" s="136"/>
      <c r="K44829" s="136"/>
      <c r="O44829" s="136"/>
      <c r="T44829" s="136"/>
      <c r="W44829" s="136"/>
      <c r="Z44829" s="136"/>
      <c r="AC44829" s="136"/>
    </row>
    <row r="44830" spans="2:29">
      <c r="B44830" s="136"/>
      <c r="E44830" s="136"/>
      <c r="H44830" s="136"/>
      <c r="K44830" s="136"/>
      <c r="O44830" s="136"/>
      <c r="T44830" s="136"/>
      <c r="W44830" s="136"/>
      <c r="Z44830" s="136"/>
      <c r="AC44830" s="136"/>
    </row>
    <row r="44831" spans="2:29">
      <c r="B44831" s="136"/>
      <c r="E44831" s="136"/>
      <c r="H44831" s="136"/>
      <c r="K44831" s="136"/>
      <c r="O44831" s="136"/>
      <c r="T44831" s="136"/>
      <c r="W44831" s="136"/>
      <c r="Z44831" s="136"/>
      <c r="AC44831" s="136"/>
    </row>
    <row r="44832" spans="2:29">
      <c r="B44832" s="136"/>
      <c r="E44832" s="136"/>
      <c r="H44832" s="136"/>
      <c r="K44832" s="136"/>
      <c r="O44832" s="136"/>
      <c r="T44832" s="136"/>
      <c r="W44832" s="136"/>
      <c r="Z44832" s="136"/>
      <c r="AC44832" s="136"/>
    </row>
    <row r="44833" spans="2:29">
      <c r="B44833" s="136"/>
      <c r="E44833" s="136"/>
      <c r="H44833" s="136"/>
      <c r="K44833" s="136"/>
      <c r="O44833" s="136"/>
      <c r="T44833" s="136"/>
      <c r="W44833" s="136"/>
      <c r="Z44833" s="136"/>
      <c r="AC44833" s="136"/>
    </row>
    <row r="44834" spans="2:29">
      <c r="B44834" s="136"/>
      <c r="E44834" s="136"/>
      <c r="H44834" s="136"/>
      <c r="K44834" s="136"/>
      <c r="O44834" s="136"/>
      <c r="T44834" s="136"/>
      <c r="W44834" s="136"/>
      <c r="Z44834" s="136"/>
      <c r="AC44834" s="136"/>
    </row>
    <row r="44835" spans="2:29">
      <c r="B44835" s="136"/>
      <c r="E44835" s="136"/>
      <c r="H44835" s="136"/>
      <c r="K44835" s="136"/>
      <c r="O44835" s="136"/>
      <c r="T44835" s="136"/>
      <c r="W44835" s="136"/>
      <c r="Z44835" s="136"/>
      <c r="AC44835" s="136"/>
    </row>
    <row r="44836" spans="2:29">
      <c r="B44836" s="136"/>
      <c r="E44836" s="136"/>
      <c r="H44836" s="136"/>
      <c r="K44836" s="136"/>
      <c r="O44836" s="136"/>
      <c r="T44836" s="136"/>
      <c r="W44836" s="136"/>
      <c r="Z44836" s="136"/>
      <c r="AC44836" s="136"/>
    </row>
    <row r="44837" spans="2:29">
      <c r="B44837" s="136"/>
      <c r="E44837" s="136"/>
      <c r="H44837" s="136"/>
      <c r="K44837" s="136"/>
      <c r="O44837" s="136"/>
      <c r="T44837" s="136"/>
      <c r="W44837" s="136"/>
      <c r="Z44837" s="136"/>
      <c r="AC44837" s="136"/>
    </row>
    <row r="44838" spans="2:29">
      <c r="B44838" s="136"/>
      <c r="E44838" s="136"/>
      <c r="H44838" s="136"/>
      <c r="K44838" s="136"/>
      <c r="O44838" s="136"/>
      <c r="T44838" s="136"/>
      <c r="W44838" s="136"/>
      <c r="Z44838" s="136"/>
      <c r="AC44838" s="136"/>
    </row>
    <row r="44839" spans="2:29">
      <c r="B44839" s="136"/>
      <c r="E44839" s="136"/>
      <c r="H44839" s="136"/>
      <c r="K44839" s="136"/>
      <c r="O44839" s="136"/>
      <c r="T44839" s="136"/>
      <c r="W44839" s="136"/>
      <c r="Z44839" s="136"/>
      <c r="AC44839" s="136"/>
    </row>
    <row r="44840" spans="2:29">
      <c r="B44840" s="136"/>
      <c r="E44840" s="136"/>
      <c r="H44840" s="136"/>
      <c r="K44840" s="136"/>
      <c r="O44840" s="136"/>
      <c r="T44840" s="136"/>
      <c r="W44840" s="136"/>
      <c r="Z44840" s="136"/>
      <c r="AC44840" s="136"/>
    </row>
    <row r="44841" spans="2:29">
      <c r="B44841" s="136"/>
      <c r="E44841" s="136"/>
      <c r="H44841" s="136"/>
      <c r="K44841" s="136"/>
      <c r="O44841" s="136"/>
      <c r="T44841" s="136"/>
      <c r="W44841" s="136"/>
      <c r="Z44841" s="136"/>
      <c r="AC44841" s="136"/>
    </row>
    <row r="44842" spans="2:29">
      <c r="B44842" s="136"/>
      <c r="E44842" s="136"/>
      <c r="H44842" s="136"/>
      <c r="K44842" s="136"/>
      <c r="O44842" s="136"/>
      <c r="T44842" s="136"/>
      <c r="W44842" s="136"/>
      <c r="Z44842" s="136"/>
      <c r="AC44842" s="136"/>
    </row>
    <row r="44843" spans="2:29">
      <c r="B44843" s="136"/>
      <c r="E44843" s="136"/>
      <c r="H44843" s="136"/>
      <c r="K44843" s="136"/>
      <c r="O44843" s="136"/>
      <c r="T44843" s="136"/>
      <c r="W44843" s="136"/>
      <c r="Z44843" s="136"/>
      <c r="AC44843" s="136"/>
    </row>
    <row r="44844" spans="2:29">
      <c r="B44844" s="136"/>
      <c r="E44844" s="136"/>
      <c r="H44844" s="136"/>
      <c r="K44844" s="136"/>
      <c r="O44844" s="136"/>
      <c r="T44844" s="136"/>
      <c r="W44844" s="136"/>
      <c r="Z44844" s="136"/>
      <c r="AC44844" s="136"/>
    </row>
    <row r="44845" spans="2:29">
      <c r="B44845" s="136"/>
      <c r="E44845" s="136"/>
      <c r="H44845" s="136"/>
      <c r="K44845" s="136"/>
      <c r="O44845" s="136"/>
      <c r="T44845" s="136"/>
      <c r="W44845" s="136"/>
      <c r="Z44845" s="136"/>
      <c r="AC44845" s="136"/>
    </row>
    <row r="44846" spans="2:29">
      <c r="B44846" s="136"/>
      <c r="E44846" s="136"/>
      <c r="H44846" s="136"/>
      <c r="K44846" s="136"/>
      <c r="O44846" s="136"/>
      <c r="T44846" s="136"/>
      <c r="W44846" s="136"/>
      <c r="Z44846" s="136"/>
      <c r="AC44846" s="136"/>
    </row>
    <row r="44847" spans="2:29">
      <c r="B44847" s="136"/>
      <c r="E44847" s="136"/>
      <c r="H44847" s="136"/>
      <c r="K44847" s="136"/>
      <c r="O44847" s="136"/>
      <c r="T44847" s="136"/>
      <c r="W44847" s="136"/>
      <c r="Z44847" s="136"/>
      <c r="AC44847" s="136"/>
    </row>
    <row r="44848" spans="2:29">
      <c r="B44848" s="136"/>
      <c r="E44848" s="136"/>
      <c r="H44848" s="136"/>
      <c r="K44848" s="136"/>
      <c r="O44848" s="136"/>
      <c r="T44848" s="136"/>
      <c r="W44848" s="136"/>
      <c r="Z44848" s="136"/>
      <c r="AC44848" s="136"/>
    </row>
    <row r="44849" spans="2:29">
      <c r="B44849" s="136"/>
      <c r="E44849" s="136"/>
      <c r="H44849" s="136"/>
      <c r="K44849" s="136"/>
      <c r="O44849" s="136"/>
      <c r="T44849" s="136"/>
      <c r="W44849" s="136"/>
      <c r="Z44849" s="136"/>
      <c r="AC44849" s="136"/>
    </row>
    <row r="44850" spans="2:29">
      <c r="B44850" s="136"/>
      <c r="E44850" s="136"/>
      <c r="H44850" s="136"/>
      <c r="K44850" s="136"/>
      <c r="O44850" s="136"/>
      <c r="T44850" s="136"/>
      <c r="W44850" s="136"/>
      <c r="Z44850" s="136"/>
      <c r="AC44850" s="136"/>
    </row>
    <row r="44851" spans="2:29">
      <c r="B44851" s="136"/>
      <c r="E44851" s="136"/>
      <c r="H44851" s="136"/>
      <c r="K44851" s="136"/>
      <c r="O44851" s="136"/>
      <c r="T44851" s="136"/>
      <c r="W44851" s="136"/>
      <c r="Z44851" s="136"/>
      <c r="AC44851" s="136"/>
    </row>
    <row r="44852" spans="2:29">
      <c r="B44852" s="136"/>
      <c r="E44852" s="136"/>
      <c r="H44852" s="136"/>
      <c r="K44852" s="136"/>
      <c r="O44852" s="136"/>
      <c r="T44852" s="136"/>
      <c r="W44852" s="136"/>
      <c r="Z44852" s="136"/>
      <c r="AC44852" s="136"/>
    </row>
    <row r="44853" spans="2:29">
      <c r="B44853" s="136"/>
      <c r="E44853" s="136"/>
      <c r="H44853" s="136"/>
      <c r="K44853" s="136"/>
      <c r="O44853" s="136"/>
      <c r="T44853" s="136"/>
      <c r="W44853" s="136"/>
      <c r="Z44853" s="136"/>
      <c r="AC44853" s="136"/>
    </row>
    <row r="44854" spans="2:29">
      <c r="B44854" s="136"/>
      <c r="E44854" s="136"/>
      <c r="H44854" s="136"/>
      <c r="K44854" s="136"/>
      <c r="O44854" s="136"/>
      <c r="T44854" s="136"/>
      <c r="W44854" s="136"/>
      <c r="Z44854" s="136"/>
      <c r="AC44854" s="136"/>
    </row>
    <row r="44855" spans="2:29">
      <c r="B44855" s="136"/>
      <c r="E44855" s="136"/>
      <c r="H44855" s="136"/>
      <c r="K44855" s="136"/>
      <c r="O44855" s="136"/>
      <c r="T44855" s="136"/>
      <c r="W44855" s="136"/>
      <c r="Z44855" s="136"/>
      <c r="AC44855" s="136"/>
    </row>
    <row r="44856" spans="2:29">
      <c r="B44856" s="136"/>
      <c r="E44856" s="136"/>
      <c r="H44856" s="136"/>
      <c r="K44856" s="136"/>
      <c r="O44856" s="136"/>
      <c r="T44856" s="136"/>
      <c r="W44856" s="136"/>
      <c r="Z44856" s="136"/>
      <c r="AC44856" s="136"/>
    </row>
    <row r="44857" spans="2:29">
      <c r="B44857" s="136"/>
      <c r="E44857" s="136"/>
      <c r="H44857" s="136"/>
      <c r="K44857" s="136"/>
      <c r="O44857" s="136"/>
      <c r="T44857" s="136"/>
      <c r="W44857" s="136"/>
      <c r="Z44857" s="136"/>
      <c r="AC44857" s="136"/>
    </row>
    <row r="44858" spans="2:29">
      <c r="B44858" s="136"/>
      <c r="E44858" s="136"/>
      <c r="H44858" s="136"/>
      <c r="K44858" s="136"/>
      <c r="O44858" s="136"/>
      <c r="T44858" s="136"/>
      <c r="W44858" s="136"/>
      <c r="Z44858" s="136"/>
      <c r="AC44858" s="136"/>
    </row>
    <row r="44859" spans="2:29">
      <c r="B44859" s="136"/>
      <c r="E44859" s="136"/>
      <c r="H44859" s="136"/>
      <c r="K44859" s="136"/>
      <c r="O44859" s="136"/>
      <c r="T44859" s="136"/>
      <c r="W44859" s="136"/>
      <c r="Z44859" s="136"/>
      <c r="AC44859" s="136"/>
    </row>
    <row r="44860" spans="2:29">
      <c r="B44860" s="136"/>
      <c r="E44860" s="136"/>
      <c r="H44860" s="136"/>
      <c r="K44860" s="136"/>
      <c r="O44860" s="136"/>
      <c r="T44860" s="136"/>
      <c r="W44860" s="136"/>
      <c r="Z44860" s="136"/>
      <c r="AC44860" s="136"/>
    </row>
    <row r="44861" spans="2:29">
      <c r="B44861" s="136"/>
      <c r="E44861" s="136"/>
      <c r="H44861" s="136"/>
      <c r="K44861" s="136"/>
      <c r="O44861" s="136"/>
      <c r="T44861" s="136"/>
      <c r="W44861" s="136"/>
      <c r="Z44861" s="136"/>
      <c r="AC44861" s="136"/>
    </row>
    <row r="44862" spans="2:29">
      <c r="B44862" s="136"/>
      <c r="E44862" s="136"/>
      <c r="H44862" s="136"/>
      <c r="K44862" s="136"/>
      <c r="O44862" s="136"/>
      <c r="T44862" s="136"/>
      <c r="W44862" s="136"/>
      <c r="Z44862" s="136"/>
      <c r="AC44862" s="136"/>
    </row>
    <row r="44863" spans="2:29">
      <c r="B44863" s="136"/>
      <c r="E44863" s="136"/>
      <c r="H44863" s="136"/>
      <c r="K44863" s="136"/>
      <c r="O44863" s="136"/>
      <c r="T44863" s="136"/>
      <c r="W44863" s="136"/>
      <c r="Z44863" s="136"/>
      <c r="AC44863" s="136"/>
    </row>
    <row r="44864" spans="2:29">
      <c r="B44864" s="136"/>
      <c r="E44864" s="136"/>
      <c r="H44864" s="136"/>
      <c r="K44864" s="136"/>
      <c r="O44864" s="136"/>
      <c r="T44864" s="136"/>
      <c r="W44864" s="136"/>
      <c r="Z44864" s="136"/>
      <c r="AC44864" s="136"/>
    </row>
    <row r="44865" spans="2:29">
      <c r="B44865" s="136"/>
      <c r="E44865" s="136"/>
      <c r="H44865" s="136"/>
      <c r="K44865" s="136"/>
      <c r="O44865" s="136"/>
      <c r="T44865" s="136"/>
      <c r="W44865" s="136"/>
      <c r="Z44865" s="136"/>
      <c r="AC44865" s="136"/>
    </row>
    <row r="44866" spans="2:29">
      <c r="B44866" s="136"/>
      <c r="E44866" s="136"/>
      <c r="H44866" s="136"/>
      <c r="K44866" s="136"/>
      <c r="O44866" s="136"/>
      <c r="T44866" s="136"/>
      <c r="W44866" s="136"/>
      <c r="Z44866" s="136"/>
      <c r="AC44866" s="136"/>
    </row>
    <row r="44867" spans="2:29">
      <c r="B44867" s="136"/>
      <c r="E44867" s="136"/>
      <c r="H44867" s="136"/>
      <c r="K44867" s="136"/>
      <c r="O44867" s="136"/>
      <c r="T44867" s="136"/>
      <c r="W44867" s="136"/>
      <c r="Z44867" s="136"/>
      <c r="AC44867" s="136"/>
    </row>
    <row r="44868" spans="2:29">
      <c r="B44868" s="136"/>
      <c r="E44868" s="136"/>
      <c r="H44868" s="136"/>
      <c r="K44868" s="136"/>
      <c r="O44868" s="136"/>
      <c r="T44868" s="136"/>
      <c r="W44868" s="136"/>
      <c r="Z44868" s="136"/>
      <c r="AC44868" s="136"/>
    </row>
    <row r="44869" spans="2:29">
      <c r="B44869" s="136"/>
      <c r="E44869" s="136"/>
      <c r="H44869" s="136"/>
      <c r="K44869" s="136"/>
      <c r="O44869" s="136"/>
      <c r="T44869" s="136"/>
      <c r="W44869" s="136"/>
      <c r="Z44869" s="136"/>
      <c r="AC44869" s="136"/>
    </row>
    <row r="44870" spans="2:29">
      <c r="B44870" s="136"/>
      <c r="E44870" s="136"/>
      <c r="H44870" s="136"/>
      <c r="K44870" s="136"/>
      <c r="O44870" s="136"/>
      <c r="T44870" s="136"/>
      <c r="W44870" s="136"/>
      <c r="Z44870" s="136"/>
      <c r="AC44870" s="136"/>
    </row>
    <row r="44871" spans="2:29">
      <c r="B44871" s="136"/>
      <c r="E44871" s="136"/>
      <c r="H44871" s="136"/>
      <c r="K44871" s="136"/>
      <c r="O44871" s="136"/>
      <c r="T44871" s="136"/>
      <c r="W44871" s="136"/>
      <c r="Z44871" s="136"/>
      <c r="AC44871" s="136"/>
    </row>
    <row r="44872" spans="2:29">
      <c r="B44872" s="136"/>
      <c r="E44872" s="136"/>
      <c r="H44872" s="136"/>
      <c r="K44872" s="136"/>
      <c r="O44872" s="136"/>
      <c r="T44872" s="136"/>
      <c r="W44872" s="136"/>
      <c r="Z44872" s="136"/>
      <c r="AC44872" s="136"/>
    </row>
    <row r="44873" spans="2:29">
      <c r="B44873" s="136"/>
      <c r="E44873" s="136"/>
      <c r="H44873" s="136"/>
      <c r="K44873" s="136"/>
      <c r="O44873" s="136"/>
      <c r="T44873" s="136"/>
      <c r="W44873" s="136"/>
      <c r="Z44873" s="136"/>
      <c r="AC44873" s="136"/>
    </row>
    <row r="44874" spans="2:29">
      <c r="B44874" s="136"/>
      <c r="E44874" s="136"/>
      <c r="H44874" s="136"/>
      <c r="K44874" s="136"/>
      <c r="O44874" s="136"/>
      <c r="T44874" s="136"/>
      <c r="W44874" s="136"/>
      <c r="Z44874" s="136"/>
      <c r="AC44874" s="136"/>
    </row>
    <row r="44875" spans="2:29">
      <c r="B44875" s="136"/>
      <c r="E44875" s="136"/>
      <c r="H44875" s="136"/>
      <c r="K44875" s="136"/>
      <c r="O44875" s="136"/>
      <c r="T44875" s="136"/>
      <c r="W44875" s="136"/>
      <c r="Z44875" s="136"/>
      <c r="AC44875" s="136"/>
    </row>
    <row r="44876" spans="2:29">
      <c r="B44876" s="136"/>
      <c r="E44876" s="136"/>
      <c r="H44876" s="136"/>
      <c r="K44876" s="136"/>
      <c r="O44876" s="136"/>
      <c r="T44876" s="136"/>
      <c r="W44876" s="136"/>
      <c r="Z44876" s="136"/>
      <c r="AC44876" s="136"/>
    </row>
    <row r="44877" spans="2:29">
      <c r="B44877" s="136"/>
      <c r="E44877" s="136"/>
      <c r="H44877" s="136"/>
      <c r="K44877" s="136"/>
      <c r="O44877" s="136"/>
      <c r="T44877" s="136"/>
      <c r="W44877" s="136"/>
      <c r="Z44877" s="136"/>
      <c r="AC44877" s="136"/>
    </row>
    <row r="44878" spans="2:29">
      <c r="B44878" s="136"/>
      <c r="E44878" s="136"/>
      <c r="H44878" s="136"/>
      <c r="K44878" s="136"/>
      <c r="O44878" s="136"/>
      <c r="T44878" s="136"/>
      <c r="W44878" s="136"/>
      <c r="Z44878" s="136"/>
      <c r="AC44878" s="136"/>
    </row>
    <row r="44879" spans="2:29">
      <c r="B44879" s="136"/>
      <c r="E44879" s="136"/>
      <c r="H44879" s="136"/>
      <c r="K44879" s="136"/>
      <c r="O44879" s="136"/>
      <c r="T44879" s="136"/>
      <c r="W44879" s="136"/>
      <c r="Z44879" s="136"/>
      <c r="AC44879" s="136"/>
    </row>
    <row r="44880" spans="2:29">
      <c r="B44880" s="136"/>
      <c r="E44880" s="136"/>
      <c r="H44880" s="136"/>
      <c r="K44880" s="136"/>
      <c r="O44880" s="136"/>
      <c r="T44880" s="136"/>
      <c r="W44880" s="136"/>
      <c r="Z44880" s="136"/>
      <c r="AC44880" s="136"/>
    </row>
    <row r="44881" spans="2:29">
      <c r="B44881" s="136"/>
      <c r="E44881" s="136"/>
      <c r="H44881" s="136"/>
      <c r="K44881" s="136"/>
      <c r="O44881" s="136"/>
      <c r="T44881" s="136"/>
      <c r="W44881" s="136"/>
      <c r="Z44881" s="136"/>
      <c r="AC44881" s="136"/>
    </row>
    <row r="44882" spans="2:29">
      <c r="B44882" s="136"/>
      <c r="E44882" s="136"/>
      <c r="H44882" s="136"/>
      <c r="K44882" s="136"/>
      <c r="O44882" s="136"/>
      <c r="T44882" s="136"/>
      <c r="W44882" s="136"/>
      <c r="Z44882" s="136"/>
      <c r="AC44882" s="136"/>
    </row>
    <row r="44883" spans="2:29">
      <c r="B44883" s="136"/>
      <c r="E44883" s="136"/>
      <c r="H44883" s="136"/>
      <c r="K44883" s="136"/>
      <c r="O44883" s="136"/>
      <c r="T44883" s="136"/>
      <c r="W44883" s="136"/>
      <c r="Z44883" s="136"/>
      <c r="AC44883" s="136"/>
    </row>
    <row r="44884" spans="2:29">
      <c r="B44884" s="136"/>
      <c r="E44884" s="136"/>
      <c r="H44884" s="136"/>
      <c r="K44884" s="136"/>
      <c r="O44884" s="136"/>
      <c r="T44884" s="136"/>
      <c r="W44884" s="136"/>
      <c r="Z44884" s="136"/>
      <c r="AC44884" s="136"/>
    </row>
    <row r="44885" spans="2:29">
      <c r="B44885" s="136"/>
      <c r="E44885" s="136"/>
      <c r="H44885" s="136"/>
      <c r="K44885" s="136"/>
      <c r="O44885" s="136"/>
      <c r="T44885" s="136"/>
      <c r="W44885" s="136"/>
      <c r="Z44885" s="136"/>
      <c r="AC44885" s="136"/>
    </row>
    <row r="44886" spans="2:29">
      <c r="B44886" s="136"/>
      <c r="E44886" s="136"/>
      <c r="H44886" s="136"/>
      <c r="K44886" s="136"/>
      <c r="O44886" s="136"/>
      <c r="T44886" s="136"/>
      <c r="W44886" s="136"/>
      <c r="Z44886" s="136"/>
      <c r="AC44886" s="136"/>
    </row>
    <row r="44887" spans="2:29">
      <c r="B44887" s="136"/>
      <c r="E44887" s="136"/>
      <c r="H44887" s="136"/>
      <c r="K44887" s="136"/>
      <c r="O44887" s="136"/>
      <c r="T44887" s="136"/>
      <c r="W44887" s="136"/>
      <c r="Z44887" s="136"/>
      <c r="AC44887" s="136"/>
    </row>
    <row r="44888" spans="2:29">
      <c r="B44888" s="136"/>
      <c r="E44888" s="136"/>
      <c r="H44888" s="136"/>
      <c r="K44888" s="136"/>
      <c r="O44888" s="136"/>
      <c r="T44888" s="136"/>
      <c r="W44888" s="136"/>
      <c r="Z44888" s="136"/>
      <c r="AC44888" s="136"/>
    </row>
    <row r="44889" spans="2:29">
      <c r="B44889" s="136"/>
      <c r="E44889" s="136"/>
      <c r="H44889" s="136"/>
      <c r="K44889" s="136"/>
      <c r="O44889" s="136"/>
      <c r="T44889" s="136"/>
      <c r="W44889" s="136"/>
      <c r="Z44889" s="136"/>
      <c r="AC44889" s="136"/>
    </row>
    <row r="44890" spans="2:29">
      <c r="B44890" s="136"/>
      <c r="E44890" s="136"/>
      <c r="H44890" s="136"/>
      <c r="K44890" s="136"/>
      <c r="O44890" s="136"/>
      <c r="T44890" s="136"/>
      <c r="W44890" s="136"/>
      <c r="Z44890" s="136"/>
      <c r="AC44890" s="136"/>
    </row>
    <row r="44891" spans="2:29">
      <c r="B44891" s="136"/>
      <c r="E44891" s="136"/>
      <c r="H44891" s="136"/>
      <c r="K44891" s="136"/>
      <c r="O44891" s="136"/>
      <c r="T44891" s="136"/>
      <c r="W44891" s="136"/>
      <c r="Z44891" s="136"/>
      <c r="AC44891" s="136"/>
    </row>
    <row r="44892" spans="2:29">
      <c r="B44892" s="136"/>
      <c r="E44892" s="136"/>
      <c r="H44892" s="136"/>
      <c r="K44892" s="136"/>
      <c r="O44892" s="136"/>
      <c r="T44892" s="136"/>
      <c r="W44892" s="136"/>
      <c r="Z44892" s="136"/>
      <c r="AC44892" s="136"/>
    </row>
    <row r="44893" spans="2:29">
      <c r="B44893" s="136"/>
      <c r="E44893" s="136"/>
      <c r="H44893" s="136"/>
      <c r="K44893" s="136"/>
      <c r="O44893" s="136"/>
      <c r="T44893" s="136"/>
      <c r="W44893" s="136"/>
      <c r="Z44893" s="136"/>
      <c r="AC44893" s="136"/>
    </row>
    <row r="44894" spans="2:29">
      <c r="B44894" s="136"/>
      <c r="E44894" s="136"/>
      <c r="H44894" s="136"/>
      <c r="K44894" s="136"/>
      <c r="O44894" s="136"/>
      <c r="T44894" s="136"/>
      <c r="W44894" s="136"/>
      <c r="Z44894" s="136"/>
      <c r="AC44894" s="136"/>
    </row>
    <row r="44895" spans="2:29">
      <c r="B44895" s="136"/>
      <c r="E44895" s="136"/>
      <c r="H44895" s="136"/>
      <c r="K44895" s="136"/>
      <c r="O44895" s="136"/>
      <c r="T44895" s="136"/>
      <c r="W44895" s="136"/>
      <c r="Z44895" s="136"/>
      <c r="AC44895" s="136"/>
    </row>
    <row r="44896" spans="2:29">
      <c r="B44896" s="136"/>
      <c r="E44896" s="136"/>
      <c r="H44896" s="136"/>
      <c r="K44896" s="136"/>
      <c r="O44896" s="136"/>
      <c r="T44896" s="136"/>
      <c r="W44896" s="136"/>
      <c r="Z44896" s="136"/>
      <c r="AC44896" s="136"/>
    </row>
    <row r="44897" spans="2:29">
      <c r="B44897" s="136"/>
      <c r="E44897" s="136"/>
      <c r="H44897" s="136"/>
      <c r="K44897" s="136"/>
      <c r="O44897" s="136"/>
      <c r="T44897" s="136"/>
      <c r="W44897" s="136"/>
      <c r="Z44897" s="136"/>
      <c r="AC44897" s="136"/>
    </row>
    <row r="44898" spans="2:29">
      <c r="B44898" s="136"/>
      <c r="E44898" s="136"/>
      <c r="H44898" s="136"/>
      <c r="K44898" s="136"/>
      <c r="O44898" s="136"/>
      <c r="T44898" s="136"/>
      <c r="W44898" s="136"/>
      <c r="Z44898" s="136"/>
      <c r="AC44898" s="136"/>
    </row>
    <row r="44899" spans="2:29">
      <c r="B44899" s="136"/>
      <c r="E44899" s="136"/>
      <c r="H44899" s="136"/>
      <c r="K44899" s="136"/>
      <c r="O44899" s="136"/>
      <c r="T44899" s="136"/>
      <c r="W44899" s="136"/>
      <c r="Z44899" s="136"/>
      <c r="AC44899" s="136"/>
    </row>
    <row r="44900" spans="2:29">
      <c r="B44900" s="136"/>
      <c r="E44900" s="136"/>
      <c r="H44900" s="136"/>
      <c r="K44900" s="136"/>
      <c r="O44900" s="136"/>
      <c r="T44900" s="136"/>
      <c r="W44900" s="136"/>
      <c r="Z44900" s="136"/>
      <c r="AC44900" s="136"/>
    </row>
    <row r="44901" spans="2:29">
      <c r="B44901" s="136"/>
      <c r="E44901" s="136"/>
      <c r="H44901" s="136"/>
      <c r="K44901" s="136"/>
      <c r="O44901" s="136"/>
      <c r="T44901" s="136"/>
      <c r="W44901" s="136"/>
      <c r="Z44901" s="136"/>
      <c r="AC44901" s="136"/>
    </row>
    <row r="44902" spans="2:29">
      <c r="B44902" s="136"/>
      <c r="E44902" s="136"/>
      <c r="H44902" s="136"/>
      <c r="K44902" s="136"/>
      <c r="O44902" s="136"/>
      <c r="T44902" s="136"/>
      <c r="W44902" s="136"/>
      <c r="Z44902" s="136"/>
      <c r="AC44902" s="136"/>
    </row>
    <row r="44903" spans="2:29">
      <c r="B44903" s="136"/>
      <c r="E44903" s="136"/>
      <c r="H44903" s="136"/>
      <c r="K44903" s="136"/>
      <c r="O44903" s="136"/>
      <c r="T44903" s="136"/>
      <c r="W44903" s="136"/>
      <c r="Z44903" s="136"/>
      <c r="AC44903" s="136"/>
    </row>
    <row r="44904" spans="2:29">
      <c r="B44904" s="136"/>
      <c r="E44904" s="136"/>
      <c r="H44904" s="136"/>
      <c r="K44904" s="136"/>
      <c r="O44904" s="136"/>
      <c r="T44904" s="136"/>
      <c r="W44904" s="136"/>
      <c r="Z44904" s="136"/>
      <c r="AC44904" s="136"/>
    </row>
    <row r="44905" spans="2:29">
      <c r="B44905" s="136"/>
      <c r="E44905" s="136"/>
      <c r="H44905" s="136"/>
      <c r="K44905" s="136"/>
      <c r="O44905" s="136"/>
      <c r="T44905" s="136"/>
      <c r="W44905" s="136"/>
      <c r="Z44905" s="136"/>
      <c r="AC44905" s="136"/>
    </row>
    <row r="44906" spans="2:29">
      <c r="B44906" s="136"/>
      <c r="E44906" s="136"/>
      <c r="H44906" s="136"/>
      <c r="K44906" s="136"/>
      <c r="O44906" s="136"/>
      <c r="T44906" s="136"/>
      <c r="W44906" s="136"/>
      <c r="Z44906" s="136"/>
      <c r="AC44906" s="136"/>
    </row>
    <row r="44907" spans="2:29">
      <c r="B44907" s="136"/>
      <c r="E44907" s="136"/>
      <c r="H44907" s="136"/>
      <c r="K44907" s="136"/>
      <c r="O44907" s="136"/>
      <c r="T44907" s="136"/>
      <c r="W44907" s="136"/>
      <c r="Z44907" s="136"/>
      <c r="AC44907" s="136"/>
    </row>
    <row r="44908" spans="2:29">
      <c r="B44908" s="136"/>
      <c r="E44908" s="136"/>
      <c r="H44908" s="136"/>
      <c r="K44908" s="136"/>
      <c r="O44908" s="136"/>
      <c r="T44908" s="136"/>
      <c r="W44908" s="136"/>
      <c r="Z44908" s="136"/>
      <c r="AC44908" s="136"/>
    </row>
    <row r="44909" spans="2:29">
      <c r="B44909" s="136"/>
      <c r="E44909" s="136"/>
      <c r="H44909" s="136"/>
      <c r="K44909" s="136"/>
      <c r="O44909" s="136"/>
      <c r="T44909" s="136"/>
      <c r="W44909" s="136"/>
      <c r="Z44909" s="136"/>
      <c r="AC44909" s="136"/>
    </row>
    <row r="44910" spans="2:29">
      <c r="B44910" s="136"/>
      <c r="E44910" s="136"/>
      <c r="H44910" s="136"/>
      <c r="K44910" s="136"/>
      <c r="O44910" s="136"/>
      <c r="T44910" s="136"/>
      <c r="W44910" s="136"/>
      <c r="Z44910" s="136"/>
      <c r="AC44910" s="136"/>
    </row>
    <row r="44911" spans="2:29">
      <c r="B44911" s="136"/>
      <c r="E44911" s="136"/>
      <c r="H44911" s="136"/>
      <c r="K44911" s="136"/>
      <c r="O44911" s="136"/>
      <c r="T44911" s="136"/>
      <c r="W44911" s="136"/>
      <c r="Z44911" s="136"/>
      <c r="AC44911" s="136"/>
    </row>
    <row r="44912" spans="2:29">
      <c r="B44912" s="136"/>
      <c r="E44912" s="136"/>
      <c r="H44912" s="136"/>
      <c r="K44912" s="136"/>
      <c r="O44912" s="136"/>
      <c r="T44912" s="136"/>
      <c r="W44912" s="136"/>
      <c r="Z44912" s="136"/>
      <c r="AC44912" s="136"/>
    </row>
    <row r="44913" spans="2:29">
      <c r="B44913" s="136"/>
      <c r="E44913" s="136"/>
      <c r="H44913" s="136"/>
      <c r="K44913" s="136"/>
      <c r="O44913" s="136"/>
      <c r="T44913" s="136"/>
      <c r="W44913" s="136"/>
      <c r="Z44913" s="136"/>
      <c r="AC44913" s="136"/>
    </row>
    <row r="44914" spans="2:29">
      <c r="B44914" s="136"/>
      <c r="E44914" s="136"/>
      <c r="H44914" s="136"/>
      <c r="K44914" s="136"/>
      <c r="O44914" s="136"/>
      <c r="T44914" s="136"/>
      <c r="W44914" s="136"/>
      <c r="Z44914" s="136"/>
      <c r="AC44914" s="136"/>
    </row>
    <row r="44915" spans="2:29">
      <c r="B44915" s="136"/>
      <c r="E44915" s="136"/>
      <c r="H44915" s="136"/>
      <c r="K44915" s="136"/>
      <c r="O44915" s="136"/>
      <c r="T44915" s="136"/>
      <c r="W44915" s="136"/>
      <c r="Z44915" s="136"/>
      <c r="AC44915" s="136"/>
    </row>
    <row r="44916" spans="2:29">
      <c r="B44916" s="136"/>
      <c r="E44916" s="136"/>
      <c r="H44916" s="136"/>
      <c r="K44916" s="136"/>
      <c r="O44916" s="136"/>
      <c r="T44916" s="136"/>
      <c r="W44916" s="136"/>
      <c r="Z44916" s="136"/>
      <c r="AC44916" s="136"/>
    </row>
    <row r="44917" spans="2:29">
      <c r="B44917" s="136"/>
      <c r="E44917" s="136"/>
      <c r="H44917" s="136"/>
      <c r="K44917" s="136"/>
      <c r="O44917" s="136"/>
      <c r="T44917" s="136"/>
      <c r="W44917" s="136"/>
      <c r="Z44917" s="136"/>
      <c r="AC44917" s="136"/>
    </row>
    <row r="44918" spans="2:29">
      <c r="B44918" s="136"/>
      <c r="E44918" s="136"/>
      <c r="H44918" s="136"/>
      <c r="K44918" s="136"/>
      <c r="O44918" s="136"/>
      <c r="T44918" s="136"/>
      <c r="W44918" s="136"/>
      <c r="Z44918" s="136"/>
      <c r="AC44918" s="136"/>
    </row>
    <row r="44919" spans="2:29">
      <c r="B44919" s="136"/>
      <c r="E44919" s="136"/>
      <c r="H44919" s="136"/>
      <c r="K44919" s="136"/>
      <c r="O44919" s="136"/>
      <c r="T44919" s="136"/>
      <c r="W44919" s="136"/>
      <c r="Z44919" s="136"/>
      <c r="AC44919" s="136"/>
    </row>
    <row r="44920" spans="2:29">
      <c r="B44920" s="136"/>
      <c r="E44920" s="136"/>
      <c r="H44920" s="136"/>
      <c r="K44920" s="136"/>
      <c r="O44920" s="136"/>
      <c r="T44920" s="136"/>
      <c r="W44920" s="136"/>
      <c r="Z44920" s="136"/>
      <c r="AC44920" s="136"/>
    </row>
    <row r="44921" spans="2:29">
      <c r="B44921" s="136"/>
      <c r="E44921" s="136"/>
      <c r="H44921" s="136"/>
      <c r="K44921" s="136"/>
      <c r="O44921" s="136"/>
      <c r="T44921" s="136"/>
      <c r="W44921" s="136"/>
      <c r="Z44921" s="136"/>
      <c r="AC44921" s="136"/>
    </row>
    <row r="44922" spans="2:29">
      <c r="B44922" s="136"/>
      <c r="E44922" s="136"/>
      <c r="H44922" s="136"/>
      <c r="K44922" s="136"/>
      <c r="O44922" s="136"/>
      <c r="T44922" s="136"/>
      <c r="W44922" s="136"/>
      <c r="Z44922" s="136"/>
      <c r="AC44922" s="136"/>
    </row>
    <row r="44923" spans="2:29">
      <c r="B44923" s="136"/>
      <c r="E44923" s="136"/>
      <c r="H44923" s="136"/>
      <c r="K44923" s="136"/>
      <c r="O44923" s="136"/>
      <c r="T44923" s="136"/>
      <c r="W44923" s="136"/>
      <c r="Z44923" s="136"/>
      <c r="AC44923" s="136"/>
    </row>
    <row r="44924" spans="2:29">
      <c r="B44924" s="136"/>
      <c r="E44924" s="136"/>
      <c r="H44924" s="136"/>
      <c r="K44924" s="136"/>
      <c r="O44924" s="136"/>
      <c r="T44924" s="136"/>
      <c r="W44924" s="136"/>
      <c r="Z44924" s="136"/>
      <c r="AC44924" s="136"/>
    </row>
    <row r="44925" spans="2:29">
      <c r="B44925" s="136"/>
      <c r="E44925" s="136"/>
      <c r="H44925" s="136"/>
      <c r="K44925" s="136"/>
      <c r="O44925" s="136"/>
      <c r="T44925" s="136"/>
      <c r="W44925" s="136"/>
      <c r="Z44925" s="136"/>
      <c r="AC44925" s="136"/>
    </row>
    <row r="44926" spans="2:29">
      <c r="B44926" s="136"/>
      <c r="E44926" s="136"/>
      <c r="H44926" s="136"/>
      <c r="K44926" s="136"/>
      <c r="O44926" s="136"/>
      <c r="T44926" s="136"/>
      <c r="W44926" s="136"/>
      <c r="Z44926" s="136"/>
      <c r="AC44926" s="136"/>
    </row>
    <row r="44927" spans="2:29">
      <c r="B44927" s="136"/>
      <c r="E44927" s="136"/>
      <c r="H44927" s="136"/>
      <c r="K44927" s="136"/>
      <c r="O44927" s="136"/>
      <c r="T44927" s="136"/>
      <c r="W44927" s="136"/>
      <c r="Z44927" s="136"/>
      <c r="AC44927" s="136"/>
    </row>
    <row r="44928" spans="2:29">
      <c r="B44928" s="136"/>
      <c r="E44928" s="136"/>
      <c r="H44928" s="136"/>
      <c r="K44928" s="136"/>
      <c r="O44928" s="136"/>
      <c r="T44928" s="136"/>
      <c r="W44928" s="136"/>
      <c r="Z44928" s="136"/>
      <c r="AC44928" s="136"/>
    </row>
    <row r="44929" spans="2:29">
      <c r="B44929" s="136"/>
      <c r="E44929" s="136"/>
      <c r="H44929" s="136"/>
      <c r="K44929" s="136"/>
      <c r="O44929" s="136"/>
      <c r="T44929" s="136"/>
      <c r="W44929" s="136"/>
      <c r="Z44929" s="136"/>
      <c r="AC44929" s="136"/>
    </row>
    <row r="44930" spans="2:29">
      <c r="B44930" s="136"/>
      <c r="E44930" s="136"/>
      <c r="H44930" s="136"/>
      <c r="K44930" s="136"/>
      <c r="O44930" s="136"/>
      <c r="T44930" s="136"/>
      <c r="W44930" s="136"/>
      <c r="Z44930" s="136"/>
      <c r="AC44930" s="136"/>
    </row>
    <row r="44931" spans="2:29">
      <c r="B44931" s="136"/>
      <c r="E44931" s="136"/>
      <c r="H44931" s="136"/>
      <c r="K44931" s="136"/>
      <c r="O44931" s="136"/>
      <c r="T44931" s="136"/>
      <c r="W44931" s="136"/>
      <c r="Z44931" s="136"/>
      <c r="AC44931" s="136"/>
    </row>
    <row r="44932" spans="2:29">
      <c r="B44932" s="136"/>
      <c r="E44932" s="136"/>
      <c r="H44932" s="136"/>
      <c r="K44932" s="136"/>
      <c r="O44932" s="136"/>
      <c r="T44932" s="136"/>
      <c r="W44932" s="136"/>
      <c r="Z44932" s="136"/>
      <c r="AC44932" s="136"/>
    </row>
    <row r="44933" spans="2:29">
      <c r="B44933" s="136"/>
      <c r="E44933" s="136"/>
      <c r="H44933" s="136"/>
      <c r="K44933" s="136"/>
      <c r="O44933" s="136"/>
      <c r="T44933" s="136"/>
      <c r="W44933" s="136"/>
      <c r="Z44933" s="136"/>
      <c r="AC44933" s="136"/>
    </row>
    <row r="44934" spans="2:29">
      <c r="B44934" s="136"/>
      <c r="E44934" s="136"/>
      <c r="H44934" s="136"/>
      <c r="K44934" s="136"/>
      <c r="O44934" s="136"/>
      <c r="T44934" s="136"/>
      <c r="W44934" s="136"/>
      <c r="Z44934" s="136"/>
      <c r="AC44934" s="136"/>
    </row>
    <row r="44935" spans="2:29">
      <c r="B44935" s="136"/>
      <c r="E44935" s="136"/>
      <c r="H44935" s="136"/>
      <c r="K44935" s="136"/>
      <c r="O44935" s="136"/>
      <c r="T44935" s="136"/>
      <c r="W44935" s="136"/>
      <c r="Z44935" s="136"/>
      <c r="AC44935" s="136"/>
    </row>
    <row r="44936" spans="2:29">
      <c r="B44936" s="136"/>
      <c r="E44936" s="136"/>
      <c r="H44936" s="136"/>
      <c r="K44936" s="136"/>
      <c r="O44936" s="136"/>
      <c r="T44936" s="136"/>
      <c r="W44936" s="136"/>
      <c r="Z44936" s="136"/>
      <c r="AC44936" s="136"/>
    </row>
    <row r="44937" spans="2:29">
      <c r="B44937" s="136"/>
      <c r="E44937" s="136"/>
      <c r="H44937" s="136"/>
      <c r="K44937" s="136"/>
      <c r="O44937" s="136"/>
      <c r="T44937" s="136"/>
      <c r="W44937" s="136"/>
      <c r="Z44937" s="136"/>
      <c r="AC44937" s="136"/>
    </row>
    <row r="44938" spans="2:29">
      <c r="B44938" s="136"/>
      <c r="E44938" s="136"/>
      <c r="H44938" s="136"/>
      <c r="K44938" s="136"/>
      <c r="O44938" s="136"/>
      <c r="T44938" s="136"/>
      <c r="W44938" s="136"/>
      <c r="Z44938" s="136"/>
      <c r="AC44938" s="136"/>
    </row>
    <row r="44939" spans="2:29">
      <c r="B44939" s="136"/>
      <c r="E44939" s="136"/>
      <c r="H44939" s="136"/>
      <c r="K44939" s="136"/>
      <c r="O44939" s="136"/>
      <c r="T44939" s="136"/>
      <c r="W44939" s="136"/>
      <c r="Z44939" s="136"/>
      <c r="AC44939" s="136"/>
    </row>
    <row r="44940" spans="2:29">
      <c r="B44940" s="136"/>
      <c r="E44940" s="136"/>
      <c r="H44940" s="136"/>
      <c r="K44940" s="136"/>
      <c r="O44940" s="136"/>
      <c r="T44940" s="136"/>
      <c r="W44940" s="136"/>
      <c r="Z44940" s="136"/>
      <c r="AC44940" s="136"/>
    </row>
    <row r="44941" spans="2:29">
      <c r="B44941" s="136"/>
      <c r="E44941" s="136"/>
      <c r="H44941" s="136"/>
      <c r="K44941" s="136"/>
      <c r="O44941" s="136"/>
      <c r="T44941" s="136"/>
      <c r="W44941" s="136"/>
      <c r="Z44941" s="136"/>
      <c r="AC44941" s="136"/>
    </row>
    <row r="44942" spans="2:29">
      <c r="B44942" s="136"/>
      <c r="E44942" s="136"/>
      <c r="H44942" s="136"/>
      <c r="K44942" s="136"/>
      <c r="O44942" s="136"/>
      <c r="T44942" s="136"/>
      <c r="W44942" s="136"/>
      <c r="Z44942" s="136"/>
      <c r="AC44942" s="136"/>
    </row>
    <row r="44943" spans="2:29">
      <c r="B44943" s="136"/>
      <c r="E44943" s="136"/>
      <c r="H44943" s="136"/>
      <c r="K44943" s="136"/>
      <c r="O44943" s="136"/>
      <c r="T44943" s="136"/>
      <c r="W44943" s="136"/>
      <c r="Z44943" s="136"/>
      <c r="AC44943" s="136"/>
    </row>
    <row r="44944" spans="2:29">
      <c r="B44944" s="136"/>
      <c r="E44944" s="136"/>
      <c r="H44944" s="136"/>
      <c r="K44944" s="136"/>
      <c r="O44944" s="136"/>
      <c r="T44944" s="136"/>
      <c r="W44944" s="136"/>
      <c r="Z44944" s="136"/>
      <c r="AC44944" s="136"/>
    </row>
    <row r="44945" spans="2:29">
      <c r="B44945" s="136"/>
      <c r="E44945" s="136"/>
      <c r="H44945" s="136"/>
      <c r="K44945" s="136"/>
      <c r="O44945" s="136"/>
      <c r="T44945" s="136"/>
      <c r="W44945" s="136"/>
      <c r="Z44945" s="136"/>
      <c r="AC44945" s="136"/>
    </row>
    <row r="44946" spans="2:29">
      <c r="B44946" s="136"/>
      <c r="E44946" s="136"/>
      <c r="H44946" s="136"/>
      <c r="K44946" s="136"/>
      <c r="O44946" s="136"/>
      <c r="T44946" s="136"/>
      <c r="W44946" s="136"/>
      <c r="Z44946" s="136"/>
      <c r="AC44946" s="136"/>
    </row>
    <row r="44947" spans="2:29">
      <c r="B44947" s="136"/>
      <c r="E44947" s="136"/>
      <c r="H44947" s="136"/>
      <c r="K44947" s="136"/>
      <c r="O44947" s="136"/>
      <c r="T44947" s="136"/>
      <c r="W44947" s="136"/>
      <c r="Z44947" s="136"/>
      <c r="AC44947" s="136"/>
    </row>
    <row r="44948" spans="2:29">
      <c r="B44948" s="136"/>
      <c r="E44948" s="136"/>
      <c r="H44948" s="136"/>
      <c r="K44948" s="136"/>
      <c r="O44948" s="136"/>
      <c r="T44948" s="136"/>
      <c r="W44948" s="136"/>
      <c r="Z44948" s="136"/>
      <c r="AC44948" s="136"/>
    </row>
    <row r="44949" spans="2:29">
      <c r="B44949" s="136"/>
      <c r="E44949" s="136"/>
      <c r="H44949" s="136"/>
      <c r="K44949" s="136"/>
      <c r="O44949" s="136"/>
      <c r="T44949" s="136"/>
      <c r="W44949" s="136"/>
      <c r="Z44949" s="136"/>
      <c r="AC44949" s="136"/>
    </row>
    <row r="44950" spans="2:29">
      <c r="B44950" s="136"/>
      <c r="E44950" s="136"/>
      <c r="H44950" s="136"/>
      <c r="K44950" s="136"/>
      <c r="O44950" s="136"/>
      <c r="T44950" s="136"/>
      <c r="W44950" s="136"/>
      <c r="Z44950" s="136"/>
      <c r="AC44950" s="136"/>
    </row>
    <row r="44951" spans="2:29">
      <c r="B44951" s="136"/>
      <c r="E44951" s="136"/>
      <c r="H44951" s="136"/>
      <c r="K44951" s="136"/>
      <c r="O44951" s="136"/>
      <c r="T44951" s="136"/>
      <c r="W44951" s="136"/>
      <c r="Z44951" s="136"/>
      <c r="AC44951" s="136"/>
    </row>
    <row r="44952" spans="2:29">
      <c r="B44952" s="136"/>
      <c r="E44952" s="136"/>
      <c r="H44952" s="136"/>
      <c r="K44952" s="136"/>
      <c r="O44952" s="136"/>
      <c r="T44952" s="136"/>
      <c r="W44952" s="136"/>
      <c r="Z44952" s="136"/>
      <c r="AC44952" s="136"/>
    </row>
    <row r="44953" spans="2:29">
      <c r="B44953" s="136"/>
      <c r="E44953" s="136"/>
      <c r="H44953" s="136"/>
      <c r="K44953" s="136"/>
      <c r="O44953" s="136"/>
      <c r="T44953" s="136"/>
      <c r="W44953" s="136"/>
      <c r="Z44953" s="136"/>
      <c r="AC44953" s="136"/>
    </row>
    <row r="44954" spans="2:29">
      <c r="B44954" s="136"/>
      <c r="E44954" s="136"/>
      <c r="H44954" s="136"/>
      <c r="K44954" s="136"/>
      <c r="O44954" s="136"/>
      <c r="T44954" s="136"/>
      <c r="W44954" s="136"/>
      <c r="Z44954" s="136"/>
      <c r="AC44954" s="136"/>
    </row>
    <row r="44955" spans="2:29">
      <c r="B44955" s="136"/>
      <c r="E44955" s="136"/>
      <c r="H44955" s="136"/>
      <c r="K44955" s="136"/>
      <c r="O44955" s="136"/>
      <c r="T44955" s="136"/>
      <c r="W44955" s="136"/>
      <c r="Z44955" s="136"/>
      <c r="AC44955" s="136"/>
    </row>
    <row r="44956" spans="2:29">
      <c r="B44956" s="136"/>
      <c r="E44956" s="136"/>
      <c r="H44956" s="136"/>
      <c r="K44956" s="136"/>
      <c r="O44956" s="136"/>
      <c r="T44956" s="136"/>
      <c r="W44956" s="136"/>
      <c r="Z44956" s="136"/>
      <c r="AC44956" s="136"/>
    </row>
    <row r="44957" spans="2:29">
      <c r="B44957" s="136"/>
      <c r="E44957" s="136"/>
      <c r="H44957" s="136"/>
      <c r="K44957" s="136"/>
      <c r="O44957" s="136"/>
      <c r="T44957" s="136"/>
      <c r="W44957" s="136"/>
      <c r="Z44957" s="136"/>
      <c r="AC44957" s="136"/>
    </row>
    <row r="44958" spans="2:29">
      <c r="B44958" s="136"/>
      <c r="E44958" s="136"/>
      <c r="H44958" s="136"/>
      <c r="K44958" s="136"/>
      <c r="O44958" s="136"/>
      <c r="T44958" s="136"/>
      <c r="W44958" s="136"/>
      <c r="Z44958" s="136"/>
      <c r="AC44958" s="136"/>
    </row>
    <row r="44959" spans="2:29">
      <c r="B44959" s="136"/>
      <c r="E44959" s="136"/>
      <c r="H44959" s="136"/>
      <c r="K44959" s="136"/>
      <c r="O44959" s="136"/>
      <c r="T44959" s="136"/>
      <c r="W44959" s="136"/>
      <c r="Z44959" s="136"/>
      <c r="AC44959" s="136"/>
    </row>
    <row r="44960" spans="2:29">
      <c r="B44960" s="136"/>
      <c r="E44960" s="136"/>
      <c r="H44960" s="136"/>
      <c r="K44960" s="136"/>
      <c r="O44960" s="136"/>
      <c r="T44960" s="136"/>
      <c r="W44960" s="136"/>
      <c r="Z44960" s="136"/>
      <c r="AC44960" s="136"/>
    </row>
    <row r="44961" spans="2:29">
      <c r="B44961" s="136"/>
      <c r="E44961" s="136"/>
      <c r="H44961" s="136"/>
      <c r="K44961" s="136"/>
      <c r="O44961" s="136"/>
      <c r="T44961" s="136"/>
      <c r="W44961" s="136"/>
      <c r="Z44961" s="136"/>
      <c r="AC44961" s="136"/>
    </row>
    <row r="44962" spans="2:29">
      <c r="B44962" s="136"/>
      <c r="E44962" s="136"/>
      <c r="H44962" s="136"/>
      <c r="K44962" s="136"/>
      <c r="O44962" s="136"/>
      <c r="T44962" s="136"/>
      <c r="W44962" s="136"/>
      <c r="Z44962" s="136"/>
      <c r="AC44962" s="136"/>
    </row>
    <row r="44963" spans="2:29">
      <c r="B44963" s="136"/>
      <c r="E44963" s="136"/>
      <c r="H44963" s="136"/>
      <c r="K44963" s="136"/>
      <c r="O44963" s="136"/>
      <c r="T44963" s="136"/>
      <c r="W44963" s="136"/>
      <c r="Z44963" s="136"/>
      <c r="AC44963" s="136"/>
    </row>
    <row r="44964" spans="2:29">
      <c r="B44964" s="136"/>
      <c r="E44964" s="136"/>
      <c r="H44964" s="136"/>
      <c r="K44964" s="136"/>
      <c r="O44964" s="136"/>
      <c r="T44964" s="136"/>
      <c r="W44964" s="136"/>
      <c r="Z44964" s="136"/>
      <c r="AC44964" s="136"/>
    </row>
    <row r="44965" spans="2:29">
      <c r="B44965" s="136"/>
      <c r="E44965" s="136"/>
      <c r="H44965" s="136"/>
      <c r="K44965" s="136"/>
      <c r="O44965" s="136"/>
      <c r="T44965" s="136"/>
      <c r="W44965" s="136"/>
      <c r="Z44965" s="136"/>
      <c r="AC44965" s="136"/>
    </row>
    <row r="44966" spans="2:29">
      <c r="B44966" s="136"/>
      <c r="E44966" s="136"/>
      <c r="H44966" s="136"/>
      <c r="K44966" s="136"/>
      <c r="O44966" s="136"/>
      <c r="T44966" s="136"/>
      <c r="W44966" s="136"/>
      <c r="Z44966" s="136"/>
      <c r="AC44966" s="136"/>
    </row>
    <row r="44967" spans="2:29">
      <c r="B44967" s="136"/>
      <c r="E44967" s="136"/>
      <c r="H44967" s="136"/>
      <c r="K44967" s="136"/>
      <c r="O44967" s="136"/>
      <c r="T44967" s="136"/>
      <c r="W44967" s="136"/>
      <c r="Z44967" s="136"/>
      <c r="AC44967" s="136"/>
    </row>
    <row r="44968" spans="2:29">
      <c r="B44968" s="136"/>
      <c r="E44968" s="136"/>
      <c r="H44968" s="136"/>
      <c r="K44968" s="136"/>
      <c r="O44968" s="136"/>
      <c r="T44968" s="136"/>
      <c r="W44968" s="136"/>
      <c r="Z44968" s="136"/>
      <c r="AC44968" s="136"/>
    </row>
    <row r="44969" spans="2:29">
      <c r="B44969" s="136"/>
      <c r="E44969" s="136"/>
      <c r="H44969" s="136"/>
      <c r="K44969" s="136"/>
      <c r="O44969" s="136"/>
      <c r="T44969" s="136"/>
      <c r="W44969" s="136"/>
      <c r="Z44969" s="136"/>
      <c r="AC44969" s="136"/>
    </row>
    <row r="44970" spans="2:29">
      <c r="B44970" s="136"/>
      <c r="E44970" s="136"/>
      <c r="H44970" s="136"/>
      <c r="K44970" s="136"/>
      <c r="O44970" s="136"/>
      <c r="T44970" s="136"/>
      <c r="W44970" s="136"/>
      <c r="Z44970" s="136"/>
      <c r="AC44970" s="136"/>
    </row>
    <row r="44971" spans="2:29">
      <c r="B44971" s="136"/>
      <c r="E44971" s="136"/>
      <c r="H44971" s="136"/>
      <c r="K44971" s="136"/>
      <c r="O44971" s="136"/>
      <c r="T44971" s="136"/>
      <c r="W44971" s="136"/>
      <c r="Z44971" s="136"/>
      <c r="AC44971" s="136"/>
    </row>
    <row r="44972" spans="2:29">
      <c r="B44972" s="136"/>
      <c r="E44972" s="136"/>
      <c r="H44972" s="136"/>
      <c r="K44972" s="136"/>
      <c r="O44972" s="136"/>
      <c r="T44972" s="136"/>
      <c r="W44972" s="136"/>
      <c r="Z44972" s="136"/>
      <c r="AC44972" s="136"/>
    </row>
    <row r="44973" spans="2:29">
      <c r="B44973" s="136"/>
      <c r="E44973" s="136"/>
      <c r="H44973" s="136"/>
      <c r="K44973" s="136"/>
      <c r="O44973" s="136"/>
      <c r="T44973" s="136"/>
      <c r="W44973" s="136"/>
      <c r="Z44973" s="136"/>
      <c r="AC44973" s="136"/>
    </row>
    <row r="44974" spans="2:29">
      <c r="B44974" s="136"/>
      <c r="E44974" s="136"/>
      <c r="H44974" s="136"/>
      <c r="K44974" s="136"/>
      <c r="O44974" s="136"/>
      <c r="T44974" s="136"/>
      <c r="W44974" s="136"/>
      <c r="Z44974" s="136"/>
      <c r="AC44974" s="136"/>
    </row>
    <row r="44975" spans="2:29">
      <c r="B44975" s="136"/>
      <c r="E44975" s="136"/>
      <c r="H44975" s="136"/>
      <c r="K44975" s="136"/>
      <c r="O44975" s="136"/>
      <c r="T44975" s="136"/>
      <c r="W44975" s="136"/>
      <c r="Z44975" s="136"/>
      <c r="AC44975" s="136"/>
    </row>
    <row r="44976" spans="2:29">
      <c r="B44976" s="136"/>
      <c r="E44976" s="136"/>
      <c r="H44976" s="136"/>
      <c r="K44976" s="136"/>
      <c r="O44976" s="136"/>
      <c r="T44976" s="136"/>
      <c r="W44976" s="136"/>
      <c r="Z44976" s="136"/>
      <c r="AC44976" s="136"/>
    </row>
    <row r="44977" spans="2:29">
      <c r="B44977" s="136"/>
      <c r="E44977" s="136"/>
      <c r="H44977" s="136"/>
      <c r="K44977" s="136"/>
      <c r="O44977" s="136"/>
      <c r="T44977" s="136"/>
      <c r="W44977" s="136"/>
      <c r="Z44977" s="136"/>
      <c r="AC44977" s="136"/>
    </row>
    <row r="44978" spans="2:29">
      <c r="B44978" s="136"/>
      <c r="E44978" s="136"/>
      <c r="H44978" s="136"/>
      <c r="K44978" s="136"/>
      <c r="O44978" s="136"/>
      <c r="T44978" s="136"/>
      <c r="W44978" s="136"/>
      <c r="Z44978" s="136"/>
      <c r="AC44978" s="136"/>
    </row>
    <row r="44979" spans="2:29">
      <c r="B44979" s="136"/>
      <c r="E44979" s="136"/>
      <c r="H44979" s="136"/>
      <c r="K44979" s="136"/>
      <c r="O44979" s="136"/>
      <c r="T44979" s="136"/>
      <c r="W44979" s="136"/>
      <c r="Z44979" s="136"/>
      <c r="AC44979" s="136"/>
    </row>
    <row r="44980" spans="2:29">
      <c r="B44980" s="136"/>
      <c r="E44980" s="136"/>
      <c r="H44980" s="136"/>
      <c r="K44980" s="136"/>
      <c r="O44980" s="136"/>
      <c r="T44980" s="136"/>
      <c r="W44980" s="136"/>
      <c r="Z44980" s="136"/>
      <c r="AC44980" s="136"/>
    </row>
    <row r="44981" spans="2:29">
      <c r="B44981" s="136"/>
      <c r="E44981" s="136"/>
      <c r="H44981" s="136"/>
      <c r="K44981" s="136"/>
      <c r="O44981" s="136"/>
      <c r="T44981" s="136"/>
      <c r="W44981" s="136"/>
      <c r="Z44981" s="136"/>
      <c r="AC44981" s="136"/>
    </row>
    <row r="44982" spans="2:29">
      <c r="B44982" s="136"/>
      <c r="E44982" s="136"/>
      <c r="H44982" s="136"/>
      <c r="K44982" s="136"/>
      <c r="O44982" s="136"/>
      <c r="T44982" s="136"/>
      <c r="W44982" s="136"/>
      <c r="Z44982" s="136"/>
      <c r="AC44982" s="136"/>
    </row>
    <row r="44983" spans="2:29">
      <c r="B44983" s="136"/>
      <c r="E44983" s="136"/>
      <c r="H44983" s="136"/>
      <c r="K44983" s="136"/>
      <c r="O44983" s="136"/>
      <c r="T44983" s="136"/>
      <c r="W44983" s="136"/>
      <c r="Z44983" s="136"/>
      <c r="AC44983" s="136"/>
    </row>
    <row r="44984" spans="2:29">
      <c r="B44984" s="136"/>
      <c r="E44984" s="136"/>
      <c r="H44984" s="136"/>
      <c r="K44984" s="136"/>
      <c r="O44984" s="136"/>
      <c r="T44984" s="136"/>
      <c r="W44984" s="136"/>
      <c r="Z44984" s="136"/>
      <c r="AC44984" s="136"/>
    </row>
    <row r="44985" spans="2:29">
      <c r="B44985" s="136"/>
      <c r="E44985" s="136"/>
      <c r="H44985" s="136"/>
      <c r="K44985" s="136"/>
      <c r="O44985" s="136"/>
      <c r="T44985" s="136"/>
      <c r="W44985" s="136"/>
      <c r="Z44985" s="136"/>
      <c r="AC44985" s="136"/>
    </row>
    <row r="44986" spans="2:29">
      <c r="B44986" s="136"/>
      <c r="E44986" s="136"/>
      <c r="H44986" s="136"/>
      <c r="K44986" s="136"/>
      <c r="O44986" s="136"/>
      <c r="T44986" s="136"/>
      <c r="W44986" s="136"/>
      <c r="Z44986" s="136"/>
      <c r="AC44986" s="136"/>
    </row>
    <row r="44987" spans="2:29">
      <c r="B44987" s="136"/>
      <c r="E44987" s="136"/>
      <c r="H44987" s="136"/>
      <c r="K44987" s="136"/>
      <c r="O44987" s="136"/>
      <c r="T44987" s="136"/>
      <c r="W44987" s="136"/>
      <c r="Z44987" s="136"/>
      <c r="AC44987" s="136"/>
    </row>
    <row r="44988" spans="2:29">
      <c r="B44988" s="136"/>
      <c r="E44988" s="136"/>
      <c r="H44988" s="136"/>
      <c r="K44988" s="136"/>
      <c r="O44988" s="136"/>
      <c r="T44988" s="136"/>
      <c r="W44988" s="136"/>
      <c r="Z44988" s="136"/>
      <c r="AC44988" s="136"/>
    </row>
    <row r="44989" spans="2:29">
      <c r="B44989" s="136"/>
      <c r="E44989" s="136"/>
      <c r="H44989" s="136"/>
      <c r="K44989" s="136"/>
      <c r="O44989" s="136"/>
      <c r="T44989" s="136"/>
      <c r="W44989" s="136"/>
      <c r="Z44989" s="136"/>
      <c r="AC44989" s="136"/>
    </row>
    <row r="44990" spans="2:29">
      <c r="B44990" s="136"/>
      <c r="E44990" s="136"/>
      <c r="H44990" s="136"/>
      <c r="K44990" s="136"/>
      <c r="O44990" s="136"/>
      <c r="T44990" s="136"/>
      <c r="W44990" s="136"/>
      <c r="Z44990" s="136"/>
      <c r="AC44990" s="136"/>
    </row>
    <row r="44991" spans="2:29">
      <c r="B44991" s="136"/>
      <c r="E44991" s="136"/>
      <c r="H44991" s="136"/>
      <c r="K44991" s="136"/>
      <c r="O44991" s="136"/>
      <c r="T44991" s="136"/>
      <c r="W44991" s="136"/>
      <c r="Z44991" s="136"/>
      <c r="AC44991" s="136"/>
    </row>
    <row r="44992" spans="2:29">
      <c r="B44992" s="136"/>
      <c r="E44992" s="136"/>
      <c r="H44992" s="136"/>
      <c r="K44992" s="136"/>
      <c r="O44992" s="136"/>
      <c r="T44992" s="136"/>
      <c r="W44992" s="136"/>
      <c r="Z44992" s="136"/>
      <c r="AC44992" s="136"/>
    </row>
    <row r="44993" spans="2:29">
      <c r="B44993" s="136"/>
      <c r="E44993" s="136"/>
      <c r="H44993" s="136"/>
      <c r="K44993" s="136"/>
      <c r="O44993" s="136"/>
      <c r="T44993" s="136"/>
      <c r="W44993" s="136"/>
      <c r="Z44993" s="136"/>
      <c r="AC44993" s="136"/>
    </row>
    <row r="44994" spans="2:29">
      <c r="B44994" s="136"/>
      <c r="E44994" s="136"/>
      <c r="H44994" s="136"/>
      <c r="K44994" s="136"/>
      <c r="O44994" s="136"/>
      <c r="T44994" s="136"/>
      <c r="W44994" s="136"/>
      <c r="Z44994" s="136"/>
      <c r="AC44994" s="136"/>
    </row>
    <row r="44995" spans="2:29">
      <c r="B44995" s="136"/>
      <c r="E44995" s="136"/>
      <c r="H44995" s="136"/>
      <c r="K44995" s="136"/>
      <c r="O44995" s="136"/>
      <c r="T44995" s="136"/>
      <c r="W44995" s="136"/>
      <c r="Z44995" s="136"/>
      <c r="AC44995" s="136"/>
    </row>
    <row r="44996" spans="2:29">
      <c r="B44996" s="136"/>
      <c r="E44996" s="136"/>
      <c r="H44996" s="136"/>
      <c r="K44996" s="136"/>
      <c r="O44996" s="136"/>
      <c r="T44996" s="136"/>
      <c r="W44996" s="136"/>
      <c r="Z44996" s="136"/>
      <c r="AC44996" s="136"/>
    </row>
    <row r="44997" spans="2:29">
      <c r="B44997" s="136"/>
      <c r="E44997" s="136"/>
      <c r="H44997" s="136"/>
      <c r="K44997" s="136"/>
      <c r="O44997" s="136"/>
      <c r="T44997" s="136"/>
      <c r="W44997" s="136"/>
      <c r="Z44997" s="136"/>
      <c r="AC44997" s="136"/>
    </row>
    <row r="44998" spans="2:29">
      <c r="B44998" s="136"/>
      <c r="E44998" s="136"/>
      <c r="H44998" s="136"/>
      <c r="K44998" s="136"/>
      <c r="O44998" s="136"/>
      <c r="T44998" s="136"/>
      <c r="W44998" s="136"/>
      <c r="Z44998" s="136"/>
      <c r="AC44998" s="136"/>
    </row>
    <row r="44999" spans="2:29">
      <c r="B44999" s="136"/>
      <c r="E44999" s="136"/>
      <c r="H44999" s="136"/>
      <c r="K44999" s="136"/>
      <c r="O44999" s="136"/>
      <c r="T44999" s="136"/>
      <c r="W44999" s="136"/>
      <c r="Z44999" s="136"/>
      <c r="AC44999" s="136"/>
    </row>
    <row r="45000" spans="2:29">
      <c r="B45000" s="136"/>
      <c r="E45000" s="136"/>
      <c r="H45000" s="136"/>
      <c r="K45000" s="136"/>
      <c r="O45000" s="136"/>
      <c r="T45000" s="136"/>
      <c r="W45000" s="136"/>
      <c r="Z45000" s="136"/>
      <c r="AC45000" s="136"/>
    </row>
    <row r="45001" spans="2:29">
      <c r="B45001" s="136"/>
      <c r="E45001" s="136"/>
      <c r="H45001" s="136"/>
      <c r="K45001" s="136"/>
      <c r="O45001" s="136"/>
      <c r="T45001" s="136"/>
      <c r="W45001" s="136"/>
      <c r="Z45001" s="136"/>
      <c r="AC45001" s="136"/>
    </row>
    <row r="45002" spans="2:29">
      <c r="B45002" s="136"/>
      <c r="E45002" s="136"/>
      <c r="H45002" s="136"/>
      <c r="K45002" s="136"/>
      <c r="O45002" s="136"/>
      <c r="T45002" s="136"/>
      <c r="W45002" s="136"/>
      <c r="Z45002" s="136"/>
      <c r="AC45002" s="136"/>
    </row>
    <row r="45003" spans="2:29">
      <c r="B45003" s="136"/>
      <c r="E45003" s="136"/>
      <c r="H45003" s="136"/>
      <c r="K45003" s="136"/>
      <c r="O45003" s="136"/>
      <c r="T45003" s="136"/>
      <c r="W45003" s="136"/>
      <c r="Z45003" s="136"/>
      <c r="AC45003" s="136"/>
    </row>
    <row r="45004" spans="2:29">
      <c r="B45004" s="136"/>
      <c r="E45004" s="136"/>
      <c r="H45004" s="136"/>
      <c r="K45004" s="136"/>
      <c r="O45004" s="136"/>
      <c r="T45004" s="136"/>
      <c r="W45004" s="136"/>
      <c r="Z45004" s="136"/>
      <c r="AC45004" s="136"/>
    </row>
    <row r="45005" spans="2:29">
      <c r="B45005" s="136"/>
      <c r="E45005" s="136"/>
      <c r="H45005" s="136"/>
      <c r="K45005" s="136"/>
      <c r="O45005" s="136"/>
      <c r="T45005" s="136"/>
      <c r="W45005" s="136"/>
      <c r="Z45005" s="136"/>
      <c r="AC45005" s="136"/>
    </row>
    <row r="45006" spans="2:29">
      <c r="B45006" s="136"/>
      <c r="E45006" s="136"/>
      <c r="H45006" s="136"/>
      <c r="K45006" s="136"/>
      <c r="O45006" s="136"/>
      <c r="T45006" s="136"/>
      <c r="W45006" s="136"/>
      <c r="Z45006" s="136"/>
      <c r="AC45006" s="136"/>
    </row>
    <row r="45007" spans="2:29">
      <c r="B45007" s="136"/>
      <c r="E45007" s="136"/>
      <c r="H45007" s="136"/>
      <c r="K45007" s="136"/>
      <c r="O45007" s="136"/>
      <c r="T45007" s="136"/>
      <c r="W45007" s="136"/>
      <c r="Z45007" s="136"/>
      <c r="AC45007" s="136"/>
    </row>
    <row r="45008" spans="2:29">
      <c r="B45008" s="136"/>
      <c r="E45008" s="136"/>
      <c r="H45008" s="136"/>
      <c r="K45008" s="136"/>
      <c r="O45008" s="136"/>
      <c r="T45008" s="136"/>
      <c r="W45008" s="136"/>
      <c r="Z45008" s="136"/>
      <c r="AC45008" s="136"/>
    </row>
    <row r="45009" spans="2:29">
      <c r="B45009" s="136"/>
      <c r="E45009" s="136"/>
      <c r="H45009" s="136"/>
      <c r="K45009" s="136"/>
      <c r="O45009" s="136"/>
      <c r="T45009" s="136"/>
      <c r="W45009" s="136"/>
      <c r="Z45009" s="136"/>
      <c r="AC45009" s="136"/>
    </row>
    <row r="45010" spans="2:29">
      <c r="B45010" s="136"/>
      <c r="E45010" s="136"/>
      <c r="H45010" s="136"/>
      <c r="K45010" s="136"/>
      <c r="O45010" s="136"/>
      <c r="T45010" s="136"/>
      <c r="W45010" s="136"/>
      <c r="Z45010" s="136"/>
      <c r="AC45010" s="136"/>
    </row>
    <row r="45011" spans="2:29">
      <c r="B45011" s="136"/>
      <c r="E45011" s="136"/>
      <c r="H45011" s="136"/>
      <c r="K45011" s="136"/>
      <c r="O45011" s="136"/>
      <c r="T45011" s="136"/>
      <c r="W45011" s="136"/>
      <c r="Z45011" s="136"/>
      <c r="AC45011" s="136"/>
    </row>
    <row r="45012" spans="2:29">
      <c r="B45012" s="136"/>
      <c r="E45012" s="136"/>
      <c r="H45012" s="136"/>
      <c r="K45012" s="136"/>
      <c r="O45012" s="136"/>
      <c r="T45012" s="136"/>
      <c r="W45012" s="136"/>
      <c r="Z45012" s="136"/>
      <c r="AC45012" s="136"/>
    </row>
    <row r="45013" spans="2:29">
      <c r="B45013" s="136"/>
      <c r="E45013" s="136"/>
      <c r="H45013" s="136"/>
      <c r="K45013" s="136"/>
      <c r="O45013" s="136"/>
      <c r="T45013" s="136"/>
      <c r="W45013" s="136"/>
      <c r="Z45013" s="136"/>
      <c r="AC45013" s="136"/>
    </row>
    <row r="45014" spans="2:29">
      <c r="B45014" s="136"/>
      <c r="E45014" s="136"/>
      <c r="H45014" s="136"/>
      <c r="K45014" s="136"/>
      <c r="O45014" s="136"/>
      <c r="T45014" s="136"/>
      <c r="W45014" s="136"/>
      <c r="Z45014" s="136"/>
      <c r="AC45014" s="136"/>
    </row>
    <row r="45015" spans="2:29">
      <c r="B45015" s="136"/>
      <c r="E45015" s="136"/>
      <c r="H45015" s="136"/>
      <c r="K45015" s="136"/>
      <c r="O45015" s="136"/>
      <c r="T45015" s="136"/>
      <c r="W45015" s="136"/>
      <c r="Z45015" s="136"/>
      <c r="AC45015" s="136"/>
    </row>
    <row r="45016" spans="2:29">
      <c r="B45016" s="136"/>
      <c r="E45016" s="136"/>
      <c r="H45016" s="136"/>
      <c r="K45016" s="136"/>
      <c r="O45016" s="136"/>
      <c r="T45016" s="136"/>
      <c r="W45016" s="136"/>
      <c r="Z45016" s="136"/>
      <c r="AC45016" s="136"/>
    </row>
    <row r="45017" spans="2:29">
      <c r="B45017" s="136"/>
      <c r="E45017" s="136"/>
      <c r="H45017" s="136"/>
      <c r="K45017" s="136"/>
      <c r="O45017" s="136"/>
      <c r="T45017" s="136"/>
      <c r="W45017" s="136"/>
      <c r="Z45017" s="136"/>
      <c r="AC45017" s="136"/>
    </row>
    <row r="45018" spans="2:29">
      <c r="B45018" s="136"/>
      <c r="E45018" s="136"/>
      <c r="H45018" s="136"/>
      <c r="K45018" s="136"/>
      <c r="O45018" s="136"/>
      <c r="T45018" s="136"/>
      <c r="W45018" s="136"/>
      <c r="Z45018" s="136"/>
      <c r="AC45018" s="136"/>
    </row>
    <row r="45019" spans="2:29">
      <c r="B45019" s="136"/>
      <c r="E45019" s="136"/>
      <c r="H45019" s="136"/>
      <c r="K45019" s="136"/>
      <c r="O45019" s="136"/>
      <c r="T45019" s="136"/>
      <c r="W45019" s="136"/>
      <c r="Z45019" s="136"/>
      <c r="AC45019" s="136"/>
    </row>
    <row r="45020" spans="2:29">
      <c r="B45020" s="136"/>
      <c r="E45020" s="136"/>
      <c r="H45020" s="136"/>
      <c r="K45020" s="136"/>
      <c r="O45020" s="136"/>
      <c r="T45020" s="136"/>
      <c r="W45020" s="136"/>
      <c r="Z45020" s="136"/>
      <c r="AC45020" s="136"/>
    </row>
    <row r="45021" spans="2:29">
      <c r="B45021" s="136"/>
      <c r="E45021" s="136"/>
      <c r="H45021" s="136"/>
      <c r="K45021" s="136"/>
      <c r="O45021" s="136"/>
      <c r="T45021" s="136"/>
      <c r="W45021" s="136"/>
      <c r="Z45021" s="136"/>
      <c r="AC45021" s="136"/>
    </row>
    <row r="45022" spans="2:29">
      <c r="B45022" s="136"/>
      <c r="E45022" s="136"/>
      <c r="H45022" s="136"/>
      <c r="K45022" s="136"/>
      <c r="O45022" s="136"/>
      <c r="T45022" s="136"/>
      <c r="W45022" s="136"/>
      <c r="Z45022" s="136"/>
      <c r="AC45022" s="136"/>
    </row>
    <row r="45023" spans="2:29">
      <c r="B45023" s="136"/>
      <c r="E45023" s="136"/>
      <c r="H45023" s="136"/>
      <c r="K45023" s="136"/>
      <c r="O45023" s="136"/>
      <c r="T45023" s="136"/>
      <c r="W45023" s="136"/>
      <c r="Z45023" s="136"/>
      <c r="AC45023" s="136"/>
    </row>
    <row r="45024" spans="2:29">
      <c r="B45024" s="136"/>
      <c r="E45024" s="136"/>
      <c r="H45024" s="136"/>
      <c r="K45024" s="136"/>
      <c r="O45024" s="136"/>
      <c r="T45024" s="136"/>
      <c r="W45024" s="136"/>
      <c r="Z45024" s="136"/>
      <c r="AC45024" s="136"/>
    </row>
    <row r="45025" spans="2:29">
      <c r="B45025" s="136"/>
      <c r="E45025" s="136"/>
      <c r="H45025" s="136"/>
      <c r="K45025" s="136"/>
      <c r="O45025" s="136"/>
      <c r="T45025" s="136"/>
      <c r="W45025" s="136"/>
      <c r="Z45025" s="136"/>
      <c r="AC45025" s="136"/>
    </row>
    <row r="45026" spans="2:29">
      <c r="B45026" s="136"/>
      <c r="E45026" s="136"/>
      <c r="H45026" s="136"/>
      <c r="K45026" s="136"/>
      <c r="O45026" s="136"/>
      <c r="T45026" s="136"/>
      <c r="W45026" s="136"/>
      <c r="Z45026" s="136"/>
      <c r="AC45026" s="136"/>
    </row>
    <row r="45027" spans="2:29">
      <c r="B45027" s="136"/>
      <c r="E45027" s="136"/>
      <c r="H45027" s="136"/>
      <c r="K45027" s="136"/>
      <c r="O45027" s="136"/>
      <c r="T45027" s="136"/>
      <c r="W45027" s="136"/>
      <c r="Z45027" s="136"/>
      <c r="AC45027" s="136"/>
    </row>
    <row r="45028" spans="2:29">
      <c r="B45028" s="136"/>
      <c r="E45028" s="136"/>
      <c r="H45028" s="136"/>
      <c r="K45028" s="136"/>
      <c r="O45028" s="136"/>
      <c r="T45028" s="136"/>
      <c r="W45028" s="136"/>
      <c r="Z45028" s="136"/>
      <c r="AC45028" s="136"/>
    </row>
    <row r="45029" spans="2:29">
      <c r="B45029" s="136"/>
      <c r="E45029" s="136"/>
      <c r="H45029" s="136"/>
      <c r="K45029" s="136"/>
      <c r="O45029" s="136"/>
      <c r="T45029" s="136"/>
      <c r="W45029" s="136"/>
      <c r="Z45029" s="136"/>
      <c r="AC45029" s="136"/>
    </row>
    <row r="45030" spans="2:29">
      <c r="B45030" s="136"/>
      <c r="E45030" s="136"/>
      <c r="H45030" s="136"/>
      <c r="K45030" s="136"/>
      <c r="O45030" s="136"/>
      <c r="T45030" s="136"/>
      <c r="W45030" s="136"/>
      <c r="Z45030" s="136"/>
      <c r="AC45030" s="136"/>
    </row>
    <row r="45031" spans="2:29">
      <c r="B45031" s="136"/>
      <c r="E45031" s="136"/>
      <c r="H45031" s="136"/>
      <c r="K45031" s="136"/>
      <c r="O45031" s="136"/>
      <c r="T45031" s="136"/>
      <c r="W45031" s="136"/>
      <c r="Z45031" s="136"/>
      <c r="AC45031" s="136"/>
    </row>
    <row r="45032" spans="2:29">
      <c r="B45032" s="136"/>
      <c r="E45032" s="136"/>
      <c r="H45032" s="136"/>
      <c r="K45032" s="136"/>
      <c r="O45032" s="136"/>
      <c r="T45032" s="136"/>
      <c r="W45032" s="136"/>
      <c r="Z45032" s="136"/>
      <c r="AC45032" s="136"/>
    </row>
    <row r="45033" spans="2:29">
      <c r="B45033" s="136"/>
      <c r="E45033" s="136"/>
      <c r="H45033" s="136"/>
      <c r="K45033" s="136"/>
      <c r="O45033" s="136"/>
      <c r="T45033" s="136"/>
      <c r="W45033" s="136"/>
      <c r="Z45033" s="136"/>
      <c r="AC45033" s="136"/>
    </row>
    <row r="45034" spans="2:29">
      <c r="B45034" s="136"/>
      <c r="E45034" s="136"/>
      <c r="H45034" s="136"/>
      <c r="K45034" s="136"/>
      <c r="O45034" s="136"/>
      <c r="T45034" s="136"/>
      <c r="W45034" s="136"/>
      <c r="Z45034" s="136"/>
      <c r="AC45034" s="136"/>
    </row>
    <row r="45035" spans="2:29">
      <c r="B45035" s="136"/>
      <c r="E45035" s="136"/>
      <c r="H45035" s="136"/>
      <c r="K45035" s="136"/>
      <c r="O45035" s="136"/>
      <c r="T45035" s="136"/>
      <c r="W45035" s="136"/>
      <c r="Z45035" s="136"/>
      <c r="AC45035" s="136"/>
    </row>
    <row r="45036" spans="2:29">
      <c r="B45036" s="136"/>
      <c r="E45036" s="136"/>
      <c r="H45036" s="136"/>
      <c r="K45036" s="136"/>
      <c r="O45036" s="136"/>
      <c r="T45036" s="136"/>
      <c r="W45036" s="136"/>
      <c r="Z45036" s="136"/>
      <c r="AC45036" s="136"/>
    </row>
    <row r="45037" spans="2:29">
      <c r="B45037" s="136"/>
      <c r="E45037" s="136"/>
      <c r="H45037" s="136"/>
      <c r="K45037" s="136"/>
      <c r="O45037" s="136"/>
      <c r="T45037" s="136"/>
      <c r="W45037" s="136"/>
      <c r="Z45037" s="136"/>
      <c r="AC45037" s="136"/>
    </row>
    <row r="45038" spans="2:29">
      <c r="B45038" s="136"/>
      <c r="E45038" s="136"/>
      <c r="H45038" s="136"/>
      <c r="K45038" s="136"/>
      <c r="O45038" s="136"/>
      <c r="T45038" s="136"/>
      <c r="W45038" s="136"/>
      <c r="Z45038" s="136"/>
      <c r="AC45038" s="136"/>
    </row>
    <row r="45039" spans="2:29">
      <c r="B45039" s="136"/>
      <c r="E45039" s="136"/>
      <c r="H45039" s="136"/>
      <c r="K45039" s="136"/>
      <c r="O45039" s="136"/>
      <c r="T45039" s="136"/>
      <c r="W45039" s="136"/>
      <c r="Z45039" s="136"/>
      <c r="AC45039" s="136"/>
    </row>
    <row r="45040" spans="2:29">
      <c r="B45040" s="136"/>
      <c r="E45040" s="136"/>
      <c r="H45040" s="136"/>
      <c r="K45040" s="136"/>
      <c r="O45040" s="136"/>
      <c r="T45040" s="136"/>
      <c r="W45040" s="136"/>
      <c r="Z45040" s="136"/>
      <c r="AC45040" s="136"/>
    </row>
    <row r="45041" spans="2:29">
      <c r="B45041" s="136"/>
      <c r="E45041" s="136"/>
      <c r="H45041" s="136"/>
      <c r="K45041" s="136"/>
      <c r="O45041" s="136"/>
      <c r="T45041" s="136"/>
      <c r="W45041" s="136"/>
      <c r="Z45041" s="136"/>
      <c r="AC45041" s="136"/>
    </row>
    <row r="45042" spans="2:29">
      <c r="B45042" s="136"/>
      <c r="E45042" s="136"/>
      <c r="H45042" s="136"/>
      <c r="K45042" s="136"/>
      <c r="O45042" s="136"/>
      <c r="T45042" s="136"/>
      <c r="W45042" s="136"/>
      <c r="Z45042" s="136"/>
      <c r="AC45042" s="136"/>
    </row>
    <row r="45043" spans="2:29">
      <c r="B45043" s="136"/>
      <c r="E45043" s="136"/>
      <c r="H45043" s="136"/>
      <c r="K45043" s="136"/>
      <c r="O45043" s="136"/>
      <c r="T45043" s="136"/>
      <c r="W45043" s="136"/>
      <c r="Z45043" s="136"/>
      <c r="AC45043" s="136"/>
    </row>
    <row r="45044" spans="2:29">
      <c r="B45044" s="136"/>
      <c r="E45044" s="136"/>
      <c r="H45044" s="136"/>
      <c r="K45044" s="136"/>
      <c r="O45044" s="136"/>
      <c r="T45044" s="136"/>
      <c r="W45044" s="136"/>
      <c r="Z45044" s="136"/>
      <c r="AC45044" s="136"/>
    </row>
    <row r="45045" spans="2:29">
      <c r="B45045" s="136"/>
      <c r="E45045" s="136"/>
      <c r="H45045" s="136"/>
      <c r="K45045" s="136"/>
      <c r="O45045" s="136"/>
      <c r="T45045" s="136"/>
      <c r="W45045" s="136"/>
      <c r="Z45045" s="136"/>
      <c r="AC45045" s="136"/>
    </row>
    <row r="45046" spans="2:29">
      <c r="B45046" s="136"/>
      <c r="E45046" s="136"/>
      <c r="H45046" s="136"/>
      <c r="K45046" s="136"/>
      <c r="O45046" s="136"/>
      <c r="T45046" s="136"/>
      <c r="W45046" s="136"/>
      <c r="Z45046" s="136"/>
      <c r="AC45046" s="136"/>
    </row>
    <row r="45047" spans="2:29">
      <c r="B45047" s="136"/>
      <c r="E45047" s="136"/>
      <c r="H45047" s="136"/>
      <c r="K45047" s="136"/>
      <c r="O45047" s="136"/>
      <c r="T45047" s="136"/>
      <c r="W45047" s="136"/>
      <c r="Z45047" s="136"/>
      <c r="AC45047" s="136"/>
    </row>
    <row r="45048" spans="2:29">
      <c r="B45048" s="136"/>
      <c r="E45048" s="136"/>
      <c r="H45048" s="136"/>
      <c r="K45048" s="136"/>
      <c r="O45048" s="136"/>
      <c r="T45048" s="136"/>
      <c r="W45048" s="136"/>
      <c r="Z45048" s="136"/>
      <c r="AC45048" s="136"/>
    </row>
    <row r="45049" spans="2:29">
      <c r="B45049" s="136"/>
      <c r="E45049" s="136"/>
      <c r="H45049" s="136"/>
      <c r="K45049" s="136"/>
      <c r="O45049" s="136"/>
      <c r="T45049" s="136"/>
      <c r="W45049" s="136"/>
      <c r="Z45049" s="136"/>
      <c r="AC45049" s="136"/>
    </row>
    <row r="45050" spans="2:29">
      <c r="B45050" s="136"/>
      <c r="E45050" s="136"/>
      <c r="H45050" s="136"/>
      <c r="K45050" s="136"/>
      <c r="O45050" s="136"/>
      <c r="T45050" s="136"/>
      <c r="W45050" s="136"/>
      <c r="Z45050" s="136"/>
      <c r="AC45050" s="136"/>
    </row>
    <row r="45051" spans="2:29">
      <c r="B45051" s="136"/>
      <c r="E45051" s="136"/>
      <c r="H45051" s="136"/>
      <c r="K45051" s="136"/>
      <c r="O45051" s="136"/>
      <c r="T45051" s="136"/>
      <c r="W45051" s="136"/>
      <c r="Z45051" s="136"/>
      <c r="AC45051" s="136"/>
    </row>
    <row r="45052" spans="2:29">
      <c r="B45052" s="136"/>
      <c r="E45052" s="136"/>
      <c r="H45052" s="136"/>
      <c r="K45052" s="136"/>
      <c r="O45052" s="136"/>
      <c r="T45052" s="136"/>
      <c r="W45052" s="136"/>
      <c r="Z45052" s="136"/>
      <c r="AC45052" s="136"/>
    </row>
    <row r="45053" spans="2:29">
      <c r="B45053" s="136"/>
      <c r="E45053" s="136"/>
      <c r="H45053" s="136"/>
      <c r="K45053" s="136"/>
      <c r="O45053" s="136"/>
      <c r="T45053" s="136"/>
      <c r="W45053" s="136"/>
      <c r="Z45053" s="136"/>
      <c r="AC45053" s="136"/>
    </row>
    <row r="45054" spans="2:29">
      <c r="B45054" s="136"/>
      <c r="E45054" s="136"/>
      <c r="H45054" s="136"/>
      <c r="K45054" s="136"/>
      <c r="O45054" s="136"/>
      <c r="T45054" s="136"/>
      <c r="W45054" s="136"/>
      <c r="Z45054" s="136"/>
      <c r="AC45054" s="136"/>
    </row>
    <row r="45055" spans="2:29">
      <c r="B45055" s="136"/>
      <c r="E45055" s="136"/>
      <c r="H45055" s="136"/>
      <c r="K45055" s="136"/>
      <c r="O45055" s="136"/>
      <c r="T45055" s="136"/>
      <c r="W45055" s="136"/>
      <c r="Z45055" s="136"/>
      <c r="AC45055" s="136"/>
    </row>
    <row r="45056" spans="2:29">
      <c r="B45056" s="136"/>
      <c r="E45056" s="136"/>
      <c r="H45056" s="136"/>
      <c r="K45056" s="136"/>
      <c r="O45056" s="136"/>
      <c r="T45056" s="136"/>
      <c r="W45056" s="136"/>
      <c r="Z45056" s="136"/>
      <c r="AC45056" s="136"/>
    </row>
    <row r="45057" spans="2:29">
      <c r="B45057" s="136"/>
      <c r="E45057" s="136"/>
      <c r="H45057" s="136"/>
      <c r="K45057" s="136"/>
      <c r="O45057" s="136"/>
      <c r="T45057" s="136"/>
      <c r="W45057" s="136"/>
      <c r="Z45057" s="136"/>
      <c r="AC45057" s="136"/>
    </row>
    <row r="45058" spans="2:29">
      <c r="B45058" s="136"/>
      <c r="E45058" s="136"/>
      <c r="H45058" s="136"/>
      <c r="K45058" s="136"/>
      <c r="O45058" s="136"/>
      <c r="T45058" s="136"/>
      <c r="W45058" s="136"/>
      <c r="Z45058" s="136"/>
      <c r="AC45058" s="136"/>
    </row>
    <row r="45059" spans="2:29">
      <c r="B45059" s="136"/>
      <c r="E45059" s="136"/>
      <c r="H45059" s="136"/>
      <c r="K45059" s="136"/>
      <c r="O45059" s="136"/>
      <c r="T45059" s="136"/>
      <c r="W45059" s="136"/>
      <c r="Z45059" s="136"/>
      <c r="AC45059" s="136"/>
    </row>
    <row r="45060" spans="2:29">
      <c r="B45060" s="136"/>
      <c r="E45060" s="136"/>
      <c r="H45060" s="136"/>
      <c r="K45060" s="136"/>
      <c r="O45060" s="136"/>
      <c r="T45060" s="136"/>
      <c r="W45060" s="136"/>
      <c r="Z45060" s="136"/>
      <c r="AC45060" s="136"/>
    </row>
    <row r="45061" spans="2:29">
      <c r="B45061" s="136"/>
      <c r="E45061" s="136"/>
      <c r="H45061" s="136"/>
      <c r="K45061" s="136"/>
      <c r="O45061" s="136"/>
      <c r="T45061" s="136"/>
      <c r="W45061" s="136"/>
      <c r="Z45061" s="136"/>
      <c r="AC45061" s="136"/>
    </row>
    <row r="45062" spans="2:29">
      <c r="B45062" s="136"/>
      <c r="E45062" s="136"/>
      <c r="H45062" s="136"/>
      <c r="K45062" s="136"/>
      <c r="O45062" s="136"/>
      <c r="T45062" s="136"/>
      <c r="W45062" s="136"/>
      <c r="Z45062" s="136"/>
      <c r="AC45062" s="136"/>
    </row>
    <row r="45063" spans="2:29">
      <c r="B45063" s="136"/>
      <c r="E45063" s="136"/>
      <c r="H45063" s="136"/>
      <c r="K45063" s="136"/>
      <c r="O45063" s="136"/>
      <c r="T45063" s="136"/>
      <c r="W45063" s="136"/>
      <c r="Z45063" s="136"/>
      <c r="AC45063" s="136"/>
    </row>
    <row r="45064" spans="2:29">
      <c r="B45064" s="136"/>
      <c r="E45064" s="136"/>
      <c r="H45064" s="136"/>
      <c r="K45064" s="136"/>
      <c r="O45064" s="136"/>
      <c r="T45064" s="136"/>
      <c r="W45064" s="136"/>
      <c r="Z45064" s="136"/>
      <c r="AC45064" s="136"/>
    </row>
    <row r="45065" spans="2:29">
      <c r="B45065" s="136"/>
      <c r="E45065" s="136"/>
      <c r="H45065" s="136"/>
      <c r="K45065" s="136"/>
      <c r="O45065" s="136"/>
      <c r="T45065" s="136"/>
      <c r="W45065" s="136"/>
      <c r="Z45065" s="136"/>
      <c r="AC45065" s="136"/>
    </row>
    <row r="45066" spans="2:29">
      <c r="B45066" s="136"/>
      <c r="E45066" s="136"/>
      <c r="H45066" s="136"/>
      <c r="K45066" s="136"/>
      <c r="O45066" s="136"/>
      <c r="T45066" s="136"/>
      <c r="W45066" s="136"/>
      <c r="Z45066" s="136"/>
      <c r="AC45066" s="136"/>
    </row>
    <row r="45067" spans="2:29">
      <c r="B45067" s="136"/>
      <c r="E45067" s="136"/>
      <c r="H45067" s="136"/>
      <c r="K45067" s="136"/>
      <c r="O45067" s="136"/>
      <c r="T45067" s="136"/>
      <c r="W45067" s="136"/>
      <c r="Z45067" s="136"/>
      <c r="AC45067" s="136"/>
    </row>
    <row r="45068" spans="2:29">
      <c r="B45068" s="136"/>
      <c r="E45068" s="136"/>
      <c r="H45068" s="136"/>
      <c r="K45068" s="136"/>
      <c r="O45068" s="136"/>
      <c r="T45068" s="136"/>
      <c r="W45068" s="136"/>
      <c r="Z45068" s="136"/>
      <c r="AC45068" s="136"/>
    </row>
    <row r="45069" spans="2:29">
      <c r="B45069" s="136"/>
      <c r="E45069" s="136"/>
      <c r="H45069" s="136"/>
      <c r="K45069" s="136"/>
      <c r="O45069" s="136"/>
      <c r="T45069" s="136"/>
      <c r="W45069" s="136"/>
      <c r="Z45069" s="136"/>
      <c r="AC45069" s="136"/>
    </row>
    <row r="45070" spans="2:29">
      <c r="B45070" s="136"/>
      <c r="E45070" s="136"/>
      <c r="H45070" s="136"/>
      <c r="K45070" s="136"/>
      <c r="O45070" s="136"/>
      <c r="T45070" s="136"/>
      <c r="W45070" s="136"/>
      <c r="Z45070" s="136"/>
      <c r="AC45070" s="136"/>
    </row>
    <row r="45071" spans="2:29">
      <c r="B45071" s="136"/>
      <c r="E45071" s="136"/>
      <c r="H45071" s="136"/>
      <c r="K45071" s="136"/>
      <c r="O45071" s="136"/>
      <c r="T45071" s="136"/>
      <c r="W45071" s="136"/>
      <c r="Z45071" s="136"/>
      <c r="AC45071" s="136"/>
    </row>
    <row r="45072" spans="2:29">
      <c r="B45072" s="136"/>
      <c r="E45072" s="136"/>
      <c r="H45072" s="136"/>
      <c r="K45072" s="136"/>
      <c r="O45072" s="136"/>
      <c r="T45072" s="136"/>
      <c r="W45072" s="136"/>
      <c r="Z45072" s="136"/>
      <c r="AC45072" s="136"/>
    </row>
    <row r="45073" spans="2:29">
      <c r="B45073" s="136"/>
      <c r="E45073" s="136"/>
      <c r="H45073" s="136"/>
      <c r="K45073" s="136"/>
      <c r="O45073" s="136"/>
      <c r="T45073" s="136"/>
      <c r="W45073" s="136"/>
      <c r="Z45073" s="136"/>
      <c r="AC45073" s="136"/>
    </row>
    <row r="45074" spans="2:29">
      <c r="B45074" s="136"/>
      <c r="E45074" s="136"/>
      <c r="H45074" s="136"/>
      <c r="K45074" s="136"/>
      <c r="O45074" s="136"/>
      <c r="T45074" s="136"/>
      <c r="W45074" s="136"/>
      <c r="Z45074" s="136"/>
      <c r="AC45074" s="136"/>
    </row>
    <row r="45075" spans="2:29">
      <c r="B45075" s="136"/>
      <c r="E45075" s="136"/>
      <c r="H45075" s="136"/>
      <c r="K45075" s="136"/>
      <c r="O45075" s="136"/>
      <c r="T45075" s="136"/>
      <c r="W45075" s="136"/>
      <c r="Z45075" s="136"/>
      <c r="AC45075" s="136"/>
    </row>
    <row r="45076" spans="2:29">
      <c r="B45076" s="136"/>
      <c r="E45076" s="136"/>
      <c r="H45076" s="136"/>
      <c r="K45076" s="136"/>
      <c r="O45076" s="136"/>
      <c r="T45076" s="136"/>
      <c r="W45076" s="136"/>
      <c r="Z45076" s="136"/>
      <c r="AC45076" s="136"/>
    </row>
    <row r="45077" spans="2:29">
      <c r="B45077" s="136"/>
      <c r="E45077" s="136"/>
      <c r="H45077" s="136"/>
      <c r="K45077" s="136"/>
      <c r="O45077" s="136"/>
      <c r="T45077" s="136"/>
      <c r="W45077" s="136"/>
      <c r="Z45077" s="136"/>
      <c r="AC45077" s="136"/>
    </row>
    <row r="45078" spans="2:29">
      <c r="B45078" s="136"/>
      <c r="E45078" s="136"/>
      <c r="H45078" s="136"/>
      <c r="K45078" s="136"/>
      <c r="O45078" s="136"/>
      <c r="T45078" s="136"/>
      <c r="W45078" s="136"/>
      <c r="Z45078" s="136"/>
      <c r="AC45078" s="136"/>
    </row>
    <row r="45079" spans="2:29">
      <c r="B45079" s="136"/>
      <c r="E45079" s="136"/>
      <c r="H45079" s="136"/>
      <c r="K45079" s="136"/>
      <c r="O45079" s="136"/>
      <c r="T45079" s="136"/>
      <c r="W45079" s="136"/>
      <c r="Z45079" s="136"/>
      <c r="AC45079" s="136"/>
    </row>
    <row r="45080" spans="2:29">
      <c r="B45080" s="136"/>
      <c r="E45080" s="136"/>
      <c r="H45080" s="136"/>
      <c r="K45080" s="136"/>
      <c r="O45080" s="136"/>
      <c r="T45080" s="136"/>
      <c r="W45080" s="136"/>
      <c r="Z45080" s="136"/>
      <c r="AC45080" s="136"/>
    </row>
    <row r="45081" spans="2:29">
      <c r="B45081" s="136"/>
      <c r="E45081" s="136"/>
      <c r="H45081" s="136"/>
      <c r="K45081" s="136"/>
      <c r="O45081" s="136"/>
      <c r="T45081" s="136"/>
      <c r="W45081" s="136"/>
      <c r="Z45081" s="136"/>
      <c r="AC45081" s="136"/>
    </row>
    <row r="45082" spans="2:29">
      <c r="B45082" s="136"/>
      <c r="E45082" s="136"/>
      <c r="H45082" s="136"/>
      <c r="K45082" s="136"/>
      <c r="O45082" s="136"/>
      <c r="T45082" s="136"/>
      <c r="W45082" s="136"/>
      <c r="Z45082" s="136"/>
      <c r="AC45082" s="136"/>
    </row>
    <row r="45083" spans="2:29">
      <c r="B45083" s="136"/>
      <c r="E45083" s="136"/>
      <c r="H45083" s="136"/>
      <c r="K45083" s="136"/>
      <c r="O45083" s="136"/>
      <c r="T45083" s="136"/>
      <c r="W45083" s="136"/>
      <c r="Z45083" s="136"/>
      <c r="AC45083" s="136"/>
    </row>
    <row r="45084" spans="2:29">
      <c r="B45084" s="136"/>
      <c r="E45084" s="136"/>
      <c r="H45084" s="136"/>
      <c r="K45084" s="136"/>
      <c r="O45084" s="136"/>
      <c r="T45084" s="136"/>
      <c r="W45084" s="136"/>
      <c r="Z45084" s="136"/>
      <c r="AC45084" s="136"/>
    </row>
    <row r="45085" spans="2:29">
      <c r="B45085" s="136"/>
      <c r="E45085" s="136"/>
      <c r="H45085" s="136"/>
      <c r="K45085" s="136"/>
      <c r="O45085" s="136"/>
      <c r="T45085" s="136"/>
      <c r="W45085" s="136"/>
      <c r="Z45085" s="136"/>
      <c r="AC45085" s="136"/>
    </row>
    <row r="45086" spans="2:29">
      <c r="B45086" s="136"/>
      <c r="E45086" s="136"/>
      <c r="H45086" s="136"/>
      <c r="K45086" s="136"/>
      <c r="O45086" s="136"/>
      <c r="T45086" s="136"/>
      <c r="W45086" s="136"/>
      <c r="Z45086" s="136"/>
      <c r="AC45086" s="136"/>
    </row>
    <row r="45087" spans="2:29">
      <c r="B45087" s="136"/>
      <c r="E45087" s="136"/>
      <c r="H45087" s="136"/>
      <c r="K45087" s="136"/>
      <c r="O45087" s="136"/>
      <c r="T45087" s="136"/>
      <c r="W45087" s="136"/>
      <c r="Z45087" s="136"/>
      <c r="AC45087" s="136"/>
    </row>
    <row r="45088" spans="2:29">
      <c r="B45088" s="136"/>
      <c r="E45088" s="136"/>
      <c r="H45088" s="136"/>
      <c r="K45088" s="136"/>
      <c r="O45088" s="136"/>
      <c r="T45088" s="136"/>
      <c r="W45088" s="136"/>
      <c r="Z45088" s="136"/>
      <c r="AC45088" s="136"/>
    </row>
    <row r="45089" spans="2:29">
      <c r="B45089" s="136"/>
      <c r="E45089" s="136"/>
      <c r="H45089" s="136"/>
      <c r="K45089" s="136"/>
      <c r="O45089" s="136"/>
      <c r="T45089" s="136"/>
      <c r="W45089" s="136"/>
      <c r="Z45089" s="136"/>
      <c r="AC45089" s="136"/>
    </row>
    <row r="45090" spans="2:29">
      <c r="B45090" s="136"/>
      <c r="E45090" s="136"/>
      <c r="H45090" s="136"/>
      <c r="K45090" s="136"/>
      <c r="O45090" s="136"/>
      <c r="T45090" s="136"/>
      <c r="W45090" s="136"/>
      <c r="Z45090" s="136"/>
      <c r="AC45090" s="136"/>
    </row>
    <row r="45091" spans="2:29">
      <c r="B45091" s="136"/>
      <c r="E45091" s="136"/>
      <c r="H45091" s="136"/>
      <c r="K45091" s="136"/>
      <c r="O45091" s="136"/>
      <c r="T45091" s="136"/>
      <c r="W45091" s="136"/>
      <c r="Z45091" s="136"/>
      <c r="AC45091" s="136"/>
    </row>
    <row r="45092" spans="2:29">
      <c r="B45092" s="136"/>
      <c r="E45092" s="136"/>
      <c r="H45092" s="136"/>
      <c r="K45092" s="136"/>
      <c r="O45092" s="136"/>
      <c r="T45092" s="136"/>
      <c r="W45092" s="136"/>
      <c r="Z45092" s="136"/>
      <c r="AC45092" s="136"/>
    </row>
    <row r="45093" spans="2:29">
      <c r="B45093" s="136"/>
      <c r="E45093" s="136"/>
      <c r="H45093" s="136"/>
      <c r="K45093" s="136"/>
      <c r="O45093" s="136"/>
      <c r="T45093" s="136"/>
      <c r="W45093" s="136"/>
      <c r="Z45093" s="136"/>
      <c r="AC45093" s="136"/>
    </row>
    <row r="45094" spans="2:29">
      <c r="B45094" s="136"/>
      <c r="E45094" s="136"/>
      <c r="H45094" s="136"/>
      <c r="K45094" s="136"/>
      <c r="O45094" s="136"/>
      <c r="T45094" s="136"/>
      <c r="W45094" s="136"/>
      <c r="Z45094" s="136"/>
      <c r="AC45094" s="136"/>
    </row>
    <row r="45095" spans="2:29">
      <c r="B45095" s="136"/>
      <c r="E45095" s="136"/>
      <c r="H45095" s="136"/>
      <c r="K45095" s="136"/>
      <c r="O45095" s="136"/>
      <c r="T45095" s="136"/>
      <c r="W45095" s="136"/>
      <c r="Z45095" s="136"/>
      <c r="AC45095" s="136"/>
    </row>
    <row r="45096" spans="2:29">
      <c r="B45096" s="136"/>
      <c r="E45096" s="136"/>
      <c r="H45096" s="136"/>
      <c r="K45096" s="136"/>
      <c r="O45096" s="136"/>
      <c r="T45096" s="136"/>
      <c r="W45096" s="136"/>
      <c r="Z45096" s="136"/>
      <c r="AC45096" s="136"/>
    </row>
    <row r="45097" spans="2:29">
      <c r="B45097" s="136"/>
      <c r="E45097" s="136"/>
      <c r="H45097" s="136"/>
      <c r="K45097" s="136"/>
      <c r="O45097" s="136"/>
      <c r="T45097" s="136"/>
      <c r="W45097" s="136"/>
      <c r="Z45097" s="136"/>
      <c r="AC45097" s="136"/>
    </row>
    <row r="45098" spans="2:29">
      <c r="B45098" s="136"/>
      <c r="E45098" s="136"/>
      <c r="H45098" s="136"/>
      <c r="K45098" s="136"/>
      <c r="O45098" s="136"/>
      <c r="T45098" s="136"/>
      <c r="W45098" s="136"/>
      <c r="Z45098" s="136"/>
      <c r="AC45098" s="136"/>
    </row>
    <row r="45099" spans="2:29">
      <c r="B45099" s="136"/>
      <c r="E45099" s="136"/>
      <c r="H45099" s="136"/>
      <c r="K45099" s="136"/>
      <c r="O45099" s="136"/>
      <c r="T45099" s="136"/>
      <c r="W45099" s="136"/>
      <c r="Z45099" s="136"/>
      <c r="AC45099" s="136"/>
    </row>
    <row r="45100" spans="2:29">
      <c r="B45100" s="136"/>
      <c r="E45100" s="136"/>
      <c r="H45100" s="136"/>
      <c r="K45100" s="136"/>
      <c r="O45100" s="136"/>
      <c r="T45100" s="136"/>
      <c r="W45100" s="136"/>
      <c r="Z45100" s="136"/>
      <c r="AC45100" s="136"/>
    </row>
    <row r="45101" spans="2:29">
      <c r="B45101" s="136"/>
      <c r="E45101" s="136"/>
      <c r="H45101" s="136"/>
      <c r="K45101" s="136"/>
      <c r="O45101" s="136"/>
      <c r="T45101" s="136"/>
      <c r="W45101" s="136"/>
      <c r="Z45101" s="136"/>
      <c r="AC45101" s="136"/>
    </row>
    <row r="45102" spans="2:29">
      <c r="B45102" s="136"/>
      <c r="E45102" s="136"/>
      <c r="H45102" s="136"/>
      <c r="K45102" s="136"/>
      <c r="O45102" s="136"/>
      <c r="T45102" s="136"/>
      <c r="W45102" s="136"/>
      <c r="Z45102" s="136"/>
      <c r="AC45102" s="136"/>
    </row>
    <row r="45103" spans="2:29">
      <c r="B45103" s="136"/>
      <c r="E45103" s="136"/>
      <c r="H45103" s="136"/>
      <c r="K45103" s="136"/>
      <c r="O45103" s="136"/>
      <c r="T45103" s="136"/>
      <c r="W45103" s="136"/>
      <c r="Z45103" s="136"/>
      <c r="AC45103" s="136"/>
    </row>
    <row r="45104" spans="2:29">
      <c r="B45104" s="136"/>
      <c r="E45104" s="136"/>
      <c r="H45104" s="136"/>
      <c r="K45104" s="136"/>
      <c r="O45104" s="136"/>
      <c r="T45104" s="136"/>
      <c r="W45104" s="136"/>
      <c r="Z45104" s="136"/>
      <c r="AC45104" s="136"/>
    </row>
    <row r="45105" spans="2:29">
      <c r="B45105" s="136"/>
      <c r="E45105" s="136"/>
      <c r="H45105" s="136"/>
      <c r="K45105" s="136"/>
      <c r="O45105" s="136"/>
      <c r="T45105" s="136"/>
      <c r="W45105" s="136"/>
      <c r="Z45105" s="136"/>
      <c r="AC45105" s="136"/>
    </row>
    <row r="45106" spans="2:29">
      <c r="B45106" s="136"/>
      <c r="E45106" s="136"/>
      <c r="H45106" s="136"/>
      <c r="K45106" s="136"/>
      <c r="O45106" s="136"/>
      <c r="T45106" s="136"/>
      <c r="W45106" s="136"/>
      <c r="Z45106" s="136"/>
      <c r="AC45106" s="136"/>
    </row>
    <row r="45107" spans="2:29">
      <c r="B45107" s="136"/>
      <c r="E45107" s="136"/>
      <c r="H45107" s="136"/>
      <c r="K45107" s="136"/>
      <c r="O45107" s="136"/>
      <c r="T45107" s="136"/>
      <c r="W45107" s="136"/>
      <c r="Z45107" s="136"/>
      <c r="AC45107" s="136"/>
    </row>
    <row r="45108" spans="2:29">
      <c r="B45108" s="136"/>
      <c r="E45108" s="136"/>
      <c r="H45108" s="136"/>
      <c r="K45108" s="136"/>
      <c r="O45108" s="136"/>
      <c r="T45108" s="136"/>
      <c r="W45108" s="136"/>
      <c r="Z45108" s="136"/>
      <c r="AC45108" s="136"/>
    </row>
    <row r="45109" spans="2:29">
      <c r="B45109" s="136"/>
      <c r="E45109" s="136"/>
      <c r="H45109" s="136"/>
      <c r="K45109" s="136"/>
      <c r="O45109" s="136"/>
      <c r="T45109" s="136"/>
      <c r="W45109" s="136"/>
      <c r="Z45109" s="136"/>
      <c r="AC45109" s="136"/>
    </row>
    <row r="45110" spans="2:29">
      <c r="B45110" s="136"/>
      <c r="E45110" s="136"/>
      <c r="H45110" s="136"/>
      <c r="K45110" s="136"/>
      <c r="O45110" s="136"/>
      <c r="T45110" s="136"/>
      <c r="W45110" s="136"/>
      <c r="Z45110" s="136"/>
      <c r="AC45110" s="136"/>
    </row>
    <row r="45111" spans="2:29">
      <c r="B45111" s="136"/>
      <c r="E45111" s="136"/>
      <c r="H45111" s="136"/>
      <c r="K45111" s="136"/>
      <c r="O45111" s="136"/>
      <c r="T45111" s="136"/>
      <c r="W45111" s="136"/>
      <c r="Z45111" s="136"/>
      <c r="AC45111" s="136"/>
    </row>
    <row r="45112" spans="2:29">
      <c r="B45112" s="136"/>
      <c r="E45112" s="136"/>
      <c r="H45112" s="136"/>
      <c r="K45112" s="136"/>
      <c r="O45112" s="136"/>
      <c r="T45112" s="136"/>
      <c r="W45112" s="136"/>
      <c r="Z45112" s="136"/>
      <c r="AC45112" s="136"/>
    </row>
    <row r="45113" spans="2:29">
      <c r="B45113" s="136"/>
      <c r="E45113" s="136"/>
      <c r="H45113" s="136"/>
      <c r="K45113" s="136"/>
      <c r="O45113" s="136"/>
      <c r="T45113" s="136"/>
      <c r="W45113" s="136"/>
      <c r="Z45113" s="136"/>
      <c r="AC45113" s="136"/>
    </row>
    <row r="45114" spans="2:29">
      <c r="B45114" s="136"/>
      <c r="E45114" s="136"/>
      <c r="H45114" s="136"/>
      <c r="K45114" s="136"/>
      <c r="O45114" s="136"/>
      <c r="T45114" s="136"/>
      <c r="W45114" s="136"/>
      <c r="Z45114" s="136"/>
      <c r="AC45114" s="136"/>
    </row>
    <row r="45115" spans="2:29">
      <c r="B45115" s="136"/>
      <c r="E45115" s="136"/>
      <c r="H45115" s="136"/>
      <c r="K45115" s="136"/>
      <c r="O45115" s="136"/>
      <c r="T45115" s="136"/>
      <c r="W45115" s="136"/>
      <c r="Z45115" s="136"/>
      <c r="AC45115" s="136"/>
    </row>
    <row r="45116" spans="2:29">
      <c r="B45116" s="136"/>
      <c r="E45116" s="136"/>
      <c r="H45116" s="136"/>
      <c r="K45116" s="136"/>
      <c r="O45116" s="136"/>
      <c r="T45116" s="136"/>
      <c r="W45116" s="136"/>
      <c r="Z45116" s="136"/>
      <c r="AC45116" s="136"/>
    </row>
    <row r="45117" spans="2:29">
      <c r="B45117" s="136"/>
      <c r="E45117" s="136"/>
      <c r="H45117" s="136"/>
      <c r="K45117" s="136"/>
      <c r="O45117" s="136"/>
      <c r="T45117" s="136"/>
      <c r="W45117" s="136"/>
      <c r="Z45117" s="136"/>
      <c r="AC45117" s="136"/>
    </row>
    <row r="45118" spans="2:29">
      <c r="B45118" s="136"/>
      <c r="E45118" s="136"/>
      <c r="H45118" s="136"/>
      <c r="K45118" s="136"/>
      <c r="O45118" s="136"/>
      <c r="T45118" s="136"/>
      <c r="W45118" s="136"/>
      <c r="Z45118" s="136"/>
      <c r="AC45118" s="136"/>
    </row>
    <row r="45119" spans="2:29">
      <c r="B45119" s="136"/>
      <c r="E45119" s="136"/>
      <c r="H45119" s="136"/>
      <c r="K45119" s="136"/>
      <c r="O45119" s="136"/>
      <c r="T45119" s="136"/>
      <c r="W45119" s="136"/>
      <c r="Z45119" s="136"/>
      <c r="AC45119" s="136"/>
    </row>
    <row r="45120" spans="2:29">
      <c r="B45120" s="136"/>
      <c r="E45120" s="136"/>
      <c r="H45120" s="136"/>
      <c r="K45120" s="136"/>
      <c r="O45120" s="136"/>
      <c r="T45120" s="136"/>
      <c r="W45120" s="136"/>
      <c r="Z45120" s="136"/>
      <c r="AC45120" s="136"/>
    </row>
    <row r="45121" spans="2:29">
      <c r="B45121" s="136"/>
      <c r="E45121" s="136"/>
      <c r="H45121" s="136"/>
      <c r="K45121" s="136"/>
      <c r="O45121" s="136"/>
      <c r="T45121" s="136"/>
      <c r="W45121" s="136"/>
      <c r="Z45121" s="136"/>
      <c r="AC45121" s="136"/>
    </row>
    <row r="45122" spans="2:29">
      <c r="B45122" s="136"/>
      <c r="E45122" s="136"/>
      <c r="H45122" s="136"/>
      <c r="K45122" s="136"/>
      <c r="O45122" s="136"/>
      <c r="T45122" s="136"/>
      <c r="W45122" s="136"/>
      <c r="Z45122" s="136"/>
      <c r="AC45122" s="136"/>
    </row>
    <row r="45123" spans="2:29">
      <c r="B45123" s="136"/>
      <c r="E45123" s="136"/>
      <c r="H45123" s="136"/>
      <c r="K45123" s="136"/>
      <c r="O45123" s="136"/>
      <c r="T45123" s="136"/>
      <c r="W45123" s="136"/>
      <c r="Z45123" s="136"/>
      <c r="AC45123" s="136"/>
    </row>
    <row r="45124" spans="2:29">
      <c r="B45124" s="136"/>
      <c r="E45124" s="136"/>
      <c r="H45124" s="136"/>
      <c r="K45124" s="136"/>
      <c r="O45124" s="136"/>
      <c r="T45124" s="136"/>
      <c r="W45124" s="136"/>
      <c r="Z45124" s="136"/>
      <c r="AC45124" s="136"/>
    </row>
    <row r="45125" spans="2:29">
      <c r="B45125" s="136"/>
      <c r="E45125" s="136"/>
      <c r="H45125" s="136"/>
      <c r="K45125" s="136"/>
      <c r="O45125" s="136"/>
      <c r="T45125" s="136"/>
      <c r="W45125" s="136"/>
      <c r="Z45125" s="136"/>
      <c r="AC45125" s="136"/>
    </row>
    <row r="45126" spans="2:29">
      <c r="B45126" s="136"/>
      <c r="E45126" s="136"/>
      <c r="H45126" s="136"/>
      <c r="K45126" s="136"/>
      <c r="O45126" s="136"/>
      <c r="T45126" s="136"/>
      <c r="W45126" s="136"/>
      <c r="Z45126" s="136"/>
      <c r="AC45126" s="136"/>
    </row>
    <row r="45127" spans="2:29">
      <c r="B45127" s="136"/>
      <c r="E45127" s="136"/>
      <c r="H45127" s="136"/>
      <c r="K45127" s="136"/>
      <c r="O45127" s="136"/>
      <c r="T45127" s="136"/>
      <c r="W45127" s="136"/>
      <c r="Z45127" s="136"/>
      <c r="AC45127" s="136"/>
    </row>
    <row r="45128" spans="2:29">
      <c r="B45128" s="136"/>
      <c r="E45128" s="136"/>
      <c r="H45128" s="136"/>
      <c r="K45128" s="136"/>
      <c r="O45128" s="136"/>
      <c r="T45128" s="136"/>
      <c r="W45128" s="136"/>
      <c r="Z45128" s="136"/>
      <c r="AC45128" s="136"/>
    </row>
    <row r="45129" spans="2:29">
      <c r="B45129" s="136"/>
      <c r="E45129" s="136"/>
      <c r="H45129" s="136"/>
      <c r="K45129" s="136"/>
      <c r="O45129" s="136"/>
      <c r="T45129" s="136"/>
      <c r="W45129" s="136"/>
      <c r="Z45129" s="136"/>
      <c r="AC45129" s="136"/>
    </row>
    <row r="45130" spans="2:29">
      <c r="B45130" s="136"/>
      <c r="E45130" s="136"/>
      <c r="H45130" s="136"/>
      <c r="K45130" s="136"/>
      <c r="O45130" s="136"/>
      <c r="T45130" s="136"/>
      <c r="W45130" s="136"/>
      <c r="Z45130" s="136"/>
      <c r="AC45130" s="136"/>
    </row>
    <row r="45131" spans="2:29">
      <c r="B45131" s="136"/>
      <c r="E45131" s="136"/>
      <c r="H45131" s="136"/>
      <c r="K45131" s="136"/>
      <c r="O45131" s="136"/>
      <c r="T45131" s="136"/>
      <c r="W45131" s="136"/>
      <c r="Z45131" s="136"/>
      <c r="AC45131" s="136"/>
    </row>
    <row r="45132" spans="2:29">
      <c r="B45132" s="136"/>
      <c r="E45132" s="136"/>
      <c r="H45132" s="136"/>
      <c r="K45132" s="136"/>
      <c r="O45132" s="136"/>
      <c r="T45132" s="136"/>
      <c r="W45132" s="136"/>
      <c r="Z45132" s="136"/>
      <c r="AC45132" s="136"/>
    </row>
    <row r="45133" spans="2:29">
      <c r="B45133" s="136"/>
      <c r="E45133" s="136"/>
      <c r="H45133" s="136"/>
      <c r="K45133" s="136"/>
      <c r="O45133" s="136"/>
      <c r="T45133" s="136"/>
      <c r="W45133" s="136"/>
      <c r="Z45133" s="136"/>
      <c r="AC45133" s="136"/>
    </row>
    <row r="45134" spans="2:29">
      <c r="B45134" s="136"/>
      <c r="E45134" s="136"/>
      <c r="H45134" s="136"/>
      <c r="K45134" s="136"/>
      <c r="O45134" s="136"/>
      <c r="T45134" s="136"/>
      <c r="W45134" s="136"/>
      <c r="Z45134" s="136"/>
      <c r="AC45134" s="136"/>
    </row>
    <row r="45135" spans="2:29">
      <c r="B45135" s="136"/>
      <c r="E45135" s="136"/>
      <c r="H45135" s="136"/>
      <c r="K45135" s="136"/>
      <c r="O45135" s="136"/>
      <c r="T45135" s="136"/>
      <c r="W45135" s="136"/>
      <c r="Z45135" s="136"/>
      <c r="AC45135" s="136"/>
    </row>
    <row r="45136" spans="2:29">
      <c r="B45136" s="136"/>
      <c r="E45136" s="136"/>
      <c r="H45136" s="136"/>
      <c r="K45136" s="136"/>
      <c r="O45136" s="136"/>
      <c r="T45136" s="136"/>
      <c r="W45136" s="136"/>
      <c r="Z45136" s="136"/>
      <c r="AC45136" s="136"/>
    </row>
    <row r="45137" spans="2:29">
      <c r="B45137" s="136"/>
      <c r="E45137" s="136"/>
      <c r="H45137" s="136"/>
      <c r="K45137" s="136"/>
      <c r="O45137" s="136"/>
      <c r="T45137" s="136"/>
      <c r="W45137" s="136"/>
      <c r="Z45137" s="136"/>
      <c r="AC45137" s="136"/>
    </row>
    <row r="45138" spans="2:29">
      <c r="B45138" s="136"/>
      <c r="E45138" s="136"/>
      <c r="H45138" s="136"/>
      <c r="K45138" s="136"/>
      <c r="O45138" s="136"/>
      <c r="T45138" s="136"/>
      <c r="W45138" s="136"/>
      <c r="Z45138" s="136"/>
      <c r="AC45138" s="136"/>
    </row>
    <row r="45139" spans="2:29">
      <c r="B45139" s="136"/>
      <c r="E45139" s="136"/>
      <c r="H45139" s="136"/>
      <c r="K45139" s="136"/>
      <c r="O45139" s="136"/>
      <c r="T45139" s="136"/>
      <c r="W45139" s="136"/>
      <c r="Z45139" s="136"/>
      <c r="AC45139" s="136"/>
    </row>
    <row r="45140" spans="2:29">
      <c r="B45140" s="136"/>
      <c r="E45140" s="136"/>
      <c r="H45140" s="136"/>
      <c r="K45140" s="136"/>
      <c r="O45140" s="136"/>
      <c r="T45140" s="136"/>
      <c r="W45140" s="136"/>
      <c r="Z45140" s="136"/>
      <c r="AC45140" s="136"/>
    </row>
    <row r="45141" spans="2:29">
      <c r="B45141" s="136"/>
      <c r="E45141" s="136"/>
      <c r="H45141" s="136"/>
      <c r="K45141" s="136"/>
      <c r="O45141" s="136"/>
      <c r="T45141" s="136"/>
      <c r="W45141" s="136"/>
      <c r="Z45141" s="136"/>
      <c r="AC45141" s="136"/>
    </row>
    <row r="45142" spans="2:29">
      <c r="B45142" s="136"/>
      <c r="E45142" s="136"/>
      <c r="H45142" s="136"/>
      <c r="K45142" s="136"/>
      <c r="O45142" s="136"/>
      <c r="T45142" s="136"/>
      <c r="W45142" s="136"/>
      <c r="Z45142" s="136"/>
      <c r="AC45142" s="136"/>
    </row>
    <row r="45143" spans="2:29">
      <c r="B45143" s="136"/>
      <c r="E45143" s="136"/>
      <c r="H45143" s="136"/>
      <c r="K45143" s="136"/>
      <c r="O45143" s="136"/>
      <c r="T45143" s="136"/>
      <c r="W45143" s="136"/>
      <c r="Z45143" s="136"/>
      <c r="AC45143" s="136"/>
    </row>
    <row r="45144" spans="2:29">
      <c r="B45144" s="136"/>
      <c r="E45144" s="136"/>
      <c r="H45144" s="136"/>
      <c r="K45144" s="136"/>
      <c r="O45144" s="136"/>
      <c r="T45144" s="136"/>
      <c r="W45144" s="136"/>
      <c r="Z45144" s="136"/>
      <c r="AC45144" s="136"/>
    </row>
    <row r="45145" spans="2:29">
      <c r="B45145" s="136"/>
      <c r="E45145" s="136"/>
      <c r="H45145" s="136"/>
      <c r="K45145" s="136"/>
      <c r="O45145" s="136"/>
      <c r="T45145" s="136"/>
      <c r="W45145" s="136"/>
      <c r="Z45145" s="136"/>
      <c r="AC45145" s="136"/>
    </row>
    <row r="45146" spans="2:29">
      <c r="B45146" s="136"/>
      <c r="E45146" s="136"/>
      <c r="H45146" s="136"/>
      <c r="K45146" s="136"/>
      <c r="O45146" s="136"/>
      <c r="T45146" s="136"/>
      <c r="W45146" s="136"/>
      <c r="Z45146" s="136"/>
      <c r="AC45146" s="136"/>
    </row>
    <row r="45147" spans="2:29">
      <c r="B45147" s="136"/>
      <c r="E45147" s="136"/>
      <c r="H45147" s="136"/>
      <c r="K45147" s="136"/>
      <c r="O45147" s="136"/>
      <c r="T45147" s="136"/>
      <c r="W45147" s="136"/>
      <c r="Z45147" s="136"/>
      <c r="AC45147" s="136"/>
    </row>
    <row r="45148" spans="2:29">
      <c r="B45148" s="136"/>
      <c r="E45148" s="136"/>
      <c r="H45148" s="136"/>
      <c r="K45148" s="136"/>
      <c r="O45148" s="136"/>
      <c r="T45148" s="136"/>
      <c r="W45148" s="136"/>
      <c r="Z45148" s="136"/>
      <c r="AC45148" s="136"/>
    </row>
    <row r="45149" spans="2:29">
      <c r="B45149" s="136"/>
      <c r="E45149" s="136"/>
      <c r="H45149" s="136"/>
      <c r="K45149" s="136"/>
      <c r="O45149" s="136"/>
      <c r="T45149" s="136"/>
      <c r="W45149" s="136"/>
      <c r="Z45149" s="136"/>
      <c r="AC45149" s="136"/>
    </row>
    <row r="45150" spans="2:29">
      <c r="B45150" s="136"/>
      <c r="E45150" s="136"/>
      <c r="H45150" s="136"/>
      <c r="K45150" s="136"/>
      <c r="O45150" s="136"/>
      <c r="T45150" s="136"/>
      <c r="W45150" s="136"/>
      <c r="Z45150" s="136"/>
      <c r="AC45150" s="136"/>
    </row>
    <row r="45151" spans="2:29">
      <c r="B45151" s="136"/>
      <c r="E45151" s="136"/>
      <c r="H45151" s="136"/>
      <c r="K45151" s="136"/>
      <c r="O45151" s="136"/>
      <c r="T45151" s="136"/>
      <c r="W45151" s="136"/>
      <c r="Z45151" s="136"/>
      <c r="AC45151" s="136"/>
    </row>
    <row r="45152" spans="2:29">
      <c r="B45152" s="136"/>
      <c r="E45152" s="136"/>
      <c r="H45152" s="136"/>
      <c r="K45152" s="136"/>
      <c r="O45152" s="136"/>
      <c r="T45152" s="136"/>
      <c r="W45152" s="136"/>
      <c r="Z45152" s="136"/>
      <c r="AC45152" s="136"/>
    </row>
    <row r="45153" spans="2:29">
      <c r="B45153" s="136"/>
      <c r="E45153" s="136"/>
      <c r="H45153" s="136"/>
      <c r="K45153" s="136"/>
      <c r="O45153" s="136"/>
      <c r="T45153" s="136"/>
      <c r="W45153" s="136"/>
      <c r="Z45153" s="136"/>
      <c r="AC45153" s="136"/>
    </row>
    <row r="45154" spans="2:29">
      <c r="B45154" s="136"/>
      <c r="E45154" s="136"/>
      <c r="H45154" s="136"/>
      <c r="K45154" s="136"/>
      <c r="O45154" s="136"/>
      <c r="T45154" s="136"/>
      <c r="W45154" s="136"/>
      <c r="Z45154" s="136"/>
      <c r="AC45154" s="136"/>
    </row>
    <row r="45155" spans="2:29">
      <c r="B45155" s="136"/>
      <c r="E45155" s="136"/>
      <c r="H45155" s="136"/>
      <c r="K45155" s="136"/>
      <c r="O45155" s="136"/>
      <c r="T45155" s="136"/>
      <c r="W45155" s="136"/>
      <c r="Z45155" s="136"/>
      <c r="AC45155" s="136"/>
    </row>
    <row r="45156" spans="2:29">
      <c r="B45156" s="136"/>
      <c r="E45156" s="136"/>
      <c r="H45156" s="136"/>
      <c r="K45156" s="136"/>
      <c r="O45156" s="136"/>
      <c r="T45156" s="136"/>
      <c r="W45156" s="136"/>
      <c r="Z45156" s="136"/>
      <c r="AC45156" s="136"/>
    </row>
    <row r="45157" spans="2:29">
      <c r="B45157" s="136"/>
      <c r="E45157" s="136"/>
      <c r="H45157" s="136"/>
      <c r="K45157" s="136"/>
      <c r="O45157" s="136"/>
      <c r="T45157" s="136"/>
      <c r="W45157" s="136"/>
      <c r="Z45157" s="136"/>
      <c r="AC45157" s="136"/>
    </row>
    <row r="45158" spans="2:29">
      <c r="B45158" s="136"/>
      <c r="E45158" s="136"/>
      <c r="H45158" s="136"/>
      <c r="K45158" s="136"/>
      <c r="O45158" s="136"/>
      <c r="T45158" s="136"/>
      <c r="W45158" s="136"/>
      <c r="Z45158" s="136"/>
      <c r="AC45158" s="136"/>
    </row>
    <row r="45159" spans="2:29">
      <c r="B45159" s="136"/>
      <c r="E45159" s="136"/>
      <c r="H45159" s="136"/>
      <c r="K45159" s="136"/>
      <c r="O45159" s="136"/>
      <c r="T45159" s="136"/>
      <c r="W45159" s="136"/>
      <c r="Z45159" s="136"/>
      <c r="AC45159" s="136"/>
    </row>
    <row r="45160" spans="2:29">
      <c r="B45160" s="136"/>
      <c r="E45160" s="136"/>
      <c r="H45160" s="136"/>
      <c r="K45160" s="136"/>
      <c r="O45160" s="136"/>
      <c r="T45160" s="136"/>
      <c r="W45160" s="136"/>
      <c r="Z45160" s="136"/>
      <c r="AC45160" s="136"/>
    </row>
    <row r="45161" spans="2:29">
      <c r="B45161" s="136"/>
      <c r="E45161" s="136"/>
      <c r="H45161" s="136"/>
      <c r="K45161" s="136"/>
      <c r="O45161" s="136"/>
      <c r="T45161" s="136"/>
      <c r="W45161" s="136"/>
      <c r="Z45161" s="136"/>
      <c r="AC45161" s="136"/>
    </row>
    <row r="45162" spans="2:29">
      <c r="B45162" s="136"/>
      <c r="E45162" s="136"/>
      <c r="H45162" s="136"/>
      <c r="K45162" s="136"/>
      <c r="O45162" s="136"/>
      <c r="T45162" s="136"/>
      <c r="W45162" s="136"/>
      <c r="Z45162" s="136"/>
      <c r="AC45162" s="136"/>
    </row>
    <row r="45163" spans="2:29">
      <c r="B45163" s="136"/>
      <c r="E45163" s="136"/>
      <c r="H45163" s="136"/>
      <c r="K45163" s="136"/>
      <c r="O45163" s="136"/>
      <c r="T45163" s="136"/>
      <c r="W45163" s="136"/>
      <c r="Z45163" s="136"/>
      <c r="AC45163" s="136"/>
    </row>
    <row r="45164" spans="2:29">
      <c r="B45164" s="136"/>
      <c r="E45164" s="136"/>
      <c r="H45164" s="136"/>
      <c r="K45164" s="136"/>
      <c r="O45164" s="136"/>
      <c r="T45164" s="136"/>
      <c r="W45164" s="136"/>
      <c r="Z45164" s="136"/>
      <c r="AC45164" s="136"/>
    </row>
    <row r="45165" spans="2:29">
      <c r="B45165" s="136"/>
      <c r="E45165" s="136"/>
      <c r="H45165" s="136"/>
      <c r="K45165" s="136"/>
      <c r="O45165" s="136"/>
      <c r="T45165" s="136"/>
      <c r="W45165" s="136"/>
      <c r="Z45165" s="136"/>
      <c r="AC45165" s="136"/>
    </row>
    <row r="45166" spans="2:29">
      <c r="B45166" s="136"/>
      <c r="E45166" s="136"/>
      <c r="H45166" s="136"/>
      <c r="K45166" s="136"/>
      <c r="O45166" s="136"/>
      <c r="T45166" s="136"/>
      <c r="W45166" s="136"/>
      <c r="Z45166" s="136"/>
      <c r="AC45166" s="136"/>
    </row>
    <row r="45167" spans="2:29">
      <c r="B45167" s="136"/>
      <c r="E45167" s="136"/>
      <c r="H45167" s="136"/>
      <c r="K45167" s="136"/>
      <c r="O45167" s="136"/>
      <c r="T45167" s="136"/>
      <c r="W45167" s="136"/>
      <c r="Z45167" s="136"/>
      <c r="AC45167" s="136"/>
    </row>
    <row r="45168" spans="2:29">
      <c r="B45168" s="136"/>
      <c r="E45168" s="136"/>
      <c r="H45168" s="136"/>
      <c r="K45168" s="136"/>
      <c r="O45168" s="136"/>
      <c r="T45168" s="136"/>
      <c r="W45168" s="136"/>
      <c r="Z45168" s="136"/>
      <c r="AC45168" s="136"/>
    </row>
    <row r="45169" spans="2:29">
      <c r="B45169" s="136"/>
      <c r="E45169" s="136"/>
      <c r="H45169" s="136"/>
      <c r="K45169" s="136"/>
      <c r="O45169" s="136"/>
      <c r="T45169" s="136"/>
      <c r="W45169" s="136"/>
      <c r="Z45169" s="136"/>
      <c r="AC45169" s="136"/>
    </row>
    <row r="45170" spans="2:29">
      <c r="B45170" s="136"/>
      <c r="E45170" s="136"/>
      <c r="H45170" s="136"/>
      <c r="K45170" s="136"/>
      <c r="O45170" s="136"/>
      <c r="T45170" s="136"/>
      <c r="W45170" s="136"/>
      <c r="Z45170" s="136"/>
      <c r="AC45170" s="136"/>
    </row>
    <row r="45171" spans="2:29">
      <c r="B45171" s="136"/>
      <c r="E45171" s="136"/>
      <c r="H45171" s="136"/>
      <c r="K45171" s="136"/>
      <c r="O45171" s="136"/>
      <c r="T45171" s="136"/>
      <c r="W45171" s="136"/>
      <c r="Z45171" s="136"/>
      <c r="AC45171" s="136"/>
    </row>
    <row r="45172" spans="2:29">
      <c r="B45172" s="136"/>
      <c r="E45172" s="136"/>
      <c r="H45172" s="136"/>
      <c r="K45172" s="136"/>
      <c r="O45172" s="136"/>
      <c r="T45172" s="136"/>
      <c r="W45172" s="136"/>
      <c r="Z45172" s="136"/>
      <c r="AC45172" s="136"/>
    </row>
    <row r="45173" spans="2:29">
      <c r="B45173" s="136"/>
      <c r="E45173" s="136"/>
      <c r="H45173" s="136"/>
      <c r="K45173" s="136"/>
      <c r="O45173" s="136"/>
      <c r="T45173" s="136"/>
      <c r="W45173" s="136"/>
      <c r="Z45173" s="136"/>
      <c r="AC45173" s="136"/>
    </row>
    <row r="45174" spans="2:29">
      <c r="B45174" s="136"/>
      <c r="E45174" s="136"/>
      <c r="H45174" s="136"/>
      <c r="K45174" s="136"/>
      <c r="O45174" s="136"/>
      <c r="T45174" s="136"/>
      <c r="W45174" s="136"/>
      <c r="Z45174" s="136"/>
      <c r="AC45174" s="136"/>
    </row>
    <row r="45175" spans="2:29">
      <c r="B45175" s="136"/>
      <c r="E45175" s="136"/>
      <c r="H45175" s="136"/>
      <c r="K45175" s="136"/>
      <c r="O45175" s="136"/>
      <c r="T45175" s="136"/>
      <c r="W45175" s="136"/>
      <c r="Z45175" s="136"/>
      <c r="AC45175" s="136"/>
    </row>
    <row r="45176" spans="2:29">
      <c r="B45176" s="136"/>
      <c r="E45176" s="136"/>
      <c r="H45176" s="136"/>
      <c r="K45176" s="136"/>
      <c r="O45176" s="136"/>
      <c r="T45176" s="136"/>
      <c r="W45176" s="136"/>
      <c r="Z45176" s="136"/>
      <c r="AC45176" s="136"/>
    </row>
    <row r="45177" spans="2:29">
      <c r="B45177" s="136"/>
      <c r="E45177" s="136"/>
      <c r="H45177" s="136"/>
      <c r="K45177" s="136"/>
      <c r="O45177" s="136"/>
      <c r="T45177" s="136"/>
      <c r="W45177" s="136"/>
      <c r="Z45177" s="136"/>
      <c r="AC45177" s="136"/>
    </row>
    <row r="45178" spans="2:29">
      <c r="B45178" s="136"/>
      <c r="E45178" s="136"/>
      <c r="H45178" s="136"/>
      <c r="K45178" s="136"/>
      <c r="O45178" s="136"/>
      <c r="T45178" s="136"/>
      <c r="W45178" s="136"/>
      <c r="Z45178" s="136"/>
      <c r="AC45178" s="136"/>
    </row>
    <row r="45179" spans="2:29">
      <c r="B45179" s="136"/>
      <c r="E45179" s="136"/>
      <c r="H45179" s="136"/>
      <c r="K45179" s="136"/>
      <c r="O45179" s="136"/>
      <c r="T45179" s="136"/>
      <c r="W45179" s="136"/>
      <c r="Z45179" s="136"/>
      <c r="AC45179" s="136"/>
    </row>
    <row r="45180" spans="2:29">
      <c r="B45180" s="136"/>
      <c r="E45180" s="136"/>
      <c r="H45180" s="136"/>
      <c r="K45180" s="136"/>
      <c r="O45180" s="136"/>
      <c r="T45180" s="136"/>
      <c r="W45180" s="136"/>
      <c r="Z45180" s="136"/>
      <c r="AC45180" s="136"/>
    </row>
    <row r="45181" spans="2:29">
      <c r="B45181" s="136"/>
      <c r="E45181" s="136"/>
      <c r="H45181" s="136"/>
      <c r="K45181" s="136"/>
      <c r="O45181" s="136"/>
      <c r="T45181" s="136"/>
      <c r="W45181" s="136"/>
      <c r="Z45181" s="136"/>
      <c r="AC45181" s="136"/>
    </row>
    <row r="45182" spans="2:29">
      <c r="B45182" s="136"/>
      <c r="E45182" s="136"/>
      <c r="H45182" s="136"/>
      <c r="K45182" s="136"/>
      <c r="O45182" s="136"/>
      <c r="T45182" s="136"/>
      <c r="W45182" s="136"/>
      <c r="Z45182" s="136"/>
      <c r="AC45182" s="136"/>
    </row>
    <row r="45183" spans="2:29">
      <c r="B45183" s="136"/>
      <c r="E45183" s="136"/>
      <c r="H45183" s="136"/>
      <c r="K45183" s="136"/>
      <c r="O45183" s="136"/>
      <c r="T45183" s="136"/>
      <c r="W45183" s="136"/>
      <c r="Z45183" s="136"/>
      <c r="AC45183" s="136"/>
    </row>
    <row r="45184" spans="2:29">
      <c r="B45184" s="136"/>
      <c r="E45184" s="136"/>
      <c r="H45184" s="136"/>
      <c r="K45184" s="136"/>
      <c r="O45184" s="136"/>
      <c r="T45184" s="136"/>
      <c r="W45184" s="136"/>
      <c r="Z45184" s="136"/>
      <c r="AC45184" s="136"/>
    </row>
    <row r="45185" spans="2:29">
      <c r="B45185" s="136"/>
      <c r="E45185" s="136"/>
      <c r="H45185" s="136"/>
      <c r="K45185" s="136"/>
      <c r="O45185" s="136"/>
      <c r="T45185" s="136"/>
      <c r="W45185" s="136"/>
      <c r="Z45185" s="136"/>
      <c r="AC45185" s="136"/>
    </row>
    <row r="45186" spans="2:29">
      <c r="B45186" s="136"/>
      <c r="E45186" s="136"/>
      <c r="H45186" s="136"/>
      <c r="K45186" s="136"/>
      <c r="O45186" s="136"/>
      <c r="T45186" s="136"/>
      <c r="W45186" s="136"/>
      <c r="Z45186" s="136"/>
      <c r="AC45186" s="136"/>
    </row>
    <row r="45187" spans="2:29">
      <c r="B45187" s="136"/>
      <c r="E45187" s="136"/>
      <c r="H45187" s="136"/>
      <c r="K45187" s="136"/>
      <c r="O45187" s="136"/>
      <c r="T45187" s="136"/>
      <c r="W45187" s="136"/>
      <c r="Z45187" s="136"/>
      <c r="AC45187" s="136"/>
    </row>
    <row r="45188" spans="2:29">
      <c r="B45188" s="136"/>
      <c r="E45188" s="136"/>
      <c r="H45188" s="136"/>
      <c r="K45188" s="136"/>
      <c r="O45188" s="136"/>
      <c r="T45188" s="136"/>
      <c r="W45188" s="136"/>
      <c r="Z45188" s="136"/>
      <c r="AC45188" s="136"/>
    </row>
    <row r="45189" spans="2:29">
      <c r="B45189" s="136"/>
      <c r="E45189" s="136"/>
      <c r="H45189" s="136"/>
      <c r="K45189" s="136"/>
      <c r="O45189" s="136"/>
      <c r="T45189" s="136"/>
      <c r="W45189" s="136"/>
      <c r="Z45189" s="136"/>
      <c r="AC45189" s="136"/>
    </row>
    <row r="45190" spans="2:29">
      <c r="B45190" s="136"/>
      <c r="E45190" s="136"/>
      <c r="H45190" s="136"/>
      <c r="K45190" s="136"/>
      <c r="O45190" s="136"/>
      <c r="T45190" s="136"/>
      <c r="W45190" s="136"/>
      <c r="Z45190" s="136"/>
      <c r="AC45190" s="136"/>
    </row>
    <row r="45191" spans="2:29">
      <c r="B45191" s="136"/>
      <c r="E45191" s="136"/>
      <c r="H45191" s="136"/>
      <c r="K45191" s="136"/>
      <c r="O45191" s="136"/>
      <c r="T45191" s="136"/>
      <c r="W45191" s="136"/>
      <c r="Z45191" s="136"/>
      <c r="AC45191" s="136"/>
    </row>
    <row r="45192" spans="2:29">
      <c r="B45192" s="136"/>
      <c r="E45192" s="136"/>
      <c r="H45192" s="136"/>
      <c r="K45192" s="136"/>
      <c r="O45192" s="136"/>
      <c r="T45192" s="136"/>
      <c r="W45192" s="136"/>
      <c r="Z45192" s="136"/>
      <c r="AC45192" s="136"/>
    </row>
    <row r="45193" spans="2:29">
      <c r="B45193" s="136"/>
      <c r="E45193" s="136"/>
      <c r="H45193" s="136"/>
      <c r="K45193" s="136"/>
      <c r="O45193" s="136"/>
      <c r="T45193" s="136"/>
      <c r="W45193" s="136"/>
      <c r="Z45193" s="136"/>
      <c r="AC45193" s="136"/>
    </row>
    <row r="45194" spans="2:29">
      <c r="B45194" s="136"/>
      <c r="E45194" s="136"/>
      <c r="H45194" s="136"/>
      <c r="K45194" s="136"/>
      <c r="O45194" s="136"/>
      <c r="T45194" s="136"/>
      <c r="W45194" s="136"/>
      <c r="Z45194" s="136"/>
      <c r="AC45194" s="136"/>
    </row>
    <row r="45195" spans="2:29">
      <c r="B45195" s="136"/>
      <c r="E45195" s="136"/>
      <c r="H45195" s="136"/>
      <c r="K45195" s="136"/>
      <c r="O45195" s="136"/>
      <c r="T45195" s="136"/>
      <c r="W45195" s="136"/>
      <c r="Z45195" s="136"/>
      <c r="AC45195" s="136"/>
    </row>
    <row r="45196" spans="2:29">
      <c r="B45196" s="136"/>
      <c r="E45196" s="136"/>
      <c r="H45196" s="136"/>
      <c r="K45196" s="136"/>
      <c r="O45196" s="136"/>
      <c r="T45196" s="136"/>
      <c r="W45196" s="136"/>
      <c r="Z45196" s="136"/>
      <c r="AC45196" s="136"/>
    </row>
    <row r="45197" spans="2:29">
      <c r="B45197" s="136"/>
      <c r="E45197" s="136"/>
      <c r="H45197" s="136"/>
      <c r="K45197" s="136"/>
      <c r="O45197" s="136"/>
      <c r="T45197" s="136"/>
      <c r="W45197" s="136"/>
      <c r="Z45197" s="136"/>
      <c r="AC45197" s="136"/>
    </row>
    <row r="45198" spans="2:29">
      <c r="B45198" s="136"/>
      <c r="E45198" s="136"/>
      <c r="H45198" s="136"/>
      <c r="K45198" s="136"/>
      <c r="O45198" s="136"/>
      <c r="T45198" s="136"/>
      <c r="W45198" s="136"/>
      <c r="Z45198" s="136"/>
      <c r="AC45198" s="136"/>
    </row>
    <row r="45199" spans="2:29">
      <c r="B45199" s="136"/>
      <c r="E45199" s="136"/>
      <c r="H45199" s="136"/>
      <c r="K45199" s="136"/>
      <c r="O45199" s="136"/>
      <c r="T45199" s="136"/>
      <c r="W45199" s="136"/>
      <c r="Z45199" s="136"/>
      <c r="AC45199" s="136"/>
    </row>
    <row r="45200" spans="2:29">
      <c r="B45200" s="136"/>
      <c r="E45200" s="136"/>
      <c r="H45200" s="136"/>
      <c r="K45200" s="136"/>
      <c r="O45200" s="136"/>
      <c r="T45200" s="136"/>
      <c r="W45200" s="136"/>
      <c r="Z45200" s="136"/>
      <c r="AC45200" s="136"/>
    </row>
    <row r="45201" spans="2:29">
      <c r="B45201" s="136"/>
      <c r="E45201" s="136"/>
      <c r="H45201" s="136"/>
      <c r="K45201" s="136"/>
      <c r="O45201" s="136"/>
      <c r="T45201" s="136"/>
      <c r="W45201" s="136"/>
      <c r="Z45201" s="136"/>
      <c r="AC45201" s="136"/>
    </row>
    <row r="45202" spans="2:29">
      <c r="B45202" s="136"/>
      <c r="E45202" s="136"/>
      <c r="H45202" s="136"/>
      <c r="K45202" s="136"/>
      <c r="O45202" s="136"/>
      <c r="T45202" s="136"/>
      <c r="W45202" s="136"/>
      <c r="Z45202" s="136"/>
      <c r="AC45202" s="136"/>
    </row>
    <row r="45203" spans="2:29">
      <c r="B45203" s="136"/>
      <c r="E45203" s="136"/>
      <c r="H45203" s="136"/>
      <c r="K45203" s="136"/>
      <c r="O45203" s="136"/>
      <c r="T45203" s="136"/>
      <c r="W45203" s="136"/>
      <c r="Z45203" s="136"/>
      <c r="AC45203" s="136"/>
    </row>
    <row r="45204" spans="2:29">
      <c r="B45204" s="136"/>
      <c r="E45204" s="136"/>
      <c r="H45204" s="136"/>
      <c r="K45204" s="136"/>
      <c r="O45204" s="136"/>
      <c r="T45204" s="136"/>
      <c r="W45204" s="136"/>
      <c r="Z45204" s="136"/>
      <c r="AC45204" s="136"/>
    </row>
    <row r="45205" spans="2:29">
      <c r="B45205" s="136"/>
      <c r="E45205" s="136"/>
      <c r="H45205" s="136"/>
      <c r="K45205" s="136"/>
      <c r="O45205" s="136"/>
      <c r="T45205" s="136"/>
      <c r="W45205" s="136"/>
      <c r="Z45205" s="136"/>
      <c r="AC45205" s="136"/>
    </row>
    <row r="45206" spans="2:29">
      <c r="B45206" s="136"/>
      <c r="E45206" s="136"/>
      <c r="H45206" s="136"/>
      <c r="K45206" s="136"/>
      <c r="O45206" s="136"/>
      <c r="T45206" s="136"/>
      <c r="W45206" s="136"/>
      <c r="Z45206" s="136"/>
      <c r="AC45206" s="136"/>
    </row>
    <row r="45207" spans="2:29">
      <c r="B45207" s="136"/>
      <c r="E45207" s="136"/>
      <c r="H45207" s="136"/>
      <c r="K45207" s="136"/>
      <c r="O45207" s="136"/>
      <c r="T45207" s="136"/>
      <c r="W45207" s="136"/>
      <c r="Z45207" s="136"/>
      <c r="AC45207" s="136"/>
    </row>
    <row r="45208" spans="2:29">
      <c r="B45208" s="136"/>
      <c r="E45208" s="136"/>
      <c r="H45208" s="136"/>
      <c r="K45208" s="136"/>
      <c r="O45208" s="136"/>
      <c r="T45208" s="136"/>
      <c r="W45208" s="136"/>
      <c r="Z45208" s="136"/>
      <c r="AC45208" s="136"/>
    </row>
    <row r="45209" spans="2:29">
      <c r="B45209" s="136"/>
      <c r="E45209" s="136"/>
      <c r="H45209" s="136"/>
      <c r="K45209" s="136"/>
      <c r="O45209" s="136"/>
      <c r="T45209" s="136"/>
      <c r="W45209" s="136"/>
      <c r="Z45209" s="136"/>
      <c r="AC45209" s="136"/>
    </row>
    <row r="45210" spans="2:29">
      <c r="B45210" s="136"/>
      <c r="E45210" s="136"/>
      <c r="H45210" s="136"/>
      <c r="K45210" s="136"/>
      <c r="O45210" s="136"/>
      <c r="T45210" s="136"/>
      <c r="W45210" s="136"/>
      <c r="Z45210" s="136"/>
      <c r="AC45210" s="136"/>
    </row>
    <row r="45211" spans="2:29">
      <c r="B45211" s="136"/>
      <c r="E45211" s="136"/>
      <c r="H45211" s="136"/>
      <c r="K45211" s="136"/>
      <c r="O45211" s="136"/>
      <c r="T45211" s="136"/>
      <c r="W45211" s="136"/>
      <c r="Z45211" s="136"/>
      <c r="AC45211" s="136"/>
    </row>
    <row r="45212" spans="2:29">
      <c r="B45212" s="136"/>
      <c r="E45212" s="136"/>
      <c r="H45212" s="136"/>
      <c r="K45212" s="136"/>
      <c r="O45212" s="136"/>
      <c r="T45212" s="136"/>
      <c r="W45212" s="136"/>
      <c r="Z45212" s="136"/>
      <c r="AC45212" s="136"/>
    </row>
    <row r="45213" spans="2:29">
      <c r="B45213" s="136"/>
      <c r="E45213" s="136"/>
      <c r="H45213" s="136"/>
      <c r="K45213" s="136"/>
      <c r="O45213" s="136"/>
      <c r="T45213" s="136"/>
      <c r="W45213" s="136"/>
      <c r="Z45213" s="136"/>
      <c r="AC45213" s="136"/>
    </row>
    <row r="45214" spans="2:29">
      <c r="B45214" s="136"/>
      <c r="E45214" s="136"/>
      <c r="H45214" s="136"/>
      <c r="K45214" s="136"/>
      <c r="O45214" s="136"/>
      <c r="T45214" s="136"/>
      <c r="W45214" s="136"/>
      <c r="Z45214" s="136"/>
      <c r="AC45214" s="136"/>
    </row>
    <row r="45215" spans="2:29">
      <c r="B45215" s="136"/>
      <c r="E45215" s="136"/>
      <c r="H45215" s="136"/>
      <c r="K45215" s="136"/>
      <c r="O45215" s="136"/>
      <c r="T45215" s="136"/>
      <c r="W45215" s="136"/>
      <c r="Z45215" s="136"/>
      <c r="AC45215" s="136"/>
    </row>
    <row r="45216" spans="2:29">
      <c r="B45216" s="136"/>
      <c r="E45216" s="136"/>
      <c r="H45216" s="136"/>
      <c r="K45216" s="136"/>
      <c r="O45216" s="136"/>
      <c r="T45216" s="136"/>
      <c r="W45216" s="136"/>
      <c r="Z45216" s="136"/>
      <c r="AC45216" s="136"/>
    </row>
    <row r="45217" spans="2:29">
      <c r="B45217" s="136"/>
      <c r="E45217" s="136"/>
      <c r="H45217" s="136"/>
      <c r="K45217" s="136"/>
      <c r="O45217" s="136"/>
      <c r="T45217" s="136"/>
      <c r="W45217" s="136"/>
      <c r="Z45217" s="136"/>
      <c r="AC45217" s="136"/>
    </row>
    <row r="45218" spans="2:29">
      <c r="B45218" s="136"/>
      <c r="E45218" s="136"/>
      <c r="H45218" s="136"/>
      <c r="K45218" s="136"/>
      <c r="O45218" s="136"/>
      <c r="T45218" s="136"/>
      <c r="W45218" s="136"/>
      <c r="Z45218" s="136"/>
      <c r="AC45218" s="136"/>
    </row>
    <row r="45219" spans="2:29">
      <c r="B45219" s="136"/>
      <c r="E45219" s="136"/>
      <c r="H45219" s="136"/>
      <c r="K45219" s="136"/>
      <c r="O45219" s="136"/>
      <c r="T45219" s="136"/>
      <c r="W45219" s="136"/>
      <c r="Z45219" s="136"/>
      <c r="AC45219" s="136"/>
    </row>
    <row r="45220" spans="2:29">
      <c r="B45220" s="136"/>
      <c r="E45220" s="136"/>
      <c r="H45220" s="136"/>
      <c r="K45220" s="136"/>
      <c r="O45220" s="136"/>
      <c r="T45220" s="136"/>
      <c r="W45220" s="136"/>
      <c r="Z45220" s="136"/>
      <c r="AC45220" s="136"/>
    </row>
    <row r="45221" spans="2:29">
      <c r="B45221" s="136"/>
      <c r="E45221" s="136"/>
      <c r="H45221" s="136"/>
      <c r="K45221" s="136"/>
      <c r="O45221" s="136"/>
      <c r="T45221" s="136"/>
      <c r="W45221" s="136"/>
      <c r="Z45221" s="136"/>
      <c r="AC45221" s="136"/>
    </row>
    <row r="45222" spans="2:29">
      <c r="B45222" s="136"/>
      <c r="E45222" s="136"/>
      <c r="H45222" s="136"/>
      <c r="K45222" s="136"/>
      <c r="O45222" s="136"/>
      <c r="T45222" s="136"/>
      <c r="W45222" s="136"/>
      <c r="Z45222" s="136"/>
      <c r="AC45222" s="136"/>
    </row>
    <row r="45223" spans="2:29">
      <c r="B45223" s="136"/>
      <c r="E45223" s="136"/>
      <c r="H45223" s="136"/>
      <c r="K45223" s="136"/>
      <c r="O45223" s="136"/>
      <c r="T45223" s="136"/>
      <c r="W45223" s="136"/>
      <c r="Z45223" s="136"/>
      <c r="AC45223" s="136"/>
    </row>
    <row r="45224" spans="2:29">
      <c r="B45224" s="136"/>
      <c r="E45224" s="136"/>
      <c r="H45224" s="136"/>
      <c r="K45224" s="136"/>
      <c r="O45224" s="136"/>
      <c r="T45224" s="136"/>
      <c r="W45224" s="136"/>
      <c r="Z45224" s="136"/>
      <c r="AC45224" s="136"/>
    </row>
    <row r="45225" spans="2:29">
      <c r="B45225" s="136"/>
      <c r="E45225" s="136"/>
      <c r="H45225" s="136"/>
      <c r="K45225" s="136"/>
      <c r="O45225" s="136"/>
      <c r="T45225" s="136"/>
      <c r="W45225" s="136"/>
      <c r="Z45225" s="136"/>
      <c r="AC45225" s="136"/>
    </row>
    <row r="45226" spans="2:29">
      <c r="B45226" s="136"/>
      <c r="E45226" s="136"/>
      <c r="H45226" s="136"/>
      <c r="K45226" s="136"/>
      <c r="O45226" s="136"/>
      <c r="T45226" s="136"/>
      <c r="W45226" s="136"/>
      <c r="Z45226" s="136"/>
      <c r="AC45226" s="136"/>
    </row>
    <row r="45227" spans="2:29">
      <c r="B45227" s="136"/>
      <c r="E45227" s="136"/>
      <c r="H45227" s="136"/>
      <c r="K45227" s="136"/>
      <c r="O45227" s="136"/>
      <c r="T45227" s="136"/>
      <c r="W45227" s="136"/>
      <c r="Z45227" s="136"/>
      <c r="AC45227" s="136"/>
    </row>
    <row r="45228" spans="2:29">
      <c r="B45228" s="136"/>
      <c r="E45228" s="136"/>
      <c r="H45228" s="136"/>
      <c r="K45228" s="136"/>
      <c r="O45228" s="136"/>
      <c r="T45228" s="136"/>
      <c r="W45228" s="136"/>
      <c r="Z45228" s="136"/>
      <c r="AC45228" s="136"/>
    </row>
    <row r="45229" spans="2:29">
      <c r="B45229" s="136"/>
      <c r="E45229" s="136"/>
      <c r="H45229" s="136"/>
      <c r="K45229" s="136"/>
      <c r="O45229" s="136"/>
      <c r="T45229" s="136"/>
      <c r="W45229" s="136"/>
      <c r="Z45229" s="136"/>
      <c r="AC45229" s="136"/>
    </row>
    <row r="45230" spans="2:29">
      <c r="B45230" s="136"/>
      <c r="E45230" s="136"/>
      <c r="H45230" s="136"/>
      <c r="K45230" s="136"/>
      <c r="O45230" s="136"/>
      <c r="T45230" s="136"/>
      <c r="W45230" s="136"/>
      <c r="Z45230" s="136"/>
      <c r="AC45230" s="136"/>
    </row>
    <row r="45231" spans="2:29">
      <c r="B45231" s="136"/>
      <c r="E45231" s="136"/>
      <c r="H45231" s="136"/>
      <c r="K45231" s="136"/>
      <c r="O45231" s="136"/>
      <c r="T45231" s="136"/>
      <c r="W45231" s="136"/>
      <c r="Z45231" s="136"/>
      <c r="AC45231" s="136"/>
    </row>
    <row r="45232" spans="2:29">
      <c r="B45232" s="136"/>
      <c r="E45232" s="136"/>
      <c r="H45232" s="136"/>
      <c r="K45232" s="136"/>
      <c r="O45232" s="136"/>
      <c r="T45232" s="136"/>
      <c r="W45232" s="136"/>
      <c r="Z45232" s="136"/>
      <c r="AC45232" s="136"/>
    </row>
    <row r="45233" spans="2:29">
      <c r="B45233" s="136"/>
      <c r="E45233" s="136"/>
      <c r="H45233" s="136"/>
      <c r="K45233" s="136"/>
      <c r="O45233" s="136"/>
      <c r="T45233" s="136"/>
      <c r="W45233" s="136"/>
      <c r="Z45233" s="136"/>
      <c r="AC45233" s="136"/>
    </row>
    <row r="45234" spans="2:29">
      <c r="B45234" s="136"/>
      <c r="E45234" s="136"/>
      <c r="H45234" s="136"/>
      <c r="K45234" s="136"/>
      <c r="O45234" s="136"/>
      <c r="T45234" s="136"/>
      <c r="W45234" s="136"/>
      <c r="Z45234" s="136"/>
      <c r="AC45234" s="136"/>
    </row>
    <row r="45235" spans="2:29">
      <c r="B45235" s="136"/>
      <c r="E45235" s="136"/>
      <c r="H45235" s="136"/>
      <c r="K45235" s="136"/>
      <c r="O45235" s="136"/>
      <c r="T45235" s="136"/>
      <c r="W45235" s="136"/>
      <c r="Z45235" s="136"/>
      <c r="AC45235" s="136"/>
    </row>
    <row r="45236" spans="2:29">
      <c r="B45236" s="136"/>
      <c r="E45236" s="136"/>
      <c r="H45236" s="136"/>
      <c r="K45236" s="136"/>
      <c r="O45236" s="136"/>
      <c r="T45236" s="136"/>
      <c r="W45236" s="136"/>
      <c r="Z45236" s="136"/>
      <c r="AC45236" s="136"/>
    </row>
    <row r="45237" spans="2:29">
      <c r="B45237" s="136"/>
      <c r="E45237" s="136"/>
      <c r="H45237" s="136"/>
      <c r="K45237" s="136"/>
      <c r="O45237" s="136"/>
      <c r="T45237" s="136"/>
      <c r="W45237" s="136"/>
      <c r="Z45237" s="136"/>
      <c r="AC45237" s="136"/>
    </row>
    <row r="45238" spans="2:29">
      <c r="B45238" s="136"/>
      <c r="E45238" s="136"/>
      <c r="H45238" s="136"/>
      <c r="K45238" s="136"/>
      <c r="O45238" s="136"/>
      <c r="T45238" s="136"/>
      <c r="W45238" s="136"/>
      <c r="Z45238" s="136"/>
      <c r="AC45238" s="136"/>
    </row>
    <row r="45239" spans="2:29">
      <c r="B45239" s="136"/>
      <c r="E45239" s="136"/>
      <c r="H45239" s="136"/>
      <c r="K45239" s="136"/>
      <c r="O45239" s="136"/>
      <c r="T45239" s="136"/>
      <c r="W45239" s="136"/>
      <c r="Z45239" s="136"/>
      <c r="AC45239" s="136"/>
    </row>
    <row r="45240" spans="2:29">
      <c r="B45240" s="136"/>
      <c r="E45240" s="136"/>
      <c r="H45240" s="136"/>
      <c r="K45240" s="136"/>
      <c r="O45240" s="136"/>
      <c r="T45240" s="136"/>
      <c r="W45240" s="136"/>
      <c r="Z45240" s="136"/>
      <c r="AC45240" s="136"/>
    </row>
    <row r="45241" spans="2:29">
      <c r="B45241" s="136"/>
      <c r="E45241" s="136"/>
      <c r="H45241" s="136"/>
      <c r="K45241" s="136"/>
      <c r="O45241" s="136"/>
      <c r="T45241" s="136"/>
      <c r="W45241" s="136"/>
      <c r="Z45241" s="136"/>
      <c r="AC45241" s="136"/>
    </row>
    <row r="45242" spans="2:29">
      <c r="B45242" s="136"/>
      <c r="E45242" s="136"/>
      <c r="H45242" s="136"/>
      <c r="K45242" s="136"/>
      <c r="O45242" s="136"/>
      <c r="T45242" s="136"/>
      <c r="W45242" s="136"/>
      <c r="Z45242" s="136"/>
      <c r="AC45242" s="136"/>
    </row>
    <row r="45243" spans="2:29">
      <c r="B45243" s="136"/>
      <c r="E45243" s="136"/>
      <c r="H45243" s="136"/>
      <c r="K45243" s="136"/>
      <c r="O45243" s="136"/>
      <c r="T45243" s="136"/>
      <c r="W45243" s="136"/>
      <c r="Z45243" s="136"/>
      <c r="AC45243" s="136"/>
    </row>
    <row r="45244" spans="2:29">
      <c r="B45244" s="136"/>
      <c r="E45244" s="136"/>
      <c r="H45244" s="136"/>
      <c r="K45244" s="136"/>
      <c r="O45244" s="136"/>
      <c r="T45244" s="136"/>
      <c r="W45244" s="136"/>
      <c r="Z45244" s="136"/>
      <c r="AC45244" s="136"/>
    </row>
    <row r="45245" spans="2:29">
      <c r="B45245" s="136"/>
      <c r="E45245" s="136"/>
      <c r="H45245" s="136"/>
      <c r="K45245" s="136"/>
      <c r="O45245" s="136"/>
      <c r="T45245" s="136"/>
      <c r="W45245" s="136"/>
      <c r="Z45245" s="136"/>
      <c r="AC45245" s="136"/>
    </row>
    <row r="45246" spans="2:29">
      <c r="B45246" s="136"/>
      <c r="E45246" s="136"/>
      <c r="H45246" s="136"/>
      <c r="K45246" s="136"/>
      <c r="O45246" s="136"/>
      <c r="T45246" s="136"/>
      <c r="W45246" s="136"/>
      <c r="Z45246" s="136"/>
      <c r="AC45246" s="136"/>
    </row>
    <row r="45247" spans="2:29">
      <c r="B45247" s="136"/>
      <c r="E45247" s="136"/>
      <c r="H45247" s="136"/>
      <c r="K45247" s="136"/>
      <c r="O45247" s="136"/>
      <c r="T45247" s="136"/>
      <c r="W45247" s="136"/>
      <c r="Z45247" s="136"/>
      <c r="AC45247" s="136"/>
    </row>
    <row r="45248" spans="2:29">
      <c r="B45248" s="136"/>
      <c r="E45248" s="136"/>
      <c r="H45248" s="136"/>
      <c r="K45248" s="136"/>
      <c r="O45248" s="136"/>
      <c r="T45248" s="136"/>
      <c r="W45248" s="136"/>
      <c r="Z45248" s="136"/>
      <c r="AC45248" s="136"/>
    </row>
    <row r="45249" spans="2:29">
      <c r="B45249" s="136"/>
      <c r="E45249" s="136"/>
      <c r="H45249" s="136"/>
      <c r="K45249" s="136"/>
      <c r="O45249" s="136"/>
      <c r="T45249" s="136"/>
      <c r="W45249" s="136"/>
      <c r="Z45249" s="136"/>
      <c r="AC45249" s="136"/>
    </row>
    <row r="45250" spans="2:29">
      <c r="B45250" s="136"/>
      <c r="E45250" s="136"/>
      <c r="H45250" s="136"/>
      <c r="K45250" s="136"/>
      <c r="O45250" s="136"/>
      <c r="T45250" s="136"/>
      <c r="W45250" s="136"/>
      <c r="Z45250" s="136"/>
      <c r="AC45250" s="136"/>
    </row>
    <row r="45251" spans="2:29">
      <c r="B45251" s="136"/>
      <c r="E45251" s="136"/>
      <c r="H45251" s="136"/>
      <c r="K45251" s="136"/>
      <c r="O45251" s="136"/>
      <c r="T45251" s="136"/>
      <c r="W45251" s="136"/>
      <c r="Z45251" s="136"/>
      <c r="AC45251" s="136"/>
    </row>
    <row r="45252" spans="2:29">
      <c r="B45252" s="136"/>
      <c r="E45252" s="136"/>
      <c r="H45252" s="136"/>
      <c r="K45252" s="136"/>
      <c r="O45252" s="136"/>
      <c r="T45252" s="136"/>
      <c r="W45252" s="136"/>
      <c r="Z45252" s="136"/>
      <c r="AC45252" s="136"/>
    </row>
    <row r="45253" spans="2:29">
      <c r="B45253" s="136"/>
      <c r="E45253" s="136"/>
      <c r="H45253" s="136"/>
      <c r="K45253" s="136"/>
      <c r="O45253" s="136"/>
      <c r="T45253" s="136"/>
      <c r="W45253" s="136"/>
      <c r="Z45253" s="136"/>
      <c r="AC45253" s="136"/>
    </row>
    <row r="45254" spans="2:29">
      <c r="B45254" s="136"/>
      <c r="E45254" s="136"/>
      <c r="H45254" s="136"/>
      <c r="K45254" s="136"/>
      <c r="O45254" s="136"/>
      <c r="T45254" s="136"/>
      <c r="W45254" s="136"/>
      <c r="Z45254" s="136"/>
      <c r="AC45254" s="136"/>
    </row>
    <row r="45255" spans="2:29">
      <c r="B45255" s="136"/>
      <c r="E45255" s="136"/>
      <c r="H45255" s="136"/>
      <c r="K45255" s="136"/>
      <c r="O45255" s="136"/>
      <c r="T45255" s="136"/>
      <c r="W45255" s="136"/>
      <c r="Z45255" s="136"/>
      <c r="AC45255" s="136"/>
    </row>
    <row r="45256" spans="2:29">
      <c r="B45256" s="136"/>
      <c r="E45256" s="136"/>
      <c r="H45256" s="136"/>
      <c r="K45256" s="136"/>
      <c r="O45256" s="136"/>
      <c r="T45256" s="136"/>
      <c r="W45256" s="136"/>
      <c r="Z45256" s="136"/>
      <c r="AC45256" s="136"/>
    </row>
    <row r="45257" spans="2:29">
      <c r="B45257" s="136"/>
      <c r="E45257" s="136"/>
      <c r="H45257" s="136"/>
      <c r="K45257" s="136"/>
      <c r="O45257" s="136"/>
      <c r="T45257" s="136"/>
      <c r="W45257" s="136"/>
      <c r="Z45257" s="136"/>
      <c r="AC45257" s="136"/>
    </row>
    <row r="45258" spans="2:29">
      <c r="B45258" s="136"/>
      <c r="E45258" s="136"/>
      <c r="H45258" s="136"/>
      <c r="K45258" s="136"/>
      <c r="O45258" s="136"/>
      <c r="T45258" s="136"/>
      <c r="W45258" s="136"/>
      <c r="Z45258" s="136"/>
      <c r="AC45258" s="136"/>
    </row>
    <row r="45259" spans="2:29">
      <c r="B45259" s="136"/>
      <c r="E45259" s="136"/>
      <c r="H45259" s="136"/>
      <c r="K45259" s="136"/>
      <c r="O45259" s="136"/>
      <c r="T45259" s="136"/>
      <c r="W45259" s="136"/>
      <c r="Z45259" s="136"/>
      <c r="AC45259" s="136"/>
    </row>
    <row r="45260" spans="2:29">
      <c r="B45260" s="136"/>
      <c r="E45260" s="136"/>
      <c r="H45260" s="136"/>
      <c r="K45260" s="136"/>
      <c r="O45260" s="136"/>
      <c r="T45260" s="136"/>
      <c r="W45260" s="136"/>
      <c r="Z45260" s="136"/>
      <c r="AC45260" s="136"/>
    </row>
    <row r="45261" spans="2:29">
      <c r="B45261" s="136"/>
      <c r="E45261" s="136"/>
      <c r="H45261" s="136"/>
      <c r="K45261" s="136"/>
      <c r="O45261" s="136"/>
      <c r="T45261" s="136"/>
      <c r="W45261" s="136"/>
      <c r="Z45261" s="136"/>
      <c r="AC45261" s="136"/>
    </row>
    <row r="45262" spans="2:29">
      <c r="B45262" s="136"/>
      <c r="E45262" s="136"/>
      <c r="H45262" s="136"/>
      <c r="K45262" s="136"/>
      <c r="O45262" s="136"/>
      <c r="T45262" s="136"/>
      <c r="W45262" s="136"/>
      <c r="Z45262" s="136"/>
      <c r="AC45262" s="136"/>
    </row>
    <row r="45263" spans="2:29">
      <c r="B45263" s="136"/>
      <c r="E45263" s="136"/>
      <c r="H45263" s="136"/>
      <c r="K45263" s="136"/>
      <c r="O45263" s="136"/>
      <c r="T45263" s="136"/>
      <c r="W45263" s="136"/>
      <c r="Z45263" s="136"/>
      <c r="AC45263" s="136"/>
    </row>
    <row r="45264" spans="2:29">
      <c r="B45264" s="136"/>
      <c r="E45264" s="136"/>
      <c r="H45264" s="136"/>
      <c r="K45264" s="136"/>
      <c r="O45264" s="136"/>
      <c r="T45264" s="136"/>
      <c r="W45264" s="136"/>
      <c r="Z45264" s="136"/>
      <c r="AC45264" s="136"/>
    </row>
    <row r="45265" spans="2:29">
      <c r="B45265" s="136"/>
      <c r="E45265" s="136"/>
      <c r="H45265" s="136"/>
      <c r="K45265" s="136"/>
      <c r="O45265" s="136"/>
      <c r="T45265" s="136"/>
      <c r="W45265" s="136"/>
      <c r="Z45265" s="136"/>
      <c r="AC45265" s="136"/>
    </row>
    <row r="45266" spans="2:29">
      <c r="B45266" s="136"/>
      <c r="E45266" s="136"/>
      <c r="H45266" s="136"/>
      <c r="K45266" s="136"/>
      <c r="O45266" s="136"/>
      <c r="T45266" s="136"/>
      <c r="W45266" s="136"/>
      <c r="Z45266" s="136"/>
      <c r="AC45266" s="136"/>
    </row>
    <row r="45267" spans="2:29">
      <c r="B45267" s="136"/>
      <c r="E45267" s="136"/>
      <c r="H45267" s="136"/>
      <c r="K45267" s="136"/>
      <c r="O45267" s="136"/>
      <c r="T45267" s="136"/>
      <c r="W45267" s="136"/>
      <c r="Z45267" s="136"/>
      <c r="AC45267" s="136"/>
    </row>
    <row r="45268" spans="2:29">
      <c r="B45268" s="136"/>
      <c r="E45268" s="136"/>
      <c r="H45268" s="136"/>
      <c r="K45268" s="136"/>
      <c r="O45268" s="136"/>
      <c r="T45268" s="136"/>
      <c r="W45268" s="136"/>
      <c r="Z45268" s="136"/>
      <c r="AC45268" s="136"/>
    </row>
    <row r="45269" spans="2:29">
      <c r="B45269" s="136"/>
      <c r="E45269" s="136"/>
      <c r="H45269" s="136"/>
      <c r="K45269" s="136"/>
      <c r="O45269" s="136"/>
      <c r="T45269" s="136"/>
      <c r="W45269" s="136"/>
      <c r="Z45269" s="136"/>
      <c r="AC45269" s="136"/>
    </row>
    <row r="45270" spans="2:29">
      <c r="B45270" s="136"/>
      <c r="E45270" s="136"/>
      <c r="H45270" s="136"/>
      <c r="K45270" s="136"/>
      <c r="O45270" s="136"/>
      <c r="T45270" s="136"/>
      <c r="W45270" s="136"/>
      <c r="Z45270" s="136"/>
      <c r="AC45270" s="136"/>
    </row>
    <row r="45271" spans="2:29">
      <c r="B45271" s="136"/>
      <c r="E45271" s="136"/>
      <c r="H45271" s="136"/>
      <c r="K45271" s="136"/>
      <c r="O45271" s="136"/>
      <c r="T45271" s="136"/>
      <c r="W45271" s="136"/>
      <c r="Z45271" s="136"/>
      <c r="AC45271" s="136"/>
    </row>
    <row r="45272" spans="2:29">
      <c r="B45272" s="136"/>
      <c r="E45272" s="136"/>
      <c r="H45272" s="136"/>
      <c r="K45272" s="136"/>
      <c r="O45272" s="136"/>
      <c r="T45272" s="136"/>
      <c r="W45272" s="136"/>
      <c r="Z45272" s="136"/>
      <c r="AC45272" s="136"/>
    </row>
    <row r="45273" spans="2:29">
      <c r="B45273" s="136"/>
      <c r="E45273" s="136"/>
      <c r="H45273" s="136"/>
      <c r="K45273" s="136"/>
      <c r="O45273" s="136"/>
      <c r="T45273" s="136"/>
      <c r="W45273" s="136"/>
      <c r="Z45273" s="136"/>
      <c r="AC45273" s="136"/>
    </row>
    <row r="45274" spans="2:29">
      <c r="B45274" s="136"/>
      <c r="E45274" s="136"/>
      <c r="H45274" s="136"/>
      <c r="K45274" s="136"/>
      <c r="O45274" s="136"/>
      <c r="T45274" s="136"/>
      <c r="W45274" s="136"/>
      <c r="Z45274" s="136"/>
      <c r="AC45274" s="136"/>
    </row>
    <row r="45275" spans="2:29">
      <c r="B45275" s="136"/>
      <c r="E45275" s="136"/>
      <c r="H45275" s="136"/>
      <c r="K45275" s="136"/>
      <c r="O45275" s="136"/>
      <c r="T45275" s="136"/>
      <c r="W45275" s="136"/>
      <c r="Z45275" s="136"/>
      <c r="AC45275" s="136"/>
    </row>
    <row r="45276" spans="2:29">
      <c r="B45276" s="136"/>
      <c r="E45276" s="136"/>
      <c r="H45276" s="136"/>
      <c r="K45276" s="136"/>
      <c r="O45276" s="136"/>
      <c r="T45276" s="136"/>
      <c r="W45276" s="136"/>
      <c r="Z45276" s="136"/>
      <c r="AC45276" s="136"/>
    </row>
    <row r="45277" spans="2:29">
      <c r="B45277" s="136"/>
      <c r="E45277" s="136"/>
      <c r="H45277" s="136"/>
      <c r="K45277" s="136"/>
      <c r="O45277" s="136"/>
      <c r="T45277" s="136"/>
      <c r="W45277" s="136"/>
      <c r="Z45277" s="136"/>
      <c r="AC45277" s="136"/>
    </row>
    <row r="45278" spans="2:29">
      <c r="B45278" s="136"/>
      <c r="E45278" s="136"/>
      <c r="H45278" s="136"/>
      <c r="K45278" s="136"/>
      <c r="O45278" s="136"/>
      <c r="T45278" s="136"/>
      <c r="W45278" s="136"/>
      <c r="Z45278" s="136"/>
      <c r="AC45278" s="136"/>
    </row>
    <row r="45279" spans="2:29">
      <c r="B45279" s="136"/>
      <c r="E45279" s="136"/>
      <c r="H45279" s="136"/>
      <c r="K45279" s="136"/>
      <c r="O45279" s="136"/>
      <c r="T45279" s="136"/>
      <c r="W45279" s="136"/>
      <c r="Z45279" s="136"/>
      <c r="AC45279" s="136"/>
    </row>
    <row r="45280" spans="2:29">
      <c r="B45280" s="136"/>
      <c r="E45280" s="136"/>
      <c r="H45280" s="136"/>
      <c r="K45280" s="136"/>
      <c r="O45280" s="136"/>
      <c r="T45280" s="136"/>
      <c r="W45280" s="136"/>
      <c r="Z45280" s="136"/>
      <c r="AC45280" s="136"/>
    </row>
    <row r="45281" spans="2:29">
      <c r="B45281" s="136"/>
      <c r="E45281" s="136"/>
      <c r="H45281" s="136"/>
      <c r="K45281" s="136"/>
      <c r="O45281" s="136"/>
      <c r="T45281" s="136"/>
      <c r="W45281" s="136"/>
      <c r="Z45281" s="136"/>
      <c r="AC45281" s="136"/>
    </row>
    <row r="45282" spans="2:29">
      <c r="B45282" s="136"/>
      <c r="E45282" s="136"/>
      <c r="H45282" s="136"/>
      <c r="K45282" s="136"/>
      <c r="O45282" s="136"/>
      <c r="T45282" s="136"/>
      <c r="W45282" s="136"/>
      <c r="Z45282" s="136"/>
      <c r="AC45282" s="136"/>
    </row>
    <row r="45283" spans="2:29">
      <c r="B45283" s="136"/>
      <c r="E45283" s="136"/>
      <c r="H45283" s="136"/>
      <c r="K45283" s="136"/>
      <c r="O45283" s="136"/>
      <c r="T45283" s="136"/>
      <c r="W45283" s="136"/>
      <c r="Z45283" s="136"/>
      <c r="AC45283" s="136"/>
    </row>
    <row r="45284" spans="2:29">
      <c r="B45284" s="136"/>
      <c r="E45284" s="136"/>
      <c r="H45284" s="136"/>
      <c r="K45284" s="136"/>
      <c r="O45284" s="136"/>
      <c r="T45284" s="136"/>
      <c r="W45284" s="136"/>
      <c r="Z45284" s="136"/>
      <c r="AC45284" s="136"/>
    </row>
    <row r="45285" spans="2:29">
      <c r="B45285" s="136"/>
      <c r="E45285" s="136"/>
      <c r="H45285" s="136"/>
      <c r="K45285" s="136"/>
      <c r="O45285" s="136"/>
      <c r="T45285" s="136"/>
      <c r="W45285" s="136"/>
      <c r="Z45285" s="136"/>
      <c r="AC45285" s="136"/>
    </row>
    <row r="45286" spans="2:29">
      <c r="B45286" s="136"/>
      <c r="E45286" s="136"/>
      <c r="H45286" s="136"/>
      <c r="K45286" s="136"/>
      <c r="O45286" s="136"/>
      <c r="T45286" s="136"/>
      <c r="W45286" s="136"/>
      <c r="Z45286" s="136"/>
      <c r="AC45286" s="136"/>
    </row>
    <row r="45287" spans="2:29">
      <c r="B45287" s="136"/>
      <c r="E45287" s="136"/>
      <c r="H45287" s="136"/>
      <c r="K45287" s="136"/>
      <c r="O45287" s="136"/>
      <c r="T45287" s="136"/>
      <c r="W45287" s="136"/>
      <c r="Z45287" s="136"/>
      <c r="AC45287" s="136"/>
    </row>
    <row r="45288" spans="2:29">
      <c r="B45288" s="136"/>
      <c r="E45288" s="136"/>
      <c r="H45288" s="136"/>
      <c r="K45288" s="136"/>
      <c r="O45288" s="136"/>
      <c r="T45288" s="136"/>
      <c r="W45288" s="136"/>
      <c r="Z45288" s="136"/>
      <c r="AC45288" s="136"/>
    </row>
    <row r="45289" spans="2:29">
      <c r="B45289" s="136"/>
      <c r="E45289" s="136"/>
      <c r="H45289" s="136"/>
      <c r="K45289" s="136"/>
      <c r="O45289" s="136"/>
      <c r="T45289" s="136"/>
      <c r="W45289" s="136"/>
      <c r="Z45289" s="136"/>
      <c r="AC45289" s="136"/>
    </row>
    <row r="45290" spans="2:29">
      <c r="B45290" s="136"/>
      <c r="E45290" s="136"/>
      <c r="H45290" s="136"/>
      <c r="K45290" s="136"/>
      <c r="O45290" s="136"/>
      <c r="T45290" s="136"/>
      <c r="W45290" s="136"/>
      <c r="Z45290" s="136"/>
      <c r="AC45290" s="136"/>
    </row>
    <row r="45291" spans="2:29">
      <c r="B45291" s="136"/>
      <c r="E45291" s="136"/>
      <c r="H45291" s="136"/>
      <c r="K45291" s="136"/>
      <c r="O45291" s="136"/>
      <c r="T45291" s="136"/>
      <c r="W45291" s="136"/>
      <c r="Z45291" s="136"/>
      <c r="AC45291" s="136"/>
    </row>
    <row r="45292" spans="2:29">
      <c r="B45292" s="136"/>
      <c r="E45292" s="136"/>
      <c r="H45292" s="136"/>
      <c r="K45292" s="136"/>
      <c r="O45292" s="136"/>
      <c r="T45292" s="136"/>
      <c r="W45292" s="136"/>
      <c r="Z45292" s="136"/>
      <c r="AC45292" s="136"/>
    </row>
    <row r="45293" spans="2:29">
      <c r="B45293" s="136"/>
      <c r="E45293" s="136"/>
      <c r="H45293" s="136"/>
      <c r="K45293" s="136"/>
      <c r="O45293" s="136"/>
      <c r="T45293" s="136"/>
      <c r="W45293" s="136"/>
      <c r="Z45293" s="136"/>
      <c r="AC45293" s="136"/>
    </row>
    <row r="45294" spans="2:29">
      <c r="B45294" s="136"/>
      <c r="E45294" s="136"/>
      <c r="H45294" s="136"/>
      <c r="K45294" s="136"/>
      <c r="O45294" s="136"/>
      <c r="T45294" s="136"/>
      <c r="W45294" s="136"/>
      <c r="Z45294" s="136"/>
      <c r="AC45294" s="136"/>
    </row>
    <row r="45295" spans="2:29">
      <c r="B45295" s="136"/>
      <c r="E45295" s="136"/>
      <c r="H45295" s="136"/>
      <c r="K45295" s="136"/>
      <c r="O45295" s="136"/>
      <c r="T45295" s="136"/>
      <c r="W45295" s="136"/>
      <c r="Z45295" s="136"/>
      <c r="AC45295" s="136"/>
    </row>
    <row r="45296" spans="2:29">
      <c r="B45296" s="136"/>
      <c r="E45296" s="136"/>
      <c r="H45296" s="136"/>
      <c r="K45296" s="136"/>
      <c r="O45296" s="136"/>
      <c r="T45296" s="136"/>
      <c r="W45296" s="136"/>
      <c r="Z45296" s="136"/>
      <c r="AC45296" s="136"/>
    </row>
    <row r="45297" spans="2:29">
      <c r="B45297" s="136"/>
      <c r="E45297" s="136"/>
      <c r="H45297" s="136"/>
      <c r="K45297" s="136"/>
      <c r="O45297" s="136"/>
      <c r="T45297" s="136"/>
      <c r="W45297" s="136"/>
      <c r="Z45297" s="136"/>
      <c r="AC45297" s="136"/>
    </row>
    <row r="45298" spans="2:29">
      <c r="B45298" s="136"/>
      <c r="E45298" s="136"/>
      <c r="H45298" s="136"/>
      <c r="K45298" s="136"/>
      <c r="O45298" s="136"/>
      <c r="T45298" s="136"/>
      <c r="W45298" s="136"/>
      <c r="Z45298" s="136"/>
      <c r="AC45298" s="136"/>
    </row>
    <row r="45299" spans="2:29">
      <c r="B45299" s="136"/>
      <c r="E45299" s="136"/>
      <c r="H45299" s="136"/>
      <c r="K45299" s="136"/>
      <c r="O45299" s="136"/>
      <c r="T45299" s="136"/>
      <c r="W45299" s="136"/>
      <c r="Z45299" s="136"/>
      <c r="AC45299" s="136"/>
    </row>
    <row r="45300" spans="2:29">
      <c r="B45300" s="136"/>
      <c r="E45300" s="136"/>
      <c r="H45300" s="136"/>
      <c r="K45300" s="136"/>
      <c r="O45300" s="136"/>
      <c r="T45300" s="136"/>
      <c r="W45300" s="136"/>
      <c r="Z45300" s="136"/>
      <c r="AC45300" s="136"/>
    </row>
    <row r="45301" spans="2:29">
      <c r="B45301" s="136"/>
      <c r="E45301" s="136"/>
      <c r="H45301" s="136"/>
      <c r="K45301" s="136"/>
      <c r="O45301" s="136"/>
      <c r="T45301" s="136"/>
      <c r="W45301" s="136"/>
      <c r="Z45301" s="136"/>
      <c r="AC45301" s="136"/>
    </row>
    <row r="45302" spans="2:29">
      <c r="B45302" s="136"/>
      <c r="E45302" s="136"/>
      <c r="H45302" s="136"/>
      <c r="K45302" s="136"/>
      <c r="O45302" s="136"/>
      <c r="T45302" s="136"/>
      <c r="W45302" s="136"/>
      <c r="Z45302" s="136"/>
      <c r="AC45302" s="136"/>
    </row>
    <row r="45303" spans="2:29">
      <c r="B45303" s="136"/>
      <c r="E45303" s="136"/>
      <c r="H45303" s="136"/>
      <c r="K45303" s="136"/>
      <c r="O45303" s="136"/>
      <c r="T45303" s="136"/>
      <c r="W45303" s="136"/>
      <c r="Z45303" s="136"/>
      <c r="AC45303" s="136"/>
    </row>
    <row r="45304" spans="2:29">
      <c r="B45304" s="136"/>
      <c r="E45304" s="136"/>
      <c r="H45304" s="136"/>
      <c r="K45304" s="136"/>
      <c r="O45304" s="136"/>
      <c r="T45304" s="136"/>
      <c r="W45304" s="136"/>
      <c r="Z45304" s="136"/>
      <c r="AC45304" s="136"/>
    </row>
    <row r="45305" spans="2:29">
      <c r="B45305" s="136"/>
      <c r="E45305" s="136"/>
      <c r="H45305" s="136"/>
      <c r="K45305" s="136"/>
      <c r="O45305" s="136"/>
      <c r="T45305" s="136"/>
      <c r="W45305" s="136"/>
      <c r="Z45305" s="136"/>
      <c r="AC45305" s="136"/>
    </row>
    <row r="45306" spans="2:29">
      <c r="B45306" s="136"/>
      <c r="E45306" s="136"/>
      <c r="H45306" s="136"/>
      <c r="K45306" s="136"/>
      <c r="O45306" s="136"/>
      <c r="T45306" s="136"/>
      <c r="W45306" s="136"/>
      <c r="Z45306" s="136"/>
      <c r="AC45306" s="136"/>
    </row>
    <row r="45307" spans="2:29">
      <c r="B45307" s="136"/>
      <c r="E45307" s="136"/>
      <c r="H45307" s="136"/>
      <c r="K45307" s="136"/>
      <c r="O45307" s="136"/>
      <c r="T45307" s="136"/>
      <c r="W45307" s="136"/>
      <c r="Z45307" s="136"/>
      <c r="AC45307" s="136"/>
    </row>
    <row r="45308" spans="2:29">
      <c r="B45308" s="136"/>
      <c r="E45308" s="136"/>
      <c r="H45308" s="136"/>
      <c r="K45308" s="136"/>
      <c r="O45308" s="136"/>
      <c r="T45308" s="136"/>
      <c r="W45308" s="136"/>
      <c r="Z45308" s="136"/>
      <c r="AC45308" s="136"/>
    </row>
    <row r="45309" spans="2:29">
      <c r="B45309" s="136"/>
      <c r="E45309" s="136"/>
      <c r="H45309" s="136"/>
      <c r="K45309" s="136"/>
      <c r="O45309" s="136"/>
      <c r="T45309" s="136"/>
      <c r="W45309" s="136"/>
      <c r="Z45309" s="136"/>
      <c r="AC45309" s="136"/>
    </row>
    <row r="45310" spans="2:29">
      <c r="B45310" s="136"/>
      <c r="E45310" s="136"/>
      <c r="H45310" s="136"/>
      <c r="K45310" s="136"/>
      <c r="O45310" s="136"/>
      <c r="T45310" s="136"/>
      <c r="W45310" s="136"/>
      <c r="Z45310" s="136"/>
      <c r="AC45310" s="136"/>
    </row>
    <row r="45311" spans="2:29">
      <c r="B45311" s="136"/>
      <c r="E45311" s="136"/>
      <c r="H45311" s="136"/>
      <c r="K45311" s="136"/>
      <c r="O45311" s="136"/>
      <c r="T45311" s="136"/>
      <c r="W45311" s="136"/>
      <c r="Z45311" s="136"/>
      <c r="AC45311" s="136"/>
    </row>
    <row r="45312" spans="2:29">
      <c r="B45312" s="136"/>
      <c r="E45312" s="136"/>
      <c r="H45312" s="136"/>
      <c r="K45312" s="136"/>
      <c r="O45312" s="136"/>
      <c r="T45312" s="136"/>
      <c r="W45312" s="136"/>
      <c r="Z45312" s="136"/>
      <c r="AC45312" s="136"/>
    </row>
    <row r="45313" spans="2:29">
      <c r="B45313" s="136"/>
      <c r="E45313" s="136"/>
      <c r="H45313" s="136"/>
      <c r="K45313" s="136"/>
      <c r="O45313" s="136"/>
      <c r="T45313" s="136"/>
      <c r="W45313" s="136"/>
      <c r="Z45313" s="136"/>
      <c r="AC45313" s="136"/>
    </row>
    <row r="45314" spans="2:29">
      <c r="B45314" s="136"/>
      <c r="E45314" s="136"/>
      <c r="H45314" s="136"/>
      <c r="K45314" s="136"/>
      <c r="O45314" s="136"/>
      <c r="T45314" s="136"/>
      <c r="W45314" s="136"/>
      <c r="Z45314" s="136"/>
      <c r="AC45314" s="136"/>
    </row>
    <row r="45315" spans="2:29">
      <c r="B45315" s="136"/>
      <c r="E45315" s="136"/>
      <c r="H45315" s="136"/>
      <c r="K45315" s="136"/>
      <c r="O45315" s="136"/>
      <c r="T45315" s="136"/>
      <c r="W45315" s="136"/>
      <c r="Z45315" s="136"/>
      <c r="AC45315" s="136"/>
    </row>
    <row r="45316" spans="2:29">
      <c r="B45316" s="136"/>
      <c r="E45316" s="136"/>
      <c r="H45316" s="136"/>
      <c r="K45316" s="136"/>
      <c r="O45316" s="136"/>
      <c r="T45316" s="136"/>
      <c r="W45316" s="136"/>
      <c r="Z45316" s="136"/>
      <c r="AC45316" s="136"/>
    </row>
    <row r="45317" spans="2:29">
      <c r="B45317" s="136"/>
      <c r="E45317" s="136"/>
      <c r="H45317" s="136"/>
      <c r="K45317" s="136"/>
      <c r="O45317" s="136"/>
      <c r="T45317" s="136"/>
      <c r="W45317" s="136"/>
      <c r="Z45317" s="136"/>
      <c r="AC45317" s="136"/>
    </row>
    <row r="45318" spans="2:29">
      <c r="B45318" s="136"/>
      <c r="E45318" s="136"/>
      <c r="H45318" s="136"/>
      <c r="K45318" s="136"/>
      <c r="O45318" s="136"/>
      <c r="T45318" s="136"/>
      <c r="W45318" s="136"/>
      <c r="Z45318" s="136"/>
      <c r="AC45318" s="136"/>
    </row>
    <row r="45319" spans="2:29">
      <c r="B45319" s="136"/>
      <c r="E45319" s="136"/>
      <c r="H45319" s="136"/>
      <c r="K45319" s="136"/>
      <c r="O45319" s="136"/>
      <c r="T45319" s="136"/>
      <c r="W45319" s="136"/>
      <c r="Z45319" s="136"/>
      <c r="AC45319" s="136"/>
    </row>
    <row r="45320" spans="2:29">
      <c r="B45320" s="136"/>
      <c r="E45320" s="136"/>
      <c r="H45320" s="136"/>
      <c r="K45320" s="136"/>
      <c r="O45320" s="136"/>
      <c r="T45320" s="136"/>
      <c r="W45320" s="136"/>
      <c r="Z45320" s="136"/>
      <c r="AC45320" s="136"/>
    </row>
    <row r="45321" spans="2:29">
      <c r="B45321" s="136"/>
      <c r="E45321" s="136"/>
      <c r="H45321" s="136"/>
      <c r="K45321" s="136"/>
      <c r="O45321" s="136"/>
      <c r="T45321" s="136"/>
      <c r="W45321" s="136"/>
      <c r="Z45321" s="136"/>
      <c r="AC45321" s="136"/>
    </row>
    <row r="45322" spans="2:29">
      <c r="B45322" s="136"/>
      <c r="E45322" s="136"/>
      <c r="H45322" s="136"/>
      <c r="K45322" s="136"/>
      <c r="O45322" s="136"/>
      <c r="T45322" s="136"/>
      <c r="W45322" s="136"/>
      <c r="Z45322" s="136"/>
      <c r="AC45322" s="136"/>
    </row>
    <row r="45323" spans="2:29">
      <c r="B45323" s="136"/>
      <c r="E45323" s="136"/>
      <c r="H45323" s="136"/>
      <c r="K45323" s="136"/>
      <c r="O45323" s="136"/>
      <c r="T45323" s="136"/>
      <c r="W45323" s="136"/>
      <c r="Z45323" s="136"/>
      <c r="AC45323" s="136"/>
    </row>
    <row r="45324" spans="2:29">
      <c r="B45324" s="136"/>
      <c r="E45324" s="136"/>
      <c r="H45324" s="136"/>
      <c r="K45324" s="136"/>
      <c r="O45324" s="136"/>
      <c r="T45324" s="136"/>
      <c r="W45324" s="136"/>
      <c r="Z45324" s="136"/>
      <c r="AC45324" s="136"/>
    </row>
    <row r="45325" spans="2:29">
      <c r="B45325" s="136"/>
      <c r="E45325" s="136"/>
      <c r="H45325" s="136"/>
      <c r="K45325" s="136"/>
      <c r="O45325" s="136"/>
      <c r="T45325" s="136"/>
      <c r="W45325" s="136"/>
      <c r="Z45325" s="136"/>
      <c r="AC45325" s="136"/>
    </row>
    <row r="45326" spans="2:29">
      <c r="B45326" s="136"/>
      <c r="E45326" s="136"/>
      <c r="H45326" s="136"/>
      <c r="K45326" s="136"/>
      <c r="O45326" s="136"/>
      <c r="T45326" s="136"/>
      <c r="W45326" s="136"/>
      <c r="Z45326" s="136"/>
      <c r="AC45326" s="136"/>
    </row>
    <row r="45327" spans="2:29">
      <c r="B45327" s="136"/>
      <c r="E45327" s="136"/>
      <c r="H45327" s="136"/>
      <c r="K45327" s="136"/>
      <c r="O45327" s="136"/>
      <c r="T45327" s="136"/>
      <c r="W45327" s="136"/>
      <c r="Z45327" s="136"/>
      <c r="AC45327" s="136"/>
    </row>
    <row r="45328" spans="2:29">
      <c r="B45328" s="136"/>
      <c r="E45328" s="136"/>
      <c r="H45328" s="136"/>
      <c r="K45328" s="136"/>
      <c r="O45328" s="136"/>
      <c r="T45328" s="136"/>
      <c r="W45328" s="136"/>
      <c r="Z45328" s="136"/>
      <c r="AC45328" s="136"/>
    </row>
    <row r="45329" spans="2:29">
      <c r="B45329" s="136"/>
      <c r="E45329" s="136"/>
      <c r="H45329" s="136"/>
      <c r="K45329" s="136"/>
      <c r="O45329" s="136"/>
      <c r="T45329" s="136"/>
      <c r="W45329" s="136"/>
      <c r="Z45329" s="136"/>
      <c r="AC45329" s="136"/>
    </row>
    <row r="45330" spans="2:29">
      <c r="B45330" s="136"/>
      <c r="E45330" s="136"/>
      <c r="H45330" s="136"/>
      <c r="K45330" s="136"/>
      <c r="O45330" s="136"/>
      <c r="T45330" s="136"/>
      <c r="W45330" s="136"/>
      <c r="Z45330" s="136"/>
      <c r="AC45330" s="136"/>
    </row>
    <row r="45331" spans="2:29">
      <c r="B45331" s="136"/>
      <c r="E45331" s="136"/>
      <c r="H45331" s="136"/>
      <c r="K45331" s="136"/>
      <c r="O45331" s="136"/>
      <c r="T45331" s="136"/>
      <c r="W45331" s="136"/>
      <c r="Z45331" s="136"/>
      <c r="AC45331" s="136"/>
    </row>
    <row r="45332" spans="2:29">
      <c r="B45332" s="136"/>
      <c r="E45332" s="136"/>
      <c r="H45332" s="136"/>
      <c r="K45332" s="136"/>
      <c r="O45332" s="136"/>
      <c r="T45332" s="136"/>
      <c r="W45332" s="136"/>
      <c r="Z45332" s="136"/>
      <c r="AC45332" s="136"/>
    </row>
    <row r="45333" spans="2:29">
      <c r="B45333" s="136"/>
      <c r="E45333" s="136"/>
      <c r="H45333" s="136"/>
      <c r="K45333" s="136"/>
      <c r="O45333" s="136"/>
      <c r="T45333" s="136"/>
      <c r="W45333" s="136"/>
      <c r="Z45333" s="136"/>
      <c r="AC45333" s="136"/>
    </row>
    <row r="45334" spans="2:29">
      <c r="B45334" s="136"/>
      <c r="E45334" s="136"/>
      <c r="H45334" s="136"/>
      <c r="K45334" s="136"/>
      <c r="O45334" s="136"/>
      <c r="T45334" s="136"/>
      <c r="W45334" s="136"/>
      <c r="Z45334" s="136"/>
      <c r="AC45334" s="136"/>
    </row>
    <row r="45335" spans="2:29">
      <c r="B45335" s="136"/>
      <c r="E45335" s="136"/>
      <c r="H45335" s="136"/>
      <c r="K45335" s="136"/>
      <c r="O45335" s="136"/>
      <c r="T45335" s="136"/>
      <c r="W45335" s="136"/>
      <c r="Z45335" s="136"/>
      <c r="AC45335" s="136"/>
    </row>
    <row r="45336" spans="2:29">
      <c r="B45336" s="136"/>
      <c r="E45336" s="136"/>
      <c r="H45336" s="136"/>
      <c r="K45336" s="136"/>
      <c r="O45336" s="136"/>
      <c r="T45336" s="136"/>
      <c r="W45336" s="136"/>
      <c r="Z45336" s="136"/>
      <c r="AC45336" s="136"/>
    </row>
    <row r="45337" spans="2:29">
      <c r="B45337" s="136"/>
      <c r="E45337" s="136"/>
      <c r="H45337" s="136"/>
      <c r="K45337" s="136"/>
      <c r="O45337" s="136"/>
      <c r="T45337" s="136"/>
      <c r="W45337" s="136"/>
      <c r="Z45337" s="136"/>
      <c r="AC45337" s="136"/>
    </row>
    <row r="45338" spans="2:29">
      <c r="B45338" s="136"/>
      <c r="E45338" s="136"/>
      <c r="H45338" s="136"/>
      <c r="K45338" s="136"/>
      <c r="O45338" s="136"/>
      <c r="T45338" s="136"/>
      <c r="W45338" s="136"/>
      <c r="Z45338" s="136"/>
      <c r="AC45338" s="136"/>
    </row>
    <row r="45339" spans="2:29">
      <c r="B45339" s="136"/>
      <c r="E45339" s="136"/>
      <c r="H45339" s="136"/>
      <c r="K45339" s="136"/>
      <c r="O45339" s="136"/>
      <c r="T45339" s="136"/>
      <c r="W45339" s="136"/>
      <c r="Z45339" s="136"/>
      <c r="AC45339" s="136"/>
    </row>
    <row r="45340" spans="2:29">
      <c r="B45340" s="136"/>
      <c r="E45340" s="136"/>
      <c r="H45340" s="136"/>
      <c r="K45340" s="136"/>
      <c r="O45340" s="136"/>
      <c r="T45340" s="136"/>
      <c r="W45340" s="136"/>
      <c r="Z45340" s="136"/>
      <c r="AC45340" s="136"/>
    </row>
    <row r="45341" spans="2:29">
      <c r="B45341" s="136"/>
      <c r="E45341" s="136"/>
      <c r="H45341" s="136"/>
      <c r="K45341" s="136"/>
      <c r="O45341" s="136"/>
      <c r="T45341" s="136"/>
      <c r="W45341" s="136"/>
      <c r="Z45341" s="136"/>
      <c r="AC45341" s="136"/>
    </row>
    <row r="45342" spans="2:29">
      <c r="B45342" s="136"/>
      <c r="E45342" s="136"/>
      <c r="H45342" s="136"/>
      <c r="K45342" s="136"/>
      <c r="O45342" s="136"/>
      <c r="T45342" s="136"/>
      <c r="W45342" s="136"/>
      <c r="Z45342" s="136"/>
      <c r="AC45342" s="136"/>
    </row>
    <row r="45343" spans="2:29">
      <c r="B45343" s="136"/>
      <c r="E45343" s="136"/>
      <c r="H45343" s="136"/>
      <c r="K45343" s="136"/>
      <c r="O45343" s="136"/>
      <c r="T45343" s="136"/>
      <c r="W45343" s="136"/>
      <c r="Z45343" s="136"/>
      <c r="AC45343" s="136"/>
    </row>
    <row r="45344" spans="2:29">
      <c r="B45344" s="136"/>
      <c r="E45344" s="136"/>
      <c r="H45344" s="136"/>
      <c r="K45344" s="136"/>
      <c r="O45344" s="136"/>
      <c r="T45344" s="136"/>
      <c r="W45344" s="136"/>
      <c r="Z45344" s="136"/>
      <c r="AC45344" s="136"/>
    </row>
    <row r="45345" spans="2:29">
      <c r="B45345" s="136"/>
      <c r="E45345" s="136"/>
      <c r="H45345" s="136"/>
      <c r="K45345" s="136"/>
      <c r="O45345" s="136"/>
      <c r="T45345" s="136"/>
      <c r="W45345" s="136"/>
      <c r="Z45345" s="136"/>
      <c r="AC45345" s="136"/>
    </row>
    <row r="45346" spans="2:29">
      <c r="B45346" s="136"/>
      <c r="E45346" s="136"/>
      <c r="H45346" s="136"/>
      <c r="K45346" s="136"/>
      <c r="O45346" s="136"/>
      <c r="T45346" s="136"/>
      <c r="W45346" s="136"/>
      <c r="Z45346" s="136"/>
      <c r="AC45346" s="136"/>
    </row>
    <row r="45347" spans="2:29">
      <c r="B45347" s="136"/>
      <c r="E45347" s="136"/>
      <c r="H45347" s="136"/>
      <c r="K45347" s="136"/>
      <c r="O45347" s="136"/>
      <c r="T45347" s="136"/>
      <c r="W45347" s="136"/>
      <c r="Z45347" s="136"/>
      <c r="AC45347" s="136"/>
    </row>
    <row r="45348" spans="2:29">
      <c r="B45348" s="136"/>
      <c r="E45348" s="136"/>
      <c r="H45348" s="136"/>
      <c r="K45348" s="136"/>
      <c r="O45348" s="136"/>
      <c r="T45348" s="136"/>
      <c r="W45348" s="136"/>
      <c r="Z45348" s="136"/>
      <c r="AC45348" s="136"/>
    </row>
    <row r="45349" spans="2:29">
      <c r="B45349" s="136"/>
      <c r="E45349" s="136"/>
      <c r="H45349" s="136"/>
      <c r="K45349" s="136"/>
      <c r="O45349" s="136"/>
      <c r="T45349" s="136"/>
      <c r="W45349" s="136"/>
      <c r="Z45349" s="136"/>
      <c r="AC45349" s="136"/>
    </row>
    <row r="45350" spans="2:29">
      <c r="B45350" s="136"/>
      <c r="E45350" s="136"/>
      <c r="H45350" s="136"/>
      <c r="K45350" s="136"/>
      <c r="O45350" s="136"/>
      <c r="T45350" s="136"/>
      <c r="W45350" s="136"/>
      <c r="Z45350" s="136"/>
      <c r="AC45350" s="136"/>
    </row>
    <row r="45351" spans="2:29">
      <c r="B45351" s="136"/>
      <c r="E45351" s="136"/>
      <c r="H45351" s="136"/>
      <c r="K45351" s="136"/>
      <c r="O45351" s="136"/>
      <c r="T45351" s="136"/>
      <c r="W45351" s="136"/>
      <c r="Z45351" s="136"/>
      <c r="AC45351" s="136"/>
    </row>
    <row r="45352" spans="2:29">
      <c r="B45352" s="136"/>
      <c r="E45352" s="136"/>
      <c r="H45352" s="136"/>
      <c r="K45352" s="136"/>
      <c r="O45352" s="136"/>
      <c r="T45352" s="136"/>
      <c r="W45352" s="136"/>
      <c r="Z45352" s="136"/>
      <c r="AC45352" s="136"/>
    </row>
    <row r="45353" spans="2:29">
      <c r="B45353" s="136"/>
      <c r="E45353" s="136"/>
      <c r="H45353" s="136"/>
      <c r="K45353" s="136"/>
      <c r="O45353" s="136"/>
      <c r="T45353" s="136"/>
      <c r="W45353" s="136"/>
      <c r="Z45353" s="136"/>
      <c r="AC45353" s="136"/>
    </row>
    <row r="45354" spans="2:29">
      <c r="B45354" s="136"/>
      <c r="E45354" s="136"/>
      <c r="H45354" s="136"/>
      <c r="K45354" s="136"/>
      <c r="O45354" s="136"/>
      <c r="T45354" s="136"/>
      <c r="W45354" s="136"/>
      <c r="Z45354" s="136"/>
      <c r="AC45354" s="136"/>
    </row>
    <row r="45355" spans="2:29">
      <c r="B45355" s="136"/>
      <c r="E45355" s="136"/>
      <c r="H45355" s="136"/>
      <c r="K45355" s="136"/>
      <c r="O45355" s="136"/>
      <c r="T45355" s="136"/>
      <c r="W45355" s="136"/>
      <c r="Z45355" s="136"/>
      <c r="AC45355" s="136"/>
    </row>
    <row r="45356" spans="2:29">
      <c r="B45356" s="136"/>
      <c r="E45356" s="136"/>
      <c r="H45356" s="136"/>
      <c r="K45356" s="136"/>
      <c r="O45356" s="136"/>
      <c r="T45356" s="136"/>
      <c r="W45356" s="136"/>
      <c r="Z45356" s="136"/>
      <c r="AC45356" s="136"/>
    </row>
    <row r="45357" spans="2:29">
      <c r="B45357" s="136"/>
      <c r="E45357" s="136"/>
      <c r="H45357" s="136"/>
      <c r="K45357" s="136"/>
      <c r="O45357" s="136"/>
      <c r="T45357" s="136"/>
      <c r="W45357" s="136"/>
      <c r="Z45357" s="136"/>
      <c r="AC45357" s="136"/>
    </row>
    <row r="45358" spans="2:29">
      <c r="B45358" s="136"/>
      <c r="E45358" s="136"/>
      <c r="H45358" s="136"/>
      <c r="K45358" s="136"/>
      <c r="O45358" s="136"/>
      <c r="T45358" s="136"/>
      <c r="W45358" s="136"/>
      <c r="Z45358" s="136"/>
      <c r="AC45358" s="136"/>
    </row>
    <row r="45359" spans="2:29">
      <c r="B45359" s="136"/>
      <c r="E45359" s="136"/>
      <c r="H45359" s="136"/>
      <c r="K45359" s="136"/>
      <c r="O45359" s="136"/>
      <c r="T45359" s="136"/>
      <c r="W45359" s="136"/>
      <c r="Z45359" s="136"/>
      <c r="AC45359" s="136"/>
    </row>
    <row r="45360" spans="2:29">
      <c r="B45360" s="136"/>
      <c r="E45360" s="136"/>
      <c r="H45360" s="136"/>
      <c r="K45360" s="136"/>
      <c r="O45360" s="136"/>
      <c r="T45360" s="136"/>
      <c r="W45360" s="136"/>
      <c r="Z45360" s="136"/>
      <c r="AC45360" s="136"/>
    </row>
    <row r="45361" spans="2:29">
      <c r="B45361" s="136"/>
      <c r="E45361" s="136"/>
      <c r="H45361" s="136"/>
      <c r="K45361" s="136"/>
      <c r="O45361" s="136"/>
      <c r="T45361" s="136"/>
      <c r="W45361" s="136"/>
      <c r="Z45361" s="136"/>
      <c r="AC45361" s="136"/>
    </row>
    <row r="45362" spans="2:29">
      <c r="B45362" s="136"/>
      <c r="E45362" s="136"/>
      <c r="H45362" s="136"/>
      <c r="K45362" s="136"/>
      <c r="O45362" s="136"/>
      <c r="T45362" s="136"/>
      <c r="W45362" s="136"/>
      <c r="Z45362" s="136"/>
      <c r="AC45362" s="136"/>
    </row>
    <row r="45363" spans="2:29">
      <c r="B45363" s="136"/>
      <c r="E45363" s="136"/>
      <c r="H45363" s="136"/>
      <c r="K45363" s="136"/>
      <c r="O45363" s="136"/>
      <c r="T45363" s="136"/>
      <c r="W45363" s="136"/>
      <c r="Z45363" s="136"/>
      <c r="AC45363" s="136"/>
    </row>
    <row r="45364" spans="2:29">
      <c r="B45364" s="136"/>
      <c r="E45364" s="136"/>
      <c r="H45364" s="136"/>
      <c r="K45364" s="136"/>
      <c r="O45364" s="136"/>
      <c r="T45364" s="136"/>
      <c r="W45364" s="136"/>
      <c r="Z45364" s="136"/>
      <c r="AC45364" s="136"/>
    </row>
    <row r="45365" spans="2:29">
      <c r="B45365" s="136"/>
      <c r="E45365" s="136"/>
      <c r="H45365" s="136"/>
      <c r="K45365" s="136"/>
      <c r="O45365" s="136"/>
      <c r="T45365" s="136"/>
      <c r="W45365" s="136"/>
      <c r="Z45365" s="136"/>
      <c r="AC45365" s="136"/>
    </row>
    <row r="45366" spans="2:29">
      <c r="B45366" s="136"/>
      <c r="E45366" s="136"/>
      <c r="H45366" s="136"/>
      <c r="K45366" s="136"/>
      <c r="O45366" s="136"/>
      <c r="T45366" s="136"/>
      <c r="W45366" s="136"/>
      <c r="Z45366" s="136"/>
      <c r="AC45366" s="136"/>
    </row>
    <row r="45367" spans="2:29">
      <c r="B45367" s="136"/>
      <c r="E45367" s="136"/>
      <c r="H45367" s="136"/>
      <c r="K45367" s="136"/>
      <c r="O45367" s="136"/>
      <c r="T45367" s="136"/>
      <c r="W45367" s="136"/>
      <c r="Z45367" s="136"/>
      <c r="AC45367" s="136"/>
    </row>
    <row r="45368" spans="2:29">
      <c r="B45368" s="136"/>
      <c r="E45368" s="136"/>
      <c r="H45368" s="136"/>
      <c r="K45368" s="136"/>
      <c r="O45368" s="136"/>
      <c r="T45368" s="136"/>
      <c r="W45368" s="136"/>
      <c r="Z45368" s="136"/>
      <c r="AC45368" s="136"/>
    </row>
    <row r="45369" spans="2:29">
      <c r="B45369" s="136"/>
      <c r="E45369" s="136"/>
      <c r="H45369" s="136"/>
      <c r="K45369" s="136"/>
      <c r="O45369" s="136"/>
      <c r="T45369" s="136"/>
      <c r="W45369" s="136"/>
      <c r="Z45369" s="136"/>
      <c r="AC45369" s="136"/>
    </row>
    <row r="45370" spans="2:29">
      <c r="B45370" s="136"/>
      <c r="E45370" s="136"/>
      <c r="H45370" s="136"/>
      <c r="K45370" s="136"/>
      <c r="O45370" s="136"/>
      <c r="T45370" s="136"/>
      <c r="W45370" s="136"/>
      <c r="Z45370" s="136"/>
      <c r="AC45370" s="136"/>
    </row>
    <row r="45371" spans="2:29">
      <c r="B45371" s="136"/>
      <c r="E45371" s="136"/>
      <c r="H45371" s="136"/>
      <c r="K45371" s="136"/>
      <c r="O45371" s="136"/>
      <c r="T45371" s="136"/>
      <c r="W45371" s="136"/>
      <c r="Z45371" s="136"/>
      <c r="AC45371" s="136"/>
    </row>
    <row r="45372" spans="2:29">
      <c r="B45372" s="136"/>
      <c r="E45372" s="136"/>
      <c r="H45372" s="136"/>
      <c r="K45372" s="136"/>
      <c r="O45372" s="136"/>
      <c r="T45372" s="136"/>
      <c r="W45372" s="136"/>
      <c r="Z45372" s="136"/>
      <c r="AC45372" s="136"/>
    </row>
    <row r="45373" spans="2:29">
      <c r="B45373" s="136"/>
      <c r="E45373" s="136"/>
      <c r="H45373" s="136"/>
      <c r="K45373" s="136"/>
      <c r="O45373" s="136"/>
      <c r="T45373" s="136"/>
      <c r="W45373" s="136"/>
      <c r="Z45373" s="136"/>
      <c r="AC45373" s="136"/>
    </row>
    <row r="45374" spans="2:29">
      <c r="B45374" s="136"/>
      <c r="E45374" s="136"/>
      <c r="H45374" s="136"/>
      <c r="K45374" s="136"/>
      <c r="O45374" s="136"/>
      <c r="T45374" s="136"/>
      <c r="W45374" s="136"/>
      <c r="Z45374" s="136"/>
      <c r="AC45374" s="136"/>
    </row>
    <row r="45375" spans="2:29">
      <c r="B45375" s="136"/>
      <c r="E45375" s="136"/>
      <c r="H45375" s="136"/>
      <c r="K45375" s="136"/>
      <c r="O45375" s="136"/>
      <c r="T45375" s="136"/>
      <c r="W45375" s="136"/>
      <c r="Z45375" s="136"/>
      <c r="AC45375" s="136"/>
    </row>
    <row r="45376" spans="2:29">
      <c r="B45376" s="136"/>
      <c r="E45376" s="136"/>
      <c r="H45376" s="136"/>
      <c r="K45376" s="136"/>
      <c r="O45376" s="136"/>
      <c r="T45376" s="136"/>
      <c r="W45376" s="136"/>
      <c r="Z45376" s="136"/>
      <c r="AC45376" s="136"/>
    </row>
    <row r="45377" spans="2:29">
      <c r="B45377" s="136"/>
      <c r="E45377" s="136"/>
      <c r="H45377" s="136"/>
      <c r="K45377" s="136"/>
      <c r="O45377" s="136"/>
      <c r="T45377" s="136"/>
      <c r="W45377" s="136"/>
      <c r="Z45377" s="136"/>
      <c r="AC45377" s="136"/>
    </row>
    <row r="45378" spans="2:29">
      <c r="B45378" s="136"/>
      <c r="E45378" s="136"/>
      <c r="H45378" s="136"/>
      <c r="K45378" s="136"/>
      <c r="O45378" s="136"/>
      <c r="T45378" s="136"/>
      <c r="W45378" s="136"/>
      <c r="Z45378" s="136"/>
      <c r="AC45378" s="136"/>
    </row>
    <row r="45379" spans="2:29">
      <c r="B45379" s="136"/>
      <c r="E45379" s="136"/>
      <c r="H45379" s="136"/>
      <c r="K45379" s="136"/>
      <c r="O45379" s="136"/>
      <c r="T45379" s="136"/>
      <c r="W45379" s="136"/>
      <c r="Z45379" s="136"/>
      <c r="AC45379" s="136"/>
    </row>
    <row r="45380" spans="2:29">
      <c r="B45380" s="136"/>
      <c r="E45380" s="136"/>
      <c r="H45380" s="136"/>
      <c r="K45380" s="136"/>
      <c r="O45380" s="136"/>
      <c r="T45380" s="136"/>
      <c r="W45380" s="136"/>
      <c r="Z45380" s="136"/>
      <c r="AC45380" s="136"/>
    </row>
    <row r="45381" spans="2:29">
      <c r="B45381" s="136"/>
      <c r="E45381" s="136"/>
      <c r="H45381" s="136"/>
      <c r="K45381" s="136"/>
      <c r="O45381" s="136"/>
      <c r="T45381" s="136"/>
      <c r="W45381" s="136"/>
      <c r="Z45381" s="136"/>
      <c r="AC45381" s="136"/>
    </row>
    <row r="45382" spans="2:29">
      <c r="B45382" s="136"/>
      <c r="E45382" s="136"/>
      <c r="H45382" s="136"/>
      <c r="K45382" s="136"/>
      <c r="O45382" s="136"/>
      <c r="T45382" s="136"/>
      <c r="W45382" s="136"/>
      <c r="Z45382" s="136"/>
      <c r="AC45382" s="136"/>
    </row>
    <row r="45383" spans="2:29">
      <c r="B45383" s="136"/>
      <c r="E45383" s="136"/>
      <c r="H45383" s="136"/>
      <c r="K45383" s="136"/>
      <c r="O45383" s="136"/>
      <c r="T45383" s="136"/>
      <c r="W45383" s="136"/>
      <c r="Z45383" s="136"/>
      <c r="AC45383" s="136"/>
    </row>
    <row r="45384" spans="2:29">
      <c r="B45384" s="136"/>
      <c r="E45384" s="136"/>
      <c r="H45384" s="136"/>
      <c r="K45384" s="136"/>
      <c r="O45384" s="136"/>
      <c r="T45384" s="136"/>
      <c r="W45384" s="136"/>
      <c r="Z45384" s="136"/>
      <c r="AC45384" s="136"/>
    </row>
    <row r="45385" spans="2:29">
      <c r="B45385" s="136"/>
      <c r="E45385" s="136"/>
      <c r="H45385" s="136"/>
      <c r="K45385" s="136"/>
      <c r="O45385" s="136"/>
      <c r="T45385" s="136"/>
      <c r="W45385" s="136"/>
      <c r="Z45385" s="136"/>
      <c r="AC45385" s="136"/>
    </row>
    <row r="45386" spans="2:29">
      <c r="B45386" s="136"/>
      <c r="E45386" s="136"/>
      <c r="H45386" s="136"/>
      <c r="K45386" s="136"/>
      <c r="O45386" s="136"/>
      <c r="T45386" s="136"/>
      <c r="W45386" s="136"/>
      <c r="Z45386" s="136"/>
      <c r="AC45386" s="136"/>
    </row>
    <row r="45387" spans="2:29">
      <c r="B45387" s="136"/>
      <c r="E45387" s="136"/>
      <c r="H45387" s="136"/>
      <c r="K45387" s="136"/>
      <c r="O45387" s="136"/>
      <c r="T45387" s="136"/>
      <c r="W45387" s="136"/>
      <c r="Z45387" s="136"/>
      <c r="AC45387" s="136"/>
    </row>
    <row r="45388" spans="2:29">
      <c r="B45388" s="136"/>
      <c r="E45388" s="136"/>
      <c r="H45388" s="136"/>
      <c r="K45388" s="136"/>
      <c r="O45388" s="136"/>
      <c r="T45388" s="136"/>
      <c r="W45388" s="136"/>
      <c r="Z45388" s="136"/>
      <c r="AC45388" s="136"/>
    </row>
    <row r="45389" spans="2:29">
      <c r="B45389" s="136"/>
      <c r="E45389" s="136"/>
      <c r="H45389" s="136"/>
      <c r="K45389" s="136"/>
      <c r="O45389" s="136"/>
      <c r="T45389" s="136"/>
      <c r="W45389" s="136"/>
      <c r="Z45389" s="136"/>
      <c r="AC45389" s="136"/>
    </row>
    <row r="45390" spans="2:29">
      <c r="B45390" s="136"/>
      <c r="E45390" s="136"/>
      <c r="H45390" s="136"/>
      <c r="K45390" s="136"/>
      <c r="O45390" s="136"/>
      <c r="T45390" s="136"/>
      <c r="W45390" s="136"/>
      <c r="Z45390" s="136"/>
      <c r="AC45390" s="136"/>
    </row>
    <row r="45391" spans="2:29">
      <c r="B45391" s="136"/>
      <c r="E45391" s="136"/>
      <c r="H45391" s="136"/>
      <c r="K45391" s="136"/>
      <c r="O45391" s="136"/>
      <c r="T45391" s="136"/>
      <c r="W45391" s="136"/>
      <c r="Z45391" s="136"/>
      <c r="AC45391" s="136"/>
    </row>
    <row r="45392" spans="2:29">
      <c r="B45392" s="136"/>
      <c r="E45392" s="136"/>
      <c r="H45392" s="136"/>
      <c r="K45392" s="136"/>
      <c r="O45392" s="136"/>
      <c r="T45392" s="136"/>
      <c r="W45392" s="136"/>
      <c r="Z45392" s="136"/>
      <c r="AC45392" s="136"/>
    </row>
    <row r="45393" spans="2:29">
      <c r="B45393" s="136"/>
      <c r="E45393" s="136"/>
      <c r="H45393" s="136"/>
      <c r="K45393" s="136"/>
      <c r="O45393" s="136"/>
      <c r="T45393" s="136"/>
      <c r="W45393" s="136"/>
      <c r="Z45393" s="136"/>
      <c r="AC45393" s="136"/>
    </row>
    <row r="45394" spans="2:29">
      <c r="B45394" s="136"/>
      <c r="E45394" s="136"/>
      <c r="H45394" s="136"/>
      <c r="K45394" s="136"/>
      <c r="O45394" s="136"/>
      <c r="T45394" s="136"/>
      <c r="W45394" s="136"/>
      <c r="Z45394" s="136"/>
      <c r="AC45394" s="136"/>
    </row>
    <row r="45395" spans="2:29">
      <c r="B45395" s="136"/>
      <c r="E45395" s="136"/>
      <c r="H45395" s="136"/>
      <c r="K45395" s="136"/>
      <c r="O45395" s="136"/>
      <c r="T45395" s="136"/>
      <c r="W45395" s="136"/>
      <c r="Z45395" s="136"/>
      <c r="AC45395" s="136"/>
    </row>
    <row r="45396" spans="2:29">
      <c r="B45396" s="136"/>
      <c r="E45396" s="136"/>
      <c r="H45396" s="136"/>
      <c r="K45396" s="136"/>
      <c r="O45396" s="136"/>
      <c r="T45396" s="136"/>
      <c r="W45396" s="136"/>
      <c r="Z45396" s="136"/>
      <c r="AC45396" s="136"/>
    </row>
    <row r="45397" spans="2:29">
      <c r="B45397" s="136"/>
      <c r="E45397" s="136"/>
      <c r="H45397" s="136"/>
      <c r="K45397" s="136"/>
      <c r="O45397" s="136"/>
      <c r="T45397" s="136"/>
      <c r="W45397" s="136"/>
      <c r="Z45397" s="136"/>
      <c r="AC45397" s="136"/>
    </row>
    <row r="45398" spans="2:29">
      <c r="B45398" s="136"/>
      <c r="E45398" s="136"/>
      <c r="H45398" s="136"/>
      <c r="K45398" s="136"/>
      <c r="O45398" s="136"/>
      <c r="T45398" s="136"/>
      <c r="W45398" s="136"/>
      <c r="Z45398" s="136"/>
      <c r="AC45398" s="136"/>
    </row>
    <row r="45399" spans="2:29">
      <c r="B45399" s="136"/>
      <c r="E45399" s="136"/>
      <c r="H45399" s="136"/>
      <c r="K45399" s="136"/>
      <c r="O45399" s="136"/>
      <c r="T45399" s="136"/>
      <c r="W45399" s="136"/>
      <c r="Z45399" s="136"/>
      <c r="AC45399" s="136"/>
    </row>
    <row r="45400" spans="2:29">
      <c r="B45400" s="136"/>
      <c r="E45400" s="136"/>
      <c r="H45400" s="136"/>
      <c r="K45400" s="136"/>
      <c r="O45400" s="136"/>
      <c r="T45400" s="136"/>
      <c r="W45400" s="136"/>
      <c r="Z45400" s="136"/>
      <c r="AC45400" s="136"/>
    </row>
    <row r="45401" spans="2:29">
      <c r="B45401" s="136"/>
      <c r="E45401" s="136"/>
      <c r="H45401" s="136"/>
      <c r="K45401" s="136"/>
      <c r="O45401" s="136"/>
      <c r="T45401" s="136"/>
      <c r="W45401" s="136"/>
      <c r="Z45401" s="136"/>
      <c r="AC45401" s="136"/>
    </row>
    <row r="45402" spans="2:29">
      <c r="B45402" s="136"/>
      <c r="E45402" s="136"/>
      <c r="H45402" s="136"/>
      <c r="K45402" s="136"/>
      <c r="O45402" s="136"/>
      <c r="T45402" s="136"/>
      <c r="W45402" s="136"/>
      <c r="Z45402" s="136"/>
      <c r="AC45402" s="136"/>
    </row>
    <row r="45403" spans="2:29">
      <c r="B45403" s="136"/>
      <c r="E45403" s="136"/>
      <c r="H45403" s="136"/>
      <c r="K45403" s="136"/>
      <c r="O45403" s="136"/>
      <c r="T45403" s="136"/>
      <c r="W45403" s="136"/>
      <c r="Z45403" s="136"/>
      <c r="AC45403" s="136"/>
    </row>
    <row r="45404" spans="2:29">
      <c r="B45404" s="136"/>
      <c r="E45404" s="136"/>
      <c r="H45404" s="136"/>
      <c r="K45404" s="136"/>
      <c r="O45404" s="136"/>
      <c r="T45404" s="136"/>
      <c r="W45404" s="136"/>
      <c r="Z45404" s="136"/>
      <c r="AC45404" s="136"/>
    </row>
    <row r="45405" spans="2:29">
      <c r="B45405" s="136"/>
      <c r="E45405" s="136"/>
      <c r="H45405" s="136"/>
      <c r="K45405" s="136"/>
      <c r="O45405" s="136"/>
      <c r="T45405" s="136"/>
      <c r="W45405" s="136"/>
      <c r="Z45405" s="136"/>
      <c r="AC45405" s="136"/>
    </row>
    <row r="45406" spans="2:29">
      <c r="B45406" s="136"/>
      <c r="E45406" s="136"/>
      <c r="H45406" s="136"/>
      <c r="K45406" s="136"/>
      <c r="O45406" s="136"/>
      <c r="T45406" s="136"/>
      <c r="W45406" s="136"/>
      <c r="Z45406" s="136"/>
      <c r="AC45406" s="136"/>
    </row>
    <row r="45407" spans="2:29">
      <c r="B45407" s="136"/>
      <c r="E45407" s="136"/>
      <c r="H45407" s="136"/>
      <c r="K45407" s="136"/>
      <c r="O45407" s="136"/>
      <c r="T45407" s="136"/>
      <c r="W45407" s="136"/>
      <c r="Z45407" s="136"/>
      <c r="AC45407" s="136"/>
    </row>
    <row r="45408" spans="2:29">
      <c r="B45408" s="136"/>
      <c r="E45408" s="136"/>
      <c r="H45408" s="136"/>
      <c r="K45408" s="136"/>
      <c r="O45408" s="136"/>
      <c r="T45408" s="136"/>
      <c r="W45408" s="136"/>
      <c r="Z45408" s="136"/>
      <c r="AC45408" s="136"/>
    </row>
    <row r="45409" spans="2:29">
      <c r="B45409" s="136"/>
      <c r="E45409" s="136"/>
      <c r="H45409" s="136"/>
      <c r="K45409" s="136"/>
      <c r="O45409" s="136"/>
      <c r="T45409" s="136"/>
      <c r="W45409" s="136"/>
      <c r="Z45409" s="136"/>
      <c r="AC45409" s="136"/>
    </row>
    <row r="45410" spans="2:29">
      <c r="B45410" s="136"/>
      <c r="E45410" s="136"/>
      <c r="H45410" s="136"/>
      <c r="K45410" s="136"/>
      <c r="O45410" s="136"/>
      <c r="T45410" s="136"/>
      <c r="W45410" s="136"/>
      <c r="Z45410" s="136"/>
      <c r="AC45410" s="136"/>
    </row>
    <row r="45411" spans="2:29">
      <c r="B45411" s="136"/>
      <c r="E45411" s="136"/>
      <c r="H45411" s="136"/>
      <c r="K45411" s="136"/>
      <c r="O45411" s="136"/>
      <c r="T45411" s="136"/>
      <c r="W45411" s="136"/>
      <c r="Z45411" s="136"/>
      <c r="AC45411" s="136"/>
    </row>
    <row r="45412" spans="2:29">
      <c r="B45412" s="136"/>
      <c r="E45412" s="136"/>
      <c r="H45412" s="136"/>
      <c r="K45412" s="136"/>
      <c r="O45412" s="136"/>
      <c r="T45412" s="136"/>
      <c r="W45412" s="136"/>
      <c r="Z45412" s="136"/>
      <c r="AC45412" s="136"/>
    </row>
    <row r="45413" spans="2:29">
      <c r="B45413" s="136"/>
      <c r="E45413" s="136"/>
      <c r="H45413" s="136"/>
      <c r="K45413" s="136"/>
      <c r="O45413" s="136"/>
      <c r="T45413" s="136"/>
      <c r="W45413" s="136"/>
      <c r="Z45413" s="136"/>
      <c r="AC45413" s="136"/>
    </row>
    <row r="45414" spans="2:29">
      <c r="B45414" s="136"/>
      <c r="E45414" s="136"/>
      <c r="H45414" s="136"/>
      <c r="K45414" s="136"/>
      <c r="O45414" s="136"/>
      <c r="T45414" s="136"/>
      <c r="W45414" s="136"/>
      <c r="Z45414" s="136"/>
      <c r="AC45414" s="136"/>
    </row>
    <row r="45415" spans="2:29">
      <c r="B45415" s="136"/>
      <c r="E45415" s="136"/>
      <c r="H45415" s="136"/>
      <c r="K45415" s="136"/>
      <c r="O45415" s="136"/>
      <c r="T45415" s="136"/>
      <c r="W45415" s="136"/>
      <c r="Z45415" s="136"/>
      <c r="AC45415" s="136"/>
    </row>
    <row r="45416" spans="2:29">
      <c r="B45416" s="136"/>
      <c r="E45416" s="136"/>
      <c r="H45416" s="136"/>
      <c r="K45416" s="136"/>
      <c r="O45416" s="136"/>
      <c r="T45416" s="136"/>
      <c r="W45416" s="136"/>
      <c r="Z45416" s="136"/>
      <c r="AC45416" s="136"/>
    </row>
    <row r="45417" spans="2:29">
      <c r="B45417" s="136"/>
      <c r="E45417" s="136"/>
      <c r="H45417" s="136"/>
      <c r="K45417" s="136"/>
      <c r="O45417" s="136"/>
      <c r="T45417" s="136"/>
      <c r="W45417" s="136"/>
      <c r="Z45417" s="136"/>
      <c r="AC45417" s="136"/>
    </row>
    <row r="45418" spans="2:29">
      <c r="B45418" s="136"/>
      <c r="E45418" s="136"/>
      <c r="H45418" s="136"/>
      <c r="K45418" s="136"/>
      <c r="O45418" s="136"/>
      <c r="T45418" s="136"/>
      <c r="W45418" s="136"/>
      <c r="Z45418" s="136"/>
      <c r="AC45418" s="136"/>
    </row>
    <row r="45419" spans="2:29">
      <c r="B45419" s="136"/>
      <c r="E45419" s="136"/>
      <c r="H45419" s="136"/>
      <c r="K45419" s="136"/>
      <c r="O45419" s="136"/>
      <c r="T45419" s="136"/>
      <c r="W45419" s="136"/>
      <c r="Z45419" s="136"/>
      <c r="AC45419" s="136"/>
    </row>
    <row r="45420" spans="2:29">
      <c r="B45420" s="136"/>
      <c r="E45420" s="136"/>
      <c r="H45420" s="136"/>
      <c r="K45420" s="136"/>
      <c r="O45420" s="136"/>
      <c r="T45420" s="136"/>
      <c r="W45420" s="136"/>
      <c r="Z45420" s="136"/>
      <c r="AC45420" s="136"/>
    </row>
    <row r="45421" spans="2:29">
      <c r="B45421" s="136"/>
      <c r="E45421" s="136"/>
      <c r="H45421" s="136"/>
      <c r="K45421" s="136"/>
      <c r="O45421" s="136"/>
      <c r="T45421" s="136"/>
      <c r="W45421" s="136"/>
      <c r="Z45421" s="136"/>
      <c r="AC45421" s="136"/>
    </row>
    <row r="45422" spans="2:29">
      <c r="B45422" s="136"/>
      <c r="E45422" s="136"/>
      <c r="H45422" s="136"/>
      <c r="K45422" s="136"/>
      <c r="O45422" s="136"/>
      <c r="T45422" s="136"/>
      <c r="W45422" s="136"/>
      <c r="Z45422" s="136"/>
      <c r="AC45422" s="136"/>
    </row>
    <row r="45423" spans="2:29">
      <c r="B45423" s="136"/>
      <c r="E45423" s="136"/>
      <c r="H45423" s="136"/>
      <c r="K45423" s="136"/>
      <c r="O45423" s="136"/>
      <c r="T45423" s="136"/>
      <c r="W45423" s="136"/>
      <c r="Z45423" s="136"/>
      <c r="AC45423" s="136"/>
    </row>
    <row r="45424" spans="2:29">
      <c r="B45424" s="136"/>
      <c r="E45424" s="136"/>
      <c r="H45424" s="136"/>
      <c r="K45424" s="136"/>
      <c r="O45424" s="136"/>
      <c r="T45424" s="136"/>
      <c r="W45424" s="136"/>
      <c r="Z45424" s="136"/>
      <c r="AC45424" s="136"/>
    </row>
    <row r="45425" spans="2:29">
      <c r="B45425" s="136"/>
      <c r="E45425" s="136"/>
      <c r="H45425" s="136"/>
      <c r="K45425" s="136"/>
      <c r="O45425" s="136"/>
      <c r="T45425" s="136"/>
      <c r="W45425" s="136"/>
      <c r="Z45425" s="136"/>
      <c r="AC45425" s="136"/>
    </row>
    <row r="45426" spans="2:29">
      <c r="B45426" s="136"/>
      <c r="E45426" s="136"/>
      <c r="H45426" s="136"/>
      <c r="K45426" s="136"/>
      <c r="O45426" s="136"/>
      <c r="T45426" s="136"/>
      <c r="W45426" s="136"/>
      <c r="Z45426" s="136"/>
      <c r="AC45426" s="136"/>
    </row>
    <row r="45427" spans="2:29">
      <c r="B45427" s="136"/>
      <c r="E45427" s="136"/>
      <c r="H45427" s="136"/>
      <c r="K45427" s="136"/>
      <c r="O45427" s="136"/>
      <c r="T45427" s="136"/>
      <c r="W45427" s="136"/>
      <c r="Z45427" s="136"/>
      <c r="AC45427" s="136"/>
    </row>
    <row r="45428" spans="2:29">
      <c r="B45428" s="136"/>
      <c r="E45428" s="136"/>
      <c r="H45428" s="136"/>
      <c r="K45428" s="136"/>
      <c r="O45428" s="136"/>
      <c r="T45428" s="136"/>
      <c r="W45428" s="136"/>
      <c r="Z45428" s="136"/>
      <c r="AC45428" s="136"/>
    </row>
    <row r="45429" spans="2:29">
      <c r="B45429" s="136"/>
      <c r="E45429" s="136"/>
      <c r="H45429" s="136"/>
      <c r="K45429" s="136"/>
      <c r="O45429" s="136"/>
      <c r="T45429" s="136"/>
      <c r="W45429" s="136"/>
      <c r="Z45429" s="136"/>
      <c r="AC45429" s="136"/>
    </row>
    <row r="45430" spans="2:29">
      <c r="B45430" s="136"/>
      <c r="E45430" s="136"/>
      <c r="H45430" s="136"/>
      <c r="K45430" s="136"/>
      <c r="O45430" s="136"/>
      <c r="T45430" s="136"/>
      <c r="W45430" s="136"/>
      <c r="Z45430" s="136"/>
      <c r="AC45430" s="136"/>
    </row>
    <row r="45431" spans="2:29">
      <c r="B45431" s="136"/>
      <c r="E45431" s="136"/>
      <c r="H45431" s="136"/>
      <c r="K45431" s="136"/>
      <c r="O45431" s="136"/>
      <c r="T45431" s="136"/>
      <c r="W45431" s="136"/>
      <c r="Z45431" s="136"/>
      <c r="AC45431" s="136"/>
    </row>
    <row r="45432" spans="2:29">
      <c r="B45432" s="136"/>
      <c r="E45432" s="136"/>
      <c r="H45432" s="136"/>
      <c r="K45432" s="136"/>
      <c r="O45432" s="136"/>
      <c r="T45432" s="136"/>
      <c r="W45432" s="136"/>
      <c r="Z45432" s="136"/>
      <c r="AC45432" s="136"/>
    </row>
    <row r="45433" spans="2:29">
      <c r="B45433" s="136"/>
      <c r="E45433" s="136"/>
      <c r="H45433" s="136"/>
      <c r="K45433" s="136"/>
      <c r="O45433" s="136"/>
      <c r="T45433" s="136"/>
      <c r="W45433" s="136"/>
      <c r="Z45433" s="136"/>
      <c r="AC45433" s="136"/>
    </row>
    <row r="45434" spans="2:29">
      <c r="B45434" s="136"/>
      <c r="E45434" s="136"/>
      <c r="H45434" s="136"/>
      <c r="K45434" s="136"/>
      <c r="O45434" s="136"/>
      <c r="T45434" s="136"/>
      <c r="W45434" s="136"/>
      <c r="Z45434" s="136"/>
      <c r="AC45434" s="136"/>
    </row>
    <row r="45435" spans="2:29">
      <c r="B45435" s="136"/>
      <c r="E45435" s="136"/>
      <c r="H45435" s="136"/>
      <c r="K45435" s="136"/>
      <c r="O45435" s="136"/>
      <c r="T45435" s="136"/>
      <c r="W45435" s="136"/>
      <c r="Z45435" s="136"/>
      <c r="AC45435" s="136"/>
    </row>
    <row r="45436" spans="2:29">
      <c r="B45436" s="136"/>
      <c r="E45436" s="136"/>
      <c r="H45436" s="136"/>
      <c r="K45436" s="136"/>
      <c r="O45436" s="136"/>
      <c r="T45436" s="136"/>
      <c r="W45436" s="136"/>
      <c r="Z45436" s="136"/>
      <c r="AC45436" s="136"/>
    </row>
    <row r="45437" spans="2:29">
      <c r="B45437" s="136"/>
      <c r="E45437" s="136"/>
      <c r="H45437" s="136"/>
      <c r="K45437" s="136"/>
      <c r="O45437" s="136"/>
      <c r="T45437" s="136"/>
      <c r="W45437" s="136"/>
      <c r="Z45437" s="136"/>
      <c r="AC45437" s="136"/>
    </row>
    <row r="45438" spans="2:29">
      <c r="B45438" s="136"/>
      <c r="E45438" s="136"/>
      <c r="H45438" s="136"/>
      <c r="K45438" s="136"/>
      <c r="O45438" s="136"/>
      <c r="T45438" s="136"/>
      <c r="W45438" s="136"/>
      <c r="Z45438" s="136"/>
      <c r="AC45438" s="136"/>
    </row>
    <row r="45439" spans="2:29">
      <c r="B45439" s="136"/>
      <c r="E45439" s="136"/>
      <c r="H45439" s="136"/>
      <c r="K45439" s="136"/>
      <c r="O45439" s="136"/>
      <c r="T45439" s="136"/>
      <c r="W45439" s="136"/>
      <c r="Z45439" s="136"/>
      <c r="AC45439" s="136"/>
    </row>
    <row r="45440" spans="2:29">
      <c r="B45440" s="136"/>
      <c r="E45440" s="136"/>
      <c r="H45440" s="136"/>
      <c r="K45440" s="136"/>
      <c r="O45440" s="136"/>
      <c r="T45440" s="136"/>
      <c r="W45440" s="136"/>
      <c r="Z45440" s="136"/>
      <c r="AC45440" s="136"/>
    </row>
    <row r="45441" spans="2:29">
      <c r="B45441" s="136"/>
      <c r="E45441" s="136"/>
      <c r="H45441" s="136"/>
      <c r="K45441" s="136"/>
      <c r="O45441" s="136"/>
      <c r="T45441" s="136"/>
      <c r="W45441" s="136"/>
      <c r="Z45441" s="136"/>
      <c r="AC45441" s="136"/>
    </row>
    <row r="45442" spans="2:29">
      <c r="B45442" s="136"/>
      <c r="E45442" s="136"/>
      <c r="H45442" s="136"/>
      <c r="K45442" s="136"/>
      <c r="O45442" s="136"/>
      <c r="T45442" s="136"/>
      <c r="W45442" s="136"/>
      <c r="Z45442" s="136"/>
      <c r="AC45442" s="136"/>
    </row>
    <row r="45443" spans="2:29">
      <c r="B45443" s="136"/>
      <c r="E45443" s="136"/>
      <c r="H45443" s="136"/>
      <c r="K45443" s="136"/>
      <c r="O45443" s="136"/>
      <c r="T45443" s="136"/>
      <c r="W45443" s="136"/>
      <c r="Z45443" s="136"/>
      <c r="AC45443" s="136"/>
    </row>
    <row r="45444" spans="2:29">
      <c r="B45444" s="136"/>
      <c r="E45444" s="136"/>
      <c r="H45444" s="136"/>
      <c r="K45444" s="136"/>
      <c r="O45444" s="136"/>
      <c r="T45444" s="136"/>
      <c r="W45444" s="136"/>
      <c r="Z45444" s="136"/>
      <c r="AC45444" s="136"/>
    </row>
    <row r="45445" spans="2:29">
      <c r="B45445" s="136"/>
      <c r="E45445" s="136"/>
      <c r="H45445" s="136"/>
      <c r="K45445" s="136"/>
      <c r="O45445" s="136"/>
      <c r="T45445" s="136"/>
      <c r="W45445" s="136"/>
      <c r="Z45445" s="136"/>
      <c r="AC45445" s="136"/>
    </row>
    <row r="45446" spans="2:29">
      <c r="B45446" s="136"/>
      <c r="E45446" s="136"/>
      <c r="H45446" s="136"/>
      <c r="K45446" s="136"/>
      <c r="O45446" s="136"/>
      <c r="T45446" s="136"/>
      <c r="W45446" s="136"/>
      <c r="Z45446" s="136"/>
      <c r="AC45446" s="136"/>
    </row>
    <row r="45447" spans="2:29">
      <c r="B45447" s="136"/>
      <c r="E45447" s="136"/>
      <c r="H45447" s="136"/>
      <c r="K45447" s="136"/>
      <c r="O45447" s="136"/>
      <c r="T45447" s="136"/>
      <c r="W45447" s="136"/>
      <c r="Z45447" s="136"/>
      <c r="AC45447" s="136"/>
    </row>
    <row r="45448" spans="2:29">
      <c r="B45448" s="136"/>
      <c r="E45448" s="136"/>
      <c r="H45448" s="136"/>
      <c r="K45448" s="136"/>
      <c r="O45448" s="136"/>
      <c r="T45448" s="136"/>
      <c r="W45448" s="136"/>
      <c r="Z45448" s="136"/>
      <c r="AC45448" s="136"/>
    </row>
    <row r="45449" spans="2:29">
      <c r="B45449" s="136"/>
      <c r="E45449" s="136"/>
      <c r="H45449" s="136"/>
      <c r="K45449" s="136"/>
      <c r="O45449" s="136"/>
      <c r="T45449" s="136"/>
      <c r="W45449" s="136"/>
      <c r="Z45449" s="136"/>
      <c r="AC45449" s="136"/>
    </row>
    <row r="45450" spans="2:29">
      <c r="B45450" s="136"/>
      <c r="E45450" s="136"/>
      <c r="H45450" s="136"/>
      <c r="K45450" s="136"/>
      <c r="O45450" s="136"/>
      <c r="T45450" s="136"/>
      <c r="W45450" s="136"/>
      <c r="Z45450" s="136"/>
      <c r="AC45450" s="136"/>
    </row>
    <row r="45451" spans="2:29">
      <c r="B45451" s="136"/>
      <c r="E45451" s="136"/>
      <c r="H45451" s="136"/>
      <c r="K45451" s="136"/>
      <c r="O45451" s="136"/>
      <c r="T45451" s="136"/>
      <c r="W45451" s="136"/>
      <c r="Z45451" s="136"/>
      <c r="AC45451" s="136"/>
    </row>
    <row r="45452" spans="2:29">
      <c r="B45452" s="136"/>
      <c r="E45452" s="136"/>
      <c r="H45452" s="136"/>
      <c r="K45452" s="136"/>
      <c r="O45452" s="136"/>
      <c r="T45452" s="136"/>
      <c r="W45452" s="136"/>
      <c r="Z45452" s="136"/>
      <c r="AC45452" s="136"/>
    </row>
    <row r="45453" spans="2:29">
      <c r="B45453" s="136"/>
      <c r="E45453" s="136"/>
      <c r="H45453" s="136"/>
      <c r="K45453" s="136"/>
      <c r="O45453" s="136"/>
      <c r="T45453" s="136"/>
      <c r="W45453" s="136"/>
      <c r="Z45453" s="136"/>
      <c r="AC45453" s="136"/>
    </row>
    <row r="45454" spans="2:29">
      <c r="B45454" s="136"/>
      <c r="E45454" s="136"/>
      <c r="H45454" s="136"/>
      <c r="K45454" s="136"/>
      <c r="O45454" s="136"/>
      <c r="T45454" s="136"/>
      <c r="W45454" s="136"/>
      <c r="Z45454" s="136"/>
      <c r="AC45454" s="136"/>
    </row>
    <row r="45455" spans="2:29">
      <c r="B45455" s="136"/>
      <c r="E45455" s="136"/>
      <c r="H45455" s="136"/>
      <c r="K45455" s="136"/>
      <c r="O45455" s="136"/>
      <c r="T45455" s="136"/>
      <c r="W45455" s="136"/>
      <c r="Z45455" s="136"/>
      <c r="AC45455" s="136"/>
    </row>
    <row r="45456" spans="2:29">
      <c r="B45456" s="136"/>
      <c r="E45456" s="136"/>
      <c r="H45456" s="136"/>
      <c r="K45456" s="136"/>
      <c r="O45456" s="136"/>
      <c r="T45456" s="136"/>
      <c r="W45456" s="136"/>
      <c r="Z45456" s="136"/>
      <c r="AC45456" s="136"/>
    </row>
    <row r="45457" spans="2:29">
      <c r="B45457" s="136"/>
      <c r="E45457" s="136"/>
      <c r="H45457" s="136"/>
      <c r="K45457" s="136"/>
      <c r="O45457" s="136"/>
      <c r="T45457" s="136"/>
      <c r="W45457" s="136"/>
      <c r="Z45457" s="136"/>
      <c r="AC45457" s="136"/>
    </row>
    <row r="45458" spans="2:29">
      <c r="B45458" s="136"/>
      <c r="E45458" s="136"/>
      <c r="H45458" s="136"/>
      <c r="K45458" s="136"/>
      <c r="O45458" s="136"/>
      <c r="T45458" s="136"/>
      <c r="W45458" s="136"/>
      <c r="Z45458" s="136"/>
      <c r="AC45458" s="136"/>
    </row>
    <row r="45459" spans="2:29">
      <c r="B45459" s="136"/>
      <c r="E45459" s="136"/>
      <c r="H45459" s="136"/>
      <c r="K45459" s="136"/>
      <c r="O45459" s="136"/>
      <c r="T45459" s="136"/>
      <c r="W45459" s="136"/>
      <c r="Z45459" s="136"/>
      <c r="AC45459" s="136"/>
    </row>
    <row r="45460" spans="2:29">
      <c r="B45460" s="136"/>
      <c r="E45460" s="136"/>
      <c r="H45460" s="136"/>
      <c r="K45460" s="136"/>
      <c r="O45460" s="136"/>
      <c r="T45460" s="136"/>
      <c r="W45460" s="136"/>
      <c r="Z45460" s="136"/>
      <c r="AC45460" s="136"/>
    </row>
    <row r="45461" spans="2:29">
      <c r="B45461" s="136"/>
      <c r="E45461" s="136"/>
      <c r="H45461" s="136"/>
      <c r="K45461" s="136"/>
      <c r="O45461" s="136"/>
      <c r="T45461" s="136"/>
      <c r="W45461" s="136"/>
      <c r="Z45461" s="136"/>
      <c r="AC45461" s="136"/>
    </row>
    <row r="45462" spans="2:29">
      <c r="B45462" s="136"/>
      <c r="E45462" s="136"/>
      <c r="H45462" s="136"/>
      <c r="K45462" s="136"/>
      <c r="O45462" s="136"/>
      <c r="T45462" s="136"/>
      <c r="W45462" s="136"/>
      <c r="Z45462" s="136"/>
      <c r="AC45462" s="136"/>
    </row>
    <row r="45463" spans="2:29">
      <c r="B45463" s="136"/>
      <c r="E45463" s="136"/>
      <c r="H45463" s="136"/>
      <c r="K45463" s="136"/>
      <c r="O45463" s="136"/>
      <c r="T45463" s="136"/>
      <c r="W45463" s="136"/>
      <c r="Z45463" s="136"/>
      <c r="AC45463" s="136"/>
    </row>
    <row r="45464" spans="2:29">
      <c r="B45464" s="136"/>
      <c r="E45464" s="136"/>
      <c r="H45464" s="136"/>
      <c r="K45464" s="136"/>
      <c r="O45464" s="136"/>
      <c r="T45464" s="136"/>
      <c r="W45464" s="136"/>
      <c r="Z45464" s="136"/>
      <c r="AC45464" s="136"/>
    </row>
    <row r="45465" spans="2:29">
      <c r="B45465" s="136"/>
      <c r="E45465" s="136"/>
      <c r="H45465" s="136"/>
      <c r="K45465" s="136"/>
      <c r="O45465" s="136"/>
      <c r="T45465" s="136"/>
      <c r="W45465" s="136"/>
      <c r="Z45465" s="136"/>
      <c r="AC45465" s="136"/>
    </row>
    <row r="45466" spans="2:29">
      <c r="B45466" s="136"/>
      <c r="E45466" s="136"/>
      <c r="H45466" s="136"/>
      <c r="K45466" s="136"/>
      <c r="O45466" s="136"/>
      <c r="T45466" s="136"/>
      <c r="W45466" s="136"/>
      <c r="Z45466" s="136"/>
      <c r="AC45466" s="136"/>
    </row>
    <row r="45467" spans="2:29">
      <c r="B45467" s="136"/>
      <c r="E45467" s="136"/>
      <c r="H45467" s="136"/>
      <c r="K45467" s="136"/>
      <c r="O45467" s="136"/>
      <c r="T45467" s="136"/>
      <c r="W45467" s="136"/>
      <c r="Z45467" s="136"/>
      <c r="AC45467" s="136"/>
    </row>
    <row r="45468" spans="2:29">
      <c r="B45468" s="136"/>
      <c r="E45468" s="136"/>
      <c r="H45468" s="136"/>
      <c r="K45468" s="136"/>
      <c r="O45468" s="136"/>
      <c r="T45468" s="136"/>
      <c r="W45468" s="136"/>
      <c r="Z45468" s="136"/>
      <c r="AC45468" s="136"/>
    </row>
    <row r="45469" spans="2:29">
      <c r="B45469" s="136"/>
      <c r="E45469" s="136"/>
      <c r="H45469" s="136"/>
      <c r="K45469" s="136"/>
      <c r="O45469" s="136"/>
      <c r="T45469" s="136"/>
      <c r="W45469" s="136"/>
      <c r="Z45469" s="136"/>
      <c r="AC45469" s="136"/>
    </row>
    <row r="45470" spans="2:29">
      <c r="B45470" s="136"/>
      <c r="E45470" s="136"/>
      <c r="H45470" s="136"/>
      <c r="K45470" s="136"/>
      <c r="O45470" s="136"/>
      <c r="T45470" s="136"/>
      <c r="W45470" s="136"/>
      <c r="Z45470" s="136"/>
      <c r="AC45470" s="136"/>
    </row>
    <row r="45471" spans="2:29">
      <c r="B45471" s="136"/>
      <c r="E45471" s="136"/>
      <c r="H45471" s="136"/>
      <c r="K45471" s="136"/>
      <c r="O45471" s="136"/>
      <c r="T45471" s="136"/>
      <c r="W45471" s="136"/>
      <c r="Z45471" s="136"/>
      <c r="AC45471" s="136"/>
    </row>
    <row r="45472" spans="2:29">
      <c r="B45472" s="136"/>
      <c r="E45472" s="136"/>
      <c r="H45472" s="136"/>
      <c r="K45472" s="136"/>
      <c r="O45472" s="136"/>
      <c r="T45472" s="136"/>
      <c r="W45472" s="136"/>
      <c r="Z45472" s="136"/>
      <c r="AC45472" s="136"/>
    </row>
    <row r="45473" spans="2:29">
      <c r="B45473" s="136"/>
      <c r="E45473" s="136"/>
      <c r="H45473" s="136"/>
      <c r="K45473" s="136"/>
      <c r="O45473" s="136"/>
      <c r="T45473" s="136"/>
      <c r="W45473" s="136"/>
      <c r="Z45473" s="136"/>
      <c r="AC45473" s="136"/>
    </row>
    <row r="45474" spans="2:29">
      <c r="B45474" s="136"/>
      <c r="E45474" s="136"/>
      <c r="H45474" s="136"/>
      <c r="K45474" s="136"/>
      <c r="O45474" s="136"/>
      <c r="T45474" s="136"/>
      <c r="W45474" s="136"/>
      <c r="Z45474" s="136"/>
      <c r="AC45474" s="136"/>
    </row>
    <row r="45475" spans="2:29">
      <c r="B45475" s="136"/>
      <c r="E45475" s="136"/>
      <c r="H45475" s="136"/>
      <c r="K45475" s="136"/>
      <c r="O45475" s="136"/>
      <c r="T45475" s="136"/>
      <c r="W45475" s="136"/>
      <c r="Z45475" s="136"/>
      <c r="AC45475" s="136"/>
    </row>
    <row r="45476" spans="2:29">
      <c r="B45476" s="136"/>
      <c r="E45476" s="136"/>
      <c r="H45476" s="136"/>
      <c r="K45476" s="136"/>
      <c r="O45476" s="136"/>
      <c r="T45476" s="136"/>
      <c r="W45476" s="136"/>
      <c r="Z45476" s="136"/>
      <c r="AC45476" s="136"/>
    </row>
    <row r="45477" spans="2:29">
      <c r="B45477" s="136"/>
      <c r="E45477" s="136"/>
      <c r="H45477" s="136"/>
      <c r="K45477" s="136"/>
      <c r="O45477" s="136"/>
      <c r="T45477" s="136"/>
      <c r="W45477" s="136"/>
      <c r="Z45477" s="136"/>
      <c r="AC45477" s="136"/>
    </row>
    <row r="45478" spans="2:29">
      <c r="B45478" s="136"/>
      <c r="E45478" s="136"/>
      <c r="H45478" s="136"/>
      <c r="K45478" s="136"/>
      <c r="O45478" s="136"/>
      <c r="T45478" s="136"/>
      <c r="W45478" s="136"/>
      <c r="Z45478" s="136"/>
      <c r="AC45478" s="136"/>
    </row>
    <row r="45479" spans="2:29">
      <c r="B45479" s="136"/>
      <c r="E45479" s="136"/>
      <c r="H45479" s="136"/>
      <c r="K45479" s="136"/>
      <c r="O45479" s="136"/>
      <c r="T45479" s="136"/>
      <c r="W45479" s="136"/>
      <c r="Z45479" s="136"/>
      <c r="AC45479" s="136"/>
    </row>
    <row r="45480" spans="2:29">
      <c r="B45480" s="136"/>
      <c r="E45480" s="136"/>
      <c r="H45480" s="136"/>
      <c r="K45480" s="136"/>
      <c r="O45480" s="136"/>
      <c r="T45480" s="136"/>
      <c r="W45480" s="136"/>
      <c r="Z45480" s="136"/>
      <c r="AC45480" s="136"/>
    </row>
    <row r="45481" spans="2:29">
      <c r="B45481" s="136"/>
      <c r="E45481" s="136"/>
      <c r="H45481" s="136"/>
      <c r="K45481" s="136"/>
      <c r="O45481" s="136"/>
      <c r="T45481" s="136"/>
      <c r="W45481" s="136"/>
      <c r="Z45481" s="136"/>
      <c r="AC45481" s="136"/>
    </row>
    <row r="45482" spans="2:29">
      <c r="B45482" s="136"/>
      <c r="E45482" s="136"/>
      <c r="H45482" s="136"/>
      <c r="K45482" s="136"/>
      <c r="O45482" s="136"/>
      <c r="T45482" s="136"/>
      <c r="W45482" s="136"/>
      <c r="Z45482" s="136"/>
      <c r="AC45482" s="136"/>
    </row>
    <row r="45483" spans="2:29">
      <c r="B45483" s="136"/>
      <c r="E45483" s="136"/>
      <c r="H45483" s="136"/>
      <c r="K45483" s="136"/>
      <c r="O45483" s="136"/>
      <c r="T45483" s="136"/>
      <c r="W45483" s="136"/>
      <c r="Z45483" s="136"/>
      <c r="AC45483" s="136"/>
    </row>
    <row r="45484" spans="2:29">
      <c r="B45484" s="136"/>
      <c r="E45484" s="136"/>
      <c r="H45484" s="136"/>
      <c r="K45484" s="136"/>
      <c r="O45484" s="136"/>
      <c r="T45484" s="136"/>
      <c r="W45484" s="136"/>
      <c r="Z45484" s="136"/>
      <c r="AC45484" s="136"/>
    </row>
    <row r="45485" spans="2:29">
      <c r="B45485" s="136"/>
      <c r="E45485" s="136"/>
      <c r="H45485" s="136"/>
      <c r="K45485" s="136"/>
      <c r="O45485" s="136"/>
      <c r="T45485" s="136"/>
      <c r="W45485" s="136"/>
      <c r="Z45485" s="136"/>
      <c r="AC45485" s="136"/>
    </row>
    <row r="45486" spans="2:29">
      <c r="B45486" s="136"/>
      <c r="E45486" s="136"/>
      <c r="H45486" s="136"/>
      <c r="K45486" s="136"/>
      <c r="O45486" s="136"/>
      <c r="T45486" s="136"/>
      <c r="W45486" s="136"/>
      <c r="Z45486" s="136"/>
      <c r="AC45486" s="136"/>
    </row>
    <row r="45487" spans="2:29">
      <c r="B45487" s="136"/>
      <c r="E45487" s="136"/>
      <c r="H45487" s="136"/>
      <c r="K45487" s="136"/>
      <c r="O45487" s="136"/>
      <c r="T45487" s="136"/>
      <c r="W45487" s="136"/>
      <c r="Z45487" s="136"/>
      <c r="AC45487" s="136"/>
    </row>
    <row r="45488" spans="2:29">
      <c r="B45488" s="136"/>
      <c r="E45488" s="136"/>
      <c r="H45488" s="136"/>
      <c r="K45488" s="136"/>
      <c r="O45488" s="136"/>
      <c r="T45488" s="136"/>
      <c r="W45488" s="136"/>
      <c r="Z45488" s="136"/>
      <c r="AC45488" s="136"/>
    </row>
    <row r="45489" spans="2:29">
      <c r="B45489" s="136"/>
      <c r="E45489" s="136"/>
      <c r="H45489" s="136"/>
      <c r="K45489" s="136"/>
      <c r="O45489" s="136"/>
      <c r="T45489" s="136"/>
      <c r="W45489" s="136"/>
      <c r="Z45489" s="136"/>
      <c r="AC45489" s="136"/>
    </row>
    <row r="45490" spans="2:29">
      <c r="B45490" s="136"/>
      <c r="E45490" s="136"/>
      <c r="H45490" s="136"/>
      <c r="K45490" s="136"/>
      <c r="O45490" s="136"/>
      <c r="T45490" s="136"/>
      <c r="W45490" s="136"/>
      <c r="Z45490" s="136"/>
      <c r="AC45490" s="136"/>
    </row>
    <row r="45491" spans="2:29">
      <c r="B45491" s="136"/>
      <c r="E45491" s="136"/>
      <c r="H45491" s="136"/>
      <c r="K45491" s="136"/>
      <c r="O45491" s="136"/>
      <c r="T45491" s="136"/>
      <c r="W45491" s="136"/>
      <c r="Z45491" s="136"/>
      <c r="AC45491" s="136"/>
    </row>
    <row r="45492" spans="2:29">
      <c r="B45492" s="136"/>
      <c r="E45492" s="136"/>
      <c r="H45492" s="136"/>
      <c r="K45492" s="136"/>
      <c r="O45492" s="136"/>
      <c r="T45492" s="136"/>
      <c r="W45492" s="136"/>
      <c r="Z45492" s="136"/>
      <c r="AC45492" s="136"/>
    </row>
    <row r="45493" spans="2:29">
      <c r="B45493" s="136"/>
      <c r="E45493" s="136"/>
      <c r="H45493" s="136"/>
      <c r="K45493" s="136"/>
      <c r="O45493" s="136"/>
      <c r="T45493" s="136"/>
      <c r="W45493" s="136"/>
      <c r="Z45493" s="136"/>
      <c r="AC45493" s="136"/>
    </row>
    <row r="45494" spans="2:29">
      <c r="B45494" s="136"/>
      <c r="E45494" s="136"/>
      <c r="H45494" s="136"/>
      <c r="K45494" s="136"/>
      <c r="O45494" s="136"/>
      <c r="T45494" s="136"/>
      <c r="W45494" s="136"/>
      <c r="Z45494" s="136"/>
      <c r="AC45494" s="136"/>
    </row>
    <row r="45495" spans="2:29">
      <c r="B45495" s="136"/>
      <c r="E45495" s="136"/>
      <c r="H45495" s="136"/>
      <c r="K45495" s="136"/>
      <c r="O45495" s="136"/>
      <c r="T45495" s="136"/>
      <c r="W45495" s="136"/>
      <c r="Z45495" s="136"/>
      <c r="AC45495" s="136"/>
    </row>
    <row r="45496" spans="2:29">
      <c r="B45496" s="136"/>
      <c r="E45496" s="136"/>
      <c r="H45496" s="136"/>
      <c r="K45496" s="136"/>
      <c r="O45496" s="136"/>
      <c r="T45496" s="136"/>
      <c r="W45496" s="136"/>
      <c r="Z45496" s="136"/>
      <c r="AC45496" s="136"/>
    </row>
    <row r="45497" spans="2:29">
      <c r="B45497" s="136"/>
      <c r="E45497" s="136"/>
      <c r="H45497" s="136"/>
      <c r="K45497" s="136"/>
      <c r="O45497" s="136"/>
      <c r="T45497" s="136"/>
      <c r="W45497" s="136"/>
      <c r="Z45497" s="136"/>
      <c r="AC45497" s="136"/>
    </row>
    <row r="45498" spans="2:29">
      <c r="B45498" s="136"/>
      <c r="E45498" s="136"/>
      <c r="H45498" s="136"/>
      <c r="K45498" s="136"/>
      <c r="O45498" s="136"/>
      <c r="T45498" s="136"/>
      <c r="W45498" s="136"/>
      <c r="Z45498" s="136"/>
      <c r="AC45498" s="136"/>
    </row>
    <row r="45499" spans="2:29">
      <c r="B45499" s="136"/>
      <c r="E45499" s="136"/>
      <c r="H45499" s="136"/>
      <c r="K45499" s="136"/>
      <c r="O45499" s="136"/>
      <c r="T45499" s="136"/>
      <c r="W45499" s="136"/>
      <c r="Z45499" s="136"/>
      <c r="AC45499" s="136"/>
    </row>
    <row r="45500" spans="2:29">
      <c r="B45500" s="136"/>
      <c r="E45500" s="136"/>
      <c r="H45500" s="136"/>
      <c r="K45500" s="136"/>
      <c r="O45500" s="136"/>
      <c r="T45500" s="136"/>
      <c r="W45500" s="136"/>
      <c r="Z45500" s="136"/>
      <c r="AC45500" s="136"/>
    </row>
    <row r="45501" spans="2:29">
      <c r="B45501" s="136"/>
      <c r="E45501" s="136"/>
      <c r="H45501" s="136"/>
      <c r="K45501" s="136"/>
      <c r="O45501" s="136"/>
      <c r="T45501" s="136"/>
      <c r="W45501" s="136"/>
      <c r="Z45501" s="136"/>
      <c r="AC45501" s="136"/>
    </row>
    <row r="45502" spans="2:29">
      <c r="B45502" s="136"/>
      <c r="E45502" s="136"/>
      <c r="H45502" s="136"/>
      <c r="K45502" s="136"/>
      <c r="O45502" s="136"/>
      <c r="T45502" s="136"/>
      <c r="W45502" s="136"/>
      <c r="Z45502" s="136"/>
      <c r="AC45502" s="136"/>
    </row>
    <row r="45503" spans="2:29">
      <c r="B45503" s="136"/>
      <c r="E45503" s="136"/>
      <c r="H45503" s="136"/>
      <c r="K45503" s="136"/>
      <c r="O45503" s="136"/>
      <c r="T45503" s="136"/>
      <c r="W45503" s="136"/>
      <c r="Z45503" s="136"/>
      <c r="AC45503" s="136"/>
    </row>
    <row r="45504" spans="2:29">
      <c r="B45504" s="136"/>
      <c r="E45504" s="136"/>
      <c r="H45504" s="136"/>
      <c r="K45504" s="136"/>
      <c r="O45504" s="136"/>
      <c r="T45504" s="136"/>
      <c r="W45504" s="136"/>
      <c r="Z45504" s="136"/>
      <c r="AC45504" s="136"/>
    </row>
    <row r="45505" spans="2:29">
      <c r="B45505" s="136"/>
      <c r="E45505" s="136"/>
      <c r="H45505" s="136"/>
      <c r="K45505" s="136"/>
      <c r="O45505" s="136"/>
      <c r="T45505" s="136"/>
      <c r="W45505" s="136"/>
      <c r="Z45505" s="136"/>
      <c r="AC45505" s="136"/>
    </row>
    <row r="45506" spans="2:29">
      <c r="B45506" s="136"/>
      <c r="E45506" s="136"/>
      <c r="H45506" s="136"/>
      <c r="K45506" s="136"/>
      <c r="O45506" s="136"/>
      <c r="T45506" s="136"/>
      <c r="W45506" s="136"/>
      <c r="Z45506" s="136"/>
      <c r="AC45506" s="136"/>
    </row>
    <row r="45507" spans="2:29">
      <c r="B45507" s="136"/>
      <c r="E45507" s="136"/>
      <c r="H45507" s="136"/>
      <c r="K45507" s="136"/>
      <c r="O45507" s="136"/>
      <c r="T45507" s="136"/>
      <c r="W45507" s="136"/>
      <c r="Z45507" s="136"/>
      <c r="AC45507" s="136"/>
    </row>
    <row r="45508" spans="2:29">
      <c r="B45508" s="136"/>
      <c r="E45508" s="136"/>
      <c r="H45508" s="136"/>
      <c r="K45508" s="136"/>
      <c r="O45508" s="136"/>
      <c r="T45508" s="136"/>
      <c r="W45508" s="136"/>
      <c r="Z45508" s="136"/>
      <c r="AC45508" s="136"/>
    </row>
    <row r="45509" spans="2:29">
      <c r="B45509" s="136"/>
      <c r="E45509" s="136"/>
      <c r="H45509" s="136"/>
      <c r="K45509" s="136"/>
      <c r="O45509" s="136"/>
      <c r="T45509" s="136"/>
      <c r="W45509" s="136"/>
      <c r="Z45509" s="136"/>
      <c r="AC45509" s="136"/>
    </row>
    <row r="45510" spans="2:29">
      <c r="B45510" s="136"/>
      <c r="E45510" s="136"/>
      <c r="H45510" s="136"/>
      <c r="K45510" s="136"/>
      <c r="O45510" s="136"/>
      <c r="T45510" s="136"/>
      <c r="W45510" s="136"/>
      <c r="Z45510" s="136"/>
      <c r="AC45510" s="136"/>
    </row>
    <row r="45511" spans="2:29">
      <c r="B45511" s="136"/>
      <c r="E45511" s="136"/>
      <c r="H45511" s="136"/>
      <c r="K45511" s="136"/>
      <c r="O45511" s="136"/>
      <c r="T45511" s="136"/>
      <c r="W45511" s="136"/>
      <c r="Z45511" s="136"/>
      <c r="AC45511" s="136"/>
    </row>
    <row r="45512" spans="2:29">
      <c r="B45512" s="136"/>
      <c r="E45512" s="136"/>
      <c r="H45512" s="136"/>
      <c r="K45512" s="136"/>
      <c r="O45512" s="136"/>
      <c r="T45512" s="136"/>
      <c r="W45512" s="136"/>
      <c r="Z45512" s="136"/>
      <c r="AC45512" s="136"/>
    </row>
    <row r="45513" spans="2:29">
      <c r="B45513" s="136"/>
      <c r="E45513" s="136"/>
      <c r="H45513" s="136"/>
      <c r="K45513" s="136"/>
      <c r="O45513" s="136"/>
      <c r="T45513" s="136"/>
      <c r="W45513" s="136"/>
      <c r="Z45513" s="136"/>
      <c r="AC45513" s="136"/>
    </row>
    <row r="45514" spans="2:29">
      <c r="B45514" s="136"/>
      <c r="E45514" s="136"/>
      <c r="H45514" s="136"/>
      <c r="K45514" s="136"/>
      <c r="O45514" s="136"/>
      <c r="T45514" s="136"/>
      <c r="W45514" s="136"/>
      <c r="Z45514" s="136"/>
      <c r="AC45514" s="136"/>
    </row>
    <row r="45515" spans="2:29">
      <c r="B45515" s="136"/>
      <c r="E45515" s="136"/>
      <c r="H45515" s="136"/>
      <c r="K45515" s="136"/>
      <c r="O45515" s="136"/>
      <c r="T45515" s="136"/>
      <c r="W45515" s="136"/>
      <c r="Z45515" s="136"/>
      <c r="AC45515" s="136"/>
    </row>
    <row r="45516" spans="2:29">
      <c r="B45516" s="136"/>
      <c r="E45516" s="136"/>
      <c r="H45516" s="136"/>
      <c r="K45516" s="136"/>
      <c r="O45516" s="136"/>
      <c r="T45516" s="136"/>
      <c r="W45516" s="136"/>
      <c r="Z45516" s="136"/>
      <c r="AC45516" s="136"/>
    </row>
    <row r="45517" spans="2:29">
      <c r="B45517" s="136"/>
      <c r="E45517" s="136"/>
      <c r="H45517" s="136"/>
      <c r="K45517" s="136"/>
      <c r="O45517" s="136"/>
      <c r="T45517" s="136"/>
      <c r="W45517" s="136"/>
      <c r="Z45517" s="136"/>
      <c r="AC45517" s="136"/>
    </row>
    <row r="45518" spans="2:29">
      <c r="B45518" s="136"/>
      <c r="E45518" s="136"/>
      <c r="H45518" s="136"/>
      <c r="K45518" s="136"/>
      <c r="O45518" s="136"/>
      <c r="T45518" s="136"/>
      <c r="W45518" s="136"/>
      <c r="Z45518" s="136"/>
      <c r="AC45518" s="136"/>
    </row>
    <row r="45519" spans="2:29">
      <c r="B45519" s="136"/>
      <c r="E45519" s="136"/>
      <c r="H45519" s="136"/>
      <c r="K45519" s="136"/>
      <c r="O45519" s="136"/>
      <c r="T45519" s="136"/>
      <c r="W45519" s="136"/>
      <c r="Z45519" s="136"/>
      <c r="AC45519" s="136"/>
    </row>
    <row r="45520" spans="2:29">
      <c r="B45520" s="136"/>
      <c r="E45520" s="136"/>
      <c r="H45520" s="136"/>
      <c r="K45520" s="136"/>
      <c r="O45520" s="136"/>
      <c r="T45520" s="136"/>
      <c r="W45520" s="136"/>
      <c r="Z45520" s="136"/>
      <c r="AC45520" s="136"/>
    </row>
    <row r="45521" spans="2:29">
      <c r="B45521" s="136"/>
      <c r="E45521" s="136"/>
      <c r="H45521" s="136"/>
      <c r="K45521" s="136"/>
      <c r="O45521" s="136"/>
      <c r="T45521" s="136"/>
      <c r="W45521" s="136"/>
      <c r="Z45521" s="136"/>
      <c r="AC45521" s="136"/>
    </row>
    <row r="45522" spans="2:29">
      <c r="B45522" s="136"/>
      <c r="E45522" s="136"/>
      <c r="H45522" s="136"/>
      <c r="K45522" s="136"/>
      <c r="O45522" s="136"/>
      <c r="T45522" s="136"/>
      <c r="W45522" s="136"/>
      <c r="Z45522" s="136"/>
      <c r="AC45522" s="136"/>
    </row>
    <row r="45523" spans="2:29">
      <c r="B45523" s="136"/>
      <c r="E45523" s="136"/>
      <c r="H45523" s="136"/>
      <c r="K45523" s="136"/>
      <c r="O45523" s="136"/>
      <c r="T45523" s="136"/>
      <c r="W45523" s="136"/>
      <c r="Z45523" s="136"/>
      <c r="AC45523" s="136"/>
    </row>
    <row r="45524" spans="2:29">
      <c r="B45524" s="136"/>
      <c r="E45524" s="136"/>
      <c r="H45524" s="136"/>
      <c r="K45524" s="136"/>
      <c r="O45524" s="136"/>
      <c r="T45524" s="136"/>
      <c r="W45524" s="136"/>
      <c r="Z45524" s="136"/>
      <c r="AC45524" s="136"/>
    </row>
    <row r="45525" spans="2:29">
      <c r="B45525" s="136"/>
      <c r="E45525" s="136"/>
      <c r="H45525" s="136"/>
      <c r="K45525" s="136"/>
      <c r="O45525" s="136"/>
      <c r="T45525" s="136"/>
      <c r="W45525" s="136"/>
      <c r="Z45525" s="136"/>
      <c r="AC45525" s="136"/>
    </row>
    <row r="45526" spans="2:29">
      <c r="B45526" s="136"/>
      <c r="E45526" s="136"/>
      <c r="H45526" s="136"/>
      <c r="K45526" s="136"/>
      <c r="O45526" s="136"/>
      <c r="T45526" s="136"/>
      <c r="W45526" s="136"/>
      <c r="Z45526" s="136"/>
      <c r="AC45526" s="136"/>
    </row>
    <row r="45527" spans="2:29">
      <c r="B45527" s="136"/>
      <c r="E45527" s="136"/>
      <c r="H45527" s="136"/>
      <c r="K45527" s="136"/>
      <c r="O45527" s="136"/>
      <c r="T45527" s="136"/>
      <c r="W45527" s="136"/>
      <c r="Z45527" s="136"/>
      <c r="AC45527" s="136"/>
    </row>
    <row r="45528" spans="2:29">
      <c r="B45528" s="136"/>
      <c r="E45528" s="136"/>
      <c r="H45528" s="136"/>
      <c r="K45528" s="136"/>
      <c r="O45528" s="136"/>
      <c r="T45528" s="136"/>
      <c r="W45528" s="136"/>
      <c r="Z45528" s="136"/>
      <c r="AC45528" s="136"/>
    </row>
    <row r="45529" spans="2:29">
      <c r="B45529" s="136"/>
      <c r="E45529" s="136"/>
      <c r="H45529" s="136"/>
      <c r="K45529" s="136"/>
      <c r="O45529" s="136"/>
      <c r="T45529" s="136"/>
      <c r="W45529" s="136"/>
      <c r="Z45529" s="136"/>
      <c r="AC45529" s="136"/>
    </row>
    <row r="45530" spans="2:29">
      <c r="B45530" s="136"/>
      <c r="E45530" s="136"/>
      <c r="H45530" s="136"/>
      <c r="K45530" s="136"/>
      <c r="O45530" s="136"/>
      <c r="T45530" s="136"/>
      <c r="W45530" s="136"/>
      <c r="Z45530" s="136"/>
      <c r="AC45530" s="136"/>
    </row>
    <row r="45531" spans="2:29">
      <c r="B45531" s="136"/>
      <c r="E45531" s="136"/>
      <c r="H45531" s="136"/>
      <c r="K45531" s="136"/>
      <c r="O45531" s="136"/>
      <c r="T45531" s="136"/>
      <c r="W45531" s="136"/>
      <c r="Z45531" s="136"/>
      <c r="AC45531" s="136"/>
    </row>
    <row r="45532" spans="2:29">
      <c r="B45532" s="136"/>
      <c r="E45532" s="136"/>
      <c r="H45532" s="136"/>
      <c r="K45532" s="136"/>
      <c r="O45532" s="136"/>
      <c r="T45532" s="136"/>
      <c r="W45532" s="136"/>
      <c r="Z45532" s="136"/>
      <c r="AC45532" s="136"/>
    </row>
    <row r="45533" spans="2:29">
      <c r="B45533" s="136"/>
      <c r="E45533" s="136"/>
      <c r="H45533" s="136"/>
      <c r="K45533" s="136"/>
      <c r="O45533" s="136"/>
      <c r="T45533" s="136"/>
      <c r="W45533" s="136"/>
      <c r="Z45533" s="136"/>
      <c r="AC45533" s="136"/>
    </row>
    <row r="45534" spans="2:29">
      <c r="B45534" s="136"/>
      <c r="E45534" s="136"/>
      <c r="H45534" s="136"/>
      <c r="K45534" s="136"/>
      <c r="O45534" s="136"/>
      <c r="T45534" s="136"/>
      <c r="W45534" s="136"/>
      <c r="Z45534" s="136"/>
      <c r="AC45534" s="136"/>
    </row>
    <row r="45535" spans="2:29">
      <c r="B45535" s="136"/>
      <c r="E45535" s="136"/>
      <c r="H45535" s="136"/>
      <c r="K45535" s="136"/>
      <c r="O45535" s="136"/>
      <c r="T45535" s="136"/>
      <c r="W45535" s="136"/>
      <c r="Z45535" s="136"/>
      <c r="AC45535" s="136"/>
    </row>
    <row r="45536" spans="2:29">
      <c r="B45536" s="136"/>
      <c r="E45536" s="136"/>
      <c r="H45536" s="136"/>
      <c r="K45536" s="136"/>
      <c r="O45536" s="136"/>
      <c r="T45536" s="136"/>
      <c r="W45536" s="136"/>
      <c r="Z45536" s="136"/>
      <c r="AC45536" s="136"/>
    </row>
    <row r="45537" spans="2:29">
      <c r="B45537" s="136"/>
      <c r="E45537" s="136"/>
      <c r="H45537" s="136"/>
      <c r="K45537" s="136"/>
      <c r="O45537" s="136"/>
      <c r="T45537" s="136"/>
      <c r="W45537" s="136"/>
      <c r="Z45537" s="136"/>
      <c r="AC45537" s="136"/>
    </row>
    <row r="45538" spans="2:29">
      <c r="B45538" s="136"/>
      <c r="E45538" s="136"/>
      <c r="H45538" s="136"/>
      <c r="K45538" s="136"/>
      <c r="O45538" s="136"/>
      <c r="T45538" s="136"/>
      <c r="W45538" s="136"/>
      <c r="Z45538" s="136"/>
      <c r="AC45538" s="136"/>
    </row>
    <row r="45539" spans="2:29">
      <c r="B45539" s="136"/>
      <c r="E45539" s="136"/>
      <c r="H45539" s="136"/>
      <c r="K45539" s="136"/>
      <c r="O45539" s="136"/>
      <c r="T45539" s="136"/>
      <c r="W45539" s="136"/>
      <c r="Z45539" s="136"/>
      <c r="AC45539" s="136"/>
    </row>
    <row r="45540" spans="2:29">
      <c r="B45540" s="136"/>
      <c r="E45540" s="136"/>
      <c r="H45540" s="136"/>
      <c r="K45540" s="136"/>
      <c r="O45540" s="136"/>
      <c r="T45540" s="136"/>
      <c r="W45540" s="136"/>
      <c r="Z45540" s="136"/>
      <c r="AC45540" s="136"/>
    </row>
    <row r="45541" spans="2:29">
      <c r="B45541" s="136"/>
      <c r="E45541" s="136"/>
      <c r="H45541" s="136"/>
      <c r="K45541" s="136"/>
      <c r="O45541" s="136"/>
      <c r="T45541" s="136"/>
      <c r="W45541" s="136"/>
      <c r="Z45541" s="136"/>
      <c r="AC45541" s="136"/>
    </row>
    <row r="45542" spans="2:29">
      <c r="B45542" s="136"/>
      <c r="E45542" s="136"/>
      <c r="H45542" s="136"/>
      <c r="K45542" s="136"/>
      <c r="O45542" s="136"/>
      <c r="T45542" s="136"/>
      <c r="W45542" s="136"/>
      <c r="Z45542" s="136"/>
      <c r="AC45542" s="136"/>
    </row>
    <row r="45543" spans="2:29">
      <c r="B45543" s="136"/>
      <c r="E45543" s="136"/>
      <c r="H45543" s="136"/>
      <c r="K45543" s="136"/>
      <c r="O45543" s="136"/>
      <c r="T45543" s="136"/>
      <c r="W45543" s="136"/>
      <c r="Z45543" s="136"/>
      <c r="AC45543" s="136"/>
    </row>
    <row r="45544" spans="2:29">
      <c r="B45544" s="136"/>
      <c r="E45544" s="136"/>
      <c r="H45544" s="136"/>
      <c r="K45544" s="136"/>
      <c r="O45544" s="136"/>
      <c r="T45544" s="136"/>
      <c r="W45544" s="136"/>
      <c r="Z45544" s="136"/>
      <c r="AC45544" s="136"/>
    </row>
    <row r="45545" spans="2:29">
      <c r="B45545" s="136"/>
      <c r="E45545" s="136"/>
      <c r="H45545" s="136"/>
      <c r="K45545" s="136"/>
      <c r="O45545" s="136"/>
      <c r="T45545" s="136"/>
      <c r="W45545" s="136"/>
      <c r="Z45545" s="136"/>
      <c r="AC45545" s="136"/>
    </row>
    <row r="45546" spans="2:29">
      <c r="B45546" s="136"/>
      <c r="E45546" s="136"/>
      <c r="H45546" s="136"/>
      <c r="K45546" s="136"/>
      <c r="O45546" s="136"/>
      <c r="T45546" s="136"/>
      <c r="W45546" s="136"/>
      <c r="Z45546" s="136"/>
      <c r="AC45546" s="136"/>
    </row>
    <row r="45547" spans="2:29">
      <c r="B45547" s="136"/>
      <c r="E45547" s="136"/>
      <c r="H45547" s="136"/>
      <c r="K45547" s="136"/>
      <c r="O45547" s="136"/>
      <c r="T45547" s="136"/>
      <c r="W45547" s="136"/>
      <c r="Z45547" s="136"/>
      <c r="AC45547" s="136"/>
    </row>
    <row r="45548" spans="2:29">
      <c r="B45548" s="136"/>
      <c r="E45548" s="136"/>
      <c r="H45548" s="136"/>
      <c r="K45548" s="136"/>
      <c r="O45548" s="136"/>
      <c r="T45548" s="136"/>
      <c r="W45548" s="136"/>
      <c r="Z45548" s="136"/>
      <c r="AC45548" s="136"/>
    </row>
    <row r="45549" spans="2:29">
      <c r="B45549" s="136"/>
      <c r="E45549" s="136"/>
      <c r="H45549" s="136"/>
      <c r="K45549" s="136"/>
      <c r="O45549" s="136"/>
      <c r="T45549" s="136"/>
      <c r="W45549" s="136"/>
      <c r="Z45549" s="136"/>
      <c r="AC45549" s="136"/>
    </row>
    <row r="45550" spans="2:29">
      <c r="B45550" s="136"/>
      <c r="E45550" s="136"/>
      <c r="H45550" s="136"/>
      <c r="K45550" s="136"/>
      <c r="O45550" s="136"/>
      <c r="T45550" s="136"/>
      <c r="W45550" s="136"/>
      <c r="Z45550" s="136"/>
      <c r="AC45550" s="136"/>
    </row>
    <row r="45551" spans="2:29">
      <c r="B45551" s="136"/>
      <c r="E45551" s="136"/>
      <c r="H45551" s="136"/>
      <c r="K45551" s="136"/>
      <c r="O45551" s="136"/>
      <c r="T45551" s="136"/>
      <c r="W45551" s="136"/>
      <c r="Z45551" s="136"/>
      <c r="AC45551" s="136"/>
    </row>
    <row r="45552" spans="2:29">
      <c r="B45552" s="136"/>
      <c r="E45552" s="136"/>
      <c r="H45552" s="136"/>
      <c r="K45552" s="136"/>
      <c r="O45552" s="136"/>
      <c r="T45552" s="136"/>
      <c r="W45552" s="136"/>
      <c r="Z45552" s="136"/>
      <c r="AC45552" s="136"/>
    </row>
    <row r="45553" spans="2:29">
      <c r="B45553" s="136"/>
      <c r="E45553" s="136"/>
      <c r="H45553" s="136"/>
      <c r="K45553" s="136"/>
      <c r="O45553" s="136"/>
      <c r="T45553" s="136"/>
      <c r="W45553" s="136"/>
      <c r="Z45553" s="136"/>
      <c r="AC45553" s="136"/>
    </row>
    <row r="45554" spans="2:29">
      <c r="B45554" s="136"/>
      <c r="E45554" s="136"/>
      <c r="H45554" s="136"/>
      <c r="K45554" s="136"/>
      <c r="O45554" s="136"/>
      <c r="T45554" s="136"/>
      <c r="W45554" s="136"/>
      <c r="Z45554" s="136"/>
      <c r="AC45554" s="136"/>
    </row>
    <row r="45555" spans="2:29">
      <c r="B45555" s="136"/>
      <c r="E45555" s="136"/>
      <c r="H45555" s="136"/>
      <c r="K45555" s="136"/>
      <c r="O45555" s="136"/>
      <c r="T45555" s="136"/>
      <c r="W45555" s="136"/>
      <c r="Z45555" s="136"/>
      <c r="AC45555" s="136"/>
    </row>
    <row r="45556" spans="2:29">
      <c r="B45556" s="136"/>
      <c r="E45556" s="136"/>
      <c r="H45556" s="136"/>
      <c r="K45556" s="136"/>
      <c r="O45556" s="136"/>
      <c r="T45556" s="136"/>
      <c r="W45556" s="136"/>
      <c r="Z45556" s="136"/>
      <c r="AC45556" s="136"/>
    </row>
    <row r="45557" spans="2:29">
      <c r="B45557" s="136"/>
      <c r="E45557" s="136"/>
      <c r="H45557" s="136"/>
      <c r="K45557" s="136"/>
      <c r="O45557" s="136"/>
      <c r="T45557" s="136"/>
      <c r="W45557" s="136"/>
      <c r="Z45557" s="136"/>
      <c r="AC45557" s="136"/>
    </row>
    <row r="45558" spans="2:29">
      <c r="B45558" s="136"/>
      <c r="E45558" s="136"/>
      <c r="H45558" s="136"/>
      <c r="K45558" s="136"/>
      <c r="O45558" s="136"/>
      <c r="T45558" s="136"/>
      <c r="W45558" s="136"/>
      <c r="Z45558" s="136"/>
      <c r="AC45558" s="136"/>
    </row>
    <row r="45559" spans="2:29">
      <c r="B45559" s="136"/>
      <c r="E45559" s="136"/>
      <c r="H45559" s="136"/>
      <c r="K45559" s="136"/>
      <c r="O45559" s="136"/>
      <c r="T45559" s="136"/>
      <c r="W45559" s="136"/>
      <c r="Z45559" s="136"/>
      <c r="AC45559" s="136"/>
    </row>
    <row r="45560" spans="2:29">
      <c r="B45560" s="136"/>
      <c r="E45560" s="136"/>
      <c r="H45560" s="136"/>
      <c r="K45560" s="136"/>
      <c r="O45560" s="136"/>
      <c r="T45560" s="136"/>
      <c r="W45560" s="136"/>
      <c r="Z45560" s="136"/>
      <c r="AC45560" s="136"/>
    </row>
    <row r="45561" spans="2:29">
      <c r="B45561" s="136"/>
      <c r="E45561" s="136"/>
      <c r="H45561" s="136"/>
      <c r="K45561" s="136"/>
      <c r="O45561" s="136"/>
      <c r="T45561" s="136"/>
      <c r="W45561" s="136"/>
      <c r="Z45561" s="136"/>
      <c r="AC45561" s="136"/>
    </row>
    <row r="45562" spans="2:29">
      <c r="B45562" s="136"/>
      <c r="E45562" s="136"/>
      <c r="H45562" s="136"/>
      <c r="K45562" s="136"/>
      <c r="O45562" s="136"/>
      <c r="T45562" s="136"/>
      <c r="W45562" s="136"/>
      <c r="Z45562" s="136"/>
      <c r="AC45562" s="136"/>
    </row>
    <row r="45563" spans="2:29">
      <c r="B45563" s="136"/>
      <c r="E45563" s="136"/>
      <c r="H45563" s="136"/>
      <c r="K45563" s="136"/>
      <c r="O45563" s="136"/>
      <c r="T45563" s="136"/>
      <c r="W45563" s="136"/>
      <c r="Z45563" s="136"/>
      <c r="AC45563" s="136"/>
    </row>
    <row r="45564" spans="2:29">
      <c r="B45564" s="136"/>
      <c r="E45564" s="136"/>
      <c r="H45564" s="136"/>
      <c r="K45564" s="136"/>
      <c r="O45564" s="136"/>
      <c r="T45564" s="136"/>
      <c r="W45564" s="136"/>
      <c r="Z45564" s="136"/>
      <c r="AC45564" s="136"/>
    </row>
    <row r="45565" spans="2:29">
      <c r="B45565" s="136"/>
      <c r="E45565" s="136"/>
      <c r="H45565" s="136"/>
      <c r="K45565" s="136"/>
      <c r="O45565" s="136"/>
      <c r="T45565" s="136"/>
      <c r="W45565" s="136"/>
      <c r="Z45565" s="136"/>
      <c r="AC45565" s="136"/>
    </row>
    <row r="45566" spans="2:29">
      <c r="B45566" s="136"/>
      <c r="E45566" s="136"/>
      <c r="H45566" s="136"/>
      <c r="K45566" s="136"/>
      <c r="O45566" s="136"/>
      <c r="T45566" s="136"/>
      <c r="W45566" s="136"/>
      <c r="Z45566" s="136"/>
      <c r="AC45566" s="136"/>
    </row>
    <row r="45567" spans="2:29">
      <c r="B45567" s="136"/>
      <c r="E45567" s="136"/>
      <c r="H45567" s="136"/>
      <c r="K45567" s="136"/>
      <c r="O45567" s="136"/>
      <c r="T45567" s="136"/>
      <c r="W45567" s="136"/>
      <c r="Z45567" s="136"/>
      <c r="AC45567" s="136"/>
    </row>
    <row r="45568" spans="2:29">
      <c r="B45568" s="136"/>
      <c r="E45568" s="136"/>
      <c r="H45568" s="136"/>
      <c r="K45568" s="136"/>
      <c r="O45568" s="136"/>
      <c r="T45568" s="136"/>
      <c r="W45568" s="136"/>
      <c r="Z45568" s="136"/>
      <c r="AC45568" s="136"/>
    </row>
    <row r="45569" spans="2:29">
      <c r="B45569" s="136"/>
      <c r="E45569" s="136"/>
      <c r="H45569" s="136"/>
      <c r="K45569" s="136"/>
      <c r="O45569" s="136"/>
      <c r="T45569" s="136"/>
      <c r="W45569" s="136"/>
      <c r="Z45569" s="136"/>
      <c r="AC45569" s="136"/>
    </row>
    <row r="45570" spans="2:29">
      <c r="B45570" s="136"/>
      <c r="E45570" s="136"/>
      <c r="H45570" s="136"/>
      <c r="K45570" s="136"/>
      <c r="O45570" s="136"/>
      <c r="T45570" s="136"/>
      <c r="W45570" s="136"/>
      <c r="Z45570" s="136"/>
      <c r="AC45570" s="136"/>
    </row>
    <row r="45571" spans="2:29">
      <c r="B45571" s="136"/>
      <c r="E45571" s="136"/>
      <c r="H45571" s="136"/>
      <c r="K45571" s="136"/>
      <c r="O45571" s="136"/>
      <c r="T45571" s="136"/>
      <c r="W45571" s="136"/>
      <c r="Z45571" s="136"/>
      <c r="AC45571" s="136"/>
    </row>
    <row r="45572" spans="2:29">
      <c r="B45572" s="136"/>
      <c r="E45572" s="136"/>
      <c r="H45572" s="136"/>
      <c r="K45572" s="136"/>
      <c r="O45572" s="136"/>
      <c r="T45572" s="136"/>
      <c r="W45572" s="136"/>
      <c r="Z45572" s="136"/>
      <c r="AC45572" s="136"/>
    </row>
    <row r="45573" spans="2:29">
      <c r="B45573" s="136"/>
      <c r="E45573" s="136"/>
      <c r="H45573" s="136"/>
      <c r="K45573" s="136"/>
      <c r="O45573" s="136"/>
      <c r="T45573" s="136"/>
      <c r="W45573" s="136"/>
      <c r="Z45573" s="136"/>
      <c r="AC45573" s="136"/>
    </row>
    <row r="45574" spans="2:29">
      <c r="B45574" s="136"/>
      <c r="E45574" s="136"/>
      <c r="H45574" s="136"/>
      <c r="K45574" s="136"/>
      <c r="O45574" s="136"/>
      <c r="T45574" s="136"/>
      <c r="W45574" s="136"/>
      <c r="Z45574" s="136"/>
      <c r="AC45574" s="136"/>
    </row>
    <row r="45575" spans="2:29">
      <c r="B45575" s="136"/>
      <c r="E45575" s="136"/>
      <c r="H45575" s="136"/>
      <c r="K45575" s="136"/>
      <c r="O45575" s="136"/>
      <c r="T45575" s="136"/>
      <c r="W45575" s="136"/>
      <c r="Z45575" s="136"/>
      <c r="AC45575" s="136"/>
    </row>
    <row r="45576" spans="2:29">
      <c r="B45576" s="136"/>
      <c r="E45576" s="136"/>
      <c r="H45576" s="136"/>
      <c r="K45576" s="136"/>
      <c r="O45576" s="136"/>
      <c r="T45576" s="136"/>
      <c r="W45576" s="136"/>
      <c r="Z45576" s="136"/>
      <c r="AC45576" s="136"/>
    </row>
    <row r="45577" spans="2:29">
      <c r="B45577" s="136"/>
      <c r="E45577" s="136"/>
      <c r="H45577" s="136"/>
      <c r="K45577" s="136"/>
      <c r="O45577" s="136"/>
      <c r="T45577" s="136"/>
      <c r="W45577" s="136"/>
      <c r="Z45577" s="136"/>
      <c r="AC45577" s="136"/>
    </row>
    <row r="45578" spans="2:29">
      <c r="B45578" s="136"/>
      <c r="E45578" s="136"/>
      <c r="H45578" s="136"/>
      <c r="K45578" s="136"/>
      <c r="O45578" s="136"/>
      <c r="T45578" s="136"/>
      <c r="W45578" s="136"/>
      <c r="Z45578" s="136"/>
      <c r="AC45578" s="136"/>
    </row>
    <row r="45579" spans="2:29">
      <c r="B45579" s="136"/>
      <c r="E45579" s="136"/>
      <c r="H45579" s="136"/>
      <c r="K45579" s="136"/>
      <c r="O45579" s="136"/>
      <c r="T45579" s="136"/>
      <c r="W45579" s="136"/>
      <c r="Z45579" s="136"/>
      <c r="AC45579" s="136"/>
    </row>
    <row r="45580" spans="2:29">
      <c r="B45580" s="136"/>
      <c r="E45580" s="136"/>
      <c r="H45580" s="136"/>
      <c r="K45580" s="136"/>
      <c r="O45580" s="136"/>
      <c r="T45580" s="136"/>
      <c r="W45580" s="136"/>
      <c r="Z45580" s="136"/>
      <c r="AC45580" s="136"/>
    </row>
    <row r="45581" spans="2:29">
      <c r="B45581" s="136"/>
      <c r="E45581" s="136"/>
      <c r="H45581" s="136"/>
      <c r="K45581" s="136"/>
      <c r="O45581" s="136"/>
      <c r="T45581" s="136"/>
      <c r="W45581" s="136"/>
      <c r="Z45581" s="136"/>
      <c r="AC45581" s="136"/>
    </row>
    <row r="45582" spans="2:29">
      <c r="B45582" s="136"/>
      <c r="E45582" s="136"/>
      <c r="H45582" s="136"/>
      <c r="K45582" s="136"/>
      <c r="O45582" s="136"/>
      <c r="T45582" s="136"/>
      <c r="W45582" s="136"/>
      <c r="Z45582" s="136"/>
      <c r="AC45582" s="136"/>
    </row>
    <row r="45583" spans="2:29">
      <c r="B45583" s="136"/>
      <c r="E45583" s="136"/>
      <c r="H45583" s="136"/>
      <c r="K45583" s="136"/>
      <c r="O45583" s="136"/>
      <c r="T45583" s="136"/>
      <c r="W45583" s="136"/>
      <c r="Z45583" s="136"/>
      <c r="AC45583" s="136"/>
    </row>
    <row r="45584" spans="2:29">
      <c r="B45584" s="136"/>
      <c r="E45584" s="136"/>
      <c r="H45584" s="136"/>
      <c r="K45584" s="136"/>
      <c r="O45584" s="136"/>
      <c r="T45584" s="136"/>
      <c r="W45584" s="136"/>
      <c r="Z45584" s="136"/>
      <c r="AC45584" s="136"/>
    </row>
    <row r="45585" spans="2:29">
      <c r="B45585" s="136"/>
      <c r="E45585" s="136"/>
      <c r="H45585" s="136"/>
      <c r="K45585" s="136"/>
      <c r="O45585" s="136"/>
      <c r="T45585" s="136"/>
      <c r="W45585" s="136"/>
      <c r="Z45585" s="136"/>
      <c r="AC45585" s="136"/>
    </row>
    <row r="45586" spans="2:29">
      <c r="B45586" s="136"/>
      <c r="E45586" s="136"/>
      <c r="H45586" s="136"/>
      <c r="K45586" s="136"/>
      <c r="O45586" s="136"/>
      <c r="T45586" s="136"/>
      <c r="W45586" s="136"/>
      <c r="Z45586" s="136"/>
      <c r="AC45586" s="136"/>
    </row>
    <row r="45587" spans="2:29">
      <c r="B45587" s="136"/>
      <c r="E45587" s="136"/>
      <c r="H45587" s="136"/>
      <c r="K45587" s="136"/>
      <c r="O45587" s="136"/>
      <c r="T45587" s="136"/>
      <c r="W45587" s="136"/>
      <c r="Z45587" s="136"/>
      <c r="AC45587" s="136"/>
    </row>
    <row r="45588" spans="2:29">
      <c r="B45588" s="136"/>
      <c r="E45588" s="136"/>
      <c r="H45588" s="136"/>
      <c r="K45588" s="136"/>
      <c r="O45588" s="136"/>
      <c r="T45588" s="136"/>
      <c r="W45588" s="136"/>
      <c r="Z45588" s="136"/>
      <c r="AC45588" s="136"/>
    </row>
    <row r="45589" spans="2:29">
      <c r="B45589" s="136"/>
      <c r="E45589" s="136"/>
      <c r="H45589" s="136"/>
      <c r="K45589" s="136"/>
      <c r="O45589" s="136"/>
      <c r="T45589" s="136"/>
      <c r="W45589" s="136"/>
      <c r="Z45589" s="136"/>
      <c r="AC45589" s="136"/>
    </row>
    <row r="45590" spans="2:29">
      <c r="B45590" s="136"/>
      <c r="E45590" s="136"/>
      <c r="H45590" s="136"/>
      <c r="K45590" s="136"/>
      <c r="O45590" s="136"/>
      <c r="T45590" s="136"/>
      <c r="W45590" s="136"/>
      <c r="Z45590" s="136"/>
      <c r="AC45590" s="136"/>
    </row>
    <row r="45591" spans="2:29">
      <c r="B45591" s="136"/>
      <c r="E45591" s="136"/>
      <c r="H45591" s="136"/>
      <c r="K45591" s="136"/>
      <c r="O45591" s="136"/>
      <c r="T45591" s="136"/>
      <c r="W45591" s="136"/>
      <c r="Z45591" s="136"/>
      <c r="AC45591" s="136"/>
    </row>
    <row r="45592" spans="2:29">
      <c r="B45592" s="136"/>
      <c r="E45592" s="136"/>
      <c r="H45592" s="136"/>
      <c r="K45592" s="136"/>
      <c r="O45592" s="136"/>
      <c r="T45592" s="136"/>
      <c r="W45592" s="136"/>
      <c r="Z45592" s="136"/>
      <c r="AC45592" s="136"/>
    </row>
    <row r="45593" spans="2:29">
      <c r="B45593" s="136"/>
      <c r="E45593" s="136"/>
      <c r="H45593" s="136"/>
      <c r="K45593" s="136"/>
      <c r="O45593" s="136"/>
      <c r="T45593" s="136"/>
      <c r="W45593" s="136"/>
      <c r="Z45593" s="136"/>
      <c r="AC45593" s="136"/>
    </row>
    <row r="45594" spans="2:29">
      <c r="B45594" s="136"/>
      <c r="E45594" s="136"/>
      <c r="H45594" s="136"/>
      <c r="K45594" s="136"/>
      <c r="O45594" s="136"/>
      <c r="T45594" s="136"/>
      <c r="W45594" s="136"/>
      <c r="Z45594" s="136"/>
      <c r="AC45594" s="136"/>
    </row>
    <row r="45595" spans="2:29">
      <c r="B45595" s="136"/>
      <c r="E45595" s="136"/>
      <c r="H45595" s="136"/>
      <c r="K45595" s="136"/>
      <c r="O45595" s="136"/>
      <c r="T45595" s="136"/>
      <c r="W45595" s="136"/>
      <c r="Z45595" s="136"/>
      <c r="AC45595" s="136"/>
    </row>
    <row r="45596" spans="2:29">
      <c r="B45596" s="136"/>
      <c r="E45596" s="136"/>
      <c r="H45596" s="136"/>
      <c r="K45596" s="136"/>
      <c r="O45596" s="136"/>
      <c r="T45596" s="136"/>
      <c r="W45596" s="136"/>
      <c r="Z45596" s="136"/>
      <c r="AC45596" s="136"/>
    </row>
    <row r="45597" spans="2:29">
      <c r="B45597" s="136"/>
      <c r="E45597" s="136"/>
      <c r="H45597" s="136"/>
      <c r="K45597" s="136"/>
      <c r="O45597" s="136"/>
      <c r="T45597" s="136"/>
      <c r="W45597" s="136"/>
      <c r="Z45597" s="136"/>
      <c r="AC45597" s="136"/>
    </row>
    <row r="45598" spans="2:29">
      <c r="B45598" s="136"/>
      <c r="E45598" s="136"/>
      <c r="H45598" s="136"/>
      <c r="K45598" s="136"/>
      <c r="O45598" s="136"/>
      <c r="T45598" s="136"/>
      <c r="W45598" s="136"/>
      <c r="Z45598" s="136"/>
      <c r="AC45598" s="136"/>
    </row>
    <row r="45599" spans="2:29">
      <c r="B45599" s="136"/>
      <c r="E45599" s="136"/>
      <c r="H45599" s="136"/>
      <c r="K45599" s="136"/>
      <c r="O45599" s="136"/>
      <c r="T45599" s="136"/>
      <c r="W45599" s="136"/>
      <c r="Z45599" s="136"/>
      <c r="AC45599" s="136"/>
    </row>
    <row r="45600" spans="2:29">
      <c r="B45600" s="136"/>
      <c r="E45600" s="136"/>
      <c r="H45600" s="136"/>
      <c r="K45600" s="136"/>
      <c r="O45600" s="136"/>
      <c r="T45600" s="136"/>
      <c r="W45600" s="136"/>
      <c r="Z45600" s="136"/>
      <c r="AC45600" s="136"/>
    </row>
    <row r="45601" spans="2:29">
      <c r="B45601" s="136"/>
      <c r="E45601" s="136"/>
      <c r="H45601" s="136"/>
      <c r="K45601" s="136"/>
      <c r="O45601" s="136"/>
      <c r="T45601" s="136"/>
      <c r="W45601" s="136"/>
      <c r="Z45601" s="136"/>
      <c r="AC45601" s="136"/>
    </row>
    <row r="45602" spans="2:29">
      <c r="B45602" s="136"/>
      <c r="E45602" s="136"/>
      <c r="H45602" s="136"/>
      <c r="K45602" s="136"/>
      <c r="O45602" s="136"/>
      <c r="T45602" s="136"/>
      <c r="W45602" s="136"/>
      <c r="Z45602" s="136"/>
      <c r="AC45602" s="136"/>
    </row>
    <row r="45603" spans="2:29">
      <c r="B45603" s="136"/>
      <c r="E45603" s="136"/>
      <c r="H45603" s="136"/>
      <c r="K45603" s="136"/>
      <c r="O45603" s="136"/>
      <c r="T45603" s="136"/>
      <c r="W45603" s="136"/>
      <c r="Z45603" s="136"/>
      <c r="AC45603" s="136"/>
    </row>
    <row r="45604" spans="2:29">
      <c r="B45604" s="136"/>
      <c r="E45604" s="136"/>
      <c r="H45604" s="136"/>
      <c r="K45604" s="136"/>
      <c r="O45604" s="136"/>
      <c r="T45604" s="136"/>
      <c r="W45604" s="136"/>
      <c r="Z45604" s="136"/>
      <c r="AC45604" s="136"/>
    </row>
    <row r="45605" spans="2:29">
      <c r="B45605" s="136"/>
      <c r="E45605" s="136"/>
      <c r="H45605" s="136"/>
      <c r="K45605" s="136"/>
      <c r="O45605" s="136"/>
      <c r="T45605" s="136"/>
      <c r="W45605" s="136"/>
      <c r="Z45605" s="136"/>
      <c r="AC45605" s="136"/>
    </row>
    <row r="45606" spans="2:29">
      <c r="B45606" s="136"/>
      <c r="E45606" s="136"/>
      <c r="H45606" s="136"/>
      <c r="K45606" s="136"/>
      <c r="O45606" s="136"/>
      <c r="T45606" s="136"/>
      <c r="W45606" s="136"/>
      <c r="Z45606" s="136"/>
      <c r="AC45606" s="136"/>
    </row>
    <row r="45607" spans="2:29">
      <c r="B45607" s="136"/>
      <c r="E45607" s="136"/>
      <c r="H45607" s="136"/>
      <c r="K45607" s="136"/>
      <c r="O45607" s="136"/>
      <c r="T45607" s="136"/>
      <c r="W45607" s="136"/>
      <c r="Z45607" s="136"/>
      <c r="AC45607" s="136"/>
    </row>
    <row r="45608" spans="2:29">
      <c r="B45608" s="136"/>
      <c r="E45608" s="136"/>
      <c r="H45608" s="136"/>
      <c r="K45608" s="136"/>
      <c r="O45608" s="136"/>
      <c r="T45608" s="136"/>
      <c r="W45608" s="136"/>
      <c r="Z45608" s="136"/>
      <c r="AC45608" s="136"/>
    </row>
    <row r="45609" spans="2:29">
      <c r="B45609" s="136"/>
      <c r="E45609" s="136"/>
      <c r="H45609" s="136"/>
      <c r="K45609" s="136"/>
      <c r="O45609" s="136"/>
      <c r="T45609" s="136"/>
      <c r="W45609" s="136"/>
      <c r="Z45609" s="136"/>
      <c r="AC45609" s="136"/>
    </row>
    <row r="45610" spans="2:29">
      <c r="B45610" s="136"/>
      <c r="E45610" s="136"/>
      <c r="H45610" s="136"/>
      <c r="K45610" s="136"/>
      <c r="O45610" s="136"/>
      <c r="T45610" s="136"/>
      <c r="W45610" s="136"/>
      <c r="Z45610" s="136"/>
      <c r="AC45610" s="136"/>
    </row>
    <row r="45611" spans="2:29">
      <c r="B45611" s="136"/>
      <c r="E45611" s="136"/>
      <c r="H45611" s="136"/>
      <c r="K45611" s="136"/>
      <c r="O45611" s="136"/>
      <c r="T45611" s="136"/>
      <c r="W45611" s="136"/>
      <c r="Z45611" s="136"/>
      <c r="AC45611" s="136"/>
    </row>
    <row r="45612" spans="2:29">
      <c r="B45612" s="136"/>
      <c r="E45612" s="136"/>
      <c r="H45612" s="136"/>
      <c r="K45612" s="136"/>
      <c r="O45612" s="136"/>
      <c r="T45612" s="136"/>
      <c r="W45612" s="136"/>
      <c r="Z45612" s="136"/>
      <c r="AC45612" s="136"/>
    </row>
    <row r="45613" spans="2:29">
      <c r="B45613" s="136"/>
      <c r="E45613" s="136"/>
      <c r="H45613" s="136"/>
      <c r="K45613" s="136"/>
      <c r="O45613" s="136"/>
      <c r="T45613" s="136"/>
      <c r="W45613" s="136"/>
      <c r="Z45613" s="136"/>
      <c r="AC45613" s="136"/>
    </row>
    <row r="45614" spans="2:29">
      <c r="B45614" s="136"/>
      <c r="E45614" s="136"/>
      <c r="H45614" s="136"/>
      <c r="K45614" s="136"/>
      <c r="O45614" s="136"/>
      <c r="T45614" s="136"/>
      <c r="W45614" s="136"/>
      <c r="Z45614" s="136"/>
      <c r="AC45614" s="136"/>
    </row>
    <row r="45615" spans="2:29">
      <c r="B45615" s="136"/>
      <c r="E45615" s="136"/>
      <c r="H45615" s="136"/>
      <c r="K45615" s="136"/>
      <c r="O45615" s="136"/>
      <c r="T45615" s="136"/>
      <c r="W45615" s="136"/>
      <c r="Z45615" s="136"/>
      <c r="AC45615" s="136"/>
    </row>
    <row r="45616" spans="2:29">
      <c r="B45616" s="136"/>
      <c r="E45616" s="136"/>
      <c r="H45616" s="136"/>
      <c r="K45616" s="136"/>
      <c r="O45616" s="136"/>
      <c r="T45616" s="136"/>
      <c r="W45616" s="136"/>
      <c r="Z45616" s="136"/>
      <c r="AC45616" s="136"/>
    </row>
    <row r="45617" spans="2:29">
      <c r="B45617" s="136"/>
      <c r="E45617" s="136"/>
      <c r="H45617" s="136"/>
      <c r="K45617" s="136"/>
      <c r="O45617" s="136"/>
      <c r="T45617" s="136"/>
      <c r="W45617" s="136"/>
      <c r="Z45617" s="136"/>
      <c r="AC45617" s="136"/>
    </row>
    <row r="45618" spans="2:29">
      <c r="B45618" s="136"/>
      <c r="E45618" s="136"/>
      <c r="H45618" s="136"/>
      <c r="K45618" s="136"/>
      <c r="O45618" s="136"/>
      <c r="T45618" s="136"/>
      <c r="W45618" s="136"/>
      <c r="Z45618" s="136"/>
      <c r="AC45618" s="136"/>
    </row>
    <row r="45619" spans="2:29">
      <c r="B45619" s="136"/>
      <c r="E45619" s="136"/>
      <c r="H45619" s="136"/>
      <c r="K45619" s="136"/>
      <c r="O45619" s="136"/>
      <c r="T45619" s="136"/>
      <c r="W45619" s="136"/>
      <c r="Z45619" s="136"/>
      <c r="AC45619" s="136"/>
    </row>
    <row r="45620" spans="2:29">
      <c r="B45620" s="136"/>
      <c r="E45620" s="136"/>
      <c r="H45620" s="136"/>
      <c r="K45620" s="136"/>
      <c r="O45620" s="136"/>
      <c r="T45620" s="136"/>
      <c r="W45620" s="136"/>
      <c r="Z45620" s="136"/>
      <c r="AC45620" s="136"/>
    </row>
    <row r="45621" spans="2:29">
      <c r="B45621" s="136"/>
      <c r="E45621" s="136"/>
      <c r="H45621" s="136"/>
      <c r="K45621" s="136"/>
      <c r="O45621" s="136"/>
      <c r="T45621" s="136"/>
      <c r="W45621" s="136"/>
      <c r="Z45621" s="136"/>
      <c r="AC45621" s="136"/>
    </row>
    <row r="45622" spans="2:29">
      <c r="B45622" s="136"/>
      <c r="E45622" s="136"/>
      <c r="H45622" s="136"/>
      <c r="K45622" s="136"/>
      <c r="O45622" s="136"/>
      <c r="T45622" s="136"/>
      <c r="W45622" s="136"/>
      <c r="Z45622" s="136"/>
      <c r="AC45622" s="136"/>
    </row>
    <row r="45623" spans="2:29">
      <c r="B45623" s="136"/>
      <c r="E45623" s="136"/>
      <c r="H45623" s="136"/>
      <c r="K45623" s="136"/>
      <c r="O45623" s="136"/>
      <c r="T45623" s="136"/>
      <c r="W45623" s="136"/>
      <c r="Z45623" s="136"/>
      <c r="AC45623" s="136"/>
    </row>
    <row r="45624" spans="2:29">
      <c r="B45624" s="136"/>
      <c r="E45624" s="136"/>
      <c r="H45624" s="136"/>
      <c r="K45624" s="136"/>
      <c r="O45624" s="136"/>
      <c r="T45624" s="136"/>
      <c r="W45624" s="136"/>
      <c r="Z45624" s="136"/>
      <c r="AC45624" s="136"/>
    </row>
    <row r="45625" spans="2:29">
      <c r="B45625" s="136"/>
      <c r="E45625" s="136"/>
      <c r="H45625" s="136"/>
      <c r="K45625" s="136"/>
      <c r="O45625" s="136"/>
      <c r="T45625" s="136"/>
      <c r="W45625" s="136"/>
      <c r="Z45625" s="136"/>
      <c r="AC45625" s="136"/>
    </row>
    <row r="45626" spans="2:29">
      <c r="B45626" s="136"/>
      <c r="E45626" s="136"/>
      <c r="H45626" s="136"/>
      <c r="K45626" s="136"/>
      <c r="O45626" s="136"/>
      <c r="T45626" s="136"/>
      <c r="W45626" s="136"/>
      <c r="Z45626" s="136"/>
      <c r="AC45626" s="136"/>
    </row>
    <row r="45627" spans="2:29">
      <c r="B45627" s="136"/>
      <c r="E45627" s="136"/>
      <c r="H45627" s="136"/>
      <c r="K45627" s="136"/>
      <c r="O45627" s="136"/>
      <c r="T45627" s="136"/>
      <c r="W45627" s="136"/>
      <c r="Z45627" s="136"/>
      <c r="AC45627" s="136"/>
    </row>
    <row r="45628" spans="2:29">
      <c r="B45628" s="136"/>
      <c r="E45628" s="136"/>
      <c r="H45628" s="136"/>
      <c r="K45628" s="136"/>
      <c r="O45628" s="136"/>
      <c r="T45628" s="136"/>
      <c r="W45628" s="136"/>
      <c r="Z45628" s="136"/>
      <c r="AC45628" s="136"/>
    </row>
    <row r="45629" spans="2:29">
      <c r="B45629" s="136"/>
      <c r="E45629" s="136"/>
      <c r="H45629" s="136"/>
      <c r="K45629" s="136"/>
      <c r="O45629" s="136"/>
      <c r="T45629" s="136"/>
      <c r="W45629" s="136"/>
      <c r="Z45629" s="136"/>
      <c r="AC45629" s="136"/>
    </row>
    <row r="45630" spans="2:29">
      <c r="B45630" s="136"/>
      <c r="E45630" s="136"/>
      <c r="H45630" s="136"/>
      <c r="K45630" s="136"/>
      <c r="O45630" s="136"/>
      <c r="T45630" s="136"/>
      <c r="W45630" s="136"/>
      <c r="Z45630" s="136"/>
      <c r="AC45630" s="136"/>
    </row>
    <row r="45631" spans="2:29">
      <c r="B45631" s="136"/>
      <c r="E45631" s="136"/>
      <c r="H45631" s="136"/>
      <c r="K45631" s="136"/>
      <c r="O45631" s="136"/>
      <c r="T45631" s="136"/>
      <c r="W45631" s="136"/>
      <c r="Z45631" s="136"/>
      <c r="AC45631" s="136"/>
    </row>
    <row r="45632" spans="2:29">
      <c r="B45632" s="136"/>
      <c r="E45632" s="136"/>
      <c r="H45632" s="136"/>
      <c r="K45632" s="136"/>
      <c r="O45632" s="136"/>
      <c r="T45632" s="136"/>
      <c r="W45632" s="136"/>
      <c r="Z45632" s="136"/>
      <c r="AC45632" s="136"/>
    </row>
    <row r="45633" spans="2:29">
      <c r="B45633" s="136"/>
      <c r="E45633" s="136"/>
      <c r="H45633" s="136"/>
      <c r="K45633" s="136"/>
      <c r="O45633" s="136"/>
      <c r="T45633" s="136"/>
      <c r="W45633" s="136"/>
      <c r="Z45633" s="136"/>
      <c r="AC45633" s="136"/>
    </row>
    <row r="45634" spans="2:29">
      <c r="B45634" s="136"/>
      <c r="E45634" s="136"/>
      <c r="H45634" s="136"/>
      <c r="K45634" s="136"/>
      <c r="O45634" s="136"/>
      <c r="T45634" s="136"/>
      <c r="W45634" s="136"/>
      <c r="Z45634" s="136"/>
      <c r="AC45634" s="136"/>
    </row>
    <row r="45635" spans="2:29">
      <c r="B45635" s="136"/>
      <c r="E45635" s="136"/>
      <c r="H45635" s="136"/>
      <c r="K45635" s="136"/>
      <c r="O45635" s="136"/>
      <c r="T45635" s="136"/>
      <c r="W45635" s="136"/>
      <c r="Z45635" s="136"/>
      <c r="AC45635" s="136"/>
    </row>
    <row r="45636" spans="2:29">
      <c r="B45636" s="136"/>
      <c r="E45636" s="136"/>
      <c r="H45636" s="136"/>
      <c r="K45636" s="136"/>
      <c r="O45636" s="136"/>
      <c r="T45636" s="136"/>
      <c r="W45636" s="136"/>
      <c r="Z45636" s="136"/>
      <c r="AC45636" s="136"/>
    </row>
    <row r="45637" spans="2:29">
      <c r="B45637" s="136"/>
      <c r="E45637" s="136"/>
      <c r="H45637" s="136"/>
      <c r="K45637" s="136"/>
      <c r="O45637" s="136"/>
      <c r="T45637" s="136"/>
      <c r="W45637" s="136"/>
      <c r="Z45637" s="136"/>
      <c r="AC45637" s="136"/>
    </row>
    <row r="45638" spans="2:29">
      <c r="B45638" s="136"/>
      <c r="E45638" s="136"/>
      <c r="H45638" s="136"/>
      <c r="K45638" s="136"/>
      <c r="O45638" s="136"/>
      <c r="T45638" s="136"/>
      <c r="W45638" s="136"/>
      <c r="Z45638" s="136"/>
      <c r="AC45638" s="136"/>
    </row>
    <row r="45639" spans="2:29">
      <c r="B45639" s="136"/>
      <c r="E45639" s="136"/>
      <c r="H45639" s="136"/>
      <c r="K45639" s="136"/>
      <c r="O45639" s="136"/>
      <c r="T45639" s="136"/>
      <c r="W45639" s="136"/>
      <c r="Z45639" s="136"/>
      <c r="AC45639" s="136"/>
    </row>
    <row r="45640" spans="2:29">
      <c r="B45640" s="136"/>
      <c r="E45640" s="136"/>
      <c r="H45640" s="136"/>
      <c r="K45640" s="136"/>
      <c r="O45640" s="136"/>
      <c r="T45640" s="136"/>
      <c r="W45640" s="136"/>
      <c r="Z45640" s="136"/>
      <c r="AC45640" s="136"/>
    </row>
    <row r="45641" spans="2:29">
      <c r="B45641" s="136"/>
      <c r="E45641" s="136"/>
      <c r="H45641" s="136"/>
      <c r="K45641" s="136"/>
      <c r="O45641" s="136"/>
      <c r="T45641" s="136"/>
      <c r="W45641" s="136"/>
      <c r="Z45641" s="136"/>
      <c r="AC45641" s="136"/>
    </row>
    <row r="45642" spans="2:29">
      <c r="B45642" s="136"/>
      <c r="E45642" s="136"/>
      <c r="H45642" s="136"/>
      <c r="K45642" s="136"/>
      <c r="O45642" s="136"/>
      <c r="T45642" s="136"/>
      <c r="W45642" s="136"/>
      <c r="Z45642" s="136"/>
      <c r="AC45642" s="136"/>
    </row>
    <row r="45643" spans="2:29">
      <c r="B45643" s="136"/>
      <c r="E45643" s="136"/>
      <c r="H45643" s="136"/>
      <c r="K45643" s="136"/>
      <c r="O45643" s="136"/>
      <c r="T45643" s="136"/>
      <c r="W45643" s="136"/>
      <c r="Z45643" s="136"/>
      <c r="AC45643" s="136"/>
    </row>
    <row r="45644" spans="2:29">
      <c r="B45644" s="136"/>
      <c r="E45644" s="136"/>
      <c r="H45644" s="136"/>
      <c r="K45644" s="136"/>
      <c r="O45644" s="136"/>
      <c r="T45644" s="136"/>
      <c r="W45644" s="136"/>
      <c r="Z45644" s="136"/>
      <c r="AC45644" s="136"/>
    </row>
    <row r="45645" spans="2:29">
      <c r="B45645" s="136"/>
      <c r="E45645" s="136"/>
      <c r="H45645" s="136"/>
      <c r="K45645" s="136"/>
      <c r="O45645" s="136"/>
      <c r="T45645" s="136"/>
      <c r="W45645" s="136"/>
      <c r="Z45645" s="136"/>
      <c r="AC45645" s="136"/>
    </row>
    <row r="45646" spans="2:29">
      <c r="B45646" s="136"/>
      <c r="E45646" s="136"/>
      <c r="H45646" s="136"/>
      <c r="K45646" s="136"/>
      <c r="O45646" s="136"/>
      <c r="T45646" s="136"/>
      <c r="W45646" s="136"/>
      <c r="Z45646" s="136"/>
      <c r="AC45646" s="136"/>
    </row>
    <row r="45647" spans="2:29">
      <c r="B45647" s="136"/>
      <c r="E45647" s="136"/>
      <c r="H45647" s="136"/>
      <c r="K45647" s="136"/>
      <c r="O45647" s="136"/>
      <c r="T45647" s="136"/>
      <c r="W45647" s="136"/>
      <c r="Z45647" s="136"/>
      <c r="AC45647" s="136"/>
    </row>
    <row r="45648" spans="2:29">
      <c r="B45648" s="136"/>
      <c r="E45648" s="136"/>
      <c r="H45648" s="136"/>
      <c r="K45648" s="136"/>
      <c r="O45648" s="136"/>
      <c r="T45648" s="136"/>
      <c r="W45648" s="136"/>
      <c r="Z45648" s="136"/>
      <c r="AC45648" s="136"/>
    </row>
    <row r="45649" spans="2:29">
      <c r="B45649" s="136"/>
      <c r="E45649" s="136"/>
      <c r="H45649" s="136"/>
      <c r="K45649" s="136"/>
      <c r="O45649" s="136"/>
      <c r="T45649" s="136"/>
      <c r="W45649" s="136"/>
      <c r="Z45649" s="136"/>
      <c r="AC45649" s="136"/>
    </row>
    <row r="45650" spans="2:29">
      <c r="B45650" s="136"/>
      <c r="E45650" s="136"/>
      <c r="H45650" s="136"/>
      <c r="K45650" s="136"/>
      <c r="O45650" s="136"/>
      <c r="T45650" s="136"/>
      <c r="W45650" s="136"/>
      <c r="Z45650" s="136"/>
      <c r="AC45650" s="136"/>
    </row>
    <row r="45651" spans="2:29">
      <c r="B45651" s="136"/>
      <c r="E45651" s="136"/>
      <c r="H45651" s="136"/>
      <c r="K45651" s="136"/>
      <c r="O45651" s="136"/>
      <c r="T45651" s="136"/>
      <c r="W45651" s="136"/>
      <c r="Z45651" s="136"/>
      <c r="AC45651" s="136"/>
    </row>
    <row r="45652" spans="2:29">
      <c r="B45652" s="136"/>
      <c r="E45652" s="136"/>
      <c r="H45652" s="136"/>
      <c r="K45652" s="136"/>
      <c r="O45652" s="136"/>
      <c r="T45652" s="136"/>
      <c r="W45652" s="136"/>
      <c r="Z45652" s="136"/>
      <c r="AC45652" s="136"/>
    </row>
    <row r="45653" spans="2:29">
      <c r="B45653" s="136"/>
      <c r="E45653" s="136"/>
      <c r="H45653" s="136"/>
      <c r="K45653" s="136"/>
      <c r="O45653" s="136"/>
      <c r="T45653" s="136"/>
      <c r="W45653" s="136"/>
      <c r="Z45653" s="136"/>
      <c r="AC45653" s="136"/>
    </row>
    <row r="45654" spans="2:29">
      <c r="B45654" s="136"/>
      <c r="E45654" s="136"/>
      <c r="H45654" s="136"/>
      <c r="K45654" s="136"/>
      <c r="O45654" s="136"/>
      <c r="T45654" s="136"/>
      <c r="W45654" s="136"/>
      <c r="Z45654" s="136"/>
      <c r="AC45654" s="136"/>
    </row>
    <row r="45655" spans="2:29">
      <c r="B45655" s="136"/>
      <c r="E45655" s="136"/>
      <c r="H45655" s="136"/>
      <c r="K45655" s="136"/>
      <c r="O45655" s="136"/>
      <c r="T45655" s="136"/>
      <c r="W45655" s="136"/>
      <c r="Z45655" s="136"/>
      <c r="AC45655" s="136"/>
    </row>
    <row r="45656" spans="2:29">
      <c r="B45656" s="136"/>
      <c r="E45656" s="136"/>
      <c r="H45656" s="136"/>
      <c r="K45656" s="136"/>
      <c r="O45656" s="136"/>
      <c r="T45656" s="136"/>
      <c r="W45656" s="136"/>
      <c r="Z45656" s="136"/>
      <c r="AC45656" s="136"/>
    </row>
    <row r="45657" spans="2:29">
      <c r="B45657" s="136"/>
      <c r="E45657" s="136"/>
      <c r="H45657" s="136"/>
      <c r="K45657" s="136"/>
      <c r="O45657" s="136"/>
      <c r="T45657" s="136"/>
      <c r="W45657" s="136"/>
      <c r="Z45657" s="136"/>
      <c r="AC45657" s="136"/>
    </row>
    <row r="45658" spans="2:29">
      <c r="B45658" s="136"/>
      <c r="E45658" s="136"/>
      <c r="H45658" s="136"/>
      <c r="K45658" s="136"/>
      <c r="O45658" s="136"/>
      <c r="T45658" s="136"/>
      <c r="W45658" s="136"/>
      <c r="Z45658" s="136"/>
      <c r="AC45658" s="136"/>
    </row>
    <row r="45659" spans="2:29">
      <c r="B45659" s="136"/>
      <c r="E45659" s="136"/>
      <c r="H45659" s="136"/>
      <c r="K45659" s="136"/>
      <c r="O45659" s="136"/>
      <c r="T45659" s="136"/>
      <c r="W45659" s="136"/>
      <c r="Z45659" s="136"/>
      <c r="AC45659" s="136"/>
    </row>
    <row r="45660" spans="2:29">
      <c r="B45660" s="136"/>
      <c r="E45660" s="136"/>
      <c r="H45660" s="136"/>
      <c r="K45660" s="136"/>
      <c r="O45660" s="136"/>
      <c r="T45660" s="136"/>
      <c r="W45660" s="136"/>
      <c r="Z45660" s="136"/>
      <c r="AC45660" s="136"/>
    </row>
    <row r="45661" spans="2:29">
      <c r="B45661" s="136"/>
      <c r="E45661" s="136"/>
      <c r="H45661" s="136"/>
      <c r="K45661" s="136"/>
      <c r="O45661" s="136"/>
      <c r="T45661" s="136"/>
      <c r="W45661" s="136"/>
      <c r="Z45661" s="136"/>
      <c r="AC45661" s="136"/>
    </row>
    <row r="45662" spans="2:29">
      <c r="B45662" s="136"/>
      <c r="E45662" s="136"/>
      <c r="H45662" s="136"/>
      <c r="K45662" s="136"/>
      <c r="O45662" s="136"/>
      <c r="T45662" s="136"/>
      <c r="W45662" s="136"/>
      <c r="Z45662" s="136"/>
      <c r="AC45662" s="136"/>
    </row>
    <row r="45663" spans="2:29">
      <c r="B45663" s="136"/>
      <c r="E45663" s="136"/>
      <c r="H45663" s="136"/>
      <c r="K45663" s="136"/>
      <c r="O45663" s="136"/>
      <c r="T45663" s="136"/>
      <c r="W45663" s="136"/>
      <c r="Z45663" s="136"/>
      <c r="AC45663" s="136"/>
    </row>
    <row r="45664" spans="2:29">
      <c r="B45664" s="136"/>
      <c r="E45664" s="136"/>
      <c r="H45664" s="136"/>
      <c r="K45664" s="136"/>
      <c r="O45664" s="136"/>
      <c r="T45664" s="136"/>
      <c r="W45664" s="136"/>
      <c r="Z45664" s="136"/>
      <c r="AC45664" s="136"/>
    </row>
    <row r="45665" spans="2:29">
      <c r="B45665" s="136"/>
      <c r="E45665" s="136"/>
      <c r="H45665" s="136"/>
      <c r="K45665" s="136"/>
      <c r="O45665" s="136"/>
      <c r="T45665" s="136"/>
      <c r="W45665" s="136"/>
      <c r="Z45665" s="136"/>
      <c r="AC45665" s="136"/>
    </row>
    <row r="45666" spans="2:29">
      <c r="B45666" s="136"/>
      <c r="E45666" s="136"/>
      <c r="H45666" s="136"/>
      <c r="K45666" s="136"/>
      <c r="O45666" s="136"/>
      <c r="T45666" s="136"/>
      <c r="W45666" s="136"/>
      <c r="Z45666" s="136"/>
      <c r="AC45666" s="136"/>
    </row>
    <row r="45667" spans="2:29">
      <c r="B45667" s="136"/>
      <c r="E45667" s="136"/>
      <c r="H45667" s="136"/>
      <c r="K45667" s="136"/>
      <c r="O45667" s="136"/>
      <c r="T45667" s="136"/>
      <c r="W45667" s="136"/>
      <c r="Z45667" s="136"/>
      <c r="AC45667" s="136"/>
    </row>
    <row r="45668" spans="2:29">
      <c r="B45668" s="136"/>
      <c r="E45668" s="136"/>
      <c r="H45668" s="136"/>
      <c r="K45668" s="136"/>
      <c r="O45668" s="136"/>
      <c r="T45668" s="136"/>
      <c r="W45668" s="136"/>
      <c r="Z45668" s="136"/>
      <c r="AC45668" s="136"/>
    </row>
    <row r="45669" spans="2:29">
      <c r="B45669" s="136"/>
      <c r="E45669" s="136"/>
      <c r="H45669" s="136"/>
      <c r="K45669" s="136"/>
      <c r="O45669" s="136"/>
      <c r="T45669" s="136"/>
      <c r="W45669" s="136"/>
      <c r="Z45669" s="136"/>
      <c r="AC45669" s="136"/>
    </row>
    <row r="45670" spans="2:29">
      <c r="B45670" s="136"/>
      <c r="E45670" s="136"/>
      <c r="H45670" s="136"/>
      <c r="K45670" s="136"/>
      <c r="O45670" s="136"/>
      <c r="T45670" s="136"/>
      <c r="W45670" s="136"/>
      <c r="Z45670" s="136"/>
      <c r="AC45670" s="136"/>
    </row>
    <row r="45671" spans="2:29">
      <c r="B45671" s="136"/>
      <c r="E45671" s="136"/>
      <c r="H45671" s="136"/>
      <c r="K45671" s="136"/>
      <c r="O45671" s="136"/>
      <c r="T45671" s="136"/>
      <c r="W45671" s="136"/>
      <c r="Z45671" s="136"/>
      <c r="AC45671" s="136"/>
    </row>
    <row r="45672" spans="2:29">
      <c r="B45672" s="136"/>
      <c r="E45672" s="136"/>
      <c r="H45672" s="136"/>
      <c r="K45672" s="136"/>
      <c r="O45672" s="136"/>
      <c r="T45672" s="136"/>
      <c r="W45672" s="136"/>
      <c r="Z45672" s="136"/>
      <c r="AC45672" s="136"/>
    </row>
    <row r="45673" spans="2:29">
      <c r="B45673" s="136"/>
      <c r="E45673" s="136"/>
      <c r="H45673" s="136"/>
      <c r="K45673" s="136"/>
      <c r="O45673" s="136"/>
      <c r="T45673" s="136"/>
      <c r="W45673" s="136"/>
      <c r="Z45673" s="136"/>
      <c r="AC45673" s="136"/>
    </row>
    <row r="45674" spans="2:29">
      <c r="B45674" s="136"/>
      <c r="E45674" s="136"/>
      <c r="H45674" s="136"/>
      <c r="K45674" s="136"/>
      <c r="O45674" s="136"/>
      <c r="T45674" s="136"/>
      <c r="W45674" s="136"/>
      <c r="Z45674" s="136"/>
      <c r="AC45674" s="136"/>
    </row>
    <row r="45675" spans="2:29">
      <c r="B45675" s="136"/>
      <c r="E45675" s="136"/>
      <c r="H45675" s="136"/>
      <c r="K45675" s="136"/>
      <c r="O45675" s="136"/>
      <c r="T45675" s="136"/>
      <c r="W45675" s="136"/>
      <c r="Z45675" s="136"/>
      <c r="AC45675" s="136"/>
    </row>
    <row r="45676" spans="2:29">
      <c r="B45676" s="136"/>
      <c r="E45676" s="136"/>
      <c r="H45676" s="136"/>
      <c r="K45676" s="136"/>
      <c r="O45676" s="136"/>
      <c r="T45676" s="136"/>
      <c r="W45676" s="136"/>
      <c r="Z45676" s="136"/>
      <c r="AC45676" s="136"/>
    </row>
    <row r="45677" spans="2:29">
      <c r="B45677" s="136"/>
      <c r="E45677" s="136"/>
      <c r="H45677" s="136"/>
      <c r="K45677" s="136"/>
      <c r="O45677" s="136"/>
      <c r="T45677" s="136"/>
      <c r="W45677" s="136"/>
      <c r="Z45677" s="136"/>
      <c r="AC45677" s="136"/>
    </row>
    <row r="45678" spans="2:29">
      <c r="B45678" s="136"/>
      <c r="E45678" s="136"/>
      <c r="H45678" s="136"/>
      <c r="K45678" s="136"/>
      <c r="O45678" s="136"/>
      <c r="T45678" s="136"/>
      <c r="W45678" s="136"/>
      <c r="Z45678" s="136"/>
      <c r="AC45678" s="136"/>
    </row>
    <row r="45679" spans="2:29">
      <c r="B45679" s="136"/>
      <c r="E45679" s="136"/>
      <c r="H45679" s="136"/>
      <c r="K45679" s="136"/>
      <c r="O45679" s="136"/>
      <c r="T45679" s="136"/>
      <c r="W45679" s="136"/>
      <c r="Z45679" s="136"/>
      <c r="AC45679" s="136"/>
    </row>
    <row r="45680" spans="2:29">
      <c r="B45680" s="136"/>
      <c r="E45680" s="136"/>
      <c r="H45680" s="136"/>
      <c r="K45680" s="136"/>
      <c r="O45680" s="136"/>
      <c r="T45680" s="136"/>
      <c r="W45680" s="136"/>
      <c r="Z45680" s="136"/>
      <c r="AC45680" s="136"/>
    </row>
    <row r="45681" spans="2:29">
      <c r="B45681" s="136"/>
      <c r="E45681" s="136"/>
      <c r="H45681" s="136"/>
      <c r="K45681" s="136"/>
      <c r="O45681" s="136"/>
      <c r="T45681" s="136"/>
      <c r="W45681" s="136"/>
      <c r="Z45681" s="136"/>
      <c r="AC45681" s="136"/>
    </row>
    <row r="45682" spans="2:29">
      <c r="B45682" s="136"/>
      <c r="E45682" s="136"/>
      <c r="H45682" s="136"/>
      <c r="K45682" s="136"/>
      <c r="O45682" s="136"/>
      <c r="T45682" s="136"/>
      <c r="W45682" s="136"/>
      <c r="Z45682" s="136"/>
      <c r="AC45682" s="136"/>
    </row>
    <row r="45683" spans="2:29">
      <c r="B45683" s="136"/>
      <c r="E45683" s="136"/>
      <c r="H45683" s="136"/>
      <c r="K45683" s="136"/>
      <c r="O45683" s="136"/>
      <c r="T45683" s="136"/>
      <c r="W45683" s="136"/>
      <c r="Z45683" s="136"/>
      <c r="AC45683" s="136"/>
    </row>
    <row r="45684" spans="2:29">
      <c r="B45684" s="136"/>
      <c r="E45684" s="136"/>
      <c r="H45684" s="136"/>
      <c r="K45684" s="136"/>
      <c r="O45684" s="136"/>
      <c r="T45684" s="136"/>
      <c r="W45684" s="136"/>
      <c r="Z45684" s="136"/>
      <c r="AC45684" s="136"/>
    </row>
    <row r="45685" spans="2:29">
      <c r="B45685" s="136"/>
      <c r="E45685" s="136"/>
      <c r="H45685" s="136"/>
      <c r="K45685" s="136"/>
      <c r="O45685" s="136"/>
      <c r="T45685" s="136"/>
      <c r="W45685" s="136"/>
      <c r="Z45685" s="136"/>
      <c r="AC45685" s="136"/>
    </row>
    <row r="45686" spans="2:29">
      <c r="B45686" s="136"/>
      <c r="E45686" s="136"/>
      <c r="H45686" s="136"/>
      <c r="K45686" s="136"/>
      <c r="O45686" s="136"/>
      <c r="T45686" s="136"/>
      <c r="W45686" s="136"/>
      <c r="Z45686" s="136"/>
      <c r="AC45686" s="136"/>
    </row>
    <row r="45687" spans="2:29">
      <c r="B45687" s="136"/>
      <c r="E45687" s="136"/>
      <c r="H45687" s="136"/>
      <c r="K45687" s="136"/>
      <c r="O45687" s="136"/>
      <c r="T45687" s="136"/>
      <c r="W45687" s="136"/>
      <c r="Z45687" s="136"/>
      <c r="AC45687" s="136"/>
    </row>
    <row r="45688" spans="2:29">
      <c r="B45688" s="136"/>
      <c r="E45688" s="136"/>
      <c r="H45688" s="136"/>
      <c r="K45688" s="136"/>
      <c r="O45688" s="136"/>
      <c r="T45688" s="136"/>
      <c r="W45688" s="136"/>
      <c r="Z45688" s="136"/>
      <c r="AC45688" s="136"/>
    </row>
    <row r="45689" spans="2:29">
      <c r="B45689" s="136"/>
      <c r="E45689" s="136"/>
      <c r="H45689" s="136"/>
      <c r="K45689" s="136"/>
      <c r="O45689" s="136"/>
      <c r="T45689" s="136"/>
      <c r="W45689" s="136"/>
      <c r="Z45689" s="136"/>
      <c r="AC45689" s="136"/>
    </row>
    <row r="45690" spans="2:29">
      <c r="B45690" s="136"/>
      <c r="E45690" s="136"/>
      <c r="H45690" s="136"/>
      <c r="K45690" s="136"/>
      <c r="O45690" s="136"/>
      <c r="T45690" s="136"/>
      <c r="W45690" s="136"/>
      <c r="Z45690" s="136"/>
      <c r="AC45690" s="136"/>
    </row>
    <row r="45691" spans="2:29">
      <c r="B45691" s="136"/>
      <c r="E45691" s="136"/>
      <c r="H45691" s="136"/>
      <c r="K45691" s="136"/>
      <c r="O45691" s="136"/>
      <c r="T45691" s="136"/>
      <c r="W45691" s="136"/>
      <c r="Z45691" s="136"/>
      <c r="AC45691" s="136"/>
    </row>
    <row r="45692" spans="2:29">
      <c r="B45692" s="136"/>
      <c r="E45692" s="136"/>
      <c r="H45692" s="136"/>
      <c r="K45692" s="136"/>
      <c r="O45692" s="136"/>
      <c r="T45692" s="136"/>
      <c r="W45692" s="136"/>
      <c r="Z45692" s="136"/>
      <c r="AC45692" s="136"/>
    </row>
    <row r="45693" spans="2:29">
      <c r="B45693" s="136"/>
      <c r="E45693" s="136"/>
      <c r="H45693" s="136"/>
      <c r="K45693" s="136"/>
      <c r="O45693" s="136"/>
      <c r="T45693" s="136"/>
      <c r="W45693" s="136"/>
      <c r="Z45693" s="136"/>
      <c r="AC45693" s="136"/>
    </row>
    <row r="45694" spans="2:29">
      <c r="B45694" s="136"/>
      <c r="E45694" s="136"/>
      <c r="H45694" s="136"/>
      <c r="K45694" s="136"/>
      <c r="O45694" s="136"/>
      <c r="T45694" s="136"/>
      <c r="W45694" s="136"/>
      <c r="Z45694" s="136"/>
      <c r="AC45694" s="136"/>
    </row>
    <row r="45695" spans="2:29">
      <c r="B45695" s="136"/>
      <c r="E45695" s="136"/>
      <c r="H45695" s="136"/>
      <c r="K45695" s="136"/>
      <c r="O45695" s="136"/>
      <c r="T45695" s="136"/>
      <c r="W45695" s="136"/>
      <c r="Z45695" s="136"/>
      <c r="AC45695" s="136"/>
    </row>
    <row r="45696" spans="2:29">
      <c r="B45696" s="136"/>
      <c r="E45696" s="136"/>
      <c r="H45696" s="136"/>
      <c r="K45696" s="136"/>
      <c r="O45696" s="136"/>
      <c r="T45696" s="136"/>
      <c r="W45696" s="136"/>
      <c r="Z45696" s="136"/>
      <c r="AC45696" s="136"/>
    </row>
    <row r="45697" spans="2:29">
      <c r="B45697" s="136"/>
      <c r="E45697" s="136"/>
      <c r="H45697" s="136"/>
      <c r="K45697" s="136"/>
      <c r="O45697" s="136"/>
      <c r="T45697" s="136"/>
      <c r="W45697" s="136"/>
      <c r="Z45697" s="136"/>
      <c r="AC45697" s="136"/>
    </row>
    <row r="45698" spans="2:29">
      <c r="B45698" s="136"/>
      <c r="E45698" s="136"/>
      <c r="H45698" s="136"/>
      <c r="K45698" s="136"/>
      <c r="O45698" s="136"/>
      <c r="T45698" s="136"/>
      <c r="W45698" s="136"/>
      <c r="Z45698" s="136"/>
      <c r="AC45698" s="136"/>
    </row>
    <row r="45699" spans="2:29">
      <c r="B45699" s="136"/>
      <c r="E45699" s="136"/>
      <c r="H45699" s="136"/>
      <c r="K45699" s="136"/>
      <c r="O45699" s="136"/>
      <c r="T45699" s="136"/>
      <c r="W45699" s="136"/>
      <c r="Z45699" s="136"/>
      <c r="AC45699" s="136"/>
    </row>
    <row r="45700" spans="2:29">
      <c r="B45700" s="136"/>
      <c r="E45700" s="136"/>
      <c r="H45700" s="136"/>
      <c r="K45700" s="136"/>
      <c r="O45700" s="136"/>
      <c r="T45700" s="136"/>
      <c r="W45700" s="136"/>
      <c r="Z45700" s="136"/>
      <c r="AC45700" s="136"/>
    </row>
    <row r="45701" spans="2:29">
      <c r="B45701" s="136"/>
      <c r="E45701" s="136"/>
      <c r="H45701" s="136"/>
      <c r="K45701" s="136"/>
      <c r="O45701" s="136"/>
      <c r="T45701" s="136"/>
      <c r="W45701" s="136"/>
      <c r="Z45701" s="136"/>
      <c r="AC45701" s="136"/>
    </row>
    <row r="45702" spans="2:29">
      <c r="B45702" s="136"/>
      <c r="E45702" s="136"/>
      <c r="H45702" s="136"/>
      <c r="K45702" s="136"/>
      <c r="O45702" s="136"/>
      <c r="T45702" s="136"/>
      <c r="W45702" s="136"/>
      <c r="Z45702" s="136"/>
      <c r="AC45702" s="136"/>
    </row>
    <row r="45703" spans="2:29">
      <c r="B45703" s="136"/>
      <c r="E45703" s="136"/>
      <c r="H45703" s="136"/>
      <c r="K45703" s="136"/>
      <c r="O45703" s="136"/>
      <c r="T45703" s="136"/>
      <c r="W45703" s="136"/>
      <c r="Z45703" s="136"/>
      <c r="AC45703" s="136"/>
    </row>
    <row r="45704" spans="2:29">
      <c r="B45704" s="136"/>
      <c r="E45704" s="136"/>
      <c r="H45704" s="136"/>
      <c r="K45704" s="136"/>
      <c r="O45704" s="136"/>
      <c r="T45704" s="136"/>
      <c r="W45704" s="136"/>
      <c r="Z45704" s="136"/>
      <c r="AC45704" s="136"/>
    </row>
    <row r="45705" spans="2:29">
      <c r="B45705" s="136"/>
      <c r="E45705" s="136"/>
      <c r="H45705" s="136"/>
      <c r="K45705" s="136"/>
      <c r="O45705" s="136"/>
      <c r="T45705" s="136"/>
      <c r="W45705" s="136"/>
      <c r="Z45705" s="136"/>
      <c r="AC45705" s="136"/>
    </row>
    <row r="45706" spans="2:29">
      <c r="B45706" s="136"/>
      <c r="E45706" s="136"/>
      <c r="H45706" s="136"/>
      <c r="K45706" s="136"/>
      <c r="O45706" s="136"/>
      <c r="T45706" s="136"/>
      <c r="W45706" s="136"/>
      <c r="Z45706" s="136"/>
      <c r="AC45706" s="136"/>
    </row>
    <row r="45707" spans="2:29">
      <c r="B45707" s="136"/>
      <c r="E45707" s="136"/>
      <c r="H45707" s="136"/>
      <c r="K45707" s="136"/>
      <c r="O45707" s="136"/>
      <c r="T45707" s="136"/>
      <c r="W45707" s="136"/>
      <c r="Z45707" s="136"/>
      <c r="AC45707" s="136"/>
    </row>
    <row r="45708" spans="2:29">
      <c r="B45708" s="136"/>
      <c r="E45708" s="136"/>
      <c r="H45708" s="136"/>
      <c r="K45708" s="136"/>
      <c r="O45708" s="136"/>
      <c r="T45708" s="136"/>
      <c r="W45708" s="136"/>
      <c r="Z45708" s="136"/>
      <c r="AC45708" s="136"/>
    </row>
    <row r="45709" spans="2:29">
      <c r="B45709" s="136"/>
      <c r="E45709" s="136"/>
      <c r="H45709" s="136"/>
      <c r="K45709" s="136"/>
      <c r="O45709" s="136"/>
      <c r="T45709" s="136"/>
      <c r="W45709" s="136"/>
      <c r="Z45709" s="136"/>
      <c r="AC45709" s="136"/>
    </row>
    <row r="45710" spans="2:29">
      <c r="B45710" s="136"/>
      <c r="E45710" s="136"/>
      <c r="H45710" s="136"/>
      <c r="K45710" s="136"/>
      <c r="O45710" s="136"/>
      <c r="T45710" s="136"/>
      <c r="W45710" s="136"/>
      <c r="Z45710" s="136"/>
      <c r="AC45710" s="136"/>
    </row>
    <row r="45711" spans="2:29">
      <c r="B45711" s="136"/>
      <c r="E45711" s="136"/>
      <c r="H45711" s="136"/>
      <c r="K45711" s="136"/>
      <c r="O45711" s="136"/>
      <c r="T45711" s="136"/>
      <c r="W45711" s="136"/>
      <c r="Z45711" s="136"/>
      <c r="AC45711" s="136"/>
    </row>
    <row r="45712" spans="2:29">
      <c r="B45712" s="136"/>
      <c r="E45712" s="136"/>
      <c r="H45712" s="136"/>
      <c r="K45712" s="136"/>
      <c r="O45712" s="136"/>
      <c r="T45712" s="136"/>
      <c r="W45712" s="136"/>
      <c r="Z45712" s="136"/>
      <c r="AC45712" s="136"/>
    </row>
    <row r="45713" spans="2:29">
      <c r="B45713" s="136"/>
      <c r="E45713" s="136"/>
      <c r="H45713" s="136"/>
      <c r="K45713" s="136"/>
      <c r="O45713" s="136"/>
      <c r="T45713" s="136"/>
      <c r="W45713" s="136"/>
      <c r="Z45713" s="136"/>
      <c r="AC45713" s="136"/>
    </row>
    <row r="45714" spans="2:29">
      <c r="B45714" s="136"/>
      <c r="E45714" s="136"/>
      <c r="H45714" s="136"/>
      <c r="K45714" s="136"/>
      <c r="O45714" s="136"/>
      <c r="T45714" s="136"/>
      <c r="W45714" s="136"/>
      <c r="Z45714" s="136"/>
      <c r="AC45714" s="136"/>
    </row>
    <row r="45715" spans="2:29">
      <c r="B45715" s="136"/>
      <c r="E45715" s="136"/>
      <c r="H45715" s="136"/>
      <c r="K45715" s="136"/>
      <c r="O45715" s="136"/>
      <c r="T45715" s="136"/>
      <c r="W45715" s="136"/>
      <c r="Z45715" s="136"/>
      <c r="AC45715" s="136"/>
    </row>
    <row r="45716" spans="2:29">
      <c r="B45716" s="136"/>
      <c r="E45716" s="136"/>
      <c r="H45716" s="136"/>
      <c r="K45716" s="136"/>
      <c r="O45716" s="136"/>
      <c r="T45716" s="136"/>
      <c r="W45716" s="136"/>
      <c r="Z45716" s="136"/>
      <c r="AC45716" s="136"/>
    </row>
    <row r="45717" spans="2:29">
      <c r="B45717" s="136"/>
      <c r="E45717" s="136"/>
      <c r="H45717" s="136"/>
      <c r="K45717" s="136"/>
      <c r="O45717" s="136"/>
      <c r="T45717" s="136"/>
      <c r="W45717" s="136"/>
      <c r="Z45717" s="136"/>
      <c r="AC45717" s="136"/>
    </row>
    <row r="45718" spans="2:29">
      <c r="B45718" s="136"/>
      <c r="E45718" s="136"/>
      <c r="H45718" s="136"/>
      <c r="K45718" s="136"/>
      <c r="O45718" s="136"/>
      <c r="T45718" s="136"/>
      <c r="W45718" s="136"/>
      <c r="Z45718" s="136"/>
      <c r="AC45718" s="136"/>
    </row>
    <row r="45719" spans="2:29">
      <c r="B45719" s="136"/>
      <c r="E45719" s="136"/>
      <c r="H45719" s="136"/>
      <c r="K45719" s="136"/>
      <c r="O45719" s="136"/>
      <c r="T45719" s="136"/>
      <c r="W45719" s="136"/>
      <c r="Z45719" s="136"/>
      <c r="AC45719" s="136"/>
    </row>
    <row r="45720" spans="2:29">
      <c r="B45720" s="136"/>
      <c r="E45720" s="136"/>
      <c r="H45720" s="136"/>
      <c r="K45720" s="136"/>
      <c r="O45720" s="136"/>
      <c r="T45720" s="136"/>
      <c r="W45720" s="136"/>
      <c r="Z45720" s="136"/>
      <c r="AC45720" s="136"/>
    </row>
    <row r="45721" spans="2:29">
      <c r="B45721" s="136"/>
      <c r="E45721" s="136"/>
      <c r="H45721" s="136"/>
      <c r="K45721" s="136"/>
      <c r="O45721" s="136"/>
      <c r="T45721" s="136"/>
      <c r="W45721" s="136"/>
      <c r="Z45721" s="136"/>
      <c r="AC45721" s="136"/>
    </row>
    <row r="45722" spans="2:29">
      <c r="B45722" s="136"/>
      <c r="E45722" s="136"/>
      <c r="H45722" s="136"/>
      <c r="K45722" s="136"/>
      <c r="O45722" s="136"/>
      <c r="T45722" s="136"/>
      <c r="W45722" s="136"/>
      <c r="Z45722" s="136"/>
      <c r="AC45722" s="136"/>
    </row>
    <row r="45723" spans="2:29">
      <c r="B45723" s="136"/>
      <c r="E45723" s="136"/>
      <c r="H45723" s="136"/>
      <c r="K45723" s="136"/>
      <c r="O45723" s="136"/>
      <c r="T45723" s="136"/>
      <c r="W45723" s="136"/>
      <c r="Z45723" s="136"/>
      <c r="AC45723" s="136"/>
    </row>
    <row r="45724" spans="2:29">
      <c r="B45724" s="136"/>
      <c r="E45724" s="136"/>
      <c r="H45724" s="136"/>
      <c r="K45724" s="136"/>
      <c r="O45724" s="136"/>
      <c r="T45724" s="136"/>
      <c r="W45724" s="136"/>
      <c r="Z45724" s="136"/>
      <c r="AC45724" s="136"/>
    </row>
    <row r="45725" spans="2:29">
      <c r="B45725" s="136"/>
      <c r="E45725" s="136"/>
      <c r="H45725" s="136"/>
      <c r="K45725" s="136"/>
      <c r="O45725" s="136"/>
      <c r="T45725" s="136"/>
      <c r="W45725" s="136"/>
      <c r="Z45725" s="136"/>
      <c r="AC45725" s="136"/>
    </row>
    <row r="45726" spans="2:29">
      <c r="B45726" s="136"/>
      <c r="E45726" s="136"/>
      <c r="H45726" s="136"/>
      <c r="K45726" s="136"/>
      <c r="O45726" s="136"/>
      <c r="T45726" s="136"/>
      <c r="W45726" s="136"/>
      <c r="Z45726" s="136"/>
      <c r="AC45726" s="136"/>
    </row>
    <row r="45727" spans="2:29">
      <c r="B45727" s="136"/>
      <c r="E45727" s="136"/>
      <c r="H45727" s="136"/>
      <c r="K45727" s="136"/>
      <c r="O45727" s="136"/>
      <c r="T45727" s="136"/>
      <c r="W45727" s="136"/>
      <c r="Z45727" s="136"/>
      <c r="AC45727" s="136"/>
    </row>
    <row r="45728" spans="2:29">
      <c r="B45728" s="136"/>
      <c r="E45728" s="136"/>
      <c r="H45728" s="136"/>
      <c r="K45728" s="136"/>
      <c r="O45728" s="136"/>
      <c r="T45728" s="136"/>
      <c r="W45728" s="136"/>
      <c r="Z45728" s="136"/>
      <c r="AC45728" s="136"/>
    </row>
    <row r="45729" spans="2:29">
      <c r="B45729" s="136"/>
      <c r="E45729" s="136"/>
      <c r="H45729" s="136"/>
      <c r="K45729" s="136"/>
      <c r="O45729" s="136"/>
      <c r="T45729" s="136"/>
      <c r="W45729" s="136"/>
      <c r="Z45729" s="136"/>
      <c r="AC45729" s="136"/>
    </row>
    <row r="45730" spans="2:29">
      <c r="B45730" s="136"/>
      <c r="E45730" s="136"/>
      <c r="H45730" s="136"/>
      <c r="K45730" s="136"/>
      <c r="O45730" s="136"/>
      <c r="T45730" s="136"/>
      <c r="W45730" s="136"/>
      <c r="Z45730" s="136"/>
      <c r="AC45730" s="136"/>
    </row>
    <row r="45731" spans="2:29">
      <c r="B45731" s="136"/>
      <c r="E45731" s="136"/>
      <c r="H45731" s="136"/>
      <c r="K45731" s="136"/>
      <c r="O45731" s="136"/>
      <c r="T45731" s="136"/>
      <c r="W45731" s="136"/>
      <c r="Z45731" s="136"/>
      <c r="AC45731" s="136"/>
    </row>
    <row r="45732" spans="2:29">
      <c r="B45732" s="136"/>
      <c r="E45732" s="136"/>
      <c r="H45732" s="136"/>
      <c r="K45732" s="136"/>
      <c r="O45732" s="136"/>
      <c r="T45732" s="136"/>
      <c r="W45732" s="136"/>
      <c r="Z45732" s="136"/>
      <c r="AC45732" s="136"/>
    </row>
    <row r="45733" spans="2:29">
      <c r="B45733" s="136"/>
      <c r="E45733" s="136"/>
      <c r="H45733" s="136"/>
      <c r="K45733" s="136"/>
      <c r="O45733" s="136"/>
      <c r="T45733" s="136"/>
      <c r="W45733" s="136"/>
      <c r="Z45733" s="136"/>
      <c r="AC45733" s="136"/>
    </row>
    <row r="45734" spans="2:29">
      <c r="B45734" s="136"/>
      <c r="E45734" s="136"/>
      <c r="H45734" s="136"/>
      <c r="K45734" s="136"/>
      <c r="O45734" s="136"/>
      <c r="T45734" s="136"/>
      <c r="W45734" s="136"/>
      <c r="Z45734" s="136"/>
      <c r="AC45734" s="136"/>
    </row>
    <row r="45735" spans="2:29">
      <c r="B45735" s="136"/>
      <c r="E45735" s="136"/>
      <c r="H45735" s="136"/>
      <c r="K45735" s="136"/>
      <c r="O45735" s="136"/>
      <c r="T45735" s="136"/>
      <c r="W45735" s="136"/>
      <c r="Z45735" s="136"/>
      <c r="AC45735" s="136"/>
    </row>
    <row r="45736" spans="2:29">
      <c r="B45736" s="136"/>
      <c r="E45736" s="136"/>
      <c r="H45736" s="136"/>
      <c r="K45736" s="136"/>
      <c r="O45736" s="136"/>
      <c r="T45736" s="136"/>
      <c r="W45736" s="136"/>
      <c r="Z45736" s="136"/>
      <c r="AC45736" s="136"/>
    </row>
    <row r="45737" spans="2:29">
      <c r="B45737" s="136"/>
      <c r="E45737" s="136"/>
      <c r="H45737" s="136"/>
      <c r="K45737" s="136"/>
      <c r="O45737" s="136"/>
      <c r="T45737" s="136"/>
      <c r="W45737" s="136"/>
      <c r="Z45737" s="136"/>
      <c r="AC45737" s="136"/>
    </row>
    <row r="45738" spans="2:29">
      <c r="B45738" s="136"/>
      <c r="E45738" s="136"/>
      <c r="H45738" s="136"/>
      <c r="K45738" s="136"/>
      <c r="O45738" s="136"/>
      <c r="T45738" s="136"/>
      <c r="W45738" s="136"/>
      <c r="Z45738" s="136"/>
      <c r="AC45738" s="136"/>
    </row>
    <row r="45739" spans="2:29">
      <c r="B45739" s="136"/>
      <c r="E45739" s="136"/>
      <c r="H45739" s="136"/>
      <c r="K45739" s="136"/>
      <c r="O45739" s="136"/>
      <c r="T45739" s="136"/>
      <c r="W45739" s="136"/>
      <c r="Z45739" s="136"/>
      <c r="AC45739" s="136"/>
    </row>
    <row r="45740" spans="2:29">
      <c r="B45740" s="136"/>
      <c r="E45740" s="136"/>
      <c r="H45740" s="136"/>
      <c r="K45740" s="136"/>
      <c r="O45740" s="136"/>
      <c r="T45740" s="136"/>
      <c r="W45740" s="136"/>
      <c r="Z45740" s="136"/>
      <c r="AC45740" s="136"/>
    </row>
    <row r="45741" spans="2:29">
      <c r="B45741" s="136"/>
      <c r="E45741" s="136"/>
      <c r="H45741" s="136"/>
      <c r="K45741" s="136"/>
      <c r="O45741" s="136"/>
      <c r="T45741" s="136"/>
      <c r="W45741" s="136"/>
      <c r="Z45741" s="136"/>
      <c r="AC45741" s="136"/>
    </row>
    <row r="45742" spans="2:29">
      <c r="B45742" s="136"/>
      <c r="E45742" s="136"/>
      <c r="H45742" s="136"/>
      <c r="K45742" s="136"/>
      <c r="O45742" s="136"/>
      <c r="T45742" s="136"/>
      <c r="W45742" s="136"/>
      <c r="Z45742" s="136"/>
      <c r="AC45742" s="136"/>
    </row>
    <row r="45743" spans="2:29">
      <c r="B45743" s="136"/>
      <c r="E45743" s="136"/>
      <c r="H45743" s="136"/>
      <c r="K45743" s="136"/>
      <c r="O45743" s="136"/>
      <c r="T45743" s="136"/>
      <c r="W45743" s="136"/>
      <c r="Z45743" s="136"/>
      <c r="AC45743" s="136"/>
    </row>
    <row r="45744" spans="2:29">
      <c r="B45744" s="136"/>
      <c r="E45744" s="136"/>
      <c r="H45744" s="136"/>
      <c r="K45744" s="136"/>
      <c r="O45744" s="136"/>
      <c r="T45744" s="136"/>
      <c r="W45744" s="136"/>
      <c r="Z45744" s="136"/>
      <c r="AC45744" s="136"/>
    </row>
    <row r="45745" spans="2:29">
      <c r="B45745" s="136"/>
      <c r="E45745" s="136"/>
      <c r="H45745" s="136"/>
      <c r="K45745" s="136"/>
      <c r="O45745" s="136"/>
      <c r="T45745" s="136"/>
      <c r="W45745" s="136"/>
      <c r="Z45745" s="136"/>
      <c r="AC45745" s="136"/>
    </row>
    <row r="45746" spans="2:29">
      <c r="B45746" s="136"/>
      <c r="E45746" s="136"/>
      <c r="H45746" s="136"/>
      <c r="K45746" s="136"/>
      <c r="O45746" s="136"/>
      <c r="T45746" s="136"/>
      <c r="W45746" s="136"/>
      <c r="Z45746" s="136"/>
      <c r="AC45746" s="136"/>
    </row>
    <row r="45747" spans="2:29">
      <c r="B45747" s="136"/>
      <c r="E45747" s="136"/>
      <c r="H45747" s="136"/>
      <c r="K45747" s="136"/>
      <c r="O45747" s="136"/>
      <c r="T45747" s="136"/>
      <c r="W45747" s="136"/>
      <c r="Z45747" s="136"/>
      <c r="AC45747" s="136"/>
    </row>
    <row r="45748" spans="2:29">
      <c r="B45748" s="136"/>
      <c r="E45748" s="136"/>
      <c r="H45748" s="136"/>
      <c r="K45748" s="136"/>
      <c r="O45748" s="136"/>
      <c r="T45748" s="136"/>
      <c r="W45748" s="136"/>
      <c r="Z45748" s="136"/>
      <c r="AC45748" s="136"/>
    </row>
    <row r="45749" spans="2:29">
      <c r="B45749" s="136"/>
      <c r="E45749" s="136"/>
      <c r="H45749" s="136"/>
      <c r="K45749" s="136"/>
      <c r="O45749" s="136"/>
      <c r="T45749" s="136"/>
      <c r="W45749" s="136"/>
      <c r="Z45749" s="136"/>
      <c r="AC45749" s="136"/>
    </row>
    <row r="45750" spans="2:29">
      <c r="B45750" s="136"/>
      <c r="E45750" s="136"/>
      <c r="H45750" s="136"/>
      <c r="K45750" s="136"/>
      <c r="O45750" s="136"/>
      <c r="T45750" s="136"/>
      <c r="W45750" s="136"/>
      <c r="Z45750" s="136"/>
      <c r="AC45750" s="136"/>
    </row>
    <row r="45751" spans="2:29">
      <c r="B45751" s="136"/>
      <c r="E45751" s="136"/>
      <c r="H45751" s="136"/>
      <c r="K45751" s="136"/>
      <c r="O45751" s="136"/>
      <c r="T45751" s="136"/>
      <c r="W45751" s="136"/>
      <c r="Z45751" s="136"/>
      <c r="AC45751" s="136"/>
    </row>
    <row r="45752" spans="2:29">
      <c r="B45752" s="136"/>
      <c r="E45752" s="136"/>
      <c r="H45752" s="136"/>
      <c r="K45752" s="136"/>
      <c r="O45752" s="136"/>
      <c r="T45752" s="136"/>
      <c r="W45752" s="136"/>
      <c r="Z45752" s="136"/>
      <c r="AC45752" s="136"/>
    </row>
    <row r="45753" spans="2:29">
      <c r="B45753" s="136"/>
      <c r="E45753" s="136"/>
      <c r="H45753" s="136"/>
      <c r="K45753" s="136"/>
      <c r="O45753" s="136"/>
      <c r="T45753" s="136"/>
      <c r="W45753" s="136"/>
      <c r="Z45753" s="136"/>
      <c r="AC45753" s="136"/>
    </row>
    <row r="45754" spans="2:29">
      <c r="B45754" s="136"/>
      <c r="E45754" s="136"/>
      <c r="H45754" s="136"/>
      <c r="K45754" s="136"/>
      <c r="O45754" s="136"/>
      <c r="T45754" s="136"/>
      <c r="W45754" s="136"/>
      <c r="Z45754" s="136"/>
      <c r="AC45754" s="136"/>
    </row>
    <row r="45755" spans="2:29">
      <c r="B45755" s="136"/>
      <c r="E45755" s="136"/>
      <c r="H45755" s="136"/>
      <c r="K45755" s="136"/>
      <c r="O45755" s="136"/>
      <c r="T45755" s="136"/>
      <c r="W45755" s="136"/>
      <c r="Z45755" s="136"/>
      <c r="AC45755" s="136"/>
    </row>
    <row r="45756" spans="2:29">
      <c r="B45756" s="136"/>
      <c r="E45756" s="136"/>
      <c r="H45756" s="136"/>
      <c r="K45756" s="136"/>
      <c r="O45756" s="136"/>
      <c r="T45756" s="136"/>
      <c r="W45756" s="136"/>
      <c r="Z45756" s="136"/>
      <c r="AC45756" s="136"/>
    </row>
    <row r="45757" spans="2:29">
      <c r="B45757" s="136"/>
      <c r="E45757" s="136"/>
      <c r="H45757" s="136"/>
      <c r="K45757" s="136"/>
      <c r="O45757" s="136"/>
      <c r="T45757" s="136"/>
      <c r="W45757" s="136"/>
      <c r="Z45757" s="136"/>
      <c r="AC45757" s="136"/>
    </row>
    <row r="45758" spans="2:29">
      <c r="B45758" s="136"/>
      <c r="E45758" s="136"/>
      <c r="H45758" s="136"/>
      <c r="K45758" s="136"/>
      <c r="O45758" s="136"/>
      <c r="T45758" s="136"/>
      <c r="W45758" s="136"/>
      <c r="Z45758" s="136"/>
      <c r="AC45758" s="136"/>
    </row>
    <row r="45759" spans="2:29">
      <c r="B45759" s="136"/>
      <c r="E45759" s="136"/>
      <c r="H45759" s="136"/>
      <c r="K45759" s="136"/>
      <c r="O45759" s="136"/>
      <c r="T45759" s="136"/>
      <c r="W45759" s="136"/>
      <c r="Z45759" s="136"/>
      <c r="AC45759" s="136"/>
    </row>
    <row r="45760" spans="2:29">
      <c r="B45760" s="136"/>
      <c r="E45760" s="136"/>
      <c r="H45760" s="136"/>
      <c r="K45760" s="136"/>
      <c r="O45760" s="136"/>
      <c r="T45760" s="136"/>
      <c r="W45760" s="136"/>
      <c r="Z45760" s="136"/>
      <c r="AC45760" s="136"/>
    </row>
    <row r="45761" spans="2:29">
      <c r="B45761" s="136"/>
      <c r="E45761" s="136"/>
      <c r="H45761" s="136"/>
      <c r="K45761" s="136"/>
      <c r="O45761" s="136"/>
      <c r="T45761" s="136"/>
      <c r="W45761" s="136"/>
      <c r="Z45761" s="136"/>
      <c r="AC45761" s="136"/>
    </row>
    <row r="45762" spans="2:29">
      <c r="B45762" s="136"/>
      <c r="E45762" s="136"/>
      <c r="H45762" s="136"/>
      <c r="K45762" s="136"/>
      <c r="O45762" s="136"/>
      <c r="T45762" s="136"/>
      <c r="W45762" s="136"/>
      <c r="Z45762" s="136"/>
      <c r="AC45762" s="136"/>
    </row>
    <row r="45763" spans="2:29">
      <c r="B45763" s="136"/>
      <c r="E45763" s="136"/>
      <c r="H45763" s="136"/>
      <c r="K45763" s="136"/>
      <c r="O45763" s="136"/>
      <c r="T45763" s="136"/>
      <c r="W45763" s="136"/>
      <c r="Z45763" s="136"/>
      <c r="AC45763" s="136"/>
    </row>
    <row r="45764" spans="2:29">
      <c r="B45764" s="136"/>
      <c r="E45764" s="136"/>
      <c r="H45764" s="136"/>
      <c r="K45764" s="136"/>
      <c r="O45764" s="136"/>
      <c r="T45764" s="136"/>
      <c r="W45764" s="136"/>
      <c r="Z45764" s="136"/>
      <c r="AC45764" s="136"/>
    </row>
    <row r="45765" spans="2:29">
      <c r="B45765" s="136"/>
      <c r="E45765" s="136"/>
      <c r="H45765" s="136"/>
      <c r="K45765" s="136"/>
      <c r="O45765" s="136"/>
      <c r="T45765" s="136"/>
      <c r="W45765" s="136"/>
      <c r="Z45765" s="136"/>
      <c r="AC45765" s="136"/>
    </row>
    <row r="45766" spans="2:29">
      <c r="B45766" s="136"/>
      <c r="E45766" s="136"/>
      <c r="H45766" s="136"/>
      <c r="K45766" s="136"/>
      <c r="O45766" s="136"/>
      <c r="T45766" s="136"/>
      <c r="W45766" s="136"/>
      <c r="Z45766" s="136"/>
      <c r="AC45766" s="136"/>
    </row>
    <row r="45767" spans="2:29">
      <c r="B45767" s="136"/>
      <c r="E45767" s="136"/>
      <c r="H45767" s="136"/>
      <c r="K45767" s="136"/>
      <c r="O45767" s="136"/>
      <c r="T45767" s="136"/>
      <c r="W45767" s="136"/>
      <c r="Z45767" s="136"/>
      <c r="AC45767" s="136"/>
    </row>
    <row r="45768" spans="2:29">
      <c r="B45768" s="136"/>
      <c r="E45768" s="136"/>
      <c r="H45768" s="136"/>
      <c r="K45768" s="136"/>
      <c r="O45768" s="136"/>
      <c r="T45768" s="136"/>
      <c r="W45768" s="136"/>
      <c r="Z45768" s="136"/>
      <c r="AC45768" s="136"/>
    </row>
    <row r="45769" spans="2:29">
      <c r="B45769" s="136"/>
      <c r="E45769" s="136"/>
      <c r="H45769" s="136"/>
      <c r="K45769" s="136"/>
      <c r="O45769" s="136"/>
      <c r="T45769" s="136"/>
      <c r="W45769" s="136"/>
      <c r="Z45769" s="136"/>
      <c r="AC45769" s="136"/>
    </row>
    <row r="45770" spans="2:29">
      <c r="B45770" s="136"/>
      <c r="E45770" s="136"/>
      <c r="H45770" s="136"/>
      <c r="K45770" s="136"/>
      <c r="O45770" s="136"/>
      <c r="T45770" s="136"/>
      <c r="W45770" s="136"/>
      <c r="Z45770" s="136"/>
      <c r="AC45770" s="136"/>
    </row>
    <row r="45771" spans="2:29">
      <c r="B45771" s="136"/>
      <c r="E45771" s="136"/>
      <c r="H45771" s="136"/>
      <c r="K45771" s="136"/>
      <c r="O45771" s="136"/>
      <c r="T45771" s="136"/>
      <c r="W45771" s="136"/>
      <c r="Z45771" s="136"/>
      <c r="AC45771" s="136"/>
    </row>
    <row r="45772" spans="2:29">
      <c r="B45772" s="136"/>
      <c r="E45772" s="136"/>
      <c r="H45772" s="136"/>
      <c r="K45772" s="136"/>
      <c r="O45772" s="136"/>
      <c r="T45772" s="136"/>
      <c r="W45772" s="136"/>
      <c r="Z45772" s="136"/>
      <c r="AC45772" s="136"/>
    </row>
    <row r="45773" spans="2:29">
      <c r="B45773" s="136"/>
      <c r="E45773" s="136"/>
      <c r="H45773" s="136"/>
      <c r="K45773" s="136"/>
      <c r="O45773" s="136"/>
      <c r="T45773" s="136"/>
      <c r="W45773" s="136"/>
      <c r="Z45773" s="136"/>
      <c r="AC45773" s="136"/>
    </row>
    <row r="45774" spans="2:29">
      <c r="B45774" s="136"/>
      <c r="E45774" s="136"/>
      <c r="H45774" s="136"/>
      <c r="K45774" s="136"/>
      <c r="O45774" s="136"/>
      <c r="T45774" s="136"/>
      <c r="W45774" s="136"/>
      <c r="Z45774" s="136"/>
      <c r="AC45774" s="136"/>
    </row>
    <row r="45775" spans="2:29">
      <c r="B45775" s="136"/>
      <c r="E45775" s="136"/>
      <c r="H45775" s="136"/>
      <c r="K45775" s="136"/>
      <c r="O45775" s="136"/>
      <c r="T45775" s="136"/>
      <c r="W45775" s="136"/>
      <c r="Z45775" s="136"/>
      <c r="AC45775" s="136"/>
    </row>
    <row r="45776" spans="2:29">
      <c r="B45776" s="136"/>
      <c r="E45776" s="136"/>
      <c r="H45776" s="136"/>
      <c r="K45776" s="136"/>
      <c r="O45776" s="136"/>
      <c r="T45776" s="136"/>
      <c r="W45776" s="136"/>
      <c r="Z45776" s="136"/>
      <c r="AC45776" s="136"/>
    </row>
    <row r="45777" spans="2:29">
      <c r="B45777" s="136"/>
      <c r="E45777" s="136"/>
      <c r="H45777" s="136"/>
      <c r="K45777" s="136"/>
      <c r="O45777" s="136"/>
      <c r="T45777" s="136"/>
      <c r="W45777" s="136"/>
      <c r="Z45777" s="136"/>
      <c r="AC45777" s="136"/>
    </row>
    <row r="45778" spans="2:29">
      <c r="B45778" s="136"/>
      <c r="E45778" s="136"/>
      <c r="H45778" s="136"/>
      <c r="K45778" s="136"/>
      <c r="O45778" s="136"/>
      <c r="T45778" s="136"/>
      <c r="W45778" s="136"/>
      <c r="Z45778" s="136"/>
      <c r="AC45778" s="136"/>
    </row>
    <row r="45779" spans="2:29">
      <c r="B45779" s="136"/>
      <c r="E45779" s="136"/>
      <c r="H45779" s="136"/>
      <c r="K45779" s="136"/>
      <c r="O45779" s="136"/>
      <c r="T45779" s="136"/>
      <c r="W45779" s="136"/>
      <c r="Z45779" s="136"/>
      <c r="AC45779" s="136"/>
    </row>
    <row r="45780" spans="2:29">
      <c r="B45780" s="136"/>
      <c r="E45780" s="136"/>
      <c r="H45780" s="136"/>
      <c r="K45780" s="136"/>
      <c r="O45780" s="136"/>
      <c r="T45780" s="136"/>
      <c r="W45780" s="136"/>
      <c r="Z45780" s="136"/>
      <c r="AC45780" s="136"/>
    </row>
    <row r="45781" spans="2:29">
      <c r="B45781" s="136"/>
      <c r="E45781" s="136"/>
      <c r="H45781" s="136"/>
      <c r="K45781" s="136"/>
      <c r="O45781" s="136"/>
      <c r="T45781" s="136"/>
      <c r="W45781" s="136"/>
      <c r="Z45781" s="136"/>
      <c r="AC45781" s="136"/>
    </row>
    <row r="45782" spans="2:29">
      <c r="B45782" s="136"/>
      <c r="E45782" s="136"/>
      <c r="H45782" s="136"/>
      <c r="K45782" s="136"/>
      <c r="O45782" s="136"/>
      <c r="T45782" s="136"/>
      <c r="W45782" s="136"/>
      <c r="Z45782" s="136"/>
      <c r="AC45782" s="136"/>
    </row>
    <row r="45783" spans="2:29">
      <c r="B45783" s="136"/>
      <c r="E45783" s="136"/>
      <c r="H45783" s="136"/>
      <c r="K45783" s="136"/>
      <c r="O45783" s="136"/>
      <c r="T45783" s="136"/>
      <c r="W45783" s="136"/>
      <c r="Z45783" s="136"/>
      <c r="AC45783" s="136"/>
    </row>
    <row r="45784" spans="2:29">
      <c r="B45784" s="136"/>
      <c r="E45784" s="136"/>
      <c r="H45784" s="136"/>
      <c r="K45784" s="136"/>
      <c r="O45784" s="136"/>
      <c r="T45784" s="136"/>
      <c r="W45784" s="136"/>
      <c r="Z45784" s="136"/>
      <c r="AC45784" s="136"/>
    </row>
    <row r="45785" spans="2:29">
      <c r="B45785" s="136"/>
      <c r="E45785" s="136"/>
      <c r="H45785" s="136"/>
      <c r="K45785" s="136"/>
      <c r="O45785" s="136"/>
      <c r="T45785" s="136"/>
      <c r="W45785" s="136"/>
      <c r="Z45785" s="136"/>
      <c r="AC45785" s="136"/>
    </row>
    <row r="45786" spans="2:29">
      <c r="B45786" s="136"/>
      <c r="E45786" s="136"/>
      <c r="H45786" s="136"/>
      <c r="K45786" s="136"/>
      <c r="O45786" s="136"/>
      <c r="T45786" s="136"/>
      <c r="W45786" s="136"/>
      <c r="Z45786" s="136"/>
      <c r="AC45786" s="136"/>
    </row>
    <row r="45787" spans="2:29">
      <c r="B45787" s="136"/>
      <c r="E45787" s="136"/>
      <c r="H45787" s="136"/>
      <c r="K45787" s="136"/>
      <c r="O45787" s="136"/>
      <c r="T45787" s="136"/>
      <c r="W45787" s="136"/>
      <c r="Z45787" s="136"/>
      <c r="AC45787" s="136"/>
    </row>
    <row r="45788" spans="2:29">
      <c r="B45788" s="136"/>
      <c r="E45788" s="136"/>
      <c r="H45788" s="136"/>
      <c r="K45788" s="136"/>
      <c r="O45788" s="136"/>
      <c r="T45788" s="136"/>
      <c r="W45788" s="136"/>
      <c r="Z45788" s="136"/>
      <c r="AC45788" s="136"/>
    </row>
    <row r="45789" spans="2:29">
      <c r="B45789" s="136"/>
      <c r="E45789" s="136"/>
      <c r="H45789" s="136"/>
      <c r="K45789" s="136"/>
      <c r="O45789" s="136"/>
      <c r="T45789" s="136"/>
      <c r="W45789" s="136"/>
      <c r="Z45789" s="136"/>
      <c r="AC45789" s="136"/>
    </row>
    <row r="45790" spans="2:29">
      <c r="B45790" s="136"/>
      <c r="E45790" s="136"/>
      <c r="H45790" s="136"/>
      <c r="K45790" s="136"/>
      <c r="O45790" s="136"/>
      <c r="T45790" s="136"/>
      <c r="W45790" s="136"/>
      <c r="Z45790" s="136"/>
      <c r="AC45790" s="136"/>
    </row>
    <row r="45791" spans="2:29">
      <c r="B45791" s="136"/>
      <c r="E45791" s="136"/>
      <c r="H45791" s="136"/>
      <c r="K45791" s="136"/>
      <c r="O45791" s="136"/>
      <c r="T45791" s="136"/>
      <c r="W45791" s="136"/>
      <c r="Z45791" s="136"/>
      <c r="AC45791" s="136"/>
    </row>
    <row r="45792" spans="2:29">
      <c r="B45792" s="136"/>
      <c r="E45792" s="136"/>
      <c r="H45792" s="136"/>
      <c r="K45792" s="136"/>
      <c r="O45792" s="136"/>
      <c r="T45792" s="136"/>
      <c r="W45792" s="136"/>
      <c r="Z45792" s="136"/>
      <c r="AC45792" s="136"/>
    </row>
    <row r="45793" spans="2:29">
      <c r="B45793" s="136"/>
      <c r="E45793" s="136"/>
      <c r="H45793" s="136"/>
      <c r="K45793" s="136"/>
      <c r="O45793" s="136"/>
      <c r="T45793" s="136"/>
      <c r="W45793" s="136"/>
      <c r="Z45793" s="136"/>
      <c r="AC45793" s="136"/>
    </row>
    <row r="45794" spans="2:29">
      <c r="B45794" s="136"/>
      <c r="E45794" s="136"/>
      <c r="H45794" s="136"/>
      <c r="K45794" s="136"/>
      <c r="O45794" s="136"/>
      <c r="T45794" s="136"/>
      <c r="W45794" s="136"/>
      <c r="Z45794" s="136"/>
      <c r="AC45794" s="136"/>
    </row>
    <row r="45795" spans="2:29">
      <c r="B45795" s="136"/>
      <c r="E45795" s="136"/>
      <c r="H45795" s="136"/>
      <c r="K45795" s="136"/>
      <c r="O45795" s="136"/>
      <c r="T45795" s="136"/>
      <c r="W45795" s="136"/>
      <c r="Z45795" s="136"/>
      <c r="AC45795" s="136"/>
    </row>
    <row r="45796" spans="2:29">
      <c r="B45796" s="136"/>
      <c r="E45796" s="136"/>
      <c r="H45796" s="136"/>
      <c r="K45796" s="136"/>
      <c r="O45796" s="136"/>
      <c r="T45796" s="136"/>
      <c r="W45796" s="136"/>
      <c r="Z45796" s="136"/>
      <c r="AC45796" s="136"/>
    </row>
    <row r="45797" spans="2:29">
      <c r="B45797" s="136"/>
      <c r="E45797" s="136"/>
      <c r="H45797" s="136"/>
      <c r="K45797" s="136"/>
      <c r="O45797" s="136"/>
      <c r="T45797" s="136"/>
      <c r="W45797" s="136"/>
      <c r="Z45797" s="136"/>
      <c r="AC45797" s="136"/>
    </row>
    <row r="45798" spans="2:29">
      <c r="B45798" s="136"/>
      <c r="E45798" s="136"/>
      <c r="H45798" s="136"/>
      <c r="K45798" s="136"/>
      <c r="O45798" s="136"/>
      <c r="T45798" s="136"/>
      <c r="W45798" s="136"/>
      <c r="Z45798" s="136"/>
      <c r="AC45798" s="136"/>
    </row>
    <row r="45799" spans="2:29">
      <c r="B45799" s="136"/>
      <c r="E45799" s="136"/>
      <c r="H45799" s="136"/>
      <c r="K45799" s="136"/>
      <c r="O45799" s="136"/>
      <c r="T45799" s="136"/>
      <c r="W45799" s="136"/>
      <c r="Z45799" s="136"/>
      <c r="AC45799" s="136"/>
    </row>
    <row r="45800" spans="2:29">
      <c r="B45800" s="136"/>
      <c r="E45800" s="136"/>
      <c r="H45800" s="136"/>
      <c r="K45800" s="136"/>
      <c r="O45800" s="136"/>
      <c r="T45800" s="136"/>
      <c r="W45800" s="136"/>
      <c r="Z45800" s="136"/>
      <c r="AC45800" s="136"/>
    </row>
    <row r="45801" spans="2:29">
      <c r="B45801" s="136"/>
      <c r="E45801" s="136"/>
      <c r="H45801" s="136"/>
      <c r="K45801" s="136"/>
      <c r="O45801" s="136"/>
      <c r="T45801" s="136"/>
      <c r="W45801" s="136"/>
      <c r="Z45801" s="136"/>
      <c r="AC45801" s="136"/>
    </row>
    <row r="45802" spans="2:29">
      <c r="B45802" s="136"/>
      <c r="E45802" s="136"/>
      <c r="H45802" s="136"/>
      <c r="K45802" s="136"/>
      <c r="O45802" s="136"/>
      <c r="T45802" s="136"/>
      <c r="W45802" s="136"/>
      <c r="Z45802" s="136"/>
      <c r="AC45802" s="136"/>
    </row>
    <row r="45803" spans="2:29">
      <c r="B45803" s="136"/>
      <c r="E45803" s="136"/>
      <c r="H45803" s="136"/>
      <c r="K45803" s="136"/>
      <c r="O45803" s="136"/>
      <c r="T45803" s="136"/>
      <c r="W45803" s="136"/>
      <c r="Z45803" s="136"/>
      <c r="AC45803" s="136"/>
    </row>
    <row r="45804" spans="2:29">
      <c r="B45804" s="136"/>
      <c r="E45804" s="136"/>
      <c r="H45804" s="136"/>
      <c r="K45804" s="136"/>
      <c r="O45804" s="136"/>
      <c r="T45804" s="136"/>
      <c r="W45804" s="136"/>
      <c r="Z45804" s="136"/>
      <c r="AC45804" s="136"/>
    </row>
    <row r="45805" spans="2:29">
      <c r="B45805" s="136"/>
      <c r="E45805" s="136"/>
      <c r="H45805" s="136"/>
      <c r="K45805" s="136"/>
      <c r="O45805" s="136"/>
      <c r="T45805" s="136"/>
      <c r="W45805" s="136"/>
      <c r="Z45805" s="136"/>
      <c r="AC45805" s="136"/>
    </row>
    <row r="45806" spans="2:29">
      <c r="B45806" s="136"/>
      <c r="E45806" s="136"/>
      <c r="H45806" s="136"/>
      <c r="K45806" s="136"/>
      <c r="O45806" s="136"/>
      <c r="T45806" s="136"/>
      <c r="W45806" s="136"/>
      <c r="Z45806" s="136"/>
      <c r="AC45806" s="136"/>
    </row>
    <row r="45807" spans="2:29">
      <c r="B45807" s="136"/>
      <c r="E45807" s="136"/>
      <c r="H45807" s="136"/>
      <c r="K45807" s="136"/>
      <c r="O45807" s="136"/>
      <c r="T45807" s="136"/>
      <c r="W45807" s="136"/>
      <c r="Z45807" s="136"/>
      <c r="AC45807" s="136"/>
    </row>
    <row r="45808" spans="2:29">
      <c r="B45808" s="136"/>
      <c r="E45808" s="136"/>
      <c r="H45808" s="136"/>
      <c r="K45808" s="136"/>
      <c r="O45808" s="136"/>
      <c r="T45808" s="136"/>
      <c r="W45808" s="136"/>
      <c r="Z45808" s="136"/>
      <c r="AC45808" s="136"/>
    </row>
    <row r="45809" spans="2:29">
      <c r="B45809" s="136"/>
      <c r="E45809" s="136"/>
      <c r="H45809" s="136"/>
      <c r="K45809" s="136"/>
      <c r="O45809" s="136"/>
      <c r="T45809" s="136"/>
      <c r="W45809" s="136"/>
      <c r="Z45809" s="136"/>
      <c r="AC45809" s="136"/>
    </row>
    <row r="45810" spans="2:29">
      <c r="B45810" s="136"/>
      <c r="E45810" s="136"/>
      <c r="H45810" s="136"/>
      <c r="K45810" s="136"/>
      <c r="O45810" s="136"/>
      <c r="T45810" s="136"/>
      <c r="W45810" s="136"/>
      <c r="Z45810" s="136"/>
      <c r="AC45810" s="136"/>
    </row>
    <row r="45811" spans="2:29">
      <c r="B45811" s="136"/>
      <c r="E45811" s="136"/>
      <c r="H45811" s="136"/>
      <c r="K45811" s="136"/>
      <c r="O45811" s="136"/>
      <c r="T45811" s="136"/>
      <c r="W45811" s="136"/>
      <c r="Z45811" s="136"/>
      <c r="AC45811" s="136"/>
    </row>
    <row r="45812" spans="2:29">
      <c r="B45812" s="136"/>
      <c r="E45812" s="136"/>
      <c r="H45812" s="136"/>
      <c r="K45812" s="136"/>
      <c r="O45812" s="136"/>
      <c r="T45812" s="136"/>
      <c r="W45812" s="136"/>
      <c r="Z45812" s="136"/>
      <c r="AC45812" s="136"/>
    </row>
    <row r="45813" spans="2:29">
      <c r="B45813" s="136"/>
      <c r="E45813" s="136"/>
      <c r="H45813" s="136"/>
      <c r="K45813" s="136"/>
      <c r="O45813" s="136"/>
      <c r="T45813" s="136"/>
      <c r="W45813" s="136"/>
      <c r="Z45813" s="136"/>
      <c r="AC45813" s="136"/>
    </row>
    <row r="45814" spans="2:29">
      <c r="B45814" s="136"/>
      <c r="E45814" s="136"/>
      <c r="H45814" s="136"/>
      <c r="K45814" s="136"/>
      <c r="O45814" s="136"/>
      <c r="T45814" s="136"/>
      <c r="W45814" s="136"/>
      <c r="Z45814" s="136"/>
      <c r="AC45814" s="136"/>
    </row>
    <row r="45815" spans="2:29">
      <c r="B45815" s="136"/>
      <c r="E45815" s="136"/>
      <c r="H45815" s="136"/>
      <c r="K45815" s="136"/>
      <c r="O45815" s="136"/>
      <c r="T45815" s="136"/>
      <c r="W45815" s="136"/>
      <c r="Z45815" s="136"/>
      <c r="AC45815" s="136"/>
    </row>
    <row r="45816" spans="2:29">
      <c r="B45816" s="136"/>
      <c r="E45816" s="136"/>
      <c r="H45816" s="136"/>
      <c r="K45816" s="136"/>
      <c r="O45816" s="136"/>
      <c r="T45816" s="136"/>
      <c r="W45816" s="136"/>
      <c r="Z45816" s="136"/>
      <c r="AC45816" s="136"/>
    </row>
    <row r="45817" spans="2:29">
      <c r="B45817" s="136"/>
      <c r="E45817" s="136"/>
      <c r="H45817" s="136"/>
      <c r="K45817" s="136"/>
      <c r="O45817" s="136"/>
      <c r="T45817" s="136"/>
      <c r="W45817" s="136"/>
      <c r="Z45817" s="136"/>
      <c r="AC45817" s="136"/>
    </row>
    <row r="45818" spans="2:29">
      <c r="B45818" s="136"/>
      <c r="E45818" s="136"/>
      <c r="H45818" s="136"/>
      <c r="K45818" s="136"/>
      <c r="O45818" s="136"/>
      <c r="T45818" s="136"/>
      <c r="W45818" s="136"/>
      <c r="Z45818" s="136"/>
      <c r="AC45818" s="136"/>
    </row>
    <row r="45819" spans="2:29">
      <c r="B45819" s="136"/>
      <c r="E45819" s="136"/>
      <c r="H45819" s="136"/>
      <c r="K45819" s="136"/>
      <c r="O45819" s="136"/>
      <c r="T45819" s="136"/>
      <c r="W45819" s="136"/>
      <c r="Z45819" s="136"/>
      <c r="AC45819" s="136"/>
    </row>
    <row r="45820" spans="2:29">
      <c r="B45820" s="136"/>
      <c r="E45820" s="136"/>
      <c r="H45820" s="136"/>
      <c r="K45820" s="136"/>
      <c r="O45820" s="136"/>
      <c r="T45820" s="136"/>
      <c r="W45820" s="136"/>
      <c r="Z45820" s="136"/>
      <c r="AC45820" s="136"/>
    </row>
    <row r="45821" spans="2:29">
      <c r="B45821" s="136"/>
      <c r="E45821" s="136"/>
      <c r="H45821" s="136"/>
      <c r="K45821" s="136"/>
      <c r="O45821" s="136"/>
      <c r="T45821" s="136"/>
      <c r="W45821" s="136"/>
      <c r="Z45821" s="136"/>
      <c r="AC45821" s="136"/>
    </row>
    <row r="45822" spans="2:29">
      <c r="B45822" s="136"/>
      <c r="E45822" s="136"/>
      <c r="H45822" s="136"/>
      <c r="K45822" s="136"/>
      <c r="O45822" s="136"/>
      <c r="T45822" s="136"/>
      <c r="W45822" s="136"/>
      <c r="Z45822" s="136"/>
      <c r="AC45822" s="136"/>
    </row>
    <row r="45823" spans="2:29">
      <c r="B45823" s="136"/>
      <c r="E45823" s="136"/>
      <c r="H45823" s="136"/>
      <c r="K45823" s="136"/>
      <c r="O45823" s="136"/>
      <c r="T45823" s="136"/>
      <c r="W45823" s="136"/>
      <c r="Z45823" s="136"/>
      <c r="AC45823" s="136"/>
    </row>
    <row r="45824" spans="2:29">
      <c r="B45824" s="136"/>
      <c r="E45824" s="136"/>
      <c r="H45824" s="136"/>
      <c r="K45824" s="136"/>
      <c r="O45824" s="136"/>
      <c r="T45824" s="136"/>
      <c r="W45824" s="136"/>
      <c r="Z45824" s="136"/>
      <c r="AC45824" s="136"/>
    </row>
    <row r="45825" spans="2:29">
      <c r="B45825" s="136"/>
      <c r="E45825" s="136"/>
      <c r="H45825" s="136"/>
      <c r="K45825" s="136"/>
      <c r="O45825" s="136"/>
      <c r="T45825" s="136"/>
      <c r="W45825" s="136"/>
      <c r="Z45825" s="136"/>
      <c r="AC45825" s="136"/>
    </row>
    <row r="45826" spans="2:29">
      <c r="B45826" s="136"/>
      <c r="E45826" s="136"/>
      <c r="H45826" s="136"/>
      <c r="K45826" s="136"/>
      <c r="O45826" s="136"/>
      <c r="T45826" s="136"/>
      <c r="W45826" s="136"/>
      <c r="Z45826" s="136"/>
      <c r="AC45826" s="136"/>
    </row>
    <row r="45827" spans="2:29">
      <c r="B45827" s="136"/>
      <c r="E45827" s="136"/>
      <c r="H45827" s="136"/>
      <c r="K45827" s="136"/>
      <c r="O45827" s="136"/>
      <c r="T45827" s="136"/>
      <c r="W45827" s="136"/>
      <c r="Z45827" s="136"/>
      <c r="AC45827" s="136"/>
    </row>
    <row r="45828" spans="2:29">
      <c r="B45828" s="136"/>
      <c r="E45828" s="136"/>
      <c r="H45828" s="136"/>
      <c r="K45828" s="136"/>
      <c r="O45828" s="136"/>
      <c r="T45828" s="136"/>
      <c r="W45828" s="136"/>
      <c r="Z45828" s="136"/>
      <c r="AC45828" s="136"/>
    </row>
    <row r="45829" spans="2:29">
      <c r="B45829" s="136"/>
      <c r="E45829" s="136"/>
      <c r="H45829" s="136"/>
      <c r="K45829" s="136"/>
      <c r="O45829" s="136"/>
      <c r="T45829" s="136"/>
      <c r="W45829" s="136"/>
      <c r="Z45829" s="136"/>
      <c r="AC45829" s="136"/>
    </row>
    <row r="45830" spans="2:29">
      <c r="B45830" s="136"/>
      <c r="E45830" s="136"/>
      <c r="H45830" s="136"/>
      <c r="K45830" s="136"/>
      <c r="O45830" s="136"/>
      <c r="T45830" s="136"/>
      <c r="W45830" s="136"/>
      <c r="Z45830" s="136"/>
      <c r="AC45830" s="136"/>
    </row>
    <row r="45831" spans="2:29">
      <c r="B45831" s="136"/>
      <c r="E45831" s="136"/>
      <c r="H45831" s="136"/>
      <c r="K45831" s="136"/>
      <c r="O45831" s="136"/>
      <c r="T45831" s="136"/>
      <c r="W45831" s="136"/>
      <c r="Z45831" s="136"/>
      <c r="AC45831" s="136"/>
    </row>
    <row r="45832" spans="2:29">
      <c r="B45832" s="136"/>
      <c r="E45832" s="136"/>
      <c r="H45832" s="136"/>
      <c r="K45832" s="136"/>
      <c r="O45832" s="136"/>
      <c r="T45832" s="136"/>
      <c r="W45832" s="136"/>
      <c r="Z45832" s="136"/>
      <c r="AC45832" s="136"/>
    </row>
    <row r="45833" spans="2:29">
      <c r="B45833" s="136"/>
      <c r="E45833" s="136"/>
      <c r="H45833" s="136"/>
      <c r="K45833" s="136"/>
      <c r="O45833" s="136"/>
      <c r="T45833" s="136"/>
      <c r="W45833" s="136"/>
      <c r="Z45833" s="136"/>
      <c r="AC45833" s="136"/>
    </row>
    <row r="45834" spans="2:29">
      <c r="B45834" s="136"/>
      <c r="E45834" s="136"/>
      <c r="H45834" s="136"/>
      <c r="K45834" s="136"/>
      <c r="O45834" s="136"/>
      <c r="T45834" s="136"/>
      <c r="W45834" s="136"/>
      <c r="Z45834" s="136"/>
      <c r="AC45834" s="136"/>
    </row>
    <row r="45835" spans="2:29">
      <c r="B45835" s="136"/>
      <c r="E45835" s="136"/>
      <c r="H45835" s="136"/>
      <c r="K45835" s="136"/>
      <c r="O45835" s="136"/>
      <c r="T45835" s="136"/>
      <c r="W45835" s="136"/>
      <c r="Z45835" s="136"/>
      <c r="AC45835" s="136"/>
    </row>
    <row r="45836" spans="2:29">
      <c r="B45836" s="136"/>
      <c r="E45836" s="136"/>
      <c r="H45836" s="136"/>
      <c r="K45836" s="136"/>
      <c r="O45836" s="136"/>
      <c r="T45836" s="136"/>
      <c r="W45836" s="136"/>
      <c r="Z45836" s="136"/>
      <c r="AC45836" s="136"/>
    </row>
    <row r="45837" spans="2:29">
      <c r="B45837" s="136"/>
      <c r="E45837" s="136"/>
      <c r="H45837" s="136"/>
      <c r="K45837" s="136"/>
      <c r="O45837" s="136"/>
      <c r="T45837" s="136"/>
      <c r="W45837" s="136"/>
      <c r="Z45837" s="136"/>
      <c r="AC45837" s="136"/>
    </row>
    <row r="45838" spans="2:29">
      <c r="B45838" s="136"/>
      <c r="E45838" s="136"/>
      <c r="H45838" s="136"/>
      <c r="K45838" s="136"/>
      <c r="O45838" s="136"/>
      <c r="T45838" s="136"/>
      <c r="W45838" s="136"/>
      <c r="Z45838" s="136"/>
      <c r="AC45838" s="136"/>
    </row>
    <row r="45839" spans="2:29">
      <c r="B45839" s="136"/>
      <c r="E45839" s="136"/>
      <c r="H45839" s="136"/>
      <c r="K45839" s="136"/>
      <c r="O45839" s="136"/>
      <c r="T45839" s="136"/>
      <c r="W45839" s="136"/>
      <c r="Z45839" s="136"/>
      <c r="AC45839" s="136"/>
    </row>
    <row r="45840" spans="2:29">
      <c r="B45840" s="136"/>
      <c r="E45840" s="136"/>
      <c r="H45840" s="136"/>
      <c r="K45840" s="136"/>
      <c r="O45840" s="136"/>
      <c r="T45840" s="136"/>
      <c r="W45840" s="136"/>
      <c r="Z45840" s="136"/>
      <c r="AC45840" s="136"/>
    </row>
    <row r="45841" spans="2:29">
      <c r="B45841" s="136"/>
      <c r="E45841" s="136"/>
      <c r="H45841" s="136"/>
      <c r="K45841" s="136"/>
      <c r="O45841" s="136"/>
      <c r="T45841" s="136"/>
      <c r="W45841" s="136"/>
      <c r="Z45841" s="136"/>
      <c r="AC45841" s="136"/>
    </row>
    <row r="45842" spans="2:29">
      <c r="B45842" s="136"/>
      <c r="E45842" s="136"/>
      <c r="H45842" s="136"/>
      <c r="K45842" s="136"/>
      <c r="O45842" s="136"/>
      <c r="T45842" s="136"/>
      <c r="W45842" s="136"/>
      <c r="Z45842" s="136"/>
      <c r="AC45842" s="136"/>
    </row>
    <row r="45843" spans="2:29">
      <c r="B45843" s="136"/>
      <c r="E45843" s="136"/>
      <c r="H45843" s="136"/>
      <c r="K45843" s="136"/>
      <c r="O45843" s="136"/>
      <c r="T45843" s="136"/>
      <c r="W45843" s="136"/>
      <c r="Z45843" s="136"/>
      <c r="AC45843" s="136"/>
    </row>
    <row r="45844" spans="2:29">
      <c r="B45844" s="136"/>
      <c r="E45844" s="136"/>
      <c r="H45844" s="136"/>
      <c r="K45844" s="136"/>
      <c r="O45844" s="136"/>
      <c r="T45844" s="136"/>
      <c r="W45844" s="136"/>
      <c r="Z45844" s="136"/>
      <c r="AC45844" s="136"/>
    </row>
    <row r="45845" spans="2:29">
      <c r="B45845" s="136"/>
      <c r="E45845" s="136"/>
      <c r="H45845" s="136"/>
      <c r="K45845" s="136"/>
      <c r="O45845" s="136"/>
      <c r="T45845" s="136"/>
      <c r="W45845" s="136"/>
      <c r="Z45845" s="136"/>
      <c r="AC45845" s="136"/>
    </row>
    <row r="45846" spans="2:29">
      <c r="B45846" s="136"/>
      <c r="E45846" s="136"/>
      <c r="H45846" s="136"/>
      <c r="K45846" s="136"/>
      <c r="O45846" s="136"/>
      <c r="T45846" s="136"/>
      <c r="W45846" s="136"/>
      <c r="Z45846" s="136"/>
      <c r="AC45846" s="136"/>
    </row>
    <row r="45847" spans="2:29">
      <c r="B45847" s="136"/>
      <c r="E45847" s="136"/>
      <c r="H45847" s="136"/>
      <c r="K45847" s="136"/>
      <c r="O45847" s="136"/>
      <c r="T45847" s="136"/>
      <c r="W45847" s="136"/>
      <c r="Z45847" s="136"/>
      <c r="AC45847" s="136"/>
    </row>
    <row r="45848" spans="2:29">
      <c r="B45848" s="136"/>
      <c r="E45848" s="136"/>
      <c r="H45848" s="136"/>
      <c r="K45848" s="136"/>
      <c r="O45848" s="136"/>
      <c r="T45848" s="136"/>
      <c r="W45848" s="136"/>
      <c r="Z45848" s="136"/>
      <c r="AC45848" s="136"/>
    </row>
    <row r="45849" spans="2:29">
      <c r="B45849" s="136"/>
      <c r="E45849" s="136"/>
      <c r="H45849" s="136"/>
      <c r="K45849" s="136"/>
      <c r="O45849" s="136"/>
      <c r="T45849" s="136"/>
      <c r="W45849" s="136"/>
      <c r="Z45849" s="136"/>
      <c r="AC45849" s="136"/>
    </row>
    <row r="45850" spans="2:29">
      <c r="B45850" s="136"/>
      <c r="E45850" s="136"/>
      <c r="H45850" s="136"/>
      <c r="K45850" s="136"/>
      <c r="O45850" s="136"/>
      <c r="T45850" s="136"/>
      <c r="W45850" s="136"/>
      <c r="Z45850" s="136"/>
      <c r="AC45850" s="136"/>
    </row>
    <row r="45851" spans="2:29">
      <c r="B45851" s="136"/>
      <c r="E45851" s="136"/>
      <c r="H45851" s="136"/>
      <c r="K45851" s="136"/>
      <c r="O45851" s="136"/>
      <c r="T45851" s="136"/>
      <c r="W45851" s="136"/>
      <c r="Z45851" s="136"/>
      <c r="AC45851" s="136"/>
    </row>
    <row r="45852" spans="2:29">
      <c r="B45852" s="136"/>
      <c r="E45852" s="136"/>
      <c r="H45852" s="136"/>
      <c r="K45852" s="136"/>
      <c r="O45852" s="136"/>
      <c r="T45852" s="136"/>
      <c r="W45852" s="136"/>
      <c r="Z45852" s="136"/>
      <c r="AC45852" s="136"/>
    </row>
    <row r="45853" spans="2:29">
      <c r="B45853" s="136"/>
      <c r="E45853" s="136"/>
      <c r="H45853" s="136"/>
      <c r="K45853" s="136"/>
      <c r="O45853" s="136"/>
      <c r="T45853" s="136"/>
      <c r="W45853" s="136"/>
      <c r="Z45853" s="136"/>
      <c r="AC45853" s="136"/>
    </row>
    <row r="45854" spans="2:29">
      <c r="B45854" s="136"/>
      <c r="E45854" s="136"/>
      <c r="H45854" s="136"/>
      <c r="K45854" s="136"/>
      <c r="O45854" s="136"/>
      <c r="T45854" s="136"/>
      <c r="W45854" s="136"/>
      <c r="Z45854" s="136"/>
      <c r="AC45854" s="136"/>
    </row>
    <row r="45855" spans="2:29">
      <c r="B45855" s="136"/>
      <c r="E45855" s="136"/>
      <c r="H45855" s="136"/>
      <c r="K45855" s="136"/>
      <c r="O45855" s="136"/>
      <c r="T45855" s="136"/>
      <c r="W45855" s="136"/>
      <c r="Z45855" s="136"/>
      <c r="AC45855" s="136"/>
    </row>
    <row r="45856" spans="2:29">
      <c r="B45856" s="136"/>
      <c r="E45856" s="136"/>
      <c r="H45856" s="136"/>
      <c r="K45856" s="136"/>
      <c r="O45856" s="136"/>
      <c r="T45856" s="136"/>
      <c r="W45856" s="136"/>
      <c r="Z45856" s="136"/>
      <c r="AC45856" s="136"/>
    </row>
    <row r="45857" spans="2:29">
      <c r="B45857" s="136"/>
      <c r="E45857" s="136"/>
      <c r="H45857" s="136"/>
      <c r="K45857" s="136"/>
      <c r="O45857" s="136"/>
      <c r="T45857" s="136"/>
      <c r="W45857" s="136"/>
      <c r="Z45857" s="136"/>
      <c r="AC45857" s="136"/>
    </row>
    <row r="45858" spans="2:29">
      <c r="B45858" s="136"/>
      <c r="E45858" s="136"/>
      <c r="H45858" s="136"/>
      <c r="K45858" s="136"/>
      <c r="O45858" s="136"/>
      <c r="T45858" s="136"/>
      <c r="W45858" s="136"/>
      <c r="Z45858" s="136"/>
      <c r="AC45858" s="136"/>
    </row>
    <row r="45859" spans="2:29">
      <c r="B45859" s="136"/>
      <c r="E45859" s="136"/>
      <c r="H45859" s="136"/>
      <c r="K45859" s="136"/>
      <c r="O45859" s="136"/>
      <c r="T45859" s="136"/>
      <c r="W45859" s="136"/>
      <c r="Z45859" s="136"/>
      <c r="AC45859" s="136"/>
    </row>
    <row r="45860" spans="2:29">
      <c r="B45860" s="136"/>
      <c r="E45860" s="136"/>
      <c r="H45860" s="136"/>
      <c r="K45860" s="136"/>
      <c r="O45860" s="136"/>
      <c r="T45860" s="136"/>
      <c r="W45860" s="136"/>
      <c r="Z45860" s="136"/>
      <c r="AC45860" s="136"/>
    </row>
    <row r="45861" spans="2:29">
      <c r="B45861" s="136"/>
      <c r="E45861" s="136"/>
      <c r="H45861" s="136"/>
      <c r="K45861" s="136"/>
      <c r="O45861" s="136"/>
      <c r="T45861" s="136"/>
      <c r="W45861" s="136"/>
      <c r="Z45861" s="136"/>
      <c r="AC45861" s="136"/>
    </row>
    <row r="45862" spans="2:29">
      <c r="B45862" s="136"/>
      <c r="E45862" s="136"/>
      <c r="H45862" s="136"/>
      <c r="K45862" s="136"/>
      <c r="O45862" s="136"/>
      <c r="T45862" s="136"/>
      <c r="W45862" s="136"/>
      <c r="Z45862" s="136"/>
      <c r="AC45862" s="136"/>
    </row>
    <row r="45863" spans="2:29">
      <c r="B45863" s="136"/>
      <c r="E45863" s="136"/>
      <c r="H45863" s="136"/>
      <c r="K45863" s="136"/>
      <c r="O45863" s="136"/>
      <c r="T45863" s="136"/>
      <c r="W45863" s="136"/>
      <c r="Z45863" s="136"/>
      <c r="AC45863" s="136"/>
    </row>
    <row r="45864" spans="2:29">
      <c r="B45864" s="136"/>
      <c r="E45864" s="136"/>
      <c r="H45864" s="136"/>
      <c r="K45864" s="136"/>
      <c r="O45864" s="136"/>
      <c r="T45864" s="136"/>
      <c r="W45864" s="136"/>
      <c r="Z45864" s="136"/>
      <c r="AC45864" s="136"/>
    </row>
    <row r="45865" spans="2:29">
      <c r="B45865" s="136"/>
      <c r="E45865" s="136"/>
      <c r="H45865" s="136"/>
      <c r="K45865" s="136"/>
      <c r="O45865" s="136"/>
      <c r="T45865" s="136"/>
      <c r="W45865" s="136"/>
      <c r="Z45865" s="136"/>
      <c r="AC45865" s="136"/>
    </row>
    <row r="45866" spans="2:29">
      <c r="B45866" s="136"/>
      <c r="E45866" s="136"/>
      <c r="H45866" s="136"/>
      <c r="K45866" s="136"/>
      <c r="O45866" s="136"/>
      <c r="T45866" s="136"/>
      <c r="W45866" s="136"/>
      <c r="Z45866" s="136"/>
      <c r="AC45866" s="136"/>
    </row>
    <row r="45867" spans="2:29">
      <c r="B45867" s="136"/>
      <c r="E45867" s="136"/>
      <c r="H45867" s="136"/>
      <c r="K45867" s="136"/>
      <c r="O45867" s="136"/>
      <c r="T45867" s="136"/>
      <c r="W45867" s="136"/>
      <c r="Z45867" s="136"/>
      <c r="AC45867" s="136"/>
    </row>
    <row r="45868" spans="2:29">
      <c r="B45868" s="136"/>
      <c r="E45868" s="136"/>
      <c r="H45868" s="136"/>
      <c r="K45868" s="136"/>
      <c r="O45868" s="136"/>
      <c r="T45868" s="136"/>
      <c r="W45868" s="136"/>
      <c r="Z45868" s="136"/>
      <c r="AC45868" s="136"/>
    </row>
    <row r="45869" spans="2:29">
      <c r="B45869" s="136"/>
      <c r="E45869" s="136"/>
      <c r="H45869" s="136"/>
      <c r="K45869" s="136"/>
      <c r="O45869" s="136"/>
      <c r="T45869" s="136"/>
      <c r="W45869" s="136"/>
      <c r="Z45869" s="136"/>
      <c r="AC45869" s="136"/>
    </row>
    <row r="45870" spans="2:29">
      <c r="B45870" s="136"/>
      <c r="E45870" s="136"/>
      <c r="H45870" s="136"/>
      <c r="K45870" s="136"/>
      <c r="O45870" s="136"/>
      <c r="T45870" s="136"/>
      <c r="W45870" s="136"/>
      <c r="Z45870" s="136"/>
      <c r="AC45870" s="136"/>
    </row>
    <row r="45871" spans="2:29">
      <c r="B45871" s="136"/>
      <c r="E45871" s="136"/>
      <c r="H45871" s="136"/>
      <c r="K45871" s="136"/>
      <c r="O45871" s="136"/>
      <c r="T45871" s="136"/>
      <c r="W45871" s="136"/>
      <c r="Z45871" s="136"/>
      <c r="AC45871" s="136"/>
    </row>
    <row r="45872" spans="2:29">
      <c r="B45872" s="136"/>
      <c r="E45872" s="136"/>
      <c r="H45872" s="136"/>
      <c r="K45872" s="136"/>
      <c r="O45872" s="136"/>
      <c r="T45872" s="136"/>
      <c r="W45872" s="136"/>
      <c r="Z45872" s="136"/>
      <c r="AC45872" s="136"/>
    </row>
    <row r="45873" spans="2:29">
      <c r="B45873" s="136"/>
      <c r="E45873" s="136"/>
      <c r="H45873" s="136"/>
      <c r="K45873" s="136"/>
      <c r="O45873" s="136"/>
      <c r="T45873" s="136"/>
      <c r="W45873" s="136"/>
      <c r="Z45873" s="136"/>
      <c r="AC45873" s="136"/>
    </row>
    <row r="45874" spans="2:29">
      <c r="B45874" s="136"/>
      <c r="E45874" s="136"/>
      <c r="H45874" s="136"/>
      <c r="K45874" s="136"/>
      <c r="O45874" s="136"/>
      <c r="T45874" s="136"/>
      <c r="W45874" s="136"/>
      <c r="Z45874" s="136"/>
      <c r="AC45874" s="136"/>
    </row>
    <row r="45875" spans="2:29">
      <c r="B45875" s="136"/>
      <c r="E45875" s="136"/>
      <c r="H45875" s="136"/>
      <c r="K45875" s="136"/>
      <c r="O45875" s="136"/>
      <c r="T45875" s="136"/>
      <c r="W45875" s="136"/>
      <c r="Z45875" s="136"/>
      <c r="AC45875" s="136"/>
    </row>
    <row r="45876" spans="2:29">
      <c r="B45876" s="136"/>
      <c r="E45876" s="136"/>
      <c r="H45876" s="136"/>
      <c r="K45876" s="136"/>
      <c r="O45876" s="136"/>
      <c r="T45876" s="136"/>
      <c r="W45876" s="136"/>
      <c r="Z45876" s="136"/>
      <c r="AC45876" s="136"/>
    </row>
    <row r="45877" spans="2:29">
      <c r="B45877" s="136"/>
      <c r="E45877" s="136"/>
      <c r="H45877" s="136"/>
      <c r="K45877" s="136"/>
      <c r="O45877" s="136"/>
      <c r="T45877" s="136"/>
      <c r="W45877" s="136"/>
      <c r="Z45877" s="136"/>
      <c r="AC45877" s="136"/>
    </row>
    <row r="45878" spans="2:29">
      <c r="B45878" s="136"/>
      <c r="E45878" s="136"/>
      <c r="H45878" s="136"/>
      <c r="K45878" s="136"/>
      <c r="O45878" s="136"/>
      <c r="T45878" s="136"/>
      <c r="W45878" s="136"/>
      <c r="Z45878" s="136"/>
      <c r="AC45878" s="136"/>
    </row>
    <row r="45879" spans="2:29">
      <c r="B45879" s="136"/>
      <c r="E45879" s="136"/>
      <c r="H45879" s="136"/>
      <c r="K45879" s="136"/>
      <c r="O45879" s="136"/>
      <c r="T45879" s="136"/>
      <c r="W45879" s="136"/>
      <c r="Z45879" s="136"/>
      <c r="AC45879" s="136"/>
    </row>
    <row r="45880" spans="2:29">
      <c r="B45880" s="136"/>
      <c r="E45880" s="136"/>
      <c r="H45880" s="136"/>
      <c r="K45880" s="136"/>
      <c r="O45880" s="136"/>
      <c r="T45880" s="136"/>
      <c r="W45880" s="136"/>
      <c r="Z45880" s="136"/>
      <c r="AC45880" s="136"/>
    </row>
    <row r="45881" spans="2:29">
      <c r="B45881" s="136"/>
      <c r="E45881" s="136"/>
      <c r="H45881" s="136"/>
      <c r="K45881" s="136"/>
      <c r="O45881" s="136"/>
      <c r="T45881" s="136"/>
      <c r="W45881" s="136"/>
      <c r="Z45881" s="136"/>
      <c r="AC45881" s="136"/>
    </row>
    <row r="45882" spans="2:29">
      <c r="B45882" s="136"/>
      <c r="E45882" s="136"/>
      <c r="H45882" s="136"/>
      <c r="K45882" s="136"/>
      <c r="O45882" s="136"/>
      <c r="T45882" s="136"/>
      <c r="W45882" s="136"/>
      <c r="Z45882" s="136"/>
      <c r="AC45882" s="136"/>
    </row>
    <row r="45883" spans="2:29">
      <c r="B45883" s="136"/>
      <c r="E45883" s="136"/>
      <c r="H45883" s="136"/>
      <c r="K45883" s="136"/>
      <c r="O45883" s="136"/>
      <c r="T45883" s="136"/>
      <c r="W45883" s="136"/>
      <c r="Z45883" s="136"/>
      <c r="AC45883" s="136"/>
    </row>
    <row r="45884" spans="2:29">
      <c r="B45884" s="136"/>
      <c r="E45884" s="136"/>
      <c r="H45884" s="136"/>
      <c r="K45884" s="136"/>
      <c r="O45884" s="136"/>
      <c r="T45884" s="136"/>
      <c r="W45884" s="136"/>
      <c r="Z45884" s="136"/>
      <c r="AC45884" s="136"/>
    </row>
    <row r="45885" spans="2:29">
      <c r="B45885" s="136"/>
      <c r="E45885" s="136"/>
      <c r="H45885" s="136"/>
      <c r="K45885" s="136"/>
      <c r="O45885" s="136"/>
      <c r="T45885" s="136"/>
      <c r="W45885" s="136"/>
      <c r="Z45885" s="136"/>
      <c r="AC45885" s="136"/>
    </row>
    <row r="45886" spans="2:29">
      <c r="B45886" s="136"/>
      <c r="E45886" s="136"/>
      <c r="H45886" s="136"/>
      <c r="K45886" s="136"/>
      <c r="O45886" s="136"/>
      <c r="T45886" s="136"/>
      <c r="W45886" s="136"/>
      <c r="Z45886" s="136"/>
      <c r="AC45886" s="136"/>
    </row>
    <row r="45887" spans="2:29">
      <c r="B45887" s="136"/>
      <c r="E45887" s="136"/>
      <c r="H45887" s="136"/>
      <c r="K45887" s="136"/>
      <c r="O45887" s="136"/>
      <c r="T45887" s="136"/>
      <c r="W45887" s="136"/>
      <c r="Z45887" s="136"/>
      <c r="AC45887" s="136"/>
    </row>
    <row r="45888" spans="2:29">
      <c r="B45888" s="136"/>
      <c r="E45888" s="136"/>
      <c r="H45888" s="136"/>
      <c r="K45888" s="136"/>
      <c r="O45888" s="136"/>
      <c r="T45888" s="136"/>
      <c r="W45888" s="136"/>
      <c r="Z45888" s="136"/>
      <c r="AC45888" s="136"/>
    </row>
    <row r="45889" spans="2:29">
      <c r="B45889" s="136"/>
      <c r="E45889" s="136"/>
      <c r="H45889" s="136"/>
      <c r="K45889" s="136"/>
      <c r="O45889" s="136"/>
      <c r="T45889" s="136"/>
      <c r="W45889" s="136"/>
      <c r="Z45889" s="136"/>
      <c r="AC45889" s="136"/>
    </row>
    <row r="45890" spans="2:29">
      <c r="B45890" s="136"/>
      <c r="E45890" s="136"/>
      <c r="H45890" s="136"/>
      <c r="K45890" s="136"/>
      <c r="O45890" s="136"/>
      <c r="T45890" s="136"/>
      <c r="W45890" s="136"/>
      <c r="Z45890" s="136"/>
      <c r="AC45890" s="136"/>
    </row>
    <row r="45891" spans="2:29">
      <c r="B45891" s="136"/>
      <c r="E45891" s="136"/>
      <c r="H45891" s="136"/>
      <c r="K45891" s="136"/>
      <c r="O45891" s="136"/>
      <c r="T45891" s="136"/>
      <c r="W45891" s="136"/>
      <c r="Z45891" s="136"/>
      <c r="AC45891" s="136"/>
    </row>
    <row r="45892" spans="2:29">
      <c r="B45892" s="136"/>
      <c r="E45892" s="136"/>
      <c r="H45892" s="136"/>
      <c r="K45892" s="136"/>
      <c r="O45892" s="136"/>
      <c r="T45892" s="136"/>
      <c r="W45892" s="136"/>
      <c r="Z45892" s="136"/>
      <c r="AC45892" s="136"/>
    </row>
    <row r="45893" spans="2:29">
      <c r="B45893" s="136"/>
      <c r="E45893" s="136"/>
      <c r="H45893" s="136"/>
      <c r="K45893" s="136"/>
      <c r="O45893" s="136"/>
      <c r="T45893" s="136"/>
      <c r="W45893" s="136"/>
      <c r="Z45893" s="136"/>
      <c r="AC45893" s="136"/>
    </row>
    <row r="45894" spans="2:29">
      <c r="B45894" s="136"/>
      <c r="E45894" s="136"/>
      <c r="H45894" s="136"/>
      <c r="K45894" s="136"/>
      <c r="O45894" s="136"/>
      <c r="T45894" s="136"/>
      <c r="W45894" s="136"/>
      <c r="Z45894" s="136"/>
      <c r="AC45894" s="136"/>
    </row>
    <row r="45895" spans="2:29">
      <c r="B45895" s="136"/>
      <c r="E45895" s="136"/>
      <c r="H45895" s="136"/>
      <c r="K45895" s="136"/>
      <c r="O45895" s="136"/>
      <c r="T45895" s="136"/>
      <c r="W45895" s="136"/>
      <c r="Z45895" s="136"/>
      <c r="AC45895" s="136"/>
    </row>
    <row r="45896" spans="2:29">
      <c r="B45896" s="136"/>
      <c r="E45896" s="136"/>
      <c r="H45896" s="136"/>
      <c r="K45896" s="136"/>
      <c r="O45896" s="136"/>
      <c r="T45896" s="136"/>
      <c r="W45896" s="136"/>
      <c r="Z45896" s="136"/>
      <c r="AC45896" s="136"/>
    </row>
    <row r="45897" spans="2:29">
      <c r="B45897" s="136"/>
      <c r="E45897" s="136"/>
      <c r="H45897" s="136"/>
      <c r="K45897" s="136"/>
      <c r="O45897" s="136"/>
      <c r="T45897" s="136"/>
      <c r="W45897" s="136"/>
      <c r="Z45897" s="136"/>
      <c r="AC45897" s="136"/>
    </row>
    <row r="45898" spans="2:29">
      <c r="B45898" s="136"/>
      <c r="E45898" s="136"/>
      <c r="H45898" s="136"/>
      <c r="K45898" s="136"/>
      <c r="O45898" s="136"/>
      <c r="T45898" s="136"/>
      <c r="W45898" s="136"/>
      <c r="Z45898" s="136"/>
      <c r="AC45898" s="136"/>
    </row>
    <row r="45899" spans="2:29">
      <c r="B45899" s="136"/>
      <c r="E45899" s="136"/>
      <c r="H45899" s="136"/>
      <c r="K45899" s="136"/>
      <c r="O45899" s="136"/>
      <c r="T45899" s="136"/>
      <c r="W45899" s="136"/>
      <c r="Z45899" s="136"/>
      <c r="AC45899" s="136"/>
    </row>
    <row r="45900" spans="2:29">
      <c r="B45900" s="136"/>
      <c r="E45900" s="136"/>
      <c r="H45900" s="136"/>
      <c r="K45900" s="136"/>
      <c r="O45900" s="136"/>
      <c r="T45900" s="136"/>
      <c r="W45900" s="136"/>
      <c r="Z45900" s="136"/>
      <c r="AC45900" s="136"/>
    </row>
    <row r="45901" spans="2:29">
      <c r="B45901" s="136"/>
      <c r="E45901" s="136"/>
      <c r="H45901" s="136"/>
      <c r="K45901" s="136"/>
      <c r="O45901" s="136"/>
      <c r="T45901" s="136"/>
      <c r="W45901" s="136"/>
      <c r="Z45901" s="136"/>
      <c r="AC45901" s="136"/>
    </row>
    <row r="45902" spans="2:29">
      <c r="B45902" s="136"/>
      <c r="E45902" s="136"/>
      <c r="H45902" s="136"/>
      <c r="K45902" s="136"/>
      <c r="O45902" s="136"/>
      <c r="T45902" s="136"/>
      <c r="W45902" s="136"/>
      <c r="Z45902" s="136"/>
      <c r="AC45902" s="136"/>
    </row>
    <row r="45903" spans="2:29">
      <c r="B45903" s="136"/>
      <c r="E45903" s="136"/>
      <c r="H45903" s="136"/>
      <c r="K45903" s="136"/>
      <c r="O45903" s="136"/>
      <c r="T45903" s="136"/>
      <c r="W45903" s="136"/>
      <c r="Z45903" s="136"/>
      <c r="AC45903" s="136"/>
    </row>
    <row r="45904" spans="2:29">
      <c r="B45904" s="136"/>
      <c r="E45904" s="136"/>
      <c r="H45904" s="136"/>
      <c r="K45904" s="136"/>
      <c r="O45904" s="136"/>
      <c r="T45904" s="136"/>
      <c r="W45904" s="136"/>
      <c r="Z45904" s="136"/>
      <c r="AC45904" s="136"/>
    </row>
    <row r="45905" spans="2:29">
      <c r="B45905" s="136"/>
      <c r="E45905" s="136"/>
      <c r="H45905" s="136"/>
      <c r="K45905" s="136"/>
      <c r="O45905" s="136"/>
      <c r="T45905" s="136"/>
      <c r="W45905" s="136"/>
      <c r="Z45905" s="136"/>
      <c r="AC45905" s="136"/>
    </row>
    <row r="45906" spans="2:29">
      <c r="B45906" s="136"/>
      <c r="E45906" s="136"/>
      <c r="H45906" s="136"/>
      <c r="K45906" s="136"/>
      <c r="O45906" s="136"/>
      <c r="T45906" s="136"/>
      <c r="W45906" s="136"/>
      <c r="Z45906" s="136"/>
      <c r="AC45906" s="136"/>
    </row>
    <row r="45907" spans="2:29">
      <c r="B45907" s="136"/>
      <c r="E45907" s="136"/>
      <c r="H45907" s="136"/>
      <c r="K45907" s="136"/>
      <c r="O45907" s="136"/>
      <c r="T45907" s="136"/>
      <c r="W45907" s="136"/>
      <c r="Z45907" s="136"/>
      <c r="AC45907" s="136"/>
    </row>
    <row r="45908" spans="2:29">
      <c r="B45908" s="136"/>
      <c r="E45908" s="136"/>
      <c r="H45908" s="136"/>
      <c r="K45908" s="136"/>
      <c r="O45908" s="136"/>
      <c r="T45908" s="136"/>
      <c r="W45908" s="136"/>
      <c r="Z45908" s="136"/>
      <c r="AC45908" s="136"/>
    </row>
    <row r="45909" spans="2:29">
      <c r="B45909" s="136"/>
      <c r="E45909" s="136"/>
      <c r="H45909" s="136"/>
      <c r="K45909" s="136"/>
      <c r="O45909" s="136"/>
      <c r="T45909" s="136"/>
      <c r="W45909" s="136"/>
      <c r="Z45909" s="136"/>
      <c r="AC45909" s="136"/>
    </row>
    <row r="45910" spans="2:29">
      <c r="B45910" s="136"/>
      <c r="E45910" s="136"/>
      <c r="H45910" s="136"/>
      <c r="K45910" s="136"/>
      <c r="O45910" s="136"/>
      <c r="T45910" s="136"/>
      <c r="W45910" s="136"/>
      <c r="Z45910" s="136"/>
      <c r="AC45910" s="136"/>
    </row>
    <row r="45911" spans="2:29">
      <c r="B45911" s="136"/>
      <c r="E45911" s="136"/>
      <c r="H45911" s="136"/>
      <c r="K45911" s="136"/>
      <c r="O45911" s="136"/>
      <c r="T45911" s="136"/>
      <c r="W45911" s="136"/>
      <c r="Z45911" s="136"/>
      <c r="AC45911" s="136"/>
    </row>
    <row r="45912" spans="2:29">
      <c r="B45912" s="136"/>
      <c r="E45912" s="136"/>
      <c r="H45912" s="136"/>
      <c r="K45912" s="136"/>
      <c r="O45912" s="136"/>
      <c r="T45912" s="136"/>
      <c r="W45912" s="136"/>
      <c r="Z45912" s="136"/>
      <c r="AC45912" s="136"/>
    </row>
    <row r="45913" spans="2:29">
      <c r="B45913" s="136"/>
      <c r="E45913" s="136"/>
      <c r="H45913" s="136"/>
      <c r="K45913" s="136"/>
      <c r="O45913" s="136"/>
      <c r="T45913" s="136"/>
      <c r="W45913" s="136"/>
      <c r="Z45913" s="136"/>
      <c r="AC45913" s="136"/>
    </row>
    <row r="45914" spans="2:29">
      <c r="B45914" s="136"/>
      <c r="E45914" s="136"/>
      <c r="H45914" s="136"/>
      <c r="K45914" s="136"/>
      <c r="O45914" s="136"/>
      <c r="T45914" s="136"/>
      <c r="W45914" s="136"/>
      <c r="Z45914" s="136"/>
      <c r="AC45914" s="136"/>
    </row>
    <row r="45915" spans="2:29">
      <c r="B45915" s="136"/>
      <c r="E45915" s="136"/>
      <c r="H45915" s="136"/>
      <c r="K45915" s="136"/>
      <c r="O45915" s="136"/>
      <c r="T45915" s="136"/>
      <c r="W45915" s="136"/>
      <c r="Z45915" s="136"/>
      <c r="AC45915" s="136"/>
    </row>
    <row r="45916" spans="2:29">
      <c r="B45916" s="136"/>
      <c r="E45916" s="136"/>
      <c r="H45916" s="136"/>
      <c r="K45916" s="136"/>
      <c r="O45916" s="136"/>
      <c r="T45916" s="136"/>
      <c r="W45916" s="136"/>
      <c r="Z45916" s="136"/>
      <c r="AC45916" s="136"/>
    </row>
    <row r="45917" spans="2:29">
      <c r="B45917" s="136"/>
      <c r="E45917" s="136"/>
      <c r="H45917" s="136"/>
      <c r="K45917" s="136"/>
      <c r="O45917" s="136"/>
      <c r="T45917" s="136"/>
      <c r="W45917" s="136"/>
      <c r="Z45917" s="136"/>
      <c r="AC45917" s="136"/>
    </row>
    <row r="45918" spans="2:29">
      <c r="B45918" s="136"/>
      <c r="E45918" s="136"/>
      <c r="H45918" s="136"/>
      <c r="K45918" s="136"/>
      <c r="O45918" s="136"/>
      <c r="T45918" s="136"/>
      <c r="W45918" s="136"/>
      <c r="Z45918" s="136"/>
      <c r="AC45918" s="136"/>
    </row>
    <row r="45919" spans="2:29">
      <c r="B45919" s="136"/>
      <c r="E45919" s="136"/>
      <c r="H45919" s="136"/>
      <c r="K45919" s="136"/>
      <c r="O45919" s="136"/>
      <c r="T45919" s="136"/>
      <c r="W45919" s="136"/>
      <c r="Z45919" s="136"/>
      <c r="AC45919" s="136"/>
    </row>
    <row r="45920" spans="2:29">
      <c r="B45920" s="136"/>
      <c r="E45920" s="136"/>
      <c r="H45920" s="136"/>
      <c r="K45920" s="136"/>
      <c r="O45920" s="136"/>
      <c r="T45920" s="136"/>
      <c r="W45920" s="136"/>
      <c r="Z45920" s="136"/>
      <c r="AC45920" s="136"/>
    </row>
    <row r="45921" spans="2:29">
      <c r="B45921" s="136"/>
      <c r="E45921" s="136"/>
      <c r="H45921" s="136"/>
      <c r="K45921" s="136"/>
      <c r="O45921" s="136"/>
      <c r="T45921" s="136"/>
      <c r="W45921" s="136"/>
      <c r="Z45921" s="136"/>
      <c r="AC45921" s="136"/>
    </row>
    <row r="45922" spans="2:29">
      <c r="B45922" s="136"/>
      <c r="E45922" s="136"/>
      <c r="H45922" s="136"/>
      <c r="K45922" s="136"/>
      <c r="O45922" s="136"/>
      <c r="T45922" s="136"/>
      <c r="W45922" s="136"/>
      <c r="Z45922" s="136"/>
      <c r="AC45922" s="136"/>
    </row>
    <row r="45923" spans="2:29">
      <c r="B45923" s="136"/>
      <c r="E45923" s="136"/>
      <c r="H45923" s="136"/>
      <c r="K45923" s="136"/>
      <c r="O45923" s="136"/>
      <c r="T45923" s="136"/>
      <c r="W45923" s="136"/>
      <c r="Z45923" s="136"/>
      <c r="AC45923" s="136"/>
    </row>
    <row r="45924" spans="2:29">
      <c r="B45924" s="136"/>
      <c r="E45924" s="136"/>
      <c r="H45924" s="136"/>
      <c r="K45924" s="136"/>
      <c r="O45924" s="136"/>
      <c r="T45924" s="136"/>
      <c r="W45924" s="136"/>
      <c r="Z45924" s="136"/>
      <c r="AC45924" s="136"/>
    </row>
    <row r="45925" spans="2:29">
      <c r="B45925" s="136"/>
      <c r="E45925" s="136"/>
      <c r="H45925" s="136"/>
      <c r="K45925" s="136"/>
      <c r="O45925" s="136"/>
      <c r="T45925" s="136"/>
      <c r="W45925" s="136"/>
      <c r="Z45925" s="136"/>
      <c r="AC45925" s="136"/>
    </row>
    <row r="45926" spans="2:29">
      <c r="B45926" s="136"/>
      <c r="E45926" s="136"/>
      <c r="H45926" s="136"/>
      <c r="K45926" s="136"/>
      <c r="O45926" s="136"/>
      <c r="T45926" s="136"/>
      <c r="W45926" s="136"/>
      <c r="Z45926" s="136"/>
      <c r="AC45926" s="136"/>
    </row>
    <row r="45927" spans="2:29">
      <c r="B45927" s="136"/>
      <c r="E45927" s="136"/>
      <c r="H45927" s="136"/>
      <c r="K45927" s="136"/>
      <c r="O45927" s="136"/>
      <c r="T45927" s="136"/>
      <c r="W45927" s="136"/>
      <c r="Z45927" s="136"/>
      <c r="AC45927" s="136"/>
    </row>
    <row r="45928" spans="2:29">
      <c r="B45928" s="136"/>
      <c r="E45928" s="136"/>
      <c r="H45928" s="136"/>
      <c r="K45928" s="136"/>
      <c r="O45928" s="136"/>
      <c r="T45928" s="136"/>
      <c r="W45928" s="136"/>
      <c r="Z45928" s="136"/>
      <c r="AC45928" s="136"/>
    </row>
    <row r="45929" spans="2:29">
      <c r="B45929" s="136"/>
      <c r="E45929" s="136"/>
      <c r="H45929" s="136"/>
      <c r="K45929" s="136"/>
      <c r="O45929" s="136"/>
      <c r="T45929" s="136"/>
      <c r="W45929" s="136"/>
      <c r="Z45929" s="136"/>
      <c r="AC45929" s="136"/>
    </row>
    <row r="45930" spans="2:29">
      <c r="B45930" s="136"/>
      <c r="E45930" s="136"/>
      <c r="H45930" s="136"/>
      <c r="K45930" s="136"/>
      <c r="O45930" s="136"/>
      <c r="T45930" s="136"/>
      <c r="W45930" s="136"/>
      <c r="Z45930" s="136"/>
      <c r="AC45930" s="136"/>
    </row>
    <row r="45931" spans="2:29">
      <c r="B45931" s="136"/>
      <c r="E45931" s="136"/>
      <c r="H45931" s="136"/>
      <c r="K45931" s="136"/>
      <c r="O45931" s="136"/>
      <c r="T45931" s="136"/>
      <c r="W45931" s="136"/>
      <c r="Z45931" s="136"/>
      <c r="AC45931" s="136"/>
    </row>
    <row r="45932" spans="2:29">
      <c r="B45932" s="136"/>
      <c r="E45932" s="136"/>
      <c r="H45932" s="136"/>
      <c r="K45932" s="136"/>
      <c r="O45932" s="136"/>
      <c r="T45932" s="136"/>
      <c r="W45932" s="136"/>
      <c r="Z45932" s="136"/>
      <c r="AC45932" s="136"/>
    </row>
    <row r="45933" spans="2:29">
      <c r="B45933" s="136"/>
      <c r="E45933" s="136"/>
      <c r="H45933" s="136"/>
      <c r="K45933" s="136"/>
      <c r="O45933" s="136"/>
      <c r="T45933" s="136"/>
      <c r="W45933" s="136"/>
      <c r="Z45933" s="136"/>
      <c r="AC45933" s="136"/>
    </row>
    <row r="45934" spans="2:29">
      <c r="B45934" s="136"/>
      <c r="E45934" s="136"/>
      <c r="H45934" s="136"/>
      <c r="K45934" s="136"/>
      <c r="O45934" s="136"/>
      <c r="T45934" s="136"/>
      <c r="W45934" s="136"/>
      <c r="Z45934" s="136"/>
      <c r="AC45934" s="136"/>
    </row>
    <row r="45935" spans="2:29">
      <c r="B45935" s="136"/>
      <c r="E45935" s="136"/>
      <c r="H45935" s="136"/>
      <c r="K45935" s="136"/>
      <c r="O45935" s="136"/>
      <c r="T45935" s="136"/>
      <c r="W45935" s="136"/>
      <c r="Z45935" s="136"/>
      <c r="AC45935" s="136"/>
    </row>
    <row r="45936" spans="2:29">
      <c r="B45936" s="136"/>
      <c r="E45936" s="136"/>
      <c r="H45936" s="136"/>
      <c r="K45936" s="136"/>
      <c r="O45936" s="136"/>
      <c r="T45936" s="136"/>
      <c r="W45936" s="136"/>
      <c r="Z45936" s="136"/>
      <c r="AC45936" s="136"/>
    </row>
    <row r="45937" spans="2:29">
      <c r="B45937" s="136"/>
      <c r="E45937" s="136"/>
      <c r="H45937" s="136"/>
      <c r="K45937" s="136"/>
      <c r="O45937" s="136"/>
      <c r="T45937" s="136"/>
      <c r="W45937" s="136"/>
      <c r="Z45937" s="136"/>
      <c r="AC45937" s="136"/>
    </row>
    <row r="45938" spans="2:29">
      <c r="B45938" s="136"/>
      <c r="E45938" s="136"/>
      <c r="H45938" s="136"/>
      <c r="K45938" s="136"/>
      <c r="O45938" s="136"/>
      <c r="T45938" s="136"/>
      <c r="W45938" s="136"/>
      <c r="Z45938" s="136"/>
      <c r="AC45938" s="136"/>
    </row>
    <row r="45939" spans="2:29">
      <c r="B45939" s="136"/>
      <c r="E45939" s="136"/>
      <c r="H45939" s="136"/>
      <c r="K45939" s="136"/>
      <c r="O45939" s="136"/>
      <c r="T45939" s="136"/>
      <c r="W45939" s="136"/>
      <c r="Z45939" s="136"/>
      <c r="AC45939" s="136"/>
    </row>
    <row r="45940" spans="2:29">
      <c r="B45940" s="136"/>
      <c r="E45940" s="136"/>
      <c r="H45940" s="136"/>
      <c r="K45940" s="136"/>
      <c r="O45940" s="136"/>
      <c r="T45940" s="136"/>
      <c r="W45940" s="136"/>
      <c r="Z45940" s="136"/>
      <c r="AC45940" s="136"/>
    </row>
    <row r="45941" spans="2:29">
      <c r="B45941" s="136"/>
      <c r="E45941" s="136"/>
      <c r="H45941" s="136"/>
      <c r="K45941" s="136"/>
      <c r="O45941" s="136"/>
      <c r="T45941" s="136"/>
      <c r="W45941" s="136"/>
      <c r="Z45941" s="136"/>
      <c r="AC45941" s="136"/>
    </row>
    <row r="45942" spans="2:29">
      <c r="B45942" s="136"/>
      <c r="E45942" s="136"/>
      <c r="H45942" s="136"/>
      <c r="K45942" s="136"/>
      <c r="O45942" s="136"/>
      <c r="T45942" s="136"/>
      <c r="W45942" s="136"/>
      <c r="Z45942" s="136"/>
      <c r="AC45942" s="136"/>
    </row>
    <row r="45943" spans="2:29">
      <c r="B45943" s="136"/>
      <c r="E45943" s="136"/>
      <c r="H45943" s="136"/>
      <c r="K45943" s="136"/>
      <c r="O45943" s="136"/>
      <c r="T45943" s="136"/>
      <c r="W45943" s="136"/>
      <c r="Z45943" s="136"/>
      <c r="AC45943" s="136"/>
    </row>
    <row r="45944" spans="2:29">
      <c r="B45944" s="136"/>
      <c r="E45944" s="136"/>
      <c r="H45944" s="136"/>
      <c r="K45944" s="136"/>
      <c r="O45944" s="136"/>
      <c r="T45944" s="136"/>
      <c r="W45944" s="136"/>
      <c r="Z45944" s="136"/>
      <c r="AC45944" s="136"/>
    </row>
    <row r="45945" spans="2:29">
      <c r="B45945" s="136"/>
      <c r="E45945" s="136"/>
      <c r="H45945" s="136"/>
      <c r="K45945" s="136"/>
      <c r="O45945" s="136"/>
      <c r="T45945" s="136"/>
      <c r="W45945" s="136"/>
      <c r="Z45945" s="136"/>
      <c r="AC45945" s="136"/>
    </row>
    <row r="45946" spans="2:29">
      <c r="B45946" s="136"/>
      <c r="E45946" s="136"/>
      <c r="H45946" s="136"/>
      <c r="K45946" s="136"/>
      <c r="O45946" s="136"/>
      <c r="T45946" s="136"/>
      <c r="W45946" s="136"/>
      <c r="Z45946" s="136"/>
      <c r="AC45946" s="136"/>
    </row>
    <row r="45947" spans="2:29">
      <c r="B45947" s="136"/>
      <c r="E45947" s="136"/>
      <c r="H45947" s="136"/>
      <c r="K45947" s="136"/>
      <c r="O45947" s="136"/>
      <c r="T45947" s="136"/>
      <c r="W45947" s="136"/>
      <c r="Z45947" s="136"/>
      <c r="AC45947" s="136"/>
    </row>
    <row r="45948" spans="2:29">
      <c r="B45948" s="136"/>
      <c r="E45948" s="136"/>
      <c r="H45948" s="136"/>
      <c r="K45948" s="136"/>
      <c r="O45948" s="136"/>
      <c r="T45948" s="136"/>
      <c r="W45948" s="136"/>
      <c r="Z45948" s="136"/>
      <c r="AC45948" s="136"/>
    </row>
    <row r="45949" spans="2:29">
      <c r="B45949" s="136"/>
      <c r="E45949" s="136"/>
      <c r="H45949" s="136"/>
      <c r="K45949" s="136"/>
      <c r="O45949" s="136"/>
      <c r="T45949" s="136"/>
      <c r="W45949" s="136"/>
      <c r="Z45949" s="136"/>
      <c r="AC45949" s="136"/>
    </row>
    <row r="45950" spans="2:29">
      <c r="B45950" s="136"/>
      <c r="E45950" s="136"/>
      <c r="H45950" s="136"/>
      <c r="K45950" s="136"/>
      <c r="O45950" s="136"/>
      <c r="T45950" s="136"/>
      <c r="W45950" s="136"/>
      <c r="Z45950" s="136"/>
      <c r="AC45950" s="136"/>
    </row>
    <row r="45951" spans="2:29">
      <c r="B45951" s="136"/>
      <c r="E45951" s="136"/>
      <c r="H45951" s="136"/>
      <c r="K45951" s="136"/>
      <c r="O45951" s="136"/>
      <c r="T45951" s="136"/>
      <c r="W45951" s="136"/>
      <c r="Z45951" s="136"/>
      <c r="AC45951" s="136"/>
    </row>
    <row r="45952" spans="2:29">
      <c r="B45952" s="136"/>
      <c r="E45952" s="136"/>
      <c r="H45952" s="136"/>
      <c r="K45952" s="136"/>
      <c r="O45952" s="136"/>
      <c r="T45952" s="136"/>
      <c r="W45952" s="136"/>
      <c r="Z45952" s="136"/>
      <c r="AC45952" s="136"/>
    </row>
    <row r="45953" spans="2:29">
      <c r="B45953" s="136"/>
      <c r="E45953" s="136"/>
      <c r="H45953" s="136"/>
      <c r="K45953" s="136"/>
      <c r="O45953" s="136"/>
      <c r="T45953" s="136"/>
      <c r="W45953" s="136"/>
      <c r="Z45953" s="136"/>
      <c r="AC45953" s="136"/>
    </row>
    <row r="45954" spans="2:29">
      <c r="B45954" s="136"/>
      <c r="E45954" s="136"/>
      <c r="H45954" s="136"/>
      <c r="K45954" s="136"/>
      <c r="O45954" s="136"/>
      <c r="T45954" s="136"/>
      <c r="W45954" s="136"/>
      <c r="Z45954" s="136"/>
      <c r="AC45954" s="136"/>
    </row>
    <row r="45955" spans="2:29">
      <c r="B45955" s="136"/>
      <c r="E45955" s="136"/>
      <c r="H45955" s="136"/>
      <c r="K45955" s="136"/>
      <c r="O45955" s="136"/>
      <c r="T45955" s="136"/>
      <c r="W45955" s="136"/>
      <c r="Z45955" s="136"/>
      <c r="AC45955" s="136"/>
    </row>
    <row r="45956" spans="2:29">
      <c r="B45956" s="136"/>
      <c r="E45956" s="136"/>
      <c r="H45956" s="136"/>
      <c r="K45956" s="136"/>
      <c r="O45956" s="136"/>
      <c r="T45956" s="136"/>
      <c r="W45956" s="136"/>
      <c r="Z45956" s="136"/>
      <c r="AC45956" s="136"/>
    </row>
    <row r="45957" spans="2:29">
      <c r="B45957" s="136"/>
      <c r="E45957" s="136"/>
      <c r="H45957" s="136"/>
      <c r="K45957" s="136"/>
      <c r="O45957" s="136"/>
      <c r="T45957" s="136"/>
      <c r="W45957" s="136"/>
      <c r="Z45957" s="136"/>
      <c r="AC45957" s="136"/>
    </row>
    <row r="45958" spans="2:29">
      <c r="B45958" s="136"/>
      <c r="E45958" s="136"/>
      <c r="H45958" s="136"/>
      <c r="K45958" s="136"/>
      <c r="O45958" s="136"/>
      <c r="T45958" s="136"/>
      <c r="W45958" s="136"/>
      <c r="Z45958" s="136"/>
      <c r="AC45958" s="136"/>
    </row>
    <row r="45959" spans="2:29">
      <c r="B45959" s="136"/>
      <c r="E45959" s="136"/>
      <c r="H45959" s="136"/>
      <c r="K45959" s="136"/>
      <c r="O45959" s="136"/>
      <c r="T45959" s="136"/>
      <c r="W45959" s="136"/>
      <c r="Z45959" s="136"/>
      <c r="AC45959" s="136"/>
    </row>
    <row r="45960" spans="2:29">
      <c r="B45960" s="136"/>
      <c r="E45960" s="136"/>
      <c r="H45960" s="136"/>
      <c r="K45960" s="136"/>
      <c r="O45960" s="136"/>
      <c r="T45960" s="136"/>
      <c r="W45960" s="136"/>
      <c r="Z45960" s="136"/>
      <c r="AC45960" s="136"/>
    </row>
    <row r="45961" spans="2:29">
      <c r="B45961" s="136"/>
      <c r="E45961" s="136"/>
      <c r="H45961" s="136"/>
      <c r="K45961" s="136"/>
      <c r="O45961" s="136"/>
      <c r="T45961" s="136"/>
      <c r="W45961" s="136"/>
      <c r="Z45961" s="136"/>
      <c r="AC45961" s="136"/>
    </row>
    <row r="45962" spans="2:29">
      <c r="B45962" s="136"/>
      <c r="E45962" s="136"/>
      <c r="H45962" s="136"/>
      <c r="K45962" s="136"/>
      <c r="O45962" s="136"/>
      <c r="T45962" s="136"/>
      <c r="W45962" s="136"/>
      <c r="Z45962" s="136"/>
      <c r="AC45962" s="136"/>
    </row>
    <row r="45963" spans="2:29">
      <c r="B45963" s="136"/>
      <c r="E45963" s="136"/>
      <c r="H45963" s="136"/>
      <c r="K45963" s="136"/>
      <c r="O45963" s="136"/>
      <c r="T45963" s="136"/>
      <c r="W45963" s="136"/>
      <c r="Z45963" s="136"/>
      <c r="AC45963" s="136"/>
    </row>
    <row r="45964" spans="2:29">
      <c r="B45964" s="136"/>
      <c r="E45964" s="136"/>
      <c r="H45964" s="136"/>
      <c r="K45964" s="136"/>
      <c r="O45964" s="136"/>
      <c r="T45964" s="136"/>
      <c r="W45964" s="136"/>
      <c r="Z45964" s="136"/>
      <c r="AC45964" s="136"/>
    </row>
    <row r="45965" spans="2:29">
      <c r="B45965" s="136"/>
      <c r="E45965" s="136"/>
      <c r="H45965" s="136"/>
      <c r="K45965" s="136"/>
      <c r="O45965" s="136"/>
      <c r="T45965" s="136"/>
      <c r="W45965" s="136"/>
      <c r="Z45965" s="136"/>
      <c r="AC45965" s="136"/>
    </row>
    <row r="45966" spans="2:29">
      <c r="B45966" s="136"/>
      <c r="E45966" s="136"/>
      <c r="H45966" s="136"/>
      <c r="K45966" s="136"/>
      <c r="O45966" s="136"/>
      <c r="T45966" s="136"/>
      <c r="W45966" s="136"/>
      <c r="Z45966" s="136"/>
      <c r="AC45966" s="136"/>
    </row>
    <row r="45967" spans="2:29">
      <c r="B45967" s="136"/>
      <c r="E45967" s="136"/>
      <c r="H45967" s="136"/>
      <c r="K45967" s="136"/>
      <c r="O45967" s="136"/>
      <c r="T45967" s="136"/>
      <c r="W45967" s="136"/>
      <c r="Z45967" s="136"/>
      <c r="AC45967" s="136"/>
    </row>
    <row r="45968" spans="2:29">
      <c r="B45968" s="136"/>
      <c r="E45968" s="136"/>
      <c r="H45968" s="136"/>
      <c r="K45968" s="136"/>
      <c r="O45968" s="136"/>
      <c r="T45968" s="136"/>
      <c r="W45968" s="136"/>
      <c r="Z45968" s="136"/>
      <c r="AC45968" s="136"/>
    </row>
    <row r="45969" spans="2:29">
      <c r="B45969" s="136"/>
      <c r="E45969" s="136"/>
      <c r="H45969" s="136"/>
      <c r="K45969" s="136"/>
      <c r="O45969" s="136"/>
      <c r="T45969" s="136"/>
      <c r="W45969" s="136"/>
      <c r="Z45969" s="136"/>
      <c r="AC45969" s="136"/>
    </row>
    <row r="45970" spans="2:29">
      <c r="B45970" s="136"/>
      <c r="E45970" s="136"/>
      <c r="H45970" s="136"/>
      <c r="K45970" s="136"/>
      <c r="O45970" s="136"/>
      <c r="T45970" s="136"/>
      <c r="W45970" s="136"/>
      <c r="Z45970" s="136"/>
      <c r="AC45970" s="136"/>
    </row>
    <row r="45971" spans="2:29">
      <c r="B45971" s="136"/>
      <c r="E45971" s="136"/>
      <c r="H45971" s="136"/>
      <c r="K45971" s="136"/>
      <c r="O45971" s="136"/>
      <c r="T45971" s="136"/>
      <c r="W45971" s="136"/>
      <c r="Z45971" s="136"/>
      <c r="AC45971" s="136"/>
    </row>
    <row r="45972" spans="2:29">
      <c r="B45972" s="136"/>
      <c r="E45972" s="136"/>
      <c r="H45972" s="136"/>
      <c r="K45972" s="136"/>
      <c r="O45972" s="136"/>
      <c r="T45972" s="136"/>
      <c r="W45972" s="136"/>
      <c r="Z45972" s="136"/>
      <c r="AC45972" s="136"/>
    </row>
    <row r="45973" spans="2:29">
      <c r="B45973" s="136"/>
      <c r="E45973" s="136"/>
      <c r="H45973" s="136"/>
      <c r="K45973" s="136"/>
      <c r="O45973" s="136"/>
      <c r="T45973" s="136"/>
      <c r="W45973" s="136"/>
      <c r="Z45973" s="136"/>
      <c r="AC45973" s="136"/>
    </row>
    <row r="45974" spans="2:29">
      <c r="B45974" s="136"/>
      <c r="E45974" s="136"/>
      <c r="H45974" s="136"/>
      <c r="K45974" s="136"/>
      <c r="O45974" s="136"/>
      <c r="T45974" s="136"/>
      <c r="W45974" s="136"/>
      <c r="Z45974" s="136"/>
      <c r="AC45974" s="136"/>
    </row>
    <row r="45975" spans="2:29">
      <c r="B45975" s="136"/>
      <c r="E45975" s="136"/>
      <c r="H45975" s="136"/>
      <c r="K45975" s="136"/>
      <c r="O45975" s="136"/>
      <c r="T45975" s="136"/>
      <c r="W45975" s="136"/>
      <c r="Z45975" s="136"/>
      <c r="AC45975" s="136"/>
    </row>
    <row r="45976" spans="2:29">
      <c r="B45976" s="136"/>
      <c r="E45976" s="136"/>
      <c r="H45976" s="136"/>
      <c r="K45976" s="136"/>
      <c r="O45976" s="136"/>
      <c r="T45976" s="136"/>
      <c r="W45976" s="136"/>
      <c r="Z45976" s="136"/>
      <c r="AC45976" s="136"/>
    </row>
    <row r="45977" spans="2:29">
      <c r="B45977" s="136"/>
      <c r="E45977" s="136"/>
      <c r="H45977" s="136"/>
      <c r="K45977" s="136"/>
      <c r="O45977" s="136"/>
      <c r="T45977" s="136"/>
      <c r="W45977" s="136"/>
      <c r="Z45977" s="136"/>
      <c r="AC45977" s="136"/>
    </row>
    <row r="45978" spans="2:29">
      <c r="B45978" s="136"/>
      <c r="E45978" s="136"/>
      <c r="H45978" s="136"/>
      <c r="K45978" s="136"/>
      <c r="O45978" s="136"/>
      <c r="T45978" s="136"/>
      <c r="W45978" s="136"/>
      <c r="Z45978" s="136"/>
      <c r="AC45978" s="136"/>
    </row>
    <row r="45979" spans="2:29">
      <c r="B45979" s="136"/>
      <c r="E45979" s="136"/>
      <c r="H45979" s="136"/>
      <c r="K45979" s="136"/>
      <c r="O45979" s="136"/>
      <c r="T45979" s="136"/>
      <c r="W45979" s="136"/>
      <c r="Z45979" s="136"/>
      <c r="AC45979" s="136"/>
    </row>
    <row r="45980" spans="2:29">
      <c r="B45980" s="136"/>
      <c r="E45980" s="136"/>
      <c r="H45980" s="136"/>
      <c r="K45980" s="136"/>
      <c r="O45980" s="136"/>
      <c r="T45980" s="136"/>
      <c r="W45980" s="136"/>
      <c r="Z45980" s="136"/>
      <c r="AC45980" s="136"/>
    </row>
    <row r="45981" spans="2:29">
      <c r="B45981" s="136"/>
      <c r="E45981" s="136"/>
      <c r="H45981" s="136"/>
      <c r="K45981" s="136"/>
      <c r="O45981" s="136"/>
      <c r="T45981" s="136"/>
      <c r="W45981" s="136"/>
      <c r="Z45981" s="136"/>
      <c r="AC45981" s="136"/>
    </row>
    <row r="45982" spans="2:29">
      <c r="B45982" s="136"/>
      <c r="E45982" s="136"/>
      <c r="H45982" s="136"/>
      <c r="K45982" s="136"/>
      <c r="O45982" s="136"/>
      <c r="T45982" s="136"/>
      <c r="W45982" s="136"/>
      <c r="Z45982" s="136"/>
      <c r="AC45982" s="136"/>
    </row>
    <row r="45983" spans="2:29">
      <c r="B45983" s="136"/>
      <c r="E45983" s="136"/>
      <c r="H45983" s="136"/>
      <c r="K45983" s="136"/>
      <c r="O45983" s="136"/>
      <c r="T45983" s="136"/>
      <c r="W45983" s="136"/>
      <c r="Z45983" s="136"/>
      <c r="AC45983" s="136"/>
    </row>
    <row r="45984" spans="2:29">
      <c r="B45984" s="136"/>
      <c r="E45984" s="136"/>
      <c r="H45984" s="136"/>
      <c r="K45984" s="136"/>
      <c r="O45984" s="136"/>
      <c r="T45984" s="136"/>
      <c r="W45984" s="136"/>
      <c r="Z45984" s="136"/>
      <c r="AC45984" s="136"/>
    </row>
    <row r="45985" spans="2:29">
      <c r="B45985" s="136"/>
      <c r="E45985" s="136"/>
      <c r="H45985" s="136"/>
      <c r="K45985" s="136"/>
      <c r="O45985" s="136"/>
      <c r="T45985" s="136"/>
      <c r="W45985" s="136"/>
      <c r="Z45985" s="136"/>
      <c r="AC45985" s="136"/>
    </row>
    <row r="45986" spans="2:29">
      <c r="B45986" s="136"/>
      <c r="E45986" s="136"/>
      <c r="H45986" s="136"/>
      <c r="K45986" s="136"/>
      <c r="O45986" s="136"/>
      <c r="T45986" s="136"/>
      <c r="W45986" s="136"/>
      <c r="Z45986" s="136"/>
      <c r="AC45986" s="136"/>
    </row>
    <row r="45987" spans="2:29">
      <c r="B45987" s="136"/>
      <c r="E45987" s="136"/>
      <c r="H45987" s="136"/>
      <c r="K45987" s="136"/>
      <c r="O45987" s="136"/>
      <c r="T45987" s="136"/>
      <c r="W45987" s="136"/>
      <c r="Z45987" s="136"/>
      <c r="AC45987" s="136"/>
    </row>
    <row r="45988" spans="2:29">
      <c r="B45988" s="136"/>
      <c r="E45988" s="136"/>
      <c r="H45988" s="136"/>
      <c r="K45988" s="136"/>
      <c r="O45988" s="136"/>
      <c r="T45988" s="136"/>
      <c r="W45988" s="136"/>
      <c r="Z45988" s="136"/>
      <c r="AC45988" s="136"/>
    </row>
    <row r="45989" spans="2:29">
      <c r="B45989" s="136"/>
      <c r="E45989" s="136"/>
      <c r="H45989" s="136"/>
      <c r="K45989" s="136"/>
      <c r="O45989" s="136"/>
      <c r="T45989" s="136"/>
      <c r="W45989" s="136"/>
      <c r="Z45989" s="136"/>
      <c r="AC45989" s="136"/>
    </row>
    <row r="45990" spans="2:29">
      <c r="B45990" s="136"/>
      <c r="E45990" s="136"/>
      <c r="H45990" s="136"/>
      <c r="K45990" s="136"/>
      <c r="O45990" s="136"/>
      <c r="T45990" s="136"/>
      <c r="W45990" s="136"/>
      <c r="Z45990" s="136"/>
      <c r="AC45990" s="136"/>
    </row>
    <row r="45991" spans="2:29">
      <c r="B45991" s="136"/>
      <c r="E45991" s="136"/>
      <c r="H45991" s="136"/>
      <c r="K45991" s="136"/>
      <c r="O45991" s="136"/>
      <c r="T45991" s="136"/>
      <c r="W45991" s="136"/>
      <c r="Z45991" s="136"/>
      <c r="AC45991" s="136"/>
    </row>
    <row r="45992" spans="2:29">
      <c r="B45992" s="136"/>
      <c r="E45992" s="136"/>
      <c r="H45992" s="136"/>
      <c r="K45992" s="136"/>
      <c r="O45992" s="136"/>
      <c r="T45992" s="136"/>
      <c r="W45992" s="136"/>
      <c r="Z45992" s="136"/>
      <c r="AC45992" s="136"/>
    </row>
    <row r="45993" spans="2:29">
      <c r="B45993" s="136"/>
      <c r="E45993" s="136"/>
      <c r="H45993" s="136"/>
      <c r="K45993" s="136"/>
      <c r="O45993" s="136"/>
      <c r="T45993" s="136"/>
      <c r="W45993" s="136"/>
      <c r="Z45993" s="136"/>
      <c r="AC45993" s="136"/>
    </row>
    <row r="45994" spans="2:29">
      <c r="B45994" s="136"/>
      <c r="E45994" s="136"/>
      <c r="H45994" s="136"/>
      <c r="K45994" s="136"/>
      <c r="O45994" s="136"/>
      <c r="T45994" s="136"/>
      <c r="W45994" s="136"/>
      <c r="Z45994" s="136"/>
      <c r="AC45994" s="136"/>
    </row>
    <row r="45995" spans="2:29">
      <c r="B45995" s="136"/>
      <c r="E45995" s="136"/>
      <c r="H45995" s="136"/>
      <c r="K45995" s="136"/>
      <c r="O45995" s="136"/>
      <c r="T45995" s="136"/>
      <c r="W45995" s="136"/>
      <c r="Z45995" s="136"/>
      <c r="AC45995" s="136"/>
    </row>
    <row r="45996" spans="2:29">
      <c r="B45996" s="136"/>
      <c r="E45996" s="136"/>
      <c r="H45996" s="136"/>
      <c r="K45996" s="136"/>
      <c r="O45996" s="136"/>
      <c r="T45996" s="136"/>
      <c r="W45996" s="136"/>
      <c r="Z45996" s="136"/>
      <c r="AC45996" s="136"/>
    </row>
    <row r="45997" spans="2:29">
      <c r="B45997" s="136"/>
      <c r="E45997" s="136"/>
      <c r="H45997" s="136"/>
      <c r="K45997" s="136"/>
      <c r="O45997" s="136"/>
      <c r="T45997" s="136"/>
      <c r="W45997" s="136"/>
      <c r="Z45997" s="136"/>
      <c r="AC45997" s="136"/>
    </row>
    <row r="45998" spans="2:29">
      <c r="B45998" s="136"/>
      <c r="E45998" s="136"/>
      <c r="H45998" s="136"/>
      <c r="K45998" s="136"/>
      <c r="O45998" s="136"/>
      <c r="T45998" s="136"/>
      <c r="W45998" s="136"/>
      <c r="Z45998" s="136"/>
      <c r="AC45998" s="136"/>
    </row>
    <row r="45999" spans="2:29">
      <c r="B45999" s="136"/>
      <c r="E45999" s="136"/>
      <c r="H45999" s="136"/>
      <c r="K45999" s="136"/>
      <c r="O45999" s="136"/>
      <c r="T45999" s="136"/>
      <c r="W45999" s="136"/>
      <c r="Z45999" s="136"/>
      <c r="AC45999" s="136"/>
    </row>
    <row r="46000" spans="2:29">
      <c r="B46000" s="136"/>
      <c r="E46000" s="136"/>
      <c r="H46000" s="136"/>
      <c r="K46000" s="136"/>
      <c r="O46000" s="136"/>
      <c r="T46000" s="136"/>
      <c r="W46000" s="136"/>
      <c r="Z46000" s="136"/>
      <c r="AC46000" s="136"/>
    </row>
    <row r="46001" spans="2:29">
      <c r="B46001" s="136"/>
      <c r="E46001" s="136"/>
      <c r="H46001" s="136"/>
      <c r="K46001" s="136"/>
      <c r="O46001" s="136"/>
      <c r="T46001" s="136"/>
      <c r="W46001" s="136"/>
      <c r="Z46001" s="136"/>
      <c r="AC46001" s="136"/>
    </row>
    <row r="46002" spans="2:29">
      <c r="B46002" s="136"/>
      <c r="E46002" s="136"/>
      <c r="H46002" s="136"/>
      <c r="K46002" s="136"/>
      <c r="O46002" s="136"/>
      <c r="T46002" s="136"/>
      <c r="W46002" s="136"/>
      <c r="Z46002" s="136"/>
      <c r="AC46002" s="136"/>
    </row>
    <row r="46003" spans="2:29">
      <c r="B46003" s="136"/>
      <c r="E46003" s="136"/>
      <c r="H46003" s="136"/>
      <c r="K46003" s="136"/>
      <c r="O46003" s="136"/>
      <c r="T46003" s="136"/>
      <c r="W46003" s="136"/>
      <c r="Z46003" s="136"/>
      <c r="AC46003" s="136"/>
    </row>
    <row r="46004" spans="2:29">
      <c r="B46004" s="136"/>
      <c r="E46004" s="136"/>
      <c r="H46004" s="136"/>
      <c r="K46004" s="136"/>
      <c r="O46004" s="136"/>
      <c r="T46004" s="136"/>
      <c r="W46004" s="136"/>
      <c r="Z46004" s="136"/>
      <c r="AC46004" s="136"/>
    </row>
    <row r="46005" spans="2:29">
      <c r="B46005" s="136"/>
      <c r="E46005" s="136"/>
      <c r="H46005" s="136"/>
      <c r="K46005" s="136"/>
      <c r="O46005" s="136"/>
      <c r="T46005" s="136"/>
      <c r="W46005" s="136"/>
      <c r="Z46005" s="136"/>
      <c r="AC46005" s="136"/>
    </row>
    <row r="46006" spans="2:29">
      <c r="B46006" s="136"/>
      <c r="E46006" s="136"/>
      <c r="H46006" s="136"/>
      <c r="K46006" s="136"/>
      <c r="O46006" s="136"/>
      <c r="T46006" s="136"/>
      <c r="W46006" s="136"/>
      <c r="Z46006" s="136"/>
      <c r="AC46006" s="136"/>
    </row>
    <row r="46007" spans="2:29">
      <c r="B46007" s="136"/>
      <c r="E46007" s="136"/>
      <c r="H46007" s="136"/>
      <c r="K46007" s="136"/>
      <c r="O46007" s="136"/>
      <c r="T46007" s="136"/>
      <c r="W46007" s="136"/>
      <c r="Z46007" s="136"/>
      <c r="AC46007" s="136"/>
    </row>
    <row r="46008" spans="2:29">
      <c r="B46008" s="136"/>
      <c r="E46008" s="136"/>
      <c r="H46008" s="136"/>
      <c r="K46008" s="136"/>
      <c r="O46008" s="136"/>
      <c r="T46008" s="136"/>
      <c r="W46008" s="136"/>
      <c r="Z46008" s="136"/>
      <c r="AC46008" s="136"/>
    </row>
    <row r="46009" spans="2:29">
      <c r="B46009" s="136"/>
      <c r="E46009" s="136"/>
      <c r="H46009" s="136"/>
      <c r="K46009" s="136"/>
      <c r="O46009" s="136"/>
      <c r="T46009" s="136"/>
      <c r="W46009" s="136"/>
      <c r="Z46009" s="136"/>
      <c r="AC46009" s="136"/>
    </row>
    <row r="46010" spans="2:29">
      <c r="B46010" s="136"/>
      <c r="E46010" s="136"/>
      <c r="H46010" s="136"/>
      <c r="K46010" s="136"/>
      <c r="O46010" s="136"/>
      <c r="T46010" s="136"/>
      <c r="W46010" s="136"/>
      <c r="Z46010" s="136"/>
      <c r="AC46010" s="136"/>
    </row>
    <row r="46011" spans="2:29">
      <c r="B46011" s="136"/>
      <c r="E46011" s="136"/>
      <c r="H46011" s="136"/>
      <c r="K46011" s="136"/>
      <c r="O46011" s="136"/>
      <c r="T46011" s="136"/>
      <c r="W46011" s="136"/>
      <c r="Z46011" s="136"/>
      <c r="AC46011" s="136"/>
    </row>
    <row r="46012" spans="2:29">
      <c r="B46012" s="136"/>
      <c r="E46012" s="136"/>
      <c r="H46012" s="136"/>
      <c r="K46012" s="136"/>
      <c r="O46012" s="136"/>
      <c r="T46012" s="136"/>
      <c r="W46012" s="136"/>
      <c r="Z46012" s="136"/>
      <c r="AC46012" s="136"/>
    </row>
    <row r="46013" spans="2:29">
      <c r="B46013" s="136"/>
      <c r="E46013" s="136"/>
      <c r="H46013" s="136"/>
      <c r="K46013" s="136"/>
      <c r="O46013" s="136"/>
      <c r="T46013" s="136"/>
      <c r="W46013" s="136"/>
      <c r="Z46013" s="136"/>
      <c r="AC46013" s="136"/>
    </row>
    <row r="46014" spans="2:29">
      <c r="B46014" s="136"/>
      <c r="E46014" s="136"/>
      <c r="H46014" s="136"/>
      <c r="K46014" s="136"/>
      <c r="O46014" s="136"/>
      <c r="T46014" s="136"/>
      <c r="W46014" s="136"/>
      <c r="Z46014" s="136"/>
      <c r="AC46014" s="136"/>
    </row>
    <row r="46015" spans="2:29">
      <c r="B46015" s="136"/>
      <c r="E46015" s="136"/>
      <c r="H46015" s="136"/>
      <c r="K46015" s="136"/>
      <c r="O46015" s="136"/>
      <c r="T46015" s="136"/>
      <c r="W46015" s="136"/>
      <c r="Z46015" s="136"/>
      <c r="AC46015" s="136"/>
    </row>
    <row r="46016" spans="2:29">
      <c r="B46016" s="136"/>
      <c r="E46016" s="136"/>
      <c r="H46016" s="136"/>
      <c r="K46016" s="136"/>
      <c r="O46016" s="136"/>
      <c r="T46016" s="136"/>
      <c r="W46016" s="136"/>
      <c r="Z46016" s="136"/>
      <c r="AC46016" s="136"/>
    </row>
    <row r="46017" spans="2:29">
      <c r="B46017" s="136"/>
      <c r="E46017" s="136"/>
      <c r="H46017" s="136"/>
      <c r="K46017" s="136"/>
      <c r="O46017" s="136"/>
      <c r="T46017" s="136"/>
      <c r="W46017" s="136"/>
      <c r="Z46017" s="136"/>
      <c r="AC46017" s="136"/>
    </row>
    <row r="46018" spans="2:29">
      <c r="B46018" s="136"/>
      <c r="E46018" s="136"/>
      <c r="H46018" s="136"/>
      <c r="K46018" s="136"/>
      <c r="O46018" s="136"/>
      <c r="T46018" s="136"/>
      <c r="W46018" s="136"/>
      <c r="Z46018" s="136"/>
      <c r="AC46018" s="136"/>
    </row>
    <row r="46019" spans="2:29">
      <c r="B46019" s="136"/>
      <c r="E46019" s="136"/>
      <c r="H46019" s="136"/>
      <c r="K46019" s="136"/>
      <c r="O46019" s="136"/>
      <c r="T46019" s="136"/>
      <c r="W46019" s="136"/>
      <c r="Z46019" s="136"/>
      <c r="AC46019" s="136"/>
    </row>
    <row r="46020" spans="2:29">
      <c r="B46020" s="136"/>
      <c r="E46020" s="136"/>
      <c r="H46020" s="136"/>
      <c r="K46020" s="136"/>
      <c r="O46020" s="136"/>
      <c r="T46020" s="136"/>
      <c r="W46020" s="136"/>
      <c r="Z46020" s="136"/>
      <c r="AC46020" s="136"/>
    </row>
    <row r="46021" spans="2:29">
      <c r="B46021" s="136"/>
      <c r="E46021" s="136"/>
      <c r="H46021" s="136"/>
      <c r="K46021" s="136"/>
      <c r="O46021" s="136"/>
      <c r="T46021" s="136"/>
      <c r="W46021" s="136"/>
      <c r="Z46021" s="136"/>
      <c r="AC46021" s="136"/>
    </row>
    <row r="46022" spans="2:29">
      <c r="B46022" s="136"/>
      <c r="E46022" s="136"/>
      <c r="H46022" s="136"/>
      <c r="K46022" s="136"/>
      <c r="O46022" s="136"/>
      <c r="T46022" s="136"/>
      <c r="W46022" s="136"/>
      <c r="Z46022" s="136"/>
      <c r="AC46022" s="136"/>
    </row>
    <row r="46023" spans="2:29">
      <c r="B46023" s="136"/>
      <c r="E46023" s="136"/>
      <c r="H46023" s="136"/>
      <c r="K46023" s="136"/>
      <c r="O46023" s="136"/>
      <c r="T46023" s="136"/>
      <c r="W46023" s="136"/>
      <c r="Z46023" s="136"/>
      <c r="AC46023" s="136"/>
    </row>
    <row r="46024" spans="2:29">
      <c r="B46024" s="136"/>
      <c r="E46024" s="136"/>
      <c r="H46024" s="136"/>
      <c r="K46024" s="136"/>
      <c r="O46024" s="136"/>
      <c r="T46024" s="136"/>
      <c r="W46024" s="136"/>
      <c r="Z46024" s="136"/>
      <c r="AC46024" s="136"/>
    </row>
    <row r="46025" spans="2:29">
      <c r="B46025" s="136"/>
      <c r="E46025" s="136"/>
      <c r="H46025" s="136"/>
      <c r="K46025" s="136"/>
      <c r="O46025" s="136"/>
      <c r="T46025" s="136"/>
      <c r="W46025" s="136"/>
      <c r="Z46025" s="136"/>
      <c r="AC46025" s="136"/>
    </row>
    <row r="46026" spans="2:29">
      <c r="B46026" s="136"/>
      <c r="E46026" s="136"/>
      <c r="H46026" s="136"/>
      <c r="K46026" s="136"/>
      <c r="O46026" s="136"/>
      <c r="T46026" s="136"/>
      <c r="W46026" s="136"/>
      <c r="Z46026" s="136"/>
      <c r="AC46026" s="136"/>
    </row>
    <row r="46027" spans="2:29">
      <c r="B46027" s="136"/>
      <c r="E46027" s="136"/>
      <c r="H46027" s="136"/>
      <c r="K46027" s="136"/>
      <c r="O46027" s="136"/>
      <c r="T46027" s="136"/>
      <c r="W46027" s="136"/>
      <c r="Z46027" s="136"/>
      <c r="AC46027" s="136"/>
    </row>
    <row r="46028" spans="2:29">
      <c r="B46028" s="136"/>
      <c r="E46028" s="136"/>
      <c r="H46028" s="136"/>
      <c r="K46028" s="136"/>
      <c r="O46028" s="136"/>
      <c r="T46028" s="136"/>
      <c r="W46028" s="136"/>
      <c r="Z46028" s="136"/>
      <c r="AC46028" s="136"/>
    </row>
    <row r="46029" spans="2:29">
      <c r="B46029" s="136"/>
      <c r="E46029" s="136"/>
      <c r="H46029" s="136"/>
      <c r="K46029" s="136"/>
      <c r="O46029" s="136"/>
      <c r="T46029" s="136"/>
      <c r="W46029" s="136"/>
      <c r="Z46029" s="136"/>
      <c r="AC46029" s="136"/>
    </row>
    <row r="46030" spans="2:29">
      <c r="B46030" s="136"/>
      <c r="E46030" s="136"/>
      <c r="H46030" s="136"/>
      <c r="K46030" s="136"/>
      <c r="O46030" s="136"/>
      <c r="T46030" s="136"/>
      <c r="W46030" s="136"/>
      <c r="Z46030" s="136"/>
      <c r="AC46030" s="136"/>
    </row>
    <row r="46031" spans="2:29">
      <c r="B46031" s="136"/>
      <c r="E46031" s="136"/>
      <c r="H46031" s="136"/>
      <c r="K46031" s="136"/>
      <c r="O46031" s="136"/>
      <c r="T46031" s="136"/>
      <c r="W46031" s="136"/>
      <c r="Z46031" s="136"/>
      <c r="AC46031" s="136"/>
    </row>
    <row r="46032" spans="2:29">
      <c r="B46032" s="136"/>
      <c r="E46032" s="136"/>
      <c r="H46032" s="136"/>
      <c r="K46032" s="136"/>
      <c r="O46032" s="136"/>
      <c r="T46032" s="136"/>
      <c r="W46032" s="136"/>
      <c r="Z46032" s="136"/>
      <c r="AC46032" s="136"/>
    </row>
    <row r="46033" spans="2:29">
      <c r="B46033" s="136"/>
      <c r="E46033" s="136"/>
      <c r="H46033" s="136"/>
      <c r="K46033" s="136"/>
      <c r="O46033" s="136"/>
      <c r="T46033" s="136"/>
      <c r="W46033" s="136"/>
      <c r="Z46033" s="136"/>
      <c r="AC46033" s="136"/>
    </row>
    <row r="46034" spans="2:29">
      <c r="B46034" s="136"/>
      <c r="E46034" s="136"/>
      <c r="H46034" s="136"/>
      <c r="K46034" s="136"/>
      <c r="O46034" s="136"/>
      <c r="T46034" s="136"/>
      <c r="W46034" s="136"/>
      <c r="Z46034" s="136"/>
      <c r="AC46034" s="136"/>
    </row>
    <row r="46035" spans="2:29">
      <c r="B46035" s="136"/>
      <c r="E46035" s="136"/>
      <c r="H46035" s="136"/>
      <c r="K46035" s="136"/>
      <c r="O46035" s="136"/>
      <c r="T46035" s="136"/>
      <c r="W46035" s="136"/>
      <c r="Z46035" s="136"/>
      <c r="AC46035" s="136"/>
    </row>
    <row r="46036" spans="2:29">
      <c r="B46036" s="136"/>
      <c r="E46036" s="136"/>
      <c r="H46036" s="136"/>
      <c r="K46036" s="136"/>
      <c r="O46036" s="136"/>
      <c r="T46036" s="136"/>
      <c r="W46036" s="136"/>
      <c r="Z46036" s="136"/>
      <c r="AC46036" s="136"/>
    </row>
    <row r="46037" spans="2:29">
      <c r="B46037" s="136"/>
      <c r="E46037" s="136"/>
      <c r="H46037" s="136"/>
      <c r="K46037" s="136"/>
      <c r="O46037" s="136"/>
      <c r="T46037" s="136"/>
      <c r="W46037" s="136"/>
      <c r="Z46037" s="136"/>
      <c r="AC46037" s="136"/>
    </row>
    <row r="46038" spans="2:29">
      <c r="B46038" s="136"/>
      <c r="E46038" s="136"/>
      <c r="H46038" s="136"/>
      <c r="K46038" s="136"/>
      <c r="O46038" s="136"/>
      <c r="T46038" s="136"/>
      <c r="W46038" s="136"/>
      <c r="Z46038" s="136"/>
      <c r="AC46038" s="136"/>
    </row>
    <row r="46039" spans="2:29">
      <c r="B46039" s="136"/>
      <c r="E46039" s="136"/>
      <c r="H46039" s="136"/>
      <c r="K46039" s="136"/>
      <c r="O46039" s="136"/>
      <c r="T46039" s="136"/>
      <c r="W46039" s="136"/>
      <c r="Z46039" s="136"/>
      <c r="AC46039" s="136"/>
    </row>
    <row r="46040" spans="2:29">
      <c r="B46040" s="136"/>
      <c r="E46040" s="136"/>
      <c r="H46040" s="136"/>
      <c r="K46040" s="136"/>
      <c r="O46040" s="136"/>
      <c r="T46040" s="136"/>
      <c r="W46040" s="136"/>
      <c r="Z46040" s="136"/>
      <c r="AC46040" s="136"/>
    </row>
    <row r="46041" spans="2:29">
      <c r="B46041" s="136"/>
      <c r="E46041" s="136"/>
      <c r="H46041" s="136"/>
      <c r="K46041" s="136"/>
      <c r="O46041" s="136"/>
      <c r="T46041" s="136"/>
      <c r="W46041" s="136"/>
      <c r="Z46041" s="136"/>
      <c r="AC46041" s="136"/>
    </row>
    <row r="46042" spans="2:29">
      <c r="B46042" s="136"/>
      <c r="E46042" s="136"/>
      <c r="H46042" s="136"/>
      <c r="K46042" s="136"/>
      <c r="O46042" s="136"/>
      <c r="T46042" s="136"/>
      <c r="W46042" s="136"/>
      <c r="Z46042" s="136"/>
      <c r="AC46042" s="136"/>
    </row>
    <row r="46043" spans="2:29">
      <c r="B46043" s="136"/>
      <c r="E46043" s="136"/>
      <c r="H46043" s="136"/>
      <c r="K46043" s="136"/>
      <c r="O46043" s="136"/>
      <c r="T46043" s="136"/>
      <c r="W46043" s="136"/>
      <c r="Z46043" s="136"/>
      <c r="AC46043" s="136"/>
    </row>
    <row r="46044" spans="2:29">
      <c r="B46044" s="136"/>
      <c r="E46044" s="136"/>
      <c r="H46044" s="136"/>
      <c r="K46044" s="136"/>
      <c r="O46044" s="136"/>
      <c r="T46044" s="136"/>
      <c r="W46044" s="136"/>
      <c r="Z46044" s="136"/>
      <c r="AC46044" s="136"/>
    </row>
    <row r="46045" spans="2:29">
      <c r="B46045" s="136"/>
      <c r="E46045" s="136"/>
      <c r="H46045" s="136"/>
      <c r="K46045" s="136"/>
      <c r="O46045" s="136"/>
      <c r="T46045" s="136"/>
      <c r="W46045" s="136"/>
      <c r="Z46045" s="136"/>
      <c r="AC46045" s="136"/>
    </row>
    <row r="46046" spans="2:29">
      <c r="B46046" s="136"/>
      <c r="E46046" s="136"/>
      <c r="H46046" s="136"/>
      <c r="K46046" s="136"/>
      <c r="O46046" s="136"/>
      <c r="T46046" s="136"/>
      <c r="W46046" s="136"/>
      <c r="Z46046" s="136"/>
      <c r="AC46046" s="136"/>
    </row>
    <row r="46047" spans="2:29">
      <c r="B46047" s="136"/>
      <c r="E46047" s="136"/>
      <c r="H46047" s="136"/>
      <c r="K46047" s="136"/>
      <c r="O46047" s="136"/>
      <c r="T46047" s="136"/>
      <c r="W46047" s="136"/>
      <c r="Z46047" s="136"/>
      <c r="AC46047" s="136"/>
    </row>
    <row r="46048" spans="2:29">
      <c r="B46048" s="136"/>
      <c r="E46048" s="136"/>
      <c r="H46048" s="136"/>
      <c r="K46048" s="136"/>
      <c r="O46048" s="136"/>
      <c r="T46048" s="136"/>
      <c r="W46048" s="136"/>
      <c r="Z46048" s="136"/>
      <c r="AC46048" s="136"/>
    </row>
    <row r="46049" spans="2:29">
      <c r="B46049" s="136"/>
      <c r="E46049" s="136"/>
      <c r="H46049" s="136"/>
      <c r="K46049" s="136"/>
      <c r="O46049" s="136"/>
      <c r="T46049" s="136"/>
      <c r="W46049" s="136"/>
      <c r="Z46049" s="136"/>
      <c r="AC46049" s="136"/>
    </row>
    <row r="46050" spans="2:29">
      <c r="B46050" s="136"/>
      <c r="E46050" s="136"/>
      <c r="H46050" s="136"/>
      <c r="K46050" s="136"/>
      <c r="O46050" s="136"/>
      <c r="T46050" s="136"/>
      <c r="W46050" s="136"/>
      <c r="Z46050" s="136"/>
      <c r="AC46050" s="136"/>
    </row>
    <row r="46051" spans="2:29">
      <c r="B46051" s="136"/>
      <c r="E46051" s="136"/>
      <c r="H46051" s="136"/>
      <c r="K46051" s="136"/>
      <c r="O46051" s="136"/>
      <c r="T46051" s="136"/>
      <c r="W46051" s="136"/>
      <c r="Z46051" s="136"/>
      <c r="AC46051" s="136"/>
    </row>
    <row r="46052" spans="2:29">
      <c r="B46052" s="136"/>
      <c r="E46052" s="136"/>
      <c r="H46052" s="136"/>
      <c r="K46052" s="136"/>
      <c r="O46052" s="136"/>
      <c r="T46052" s="136"/>
      <c r="W46052" s="136"/>
      <c r="Z46052" s="136"/>
      <c r="AC46052" s="136"/>
    </row>
    <row r="46053" spans="2:29">
      <c r="B46053" s="136"/>
      <c r="E46053" s="136"/>
      <c r="H46053" s="136"/>
      <c r="K46053" s="136"/>
      <c r="O46053" s="136"/>
      <c r="T46053" s="136"/>
      <c r="W46053" s="136"/>
      <c r="Z46053" s="136"/>
      <c r="AC46053" s="136"/>
    </row>
    <row r="46054" spans="2:29">
      <c r="B46054" s="136"/>
      <c r="E46054" s="136"/>
      <c r="H46054" s="136"/>
      <c r="K46054" s="136"/>
      <c r="O46054" s="136"/>
      <c r="T46054" s="136"/>
      <c r="W46054" s="136"/>
      <c r="Z46054" s="136"/>
      <c r="AC46054" s="136"/>
    </row>
    <row r="46055" spans="2:29">
      <c r="B46055" s="136"/>
      <c r="E46055" s="136"/>
      <c r="H46055" s="136"/>
      <c r="K46055" s="136"/>
      <c r="O46055" s="136"/>
      <c r="T46055" s="136"/>
      <c r="W46055" s="136"/>
      <c r="Z46055" s="136"/>
      <c r="AC46055" s="136"/>
    </row>
    <row r="46056" spans="2:29">
      <c r="B46056" s="136"/>
      <c r="E46056" s="136"/>
      <c r="H46056" s="136"/>
      <c r="K46056" s="136"/>
      <c r="O46056" s="136"/>
      <c r="T46056" s="136"/>
      <c r="W46056" s="136"/>
      <c r="Z46056" s="136"/>
      <c r="AC46056" s="136"/>
    </row>
    <row r="46057" spans="2:29">
      <c r="B46057" s="136"/>
      <c r="E46057" s="136"/>
      <c r="H46057" s="136"/>
      <c r="K46057" s="136"/>
      <c r="O46057" s="136"/>
      <c r="T46057" s="136"/>
      <c r="W46057" s="136"/>
      <c r="Z46057" s="136"/>
      <c r="AC46057" s="136"/>
    </row>
    <row r="46058" spans="2:29">
      <c r="B46058" s="136"/>
      <c r="E46058" s="136"/>
      <c r="H46058" s="136"/>
      <c r="K46058" s="136"/>
      <c r="O46058" s="136"/>
      <c r="T46058" s="136"/>
      <c r="W46058" s="136"/>
      <c r="Z46058" s="136"/>
      <c r="AC46058" s="136"/>
    </row>
    <row r="46059" spans="2:29">
      <c r="B46059" s="136"/>
      <c r="E46059" s="136"/>
      <c r="H46059" s="136"/>
      <c r="K46059" s="136"/>
      <c r="O46059" s="136"/>
      <c r="T46059" s="136"/>
      <c r="W46059" s="136"/>
      <c r="Z46059" s="136"/>
      <c r="AC46059" s="136"/>
    </row>
    <row r="46060" spans="2:29">
      <c r="B46060" s="136"/>
      <c r="E46060" s="136"/>
      <c r="H46060" s="136"/>
      <c r="K46060" s="136"/>
      <c r="O46060" s="136"/>
      <c r="T46060" s="136"/>
      <c r="W46060" s="136"/>
      <c r="Z46060" s="136"/>
      <c r="AC46060" s="136"/>
    </row>
    <row r="46061" spans="2:29">
      <c r="B46061" s="136"/>
      <c r="E46061" s="136"/>
      <c r="H46061" s="136"/>
      <c r="K46061" s="136"/>
      <c r="O46061" s="136"/>
      <c r="T46061" s="136"/>
      <c r="W46061" s="136"/>
      <c r="Z46061" s="136"/>
      <c r="AC46061" s="136"/>
    </row>
    <row r="46062" spans="2:29">
      <c r="B46062" s="136"/>
      <c r="E46062" s="136"/>
      <c r="H46062" s="136"/>
      <c r="K46062" s="136"/>
      <c r="O46062" s="136"/>
      <c r="T46062" s="136"/>
      <c r="W46062" s="136"/>
      <c r="Z46062" s="136"/>
      <c r="AC46062" s="136"/>
    </row>
    <row r="46063" spans="2:29">
      <c r="B46063" s="136"/>
      <c r="E46063" s="136"/>
      <c r="H46063" s="136"/>
      <c r="K46063" s="136"/>
      <c r="O46063" s="136"/>
      <c r="T46063" s="136"/>
      <c r="W46063" s="136"/>
      <c r="Z46063" s="136"/>
      <c r="AC46063" s="136"/>
    </row>
    <row r="46064" spans="2:29">
      <c r="B46064" s="136"/>
      <c r="E46064" s="136"/>
      <c r="H46064" s="136"/>
      <c r="K46064" s="136"/>
      <c r="O46064" s="136"/>
      <c r="T46064" s="136"/>
      <c r="W46064" s="136"/>
      <c r="Z46064" s="136"/>
      <c r="AC46064" s="136"/>
    </row>
    <row r="46065" spans="2:29">
      <c r="B46065" s="136"/>
      <c r="E46065" s="136"/>
      <c r="H46065" s="136"/>
      <c r="K46065" s="136"/>
      <c r="O46065" s="136"/>
      <c r="T46065" s="136"/>
      <c r="W46065" s="136"/>
      <c r="Z46065" s="136"/>
      <c r="AC46065" s="136"/>
    </row>
    <row r="46066" spans="2:29">
      <c r="B46066" s="136"/>
      <c r="E46066" s="136"/>
      <c r="H46066" s="136"/>
      <c r="K46066" s="136"/>
      <c r="O46066" s="136"/>
      <c r="T46066" s="136"/>
      <c r="W46066" s="136"/>
      <c r="Z46066" s="136"/>
      <c r="AC46066" s="136"/>
    </row>
    <row r="46067" spans="2:29">
      <c r="B46067" s="136"/>
      <c r="E46067" s="136"/>
      <c r="H46067" s="136"/>
      <c r="K46067" s="136"/>
      <c r="O46067" s="136"/>
      <c r="T46067" s="136"/>
      <c r="W46067" s="136"/>
      <c r="Z46067" s="136"/>
      <c r="AC46067" s="136"/>
    </row>
    <row r="46068" spans="2:29">
      <c r="B46068" s="136"/>
      <c r="E46068" s="136"/>
      <c r="H46068" s="136"/>
      <c r="K46068" s="136"/>
      <c r="O46068" s="136"/>
      <c r="T46068" s="136"/>
      <c r="W46068" s="136"/>
      <c r="Z46068" s="136"/>
      <c r="AC46068" s="136"/>
    </row>
    <row r="46069" spans="2:29">
      <c r="B46069" s="136"/>
      <c r="E46069" s="136"/>
      <c r="H46069" s="136"/>
      <c r="K46069" s="136"/>
      <c r="O46069" s="136"/>
      <c r="T46069" s="136"/>
      <c r="W46069" s="136"/>
      <c r="Z46069" s="136"/>
      <c r="AC46069" s="136"/>
    </row>
    <row r="46070" spans="2:29">
      <c r="B46070" s="136"/>
      <c r="E46070" s="136"/>
      <c r="H46070" s="136"/>
      <c r="K46070" s="136"/>
      <c r="O46070" s="136"/>
      <c r="T46070" s="136"/>
      <c r="W46070" s="136"/>
      <c r="Z46070" s="136"/>
      <c r="AC46070" s="136"/>
    </row>
    <row r="46071" spans="2:29">
      <c r="B46071" s="136"/>
      <c r="E46071" s="136"/>
      <c r="H46071" s="136"/>
      <c r="K46071" s="136"/>
      <c r="O46071" s="136"/>
      <c r="T46071" s="136"/>
      <c r="W46071" s="136"/>
      <c r="Z46071" s="136"/>
      <c r="AC46071" s="136"/>
    </row>
    <row r="46072" spans="2:29">
      <c r="B46072" s="136"/>
      <c r="E46072" s="136"/>
      <c r="H46072" s="136"/>
      <c r="K46072" s="136"/>
      <c r="O46072" s="136"/>
      <c r="T46072" s="136"/>
      <c r="W46072" s="136"/>
      <c r="Z46072" s="136"/>
      <c r="AC46072" s="136"/>
    </row>
    <row r="46073" spans="2:29">
      <c r="B46073" s="136"/>
      <c r="E46073" s="136"/>
      <c r="H46073" s="136"/>
      <c r="K46073" s="136"/>
      <c r="O46073" s="136"/>
      <c r="T46073" s="136"/>
      <c r="W46073" s="136"/>
      <c r="Z46073" s="136"/>
      <c r="AC46073" s="136"/>
    </row>
    <row r="46074" spans="2:29">
      <c r="B46074" s="136"/>
      <c r="E46074" s="136"/>
      <c r="H46074" s="136"/>
      <c r="K46074" s="136"/>
      <c r="O46074" s="136"/>
      <c r="T46074" s="136"/>
      <c r="W46074" s="136"/>
      <c r="Z46074" s="136"/>
      <c r="AC46074" s="136"/>
    </row>
    <row r="46075" spans="2:29">
      <c r="B46075" s="136"/>
      <c r="E46075" s="136"/>
      <c r="H46075" s="136"/>
      <c r="K46075" s="136"/>
      <c r="O46075" s="136"/>
      <c r="T46075" s="136"/>
      <c r="W46075" s="136"/>
      <c r="Z46075" s="136"/>
      <c r="AC46075" s="136"/>
    </row>
    <row r="46076" spans="2:29">
      <c r="B46076" s="136"/>
      <c r="E46076" s="136"/>
      <c r="H46076" s="136"/>
      <c r="K46076" s="136"/>
      <c r="O46076" s="136"/>
      <c r="T46076" s="136"/>
      <c r="W46076" s="136"/>
      <c r="Z46076" s="136"/>
      <c r="AC46076" s="136"/>
    </row>
    <row r="46077" spans="2:29">
      <c r="B46077" s="136"/>
      <c r="E46077" s="136"/>
      <c r="H46077" s="136"/>
      <c r="K46077" s="136"/>
      <c r="O46077" s="136"/>
      <c r="T46077" s="136"/>
      <c r="W46077" s="136"/>
      <c r="Z46077" s="136"/>
      <c r="AC46077" s="136"/>
    </row>
    <row r="46078" spans="2:29">
      <c r="B46078" s="136"/>
      <c r="E46078" s="136"/>
      <c r="H46078" s="136"/>
      <c r="K46078" s="136"/>
      <c r="O46078" s="136"/>
      <c r="T46078" s="136"/>
      <c r="W46078" s="136"/>
      <c r="Z46078" s="136"/>
      <c r="AC46078" s="136"/>
    </row>
    <row r="46079" spans="2:29">
      <c r="B46079" s="136"/>
      <c r="E46079" s="136"/>
      <c r="H46079" s="136"/>
      <c r="K46079" s="136"/>
      <c r="O46079" s="136"/>
      <c r="T46079" s="136"/>
      <c r="W46079" s="136"/>
      <c r="Z46079" s="136"/>
      <c r="AC46079" s="136"/>
    </row>
    <row r="46080" spans="2:29">
      <c r="B46080" s="136"/>
      <c r="E46080" s="136"/>
      <c r="H46080" s="136"/>
      <c r="K46080" s="136"/>
      <c r="O46080" s="136"/>
      <c r="T46080" s="136"/>
      <c r="W46080" s="136"/>
      <c r="Z46080" s="136"/>
      <c r="AC46080" s="136"/>
    </row>
    <row r="46081" spans="2:29">
      <c r="B46081" s="136"/>
      <c r="E46081" s="136"/>
      <c r="H46081" s="136"/>
      <c r="K46081" s="136"/>
      <c r="O46081" s="136"/>
      <c r="T46081" s="136"/>
      <c r="W46081" s="136"/>
      <c r="Z46081" s="136"/>
      <c r="AC46081" s="136"/>
    </row>
    <row r="46082" spans="2:29">
      <c r="B46082" s="136"/>
      <c r="E46082" s="136"/>
      <c r="H46082" s="136"/>
      <c r="K46082" s="136"/>
      <c r="O46082" s="136"/>
      <c r="T46082" s="136"/>
      <c r="W46082" s="136"/>
      <c r="Z46082" s="136"/>
      <c r="AC46082" s="136"/>
    </row>
    <row r="46083" spans="2:29">
      <c r="B46083" s="136"/>
      <c r="E46083" s="136"/>
      <c r="H46083" s="136"/>
      <c r="K46083" s="136"/>
      <c r="O46083" s="136"/>
      <c r="T46083" s="136"/>
      <c r="W46083" s="136"/>
      <c r="Z46083" s="136"/>
      <c r="AC46083" s="136"/>
    </row>
    <row r="46084" spans="2:29">
      <c r="B46084" s="136"/>
      <c r="E46084" s="136"/>
      <c r="H46084" s="136"/>
      <c r="K46084" s="136"/>
      <c r="O46084" s="136"/>
      <c r="T46084" s="136"/>
      <c r="W46084" s="136"/>
      <c r="Z46084" s="136"/>
      <c r="AC46084" s="136"/>
    </row>
    <row r="46085" spans="2:29">
      <c r="B46085" s="136"/>
      <c r="E46085" s="136"/>
      <c r="H46085" s="136"/>
      <c r="K46085" s="136"/>
      <c r="O46085" s="136"/>
      <c r="T46085" s="136"/>
      <c r="W46085" s="136"/>
      <c r="Z46085" s="136"/>
      <c r="AC46085" s="136"/>
    </row>
    <row r="46086" spans="2:29">
      <c r="B46086" s="136"/>
      <c r="E46086" s="136"/>
      <c r="H46086" s="136"/>
      <c r="K46086" s="136"/>
      <c r="O46086" s="136"/>
      <c r="T46086" s="136"/>
      <c r="W46086" s="136"/>
      <c r="Z46086" s="136"/>
      <c r="AC46086" s="136"/>
    </row>
    <row r="46087" spans="2:29">
      <c r="B46087" s="136"/>
      <c r="E46087" s="136"/>
      <c r="H46087" s="136"/>
      <c r="K46087" s="136"/>
      <c r="O46087" s="136"/>
      <c r="T46087" s="136"/>
      <c r="W46087" s="136"/>
      <c r="Z46087" s="136"/>
      <c r="AC46087" s="136"/>
    </row>
    <row r="46088" spans="2:29">
      <c r="B46088" s="136"/>
      <c r="E46088" s="136"/>
      <c r="H46088" s="136"/>
      <c r="K46088" s="136"/>
      <c r="O46088" s="136"/>
      <c r="T46088" s="136"/>
      <c r="W46088" s="136"/>
      <c r="Z46088" s="136"/>
      <c r="AC46088" s="136"/>
    </row>
    <row r="46089" spans="2:29">
      <c r="B46089" s="136"/>
      <c r="E46089" s="136"/>
      <c r="H46089" s="136"/>
      <c r="K46089" s="136"/>
      <c r="O46089" s="136"/>
      <c r="T46089" s="136"/>
      <c r="W46089" s="136"/>
      <c r="Z46089" s="136"/>
      <c r="AC46089" s="136"/>
    </row>
    <row r="46090" spans="2:29">
      <c r="B46090" s="136"/>
      <c r="E46090" s="136"/>
      <c r="H46090" s="136"/>
      <c r="K46090" s="136"/>
      <c r="O46090" s="136"/>
      <c r="T46090" s="136"/>
      <c r="W46090" s="136"/>
      <c r="Z46090" s="136"/>
      <c r="AC46090" s="136"/>
    </row>
    <row r="46091" spans="2:29">
      <c r="B46091" s="136"/>
      <c r="E46091" s="136"/>
      <c r="H46091" s="136"/>
      <c r="K46091" s="136"/>
      <c r="O46091" s="136"/>
      <c r="T46091" s="136"/>
      <c r="W46091" s="136"/>
      <c r="Z46091" s="136"/>
      <c r="AC46091" s="136"/>
    </row>
    <row r="46092" spans="2:29">
      <c r="B46092" s="136"/>
      <c r="E46092" s="136"/>
      <c r="H46092" s="136"/>
      <c r="K46092" s="136"/>
      <c r="O46092" s="136"/>
      <c r="T46092" s="136"/>
      <c r="W46092" s="136"/>
      <c r="Z46092" s="136"/>
      <c r="AC46092" s="136"/>
    </row>
    <row r="46093" spans="2:29">
      <c r="B46093" s="136"/>
      <c r="E46093" s="136"/>
      <c r="H46093" s="136"/>
      <c r="K46093" s="136"/>
      <c r="O46093" s="136"/>
      <c r="T46093" s="136"/>
      <c r="W46093" s="136"/>
      <c r="Z46093" s="136"/>
      <c r="AC46093" s="136"/>
    </row>
    <row r="46094" spans="2:29">
      <c r="B46094" s="136"/>
      <c r="E46094" s="136"/>
      <c r="H46094" s="136"/>
      <c r="K46094" s="136"/>
      <c r="O46094" s="136"/>
      <c r="T46094" s="136"/>
      <c r="W46094" s="136"/>
      <c r="Z46094" s="136"/>
      <c r="AC46094" s="136"/>
    </row>
    <row r="46095" spans="2:29">
      <c r="B46095" s="136"/>
      <c r="E46095" s="136"/>
      <c r="H46095" s="136"/>
      <c r="K46095" s="136"/>
      <c r="O46095" s="136"/>
      <c r="T46095" s="136"/>
      <c r="W46095" s="136"/>
      <c r="Z46095" s="136"/>
      <c r="AC46095" s="136"/>
    </row>
    <row r="46096" spans="2:29">
      <c r="B46096" s="136"/>
      <c r="E46096" s="136"/>
      <c r="H46096" s="136"/>
      <c r="K46096" s="136"/>
      <c r="O46096" s="136"/>
      <c r="T46096" s="136"/>
      <c r="W46096" s="136"/>
      <c r="Z46096" s="136"/>
      <c r="AC46096" s="136"/>
    </row>
    <row r="46097" spans="2:29">
      <c r="B46097" s="136"/>
      <c r="E46097" s="136"/>
      <c r="H46097" s="136"/>
      <c r="K46097" s="136"/>
      <c r="O46097" s="136"/>
      <c r="T46097" s="136"/>
      <c r="W46097" s="136"/>
      <c r="Z46097" s="136"/>
      <c r="AC46097" s="136"/>
    </row>
    <row r="46098" spans="2:29">
      <c r="B46098" s="136"/>
      <c r="E46098" s="136"/>
      <c r="H46098" s="136"/>
      <c r="K46098" s="136"/>
      <c r="O46098" s="136"/>
      <c r="T46098" s="136"/>
      <c r="W46098" s="136"/>
      <c r="Z46098" s="136"/>
      <c r="AC46098" s="136"/>
    </row>
    <row r="46099" spans="2:29">
      <c r="B46099" s="136"/>
      <c r="E46099" s="136"/>
      <c r="H46099" s="136"/>
      <c r="K46099" s="136"/>
      <c r="O46099" s="136"/>
      <c r="T46099" s="136"/>
      <c r="W46099" s="136"/>
      <c r="Z46099" s="136"/>
      <c r="AC46099" s="136"/>
    </row>
    <row r="46100" spans="2:29">
      <c r="B46100" s="136"/>
      <c r="E46100" s="136"/>
      <c r="H46100" s="136"/>
      <c r="K46100" s="136"/>
      <c r="O46100" s="136"/>
      <c r="T46100" s="136"/>
      <c r="W46100" s="136"/>
      <c r="Z46100" s="136"/>
      <c r="AC46100" s="136"/>
    </row>
    <row r="46101" spans="2:29">
      <c r="B46101" s="136"/>
      <c r="E46101" s="136"/>
      <c r="H46101" s="136"/>
      <c r="K46101" s="136"/>
      <c r="O46101" s="136"/>
      <c r="T46101" s="136"/>
      <c r="W46101" s="136"/>
      <c r="Z46101" s="136"/>
      <c r="AC46101" s="136"/>
    </row>
    <row r="46102" spans="2:29">
      <c r="B46102" s="136"/>
      <c r="E46102" s="136"/>
      <c r="H46102" s="136"/>
      <c r="K46102" s="136"/>
      <c r="O46102" s="136"/>
      <c r="T46102" s="136"/>
      <c r="W46102" s="136"/>
      <c r="Z46102" s="136"/>
      <c r="AC46102" s="136"/>
    </row>
    <row r="46103" spans="2:29">
      <c r="B46103" s="136"/>
      <c r="E46103" s="136"/>
      <c r="H46103" s="136"/>
      <c r="K46103" s="136"/>
      <c r="O46103" s="136"/>
      <c r="T46103" s="136"/>
      <c r="W46103" s="136"/>
      <c r="Z46103" s="136"/>
      <c r="AC46103" s="136"/>
    </row>
    <row r="46104" spans="2:29">
      <c r="B46104" s="136"/>
      <c r="E46104" s="136"/>
      <c r="H46104" s="136"/>
      <c r="K46104" s="136"/>
      <c r="O46104" s="136"/>
      <c r="T46104" s="136"/>
      <c r="W46104" s="136"/>
      <c r="Z46104" s="136"/>
      <c r="AC46104" s="136"/>
    </row>
    <row r="46105" spans="2:29">
      <c r="B46105" s="136"/>
      <c r="E46105" s="136"/>
      <c r="H46105" s="136"/>
      <c r="K46105" s="136"/>
      <c r="O46105" s="136"/>
      <c r="T46105" s="136"/>
      <c r="W46105" s="136"/>
      <c r="Z46105" s="136"/>
      <c r="AC46105" s="136"/>
    </row>
    <row r="46106" spans="2:29">
      <c r="B46106" s="136"/>
      <c r="E46106" s="136"/>
      <c r="H46106" s="136"/>
      <c r="K46106" s="136"/>
      <c r="O46106" s="136"/>
      <c r="T46106" s="136"/>
      <c r="W46106" s="136"/>
      <c r="Z46106" s="136"/>
      <c r="AC46106" s="136"/>
    </row>
    <row r="46107" spans="2:29">
      <c r="B46107" s="136"/>
      <c r="E46107" s="136"/>
      <c r="H46107" s="136"/>
      <c r="K46107" s="136"/>
      <c r="O46107" s="136"/>
      <c r="T46107" s="136"/>
      <c r="W46107" s="136"/>
      <c r="Z46107" s="136"/>
      <c r="AC46107" s="136"/>
    </row>
    <row r="46108" spans="2:29">
      <c r="B46108" s="136"/>
      <c r="E46108" s="136"/>
      <c r="H46108" s="136"/>
      <c r="K46108" s="136"/>
      <c r="O46108" s="136"/>
      <c r="T46108" s="136"/>
      <c r="W46108" s="136"/>
      <c r="Z46108" s="136"/>
      <c r="AC46108" s="136"/>
    </row>
    <row r="46109" spans="2:29">
      <c r="B46109" s="136"/>
      <c r="E46109" s="136"/>
      <c r="H46109" s="136"/>
      <c r="K46109" s="136"/>
      <c r="O46109" s="136"/>
      <c r="T46109" s="136"/>
      <c r="W46109" s="136"/>
      <c r="Z46109" s="136"/>
      <c r="AC46109" s="136"/>
    </row>
    <row r="46110" spans="2:29">
      <c r="B46110" s="136"/>
      <c r="E46110" s="136"/>
      <c r="H46110" s="136"/>
      <c r="K46110" s="136"/>
      <c r="O46110" s="136"/>
      <c r="T46110" s="136"/>
      <c r="W46110" s="136"/>
      <c r="Z46110" s="136"/>
      <c r="AC46110" s="136"/>
    </row>
    <row r="46111" spans="2:29">
      <c r="B46111" s="136"/>
      <c r="E46111" s="136"/>
      <c r="H46111" s="136"/>
      <c r="K46111" s="136"/>
      <c r="O46111" s="136"/>
      <c r="T46111" s="136"/>
      <c r="W46111" s="136"/>
      <c r="Z46111" s="136"/>
      <c r="AC46111" s="136"/>
    </row>
    <row r="46112" spans="2:29">
      <c r="B46112" s="136"/>
      <c r="E46112" s="136"/>
      <c r="H46112" s="136"/>
      <c r="K46112" s="136"/>
      <c r="O46112" s="136"/>
      <c r="T46112" s="136"/>
      <c r="W46112" s="136"/>
      <c r="Z46112" s="136"/>
      <c r="AC46112" s="136"/>
    </row>
    <row r="46113" spans="2:29">
      <c r="B46113" s="136"/>
      <c r="E46113" s="136"/>
      <c r="H46113" s="136"/>
      <c r="K46113" s="136"/>
      <c r="O46113" s="136"/>
      <c r="T46113" s="136"/>
      <c r="W46113" s="136"/>
      <c r="Z46113" s="136"/>
      <c r="AC46113" s="136"/>
    </row>
    <row r="46114" spans="2:29">
      <c r="B46114" s="136"/>
      <c r="E46114" s="136"/>
      <c r="H46114" s="136"/>
      <c r="K46114" s="136"/>
      <c r="O46114" s="136"/>
      <c r="T46114" s="136"/>
      <c r="W46114" s="136"/>
      <c r="Z46114" s="136"/>
      <c r="AC46114" s="136"/>
    </row>
    <row r="46115" spans="2:29">
      <c r="B46115" s="136"/>
      <c r="E46115" s="136"/>
      <c r="H46115" s="136"/>
      <c r="K46115" s="136"/>
      <c r="O46115" s="136"/>
      <c r="T46115" s="136"/>
      <c r="W46115" s="136"/>
      <c r="Z46115" s="136"/>
      <c r="AC46115" s="136"/>
    </row>
    <row r="46116" spans="2:29">
      <c r="B46116" s="136"/>
      <c r="E46116" s="136"/>
      <c r="H46116" s="136"/>
      <c r="K46116" s="136"/>
      <c r="O46116" s="136"/>
      <c r="T46116" s="136"/>
      <c r="W46116" s="136"/>
      <c r="Z46116" s="136"/>
      <c r="AC46116" s="136"/>
    </row>
    <row r="46117" spans="2:29">
      <c r="B46117" s="136"/>
      <c r="E46117" s="136"/>
      <c r="H46117" s="136"/>
      <c r="K46117" s="136"/>
      <c r="O46117" s="136"/>
      <c r="T46117" s="136"/>
      <c r="W46117" s="136"/>
      <c r="Z46117" s="136"/>
      <c r="AC46117" s="136"/>
    </row>
    <row r="46118" spans="2:29">
      <c r="B46118" s="136"/>
      <c r="E46118" s="136"/>
      <c r="H46118" s="136"/>
      <c r="K46118" s="136"/>
      <c r="O46118" s="136"/>
      <c r="T46118" s="136"/>
      <c r="W46118" s="136"/>
      <c r="Z46118" s="136"/>
      <c r="AC46118" s="136"/>
    </row>
    <row r="46119" spans="2:29">
      <c r="B46119" s="136"/>
      <c r="E46119" s="136"/>
      <c r="H46119" s="136"/>
      <c r="K46119" s="136"/>
      <c r="O46119" s="136"/>
      <c r="T46119" s="136"/>
      <c r="W46119" s="136"/>
      <c r="Z46119" s="136"/>
      <c r="AC46119" s="136"/>
    </row>
    <row r="46120" spans="2:29">
      <c r="B46120" s="136"/>
      <c r="E46120" s="136"/>
      <c r="H46120" s="136"/>
      <c r="K46120" s="136"/>
      <c r="O46120" s="136"/>
      <c r="T46120" s="136"/>
      <c r="W46120" s="136"/>
      <c r="Z46120" s="136"/>
      <c r="AC46120" s="136"/>
    </row>
    <row r="46121" spans="2:29">
      <c r="B46121" s="136"/>
      <c r="E46121" s="136"/>
      <c r="H46121" s="136"/>
      <c r="K46121" s="136"/>
      <c r="O46121" s="136"/>
      <c r="T46121" s="136"/>
      <c r="W46121" s="136"/>
      <c r="Z46121" s="136"/>
      <c r="AC46121" s="136"/>
    </row>
    <row r="46122" spans="2:29">
      <c r="B46122" s="136"/>
      <c r="E46122" s="136"/>
      <c r="H46122" s="136"/>
      <c r="K46122" s="136"/>
      <c r="O46122" s="136"/>
      <c r="T46122" s="136"/>
      <c r="W46122" s="136"/>
      <c r="Z46122" s="136"/>
      <c r="AC46122" s="136"/>
    </row>
    <row r="46123" spans="2:29">
      <c r="B46123" s="136"/>
      <c r="E46123" s="136"/>
      <c r="H46123" s="136"/>
      <c r="K46123" s="136"/>
      <c r="O46123" s="136"/>
      <c r="T46123" s="136"/>
      <c r="W46123" s="136"/>
      <c r="Z46123" s="136"/>
      <c r="AC46123" s="136"/>
    </row>
    <row r="46124" spans="2:29">
      <c r="B46124" s="136"/>
      <c r="E46124" s="136"/>
      <c r="H46124" s="136"/>
      <c r="K46124" s="136"/>
      <c r="O46124" s="136"/>
      <c r="T46124" s="136"/>
      <c r="W46124" s="136"/>
      <c r="Z46124" s="136"/>
      <c r="AC46124" s="136"/>
    </row>
    <row r="46125" spans="2:29">
      <c r="B46125" s="136"/>
      <c r="E46125" s="136"/>
      <c r="H46125" s="136"/>
      <c r="K46125" s="136"/>
      <c r="O46125" s="136"/>
      <c r="T46125" s="136"/>
      <c r="W46125" s="136"/>
      <c r="Z46125" s="136"/>
      <c r="AC46125" s="136"/>
    </row>
    <row r="46126" spans="2:29">
      <c r="B46126" s="136"/>
      <c r="E46126" s="136"/>
      <c r="H46126" s="136"/>
      <c r="K46126" s="136"/>
      <c r="O46126" s="136"/>
      <c r="T46126" s="136"/>
      <c r="W46126" s="136"/>
      <c r="Z46126" s="136"/>
      <c r="AC46126" s="136"/>
    </row>
    <row r="46127" spans="2:29">
      <c r="B46127" s="136"/>
      <c r="E46127" s="136"/>
      <c r="H46127" s="136"/>
      <c r="K46127" s="136"/>
      <c r="O46127" s="136"/>
      <c r="T46127" s="136"/>
      <c r="W46127" s="136"/>
      <c r="Z46127" s="136"/>
      <c r="AC46127" s="136"/>
    </row>
    <row r="46128" spans="2:29">
      <c r="B46128" s="136"/>
      <c r="E46128" s="136"/>
      <c r="H46128" s="136"/>
      <c r="K46128" s="136"/>
      <c r="O46128" s="136"/>
      <c r="T46128" s="136"/>
      <c r="W46128" s="136"/>
      <c r="Z46128" s="136"/>
      <c r="AC46128" s="136"/>
    </row>
    <row r="46129" spans="2:29">
      <c r="B46129" s="136"/>
      <c r="E46129" s="136"/>
      <c r="H46129" s="136"/>
      <c r="K46129" s="136"/>
      <c r="O46129" s="136"/>
      <c r="T46129" s="136"/>
      <c r="W46129" s="136"/>
      <c r="Z46129" s="136"/>
      <c r="AC46129" s="136"/>
    </row>
    <row r="46130" spans="2:29">
      <c r="B46130" s="136"/>
      <c r="E46130" s="136"/>
      <c r="H46130" s="136"/>
      <c r="K46130" s="136"/>
      <c r="O46130" s="136"/>
      <c r="T46130" s="136"/>
      <c r="W46130" s="136"/>
      <c r="Z46130" s="136"/>
      <c r="AC46130" s="136"/>
    </row>
    <row r="46131" spans="2:29">
      <c r="B46131" s="136"/>
      <c r="E46131" s="136"/>
      <c r="H46131" s="136"/>
      <c r="K46131" s="136"/>
      <c r="O46131" s="136"/>
      <c r="T46131" s="136"/>
      <c r="W46131" s="136"/>
      <c r="Z46131" s="136"/>
      <c r="AC46131" s="136"/>
    </row>
    <row r="46132" spans="2:29">
      <c r="B46132" s="136"/>
      <c r="E46132" s="136"/>
      <c r="H46132" s="136"/>
      <c r="K46132" s="136"/>
      <c r="O46132" s="136"/>
      <c r="T46132" s="136"/>
      <c r="W46132" s="136"/>
      <c r="Z46132" s="136"/>
      <c r="AC46132" s="136"/>
    </row>
    <row r="46133" spans="2:29">
      <c r="B46133" s="136"/>
      <c r="E46133" s="136"/>
      <c r="H46133" s="136"/>
      <c r="K46133" s="136"/>
      <c r="O46133" s="136"/>
      <c r="T46133" s="136"/>
      <c r="W46133" s="136"/>
      <c r="Z46133" s="136"/>
      <c r="AC46133" s="136"/>
    </row>
    <row r="46134" spans="2:29">
      <c r="B46134" s="136"/>
      <c r="E46134" s="136"/>
      <c r="H46134" s="136"/>
      <c r="K46134" s="136"/>
      <c r="O46134" s="136"/>
      <c r="T46134" s="136"/>
      <c r="W46134" s="136"/>
      <c r="Z46134" s="136"/>
      <c r="AC46134" s="136"/>
    </row>
    <row r="46135" spans="2:29">
      <c r="B46135" s="136"/>
      <c r="E46135" s="136"/>
      <c r="H46135" s="136"/>
      <c r="K46135" s="136"/>
      <c r="O46135" s="136"/>
      <c r="T46135" s="136"/>
      <c r="W46135" s="136"/>
      <c r="Z46135" s="136"/>
      <c r="AC46135" s="136"/>
    </row>
    <row r="46136" spans="2:29">
      <c r="B46136" s="136"/>
      <c r="E46136" s="136"/>
      <c r="H46136" s="136"/>
      <c r="K46136" s="136"/>
      <c r="O46136" s="136"/>
      <c r="T46136" s="136"/>
      <c r="W46136" s="136"/>
      <c r="Z46136" s="136"/>
      <c r="AC46136" s="136"/>
    </row>
    <row r="46137" spans="2:29">
      <c r="B46137" s="136"/>
      <c r="E46137" s="136"/>
      <c r="H46137" s="136"/>
      <c r="K46137" s="136"/>
      <c r="O46137" s="136"/>
      <c r="T46137" s="136"/>
      <c r="W46137" s="136"/>
      <c r="Z46137" s="136"/>
      <c r="AC46137" s="136"/>
    </row>
    <row r="46138" spans="2:29">
      <c r="B46138" s="136"/>
      <c r="E46138" s="136"/>
      <c r="H46138" s="136"/>
      <c r="K46138" s="136"/>
      <c r="O46138" s="136"/>
      <c r="T46138" s="136"/>
      <c r="W46138" s="136"/>
      <c r="Z46138" s="136"/>
      <c r="AC46138" s="136"/>
    </row>
    <row r="46139" spans="2:29">
      <c r="B46139" s="136"/>
      <c r="E46139" s="136"/>
      <c r="H46139" s="136"/>
      <c r="K46139" s="136"/>
      <c r="O46139" s="136"/>
      <c r="T46139" s="136"/>
      <c r="W46139" s="136"/>
      <c r="Z46139" s="136"/>
      <c r="AC46139" s="136"/>
    </row>
    <row r="46140" spans="2:29">
      <c r="B46140" s="136"/>
      <c r="E46140" s="136"/>
      <c r="H46140" s="136"/>
      <c r="K46140" s="136"/>
      <c r="O46140" s="136"/>
      <c r="T46140" s="136"/>
      <c r="W46140" s="136"/>
      <c r="Z46140" s="136"/>
      <c r="AC46140" s="136"/>
    </row>
    <row r="46141" spans="2:29">
      <c r="B46141" s="136"/>
      <c r="E46141" s="136"/>
      <c r="H46141" s="136"/>
      <c r="K46141" s="136"/>
      <c r="O46141" s="136"/>
      <c r="T46141" s="136"/>
      <c r="W46141" s="136"/>
      <c r="Z46141" s="136"/>
      <c r="AC46141" s="136"/>
    </row>
    <row r="46142" spans="2:29">
      <c r="B46142" s="136"/>
      <c r="E46142" s="136"/>
      <c r="H46142" s="136"/>
      <c r="K46142" s="136"/>
      <c r="O46142" s="136"/>
      <c r="T46142" s="136"/>
      <c r="W46142" s="136"/>
      <c r="Z46142" s="136"/>
      <c r="AC46142" s="136"/>
    </row>
    <row r="46143" spans="2:29">
      <c r="B46143" s="136"/>
      <c r="E46143" s="136"/>
      <c r="H46143" s="136"/>
      <c r="K46143" s="136"/>
      <c r="O46143" s="136"/>
      <c r="T46143" s="136"/>
      <c r="W46143" s="136"/>
      <c r="Z46143" s="136"/>
      <c r="AC46143" s="136"/>
    </row>
    <row r="46144" spans="2:29">
      <c r="B46144" s="136"/>
      <c r="E46144" s="136"/>
      <c r="H46144" s="136"/>
      <c r="K46144" s="136"/>
      <c r="O46144" s="136"/>
      <c r="T46144" s="136"/>
      <c r="W46144" s="136"/>
      <c r="Z46144" s="136"/>
      <c r="AC46144" s="136"/>
    </row>
    <row r="46145" spans="2:29">
      <c r="B46145" s="136"/>
      <c r="E46145" s="136"/>
      <c r="H46145" s="136"/>
      <c r="K46145" s="136"/>
      <c r="O46145" s="136"/>
      <c r="T46145" s="136"/>
      <c r="W46145" s="136"/>
      <c r="Z46145" s="136"/>
      <c r="AC46145" s="136"/>
    </row>
    <row r="46146" spans="2:29">
      <c r="B46146" s="136"/>
      <c r="E46146" s="136"/>
      <c r="H46146" s="136"/>
      <c r="K46146" s="136"/>
      <c r="O46146" s="136"/>
      <c r="T46146" s="136"/>
      <c r="W46146" s="136"/>
      <c r="Z46146" s="136"/>
      <c r="AC46146" s="136"/>
    </row>
    <row r="46147" spans="2:29">
      <c r="B46147" s="136"/>
      <c r="E46147" s="136"/>
      <c r="H46147" s="136"/>
      <c r="K46147" s="136"/>
      <c r="O46147" s="136"/>
      <c r="T46147" s="136"/>
      <c r="W46147" s="136"/>
      <c r="Z46147" s="136"/>
      <c r="AC46147" s="136"/>
    </row>
    <row r="46148" spans="2:29">
      <c r="B46148" s="136"/>
      <c r="E46148" s="136"/>
      <c r="H46148" s="136"/>
      <c r="K46148" s="136"/>
      <c r="O46148" s="136"/>
      <c r="T46148" s="136"/>
      <c r="W46148" s="136"/>
      <c r="Z46148" s="136"/>
      <c r="AC46148" s="136"/>
    </row>
    <row r="46149" spans="2:29">
      <c r="B46149" s="136"/>
      <c r="E46149" s="136"/>
      <c r="H46149" s="136"/>
      <c r="K46149" s="136"/>
      <c r="O46149" s="136"/>
      <c r="T46149" s="136"/>
      <c r="W46149" s="136"/>
      <c r="Z46149" s="136"/>
      <c r="AC46149" s="136"/>
    </row>
    <row r="46150" spans="2:29">
      <c r="B46150" s="136"/>
      <c r="E46150" s="136"/>
      <c r="H46150" s="136"/>
      <c r="K46150" s="136"/>
      <c r="O46150" s="136"/>
      <c r="T46150" s="136"/>
      <c r="W46150" s="136"/>
      <c r="Z46150" s="136"/>
      <c r="AC46150" s="136"/>
    </row>
    <row r="46151" spans="2:29">
      <c r="B46151" s="136"/>
      <c r="E46151" s="136"/>
      <c r="H46151" s="136"/>
      <c r="K46151" s="136"/>
      <c r="O46151" s="136"/>
      <c r="T46151" s="136"/>
      <c r="W46151" s="136"/>
      <c r="Z46151" s="136"/>
      <c r="AC46151" s="136"/>
    </row>
    <row r="46152" spans="2:29">
      <c r="B46152" s="136"/>
      <c r="E46152" s="136"/>
      <c r="H46152" s="136"/>
      <c r="K46152" s="136"/>
      <c r="O46152" s="136"/>
      <c r="T46152" s="136"/>
      <c r="W46152" s="136"/>
      <c r="Z46152" s="136"/>
      <c r="AC46152" s="136"/>
    </row>
    <row r="46153" spans="2:29">
      <c r="B46153" s="136"/>
      <c r="E46153" s="136"/>
      <c r="H46153" s="136"/>
      <c r="K46153" s="136"/>
      <c r="O46153" s="136"/>
      <c r="T46153" s="136"/>
      <c r="W46153" s="136"/>
      <c r="Z46153" s="136"/>
      <c r="AC46153" s="136"/>
    </row>
    <row r="46154" spans="2:29">
      <c r="B46154" s="136"/>
      <c r="E46154" s="136"/>
      <c r="H46154" s="136"/>
      <c r="K46154" s="136"/>
      <c r="O46154" s="136"/>
      <c r="T46154" s="136"/>
      <c r="W46154" s="136"/>
      <c r="Z46154" s="136"/>
      <c r="AC46154" s="136"/>
    </row>
    <row r="46155" spans="2:29">
      <c r="B46155" s="136"/>
      <c r="E46155" s="136"/>
      <c r="H46155" s="136"/>
      <c r="K46155" s="136"/>
      <c r="O46155" s="136"/>
      <c r="T46155" s="136"/>
      <c r="W46155" s="136"/>
      <c r="Z46155" s="136"/>
      <c r="AC46155" s="136"/>
    </row>
    <row r="46156" spans="2:29">
      <c r="B46156" s="136"/>
      <c r="E46156" s="136"/>
      <c r="H46156" s="136"/>
      <c r="K46156" s="136"/>
      <c r="O46156" s="136"/>
      <c r="T46156" s="136"/>
      <c r="W46156" s="136"/>
      <c r="Z46156" s="136"/>
      <c r="AC46156" s="136"/>
    </row>
    <row r="46157" spans="2:29">
      <c r="B46157" s="136"/>
      <c r="E46157" s="136"/>
      <c r="H46157" s="136"/>
      <c r="K46157" s="136"/>
      <c r="O46157" s="136"/>
      <c r="T46157" s="136"/>
      <c r="W46157" s="136"/>
      <c r="Z46157" s="136"/>
      <c r="AC46157" s="136"/>
    </row>
    <row r="46158" spans="2:29">
      <c r="B46158" s="136"/>
      <c r="E46158" s="136"/>
      <c r="H46158" s="136"/>
      <c r="K46158" s="136"/>
      <c r="O46158" s="136"/>
      <c r="T46158" s="136"/>
      <c r="W46158" s="136"/>
      <c r="Z46158" s="136"/>
      <c r="AC46158" s="136"/>
    </row>
    <row r="46159" spans="2:29">
      <c r="B46159" s="136"/>
      <c r="E46159" s="136"/>
      <c r="H46159" s="136"/>
      <c r="K46159" s="136"/>
      <c r="O46159" s="136"/>
      <c r="T46159" s="136"/>
      <c r="W46159" s="136"/>
      <c r="Z46159" s="136"/>
      <c r="AC46159" s="136"/>
    </row>
    <row r="46160" spans="2:29">
      <c r="B46160" s="136"/>
      <c r="E46160" s="136"/>
      <c r="H46160" s="136"/>
      <c r="K46160" s="136"/>
      <c r="O46160" s="136"/>
      <c r="T46160" s="136"/>
      <c r="W46160" s="136"/>
      <c r="Z46160" s="136"/>
      <c r="AC46160" s="136"/>
    </row>
    <row r="46161" spans="2:29">
      <c r="B46161" s="136"/>
      <c r="E46161" s="136"/>
      <c r="H46161" s="136"/>
      <c r="K46161" s="136"/>
      <c r="O46161" s="136"/>
      <c r="T46161" s="136"/>
      <c r="W46161" s="136"/>
      <c r="Z46161" s="136"/>
      <c r="AC46161" s="136"/>
    </row>
    <row r="46162" spans="2:29">
      <c r="B46162" s="136"/>
      <c r="E46162" s="136"/>
      <c r="H46162" s="136"/>
      <c r="K46162" s="136"/>
      <c r="O46162" s="136"/>
      <c r="T46162" s="136"/>
      <c r="W46162" s="136"/>
      <c r="Z46162" s="136"/>
      <c r="AC46162" s="136"/>
    </row>
    <row r="46163" spans="2:29">
      <c r="B46163" s="136"/>
      <c r="E46163" s="136"/>
      <c r="H46163" s="136"/>
      <c r="K46163" s="136"/>
      <c r="O46163" s="136"/>
      <c r="T46163" s="136"/>
      <c r="W46163" s="136"/>
      <c r="Z46163" s="136"/>
      <c r="AC46163" s="136"/>
    </row>
    <row r="46164" spans="2:29">
      <c r="B46164" s="136"/>
      <c r="E46164" s="136"/>
      <c r="H46164" s="136"/>
      <c r="K46164" s="136"/>
      <c r="O46164" s="136"/>
      <c r="T46164" s="136"/>
      <c r="W46164" s="136"/>
      <c r="Z46164" s="136"/>
      <c r="AC46164" s="136"/>
    </row>
    <row r="46165" spans="2:29">
      <c r="B46165" s="136"/>
      <c r="E46165" s="136"/>
      <c r="H46165" s="136"/>
      <c r="K46165" s="136"/>
      <c r="O46165" s="136"/>
      <c r="T46165" s="136"/>
      <c r="W46165" s="136"/>
      <c r="Z46165" s="136"/>
      <c r="AC46165" s="136"/>
    </row>
    <row r="46166" spans="2:29">
      <c r="B46166" s="136"/>
      <c r="E46166" s="136"/>
      <c r="H46166" s="136"/>
      <c r="K46166" s="136"/>
      <c r="O46166" s="136"/>
      <c r="T46166" s="136"/>
      <c r="W46166" s="136"/>
      <c r="Z46166" s="136"/>
      <c r="AC46166" s="136"/>
    </row>
    <row r="46167" spans="2:29">
      <c r="B46167" s="136"/>
      <c r="E46167" s="136"/>
      <c r="H46167" s="136"/>
      <c r="K46167" s="136"/>
      <c r="O46167" s="136"/>
      <c r="T46167" s="136"/>
      <c r="W46167" s="136"/>
      <c r="Z46167" s="136"/>
      <c r="AC46167" s="136"/>
    </row>
    <row r="46168" spans="2:29">
      <c r="B46168" s="136"/>
      <c r="E46168" s="136"/>
      <c r="H46168" s="136"/>
      <c r="K46168" s="136"/>
      <c r="O46168" s="136"/>
      <c r="T46168" s="136"/>
      <c r="W46168" s="136"/>
      <c r="Z46168" s="136"/>
      <c r="AC46168" s="136"/>
    </row>
    <row r="46169" spans="2:29">
      <c r="B46169" s="136"/>
      <c r="E46169" s="136"/>
      <c r="H46169" s="136"/>
      <c r="K46169" s="136"/>
      <c r="O46169" s="136"/>
      <c r="T46169" s="136"/>
      <c r="W46169" s="136"/>
      <c r="Z46169" s="136"/>
      <c r="AC46169" s="136"/>
    </row>
    <row r="46170" spans="2:29">
      <c r="B46170" s="136"/>
      <c r="E46170" s="136"/>
      <c r="H46170" s="136"/>
      <c r="K46170" s="136"/>
      <c r="O46170" s="136"/>
      <c r="T46170" s="136"/>
      <c r="W46170" s="136"/>
      <c r="Z46170" s="136"/>
      <c r="AC46170" s="136"/>
    </row>
    <row r="46171" spans="2:29">
      <c r="B46171" s="136"/>
      <c r="E46171" s="136"/>
      <c r="H46171" s="136"/>
      <c r="K46171" s="136"/>
      <c r="O46171" s="136"/>
      <c r="T46171" s="136"/>
      <c r="W46171" s="136"/>
      <c r="Z46171" s="136"/>
      <c r="AC46171" s="136"/>
    </row>
    <row r="46172" spans="2:29">
      <c r="B46172" s="136"/>
      <c r="E46172" s="136"/>
      <c r="H46172" s="136"/>
      <c r="K46172" s="136"/>
      <c r="O46172" s="136"/>
      <c r="T46172" s="136"/>
      <c r="W46172" s="136"/>
      <c r="Z46172" s="136"/>
      <c r="AC46172" s="136"/>
    </row>
    <row r="46173" spans="2:29">
      <c r="B46173" s="136"/>
      <c r="E46173" s="136"/>
      <c r="H46173" s="136"/>
      <c r="K46173" s="136"/>
      <c r="O46173" s="136"/>
      <c r="T46173" s="136"/>
      <c r="W46173" s="136"/>
      <c r="Z46173" s="136"/>
      <c r="AC46173" s="136"/>
    </row>
    <row r="46174" spans="2:29">
      <c r="B46174" s="136"/>
      <c r="E46174" s="136"/>
      <c r="H46174" s="136"/>
      <c r="K46174" s="136"/>
      <c r="O46174" s="136"/>
      <c r="T46174" s="136"/>
      <c r="W46174" s="136"/>
      <c r="Z46174" s="136"/>
      <c r="AC46174" s="136"/>
    </row>
    <row r="46175" spans="2:29">
      <c r="B46175" s="136"/>
      <c r="E46175" s="136"/>
      <c r="H46175" s="136"/>
      <c r="K46175" s="136"/>
      <c r="O46175" s="136"/>
      <c r="T46175" s="136"/>
      <c r="W46175" s="136"/>
      <c r="Z46175" s="136"/>
      <c r="AC46175" s="136"/>
    </row>
    <row r="46176" spans="2:29">
      <c r="B46176" s="136"/>
      <c r="E46176" s="136"/>
      <c r="H46176" s="136"/>
      <c r="K46176" s="136"/>
      <c r="O46176" s="136"/>
      <c r="T46176" s="136"/>
      <c r="W46176" s="136"/>
      <c r="Z46176" s="136"/>
      <c r="AC46176" s="136"/>
    </row>
    <row r="46177" spans="2:29">
      <c r="B46177" s="136"/>
      <c r="E46177" s="136"/>
      <c r="H46177" s="136"/>
      <c r="K46177" s="136"/>
      <c r="O46177" s="136"/>
      <c r="T46177" s="136"/>
      <c r="W46177" s="136"/>
      <c r="Z46177" s="136"/>
      <c r="AC46177" s="136"/>
    </row>
    <row r="46178" spans="2:29">
      <c r="B46178" s="136"/>
      <c r="E46178" s="136"/>
      <c r="H46178" s="136"/>
      <c r="K46178" s="136"/>
      <c r="O46178" s="136"/>
      <c r="T46178" s="136"/>
      <c r="W46178" s="136"/>
      <c r="Z46178" s="136"/>
      <c r="AC46178" s="136"/>
    </row>
    <row r="46179" spans="2:29">
      <c r="B46179" s="136"/>
      <c r="E46179" s="136"/>
      <c r="H46179" s="136"/>
      <c r="K46179" s="136"/>
      <c r="O46179" s="136"/>
      <c r="T46179" s="136"/>
      <c r="W46179" s="136"/>
      <c r="Z46179" s="136"/>
      <c r="AC46179" s="136"/>
    </row>
    <row r="46180" spans="2:29">
      <c r="B46180" s="136"/>
      <c r="E46180" s="136"/>
      <c r="H46180" s="136"/>
      <c r="K46180" s="136"/>
      <c r="O46180" s="136"/>
      <c r="T46180" s="136"/>
      <c r="W46180" s="136"/>
      <c r="Z46180" s="136"/>
      <c r="AC46180" s="136"/>
    </row>
    <row r="46181" spans="2:29">
      <c r="B46181" s="136"/>
      <c r="E46181" s="136"/>
      <c r="H46181" s="136"/>
      <c r="K46181" s="136"/>
      <c r="O46181" s="136"/>
      <c r="T46181" s="136"/>
      <c r="W46181" s="136"/>
      <c r="Z46181" s="136"/>
      <c r="AC46181" s="136"/>
    </row>
    <row r="46182" spans="2:29">
      <c r="B46182" s="136"/>
      <c r="E46182" s="136"/>
      <c r="H46182" s="136"/>
      <c r="K46182" s="136"/>
      <c r="O46182" s="136"/>
      <c r="T46182" s="136"/>
      <c r="W46182" s="136"/>
      <c r="Z46182" s="136"/>
      <c r="AC46182" s="136"/>
    </row>
    <row r="46183" spans="2:29">
      <c r="B46183" s="136"/>
      <c r="E46183" s="136"/>
      <c r="H46183" s="136"/>
      <c r="K46183" s="136"/>
      <c r="O46183" s="136"/>
      <c r="T46183" s="136"/>
      <c r="W46183" s="136"/>
      <c r="Z46183" s="136"/>
      <c r="AC46183" s="136"/>
    </row>
    <row r="46184" spans="2:29">
      <c r="B46184" s="136"/>
      <c r="E46184" s="136"/>
      <c r="H46184" s="136"/>
      <c r="K46184" s="136"/>
      <c r="O46184" s="136"/>
      <c r="T46184" s="136"/>
      <c r="W46184" s="136"/>
      <c r="Z46184" s="136"/>
      <c r="AC46184" s="136"/>
    </row>
    <row r="46185" spans="2:29">
      <c r="B46185" s="136"/>
      <c r="E46185" s="136"/>
      <c r="H46185" s="136"/>
      <c r="K46185" s="136"/>
      <c r="O46185" s="136"/>
      <c r="T46185" s="136"/>
      <c r="W46185" s="136"/>
      <c r="Z46185" s="136"/>
      <c r="AC46185" s="136"/>
    </row>
    <row r="46186" spans="2:29">
      <c r="B46186" s="136"/>
      <c r="E46186" s="136"/>
      <c r="H46186" s="136"/>
      <c r="K46186" s="136"/>
      <c r="O46186" s="136"/>
      <c r="T46186" s="136"/>
      <c r="W46186" s="136"/>
      <c r="Z46186" s="136"/>
      <c r="AC46186" s="136"/>
    </row>
    <row r="46187" spans="2:29">
      <c r="B46187" s="136"/>
      <c r="E46187" s="136"/>
      <c r="H46187" s="136"/>
      <c r="K46187" s="136"/>
      <c r="O46187" s="136"/>
      <c r="T46187" s="136"/>
      <c r="W46187" s="136"/>
      <c r="Z46187" s="136"/>
      <c r="AC46187" s="136"/>
    </row>
    <row r="46188" spans="2:29">
      <c r="B46188" s="136"/>
      <c r="E46188" s="136"/>
      <c r="H46188" s="136"/>
      <c r="K46188" s="136"/>
      <c r="O46188" s="136"/>
      <c r="T46188" s="136"/>
      <c r="W46188" s="136"/>
      <c r="Z46188" s="136"/>
      <c r="AC46188" s="136"/>
    </row>
    <row r="46189" spans="2:29">
      <c r="B46189" s="136"/>
      <c r="E46189" s="136"/>
      <c r="H46189" s="136"/>
      <c r="K46189" s="136"/>
      <c r="O46189" s="136"/>
      <c r="T46189" s="136"/>
      <c r="W46189" s="136"/>
      <c r="Z46189" s="136"/>
      <c r="AC46189" s="136"/>
    </row>
    <row r="46190" spans="2:29">
      <c r="B46190" s="136"/>
      <c r="E46190" s="136"/>
      <c r="H46190" s="136"/>
      <c r="K46190" s="136"/>
      <c r="O46190" s="136"/>
      <c r="T46190" s="136"/>
      <c r="W46190" s="136"/>
      <c r="Z46190" s="136"/>
      <c r="AC46190" s="136"/>
    </row>
    <row r="46191" spans="2:29">
      <c r="B46191" s="136"/>
      <c r="E46191" s="136"/>
      <c r="H46191" s="136"/>
      <c r="K46191" s="136"/>
      <c r="O46191" s="136"/>
      <c r="T46191" s="136"/>
      <c r="W46191" s="136"/>
      <c r="Z46191" s="136"/>
      <c r="AC46191" s="136"/>
    </row>
    <row r="46192" spans="2:29">
      <c r="B46192" s="136"/>
      <c r="E46192" s="136"/>
      <c r="H46192" s="136"/>
      <c r="K46192" s="136"/>
      <c r="O46192" s="136"/>
      <c r="T46192" s="136"/>
      <c r="W46192" s="136"/>
      <c r="Z46192" s="136"/>
      <c r="AC46192" s="136"/>
    </row>
    <row r="46193" spans="2:29">
      <c r="B46193" s="136"/>
      <c r="E46193" s="136"/>
      <c r="H46193" s="136"/>
      <c r="K46193" s="136"/>
      <c r="O46193" s="136"/>
      <c r="T46193" s="136"/>
      <c r="W46193" s="136"/>
      <c r="Z46193" s="136"/>
      <c r="AC46193" s="136"/>
    </row>
    <row r="46194" spans="2:29">
      <c r="B46194" s="136"/>
      <c r="E46194" s="136"/>
      <c r="H46194" s="136"/>
      <c r="K46194" s="136"/>
      <c r="O46194" s="136"/>
      <c r="T46194" s="136"/>
      <c r="W46194" s="136"/>
      <c r="Z46194" s="136"/>
      <c r="AC46194" s="136"/>
    </row>
    <row r="46195" spans="2:29">
      <c r="B46195" s="136"/>
      <c r="E46195" s="136"/>
      <c r="H46195" s="136"/>
      <c r="K46195" s="136"/>
      <c r="O46195" s="136"/>
      <c r="T46195" s="136"/>
      <c r="W46195" s="136"/>
      <c r="Z46195" s="136"/>
      <c r="AC46195" s="136"/>
    </row>
    <row r="46196" spans="2:29">
      <c r="B46196" s="136"/>
      <c r="E46196" s="136"/>
      <c r="H46196" s="136"/>
      <c r="K46196" s="136"/>
      <c r="O46196" s="136"/>
      <c r="T46196" s="136"/>
      <c r="W46196" s="136"/>
      <c r="Z46196" s="136"/>
      <c r="AC46196" s="136"/>
    </row>
    <row r="46197" spans="2:29">
      <c r="B46197" s="136"/>
      <c r="E46197" s="136"/>
      <c r="H46197" s="136"/>
      <c r="K46197" s="136"/>
      <c r="O46197" s="136"/>
      <c r="T46197" s="136"/>
      <c r="W46197" s="136"/>
      <c r="Z46197" s="136"/>
      <c r="AC46197" s="136"/>
    </row>
    <row r="46198" spans="2:29">
      <c r="B46198" s="136"/>
      <c r="E46198" s="136"/>
      <c r="H46198" s="136"/>
      <c r="K46198" s="136"/>
      <c r="O46198" s="136"/>
      <c r="T46198" s="136"/>
      <c r="W46198" s="136"/>
      <c r="Z46198" s="136"/>
      <c r="AC46198" s="136"/>
    </row>
    <row r="46199" spans="2:29">
      <c r="B46199" s="136"/>
      <c r="E46199" s="136"/>
      <c r="H46199" s="136"/>
      <c r="K46199" s="136"/>
      <c r="O46199" s="136"/>
      <c r="T46199" s="136"/>
      <c r="W46199" s="136"/>
      <c r="Z46199" s="136"/>
      <c r="AC46199" s="136"/>
    </row>
    <row r="46200" spans="2:29">
      <c r="B46200" s="136"/>
      <c r="E46200" s="136"/>
      <c r="H46200" s="136"/>
      <c r="K46200" s="136"/>
      <c r="O46200" s="136"/>
      <c r="T46200" s="136"/>
      <c r="W46200" s="136"/>
      <c r="Z46200" s="136"/>
      <c r="AC46200" s="136"/>
    </row>
    <row r="46201" spans="2:29">
      <c r="B46201" s="136"/>
      <c r="E46201" s="136"/>
      <c r="H46201" s="136"/>
      <c r="K46201" s="136"/>
      <c r="O46201" s="136"/>
      <c r="T46201" s="136"/>
      <c r="W46201" s="136"/>
      <c r="Z46201" s="136"/>
      <c r="AC46201" s="136"/>
    </row>
    <row r="46202" spans="2:29">
      <c r="B46202" s="136"/>
      <c r="E46202" s="136"/>
      <c r="H46202" s="136"/>
      <c r="K46202" s="136"/>
      <c r="O46202" s="136"/>
      <c r="T46202" s="136"/>
      <c r="W46202" s="136"/>
      <c r="Z46202" s="136"/>
      <c r="AC46202" s="136"/>
    </row>
    <row r="46203" spans="2:29">
      <c r="B46203" s="136"/>
      <c r="E46203" s="136"/>
      <c r="H46203" s="136"/>
      <c r="K46203" s="136"/>
      <c r="O46203" s="136"/>
      <c r="T46203" s="136"/>
      <c r="W46203" s="136"/>
      <c r="Z46203" s="136"/>
      <c r="AC46203" s="136"/>
    </row>
    <row r="46204" spans="2:29">
      <c r="B46204" s="136"/>
      <c r="E46204" s="136"/>
      <c r="H46204" s="136"/>
      <c r="K46204" s="136"/>
      <c r="O46204" s="136"/>
      <c r="T46204" s="136"/>
      <c r="W46204" s="136"/>
      <c r="Z46204" s="136"/>
      <c r="AC46204" s="136"/>
    </row>
    <row r="46205" spans="2:29">
      <c r="B46205" s="136"/>
      <c r="E46205" s="136"/>
      <c r="H46205" s="136"/>
      <c r="K46205" s="136"/>
      <c r="O46205" s="136"/>
      <c r="T46205" s="136"/>
      <c r="W46205" s="136"/>
      <c r="Z46205" s="136"/>
      <c r="AC46205" s="136"/>
    </row>
    <row r="46206" spans="2:29">
      <c r="B46206" s="136"/>
      <c r="E46206" s="136"/>
      <c r="H46206" s="136"/>
      <c r="K46206" s="136"/>
      <c r="O46206" s="136"/>
      <c r="T46206" s="136"/>
      <c r="W46206" s="136"/>
      <c r="Z46206" s="136"/>
      <c r="AC46206" s="136"/>
    </row>
    <row r="46207" spans="2:29">
      <c r="B46207" s="136"/>
      <c r="E46207" s="136"/>
      <c r="H46207" s="136"/>
      <c r="K46207" s="136"/>
      <c r="O46207" s="136"/>
      <c r="T46207" s="136"/>
      <c r="W46207" s="136"/>
      <c r="Z46207" s="136"/>
      <c r="AC46207" s="136"/>
    </row>
    <row r="46208" spans="2:29">
      <c r="B46208" s="136"/>
      <c r="E46208" s="136"/>
      <c r="H46208" s="136"/>
      <c r="K46208" s="136"/>
      <c r="O46208" s="136"/>
      <c r="T46208" s="136"/>
      <c r="W46208" s="136"/>
      <c r="Z46208" s="136"/>
      <c r="AC46208" s="136"/>
    </row>
    <row r="46209" spans="2:29">
      <c r="B46209" s="136"/>
      <c r="E46209" s="136"/>
      <c r="H46209" s="136"/>
      <c r="K46209" s="136"/>
      <c r="O46209" s="136"/>
      <c r="T46209" s="136"/>
      <c r="W46209" s="136"/>
      <c r="Z46209" s="136"/>
      <c r="AC46209" s="136"/>
    </row>
    <row r="46210" spans="2:29">
      <c r="B46210" s="136"/>
      <c r="E46210" s="136"/>
      <c r="H46210" s="136"/>
      <c r="K46210" s="136"/>
      <c r="O46210" s="136"/>
      <c r="T46210" s="136"/>
      <c r="W46210" s="136"/>
      <c r="Z46210" s="136"/>
      <c r="AC46210" s="136"/>
    </row>
    <row r="46211" spans="2:29">
      <c r="B46211" s="136"/>
      <c r="E46211" s="136"/>
      <c r="H46211" s="136"/>
      <c r="K46211" s="136"/>
      <c r="O46211" s="136"/>
      <c r="T46211" s="136"/>
      <c r="W46211" s="136"/>
      <c r="Z46211" s="136"/>
      <c r="AC46211" s="136"/>
    </row>
    <row r="46212" spans="2:29">
      <c r="B46212" s="136"/>
      <c r="E46212" s="136"/>
      <c r="H46212" s="136"/>
      <c r="K46212" s="136"/>
      <c r="O46212" s="136"/>
      <c r="T46212" s="136"/>
      <c r="W46212" s="136"/>
      <c r="Z46212" s="136"/>
      <c r="AC46212" s="136"/>
    </row>
    <row r="46213" spans="2:29">
      <c r="B46213" s="136"/>
      <c r="E46213" s="136"/>
      <c r="H46213" s="136"/>
      <c r="K46213" s="136"/>
      <c r="O46213" s="136"/>
      <c r="T46213" s="136"/>
      <c r="W46213" s="136"/>
      <c r="Z46213" s="136"/>
      <c r="AC46213" s="136"/>
    </row>
    <row r="46214" spans="2:29">
      <c r="B46214" s="136"/>
      <c r="E46214" s="136"/>
      <c r="H46214" s="136"/>
      <c r="K46214" s="136"/>
      <c r="O46214" s="136"/>
      <c r="T46214" s="136"/>
      <c r="W46214" s="136"/>
      <c r="Z46214" s="136"/>
      <c r="AC46214" s="136"/>
    </row>
    <row r="46215" spans="2:29">
      <c r="B46215" s="136"/>
      <c r="E46215" s="136"/>
      <c r="H46215" s="136"/>
      <c r="K46215" s="136"/>
      <c r="O46215" s="136"/>
      <c r="T46215" s="136"/>
      <c r="W46215" s="136"/>
      <c r="Z46215" s="136"/>
      <c r="AC46215" s="136"/>
    </row>
    <row r="46216" spans="2:29">
      <c r="B46216" s="136"/>
      <c r="E46216" s="136"/>
      <c r="H46216" s="136"/>
      <c r="K46216" s="136"/>
      <c r="O46216" s="136"/>
      <c r="T46216" s="136"/>
      <c r="W46216" s="136"/>
      <c r="Z46216" s="136"/>
      <c r="AC46216" s="136"/>
    </row>
    <row r="46217" spans="2:29">
      <c r="B46217" s="136"/>
      <c r="E46217" s="136"/>
      <c r="H46217" s="136"/>
      <c r="K46217" s="136"/>
      <c r="O46217" s="136"/>
      <c r="T46217" s="136"/>
      <c r="W46217" s="136"/>
      <c r="Z46217" s="136"/>
      <c r="AC46217" s="136"/>
    </row>
    <row r="46218" spans="2:29">
      <c r="B46218" s="136"/>
      <c r="E46218" s="136"/>
      <c r="H46218" s="136"/>
      <c r="K46218" s="136"/>
      <c r="O46218" s="136"/>
      <c r="T46218" s="136"/>
      <c r="W46218" s="136"/>
      <c r="Z46218" s="136"/>
      <c r="AC46218" s="136"/>
    </row>
    <row r="46219" spans="2:29">
      <c r="B46219" s="136"/>
      <c r="E46219" s="136"/>
      <c r="H46219" s="136"/>
      <c r="K46219" s="136"/>
      <c r="O46219" s="136"/>
      <c r="T46219" s="136"/>
      <c r="W46219" s="136"/>
      <c r="Z46219" s="136"/>
      <c r="AC46219" s="136"/>
    </row>
    <row r="46220" spans="2:29">
      <c r="B46220" s="136"/>
      <c r="E46220" s="136"/>
      <c r="H46220" s="136"/>
      <c r="K46220" s="136"/>
      <c r="O46220" s="136"/>
      <c r="T46220" s="136"/>
      <c r="W46220" s="136"/>
      <c r="Z46220" s="136"/>
      <c r="AC46220" s="136"/>
    </row>
    <row r="46221" spans="2:29">
      <c r="B46221" s="136"/>
      <c r="E46221" s="136"/>
      <c r="H46221" s="136"/>
      <c r="K46221" s="136"/>
      <c r="O46221" s="136"/>
      <c r="T46221" s="136"/>
      <c r="W46221" s="136"/>
      <c r="Z46221" s="136"/>
      <c r="AC46221" s="136"/>
    </row>
    <row r="46222" spans="2:29">
      <c r="B46222" s="136"/>
      <c r="E46222" s="136"/>
      <c r="H46222" s="136"/>
      <c r="K46222" s="136"/>
      <c r="O46222" s="136"/>
      <c r="T46222" s="136"/>
      <c r="W46222" s="136"/>
      <c r="Z46222" s="136"/>
      <c r="AC46222" s="136"/>
    </row>
    <row r="46223" spans="2:29">
      <c r="B46223" s="136"/>
      <c r="E46223" s="136"/>
      <c r="H46223" s="136"/>
      <c r="K46223" s="136"/>
      <c r="O46223" s="136"/>
      <c r="T46223" s="136"/>
      <c r="W46223" s="136"/>
      <c r="Z46223" s="136"/>
      <c r="AC46223" s="136"/>
    </row>
    <row r="46224" spans="2:29">
      <c r="B46224" s="136"/>
      <c r="E46224" s="136"/>
      <c r="H46224" s="136"/>
      <c r="K46224" s="136"/>
      <c r="O46224" s="136"/>
      <c r="T46224" s="136"/>
      <c r="W46224" s="136"/>
      <c r="Z46224" s="136"/>
      <c r="AC46224" s="136"/>
    </row>
    <row r="46225" spans="2:29">
      <c r="B46225" s="136"/>
      <c r="E46225" s="136"/>
      <c r="H46225" s="136"/>
      <c r="K46225" s="136"/>
      <c r="O46225" s="136"/>
      <c r="T46225" s="136"/>
      <c r="W46225" s="136"/>
      <c r="Z46225" s="136"/>
      <c r="AC46225" s="136"/>
    </row>
    <row r="46226" spans="2:29">
      <c r="B46226" s="136"/>
      <c r="E46226" s="136"/>
      <c r="H46226" s="136"/>
      <c r="K46226" s="136"/>
      <c r="O46226" s="136"/>
      <c r="T46226" s="136"/>
      <c r="W46226" s="136"/>
      <c r="Z46226" s="136"/>
      <c r="AC46226" s="136"/>
    </row>
    <row r="46227" spans="2:29">
      <c r="B46227" s="136"/>
      <c r="E46227" s="136"/>
      <c r="H46227" s="136"/>
      <c r="K46227" s="136"/>
      <c r="O46227" s="136"/>
      <c r="T46227" s="136"/>
      <c r="W46227" s="136"/>
      <c r="Z46227" s="136"/>
      <c r="AC46227" s="136"/>
    </row>
    <row r="46228" spans="2:29">
      <c r="B46228" s="136"/>
      <c r="E46228" s="136"/>
      <c r="H46228" s="136"/>
      <c r="K46228" s="136"/>
      <c r="O46228" s="136"/>
      <c r="T46228" s="136"/>
      <c r="W46228" s="136"/>
      <c r="Z46228" s="136"/>
      <c r="AC46228" s="136"/>
    </row>
    <row r="46229" spans="2:29">
      <c r="B46229" s="136"/>
      <c r="E46229" s="136"/>
      <c r="H46229" s="136"/>
      <c r="K46229" s="136"/>
      <c r="O46229" s="136"/>
      <c r="T46229" s="136"/>
      <c r="W46229" s="136"/>
      <c r="Z46229" s="136"/>
      <c r="AC46229" s="136"/>
    </row>
    <row r="46230" spans="2:29">
      <c r="B46230" s="136"/>
      <c r="E46230" s="136"/>
      <c r="H46230" s="136"/>
      <c r="K46230" s="136"/>
      <c r="O46230" s="136"/>
      <c r="T46230" s="136"/>
      <c r="W46230" s="136"/>
      <c r="Z46230" s="136"/>
      <c r="AC46230" s="136"/>
    </row>
    <row r="46231" spans="2:29">
      <c r="B46231" s="136"/>
      <c r="E46231" s="136"/>
      <c r="H46231" s="136"/>
      <c r="K46231" s="136"/>
      <c r="O46231" s="136"/>
      <c r="T46231" s="136"/>
      <c r="W46231" s="136"/>
      <c r="Z46231" s="136"/>
      <c r="AC46231" s="136"/>
    </row>
    <row r="46232" spans="2:29">
      <c r="B46232" s="136"/>
      <c r="E46232" s="136"/>
      <c r="H46232" s="136"/>
      <c r="K46232" s="136"/>
      <c r="O46232" s="136"/>
      <c r="T46232" s="136"/>
      <c r="W46232" s="136"/>
      <c r="Z46232" s="136"/>
      <c r="AC46232" s="136"/>
    </row>
    <row r="46233" spans="2:29">
      <c r="B46233" s="136"/>
      <c r="E46233" s="136"/>
      <c r="H46233" s="136"/>
      <c r="K46233" s="136"/>
      <c r="O46233" s="136"/>
      <c r="T46233" s="136"/>
      <c r="W46233" s="136"/>
      <c r="Z46233" s="136"/>
      <c r="AC46233" s="136"/>
    </row>
    <row r="46234" spans="2:29">
      <c r="B46234" s="136"/>
      <c r="E46234" s="136"/>
      <c r="H46234" s="136"/>
      <c r="K46234" s="136"/>
      <c r="O46234" s="136"/>
      <c r="T46234" s="136"/>
      <c r="W46234" s="136"/>
      <c r="Z46234" s="136"/>
      <c r="AC46234" s="136"/>
    </row>
    <row r="46235" spans="2:29">
      <c r="B46235" s="136"/>
      <c r="E46235" s="136"/>
      <c r="H46235" s="136"/>
      <c r="K46235" s="136"/>
      <c r="O46235" s="136"/>
      <c r="T46235" s="136"/>
      <c r="W46235" s="136"/>
      <c r="Z46235" s="136"/>
      <c r="AC46235" s="136"/>
    </row>
    <row r="46236" spans="2:29">
      <c r="B46236" s="136"/>
      <c r="E46236" s="136"/>
      <c r="H46236" s="136"/>
      <c r="K46236" s="136"/>
      <c r="O46236" s="136"/>
      <c r="T46236" s="136"/>
      <c r="W46236" s="136"/>
      <c r="Z46236" s="136"/>
      <c r="AC46236" s="136"/>
    </row>
    <row r="46237" spans="2:29">
      <c r="B46237" s="136"/>
      <c r="E46237" s="136"/>
      <c r="H46237" s="136"/>
      <c r="K46237" s="136"/>
      <c r="O46237" s="136"/>
      <c r="T46237" s="136"/>
      <c r="W46237" s="136"/>
      <c r="Z46237" s="136"/>
      <c r="AC46237" s="136"/>
    </row>
    <row r="46238" spans="2:29">
      <c r="B46238" s="136"/>
      <c r="E46238" s="136"/>
      <c r="H46238" s="136"/>
      <c r="K46238" s="136"/>
      <c r="O46238" s="136"/>
      <c r="T46238" s="136"/>
      <c r="W46238" s="136"/>
      <c r="Z46238" s="136"/>
      <c r="AC46238" s="136"/>
    </row>
    <row r="46239" spans="2:29">
      <c r="B46239" s="136"/>
      <c r="E46239" s="136"/>
      <c r="H46239" s="136"/>
      <c r="K46239" s="136"/>
      <c r="O46239" s="136"/>
      <c r="T46239" s="136"/>
      <c r="W46239" s="136"/>
      <c r="Z46239" s="136"/>
      <c r="AC46239" s="136"/>
    </row>
    <row r="46240" spans="2:29">
      <c r="B46240" s="136"/>
      <c r="E46240" s="136"/>
      <c r="H46240" s="136"/>
      <c r="K46240" s="136"/>
      <c r="O46240" s="136"/>
      <c r="T46240" s="136"/>
      <c r="W46240" s="136"/>
      <c r="Z46240" s="136"/>
      <c r="AC46240" s="136"/>
    </row>
    <row r="46241" spans="2:29">
      <c r="B46241" s="136"/>
      <c r="E46241" s="136"/>
      <c r="H46241" s="136"/>
      <c r="K46241" s="136"/>
      <c r="O46241" s="136"/>
      <c r="T46241" s="136"/>
      <c r="W46241" s="136"/>
      <c r="Z46241" s="136"/>
      <c r="AC46241" s="136"/>
    </row>
    <row r="46242" spans="2:29">
      <c r="B46242" s="136"/>
      <c r="E46242" s="136"/>
      <c r="H46242" s="136"/>
      <c r="K46242" s="136"/>
      <c r="O46242" s="136"/>
      <c r="T46242" s="136"/>
      <c r="W46242" s="136"/>
      <c r="Z46242" s="136"/>
      <c r="AC46242" s="136"/>
    </row>
    <row r="46243" spans="2:29">
      <c r="B46243" s="136"/>
      <c r="E46243" s="136"/>
      <c r="H46243" s="136"/>
      <c r="K46243" s="136"/>
      <c r="O46243" s="136"/>
      <c r="T46243" s="136"/>
      <c r="W46243" s="136"/>
      <c r="Z46243" s="136"/>
      <c r="AC46243" s="136"/>
    </row>
    <row r="46244" spans="2:29">
      <c r="B46244" s="136"/>
      <c r="E46244" s="136"/>
      <c r="H46244" s="136"/>
      <c r="K46244" s="136"/>
      <c r="O46244" s="136"/>
      <c r="T46244" s="136"/>
      <c r="W46244" s="136"/>
      <c r="Z46244" s="136"/>
      <c r="AC46244" s="136"/>
    </row>
    <row r="46245" spans="2:29">
      <c r="B46245" s="136"/>
      <c r="E46245" s="136"/>
      <c r="H46245" s="136"/>
      <c r="K46245" s="136"/>
      <c r="O46245" s="136"/>
      <c r="T46245" s="136"/>
      <c r="W46245" s="136"/>
      <c r="Z46245" s="136"/>
      <c r="AC46245" s="136"/>
    </row>
    <row r="46246" spans="2:29">
      <c r="B46246" s="136"/>
      <c r="E46246" s="136"/>
      <c r="H46246" s="136"/>
      <c r="K46246" s="136"/>
      <c r="O46246" s="136"/>
      <c r="T46246" s="136"/>
      <c r="W46246" s="136"/>
      <c r="Z46246" s="136"/>
      <c r="AC46246" s="136"/>
    </row>
    <row r="46247" spans="2:29">
      <c r="B46247" s="136"/>
      <c r="E46247" s="136"/>
      <c r="H46247" s="136"/>
      <c r="K46247" s="136"/>
      <c r="O46247" s="136"/>
      <c r="T46247" s="136"/>
      <c r="W46247" s="136"/>
      <c r="Z46247" s="136"/>
      <c r="AC46247" s="136"/>
    </row>
    <row r="46248" spans="2:29">
      <c r="B46248" s="136"/>
      <c r="E46248" s="136"/>
      <c r="H46248" s="136"/>
      <c r="K46248" s="136"/>
      <c r="O46248" s="136"/>
      <c r="T46248" s="136"/>
      <c r="W46248" s="136"/>
      <c r="Z46248" s="136"/>
      <c r="AC46248" s="136"/>
    </row>
    <row r="46249" spans="2:29">
      <c r="B46249" s="136"/>
      <c r="E46249" s="136"/>
      <c r="H46249" s="136"/>
      <c r="K46249" s="136"/>
      <c r="O46249" s="136"/>
      <c r="T46249" s="136"/>
      <c r="W46249" s="136"/>
      <c r="Z46249" s="136"/>
      <c r="AC46249" s="136"/>
    </row>
    <row r="46250" spans="2:29">
      <c r="B46250" s="136"/>
      <c r="E46250" s="136"/>
      <c r="H46250" s="136"/>
      <c r="K46250" s="136"/>
      <c r="O46250" s="136"/>
      <c r="T46250" s="136"/>
      <c r="W46250" s="136"/>
      <c r="Z46250" s="136"/>
      <c r="AC46250" s="136"/>
    </row>
    <row r="46251" spans="2:29">
      <c r="B46251" s="136"/>
      <c r="E46251" s="136"/>
      <c r="H46251" s="136"/>
      <c r="K46251" s="136"/>
      <c r="O46251" s="136"/>
      <c r="T46251" s="136"/>
      <c r="W46251" s="136"/>
      <c r="Z46251" s="136"/>
      <c r="AC46251" s="136"/>
    </row>
    <row r="46252" spans="2:29">
      <c r="B46252" s="136"/>
      <c r="E46252" s="136"/>
      <c r="H46252" s="136"/>
      <c r="K46252" s="136"/>
      <c r="O46252" s="136"/>
      <c r="T46252" s="136"/>
      <c r="W46252" s="136"/>
      <c r="Z46252" s="136"/>
      <c r="AC46252" s="136"/>
    </row>
    <row r="46253" spans="2:29">
      <c r="B46253" s="136"/>
      <c r="E46253" s="136"/>
      <c r="H46253" s="136"/>
      <c r="K46253" s="136"/>
      <c r="O46253" s="136"/>
      <c r="T46253" s="136"/>
      <c r="W46253" s="136"/>
      <c r="Z46253" s="136"/>
      <c r="AC46253" s="136"/>
    </row>
    <row r="46254" spans="2:29">
      <c r="B46254" s="136"/>
      <c r="E46254" s="136"/>
      <c r="H46254" s="136"/>
      <c r="K46254" s="136"/>
      <c r="O46254" s="136"/>
      <c r="T46254" s="136"/>
      <c r="W46254" s="136"/>
      <c r="Z46254" s="136"/>
      <c r="AC46254" s="136"/>
    </row>
    <row r="46255" spans="2:29">
      <c r="B46255" s="136"/>
      <c r="E46255" s="136"/>
      <c r="H46255" s="136"/>
      <c r="K46255" s="136"/>
      <c r="O46255" s="136"/>
      <c r="T46255" s="136"/>
      <c r="W46255" s="136"/>
      <c r="Z46255" s="136"/>
      <c r="AC46255" s="136"/>
    </row>
    <row r="46256" spans="2:29">
      <c r="B46256" s="136"/>
      <c r="E46256" s="136"/>
      <c r="H46256" s="136"/>
      <c r="K46256" s="136"/>
      <c r="O46256" s="136"/>
      <c r="T46256" s="136"/>
      <c r="W46256" s="136"/>
      <c r="Z46256" s="136"/>
      <c r="AC46256" s="136"/>
    </row>
    <row r="46257" spans="2:29">
      <c r="B46257" s="136"/>
      <c r="E46257" s="136"/>
      <c r="H46257" s="136"/>
      <c r="K46257" s="136"/>
      <c r="O46257" s="136"/>
      <c r="T46257" s="136"/>
      <c r="W46257" s="136"/>
      <c r="Z46257" s="136"/>
      <c r="AC46257" s="136"/>
    </row>
    <row r="46258" spans="2:29">
      <c r="B46258" s="136"/>
      <c r="E46258" s="136"/>
      <c r="H46258" s="136"/>
      <c r="K46258" s="136"/>
      <c r="O46258" s="136"/>
      <c r="T46258" s="136"/>
      <c r="W46258" s="136"/>
      <c r="Z46258" s="136"/>
      <c r="AC46258" s="136"/>
    </row>
    <row r="46259" spans="2:29">
      <c r="B46259" s="136"/>
      <c r="E46259" s="136"/>
      <c r="H46259" s="136"/>
      <c r="K46259" s="136"/>
      <c r="O46259" s="136"/>
      <c r="T46259" s="136"/>
      <c r="W46259" s="136"/>
      <c r="Z46259" s="136"/>
      <c r="AC46259" s="136"/>
    </row>
    <row r="46260" spans="2:29">
      <c r="B46260" s="136"/>
      <c r="E46260" s="136"/>
      <c r="H46260" s="136"/>
      <c r="K46260" s="136"/>
      <c r="O46260" s="136"/>
      <c r="T46260" s="136"/>
      <c r="W46260" s="136"/>
      <c r="Z46260" s="136"/>
      <c r="AC46260" s="136"/>
    </row>
    <row r="46261" spans="2:29">
      <c r="B46261" s="136"/>
      <c r="E46261" s="136"/>
      <c r="H46261" s="136"/>
      <c r="K46261" s="136"/>
      <c r="O46261" s="136"/>
      <c r="T46261" s="136"/>
      <c r="W46261" s="136"/>
      <c r="Z46261" s="136"/>
      <c r="AC46261" s="136"/>
    </row>
    <row r="46262" spans="2:29">
      <c r="B46262" s="136"/>
      <c r="E46262" s="136"/>
      <c r="H46262" s="136"/>
      <c r="K46262" s="136"/>
      <c r="O46262" s="136"/>
      <c r="T46262" s="136"/>
      <c r="W46262" s="136"/>
      <c r="Z46262" s="136"/>
      <c r="AC46262" s="136"/>
    </row>
    <row r="46263" spans="2:29">
      <c r="B46263" s="136"/>
      <c r="E46263" s="136"/>
      <c r="H46263" s="136"/>
      <c r="K46263" s="136"/>
      <c r="O46263" s="136"/>
      <c r="T46263" s="136"/>
      <c r="W46263" s="136"/>
      <c r="Z46263" s="136"/>
      <c r="AC46263" s="136"/>
    </row>
    <row r="46264" spans="2:29">
      <c r="B46264" s="136"/>
      <c r="E46264" s="136"/>
      <c r="H46264" s="136"/>
      <c r="K46264" s="136"/>
      <c r="O46264" s="136"/>
      <c r="T46264" s="136"/>
      <c r="W46264" s="136"/>
      <c r="Z46264" s="136"/>
      <c r="AC46264" s="136"/>
    </row>
    <row r="46265" spans="2:29">
      <c r="B46265" s="136"/>
      <c r="E46265" s="136"/>
      <c r="H46265" s="136"/>
      <c r="K46265" s="136"/>
      <c r="O46265" s="136"/>
      <c r="T46265" s="136"/>
      <c r="W46265" s="136"/>
      <c r="Z46265" s="136"/>
      <c r="AC46265" s="136"/>
    </row>
    <row r="46266" spans="2:29">
      <c r="B46266" s="136"/>
      <c r="E46266" s="136"/>
      <c r="H46266" s="136"/>
      <c r="K46266" s="136"/>
      <c r="O46266" s="136"/>
      <c r="T46266" s="136"/>
      <c r="W46266" s="136"/>
      <c r="Z46266" s="136"/>
      <c r="AC46266" s="136"/>
    </row>
    <row r="46267" spans="2:29">
      <c r="B46267" s="136"/>
      <c r="E46267" s="136"/>
      <c r="H46267" s="136"/>
      <c r="K46267" s="136"/>
      <c r="O46267" s="136"/>
      <c r="T46267" s="136"/>
      <c r="W46267" s="136"/>
      <c r="Z46267" s="136"/>
      <c r="AC46267" s="136"/>
    </row>
    <row r="46268" spans="2:29">
      <c r="B46268" s="136"/>
      <c r="E46268" s="136"/>
      <c r="H46268" s="136"/>
      <c r="K46268" s="136"/>
      <c r="O46268" s="136"/>
      <c r="T46268" s="136"/>
      <c r="W46268" s="136"/>
      <c r="Z46268" s="136"/>
      <c r="AC46268" s="136"/>
    </row>
    <row r="46269" spans="2:29">
      <c r="B46269" s="136"/>
      <c r="E46269" s="136"/>
      <c r="H46269" s="136"/>
      <c r="K46269" s="136"/>
      <c r="O46269" s="136"/>
      <c r="T46269" s="136"/>
      <c r="W46269" s="136"/>
      <c r="Z46269" s="136"/>
      <c r="AC46269" s="136"/>
    </row>
    <row r="46270" spans="2:29">
      <c r="B46270" s="136"/>
      <c r="E46270" s="136"/>
      <c r="H46270" s="136"/>
      <c r="K46270" s="136"/>
      <c r="O46270" s="136"/>
      <c r="T46270" s="136"/>
      <c r="W46270" s="136"/>
      <c r="Z46270" s="136"/>
      <c r="AC46270" s="136"/>
    </row>
    <row r="46271" spans="2:29">
      <c r="B46271" s="136"/>
      <c r="E46271" s="136"/>
      <c r="H46271" s="136"/>
      <c r="K46271" s="136"/>
      <c r="O46271" s="136"/>
      <c r="T46271" s="136"/>
      <c r="W46271" s="136"/>
      <c r="Z46271" s="136"/>
      <c r="AC46271" s="136"/>
    </row>
    <row r="46272" spans="2:29">
      <c r="B46272" s="136"/>
      <c r="E46272" s="136"/>
      <c r="H46272" s="136"/>
      <c r="K46272" s="136"/>
      <c r="O46272" s="136"/>
      <c r="T46272" s="136"/>
      <c r="W46272" s="136"/>
      <c r="Z46272" s="136"/>
      <c r="AC46272" s="136"/>
    </row>
    <row r="46273" spans="2:29">
      <c r="B46273" s="136"/>
      <c r="E46273" s="136"/>
      <c r="H46273" s="136"/>
      <c r="K46273" s="136"/>
      <c r="O46273" s="136"/>
      <c r="T46273" s="136"/>
      <c r="W46273" s="136"/>
      <c r="Z46273" s="136"/>
      <c r="AC46273" s="136"/>
    </row>
    <row r="46274" spans="2:29">
      <c r="B46274" s="136"/>
      <c r="E46274" s="136"/>
      <c r="H46274" s="136"/>
      <c r="K46274" s="136"/>
      <c r="O46274" s="136"/>
      <c r="T46274" s="136"/>
      <c r="W46274" s="136"/>
      <c r="Z46274" s="136"/>
      <c r="AC46274" s="136"/>
    </row>
    <row r="46275" spans="2:29">
      <c r="B46275" s="136"/>
      <c r="E46275" s="136"/>
      <c r="H46275" s="136"/>
      <c r="K46275" s="136"/>
      <c r="O46275" s="136"/>
      <c r="T46275" s="136"/>
      <c r="W46275" s="136"/>
      <c r="Z46275" s="136"/>
      <c r="AC46275" s="136"/>
    </row>
    <row r="46276" spans="2:29">
      <c r="B46276" s="136"/>
      <c r="E46276" s="136"/>
      <c r="H46276" s="136"/>
      <c r="K46276" s="136"/>
      <c r="O46276" s="136"/>
      <c r="T46276" s="136"/>
      <c r="W46276" s="136"/>
      <c r="Z46276" s="136"/>
      <c r="AC46276" s="136"/>
    </row>
    <row r="46277" spans="2:29">
      <c r="B46277" s="136"/>
      <c r="E46277" s="136"/>
      <c r="H46277" s="136"/>
      <c r="K46277" s="136"/>
      <c r="O46277" s="136"/>
      <c r="T46277" s="136"/>
      <c r="W46277" s="136"/>
      <c r="Z46277" s="136"/>
      <c r="AC46277" s="136"/>
    </row>
    <row r="46278" spans="2:29">
      <c r="B46278" s="136"/>
      <c r="E46278" s="136"/>
      <c r="H46278" s="136"/>
      <c r="K46278" s="136"/>
      <c r="O46278" s="136"/>
      <c r="T46278" s="136"/>
      <c r="W46278" s="136"/>
      <c r="Z46278" s="136"/>
      <c r="AC46278" s="136"/>
    </row>
    <row r="46279" spans="2:29">
      <c r="B46279" s="136"/>
      <c r="E46279" s="136"/>
      <c r="H46279" s="136"/>
      <c r="K46279" s="136"/>
      <c r="O46279" s="136"/>
      <c r="T46279" s="136"/>
      <c r="W46279" s="136"/>
      <c r="Z46279" s="136"/>
      <c r="AC46279" s="136"/>
    </row>
    <row r="46280" spans="2:29">
      <c r="B46280" s="136"/>
      <c r="E46280" s="136"/>
      <c r="H46280" s="136"/>
      <c r="K46280" s="136"/>
      <c r="O46280" s="136"/>
      <c r="T46280" s="136"/>
      <c r="W46280" s="136"/>
      <c r="Z46280" s="136"/>
      <c r="AC46280" s="136"/>
    </row>
    <row r="46281" spans="2:29">
      <c r="B46281" s="136"/>
      <c r="E46281" s="136"/>
      <c r="H46281" s="136"/>
      <c r="K46281" s="136"/>
      <c r="O46281" s="136"/>
      <c r="T46281" s="136"/>
      <c r="W46281" s="136"/>
      <c r="Z46281" s="136"/>
      <c r="AC46281" s="136"/>
    </row>
    <row r="46282" spans="2:29">
      <c r="B46282" s="136"/>
      <c r="E46282" s="136"/>
      <c r="H46282" s="136"/>
      <c r="K46282" s="136"/>
      <c r="O46282" s="136"/>
      <c r="T46282" s="136"/>
      <c r="W46282" s="136"/>
      <c r="Z46282" s="136"/>
      <c r="AC46282" s="136"/>
    </row>
    <row r="46283" spans="2:29">
      <c r="B46283" s="136"/>
      <c r="E46283" s="136"/>
      <c r="H46283" s="136"/>
      <c r="K46283" s="136"/>
      <c r="O46283" s="136"/>
      <c r="T46283" s="136"/>
      <c r="W46283" s="136"/>
      <c r="Z46283" s="136"/>
      <c r="AC46283" s="136"/>
    </row>
    <row r="46284" spans="2:29">
      <c r="B46284" s="136"/>
      <c r="E46284" s="136"/>
      <c r="H46284" s="136"/>
      <c r="K46284" s="136"/>
      <c r="O46284" s="136"/>
      <c r="T46284" s="136"/>
      <c r="W46284" s="136"/>
      <c r="Z46284" s="136"/>
      <c r="AC46284" s="136"/>
    </row>
    <row r="46285" spans="2:29">
      <c r="B46285" s="136"/>
      <c r="E46285" s="136"/>
      <c r="H46285" s="136"/>
      <c r="K46285" s="136"/>
      <c r="O46285" s="136"/>
      <c r="T46285" s="136"/>
      <c r="W46285" s="136"/>
      <c r="Z46285" s="136"/>
      <c r="AC46285" s="136"/>
    </row>
    <row r="46286" spans="2:29">
      <c r="B46286" s="136"/>
      <c r="E46286" s="136"/>
      <c r="H46286" s="136"/>
      <c r="K46286" s="136"/>
      <c r="O46286" s="136"/>
      <c r="T46286" s="136"/>
      <c r="W46286" s="136"/>
      <c r="Z46286" s="136"/>
      <c r="AC46286" s="136"/>
    </row>
    <row r="46287" spans="2:29">
      <c r="B46287" s="136"/>
      <c r="E46287" s="136"/>
      <c r="H46287" s="136"/>
      <c r="K46287" s="136"/>
      <c r="O46287" s="136"/>
      <c r="T46287" s="136"/>
      <c r="W46287" s="136"/>
      <c r="Z46287" s="136"/>
      <c r="AC46287" s="136"/>
    </row>
    <row r="46288" spans="2:29">
      <c r="B46288" s="136"/>
      <c r="E46288" s="136"/>
      <c r="H46288" s="136"/>
      <c r="K46288" s="136"/>
      <c r="O46288" s="136"/>
      <c r="T46288" s="136"/>
      <c r="W46288" s="136"/>
      <c r="Z46288" s="136"/>
      <c r="AC46288" s="136"/>
    </row>
    <row r="46289" spans="2:29">
      <c r="B46289" s="136"/>
      <c r="E46289" s="136"/>
      <c r="H46289" s="136"/>
      <c r="K46289" s="136"/>
      <c r="O46289" s="136"/>
      <c r="T46289" s="136"/>
      <c r="W46289" s="136"/>
      <c r="Z46289" s="136"/>
      <c r="AC46289" s="136"/>
    </row>
    <row r="46290" spans="2:29">
      <c r="B46290" s="136"/>
      <c r="E46290" s="136"/>
      <c r="H46290" s="136"/>
      <c r="K46290" s="136"/>
      <c r="O46290" s="136"/>
      <c r="T46290" s="136"/>
      <c r="W46290" s="136"/>
      <c r="Z46290" s="136"/>
      <c r="AC46290" s="136"/>
    </row>
    <row r="46291" spans="2:29">
      <c r="B46291" s="136"/>
      <c r="E46291" s="136"/>
      <c r="H46291" s="136"/>
      <c r="K46291" s="136"/>
      <c r="O46291" s="136"/>
      <c r="T46291" s="136"/>
      <c r="W46291" s="136"/>
      <c r="Z46291" s="136"/>
      <c r="AC46291" s="136"/>
    </row>
    <row r="46292" spans="2:29">
      <c r="B46292" s="136"/>
      <c r="E46292" s="136"/>
      <c r="H46292" s="136"/>
      <c r="K46292" s="136"/>
      <c r="O46292" s="136"/>
      <c r="T46292" s="136"/>
      <c r="W46292" s="136"/>
      <c r="Z46292" s="136"/>
      <c r="AC46292" s="136"/>
    </row>
    <row r="46293" spans="2:29">
      <c r="B46293" s="136"/>
      <c r="E46293" s="136"/>
      <c r="H46293" s="136"/>
      <c r="K46293" s="136"/>
      <c r="O46293" s="136"/>
      <c r="T46293" s="136"/>
      <c r="W46293" s="136"/>
      <c r="Z46293" s="136"/>
      <c r="AC46293" s="136"/>
    </row>
    <row r="46294" spans="2:29">
      <c r="B46294" s="136"/>
      <c r="E46294" s="136"/>
      <c r="H46294" s="136"/>
      <c r="K46294" s="136"/>
      <c r="O46294" s="136"/>
      <c r="T46294" s="136"/>
      <c r="W46294" s="136"/>
      <c r="Z46294" s="136"/>
      <c r="AC46294" s="136"/>
    </row>
    <row r="46295" spans="2:29">
      <c r="B46295" s="136"/>
      <c r="E46295" s="136"/>
      <c r="H46295" s="136"/>
      <c r="K46295" s="136"/>
      <c r="O46295" s="136"/>
      <c r="T46295" s="136"/>
      <c r="W46295" s="136"/>
      <c r="Z46295" s="136"/>
      <c r="AC46295" s="136"/>
    </row>
    <row r="46296" spans="2:29">
      <c r="B46296" s="136"/>
      <c r="E46296" s="136"/>
      <c r="H46296" s="136"/>
      <c r="K46296" s="136"/>
      <c r="O46296" s="136"/>
      <c r="T46296" s="136"/>
      <c r="W46296" s="136"/>
      <c r="Z46296" s="136"/>
      <c r="AC46296" s="136"/>
    </row>
    <row r="46297" spans="2:29">
      <c r="B46297" s="136"/>
      <c r="E46297" s="136"/>
      <c r="H46297" s="136"/>
      <c r="K46297" s="136"/>
      <c r="O46297" s="136"/>
      <c r="T46297" s="136"/>
      <c r="W46297" s="136"/>
      <c r="Z46297" s="136"/>
      <c r="AC46297" s="136"/>
    </row>
    <row r="46298" spans="2:29">
      <c r="B46298" s="136"/>
      <c r="E46298" s="136"/>
      <c r="H46298" s="136"/>
      <c r="K46298" s="136"/>
      <c r="O46298" s="136"/>
      <c r="T46298" s="136"/>
      <c r="W46298" s="136"/>
      <c r="Z46298" s="136"/>
      <c r="AC46298" s="136"/>
    </row>
    <row r="46299" spans="2:29">
      <c r="B46299" s="136"/>
      <c r="E46299" s="136"/>
      <c r="H46299" s="136"/>
      <c r="K46299" s="136"/>
      <c r="O46299" s="136"/>
      <c r="T46299" s="136"/>
      <c r="W46299" s="136"/>
      <c r="Z46299" s="136"/>
      <c r="AC46299" s="136"/>
    </row>
    <row r="46300" spans="2:29">
      <c r="B46300" s="136"/>
      <c r="E46300" s="136"/>
      <c r="H46300" s="136"/>
      <c r="K46300" s="136"/>
      <c r="O46300" s="136"/>
      <c r="T46300" s="136"/>
      <c r="W46300" s="136"/>
      <c r="Z46300" s="136"/>
      <c r="AC46300" s="136"/>
    </row>
    <row r="46301" spans="2:29">
      <c r="B46301" s="136"/>
      <c r="E46301" s="136"/>
      <c r="H46301" s="136"/>
      <c r="K46301" s="136"/>
      <c r="O46301" s="136"/>
      <c r="T46301" s="136"/>
      <c r="W46301" s="136"/>
      <c r="Z46301" s="136"/>
      <c r="AC46301" s="136"/>
    </row>
    <row r="46302" spans="2:29">
      <c r="B46302" s="136"/>
      <c r="E46302" s="136"/>
      <c r="H46302" s="136"/>
      <c r="K46302" s="136"/>
      <c r="O46302" s="136"/>
      <c r="T46302" s="136"/>
      <c r="W46302" s="136"/>
      <c r="Z46302" s="136"/>
      <c r="AC46302" s="136"/>
    </row>
    <row r="46303" spans="2:29">
      <c r="B46303" s="136"/>
      <c r="E46303" s="136"/>
      <c r="H46303" s="136"/>
      <c r="K46303" s="136"/>
      <c r="O46303" s="136"/>
      <c r="T46303" s="136"/>
      <c r="W46303" s="136"/>
      <c r="Z46303" s="136"/>
      <c r="AC46303" s="136"/>
    </row>
    <row r="46304" spans="2:29">
      <c r="B46304" s="136"/>
      <c r="E46304" s="136"/>
      <c r="H46304" s="136"/>
      <c r="K46304" s="136"/>
      <c r="O46304" s="136"/>
      <c r="T46304" s="136"/>
      <c r="W46304" s="136"/>
      <c r="Z46304" s="136"/>
      <c r="AC46304" s="136"/>
    </row>
    <row r="46305" spans="2:29">
      <c r="B46305" s="136"/>
      <c r="E46305" s="136"/>
      <c r="H46305" s="136"/>
      <c r="K46305" s="136"/>
      <c r="O46305" s="136"/>
      <c r="T46305" s="136"/>
      <c r="W46305" s="136"/>
      <c r="Z46305" s="136"/>
      <c r="AC46305" s="136"/>
    </row>
    <row r="46306" spans="2:29">
      <c r="B46306" s="136"/>
      <c r="E46306" s="136"/>
      <c r="H46306" s="136"/>
      <c r="K46306" s="136"/>
      <c r="O46306" s="136"/>
      <c r="T46306" s="136"/>
      <c r="W46306" s="136"/>
      <c r="Z46306" s="136"/>
      <c r="AC46306" s="136"/>
    </row>
    <row r="46307" spans="2:29">
      <c r="B46307" s="136"/>
      <c r="E46307" s="136"/>
      <c r="H46307" s="136"/>
      <c r="K46307" s="136"/>
      <c r="O46307" s="136"/>
      <c r="T46307" s="136"/>
      <c r="W46307" s="136"/>
      <c r="Z46307" s="136"/>
      <c r="AC46307" s="136"/>
    </row>
    <row r="46308" spans="2:29">
      <c r="B46308" s="136"/>
      <c r="E46308" s="136"/>
      <c r="H46308" s="136"/>
      <c r="K46308" s="136"/>
      <c r="O46308" s="136"/>
      <c r="T46308" s="136"/>
      <c r="W46308" s="136"/>
      <c r="Z46308" s="136"/>
      <c r="AC46308" s="136"/>
    </row>
    <row r="46309" spans="2:29">
      <c r="B46309" s="136"/>
      <c r="E46309" s="136"/>
      <c r="H46309" s="136"/>
      <c r="K46309" s="136"/>
      <c r="O46309" s="136"/>
      <c r="T46309" s="136"/>
      <c r="W46309" s="136"/>
      <c r="Z46309" s="136"/>
      <c r="AC46309" s="136"/>
    </row>
    <row r="46310" spans="2:29">
      <c r="B46310" s="136"/>
      <c r="E46310" s="136"/>
      <c r="H46310" s="136"/>
      <c r="K46310" s="136"/>
      <c r="O46310" s="136"/>
      <c r="T46310" s="136"/>
      <c r="W46310" s="136"/>
      <c r="Z46310" s="136"/>
      <c r="AC46310" s="136"/>
    </row>
    <row r="46311" spans="2:29">
      <c r="B46311" s="136"/>
      <c r="E46311" s="136"/>
      <c r="H46311" s="136"/>
      <c r="K46311" s="136"/>
      <c r="O46311" s="136"/>
      <c r="T46311" s="136"/>
      <c r="W46311" s="136"/>
      <c r="Z46311" s="136"/>
      <c r="AC46311" s="136"/>
    </row>
    <row r="46312" spans="2:29">
      <c r="B46312" s="136"/>
      <c r="E46312" s="136"/>
      <c r="H46312" s="136"/>
      <c r="K46312" s="136"/>
      <c r="O46312" s="136"/>
      <c r="T46312" s="136"/>
      <c r="W46312" s="136"/>
      <c r="Z46312" s="136"/>
      <c r="AC46312" s="136"/>
    </row>
    <row r="46313" spans="2:29">
      <c r="B46313" s="136"/>
      <c r="E46313" s="136"/>
      <c r="H46313" s="136"/>
      <c r="K46313" s="136"/>
      <c r="O46313" s="136"/>
      <c r="T46313" s="136"/>
      <c r="W46313" s="136"/>
      <c r="Z46313" s="136"/>
      <c r="AC46313" s="136"/>
    </row>
    <row r="46314" spans="2:29">
      <c r="B46314" s="136"/>
      <c r="E46314" s="136"/>
      <c r="H46314" s="136"/>
      <c r="K46314" s="136"/>
      <c r="O46314" s="136"/>
      <c r="T46314" s="136"/>
      <c r="W46314" s="136"/>
      <c r="Z46314" s="136"/>
      <c r="AC46314" s="136"/>
    </row>
    <row r="46315" spans="2:29">
      <c r="B46315" s="136"/>
      <c r="E46315" s="136"/>
      <c r="H46315" s="136"/>
      <c r="K46315" s="136"/>
      <c r="O46315" s="136"/>
      <c r="T46315" s="136"/>
      <c r="W46315" s="136"/>
      <c r="Z46315" s="136"/>
      <c r="AC46315" s="136"/>
    </row>
    <row r="46316" spans="2:29">
      <c r="B46316" s="136"/>
      <c r="E46316" s="136"/>
      <c r="H46316" s="136"/>
      <c r="K46316" s="136"/>
      <c r="O46316" s="136"/>
      <c r="T46316" s="136"/>
      <c r="W46316" s="136"/>
      <c r="Z46316" s="136"/>
      <c r="AC46316" s="136"/>
    </row>
    <row r="46317" spans="2:29">
      <c r="B46317" s="136"/>
      <c r="E46317" s="136"/>
      <c r="H46317" s="136"/>
      <c r="K46317" s="136"/>
      <c r="O46317" s="136"/>
      <c r="T46317" s="136"/>
      <c r="W46317" s="136"/>
      <c r="Z46317" s="136"/>
      <c r="AC46317" s="136"/>
    </row>
    <row r="46318" spans="2:29">
      <c r="B46318" s="136"/>
      <c r="E46318" s="136"/>
      <c r="H46318" s="136"/>
      <c r="K46318" s="136"/>
      <c r="O46318" s="136"/>
      <c r="T46318" s="136"/>
      <c r="W46318" s="136"/>
      <c r="Z46318" s="136"/>
      <c r="AC46318" s="136"/>
    </row>
    <row r="46319" spans="2:29">
      <c r="B46319" s="136"/>
      <c r="E46319" s="136"/>
      <c r="H46319" s="136"/>
      <c r="K46319" s="136"/>
      <c r="O46319" s="136"/>
      <c r="T46319" s="136"/>
      <c r="W46319" s="136"/>
      <c r="Z46319" s="136"/>
      <c r="AC46319" s="136"/>
    </row>
    <row r="46320" spans="2:29">
      <c r="B46320" s="136"/>
      <c r="E46320" s="136"/>
      <c r="H46320" s="136"/>
      <c r="K46320" s="136"/>
      <c r="O46320" s="136"/>
      <c r="T46320" s="136"/>
      <c r="W46320" s="136"/>
      <c r="Z46320" s="136"/>
      <c r="AC46320" s="136"/>
    </row>
    <row r="46321" spans="2:29">
      <c r="B46321" s="136"/>
      <c r="E46321" s="136"/>
      <c r="H46321" s="136"/>
      <c r="K46321" s="136"/>
      <c r="O46321" s="136"/>
      <c r="T46321" s="136"/>
      <c r="W46321" s="136"/>
      <c r="Z46321" s="136"/>
      <c r="AC46321" s="136"/>
    </row>
    <row r="46322" spans="2:29">
      <c r="B46322" s="136"/>
      <c r="E46322" s="136"/>
      <c r="H46322" s="136"/>
      <c r="K46322" s="136"/>
      <c r="O46322" s="136"/>
      <c r="T46322" s="136"/>
      <c r="W46322" s="136"/>
      <c r="Z46322" s="136"/>
      <c r="AC46322" s="136"/>
    </row>
    <row r="46323" spans="2:29">
      <c r="B46323" s="136"/>
      <c r="E46323" s="136"/>
      <c r="H46323" s="136"/>
      <c r="K46323" s="136"/>
      <c r="O46323" s="136"/>
      <c r="T46323" s="136"/>
      <c r="W46323" s="136"/>
      <c r="Z46323" s="136"/>
      <c r="AC46323" s="136"/>
    </row>
    <row r="46324" spans="2:29">
      <c r="B46324" s="136"/>
      <c r="E46324" s="136"/>
      <c r="H46324" s="136"/>
      <c r="K46324" s="136"/>
      <c r="O46324" s="136"/>
      <c r="T46324" s="136"/>
      <c r="W46324" s="136"/>
      <c r="Z46324" s="136"/>
      <c r="AC46324" s="136"/>
    </row>
    <row r="46325" spans="2:29">
      <c r="B46325" s="136"/>
      <c r="E46325" s="136"/>
      <c r="H46325" s="136"/>
      <c r="K46325" s="136"/>
      <c r="O46325" s="136"/>
      <c r="T46325" s="136"/>
      <c r="W46325" s="136"/>
      <c r="Z46325" s="136"/>
      <c r="AC46325" s="136"/>
    </row>
    <row r="46326" spans="2:29">
      <c r="B46326" s="136"/>
      <c r="E46326" s="136"/>
      <c r="H46326" s="136"/>
      <c r="K46326" s="136"/>
      <c r="O46326" s="136"/>
      <c r="T46326" s="136"/>
      <c r="W46326" s="136"/>
      <c r="Z46326" s="136"/>
      <c r="AC46326" s="136"/>
    </row>
    <row r="46327" spans="2:29">
      <c r="B46327" s="136"/>
      <c r="E46327" s="136"/>
      <c r="H46327" s="136"/>
      <c r="K46327" s="136"/>
      <c r="O46327" s="136"/>
      <c r="T46327" s="136"/>
      <c r="W46327" s="136"/>
      <c r="Z46327" s="136"/>
      <c r="AC46327" s="136"/>
    </row>
    <row r="46328" spans="2:29">
      <c r="B46328" s="136"/>
      <c r="E46328" s="136"/>
      <c r="H46328" s="136"/>
      <c r="K46328" s="136"/>
      <c r="O46328" s="136"/>
      <c r="T46328" s="136"/>
      <c r="W46328" s="136"/>
      <c r="Z46328" s="136"/>
      <c r="AC46328" s="136"/>
    </row>
    <row r="46329" spans="2:29">
      <c r="B46329" s="136"/>
      <c r="E46329" s="136"/>
      <c r="H46329" s="136"/>
      <c r="K46329" s="136"/>
      <c r="O46329" s="136"/>
      <c r="T46329" s="136"/>
      <c r="W46329" s="136"/>
      <c r="Z46329" s="136"/>
      <c r="AC46329" s="136"/>
    </row>
    <row r="46330" spans="2:29">
      <c r="B46330" s="136"/>
      <c r="E46330" s="136"/>
      <c r="H46330" s="136"/>
      <c r="K46330" s="136"/>
      <c r="O46330" s="136"/>
      <c r="T46330" s="136"/>
      <c r="W46330" s="136"/>
      <c r="Z46330" s="136"/>
      <c r="AC46330" s="136"/>
    </row>
    <row r="46331" spans="2:29">
      <c r="B46331" s="136"/>
      <c r="E46331" s="136"/>
      <c r="H46331" s="136"/>
      <c r="K46331" s="136"/>
      <c r="O46331" s="136"/>
      <c r="T46331" s="136"/>
      <c r="W46331" s="136"/>
      <c r="Z46331" s="136"/>
      <c r="AC46331" s="136"/>
    </row>
    <row r="46332" spans="2:29">
      <c r="B46332" s="136"/>
      <c r="E46332" s="136"/>
      <c r="H46332" s="136"/>
      <c r="K46332" s="136"/>
      <c r="O46332" s="136"/>
      <c r="T46332" s="136"/>
      <c r="W46332" s="136"/>
      <c r="Z46332" s="136"/>
      <c r="AC46332" s="136"/>
    </row>
    <row r="46333" spans="2:29">
      <c r="B46333" s="136"/>
      <c r="E46333" s="136"/>
      <c r="H46333" s="136"/>
      <c r="K46333" s="136"/>
      <c r="O46333" s="136"/>
      <c r="T46333" s="136"/>
      <c r="W46333" s="136"/>
      <c r="Z46333" s="136"/>
      <c r="AC46333" s="136"/>
    </row>
    <row r="46334" spans="2:29">
      <c r="B46334" s="136"/>
      <c r="E46334" s="136"/>
      <c r="H46334" s="136"/>
      <c r="K46334" s="136"/>
      <c r="O46334" s="136"/>
      <c r="T46334" s="136"/>
      <c r="W46334" s="136"/>
      <c r="Z46334" s="136"/>
      <c r="AC46334" s="136"/>
    </row>
    <row r="46335" spans="2:29">
      <c r="B46335" s="136"/>
      <c r="E46335" s="136"/>
      <c r="H46335" s="136"/>
      <c r="K46335" s="136"/>
      <c r="O46335" s="136"/>
      <c r="T46335" s="136"/>
      <c r="W46335" s="136"/>
      <c r="Z46335" s="136"/>
      <c r="AC46335" s="136"/>
    </row>
    <row r="46336" spans="2:29">
      <c r="B46336" s="136"/>
      <c r="E46336" s="136"/>
      <c r="H46336" s="136"/>
      <c r="K46336" s="136"/>
      <c r="O46336" s="136"/>
      <c r="T46336" s="136"/>
      <c r="W46336" s="136"/>
      <c r="Z46336" s="136"/>
      <c r="AC46336" s="136"/>
    </row>
    <row r="46337" spans="2:29">
      <c r="B46337" s="136"/>
      <c r="E46337" s="136"/>
      <c r="H46337" s="136"/>
      <c r="K46337" s="136"/>
      <c r="O46337" s="136"/>
      <c r="T46337" s="136"/>
      <c r="W46337" s="136"/>
      <c r="Z46337" s="136"/>
      <c r="AC46337" s="136"/>
    </row>
    <row r="46338" spans="2:29">
      <c r="B46338" s="136"/>
      <c r="E46338" s="136"/>
      <c r="H46338" s="136"/>
      <c r="K46338" s="136"/>
      <c r="O46338" s="136"/>
      <c r="T46338" s="136"/>
      <c r="W46338" s="136"/>
      <c r="Z46338" s="136"/>
      <c r="AC46338" s="136"/>
    </row>
    <row r="46339" spans="2:29">
      <c r="B46339" s="136"/>
      <c r="E46339" s="136"/>
      <c r="H46339" s="136"/>
      <c r="K46339" s="136"/>
      <c r="O46339" s="136"/>
      <c r="T46339" s="136"/>
      <c r="W46339" s="136"/>
      <c r="Z46339" s="136"/>
      <c r="AC46339" s="136"/>
    </row>
    <row r="46340" spans="2:29">
      <c r="B46340" s="136"/>
      <c r="E46340" s="136"/>
      <c r="H46340" s="136"/>
      <c r="K46340" s="136"/>
      <c r="O46340" s="136"/>
      <c r="T46340" s="136"/>
      <c r="W46340" s="136"/>
      <c r="Z46340" s="136"/>
      <c r="AC46340" s="136"/>
    </row>
    <row r="46341" spans="2:29">
      <c r="B46341" s="136"/>
      <c r="E46341" s="136"/>
      <c r="H46341" s="136"/>
      <c r="K46341" s="136"/>
      <c r="O46341" s="136"/>
      <c r="T46341" s="136"/>
      <c r="W46341" s="136"/>
      <c r="Z46341" s="136"/>
      <c r="AC46341" s="136"/>
    </row>
    <row r="46342" spans="2:29">
      <c r="B46342" s="136"/>
      <c r="E46342" s="136"/>
      <c r="H46342" s="136"/>
      <c r="K46342" s="136"/>
      <c r="O46342" s="136"/>
      <c r="T46342" s="136"/>
      <c r="W46342" s="136"/>
      <c r="Z46342" s="136"/>
      <c r="AC46342" s="136"/>
    </row>
    <row r="46343" spans="2:29">
      <c r="B46343" s="136"/>
      <c r="E46343" s="136"/>
      <c r="H46343" s="136"/>
      <c r="K46343" s="136"/>
      <c r="O46343" s="136"/>
      <c r="T46343" s="136"/>
      <c r="W46343" s="136"/>
      <c r="Z46343" s="136"/>
      <c r="AC46343" s="136"/>
    </row>
    <row r="46344" spans="2:29">
      <c r="B46344" s="136"/>
      <c r="E46344" s="136"/>
      <c r="H46344" s="136"/>
      <c r="K46344" s="136"/>
      <c r="O46344" s="136"/>
      <c r="T46344" s="136"/>
      <c r="W46344" s="136"/>
      <c r="Z46344" s="136"/>
      <c r="AC46344" s="136"/>
    </row>
    <row r="46345" spans="2:29">
      <c r="B46345" s="136"/>
      <c r="E46345" s="136"/>
      <c r="H46345" s="136"/>
      <c r="K46345" s="136"/>
      <c r="O46345" s="136"/>
      <c r="T46345" s="136"/>
      <c r="W46345" s="136"/>
      <c r="Z46345" s="136"/>
      <c r="AC46345" s="136"/>
    </row>
    <row r="46346" spans="2:29">
      <c r="B46346" s="136"/>
      <c r="E46346" s="136"/>
      <c r="H46346" s="136"/>
      <c r="K46346" s="136"/>
      <c r="O46346" s="136"/>
      <c r="T46346" s="136"/>
      <c r="W46346" s="136"/>
      <c r="Z46346" s="136"/>
      <c r="AC46346" s="136"/>
    </row>
    <row r="46347" spans="2:29">
      <c r="B46347" s="136"/>
      <c r="E46347" s="136"/>
      <c r="H46347" s="136"/>
      <c r="K46347" s="136"/>
      <c r="O46347" s="136"/>
      <c r="T46347" s="136"/>
      <c r="W46347" s="136"/>
      <c r="Z46347" s="136"/>
      <c r="AC46347" s="136"/>
    </row>
    <row r="46348" spans="2:29">
      <c r="B46348" s="136"/>
      <c r="E46348" s="136"/>
      <c r="H46348" s="136"/>
      <c r="K46348" s="136"/>
      <c r="O46348" s="136"/>
      <c r="T46348" s="136"/>
      <c r="W46348" s="136"/>
      <c r="Z46348" s="136"/>
      <c r="AC46348" s="136"/>
    </row>
    <row r="46349" spans="2:29">
      <c r="B46349" s="136"/>
      <c r="E46349" s="136"/>
      <c r="H46349" s="136"/>
      <c r="K46349" s="136"/>
      <c r="O46349" s="136"/>
      <c r="T46349" s="136"/>
      <c r="W46349" s="136"/>
      <c r="Z46349" s="136"/>
      <c r="AC46349" s="136"/>
    </row>
    <row r="46350" spans="2:29">
      <c r="B46350" s="136"/>
      <c r="E46350" s="136"/>
      <c r="H46350" s="136"/>
      <c r="K46350" s="136"/>
      <c r="O46350" s="136"/>
      <c r="T46350" s="136"/>
      <c r="W46350" s="136"/>
      <c r="Z46350" s="136"/>
      <c r="AC46350" s="136"/>
    </row>
    <row r="46351" spans="2:29">
      <c r="B46351" s="136"/>
      <c r="E46351" s="136"/>
      <c r="H46351" s="136"/>
      <c r="K46351" s="136"/>
      <c r="O46351" s="136"/>
      <c r="T46351" s="136"/>
      <c r="W46351" s="136"/>
      <c r="Z46351" s="136"/>
      <c r="AC46351" s="136"/>
    </row>
    <row r="46352" spans="2:29">
      <c r="B46352" s="136"/>
      <c r="E46352" s="136"/>
      <c r="H46352" s="136"/>
      <c r="K46352" s="136"/>
      <c r="O46352" s="136"/>
      <c r="T46352" s="136"/>
      <c r="W46352" s="136"/>
      <c r="Z46352" s="136"/>
      <c r="AC46352" s="136"/>
    </row>
    <row r="46353" spans="2:29">
      <c r="B46353" s="136"/>
      <c r="E46353" s="136"/>
      <c r="H46353" s="136"/>
      <c r="K46353" s="136"/>
      <c r="O46353" s="136"/>
      <c r="T46353" s="136"/>
      <c r="W46353" s="136"/>
      <c r="Z46353" s="136"/>
      <c r="AC46353" s="136"/>
    </row>
    <row r="46354" spans="2:29">
      <c r="B46354" s="136"/>
      <c r="E46354" s="136"/>
      <c r="H46354" s="136"/>
      <c r="K46354" s="136"/>
      <c r="O46354" s="136"/>
      <c r="T46354" s="136"/>
      <c r="W46354" s="136"/>
      <c r="Z46354" s="136"/>
      <c r="AC46354" s="136"/>
    </row>
    <row r="46355" spans="2:29">
      <c r="B46355" s="136"/>
      <c r="E46355" s="136"/>
      <c r="H46355" s="136"/>
      <c r="K46355" s="136"/>
      <c r="O46355" s="136"/>
      <c r="T46355" s="136"/>
      <c r="W46355" s="136"/>
      <c r="Z46355" s="136"/>
      <c r="AC46355" s="136"/>
    </row>
    <row r="46356" spans="2:29">
      <c r="B46356" s="136"/>
      <c r="E46356" s="136"/>
      <c r="H46356" s="136"/>
      <c r="K46356" s="136"/>
      <c r="O46356" s="136"/>
      <c r="T46356" s="136"/>
      <c r="W46356" s="136"/>
      <c r="Z46356" s="136"/>
      <c r="AC46356" s="136"/>
    </row>
    <row r="46357" spans="2:29">
      <c r="B46357" s="136"/>
      <c r="E46357" s="136"/>
      <c r="H46357" s="136"/>
      <c r="K46357" s="136"/>
      <c r="O46357" s="136"/>
      <c r="T46357" s="136"/>
      <c r="W46357" s="136"/>
      <c r="Z46357" s="136"/>
      <c r="AC46357" s="136"/>
    </row>
    <row r="46358" spans="2:29">
      <c r="B46358" s="136"/>
      <c r="E46358" s="136"/>
      <c r="H46358" s="136"/>
      <c r="K46358" s="136"/>
      <c r="O46358" s="136"/>
      <c r="T46358" s="136"/>
      <c r="W46358" s="136"/>
      <c r="Z46358" s="136"/>
      <c r="AC46358" s="136"/>
    </row>
    <row r="46359" spans="2:29">
      <c r="B46359" s="136"/>
      <c r="E46359" s="136"/>
      <c r="H46359" s="136"/>
      <c r="K46359" s="136"/>
      <c r="O46359" s="136"/>
      <c r="T46359" s="136"/>
      <c r="W46359" s="136"/>
      <c r="Z46359" s="136"/>
      <c r="AC46359" s="136"/>
    </row>
    <row r="46360" spans="2:29">
      <c r="B46360" s="136"/>
      <c r="E46360" s="136"/>
      <c r="H46360" s="136"/>
      <c r="K46360" s="136"/>
      <c r="O46360" s="136"/>
      <c r="T46360" s="136"/>
      <c r="W46360" s="136"/>
      <c r="Z46360" s="136"/>
      <c r="AC46360" s="136"/>
    </row>
    <row r="46361" spans="2:29">
      <c r="B46361" s="136"/>
      <c r="E46361" s="136"/>
      <c r="H46361" s="136"/>
      <c r="K46361" s="136"/>
      <c r="O46361" s="136"/>
      <c r="T46361" s="136"/>
      <c r="W46361" s="136"/>
      <c r="Z46361" s="136"/>
      <c r="AC46361" s="136"/>
    </row>
    <row r="46362" spans="2:29">
      <c r="B46362" s="136"/>
      <c r="E46362" s="136"/>
      <c r="H46362" s="136"/>
      <c r="K46362" s="136"/>
      <c r="O46362" s="136"/>
      <c r="T46362" s="136"/>
      <c r="W46362" s="136"/>
      <c r="Z46362" s="136"/>
      <c r="AC46362" s="136"/>
    </row>
    <row r="46363" spans="2:29">
      <c r="B46363" s="136"/>
      <c r="E46363" s="136"/>
      <c r="H46363" s="136"/>
      <c r="K46363" s="136"/>
      <c r="O46363" s="136"/>
      <c r="T46363" s="136"/>
      <c r="W46363" s="136"/>
      <c r="Z46363" s="136"/>
      <c r="AC46363" s="136"/>
    </row>
    <row r="46364" spans="2:29">
      <c r="B46364" s="136"/>
      <c r="E46364" s="136"/>
      <c r="H46364" s="136"/>
      <c r="K46364" s="136"/>
      <c r="O46364" s="136"/>
      <c r="T46364" s="136"/>
      <c r="W46364" s="136"/>
      <c r="Z46364" s="136"/>
      <c r="AC46364" s="136"/>
    </row>
    <row r="46365" spans="2:29">
      <c r="B46365" s="136"/>
      <c r="E46365" s="136"/>
      <c r="H46365" s="136"/>
      <c r="K46365" s="136"/>
      <c r="O46365" s="136"/>
      <c r="T46365" s="136"/>
      <c r="W46365" s="136"/>
      <c r="Z46365" s="136"/>
      <c r="AC46365" s="136"/>
    </row>
    <row r="46366" spans="2:29">
      <c r="B46366" s="136"/>
      <c r="E46366" s="136"/>
      <c r="H46366" s="136"/>
      <c r="K46366" s="136"/>
      <c r="O46366" s="136"/>
      <c r="T46366" s="136"/>
      <c r="W46366" s="136"/>
      <c r="Z46366" s="136"/>
      <c r="AC46366" s="136"/>
    </row>
    <row r="46367" spans="2:29">
      <c r="B46367" s="136"/>
      <c r="E46367" s="136"/>
      <c r="H46367" s="136"/>
      <c r="K46367" s="136"/>
      <c r="O46367" s="136"/>
      <c r="T46367" s="136"/>
      <c r="W46367" s="136"/>
      <c r="Z46367" s="136"/>
      <c r="AC46367" s="136"/>
    </row>
    <row r="46368" spans="2:29">
      <c r="B46368" s="136"/>
      <c r="E46368" s="136"/>
      <c r="H46368" s="136"/>
      <c r="K46368" s="136"/>
      <c r="O46368" s="136"/>
      <c r="T46368" s="136"/>
      <c r="W46368" s="136"/>
      <c r="Z46368" s="136"/>
      <c r="AC46368" s="136"/>
    </row>
    <row r="46369" spans="2:29">
      <c r="B46369" s="136"/>
      <c r="E46369" s="136"/>
      <c r="H46369" s="136"/>
      <c r="K46369" s="136"/>
      <c r="O46369" s="136"/>
      <c r="T46369" s="136"/>
      <c r="W46369" s="136"/>
      <c r="Z46369" s="136"/>
      <c r="AC46369" s="136"/>
    </row>
    <row r="46370" spans="2:29">
      <c r="B46370" s="136"/>
      <c r="E46370" s="136"/>
      <c r="H46370" s="136"/>
      <c r="K46370" s="136"/>
      <c r="O46370" s="136"/>
      <c r="T46370" s="136"/>
      <c r="W46370" s="136"/>
      <c r="Z46370" s="136"/>
      <c r="AC46370" s="136"/>
    </row>
    <row r="46371" spans="2:29">
      <c r="B46371" s="136"/>
      <c r="E46371" s="136"/>
      <c r="H46371" s="136"/>
      <c r="K46371" s="136"/>
      <c r="O46371" s="136"/>
      <c r="T46371" s="136"/>
      <c r="W46371" s="136"/>
      <c r="Z46371" s="136"/>
      <c r="AC46371" s="136"/>
    </row>
    <row r="46372" spans="2:29">
      <c r="B46372" s="136"/>
      <c r="E46372" s="136"/>
      <c r="H46372" s="136"/>
      <c r="K46372" s="136"/>
      <c r="O46372" s="136"/>
      <c r="T46372" s="136"/>
      <c r="W46372" s="136"/>
      <c r="Z46372" s="136"/>
      <c r="AC46372" s="136"/>
    </row>
    <row r="46373" spans="2:29">
      <c r="B46373" s="136"/>
      <c r="E46373" s="136"/>
      <c r="H46373" s="136"/>
      <c r="K46373" s="136"/>
      <c r="O46373" s="136"/>
      <c r="T46373" s="136"/>
      <c r="W46373" s="136"/>
      <c r="Z46373" s="136"/>
      <c r="AC46373" s="136"/>
    </row>
    <row r="46374" spans="2:29">
      <c r="B46374" s="136"/>
      <c r="E46374" s="136"/>
      <c r="H46374" s="136"/>
      <c r="K46374" s="136"/>
      <c r="O46374" s="136"/>
      <c r="T46374" s="136"/>
      <c r="W46374" s="136"/>
      <c r="Z46374" s="136"/>
      <c r="AC46374" s="136"/>
    </row>
    <row r="46375" spans="2:29">
      <c r="B46375" s="136"/>
      <c r="E46375" s="136"/>
      <c r="H46375" s="136"/>
      <c r="K46375" s="136"/>
      <c r="O46375" s="136"/>
      <c r="T46375" s="136"/>
      <c r="W46375" s="136"/>
      <c r="Z46375" s="136"/>
      <c r="AC46375" s="136"/>
    </row>
    <row r="46376" spans="2:29">
      <c r="B46376" s="136"/>
      <c r="E46376" s="136"/>
      <c r="H46376" s="136"/>
      <c r="K46376" s="136"/>
      <c r="O46376" s="136"/>
      <c r="T46376" s="136"/>
      <c r="W46376" s="136"/>
      <c r="Z46376" s="136"/>
      <c r="AC46376" s="136"/>
    </row>
    <row r="46377" spans="2:29">
      <c r="B46377" s="136"/>
      <c r="E46377" s="136"/>
      <c r="H46377" s="136"/>
      <c r="K46377" s="136"/>
      <c r="O46377" s="136"/>
      <c r="T46377" s="136"/>
      <c r="W46377" s="136"/>
      <c r="Z46377" s="136"/>
      <c r="AC46377" s="136"/>
    </row>
    <row r="46378" spans="2:29">
      <c r="B46378" s="136"/>
      <c r="E46378" s="136"/>
      <c r="H46378" s="136"/>
      <c r="K46378" s="136"/>
      <c r="O46378" s="136"/>
      <c r="T46378" s="136"/>
      <c r="W46378" s="136"/>
      <c r="Z46378" s="136"/>
      <c r="AC46378" s="136"/>
    </row>
    <row r="46379" spans="2:29">
      <c r="B46379" s="136"/>
      <c r="E46379" s="136"/>
      <c r="H46379" s="136"/>
      <c r="K46379" s="136"/>
      <c r="O46379" s="136"/>
      <c r="T46379" s="136"/>
      <c r="W46379" s="136"/>
      <c r="Z46379" s="136"/>
      <c r="AC46379" s="136"/>
    </row>
    <row r="46380" spans="2:29">
      <c r="B46380" s="136"/>
      <c r="E46380" s="136"/>
      <c r="H46380" s="136"/>
      <c r="K46380" s="136"/>
      <c r="O46380" s="136"/>
      <c r="T46380" s="136"/>
      <c r="W46380" s="136"/>
      <c r="Z46380" s="136"/>
      <c r="AC46380" s="136"/>
    </row>
    <row r="46381" spans="2:29">
      <c r="B46381" s="136"/>
      <c r="E46381" s="136"/>
      <c r="H46381" s="136"/>
      <c r="K46381" s="136"/>
      <c r="O46381" s="136"/>
      <c r="T46381" s="136"/>
      <c r="W46381" s="136"/>
      <c r="Z46381" s="136"/>
      <c r="AC46381" s="136"/>
    </row>
    <row r="46382" spans="2:29">
      <c r="B46382" s="136"/>
      <c r="E46382" s="136"/>
      <c r="H46382" s="136"/>
      <c r="K46382" s="136"/>
      <c r="O46382" s="136"/>
      <c r="T46382" s="136"/>
      <c r="W46382" s="136"/>
      <c r="Z46382" s="136"/>
      <c r="AC46382" s="136"/>
    </row>
    <row r="46383" spans="2:29">
      <c r="B46383" s="136"/>
      <c r="E46383" s="136"/>
      <c r="H46383" s="136"/>
      <c r="K46383" s="136"/>
      <c r="O46383" s="136"/>
      <c r="T46383" s="136"/>
      <c r="W46383" s="136"/>
      <c r="Z46383" s="136"/>
      <c r="AC46383" s="136"/>
    </row>
    <row r="46384" spans="2:29">
      <c r="B46384" s="136"/>
      <c r="E46384" s="136"/>
      <c r="H46384" s="136"/>
      <c r="K46384" s="136"/>
      <c r="O46384" s="136"/>
      <c r="T46384" s="136"/>
      <c r="W46384" s="136"/>
      <c r="Z46384" s="136"/>
      <c r="AC46384" s="136"/>
    </row>
    <row r="46385" spans="2:29">
      <c r="B46385" s="136"/>
      <c r="E46385" s="136"/>
      <c r="H46385" s="136"/>
      <c r="K46385" s="136"/>
      <c r="O46385" s="136"/>
      <c r="T46385" s="136"/>
      <c r="W46385" s="136"/>
      <c r="Z46385" s="136"/>
      <c r="AC46385" s="136"/>
    </row>
    <row r="46386" spans="2:29">
      <c r="B46386" s="136"/>
      <c r="E46386" s="136"/>
      <c r="H46386" s="136"/>
      <c r="K46386" s="136"/>
      <c r="O46386" s="136"/>
      <c r="T46386" s="136"/>
      <c r="W46386" s="136"/>
      <c r="Z46386" s="136"/>
      <c r="AC46386" s="136"/>
    </row>
    <row r="46387" spans="2:29">
      <c r="B46387" s="136"/>
      <c r="E46387" s="136"/>
      <c r="H46387" s="136"/>
      <c r="K46387" s="136"/>
      <c r="O46387" s="136"/>
      <c r="T46387" s="136"/>
      <c r="W46387" s="136"/>
      <c r="Z46387" s="136"/>
      <c r="AC46387" s="136"/>
    </row>
    <row r="46388" spans="2:29">
      <c r="B46388" s="136"/>
      <c r="E46388" s="136"/>
      <c r="H46388" s="136"/>
      <c r="K46388" s="136"/>
      <c r="O46388" s="136"/>
      <c r="T46388" s="136"/>
      <c r="W46388" s="136"/>
      <c r="Z46388" s="136"/>
      <c r="AC46388" s="136"/>
    </row>
    <row r="46389" spans="2:29">
      <c r="B46389" s="136"/>
      <c r="E46389" s="136"/>
      <c r="H46389" s="136"/>
      <c r="K46389" s="136"/>
      <c r="O46389" s="136"/>
      <c r="T46389" s="136"/>
      <c r="W46389" s="136"/>
      <c r="Z46389" s="136"/>
      <c r="AC46389" s="136"/>
    </row>
    <row r="46390" spans="2:29">
      <c r="B46390" s="136"/>
      <c r="E46390" s="136"/>
      <c r="H46390" s="136"/>
      <c r="K46390" s="136"/>
      <c r="O46390" s="136"/>
      <c r="T46390" s="136"/>
      <c r="W46390" s="136"/>
      <c r="Z46390" s="136"/>
      <c r="AC46390" s="136"/>
    </row>
    <row r="46391" spans="2:29">
      <c r="B46391" s="136"/>
      <c r="E46391" s="136"/>
      <c r="H46391" s="136"/>
      <c r="K46391" s="136"/>
      <c r="O46391" s="136"/>
      <c r="T46391" s="136"/>
      <c r="W46391" s="136"/>
      <c r="Z46391" s="136"/>
      <c r="AC46391" s="136"/>
    </row>
    <row r="46392" spans="2:29">
      <c r="B46392" s="136"/>
      <c r="E46392" s="136"/>
      <c r="H46392" s="136"/>
      <c r="K46392" s="136"/>
      <c r="O46392" s="136"/>
      <c r="T46392" s="136"/>
      <c r="W46392" s="136"/>
      <c r="Z46392" s="136"/>
      <c r="AC46392" s="136"/>
    </row>
    <row r="46393" spans="2:29">
      <c r="B46393" s="136"/>
      <c r="E46393" s="136"/>
      <c r="H46393" s="136"/>
      <c r="K46393" s="136"/>
      <c r="O46393" s="136"/>
      <c r="T46393" s="136"/>
      <c r="W46393" s="136"/>
      <c r="Z46393" s="136"/>
      <c r="AC46393" s="136"/>
    </row>
    <row r="46394" spans="2:29">
      <c r="B46394" s="136"/>
      <c r="E46394" s="136"/>
      <c r="H46394" s="136"/>
      <c r="K46394" s="136"/>
      <c r="O46394" s="136"/>
      <c r="T46394" s="136"/>
      <c r="W46394" s="136"/>
      <c r="Z46394" s="136"/>
      <c r="AC46394" s="136"/>
    </row>
    <row r="46395" spans="2:29">
      <c r="B46395" s="136"/>
      <c r="E46395" s="136"/>
      <c r="H46395" s="136"/>
      <c r="K46395" s="136"/>
      <c r="O46395" s="136"/>
      <c r="T46395" s="136"/>
      <c r="W46395" s="136"/>
      <c r="Z46395" s="136"/>
      <c r="AC46395" s="136"/>
    </row>
    <row r="46396" spans="2:29">
      <c r="B46396" s="136"/>
      <c r="E46396" s="136"/>
      <c r="H46396" s="136"/>
      <c r="K46396" s="136"/>
      <c r="O46396" s="136"/>
      <c r="T46396" s="136"/>
      <c r="W46396" s="136"/>
      <c r="Z46396" s="136"/>
      <c r="AC46396" s="136"/>
    </row>
    <row r="46397" spans="2:29">
      <c r="B46397" s="136"/>
      <c r="E46397" s="136"/>
      <c r="H46397" s="136"/>
      <c r="K46397" s="136"/>
      <c r="O46397" s="136"/>
      <c r="T46397" s="136"/>
      <c r="W46397" s="136"/>
      <c r="Z46397" s="136"/>
      <c r="AC46397" s="136"/>
    </row>
    <row r="46398" spans="2:29">
      <c r="B46398" s="136"/>
      <c r="E46398" s="136"/>
      <c r="H46398" s="136"/>
      <c r="K46398" s="136"/>
      <c r="O46398" s="136"/>
      <c r="T46398" s="136"/>
      <c r="W46398" s="136"/>
      <c r="Z46398" s="136"/>
      <c r="AC46398" s="136"/>
    </row>
    <row r="46399" spans="2:29">
      <c r="B46399" s="136"/>
      <c r="E46399" s="136"/>
      <c r="H46399" s="136"/>
      <c r="K46399" s="136"/>
      <c r="O46399" s="136"/>
      <c r="T46399" s="136"/>
      <c r="W46399" s="136"/>
      <c r="Z46399" s="136"/>
      <c r="AC46399" s="136"/>
    </row>
    <row r="46400" spans="2:29">
      <c r="B46400" s="136"/>
      <c r="E46400" s="136"/>
      <c r="H46400" s="136"/>
      <c r="K46400" s="136"/>
      <c r="O46400" s="136"/>
      <c r="T46400" s="136"/>
      <c r="W46400" s="136"/>
      <c r="Z46400" s="136"/>
      <c r="AC46400" s="136"/>
    </row>
    <row r="46401" spans="2:29">
      <c r="B46401" s="136"/>
      <c r="E46401" s="136"/>
      <c r="H46401" s="136"/>
      <c r="K46401" s="136"/>
      <c r="O46401" s="136"/>
      <c r="T46401" s="136"/>
      <c r="W46401" s="136"/>
      <c r="Z46401" s="136"/>
      <c r="AC46401" s="136"/>
    </row>
    <row r="46402" spans="2:29">
      <c r="B46402" s="136"/>
      <c r="E46402" s="136"/>
      <c r="H46402" s="136"/>
      <c r="K46402" s="136"/>
      <c r="O46402" s="136"/>
      <c r="T46402" s="136"/>
      <c r="W46402" s="136"/>
      <c r="Z46402" s="136"/>
      <c r="AC46402" s="136"/>
    </row>
    <row r="46403" spans="2:29">
      <c r="B46403" s="136"/>
      <c r="E46403" s="136"/>
      <c r="H46403" s="136"/>
      <c r="K46403" s="136"/>
      <c r="O46403" s="136"/>
      <c r="T46403" s="136"/>
      <c r="W46403" s="136"/>
      <c r="Z46403" s="136"/>
      <c r="AC46403" s="136"/>
    </row>
    <row r="46404" spans="2:29">
      <c r="B46404" s="136"/>
      <c r="E46404" s="136"/>
      <c r="H46404" s="136"/>
      <c r="K46404" s="136"/>
      <c r="O46404" s="136"/>
      <c r="T46404" s="136"/>
      <c r="W46404" s="136"/>
      <c r="Z46404" s="136"/>
      <c r="AC46404" s="136"/>
    </row>
    <row r="46405" spans="2:29">
      <c r="B46405" s="136"/>
      <c r="E46405" s="136"/>
      <c r="H46405" s="136"/>
      <c r="K46405" s="136"/>
      <c r="O46405" s="136"/>
      <c r="T46405" s="136"/>
      <c r="W46405" s="136"/>
      <c r="Z46405" s="136"/>
      <c r="AC46405" s="136"/>
    </row>
    <row r="46406" spans="2:29">
      <c r="B46406" s="136"/>
      <c r="E46406" s="136"/>
      <c r="H46406" s="136"/>
      <c r="K46406" s="136"/>
      <c r="O46406" s="136"/>
      <c r="T46406" s="136"/>
      <c r="W46406" s="136"/>
      <c r="Z46406" s="136"/>
      <c r="AC46406" s="136"/>
    </row>
    <row r="46407" spans="2:29">
      <c r="B46407" s="136"/>
      <c r="E46407" s="136"/>
      <c r="H46407" s="136"/>
      <c r="K46407" s="136"/>
      <c r="O46407" s="136"/>
      <c r="T46407" s="136"/>
      <c r="W46407" s="136"/>
      <c r="Z46407" s="136"/>
      <c r="AC46407" s="136"/>
    </row>
    <row r="46408" spans="2:29">
      <c r="B46408" s="136"/>
      <c r="E46408" s="136"/>
      <c r="H46408" s="136"/>
      <c r="K46408" s="136"/>
      <c r="O46408" s="136"/>
      <c r="T46408" s="136"/>
      <c r="W46408" s="136"/>
      <c r="Z46408" s="136"/>
      <c r="AC46408" s="136"/>
    </row>
    <row r="46409" spans="2:29">
      <c r="B46409" s="136"/>
      <c r="E46409" s="136"/>
      <c r="H46409" s="136"/>
      <c r="K46409" s="136"/>
      <c r="O46409" s="136"/>
      <c r="T46409" s="136"/>
      <c r="W46409" s="136"/>
      <c r="Z46409" s="136"/>
      <c r="AC46409" s="136"/>
    </row>
    <row r="46410" spans="2:29">
      <c r="B46410" s="136"/>
      <c r="E46410" s="136"/>
      <c r="H46410" s="136"/>
      <c r="K46410" s="136"/>
      <c r="O46410" s="136"/>
      <c r="T46410" s="136"/>
      <c r="W46410" s="136"/>
      <c r="Z46410" s="136"/>
      <c r="AC46410" s="136"/>
    </row>
    <row r="46411" spans="2:29">
      <c r="B46411" s="136"/>
      <c r="E46411" s="136"/>
      <c r="H46411" s="136"/>
      <c r="K46411" s="136"/>
      <c r="O46411" s="136"/>
      <c r="T46411" s="136"/>
      <c r="W46411" s="136"/>
      <c r="Z46411" s="136"/>
      <c r="AC46411" s="136"/>
    </row>
    <row r="46412" spans="2:29">
      <c r="B46412" s="136"/>
      <c r="E46412" s="136"/>
      <c r="H46412" s="136"/>
      <c r="K46412" s="136"/>
      <c r="O46412" s="136"/>
      <c r="T46412" s="136"/>
      <c r="W46412" s="136"/>
      <c r="Z46412" s="136"/>
      <c r="AC46412" s="136"/>
    </row>
    <row r="46413" spans="2:29">
      <c r="B46413" s="136"/>
      <c r="E46413" s="136"/>
      <c r="H46413" s="136"/>
      <c r="K46413" s="136"/>
      <c r="O46413" s="136"/>
      <c r="T46413" s="136"/>
      <c r="W46413" s="136"/>
      <c r="Z46413" s="136"/>
      <c r="AC46413" s="136"/>
    </row>
    <row r="46414" spans="2:29">
      <c r="B46414" s="136"/>
      <c r="E46414" s="136"/>
      <c r="H46414" s="136"/>
      <c r="K46414" s="136"/>
      <c r="O46414" s="136"/>
      <c r="T46414" s="136"/>
      <c r="W46414" s="136"/>
      <c r="Z46414" s="136"/>
      <c r="AC46414" s="136"/>
    </row>
    <row r="46415" spans="2:29">
      <c r="B46415" s="136"/>
      <c r="E46415" s="136"/>
      <c r="H46415" s="136"/>
      <c r="K46415" s="136"/>
      <c r="O46415" s="136"/>
      <c r="T46415" s="136"/>
      <c r="W46415" s="136"/>
      <c r="Z46415" s="136"/>
      <c r="AC46415" s="136"/>
    </row>
    <row r="46416" spans="2:29">
      <c r="B46416" s="136"/>
      <c r="E46416" s="136"/>
      <c r="H46416" s="136"/>
      <c r="K46416" s="136"/>
      <c r="O46416" s="136"/>
      <c r="T46416" s="136"/>
      <c r="W46416" s="136"/>
      <c r="Z46416" s="136"/>
      <c r="AC46416" s="136"/>
    </row>
    <row r="46417" spans="2:29">
      <c r="B46417" s="136"/>
      <c r="E46417" s="136"/>
      <c r="H46417" s="136"/>
      <c r="K46417" s="136"/>
      <c r="O46417" s="136"/>
      <c r="T46417" s="136"/>
      <c r="W46417" s="136"/>
      <c r="Z46417" s="136"/>
      <c r="AC46417" s="136"/>
    </row>
    <row r="46418" spans="2:29">
      <c r="B46418" s="136"/>
      <c r="E46418" s="136"/>
      <c r="H46418" s="136"/>
      <c r="K46418" s="136"/>
      <c r="O46418" s="136"/>
      <c r="T46418" s="136"/>
      <c r="W46418" s="136"/>
      <c r="Z46418" s="136"/>
      <c r="AC46418" s="136"/>
    </row>
    <row r="46419" spans="2:29">
      <c r="B46419" s="136"/>
      <c r="E46419" s="136"/>
      <c r="H46419" s="136"/>
      <c r="K46419" s="136"/>
      <c r="O46419" s="136"/>
      <c r="T46419" s="136"/>
      <c r="W46419" s="136"/>
      <c r="Z46419" s="136"/>
      <c r="AC46419" s="136"/>
    </row>
    <row r="46420" spans="2:29">
      <c r="B46420" s="136"/>
      <c r="E46420" s="136"/>
      <c r="H46420" s="136"/>
      <c r="K46420" s="136"/>
      <c r="O46420" s="136"/>
      <c r="T46420" s="136"/>
      <c r="W46420" s="136"/>
      <c r="Z46420" s="136"/>
      <c r="AC46420" s="136"/>
    </row>
    <row r="46421" spans="2:29">
      <c r="B46421" s="136"/>
      <c r="E46421" s="136"/>
      <c r="H46421" s="136"/>
      <c r="K46421" s="136"/>
      <c r="O46421" s="136"/>
      <c r="T46421" s="136"/>
      <c r="W46421" s="136"/>
      <c r="Z46421" s="136"/>
      <c r="AC46421" s="136"/>
    </row>
    <row r="46422" spans="2:29">
      <c r="B46422" s="136"/>
      <c r="E46422" s="136"/>
      <c r="H46422" s="136"/>
      <c r="K46422" s="136"/>
      <c r="O46422" s="136"/>
      <c r="T46422" s="136"/>
      <c r="W46422" s="136"/>
      <c r="Z46422" s="136"/>
      <c r="AC46422" s="136"/>
    </row>
    <row r="46423" spans="2:29">
      <c r="B46423" s="136"/>
      <c r="E46423" s="136"/>
      <c r="H46423" s="136"/>
      <c r="K46423" s="136"/>
      <c r="O46423" s="136"/>
      <c r="T46423" s="136"/>
      <c r="W46423" s="136"/>
      <c r="Z46423" s="136"/>
      <c r="AC46423" s="136"/>
    </row>
    <row r="46424" spans="2:29">
      <c r="B46424" s="136"/>
      <c r="E46424" s="136"/>
      <c r="H46424" s="136"/>
      <c r="K46424" s="136"/>
      <c r="O46424" s="136"/>
      <c r="T46424" s="136"/>
      <c r="W46424" s="136"/>
      <c r="Z46424" s="136"/>
      <c r="AC46424" s="136"/>
    </row>
    <row r="46425" spans="2:29">
      <c r="B46425" s="136"/>
      <c r="E46425" s="136"/>
      <c r="H46425" s="136"/>
      <c r="K46425" s="136"/>
      <c r="O46425" s="136"/>
      <c r="T46425" s="136"/>
      <c r="W46425" s="136"/>
      <c r="Z46425" s="136"/>
      <c r="AC46425" s="136"/>
    </row>
    <row r="46426" spans="2:29">
      <c r="B46426" s="136"/>
      <c r="E46426" s="136"/>
      <c r="H46426" s="136"/>
      <c r="K46426" s="136"/>
      <c r="O46426" s="136"/>
      <c r="T46426" s="136"/>
      <c r="W46426" s="136"/>
      <c r="Z46426" s="136"/>
      <c r="AC46426" s="136"/>
    </row>
    <row r="46427" spans="2:29">
      <c r="B46427" s="136"/>
      <c r="E46427" s="136"/>
      <c r="H46427" s="136"/>
      <c r="K46427" s="136"/>
      <c r="O46427" s="136"/>
      <c r="T46427" s="136"/>
      <c r="W46427" s="136"/>
      <c r="Z46427" s="136"/>
      <c r="AC46427" s="136"/>
    </row>
    <row r="46428" spans="2:29">
      <c r="B46428" s="136"/>
      <c r="E46428" s="136"/>
      <c r="H46428" s="136"/>
      <c r="K46428" s="136"/>
      <c r="O46428" s="136"/>
      <c r="T46428" s="136"/>
      <c r="W46428" s="136"/>
      <c r="Z46428" s="136"/>
      <c r="AC46428" s="136"/>
    </row>
    <row r="46429" spans="2:29">
      <c r="B46429" s="136"/>
      <c r="E46429" s="136"/>
      <c r="H46429" s="136"/>
      <c r="K46429" s="136"/>
      <c r="O46429" s="136"/>
      <c r="T46429" s="136"/>
      <c r="W46429" s="136"/>
      <c r="Z46429" s="136"/>
      <c r="AC46429" s="136"/>
    </row>
    <row r="46430" spans="2:29">
      <c r="B46430" s="136"/>
      <c r="E46430" s="136"/>
      <c r="H46430" s="136"/>
      <c r="K46430" s="136"/>
      <c r="O46430" s="136"/>
      <c r="T46430" s="136"/>
      <c r="W46430" s="136"/>
      <c r="Z46430" s="136"/>
      <c r="AC46430" s="136"/>
    </row>
    <row r="46431" spans="2:29">
      <c r="B46431" s="136"/>
      <c r="E46431" s="136"/>
      <c r="H46431" s="136"/>
      <c r="K46431" s="136"/>
      <c r="O46431" s="136"/>
      <c r="T46431" s="136"/>
      <c r="W46431" s="136"/>
      <c r="Z46431" s="136"/>
      <c r="AC46431" s="136"/>
    </row>
    <row r="46432" spans="2:29">
      <c r="B46432" s="136"/>
      <c r="E46432" s="136"/>
      <c r="H46432" s="136"/>
      <c r="K46432" s="136"/>
      <c r="O46432" s="136"/>
      <c r="T46432" s="136"/>
      <c r="W46432" s="136"/>
      <c r="Z46432" s="136"/>
      <c r="AC46432" s="136"/>
    </row>
    <row r="46433" spans="2:29">
      <c r="B46433" s="136"/>
      <c r="E46433" s="136"/>
      <c r="H46433" s="136"/>
      <c r="K46433" s="136"/>
      <c r="O46433" s="136"/>
      <c r="T46433" s="136"/>
      <c r="W46433" s="136"/>
      <c r="Z46433" s="136"/>
      <c r="AC46433" s="136"/>
    </row>
    <row r="46434" spans="2:29">
      <c r="B46434" s="136"/>
      <c r="E46434" s="136"/>
      <c r="H46434" s="136"/>
      <c r="K46434" s="136"/>
      <c r="O46434" s="136"/>
      <c r="T46434" s="136"/>
      <c r="W46434" s="136"/>
      <c r="Z46434" s="136"/>
      <c r="AC46434" s="136"/>
    </row>
    <row r="46435" spans="2:29">
      <c r="B46435" s="136"/>
      <c r="E46435" s="136"/>
      <c r="H46435" s="136"/>
      <c r="K46435" s="136"/>
      <c r="O46435" s="136"/>
      <c r="T46435" s="136"/>
      <c r="W46435" s="136"/>
      <c r="Z46435" s="136"/>
      <c r="AC46435" s="136"/>
    </row>
    <row r="46436" spans="2:29">
      <c r="B46436" s="136"/>
      <c r="E46436" s="136"/>
      <c r="H46436" s="136"/>
      <c r="K46436" s="136"/>
      <c r="O46436" s="136"/>
      <c r="T46436" s="136"/>
      <c r="W46436" s="136"/>
      <c r="Z46436" s="136"/>
      <c r="AC46436" s="136"/>
    </row>
    <row r="46437" spans="2:29">
      <c r="B46437" s="136"/>
      <c r="E46437" s="136"/>
      <c r="H46437" s="136"/>
      <c r="K46437" s="136"/>
      <c r="O46437" s="136"/>
      <c r="T46437" s="136"/>
      <c r="W46437" s="136"/>
      <c r="Z46437" s="136"/>
      <c r="AC46437" s="136"/>
    </row>
    <row r="46438" spans="2:29">
      <c r="B46438" s="136"/>
      <c r="E46438" s="136"/>
      <c r="H46438" s="136"/>
      <c r="K46438" s="136"/>
      <c r="O46438" s="136"/>
      <c r="T46438" s="136"/>
      <c r="W46438" s="136"/>
      <c r="Z46438" s="136"/>
      <c r="AC46438" s="136"/>
    </row>
    <row r="46439" spans="2:29">
      <c r="B46439" s="136"/>
      <c r="E46439" s="136"/>
      <c r="H46439" s="136"/>
      <c r="K46439" s="136"/>
      <c r="O46439" s="136"/>
      <c r="T46439" s="136"/>
      <c r="W46439" s="136"/>
      <c r="Z46439" s="136"/>
      <c r="AC46439" s="136"/>
    </row>
    <row r="46440" spans="2:29">
      <c r="B46440" s="136"/>
      <c r="E46440" s="136"/>
      <c r="H46440" s="136"/>
      <c r="K46440" s="136"/>
      <c r="O46440" s="136"/>
      <c r="T46440" s="136"/>
      <c r="W46440" s="136"/>
      <c r="Z46440" s="136"/>
      <c r="AC46440" s="136"/>
    </row>
    <row r="46441" spans="2:29">
      <c r="B46441" s="136"/>
      <c r="E46441" s="136"/>
      <c r="H46441" s="136"/>
      <c r="K46441" s="136"/>
      <c r="O46441" s="136"/>
      <c r="T46441" s="136"/>
      <c r="W46441" s="136"/>
      <c r="Z46441" s="136"/>
      <c r="AC46441" s="136"/>
    </row>
    <row r="46442" spans="2:29">
      <c r="B46442" s="136"/>
      <c r="E46442" s="136"/>
      <c r="H46442" s="136"/>
      <c r="K46442" s="136"/>
      <c r="O46442" s="136"/>
      <c r="T46442" s="136"/>
      <c r="W46442" s="136"/>
      <c r="Z46442" s="136"/>
      <c r="AC46442" s="136"/>
    </row>
    <row r="46443" spans="2:29">
      <c r="B46443" s="136"/>
      <c r="E46443" s="136"/>
      <c r="H46443" s="136"/>
      <c r="K46443" s="136"/>
      <c r="O46443" s="136"/>
      <c r="T46443" s="136"/>
      <c r="W46443" s="136"/>
      <c r="Z46443" s="136"/>
      <c r="AC46443" s="136"/>
    </row>
    <row r="46444" spans="2:29">
      <c r="B46444" s="136"/>
      <c r="E46444" s="136"/>
      <c r="H46444" s="136"/>
      <c r="K46444" s="136"/>
      <c r="O46444" s="136"/>
      <c r="T46444" s="136"/>
      <c r="W46444" s="136"/>
      <c r="Z46444" s="136"/>
      <c r="AC46444" s="136"/>
    </row>
    <row r="46445" spans="2:29">
      <c r="B46445" s="136"/>
      <c r="E46445" s="136"/>
      <c r="H46445" s="136"/>
      <c r="K46445" s="136"/>
      <c r="O46445" s="136"/>
      <c r="T46445" s="136"/>
      <c r="W46445" s="136"/>
      <c r="Z46445" s="136"/>
      <c r="AC46445" s="136"/>
    </row>
    <row r="46446" spans="2:29">
      <c r="B46446" s="136"/>
      <c r="E46446" s="136"/>
      <c r="H46446" s="136"/>
      <c r="K46446" s="136"/>
      <c r="O46446" s="136"/>
      <c r="T46446" s="136"/>
      <c r="W46446" s="136"/>
      <c r="Z46446" s="136"/>
      <c r="AC46446" s="136"/>
    </row>
    <row r="46447" spans="2:29">
      <c r="B46447" s="136"/>
      <c r="E46447" s="136"/>
      <c r="H46447" s="136"/>
      <c r="K46447" s="136"/>
      <c r="O46447" s="136"/>
      <c r="T46447" s="136"/>
      <c r="W46447" s="136"/>
      <c r="Z46447" s="136"/>
      <c r="AC46447" s="136"/>
    </row>
    <row r="46448" spans="2:29">
      <c r="B46448" s="136"/>
      <c r="E46448" s="136"/>
      <c r="H46448" s="136"/>
      <c r="K46448" s="136"/>
      <c r="O46448" s="136"/>
      <c r="T46448" s="136"/>
      <c r="W46448" s="136"/>
      <c r="Z46448" s="136"/>
      <c r="AC46448" s="136"/>
    </row>
    <row r="46449" spans="2:29">
      <c r="B46449" s="136"/>
      <c r="E46449" s="136"/>
      <c r="H46449" s="136"/>
      <c r="K46449" s="136"/>
      <c r="O46449" s="136"/>
      <c r="T46449" s="136"/>
      <c r="W46449" s="136"/>
      <c r="Z46449" s="136"/>
      <c r="AC46449" s="136"/>
    </row>
    <row r="46450" spans="2:29">
      <c r="B46450" s="136"/>
      <c r="E46450" s="136"/>
      <c r="H46450" s="136"/>
      <c r="K46450" s="136"/>
      <c r="O46450" s="136"/>
      <c r="T46450" s="136"/>
      <c r="W46450" s="136"/>
      <c r="Z46450" s="136"/>
      <c r="AC46450" s="136"/>
    </row>
    <row r="46451" spans="2:29">
      <c r="B46451" s="136"/>
      <c r="E46451" s="136"/>
      <c r="H46451" s="136"/>
      <c r="K46451" s="136"/>
      <c r="O46451" s="136"/>
      <c r="T46451" s="136"/>
      <c r="W46451" s="136"/>
      <c r="Z46451" s="136"/>
      <c r="AC46451" s="136"/>
    </row>
    <row r="46452" spans="2:29">
      <c r="B46452" s="136"/>
      <c r="E46452" s="136"/>
      <c r="H46452" s="136"/>
      <c r="K46452" s="136"/>
      <c r="O46452" s="136"/>
      <c r="T46452" s="136"/>
      <c r="W46452" s="136"/>
      <c r="Z46452" s="136"/>
      <c r="AC46452" s="136"/>
    </row>
    <row r="46453" spans="2:29">
      <c r="B46453" s="136"/>
      <c r="E46453" s="136"/>
      <c r="H46453" s="136"/>
      <c r="K46453" s="136"/>
      <c r="O46453" s="136"/>
      <c r="T46453" s="136"/>
      <c r="W46453" s="136"/>
      <c r="Z46453" s="136"/>
      <c r="AC46453" s="136"/>
    </row>
    <row r="46454" spans="2:29">
      <c r="B46454" s="136"/>
      <c r="E46454" s="136"/>
      <c r="H46454" s="136"/>
      <c r="K46454" s="136"/>
      <c r="O46454" s="136"/>
      <c r="T46454" s="136"/>
      <c r="W46454" s="136"/>
      <c r="Z46454" s="136"/>
      <c r="AC46454" s="136"/>
    </row>
    <row r="46455" spans="2:29">
      <c r="B46455" s="136"/>
      <c r="E46455" s="136"/>
      <c r="H46455" s="136"/>
      <c r="K46455" s="136"/>
      <c r="O46455" s="136"/>
      <c r="T46455" s="136"/>
      <c r="W46455" s="136"/>
      <c r="Z46455" s="136"/>
      <c r="AC46455" s="136"/>
    </row>
    <row r="46456" spans="2:29">
      <c r="B46456" s="136"/>
      <c r="E46456" s="136"/>
      <c r="H46456" s="136"/>
      <c r="K46456" s="136"/>
      <c r="O46456" s="136"/>
      <c r="T46456" s="136"/>
      <c r="W46456" s="136"/>
      <c r="Z46456" s="136"/>
      <c r="AC46456" s="136"/>
    </row>
    <row r="46457" spans="2:29">
      <c r="B46457" s="136"/>
      <c r="E46457" s="136"/>
      <c r="H46457" s="136"/>
      <c r="K46457" s="136"/>
      <c r="O46457" s="136"/>
      <c r="T46457" s="136"/>
      <c r="W46457" s="136"/>
      <c r="Z46457" s="136"/>
      <c r="AC46457" s="136"/>
    </row>
    <row r="46458" spans="2:29">
      <c r="B46458" s="136"/>
      <c r="E46458" s="136"/>
      <c r="H46458" s="136"/>
      <c r="K46458" s="136"/>
      <c r="O46458" s="136"/>
      <c r="T46458" s="136"/>
      <c r="W46458" s="136"/>
      <c r="Z46458" s="136"/>
      <c r="AC46458" s="136"/>
    </row>
    <row r="46459" spans="2:29">
      <c r="B46459" s="136"/>
      <c r="E46459" s="136"/>
      <c r="H46459" s="136"/>
      <c r="K46459" s="136"/>
      <c r="O46459" s="136"/>
      <c r="T46459" s="136"/>
      <c r="W46459" s="136"/>
      <c r="Z46459" s="136"/>
      <c r="AC46459" s="136"/>
    </row>
    <row r="46460" spans="2:29">
      <c r="B46460" s="136"/>
      <c r="E46460" s="136"/>
      <c r="H46460" s="136"/>
      <c r="K46460" s="136"/>
      <c r="O46460" s="136"/>
      <c r="T46460" s="136"/>
      <c r="W46460" s="136"/>
      <c r="Z46460" s="136"/>
      <c r="AC46460" s="136"/>
    </row>
    <row r="46461" spans="2:29">
      <c r="B46461" s="136"/>
      <c r="E46461" s="136"/>
      <c r="H46461" s="136"/>
      <c r="K46461" s="136"/>
      <c r="O46461" s="136"/>
      <c r="T46461" s="136"/>
      <c r="W46461" s="136"/>
      <c r="Z46461" s="136"/>
      <c r="AC46461" s="136"/>
    </row>
    <row r="46462" spans="2:29">
      <c r="B46462" s="136"/>
      <c r="E46462" s="136"/>
      <c r="H46462" s="136"/>
      <c r="K46462" s="136"/>
      <c r="O46462" s="136"/>
      <c r="T46462" s="136"/>
      <c r="W46462" s="136"/>
      <c r="Z46462" s="136"/>
      <c r="AC46462" s="136"/>
    </row>
    <row r="46463" spans="2:29">
      <c r="B46463" s="136"/>
      <c r="E46463" s="136"/>
      <c r="H46463" s="136"/>
      <c r="K46463" s="136"/>
      <c r="O46463" s="136"/>
      <c r="T46463" s="136"/>
      <c r="W46463" s="136"/>
      <c r="Z46463" s="136"/>
      <c r="AC46463" s="136"/>
    </row>
    <row r="46464" spans="2:29">
      <c r="B46464" s="136"/>
      <c r="E46464" s="136"/>
      <c r="H46464" s="136"/>
      <c r="K46464" s="136"/>
      <c r="O46464" s="136"/>
      <c r="T46464" s="136"/>
      <c r="W46464" s="136"/>
      <c r="Z46464" s="136"/>
      <c r="AC46464" s="136"/>
    </row>
    <row r="46465" spans="2:29">
      <c r="B46465" s="136"/>
      <c r="E46465" s="136"/>
      <c r="H46465" s="136"/>
      <c r="K46465" s="136"/>
      <c r="O46465" s="136"/>
      <c r="T46465" s="136"/>
      <c r="W46465" s="136"/>
      <c r="Z46465" s="136"/>
      <c r="AC46465" s="136"/>
    </row>
    <row r="46466" spans="2:29">
      <c r="B46466" s="136"/>
      <c r="E46466" s="136"/>
      <c r="H46466" s="136"/>
      <c r="K46466" s="136"/>
      <c r="O46466" s="136"/>
      <c r="T46466" s="136"/>
      <c r="W46466" s="136"/>
      <c r="Z46466" s="136"/>
      <c r="AC46466" s="136"/>
    </row>
    <row r="46467" spans="2:29">
      <c r="B46467" s="136"/>
      <c r="E46467" s="136"/>
      <c r="H46467" s="136"/>
      <c r="K46467" s="136"/>
      <c r="O46467" s="136"/>
      <c r="T46467" s="136"/>
      <c r="W46467" s="136"/>
      <c r="Z46467" s="136"/>
      <c r="AC46467" s="136"/>
    </row>
    <row r="46468" spans="2:29">
      <c r="B46468" s="136"/>
      <c r="E46468" s="136"/>
      <c r="H46468" s="136"/>
      <c r="K46468" s="136"/>
      <c r="O46468" s="136"/>
      <c r="T46468" s="136"/>
      <c r="W46468" s="136"/>
      <c r="Z46468" s="136"/>
      <c r="AC46468" s="136"/>
    </row>
    <row r="46469" spans="2:29">
      <c r="B46469" s="136"/>
      <c r="E46469" s="136"/>
      <c r="H46469" s="136"/>
      <c r="K46469" s="136"/>
      <c r="O46469" s="136"/>
      <c r="T46469" s="136"/>
      <c r="W46469" s="136"/>
      <c r="Z46469" s="136"/>
      <c r="AC46469" s="136"/>
    </row>
    <row r="46470" spans="2:29">
      <c r="B46470" s="136"/>
      <c r="E46470" s="136"/>
      <c r="H46470" s="136"/>
      <c r="K46470" s="136"/>
      <c r="O46470" s="136"/>
      <c r="T46470" s="136"/>
      <c r="W46470" s="136"/>
      <c r="Z46470" s="136"/>
      <c r="AC46470" s="136"/>
    </row>
    <row r="46471" spans="2:29">
      <c r="B46471" s="136"/>
      <c r="E46471" s="136"/>
      <c r="H46471" s="136"/>
      <c r="K46471" s="136"/>
      <c r="O46471" s="136"/>
      <c r="T46471" s="136"/>
      <c r="W46471" s="136"/>
      <c r="Z46471" s="136"/>
      <c r="AC46471" s="136"/>
    </row>
    <row r="46472" spans="2:29">
      <c r="B46472" s="136"/>
      <c r="E46472" s="136"/>
      <c r="H46472" s="136"/>
      <c r="K46472" s="136"/>
      <c r="O46472" s="136"/>
      <c r="T46472" s="136"/>
      <c r="W46472" s="136"/>
      <c r="Z46472" s="136"/>
      <c r="AC46472" s="136"/>
    </row>
    <row r="46473" spans="2:29">
      <c r="B46473" s="136"/>
      <c r="E46473" s="136"/>
      <c r="H46473" s="136"/>
      <c r="K46473" s="136"/>
      <c r="O46473" s="136"/>
      <c r="T46473" s="136"/>
      <c r="W46473" s="136"/>
      <c r="Z46473" s="136"/>
      <c r="AC46473" s="136"/>
    </row>
    <row r="46474" spans="2:29">
      <c r="B46474" s="136"/>
      <c r="E46474" s="136"/>
      <c r="H46474" s="136"/>
      <c r="K46474" s="136"/>
      <c r="O46474" s="136"/>
      <c r="T46474" s="136"/>
      <c r="W46474" s="136"/>
      <c r="Z46474" s="136"/>
      <c r="AC46474" s="136"/>
    </row>
    <row r="46475" spans="2:29">
      <c r="B46475" s="136"/>
      <c r="E46475" s="136"/>
      <c r="H46475" s="136"/>
      <c r="K46475" s="136"/>
      <c r="O46475" s="136"/>
      <c r="T46475" s="136"/>
      <c r="W46475" s="136"/>
      <c r="Z46475" s="136"/>
      <c r="AC46475" s="136"/>
    </row>
    <row r="46476" spans="2:29">
      <c r="B46476" s="136"/>
      <c r="E46476" s="136"/>
      <c r="H46476" s="136"/>
      <c r="K46476" s="136"/>
      <c r="O46476" s="136"/>
      <c r="T46476" s="136"/>
      <c r="W46476" s="136"/>
      <c r="Z46476" s="136"/>
      <c r="AC46476" s="136"/>
    </row>
    <row r="46477" spans="2:29">
      <c r="B46477" s="136"/>
      <c r="E46477" s="136"/>
      <c r="H46477" s="136"/>
      <c r="K46477" s="136"/>
      <c r="O46477" s="136"/>
      <c r="T46477" s="136"/>
      <c r="W46477" s="136"/>
      <c r="Z46477" s="136"/>
      <c r="AC46477" s="136"/>
    </row>
    <row r="46478" spans="2:29">
      <c r="B46478" s="136"/>
      <c r="E46478" s="136"/>
      <c r="H46478" s="136"/>
      <c r="K46478" s="136"/>
      <c r="O46478" s="136"/>
      <c r="T46478" s="136"/>
      <c r="W46478" s="136"/>
      <c r="Z46478" s="136"/>
      <c r="AC46478" s="136"/>
    </row>
    <row r="46479" spans="2:29">
      <c r="B46479" s="136"/>
      <c r="E46479" s="136"/>
      <c r="H46479" s="136"/>
      <c r="K46479" s="136"/>
      <c r="O46479" s="136"/>
      <c r="T46479" s="136"/>
      <c r="W46479" s="136"/>
      <c r="Z46479" s="136"/>
      <c r="AC46479" s="136"/>
    </row>
    <row r="46480" spans="2:29">
      <c r="B46480" s="136"/>
      <c r="E46480" s="136"/>
      <c r="H46480" s="136"/>
      <c r="K46480" s="136"/>
      <c r="O46480" s="136"/>
      <c r="T46480" s="136"/>
      <c r="W46480" s="136"/>
      <c r="Z46480" s="136"/>
      <c r="AC46480" s="136"/>
    </row>
    <row r="46481" spans="2:29">
      <c r="B46481" s="136"/>
      <c r="E46481" s="136"/>
      <c r="H46481" s="136"/>
      <c r="K46481" s="136"/>
      <c r="O46481" s="136"/>
      <c r="T46481" s="136"/>
      <c r="W46481" s="136"/>
      <c r="Z46481" s="136"/>
      <c r="AC46481" s="136"/>
    </row>
    <row r="46482" spans="2:29">
      <c r="B46482" s="136"/>
      <c r="E46482" s="136"/>
      <c r="H46482" s="136"/>
      <c r="K46482" s="136"/>
      <c r="O46482" s="136"/>
      <c r="T46482" s="136"/>
      <c r="W46482" s="136"/>
      <c r="Z46482" s="136"/>
      <c r="AC46482" s="136"/>
    </row>
    <row r="46483" spans="2:29">
      <c r="B46483" s="136"/>
      <c r="E46483" s="136"/>
      <c r="H46483" s="136"/>
      <c r="K46483" s="136"/>
      <c r="O46483" s="136"/>
      <c r="T46483" s="136"/>
      <c r="W46483" s="136"/>
      <c r="Z46483" s="136"/>
      <c r="AC46483" s="136"/>
    </row>
    <row r="46484" spans="2:29">
      <c r="B46484" s="136"/>
      <c r="E46484" s="136"/>
      <c r="H46484" s="136"/>
      <c r="K46484" s="136"/>
      <c r="O46484" s="136"/>
      <c r="T46484" s="136"/>
      <c r="W46484" s="136"/>
      <c r="Z46484" s="136"/>
      <c r="AC46484" s="136"/>
    </row>
    <row r="46485" spans="2:29">
      <c r="B46485" s="136"/>
      <c r="E46485" s="136"/>
      <c r="H46485" s="136"/>
      <c r="K46485" s="136"/>
      <c r="O46485" s="136"/>
      <c r="T46485" s="136"/>
      <c r="W46485" s="136"/>
      <c r="Z46485" s="136"/>
      <c r="AC46485" s="136"/>
    </row>
    <row r="46486" spans="2:29">
      <c r="B46486" s="136"/>
      <c r="E46486" s="136"/>
      <c r="H46486" s="136"/>
      <c r="K46486" s="136"/>
      <c r="O46486" s="136"/>
      <c r="T46486" s="136"/>
      <c r="W46486" s="136"/>
      <c r="Z46486" s="136"/>
      <c r="AC46486" s="136"/>
    </row>
    <row r="46487" spans="2:29">
      <c r="B46487" s="136"/>
      <c r="E46487" s="136"/>
      <c r="H46487" s="136"/>
      <c r="K46487" s="136"/>
      <c r="O46487" s="136"/>
      <c r="T46487" s="136"/>
      <c r="W46487" s="136"/>
      <c r="Z46487" s="136"/>
      <c r="AC46487" s="136"/>
    </row>
    <row r="46488" spans="2:29">
      <c r="B46488" s="136"/>
      <c r="E46488" s="136"/>
      <c r="H46488" s="136"/>
      <c r="K46488" s="136"/>
      <c r="O46488" s="136"/>
      <c r="T46488" s="136"/>
      <c r="W46488" s="136"/>
      <c r="Z46488" s="136"/>
      <c r="AC46488" s="136"/>
    </row>
    <row r="46489" spans="2:29">
      <c r="B46489" s="136"/>
      <c r="E46489" s="136"/>
      <c r="H46489" s="136"/>
      <c r="K46489" s="136"/>
      <c r="O46489" s="136"/>
      <c r="T46489" s="136"/>
      <c r="W46489" s="136"/>
      <c r="Z46489" s="136"/>
      <c r="AC46489" s="136"/>
    </row>
    <row r="46490" spans="2:29">
      <c r="B46490" s="136"/>
      <c r="E46490" s="136"/>
      <c r="H46490" s="136"/>
      <c r="K46490" s="136"/>
      <c r="O46490" s="136"/>
      <c r="T46490" s="136"/>
      <c r="W46490" s="136"/>
      <c r="Z46490" s="136"/>
      <c r="AC46490" s="136"/>
    </row>
    <row r="46491" spans="2:29">
      <c r="B46491" s="136"/>
      <c r="E46491" s="136"/>
      <c r="H46491" s="136"/>
      <c r="K46491" s="136"/>
      <c r="O46491" s="136"/>
      <c r="T46491" s="136"/>
      <c r="W46491" s="136"/>
      <c r="Z46491" s="136"/>
      <c r="AC46491" s="136"/>
    </row>
    <row r="46492" spans="2:29">
      <c r="B46492" s="136"/>
      <c r="E46492" s="136"/>
      <c r="H46492" s="136"/>
      <c r="K46492" s="136"/>
      <c r="O46492" s="136"/>
      <c r="T46492" s="136"/>
      <c r="W46492" s="136"/>
      <c r="Z46492" s="136"/>
      <c r="AC46492" s="136"/>
    </row>
    <row r="46493" spans="2:29">
      <c r="B46493" s="136"/>
      <c r="E46493" s="136"/>
      <c r="H46493" s="136"/>
      <c r="K46493" s="136"/>
      <c r="O46493" s="136"/>
      <c r="T46493" s="136"/>
      <c r="W46493" s="136"/>
      <c r="Z46493" s="136"/>
      <c r="AC46493" s="136"/>
    </row>
    <row r="46494" spans="2:29">
      <c r="B46494" s="136"/>
      <c r="E46494" s="136"/>
      <c r="H46494" s="136"/>
      <c r="K46494" s="136"/>
      <c r="O46494" s="136"/>
      <c r="T46494" s="136"/>
      <c r="W46494" s="136"/>
      <c r="Z46494" s="136"/>
      <c r="AC46494" s="136"/>
    </row>
    <row r="46495" spans="2:29">
      <c r="B46495" s="136"/>
      <c r="E46495" s="136"/>
      <c r="H46495" s="136"/>
      <c r="K46495" s="136"/>
      <c r="O46495" s="136"/>
      <c r="T46495" s="136"/>
      <c r="W46495" s="136"/>
      <c r="Z46495" s="136"/>
      <c r="AC46495" s="136"/>
    </row>
    <row r="46496" spans="2:29">
      <c r="B46496" s="136"/>
      <c r="E46496" s="136"/>
      <c r="H46496" s="136"/>
      <c r="K46496" s="136"/>
      <c r="O46496" s="136"/>
      <c r="T46496" s="136"/>
      <c r="W46496" s="136"/>
      <c r="Z46496" s="136"/>
      <c r="AC46496" s="136"/>
    </row>
    <row r="46497" spans="2:29">
      <c r="B46497" s="136"/>
      <c r="E46497" s="136"/>
      <c r="H46497" s="136"/>
      <c r="K46497" s="136"/>
      <c r="O46497" s="136"/>
      <c r="T46497" s="136"/>
      <c r="W46497" s="136"/>
      <c r="Z46497" s="136"/>
      <c r="AC46497" s="136"/>
    </row>
    <row r="46498" spans="2:29">
      <c r="B46498" s="136"/>
      <c r="E46498" s="136"/>
      <c r="H46498" s="136"/>
      <c r="K46498" s="136"/>
      <c r="O46498" s="136"/>
      <c r="T46498" s="136"/>
      <c r="W46498" s="136"/>
      <c r="Z46498" s="136"/>
      <c r="AC46498" s="136"/>
    </row>
    <row r="46499" spans="2:29">
      <c r="B46499" s="136"/>
      <c r="E46499" s="136"/>
      <c r="H46499" s="136"/>
      <c r="K46499" s="136"/>
      <c r="O46499" s="136"/>
      <c r="T46499" s="136"/>
      <c r="W46499" s="136"/>
      <c r="Z46499" s="136"/>
      <c r="AC46499" s="136"/>
    </row>
    <row r="46500" spans="2:29">
      <c r="B46500" s="136"/>
      <c r="E46500" s="136"/>
      <c r="H46500" s="136"/>
      <c r="K46500" s="136"/>
      <c r="O46500" s="136"/>
      <c r="T46500" s="136"/>
      <c r="W46500" s="136"/>
      <c r="Z46500" s="136"/>
      <c r="AC46500" s="136"/>
    </row>
    <row r="46501" spans="2:29">
      <c r="B46501" s="136"/>
      <c r="E46501" s="136"/>
      <c r="H46501" s="136"/>
      <c r="K46501" s="136"/>
      <c r="O46501" s="136"/>
      <c r="T46501" s="136"/>
      <c r="W46501" s="136"/>
      <c r="Z46501" s="136"/>
      <c r="AC46501" s="136"/>
    </row>
    <row r="46502" spans="2:29">
      <c r="B46502" s="136"/>
      <c r="E46502" s="136"/>
      <c r="H46502" s="136"/>
      <c r="K46502" s="136"/>
      <c r="O46502" s="136"/>
      <c r="T46502" s="136"/>
      <c r="W46502" s="136"/>
      <c r="Z46502" s="136"/>
      <c r="AC46502" s="136"/>
    </row>
    <row r="46503" spans="2:29">
      <c r="B46503" s="136"/>
      <c r="E46503" s="136"/>
      <c r="H46503" s="136"/>
      <c r="K46503" s="136"/>
      <c r="O46503" s="136"/>
      <c r="T46503" s="136"/>
      <c r="W46503" s="136"/>
      <c r="Z46503" s="136"/>
      <c r="AC46503" s="136"/>
    </row>
    <row r="46504" spans="2:29">
      <c r="B46504" s="136"/>
      <c r="E46504" s="136"/>
      <c r="H46504" s="136"/>
      <c r="K46504" s="136"/>
      <c r="O46504" s="136"/>
      <c r="T46504" s="136"/>
      <c r="W46504" s="136"/>
      <c r="Z46504" s="136"/>
      <c r="AC46504" s="136"/>
    </row>
    <row r="46505" spans="2:29">
      <c r="B46505" s="136"/>
      <c r="E46505" s="136"/>
      <c r="H46505" s="136"/>
      <c r="K46505" s="136"/>
      <c r="O46505" s="136"/>
      <c r="T46505" s="136"/>
      <c r="W46505" s="136"/>
      <c r="Z46505" s="136"/>
      <c r="AC46505" s="136"/>
    </row>
    <row r="46506" spans="2:29">
      <c r="B46506" s="136"/>
      <c r="E46506" s="136"/>
      <c r="H46506" s="136"/>
      <c r="K46506" s="136"/>
      <c r="O46506" s="136"/>
      <c r="T46506" s="136"/>
      <c r="W46506" s="136"/>
      <c r="Z46506" s="136"/>
      <c r="AC46506" s="136"/>
    </row>
    <row r="46507" spans="2:29">
      <c r="B46507" s="136"/>
      <c r="E46507" s="136"/>
      <c r="H46507" s="136"/>
      <c r="K46507" s="136"/>
      <c r="O46507" s="136"/>
      <c r="T46507" s="136"/>
      <c r="W46507" s="136"/>
      <c r="Z46507" s="136"/>
      <c r="AC46507" s="136"/>
    </row>
    <row r="46508" spans="2:29">
      <c r="B46508" s="136"/>
      <c r="E46508" s="136"/>
      <c r="H46508" s="136"/>
      <c r="K46508" s="136"/>
      <c r="O46508" s="136"/>
      <c r="T46508" s="136"/>
      <c r="W46508" s="136"/>
      <c r="Z46508" s="136"/>
      <c r="AC46508" s="136"/>
    </row>
    <row r="46509" spans="2:29">
      <c r="B46509" s="136"/>
      <c r="E46509" s="136"/>
      <c r="H46509" s="136"/>
      <c r="K46509" s="136"/>
      <c r="O46509" s="136"/>
      <c r="T46509" s="136"/>
      <c r="W46509" s="136"/>
      <c r="Z46509" s="136"/>
      <c r="AC46509" s="136"/>
    </row>
    <row r="46510" spans="2:29">
      <c r="B46510" s="136"/>
      <c r="E46510" s="136"/>
      <c r="H46510" s="136"/>
      <c r="K46510" s="136"/>
      <c r="O46510" s="136"/>
      <c r="T46510" s="136"/>
      <c r="W46510" s="136"/>
      <c r="Z46510" s="136"/>
      <c r="AC46510" s="136"/>
    </row>
    <row r="46511" spans="2:29">
      <c r="B46511" s="136"/>
      <c r="E46511" s="136"/>
      <c r="H46511" s="136"/>
      <c r="K46511" s="136"/>
      <c r="O46511" s="136"/>
      <c r="T46511" s="136"/>
      <c r="W46511" s="136"/>
      <c r="Z46511" s="136"/>
      <c r="AC46511" s="136"/>
    </row>
    <row r="46512" spans="2:29">
      <c r="B46512" s="136"/>
      <c r="E46512" s="136"/>
      <c r="H46512" s="136"/>
      <c r="K46512" s="136"/>
      <c r="O46512" s="136"/>
      <c r="T46512" s="136"/>
      <c r="W46512" s="136"/>
      <c r="Z46512" s="136"/>
      <c r="AC46512" s="136"/>
    </row>
    <row r="46513" spans="2:29">
      <c r="B46513" s="136"/>
      <c r="E46513" s="136"/>
      <c r="H46513" s="136"/>
      <c r="K46513" s="136"/>
      <c r="O46513" s="136"/>
      <c r="T46513" s="136"/>
      <c r="W46513" s="136"/>
      <c r="Z46513" s="136"/>
      <c r="AC46513" s="136"/>
    </row>
    <row r="46514" spans="2:29">
      <c r="B46514" s="136"/>
      <c r="E46514" s="136"/>
      <c r="H46514" s="136"/>
      <c r="K46514" s="136"/>
      <c r="O46514" s="136"/>
      <c r="T46514" s="136"/>
      <c r="W46514" s="136"/>
      <c r="Z46514" s="136"/>
      <c r="AC46514" s="136"/>
    </row>
    <row r="46515" spans="2:29">
      <c r="B46515" s="136"/>
      <c r="E46515" s="136"/>
      <c r="H46515" s="136"/>
      <c r="K46515" s="136"/>
      <c r="O46515" s="136"/>
      <c r="T46515" s="136"/>
      <c r="W46515" s="136"/>
      <c r="Z46515" s="136"/>
      <c r="AC46515" s="136"/>
    </row>
    <row r="46516" spans="2:29">
      <c r="B46516" s="136"/>
      <c r="E46516" s="136"/>
      <c r="H46516" s="136"/>
      <c r="K46516" s="136"/>
      <c r="O46516" s="136"/>
      <c r="T46516" s="136"/>
      <c r="W46516" s="136"/>
      <c r="Z46516" s="136"/>
      <c r="AC46516" s="136"/>
    </row>
    <row r="46517" spans="2:29">
      <c r="B46517" s="136"/>
      <c r="E46517" s="136"/>
      <c r="H46517" s="136"/>
      <c r="K46517" s="136"/>
      <c r="O46517" s="136"/>
      <c r="T46517" s="136"/>
      <c r="W46517" s="136"/>
      <c r="Z46517" s="136"/>
      <c r="AC46517" s="136"/>
    </row>
    <row r="46518" spans="2:29">
      <c r="B46518" s="136"/>
      <c r="E46518" s="136"/>
      <c r="H46518" s="136"/>
      <c r="K46518" s="136"/>
      <c r="O46518" s="136"/>
      <c r="T46518" s="136"/>
      <c r="W46518" s="136"/>
      <c r="Z46518" s="136"/>
      <c r="AC46518" s="136"/>
    </row>
    <row r="46519" spans="2:29">
      <c r="B46519" s="136"/>
      <c r="E46519" s="136"/>
      <c r="H46519" s="136"/>
      <c r="K46519" s="136"/>
      <c r="O46519" s="136"/>
      <c r="T46519" s="136"/>
      <c r="W46519" s="136"/>
      <c r="Z46519" s="136"/>
      <c r="AC46519" s="136"/>
    </row>
    <row r="46520" spans="2:29">
      <c r="B46520" s="136"/>
      <c r="E46520" s="136"/>
      <c r="H46520" s="136"/>
      <c r="K46520" s="136"/>
      <c r="O46520" s="136"/>
      <c r="T46520" s="136"/>
      <c r="W46520" s="136"/>
      <c r="Z46520" s="136"/>
      <c r="AC46520" s="136"/>
    </row>
    <row r="46521" spans="2:29">
      <c r="B46521" s="136"/>
      <c r="E46521" s="136"/>
      <c r="H46521" s="136"/>
      <c r="K46521" s="136"/>
      <c r="O46521" s="136"/>
      <c r="T46521" s="136"/>
      <c r="W46521" s="136"/>
      <c r="Z46521" s="136"/>
      <c r="AC46521" s="136"/>
    </row>
    <row r="46522" spans="2:29">
      <c r="B46522" s="136"/>
      <c r="E46522" s="136"/>
      <c r="H46522" s="136"/>
      <c r="K46522" s="136"/>
      <c r="O46522" s="136"/>
      <c r="T46522" s="136"/>
      <c r="W46522" s="136"/>
      <c r="Z46522" s="136"/>
      <c r="AC46522" s="136"/>
    </row>
    <row r="46523" spans="2:29">
      <c r="B46523" s="136"/>
      <c r="E46523" s="136"/>
      <c r="H46523" s="136"/>
      <c r="K46523" s="136"/>
      <c r="O46523" s="136"/>
      <c r="T46523" s="136"/>
      <c r="W46523" s="136"/>
      <c r="Z46523" s="136"/>
      <c r="AC46523" s="136"/>
    </row>
    <row r="46524" spans="2:29">
      <c r="B46524" s="136"/>
      <c r="E46524" s="136"/>
      <c r="H46524" s="136"/>
      <c r="K46524" s="136"/>
      <c r="O46524" s="136"/>
      <c r="T46524" s="136"/>
      <c r="W46524" s="136"/>
      <c r="Z46524" s="136"/>
      <c r="AC46524" s="136"/>
    </row>
    <row r="46525" spans="2:29">
      <c r="B46525" s="136"/>
      <c r="E46525" s="136"/>
      <c r="H46525" s="136"/>
      <c r="K46525" s="136"/>
      <c r="O46525" s="136"/>
      <c r="T46525" s="136"/>
      <c r="W46525" s="136"/>
      <c r="Z46525" s="136"/>
      <c r="AC46525" s="136"/>
    </row>
    <row r="46526" spans="2:29">
      <c r="B46526" s="136"/>
      <c r="E46526" s="136"/>
      <c r="H46526" s="136"/>
      <c r="K46526" s="136"/>
      <c r="O46526" s="136"/>
      <c r="T46526" s="136"/>
      <c r="W46526" s="136"/>
      <c r="Z46526" s="136"/>
      <c r="AC46526" s="136"/>
    </row>
    <row r="46527" spans="2:29">
      <c r="B46527" s="136"/>
      <c r="E46527" s="136"/>
      <c r="H46527" s="136"/>
      <c r="K46527" s="136"/>
      <c r="O46527" s="136"/>
      <c r="T46527" s="136"/>
      <c r="W46527" s="136"/>
      <c r="Z46527" s="136"/>
      <c r="AC46527" s="136"/>
    </row>
    <row r="46528" spans="2:29">
      <c r="B46528" s="136"/>
      <c r="E46528" s="136"/>
      <c r="H46528" s="136"/>
      <c r="K46528" s="136"/>
      <c r="O46528" s="136"/>
      <c r="T46528" s="136"/>
      <c r="W46528" s="136"/>
      <c r="Z46528" s="136"/>
      <c r="AC46528" s="136"/>
    </row>
    <row r="46529" spans="2:29">
      <c r="B46529" s="136"/>
      <c r="E46529" s="136"/>
      <c r="H46529" s="136"/>
      <c r="K46529" s="136"/>
      <c r="O46529" s="136"/>
      <c r="T46529" s="136"/>
      <c r="W46529" s="136"/>
      <c r="Z46529" s="136"/>
      <c r="AC46529" s="136"/>
    </row>
    <row r="46530" spans="2:29">
      <c r="B46530" s="136"/>
      <c r="E46530" s="136"/>
      <c r="H46530" s="136"/>
      <c r="K46530" s="136"/>
      <c r="O46530" s="136"/>
      <c r="T46530" s="136"/>
      <c r="W46530" s="136"/>
      <c r="Z46530" s="136"/>
      <c r="AC46530" s="136"/>
    </row>
    <row r="46531" spans="2:29">
      <c r="B46531" s="136"/>
      <c r="E46531" s="136"/>
      <c r="H46531" s="136"/>
      <c r="K46531" s="136"/>
      <c r="O46531" s="136"/>
      <c r="T46531" s="136"/>
      <c r="W46531" s="136"/>
      <c r="Z46531" s="136"/>
      <c r="AC46531" s="136"/>
    </row>
    <row r="46532" spans="2:29">
      <c r="B46532" s="136"/>
      <c r="E46532" s="136"/>
      <c r="H46532" s="136"/>
      <c r="K46532" s="136"/>
      <c r="O46532" s="136"/>
      <c r="T46532" s="136"/>
      <c r="W46532" s="136"/>
      <c r="Z46532" s="136"/>
      <c r="AC46532" s="136"/>
    </row>
    <row r="46533" spans="2:29">
      <c r="B46533" s="136"/>
      <c r="E46533" s="136"/>
      <c r="H46533" s="136"/>
      <c r="K46533" s="136"/>
      <c r="O46533" s="136"/>
      <c r="T46533" s="136"/>
      <c r="W46533" s="136"/>
      <c r="Z46533" s="136"/>
      <c r="AC46533" s="136"/>
    </row>
    <row r="46534" spans="2:29">
      <c r="B46534" s="136"/>
      <c r="E46534" s="136"/>
      <c r="H46534" s="136"/>
      <c r="K46534" s="136"/>
      <c r="O46534" s="136"/>
      <c r="T46534" s="136"/>
      <c r="W46534" s="136"/>
      <c r="Z46534" s="136"/>
      <c r="AC46534" s="136"/>
    </row>
    <row r="46535" spans="2:29">
      <c r="B46535" s="136"/>
      <c r="E46535" s="136"/>
      <c r="H46535" s="136"/>
      <c r="K46535" s="136"/>
      <c r="O46535" s="136"/>
      <c r="T46535" s="136"/>
      <c r="W46535" s="136"/>
      <c r="Z46535" s="136"/>
      <c r="AC46535" s="136"/>
    </row>
    <row r="46536" spans="2:29">
      <c r="B46536" s="136"/>
      <c r="E46536" s="136"/>
      <c r="H46536" s="136"/>
      <c r="K46536" s="136"/>
      <c r="O46536" s="136"/>
      <c r="T46536" s="136"/>
      <c r="W46536" s="136"/>
      <c r="Z46536" s="136"/>
      <c r="AC46536" s="136"/>
    </row>
    <row r="46537" spans="2:29">
      <c r="B46537" s="136"/>
      <c r="E46537" s="136"/>
      <c r="H46537" s="136"/>
      <c r="K46537" s="136"/>
      <c r="O46537" s="136"/>
      <c r="T46537" s="136"/>
      <c r="W46537" s="136"/>
      <c r="Z46537" s="136"/>
      <c r="AC46537" s="136"/>
    </row>
    <row r="46538" spans="2:29">
      <c r="B46538" s="136"/>
      <c r="E46538" s="136"/>
      <c r="H46538" s="136"/>
      <c r="K46538" s="136"/>
      <c r="O46538" s="136"/>
      <c r="T46538" s="136"/>
      <c r="W46538" s="136"/>
      <c r="Z46538" s="136"/>
      <c r="AC46538" s="136"/>
    </row>
    <row r="46539" spans="2:29">
      <c r="B46539" s="136"/>
      <c r="E46539" s="136"/>
      <c r="H46539" s="136"/>
      <c r="K46539" s="136"/>
      <c r="O46539" s="136"/>
      <c r="T46539" s="136"/>
      <c r="W46539" s="136"/>
      <c r="Z46539" s="136"/>
      <c r="AC46539" s="136"/>
    </row>
    <row r="46540" spans="2:29">
      <c r="B46540" s="136"/>
      <c r="E46540" s="136"/>
      <c r="H46540" s="136"/>
      <c r="K46540" s="136"/>
      <c r="O46540" s="136"/>
      <c r="T46540" s="136"/>
      <c r="W46540" s="136"/>
      <c r="Z46540" s="136"/>
      <c r="AC46540" s="136"/>
    </row>
    <row r="46541" spans="2:29">
      <c r="B46541" s="136"/>
      <c r="E46541" s="136"/>
      <c r="H46541" s="136"/>
      <c r="K46541" s="136"/>
      <c r="O46541" s="136"/>
      <c r="T46541" s="136"/>
      <c r="W46541" s="136"/>
      <c r="Z46541" s="136"/>
      <c r="AC46541" s="136"/>
    </row>
    <row r="46542" spans="2:29">
      <c r="B46542" s="136"/>
      <c r="E46542" s="136"/>
      <c r="H46542" s="136"/>
      <c r="K46542" s="136"/>
      <c r="O46542" s="136"/>
      <c r="T46542" s="136"/>
      <c r="W46542" s="136"/>
      <c r="Z46542" s="136"/>
      <c r="AC46542" s="136"/>
    </row>
    <row r="46543" spans="2:29">
      <c r="B46543" s="136"/>
      <c r="E46543" s="136"/>
      <c r="H46543" s="136"/>
      <c r="K46543" s="136"/>
      <c r="O46543" s="136"/>
      <c r="T46543" s="136"/>
      <c r="W46543" s="136"/>
      <c r="Z46543" s="136"/>
      <c r="AC46543" s="136"/>
    </row>
    <row r="46544" spans="2:29">
      <c r="B46544" s="136"/>
      <c r="E46544" s="136"/>
      <c r="H46544" s="136"/>
      <c r="K46544" s="136"/>
      <c r="O46544" s="136"/>
      <c r="T46544" s="136"/>
      <c r="W46544" s="136"/>
      <c r="Z46544" s="136"/>
      <c r="AC46544" s="136"/>
    </row>
    <row r="46545" spans="2:29">
      <c r="B46545" s="136"/>
      <c r="E46545" s="136"/>
      <c r="H46545" s="136"/>
      <c r="K46545" s="136"/>
      <c r="O46545" s="136"/>
      <c r="T46545" s="136"/>
      <c r="W46545" s="136"/>
      <c r="Z46545" s="136"/>
      <c r="AC46545" s="136"/>
    </row>
    <row r="46546" spans="2:29">
      <c r="B46546" s="136"/>
      <c r="E46546" s="136"/>
      <c r="H46546" s="136"/>
      <c r="K46546" s="136"/>
      <c r="O46546" s="136"/>
      <c r="T46546" s="136"/>
      <c r="W46546" s="136"/>
      <c r="Z46546" s="136"/>
      <c r="AC46546" s="136"/>
    </row>
    <row r="46547" spans="2:29">
      <c r="B46547" s="136"/>
      <c r="E46547" s="136"/>
      <c r="H46547" s="136"/>
      <c r="K46547" s="136"/>
      <c r="O46547" s="136"/>
      <c r="T46547" s="136"/>
      <c r="W46547" s="136"/>
      <c r="Z46547" s="136"/>
      <c r="AC46547" s="136"/>
    </row>
    <row r="46548" spans="2:29">
      <c r="B46548" s="136"/>
      <c r="E46548" s="136"/>
      <c r="H46548" s="136"/>
      <c r="K46548" s="136"/>
      <c r="O46548" s="136"/>
      <c r="T46548" s="136"/>
      <c r="W46548" s="136"/>
      <c r="Z46548" s="136"/>
      <c r="AC46548" s="136"/>
    </row>
    <row r="46549" spans="2:29">
      <c r="B46549" s="136"/>
      <c r="E46549" s="136"/>
      <c r="H46549" s="136"/>
      <c r="K46549" s="136"/>
      <c r="O46549" s="136"/>
      <c r="T46549" s="136"/>
      <c r="W46549" s="136"/>
      <c r="Z46549" s="136"/>
      <c r="AC46549" s="136"/>
    </row>
    <row r="46550" spans="2:29">
      <c r="B46550" s="136"/>
      <c r="E46550" s="136"/>
      <c r="H46550" s="136"/>
      <c r="K46550" s="136"/>
      <c r="O46550" s="136"/>
      <c r="T46550" s="136"/>
      <c r="W46550" s="136"/>
      <c r="Z46550" s="136"/>
      <c r="AC46550" s="136"/>
    </row>
    <row r="46551" spans="2:29">
      <c r="B46551" s="136"/>
      <c r="E46551" s="136"/>
      <c r="H46551" s="136"/>
      <c r="K46551" s="136"/>
      <c r="O46551" s="136"/>
      <c r="T46551" s="136"/>
      <c r="W46551" s="136"/>
      <c r="Z46551" s="136"/>
      <c r="AC46551" s="136"/>
    </row>
    <row r="46552" spans="2:29">
      <c r="B46552" s="136"/>
      <c r="E46552" s="136"/>
      <c r="H46552" s="136"/>
      <c r="K46552" s="136"/>
      <c r="O46552" s="136"/>
      <c r="T46552" s="136"/>
      <c r="W46552" s="136"/>
      <c r="Z46552" s="136"/>
      <c r="AC46552" s="136"/>
    </row>
    <row r="46553" spans="2:29">
      <c r="B46553" s="136"/>
      <c r="E46553" s="136"/>
      <c r="H46553" s="136"/>
      <c r="K46553" s="136"/>
      <c r="O46553" s="136"/>
      <c r="T46553" s="136"/>
      <c r="W46553" s="136"/>
      <c r="Z46553" s="136"/>
      <c r="AC46553" s="136"/>
    </row>
    <row r="46554" spans="2:29">
      <c r="B46554" s="136"/>
      <c r="E46554" s="136"/>
      <c r="H46554" s="136"/>
      <c r="K46554" s="136"/>
      <c r="O46554" s="136"/>
      <c r="T46554" s="136"/>
      <c r="W46554" s="136"/>
      <c r="Z46554" s="136"/>
      <c r="AC46554" s="136"/>
    </row>
    <row r="46555" spans="2:29">
      <c r="B46555" s="136"/>
      <c r="E46555" s="136"/>
      <c r="H46555" s="136"/>
      <c r="K46555" s="136"/>
      <c r="O46555" s="136"/>
      <c r="T46555" s="136"/>
      <c r="W46555" s="136"/>
      <c r="Z46555" s="136"/>
      <c r="AC46555" s="136"/>
    </row>
    <row r="46556" spans="2:29">
      <c r="B46556" s="136"/>
      <c r="E46556" s="136"/>
      <c r="H46556" s="136"/>
      <c r="K46556" s="136"/>
      <c r="O46556" s="136"/>
      <c r="T46556" s="136"/>
      <c r="W46556" s="136"/>
      <c r="Z46556" s="136"/>
      <c r="AC46556" s="136"/>
    </row>
    <row r="46557" spans="2:29">
      <c r="B46557" s="136"/>
      <c r="E46557" s="136"/>
      <c r="H46557" s="136"/>
      <c r="K46557" s="136"/>
      <c r="O46557" s="136"/>
      <c r="T46557" s="136"/>
      <c r="W46557" s="136"/>
      <c r="Z46557" s="136"/>
      <c r="AC46557" s="136"/>
    </row>
    <row r="46558" spans="2:29">
      <c r="B46558" s="136"/>
      <c r="E46558" s="136"/>
      <c r="H46558" s="136"/>
      <c r="K46558" s="136"/>
      <c r="O46558" s="136"/>
      <c r="T46558" s="136"/>
      <c r="W46558" s="136"/>
      <c r="Z46558" s="136"/>
      <c r="AC46558" s="136"/>
    </row>
    <row r="46559" spans="2:29">
      <c r="B46559" s="136"/>
      <c r="E46559" s="136"/>
      <c r="H46559" s="136"/>
      <c r="K46559" s="136"/>
      <c r="O46559" s="136"/>
      <c r="T46559" s="136"/>
      <c r="W46559" s="136"/>
      <c r="Z46559" s="136"/>
      <c r="AC46559" s="136"/>
    </row>
    <row r="46560" spans="2:29">
      <c r="B46560" s="136"/>
      <c r="E46560" s="136"/>
      <c r="H46560" s="136"/>
      <c r="K46560" s="136"/>
      <c r="O46560" s="136"/>
      <c r="T46560" s="136"/>
      <c r="W46560" s="136"/>
      <c r="Z46560" s="136"/>
      <c r="AC46560" s="136"/>
    </row>
    <row r="46561" spans="2:29">
      <c r="B46561" s="136"/>
      <c r="E46561" s="136"/>
      <c r="H46561" s="136"/>
      <c r="K46561" s="136"/>
      <c r="O46561" s="136"/>
      <c r="T46561" s="136"/>
      <c r="W46561" s="136"/>
      <c r="Z46561" s="136"/>
      <c r="AC46561" s="136"/>
    </row>
    <row r="46562" spans="2:29">
      <c r="B46562" s="136"/>
      <c r="E46562" s="136"/>
      <c r="H46562" s="136"/>
      <c r="K46562" s="136"/>
      <c r="O46562" s="136"/>
      <c r="T46562" s="136"/>
      <c r="W46562" s="136"/>
      <c r="Z46562" s="136"/>
      <c r="AC46562" s="136"/>
    </row>
    <row r="46563" spans="2:29">
      <c r="B46563" s="136"/>
      <c r="E46563" s="136"/>
      <c r="H46563" s="136"/>
      <c r="K46563" s="136"/>
      <c r="O46563" s="136"/>
      <c r="T46563" s="136"/>
      <c r="W46563" s="136"/>
      <c r="Z46563" s="136"/>
      <c r="AC46563" s="136"/>
    </row>
    <row r="46564" spans="2:29">
      <c r="B46564" s="136"/>
      <c r="E46564" s="136"/>
      <c r="H46564" s="136"/>
      <c r="K46564" s="136"/>
      <c r="O46564" s="136"/>
      <c r="T46564" s="136"/>
      <c r="W46564" s="136"/>
      <c r="Z46564" s="136"/>
      <c r="AC46564" s="136"/>
    </row>
    <row r="46565" spans="2:29">
      <c r="B46565" s="136"/>
      <c r="E46565" s="136"/>
      <c r="H46565" s="136"/>
      <c r="K46565" s="136"/>
      <c r="O46565" s="136"/>
      <c r="T46565" s="136"/>
      <c r="W46565" s="136"/>
      <c r="Z46565" s="136"/>
      <c r="AC46565" s="136"/>
    </row>
    <row r="46566" spans="2:29">
      <c r="B46566" s="136"/>
      <c r="E46566" s="136"/>
      <c r="H46566" s="136"/>
      <c r="K46566" s="136"/>
      <c r="O46566" s="136"/>
      <c r="T46566" s="136"/>
      <c r="W46566" s="136"/>
      <c r="Z46566" s="136"/>
      <c r="AC46566" s="136"/>
    </row>
    <row r="46567" spans="2:29">
      <c r="B46567" s="136"/>
      <c r="E46567" s="136"/>
      <c r="H46567" s="136"/>
      <c r="K46567" s="136"/>
      <c r="O46567" s="136"/>
      <c r="T46567" s="136"/>
      <c r="W46567" s="136"/>
      <c r="Z46567" s="136"/>
      <c r="AC46567" s="136"/>
    </row>
    <row r="46568" spans="2:29">
      <c r="B46568" s="136"/>
      <c r="E46568" s="136"/>
      <c r="H46568" s="136"/>
      <c r="K46568" s="136"/>
      <c r="O46568" s="136"/>
      <c r="T46568" s="136"/>
      <c r="W46568" s="136"/>
      <c r="Z46568" s="136"/>
      <c r="AC46568" s="136"/>
    </row>
    <row r="46569" spans="2:29">
      <c r="B46569" s="136"/>
      <c r="E46569" s="136"/>
      <c r="H46569" s="136"/>
      <c r="K46569" s="136"/>
      <c r="O46569" s="136"/>
      <c r="T46569" s="136"/>
      <c r="W46569" s="136"/>
      <c r="Z46569" s="136"/>
      <c r="AC46569" s="136"/>
    </row>
    <row r="46570" spans="2:29">
      <c r="B46570" s="136"/>
      <c r="E46570" s="136"/>
      <c r="H46570" s="136"/>
      <c r="K46570" s="136"/>
      <c r="O46570" s="136"/>
      <c r="T46570" s="136"/>
      <c r="W46570" s="136"/>
      <c r="Z46570" s="136"/>
      <c r="AC46570" s="136"/>
    </row>
    <row r="46571" spans="2:29">
      <c r="B46571" s="136"/>
      <c r="E46571" s="136"/>
      <c r="H46571" s="136"/>
      <c r="K46571" s="136"/>
      <c r="O46571" s="136"/>
      <c r="T46571" s="136"/>
      <c r="W46571" s="136"/>
      <c r="Z46571" s="136"/>
      <c r="AC46571" s="136"/>
    </row>
    <row r="46572" spans="2:29">
      <c r="B46572" s="136"/>
      <c r="E46572" s="136"/>
      <c r="H46572" s="136"/>
      <c r="K46572" s="136"/>
      <c r="O46572" s="136"/>
      <c r="T46572" s="136"/>
      <c r="W46572" s="136"/>
      <c r="Z46572" s="136"/>
      <c r="AC46572" s="136"/>
    </row>
    <row r="46573" spans="2:29">
      <c r="B46573" s="136"/>
      <c r="E46573" s="136"/>
      <c r="H46573" s="136"/>
      <c r="K46573" s="136"/>
      <c r="O46573" s="136"/>
      <c r="T46573" s="136"/>
      <c r="W46573" s="136"/>
      <c r="Z46573" s="136"/>
      <c r="AC46573" s="136"/>
    </row>
    <row r="46574" spans="2:29">
      <c r="B46574" s="136"/>
      <c r="E46574" s="136"/>
      <c r="H46574" s="136"/>
      <c r="K46574" s="136"/>
      <c r="O46574" s="136"/>
      <c r="T46574" s="136"/>
      <c r="W46574" s="136"/>
      <c r="Z46574" s="136"/>
      <c r="AC46574" s="136"/>
    </row>
    <row r="46575" spans="2:29">
      <c r="B46575" s="136"/>
      <c r="E46575" s="136"/>
      <c r="H46575" s="136"/>
      <c r="K46575" s="136"/>
      <c r="O46575" s="136"/>
      <c r="T46575" s="136"/>
      <c r="W46575" s="136"/>
      <c r="Z46575" s="136"/>
      <c r="AC46575" s="136"/>
    </row>
    <row r="46576" spans="2:29">
      <c r="B46576" s="136"/>
      <c r="E46576" s="136"/>
      <c r="H46576" s="136"/>
      <c r="K46576" s="136"/>
      <c r="O46576" s="136"/>
      <c r="T46576" s="136"/>
      <c r="W46576" s="136"/>
      <c r="Z46576" s="136"/>
      <c r="AC46576" s="136"/>
    </row>
    <row r="46577" spans="2:29">
      <c r="B46577" s="136"/>
      <c r="E46577" s="136"/>
      <c r="H46577" s="136"/>
      <c r="K46577" s="136"/>
      <c r="O46577" s="136"/>
      <c r="T46577" s="136"/>
      <c r="W46577" s="136"/>
      <c r="Z46577" s="136"/>
      <c r="AC46577" s="136"/>
    </row>
    <row r="46578" spans="2:29">
      <c r="B46578" s="136"/>
      <c r="E46578" s="136"/>
      <c r="H46578" s="136"/>
      <c r="K46578" s="136"/>
      <c r="O46578" s="136"/>
      <c r="T46578" s="136"/>
      <c r="W46578" s="136"/>
      <c r="Z46578" s="136"/>
      <c r="AC46578" s="136"/>
    </row>
    <row r="46579" spans="2:29">
      <c r="B46579" s="136"/>
      <c r="E46579" s="136"/>
      <c r="H46579" s="136"/>
      <c r="K46579" s="136"/>
      <c r="O46579" s="136"/>
      <c r="T46579" s="136"/>
      <c r="W46579" s="136"/>
      <c r="Z46579" s="136"/>
      <c r="AC46579" s="136"/>
    </row>
    <row r="46580" spans="2:29">
      <c r="B46580" s="136"/>
      <c r="E46580" s="136"/>
      <c r="H46580" s="136"/>
      <c r="K46580" s="136"/>
      <c r="O46580" s="136"/>
      <c r="T46580" s="136"/>
      <c r="W46580" s="136"/>
      <c r="Z46580" s="136"/>
      <c r="AC46580" s="136"/>
    </row>
    <row r="46581" spans="2:29">
      <c r="B46581" s="136"/>
      <c r="E46581" s="136"/>
      <c r="H46581" s="136"/>
      <c r="K46581" s="136"/>
      <c r="O46581" s="136"/>
      <c r="T46581" s="136"/>
      <c r="W46581" s="136"/>
      <c r="Z46581" s="136"/>
      <c r="AC46581" s="136"/>
    </row>
    <row r="46582" spans="2:29">
      <c r="B46582" s="136"/>
      <c r="E46582" s="136"/>
      <c r="H46582" s="136"/>
      <c r="K46582" s="136"/>
      <c r="O46582" s="136"/>
      <c r="T46582" s="136"/>
      <c r="W46582" s="136"/>
      <c r="Z46582" s="136"/>
      <c r="AC46582" s="136"/>
    </row>
    <row r="46583" spans="2:29">
      <c r="B46583" s="136"/>
      <c r="E46583" s="136"/>
      <c r="H46583" s="136"/>
      <c r="K46583" s="136"/>
      <c r="O46583" s="136"/>
      <c r="T46583" s="136"/>
      <c r="W46583" s="136"/>
      <c r="Z46583" s="136"/>
      <c r="AC46583" s="136"/>
    </row>
    <row r="46584" spans="2:29">
      <c r="B46584" s="136"/>
      <c r="E46584" s="136"/>
      <c r="H46584" s="136"/>
      <c r="K46584" s="136"/>
      <c r="O46584" s="136"/>
      <c r="T46584" s="136"/>
      <c r="W46584" s="136"/>
      <c r="Z46584" s="136"/>
      <c r="AC46584" s="136"/>
    </row>
    <row r="46585" spans="2:29">
      <c r="B46585" s="136"/>
      <c r="E46585" s="136"/>
      <c r="H46585" s="136"/>
      <c r="K46585" s="136"/>
      <c r="O46585" s="136"/>
      <c r="T46585" s="136"/>
      <c r="W46585" s="136"/>
      <c r="Z46585" s="136"/>
      <c r="AC46585" s="136"/>
    </row>
    <row r="46586" spans="2:29">
      <c r="B46586" s="136"/>
      <c r="E46586" s="136"/>
      <c r="H46586" s="136"/>
      <c r="K46586" s="136"/>
      <c r="O46586" s="136"/>
      <c r="T46586" s="136"/>
      <c r="W46586" s="136"/>
      <c r="Z46586" s="136"/>
      <c r="AC46586" s="136"/>
    </row>
    <row r="46587" spans="2:29">
      <c r="B46587" s="136"/>
      <c r="E46587" s="136"/>
      <c r="H46587" s="136"/>
      <c r="K46587" s="136"/>
      <c r="O46587" s="136"/>
      <c r="T46587" s="136"/>
      <c r="W46587" s="136"/>
      <c r="Z46587" s="136"/>
      <c r="AC46587" s="136"/>
    </row>
    <row r="46588" spans="2:29">
      <c r="B46588" s="136"/>
      <c r="E46588" s="136"/>
      <c r="H46588" s="136"/>
      <c r="K46588" s="136"/>
      <c r="O46588" s="136"/>
      <c r="T46588" s="136"/>
      <c r="W46588" s="136"/>
      <c r="Z46588" s="136"/>
      <c r="AC46588" s="136"/>
    </row>
    <row r="46589" spans="2:29">
      <c r="B46589" s="136"/>
      <c r="E46589" s="136"/>
      <c r="H46589" s="136"/>
      <c r="K46589" s="136"/>
      <c r="O46589" s="136"/>
      <c r="T46589" s="136"/>
      <c r="W46589" s="136"/>
      <c r="Z46589" s="136"/>
      <c r="AC46589" s="136"/>
    </row>
    <row r="46590" spans="2:29">
      <c r="B46590" s="136"/>
      <c r="E46590" s="136"/>
      <c r="H46590" s="136"/>
      <c r="K46590" s="136"/>
      <c r="O46590" s="136"/>
      <c r="T46590" s="136"/>
      <c r="W46590" s="136"/>
      <c r="Z46590" s="136"/>
      <c r="AC46590" s="136"/>
    </row>
    <row r="46591" spans="2:29">
      <c r="B46591" s="136"/>
      <c r="E46591" s="136"/>
      <c r="H46591" s="136"/>
      <c r="K46591" s="136"/>
      <c r="O46591" s="136"/>
      <c r="T46591" s="136"/>
      <c r="W46591" s="136"/>
      <c r="Z46591" s="136"/>
      <c r="AC46591" s="136"/>
    </row>
    <row r="46592" spans="2:29">
      <c r="B46592" s="136"/>
      <c r="E46592" s="136"/>
      <c r="H46592" s="136"/>
      <c r="K46592" s="136"/>
      <c r="O46592" s="136"/>
      <c r="T46592" s="136"/>
      <c r="W46592" s="136"/>
      <c r="Z46592" s="136"/>
      <c r="AC46592" s="136"/>
    </row>
    <row r="46593" spans="2:29">
      <c r="B46593" s="136"/>
      <c r="E46593" s="136"/>
      <c r="H46593" s="136"/>
      <c r="K46593" s="136"/>
      <c r="O46593" s="136"/>
      <c r="T46593" s="136"/>
      <c r="W46593" s="136"/>
      <c r="Z46593" s="136"/>
      <c r="AC46593" s="136"/>
    </row>
    <row r="46594" spans="2:29">
      <c r="B46594" s="136"/>
      <c r="E46594" s="136"/>
      <c r="H46594" s="136"/>
      <c r="K46594" s="136"/>
      <c r="O46594" s="136"/>
      <c r="T46594" s="136"/>
      <c r="W46594" s="136"/>
      <c r="Z46594" s="136"/>
      <c r="AC46594" s="136"/>
    </row>
    <row r="46595" spans="2:29">
      <c r="B46595" s="136"/>
      <c r="E46595" s="136"/>
      <c r="H46595" s="136"/>
      <c r="K46595" s="136"/>
      <c r="O46595" s="136"/>
      <c r="T46595" s="136"/>
      <c r="W46595" s="136"/>
      <c r="Z46595" s="136"/>
      <c r="AC46595" s="136"/>
    </row>
    <row r="46596" spans="2:29">
      <c r="B46596" s="136"/>
      <c r="E46596" s="136"/>
      <c r="H46596" s="136"/>
      <c r="K46596" s="136"/>
      <c r="O46596" s="136"/>
      <c r="T46596" s="136"/>
      <c r="W46596" s="136"/>
      <c r="Z46596" s="136"/>
      <c r="AC46596" s="136"/>
    </row>
    <row r="46597" spans="2:29">
      <c r="B46597" s="136"/>
      <c r="E46597" s="136"/>
      <c r="H46597" s="136"/>
      <c r="K46597" s="136"/>
      <c r="O46597" s="136"/>
      <c r="T46597" s="136"/>
      <c r="W46597" s="136"/>
      <c r="Z46597" s="136"/>
      <c r="AC46597" s="136"/>
    </row>
    <row r="46598" spans="2:29">
      <c r="B46598" s="136"/>
      <c r="E46598" s="136"/>
      <c r="H46598" s="136"/>
      <c r="K46598" s="136"/>
      <c r="O46598" s="136"/>
      <c r="T46598" s="136"/>
      <c r="W46598" s="136"/>
      <c r="Z46598" s="136"/>
      <c r="AC46598" s="136"/>
    </row>
    <row r="46599" spans="2:29">
      <c r="B46599" s="136"/>
      <c r="E46599" s="136"/>
      <c r="H46599" s="136"/>
      <c r="K46599" s="136"/>
      <c r="O46599" s="136"/>
      <c r="T46599" s="136"/>
      <c r="W46599" s="136"/>
      <c r="Z46599" s="136"/>
      <c r="AC46599" s="136"/>
    </row>
    <row r="46600" spans="2:29">
      <c r="B46600" s="136"/>
      <c r="E46600" s="136"/>
      <c r="H46600" s="136"/>
      <c r="K46600" s="136"/>
      <c r="O46600" s="136"/>
      <c r="T46600" s="136"/>
      <c r="W46600" s="136"/>
      <c r="Z46600" s="136"/>
      <c r="AC46600" s="136"/>
    </row>
    <row r="46601" spans="2:29">
      <c r="B46601" s="136"/>
      <c r="E46601" s="136"/>
      <c r="H46601" s="136"/>
      <c r="K46601" s="136"/>
      <c r="O46601" s="136"/>
      <c r="T46601" s="136"/>
      <c r="W46601" s="136"/>
      <c r="Z46601" s="136"/>
      <c r="AC46601" s="136"/>
    </row>
    <row r="46602" spans="2:29">
      <c r="B46602" s="136"/>
      <c r="E46602" s="136"/>
      <c r="H46602" s="136"/>
      <c r="K46602" s="136"/>
      <c r="O46602" s="136"/>
      <c r="T46602" s="136"/>
      <c r="W46602" s="136"/>
      <c r="Z46602" s="136"/>
      <c r="AC46602" s="136"/>
    </row>
    <row r="46603" spans="2:29">
      <c r="B46603" s="136"/>
      <c r="E46603" s="136"/>
      <c r="H46603" s="136"/>
      <c r="K46603" s="136"/>
      <c r="O46603" s="136"/>
      <c r="T46603" s="136"/>
      <c r="W46603" s="136"/>
      <c r="Z46603" s="136"/>
      <c r="AC46603" s="136"/>
    </row>
    <row r="46604" spans="2:29">
      <c r="B46604" s="136"/>
      <c r="E46604" s="136"/>
      <c r="H46604" s="136"/>
      <c r="K46604" s="136"/>
      <c r="O46604" s="136"/>
      <c r="T46604" s="136"/>
      <c r="W46604" s="136"/>
      <c r="Z46604" s="136"/>
      <c r="AC46604" s="136"/>
    </row>
    <row r="46605" spans="2:29">
      <c r="B46605" s="136"/>
      <c r="E46605" s="136"/>
      <c r="H46605" s="136"/>
      <c r="K46605" s="136"/>
      <c r="O46605" s="136"/>
      <c r="T46605" s="136"/>
      <c r="W46605" s="136"/>
      <c r="Z46605" s="136"/>
      <c r="AC46605" s="136"/>
    </row>
    <row r="46606" spans="2:29">
      <c r="B46606" s="136"/>
      <c r="E46606" s="136"/>
      <c r="H46606" s="136"/>
      <c r="K46606" s="136"/>
      <c r="O46606" s="136"/>
      <c r="T46606" s="136"/>
      <c r="W46606" s="136"/>
      <c r="Z46606" s="136"/>
      <c r="AC46606" s="136"/>
    </row>
    <row r="46607" spans="2:29">
      <c r="B46607" s="136"/>
      <c r="E46607" s="136"/>
      <c r="H46607" s="136"/>
      <c r="K46607" s="136"/>
      <c r="O46607" s="136"/>
      <c r="T46607" s="136"/>
      <c r="W46607" s="136"/>
      <c r="Z46607" s="136"/>
      <c r="AC46607" s="136"/>
    </row>
    <row r="46608" spans="2:29">
      <c r="B46608" s="136"/>
      <c r="E46608" s="136"/>
      <c r="H46608" s="136"/>
      <c r="K46608" s="136"/>
      <c r="O46608" s="136"/>
      <c r="T46608" s="136"/>
      <c r="W46608" s="136"/>
      <c r="Z46608" s="136"/>
      <c r="AC46608" s="136"/>
    </row>
    <row r="46609" spans="2:29">
      <c r="B46609" s="136"/>
      <c r="E46609" s="136"/>
      <c r="H46609" s="136"/>
      <c r="K46609" s="136"/>
      <c r="O46609" s="136"/>
      <c r="T46609" s="136"/>
      <c r="W46609" s="136"/>
      <c r="Z46609" s="136"/>
      <c r="AC46609" s="136"/>
    </row>
    <row r="46610" spans="2:29">
      <c r="B46610" s="136"/>
      <c r="E46610" s="136"/>
      <c r="H46610" s="136"/>
      <c r="K46610" s="136"/>
      <c r="O46610" s="136"/>
      <c r="T46610" s="136"/>
      <c r="W46610" s="136"/>
      <c r="Z46610" s="136"/>
      <c r="AC46610" s="136"/>
    </row>
    <row r="46611" spans="2:29">
      <c r="B46611" s="136"/>
      <c r="E46611" s="136"/>
      <c r="H46611" s="136"/>
      <c r="K46611" s="136"/>
      <c r="O46611" s="136"/>
      <c r="T46611" s="136"/>
      <c r="W46611" s="136"/>
      <c r="Z46611" s="136"/>
      <c r="AC46611" s="136"/>
    </row>
    <row r="46612" spans="2:29">
      <c r="B46612" s="136"/>
      <c r="E46612" s="136"/>
      <c r="H46612" s="136"/>
      <c r="K46612" s="136"/>
      <c r="O46612" s="136"/>
      <c r="T46612" s="136"/>
      <c r="W46612" s="136"/>
      <c r="Z46612" s="136"/>
      <c r="AC46612" s="136"/>
    </row>
    <row r="46613" spans="2:29">
      <c r="B46613" s="136"/>
      <c r="E46613" s="136"/>
      <c r="H46613" s="136"/>
      <c r="K46613" s="136"/>
      <c r="O46613" s="136"/>
      <c r="T46613" s="136"/>
      <c r="W46613" s="136"/>
      <c r="Z46613" s="136"/>
      <c r="AC46613" s="136"/>
    </row>
    <row r="46614" spans="2:29">
      <c r="B46614" s="136"/>
      <c r="E46614" s="136"/>
      <c r="H46614" s="136"/>
      <c r="K46614" s="136"/>
      <c r="O46614" s="136"/>
      <c r="T46614" s="136"/>
      <c r="W46614" s="136"/>
      <c r="Z46614" s="136"/>
      <c r="AC46614" s="136"/>
    </row>
    <row r="46615" spans="2:29">
      <c r="B46615" s="136"/>
      <c r="E46615" s="136"/>
      <c r="H46615" s="136"/>
      <c r="K46615" s="136"/>
      <c r="O46615" s="136"/>
      <c r="T46615" s="136"/>
      <c r="W46615" s="136"/>
      <c r="Z46615" s="136"/>
      <c r="AC46615" s="136"/>
    </row>
    <row r="46616" spans="2:29">
      <c r="B46616" s="136"/>
      <c r="E46616" s="136"/>
      <c r="H46616" s="136"/>
      <c r="K46616" s="136"/>
      <c r="O46616" s="136"/>
      <c r="T46616" s="136"/>
      <c r="W46616" s="136"/>
      <c r="Z46616" s="136"/>
      <c r="AC46616" s="136"/>
    </row>
    <row r="46617" spans="2:29">
      <c r="B46617" s="136"/>
      <c r="E46617" s="136"/>
      <c r="H46617" s="136"/>
      <c r="K46617" s="136"/>
      <c r="O46617" s="136"/>
      <c r="T46617" s="136"/>
      <c r="W46617" s="136"/>
      <c r="Z46617" s="136"/>
      <c r="AC46617" s="136"/>
    </row>
    <row r="46618" spans="2:29">
      <c r="B46618" s="136"/>
      <c r="E46618" s="136"/>
      <c r="H46618" s="136"/>
      <c r="K46618" s="136"/>
      <c r="O46618" s="136"/>
      <c r="T46618" s="136"/>
      <c r="W46618" s="136"/>
      <c r="Z46618" s="136"/>
      <c r="AC46618" s="136"/>
    </row>
    <row r="46619" spans="2:29">
      <c r="B46619" s="136"/>
      <c r="E46619" s="136"/>
      <c r="H46619" s="136"/>
      <c r="K46619" s="136"/>
      <c r="O46619" s="136"/>
      <c r="T46619" s="136"/>
      <c r="W46619" s="136"/>
      <c r="Z46619" s="136"/>
      <c r="AC46619" s="136"/>
    </row>
    <row r="46620" spans="2:29">
      <c r="B46620" s="136"/>
      <c r="E46620" s="136"/>
      <c r="H46620" s="136"/>
      <c r="K46620" s="136"/>
      <c r="O46620" s="136"/>
      <c r="T46620" s="136"/>
      <c r="W46620" s="136"/>
      <c r="Z46620" s="136"/>
      <c r="AC46620" s="136"/>
    </row>
    <row r="46621" spans="2:29">
      <c r="B46621" s="136"/>
      <c r="E46621" s="136"/>
      <c r="H46621" s="136"/>
      <c r="K46621" s="136"/>
      <c r="O46621" s="136"/>
      <c r="T46621" s="136"/>
      <c r="W46621" s="136"/>
      <c r="Z46621" s="136"/>
      <c r="AC46621" s="136"/>
    </row>
    <row r="46622" spans="2:29">
      <c r="B46622" s="136"/>
      <c r="E46622" s="136"/>
      <c r="H46622" s="136"/>
      <c r="K46622" s="136"/>
      <c r="O46622" s="136"/>
      <c r="T46622" s="136"/>
      <c r="W46622" s="136"/>
      <c r="Z46622" s="136"/>
      <c r="AC46622" s="136"/>
    </row>
    <row r="46623" spans="2:29">
      <c r="B46623" s="136"/>
      <c r="E46623" s="136"/>
      <c r="H46623" s="136"/>
      <c r="K46623" s="136"/>
      <c r="O46623" s="136"/>
      <c r="T46623" s="136"/>
      <c r="W46623" s="136"/>
      <c r="Z46623" s="136"/>
      <c r="AC46623" s="136"/>
    </row>
    <row r="46624" spans="2:29">
      <c r="B46624" s="136"/>
      <c r="E46624" s="136"/>
      <c r="H46624" s="136"/>
      <c r="K46624" s="136"/>
      <c r="O46624" s="136"/>
      <c r="T46624" s="136"/>
      <c r="W46624" s="136"/>
      <c r="Z46624" s="136"/>
      <c r="AC46624" s="136"/>
    </row>
    <row r="46625" spans="2:29">
      <c r="B46625" s="136"/>
      <c r="E46625" s="136"/>
      <c r="H46625" s="136"/>
      <c r="K46625" s="136"/>
      <c r="O46625" s="136"/>
      <c r="T46625" s="136"/>
      <c r="W46625" s="136"/>
      <c r="Z46625" s="136"/>
      <c r="AC46625" s="136"/>
    </row>
    <row r="46626" spans="2:29">
      <c r="B46626" s="136"/>
      <c r="E46626" s="136"/>
      <c r="H46626" s="136"/>
      <c r="K46626" s="136"/>
      <c r="O46626" s="136"/>
      <c r="T46626" s="136"/>
      <c r="W46626" s="136"/>
      <c r="Z46626" s="136"/>
      <c r="AC46626" s="136"/>
    </row>
    <row r="46627" spans="2:29">
      <c r="B46627" s="136"/>
      <c r="E46627" s="136"/>
      <c r="H46627" s="136"/>
      <c r="K46627" s="136"/>
      <c r="O46627" s="136"/>
      <c r="T46627" s="136"/>
      <c r="W46627" s="136"/>
      <c r="Z46627" s="136"/>
      <c r="AC46627" s="136"/>
    </row>
    <row r="46628" spans="2:29">
      <c r="B46628" s="136"/>
      <c r="E46628" s="136"/>
      <c r="H46628" s="136"/>
      <c r="K46628" s="136"/>
      <c r="O46628" s="136"/>
      <c r="T46628" s="136"/>
      <c r="W46628" s="136"/>
      <c r="Z46628" s="136"/>
      <c r="AC46628" s="136"/>
    </row>
    <row r="46629" spans="2:29">
      <c r="B46629" s="136"/>
      <c r="E46629" s="136"/>
      <c r="H46629" s="136"/>
      <c r="K46629" s="136"/>
      <c r="O46629" s="136"/>
      <c r="T46629" s="136"/>
      <c r="W46629" s="136"/>
      <c r="Z46629" s="136"/>
      <c r="AC46629" s="136"/>
    </row>
    <row r="46630" spans="2:29">
      <c r="B46630" s="136"/>
      <c r="E46630" s="136"/>
      <c r="H46630" s="136"/>
      <c r="K46630" s="136"/>
      <c r="O46630" s="136"/>
      <c r="T46630" s="136"/>
      <c r="W46630" s="136"/>
      <c r="Z46630" s="136"/>
      <c r="AC46630" s="136"/>
    </row>
    <row r="46631" spans="2:29">
      <c r="B46631" s="136"/>
      <c r="E46631" s="136"/>
      <c r="H46631" s="136"/>
      <c r="K46631" s="136"/>
      <c r="O46631" s="136"/>
      <c r="T46631" s="136"/>
      <c r="W46631" s="136"/>
      <c r="Z46631" s="136"/>
      <c r="AC46631" s="136"/>
    </row>
    <row r="46632" spans="2:29">
      <c r="B46632" s="136"/>
      <c r="E46632" s="136"/>
      <c r="H46632" s="136"/>
      <c r="K46632" s="136"/>
      <c r="O46632" s="136"/>
      <c r="T46632" s="136"/>
      <c r="W46632" s="136"/>
      <c r="Z46632" s="136"/>
      <c r="AC46632" s="136"/>
    </row>
    <row r="46633" spans="2:29">
      <c r="B46633" s="136"/>
      <c r="E46633" s="136"/>
      <c r="H46633" s="136"/>
      <c r="K46633" s="136"/>
      <c r="O46633" s="136"/>
      <c r="T46633" s="136"/>
      <c r="W46633" s="136"/>
      <c r="Z46633" s="136"/>
      <c r="AC46633" s="136"/>
    </row>
    <row r="46634" spans="2:29">
      <c r="B46634" s="136"/>
      <c r="E46634" s="136"/>
      <c r="H46634" s="136"/>
      <c r="K46634" s="136"/>
      <c r="O46634" s="136"/>
      <c r="T46634" s="136"/>
      <c r="W46634" s="136"/>
      <c r="Z46634" s="136"/>
      <c r="AC46634" s="136"/>
    </row>
    <row r="46635" spans="2:29">
      <c r="B46635" s="136"/>
      <c r="E46635" s="136"/>
      <c r="H46635" s="136"/>
      <c r="K46635" s="136"/>
      <c r="O46635" s="136"/>
      <c r="T46635" s="136"/>
      <c r="W46635" s="136"/>
      <c r="Z46635" s="136"/>
      <c r="AC46635" s="136"/>
    </row>
    <row r="46636" spans="2:29">
      <c r="B46636" s="136"/>
      <c r="E46636" s="136"/>
      <c r="H46636" s="136"/>
      <c r="K46636" s="136"/>
      <c r="O46636" s="136"/>
      <c r="T46636" s="136"/>
      <c r="W46636" s="136"/>
      <c r="Z46636" s="136"/>
      <c r="AC46636" s="136"/>
    </row>
    <row r="46637" spans="2:29">
      <c r="B46637" s="136"/>
      <c r="E46637" s="136"/>
      <c r="H46637" s="136"/>
      <c r="K46637" s="136"/>
      <c r="O46637" s="136"/>
      <c r="T46637" s="136"/>
      <c r="W46637" s="136"/>
      <c r="Z46637" s="136"/>
      <c r="AC46637" s="136"/>
    </row>
    <row r="46638" spans="2:29">
      <c r="B46638" s="136"/>
      <c r="E46638" s="136"/>
      <c r="H46638" s="136"/>
      <c r="K46638" s="136"/>
      <c r="O46638" s="136"/>
      <c r="T46638" s="136"/>
      <c r="W46638" s="136"/>
      <c r="Z46638" s="136"/>
      <c r="AC46638" s="136"/>
    </row>
    <row r="46639" spans="2:29">
      <c r="B46639" s="136"/>
      <c r="E46639" s="136"/>
      <c r="H46639" s="136"/>
      <c r="K46639" s="136"/>
      <c r="O46639" s="136"/>
      <c r="T46639" s="136"/>
      <c r="W46639" s="136"/>
      <c r="Z46639" s="136"/>
      <c r="AC46639" s="136"/>
    </row>
    <row r="46640" spans="2:29">
      <c r="B46640" s="136"/>
      <c r="E46640" s="136"/>
      <c r="H46640" s="136"/>
      <c r="K46640" s="136"/>
      <c r="O46640" s="136"/>
      <c r="T46640" s="136"/>
      <c r="W46640" s="136"/>
      <c r="Z46640" s="136"/>
      <c r="AC46640" s="136"/>
    </row>
    <row r="46641" spans="2:29">
      <c r="B46641" s="136"/>
      <c r="E46641" s="136"/>
      <c r="H46641" s="136"/>
      <c r="K46641" s="136"/>
      <c r="O46641" s="136"/>
      <c r="T46641" s="136"/>
      <c r="W46641" s="136"/>
      <c r="Z46641" s="136"/>
      <c r="AC46641" s="136"/>
    </row>
    <row r="46642" spans="2:29">
      <c r="B46642" s="136"/>
      <c r="E46642" s="136"/>
      <c r="H46642" s="136"/>
      <c r="K46642" s="136"/>
      <c r="O46642" s="136"/>
      <c r="T46642" s="136"/>
      <c r="W46642" s="136"/>
      <c r="Z46642" s="136"/>
      <c r="AC46642" s="136"/>
    </row>
    <row r="46643" spans="2:29">
      <c r="B46643" s="136"/>
      <c r="E46643" s="136"/>
      <c r="H46643" s="136"/>
      <c r="K46643" s="136"/>
      <c r="O46643" s="136"/>
      <c r="T46643" s="136"/>
      <c r="W46643" s="136"/>
      <c r="Z46643" s="136"/>
      <c r="AC46643" s="136"/>
    </row>
    <row r="46644" spans="2:29">
      <c r="B46644" s="136"/>
      <c r="E46644" s="136"/>
      <c r="H46644" s="136"/>
      <c r="K46644" s="136"/>
      <c r="O46644" s="136"/>
      <c r="T46644" s="136"/>
      <c r="W46644" s="136"/>
      <c r="Z46644" s="136"/>
      <c r="AC46644" s="136"/>
    </row>
    <row r="46645" spans="2:29">
      <c r="B46645" s="136"/>
      <c r="E46645" s="136"/>
      <c r="H46645" s="136"/>
      <c r="K46645" s="136"/>
      <c r="O46645" s="136"/>
      <c r="T46645" s="136"/>
      <c r="W46645" s="136"/>
      <c r="Z46645" s="136"/>
      <c r="AC46645" s="136"/>
    </row>
    <row r="46646" spans="2:29">
      <c r="B46646" s="136"/>
      <c r="E46646" s="136"/>
      <c r="H46646" s="136"/>
      <c r="K46646" s="136"/>
      <c r="O46646" s="136"/>
      <c r="T46646" s="136"/>
      <c r="W46646" s="136"/>
      <c r="Z46646" s="136"/>
      <c r="AC46646" s="136"/>
    </row>
    <row r="46647" spans="2:29">
      <c r="B46647" s="136"/>
      <c r="E46647" s="136"/>
      <c r="H46647" s="136"/>
      <c r="K46647" s="136"/>
      <c r="O46647" s="136"/>
      <c r="T46647" s="136"/>
      <c r="W46647" s="136"/>
      <c r="Z46647" s="136"/>
      <c r="AC46647" s="136"/>
    </row>
    <row r="46648" spans="2:29">
      <c r="B46648" s="136"/>
      <c r="E46648" s="136"/>
      <c r="H46648" s="136"/>
      <c r="K46648" s="136"/>
      <c r="O46648" s="136"/>
      <c r="T46648" s="136"/>
      <c r="W46648" s="136"/>
      <c r="Z46648" s="136"/>
      <c r="AC46648" s="136"/>
    </row>
    <row r="46649" spans="2:29">
      <c r="B46649" s="136"/>
      <c r="E46649" s="136"/>
      <c r="H46649" s="136"/>
      <c r="K46649" s="136"/>
      <c r="O46649" s="136"/>
      <c r="T46649" s="136"/>
      <c r="W46649" s="136"/>
      <c r="Z46649" s="136"/>
      <c r="AC46649" s="136"/>
    </row>
    <row r="46650" spans="2:29">
      <c r="B46650" s="136"/>
      <c r="E46650" s="136"/>
      <c r="H46650" s="136"/>
      <c r="K46650" s="136"/>
      <c r="O46650" s="136"/>
      <c r="T46650" s="136"/>
      <c r="W46650" s="136"/>
      <c r="Z46650" s="136"/>
      <c r="AC46650" s="136"/>
    </row>
    <row r="46651" spans="2:29">
      <c r="B46651" s="136"/>
      <c r="E46651" s="136"/>
      <c r="H46651" s="136"/>
      <c r="K46651" s="136"/>
      <c r="O46651" s="136"/>
      <c r="T46651" s="136"/>
      <c r="W46651" s="136"/>
      <c r="Z46651" s="136"/>
      <c r="AC46651" s="136"/>
    </row>
    <row r="46652" spans="2:29">
      <c r="B46652" s="136"/>
      <c r="E46652" s="136"/>
      <c r="H46652" s="136"/>
      <c r="K46652" s="136"/>
      <c r="O46652" s="136"/>
      <c r="T46652" s="136"/>
      <c r="W46652" s="136"/>
      <c r="Z46652" s="136"/>
      <c r="AC46652" s="136"/>
    </row>
    <row r="46653" spans="2:29">
      <c r="B46653" s="136"/>
      <c r="E46653" s="136"/>
      <c r="H46653" s="136"/>
      <c r="K46653" s="136"/>
      <c r="O46653" s="136"/>
      <c r="T46653" s="136"/>
      <c r="W46653" s="136"/>
      <c r="Z46653" s="136"/>
      <c r="AC46653" s="136"/>
    </row>
    <row r="46654" spans="2:29">
      <c r="B46654" s="136"/>
      <c r="E46654" s="136"/>
      <c r="H46654" s="136"/>
      <c r="K46654" s="136"/>
      <c r="O46654" s="136"/>
      <c r="T46654" s="136"/>
      <c r="W46654" s="136"/>
      <c r="Z46654" s="136"/>
      <c r="AC46654" s="136"/>
    </row>
    <row r="46655" spans="2:29">
      <c r="B46655" s="136"/>
      <c r="E46655" s="136"/>
      <c r="H46655" s="136"/>
      <c r="K46655" s="136"/>
      <c r="O46655" s="136"/>
      <c r="T46655" s="136"/>
      <c r="W46655" s="136"/>
      <c r="Z46655" s="136"/>
      <c r="AC46655" s="136"/>
    </row>
    <row r="46656" spans="2:29">
      <c r="B46656" s="136"/>
      <c r="E46656" s="136"/>
      <c r="H46656" s="136"/>
      <c r="K46656" s="136"/>
      <c r="O46656" s="136"/>
      <c r="T46656" s="136"/>
      <c r="W46656" s="136"/>
      <c r="Z46656" s="136"/>
      <c r="AC46656" s="136"/>
    </row>
    <row r="46657" spans="2:29">
      <c r="B46657" s="136"/>
      <c r="E46657" s="136"/>
      <c r="H46657" s="136"/>
      <c r="K46657" s="136"/>
      <c r="O46657" s="136"/>
      <c r="T46657" s="136"/>
      <c r="W46657" s="136"/>
      <c r="Z46657" s="136"/>
      <c r="AC46657" s="136"/>
    </row>
    <row r="46658" spans="2:29">
      <c r="B46658" s="136"/>
      <c r="E46658" s="136"/>
      <c r="H46658" s="136"/>
      <c r="K46658" s="136"/>
      <c r="O46658" s="136"/>
      <c r="T46658" s="136"/>
      <c r="W46658" s="136"/>
      <c r="Z46658" s="136"/>
      <c r="AC46658" s="136"/>
    </row>
    <row r="46659" spans="2:29">
      <c r="B46659" s="136"/>
      <c r="E46659" s="136"/>
      <c r="H46659" s="136"/>
      <c r="K46659" s="136"/>
      <c r="O46659" s="136"/>
      <c r="T46659" s="136"/>
      <c r="W46659" s="136"/>
      <c r="Z46659" s="136"/>
      <c r="AC46659" s="136"/>
    </row>
    <row r="46660" spans="2:29">
      <c r="B46660" s="136"/>
      <c r="E46660" s="136"/>
      <c r="H46660" s="136"/>
      <c r="K46660" s="136"/>
      <c r="O46660" s="136"/>
      <c r="T46660" s="136"/>
      <c r="W46660" s="136"/>
      <c r="Z46660" s="136"/>
      <c r="AC46660" s="136"/>
    </row>
    <row r="46661" spans="2:29">
      <c r="B46661" s="136"/>
      <c r="E46661" s="136"/>
      <c r="H46661" s="136"/>
      <c r="K46661" s="136"/>
      <c r="O46661" s="136"/>
      <c r="T46661" s="136"/>
      <c r="W46661" s="136"/>
      <c r="Z46661" s="136"/>
      <c r="AC46661" s="136"/>
    </row>
    <row r="46662" spans="2:29">
      <c r="B46662" s="136"/>
      <c r="E46662" s="136"/>
      <c r="H46662" s="136"/>
      <c r="K46662" s="136"/>
      <c r="O46662" s="136"/>
      <c r="T46662" s="136"/>
      <c r="W46662" s="136"/>
      <c r="Z46662" s="136"/>
      <c r="AC46662" s="136"/>
    </row>
    <row r="46663" spans="2:29">
      <c r="B46663" s="136"/>
      <c r="E46663" s="136"/>
      <c r="H46663" s="136"/>
      <c r="K46663" s="136"/>
      <c r="O46663" s="136"/>
      <c r="T46663" s="136"/>
      <c r="W46663" s="136"/>
      <c r="Z46663" s="136"/>
      <c r="AC46663" s="136"/>
    </row>
    <row r="46664" spans="2:29">
      <c r="B46664" s="136"/>
      <c r="E46664" s="136"/>
      <c r="H46664" s="136"/>
      <c r="K46664" s="136"/>
      <c r="O46664" s="136"/>
      <c r="T46664" s="136"/>
      <c r="W46664" s="136"/>
      <c r="Z46664" s="136"/>
      <c r="AC46664" s="136"/>
    </row>
    <row r="46665" spans="2:29">
      <c r="B46665" s="136"/>
      <c r="E46665" s="136"/>
      <c r="H46665" s="136"/>
      <c r="K46665" s="136"/>
      <c r="O46665" s="136"/>
      <c r="T46665" s="136"/>
      <c r="W46665" s="136"/>
      <c r="Z46665" s="136"/>
      <c r="AC46665" s="136"/>
    </row>
    <row r="46666" spans="2:29">
      <c r="B46666" s="136"/>
      <c r="E46666" s="136"/>
      <c r="H46666" s="136"/>
      <c r="K46666" s="136"/>
      <c r="O46666" s="136"/>
      <c r="T46666" s="136"/>
      <c r="W46666" s="136"/>
      <c r="Z46666" s="136"/>
      <c r="AC46666" s="136"/>
    </row>
    <row r="46667" spans="2:29">
      <c r="B46667" s="136"/>
      <c r="E46667" s="136"/>
      <c r="H46667" s="136"/>
      <c r="K46667" s="136"/>
      <c r="O46667" s="136"/>
      <c r="T46667" s="136"/>
      <c r="W46667" s="136"/>
      <c r="Z46667" s="136"/>
      <c r="AC46667" s="136"/>
    </row>
    <row r="46668" spans="2:29">
      <c r="B46668" s="136"/>
      <c r="E46668" s="136"/>
      <c r="H46668" s="136"/>
      <c r="K46668" s="136"/>
      <c r="O46668" s="136"/>
      <c r="T46668" s="136"/>
      <c r="W46668" s="136"/>
      <c r="Z46668" s="136"/>
      <c r="AC46668" s="136"/>
    </row>
    <row r="46669" spans="2:29">
      <c r="B46669" s="136"/>
      <c r="E46669" s="136"/>
      <c r="H46669" s="136"/>
      <c r="K46669" s="136"/>
      <c r="O46669" s="136"/>
      <c r="T46669" s="136"/>
      <c r="W46669" s="136"/>
      <c r="Z46669" s="136"/>
      <c r="AC46669" s="136"/>
    </row>
    <row r="46670" spans="2:29">
      <c r="B46670" s="136"/>
      <c r="E46670" s="136"/>
      <c r="H46670" s="136"/>
      <c r="K46670" s="136"/>
      <c r="O46670" s="136"/>
      <c r="T46670" s="136"/>
      <c r="W46670" s="136"/>
      <c r="Z46670" s="136"/>
      <c r="AC46670" s="136"/>
    </row>
    <row r="46671" spans="2:29">
      <c r="B46671" s="136"/>
      <c r="E46671" s="136"/>
      <c r="H46671" s="136"/>
      <c r="K46671" s="136"/>
      <c r="O46671" s="136"/>
      <c r="T46671" s="136"/>
      <c r="W46671" s="136"/>
      <c r="Z46671" s="136"/>
      <c r="AC46671" s="136"/>
    </row>
    <row r="46672" spans="2:29">
      <c r="B46672" s="136"/>
      <c r="E46672" s="136"/>
      <c r="H46672" s="136"/>
      <c r="K46672" s="136"/>
      <c r="O46672" s="136"/>
      <c r="T46672" s="136"/>
      <c r="W46672" s="136"/>
      <c r="Z46672" s="136"/>
      <c r="AC46672" s="136"/>
    </row>
    <row r="46673" spans="2:29">
      <c r="B46673" s="136"/>
      <c r="E46673" s="136"/>
      <c r="H46673" s="136"/>
      <c r="K46673" s="136"/>
      <c r="O46673" s="136"/>
      <c r="T46673" s="136"/>
      <c r="W46673" s="136"/>
      <c r="Z46673" s="136"/>
      <c r="AC46673" s="136"/>
    </row>
    <row r="46674" spans="2:29">
      <c r="B46674" s="136"/>
      <c r="E46674" s="136"/>
      <c r="H46674" s="136"/>
      <c r="K46674" s="136"/>
      <c r="O46674" s="136"/>
      <c r="T46674" s="136"/>
      <c r="W46674" s="136"/>
      <c r="Z46674" s="136"/>
      <c r="AC46674" s="136"/>
    </row>
    <row r="46675" spans="2:29">
      <c r="B46675" s="136"/>
      <c r="E46675" s="136"/>
      <c r="H46675" s="136"/>
      <c r="K46675" s="136"/>
      <c r="O46675" s="136"/>
      <c r="T46675" s="136"/>
      <c r="W46675" s="136"/>
      <c r="Z46675" s="136"/>
      <c r="AC46675" s="136"/>
    </row>
    <row r="46676" spans="2:29">
      <c r="B46676" s="136"/>
      <c r="E46676" s="136"/>
      <c r="H46676" s="136"/>
      <c r="K46676" s="136"/>
      <c r="O46676" s="136"/>
      <c r="T46676" s="136"/>
      <c r="W46676" s="136"/>
      <c r="Z46676" s="136"/>
      <c r="AC46676" s="136"/>
    </row>
    <row r="46677" spans="2:29">
      <c r="B46677" s="136"/>
      <c r="E46677" s="136"/>
      <c r="H46677" s="136"/>
      <c r="K46677" s="136"/>
      <c r="O46677" s="136"/>
      <c r="T46677" s="136"/>
      <c r="W46677" s="136"/>
      <c r="Z46677" s="136"/>
      <c r="AC46677" s="136"/>
    </row>
    <row r="46678" spans="2:29">
      <c r="B46678" s="136"/>
      <c r="E46678" s="136"/>
      <c r="H46678" s="136"/>
      <c r="K46678" s="136"/>
      <c r="O46678" s="136"/>
      <c r="T46678" s="136"/>
      <c r="W46678" s="136"/>
      <c r="Z46678" s="136"/>
      <c r="AC46678" s="136"/>
    </row>
    <row r="46679" spans="2:29">
      <c r="B46679" s="136"/>
      <c r="E46679" s="136"/>
      <c r="H46679" s="136"/>
      <c r="K46679" s="136"/>
      <c r="O46679" s="136"/>
      <c r="T46679" s="136"/>
      <c r="W46679" s="136"/>
      <c r="Z46679" s="136"/>
      <c r="AC46679" s="136"/>
    </row>
    <row r="46680" spans="2:29">
      <c r="B46680" s="136"/>
      <c r="E46680" s="136"/>
      <c r="H46680" s="136"/>
      <c r="K46680" s="136"/>
      <c r="O46680" s="136"/>
      <c r="T46680" s="136"/>
      <c r="W46680" s="136"/>
      <c r="Z46680" s="136"/>
      <c r="AC46680" s="136"/>
    </row>
    <row r="46681" spans="2:29">
      <c r="B46681" s="136"/>
      <c r="E46681" s="136"/>
      <c r="H46681" s="136"/>
      <c r="K46681" s="136"/>
      <c r="O46681" s="136"/>
      <c r="T46681" s="136"/>
      <c r="W46681" s="136"/>
      <c r="Z46681" s="136"/>
      <c r="AC46681" s="136"/>
    </row>
    <row r="46682" spans="2:29">
      <c r="B46682" s="136"/>
      <c r="E46682" s="136"/>
      <c r="H46682" s="136"/>
      <c r="K46682" s="136"/>
      <c r="O46682" s="136"/>
      <c r="T46682" s="136"/>
      <c r="W46682" s="136"/>
      <c r="Z46682" s="136"/>
      <c r="AC46682" s="136"/>
    </row>
    <row r="46683" spans="2:29">
      <c r="B46683" s="136"/>
      <c r="E46683" s="136"/>
      <c r="H46683" s="136"/>
      <c r="K46683" s="136"/>
      <c r="O46683" s="136"/>
      <c r="T46683" s="136"/>
      <c r="W46683" s="136"/>
      <c r="Z46683" s="136"/>
      <c r="AC46683" s="136"/>
    </row>
    <row r="46684" spans="2:29">
      <c r="B46684" s="136"/>
      <c r="E46684" s="136"/>
      <c r="H46684" s="136"/>
      <c r="K46684" s="136"/>
      <c r="O46684" s="136"/>
      <c r="T46684" s="136"/>
      <c r="W46684" s="136"/>
      <c r="Z46684" s="136"/>
      <c r="AC46684" s="136"/>
    </row>
    <row r="46685" spans="2:29">
      <c r="B46685" s="136"/>
      <c r="E46685" s="136"/>
      <c r="H46685" s="136"/>
      <c r="K46685" s="136"/>
      <c r="O46685" s="136"/>
      <c r="T46685" s="136"/>
      <c r="W46685" s="136"/>
      <c r="Z46685" s="136"/>
      <c r="AC46685" s="136"/>
    </row>
    <row r="46686" spans="2:29">
      <c r="B46686" s="136"/>
      <c r="E46686" s="136"/>
      <c r="H46686" s="136"/>
      <c r="K46686" s="136"/>
      <c r="O46686" s="136"/>
      <c r="T46686" s="136"/>
      <c r="W46686" s="136"/>
      <c r="Z46686" s="136"/>
      <c r="AC46686" s="136"/>
    </row>
    <row r="46687" spans="2:29">
      <c r="B46687" s="136"/>
      <c r="E46687" s="136"/>
      <c r="H46687" s="136"/>
      <c r="K46687" s="136"/>
      <c r="O46687" s="136"/>
      <c r="T46687" s="136"/>
      <c r="W46687" s="136"/>
      <c r="Z46687" s="136"/>
      <c r="AC46687" s="136"/>
    </row>
    <row r="46688" spans="2:29">
      <c r="B46688" s="136"/>
      <c r="E46688" s="136"/>
      <c r="H46688" s="136"/>
      <c r="K46688" s="136"/>
      <c r="O46688" s="136"/>
      <c r="T46688" s="136"/>
      <c r="W46688" s="136"/>
      <c r="Z46688" s="136"/>
      <c r="AC46688" s="136"/>
    </row>
    <row r="46689" spans="2:29">
      <c r="B46689" s="136"/>
      <c r="E46689" s="136"/>
      <c r="H46689" s="136"/>
      <c r="K46689" s="136"/>
      <c r="O46689" s="136"/>
      <c r="T46689" s="136"/>
      <c r="W46689" s="136"/>
      <c r="Z46689" s="136"/>
      <c r="AC46689" s="136"/>
    </row>
    <row r="46690" spans="2:29">
      <c r="B46690" s="136"/>
      <c r="E46690" s="136"/>
      <c r="H46690" s="136"/>
      <c r="K46690" s="136"/>
      <c r="O46690" s="136"/>
      <c r="T46690" s="136"/>
      <c r="W46690" s="136"/>
      <c r="Z46690" s="136"/>
      <c r="AC46690" s="136"/>
    </row>
    <row r="46691" spans="2:29">
      <c r="B46691" s="136"/>
      <c r="E46691" s="136"/>
      <c r="H46691" s="136"/>
      <c r="K46691" s="136"/>
      <c r="O46691" s="136"/>
      <c r="T46691" s="136"/>
      <c r="W46691" s="136"/>
      <c r="Z46691" s="136"/>
      <c r="AC46691" s="136"/>
    </row>
    <row r="46692" spans="2:29">
      <c r="B46692" s="136"/>
      <c r="E46692" s="136"/>
      <c r="H46692" s="136"/>
      <c r="K46692" s="136"/>
      <c r="O46692" s="136"/>
      <c r="T46692" s="136"/>
      <c r="W46692" s="136"/>
      <c r="Z46692" s="136"/>
      <c r="AC46692" s="136"/>
    </row>
    <row r="46693" spans="2:29">
      <c r="B46693" s="136"/>
      <c r="E46693" s="136"/>
      <c r="H46693" s="136"/>
      <c r="K46693" s="136"/>
      <c r="O46693" s="136"/>
      <c r="T46693" s="136"/>
      <c r="W46693" s="136"/>
      <c r="Z46693" s="136"/>
      <c r="AC46693" s="136"/>
    </row>
    <row r="46694" spans="2:29">
      <c r="B46694" s="136"/>
      <c r="E46694" s="136"/>
      <c r="H46694" s="136"/>
      <c r="K46694" s="136"/>
      <c r="O46694" s="136"/>
      <c r="T46694" s="136"/>
      <c r="W46694" s="136"/>
      <c r="Z46694" s="136"/>
      <c r="AC46694" s="136"/>
    </row>
    <row r="46695" spans="2:29">
      <c r="B46695" s="136"/>
      <c r="E46695" s="136"/>
      <c r="H46695" s="136"/>
      <c r="K46695" s="136"/>
      <c r="O46695" s="136"/>
      <c r="T46695" s="136"/>
      <c r="W46695" s="136"/>
      <c r="Z46695" s="136"/>
      <c r="AC46695" s="136"/>
    </row>
    <row r="46696" spans="2:29">
      <c r="B46696" s="136"/>
      <c r="E46696" s="136"/>
      <c r="H46696" s="136"/>
      <c r="K46696" s="136"/>
      <c r="O46696" s="136"/>
      <c r="T46696" s="136"/>
      <c r="W46696" s="136"/>
      <c r="Z46696" s="136"/>
      <c r="AC46696" s="136"/>
    </row>
    <row r="46697" spans="2:29">
      <c r="B46697" s="136"/>
      <c r="E46697" s="136"/>
      <c r="H46697" s="136"/>
      <c r="K46697" s="136"/>
      <c r="O46697" s="136"/>
      <c r="T46697" s="136"/>
      <c r="W46697" s="136"/>
      <c r="Z46697" s="136"/>
      <c r="AC46697" s="136"/>
    </row>
    <row r="46698" spans="2:29">
      <c r="B46698" s="136"/>
      <c r="E46698" s="136"/>
      <c r="H46698" s="136"/>
      <c r="K46698" s="136"/>
      <c r="O46698" s="136"/>
      <c r="T46698" s="136"/>
      <c r="W46698" s="136"/>
      <c r="Z46698" s="136"/>
      <c r="AC46698" s="136"/>
    </row>
    <row r="46699" spans="2:29">
      <c r="B46699" s="136"/>
      <c r="E46699" s="136"/>
      <c r="H46699" s="136"/>
      <c r="K46699" s="136"/>
      <c r="O46699" s="136"/>
      <c r="T46699" s="136"/>
      <c r="W46699" s="136"/>
      <c r="Z46699" s="136"/>
      <c r="AC46699" s="136"/>
    </row>
    <row r="46700" spans="2:29">
      <c r="B46700" s="136"/>
      <c r="E46700" s="136"/>
      <c r="H46700" s="136"/>
      <c r="K46700" s="136"/>
      <c r="O46700" s="136"/>
      <c r="T46700" s="136"/>
      <c r="W46700" s="136"/>
      <c r="Z46700" s="136"/>
      <c r="AC46700" s="136"/>
    </row>
    <row r="46701" spans="2:29">
      <c r="B46701" s="136"/>
      <c r="E46701" s="136"/>
      <c r="H46701" s="136"/>
      <c r="K46701" s="136"/>
      <c r="O46701" s="136"/>
      <c r="T46701" s="136"/>
      <c r="W46701" s="136"/>
      <c r="Z46701" s="136"/>
      <c r="AC46701" s="136"/>
    </row>
    <row r="46702" spans="2:29">
      <c r="B46702" s="136"/>
      <c r="E46702" s="136"/>
      <c r="H46702" s="136"/>
      <c r="K46702" s="136"/>
      <c r="O46702" s="136"/>
      <c r="T46702" s="136"/>
      <c r="W46702" s="136"/>
      <c r="Z46702" s="136"/>
      <c r="AC46702" s="136"/>
    </row>
    <row r="46703" spans="2:29">
      <c r="B46703" s="136"/>
      <c r="E46703" s="136"/>
      <c r="H46703" s="136"/>
      <c r="K46703" s="136"/>
      <c r="O46703" s="136"/>
      <c r="T46703" s="136"/>
      <c r="W46703" s="136"/>
      <c r="Z46703" s="136"/>
      <c r="AC46703" s="136"/>
    </row>
    <row r="46704" spans="2:29">
      <c r="B46704" s="136"/>
      <c r="E46704" s="136"/>
      <c r="H46704" s="136"/>
      <c r="K46704" s="136"/>
      <c r="O46704" s="136"/>
      <c r="T46704" s="136"/>
      <c r="W46704" s="136"/>
      <c r="Z46704" s="136"/>
      <c r="AC46704" s="136"/>
    </row>
    <row r="46705" spans="2:29">
      <c r="B46705" s="136"/>
      <c r="E46705" s="136"/>
      <c r="H46705" s="136"/>
      <c r="K46705" s="136"/>
      <c r="O46705" s="136"/>
      <c r="T46705" s="136"/>
      <c r="W46705" s="136"/>
      <c r="Z46705" s="136"/>
      <c r="AC46705" s="136"/>
    </row>
    <row r="46706" spans="2:29">
      <c r="B46706" s="136"/>
      <c r="E46706" s="136"/>
      <c r="H46706" s="136"/>
      <c r="K46706" s="136"/>
      <c r="O46706" s="136"/>
      <c r="T46706" s="136"/>
      <c r="W46706" s="136"/>
      <c r="Z46706" s="136"/>
      <c r="AC46706" s="136"/>
    </row>
    <row r="46707" spans="2:29">
      <c r="B46707" s="136"/>
      <c r="E46707" s="136"/>
      <c r="H46707" s="136"/>
      <c r="K46707" s="136"/>
      <c r="O46707" s="136"/>
      <c r="T46707" s="136"/>
      <c r="W46707" s="136"/>
      <c r="Z46707" s="136"/>
      <c r="AC46707" s="136"/>
    </row>
    <row r="46708" spans="2:29">
      <c r="B46708" s="136"/>
      <c r="E46708" s="136"/>
      <c r="H46708" s="136"/>
      <c r="K46708" s="136"/>
      <c r="O46708" s="136"/>
      <c r="T46708" s="136"/>
      <c r="W46708" s="136"/>
      <c r="Z46708" s="136"/>
      <c r="AC46708" s="136"/>
    </row>
    <row r="46709" spans="2:29">
      <c r="B46709" s="136"/>
      <c r="E46709" s="136"/>
      <c r="H46709" s="136"/>
      <c r="K46709" s="136"/>
      <c r="O46709" s="136"/>
      <c r="T46709" s="136"/>
      <c r="W46709" s="136"/>
      <c r="Z46709" s="136"/>
      <c r="AC46709" s="136"/>
    </row>
    <row r="46710" spans="2:29">
      <c r="B46710" s="136"/>
      <c r="E46710" s="136"/>
      <c r="H46710" s="136"/>
      <c r="K46710" s="136"/>
      <c r="O46710" s="136"/>
      <c r="T46710" s="136"/>
      <c r="W46710" s="136"/>
      <c r="Z46710" s="136"/>
      <c r="AC46710" s="136"/>
    </row>
    <row r="46711" spans="2:29">
      <c r="B46711" s="136"/>
      <c r="E46711" s="136"/>
      <c r="H46711" s="136"/>
      <c r="K46711" s="136"/>
      <c r="O46711" s="136"/>
      <c r="T46711" s="136"/>
      <c r="W46711" s="136"/>
      <c r="Z46711" s="136"/>
      <c r="AC46711" s="136"/>
    </row>
    <row r="46712" spans="2:29">
      <c r="B46712" s="136"/>
      <c r="E46712" s="136"/>
      <c r="H46712" s="136"/>
      <c r="K46712" s="136"/>
      <c r="O46712" s="136"/>
      <c r="T46712" s="136"/>
      <c r="W46712" s="136"/>
      <c r="Z46712" s="136"/>
      <c r="AC46712" s="136"/>
    </row>
    <row r="46713" spans="2:29">
      <c r="B46713" s="136"/>
      <c r="E46713" s="136"/>
      <c r="H46713" s="136"/>
      <c r="K46713" s="136"/>
      <c r="O46713" s="136"/>
      <c r="T46713" s="136"/>
      <c r="W46713" s="136"/>
      <c r="Z46713" s="136"/>
      <c r="AC46713" s="136"/>
    </row>
    <row r="46714" spans="2:29">
      <c r="B46714" s="136"/>
      <c r="E46714" s="136"/>
      <c r="H46714" s="136"/>
      <c r="K46714" s="136"/>
      <c r="O46714" s="136"/>
      <c r="T46714" s="136"/>
      <c r="W46714" s="136"/>
      <c r="Z46714" s="136"/>
      <c r="AC46714" s="136"/>
    </row>
    <row r="46715" spans="2:29">
      <c r="B46715" s="136"/>
      <c r="E46715" s="136"/>
      <c r="H46715" s="136"/>
      <c r="K46715" s="136"/>
      <c r="O46715" s="136"/>
      <c r="T46715" s="136"/>
      <c r="W46715" s="136"/>
      <c r="Z46715" s="136"/>
      <c r="AC46715" s="136"/>
    </row>
    <row r="46716" spans="2:29">
      <c r="B46716" s="136"/>
      <c r="E46716" s="136"/>
      <c r="H46716" s="136"/>
      <c r="K46716" s="136"/>
      <c r="O46716" s="136"/>
      <c r="T46716" s="136"/>
      <c r="W46716" s="136"/>
      <c r="Z46716" s="136"/>
      <c r="AC46716" s="136"/>
    </row>
    <row r="46717" spans="2:29">
      <c r="B46717" s="136"/>
      <c r="E46717" s="136"/>
      <c r="H46717" s="136"/>
      <c r="K46717" s="136"/>
      <c r="O46717" s="136"/>
      <c r="T46717" s="136"/>
      <c r="W46717" s="136"/>
      <c r="Z46717" s="136"/>
      <c r="AC46717" s="136"/>
    </row>
    <row r="46718" spans="2:29">
      <c r="B46718" s="136"/>
      <c r="E46718" s="136"/>
      <c r="H46718" s="136"/>
      <c r="K46718" s="136"/>
      <c r="O46718" s="136"/>
      <c r="T46718" s="136"/>
      <c r="W46718" s="136"/>
      <c r="Z46718" s="136"/>
      <c r="AC46718" s="136"/>
    </row>
    <row r="46719" spans="2:29">
      <c r="B46719" s="136"/>
      <c r="E46719" s="136"/>
      <c r="H46719" s="136"/>
      <c r="K46719" s="136"/>
      <c r="O46719" s="136"/>
      <c r="T46719" s="136"/>
      <c r="W46719" s="136"/>
      <c r="Z46719" s="136"/>
      <c r="AC46719" s="136"/>
    </row>
    <row r="46720" spans="2:29">
      <c r="B46720" s="136"/>
      <c r="E46720" s="136"/>
      <c r="H46720" s="136"/>
      <c r="K46720" s="136"/>
      <c r="O46720" s="136"/>
      <c r="T46720" s="136"/>
      <c r="W46720" s="136"/>
      <c r="Z46720" s="136"/>
      <c r="AC46720" s="136"/>
    </row>
    <row r="46721" spans="2:29">
      <c r="B46721" s="136"/>
      <c r="E46721" s="136"/>
      <c r="H46721" s="136"/>
      <c r="K46721" s="136"/>
      <c r="O46721" s="136"/>
      <c r="T46721" s="136"/>
      <c r="W46721" s="136"/>
      <c r="Z46721" s="136"/>
      <c r="AC46721" s="136"/>
    </row>
    <row r="46722" spans="2:29">
      <c r="B46722" s="136"/>
      <c r="E46722" s="136"/>
      <c r="H46722" s="136"/>
      <c r="K46722" s="136"/>
      <c r="O46722" s="136"/>
      <c r="T46722" s="136"/>
      <c r="W46722" s="136"/>
      <c r="Z46722" s="136"/>
      <c r="AC46722" s="136"/>
    </row>
    <row r="46723" spans="2:29">
      <c r="B46723" s="136"/>
      <c r="E46723" s="136"/>
      <c r="H46723" s="136"/>
      <c r="K46723" s="136"/>
      <c r="O46723" s="136"/>
      <c r="T46723" s="136"/>
      <c r="W46723" s="136"/>
      <c r="Z46723" s="136"/>
      <c r="AC46723" s="136"/>
    </row>
    <row r="46724" spans="2:29">
      <c r="B46724" s="136"/>
      <c r="E46724" s="136"/>
      <c r="H46724" s="136"/>
      <c r="K46724" s="136"/>
      <c r="O46724" s="136"/>
      <c r="T46724" s="136"/>
      <c r="W46724" s="136"/>
      <c r="Z46724" s="136"/>
      <c r="AC46724" s="136"/>
    </row>
    <row r="46725" spans="2:29">
      <c r="B46725" s="136"/>
      <c r="E46725" s="136"/>
      <c r="H46725" s="136"/>
      <c r="K46725" s="136"/>
      <c r="O46725" s="136"/>
      <c r="T46725" s="136"/>
      <c r="W46725" s="136"/>
      <c r="Z46725" s="136"/>
      <c r="AC46725" s="136"/>
    </row>
    <row r="46726" spans="2:29">
      <c r="B46726" s="136"/>
      <c r="E46726" s="136"/>
      <c r="H46726" s="136"/>
      <c r="K46726" s="136"/>
      <c r="O46726" s="136"/>
      <c r="T46726" s="136"/>
      <c r="W46726" s="136"/>
      <c r="Z46726" s="136"/>
      <c r="AC46726" s="136"/>
    </row>
    <row r="46727" spans="2:29">
      <c r="B46727" s="136"/>
      <c r="E46727" s="136"/>
      <c r="H46727" s="136"/>
      <c r="K46727" s="136"/>
      <c r="O46727" s="136"/>
      <c r="T46727" s="136"/>
      <c r="W46727" s="136"/>
      <c r="Z46727" s="136"/>
      <c r="AC46727" s="136"/>
    </row>
    <row r="46728" spans="2:29">
      <c r="B46728" s="136"/>
      <c r="E46728" s="136"/>
      <c r="H46728" s="136"/>
      <c r="K46728" s="136"/>
      <c r="O46728" s="136"/>
      <c r="T46728" s="136"/>
      <c r="W46728" s="136"/>
      <c r="Z46728" s="136"/>
      <c r="AC46728" s="136"/>
    </row>
    <row r="46729" spans="2:29">
      <c r="B46729" s="136"/>
      <c r="E46729" s="136"/>
      <c r="H46729" s="136"/>
      <c r="K46729" s="136"/>
      <c r="O46729" s="136"/>
      <c r="T46729" s="136"/>
      <c r="W46729" s="136"/>
      <c r="Z46729" s="136"/>
      <c r="AC46729" s="136"/>
    </row>
    <row r="46730" spans="2:29">
      <c r="B46730" s="136"/>
      <c r="E46730" s="136"/>
      <c r="H46730" s="136"/>
      <c r="K46730" s="136"/>
      <c r="O46730" s="136"/>
      <c r="T46730" s="136"/>
      <c r="W46730" s="136"/>
      <c r="Z46730" s="136"/>
      <c r="AC46730" s="136"/>
    </row>
    <row r="46731" spans="2:29">
      <c r="B46731" s="136"/>
      <c r="E46731" s="136"/>
      <c r="H46731" s="136"/>
      <c r="K46731" s="136"/>
      <c r="O46731" s="136"/>
      <c r="T46731" s="136"/>
      <c r="W46731" s="136"/>
      <c r="Z46731" s="136"/>
      <c r="AC46731" s="136"/>
    </row>
    <row r="46732" spans="2:29">
      <c r="B46732" s="136"/>
      <c r="E46732" s="136"/>
      <c r="H46732" s="136"/>
      <c r="K46732" s="136"/>
      <c r="O46732" s="136"/>
      <c r="T46732" s="136"/>
      <c r="W46732" s="136"/>
      <c r="Z46732" s="136"/>
      <c r="AC46732" s="136"/>
    </row>
    <row r="46733" spans="2:29">
      <c r="B46733" s="136"/>
      <c r="E46733" s="136"/>
      <c r="H46733" s="136"/>
      <c r="K46733" s="136"/>
      <c r="O46733" s="136"/>
      <c r="T46733" s="136"/>
      <c r="W46733" s="136"/>
      <c r="Z46733" s="136"/>
      <c r="AC46733" s="136"/>
    </row>
    <row r="46734" spans="2:29">
      <c r="B46734" s="136"/>
      <c r="E46734" s="136"/>
      <c r="H46734" s="136"/>
      <c r="K46734" s="136"/>
      <c r="O46734" s="136"/>
      <c r="T46734" s="136"/>
      <c r="W46734" s="136"/>
      <c r="Z46734" s="136"/>
      <c r="AC46734" s="136"/>
    </row>
    <row r="46735" spans="2:29">
      <c r="B46735" s="136"/>
      <c r="E46735" s="136"/>
      <c r="H46735" s="136"/>
      <c r="K46735" s="136"/>
      <c r="O46735" s="136"/>
      <c r="T46735" s="136"/>
      <c r="W46735" s="136"/>
      <c r="Z46735" s="136"/>
      <c r="AC46735" s="136"/>
    </row>
    <row r="46736" spans="2:29">
      <c r="B46736" s="136"/>
      <c r="E46736" s="136"/>
      <c r="H46736" s="136"/>
      <c r="K46736" s="136"/>
      <c r="O46736" s="136"/>
      <c r="T46736" s="136"/>
      <c r="W46736" s="136"/>
      <c r="Z46736" s="136"/>
      <c r="AC46736" s="136"/>
    </row>
    <row r="46737" spans="2:29">
      <c r="B46737" s="136"/>
      <c r="E46737" s="136"/>
      <c r="H46737" s="136"/>
      <c r="K46737" s="136"/>
      <c r="O46737" s="136"/>
      <c r="T46737" s="136"/>
      <c r="W46737" s="136"/>
      <c r="Z46737" s="136"/>
      <c r="AC46737" s="136"/>
    </row>
    <row r="46738" spans="2:29">
      <c r="B46738" s="136"/>
      <c r="E46738" s="136"/>
      <c r="H46738" s="136"/>
      <c r="K46738" s="136"/>
      <c r="O46738" s="136"/>
      <c r="T46738" s="136"/>
      <c r="W46738" s="136"/>
      <c r="Z46738" s="136"/>
      <c r="AC46738" s="136"/>
    </row>
    <row r="46739" spans="2:29">
      <c r="B46739" s="136"/>
      <c r="E46739" s="136"/>
      <c r="H46739" s="136"/>
      <c r="K46739" s="136"/>
      <c r="O46739" s="136"/>
      <c r="T46739" s="136"/>
      <c r="W46739" s="136"/>
      <c r="Z46739" s="136"/>
      <c r="AC46739" s="136"/>
    </row>
    <row r="46740" spans="2:29">
      <c r="B46740" s="136"/>
      <c r="E46740" s="136"/>
      <c r="H46740" s="136"/>
      <c r="K46740" s="136"/>
      <c r="O46740" s="136"/>
      <c r="T46740" s="136"/>
      <c r="W46740" s="136"/>
      <c r="Z46740" s="136"/>
      <c r="AC46740" s="136"/>
    </row>
    <row r="46741" spans="2:29">
      <c r="B46741" s="136"/>
      <c r="E46741" s="136"/>
      <c r="H46741" s="136"/>
      <c r="K46741" s="136"/>
      <c r="O46741" s="136"/>
      <c r="T46741" s="136"/>
      <c r="W46741" s="136"/>
      <c r="Z46741" s="136"/>
      <c r="AC46741" s="136"/>
    </row>
    <row r="46742" spans="2:29">
      <c r="B46742" s="136"/>
      <c r="E46742" s="136"/>
      <c r="H46742" s="136"/>
      <c r="K46742" s="136"/>
      <c r="O46742" s="136"/>
      <c r="T46742" s="136"/>
      <c r="W46742" s="136"/>
      <c r="Z46742" s="136"/>
      <c r="AC46742" s="136"/>
    </row>
    <row r="46743" spans="2:29">
      <c r="B46743" s="136"/>
      <c r="E46743" s="136"/>
      <c r="H46743" s="136"/>
      <c r="K46743" s="136"/>
      <c r="O46743" s="136"/>
      <c r="T46743" s="136"/>
      <c r="W46743" s="136"/>
      <c r="Z46743" s="136"/>
      <c r="AC46743" s="136"/>
    </row>
    <row r="46744" spans="2:29">
      <c r="B46744" s="136"/>
      <c r="E46744" s="136"/>
      <c r="H46744" s="136"/>
      <c r="K46744" s="136"/>
      <c r="O46744" s="136"/>
      <c r="T46744" s="136"/>
      <c r="W46744" s="136"/>
      <c r="Z46744" s="136"/>
      <c r="AC46744" s="136"/>
    </row>
    <row r="46745" spans="2:29">
      <c r="B46745" s="136"/>
      <c r="E46745" s="136"/>
      <c r="H46745" s="136"/>
      <c r="K46745" s="136"/>
      <c r="O46745" s="136"/>
      <c r="T46745" s="136"/>
      <c r="W46745" s="136"/>
      <c r="Z46745" s="136"/>
      <c r="AC46745" s="136"/>
    </row>
    <row r="46746" spans="2:29">
      <c r="B46746" s="136"/>
      <c r="E46746" s="136"/>
      <c r="H46746" s="136"/>
      <c r="K46746" s="136"/>
      <c r="O46746" s="136"/>
      <c r="T46746" s="136"/>
      <c r="W46746" s="136"/>
      <c r="Z46746" s="136"/>
      <c r="AC46746" s="136"/>
    </row>
    <row r="46747" spans="2:29">
      <c r="B46747" s="136"/>
      <c r="E46747" s="136"/>
      <c r="H46747" s="136"/>
      <c r="K46747" s="136"/>
      <c r="O46747" s="136"/>
      <c r="T46747" s="136"/>
      <c r="W46747" s="136"/>
      <c r="Z46747" s="136"/>
      <c r="AC46747" s="136"/>
    </row>
    <row r="46748" spans="2:29">
      <c r="B46748" s="136"/>
      <c r="E46748" s="136"/>
      <c r="H46748" s="136"/>
      <c r="K46748" s="136"/>
      <c r="O46748" s="136"/>
      <c r="T46748" s="136"/>
      <c r="W46748" s="136"/>
      <c r="Z46748" s="136"/>
      <c r="AC46748" s="136"/>
    </row>
    <row r="46749" spans="2:29">
      <c r="B46749" s="136"/>
      <c r="E46749" s="136"/>
      <c r="H46749" s="136"/>
      <c r="K46749" s="136"/>
      <c r="O46749" s="136"/>
      <c r="T46749" s="136"/>
      <c r="W46749" s="136"/>
      <c r="Z46749" s="136"/>
      <c r="AC46749" s="136"/>
    </row>
    <row r="46750" spans="2:29">
      <c r="B46750" s="136"/>
      <c r="E46750" s="136"/>
      <c r="H46750" s="136"/>
      <c r="K46750" s="136"/>
      <c r="O46750" s="136"/>
      <c r="T46750" s="136"/>
      <c r="W46750" s="136"/>
      <c r="Z46750" s="136"/>
      <c r="AC46750" s="136"/>
    </row>
    <row r="46751" spans="2:29">
      <c r="B46751" s="136"/>
      <c r="E46751" s="136"/>
      <c r="H46751" s="136"/>
      <c r="K46751" s="136"/>
      <c r="O46751" s="136"/>
      <c r="T46751" s="136"/>
      <c r="W46751" s="136"/>
      <c r="Z46751" s="136"/>
      <c r="AC46751" s="136"/>
    </row>
    <row r="46752" spans="2:29">
      <c r="B46752" s="136"/>
      <c r="E46752" s="136"/>
      <c r="H46752" s="136"/>
      <c r="K46752" s="136"/>
      <c r="O46752" s="136"/>
      <c r="T46752" s="136"/>
      <c r="W46752" s="136"/>
      <c r="Z46752" s="136"/>
      <c r="AC46752" s="136"/>
    </row>
    <row r="46753" spans="2:29">
      <c r="B46753" s="136"/>
      <c r="E46753" s="136"/>
      <c r="H46753" s="136"/>
      <c r="K46753" s="136"/>
      <c r="O46753" s="136"/>
      <c r="T46753" s="136"/>
      <c r="W46753" s="136"/>
      <c r="Z46753" s="136"/>
      <c r="AC46753" s="136"/>
    </row>
    <row r="46754" spans="2:29">
      <c r="B46754" s="136"/>
      <c r="E46754" s="136"/>
      <c r="H46754" s="136"/>
      <c r="K46754" s="136"/>
      <c r="O46754" s="136"/>
      <c r="T46754" s="136"/>
      <c r="W46754" s="136"/>
      <c r="Z46754" s="136"/>
      <c r="AC46754" s="136"/>
    </row>
    <row r="46755" spans="2:29">
      <c r="B46755" s="136"/>
      <c r="E46755" s="136"/>
      <c r="H46755" s="136"/>
      <c r="K46755" s="136"/>
      <c r="O46755" s="136"/>
      <c r="T46755" s="136"/>
      <c r="W46755" s="136"/>
      <c r="Z46755" s="136"/>
      <c r="AC46755" s="136"/>
    </row>
    <row r="46756" spans="2:29">
      <c r="B46756" s="136"/>
      <c r="E46756" s="136"/>
      <c r="H46756" s="136"/>
      <c r="K46756" s="136"/>
      <c r="O46756" s="136"/>
      <c r="T46756" s="136"/>
      <c r="W46756" s="136"/>
      <c r="Z46756" s="136"/>
      <c r="AC46756" s="136"/>
    </row>
    <row r="46757" spans="2:29">
      <c r="B46757" s="136"/>
      <c r="E46757" s="136"/>
      <c r="H46757" s="136"/>
      <c r="K46757" s="136"/>
      <c r="O46757" s="136"/>
      <c r="T46757" s="136"/>
      <c r="W46757" s="136"/>
      <c r="Z46757" s="136"/>
      <c r="AC46757" s="136"/>
    </row>
    <row r="46758" spans="2:29">
      <c r="B46758" s="136"/>
      <c r="E46758" s="136"/>
      <c r="H46758" s="136"/>
      <c r="K46758" s="136"/>
      <c r="O46758" s="136"/>
      <c r="T46758" s="136"/>
      <c r="W46758" s="136"/>
      <c r="Z46758" s="136"/>
      <c r="AC46758" s="136"/>
    </row>
    <row r="46759" spans="2:29">
      <c r="B46759" s="136"/>
      <c r="E46759" s="136"/>
      <c r="H46759" s="136"/>
      <c r="K46759" s="136"/>
      <c r="O46759" s="136"/>
      <c r="T46759" s="136"/>
      <c r="W46759" s="136"/>
      <c r="Z46759" s="136"/>
      <c r="AC46759" s="136"/>
    </row>
    <row r="46760" spans="2:29">
      <c r="B46760" s="136"/>
      <c r="E46760" s="136"/>
      <c r="H46760" s="136"/>
      <c r="K46760" s="136"/>
      <c r="O46760" s="136"/>
      <c r="T46760" s="136"/>
      <c r="W46760" s="136"/>
      <c r="Z46760" s="136"/>
      <c r="AC46760" s="136"/>
    </row>
    <row r="46761" spans="2:29">
      <c r="B46761" s="136"/>
      <c r="E46761" s="136"/>
      <c r="H46761" s="136"/>
      <c r="K46761" s="136"/>
      <c r="O46761" s="136"/>
      <c r="T46761" s="136"/>
      <c r="W46761" s="136"/>
      <c r="Z46761" s="136"/>
      <c r="AC46761" s="136"/>
    </row>
    <row r="46762" spans="2:29">
      <c r="B46762" s="136"/>
      <c r="E46762" s="136"/>
      <c r="H46762" s="136"/>
      <c r="K46762" s="136"/>
      <c r="O46762" s="136"/>
      <c r="T46762" s="136"/>
      <c r="W46762" s="136"/>
      <c r="Z46762" s="136"/>
      <c r="AC46762" s="136"/>
    </row>
    <row r="46763" spans="2:29">
      <c r="B46763" s="136"/>
      <c r="E46763" s="136"/>
      <c r="H46763" s="136"/>
      <c r="K46763" s="136"/>
      <c r="O46763" s="136"/>
      <c r="T46763" s="136"/>
      <c r="W46763" s="136"/>
      <c r="Z46763" s="136"/>
      <c r="AC46763" s="136"/>
    </row>
    <row r="46764" spans="2:29">
      <c r="B46764" s="136"/>
      <c r="E46764" s="136"/>
      <c r="H46764" s="136"/>
      <c r="K46764" s="136"/>
      <c r="O46764" s="136"/>
      <c r="T46764" s="136"/>
      <c r="W46764" s="136"/>
      <c r="Z46764" s="136"/>
      <c r="AC46764" s="136"/>
    </row>
    <row r="46765" spans="2:29">
      <c r="B46765" s="136"/>
      <c r="E46765" s="136"/>
      <c r="H46765" s="136"/>
      <c r="K46765" s="136"/>
      <c r="O46765" s="136"/>
      <c r="T46765" s="136"/>
      <c r="W46765" s="136"/>
      <c r="Z46765" s="136"/>
      <c r="AC46765" s="136"/>
    </row>
    <row r="46766" spans="2:29">
      <c r="B46766" s="136"/>
      <c r="E46766" s="136"/>
      <c r="H46766" s="136"/>
      <c r="K46766" s="136"/>
      <c r="O46766" s="136"/>
      <c r="T46766" s="136"/>
      <c r="W46766" s="136"/>
      <c r="Z46766" s="136"/>
      <c r="AC46766" s="136"/>
    </row>
    <row r="46767" spans="2:29">
      <c r="B46767" s="136"/>
      <c r="E46767" s="136"/>
      <c r="H46767" s="136"/>
      <c r="K46767" s="136"/>
      <c r="O46767" s="136"/>
      <c r="T46767" s="136"/>
      <c r="W46767" s="136"/>
      <c r="Z46767" s="136"/>
      <c r="AC46767" s="136"/>
    </row>
    <row r="46768" spans="2:29">
      <c r="B46768" s="136"/>
      <c r="E46768" s="136"/>
      <c r="H46768" s="136"/>
      <c r="K46768" s="136"/>
      <c r="O46768" s="136"/>
      <c r="T46768" s="136"/>
      <c r="W46768" s="136"/>
      <c r="Z46768" s="136"/>
      <c r="AC46768" s="136"/>
    </row>
    <row r="46769" spans="2:29">
      <c r="B46769" s="136"/>
      <c r="E46769" s="136"/>
      <c r="H46769" s="136"/>
      <c r="K46769" s="136"/>
      <c r="O46769" s="136"/>
      <c r="T46769" s="136"/>
      <c r="W46769" s="136"/>
      <c r="Z46769" s="136"/>
      <c r="AC46769" s="136"/>
    </row>
    <row r="46770" spans="2:29">
      <c r="B46770" s="136"/>
      <c r="E46770" s="136"/>
      <c r="H46770" s="136"/>
      <c r="K46770" s="136"/>
      <c r="O46770" s="136"/>
      <c r="T46770" s="136"/>
      <c r="W46770" s="136"/>
      <c r="Z46770" s="136"/>
      <c r="AC46770" s="136"/>
    </row>
    <row r="46771" spans="2:29">
      <c r="B46771" s="136"/>
      <c r="E46771" s="136"/>
      <c r="H46771" s="136"/>
      <c r="K46771" s="136"/>
      <c r="O46771" s="136"/>
      <c r="T46771" s="136"/>
      <c r="W46771" s="136"/>
      <c r="Z46771" s="136"/>
      <c r="AC46771" s="136"/>
    </row>
    <row r="46772" spans="2:29">
      <c r="B46772" s="136"/>
      <c r="E46772" s="136"/>
      <c r="H46772" s="136"/>
      <c r="K46772" s="136"/>
      <c r="O46772" s="136"/>
      <c r="T46772" s="136"/>
      <c r="W46772" s="136"/>
      <c r="Z46772" s="136"/>
      <c r="AC46772" s="136"/>
    </row>
    <row r="46773" spans="2:29">
      <c r="B46773" s="136"/>
      <c r="E46773" s="136"/>
      <c r="H46773" s="136"/>
      <c r="K46773" s="136"/>
      <c r="O46773" s="136"/>
      <c r="T46773" s="136"/>
      <c r="W46773" s="136"/>
      <c r="Z46773" s="136"/>
      <c r="AC46773" s="136"/>
    </row>
    <row r="46774" spans="2:29">
      <c r="B46774" s="136"/>
      <c r="E46774" s="136"/>
      <c r="H46774" s="136"/>
      <c r="K46774" s="136"/>
      <c r="O46774" s="136"/>
      <c r="T46774" s="136"/>
      <c r="W46774" s="136"/>
      <c r="Z46774" s="136"/>
      <c r="AC46774" s="136"/>
    </row>
    <row r="46775" spans="2:29">
      <c r="B46775" s="136"/>
      <c r="E46775" s="136"/>
      <c r="H46775" s="136"/>
      <c r="K46775" s="136"/>
      <c r="O46775" s="136"/>
      <c r="T46775" s="136"/>
      <c r="W46775" s="136"/>
      <c r="Z46775" s="136"/>
      <c r="AC46775" s="136"/>
    </row>
    <row r="46776" spans="2:29">
      <c r="B46776" s="136"/>
      <c r="E46776" s="136"/>
      <c r="H46776" s="136"/>
      <c r="K46776" s="136"/>
      <c r="O46776" s="136"/>
      <c r="T46776" s="136"/>
      <c r="W46776" s="136"/>
      <c r="Z46776" s="136"/>
      <c r="AC46776" s="136"/>
    </row>
    <row r="46777" spans="2:29">
      <c r="B46777" s="136"/>
      <c r="E46777" s="136"/>
      <c r="H46777" s="136"/>
      <c r="K46777" s="136"/>
      <c r="O46777" s="136"/>
      <c r="T46777" s="136"/>
      <c r="W46777" s="136"/>
      <c r="Z46777" s="136"/>
      <c r="AC46777" s="136"/>
    </row>
    <row r="46778" spans="2:29">
      <c r="B46778" s="136"/>
      <c r="E46778" s="136"/>
      <c r="H46778" s="136"/>
      <c r="K46778" s="136"/>
      <c r="O46778" s="136"/>
      <c r="T46778" s="136"/>
      <c r="W46778" s="136"/>
      <c r="Z46778" s="136"/>
      <c r="AC46778" s="136"/>
    </row>
    <row r="46779" spans="2:29">
      <c r="B46779" s="136"/>
      <c r="E46779" s="136"/>
      <c r="H46779" s="136"/>
      <c r="K46779" s="136"/>
      <c r="O46779" s="136"/>
      <c r="T46779" s="136"/>
      <c r="W46779" s="136"/>
      <c r="Z46779" s="136"/>
      <c r="AC46779" s="136"/>
    </row>
    <row r="46780" spans="2:29">
      <c r="B46780" s="136"/>
      <c r="E46780" s="136"/>
      <c r="H46780" s="136"/>
      <c r="K46780" s="136"/>
      <c r="O46780" s="136"/>
      <c r="T46780" s="136"/>
      <c r="W46780" s="136"/>
      <c r="Z46780" s="136"/>
      <c r="AC46780" s="136"/>
    </row>
    <row r="46781" spans="2:29">
      <c r="B46781" s="136"/>
      <c r="E46781" s="136"/>
      <c r="H46781" s="136"/>
      <c r="K46781" s="136"/>
      <c r="O46781" s="136"/>
      <c r="T46781" s="136"/>
      <c r="W46781" s="136"/>
      <c r="Z46781" s="136"/>
      <c r="AC46781" s="136"/>
    </row>
    <row r="46782" spans="2:29">
      <c r="B46782" s="136"/>
      <c r="E46782" s="136"/>
      <c r="H46782" s="136"/>
      <c r="K46782" s="136"/>
      <c r="O46782" s="136"/>
      <c r="T46782" s="136"/>
      <c r="W46782" s="136"/>
      <c r="Z46782" s="136"/>
      <c r="AC46782" s="136"/>
    </row>
    <row r="46783" spans="2:29">
      <c r="B46783" s="136"/>
      <c r="E46783" s="136"/>
      <c r="H46783" s="136"/>
      <c r="K46783" s="136"/>
      <c r="O46783" s="136"/>
      <c r="T46783" s="136"/>
      <c r="W46783" s="136"/>
      <c r="Z46783" s="136"/>
      <c r="AC46783" s="136"/>
    </row>
    <row r="46784" spans="2:29">
      <c r="B46784" s="136"/>
      <c r="E46784" s="136"/>
      <c r="H46784" s="136"/>
      <c r="K46784" s="136"/>
      <c r="O46784" s="136"/>
      <c r="T46784" s="136"/>
      <c r="W46784" s="136"/>
      <c r="Z46784" s="136"/>
      <c r="AC46784" s="136"/>
    </row>
    <row r="46785" spans="2:29">
      <c r="B46785" s="136"/>
      <c r="E46785" s="136"/>
      <c r="H46785" s="136"/>
      <c r="K46785" s="136"/>
      <c r="O46785" s="136"/>
      <c r="T46785" s="136"/>
      <c r="W46785" s="136"/>
      <c r="Z46785" s="136"/>
      <c r="AC46785" s="136"/>
    </row>
    <row r="46786" spans="2:29">
      <c r="B46786" s="136"/>
      <c r="E46786" s="136"/>
      <c r="H46786" s="136"/>
      <c r="K46786" s="136"/>
      <c r="O46786" s="136"/>
      <c r="T46786" s="136"/>
      <c r="W46786" s="136"/>
      <c r="Z46786" s="136"/>
      <c r="AC46786" s="136"/>
    </row>
    <row r="46787" spans="2:29">
      <c r="B46787" s="136"/>
      <c r="E46787" s="136"/>
      <c r="H46787" s="136"/>
      <c r="K46787" s="136"/>
      <c r="O46787" s="136"/>
      <c r="T46787" s="136"/>
      <c r="W46787" s="136"/>
      <c r="Z46787" s="136"/>
      <c r="AC46787" s="136"/>
    </row>
    <row r="46788" spans="2:29">
      <c r="B46788" s="136"/>
      <c r="E46788" s="136"/>
      <c r="H46788" s="136"/>
      <c r="K46788" s="136"/>
      <c r="O46788" s="136"/>
      <c r="T46788" s="136"/>
      <c r="W46788" s="136"/>
      <c r="Z46788" s="136"/>
      <c r="AC46788" s="136"/>
    </row>
    <row r="46789" spans="2:29">
      <c r="B46789" s="136"/>
      <c r="E46789" s="136"/>
      <c r="H46789" s="136"/>
      <c r="K46789" s="136"/>
      <c r="O46789" s="136"/>
      <c r="T46789" s="136"/>
      <c r="W46789" s="136"/>
      <c r="Z46789" s="136"/>
      <c r="AC46789" s="136"/>
    </row>
    <row r="46790" spans="2:29">
      <c r="B46790" s="136"/>
      <c r="E46790" s="136"/>
      <c r="H46790" s="136"/>
      <c r="K46790" s="136"/>
      <c r="O46790" s="136"/>
      <c r="T46790" s="136"/>
      <c r="W46790" s="136"/>
      <c r="Z46790" s="136"/>
      <c r="AC46790" s="136"/>
    </row>
    <row r="46791" spans="2:29">
      <c r="B46791" s="136"/>
      <c r="E46791" s="136"/>
      <c r="H46791" s="136"/>
      <c r="K46791" s="136"/>
      <c r="O46791" s="136"/>
      <c r="T46791" s="136"/>
      <c r="W46791" s="136"/>
      <c r="Z46791" s="136"/>
      <c r="AC46791" s="136"/>
    </row>
    <row r="46792" spans="2:29">
      <c r="B46792" s="136"/>
      <c r="E46792" s="136"/>
      <c r="H46792" s="136"/>
      <c r="K46792" s="136"/>
      <c r="O46792" s="136"/>
      <c r="T46792" s="136"/>
      <c r="W46792" s="136"/>
      <c r="Z46792" s="136"/>
      <c r="AC46792" s="136"/>
    </row>
    <row r="46793" spans="2:29">
      <c r="B46793" s="136"/>
      <c r="E46793" s="136"/>
      <c r="H46793" s="136"/>
      <c r="K46793" s="136"/>
      <c r="O46793" s="136"/>
      <c r="T46793" s="136"/>
      <c r="W46793" s="136"/>
      <c r="Z46793" s="136"/>
      <c r="AC46793" s="136"/>
    </row>
    <row r="46794" spans="2:29">
      <c r="B46794" s="136"/>
      <c r="E46794" s="136"/>
      <c r="H46794" s="136"/>
      <c r="K46794" s="136"/>
      <c r="O46794" s="136"/>
      <c r="T46794" s="136"/>
      <c r="W46794" s="136"/>
      <c r="Z46794" s="136"/>
      <c r="AC46794" s="136"/>
    </row>
    <row r="46795" spans="2:29">
      <c r="B46795" s="136"/>
      <c r="E46795" s="136"/>
      <c r="H46795" s="136"/>
      <c r="K46795" s="136"/>
      <c r="O46795" s="136"/>
      <c r="T46795" s="136"/>
      <c r="W46795" s="136"/>
      <c r="Z46795" s="136"/>
      <c r="AC46795" s="136"/>
    </row>
    <row r="46796" spans="2:29">
      <c r="B46796" s="136"/>
      <c r="E46796" s="136"/>
      <c r="H46796" s="136"/>
      <c r="K46796" s="136"/>
      <c r="O46796" s="136"/>
      <c r="T46796" s="136"/>
      <c r="W46796" s="136"/>
      <c r="Z46796" s="136"/>
      <c r="AC46796" s="136"/>
    </row>
    <row r="46797" spans="2:29">
      <c r="B46797" s="136"/>
      <c r="E46797" s="136"/>
      <c r="H46797" s="136"/>
      <c r="K46797" s="136"/>
      <c r="O46797" s="136"/>
      <c r="T46797" s="136"/>
      <c r="W46797" s="136"/>
      <c r="Z46797" s="136"/>
      <c r="AC46797" s="136"/>
    </row>
    <row r="46798" spans="2:29">
      <c r="B46798" s="136"/>
      <c r="E46798" s="136"/>
      <c r="H46798" s="136"/>
      <c r="K46798" s="136"/>
      <c r="O46798" s="136"/>
      <c r="T46798" s="136"/>
      <c r="W46798" s="136"/>
      <c r="Z46798" s="136"/>
      <c r="AC46798" s="136"/>
    </row>
    <row r="46799" spans="2:29">
      <c r="B46799" s="136"/>
      <c r="E46799" s="136"/>
      <c r="H46799" s="136"/>
      <c r="K46799" s="136"/>
      <c r="O46799" s="136"/>
      <c r="T46799" s="136"/>
      <c r="W46799" s="136"/>
      <c r="Z46799" s="136"/>
      <c r="AC46799" s="136"/>
    </row>
    <row r="46800" spans="2:29">
      <c r="B46800" s="136"/>
      <c r="E46800" s="136"/>
      <c r="H46800" s="136"/>
      <c r="K46800" s="136"/>
      <c r="O46800" s="136"/>
      <c r="T46800" s="136"/>
      <c r="W46800" s="136"/>
      <c r="Z46800" s="136"/>
      <c r="AC46800" s="136"/>
    </row>
    <row r="46801" spans="2:29">
      <c r="B46801" s="136"/>
      <c r="E46801" s="136"/>
      <c r="H46801" s="136"/>
      <c r="K46801" s="136"/>
      <c r="O46801" s="136"/>
      <c r="T46801" s="136"/>
      <c r="W46801" s="136"/>
      <c r="Z46801" s="136"/>
      <c r="AC46801" s="136"/>
    </row>
    <row r="46802" spans="2:29">
      <c r="B46802" s="136"/>
      <c r="E46802" s="136"/>
      <c r="H46802" s="136"/>
      <c r="K46802" s="136"/>
      <c r="O46802" s="136"/>
      <c r="T46802" s="136"/>
      <c r="W46802" s="136"/>
      <c r="Z46802" s="136"/>
      <c r="AC46802" s="136"/>
    </row>
    <row r="46803" spans="2:29">
      <c r="B46803" s="136"/>
      <c r="E46803" s="136"/>
      <c r="H46803" s="136"/>
      <c r="K46803" s="136"/>
      <c r="O46803" s="136"/>
      <c r="T46803" s="136"/>
      <c r="W46803" s="136"/>
      <c r="Z46803" s="136"/>
      <c r="AC46803" s="136"/>
    </row>
    <row r="46804" spans="2:29">
      <c r="B46804" s="136"/>
      <c r="E46804" s="136"/>
      <c r="H46804" s="136"/>
      <c r="K46804" s="136"/>
      <c r="O46804" s="136"/>
      <c r="T46804" s="136"/>
      <c r="W46804" s="136"/>
      <c r="Z46804" s="136"/>
      <c r="AC46804" s="136"/>
    </row>
    <row r="46805" spans="2:29">
      <c r="B46805" s="136"/>
      <c r="E46805" s="136"/>
      <c r="H46805" s="136"/>
      <c r="K46805" s="136"/>
      <c r="O46805" s="136"/>
      <c r="T46805" s="136"/>
      <c r="W46805" s="136"/>
      <c r="Z46805" s="136"/>
      <c r="AC46805" s="136"/>
    </row>
    <row r="46806" spans="2:29">
      <c r="B46806" s="136"/>
      <c r="E46806" s="136"/>
      <c r="H46806" s="136"/>
      <c r="K46806" s="136"/>
      <c r="O46806" s="136"/>
      <c r="T46806" s="136"/>
      <c r="W46806" s="136"/>
      <c r="Z46806" s="136"/>
      <c r="AC46806" s="136"/>
    </row>
    <row r="46807" spans="2:29">
      <c r="B46807" s="136"/>
      <c r="E46807" s="136"/>
      <c r="H46807" s="136"/>
      <c r="K46807" s="136"/>
      <c r="O46807" s="136"/>
      <c r="T46807" s="136"/>
      <c r="W46807" s="136"/>
      <c r="Z46807" s="136"/>
      <c r="AC46807" s="136"/>
    </row>
    <row r="46808" spans="2:29">
      <c r="B46808" s="136"/>
      <c r="E46808" s="136"/>
      <c r="H46808" s="136"/>
      <c r="K46808" s="136"/>
      <c r="O46808" s="136"/>
      <c r="T46808" s="136"/>
      <c r="W46808" s="136"/>
      <c r="Z46808" s="136"/>
      <c r="AC46808" s="136"/>
    </row>
    <row r="46809" spans="2:29">
      <c r="B46809" s="136"/>
      <c r="E46809" s="136"/>
      <c r="H46809" s="136"/>
      <c r="K46809" s="136"/>
      <c r="O46809" s="136"/>
      <c r="T46809" s="136"/>
      <c r="W46809" s="136"/>
      <c r="Z46809" s="136"/>
      <c r="AC46809" s="136"/>
    </row>
    <row r="46810" spans="2:29">
      <c r="B46810" s="136"/>
      <c r="E46810" s="136"/>
      <c r="H46810" s="136"/>
      <c r="K46810" s="136"/>
      <c r="O46810" s="136"/>
      <c r="T46810" s="136"/>
      <c r="W46810" s="136"/>
      <c r="Z46810" s="136"/>
      <c r="AC46810" s="136"/>
    </row>
    <row r="46811" spans="2:29">
      <c r="B46811" s="136"/>
      <c r="E46811" s="136"/>
      <c r="H46811" s="136"/>
      <c r="K46811" s="136"/>
      <c r="O46811" s="136"/>
      <c r="T46811" s="136"/>
      <c r="W46811" s="136"/>
      <c r="Z46811" s="136"/>
      <c r="AC46811" s="136"/>
    </row>
    <row r="46812" spans="2:29">
      <c r="B46812" s="136"/>
      <c r="E46812" s="136"/>
      <c r="H46812" s="136"/>
      <c r="K46812" s="136"/>
      <c r="O46812" s="136"/>
      <c r="T46812" s="136"/>
      <c r="W46812" s="136"/>
      <c r="Z46812" s="136"/>
      <c r="AC46812" s="136"/>
    </row>
    <row r="46813" spans="2:29">
      <c r="B46813" s="136"/>
      <c r="E46813" s="136"/>
      <c r="H46813" s="136"/>
      <c r="K46813" s="136"/>
      <c r="O46813" s="136"/>
      <c r="T46813" s="136"/>
      <c r="W46813" s="136"/>
      <c r="Z46813" s="136"/>
      <c r="AC46813" s="136"/>
    </row>
    <row r="46814" spans="2:29">
      <c r="B46814" s="136"/>
      <c r="E46814" s="136"/>
      <c r="H46814" s="136"/>
      <c r="K46814" s="136"/>
      <c r="O46814" s="136"/>
      <c r="T46814" s="136"/>
      <c r="W46814" s="136"/>
      <c r="Z46814" s="136"/>
      <c r="AC46814" s="136"/>
    </row>
    <row r="46815" spans="2:29">
      <c r="B46815" s="136"/>
      <c r="E46815" s="136"/>
      <c r="H46815" s="136"/>
      <c r="K46815" s="136"/>
      <c r="O46815" s="136"/>
      <c r="T46815" s="136"/>
      <c r="W46815" s="136"/>
      <c r="Z46815" s="136"/>
      <c r="AC46815" s="136"/>
    </row>
    <row r="46816" spans="2:29">
      <c r="B46816" s="136"/>
      <c r="E46816" s="136"/>
      <c r="H46816" s="136"/>
      <c r="K46816" s="136"/>
      <c r="O46816" s="136"/>
      <c r="T46816" s="136"/>
      <c r="W46816" s="136"/>
      <c r="Z46816" s="136"/>
      <c r="AC46816" s="136"/>
    </row>
    <row r="46817" spans="2:29">
      <c r="B46817" s="136"/>
      <c r="E46817" s="136"/>
      <c r="H46817" s="136"/>
      <c r="K46817" s="136"/>
      <c r="O46817" s="136"/>
      <c r="T46817" s="136"/>
      <c r="W46817" s="136"/>
      <c r="Z46817" s="136"/>
      <c r="AC46817" s="136"/>
    </row>
    <row r="46818" spans="2:29">
      <c r="B46818" s="136"/>
      <c r="E46818" s="136"/>
      <c r="H46818" s="136"/>
      <c r="K46818" s="136"/>
      <c r="O46818" s="136"/>
      <c r="T46818" s="136"/>
      <c r="W46818" s="136"/>
      <c r="Z46818" s="136"/>
      <c r="AC46818" s="136"/>
    </row>
    <row r="46819" spans="2:29">
      <c r="B46819" s="136"/>
      <c r="E46819" s="136"/>
      <c r="H46819" s="136"/>
      <c r="K46819" s="136"/>
      <c r="O46819" s="136"/>
      <c r="T46819" s="136"/>
      <c r="W46819" s="136"/>
      <c r="Z46819" s="136"/>
      <c r="AC46819" s="136"/>
    </row>
    <row r="46820" spans="2:29">
      <c r="B46820" s="136"/>
      <c r="E46820" s="136"/>
      <c r="H46820" s="136"/>
      <c r="K46820" s="136"/>
      <c r="O46820" s="136"/>
      <c r="T46820" s="136"/>
      <c r="W46820" s="136"/>
      <c r="Z46820" s="136"/>
      <c r="AC46820" s="136"/>
    </row>
    <row r="46821" spans="2:29">
      <c r="B46821" s="136"/>
      <c r="E46821" s="136"/>
      <c r="H46821" s="136"/>
      <c r="K46821" s="136"/>
      <c r="O46821" s="136"/>
      <c r="T46821" s="136"/>
      <c r="W46821" s="136"/>
      <c r="Z46821" s="136"/>
      <c r="AC46821" s="136"/>
    </row>
    <row r="46822" spans="2:29">
      <c r="B46822" s="136"/>
      <c r="E46822" s="136"/>
      <c r="H46822" s="136"/>
      <c r="K46822" s="136"/>
      <c r="O46822" s="136"/>
      <c r="T46822" s="136"/>
      <c r="W46822" s="136"/>
      <c r="Z46822" s="136"/>
      <c r="AC46822" s="136"/>
    </row>
    <row r="46823" spans="2:29">
      <c r="B46823" s="136"/>
      <c r="E46823" s="136"/>
      <c r="H46823" s="136"/>
      <c r="K46823" s="136"/>
      <c r="O46823" s="136"/>
      <c r="T46823" s="136"/>
      <c r="W46823" s="136"/>
      <c r="Z46823" s="136"/>
      <c r="AC46823" s="136"/>
    </row>
    <row r="46824" spans="2:29">
      <c r="B46824" s="136"/>
      <c r="E46824" s="136"/>
      <c r="H46824" s="136"/>
      <c r="K46824" s="136"/>
      <c r="O46824" s="136"/>
      <c r="T46824" s="136"/>
      <c r="W46824" s="136"/>
      <c r="Z46824" s="136"/>
      <c r="AC46824" s="136"/>
    </row>
    <row r="46825" spans="2:29">
      <c r="B46825" s="136"/>
      <c r="E46825" s="136"/>
      <c r="H46825" s="136"/>
      <c r="K46825" s="136"/>
      <c r="O46825" s="136"/>
      <c r="T46825" s="136"/>
      <c r="W46825" s="136"/>
      <c r="Z46825" s="136"/>
      <c r="AC46825" s="136"/>
    </row>
    <row r="46826" spans="2:29">
      <c r="B46826" s="136"/>
      <c r="E46826" s="136"/>
      <c r="H46826" s="136"/>
      <c r="K46826" s="136"/>
      <c r="O46826" s="136"/>
      <c r="T46826" s="136"/>
      <c r="W46826" s="136"/>
      <c r="Z46826" s="136"/>
      <c r="AC46826" s="136"/>
    </row>
    <row r="46827" spans="2:29">
      <c r="B46827" s="136"/>
      <c r="E46827" s="136"/>
      <c r="H46827" s="136"/>
      <c r="K46827" s="136"/>
      <c r="O46827" s="136"/>
      <c r="T46827" s="136"/>
      <c r="W46827" s="136"/>
      <c r="Z46827" s="136"/>
      <c r="AC46827" s="136"/>
    </row>
    <row r="46828" spans="2:29">
      <c r="B46828" s="136"/>
      <c r="E46828" s="136"/>
      <c r="H46828" s="136"/>
      <c r="K46828" s="136"/>
      <c r="O46828" s="136"/>
      <c r="T46828" s="136"/>
      <c r="W46828" s="136"/>
      <c r="Z46828" s="136"/>
      <c r="AC46828" s="136"/>
    </row>
    <row r="46829" spans="2:29">
      <c r="B46829" s="136"/>
      <c r="E46829" s="136"/>
      <c r="H46829" s="136"/>
      <c r="K46829" s="136"/>
      <c r="O46829" s="136"/>
      <c r="T46829" s="136"/>
      <c r="W46829" s="136"/>
      <c r="Z46829" s="136"/>
      <c r="AC46829" s="136"/>
    </row>
    <row r="46830" spans="2:29">
      <c r="B46830" s="136"/>
      <c r="E46830" s="136"/>
      <c r="H46830" s="136"/>
      <c r="K46830" s="136"/>
      <c r="O46830" s="136"/>
      <c r="T46830" s="136"/>
      <c r="W46830" s="136"/>
      <c r="Z46830" s="136"/>
      <c r="AC46830" s="136"/>
    </row>
    <row r="46831" spans="2:29">
      <c r="B46831" s="136"/>
      <c r="E46831" s="136"/>
      <c r="H46831" s="136"/>
      <c r="K46831" s="136"/>
      <c r="O46831" s="136"/>
      <c r="T46831" s="136"/>
      <c r="W46831" s="136"/>
      <c r="Z46831" s="136"/>
      <c r="AC46831" s="136"/>
    </row>
    <row r="46832" spans="2:29">
      <c r="B46832" s="136"/>
      <c r="E46832" s="136"/>
      <c r="H46832" s="136"/>
      <c r="K46832" s="136"/>
      <c r="O46832" s="136"/>
      <c r="T46832" s="136"/>
      <c r="W46832" s="136"/>
      <c r="Z46832" s="136"/>
      <c r="AC46832" s="136"/>
    </row>
    <row r="46833" spans="2:29">
      <c r="B46833" s="136"/>
      <c r="E46833" s="136"/>
      <c r="H46833" s="136"/>
      <c r="K46833" s="136"/>
      <c r="O46833" s="136"/>
      <c r="T46833" s="136"/>
      <c r="W46833" s="136"/>
      <c r="Z46833" s="136"/>
      <c r="AC46833" s="136"/>
    </row>
    <row r="46834" spans="2:29">
      <c r="B46834" s="136"/>
      <c r="E46834" s="136"/>
      <c r="H46834" s="136"/>
      <c r="K46834" s="136"/>
      <c r="O46834" s="136"/>
      <c r="T46834" s="136"/>
      <c r="W46834" s="136"/>
      <c r="Z46834" s="136"/>
      <c r="AC46834" s="136"/>
    </row>
    <row r="46835" spans="2:29">
      <c r="B46835" s="136"/>
      <c r="E46835" s="136"/>
      <c r="H46835" s="136"/>
      <c r="K46835" s="136"/>
      <c r="O46835" s="136"/>
      <c r="T46835" s="136"/>
      <c r="W46835" s="136"/>
      <c r="Z46835" s="136"/>
      <c r="AC46835" s="136"/>
    </row>
    <row r="46836" spans="2:29">
      <c r="B46836" s="136"/>
      <c r="E46836" s="136"/>
      <c r="H46836" s="136"/>
      <c r="K46836" s="136"/>
      <c r="O46836" s="136"/>
      <c r="T46836" s="136"/>
      <c r="W46836" s="136"/>
      <c r="Z46836" s="136"/>
      <c r="AC46836" s="136"/>
    </row>
    <row r="46837" spans="2:29">
      <c r="B46837" s="136"/>
      <c r="E46837" s="136"/>
      <c r="H46837" s="136"/>
      <c r="K46837" s="136"/>
      <c r="O46837" s="136"/>
      <c r="T46837" s="136"/>
      <c r="W46837" s="136"/>
      <c r="Z46837" s="136"/>
      <c r="AC46837" s="136"/>
    </row>
    <row r="46838" spans="2:29">
      <c r="B46838" s="136"/>
      <c r="E46838" s="136"/>
      <c r="H46838" s="136"/>
      <c r="K46838" s="136"/>
      <c r="O46838" s="136"/>
      <c r="T46838" s="136"/>
      <c r="W46838" s="136"/>
      <c r="Z46838" s="136"/>
      <c r="AC46838" s="136"/>
    </row>
    <row r="46839" spans="2:29">
      <c r="B46839" s="136"/>
      <c r="E46839" s="136"/>
      <c r="H46839" s="136"/>
      <c r="K46839" s="136"/>
      <c r="O46839" s="136"/>
      <c r="T46839" s="136"/>
      <c r="W46839" s="136"/>
      <c r="Z46839" s="136"/>
      <c r="AC46839" s="136"/>
    </row>
    <row r="46840" spans="2:29">
      <c r="B46840" s="136"/>
      <c r="E46840" s="136"/>
      <c r="H46840" s="136"/>
      <c r="K46840" s="136"/>
      <c r="O46840" s="136"/>
      <c r="T46840" s="136"/>
      <c r="W46840" s="136"/>
      <c r="Z46840" s="136"/>
      <c r="AC46840" s="136"/>
    </row>
    <row r="46841" spans="2:29">
      <c r="B46841" s="136"/>
      <c r="E46841" s="136"/>
      <c r="H46841" s="136"/>
      <c r="K46841" s="136"/>
      <c r="O46841" s="136"/>
      <c r="T46841" s="136"/>
      <c r="W46841" s="136"/>
      <c r="Z46841" s="136"/>
      <c r="AC46841" s="136"/>
    </row>
    <row r="46842" spans="2:29">
      <c r="B46842" s="136"/>
      <c r="E46842" s="136"/>
      <c r="H46842" s="136"/>
      <c r="K46842" s="136"/>
      <c r="O46842" s="136"/>
      <c r="T46842" s="136"/>
      <c r="W46842" s="136"/>
      <c r="Z46842" s="136"/>
      <c r="AC46842" s="136"/>
    </row>
    <row r="46843" spans="2:29">
      <c r="B46843" s="136"/>
      <c r="E46843" s="136"/>
      <c r="H46843" s="136"/>
      <c r="K46843" s="136"/>
      <c r="O46843" s="136"/>
      <c r="T46843" s="136"/>
      <c r="W46843" s="136"/>
      <c r="Z46843" s="136"/>
      <c r="AC46843" s="136"/>
    </row>
    <row r="46844" spans="2:29">
      <c r="B46844" s="136"/>
      <c r="E46844" s="136"/>
      <c r="H46844" s="136"/>
      <c r="K46844" s="136"/>
      <c r="O46844" s="136"/>
      <c r="T46844" s="136"/>
      <c r="W46844" s="136"/>
      <c r="Z46844" s="136"/>
      <c r="AC46844" s="136"/>
    </row>
    <row r="46845" spans="2:29">
      <c r="B46845" s="136"/>
      <c r="E46845" s="136"/>
      <c r="H46845" s="136"/>
      <c r="K46845" s="136"/>
      <c r="O46845" s="136"/>
      <c r="T46845" s="136"/>
      <c r="W46845" s="136"/>
      <c r="Z46845" s="136"/>
      <c r="AC46845" s="136"/>
    </row>
    <row r="46846" spans="2:29">
      <c r="B46846" s="136"/>
      <c r="E46846" s="136"/>
      <c r="H46846" s="136"/>
      <c r="K46846" s="136"/>
      <c r="O46846" s="136"/>
      <c r="T46846" s="136"/>
      <c r="W46846" s="136"/>
      <c r="Z46846" s="136"/>
      <c r="AC46846" s="136"/>
    </row>
    <row r="46847" spans="2:29">
      <c r="B46847" s="136"/>
      <c r="E46847" s="136"/>
      <c r="H46847" s="136"/>
      <c r="K46847" s="136"/>
      <c r="O46847" s="136"/>
      <c r="T46847" s="136"/>
      <c r="W46847" s="136"/>
      <c r="Z46847" s="136"/>
      <c r="AC46847" s="136"/>
    </row>
    <row r="46848" spans="2:29">
      <c r="B46848" s="136"/>
      <c r="E46848" s="136"/>
      <c r="H46848" s="136"/>
      <c r="K46848" s="136"/>
      <c r="O46848" s="136"/>
      <c r="T46848" s="136"/>
      <c r="W46848" s="136"/>
      <c r="Z46848" s="136"/>
      <c r="AC46848" s="136"/>
    </row>
    <row r="46849" spans="2:29">
      <c r="B46849" s="136"/>
      <c r="E46849" s="136"/>
      <c r="H46849" s="136"/>
      <c r="K46849" s="136"/>
      <c r="O46849" s="136"/>
      <c r="T46849" s="136"/>
      <c r="W46849" s="136"/>
      <c r="Z46849" s="136"/>
      <c r="AC46849" s="136"/>
    </row>
    <row r="46850" spans="2:29">
      <c r="B46850" s="136"/>
      <c r="E46850" s="136"/>
      <c r="H46850" s="136"/>
      <c r="K46850" s="136"/>
      <c r="O46850" s="136"/>
      <c r="T46850" s="136"/>
      <c r="W46850" s="136"/>
      <c r="Z46850" s="136"/>
      <c r="AC46850" s="136"/>
    </row>
    <row r="46851" spans="2:29">
      <c r="B46851" s="136"/>
      <c r="E46851" s="136"/>
      <c r="H46851" s="136"/>
      <c r="K46851" s="136"/>
      <c r="O46851" s="136"/>
      <c r="T46851" s="136"/>
      <c r="W46851" s="136"/>
      <c r="Z46851" s="136"/>
      <c r="AC46851" s="136"/>
    </row>
    <row r="46852" spans="2:29">
      <c r="B46852" s="136"/>
      <c r="E46852" s="136"/>
      <c r="H46852" s="136"/>
      <c r="K46852" s="136"/>
      <c r="O46852" s="136"/>
      <c r="T46852" s="136"/>
      <c r="W46852" s="136"/>
      <c r="Z46852" s="136"/>
      <c r="AC46852" s="136"/>
    </row>
    <row r="46853" spans="2:29">
      <c r="B46853" s="136"/>
      <c r="E46853" s="136"/>
      <c r="H46853" s="136"/>
      <c r="K46853" s="136"/>
      <c r="O46853" s="136"/>
      <c r="T46853" s="136"/>
      <c r="W46853" s="136"/>
      <c r="Z46853" s="136"/>
      <c r="AC46853" s="136"/>
    </row>
    <row r="46854" spans="2:29">
      <c r="B46854" s="136"/>
      <c r="E46854" s="136"/>
      <c r="H46854" s="136"/>
      <c r="K46854" s="136"/>
      <c r="O46854" s="136"/>
      <c r="T46854" s="136"/>
      <c r="W46854" s="136"/>
      <c r="Z46854" s="136"/>
      <c r="AC46854" s="136"/>
    </row>
    <row r="46855" spans="2:29">
      <c r="B46855" s="136"/>
      <c r="E46855" s="136"/>
      <c r="H46855" s="136"/>
      <c r="K46855" s="136"/>
      <c r="O46855" s="136"/>
      <c r="T46855" s="136"/>
      <c r="W46855" s="136"/>
      <c r="Z46855" s="136"/>
      <c r="AC46855" s="136"/>
    </row>
    <row r="46856" spans="2:29">
      <c r="B46856" s="136"/>
      <c r="E46856" s="136"/>
      <c r="H46856" s="136"/>
      <c r="K46856" s="136"/>
      <c r="O46856" s="136"/>
      <c r="T46856" s="136"/>
      <c r="W46856" s="136"/>
      <c r="Z46856" s="136"/>
      <c r="AC46856" s="136"/>
    </row>
    <row r="46857" spans="2:29">
      <c r="B46857" s="136"/>
      <c r="E46857" s="136"/>
      <c r="H46857" s="136"/>
      <c r="K46857" s="136"/>
      <c r="O46857" s="136"/>
      <c r="T46857" s="136"/>
      <c r="W46857" s="136"/>
      <c r="Z46857" s="136"/>
      <c r="AC46857" s="136"/>
    </row>
    <row r="46858" spans="2:29">
      <c r="B46858" s="136"/>
      <c r="E46858" s="136"/>
      <c r="H46858" s="136"/>
      <c r="K46858" s="136"/>
      <c r="O46858" s="136"/>
      <c r="T46858" s="136"/>
      <c r="W46858" s="136"/>
      <c r="Z46858" s="136"/>
      <c r="AC46858" s="136"/>
    </row>
    <row r="46859" spans="2:29">
      <c r="B46859" s="136"/>
      <c r="E46859" s="136"/>
      <c r="H46859" s="136"/>
      <c r="K46859" s="136"/>
      <c r="O46859" s="136"/>
      <c r="T46859" s="136"/>
      <c r="W46859" s="136"/>
      <c r="Z46859" s="136"/>
      <c r="AC46859" s="136"/>
    </row>
    <row r="46860" spans="2:29">
      <c r="B46860" s="136"/>
      <c r="E46860" s="136"/>
      <c r="H46860" s="136"/>
      <c r="K46860" s="136"/>
      <c r="O46860" s="136"/>
      <c r="T46860" s="136"/>
      <c r="W46860" s="136"/>
      <c r="Z46860" s="136"/>
      <c r="AC46860" s="136"/>
    </row>
    <row r="46861" spans="2:29">
      <c r="B46861" s="136"/>
      <c r="E46861" s="136"/>
      <c r="H46861" s="136"/>
      <c r="K46861" s="136"/>
      <c r="O46861" s="136"/>
      <c r="T46861" s="136"/>
      <c r="W46861" s="136"/>
      <c r="Z46861" s="136"/>
      <c r="AC46861" s="136"/>
    </row>
    <row r="46862" spans="2:29">
      <c r="B46862" s="136"/>
      <c r="E46862" s="136"/>
      <c r="H46862" s="136"/>
      <c r="K46862" s="136"/>
      <c r="O46862" s="136"/>
      <c r="T46862" s="136"/>
      <c r="W46862" s="136"/>
      <c r="Z46862" s="136"/>
      <c r="AC46862" s="136"/>
    </row>
    <row r="46863" spans="2:29">
      <c r="B46863" s="136"/>
      <c r="E46863" s="136"/>
      <c r="H46863" s="136"/>
      <c r="K46863" s="136"/>
      <c r="O46863" s="136"/>
      <c r="T46863" s="136"/>
      <c r="W46863" s="136"/>
      <c r="Z46863" s="136"/>
      <c r="AC46863" s="136"/>
    </row>
    <row r="46864" spans="2:29">
      <c r="B46864" s="136"/>
      <c r="E46864" s="136"/>
      <c r="H46864" s="136"/>
      <c r="K46864" s="136"/>
      <c r="O46864" s="136"/>
      <c r="T46864" s="136"/>
      <c r="W46864" s="136"/>
      <c r="Z46864" s="136"/>
      <c r="AC46864" s="136"/>
    </row>
    <row r="46865" spans="2:29">
      <c r="B46865" s="136"/>
      <c r="E46865" s="136"/>
      <c r="H46865" s="136"/>
      <c r="K46865" s="136"/>
      <c r="O46865" s="136"/>
      <c r="T46865" s="136"/>
      <c r="W46865" s="136"/>
      <c r="Z46865" s="136"/>
      <c r="AC46865" s="136"/>
    </row>
    <row r="46866" spans="2:29">
      <c r="B46866" s="136"/>
      <c r="E46866" s="136"/>
      <c r="H46866" s="136"/>
      <c r="K46866" s="136"/>
      <c r="O46866" s="136"/>
      <c r="T46866" s="136"/>
      <c r="W46866" s="136"/>
      <c r="Z46866" s="136"/>
      <c r="AC46866" s="136"/>
    </row>
    <row r="46867" spans="2:29">
      <c r="B46867" s="136"/>
      <c r="E46867" s="136"/>
      <c r="H46867" s="136"/>
      <c r="K46867" s="136"/>
      <c r="O46867" s="136"/>
      <c r="T46867" s="136"/>
      <c r="W46867" s="136"/>
      <c r="Z46867" s="136"/>
      <c r="AC46867" s="136"/>
    </row>
    <row r="46868" spans="2:29">
      <c r="B46868" s="136"/>
      <c r="E46868" s="136"/>
      <c r="H46868" s="136"/>
      <c r="K46868" s="136"/>
      <c r="O46868" s="136"/>
      <c r="T46868" s="136"/>
      <c r="W46868" s="136"/>
      <c r="Z46868" s="136"/>
      <c r="AC46868" s="136"/>
    </row>
    <row r="46869" spans="2:29">
      <c r="B46869" s="136"/>
      <c r="E46869" s="136"/>
      <c r="H46869" s="136"/>
      <c r="K46869" s="136"/>
      <c r="O46869" s="136"/>
      <c r="T46869" s="136"/>
      <c r="W46869" s="136"/>
      <c r="Z46869" s="136"/>
      <c r="AC46869" s="136"/>
    </row>
    <row r="46870" spans="2:29">
      <c r="B46870" s="136"/>
      <c r="E46870" s="136"/>
      <c r="H46870" s="136"/>
      <c r="K46870" s="136"/>
      <c r="O46870" s="136"/>
      <c r="T46870" s="136"/>
      <c r="W46870" s="136"/>
      <c r="Z46870" s="136"/>
      <c r="AC46870" s="136"/>
    </row>
    <row r="46871" spans="2:29">
      <c r="B46871" s="136"/>
      <c r="E46871" s="136"/>
      <c r="H46871" s="136"/>
      <c r="K46871" s="136"/>
      <c r="O46871" s="136"/>
      <c r="T46871" s="136"/>
      <c r="W46871" s="136"/>
      <c r="Z46871" s="136"/>
      <c r="AC46871" s="136"/>
    </row>
    <row r="46872" spans="2:29">
      <c r="B46872" s="136"/>
      <c r="E46872" s="136"/>
      <c r="H46872" s="136"/>
      <c r="K46872" s="136"/>
      <c r="O46872" s="136"/>
      <c r="T46872" s="136"/>
      <c r="W46872" s="136"/>
      <c r="Z46872" s="136"/>
      <c r="AC46872" s="136"/>
    </row>
    <row r="46873" spans="2:29">
      <c r="B46873" s="136"/>
      <c r="E46873" s="136"/>
      <c r="H46873" s="136"/>
      <c r="K46873" s="136"/>
      <c r="O46873" s="136"/>
      <c r="T46873" s="136"/>
      <c r="W46873" s="136"/>
      <c r="Z46873" s="136"/>
      <c r="AC46873" s="136"/>
    </row>
    <row r="46874" spans="2:29">
      <c r="B46874" s="136"/>
      <c r="E46874" s="136"/>
      <c r="H46874" s="136"/>
      <c r="K46874" s="136"/>
      <c r="O46874" s="136"/>
      <c r="T46874" s="136"/>
      <c r="W46874" s="136"/>
      <c r="Z46874" s="136"/>
      <c r="AC46874" s="136"/>
    </row>
    <row r="46875" spans="2:29">
      <c r="B46875" s="136"/>
      <c r="E46875" s="136"/>
      <c r="H46875" s="136"/>
      <c r="K46875" s="136"/>
      <c r="O46875" s="136"/>
      <c r="T46875" s="136"/>
      <c r="W46875" s="136"/>
      <c r="Z46875" s="136"/>
      <c r="AC46875" s="136"/>
    </row>
    <row r="46876" spans="2:29">
      <c r="B46876" s="136"/>
      <c r="E46876" s="136"/>
      <c r="H46876" s="136"/>
      <c r="K46876" s="136"/>
      <c r="O46876" s="136"/>
      <c r="T46876" s="136"/>
      <c r="W46876" s="136"/>
      <c r="Z46876" s="136"/>
      <c r="AC46876" s="136"/>
    </row>
    <row r="46877" spans="2:29">
      <c r="B46877" s="136"/>
      <c r="E46877" s="136"/>
      <c r="H46877" s="136"/>
      <c r="K46877" s="136"/>
      <c r="O46877" s="136"/>
      <c r="T46877" s="136"/>
      <c r="W46877" s="136"/>
      <c r="Z46877" s="136"/>
      <c r="AC46877" s="136"/>
    </row>
    <row r="46878" spans="2:29">
      <c r="B46878" s="136"/>
      <c r="E46878" s="136"/>
      <c r="H46878" s="136"/>
      <c r="K46878" s="136"/>
      <c r="O46878" s="136"/>
      <c r="T46878" s="136"/>
      <c r="W46878" s="136"/>
      <c r="Z46878" s="136"/>
      <c r="AC46878" s="136"/>
    </row>
    <row r="46879" spans="2:29">
      <c r="B46879" s="136"/>
      <c r="E46879" s="136"/>
      <c r="H46879" s="136"/>
      <c r="K46879" s="136"/>
      <c r="O46879" s="136"/>
      <c r="T46879" s="136"/>
      <c r="W46879" s="136"/>
      <c r="Z46879" s="136"/>
      <c r="AC46879" s="136"/>
    </row>
    <row r="46880" spans="2:29">
      <c r="B46880" s="136"/>
      <c r="E46880" s="136"/>
      <c r="H46880" s="136"/>
      <c r="K46880" s="136"/>
      <c r="O46880" s="136"/>
      <c r="T46880" s="136"/>
      <c r="W46880" s="136"/>
      <c r="Z46880" s="136"/>
      <c r="AC46880" s="136"/>
    </row>
    <row r="46881" spans="2:29">
      <c r="B46881" s="136"/>
      <c r="E46881" s="136"/>
      <c r="H46881" s="136"/>
      <c r="K46881" s="136"/>
      <c r="O46881" s="136"/>
      <c r="T46881" s="136"/>
      <c r="W46881" s="136"/>
      <c r="Z46881" s="136"/>
      <c r="AC46881" s="136"/>
    </row>
    <row r="46882" spans="2:29">
      <c r="B46882" s="136"/>
      <c r="E46882" s="136"/>
      <c r="H46882" s="136"/>
      <c r="K46882" s="136"/>
      <c r="O46882" s="136"/>
      <c r="T46882" s="136"/>
      <c r="W46882" s="136"/>
      <c r="Z46882" s="136"/>
      <c r="AC46882" s="136"/>
    </row>
    <row r="46883" spans="2:29">
      <c r="B46883" s="136"/>
      <c r="E46883" s="136"/>
      <c r="H46883" s="136"/>
      <c r="K46883" s="136"/>
      <c r="O46883" s="136"/>
      <c r="T46883" s="136"/>
      <c r="W46883" s="136"/>
      <c r="Z46883" s="136"/>
      <c r="AC46883" s="136"/>
    </row>
    <row r="46884" spans="2:29">
      <c r="B46884" s="136"/>
      <c r="E46884" s="136"/>
      <c r="H46884" s="136"/>
      <c r="K46884" s="136"/>
      <c r="O46884" s="136"/>
      <c r="T46884" s="136"/>
      <c r="W46884" s="136"/>
      <c r="Z46884" s="136"/>
      <c r="AC46884" s="136"/>
    </row>
    <row r="46885" spans="2:29">
      <c r="B46885" s="136"/>
      <c r="E46885" s="136"/>
      <c r="H46885" s="136"/>
      <c r="K46885" s="136"/>
      <c r="O46885" s="136"/>
      <c r="T46885" s="136"/>
      <c r="W46885" s="136"/>
      <c r="Z46885" s="136"/>
      <c r="AC46885" s="136"/>
    </row>
    <row r="46886" spans="2:29">
      <c r="B46886" s="136"/>
      <c r="E46886" s="136"/>
      <c r="H46886" s="136"/>
      <c r="K46886" s="136"/>
      <c r="O46886" s="136"/>
      <c r="T46886" s="136"/>
      <c r="W46886" s="136"/>
      <c r="Z46886" s="136"/>
      <c r="AC46886" s="136"/>
    </row>
    <row r="46887" spans="2:29">
      <c r="B46887" s="136"/>
      <c r="E46887" s="136"/>
      <c r="H46887" s="136"/>
      <c r="K46887" s="136"/>
      <c r="O46887" s="136"/>
      <c r="T46887" s="136"/>
      <c r="W46887" s="136"/>
      <c r="Z46887" s="136"/>
      <c r="AC46887" s="136"/>
    </row>
    <row r="46888" spans="2:29">
      <c r="B46888" s="136"/>
      <c r="E46888" s="136"/>
      <c r="H46888" s="136"/>
      <c r="K46888" s="136"/>
      <c r="O46888" s="136"/>
      <c r="T46888" s="136"/>
      <c r="W46888" s="136"/>
      <c r="Z46888" s="136"/>
      <c r="AC46888" s="136"/>
    </row>
    <row r="46889" spans="2:29">
      <c r="B46889" s="136"/>
      <c r="E46889" s="136"/>
      <c r="H46889" s="136"/>
      <c r="K46889" s="136"/>
      <c r="O46889" s="136"/>
      <c r="T46889" s="136"/>
      <c r="W46889" s="136"/>
      <c r="Z46889" s="136"/>
      <c r="AC46889" s="136"/>
    </row>
    <row r="46890" spans="2:29">
      <c r="B46890" s="136"/>
      <c r="E46890" s="136"/>
      <c r="H46890" s="136"/>
      <c r="K46890" s="136"/>
      <c r="O46890" s="136"/>
      <c r="T46890" s="136"/>
      <c r="W46890" s="136"/>
      <c r="Z46890" s="136"/>
      <c r="AC46890" s="136"/>
    </row>
    <row r="46891" spans="2:29">
      <c r="B46891" s="136"/>
      <c r="E46891" s="136"/>
      <c r="H46891" s="136"/>
      <c r="K46891" s="136"/>
      <c r="O46891" s="136"/>
      <c r="T46891" s="136"/>
      <c r="W46891" s="136"/>
      <c r="Z46891" s="136"/>
      <c r="AC46891" s="136"/>
    </row>
    <row r="46892" spans="2:29">
      <c r="B46892" s="136"/>
      <c r="E46892" s="136"/>
      <c r="H46892" s="136"/>
      <c r="K46892" s="136"/>
      <c r="O46892" s="136"/>
      <c r="T46892" s="136"/>
      <c r="W46892" s="136"/>
      <c r="Z46892" s="136"/>
      <c r="AC46892" s="136"/>
    </row>
    <row r="46893" spans="2:29">
      <c r="B46893" s="136"/>
      <c r="E46893" s="136"/>
      <c r="H46893" s="136"/>
      <c r="K46893" s="136"/>
      <c r="O46893" s="136"/>
      <c r="T46893" s="136"/>
      <c r="W46893" s="136"/>
      <c r="Z46893" s="136"/>
      <c r="AC46893" s="136"/>
    </row>
    <row r="46894" spans="2:29">
      <c r="B46894" s="136"/>
      <c r="E46894" s="136"/>
      <c r="H46894" s="136"/>
      <c r="K46894" s="136"/>
      <c r="O46894" s="136"/>
      <c r="T46894" s="136"/>
      <c r="W46894" s="136"/>
      <c r="Z46894" s="136"/>
      <c r="AC46894" s="136"/>
    </row>
    <row r="46895" spans="2:29">
      <c r="B46895" s="136"/>
      <c r="E46895" s="136"/>
      <c r="H46895" s="136"/>
      <c r="K46895" s="136"/>
      <c r="O46895" s="136"/>
      <c r="T46895" s="136"/>
      <c r="W46895" s="136"/>
      <c r="Z46895" s="136"/>
      <c r="AC46895" s="136"/>
    </row>
    <row r="46896" spans="2:29">
      <c r="B46896" s="136"/>
      <c r="E46896" s="136"/>
      <c r="H46896" s="136"/>
      <c r="K46896" s="136"/>
      <c r="O46896" s="136"/>
      <c r="T46896" s="136"/>
      <c r="W46896" s="136"/>
      <c r="Z46896" s="136"/>
      <c r="AC46896" s="136"/>
    </row>
    <row r="46897" spans="2:29">
      <c r="B46897" s="136"/>
      <c r="E46897" s="136"/>
      <c r="H46897" s="136"/>
      <c r="K46897" s="136"/>
      <c r="O46897" s="136"/>
      <c r="T46897" s="136"/>
      <c r="W46897" s="136"/>
      <c r="Z46897" s="136"/>
      <c r="AC46897" s="136"/>
    </row>
    <row r="46898" spans="2:29">
      <c r="B46898" s="136"/>
      <c r="E46898" s="136"/>
      <c r="H46898" s="136"/>
      <c r="K46898" s="136"/>
      <c r="O46898" s="136"/>
      <c r="T46898" s="136"/>
      <c r="W46898" s="136"/>
      <c r="Z46898" s="136"/>
      <c r="AC46898" s="136"/>
    </row>
    <row r="46899" spans="2:29">
      <c r="B46899" s="136"/>
      <c r="E46899" s="136"/>
      <c r="H46899" s="136"/>
      <c r="K46899" s="136"/>
      <c r="O46899" s="136"/>
      <c r="T46899" s="136"/>
      <c r="W46899" s="136"/>
      <c r="Z46899" s="136"/>
      <c r="AC46899" s="136"/>
    </row>
    <row r="46900" spans="2:29">
      <c r="B46900" s="136"/>
      <c r="E46900" s="136"/>
      <c r="H46900" s="136"/>
      <c r="K46900" s="136"/>
      <c r="O46900" s="136"/>
      <c r="T46900" s="136"/>
      <c r="W46900" s="136"/>
      <c r="Z46900" s="136"/>
      <c r="AC46900" s="136"/>
    </row>
    <row r="46901" spans="2:29">
      <c r="B46901" s="136"/>
      <c r="E46901" s="136"/>
      <c r="H46901" s="136"/>
      <c r="K46901" s="136"/>
      <c r="O46901" s="136"/>
      <c r="T46901" s="136"/>
      <c r="W46901" s="136"/>
      <c r="Z46901" s="136"/>
      <c r="AC46901" s="136"/>
    </row>
    <row r="46902" spans="2:29">
      <c r="B46902" s="136"/>
      <c r="E46902" s="136"/>
      <c r="H46902" s="136"/>
      <c r="K46902" s="136"/>
      <c r="O46902" s="136"/>
      <c r="T46902" s="136"/>
      <c r="W46902" s="136"/>
      <c r="Z46902" s="136"/>
      <c r="AC46902" s="136"/>
    </row>
    <row r="46903" spans="2:29">
      <c r="B46903" s="136"/>
      <c r="E46903" s="136"/>
      <c r="H46903" s="136"/>
      <c r="K46903" s="136"/>
      <c r="O46903" s="136"/>
      <c r="T46903" s="136"/>
      <c r="W46903" s="136"/>
      <c r="Z46903" s="136"/>
      <c r="AC46903" s="136"/>
    </row>
    <row r="46904" spans="2:29">
      <c r="B46904" s="136"/>
      <c r="E46904" s="136"/>
      <c r="H46904" s="136"/>
      <c r="K46904" s="136"/>
      <c r="O46904" s="136"/>
      <c r="T46904" s="136"/>
      <c r="W46904" s="136"/>
      <c r="Z46904" s="136"/>
      <c r="AC46904" s="136"/>
    </row>
    <row r="46905" spans="2:29">
      <c r="B46905" s="136"/>
      <c r="E46905" s="136"/>
      <c r="H46905" s="136"/>
      <c r="K46905" s="136"/>
      <c r="O46905" s="136"/>
      <c r="T46905" s="136"/>
      <c r="W46905" s="136"/>
      <c r="Z46905" s="136"/>
      <c r="AC46905" s="136"/>
    </row>
    <row r="46906" spans="2:29">
      <c r="B46906" s="136"/>
      <c r="E46906" s="136"/>
      <c r="H46906" s="136"/>
      <c r="K46906" s="136"/>
      <c r="O46906" s="136"/>
      <c r="T46906" s="136"/>
      <c r="W46906" s="136"/>
      <c r="Z46906" s="136"/>
      <c r="AC46906" s="136"/>
    </row>
    <row r="46907" spans="2:29">
      <c r="B46907" s="136"/>
      <c r="E46907" s="136"/>
      <c r="H46907" s="136"/>
      <c r="K46907" s="136"/>
      <c r="O46907" s="136"/>
      <c r="T46907" s="136"/>
      <c r="W46907" s="136"/>
      <c r="Z46907" s="136"/>
      <c r="AC46907" s="136"/>
    </row>
    <row r="46908" spans="2:29">
      <c r="B46908" s="136"/>
      <c r="E46908" s="136"/>
      <c r="H46908" s="136"/>
      <c r="K46908" s="136"/>
      <c r="O46908" s="136"/>
      <c r="T46908" s="136"/>
      <c r="W46908" s="136"/>
      <c r="Z46908" s="136"/>
      <c r="AC46908" s="136"/>
    </row>
    <row r="46909" spans="2:29">
      <c r="B46909" s="136"/>
      <c r="E46909" s="136"/>
      <c r="H46909" s="136"/>
      <c r="K46909" s="136"/>
      <c r="O46909" s="136"/>
      <c r="T46909" s="136"/>
      <c r="W46909" s="136"/>
      <c r="Z46909" s="136"/>
      <c r="AC46909" s="136"/>
    </row>
    <row r="46910" spans="2:29">
      <c r="B46910" s="136"/>
      <c r="E46910" s="136"/>
      <c r="H46910" s="136"/>
      <c r="K46910" s="136"/>
      <c r="O46910" s="136"/>
      <c r="T46910" s="136"/>
      <c r="W46910" s="136"/>
      <c r="Z46910" s="136"/>
      <c r="AC46910" s="136"/>
    </row>
    <row r="46911" spans="2:29">
      <c r="B46911" s="136"/>
      <c r="E46911" s="136"/>
      <c r="H46911" s="136"/>
      <c r="K46911" s="136"/>
      <c r="O46911" s="136"/>
      <c r="T46911" s="136"/>
      <c r="W46911" s="136"/>
      <c r="Z46911" s="136"/>
      <c r="AC46911" s="136"/>
    </row>
    <row r="46912" spans="2:29">
      <c r="B46912" s="136"/>
      <c r="E46912" s="136"/>
      <c r="H46912" s="136"/>
      <c r="K46912" s="136"/>
      <c r="O46912" s="136"/>
      <c r="T46912" s="136"/>
      <c r="W46912" s="136"/>
      <c r="Z46912" s="136"/>
      <c r="AC46912" s="136"/>
    </row>
    <row r="46913" spans="2:29">
      <c r="B46913" s="136"/>
      <c r="E46913" s="136"/>
      <c r="H46913" s="136"/>
      <c r="K46913" s="136"/>
      <c r="O46913" s="136"/>
      <c r="T46913" s="136"/>
      <c r="W46913" s="136"/>
      <c r="Z46913" s="136"/>
      <c r="AC46913" s="136"/>
    </row>
    <row r="46914" spans="2:29">
      <c r="B46914" s="136"/>
      <c r="E46914" s="136"/>
      <c r="H46914" s="136"/>
      <c r="K46914" s="136"/>
      <c r="O46914" s="136"/>
      <c r="T46914" s="136"/>
      <c r="W46914" s="136"/>
      <c r="Z46914" s="136"/>
      <c r="AC46914" s="136"/>
    </row>
    <row r="46915" spans="2:29">
      <c r="B46915" s="136"/>
      <c r="E46915" s="136"/>
      <c r="H46915" s="136"/>
      <c r="K46915" s="136"/>
      <c r="O46915" s="136"/>
      <c r="T46915" s="136"/>
      <c r="W46915" s="136"/>
      <c r="Z46915" s="136"/>
      <c r="AC46915" s="136"/>
    </row>
    <row r="46916" spans="2:29">
      <c r="B46916" s="136"/>
      <c r="E46916" s="136"/>
      <c r="H46916" s="136"/>
      <c r="K46916" s="136"/>
      <c r="O46916" s="136"/>
      <c r="T46916" s="136"/>
      <c r="W46916" s="136"/>
      <c r="Z46916" s="136"/>
      <c r="AC46916" s="136"/>
    </row>
    <row r="46917" spans="2:29">
      <c r="B46917" s="136"/>
      <c r="E46917" s="136"/>
      <c r="H46917" s="136"/>
      <c r="K46917" s="136"/>
      <c r="O46917" s="136"/>
      <c r="T46917" s="136"/>
      <c r="W46917" s="136"/>
      <c r="Z46917" s="136"/>
      <c r="AC46917" s="136"/>
    </row>
    <row r="46918" spans="2:29">
      <c r="B46918" s="136"/>
      <c r="E46918" s="136"/>
      <c r="H46918" s="136"/>
      <c r="K46918" s="136"/>
      <c r="O46918" s="136"/>
      <c r="T46918" s="136"/>
      <c r="W46918" s="136"/>
      <c r="Z46918" s="136"/>
      <c r="AC46918" s="136"/>
    </row>
    <row r="46919" spans="2:29">
      <c r="B46919" s="136"/>
      <c r="E46919" s="136"/>
      <c r="H46919" s="136"/>
      <c r="K46919" s="136"/>
      <c r="O46919" s="136"/>
      <c r="T46919" s="136"/>
      <c r="W46919" s="136"/>
      <c r="Z46919" s="136"/>
      <c r="AC46919" s="136"/>
    </row>
    <row r="46920" spans="2:29">
      <c r="B46920" s="136"/>
      <c r="E46920" s="136"/>
      <c r="H46920" s="136"/>
      <c r="K46920" s="136"/>
      <c r="O46920" s="136"/>
      <c r="T46920" s="136"/>
      <c r="W46920" s="136"/>
      <c r="Z46920" s="136"/>
      <c r="AC46920" s="136"/>
    </row>
    <row r="46921" spans="2:29">
      <c r="B46921" s="136"/>
      <c r="E46921" s="136"/>
      <c r="H46921" s="136"/>
      <c r="K46921" s="136"/>
      <c r="O46921" s="136"/>
      <c r="T46921" s="136"/>
      <c r="W46921" s="136"/>
      <c r="Z46921" s="136"/>
      <c r="AC46921" s="136"/>
    </row>
    <row r="46922" spans="2:29">
      <c r="B46922" s="136"/>
      <c r="E46922" s="136"/>
      <c r="H46922" s="136"/>
      <c r="K46922" s="136"/>
      <c r="O46922" s="136"/>
      <c r="T46922" s="136"/>
      <c r="W46922" s="136"/>
      <c r="Z46922" s="136"/>
      <c r="AC46922" s="136"/>
    </row>
    <row r="46923" spans="2:29">
      <c r="B46923" s="136"/>
      <c r="E46923" s="136"/>
      <c r="H46923" s="136"/>
      <c r="K46923" s="136"/>
      <c r="O46923" s="136"/>
      <c r="T46923" s="136"/>
      <c r="W46923" s="136"/>
      <c r="Z46923" s="136"/>
      <c r="AC46923" s="136"/>
    </row>
    <row r="46924" spans="2:29">
      <c r="B46924" s="136"/>
      <c r="E46924" s="136"/>
      <c r="H46924" s="136"/>
      <c r="K46924" s="136"/>
      <c r="O46924" s="136"/>
      <c r="T46924" s="136"/>
      <c r="W46924" s="136"/>
      <c r="Z46924" s="136"/>
      <c r="AC46924" s="136"/>
    </row>
    <row r="46925" spans="2:29">
      <c r="B46925" s="136"/>
      <c r="E46925" s="136"/>
      <c r="H46925" s="136"/>
      <c r="K46925" s="136"/>
      <c r="O46925" s="136"/>
      <c r="T46925" s="136"/>
      <c r="W46925" s="136"/>
      <c r="Z46925" s="136"/>
      <c r="AC46925" s="136"/>
    </row>
    <row r="46926" spans="2:29">
      <c r="B46926" s="136"/>
      <c r="E46926" s="136"/>
      <c r="H46926" s="136"/>
      <c r="K46926" s="136"/>
      <c r="O46926" s="136"/>
      <c r="T46926" s="136"/>
      <c r="W46926" s="136"/>
      <c r="Z46926" s="136"/>
      <c r="AC46926" s="136"/>
    </row>
    <row r="46927" spans="2:29">
      <c r="B46927" s="136"/>
      <c r="E46927" s="136"/>
      <c r="H46927" s="136"/>
      <c r="K46927" s="136"/>
      <c r="O46927" s="136"/>
      <c r="T46927" s="136"/>
      <c r="W46927" s="136"/>
      <c r="Z46927" s="136"/>
      <c r="AC46927" s="136"/>
    </row>
    <row r="46928" spans="2:29">
      <c r="B46928" s="136"/>
      <c r="E46928" s="136"/>
      <c r="H46928" s="136"/>
      <c r="K46928" s="136"/>
      <c r="O46928" s="136"/>
      <c r="T46928" s="136"/>
      <c r="W46928" s="136"/>
      <c r="Z46928" s="136"/>
      <c r="AC46928" s="136"/>
    </row>
    <row r="46929" spans="2:29">
      <c r="B46929" s="136"/>
      <c r="E46929" s="136"/>
      <c r="H46929" s="136"/>
      <c r="K46929" s="136"/>
      <c r="O46929" s="136"/>
      <c r="T46929" s="136"/>
      <c r="W46929" s="136"/>
      <c r="Z46929" s="136"/>
      <c r="AC46929" s="136"/>
    </row>
    <row r="46930" spans="2:29">
      <c r="B46930" s="136"/>
      <c r="E46930" s="136"/>
      <c r="H46930" s="136"/>
      <c r="K46930" s="136"/>
      <c r="O46930" s="136"/>
      <c r="T46930" s="136"/>
      <c r="W46930" s="136"/>
      <c r="Z46930" s="136"/>
      <c r="AC46930" s="136"/>
    </row>
    <row r="46931" spans="2:29">
      <c r="B46931" s="136"/>
      <c r="E46931" s="136"/>
      <c r="H46931" s="136"/>
      <c r="K46931" s="136"/>
      <c r="O46931" s="136"/>
      <c r="T46931" s="136"/>
      <c r="W46931" s="136"/>
      <c r="Z46931" s="136"/>
      <c r="AC46931" s="136"/>
    </row>
    <row r="46932" spans="2:29">
      <c r="B46932" s="136"/>
      <c r="E46932" s="136"/>
      <c r="H46932" s="136"/>
      <c r="K46932" s="136"/>
      <c r="O46932" s="136"/>
      <c r="T46932" s="136"/>
      <c r="W46932" s="136"/>
      <c r="Z46932" s="136"/>
      <c r="AC46932" s="136"/>
    </row>
    <row r="46933" spans="2:29">
      <c r="B46933" s="136"/>
      <c r="E46933" s="136"/>
      <c r="H46933" s="136"/>
      <c r="K46933" s="136"/>
      <c r="O46933" s="136"/>
      <c r="T46933" s="136"/>
      <c r="W46933" s="136"/>
      <c r="Z46933" s="136"/>
      <c r="AC46933" s="136"/>
    </row>
    <row r="46934" spans="2:29">
      <c r="B46934" s="136"/>
      <c r="E46934" s="136"/>
      <c r="H46934" s="136"/>
      <c r="K46934" s="136"/>
      <c r="O46934" s="136"/>
      <c r="T46934" s="136"/>
      <c r="W46934" s="136"/>
      <c r="Z46934" s="136"/>
      <c r="AC46934" s="136"/>
    </row>
    <row r="46935" spans="2:29">
      <c r="B46935" s="136"/>
      <c r="E46935" s="136"/>
      <c r="H46935" s="136"/>
      <c r="K46935" s="136"/>
      <c r="O46935" s="136"/>
      <c r="T46935" s="136"/>
      <c r="W46935" s="136"/>
      <c r="Z46935" s="136"/>
      <c r="AC46935" s="136"/>
    </row>
    <row r="46936" spans="2:29">
      <c r="B46936" s="136"/>
      <c r="E46936" s="136"/>
      <c r="H46936" s="136"/>
      <c r="K46936" s="136"/>
      <c r="O46936" s="136"/>
      <c r="T46936" s="136"/>
      <c r="W46936" s="136"/>
      <c r="Z46936" s="136"/>
      <c r="AC46936" s="136"/>
    </row>
    <row r="46937" spans="2:29">
      <c r="B46937" s="136"/>
      <c r="E46937" s="136"/>
      <c r="H46937" s="136"/>
      <c r="K46937" s="136"/>
      <c r="O46937" s="136"/>
      <c r="T46937" s="136"/>
      <c r="W46937" s="136"/>
      <c r="Z46937" s="136"/>
      <c r="AC46937" s="136"/>
    </row>
    <row r="46938" spans="2:29">
      <c r="B46938" s="136"/>
      <c r="E46938" s="136"/>
      <c r="H46938" s="136"/>
      <c r="K46938" s="136"/>
      <c r="O46938" s="136"/>
      <c r="T46938" s="136"/>
      <c r="W46938" s="136"/>
      <c r="Z46938" s="136"/>
      <c r="AC46938" s="136"/>
    </row>
    <row r="46939" spans="2:29">
      <c r="B46939" s="136"/>
      <c r="E46939" s="136"/>
      <c r="H46939" s="136"/>
      <c r="K46939" s="136"/>
      <c r="O46939" s="136"/>
      <c r="T46939" s="136"/>
      <c r="W46939" s="136"/>
      <c r="Z46939" s="136"/>
      <c r="AC46939" s="136"/>
    </row>
    <row r="46940" spans="2:29">
      <c r="B46940" s="136"/>
      <c r="E46940" s="136"/>
      <c r="H46940" s="136"/>
      <c r="K46940" s="136"/>
      <c r="O46940" s="136"/>
      <c r="T46940" s="136"/>
      <c r="W46940" s="136"/>
      <c r="Z46940" s="136"/>
      <c r="AC46940" s="136"/>
    </row>
    <row r="46941" spans="2:29">
      <c r="B46941" s="136"/>
      <c r="E46941" s="136"/>
      <c r="H46941" s="136"/>
      <c r="K46941" s="136"/>
      <c r="O46941" s="136"/>
      <c r="T46941" s="136"/>
      <c r="W46941" s="136"/>
      <c r="Z46941" s="136"/>
      <c r="AC46941" s="136"/>
    </row>
    <row r="46942" spans="2:29">
      <c r="B46942" s="136"/>
      <c r="E46942" s="136"/>
      <c r="H46942" s="136"/>
      <c r="K46942" s="136"/>
      <c r="O46942" s="136"/>
      <c r="T46942" s="136"/>
      <c r="W46942" s="136"/>
      <c r="Z46942" s="136"/>
      <c r="AC46942" s="136"/>
    </row>
    <row r="46943" spans="2:29">
      <c r="B46943" s="136"/>
      <c r="E46943" s="136"/>
      <c r="H46943" s="136"/>
      <c r="K46943" s="136"/>
      <c r="O46943" s="136"/>
      <c r="T46943" s="136"/>
      <c r="W46943" s="136"/>
      <c r="Z46943" s="136"/>
      <c r="AC46943" s="136"/>
    </row>
    <row r="46944" spans="2:29">
      <c r="B46944" s="136"/>
      <c r="E46944" s="136"/>
      <c r="H46944" s="136"/>
      <c r="K46944" s="136"/>
      <c r="O46944" s="136"/>
      <c r="T46944" s="136"/>
      <c r="W46944" s="136"/>
      <c r="Z46944" s="136"/>
      <c r="AC46944" s="136"/>
    </row>
    <row r="46945" spans="2:29">
      <c r="B46945" s="136"/>
      <c r="E46945" s="136"/>
      <c r="H46945" s="136"/>
      <c r="K46945" s="136"/>
      <c r="O46945" s="136"/>
      <c r="T46945" s="136"/>
      <c r="W46945" s="136"/>
      <c r="Z46945" s="136"/>
      <c r="AC46945" s="136"/>
    </row>
    <row r="46946" spans="2:29">
      <c r="B46946" s="136"/>
      <c r="E46946" s="136"/>
      <c r="H46946" s="136"/>
      <c r="K46946" s="136"/>
      <c r="O46946" s="136"/>
      <c r="T46946" s="136"/>
      <c r="W46946" s="136"/>
      <c r="Z46946" s="136"/>
      <c r="AC46946" s="136"/>
    </row>
    <row r="46947" spans="2:29">
      <c r="B46947" s="136"/>
      <c r="E46947" s="136"/>
      <c r="H46947" s="136"/>
      <c r="K46947" s="136"/>
      <c r="O46947" s="136"/>
      <c r="T46947" s="136"/>
      <c r="W46947" s="136"/>
      <c r="Z46947" s="136"/>
      <c r="AC46947" s="136"/>
    </row>
    <row r="46948" spans="2:29">
      <c r="B46948" s="136"/>
      <c r="E46948" s="136"/>
      <c r="H46948" s="136"/>
      <c r="K46948" s="136"/>
      <c r="O46948" s="136"/>
      <c r="T46948" s="136"/>
      <c r="W46948" s="136"/>
      <c r="Z46948" s="136"/>
      <c r="AC46948" s="136"/>
    </row>
    <row r="46949" spans="2:29">
      <c r="B46949" s="136"/>
      <c r="E46949" s="136"/>
      <c r="H46949" s="136"/>
      <c r="K46949" s="136"/>
      <c r="O46949" s="136"/>
      <c r="T46949" s="136"/>
      <c r="W46949" s="136"/>
      <c r="Z46949" s="136"/>
      <c r="AC46949" s="136"/>
    </row>
    <row r="46950" spans="2:29">
      <c r="B46950" s="136"/>
      <c r="E46950" s="136"/>
      <c r="H46950" s="136"/>
      <c r="K46950" s="136"/>
      <c r="O46950" s="136"/>
      <c r="T46950" s="136"/>
      <c r="W46950" s="136"/>
      <c r="Z46950" s="136"/>
      <c r="AC46950" s="136"/>
    </row>
    <row r="46951" spans="2:29">
      <c r="B46951" s="136"/>
      <c r="E46951" s="136"/>
      <c r="H46951" s="136"/>
      <c r="K46951" s="136"/>
      <c r="O46951" s="136"/>
      <c r="T46951" s="136"/>
      <c r="W46951" s="136"/>
      <c r="Z46951" s="136"/>
      <c r="AC46951" s="136"/>
    </row>
    <row r="46952" spans="2:29">
      <c r="B46952" s="136"/>
      <c r="E46952" s="136"/>
      <c r="H46952" s="136"/>
      <c r="K46952" s="136"/>
      <c r="O46952" s="136"/>
      <c r="T46952" s="136"/>
      <c r="W46952" s="136"/>
      <c r="Z46952" s="136"/>
      <c r="AC46952" s="136"/>
    </row>
    <row r="46953" spans="2:29">
      <c r="B46953" s="136"/>
      <c r="E46953" s="136"/>
      <c r="H46953" s="136"/>
      <c r="K46953" s="136"/>
      <c r="O46953" s="136"/>
      <c r="T46953" s="136"/>
      <c r="W46953" s="136"/>
      <c r="Z46953" s="136"/>
      <c r="AC46953" s="136"/>
    </row>
    <row r="46954" spans="2:29">
      <c r="B46954" s="136"/>
      <c r="E46954" s="136"/>
      <c r="H46954" s="136"/>
      <c r="K46954" s="136"/>
      <c r="O46954" s="136"/>
      <c r="T46954" s="136"/>
      <c r="W46954" s="136"/>
      <c r="Z46954" s="136"/>
      <c r="AC46954" s="136"/>
    </row>
    <row r="46955" spans="2:29">
      <c r="B46955" s="136"/>
      <c r="E46955" s="136"/>
      <c r="H46955" s="136"/>
      <c r="K46955" s="136"/>
      <c r="O46955" s="136"/>
      <c r="T46955" s="136"/>
      <c r="W46955" s="136"/>
      <c r="Z46955" s="136"/>
      <c r="AC46955" s="136"/>
    </row>
    <row r="46956" spans="2:29">
      <c r="B46956" s="136"/>
      <c r="E46956" s="136"/>
      <c r="H46956" s="136"/>
      <c r="K46956" s="136"/>
      <c r="O46956" s="136"/>
      <c r="T46956" s="136"/>
      <c r="W46956" s="136"/>
      <c r="Z46956" s="136"/>
      <c r="AC46956" s="136"/>
    </row>
    <row r="46957" spans="2:29">
      <c r="B46957" s="136"/>
      <c r="E46957" s="136"/>
      <c r="H46957" s="136"/>
      <c r="K46957" s="136"/>
      <c r="O46957" s="136"/>
      <c r="T46957" s="136"/>
      <c r="W46957" s="136"/>
      <c r="Z46957" s="136"/>
      <c r="AC46957" s="136"/>
    </row>
    <row r="46958" spans="2:29">
      <c r="B46958" s="136"/>
      <c r="E46958" s="136"/>
      <c r="H46958" s="136"/>
      <c r="K46958" s="136"/>
      <c r="O46958" s="136"/>
      <c r="T46958" s="136"/>
      <c r="W46958" s="136"/>
      <c r="Z46958" s="136"/>
      <c r="AC46958" s="136"/>
    </row>
    <row r="46959" spans="2:29">
      <c r="B46959" s="136"/>
      <c r="E46959" s="136"/>
      <c r="H46959" s="136"/>
      <c r="K46959" s="136"/>
      <c r="O46959" s="136"/>
      <c r="T46959" s="136"/>
      <c r="W46959" s="136"/>
      <c r="Z46959" s="136"/>
      <c r="AC46959" s="136"/>
    </row>
    <row r="46960" spans="2:29">
      <c r="B46960" s="136"/>
      <c r="E46960" s="136"/>
      <c r="H46960" s="136"/>
      <c r="K46960" s="136"/>
      <c r="O46960" s="136"/>
      <c r="T46960" s="136"/>
      <c r="W46960" s="136"/>
      <c r="Z46960" s="136"/>
      <c r="AC46960" s="136"/>
    </row>
    <row r="46961" spans="2:29">
      <c r="B46961" s="136"/>
      <c r="E46961" s="136"/>
      <c r="H46961" s="136"/>
      <c r="K46961" s="136"/>
      <c r="O46961" s="136"/>
      <c r="T46961" s="136"/>
      <c r="W46961" s="136"/>
      <c r="Z46961" s="136"/>
      <c r="AC46961" s="136"/>
    </row>
    <row r="46962" spans="2:29">
      <c r="B46962" s="136"/>
      <c r="E46962" s="136"/>
      <c r="H46962" s="136"/>
      <c r="K46962" s="136"/>
      <c r="O46962" s="136"/>
      <c r="T46962" s="136"/>
      <c r="W46962" s="136"/>
      <c r="Z46962" s="136"/>
      <c r="AC46962" s="136"/>
    </row>
    <row r="46963" spans="2:29">
      <c r="B46963" s="136"/>
      <c r="E46963" s="136"/>
      <c r="H46963" s="136"/>
      <c r="K46963" s="136"/>
      <c r="O46963" s="136"/>
      <c r="T46963" s="136"/>
      <c r="W46963" s="136"/>
      <c r="Z46963" s="136"/>
      <c r="AC46963" s="136"/>
    </row>
    <row r="46964" spans="2:29">
      <c r="B46964" s="136"/>
      <c r="E46964" s="136"/>
      <c r="H46964" s="136"/>
      <c r="K46964" s="136"/>
      <c r="O46964" s="136"/>
      <c r="T46964" s="136"/>
      <c r="W46964" s="136"/>
      <c r="Z46964" s="136"/>
      <c r="AC46964" s="136"/>
    </row>
    <row r="46965" spans="2:29">
      <c r="B46965" s="136"/>
      <c r="E46965" s="136"/>
      <c r="H46965" s="136"/>
      <c r="K46965" s="136"/>
      <c r="O46965" s="136"/>
      <c r="T46965" s="136"/>
      <c r="W46965" s="136"/>
      <c r="Z46965" s="136"/>
      <c r="AC46965" s="136"/>
    </row>
    <row r="46966" spans="2:29">
      <c r="B46966" s="136"/>
      <c r="E46966" s="136"/>
      <c r="H46966" s="136"/>
      <c r="K46966" s="136"/>
      <c r="O46966" s="136"/>
      <c r="T46966" s="136"/>
      <c r="W46966" s="136"/>
      <c r="Z46966" s="136"/>
      <c r="AC46966" s="136"/>
    </row>
    <row r="46967" spans="2:29">
      <c r="B46967" s="136"/>
      <c r="E46967" s="136"/>
      <c r="H46967" s="136"/>
      <c r="K46967" s="136"/>
      <c r="O46967" s="136"/>
      <c r="T46967" s="136"/>
      <c r="W46967" s="136"/>
      <c r="Z46967" s="136"/>
      <c r="AC46967" s="136"/>
    </row>
    <row r="46968" spans="2:29">
      <c r="B46968" s="136"/>
      <c r="E46968" s="136"/>
      <c r="H46968" s="136"/>
      <c r="K46968" s="136"/>
      <c r="O46968" s="136"/>
      <c r="T46968" s="136"/>
      <c r="W46968" s="136"/>
      <c r="Z46968" s="136"/>
      <c r="AC46968" s="136"/>
    </row>
    <row r="46969" spans="2:29">
      <c r="B46969" s="136"/>
      <c r="E46969" s="136"/>
      <c r="H46969" s="136"/>
      <c r="K46969" s="136"/>
      <c r="O46969" s="136"/>
      <c r="T46969" s="136"/>
      <c r="W46969" s="136"/>
      <c r="Z46969" s="136"/>
      <c r="AC46969" s="136"/>
    </row>
    <row r="46970" spans="2:29">
      <c r="B46970" s="136"/>
      <c r="E46970" s="136"/>
      <c r="H46970" s="136"/>
      <c r="K46970" s="136"/>
      <c r="O46970" s="136"/>
      <c r="T46970" s="136"/>
      <c r="W46970" s="136"/>
      <c r="Z46970" s="136"/>
      <c r="AC46970" s="136"/>
    </row>
    <row r="46971" spans="2:29">
      <c r="B46971" s="136"/>
      <c r="E46971" s="136"/>
      <c r="H46971" s="136"/>
      <c r="K46971" s="136"/>
      <c r="O46971" s="136"/>
      <c r="T46971" s="136"/>
      <c r="W46971" s="136"/>
      <c r="Z46971" s="136"/>
      <c r="AC46971" s="136"/>
    </row>
    <row r="46972" spans="2:29">
      <c r="B46972" s="136"/>
      <c r="E46972" s="136"/>
      <c r="H46972" s="136"/>
      <c r="K46972" s="136"/>
      <c r="O46972" s="136"/>
      <c r="T46972" s="136"/>
      <c r="W46972" s="136"/>
      <c r="Z46972" s="136"/>
      <c r="AC46972" s="136"/>
    </row>
    <row r="46973" spans="2:29">
      <c r="B46973" s="136"/>
      <c r="E46973" s="136"/>
      <c r="H46973" s="136"/>
      <c r="K46973" s="136"/>
      <c r="O46973" s="136"/>
      <c r="T46973" s="136"/>
      <c r="W46973" s="136"/>
      <c r="Z46973" s="136"/>
      <c r="AC46973" s="136"/>
    </row>
    <row r="46974" spans="2:29">
      <c r="B46974" s="136"/>
      <c r="E46974" s="136"/>
      <c r="H46974" s="136"/>
      <c r="K46974" s="136"/>
      <c r="O46974" s="136"/>
      <c r="T46974" s="136"/>
      <c r="W46974" s="136"/>
      <c r="Z46974" s="136"/>
      <c r="AC46974" s="136"/>
    </row>
    <row r="46975" spans="2:29">
      <c r="B46975" s="136"/>
      <c r="E46975" s="136"/>
      <c r="H46975" s="136"/>
      <c r="K46975" s="136"/>
      <c r="O46975" s="136"/>
      <c r="T46975" s="136"/>
      <c r="W46975" s="136"/>
      <c r="Z46975" s="136"/>
      <c r="AC46975" s="136"/>
    </row>
    <row r="46976" spans="2:29">
      <c r="B46976" s="136"/>
      <c r="E46976" s="136"/>
      <c r="H46976" s="136"/>
      <c r="K46976" s="136"/>
      <c r="O46976" s="136"/>
      <c r="T46976" s="136"/>
      <c r="W46976" s="136"/>
      <c r="Z46976" s="136"/>
      <c r="AC46976" s="136"/>
    </row>
    <row r="46977" spans="2:29">
      <c r="B46977" s="136"/>
      <c r="E46977" s="136"/>
      <c r="H46977" s="136"/>
      <c r="K46977" s="136"/>
      <c r="O46977" s="136"/>
      <c r="T46977" s="136"/>
      <c r="W46977" s="136"/>
      <c r="Z46977" s="136"/>
      <c r="AC46977" s="136"/>
    </row>
    <row r="46978" spans="2:29">
      <c r="B46978" s="136"/>
      <c r="E46978" s="136"/>
      <c r="H46978" s="136"/>
      <c r="K46978" s="136"/>
      <c r="O46978" s="136"/>
      <c r="T46978" s="136"/>
      <c r="W46978" s="136"/>
      <c r="Z46978" s="136"/>
      <c r="AC46978" s="136"/>
    </row>
    <row r="46979" spans="2:29">
      <c r="B46979" s="136"/>
      <c r="E46979" s="136"/>
      <c r="H46979" s="136"/>
      <c r="K46979" s="136"/>
      <c r="O46979" s="136"/>
      <c r="T46979" s="136"/>
      <c r="W46979" s="136"/>
      <c r="Z46979" s="136"/>
      <c r="AC46979" s="136"/>
    </row>
    <row r="46980" spans="2:29">
      <c r="B46980" s="136"/>
      <c r="E46980" s="136"/>
      <c r="H46980" s="136"/>
      <c r="K46980" s="136"/>
      <c r="O46980" s="136"/>
      <c r="T46980" s="136"/>
      <c r="W46980" s="136"/>
      <c r="Z46980" s="136"/>
      <c r="AC46980" s="136"/>
    </row>
    <row r="46981" spans="2:29">
      <c r="B46981" s="136"/>
      <c r="E46981" s="136"/>
      <c r="H46981" s="136"/>
      <c r="K46981" s="136"/>
      <c r="O46981" s="136"/>
      <c r="T46981" s="136"/>
      <c r="W46981" s="136"/>
      <c r="Z46981" s="136"/>
      <c r="AC46981" s="136"/>
    </row>
    <row r="46982" spans="2:29">
      <c r="B46982" s="136"/>
      <c r="E46982" s="136"/>
      <c r="H46982" s="136"/>
      <c r="K46982" s="136"/>
      <c r="O46982" s="136"/>
      <c r="T46982" s="136"/>
      <c r="W46982" s="136"/>
      <c r="Z46982" s="136"/>
      <c r="AC46982" s="136"/>
    </row>
    <row r="46983" spans="2:29">
      <c r="B46983" s="136"/>
      <c r="E46983" s="136"/>
      <c r="H46983" s="136"/>
      <c r="K46983" s="136"/>
      <c r="O46983" s="136"/>
      <c r="T46983" s="136"/>
      <c r="W46983" s="136"/>
      <c r="Z46983" s="136"/>
      <c r="AC46983" s="136"/>
    </row>
    <row r="46984" spans="2:29">
      <c r="B46984" s="136"/>
      <c r="E46984" s="136"/>
      <c r="H46984" s="136"/>
      <c r="K46984" s="136"/>
      <c r="O46984" s="136"/>
      <c r="T46984" s="136"/>
      <c r="W46984" s="136"/>
      <c r="Z46984" s="136"/>
      <c r="AC46984" s="136"/>
    </row>
    <row r="46985" spans="2:29">
      <c r="B46985" s="136"/>
      <c r="E46985" s="136"/>
      <c r="H46985" s="136"/>
      <c r="K46985" s="136"/>
      <c r="O46985" s="136"/>
      <c r="T46985" s="136"/>
      <c r="W46985" s="136"/>
      <c r="Z46985" s="136"/>
      <c r="AC46985" s="136"/>
    </row>
    <row r="46986" spans="2:29">
      <c r="B46986" s="136"/>
      <c r="E46986" s="136"/>
      <c r="H46986" s="136"/>
      <c r="K46986" s="136"/>
      <c r="O46986" s="136"/>
      <c r="T46986" s="136"/>
      <c r="W46986" s="136"/>
      <c r="Z46986" s="136"/>
      <c r="AC46986" s="136"/>
    </row>
    <row r="46987" spans="2:29">
      <c r="B46987" s="136"/>
      <c r="E46987" s="136"/>
      <c r="H46987" s="136"/>
      <c r="K46987" s="136"/>
      <c r="O46987" s="136"/>
      <c r="T46987" s="136"/>
      <c r="W46987" s="136"/>
      <c r="Z46987" s="136"/>
      <c r="AC46987" s="136"/>
    </row>
    <row r="46988" spans="2:29">
      <c r="B46988" s="136"/>
      <c r="E46988" s="136"/>
      <c r="H46988" s="136"/>
      <c r="K46988" s="136"/>
      <c r="O46988" s="136"/>
      <c r="T46988" s="136"/>
      <c r="W46988" s="136"/>
      <c r="Z46988" s="136"/>
      <c r="AC46988" s="136"/>
    </row>
    <row r="46989" spans="2:29">
      <c r="B46989" s="136"/>
      <c r="E46989" s="136"/>
      <c r="H46989" s="136"/>
      <c r="K46989" s="136"/>
      <c r="O46989" s="136"/>
      <c r="T46989" s="136"/>
      <c r="W46989" s="136"/>
      <c r="Z46989" s="136"/>
      <c r="AC46989" s="136"/>
    </row>
    <row r="46990" spans="2:29">
      <c r="B46990" s="136"/>
      <c r="E46990" s="136"/>
      <c r="H46990" s="136"/>
      <c r="K46990" s="136"/>
      <c r="O46990" s="136"/>
      <c r="T46990" s="136"/>
      <c r="W46990" s="136"/>
      <c r="Z46990" s="136"/>
      <c r="AC46990" s="136"/>
    </row>
    <row r="46991" spans="2:29">
      <c r="B46991" s="136"/>
      <c r="E46991" s="136"/>
      <c r="H46991" s="136"/>
      <c r="K46991" s="136"/>
      <c r="O46991" s="136"/>
      <c r="T46991" s="136"/>
      <c r="W46991" s="136"/>
      <c r="Z46991" s="136"/>
      <c r="AC46991" s="136"/>
    </row>
    <row r="46992" spans="2:29">
      <c r="B46992" s="136"/>
      <c r="E46992" s="136"/>
      <c r="H46992" s="136"/>
      <c r="K46992" s="136"/>
      <c r="O46992" s="136"/>
      <c r="T46992" s="136"/>
      <c r="W46992" s="136"/>
      <c r="Z46992" s="136"/>
      <c r="AC46992" s="136"/>
    </row>
    <row r="46993" spans="2:29">
      <c r="B46993" s="136"/>
      <c r="E46993" s="136"/>
      <c r="H46993" s="136"/>
      <c r="K46993" s="136"/>
      <c r="O46993" s="136"/>
      <c r="T46993" s="136"/>
      <c r="W46993" s="136"/>
      <c r="Z46993" s="136"/>
      <c r="AC46993" s="136"/>
    </row>
    <row r="46994" spans="2:29">
      <c r="B46994" s="136"/>
      <c r="E46994" s="136"/>
      <c r="H46994" s="136"/>
      <c r="K46994" s="136"/>
      <c r="O46994" s="136"/>
      <c r="T46994" s="136"/>
      <c r="W46994" s="136"/>
      <c r="Z46994" s="136"/>
      <c r="AC46994" s="136"/>
    </row>
    <row r="46995" spans="2:29">
      <c r="B46995" s="136"/>
      <c r="E46995" s="136"/>
      <c r="H46995" s="136"/>
      <c r="K46995" s="136"/>
      <c r="O46995" s="136"/>
      <c r="T46995" s="136"/>
      <c r="W46995" s="136"/>
      <c r="Z46995" s="136"/>
      <c r="AC46995" s="136"/>
    </row>
    <row r="46996" spans="2:29">
      <c r="B46996" s="136"/>
      <c r="E46996" s="136"/>
      <c r="H46996" s="136"/>
      <c r="K46996" s="136"/>
      <c r="O46996" s="136"/>
      <c r="T46996" s="136"/>
      <c r="W46996" s="136"/>
      <c r="Z46996" s="136"/>
      <c r="AC46996" s="136"/>
    </row>
    <row r="46997" spans="2:29">
      <c r="B46997" s="136"/>
      <c r="E46997" s="136"/>
      <c r="H46997" s="136"/>
      <c r="K46997" s="136"/>
      <c r="O46997" s="136"/>
      <c r="T46997" s="136"/>
      <c r="W46997" s="136"/>
      <c r="Z46997" s="136"/>
      <c r="AC46997" s="136"/>
    </row>
    <row r="46998" spans="2:29">
      <c r="B46998" s="136"/>
      <c r="E46998" s="136"/>
      <c r="H46998" s="136"/>
      <c r="K46998" s="136"/>
      <c r="O46998" s="136"/>
      <c r="T46998" s="136"/>
      <c r="W46998" s="136"/>
      <c r="Z46998" s="136"/>
      <c r="AC46998" s="136"/>
    </row>
    <row r="46999" spans="2:29">
      <c r="B46999" s="136"/>
      <c r="E46999" s="136"/>
      <c r="H46999" s="136"/>
      <c r="K46999" s="136"/>
      <c r="O46999" s="136"/>
      <c r="T46999" s="136"/>
      <c r="W46999" s="136"/>
      <c r="Z46999" s="136"/>
      <c r="AC46999" s="136"/>
    </row>
    <row r="47000" spans="2:29">
      <c r="B47000" s="136"/>
      <c r="E47000" s="136"/>
      <c r="H47000" s="136"/>
      <c r="K47000" s="136"/>
      <c r="O47000" s="136"/>
      <c r="T47000" s="136"/>
      <c r="W47000" s="136"/>
      <c r="Z47000" s="136"/>
      <c r="AC47000" s="136"/>
    </row>
    <row r="47001" spans="2:29">
      <c r="B47001" s="136"/>
      <c r="E47001" s="136"/>
      <c r="H47001" s="136"/>
      <c r="K47001" s="136"/>
      <c r="O47001" s="136"/>
      <c r="T47001" s="136"/>
      <c r="W47001" s="136"/>
      <c r="Z47001" s="136"/>
      <c r="AC47001" s="136"/>
    </row>
    <row r="47002" spans="2:29">
      <c r="B47002" s="136"/>
      <c r="E47002" s="136"/>
      <c r="H47002" s="136"/>
      <c r="K47002" s="136"/>
      <c r="O47002" s="136"/>
      <c r="T47002" s="136"/>
      <c r="W47002" s="136"/>
      <c r="Z47002" s="136"/>
      <c r="AC47002" s="136"/>
    </row>
    <row r="47003" spans="2:29">
      <c r="B47003" s="136"/>
      <c r="E47003" s="136"/>
      <c r="H47003" s="136"/>
      <c r="K47003" s="136"/>
      <c r="O47003" s="136"/>
      <c r="T47003" s="136"/>
      <c r="W47003" s="136"/>
      <c r="Z47003" s="136"/>
      <c r="AC47003" s="136"/>
    </row>
    <row r="47004" spans="2:29">
      <c r="B47004" s="136"/>
      <c r="E47004" s="136"/>
      <c r="H47004" s="136"/>
      <c r="K47004" s="136"/>
      <c r="O47004" s="136"/>
      <c r="T47004" s="136"/>
      <c r="W47004" s="136"/>
      <c r="Z47004" s="136"/>
      <c r="AC47004" s="136"/>
    </row>
    <row r="47005" spans="2:29">
      <c r="B47005" s="136"/>
      <c r="E47005" s="136"/>
      <c r="H47005" s="136"/>
      <c r="K47005" s="136"/>
      <c r="O47005" s="136"/>
      <c r="T47005" s="136"/>
      <c r="W47005" s="136"/>
      <c r="Z47005" s="136"/>
      <c r="AC47005" s="136"/>
    </row>
    <row r="47006" spans="2:29">
      <c r="B47006" s="136"/>
      <c r="E47006" s="136"/>
      <c r="H47006" s="136"/>
      <c r="K47006" s="136"/>
      <c r="O47006" s="136"/>
      <c r="T47006" s="136"/>
      <c r="W47006" s="136"/>
      <c r="Z47006" s="136"/>
      <c r="AC47006" s="136"/>
    </row>
    <row r="47007" spans="2:29">
      <c r="B47007" s="136"/>
      <c r="E47007" s="136"/>
      <c r="H47007" s="136"/>
      <c r="K47007" s="136"/>
      <c r="O47007" s="136"/>
      <c r="T47007" s="136"/>
      <c r="W47007" s="136"/>
      <c r="Z47007" s="136"/>
      <c r="AC47007" s="136"/>
    </row>
    <row r="47008" spans="2:29">
      <c r="B47008" s="136"/>
      <c r="E47008" s="136"/>
      <c r="H47008" s="136"/>
      <c r="K47008" s="136"/>
      <c r="O47008" s="136"/>
      <c r="T47008" s="136"/>
      <c r="W47008" s="136"/>
      <c r="Z47008" s="136"/>
      <c r="AC47008" s="136"/>
    </row>
    <row r="47009" spans="2:29">
      <c r="B47009" s="136"/>
      <c r="E47009" s="136"/>
      <c r="H47009" s="136"/>
      <c r="K47009" s="136"/>
      <c r="O47009" s="136"/>
      <c r="T47009" s="136"/>
      <c r="W47009" s="136"/>
      <c r="Z47009" s="136"/>
      <c r="AC47009" s="136"/>
    </row>
    <row r="47010" spans="2:29">
      <c r="B47010" s="136"/>
      <c r="E47010" s="136"/>
      <c r="H47010" s="136"/>
      <c r="K47010" s="136"/>
      <c r="O47010" s="136"/>
      <c r="T47010" s="136"/>
      <c r="W47010" s="136"/>
      <c r="Z47010" s="136"/>
      <c r="AC47010" s="136"/>
    </row>
    <row r="47011" spans="2:29">
      <c r="B47011" s="136"/>
      <c r="E47011" s="136"/>
      <c r="H47011" s="136"/>
      <c r="K47011" s="136"/>
      <c r="O47011" s="136"/>
      <c r="T47011" s="136"/>
      <c r="W47011" s="136"/>
      <c r="Z47011" s="136"/>
      <c r="AC47011" s="136"/>
    </row>
    <row r="47012" spans="2:29">
      <c r="B47012" s="136"/>
      <c r="E47012" s="136"/>
      <c r="H47012" s="136"/>
      <c r="K47012" s="136"/>
      <c r="O47012" s="136"/>
      <c r="T47012" s="136"/>
      <c r="W47012" s="136"/>
      <c r="Z47012" s="136"/>
      <c r="AC47012" s="136"/>
    </row>
    <row r="47013" spans="2:29">
      <c r="B47013" s="136"/>
      <c r="E47013" s="136"/>
      <c r="H47013" s="136"/>
      <c r="K47013" s="136"/>
      <c r="O47013" s="136"/>
      <c r="T47013" s="136"/>
      <c r="W47013" s="136"/>
      <c r="Z47013" s="136"/>
      <c r="AC47013" s="136"/>
    </row>
    <row r="47014" spans="2:29">
      <c r="B47014" s="136"/>
      <c r="E47014" s="136"/>
      <c r="H47014" s="136"/>
      <c r="K47014" s="136"/>
      <c r="O47014" s="136"/>
      <c r="T47014" s="136"/>
      <c r="W47014" s="136"/>
      <c r="Z47014" s="136"/>
      <c r="AC47014" s="136"/>
    </row>
    <row r="47015" spans="2:29">
      <c r="B47015" s="136"/>
      <c r="E47015" s="136"/>
      <c r="H47015" s="136"/>
      <c r="K47015" s="136"/>
      <c r="O47015" s="136"/>
      <c r="T47015" s="136"/>
      <c r="W47015" s="136"/>
      <c r="Z47015" s="136"/>
      <c r="AC47015" s="136"/>
    </row>
    <row r="47016" spans="2:29">
      <c r="B47016" s="136"/>
      <c r="E47016" s="136"/>
      <c r="H47016" s="136"/>
      <c r="K47016" s="136"/>
      <c r="O47016" s="136"/>
      <c r="T47016" s="136"/>
      <c r="W47016" s="136"/>
      <c r="Z47016" s="136"/>
      <c r="AC47016" s="136"/>
    </row>
    <row r="47017" spans="2:29">
      <c r="B47017" s="136"/>
      <c r="E47017" s="136"/>
      <c r="H47017" s="136"/>
      <c r="K47017" s="136"/>
      <c r="O47017" s="136"/>
      <c r="T47017" s="136"/>
      <c r="W47017" s="136"/>
      <c r="Z47017" s="136"/>
      <c r="AC47017" s="136"/>
    </row>
    <row r="47018" spans="2:29">
      <c r="B47018" s="136"/>
      <c r="E47018" s="136"/>
      <c r="H47018" s="136"/>
      <c r="K47018" s="136"/>
      <c r="O47018" s="136"/>
      <c r="T47018" s="136"/>
      <c r="W47018" s="136"/>
      <c r="Z47018" s="136"/>
      <c r="AC47018" s="136"/>
    </row>
    <row r="47019" spans="2:29">
      <c r="B47019" s="136"/>
      <c r="E47019" s="136"/>
      <c r="H47019" s="136"/>
      <c r="K47019" s="136"/>
      <c r="O47019" s="136"/>
      <c r="T47019" s="136"/>
      <c r="W47019" s="136"/>
      <c r="Z47019" s="136"/>
      <c r="AC47019" s="136"/>
    </row>
    <row r="47020" spans="2:29">
      <c r="B47020" s="136"/>
      <c r="E47020" s="136"/>
      <c r="H47020" s="136"/>
      <c r="K47020" s="136"/>
      <c r="O47020" s="136"/>
      <c r="T47020" s="136"/>
      <c r="W47020" s="136"/>
      <c r="Z47020" s="136"/>
      <c r="AC47020" s="136"/>
    </row>
    <row r="47021" spans="2:29">
      <c r="B47021" s="136"/>
      <c r="E47021" s="136"/>
      <c r="H47021" s="136"/>
      <c r="K47021" s="136"/>
      <c r="O47021" s="136"/>
      <c r="T47021" s="136"/>
      <c r="W47021" s="136"/>
      <c r="Z47021" s="136"/>
      <c r="AC47021" s="136"/>
    </row>
    <row r="47022" spans="2:29">
      <c r="B47022" s="136"/>
      <c r="E47022" s="136"/>
      <c r="H47022" s="136"/>
      <c r="K47022" s="136"/>
      <c r="O47022" s="136"/>
      <c r="T47022" s="136"/>
      <c r="W47022" s="136"/>
      <c r="Z47022" s="136"/>
      <c r="AC47022" s="136"/>
    </row>
    <row r="47023" spans="2:29">
      <c r="B47023" s="136"/>
      <c r="E47023" s="136"/>
      <c r="H47023" s="136"/>
      <c r="K47023" s="136"/>
      <c r="O47023" s="136"/>
      <c r="T47023" s="136"/>
      <c r="W47023" s="136"/>
      <c r="Z47023" s="136"/>
      <c r="AC47023" s="136"/>
    </row>
    <row r="47024" spans="2:29">
      <c r="B47024" s="136"/>
      <c r="E47024" s="136"/>
      <c r="H47024" s="136"/>
      <c r="K47024" s="136"/>
      <c r="O47024" s="136"/>
      <c r="T47024" s="136"/>
      <c r="W47024" s="136"/>
      <c r="Z47024" s="136"/>
      <c r="AC47024" s="136"/>
    </row>
    <row r="47025" spans="2:29">
      <c r="B47025" s="136"/>
      <c r="E47025" s="136"/>
      <c r="H47025" s="136"/>
      <c r="K47025" s="136"/>
      <c r="O47025" s="136"/>
      <c r="T47025" s="136"/>
      <c r="W47025" s="136"/>
      <c r="Z47025" s="136"/>
      <c r="AC47025" s="136"/>
    </row>
    <row r="47026" spans="2:29">
      <c r="B47026" s="136"/>
      <c r="E47026" s="136"/>
      <c r="H47026" s="136"/>
      <c r="K47026" s="136"/>
      <c r="O47026" s="136"/>
      <c r="T47026" s="136"/>
      <c r="W47026" s="136"/>
      <c r="Z47026" s="136"/>
      <c r="AC47026" s="136"/>
    </row>
    <row r="47027" spans="2:29">
      <c r="B47027" s="136"/>
      <c r="E47027" s="136"/>
      <c r="H47027" s="136"/>
      <c r="K47027" s="136"/>
      <c r="O47027" s="136"/>
      <c r="T47027" s="136"/>
      <c r="W47027" s="136"/>
      <c r="Z47027" s="136"/>
      <c r="AC47027" s="136"/>
    </row>
    <row r="47028" spans="2:29">
      <c r="B47028" s="136"/>
      <c r="E47028" s="136"/>
      <c r="H47028" s="136"/>
      <c r="K47028" s="136"/>
      <c r="O47028" s="136"/>
      <c r="T47028" s="136"/>
      <c r="W47028" s="136"/>
      <c r="Z47028" s="136"/>
      <c r="AC47028" s="136"/>
    </row>
    <row r="47029" spans="2:29">
      <c r="B47029" s="136"/>
      <c r="E47029" s="136"/>
      <c r="H47029" s="136"/>
      <c r="K47029" s="136"/>
      <c r="O47029" s="136"/>
      <c r="T47029" s="136"/>
      <c r="W47029" s="136"/>
      <c r="Z47029" s="136"/>
      <c r="AC47029" s="136"/>
    </row>
    <row r="47030" spans="2:29">
      <c r="B47030" s="136"/>
      <c r="E47030" s="136"/>
      <c r="H47030" s="136"/>
      <c r="K47030" s="136"/>
      <c r="O47030" s="136"/>
      <c r="T47030" s="136"/>
      <c r="W47030" s="136"/>
      <c r="Z47030" s="136"/>
      <c r="AC47030" s="136"/>
    </row>
    <row r="47031" spans="2:29">
      <c r="B47031" s="136"/>
      <c r="E47031" s="136"/>
      <c r="H47031" s="136"/>
      <c r="K47031" s="136"/>
      <c r="O47031" s="136"/>
      <c r="T47031" s="136"/>
      <c r="W47031" s="136"/>
      <c r="Z47031" s="136"/>
      <c r="AC47031" s="136"/>
    </row>
    <row r="47032" spans="2:29">
      <c r="B47032" s="136"/>
      <c r="E47032" s="136"/>
      <c r="H47032" s="136"/>
      <c r="K47032" s="136"/>
      <c r="O47032" s="136"/>
      <c r="T47032" s="136"/>
      <c r="W47032" s="136"/>
      <c r="Z47032" s="136"/>
      <c r="AC47032" s="136"/>
    </row>
    <row r="47033" spans="2:29">
      <c r="B47033" s="136"/>
      <c r="E47033" s="136"/>
      <c r="H47033" s="136"/>
      <c r="K47033" s="136"/>
      <c r="O47033" s="136"/>
      <c r="T47033" s="136"/>
      <c r="W47033" s="136"/>
      <c r="Z47033" s="136"/>
      <c r="AC47033" s="136"/>
    </row>
    <row r="47034" spans="2:29">
      <c r="B47034" s="136"/>
      <c r="E47034" s="136"/>
      <c r="H47034" s="136"/>
      <c r="K47034" s="136"/>
      <c r="O47034" s="136"/>
      <c r="T47034" s="136"/>
      <c r="W47034" s="136"/>
      <c r="Z47034" s="136"/>
      <c r="AC47034" s="136"/>
    </row>
    <row r="47035" spans="2:29">
      <c r="B47035" s="136"/>
      <c r="E47035" s="136"/>
      <c r="H47035" s="136"/>
      <c r="K47035" s="136"/>
      <c r="O47035" s="136"/>
      <c r="T47035" s="136"/>
      <c r="W47035" s="136"/>
      <c r="Z47035" s="136"/>
      <c r="AC47035" s="136"/>
    </row>
    <row r="47036" spans="2:29">
      <c r="B47036" s="136"/>
      <c r="E47036" s="136"/>
      <c r="H47036" s="136"/>
      <c r="K47036" s="136"/>
      <c r="O47036" s="136"/>
      <c r="T47036" s="136"/>
      <c r="W47036" s="136"/>
      <c r="Z47036" s="136"/>
      <c r="AC47036" s="136"/>
    </row>
    <row r="47037" spans="2:29">
      <c r="B47037" s="136"/>
      <c r="E47037" s="136"/>
      <c r="H47037" s="136"/>
      <c r="K47037" s="136"/>
      <c r="O47037" s="136"/>
      <c r="T47037" s="136"/>
      <c r="W47037" s="136"/>
      <c r="Z47037" s="136"/>
      <c r="AC47037" s="136"/>
    </row>
    <row r="47038" spans="2:29">
      <c r="B47038" s="136"/>
      <c r="E47038" s="136"/>
      <c r="H47038" s="136"/>
      <c r="K47038" s="136"/>
      <c r="O47038" s="136"/>
      <c r="T47038" s="136"/>
      <c r="W47038" s="136"/>
      <c r="Z47038" s="136"/>
      <c r="AC47038" s="136"/>
    </row>
    <row r="47039" spans="2:29">
      <c r="B47039" s="136"/>
      <c r="E47039" s="136"/>
      <c r="H47039" s="136"/>
      <c r="K47039" s="136"/>
      <c r="O47039" s="136"/>
      <c r="T47039" s="136"/>
      <c r="W47039" s="136"/>
      <c r="Z47039" s="136"/>
      <c r="AC47039" s="136"/>
    </row>
    <row r="47040" spans="2:29">
      <c r="B47040" s="136"/>
      <c r="E47040" s="136"/>
      <c r="H47040" s="136"/>
      <c r="K47040" s="136"/>
      <c r="O47040" s="136"/>
      <c r="T47040" s="136"/>
      <c r="W47040" s="136"/>
      <c r="Z47040" s="136"/>
      <c r="AC47040" s="136"/>
    </row>
    <row r="47041" spans="2:29">
      <c r="B47041" s="136"/>
      <c r="E47041" s="136"/>
      <c r="H47041" s="136"/>
      <c r="K47041" s="136"/>
      <c r="O47041" s="136"/>
      <c r="T47041" s="136"/>
      <c r="W47041" s="136"/>
      <c r="Z47041" s="136"/>
      <c r="AC47041" s="136"/>
    </row>
    <row r="47042" spans="2:29">
      <c r="B47042" s="136"/>
      <c r="E47042" s="136"/>
      <c r="H47042" s="136"/>
      <c r="K47042" s="136"/>
      <c r="O47042" s="136"/>
      <c r="T47042" s="136"/>
      <c r="W47042" s="136"/>
      <c r="Z47042" s="136"/>
      <c r="AC47042" s="136"/>
    </row>
    <row r="47043" spans="2:29">
      <c r="B47043" s="136"/>
      <c r="E47043" s="136"/>
      <c r="H47043" s="136"/>
      <c r="K47043" s="136"/>
      <c r="O47043" s="136"/>
      <c r="T47043" s="136"/>
      <c r="W47043" s="136"/>
      <c r="Z47043" s="136"/>
      <c r="AC47043" s="136"/>
    </row>
    <row r="47044" spans="2:29">
      <c r="B47044" s="136"/>
      <c r="E47044" s="136"/>
      <c r="H47044" s="136"/>
      <c r="K47044" s="136"/>
      <c r="O47044" s="136"/>
      <c r="T47044" s="136"/>
      <c r="W47044" s="136"/>
      <c r="Z47044" s="136"/>
      <c r="AC47044" s="136"/>
    </row>
    <row r="47045" spans="2:29">
      <c r="B47045" s="136"/>
      <c r="E47045" s="136"/>
      <c r="H47045" s="136"/>
      <c r="K47045" s="136"/>
      <c r="O47045" s="136"/>
      <c r="T47045" s="136"/>
      <c r="W47045" s="136"/>
      <c r="Z47045" s="136"/>
      <c r="AC47045" s="136"/>
    </row>
    <row r="47046" spans="2:29">
      <c r="B47046" s="136"/>
      <c r="E47046" s="136"/>
      <c r="H47046" s="136"/>
      <c r="K47046" s="136"/>
      <c r="O47046" s="136"/>
      <c r="T47046" s="136"/>
      <c r="W47046" s="136"/>
      <c r="Z47046" s="136"/>
      <c r="AC47046" s="136"/>
    </row>
    <row r="47047" spans="2:29">
      <c r="B47047" s="136"/>
      <c r="E47047" s="136"/>
      <c r="H47047" s="136"/>
      <c r="K47047" s="136"/>
      <c r="O47047" s="136"/>
      <c r="T47047" s="136"/>
      <c r="W47047" s="136"/>
      <c r="Z47047" s="136"/>
      <c r="AC47047" s="136"/>
    </row>
    <row r="47048" spans="2:29">
      <c r="B47048" s="136"/>
      <c r="E47048" s="136"/>
      <c r="H47048" s="136"/>
      <c r="K47048" s="136"/>
      <c r="O47048" s="136"/>
      <c r="T47048" s="136"/>
      <c r="W47048" s="136"/>
      <c r="Z47048" s="136"/>
      <c r="AC47048" s="136"/>
    </row>
    <row r="47049" spans="2:29">
      <c r="B47049" s="136"/>
      <c r="E47049" s="136"/>
      <c r="H47049" s="136"/>
      <c r="K47049" s="136"/>
      <c r="O47049" s="136"/>
      <c r="T47049" s="136"/>
      <c r="W47049" s="136"/>
      <c r="Z47049" s="136"/>
      <c r="AC47049" s="136"/>
    </row>
    <row r="47050" spans="2:29">
      <c r="B47050" s="136"/>
      <c r="E47050" s="136"/>
      <c r="H47050" s="136"/>
      <c r="K47050" s="136"/>
      <c r="O47050" s="136"/>
      <c r="T47050" s="136"/>
      <c r="W47050" s="136"/>
      <c r="Z47050" s="136"/>
      <c r="AC47050" s="136"/>
    </row>
    <row r="47051" spans="2:29">
      <c r="B47051" s="136"/>
      <c r="E47051" s="136"/>
      <c r="H47051" s="136"/>
      <c r="K47051" s="136"/>
      <c r="O47051" s="136"/>
      <c r="T47051" s="136"/>
      <c r="W47051" s="136"/>
      <c r="Z47051" s="136"/>
      <c r="AC47051" s="136"/>
    </row>
    <row r="47052" spans="2:29">
      <c r="B47052" s="136"/>
      <c r="E47052" s="136"/>
      <c r="H47052" s="136"/>
      <c r="K47052" s="136"/>
      <c r="O47052" s="136"/>
      <c r="T47052" s="136"/>
      <c r="W47052" s="136"/>
      <c r="Z47052" s="136"/>
      <c r="AC47052" s="136"/>
    </row>
    <row r="47053" spans="2:29">
      <c r="B47053" s="136"/>
      <c r="E47053" s="136"/>
      <c r="H47053" s="136"/>
      <c r="K47053" s="136"/>
      <c r="O47053" s="136"/>
      <c r="T47053" s="136"/>
      <c r="W47053" s="136"/>
      <c r="Z47053" s="136"/>
      <c r="AC47053" s="136"/>
    </row>
    <row r="47054" spans="2:29">
      <c r="B47054" s="136"/>
      <c r="E47054" s="136"/>
      <c r="H47054" s="136"/>
      <c r="K47054" s="136"/>
      <c r="O47054" s="136"/>
      <c r="T47054" s="136"/>
      <c r="W47054" s="136"/>
      <c r="Z47054" s="136"/>
      <c r="AC47054" s="136"/>
    </row>
    <row r="47055" spans="2:29">
      <c r="B47055" s="136"/>
      <c r="E47055" s="136"/>
      <c r="H47055" s="136"/>
      <c r="K47055" s="136"/>
      <c r="O47055" s="136"/>
      <c r="T47055" s="136"/>
      <c r="W47055" s="136"/>
      <c r="Z47055" s="136"/>
      <c r="AC47055" s="136"/>
    </row>
    <row r="47056" spans="2:29">
      <c r="B47056" s="136"/>
      <c r="E47056" s="136"/>
      <c r="H47056" s="136"/>
      <c r="K47056" s="136"/>
      <c r="O47056" s="136"/>
      <c r="T47056" s="136"/>
      <c r="W47056" s="136"/>
      <c r="Z47056" s="136"/>
      <c r="AC47056" s="136"/>
    </row>
    <row r="47057" spans="2:29">
      <c r="B47057" s="136"/>
      <c r="E47057" s="136"/>
      <c r="H47057" s="136"/>
      <c r="K47057" s="136"/>
      <c r="O47057" s="136"/>
      <c r="T47057" s="136"/>
      <c r="W47057" s="136"/>
      <c r="Z47057" s="136"/>
      <c r="AC47057" s="136"/>
    </row>
    <row r="47058" spans="2:29">
      <c r="B47058" s="136"/>
      <c r="E47058" s="136"/>
      <c r="H47058" s="136"/>
      <c r="K47058" s="136"/>
      <c r="O47058" s="136"/>
      <c r="T47058" s="136"/>
      <c r="W47058" s="136"/>
      <c r="Z47058" s="136"/>
      <c r="AC47058" s="136"/>
    </row>
    <row r="47059" spans="2:29">
      <c r="B47059" s="136"/>
      <c r="E47059" s="136"/>
      <c r="H47059" s="136"/>
      <c r="K47059" s="136"/>
      <c r="O47059" s="136"/>
      <c r="T47059" s="136"/>
      <c r="W47059" s="136"/>
      <c r="Z47059" s="136"/>
      <c r="AC47059" s="136"/>
    </row>
    <row r="47060" spans="2:29">
      <c r="B47060" s="136"/>
      <c r="E47060" s="136"/>
      <c r="H47060" s="136"/>
      <c r="K47060" s="136"/>
      <c r="O47060" s="136"/>
      <c r="T47060" s="136"/>
      <c r="W47060" s="136"/>
      <c r="Z47060" s="136"/>
      <c r="AC47060" s="136"/>
    </row>
    <row r="47061" spans="2:29">
      <c r="B47061" s="136"/>
      <c r="E47061" s="136"/>
      <c r="H47061" s="136"/>
      <c r="K47061" s="136"/>
      <c r="O47061" s="136"/>
      <c r="T47061" s="136"/>
      <c r="W47061" s="136"/>
      <c r="Z47061" s="136"/>
      <c r="AC47061" s="136"/>
    </row>
    <row r="47062" spans="2:29">
      <c r="B47062" s="136"/>
      <c r="E47062" s="136"/>
      <c r="H47062" s="136"/>
      <c r="K47062" s="136"/>
      <c r="O47062" s="136"/>
      <c r="T47062" s="136"/>
      <c r="W47062" s="136"/>
      <c r="Z47062" s="136"/>
      <c r="AC47062" s="136"/>
    </row>
    <row r="47063" spans="2:29">
      <c r="B47063" s="136"/>
      <c r="E47063" s="136"/>
      <c r="H47063" s="136"/>
      <c r="K47063" s="136"/>
      <c r="O47063" s="136"/>
      <c r="T47063" s="136"/>
      <c r="W47063" s="136"/>
      <c r="Z47063" s="136"/>
      <c r="AC47063" s="136"/>
    </row>
    <row r="47064" spans="2:29">
      <c r="B47064" s="136"/>
      <c r="E47064" s="136"/>
      <c r="H47064" s="136"/>
      <c r="K47064" s="136"/>
      <c r="O47064" s="136"/>
      <c r="T47064" s="136"/>
      <c r="W47064" s="136"/>
      <c r="Z47064" s="136"/>
      <c r="AC47064" s="136"/>
    </row>
    <row r="47065" spans="2:29">
      <c r="B47065" s="136"/>
      <c r="E47065" s="136"/>
      <c r="H47065" s="136"/>
      <c r="K47065" s="136"/>
      <c r="O47065" s="136"/>
      <c r="T47065" s="136"/>
      <c r="W47065" s="136"/>
      <c r="Z47065" s="136"/>
      <c r="AC47065" s="136"/>
    </row>
    <row r="47066" spans="2:29">
      <c r="B47066" s="136"/>
      <c r="E47066" s="136"/>
      <c r="H47066" s="136"/>
      <c r="K47066" s="136"/>
      <c r="O47066" s="136"/>
      <c r="T47066" s="136"/>
      <c r="W47066" s="136"/>
      <c r="Z47066" s="136"/>
      <c r="AC47066" s="136"/>
    </row>
    <row r="47067" spans="2:29">
      <c r="B47067" s="136"/>
      <c r="E47067" s="136"/>
      <c r="H47067" s="136"/>
      <c r="K47067" s="136"/>
      <c r="O47067" s="136"/>
      <c r="T47067" s="136"/>
      <c r="W47067" s="136"/>
      <c r="Z47067" s="136"/>
      <c r="AC47067" s="136"/>
    </row>
    <row r="47068" spans="2:29">
      <c r="B47068" s="136"/>
      <c r="E47068" s="136"/>
      <c r="H47068" s="136"/>
      <c r="K47068" s="136"/>
      <c r="O47068" s="136"/>
      <c r="T47068" s="136"/>
      <c r="W47068" s="136"/>
      <c r="Z47068" s="136"/>
      <c r="AC47068" s="136"/>
    </row>
    <row r="47069" spans="2:29">
      <c r="B47069" s="136"/>
      <c r="E47069" s="136"/>
      <c r="H47069" s="136"/>
      <c r="K47069" s="136"/>
      <c r="O47069" s="136"/>
      <c r="T47069" s="136"/>
      <c r="W47069" s="136"/>
      <c r="Z47069" s="136"/>
      <c r="AC47069" s="136"/>
    </row>
    <row r="47070" spans="2:29">
      <c r="B47070" s="136"/>
      <c r="E47070" s="136"/>
      <c r="H47070" s="136"/>
      <c r="K47070" s="136"/>
      <c r="O47070" s="136"/>
      <c r="T47070" s="136"/>
      <c r="W47070" s="136"/>
      <c r="Z47070" s="136"/>
      <c r="AC47070" s="136"/>
    </row>
    <row r="47071" spans="2:29">
      <c r="B47071" s="136"/>
      <c r="E47071" s="136"/>
      <c r="H47071" s="136"/>
      <c r="K47071" s="136"/>
      <c r="O47071" s="136"/>
      <c r="T47071" s="136"/>
      <c r="W47071" s="136"/>
      <c r="Z47071" s="136"/>
      <c r="AC47071" s="136"/>
    </row>
    <row r="47072" spans="2:29">
      <c r="B47072" s="136"/>
      <c r="E47072" s="136"/>
      <c r="H47072" s="136"/>
      <c r="K47072" s="136"/>
      <c r="O47072" s="136"/>
      <c r="T47072" s="136"/>
      <c r="W47072" s="136"/>
      <c r="Z47072" s="136"/>
      <c r="AC47072" s="136"/>
    </row>
    <row r="47073" spans="2:29">
      <c r="B47073" s="136"/>
      <c r="E47073" s="136"/>
      <c r="H47073" s="136"/>
      <c r="K47073" s="136"/>
      <c r="O47073" s="136"/>
      <c r="T47073" s="136"/>
      <c r="W47073" s="136"/>
      <c r="Z47073" s="136"/>
      <c r="AC47073" s="136"/>
    </row>
    <row r="47074" spans="2:29">
      <c r="B47074" s="136"/>
      <c r="E47074" s="136"/>
      <c r="H47074" s="136"/>
      <c r="K47074" s="136"/>
      <c r="O47074" s="136"/>
      <c r="T47074" s="136"/>
      <c r="W47074" s="136"/>
      <c r="Z47074" s="136"/>
      <c r="AC47074" s="136"/>
    </row>
    <row r="47075" spans="2:29">
      <c r="B47075" s="136"/>
      <c r="E47075" s="136"/>
      <c r="H47075" s="136"/>
      <c r="K47075" s="136"/>
      <c r="O47075" s="136"/>
      <c r="T47075" s="136"/>
      <c r="W47075" s="136"/>
      <c r="Z47075" s="136"/>
      <c r="AC47075" s="136"/>
    </row>
    <row r="47076" spans="2:29">
      <c r="B47076" s="136"/>
      <c r="E47076" s="136"/>
      <c r="H47076" s="136"/>
      <c r="K47076" s="136"/>
      <c r="O47076" s="136"/>
      <c r="T47076" s="136"/>
      <c r="W47076" s="136"/>
      <c r="Z47076" s="136"/>
      <c r="AC47076" s="136"/>
    </row>
    <row r="47077" spans="2:29">
      <c r="B47077" s="136"/>
      <c r="E47077" s="136"/>
      <c r="H47077" s="136"/>
      <c r="K47077" s="136"/>
      <c r="O47077" s="136"/>
      <c r="T47077" s="136"/>
      <c r="W47077" s="136"/>
      <c r="Z47077" s="136"/>
      <c r="AC47077" s="136"/>
    </row>
    <row r="47078" spans="2:29">
      <c r="B47078" s="136"/>
      <c r="E47078" s="136"/>
      <c r="H47078" s="136"/>
      <c r="K47078" s="136"/>
      <c r="O47078" s="136"/>
      <c r="T47078" s="136"/>
      <c r="W47078" s="136"/>
      <c r="Z47078" s="136"/>
      <c r="AC47078" s="136"/>
    </row>
    <row r="47079" spans="2:29">
      <c r="B47079" s="136"/>
      <c r="E47079" s="136"/>
      <c r="H47079" s="136"/>
      <c r="K47079" s="136"/>
      <c r="O47079" s="136"/>
      <c r="T47079" s="136"/>
      <c r="W47079" s="136"/>
      <c r="Z47079" s="136"/>
      <c r="AC47079" s="136"/>
    </row>
    <row r="47080" spans="2:29">
      <c r="B47080" s="136"/>
      <c r="E47080" s="136"/>
      <c r="H47080" s="136"/>
      <c r="K47080" s="136"/>
      <c r="O47080" s="136"/>
      <c r="T47080" s="136"/>
      <c r="W47080" s="136"/>
      <c r="Z47080" s="136"/>
      <c r="AC47080" s="136"/>
    </row>
    <row r="47081" spans="2:29">
      <c r="B47081" s="136"/>
      <c r="E47081" s="136"/>
      <c r="H47081" s="136"/>
      <c r="K47081" s="136"/>
      <c r="O47081" s="136"/>
      <c r="T47081" s="136"/>
      <c r="W47081" s="136"/>
      <c r="Z47081" s="136"/>
      <c r="AC47081" s="136"/>
    </row>
    <row r="47082" spans="2:29">
      <c r="B47082" s="136"/>
      <c r="E47082" s="136"/>
      <c r="H47082" s="136"/>
      <c r="K47082" s="136"/>
      <c r="O47082" s="136"/>
      <c r="T47082" s="136"/>
      <c r="W47082" s="136"/>
      <c r="Z47082" s="136"/>
      <c r="AC47082" s="136"/>
    </row>
    <row r="47083" spans="2:29">
      <c r="B47083" s="136"/>
      <c r="E47083" s="136"/>
      <c r="H47083" s="136"/>
      <c r="K47083" s="136"/>
      <c r="O47083" s="136"/>
      <c r="T47083" s="136"/>
      <c r="W47083" s="136"/>
      <c r="Z47083" s="136"/>
      <c r="AC47083" s="136"/>
    </row>
    <row r="47084" spans="2:29">
      <c r="B47084" s="136"/>
      <c r="E47084" s="136"/>
      <c r="H47084" s="136"/>
      <c r="K47084" s="136"/>
      <c r="O47084" s="136"/>
      <c r="T47084" s="136"/>
      <c r="W47084" s="136"/>
      <c r="Z47084" s="136"/>
      <c r="AC47084" s="136"/>
    </row>
    <row r="47085" spans="2:29">
      <c r="B47085" s="136"/>
      <c r="E47085" s="136"/>
      <c r="H47085" s="136"/>
      <c r="K47085" s="136"/>
      <c r="O47085" s="136"/>
      <c r="T47085" s="136"/>
      <c r="W47085" s="136"/>
      <c r="Z47085" s="136"/>
      <c r="AC47085" s="136"/>
    </row>
    <row r="47086" spans="2:29">
      <c r="B47086" s="136"/>
      <c r="E47086" s="136"/>
      <c r="H47086" s="136"/>
      <c r="K47086" s="136"/>
      <c r="O47086" s="136"/>
      <c r="T47086" s="136"/>
      <c r="W47086" s="136"/>
      <c r="Z47086" s="136"/>
      <c r="AC47086" s="136"/>
    </row>
    <row r="47087" spans="2:29">
      <c r="B47087" s="136"/>
      <c r="E47087" s="136"/>
      <c r="H47087" s="136"/>
      <c r="K47087" s="136"/>
      <c r="O47087" s="136"/>
      <c r="T47087" s="136"/>
      <c r="W47087" s="136"/>
      <c r="Z47087" s="136"/>
      <c r="AC47087" s="136"/>
    </row>
    <row r="47088" spans="2:29">
      <c r="B47088" s="136"/>
      <c r="E47088" s="136"/>
      <c r="H47088" s="136"/>
      <c r="K47088" s="136"/>
      <c r="O47088" s="136"/>
      <c r="T47088" s="136"/>
      <c r="W47088" s="136"/>
      <c r="Z47088" s="136"/>
      <c r="AC47088" s="136"/>
    </row>
    <row r="47089" spans="2:29">
      <c r="B47089" s="136"/>
      <c r="E47089" s="136"/>
      <c r="H47089" s="136"/>
      <c r="K47089" s="136"/>
      <c r="O47089" s="136"/>
      <c r="T47089" s="136"/>
      <c r="W47089" s="136"/>
      <c r="Z47089" s="136"/>
      <c r="AC47089" s="136"/>
    </row>
    <row r="47090" spans="2:29">
      <c r="B47090" s="136"/>
      <c r="E47090" s="136"/>
      <c r="H47090" s="136"/>
      <c r="K47090" s="136"/>
      <c r="O47090" s="136"/>
      <c r="T47090" s="136"/>
      <c r="W47090" s="136"/>
      <c r="Z47090" s="136"/>
      <c r="AC47090" s="136"/>
    </row>
    <row r="47091" spans="2:29">
      <c r="B47091" s="136"/>
      <c r="E47091" s="136"/>
      <c r="H47091" s="136"/>
      <c r="K47091" s="136"/>
      <c r="O47091" s="136"/>
      <c r="T47091" s="136"/>
      <c r="W47091" s="136"/>
      <c r="Z47091" s="136"/>
      <c r="AC47091" s="136"/>
    </row>
    <row r="47092" spans="2:29">
      <c r="B47092" s="136"/>
      <c r="E47092" s="136"/>
      <c r="H47092" s="136"/>
      <c r="K47092" s="136"/>
      <c r="O47092" s="136"/>
      <c r="T47092" s="136"/>
      <c r="W47092" s="136"/>
      <c r="Z47092" s="136"/>
      <c r="AC47092" s="136"/>
    </row>
    <row r="47093" spans="2:29">
      <c r="B47093" s="136"/>
      <c r="E47093" s="136"/>
      <c r="H47093" s="136"/>
      <c r="K47093" s="136"/>
      <c r="O47093" s="136"/>
      <c r="T47093" s="136"/>
      <c r="W47093" s="136"/>
      <c r="Z47093" s="136"/>
      <c r="AC47093" s="136"/>
    </row>
    <row r="47094" spans="2:29">
      <c r="B47094" s="136"/>
      <c r="E47094" s="136"/>
      <c r="H47094" s="136"/>
      <c r="K47094" s="136"/>
      <c r="O47094" s="136"/>
      <c r="T47094" s="136"/>
      <c r="W47094" s="136"/>
      <c r="Z47094" s="136"/>
      <c r="AC47094" s="136"/>
    </row>
    <row r="47095" spans="2:29">
      <c r="B47095" s="136"/>
      <c r="E47095" s="136"/>
      <c r="H47095" s="136"/>
      <c r="K47095" s="136"/>
      <c r="O47095" s="136"/>
      <c r="T47095" s="136"/>
      <c r="W47095" s="136"/>
      <c r="Z47095" s="136"/>
      <c r="AC47095" s="136"/>
    </row>
    <row r="47096" spans="2:29">
      <c r="B47096" s="136"/>
      <c r="E47096" s="136"/>
      <c r="H47096" s="136"/>
      <c r="K47096" s="136"/>
      <c r="O47096" s="136"/>
      <c r="T47096" s="136"/>
      <c r="W47096" s="136"/>
      <c r="Z47096" s="136"/>
      <c r="AC47096" s="136"/>
    </row>
    <row r="47097" spans="2:29">
      <c r="B47097" s="136"/>
      <c r="E47097" s="136"/>
      <c r="H47097" s="136"/>
      <c r="K47097" s="136"/>
      <c r="O47097" s="136"/>
      <c r="T47097" s="136"/>
      <c r="W47097" s="136"/>
      <c r="Z47097" s="136"/>
      <c r="AC47097" s="136"/>
    </row>
    <row r="47098" spans="2:29">
      <c r="B47098" s="136"/>
      <c r="E47098" s="136"/>
      <c r="H47098" s="136"/>
      <c r="K47098" s="136"/>
      <c r="O47098" s="136"/>
      <c r="T47098" s="136"/>
      <c r="W47098" s="136"/>
      <c r="Z47098" s="136"/>
      <c r="AC47098" s="136"/>
    </row>
    <row r="47099" spans="2:29">
      <c r="B47099" s="136"/>
      <c r="E47099" s="136"/>
      <c r="H47099" s="136"/>
      <c r="K47099" s="136"/>
      <c r="O47099" s="136"/>
      <c r="T47099" s="136"/>
      <c r="W47099" s="136"/>
      <c r="Z47099" s="136"/>
      <c r="AC47099" s="136"/>
    </row>
    <row r="47100" spans="2:29">
      <c r="B47100" s="136"/>
      <c r="E47100" s="136"/>
      <c r="H47100" s="136"/>
      <c r="K47100" s="136"/>
      <c r="O47100" s="136"/>
      <c r="T47100" s="136"/>
      <c r="W47100" s="136"/>
      <c r="Z47100" s="136"/>
      <c r="AC47100" s="136"/>
    </row>
    <row r="47101" spans="2:29">
      <c r="B47101" s="136"/>
      <c r="E47101" s="136"/>
      <c r="H47101" s="136"/>
      <c r="K47101" s="136"/>
      <c r="O47101" s="136"/>
      <c r="T47101" s="136"/>
      <c r="W47101" s="136"/>
      <c r="Z47101" s="136"/>
      <c r="AC47101" s="136"/>
    </row>
    <row r="47102" spans="2:29">
      <c r="B47102" s="136"/>
      <c r="E47102" s="136"/>
      <c r="H47102" s="136"/>
      <c r="K47102" s="136"/>
      <c r="O47102" s="136"/>
      <c r="T47102" s="136"/>
      <c r="W47102" s="136"/>
      <c r="Z47102" s="136"/>
      <c r="AC47102" s="136"/>
    </row>
    <row r="47103" spans="2:29">
      <c r="B47103" s="136"/>
      <c r="E47103" s="136"/>
      <c r="H47103" s="136"/>
      <c r="K47103" s="136"/>
      <c r="O47103" s="136"/>
      <c r="T47103" s="136"/>
      <c r="W47103" s="136"/>
      <c r="Z47103" s="136"/>
      <c r="AC47103" s="136"/>
    </row>
    <row r="47104" spans="2:29">
      <c r="B47104" s="136"/>
      <c r="E47104" s="136"/>
      <c r="H47104" s="136"/>
      <c r="K47104" s="136"/>
      <c r="O47104" s="136"/>
      <c r="T47104" s="136"/>
      <c r="W47104" s="136"/>
      <c r="Z47104" s="136"/>
      <c r="AC47104" s="136"/>
    </row>
    <row r="47105" spans="2:29">
      <c r="B47105" s="136"/>
      <c r="E47105" s="136"/>
      <c r="H47105" s="136"/>
      <c r="K47105" s="136"/>
      <c r="O47105" s="136"/>
      <c r="T47105" s="136"/>
      <c r="W47105" s="136"/>
      <c r="Z47105" s="136"/>
      <c r="AC47105" s="136"/>
    </row>
    <row r="47106" spans="2:29">
      <c r="B47106" s="136"/>
      <c r="E47106" s="136"/>
      <c r="H47106" s="136"/>
      <c r="K47106" s="136"/>
      <c r="O47106" s="136"/>
      <c r="T47106" s="136"/>
      <c r="W47106" s="136"/>
      <c r="Z47106" s="136"/>
      <c r="AC47106" s="136"/>
    </row>
    <row r="47107" spans="2:29">
      <c r="B47107" s="136"/>
      <c r="E47107" s="136"/>
      <c r="H47107" s="136"/>
      <c r="K47107" s="136"/>
      <c r="O47107" s="136"/>
      <c r="T47107" s="136"/>
      <c r="W47107" s="136"/>
      <c r="Z47107" s="136"/>
      <c r="AC47107" s="136"/>
    </row>
    <row r="47108" spans="2:29">
      <c r="B47108" s="136"/>
      <c r="E47108" s="136"/>
      <c r="H47108" s="136"/>
      <c r="K47108" s="136"/>
      <c r="O47108" s="136"/>
      <c r="T47108" s="136"/>
      <c r="W47108" s="136"/>
      <c r="Z47108" s="136"/>
      <c r="AC47108" s="136"/>
    </row>
    <row r="47109" spans="2:29">
      <c r="B47109" s="136"/>
      <c r="E47109" s="136"/>
      <c r="H47109" s="136"/>
      <c r="K47109" s="136"/>
      <c r="O47109" s="136"/>
      <c r="T47109" s="136"/>
      <c r="W47109" s="136"/>
      <c r="Z47109" s="136"/>
      <c r="AC47109" s="136"/>
    </row>
    <row r="47110" spans="2:29">
      <c r="B47110" s="136"/>
      <c r="E47110" s="136"/>
      <c r="H47110" s="136"/>
      <c r="K47110" s="136"/>
      <c r="O47110" s="136"/>
      <c r="T47110" s="136"/>
      <c r="W47110" s="136"/>
      <c r="Z47110" s="136"/>
      <c r="AC47110" s="136"/>
    </row>
    <row r="47111" spans="2:29">
      <c r="B47111" s="136"/>
      <c r="E47111" s="136"/>
      <c r="H47111" s="136"/>
      <c r="K47111" s="136"/>
      <c r="O47111" s="136"/>
      <c r="T47111" s="136"/>
      <c r="W47111" s="136"/>
      <c r="Z47111" s="136"/>
      <c r="AC47111" s="136"/>
    </row>
    <row r="47112" spans="2:29">
      <c r="B47112" s="136"/>
      <c r="E47112" s="136"/>
      <c r="H47112" s="136"/>
      <c r="K47112" s="136"/>
      <c r="O47112" s="136"/>
      <c r="T47112" s="136"/>
      <c r="W47112" s="136"/>
      <c r="Z47112" s="136"/>
      <c r="AC47112" s="136"/>
    </row>
    <row r="47113" spans="2:29">
      <c r="B47113" s="136"/>
      <c r="E47113" s="136"/>
      <c r="H47113" s="136"/>
      <c r="K47113" s="136"/>
      <c r="O47113" s="136"/>
      <c r="T47113" s="136"/>
      <c r="W47113" s="136"/>
      <c r="Z47113" s="136"/>
      <c r="AC47113" s="136"/>
    </row>
    <row r="47114" spans="2:29">
      <c r="B47114" s="136"/>
      <c r="E47114" s="136"/>
      <c r="H47114" s="136"/>
      <c r="K47114" s="136"/>
      <c r="O47114" s="136"/>
      <c r="T47114" s="136"/>
      <c r="W47114" s="136"/>
      <c r="Z47114" s="136"/>
      <c r="AC47114" s="136"/>
    </row>
    <row r="47115" spans="2:29">
      <c r="B47115" s="136"/>
      <c r="E47115" s="136"/>
      <c r="H47115" s="136"/>
      <c r="K47115" s="136"/>
      <c r="O47115" s="136"/>
      <c r="T47115" s="136"/>
      <c r="W47115" s="136"/>
      <c r="Z47115" s="136"/>
      <c r="AC47115" s="136"/>
    </row>
    <row r="47116" spans="2:29">
      <c r="B47116" s="136"/>
      <c r="E47116" s="136"/>
      <c r="H47116" s="136"/>
      <c r="K47116" s="136"/>
      <c r="O47116" s="136"/>
      <c r="T47116" s="136"/>
      <c r="W47116" s="136"/>
      <c r="Z47116" s="136"/>
      <c r="AC47116" s="136"/>
    </row>
    <row r="47117" spans="2:29">
      <c r="B47117" s="136"/>
      <c r="E47117" s="136"/>
      <c r="H47117" s="136"/>
      <c r="K47117" s="136"/>
      <c r="O47117" s="136"/>
      <c r="T47117" s="136"/>
      <c r="W47117" s="136"/>
      <c r="Z47117" s="136"/>
      <c r="AC47117" s="136"/>
    </row>
    <row r="47118" spans="2:29">
      <c r="B47118" s="136"/>
      <c r="E47118" s="136"/>
      <c r="H47118" s="136"/>
      <c r="K47118" s="136"/>
      <c r="O47118" s="136"/>
      <c r="T47118" s="136"/>
      <c r="W47118" s="136"/>
      <c r="Z47118" s="136"/>
      <c r="AC47118" s="136"/>
    </row>
    <row r="47119" spans="2:29">
      <c r="B47119" s="136"/>
      <c r="E47119" s="136"/>
      <c r="H47119" s="136"/>
      <c r="K47119" s="136"/>
      <c r="O47119" s="136"/>
      <c r="T47119" s="136"/>
      <c r="W47119" s="136"/>
      <c r="Z47119" s="136"/>
      <c r="AC47119" s="136"/>
    </row>
    <row r="47120" spans="2:29">
      <c r="B47120" s="136"/>
      <c r="E47120" s="136"/>
      <c r="H47120" s="136"/>
      <c r="K47120" s="136"/>
      <c r="O47120" s="136"/>
      <c r="T47120" s="136"/>
      <c r="W47120" s="136"/>
      <c r="Z47120" s="136"/>
      <c r="AC47120" s="136"/>
    </row>
    <row r="47121" spans="2:29">
      <c r="B47121" s="136"/>
      <c r="E47121" s="136"/>
      <c r="H47121" s="136"/>
      <c r="K47121" s="136"/>
      <c r="O47121" s="136"/>
      <c r="T47121" s="136"/>
      <c r="W47121" s="136"/>
      <c r="Z47121" s="136"/>
      <c r="AC47121" s="136"/>
    </row>
    <row r="47122" spans="2:29">
      <c r="B47122" s="136"/>
      <c r="E47122" s="136"/>
      <c r="H47122" s="136"/>
      <c r="K47122" s="136"/>
      <c r="O47122" s="136"/>
      <c r="T47122" s="136"/>
      <c r="W47122" s="136"/>
      <c r="Z47122" s="136"/>
      <c r="AC47122" s="136"/>
    </row>
    <row r="47123" spans="2:29">
      <c r="B47123" s="136"/>
      <c r="E47123" s="136"/>
      <c r="H47123" s="136"/>
      <c r="K47123" s="136"/>
      <c r="O47123" s="136"/>
      <c r="T47123" s="136"/>
      <c r="W47123" s="136"/>
      <c r="Z47123" s="136"/>
      <c r="AC47123" s="136"/>
    </row>
    <row r="47124" spans="2:29">
      <c r="B47124" s="136"/>
      <c r="E47124" s="136"/>
      <c r="H47124" s="136"/>
      <c r="K47124" s="136"/>
      <c r="O47124" s="136"/>
      <c r="T47124" s="136"/>
      <c r="W47124" s="136"/>
      <c r="Z47124" s="136"/>
      <c r="AC47124" s="136"/>
    </row>
    <row r="47125" spans="2:29">
      <c r="B47125" s="136"/>
      <c r="E47125" s="136"/>
      <c r="H47125" s="136"/>
      <c r="K47125" s="136"/>
      <c r="O47125" s="136"/>
      <c r="T47125" s="136"/>
      <c r="W47125" s="136"/>
      <c r="Z47125" s="136"/>
      <c r="AC47125" s="136"/>
    </row>
    <row r="47126" spans="2:29">
      <c r="B47126" s="136"/>
      <c r="E47126" s="136"/>
      <c r="H47126" s="136"/>
      <c r="K47126" s="136"/>
      <c r="O47126" s="136"/>
      <c r="T47126" s="136"/>
      <c r="W47126" s="136"/>
      <c r="Z47126" s="136"/>
      <c r="AC47126" s="136"/>
    </row>
    <row r="47127" spans="2:29">
      <c r="B47127" s="136"/>
      <c r="E47127" s="136"/>
      <c r="H47127" s="136"/>
      <c r="K47127" s="136"/>
      <c r="O47127" s="136"/>
      <c r="T47127" s="136"/>
      <c r="W47127" s="136"/>
      <c r="Z47127" s="136"/>
      <c r="AC47127" s="136"/>
    </row>
    <row r="47128" spans="2:29">
      <c r="B47128" s="136"/>
      <c r="E47128" s="136"/>
      <c r="H47128" s="136"/>
      <c r="K47128" s="136"/>
      <c r="O47128" s="136"/>
      <c r="T47128" s="136"/>
      <c r="W47128" s="136"/>
      <c r="Z47128" s="136"/>
      <c r="AC47128" s="136"/>
    </row>
    <row r="47129" spans="2:29">
      <c r="B47129" s="136"/>
      <c r="E47129" s="136"/>
      <c r="H47129" s="136"/>
      <c r="K47129" s="136"/>
      <c r="O47129" s="136"/>
      <c r="T47129" s="136"/>
      <c r="W47129" s="136"/>
      <c r="Z47129" s="136"/>
      <c r="AC47129" s="136"/>
    </row>
    <row r="47130" spans="2:29">
      <c r="B47130" s="136"/>
      <c r="E47130" s="136"/>
      <c r="H47130" s="136"/>
      <c r="K47130" s="136"/>
      <c r="O47130" s="136"/>
      <c r="T47130" s="136"/>
      <c r="W47130" s="136"/>
      <c r="Z47130" s="136"/>
      <c r="AC47130" s="136"/>
    </row>
    <row r="47131" spans="2:29">
      <c r="B47131" s="136"/>
      <c r="E47131" s="136"/>
      <c r="H47131" s="136"/>
      <c r="K47131" s="136"/>
      <c r="O47131" s="136"/>
      <c r="T47131" s="136"/>
      <c r="W47131" s="136"/>
      <c r="Z47131" s="136"/>
      <c r="AC47131" s="136"/>
    </row>
    <row r="47132" spans="2:29">
      <c r="B47132" s="136"/>
      <c r="E47132" s="136"/>
      <c r="H47132" s="136"/>
      <c r="K47132" s="136"/>
      <c r="O47132" s="136"/>
      <c r="T47132" s="136"/>
      <c r="W47132" s="136"/>
      <c r="Z47132" s="136"/>
      <c r="AC47132" s="136"/>
    </row>
    <row r="47133" spans="2:29">
      <c r="B47133" s="136"/>
      <c r="E47133" s="136"/>
      <c r="H47133" s="136"/>
      <c r="K47133" s="136"/>
      <c r="O47133" s="136"/>
      <c r="T47133" s="136"/>
      <c r="W47133" s="136"/>
      <c r="Z47133" s="136"/>
      <c r="AC47133" s="136"/>
    </row>
    <row r="47134" spans="2:29">
      <c r="B47134" s="136"/>
      <c r="E47134" s="136"/>
      <c r="H47134" s="136"/>
      <c r="K47134" s="136"/>
      <c r="O47134" s="136"/>
      <c r="T47134" s="136"/>
      <c r="W47134" s="136"/>
      <c r="Z47134" s="136"/>
      <c r="AC47134" s="136"/>
    </row>
    <row r="47135" spans="2:29">
      <c r="B47135" s="136"/>
      <c r="E47135" s="136"/>
      <c r="H47135" s="136"/>
      <c r="K47135" s="136"/>
      <c r="O47135" s="136"/>
      <c r="T47135" s="136"/>
      <c r="W47135" s="136"/>
      <c r="Z47135" s="136"/>
      <c r="AC47135" s="136"/>
    </row>
    <row r="47136" spans="2:29">
      <c r="B47136" s="136"/>
      <c r="E47136" s="136"/>
      <c r="H47136" s="136"/>
      <c r="K47136" s="136"/>
      <c r="O47136" s="136"/>
      <c r="T47136" s="136"/>
      <c r="W47136" s="136"/>
      <c r="Z47136" s="136"/>
      <c r="AC47136" s="136"/>
    </row>
    <row r="47137" spans="2:29">
      <c r="B47137" s="136"/>
      <c r="E47137" s="136"/>
      <c r="H47137" s="136"/>
      <c r="K47137" s="136"/>
      <c r="O47137" s="136"/>
      <c r="T47137" s="136"/>
      <c r="W47137" s="136"/>
      <c r="Z47137" s="136"/>
      <c r="AC47137" s="136"/>
    </row>
    <row r="47138" spans="2:29">
      <c r="B47138" s="136"/>
      <c r="E47138" s="136"/>
      <c r="H47138" s="136"/>
      <c r="K47138" s="136"/>
      <c r="O47138" s="136"/>
      <c r="T47138" s="136"/>
      <c r="W47138" s="136"/>
      <c r="Z47138" s="136"/>
      <c r="AC47138" s="136"/>
    </row>
    <row r="47139" spans="2:29">
      <c r="B47139" s="136"/>
      <c r="E47139" s="136"/>
      <c r="H47139" s="136"/>
      <c r="K47139" s="136"/>
      <c r="O47139" s="136"/>
      <c r="T47139" s="136"/>
      <c r="W47139" s="136"/>
      <c r="Z47139" s="136"/>
      <c r="AC47139" s="136"/>
    </row>
    <row r="47140" spans="2:29">
      <c r="B47140" s="136"/>
      <c r="E47140" s="136"/>
      <c r="H47140" s="136"/>
      <c r="K47140" s="136"/>
      <c r="O47140" s="136"/>
      <c r="T47140" s="136"/>
      <c r="W47140" s="136"/>
      <c r="Z47140" s="136"/>
      <c r="AC47140" s="136"/>
    </row>
    <row r="47141" spans="2:29">
      <c r="B47141" s="136"/>
      <c r="E47141" s="136"/>
      <c r="H47141" s="136"/>
      <c r="K47141" s="136"/>
      <c r="O47141" s="136"/>
      <c r="T47141" s="136"/>
      <c r="W47141" s="136"/>
      <c r="Z47141" s="136"/>
      <c r="AC47141" s="136"/>
    </row>
    <row r="47142" spans="2:29">
      <c r="B47142" s="136"/>
      <c r="E47142" s="136"/>
      <c r="H47142" s="136"/>
      <c r="K47142" s="136"/>
      <c r="O47142" s="136"/>
      <c r="T47142" s="136"/>
      <c r="W47142" s="136"/>
      <c r="Z47142" s="136"/>
      <c r="AC47142" s="136"/>
    </row>
    <row r="47143" spans="2:29">
      <c r="B47143" s="136"/>
      <c r="E47143" s="136"/>
      <c r="H47143" s="136"/>
      <c r="K47143" s="136"/>
      <c r="O47143" s="136"/>
      <c r="T47143" s="136"/>
      <c r="W47143" s="136"/>
      <c r="Z47143" s="136"/>
      <c r="AC47143" s="136"/>
    </row>
    <row r="47144" spans="2:29">
      <c r="B47144" s="136"/>
      <c r="E47144" s="136"/>
      <c r="H47144" s="136"/>
      <c r="K47144" s="136"/>
      <c r="O47144" s="136"/>
      <c r="T47144" s="136"/>
      <c r="W47144" s="136"/>
      <c r="Z47144" s="136"/>
      <c r="AC47144" s="136"/>
    </row>
    <row r="47145" spans="2:29">
      <c r="B47145" s="136"/>
      <c r="E47145" s="136"/>
      <c r="H47145" s="136"/>
      <c r="K47145" s="136"/>
      <c r="O47145" s="136"/>
      <c r="T47145" s="136"/>
      <c r="W47145" s="136"/>
      <c r="Z47145" s="136"/>
      <c r="AC47145" s="136"/>
    </row>
    <row r="47146" spans="2:29">
      <c r="B47146" s="136"/>
      <c r="E47146" s="136"/>
      <c r="H47146" s="136"/>
      <c r="K47146" s="136"/>
      <c r="O47146" s="136"/>
      <c r="T47146" s="136"/>
      <c r="W47146" s="136"/>
      <c r="Z47146" s="136"/>
      <c r="AC47146" s="136"/>
    </row>
    <row r="47147" spans="2:29">
      <c r="B47147" s="136"/>
      <c r="E47147" s="136"/>
      <c r="H47147" s="136"/>
      <c r="K47147" s="136"/>
      <c r="O47147" s="136"/>
      <c r="T47147" s="136"/>
      <c r="W47147" s="136"/>
      <c r="Z47147" s="136"/>
      <c r="AC47147" s="136"/>
    </row>
    <row r="47148" spans="2:29">
      <c r="B47148" s="136"/>
      <c r="E47148" s="136"/>
      <c r="H47148" s="136"/>
      <c r="K47148" s="136"/>
      <c r="O47148" s="136"/>
      <c r="T47148" s="136"/>
      <c r="W47148" s="136"/>
      <c r="Z47148" s="136"/>
      <c r="AC47148" s="136"/>
    </row>
    <row r="47149" spans="2:29">
      <c r="B47149" s="136"/>
      <c r="E47149" s="136"/>
      <c r="H47149" s="136"/>
      <c r="K47149" s="136"/>
      <c r="O47149" s="136"/>
      <c r="T47149" s="136"/>
      <c r="W47149" s="136"/>
      <c r="Z47149" s="136"/>
      <c r="AC47149" s="136"/>
    </row>
    <row r="47150" spans="2:29">
      <c r="B47150" s="136"/>
      <c r="E47150" s="136"/>
      <c r="H47150" s="136"/>
      <c r="K47150" s="136"/>
      <c r="O47150" s="136"/>
      <c r="T47150" s="136"/>
      <c r="W47150" s="136"/>
      <c r="Z47150" s="136"/>
      <c r="AC47150" s="136"/>
    </row>
    <row r="47151" spans="2:29">
      <c r="B47151" s="136"/>
      <c r="E47151" s="136"/>
      <c r="H47151" s="136"/>
      <c r="K47151" s="136"/>
      <c r="O47151" s="136"/>
      <c r="T47151" s="136"/>
      <c r="W47151" s="136"/>
      <c r="Z47151" s="136"/>
      <c r="AC47151" s="136"/>
    </row>
    <row r="47152" spans="2:29">
      <c r="B47152" s="136"/>
      <c r="E47152" s="136"/>
      <c r="H47152" s="136"/>
      <c r="K47152" s="136"/>
      <c r="O47152" s="136"/>
      <c r="T47152" s="136"/>
      <c r="W47152" s="136"/>
      <c r="Z47152" s="136"/>
      <c r="AC47152" s="136"/>
    </row>
    <row r="47153" spans="2:29">
      <c r="B47153" s="136"/>
      <c r="E47153" s="136"/>
      <c r="H47153" s="136"/>
      <c r="K47153" s="136"/>
      <c r="O47153" s="136"/>
      <c r="T47153" s="136"/>
      <c r="W47153" s="136"/>
      <c r="Z47153" s="136"/>
      <c r="AC47153" s="136"/>
    </row>
    <row r="47154" spans="2:29">
      <c r="B47154" s="136"/>
      <c r="E47154" s="136"/>
      <c r="H47154" s="136"/>
      <c r="K47154" s="136"/>
      <c r="O47154" s="136"/>
      <c r="T47154" s="136"/>
      <c r="W47154" s="136"/>
      <c r="Z47154" s="136"/>
      <c r="AC47154" s="136"/>
    </row>
    <row r="47155" spans="2:29">
      <c r="B47155" s="136"/>
      <c r="E47155" s="136"/>
      <c r="H47155" s="136"/>
      <c r="K47155" s="136"/>
      <c r="O47155" s="136"/>
      <c r="T47155" s="136"/>
      <c r="W47155" s="136"/>
      <c r="Z47155" s="136"/>
      <c r="AC47155" s="136"/>
    </row>
    <row r="47156" spans="2:29">
      <c r="B47156" s="136"/>
      <c r="E47156" s="136"/>
      <c r="H47156" s="136"/>
      <c r="K47156" s="136"/>
      <c r="O47156" s="136"/>
      <c r="T47156" s="136"/>
      <c r="W47156" s="136"/>
      <c r="Z47156" s="136"/>
      <c r="AC47156" s="136"/>
    </row>
    <row r="47157" spans="2:29">
      <c r="B47157" s="136"/>
      <c r="E47157" s="136"/>
      <c r="H47157" s="136"/>
      <c r="K47157" s="136"/>
      <c r="O47157" s="136"/>
      <c r="T47157" s="136"/>
      <c r="W47157" s="136"/>
      <c r="Z47157" s="136"/>
      <c r="AC47157" s="136"/>
    </row>
    <row r="47158" spans="2:29">
      <c r="B47158" s="136"/>
      <c r="E47158" s="136"/>
      <c r="H47158" s="136"/>
      <c r="K47158" s="136"/>
      <c r="O47158" s="136"/>
      <c r="T47158" s="136"/>
      <c r="W47158" s="136"/>
      <c r="Z47158" s="136"/>
      <c r="AC47158" s="136"/>
    </row>
    <row r="47159" spans="2:29">
      <c r="B47159" s="136"/>
      <c r="E47159" s="136"/>
      <c r="H47159" s="136"/>
      <c r="K47159" s="136"/>
      <c r="O47159" s="136"/>
      <c r="T47159" s="136"/>
      <c r="W47159" s="136"/>
      <c r="Z47159" s="136"/>
      <c r="AC47159" s="136"/>
    </row>
    <row r="47160" spans="2:29">
      <c r="B47160" s="136"/>
      <c r="E47160" s="136"/>
      <c r="H47160" s="136"/>
      <c r="K47160" s="136"/>
      <c r="O47160" s="136"/>
      <c r="T47160" s="136"/>
      <c r="W47160" s="136"/>
      <c r="Z47160" s="136"/>
      <c r="AC47160" s="136"/>
    </row>
    <row r="47161" spans="2:29">
      <c r="B47161" s="136"/>
      <c r="E47161" s="136"/>
      <c r="H47161" s="136"/>
      <c r="K47161" s="136"/>
      <c r="O47161" s="136"/>
      <c r="T47161" s="136"/>
      <c r="W47161" s="136"/>
      <c r="Z47161" s="136"/>
      <c r="AC47161" s="136"/>
    </row>
    <row r="47162" spans="2:29">
      <c r="B47162" s="136"/>
      <c r="E47162" s="136"/>
      <c r="H47162" s="136"/>
      <c r="K47162" s="136"/>
      <c r="O47162" s="136"/>
      <c r="T47162" s="136"/>
      <c r="W47162" s="136"/>
      <c r="Z47162" s="136"/>
      <c r="AC47162" s="136"/>
    </row>
    <row r="47163" spans="2:29">
      <c r="B47163" s="136"/>
      <c r="E47163" s="136"/>
      <c r="H47163" s="136"/>
      <c r="K47163" s="136"/>
      <c r="O47163" s="136"/>
      <c r="T47163" s="136"/>
      <c r="W47163" s="136"/>
      <c r="Z47163" s="136"/>
      <c r="AC47163" s="136"/>
    </row>
    <row r="47164" spans="2:29">
      <c r="B47164" s="136"/>
      <c r="E47164" s="136"/>
      <c r="H47164" s="136"/>
      <c r="K47164" s="136"/>
      <c r="O47164" s="136"/>
      <c r="T47164" s="136"/>
      <c r="W47164" s="136"/>
      <c r="Z47164" s="136"/>
      <c r="AC47164" s="136"/>
    </row>
    <row r="47165" spans="2:29">
      <c r="B47165" s="136"/>
      <c r="E47165" s="136"/>
      <c r="H47165" s="136"/>
      <c r="K47165" s="136"/>
      <c r="O47165" s="136"/>
      <c r="T47165" s="136"/>
      <c r="W47165" s="136"/>
      <c r="Z47165" s="136"/>
      <c r="AC47165" s="136"/>
    </row>
    <row r="47166" spans="2:29">
      <c r="B47166" s="136"/>
      <c r="E47166" s="136"/>
      <c r="H47166" s="136"/>
      <c r="K47166" s="136"/>
      <c r="O47166" s="136"/>
      <c r="T47166" s="136"/>
      <c r="W47166" s="136"/>
      <c r="Z47166" s="136"/>
      <c r="AC47166" s="136"/>
    </row>
    <row r="47167" spans="2:29">
      <c r="B47167" s="136"/>
      <c r="E47167" s="136"/>
      <c r="H47167" s="136"/>
      <c r="K47167" s="136"/>
      <c r="O47167" s="136"/>
      <c r="T47167" s="136"/>
      <c r="W47167" s="136"/>
      <c r="Z47167" s="136"/>
      <c r="AC47167" s="136"/>
    </row>
    <row r="47168" spans="2:29">
      <c r="B47168" s="136"/>
      <c r="E47168" s="136"/>
      <c r="H47168" s="136"/>
      <c r="K47168" s="136"/>
      <c r="O47168" s="136"/>
      <c r="T47168" s="136"/>
      <c r="W47168" s="136"/>
      <c r="Z47168" s="136"/>
      <c r="AC47168" s="136"/>
    </row>
    <row r="47169" spans="2:29">
      <c r="B47169" s="136"/>
      <c r="E47169" s="136"/>
      <c r="H47169" s="136"/>
      <c r="K47169" s="136"/>
      <c r="O47169" s="136"/>
      <c r="T47169" s="136"/>
      <c r="W47169" s="136"/>
      <c r="Z47169" s="136"/>
      <c r="AC47169" s="136"/>
    </row>
    <row r="47170" spans="2:29">
      <c r="B47170" s="136"/>
      <c r="E47170" s="136"/>
      <c r="H47170" s="136"/>
      <c r="K47170" s="136"/>
      <c r="O47170" s="136"/>
      <c r="T47170" s="136"/>
      <c r="W47170" s="136"/>
      <c r="Z47170" s="136"/>
      <c r="AC47170" s="136"/>
    </row>
    <row r="47171" spans="2:29">
      <c r="B47171" s="136"/>
      <c r="E47171" s="136"/>
      <c r="H47171" s="136"/>
      <c r="K47171" s="136"/>
      <c r="O47171" s="136"/>
      <c r="T47171" s="136"/>
      <c r="W47171" s="136"/>
      <c r="Z47171" s="136"/>
      <c r="AC47171" s="136"/>
    </row>
    <row r="47172" spans="2:29">
      <c r="B47172" s="136"/>
      <c r="E47172" s="136"/>
      <c r="H47172" s="136"/>
      <c r="K47172" s="136"/>
      <c r="O47172" s="136"/>
      <c r="T47172" s="136"/>
      <c r="W47172" s="136"/>
      <c r="Z47172" s="136"/>
      <c r="AC47172" s="136"/>
    </row>
    <row r="47173" spans="2:29">
      <c r="B47173" s="136"/>
      <c r="E47173" s="136"/>
      <c r="H47173" s="136"/>
      <c r="K47173" s="136"/>
      <c r="O47173" s="136"/>
      <c r="T47173" s="136"/>
      <c r="W47173" s="136"/>
      <c r="Z47173" s="136"/>
      <c r="AC47173" s="136"/>
    </row>
    <row r="47174" spans="2:29">
      <c r="B47174" s="136"/>
      <c r="E47174" s="136"/>
      <c r="H47174" s="136"/>
      <c r="K47174" s="136"/>
      <c r="O47174" s="136"/>
      <c r="T47174" s="136"/>
      <c r="W47174" s="136"/>
      <c r="Z47174" s="136"/>
      <c r="AC47174" s="136"/>
    </row>
    <row r="47175" spans="2:29">
      <c r="B47175" s="136"/>
      <c r="E47175" s="136"/>
      <c r="H47175" s="136"/>
      <c r="K47175" s="136"/>
      <c r="O47175" s="136"/>
      <c r="T47175" s="136"/>
      <c r="W47175" s="136"/>
      <c r="Z47175" s="136"/>
      <c r="AC47175" s="136"/>
    </row>
    <row r="47176" spans="2:29">
      <c r="B47176" s="136"/>
      <c r="E47176" s="136"/>
      <c r="H47176" s="136"/>
      <c r="K47176" s="136"/>
      <c r="O47176" s="136"/>
      <c r="T47176" s="136"/>
      <c r="W47176" s="136"/>
      <c r="Z47176" s="136"/>
      <c r="AC47176" s="136"/>
    </row>
    <row r="47177" spans="2:29">
      <c r="B47177" s="136"/>
      <c r="E47177" s="136"/>
      <c r="H47177" s="136"/>
      <c r="K47177" s="136"/>
      <c r="O47177" s="136"/>
      <c r="T47177" s="136"/>
      <c r="W47177" s="136"/>
      <c r="Z47177" s="136"/>
      <c r="AC47177" s="136"/>
    </row>
    <row r="47178" spans="2:29">
      <c r="B47178" s="136"/>
      <c r="E47178" s="136"/>
      <c r="H47178" s="136"/>
      <c r="K47178" s="136"/>
      <c r="O47178" s="136"/>
      <c r="T47178" s="136"/>
      <c r="W47178" s="136"/>
      <c r="Z47178" s="136"/>
      <c r="AC47178" s="136"/>
    </row>
    <row r="47179" spans="2:29">
      <c r="B47179" s="136"/>
      <c r="E47179" s="136"/>
      <c r="H47179" s="136"/>
      <c r="K47179" s="136"/>
      <c r="O47179" s="136"/>
      <c r="T47179" s="136"/>
      <c r="W47179" s="136"/>
      <c r="Z47179" s="136"/>
      <c r="AC47179" s="136"/>
    </row>
    <row r="47180" spans="2:29">
      <c r="B47180" s="136"/>
      <c r="E47180" s="136"/>
      <c r="H47180" s="136"/>
      <c r="K47180" s="136"/>
      <c r="O47180" s="136"/>
      <c r="T47180" s="136"/>
      <c r="W47180" s="136"/>
      <c r="Z47180" s="136"/>
      <c r="AC47180" s="136"/>
    </row>
    <row r="47181" spans="2:29">
      <c r="B47181" s="136"/>
      <c r="E47181" s="136"/>
      <c r="H47181" s="136"/>
      <c r="K47181" s="136"/>
      <c r="O47181" s="136"/>
      <c r="T47181" s="136"/>
      <c r="W47181" s="136"/>
      <c r="Z47181" s="136"/>
      <c r="AC47181" s="136"/>
    </row>
    <row r="47182" spans="2:29">
      <c r="B47182" s="136"/>
      <c r="E47182" s="136"/>
      <c r="H47182" s="136"/>
      <c r="K47182" s="136"/>
      <c r="O47182" s="136"/>
      <c r="T47182" s="136"/>
      <c r="W47182" s="136"/>
      <c r="Z47182" s="136"/>
      <c r="AC47182" s="136"/>
    </row>
    <row r="47183" spans="2:29">
      <c r="B47183" s="136"/>
      <c r="E47183" s="136"/>
      <c r="H47183" s="136"/>
      <c r="K47183" s="136"/>
      <c r="O47183" s="136"/>
      <c r="T47183" s="136"/>
      <c r="W47183" s="136"/>
      <c r="Z47183" s="136"/>
      <c r="AC47183" s="136"/>
    </row>
    <row r="47184" spans="2:29">
      <c r="B47184" s="136"/>
      <c r="E47184" s="136"/>
      <c r="H47184" s="136"/>
      <c r="K47184" s="136"/>
      <c r="O47184" s="136"/>
      <c r="T47184" s="136"/>
      <c r="W47184" s="136"/>
      <c r="Z47184" s="136"/>
      <c r="AC47184" s="136"/>
    </row>
    <row r="47185" spans="2:29">
      <c r="B47185" s="136"/>
      <c r="E47185" s="136"/>
      <c r="H47185" s="136"/>
      <c r="K47185" s="136"/>
      <c r="O47185" s="136"/>
      <c r="T47185" s="136"/>
      <c r="W47185" s="136"/>
      <c r="Z47185" s="136"/>
      <c r="AC47185" s="136"/>
    </row>
    <row r="47186" spans="2:29">
      <c r="B47186" s="136"/>
      <c r="E47186" s="136"/>
      <c r="H47186" s="136"/>
      <c r="K47186" s="136"/>
      <c r="O47186" s="136"/>
      <c r="T47186" s="136"/>
      <c r="W47186" s="136"/>
      <c r="Z47186" s="136"/>
      <c r="AC47186" s="136"/>
    </row>
    <row r="47187" spans="2:29">
      <c r="B47187" s="136"/>
      <c r="E47187" s="136"/>
      <c r="H47187" s="136"/>
      <c r="K47187" s="136"/>
      <c r="O47187" s="136"/>
      <c r="T47187" s="136"/>
      <c r="W47187" s="136"/>
      <c r="Z47187" s="136"/>
      <c r="AC47187" s="136"/>
    </row>
    <row r="47188" spans="2:29">
      <c r="B47188" s="136"/>
      <c r="E47188" s="136"/>
      <c r="H47188" s="136"/>
      <c r="K47188" s="136"/>
      <c r="O47188" s="136"/>
      <c r="T47188" s="136"/>
      <c r="W47188" s="136"/>
      <c r="Z47188" s="136"/>
      <c r="AC47188" s="136"/>
    </row>
    <row r="47189" spans="2:29">
      <c r="B47189" s="136"/>
      <c r="E47189" s="136"/>
      <c r="H47189" s="136"/>
      <c r="K47189" s="136"/>
      <c r="O47189" s="136"/>
      <c r="T47189" s="136"/>
      <c r="W47189" s="136"/>
      <c r="Z47189" s="136"/>
      <c r="AC47189" s="136"/>
    </row>
    <row r="47190" spans="2:29">
      <c r="B47190" s="136"/>
      <c r="E47190" s="136"/>
      <c r="H47190" s="136"/>
      <c r="K47190" s="136"/>
      <c r="O47190" s="136"/>
      <c r="T47190" s="136"/>
      <c r="W47190" s="136"/>
      <c r="Z47190" s="136"/>
      <c r="AC47190" s="136"/>
    </row>
    <row r="47191" spans="2:29">
      <c r="B47191" s="136"/>
      <c r="E47191" s="136"/>
      <c r="H47191" s="136"/>
      <c r="K47191" s="136"/>
      <c r="O47191" s="136"/>
      <c r="T47191" s="136"/>
      <c r="W47191" s="136"/>
      <c r="Z47191" s="136"/>
      <c r="AC47191" s="136"/>
    </row>
    <row r="47192" spans="2:29">
      <c r="B47192" s="136"/>
      <c r="E47192" s="136"/>
      <c r="H47192" s="136"/>
      <c r="K47192" s="136"/>
      <c r="O47192" s="136"/>
      <c r="T47192" s="136"/>
      <c r="W47192" s="136"/>
      <c r="Z47192" s="136"/>
      <c r="AC47192" s="136"/>
    </row>
    <row r="47193" spans="2:29">
      <c r="B47193" s="136"/>
      <c r="E47193" s="136"/>
      <c r="H47193" s="136"/>
      <c r="K47193" s="136"/>
      <c r="O47193" s="136"/>
      <c r="T47193" s="136"/>
      <c r="W47193" s="136"/>
      <c r="Z47193" s="136"/>
      <c r="AC47193" s="136"/>
    </row>
    <row r="47194" spans="2:29">
      <c r="B47194" s="136"/>
      <c r="E47194" s="136"/>
      <c r="H47194" s="136"/>
      <c r="K47194" s="136"/>
      <c r="O47194" s="136"/>
      <c r="T47194" s="136"/>
      <c r="W47194" s="136"/>
      <c r="Z47194" s="136"/>
      <c r="AC47194" s="136"/>
    </row>
    <row r="47195" spans="2:29">
      <c r="B47195" s="136"/>
      <c r="E47195" s="136"/>
      <c r="H47195" s="136"/>
      <c r="K47195" s="136"/>
      <c r="O47195" s="136"/>
      <c r="T47195" s="136"/>
      <c r="W47195" s="136"/>
      <c r="Z47195" s="136"/>
      <c r="AC47195" s="136"/>
    </row>
    <row r="47196" spans="2:29">
      <c r="B47196" s="136"/>
      <c r="E47196" s="136"/>
      <c r="H47196" s="136"/>
      <c r="K47196" s="136"/>
      <c r="O47196" s="136"/>
      <c r="T47196" s="136"/>
      <c r="W47196" s="136"/>
      <c r="Z47196" s="136"/>
      <c r="AC47196" s="136"/>
    </row>
    <row r="47197" spans="2:29">
      <c r="B47197" s="136"/>
      <c r="E47197" s="136"/>
      <c r="H47197" s="136"/>
      <c r="K47197" s="136"/>
      <c r="O47197" s="136"/>
      <c r="T47197" s="136"/>
      <c r="W47197" s="136"/>
      <c r="Z47197" s="136"/>
      <c r="AC47197" s="136"/>
    </row>
    <row r="47198" spans="2:29">
      <c r="B47198" s="136"/>
      <c r="E47198" s="136"/>
      <c r="H47198" s="136"/>
      <c r="K47198" s="136"/>
      <c r="O47198" s="136"/>
      <c r="T47198" s="136"/>
      <c r="W47198" s="136"/>
      <c r="Z47198" s="136"/>
      <c r="AC47198" s="136"/>
    </row>
    <row r="47199" spans="2:29">
      <c r="B47199" s="136"/>
      <c r="E47199" s="136"/>
      <c r="H47199" s="136"/>
      <c r="K47199" s="136"/>
      <c r="O47199" s="136"/>
      <c r="T47199" s="136"/>
      <c r="W47199" s="136"/>
      <c r="Z47199" s="136"/>
      <c r="AC47199" s="136"/>
    </row>
    <row r="47200" spans="2:29">
      <c r="B47200" s="136"/>
      <c r="E47200" s="136"/>
      <c r="H47200" s="136"/>
      <c r="K47200" s="136"/>
      <c r="O47200" s="136"/>
      <c r="T47200" s="136"/>
      <c r="W47200" s="136"/>
      <c r="Z47200" s="136"/>
      <c r="AC47200" s="136"/>
    </row>
    <row r="47201" spans="2:29">
      <c r="B47201" s="136"/>
      <c r="E47201" s="136"/>
      <c r="H47201" s="136"/>
      <c r="K47201" s="136"/>
      <c r="O47201" s="136"/>
      <c r="T47201" s="136"/>
      <c r="W47201" s="136"/>
      <c r="Z47201" s="136"/>
      <c r="AC47201" s="136"/>
    </row>
    <row r="47202" spans="2:29">
      <c r="B47202" s="136"/>
      <c r="E47202" s="136"/>
      <c r="H47202" s="136"/>
      <c r="K47202" s="136"/>
      <c r="O47202" s="136"/>
      <c r="T47202" s="136"/>
      <c r="W47202" s="136"/>
      <c r="Z47202" s="136"/>
      <c r="AC47202" s="136"/>
    </row>
    <row r="47203" spans="2:29">
      <c r="B47203" s="136"/>
      <c r="E47203" s="136"/>
      <c r="H47203" s="136"/>
      <c r="K47203" s="136"/>
      <c r="O47203" s="136"/>
      <c r="T47203" s="136"/>
      <c r="W47203" s="136"/>
      <c r="Z47203" s="136"/>
      <c r="AC47203" s="136"/>
    </row>
    <row r="47204" spans="2:29">
      <c r="B47204" s="136"/>
      <c r="E47204" s="136"/>
      <c r="H47204" s="136"/>
      <c r="K47204" s="136"/>
      <c r="O47204" s="136"/>
      <c r="T47204" s="136"/>
      <c r="W47204" s="136"/>
      <c r="Z47204" s="136"/>
      <c r="AC47204" s="136"/>
    </row>
    <row r="47205" spans="2:29">
      <c r="B47205" s="136"/>
      <c r="E47205" s="136"/>
      <c r="H47205" s="136"/>
      <c r="K47205" s="136"/>
      <c r="O47205" s="136"/>
      <c r="T47205" s="136"/>
      <c r="W47205" s="136"/>
      <c r="Z47205" s="136"/>
      <c r="AC47205" s="136"/>
    </row>
    <row r="47206" spans="2:29">
      <c r="B47206" s="136"/>
      <c r="E47206" s="136"/>
      <c r="H47206" s="136"/>
      <c r="K47206" s="136"/>
      <c r="O47206" s="136"/>
      <c r="T47206" s="136"/>
      <c r="W47206" s="136"/>
      <c r="Z47206" s="136"/>
      <c r="AC47206" s="136"/>
    </row>
    <row r="47207" spans="2:29">
      <c r="B47207" s="136"/>
      <c r="E47207" s="136"/>
      <c r="H47207" s="136"/>
      <c r="K47207" s="136"/>
      <c r="O47207" s="136"/>
      <c r="T47207" s="136"/>
      <c r="W47207" s="136"/>
      <c r="Z47207" s="136"/>
      <c r="AC47207" s="136"/>
    </row>
    <row r="47208" spans="2:29">
      <c r="B47208" s="136"/>
      <c r="E47208" s="136"/>
      <c r="H47208" s="136"/>
      <c r="K47208" s="136"/>
      <c r="O47208" s="136"/>
      <c r="T47208" s="136"/>
      <c r="W47208" s="136"/>
      <c r="Z47208" s="136"/>
      <c r="AC47208" s="136"/>
    </row>
    <row r="47209" spans="2:29">
      <c r="B47209" s="136"/>
      <c r="E47209" s="136"/>
      <c r="H47209" s="136"/>
      <c r="K47209" s="136"/>
      <c r="O47209" s="136"/>
      <c r="T47209" s="136"/>
      <c r="W47209" s="136"/>
      <c r="Z47209" s="136"/>
      <c r="AC47209" s="136"/>
    </row>
    <row r="47210" spans="2:29">
      <c r="B47210" s="136"/>
      <c r="E47210" s="136"/>
      <c r="H47210" s="136"/>
      <c r="K47210" s="136"/>
      <c r="O47210" s="136"/>
      <c r="T47210" s="136"/>
      <c r="W47210" s="136"/>
      <c r="Z47210" s="136"/>
      <c r="AC47210" s="136"/>
    </row>
    <row r="47211" spans="2:29">
      <c r="B47211" s="136"/>
      <c r="E47211" s="136"/>
      <c r="H47211" s="136"/>
      <c r="K47211" s="136"/>
      <c r="O47211" s="136"/>
      <c r="T47211" s="136"/>
      <c r="W47211" s="136"/>
      <c r="Z47211" s="136"/>
      <c r="AC47211" s="136"/>
    </row>
    <row r="47212" spans="2:29">
      <c r="B47212" s="136"/>
      <c r="E47212" s="136"/>
      <c r="H47212" s="136"/>
      <c r="K47212" s="136"/>
      <c r="O47212" s="136"/>
      <c r="T47212" s="136"/>
      <c r="W47212" s="136"/>
      <c r="Z47212" s="136"/>
      <c r="AC47212" s="136"/>
    </row>
    <row r="47213" spans="2:29">
      <c r="B47213" s="136"/>
      <c r="E47213" s="136"/>
      <c r="H47213" s="136"/>
      <c r="K47213" s="136"/>
      <c r="O47213" s="136"/>
      <c r="T47213" s="136"/>
      <c r="W47213" s="136"/>
      <c r="Z47213" s="136"/>
      <c r="AC47213" s="136"/>
    </row>
    <row r="47214" spans="2:29">
      <c r="B47214" s="136"/>
      <c r="E47214" s="136"/>
      <c r="H47214" s="136"/>
      <c r="K47214" s="136"/>
      <c r="O47214" s="136"/>
      <c r="T47214" s="136"/>
      <c r="W47214" s="136"/>
      <c r="Z47214" s="136"/>
      <c r="AC47214" s="136"/>
    </row>
    <row r="47215" spans="2:29">
      <c r="B47215" s="136"/>
      <c r="E47215" s="136"/>
      <c r="H47215" s="136"/>
      <c r="K47215" s="136"/>
      <c r="O47215" s="136"/>
      <c r="T47215" s="136"/>
      <c r="W47215" s="136"/>
      <c r="Z47215" s="136"/>
      <c r="AC47215" s="136"/>
    </row>
    <row r="47216" spans="2:29">
      <c r="B47216" s="136"/>
      <c r="E47216" s="136"/>
      <c r="H47216" s="136"/>
      <c r="K47216" s="136"/>
      <c r="O47216" s="136"/>
      <c r="T47216" s="136"/>
      <c r="W47216" s="136"/>
      <c r="Z47216" s="136"/>
      <c r="AC47216" s="136"/>
    </row>
    <row r="47217" spans="2:29">
      <c r="B47217" s="136"/>
      <c r="E47217" s="136"/>
      <c r="H47217" s="136"/>
      <c r="K47217" s="136"/>
      <c r="O47217" s="136"/>
      <c r="T47217" s="136"/>
      <c r="W47217" s="136"/>
      <c r="Z47217" s="136"/>
      <c r="AC47217" s="136"/>
    </row>
    <row r="47218" spans="2:29">
      <c r="B47218" s="136"/>
      <c r="E47218" s="136"/>
      <c r="H47218" s="136"/>
      <c r="K47218" s="136"/>
      <c r="O47218" s="136"/>
      <c r="T47218" s="136"/>
      <c r="W47218" s="136"/>
      <c r="Z47218" s="136"/>
      <c r="AC47218" s="136"/>
    </row>
    <row r="47219" spans="2:29">
      <c r="B47219" s="136"/>
      <c r="E47219" s="136"/>
      <c r="H47219" s="136"/>
      <c r="K47219" s="136"/>
      <c r="O47219" s="136"/>
      <c r="T47219" s="136"/>
      <c r="W47219" s="136"/>
      <c r="Z47219" s="136"/>
      <c r="AC47219" s="136"/>
    </row>
    <row r="47220" spans="2:29">
      <c r="B47220" s="136"/>
      <c r="E47220" s="136"/>
      <c r="H47220" s="136"/>
      <c r="K47220" s="136"/>
      <c r="O47220" s="136"/>
      <c r="T47220" s="136"/>
      <c r="W47220" s="136"/>
      <c r="Z47220" s="136"/>
      <c r="AC47220" s="136"/>
    </row>
    <row r="47221" spans="2:29">
      <c r="B47221" s="136"/>
      <c r="E47221" s="136"/>
      <c r="H47221" s="136"/>
      <c r="K47221" s="136"/>
      <c r="O47221" s="136"/>
      <c r="T47221" s="136"/>
      <c r="W47221" s="136"/>
      <c r="Z47221" s="136"/>
      <c r="AC47221" s="136"/>
    </row>
    <row r="47222" spans="2:29">
      <c r="B47222" s="136"/>
      <c r="E47222" s="136"/>
      <c r="H47222" s="136"/>
      <c r="K47222" s="136"/>
      <c r="O47222" s="136"/>
      <c r="T47222" s="136"/>
      <c r="W47222" s="136"/>
      <c r="Z47222" s="136"/>
      <c r="AC47222" s="136"/>
    </row>
    <row r="47223" spans="2:29">
      <c r="B47223" s="136"/>
      <c r="E47223" s="136"/>
      <c r="H47223" s="136"/>
      <c r="K47223" s="136"/>
      <c r="O47223" s="136"/>
      <c r="T47223" s="136"/>
      <c r="W47223" s="136"/>
      <c r="Z47223" s="136"/>
      <c r="AC47223" s="136"/>
    </row>
    <row r="47224" spans="2:29">
      <c r="B47224" s="136"/>
      <c r="E47224" s="136"/>
      <c r="H47224" s="136"/>
      <c r="K47224" s="136"/>
      <c r="O47224" s="136"/>
      <c r="T47224" s="136"/>
      <c r="W47224" s="136"/>
      <c r="Z47224" s="136"/>
      <c r="AC47224" s="136"/>
    </row>
    <row r="47225" spans="2:29">
      <c r="B47225" s="136"/>
      <c r="E47225" s="136"/>
      <c r="H47225" s="136"/>
      <c r="K47225" s="136"/>
      <c r="O47225" s="136"/>
      <c r="T47225" s="136"/>
      <c r="W47225" s="136"/>
      <c r="Z47225" s="136"/>
      <c r="AC47225" s="136"/>
    </row>
    <row r="47226" spans="2:29">
      <c r="B47226" s="136"/>
      <c r="E47226" s="136"/>
      <c r="H47226" s="136"/>
      <c r="K47226" s="136"/>
      <c r="O47226" s="136"/>
      <c r="T47226" s="136"/>
      <c r="W47226" s="136"/>
      <c r="Z47226" s="136"/>
      <c r="AC47226" s="136"/>
    </row>
    <row r="47227" spans="2:29">
      <c r="B47227" s="136"/>
      <c r="E47227" s="136"/>
      <c r="H47227" s="136"/>
      <c r="K47227" s="136"/>
      <c r="O47227" s="136"/>
      <c r="T47227" s="136"/>
      <c r="W47227" s="136"/>
      <c r="Z47227" s="136"/>
      <c r="AC47227" s="136"/>
    </row>
    <row r="47228" spans="2:29">
      <c r="B47228" s="136"/>
      <c r="E47228" s="136"/>
      <c r="H47228" s="136"/>
      <c r="K47228" s="136"/>
      <c r="O47228" s="136"/>
      <c r="T47228" s="136"/>
      <c r="W47228" s="136"/>
      <c r="Z47228" s="136"/>
      <c r="AC47228" s="136"/>
    </row>
    <row r="47229" spans="2:29">
      <c r="B47229" s="136"/>
      <c r="E47229" s="136"/>
      <c r="H47229" s="136"/>
      <c r="K47229" s="136"/>
      <c r="O47229" s="136"/>
      <c r="T47229" s="136"/>
      <c r="W47229" s="136"/>
      <c r="Z47229" s="136"/>
      <c r="AC47229" s="136"/>
    </row>
    <row r="47230" spans="2:29">
      <c r="B47230" s="136"/>
      <c r="E47230" s="136"/>
      <c r="H47230" s="136"/>
      <c r="K47230" s="136"/>
      <c r="O47230" s="136"/>
      <c r="T47230" s="136"/>
      <c r="W47230" s="136"/>
      <c r="Z47230" s="136"/>
      <c r="AC47230" s="136"/>
    </row>
    <row r="47231" spans="2:29">
      <c r="B47231" s="136"/>
      <c r="E47231" s="136"/>
      <c r="H47231" s="136"/>
      <c r="K47231" s="136"/>
      <c r="O47231" s="136"/>
      <c r="T47231" s="136"/>
      <c r="W47231" s="136"/>
      <c r="Z47231" s="136"/>
      <c r="AC47231" s="136"/>
    </row>
    <row r="47232" spans="2:29">
      <c r="B47232" s="136"/>
      <c r="E47232" s="136"/>
      <c r="H47232" s="136"/>
      <c r="K47232" s="136"/>
      <c r="O47232" s="136"/>
      <c r="T47232" s="136"/>
      <c r="W47232" s="136"/>
      <c r="Z47232" s="136"/>
      <c r="AC47232" s="136"/>
    </row>
    <row r="47233" spans="2:29">
      <c r="B47233" s="136"/>
      <c r="E47233" s="136"/>
      <c r="H47233" s="136"/>
      <c r="K47233" s="136"/>
      <c r="O47233" s="136"/>
      <c r="T47233" s="136"/>
      <c r="W47233" s="136"/>
      <c r="Z47233" s="136"/>
      <c r="AC47233" s="136"/>
    </row>
    <row r="47234" spans="2:29">
      <c r="B47234" s="136"/>
      <c r="E47234" s="136"/>
      <c r="H47234" s="136"/>
      <c r="K47234" s="136"/>
      <c r="O47234" s="136"/>
      <c r="T47234" s="136"/>
      <c r="W47234" s="136"/>
      <c r="Z47234" s="136"/>
      <c r="AC47234" s="136"/>
    </row>
    <row r="47235" spans="2:29">
      <c r="B47235" s="136"/>
      <c r="E47235" s="136"/>
      <c r="H47235" s="136"/>
      <c r="K47235" s="136"/>
      <c r="O47235" s="136"/>
      <c r="T47235" s="136"/>
      <c r="W47235" s="136"/>
      <c r="Z47235" s="136"/>
      <c r="AC47235" s="136"/>
    </row>
    <row r="47236" spans="2:29">
      <c r="B47236" s="136"/>
      <c r="E47236" s="136"/>
      <c r="H47236" s="136"/>
      <c r="K47236" s="136"/>
      <c r="O47236" s="136"/>
      <c r="T47236" s="136"/>
      <c r="W47236" s="136"/>
      <c r="Z47236" s="136"/>
      <c r="AC47236" s="136"/>
    </row>
    <row r="47237" spans="2:29">
      <c r="B47237" s="136"/>
      <c r="E47237" s="136"/>
      <c r="H47237" s="136"/>
      <c r="K47237" s="136"/>
      <c r="O47237" s="136"/>
      <c r="T47237" s="136"/>
      <c r="W47237" s="136"/>
      <c r="Z47237" s="136"/>
      <c r="AC47237" s="136"/>
    </row>
    <row r="47238" spans="2:29">
      <c r="B47238" s="136"/>
      <c r="E47238" s="136"/>
      <c r="H47238" s="136"/>
      <c r="K47238" s="136"/>
      <c r="O47238" s="136"/>
      <c r="T47238" s="136"/>
      <c r="W47238" s="136"/>
      <c r="Z47238" s="136"/>
      <c r="AC47238" s="136"/>
    </row>
    <row r="47239" spans="2:29">
      <c r="B47239" s="136"/>
      <c r="E47239" s="136"/>
      <c r="H47239" s="136"/>
      <c r="K47239" s="136"/>
      <c r="O47239" s="136"/>
      <c r="T47239" s="136"/>
      <c r="W47239" s="136"/>
      <c r="Z47239" s="136"/>
      <c r="AC47239" s="136"/>
    </row>
    <row r="47240" spans="2:29">
      <c r="B47240" s="136"/>
      <c r="E47240" s="136"/>
      <c r="H47240" s="136"/>
      <c r="K47240" s="136"/>
      <c r="O47240" s="136"/>
      <c r="T47240" s="136"/>
      <c r="W47240" s="136"/>
      <c r="Z47240" s="136"/>
      <c r="AC47240" s="136"/>
    </row>
    <row r="47241" spans="2:29">
      <c r="B47241" s="136"/>
      <c r="E47241" s="136"/>
      <c r="H47241" s="136"/>
      <c r="K47241" s="136"/>
      <c r="O47241" s="136"/>
      <c r="T47241" s="136"/>
      <c r="W47241" s="136"/>
      <c r="Z47241" s="136"/>
      <c r="AC47241" s="136"/>
    </row>
    <row r="47242" spans="2:29">
      <c r="B47242" s="136"/>
      <c r="E47242" s="136"/>
      <c r="H47242" s="136"/>
      <c r="K47242" s="136"/>
      <c r="O47242" s="136"/>
      <c r="T47242" s="136"/>
      <c r="W47242" s="136"/>
      <c r="Z47242" s="136"/>
      <c r="AC47242" s="136"/>
    </row>
    <row r="47243" spans="2:29">
      <c r="B47243" s="136"/>
      <c r="E47243" s="136"/>
      <c r="H47243" s="136"/>
      <c r="K47243" s="136"/>
      <c r="O47243" s="136"/>
      <c r="T47243" s="136"/>
      <c r="W47243" s="136"/>
      <c r="Z47243" s="136"/>
      <c r="AC47243" s="136"/>
    </row>
    <row r="47244" spans="2:29">
      <c r="B47244" s="136"/>
      <c r="E47244" s="136"/>
      <c r="H47244" s="136"/>
      <c r="K47244" s="136"/>
      <c r="O47244" s="136"/>
      <c r="T47244" s="136"/>
      <c r="W47244" s="136"/>
      <c r="Z47244" s="136"/>
      <c r="AC47244" s="136"/>
    </row>
    <row r="47245" spans="2:29">
      <c r="B47245" s="136"/>
      <c r="E47245" s="136"/>
      <c r="H47245" s="136"/>
      <c r="K47245" s="136"/>
      <c r="O47245" s="136"/>
      <c r="T47245" s="136"/>
      <c r="W47245" s="136"/>
      <c r="Z47245" s="136"/>
      <c r="AC47245" s="136"/>
    </row>
    <row r="47246" spans="2:29">
      <c r="B47246" s="136"/>
      <c r="E47246" s="136"/>
      <c r="H47246" s="136"/>
      <c r="K47246" s="136"/>
      <c r="O47246" s="136"/>
      <c r="T47246" s="136"/>
      <c r="W47246" s="136"/>
      <c r="Z47246" s="136"/>
      <c r="AC47246" s="136"/>
    </row>
    <row r="47247" spans="2:29">
      <c r="B47247" s="136"/>
      <c r="E47247" s="136"/>
      <c r="H47247" s="136"/>
      <c r="K47247" s="136"/>
      <c r="O47247" s="136"/>
      <c r="T47247" s="136"/>
      <c r="W47247" s="136"/>
      <c r="Z47247" s="136"/>
      <c r="AC47247" s="136"/>
    </row>
    <row r="47248" spans="2:29">
      <c r="B47248" s="136"/>
      <c r="E47248" s="136"/>
      <c r="H47248" s="136"/>
      <c r="K47248" s="136"/>
      <c r="O47248" s="136"/>
      <c r="T47248" s="136"/>
      <c r="W47248" s="136"/>
      <c r="Z47248" s="136"/>
      <c r="AC47248" s="136"/>
    </row>
    <row r="47249" spans="2:29">
      <c r="B47249" s="136"/>
      <c r="E47249" s="136"/>
      <c r="H47249" s="136"/>
      <c r="K47249" s="136"/>
      <c r="O47249" s="136"/>
      <c r="T47249" s="136"/>
      <c r="W47249" s="136"/>
      <c r="Z47249" s="136"/>
      <c r="AC47249" s="136"/>
    </row>
    <row r="47250" spans="2:29">
      <c r="B47250" s="136"/>
      <c r="E47250" s="136"/>
      <c r="H47250" s="136"/>
      <c r="K47250" s="136"/>
      <c r="O47250" s="136"/>
      <c r="T47250" s="136"/>
      <c r="W47250" s="136"/>
      <c r="Z47250" s="136"/>
      <c r="AC47250" s="136"/>
    </row>
    <row r="47251" spans="2:29">
      <c r="B47251" s="136"/>
      <c r="E47251" s="136"/>
      <c r="H47251" s="136"/>
      <c r="K47251" s="136"/>
      <c r="O47251" s="136"/>
      <c r="T47251" s="136"/>
      <c r="W47251" s="136"/>
      <c r="Z47251" s="136"/>
      <c r="AC47251" s="136"/>
    </row>
    <row r="47252" spans="2:29">
      <c r="B47252" s="136"/>
      <c r="E47252" s="136"/>
      <c r="H47252" s="136"/>
      <c r="K47252" s="136"/>
      <c r="O47252" s="136"/>
      <c r="T47252" s="136"/>
      <c r="W47252" s="136"/>
      <c r="Z47252" s="136"/>
      <c r="AC47252" s="136"/>
    </row>
    <row r="47253" spans="2:29">
      <c r="B47253" s="136"/>
      <c r="E47253" s="136"/>
      <c r="H47253" s="136"/>
      <c r="K47253" s="136"/>
      <c r="O47253" s="136"/>
      <c r="T47253" s="136"/>
      <c r="W47253" s="136"/>
      <c r="Z47253" s="136"/>
      <c r="AC47253" s="136"/>
    </row>
    <row r="47254" spans="2:29">
      <c r="B47254" s="136"/>
      <c r="E47254" s="136"/>
      <c r="H47254" s="136"/>
      <c r="K47254" s="136"/>
      <c r="O47254" s="136"/>
      <c r="T47254" s="136"/>
      <c r="W47254" s="136"/>
      <c r="Z47254" s="136"/>
      <c r="AC47254" s="136"/>
    </row>
    <row r="47255" spans="2:29">
      <c r="B47255" s="136"/>
      <c r="E47255" s="136"/>
      <c r="H47255" s="136"/>
      <c r="K47255" s="136"/>
      <c r="O47255" s="136"/>
      <c r="T47255" s="136"/>
      <c r="W47255" s="136"/>
      <c r="Z47255" s="136"/>
      <c r="AC47255" s="136"/>
    </row>
    <row r="47256" spans="2:29">
      <c r="B47256" s="136"/>
      <c r="E47256" s="136"/>
      <c r="H47256" s="136"/>
      <c r="K47256" s="136"/>
      <c r="O47256" s="136"/>
      <c r="T47256" s="136"/>
      <c r="W47256" s="136"/>
      <c r="Z47256" s="136"/>
      <c r="AC47256" s="136"/>
    </row>
    <row r="47257" spans="2:29">
      <c r="B47257" s="136"/>
      <c r="E47257" s="136"/>
      <c r="H47257" s="136"/>
      <c r="K47257" s="136"/>
      <c r="O47257" s="136"/>
      <c r="T47257" s="136"/>
      <c r="W47257" s="136"/>
      <c r="Z47257" s="136"/>
      <c r="AC47257" s="136"/>
    </row>
    <row r="47258" spans="2:29">
      <c r="B47258" s="136"/>
      <c r="E47258" s="136"/>
      <c r="H47258" s="136"/>
      <c r="K47258" s="136"/>
      <c r="O47258" s="136"/>
      <c r="T47258" s="136"/>
      <c r="W47258" s="136"/>
      <c r="Z47258" s="136"/>
      <c r="AC47258" s="136"/>
    </row>
    <row r="47259" spans="2:29">
      <c r="B47259" s="136"/>
      <c r="E47259" s="136"/>
      <c r="H47259" s="136"/>
      <c r="K47259" s="136"/>
      <c r="O47259" s="136"/>
      <c r="T47259" s="136"/>
      <c r="W47259" s="136"/>
      <c r="Z47259" s="136"/>
      <c r="AC47259" s="136"/>
    </row>
    <row r="47260" spans="2:29">
      <c r="B47260" s="136"/>
      <c r="E47260" s="136"/>
      <c r="H47260" s="136"/>
      <c r="K47260" s="136"/>
      <c r="O47260" s="136"/>
      <c r="T47260" s="136"/>
      <c r="W47260" s="136"/>
      <c r="Z47260" s="136"/>
      <c r="AC47260" s="136"/>
    </row>
    <row r="47261" spans="2:29">
      <c r="B47261" s="136"/>
      <c r="E47261" s="136"/>
      <c r="H47261" s="136"/>
      <c r="K47261" s="136"/>
      <c r="O47261" s="136"/>
      <c r="T47261" s="136"/>
      <c r="W47261" s="136"/>
      <c r="Z47261" s="136"/>
      <c r="AC47261" s="136"/>
    </row>
    <row r="47262" spans="2:29">
      <c r="B47262" s="136"/>
      <c r="E47262" s="136"/>
      <c r="H47262" s="136"/>
      <c r="K47262" s="136"/>
      <c r="O47262" s="136"/>
      <c r="T47262" s="136"/>
      <c r="W47262" s="136"/>
      <c r="Z47262" s="136"/>
      <c r="AC47262" s="136"/>
    </row>
    <row r="47263" spans="2:29">
      <c r="B47263" s="136"/>
      <c r="E47263" s="136"/>
      <c r="H47263" s="136"/>
      <c r="K47263" s="136"/>
      <c r="O47263" s="136"/>
      <c r="T47263" s="136"/>
      <c r="W47263" s="136"/>
      <c r="Z47263" s="136"/>
      <c r="AC47263" s="136"/>
    </row>
    <row r="47264" spans="2:29">
      <c r="B47264" s="136"/>
      <c r="E47264" s="136"/>
      <c r="H47264" s="136"/>
      <c r="K47264" s="136"/>
      <c r="O47264" s="136"/>
      <c r="T47264" s="136"/>
      <c r="W47264" s="136"/>
      <c r="Z47264" s="136"/>
      <c r="AC47264" s="136"/>
    </row>
    <row r="47265" spans="2:29">
      <c r="B47265" s="136"/>
      <c r="E47265" s="136"/>
      <c r="H47265" s="136"/>
      <c r="K47265" s="136"/>
      <c r="O47265" s="136"/>
      <c r="T47265" s="136"/>
      <c r="W47265" s="136"/>
      <c r="Z47265" s="136"/>
      <c r="AC47265" s="136"/>
    </row>
    <row r="47266" spans="2:29">
      <c r="B47266" s="136"/>
      <c r="E47266" s="136"/>
      <c r="H47266" s="136"/>
      <c r="K47266" s="136"/>
      <c r="O47266" s="136"/>
      <c r="T47266" s="136"/>
      <c r="W47266" s="136"/>
      <c r="Z47266" s="136"/>
      <c r="AC47266" s="136"/>
    </row>
    <row r="47267" spans="2:29">
      <c r="B47267" s="136"/>
      <c r="E47267" s="136"/>
      <c r="H47267" s="136"/>
      <c r="K47267" s="136"/>
      <c r="O47267" s="136"/>
      <c r="T47267" s="136"/>
      <c r="W47267" s="136"/>
      <c r="Z47267" s="136"/>
      <c r="AC47267" s="136"/>
    </row>
    <row r="47268" spans="2:29">
      <c r="B47268" s="136"/>
      <c r="E47268" s="136"/>
      <c r="H47268" s="136"/>
      <c r="K47268" s="136"/>
      <c r="O47268" s="136"/>
      <c r="T47268" s="136"/>
      <c r="W47268" s="136"/>
      <c r="Z47268" s="136"/>
      <c r="AC47268" s="136"/>
    </row>
    <row r="47269" spans="2:29">
      <c r="B47269" s="136"/>
      <c r="E47269" s="136"/>
      <c r="H47269" s="136"/>
      <c r="K47269" s="136"/>
      <c r="O47269" s="136"/>
      <c r="T47269" s="136"/>
      <c r="W47269" s="136"/>
      <c r="Z47269" s="136"/>
      <c r="AC47269" s="136"/>
    </row>
    <row r="47270" spans="2:29">
      <c r="B47270" s="136"/>
      <c r="E47270" s="136"/>
      <c r="H47270" s="136"/>
      <c r="K47270" s="136"/>
      <c r="O47270" s="136"/>
      <c r="T47270" s="136"/>
      <c r="W47270" s="136"/>
      <c r="Z47270" s="136"/>
      <c r="AC47270" s="136"/>
    </row>
    <row r="47271" spans="2:29">
      <c r="B47271" s="136"/>
      <c r="E47271" s="136"/>
      <c r="H47271" s="136"/>
      <c r="K47271" s="136"/>
      <c r="O47271" s="136"/>
      <c r="T47271" s="136"/>
      <c r="W47271" s="136"/>
      <c r="Z47271" s="136"/>
      <c r="AC47271" s="136"/>
    </row>
    <row r="47272" spans="2:29">
      <c r="B47272" s="136"/>
      <c r="E47272" s="136"/>
      <c r="H47272" s="136"/>
      <c r="K47272" s="136"/>
      <c r="O47272" s="136"/>
      <c r="T47272" s="136"/>
      <c r="W47272" s="136"/>
      <c r="Z47272" s="136"/>
      <c r="AC47272" s="136"/>
    </row>
    <row r="47273" spans="2:29">
      <c r="B47273" s="136"/>
      <c r="E47273" s="136"/>
      <c r="H47273" s="136"/>
      <c r="K47273" s="136"/>
      <c r="O47273" s="136"/>
      <c r="T47273" s="136"/>
      <c r="W47273" s="136"/>
      <c r="Z47273" s="136"/>
      <c r="AC47273" s="136"/>
    </row>
    <row r="47274" spans="2:29">
      <c r="B47274" s="136"/>
      <c r="E47274" s="136"/>
      <c r="H47274" s="136"/>
      <c r="K47274" s="136"/>
      <c r="O47274" s="136"/>
      <c r="T47274" s="136"/>
      <c r="W47274" s="136"/>
      <c r="Z47274" s="136"/>
      <c r="AC47274" s="136"/>
    </row>
    <row r="47275" spans="2:29">
      <c r="B47275" s="136"/>
      <c r="E47275" s="136"/>
      <c r="H47275" s="136"/>
      <c r="K47275" s="136"/>
      <c r="O47275" s="136"/>
      <c r="T47275" s="136"/>
      <c r="W47275" s="136"/>
      <c r="Z47275" s="136"/>
      <c r="AC47275" s="136"/>
    </row>
    <row r="47276" spans="2:29">
      <c r="B47276" s="136"/>
      <c r="E47276" s="136"/>
      <c r="H47276" s="136"/>
      <c r="K47276" s="136"/>
      <c r="O47276" s="136"/>
      <c r="T47276" s="136"/>
      <c r="W47276" s="136"/>
      <c r="Z47276" s="136"/>
      <c r="AC47276" s="136"/>
    </row>
    <row r="47277" spans="2:29">
      <c r="B47277" s="136"/>
      <c r="E47277" s="136"/>
      <c r="H47277" s="136"/>
      <c r="K47277" s="136"/>
      <c r="O47277" s="136"/>
      <c r="T47277" s="136"/>
      <c r="W47277" s="136"/>
      <c r="Z47277" s="136"/>
      <c r="AC47277" s="136"/>
    </row>
    <row r="47278" spans="2:29">
      <c r="B47278" s="136"/>
      <c r="E47278" s="136"/>
      <c r="H47278" s="136"/>
      <c r="K47278" s="136"/>
      <c r="O47278" s="136"/>
      <c r="T47278" s="136"/>
      <c r="W47278" s="136"/>
      <c r="Z47278" s="136"/>
      <c r="AC47278" s="136"/>
    </row>
    <row r="47279" spans="2:29">
      <c r="B47279" s="136"/>
      <c r="E47279" s="136"/>
      <c r="H47279" s="136"/>
      <c r="K47279" s="136"/>
      <c r="O47279" s="136"/>
      <c r="T47279" s="136"/>
      <c r="W47279" s="136"/>
      <c r="Z47279" s="136"/>
      <c r="AC47279" s="136"/>
    </row>
    <row r="47280" spans="2:29">
      <c r="B47280" s="136"/>
      <c r="E47280" s="136"/>
      <c r="H47280" s="136"/>
      <c r="K47280" s="136"/>
      <c r="O47280" s="136"/>
      <c r="T47280" s="136"/>
      <c r="W47280" s="136"/>
      <c r="Z47280" s="136"/>
      <c r="AC47280" s="136"/>
    </row>
    <row r="47281" spans="2:29">
      <c r="B47281" s="136"/>
      <c r="E47281" s="136"/>
      <c r="H47281" s="136"/>
      <c r="K47281" s="136"/>
      <c r="O47281" s="136"/>
      <c r="T47281" s="136"/>
      <c r="W47281" s="136"/>
      <c r="Z47281" s="136"/>
      <c r="AC47281" s="136"/>
    </row>
    <row r="47282" spans="2:29">
      <c r="B47282" s="136"/>
      <c r="E47282" s="136"/>
      <c r="H47282" s="136"/>
      <c r="K47282" s="136"/>
      <c r="O47282" s="136"/>
      <c r="T47282" s="136"/>
      <c r="W47282" s="136"/>
      <c r="Z47282" s="136"/>
      <c r="AC47282" s="136"/>
    </row>
    <row r="47283" spans="2:29">
      <c r="B47283" s="136"/>
      <c r="E47283" s="136"/>
      <c r="H47283" s="136"/>
      <c r="K47283" s="136"/>
      <c r="O47283" s="136"/>
      <c r="T47283" s="136"/>
      <c r="W47283" s="136"/>
      <c r="Z47283" s="136"/>
      <c r="AC47283" s="136"/>
    </row>
    <row r="47284" spans="2:29">
      <c r="B47284" s="136"/>
      <c r="E47284" s="136"/>
      <c r="H47284" s="136"/>
      <c r="K47284" s="136"/>
      <c r="O47284" s="136"/>
      <c r="T47284" s="136"/>
      <c r="W47284" s="136"/>
      <c r="Z47284" s="136"/>
      <c r="AC47284" s="136"/>
    </row>
    <row r="47285" spans="2:29">
      <c r="B47285" s="136"/>
      <c r="E47285" s="136"/>
      <c r="H47285" s="136"/>
      <c r="K47285" s="136"/>
      <c r="O47285" s="136"/>
      <c r="T47285" s="136"/>
      <c r="W47285" s="136"/>
      <c r="Z47285" s="136"/>
      <c r="AC47285" s="136"/>
    </row>
    <row r="47286" spans="2:29">
      <c r="B47286" s="136"/>
      <c r="E47286" s="136"/>
      <c r="H47286" s="136"/>
      <c r="K47286" s="136"/>
      <c r="O47286" s="136"/>
      <c r="T47286" s="136"/>
      <c r="W47286" s="136"/>
      <c r="Z47286" s="136"/>
      <c r="AC47286" s="136"/>
    </row>
    <row r="47287" spans="2:29">
      <c r="B47287" s="136"/>
      <c r="E47287" s="136"/>
      <c r="H47287" s="136"/>
      <c r="K47287" s="136"/>
      <c r="O47287" s="136"/>
      <c r="T47287" s="136"/>
      <c r="W47287" s="136"/>
      <c r="Z47287" s="136"/>
      <c r="AC47287" s="136"/>
    </row>
    <row r="47288" spans="2:29">
      <c r="B47288" s="136"/>
      <c r="E47288" s="136"/>
      <c r="H47288" s="136"/>
      <c r="K47288" s="136"/>
      <c r="O47288" s="136"/>
      <c r="T47288" s="136"/>
      <c r="W47288" s="136"/>
      <c r="Z47288" s="136"/>
      <c r="AC47288" s="136"/>
    </row>
    <row r="47289" spans="2:29">
      <c r="B47289" s="136"/>
      <c r="E47289" s="136"/>
      <c r="H47289" s="136"/>
      <c r="K47289" s="136"/>
      <c r="O47289" s="136"/>
      <c r="T47289" s="136"/>
      <c r="W47289" s="136"/>
      <c r="Z47289" s="136"/>
      <c r="AC47289" s="136"/>
    </row>
    <row r="47290" spans="2:29">
      <c r="B47290" s="136"/>
      <c r="E47290" s="136"/>
      <c r="H47290" s="136"/>
      <c r="K47290" s="136"/>
      <c r="O47290" s="136"/>
      <c r="T47290" s="136"/>
      <c r="W47290" s="136"/>
      <c r="Z47290" s="136"/>
      <c r="AC47290" s="136"/>
    </row>
    <row r="47291" spans="2:29">
      <c r="B47291" s="136"/>
      <c r="E47291" s="136"/>
      <c r="H47291" s="136"/>
      <c r="K47291" s="136"/>
      <c r="O47291" s="136"/>
      <c r="T47291" s="136"/>
      <c r="W47291" s="136"/>
      <c r="Z47291" s="136"/>
      <c r="AC47291" s="136"/>
    </row>
    <row r="47292" spans="2:29">
      <c r="B47292" s="136"/>
      <c r="E47292" s="136"/>
      <c r="H47292" s="136"/>
      <c r="K47292" s="136"/>
      <c r="O47292" s="136"/>
      <c r="T47292" s="136"/>
      <c r="W47292" s="136"/>
      <c r="Z47292" s="136"/>
      <c r="AC47292" s="136"/>
    </row>
    <row r="47293" spans="2:29">
      <c r="B47293" s="136"/>
      <c r="E47293" s="136"/>
      <c r="H47293" s="136"/>
      <c r="K47293" s="136"/>
      <c r="O47293" s="136"/>
      <c r="T47293" s="136"/>
      <c r="W47293" s="136"/>
      <c r="Z47293" s="136"/>
      <c r="AC47293" s="136"/>
    </row>
    <row r="47294" spans="2:29">
      <c r="B47294" s="136"/>
      <c r="E47294" s="136"/>
      <c r="H47294" s="136"/>
      <c r="K47294" s="136"/>
      <c r="O47294" s="136"/>
      <c r="T47294" s="136"/>
      <c r="W47294" s="136"/>
      <c r="Z47294" s="136"/>
      <c r="AC47294" s="136"/>
    </row>
    <row r="47295" spans="2:29">
      <c r="B47295" s="136"/>
      <c r="E47295" s="136"/>
      <c r="H47295" s="136"/>
      <c r="K47295" s="136"/>
      <c r="O47295" s="136"/>
      <c r="T47295" s="136"/>
      <c r="W47295" s="136"/>
      <c r="Z47295" s="136"/>
      <c r="AC47295" s="136"/>
    </row>
    <row r="47296" spans="2:29">
      <c r="B47296" s="136"/>
      <c r="E47296" s="136"/>
      <c r="H47296" s="136"/>
      <c r="K47296" s="136"/>
      <c r="O47296" s="136"/>
      <c r="T47296" s="136"/>
      <c r="W47296" s="136"/>
      <c r="Z47296" s="136"/>
      <c r="AC47296" s="136"/>
    </row>
    <row r="47297" spans="2:29">
      <c r="B47297" s="136"/>
      <c r="E47297" s="136"/>
      <c r="H47297" s="136"/>
      <c r="K47297" s="136"/>
      <c r="O47297" s="136"/>
      <c r="T47297" s="136"/>
      <c r="W47297" s="136"/>
      <c r="Z47297" s="136"/>
      <c r="AC47297" s="136"/>
    </row>
    <row r="47298" spans="2:29">
      <c r="B47298" s="136"/>
      <c r="E47298" s="136"/>
      <c r="H47298" s="136"/>
      <c r="K47298" s="136"/>
      <c r="O47298" s="136"/>
      <c r="T47298" s="136"/>
      <c r="W47298" s="136"/>
      <c r="Z47298" s="136"/>
      <c r="AC47298" s="136"/>
    </row>
    <row r="47299" spans="2:29">
      <c r="B47299" s="136"/>
      <c r="E47299" s="136"/>
      <c r="H47299" s="136"/>
      <c r="K47299" s="136"/>
      <c r="O47299" s="136"/>
      <c r="T47299" s="136"/>
      <c r="W47299" s="136"/>
      <c r="Z47299" s="136"/>
      <c r="AC47299" s="136"/>
    </row>
    <row r="47300" spans="2:29">
      <c r="B47300" s="136"/>
      <c r="E47300" s="136"/>
      <c r="H47300" s="136"/>
      <c r="K47300" s="136"/>
      <c r="O47300" s="136"/>
      <c r="T47300" s="136"/>
      <c r="W47300" s="136"/>
      <c r="Z47300" s="136"/>
      <c r="AC47300" s="136"/>
    </row>
    <row r="47301" spans="2:29">
      <c r="B47301" s="136"/>
      <c r="E47301" s="136"/>
      <c r="H47301" s="136"/>
      <c r="K47301" s="136"/>
      <c r="O47301" s="136"/>
      <c r="T47301" s="136"/>
      <c r="W47301" s="136"/>
      <c r="Z47301" s="136"/>
      <c r="AC47301" s="136"/>
    </row>
    <row r="47302" spans="2:29">
      <c r="B47302" s="136"/>
      <c r="E47302" s="136"/>
      <c r="H47302" s="136"/>
      <c r="K47302" s="136"/>
      <c r="O47302" s="136"/>
      <c r="T47302" s="136"/>
      <c r="W47302" s="136"/>
      <c r="Z47302" s="136"/>
      <c r="AC47302" s="136"/>
    </row>
    <row r="47303" spans="2:29">
      <c r="B47303" s="136"/>
      <c r="E47303" s="136"/>
      <c r="H47303" s="136"/>
      <c r="K47303" s="136"/>
      <c r="O47303" s="136"/>
      <c r="T47303" s="136"/>
      <c r="W47303" s="136"/>
      <c r="Z47303" s="136"/>
      <c r="AC47303" s="136"/>
    </row>
    <row r="47304" spans="2:29">
      <c r="B47304" s="136"/>
      <c r="E47304" s="136"/>
      <c r="H47304" s="136"/>
      <c r="K47304" s="136"/>
      <c r="O47304" s="136"/>
      <c r="T47304" s="136"/>
      <c r="W47304" s="136"/>
      <c r="Z47304" s="136"/>
      <c r="AC47304" s="136"/>
    </row>
    <row r="47305" spans="2:29">
      <c r="B47305" s="136"/>
      <c r="E47305" s="136"/>
      <c r="H47305" s="136"/>
      <c r="K47305" s="136"/>
      <c r="O47305" s="136"/>
      <c r="T47305" s="136"/>
      <c r="W47305" s="136"/>
      <c r="Z47305" s="136"/>
      <c r="AC47305" s="136"/>
    </row>
    <row r="47306" spans="2:29">
      <c r="B47306" s="136"/>
      <c r="E47306" s="136"/>
      <c r="H47306" s="136"/>
      <c r="K47306" s="136"/>
      <c r="O47306" s="136"/>
      <c r="T47306" s="136"/>
      <c r="W47306" s="136"/>
      <c r="Z47306" s="136"/>
      <c r="AC47306" s="136"/>
    </row>
    <row r="47307" spans="2:29">
      <c r="B47307" s="136"/>
      <c r="E47307" s="136"/>
      <c r="H47307" s="136"/>
      <c r="K47307" s="136"/>
      <c r="O47307" s="136"/>
      <c r="T47307" s="136"/>
      <c r="W47307" s="136"/>
      <c r="Z47307" s="136"/>
      <c r="AC47307" s="136"/>
    </row>
    <row r="47308" spans="2:29">
      <c r="B47308" s="136"/>
      <c r="E47308" s="136"/>
      <c r="H47308" s="136"/>
      <c r="K47308" s="136"/>
      <c r="O47308" s="136"/>
      <c r="T47308" s="136"/>
      <c r="W47308" s="136"/>
      <c r="Z47308" s="136"/>
      <c r="AC47308" s="136"/>
    </row>
    <row r="47309" spans="2:29">
      <c r="B47309" s="136"/>
      <c r="E47309" s="136"/>
      <c r="H47309" s="136"/>
      <c r="K47309" s="136"/>
      <c r="O47309" s="136"/>
      <c r="T47309" s="136"/>
      <c r="W47309" s="136"/>
      <c r="Z47309" s="136"/>
      <c r="AC47309" s="136"/>
    </row>
    <row r="47310" spans="2:29">
      <c r="B47310" s="136"/>
      <c r="E47310" s="136"/>
      <c r="H47310" s="136"/>
      <c r="K47310" s="136"/>
      <c r="O47310" s="136"/>
      <c r="T47310" s="136"/>
      <c r="W47310" s="136"/>
      <c r="Z47310" s="136"/>
      <c r="AC47310" s="136"/>
    </row>
    <row r="47311" spans="2:29">
      <c r="B47311" s="136"/>
      <c r="E47311" s="136"/>
      <c r="H47311" s="136"/>
      <c r="K47311" s="136"/>
      <c r="O47311" s="136"/>
      <c r="T47311" s="136"/>
      <c r="W47311" s="136"/>
      <c r="Z47311" s="136"/>
      <c r="AC47311" s="136"/>
    </row>
    <row r="47312" spans="2:29">
      <c r="B47312" s="136"/>
      <c r="E47312" s="136"/>
      <c r="H47312" s="136"/>
      <c r="K47312" s="136"/>
      <c r="O47312" s="136"/>
      <c r="T47312" s="136"/>
      <c r="W47312" s="136"/>
      <c r="Z47312" s="136"/>
      <c r="AC47312" s="136"/>
    </row>
    <row r="47313" spans="2:29">
      <c r="B47313" s="136"/>
      <c r="E47313" s="136"/>
      <c r="H47313" s="136"/>
      <c r="K47313" s="136"/>
      <c r="O47313" s="136"/>
      <c r="T47313" s="136"/>
      <c r="W47313" s="136"/>
      <c r="Z47313" s="136"/>
      <c r="AC47313" s="136"/>
    </row>
    <row r="47314" spans="2:29">
      <c r="B47314" s="136"/>
      <c r="E47314" s="136"/>
      <c r="H47314" s="136"/>
      <c r="K47314" s="136"/>
      <c r="O47314" s="136"/>
      <c r="T47314" s="136"/>
      <c r="W47314" s="136"/>
      <c r="Z47314" s="136"/>
      <c r="AC47314" s="136"/>
    </row>
    <row r="47315" spans="2:29">
      <c r="B47315" s="136"/>
      <c r="E47315" s="136"/>
      <c r="H47315" s="136"/>
      <c r="K47315" s="136"/>
      <c r="O47315" s="136"/>
      <c r="T47315" s="136"/>
      <c r="W47315" s="136"/>
      <c r="Z47315" s="136"/>
      <c r="AC47315" s="136"/>
    </row>
    <row r="47316" spans="2:29">
      <c r="B47316" s="136"/>
      <c r="E47316" s="136"/>
      <c r="H47316" s="136"/>
      <c r="K47316" s="136"/>
      <c r="O47316" s="136"/>
      <c r="T47316" s="136"/>
      <c r="W47316" s="136"/>
      <c r="Z47316" s="136"/>
      <c r="AC47316" s="136"/>
    </row>
    <row r="47317" spans="2:29">
      <c r="B47317" s="136"/>
      <c r="E47317" s="136"/>
      <c r="H47317" s="136"/>
      <c r="K47317" s="136"/>
      <c r="O47317" s="136"/>
      <c r="T47317" s="136"/>
      <c r="W47317" s="136"/>
      <c r="Z47317" s="136"/>
      <c r="AC47317" s="136"/>
    </row>
    <row r="47318" spans="2:29">
      <c r="B47318" s="136"/>
      <c r="E47318" s="136"/>
      <c r="H47318" s="136"/>
      <c r="K47318" s="136"/>
      <c r="O47318" s="136"/>
      <c r="T47318" s="136"/>
      <c r="W47318" s="136"/>
      <c r="Z47318" s="136"/>
      <c r="AC47318" s="136"/>
    </row>
    <row r="47319" spans="2:29">
      <c r="B47319" s="136"/>
      <c r="E47319" s="136"/>
      <c r="H47319" s="136"/>
      <c r="K47319" s="136"/>
      <c r="O47319" s="136"/>
      <c r="T47319" s="136"/>
      <c r="W47319" s="136"/>
      <c r="Z47319" s="136"/>
      <c r="AC47319" s="136"/>
    </row>
    <row r="47320" spans="2:29">
      <c r="B47320" s="136"/>
      <c r="E47320" s="136"/>
      <c r="H47320" s="136"/>
      <c r="K47320" s="136"/>
      <c r="O47320" s="136"/>
      <c r="T47320" s="136"/>
      <c r="W47320" s="136"/>
      <c r="Z47320" s="136"/>
      <c r="AC47320" s="136"/>
    </row>
    <row r="47321" spans="2:29">
      <c r="B47321" s="136"/>
      <c r="E47321" s="136"/>
      <c r="H47321" s="136"/>
      <c r="K47321" s="136"/>
      <c r="O47321" s="136"/>
      <c r="T47321" s="136"/>
      <c r="W47321" s="136"/>
      <c r="Z47321" s="136"/>
      <c r="AC47321" s="136"/>
    </row>
    <row r="47322" spans="2:29">
      <c r="B47322" s="136"/>
      <c r="E47322" s="136"/>
      <c r="H47322" s="136"/>
      <c r="K47322" s="136"/>
      <c r="O47322" s="136"/>
      <c r="T47322" s="136"/>
      <c r="W47322" s="136"/>
      <c r="Z47322" s="136"/>
      <c r="AC47322" s="136"/>
    </row>
    <row r="47323" spans="2:29">
      <c r="B47323" s="136"/>
      <c r="E47323" s="136"/>
      <c r="H47323" s="136"/>
      <c r="K47323" s="136"/>
      <c r="O47323" s="136"/>
      <c r="T47323" s="136"/>
      <c r="W47323" s="136"/>
      <c r="Z47323" s="136"/>
      <c r="AC47323" s="136"/>
    </row>
    <row r="47324" spans="2:29">
      <c r="B47324" s="136"/>
      <c r="E47324" s="136"/>
      <c r="H47324" s="136"/>
      <c r="K47324" s="136"/>
      <c r="O47324" s="136"/>
      <c r="T47324" s="136"/>
      <c r="W47324" s="136"/>
      <c r="Z47324" s="136"/>
      <c r="AC47324" s="136"/>
    </row>
    <row r="47325" spans="2:29">
      <c r="B47325" s="136"/>
      <c r="E47325" s="136"/>
      <c r="H47325" s="136"/>
      <c r="K47325" s="136"/>
      <c r="O47325" s="136"/>
      <c r="T47325" s="136"/>
      <c r="W47325" s="136"/>
      <c r="Z47325" s="136"/>
      <c r="AC47325" s="136"/>
    </row>
    <row r="47326" spans="2:29">
      <c r="B47326" s="136"/>
      <c r="E47326" s="136"/>
      <c r="H47326" s="136"/>
      <c r="K47326" s="136"/>
      <c r="O47326" s="136"/>
      <c r="T47326" s="136"/>
      <c r="W47326" s="136"/>
      <c r="Z47326" s="136"/>
      <c r="AC47326" s="136"/>
    </row>
    <row r="47327" spans="2:29">
      <c r="B47327" s="136"/>
      <c r="E47327" s="136"/>
      <c r="H47327" s="136"/>
      <c r="K47327" s="136"/>
      <c r="O47327" s="136"/>
      <c r="T47327" s="136"/>
      <c r="W47327" s="136"/>
      <c r="Z47327" s="136"/>
      <c r="AC47327" s="136"/>
    </row>
    <row r="47328" spans="2:29">
      <c r="B47328" s="136"/>
      <c r="E47328" s="136"/>
      <c r="H47328" s="136"/>
      <c r="K47328" s="136"/>
      <c r="O47328" s="136"/>
      <c r="T47328" s="136"/>
      <c r="W47328" s="136"/>
      <c r="Z47328" s="136"/>
      <c r="AC47328" s="136"/>
    </row>
    <row r="47329" spans="2:29">
      <c r="B47329" s="136"/>
      <c r="E47329" s="136"/>
      <c r="H47329" s="136"/>
      <c r="K47329" s="136"/>
      <c r="O47329" s="136"/>
      <c r="T47329" s="136"/>
      <c r="W47329" s="136"/>
      <c r="Z47329" s="136"/>
      <c r="AC47329" s="136"/>
    </row>
    <row r="47330" spans="2:29">
      <c r="B47330" s="136"/>
      <c r="E47330" s="136"/>
      <c r="H47330" s="136"/>
      <c r="K47330" s="136"/>
      <c r="O47330" s="136"/>
      <c r="T47330" s="136"/>
      <c r="W47330" s="136"/>
      <c r="Z47330" s="136"/>
      <c r="AC47330" s="136"/>
    </row>
    <row r="47331" spans="2:29">
      <c r="B47331" s="136"/>
      <c r="E47331" s="136"/>
      <c r="H47331" s="136"/>
      <c r="K47331" s="136"/>
      <c r="O47331" s="136"/>
      <c r="T47331" s="136"/>
      <c r="W47331" s="136"/>
      <c r="Z47331" s="136"/>
      <c r="AC47331" s="136"/>
    </row>
    <row r="47332" spans="2:29">
      <c r="B47332" s="136"/>
      <c r="E47332" s="136"/>
      <c r="H47332" s="136"/>
      <c r="K47332" s="136"/>
      <c r="O47332" s="136"/>
      <c r="T47332" s="136"/>
      <c r="W47332" s="136"/>
      <c r="Z47332" s="136"/>
      <c r="AC47332" s="136"/>
    </row>
    <row r="47333" spans="2:29">
      <c r="B47333" s="136"/>
      <c r="E47333" s="136"/>
      <c r="H47333" s="136"/>
      <c r="K47333" s="136"/>
      <c r="O47333" s="136"/>
      <c r="T47333" s="136"/>
      <c r="W47333" s="136"/>
      <c r="Z47333" s="136"/>
      <c r="AC47333" s="136"/>
    </row>
    <row r="47334" spans="2:29">
      <c r="B47334" s="136"/>
      <c r="E47334" s="136"/>
      <c r="H47334" s="136"/>
      <c r="K47334" s="136"/>
      <c r="O47334" s="136"/>
      <c r="T47334" s="136"/>
      <c r="W47334" s="136"/>
      <c r="Z47334" s="136"/>
      <c r="AC47334" s="136"/>
    </row>
    <row r="47335" spans="2:29">
      <c r="B47335" s="136"/>
      <c r="E47335" s="136"/>
      <c r="H47335" s="136"/>
      <c r="K47335" s="136"/>
      <c r="O47335" s="136"/>
      <c r="T47335" s="136"/>
      <c r="W47335" s="136"/>
      <c r="Z47335" s="136"/>
      <c r="AC47335" s="136"/>
    </row>
    <row r="47336" spans="2:29">
      <c r="B47336" s="136"/>
      <c r="E47336" s="136"/>
      <c r="H47336" s="136"/>
      <c r="K47336" s="136"/>
      <c r="O47336" s="136"/>
      <c r="T47336" s="136"/>
      <c r="W47336" s="136"/>
      <c r="Z47336" s="136"/>
      <c r="AC47336" s="136"/>
    </row>
    <row r="47337" spans="2:29">
      <c r="B47337" s="136"/>
      <c r="E47337" s="136"/>
      <c r="H47337" s="136"/>
      <c r="K47337" s="136"/>
      <c r="O47337" s="136"/>
      <c r="T47337" s="136"/>
      <c r="W47337" s="136"/>
      <c r="Z47337" s="136"/>
      <c r="AC47337" s="136"/>
    </row>
    <row r="47338" spans="2:29">
      <c r="B47338" s="136"/>
      <c r="E47338" s="136"/>
      <c r="H47338" s="136"/>
      <c r="K47338" s="136"/>
      <c r="O47338" s="136"/>
      <c r="T47338" s="136"/>
      <c r="W47338" s="136"/>
      <c r="Z47338" s="136"/>
      <c r="AC47338" s="136"/>
    </row>
    <row r="47339" spans="2:29">
      <c r="B47339" s="136"/>
      <c r="E47339" s="136"/>
      <c r="H47339" s="136"/>
      <c r="K47339" s="136"/>
      <c r="O47339" s="136"/>
      <c r="T47339" s="136"/>
      <c r="W47339" s="136"/>
      <c r="Z47339" s="136"/>
      <c r="AC47339" s="136"/>
    </row>
    <row r="47340" spans="2:29">
      <c r="B47340" s="136"/>
      <c r="E47340" s="136"/>
      <c r="H47340" s="136"/>
      <c r="K47340" s="136"/>
      <c r="O47340" s="136"/>
      <c r="T47340" s="136"/>
      <c r="W47340" s="136"/>
      <c r="Z47340" s="136"/>
      <c r="AC47340" s="136"/>
    </row>
    <row r="47341" spans="2:29">
      <c r="B47341" s="136"/>
      <c r="E47341" s="136"/>
      <c r="H47341" s="136"/>
      <c r="K47341" s="136"/>
      <c r="O47341" s="136"/>
      <c r="T47341" s="136"/>
      <c r="W47341" s="136"/>
      <c r="Z47341" s="136"/>
      <c r="AC47341" s="136"/>
    </row>
    <row r="47342" spans="2:29">
      <c r="B47342" s="136"/>
      <c r="E47342" s="136"/>
      <c r="H47342" s="136"/>
      <c r="K47342" s="136"/>
      <c r="O47342" s="136"/>
      <c r="T47342" s="136"/>
      <c r="W47342" s="136"/>
      <c r="Z47342" s="136"/>
      <c r="AC47342" s="136"/>
    </row>
    <row r="47343" spans="2:29">
      <c r="B47343" s="136"/>
      <c r="E47343" s="136"/>
      <c r="H47343" s="136"/>
      <c r="K47343" s="136"/>
      <c r="O47343" s="136"/>
      <c r="T47343" s="136"/>
      <c r="W47343" s="136"/>
      <c r="Z47343" s="136"/>
      <c r="AC47343" s="136"/>
    </row>
    <row r="47344" spans="2:29">
      <c r="B47344" s="136"/>
      <c r="E47344" s="136"/>
      <c r="H47344" s="136"/>
      <c r="K47344" s="136"/>
      <c r="O47344" s="136"/>
      <c r="T47344" s="136"/>
      <c r="W47344" s="136"/>
      <c r="Z47344" s="136"/>
      <c r="AC47344" s="136"/>
    </row>
    <row r="47345" spans="2:29">
      <c r="B47345" s="136"/>
      <c r="E47345" s="136"/>
      <c r="H47345" s="136"/>
      <c r="K47345" s="136"/>
      <c r="O47345" s="136"/>
      <c r="T47345" s="136"/>
      <c r="W47345" s="136"/>
      <c r="Z47345" s="136"/>
      <c r="AC47345" s="136"/>
    </row>
    <row r="47346" spans="2:29">
      <c r="B47346" s="136"/>
      <c r="E47346" s="136"/>
      <c r="H47346" s="136"/>
      <c r="K47346" s="136"/>
      <c r="O47346" s="136"/>
      <c r="T47346" s="136"/>
      <c r="W47346" s="136"/>
      <c r="Z47346" s="136"/>
      <c r="AC47346" s="136"/>
    </row>
    <row r="47347" spans="2:29">
      <c r="B47347" s="136"/>
      <c r="E47347" s="136"/>
      <c r="H47347" s="136"/>
      <c r="K47347" s="136"/>
      <c r="O47347" s="136"/>
      <c r="T47347" s="136"/>
      <c r="W47347" s="136"/>
      <c r="Z47347" s="136"/>
      <c r="AC47347" s="136"/>
    </row>
    <row r="47348" spans="2:29">
      <c r="B47348" s="136"/>
      <c r="E47348" s="136"/>
      <c r="H47348" s="136"/>
      <c r="K47348" s="136"/>
      <c r="O47348" s="136"/>
      <c r="T47348" s="136"/>
      <c r="W47348" s="136"/>
      <c r="Z47348" s="136"/>
      <c r="AC47348" s="136"/>
    </row>
    <row r="47349" spans="2:29">
      <c r="B47349" s="136"/>
      <c r="E47349" s="136"/>
      <c r="H47349" s="136"/>
      <c r="K47349" s="136"/>
      <c r="O47349" s="136"/>
      <c r="T47349" s="136"/>
      <c r="W47349" s="136"/>
      <c r="Z47349" s="136"/>
      <c r="AC47349" s="136"/>
    </row>
    <row r="47350" spans="2:29">
      <c r="B47350" s="136"/>
      <c r="E47350" s="136"/>
      <c r="H47350" s="136"/>
      <c r="K47350" s="136"/>
      <c r="O47350" s="136"/>
      <c r="T47350" s="136"/>
      <c r="W47350" s="136"/>
      <c r="Z47350" s="136"/>
      <c r="AC47350" s="136"/>
    </row>
    <row r="47351" spans="2:29">
      <c r="B47351" s="136"/>
      <c r="E47351" s="136"/>
      <c r="H47351" s="136"/>
      <c r="K47351" s="136"/>
      <c r="O47351" s="136"/>
      <c r="T47351" s="136"/>
      <c r="W47351" s="136"/>
      <c r="Z47351" s="136"/>
      <c r="AC47351" s="136"/>
    </row>
    <row r="47352" spans="2:29">
      <c r="B47352" s="136"/>
      <c r="E47352" s="136"/>
      <c r="H47352" s="136"/>
      <c r="K47352" s="136"/>
      <c r="O47352" s="136"/>
      <c r="T47352" s="136"/>
      <c r="W47352" s="136"/>
      <c r="Z47352" s="136"/>
      <c r="AC47352" s="136"/>
    </row>
    <row r="47353" spans="2:29">
      <c r="B47353" s="136"/>
      <c r="E47353" s="136"/>
      <c r="H47353" s="136"/>
      <c r="K47353" s="136"/>
      <c r="O47353" s="136"/>
      <c r="T47353" s="136"/>
      <c r="W47353" s="136"/>
      <c r="Z47353" s="136"/>
      <c r="AC47353" s="136"/>
    </row>
    <row r="47354" spans="2:29">
      <c r="B47354" s="136"/>
      <c r="E47354" s="136"/>
      <c r="H47354" s="136"/>
      <c r="K47354" s="136"/>
      <c r="O47354" s="136"/>
      <c r="T47354" s="136"/>
      <c r="W47354" s="136"/>
      <c r="Z47354" s="136"/>
      <c r="AC47354" s="136"/>
    </row>
    <row r="47355" spans="2:29">
      <c r="B47355" s="136"/>
      <c r="E47355" s="136"/>
      <c r="H47355" s="136"/>
      <c r="K47355" s="136"/>
      <c r="O47355" s="136"/>
      <c r="T47355" s="136"/>
      <c r="W47355" s="136"/>
      <c r="Z47355" s="136"/>
      <c r="AC47355" s="136"/>
    </row>
    <row r="47356" spans="2:29">
      <c r="B47356" s="136"/>
      <c r="E47356" s="136"/>
      <c r="H47356" s="136"/>
      <c r="K47356" s="136"/>
      <c r="O47356" s="136"/>
      <c r="T47356" s="136"/>
      <c r="W47356" s="136"/>
      <c r="Z47356" s="136"/>
      <c r="AC47356" s="136"/>
    </row>
    <row r="47357" spans="2:29">
      <c r="B47357" s="136"/>
      <c r="E47357" s="136"/>
      <c r="H47357" s="136"/>
      <c r="K47357" s="136"/>
      <c r="O47357" s="136"/>
      <c r="T47357" s="136"/>
      <c r="W47357" s="136"/>
      <c r="Z47357" s="136"/>
      <c r="AC47357" s="136"/>
    </row>
    <row r="47358" spans="2:29">
      <c r="B47358" s="136"/>
      <c r="E47358" s="136"/>
      <c r="H47358" s="136"/>
      <c r="K47358" s="136"/>
      <c r="O47358" s="136"/>
      <c r="T47358" s="136"/>
      <c r="W47358" s="136"/>
      <c r="Z47358" s="136"/>
      <c r="AC47358" s="136"/>
    </row>
    <row r="47359" spans="2:29">
      <c r="B47359" s="136"/>
      <c r="E47359" s="136"/>
      <c r="H47359" s="136"/>
      <c r="K47359" s="136"/>
      <c r="O47359" s="136"/>
      <c r="T47359" s="136"/>
      <c r="W47359" s="136"/>
      <c r="Z47359" s="136"/>
      <c r="AC47359" s="136"/>
    </row>
    <row r="47360" spans="2:29">
      <c r="B47360" s="136"/>
      <c r="E47360" s="136"/>
      <c r="H47360" s="136"/>
      <c r="K47360" s="136"/>
      <c r="O47360" s="136"/>
      <c r="T47360" s="136"/>
      <c r="W47360" s="136"/>
      <c r="Z47360" s="136"/>
      <c r="AC47360" s="136"/>
    </row>
    <row r="47361" spans="2:29">
      <c r="B47361" s="136"/>
      <c r="E47361" s="136"/>
      <c r="H47361" s="136"/>
      <c r="K47361" s="136"/>
      <c r="O47361" s="136"/>
      <c r="T47361" s="136"/>
      <c r="W47361" s="136"/>
      <c r="Z47361" s="136"/>
      <c r="AC47361" s="136"/>
    </row>
    <row r="47362" spans="2:29">
      <c r="B47362" s="136"/>
      <c r="E47362" s="136"/>
      <c r="H47362" s="136"/>
      <c r="K47362" s="136"/>
      <c r="O47362" s="136"/>
      <c r="T47362" s="136"/>
      <c r="W47362" s="136"/>
      <c r="Z47362" s="136"/>
      <c r="AC47362" s="136"/>
    </row>
    <row r="47363" spans="2:29">
      <c r="B47363" s="136"/>
      <c r="E47363" s="136"/>
      <c r="H47363" s="136"/>
      <c r="K47363" s="136"/>
      <c r="O47363" s="136"/>
      <c r="T47363" s="136"/>
      <c r="W47363" s="136"/>
      <c r="Z47363" s="136"/>
      <c r="AC47363" s="136"/>
    </row>
    <row r="47364" spans="2:29">
      <c r="B47364" s="136"/>
      <c r="E47364" s="136"/>
      <c r="H47364" s="136"/>
      <c r="K47364" s="136"/>
      <c r="O47364" s="136"/>
      <c r="T47364" s="136"/>
      <c r="W47364" s="136"/>
      <c r="Z47364" s="136"/>
      <c r="AC47364" s="136"/>
    </row>
    <row r="47365" spans="2:29">
      <c r="B47365" s="136"/>
      <c r="E47365" s="136"/>
      <c r="H47365" s="136"/>
      <c r="K47365" s="136"/>
      <c r="O47365" s="136"/>
      <c r="T47365" s="136"/>
      <c r="W47365" s="136"/>
      <c r="Z47365" s="136"/>
      <c r="AC47365" s="136"/>
    </row>
    <row r="47366" spans="2:29">
      <c r="B47366" s="136"/>
      <c r="E47366" s="136"/>
      <c r="H47366" s="136"/>
      <c r="K47366" s="136"/>
      <c r="O47366" s="136"/>
      <c r="T47366" s="136"/>
      <c r="W47366" s="136"/>
      <c r="Z47366" s="136"/>
      <c r="AC47366" s="136"/>
    </row>
    <row r="47367" spans="2:29">
      <c r="B47367" s="136"/>
      <c r="E47367" s="136"/>
      <c r="H47367" s="136"/>
      <c r="K47367" s="136"/>
      <c r="O47367" s="136"/>
      <c r="T47367" s="136"/>
      <c r="W47367" s="136"/>
      <c r="Z47367" s="136"/>
      <c r="AC47367" s="136"/>
    </row>
    <row r="47368" spans="2:29">
      <c r="B47368" s="136"/>
      <c r="E47368" s="136"/>
      <c r="H47368" s="136"/>
      <c r="K47368" s="136"/>
      <c r="O47368" s="136"/>
      <c r="T47368" s="136"/>
      <c r="W47368" s="136"/>
      <c r="Z47368" s="136"/>
      <c r="AC47368" s="136"/>
    </row>
    <row r="47369" spans="2:29">
      <c r="B47369" s="136"/>
      <c r="E47369" s="136"/>
      <c r="H47369" s="136"/>
      <c r="K47369" s="136"/>
      <c r="O47369" s="136"/>
      <c r="T47369" s="136"/>
      <c r="W47369" s="136"/>
      <c r="Z47369" s="136"/>
      <c r="AC47369" s="136"/>
    </row>
    <row r="47370" spans="2:29">
      <c r="B47370" s="136"/>
      <c r="E47370" s="136"/>
      <c r="H47370" s="136"/>
      <c r="K47370" s="136"/>
      <c r="O47370" s="136"/>
      <c r="T47370" s="136"/>
      <c r="W47370" s="136"/>
      <c r="Z47370" s="136"/>
      <c r="AC47370" s="136"/>
    </row>
    <row r="47371" spans="2:29">
      <c r="B47371" s="136"/>
      <c r="E47371" s="136"/>
      <c r="H47371" s="136"/>
      <c r="K47371" s="136"/>
      <c r="O47371" s="136"/>
      <c r="T47371" s="136"/>
      <c r="W47371" s="136"/>
      <c r="Z47371" s="136"/>
      <c r="AC47371" s="136"/>
    </row>
    <row r="47372" spans="2:29">
      <c r="B47372" s="136"/>
      <c r="E47372" s="136"/>
      <c r="H47372" s="136"/>
      <c r="K47372" s="136"/>
      <c r="O47372" s="136"/>
      <c r="T47372" s="136"/>
      <c r="W47372" s="136"/>
      <c r="Z47372" s="136"/>
      <c r="AC47372" s="136"/>
    </row>
    <row r="47373" spans="2:29">
      <c r="B47373" s="136"/>
      <c r="E47373" s="136"/>
      <c r="H47373" s="136"/>
      <c r="K47373" s="136"/>
      <c r="O47373" s="136"/>
      <c r="T47373" s="136"/>
      <c r="W47373" s="136"/>
      <c r="Z47373" s="136"/>
      <c r="AC47373" s="136"/>
    </row>
    <row r="47374" spans="2:29">
      <c r="B47374" s="136"/>
      <c r="E47374" s="136"/>
      <c r="H47374" s="136"/>
      <c r="K47374" s="136"/>
      <c r="O47374" s="136"/>
      <c r="T47374" s="136"/>
      <c r="W47374" s="136"/>
      <c r="Z47374" s="136"/>
      <c r="AC47374" s="136"/>
    </row>
    <row r="47375" spans="2:29">
      <c r="B47375" s="136"/>
      <c r="E47375" s="136"/>
      <c r="H47375" s="136"/>
      <c r="K47375" s="136"/>
      <c r="O47375" s="136"/>
      <c r="T47375" s="136"/>
      <c r="W47375" s="136"/>
      <c r="Z47375" s="136"/>
      <c r="AC47375" s="136"/>
    </row>
    <row r="47376" spans="2:29">
      <c r="B47376" s="136"/>
      <c r="E47376" s="136"/>
      <c r="H47376" s="136"/>
      <c r="K47376" s="136"/>
      <c r="O47376" s="136"/>
      <c r="T47376" s="136"/>
      <c r="W47376" s="136"/>
      <c r="Z47376" s="136"/>
      <c r="AC47376" s="136"/>
    </row>
    <row r="47377" spans="2:29">
      <c r="B47377" s="136"/>
      <c r="E47377" s="136"/>
      <c r="H47377" s="136"/>
      <c r="K47377" s="136"/>
      <c r="O47377" s="136"/>
      <c r="T47377" s="136"/>
      <c r="W47377" s="136"/>
      <c r="Z47377" s="136"/>
      <c r="AC47377" s="136"/>
    </row>
    <row r="47378" spans="2:29">
      <c r="B47378" s="136"/>
      <c r="E47378" s="136"/>
      <c r="H47378" s="136"/>
      <c r="K47378" s="136"/>
      <c r="O47378" s="136"/>
      <c r="T47378" s="136"/>
      <c r="W47378" s="136"/>
      <c r="Z47378" s="136"/>
      <c r="AC47378" s="136"/>
    </row>
    <row r="47379" spans="2:29">
      <c r="B47379" s="136"/>
      <c r="E47379" s="136"/>
      <c r="H47379" s="136"/>
      <c r="K47379" s="136"/>
      <c r="O47379" s="136"/>
      <c r="T47379" s="136"/>
      <c r="W47379" s="136"/>
      <c r="Z47379" s="136"/>
      <c r="AC47379" s="136"/>
    </row>
    <row r="47380" spans="2:29">
      <c r="B47380" s="136"/>
      <c r="E47380" s="136"/>
      <c r="H47380" s="136"/>
      <c r="K47380" s="136"/>
      <c r="O47380" s="136"/>
      <c r="T47380" s="136"/>
      <c r="W47380" s="136"/>
      <c r="Z47380" s="136"/>
      <c r="AC47380" s="136"/>
    </row>
    <row r="47381" spans="2:29">
      <c r="B47381" s="136"/>
      <c r="E47381" s="136"/>
      <c r="H47381" s="136"/>
      <c r="K47381" s="136"/>
      <c r="O47381" s="136"/>
      <c r="T47381" s="136"/>
      <c r="W47381" s="136"/>
      <c r="Z47381" s="136"/>
      <c r="AC47381" s="136"/>
    </row>
    <row r="47382" spans="2:29">
      <c r="B47382" s="136"/>
      <c r="E47382" s="136"/>
      <c r="H47382" s="136"/>
      <c r="K47382" s="136"/>
      <c r="O47382" s="136"/>
      <c r="T47382" s="136"/>
      <c r="W47382" s="136"/>
      <c r="Z47382" s="136"/>
      <c r="AC47382" s="136"/>
    </row>
    <row r="47383" spans="2:29">
      <c r="B47383" s="136"/>
      <c r="E47383" s="136"/>
      <c r="H47383" s="136"/>
      <c r="K47383" s="136"/>
      <c r="O47383" s="136"/>
      <c r="T47383" s="136"/>
      <c r="W47383" s="136"/>
      <c r="Z47383" s="136"/>
      <c r="AC47383" s="136"/>
    </row>
    <row r="47384" spans="2:29">
      <c r="B47384" s="136"/>
      <c r="E47384" s="136"/>
      <c r="H47384" s="136"/>
      <c r="K47384" s="136"/>
      <c r="O47384" s="136"/>
      <c r="T47384" s="136"/>
      <c r="W47384" s="136"/>
      <c r="Z47384" s="136"/>
      <c r="AC47384" s="136"/>
    </row>
    <row r="47385" spans="2:29">
      <c r="B47385" s="136"/>
      <c r="E47385" s="136"/>
      <c r="H47385" s="136"/>
      <c r="K47385" s="136"/>
      <c r="O47385" s="136"/>
      <c r="T47385" s="136"/>
      <c r="W47385" s="136"/>
      <c r="Z47385" s="136"/>
      <c r="AC47385" s="136"/>
    </row>
    <row r="47386" spans="2:29">
      <c r="B47386" s="136"/>
      <c r="E47386" s="136"/>
      <c r="H47386" s="136"/>
      <c r="K47386" s="136"/>
      <c r="O47386" s="136"/>
      <c r="T47386" s="136"/>
      <c r="W47386" s="136"/>
      <c r="Z47386" s="136"/>
      <c r="AC47386" s="136"/>
    </row>
    <row r="47387" spans="2:29">
      <c r="B47387" s="136"/>
      <c r="E47387" s="136"/>
      <c r="H47387" s="136"/>
      <c r="K47387" s="136"/>
      <c r="O47387" s="136"/>
      <c r="T47387" s="136"/>
      <c r="W47387" s="136"/>
      <c r="Z47387" s="136"/>
      <c r="AC47387" s="136"/>
    </row>
    <row r="47388" spans="2:29">
      <c r="B47388" s="136"/>
      <c r="E47388" s="136"/>
      <c r="H47388" s="136"/>
      <c r="K47388" s="136"/>
      <c r="O47388" s="136"/>
      <c r="T47388" s="136"/>
      <c r="W47388" s="136"/>
      <c r="Z47388" s="136"/>
      <c r="AC47388" s="136"/>
    </row>
    <row r="47389" spans="2:29">
      <c r="B47389" s="136"/>
      <c r="E47389" s="136"/>
      <c r="H47389" s="136"/>
      <c r="K47389" s="136"/>
      <c r="O47389" s="136"/>
      <c r="T47389" s="136"/>
      <c r="W47389" s="136"/>
      <c r="Z47389" s="136"/>
      <c r="AC47389" s="136"/>
    </row>
    <row r="47390" spans="2:29">
      <c r="B47390" s="136"/>
      <c r="E47390" s="136"/>
      <c r="H47390" s="136"/>
      <c r="K47390" s="136"/>
      <c r="O47390" s="136"/>
      <c r="T47390" s="136"/>
      <c r="W47390" s="136"/>
      <c r="Z47390" s="136"/>
      <c r="AC47390" s="136"/>
    </row>
    <row r="47391" spans="2:29">
      <c r="B47391" s="136"/>
      <c r="E47391" s="136"/>
      <c r="H47391" s="136"/>
      <c r="K47391" s="136"/>
      <c r="O47391" s="136"/>
      <c r="T47391" s="136"/>
      <c r="W47391" s="136"/>
      <c r="Z47391" s="136"/>
      <c r="AC47391" s="136"/>
    </row>
    <row r="47392" spans="2:29">
      <c r="B47392" s="136"/>
      <c r="E47392" s="136"/>
      <c r="H47392" s="136"/>
      <c r="K47392" s="136"/>
      <c r="O47392" s="136"/>
      <c r="T47392" s="136"/>
      <c r="W47392" s="136"/>
      <c r="Z47392" s="136"/>
      <c r="AC47392" s="136"/>
    </row>
    <row r="47393" spans="2:29">
      <c r="B47393" s="136"/>
      <c r="E47393" s="136"/>
      <c r="H47393" s="136"/>
      <c r="K47393" s="136"/>
      <c r="O47393" s="136"/>
      <c r="T47393" s="136"/>
      <c r="W47393" s="136"/>
      <c r="Z47393" s="136"/>
      <c r="AC47393" s="136"/>
    </row>
    <row r="47394" spans="2:29">
      <c r="B47394" s="136"/>
      <c r="E47394" s="136"/>
      <c r="H47394" s="136"/>
      <c r="K47394" s="136"/>
      <c r="O47394" s="136"/>
      <c r="T47394" s="136"/>
      <c r="W47394" s="136"/>
      <c r="Z47394" s="136"/>
      <c r="AC47394" s="136"/>
    </row>
    <row r="47395" spans="2:29">
      <c r="B47395" s="136"/>
      <c r="E47395" s="136"/>
      <c r="H47395" s="136"/>
      <c r="K47395" s="136"/>
      <c r="O47395" s="136"/>
      <c r="T47395" s="136"/>
      <c r="W47395" s="136"/>
      <c r="Z47395" s="136"/>
      <c r="AC47395" s="136"/>
    </row>
    <row r="47396" spans="2:29">
      <c r="B47396" s="136"/>
      <c r="E47396" s="136"/>
      <c r="H47396" s="136"/>
      <c r="K47396" s="136"/>
      <c r="O47396" s="136"/>
      <c r="T47396" s="136"/>
      <c r="W47396" s="136"/>
      <c r="Z47396" s="136"/>
      <c r="AC47396" s="136"/>
    </row>
    <row r="47397" spans="2:29">
      <c r="B47397" s="136"/>
      <c r="E47397" s="136"/>
      <c r="H47397" s="136"/>
      <c r="K47397" s="136"/>
      <c r="O47397" s="136"/>
      <c r="T47397" s="136"/>
      <c r="W47397" s="136"/>
      <c r="Z47397" s="136"/>
      <c r="AC47397" s="136"/>
    </row>
    <row r="47398" spans="2:29">
      <c r="B47398" s="136"/>
      <c r="E47398" s="136"/>
      <c r="H47398" s="136"/>
      <c r="K47398" s="136"/>
      <c r="O47398" s="136"/>
      <c r="T47398" s="136"/>
      <c r="W47398" s="136"/>
      <c r="Z47398" s="136"/>
      <c r="AC47398" s="136"/>
    </row>
    <row r="47399" spans="2:29">
      <c r="B47399" s="136"/>
      <c r="E47399" s="136"/>
      <c r="H47399" s="136"/>
      <c r="K47399" s="136"/>
      <c r="O47399" s="136"/>
      <c r="T47399" s="136"/>
      <c r="W47399" s="136"/>
      <c r="Z47399" s="136"/>
      <c r="AC47399" s="136"/>
    </row>
    <row r="47400" spans="2:29">
      <c r="B47400" s="136"/>
      <c r="E47400" s="136"/>
      <c r="H47400" s="136"/>
      <c r="K47400" s="136"/>
      <c r="O47400" s="136"/>
      <c r="T47400" s="136"/>
      <c r="W47400" s="136"/>
      <c r="Z47400" s="136"/>
      <c r="AC47400" s="136"/>
    </row>
    <row r="47401" spans="2:29">
      <c r="B47401" s="136"/>
      <c r="E47401" s="136"/>
      <c r="H47401" s="136"/>
      <c r="K47401" s="136"/>
      <c r="O47401" s="136"/>
      <c r="T47401" s="136"/>
      <c r="W47401" s="136"/>
      <c r="Z47401" s="136"/>
      <c r="AC47401" s="136"/>
    </row>
    <row r="47402" spans="2:29">
      <c r="B47402" s="136"/>
      <c r="E47402" s="136"/>
      <c r="H47402" s="136"/>
      <c r="K47402" s="136"/>
      <c r="O47402" s="136"/>
      <c r="T47402" s="136"/>
      <c r="W47402" s="136"/>
      <c r="Z47402" s="136"/>
      <c r="AC47402" s="136"/>
    </row>
    <row r="47403" spans="2:29">
      <c r="B47403" s="136"/>
      <c r="E47403" s="136"/>
      <c r="H47403" s="136"/>
      <c r="K47403" s="136"/>
      <c r="O47403" s="136"/>
      <c r="T47403" s="136"/>
      <c r="W47403" s="136"/>
      <c r="Z47403" s="136"/>
      <c r="AC47403" s="136"/>
    </row>
    <row r="47404" spans="2:29">
      <c r="B47404" s="136"/>
      <c r="E47404" s="136"/>
      <c r="H47404" s="136"/>
      <c r="K47404" s="136"/>
      <c r="O47404" s="136"/>
      <c r="T47404" s="136"/>
      <c r="W47404" s="136"/>
      <c r="Z47404" s="136"/>
      <c r="AC47404" s="136"/>
    </row>
    <row r="47405" spans="2:29">
      <c r="B47405" s="136"/>
      <c r="E47405" s="136"/>
      <c r="H47405" s="136"/>
      <c r="K47405" s="136"/>
      <c r="O47405" s="136"/>
      <c r="T47405" s="136"/>
      <c r="W47405" s="136"/>
      <c r="Z47405" s="136"/>
      <c r="AC47405" s="136"/>
    </row>
    <row r="47406" spans="2:29">
      <c r="B47406" s="136"/>
      <c r="E47406" s="136"/>
      <c r="H47406" s="136"/>
      <c r="K47406" s="136"/>
      <c r="O47406" s="136"/>
      <c r="T47406" s="136"/>
      <c r="W47406" s="136"/>
      <c r="Z47406" s="136"/>
      <c r="AC47406" s="136"/>
    </row>
    <row r="47407" spans="2:29">
      <c r="B47407" s="136"/>
      <c r="E47407" s="136"/>
      <c r="H47407" s="136"/>
      <c r="K47407" s="136"/>
      <c r="O47407" s="136"/>
      <c r="T47407" s="136"/>
      <c r="W47407" s="136"/>
      <c r="Z47407" s="136"/>
      <c r="AC47407" s="136"/>
    </row>
    <row r="47408" spans="2:29">
      <c r="B47408" s="136"/>
      <c r="E47408" s="136"/>
      <c r="H47408" s="136"/>
      <c r="K47408" s="136"/>
      <c r="O47408" s="136"/>
      <c r="T47408" s="136"/>
      <c r="W47408" s="136"/>
      <c r="Z47408" s="136"/>
      <c r="AC47408" s="136"/>
    </row>
    <row r="47409" spans="2:29">
      <c r="B47409" s="136"/>
      <c r="E47409" s="136"/>
      <c r="H47409" s="136"/>
      <c r="K47409" s="136"/>
      <c r="O47409" s="136"/>
      <c r="T47409" s="136"/>
      <c r="W47409" s="136"/>
      <c r="Z47409" s="136"/>
      <c r="AC47409" s="136"/>
    </row>
    <row r="47410" spans="2:29">
      <c r="B47410" s="136"/>
      <c r="E47410" s="136"/>
      <c r="H47410" s="136"/>
      <c r="K47410" s="136"/>
      <c r="O47410" s="136"/>
      <c r="T47410" s="136"/>
      <c r="W47410" s="136"/>
      <c r="Z47410" s="136"/>
      <c r="AC47410" s="136"/>
    </row>
    <row r="47411" spans="2:29">
      <c r="B47411" s="136"/>
      <c r="E47411" s="136"/>
      <c r="H47411" s="136"/>
      <c r="K47411" s="136"/>
      <c r="O47411" s="136"/>
      <c r="T47411" s="136"/>
      <c r="W47411" s="136"/>
      <c r="Z47411" s="136"/>
      <c r="AC47411" s="136"/>
    </row>
    <row r="47412" spans="2:29">
      <c r="B47412" s="136"/>
      <c r="E47412" s="136"/>
      <c r="H47412" s="136"/>
      <c r="K47412" s="136"/>
      <c r="O47412" s="136"/>
      <c r="T47412" s="136"/>
      <c r="W47412" s="136"/>
      <c r="Z47412" s="136"/>
      <c r="AC47412" s="136"/>
    </row>
    <row r="47413" spans="2:29">
      <c r="B47413" s="136"/>
      <c r="E47413" s="136"/>
      <c r="H47413" s="136"/>
      <c r="K47413" s="136"/>
      <c r="O47413" s="136"/>
      <c r="T47413" s="136"/>
      <c r="W47413" s="136"/>
      <c r="Z47413" s="136"/>
      <c r="AC47413" s="136"/>
    </row>
    <row r="47414" spans="2:29">
      <c r="B47414" s="136"/>
      <c r="E47414" s="136"/>
      <c r="H47414" s="136"/>
      <c r="K47414" s="136"/>
      <c r="O47414" s="136"/>
      <c r="T47414" s="136"/>
      <c r="W47414" s="136"/>
      <c r="Z47414" s="136"/>
      <c r="AC47414" s="136"/>
    </row>
    <row r="47415" spans="2:29">
      <c r="B47415" s="136"/>
      <c r="E47415" s="136"/>
      <c r="H47415" s="136"/>
      <c r="K47415" s="136"/>
      <c r="O47415" s="136"/>
      <c r="T47415" s="136"/>
      <c r="W47415" s="136"/>
      <c r="Z47415" s="136"/>
      <c r="AC47415" s="136"/>
    </row>
    <row r="47416" spans="2:29">
      <c r="B47416" s="136"/>
      <c r="E47416" s="136"/>
      <c r="H47416" s="136"/>
      <c r="K47416" s="136"/>
      <c r="O47416" s="136"/>
      <c r="T47416" s="136"/>
      <c r="W47416" s="136"/>
      <c r="Z47416" s="136"/>
      <c r="AC47416" s="136"/>
    </row>
    <row r="47417" spans="2:29">
      <c r="B47417" s="136"/>
      <c r="E47417" s="136"/>
      <c r="H47417" s="136"/>
      <c r="K47417" s="136"/>
      <c r="O47417" s="136"/>
      <c r="T47417" s="136"/>
      <c r="W47417" s="136"/>
      <c r="Z47417" s="136"/>
      <c r="AC47417" s="136"/>
    </row>
    <row r="47418" spans="2:29">
      <c r="B47418" s="136"/>
      <c r="E47418" s="136"/>
      <c r="H47418" s="136"/>
      <c r="K47418" s="136"/>
      <c r="O47418" s="136"/>
      <c r="T47418" s="136"/>
      <c r="W47418" s="136"/>
      <c r="Z47418" s="136"/>
      <c r="AC47418" s="136"/>
    </row>
    <row r="47419" spans="2:29">
      <c r="B47419" s="136"/>
      <c r="E47419" s="136"/>
      <c r="H47419" s="136"/>
      <c r="K47419" s="136"/>
      <c r="O47419" s="136"/>
      <c r="T47419" s="136"/>
      <c r="W47419" s="136"/>
      <c r="Z47419" s="136"/>
      <c r="AC47419" s="136"/>
    </row>
    <row r="47420" spans="2:29">
      <c r="B47420" s="136"/>
      <c r="E47420" s="136"/>
      <c r="H47420" s="136"/>
      <c r="K47420" s="136"/>
      <c r="O47420" s="136"/>
      <c r="T47420" s="136"/>
      <c r="W47420" s="136"/>
      <c r="Z47420" s="136"/>
      <c r="AC47420" s="136"/>
    </row>
    <row r="47421" spans="2:29">
      <c r="B47421" s="136"/>
      <c r="E47421" s="136"/>
      <c r="H47421" s="136"/>
      <c r="K47421" s="136"/>
      <c r="O47421" s="136"/>
      <c r="T47421" s="136"/>
      <c r="W47421" s="136"/>
      <c r="Z47421" s="136"/>
      <c r="AC47421" s="136"/>
    </row>
    <row r="47422" spans="2:29">
      <c r="B47422" s="136"/>
      <c r="E47422" s="136"/>
      <c r="H47422" s="136"/>
      <c r="K47422" s="136"/>
      <c r="O47422" s="136"/>
      <c r="T47422" s="136"/>
      <c r="W47422" s="136"/>
      <c r="Z47422" s="136"/>
      <c r="AC47422" s="136"/>
    </row>
    <row r="47423" spans="2:29">
      <c r="B47423" s="136"/>
      <c r="E47423" s="136"/>
      <c r="H47423" s="136"/>
      <c r="K47423" s="136"/>
      <c r="O47423" s="136"/>
      <c r="T47423" s="136"/>
      <c r="W47423" s="136"/>
      <c r="Z47423" s="136"/>
      <c r="AC47423" s="136"/>
    </row>
    <row r="47424" spans="2:29">
      <c r="B47424" s="136"/>
      <c r="E47424" s="136"/>
      <c r="H47424" s="136"/>
      <c r="K47424" s="136"/>
      <c r="O47424" s="136"/>
      <c r="T47424" s="136"/>
      <c r="W47424" s="136"/>
      <c r="Z47424" s="136"/>
      <c r="AC47424" s="136"/>
    </row>
    <row r="47425" spans="2:29">
      <c r="B47425" s="136"/>
      <c r="E47425" s="136"/>
      <c r="H47425" s="136"/>
      <c r="K47425" s="136"/>
      <c r="O47425" s="136"/>
      <c r="T47425" s="136"/>
      <c r="W47425" s="136"/>
      <c r="Z47425" s="136"/>
      <c r="AC47425" s="136"/>
    </row>
    <row r="47426" spans="2:29">
      <c r="B47426" s="136"/>
      <c r="E47426" s="136"/>
      <c r="H47426" s="136"/>
      <c r="K47426" s="136"/>
      <c r="O47426" s="136"/>
      <c r="T47426" s="136"/>
      <c r="W47426" s="136"/>
      <c r="Z47426" s="136"/>
      <c r="AC47426" s="136"/>
    </row>
    <row r="47427" spans="2:29">
      <c r="B47427" s="136"/>
      <c r="E47427" s="136"/>
      <c r="H47427" s="136"/>
      <c r="K47427" s="136"/>
      <c r="O47427" s="136"/>
      <c r="T47427" s="136"/>
      <c r="W47427" s="136"/>
      <c r="Z47427" s="136"/>
      <c r="AC47427" s="136"/>
    </row>
    <row r="47428" spans="2:29">
      <c r="B47428" s="136"/>
      <c r="E47428" s="136"/>
      <c r="H47428" s="136"/>
      <c r="K47428" s="136"/>
      <c r="O47428" s="136"/>
      <c r="T47428" s="136"/>
      <c r="W47428" s="136"/>
      <c r="Z47428" s="136"/>
      <c r="AC47428" s="136"/>
    </row>
    <row r="47429" spans="2:29">
      <c r="B47429" s="136"/>
      <c r="E47429" s="136"/>
      <c r="H47429" s="136"/>
      <c r="K47429" s="136"/>
      <c r="O47429" s="136"/>
      <c r="T47429" s="136"/>
      <c r="W47429" s="136"/>
      <c r="Z47429" s="136"/>
      <c r="AC47429" s="136"/>
    </row>
    <row r="47430" spans="2:29">
      <c r="B47430" s="136"/>
      <c r="E47430" s="136"/>
      <c r="H47430" s="136"/>
      <c r="K47430" s="136"/>
      <c r="O47430" s="136"/>
      <c r="T47430" s="136"/>
      <c r="W47430" s="136"/>
      <c r="Z47430" s="136"/>
      <c r="AC47430" s="136"/>
    </row>
    <row r="47431" spans="2:29">
      <c r="B47431" s="136"/>
      <c r="E47431" s="136"/>
      <c r="H47431" s="136"/>
      <c r="K47431" s="136"/>
      <c r="O47431" s="136"/>
      <c r="T47431" s="136"/>
      <c r="W47431" s="136"/>
      <c r="Z47431" s="136"/>
      <c r="AC47431" s="136"/>
    </row>
    <row r="47432" spans="2:29">
      <c r="B47432" s="136"/>
      <c r="E47432" s="136"/>
      <c r="H47432" s="136"/>
      <c r="K47432" s="136"/>
      <c r="O47432" s="136"/>
      <c r="T47432" s="136"/>
      <c r="W47432" s="136"/>
      <c r="Z47432" s="136"/>
      <c r="AC47432" s="136"/>
    </row>
    <row r="47433" spans="2:29">
      <c r="B47433" s="136"/>
      <c r="E47433" s="136"/>
      <c r="H47433" s="136"/>
      <c r="K47433" s="136"/>
      <c r="O47433" s="136"/>
      <c r="T47433" s="136"/>
      <c r="W47433" s="136"/>
      <c r="Z47433" s="136"/>
      <c r="AC47433" s="136"/>
    </row>
    <row r="47434" spans="2:29">
      <c r="B47434" s="136"/>
      <c r="E47434" s="136"/>
      <c r="H47434" s="136"/>
      <c r="K47434" s="136"/>
      <c r="O47434" s="136"/>
      <c r="T47434" s="136"/>
      <c r="W47434" s="136"/>
      <c r="Z47434" s="136"/>
      <c r="AC47434" s="136"/>
    </row>
    <row r="47435" spans="2:29">
      <c r="B47435" s="136"/>
      <c r="E47435" s="136"/>
      <c r="H47435" s="136"/>
      <c r="K47435" s="136"/>
      <c r="O47435" s="136"/>
      <c r="T47435" s="136"/>
      <c r="W47435" s="136"/>
      <c r="Z47435" s="136"/>
      <c r="AC47435" s="136"/>
    </row>
    <row r="47436" spans="2:29">
      <c r="B47436" s="136"/>
      <c r="E47436" s="136"/>
      <c r="H47436" s="136"/>
      <c r="K47436" s="136"/>
      <c r="O47436" s="136"/>
      <c r="T47436" s="136"/>
      <c r="W47436" s="136"/>
      <c r="Z47436" s="136"/>
      <c r="AC47436" s="136"/>
    </row>
    <row r="47437" spans="2:29">
      <c r="B47437" s="136"/>
      <c r="E47437" s="136"/>
      <c r="H47437" s="136"/>
      <c r="K47437" s="136"/>
      <c r="O47437" s="136"/>
      <c r="T47437" s="136"/>
      <c r="W47437" s="136"/>
      <c r="Z47437" s="136"/>
      <c r="AC47437" s="136"/>
    </row>
    <row r="47438" spans="2:29">
      <c r="B47438" s="136"/>
      <c r="E47438" s="136"/>
      <c r="H47438" s="136"/>
      <c r="K47438" s="136"/>
      <c r="O47438" s="136"/>
      <c r="T47438" s="136"/>
      <c r="W47438" s="136"/>
      <c r="Z47438" s="136"/>
      <c r="AC47438" s="136"/>
    </row>
    <row r="47439" spans="2:29">
      <c r="B47439" s="136"/>
      <c r="E47439" s="136"/>
      <c r="H47439" s="136"/>
      <c r="K47439" s="136"/>
      <c r="O47439" s="136"/>
      <c r="T47439" s="136"/>
      <c r="W47439" s="136"/>
      <c r="Z47439" s="136"/>
      <c r="AC47439" s="136"/>
    </row>
    <row r="47440" spans="2:29">
      <c r="B47440" s="136"/>
      <c r="E47440" s="136"/>
      <c r="H47440" s="136"/>
      <c r="K47440" s="136"/>
      <c r="O47440" s="136"/>
      <c r="T47440" s="136"/>
      <c r="W47440" s="136"/>
      <c r="Z47440" s="136"/>
      <c r="AC47440" s="136"/>
    </row>
    <row r="47441" spans="2:29">
      <c r="B47441" s="136"/>
      <c r="E47441" s="136"/>
      <c r="H47441" s="136"/>
      <c r="K47441" s="136"/>
      <c r="O47441" s="136"/>
      <c r="T47441" s="136"/>
      <c r="W47441" s="136"/>
      <c r="Z47441" s="136"/>
      <c r="AC47441" s="136"/>
    </row>
    <row r="47442" spans="2:29">
      <c r="B47442" s="136"/>
      <c r="E47442" s="136"/>
      <c r="H47442" s="136"/>
      <c r="K47442" s="136"/>
      <c r="O47442" s="136"/>
      <c r="T47442" s="136"/>
      <c r="W47442" s="136"/>
      <c r="Z47442" s="136"/>
      <c r="AC47442" s="136"/>
    </row>
    <row r="47443" spans="2:29">
      <c r="B47443" s="136"/>
      <c r="E47443" s="136"/>
      <c r="H47443" s="136"/>
      <c r="K47443" s="136"/>
      <c r="O47443" s="136"/>
      <c r="T47443" s="136"/>
      <c r="W47443" s="136"/>
      <c r="Z47443" s="136"/>
      <c r="AC47443" s="136"/>
    </row>
    <row r="47444" spans="2:29">
      <c r="B47444" s="136"/>
      <c r="E47444" s="136"/>
      <c r="H47444" s="136"/>
      <c r="K47444" s="136"/>
      <c r="O47444" s="136"/>
      <c r="T47444" s="136"/>
      <c r="W47444" s="136"/>
      <c r="Z47444" s="136"/>
      <c r="AC47444" s="136"/>
    </row>
    <row r="47445" spans="2:29">
      <c r="B47445" s="136"/>
      <c r="E47445" s="136"/>
      <c r="H47445" s="136"/>
      <c r="K47445" s="136"/>
      <c r="O47445" s="136"/>
      <c r="T47445" s="136"/>
      <c r="W47445" s="136"/>
      <c r="Z47445" s="136"/>
      <c r="AC47445" s="136"/>
    </row>
    <row r="47446" spans="2:29">
      <c r="B47446" s="136"/>
      <c r="E47446" s="136"/>
      <c r="H47446" s="136"/>
      <c r="K47446" s="136"/>
      <c r="O47446" s="136"/>
      <c r="T47446" s="136"/>
      <c r="W47446" s="136"/>
      <c r="Z47446" s="136"/>
      <c r="AC47446" s="136"/>
    </row>
    <row r="47447" spans="2:29">
      <c r="B47447" s="136"/>
      <c r="E47447" s="136"/>
      <c r="H47447" s="136"/>
      <c r="K47447" s="136"/>
      <c r="O47447" s="136"/>
      <c r="T47447" s="136"/>
      <c r="W47447" s="136"/>
      <c r="Z47447" s="136"/>
      <c r="AC47447" s="136"/>
    </row>
    <row r="47448" spans="2:29">
      <c r="B47448" s="136"/>
      <c r="E47448" s="136"/>
      <c r="H47448" s="136"/>
      <c r="K47448" s="136"/>
      <c r="O47448" s="136"/>
      <c r="T47448" s="136"/>
      <c r="W47448" s="136"/>
      <c r="Z47448" s="136"/>
      <c r="AC47448" s="136"/>
    </row>
    <row r="47449" spans="2:29">
      <c r="B47449" s="136"/>
      <c r="E47449" s="136"/>
      <c r="H47449" s="136"/>
      <c r="K47449" s="136"/>
      <c r="O47449" s="136"/>
      <c r="T47449" s="136"/>
      <c r="W47449" s="136"/>
      <c r="Z47449" s="136"/>
      <c r="AC47449" s="136"/>
    </row>
    <row r="47450" spans="2:29">
      <c r="B47450" s="136"/>
      <c r="E47450" s="136"/>
      <c r="H47450" s="136"/>
      <c r="K47450" s="136"/>
      <c r="O47450" s="136"/>
      <c r="T47450" s="136"/>
      <c r="W47450" s="136"/>
      <c r="Z47450" s="136"/>
      <c r="AC47450" s="136"/>
    </row>
    <row r="47451" spans="2:29">
      <c r="B47451" s="136"/>
      <c r="E47451" s="136"/>
      <c r="H47451" s="136"/>
      <c r="K47451" s="136"/>
      <c r="O47451" s="136"/>
      <c r="T47451" s="136"/>
      <c r="W47451" s="136"/>
      <c r="Z47451" s="136"/>
      <c r="AC47451" s="136"/>
    </row>
    <row r="47452" spans="2:29">
      <c r="B47452" s="136"/>
      <c r="E47452" s="136"/>
      <c r="H47452" s="136"/>
      <c r="K47452" s="136"/>
      <c r="O47452" s="136"/>
      <c r="T47452" s="136"/>
      <c r="W47452" s="136"/>
      <c r="Z47452" s="136"/>
      <c r="AC47452" s="136"/>
    </row>
    <row r="47453" spans="2:29">
      <c r="B47453" s="136"/>
      <c r="E47453" s="136"/>
      <c r="H47453" s="136"/>
      <c r="K47453" s="136"/>
      <c r="O47453" s="136"/>
      <c r="T47453" s="136"/>
      <c r="W47453" s="136"/>
      <c r="Z47453" s="136"/>
      <c r="AC47453" s="136"/>
    </row>
    <row r="47454" spans="2:29">
      <c r="B47454" s="136"/>
      <c r="E47454" s="136"/>
      <c r="H47454" s="136"/>
      <c r="K47454" s="136"/>
      <c r="O47454" s="136"/>
      <c r="T47454" s="136"/>
      <c r="W47454" s="136"/>
      <c r="Z47454" s="136"/>
      <c r="AC47454" s="136"/>
    </row>
    <row r="47455" spans="2:29">
      <c r="B47455" s="136"/>
      <c r="E47455" s="136"/>
      <c r="H47455" s="136"/>
      <c r="K47455" s="136"/>
      <c r="O47455" s="136"/>
      <c r="T47455" s="136"/>
      <c r="W47455" s="136"/>
      <c r="Z47455" s="136"/>
      <c r="AC47455" s="136"/>
    </row>
    <row r="47456" spans="2:29">
      <c r="B47456" s="136"/>
      <c r="E47456" s="136"/>
      <c r="H47456" s="136"/>
      <c r="K47456" s="136"/>
      <c r="O47456" s="136"/>
      <c r="T47456" s="136"/>
      <c r="W47456" s="136"/>
      <c r="Z47456" s="136"/>
      <c r="AC47456" s="136"/>
    </row>
    <row r="47457" spans="2:29">
      <c r="B47457" s="136"/>
      <c r="E47457" s="136"/>
      <c r="H47457" s="136"/>
      <c r="K47457" s="136"/>
      <c r="O47457" s="136"/>
      <c r="T47457" s="136"/>
      <c r="W47457" s="136"/>
      <c r="Z47457" s="136"/>
      <c r="AC47457" s="136"/>
    </row>
    <row r="47458" spans="2:29">
      <c r="B47458" s="136"/>
      <c r="E47458" s="136"/>
      <c r="H47458" s="136"/>
      <c r="K47458" s="136"/>
      <c r="O47458" s="136"/>
      <c r="T47458" s="136"/>
      <c r="W47458" s="136"/>
      <c r="Z47458" s="136"/>
      <c r="AC47458" s="136"/>
    </row>
    <row r="47459" spans="2:29">
      <c r="B47459" s="136"/>
      <c r="E47459" s="136"/>
      <c r="H47459" s="136"/>
      <c r="K47459" s="136"/>
      <c r="O47459" s="136"/>
      <c r="T47459" s="136"/>
      <c r="W47459" s="136"/>
      <c r="Z47459" s="136"/>
      <c r="AC47459" s="136"/>
    </row>
    <row r="47460" spans="2:29">
      <c r="B47460" s="136"/>
      <c r="E47460" s="136"/>
      <c r="H47460" s="136"/>
      <c r="K47460" s="136"/>
      <c r="O47460" s="136"/>
      <c r="T47460" s="136"/>
      <c r="W47460" s="136"/>
      <c r="Z47460" s="136"/>
      <c r="AC47460" s="136"/>
    </row>
    <row r="47461" spans="2:29">
      <c r="B47461" s="136"/>
      <c r="E47461" s="136"/>
      <c r="H47461" s="136"/>
      <c r="K47461" s="136"/>
      <c r="O47461" s="136"/>
      <c r="T47461" s="136"/>
      <c r="W47461" s="136"/>
      <c r="Z47461" s="136"/>
      <c r="AC47461" s="136"/>
    </row>
    <row r="47462" spans="2:29">
      <c r="B47462" s="136"/>
      <c r="E47462" s="136"/>
      <c r="H47462" s="136"/>
      <c r="K47462" s="136"/>
      <c r="O47462" s="136"/>
      <c r="T47462" s="136"/>
      <c r="W47462" s="136"/>
      <c r="Z47462" s="136"/>
      <c r="AC47462" s="136"/>
    </row>
    <row r="47463" spans="2:29">
      <c r="B47463" s="136"/>
      <c r="E47463" s="136"/>
      <c r="H47463" s="136"/>
      <c r="K47463" s="136"/>
      <c r="O47463" s="136"/>
      <c r="T47463" s="136"/>
      <c r="W47463" s="136"/>
      <c r="Z47463" s="136"/>
      <c r="AC47463" s="136"/>
    </row>
    <row r="47464" spans="2:29">
      <c r="B47464" s="136"/>
      <c r="E47464" s="136"/>
      <c r="H47464" s="136"/>
      <c r="K47464" s="136"/>
      <c r="O47464" s="136"/>
      <c r="T47464" s="136"/>
      <c r="W47464" s="136"/>
      <c r="Z47464" s="136"/>
      <c r="AC47464" s="136"/>
    </row>
    <row r="47465" spans="2:29">
      <c r="B47465" s="136"/>
      <c r="E47465" s="136"/>
      <c r="H47465" s="136"/>
      <c r="K47465" s="136"/>
      <c r="O47465" s="136"/>
      <c r="T47465" s="136"/>
      <c r="W47465" s="136"/>
      <c r="Z47465" s="136"/>
      <c r="AC47465" s="136"/>
    </row>
    <row r="47466" spans="2:29">
      <c r="B47466" s="136"/>
      <c r="E47466" s="136"/>
      <c r="H47466" s="136"/>
      <c r="K47466" s="136"/>
      <c r="O47466" s="136"/>
      <c r="T47466" s="136"/>
      <c r="W47466" s="136"/>
      <c r="Z47466" s="136"/>
      <c r="AC47466" s="136"/>
    </row>
    <row r="47467" spans="2:29">
      <c r="B47467" s="136"/>
      <c r="E47467" s="136"/>
      <c r="H47467" s="136"/>
      <c r="K47467" s="136"/>
      <c r="O47467" s="136"/>
      <c r="T47467" s="136"/>
      <c r="W47467" s="136"/>
      <c r="Z47467" s="136"/>
      <c r="AC47467" s="136"/>
    </row>
    <row r="47468" spans="2:29">
      <c r="B47468" s="136"/>
      <c r="E47468" s="136"/>
      <c r="H47468" s="136"/>
      <c r="K47468" s="136"/>
      <c r="O47468" s="136"/>
      <c r="T47468" s="136"/>
      <c r="W47468" s="136"/>
      <c r="Z47468" s="136"/>
      <c r="AC47468" s="136"/>
    </row>
    <row r="47469" spans="2:29">
      <c r="B47469" s="136"/>
      <c r="E47469" s="136"/>
      <c r="H47469" s="136"/>
      <c r="K47469" s="136"/>
      <c r="O47469" s="136"/>
      <c r="T47469" s="136"/>
      <c r="W47469" s="136"/>
      <c r="Z47469" s="136"/>
      <c r="AC47469" s="136"/>
    </row>
    <row r="47470" spans="2:29">
      <c r="B47470" s="136"/>
      <c r="E47470" s="136"/>
      <c r="H47470" s="136"/>
      <c r="K47470" s="136"/>
      <c r="O47470" s="136"/>
      <c r="T47470" s="136"/>
      <c r="W47470" s="136"/>
      <c r="Z47470" s="136"/>
      <c r="AC47470" s="136"/>
    </row>
    <row r="47471" spans="2:29">
      <c r="B47471" s="136"/>
      <c r="E47471" s="136"/>
      <c r="H47471" s="136"/>
      <c r="K47471" s="136"/>
      <c r="O47471" s="136"/>
      <c r="T47471" s="136"/>
      <c r="W47471" s="136"/>
      <c r="Z47471" s="136"/>
      <c r="AC47471" s="136"/>
    </row>
    <row r="47472" spans="2:29">
      <c r="B47472" s="136"/>
      <c r="E47472" s="136"/>
      <c r="H47472" s="136"/>
      <c r="K47472" s="136"/>
      <c r="O47472" s="136"/>
      <c r="T47472" s="136"/>
      <c r="W47472" s="136"/>
      <c r="Z47472" s="136"/>
      <c r="AC47472" s="136"/>
    </row>
    <row r="47473" spans="2:29">
      <c r="B47473" s="136"/>
      <c r="E47473" s="136"/>
      <c r="H47473" s="136"/>
      <c r="K47473" s="136"/>
      <c r="O47473" s="136"/>
      <c r="T47473" s="136"/>
      <c r="W47473" s="136"/>
      <c r="Z47473" s="136"/>
      <c r="AC47473" s="136"/>
    </row>
    <row r="47474" spans="2:29">
      <c r="B47474" s="136"/>
      <c r="E47474" s="136"/>
      <c r="H47474" s="136"/>
      <c r="K47474" s="136"/>
      <c r="O47474" s="136"/>
      <c r="T47474" s="136"/>
      <c r="W47474" s="136"/>
      <c r="Z47474" s="136"/>
      <c r="AC47474" s="136"/>
    </row>
    <row r="47475" spans="2:29">
      <c r="B47475" s="136"/>
      <c r="E47475" s="136"/>
      <c r="H47475" s="136"/>
      <c r="K47475" s="136"/>
      <c r="O47475" s="136"/>
      <c r="T47475" s="136"/>
      <c r="W47475" s="136"/>
      <c r="Z47475" s="136"/>
      <c r="AC47475" s="136"/>
    </row>
    <row r="47476" spans="2:29">
      <c r="B47476" s="136"/>
      <c r="E47476" s="136"/>
      <c r="H47476" s="136"/>
      <c r="K47476" s="136"/>
      <c r="O47476" s="136"/>
      <c r="T47476" s="136"/>
      <c r="W47476" s="136"/>
      <c r="Z47476" s="136"/>
      <c r="AC47476" s="136"/>
    </row>
    <row r="47477" spans="2:29">
      <c r="B47477" s="136"/>
      <c r="E47477" s="136"/>
      <c r="H47477" s="136"/>
      <c r="K47477" s="136"/>
      <c r="O47477" s="136"/>
      <c r="T47477" s="136"/>
      <c r="W47477" s="136"/>
      <c r="Z47477" s="136"/>
      <c r="AC47477" s="136"/>
    </row>
    <row r="47478" spans="2:29">
      <c r="B47478" s="136"/>
      <c r="E47478" s="136"/>
      <c r="H47478" s="136"/>
      <c r="K47478" s="136"/>
      <c r="O47478" s="136"/>
      <c r="T47478" s="136"/>
      <c r="W47478" s="136"/>
      <c r="Z47478" s="136"/>
      <c r="AC47478" s="136"/>
    </row>
    <row r="47479" spans="2:29">
      <c r="B47479" s="136"/>
      <c r="E47479" s="136"/>
      <c r="H47479" s="136"/>
      <c r="K47479" s="136"/>
      <c r="O47479" s="136"/>
      <c r="T47479" s="136"/>
      <c r="W47479" s="136"/>
      <c r="Z47479" s="136"/>
      <c r="AC47479" s="136"/>
    </row>
    <row r="47480" spans="2:29">
      <c r="B47480" s="136"/>
      <c r="E47480" s="136"/>
      <c r="H47480" s="136"/>
      <c r="K47480" s="136"/>
      <c r="O47480" s="136"/>
      <c r="T47480" s="136"/>
      <c r="W47480" s="136"/>
      <c r="Z47480" s="136"/>
      <c r="AC47480" s="136"/>
    </row>
    <row r="47481" spans="2:29">
      <c r="B47481" s="136"/>
      <c r="E47481" s="136"/>
      <c r="H47481" s="136"/>
      <c r="K47481" s="136"/>
      <c r="O47481" s="136"/>
      <c r="T47481" s="136"/>
      <c r="W47481" s="136"/>
      <c r="Z47481" s="136"/>
      <c r="AC47481" s="136"/>
    </row>
    <row r="47482" spans="2:29">
      <c r="B47482" s="136"/>
      <c r="E47482" s="136"/>
      <c r="H47482" s="136"/>
      <c r="K47482" s="136"/>
      <c r="O47482" s="136"/>
      <c r="T47482" s="136"/>
      <c r="W47482" s="136"/>
      <c r="Z47482" s="136"/>
      <c r="AC47482" s="136"/>
    </row>
    <row r="47483" spans="2:29">
      <c r="B47483" s="136"/>
      <c r="E47483" s="136"/>
      <c r="H47483" s="136"/>
      <c r="K47483" s="136"/>
      <c r="O47483" s="136"/>
      <c r="T47483" s="136"/>
      <c r="W47483" s="136"/>
      <c r="Z47483" s="136"/>
      <c r="AC47483" s="136"/>
    </row>
    <row r="47484" spans="2:29">
      <c r="B47484" s="136"/>
      <c r="E47484" s="136"/>
      <c r="H47484" s="136"/>
      <c r="K47484" s="136"/>
      <c r="O47484" s="136"/>
      <c r="T47484" s="136"/>
      <c r="W47484" s="136"/>
      <c r="Z47484" s="136"/>
      <c r="AC47484" s="136"/>
    </row>
    <row r="47485" spans="2:29">
      <c r="B47485" s="136"/>
      <c r="E47485" s="136"/>
      <c r="H47485" s="136"/>
      <c r="K47485" s="136"/>
      <c r="O47485" s="136"/>
      <c r="T47485" s="136"/>
      <c r="W47485" s="136"/>
      <c r="Z47485" s="136"/>
      <c r="AC47485" s="136"/>
    </row>
    <row r="47486" spans="2:29">
      <c r="B47486" s="136"/>
      <c r="E47486" s="136"/>
      <c r="H47486" s="136"/>
      <c r="K47486" s="136"/>
      <c r="O47486" s="136"/>
      <c r="T47486" s="136"/>
      <c r="W47486" s="136"/>
      <c r="Z47486" s="136"/>
      <c r="AC47486" s="136"/>
    </row>
    <row r="47487" spans="2:29">
      <c r="B47487" s="136"/>
      <c r="E47487" s="136"/>
      <c r="H47487" s="136"/>
      <c r="K47487" s="136"/>
      <c r="O47487" s="136"/>
      <c r="T47487" s="136"/>
      <c r="W47487" s="136"/>
      <c r="Z47487" s="136"/>
      <c r="AC47487" s="136"/>
    </row>
    <row r="47488" spans="2:29">
      <c r="B47488" s="136"/>
      <c r="E47488" s="136"/>
      <c r="H47488" s="136"/>
      <c r="K47488" s="136"/>
      <c r="O47488" s="136"/>
      <c r="T47488" s="136"/>
      <c r="W47488" s="136"/>
      <c r="Z47488" s="136"/>
      <c r="AC47488" s="136"/>
    </row>
    <row r="47489" spans="2:29">
      <c r="B47489" s="136"/>
      <c r="E47489" s="136"/>
      <c r="H47489" s="136"/>
      <c r="K47489" s="136"/>
      <c r="O47489" s="136"/>
      <c r="T47489" s="136"/>
      <c r="W47489" s="136"/>
      <c r="Z47489" s="136"/>
      <c r="AC47489" s="136"/>
    </row>
    <row r="47490" spans="2:29">
      <c r="B47490" s="136"/>
      <c r="E47490" s="136"/>
      <c r="H47490" s="136"/>
      <c r="K47490" s="136"/>
      <c r="O47490" s="136"/>
      <c r="T47490" s="136"/>
      <c r="W47490" s="136"/>
      <c r="Z47490" s="136"/>
      <c r="AC47490" s="136"/>
    </row>
    <row r="47491" spans="2:29">
      <c r="B47491" s="136"/>
      <c r="E47491" s="136"/>
      <c r="H47491" s="136"/>
      <c r="K47491" s="136"/>
      <c r="O47491" s="136"/>
      <c r="T47491" s="136"/>
      <c r="W47491" s="136"/>
      <c r="Z47491" s="136"/>
      <c r="AC47491" s="136"/>
    </row>
    <row r="47492" spans="2:29">
      <c r="B47492" s="136"/>
      <c r="E47492" s="136"/>
      <c r="H47492" s="136"/>
      <c r="K47492" s="136"/>
      <c r="O47492" s="136"/>
      <c r="T47492" s="136"/>
      <c r="W47492" s="136"/>
      <c r="Z47492" s="136"/>
      <c r="AC47492" s="136"/>
    </row>
    <row r="47493" spans="2:29">
      <c r="B47493" s="136"/>
      <c r="E47493" s="136"/>
      <c r="H47493" s="136"/>
      <c r="K47493" s="136"/>
      <c r="O47493" s="136"/>
      <c r="T47493" s="136"/>
      <c r="W47493" s="136"/>
      <c r="Z47493" s="136"/>
      <c r="AC47493" s="136"/>
    </row>
    <row r="47494" spans="2:29">
      <c r="B47494" s="136"/>
      <c r="E47494" s="136"/>
      <c r="H47494" s="136"/>
      <c r="K47494" s="136"/>
      <c r="O47494" s="136"/>
      <c r="T47494" s="136"/>
      <c r="W47494" s="136"/>
      <c r="Z47494" s="136"/>
      <c r="AC47494" s="136"/>
    </row>
    <row r="47495" spans="2:29">
      <c r="B47495" s="136"/>
      <c r="E47495" s="136"/>
      <c r="H47495" s="136"/>
      <c r="K47495" s="136"/>
      <c r="O47495" s="136"/>
      <c r="T47495" s="136"/>
      <c r="W47495" s="136"/>
      <c r="Z47495" s="136"/>
      <c r="AC47495" s="136"/>
    </row>
    <row r="47496" spans="2:29">
      <c r="B47496" s="136"/>
      <c r="E47496" s="136"/>
      <c r="H47496" s="136"/>
      <c r="K47496" s="136"/>
      <c r="O47496" s="136"/>
      <c r="T47496" s="136"/>
      <c r="W47496" s="136"/>
      <c r="Z47496" s="136"/>
      <c r="AC47496" s="136"/>
    </row>
    <row r="47497" spans="2:29">
      <c r="B47497" s="136"/>
      <c r="E47497" s="136"/>
      <c r="H47497" s="136"/>
      <c r="K47497" s="136"/>
      <c r="O47497" s="136"/>
      <c r="T47497" s="136"/>
      <c r="W47497" s="136"/>
      <c r="Z47497" s="136"/>
      <c r="AC47497" s="136"/>
    </row>
    <row r="47498" spans="2:29">
      <c r="B47498" s="136"/>
      <c r="E47498" s="136"/>
      <c r="H47498" s="136"/>
      <c r="K47498" s="136"/>
      <c r="O47498" s="136"/>
      <c r="T47498" s="136"/>
      <c r="W47498" s="136"/>
      <c r="Z47498" s="136"/>
      <c r="AC47498" s="136"/>
    </row>
    <row r="47499" spans="2:29">
      <c r="B47499" s="136"/>
      <c r="E47499" s="136"/>
      <c r="H47499" s="136"/>
      <c r="K47499" s="136"/>
      <c r="O47499" s="136"/>
      <c r="T47499" s="136"/>
      <c r="W47499" s="136"/>
      <c r="Z47499" s="136"/>
      <c r="AC47499" s="136"/>
    </row>
    <row r="47500" spans="2:29">
      <c r="B47500" s="136"/>
      <c r="E47500" s="136"/>
      <c r="H47500" s="136"/>
      <c r="K47500" s="136"/>
      <c r="O47500" s="136"/>
      <c r="T47500" s="136"/>
      <c r="W47500" s="136"/>
      <c r="Z47500" s="136"/>
      <c r="AC47500" s="136"/>
    </row>
    <row r="47501" spans="2:29">
      <c r="B47501" s="136"/>
      <c r="E47501" s="136"/>
      <c r="H47501" s="136"/>
      <c r="K47501" s="136"/>
      <c r="O47501" s="136"/>
      <c r="T47501" s="136"/>
      <c r="W47501" s="136"/>
      <c r="Z47501" s="136"/>
      <c r="AC47501" s="136"/>
    </row>
    <row r="47502" spans="2:29">
      <c r="B47502" s="136"/>
      <c r="E47502" s="136"/>
      <c r="H47502" s="136"/>
      <c r="K47502" s="136"/>
      <c r="O47502" s="136"/>
      <c r="T47502" s="136"/>
      <c r="W47502" s="136"/>
      <c r="Z47502" s="136"/>
      <c r="AC47502" s="136"/>
    </row>
    <row r="47503" spans="2:29">
      <c r="B47503" s="136"/>
      <c r="E47503" s="136"/>
      <c r="H47503" s="136"/>
      <c r="K47503" s="136"/>
      <c r="O47503" s="136"/>
      <c r="T47503" s="136"/>
      <c r="W47503" s="136"/>
      <c r="Z47503" s="136"/>
      <c r="AC47503" s="136"/>
    </row>
    <row r="47504" spans="2:29">
      <c r="B47504" s="136"/>
      <c r="E47504" s="136"/>
      <c r="H47504" s="136"/>
      <c r="K47504" s="136"/>
      <c r="O47504" s="136"/>
      <c r="T47504" s="136"/>
      <c r="W47504" s="136"/>
      <c r="Z47504" s="136"/>
      <c r="AC47504" s="136"/>
    </row>
    <row r="47505" spans="2:29">
      <c r="B47505" s="136"/>
      <c r="E47505" s="136"/>
      <c r="H47505" s="136"/>
      <c r="K47505" s="136"/>
      <c r="O47505" s="136"/>
      <c r="T47505" s="136"/>
      <c r="W47505" s="136"/>
      <c r="Z47505" s="136"/>
      <c r="AC47505" s="136"/>
    </row>
    <row r="47506" spans="2:29">
      <c r="B47506" s="136"/>
      <c r="E47506" s="136"/>
      <c r="H47506" s="136"/>
      <c r="K47506" s="136"/>
      <c r="O47506" s="136"/>
      <c r="T47506" s="136"/>
      <c r="W47506" s="136"/>
      <c r="Z47506" s="136"/>
      <c r="AC47506" s="136"/>
    </row>
    <row r="47507" spans="2:29">
      <c r="B47507" s="136"/>
      <c r="E47507" s="136"/>
      <c r="H47507" s="136"/>
      <c r="K47507" s="136"/>
      <c r="O47507" s="136"/>
      <c r="T47507" s="136"/>
      <c r="W47507" s="136"/>
      <c r="Z47507" s="136"/>
      <c r="AC47507" s="136"/>
    </row>
    <row r="47508" spans="2:29">
      <c r="B47508" s="136"/>
      <c r="E47508" s="136"/>
      <c r="H47508" s="136"/>
      <c r="K47508" s="136"/>
      <c r="O47508" s="136"/>
      <c r="T47508" s="136"/>
      <c r="W47508" s="136"/>
      <c r="Z47508" s="136"/>
      <c r="AC47508" s="136"/>
    </row>
    <row r="47509" spans="2:29">
      <c r="B47509" s="136"/>
      <c r="E47509" s="136"/>
      <c r="H47509" s="136"/>
      <c r="K47509" s="136"/>
      <c r="O47509" s="136"/>
      <c r="T47509" s="136"/>
      <c r="W47509" s="136"/>
      <c r="Z47509" s="136"/>
      <c r="AC47509" s="136"/>
    </row>
    <row r="47510" spans="2:29">
      <c r="B47510" s="136"/>
      <c r="E47510" s="136"/>
      <c r="H47510" s="136"/>
      <c r="K47510" s="136"/>
      <c r="O47510" s="136"/>
      <c r="T47510" s="136"/>
      <c r="W47510" s="136"/>
      <c r="Z47510" s="136"/>
      <c r="AC47510" s="136"/>
    </row>
    <row r="47511" spans="2:29">
      <c r="B47511" s="136"/>
      <c r="E47511" s="136"/>
      <c r="H47511" s="136"/>
      <c r="K47511" s="136"/>
      <c r="O47511" s="136"/>
      <c r="T47511" s="136"/>
      <c r="W47511" s="136"/>
      <c r="Z47511" s="136"/>
      <c r="AC47511" s="136"/>
    </row>
    <row r="47512" spans="2:29">
      <c r="B47512" s="136"/>
      <c r="E47512" s="136"/>
      <c r="H47512" s="136"/>
      <c r="K47512" s="136"/>
      <c r="O47512" s="136"/>
      <c r="T47512" s="136"/>
      <c r="W47512" s="136"/>
      <c r="Z47512" s="136"/>
      <c r="AC47512" s="136"/>
    </row>
    <row r="47513" spans="2:29">
      <c r="B47513" s="136"/>
      <c r="E47513" s="136"/>
      <c r="H47513" s="136"/>
      <c r="K47513" s="136"/>
      <c r="O47513" s="136"/>
      <c r="T47513" s="136"/>
      <c r="W47513" s="136"/>
      <c r="Z47513" s="136"/>
      <c r="AC47513" s="136"/>
    </row>
    <row r="47514" spans="2:29">
      <c r="B47514" s="136"/>
      <c r="E47514" s="136"/>
      <c r="H47514" s="136"/>
      <c r="K47514" s="136"/>
      <c r="O47514" s="136"/>
      <c r="T47514" s="136"/>
      <c r="W47514" s="136"/>
      <c r="Z47514" s="136"/>
      <c r="AC47514" s="136"/>
    </row>
    <row r="47515" spans="2:29">
      <c r="B47515" s="136"/>
      <c r="E47515" s="136"/>
      <c r="H47515" s="136"/>
      <c r="K47515" s="136"/>
      <c r="O47515" s="136"/>
      <c r="T47515" s="136"/>
      <c r="W47515" s="136"/>
      <c r="Z47515" s="136"/>
      <c r="AC47515" s="136"/>
    </row>
    <row r="47516" spans="2:29">
      <c r="B47516" s="136"/>
      <c r="E47516" s="136"/>
      <c r="H47516" s="136"/>
      <c r="K47516" s="136"/>
      <c r="O47516" s="136"/>
      <c r="T47516" s="136"/>
      <c r="W47516" s="136"/>
      <c r="Z47516" s="136"/>
      <c r="AC47516" s="136"/>
    </row>
    <row r="47517" spans="2:29">
      <c r="B47517" s="136"/>
      <c r="E47517" s="136"/>
      <c r="H47517" s="136"/>
      <c r="K47517" s="136"/>
      <c r="O47517" s="136"/>
      <c r="T47517" s="136"/>
      <c r="W47517" s="136"/>
      <c r="Z47517" s="136"/>
      <c r="AC47517" s="136"/>
    </row>
    <row r="47518" spans="2:29">
      <c r="B47518" s="136"/>
      <c r="E47518" s="136"/>
      <c r="H47518" s="136"/>
      <c r="K47518" s="136"/>
      <c r="O47518" s="136"/>
      <c r="T47518" s="136"/>
      <c r="W47518" s="136"/>
      <c r="Z47518" s="136"/>
      <c r="AC47518" s="136"/>
    </row>
    <row r="47519" spans="2:29">
      <c r="B47519" s="136"/>
      <c r="E47519" s="136"/>
      <c r="H47519" s="136"/>
      <c r="K47519" s="136"/>
      <c r="O47519" s="136"/>
      <c r="T47519" s="136"/>
      <c r="W47519" s="136"/>
      <c r="Z47519" s="136"/>
      <c r="AC47519" s="136"/>
    </row>
    <row r="47520" spans="2:29">
      <c r="B47520" s="136"/>
      <c r="E47520" s="136"/>
      <c r="H47520" s="136"/>
      <c r="K47520" s="136"/>
      <c r="O47520" s="136"/>
      <c r="T47520" s="136"/>
      <c r="W47520" s="136"/>
      <c r="Z47520" s="136"/>
      <c r="AC47520" s="136"/>
    </row>
    <row r="47521" spans="2:29">
      <c r="B47521" s="136"/>
      <c r="E47521" s="136"/>
      <c r="H47521" s="136"/>
      <c r="K47521" s="136"/>
      <c r="O47521" s="136"/>
      <c r="T47521" s="136"/>
      <c r="W47521" s="136"/>
      <c r="Z47521" s="136"/>
      <c r="AC47521" s="136"/>
    </row>
    <row r="47522" spans="2:29">
      <c r="B47522" s="136"/>
      <c r="E47522" s="136"/>
      <c r="H47522" s="136"/>
      <c r="K47522" s="136"/>
      <c r="O47522" s="136"/>
      <c r="T47522" s="136"/>
      <c r="W47522" s="136"/>
      <c r="Z47522" s="136"/>
      <c r="AC47522" s="136"/>
    </row>
    <row r="47523" spans="2:29">
      <c r="B47523" s="136"/>
      <c r="E47523" s="136"/>
      <c r="H47523" s="136"/>
      <c r="K47523" s="136"/>
      <c r="O47523" s="136"/>
      <c r="T47523" s="136"/>
      <c r="W47523" s="136"/>
      <c r="Z47523" s="136"/>
      <c r="AC47523" s="136"/>
    </row>
    <row r="47524" spans="2:29">
      <c r="B47524" s="136"/>
      <c r="E47524" s="136"/>
      <c r="H47524" s="136"/>
      <c r="K47524" s="136"/>
      <c r="O47524" s="136"/>
      <c r="T47524" s="136"/>
      <c r="W47524" s="136"/>
      <c r="Z47524" s="136"/>
      <c r="AC47524" s="136"/>
    </row>
    <row r="47525" spans="2:29">
      <c r="B47525" s="136"/>
      <c r="E47525" s="136"/>
      <c r="H47525" s="136"/>
      <c r="K47525" s="136"/>
      <c r="O47525" s="136"/>
      <c r="T47525" s="136"/>
      <c r="W47525" s="136"/>
      <c r="Z47525" s="136"/>
      <c r="AC47525" s="136"/>
    </row>
    <row r="47526" spans="2:29">
      <c r="B47526" s="136"/>
      <c r="E47526" s="136"/>
      <c r="H47526" s="136"/>
      <c r="K47526" s="136"/>
      <c r="O47526" s="136"/>
      <c r="T47526" s="136"/>
      <c r="W47526" s="136"/>
      <c r="Z47526" s="136"/>
      <c r="AC47526" s="136"/>
    </row>
    <row r="47527" spans="2:29">
      <c r="B47527" s="136"/>
      <c r="E47527" s="136"/>
      <c r="H47527" s="136"/>
      <c r="K47527" s="136"/>
      <c r="O47527" s="136"/>
      <c r="T47527" s="136"/>
      <c r="W47527" s="136"/>
      <c r="Z47527" s="136"/>
      <c r="AC47527" s="136"/>
    </row>
    <row r="47528" spans="2:29">
      <c r="B47528" s="136"/>
      <c r="E47528" s="136"/>
      <c r="H47528" s="136"/>
      <c r="K47528" s="136"/>
      <c r="O47528" s="136"/>
      <c r="T47528" s="136"/>
      <c r="W47528" s="136"/>
      <c r="Z47528" s="136"/>
      <c r="AC47528" s="136"/>
    </row>
    <row r="47529" spans="2:29">
      <c r="B47529" s="136"/>
      <c r="E47529" s="136"/>
      <c r="H47529" s="136"/>
      <c r="K47529" s="136"/>
      <c r="O47529" s="136"/>
      <c r="T47529" s="136"/>
      <c r="W47529" s="136"/>
      <c r="Z47529" s="136"/>
      <c r="AC47529" s="136"/>
    </row>
    <row r="47530" spans="2:29">
      <c r="B47530" s="136"/>
      <c r="E47530" s="136"/>
      <c r="H47530" s="136"/>
      <c r="K47530" s="136"/>
      <c r="O47530" s="136"/>
      <c r="T47530" s="136"/>
      <c r="W47530" s="136"/>
      <c r="Z47530" s="136"/>
      <c r="AC47530" s="136"/>
    </row>
    <row r="47531" spans="2:29">
      <c r="B47531" s="136"/>
      <c r="E47531" s="136"/>
      <c r="H47531" s="136"/>
      <c r="K47531" s="136"/>
      <c r="O47531" s="136"/>
      <c r="T47531" s="136"/>
      <c r="W47531" s="136"/>
      <c r="Z47531" s="136"/>
      <c r="AC47531" s="136"/>
    </row>
    <row r="47532" spans="2:29">
      <c r="B47532" s="136"/>
      <c r="E47532" s="136"/>
      <c r="H47532" s="136"/>
      <c r="K47532" s="136"/>
      <c r="O47532" s="136"/>
      <c r="T47532" s="136"/>
      <c r="W47532" s="136"/>
      <c r="Z47532" s="136"/>
      <c r="AC47532" s="136"/>
    </row>
    <row r="47533" spans="2:29">
      <c r="B47533" s="136"/>
      <c r="E47533" s="136"/>
      <c r="H47533" s="136"/>
      <c r="K47533" s="136"/>
      <c r="O47533" s="136"/>
      <c r="T47533" s="136"/>
      <c r="W47533" s="136"/>
      <c r="Z47533" s="136"/>
      <c r="AC47533" s="136"/>
    </row>
    <row r="47534" spans="2:29">
      <c r="B47534" s="136"/>
      <c r="E47534" s="136"/>
      <c r="H47534" s="136"/>
      <c r="K47534" s="136"/>
      <c r="O47534" s="136"/>
      <c r="T47534" s="136"/>
      <c r="W47534" s="136"/>
      <c r="Z47534" s="136"/>
      <c r="AC47534" s="136"/>
    </row>
    <row r="47535" spans="2:29">
      <c r="B47535" s="136"/>
      <c r="E47535" s="136"/>
      <c r="H47535" s="136"/>
      <c r="K47535" s="136"/>
      <c r="O47535" s="136"/>
      <c r="T47535" s="136"/>
      <c r="W47535" s="136"/>
      <c r="Z47535" s="136"/>
      <c r="AC47535" s="136"/>
    </row>
    <row r="47536" spans="2:29">
      <c r="B47536" s="136"/>
      <c r="E47536" s="136"/>
      <c r="H47536" s="136"/>
      <c r="K47536" s="136"/>
      <c r="O47536" s="136"/>
      <c r="T47536" s="136"/>
      <c r="W47536" s="136"/>
      <c r="Z47536" s="136"/>
      <c r="AC47536" s="136"/>
    </row>
    <row r="47537" spans="2:29">
      <c r="B47537" s="136"/>
      <c r="E47537" s="136"/>
      <c r="H47537" s="136"/>
      <c r="K47537" s="136"/>
      <c r="O47537" s="136"/>
      <c r="T47537" s="136"/>
      <c r="W47537" s="136"/>
      <c r="Z47537" s="136"/>
      <c r="AC47537" s="136"/>
    </row>
    <row r="47538" spans="2:29">
      <c r="B47538" s="136"/>
      <c r="E47538" s="136"/>
      <c r="H47538" s="136"/>
      <c r="K47538" s="136"/>
      <c r="O47538" s="136"/>
      <c r="T47538" s="136"/>
      <c r="W47538" s="136"/>
      <c r="Z47538" s="136"/>
      <c r="AC47538" s="136"/>
    </row>
    <row r="47539" spans="2:29">
      <c r="B47539" s="136"/>
      <c r="E47539" s="136"/>
      <c r="H47539" s="136"/>
      <c r="K47539" s="136"/>
      <c r="O47539" s="136"/>
      <c r="T47539" s="136"/>
      <c r="W47539" s="136"/>
      <c r="Z47539" s="136"/>
      <c r="AC47539" s="136"/>
    </row>
    <row r="47540" spans="2:29">
      <c r="B47540" s="136"/>
      <c r="E47540" s="136"/>
      <c r="H47540" s="136"/>
      <c r="K47540" s="136"/>
      <c r="O47540" s="136"/>
      <c r="T47540" s="136"/>
      <c r="W47540" s="136"/>
      <c r="Z47540" s="136"/>
      <c r="AC47540" s="136"/>
    </row>
    <row r="47541" spans="2:29">
      <c r="B47541" s="136"/>
      <c r="E47541" s="136"/>
      <c r="H47541" s="136"/>
      <c r="K47541" s="136"/>
      <c r="O47541" s="136"/>
      <c r="T47541" s="136"/>
      <c r="W47541" s="136"/>
      <c r="Z47541" s="136"/>
      <c r="AC47541" s="136"/>
    </row>
    <row r="47542" spans="2:29">
      <c r="B47542" s="136"/>
      <c r="E47542" s="136"/>
      <c r="H47542" s="136"/>
      <c r="K47542" s="136"/>
      <c r="O47542" s="136"/>
      <c r="T47542" s="136"/>
      <c r="W47542" s="136"/>
      <c r="Z47542" s="136"/>
      <c r="AC47542" s="136"/>
    </row>
    <row r="47543" spans="2:29">
      <c r="B47543" s="136"/>
      <c r="E47543" s="136"/>
      <c r="H47543" s="136"/>
      <c r="K47543" s="136"/>
      <c r="O47543" s="136"/>
      <c r="T47543" s="136"/>
      <c r="W47543" s="136"/>
      <c r="Z47543" s="136"/>
      <c r="AC47543" s="136"/>
    </row>
    <row r="47544" spans="2:29">
      <c r="B47544" s="136"/>
      <c r="E47544" s="136"/>
      <c r="H47544" s="136"/>
      <c r="K47544" s="136"/>
      <c r="O47544" s="136"/>
      <c r="T47544" s="136"/>
      <c r="W47544" s="136"/>
      <c r="Z47544" s="136"/>
      <c r="AC47544" s="136"/>
    </row>
    <row r="47545" spans="2:29">
      <c r="B47545" s="136"/>
      <c r="E47545" s="136"/>
      <c r="H47545" s="136"/>
      <c r="K47545" s="136"/>
      <c r="O47545" s="136"/>
      <c r="T47545" s="136"/>
      <c r="W47545" s="136"/>
      <c r="Z47545" s="136"/>
      <c r="AC47545" s="136"/>
    </row>
    <row r="47546" spans="2:29">
      <c r="B47546" s="136"/>
      <c r="E47546" s="136"/>
      <c r="H47546" s="136"/>
      <c r="K47546" s="136"/>
      <c r="O47546" s="136"/>
      <c r="T47546" s="136"/>
      <c r="W47546" s="136"/>
      <c r="Z47546" s="136"/>
      <c r="AC47546" s="136"/>
    </row>
    <row r="47547" spans="2:29">
      <c r="B47547" s="136"/>
      <c r="E47547" s="136"/>
      <c r="H47547" s="136"/>
      <c r="K47547" s="136"/>
      <c r="O47547" s="136"/>
      <c r="T47547" s="136"/>
      <c r="W47547" s="136"/>
      <c r="Z47547" s="136"/>
      <c r="AC47547" s="136"/>
    </row>
    <row r="47548" spans="2:29">
      <c r="B47548" s="136"/>
      <c r="E47548" s="136"/>
      <c r="H47548" s="136"/>
      <c r="K47548" s="136"/>
      <c r="O47548" s="136"/>
      <c r="T47548" s="136"/>
      <c r="W47548" s="136"/>
      <c r="Z47548" s="136"/>
      <c r="AC47548" s="136"/>
    </row>
    <row r="47549" spans="2:29">
      <c r="B47549" s="136"/>
      <c r="E47549" s="136"/>
      <c r="H47549" s="136"/>
      <c r="K47549" s="136"/>
      <c r="O47549" s="136"/>
      <c r="T47549" s="136"/>
      <c r="W47549" s="136"/>
      <c r="Z47549" s="136"/>
      <c r="AC47549" s="136"/>
    </row>
    <row r="47550" spans="2:29">
      <c r="B47550" s="136"/>
      <c r="E47550" s="136"/>
      <c r="H47550" s="136"/>
      <c r="K47550" s="136"/>
      <c r="O47550" s="136"/>
      <c r="T47550" s="136"/>
      <c r="W47550" s="136"/>
      <c r="Z47550" s="136"/>
      <c r="AC47550" s="136"/>
    </row>
    <row r="47551" spans="2:29">
      <c r="B47551" s="136"/>
      <c r="E47551" s="136"/>
      <c r="H47551" s="136"/>
      <c r="K47551" s="136"/>
      <c r="O47551" s="136"/>
      <c r="T47551" s="136"/>
      <c r="W47551" s="136"/>
      <c r="Z47551" s="136"/>
      <c r="AC47551" s="136"/>
    </row>
    <row r="47552" spans="2:29">
      <c r="B47552" s="136"/>
      <c r="E47552" s="136"/>
      <c r="H47552" s="136"/>
      <c r="K47552" s="136"/>
      <c r="O47552" s="136"/>
      <c r="T47552" s="136"/>
      <c r="W47552" s="136"/>
      <c r="Z47552" s="136"/>
      <c r="AC47552" s="136"/>
    </row>
    <row r="47553" spans="2:29">
      <c r="B47553" s="136"/>
      <c r="E47553" s="136"/>
      <c r="H47553" s="136"/>
      <c r="K47553" s="136"/>
      <c r="O47553" s="136"/>
      <c r="T47553" s="136"/>
      <c r="W47553" s="136"/>
      <c r="Z47553" s="136"/>
      <c r="AC47553" s="136"/>
    </row>
    <row r="47554" spans="2:29">
      <c r="B47554" s="136"/>
      <c r="E47554" s="136"/>
      <c r="H47554" s="136"/>
      <c r="K47554" s="136"/>
      <c r="O47554" s="136"/>
      <c r="T47554" s="136"/>
      <c r="W47554" s="136"/>
      <c r="Z47554" s="136"/>
      <c r="AC47554" s="136"/>
    </row>
    <row r="47555" spans="2:29">
      <c r="B47555" s="136"/>
      <c r="E47555" s="136"/>
      <c r="H47555" s="136"/>
      <c r="K47555" s="136"/>
      <c r="O47555" s="136"/>
      <c r="T47555" s="136"/>
      <c r="W47555" s="136"/>
      <c r="Z47555" s="136"/>
      <c r="AC47555" s="136"/>
    </row>
    <row r="47556" spans="2:29">
      <c r="B47556" s="136"/>
      <c r="E47556" s="136"/>
      <c r="H47556" s="136"/>
      <c r="K47556" s="136"/>
      <c r="O47556" s="136"/>
      <c r="T47556" s="136"/>
      <c r="W47556" s="136"/>
      <c r="Z47556" s="136"/>
      <c r="AC47556" s="136"/>
    </row>
    <row r="47557" spans="2:29">
      <c r="B47557" s="136"/>
      <c r="E47557" s="136"/>
      <c r="H47557" s="136"/>
      <c r="K47557" s="136"/>
      <c r="O47557" s="136"/>
      <c r="T47557" s="136"/>
      <c r="W47557" s="136"/>
      <c r="Z47557" s="136"/>
      <c r="AC47557" s="136"/>
    </row>
    <row r="47558" spans="2:29">
      <c r="B47558" s="136"/>
      <c r="E47558" s="136"/>
      <c r="H47558" s="136"/>
      <c r="K47558" s="136"/>
      <c r="O47558" s="136"/>
      <c r="T47558" s="136"/>
      <c r="W47558" s="136"/>
      <c r="Z47558" s="136"/>
      <c r="AC47558" s="136"/>
    </row>
    <row r="47559" spans="2:29">
      <c r="B47559" s="136"/>
      <c r="E47559" s="136"/>
      <c r="H47559" s="136"/>
      <c r="K47559" s="136"/>
      <c r="O47559" s="136"/>
      <c r="T47559" s="136"/>
      <c r="W47559" s="136"/>
      <c r="Z47559" s="136"/>
      <c r="AC47559" s="136"/>
    </row>
    <row r="47560" spans="2:29">
      <c r="B47560" s="136"/>
      <c r="E47560" s="136"/>
      <c r="H47560" s="136"/>
      <c r="K47560" s="136"/>
      <c r="O47560" s="136"/>
      <c r="T47560" s="136"/>
      <c r="W47560" s="136"/>
      <c r="Z47560" s="136"/>
      <c r="AC47560" s="136"/>
    </row>
    <row r="47561" spans="2:29">
      <c r="B47561" s="136"/>
      <c r="E47561" s="136"/>
      <c r="H47561" s="136"/>
      <c r="K47561" s="136"/>
      <c r="O47561" s="136"/>
      <c r="T47561" s="136"/>
      <c r="W47561" s="136"/>
      <c r="Z47561" s="136"/>
      <c r="AC47561" s="136"/>
    </row>
    <row r="47562" spans="2:29">
      <c r="B47562" s="136"/>
      <c r="E47562" s="136"/>
      <c r="H47562" s="136"/>
      <c r="K47562" s="136"/>
      <c r="O47562" s="136"/>
      <c r="T47562" s="136"/>
      <c r="W47562" s="136"/>
      <c r="Z47562" s="136"/>
      <c r="AC47562" s="136"/>
    </row>
    <row r="47563" spans="2:29">
      <c r="B47563" s="136"/>
      <c r="E47563" s="136"/>
      <c r="H47563" s="136"/>
      <c r="K47563" s="136"/>
      <c r="O47563" s="136"/>
      <c r="T47563" s="136"/>
      <c r="W47563" s="136"/>
      <c r="Z47563" s="136"/>
      <c r="AC47563" s="136"/>
    </row>
    <row r="47564" spans="2:29">
      <c r="B47564" s="136"/>
      <c r="E47564" s="136"/>
      <c r="H47564" s="136"/>
      <c r="K47564" s="136"/>
      <c r="O47564" s="136"/>
      <c r="T47564" s="136"/>
      <c r="W47564" s="136"/>
      <c r="Z47564" s="136"/>
      <c r="AC47564" s="136"/>
    </row>
    <row r="47565" spans="2:29">
      <c r="B47565" s="136"/>
      <c r="E47565" s="136"/>
      <c r="H47565" s="136"/>
      <c r="K47565" s="136"/>
      <c r="O47565" s="136"/>
      <c r="T47565" s="136"/>
      <c r="W47565" s="136"/>
      <c r="Z47565" s="136"/>
      <c r="AC47565" s="136"/>
    </row>
    <row r="47566" spans="2:29">
      <c r="B47566" s="136"/>
      <c r="E47566" s="136"/>
      <c r="H47566" s="136"/>
      <c r="K47566" s="136"/>
      <c r="O47566" s="136"/>
      <c r="T47566" s="136"/>
      <c r="W47566" s="136"/>
      <c r="Z47566" s="136"/>
      <c r="AC47566" s="136"/>
    </row>
    <row r="47567" spans="2:29">
      <c r="B47567" s="136"/>
      <c r="E47567" s="136"/>
      <c r="H47567" s="136"/>
      <c r="K47567" s="136"/>
      <c r="O47567" s="136"/>
      <c r="T47567" s="136"/>
      <c r="W47567" s="136"/>
      <c r="Z47567" s="136"/>
      <c r="AC47567" s="136"/>
    </row>
    <row r="47568" spans="2:29">
      <c r="B47568" s="136"/>
      <c r="E47568" s="136"/>
      <c r="H47568" s="136"/>
      <c r="K47568" s="136"/>
      <c r="O47568" s="136"/>
      <c r="T47568" s="136"/>
      <c r="W47568" s="136"/>
      <c r="Z47568" s="136"/>
      <c r="AC47568" s="136"/>
    </row>
    <row r="47569" spans="2:29">
      <c r="B47569" s="136"/>
      <c r="E47569" s="136"/>
      <c r="H47569" s="136"/>
      <c r="K47569" s="136"/>
      <c r="O47569" s="136"/>
      <c r="T47569" s="136"/>
      <c r="W47569" s="136"/>
      <c r="Z47569" s="136"/>
      <c r="AC47569" s="136"/>
    </row>
    <row r="47570" spans="2:29">
      <c r="B47570" s="136"/>
      <c r="E47570" s="136"/>
      <c r="H47570" s="136"/>
      <c r="K47570" s="136"/>
      <c r="O47570" s="136"/>
      <c r="T47570" s="136"/>
      <c r="W47570" s="136"/>
      <c r="Z47570" s="136"/>
      <c r="AC47570" s="136"/>
    </row>
    <row r="47571" spans="2:29">
      <c r="B47571" s="136"/>
      <c r="E47571" s="136"/>
      <c r="H47571" s="136"/>
      <c r="K47571" s="136"/>
      <c r="O47571" s="136"/>
      <c r="T47571" s="136"/>
      <c r="W47571" s="136"/>
      <c r="Z47571" s="136"/>
      <c r="AC47571" s="136"/>
    </row>
    <row r="47572" spans="2:29">
      <c r="B47572" s="136"/>
      <c r="E47572" s="136"/>
      <c r="H47572" s="136"/>
      <c r="K47572" s="136"/>
      <c r="O47572" s="136"/>
      <c r="T47572" s="136"/>
      <c r="W47572" s="136"/>
      <c r="Z47572" s="136"/>
      <c r="AC47572" s="136"/>
    </row>
    <row r="47573" spans="2:29">
      <c r="B47573" s="136"/>
      <c r="E47573" s="136"/>
      <c r="H47573" s="136"/>
      <c r="K47573" s="136"/>
      <c r="O47573" s="136"/>
      <c r="T47573" s="136"/>
      <c r="W47573" s="136"/>
      <c r="Z47573" s="136"/>
      <c r="AC47573" s="136"/>
    </row>
    <row r="47574" spans="2:29">
      <c r="B47574" s="136"/>
      <c r="E47574" s="136"/>
      <c r="H47574" s="136"/>
      <c r="K47574" s="136"/>
      <c r="O47574" s="136"/>
      <c r="T47574" s="136"/>
      <c r="W47574" s="136"/>
      <c r="Z47574" s="136"/>
      <c r="AC47574" s="136"/>
    </row>
    <row r="47575" spans="2:29">
      <c r="B47575" s="136"/>
      <c r="E47575" s="136"/>
      <c r="H47575" s="136"/>
      <c r="K47575" s="136"/>
      <c r="O47575" s="136"/>
      <c r="T47575" s="136"/>
      <c r="W47575" s="136"/>
      <c r="Z47575" s="136"/>
      <c r="AC47575" s="136"/>
    </row>
    <row r="47576" spans="2:29">
      <c r="B47576" s="136"/>
      <c r="E47576" s="136"/>
      <c r="H47576" s="136"/>
      <c r="K47576" s="136"/>
      <c r="O47576" s="136"/>
      <c r="T47576" s="136"/>
      <c r="W47576" s="136"/>
      <c r="Z47576" s="136"/>
      <c r="AC47576" s="136"/>
    </row>
    <row r="47577" spans="2:29">
      <c r="B47577" s="136"/>
      <c r="E47577" s="136"/>
      <c r="H47577" s="136"/>
      <c r="K47577" s="136"/>
      <c r="O47577" s="136"/>
      <c r="T47577" s="136"/>
      <c r="W47577" s="136"/>
      <c r="Z47577" s="136"/>
      <c r="AC47577" s="136"/>
    </row>
    <row r="47578" spans="2:29">
      <c r="B47578" s="136"/>
      <c r="E47578" s="136"/>
      <c r="H47578" s="136"/>
      <c r="K47578" s="136"/>
      <c r="O47578" s="136"/>
      <c r="T47578" s="136"/>
      <c r="W47578" s="136"/>
      <c r="Z47578" s="136"/>
      <c r="AC47578" s="136"/>
    </row>
    <row r="47579" spans="2:29">
      <c r="B47579" s="136"/>
      <c r="E47579" s="136"/>
      <c r="H47579" s="136"/>
      <c r="K47579" s="136"/>
      <c r="O47579" s="136"/>
      <c r="T47579" s="136"/>
      <c r="W47579" s="136"/>
      <c r="Z47579" s="136"/>
      <c r="AC47579" s="136"/>
    </row>
    <row r="47580" spans="2:29">
      <c r="B47580" s="136"/>
      <c r="E47580" s="136"/>
      <c r="H47580" s="136"/>
      <c r="K47580" s="136"/>
      <c r="O47580" s="136"/>
      <c r="T47580" s="136"/>
      <c r="W47580" s="136"/>
      <c r="Z47580" s="136"/>
      <c r="AC47580" s="136"/>
    </row>
    <row r="47581" spans="2:29">
      <c r="B47581" s="136"/>
      <c r="E47581" s="136"/>
      <c r="H47581" s="136"/>
      <c r="K47581" s="136"/>
      <c r="O47581" s="136"/>
      <c r="T47581" s="136"/>
      <c r="W47581" s="136"/>
      <c r="Z47581" s="136"/>
      <c r="AC47581" s="136"/>
    </row>
    <row r="47582" spans="2:29">
      <c r="B47582" s="136"/>
      <c r="E47582" s="136"/>
      <c r="H47582" s="136"/>
      <c r="K47582" s="136"/>
      <c r="O47582" s="136"/>
      <c r="T47582" s="136"/>
      <c r="W47582" s="136"/>
      <c r="Z47582" s="136"/>
      <c r="AC47582" s="136"/>
    </row>
    <row r="47583" spans="2:29">
      <c r="B47583" s="136"/>
      <c r="E47583" s="136"/>
      <c r="H47583" s="136"/>
      <c r="K47583" s="136"/>
      <c r="O47583" s="136"/>
      <c r="T47583" s="136"/>
      <c r="W47583" s="136"/>
      <c r="Z47583" s="136"/>
      <c r="AC47583" s="136"/>
    </row>
    <row r="47584" spans="2:29">
      <c r="B47584" s="136"/>
      <c r="E47584" s="136"/>
      <c r="H47584" s="136"/>
      <c r="K47584" s="136"/>
      <c r="O47584" s="136"/>
      <c r="T47584" s="136"/>
      <c r="W47584" s="136"/>
      <c r="Z47584" s="136"/>
      <c r="AC47584" s="136"/>
    </row>
    <row r="47585" spans="2:29">
      <c r="B47585" s="136"/>
      <c r="E47585" s="136"/>
      <c r="H47585" s="136"/>
      <c r="K47585" s="136"/>
      <c r="O47585" s="136"/>
      <c r="T47585" s="136"/>
      <c r="W47585" s="136"/>
      <c r="Z47585" s="136"/>
      <c r="AC47585" s="136"/>
    </row>
    <row r="47586" spans="2:29">
      <c r="B47586" s="136"/>
      <c r="E47586" s="136"/>
      <c r="H47586" s="136"/>
      <c r="K47586" s="136"/>
      <c r="O47586" s="136"/>
      <c r="T47586" s="136"/>
      <c r="W47586" s="136"/>
      <c r="Z47586" s="136"/>
      <c r="AC47586" s="136"/>
    </row>
    <row r="47587" spans="2:29">
      <c r="B47587" s="136"/>
      <c r="E47587" s="136"/>
      <c r="H47587" s="136"/>
      <c r="K47587" s="136"/>
      <c r="O47587" s="136"/>
      <c r="T47587" s="136"/>
      <c r="W47587" s="136"/>
      <c r="Z47587" s="136"/>
      <c r="AC47587" s="136"/>
    </row>
    <row r="47588" spans="2:29">
      <c r="B47588" s="136"/>
      <c r="E47588" s="136"/>
      <c r="H47588" s="136"/>
      <c r="K47588" s="136"/>
      <c r="O47588" s="136"/>
      <c r="T47588" s="136"/>
      <c r="W47588" s="136"/>
      <c r="Z47588" s="136"/>
      <c r="AC47588" s="136"/>
    </row>
    <row r="47589" spans="2:29">
      <c r="B47589" s="136"/>
      <c r="E47589" s="136"/>
      <c r="H47589" s="136"/>
      <c r="K47589" s="136"/>
      <c r="O47589" s="136"/>
      <c r="T47589" s="136"/>
      <c r="W47589" s="136"/>
      <c r="Z47589" s="136"/>
      <c r="AC47589" s="136"/>
    </row>
    <row r="47590" spans="2:29">
      <c r="B47590" s="136"/>
      <c r="E47590" s="136"/>
      <c r="H47590" s="136"/>
      <c r="K47590" s="136"/>
      <c r="O47590" s="136"/>
      <c r="T47590" s="136"/>
      <c r="W47590" s="136"/>
      <c r="Z47590" s="136"/>
      <c r="AC47590" s="136"/>
    </row>
    <row r="47591" spans="2:29">
      <c r="B47591" s="136"/>
      <c r="E47591" s="136"/>
      <c r="H47591" s="136"/>
      <c r="K47591" s="136"/>
      <c r="O47591" s="136"/>
      <c r="T47591" s="136"/>
      <c r="W47591" s="136"/>
      <c r="Z47591" s="136"/>
      <c r="AC47591" s="136"/>
    </row>
    <row r="47592" spans="2:29">
      <c r="B47592" s="136"/>
      <c r="E47592" s="136"/>
      <c r="H47592" s="136"/>
      <c r="K47592" s="136"/>
      <c r="O47592" s="136"/>
      <c r="T47592" s="136"/>
      <c r="W47592" s="136"/>
      <c r="Z47592" s="136"/>
      <c r="AC47592" s="136"/>
    </row>
    <row r="47593" spans="2:29">
      <c r="B47593" s="136"/>
      <c r="E47593" s="136"/>
      <c r="H47593" s="136"/>
      <c r="K47593" s="136"/>
      <c r="O47593" s="136"/>
      <c r="T47593" s="136"/>
      <c r="W47593" s="136"/>
      <c r="Z47593" s="136"/>
      <c r="AC47593" s="136"/>
    </row>
    <row r="47594" spans="2:29">
      <c r="B47594" s="136"/>
      <c r="E47594" s="136"/>
      <c r="H47594" s="136"/>
      <c r="K47594" s="136"/>
      <c r="O47594" s="136"/>
      <c r="T47594" s="136"/>
      <c r="W47594" s="136"/>
      <c r="Z47594" s="136"/>
      <c r="AC47594" s="136"/>
    </row>
    <row r="47595" spans="2:29">
      <c r="B47595" s="136"/>
      <c r="E47595" s="136"/>
      <c r="H47595" s="136"/>
      <c r="K47595" s="136"/>
      <c r="O47595" s="136"/>
      <c r="T47595" s="136"/>
      <c r="W47595" s="136"/>
      <c r="Z47595" s="136"/>
      <c r="AC47595" s="136"/>
    </row>
    <row r="47596" spans="2:29">
      <c r="B47596" s="136"/>
      <c r="E47596" s="136"/>
      <c r="H47596" s="136"/>
      <c r="K47596" s="136"/>
      <c r="O47596" s="136"/>
      <c r="T47596" s="136"/>
      <c r="W47596" s="136"/>
      <c r="Z47596" s="136"/>
      <c r="AC47596" s="136"/>
    </row>
    <row r="47597" spans="2:29">
      <c r="B47597" s="136"/>
      <c r="E47597" s="136"/>
      <c r="H47597" s="136"/>
      <c r="K47597" s="136"/>
      <c r="O47597" s="136"/>
      <c r="T47597" s="136"/>
      <c r="W47597" s="136"/>
      <c r="Z47597" s="136"/>
      <c r="AC47597" s="136"/>
    </row>
    <row r="47598" spans="2:29">
      <c r="B47598" s="136"/>
      <c r="E47598" s="136"/>
      <c r="H47598" s="136"/>
      <c r="K47598" s="136"/>
      <c r="O47598" s="136"/>
      <c r="T47598" s="136"/>
      <c r="W47598" s="136"/>
      <c r="Z47598" s="136"/>
      <c r="AC47598" s="136"/>
    </row>
    <row r="47599" spans="2:29">
      <c r="B47599" s="136"/>
      <c r="E47599" s="136"/>
      <c r="H47599" s="136"/>
      <c r="K47599" s="136"/>
      <c r="O47599" s="136"/>
      <c r="T47599" s="136"/>
      <c r="W47599" s="136"/>
      <c r="Z47599" s="136"/>
      <c r="AC47599" s="136"/>
    </row>
    <row r="47600" spans="2:29">
      <c r="B47600" s="136"/>
      <c r="E47600" s="136"/>
      <c r="H47600" s="136"/>
      <c r="K47600" s="136"/>
      <c r="O47600" s="136"/>
      <c r="T47600" s="136"/>
      <c r="W47600" s="136"/>
      <c r="Z47600" s="136"/>
      <c r="AC47600" s="136"/>
    </row>
    <row r="47601" spans="2:29">
      <c r="B47601" s="136"/>
      <c r="E47601" s="136"/>
      <c r="H47601" s="136"/>
      <c r="K47601" s="136"/>
      <c r="O47601" s="136"/>
      <c r="T47601" s="136"/>
      <c r="W47601" s="136"/>
      <c r="Z47601" s="136"/>
      <c r="AC47601" s="136"/>
    </row>
    <row r="47602" spans="2:29">
      <c r="B47602" s="136"/>
      <c r="E47602" s="136"/>
      <c r="H47602" s="136"/>
      <c r="K47602" s="136"/>
      <c r="O47602" s="136"/>
      <c r="T47602" s="136"/>
      <c r="W47602" s="136"/>
      <c r="Z47602" s="136"/>
      <c r="AC47602" s="136"/>
    </row>
    <row r="47603" spans="2:29">
      <c r="B47603" s="136"/>
      <c r="E47603" s="136"/>
      <c r="H47603" s="136"/>
      <c r="K47603" s="136"/>
      <c r="O47603" s="136"/>
      <c r="T47603" s="136"/>
      <c r="W47603" s="136"/>
      <c r="Z47603" s="136"/>
      <c r="AC47603" s="136"/>
    </row>
    <row r="47604" spans="2:29">
      <c r="B47604" s="136"/>
      <c r="E47604" s="136"/>
      <c r="H47604" s="136"/>
      <c r="K47604" s="136"/>
      <c r="O47604" s="136"/>
      <c r="T47604" s="136"/>
      <c r="W47604" s="136"/>
      <c r="Z47604" s="136"/>
      <c r="AC47604" s="136"/>
    </row>
    <row r="47605" spans="2:29">
      <c r="B47605" s="136"/>
      <c r="E47605" s="136"/>
      <c r="H47605" s="136"/>
      <c r="K47605" s="136"/>
      <c r="O47605" s="136"/>
      <c r="T47605" s="136"/>
      <c r="W47605" s="136"/>
      <c r="Z47605" s="136"/>
      <c r="AC47605" s="136"/>
    </row>
    <row r="47606" spans="2:29">
      <c r="B47606" s="136"/>
      <c r="E47606" s="136"/>
      <c r="H47606" s="136"/>
      <c r="K47606" s="136"/>
      <c r="O47606" s="136"/>
      <c r="T47606" s="136"/>
      <c r="W47606" s="136"/>
      <c r="Z47606" s="136"/>
      <c r="AC47606" s="136"/>
    </row>
    <row r="47607" spans="2:29">
      <c r="B47607" s="136"/>
      <c r="E47607" s="136"/>
      <c r="H47607" s="136"/>
      <c r="K47607" s="136"/>
      <c r="O47607" s="136"/>
      <c r="T47607" s="136"/>
      <c r="W47607" s="136"/>
      <c r="Z47607" s="136"/>
      <c r="AC47607" s="136"/>
    </row>
    <row r="47608" spans="2:29">
      <c r="B47608" s="136"/>
      <c r="E47608" s="136"/>
      <c r="H47608" s="136"/>
      <c r="K47608" s="136"/>
      <c r="O47608" s="136"/>
      <c r="T47608" s="136"/>
      <c r="W47608" s="136"/>
      <c r="Z47608" s="136"/>
      <c r="AC47608" s="136"/>
    </row>
    <row r="47609" spans="2:29">
      <c r="B47609" s="136"/>
      <c r="E47609" s="136"/>
      <c r="H47609" s="136"/>
      <c r="K47609" s="136"/>
      <c r="O47609" s="136"/>
      <c r="T47609" s="136"/>
      <c r="W47609" s="136"/>
      <c r="Z47609" s="136"/>
      <c r="AC47609" s="136"/>
    </row>
    <row r="47610" spans="2:29">
      <c r="B47610" s="136"/>
      <c r="E47610" s="136"/>
      <c r="H47610" s="136"/>
      <c r="K47610" s="136"/>
      <c r="O47610" s="136"/>
      <c r="T47610" s="136"/>
      <c r="W47610" s="136"/>
      <c r="Z47610" s="136"/>
      <c r="AC47610" s="136"/>
    </row>
    <row r="47611" spans="2:29">
      <c r="B47611" s="136"/>
      <c r="E47611" s="136"/>
      <c r="H47611" s="136"/>
      <c r="K47611" s="136"/>
      <c r="O47611" s="136"/>
      <c r="T47611" s="136"/>
      <c r="W47611" s="136"/>
      <c r="Z47611" s="136"/>
      <c r="AC47611" s="136"/>
    </row>
    <row r="47612" spans="2:29">
      <c r="B47612" s="136"/>
      <c r="E47612" s="136"/>
      <c r="H47612" s="136"/>
      <c r="K47612" s="136"/>
      <c r="O47612" s="136"/>
      <c r="T47612" s="136"/>
      <c r="W47612" s="136"/>
      <c r="Z47612" s="136"/>
      <c r="AC47612" s="136"/>
    </row>
    <row r="47613" spans="2:29">
      <c r="B47613" s="136"/>
      <c r="E47613" s="136"/>
      <c r="H47613" s="136"/>
      <c r="K47613" s="136"/>
      <c r="O47613" s="136"/>
      <c r="T47613" s="136"/>
      <c r="W47613" s="136"/>
      <c r="Z47613" s="136"/>
      <c r="AC47613" s="136"/>
    </row>
    <row r="47614" spans="2:29">
      <c r="B47614" s="136"/>
      <c r="E47614" s="136"/>
      <c r="H47614" s="136"/>
      <c r="K47614" s="136"/>
      <c r="O47614" s="136"/>
      <c r="T47614" s="136"/>
      <c r="W47614" s="136"/>
      <c r="Z47614" s="136"/>
      <c r="AC47614" s="136"/>
    </row>
    <row r="47615" spans="2:29">
      <c r="B47615" s="136"/>
      <c r="E47615" s="136"/>
      <c r="H47615" s="136"/>
      <c r="K47615" s="136"/>
      <c r="O47615" s="136"/>
      <c r="T47615" s="136"/>
      <c r="W47615" s="136"/>
      <c r="Z47615" s="136"/>
      <c r="AC47615" s="136"/>
    </row>
    <row r="47616" spans="2:29">
      <c r="B47616" s="136"/>
      <c r="E47616" s="136"/>
      <c r="H47616" s="136"/>
      <c r="K47616" s="136"/>
      <c r="O47616" s="136"/>
      <c r="T47616" s="136"/>
      <c r="W47616" s="136"/>
      <c r="Z47616" s="136"/>
      <c r="AC47616" s="136"/>
    </row>
    <row r="47617" spans="2:29">
      <c r="B47617" s="136"/>
      <c r="E47617" s="136"/>
      <c r="H47617" s="136"/>
      <c r="K47617" s="136"/>
      <c r="O47617" s="136"/>
      <c r="T47617" s="136"/>
      <c r="W47617" s="136"/>
      <c r="Z47617" s="136"/>
      <c r="AC47617" s="136"/>
    </row>
    <row r="47618" spans="2:29">
      <c r="B47618" s="136"/>
      <c r="E47618" s="136"/>
      <c r="H47618" s="136"/>
      <c r="K47618" s="136"/>
      <c r="O47618" s="136"/>
      <c r="T47618" s="136"/>
      <c r="W47618" s="136"/>
      <c r="Z47618" s="136"/>
      <c r="AC47618" s="136"/>
    </row>
    <row r="47619" spans="2:29">
      <c r="B47619" s="136"/>
      <c r="E47619" s="136"/>
      <c r="H47619" s="136"/>
      <c r="K47619" s="136"/>
      <c r="O47619" s="136"/>
      <c r="T47619" s="136"/>
      <c r="W47619" s="136"/>
      <c r="Z47619" s="136"/>
      <c r="AC47619" s="136"/>
    </row>
    <row r="47620" spans="2:29">
      <c r="B47620" s="136"/>
      <c r="E47620" s="136"/>
      <c r="H47620" s="136"/>
      <c r="K47620" s="136"/>
      <c r="O47620" s="136"/>
      <c r="T47620" s="136"/>
      <c r="W47620" s="136"/>
      <c r="Z47620" s="136"/>
      <c r="AC47620" s="136"/>
    </row>
    <row r="47621" spans="2:29">
      <c r="B47621" s="136"/>
      <c r="E47621" s="136"/>
      <c r="H47621" s="136"/>
      <c r="K47621" s="136"/>
      <c r="O47621" s="136"/>
      <c r="T47621" s="136"/>
      <c r="W47621" s="136"/>
      <c r="Z47621" s="136"/>
      <c r="AC47621" s="136"/>
    </row>
    <row r="47622" spans="2:29">
      <c r="B47622" s="136"/>
      <c r="E47622" s="136"/>
      <c r="H47622" s="136"/>
      <c r="K47622" s="136"/>
      <c r="O47622" s="136"/>
      <c r="T47622" s="136"/>
      <c r="W47622" s="136"/>
      <c r="Z47622" s="136"/>
      <c r="AC47622" s="136"/>
    </row>
    <row r="47623" spans="2:29">
      <c r="B47623" s="136"/>
      <c r="E47623" s="136"/>
      <c r="H47623" s="136"/>
      <c r="K47623" s="136"/>
      <c r="O47623" s="136"/>
      <c r="T47623" s="136"/>
      <c r="W47623" s="136"/>
      <c r="Z47623" s="136"/>
      <c r="AC47623" s="136"/>
    </row>
    <row r="47624" spans="2:29">
      <c r="B47624" s="136"/>
      <c r="E47624" s="136"/>
      <c r="H47624" s="136"/>
      <c r="K47624" s="136"/>
      <c r="O47624" s="136"/>
      <c r="T47624" s="136"/>
      <c r="W47624" s="136"/>
      <c r="Z47624" s="136"/>
      <c r="AC47624" s="136"/>
    </row>
    <row r="47625" spans="2:29">
      <c r="B47625" s="136"/>
      <c r="E47625" s="136"/>
      <c r="H47625" s="136"/>
      <c r="K47625" s="136"/>
      <c r="O47625" s="136"/>
      <c r="T47625" s="136"/>
      <c r="W47625" s="136"/>
      <c r="Z47625" s="136"/>
      <c r="AC47625" s="136"/>
    </row>
    <row r="47626" spans="2:29">
      <c r="B47626" s="136"/>
      <c r="E47626" s="136"/>
      <c r="H47626" s="136"/>
      <c r="K47626" s="136"/>
      <c r="O47626" s="136"/>
      <c r="T47626" s="136"/>
      <c r="W47626" s="136"/>
      <c r="Z47626" s="136"/>
      <c r="AC47626" s="136"/>
    </row>
    <row r="47627" spans="2:29">
      <c r="B47627" s="136"/>
      <c r="E47627" s="136"/>
      <c r="H47627" s="136"/>
      <c r="K47627" s="136"/>
      <c r="O47627" s="136"/>
      <c r="T47627" s="136"/>
      <c r="W47627" s="136"/>
      <c r="Z47627" s="136"/>
      <c r="AC47627" s="136"/>
    </row>
    <row r="47628" spans="2:29">
      <c r="B47628" s="136"/>
      <c r="E47628" s="136"/>
      <c r="H47628" s="136"/>
      <c r="K47628" s="136"/>
      <c r="O47628" s="136"/>
      <c r="T47628" s="136"/>
      <c r="W47628" s="136"/>
      <c r="Z47628" s="136"/>
      <c r="AC47628" s="136"/>
    </row>
    <row r="47629" spans="2:29">
      <c r="B47629" s="136"/>
      <c r="E47629" s="136"/>
      <c r="H47629" s="136"/>
      <c r="K47629" s="136"/>
      <c r="O47629" s="136"/>
      <c r="T47629" s="136"/>
      <c r="W47629" s="136"/>
      <c r="Z47629" s="136"/>
      <c r="AC47629" s="136"/>
    </row>
    <row r="47630" spans="2:29">
      <c r="B47630" s="136"/>
      <c r="E47630" s="136"/>
      <c r="H47630" s="136"/>
      <c r="K47630" s="136"/>
      <c r="O47630" s="136"/>
      <c r="T47630" s="136"/>
      <c r="W47630" s="136"/>
      <c r="Z47630" s="136"/>
      <c r="AC47630" s="136"/>
    </row>
    <row r="47631" spans="2:29">
      <c r="B47631" s="136"/>
      <c r="E47631" s="136"/>
      <c r="H47631" s="136"/>
      <c r="K47631" s="136"/>
      <c r="O47631" s="136"/>
      <c r="T47631" s="136"/>
      <c r="W47631" s="136"/>
      <c r="Z47631" s="136"/>
      <c r="AC47631" s="136"/>
    </row>
    <row r="47632" spans="2:29">
      <c r="B47632" s="136"/>
      <c r="E47632" s="136"/>
      <c r="H47632" s="136"/>
      <c r="K47632" s="136"/>
      <c r="O47632" s="136"/>
      <c r="T47632" s="136"/>
      <c r="W47632" s="136"/>
      <c r="Z47632" s="136"/>
      <c r="AC47632" s="136"/>
    </row>
    <row r="47633" spans="2:29">
      <c r="B47633" s="136"/>
      <c r="E47633" s="136"/>
      <c r="H47633" s="136"/>
      <c r="K47633" s="136"/>
      <c r="O47633" s="136"/>
      <c r="T47633" s="136"/>
      <c r="W47633" s="136"/>
      <c r="Z47633" s="136"/>
      <c r="AC47633" s="136"/>
    </row>
    <row r="47634" spans="2:29">
      <c r="B47634" s="136"/>
      <c r="E47634" s="136"/>
      <c r="H47634" s="136"/>
      <c r="K47634" s="136"/>
      <c r="O47634" s="136"/>
      <c r="T47634" s="136"/>
      <c r="W47634" s="136"/>
      <c r="Z47634" s="136"/>
      <c r="AC47634" s="136"/>
    </row>
    <row r="47635" spans="2:29">
      <c r="B47635" s="136"/>
      <c r="E47635" s="136"/>
      <c r="H47635" s="136"/>
      <c r="K47635" s="136"/>
      <c r="O47635" s="136"/>
      <c r="T47635" s="136"/>
      <c r="W47635" s="136"/>
      <c r="Z47635" s="136"/>
      <c r="AC47635" s="136"/>
    </row>
    <row r="47636" spans="2:29">
      <c r="B47636" s="136"/>
      <c r="E47636" s="136"/>
      <c r="H47636" s="136"/>
      <c r="K47636" s="136"/>
      <c r="O47636" s="136"/>
      <c r="T47636" s="136"/>
      <c r="W47636" s="136"/>
      <c r="Z47636" s="136"/>
      <c r="AC47636" s="136"/>
    </row>
    <row r="47637" spans="2:29">
      <c r="B47637" s="136"/>
      <c r="E47637" s="136"/>
      <c r="H47637" s="136"/>
      <c r="K47637" s="136"/>
      <c r="O47637" s="136"/>
      <c r="T47637" s="136"/>
      <c r="W47637" s="136"/>
      <c r="Z47637" s="136"/>
      <c r="AC47637" s="136"/>
    </row>
    <row r="47638" spans="2:29">
      <c r="B47638" s="136"/>
      <c r="E47638" s="136"/>
      <c r="H47638" s="136"/>
      <c r="K47638" s="136"/>
      <c r="O47638" s="136"/>
      <c r="T47638" s="136"/>
      <c r="W47638" s="136"/>
      <c r="Z47638" s="136"/>
      <c r="AC47638" s="136"/>
    </row>
    <row r="47639" spans="2:29">
      <c r="B47639" s="136"/>
      <c r="E47639" s="136"/>
      <c r="H47639" s="136"/>
      <c r="K47639" s="136"/>
      <c r="O47639" s="136"/>
      <c r="T47639" s="136"/>
      <c r="W47639" s="136"/>
      <c r="Z47639" s="136"/>
      <c r="AC47639" s="136"/>
    </row>
    <row r="47640" spans="2:29">
      <c r="B47640" s="136"/>
      <c r="E47640" s="136"/>
      <c r="H47640" s="136"/>
      <c r="K47640" s="136"/>
      <c r="O47640" s="136"/>
      <c r="T47640" s="136"/>
      <c r="W47640" s="136"/>
      <c r="Z47640" s="136"/>
      <c r="AC47640" s="136"/>
    </row>
    <row r="47641" spans="2:29">
      <c r="B47641" s="136"/>
      <c r="E47641" s="136"/>
      <c r="H47641" s="136"/>
      <c r="K47641" s="136"/>
      <c r="O47641" s="136"/>
      <c r="T47641" s="136"/>
      <c r="W47641" s="136"/>
      <c r="Z47641" s="136"/>
      <c r="AC47641" s="136"/>
    </row>
    <row r="47642" spans="2:29">
      <c r="B47642" s="136"/>
      <c r="E47642" s="136"/>
      <c r="H47642" s="136"/>
      <c r="K47642" s="136"/>
      <c r="O47642" s="136"/>
      <c r="T47642" s="136"/>
      <c r="W47642" s="136"/>
      <c r="Z47642" s="136"/>
      <c r="AC47642" s="136"/>
    </row>
    <row r="47643" spans="2:29">
      <c r="B47643" s="136"/>
      <c r="E47643" s="136"/>
      <c r="H47643" s="136"/>
      <c r="K47643" s="136"/>
      <c r="O47643" s="136"/>
      <c r="T47643" s="136"/>
      <c r="W47643" s="136"/>
      <c r="Z47643" s="136"/>
      <c r="AC47643" s="136"/>
    </row>
    <row r="47644" spans="2:29">
      <c r="B47644" s="136"/>
      <c r="E47644" s="136"/>
      <c r="H47644" s="136"/>
      <c r="K47644" s="136"/>
      <c r="O47644" s="136"/>
      <c r="T47644" s="136"/>
      <c r="W47644" s="136"/>
      <c r="Z47644" s="136"/>
      <c r="AC47644" s="136"/>
    </row>
    <row r="47645" spans="2:29">
      <c r="B47645" s="136"/>
      <c r="E47645" s="136"/>
      <c r="H47645" s="136"/>
      <c r="K47645" s="136"/>
      <c r="O47645" s="136"/>
      <c r="T47645" s="136"/>
      <c r="W47645" s="136"/>
      <c r="Z47645" s="136"/>
      <c r="AC47645" s="136"/>
    </row>
    <row r="47646" spans="2:29">
      <c r="B47646" s="136"/>
      <c r="E47646" s="136"/>
      <c r="H47646" s="136"/>
      <c r="K47646" s="136"/>
      <c r="O47646" s="136"/>
      <c r="T47646" s="136"/>
      <c r="W47646" s="136"/>
      <c r="Z47646" s="136"/>
      <c r="AC47646" s="136"/>
    </row>
    <row r="47647" spans="2:29">
      <c r="B47647" s="136"/>
      <c r="E47647" s="136"/>
      <c r="H47647" s="136"/>
      <c r="K47647" s="136"/>
      <c r="O47647" s="136"/>
      <c r="T47647" s="136"/>
      <c r="W47647" s="136"/>
      <c r="Z47647" s="136"/>
      <c r="AC47647" s="136"/>
    </row>
    <row r="47648" spans="2:29">
      <c r="B47648" s="136"/>
      <c r="E47648" s="136"/>
      <c r="H47648" s="136"/>
      <c r="K47648" s="136"/>
      <c r="O47648" s="136"/>
      <c r="T47648" s="136"/>
      <c r="W47648" s="136"/>
      <c r="Z47648" s="136"/>
      <c r="AC47648" s="136"/>
    </row>
    <row r="47649" spans="2:29">
      <c r="B47649" s="136"/>
      <c r="E47649" s="136"/>
      <c r="H47649" s="136"/>
      <c r="K47649" s="136"/>
      <c r="O47649" s="136"/>
      <c r="T47649" s="136"/>
      <c r="W47649" s="136"/>
      <c r="Z47649" s="136"/>
      <c r="AC47649" s="136"/>
    </row>
    <row r="47650" spans="2:29">
      <c r="B47650" s="136"/>
      <c r="E47650" s="136"/>
      <c r="H47650" s="136"/>
      <c r="K47650" s="136"/>
      <c r="O47650" s="136"/>
      <c r="T47650" s="136"/>
      <c r="W47650" s="136"/>
      <c r="Z47650" s="136"/>
      <c r="AC47650" s="136"/>
    </row>
    <row r="47651" spans="2:29">
      <c r="B47651" s="136"/>
      <c r="E47651" s="136"/>
      <c r="H47651" s="136"/>
      <c r="K47651" s="136"/>
      <c r="O47651" s="136"/>
      <c r="T47651" s="136"/>
      <c r="W47651" s="136"/>
      <c r="Z47651" s="136"/>
      <c r="AC47651" s="136"/>
    </row>
    <row r="47652" spans="2:29">
      <c r="B47652" s="136"/>
      <c r="E47652" s="136"/>
      <c r="H47652" s="136"/>
      <c r="K47652" s="136"/>
      <c r="O47652" s="136"/>
      <c r="T47652" s="136"/>
      <c r="W47652" s="136"/>
      <c r="Z47652" s="136"/>
      <c r="AC47652" s="136"/>
    </row>
    <row r="47653" spans="2:29">
      <c r="B47653" s="136"/>
      <c r="E47653" s="136"/>
      <c r="H47653" s="136"/>
      <c r="K47653" s="136"/>
      <c r="O47653" s="136"/>
      <c r="T47653" s="136"/>
      <c r="W47653" s="136"/>
      <c r="Z47653" s="136"/>
      <c r="AC47653" s="136"/>
    </row>
    <row r="47654" spans="2:29">
      <c r="B47654" s="136"/>
      <c r="E47654" s="136"/>
      <c r="H47654" s="136"/>
      <c r="K47654" s="136"/>
      <c r="O47654" s="136"/>
      <c r="T47654" s="136"/>
      <c r="W47654" s="136"/>
      <c r="Z47654" s="136"/>
      <c r="AC47654" s="136"/>
    </row>
    <row r="47655" spans="2:29">
      <c r="B47655" s="136"/>
      <c r="E47655" s="136"/>
      <c r="H47655" s="136"/>
      <c r="K47655" s="136"/>
      <c r="O47655" s="136"/>
      <c r="T47655" s="136"/>
      <c r="W47655" s="136"/>
      <c r="Z47655" s="136"/>
      <c r="AC47655" s="136"/>
    </row>
    <row r="47656" spans="2:29">
      <c r="B47656" s="136"/>
      <c r="E47656" s="136"/>
      <c r="H47656" s="136"/>
      <c r="K47656" s="136"/>
      <c r="O47656" s="136"/>
      <c r="T47656" s="136"/>
      <c r="W47656" s="136"/>
      <c r="Z47656" s="136"/>
      <c r="AC47656" s="136"/>
    </row>
    <row r="47657" spans="2:29">
      <c r="B47657" s="136"/>
      <c r="E47657" s="136"/>
      <c r="H47657" s="136"/>
      <c r="K47657" s="136"/>
      <c r="O47657" s="136"/>
      <c r="T47657" s="136"/>
      <c r="W47657" s="136"/>
      <c r="Z47657" s="136"/>
      <c r="AC47657" s="136"/>
    </row>
    <row r="47658" spans="2:29">
      <c r="B47658" s="136"/>
      <c r="E47658" s="136"/>
      <c r="H47658" s="136"/>
      <c r="K47658" s="136"/>
      <c r="O47658" s="136"/>
      <c r="T47658" s="136"/>
      <c r="W47658" s="136"/>
      <c r="Z47658" s="136"/>
      <c r="AC47658" s="136"/>
    </row>
    <row r="47659" spans="2:29">
      <c r="B47659" s="136"/>
      <c r="E47659" s="136"/>
      <c r="H47659" s="136"/>
      <c r="K47659" s="136"/>
      <c r="O47659" s="136"/>
      <c r="T47659" s="136"/>
      <c r="W47659" s="136"/>
      <c r="Z47659" s="136"/>
      <c r="AC47659" s="136"/>
    </row>
    <row r="47660" spans="2:29">
      <c r="B47660" s="136"/>
      <c r="E47660" s="136"/>
      <c r="H47660" s="136"/>
      <c r="K47660" s="136"/>
      <c r="O47660" s="136"/>
      <c r="T47660" s="136"/>
      <c r="W47660" s="136"/>
      <c r="Z47660" s="136"/>
      <c r="AC47660" s="136"/>
    </row>
    <row r="47661" spans="2:29">
      <c r="B47661" s="136"/>
      <c r="E47661" s="136"/>
      <c r="H47661" s="136"/>
      <c r="K47661" s="136"/>
      <c r="O47661" s="136"/>
      <c r="T47661" s="136"/>
      <c r="W47661" s="136"/>
      <c r="Z47661" s="136"/>
      <c r="AC47661" s="136"/>
    </row>
    <row r="47662" spans="2:29">
      <c r="B47662" s="136"/>
      <c r="E47662" s="136"/>
      <c r="H47662" s="136"/>
      <c r="K47662" s="136"/>
      <c r="O47662" s="136"/>
      <c r="T47662" s="136"/>
      <c r="W47662" s="136"/>
      <c r="Z47662" s="136"/>
      <c r="AC47662" s="136"/>
    </row>
    <row r="47663" spans="2:29">
      <c r="B47663" s="136"/>
      <c r="E47663" s="136"/>
      <c r="H47663" s="136"/>
      <c r="K47663" s="136"/>
      <c r="O47663" s="136"/>
      <c r="T47663" s="136"/>
      <c r="W47663" s="136"/>
      <c r="Z47663" s="136"/>
      <c r="AC47663" s="136"/>
    </row>
    <row r="47664" spans="2:29">
      <c r="B47664" s="136"/>
      <c r="E47664" s="136"/>
      <c r="H47664" s="136"/>
      <c r="K47664" s="136"/>
      <c r="O47664" s="136"/>
      <c r="T47664" s="136"/>
      <c r="W47664" s="136"/>
      <c r="Z47664" s="136"/>
      <c r="AC47664" s="136"/>
    </row>
    <row r="47665" spans="2:29">
      <c r="B47665" s="136"/>
      <c r="E47665" s="136"/>
      <c r="H47665" s="136"/>
      <c r="K47665" s="136"/>
      <c r="O47665" s="136"/>
      <c r="T47665" s="136"/>
      <c r="W47665" s="136"/>
      <c r="Z47665" s="136"/>
      <c r="AC47665" s="136"/>
    </row>
    <row r="47666" spans="2:29">
      <c r="B47666" s="136"/>
      <c r="E47666" s="136"/>
      <c r="H47666" s="136"/>
      <c r="K47666" s="136"/>
      <c r="O47666" s="136"/>
      <c r="T47666" s="136"/>
      <c r="W47666" s="136"/>
      <c r="Z47666" s="136"/>
      <c r="AC47666" s="136"/>
    </row>
    <row r="47667" spans="2:29">
      <c r="B47667" s="136"/>
      <c r="E47667" s="136"/>
      <c r="H47667" s="136"/>
      <c r="K47667" s="136"/>
      <c r="O47667" s="136"/>
      <c r="T47667" s="136"/>
      <c r="W47667" s="136"/>
      <c r="Z47667" s="136"/>
      <c r="AC47667" s="136"/>
    </row>
    <row r="47668" spans="2:29">
      <c r="B47668" s="136"/>
      <c r="E47668" s="136"/>
      <c r="H47668" s="136"/>
      <c r="K47668" s="136"/>
      <c r="O47668" s="136"/>
      <c r="T47668" s="136"/>
      <c r="W47668" s="136"/>
      <c r="Z47668" s="136"/>
      <c r="AC47668" s="136"/>
    </row>
    <row r="47669" spans="2:29">
      <c r="B47669" s="136"/>
      <c r="E47669" s="136"/>
      <c r="H47669" s="136"/>
      <c r="K47669" s="136"/>
      <c r="O47669" s="136"/>
      <c r="T47669" s="136"/>
      <c r="W47669" s="136"/>
      <c r="Z47669" s="136"/>
      <c r="AC47669" s="136"/>
    </row>
    <row r="47670" spans="2:29">
      <c r="B47670" s="136"/>
      <c r="E47670" s="136"/>
      <c r="H47670" s="136"/>
      <c r="K47670" s="136"/>
      <c r="O47670" s="136"/>
      <c r="T47670" s="136"/>
      <c r="W47670" s="136"/>
      <c r="Z47670" s="136"/>
      <c r="AC47670" s="136"/>
    </row>
    <row r="47671" spans="2:29">
      <c r="B47671" s="136"/>
      <c r="E47671" s="136"/>
      <c r="H47671" s="136"/>
      <c r="K47671" s="136"/>
      <c r="O47671" s="136"/>
      <c r="T47671" s="136"/>
      <c r="W47671" s="136"/>
      <c r="Z47671" s="136"/>
      <c r="AC47671" s="136"/>
    </row>
    <row r="47672" spans="2:29">
      <c r="B47672" s="136"/>
      <c r="E47672" s="136"/>
      <c r="H47672" s="136"/>
      <c r="K47672" s="136"/>
      <c r="O47672" s="136"/>
      <c r="T47672" s="136"/>
      <c r="W47672" s="136"/>
      <c r="Z47672" s="136"/>
      <c r="AC47672" s="136"/>
    </row>
    <row r="47673" spans="2:29">
      <c r="B47673" s="136"/>
      <c r="E47673" s="136"/>
      <c r="H47673" s="136"/>
      <c r="K47673" s="136"/>
      <c r="O47673" s="136"/>
      <c r="T47673" s="136"/>
      <c r="W47673" s="136"/>
      <c r="Z47673" s="136"/>
      <c r="AC47673" s="136"/>
    </row>
    <row r="47674" spans="2:29">
      <c r="B47674" s="136"/>
      <c r="E47674" s="136"/>
      <c r="H47674" s="136"/>
      <c r="K47674" s="136"/>
      <c r="O47674" s="136"/>
      <c r="T47674" s="136"/>
      <c r="W47674" s="136"/>
      <c r="Z47674" s="136"/>
      <c r="AC47674" s="136"/>
    </row>
    <row r="47675" spans="2:29">
      <c r="B47675" s="136"/>
      <c r="E47675" s="136"/>
      <c r="H47675" s="136"/>
      <c r="K47675" s="136"/>
      <c r="O47675" s="136"/>
      <c r="T47675" s="136"/>
      <c r="W47675" s="136"/>
      <c r="Z47675" s="136"/>
      <c r="AC47675" s="136"/>
    </row>
    <row r="47676" spans="2:29">
      <c r="B47676" s="136"/>
      <c r="E47676" s="136"/>
      <c r="H47676" s="136"/>
      <c r="K47676" s="136"/>
      <c r="O47676" s="136"/>
      <c r="T47676" s="136"/>
      <c r="W47676" s="136"/>
      <c r="Z47676" s="136"/>
      <c r="AC47676" s="136"/>
    </row>
    <row r="47677" spans="2:29">
      <c r="B47677" s="136"/>
      <c r="E47677" s="136"/>
      <c r="H47677" s="136"/>
      <c r="K47677" s="136"/>
      <c r="O47677" s="136"/>
      <c r="T47677" s="136"/>
      <c r="W47677" s="136"/>
      <c r="Z47677" s="136"/>
      <c r="AC47677" s="136"/>
    </row>
    <row r="47678" spans="2:29">
      <c r="B47678" s="136"/>
      <c r="E47678" s="136"/>
      <c r="H47678" s="136"/>
      <c r="K47678" s="136"/>
      <c r="O47678" s="136"/>
      <c r="T47678" s="136"/>
      <c r="W47678" s="136"/>
      <c r="Z47678" s="136"/>
      <c r="AC47678" s="136"/>
    </row>
    <row r="47679" spans="2:29">
      <c r="B47679" s="136"/>
      <c r="E47679" s="136"/>
      <c r="H47679" s="136"/>
      <c r="K47679" s="136"/>
      <c r="O47679" s="136"/>
      <c r="T47679" s="136"/>
      <c r="W47679" s="136"/>
      <c r="Z47679" s="136"/>
      <c r="AC47679" s="136"/>
    </row>
    <row r="47680" spans="2:29">
      <c r="B47680" s="136"/>
      <c r="E47680" s="136"/>
      <c r="H47680" s="136"/>
      <c r="K47680" s="136"/>
      <c r="O47680" s="136"/>
      <c r="T47680" s="136"/>
      <c r="W47680" s="136"/>
      <c r="Z47680" s="136"/>
      <c r="AC47680" s="136"/>
    </row>
    <row r="47681" spans="2:29">
      <c r="B47681" s="136"/>
      <c r="E47681" s="136"/>
      <c r="H47681" s="136"/>
      <c r="K47681" s="136"/>
      <c r="O47681" s="136"/>
      <c r="T47681" s="136"/>
      <c r="W47681" s="136"/>
      <c r="Z47681" s="136"/>
      <c r="AC47681" s="136"/>
    </row>
    <row r="47682" spans="2:29">
      <c r="B47682" s="136"/>
      <c r="E47682" s="136"/>
      <c r="H47682" s="136"/>
      <c r="K47682" s="136"/>
      <c r="O47682" s="136"/>
      <c r="T47682" s="136"/>
      <c r="W47682" s="136"/>
      <c r="Z47682" s="136"/>
      <c r="AC47682" s="136"/>
    </row>
    <row r="47683" spans="2:29">
      <c r="B47683" s="136"/>
      <c r="E47683" s="136"/>
      <c r="H47683" s="136"/>
      <c r="K47683" s="136"/>
      <c r="O47683" s="136"/>
      <c r="T47683" s="136"/>
      <c r="W47683" s="136"/>
      <c r="Z47683" s="136"/>
      <c r="AC47683" s="136"/>
    </row>
    <row r="47684" spans="2:29">
      <c r="B47684" s="136"/>
      <c r="E47684" s="136"/>
      <c r="H47684" s="136"/>
      <c r="K47684" s="136"/>
      <c r="O47684" s="136"/>
      <c r="T47684" s="136"/>
      <c r="W47684" s="136"/>
      <c r="Z47684" s="136"/>
      <c r="AC47684" s="136"/>
    </row>
    <row r="47685" spans="2:29">
      <c r="B47685" s="136"/>
      <c r="E47685" s="136"/>
      <c r="H47685" s="136"/>
      <c r="K47685" s="136"/>
      <c r="O47685" s="136"/>
      <c r="T47685" s="136"/>
      <c r="W47685" s="136"/>
      <c r="Z47685" s="136"/>
      <c r="AC47685" s="136"/>
    </row>
    <row r="47686" spans="2:29">
      <c r="B47686" s="136"/>
      <c r="E47686" s="136"/>
      <c r="H47686" s="136"/>
      <c r="K47686" s="136"/>
      <c r="O47686" s="136"/>
      <c r="T47686" s="136"/>
      <c r="W47686" s="136"/>
      <c r="Z47686" s="136"/>
      <c r="AC47686" s="136"/>
    </row>
    <row r="47687" spans="2:29">
      <c r="B47687" s="136"/>
      <c r="E47687" s="136"/>
      <c r="H47687" s="136"/>
      <c r="K47687" s="136"/>
      <c r="O47687" s="136"/>
      <c r="T47687" s="136"/>
      <c r="W47687" s="136"/>
      <c r="Z47687" s="136"/>
      <c r="AC47687" s="136"/>
    </row>
    <row r="47688" spans="2:29">
      <c r="B47688" s="136"/>
      <c r="E47688" s="136"/>
      <c r="H47688" s="136"/>
      <c r="K47688" s="136"/>
      <c r="O47688" s="136"/>
      <c r="T47688" s="136"/>
      <c r="W47688" s="136"/>
      <c r="Z47688" s="136"/>
      <c r="AC47688" s="136"/>
    </row>
    <row r="47689" spans="2:29">
      <c r="B47689" s="136"/>
      <c r="E47689" s="136"/>
      <c r="H47689" s="136"/>
      <c r="K47689" s="136"/>
      <c r="O47689" s="136"/>
      <c r="T47689" s="136"/>
      <c r="W47689" s="136"/>
      <c r="Z47689" s="136"/>
      <c r="AC47689" s="136"/>
    </row>
    <row r="47690" spans="2:29">
      <c r="B47690" s="136"/>
      <c r="E47690" s="136"/>
      <c r="H47690" s="136"/>
      <c r="K47690" s="136"/>
      <c r="O47690" s="136"/>
      <c r="T47690" s="136"/>
      <c r="W47690" s="136"/>
      <c r="Z47690" s="136"/>
      <c r="AC47690" s="136"/>
    </row>
    <row r="47691" spans="2:29">
      <c r="B47691" s="136"/>
      <c r="E47691" s="136"/>
      <c r="H47691" s="136"/>
      <c r="K47691" s="136"/>
      <c r="O47691" s="136"/>
      <c r="T47691" s="136"/>
      <c r="W47691" s="136"/>
      <c r="Z47691" s="136"/>
      <c r="AC47691" s="136"/>
    </row>
    <row r="47692" spans="2:29">
      <c r="B47692" s="136"/>
      <c r="E47692" s="136"/>
      <c r="H47692" s="136"/>
      <c r="K47692" s="136"/>
      <c r="O47692" s="136"/>
      <c r="T47692" s="136"/>
      <c r="W47692" s="136"/>
      <c r="Z47692" s="136"/>
      <c r="AC47692" s="136"/>
    </row>
    <row r="47693" spans="2:29">
      <c r="B47693" s="136"/>
      <c r="E47693" s="136"/>
      <c r="H47693" s="136"/>
      <c r="K47693" s="136"/>
      <c r="O47693" s="136"/>
      <c r="T47693" s="136"/>
      <c r="W47693" s="136"/>
      <c r="Z47693" s="136"/>
      <c r="AC47693" s="136"/>
    </row>
    <row r="47694" spans="2:29">
      <c r="B47694" s="136"/>
      <c r="E47694" s="136"/>
      <c r="H47694" s="136"/>
      <c r="K47694" s="136"/>
      <c r="O47694" s="136"/>
      <c r="T47694" s="136"/>
      <c r="W47694" s="136"/>
      <c r="Z47694" s="136"/>
      <c r="AC47694" s="136"/>
    </row>
    <row r="47695" spans="2:29">
      <c r="B47695" s="136"/>
      <c r="E47695" s="136"/>
      <c r="H47695" s="136"/>
      <c r="K47695" s="136"/>
      <c r="O47695" s="136"/>
      <c r="T47695" s="136"/>
      <c r="W47695" s="136"/>
      <c r="Z47695" s="136"/>
      <c r="AC47695" s="136"/>
    </row>
    <row r="47696" spans="2:29">
      <c r="B47696" s="136"/>
      <c r="E47696" s="136"/>
      <c r="H47696" s="136"/>
      <c r="K47696" s="136"/>
      <c r="O47696" s="136"/>
      <c r="T47696" s="136"/>
      <c r="W47696" s="136"/>
      <c r="Z47696" s="136"/>
      <c r="AC47696" s="136"/>
    </row>
    <row r="47697" spans="2:29">
      <c r="B47697" s="136"/>
      <c r="E47697" s="136"/>
      <c r="H47697" s="136"/>
      <c r="K47697" s="136"/>
      <c r="O47697" s="136"/>
      <c r="T47697" s="136"/>
      <c r="W47697" s="136"/>
      <c r="Z47697" s="136"/>
      <c r="AC47697" s="136"/>
    </row>
    <row r="47698" spans="2:29">
      <c r="B47698" s="136"/>
      <c r="E47698" s="136"/>
      <c r="H47698" s="136"/>
      <c r="K47698" s="136"/>
      <c r="O47698" s="136"/>
      <c r="T47698" s="136"/>
      <c r="W47698" s="136"/>
      <c r="Z47698" s="136"/>
      <c r="AC47698" s="136"/>
    </row>
    <row r="47699" spans="2:29">
      <c r="B47699" s="136"/>
      <c r="E47699" s="136"/>
      <c r="H47699" s="136"/>
      <c r="K47699" s="136"/>
      <c r="O47699" s="136"/>
      <c r="T47699" s="136"/>
      <c r="W47699" s="136"/>
      <c r="Z47699" s="136"/>
      <c r="AC47699" s="136"/>
    </row>
    <row r="47700" spans="2:29">
      <c r="B47700" s="136"/>
      <c r="E47700" s="136"/>
      <c r="H47700" s="136"/>
      <c r="K47700" s="136"/>
      <c r="O47700" s="136"/>
      <c r="T47700" s="136"/>
      <c r="W47700" s="136"/>
      <c r="Z47700" s="136"/>
      <c r="AC47700" s="136"/>
    </row>
    <row r="47701" spans="2:29">
      <c r="B47701" s="136"/>
      <c r="E47701" s="136"/>
      <c r="H47701" s="136"/>
      <c r="K47701" s="136"/>
      <c r="O47701" s="136"/>
      <c r="T47701" s="136"/>
      <c r="W47701" s="136"/>
      <c r="Z47701" s="136"/>
      <c r="AC47701" s="136"/>
    </row>
    <row r="47702" spans="2:29">
      <c r="B47702" s="136"/>
      <c r="E47702" s="136"/>
      <c r="H47702" s="136"/>
      <c r="K47702" s="136"/>
      <c r="O47702" s="136"/>
      <c r="T47702" s="136"/>
      <c r="W47702" s="136"/>
      <c r="Z47702" s="136"/>
      <c r="AC47702" s="136"/>
    </row>
    <row r="47703" spans="2:29">
      <c r="B47703" s="136"/>
      <c r="E47703" s="136"/>
      <c r="H47703" s="136"/>
      <c r="K47703" s="136"/>
      <c r="O47703" s="136"/>
      <c r="T47703" s="136"/>
      <c r="W47703" s="136"/>
      <c r="Z47703" s="136"/>
      <c r="AC47703" s="136"/>
    </row>
    <row r="47704" spans="2:29">
      <c r="B47704" s="136"/>
      <c r="E47704" s="136"/>
      <c r="H47704" s="136"/>
      <c r="K47704" s="136"/>
      <c r="O47704" s="136"/>
      <c r="T47704" s="136"/>
      <c r="W47704" s="136"/>
      <c r="Z47704" s="136"/>
      <c r="AC47704" s="136"/>
    </row>
    <row r="47705" spans="2:29">
      <c r="B47705" s="136"/>
      <c r="E47705" s="136"/>
      <c r="H47705" s="136"/>
      <c r="K47705" s="136"/>
      <c r="O47705" s="136"/>
      <c r="T47705" s="136"/>
      <c r="W47705" s="136"/>
      <c r="Z47705" s="136"/>
      <c r="AC47705" s="136"/>
    </row>
    <row r="47706" spans="2:29">
      <c r="B47706" s="136"/>
      <c r="E47706" s="136"/>
      <c r="H47706" s="136"/>
      <c r="K47706" s="136"/>
      <c r="O47706" s="136"/>
      <c r="T47706" s="136"/>
      <c r="W47706" s="136"/>
      <c r="Z47706" s="136"/>
      <c r="AC47706" s="136"/>
    </row>
    <row r="47707" spans="2:29">
      <c r="B47707" s="136"/>
      <c r="E47707" s="136"/>
      <c r="H47707" s="136"/>
      <c r="K47707" s="136"/>
      <c r="O47707" s="136"/>
      <c r="T47707" s="136"/>
      <c r="W47707" s="136"/>
      <c r="Z47707" s="136"/>
      <c r="AC47707" s="136"/>
    </row>
    <row r="47708" spans="2:29">
      <c r="B47708" s="136"/>
      <c r="E47708" s="136"/>
      <c r="H47708" s="136"/>
      <c r="K47708" s="136"/>
      <c r="O47708" s="136"/>
      <c r="T47708" s="136"/>
      <c r="W47708" s="136"/>
      <c r="Z47708" s="136"/>
      <c r="AC47708" s="136"/>
    </row>
    <row r="47709" spans="2:29">
      <c r="B47709" s="136"/>
      <c r="E47709" s="136"/>
      <c r="H47709" s="136"/>
      <c r="K47709" s="136"/>
      <c r="O47709" s="136"/>
      <c r="T47709" s="136"/>
      <c r="W47709" s="136"/>
      <c r="Z47709" s="136"/>
      <c r="AC47709" s="136"/>
    </row>
    <row r="47710" spans="2:29">
      <c r="B47710" s="136"/>
      <c r="E47710" s="136"/>
      <c r="H47710" s="136"/>
      <c r="K47710" s="136"/>
      <c r="O47710" s="136"/>
      <c r="T47710" s="136"/>
      <c r="W47710" s="136"/>
      <c r="Z47710" s="136"/>
      <c r="AC47710" s="136"/>
    </row>
    <row r="47711" spans="2:29">
      <c r="B47711" s="136"/>
      <c r="E47711" s="136"/>
      <c r="H47711" s="136"/>
      <c r="K47711" s="136"/>
      <c r="O47711" s="136"/>
      <c r="T47711" s="136"/>
      <c r="W47711" s="136"/>
      <c r="Z47711" s="136"/>
      <c r="AC47711" s="136"/>
    </row>
    <row r="47712" spans="2:29">
      <c r="B47712" s="136"/>
      <c r="E47712" s="136"/>
      <c r="H47712" s="136"/>
      <c r="K47712" s="136"/>
      <c r="O47712" s="136"/>
      <c r="T47712" s="136"/>
      <c r="W47712" s="136"/>
      <c r="Z47712" s="136"/>
      <c r="AC47712" s="136"/>
    </row>
    <row r="47713" spans="2:29">
      <c r="B47713" s="136"/>
      <c r="E47713" s="136"/>
      <c r="H47713" s="136"/>
      <c r="K47713" s="136"/>
      <c r="O47713" s="136"/>
      <c r="T47713" s="136"/>
      <c r="W47713" s="136"/>
      <c r="Z47713" s="136"/>
      <c r="AC47713" s="136"/>
    </row>
    <row r="47714" spans="2:29">
      <c r="B47714" s="136"/>
      <c r="E47714" s="136"/>
      <c r="H47714" s="136"/>
      <c r="K47714" s="136"/>
      <c r="O47714" s="136"/>
      <c r="T47714" s="136"/>
      <c r="W47714" s="136"/>
      <c r="Z47714" s="136"/>
      <c r="AC47714" s="136"/>
    </row>
    <row r="47715" spans="2:29">
      <c r="B47715" s="136"/>
      <c r="E47715" s="136"/>
      <c r="H47715" s="136"/>
      <c r="K47715" s="136"/>
      <c r="O47715" s="136"/>
      <c r="T47715" s="136"/>
      <c r="W47715" s="136"/>
      <c r="Z47715" s="136"/>
      <c r="AC47715" s="136"/>
    </row>
    <row r="47716" spans="2:29">
      <c r="B47716" s="136"/>
      <c r="E47716" s="136"/>
      <c r="H47716" s="136"/>
      <c r="K47716" s="136"/>
      <c r="O47716" s="136"/>
      <c r="T47716" s="136"/>
      <c r="W47716" s="136"/>
      <c r="Z47716" s="136"/>
      <c r="AC47716" s="136"/>
    </row>
    <row r="47717" spans="2:29">
      <c r="B47717" s="136"/>
      <c r="E47717" s="136"/>
      <c r="H47717" s="136"/>
      <c r="K47717" s="136"/>
      <c r="O47717" s="136"/>
      <c r="T47717" s="136"/>
      <c r="W47717" s="136"/>
      <c r="Z47717" s="136"/>
      <c r="AC47717" s="136"/>
    </row>
    <row r="47718" spans="2:29">
      <c r="B47718" s="136"/>
      <c r="E47718" s="136"/>
      <c r="H47718" s="136"/>
      <c r="K47718" s="136"/>
      <c r="O47718" s="136"/>
      <c r="T47718" s="136"/>
      <c r="W47718" s="136"/>
      <c r="Z47718" s="136"/>
      <c r="AC47718" s="136"/>
    </row>
    <row r="47719" spans="2:29">
      <c r="B47719" s="136"/>
      <c r="E47719" s="136"/>
      <c r="H47719" s="136"/>
      <c r="K47719" s="136"/>
      <c r="O47719" s="136"/>
      <c r="T47719" s="136"/>
      <c r="W47719" s="136"/>
      <c r="Z47719" s="136"/>
      <c r="AC47719" s="136"/>
    </row>
    <row r="47720" spans="2:29">
      <c r="B47720" s="136"/>
      <c r="E47720" s="136"/>
      <c r="H47720" s="136"/>
      <c r="K47720" s="136"/>
      <c r="O47720" s="136"/>
      <c r="T47720" s="136"/>
      <c r="W47720" s="136"/>
      <c r="Z47720" s="136"/>
      <c r="AC47720" s="136"/>
    </row>
    <row r="47721" spans="2:29">
      <c r="B47721" s="136"/>
      <c r="E47721" s="136"/>
      <c r="H47721" s="136"/>
      <c r="K47721" s="136"/>
      <c r="O47721" s="136"/>
      <c r="T47721" s="136"/>
      <c r="W47721" s="136"/>
      <c r="Z47721" s="136"/>
      <c r="AC47721" s="136"/>
    </row>
    <row r="47722" spans="2:29">
      <c r="B47722" s="136"/>
      <c r="E47722" s="136"/>
      <c r="H47722" s="136"/>
      <c r="K47722" s="136"/>
      <c r="O47722" s="136"/>
      <c r="T47722" s="136"/>
      <c r="W47722" s="136"/>
      <c r="Z47722" s="136"/>
      <c r="AC47722" s="136"/>
    </row>
    <row r="47723" spans="2:29">
      <c r="B47723" s="136"/>
      <c r="E47723" s="136"/>
      <c r="H47723" s="136"/>
      <c r="K47723" s="136"/>
      <c r="O47723" s="136"/>
      <c r="T47723" s="136"/>
      <c r="W47723" s="136"/>
      <c r="Z47723" s="136"/>
      <c r="AC47723" s="136"/>
    </row>
    <row r="47724" spans="2:29">
      <c r="B47724" s="136"/>
      <c r="E47724" s="136"/>
      <c r="H47724" s="136"/>
      <c r="K47724" s="136"/>
      <c r="O47724" s="136"/>
      <c r="T47724" s="136"/>
      <c r="W47724" s="136"/>
      <c r="Z47724" s="136"/>
      <c r="AC47724" s="136"/>
    </row>
    <row r="47725" spans="2:29">
      <c r="B47725" s="136"/>
      <c r="E47725" s="136"/>
      <c r="H47725" s="136"/>
      <c r="K47725" s="136"/>
      <c r="O47725" s="136"/>
      <c r="T47725" s="136"/>
      <c r="W47725" s="136"/>
      <c r="Z47725" s="136"/>
      <c r="AC47725" s="136"/>
    </row>
    <row r="47726" spans="2:29">
      <c r="B47726" s="136"/>
      <c r="E47726" s="136"/>
      <c r="H47726" s="136"/>
      <c r="K47726" s="136"/>
      <c r="O47726" s="136"/>
      <c r="T47726" s="136"/>
      <c r="W47726" s="136"/>
      <c r="Z47726" s="136"/>
      <c r="AC47726" s="136"/>
    </row>
    <row r="47727" spans="2:29">
      <c r="B47727" s="136"/>
      <c r="E47727" s="136"/>
      <c r="H47727" s="136"/>
      <c r="K47727" s="136"/>
      <c r="O47727" s="136"/>
      <c r="T47727" s="136"/>
      <c r="W47727" s="136"/>
      <c r="Z47727" s="136"/>
      <c r="AC47727" s="136"/>
    </row>
    <row r="47728" spans="2:29">
      <c r="B47728" s="136"/>
      <c r="E47728" s="136"/>
      <c r="H47728" s="136"/>
      <c r="K47728" s="136"/>
      <c r="O47728" s="136"/>
      <c r="T47728" s="136"/>
      <c r="W47728" s="136"/>
      <c r="Z47728" s="136"/>
      <c r="AC47728" s="136"/>
    </row>
    <row r="47729" spans="2:29">
      <c r="B47729" s="136"/>
      <c r="E47729" s="136"/>
      <c r="H47729" s="136"/>
      <c r="K47729" s="136"/>
      <c r="O47729" s="136"/>
      <c r="T47729" s="136"/>
      <c r="W47729" s="136"/>
      <c r="Z47729" s="136"/>
      <c r="AC47729" s="136"/>
    </row>
    <row r="47730" spans="2:29">
      <c r="B47730" s="136"/>
      <c r="E47730" s="136"/>
      <c r="H47730" s="136"/>
      <c r="K47730" s="136"/>
      <c r="O47730" s="136"/>
      <c r="T47730" s="136"/>
      <c r="W47730" s="136"/>
      <c r="Z47730" s="136"/>
      <c r="AC47730" s="136"/>
    </row>
    <row r="47731" spans="2:29">
      <c r="B47731" s="136"/>
      <c r="E47731" s="136"/>
      <c r="H47731" s="136"/>
      <c r="K47731" s="136"/>
      <c r="O47731" s="136"/>
      <c r="T47731" s="136"/>
      <c r="W47731" s="136"/>
      <c r="Z47731" s="136"/>
      <c r="AC47731" s="136"/>
    </row>
    <row r="47732" spans="2:29">
      <c r="B47732" s="136"/>
      <c r="E47732" s="136"/>
      <c r="H47732" s="136"/>
      <c r="K47732" s="136"/>
      <c r="O47732" s="136"/>
      <c r="T47732" s="136"/>
      <c r="W47732" s="136"/>
      <c r="Z47732" s="136"/>
      <c r="AC47732" s="136"/>
    </row>
    <row r="47733" spans="2:29">
      <c r="B47733" s="136"/>
      <c r="E47733" s="136"/>
      <c r="H47733" s="136"/>
      <c r="K47733" s="136"/>
      <c r="O47733" s="136"/>
      <c r="T47733" s="136"/>
      <c r="W47733" s="136"/>
      <c r="Z47733" s="136"/>
      <c r="AC47733" s="136"/>
    </row>
    <row r="47734" spans="2:29">
      <c r="B47734" s="136"/>
      <c r="E47734" s="136"/>
      <c r="H47734" s="136"/>
      <c r="K47734" s="136"/>
      <c r="O47734" s="136"/>
      <c r="T47734" s="136"/>
      <c r="W47734" s="136"/>
      <c r="Z47734" s="136"/>
      <c r="AC47734" s="136"/>
    </row>
    <row r="47735" spans="2:29">
      <c r="B47735" s="136"/>
      <c r="E47735" s="136"/>
      <c r="H47735" s="136"/>
      <c r="K47735" s="136"/>
      <c r="O47735" s="136"/>
      <c r="T47735" s="136"/>
      <c r="W47735" s="136"/>
      <c r="Z47735" s="136"/>
      <c r="AC47735" s="136"/>
    </row>
    <row r="47736" spans="2:29">
      <c r="B47736" s="136"/>
      <c r="E47736" s="136"/>
      <c r="H47736" s="136"/>
      <c r="K47736" s="136"/>
      <c r="O47736" s="136"/>
      <c r="T47736" s="136"/>
      <c r="W47736" s="136"/>
      <c r="Z47736" s="136"/>
      <c r="AC47736" s="136"/>
    </row>
    <row r="47737" spans="2:29">
      <c r="B47737" s="136"/>
      <c r="E47737" s="136"/>
      <c r="H47737" s="136"/>
      <c r="K47737" s="136"/>
      <c r="O47737" s="136"/>
      <c r="T47737" s="136"/>
      <c r="W47737" s="136"/>
      <c r="Z47737" s="136"/>
      <c r="AC47737" s="136"/>
    </row>
    <row r="47738" spans="2:29">
      <c r="B47738" s="136"/>
      <c r="E47738" s="136"/>
      <c r="H47738" s="136"/>
      <c r="K47738" s="136"/>
      <c r="O47738" s="136"/>
      <c r="T47738" s="136"/>
      <c r="W47738" s="136"/>
      <c r="Z47738" s="136"/>
      <c r="AC47738" s="136"/>
    </row>
    <row r="47739" spans="2:29">
      <c r="B47739" s="136"/>
      <c r="E47739" s="136"/>
      <c r="H47739" s="136"/>
      <c r="K47739" s="136"/>
      <c r="O47739" s="136"/>
      <c r="T47739" s="136"/>
      <c r="W47739" s="136"/>
      <c r="Z47739" s="136"/>
      <c r="AC47739" s="136"/>
    </row>
    <row r="47740" spans="2:29">
      <c r="B47740" s="136"/>
      <c r="E47740" s="136"/>
      <c r="H47740" s="136"/>
      <c r="K47740" s="136"/>
      <c r="O47740" s="136"/>
      <c r="T47740" s="136"/>
      <c r="W47740" s="136"/>
      <c r="Z47740" s="136"/>
      <c r="AC47740" s="136"/>
    </row>
    <row r="47741" spans="2:29">
      <c r="B47741" s="136"/>
      <c r="E47741" s="136"/>
      <c r="H47741" s="136"/>
      <c r="K47741" s="136"/>
      <c r="O47741" s="136"/>
      <c r="T47741" s="136"/>
      <c r="W47741" s="136"/>
      <c r="Z47741" s="136"/>
      <c r="AC47741" s="136"/>
    </row>
    <row r="47742" spans="2:29">
      <c r="B47742" s="136"/>
      <c r="E47742" s="136"/>
      <c r="H47742" s="136"/>
      <c r="K47742" s="136"/>
      <c r="O47742" s="136"/>
      <c r="T47742" s="136"/>
      <c r="W47742" s="136"/>
      <c r="Z47742" s="136"/>
      <c r="AC47742" s="136"/>
    </row>
    <row r="47743" spans="2:29">
      <c r="B47743" s="136"/>
      <c r="E47743" s="136"/>
      <c r="H47743" s="136"/>
      <c r="K47743" s="136"/>
      <c r="O47743" s="136"/>
      <c r="T47743" s="136"/>
      <c r="W47743" s="136"/>
      <c r="Z47743" s="136"/>
      <c r="AC47743" s="136"/>
    </row>
    <row r="47744" spans="2:29">
      <c r="B47744" s="136"/>
      <c r="E47744" s="136"/>
      <c r="H47744" s="136"/>
      <c r="K47744" s="136"/>
      <c r="O47744" s="136"/>
      <c r="T47744" s="136"/>
      <c r="W47744" s="136"/>
      <c r="Z47744" s="136"/>
      <c r="AC47744" s="136"/>
    </row>
    <row r="47745" spans="2:29">
      <c r="B47745" s="136"/>
      <c r="E47745" s="136"/>
      <c r="H47745" s="136"/>
      <c r="K47745" s="136"/>
      <c r="O47745" s="136"/>
      <c r="T47745" s="136"/>
      <c r="W47745" s="136"/>
      <c r="Z47745" s="136"/>
      <c r="AC47745" s="136"/>
    </row>
    <row r="47746" spans="2:29">
      <c r="B47746" s="136"/>
      <c r="E47746" s="136"/>
      <c r="H47746" s="136"/>
      <c r="K47746" s="136"/>
      <c r="O47746" s="136"/>
      <c r="T47746" s="136"/>
      <c r="W47746" s="136"/>
      <c r="Z47746" s="136"/>
      <c r="AC47746" s="136"/>
    </row>
    <row r="47747" spans="2:29">
      <c r="B47747" s="136"/>
      <c r="E47747" s="136"/>
      <c r="H47747" s="136"/>
      <c r="K47747" s="136"/>
      <c r="O47747" s="136"/>
      <c r="T47747" s="136"/>
      <c r="W47747" s="136"/>
      <c r="Z47747" s="136"/>
      <c r="AC47747" s="136"/>
    </row>
    <row r="47748" spans="2:29">
      <c r="B47748" s="136"/>
      <c r="E47748" s="136"/>
      <c r="H47748" s="136"/>
      <c r="K47748" s="136"/>
      <c r="O47748" s="136"/>
      <c r="T47748" s="136"/>
      <c r="W47748" s="136"/>
      <c r="Z47748" s="136"/>
      <c r="AC47748" s="136"/>
    </row>
    <row r="47749" spans="2:29">
      <c r="B47749" s="136"/>
      <c r="E47749" s="136"/>
      <c r="H47749" s="136"/>
      <c r="K47749" s="136"/>
      <c r="O47749" s="136"/>
      <c r="T47749" s="136"/>
      <c r="W47749" s="136"/>
      <c r="Z47749" s="136"/>
      <c r="AC47749" s="136"/>
    </row>
    <row r="47750" spans="2:29">
      <c r="B47750" s="136"/>
      <c r="E47750" s="136"/>
      <c r="H47750" s="136"/>
      <c r="K47750" s="136"/>
      <c r="O47750" s="136"/>
      <c r="T47750" s="136"/>
      <c r="W47750" s="136"/>
      <c r="Z47750" s="136"/>
      <c r="AC47750" s="136"/>
    </row>
    <row r="47751" spans="2:29">
      <c r="B47751" s="136"/>
      <c r="E47751" s="136"/>
      <c r="H47751" s="136"/>
      <c r="K47751" s="136"/>
      <c r="O47751" s="136"/>
      <c r="T47751" s="136"/>
      <c r="W47751" s="136"/>
      <c r="Z47751" s="136"/>
      <c r="AC47751" s="136"/>
    </row>
    <row r="47752" spans="2:29">
      <c r="B47752" s="136"/>
      <c r="E47752" s="136"/>
      <c r="H47752" s="136"/>
      <c r="K47752" s="136"/>
      <c r="O47752" s="136"/>
      <c r="T47752" s="136"/>
      <c r="W47752" s="136"/>
      <c r="Z47752" s="136"/>
      <c r="AC47752" s="136"/>
    </row>
    <row r="47753" spans="2:29">
      <c r="B47753" s="136"/>
      <c r="E47753" s="136"/>
      <c r="H47753" s="136"/>
      <c r="K47753" s="136"/>
      <c r="O47753" s="136"/>
      <c r="T47753" s="136"/>
      <c r="W47753" s="136"/>
      <c r="Z47753" s="136"/>
      <c r="AC47753" s="136"/>
    </row>
    <row r="47754" spans="2:29">
      <c r="B47754" s="136"/>
      <c r="E47754" s="136"/>
      <c r="H47754" s="136"/>
      <c r="K47754" s="136"/>
      <c r="O47754" s="136"/>
      <c r="T47754" s="136"/>
      <c r="W47754" s="136"/>
      <c r="Z47754" s="136"/>
      <c r="AC47754" s="136"/>
    </row>
    <row r="47755" spans="2:29">
      <c r="B47755" s="136"/>
      <c r="E47755" s="136"/>
      <c r="H47755" s="136"/>
      <c r="K47755" s="136"/>
      <c r="O47755" s="136"/>
      <c r="T47755" s="136"/>
      <c r="W47755" s="136"/>
      <c r="Z47755" s="136"/>
      <c r="AC47755" s="136"/>
    </row>
    <row r="47756" spans="2:29">
      <c r="B47756" s="136"/>
      <c r="E47756" s="136"/>
      <c r="H47756" s="136"/>
      <c r="K47756" s="136"/>
      <c r="O47756" s="136"/>
      <c r="T47756" s="136"/>
      <c r="W47756" s="136"/>
      <c r="Z47756" s="136"/>
      <c r="AC47756" s="136"/>
    </row>
    <row r="47757" spans="2:29">
      <c r="B47757" s="136"/>
      <c r="E47757" s="136"/>
      <c r="H47757" s="136"/>
      <c r="K47757" s="136"/>
      <c r="O47757" s="136"/>
      <c r="T47757" s="136"/>
      <c r="W47757" s="136"/>
      <c r="Z47757" s="136"/>
      <c r="AC47757" s="136"/>
    </row>
    <row r="47758" spans="2:29">
      <c r="B47758" s="136"/>
      <c r="E47758" s="136"/>
      <c r="H47758" s="136"/>
      <c r="K47758" s="136"/>
      <c r="O47758" s="136"/>
      <c r="T47758" s="136"/>
      <c r="W47758" s="136"/>
      <c r="Z47758" s="136"/>
      <c r="AC47758" s="136"/>
    </row>
    <row r="47759" spans="2:29">
      <c r="B47759" s="136"/>
      <c r="E47759" s="136"/>
      <c r="H47759" s="136"/>
      <c r="K47759" s="136"/>
      <c r="O47759" s="136"/>
      <c r="T47759" s="136"/>
      <c r="W47759" s="136"/>
      <c r="Z47759" s="136"/>
      <c r="AC47759" s="136"/>
    </row>
    <row r="47760" spans="2:29">
      <c r="B47760" s="136"/>
      <c r="E47760" s="136"/>
      <c r="H47760" s="136"/>
      <c r="K47760" s="136"/>
      <c r="O47760" s="136"/>
      <c r="T47760" s="136"/>
      <c r="W47760" s="136"/>
      <c r="Z47760" s="136"/>
      <c r="AC47760" s="136"/>
    </row>
    <row r="47761" spans="2:29">
      <c r="B47761" s="136"/>
      <c r="E47761" s="136"/>
      <c r="H47761" s="136"/>
      <c r="K47761" s="136"/>
      <c r="O47761" s="136"/>
      <c r="T47761" s="136"/>
      <c r="W47761" s="136"/>
      <c r="Z47761" s="136"/>
      <c r="AC47761" s="136"/>
    </row>
    <row r="47762" spans="2:29">
      <c r="B47762" s="136"/>
      <c r="E47762" s="136"/>
      <c r="H47762" s="136"/>
      <c r="K47762" s="136"/>
      <c r="O47762" s="136"/>
      <c r="T47762" s="136"/>
      <c r="W47762" s="136"/>
      <c r="Z47762" s="136"/>
      <c r="AC47762" s="136"/>
    </row>
    <row r="47763" spans="2:29">
      <c r="B47763" s="136"/>
      <c r="E47763" s="136"/>
      <c r="H47763" s="136"/>
      <c r="K47763" s="136"/>
      <c r="O47763" s="136"/>
      <c r="T47763" s="136"/>
      <c r="W47763" s="136"/>
      <c r="Z47763" s="136"/>
      <c r="AC47763" s="136"/>
    </row>
    <row r="47764" spans="2:29">
      <c r="B47764" s="136"/>
      <c r="E47764" s="136"/>
      <c r="H47764" s="136"/>
      <c r="K47764" s="136"/>
      <c r="O47764" s="136"/>
      <c r="T47764" s="136"/>
      <c r="W47764" s="136"/>
      <c r="Z47764" s="136"/>
      <c r="AC47764" s="136"/>
    </row>
    <row r="47765" spans="2:29">
      <c r="B47765" s="136"/>
      <c r="E47765" s="136"/>
      <c r="H47765" s="136"/>
      <c r="K47765" s="136"/>
      <c r="O47765" s="136"/>
      <c r="T47765" s="136"/>
      <c r="W47765" s="136"/>
      <c r="Z47765" s="136"/>
      <c r="AC47765" s="136"/>
    </row>
    <row r="47766" spans="2:29">
      <c r="B47766" s="136"/>
      <c r="E47766" s="136"/>
      <c r="H47766" s="136"/>
      <c r="K47766" s="136"/>
      <c r="O47766" s="136"/>
      <c r="T47766" s="136"/>
      <c r="W47766" s="136"/>
      <c r="Z47766" s="136"/>
      <c r="AC47766" s="136"/>
    </row>
    <row r="47767" spans="2:29">
      <c r="B47767" s="136"/>
      <c r="E47767" s="136"/>
      <c r="H47767" s="136"/>
      <c r="K47767" s="136"/>
      <c r="O47767" s="136"/>
      <c r="T47767" s="136"/>
      <c r="W47767" s="136"/>
      <c r="Z47767" s="136"/>
      <c r="AC47767" s="136"/>
    </row>
    <row r="47768" spans="2:29">
      <c r="B47768" s="136"/>
      <c r="E47768" s="136"/>
      <c r="H47768" s="136"/>
      <c r="K47768" s="136"/>
      <c r="O47768" s="136"/>
      <c r="T47768" s="136"/>
      <c r="W47768" s="136"/>
      <c r="Z47768" s="136"/>
      <c r="AC47768" s="136"/>
    </row>
    <row r="47769" spans="2:29">
      <c r="B47769" s="136"/>
      <c r="E47769" s="136"/>
      <c r="H47769" s="136"/>
      <c r="K47769" s="136"/>
      <c r="O47769" s="136"/>
      <c r="T47769" s="136"/>
      <c r="W47769" s="136"/>
      <c r="Z47769" s="136"/>
      <c r="AC47769" s="136"/>
    </row>
    <row r="47770" spans="2:29">
      <c r="B47770" s="136"/>
      <c r="E47770" s="136"/>
      <c r="H47770" s="136"/>
      <c r="K47770" s="136"/>
      <c r="O47770" s="136"/>
      <c r="T47770" s="136"/>
      <c r="W47770" s="136"/>
      <c r="Z47770" s="136"/>
      <c r="AC47770" s="136"/>
    </row>
    <row r="47771" spans="2:29">
      <c r="B47771" s="136"/>
      <c r="E47771" s="136"/>
      <c r="H47771" s="136"/>
      <c r="K47771" s="136"/>
      <c r="O47771" s="136"/>
      <c r="T47771" s="136"/>
      <c r="W47771" s="136"/>
      <c r="Z47771" s="136"/>
      <c r="AC47771" s="136"/>
    </row>
    <row r="47772" spans="2:29">
      <c r="B47772" s="136"/>
      <c r="E47772" s="136"/>
      <c r="H47772" s="136"/>
      <c r="K47772" s="136"/>
      <c r="O47772" s="136"/>
      <c r="T47772" s="136"/>
      <c r="W47772" s="136"/>
      <c r="Z47772" s="136"/>
      <c r="AC47772" s="136"/>
    </row>
    <row r="47773" spans="2:29">
      <c r="B47773" s="136"/>
      <c r="E47773" s="136"/>
      <c r="H47773" s="136"/>
      <c r="K47773" s="136"/>
      <c r="O47773" s="136"/>
      <c r="T47773" s="136"/>
      <c r="W47773" s="136"/>
      <c r="Z47773" s="136"/>
      <c r="AC47773" s="136"/>
    </row>
    <row r="47774" spans="2:29">
      <c r="B47774" s="136"/>
      <c r="E47774" s="136"/>
      <c r="H47774" s="136"/>
      <c r="K47774" s="136"/>
      <c r="O47774" s="136"/>
      <c r="T47774" s="136"/>
      <c r="W47774" s="136"/>
      <c r="Z47774" s="136"/>
      <c r="AC47774" s="136"/>
    </row>
    <row r="47775" spans="2:29">
      <c r="B47775" s="136"/>
      <c r="E47775" s="136"/>
      <c r="H47775" s="136"/>
      <c r="K47775" s="136"/>
      <c r="O47775" s="136"/>
      <c r="T47775" s="136"/>
      <c r="W47775" s="136"/>
      <c r="Z47775" s="136"/>
      <c r="AC47775" s="136"/>
    </row>
    <row r="47776" spans="2:29">
      <c r="B47776" s="136"/>
      <c r="E47776" s="136"/>
      <c r="H47776" s="136"/>
      <c r="K47776" s="136"/>
      <c r="O47776" s="136"/>
      <c r="T47776" s="136"/>
      <c r="W47776" s="136"/>
      <c r="Z47776" s="136"/>
      <c r="AC47776" s="136"/>
    </row>
    <row r="47777" spans="2:29">
      <c r="B47777" s="136"/>
      <c r="E47777" s="136"/>
      <c r="H47777" s="136"/>
      <c r="K47777" s="136"/>
      <c r="O47777" s="136"/>
      <c r="T47777" s="136"/>
      <c r="W47777" s="136"/>
      <c r="Z47777" s="136"/>
      <c r="AC47777" s="136"/>
    </row>
    <row r="47778" spans="2:29">
      <c r="B47778" s="136"/>
      <c r="E47778" s="136"/>
      <c r="H47778" s="136"/>
      <c r="K47778" s="136"/>
      <c r="O47778" s="136"/>
      <c r="T47778" s="136"/>
      <c r="W47778" s="136"/>
      <c r="Z47778" s="136"/>
      <c r="AC47778" s="136"/>
    </row>
    <row r="47779" spans="2:29">
      <c r="B47779" s="136"/>
      <c r="E47779" s="136"/>
      <c r="H47779" s="136"/>
      <c r="K47779" s="136"/>
      <c r="O47779" s="136"/>
      <c r="T47779" s="136"/>
      <c r="W47779" s="136"/>
      <c r="Z47779" s="136"/>
      <c r="AC47779" s="136"/>
    </row>
    <row r="47780" spans="2:29">
      <c r="B47780" s="136"/>
      <c r="E47780" s="136"/>
      <c r="H47780" s="136"/>
      <c r="K47780" s="136"/>
      <c r="O47780" s="136"/>
      <c r="T47780" s="136"/>
      <c r="W47780" s="136"/>
      <c r="Z47780" s="136"/>
      <c r="AC47780" s="136"/>
    </row>
    <row r="47781" spans="2:29">
      <c r="B47781" s="136"/>
      <c r="E47781" s="136"/>
      <c r="H47781" s="136"/>
      <c r="K47781" s="136"/>
      <c r="O47781" s="136"/>
      <c r="T47781" s="136"/>
      <c r="W47781" s="136"/>
      <c r="Z47781" s="136"/>
      <c r="AC47781" s="136"/>
    </row>
    <row r="47782" spans="2:29">
      <c r="B47782" s="136"/>
      <c r="E47782" s="136"/>
      <c r="H47782" s="136"/>
      <c r="K47782" s="136"/>
      <c r="O47782" s="136"/>
      <c r="T47782" s="136"/>
      <c r="W47782" s="136"/>
      <c r="Z47782" s="136"/>
      <c r="AC47782" s="136"/>
    </row>
    <row r="47783" spans="2:29">
      <c r="B47783" s="136"/>
      <c r="E47783" s="136"/>
      <c r="H47783" s="136"/>
      <c r="K47783" s="136"/>
      <c r="O47783" s="136"/>
      <c r="T47783" s="136"/>
      <c r="W47783" s="136"/>
      <c r="Z47783" s="136"/>
      <c r="AC47783" s="136"/>
    </row>
    <row r="47784" spans="2:29">
      <c r="B47784" s="136"/>
      <c r="E47784" s="136"/>
      <c r="H47784" s="136"/>
      <c r="K47784" s="136"/>
      <c r="O47784" s="136"/>
      <c r="T47784" s="136"/>
      <c r="W47784" s="136"/>
      <c r="Z47784" s="136"/>
      <c r="AC47784" s="136"/>
    </row>
    <row r="47785" spans="2:29">
      <c r="B47785" s="136"/>
      <c r="E47785" s="136"/>
      <c r="H47785" s="136"/>
      <c r="K47785" s="136"/>
      <c r="O47785" s="136"/>
      <c r="T47785" s="136"/>
      <c r="W47785" s="136"/>
      <c r="Z47785" s="136"/>
      <c r="AC47785" s="136"/>
    </row>
    <row r="47786" spans="2:29">
      <c r="B47786" s="136"/>
      <c r="E47786" s="136"/>
      <c r="H47786" s="136"/>
      <c r="K47786" s="136"/>
      <c r="O47786" s="136"/>
      <c r="T47786" s="136"/>
      <c r="W47786" s="136"/>
      <c r="Z47786" s="136"/>
      <c r="AC47786" s="136"/>
    </row>
    <row r="47787" spans="2:29">
      <c r="B47787" s="136"/>
      <c r="E47787" s="136"/>
      <c r="H47787" s="136"/>
      <c r="K47787" s="136"/>
      <c r="O47787" s="136"/>
      <c r="T47787" s="136"/>
      <c r="W47787" s="136"/>
      <c r="Z47787" s="136"/>
      <c r="AC47787" s="136"/>
    </row>
    <row r="47788" spans="2:29">
      <c r="B47788" s="136"/>
      <c r="E47788" s="136"/>
      <c r="H47788" s="136"/>
      <c r="K47788" s="136"/>
      <c r="O47788" s="136"/>
      <c r="T47788" s="136"/>
      <c r="W47788" s="136"/>
      <c r="Z47788" s="136"/>
      <c r="AC47788" s="136"/>
    </row>
    <row r="47789" spans="2:29">
      <c r="B47789" s="136"/>
      <c r="E47789" s="136"/>
      <c r="H47789" s="136"/>
      <c r="K47789" s="136"/>
      <c r="O47789" s="136"/>
      <c r="T47789" s="136"/>
      <c r="W47789" s="136"/>
      <c r="Z47789" s="136"/>
      <c r="AC47789" s="136"/>
    </row>
    <row r="47790" spans="2:29">
      <c r="B47790" s="136"/>
      <c r="E47790" s="136"/>
      <c r="H47790" s="136"/>
      <c r="K47790" s="136"/>
      <c r="O47790" s="136"/>
      <c r="T47790" s="136"/>
      <c r="W47790" s="136"/>
      <c r="Z47790" s="136"/>
      <c r="AC47790" s="136"/>
    </row>
    <row r="47791" spans="2:29">
      <c r="B47791" s="136"/>
      <c r="E47791" s="136"/>
      <c r="H47791" s="136"/>
      <c r="K47791" s="136"/>
      <c r="O47791" s="136"/>
      <c r="T47791" s="136"/>
      <c r="W47791" s="136"/>
      <c r="Z47791" s="136"/>
      <c r="AC47791" s="136"/>
    </row>
    <row r="47792" spans="2:29">
      <c r="B47792" s="136"/>
      <c r="E47792" s="136"/>
      <c r="H47792" s="136"/>
      <c r="K47792" s="136"/>
      <c r="O47792" s="136"/>
      <c r="T47792" s="136"/>
      <c r="W47792" s="136"/>
      <c r="Z47792" s="136"/>
      <c r="AC47792" s="136"/>
    </row>
    <row r="47793" spans="2:29">
      <c r="B47793" s="136"/>
      <c r="E47793" s="136"/>
      <c r="H47793" s="136"/>
      <c r="K47793" s="136"/>
      <c r="O47793" s="136"/>
      <c r="T47793" s="136"/>
      <c r="W47793" s="136"/>
      <c r="Z47793" s="136"/>
      <c r="AC47793" s="136"/>
    </row>
    <row r="47794" spans="2:29">
      <c r="B47794" s="136"/>
      <c r="E47794" s="136"/>
      <c r="H47794" s="136"/>
      <c r="K47794" s="136"/>
      <c r="O47794" s="136"/>
      <c r="T47794" s="136"/>
      <c r="W47794" s="136"/>
      <c r="Z47794" s="136"/>
      <c r="AC47794" s="136"/>
    </row>
    <row r="47795" spans="2:29">
      <c r="B47795" s="136"/>
      <c r="E47795" s="136"/>
      <c r="H47795" s="136"/>
      <c r="K47795" s="136"/>
      <c r="O47795" s="136"/>
      <c r="T47795" s="136"/>
      <c r="W47795" s="136"/>
      <c r="Z47795" s="136"/>
      <c r="AC47795" s="136"/>
    </row>
    <row r="47796" spans="2:29">
      <c r="B47796" s="136"/>
      <c r="E47796" s="136"/>
      <c r="H47796" s="136"/>
      <c r="K47796" s="136"/>
      <c r="O47796" s="136"/>
      <c r="T47796" s="136"/>
      <c r="W47796" s="136"/>
      <c r="Z47796" s="136"/>
      <c r="AC47796" s="136"/>
    </row>
    <row r="47797" spans="2:29">
      <c r="B47797" s="136"/>
      <c r="E47797" s="136"/>
      <c r="H47797" s="136"/>
      <c r="K47797" s="136"/>
      <c r="O47797" s="136"/>
      <c r="T47797" s="136"/>
      <c r="W47797" s="136"/>
      <c r="Z47797" s="136"/>
      <c r="AC47797" s="136"/>
    </row>
    <row r="47798" spans="2:29">
      <c r="B47798" s="136"/>
      <c r="E47798" s="136"/>
      <c r="H47798" s="136"/>
      <c r="K47798" s="136"/>
      <c r="O47798" s="136"/>
      <c r="T47798" s="136"/>
      <c r="W47798" s="136"/>
      <c r="Z47798" s="136"/>
      <c r="AC47798" s="136"/>
    </row>
    <row r="47799" spans="2:29">
      <c r="B47799" s="136"/>
      <c r="E47799" s="136"/>
      <c r="H47799" s="136"/>
      <c r="K47799" s="136"/>
      <c r="O47799" s="136"/>
      <c r="T47799" s="136"/>
      <c r="W47799" s="136"/>
      <c r="Z47799" s="136"/>
      <c r="AC47799" s="136"/>
    </row>
    <row r="47800" spans="2:29">
      <c r="B47800" s="136"/>
      <c r="E47800" s="136"/>
      <c r="H47800" s="136"/>
      <c r="K47800" s="136"/>
      <c r="O47800" s="136"/>
      <c r="T47800" s="136"/>
      <c r="W47800" s="136"/>
      <c r="Z47800" s="136"/>
      <c r="AC47800" s="136"/>
    </row>
    <row r="47801" spans="2:29">
      <c r="B47801" s="136"/>
      <c r="E47801" s="136"/>
      <c r="H47801" s="136"/>
      <c r="K47801" s="136"/>
      <c r="O47801" s="136"/>
      <c r="T47801" s="136"/>
      <c r="W47801" s="136"/>
      <c r="Z47801" s="136"/>
      <c r="AC47801" s="136"/>
    </row>
    <row r="47802" spans="2:29">
      <c r="B47802" s="136"/>
      <c r="E47802" s="136"/>
      <c r="H47802" s="136"/>
      <c r="K47802" s="136"/>
      <c r="O47802" s="136"/>
      <c r="T47802" s="136"/>
      <c r="W47802" s="136"/>
      <c r="Z47802" s="136"/>
      <c r="AC47802" s="136"/>
    </row>
    <row r="47803" spans="2:29">
      <c r="B47803" s="136"/>
      <c r="E47803" s="136"/>
      <c r="H47803" s="136"/>
      <c r="K47803" s="136"/>
      <c r="O47803" s="136"/>
      <c r="T47803" s="136"/>
      <c r="W47803" s="136"/>
      <c r="Z47803" s="136"/>
      <c r="AC47803" s="136"/>
    </row>
    <row r="47804" spans="2:29">
      <c r="B47804" s="136"/>
      <c r="E47804" s="136"/>
      <c r="H47804" s="136"/>
      <c r="K47804" s="136"/>
      <c r="O47804" s="136"/>
      <c r="T47804" s="136"/>
      <c r="W47804" s="136"/>
      <c r="Z47804" s="136"/>
      <c r="AC47804" s="136"/>
    </row>
    <row r="47805" spans="2:29">
      <c r="B47805" s="136"/>
      <c r="E47805" s="136"/>
      <c r="H47805" s="136"/>
      <c r="K47805" s="136"/>
      <c r="O47805" s="136"/>
      <c r="T47805" s="136"/>
      <c r="W47805" s="136"/>
      <c r="Z47805" s="136"/>
      <c r="AC47805" s="136"/>
    </row>
    <row r="47806" spans="2:29">
      <c r="B47806" s="136"/>
      <c r="E47806" s="136"/>
      <c r="H47806" s="136"/>
      <c r="K47806" s="136"/>
      <c r="O47806" s="136"/>
      <c r="T47806" s="136"/>
      <c r="W47806" s="136"/>
      <c r="Z47806" s="136"/>
      <c r="AC47806" s="136"/>
    </row>
    <row r="47807" spans="2:29">
      <c r="B47807" s="136"/>
      <c r="E47807" s="136"/>
      <c r="H47807" s="136"/>
      <c r="K47807" s="136"/>
      <c r="O47807" s="136"/>
      <c r="T47807" s="136"/>
      <c r="W47807" s="136"/>
      <c r="Z47807" s="136"/>
      <c r="AC47807" s="136"/>
    </row>
    <row r="47808" spans="2:29">
      <c r="B47808" s="136"/>
      <c r="E47808" s="136"/>
      <c r="H47808" s="136"/>
      <c r="K47808" s="136"/>
      <c r="O47808" s="136"/>
      <c r="T47808" s="136"/>
      <c r="W47808" s="136"/>
      <c r="Z47808" s="136"/>
      <c r="AC47808" s="136"/>
    </row>
    <row r="47809" spans="2:29">
      <c r="B47809" s="136"/>
      <c r="E47809" s="136"/>
      <c r="H47809" s="136"/>
      <c r="K47809" s="136"/>
      <c r="O47809" s="136"/>
      <c r="T47809" s="136"/>
      <c r="W47809" s="136"/>
      <c r="Z47809" s="136"/>
      <c r="AC47809" s="136"/>
    </row>
    <row r="47810" spans="2:29">
      <c r="B47810" s="136"/>
      <c r="E47810" s="136"/>
      <c r="H47810" s="136"/>
      <c r="K47810" s="136"/>
      <c r="O47810" s="136"/>
      <c r="T47810" s="136"/>
      <c r="W47810" s="136"/>
      <c r="Z47810" s="136"/>
      <c r="AC47810" s="136"/>
    </row>
    <row r="47811" spans="2:29">
      <c r="B47811" s="136"/>
      <c r="E47811" s="136"/>
      <c r="H47811" s="136"/>
      <c r="K47811" s="136"/>
      <c r="O47811" s="136"/>
      <c r="T47811" s="136"/>
      <c r="W47811" s="136"/>
      <c r="Z47811" s="136"/>
      <c r="AC47811" s="136"/>
    </row>
    <row r="47812" spans="2:29">
      <c r="B47812" s="136"/>
      <c r="E47812" s="136"/>
      <c r="H47812" s="136"/>
      <c r="K47812" s="136"/>
      <c r="O47812" s="136"/>
      <c r="T47812" s="136"/>
      <c r="W47812" s="136"/>
      <c r="Z47812" s="136"/>
      <c r="AC47812" s="136"/>
    </row>
    <row r="47813" spans="2:29">
      <c r="B47813" s="136"/>
      <c r="E47813" s="136"/>
      <c r="H47813" s="136"/>
      <c r="K47813" s="136"/>
      <c r="O47813" s="136"/>
      <c r="T47813" s="136"/>
      <c r="W47813" s="136"/>
      <c r="Z47813" s="136"/>
      <c r="AC47813" s="136"/>
    </row>
    <row r="47814" spans="2:29">
      <c r="B47814" s="136"/>
      <c r="E47814" s="136"/>
      <c r="H47814" s="136"/>
      <c r="K47814" s="136"/>
      <c r="O47814" s="136"/>
      <c r="T47814" s="136"/>
      <c r="W47814" s="136"/>
      <c r="Z47814" s="136"/>
      <c r="AC47814" s="136"/>
    </row>
    <row r="47815" spans="2:29">
      <c r="B47815" s="136"/>
      <c r="E47815" s="136"/>
      <c r="H47815" s="136"/>
      <c r="K47815" s="136"/>
      <c r="O47815" s="136"/>
      <c r="T47815" s="136"/>
      <c r="W47815" s="136"/>
      <c r="Z47815" s="136"/>
      <c r="AC47815" s="136"/>
    </row>
    <row r="47816" spans="2:29">
      <c r="B47816" s="136"/>
      <c r="E47816" s="136"/>
      <c r="H47816" s="136"/>
      <c r="K47816" s="136"/>
      <c r="O47816" s="136"/>
      <c r="T47816" s="136"/>
      <c r="W47816" s="136"/>
      <c r="Z47816" s="136"/>
      <c r="AC47816" s="136"/>
    </row>
    <row r="47817" spans="2:29">
      <c r="B47817" s="136"/>
      <c r="E47817" s="136"/>
      <c r="H47817" s="136"/>
      <c r="K47817" s="136"/>
      <c r="O47817" s="136"/>
      <c r="T47817" s="136"/>
      <c r="W47817" s="136"/>
      <c r="Z47817" s="136"/>
      <c r="AC47817" s="136"/>
    </row>
    <row r="47818" spans="2:29">
      <c r="B47818" s="136"/>
      <c r="E47818" s="136"/>
      <c r="H47818" s="136"/>
      <c r="K47818" s="136"/>
      <c r="O47818" s="136"/>
      <c r="T47818" s="136"/>
      <c r="W47818" s="136"/>
      <c r="Z47818" s="136"/>
      <c r="AC47818" s="136"/>
    </row>
    <row r="47819" spans="2:29">
      <c r="B47819" s="136"/>
      <c r="E47819" s="136"/>
      <c r="H47819" s="136"/>
      <c r="K47819" s="136"/>
      <c r="O47819" s="136"/>
      <c r="T47819" s="136"/>
      <c r="W47819" s="136"/>
      <c r="Z47819" s="136"/>
      <c r="AC47819" s="136"/>
    </row>
    <row r="47820" spans="2:29">
      <c r="B47820" s="136"/>
      <c r="E47820" s="136"/>
      <c r="H47820" s="136"/>
      <c r="K47820" s="136"/>
      <c r="O47820" s="136"/>
      <c r="T47820" s="136"/>
      <c r="W47820" s="136"/>
      <c r="Z47820" s="136"/>
      <c r="AC47820" s="136"/>
    </row>
    <row r="47821" spans="2:29">
      <c r="B47821" s="136"/>
      <c r="E47821" s="136"/>
      <c r="H47821" s="136"/>
      <c r="K47821" s="136"/>
      <c r="O47821" s="136"/>
      <c r="T47821" s="136"/>
      <c r="W47821" s="136"/>
      <c r="Z47821" s="136"/>
      <c r="AC47821" s="136"/>
    </row>
    <row r="47822" spans="2:29">
      <c r="B47822" s="136"/>
      <c r="E47822" s="136"/>
      <c r="H47822" s="136"/>
      <c r="K47822" s="136"/>
      <c r="O47822" s="136"/>
      <c r="T47822" s="136"/>
      <c r="W47822" s="136"/>
      <c r="Z47822" s="136"/>
      <c r="AC47822" s="136"/>
    </row>
    <row r="47823" spans="2:29">
      <c r="B47823" s="136"/>
      <c r="E47823" s="136"/>
      <c r="H47823" s="136"/>
      <c r="K47823" s="136"/>
      <c r="O47823" s="136"/>
      <c r="T47823" s="136"/>
      <c r="W47823" s="136"/>
      <c r="Z47823" s="136"/>
      <c r="AC47823" s="136"/>
    </row>
    <row r="47824" spans="2:29">
      <c r="B47824" s="136"/>
      <c r="E47824" s="136"/>
      <c r="H47824" s="136"/>
      <c r="K47824" s="136"/>
      <c r="O47824" s="136"/>
      <c r="T47824" s="136"/>
      <c r="W47824" s="136"/>
      <c r="Z47824" s="136"/>
      <c r="AC47824" s="136"/>
    </row>
    <row r="47825" spans="2:29">
      <c r="B47825" s="136"/>
      <c r="E47825" s="136"/>
      <c r="H47825" s="136"/>
      <c r="K47825" s="136"/>
      <c r="O47825" s="136"/>
      <c r="T47825" s="136"/>
      <c r="W47825" s="136"/>
      <c r="Z47825" s="136"/>
      <c r="AC47825" s="136"/>
    </row>
    <row r="47826" spans="2:29">
      <c r="B47826" s="136"/>
      <c r="E47826" s="136"/>
      <c r="H47826" s="136"/>
      <c r="K47826" s="136"/>
      <c r="O47826" s="136"/>
      <c r="T47826" s="136"/>
      <c r="W47826" s="136"/>
      <c r="Z47826" s="136"/>
      <c r="AC47826" s="136"/>
    </row>
    <row r="47827" spans="2:29">
      <c r="B47827" s="136"/>
      <c r="E47827" s="136"/>
      <c r="H47827" s="136"/>
      <c r="K47827" s="136"/>
      <c r="O47827" s="136"/>
      <c r="T47827" s="136"/>
      <c r="W47827" s="136"/>
      <c r="Z47827" s="136"/>
      <c r="AC47827" s="136"/>
    </row>
    <row r="47828" spans="2:29">
      <c r="B47828" s="136"/>
      <c r="E47828" s="136"/>
      <c r="H47828" s="136"/>
      <c r="K47828" s="136"/>
      <c r="O47828" s="136"/>
      <c r="T47828" s="136"/>
      <c r="W47828" s="136"/>
      <c r="Z47828" s="136"/>
      <c r="AC47828" s="136"/>
    </row>
    <row r="47829" spans="2:29">
      <c r="B47829" s="136"/>
      <c r="E47829" s="136"/>
      <c r="H47829" s="136"/>
      <c r="K47829" s="136"/>
      <c r="O47829" s="136"/>
      <c r="T47829" s="136"/>
      <c r="W47829" s="136"/>
      <c r="Z47829" s="136"/>
      <c r="AC47829" s="136"/>
    </row>
    <row r="47830" spans="2:29">
      <c r="B47830" s="136"/>
      <c r="E47830" s="136"/>
      <c r="H47830" s="136"/>
      <c r="K47830" s="136"/>
      <c r="O47830" s="136"/>
      <c r="T47830" s="136"/>
      <c r="W47830" s="136"/>
      <c r="Z47830" s="136"/>
      <c r="AC47830" s="136"/>
    </row>
    <row r="47831" spans="2:29">
      <c r="B47831" s="136"/>
      <c r="E47831" s="136"/>
      <c r="H47831" s="136"/>
      <c r="K47831" s="136"/>
      <c r="O47831" s="136"/>
      <c r="T47831" s="136"/>
      <c r="W47831" s="136"/>
      <c r="Z47831" s="136"/>
      <c r="AC47831" s="136"/>
    </row>
    <row r="47832" spans="2:29">
      <c r="B47832" s="136"/>
      <c r="E47832" s="136"/>
      <c r="H47832" s="136"/>
      <c r="K47832" s="136"/>
      <c r="O47832" s="136"/>
      <c r="T47832" s="136"/>
      <c r="W47832" s="136"/>
      <c r="Z47832" s="136"/>
      <c r="AC47832" s="136"/>
    </row>
    <row r="47833" spans="2:29">
      <c r="B47833" s="136"/>
      <c r="E47833" s="136"/>
      <c r="H47833" s="136"/>
      <c r="K47833" s="136"/>
      <c r="O47833" s="136"/>
      <c r="T47833" s="136"/>
      <c r="W47833" s="136"/>
      <c r="Z47833" s="136"/>
      <c r="AC47833" s="136"/>
    </row>
    <row r="47834" spans="2:29">
      <c r="B47834" s="136"/>
      <c r="E47834" s="136"/>
      <c r="H47834" s="136"/>
      <c r="K47834" s="136"/>
      <c r="O47834" s="136"/>
      <c r="T47834" s="136"/>
      <c r="W47834" s="136"/>
      <c r="Z47834" s="136"/>
      <c r="AC47834" s="136"/>
    </row>
    <row r="47835" spans="2:29">
      <c r="B47835" s="136"/>
      <c r="E47835" s="136"/>
      <c r="H47835" s="136"/>
      <c r="K47835" s="136"/>
      <c r="O47835" s="136"/>
      <c r="T47835" s="136"/>
      <c r="W47835" s="136"/>
      <c r="Z47835" s="136"/>
      <c r="AC47835" s="136"/>
    </row>
    <row r="47836" spans="2:29">
      <c r="B47836" s="136"/>
      <c r="E47836" s="136"/>
      <c r="H47836" s="136"/>
      <c r="K47836" s="136"/>
      <c r="O47836" s="136"/>
      <c r="T47836" s="136"/>
      <c r="W47836" s="136"/>
      <c r="Z47836" s="136"/>
      <c r="AC47836" s="136"/>
    </row>
    <row r="47837" spans="2:29">
      <c r="B47837" s="136"/>
      <c r="E47837" s="136"/>
      <c r="H47837" s="136"/>
      <c r="K47837" s="136"/>
      <c r="O47837" s="136"/>
      <c r="T47837" s="136"/>
      <c r="W47837" s="136"/>
      <c r="Z47837" s="136"/>
      <c r="AC47837" s="136"/>
    </row>
    <row r="47838" spans="2:29">
      <c r="B47838" s="136"/>
      <c r="E47838" s="136"/>
      <c r="H47838" s="136"/>
      <c r="K47838" s="136"/>
      <c r="O47838" s="136"/>
      <c r="T47838" s="136"/>
      <c r="W47838" s="136"/>
      <c r="Z47838" s="136"/>
      <c r="AC47838" s="136"/>
    </row>
    <row r="47839" spans="2:29">
      <c r="B47839" s="136"/>
      <c r="E47839" s="136"/>
      <c r="H47839" s="136"/>
      <c r="K47839" s="136"/>
      <c r="O47839" s="136"/>
      <c r="T47839" s="136"/>
      <c r="W47839" s="136"/>
      <c r="Z47839" s="136"/>
      <c r="AC47839" s="136"/>
    </row>
    <row r="47840" spans="2:29">
      <c r="B47840" s="136"/>
      <c r="E47840" s="136"/>
      <c r="H47840" s="136"/>
      <c r="K47840" s="136"/>
      <c r="O47840" s="136"/>
      <c r="T47840" s="136"/>
      <c r="W47840" s="136"/>
      <c r="Z47840" s="136"/>
      <c r="AC47840" s="136"/>
    </row>
    <row r="47841" spans="2:29">
      <c r="B47841" s="136"/>
      <c r="E47841" s="136"/>
      <c r="H47841" s="136"/>
      <c r="K47841" s="136"/>
      <c r="O47841" s="136"/>
      <c r="T47841" s="136"/>
      <c r="W47841" s="136"/>
      <c r="Z47841" s="136"/>
      <c r="AC47841" s="136"/>
    </row>
    <row r="47842" spans="2:29">
      <c r="B47842" s="136"/>
      <c r="E47842" s="136"/>
      <c r="H47842" s="136"/>
      <c r="K47842" s="136"/>
      <c r="O47842" s="136"/>
      <c r="T47842" s="136"/>
      <c r="W47842" s="136"/>
      <c r="Z47842" s="136"/>
      <c r="AC47842" s="136"/>
    </row>
    <row r="47843" spans="2:29">
      <c r="B47843" s="136"/>
      <c r="E47843" s="136"/>
      <c r="H47843" s="136"/>
      <c r="K47843" s="136"/>
      <c r="O47843" s="136"/>
      <c r="T47843" s="136"/>
      <c r="W47843" s="136"/>
      <c r="Z47843" s="136"/>
      <c r="AC47843" s="136"/>
    </row>
    <row r="47844" spans="2:29">
      <c r="B47844" s="136"/>
      <c r="E47844" s="136"/>
      <c r="H47844" s="136"/>
      <c r="K47844" s="136"/>
      <c r="O47844" s="136"/>
      <c r="T47844" s="136"/>
      <c r="W47844" s="136"/>
      <c r="Z47844" s="136"/>
      <c r="AC47844" s="136"/>
    </row>
    <row r="47845" spans="2:29">
      <c r="B47845" s="136"/>
      <c r="E47845" s="136"/>
      <c r="H47845" s="136"/>
      <c r="K47845" s="136"/>
      <c r="O47845" s="136"/>
      <c r="T47845" s="136"/>
      <c r="W47845" s="136"/>
      <c r="Z47845" s="136"/>
      <c r="AC47845" s="136"/>
    </row>
    <row r="47846" spans="2:29">
      <c r="B47846" s="136"/>
      <c r="E47846" s="136"/>
      <c r="H47846" s="136"/>
      <c r="K47846" s="136"/>
      <c r="O47846" s="136"/>
      <c r="T47846" s="136"/>
      <c r="W47846" s="136"/>
      <c r="Z47846" s="136"/>
      <c r="AC47846" s="136"/>
    </row>
    <row r="47847" spans="2:29">
      <c r="B47847" s="136"/>
      <c r="E47847" s="136"/>
      <c r="H47847" s="136"/>
      <c r="K47847" s="136"/>
      <c r="O47847" s="136"/>
      <c r="T47847" s="136"/>
      <c r="W47847" s="136"/>
      <c r="Z47847" s="136"/>
      <c r="AC47847" s="136"/>
    </row>
    <row r="47848" spans="2:29">
      <c r="B47848" s="136"/>
      <c r="E47848" s="136"/>
      <c r="H47848" s="136"/>
      <c r="K47848" s="136"/>
      <c r="O47848" s="136"/>
      <c r="T47848" s="136"/>
      <c r="W47848" s="136"/>
      <c r="Z47848" s="136"/>
      <c r="AC47848" s="136"/>
    </row>
    <row r="47849" spans="2:29">
      <c r="B47849" s="136"/>
      <c r="E47849" s="136"/>
      <c r="H47849" s="136"/>
      <c r="K47849" s="136"/>
      <c r="O47849" s="136"/>
      <c r="T47849" s="136"/>
      <c r="W47849" s="136"/>
      <c r="Z47849" s="136"/>
      <c r="AC47849" s="136"/>
    </row>
    <row r="47850" spans="2:29">
      <c r="B47850" s="136"/>
      <c r="E47850" s="136"/>
      <c r="H47850" s="136"/>
      <c r="K47850" s="136"/>
      <c r="O47850" s="136"/>
      <c r="T47850" s="136"/>
      <c r="W47850" s="136"/>
      <c r="Z47850" s="136"/>
      <c r="AC47850" s="136"/>
    </row>
    <row r="47851" spans="2:29">
      <c r="B47851" s="136"/>
      <c r="E47851" s="136"/>
      <c r="H47851" s="136"/>
      <c r="K47851" s="136"/>
      <c r="O47851" s="136"/>
      <c r="T47851" s="136"/>
      <c r="W47851" s="136"/>
      <c r="Z47851" s="136"/>
      <c r="AC47851" s="136"/>
    </row>
    <row r="47852" spans="2:29">
      <c r="B47852" s="136"/>
      <c r="E47852" s="136"/>
      <c r="H47852" s="136"/>
      <c r="K47852" s="136"/>
      <c r="O47852" s="136"/>
      <c r="T47852" s="136"/>
      <c r="W47852" s="136"/>
      <c r="Z47852" s="136"/>
      <c r="AC47852" s="136"/>
    </row>
    <row r="47853" spans="2:29">
      <c r="B47853" s="136"/>
      <c r="E47853" s="136"/>
      <c r="H47853" s="136"/>
      <c r="K47853" s="136"/>
      <c r="O47853" s="136"/>
      <c r="T47853" s="136"/>
      <c r="W47853" s="136"/>
      <c r="Z47853" s="136"/>
      <c r="AC47853" s="136"/>
    </row>
    <row r="47854" spans="2:29">
      <c r="B47854" s="136"/>
      <c r="E47854" s="136"/>
      <c r="H47854" s="136"/>
      <c r="K47854" s="136"/>
      <c r="O47854" s="136"/>
      <c r="T47854" s="136"/>
      <c r="W47854" s="136"/>
      <c r="Z47854" s="136"/>
      <c r="AC47854" s="136"/>
    </row>
    <row r="47855" spans="2:29">
      <c r="B47855" s="136"/>
      <c r="E47855" s="136"/>
      <c r="H47855" s="136"/>
      <c r="K47855" s="136"/>
      <c r="O47855" s="136"/>
      <c r="T47855" s="136"/>
      <c r="W47855" s="136"/>
      <c r="Z47855" s="136"/>
      <c r="AC47855" s="136"/>
    </row>
    <row r="47856" spans="2:29">
      <c r="B47856" s="136"/>
      <c r="E47856" s="136"/>
      <c r="H47856" s="136"/>
      <c r="K47856" s="136"/>
      <c r="O47856" s="136"/>
      <c r="T47856" s="136"/>
      <c r="W47856" s="136"/>
      <c r="Z47856" s="136"/>
      <c r="AC47856" s="136"/>
    </row>
    <row r="47857" spans="2:29">
      <c r="B47857" s="136"/>
      <c r="E47857" s="136"/>
      <c r="H47857" s="136"/>
      <c r="K47857" s="136"/>
      <c r="O47857" s="136"/>
      <c r="T47857" s="136"/>
      <c r="W47857" s="136"/>
      <c r="Z47857" s="136"/>
      <c r="AC47857" s="136"/>
    </row>
    <row r="47858" spans="2:29">
      <c r="B47858" s="136"/>
      <c r="E47858" s="136"/>
      <c r="H47858" s="136"/>
      <c r="K47858" s="136"/>
      <c r="O47858" s="136"/>
      <c r="T47858" s="136"/>
      <c r="W47858" s="136"/>
      <c r="Z47858" s="136"/>
      <c r="AC47858" s="136"/>
    </row>
    <row r="47859" spans="2:29">
      <c r="B47859" s="136"/>
      <c r="E47859" s="136"/>
      <c r="H47859" s="136"/>
      <c r="K47859" s="136"/>
      <c r="O47859" s="136"/>
      <c r="T47859" s="136"/>
      <c r="W47859" s="136"/>
      <c r="Z47859" s="136"/>
      <c r="AC47859" s="136"/>
    </row>
    <row r="47860" spans="2:29">
      <c r="B47860" s="136"/>
      <c r="E47860" s="136"/>
      <c r="H47860" s="136"/>
      <c r="K47860" s="136"/>
      <c r="O47860" s="136"/>
      <c r="T47860" s="136"/>
      <c r="W47860" s="136"/>
      <c r="Z47860" s="136"/>
      <c r="AC47860" s="136"/>
    </row>
    <row r="47861" spans="2:29">
      <c r="B47861" s="136"/>
      <c r="E47861" s="136"/>
      <c r="H47861" s="136"/>
      <c r="K47861" s="136"/>
      <c r="O47861" s="136"/>
      <c r="T47861" s="136"/>
      <c r="W47861" s="136"/>
      <c r="Z47861" s="136"/>
      <c r="AC47861" s="136"/>
    </row>
    <row r="47862" spans="2:29">
      <c r="B47862" s="136"/>
      <c r="E47862" s="136"/>
      <c r="H47862" s="136"/>
      <c r="K47862" s="136"/>
      <c r="O47862" s="136"/>
      <c r="T47862" s="136"/>
      <c r="W47862" s="136"/>
      <c r="Z47862" s="136"/>
      <c r="AC47862" s="136"/>
    </row>
    <row r="47863" spans="2:29">
      <c r="B47863" s="136"/>
      <c r="E47863" s="136"/>
      <c r="H47863" s="136"/>
      <c r="K47863" s="136"/>
      <c r="O47863" s="136"/>
      <c r="T47863" s="136"/>
      <c r="W47863" s="136"/>
      <c r="Z47863" s="136"/>
      <c r="AC47863" s="136"/>
    </row>
    <row r="47864" spans="2:29">
      <c r="B47864" s="136"/>
      <c r="E47864" s="136"/>
      <c r="H47864" s="136"/>
      <c r="K47864" s="136"/>
      <c r="O47864" s="136"/>
      <c r="T47864" s="136"/>
      <c r="W47864" s="136"/>
      <c r="Z47864" s="136"/>
      <c r="AC47864" s="136"/>
    </row>
    <row r="47865" spans="2:29">
      <c r="B47865" s="136"/>
      <c r="E47865" s="136"/>
      <c r="H47865" s="136"/>
      <c r="K47865" s="136"/>
      <c r="O47865" s="136"/>
      <c r="T47865" s="136"/>
      <c r="W47865" s="136"/>
      <c r="Z47865" s="136"/>
      <c r="AC47865" s="136"/>
    </row>
    <row r="47866" spans="2:29">
      <c r="B47866" s="136"/>
      <c r="E47866" s="136"/>
      <c r="H47866" s="136"/>
      <c r="K47866" s="136"/>
      <c r="O47866" s="136"/>
      <c r="T47866" s="136"/>
      <c r="W47866" s="136"/>
      <c r="Z47866" s="136"/>
      <c r="AC47866" s="136"/>
    </row>
    <row r="47867" spans="2:29">
      <c r="B47867" s="136"/>
      <c r="E47867" s="136"/>
      <c r="H47867" s="136"/>
      <c r="K47867" s="136"/>
      <c r="O47867" s="136"/>
      <c r="T47867" s="136"/>
      <c r="W47867" s="136"/>
      <c r="Z47867" s="136"/>
      <c r="AC47867" s="136"/>
    </row>
    <row r="47868" spans="2:29">
      <c r="B47868" s="136"/>
      <c r="E47868" s="136"/>
      <c r="H47868" s="136"/>
      <c r="K47868" s="136"/>
      <c r="O47868" s="136"/>
      <c r="T47868" s="136"/>
      <c r="W47868" s="136"/>
      <c r="Z47868" s="136"/>
      <c r="AC47868" s="136"/>
    </row>
    <row r="47869" spans="2:29">
      <c r="B47869" s="136"/>
      <c r="E47869" s="136"/>
      <c r="H47869" s="136"/>
      <c r="K47869" s="136"/>
      <c r="O47869" s="136"/>
      <c r="T47869" s="136"/>
      <c r="W47869" s="136"/>
      <c r="Z47869" s="136"/>
      <c r="AC47869" s="136"/>
    </row>
    <row r="47870" spans="2:29">
      <c r="B47870" s="136"/>
      <c r="E47870" s="136"/>
      <c r="H47870" s="136"/>
      <c r="K47870" s="136"/>
      <c r="O47870" s="136"/>
      <c r="T47870" s="136"/>
      <c r="W47870" s="136"/>
      <c r="Z47870" s="136"/>
      <c r="AC47870" s="136"/>
    </row>
    <row r="47871" spans="2:29">
      <c r="B47871" s="136"/>
      <c r="E47871" s="136"/>
      <c r="H47871" s="136"/>
      <c r="K47871" s="136"/>
      <c r="O47871" s="136"/>
      <c r="T47871" s="136"/>
      <c r="W47871" s="136"/>
      <c r="Z47871" s="136"/>
      <c r="AC47871" s="136"/>
    </row>
    <row r="47872" spans="2:29">
      <c r="B47872" s="136"/>
      <c r="E47872" s="136"/>
      <c r="H47872" s="136"/>
      <c r="K47872" s="136"/>
      <c r="O47872" s="136"/>
      <c r="T47872" s="136"/>
      <c r="W47872" s="136"/>
      <c r="Z47872" s="136"/>
      <c r="AC47872" s="136"/>
    </row>
    <row r="47873" spans="2:29">
      <c r="B47873" s="136"/>
      <c r="E47873" s="136"/>
      <c r="H47873" s="136"/>
      <c r="K47873" s="136"/>
      <c r="O47873" s="136"/>
      <c r="T47873" s="136"/>
      <c r="W47873" s="136"/>
      <c r="Z47873" s="136"/>
      <c r="AC47873" s="136"/>
    </row>
    <row r="47874" spans="2:29">
      <c r="B47874" s="136"/>
      <c r="E47874" s="136"/>
      <c r="H47874" s="136"/>
      <c r="K47874" s="136"/>
      <c r="O47874" s="136"/>
      <c r="T47874" s="136"/>
      <c r="W47874" s="136"/>
      <c r="Z47874" s="136"/>
      <c r="AC47874" s="136"/>
    </row>
    <row r="47875" spans="2:29">
      <c r="B47875" s="136"/>
      <c r="E47875" s="136"/>
      <c r="H47875" s="136"/>
      <c r="K47875" s="136"/>
      <c r="O47875" s="136"/>
      <c r="T47875" s="136"/>
      <c r="W47875" s="136"/>
      <c r="Z47875" s="136"/>
      <c r="AC47875" s="136"/>
    </row>
    <row r="47876" spans="2:29">
      <c r="B47876" s="136"/>
      <c r="E47876" s="136"/>
      <c r="H47876" s="136"/>
      <c r="K47876" s="136"/>
      <c r="O47876" s="136"/>
      <c r="T47876" s="136"/>
      <c r="W47876" s="136"/>
      <c r="Z47876" s="136"/>
      <c r="AC47876" s="136"/>
    </row>
    <row r="47877" spans="2:29">
      <c r="B47877" s="136"/>
      <c r="E47877" s="136"/>
      <c r="H47877" s="136"/>
      <c r="K47877" s="136"/>
      <c r="O47877" s="136"/>
      <c r="T47877" s="136"/>
      <c r="W47877" s="136"/>
      <c r="Z47877" s="136"/>
      <c r="AC47877" s="136"/>
    </row>
    <row r="47878" spans="2:29">
      <c r="B47878" s="136"/>
      <c r="E47878" s="136"/>
      <c r="H47878" s="136"/>
      <c r="K47878" s="136"/>
      <c r="O47878" s="136"/>
      <c r="T47878" s="136"/>
      <c r="W47878" s="136"/>
      <c r="Z47878" s="136"/>
      <c r="AC47878" s="136"/>
    </row>
    <row r="47879" spans="2:29">
      <c r="B47879" s="136"/>
      <c r="E47879" s="136"/>
      <c r="H47879" s="136"/>
      <c r="K47879" s="136"/>
      <c r="O47879" s="136"/>
      <c r="T47879" s="136"/>
      <c r="W47879" s="136"/>
      <c r="Z47879" s="136"/>
      <c r="AC47879" s="136"/>
    </row>
    <row r="47880" spans="2:29">
      <c r="B47880" s="136"/>
      <c r="E47880" s="136"/>
      <c r="H47880" s="136"/>
      <c r="K47880" s="136"/>
      <c r="O47880" s="136"/>
      <c r="T47880" s="136"/>
      <c r="W47880" s="136"/>
      <c r="Z47880" s="136"/>
      <c r="AC47880" s="136"/>
    </row>
    <row r="47881" spans="2:29">
      <c r="B47881" s="136"/>
      <c r="E47881" s="136"/>
      <c r="H47881" s="136"/>
      <c r="K47881" s="136"/>
      <c r="O47881" s="136"/>
      <c r="T47881" s="136"/>
      <c r="W47881" s="136"/>
      <c r="Z47881" s="136"/>
      <c r="AC47881" s="136"/>
    </row>
    <row r="47882" spans="2:29">
      <c r="B47882" s="136"/>
      <c r="E47882" s="136"/>
      <c r="H47882" s="136"/>
      <c r="K47882" s="136"/>
      <c r="O47882" s="136"/>
      <c r="T47882" s="136"/>
      <c r="W47882" s="136"/>
      <c r="Z47882" s="136"/>
      <c r="AC47882" s="136"/>
    </row>
    <row r="47883" spans="2:29">
      <c r="B47883" s="136"/>
      <c r="E47883" s="136"/>
      <c r="H47883" s="136"/>
      <c r="K47883" s="136"/>
      <c r="O47883" s="136"/>
      <c r="T47883" s="136"/>
      <c r="W47883" s="136"/>
      <c r="Z47883" s="136"/>
      <c r="AC47883" s="136"/>
    </row>
    <row r="47884" spans="2:29">
      <c r="B47884" s="136"/>
      <c r="E47884" s="136"/>
      <c r="H47884" s="136"/>
      <c r="K47884" s="136"/>
      <c r="O47884" s="136"/>
      <c r="T47884" s="136"/>
      <c r="W47884" s="136"/>
      <c r="Z47884" s="136"/>
      <c r="AC47884" s="136"/>
    </row>
    <row r="47885" spans="2:29">
      <c r="B47885" s="136"/>
      <c r="E47885" s="136"/>
      <c r="H47885" s="136"/>
      <c r="K47885" s="136"/>
      <c r="O47885" s="136"/>
      <c r="T47885" s="136"/>
      <c r="W47885" s="136"/>
      <c r="Z47885" s="136"/>
      <c r="AC47885" s="136"/>
    </row>
    <row r="47886" spans="2:29">
      <c r="B47886" s="136"/>
      <c r="E47886" s="136"/>
      <c r="H47886" s="136"/>
      <c r="K47886" s="136"/>
      <c r="O47886" s="136"/>
      <c r="T47886" s="136"/>
      <c r="W47886" s="136"/>
      <c r="Z47886" s="136"/>
      <c r="AC47886" s="136"/>
    </row>
    <row r="47887" spans="2:29">
      <c r="B47887" s="136"/>
      <c r="E47887" s="136"/>
      <c r="H47887" s="136"/>
      <c r="K47887" s="136"/>
      <c r="O47887" s="136"/>
      <c r="T47887" s="136"/>
      <c r="W47887" s="136"/>
      <c r="Z47887" s="136"/>
      <c r="AC47887" s="136"/>
    </row>
    <row r="47888" spans="2:29">
      <c r="B47888" s="136"/>
      <c r="E47888" s="136"/>
      <c r="H47888" s="136"/>
      <c r="K47888" s="136"/>
      <c r="O47888" s="136"/>
      <c r="T47888" s="136"/>
      <c r="W47888" s="136"/>
      <c r="Z47888" s="136"/>
      <c r="AC47888" s="136"/>
    </row>
    <row r="47889" spans="2:29">
      <c r="B47889" s="136"/>
      <c r="E47889" s="136"/>
      <c r="H47889" s="136"/>
      <c r="K47889" s="136"/>
      <c r="O47889" s="136"/>
      <c r="T47889" s="136"/>
      <c r="W47889" s="136"/>
      <c r="Z47889" s="136"/>
      <c r="AC47889" s="136"/>
    </row>
    <row r="47890" spans="2:29">
      <c r="B47890" s="136"/>
      <c r="E47890" s="136"/>
      <c r="H47890" s="136"/>
      <c r="K47890" s="136"/>
      <c r="O47890" s="136"/>
      <c r="T47890" s="136"/>
      <c r="W47890" s="136"/>
      <c r="Z47890" s="136"/>
      <c r="AC47890" s="136"/>
    </row>
    <row r="47891" spans="2:29">
      <c r="B47891" s="136"/>
      <c r="E47891" s="136"/>
      <c r="H47891" s="136"/>
      <c r="K47891" s="136"/>
      <c r="O47891" s="136"/>
      <c r="T47891" s="136"/>
      <c r="W47891" s="136"/>
      <c r="Z47891" s="136"/>
      <c r="AC47891" s="136"/>
    </row>
    <row r="47892" spans="2:29">
      <c r="B47892" s="136"/>
      <c r="E47892" s="136"/>
      <c r="H47892" s="136"/>
      <c r="K47892" s="136"/>
      <c r="O47892" s="136"/>
      <c r="T47892" s="136"/>
      <c r="W47892" s="136"/>
      <c r="Z47892" s="136"/>
      <c r="AC47892" s="136"/>
    </row>
    <row r="47893" spans="2:29">
      <c r="B47893" s="136"/>
      <c r="E47893" s="136"/>
      <c r="H47893" s="136"/>
      <c r="K47893" s="136"/>
      <c r="O47893" s="136"/>
      <c r="T47893" s="136"/>
      <c r="W47893" s="136"/>
      <c r="Z47893" s="136"/>
      <c r="AC47893" s="136"/>
    </row>
    <row r="47894" spans="2:29">
      <c r="B47894" s="136"/>
      <c r="E47894" s="136"/>
      <c r="H47894" s="136"/>
      <c r="K47894" s="136"/>
      <c r="O47894" s="136"/>
      <c r="T47894" s="136"/>
      <c r="W47894" s="136"/>
      <c r="Z47894" s="136"/>
      <c r="AC47894" s="136"/>
    </row>
    <row r="47895" spans="2:29">
      <c r="B47895" s="136"/>
      <c r="E47895" s="136"/>
      <c r="H47895" s="136"/>
      <c r="K47895" s="136"/>
      <c r="O47895" s="136"/>
      <c r="T47895" s="136"/>
      <c r="W47895" s="136"/>
      <c r="Z47895" s="136"/>
      <c r="AC47895" s="136"/>
    </row>
    <row r="47896" spans="2:29">
      <c r="B47896" s="136"/>
      <c r="E47896" s="136"/>
      <c r="H47896" s="136"/>
      <c r="K47896" s="136"/>
      <c r="O47896" s="136"/>
      <c r="T47896" s="136"/>
      <c r="W47896" s="136"/>
      <c r="Z47896" s="136"/>
      <c r="AC47896" s="136"/>
    </row>
    <row r="47897" spans="2:29">
      <c r="B47897" s="136"/>
      <c r="E47897" s="136"/>
      <c r="H47897" s="136"/>
      <c r="K47897" s="136"/>
      <c r="O47897" s="136"/>
      <c r="T47897" s="136"/>
      <c r="W47897" s="136"/>
      <c r="Z47897" s="136"/>
      <c r="AC47897" s="136"/>
    </row>
    <row r="47898" spans="2:29">
      <c r="B47898" s="136"/>
      <c r="E47898" s="136"/>
      <c r="H47898" s="136"/>
      <c r="K47898" s="136"/>
      <c r="O47898" s="136"/>
      <c r="T47898" s="136"/>
      <c r="W47898" s="136"/>
      <c r="Z47898" s="136"/>
      <c r="AC47898" s="136"/>
    </row>
    <row r="47899" spans="2:29">
      <c r="B47899" s="136"/>
      <c r="E47899" s="136"/>
      <c r="H47899" s="136"/>
      <c r="K47899" s="136"/>
      <c r="O47899" s="136"/>
      <c r="T47899" s="136"/>
      <c r="W47899" s="136"/>
      <c r="Z47899" s="136"/>
      <c r="AC47899" s="136"/>
    </row>
    <row r="47900" spans="2:29">
      <c r="B47900" s="136"/>
      <c r="E47900" s="136"/>
      <c r="H47900" s="136"/>
      <c r="K47900" s="136"/>
      <c r="O47900" s="136"/>
      <c r="T47900" s="136"/>
      <c r="W47900" s="136"/>
      <c r="Z47900" s="136"/>
      <c r="AC47900" s="136"/>
    </row>
    <row r="47901" spans="2:29">
      <c r="B47901" s="136"/>
      <c r="E47901" s="136"/>
      <c r="H47901" s="136"/>
      <c r="K47901" s="136"/>
      <c r="O47901" s="136"/>
      <c r="T47901" s="136"/>
      <c r="W47901" s="136"/>
      <c r="Z47901" s="136"/>
      <c r="AC47901" s="136"/>
    </row>
    <row r="47902" spans="2:29">
      <c r="B47902" s="136"/>
      <c r="E47902" s="136"/>
      <c r="H47902" s="136"/>
      <c r="K47902" s="136"/>
      <c r="O47902" s="136"/>
      <c r="T47902" s="136"/>
      <c r="W47902" s="136"/>
      <c r="Z47902" s="136"/>
      <c r="AC47902" s="136"/>
    </row>
    <row r="47903" spans="2:29">
      <c r="B47903" s="136"/>
      <c r="E47903" s="136"/>
      <c r="H47903" s="136"/>
      <c r="K47903" s="136"/>
      <c r="O47903" s="136"/>
      <c r="T47903" s="136"/>
      <c r="W47903" s="136"/>
      <c r="Z47903" s="136"/>
      <c r="AC47903" s="136"/>
    </row>
    <row r="47904" spans="2:29">
      <c r="B47904" s="136"/>
      <c r="E47904" s="136"/>
      <c r="H47904" s="136"/>
      <c r="K47904" s="136"/>
      <c r="O47904" s="136"/>
      <c r="T47904" s="136"/>
      <c r="W47904" s="136"/>
      <c r="Z47904" s="136"/>
      <c r="AC47904" s="136"/>
    </row>
    <row r="47905" spans="2:29">
      <c r="B47905" s="136"/>
      <c r="E47905" s="136"/>
      <c r="H47905" s="136"/>
      <c r="K47905" s="136"/>
      <c r="O47905" s="136"/>
      <c r="T47905" s="136"/>
      <c r="W47905" s="136"/>
      <c r="Z47905" s="136"/>
      <c r="AC47905" s="136"/>
    </row>
    <row r="47906" spans="2:29">
      <c r="B47906" s="136"/>
      <c r="E47906" s="136"/>
      <c r="H47906" s="136"/>
      <c r="K47906" s="136"/>
      <c r="O47906" s="136"/>
      <c r="T47906" s="136"/>
      <c r="W47906" s="136"/>
      <c r="Z47906" s="136"/>
      <c r="AC47906" s="136"/>
    </row>
    <row r="47907" spans="2:29">
      <c r="B47907" s="136"/>
      <c r="E47907" s="136"/>
      <c r="H47907" s="136"/>
      <c r="K47907" s="136"/>
      <c r="O47907" s="136"/>
      <c r="T47907" s="136"/>
      <c r="W47907" s="136"/>
      <c r="Z47907" s="136"/>
      <c r="AC47907" s="136"/>
    </row>
    <row r="47908" spans="2:29">
      <c r="B47908" s="136"/>
      <c r="E47908" s="136"/>
      <c r="H47908" s="136"/>
      <c r="K47908" s="136"/>
      <c r="O47908" s="136"/>
      <c r="T47908" s="136"/>
      <c r="W47908" s="136"/>
      <c r="Z47908" s="136"/>
      <c r="AC47908" s="136"/>
    </row>
    <row r="47909" spans="2:29">
      <c r="B47909" s="136"/>
      <c r="E47909" s="136"/>
      <c r="H47909" s="136"/>
      <c r="K47909" s="136"/>
      <c r="O47909" s="136"/>
      <c r="T47909" s="136"/>
      <c r="W47909" s="136"/>
      <c r="Z47909" s="136"/>
      <c r="AC47909" s="136"/>
    </row>
    <row r="47910" spans="2:29">
      <c r="B47910" s="136"/>
      <c r="E47910" s="136"/>
      <c r="H47910" s="136"/>
      <c r="K47910" s="136"/>
      <c r="O47910" s="136"/>
      <c r="T47910" s="136"/>
      <c r="W47910" s="136"/>
      <c r="Z47910" s="136"/>
      <c r="AC47910" s="136"/>
    </row>
    <row r="47911" spans="2:29">
      <c r="B47911" s="136"/>
      <c r="E47911" s="136"/>
      <c r="H47911" s="136"/>
      <c r="K47911" s="136"/>
      <c r="O47911" s="136"/>
      <c r="T47911" s="136"/>
      <c r="W47911" s="136"/>
      <c r="Z47911" s="136"/>
      <c r="AC47911" s="136"/>
    </row>
    <row r="47912" spans="2:29">
      <c r="B47912" s="136"/>
      <c r="E47912" s="136"/>
      <c r="H47912" s="136"/>
      <c r="K47912" s="136"/>
      <c r="O47912" s="136"/>
      <c r="T47912" s="136"/>
      <c r="W47912" s="136"/>
      <c r="Z47912" s="136"/>
      <c r="AC47912" s="136"/>
    </row>
    <row r="47913" spans="2:29">
      <c r="B47913" s="136"/>
      <c r="E47913" s="136"/>
      <c r="H47913" s="136"/>
      <c r="K47913" s="136"/>
      <c r="O47913" s="136"/>
      <c r="T47913" s="136"/>
      <c r="W47913" s="136"/>
      <c r="Z47913" s="136"/>
      <c r="AC47913" s="136"/>
    </row>
    <row r="47914" spans="2:29">
      <c r="B47914" s="136"/>
      <c r="E47914" s="136"/>
      <c r="H47914" s="136"/>
      <c r="K47914" s="136"/>
      <c r="O47914" s="136"/>
      <c r="T47914" s="136"/>
      <c r="W47914" s="136"/>
      <c r="Z47914" s="136"/>
      <c r="AC47914" s="136"/>
    </row>
    <row r="47915" spans="2:29">
      <c r="B47915" s="136"/>
      <c r="E47915" s="136"/>
      <c r="H47915" s="136"/>
      <c r="K47915" s="136"/>
      <c r="O47915" s="136"/>
      <c r="T47915" s="136"/>
      <c r="W47915" s="136"/>
      <c r="Z47915" s="136"/>
      <c r="AC47915" s="136"/>
    </row>
    <row r="47916" spans="2:29">
      <c r="B47916" s="136"/>
      <c r="E47916" s="136"/>
      <c r="H47916" s="136"/>
      <c r="K47916" s="136"/>
      <c r="O47916" s="136"/>
      <c r="T47916" s="136"/>
      <c r="W47916" s="136"/>
      <c r="Z47916" s="136"/>
      <c r="AC47916" s="136"/>
    </row>
    <row r="47917" spans="2:29">
      <c r="B47917" s="136"/>
      <c r="E47917" s="136"/>
      <c r="H47917" s="136"/>
      <c r="K47917" s="136"/>
      <c r="O47917" s="136"/>
      <c r="T47917" s="136"/>
      <c r="W47917" s="136"/>
      <c r="Z47917" s="136"/>
      <c r="AC47917" s="136"/>
    </row>
    <row r="47918" spans="2:29">
      <c r="B47918" s="136"/>
      <c r="E47918" s="136"/>
      <c r="H47918" s="136"/>
      <c r="K47918" s="136"/>
      <c r="O47918" s="136"/>
      <c r="T47918" s="136"/>
      <c r="W47918" s="136"/>
      <c r="Z47918" s="136"/>
      <c r="AC47918" s="136"/>
    </row>
    <row r="47919" spans="2:29">
      <c r="B47919" s="136"/>
      <c r="E47919" s="136"/>
      <c r="H47919" s="136"/>
      <c r="K47919" s="136"/>
      <c r="O47919" s="136"/>
      <c r="T47919" s="136"/>
      <c r="W47919" s="136"/>
      <c r="Z47919" s="136"/>
      <c r="AC47919" s="136"/>
    </row>
    <row r="47920" spans="2:29">
      <c r="B47920" s="136"/>
      <c r="E47920" s="136"/>
      <c r="H47920" s="136"/>
      <c r="K47920" s="136"/>
      <c r="O47920" s="136"/>
      <c r="T47920" s="136"/>
      <c r="W47920" s="136"/>
      <c r="Z47920" s="136"/>
      <c r="AC47920" s="136"/>
    </row>
    <row r="47921" spans="2:29">
      <c r="B47921" s="136"/>
      <c r="E47921" s="136"/>
      <c r="H47921" s="136"/>
      <c r="K47921" s="136"/>
      <c r="O47921" s="136"/>
      <c r="T47921" s="136"/>
      <c r="W47921" s="136"/>
      <c r="Z47921" s="136"/>
      <c r="AC47921" s="136"/>
    </row>
    <row r="47922" spans="2:29">
      <c r="B47922" s="136"/>
      <c r="E47922" s="136"/>
      <c r="H47922" s="136"/>
      <c r="K47922" s="136"/>
      <c r="O47922" s="136"/>
      <c r="T47922" s="136"/>
      <c r="W47922" s="136"/>
      <c r="Z47922" s="136"/>
      <c r="AC47922" s="136"/>
    </row>
    <row r="47923" spans="2:29">
      <c r="B47923" s="136"/>
      <c r="E47923" s="136"/>
      <c r="H47923" s="136"/>
      <c r="K47923" s="136"/>
      <c r="O47923" s="136"/>
      <c r="T47923" s="136"/>
      <c r="W47923" s="136"/>
      <c r="Z47923" s="136"/>
      <c r="AC47923" s="136"/>
    </row>
    <row r="47924" spans="2:29">
      <c r="B47924" s="136"/>
      <c r="E47924" s="136"/>
      <c r="H47924" s="136"/>
      <c r="K47924" s="136"/>
      <c r="O47924" s="136"/>
      <c r="T47924" s="136"/>
      <c r="W47924" s="136"/>
      <c r="Z47924" s="136"/>
      <c r="AC47924" s="136"/>
    </row>
    <row r="47925" spans="2:29">
      <c r="B47925" s="136"/>
      <c r="E47925" s="136"/>
      <c r="H47925" s="136"/>
      <c r="K47925" s="136"/>
      <c r="O47925" s="136"/>
      <c r="T47925" s="136"/>
      <c r="W47925" s="136"/>
      <c r="Z47925" s="136"/>
      <c r="AC47925" s="136"/>
    </row>
    <row r="47926" spans="2:29">
      <c r="B47926" s="136"/>
      <c r="E47926" s="136"/>
      <c r="H47926" s="136"/>
      <c r="K47926" s="136"/>
      <c r="O47926" s="136"/>
      <c r="T47926" s="136"/>
      <c r="W47926" s="136"/>
      <c r="Z47926" s="136"/>
      <c r="AC47926" s="136"/>
    </row>
    <row r="47927" spans="2:29">
      <c r="B47927" s="136"/>
      <c r="E47927" s="136"/>
      <c r="H47927" s="136"/>
      <c r="K47927" s="136"/>
      <c r="O47927" s="136"/>
      <c r="T47927" s="136"/>
      <c r="W47927" s="136"/>
      <c r="Z47927" s="136"/>
      <c r="AC47927" s="136"/>
    </row>
    <row r="47928" spans="2:29">
      <c r="B47928" s="136"/>
      <c r="E47928" s="136"/>
      <c r="H47928" s="136"/>
      <c r="K47928" s="136"/>
      <c r="O47928" s="136"/>
      <c r="T47928" s="136"/>
      <c r="W47928" s="136"/>
      <c r="Z47928" s="136"/>
      <c r="AC47928" s="136"/>
    </row>
    <row r="47929" spans="2:29">
      <c r="B47929" s="136"/>
      <c r="E47929" s="136"/>
      <c r="H47929" s="136"/>
      <c r="K47929" s="136"/>
      <c r="O47929" s="136"/>
      <c r="T47929" s="136"/>
      <c r="W47929" s="136"/>
      <c r="Z47929" s="136"/>
      <c r="AC47929" s="136"/>
    </row>
    <row r="47930" spans="2:29">
      <c r="B47930" s="136"/>
      <c r="E47930" s="136"/>
      <c r="H47930" s="136"/>
      <c r="K47930" s="136"/>
      <c r="O47930" s="136"/>
      <c r="T47930" s="136"/>
      <c r="W47930" s="136"/>
      <c r="Z47930" s="136"/>
      <c r="AC47930" s="136"/>
    </row>
    <row r="47931" spans="2:29">
      <c r="B47931" s="136"/>
      <c r="E47931" s="136"/>
      <c r="H47931" s="136"/>
      <c r="K47931" s="136"/>
      <c r="O47931" s="136"/>
      <c r="T47931" s="136"/>
      <c r="W47931" s="136"/>
      <c r="Z47931" s="136"/>
      <c r="AC47931" s="136"/>
    </row>
    <row r="47932" spans="2:29">
      <c r="B47932" s="136"/>
      <c r="E47932" s="136"/>
      <c r="H47932" s="136"/>
      <c r="K47932" s="136"/>
      <c r="O47932" s="136"/>
      <c r="T47932" s="136"/>
      <c r="W47932" s="136"/>
      <c r="Z47932" s="136"/>
      <c r="AC47932" s="136"/>
    </row>
    <row r="47933" spans="2:29">
      <c r="B47933" s="136"/>
      <c r="E47933" s="136"/>
      <c r="H47933" s="136"/>
      <c r="K47933" s="136"/>
      <c r="O47933" s="136"/>
      <c r="T47933" s="136"/>
      <c r="W47933" s="136"/>
      <c r="Z47933" s="136"/>
      <c r="AC47933" s="136"/>
    </row>
    <row r="47934" spans="2:29">
      <c r="B47934" s="136"/>
      <c r="E47934" s="136"/>
      <c r="H47934" s="136"/>
      <c r="K47934" s="136"/>
      <c r="O47934" s="136"/>
      <c r="T47934" s="136"/>
      <c r="W47934" s="136"/>
      <c r="Z47934" s="136"/>
      <c r="AC47934" s="136"/>
    </row>
    <row r="47935" spans="2:29">
      <c r="B47935" s="136"/>
      <c r="E47935" s="136"/>
      <c r="H47935" s="136"/>
      <c r="K47935" s="136"/>
      <c r="O47935" s="136"/>
      <c r="T47935" s="136"/>
      <c r="W47935" s="136"/>
      <c r="Z47935" s="136"/>
      <c r="AC47935" s="136"/>
    </row>
    <row r="47936" spans="2:29">
      <c r="B47936" s="136"/>
      <c r="E47936" s="136"/>
      <c r="H47936" s="136"/>
      <c r="K47936" s="136"/>
      <c r="O47936" s="136"/>
      <c r="T47936" s="136"/>
      <c r="W47936" s="136"/>
      <c r="Z47936" s="136"/>
      <c r="AC47936" s="136"/>
    </row>
    <row r="47937" spans="2:29">
      <c r="B47937" s="136"/>
      <c r="E47937" s="136"/>
      <c r="H47937" s="136"/>
      <c r="K47937" s="136"/>
      <c r="O47937" s="136"/>
      <c r="T47937" s="136"/>
      <c r="W47937" s="136"/>
      <c r="Z47937" s="136"/>
      <c r="AC47937" s="136"/>
    </row>
    <row r="47938" spans="2:29">
      <c r="B47938" s="136"/>
      <c r="E47938" s="136"/>
      <c r="H47938" s="136"/>
      <c r="K47938" s="136"/>
      <c r="O47938" s="136"/>
      <c r="T47938" s="136"/>
      <c r="W47938" s="136"/>
      <c r="Z47938" s="136"/>
      <c r="AC47938" s="136"/>
    </row>
    <row r="47939" spans="2:29">
      <c r="B47939" s="136"/>
      <c r="E47939" s="136"/>
      <c r="H47939" s="136"/>
      <c r="K47939" s="136"/>
      <c r="O47939" s="136"/>
      <c r="T47939" s="136"/>
      <c r="W47939" s="136"/>
      <c r="Z47939" s="136"/>
      <c r="AC47939" s="136"/>
    </row>
    <row r="47940" spans="2:29">
      <c r="B47940" s="136"/>
      <c r="E47940" s="136"/>
      <c r="H47940" s="136"/>
      <c r="K47940" s="136"/>
      <c r="O47940" s="136"/>
      <c r="T47940" s="136"/>
      <c r="W47940" s="136"/>
      <c r="Z47940" s="136"/>
      <c r="AC47940" s="136"/>
    </row>
    <row r="47941" spans="2:29">
      <c r="B47941" s="136"/>
      <c r="E47941" s="136"/>
      <c r="H47941" s="136"/>
      <c r="K47941" s="136"/>
      <c r="O47941" s="136"/>
      <c r="T47941" s="136"/>
      <c r="W47941" s="136"/>
      <c r="Z47941" s="136"/>
      <c r="AC47941" s="136"/>
    </row>
    <row r="47942" spans="2:29">
      <c r="B47942" s="136"/>
      <c r="E47942" s="136"/>
      <c r="H47942" s="136"/>
      <c r="K47942" s="136"/>
      <c r="O47942" s="136"/>
      <c r="T47942" s="136"/>
      <c r="W47942" s="136"/>
      <c r="Z47942" s="136"/>
      <c r="AC47942" s="136"/>
    </row>
    <row r="47943" spans="2:29">
      <c r="B47943" s="136"/>
      <c r="E47943" s="136"/>
      <c r="H47943" s="136"/>
      <c r="K47943" s="136"/>
      <c r="O47943" s="136"/>
      <c r="T47943" s="136"/>
      <c r="W47943" s="136"/>
      <c r="Z47943" s="136"/>
      <c r="AC47943" s="136"/>
    </row>
    <row r="47944" spans="2:29">
      <c r="B47944" s="136"/>
      <c r="E47944" s="136"/>
      <c r="H47944" s="136"/>
      <c r="K47944" s="136"/>
      <c r="O47944" s="136"/>
      <c r="T47944" s="136"/>
      <c r="W47944" s="136"/>
      <c r="Z47944" s="136"/>
      <c r="AC47944" s="136"/>
    </row>
    <row r="47945" spans="2:29">
      <c r="B47945" s="136"/>
      <c r="E47945" s="136"/>
      <c r="H47945" s="136"/>
      <c r="K47945" s="136"/>
      <c r="O47945" s="136"/>
      <c r="T47945" s="136"/>
      <c r="W47945" s="136"/>
      <c r="Z47945" s="136"/>
      <c r="AC47945" s="136"/>
    </row>
    <row r="47946" spans="2:29">
      <c r="B47946" s="136"/>
      <c r="E47946" s="136"/>
      <c r="H47946" s="136"/>
      <c r="K47946" s="136"/>
      <c r="O47946" s="136"/>
      <c r="T47946" s="136"/>
      <c r="W47946" s="136"/>
      <c r="Z47946" s="136"/>
      <c r="AC47946" s="136"/>
    </row>
    <row r="47947" spans="2:29">
      <c r="B47947" s="136"/>
      <c r="E47947" s="136"/>
      <c r="H47947" s="136"/>
      <c r="K47947" s="136"/>
      <c r="O47947" s="136"/>
      <c r="T47947" s="136"/>
      <c r="W47947" s="136"/>
      <c r="Z47947" s="136"/>
      <c r="AC47947" s="136"/>
    </row>
    <row r="47948" spans="2:29">
      <c r="B47948" s="136"/>
      <c r="E47948" s="136"/>
      <c r="H47948" s="136"/>
      <c r="K47948" s="136"/>
      <c r="O47948" s="136"/>
      <c r="T47948" s="136"/>
      <c r="W47948" s="136"/>
      <c r="Z47948" s="136"/>
      <c r="AC47948" s="136"/>
    </row>
    <row r="47949" spans="2:29">
      <c r="B47949" s="136"/>
      <c r="E47949" s="136"/>
      <c r="H47949" s="136"/>
      <c r="K47949" s="136"/>
      <c r="O47949" s="136"/>
      <c r="T47949" s="136"/>
      <c r="W47949" s="136"/>
      <c r="Z47949" s="136"/>
      <c r="AC47949" s="136"/>
    </row>
    <row r="47950" spans="2:29">
      <c r="B47950" s="136"/>
      <c r="E47950" s="136"/>
      <c r="H47950" s="136"/>
      <c r="K47950" s="136"/>
      <c r="O47950" s="136"/>
      <c r="T47950" s="136"/>
      <c r="W47950" s="136"/>
      <c r="Z47950" s="136"/>
      <c r="AC47950" s="136"/>
    </row>
    <row r="47951" spans="2:29">
      <c r="B47951" s="136"/>
      <c r="E47951" s="136"/>
      <c r="H47951" s="136"/>
      <c r="K47951" s="136"/>
      <c r="O47951" s="136"/>
      <c r="T47951" s="136"/>
      <c r="W47951" s="136"/>
      <c r="Z47951" s="136"/>
      <c r="AC47951" s="136"/>
    </row>
    <row r="47952" spans="2:29">
      <c r="B47952" s="136"/>
      <c r="E47952" s="136"/>
      <c r="H47952" s="136"/>
      <c r="K47952" s="136"/>
      <c r="O47952" s="136"/>
      <c r="T47952" s="136"/>
      <c r="W47952" s="136"/>
      <c r="Z47952" s="136"/>
      <c r="AC47952" s="136"/>
    </row>
    <row r="47953" spans="2:29">
      <c r="B47953" s="136"/>
      <c r="E47953" s="136"/>
      <c r="H47953" s="136"/>
      <c r="K47953" s="136"/>
      <c r="O47953" s="136"/>
      <c r="T47953" s="136"/>
      <c r="W47953" s="136"/>
      <c r="Z47953" s="136"/>
      <c r="AC47953" s="136"/>
    </row>
    <row r="47954" spans="2:29">
      <c r="B47954" s="136"/>
      <c r="E47954" s="136"/>
      <c r="H47954" s="136"/>
      <c r="K47954" s="136"/>
      <c r="O47954" s="136"/>
      <c r="T47954" s="136"/>
      <c r="W47954" s="136"/>
      <c r="Z47954" s="136"/>
      <c r="AC47954" s="136"/>
    </row>
    <row r="47955" spans="2:29">
      <c r="B47955" s="136"/>
      <c r="E47955" s="136"/>
      <c r="H47955" s="136"/>
      <c r="K47955" s="136"/>
      <c r="O47955" s="136"/>
      <c r="T47955" s="136"/>
      <c r="W47955" s="136"/>
      <c r="Z47955" s="136"/>
      <c r="AC47955" s="136"/>
    </row>
    <row r="47956" spans="2:29">
      <c r="B47956" s="136"/>
      <c r="E47956" s="136"/>
      <c r="H47956" s="136"/>
      <c r="K47956" s="136"/>
      <c r="O47956" s="136"/>
      <c r="T47956" s="136"/>
      <c r="W47956" s="136"/>
      <c r="Z47956" s="136"/>
      <c r="AC47956" s="136"/>
    </row>
    <row r="47957" spans="2:29">
      <c r="B47957" s="136"/>
      <c r="E47957" s="136"/>
      <c r="H47957" s="136"/>
      <c r="K47957" s="136"/>
      <c r="O47957" s="136"/>
      <c r="T47957" s="136"/>
      <c r="W47957" s="136"/>
      <c r="Z47957" s="136"/>
      <c r="AC47957" s="136"/>
    </row>
    <row r="47958" spans="2:29">
      <c r="B47958" s="136"/>
      <c r="E47958" s="136"/>
      <c r="H47958" s="136"/>
      <c r="K47958" s="136"/>
      <c r="O47958" s="136"/>
      <c r="T47958" s="136"/>
      <c r="W47958" s="136"/>
      <c r="Z47958" s="136"/>
      <c r="AC47958" s="136"/>
    </row>
    <row r="47959" spans="2:29">
      <c r="B47959" s="136"/>
      <c r="E47959" s="136"/>
      <c r="H47959" s="136"/>
      <c r="K47959" s="136"/>
      <c r="O47959" s="136"/>
      <c r="T47959" s="136"/>
      <c r="W47959" s="136"/>
      <c r="Z47959" s="136"/>
      <c r="AC47959" s="136"/>
    </row>
    <row r="47960" spans="2:29">
      <c r="B47960" s="136"/>
      <c r="E47960" s="136"/>
      <c r="H47960" s="136"/>
      <c r="K47960" s="136"/>
      <c r="O47960" s="136"/>
      <c r="T47960" s="136"/>
      <c r="W47960" s="136"/>
      <c r="Z47960" s="136"/>
      <c r="AC47960" s="136"/>
    </row>
    <row r="47961" spans="2:29">
      <c r="B47961" s="136"/>
      <c r="E47961" s="136"/>
      <c r="H47961" s="136"/>
      <c r="K47961" s="136"/>
      <c r="O47961" s="136"/>
      <c r="T47961" s="136"/>
      <c r="W47961" s="136"/>
      <c r="Z47961" s="136"/>
      <c r="AC47961" s="136"/>
    </row>
    <row r="47962" spans="2:29">
      <c r="B47962" s="136"/>
      <c r="E47962" s="136"/>
      <c r="H47962" s="136"/>
      <c r="K47962" s="136"/>
      <c r="O47962" s="136"/>
      <c r="T47962" s="136"/>
      <c r="W47962" s="136"/>
      <c r="Z47962" s="136"/>
      <c r="AC47962" s="136"/>
    </row>
    <row r="47963" spans="2:29">
      <c r="B47963" s="136"/>
      <c r="E47963" s="136"/>
      <c r="H47963" s="136"/>
      <c r="K47963" s="136"/>
      <c r="O47963" s="136"/>
      <c r="T47963" s="136"/>
      <c r="W47963" s="136"/>
      <c r="Z47963" s="136"/>
      <c r="AC47963" s="136"/>
    </row>
    <row r="47964" spans="2:29">
      <c r="B47964" s="136"/>
      <c r="E47964" s="136"/>
      <c r="H47964" s="136"/>
      <c r="K47964" s="136"/>
      <c r="O47964" s="136"/>
      <c r="T47964" s="136"/>
      <c r="W47964" s="136"/>
      <c r="Z47964" s="136"/>
      <c r="AC47964" s="136"/>
    </row>
    <row r="47965" spans="2:29">
      <c r="B47965" s="136"/>
      <c r="E47965" s="136"/>
      <c r="H47965" s="136"/>
      <c r="K47965" s="136"/>
      <c r="O47965" s="136"/>
      <c r="T47965" s="136"/>
      <c r="W47965" s="136"/>
      <c r="Z47965" s="136"/>
      <c r="AC47965" s="136"/>
    </row>
    <row r="47966" spans="2:29">
      <c r="B47966" s="136"/>
      <c r="E47966" s="136"/>
      <c r="H47966" s="136"/>
      <c r="K47966" s="136"/>
      <c r="O47966" s="136"/>
      <c r="T47966" s="136"/>
      <c r="W47966" s="136"/>
      <c r="Z47966" s="136"/>
      <c r="AC47966" s="136"/>
    </row>
    <row r="47967" spans="2:29">
      <c r="B47967" s="136"/>
      <c r="E47967" s="136"/>
      <c r="H47967" s="136"/>
      <c r="K47967" s="136"/>
      <c r="O47967" s="136"/>
      <c r="T47967" s="136"/>
      <c r="W47967" s="136"/>
      <c r="Z47967" s="136"/>
      <c r="AC47967" s="136"/>
    </row>
    <row r="47968" spans="2:29">
      <c r="B47968" s="136"/>
      <c r="E47968" s="136"/>
      <c r="H47968" s="136"/>
      <c r="K47968" s="136"/>
      <c r="O47968" s="136"/>
      <c r="T47968" s="136"/>
      <c r="W47968" s="136"/>
      <c r="Z47968" s="136"/>
      <c r="AC47968" s="136"/>
    </row>
    <row r="47969" spans="2:29">
      <c r="B47969" s="136"/>
      <c r="E47969" s="136"/>
      <c r="H47969" s="136"/>
      <c r="K47969" s="136"/>
      <c r="O47969" s="136"/>
      <c r="T47969" s="136"/>
      <c r="W47969" s="136"/>
      <c r="Z47969" s="136"/>
      <c r="AC47969" s="136"/>
    </row>
    <row r="47970" spans="2:29">
      <c r="B47970" s="136"/>
      <c r="E47970" s="136"/>
      <c r="H47970" s="136"/>
      <c r="K47970" s="136"/>
      <c r="O47970" s="136"/>
      <c r="T47970" s="136"/>
      <c r="W47970" s="136"/>
      <c r="Z47970" s="136"/>
      <c r="AC47970" s="136"/>
    </row>
    <row r="47971" spans="2:29">
      <c r="B47971" s="136"/>
      <c r="E47971" s="136"/>
      <c r="H47971" s="136"/>
      <c r="K47971" s="136"/>
      <c r="O47971" s="136"/>
      <c r="T47971" s="136"/>
      <c r="W47971" s="136"/>
      <c r="Z47971" s="136"/>
      <c r="AC47971" s="136"/>
    </row>
    <row r="47972" spans="2:29">
      <c r="B47972" s="136"/>
      <c r="E47972" s="136"/>
      <c r="H47972" s="136"/>
      <c r="K47972" s="136"/>
      <c r="O47972" s="136"/>
      <c r="T47972" s="136"/>
      <c r="W47972" s="136"/>
      <c r="Z47972" s="136"/>
      <c r="AC47972" s="136"/>
    </row>
    <row r="47973" spans="2:29">
      <c r="B47973" s="136"/>
      <c r="E47973" s="136"/>
      <c r="H47973" s="136"/>
      <c r="K47973" s="136"/>
      <c r="O47973" s="136"/>
      <c r="T47973" s="136"/>
      <c r="W47973" s="136"/>
      <c r="Z47973" s="136"/>
      <c r="AC47973" s="136"/>
    </row>
    <row r="47974" spans="2:29">
      <c r="B47974" s="136"/>
      <c r="E47974" s="136"/>
      <c r="H47974" s="136"/>
      <c r="K47974" s="136"/>
      <c r="O47974" s="136"/>
      <c r="T47974" s="136"/>
      <c r="W47974" s="136"/>
      <c r="Z47974" s="136"/>
      <c r="AC47974" s="136"/>
    </row>
    <row r="47975" spans="2:29">
      <c r="B47975" s="136"/>
      <c r="E47975" s="136"/>
      <c r="H47975" s="136"/>
      <c r="K47975" s="136"/>
      <c r="O47975" s="136"/>
      <c r="T47975" s="136"/>
      <c r="W47975" s="136"/>
      <c r="Z47975" s="136"/>
      <c r="AC47975" s="136"/>
    </row>
    <row r="47976" spans="2:29">
      <c r="B47976" s="136"/>
      <c r="E47976" s="136"/>
      <c r="H47976" s="136"/>
      <c r="K47976" s="136"/>
      <c r="O47976" s="136"/>
      <c r="T47976" s="136"/>
      <c r="W47976" s="136"/>
      <c r="Z47976" s="136"/>
      <c r="AC47976" s="136"/>
    </row>
    <row r="47977" spans="2:29">
      <c r="B47977" s="136"/>
      <c r="E47977" s="136"/>
      <c r="H47977" s="136"/>
      <c r="K47977" s="136"/>
      <c r="O47977" s="136"/>
      <c r="T47977" s="136"/>
      <c r="W47977" s="136"/>
      <c r="Z47977" s="136"/>
      <c r="AC47977" s="136"/>
    </row>
    <row r="47978" spans="2:29">
      <c r="B47978" s="136"/>
      <c r="E47978" s="136"/>
      <c r="H47978" s="136"/>
      <c r="K47978" s="136"/>
      <c r="O47978" s="136"/>
      <c r="T47978" s="136"/>
      <c r="W47978" s="136"/>
      <c r="Z47978" s="136"/>
      <c r="AC47978" s="136"/>
    </row>
    <row r="47979" spans="2:29">
      <c r="B47979" s="136"/>
      <c r="E47979" s="136"/>
      <c r="H47979" s="136"/>
      <c r="K47979" s="136"/>
      <c r="O47979" s="136"/>
      <c r="T47979" s="136"/>
      <c r="W47979" s="136"/>
      <c r="Z47979" s="136"/>
      <c r="AC47979" s="136"/>
    </row>
    <row r="47980" spans="2:29">
      <c r="B47980" s="136"/>
      <c r="E47980" s="136"/>
      <c r="H47980" s="136"/>
      <c r="K47980" s="136"/>
      <c r="O47980" s="136"/>
      <c r="T47980" s="136"/>
      <c r="W47980" s="136"/>
      <c r="Z47980" s="136"/>
      <c r="AC47980" s="136"/>
    </row>
    <row r="47981" spans="2:29">
      <c r="B47981" s="136"/>
      <c r="E47981" s="136"/>
      <c r="H47981" s="136"/>
      <c r="K47981" s="136"/>
      <c r="O47981" s="136"/>
      <c r="T47981" s="136"/>
      <c r="W47981" s="136"/>
      <c r="Z47981" s="136"/>
      <c r="AC47981" s="136"/>
    </row>
    <row r="47982" spans="2:29">
      <c r="B47982" s="136"/>
      <c r="E47982" s="136"/>
      <c r="H47982" s="136"/>
      <c r="K47982" s="136"/>
      <c r="O47982" s="136"/>
      <c r="T47982" s="136"/>
      <c r="W47982" s="136"/>
      <c r="Z47982" s="136"/>
      <c r="AC47982" s="136"/>
    </row>
    <row r="47983" spans="2:29">
      <c r="B47983" s="136"/>
      <c r="E47983" s="136"/>
      <c r="H47983" s="136"/>
      <c r="K47983" s="136"/>
      <c r="O47983" s="136"/>
      <c r="T47983" s="136"/>
      <c r="W47983" s="136"/>
      <c r="Z47983" s="136"/>
      <c r="AC47983" s="136"/>
    </row>
    <row r="47984" spans="2:29">
      <c r="B47984" s="136"/>
      <c r="E47984" s="136"/>
      <c r="H47984" s="136"/>
      <c r="K47984" s="136"/>
      <c r="O47984" s="136"/>
      <c r="T47984" s="136"/>
      <c r="W47984" s="136"/>
      <c r="Z47984" s="136"/>
      <c r="AC47984" s="136"/>
    </row>
    <row r="47985" spans="2:29">
      <c r="B47985" s="136"/>
      <c r="E47985" s="136"/>
      <c r="H47985" s="136"/>
      <c r="K47985" s="136"/>
      <c r="O47985" s="136"/>
      <c r="T47985" s="136"/>
      <c r="W47985" s="136"/>
      <c r="Z47985" s="136"/>
      <c r="AC47985" s="136"/>
    </row>
    <row r="47986" spans="2:29">
      <c r="B47986" s="136"/>
      <c r="E47986" s="136"/>
      <c r="H47986" s="136"/>
      <c r="K47986" s="136"/>
      <c r="O47986" s="136"/>
      <c r="T47986" s="136"/>
      <c r="W47986" s="136"/>
      <c r="Z47986" s="136"/>
      <c r="AC47986" s="136"/>
    </row>
    <row r="47987" spans="2:29">
      <c r="B47987" s="136"/>
      <c r="E47987" s="136"/>
      <c r="H47987" s="136"/>
      <c r="K47987" s="136"/>
      <c r="O47987" s="136"/>
      <c r="T47987" s="136"/>
      <c r="W47987" s="136"/>
      <c r="Z47987" s="136"/>
      <c r="AC47987" s="136"/>
    </row>
    <row r="47988" spans="2:29">
      <c r="B47988" s="136"/>
      <c r="E47988" s="136"/>
      <c r="H47988" s="136"/>
      <c r="K47988" s="136"/>
      <c r="O47988" s="136"/>
      <c r="T47988" s="136"/>
      <c r="W47988" s="136"/>
      <c r="Z47988" s="136"/>
      <c r="AC47988" s="136"/>
    </row>
    <row r="47989" spans="2:29">
      <c r="B47989" s="136"/>
      <c r="E47989" s="136"/>
      <c r="H47989" s="136"/>
      <c r="K47989" s="136"/>
      <c r="O47989" s="136"/>
      <c r="T47989" s="136"/>
      <c r="W47989" s="136"/>
      <c r="Z47989" s="136"/>
      <c r="AC47989" s="136"/>
    </row>
    <row r="47990" spans="2:29">
      <c r="B47990" s="136"/>
      <c r="E47990" s="136"/>
      <c r="H47990" s="136"/>
      <c r="K47990" s="136"/>
      <c r="O47990" s="136"/>
      <c r="T47990" s="136"/>
      <c r="W47990" s="136"/>
      <c r="Z47990" s="136"/>
      <c r="AC47990" s="136"/>
    </row>
    <row r="47991" spans="2:29">
      <c r="B47991" s="136"/>
      <c r="E47991" s="136"/>
      <c r="H47991" s="136"/>
      <c r="K47991" s="136"/>
      <c r="O47991" s="136"/>
      <c r="T47991" s="136"/>
      <c r="W47991" s="136"/>
      <c r="Z47991" s="136"/>
      <c r="AC47991" s="136"/>
    </row>
    <row r="47992" spans="2:29">
      <c r="B47992" s="136"/>
      <c r="E47992" s="136"/>
      <c r="H47992" s="136"/>
      <c r="K47992" s="136"/>
      <c r="O47992" s="136"/>
      <c r="T47992" s="136"/>
      <c r="W47992" s="136"/>
      <c r="Z47992" s="136"/>
      <c r="AC47992" s="136"/>
    </row>
    <row r="47993" spans="2:29">
      <c r="B47993" s="136"/>
      <c r="E47993" s="136"/>
      <c r="H47993" s="136"/>
      <c r="K47993" s="136"/>
      <c r="O47993" s="136"/>
      <c r="T47993" s="136"/>
      <c r="W47993" s="136"/>
      <c r="Z47993" s="136"/>
      <c r="AC47993" s="136"/>
    </row>
    <row r="47994" spans="2:29">
      <c r="B47994" s="136"/>
      <c r="E47994" s="136"/>
      <c r="H47994" s="136"/>
      <c r="K47994" s="136"/>
      <c r="O47994" s="136"/>
      <c r="T47994" s="136"/>
      <c r="W47994" s="136"/>
      <c r="Z47994" s="136"/>
      <c r="AC47994" s="136"/>
    </row>
    <row r="47995" spans="2:29">
      <c r="B47995" s="136"/>
      <c r="E47995" s="136"/>
      <c r="H47995" s="136"/>
      <c r="K47995" s="136"/>
      <c r="O47995" s="136"/>
      <c r="T47995" s="136"/>
      <c r="W47995" s="136"/>
      <c r="Z47995" s="136"/>
      <c r="AC47995" s="136"/>
    </row>
    <row r="47996" spans="2:29">
      <c r="B47996" s="136"/>
      <c r="E47996" s="136"/>
      <c r="H47996" s="136"/>
      <c r="K47996" s="136"/>
      <c r="O47996" s="136"/>
      <c r="T47996" s="136"/>
      <c r="W47996" s="136"/>
      <c r="Z47996" s="136"/>
      <c r="AC47996" s="136"/>
    </row>
    <row r="47997" spans="2:29">
      <c r="B47997" s="136"/>
      <c r="E47997" s="136"/>
      <c r="H47997" s="136"/>
      <c r="K47997" s="136"/>
      <c r="O47997" s="136"/>
      <c r="T47997" s="136"/>
      <c r="W47997" s="136"/>
      <c r="Z47997" s="136"/>
      <c r="AC47997" s="136"/>
    </row>
    <row r="47998" spans="2:29">
      <c r="B47998" s="136"/>
      <c r="E47998" s="136"/>
      <c r="H47998" s="136"/>
      <c r="K47998" s="136"/>
      <c r="O47998" s="136"/>
      <c r="T47998" s="136"/>
      <c r="W47998" s="136"/>
      <c r="Z47998" s="136"/>
      <c r="AC47998" s="136"/>
    </row>
    <row r="47999" spans="2:29">
      <c r="B47999" s="136"/>
      <c r="E47999" s="136"/>
      <c r="H47999" s="136"/>
      <c r="K47999" s="136"/>
      <c r="O47999" s="136"/>
      <c r="T47999" s="136"/>
      <c r="W47999" s="136"/>
      <c r="Z47999" s="136"/>
      <c r="AC47999" s="136"/>
    </row>
    <row r="48000" spans="2:29">
      <c r="B48000" s="136"/>
      <c r="E48000" s="136"/>
      <c r="H48000" s="136"/>
      <c r="K48000" s="136"/>
      <c r="O48000" s="136"/>
      <c r="T48000" s="136"/>
      <c r="W48000" s="136"/>
      <c r="Z48000" s="136"/>
      <c r="AC48000" s="136"/>
    </row>
    <row r="48001" spans="2:29">
      <c r="B48001" s="136"/>
      <c r="E48001" s="136"/>
      <c r="H48001" s="136"/>
      <c r="K48001" s="136"/>
      <c r="O48001" s="136"/>
      <c r="T48001" s="136"/>
      <c r="W48001" s="136"/>
      <c r="Z48001" s="136"/>
      <c r="AC48001" s="136"/>
    </row>
    <row r="48002" spans="2:29">
      <c r="B48002" s="136"/>
      <c r="E48002" s="136"/>
      <c r="H48002" s="136"/>
      <c r="K48002" s="136"/>
      <c r="O48002" s="136"/>
      <c r="T48002" s="136"/>
      <c r="W48002" s="136"/>
      <c r="Z48002" s="136"/>
      <c r="AC48002" s="136"/>
    </row>
    <row r="48003" spans="2:29">
      <c r="B48003" s="136"/>
      <c r="E48003" s="136"/>
      <c r="H48003" s="136"/>
      <c r="K48003" s="136"/>
      <c r="O48003" s="136"/>
      <c r="T48003" s="136"/>
      <c r="W48003" s="136"/>
      <c r="Z48003" s="136"/>
      <c r="AC48003" s="136"/>
    </row>
    <row r="48004" spans="2:29">
      <c r="B48004" s="136"/>
      <c r="E48004" s="136"/>
      <c r="H48004" s="136"/>
      <c r="K48004" s="136"/>
      <c r="O48004" s="136"/>
      <c r="T48004" s="136"/>
      <c r="W48004" s="136"/>
      <c r="Z48004" s="136"/>
      <c r="AC48004" s="136"/>
    </row>
    <row r="48005" spans="2:29">
      <c r="B48005" s="136"/>
      <c r="E48005" s="136"/>
      <c r="H48005" s="136"/>
      <c r="K48005" s="136"/>
      <c r="O48005" s="136"/>
      <c r="T48005" s="136"/>
      <c r="W48005" s="136"/>
      <c r="Z48005" s="136"/>
      <c r="AC48005" s="136"/>
    </row>
    <row r="48006" spans="2:29">
      <c r="B48006" s="136"/>
      <c r="E48006" s="136"/>
      <c r="H48006" s="136"/>
      <c r="K48006" s="136"/>
      <c r="O48006" s="136"/>
      <c r="T48006" s="136"/>
      <c r="W48006" s="136"/>
      <c r="Z48006" s="136"/>
      <c r="AC48006" s="136"/>
    </row>
    <row r="48007" spans="2:29">
      <c r="B48007" s="136"/>
      <c r="E48007" s="136"/>
      <c r="H48007" s="136"/>
      <c r="K48007" s="136"/>
      <c r="O48007" s="136"/>
      <c r="T48007" s="136"/>
      <c r="W48007" s="136"/>
      <c r="Z48007" s="136"/>
      <c r="AC48007" s="136"/>
    </row>
    <row r="48008" spans="2:29">
      <c r="B48008" s="136"/>
      <c r="E48008" s="136"/>
      <c r="H48008" s="136"/>
      <c r="K48008" s="136"/>
      <c r="O48008" s="136"/>
      <c r="T48008" s="136"/>
      <c r="W48008" s="136"/>
      <c r="Z48008" s="136"/>
      <c r="AC48008" s="136"/>
    </row>
    <row r="48009" spans="2:29">
      <c r="B48009" s="136"/>
      <c r="E48009" s="136"/>
      <c r="H48009" s="136"/>
      <c r="K48009" s="136"/>
      <c r="O48009" s="136"/>
      <c r="T48009" s="136"/>
      <c r="W48009" s="136"/>
      <c r="Z48009" s="136"/>
      <c r="AC48009" s="136"/>
    </row>
    <row r="48010" spans="2:29">
      <c r="B48010" s="136"/>
      <c r="E48010" s="136"/>
      <c r="H48010" s="136"/>
      <c r="K48010" s="136"/>
      <c r="O48010" s="136"/>
      <c r="T48010" s="136"/>
      <c r="W48010" s="136"/>
      <c r="Z48010" s="136"/>
      <c r="AC48010" s="136"/>
    </row>
    <row r="48011" spans="2:29">
      <c r="B48011" s="136"/>
      <c r="E48011" s="136"/>
      <c r="H48011" s="136"/>
      <c r="K48011" s="136"/>
      <c r="O48011" s="136"/>
      <c r="T48011" s="136"/>
      <c r="W48011" s="136"/>
      <c r="Z48011" s="136"/>
      <c r="AC48011" s="136"/>
    </row>
    <row r="48012" spans="2:29">
      <c r="B48012" s="136"/>
      <c r="E48012" s="136"/>
      <c r="H48012" s="136"/>
      <c r="K48012" s="136"/>
      <c r="O48012" s="136"/>
      <c r="T48012" s="136"/>
      <c r="W48012" s="136"/>
      <c r="Z48012" s="136"/>
      <c r="AC48012" s="136"/>
    </row>
    <row r="48013" spans="2:29">
      <c r="B48013" s="136"/>
      <c r="E48013" s="136"/>
      <c r="H48013" s="136"/>
      <c r="K48013" s="136"/>
      <c r="O48013" s="136"/>
      <c r="T48013" s="136"/>
      <c r="W48013" s="136"/>
      <c r="Z48013" s="136"/>
      <c r="AC48013" s="136"/>
    </row>
    <row r="48014" spans="2:29">
      <c r="B48014" s="136"/>
      <c r="E48014" s="136"/>
      <c r="H48014" s="136"/>
      <c r="K48014" s="136"/>
      <c r="O48014" s="136"/>
      <c r="T48014" s="136"/>
      <c r="W48014" s="136"/>
      <c r="Z48014" s="136"/>
      <c r="AC48014" s="136"/>
    </row>
    <row r="48015" spans="2:29">
      <c r="B48015" s="136"/>
      <c r="E48015" s="136"/>
      <c r="H48015" s="136"/>
      <c r="K48015" s="136"/>
      <c r="O48015" s="136"/>
      <c r="T48015" s="136"/>
      <c r="W48015" s="136"/>
      <c r="Z48015" s="136"/>
      <c r="AC48015" s="136"/>
    </row>
    <row r="48016" spans="2:29">
      <c r="B48016" s="136"/>
      <c r="E48016" s="136"/>
      <c r="H48016" s="136"/>
      <c r="K48016" s="136"/>
      <c r="O48016" s="136"/>
      <c r="T48016" s="136"/>
      <c r="W48016" s="136"/>
      <c r="Z48016" s="136"/>
      <c r="AC48016" s="136"/>
    </row>
    <row r="48017" spans="2:29">
      <c r="B48017" s="136"/>
      <c r="E48017" s="136"/>
      <c r="H48017" s="136"/>
      <c r="K48017" s="136"/>
      <c r="O48017" s="136"/>
      <c r="T48017" s="136"/>
      <c r="W48017" s="136"/>
      <c r="Z48017" s="136"/>
      <c r="AC48017" s="136"/>
    </row>
    <row r="48018" spans="2:29">
      <c r="B48018" s="136"/>
      <c r="E48018" s="136"/>
      <c r="H48018" s="136"/>
      <c r="K48018" s="136"/>
      <c r="O48018" s="136"/>
      <c r="T48018" s="136"/>
      <c r="W48018" s="136"/>
      <c r="Z48018" s="136"/>
      <c r="AC48018" s="136"/>
    </row>
    <row r="48019" spans="2:29">
      <c r="B48019" s="136"/>
      <c r="E48019" s="136"/>
      <c r="H48019" s="136"/>
      <c r="K48019" s="136"/>
      <c r="O48019" s="136"/>
      <c r="T48019" s="136"/>
      <c r="W48019" s="136"/>
      <c r="Z48019" s="136"/>
      <c r="AC48019" s="136"/>
    </row>
    <row r="48020" spans="2:29">
      <c r="B48020" s="136"/>
      <c r="E48020" s="136"/>
      <c r="H48020" s="136"/>
      <c r="K48020" s="136"/>
      <c r="O48020" s="136"/>
      <c r="T48020" s="136"/>
      <c r="W48020" s="136"/>
      <c r="Z48020" s="136"/>
      <c r="AC48020" s="136"/>
    </row>
    <row r="48021" spans="2:29">
      <c r="B48021" s="136"/>
      <c r="E48021" s="136"/>
      <c r="H48021" s="136"/>
      <c r="K48021" s="136"/>
      <c r="O48021" s="136"/>
      <c r="T48021" s="136"/>
      <c r="W48021" s="136"/>
      <c r="Z48021" s="136"/>
      <c r="AC48021" s="136"/>
    </row>
    <row r="48022" spans="2:29">
      <c r="B48022" s="136"/>
      <c r="E48022" s="136"/>
      <c r="H48022" s="136"/>
      <c r="K48022" s="136"/>
      <c r="O48022" s="136"/>
      <c r="T48022" s="136"/>
      <c r="W48022" s="136"/>
      <c r="Z48022" s="136"/>
      <c r="AC48022" s="136"/>
    </row>
    <row r="48023" spans="2:29">
      <c r="B48023" s="136"/>
      <c r="E48023" s="136"/>
      <c r="H48023" s="136"/>
      <c r="K48023" s="136"/>
      <c r="O48023" s="136"/>
      <c r="T48023" s="136"/>
      <c r="W48023" s="136"/>
      <c r="Z48023" s="136"/>
      <c r="AC48023" s="136"/>
    </row>
    <row r="48024" spans="2:29">
      <c r="B48024" s="136"/>
      <c r="E48024" s="136"/>
      <c r="H48024" s="136"/>
      <c r="K48024" s="136"/>
      <c r="O48024" s="136"/>
      <c r="T48024" s="136"/>
      <c r="W48024" s="136"/>
      <c r="Z48024" s="136"/>
      <c r="AC48024" s="136"/>
    </row>
    <row r="48025" spans="2:29">
      <c r="B48025" s="136"/>
      <c r="E48025" s="136"/>
      <c r="H48025" s="136"/>
      <c r="K48025" s="136"/>
      <c r="O48025" s="136"/>
      <c r="T48025" s="136"/>
      <c r="W48025" s="136"/>
      <c r="Z48025" s="136"/>
      <c r="AC48025" s="136"/>
    </row>
    <row r="48026" spans="2:29">
      <c r="B48026" s="136"/>
      <c r="E48026" s="136"/>
      <c r="H48026" s="136"/>
      <c r="K48026" s="136"/>
      <c r="O48026" s="136"/>
      <c r="T48026" s="136"/>
      <c r="W48026" s="136"/>
      <c r="Z48026" s="136"/>
      <c r="AC48026" s="136"/>
    </row>
    <row r="48027" spans="2:29">
      <c r="B48027" s="136"/>
      <c r="E48027" s="136"/>
      <c r="H48027" s="136"/>
      <c r="K48027" s="136"/>
      <c r="O48027" s="136"/>
      <c r="T48027" s="136"/>
      <c r="W48027" s="136"/>
      <c r="Z48027" s="136"/>
      <c r="AC48027" s="136"/>
    </row>
    <row r="48028" spans="2:29">
      <c r="B48028" s="136"/>
      <c r="E48028" s="136"/>
      <c r="H48028" s="136"/>
      <c r="K48028" s="136"/>
      <c r="O48028" s="136"/>
      <c r="T48028" s="136"/>
      <c r="W48028" s="136"/>
      <c r="Z48028" s="136"/>
      <c r="AC48028" s="136"/>
    </row>
    <row r="48029" spans="2:29">
      <c r="B48029" s="136"/>
      <c r="E48029" s="136"/>
      <c r="H48029" s="136"/>
      <c r="K48029" s="136"/>
      <c r="O48029" s="136"/>
      <c r="T48029" s="136"/>
      <c r="W48029" s="136"/>
      <c r="Z48029" s="136"/>
      <c r="AC48029" s="136"/>
    </row>
    <row r="48030" spans="2:29">
      <c r="B48030" s="136"/>
      <c r="E48030" s="136"/>
      <c r="H48030" s="136"/>
      <c r="K48030" s="136"/>
      <c r="O48030" s="136"/>
      <c r="T48030" s="136"/>
      <c r="W48030" s="136"/>
      <c r="Z48030" s="136"/>
      <c r="AC48030" s="136"/>
    </row>
    <row r="48031" spans="2:29">
      <c r="B48031" s="136"/>
      <c r="E48031" s="136"/>
      <c r="H48031" s="136"/>
      <c r="K48031" s="136"/>
      <c r="O48031" s="136"/>
      <c r="T48031" s="136"/>
      <c r="W48031" s="136"/>
      <c r="Z48031" s="136"/>
      <c r="AC48031" s="136"/>
    </row>
    <row r="48032" spans="2:29">
      <c r="B48032" s="136"/>
      <c r="E48032" s="136"/>
      <c r="H48032" s="136"/>
      <c r="K48032" s="136"/>
      <c r="O48032" s="136"/>
      <c r="T48032" s="136"/>
      <c r="W48032" s="136"/>
      <c r="Z48032" s="136"/>
      <c r="AC48032" s="136"/>
    </row>
    <row r="48033" spans="2:29">
      <c r="B48033" s="136"/>
      <c r="E48033" s="136"/>
      <c r="H48033" s="136"/>
      <c r="K48033" s="136"/>
      <c r="O48033" s="136"/>
      <c r="T48033" s="136"/>
      <c r="W48033" s="136"/>
      <c r="Z48033" s="136"/>
      <c r="AC48033" s="136"/>
    </row>
    <row r="48034" spans="2:29">
      <c r="B48034" s="136"/>
      <c r="E48034" s="136"/>
      <c r="H48034" s="136"/>
      <c r="K48034" s="136"/>
      <c r="O48034" s="136"/>
      <c r="T48034" s="136"/>
      <c r="W48034" s="136"/>
      <c r="Z48034" s="136"/>
      <c r="AC48034" s="136"/>
    </row>
    <row r="48035" spans="2:29">
      <c r="B48035" s="136"/>
      <c r="E48035" s="136"/>
      <c r="H48035" s="136"/>
      <c r="K48035" s="136"/>
      <c r="O48035" s="136"/>
      <c r="T48035" s="136"/>
      <c r="W48035" s="136"/>
      <c r="Z48035" s="136"/>
      <c r="AC48035" s="136"/>
    </row>
    <row r="48036" spans="2:29">
      <c r="B48036" s="136"/>
      <c r="E48036" s="136"/>
      <c r="H48036" s="136"/>
      <c r="K48036" s="136"/>
      <c r="O48036" s="136"/>
      <c r="T48036" s="136"/>
      <c r="W48036" s="136"/>
      <c r="Z48036" s="136"/>
      <c r="AC48036" s="136"/>
    </row>
    <row r="48037" spans="2:29">
      <c r="B48037" s="136"/>
      <c r="E48037" s="136"/>
      <c r="H48037" s="136"/>
      <c r="K48037" s="136"/>
      <c r="O48037" s="136"/>
      <c r="T48037" s="136"/>
      <c r="W48037" s="136"/>
      <c r="Z48037" s="136"/>
      <c r="AC48037" s="136"/>
    </row>
    <row r="48038" spans="2:29">
      <c r="B48038" s="136"/>
      <c r="E48038" s="136"/>
      <c r="H48038" s="136"/>
      <c r="K48038" s="136"/>
      <c r="O48038" s="136"/>
      <c r="T48038" s="136"/>
      <c r="W48038" s="136"/>
      <c r="Z48038" s="136"/>
      <c r="AC48038" s="136"/>
    </row>
    <row r="48039" spans="2:29">
      <c r="B48039" s="136"/>
      <c r="E48039" s="136"/>
      <c r="H48039" s="136"/>
      <c r="K48039" s="136"/>
      <c r="O48039" s="136"/>
      <c r="T48039" s="136"/>
      <c r="W48039" s="136"/>
      <c r="Z48039" s="136"/>
      <c r="AC48039" s="136"/>
    </row>
    <row r="48040" spans="2:29">
      <c r="B48040" s="136"/>
      <c r="E48040" s="136"/>
      <c r="H48040" s="136"/>
      <c r="K48040" s="136"/>
      <c r="O48040" s="136"/>
      <c r="T48040" s="136"/>
      <c r="W48040" s="136"/>
      <c r="Z48040" s="136"/>
      <c r="AC48040" s="136"/>
    </row>
    <row r="48041" spans="2:29">
      <c r="B48041" s="136"/>
      <c r="E48041" s="136"/>
      <c r="H48041" s="136"/>
      <c r="K48041" s="136"/>
      <c r="O48041" s="136"/>
      <c r="T48041" s="136"/>
      <c r="W48041" s="136"/>
      <c r="Z48041" s="136"/>
      <c r="AC48041" s="136"/>
    </row>
    <row r="48042" spans="2:29">
      <c r="B48042" s="136"/>
      <c r="E48042" s="136"/>
      <c r="H48042" s="136"/>
      <c r="K48042" s="136"/>
      <c r="O48042" s="136"/>
      <c r="T48042" s="136"/>
      <c r="W48042" s="136"/>
      <c r="Z48042" s="136"/>
      <c r="AC48042" s="136"/>
    </row>
    <row r="48043" spans="2:29">
      <c r="B48043" s="136"/>
      <c r="E48043" s="136"/>
      <c r="H48043" s="136"/>
      <c r="K48043" s="136"/>
      <c r="O48043" s="136"/>
      <c r="T48043" s="136"/>
      <c r="W48043" s="136"/>
      <c r="Z48043" s="136"/>
      <c r="AC48043" s="136"/>
    </row>
    <row r="48044" spans="2:29">
      <c r="B48044" s="136"/>
      <c r="E48044" s="136"/>
      <c r="H48044" s="136"/>
      <c r="K48044" s="136"/>
      <c r="O48044" s="136"/>
      <c r="T48044" s="136"/>
      <c r="W48044" s="136"/>
      <c r="Z48044" s="136"/>
      <c r="AC48044" s="136"/>
    </row>
    <row r="48045" spans="2:29">
      <c r="B48045" s="136"/>
      <c r="E48045" s="136"/>
      <c r="H48045" s="136"/>
      <c r="K48045" s="136"/>
      <c r="O48045" s="136"/>
      <c r="T48045" s="136"/>
      <c r="W48045" s="136"/>
      <c r="Z48045" s="136"/>
      <c r="AC48045" s="136"/>
    </row>
    <row r="48046" spans="2:29">
      <c r="B48046" s="136"/>
      <c r="E48046" s="136"/>
      <c r="H48046" s="136"/>
      <c r="K48046" s="136"/>
      <c r="O48046" s="136"/>
      <c r="T48046" s="136"/>
      <c r="W48046" s="136"/>
      <c r="Z48046" s="136"/>
      <c r="AC48046" s="136"/>
    </row>
    <row r="48047" spans="2:29">
      <c r="B48047" s="136"/>
      <c r="E48047" s="136"/>
      <c r="H48047" s="136"/>
      <c r="K48047" s="136"/>
      <c r="O48047" s="136"/>
      <c r="T48047" s="136"/>
      <c r="W48047" s="136"/>
      <c r="Z48047" s="136"/>
      <c r="AC48047" s="136"/>
    </row>
    <row r="48048" spans="2:29">
      <c r="B48048" s="136"/>
      <c r="E48048" s="136"/>
      <c r="H48048" s="136"/>
      <c r="K48048" s="136"/>
      <c r="O48048" s="136"/>
      <c r="T48048" s="136"/>
      <c r="W48048" s="136"/>
      <c r="Z48048" s="136"/>
      <c r="AC48048" s="136"/>
    </row>
    <row r="48049" spans="2:29">
      <c r="B48049" s="136"/>
      <c r="E48049" s="136"/>
      <c r="H48049" s="136"/>
      <c r="K48049" s="136"/>
      <c r="O48049" s="136"/>
      <c r="T48049" s="136"/>
      <c r="W48049" s="136"/>
      <c r="Z48049" s="136"/>
      <c r="AC48049" s="136"/>
    </row>
    <row r="48050" spans="2:29">
      <c r="B48050" s="136"/>
      <c r="E48050" s="136"/>
      <c r="H48050" s="136"/>
      <c r="K48050" s="136"/>
      <c r="O48050" s="136"/>
      <c r="T48050" s="136"/>
      <c r="W48050" s="136"/>
      <c r="Z48050" s="136"/>
      <c r="AC48050" s="136"/>
    </row>
    <row r="48051" spans="2:29">
      <c r="B48051" s="136"/>
      <c r="E48051" s="136"/>
      <c r="H48051" s="136"/>
      <c r="K48051" s="136"/>
      <c r="O48051" s="136"/>
      <c r="T48051" s="136"/>
      <c r="W48051" s="136"/>
      <c r="Z48051" s="136"/>
      <c r="AC48051" s="136"/>
    </row>
    <row r="48052" spans="2:29">
      <c r="B48052" s="136"/>
      <c r="E48052" s="136"/>
      <c r="H48052" s="136"/>
      <c r="K48052" s="136"/>
      <c r="O48052" s="136"/>
      <c r="T48052" s="136"/>
      <c r="W48052" s="136"/>
      <c r="Z48052" s="136"/>
      <c r="AC48052" s="136"/>
    </row>
    <row r="48053" spans="2:29">
      <c r="B48053" s="136"/>
      <c r="E48053" s="136"/>
      <c r="H48053" s="136"/>
      <c r="K48053" s="136"/>
      <c r="O48053" s="136"/>
      <c r="T48053" s="136"/>
      <c r="W48053" s="136"/>
      <c r="Z48053" s="136"/>
      <c r="AC48053" s="136"/>
    </row>
    <row r="48054" spans="2:29">
      <c r="B48054" s="136"/>
      <c r="E48054" s="136"/>
      <c r="H48054" s="136"/>
      <c r="K48054" s="136"/>
      <c r="O48054" s="136"/>
      <c r="T48054" s="136"/>
      <c r="W48054" s="136"/>
      <c r="Z48054" s="136"/>
      <c r="AC48054" s="136"/>
    </row>
    <row r="48055" spans="2:29">
      <c r="B48055" s="136"/>
      <c r="E48055" s="136"/>
      <c r="H48055" s="136"/>
      <c r="K48055" s="136"/>
      <c r="O48055" s="136"/>
      <c r="T48055" s="136"/>
      <c r="W48055" s="136"/>
      <c r="Z48055" s="136"/>
      <c r="AC48055" s="136"/>
    </row>
    <row r="48056" spans="2:29">
      <c r="B48056" s="136"/>
      <c r="E48056" s="136"/>
      <c r="H48056" s="136"/>
      <c r="K48056" s="136"/>
      <c r="O48056" s="136"/>
      <c r="T48056" s="136"/>
      <c r="W48056" s="136"/>
      <c r="Z48056" s="136"/>
      <c r="AC48056" s="136"/>
    </row>
    <row r="48057" spans="2:29">
      <c r="B48057" s="136"/>
      <c r="E48057" s="136"/>
      <c r="H48057" s="136"/>
      <c r="K48057" s="136"/>
      <c r="O48057" s="136"/>
      <c r="T48057" s="136"/>
      <c r="W48057" s="136"/>
      <c r="Z48057" s="136"/>
      <c r="AC48057" s="136"/>
    </row>
    <row r="48058" spans="2:29">
      <c r="B48058" s="136"/>
      <c r="E48058" s="136"/>
      <c r="H48058" s="136"/>
      <c r="K48058" s="136"/>
      <c r="O48058" s="136"/>
      <c r="T48058" s="136"/>
      <c r="W48058" s="136"/>
      <c r="Z48058" s="136"/>
      <c r="AC48058" s="136"/>
    </row>
    <row r="48059" spans="2:29">
      <c r="B48059" s="136"/>
      <c r="E48059" s="136"/>
      <c r="H48059" s="136"/>
      <c r="K48059" s="136"/>
      <c r="O48059" s="136"/>
      <c r="T48059" s="136"/>
      <c r="W48059" s="136"/>
      <c r="Z48059" s="136"/>
      <c r="AC48059" s="136"/>
    </row>
    <row r="48060" spans="2:29">
      <c r="B48060" s="136"/>
      <c r="E48060" s="136"/>
      <c r="H48060" s="136"/>
      <c r="K48060" s="136"/>
      <c r="O48060" s="136"/>
      <c r="T48060" s="136"/>
      <c r="W48060" s="136"/>
      <c r="Z48060" s="136"/>
      <c r="AC48060" s="136"/>
    </row>
    <row r="48061" spans="2:29">
      <c r="B48061" s="136"/>
      <c r="E48061" s="136"/>
      <c r="H48061" s="136"/>
      <c r="K48061" s="136"/>
      <c r="O48061" s="136"/>
      <c r="T48061" s="136"/>
      <c r="W48061" s="136"/>
      <c r="Z48061" s="136"/>
      <c r="AC48061" s="136"/>
    </row>
    <row r="48062" spans="2:29">
      <c r="B48062" s="136"/>
      <c r="E48062" s="136"/>
      <c r="H48062" s="136"/>
      <c r="K48062" s="136"/>
      <c r="O48062" s="136"/>
      <c r="T48062" s="136"/>
      <c r="W48062" s="136"/>
      <c r="Z48062" s="136"/>
      <c r="AC48062" s="136"/>
    </row>
    <row r="48063" spans="2:29">
      <c r="B48063" s="136"/>
      <c r="E48063" s="136"/>
      <c r="H48063" s="136"/>
      <c r="K48063" s="136"/>
      <c r="O48063" s="136"/>
      <c r="T48063" s="136"/>
      <c r="W48063" s="136"/>
      <c r="Z48063" s="136"/>
      <c r="AC48063" s="136"/>
    </row>
    <row r="48064" spans="2:29">
      <c r="B48064" s="136"/>
      <c r="E48064" s="136"/>
      <c r="H48064" s="136"/>
      <c r="K48064" s="136"/>
      <c r="O48064" s="136"/>
      <c r="T48064" s="136"/>
      <c r="W48064" s="136"/>
      <c r="Z48064" s="136"/>
      <c r="AC48064" s="136"/>
    </row>
    <row r="48065" spans="2:29">
      <c r="B48065" s="136"/>
      <c r="E48065" s="136"/>
      <c r="H48065" s="136"/>
      <c r="K48065" s="136"/>
      <c r="O48065" s="136"/>
      <c r="T48065" s="136"/>
      <c r="W48065" s="136"/>
      <c r="Z48065" s="136"/>
      <c r="AC48065" s="136"/>
    </row>
    <row r="48066" spans="2:29">
      <c r="B48066" s="136"/>
      <c r="E48066" s="136"/>
      <c r="H48066" s="136"/>
      <c r="K48066" s="136"/>
      <c r="O48066" s="136"/>
      <c r="T48066" s="136"/>
      <c r="W48066" s="136"/>
      <c r="Z48066" s="136"/>
      <c r="AC48066" s="136"/>
    </row>
    <row r="48067" spans="2:29">
      <c r="B48067" s="136"/>
      <c r="E48067" s="136"/>
      <c r="H48067" s="136"/>
      <c r="K48067" s="136"/>
      <c r="O48067" s="136"/>
      <c r="T48067" s="136"/>
      <c r="W48067" s="136"/>
      <c r="Z48067" s="136"/>
      <c r="AC48067" s="136"/>
    </row>
    <row r="48068" spans="2:29">
      <c r="B48068" s="136"/>
      <c r="E48068" s="136"/>
      <c r="H48068" s="136"/>
      <c r="K48068" s="136"/>
      <c r="O48068" s="136"/>
      <c r="T48068" s="136"/>
      <c r="W48068" s="136"/>
      <c r="Z48068" s="136"/>
      <c r="AC48068" s="136"/>
    </row>
    <row r="48069" spans="2:29">
      <c r="B48069" s="136"/>
      <c r="E48069" s="136"/>
      <c r="H48069" s="136"/>
      <c r="K48069" s="136"/>
      <c r="O48069" s="136"/>
      <c r="T48069" s="136"/>
      <c r="W48069" s="136"/>
      <c r="Z48069" s="136"/>
      <c r="AC48069" s="136"/>
    </row>
    <row r="48070" spans="2:29">
      <c r="B48070" s="136"/>
      <c r="E48070" s="136"/>
      <c r="H48070" s="136"/>
      <c r="K48070" s="136"/>
      <c r="O48070" s="136"/>
      <c r="T48070" s="136"/>
      <c r="W48070" s="136"/>
      <c r="Z48070" s="136"/>
      <c r="AC48070" s="136"/>
    </row>
    <row r="48071" spans="2:29">
      <c r="B48071" s="136"/>
      <c r="E48071" s="136"/>
      <c r="H48071" s="136"/>
      <c r="K48071" s="136"/>
      <c r="O48071" s="136"/>
      <c r="T48071" s="136"/>
      <c r="W48071" s="136"/>
      <c r="Z48071" s="136"/>
      <c r="AC48071" s="136"/>
    </row>
    <row r="48072" spans="2:29">
      <c r="B48072" s="136"/>
      <c r="E48072" s="136"/>
      <c r="H48072" s="136"/>
      <c r="K48072" s="136"/>
      <c r="O48072" s="136"/>
      <c r="T48072" s="136"/>
      <c r="W48072" s="136"/>
      <c r="Z48072" s="136"/>
      <c r="AC48072" s="136"/>
    </row>
    <row r="48073" spans="2:29">
      <c r="B48073" s="136"/>
      <c r="E48073" s="136"/>
      <c r="H48073" s="136"/>
      <c r="K48073" s="136"/>
      <c r="O48073" s="136"/>
      <c r="T48073" s="136"/>
      <c r="W48073" s="136"/>
      <c r="Z48073" s="136"/>
      <c r="AC48073" s="136"/>
    </row>
    <row r="48074" spans="2:29">
      <c r="B48074" s="136"/>
      <c r="E48074" s="136"/>
      <c r="H48074" s="136"/>
      <c r="K48074" s="136"/>
      <c r="O48074" s="136"/>
      <c r="T48074" s="136"/>
      <c r="W48074" s="136"/>
      <c r="Z48074" s="136"/>
      <c r="AC48074" s="136"/>
    </row>
    <row r="48075" spans="2:29">
      <c r="B48075" s="136"/>
      <c r="E48075" s="136"/>
      <c r="H48075" s="136"/>
      <c r="K48075" s="136"/>
      <c r="O48075" s="136"/>
      <c r="T48075" s="136"/>
      <c r="W48075" s="136"/>
      <c r="Z48075" s="136"/>
      <c r="AC48075" s="136"/>
    </row>
    <row r="48076" spans="2:29">
      <c r="B48076" s="136"/>
      <c r="E48076" s="136"/>
      <c r="H48076" s="136"/>
      <c r="K48076" s="136"/>
      <c r="O48076" s="136"/>
      <c r="T48076" s="136"/>
      <c r="W48076" s="136"/>
      <c r="Z48076" s="136"/>
      <c r="AC48076" s="136"/>
    </row>
    <row r="48077" spans="2:29">
      <c r="B48077" s="136"/>
      <c r="E48077" s="136"/>
      <c r="H48077" s="136"/>
      <c r="K48077" s="136"/>
      <c r="O48077" s="136"/>
      <c r="T48077" s="136"/>
      <c r="W48077" s="136"/>
      <c r="Z48077" s="136"/>
      <c r="AC48077" s="136"/>
    </row>
    <row r="48078" spans="2:29">
      <c r="B48078" s="136"/>
      <c r="E48078" s="136"/>
      <c r="H48078" s="136"/>
      <c r="K48078" s="136"/>
      <c r="O48078" s="136"/>
      <c r="T48078" s="136"/>
      <c r="W48078" s="136"/>
      <c r="Z48078" s="136"/>
      <c r="AC48078" s="136"/>
    </row>
    <row r="48079" spans="2:29">
      <c r="B48079" s="136"/>
      <c r="E48079" s="136"/>
      <c r="H48079" s="136"/>
      <c r="K48079" s="136"/>
      <c r="O48079" s="136"/>
      <c r="T48079" s="136"/>
      <c r="W48079" s="136"/>
      <c r="Z48079" s="136"/>
      <c r="AC48079" s="136"/>
    </row>
    <row r="48080" spans="2:29">
      <c r="B48080" s="136"/>
      <c r="E48080" s="136"/>
      <c r="H48080" s="136"/>
      <c r="K48080" s="136"/>
      <c r="O48080" s="136"/>
      <c r="T48080" s="136"/>
      <c r="W48080" s="136"/>
      <c r="Z48080" s="136"/>
      <c r="AC48080" s="136"/>
    </row>
    <row r="48081" spans="2:29">
      <c r="B48081" s="136"/>
      <c r="E48081" s="136"/>
      <c r="H48081" s="136"/>
      <c r="K48081" s="136"/>
      <c r="O48081" s="136"/>
      <c r="T48081" s="136"/>
      <c r="W48081" s="136"/>
      <c r="Z48081" s="136"/>
      <c r="AC48081" s="136"/>
    </row>
    <row r="48082" spans="2:29">
      <c r="B48082" s="136"/>
      <c r="E48082" s="136"/>
      <c r="H48082" s="136"/>
      <c r="K48082" s="136"/>
      <c r="O48082" s="136"/>
      <c r="T48082" s="136"/>
      <c r="W48082" s="136"/>
      <c r="Z48082" s="136"/>
      <c r="AC48082" s="136"/>
    </row>
    <row r="48083" spans="2:29">
      <c r="B48083" s="136"/>
      <c r="E48083" s="136"/>
      <c r="H48083" s="136"/>
      <c r="K48083" s="136"/>
      <c r="O48083" s="136"/>
      <c r="T48083" s="136"/>
      <c r="W48083" s="136"/>
      <c r="Z48083" s="136"/>
      <c r="AC48083" s="136"/>
    </row>
    <row r="48084" spans="2:29">
      <c r="B48084" s="136"/>
      <c r="E48084" s="136"/>
      <c r="H48084" s="136"/>
      <c r="K48084" s="136"/>
      <c r="O48084" s="136"/>
      <c r="T48084" s="136"/>
      <c r="W48084" s="136"/>
      <c r="Z48084" s="136"/>
      <c r="AC48084" s="136"/>
    </row>
    <row r="48085" spans="2:29">
      <c r="B48085" s="136"/>
      <c r="E48085" s="136"/>
      <c r="H48085" s="136"/>
      <c r="K48085" s="136"/>
      <c r="O48085" s="136"/>
      <c r="T48085" s="136"/>
      <c r="W48085" s="136"/>
      <c r="Z48085" s="136"/>
      <c r="AC48085" s="136"/>
    </row>
    <row r="48086" spans="2:29">
      <c r="B48086" s="136"/>
      <c r="E48086" s="136"/>
      <c r="H48086" s="136"/>
      <c r="K48086" s="136"/>
      <c r="O48086" s="136"/>
      <c r="T48086" s="136"/>
      <c r="W48086" s="136"/>
      <c r="Z48086" s="136"/>
      <c r="AC48086" s="136"/>
    </row>
    <row r="48087" spans="2:29">
      <c r="B48087" s="136"/>
      <c r="E48087" s="136"/>
      <c r="H48087" s="136"/>
      <c r="K48087" s="136"/>
      <c r="O48087" s="136"/>
      <c r="T48087" s="136"/>
      <c r="W48087" s="136"/>
      <c r="Z48087" s="136"/>
      <c r="AC48087" s="136"/>
    </row>
    <row r="48088" spans="2:29">
      <c r="B48088" s="136"/>
      <c r="E48088" s="136"/>
      <c r="H48088" s="136"/>
      <c r="K48088" s="136"/>
      <c r="O48088" s="136"/>
      <c r="T48088" s="136"/>
      <c r="W48088" s="136"/>
      <c r="Z48088" s="136"/>
      <c r="AC48088" s="136"/>
    </row>
    <row r="48089" spans="2:29">
      <c r="B48089" s="136"/>
      <c r="E48089" s="136"/>
      <c r="H48089" s="136"/>
      <c r="K48089" s="136"/>
      <c r="O48089" s="136"/>
      <c r="T48089" s="136"/>
      <c r="W48089" s="136"/>
      <c r="Z48089" s="136"/>
      <c r="AC48089" s="136"/>
    </row>
    <row r="48090" spans="2:29">
      <c r="B48090" s="136"/>
      <c r="E48090" s="136"/>
      <c r="H48090" s="136"/>
      <c r="K48090" s="136"/>
      <c r="O48090" s="136"/>
      <c r="T48090" s="136"/>
      <c r="W48090" s="136"/>
      <c r="Z48090" s="136"/>
      <c r="AC48090" s="136"/>
    </row>
    <row r="48091" spans="2:29">
      <c r="B48091" s="136"/>
      <c r="E48091" s="136"/>
      <c r="H48091" s="136"/>
      <c r="K48091" s="136"/>
      <c r="O48091" s="136"/>
      <c r="T48091" s="136"/>
      <c r="W48091" s="136"/>
      <c r="Z48091" s="136"/>
      <c r="AC48091" s="136"/>
    </row>
    <row r="48092" spans="2:29">
      <c r="B48092" s="136"/>
      <c r="E48092" s="136"/>
      <c r="H48092" s="136"/>
      <c r="K48092" s="136"/>
      <c r="O48092" s="136"/>
      <c r="T48092" s="136"/>
      <c r="W48092" s="136"/>
      <c r="Z48092" s="136"/>
      <c r="AC48092" s="136"/>
    </row>
    <row r="48093" spans="2:29">
      <c r="B48093" s="136"/>
      <c r="E48093" s="136"/>
      <c r="H48093" s="136"/>
      <c r="K48093" s="136"/>
      <c r="O48093" s="136"/>
      <c r="T48093" s="136"/>
      <c r="W48093" s="136"/>
      <c r="Z48093" s="136"/>
      <c r="AC48093" s="136"/>
    </row>
    <row r="48094" spans="2:29">
      <c r="B48094" s="136"/>
      <c r="E48094" s="136"/>
      <c r="H48094" s="136"/>
      <c r="K48094" s="136"/>
      <c r="O48094" s="136"/>
      <c r="T48094" s="136"/>
      <c r="W48094" s="136"/>
      <c r="Z48094" s="136"/>
      <c r="AC48094" s="136"/>
    </row>
    <row r="48095" spans="2:29">
      <c r="B48095" s="136"/>
      <c r="E48095" s="136"/>
      <c r="H48095" s="136"/>
      <c r="K48095" s="136"/>
      <c r="O48095" s="136"/>
      <c r="T48095" s="136"/>
      <c r="W48095" s="136"/>
      <c r="Z48095" s="136"/>
      <c r="AC48095" s="136"/>
    </row>
    <row r="48096" spans="2:29">
      <c r="B48096" s="136"/>
      <c r="E48096" s="136"/>
      <c r="H48096" s="136"/>
      <c r="K48096" s="136"/>
      <c r="O48096" s="136"/>
      <c r="T48096" s="136"/>
      <c r="W48096" s="136"/>
      <c r="Z48096" s="136"/>
      <c r="AC48096" s="136"/>
    </row>
    <row r="48097" spans="2:29">
      <c r="B48097" s="136"/>
      <c r="E48097" s="136"/>
      <c r="H48097" s="136"/>
      <c r="K48097" s="136"/>
      <c r="O48097" s="136"/>
      <c r="T48097" s="136"/>
      <c r="W48097" s="136"/>
      <c r="Z48097" s="136"/>
      <c r="AC48097" s="136"/>
    </row>
    <row r="48098" spans="2:29">
      <c r="B48098" s="136"/>
      <c r="E48098" s="136"/>
      <c r="H48098" s="136"/>
      <c r="K48098" s="136"/>
      <c r="O48098" s="136"/>
      <c r="T48098" s="136"/>
      <c r="W48098" s="136"/>
      <c r="Z48098" s="136"/>
      <c r="AC48098" s="136"/>
    </row>
    <row r="48099" spans="2:29">
      <c r="B48099" s="136"/>
      <c r="E48099" s="136"/>
      <c r="H48099" s="136"/>
      <c r="K48099" s="136"/>
      <c r="O48099" s="136"/>
      <c r="T48099" s="136"/>
      <c r="W48099" s="136"/>
      <c r="Z48099" s="136"/>
      <c r="AC48099" s="136"/>
    </row>
    <row r="48100" spans="2:29">
      <c r="B48100" s="136"/>
      <c r="E48100" s="136"/>
      <c r="H48100" s="136"/>
      <c r="K48100" s="136"/>
      <c r="O48100" s="136"/>
      <c r="T48100" s="136"/>
      <c r="W48100" s="136"/>
      <c r="Z48100" s="136"/>
      <c r="AC48100" s="136"/>
    </row>
    <row r="48101" spans="2:29">
      <c r="B48101" s="136"/>
      <c r="E48101" s="136"/>
      <c r="H48101" s="136"/>
      <c r="K48101" s="136"/>
      <c r="O48101" s="136"/>
      <c r="T48101" s="136"/>
      <c r="W48101" s="136"/>
      <c r="Z48101" s="136"/>
      <c r="AC48101" s="136"/>
    </row>
    <row r="48102" spans="2:29">
      <c r="B48102" s="136"/>
      <c r="E48102" s="136"/>
      <c r="H48102" s="136"/>
      <c r="K48102" s="136"/>
      <c r="O48102" s="136"/>
      <c r="T48102" s="136"/>
      <c r="W48102" s="136"/>
      <c r="Z48102" s="136"/>
      <c r="AC48102" s="136"/>
    </row>
    <row r="48103" spans="2:29">
      <c r="B48103" s="136"/>
      <c r="E48103" s="136"/>
      <c r="H48103" s="136"/>
      <c r="K48103" s="136"/>
      <c r="O48103" s="136"/>
      <c r="T48103" s="136"/>
      <c r="W48103" s="136"/>
      <c r="Z48103" s="136"/>
      <c r="AC48103" s="136"/>
    </row>
    <row r="48104" spans="2:29">
      <c r="B48104" s="136"/>
      <c r="E48104" s="136"/>
      <c r="H48104" s="136"/>
      <c r="K48104" s="136"/>
      <c r="O48104" s="136"/>
      <c r="T48104" s="136"/>
      <c r="W48104" s="136"/>
      <c r="Z48104" s="136"/>
      <c r="AC48104" s="136"/>
    </row>
    <row r="48105" spans="2:29">
      <c r="B48105" s="136"/>
      <c r="E48105" s="136"/>
      <c r="H48105" s="136"/>
      <c r="K48105" s="136"/>
      <c r="O48105" s="136"/>
      <c r="T48105" s="136"/>
      <c r="W48105" s="136"/>
      <c r="Z48105" s="136"/>
      <c r="AC48105" s="136"/>
    </row>
    <row r="48106" spans="2:29">
      <c r="B48106" s="136"/>
      <c r="E48106" s="136"/>
      <c r="H48106" s="136"/>
      <c r="K48106" s="136"/>
      <c r="O48106" s="136"/>
      <c r="T48106" s="136"/>
      <c r="W48106" s="136"/>
      <c r="Z48106" s="136"/>
      <c r="AC48106" s="136"/>
    </row>
    <row r="48107" spans="2:29">
      <c r="B48107" s="136"/>
      <c r="E48107" s="136"/>
      <c r="H48107" s="136"/>
      <c r="K48107" s="136"/>
      <c r="O48107" s="136"/>
      <c r="T48107" s="136"/>
      <c r="W48107" s="136"/>
      <c r="Z48107" s="136"/>
      <c r="AC48107" s="136"/>
    </row>
    <row r="48108" spans="2:29">
      <c r="B48108" s="136"/>
      <c r="E48108" s="136"/>
      <c r="H48108" s="136"/>
      <c r="K48108" s="136"/>
      <c r="O48108" s="136"/>
      <c r="T48108" s="136"/>
      <c r="W48108" s="136"/>
      <c r="Z48108" s="136"/>
      <c r="AC48108" s="136"/>
    </row>
    <row r="48109" spans="2:29">
      <c r="B48109" s="136"/>
      <c r="E48109" s="136"/>
      <c r="H48109" s="136"/>
      <c r="K48109" s="136"/>
      <c r="O48109" s="136"/>
      <c r="T48109" s="136"/>
      <c r="W48109" s="136"/>
      <c r="Z48109" s="136"/>
      <c r="AC48109" s="136"/>
    </row>
    <row r="48110" spans="2:29">
      <c r="B48110" s="136"/>
      <c r="E48110" s="136"/>
      <c r="H48110" s="136"/>
      <c r="K48110" s="136"/>
      <c r="O48110" s="136"/>
      <c r="T48110" s="136"/>
      <c r="W48110" s="136"/>
      <c r="Z48110" s="136"/>
      <c r="AC48110" s="136"/>
    </row>
    <row r="48111" spans="2:29">
      <c r="B48111" s="136"/>
      <c r="E48111" s="136"/>
      <c r="H48111" s="136"/>
      <c r="K48111" s="136"/>
      <c r="O48111" s="136"/>
      <c r="T48111" s="136"/>
      <c r="W48111" s="136"/>
      <c r="Z48111" s="136"/>
      <c r="AC48111" s="136"/>
    </row>
    <row r="48112" spans="2:29">
      <c r="B48112" s="136"/>
      <c r="E48112" s="136"/>
      <c r="H48112" s="136"/>
      <c r="K48112" s="136"/>
      <c r="O48112" s="136"/>
      <c r="T48112" s="136"/>
      <c r="W48112" s="136"/>
      <c r="Z48112" s="136"/>
      <c r="AC48112" s="136"/>
    </row>
    <row r="48113" spans="2:29">
      <c r="B48113" s="136"/>
      <c r="E48113" s="136"/>
      <c r="H48113" s="136"/>
      <c r="K48113" s="136"/>
      <c r="O48113" s="136"/>
      <c r="T48113" s="136"/>
      <c r="W48113" s="136"/>
      <c r="Z48113" s="136"/>
      <c r="AC48113" s="136"/>
    </row>
    <row r="48114" spans="2:29">
      <c r="B48114" s="136"/>
      <c r="E48114" s="136"/>
      <c r="H48114" s="136"/>
      <c r="K48114" s="136"/>
      <c r="O48114" s="136"/>
      <c r="T48114" s="136"/>
      <c r="W48114" s="136"/>
      <c r="Z48114" s="136"/>
      <c r="AC48114" s="136"/>
    </row>
    <row r="48115" spans="2:29">
      <c r="B48115" s="136"/>
      <c r="E48115" s="136"/>
      <c r="H48115" s="136"/>
      <c r="K48115" s="136"/>
      <c r="O48115" s="136"/>
      <c r="T48115" s="136"/>
      <c r="W48115" s="136"/>
      <c r="Z48115" s="136"/>
      <c r="AC48115" s="136"/>
    </row>
    <row r="48116" spans="2:29">
      <c r="B48116" s="136"/>
      <c r="E48116" s="136"/>
      <c r="H48116" s="136"/>
      <c r="K48116" s="136"/>
      <c r="O48116" s="136"/>
      <c r="T48116" s="136"/>
      <c r="W48116" s="136"/>
      <c r="Z48116" s="136"/>
      <c r="AC48116" s="136"/>
    </row>
    <row r="48117" spans="2:29">
      <c r="B48117" s="136"/>
      <c r="E48117" s="136"/>
      <c r="H48117" s="136"/>
      <c r="K48117" s="136"/>
      <c r="O48117" s="136"/>
      <c r="T48117" s="136"/>
      <c r="W48117" s="136"/>
      <c r="Z48117" s="136"/>
      <c r="AC48117" s="136"/>
    </row>
    <row r="48118" spans="2:29">
      <c r="B48118" s="136"/>
      <c r="E48118" s="136"/>
      <c r="H48118" s="136"/>
      <c r="K48118" s="136"/>
      <c r="O48118" s="136"/>
      <c r="T48118" s="136"/>
      <c r="W48118" s="136"/>
      <c r="Z48118" s="136"/>
      <c r="AC48118" s="136"/>
    </row>
    <row r="48119" spans="2:29">
      <c r="B48119" s="136"/>
      <c r="E48119" s="136"/>
      <c r="H48119" s="136"/>
      <c r="K48119" s="136"/>
      <c r="O48119" s="136"/>
      <c r="T48119" s="136"/>
      <c r="W48119" s="136"/>
      <c r="Z48119" s="136"/>
      <c r="AC48119" s="136"/>
    </row>
    <row r="48120" spans="2:29">
      <c r="B48120" s="136"/>
      <c r="E48120" s="136"/>
      <c r="H48120" s="136"/>
      <c r="K48120" s="136"/>
      <c r="O48120" s="136"/>
      <c r="T48120" s="136"/>
      <c r="W48120" s="136"/>
      <c r="Z48120" s="136"/>
      <c r="AC48120" s="136"/>
    </row>
    <row r="48121" spans="2:29">
      <c r="B48121" s="136"/>
      <c r="E48121" s="136"/>
      <c r="H48121" s="136"/>
      <c r="K48121" s="136"/>
      <c r="O48121" s="136"/>
      <c r="T48121" s="136"/>
      <c r="W48121" s="136"/>
      <c r="Z48121" s="136"/>
      <c r="AC48121" s="136"/>
    </row>
    <row r="48122" spans="2:29">
      <c r="B48122" s="136"/>
      <c r="E48122" s="136"/>
      <c r="H48122" s="136"/>
      <c r="K48122" s="136"/>
      <c r="O48122" s="136"/>
      <c r="T48122" s="136"/>
      <c r="W48122" s="136"/>
      <c r="Z48122" s="136"/>
      <c r="AC48122" s="136"/>
    </row>
    <row r="48123" spans="2:29">
      <c r="B48123" s="136"/>
      <c r="E48123" s="136"/>
      <c r="H48123" s="136"/>
      <c r="K48123" s="136"/>
      <c r="O48123" s="136"/>
      <c r="T48123" s="136"/>
      <c r="W48123" s="136"/>
      <c r="Z48123" s="136"/>
      <c r="AC48123" s="136"/>
    </row>
    <row r="48124" spans="2:29">
      <c r="B48124" s="136"/>
      <c r="E48124" s="136"/>
      <c r="H48124" s="136"/>
      <c r="K48124" s="136"/>
      <c r="O48124" s="136"/>
      <c r="T48124" s="136"/>
      <c r="W48124" s="136"/>
      <c r="Z48124" s="136"/>
      <c r="AC48124" s="136"/>
    </row>
    <row r="48125" spans="2:29">
      <c r="B48125" s="136"/>
      <c r="E48125" s="136"/>
      <c r="H48125" s="136"/>
      <c r="K48125" s="136"/>
      <c r="O48125" s="136"/>
      <c r="T48125" s="136"/>
      <c r="W48125" s="136"/>
      <c r="Z48125" s="136"/>
      <c r="AC48125" s="136"/>
    </row>
    <row r="48126" spans="2:29">
      <c r="B48126" s="136"/>
      <c r="E48126" s="136"/>
      <c r="H48126" s="136"/>
      <c r="K48126" s="136"/>
      <c r="O48126" s="136"/>
      <c r="T48126" s="136"/>
      <c r="W48126" s="136"/>
      <c r="Z48126" s="136"/>
      <c r="AC48126" s="136"/>
    </row>
    <row r="48127" spans="2:29">
      <c r="B48127" s="136"/>
      <c r="E48127" s="136"/>
      <c r="H48127" s="136"/>
      <c r="K48127" s="136"/>
      <c r="O48127" s="136"/>
      <c r="T48127" s="136"/>
      <c r="W48127" s="136"/>
      <c r="Z48127" s="136"/>
      <c r="AC48127" s="136"/>
    </row>
    <row r="48128" spans="2:29">
      <c r="B48128" s="136"/>
      <c r="E48128" s="136"/>
      <c r="H48128" s="136"/>
      <c r="K48128" s="136"/>
      <c r="O48128" s="136"/>
      <c r="T48128" s="136"/>
      <c r="W48128" s="136"/>
      <c r="Z48128" s="136"/>
      <c r="AC48128" s="136"/>
    </row>
    <row r="48129" spans="2:29">
      <c r="B48129" s="136"/>
      <c r="E48129" s="136"/>
      <c r="H48129" s="136"/>
      <c r="K48129" s="136"/>
      <c r="O48129" s="136"/>
      <c r="T48129" s="136"/>
      <c r="W48129" s="136"/>
      <c r="Z48129" s="136"/>
      <c r="AC48129" s="136"/>
    </row>
    <row r="48130" spans="2:29">
      <c r="B48130" s="136"/>
      <c r="E48130" s="136"/>
      <c r="H48130" s="136"/>
      <c r="K48130" s="136"/>
      <c r="O48130" s="136"/>
      <c r="T48130" s="136"/>
      <c r="W48130" s="136"/>
      <c r="Z48130" s="136"/>
      <c r="AC48130" s="136"/>
    </row>
    <row r="48131" spans="2:29">
      <c r="B48131" s="136"/>
      <c r="E48131" s="136"/>
      <c r="H48131" s="136"/>
      <c r="K48131" s="136"/>
      <c r="O48131" s="136"/>
      <c r="T48131" s="136"/>
      <c r="W48131" s="136"/>
      <c r="Z48131" s="136"/>
      <c r="AC48131" s="136"/>
    </row>
    <row r="48132" spans="2:29">
      <c r="B48132" s="136"/>
      <c r="E48132" s="136"/>
      <c r="H48132" s="136"/>
      <c r="K48132" s="136"/>
      <c r="O48132" s="136"/>
      <c r="T48132" s="136"/>
      <c r="W48132" s="136"/>
      <c r="Z48132" s="136"/>
      <c r="AC48132" s="136"/>
    </row>
    <row r="48133" spans="2:29">
      <c r="B48133" s="136"/>
      <c r="E48133" s="136"/>
      <c r="H48133" s="136"/>
      <c r="K48133" s="136"/>
      <c r="O48133" s="136"/>
      <c r="T48133" s="136"/>
      <c r="W48133" s="136"/>
      <c r="Z48133" s="136"/>
      <c r="AC48133" s="136"/>
    </row>
    <row r="48134" spans="2:29">
      <c r="B48134" s="136"/>
      <c r="E48134" s="136"/>
      <c r="H48134" s="136"/>
      <c r="K48134" s="136"/>
      <c r="O48134" s="136"/>
      <c r="T48134" s="136"/>
      <c r="W48134" s="136"/>
      <c r="Z48134" s="136"/>
      <c r="AC48134" s="136"/>
    </row>
    <row r="48135" spans="2:29">
      <c r="B48135" s="136"/>
      <c r="E48135" s="136"/>
      <c r="H48135" s="136"/>
      <c r="K48135" s="136"/>
      <c r="O48135" s="136"/>
      <c r="T48135" s="136"/>
      <c r="W48135" s="136"/>
      <c r="Z48135" s="136"/>
      <c r="AC48135" s="136"/>
    </row>
    <row r="48136" spans="2:29">
      <c r="B48136" s="136"/>
      <c r="E48136" s="136"/>
      <c r="H48136" s="136"/>
      <c r="K48136" s="136"/>
      <c r="O48136" s="136"/>
      <c r="T48136" s="136"/>
      <c r="W48136" s="136"/>
      <c r="Z48136" s="136"/>
      <c r="AC48136" s="136"/>
    </row>
    <row r="48137" spans="2:29">
      <c r="B48137" s="136"/>
      <c r="E48137" s="136"/>
      <c r="H48137" s="136"/>
      <c r="K48137" s="136"/>
      <c r="O48137" s="136"/>
      <c r="T48137" s="136"/>
      <c r="W48137" s="136"/>
      <c r="Z48137" s="136"/>
      <c r="AC48137" s="136"/>
    </row>
    <row r="48138" spans="2:29">
      <c r="B48138" s="136"/>
      <c r="E48138" s="136"/>
      <c r="H48138" s="136"/>
      <c r="K48138" s="136"/>
      <c r="O48138" s="136"/>
      <c r="T48138" s="136"/>
      <c r="W48138" s="136"/>
      <c r="Z48138" s="136"/>
      <c r="AC48138" s="136"/>
    </row>
    <row r="48139" spans="2:29">
      <c r="B48139" s="136"/>
      <c r="E48139" s="136"/>
      <c r="H48139" s="136"/>
      <c r="K48139" s="136"/>
      <c r="O48139" s="136"/>
      <c r="T48139" s="136"/>
      <c r="W48139" s="136"/>
      <c r="Z48139" s="136"/>
      <c r="AC48139" s="136"/>
    </row>
    <row r="48140" spans="2:29">
      <c r="B48140" s="136"/>
      <c r="E48140" s="136"/>
      <c r="H48140" s="136"/>
      <c r="K48140" s="136"/>
      <c r="O48140" s="136"/>
      <c r="T48140" s="136"/>
      <c r="W48140" s="136"/>
      <c r="Z48140" s="136"/>
      <c r="AC48140" s="136"/>
    </row>
    <row r="48141" spans="2:29">
      <c r="B48141" s="136"/>
      <c r="E48141" s="136"/>
      <c r="H48141" s="136"/>
      <c r="K48141" s="136"/>
      <c r="O48141" s="136"/>
      <c r="T48141" s="136"/>
      <c r="W48141" s="136"/>
      <c r="Z48141" s="136"/>
      <c r="AC48141" s="136"/>
    </row>
    <row r="48142" spans="2:29">
      <c r="B48142" s="136"/>
      <c r="E48142" s="136"/>
      <c r="H48142" s="136"/>
      <c r="K48142" s="136"/>
      <c r="O48142" s="136"/>
      <c r="T48142" s="136"/>
      <c r="W48142" s="136"/>
      <c r="Z48142" s="136"/>
      <c r="AC48142" s="136"/>
    </row>
    <row r="48143" spans="2:29">
      <c r="B48143" s="136"/>
      <c r="E48143" s="136"/>
      <c r="H48143" s="136"/>
      <c r="K48143" s="136"/>
      <c r="O48143" s="136"/>
      <c r="T48143" s="136"/>
      <c r="W48143" s="136"/>
      <c r="Z48143" s="136"/>
      <c r="AC48143" s="136"/>
    </row>
    <row r="48144" spans="2:29">
      <c r="B48144" s="136"/>
      <c r="E48144" s="136"/>
      <c r="H48144" s="136"/>
      <c r="K48144" s="136"/>
      <c r="O48144" s="136"/>
      <c r="T48144" s="136"/>
      <c r="W48144" s="136"/>
      <c r="Z48144" s="136"/>
      <c r="AC48144" s="136"/>
    </row>
    <row r="48145" spans="2:29">
      <c r="B48145" s="136"/>
      <c r="E48145" s="136"/>
      <c r="H48145" s="136"/>
      <c r="K48145" s="136"/>
      <c r="O48145" s="136"/>
      <c r="T48145" s="136"/>
      <c r="W48145" s="136"/>
      <c r="Z48145" s="136"/>
      <c r="AC48145" s="136"/>
    </row>
    <row r="48146" spans="2:29">
      <c r="B48146" s="136"/>
      <c r="E48146" s="136"/>
      <c r="H48146" s="136"/>
      <c r="K48146" s="136"/>
      <c r="O48146" s="136"/>
      <c r="T48146" s="136"/>
      <c r="W48146" s="136"/>
      <c r="Z48146" s="136"/>
      <c r="AC48146" s="136"/>
    </row>
    <row r="48147" spans="2:29">
      <c r="B48147" s="136"/>
      <c r="E48147" s="136"/>
      <c r="H48147" s="136"/>
      <c r="K48147" s="136"/>
      <c r="O48147" s="136"/>
      <c r="T48147" s="136"/>
      <c r="W48147" s="136"/>
      <c r="Z48147" s="136"/>
      <c r="AC48147" s="136"/>
    </row>
    <row r="48148" spans="2:29">
      <c r="B48148" s="136"/>
      <c r="E48148" s="136"/>
      <c r="H48148" s="136"/>
      <c r="K48148" s="136"/>
      <c r="O48148" s="136"/>
      <c r="T48148" s="136"/>
      <c r="W48148" s="136"/>
      <c r="Z48148" s="136"/>
      <c r="AC48148" s="136"/>
    </row>
    <row r="48149" spans="2:29">
      <c r="B48149" s="136"/>
      <c r="E48149" s="136"/>
      <c r="H48149" s="136"/>
      <c r="K48149" s="136"/>
      <c r="O48149" s="136"/>
      <c r="T48149" s="136"/>
      <c r="W48149" s="136"/>
      <c r="Z48149" s="136"/>
      <c r="AC48149" s="136"/>
    </row>
    <row r="48150" spans="2:29">
      <c r="B48150" s="136"/>
      <c r="E48150" s="136"/>
      <c r="H48150" s="136"/>
      <c r="K48150" s="136"/>
      <c r="O48150" s="136"/>
      <c r="T48150" s="136"/>
      <c r="W48150" s="136"/>
      <c r="Z48150" s="136"/>
      <c r="AC48150" s="136"/>
    </row>
    <row r="48151" spans="2:29">
      <c r="B48151" s="136"/>
      <c r="E48151" s="136"/>
      <c r="H48151" s="136"/>
      <c r="K48151" s="136"/>
      <c r="O48151" s="136"/>
      <c r="T48151" s="136"/>
      <c r="W48151" s="136"/>
      <c r="Z48151" s="136"/>
      <c r="AC48151" s="136"/>
    </row>
    <row r="48152" spans="2:29">
      <c r="B48152" s="136"/>
      <c r="E48152" s="136"/>
      <c r="H48152" s="136"/>
      <c r="K48152" s="136"/>
      <c r="O48152" s="136"/>
      <c r="T48152" s="136"/>
      <c r="W48152" s="136"/>
      <c r="Z48152" s="136"/>
      <c r="AC48152" s="136"/>
    </row>
    <row r="48153" spans="2:29">
      <c r="B48153" s="136"/>
      <c r="E48153" s="136"/>
      <c r="H48153" s="136"/>
      <c r="K48153" s="136"/>
      <c r="O48153" s="136"/>
      <c r="T48153" s="136"/>
      <c r="W48153" s="136"/>
      <c r="Z48153" s="136"/>
      <c r="AC48153" s="136"/>
    </row>
    <row r="48154" spans="2:29">
      <c r="B48154" s="136"/>
      <c r="E48154" s="136"/>
      <c r="H48154" s="136"/>
      <c r="K48154" s="136"/>
      <c r="O48154" s="136"/>
      <c r="T48154" s="136"/>
      <c r="W48154" s="136"/>
      <c r="Z48154" s="136"/>
      <c r="AC48154" s="136"/>
    </row>
    <row r="48155" spans="2:29">
      <c r="B48155" s="136"/>
      <c r="E48155" s="136"/>
      <c r="H48155" s="136"/>
      <c r="K48155" s="136"/>
      <c r="O48155" s="136"/>
      <c r="T48155" s="136"/>
      <c r="W48155" s="136"/>
      <c r="Z48155" s="136"/>
      <c r="AC48155" s="136"/>
    </row>
    <row r="48156" spans="2:29">
      <c r="B48156" s="136"/>
      <c r="E48156" s="136"/>
      <c r="H48156" s="136"/>
      <c r="K48156" s="136"/>
      <c r="O48156" s="136"/>
      <c r="T48156" s="136"/>
      <c r="W48156" s="136"/>
      <c r="Z48156" s="136"/>
      <c r="AC48156" s="136"/>
    </row>
    <row r="48157" spans="2:29">
      <c r="B48157" s="136"/>
      <c r="E48157" s="136"/>
      <c r="H48157" s="136"/>
      <c r="K48157" s="136"/>
      <c r="O48157" s="136"/>
      <c r="T48157" s="136"/>
      <c r="W48157" s="136"/>
      <c r="Z48157" s="136"/>
      <c r="AC48157" s="136"/>
    </row>
    <row r="48158" spans="2:29">
      <c r="B48158" s="136"/>
      <c r="E48158" s="136"/>
      <c r="H48158" s="136"/>
      <c r="K48158" s="136"/>
      <c r="O48158" s="136"/>
      <c r="T48158" s="136"/>
      <c r="W48158" s="136"/>
      <c r="Z48158" s="136"/>
      <c r="AC48158" s="136"/>
    </row>
    <row r="48159" spans="2:29">
      <c r="B48159" s="136"/>
      <c r="E48159" s="136"/>
      <c r="H48159" s="136"/>
      <c r="K48159" s="136"/>
      <c r="O48159" s="136"/>
      <c r="T48159" s="136"/>
      <c r="W48159" s="136"/>
      <c r="Z48159" s="136"/>
      <c r="AC48159" s="136"/>
    </row>
    <row r="48160" spans="2:29">
      <c r="B48160" s="136"/>
      <c r="E48160" s="136"/>
      <c r="H48160" s="136"/>
      <c r="K48160" s="136"/>
      <c r="O48160" s="136"/>
      <c r="T48160" s="136"/>
      <c r="W48160" s="136"/>
      <c r="Z48160" s="136"/>
      <c r="AC48160" s="136"/>
    </row>
    <row r="48161" spans="2:29">
      <c r="B48161" s="136"/>
      <c r="E48161" s="136"/>
      <c r="H48161" s="136"/>
      <c r="K48161" s="136"/>
      <c r="O48161" s="136"/>
      <c r="T48161" s="136"/>
      <c r="W48161" s="136"/>
      <c r="Z48161" s="136"/>
      <c r="AC48161" s="136"/>
    </row>
    <row r="48162" spans="2:29">
      <c r="B48162" s="136"/>
      <c r="E48162" s="136"/>
      <c r="H48162" s="136"/>
      <c r="K48162" s="136"/>
      <c r="O48162" s="136"/>
      <c r="T48162" s="136"/>
      <c r="W48162" s="136"/>
      <c r="Z48162" s="136"/>
      <c r="AC48162" s="136"/>
    </row>
    <row r="48163" spans="2:29">
      <c r="B48163" s="136"/>
      <c r="E48163" s="136"/>
      <c r="H48163" s="136"/>
      <c r="K48163" s="136"/>
      <c r="O48163" s="136"/>
      <c r="T48163" s="136"/>
      <c r="W48163" s="136"/>
      <c r="Z48163" s="136"/>
      <c r="AC48163" s="136"/>
    </row>
    <row r="48164" spans="2:29">
      <c r="B48164" s="136"/>
      <c r="E48164" s="136"/>
      <c r="H48164" s="136"/>
      <c r="K48164" s="136"/>
      <c r="O48164" s="136"/>
      <c r="T48164" s="136"/>
      <c r="W48164" s="136"/>
      <c r="Z48164" s="136"/>
      <c r="AC48164" s="136"/>
    </row>
    <row r="48165" spans="2:29">
      <c r="B48165" s="136"/>
      <c r="E48165" s="136"/>
      <c r="H48165" s="136"/>
      <c r="K48165" s="136"/>
      <c r="O48165" s="136"/>
      <c r="T48165" s="136"/>
      <c r="W48165" s="136"/>
      <c r="Z48165" s="136"/>
      <c r="AC48165" s="136"/>
    </row>
    <row r="48166" spans="2:29">
      <c r="B48166" s="136"/>
      <c r="E48166" s="136"/>
      <c r="H48166" s="136"/>
      <c r="K48166" s="136"/>
      <c r="O48166" s="136"/>
      <c r="T48166" s="136"/>
      <c r="W48166" s="136"/>
      <c r="Z48166" s="136"/>
      <c r="AC48166" s="136"/>
    </row>
    <row r="48167" spans="2:29">
      <c r="B48167" s="136"/>
      <c r="E48167" s="136"/>
      <c r="H48167" s="136"/>
      <c r="K48167" s="136"/>
      <c r="O48167" s="136"/>
      <c r="T48167" s="136"/>
      <c r="W48167" s="136"/>
      <c r="Z48167" s="136"/>
      <c r="AC48167" s="136"/>
    </row>
    <row r="48168" spans="2:29">
      <c r="B48168" s="136"/>
      <c r="E48168" s="136"/>
      <c r="H48168" s="136"/>
      <c r="K48168" s="136"/>
      <c r="O48168" s="136"/>
      <c r="T48168" s="136"/>
      <c r="W48168" s="136"/>
      <c r="Z48168" s="136"/>
      <c r="AC48168" s="136"/>
    </row>
    <row r="48169" spans="2:29">
      <c r="B48169" s="136"/>
      <c r="E48169" s="136"/>
      <c r="H48169" s="136"/>
      <c r="K48169" s="136"/>
      <c r="O48169" s="136"/>
      <c r="T48169" s="136"/>
      <c r="W48169" s="136"/>
      <c r="Z48169" s="136"/>
      <c r="AC48169" s="136"/>
    </row>
    <row r="48170" spans="2:29">
      <c r="B48170" s="136"/>
      <c r="E48170" s="136"/>
      <c r="H48170" s="136"/>
      <c r="K48170" s="136"/>
      <c r="O48170" s="136"/>
      <c r="T48170" s="136"/>
      <c r="W48170" s="136"/>
      <c r="Z48170" s="136"/>
      <c r="AC48170" s="136"/>
    </row>
    <row r="48171" spans="2:29">
      <c r="B48171" s="136"/>
      <c r="E48171" s="136"/>
      <c r="H48171" s="136"/>
      <c r="K48171" s="136"/>
      <c r="O48171" s="136"/>
      <c r="T48171" s="136"/>
      <c r="W48171" s="136"/>
      <c r="Z48171" s="136"/>
      <c r="AC48171" s="136"/>
    </row>
    <row r="48172" spans="2:29">
      <c r="B48172" s="136"/>
      <c r="E48172" s="136"/>
      <c r="H48172" s="136"/>
      <c r="K48172" s="136"/>
      <c r="O48172" s="136"/>
      <c r="T48172" s="136"/>
      <c r="W48172" s="136"/>
      <c r="Z48172" s="136"/>
      <c r="AC48172" s="136"/>
    </row>
    <row r="48173" spans="2:29">
      <c r="B48173" s="136"/>
      <c r="E48173" s="136"/>
      <c r="H48173" s="136"/>
      <c r="K48173" s="136"/>
      <c r="O48173" s="136"/>
      <c r="T48173" s="136"/>
      <c r="W48173" s="136"/>
      <c r="Z48173" s="136"/>
      <c r="AC48173" s="136"/>
    </row>
    <row r="48174" spans="2:29">
      <c r="B48174" s="136"/>
      <c r="E48174" s="136"/>
      <c r="H48174" s="136"/>
      <c r="K48174" s="136"/>
      <c r="O48174" s="136"/>
      <c r="T48174" s="136"/>
      <c r="W48174" s="136"/>
      <c r="Z48174" s="136"/>
      <c r="AC48174" s="136"/>
    </row>
    <row r="48175" spans="2:29">
      <c r="B48175" s="136"/>
      <c r="E48175" s="136"/>
      <c r="H48175" s="136"/>
      <c r="K48175" s="136"/>
      <c r="O48175" s="136"/>
      <c r="T48175" s="136"/>
      <c r="W48175" s="136"/>
      <c r="Z48175" s="136"/>
      <c r="AC48175" s="136"/>
    </row>
    <row r="48176" spans="2:29">
      <c r="B48176" s="136"/>
      <c r="E48176" s="136"/>
      <c r="H48176" s="136"/>
      <c r="K48176" s="136"/>
      <c r="O48176" s="136"/>
      <c r="T48176" s="136"/>
      <c r="W48176" s="136"/>
      <c r="Z48176" s="136"/>
      <c r="AC48176" s="136"/>
    </row>
    <row r="48177" spans="2:29">
      <c r="B48177" s="136"/>
      <c r="E48177" s="136"/>
      <c r="H48177" s="136"/>
      <c r="K48177" s="136"/>
      <c r="O48177" s="136"/>
      <c r="T48177" s="136"/>
      <c r="W48177" s="136"/>
      <c r="Z48177" s="136"/>
      <c r="AC48177" s="136"/>
    </row>
    <row r="48178" spans="2:29">
      <c r="B48178" s="136"/>
      <c r="E48178" s="136"/>
      <c r="H48178" s="136"/>
      <c r="K48178" s="136"/>
      <c r="O48178" s="136"/>
      <c r="T48178" s="136"/>
      <c r="W48178" s="136"/>
      <c r="Z48178" s="136"/>
      <c r="AC48178" s="136"/>
    </row>
    <row r="48179" spans="2:29">
      <c r="B48179" s="136"/>
      <c r="E48179" s="136"/>
      <c r="H48179" s="136"/>
      <c r="K48179" s="136"/>
      <c r="O48179" s="136"/>
      <c r="T48179" s="136"/>
      <c r="W48179" s="136"/>
      <c r="Z48179" s="136"/>
      <c r="AC48179" s="136"/>
    </row>
    <row r="48180" spans="2:29">
      <c r="B48180" s="136"/>
      <c r="E48180" s="136"/>
      <c r="H48180" s="136"/>
      <c r="K48180" s="136"/>
      <c r="O48180" s="136"/>
      <c r="T48180" s="136"/>
      <c r="W48180" s="136"/>
      <c r="Z48180" s="136"/>
      <c r="AC48180" s="136"/>
    </row>
    <row r="48181" spans="2:29">
      <c r="B48181" s="136"/>
      <c r="E48181" s="136"/>
      <c r="H48181" s="136"/>
      <c r="K48181" s="136"/>
      <c r="O48181" s="136"/>
      <c r="T48181" s="136"/>
      <c r="W48181" s="136"/>
      <c r="Z48181" s="136"/>
      <c r="AC48181" s="136"/>
    </row>
    <row r="48182" spans="2:29">
      <c r="B48182" s="136"/>
      <c r="E48182" s="136"/>
      <c r="H48182" s="136"/>
      <c r="K48182" s="136"/>
      <c r="O48182" s="136"/>
      <c r="T48182" s="136"/>
      <c r="W48182" s="136"/>
      <c r="Z48182" s="136"/>
      <c r="AC48182" s="136"/>
    </row>
    <row r="48183" spans="2:29">
      <c r="B48183" s="136"/>
      <c r="E48183" s="136"/>
      <c r="H48183" s="136"/>
      <c r="K48183" s="136"/>
      <c r="O48183" s="136"/>
      <c r="T48183" s="136"/>
      <c r="W48183" s="136"/>
      <c r="Z48183" s="136"/>
      <c r="AC48183" s="136"/>
    </row>
    <row r="48184" spans="2:29">
      <c r="B48184" s="136"/>
      <c r="E48184" s="136"/>
      <c r="H48184" s="136"/>
      <c r="K48184" s="136"/>
      <c r="O48184" s="136"/>
      <c r="T48184" s="136"/>
      <c r="W48184" s="136"/>
      <c r="Z48184" s="136"/>
      <c r="AC48184" s="136"/>
    </row>
    <row r="48185" spans="2:29">
      <c r="B48185" s="136"/>
      <c r="E48185" s="136"/>
      <c r="H48185" s="136"/>
      <c r="K48185" s="136"/>
      <c r="O48185" s="136"/>
      <c r="T48185" s="136"/>
      <c r="W48185" s="136"/>
      <c r="Z48185" s="136"/>
      <c r="AC48185" s="136"/>
    </row>
    <row r="48186" spans="2:29">
      <c r="B48186" s="136"/>
      <c r="E48186" s="136"/>
      <c r="H48186" s="136"/>
      <c r="K48186" s="136"/>
      <c r="O48186" s="136"/>
      <c r="T48186" s="136"/>
      <c r="W48186" s="136"/>
      <c r="Z48186" s="136"/>
      <c r="AC48186" s="136"/>
    </row>
    <row r="48187" spans="2:29">
      <c r="B48187" s="136"/>
      <c r="E48187" s="136"/>
      <c r="H48187" s="136"/>
      <c r="K48187" s="136"/>
      <c r="O48187" s="136"/>
      <c r="T48187" s="136"/>
      <c r="W48187" s="136"/>
      <c r="Z48187" s="136"/>
      <c r="AC48187" s="136"/>
    </row>
    <row r="48188" spans="2:29">
      <c r="B48188" s="136"/>
      <c r="E48188" s="136"/>
      <c r="H48188" s="136"/>
      <c r="K48188" s="136"/>
      <c r="O48188" s="136"/>
      <c r="T48188" s="136"/>
      <c r="W48188" s="136"/>
      <c r="Z48188" s="136"/>
      <c r="AC48188" s="136"/>
    </row>
    <row r="48189" spans="2:29">
      <c r="B48189" s="136"/>
      <c r="E48189" s="136"/>
      <c r="H48189" s="136"/>
      <c r="K48189" s="136"/>
      <c r="O48189" s="136"/>
      <c r="T48189" s="136"/>
      <c r="W48189" s="136"/>
      <c r="Z48189" s="136"/>
      <c r="AC48189" s="136"/>
    </row>
    <row r="48190" spans="2:29">
      <c r="B48190" s="136"/>
      <c r="E48190" s="136"/>
      <c r="H48190" s="136"/>
      <c r="K48190" s="136"/>
      <c r="O48190" s="136"/>
      <c r="T48190" s="136"/>
      <c r="W48190" s="136"/>
      <c r="Z48190" s="136"/>
      <c r="AC48190" s="136"/>
    </row>
    <row r="48191" spans="2:29">
      <c r="B48191" s="136"/>
      <c r="E48191" s="136"/>
      <c r="H48191" s="136"/>
      <c r="K48191" s="136"/>
      <c r="O48191" s="136"/>
      <c r="T48191" s="136"/>
      <c r="W48191" s="136"/>
      <c r="Z48191" s="136"/>
      <c r="AC48191" s="136"/>
    </row>
    <row r="48192" spans="2:29">
      <c r="B48192" s="136"/>
      <c r="E48192" s="136"/>
      <c r="H48192" s="136"/>
      <c r="K48192" s="136"/>
      <c r="O48192" s="136"/>
      <c r="T48192" s="136"/>
      <c r="W48192" s="136"/>
      <c r="Z48192" s="136"/>
      <c r="AC48192" s="136"/>
    </row>
    <row r="48193" spans="2:29">
      <c r="B48193" s="136"/>
      <c r="E48193" s="136"/>
      <c r="H48193" s="136"/>
      <c r="K48193" s="136"/>
      <c r="O48193" s="136"/>
      <c r="T48193" s="136"/>
      <c r="W48193" s="136"/>
      <c r="Z48193" s="136"/>
      <c r="AC48193" s="136"/>
    </row>
    <row r="48194" spans="2:29">
      <c r="B48194" s="136"/>
      <c r="E48194" s="136"/>
      <c r="H48194" s="136"/>
      <c r="K48194" s="136"/>
      <c r="O48194" s="136"/>
      <c r="T48194" s="136"/>
      <c r="W48194" s="136"/>
      <c r="Z48194" s="136"/>
      <c r="AC48194" s="136"/>
    </row>
    <row r="48195" spans="2:29">
      <c r="B48195" s="136"/>
      <c r="E48195" s="136"/>
      <c r="H48195" s="136"/>
      <c r="K48195" s="136"/>
      <c r="O48195" s="136"/>
      <c r="T48195" s="136"/>
      <c r="W48195" s="136"/>
      <c r="Z48195" s="136"/>
      <c r="AC48195" s="136"/>
    </row>
    <row r="48196" spans="2:29">
      <c r="B48196" s="136"/>
      <c r="E48196" s="136"/>
      <c r="H48196" s="136"/>
      <c r="K48196" s="136"/>
      <c r="O48196" s="136"/>
      <c r="T48196" s="136"/>
      <c r="W48196" s="136"/>
      <c r="Z48196" s="136"/>
      <c r="AC48196" s="136"/>
    </row>
    <row r="48197" spans="2:29">
      <c r="B48197" s="136"/>
      <c r="E48197" s="136"/>
      <c r="H48197" s="136"/>
      <c r="K48197" s="136"/>
      <c r="O48197" s="136"/>
      <c r="T48197" s="136"/>
      <c r="W48197" s="136"/>
      <c r="Z48197" s="136"/>
      <c r="AC48197" s="136"/>
    </row>
    <row r="48198" spans="2:29">
      <c r="B48198" s="136"/>
      <c r="E48198" s="136"/>
      <c r="H48198" s="136"/>
      <c r="K48198" s="136"/>
      <c r="O48198" s="136"/>
      <c r="T48198" s="136"/>
      <c r="W48198" s="136"/>
      <c r="Z48198" s="136"/>
      <c r="AC48198" s="136"/>
    </row>
    <row r="48199" spans="2:29">
      <c r="B48199" s="136"/>
      <c r="E48199" s="136"/>
      <c r="H48199" s="136"/>
      <c r="K48199" s="136"/>
      <c r="O48199" s="136"/>
      <c r="T48199" s="136"/>
      <c r="W48199" s="136"/>
      <c r="Z48199" s="136"/>
      <c r="AC48199" s="136"/>
    </row>
    <row r="48200" spans="2:29">
      <c r="B48200" s="136"/>
      <c r="E48200" s="136"/>
      <c r="H48200" s="136"/>
      <c r="K48200" s="136"/>
      <c r="O48200" s="136"/>
      <c r="T48200" s="136"/>
      <c r="W48200" s="136"/>
      <c r="Z48200" s="136"/>
      <c r="AC48200" s="136"/>
    </row>
    <row r="48201" spans="2:29">
      <c r="B48201" s="136"/>
      <c r="E48201" s="136"/>
      <c r="H48201" s="136"/>
      <c r="K48201" s="136"/>
      <c r="O48201" s="136"/>
      <c r="T48201" s="136"/>
      <c r="W48201" s="136"/>
      <c r="Z48201" s="136"/>
      <c r="AC48201" s="136"/>
    </row>
    <row r="48202" spans="2:29">
      <c r="B48202" s="136"/>
      <c r="E48202" s="136"/>
      <c r="H48202" s="136"/>
      <c r="K48202" s="136"/>
      <c r="O48202" s="136"/>
      <c r="T48202" s="136"/>
      <c r="W48202" s="136"/>
      <c r="Z48202" s="136"/>
      <c r="AC48202" s="136"/>
    </row>
    <row r="48203" spans="2:29">
      <c r="B48203" s="136"/>
      <c r="E48203" s="136"/>
      <c r="H48203" s="136"/>
      <c r="K48203" s="136"/>
      <c r="O48203" s="136"/>
      <c r="T48203" s="136"/>
      <c r="W48203" s="136"/>
      <c r="Z48203" s="136"/>
      <c r="AC48203" s="136"/>
    </row>
    <row r="48204" spans="2:29">
      <c r="B48204" s="136"/>
      <c r="E48204" s="136"/>
      <c r="H48204" s="136"/>
      <c r="K48204" s="136"/>
      <c r="O48204" s="136"/>
      <c r="T48204" s="136"/>
      <c r="W48204" s="136"/>
      <c r="Z48204" s="136"/>
      <c r="AC48204" s="136"/>
    </row>
    <row r="48205" spans="2:29">
      <c r="B48205" s="136"/>
      <c r="E48205" s="136"/>
      <c r="H48205" s="136"/>
      <c r="K48205" s="136"/>
      <c r="O48205" s="136"/>
      <c r="T48205" s="136"/>
      <c r="W48205" s="136"/>
      <c r="Z48205" s="136"/>
      <c r="AC48205" s="136"/>
    </row>
    <row r="48206" spans="2:29">
      <c r="B48206" s="136"/>
      <c r="E48206" s="136"/>
      <c r="H48206" s="136"/>
      <c r="K48206" s="136"/>
      <c r="O48206" s="136"/>
      <c r="T48206" s="136"/>
      <c r="W48206" s="136"/>
      <c r="Z48206" s="136"/>
      <c r="AC48206" s="136"/>
    </row>
    <row r="48207" spans="2:29">
      <c r="B48207" s="136"/>
      <c r="E48207" s="136"/>
      <c r="H48207" s="136"/>
      <c r="K48207" s="136"/>
      <c r="O48207" s="136"/>
      <c r="T48207" s="136"/>
      <c r="W48207" s="136"/>
      <c r="Z48207" s="136"/>
      <c r="AC48207" s="136"/>
    </row>
    <row r="48208" spans="2:29">
      <c r="B48208" s="136"/>
      <c r="E48208" s="136"/>
      <c r="H48208" s="136"/>
      <c r="K48208" s="136"/>
      <c r="O48208" s="136"/>
      <c r="T48208" s="136"/>
      <c r="W48208" s="136"/>
      <c r="Z48208" s="136"/>
      <c r="AC48208" s="136"/>
    </row>
    <row r="48209" spans="2:29">
      <c r="B48209" s="136"/>
      <c r="E48209" s="136"/>
      <c r="H48209" s="136"/>
      <c r="K48209" s="136"/>
      <c r="O48209" s="136"/>
      <c r="T48209" s="136"/>
      <c r="W48209" s="136"/>
      <c r="Z48209" s="136"/>
      <c r="AC48209" s="136"/>
    </row>
    <row r="48210" spans="2:29">
      <c r="B48210" s="136"/>
      <c r="E48210" s="136"/>
      <c r="H48210" s="136"/>
      <c r="K48210" s="136"/>
      <c r="O48210" s="136"/>
      <c r="T48210" s="136"/>
      <c r="W48210" s="136"/>
      <c r="Z48210" s="136"/>
      <c r="AC48210" s="136"/>
    </row>
    <row r="48211" spans="2:29">
      <c r="B48211" s="136"/>
      <c r="E48211" s="136"/>
      <c r="H48211" s="136"/>
      <c r="K48211" s="136"/>
      <c r="O48211" s="136"/>
      <c r="T48211" s="136"/>
      <c r="W48211" s="136"/>
      <c r="Z48211" s="136"/>
      <c r="AC48211" s="136"/>
    </row>
    <row r="48212" spans="2:29">
      <c r="B48212" s="136"/>
      <c r="E48212" s="136"/>
      <c r="H48212" s="136"/>
      <c r="K48212" s="136"/>
      <c r="O48212" s="136"/>
      <c r="T48212" s="136"/>
      <c r="W48212" s="136"/>
      <c r="Z48212" s="136"/>
      <c r="AC48212" s="136"/>
    </row>
    <row r="48213" spans="2:29">
      <c r="B48213" s="136"/>
      <c r="E48213" s="136"/>
      <c r="H48213" s="136"/>
      <c r="K48213" s="136"/>
      <c r="O48213" s="136"/>
      <c r="T48213" s="136"/>
      <c r="W48213" s="136"/>
      <c r="Z48213" s="136"/>
      <c r="AC48213" s="136"/>
    </row>
    <row r="48214" spans="2:29">
      <c r="B48214" s="136"/>
      <c r="E48214" s="136"/>
      <c r="H48214" s="136"/>
      <c r="K48214" s="136"/>
      <c r="O48214" s="136"/>
      <c r="T48214" s="136"/>
      <c r="W48214" s="136"/>
      <c r="Z48214" s="136"/>
      <c r="AC48214" s="136"/>
    </row>
    <row r="48215" spans="2:29">
      <c r="B48215" s="136"/>
      <c r="E48215" s="136"/>
      <c r="H48215" s="136"/>
      <c r="K48215" s="136"/>
      <c r="O48215" s="136"/>
      <c r="T48215" s="136"/>
      <c r="W48215" s="136"/>
      <c r="Z48215" s="136"/>
      <c r="AC48215" s="136"/>
    </row>
    <row r="48216" spans="2:29">
      <c r="B48216" s="136"/>
      <c r="E48216" s="136"/>
      <c r="H48216" s="136"/>
      <c r="K48216" s="136"/>
      <c r="O48216" s="136"/>
      <c r="T48216" s="136"/>
      <c r="W48216" s="136"/>
      <c r="Z48216" s="136"/>
      <c r="AC48216" s="136"/>
    </row>
    <row r="48217" spans="2:29">
      <c r="B48217" s="136"/>
      <c r="E48217" s="136"/>
      <c r="H48217" s="136"/>
      <c r="K48217" s="136"/>
      <c r="O48217" s="136"/>
      <c r="T48217" s="136"/>
      <c r="W48217" s="136"/>
      <c r="Z48217" s="136"/>
      <c r="AC48217" s="136"/>
    </row>
    <row r="48218" spans="2:29">
      <c r="B48218" s="136"/>
      <c r="E48218" s="136"/>
      <c r="H48218" s="136"/>
      <c r="K48218" s="136"/>
      <c r="O48218" s="136"/>
      <c r="T48218" s="136"/>
      <c r="W48218" s="136"/>
      <c r="Z48218" s="136"/>
      <c r="AC48218" s="136"/>
    </row>
    <row r="48219" spans="2:29">
      <c r="B48219" s="136"/>
      <c r="E48219" s="136"/>
      <c r="H48219" s="136"/>
      <c r="K48219" s="136"/>
      <c r="O48219" s="136"/>
      <c r="T48219" s="136"/>
      <c r="W48219" s="136"/>
      <c r="Z48219" s="136"/>
      <c r="AC48219" s="136"/>
    </row>
    <row r="48220" spans="2:29">
      <c r="B48220" s="136"/>
      <c r="E48220" s="136"/>
      <c r="H48220" s="136"/>
      <c r="K48220" s="136"/>
      <c r="O48220" s="136"/>
      <c r="T48220" s="136"/>
      <c r="W48220" s="136"/>
      <c r="Z48220" s="136"/>
      <c r="AC48220" s="136"/>
    </row>
    <row r="48221" spans="2:29">
      <c r="B48221" s="136"/>
      <c r="E48221" s="136"/>
      <c r="H48221" s="136"/>
      <c r="K48221" s="136"/>
      <c r="O48221" s="136"/>
      <c r="T48221" s="136"/>
      <c r="W48221" s="136"/>
      <c r="Z48221" s="136"/>
      <c r="AC48221" s="136"/>
    </row>
    <row r="48222" spans="2:29">
      <c r="B48222" s="136"/>
      <c r="E48222" s="136"/>
      <c r="H48222" s="136"/>
      <c r="K48222" s="136"/>
      <c r="O48222" s="136"/>
      <c r="T48222" s="136"/>
      <c r="W48222" s="136"/>
      <c r="Z48222" s="136"/>
      <c r="AC48222" s="136"/>
    </row>
    <row r="48223" spans="2:29">
      <c r="B48223" s="136"/>
      <c r="E48223" s="136"/>
      <c r="H48223" s="136"/>
      <c r="K48223" s="136"/>
      <c r="O48223" s="136"/>
      <c r="T48223" s="136"/>
      <c r="W48223" s="136"/>
      <c r="Z48223" s="136"/>
      <c r="AC48223" s="136"/>
    </row>
    <row r="48224" spans="2:29">
      <c r="B48224" s="136"/>
      <c r="E48224" s="136"/>
      <c r="H48224" s="136"/>
      <c r="K48224" s="136"/>
      <c r="O48224" s="136"/>
      <c r="T48224" s="136"/>
      <c r="W48224" s="136"/>
      <c r="Z48224" s="136"/>
      <c r="AC48224" s="136"/>
    </row>
    <row r="48225" spans="2:29">
      <c r="B48225" s="136"/>
      <c r="E48225" s="136"/>
      <c r="H48225" s="136"/>
      <c r="K48225" s="136"/>
      <c r="O48225" s="136"/>
      <c r="T48225" s="136"/>
      <c r="W48225" s="136"/>
      <c r="Z48225" s="136"/>
      <c r="AC48225" s="136"/>
    </row>
    <row r="48226" spans="2:29">
      <c r="B48226" s="136"/>
      <c r="E48226" s="136"/>
      <c r="H48226" s="136"/>
      <c r="K48226" s="136"/>
      <c r="O48226" s="136"/>
      <c r="T48226" s="136"/>
      <c r="W48226" s="136"/>
      <c r="Z48226" s="136"/>
      <c r="AC48226" s="136"/>
    </row>
    <row r="48227" spans="2:29">
      <c r="B48227" s="136"/>
      <c r="E48227" s="136"/>
      <c r="H48227" s="136"/>
      <c r="K48227" s="136"/>
      <c r="O48227" s="136"/>
      <c r="T48227" s="136"/>
      <c r="W48227" s="136"/>
      <c r="Z48227" s="136"/>
      <c r="AC48227" s="136"/>
    </row>
    <row r="48228" spans="2:29">
      <c r="B48228" s="136"/>
      <c r="E48228" s="136"/>
      <c r="H48228" s="136"/>
      <c r="K48228" s="136"/>
      <c r="O48228" s="136"/>
      <c r="T48228" s="136"/>
      <c r="W48228" s="136"/>
      <c r="Z48228" s="136"/>
      <c r="AC48228" s="136"/>
    </row>
    <row r="48229" spans="2:29">
      <c r="B48229" s="136"/>
      <c r="E48229" s="136"/>
      <c r="H48229" s="136"/>
      <c r="K48229" s="136"/>
      <c r="O48229" s="136"/>
      <c r="T48229" s="136"/>
      <c r="W48229" s="136"/>
      <c r="Z48229" s="136"/>
      <c r="AC48229" s="136"/>
    </row>
    <row r="48230" spans="2:29">
      <c r="B48230" s="136"/>
      <c r="E48230" s="136"/>
      <c r="H48230" s="136"/>
      <c r="K48230" s="136"/>
      <c r="O48230" s="136"/>
      <c r="T48230" s="136"/>
      <c r="W48230" s="136"/>
      <c r="Z48230" s="136"/>
      <c r="AC48230" s="136"/>
    </row>
    <row r="48231" spans="2:29">
      <c r="B48231" s="136"/>
      <c r="E48231" s="136"/>
      <c r="H48231" s="136"/>
      <c r="K48231" s="136"/>
      <c r="O48231" s="136"/>
      <c r="T48231" s="136"/>
      <c r="W48231" s="136"/>
      <c r="Z48231" s="136"/>
      <c r="AC48231" s="136"/>
    </row>
    <row r="48232" spans="2:29">
      <c r="B48232" s="136"/>
      <c r="E48232" s="136"/>
      <c r="H48232" s="136"/>
      <c r="K48232" s="136"/>
      <c r="O48232" s="136"/>
      <c r="T48232" s="136"/>
      <c r="W48232" s="136"/>
      <c r="Z48232" s="136"/>
      <c r="AC48232" s="136"/>
    </row>
    <row r="48233" spans="2:29">
      <c r="B48233" s="136"/>
      <c r="E48233" s="136"/>
      <c r="H48233" s="136"/>
      <c r="K48233" s="136"/>
      <c r="O48233" s="136"/>
      <c r="T48233" s="136"/>
      <c r="W48233" s="136"/>
      <c r="Z48233" s="136"/>
      <c r="AC48233" s="136"/>
    </row>
    <row r="48234" spans="2:29">
      <c r="B48234" s="136"/>
      <c r="E48234" s="136"/>
      <c r="H48234" s="136"/>
      <c r="K48234" s="136"/>
      <c r="O48234" s="136"/>
      <c r="T48234" s="136"/>
      <c r="W48234" s="136"/>
      <c r="Z48234" s="136"/>
      <c r="AC48234" s="136"/>
    </row>
    <row r="48235" spans="2:29">
      <c r="B48235" s="136"/>
      <c r="E48235" s="136"/>
      <c r="H48235" s="136"/>
      <c r="K48235" s="136"/>
      <c r="O48235" s="136"/>
      <c r="T48235" s="136"/>
      <c r="W48235" s="136"/>
      <c r="Z48235" s="136"/>
      <c r="AC48235" s="136"/>
    </row>
    <row r="48236" spans="2:29">
      <c r="B48236" s="136"/>
      <c r="E48236" s="136"/>
      <c r="H48236" s="136"/>
      <c r="K48236" s="136"/>
      <c r="O48236" s="136"/>
      <c r="T48236" s="136"/>
      <c r="W48236" s="136"/>
      <c r="Z48236" s="136"/>
      <c r="AC48236" s="136"/>
    </row>
    <row r="48237" spans="2:29">
      <c r="B48237" s="136"/>
      <c r="E48237" s="136"/>
      <c r="H48237" s="136"/>
      <c r="K48237" s="136"/>
      <c r="O48237" s="136"/>
      <c r="T48237" s="136"/>
      <c r="W48237" s="136"/>
      <c r="Z48237" s="136"/>
      <c r="AC48237" s="136"/>
    </row>
    <row r="48238" spans="2:29">
      <c r="B48238" s="136"/>
      <c r="E48238" s="136"/>
      <c r="H48238" s="136"/>
      <c r="K48238" s="136"/>
      <c r="O48238" s="136"/>
      <c r="T48238" s="136"/>
      <c r="W48238" s="136"/>
      <c r="Z48238" s="136"/>
      <c r="AC48238" s="136"/>
    </row>
    <row r="48239" spans="2:29">
      <c r="B48239" s="136"/>
      <c r="E48239" s="136"/>
      <c r="H48239" s="136"/>
      <c r="K48239" s="136"/>
      <c r="O48239" s="136"/>
      <c r="T48239" s="136"/>
      <c r="W48239" s="136"/>
      <c r="Z48239" s="136"/>
      <c r="AC48239" s="136"/>
    </row>
    <row r="48240" spans="2:29">
      <c r="B48240" s="136"/>
      <c r="E48240" s="136"/>
      <c r="H48240" s="136"/>
      <c r="K48240" s="136"/>
      <c r="O48240" s="136"/>
      <c r="T48240" s="136"/>
      <c r="W48240" s="136"/>
      <c r="Z48240" s="136"/>
      <c r="AC48240" s="136"/>
    </row>
    <row r="48241" spans="2:29">
      <c r="B48241" s="136"/>
      <c r="E48241" s="136"/>
      <c r="H48241" s="136"/>
      <c r="K48241" s="136"/>
      <c r="O48241" s="136"/>
      <c r="T48241" s="136"/>
      <c r="W48241" s="136"/>
      <c r="Z48241" s="136"/>
      <c r="AC48241" s="136"/>
    </row>
    <row r="48242" spans="2:29">
      <c r="B48242" s="136"/>
      <c r="E48242" s="136"/>
      <c r="H48242" s="136"/>
      <c r="K48242" s="136"/>
      <c r="O48242" s="136"/>
      <c r="T48242" s="136"/>
      <c r="W48242" s="136"/>
      <c r="Z48242" s="136"/>
      <c r="AC48242" s="136"/>
    </row>
    <row r="48243" spans="2:29">
      <c r="B48243" s="136"/>
      <c r="E48243" s="136"/>
      <c r="H48243" s="136"/>
      <c r="K48243" s="136"/>
      <c r="O48243" s="136"/>
      <c r="T48243" s="136"/>
      <c r="W48243" s="136"/>
      <c r="Z48243" s="136"/>
      <c r="AC48243" s="136"/>
    </row>
    <row r="48244" spans="2:29">
      <c r="B48244" s="136"/>
      <c r="E48244" s="136"/>
      <c r="H48244" s="136"/>
      <c r="K48244" s="136"/>
      <c r="O48244" s="136"/>
      <c r="T48244" s="136"/>
      <c r="W48244" s="136"/>
      <c r="Z48244" s="136"/>
      <c r="AC48244" s="136"/>
    </row>
    <row r="48245" spans="2:29">
      <c r="B48245" s="136"/>
      <c r="E48245" s="136"/>
      <c r="H48245" s="136"/>
      <c r="K48245" s="136"/>
      <c r="O48245" s="136"/>
      <c r="T48245" s="136"/>
      <c r="W48245" s="136"/>
      <c r="Z48245" s="136"/>
      <c r="AC48245" s="136"/>
    </row>
    <row r="48246" spans="2:29">
      <c r="B48246" s="136"/>
      <c r="E48246" s="136"/>
      <c r="H48246" s="136"/>
      <c r="K48246" s="136"/>
      <c r="O48246" s="136"/>
      <c r="T48246" s="136"/>
      <c r="W48246" s="136"/>
      <c r="Z48246" s="136"/>
      <c r="AC48246" s="136"/>
    </row>
    <row r="48247" spans="2:29">
      <c r="B48247" s="136"/>
      <c r="E48247" s="136"/>
      <c r="H48247" s="136"/>
      <c r="K48247" s="136"/>
      <c r="O48247" s="136"/>
      <c r="T48247" s="136"/>
      <c r="W48247" s="136"/>
      <c r="Z48247" s="136"/>
      <c r="AC48247" s="136"/>
    </row>
    <row r="48248" spans="2:29">
      <c r="B48248" s="136"/>
      <c r="E48248" s="136"/>
      <c r="H48248" s="136"/>
      <c r="K48248" s="136"/>
      <c r="O48248" s="136"/>
      <c r="T48248" s="136"/>
      <c r="W48248" s="136"/>
      <c r="Z48248" s="136"/>
      <c r="AC48248" s="136"/>
    </row>
    <row r="48249" spans="2:29">
      <c r="B48249" s="136"/>
      <c r="E48249" s="136"/>
      <c r="H48249" s="136"/>
      <c r="K48249" s="136"/>
      <c r="O48249" s="136"/>
      <c r="T48249" s="136"/>
      <c r="W48249" s="136"/>
      <c r="Z48249" s="136"/>
      <c r="AC48249" s="136"/>
    </row>
    <row r="48250" spans="2:29">
      <c r="B48250" s="136"/>
      <c r="E48250" s="136"/>
      <c r="H48250" s="136"/>
      <c r="K48250" s="136"/>
      <c r="O48250" s="136"/>
      <c r="T48250" s="136"/>
      <c r="W48250" s="136"/>
      <c r="Z48250" s="136"/>
      <c r="AC48250" s="136"/>
    </row>
    <row r="48251" spans="2:29">
      <c r="B48251" s="136"/>
      <c r="E48251" s="136"/>
      <c r="H48251" s="136"/>
      <c r="K48251" s="136"/>
      <c r="O48251" s="136"/>
      <c r="T48251" s="136"/>
      <c r="W48251" s="136"/>
      <c r="Z48251" s="136"/>
      <c r="AC48251" s="136"/>
    </row>
    <row r="48252" spans="2:29">
      <c r="B48252" s="136"/>
      <c r="E48252" s="136"/>
      <c r="H48252" s="136"/>
      <c r="K48252" s="136"/>
      <c r="O48252" s="136"/>
      <c r="T48252" s="136"/>
      <c r="W48252" s="136"/>
      <c r="Z48252" s="136"/>
      <c r="AC48252" s="136"/>
    </row>
    <row r="48253" spans="2:29">
      <c r="B48253" s="136"/>
      <c r="E48253" s="136"/>
      <c r="H48253" s="136"/>
      <c r="K48253" s="136"/>
      <c r="O48253" s="136"/>
      <c r="T48253" s="136"/>
      <c r="W48253" s="136"/>
      <c r="Z48253" s="136"/>
      <c r="AC48253" s="136"/>
    </row>
    <row r="48254" spans="2:29">
      <c r="B48254" s="136"/>
      <c r="E48254" s="136"/>
      <c r="H48254" s="136"/>
      <c r="K48254" s="136"/>
      <c r="O48254" s="136"/>
      <c r="T48254" s="136"/>
      <c r="W48254" s="136"/>
      <c r="Z48254" s="136"/>
      <c r="AC48254" s="136"/>
    </row>
    <row r="48255" spans="2:29">
      <c r="B48255" s="136"/>
      <c r="E48255" s="136"/>
      <c r="H48255" s="136"/>
      <c r="K48255" s="136"/>
      <c r="O48255" s="136"/>
      <c r="T48255" s="136"/>
      <c r="W48255" s="136"/>
      <c r="Z48255" s="136"/>
      <c r="AC48255" s="136"/>
    </row>
    <row r="48256" spans="2:29">
      <c r="B48256" s="136"/>
      <c r="E48256" s="136"/>
      <c r="H48256" s="136"/>
      <c r="K48256" s="136"/>
      <c r="O48256" s="136"/>
      <c r="T48256" s="136"/>
      <c r="W48256" s="136"/>
      <c r="Z48256" s="136"/>
      <c r="AC48256" s="136"/>
    </row>
    <row r="48257" spans="2:29">
      <c r="B48257" s="136"/>
      <c r="E48257" s="136"/>
      <c r="H48257" s="136"/>
      <c r="K48257" s="136"/>
      <c r="O48257" s="136"/>
      <c r="T48257" s="136"/>
      <c r="W48257" s="136"/>
      <c r="Z48257" s="136"/>
      <c r="AC48257" s="136"/>
    </row>
    <row r="48258" spans="2:29">
      <c r="B48258" s="136"/>
      <c r="E48258" s="136"/>
      <c r="H48258" s="136"/>
      <c r="K48258" s="136"/>
      <c r="O48258" s="136"/>
      <c r="T48258" s="136"/>
      <c r="W48258" s="136"/>
      <c r="Z48258" s="136"/>
      <c r="AC48258" s="136"/>
    </row>
    <row r="48259" spans="2:29">
      <c r="B48259" s="136"/>
      <c r="E48259" s="136"/>
      <c r="H48259" s="136"/>
      <c r="K48259" s="136"/>
      <c r="O48259" s="136"/>
      <c r="T48259" s="136"/>
      <c r="W48259" s="136"/>
      <c r="Z48259" s="136"/>
      <c r="AC48259" s="136"/>
    </row>
    <row r="48260" spans="2:29">
      <c r="B48260" s="136"/>
      <c r="E48260" s="136"/>
      <c r="H48260" s="136"/>
      <c r="K48260" s="136"/>
      <c r="O48260" s="136"/>
      <c r="T48260" s="136"/>
      <c r="W48260" s="136"/>
      <c r="Z48260" s="136"/>
      <c r="AC48260" s="136"/>
    </row>
    <row r="48261" spans="2:29">
      <c r="B48261" s="136"/>
      <c r="E48261" s="136"/>
      <c r="H48261" s="136"/>
      <c r="K48261" s="136"/>
      <c r="O48261" s="136"/>
      <c r="T48261" s="136"/>
      <c r="W48261" s="136"/>
      <c r="Z48261" s="136"/>
      <c r="AC48261" s="136"/>
    </row>
    <row r="48262" spans="2:29">
      <c r="B48262" s="136"/>
      <c r="E48262" s="136"/>
      <c r="H48262" s="136"/>
      <c r="K48262" s="136"/>
      <c r="O48262" s="136"/>
      <c r="T48262" s="136"/>
      <c r="W48262" s="136"/>
      <c r="Z48262" s="136"/>
      <c r="AC48262" s="136"/>
    </row>
    <row r="48263" spans="2:29">
      <c r="B48263" s="136"/>
      <c r="E48263" s="136"/>
      <c r="H48263" s="136"/>
      <c r="K48263" s="136"/>
      <c r="O48263" s="136"/>
      <c r="T48263" s="136"/>
      <c r="W48263" s="136"/>
      <c r="Z48263" s="136"/>
      <c r="AC48263" s="136"/>
    </row>
    <row r="48264" spans="2:29">
      <c r="B48264" s="136"/>
      <c r="E48264" s="136"/>
      <c r="H48264" s="136"/>
      <c r="K48264" s="136"/>
      <c r="O48264" s="136"/>
      <c r="T48264" s="136"/>
      <c r="W48264" s="136"/>
      <c r="Z48264" s="136"/>
      <c r="AC48264" s="136"/>
    </row>
    <row r="48265" spans="2:29">
      <c r="B48265" s="136"/>
      <c r="E48265" s="136"/>
      <c r="H48265" s="136"/>
      <c r="K48265" s="136"/>
      <c r="O48265" s="136"/>
      <c r="T48265" s="136"/>
      <c r="W48265" s="136"/>
      <c r="Z48265" s="136"/>
      <c r="AC48265" s="136"/>
    </row>
    <row r="48266" spans="2:29">
      <c r="B48266" s="136"/>
      <c r="E48266" s="136"/>
      <c r="H48266" s="136"/>
      <c r="K48266" s="136"/>
      <c r="O48266" s="136"/>
      <c r="T48266" s="136"/>
      <c r="W48266" s="136"/>
      <c r="Z48266" s="136"/>
      <c r="AC48266" s="136"/>
    </row>
    <row r="48267" spans="2:29">
      <c r="B48267" s="136"/>
      <c r="E48267" s="136"/>
      <c r="H48267" s="136"/>
      <c r="K48267" s="136"/>
      <c r="O48267" s="136"/>
      <c r="T48267" s="136"/>
      <c r="W48267" s="136"/>
      <c r="Z48267" s="136"/>
      <c r="AC48267" s="136"/>
    </row>
    <row r="48268" spans="2:29">
      <c r="B48268" s="136"/>
      <c r="E48268" s="136"/>
      <c r="H48268" s="136"/>
      <c r="K48268" s="136"/>
      <c r="O48268" s="136"/>
      <c r="T48268" s="136"/>
      <c r="W48268" s="136"/>
      <c r="Z48268" s="136"/>
      <c r="AC48268" s="136"/>
    </row>
    <row r="48269" spans="2:29">
      <c r="B48269" s="136"/>
      <c r="E48269" s="136"/>
      <c r="H48269" s="136"/>
      <c r="K48269" s="136"/>
      <c r="O48269" s="136"/>
      <c r="T48269" s="136"/>
      <c r="W48269" s="136"/>
      <c r="Z48269" s="136"/>
      <c r="AC48269" s="136"/>
    </row>
    <row r="48270" spans="2:29">
      <c r="B48270" s="136"/>
      <c r="E48270" s="136"/>
      <c r="H48270" s="136"/>
      <c r="K48270" s="136"/>
      <c r="O48270" s="136"/>
      <c r="T48270" s="136"/>
      <c r="W48270" s="136"/>
      <c r="Z48270" s="136"/>
      <c r="AC48270" s="136"/>
    </row>
    <row r="48271" spans="2:29">
      <c r="B48271" s="136"/>
      <c r="E48271" s="136"/>
      <c r="H48271" s="136"/>
      <c r="K48271" s="136"/>
      <c r="O48271" s="136"/>
      <c r="T48271" s="136"/>
      <c r="W48271" s="136"/>
      <c r="Z48271" s="136"/>
      <c r="AC48271" s="136"/>
    </row>
    <row r="48272" spans="2:29">
      <c r="B48272" s="136"/>
      <c r="E48272" s="136"/>
      <c r="H48272" s="136"/>
      <c r="K48272" s="136"/>
      <c r="O48272" s="136"/>
      <c r="T48272" s="136"/>
      <c r="W48272" s="136"/>
      <c r="Z48272" s="136"/>
      <c r="AC48272" s="136"/>
    </row>
    <row r="48273" spans="2:29">
      <c r="B48273" s="136"/>
      <c r="E48273" s="136"/>
      <c r="H48273" s="136"/>
      <c r="K48273" s="136"/>
      <c r="O48273" s="136"/>
      <c r="T48273" s="136"/>
      <c r="W48273" s="136"/>
      <c r="Z48273" s="136"/>
      <c r="AC48273" s="136"/>
    </row>
    <row r="48274" spans="2:29">
      <c r="B48274" s="136"/>
      <c r="E48274" s="136"/>
      <c r="H48274" s="136"/>
      <c r="K48274" s="136"/>
      <c r="O48274" s="136"/>
      <c r="T48274" s="136"/>
      <c r="W48274" s="136"/>
      <c r="Z48274" s="136"/>
      <c r="AC48274" s="136"/>
    </row>
    <row r="48275" spans="2:29">
      <c r="B48275" s="136"/>
      <c r="E48275" s="136"/>
      <c r="H48275" s="136"/>
      <c r="K48275" s="136"/>
      <c r="O48275" s="136"/>
      <c r="T48275" s="136"/>
      <c r="W48275" s="136"/>
      <c r="Z48275" s="136"/>
      <c r="AC48275" s="136"/>
    </row>
    <row r="48276" spans="2:29">
      <c r="B48276" s="136"/>
      <c r="E48276" s="136"/>
      <c r="H48276" s="136"/>
      <c r="K48276" s="136"/>
      <c r="O48276" s="136"/>
      <c r="T48276" s="136"/>
      <c r="W48276" s="136"/>
      <c r="Z48276" s="136"/>
      <c r="AC48276" s="136"/>
    </row>
    <row r="48277" spans="2:29">
      <c r="B48277" s="136"/>
      <c r="E48277" s="136"/>
      <c r="H48277" s="136"/>
      <c r="K48277" s="136"/>
      <c r="O48277" s="136"/>
      <c r="T48277" s="136"/>
      <c r="W48277" s="136"/>
      <c r="Z48277" s="136"/>
      <c r="AC48277" s="136"/>
    </row>
    <row r="48278" spans="2:29">
      <c r="B48278" s="136"/>
      <c r="E48278" s="136"/>
      <c r="H48278" s="136"/>
      <c r="K48278" s="136"/>
      <c r="O48278" s="136"/>
      <c r="T48278" s="136"/>
      <c r="W48278" s="136"/>
      <c r="Z48278" s="136"/>
      <c r="AC48278" s="136"/>
    </row>
    <row r="48279" spans="2:29">
      <c r="B48279" s="136"/>
      <c r="E48279" s="136"/>
      <c r="H48279" s="136"/>
      <c r="K48279" s="136"/>
      <c r="O48279" s="136"/>
      <c r="T48279" s="136"/>
      <c r="W48279" s="136"/>
      <c r="Z48279" s="136"/>
      <c r="AC48279" s="136"/>
    </row>
    <row r="48280" spans="2:29">
      <c r="B48280" s="136"/>
      <c r="E48280" s="136"/>
      <c r="H48280" s="136"/>
      <c r="K48280" s="136"/>
      <c r="O48280" s="136"/>
      <c r="T48280" s="136"/>
      <c r="W48280" s="136"/>
      <c r="Z48280" s="136"/>
      <c r="AC48280" s="136"/>
    </row>
    <row r="48281" spans="2:29">
      <c r="B48281" s="136"/>
      <c r="E48281" s="136"/>
      <c r="H48281" s="136"/>
      <c r="K48281" s="136"/>
      <c r="O48281" s="136"/>
      <c r="T48281" s="136"/>
      <c r="W48281" s="136"/>
      <c r="Z48281" s="136"/>
      <c r="AC48281" s="136"/>
    </row>
    <row r="48282" spans="2:29">
      <c r="B48282" s="136"/>
      <c r="E48282" s="136"/>
      <c r="H48282" s="136"/>
      <c r="K48282" s="136"/>
      <c r="O48282" s="136"/>
      <c r="T48282" s="136"/>
      <c r="W48282" s="136"/>
      <c r="Z48282" s="136"/>
      <c r="AC48282" s="136"/>
    </row>
    <row r="48283" spans="2:29">
      <c r="B48283" s="136"/>
      <c r="E48283" s="136"/>
      <c r="H48283" s="136"/>
      <c r="K48283" s="136"/>
      <c r="O48283" s="136"/>
      <c r="T48283" s="136"/>
      <c r="W48283" s="136"/>
      <c r="Z48283" s="136"/>
      <c r="AC48283" s="136"/>
    </row>
    <row r="48284" spans="2:29">
      <c r="B48284" s="136"/>
      <c r="E48284" s="136"/>
      <c r="H48284" s="136"/>
      <c r="K48284" s="136"/>
      <c r="O48284" s="136"/>
      <c r="T48284" s="136"/>
      <c r="W48284" s="136"/>
      <c r="Z48284" s="136"/>
      <c r="AC48284" s="136"/>
    </row>
    <row r="48285" spans="2:29">
      <c r="B48285" s="136"/>
      <c r="E48285" s="136"/>
      <c r="H48285" s="136"/>
      <c r="K48285" s="136"/>
      <c r="O48285" s="136"/>
      <c r="T48285" s="136"/>
      <c r="W48285" s="136"/>
      <c r="Z48285" s="136"/>
      <c r="AC48285" s="136"/>
    </row>
    <row r="48286" spans="2:29">
      <c r="B48286" s="136"/>
      <c r="E48286" s="136"/>
      <c r="H48286" s="136"/>
      <c r="K48286" s="136"/>
      <c r="O48286" s="136"/>
      <c r="T48286" s="136"/>
      <c r="W48286" s="136"/>
      <c r="Z48286" s="136"/>
      <c r="AC48286" s="136"/>
    </row>
    <row r="48287" spans="2:29">
      <c r="B48287" s="136"/>
      <c r="E48287" s="136"/>
      <c r="H48287" s="136"/>
      <c r="K48287" s="136"/>
      <c r="O48287" s="136"/>
      <c r="T48287" s="136"/>
      <c r="W48287" s="136"/>
      <c r="Z48287" s="136"/>
      <c r="AC48287" s="136"/>
    </row>
    <row r="48288" spans="2:29">
      <c r="B48288" s="136"/>
      <c r="E48288" s="136"/>
      <c r="H48288" s="136"/>
      <c r="K48288" s="136"/>
      <c r="O48288" s="136"/>
      <c r="T48288" s="136"/>
      <c r="W48288" s="136"/>
      <c r="Z48288" s="136"/>
      <c r="AC48288" s="136"/>
    </row>
    <row r="48289" spans="2:29">
      <c r="B48289" s="136"/>
      <c r="E48289" s="136"/>
      <c r="H48289" s="136"/>
      <c r="K48289" s="136"/>
      <c r="O48289" s="136"/>
      <c r="T48289" s="136"/>
      <c r="W48289" s="136"/>
      <c r="Z48289" s="136"/>
      <c r="AC48289" s="136"/>
    </row>
    <row r="48290" spans="2:29">
      <c r="B48290" s="136"/>
      <c r="E48290" s="136"/>
      <c r="H48290" s="136"/>
      <c r="K48290" s="136"/>
      <c r="O48290" s="136"/>
      <c r="T48290" s="136"/>
      <c r="W48290" s="136"/>
      <c r="Z48290" s="136"/>
      <c r="AC48290" s="136"/>
    </row>
    <row r="48291" spans="2:29">
      <c r="B48291" s="136"/>
      <c r="E48291" s="136"/>
      <c r="H48291" s="136"/>
      <c r="K48291" s="136"/>
      <c r="O48291" s="136"/>
      <c r="T48291" s="136"/>
      <c r="W48291" s="136"/>
      <c r="Z48291" s="136"/>
      <c r="AC48291" s="136"/>
    </row>
    <row r="48292" spans="2:29">
      <c r="B48292" s="136"/>
      <c r="E48292" s="136"/>
      <c r="H48292" s="136"/>
      <c r="K48292" s="136"/>
      <c r="O48292" s="136"/>
      <c r="T48292" s="136"/>
      <c r="W48292" s="136"/>
      <c r="Z48292" s="136"/>
      <c r="AC48292" s="136"/>
    </row>
    <row r="48293" spans="2:29">
      <c r="B48293" s="136"/>
      <c r="E48293" s="136"/>
      <c r="H48293" s="136"/>
      <c r="K48293" s="136"/>
      <c r="O48293" s="136"/>
      <c r="T48293" s="136"/>
      <c r="W48293" s="136"/>
      <c r="Z48293" s="136"/>
      <c r="AC48293" s="136"/>
    </row>
    <row r="48294" spans="2:29">
      <c r="B48294" s="136"/>
      <c r="E48294" s="136"/>
      <c r="H48294" s="136"/>
      <c r="K48294" s="136"/>
      <c r="O48294" s="136"/>
      <c r="T48294" s="136"/>
      <c r="W48294" s="136"/>
      <c r="Z48294" s="136"/>
      <c r="AC48294" s="136"/>
    </row>
    <row r="48295" spans="2:29">
      <c r="B48295" s="136"/>
      <c r="E48295" s="136"/>
      <c r="H48295" s="136"/>
      <c r="K48295" s="136"/>
      <c r="O48295" s="136"/>
      <c r="T48295" s="136"/>
      <c r="W48295" s="136"/>
      <c r="Z48295" s="136"/>
      <c r="AC48295" s="136"/>
    </row>
    <row r="48296" spans="2:29">
      <c r="B48296" s="136"/>
      <c r="E48296" s="136"/>
      <c r="H48296" s="136"/>
      <c r="K48296" s="136"/>
      <c r="O48296" s="136"/>
      <c r="T48296" s="136"/>
      <c r="W48296" s="136"/>
      <c r="Z48296" s="136"/>
      <c r="AC48296" s="136"/>
    </row>
    <row r="48297" spans="2:29">
      <c r="B48297" s="136"/>
      <c r="E48297" s="136"/>
      <c r="H48297" s="136"/>
      <c r="K48297" s="136"/>
      <c r="O48297" s="136"/>
      <c r="T48297" s="136"/>
      <c r="W48297" s="136"/>
      <c r="Z48297" s="136"/>
      <c r="AC48297" s="136"/>
    </row>
    <row r="48298" spans="2:29">
      <c r="B48298" s="136"/>
      <c r="E48298" s="136"/>
      <c r="H48298" s="136"/>
      <c r="K48298" s="136"/>
      <c r="O48298" s="136"/>
      <c r="T48298" s="136"/>
      <c r="W48298" s="136"/>
      <c r="Z48298" s="136"/>
      <c r="AC48298" s="136"/>
    </row>
    <row r="48299" spans="2:29">
      <c r="B48299" s="136"/>
      <c r="E48299" s="136"/>
      <c r="H48299" s="136"/>
      <c r="K48299" s="136"/>
      <c r="O48299" s="136"/>
      <c r="T48299" s="136"/>
      <c r="W48299" s="136"/>
      <c r="Z48299" s="136"/>
      <c r="AC48299" s="136"/>
    </row>
    <row r="48300" spans="2:29">
      <c r="B48300" s="136"/>
      <c r="E48300" s="136"/>
      <c r="H48300" s="136"/>
      <c r="K48300" s="136"/>
      <c r="O48300" s="136"/>
      <c r="T48300" s="136"/>
      <c r="W48300" s="136"/>
      <c r="Z48300" s="136"/>
      <c r="AC48300" s="136"/>
    </row>
    <row r="48301" spans="2:29">
      <c r="B48301" s="136"/>
      <c r="E48301" s="136"/>
      <c r="H48301" s="136"/>
      <c r="K48301" s="136"/>
      <c r="O48301" s="136"/>
      <c r="T48301" s="136"/>
      <c r="W48301" s="136"/>
      <c r="Z48301" s="136"/>
      <c r="AC48301" s="136"/>
    </row>
    <row r="48302" spans="2:29">
      <c r="B48302" s="136"/>
      <c r="E48302" s="136"/>
      <c r="H48302" s="136"/>
      <c r="K48302" s="136"/>
      <c r="O48302" s="136"/>
      <c r="T48302" s="136"/>
      <c r="W48302" s="136"/>
      <c r="Z48302" s="136"/>
      <c r="AC48302" s="136"/>
    </row>
    <row r="48303" spans="2:29">
      <c r="B48303" s="136"/>
      <c r="E48303" s="136"/>
      <c r="H48303" s="136"/>
      <c r="K48303" s="136"/>
      <c r="O48303" s="136"/>
      <c r="T48303" s="136"/>
      <c r="W48303" s="136"/>
      <c r="Z48303" s="136"/>
      <c r="AC48303" s="136"/>
    </row>
    <row r="48304" spans="2:29">
      <c r="B48304" s="136"/>
      <c r="E48304" s="136"/>
      <c r="H48304" s="136"/>
      <c r="K48304" s="136"/>
      <c r="O48304" s="136"/>
      <c r="T48304" s="136"/>
      <c r="W48304" s="136"/>
      <c r="Z48304" s="136"/>
      <c r="AC48304" s="136"/>
    </row>
    <row r="48305" spans="2:29">
      <c r="B48305" s="136"/>
      <c r="E48305" s="136"/>
      <c r="H48305" s="136"/>
      <c r="K48305" s="136"/>
      <c r="O48305" s="136"/>
      <c r="T48305" s="136"/>
      <c r="W48305" s="136"/>
      <c r="Z48305" s="136"/>
      <c r="AC48305" s="136"/>
    </row>
    <row r="48306" spans="2:29">
      <c r="B48306" s="136"/>
      <c r="E48306" s="136"/>
      <c r="H48306" s="136"/>
      <c r="K48306" s="136"/>
      <c r="O48306" s="136"/>
      <c r="T48306" s="136"/>
      <c r="W48306" s="136"/>
      <c r="Z48306" s="136"/>
      <c r="AC48306" s="136"/>
    </row>
    <row r="48307" spans="2:29">
      <c r="B48307" s="136"/>
      <c r="E48307" s="136"/>
      <c r="H48307" s="136"/>
      <c r="K48307" s="136"/>
      <c r="O48307" s="136"/>
      <c r="T48307" s="136"/>
      <c r="W48307" s="136"/>
      <c r="Z48307" s="136"/>
      <c r="AC48307" s="136"/>
    </row>
    <row r="48308" spans="2:29">
      <c r="B48308" s="136"/>
      <c r="E48308" s="136"/>
      <c r="H48308" s="136"/>
      <c r="K48308" s="136"/>
      <c r="O48308" s="136"/>
      <c r="T48308" s="136"/>
      <c r="W48308" s="136"/>
      <c r="Z48308" s="136"/>
      <c r="AC48308" s="136"/>
    </row>
    <row r="48309" spans="2:29">
      <c r="B48309" s="136"/>
      <c r="E48309" s="136"/>
      <c r="H48309" s="136"/>
      <c r="K48309" s="136"/>
      <c r="O48309" s="136"/>
      <c r="T48309" s="136"/>
      <c r="W48309" s="136"/>
      <c r="Z48309" s="136"/>
      <c r="AC48309" s="136"/>
    </row>
    <row r="48310" spans="2:29">
      <c r="B48310" s="136"/>
      <c r="E48310" s="136"/>
      <c r="H48310" s="136"/>
      <c r="K48310" s="136"/>
      <c r="O48310" s="136"/>
      <c r="T48310" s="136"/>
      <c r="W48310" s="136"/>
      <c r="Z48310" s="136"/>
      <c r="AC48310" s="136"/>
    </row>
    <row r="48311" spans="2:29">
      <c r="B48311" s="136"/>
      <c r="E48311" s="136"/>
      <c r="H48311" s="136"/>
      <c r="K48311" s="136"/>
      <c r="O48311" s="136"/>
      <c r="T48311" s="136"/>
      <c r="W48311" s="136"/>
      <c r="Z48311" s="136"/>
      <c r="AC48311" s="136"/>
    </row>
    <row r="48312" spans="2:29">
      <c r="B48312" s="136"/>
      <c r="E48312" s="136"/>
      <c r="H48312" s="136"/>
      <c r="K48312" s="136"/>
      <c r="O48312" s="136"/>
      <c r="T48312" s="136"/>
      <c r="W48312" s="136"/>
      <c r="Z48312" s="136"/>
      <c r="AC48312" s="136"/>
    </row>
    <row r="48313" spans="2:29">
      <c r="B48313" s="136"/>
      <c r="E48313" s="136"/>
      <c r="H48313" s="136"/>
      <c r="K48313" s="136"/>
      <c r="O48313" s="136"/>
      <c r="T48313" s="136"/>
      <c r="W48313" s="136"/>
      <c r="Z48313" s="136"/>
      <c r="AC48313" s="136"/>
    </row>
    <row r="48314" spans="2:29">
      <c r="B48314" s="136"/>
      <c r="E48314" s="136"/>
      <c r="H48314" s="136"/>
      <c r="K48314" s="136"/>
      <c r="O48314" s="136"/>
      <c r="T48314" s="136"/>
      <c r="W48314" s="136"/>
      <c r="Z48314" s="136"/>
      <c r="AC48314" s="136"/>
    </row>
    <row r="48315" spans="2:29">
      <c r="B48315" s="136"/>
      <c r="E48315" s="136"/>
      <c r="H48315" s="136"/>
      <c r="K48315" s="136"/>
      <c r="O48315" s="136"/>
      <c r="T48315" s="136"/>
      <c r="W48315" s="136"/>
      <c r="Z48315" s="136"/>
      <c r="AC48315" s="136"/>
    </row>
    <row r="48316" spans="2:29">
      <c r="B48316" s="136"/>
      <c r="E48316" s="136"/>
      <c r="H48316" s="136"/>
      <c r="K48316" s="136"/>
      <c r="O48316" s="136"/>
      <c r="T48316" s="136"/>
      <c r="W48316" s="136"/>
      <c r="Z48316" s="136"/>
      <c r="AC48316" s="136"/>
    </row>
    <row r="48317" spans="2:29">
      <c r="B48317" s="136"/>
      <c r="E48317" s="136"/>
      <c r="H48317" s="136"/>
      <c r="K48317" s="136"/>
      <c r="O48317" s="136"/>
      <c r="T48317" s="136"/>
      <c r="W48317" s="136"/>
      <c r="Z48317" s="136"/>
      <c r="AC48317" s="136"/>
    </row>
    <row r="48318" spans="2:29">
      <c r="B48318" s="136"/>
      <c r="E48318" s="136"/>
      <c r="H48318" s="136"/>
      <c r="K48318" s="136"/>
      <c r="O48318" s="136"/>
      <c r="T48318" s="136"/>
      <c r="W48318" s="136"/>
      <c r="Z48318" s="136"/>
      <c r="AC48318" s="136"/>
    </row>
    <row r="48319" spans="2:29">
      <c r="B48319" s="136"/>
      <c r="E48319" s="136"/>
      <c r="H48319" s="136"/>
      <c r="K48319" s="136"/>
      <c r="O48319" s="136"/>
      <c r="T48319" s="136"/>
      <c r="W48319" s="136"/>
      <c r="Z48319" s="136"/>
      <c r="AC48319" s="136"/>
    </row>
    <row r="48320" spans="2:29">
      <c r="B48320" s="136"/>
      <c r="E48320" s="136"/>
      <c r="H48320" s="136"/>
      <c r="K48320" s="136"/>
      <c r="O48320" s="136"/>
      <c r="T48320" s="136"/>
      <c r="W48320" s="136"/>
      <c r="Z48320" s="136"/>
      <c r="AC48320" s="136"/>
    </row>
    <row r="48321" spans="2:29">
      <c r="B48321" s="136"/>
      <c r="E48321" s="136"/>
      <c r="H48321" s="136"/>
      <c r="K48321" s="136"/>
      <c r="O48321" s="136"/>
      <c r="T48321" s="136"/>
      <c r="W48321" s="136"/>
      <c r="Z48321" s="136"/>
      <c r="AC48321" s="136"/>
    </row>
    <row r="48322" spans="2:29">
      <c r="B48322" s="136"/>
      <c r="E48322" s="136"/>
      <c r="H48322" s="136"/>
      <c r="K48322" s="136"/>
      <c r="O48322" s="136"/>
      <c r="T48322" s="136"/>
      <c r="W48322" s="136"/>
      <c r="Z48322" s="136"/>
      <c r="AC48322" s="136"/>
    </row>
    <row r="48323" spans="2:29">
      <c r="B48323" s="136"/>
      <c r="E48323" s="136"/>
      <c r="H48323" s="136"/>
      <c r="K48323" s="136"/>
      <c r="O48323" s="136"/>
      <c r="T48323" s="136"/>
      <c r="W48323" s="136"/>
      <c r="Z48323" s="136"/>
      <c r="AC48323" s="136"/>
    </row>
    <row r="48324" spans="2:29">
      <c r="B48324" s="136"/>
      <c r="E48324" s="136"/>
      <c r="H48324" s="136"/>
      <c r="K48324" s="136"/>
      <c r="O48324" s="136"/>
      <c r="T48324" s="136"/>
      <c r="W48324" s="136"/>
      <c r="Z48324" s="136"/>
      <c r="AC48324" s="136"/>
    </row>
    <row r="48325" spans="2:29">
      <c r="B48325" s="136"/>
      <c r="E48325" s="136"/>
      <c r="H48325" s="136"/>
      <c r="K48325" s="136"/>
      <c r="O48325" s="136"/>
      <c r="T48325" s="136"/>
      <c r="W48325" s="136"/>
      <c r="Z48325" s="136"/>
      <c r="AC48325" s="136"/>
    </row>
    <row r="48326" spans="2:29">
      <c r="B48326" s="136"/>
      <c r="E48326" s="136"/>
      <c r="H48326" s="136"/>
      <c r="K48326" s="136"/>
      <c r="O48326" s="136"/>
      <c r="T48326" s="136"/>
      <c r="W48326" s="136"/>
      <c r="Z48326" s="136"/>
      <c r="AC48326" s="136"/>
    </row>
    <row r="48327" spans="2:29">
      <c r="B48327" s="136"/>
      <c r="E48327" s="136"/>
      <c r="H48327" s="136"/>
      <c r="K48327" s="136"/>
      <c r="O48327" s="136"/>
      <c r="T48327" s="136"/>
      <c r="W48327" s="136"/>
      <c r="Z48327" s="136"/>
      <c r="AC48327" s="136"/>
    </row>
    <row r="48328" spans="2:29">
      <c r="B48328" s="136"/>
      <c r="E48328" s="136"/>
      <c r="H48328" s="136"/>
      <c r="K48328" s="136"/>
      <c r="O48328" s="136"/>
      <c r="T48328" s="136"/>
      <c r="W48328" s="136"/>
      <c r="Z48328" s="136"/>
      <c r="AC48328" s="136"/>
    </row>
    <row r="48329" spans="2:29">
      <c r="B48329" s="136"/>
      <c r="E48329" s="136"/>
      <c r="H48329" s="136"/>
      <c r="K48329" s="136"/>
      <c r="O48329" s="136"/>
      <c r="T48329" s="136"/>
      <c r="W48329" s="136"/>
      <c r="Z48329" s="136"/>
      <c r="AC48329" s="136"/>
    </row>
    <row r="48330" spans="2:29">
      <c r="B48330" s="136"/>
      <c r="E48330" s="136"/>
      <c r="H48330" s="136"/>
      <c r="K48330" s="136"/>
      <c r="O48330" s="136"/>
      <c r="T48330" s="136"/>
      <c r="W48330" s="136"/>
      <c r="Z48330" s="136"/>
      <c r="AC48330" s="136"/>
    </row>
    <row r="48331" spans="2:29">
      <c r="B48331" s="136"/>
      <c r="E48331" s="136"/>
      <c r="H48331" s="136"/>
      <c r="K48331" s="136"/>
      <c r="O48331" s="136"/>
      <c r="T48331" s="136"/>
      <c r="W48331" s="136"/>
      <c r="Z48331" s="136"/>
      <c r="AC48331" s="136"/>
    </row>
    <row r="48332" spans="2:29">
      <c r="B48332" s="136"/>
      <c r="E48332" s="136"/>
      <c r="H48332" s="136"/>
      <c r="K48332" s="136"/>
      <c r="O48332" s="136"/>
      <c r="T48332" s="136"/>
      <c r="W48332" s="136"/>
      <c r="Z48332" s="136"/>
      <c r="AC48332" s="136"/>
    </row>
    <row r="48333" spans="2:29">
      <c r="B48333" s="136"/>
      <c r="E48333" s="136"/>
      <c r="H48333" s="136"/>
      <c r="K48333" s="136"/>
      <c r="O48333" s="136"/>
      <c r="T48333" s="136"/>
      <c r="W48333" s="136"/>
      <c r="Z48333" s="136"/>
      <c r="AC48333" s="136"/>
    </row>
    <row r="48334" spans="2:29">
      <c r="B48334" s="136"/>
      <c r="E48334" s="136"/>
      <c r="H48334" s="136"/>
      <c r="K48334" s="136"/>
      <c r="O48334" s="136"/>
      <c r="T48334" s="136"/>
      <c r="W48334" s="136"/>
      <c r="Z48334" s="136"/>
      <c r="AC48334" s="136"/>
    </row>
    <row r="48335" spans="2:29">
      <c r="B48335" s="136"/>
      <c r="E48335" s="136"/>
      <c r="H48335" s="136"/>
      <c r="K48335" s="136"/>
      <c r="O48335" s="136"/>
      <c r="T48335" s="136"/>
      <c r="W48335" s="136"/>
      <c r="Z48335" s="136"/>
      <c r="AC48335" s="136"/>
    </row>
    <row r="48336" spans="2:29">
      <c r="B48336" s="136"/>
      <c r="E48336" s="136"/>
      <c r="H48336" s="136"/>
      <c r="K48336" s="136"/>
      <c r="O48336" s="136"/>
      <c r="T48336" s="136"/>
      <c r="W48336" s="136"/>
      <c r="Z48336" s="136"/>
      <c r="AC48336" s="136"/>
    </row>
    <row r="48337" spans="2:29">
      <c r="B48337" s="136"/>
      <c r="E48337" s="136"/>
      <c r="H48337" s="136"/>
      <c r="K48337" s="136"/>
      <c r="O48337" s="136"/>
      <c r="T48337" s="136"/>
      <c r="W48337" s="136"/>
      <c r="Z48337" s="136"/>
      <c r="AC48337" s="136"/>
    </row>
    <row r="48338" spans="2:29">
      <c r="B48338" s="136"/>
      <c r="E48338" s="136"/>
      <c r="H48338" s="136"/>
      <c r="K48338" s="136"/>
      <c r="O48338" s="136"/>
      <c r="T48338" s="136"/>
      <c r="W48338" s="136"/>
      <c r="Z48338" s="136"/>
      <c r="AC48338" s="136"/>
    </row>
    <row r="48339" spans="2:29">
      <c r="B48339" s="136"/>
      <c r="E48339" s="136"/>
      <c r="H48339" s="136"/>
      <c r="K48339" s="136"/>
      <c r="O48339" s="136"/>
      <c r="T48339" s="136"/>
      <c r="W48339" s="136"/>
      <c r="Z48339" s="136"/>
      <c r="AC48339" s="136"/>
    </row>
    <row r="48340" spans="2:29">
      <c r="B48340" s="136"/>
      <c r="E48340" s="136"/>
      <c r="H48340" s="136"/>
      <c r="K48340" s="136"/>
      <c r="O48340" s="136"/>
      <c r="T48340" s="136"/>
      <c r="W48340" s="136"/>
      <c r="Z48340" s="136"/>
      <c r="AC48340" s="136"/>
    </row>
    <row r="48341" spans="2:29">
      <c r="B48341" s="136"/>
      <c r="E48341" s="136"/>
      <c r="H48341" s="136"/>
      <c r="K48341" s="136"/>
      <c r="O48341" s="136"/>
      <c r="T48341" s="136"/>
      <c r="W48341" s="136"/>
      <c r="Z48341" s="136"/>
      <c r="AC48341" s="136"/>
    </row>
    <row r="48342" spans="2:29">
      <c r="B48342" s="136"/>
      <c r="E48342" s="136"/>
      <c r="H48342" s="136"/>
      <c r="K48342" s="136"/>
      <c r="O48342" s="136"/>
      <c r="T48342" s="136"/>
      <c r="W48342" s="136"/>
      <c r="Z48342" s="136"/>
      <c r="AC48342" s="136"/>
    </row>
    <row r="48343" spans="2:29">
      <c r="B48343" s="136"/>
      <c r="E48343" s="136"/>
      <c r="H48343" s="136"/>
      <c r="K48343" s="136"/>
      <c r="O48343" s="136"/>
      <c r="T48343" s="136"/>
      <c r="W48343" s="136"/>
      <c r="Z48343" s="136"/>
      <c r="AC48343" s="136"/>
    </row>
    <row r="48344" spans="2:29">
      <c r="B48344" s="136"/>
      <c r="E48344" s="136"/>
      <c r="H48344" s="136"/>
      <c r="K48344" s="136"/>
      <c r="O48344" s="136"/>
      <c r="T48344" s="136"/>
      <c r="W48344" s="136"/>
      <c r="Z48344" s="136"/>
      <c r="AC48344" s="136"/>
    </row>
    <row r="48345" spans="2:29">
      <c r="B48345" s="136"/>
      <c r="E48345" s="136"/>
      <c r="H48345" s="136"/>
      <c r="K48345" s="136"/>
      <c r="O48345" s="136"/>
      <c r="T48345" s="136"/>
      <c r="W48345" s="136"/>
      <c r="Z48345" s="136"/>
      <c r="AC48345" s="136"/>
    </row>
    <row r="48346" spans="2:29">
      <c r="B48346" s="136"/>
      <c r="E48346" s="136"/>
      <c r="H48346" s="136"/>
      <c r="K48346" s="136"/>
      <c r="O48346" s="136"/>
      <c r="T48346" s="136"/>
      <c r="W48346" s="136"/>
      <c r="Z48346" s="136"/>
      <c r="AC48346" s="136"/>
    </row>
    <row r="48347" spans="2:29">
      <c r="B48347" s="136"/>
      <c r="E48347" s="136"/>
      <c r="H48347" s="136"/>
      <c r="K48347" s="136"/>
      <c r="O48347" s="136"/>
      <c r="T48347" s="136"/>
      <c r="W48347" s="136"/>
      <c r="Z48347" s="136"/>
      <c r="AC48347" s="136"/>
    </row>
    <row r="48348" spans="2:29">
      <c r="B48348" s="136"/>
      <c r="E48348" s="136"/>
      <c r="H48348" s="136"/>
      <c r="K48348" s="136"/>
      <c r="O48348" s="136"/>
      <c r="T48348" s="136"/>
      <c r="W48348" s="136"/>
      <c r="Z48348" s="136"/>
      <c r="AC48348" s="136"/>
    </row>
    <row r="48349" spans="2:29">
      <c r="B48349" s="136"/>
      <c r="E48349" s="136"/>
      <c r="H48349" s="136"/>
      <c r="K48349" s="136"/>
      <c r="O48349" s="136"/>
      <c r="T48349" s="136"/>
      <c r="W48349" s="136"/>
      <c r="Z48349" s="136"/>
      <c r="AC48349" s="136"/>
    </row>
    <row r="48350" spans="2:29">
      <c r="B48350" s="136"/>
      <c r="E48350" s="136"/>
      <c r="H48350" s="136"/>
      <c r="K48350" s="136"/>
      <c r="O48350" s="136"/>
      <c r="T48350" s="136"/>
      <c r="W48350" s="136"/>
      <c r="Z48350" s="136"/>
      <c r="AC48350" s="136"/>
    </row>
    <row r="48351" spans="2:29">
      <c r="B48351" s="136"/>
      <c r="E48351" s="136"/>
      <c r="H48351" s="136"/>
      <c r="K48351" s="136"/>
      <c r="O48351" s="136"/>
      <c r="T48351" s="136"/>
      <c r="W48351" s="136"/>
      <c r="Z48351" s="136"/>
      <c r="AC48351" s="136"/>
    </row>
    <row r="48352" spans="2:29">
      <c r="B48352" s="136"/>
      <c r="E48352" s="136"/>
      <c r="H48352" s="136"/>
      <c r="K48352" s="136"/>
      <c r="O48352" s="136"/>
      <c r="T48352" s="136"/>
      <c r="W48352" s="136"/>
      <c r="Z48352" s="136"/>
      <c r="AC48352" s="136"/>
    </row>
    <row r="48353" spans="2:29">
      <c r="B48353" s="136"/>
      <c r="E48353" s="136"/>
      <c r="H48353" s="136"/>
      <c r="K48353" s="136"/>
      <c r="O48353" s="136"/>
      <c r="T48353" s="136"/>
      <c r="W48353" s="136"/>
      <c r="Z48353" s="136"/>
      <c r="AC48353" s="136"/>
    </row>
    <row r="48354" spans="2:29">
      <c r="B48354" s="136"/>
      <c r="E48354" s="136"/>
      <c r="H48354" s="136"/>
      <c r="K48354" s="136"/>
      <c r="O48354" s="136"/>
      <c r="T48354" s="136"/>
      <c r="W48354" s="136"/>
      <c r="Z48354" s="136"/>
      <c r="AC48354" s="136"/>
    </row>
    <row r="48355" spans="2:29">
      <c r="B48355" s="136"/>
      <c r="E48355" s="136"/>
      <c r="H48355" s="136"/>
      <c r="K48355" s="136"/>
      <c r="O48355" s="136"/>
      <c r="T48355" s="136"/>
      <c r="W48355" s="136"/>
      <c r="Z48355" s="136"/>
      <c r="AC48355" s="136"/>
    </row>
    <row r="48356" spans="2:29">
      <c r="B48356" s="136"/>
      <c r="E48356" s="136"/>
      <c r="H48356" s="136"/>
      <c r="K48356" s="136"/>
      <c r="O48356" s="136"/>
      <c r="T48356" s="136"/>
      <c r="W48356" s="136"/>
      <c r="Z48356" s="136"/>
      <c r="AC48356" s="136"/>
    </row>
    <row r="48357" spans="2:29">
      <c r="B48357" s="136"/>
      <c r="E48357" s="136"/>
      <c r="H48357" s="136"/>
      <c r="K48357" s="136"/>
      <c r="O48357" s="136"/>
      <c r="T48357" s="136"/>
      <c r="W48357" s="136"/>
      <c r="Z48357" s="136"/>
      <c r="AC48357" s="136"/>
    </row>
    <row r="48358" spans="2:29">
      <c r="B48358" s="136"/>
      <c r="E48358" s="136"/>
      <c r="H48358" s="136"/>
      <c r="K48358" s="136"/>
      <c r="O48358" s="136"/>
      <c r="T48358" s="136"/>
      <c r="W48358" s="136"/>
      <c r="Z48358" s="136"/>
      <c r="AC48358" s="136"/>
    </row>
    <row r="48359" spans="2:29">
      <c r="B48359" s="136"/>
      <c r="E48359" s="136"/>
      <c r="H48359" s="136"/>
      <c r="K48359" s="136"/>
      <c r="O48359" s="136"/>
      <c r="T48359" s="136"/>
      <c r="W48359" s="136"/>
      <c r="Z48359" s="136"/>
      <c r="AC48359" s="136"/>
    </row>
    <row r="48360" spans="2:29">
      <c r="B48360" s="136"/>
      <c r="E48360" s="136"/>
      <c r="H48360" s="136"/>
      <c r="K48360" s="136"/>
      <c r="O48360" s="136"/>
      <c r="T48360" s="136"/>
      <c r="W48360" s="136"/>
      <c r="Z48360" s="136"/>
      <c r="AC48360" s="136"/>
    </row>
    <row r="48361" spans="2:29">
      <c r="B48361" s="136"/>
      <c r="E48361" s="136"/>
      <c r="H48361" s="136"/>
      <c r="K48361" s="136"/>
      <c r="O48361" s="136"/>
      <c r="T48361" s="136"/>
      <c r="W48361" s="136"/>
      <c r="Z48361" s="136"/>
      <c r="AC48361" s="136"/>
    </row>
    <row r="48362" spans="2:29">
      <c r="B48362" s="136"/>
      <c r="E48362" s="136"/>
      <c r="H48362" s="136"/>
      <c r="K48362" s="136"/>
      <c r="O48362" s="136"/>
      <c r="T48362" s="136"/>
      <c r="W48362" s="136"/>
      <c r="Z48362" s="136"/>
      <c r="AC48362" s="136"/>
    </row>
    <row r="48363" spans="2:29">
      <c r="B48363" s="136"/>
      <c r="E48363" s="136"/>
      <c r="H48363" s="136"/>
      <c r="K48363" s="136"/>
      <c r="O48363" s="136"/>
      <c r="T48363" s="136"/>
      <c r="W48363" s="136"/>
      <c r="Z48363" s="136"/>
      <c r="AC48363" s="136"/>
    </row>
    <row r="48364" spans="2:29">
      <c r="B48364" s="136"/>
      <c r="E48364" s="136"/>
      <c r="H48364" s="136"/>
      <c r="K48364" s="136"/>
      <c r="O48364" s="136"/>
      <c r="T48364" s="136"/>
      <c r="W48364" s="136"/>
      <c r="Z48364" s="136"/>
      <c r="AC48364" s="136"/>
    </row>
    <row r="48365" spans="2:29">
      <c r="B48365" s="136"/>
      <c r="E48365" s="136"/>
      <c r="H48365" s="136"/>
      <c r="K48365" s="136"/>
      <c r="O48365" s="136"/>
      <c r="T48365" s="136"/>
      <c r="W48365" s="136"/>
      <c r="Z48365" s="136"/>
      <c r="AC48365" s="136"/>
    </row>
    <row r="48366" spans="2:29">
      <c r="B48366" s="136"/>
      <c r="E48366" s="136"/>
      <c r="H48366" s="136"/>
      <c r="K48366" s="136"/>
      <c r="O48366" s="136"/>
      <c r="T48366" s="136"/>
      <c r="W48366" s="136"/>
      <c r="Z48366" s="136"/>
      <c r="AC48366" s="136"/>
    </row>
    <row r="48367" spans="2:29">
      <c r="B48367" s="136"/>
      <c r="E48367" s="136"/>
      <c r="H48367" s="136"/>
      <c r="K48367" s="136"/>
      <c r="O48367" s="136"/>
      <c r="T48367" s="136"/>
      <c r="W48367" s="136"/>
      <c r="Z48367" s="136"/>
      <c r="AC48367" s="136"/>
    </row>
    <row r="48368" spans="2:29">
      <c r="B48368" s="136"/>
      <c r="E48368" s="136"/>
      <c r="H48368" s="136"/>
      <c r="K48368" s="136"/>
      <c r="O48368" s="136"/>
      <c r="T48368" s="136"/>
      <c r="W48368" s="136"/>
      <c r="Z48368" s="136"/>
      <c r="AC48368" s="136"/>
    </row>
    <row r="48369" spans="2:29">
      <c r="B48369" s="136"/>
      <c r="E48369" s="136"/>
      <c r="H48369" s="136"/>
      <c r="K48369" s="136"/>
      <c r="O48369" s="136"/>
      <c r="T48369" s="136"/>
      <c r="W48369" s="136"/>
      <c r="Z48369" s="136"/>
      <c r="AC48369" s="136"/>
    </row>
    <row r="48370" spans="2:29">
      <c r="B48370" s="136"/>
      <c r="E48370" s="136"/>
      <c r="H48370" s="136"/>
      <c r="K48370" s="136"/>
      <c r="O48370" s="136"/>
      <c r="T48370" s="136"/>
      <c r="W48370" s="136"/>
      <c r="Z48370" s="136"/>
      <c r="AC48370" s="136"/>
    </row>
    <row r="48371" spans="2:29">
      <c r="B48371" s="136"/>
      <c r="E48371" s="136"/>
      <c r="H48371" s="136"/>
      <c r="K48371" s="136"/>
      <c r="O48371" s="136"/>
      <c r="T48371" s="136"/>
      <c r="W48371" s="136"/>
      <c r="Z48371" s="136"/>
      <c r="AC48371" s="136"/>
    </row>
    <row r="48372" spans="2:29">
      <c r="B48372" s="136"/>
      <c r="E48372" s="136"/>
      <c r="H48372" s="136"/>
      <c r="K48372" s="136"/>
      <c r="O48372" s="136"/>
      <c r="T48372" s="136"/>
      <c r="W48372" s="136"/>
      <c r="Z48372" s="136"/>
      <c r="AC48372" s="136"/>
    </row>
    <row r="48373" spans="2:29">
      <c r="B48373" s="136"/>
      <c r="E48373" s="136"/>
      <c r="H48373" s="136"/>
      <c r="K48373" s="136"/>
      <c r="O48373" s="136"/>
      <c r="T48373" s="136"/>
      <c r="W48373" s="136"/>
      <c r="Z48373" s="136"/>
      <c r="AC48373" s="136"/>
    </row>
    <row r="48374" spans="2:29">
      <c r="B48374" s="136"/>
      <c r="E48374" s="136"/>
      <c r="H48374" s="136"/>
      <c r="K48374" s="136"/>
      <c r="O48374" s="136"/>
      <c r="T48374" s="136"/>
      <c r="W48374" s="136"/>
      <c r="Z48374" s="136"/>
      <c r="AC48374" s="136"/>
    </row>
    <row r="48375" spans="2:29">
      <c r="B48375" s="136"/>
      <c r="E48375" s="136"/>
      <c r="H48375" s="136"/>
      <c r="K48375" s="136"/>
      <c r="O48375" s="136"/>
      <c r="T48375" s="136"/>
      <c r="W48375" s="136"/>
      <c r="Z48375" s="136"/>
      <c r="AC48375" s="136"/>
    </row>
    <row r="48376" spans="2:29">
      <c r="B48376" s="136"/>
      <c r="E48376" s="136"/>
      <c r="H48376" s="136"/>
      <c r="K48376" s="136"/>
      <c r="O48376" s="136"/>
      <c r="T48376" s="136"/>
      <c r="W48376" s="136"/>
      <c r="Z48376" s="136"/>
      <c r="AC48376" s="136"/>
    </row>
    <row r="48377" spans="2:29">
      <c r="B48377" s="136"/>
      <c r="E48377" s="136"/>
      <c r="H48377" s="136"/>
      <c r="K48377" s="136"/>
      <c r="O48377" s="136"/>
      <c r="T48377" s="136"/>
      <c r="W48377" s="136"/>
      <c r="Z48377" s="136"/>
      <c r="AC48377" s="136"/>
    </row>
    <row r="48378" spans="2:29">
      <c r="B48378" s="136"/>
      <c r="E48378" s="136"/>
      <c r="H48378" s="136"/>
      <c r="K48378" s="136"/>
      <c r="O48378" s="136"/>
      <c r="T48378" s="136"/>
      <c r="W48378" s="136"/>
      <c r="Z48378" s="136"/>
      <c r="AC48378" s="136"/>
    </row>
    <row r="48379" spans="2:29">
      <c r="B48379" s="136"/>
      <c r="E48379" s="136"/>
      <c r="H48379" s="136"/>
      <c r="K48379" s="136"/>
      <c r="O48379" s="136"/>
      <c r="T48379" s="136"/>
      <c r="W48379" s="136"/>
      <c r="Z48379" s="136"/>
      <c r="AC48379" s="136"/>
    </row>
    <row r="48380" spans="2:29">
      <c r="B48380" s="136"/>
      <c r="E48380" s="136"/>
      <c r="H48380" s="136"/>
      <c r="K48380" s="136"/>
      <c r="O48380" s="136"/>
      <c r="T48380" s="136"/>
      <c r="W48380" s="136"/>
      <c r="Z48380" s="136"/>
      <c r="AC48380" s="136"/>
    </row>
    <row r="48381" spans="2:29">
      <c r="B48381" s="136"/>
      <c r="E48381" s="136"/>
      <c r="H48381" s="136"/>
      <c r="K48381" s="136"/>
      <c r="O48381" s="136"/>
      <c r="T48381" s="136"/>
      <c r="W48381" s="136"/>
      <c r="Z48381" s="136"/>
      <c r="AC48381" s="136"/>
    </row>
    <row r="48382" spans="2:29">
      <c r="B48382" s="136"/>
      <c r="E48382" s="136"/>
      <c r="H48382" s="136"/>
      <c r="K48382" s="136"/>
      <c r="O48382" s="136"/>
      <c r="T48382" s="136"/>
      <c r="W48382" s="136"/>
      <c r="Z48382" s="136"/>
      <c r="AC48382" s="136"/>
    </row>
    <row r="48383" spans="2:29">
      <c r="B48383" s="136"/>
      <c r="E48383" s="136"/>
      <c r="H48383" s="136"/>
      <c r="K48383" s="136"/>
      <c r="O48383" s="136"/>
      <c r="T48383" s="136"/>
      <c r="W48383" s="136"/>
      <c r="Z48383" s="136"/>
      <c r="AC48383" s="136"/>
    </row>
    <row r="48384" spans="2:29">
      <c r="B48384" s="136"/>
      <c r="E48384" s="136"/>
      <c r="H48384" s="136"/>
      <c r="K48384" s="136"/>
      <c r="O48384" s="136"/>
      <c r="T48384" s="136"/>
      <c r="W48384" s="136"/>
      <c r="Z48384" s="136"/>
      <c r="AC48384" s="136"/>
    </row>
    <row r="48385" spans="2:29">
      <c r="B48385" s="136"/>
      <c r="E48385" s="136"/>
      <c r="H48385" s="136"/>
      <c r="K48385" s="136"/>
      <c r="O48385" s="136"/>
      <c r="T48385" s="136"/>
      <c r="W48385" s="136"/>
      <c r="Z48385" s="136"/>
      <c r="AC48385" s="136"/>
    </row>
    <row r="48386" spans="2:29">
      <c r="B48386" s="136"/>
      <c r="E48386" s="136"/>
      <c r="H48386" s="136"/>
      <c r="K48386" s="136"/>
      <c r="O48386" s="136"/>
      <c r="T48386" s="136"/>
      <c r="W48386" s="136"/>
      <c r="Z48386" s="136"/>
      <c r="AC48386" s="136"/>
    </row>
    <row r="48387" spans="2:29">
      <c r="B48387" s="136"/>
      <c r="E48387" s="136"/>
      <c r="H48387" s="136"/>
      <c r="K48387" s="136"/>
      <c r="O48387" s="136"/>
      <c r="T48387" s="136"/>
      <c r="W48387" s="136"/>
      <c r="Z48387" s="136"/>
      <c r="AC48387" s="136"/>
    </row>
    <row r="48388" spans="2:29">
      <c r="B48388" s="136"/>
      <c r="E48388" s="136"/>
      <c r="H48388" s="136"/>
      <c r="K48388" s="136"/>
      <c r="O48388" s="136"/>
      <c r="T48388" s="136"/>
      <c r="W48388" s="136"/>
      <c r="Z48388" s="136"/>
      <c r="AC48388" s="136"/>
    </row>
    <row r="48389" spans="2:29">
      <c r="B48389" s="136"/>
      <c r="E48389" s="136"/>
      <c r="H48389" s="136"/>
      <c r="K48389" s="136"/>
      <c r="O48389" s="136"/>
      <c r="T48389" s="136"/>
      <c r="W48389" s="136"/>
      <c r="Z48389" s="136"/>
      <c r="AC48389" s="136"/>
    </row>
    <row r="48390" spans="2:29">
      <c r="B48390" s="136"/>
      <c r="E48390" s="136"/>
      <c r="H48390" s="136"/>
      <c r="K48390" s="136"/>
      <c r="O48390" s="136"/>
      <c r="T48390" s="136"/>
      <c r="W48390" s="136"/>
      <c r="Z48390" s="136"/>
      <c r="AC48390" s="136"/>
    </row>
    <row r="48391" spans="2:29">
      <c r="B48391" s="136"/>
      <c r="E48391" s="136"/>
      <c r="H48391" s="136"/>
      <c r="K48391" s="136"/>
      <c r="O48391" s="136"/>
      <c r="T48391" s="136"/>
      <c r="W48391" s="136"/>
      <c r="Z48391" s="136"/>
      <c r="AC48391" s="136"/>
    </row>
    <row r="48392" spans="2:29">
      <c r="B48392" s="136"/>
      <c r="E48392" s="136"/>
      <c r="H48392" s="136"/>
      <c r="K48392" s="136"/>
      <c r="O48392" s="136"/>
      <c r="T48392" s="136"/>
      <c r="W48392" s="136"/>
      <c r="Z48392" s="136"/>
      <c r="AC48392" s="136"/>
    </row>
    <row r="48393" spans="2:29">
      <c r="B48393" s="136"/>
      <c r="E48393" s="136"/>
      <c r="H48393" s="136"/>
      <c r="K48393" s="136"/>
      <c r="O48393" s="136"/>
      <c r="T48393" s="136"/>
      <c r="W48393" s="136"/>
      <c r="Z48393" s="136"/>
      <c r="AC48393" s="136"/>
    </row>
    <row r="48394" spans="2:29">
      <c r="B48394" s="136"/>
      <c r="E48394" s="136"/>
      <c r="H48394" s="136"/>
      <c r="K48394" s="136"/>
      <c r="O48394" s="136"/>
      <c r="T48394" s="136"/>
      <c r="W48394" s="136"/>
      <c r="Z48394" s="136"/>
      <c r="AC48394" s="136"/>
    </row>
    <row r="48395" spans="2:29">
      <c r="B48395" s="136"/>
      <c r="E48395" s="136"/>
      <c r="H48395" s="136"/>
      <c r="K48395" s="136"/>
      <c r="O48395" s="136"/>
      <c r="T48395" s="136"/>
      <c r="W48395" s="136"/>
      <c r="Z48395" s="136"/>
      <c r="AC48395" s="136"/>
    </row>
    <row r="48396" spans="2:29">
      <c r="B48396" s="136"/>
      <c r="E48396" s="136"/>
      <c r="H48396" s="136"/>
      <c r="K48396" s="136"/>
      <c r="O48396" s="136"/>
      <c r="T48396" s="136"/>
      <c r="W48396" s="136"/>
      <c r="Z48396" s="136"/>
      <c r="AC48396" s="136"/>
    </row>
    <row r="48397" spans="2:29">
      <c r="B48397" s="136"/>
      <c r="E48397" s="136"/>
      <c r="H48397" s="136"/>
      <c r="K48397" s="136"/>
      <c r="O48397" s="136"/>
      <c r="T48397" s="136"/>
      <c r="W48397" s="136"/>
      <c r="Z48397" s="136"/>
      <c r="AC48397" s="136"/>
    </row>
    <row r="48398" spans="2:29">
      <c r="B48398" s="136"/>
      <c r="E48398" s="136"/>
      <c r="H48398" s="136"/>
      <c r="K48398" s="136"/>
      <c r="O48398" s="136"/>
      <c r="T48398" s="136"/>
      <c r="W48398" s="136"/>
      <c r="Z48398" s="136"/>
      <c r="AC48398" s="136"/>
    </row>
    <row r="48399" spans="2:29">
      <c r="B48399" s="136"/>
      <c r="E48399" s="136"/>
      <c r="H48399" s="136"/>
      <c r="K48399" s="136"/>
      <c r="O48399" s="136"/>
      <c r="T48399" s="136"/>
      <c r="W48399" s="136"/>
      <c r="Z48399" s="136"/>
      <c r="AC48399" s="136"/>
    </row>
    <row r="48400" spans="2:29">
      <c r="B48400" s="136"/>
      <c r="E48400" s="136"/>
      <c r="H48400" s="136"/>
      <c r="K48400" s="136"/>
      <c r="O48400" s="136"/>
      <c r="T48400" s="136"/>
      <c r="W48400" s="136"/>
      <c r="Z48400" s="136"/>
      <c r="AC48400" s="136"/>
    </row>
    <row r="48401" spans="2:29">
      <c r="B48401" s="136"/>
      <c r="E48401" s="136"/>
      <c r="H48401" s="136"/>
      <c r="K48401" s="136"/>
      <c r="O48401" s="136"/>
      <c r="T48401" s="136"/>
      <c r="W48401" s="136"/>
      <c r="Z48401" s="136"/>
      <c r="AC48401" s="136"/>
    </row>
    <row r="48402" spans="2:29">
      <c r="B48402" s="136"/>
      <c r="E48402" s="136"/>
      <c r="H48402" s="136"/>
      <c r="K48402" s="136"/>
      <c r="O48402" s="136"/>
      <c r="T48402" s="136"/>
      <c r="W48402" s="136"/>
      <c r="Z48402" s="136"/>
      <c r="AC48402" s="136"/>
    </row>
    <row r="48403" spans="2:29">
      <c r="B48403" s="136"/>
      <c r="E48403" s="136"/>
      <c r="H48403" s="136"/>
      <c r="K48403" s="136"/>
      <c r="O48403" s="136"/>
      <c r="T48403" s="136"/>
      <c r="W48403" s="136"/>
      <c r="Z48403" s="136"/>
      <c r="AC48403" s="136"/>
    </row>
    <row r="48404" spans="2:29">
      <c r="B48404" s="136"/>
      <c r="E48404" s="136"/>
      <c r="H48404" s="136"/>
      <c r="K48404" s="136"/>
      <c r="O48404" s="136"/>
      <c r="T48404" s="136"/>
      <c r="W48404" s="136"/>
      <c r="Z48404" s="136"/>
      <c r="AC48404" s="136"/>
    </row>
    <row r="48405" spans="2:29">
      <c r="B48405" s="136"/>
      <c r="E48405" s="136"/>
      <c r="H48405" s="136"/>
      <c r="K48405" s="136"/>
      <c r="O48405" s="136"/>
      <c r="T48405" s="136"/>
      <c r="W48405" s="136"/>
      <c r="Z48405" s="136"/>
      <c r="AC48405" s="136"/>
    </row>
    <row r="48406" spans="2:29">
      <c r="B48406" s="136"/>
      <c r="E48406" s="136"/>
      <c r="H48406" s="136"/>
      <c r="K48406" s="136"/>
      <c r="O48406" s="136"/>
      <c r="T48406" s="136"/>
      <c r="W48406" s="136"/>
      <c r="Z48406" s="136"/>
      <c r="AC48406" s="136"/>
    </row>
    <row r="48407" spans="2:29">
      <c r="B48407" s="136"/>
      <c r="E48407" s="136"/>
      <c r="H48407" s="136"/>
      <c r="K48407" s="136"/>
      <c r="O48407" s="136"/>
      <c r="T48407" s="136"/>
      <c r="W48407" s="136"/>
      <c r="Z48407" s="136"/>
      <c r="AC48407" s="136"/>
    </row>
    <row r="48408" spans="2:29">
      <c r="B48408" s="136"/>
      <c r="E48408" s="136"/>
      <c r="H48408" s="136"/>
      <c r="K48408" s="136"/>
      <c r="O48408" s="136"/>
      <c r="T48408" s="136"/>
      <c r="W48408" s="136"/>
      <c r="Z48408" s="136"/>
      <c r="AC48408" s="136"/>
    </row>
    <row r="48409" spans="2:29">
      <c r="B48409" s="136"/>
      <c r="E48409" s="136"/>
      <c r="H48409" s="136"/>
      <c r="K48409" s="136"/>
      <c r="O48409" s="136"/>
      <c r="T48409" s="136"/>
      <c r="W48409" s="136"/>
      <c r="Z48409" s="136"/>
      <c r="AC48409" s="136"/>
    </row>
    <row r="48410" spans="2:29">
      <c r="B48410" s="136"/>
      <c r="E48410" s="136"/>
      <c r="H48410" s="136"/>
      <c r="K48410" s="136"/>
      <c r="O48410" s="136"/>
      <c r="T48410" s="136"/>
      <c r="W48410" s="136"/>
      <c r="Z48410" s="136"/>
      <c r="AC48410" s="136"/>
    </row>
    <row r="48411" spans="2:29">
      <c r="B48411" s="136"/>
      <c r="E48411" s="136"/>
      <c r="H48411" s="136"/>
      <c r="K48411" s="136"/>
      <c r="O48411" s="136"/>
      <c r="T48411" s="136"/>
      <c r="W48411" s="136"/>
      <c r="Z48411" s="136"/>
      <c r="AC48411" s="136"/>
    </row>
    <row r="48412" spans="2:29">
      <c r="B48412" s="136"/>
      <c r="E48412" s="136"/>
      <c r="H48412" s="136"/>
      <c r="K48412" s="136"/>
      <c r="O48412" s="136"/>
      <c r="T48412" s="136"/>
      <c r="W48412" s="136"/>
      <c r="Z48412" s="136"/>
      <c r="AC48412" s="136"/>
    </row>
    <row r="48413" spans="2:29">
      <c r="B48413" s="136"/>
      <c r="E48413" s="136"/>
      <c r="H48413" s="136"/>
      <c r="K48413" s="136"/>
      <c r="O48413" s="136"/>
      <c r="T48413" s="136"/>
      <c r="W48413" s="136"/>
      <c r="Z48413" s="136"/>
      <c r="AC48413" s="136"/>
    </row>
    <row r="48414" spans="2:29">
      <c r="B48414" s="136"/>
      <c r="E48414" s="136"/>
      <c r="H48414" s="136"/>
      <c r="K48414" s="136"/>
      <c r="O48414" s="136"/>
      <c r="T48414" s="136"/>
      <c r="W48414" s="136"/>
      <c r="Z48414" s="136"/>
      <c r="AC48414" s="136"/>
    </row>
    <row r="48415" spans="2:29">
      <c r="B48415" s="136"/>
      <c r="E48415" s="136"/>
      <c r="H48415" s="136"/>
      <c r="K48415" s="136"/>
      <c r="O48415" s="136"/>
      <c r="T48415" s="136"/>
      <c r="W48415" s="136"/>
      <c r="Z48415" s="136"/>
      <c r="AC48415" s="136"/>
    </row>
    <row r="48416" spans="2:29">
      <c r="B48416" s="136"/>
      <c r="E48416" s="136"/>
      <c r="H48416" s="136"/>
      <c r="K48416" s="136"/>
      <c r="O48416" s="136"/>
      <c r="T48416" s="136"/>
      <c r="W48416" s="136"/>
      <c r="Z48416" s="136"/>
      <c r="AC48416" s="136"/>
    </row>
    <row r="48417" spans="2:29">
      <c r="B48417" s="136"/>
      <c r="E48417" s="136"/>
      <c r="H48417" s="136"/>
      <c r="K48417" s="136"/>
      <c r="O48417" s="136"/>
      <c r="T48417" s="136"/>
      <c r="W48417" s="136"/>
      <c r="Z48417" s="136"/>
      <c r="AC48417" s="136"/>
    </row>
    <row r="48418" spans="2:29">
      <c r="B48418" s="136"/>
      <c r="E48418" s="136"/>
      <c r="H48418" s="136"/>
      <c r="K48418" s="136"/>
      <c r="O48418" s="136"/>
      <c r="T48418" s="136"/>
      <c r="W48418" s="136"/>
      <c r="Z48418" s="136"/>
      <c r="AC48418" s="136"/>
    </row>
    <row r="48419" spans="2:29">
      <c r="B48419" s="136"/>
      <c r="E48419" s="136"/>
      <c r="H48419" s="136"/>
      <c r="K48419" s="136"/>
      <c r="O48419" s="136"/>
      <c r="T48419" s="136"/>
      <c r="W48419" s="136"/>
      <c r="Z48419" s="136"/>
      <c r="AC48419" s="136"/>
    </row>
    <row r="48420" spans="2:29">
      <c r="B48420" s="136"/>
      <c r="E48420" s="136"/>
      <c r="H48420" s="136"/>
      <c r="K48420" s="136"/>
      <c r="O48420" s="136"/>
      <c r="T48420" s="136"/>
      <c r="W48420" s="136"/>
      <c r="Z48420" s="136"/>
      <c r="AC48420" s="136"/>
    </row>
    <row r="48421" spans="2:29">
      <c r="B48421" s="136"/>
      <c r="E48421" s="136"/>
      <c r="H48421" s="136"/>
      <c r="K48421" s="136"/>
      <c r="O48421" s="136"/>
      <c r="T48421" s="136"/>
      <c r="W48421" s="136"/>
      <c r="Z48421" s="136"/>
      <c r="AC48421" s="136"/>
    </row>
    <row r="48422" spans="2:29">
      <c r="B48422" s="136"/>
      <c r="E48422" s="136"/>
      <c r="H48422" s="136"/>
      <c r="K48422" s="136"/>
      <c r="O48422" s="136"/>
      <c r="T48422" s="136"/>
      <c r="W48422" s="136"/>
      <c r="Z48422" s="136"/>
      <c r="AC48422" s="136"/>
    </row>
    <row r="48423" spans="2:29">
      <c r="B48423" s="136"/>
      <c r="E48423" s="136"/>
      <c r="H48423" s="136"/>
      <c r="K48423" s="136"/>
      <c r="O48423" s="136"/>
      <c r="T48423" s="136"/>
      <c r="W48423" s="136"/>
      <c r="Z48423" s="136"/>
      <c r="AC48423" s="136"/>
    </row>
    <row r="48424" spans="2:29">
      <c r="B48424" s="136"/>
      <c r="E48424" s="136"/>
      <c r="H48424" s="136"/>
      <c r="K48424" s="136"/>
      <c r="O48424" s="136"/>
      <c r="T48424" s="136"/>
      <c r="W48424" s="136"/>
      <c r="Z48424" s="136"/>
      <c r="AC48424" s="136"/>
    </row>
    <row r="48425" spans="2:29">
      <c r="B48425" s="136"/>
      <c r="E48425" s="136"/>
      <c r="H48425" s="136"/>
      <c r="K48425" s="136"/>
      <c r="O48425" s="136"/>
      <c r="T48425" s="136"/>
      <c r="W48425" s="136"/>
      <c r="Z48425" s="136"/>
      <c r="AC48425" s="136"/>
    </row>
    <row r="48426" spans="2:29">
      <c r="B48426" s="136"/>
      <c r="E48426" s="136"/>
      <c r="H48426" s="136"/>
      <c r="K48426" s="136"/>
      <c r="O48426" s="136"/>
      <c r="T48426" s="136"/>
      <c r="W48426" s="136"/>
      <c r="Z48426" s="136"/>
      <c r="AC48426" s="136"/>
    </row>
    <row r="48427" spans="2:29">
      <c r="B48427" s="136"/>
      <c r="E48427" s="136"/>
      <c r="H48427" s="136"/>
      <c r="K48427" s="136"/>
      <c r="O48427" s="136"/>
      <c r="T48427" s="136"/>
      <c r="W48427" s="136"/>
      <c r="Z48427" s="136"/>
      <c r="AC48427" s="136"/>
    </row>
    <row r="48428" spans="2:29">
      <c r="B48428" s="136"/>
      <c r="E48428" s="136"/>
      <c r="H48428" s="136"/>
      <c r="K48428" s="136"/>
      <c r="O48428" s="136"/>
      <c r="T48428" s="136"/>
      <c r="W48428" s="136"/>
      <c r="Z48428" s="136"/>
      <c r="AC48428" s="136"/>
    </row>
    <row r="48429" spans="2:29">
      <c r="B48429" s="136"/>
      <c r="E48429" s="136"/>
      <c r="H48429" s="136"/>
      <c r="K48429" s="136"/>
      <c r="O48429" s="136"/>
      <c r="T48429" s="136"/>
      <c r="W48429" s="136"/>
      <c r="Z48429" s="136"/>
      <c r="AC48429" s="136"/>
    </row>
    <row r="48430" spans="2:29">
      <c r="B48430" s="136"/>
      <c r="E48430" s="136"/>
      <c r="H48430" s="136"/>
      <c r="K48430" s="136"/>
      <c r="O48430" s="136"/>
      <c r="T48430" s="136"/>
      <c r="W48430" s="136"/>
      <c r="Z48430" s="136"/>
      <c r="AC48430" s="136"/>
    </row>
    <row r="48431" spans="2:29">
      <c r="B48431" s="136"/>
      <c r="E48431" s="136"/>
      <c r="H48431" s="136"/>
      <c r="K48431" s="136"/>
      <c r="O48431" s="136"/>
      <c r="T48431" s="136"/>
      <c r="W48431" s="136"/>
      <c r="Z48431" s="136"/>
      <c r="AC48431" s="136"/>
    </row>
    <row r="48432" spans="2:29">
      <c r="B48432" s="136"/>
      <c r="E48432" s="136"/>
      <c r="H48432" s="136"/>
      <c r="K48432" s="136"/>
      <c r="O48432" s="136"/>
      <c r="T48432" s="136"/>
      <c r="W48432" s="136"/>
      <c r="Z48432" s="136"/>
      <c r="AC48432" s="136"/>
    </row>
    <row r="48433" spans="2:29">
      <c r="B48433" s="136"/>
      <c r="E48433" s="136"/>
      <c r="H48433" s="136"/>
      <c r="K48433" s="136"/>
      <c r="O48433" s="136"/>
      <c r="T48433" s="136"/>
      <c r="W48433" s="136"/>
      <c r="Z48433" s="136"/>
      <c r="AC48433" s="136"/>
    </row>
    <row r="48434" spans="2:29">
      <c r="B48434" s="136"/>
      <c r="E48434" s="136"/>
      <c r="H48434" s="136"/>
      <c r="K48434" s="136"/>
      <c r="O48434" s="136"/>
      <c r="T48434" s="136"/>
      <c r="W48434" s="136"/>
      <c r="Z48434" s="136"/>
      <c r="AC48434" s="136"/>
    </row>
    <row r="48435" spans="2:29">
      <c r="B48435" s="136"/>
      <c r="E48435" s="136"/>
      <c r="H48435" s="136"/>
      <c r="K48435" s="136"/>
      <c r="O48435" s="136"/>
      <c r="T48435" s="136"/>
      <c r="W48435" s="136"/>
      <c r="Z48435" s="136"/>
      <c r="AC48435" s="136"/>
    </row>
    <row r="48436" spans="2:29">
      <c r="B48436" s="136"/>
      <c r="E48436" s="136"/>
      <c r="H48436" s="136"/>
      <c r="K48436" s="136"/>
      <c r="O48436" s="136"/>
      <c r="T48436" s="136"/>
      <c r="W48436" s="136"/>
      <c r="Z48436" s="136"/>
      <c r="AC48436" s="136"/>
    </row>
    <row r="48437" spans="2:29">
      <c r="B48437" s="136"/>
      <c r="E48437" s="136"/>
      <c r="H48437" s="136"/>
      <c r="K48437" s="136"/>
      <c r="O48437" s="136"/>
      <c r="T48437" s="136"/>
      <c r="W48437" s="136"/>
      <c r="Z48437" s="136"/>
      <c r="AC48437" s="136"/>
    </row>
    <row r="48438" spans="2:29">
      <c r="B48438" s="136"/>
      <c r="E48438" s="136"/>
      <c r="H48438" s="136"/>
      <c r="K48438" s="136"/>
      <c r="O48438" s="136"/>
      <c r="T48438" s="136"/>
      <c r="W48438" s="136"/>
      <c r="Z48438" s="136"/>
      <c r="AC48438" s="136"/>
    </row>
    <row r="48439" spans="2:29">
      <c r="B48439" s="136"/>
      <c r="E48439" s="136"/>
      <c r="H48439" s="136"/>
      <c r="K48439" s="136"/>
      <c r="O48439" s="136"/>
      <c r="T48439" s="136"/>
      <c r="W48439" s="136"/>
      <c r="Z48439" s="136"/>
      <c r="AC48439" s="136"/>
    </row>
    <row r="48440" spans="2:29">
      <c r="B48440" s="136"/>
      <c r="E48440" s="136"/>
      <c r="H48440" s="136"/>
      <c r="K48440" s="136"/>
      <c r="O48440" s="136"/>
      <c r="T48440" s="136"/>
      <c r="W48440" s="136"/>
      <c r="Z48440" s="136"/>
      <c r="AC48440" s="136"/>
    </row>
    <row r="48441" spans="2:29">
      <c r="B48441" s="136"/>
      <c r="E48441" s="136"/>
      <c r="H48441" s="136"/>
      <c r="K48441" s="136"/>
      <c r="O48441" s="136"/>
      <c r="T48441" s="136"/>
      <c r="W48441" s="136"/>
      <c r="Z48441" s="136"/>
      <c r="AC48441" s="136"/>
    </row>
    <row r="48442" spans="2:29">
      <c r="B48442" s="136"/>
      <c r="E48442" s="136"/>
      <c r="H48442" s="136"/>
      <c r="K48442" s="136"/>
      <c r="O48442" s="136"/>
      <c r="T48442" s="136"/>
      <c r="W48442" s="136"/>
      <c r="Z48442" s="136"/>
      <c r="AC48442" s="136"/>
    </row>
    <row r="48443" spans="2:29">
      <c r="B48443" s="136"/>
      <c r="E48443" s="136"/>
      <c r="H48443" s="136"/>
      <c r="K48443" s="136"/>
      <c r="O48443" s="136"/>
      <c r="T48443" s="136"/>
      <c r="W48443" s="136"/>
      <c r="Z48443" s="136"/>
      <c r="AC48443" s="136"/>
    </row>
    <row r="48444" spans="2:29">
      <c r="B48444" s="136"/>
      <c r="E48444" s="136"/>
      <c r="H48444" s="136"/>
      <c r="K48444" s="136"/>
      <c r="O48444" s="136"/>
      <c r="T48444" s="136"/>
      <c r="W48444" s="136"/>
      <c r="Z48444" s="136"/>
      <c r="AC48444" s="136"/>
    </row>
    <row r="48445" spans="2:29">
      <c r="B48445" s="136"/>
      <c r="E48445" s="136"/>
      <c r="H48445" s="136"/>
      <c r="K48445" s="136"/>
      <c r="O48445" s="136"/>
      <c r="T48445" s="136"/>
      <c r="W48445" s="136"/>
      <c r="Z48445" s="136"/>
      <c r="AC48445" s="136"/>
    </row>
    <row r="48446" spans="2:29">
      <c r="B48446" s="136"/>
      <c r="E48446" s="136"/>
      <c r="H48446" s="136"/>
      <c r="K48446" s="136"/>
      <c r="O48446" s="136"/>
      <c r="T48446" s="136"/>
      <c r="W48446" s="136"/>
      <c r="Z48446" s="136"/>
      <c r="AC48446" s="136"/>
    </row>
    <row r="48447" spans="2:29">
      <c r="B48447" s="136"/>
      <c r="E48447" s="136"/>
      <c r="H48447" s="136"/>
      <c r="K48447" s="136"/>
      <c r="O48447" s="136"/>
      <c r="T48447" s="136"/>
      <c r="W48447" s="136"/>
      <c r="Z48447" s="136"/>
      <c r="AC48447" s="136"/>
    </row>
    <row r="48448" spans="2:29">
      <c r="B48448" s="136"/>
      <c r="E48448" s="136"/>
      <c r="H48448" s="136"/>
      <c r="K48448" s="136"/>
      <c r="O48448" s="136"/>
      <c r="T48448" s="136"/>
      <c r="W48448" s="136"/>
      <c r="Z48448" s="136"/>
      <c r="AC48448" s="136"/>
    </row>
    <row r="48449" spans="2:29">
      <c r="B48449" s="136"/>
      <c r="E48449" s="136"/>
      <c r="H48449" s="136"/>
      <c r="K48449" s="136"/>
      <c r="O48449" s="136"/>
      <c r="T48449" s="136"/>
      <c r="W48449" s="136"/>
      <c r="Z48449" s="136"/>
      <c r="AC48449" s="136"/>
    </row>
    <row r="48450" spans="2:29">
      <c r="B48450" s="136"/>
      <c r="E48450" s="136"/>
      <c r="H48450" s="136"/>
      <c r="K48450" s="136"/>
      <c r="O48450" s="136"/>
      <c r="T48450" s="136"/>
      <c r="W48450" s="136"/>
      <c r="Z48450" s="136"/>
      <c r="AC48450" s="136"/>
    </row>
    <row r="48451" spans="2:29">
      <c r="B48451" s="136"/>
      <c r="E48451" s="136"/>
      <c r="H48451" s="136"/>
      <c r="K48451" s="136"/>
      <c r="O48451" s="136"/>
      <c r="T48451" s="136"/>
      <c r="W48451" s="136"/>
      <c r="Z48451" s="136"/>
      <c r="AC48451" s="136"/>
    </row>
    <row r="48452" spans="2:29">
      <c r="B48452" s="136"/>
      <c r="E48452" s="136"/>
      <c r="H48452" s="136"/>
      <c r="K48452" s="136"/>
      <c r="O48452" s="136"/>
      <c r="T48452" s="136"/>
      <c r="W48452" s="136"/>
      <c r="Z48452" s="136"/>
      <c r="AC48452" s="136"/>
    </row>
    <row r="48453" spans="2:29">
      <c r="B48453" s="136"/>
      <c r="E48453" s="136"/>
      <c r="H48453" s="136"/>
      <c r="K48453" s="136"/>
      <c r="O48453" s="136"/>
      <c r="T48453" s="136"/>
      <c r="W48453" s="136"/>
      <c r="Z48453" s="136"/>
      <c r="AC48453" s="136"/>
    </row>
    <row r="48454" spans="2:29">
      <c r="B48454" s="136"/>
      <c r="E48454" s="136"/>
      <c r="H48454" s="136"/>
      <c r="K48454" s="136"/>
      <c r="O48454" s="136"/>
      <c r="T48454" s="136"/>
      <c r="W48454" s="136"/>
      <c r="Z48454" s="136"/>
      <c r="AC48454" s="136"/>
    </row>
    <row r="48455" spans="2:29">
      <c r="B48455" s="136"/>
      <c r="E48455" s="136"/>
      <c r="H48455" s="136"/>
      <c r="K48455" s="136"/>
      <c r="O48455" s="136"/>
      <c r="T48455" s="136"/>
      <c r="W48455" s="136"/>
      <c r="Z48455" s="136"/>
      <c r="AC48455" s="136"/>
    </row>
    <row r="48456" spans="2:29">
      <c r="B48456" s="136"/>
      <c r="E48456" s="136"/>
      <c r="H48456" s="136"/>
      <c r="K48456" s="136"/>
      <c r="O48456" s="136"/>
      <c r="T48456" s="136"/>
      <c r="W48456" s="136"/>
      <c r="Z48456" s="136"/>
      <c r="AC48456" s="136"/>
    </row>
    <row r="48457" spans="2:29">
      <c r="B48457" s="136"/>
      <c r="E48457" s="136"/>
      <c r="H48457" s="136"/>
      <c r="K48457" s="136"/>
      <c r="O48457" s="136"/>
      <c r="T48457" s="136"/>
      <c r="W48457" s="136"/>
      <c r="Z48457" s="136"/>
      <c r="AC48457" s="136"/>
    </row>
    <row r="48458" spans="2:29">
      <c r="B48458" s="136"/>
      <c r="E48458" s="136"/>
      <c r="H48458" s="136"/>
      <c r="K48458" s="136"/>
      <c r="O48458" s="136"/>
      <c r="T48458" s="136"/>
      <c r="W48458" s="136"/>
      <c r="Z48458" s="136"/>
      <c r="AC48458" s="136"/>
    </row>
    <row r="48459" spans="2:29">
      <c r="B48459" s="136"/>
      <c r="E48459" s="136"/>
      <c r="H48459" s="136"/>
      <c r="K48459" s="136"/>
      <c r="O48459" s="136"/>
      <c r="T48459" s="136"/>
      <c r="W48459" s="136"/>
      <c r="Z48459" s="136"/>
      <c r="AC48459" s="136"/>
    </row>
    <row r="48460" spans="2:29">
      <c r="B48460" s="136"/>
      <c r="E48460" s="136"/>
      <c r="H48460" s="136"/>
      <c r="K48460" s="136"/>
      <c r="O48460" s="136"/>
      <c r="T48460" s="136"/>
      <c r="W48460" s="136"/>
      <c r="Z48460" s="136"/>
      <c r="AC48460" s="136"/>
    </row>
    <row r="48461" spans="2:29">
      <c r="B48461" s="136"/>
      <c r="E48461" s="136"/>
      <c r="H48461" s="136"/>
      <c r="K48461" s="136"/>
      <c r="O48461" s="136"/>
      <c r="T48461" s="136"/>
      <c r="W48461" s="136"/>
      <c r="Z48461" s="136"/>
      <c r="AC48461" s="136"/>
    </row>
    <row r="48462" spans="2:29">
      <c r="B48462" s="136"/>
      <c r="E48462" s="136"/>
      <c r="H48462" s="136"/>
      <c r="K48462" s="136"/>
      <c r="O48462" s="136"/>
      <c r="T48462" s="136"/>
      <c r="W48462" s="136"/>
      <c r="Z48462" s="136"/>
      <c r="AC48462" s="136"/>
    </row>
    <row r="48463" spans="2:29">
      <c r="B48463" s="136"/>
      <c r="E48463" s="136"/>
      <c r="H48463" s="136"/>
      <c r="K48463" s="136"/>
      <c r="O48463" s="136"/>
      <c r="T48463" s="136"/>
      <c r="W48463" s="136"/>
      <c r="Z48463" s="136"/>
      <c r="AC48463" s="136"/>
    </row>
    <row r="48464" spans="2:29">
      <c r="B48464" s="136"/>
      <c r="E48464" s="136"/>
      <c r="H48464" s="136"/>
      <c r="K48464" s="136"/>
      <c r="O48464" s="136"/>
      <c r="T48464" s="136"/>
      <c r="W48464" s="136"/>
      <c r="Z48464" s="136"/>
      <c r="AC48464" s="136"/>
    </row>
    <row r="48465" spans="2:29">
      <c r="B48465" s="136"/>
      <c r="E48465" s="136"/>
      <c r="H48465" s="136"/>
      <c r="K48465" s="136"/>
      <c r="O48465" s="136"/>
      <c r="T48465" s="136"/>
      <c r="W48465" s="136"/>
      <c r="Z48465" s="136"/>
      <c r="AC48465" s="136"/>
    </row>
    <row r="48466" spans="2:29">
      <c r="B48466" s="136"/>
      <c r="E48466" s="136"/>
      <c r="H48466" s="136"/>
      <c r="K48466" s="136"/>
      <c r="O48466" s="136"/>
      <c r="T48466" s="136"/>
      <c r="W48466" s="136"/>
      <c r="Z48466" s="136"/>
      <c r="AC48466" s="136"/>
    </row>
    <row r="48467" spans="2:29">
      <c r="B48467" s="136"/>
      <c r="E48467" s="136"/>
      <c r="H48467" s="136"/>
      <c r="K48467" s="136"/>
      <c r="O48467" s="136"/>
      <c r="T48467" s="136"/>
      <c r="W48467" s="136"/>
      <c r="Z48467" s="136"/>
      <c r="AC48467" s="136"/>
    </row>
    <row r="48468" spans="2:29">
      <c r="B48468" s="136"/>
      <c r="E48468" s="136"/>
      <c r="H48468" s="136"/>
      <c r="K48468" s="136"/>
      <c r="O48468" s="136"/>
      <c r="T48468" s="136"/>
      <c r="W48468" s="136"/>
      <c r="Z48468" s="136"/>
      <c r="AC48468" s="136"/>
    </row>
    <row r="48469" spans="2:29">
      <c r="B48469" s="136"/>
      <c r="E48469" s="136"/>
      <c r="H48469" s="136"/>
      <c r="K48469" s="136"/>
      <c r="O48469" s="136"/>
      <c r="T48469" s="136"/>
      <c r="W48469" s="136"/>
      <c r="Z48469" s="136"/>
      <c r="AC48469" s="136"/>
    </row>
    <row r="48470" spans="2:29">
      <c r="B48470" s="136"/>
      <c r="E48470" s="136"/>
      <c r="H48470" s="136"/>
      <c r="K48470" s="136"/>
      <c r="O48470" s="136"/>
      <c r="T48470" s="136"/>
      <c r="W48470" s="136"/>
      <c r="Z48470" s="136"/>
      <c r="AC48470" s="136"/>
    </row>
    <row r="48471" spans="2:29">
      <c r="B48471" s="136"/>
      <c r="E48471" s="136"/>
      <c r="H48471" s="136"/>
      <c r="K48471" s="136"/>
      <c r="O48471" s="136"/>
      <c r="T48471" s="136"/>
      <c r="W48471" s="136"/>
      <c r="Z48471" s="136"/>
      <c r="AC48471" s="136"/>
    </row>
    <row r="48472" spans="2:29">
      <c r="B48472" s="136"/>
      <c r="E48472" s="136"/>
      <c r="H48472" s="136"/>
      <c r="K48472" s="136"/>
      <c r="O48472" s="136"/>
      <c r="T48472" s="136"/>
      <c r="W48472" s="136"/>
      <c r="Z48472" s="136"/>
      <c r="AC48472" s="136"/>
    </row>
    <row r="48473" spans="2:29">
      <c r="B48473" s="136"/>
      <c r="E48473" s="136"/>
      <c r="H48473" s="136"/>
      <c r="K48473" s="136"/>
      <c r="O48473" s="136"/>
      <c r="T48473" s="136"/>
      <c r="W48473" s="136"/>
      <c r="Z48473" s="136"/>
      <c r="AC48473" s="136"/>
    </row>
    <row r="48474" spans="2:29">
      <c r="B48474" s="136"/>
      <c r="E48474" s="136"/>
      <c r="H48474" s="136"/>
      <c r="K48474" s="136"/>
      <c r="O48474" s="136"/>
      <c r="T48474" s="136"/>
      <c r="W48474" s="136"/>
      <c r="Z48474" s="136"/>
      <c r="AC48474" s="136"/>
    </row>
    <row r="48475" spans="2:29">
      <c r="B48475" s="136"/>
      <c r="E48475" s="136"/>
      <c r="H48475" s="136"/>
      <c r="K48475" s="136"/>
      <c r="O48475" s="136"/>
      <c r="T48475" s="136"/>
      <c r="W48475" s="136"/>
      <c r="Z48475" s="136"/>
      <c r="AC48475" s="136"/>
    </row>
    <row r="48476" spans="2:29">
      <c r="B48476" s="136"/>
      <c r="E48476" s="136"/>
      <c r="H48476" s="136"/>
      <c r="K48476" s="136"/>
      <c r="O48476" s="136"/>
      <c r="T48476" s="136"/>
      <c r="W48476" s="136"/>
      <c r="Z48476" s="136"/>
      <c r="AC48476" s="136"/>
    </row>
    <row r="48477" spans="2:29">
      <c r="B48477" s="136"/>
      <c r="E48477" s="136"/>
      <c r="H48477" s="136"/>
      <c r="K48477" s="136"/>
      <c r="O48477" s="136"/>
      <c r="T48477" s="136"/>
      <c r="W48477" s="136"/>
      <c r="Z48477" s="136"/>
      <c r="AC48477" s="136"/>
    </row>
    <row r="48478" spans="2:29">
      <c r="B48478" s="136"/>
      <c r="E48478" s="136"/>
      <c r="H48478" s="136"/>
      <c r="K48478" s="136"/>
      <c r="O48478" s="136"/>
      <c r="T48478" s="136"/>
      <c r="W48478" s="136"/>
      <c r="Z48478" s="136"/>
      <c r="AC48478" s="136"/>
    </row>
    <row r="48479" spans="2:29">
      <c r="B48479" s="136"/>
      <c r="E48479" s="136"/>
      <c r="H48479" s="136"/>
      <c r="K48479" s="136"/>
      <c r="O48479" s="136"/>
      <c r="T48479" s="136"/>
      <c r="W48479" s="136"/>
      <c r="Z48479" s="136"/>
      <c r="AC48479" s="136"/>
    </row>
    <row r="48480" spans="2:29">
      <c r="B48480" s="136"/>
      <c r="E48480" s="136"/>
      <c r="H48480" s="136"/>
      <c r="K48480" s="136"/>
      <c r="O48480" s="136"/>
      <c r="T48480" s="136"/>
      <c r="W48480" s="136"/>
      <c r="Z48480" s="136"/>
      <c r="AC48480" s="136"/>
    </row>
    <row r="48481" spans="2:29">
      <c r="B48481" s="136"/>
      <c r="E48481" s="136"/>
      <c r="H48481" s="136"/>
      <c r="K48481" s="136"/>
      <c r="O48481" s="136"/>
      <c r="T48481" s="136"/>
      <c r="W48481" s="136"/>
      <c r="Z48481" s="136"/>
      <c r="AC48481" s="136"/>
    </row>
    <row r="48482" spans="2:29">
      <c r="B48482" s="136"/>
      <c r="E48482" s="136"/>
      <c r="H48482" s="136"/>
      <c r="K48482" s="136"/>
      <c r="O48482" s="136"/>
      <c r="T48482" s="136"/>
      <c r="W48482" s="136"/>
      <c r="Z48482" s="136"/>
      <c r="AC48482" s="136"/>
    </row>
    <row r="48483" spans="2:29">
      <c r="B48483" s="136"/>
      <c r="E48483" s="136"/>
      <c r="H48483" s="136"/>
      <c r="K48483" s="136"/>
      <c r="O48483" s="136"/>
      <c r="T48483" s="136"/>
      <c r="W48483" s="136"/>
      <c r="Z48483" s="136"/>
      <c r="AC48483" s="136"/>
    </row>
    <row r="48484" spans="2:29">
      <c r="B48484" s="136"/>
      <c r="E48484" s="136"/>
      <c r="H48484" s="136"/>
      <c r="K48484" s="136"/>
      <c r="O48484" s="136"/>
      <c r="T48484" s="136"/>
      <c r="W48484" s="136"/>
      <c r="Z48484" s="136"/>
      <c r="AC48484" s="136"/>
    </row>
    <row r="48485" spans="2:29">
      <c r="B48485" s="136"/>
      <c r="E48485" s="136"/>
      <c r="H48485" s="136"/>
      <c r="K48485" s="136"/>
      <c r="O48485" s="136"/>
      <c r="T48485" s="136"/>
      <c r="W48485" s="136"/>
      <c r="Z48485" s="136"/>
      <c r="AC48485" s="136"/>
    </row>
    <row r="48486" spans="2:29">
      <c r="B48486" s="136"/>
      <c r="E48486" s="136"/>
      <c r="H48486" s="136"/>
      <c r="K48486" s="136"/>
      <c r="O48486" s="136"/>
      <c r="T48486" s="136"/>
      <c r="W48486" s="136"/>
      <c r="Z48486" s="136"/>
      <c r="AC48486" s="136"/>
    </row>
    <row r="48487" spans="2:29">
      <c r="B48487" s="136"/>
      <c r="E48487" s="136"/>
      <c r="H48487" s="136"/>
      <c r="K48487" s="136"/>
      <c r="O48487" s="136"/>
      <c r="T48487" s="136"/>
      <c r="W48487" s="136"/>
      <c r="Z48487" s="136"/>
      <c r="AC48487" s="136"/>
    </row>
    <row r="48488" spans="2:29">
      <c r="B48488" s="136"/>
      <c r="E48488" s="136"/>
      <c r="H48488" s="136"/>
      <c r="K48488" s="136"/>
      <c r="O48488" s="136"/>
      <c r="T48488" s="136"/>
      <c r="W48488" s="136"/>
      <c r="Z48488" s="136"/>
      <c r="AC48488" s="136"/>
    </row>
    <row r="48489" spans="2:29">
      <c r="B48489" s="136"/>
      <c r="E48489" s="136"/>
      <c r="H48489" s="136"/>
      <c r="K48489" s="136"/>
      <c r="O48489" s="136"/>
      <c r="T48489" s="136"/>
      <c r="W48489" s="136"/>
      <c r="Z48489" s="136"/>
      <c r="AC48489" s="136"/>
    </row>
    <row r="48490" spans="2:29">
      <c r="B48490" s="136"/>
      <c r="E48490" s="136"/>
      <c r="H48490" s="136"/>
      <c r="K48490" s="136"/>
      <c r="O48490" s="136"/>
      <c r="T48490" s="136"/>
      <c r="W48490" s="136"/>
      <c r="Z48490" s="136"/>
      <c r="AC48490" s="136"/>
    </row>
    <row r="48491" spans="2:29">
      <c r="B48491" s="136"/>
      <c r="E48491" s="136"/>
      <c r="H48491" s="136"/>
      <c r="K48491" s="136"/>
      <c r="O48491" s="136"/>
      <c r="T48491" s="136"/>
      <c r="W48491" s="136"/>
      <c r="Z48491" s="136"/>
      <c r="AC48491" s="136"/>
    </row>
    <row r="48492" spans="2:29">
      <c r="B48492" s="136"/>
      <c r="E48492" s="136"/>
      <c r="H48492" s="136"/>
      <c r="K48492" s="136"/>
      <c r="O48492" s="136"/>
      <c r="T48492" s="136"/>
      <c r="W48492" s="136"/>
      <c r="Z48492" s="136"/>
      <c r="AC48492" s="136"/>
    </row>
    <row r="48493" spans="2:29">
      <c r="B48493" s="136"/>
      <c r="E48493" s="136"/>
      <c r="H48493" s="136"/>
      <c r="K48493" s="136"/>
      <c r="O48493" s="136"/>
      <c r="T48493" s="136"/>
      <c r="W48493" s="136"/>
      <c r="Z48493" s="136"/>
      <c r="AC48493" s="136"/>
    </row>
    <row r="48494" spans="2:29">
      <c r="B48494" s="136"/>
      <c r="E48494" s="136"/>
      <c r="H48494" s="136"/>
      <c r="K48494" s="136"/>
      <c r="O48494" s="136"/>
      <c r="T48494" s="136"/>
      <c r="W48494" s="136"/>
      <c r="Z48494" s="136"/>
      <c r="AC48494" s="136"/>
    </row>
    <row r="48495" spans="2:29">
      <c r="B48495" s="136"/>
      <c r="E48495" s="136"/>
      <c r="H48495" s="136"/>
      <c r="K48495" s="136"/>
      <c r="O48495" s="136"/>
      <c r="T48495" s="136"/>
      <c r="W48495" s="136"/>
      <c r="Z48495" s="136"/>
      <c r="AC48495" s="136"/>
    </row>
    <row r="48496" spans="2:29">
      <c r="B48496" s="136"/>
      <c r="E48496" s="136"/>
      <c r="H48496" s="136"/>
      <c r="K48496" s="136"/>
      <c r="O48496" s="136"/>
      <c r="T48496" s="136"/>
      <c r="W48496" s="136"/>
      <c r="Z48496" s="136"/>
      <c r="AC48496" s="136"/>
    </row>
    <row r="48497" spans="2:29">
      <c r="B48497" s="136"/>
      <c r="E48497" s="136"/>
      <c r="H48497" s="136"/>
      <c r="K48497" s="136"/>
      <c r="O48497" s="136"/>
      <c r="T48497" s="136"/>
      <c r="W48497" s="136"/>
      <c r="Z48497" s="136"/>
      <c r="AC48497" s="136"/>
    </row>
    <row r="48498" spans="2:29">
      <c r="B48498" s="136"/>
      <c r="E48498" s="136"/>
      <c r="H48498" s="136"/>
      <c r="K48498" s="136"/>
      <c r="O48498" s="136"/>
      <c r="T48498" s="136"/>
      <c r="W48498" s="136"/>
      <c r="Z48498" s="136"/>
      <c r="AC48498" s="136"/>
    </row>
    <row r="48499" spans="2:29">
      <c r="B48499" s="136"/>
      <c r="E48499" s="136"/>
      <c r="H48499" s="136"/>
      <c r="K48499" s="136"/>
      <c r="O48499" s="136"/>
      <c r="T48499" s="136"/>
      <c r="W48499" s="136"/>
      <c r="Z48499" s="136"/>
      <c r="AC48499" s="136"/>
    </row>
    <row r="48500" spans="2:29">
      <c r="B48500" s="136"/>
      <c r="E48500" s="136"/>
      <c r="H48500" s="136"/>
      <c r="K48500" s="136"/>
      <c r="O48500" s="136"/>
      <c r="T48500" s="136"/>
      <c r="W48500" s="136"/>
      <c r="Z48500" s="136"/>
      <c r="AC48500" s="136"/>
    </row>
    <row r="48501" spans="2:29">
      <c r="B48501" s="136"/>
      <c r="E48501" s="136"/>
      <c r="H48501" s="136"/>
      <c r="K48501" s="136"/>
      <c r="O48501" s="136"/>
      <c r="T48501" s="136"/>
      <c r="W48501" s="136"/>
      <c r="Z48501" s="136"/>
      <c r="AC48501" s="136"/>
    </row>
    <row r="48502" spans="2:29">
      <c r="B48502" s="136"/>
      <c r="E48502" s="136"/>
      <c r="H48502" s="136"/>
      <c r="K48502" s="136"/>
      <c r="O48502" s="136"/>
      <c r="T48502" s="136"/>
      <c r="W48502" s="136"/>
      <c r="Z48502" s="136"/>
      <c r="AC48502" s="136"/>
    </row>
    <row r="48503" spans="2:29">
      <c r="B48503" s="136"/>
      <c r="E48503" s="136"/>
      <c r="H48503" s="136"/>
      <c r="K48503" s="136"/>
      <c r="O48503" s="136"/>
      <c r="T48503" s="136"/>
      <c r="W48503" s="136"/>
      <c r="Z48503" s="136"/>
      <c r="AC48503" s="136"/>
    </row>
    <row r="48504" spans="2:29">
      <c r="B48504" s="136"/>
      <c r="E48504" s="136"/>
      <c r="H48504" s="136"/>
      <c r="K48504" s="136"/>
      <c r="O48504" s="136"/>
      <c r="T48504" s="136"/>
      <c r="W48504" s="136"/>
      <c r="Z48504" s="136"/>
      <c r="AC48504" s="136"/>
    </row>
    <row r="48505" spans="2:29">
      <c r="B48505" s="136"/>
      <c r="E48505" s="136"/>
      <c r="H48505" s="136"/>
      <c r="K48505" s="136"/>
      <c r="O48505" s="136"/>
      <c r="T48505" s="136"/>
      <c r="W48505" s="136"/>
      <c r="Z48505" s="136"/>
      <c r="AC48505" s="136"/>
    </row>
    <row r="48506" spans="2:29">
      <c r="B48506" s="136"/>
      <c r="E48506" s="136"/>
      <c r="H48506" s="136"/>
      <c r="K48506" s="136"/>
      <c r="O48506" s="136"/>
      <c r="T48506" s="136"/>
      <c r="W48506" s="136"/>
      <c r="Z48506" s="136"/>
      <c r="AC48506" s="136"/>
    </row>
    <row r="48507" spans="2:29">
      <c r="B48507" s="136"/>
      <c r="E48507" s="136"/>
      <c r="H48507" s="136"/>
      <c r="K48507" s="136"/>
      <c r="O48507" s="136"/>
      <c r="T48507" s="136"/>
      <c r="W48507" s="136"/>
      <c r="Z48507" s="136"/>
      <c r="AC48507" s="136"/>
    </row>
    <row r="48508" spans="2:29">
      <c r="B48508" s="136"/>
      <c r="E48508" s="136"/>
      <c r="H48508" s="136"/>
      <c r="K48508" s="136"/>
      <c r="O48508" s="136"/>
      <c r="T48508" s="136"/>
      <c r="W48508" s="136"/>
      <c r="Z48508" s="136"/>
      <c r="AC48508" s="136"/>
    </row>
    <row r="48509" spans="2:29">
      <c r="B48509" s="136"/>
      <c r="E48509" s="136"/>
      <c r="H48509" s="136"/>
      <c r="K48509" s="136"/>
      <c r="O48509" s="136"/>
      <c r="T48509" s="136"/>
      <c r="W48509" s="136"/>
      <c r="Z48509" s="136"/>
      <c r="AC48509" s="136"/>
    </row>
    <row r="48510" spans="2:29">
      <c r="B48510" s="136"/>
      <c r="E48510" s="136"/>
      <c r="H48510" s="136"/>
      <c r="K48510" s="136"/>
      <c r="O48510" s="136"/>
      <c r="T48510" s="136"/>
      <c r="W48510" s="136"/>
      <c r="Z48510" s="136"/>
      <c r="AC48510" s="136"/>
    </row>
    <row r="48511" spans="2:29">
      <c r="B48511" s="136"/>
      <c r="E48511" s="136"/>
      <c r="H48511" s="136"/>
      <c r="K48511" s="136"/>
      <c r="O48511" s="136"/>
      <c r="T48511" s="136"/>
      <c r="W48511" s="136"/>
      <c r="Z48511" s="136"/>
      <c r="AC48511" s="136"/>
    </row>
    <row r="48512" spans="2:29">
      <c r="B48512" s="136"/>
      <c r="E48512" s="136"/>
      <c r="H48512" s="136"/>
      <c r="K48512" s="136"/>
      <c r="O48512" s="136"/>
      <c r="T48512" s="136"/>
      <c r="W48512" s="136"/>
      <c r="Z48512" s="136"/>
      <c r="AC48512" s="136"/>
    </row>
    <row r="48513" spans="2:29">
      <c r="B48513" s="136"/>
      <c r="E48513" s="136"/>
      <c r="H48513" s="136"/>
      <c r="K48513" s="136"/>
      <c r="O48513" s="136"/>
      <c r="T48513" s="136"/>
      <c r="W48513" s="136"/>
      <c r="Z48513" s="136"/>
      <c r="AC48513" s="136"/>
    </row>
    <row r="48514" spans="2:29">
      <c r="B48514" s="136"/>
      <c r="E48514" s="136"/>
      <c r="H48514" s="136"/>
      <c r="K48514" s="136"/>
      <c r="O48514" s="136"/>
      <c r="T48514" s="136"/>
      <c r="W48514" s="136"/>
      <c r="Z48514" s="136"/>
      <c r="AC48514" s="136"/>
    </row>
    <row r="48515" spans="2:29">
      <c r="B48515" s="136"/>
      <c r="E48515" s="136"/>
      <c r="H48515" s="136"/>
      <c r="K48515" s="136"/>
      <c r="O48515" s="136"/>
      <c r="T48515" s="136"/>
      <c r="W48515" s="136"/>
      <c r="Z48515" s="136"/>
      <c r="AC48515" s="136"/>
    </row>
    <row r="48516" spans="2:29">
      <c r="B48516" s="136"/>
      <c r="E48516" s="136"/>
      <c r="H48516" s="136"/>
      <c r="K48516" s="136"/>
      <c r="O48516" s="136"/>
      <c r="T48516" s="136"/>
      <c r="W48516" s="136"/>
      <c r="Z48516" s="136"/>
      <c r="AC48516" s="136"/>
    </row>
    <row r="48517" spans="2:29">
      <c r="B48517" s="136"/>
      <c r="E48517" s="136"/>
      <c r="H48517" s="136"/>
      <c r="K48517" s="136"/>
      <c r="O48517" s="136"/>
      <c r="T48517" s="136"/>
      <c r="W48517" s="136"/>
      <c r="Z48517" s="136"/>
      <c r="AC48517" s="136"/>
    </row>
    <row r="48518" spans="2:29">
      <c r="B48518" s="136"/>
      <c r="E48518" s="136"/>
      <c r="H48518" s="136"/>
      <c r="K48518" s="136"/>
      <c r="O48518" s="136"/>
      <c r="T48518" s="136"/>
      <c r="W48518" s="136"/>
      <c r="Z48518" s="136"/>
      <c r="AC48518" s="136"/>
    </row>
    <row r="48519" spans="2:29">
      <c r="B48519" s="136"/>
      <c r="E48519" s="136"/>
      <c r="H48519" s="136"/>
      <c r="K48519" s="136"/>
      <c r="O48519" s="136"/>
      <c r="T48519" s="136"/>
      <c r="W48519" s="136"/>
      <c r="Z48519" s="136"/>
      <c r="AC48519" s="136"/>
    </row>
    <row r="48520" spans="2:29">
      <c r="B48520" s="136"/>
      <c r="E48520" s="136"/>
      <c r="H48520" s="136"/>
      <c r="K48520" s="136"/>
      <c r="O48520" s="136"/>
      <c r="T48520" s="136"/>
      <c r="W48520" s="136"/>
      <c r="Z48520" s="136"/>
      <c r="AC48520" s="136"/>
    </row>
    <row r="48521" spans="2:29">
      <c r="B48521" s="136"/>
      <c r="E48521" s="136"/>
      <c r="H48521" s="136"/>
      <c r="K48521" s="136"/>
      <c r="O48521" s="136"/>
      <c r="T48521" s="136"/>
      <c r="W48521" s="136"/>
      <c r="Z48521" s="136"/>
      <c r="AC48521" s="136"/>
    </row>
    <row r="48522" spans="2:29">
      <c r="B48522" s="136"/>
      <c r="E48522" s="136"/>
      <c r="H48522" s="136"/>
      <c r="K48522" s="136"/>
      <c r="O48522" s="136"/>
      <c r="T48522" s="136"/>
      <c r="W48522" s="136"/>
      <c r="Z48522" s="136"/>
      <c r="AC48522" s="136"/>
    </row>
    <row r="48523" spans="2:29">
      <c r="B48523" s="136"/>
      <c r="E48523" s="136"/>
      <c r="H48523" s="136"/>
      <c r="K48523" s="136"/>
      <c r="O48523" s="136"/>
      <c r="T48523" s="136"/>
      <c r="W48523" s="136"/>
      <c r="Z48523" s="136"/>
      <c r="AC48523" s="136"/>
    </row>
    <row r="48524" spans="2:29">
      <c r="B48524" s="136"/>
      <c r="E48524" s="136"/>
      <c r="H48524" s="136"/>
      <c r="K48524" s="136"/>
      <c r="O48524" s="136"/>
      <c r="T48524" s="136"/>
      <c r="W48524" s="136"/>
      <c r="Z48524" s="136"/>
      <c r="AC48524" s="136"/>
    </row>
    <row r="48525" spans="2:29">
      <c r="B48525" s="136"/>
      <c r="E48525" s="136"/>
      <c r="H48525" s="136"/>
      <c r="K48525" s="136"/>
      <c r="O48525" s="136"/>
      <c r="T48525" s="136"/>
      <c r="W48525" s="136"/>
      <c r="Z48525" s="136"/>
      <c r="AC48525" s="136"/>
    </row>
    <row r="48526" spans="2:29">
      <c r="B48526" s="136"/>
      <c r="E48526" s="136"/>
      <c r="H48526" s="136"/>
      <c r="K48526" s="136"/>
      <c r="O48526" s="136"/>
      <c r="T48526" s="136"/>
      <c r="W48526" s="136"/>
      <c r="Z48526" s="136"/>
      <c r="AC48526" s="136"/>
    </row>
    <row r="48527" spans="2:29">
      <c r="B48527" s="136"/>
      <c r="E48527" s="136"/>
      <c r="H48527" s="136"/>
      <c r="K48527" s="136"/>
      <c r="O48527" s="136"/>
      <c r="T48527" s="136"/>
      <c r="W48527" s="136"/>
      <c r="Z48527" s="136"/>
      <c r="AC48527" s="136"/>
    </row>
    <row r="48528" spans="2:29">
      <c r="B48528" s="136"/>
      <c r="E48528" s="136"/>
      <c r="H48528" s="136"/>
      <c r="K48528" s="136"/>
      <c r="O48528" s="136"/>
      <c r="T48528" s="136"/>
      <c r="W48528" s="136"/>
      <c r="Z48528" s="136"/>
      <c r="AC48528" s="136"/>
    </row>
    <row r="48529" spans="2:29">
      <c r="B48529" s="136"/>
      <c r="E48529" s="136"/>
      <c r="H48529" s="136"/>
      <c r="K48529" s="136"/>
      <c r="O48529" s="136"/>
      <c r="T48529" s="136"/>
      <c r="W48529" s="136"/>
      <c r="Z48529" s="136"/>
      <c r="AC48529" s="136"/>
    </row>
    <row r="48530" spans="2:29">
      <c r="B48530" s="136"/>
      <c r="E48530" s="136"/>
      <c r="H48530" s="136"/>
      <c r="K48530" s="136"/>
      <c r="O48530" s="136"/>
      <c r="T48530" s="136"/>
      <c r="W48530" s="136"/>
      <c r="Z48530" s="136"/>
      <c r="AC48530" s="136"/>
    </row>
    <row r="48531" spans="2:29">
      <c r="B48531" s="136"/>
      <c r="E48531" s="136"/>
      <c r="H48531" s="136"/>
      <c r="K48531" s="136"/>
      <c r="O48531" s="136"/>
      <c r="T48531" s="136"/>
      <c r="W48531" s="136"/>
      <c r="Z48531" s="136"/>
      <c r="AC48531" s="136"/>
    </row>
    <row r="48532" spans="2:29">
      <c r="B48532" s="136"/>
      <c r="E48532" s="136"/>
      <c r="H48532" s="136"/>
      <c r="K48532" s="136"/>
      <c r="O48532" s="136"/>
      <c r="T48532" s="136"/>
      <c r="W48532" s="136"/>
      <c r="Z48532" s="136"/>
      <c r="AC48532" s="136"/>
    </row>
    <row r="48533" spans="2:29">
      <c r="B48533" s="136"/>
      <c r="E48533" s="136"/>
      <c r="H48533" s="136"/>
      <c r="K48533" s="136"/>
      <c r="O48533" s="136"/>
      <c r="T48533" s="136"/>
      <c r="W48533" s="136"/>
      <c r="Z48533" s="136"/>
      <c r="AC48533" s="136"/>
    </row>
    <row r="48534" spans="2:29">
      <c r="B48534" s="136"/>
      <c r="E48534" s="136"/>
      <c r="H48534" s="136"/>
      <c r="K48534" s="136"/>
      <c r="O48534" s="136"/>
      <c r="T48534" s="136"/>
      <c r="W48534" s="136"/>
      <c r="Z48534" s="136"/>
      <c r="AC48534" s="136"/>
    </row>
    <row r="48535" spans="2:29">
      <c r="B48535" s="136"/>
      <c r="E48535" s="136"/>
      <c r="H48535" s="136"/>
      <c r="K48535" s="136"/>
      <c r="O48535" s="136"/>
      <c r="T48535" s="136"/>
      <c r="W48535" s="136"/>
      <c r="Z48535" s="136"/>
      <c r="AC48535" s="136"/>
    </row>
    <row r="48536" spans="2:29">
      <c r="B48536" s="136"/>
      <c r="E48536" s="136"/>
      <c r="H48536" s="136"/>
      <c r="K48536" s="136"/>
      <c r="O48536" s="136"/>
      <c r="T48536" s="136"/>
      <c r="W48536" s="136"/>
      <c r="Z48536" s="136"/>
      <c r="AC48536" s="136"/>
    </row>
    <row r="48537" spans="2:29">
      <c r="B48537" s="136"/>
      <c r="E48537" s="136"/>
      <c r="H48537" s="136"/>
      <c r="K48537" s="136"/>
      <c r="O48537" s="136"/>
      <c r="T48537" s="136"/>
      <c r="W48537" s="136"/>
      <c r="Z48537" s="136"/>
      <c r="AC48537" s="136"/>
    </row>
    <row r="48538" spans="2:29">
      <c r="B48538" s="136"/>
      <c r="E48538" s="136"/>
      <c r="H48538" s="136"/>
      <c r="K48538" s="136"/>
      <c r="O48538" s="136"/>
      <c r="T48538" s="136"/>
      <c r="W48538" s="136"/>
      <c r="Z48538" s="136"/>
      <c r="AC48538" s="136"/>
    </row>
    <row r="48539" spans="2:29">
      <c r="B48539" s="136"/>
      <c r="E48539" s="136"/>
      <c r="H48539" s="136"/>
      <c r="K48539" s="136"/>
      <c r="O48539" s="136"/>
      <c r="T48539" s="136"/>
      <c r="W48539" s="136"/>
      <c r="Z48539" s="136"/>
      <c r="AC48539" s="136"/>
    </row>
    <row r="48540" spans="2:29">
      <c r="B48540" s="136"/>
      <c r="E48540" s="136"/>
      <c r="H48540" s="136"/>
      <c r="K48540" s="136"/>
      <c r="O48540" s="136"/>
      <c r="T48540" s="136"/>
      <c r="W48540" s="136"/>
      <c r="Z48540" s="136"/>
      <c r="AC48540" s="136"/>
    </row>
    <row r="48541" spans="2:29">
      <c r="B48541" s="136"/>
      <c r="E48541" s="136"/>
      <c r="H48541" s="136"/>
      <c r="K48541" s="136"/>
      <c r="O48541" s="136"/>
      <c r="T48541" s="136"/>
      <c r="W48541" s="136"/>
      <c r="Z48541" s="136"/>
      <c r="AC48541" s="136"/>
    </row>
    <row r="48542" spans="2:29">
      <c r="B48542" s="136"/>
      <c r="E48542" s="136"/>
      <c r="H48542" s="136"/>
      <c r="K48542" s="136"/>
      <c r="O48542" s="136"/>
      <c r="T48542" s="136"/>
      <c r="W48542" s="136"/>
      <c r="Z48542" s="136"/>
      <c r="AC48542" s="136"/>
    </row>
    <row r="48543" spans="2:29">
      <c r="B48543" s="136"/>
      <c r="E48543" s="136"/>
      <c r="H48543" s="136"/>
      <c r="K48543" s="136"/>
      <c r="O48543" s="136"/>
      <c r="T48543" s="136"/>
      <c r="W48543" s="136"/>
      <c r="Z48543" s="136"/>
      <c r="AC48543" s="136"/>
    </row>
    <row r="48544" spans="2:29">
      <c r="B48544" s="136"/>
      <c r="E48544" s="136"/>
      <c r="H48544" s="136"/>
      <c r="K48544" s="136"/>
      <c r="O48544" s="136"/>
      <c r="T48544" s="136"/>
      <c r="W48544" s="136"/>
      <c r="Z48544" s="136"/>
      <c r="AC48544" s="136"/>
    </row>
    <row r="48545" spans="2:29">
      <c r="B48545" s="136"/>
      <c r="E48545" s="136"/>
      <c r="H48545" s="136"/>
      <c r="K48545" s="136"/>
      <c r="O48545" s="136"/>
      <c r="T48545" s="136"/>
      <c r="W48545" s="136"/>
      <c r="Z48545" s="136"/>
      <c r="AC48545" s="136"/>
    </row>
    <row r="48546" spans="2:29">
      <c r="B48546" s="136"/>
      <c r="E48546" s="136"/>
      <c r="H48546" s="136"/>
      <c r="K48546" s="136"/>
      <c r="O48546" s="136"/>
      <c r="T48546" s="136"/>
      <c r="W48546" s="136"/>
      <c r="Z48546" s="136"/>
      <c r="AC48546" s="136"/>
    </row>
    <row r="48547" spans="2:29">
      <c r="B48547" s="136"/>
      <c r="E48547" s="136"/>
      <c r="H48547" s="136"/>
      <c r="K48547" s="136"/>
      <c r="O48547" s="136"/>
      <c r="T48547" s="136"/>
      <c r="W48547" s="136"/>
      <c r="Z48547" s="136"/>
      <c r="AC48547" s="136"/>
    </row>
    <row r="48548" spans="2:29">
      <c r="B48548" s="136"/>
      <c r="E48548" s="136"/>
      <c r="H48548" s="136"/>
      <c r="K48548" s="136"/>
      <c r="O48548" s="136"/>
      <c r="T48548" s="136"/>
      <c r="W48548" s="136"/>
      <c r="Z48548" s="136"/>
      <c r="AC48548" s="136"/>
    </row>
    <row r="48549" spans="2:29">
      <c r="B48549" s="136"/>
      <c r="E48549" s="136"/>
      <c r="H48549" s="136"/>
      <c r="K48549" s="136"/>
      <c r="O48549" s="136"/>
      <c r="T48549" s="136"/>
      <c r="W48549" s="136"/>
      <c r="Z48549" s="136"/>
      <c r="AC48549" s="136"/>
    </row>
    <row r="48550" spans="2:29">
      <c r="B48550" s="136"/>
      <c r="E48550" s="136"/>
      <c r="H48550" s="136"/>
      <c r="K48550" s="136"/>
      <c r="O48550" s="136"/>
      <c r="T48550" s="136"/>
      <c r="W48550" s="136"/>
      <c r="Z48550" s="136"/>
      <c r="AC48550" s="136"/>
    </row>
    <row r="48551" spans="2:29">
      <c r="B48551" s="136"/>
      <c r="E48551" s="136"/>
      <c r="H48551" s="136"/>
      <c r="K48551" s="136"/>
      <c r="O48551" s="136"/>
      <c r="T48551" s="136"/>
      <c r="W48551" s="136"/>
      <c r="Z48551" s="136"/>
      <c r="AC48551" s="136"/>
    </row>
    <row r="48552" spans="2:29">
      <c r="B48552" s="136"/>
      <c r="E48552" s="136"/>
      <c r="H48552" s="136"/>
      <c r="K48552" s="136"/>
      <c r="O48552" s="136"/>
      <c r="T48552" s="136"/>
      <c r="W48552" s="136"/>
      <c r="Z48552" s="136"/>
      <c r="AC48552" s="136"/>
    </row>
    <row r="48553" spans="2:29">
      <c r="B48553" s="136"/>
      <c r="E48553" s="136"/>
      <c r="H48553" s="136"/>
      <c r="K48553" s="136"/>
      <c r="O48553" s="136"/>
      <c r="T48553" s="136"/>
      <c r="W48553" s="136"/>
      <c r="Z48553" s="136"/>
      <c r="AC48553" s="136"/>
    </row>
    <row r="48554" spans="2:29">
      <c r="B48554" s="136"/>
      <c r="E48554" s="136"/>
      <c r="H48554" s="136"/>
      <c r="K48554" s="136"/>
      <c r="O48554" s="136"/>
      <c r="T48554" s="136"/>
      <c r="W48554" s="136"/>
      <c r="Z48554" s="136"/>
      <c r="AC48554" s="136"/>
    </row>
    <row r="48555" spans="2:29">
      <c r="B48555" s="136"/>
      <c r="E48555" s="136"/>
      <c r="H48555" s="136"/>
      <c r="K48555" s="136"/>
      <c r="O48555" s="136"/>
      <c r="T48555" s="136"/>
      <c r="W48555" s="136"/>
      <c r="Z48555" s="136"/>
      <c r="AC48555" s="136"/>
    </row>
    <row r="48556" spans="2:29">
      <c r="B48556" s="136"/>
      <c r="E48556" s="136"/>
      <c r="H48556" s="136"/>
      <c r="K48556" s="136"/>
      <c r="O48556" s="136"/>
      <c r="T48556" s="136"/>
      <c r="W48556" s="136"/>
      <c r="Z48556" s="136"/>
      <c r="AC48556" s="136"/>
    </row>
    <row r="48557" spans="2:29">
      <c r="B48557" s="136"/>
      <c r="E48557" s="136"/>
      <c r="H48557" s="136"/>
      <c r="K48557" s="136"/>
      <c r="O48557" s="136"/>
      <c r="T48557" s="136"/>
      <c r="W48557" s="136"/>
      <c r="Z48557" s="136"/>
      <c r="AC48557" s="136"/>
    </row>
    <row r="48558" spans="2:29">
      <c r="B48558" s="136"/>
      <c r="E48558" s="136"/>
      <c r="H48558" s="136"/>
      <c r="K48558" s="136"/>
      <c r="O48558" s="136"/>
      <c r="T48558" s="136"/>
      <c r="W48558" s="136"/>
      <c r="Z48558" s="136"/>
      <c r="AC48558" s="136"/>
    </row>
    <row r="48559" spans="2:29">
      <c r="B48559" s="136"/>
      <c r="E48559" s="136"/>
      <c r="H48559" s="136"/>
      <c r="K48559" s="136"/>
      <c r="O48559" s="136"/>
      <c r="T48559" s="136"/>
      <c r="W48559" s="136"/>
      <c r="Z48559" s="136"/>
      <c r="AC48559" s="136"/>
    </row>
    <row r="48560" spans="2:29">
      <c r="B48560" s="136"/>
      <c r="E48560" s="136"/>
      <c r="H48560" s="136"/>
      <c r="K48560" s="136"/>
      <c r="O48560" s="136"/>
      <c r="T48560" s="136"/>
      <c r="W48560" s="136"/>
      <c r="Z48560" s="136"/>
      <c r="AC48560" s="136"/>
    </row>
    <row r="48561" spans="2:29">
      <c r="B48561" s="136"/>
      <c r="E48561" s="136"/>
      <c r="H48561" s="136"/>
      <c r="K48561" s="136"/>
      <c r="O48561" s="136"/>
      <c r="T48561" s="136"/>
      <c r="W48561" s="136"/>
      <c r="Z48561" s="136"/>
      <c r="AC48561" s="136"/>
    </row>
    <row r="48562" spans="2:29">
      <c r="B48562" s="136"/>
      <c r="E48562" s="136"/>
      <c r="H48562" s="136"/>
      <c r="K48562" s="136"/>
      <c r="O48562" s="136"/>
      <c r="T48562" s="136"/>
      <c r="W48562" s="136"/>
      <c r="Z48562" s="136"/>
      <c r="AC48562" s="136"/>
    </row>
    <row r="48563" spans="2:29">
      <c r="B48563" s="136"/>
      <c r="E48563" s="136"/>
      <c r="H48563" s="136"/>
      <c r="K48563" s="136"/>
      <c r="O48563" s="136"/>
      <c r="T48563" s="136"/>
      <c r="W48563" s="136"/>
      <c r="Z48563" s="136"/>
      <c r="AC48563" s="136"/>
    </row>
    <row r="48564" spans="2:29">
      <c r="B48564" s="136"/>
      <c r="E48564" s="136"/>
      <c r="H48564" s="136"/>
      <c r="K48564" s="136"/>
      <c r="O48564" s="136"/>
      <c r="T48564" s="136"/>
      <c r="W48564" s="136"/>
      <c r="Z48564" s="136"/>
      <c r="AC48564" s="136"/>
    </row>
    <row r="48565" spans="2:29">
      <c r="B48565" s="136"/>
      <c r="E48565" s="136"/>
      <c r="H48565" s="136"/>
      <c r="K48565" s="136"/>
      <c r="O48565" s="136"/>
      <c r="T48565" s="136"/>
      <c r="W48565" s="136"/>
      <c r="Z48565" s="136"/>
      <c r="AC48565" s="136"/>
    </row>
    <row r="48566" spans="2:29">
      <c r="B48566" s="136"/>
      <c r="E48566" s="136"/>
      <c r="H48566" s="136"/>
      <c r="K48566" s="136"/>
      <c r="O48566" s="136"/>
      <c r="T48566" s="136"/>
      <c r="W48566" s="136"/>
      <c r="Z48566" s="136"/>
      <c r="AC48566" s="136"/>
    </row>
    <row r="48567" spans="2:29">
      <c r="B48567" s="136"/>
      <c r="E48567" s="136"/>
      <c r="H48567" s="136"/>
      <c r="K48567" s="136"/>
      <c r="O48567" s="136"/>
      <c r="T48567" s="136"/>
      <c r="W48567" s="136"/>
      <c r="Z48567" s="136"/>
      <c r="AC48567" s="136"/>
    </row>
    <row r="48568" spans="2:29">
      <c r="B48568" s="136"/>
      <c r="E48568" s="136"/>
      <c r="H48568" s="136"/>
      <c r="K48568" s="136"/>
      <c r="O48568" s="136"/>
      <c r="T48568" s="136"/>
      <c r="W48568" s="136"/>
      <c r="Z48568" s="136"/>
      <c r="AC48568" s="136"/>
    </row>
    <row r="48569" spans="2:29">
      <c r="B48569" s="136"/>
      <c r="E48569" s="136"/>
      <c r="H48569" s="136"/>
      <c r="K48569" s="136"/>
      <c r="O48569" s="136"/>
      <c r="T48569" s="136"/>
      <c r="W48569" s="136"/>
      <c r="Z48569" s="136"/>
      <c r="AC48569" s="136"/>
    </row>
    <row r="48570" spans="2:29">
      <c r="B48570" s="136"/>
      <c r="E48570" s="136"/>
      <c r="H48570" s="136"/>
      <c r="K48570" s="136"/>
      <c r="O48570" s="136"/>
      <c r="T48570" s="136"/>
      <c r="W48570" s="136"/>
      <c r="Z48570" s="136"/>
      <c r="AC48570" s="136"/>
    </row>
    <row r="48571" spans="2:29">
      <c r="B48571" s="136"/>
      <c r="E48571" s="136"/>
      <c r="H48571" s="136"/>
      <c r="K48571" s="136"/>
      <c r="O48571" s="136"/>
      <c r="T48571" s="136"/>
      <c r="W48571" s="136"/>
      <c r="Z48571" s="136"/>
      <c r="AC48571" s="136"/>
    </row>
    <row r="48572" spans="2:29">
      <c r="B48572" s="136"/>
      <c r="E48572" s="136"/>
      <c r="H48572" s="136"/>
      <c r="K48572" s="136"/>
      <c r="O48572" s="136"/>
      <c r="T48572" s="136"/>
      <c r="W48572" s="136"/>
      <c r="Z48572" s="136"/>
      <c r="AC48572" s="136"/>
    </row>
    <row r="48573" spans="2:29">
      <c r="B48573" s="136"/>
      <c r="E48573" s="136"/>
      <c r="H48573" s="136"/>
      <c r="K48573" s="136"/>
      <c r="O48573" s="136"/>
      <c r="T48573" s="136"/>
      <c r="W48573" s="136"/>
      <c r="Z48573" s="136"/>
      <c r="AC48573" s="136"/>
    </row>
    <row r="48574" spans="2:29">
      <c r="B48574" s="136"/>
      <c r="E48574" s="136"/>
      <c r="H48574" s="136"/>
      <c r="K48574" s="136"/>
      <c r="O48574" s="136"/>
      <c r="T48574" s="136"/>
      <c r="W48574" s="136"/>
      <c r="Z48574" s="136"/>
      <c r="AC48574" s="136"/>
    </row>
    <row r="48575" spans="2:29">
      <c r="B48575" s="136"/>
      <c r="E48575" s="136"/>
      <c r="H48575" s="136"/>
      <c r="K48575" s="136"/>
      <c r="O48575" s="136"/>
      <c r="T48575" s="136"/>
      <c r="W48575" s="136"/>
      <c r="Z48575" s="136"/>
      <c r="AC48575" s="136"/>
    </row>
    <row r="48576" spans="2:29">
      <c r="B48576" s="136"/>
      <c r="E48576" s="136"/>
      <c r="H48576" s="136"/>
      <c r="K48576" s="136"/>
      <c r="O48576" s="136"/>
      <c r="T48576" s="136"/>
      <c r="W48576" s="136"/>
      <c r="Z48576" s="136"/>
      <c r="AC48576" s="136"/>
    </row>
    <row r="48577" spans="2:29">
      <c r="B48577" s="136"/>
      <c r="E48577" s="136"/>
      <c r="H48577" s="136"/>
      <c r="K48577" s="136"/>
      <c r="O48577" s="136"/>
      <c r="T48577" s="136"/>
      <c r="W48577" s="136"/>
      <c r="Z48577" s="136"/>
      <c r="AC48577" s="136"/>
    </row>
    <row r="48578" spans="2:29">
      <c r="B48578" s="136"/>
      <c r="E48578" s="136"/>
      <c r="H48578" s="136"/>
      <c r="K48578" s="136"/>
      <c r="O48578" s="136"/>
      <c r="T48578" s="136"/>
      <c r="W48578" s="136"/>
      <c r="Z48578" s="136"/>
      <c r="AC48578" s="136"/>
    </row>
    <row r="48579" spans="2:29">
      <c r="B48579" s="136"/>
      <c r="E48579" s="136"/>
      <c r="H48579" s="136"/>
      <c r="K48579" s="136"/>
      <c r="O48579" s="136"/>
      <c r="T48579" s="136"/>
      <c r="W48579" s="136"/>
      <c r="Z48579" s="136"/>
      <c r="AC48579" s="136"/>
    </row>
    <row r="48580" spans="2:29">
      <c r="B48580" s="136"/>
      <c r="E48580" s="136"/>
      <c r="H48580" s="136"/>
      <c r="K48580" s="136"/>
      <c r="O48580" s="136"/>
      <c r="T48580" s="136"/>
      <c r="W48580" s="136"/>
      <c r="Z48580" s="136"/>
      <c r="AC48580" s="136"/>
    </row>
    <row r="48581" spans="2:29">
      <c r="B48581" s="136"/>
      <c r="E48581" s="136"/>
      <c r="H48581" s="136"/>
      <c r="K48581" s="136"/>
      <c r="O48581" s="136"/>
      <c r="T48581" s="136"/>
      <c r="W48581" s="136"/>
      <c r="Z48581" s="136"/>
      <c r="AC48581" s="136"/>
    </row>
    <row r="48582" spans="2:29">
      <c r="B48582" s="136"/>
      <c r="E48582" s="136"/>
      <c r="H48582" s="136"/>
      <c r="K48582" s="136"/>
      <c r="O48582" s="136"/>
      <c r="T48582" s="136"/>
      <c r="W48582" s="136"/>
      <c r="Z48582" s="136"/>
      <c r="AC48582" s="136"/>
    </row>
    <row r="48583" spans="2:29">
      <c r="B48583" s="136"/>
      <c r="E48583" s="136"/>
      <c r="H48583" s="136"/>
      <c r="K48583" s="136"/>
      <c r="O48583" s="136"/>
      <c r="T48583" s="136"/>
      <c r="W48583" s="136"/>
      <c r="Z48583" s="136"/>
      <c r="AC48583" s="136"/>
    </row>
    <row r="48584" spans="2:29">
      <c r="B48584" s="136"/>
      <c r="E48584" s="136"/>
      <c r="H48584" s="136"/>
      <c r="K48584" s="136"/>
      <c r="O48584" s="136"/>
      <c r="T48584" s="136"/>
      <c r="W48584" s="136"/>
      <c r="Z48584" s="136"/>
      <c r="AC48584" s="136"/>
    </row>
    <row r="48585" spans="2:29">
      <c r="B48585" s="136"/>
      <c r="E48585" s="136"/>
      <c r="H48585" s="136"/>
      <c r="K48585" s="136"/>
      <c r="O48585" s="136"/>
      <c r="T48585" s="136"/>
      <c r="W48585" s="136"/>
      <c r="Z48585" s="136"/>
      <c r="AC48585" s="136"/>
    </row>
    <row r="48586" spans="2:29">
      <c r="B48586" s="136"/>
      <c r="E48586" s="136"/>
      <c r="H48586" s="136"/>
      <c r="K48586" s="136"/>
      <c r="O48586" s="136"/>
      <c r="T48586" s="136"/>
      <c r="W48586" s="136"/>
      <c r="Z48586" s="136"/>
      <c r="AC48586" s="136"/>
    </row>
    <row r="48587" spans="2:29">
      <c r="B48587" s="136"/>
      <c r="E48587" s="136"/>
      <c r="H48587" s="136"/>
      <c r="K48587" s="136"/>
      <c r="O48587" s="136"/>
      <c r="T48587" s="136"/>
      <c r="W48587" s="136"/>
      <c r="Z48587" s="136"/>
      <c r="AC48587" s="136"/>
    </row>
    <row r="48588" spans="2:29">
      <c r="B48588" s="136"/>
      <c r="E48588" s="136"/>
      <c r="H48588" s="136"/>
      <c r="K48588" s="136"/>
      <c r="O48588" s="136"/>
      <c r="T48588" s="136"/>
      <c r="W48588" s="136"/>
      <c r="Z48588" s="136"/>
      <c r="AC48588" s="136"/>
    </row>
    <row r="48589" spans="2:29">
      <c r="B48589" s="136"/>
      <c r="E48589" s="136"/>
      <c r="H48589" s="136"/>
      <c r="K48589" s="136"/>
      <c r="O48589" s="136"/>
      <c r="T48589" s="136"/>
      <c r="W48589" s="136"/>
      <c r="Z48589" s="136"/>
      <c r="AC48589" s="136"/>
    </row>
    <row r="48590" spans="2:29">
      <c r="B48590" s="136"/>
      <c r="E48590" s="136"/>
      <c r="H48590" s="136"/>
      <c r="K48590" s="136"/>
      <c r="O48590" s="136"/>
      <c r="T48590" s="136"/>
      <c r="W48590" s="136"/>
      <c r="Z48590" s="136"/>
      <c r="AC48590" s="136"/>
    </row>
    <row r="48591" spans="2:29">
      <c r="B48591" s="136"/>
      <c r="E48591" s="136"/>
      <c r="H48591" s="136"/>
      <c r="K48591" s="136"/>
      <c r="O48591" s="136"/>
      <c r="T48591" s="136"/>
      <c r="W48591" s="136"/>
      <c r="Z48591" s="136"/>
      <c r="AC48591" s="136"/>
    </row>
    <row r="48592" spans="2:29">
      <c r="B48592" s="136"/>
      <c r="E48592" s="136"/>
      <c r="H48592" s="136"/>
      <c r="K48592" s="136"/>
      <c r="O48592" s="136"/>
      <c r="T48592" s="136"/>
      <c r="W48592" s="136"/>
      <c r="Z48592" s="136"/>
      <c r="AC48592" s="136"/>
    </row>
    <row r="48593" spans="2:29">
      <c r="B48593" s="136"/>
      <c r="E48593" s="136"/>
      <c r="H48593" s="136"/>
      <c r="K48593" s="136"/>
      <c r="O48593" s="136"/>
      <c r="T48593" s="136"/>
      <c r="W48593" s="136"/>
      <c r="Z48593" s="136"/>
      <c r="AC48593" s="136"/>
    </row>
    <row r="48594" spans="2:29">
      <c r="B48594" s="136"/>
      <c r="E48594" s="136"/>
      <c r="H48594" s="136"/>
      <c r="K48594" s="136"/>
      <c r="O48594" s="136"/>
      <c r="T48594" s="136"/>
      <c r="W48594" s="136"/>
      <c r="Z48594" s="136"/>
      <c r="AC48594" s="136"/>
    </row>
    <row r="48595" spans="2:29">
      <c r="B48595" s="136"/>
      <c r="E48595" s="136"/>
      <c r="H48595" s="136"/>
      <c r="K48595" s="136"/>
      <c r="O48595" s="136"/>
      <c r="T48595" s="136"/>
      <c r="W48595" s="136"/>
      <c r="Z48595" s="136"/>
      <c r="AC48595" s="136"/>
    </row>
    <row r="48596" spans="2:29">
      <c r="B48596" s="136"/>
      <c r="E48596" s="136"/>
      <c r="H48596" s="136"/>
      <c r="K48596" s="136"/>
      <c r="O48596" s="136"/>
      <c r="T48596" s="136"/>
      <c r="W48596" s="136"/>
      <c r="Z48596" s="136"/>
      <c r="AC48596" s="136"/>
    </row>
    <row r="48597" spans="2:29">
      <c r="B48597" s="136"/>
      <c r="E48597" s="136"/>
      <c r="H48597" s="136"/>
      <c r="K48597" s="136"/>
      <c r="O48597" s="136"/>
      <c r="T48597" s="136"/>
      <c r="W48597" s="136"/>
      <c r="Z48597" s="136"/>
      <c r="AC48597" s="136"/>
    </row>
    <row r="48598" spans="2:29">
      <c r="B48598" s="136"/>
      <c r="E48598" s="136"/>
      <c r="H48598" s="136"/>
      <c r="K48598" s="136"/>
      <c r="O48598" s="136"/>
      <c r="T48598" s="136"/>
      <c r="W48598" s="136"/>
      <c r="Z48598" s="136"/>
      <c r="AC48598" s="136"/>
    </row>
    <row r="48599" spans="2:29">
      <c r="B48599" s="136"/>
      <c r="E48599" s="136"/>
      <c r="H48599" s="136"/>
      <c r="K48599" s="136"/>
      <c r="O48599" s="136"/>
      <c r="T48599" s="136"/>
      <c r="W48599" s="136"/>
      <c r="Z48599" s="136"/>
      <c r="AC48599" s="136"/>
    </row>
    <row r="48600" spans="2:29">
      <c r="B48600" s="136"/>
      <c r="E48600" s="136"/>
      <c r="H48600" s="136"/>
      <c r="K48600" s="136"/>
      <c r="O48600" s="136"/>
      <c r="T48600" s="136"/>
      <c r="W48600" s="136"/>
      <c r="Z48600" s="136"/>
      <c r="AC48600" s="136"/>
    </row>
    <row r="48601" spans="2:29">
      <c r="B48601" s="136"/>
      <c r="E48601" s="136"/>
      <c r="H48601" s="136"/>
      <c r="K48601" s="136"/>
      <c r="O48601" s="136"/>
      <c r="T48601" s="136"/>
      <c r="W48601" s="136"/>
      <c r="Z48601" s="136"/>
      <c r="AC48601" s="136"/>
    </row>
    <row r="48602" spans="2:29">
      <c r="B48602" s="136"/>
      <c r="E48602" s="136"/>
      <c r="H48602" s="136"/>
      <c r="K48602" s="136"/>
      <c r="O48602" s="136"/>
      <c r="T48602" s="136"/>
      <c r="W48602" s="136"/>
      <c r="Z48602" s="136"/>
      <c r="AC48602" s="136"/>
    </row>
    <row r="48603" spans="2:29">
      <c r="B48603" s="136"/>
      <c r="E48603" s="136"/>
      <c r="H48603" s="136"/>
      <c r="K48603" s="136"/>
      <c r="O48603" s="136"/>
      <c r="T48603" s="136"/>
      <c r="W48603" s="136"/>
      <c r="Z48603" s="136"/>
      <c r="AC48603" s="136"/>
    </row>
    <row r="48604" spans="2:29">
      <c r="B48604" s="136"/>
      <c r="E48604" s="136"/>
      <c r="H48604" s="136"/>
      <c r="K48604" s="136"/>
      <c r="O48604" s="136"/>
      <c r="T48604" s="136"/>
      <c r="W48604" s="136"/>
      <c r="Z48604" s="136"/>
      <c r="AC48604" s="136"/>
    </row>
    <row r="48605" spans="2:29">
      <c r="B48605" s="136"/>
      <c r="E48605" s="136"/>
      <c r="H48605" s="136"/>
      <c r="K48605" s="136"/>
      <c r="O48605" s="136"/>
      <c r="T48605" s="136"/>
      <c r="W48605" s="136"/>
      <c r="Z48605" s="136"/>
      <c r="AC48605" s="136"/>
    </row>
    <row r="48606" spans="2:29">
      <c r="B48606" s="136"/>
      <c r="E48606" s="136"/>
      <c r="H48606" s="136"/>
      <c r="K48606" s="136"/>
      <c r="O48606" s="136"/>
      <c r="T48606" s="136"/>
      <c r="W48606" s="136"/>
      <c r="Z48606" s="136"/>
      <c r="AC48606" s="136"/>
    </row>
    <row r="48607" spans="2:29">
      <c r="B48607" s="136"/>
      <c r="E48607" s="136"/>
      <c r="H48607" s="136"/>
      <c r="K48607" s="136"/>
      <c r="O48607" s="136"/>
      <c r="T48607" s="136"/>
      <c r="W48607" s="136"/>
      <c r="Z48607" s="136"/>
      <c r="AC48607" s="136"/>
    </row>
    <row r="48608" spans="2:29">
      <c r="B48608" s="136"/>
      <c r="E48608" s="136"/>
      <c r="H48608" s="136"/>
      <c r="K48608" s="136"/>
      <c r="O48608" s="136"/>
      <c r="T48608" s="136"/>
      <c r="W48608" s="136"/>
      <c r="Z48608" s="136"/>
      <c r="AC48608" s="136"/>
    </row>
    <row r="48609" spans="2:29">
      <c r="B48609" s="136"/>
      <c r="E48609" s="136"/>
      <c r="H48609" s="136"/>
      <c r="K48609" s="136"/>
      <c r="O48609" s="136"/>
      <c r="T48609" s="136"/>
      <c r="W48609" s="136"/>
      <c r="Z48609" s="136"/>
      <c r="AC48609" s="136"/>
    </row>
    <row r="48610" spans="2:29">
      <c r="B48610" s="136"/>
      <c r="E48610" s="136"/>
      <c r="H48610" s="136"/>
      <c r="K48610" s="136"/>
      <c r="O48610" s="136"/>
      <c r="T48610" s="136"/>
      <c r="W48610" s="136"/>
      <c r="Z48610" s="136"/>
      <c r="AC48610" s="136"/>
    </row>
    <row r="48611" spans="2:29">
      <c r="B48611" s="136"/>
      <c r="E48611" s="136"/>
      <c r="H48611" s="136"/>
      <c r="K48611" s="136"/>
      <c r="O48611" s="136"/>
      <c r="T48611" s="136"/>
      <c r="W48611" s="136"/>
      <c r="Z48611" s="136"/>
      <c r="AC48611" s="136"/>
    </row>
    <row r="48612" spans="2:29">
      <c r="B48612" s="136"/>
      <c r="E48612" s="136"/>
      <c r="H48612" s="136"/>
      <c r="K48612" s="136"/>
      <c r="O48612" s="136"/>
      <c r="T48612" s="136"/>
      <c r="W48612" s="136"/>
      <c r="Z48612" s="136"/>
      <c r="AC48612" s="136"/>
    </row>
    <row r="48613" spans="2:29">
      <c r="B48613" s="136"/>
      <c r="E48613" s="136"/>
      <c r="H48613" s="136"/>
      <c r="K48613" s="136"/>
      <c r="O48613" s="136"/>
      <c r="T48613" s="136"/>
      <c r="W48613" s="136"/>
      <c r="Z48613" s="136"/>
      <c r="AC48613" s="136"/>
    </row>
    <row r="48614" spans="2:29">
      <c r="B48614" s="136"/>
      <c r="E48614" s="136"/>
      <c r="H48614" s="136"/>
      <c r="K48614" s="136"/>
      <c r="O48614" s="136"/>
      <c r="T48614" s="136"/>
      <c r="W48614" s="136"/>
      <c r="Z48614" s="136"/>
      <c r="AC48614" s="136"/>
    </row>
    <row r="48615" spans="2:29">
      <c r="B48615" s="136"/>
      <c r="E48615" s="136"/>
      <c r="H48615" s="136"/>
      <c r="K48615" s="136"/>
      <c r="O48615" s="136"/>
      <c r="T48615" s="136"/>
      <c r="W48615" s="136"/>
      <c r="Z48615" s="136"/>
      <c r="AC48615" s="136"/>
    </row>
    <row r="48616" spans="2:29">
      <c r="B48616" s="136"/>
      <c r="E48616" s="136"/>
      <c r="H48616" s="136"/>
      <c r="K48616" s="136"/>
      <c r="O48616" s="136"/>
      <c r="T48616" s="136"/>
      <c r="W48616" s="136"/>
      <c r="Z48616" s="136"/>
      <c r="AC48616" s="136"/>
    </row>
    <row r="48617" spans="2:29">
      <c r="B48617" s="136"/>
      <c r="E48617" s="136"/>
      <c r="H48617" s="136"/>
      <c r="K48617" s="136"/>
      <c r="O48617" s="136"/>
      <c r="T48617" s="136"/>
      <c r="W48617" s="136"/>
      <c r="Z48617" s="136"/>
      <c r="AC48617" s="136"/>
    </row>
    <row r="48618" spans="2:29">
      <c r="B48618" s="136"/>
      <c r="E48618" s="136"/>
      <c r="H48618" s="136"/>
      <c r="K48618" s="136"/>
      <c r="O48618" s="136"/>
      <c r="T48618" s="136"/>
      <c r="W48618" s="136"/>
      <c r="Z48618" s="136"/>
      <c r="AC48618" s="136"/>
    </row>
    <row r="48619" spans="2:29">
      <c r="B48619" s="136"/>
      <c r="E48619" s="136"/>
      <c r="H48619" s="136"/>
      <c r="K48619" s="136"/>
      <c r="O48619" s="136"/>
      <c r="T48619" s="136"/>
      <c r="W48619" s="136"/>
      <c r="Z48619" s="136"/>
      <c r="AC48619" s="136"/>
    </row>
    <row r="48620" spans="2:29">
      <c r="B48620" s="136"/>
      <c r="E48620" s="136"/>
      <c r="H48620" s="136"/>
      <c r="K48620" s="136"/>
      <c r="O48620" s="136"/>
      <c r="T48620" s="136"/>
      <c r="W48620" s="136"/>
      <c r="Z48620" s="136"/>
      <c r="AC48620" s="136"/>
    </row>
    <row r="48621" spans="2:29">
      <c r="B48621" s="136"/>
      <c r="E48621" s="136"/>
      <c r="H48621" s="136"/>
      <c r="K48621" s="136"/>
      <c r="O48621" s="136"/>
      <c r="T48621" s="136"/>
      <c r="W48621" s="136"/>
      <c r="Z48621" s="136"/>
      <c r="AC48621" s="136"/>
    </row>
    <row r="48622" spans="2:29">
      <c r="B48622" s="136"/>
      <c r="E48622" s="136"/>
      <c r="H48622" s="136"/>
      <c r="K48622" s="136"/>
      <c r="O48622" s="136"/>
      <c r="T48622" s="136"/>
      <c r="W48622" s="136"/>
      <c r="Z48622" s="136"/>
      <c r="AC48622" s="136"/>
    </row>
    <row r="48623" spans="2:29">
      <c r="B48623" s="136"/>
      <c r="E48623" s="136"/>
      <c r="H48623" s="136"/>
      <c r="K48623" s="136"/>
      <c r="O48623" s="136"/>
      <c r="T48623" s="136"/>
      <c r="W48623" s="136"/>
      <c r="Z48623" s="136"/>
      <c r="AC48623" s="136"/>
    </row>
    <row r="48624" spans="2:29">
      <c r="B48624" s="136"/>
      <c r="E48624" s="136"/>
      <c r="H48624" s="136"/>
      <c r="K48624" s="136"/>
      <c r="O48624" s="136"/>
      <c r="T48624" s="136"/>
      <c r="W48624" s="136"/>
      <c r="Z48624" s="136"/>
      <c r="AC48624" s="136"/>
    </row>
    <row r="48625" spans="2:29">
      <c r="B48625" s="136"/>
      <c r="E48625" s="136"/>
      <c r="H48625" s="136"/>
      <c r="K48625" s="136"/>
      <c r="O48625" s="136"/>
      <c r="T48625" s="136"/>
      <c r="W48625" s="136"/>
      <c r="Z48625" s="136"/>
      <c r="AC48625" s="136"/>
    </row>
    <row r="48626" spans="2:29">
      <c r="B48626" s="136"/>
      <c r="E48626" s="136"/>
      <c r="H48626" s="136"/>
      <c r="K48626" s="136"/>
      <c r="O48626" s="136"/>
      <c r="T48626" s="136"/>
      <c r="W48626" s="136"/>
      <c r="Z48626" s="136"/>
      <c r="AC48626" s="136"/>
    </row>
    <row r="48627" spans="2:29">
      <c r="B48627" s="136"/>
      <c r="E48627" s="136"/>
      <c r="H48627" s="136"/>
      <c r="K48627" s="136"/>
      <c r="O48627" s="136"/>
      <c r="T48627" s="136"/>
      <c r="W48627" s="136"/>
      <c r="Z48627" s="136"/>
      <c r="AC48627" s="136"/>
    </row>
    <row r="48628" spans="2:29">
      <c r="B48628" s="136"/>
      <c r="E48628" s="136"/>
      <c r="H48628" s="136"/>
      <c r="K48628" s="136"/>
      <c r="O48628" s="136"/>
      <c r="T48628" s="136"/>
      <c r="W48628" s="136"/>
      <c r="Z48628" s="136"/>
      <c r="AC48628" s="136"/>
    </row>
    <row r="48629" spans="2:29">
      <c r="B48629" s="136"/>
      <c r="E48629" s="136"/>
      <c r="H48629" s="136"/>
      <c r="K48629" s="136"/>
      <c r="O48629" s="136"/>
      <c r="T48629" s="136"/>
      <c r="W48629" s="136"/>
      <c r="Z48629" s="136"/>
      <c r="AC48629" s="136"/>
    </row>
    <row r="48630" spans="2:29">
      <c r="B48630" s="136"/>
      <c r="E48630" s="136"/>
      <c r="H48630" s="136"/>
      <c r="K48630" s="136"/>
      <c r="O48630" s="136"/>
      <c r="T48630" s="136"/>
      <c r="W48630" s="136"/>
      <c r="Z48630" s="136"/>
      <c r="AC48630" s="136"/>
    </row>
    <row r="48631" spans="2:29">
      <c r="B48631" s="136"/>
      <c r="E48631" s="136"/>
      <c r="H48631" s="136"/>
      <c r="K48631" s="136"/>
      <c r="O48631" s="136"/>
      <c r="T48631" s="136"/>
      <c r="W48631" s="136"/>
      <c r="Z48631" s="136"/>
      <c r="AC48631" s="136"/>
    </row>
    <row r="48632" spans="2:29">
      <c r="B48632" s="136"/>
      <c r="E48632" s="136"/>
      <c r="H48632" s="136"/>
      <c r="K48632" s="136"/>
      <c r="O48632" s="136"/>
      <c r="T48632" s="136"/>
      <c r="W48632" s="136"/>
      <c r="Z48632" s="136"/>
      <c r="AC48632" s="136"/>
    </row>
    <row r="48633" spans="2:29">
      <c r="B48633" s="136"/>
      <c r="E48633" s="136"/>
      <c r="H48633" s="136"/>
      <c r="K48633" s="136"/>
      <c r="O48633" s="136"/>
      <c r="T48633" s="136"/>
      <c r="W48633" s="136"/>
      <c r="Z48633" s="136"/>
      <c r="AC48633" s="136"/>
    </row>
    <row r="48634" spans="2:29">
      <c r="B48634" s="136"/>
      <c r="E48634" s="136"/>
      <c r="H48634" s="136"/>
      <c r="K48634" s="136"/>
      <c r="O48634" s="136"/>
      <c r="T48634" s="136"/>
      <c r="W48634" s="136"/>
      <c r="Z48634" s="136"/>
      <c r="AC48634" s="136"/>
    </row>
    <row r="48635" spans="2:29">
      <c r="B48635" s="136"/>
      <c r="E48635" s="136"/>
      <c r="H48635" s="136"/>
      <c r="K48635" s="136"/>
      <c r="O48635" s="136"/>
      <c r="T48635" s="136"/>
      <c r="W48635" s="136"/>
      <c r="Z48635" s="136"/>
      <c r="AC48635" s="136"/>
    </row>
    <row r="48636" spans="2:29">
      <c r="B48636" s="136"/>
      <c r="E48636" s="136"/>
      <c r="H48636" s="136"/>
      <c r="K48636" s="136"/>
      <c r="O48636" s="136"/>
      <c r="T48636" s="136"/>
      <c r="W48636" s="136"/>
      <c r="Z48636" s="136"/>
      <c r="AC48636" s="136"/>
    </row>
    <row r="48637" spans="2:29">
      <c r="B48637" s="136"/>
      <c r="E48637" s="136"/>
      <c r="H48637" s="136"/>
      <c r="K48637" s="136"/>
      <c r="O48637" s="136"/>
      <c r="T48637" s="136"/>
      <c r="W48637" s="136"/>
      <c r="Z48637" s="136"/>
      <c r="AC48637" s="136"/>
    </row>
    <row r="48638" spans="2:29">
      <c r="B48638" s="136"/>
      <c r="E48638" s="136"/>
      <c r="H48638" s="136"/>
      <c r="K48638" s="136"/>
      <c r="O48638" s="136"/>
      <c r="T48638" s="136"/>
      <c r="W48638" s="136"/>
      <c r="Z48638" s="136"/>
      <c r="AC48638" s="136"/>
    </row>
    <row r="48639" spans="2:29">
      <c r="B48639" s="136"/>
      <c r="E48639" s="136"/>
      <c r="H48639" s="136"/>
      <c r="K48639" s="136"/>
      <c r="O48639" s="136"/>
      <c r="T48639" s="136"/>
      <c r="W48639" s="136"/>
      <c r="Z48639" s="136"/>
      <c r="AC48639" s="136"/>
    </row>
    <row r="48640" spans="2:29">
      <c r="B48640" s="136"/>
      <c r="E48640" s="136"/>
      <c r="H48640" s="136"/>
      <c r="K48640" s="136"/>
      <c r="O48640" s="136"/>
      <c r="T48640" s="136"/>
      <c r="W48640" s="136"/>
      <c r="Z48640" s="136"/>
      <c r="AC48640" s="136"/>
    </row>
    <row r="48641" spans="2:29">
      <c r="B48641" s="136"/>
      <c r="E48641" s="136"/>
      <c r="H48641" s="136"/>
      <c r="K48641" s="136"/>
      <c r="O48641" s="136"/>
      <c r="T48641" s="136"/>
      <c r="W48641" s="136"/>
      <c r="Z48641" s="136"/>
      <c r="AC48641" s="136"/>
    </row>
    <row r="48642" spans="2:29">
      <c r="B48642" s="136"/>
      <c r="E48642" s="136"/>
      <c r="H48642" s="136"/>
      <c r="K48642" s="136"/>
      <c r="O48642" s="136"/>
      <c r="T48642" s="136"/>
      <c r="W48642" s="136"/>
      <c r="Z48642" s="136"/>
      <c r="AC48642" s="136"/>
    </row>
    <row r="48643" spans="2:29">
      <c r="B48643" s="136"/>
      <c r="E48643" s="136"/>
      <c r="H48643" s="136"/>
      <c r="K48643" s="136"/>
      <c r="O48643" s="136"/>
      <c r="T48643" s="136"/>
      <c r="W48643" s="136"/>
      <c r="Z48643" s="136"/>
      <c r="AC48643" s="136"/>
    </row>
    <row r="48644" spans="2:29">
      <c r="B48644" s="136"/>
      <c r="E48644" s="136"/>
      <c r="H48644" s="136"/>
      <c r="K48644" s="136"/>
      <c r="O48644" s="136"/>
      <c r="T48644" s="136"/>
      <c r="W48644" s="136"/>
      <c r="Z48644" s="136"/>
      <c r="AC48644" s="136"/>
    </row>
    <row r="48645" spans="2:29">
      <c r="B48645" s="136"/>
      <c r="E48645" s="136"/>
      <c r="H48645" s="136"/>
      <c r="K48645" s="136"/>
      <c r="O48645" s="136"/>
      <c r="T48645" s="136"/>
      <c r="W48645" s="136"/>
      <c r="Z48645" s="136"/>
      <c r="AC48645" s="136"/>
    </row>
    <row r="48646" spans="2:29">
      <c r="B48646" s="136"/>
      <c r="E48646" s="136"/>
      <c r="H48646" s="136"/>
      <c r="K48646" s="136"/>
      <c r="O48646" s="136"/>
      <c r="T48646" s="136"/>
      <c r="W48646" s="136"/>
      <c r="Z48646" s="136"/>
      <c r="AC48646" s="136"/>
    </row>
    <row r="48647" spans="2:29">
      <c r="B48647" s="136"/>
      <c r="E48647" s="136"/>
      <c r="H48647" s="136"/>
      <c r="K48647" s="136"/>
      <c r="O48647" s="136"/>
      <c r="T48647" s="136"/>
      <c r="W48647" s="136"/>
      <c r="Z48647" s="136"/>
      <c r="AC48647" s="136"/>
    </row>
    <row r="48648" spans="2:29">
      <c r="B48648" s="136"/>
      <c r="E48648" s="136"/>
      <c r="H48648" s="136"/>
      <c r="K48648" s="136"/>
      <c r="O48648" s="136"/>
      <c r="T48648" s="136"/>
      <c r="W48648" s="136"/>
      <c r="Z48648" s="136"/>
      <c r="AC48648" s="136"/>
    </row>
    <row r="48649" spans="2:29">
      <c r="B48649" s="136"/>
      <c r="E48649" s="136"/>
      <c r="H48649" s="136"/>
      <c r="K48649" s="136"/>
      <c r="O48649" s="136"/>
      <c r="T48649" s="136"/>
      <c r="W48649" s="136"/>
      <c r="Z48649" s="136"/>
      <c r="AC48649" s="136"/>
    </row>
    <row r="48650" spans="2:29">
      <c r="B48650" s="136"/>
      <c r="E48650" s="136"/>
      <c r="H48650" s="136"/>
      <c r="K48650" s="136"/>
      <c r="O48650" s="136"/>
      <c r="T48650" s="136"/>
      <c r="W48650" s="136"/>
      <c r="Z48650" s="136"/>
      <c r="AC48650" s="136"/>
    </row>
    <row r="48651" spans="2:29">
      <c r="B48651" s="136"/>
      <c r="E48651" s="136"/>
      <c r="H48651" s="136"/>
      <c r="K48651" s="136"/>
      <c r="O48651" s="136"/>
      <c r="T48651" s="136"/>
      <c r="W48651" s="136"/>
      <c r="Z48651" s="136"/>
      <c r="AC48651" s="136"/>
    </row>
    <row r="48652" spans="2:29">
      <c r="B48652" s="136"/>
      <c r="E48652" s="136"/>
      <c r="H48652" s="136"/>
      <c r="K48652" s="136"/>
      <c r="O48652" s="136"/>
      <c r="T48652" s="136"/>
      <c r="W48652" s="136"/>
      <c r="Z48652" s="136"/>
      <c r="AC48652" s="136"/>
    </row>
    <row r="48653" spans="2:29">
      <c r="B48653" s="136"/>
      <c r="E48653" s="136"/>
      <c r="H48653" s="136"/>
      <c r="K48653" s="136"/>
      <c r="O48653" s="136"/>
      <c r="T48653" s="136"/>
      <c r="W48653" s="136"/>
      <c r="Z48653" s="136"/>
      <c r="AC48653" s="136"/>
    </row>
    <row r="48654" spans="2:29">
      <c r="B48654" s="136"/>
      <c r="E48654" s="136"/>
      <c r="H48654" s="136"/>
      <c r="K48654" s="136"/>
      <c r="O48654" s="136"/>
      <c r="T48654" s="136"/>
      <c r="W48654" s="136"/>
      <c r="Z48654" s="136"/>
      <c r="AC48654" s="136"/>
    </row>
    <row r="48655" spans="2:29">
      <c r="B48655" s="136"/>
      <c r="E48655" s="136"/>
      <c r="H48655" s="136"/>
      <c r="K48655" s="136"/>
      <c r="O48655" s="136"/>
      <c r="T48655" s="136"/>
      <c r="W48655" s="136"/>
      <c r="Z48655" s="136"/>
      <c r="AC48655" s="136"/>
    </row>
    <row r="48656" spans="2:29">
      <c r="B48656" s="136"/>
      <c r="E48656" s="136"/>
      <c r="H48656" s="136"/>
      <c r="K48656" s="136"/>
      <c r="O48656" s="136"/>
      <c r="T48656" s="136"/>
      <c r="W48656" s="136"/>
      <c r="Z48656" s="136"/>
      <c r="AC48656" s="136"/>
    </row>
    <row r="48657" spans="2:29">
      <c r="B48657" s="136"/>
      <c r="E48657" s="136"/>
      <c r="H48657" s="136"/>
      <c r="K48657" s="136"/>
      <c r="O48657" s="136"/>
      <c r="T48657" s="136"/>
      <c r="W48657" s="136"/>
      <c r="Z48657" s="136"/>
      <c r="AC48657" s="136"/>
    </row>
    <row r="48658" spans="2:29">
      <c r="B48658" s="136"/>
      <c r="E48658" s="136"/>
      <c r="H48658" s="136"/>
      <c r="K48658" s="136"/>
      <c r="O48658" s="136"/>
      <c r="T48658" s="136"/>
      <c r="W48658" s="136"/>
      <c r="Z48658" s="136"/>
      <c r="AC48658" s="136"/>
    </row>
    <row r="48659" spans="2:29">
      <c r="B48659" s="136"/>
      <c r="E48659" s="136"/>
      <c r="H48659" s="136"/>
      <c r="K48659" s="136"/>
      <c r="O48659" s="136"/>
      <c r="T48659" s="136"/>
      <c r="W48659" s="136"/>
      <c r="Z48659" s="136"/>
      <c r="AC48659" s="136"/>
    </row>
    <row r="48660" spans="2:29">
      <c r="B48660" s="136"/>
      <c r="E48660" s="136"/>
      <c r="H48660" s="136"/>
      <c r="K48660" s="136"/>
      <c r="O48660" s="136"/>
      <c r="T48660" s="136"/>
      <c r="W48660" s="136"/>
      <c r="Z48660" s="136"/>
      <c r="AC48660" s="136"/>
    </row>
    <row r="48661" spans="2:29">
      <c r="B48661" s="136"/>
      <c r="E48661" s="136"/>
      <c r="H48661" s="136"/>
      <c r="K48661" s="136"/>
      <c r="O48661" s="136"/>
      <c r="T48661" s="136"/>
      <c r="W48661" s="136"/>
      <c r="Z48661" s="136"/>
      <c r="AC48661" s="136"/>
    </row>
    <row r="48662" spans="2:29">
      <c r="B48662" s="136"/>
      <c r="E48662" s="136"/>
      <c r="H48662" s="136"/>
      <c r="K48662" s="136"/>
      <c r="O48662" s="136"/>
      <c r="T48662" s="136"/>
      <c r="W48662" s="136"/>
      <c r="Z48662" s="136"/>
      <c r="AC48662" s="136"/>
    </row>
    <row r="48663" spans="2:29">
      <c r="B48663" s="136"/>
      <c r="E48663" s="136"/>
      <c r="H48663" s="136"/>
      <c r="K48663" s="136"/>
      <c r="O48663" s="136"/>
      <c r="T48663" s="136"/>
      <c r="W48663" s="136"/>
      <c r="Z48663" s="136"/>
      <c r="AC48663" s="136"/>
    </row>
    <row r="48664" spans="2:29">
      <c r="B48664" s="136"/>
      <c r="E48664" s="136"/>
      <c r="H48664" s="136"/>
      <c r="K48664" s="136"/>
      <c r="O48664" s="136"/>
      <c r="T48664" s="136"/>
      <c r="W48664" s="136"/>
      <c r="Z48664" s="136"/>
      <c r="AC48664" s="136"/>
    </row>
    <row r="48665" spans="2:29">
      <c r="B48665" s="136"/>
      <c r="E48665" s="136"/>
      <c r="H48665" s="136"/>
      <c r="K48665" s="136"/>
      <c r="O48665" s="136"/>
      <c r="T48665" s="136"/>
      <c r="W48665" s="136"/>
      <c r="Z48665" s="136"/>
      <c r="AC48665" s="136"/>
    </row>
    <row r="48666" spans="2:29">
      <c r="B48666" s="136"/>
      <c r="E48666" s="136"/>
      <c r="H48666" s="136"/>
      <c r="K48666" s="136"/>
      <c r="O48666" s="136"/>
      <c r="T48666" s="136"/>
      <c r="W48666" s="136"/>
      <c r="Z48666" s="136"/>
      <c r="AC48666" s="136"/>
    </row>
    <row r="48667" spans="2:29">
      <c r="B48667" s="136"/>
      <c r="E48667" s="136"/>
      <c r="H48667" s="136"/>
      <c r="K48667" s="136"/>
      <c r="O48667" s="136"/>
      <c r="T48667" s="136"/>
      <c r="W48667" s="136"/>
      <c r="Z48667" s="136"/>
      <c r="AC48667" s="136"/>
    </row>
    <row r="48668" spans="2:29">
      <c r="B48668" s="136"/>
      <c r="E48668" s="136"/>
      <c r="H48668" s="136"/>
      <c r="K48668" s="136"/>
      <c r="O48668" s="136"/>
      <c r="T48668" s="136"/>
      <c r="W48668" s="136"/>
      <c r="Z48668" s="136"/>
      <c r="AC48668" s="136"/>
    </row>
    <row r="48669" spans="2:29">
      <c r="B48669" s="136"/>
      <c r="E48669" s="136"/>
      <c r="H48669" s="136"/>
      <c r="K48669" s="136"/>
      <c r="O48669" s="136"/>
      <c r="T48669" s="136"/>
      <c r="W48669" s="136"/>
      <c r="Z48669" s="136"/>
      <c r="AC48669" s="136"/>
    </row>
    <row r="48670" spans="2:29">
      <c r="B48670" s="136"/>
      <c r="E48670" s="136"/>
      <c r="H48670" s="136"/>
      <c r="K48670" s="136"/>
      <c r="O48670" s="136"/>
      <c r="T48670" s="136"/>
      <c r="W48670" s="136"/>
      <c r="Z48670" s="136"/>
      <c r="AC48670" s="136"/>
    </row>
    <row r="48671" spans="2:29">
      <c r="B48671" s="136"/>
      <c r="E48671" s="136"/>
      <c r="H48671" s="136"/>
      <c r="K48671" s="136"/>
      <c r="O48671" s="136"/>
      <c r="T48671" s="136"/>
      <c r="W48671" s="136"/>
      <c r="Z48671" s="136"/>
      <c r="AC48671" s="136"/>
    </row>
    <row r="48672" spans="2:29">
      <c r="B48672" s="136"/>
      <c r="E48672" s="136"/>
      <c r="H48672" s="136"/>
      <c r="K48672" s="136"/>
      <c r="O48672" s="136"/>
      <c r="T48672" s="136"/>
      <c r="W48672" s="136"/>
      <c r="Z48672" s="136"/>
      <c r="AC48672" s="136"/>
    </row>
    <row r="48673" spans="2:29">
      <c r="B48673" s="136"/>
      <c r="E48673" s="136"/>
      <c r="H48673" s="136"/>
      <c r="K48673" s="136"/>
      <c r="O48673" s="136"/>
      <c r="T48673" s="136"/>
      <c r="W48673" s="136"/>
      <c r="Z48673" s="136"/>
      <c r="AC48673" s="136"/>
    </row>
    <row r="48674" spans="2:29">
      <c r="B48674" s="136"/>
      <c r="E48674" s="136"/>
      <c r="H48674" s="136"/>
      <c r="K48674" s="136"/>
      <c r="O48674" s="136"/>
      <c r="T48674" s="136"/>
      <c r="W48674" s="136"/>
      <c r="Z48674" s="136"/>
      <c r="AC48674" s="136"/>
    </row>
    <row r="48675" spans="2:29">
      <c r="B48675" s="136"/>
      <c r="E48675" s="136"/>
      <c r="H48675" s="136"/>
      <c r="K48675" s="136"/>
      <c r="O48675" s="136"/>
      <c r="T48675" s="136"/>
      <c r="W48675" s="136"/>
      <c r="Z48675" s="136"/>
      <c r="AC48675" s="136"/>
    </row>
    <row r="48676" spans="2:29">
      <c r="B48676" s="136"/>
      <c r="E48676" s="136"/>
      <c r="H48676" s="136"/>
      <c r="K48676" s="136"/>
      <c r="O48676" s="136"/>
      <c r="T48676" s="136"/>
      <c r="W48676" s="136"/>
      <c r="Z48676" s="136"/>
      <c r="AC48676" s="136"/>
    </row>
    <row r="48677" spans="2:29">
      <c r="B48677" s="136"/>
      <c r="E48677" s="136"/>
      <c r="H48677" s="136"/>
      <c r="K48677" s="136"/>
      <c r="O48677" s="136"/>
      <c r="T48677" s="136"/>
      <c r="W48677" s="136"/>
      <c r="Z48677" s="136"/>
      <c r="AC48677" s="136"/>
    </row>
    <row r="48678" spans="2:29">
      <c r="B48678" s="136"/>
      <c r="E48678" s="136"/>
      <c r="H48678" s="136"/>
      <c r="K48678" s="136"/>
      <c r="O48678" s="136"/>
      <c r="T48678" s="136"/>
      <c r="W48678" s="136"/>
      <c r="Z48678" s="136"/>
      <c r="AC48678" s="136"/>
    </row>
    <row r="48679" spans="2:29">
      <c r="B48679" s="136"/>
      <c r="E48679" s="136"/>
      <c r="H48679" s="136"/>
      <c r="K48679" s="136"/>
      <c r="O48679" s="136"/>
      <c r="T48679" s="136"/>
      <c r="W48679" s="136"/>
      <c r="Z48679" s="136"/>
      <c r="AC48679" s="136"/>
    </row>
    <row r="48680" spans="2:29">
      <c r="B48680" s="136"/>
      <c r="E48680" s="136"/>
      <c r="H48680" s="136"/>
      <c r="K48680" s="136"/>
      <c r="O48680" s="136"/>
      <c r="T48680" s="136"/>
      <c r="W48680" s="136"/>
      <c r="Z48680" s="136"/>
      <c r="AC48680" s="136"/>
    </row>
    <row r="48681" spans="2:29">
      <c r="B48681" s="136"/>
      <c r="E48681" s="136"/>
      <c r="H48681" s="136"/>
      <c r="K48681" s="136"/>
      <c r="O48681" s="136"/>
      <c r="T48681" s="136"/>
      <c r="W48681" s="136"/>
      <c r="Z48681" s="136"/>
      <c r="AC48681" s="136"/>
    </row>
    <row r="48682" spans="2:29">
      <c r="B48682" s="136"/>
      <c r="E48682" s="136"/>
      <c r="H48682" s="136"/>
      <c r="K48682" s="136"/>
      <c r="O48682" s="136"/>
      <c r="T48682" s="136"/>
      <c r="W48682" s="136"/>
      <c r="Z48682" s="136"/>
      <c r="AC48682" s="136"/>
    </row>
    <row r="48683" spans="2:29">
      <c r="B48683" s="136"/>
      <c r="E48683" s="136"/>
      <c r="H48683" s="136"/>
      <c r="K48683" s="136"/>
      <c r="O48683" s="136"/>
      <c r="T48683" s="136"/>
      <c r="W48683" s="136"/>
      <c r="Z48683" s="136"/>
      <c r="AC48683" s="136"/>
    </row>
    <row r="48684" spans="2:29">
      <c r="B48684" s="136"/>
      <c r="E48684" s="136"/>
      <c r="H48684" s="136"/>
      <c r="K48684" s="136"/>
      <c r="O48684" s="136"/>
      <c r="T48684" s="136"/>
      <c r="W48684" s="136"/>
      <c r="Z48684" s="136"/>
      <c r="AC48684" s="136"/>
    </row>
    <row r="48685" spans="2:29">
      <c r="B48685" s="136"/>
      <c r="E48685" s="136"/>
      <c r="H48685" s="136"/>
      <c r="K48685" s="136"/>
      <c r="O48685" s="136"/>
      <c r="T48685" s="136"/>
      <c r="W48685" s="136"/>
      <c r="Z48685" s="136"/>
      <c r="AC48685" s="136"/>
    </row>
    <row r="48686" spans="2:29">
      <c r="B48686" s="136"/>
      <c r="E48686" s="136"/>
      <c r="H48686" s="136"/>
      <c r="K48686" s="136"/>
      <c r="O48686" s="136"/>
      <c r="T48686" s="136"/>
      <c r="W48686" s="136"/>
      <c r="Z48686" s="136"/>
      <c r="AC48686" s="136"/>
    </row>
    <row r="48687" spans="2:29">
      <c r="B48687" s="136"/>
      <c r="E48687" s="136"/>
      <c r="H48687" s="136"/>
      <c r="K48687" s="136"/>
      <c r="O48687" s="136"/>
      <c r="T48687" s="136"/>
      <c r="W48687" s="136"/>
      <c r="Z48687" s="136"/>
      <c r="AC48687" s="136"/>
    </row>
    <row r="48688" spans="2:29">
      <c r="B48688" s="136"/>
      <c r="E48688" s="136"/>
      <c r="H48688" s="136"/>
      <c r="K48688" s="136"/>
      <c r="O48688" s="136"/>
      <c r="T48688" s="136"/>
      <c r="W48688" s="136"/>
      <c r="Z48688" s="136"/>
      <c r="AC48688" s="136"/>
    </row>
    <row r="48689" spans="2:29">
      <c r="B48689" s="136"/>
      <c r="E48689" s="136"/>
      <c r="H48689" s="136"/>
      <c r="K48689" s="136"/>
      <c r="O48689" s="136"/>
      <c r="T48689" s="136"/>
      <c r="W48689" s="136"/>
      <c r="Z48689" s="136"/>
      <c r="AC48689" s="136"/>
    </row>
    <row r="48690" spans="2:29">
      <c r="B48690" s="136"/>
      <c r="E48690" s="136"/>
      <c r="H48690" s="136"/>
      <c r="K48690" s="136"/>
      <c r="O48690" s="136"/>
      <c r="T48690" s="136"/>
      <c r="W48690" s="136"/>
      <c r="Z48690" s="136"/>
      <c r="AC48690" s="136"/>
    </row>
    <row r="48691" spans="2:29">
      <c r="B48691" s="136"/>
      <c r="E48691" s="136"/>
      <c r="H48691" s="136"/>
      <c r="K48691" s="136"/>
      <c r="O48691" s="136"/>
      <c r="T48691" s="136"/>
      <c r="W48691" s="136"/>
      <c r="Z48691" s="136"/>
      <c r="AC48691" s="136"/>
    </row>
    <row r="48692" spans="2:29">
      <c r="B48692" s="136"/>
      <c r="E48692" s="136"/>
      <c r="H48692" s="136"/>
      <c r="K48692" s="136"/>
      <c r="O48692" s="136"/>
      <c r="T48692" s="136"/>
      <c r="W48692" s="136"/>
      <c r="Z48692" s="136"/>
      <c r="AC48692" s="136"/>
    </row>
    <row r="48693" spans="2:29">
      <c r="B48693" s="136"/>
      <c r="E48693" s="136"/>
      <c r="H48693" s="136"/>
      <c r="K48693" s="136"/>
      <c r="O48693" s="136"/>
      <c r="T48693" s="136"/>
      <c r="W48693" s="136"/>
      <c r="Z48693" s="136"/>
      <c r="AC48693" s="136"/>
    </row>
    <row r="48694" spans="2:29">
      <c r="B48694" s="136"/>
      <c r="E48694" s="136"/>
      <c r="H48694" s="136"/>
      <c r="K48694" s="136"/>
      <c r="O48694" s="136"/>
      <c r="T48694" s="136"/>
      <c r="W48694" s="136"/>
      <c r="Z48694" s="136"/>
      <c r="AC48694" s="136"/>
    </row>
    <row r="48695" spans="2:29">
      <c r="B48695" s="136"/>
      <c r="E48695" s="136"/>
      <c r="H48695" s="136"/>
      <c r="K48695" s="136"/>
      <c r="O48695" s="136"/>
      <c r="T48695" s="136"/>
      <c r="W48695" s="136"/>
      <c r="Z48695" s="136"/>
      <c r="AC48695" s="136"/>
    </row>
    <row r="48696" spans="2:29">
      <c r="B48696" s="136"/>
      <c r="E48696" s="136"/>
      <c r="H48696" s="136"/>
      <c r="K48696" s="136"/>
      <c r="O48696" s="136"/>
      <c r="T48696" s="136"/>
      <c r="W48696" s="136"/>
      <c r="Z48696" s="136"/>
      <c r="AC48696" s="136"/>
    </row>
    <row r="48697" spans="2:29">
      <c r="B48697" s="136"/>
      <c r="E48697" s="136"/>
      <c r="H48697" s="136"/>
      <c r="K48697" s="136"/>
      <c r="O48697" s="136"/>
      <c r="T48697" s="136"/>
      <c r="W48697" s="136"/>
      <c r="Z48697" s="136"/>
      <c r="AC48697" s="136"/>
    </row>
    <row r="48698" spans="2:29">
      <c r="B48698" s="136"/>
      <c r="E48698" s="136"/>
      <c r="H48698" s="136"/>
      <c r="K48698" s="136"/>
      <c r="O48698" s="136"/>
      <c r="T48698" s="136"/>
      <c r="W48698" s="136"/>
      <c r="Z48698" s="136"/>
      <c r="AC48698" s="136"/>
    </row>
    <row r="48699" spans="2:29">
      <c r="B48699" s="136"/>
      <c r="E48699" s="136"/>
      <c r="H48699" s="136"/>
      <c r="K48699" s="136"/>
      <c r="O48699" s="136"/>
      <c r="T48699" s="136"/>
      <c r="W48699" s="136"/>
      <c r="Z48699" s="136"/>
      <c r="AC48699" s="136"/>
    </row>
    <row r="48700" spans="2:29">
      <c r="B48700" s="136"/>
      <c r="E48700" s="136"/>
      <c r="H48700" s="136"/>
      <c r="K48700" s="136"/>
      <c r="O48700" s="136"/>
      <c r="T48700" s="136"/>
      <c r="W48700" s="136"/>
      <c r="Z48700" s="136"/>
      <c r="AC48700" s="136"/>
    </row>
    <row r="48701" spans="2:29">
      <c r="B48701" s="136"/>
      <c r="E48701" s="136"/>
      <c r="H48701" s="136"/>
      <c r="K48701" s="136"/>
      <c r="O48701" s="136"/>
      <c r="T48701" s="136"/>
      <c r="W48701" s="136"/>
      <c r="Z48701" s="136"/>
      <c r="AC48701" s="136"/>
    </row>
    <row r="48702" spans="2:29">
      <c r="B48702" s="136"/>
      <c r="E48702" s="136"/>
      <c r="H48702" s="136"/>
      <c r="K48702" s="136"/>
      <c r="O48702" s="136"/>
      <c r="T48702" s="136"/>
      <c r="W48702" s="136"/>
      <c r="Z48702" s="136"/>
      <c r="AC48702" s="136"/>
    </row>
    <row r="48703" spans="2:29">
      <c r="B48703" s="136"/>
      <c r="E48703" s="136"/>
      <c r="H48703" s="136"/>
      <c r="K48703" s="136"/>
      <c r="O48703" s="136"/>
      <c r="T48703" s="136"/>
      <c r="W48703" s="136"/>
      <c r="Z48703" s="136"/>
      <c r="AC48703" s="136"/>
    </row>
    <row r="48704" spans="2:29">
      <c r="B48704" s="136"/>
      <c r="E48704" s="136"/>
      <c r="H48704" s="136"/>
      <c r="K48704" s="136"/>
      <c r="O48704" s="136"/>
      <c r="T48704" s="136"/>
      <c r="W48704" s="136"/>
      <c r="Z48704" s="136"/>
      <c r="AC48704" s="136"/>
    </row>
    <row r="48705" spans="2:29">
      <c r="B48705" s="136"/>
      <c r="E48705" s="136"/>
      <c r="H48705" s="136"/>
      <c r="K48705" s="136"/>
      <c r="O48705" s="136"/>
      <c r="T48705" s="136"/>
      <c r="W48705" s="136"/>
      <c r="Z48705" s="136"/>
      <c r="AC48705" s="136"/>
    </row>
    <row r="48706" spans="2:29">
      <c r="B48706" s="136"/>
      <c r="E48706" s="136"/>
      <c r="H48706" s="136"/>
      <c r="K48706" s="136"/>
      <c r="O48706" s="136"/>
      <c r="T48706" s="136"/>
      <c r="W48706" s="136"/>
      <c r="Z48706" s="136"/>
      <c r="AC48706" s="136"/>
    </row>
    <row r="48707" spans="2:29">
      <c r="B48707" s="136"/>
      <c r="E48707" s="136"/>
      <c r="H48707" s="136"/>
      <c r="K48707" s="136"/>
      <c r="O48707" s="136"/>
      <c r="T48707" s="136"/>
      <c r="W48707" s="136"/>
      <c r="Z48707" s="136"/>
      <c r="AC48707" s="136"/>
    </row>
    <row r="48708" spans="2:29">
      <c r="B48708" s="136"/>
      <c r="E48708" s="136"/>
      <c r="H48708" s="136"/>
      <c r="K48708" s="136"/>
      <c r="O48708" s="136"/>
      <c r="T48708" s="136"/>
      <c r="W48708" s="136"/>
      <c r="Z48708" s="136"/>
      <c r="AC48708" s="136"/>
    </row>
    <row r="48709" spans="2:29">
      <c r="B48709" s="136"/>
      <c r="E48709" s="136"/>
      <c r="H48709" s="136"/>
      <c r="K48709" s="136"/>
      <c r="O48709" s="136"/>
      <c r="T48709" s="136"/>
      <c r="W48709" s="136"/>
      <c r="Z48709" s="136"/>
      <c r="AC48709" s="136"/>
    </row>
    <row r="48710" spans="2:29">
      <c r="B48710" s="136"/>
      <c r="E48710" s="136"/>
      <c r="H48710" s="136"/>
      <c r="K48710" s="136"/>
      <c r="O48710" s="136"/>
      <c r="T48710" s="136"/>
      <c r="W48710" s="136"/>
      <c r="Z48710" s="136"/>
      <c r="AC48710" s="136"/>
    </row>
    <row r="48711" spans="2:29">
      <c r="B48711" s="136"/>
      <c r="E48711" s="136"/>
      <c r="H48711" s="136"/>
      <c r="K48711" s="136"/>
      <c r="O48711" s="136"/>
      <c r="T48711" s="136"/>
      <c r="W48711" s="136"/>
      <c r="Z48711" s="136"/>
      <c r="AC48711" s="136"/>
    </row>
    <row r="48712" spans="2:29">
      <c r="B48712" s="136"/>
      <c r="E48712" s="136"/>
      <c r="H48712" s="136"/>
      <c r="K48712" s="136"/>
      <c r="O48712" s="136"/>
      <c r="T48712" s="136"/>
      <c r="W48712" s="136"/>
      <c r="Z48712" s="136"/>
      <c r="AC48712" s="136"/>
    </row>
    <row r="48713" spans="2:29">
      <c r="B48713" s="136"/>
      <c r="E48713" s="136"/>
      <c r="H48713" s="136"/>
      <c r="K48713" s="136"/>
      <c r="O48713" s="136"/>
      <c r="T48713" s="136"/>
      <c r="W48713" s="136"/>
      <c r="Z48713" s="136"/>
      <c r="AC48713" s="136"/>
    </row>
    <row r="48714" spans="2:29">
      <c r="B48714" s="136"/>
      <c r="E48714" s="136"/>
      <c r="H48714" s="136"/>
      <c r="K48714" s="136"/>
      <c r="O48714" s="136"/>
      <c r="T48714" s="136"/>
      <c r="W48714" s="136"/>
      <c r="Z48714" s="136"/>
      <c r="AC48714" s="136"/>
    </row>
    <row r="48715" spans="2:29">
      <c r="B48715" s="136"/>
      <c r="E48715" s="136"/>
      <c r="H48715" s="136"/>
      <c r="K48715" s="136"/>
      <c r="O48715" s="136"/>
      <c r="T48715" s="136"/>
      <c r="W48715" s="136"/>
      <c r="Z48715" s="136"/>
      <c r="AC48715" s="136"/>
    </row>
    <row r="48716" spans="2:29">
      <c r="B48716" s="136"/>
      <c r="E48716" s="136"/>
      <c r="H48716" s="136"/>
      <c r="K48716" s="136"/>
      <c r="O48716" s="136"/>
      <c r="T48716" s="136"/>
      <c r="W48716" s="136"/>
      <c r="Z48716" s="136"/>
      <c r="AC48716" s="136"/>
    </row>
    <row r="48717" spans="2:29">
      <c r="B48717" s="136"/>
      <c r="E48717" s="136"/>
      <c r="H48717" s="136"/>
      <c r="K48717" s="136"/>
      <c r="O48717" s="136"/>
      <c r="T48717" s="136"/>
      <c r="W48717" s="136"/>
      <c r="Z48717" s="136"/>
      <c r="AC48717" s="136"/>
    </row>
    <row r="48718" spans="2:29">
      <c r="B48718" s="136"/>
      <c r="E48718" s="136"/>
      <c r="H48718" s="136"/>
      <c r="K48718" s="136"/>
      <c r="O48718" s="136"/>
      <c r="T48718" s="136"/>
      <c r="W48718" s="136"/>
      <c r="Z48718" s="136"/>
      <c r="AC48718" s="136"/>
    </row>
    <row r="48719" spans="2:29">
      <c r="B48719" s="136"/>
      <c r="E48719" s="136"/>
      <c r="H48719" s="136"/>
      <c r="K48719" s="136"/>
      <c r="O48719" s="136"/>
      <c r="T48719" s="136"/>
      <c r="W48719" s="136"/>
      <c r="Z48719" s="136"/>
      <c r="AC48719" s="136"/>
    </row>
    <row r="48720" spans="2:29">
      <c r="B48720" s="136"/>
      <c r="E48720" s="136"/>
      <c r="H48720" s="136"/>
      <c r="K48720" s="136"/>
      <c r="O48720" s="136"/>
      <c r="T48720" s="136"/>
      <c r="W48720" s="136"/>
      <c r="Z48720" s="136"/>
      <c r="AC48720" s="136"/>
    </row>
    <row r="48721" spans="2:29">
      <c r="B48721" s="136"/>
      <c r="E48721" s="136"/>
      <c r="H48721" s="136"/>
      <c r="K48721" s="136"/>
      <c r="O48721" s="136"/>
      <c r="T48721" s="136"/>
      <c r="W48721" s="136"/>
      <c r="Z48721" s="136"/>
      <c r="AC48721" s="136"/>
    </row>
    <row r="48722" spans="2:29">
      <c r="B48722" s="136"/>
      <c r="E48722" s="136"/>
      <c r="H48722" s="136"/>
      <c r="K48722" s="136"/>
      <c r="O48722" s="136"/>
      <c r="T48722" s="136"/>
      <c r="W48722" s="136"/>
      <c r="Z48722" s="136"/>
      <c r="AC48722" s="136"/>
    </row>
    <row r="48723" spans="2:29">
      <c r="B48723" s="136"/>
      <c r="E48723" s="136"/>
      <c r="H48723" s="136"/>
      <c r="K48723" s="136"/>
      <c r="O48723" s="136"/>
      <c r="T48723" s="136"/>
      <c r="W48723" s="136"/>
      <c r="Z48723" s="136"/>
      <c r="AC48723" s="136"/>
    </row>
    <row r="48724" spans="2:29">
      <c r="B48724" s="136"/>
      <c r="E48724" s="136"/>
      <c r="H48724" s="136"/>
      <c r="K48724" s="136"/>
      <c r="O48724" s="136"/>
      <c r="T48724" s="136"/>
      <c r="W48724" s="136"/>
      <c r="Z48724" s="136"/>
      <c r="AC48724" s="136"/>
    </row>
    <row r="48725" spans="2:29">
      <c r="B48725" s="136"/>
      <c r="E48725" s="136"/>
      <c r="H48725" s="136"/>
      <c r="K48725" s="136"/>
      <c r="O48725" s="136"/>
      <c r="T48725" s="136"/>
      <c r="W48725" s="136"/>
      <c r="Z48725" s="136"/>
      <c r="AC48725" s="136"/>
    </row>
    <row r="48726" spans="2:29">
      <c r="B48726" s="136"/>
      <c r="E48726" s="136"/>
      <c r="H48726" s="136"/>
      <c r="K48726" s="136"/>
      <c r="O48726" s="136"/>
      <c r="T48726" s="136"/>
      <c r="W48726" s="136"/>
      <c r="Z48726" s="136"/>
      <c r="AC48726" s="136"/>
    </row>
    <row r="48727" spans="2:29">
      <c r="B48727" s="136"/>
      <c r="E48727" s="136"/>
      <c r="H48727" s="136"/>
      <c r="K48727" s="136"/>
      <c r="O48727" s="136"/>
      <c r="T48727" s="136"/>
      <c r="W48727" s="136"/>
      <c r="Z48727" s="136"/>
      <c r="AC48727" s="136"/>
    </row>
    <row r="48728" spans="2:29">
      <c r="B48728" s="136"/>
      <c r="E48728" s="136"/>
      <c r="H48728" s="136"/>
      <c r="K48728" s="136"/>
      <c r="O48728" s="136"/>
      <c r="T48728" s="136"/>
      <c r="W48728" s="136"/>
      <c r="Z48728" s="136"/>
      <c r="AC48728" s="136"/>
    </row>
    <row r="48729" spans="2:29">
      <c r="B48729" s="136"/>
      <c r="E48729" s="136"/>
      <c r="H48729" s="136"/>
      <c r="K48729" s="136"/>
      <c r="O48729" s="136"/>
      <c r="T48729" s="136"/>
      <c r="W48729" s="136"/>
      <c r="Z48729" s="136"/>
      <c r="AC48729" s="136"/>
    </row>
    <row r="48730" spans="2:29">
      <c r="B48730" s="136"/>
      <c r="E48730" s="136"/>
      <c r="H48730" s="136"/>
      <c r="K48730" s="136"/>
      <c r="O48730" s="136"/>
      <c r="T48730" s="136"/>
      <c r="W48730" s="136"/>
      <c r="Z48730" s="136"/>
      <c r="AC48730" s="136"/>
    </row>
    <row r="48731" spans="2:29">
      <c r="B48731" s="136"/>
      <c r="E48731" s="136"/>
      <c r="H48731" s="136"/>
      <c r="K48731" s="136"/>
      <c r="O48731" s="136"/>
      <c r="T48731" s="136"/>
      <c r="W48731" s="136"/>
      <c r="Z48731" s="136"/>
      <c r="AC48731" s="136"/>
    </row>
    <row r="48732" spans="2:29">
      <c r="B48732" s="136"/>
      <c r="E48732" s="136"/>
      <c r="H48732" s="136"/>
      <c r="K48732" s="136"/>
      <c r="O48732" s="136"/>
      <c r="T48732" s="136"/>
      <c r="W48732" s="136"/>
      <c r="Z48732" s="136"/>
      <c r="AC48732" s="136"/>
    </row>
    <row r="48733" spans="2:29">
      <c r="B48733" s="136"/>
      <c r="E48733" s="136"/>
      <c r="H48733" s="136"/>
      <c r="K48733" s="136"/>
      <c r="O48733" s="136"/>
      <c r="T48733" s="136"/>
      <c r="W48733" s="136"/>
      <c r="Z48733" s="136"/>
      <c r="AC48733" s="136"/>
    </row>
    <row r="48734" spans="2:29">
      <c r="B48734" s="136"/>
      <c r="E48734" s="136"/>
      <c r="H48734" s="136"/>
      <c r="K48734" s="136"/>
      <c r="O48734" s="136"/>
      <c r="T48734" s="136"/>
      <c r="W48734" s="136"/>
      <c r="Z48734" s="136"/>
      <c r="AC48734" s="136"/>
    </row>
    <row r="48735" spans="2:29">
      <c r="B48735" s="136"/>
      <c r="E48735" s="136"/>
      <c r="H48735" s="136"/>
      <c r="K48735" s="136"/>
      <c r="O48735" s="136"/>
      <c r="T48735" s="136"/>
      <c r="W48735" s="136"/>
      <c r="Z48735" s="136"/>
      <c r="AC48735" s="136"/>
    </row>
    <row r="48736" spans="2:29">
      <c r="B48736" s="136"/>
      <c r="E48736" s="136"/>
      <c r="H48736" s="136"/>
      <c r="K48736" s="136"/>
      <c r="O48736" s="136"/>
      <c r="T48736" s="136"/>
      <c r="W48736" s="136"/>
      <c r="Z48736" s="136"/>
      <c r="AC48736" s="136"/>
    </row>
    <row r="48737" spans="2:29">
      <c r="B48737" s="136"/>
      <c r="E48737" s="136"/>
      <c r="H48737" s="136"/>
      <c r="K48737" s="136"/>
      <c r="O48737" s="136"/>
      <c r="T48737" s="136"/>
      <c r="W48737" s="136"/>
      <c r="Z48737" s="136"/>
      <c r="AC48737" s="136"/>
    </row>
    <row r="48738" spans="2:29">
      <c r="B48738" s="136"/>
      <c r="E48738" s="136"/>
      <c r="H48738" s="136"/>
      <c r="K48738" s="136"/>
      <c r="O48738" s="136"/>
      <c r="T48738" s="136"/>
      <c r="W48738" s="136"/>
      <c r="Z48738" s="136"/>
      <c r="AC48738" s="136"/>
    </row>
    <row r="48739" spans="2:29">
      <c r="B48739" s="136"/>
      <c r="E48739" s="136"/>
      <c r="H48739" s="136"/>
      <c r="K48739" s="136"/>
      <c r="O48739" s="136"/>
      <c r="T48739" s="136"/>
      <c r="W48739" s="136"/>
      <c r="Z48739" s="136"/>
      <c r="AC48739" s="136"/>
    </row>
    <row r="48740" spans="2:29">
      <c r="B48740" s="136"/>
      <c r="E48740" s="136"/>
      <c r="H48740" s="136"/>
      <c r="K48740" s="136"/>
      <c r="O48740" s="136"/>
      <c r="T48740" s="136"/>
      <c r="W48740" s="136"/>
      <c r="Z48740" s="136"/>
      <c r="AC48740" s="136"/>
    </row>
    <row r="48741" spans="2:29">
      <c r="B48741" s="136"/>
      <c r="E48741" s="136"/>
      <c r="H48741" s="136"/>
      <c r="K48741" s="136"/>
      <c r="O48741" s="136"/>
      <c r="T48741" s="136"/>
      <c r="W48741" s="136"/>
      <c r="Z48741" s="136"/>
      <c r="AC48741" s="136"/>
    </row>
    <row r="48742" spans="2:29">
      <c r="B48742" s="136"/>
      <c r="E48742" s="136"/>
      <c r="H48742" s="136"/>
      <c r="K48742" s="136"/>
      <c r="O48742" s="136"/>
      <c r="T48742" s="136"/>
      <c r="W48742" s="136"/>
      <c r="Z48742" s="136"/>
      <c r="AC48742" s="136"/>
    </row>
    <row r="48743" spans="2:29">
      <c r="B48743" s="136"/>
      <c r="E48743" s="136"/>
      <c r="H48743" s="136"/>
      <c r="K48743" s="136"/>
      <c r="O48743" s="136"/>
      <c r="T48743" s="136"/>
      <c r="W48743" s="136"/>
      <c r="Z48743" s="136"/>
      <c r="AC48743" s="136"/>
    </row>
    <row r="48744" spans="2:29">
      <c r="B48744" s="136"/>
      <c r="E48744" s="136"/>
      <c r="H48744" s="136"/>
      <c r="K48744" s="136"/>
      <c r="O48744" s="136"/>
      <c r="T48744" s="136"/>
      <c r="W48744" s="136"/>
      <c r="Z48744" s="136"/>
      <c r="AC48744" s="136"/>
    </row>
    <row r="48745" spans="2:29">
      <c r="B48745" s="136"/>
      <c r="E48745" s="136"/>
      <c r="H48745" s="136"/>
      <c r="K48745" s="136"/>
      <c r="O48745" s="136"/>
      <c r="T48745" s="136"/>
      <c r="W48745" s="136"/>
      <c r="Z48745" s="136"/>
      <c r="AC48745" s="136"/>
    </row>
    <row r="48746" spans="2:29">
      <c r="B48746" s="136"/>
      <c r="E48746" s="136"/>
      <c r="H48746" s="136"/>
      <c r="K48746" s="136"/>
      <c r="O48746" s="136"/>
      <c r="T48746" s="136"/>
      <c r="W48746" s="136"/>
      <c r="Z48746" s="136"/>
      <c r="AC48746" s="136"/>
    </row>
    <row r="48747" spans="2:29">
      <c r="B48747" s="136"/>
      <c r="E48747" s="136"/>
      <c r="H48747" s="136"/>
      <c r="K48747" s="136"/>
      <c r="O48747" s="136"/>
      <c r="T48747" s="136"/>
      <c r="W48747" s="136"/>
      <c r="Z48747" s="136"/>
      <c r="AC48747" s="136"/>
    </row>
    <row r="48748" spans="2:29">
      <c r="B48748" s="136"/>
      <c r="E48748" s="136"/>
      <c r="H48748" s="136"/>
      <c r="K48748" s="136"/>
      <c r="O48748" s="136"/>
      <c r="T48748" s="136"/>
      <c r="W48748" s="136"/>
      <c r="Z48748" s="136"/>
      <c r="AC48748" s="136"/>
    </row>
    <row r="48749" spans="2:29">
      <c r="B48749" s="136"/>
      <c r="E48749" s="136"/>
      <c r="H48749" s="136"/>
      <c r="K48749" s="136"/>
      <c r="O48749" s="136"/>
      <c r="T48749" s="136"/>
      <c r="W48749" s="136"/>
      <c r="Z48749" s="136"/>
      <c r="AC48749" s="136"/>
    </row>
    <row r="48750" spans="2:29">
      <c r="B48750" s="136"/>
      <c r="E48750" s="136"/>
      <c r="H48750" s="136"/>
      <c r="K48750" s="136"/>
      <c r="O48750" s="136"/>
      <c r="T48750" s="136"/>
      <c r="W48750" s="136"/>
      <c r="Z48750" s="136"/>
      <c r="AC48750" s="136"/>
    </row>
    <row r="48751" spans="2:29">
      <c r="B48751" s="136"/>
      <c r="E48751" s="136"/>
      <c r="H48751" s="136"/>
      <c r="K48751" s="136"/>
      <c r="O48751" s="136"/>
      <c r="T48751" s="136"/>
      <c r="W48751" s="136"/>
      <c r="Z48751" s="136"/>
      <c r="AC48751" s="136"/>
    </row>
    <row r="48752" spans="2:29">
      <c r="B48752" s="136"/>
      <c r="E48752" s="136"/>
      <c r="H48752" s="136"/>
      <c r="K48752" s="136"/>
      <c r="O48752" s="136"/>
      <c r="T48752" s="136"/>
      <c r="W48752" s="136"/>
      <c r="Z48752" s="136"/>
      <c r="AC48752" s="136"/>
    </row>
    <row r="48753" spans="2:29">
      <c r="B48753" s="136"/>
      <c r="E48753" s="136"/>
      <c r="H48753" s="136"/>
      <c r="K48753" s="136"/>
      <c r="O48753" s="136"/>
      <c r="T48753" s="136"/>
      <c r="W48753" s="136"/>
      <c r="Z48753" s="136"/>
      <c r="AC48753" s="136"/>
    </row>
    <row r="48754" spans="2:29">
      <c r="B48754" s="136"/>
      <c r="E48754" s="136"/>
      <c r="H48754" s="136"/>
      <c r="K48754" s="136"/>
      <c r="O48754" s="136"/>
      <c r="T48754" s="136"/>
      <c r="W48754" s="136"/>
      <c r="Z48754" s="136"/>
      <c r="AC48754" s="136"/>
    </row>
    <row r="48755" spans="2:29">
      <c r="B48755" s="136"/>
      <c r="E48755" s="136"/>
      <c r="H48755" s="136"/>
      <c r="K48755" s="136"/>
      <c r="O48755" s="136"/>
      <c r="T48755" s="136"/>
      <c r="W48755" s="136"/>
      <c r="Z48755" s="136"/>
      <c r="AC48755" s="136"/>
    </row>
    <row r="48756" spans="2:29">
      <c r="B48756" s="136"/>
      <c r="E48756" s="136"/>
      <c r="H48756" s="136"/>
      <c r="K48756" s="136"/>
      <c r="O48756" s="136"/>
      <c r="T48756" s="136"/>
      <c r="W48756" s="136"/>
      <c r="Z48756" s="136"/>
      <c r="AC48756" s="136"/>
    </row>
    <row r="48757" spans="2:29">
      <c r="B48757" s="136"/>
      <c r="E48757" s="136"/>
      <c r="H48757" s="136"/>
      <c r="K48757" s="136"/>
      <c r="O48757" s="136"/>
      <c r="T48757" s="136"/>
      <c r="W48757" s="136"/>
      <c r="Z48757" s="136"/>
      <c r="AC48757" s="136"/>
    </row>
    <row r="48758" spans="2:29">
      <c r="B48758" s="136"/>
      <c r="E48758" s="136"/>
      <c r="H48758" s="136"/>
      <c r="K48758" s="136"/>
      <c r="O48758" s="136"/>
      <c r="T48758" s="136"/>
      <c r="W48758" s="136"/>
      <c r="Z48758" s="136"/>
      <c r="AC48758" s="136"/>
    </row>
    <row r="48759" spans="2:29">
      <c r="B48759" s="136"/>
      <c r="E48759" s="136"/>
      <c r="H48759" s="136"/>
      <c r="K48759" s="136"/>
      <c r="O48759" s="136"/>
      <c r="T48759" s="136"/>
      <c r="W48759" s="136"/>
      <c r="Z48759" s="136"/>
      <c r="AC48759" s="136"/>
    </row>
    <row r="48760" spans="2:29">
      <c r="B48760" s="136"/>
      <c r="E48760" s="136"/>
      <c r="H48760" s="136"/>
      <c r="K48760" s="136"/>
      <c r="O48760" s="136"/>
      <c r="T48760" s="136"/>
      <c r="W48760" s="136"/>
      <c r="Z48760" s="136"/>
      <c r="AC48760" s="136"/>
    </row>
    <row r="48761" spans="2:29">
      <c r="B48761" s="136"/>
      <c r="E48761" s="136"/>
      <c r="H48761" s="136"/>
      <c r="K48761" s="136"/>
      <c r="O48761" s="136"/>
      <c r="T48761" s="136"/>
      <c r="W48761" s="136"/>
      <c r="Z48761" s="136"/>
      <c r="AC48761" s="136"/>
    </row>
    <row r="48762" spans="2:29">
      <c r="B48762" s="136"/>
      <c r="E48762" s="136"/>
      <c r="H48762" s="136"/>
      <c r="K48762" s="136"/>
      <c r="O48762" s="136"/>
      <c r="T48762" s="136"/>
      <c r="W48762" s="136"/>
      <c r="Z48762" s="136"/>
      <c r="AC48762" s="136"/>
    </row>
    <row r="48763" spans="2:29">
      <c r="B48763" s="136"/>
      <c r="E48763" s="136"/>
      <c r="H48763" s="136"/>
      <c r="K48763" s="136"/>
      <c r="O48763" s="136"/>
      <c r="T48763" s="136"/>
      <c r="W48763" s="136"/>
      <c r="Z48763" s="136"/>
      <c r="AC48763" s="136"/>
    </row>
    <row r="48764" spans="2:29">
      <c r="B48764" s="136"/>
      <c r="E48764" s="136"/>
      <c r="H48764" s="136"/>
      <c r="K48764" s="136"/>
      <c r="O48764" s="136"/>
      <c r="T48764" s="136"/>
      <c r="W48764" s="136"/>
      <c r="Z48764" s="136"/>
      <c r="AC48764" s="136"/>
    </row>
    <row r="48765" spans="2:29">
      <c r="B48765" s="136"/>
      <c r="E48765" s="136"/>
      <c r="H48765" s="136"/>
      <c r="K48765" s="136"/>
      <c r="O48765" s="136"/>
      <c r="T48765" s="136"/>
      <c r="W48765" s="136"/>
      <c r="Z48765" s="136"/>
      <c r="AC48765" s="136"/>
    </row>
    <row r="48766" spans="2:29">
      <c r="B48766" s="136"/>
      <c r="E48766" s="136"/>
      <c r="H48766" s="136"/>
      <c r="K48766" s="136"/>
      <c r="O48766" s="136"/>
      <c r="T48766" s="136"/>
      <c r="W48766" s="136"/>
      <c r="Z48766" s="136"/>
      <c r="AC48766" s="136"/>
    </row>
    <row r="48767" spans="2:29">
      <c r="B48767" s="136"/>
      <c r="E48767" s="136"/>
      <c r="H48767" s="136"/>
      <c r="K48767" s="136"/>
      <c r="O48767" s="136"/>
      <c r="T48767" s="136"/>
      <c r="W48767" s="136"/>
      <c r="Z48767" s="136"/>
      <c r="AC48767" s="136"/>
    </row>
    <row r="48768" spans="2:29">
      <c r="B48768" s="136"/>
      <c r="E48768" s="136"/>
      <c r="H48768" s="136"/>
      <c r="K48768" s="136"/>
      <c r="O48768" s="136"/>
      <c r="T48768" s="136"/>
      <c r="W48768" s="136"/>
      <c r="Z48768" s="136"/>
      <c r="AC48768" s="136"/>
    </row>
    <row r="48769" spans="2:29">
      <c r="B48769" s="136"/>
      <c r="E48769" s="136"/>
      <c r="H48769" s="136"/>
      <c r="K48769" s="136"/>
      <c r="O48769" s="136"/>
      <c r="T48769" s="136"/>
      <c r="W48769" s="136"/>
      <c r="Z48769" s="136"/>
      <c r="AC48769" s="136"/>
    </row>
    <row r="48770" spans="2:29">
      <c r="B48770" s="136"/>
      <c r="E48770" s="136"/>
      <c r="H48770" s="136"/>
      <c r="K48770" s="136"/>
      <c r="O48770" s="136"/>
      <c r="T48770" s="136"/>
      <c r="W48770" s="136"/>
      <c r="Z48770" s="136"/>
      <c r="AC48770" s="136"/>
    </row>
    <row r="48771" spans="2:29">
      <c r="B48771" s="136"/>
      <c r="E48771" s="136"/>
      <c r="H48771" s="136"/>
      <c r="K48771" s="136"/>
      <c r="O48771" s="136"/>
      <c r="T48771" s="136"/>
      <c r="W48771" s="136"/>
      <c r="Z48771" s="136"/>
      <c r="AC48771" s="136"/>
    </row>
    <row r="48772" spans="2:29">
      <c r="B48772" s="136"/>
      <c r="E48772" s="136"/>
      <c r="H48772" s="136"/>
      <c r="K48772" s="136"/>
      <c r="O48772" s="136"/>
      <c r="T48772" s="136"/>
      <c r="W48772" s="136"/>
      <c r="Z48772" s="136"/>
      <c r="AC48772" s="136"/>
    </row>
    <row r="48773" spans="2:29">
      <c r="B48773" s="136"/>
      <c r="E48773" s="136"/>
      <c r="H48773" s="136"/>
      <c r="K48773" s="136"/>
      <c r="O48773" s="136"/>
      <c r="T48773" s="136"/>
      <c r="W48773" s="136"/>
      <c r="Z48773" s="136"/>
      <c r="AC48773" s="136"/>
    </row>
    <row r="48774" spans="2:29">
      <c r="B48774" s="136"/>
      <c r="E48774" s="136"/>
      <c r="H48774" s="136"/>
      <c r="K48774" s="136"/>
      <c r="O48774" s="136"/>
      <c r="T48774" s="136"/>
      <c r="W48774" s="136"/>
      <c r="Z48774" s="136"/>
      <c r="AC48774" s="136"/>
    </row>
    <row r="48775" spans="2:29">
      <c r="B48775" s="136"/>
      <c r="E48775" s="136"/>
      <c r="H48775" s="136"/>
      <c r="K48775" s="136"/>
      <c r="O48775" s="136"/>
      <c r="T48775" s="136"/>
      <c r="W48775" s="136"/>
      <c r="Z48775" s="136"/>
      <c r="AC48775" s="136"/>
    </row>
    <row r="48776" spans="2:29">
      <c r="B48776" s="136"/>
      <c r="E48776" s="136"/>
      <c r="H48776" s="136"/>
      <c r="K48776" s="136"/>
      <c r="O48776" s="136"/>
      <c r="T48776" s="136"/>
      <c r="W48776" s="136"/>
      <c r="Z48776" s="136"/>
      <c r="AC48776" s="136"/>
    </row>
    <row r="48777" spans="2:29">
      <c r="B48777" s="136"/>
      <c r="E48777" s="136"/>
      <c r="H48777" s="136"/>
      <c r="K48777" s="136"/>
      <c r="O48777" s="136"/>
      <c r="T48777" s="136"/>
      <c r="W48777" s="136"/>
      <c r="Z48777" s="136"/>
      <c r="AC48777" s="136"/>
    </row>
    <row r="48778" spans="2:29">
      <c r="B48778" s="136"/>
      <c r="E48778" s="136"/>
      <c r="H48778" s="136"/>
      <c r="K48778" s="136"/>
      <c r="O48778" s="136"/>
      <c r="T48778" s="136"/>
      <c r="W48778" s="136"/>
      <c r="Z48778" s="136"/>
      <c r="AC48778" s="136"/>
    </row>
    <row r="48779" spans="2:29">
      <c r="B48779" s="136"/>
      <c r="E48779" s="136"/>
      <c r="H48779" s="136"/>
      <c r="K48779" s="136"/>
      <c r="O48779" s="136"/>
      <c r="T48779" s="136"/>
      <c r="W48779" s="136"/>
      <c r="Z48779" s="136"/>
      <c r="AC48779" s="136"/>
    </row>
    <row r="48780" spans="2:29">
      <c r="B48780" s="136"/>
      <c r="E48780" s="136"/>
      <c r="H48780" s="136"/>
      <c r="K48780" s="136"/>
      <c r="O48780" s="136"/>
      <c r="T48780" s="136"/>
      <c r="W48780" s="136"/>
      <c r="Z48780" s="136"/>
      <c r="AC48780" s="136"/>
    </row>
    <row r="48781" spans="2:29">
      <c r="B48781" s="136"/>
      <c r="E48781" s="136"/>
      <c r="H48781" s="136"/>
      <c r="K48781" s="136"/>
      <c r="O48781" s="136"/>
      <c r="T48781" s="136"/>
      <c r="W48781" s="136"/>
      <c r="Z48781" s="136"/>
      <c r="AC48781" s="136"/>
    </row>
    <row r="48782" spans="2:29">
      <c r="B48782" s="136"/>
      <c r="E48782" s="136"/>
      <c r="H48782" s="136"/>
      <c r="K48782" s="136"/>
      <c r="O48782" s="136"/>
      <c r="T48782" s="136"/>
      <c r="W48782" s="136"/>
      <c r="Z48782" s="136"/>
      <c r="AC48782" s="136"/>
    </row>
    <row r="48783" spans="2:29">
      <c r="B48783" s="136"/>
      <c r="E48783" s="136"/>
      <c r="H48783" s="136"/>
      <c r="K48783" s="136"/>
      <c r="O48783" s="136"/>
      <c r="T48783" s="136"/>
      <c r="W48783" s="136"/>
      <c r="Z48783" s="136"/>
      <c r="AC48783" s="136"/>
    </row>
    <row r="48784" spans="2:29">
      <c r="B48784" s="136"/>
      <c r="E48784" s="136"/>
      <c r="H48784" s="136"/>
      <c r="K48784" s="136"/>
      <c r="O48784" s="136"/>
      <c r="T48784" s="136"/>
      <c r="W48784" s="136"/>
      <c r="Z48784" s="136"/>
      <c r="AC48784" s="136"/>
    </row>
    <row r="48785" spans="2:29">
      <c r="B48785" s="136"/>
      <c r="E48785" s="136"/>
      <c r="H48785" s="136"/>
      <c r="K48785" s="136"/>
      <c r="O48785" s="136"/>
      <c r="T48785" s="136"/>
      <c r="W48785" s="136"/>
      <c r="Z48785" s="136"/>
      <c r="AC48785" s="136"/>
    </row>
    <row r="48786" spans="2:29">
      <c r="B48786" s="136"/>
      <c r="E48786" s="136"/>
      <c r="H48786" s="136"/>
      <c r="K48786" s="136"/>
      <c r="O48786" s="136"/>
      <c r="T48786" s="136"/>
      <c r="W48786" s="136"/>
      <c r="Z48786" s="136"/>
      <c r="AC48786" s="136"/>
    </row>
    <row r="48787" spans="2:29">
      <c r="B48787" s="136"/>
      <c r="E48787" s="136"/>
      <c r="H48787" s="136"/>
      <c r="K48787" s="136"/>
      <c r="O48787" s="136"/>
      <c r="T48787" s="136"/>
      <c r="W48787" s="136"/>
      <c r="Z48787" s="136"/>
      <c r="AC48787" s="136"/>
    </row>
    <row r="48788" spans="2:29">
      <c r="B48788" s="136"/>
      <c r="E48788" s="136"/>
      <c r="H48788" s="136"/>
      <c r="K48788" s="136"/>
      <c r="O48788" s="136"/>
      <c r="T48788" s="136"/>
      <c r="W48788" s="136"/>
      <c r="Z48788" s="136"/>
      <c r="AC48788" s="136"/>
    </row>
    <row r="48789" spans="2:29">
      <c r="B48789" s="136"/>
      <c r="E48789" s="136"/>
      <c r="H48789" s="136"/>
      <c r="K48789" s="136"/>
      <c r="O48789" s="136"/>
      <c r="T48789" s="136"/>
      <c r="W48789" s="136"/>
      <c r="Z48789" s="136"/>
      <c r="AC48789" s="136"/>
    </row>
    <row r="48790" spans="2:29">
      <c r="B48790" s="136"/>
      <c r="E48790" s="136"/>
      <c r="H48790" s="136"/>
      <c r="K48790" s="136"/>
      <c r="O48790" s="136"/>
      <c r="T48790" s="136"/>
      <c r="W48790" s="136"/>
      <c r="Z48790" s="136"/>
      <c r="AC48790" s="136"/>
    </row>
    <row r="48791" spans="2:29">
      <c r="B48791" s="136"/>
      <c r="E48791" s="136"/>
      <c r="H48791" s="136"/>
      <c r="K48791" s="136"/>
      <c r="O48791" s="136"/>
      <c r="T48791" s="136"/>
      <c r="W48791" s="136"/>
      <c r="Z48791" s="136"/>
      <c r="AC48791" s="136"/>
    </row>
    <row r="48792" spans="2:29">
      <c r="B48792" s="136"/>
      <c r="E48792" s="136"/>
      <c r="H48792" s="136"/>
      <c r="K48792" s="136"/>
      <c r="O48792" s="136"/>
      <c r="T48792" s="136"/>
      <c r="W48792" s="136"/>
      <c r="Z48792" s="136"/>
      <c r="AC48792" s="136"/>
    </row>
    <row r="48793" spans="2:29">
      <c r="B48793" s="136"/>
      <c r="E48793" s="136"/>
      <c r="H48793" s="136"/>
      <c r="K48793" s="136"/>
      <c r="O48793" s="136"/>
      <c r="T48793" s="136"/>
      <c r="W48793" s="136"/>
      <c r="Z48793" s="136"/>
      <c r="AC48793" s="136"/>
    </row>
    <row r="48794" spans="2:29">
      <c r="B48794" s="136"/>
      <c r="E48794" s="136"/>
      <c r="H48794" s="136"/>
      <c r="K48794" s="136"/>
      <c r="O48794" s="136"/>
      <c r="T48794" s="136"/>
      <c r="W48794" s="136"/>
      <c r="Z48794" s="136"/>
      <c r="AC48794" s="136"/>
    </row>
    <row r="48795" spans="2:29">
      <c r="B48795" s="136"/>
      <c r="E48795" s="136"/>
      <c r="H48795" s="136"/>
      <c r="K48795" s="136"/>
      <c r="O48795" s="136"/>
      <c r="T48795" s="136"/>
      <c r="W48795" s="136"/>
      <c r="Z48795" s="136"/>
      <c r="AC48795" s="136"/>
    </row>
    <row r="48796" spans="2:29">
      <c r="B48796" s="136"/>
      <c r="E48796" s="136"/>
      <c r="H48796" s="136"/>
      <c r="K48796" s="136"/>
      <c r="O48796" s="136"/>
      <c r="T48796" s="136"/>
      <c r="W48796" s="136"/>
      <c r="Z48796" s="136"/>
      <c r="AC48796" s="136"/>
    </row>
    <row r="48797" spans="2:29">
      <c r="B48797" s="136"/>
      <c r="E48797" s="136"/>
      <c r="H48797" s="136"/>
      <c r="K48797" s="136"/>
      <c r="O48797" s="136"/>
      <c r="T48797" s="136"/>
      <c r="W48797" s="136"/>
      <c r="Z48797" s="136"/>
      <c r="AC48797" s="136"/>
    </row>
    <row r="48798" spans="2:29">
      <c r="B48798" s="136"/>
      <c r="E48798" s="136"/>
      <c r="H48798" s="136"/>
      <c r="K48798" s="136"/>
      <c r="O48798" s="136"/>
      <c r="T48798" s="136"/>
      <c r="W48798" s="136"/>
      <c r="Z48798" s="136"/>
      <c r="AC48798" s="136"/>
    </row>
    <row r="48799" spans="2:29">
      <c r="B48799" s="136"/>
      <c r="E48799" s="136"/>
      <c r="H48799" s="136"/>
      <c r="K48799" s="136"/>
      <c r="O48799" s="136"/>
      <c r="T48799" s="136"/>
      <c r="W48799" s="136"/>
      <c r="Z48799" s="136"/>
      <c r="AC48799" s="136"/>
    </row>
    <row r="48800" spans="2:29">
      <c r="B48800" s="136"/>
      <c r="E48800" s="136"/>
      <c r="H48800" s="136"/>
      <c r="K48800" s="136"/>
      <c r="O48800" s="136"/>
      <c r="T48800" s="136"/>
      <c r="W48800" s="136"/>
      <c r="Z48800" s="136"/>
      <c r="AC48800" s="136"/>
    </row>
    <row r="48801" spans="2:29">
      <c r="B48801" s="136"/>
      <c r="E48801" s="136"/>
      <c r="H48801" s="136"/>
      <c r="K48801" s="136"/>
      <c r="O48801" s="136"/>
      <c r="T48801" s="136"/>
      <c r="W48801" s="136"/>
      <c r="Z48801" s="136"/>
      <c r="AC48801" s="136"/>
    </row>
    <row r="48802" spans="2:29">
      <c r="B48802" s="136"/>
      <c r="E48802" s="136"/>
      <c r="H48802" s="136"/>
      <c r="K48802" s="136"/>
      <c r="O48802" s="136"/>
      <c r="T48802" s="136"/>
      <c r="W48802" s="136"/>
      <c r="Z48802" s="136"/>
      <c r="AC48802" s="136"/>
    </row>
    <row r="48803" spans="2:29">
      <c r="B48803" s="136"/>
      <c r="E48803" s="136"/>
      <c r="H48803" s="136"/>
      <c r="K48803" s="136"/>
      <c r="O48803" s="136"/>
      <c r="T48803" s="136"/>
      <c r="W48803" s="136"/>
      <c r="Z48803" s="136"/>
      <c r="AC48803" s="136"/>
    </row>
    <row r="48804" spans="2:29">
      <c r="B48804" s="136"/>
      <c r="E48804" s="136"/>
      <c r="H48804" s="136"/>
      <c r="K48804" s="136"/>
      <c r="O48804" s="136"/>
      <c r="T48804" s="136"/>
      <c r="W48804" s="136"/>
      <c r="Z48804" s="136"/>
      <c r="AC48804" s="136"/>
    </row>
    <row r="48805" spans="2:29">
      <c r="B48805" s="136"/>
      <c r="E48805" s="136"/>
      <c r="H48805" s="136"/>
      <c r="K48805" s="136"/>
      <c r="O48805" s="136"/>
      <c r="T48805" s="136"/>
      <c r="W48805" s="136"/>
      <c r="Z48805" s="136"/>
      <c r="AC48805" s="136"/>
    </row>
    <row r="48806" spans="2:29">
      <c r="B48806" s="136"/>
      <c r="E48806" s="136"/>
      <c r="H48806" s="136"/>
      <c r="K48806" s="136"/>
      <c r="O48806" s="136"/>
      <c r="T48806" s="136"/>
      <c r="W48806" s="136"/>
      <c r="Z48806" s="136"/>
      <c r="AC48806" s="136"/>
    </row>
    <row r="48807" spans="2:29">
      <c r="B48807" s="136"/>
      <c r="E48807" s="136"/>
      <c r="H48807" s="136"/>
      <c r="K48807" s="136"/>
      <c r="O48807" s="136"/>
      <c r="T48807" s="136"/>
      <c r="W48807" s="136"/>
      <c r="Z48807" s="136"/>
      <c r="AC48807" s="136"/>
    </row>
    <row r="48808" spans="2:29">
      <c r="B48808" s="136"/>
      <c r="E48808" s="136"/>
      <c r="H48808" s="136"/>
      <c r="K48808" s="136"/>
      <c r="O48808" s="136"/>
      <c r="T48808" s="136"/>
      <c r="W48808" s="136"/>
      <c r="Z48808" s="136"/>
      <c r="AC48808" s="136"/>
    </row>
    <row r="48809" spans="2:29">
      <c r="B48809" s="136"/>
      <c r="E48809" s="136"/>
      <c r="H48809" s="136"/>
      <c r="K48809" s="136"/>
      <c r="O48809" s="136"/>
      <c r="T48809" s="136"/>
      <c r="W48809" s="136"/>
      <c r="Z48809" s="136"/>
      <c r="AC48809" s="136"/>
    </row>
    <row r="48810" spans="2:29">
      <c r="B48810" s="136"/>
      <c r="E48810" s="136"/>
      <c r="H48810" s="136"/>
      <c r="K48810" s="136"/>
      <c r="O48810" s="136"/>
      <c r="T48810" s="136"/>
      <c r="W48810" s="136"/>
      <c r="Z48810" s="136"/>
      <c r="AC48810" s="136"/>
    </row>
    <row r="48811" spans="2:29">
      <c r="B48811" s="136"/>
      <c r="E48811" s="136"/>
      <c r="H48811" s="136"/>
      <c r="K48811" s="136"/>
      <c r="O48811" s="136"/>
      <c r="T48811" s="136"/>
      <c r="W48811" s="136"/>
      <c r="Z48811" s="136"/>
      <c r="AC48811" s="136"/>
    </row>
    <row r="48812" spans="2:29">
      <c r="B48812" s="136"/>
      <c r="E48812" s="136"/>
      <c r="H48812" s="136"/>
      <c r="K48812" s="136"/>
      <c r="O48812" s="136"/>
      <c r="T48812" s="136"/>
      <c r="W48812" s="136"/>
      <c r="Z48812" s="136"/>
      <c r="AC48812" s="136"/>
    </row>
    <row r="48813" spans="2:29">
      <c r="B48813" s="136"/>
      <c r="E48813" s="136"/>
      <c r="H48813" s="136"/>
      <c r="K48813" s="136"/>
      <c r="O48813" s="136"/>
      <c r="T48813" s="136"/>
      <c r="W48813" s="136"/>
      <c r="Z48813" s="136"/>
      <c r="AC48813" s="136"/>
    </row>
    <row r="48814" spans="2:29">
      <c r="B48814" s="136"/>
      <c r="E48814" s="136"/>
      <c r="H48814" s="136"/>
      <c r="K48814" s="136"/>
      <c r="O48814" s="136"/>
      <c r="T48814" s="136"/>
      <c r="W48814" s="136"/>
      <c r="Z48814" s="136"/>
      <c r="AC48814" s="136"/>
    </row>
    <row r="48815" spans="2:29">
      <c r="B48815" s="136"/>
      <c r="E48815" s="136"/>
      <c r="H48815" s="136"/>
      <c r="K48815" s="136"/>
      <c r="O48815" s="136"/>
      <c r="T48815" s="136"/>
      <c r="W48815" s="136"/>
      <c r="Z48815" s="136"/>
      <c r="AC48815" s="136"/>
    </row>
    <row r="48816" spans="2:29">
      <c r="B48816" s="136"/>
      <c r="E48816" s="136"/>
      <c r="H48816" s="136"/>
      <c r="K48816" s="136"/>
      <c r="O48816" s="136"/>
      <c r="T48816" s="136"/>
      <c r="W48816" s="136"/>
      <c r="Z48816" s="136"/>
      <c r="AC48816" s="136"/>
    </row>
    <row r="48817" spans="2:29">
      <c r="B48817" s="136"/>
      <c r="E48817" s="136"/>
      <c r="H48817" s="136"/>
      <c r="K48817" s="136"/>
      <c r="O48817" s="136"/>
      <c r="T48817" s="136"/>
      <c r="W48817" s="136"/>
      <c r="Z48817" s="136"/>
      <c r="AC48817" s="136"/>
    </row>
    <row r="48818" spans="2:29">
      <c r="B48818" s="136"/>
      <c r="E48818" s="136"/>
      <c r="H48818" s="136"/>
      <c r="K48818" s="136"/>
      <c r="O48818" s="136"/>
      <c r="T48818" s="136"/>
      <c r="W48818" s="136"/>
      <c r="Z48818" s="136"/>
      <c r="AC48818" s="136"/>
    </row>
    <row r="48819" spans="2:29">
      <c r="B48819" s="136"/>
      <c r="E48819" s="136"/>
      <c r="H48819" s="136"/>
      <c r="K48819" s="136"/>
      <c r="O48819" s="136"/>
      <c r="T48819" s="136"/>
      <c r="W48819" s="136"/>
      <c r="Z48819" s="136"/>
      <c r="AC48819" s="136"/>
    </row>
    <row r="48820" spans="2:29">
      <c r="B48820" s="136"/>
      <c r="E48820" s="136"/>
      <c r="H48820" s="136"/>
      <c r="K48820" s="136"/>
      <c r="O48820" s="136"/>
      <c r="T48820" s="136"/>
      <c r="W48820" s="136"/>
      <c r="Z48820" s="136"/>
      <c r="AC48820" s="136"/>
    </row>
    <row r="48821" spans="2:29">
      <c r="B48821" s="136"/>
      <c r="E48821" s="136"/>
      <c r="H48821" s="136"/>
      <c r="K48821" s="136"/>
      <c r="O48821" s="136"/>
      <c r="T48821" s="136"/>
      <c r="W48821" s="136"/>
      <c r="Z48821" s="136"/>
      <c r="AC48821" s="136"/>
    </row>
    <row r="48822" spans="2:29">
      <c r="B48822" s="136"/>
      <c r="E48822" s="136"/>
      <c r="H48822" s="136"/>
      <c r="K48822" s="136"/>
      <c r="O48822" s="136"/>
      <c r="T48822" s="136"/>
      <c r="W48822" s="136"/>
      <c r="Z48822" s="136"/>
      <c r="AC48822" s="136"/>
    </row>
    <row r="48823" spans="2:29">
      <c r="B48823" s="136"/>
      <c r="E48823" s="136"/>
      <c r="H48823" s="136"/>
      <c r="K48823" s="136"/>
      <c r="O48823" s="136"/>
      <c r="T48823" s="136"/>
      <c r="W48823" s="136"/>
      <c r="Z48823" s="136"/>
      <c r="AC48823" s="136"/>
    </row>
    <row r="48824" spans="2:29">
      <c r="B48824" s="136"/>
      <c r="E48824" s="136"/>
      <c r="H48824" s="136"/>
      <c r="K48824" s="136"/>
      <c r="O48824" s="136"/>
      <c r="T48824" s="136"/>
      <c r="W48824" s="136"/>
      <c r="Z48824" s="136"/>
      <c r="AC48824" s="136"/>
    </row>
    <row r="48825" spans="2:29">
      <c r="B48825" s="136"/>
      <c r="E48825" s="136"/>
      <c r="H48825" s="136"/>
      <c r="K48825" s="136"/>
      <c r="O48825" s="136"/>
      <c r="T48825" s="136"/>
      <c r="W48825" s="136"/>
      <c r="Z48825" s="136"/>
      <c r="AC48825" s="136"/>
    </row>
    <row r="48826" spans="2:29">
      <c r="B48826" s="136"/>
      <c r="E48826" s="136"/>
      <c r="H48826" s="136"/>
      <c r="K48826" s="136"/>
      <c r="O48826" s="136"/>
      <c r="T48826" s="136"/>
      <c r="W48826" s="136"/>
      <c r="Z48826" s="136"/>
      <c r="AC48826" s="136"/>
    </row>
    <row r="48827" spans="2:29">
      <c r="B48827" s="136"/>
      <c r="E48827" s="136"/>
      <c r="H48827" s="136"/>
      <c r="K48827" s="136"/>
      <c r="O48827" s="136"/>
      <c r="T48827" s="136"/>
      <c r="W48827" s="136"/>
      <c r="Z48827" s="136"/>
      <c r="AC48827" s="136"/>
    </row>
    <row r="48828" spans="2:29">
      <c r="B48828" s="136"/>
      <c r="E48828" s="136"/>
      <c r="H48828" s="136"/>
      <c r="K48828" s="136"/>
      <c r="O48828" s="136"/>
      <c r="T48828" s="136"/>
      <c r="W48828" s="136"/>
      <c r="Z48828" s="136"/>
      <c r="AC48828" s="136"/>
    </row>
    <row r="48829" spans="2:29">
      <c r="B48829" s="136"/>
      <c r="E48829" s="136"/>
      <c r="H48829" s="136"/>
      <c r="K48829" s="136"/>
      <c r="O48829" s="136"/>
      <c r="T48829" s="136"/>
      <c r="W48829" s="136"/>
      <c r="Z48829" s="136"/>
      <c r="AC48829" s="136"/>
    </row>
    <row r="48830" spans="2:29">
      <c r="B48830" s="136"/>
      <c r="E48830" s="136"/>
      <c r="H48830" s="136"/>
      <c r="K48830" s="136"/>
      <c r="O48830" s="136"/>
      <c r="T48830" s="136"/>
      <c r="W48830" s="136"/>
      <c r="Z48830" s="136"/>
      <c r="AC48830" s="136"/>
    </row>
    <row r="48831" spans="2:29">
      <c r="B48831" s="136"/>
      <c r="E48831" s="136"/>
      <c r="H48831" s="136"/>
      <c r="K48831" s="136"/>
      <c r="O48831" s="136"/>
      <c r="T48831" s="136"/>
      <c r="W48831" s="136"/>
      <c r="Z48831" s="136"/>
      <c r="AC48831" s="136"/>
    </row>
    <row r="48832" spans="2:29">
      <c r="B48832" s="136"/>
      <c r="E48832" s="136"/>
      <c r="H48832" s="136"/>
      <c r="K48832" s="136"/>
      <c r="O48832" s="136"/>
      <c r="T48832" s="136"/>
      <c r="W48832" s="136"/>
      <c r="Z48832" s="136"/>
      <c r="AC48832" s="136"/>
    </row>
    <row r="48833" spans="2:29">
      <c r="B48833" s="136"/>
      <c r="E48833" s="136"/>
      <c r="H48833" s="136"/>
      <c r="K48833" s="136"/>
      <c r="O48833" s="136"/>
      <c r="T48833" s="136"/>
      <c r="W48833" s="136"/>
      <c r="Z48833" s="136"/>
      <c r="AC48833" s="136"/>
    </row>
    <row r="48834" spans="2:29">
      <c r="B48834" s="136"/>
      <c r="E48834" s="136"/>
      <c r="H48834" s="136"/>
      <c r="K48834" s="136"/>
      <c r="O48834" s="136"/>
      <c r="T48834" s="136"/>
      <c r="W48834" s="136"/>
      <c r="Z48834" s="136"/>
      <c r="AC48834" s="136"/>
    </row>
    <row r="48835" spans="2:29">
      <c r="B48835" s="136"/>
      <c r="E48835" s="136"/>
      <c r="H48835" s="136"/>
      <c r="K48835" s="136"/>
      <c r="O48835" s="136"/>
      <c r="T48835" s="136"/>
      <c r="W48835" s="136"/>
      <c r="Z48835" s="136"/>
      <c r="AC48835" s="136"/>
    </row>
    <row r="48836" spans="2:29">
      <c r="B48836" s="136"/>
      <c r="E48836" s="136"/>
      <c r="H48836" s="136"/>
      <c r="K48836" s="136"/>
      <c r="O48836" s="136"/>
      <c r="T48836" s="136"/>
      <c r="W48836" s="136"/>
      <c r="Z48836" s="136"/>
      <c r="AC48836" s="136"/>
    </row>
    <row r="48837" spans="2:29">
      <c r="B48837" s="136"/>
      <c r="E48837" s="136"/>
      <c r="H48837" s="136"/>
      <c r="K48837" s="136"/>
      <c r="O48837" s="136"/>
      <c r="T48837" s="136"/>
      <c r="W48837" s="136"/>
      <c r="Z48837" s="136"/>
      <c r="AC48837" s="136"/>
    </row>
    <row r="48838" spans="2:29">
      <c r="B48838" s="136"/>
      <c r="E48838" s="136"/>
      <c r="H48838" s="136"/>
      <c r="K48838" s="136"/>
      <c r="O48838" s="136"/>
      <c r="T48838" s="136"/>
      <c r="W48838" s="136"/>
      <c r="Z48838" s="136"/>
      <c r="AC48838" s="136"/>
    </row>
    <row r="48839" spans="2:29">
      <c r="B48839" s="136"/>
      <c r="E48839" s="136"/>
      <c r="H48839" s="136"/>
      <c r="K48839" s="136"/>
      <c r="O48839" s="136"/>
      <c r="T48839" s="136"/>
      <c r="W48839" s="136"/>
      <c r="Z48839" s="136"/>
      <c r="AC48839" s="136"/>
    </row>
    <row r="48840" spans="2:29">
      <c r="B48840" s="136"/>
      <c r="E48840" s="136"/>
      <c r="H48840" s="136"/>
      <c r="K48840" s="136"/>
      <c r="O48840" s="136"/>
      <c r="T48840" s="136"/>
      <c r="W48840" s="136"/>
      <c r="Z48840" s="136"/>
      <c r="AC48840" s="136"/>
    </row>
    <row r="48841" spans="2:29">
      <c r="B48841" s="136"/>
      <c r="E48841" s="136"/>
      <c r="H48841" s="136"/>
      <c r="K48841" s="136"/>
      <c r="O48841" s="136"/>
      <c r="T48841" s="136"/>
      <c r="W48841" s="136"/>
      <c r="Z48841" s="136"/>
      <c r="AC48841" s="136"/>
    </row>
    <row r="48842" spans="2:29">
      <c r="B48842" s="136"/>
      <c r="E48842" s="136"/>
      <c r="H48842" s="136"/>
      <c r="K48842" s="136"/>
      <c r="O48842" s="136"/>
      <c r="T48842" s="136"/>
      <c r="W48842" s="136"/>
      <c r="Z48842" s="136"/>
      <c r="AC48842" s="136"/>
    </row>
    <row r="48843" spans="2:29">
      <c r="B48843" s="136"/>
      <c r="E48843" s="136"/>
      <c r="H48843" s="136"/>
      <c r="K48843" s="136"/>
      <c r="O48843" s="136"/>
      <c r="T48843" s="136"/>
      <c r="W48843" s="136"/>
      <c r="Z48843" s="136"/>
      <c r="AC48843" s="136"/>
    </row>
    <row r="48844" spans="2:29">
      <c r="B48844" s="136"/>
      <c r="E48844" s="136"/>
      <c r="H48844" s="136"/>
      <c r="K48844" s="136"/>
      <c r="O48844" s="136"/>
      <c r="T48844" s="136"/>
      <c r="W48844" s="136"/>
      <c r="Z48844" s="136"/>
      <c r="AC48844" s="136"/>
    </row>
    <row r="48845" spans="2:29">
      <c r="B48845" s="136"/>
      <c r="E48845" s="136"/>
      <c r="H48845" s="136"/>
      <c r="K48845" s="136"/>
      <c r="O48845" s="136"/>
      <c r="T48845" s="136"/>
      <c r="W48845" s="136"/>
      <c r="Z48845" s="136"/>
      <c r="AC48845" s="136"/>
    </row>
    <row r="48846" spans="2:29">
      <c r="B48846" s="136"/>
      <c r="E48846" s="136"/>
      <c r="H48846" s="136"/>
      <c r="K48846" s="136"/>
      <c r="O48846" s="136"/>
      <c r="T48846" s="136"/>
      <c r="W48846" s="136"/>
      <c r="Z48846" s="136"/>
      <c r="AC48846" s="136"/>
    </row>
    <row r="48847" spans="2:29">
      <c r="B48847" s="136"/>
      <c r="E48847" s="136"/>
      <c r="H48847" s="136"/>
      <c r="K48847" s="136"/>
      <c r="O48847" s="136"/>
      <c r="T48847" s="136"/>
      <c r="W48847" s="136"/>
      <c r="Z48847" s="136"/>
      <c r="AC48847" s="136"/>
    </row>
    <row r="48848" spans="2:29">
      <c r="B48848" s="136"/>
      <c r="E48848" s="136"/>
      <c r="H48848" s="136"/>
      <c r="K48848" s="136"/>
      <c r="O48848" s="136"/>
      <c r="T48848" s="136"/>
      <c r="W48848" s="136"/>
      <c r="Z48848" s="136"/>
      <c r="AC48848" s="136"/>
    </row>
    <row r="48849" spans="2:29">
      <c r="B48849" s="136"/>
      <c r="E48849" s="136"/>
      <c r="H48849" s="136"/>
      <c r="K48849" s="136"/>
      <c r="O48849" s="136"/>
      <c r="T48849" s="136"/>
      <c r="W48849" s="136"/>
      <c r="Z48849" s="136"/>
      <c r="AC48849" s="136"/>
    </row>
    <row r="48850" spans="2:29">
      <c r="B48850" s="136"/>
      <c r="E48850" s="136"/>
      <c r="H48850" s="136"/>
      <c r="K48850" s="136"/>
      <c r="O48850" s="136"/>
      <c r="T48850" s="136"/>
      <c r="W48850" s="136"/>
      <c r="Z48850" s="136"/>
      <c r="AC48850" s="136"/>
    </row>
    <row r="48851" spans="2:29">
      <c r="B48851" s="136"/>
      <c r="E48851" s="136"/>
      <c r="H48851" s="136"/>
      <c r="K48851" s="136"/>
      <c r="O48851" s="136"/>
      <c r="T48851" s="136"/>
      <c r="W48851" s="136"/>
      <c r="Z48851" s="136"/>
      <c r="AC48851" s="136"/>
    </row>
    <row r="48852" spans="2:29">
      <c r="B48852" s="136"/>
      <c r="E48852" s="136"/>
      <c r="H48852" s="136"/>
      <c r="K48852" s="136"/>
      <c r="O48852" s="136"/>
      <c r="T48852" s="136"/>
      <c r="W48852" s="136"/>
      <c r="Z48852" s="136"/>
      <c r="AC48852" s="136"/>
    </row>
    <row r="48853" spans="2:29">
      <c r="B48853" s="136"/>
      <c r="E48853" s="136"/>
      <c r="H48853" s="136"/>
      <c r="K48853" s="136"/>
      <c r="O48853" s="136"/>
      <c r="T48853" s="136"/>
      <c r="W48853" s="136"/>
      <c r="Z48853" s="136"/>
      <c r="AC48853" s="136"/>
    </row>
    <row r="48854" spans="2:29">
      <c r="B48854" s="136"/>
      <c r="E48854" s="136"/>
      <c r="H48854" s="136"/>
      <c r="K48854" s="136"/>
      <c r="O48854" s="136"/>
      <c r="T48854" s="136"/>
      <c r="W48854" s="136"/>
      <c r="Z48854" s="136"/>
      <c r="AC48854" s="136"/>
    </row>
    <row r="48855" spans="2:29">
      <c r="B48855" s="136"/>
      <c r="E48855" s="136"/>
      <c r="H48855" s="136"/>
      <c r="K48855" s="136"/>
      <c r="O48855" s="136"/>
      <c r="T48855" s="136"/>
      <c r="W48855" s="136"/>
      <c r="Z48855" s="136"/>
      <c r="AC48855" s="136"/>
    </row>
    <row r="48856" spans="2:29">
      <c r="B48856" s="136"/>
      <c r="E48856" s="136"/>
      <c r="H48856" s="136"/>
      <c r="K48856" s="136"/>
      <c r="O48856" s="136"/>
      <c r="T48856" s="136"/>
      <c r="W48856" s="136"/>
      <c r="Z48856" s="136"/>
      <c r="AC48856" s="136"/>
    </row>
    <row r="48857" spans="2:29">
      <c r="B48857" s="136"/>
      <c r="E48857" s="136"/>
      <c r="H48857" s="136"/>
      <c r="K48857" s="136"/>
      <c r="O48857" s="136"/>
      <c r="T48857" s="136"/>
      <c r="W48857" s="136"/>
      <c r="Z48857" s="136"/>
      <c r="AC48857" s="136"/>
    </row>
    <row r="48858" spans="2:29">
      <c r="B48858" s="136"/>
      <c r="E48858" s="136"/>
      <c r="H48858" s="136"/>
      <c r="K48858" s="136"/>
      <c r="O48858" s="136"/>
      <c r="T48858" s="136"/>
      <c r="W48858" s="136"/>
      <c r="Z48858" s="136"/>
      <c r="AC48858" s="136"/>
    </row>
    <row r="48859" spans="2:29">
      <c r="B48859" s="136"/>
      <c r="E48859" s="136"/>
      <c r="H48859" s="136"/>
      <c r="K48859" s="136"/>
      <c r="O48859" s="136"/>
      <c r="T48859" s="136"/>
      <c r="W48859" s="136"/>
      <c r="Z48859" s="136"/>
      <c r="AC48859" s="136"/>
    </row>
    <row r="48860" spans="2:29">
      <c r="B48860" s="136"/>
      <c r="E48860" s="136"/>
      <c r="H48860" s="136"/>
      <c r="K48860" s="136"/>
      <c r="O48860" s="136"/>
      <c r="T48860" s="136"/>
      <c r="W48860" s="136"/>
      <c r="Z48860" s="136"/>
      <c r="AC48860" s="136"/>
    </row>
    <row r="48861" spans="2:29">
      <c r="B48861" s="136"/>
      <c r="E48861" s="136"/>
      <c r="H48861" s="136"/>
      <c r="K48861" s="136"/>
      <c r="O48861" s="136"/>
      <c r="T48861" s="136"/>
      <c r="W48861" s="136"/>
      <c r="Z48861" s="136"/>
      <c r="AC48861" s="136"/>
    </row>
    <row r="48862" spans="2:29">
      <c r="B48862" s="136"/>
      <c r="E48862" s="136"/>
      <c r="H48862" s="136"/>
      <c r="K48862" s="136"/>
      <c r="O48862" s="136"/>
      <c r="T48862" s="136"/>
      <c r="W48862" s="136"/>
      <c r="Z48862" s="136"/>
      <c r="AC48862" s="136"/>
    </row>
    <row r="48863" spans="2:29">
      <c r="B48863" s="136"/>
      <c r="E48863" s="136"/>
      <c r="H48863" s="136"/>
      <c r="K48863" s="136"/>
      <c r="O48863" s="136"/>
      <c r="T48863" s="136"/>
      <c r="W48863" s="136"/>
      <c r="Z48863" s="136"/>
      <c r="AC48863" s="136"/>
    </row>
    <row r="48864" spans="2:29">
      <c r="B48864" s="136"/>
      <c r="E48864" s="136"/>
      <c r="H48864" s="136"/>
      <c r="K48864" s="136"/>
      <c r="O48864" s="136"/>
      <c r="T48864" s="136"/>
      <c r="W48864" s="136"/>
      <c r="Z48864" s="136"/>
      <c r="AC48864" s="136"/>
    </row>
    <row r="48865" spans="2:29">
      <c r="B48865" s="136"/>
      <c r="E48865" s="136"/>
      <c r="H48865" s="136"/>
      <c r="K48865" s="136"/>
      <c r="O48865" s="136"/>
      <c r="T48865" s="136"/>
      <c r="W48865" s="136"/>
      <c r="Z48865" s="136"/>
      <c r="AC48865" s="136"/>
    </row>
    <row r="48866" spans="2:29">
      <c r="B48866" s="136"/>
      <c r="E48866" s="136"/>
      <c r="H48866" s="136"/>
      <c r="K48866" s="136"/>
      <c r="O48866" s="136"/>
      <c r="T48866" s="136"/>
      <c r="W48866" s="136"/>
      <c r="Z48866" s="136"/>
      <c r="AC48866" s="136"/>
    </row>
    <row r="48867" spans="2:29">
      <c r="B48867" s="136"/>
      <c r="E48867" s="136"/>
      <c r="H48867" s="136"/>
      <c r="K48867" s="136"/>
      <c r="O48867" s="136"/>
      <c r="T48867" s="136"/>
      <c r="W48867" s="136"/>
      <c r="Z48867" s="136"/>
      <c r="AC48867" s="136"/>
    </row>
    <row r="48868" spans="2:29">
      <c r="B48868" s="136"/>
      <c r="E48868" s="136"/>
      <c r="H48868" s="136"/>
      <c r="K48868" s="136"/>
      <c r="O48868" s="136"/>
      <c r="T48868" s="136"/>
      <c r="W48868" s="136"/>
      <c r="Z48868" s="136"/>
      <c r="AC48868" s="136"/>
    </row>
    <row r="48869" spans="2:29">
      <c r="B48869" s="136"/>
      <c r="E48869" s="136"/>
      <c r="H48869" s="136"/>
      <c r="K48869" s="136"/>
      <c r="O48869" s="136"/>
      <c r="T48869" s="136"/>
      <c r="W48869" s="136"/>
      <c r="Z48869" s="136"/>
      <c r="AC48869" s="136"/>
    </row>
    <row r="48870" spans="2:29">
      <c r="B48870" s="136"/>
      <c r="E48870" s="136"/>
      <c r="H48870" s="136"/>
      <c r="K48870" s="136"/>
      <c r="O48870" s="136"/>
      <c r="T48870" s="136"/>
      <c r="W48870" s="136"/>
      <c r="Z48870" s="136"/>
      <c r="AC48870" s="136"/>
    </row>
    <row r="48871" spans="2:29">
      <c r="B48871" s="136"/>
      <c r="E48871" s="136"/>
      <c r="H48871" s="136"/>
      <c r="K48871" s="136"/>
      <c r="O48871" s="136"/>
      <c r="T48871" s="136"/>
      <c r="W48871" s="136"/>
      <c r="Z48871" s="136"/>
      <c r="AC48871" s="136"/>
    </row>
    <row r="48872" spans="2:29">
      <c r="B48872" s="136"/>
      <c r="E48872" s="136"/>
      <c r="H48872" s="136"/>
      <c r="K48872" s="136"/>
      <c r="O48872" s="136"/>
      <c r="T48872" s="136"/>
      <c r="W48872" s="136"/>
      <c r="Z48872" s="136"/>
      <c r="AC48872" s="136"/>
    </row>
    <row r="48873" spans="2:29">
      <c r="B48873" s="136"/>
      <c r="E48873" s="136"/>
      <c r="H48873" s="136"/>
      <c r="K48873" s="136"/>
      <c r="O48873" s="136"/>
      <c r="T48873" s="136"/>
      <c r="W48873" s="136"/>
      <c r="Z48873" s="136"/>
      <c r="AC48873" s="136"/>
    </row>
    <row r="48874" spans="2:29">
      <c r="B48874" s="136"/>
      <c r="E48874" s="136"/>
      <c r="H48874" s="136"/>
      <c r="K48874" s="136"/>
      <c r="O48874" s="136"/>
      <c r="T48874" s="136"/>
      <c r="W48874" s="136"/>
      <c r="Z48874" s="136"/>
      <c r="AC48874" s="136"/>
    </row>
    <row r="48875" spans="2:29">
      <c r="B48875" s="136"/>
      <c r="E48875" s="136"/>
      <c r="H48875" s="136"/>
      <c r="K48875" s="136"/>
      <c r="O48875" s="136"/>
      <c r="T48875" s="136"/>
      <c r="W48875" s="136"/>
      <c r="Z48875" s="136"/>
      <c r="AC48875" s="136"/>
    </row>
    <row r="48876" spans="2:29">
      <c r="B48876" s="136"/>
      <c r="E48876" s="136"/>
      <c r="H48876" s="136"/>
      <c r="K48876" s="136"/>
      <c r="O48876" s="136"/>
      <c r="T48876" s="136"/>
      <c r="W48876" s="136"/>
      <c r="Z48876" s="136"/>
      <c r="AC48876" s="136"/>
    </row>
    <row r="48877" spans="2:29">
      <c r="B48877" s="136"/>
      <c r="E48877" s="136"/>
      <c r="H48877" s="136"/>
      <c r="K48877" s="136"/>
      <c r="O48877" s="136"/>
      <c r="T48877" s="136"/>
      <c r="W48877" s="136"/>
      <c r="Z48877" s="136"/>
      <c r="AC48877" s="136"/>
    </row>
    <row r="48878" spans="2:29">
      <c r="B48878" s="136"/>
      <c r="E48878" s="136"/>
      <c r="H48878" s="136"/>
      <c r="K48878" s="136"/>
      <c r="O48878" s="136"/>
      <c r="T48878" s="136"/>
      <c r="W48878" s="136"/>
      <c r="Z48878" s="136"/>
      <c r="AC48878" s="136"/>
    </row>
    <row r="48879" spans="2:29">
      <c r="B48879" s="136"/>
      <c r="E48879" s="136"/>
      <c r="H48879" s="136"/>
      <c r="K48879" s="136"/>
      <c r="O48879" s="136"/>
      <c r="T48879" s="136"/>
      <c r="W48879" s="136"/>
      <c r="Z48879" s="136"/>
      <c r="AC48879" s="136"/>
    </row>
    <row r="48880" spans="2:29">
      <c r="B48880" s="136"/>
      <c r="E48880" s="136"/>
      <c r="H48880" s="136"/>
      <c r="K48880" s="136"/>
      <c r="O48880" s="136"/>
      <c r="T48880" s="136"/>
      <c r="W48880" s="136"/>
      <c r="Z48880" s="136"/>
      <c r="AC48880" s="136"/>
    </row>
    <row r="48881" spans="2:29">
      <c r="B48881" s="136"/>
      <c r="E48881" s="136"/>
      <c r="H48881" s="136"/>
      <c r="K48881" s="136"/>
      <c r="O48881" s="136"/>
      <c r="T48881" s="136"/>
      <c r="W48881" s="136"/>
      <c r="Z48881" s="136"/>
      <c r="AC48881" s="136"/>
    </row>
    <row r="48882" spans="2:29">
      <c r="B48882" s="136"/>
      <c r="E48882" s="136"/>
      <c r="H48882" s="136"/>
      <c r="K48882" s="136"/>
      <c r="O48882" s="136"/>
      <c r="T48882" s="136"/>
      <c r="W48882" s="136"/>
      <c r="Z48882" s="136"/>
      <c r="AC48882" s="136"/>
    </row>
    <row r="48883" spans="2:29">
      <c r="B48883" s="136"/>
      <c r="E48883" s="136"/>
      <c r="H48883" s="136"/>
      <c r="K48883" s="136"/>
      <c r="O48883" s="136"/>
      <c r="T48883" s="136"/>
      <c r="W48883" s="136"/>
      <c r="Z48883" s="136"/>
      <c r="AC48883" s="136"/>
    </row>
    <row r="48884" spans="2:29">
      <c r="B48884" s="136"/>
      <c r="E48884" s="136"/>
      <c r="H48884" s="136"/>
      <c r="K48884" s="136"/>
      <c r="O48884" s="136"/>
      <c r="T48884" s="136"/>
      <c r="W48884" s="136"/>
      <c r="Z48884" s="136"/>
      <c r="AC48884" s="136"/>
    </row>
    <row r="48885" spans="2:29">
      <c r="B48885" s="136"/>
      <c r="E48885" s="136"/>
      <c r="H48885" s="136"/>
      <c r="K48885" s="136"/>
      <c r="O48885" s="136"/>
      <c r="T48885" s="136"/>
      <c r="W48885" s="136"/>
      <c r="Z48885" s="136"/>
      <c r="AC48885" s="136"/>
    </row>
    <row r="48886" spans="2:29">
      <c r="B48886" s="136"/>
      <c r="E48886" s="136"/>
      <c r="H48886" s="136"/>
      <c r="K48886" s="136"/>
      <c r="O48886" s="136"/>
      <c r="T48886" s="136"/>
      <c r="W48886" s="136"/>
      <c r="Z48886" s="136"/>
      <c r="AC48886" s="136"/>
    </row>
    <row r="48887" spans="2:29">
      <c r="B48887" s="136"/>
      <c r="E48887" s="136"/>
      <c r="H48887" s="136"/>
      <c r="K48887" s="136"/>
      <c r="O48887" s="136"/>
      <c r="T48887" s="136"/>
      <c r="W48887" s="136"/>
      <c r="Z48887" s="136"/>
      <c r="AC48887" s="136"/>
    </row>
    <row r="48888" spans="2:29">
      <c r="B48888" s="136"/>
      <c r="E48888" s="136"/>
      <c r="H48888" s="136"/>
      <c r="K48888" s="136"/>
      <c r="O48888" s="136"/>
      <c r="T48888" s="136"/>
      <c r="W48888" s="136"/>
      <c r="Z48888" s="136"/>
      <c r="AC48888" s="136"/>
    </row>
    <row r="48889" spans="2:29">
      <c r="B48889" s="136"/>
      <c r="E48889" s="136"/>
      <c r="H48889" s="136"/>
      <c r="K48889" s="136"/>
      <c r="O48889" s="136"/>
      <c r="T48889" s="136"/>
      <c r="W48889" s="136"/>
      <c r="Z48889" s="136"/>
      <c r="AC48889" s="136"/>
    </row>
    <row r="48890" spans="2:29">
      <c r="B48890" s="136"/>
      <c r="E48890" s="136"/>
      <c r="H48890" s="136"/>
      <c r="K48890" s="136"/>
      <c r="O48890" s="136"/>
      <c r="T48890" s="136"/>
      <c r="W48890" s="136"/>
      <c r="Z48890" s="136"/>
      <c r="AC48890" s="136"/>
    </row>
    <row r="48891" spans="2:29">
      <c r="B48891" s="136"/>
      <c r="E48891" s="136"/>
      <c r="H48891" s="136"/>
      <c r="K48891" s="136"/>
      <c r="O48891" s="136"/>
      <c r="T48891" s="136"/>
      <c r="W48891" s="136"/>
      <c r="Z48891" s="136"/>
      <c r="AC48891" s="136"/>
    </row>
    <row r="48892" spans="2:29">
      <c r="B48892" s="136"/>
      <c r="E48892" s="136"/>
      <c r="H48892" s="136"/>
      <c r="K48892" s="136"/>
      <c r="O48892" s="136"/>
      <c r="T48892" s="136"/>
      <c r="W48892" s="136"/>
      <c r="Z48892" s="136"/>
      <c r="AC48892" s="136"/>
    </row>
    <row r="48893" spans="2:29">
      <c r="B48893" s="136"/>
      <c r="E48893" s="136"/>
      <c r="H48893" s="136"/>
      <c r="K48893" s="136"/>
      <c r="O48893" s="136"/>
      <c r="T48893" s="136"/>
      <c r="W48893" s="136"/>
      <c r="Z48893" s="136"/>
      <c r="AC48893" s="136"/>
    </row>
    <row r="48894" spans="2:29">
      <c r="B48894" s="136"/>
      <c r="E48894" s="136"/>
      <c r="H48894" s="136"/>
      <c r="K48894" s="136"/>
      <c r="O48894" s="136"/>
      <c r="T48894" s="136"/>
      <c r="W48894" s="136"/>
      <c r="Z48894" s="136"/>
      <c r="AC48894" s="136"/>
    </row>
    <row r="48895" spans="2:29">
      <c r="B48895" s="136"/>
      <c r="E48895" s="136"/>
      <c r="H48895" s="136"/>
      <c r="K48895" s="136"/>
      <c r="O48895" s="136"/>
      <c r="T48895" s="136"/>
      <c r="W48895" s="136"/>
      <c r="Z48895" s="136"/>
      <c r="AC48895" s="136"/>
    </row>
    <row r="48896" spans="2:29">
      <c r="B48896" s="136"/>
      <c r="E48896" s="136"/>
      <c r="H48896" s="136"/>
      <c r="K48896" s="136"/>
      <c r="O48896" s="136"/>
      <c r="T48896" s="136"/>
      <c r="W48896" s="136"/>
      <c r="Z48896" s="136"/>
      <c r="AC48896" s="136"/>
    </row>
    <row r="48897" spans="2:29">
      <c r="B48897" s="136"/>
      <c r="E48897" s="136"/>
      <c r="H48897" s="136"/>
      <c r="K48897" s="136"/>
      <c r="O48897" s="136"/>
      <c r="T48897" s="136"/>
      <c r="W48897" s="136"/>
      <c r="Z48897" s="136"/>
      <c r="AC48897" s="136"/>
    </row>
    <row r="48898" spans="2:29">
      <c r="B48898" s="136"/>
      <c r="E48898" s="136"/>
      <c r="H48898" s="136"/>
      <c r="K48898" s="136"/>
      <c r="O48898" s="136"/>
      <c r="T48898" s="136"/>
      <c r="W48898" s="136"/>
      <c r="Z48898" s="136"/>
      <c r="AC48898" s="136"/>
    </row>
    <row r="48899" spans="2:29">
      <c r="B48899" s="136"/>
      <c r="E48899" s="136"/>
      <c r="H48899" s="136"/>
      <c r="K48899" s="136"/>
      <c r="O48899" s="136"/>
      <c r="T48899" s="136"/>
      <c r="W48899" s="136"/>
      <c r="Z48899" s="136"/>
      <c r="AC48899" s="136"/>
    </row>
    <row r="48900" spans="2:29">
      <c r="B48900" s="136"/>
      <c r="E48900" s="136"/>
      <c r="H48900" s="136"/>
      <c r="K48900" s="136"/>
      <c r="O48900" s="136"/>
      <c r="T48900" s="136"/>
      <c r="W48900" s="136"/>
      <c r="Z48900" s="136"/>
      <c r="AC48900" s="136"/>
    </row>
    <row r="48901" spans="2:29">
      <c r="B48901" s="136"/>
      <c r="E48901" s="136"/>
      <c r="H48901" s="136"/>
      <c r="K48901" s="136"/>
      <c r="O48901" s="136"/>
      <c r="T48901" s="136"/>
      <c r="W48901" s="136"/>
      <c r="Z48901" s="136"/>
      <c r="AC48901" s="136"/>
    </row>
    <row r="48902" spans="2:29">
      <c r="B48902" s="136"/>
      <c r="E48902" s="136"/>
      <c r="H48902" s="136"/>
      <c r="K48902" s="136"/>
      <c r="O48902" s="136"/>
      <c r="T48902" s="136"/>
      <c r="W48902" s="136"/>
      <c r="Z48902" s="136"/>
      <c r="AC48902" s="136"/>
    </row>
    <row r="48903" spans="2:29">
      <c r="B48903" s="136"/>
      <c r="E48903" s="136"/>
      <c r="H48903" s="136"/>
      <c r="K48903" s="136"/>
      <c r="O48903" s="136"/>
      <c r="T48903" s="136"/>
      <c r="W48903" s="136"/>
      <c r="Z48903" s="136"/>
      <c r="AC48903" s="136"/>
    </row>
    <row r="48904" spans="2:29">
      <c r="B48904" s="136"/>
      <c r="E48904" s="136"/>
      <c r="H48904" s="136"/>
      <c r="K48904" s="136"/>
      <c r="O48904" s="136"/>
      <c r="T48904" s="136"/>
      <c r="W48904" s="136"/>
      <c r="Z48904" s="136"/>
      <c r="AC48904" s="136"/>
    </row>
    <row r="48905" spans="2:29">
      <c r="B48905" s="136"/>
      <c r="E48905" s="136"/>
      <c r="H48905" s="136"/>
      <c r="K48905" s="136"/>
      <c r="O48905" s="136"/>
      <c r="T48905" s="136"/>
      <c r="W48905" s="136"/>
      <c r="Z48905" s="136"/>
      <c r="AC48905" s="136"/>
    </row>
    <row r="48906" spans="2:29">
      <c r="B48906" s="136"/>
      <c r="E48906" s="136"/>
      <c r="H48906" s="136"/>
      <c r="K48906" s="136"/>
      <c r="O48906" s="136"/>
      <c r="T48906" s="136"/>
      <c r="W48906" s="136"/>
      <c r="Z48906" s="136"/>
      <c r="AC48906" s="136"/>
    </row>
    <row r="48907" spans="2:29">
      <c r="B48907" s="136"/>
      <c r="E48907" s="136"/>
      <c r="H48907" s="136"/>
      <c r="K48907" s="136"/>
      <c r="O48907" s="136"/>
      <c r="T48907" s="136"/>
      <c r="W48907" s="136"/>
      <c r="Z48907" s="136"/>
      <c r="AC48907" s="136"/>
    </row>
    <row r="48908" spans="2:29">
      <c r="B48908" s="136"/>
      <c r="E48908" s="136"/>
      <c r="H48908" s="136"/>
      <c r="K48908" s="136"/>
      <c r="O48908" s="136"/>
      <c r="T48908" s="136"/>
      <c r="W48908" s="136"/>
      <c r="Z48908" s="136"/>
      <c r="AC48908" s="136"/>
    </row>
    <row r="48909" spans="2:29">
      <c r="B48909" s="136"/>
      <c r="E48909" s="136"/>
      <c r="H48909" s="136"/>
      <c r="K48909" s="136"/>
      <c r="O48909" s="136"/>
      <c r="T48909" s="136"/>
      <c r="W48909" s="136"/>
      <c r="Z48909" s="136"/>
      <c r="AC48909" s="136"/>
    </row>
    <row r="48910" spans="2:29">
      <c r="B48910" s="136"/>
      <c r="E48910" s="136"/>
      <c r="H48910" s="136"/>
      <c r="K48910" s="136"/>
      <c r="O48910" s="136"/>
      <c r="T48910" s="136"/>
      <c r="W48910" s="136"/>
      <c r="Z48910" s="136"/>
      <c r="AC48910" s="136"/>
    </row>
    <row r="48911" spans="2:29">
      <c r="B48911" s="136"/>
      <c r="E48911" s="136"/>
      <c r="H48911" s="136"/>
      <c r="K48911" s="136"/>
      <c r="O48911" s="136"/>
      <c r="T48911" s="136"/>
      <c r="W48911" s="136"/>
      <c r="Z48911" s="136"/>
      <c r="AC48911" s="136"/>
    </row>
    <row r="48912" spans="2:29">
      <c r="B48912" s="136"/>
      <c r="E48912" s="136"/>
      <c r="H48912" s="136"/>
      <c r="K48912" s="136"/>
      <c r="O48912" s="136"/>
      <c r="T48912" s="136"/>
      <c r="W48912" s="136"/>
      <c r="Z48912" s="136"/>
      <c r="AC48912" s="136"/>
    </row>
    <row r="48913" spans="2:29">
      <c r="B48913" s="136"/>
      <c r="E48913" s="136"/>
      <c r="H48913" s="136"/>
      <c r="K48913" s="136"/>
      <c r="O48913" s="136"/>
      <c r="T48913" s="136"/>
      <c r="W48913" s="136"/>
      <c r="Z48913" s="136"/>
      <c r="AC48913" s="136"/>
    </row>
    <row r="48914" spans="2:29">
      <c r="B48914" s="136"/>
      <c r="E48914" s="136"/>
      <c r="H48914" s="136"/>
      <c r="K48914" s="136"/>
      <c r="O48914" s="136"/>
      <c r="T48914" s="136"/>
      <c r="W48914" s="136"/>
      <c r="Z48914" s="136"/>
      <c r="AC48914" s="136"/>
    </row>
    <row r="48915" spans="2:29">
      <c r="B48915" s="136"/>
      <c r="E48915" s="136"/>
      <c r="H48915" s="136"/>
      <c r="K48915" s="136"/>
      <c r="O48915" s="136"/>
      <c r="T48915" s="136"/>
      <c r="W48915" s="136"/>
      <c r="Z48915" s="136"/>
      <c r="AC48915" s="136"/>
    </row>
    <row r="48916" spans="2:29">
      <c r="B48916" s="136"/>
      <c r="E48916" s="136"/>
      <c r="H48916" s="136"/>
      <c r="K48916" s="136"/>
      <c r="O48916" s="136"/>
      <c r="T48916" s="136"/>
      <c r="W48916" s="136"/>
      <c r="Z48916" s="136"/>
      <c r="AC48916" s="136"/>
    </row>
    <row r="48917" spans="2:29">
      <c r="B48917" s="136"/>
      <c r="E48917" s="136"/>
      <c r="H48917" s="136"/>
      <c r="K48917" s="136"/>
      <c r="O48917" s="136"/>
      <c r="T48917" s="136"/>
      <c r="W48917" s="136"/>
      <c r="Z48917" s="136"/>
      <c r="AC48917" s="136"/>
    </row>
    <row r="48918" spans="2:29">
      <c r="B48918" s="136"/>
      <c r="E48918" s="136"/>
      <c r="H48918" s="136"/>
      <c r="K48918" s="136"/>
      <c r="O48918" s="136"/>
      <c r="T48918" s="136"/>
      <c r="W48918" s="136"/>
      <c r="Z48918" s="136"/>
      <c r="AC48918" s="136"/>
    </row>
    <row r="48919" spans="2:29">
      <c r="B48919" s="136"/>
      <c r="E48919" s="136"/>
      <c r="H48919" s="136"/>
      <c r="K48919" s="136"/>
      <c r="O48919" s="136"/>
      <c r="T48919" s="136"/>
      <c r="W48919" s="136"/>
      <c r="Z48919" s="136"/>
      <c r="AC48919" s="136"/>
    </row>
    <row r="48920" spans="2:29">
      <c r="B48920" s="136"/>
      <c r="E48920" s="136"/>
      <c r="H48920" s="136"/>
      <c r="K48920" s="136"/>
      <c r="O48920" s="136"/>
      <c r="T48920" s="136"/>
      <c r="W48920" s="136"/>
      <c r="Z48920" s="136"/>
      <c r="AC48920" s="136"/>
    </row>
    <row r="48921" spans="2:29">
      <c r="B48921" s="136"/>
      <c r="E48921" s="136"/>
      <c r="H48921" s="136"/>
      <c r="K48921" s="136"/>
      <c r="O48921" s="136"/>
      <c r="T48921" s="136"/>
      <c r="W48921" s="136"/>
      <c r="Z48921" s="136"/>
      <c r="AC48921" s="136"/>
    </row>
    <row r="48922" spans="2:29">
      <c r="B48922" s="136"/>
      <c r="E48922" s="136"/>
      <c r="H48922" s="136"/>
      <c r="K48922" s="136"/>
      <c r="O48922" s="136"/>
      <c r="T48922" s="136"/>
      <c r="W48922" s="136"/>
      <c r="Z48922" s="136"/>
      <c r="AC48922" s="136"/>
    </row>
    <row r="48923" spans="2:29">
      <c r="B48923" s="136"/>
      <c r="E48923" s="136"/>
      <c r="H48923" s="136"/>
      <c r="K48923" s="136"/>
      <c r="O48923" s="136"/>
      <c r="T48923" s="136"/>
      <c r="W48923" s="136"/>
      <c r="Z48923" s="136"/>
      <c r="AC48923" s="136"/>
    </row>
    <row r="48924" spans="2:29">
      <c r="B48924" s="136"/>
      <c r="E48924" s="136"/>
      <c r="H48924" s="136"/>
      <c r="K48924" s="136"/>
      <c r="O48924" s="136"/>
      <c r="T48924" s="136"/>
      <c r="W48924" s="136"/>
      <c r="Z48924" s="136"/>
      <c r="AC48924" s="136"/>
    </row>
    <row r="48925" spans="2:29">
      <c r="B48925" s="136"/>
      <c r="E48925" s="136"/>
      <c r="H48925" s="136"/>
      <c r="K48925" s="136"/>
      <c r="O48925" s="136"/>
      <c r="T48925" s="136"/>
      <c r="W48925" s="136"/>
      <c r="Z48925" s="136"/>
      <c r="AC48925" s="136"/>
    </row>
    <row r="48926" spans="2:29">
      <c r="B48926" s="136"/>
      <c r="E48926" s="136"/>
      <c r="H48926" s="136"/>
      <c r="K48926" s="136"/>
      <c r="O48926" s="136"/>
      <c r="T48926" s="136"/>
      <c r="W48926" s="136"/>
      <c r="Z48926" s="136"/>
      <c r="AC48926" s="136"/>
    </row>
    <row r="48927" spans="2:29">
      <c r="B48927" s="136"/>
      <c r="E48927" s="136"/>
      <c r="H48927" s="136"/>
      <c r="K48927" s="136"/>
      <c r="O48927" s="136"/>
      <c r="T48927" s="136"/>
      <c r="W48927" s="136"/>
      <c r="Z48927" s="136"/>
      <c r="AC48927" s="136"/>
    </row>
    <row r="48928" spans="2:29">
      <c r="B48928" s="136"/>
      <c r="E48928" s="136"/>
      <c r="H48928" s="136"/>
      <c r="K48928" s="136"/>
      <c r="O48928" s="136"/>
      <c r="T48928" s="136"/>
      <c r="W48928" s="136"/>
      <c r="Z48928" s="136"/>
      <c r="AC48928" s="136"/>
    </row>
    <row r="48929" spans="2:29">
      <c r="B48929" s="136"/>
      <c r="E48929" s="136"/>
      <c r="H48929" s="136"/>
      <c r="K48929" s="136"/>
      <c r="O48929" s="136"/>
      <c r="T48929" s="136"/>
      <c r="W48929" s="136"/>
      <c r="Z48929" s="136"/>
      <c r="AC48929" s="136"/>
    </row>
    <row r="48930" spans="2:29">
      <c r="B48930" s="136"/>
      <c r="E48930" s="136"/>
      <c r="H48930" s="136"/>
      <c r="K48930" s="136"/>
      <c r="O48930" s="136"/>
      <c r="T48930" s="136"/>
      <c r="W48930" s="136"/>
      <c r="Z48930" s="136"/>
      <c r="AC48930" s="136"/>
    </row>
    <row r="48931" spans="2:29">
      <c r="B48931" s="136"/>
      <c r="E48931" s="136"/>
      <c r="H48931" s="136"/>
      <c r="K48931" s="136"/>
      <c r="O48931" s="136"/>
      <c r="T48931" s="136"/>
      <c r="W48931" s="136"/>
      <c r="Z48931" s="136"/>
      <c r="AC48931" s="136"/>
    </row>
    <row r="48932" spans="2:29">
      <c r="B48932" s="136"/>
      <c r="E48932" s="136"/>
      <c r="H48932" s="136"/>
      <c r="K48932" s="136"/>
      <c r="O48932" s="136"/>
      <c r="T48932" s="136"/>
      <c r="W48932" s="136"/>
      <c r="Z48932" s="136"/>
      <c r="AC48932" s="136"/>
    </row>
    <row r="48933" spans="2:29">
      <c r="B48933" s="136"/>
      <c r="E48933" s="136"/>
      <c r="H48933" s="136"/>
      <c r="K48933" s="136"/>
      <c r="O48933" s="136"/>
      <c r="T48933" s="136"/>
      <c r="W48933" s="136"/>
      <c r="Z48933" s="136"/>
      <c r="AC48933" s="136"/>
    </row>
    <row r="48934" spans="2:29">
      <c r="B48934" s="136"/>
      <c r="E48934" s="136"/>
      <c r="H48934" s="136"/>
      <c r="K48934" s="136"/>
      <c r="O48934" s="136"/>
      <c r="T48934" s="136"/>
      <c r="W48934" s="136"/>
      <c r="Z48934" s="136"/>
      <c r="AC48934" s="136"/>
    </row>
    <row r="48935" spans="2:29">
      <c r="B48935" s="136"/>
      <c r="E48935" s="136"/>
      <c r="H48935" s="136"/>
      <c r="K48935" s="136"/>
      <c r="O48935" s="136"/>
      <c r="T48935" s="136"/>
      <c r="W48935" s="136"/>
      <c r="Z48935" s="136"/>
      <c r="AC48935" s="136"/>
    </row>
    <row r="48936" spans="2:29">
      <c r="B48936" s="136"/>
      <c r="E48936" s="136"/>
      <c r="H48936" s="136"/>
      <c r="K48936" s="136"/>
      <c r="O48936" s="136"/>
      <c r="T48936" s="136"/>
      <c r="W48936" s="136"/>
      <c r="Z48936" s="136"/>
      <c r="AC48936" s="136"/>
    </row>
    <row r="48937" spans="2:29">
      <c r="B48937" s="136"/>
      <c r="E48937" s="136"/>
      <c r="H48937" s="136"/>
      <c r="K48937" s="136"/>
      <c r="O48937" s="136"/>
      <c r="T48937" s="136"/>
      <c r="W48937" s="136"/>
      <c r="Z48937" s="136"/>
      <c r="AC48937" s="136"/>
    </row>
    <row r="48938" spans="2:29">
      <c r="B48938" s="136"/>
      <c r="E48938" s="136"/>
      <c r="H48938" s="136"/>
      <c r="K48938" s="136"/>
      <c r="O48938" s="136"/>
      <c r="T48938" s="136"/>
      <c r="W48938" s="136"/>
      <c r="Z48938" s="136"/>
      <c r="AC48938" s="136"/>
    </row>
    <row r="48939" spans="2:29">
      <c r="B48939" s="136"/>
      <c r="E48939" s="136"/>
      <c r="H48939" s="136"/>
      <c r="K48939" s="136"/>
      <c r="O48939" s="136"/>
      <c r="T48939" s="136"/>
      <c r="W48939" s="136"/>
      <c r="Z48939" s="136"/>
      <c r="AC48939" s="136"/>
    </row>
    <row r="48940" spans="2:29">
      <c r="B48940" s="136"/>
      <c r="E48940" s="136"/>
      <c r="H48940" s="136"/>
      <c r="K48940" s="136"/>
      <c r="O48940" s="136"/>
      <c r="T48940" s="136"/>
      <c r="W48940" s="136"/>
      <c r="Z48940" s="136"/>
      <c r="AC48940" s="136"/>
    </row>
    <row r="48941" spans="2:29">
      <c r="B48941" s="136"/>
      <c r="E48941" s="136"/>
      <c r="H48941" s="136"/>
      <c r="K48941" s="136"/>
      <c r="O48941" s="136"/>
      <c r="T48941" s="136"/>
      <c r="W48941" s="136"/>
      <c r="Z48941" s="136"/>
      <c r="AC48941" s="136"/>
    </row>
    <row r="48942" spans="2:29">
      <c r="B48942" s="136"/>
      <c r="E48942" s="136"/>
      <c r="H48942" s="136"/>
      <c r="K48942" s="136"/>
      <c r="O48942" s="136"/>
      <c r="T48942" s="136"/>
      <c r="W48942" s="136"/>
      <c r="Z48942" s="136"/>
      <c r="AC48942" s="136"/>
    </row>
    <row r="48943" spans="2:29">
      <c r="B48943" s="136"/>
      <c r="E48943" s="136"/>
      <c r="H48943" s="136"/>
      <c r="K48943" s="136"/>
      <c r="O48943" s="136"/>
      <c r="T48943" s="136"/>
      <c r="W48943" s="136"/>
      <c r="Z48943" s="136"/>
      <c r="AC48943" s="136"/>
    </row>
    <row r="48944" spans="2:29">
      <c r="B48944" s="136"/>
      <c r="E48944" s="136"/>
      <c r="H48944" s="136"/>
      <c r="K48944" s="136"/>
      <c r="O48944" s="136"/>
      <c r="T48944" s="136"/>
      <c r="W48944" s="136"/>
      <c r="Z48944" s="136"/>
      <c r="AC48944" s="136"/>
    </row>
    <row r="48945" spans="2:29">
      <c r="B48945" s="136"/>
      <c r="E48945" s="136"/>
      <c r="H48945" s="136"/>
      <c r="K48945" s="136"/>
      <c r="O48945" s="136"/>
      <c r="T48945" s="136"/>
      <c r="W48945" s="136"/>
      <c r="Z48945" s="136"/>
      <c r="AC48945" s="136"/>
    </row>
    <row r="48946" spans="2:29">
      <c r="B48946" s="136"/>
      <c r="E48946" s="136"/>
      <c r="H48946" s="136"/>
      <c r="K48946" s="136"/>
      <c r="O48946" s="136"/>
      <c r="T48946" s="136"/>
      <c r="W48946" s="136"/>
      <c r="Z48946" s="136"/>
      <c r="AC48946" s="136"/>
    </row>
    <row r="48947" spans="2:29">
      <c r="B48947" s="136"/>
      <c r="E48947" s="136"/>
      <c r="H48947" s="136"/>
      <c r="K48947" s="136"/>
      <c r="O48947" s="136"/>
      <c r="T48947" s="136"/>
      <c r="W48947" s="136"/>
      <c r="Z48947" s="136"/>
      <c r="AC48947" s="136"/>
    </row>
    <row r="48948" spans="2:29">
      <c r="B48948" s="136"/>
      <c r="E48948" s="136"/>
      <c r="H48948" s="136"/>
      <c r="K48948" s="136"/>
      <c r="O48948" s="136"/>
      <c r="T48948" s="136"/>
      <c r="W48948" s="136"/>
      <c r="Z48948" s="136"/>
      <c r="AC48948" s="136"/>
    </row>
    <row r="48949" spans="2:29">
      <c r="B48949" s="136"/>
      <c r="E48949" s="136"/>
      <c r="H48949" s="136"/>
      <c r="K48949" s="136"/>
      <c r="O48949" s="136"/>
      <c r="T48949" s="136"/>
      <c r="W48949" s="136"/>
      <c r="Z48949" s="136"/>
      <c r="AC48949" s="136"/>
    </row>
    <row r="48950" spans="2:29">
      <c r="B48950" s="136"/>
      <c r="E48950" s="136"/>
      <c r="H48950" s="136"/>
      <c r="K48950" s="136"/>
      <c r="O48950" s="136"/>
      <c r="T48950" s="136"/>
      <c r="W48950" s="136"/>
      <c r="Z48950" s="136"/>
      <c r="AC48950" s="136"/>
    </row>
    <row r="48951" spans="2:29">
      <c r="B48951" s="136"/>
      <c r="E48951" s="136"/>
      <c r="H48951" s="136"/>
      <c r="K48951" s="136"/>
      <c r="O48951" s="136"/>
      <c r="T48951" s="136"/>
      <c r="W48951" s="136"/>
      <c r="Z48951" s="136"/>
      <c r="AC48951" s="136"/>
    </row>
    <row r="48952" spans="2:29">
      <c r="B48952" s="136"/>
      <c r="E48952" s="136"/>
      <c r="H48952" s="136"/>
      <c r="K48952" s="136"/>
      <c r="O48952" s="136"/>
      <c r="T48952" s="136"/>
      <c r="W48952" s="136"/>
      <c r="Z48952" s="136"/>
      <c r="AC48952" s="136"/>
    </row>
    <row r="48953" spans="2:29">
      <c r="B48953" s="136"/>
      <c r="E48953" s="136"/>
      <c r="H48953" s="136"/>
      <c r="K48953" s="136"/>
      <c r="O48953" s="136"/>
      <c r="T48953" s="136"/>
      <c r="W48953" s="136"/>
      <c r="Z48953" s="136"/>
      <c r="AC48953" s="136"/>
    </row>
    <row r="48954" spans="2:29">
      <c r="B48954" s="136"/>
      <c r="E48954" s="136"/>
      <c r="H48954" s="136"/>
      <c r="K48954" s="136"/>
      <c r="O48954" s="136"/>
      <c r="T48954" s="136"/>
      <c r="W48954" s="136"/>
      <c r="Z48954" s="136"/>
      <c r="AC48954" s="136"/>
    </row>
    <row r="48955" spans="2:29">
      <c r="B48955" s="136"/>
      <c r="E48955" s="136"/>
      <c r="H48955" s="136"/>
      <c r="K48955" s="136"/>
      <c r="O48955" s="136"/>
      <c r="T48955" s="136"/>
      <c r="W48955" s="136"/>
      <c r="Z48955" s="136"/>
      <c r="AC48955" s="136"/>
    </row>
    <row r="48956" spans="2:29">
      <c r="B48956" s="136"/>
      <c r="E48956" s="136"/>
      <c r="H48956" s="136"/>
      <c r="K48956" s="136"/>
      <c r="O48956" s="136"/>
      <c r="T48956" s="136"/>
      <c r="W48956" s="136"/>
      <c r="Z48956" s="136"/>
      <c r="AC48956" s="136"/>
    </row>
    <row r="48957" spans="2:29">
      <c r="B48957" s="136"/>
      <c r="E48957" s="136"/>
      <c r="H48957" s="136"/>
      <c r="K48957" s="136"/>
      <c r="O48957" s="136"/>
      <c r="T48957" s="136"/>
      <c r="W48957" s="136"/>
      <c r="Z48957" s="136"/>
      <c r="AC48957" s="136"/>
    </row>
    <row r="48958" spans="2:29">
      <c r="B48958" s="136"/>
      <c r="E48958" s="136"/>
      <c r="H48958" s="136"/>
      <c r="K48958" s="136"/>
      <c r="O48958" s="136"/>
      <c r="T48958" s="136"/>
      <c r="W48958" s="136"/>
      <c r="Z48958" s="136"/>
      <c r="AC48958" s="136"/>
    </row>
    <row r="48959" spans="2:29">
      <c r="B48959" s="136"/>
      <c r="E48959" s="136"/>
      <c r="H48959" s="136"/>
      <c r="K48959" s="136"/>
      <c r="O48959" s="136"/>
      <c r="T48959" s="136"/>
      <c r="W48959" s="136"/>
      <c r="Z48959" s="136"/>
      <c r="AC48959" s="136"/>
    </row>
    <row r="48960" spans="2:29">
      <c r="B48960" s="136"/>
      <c r="E48960" s="136"/>
      <c r="H48960" s="136"/>
      <c r="K48960" s="136"/>
      <c r="O48960" s="136"/>
      <c r="T48960" s="136"/>
      <c r="W48960" s="136"/>
      <c r="Z48960" s="136"/>
      <c r="AC48960" s="136"/>
    </row>
    <row r="48961" spans="2:29">
      <c r="B48961" s="136"/>
      <c r="E48961" s="136"/>
      <c r="H48961" s="136"/>
      <c r="K48961" s="136"/>
      <c r="O48961" s="136"/>
      <c r="T48961" s="136"/>
      <c r="W48961" s="136"/>
      <c r="Z48961" s="136"/>
      <c r="AC48961" s="136"/>
    </row>
    <row r="48962" spans="2:29">
      <c r="B48962" s="136"/>
      <c r="E48962" s="136"/>
      <c r="H48962" s="136"/>
      <c r="K48962" s="136"/>
      <c r="O48962" s="136"/>
      <c r="T48962" s="136"/>
      <c r="W48962" s="136"/>
      <c r="Z48962" s="136"/>
      <c r="AC48962" s="136"/>
    </row>
    <row r="48963" spans="2:29">
      <c r="B48963" s="136"/>
      <c r="E48963" s="136"/>
      <c r="H48963" s="136"/>
      <c r="K48963" s="136"/>
      <c r="O48963" s="136"/>
      <c r="T48963" s="136"/>
      <c r="W48963" s="136"/>
      <c r="Z48963" s="136"/>
      <c r="AC48963" s="136"/>
    </row>
    <row r="48964" spans="2:29">
      <c r="B48964" s="136"/>
      <c r="E48964" s="136"/>
      <c r="H48964" s="136"/>
      <c r="K48964" s="136"/>
      <c r="O48964" s="136"/>
      <c r="T48964" s="136"/>
      <c r="W48964" s="136"/>
      <c r="Z48964" s="136"/>
      <c r="AC48964" s="136"/>
    </row>
    <row r="48965" spans="2:29">
      <c r="B48965" s="136"/>
      <c r="E48965" s="136"/>
      <c r="H48965" s="136"/>
      <c r="K48965" s="136"/>
      <c r="O48965" s="136"/>
      <c r="T48965" s="136"/>
      <c r="W48965" s="136"/>
      <c r="Z48965" s="136"/>
      <c r="AC48965" s="136"/>
    </row>
    <row r="48966" spans="2:29">
      <c r="B48966" s="136"/>
      <c r="E48966" s="136"/>
      <c r="H48966" s="136"/>
      <c r="K48966" s="136"/>
      <c r="O48966" s="136"/>
      <c r="T48966" s="136"/>
      <c r="W48966" s="136"/>
      <c r="Z48966" s="136"/>
      <c r="AC48966" s="136"/>
    </row>
    <row r="48967" spans="2:29">
      <c r="B48967" s="136"/>
      <c r="E48967" s="136"/>
      <c r="H48967" s="136"/>
      <c r="K48967" s="136"/>
      <c r="O48967" s="136"/>
      <c r="T48967" s="136"/>
      <c r="W48967" s="136"/>
      <c r="Z48967" s="136"/>
      <c r="AC48967" s="136"/>
    </row>
    <row r="48968" spans="2:29">
      <c r="B48968" s="136"/>
      <c r="E48968" s="136"/>
      <c r="H48968" s="136"/>
      <c r="K48968" s="136"/>
      <c r="O48968" s="136"/>
      <c r="T48968" s="136"/>
      <c r="W48968" s="136"/>
      <c r="Z48968" s="136"/>
      <c r="AC48968" s="136"/>
    </row>
    <row r="48969" spans="2:29">
      <c r="B48969" s="136"/>
      <c r="E48969" s="136"/>
      <c r="H48969" s="136"/>
      <c r="K48969" s="136"/>
      <c r="O48969" s="136"/>
      <c r="T48969" s="136"/>
      <c r="W48969" s="136"/>
      <c r="Z48969" s="136"/>
      <c r="AC48969" s="136"/>
    </row>
    <row r="48970" spans="2:29">
      <c r="B48970" s="136"/>
      <c r="E48970" s="136"/>
      <c r="H48970" s="136"/>
      <c r="K48970" s="136"/>
      <c r="O48970" s="136"/>
      <c r="T48970" s="136"/>
      <c r="W48970" s="136"/>
      <c r="Z48970" s="136"/>
      <c r="AC48970" s="136"/>
    </row>
    <row r="48971" spans="2:29">
      <c r="B48971" s="136"/>
      <c r="E48971" s="136"/>
      <c r="H48971" s="136"/>
      <c r="K48971" s="136"/>
      <c r="O48971" s="136"/>
      <c r="T48971" s="136"/>
      <c r="W48971" s="136"/>
      <c r="Z48971" s="136"/>
      <c r="AC48971" s="136"/>
    </row>
    <row r="48972" spans="2:29">
      <c r="B48972" s="136"/>
      <c r="E48972" s="136"/>
      <c r="H48972" s="136"/>
      <c r="K48972" s="136"/>
      <c r="O48972" s="136"/>
      <c r="T48972" s="136"/>
      <c r="W48972" s="136"/>
      <c r="Z48972" s="136"/>
      <c r="AC48972" s="136"/>
    </row>
    <row r="48973" spans="2:29">
      <c r="B48973" s="136"/>
      <c r="E48973" s="136"/>
      <c r="H48973" s="136"/>
      <c r="K48973" s="136"/>
      <c r="O48973" s="136"/>
      <c r="T48973" s="136"/>
      <c r="W48973" s="136"/>
      <c r="Z48973" s="136"/>
      <c r="AC48973" s="136"/>
    </row>
    <row r="48974" spans="2:29">
      <c r="B48974" s="136"/>
      <c r="E48974" s="136"/>
      <c r="H48974" s="136"/>
      <c r="K48974" s="136"/>
      <c r="O48974" s="136"/>
      <c r="T48974" s="136"/>
      <c r="W48974" s="136"/>
      <c r="Z48974" s="136"/>
      <c r="AC48974" s="136"/>
    </row>
    <row r="48975" spans="2:29">
      <c r="B48975" s="136"/>
      <c r="E48975" s="136"/>
      <c r="H48975" s="136"/>
      <c r="K48975" s="136"/>
      <c r="O48975" s="136"/>
      <c r="T48975" s="136"/>
      <c r="W48975" s="136"/>
      <c r="Z48975" s="136"/>
      <c r="AC48975" s="136"/>
    </row>
    <row r="48976" spans="2:29">
      <c r="B48976" s="136"/>
      <c r="E48976" s="136"/>
      <c r="H48976" s="136"/>
      <c r="K48976" s="136"/>
      <c r="O48976" s="136"/>
      <c r="T48976" s="136"/>
      <c r="W48976" s="136"/>
      <c r="Z48976" s="136"/>
      <c r="AC48976" s="136"/>
    </row>
    <row r="48977" spans="2:29">
      <c r="B48977" s="136"/>
      <c r="E48977" s="136"/>
      <c r="H48977" s="136"/>
      <c r="K48977" s="136"/>
      <c r="O48977" s="136"/>
      <c r="T48977" s="136"/>
      <c r="W48977" s="136"/>
      <c r="Z48977" s="136"/>
      <c r="AC48977" s="136"/>
    </row>
    <row r="48978" spans="2:29">
      <c r="B48978" s="136"/>
      <c r="E48978" s="136"/>
      <c r="H48978" s="136"/>
      <c r="K48978" s="136"/>
      <c r="O48978" s="136"/>
      <c r="T48978" s="136"/>
      <c r="W48978" s="136"/>
      <c r="Z48978" s="136"/>
      <c r="AC48978" s="136"/>
    </row>
    <row r="48979" spans="2:29">
      <c r="B48979" s="136"/>
      <c r="E48979" s="136"/>
      <c r="H48979" s="136"/>
      <c r="K48979" s="136"/>
      <c r="O48979" s="136"/>
      <c r="T48979" s="136"/>
      <c r="W48979" s="136"/>
      <c r="Z48979" s="136"/>
      <c r="AC48979" s="136"/>
    </row>
    <row r="48980" spans="2:29">
      <c r="B48980" s="136"/>
      <c r="E48980" s="136"/>
      <c r="H48980" s="136"/>
      <c r="K48980" s="136"/>
      <c r="O48980" s="136"/>
      <c r="T48980" s="136"/>
      <c r="W48980" s="136"/>
      <c r="Z48980" s="136"/>
      <c r="AC48980" s="136"/>
    </row>
    <row r="48981" spans="2:29">
      <c r="B48981" s="136"/>
      <c r="E48981" s="136"/>
      <c r="H48981" s="136"/>
      <c r="K48981" s="136"/>
      <c r="O48981" s="136"/>
      <c r="T48981" s="136"/>
      <c r="W48981" s="136"/>
      <c r="Z48981" s="136"/>
      <c r="AC48981" s="136"/>
    </row>
    <row r="48982" spans="2:29">
      <c r="B48982" s="136"/>
      <c r="E48982" s="136"/>
      <c r="H48982" s="136"/>
      <c r="K48982" s="136"/>
      <c r="O48982" s="136"/>
      <c r="T48982" s="136"/>
      <c r="W48982" s="136"/>
      <c r="Z48982" s="136"/>
      <c r="AC48982" s="136"/>
    </row>
    <row r="48983" spans="2:29">
      <c r="B48983" s="136"/>
      <c r="E48983" s="136"/>
      <c r="H48983" s="136"/>
      <c r="K48983" s="136"/>
      <c r="O48983" s="136"/>
      <c r="T48983" s="136"/>
      <c r="W48983" s="136"/>
      <c r="Z48983" s="136"/>
      <c r="AC48983" s="136"/>
    </row>
    <row r="48984" spans="2:29">
      <c r="B48984" s="136"/>
      <c r="E48984" s="136"/>
      <c r="H48984" s="136"/>
      <c r="K48984" s="136"/>
      <c r="O48984" s="136"/>
      <c r="T48984" s="136"/>
      <c r="W48984" s="136"/>
      <c r="Z48984" s="136"/>
      <c r="AC48984" s="136"/>
    </row>
    <row r="48985" spans="2:29">
      <c r="B48985" s="136"/>
      <c r="E48985" s="136"/>
      <c r="H48985" s="136"/>
      <c r="K48985" s="136"/>
      <c r="O48985" s="136"/>
      <c r="T48985" s="136"/>
      <c r="W48985" s="136"/>
      <c r="Z48985" s="136"/>
      <c r="AC48985" s="136"/>
    </row>
    <row r="48986" spans="2:29">
      <c r="B48986" s="136"/>
      <c r="E48986" s="136"/>
      <c r="H48986" s="136"/>
      <c r="K48986" s="136"/>
      <c r="O48986" s="136"/>
      <c r="T48986" s="136"/>
      <c r="W48986" s="136"/>
      <c r="Z48986" s="136"/>
      <c r="AC48986" s="136"/>
    </row>
    <row r="48987" spans="2:29">
      <c r="B48987" s="136"/>
      <c r="E48987" s="136"/>
      <c r="H48987" s="136"/>
      <c r="K48987" s="136"/>
      <c r="O48987" s="136"/>
      <c r="T48987" s="136"/>
      <c r="W48987" s="136"/>
      <c r="Z48987" s="136"/>
      <c r="AC48987" s="136"/>
    </row>
    <row r="48988" spans="2:29">
      <c r="B48988" s="136"/>
      <c r="E48988" s="136"/>
      <c r="H48988" s="136"/>
      <c r="K48988" s="136"/>
      <c r="O48988" s="136"/>
      <c r="T48988" s="136"/>
      <c r="W48988" s="136"/>
      <c r="Z48988" s="136"/>
      <c r="AC48988" s="136"/>
    </row>
    <row r="48989" spans="2:29">
      <c r="B48989" s="136"/>
      <c r="E48989" s="136"/>
      <c r="H48989" s="136"/>
      <c r="K48989" s="136"/>
      <c r="O48989" s="136"/>
      <c r="T48989" s="136"/>
      <c r="W48989" s="136"/>
      <c r="Z48989" s="136"/>
      <c r="AC48989" s="136"/>
    </row>
    <row r="48990" spans="2:29">
      <c r="B48990" s="136"/>
      <c r="E48990" s="136"/>
      <c r="H48990" s="136"/>
      <c r="K48990" s="136"/>
      <c r="O48990" s="136"/>
      <c r="T48990" s="136"/>
      <c r="W48990" s="136"/>
      <c r="Z48990" s="136"/>
      <c r="AC48990" s="136"/>
    </row>
    <row r="48991" spans="2:29">
      <c r="B48991" s="136"/>
      <c r="E48991" s="136"/>
      <c r="H48991" s="136"/>
      <c r="K48991" s="136"/>
      <c r="O48991" s="136"/>
      <c r="T48991" s="136"/>
      <c r="W48991" s="136"/>
      <c r="Z48991" s="136"/>
      <c r="AC48991" s="136"/>
    </row>
    <row r="48992" spans="2:29">
      <c r="B48992" s="136"/>
      <c r="E48992" s="136"/>
      <c r="H48992" s="136"/>
      <c r="K48992" s="136"/>
      <c r="O48992" s="136"/>
      <c r="T48992" s="136"/>
      <c r="W48992" s="136"/>
      <c r="Z48992" s="136"/>
      <c r="AC48992" s="136"/>
    </row>
    <row r="48993" spans="2:29">
      <c r="B48993" s="136"/>
      <c r="E48993" s="136"/>
      <c r="H48993" s="136"/>
      <c r="K48993" s="136"/>
      <c r="O48993" s="136"/>
      <c r="T48993" s="136"/>
      <c r="W48993" s="136"/>
      <c r="Z48993" s="136"/>
      <c r="AC48993" s="136"/>
    </row>
    <row r="48994" spans="2:29">
      <c r="B48994" s="136"/>
      <c r="E48994" s="136"/>
      <c r="H48994" s="136"/>
      <c r="K48994" s="136"/>
      <c r="O48994" s="136"/>
      <c r="T48994" s="136"/>
      <c r="W48994" s="136"/>
      <c r="Z48994" s="136"/>
      <c r="AC48994" s="136"/>
    </row>
    <row r="48995" spans="2:29">
      <c r="B48995" s="136"/>
      <c r="E48995" s="136"/>
      <c r="H48995" s="136"/>
      <c r="K48995" s="136"/>
      <c r="O48995" s="136"/>
      <c r="T48995" s="136"/>
      <c r="W48995" s="136"/>
      <c r="Z48995" s="136"/>
      <c r="AC48995" s="136"/>
    </row>
    <row r="48996" spans="2:29">
      <c r="B48996" s="136"/>
      <c r="E48996" s="136"/>
      <c r="H48996" s="136"/>
      <c r="K48996" s="136"/>
      <c r="O48996" s="136"/>
      <c r="T48996" s="136"/>
      <c r="W48996" s="136"/>
      <c r="Z48996" s="136"/>
      <c r="AC48996" s="136"/>
    </row>
    <row r="48997" spans="2:29">
      <c r="B48997" s="136"/>
      <c r="E48997" s="136"/>
      <c r="H48997" s="136"/>
      <c r="K48997" s="136"/>
      <c r="O48997" s="136"/>
      <c r="T48997" s="136"/>
      <c r="W48997" s="136"/>
      <c r="Z48997" s="136"/>
      <c r="AC48997" s="136"/>
    </row>
    <row r="48998" spans="2:29">
      <c r="B48998" s="136"/>
      <c r="E48998" s="136"/>
      <c r="H48998" s="136"/>
      <c r="K48998" s="136"/>
      <c r="O48998" s="136"/>
      <c r="T48998" s="136"/>
      <c r="W48998" s="136"/>
      <c r="Z48998" s="136"/>
      <c r="AC48998" s="136"/>
    </row>
    <row r="48999" spans="2:29">
      <c r="B48999" s="136"/>
      <c r="E48999" s="136"/>
      <c r="H48999" s="136"/>
      <c r="K48999" s="136"/>
      <c r="O48999" s="136"/>
      <c r="T48999" s="136"/>
      <c r="W48999" s="136"/>
      <c r="Z48999" s="136"/>
      <c r="AC48999" s="136"/>
    </row>
    <row r="49000" spans="2:29">
      <c r="B49000" s="136"/>
      <c r="E49000" s="136"/>
      <c r="H49000" s="136"/>
      <c r="K49000" s="136"/>
      <c r="O49000" s="136"/>
      <c r="T49000" s="136"/>
      <c r="W49000" s="136"/>
      <c r="Z49000" s="136"/>
      <c r="AC49000" s="136"/>
    </row>
    <row r="49001" spans="2:29">
      <c r="B49001" s="136"/>
      <c r="E49001" s="136"/>
      <c r="H49001" s="136"/>
      <c r="K49001" s="136"/>
      <c r="O49001" s="136"/>
      <c r="T49001" s="136"/>
      <c r="W49001" s="136"/>
      <c r="Z49001" s="136"/>
      <c r="AC49001" s="136"/>
    </row>
    <row r="49002" spans="2:29">
      <c r="B49002" s="136"/>
      <c r="E49002" s="136"/>
      <c r="H49002" s="136"/>
      <c r="K49002" s="136"/>
      <c r="O49002" s="136"/>
      <c r="T49002" s="136"/>
      <c r="W49002" s="136"/>
      <c r="Z49002" s="136"/>
      <c r="AC49002" s="136"/>
    </row>
    <row r="49003" spans="2:29">
      <c r="B49003" s="136"/>
      <c r="E49003" s="136"/>
      <c r="H49003" s="136"/>
      <c r="K49003" s="136"/>
      <c r="O49003" s="136"/>
      <c r="T49003" s="136"/>
      <c r="W49003" s="136"/>
      <c r="Z49003" s="136"/>
      <c r="AC49003" s="136"/>
    </row>
    <row r="49004" spans="2:29">
      <c r="B49004" s="136"/>
      <c r="E49004" s="136"/>
      <c r="H49004" s="136"/>
      <c r="K49004" s="136"/>
      <c r="O49004" s="136"/>
      <c r="T49004" s="136"/>
      <c r="W49004" s="136"/>
      <c r="Z49004" s="136"/>
      <c r="AC49004" s="136"/>
    </row>
    <row r="49005" spans="2:29">
      <c r="B49005" s="136"/>
      <c r="E49005" s="136"/>
      <c r="H49005" s="136"/>
      <c r="K49005" s="136"/>
      <c r="O49005" s="136"/>
      <c r="T49005" s="136"/>
      <c r="W49005" s="136"/>
      <c r="Z49005" s="136"/>
      <c r="AC49005" s="136"/>
    </row>
    <row r="49006" spans="2:29">
      <c r="B49006" s="136"/>
      <c r="E49006" s="136"/>
      <c r="H49006" s="136"/>
      <c r="K49006" s="136"/>
      <c r="O49006" s="136"/>
      <c r="T49006" s="136"/>
      <c r="W49006" s="136"/>
      <c r="Z49006" s="136"/>
      <c r="AC49006" s="136"/>
    </row>
    <row r="49007" spans="2:29">
      <c r="B49007" s="136"/>
      <c r="E49007" s="136"/>
      <c r="H49007" s="136"/>
      <c r="K49007" s="136"/>
      <c r="O49007" s="136"/>
      <c r="T49007" s="136"/>
      <c r="W49007" s="136"/>
      <c r="Z49007" s="136"/>
      <c r="AC49007" s="136"/>
    </row>
    <row r="49008" spans="2:29">
      <c r="B49008" s="136"/>
      <c r="E49008" s="136"/>
      <c r="H49008" s="136"/>
      <c r="K49008" s="136"/>
      <c r="O49008" s="136"/>
      <c r="T49008" s="136"/>
      <c r="W49008" s="136"/>
      <c r="Z49008" s="136"/>
      <c r="AC49008" s="136"/>
    </row>
    <row r="49009" spans="2:29">
      <c r="B49009" s="136"/>
      <c r="E49009" s="136"/>
      <c r="H49009" s="136"/>
      <c r="K49009" s="136"/>
      <c r="O49009" s="136"/>
      <c r="T49009" s="136"/>
      <c r="W49009" s="136"/>
      <c r="Z49009" s="136"/>
      <c r="AC49009" s="136"/>
    </row>
    <row r="49010" spans="2:29">
      <c r="B49010" s="136"/>
      <c r="E49010" s="136"/>
      <c r="H49010" s="136"/>
      <c r="K49010" s="136"/>
      <c r="O49010" s="136"/>
      <c r="T49010" s="136"/>
      <c r="W49010" s="136"/>
      <c r="Z49010" s="136"/>
      <c r="AC49010" s="136"/>
    </row>
    <row r="49011" spans="2:29">
      <c r="B49011" s="136"/>
      <c r="E49011" s="136"/>
      <c r="H49011" s="136"/>
      <c r="K49011" s="136"/>
      <c r="O49011" s="136"/>
      <c r="T49011" s="136"/>
      <c r="W49011" s="136"/>
      <c r="Z49011" s="136"/>
      <c r="AC49011" s="136"/>
    </row>
    <row r="49012" spans="2:29">
      <c r="B49012" s="136"/>
      <c r="E49012" s="136"/>
      <c r="H49012" s="136"/>
      <c r="K49012" s="136"/>
      <c r="O49012" s="136"/>
      <c r="T49012" s="136"/>
      <c r="W49012" s="136"/>
      <c r="Z49012" s="136"/>
      <c r="AC49012" s="136"/>
    </row>
    <row r="49013" spans="2:29">
      <c r="B49013" s="136"/>
      <c r="E49013" s="136"/>
      <c r="H49013" s="136"/>
      <c r="K49013" s="136"/>
      <c r="O49013" s="136"/>
      <c r="T49013" s="136"/>
      <c r="W49013" s="136"/>
      <c r="Z49013" s="136"/>
      <c r="AC49013" s="136"/>
    </row>
    <row r="49014" spans="2:29">
      <c r="B49014" s="136"/>
      <c r="E49014" s="136"/>
      <c r="H49014" s="136"/>
      <c r="K49014" s="136"/>
      <c r="O49014" s="136"/>
      <c r="T49014" s="136"/>
      <c r="W49014" s="136"/>
      <c r="Z49014" s="136"/>
      <c r="AC49014" s="136"/>
    </row>
    <row r="49015" spans="2:29">
      <c r="B49015" s="136"/>
      <c r="E49015" s="136"/>
      <c r="H49015" s="136"/>
      <c r="K49015" s="136"/>
      <c r="O49015" s="136"/>
      <c r="T49015" s="136"/>
      <c r="W49015" s="136"/>
      <c r="Z49015" s="136"/>
      <c r="AC49015" s="136"/>
    </row>
    <row r="49016" spans="2:29">
      <c r="B49016" s="136"/>
      <c r="E49016" s="136"/>
      <c r="H49016" s="136"/>
      <c r="K49016" s="136"/>
      <c r="O49016" s="136"/>
      <c r="T49016" s="136"/>
      <c r="W49016" s="136"/>
      <c r="Z49016" s="136"/>
      <c r="AC49016" s="136"/>
    </row>
    <row r="49017" spans="2:29">
      <c r="B49017" s="136"/>
      <c r="E49017" s="136"/>
      <c r="H49017" s="136"/>
      <c r="K49017" s="136"/>
      <c r="O49017" s="136"/>
      <c r="T49017" s="136"/>
      <c r="W49017" s="136"/>
      <c r="Z49017" s="136"/>
      <c r="AC49017" s="136"/>
    </row>
    <row r="49018" spans="2:29">
      <c r="B49018" s="136"/>
      <c r="E49018" s="136"/>
      <c r="H49018" s="136"/>
      <c r="K49018" s="136"/>
      <c r="O49018" s="136"/>
      <c r="T49018" s="136"/>
      <c r="W49018" s="136"/>
      <c r="Z49018" s="136"/>
      <c r="AC49018" s="136"/>
    </row>
    <row r="49019" spans="2:29">
      <c r="B49019" s="136"/>
      <c r="E49019" s="136"/>
      <c r="H49019" s="136"/>
      <c r="K49019" s="136"/>
      <c r="O49019" s="136"/>
      <c r="T49019" s="136"/>
      <c r="W49019" s="136"/>
      <c r="Z49019" s="136"/>
      <c r="AC49019" s="136"/>
    </row>
    <row r="49020" spans="2:29">
      <c r="B49020" s="136"/>
      <c r="E49020" s="136"/>
      <c r="H49020" s="136"/>
      <c r="K49020" s="136"/>
      <c r="O49020" s="136"/>
      <c r="T49020" s="136"/>
      <c r="W49020" s="136"/>
      <c r="Z49020" s="136"/>
      <c r="AC49020" s="136"/>
    </row>
    <row r="49021" spans="2:29">
      <c r="B49021" s="136"/>
      <c r="E49021" s="136"/>
      <c r="H49021" s="136"/>
      <c r="K49021" s="136"/>
      <c r="O49021" s="136"/>
      <c r="T49021" s="136"/>
      <c r="W49021" s="136"/>
      <c r="Z49021" s="136"/>
      <c r="AC49021" s="136"/>
    </row>
    <row r="49022" spans="2:29">
      <c r="B49022" s="136"/>
      <c r="E49022" s="136"/>
      <c r="H49022" s="136"/>
      <c r="K49022" s="136"/>
      <c r="O49022" s="136"/>
      <c r="T49022" s="136"/>
      <c r="W49022" s="136"/>
      <c r="Z49022" s="136"/>
      <c r="AC49022" s="136"/>
    </row>
    <row r="49023" spans="2:29">
      <c r="B49023" s="136"/>
      <c r="E49023" s="136"/>
      <c r="H49023" s="136"/>
      <c r="K49023" s="136"/>
      <c r="O49023" s="136"/>
      <c r="T49023" s="136"/>
      <c r="W49023" s="136"/>
      <c r="Z49023" s="136"/>
      <c r="AC49023" s="136"/>
    </row>
    <row r="49024" spans="2:29">
      <c r="B49024" s="136"/>
      <c r="E49024" s="136"/>
      <c r="H49024" s="136"/>
      <c r="K49024" s="136"/>
      <c r="O49024" s="136"/>
      <c r="T49024" s="136"/>
      <c r="W49024" s="136"/>
      <c r="Z49024" s="136"/>
      <c r="AC49024" s="136"/>
    </row>
    <row r="49025" spans="2:29">
      <c r="B49025" s="136"/>
      <c r="E49025" s="136"/>
      <c r="H49025" s="136"/>
      <c r="K49025" s="136"/>
      <c r="O49025" s="136"/>
      <c r="T49025" s="136"/>
      <c r="W49025" s="136"/>
      <c r="Z49025" s="136"/>
      <c r="AC49025" s="136"/>
    </row>
    <row r="49026" spans="2:29">
      <c r="B49026" s="136"/>
      <c r="E49026" s="136"/>
      <c r="H49026" s="136"/>
      <c r="K49026" s="136"/>
      <c r="O49026" s="136"/>
      <c r="T49026" s="136"/>
      <c r="W49026" s="136"/>
      <c r="Z49026" s="136"/>
      <c r="AC49026" s="136"/>
    </row>
    <row r="49027" spans="2:29">
      <c r="B49027" s="136"/>
      <c r="E49027" s="136"/>
      <c r="H49027" s="136"/>
      <c r="K49027" s="136"/>
      <c r="O49027" s="136"/>
      <c r="T49027" s="136"/>
      <c r="W49027" s="136"/>
      <c r="Z49027" s="136"/>
      <c r="AC49027" s="136"/>
    </row>
    <row r="49028" spans="2:29">
      <c r="B49028" s="136"/>
      <c r="E49028" s="136"/>
      <c r="H49028" s="136"/>
      <c r="K49028" s="136"/>
      <c r="O49028" s="136"/>
      <c r="T49028" s="136"/>
      <c r="W49028" s="136"/>
      <c r="Z49028" s="136"/>
      <c r="AC49028" s="136"/>
    </row>
    <row r="49029" spans="2:29">
      <c r="B49029" s="136"/>
      <c r="E49029" s="136"/>
      <c r="H49029" s="136"/>
      <c r="K49029" s="136"/>
      <c r="O49029" s="136"/>
      <c r="T49029" s="136"/>
      <c r="W49029" s="136"/>
      <c r="Z49029" s="136"/>
      <c r="AC49029" s="136"/>
    </row>
    <row r="49030" spans="2:29">
      <c r="B49030" s="136"/>
      <c r="E49030" s="136"/>
      <c r="H49030" s="136"/>
      <c r="K49030" s="136"/>
      <c r="O49030" s="136"/>
      <c r="T49030" s="136"/>
      <c r="W49030" s="136"/>
      <c r="Z49030" s="136"/>
      <c r="AC49030" s="136"/>
    </row>
    <row r="49031" spans="2:29">
      <c r="B49031" s="136"/>
      <c r="E49031" s="136"/>
      <c r="H49031" s="136"/>
      <c r="K49031" s="136"/>
      <c r="O49031" s="136"/>
      <c r="T49031" s="136"/>
      <c r="W49031" s="136"/>
      <c r="Z49031" s="136"/>
      <c r="AC49031" s="136"/>
    </row>
    <row r="49032" spans="2:29">
      <c r="B49032" s="136"/>
      <c r="E49032" s="136"/>
      <c r="H49032" s="136"/>
      <c r="K49032" s="136"/>
      <c r="O49032" s="136"/>
      <c r="T49032" s="136"/>
      <c r="W49032" s="136"/>
      <c r="Z49032" s="136"/>
      <c r="AC49032" s="136"/>
    </row>
    <row r="49033" spans="2:29">
      <c r="B49033" s="136"/>
      <c r="E49033" s="136"/>
      <c r="H49033" s="136"/>
      <c r="K49033" s="136"/>
      <c r="O49033" s="136"/>
      <c r="T49033" s="136"/>
      <c r="W49033" s="136"/>
      <c r="Z49033" s="136"/>
      <c r="AC49033" s="136"/>
    </row>
    <row r="49034" spans="2:29">
      <c r="B49034" s="136"/>
      <c r="E49034" s="136"/>
      <c r="H49034" s="136"/>
      <c r="K49034" s="136"/>
      <c r="O49034" s="136"/>
      <c r="T49034" s="136"/>
      <c r="W49034" s="136"/>
      <c r="Z49034" s="136"/>
      <c r="AC49034" s="136"/>
    </row>
    <row r="49035" spans="2:29">
      <c r="B49035" s="136"/>
      <c r="E49035" s="136"/>
      <c r="H49035" s="136"/>
      <c r="K49035" s="136"/>
      <c r="O49035" s="136"/>
      <c r="T49035" s="136"/>
      <c r="W49035" s="136"/>
      <c r="Z49035" s="136"/>
      <c r="AC49035" s="136"/>
    </row>
    <row r="49036" spans="2:29">
      <c r="B49036" s="136"/>
      <c r="E49036" s="136"/>
      <c r="H49036" s="136"/>
      <c r="K49036" s="136"/>
      <c r="O49036" s="136"/>
      <c r="T49036" s="136"/>
      <c r="W49036" s="136"/>
      <c r="Z49036" s="136"/>
      <c r="AC49036" s="136"/>
    </row>
    <row r="49037" spans="2:29">
      <c r="B49037" s="136"/>
      <c r="E49037" s="136"/>
      <c r="H49037" s="136"/>
      <c r="K49037" s="136"/>
      <c r="O49037" s="136"/>
      <c r="T49037" s="136"/>
      <c r="W49037" s="136"/>
      <c r="Z49037" s="136"/>
      <c r="AC49037" s="136"/>
    </row>
    <row r="49038" spans="2:29">
      <c r="B49038" s="136"/>
      <c r="E49038" s="136"/>
      <c r="H49038" s="136"/>
      <c r="K49038" s="136"/>
      <c r="O49038" s="136"/>
      <c r="T49038" s="136"/>
      <c r="W49038" s="136"/>
      <c r="Z49038" s="136"/>
      <c r="AC49038" s="136"/>
    </row>
    <row r="49039" spans="2:29">
      <c r="B49039" s="136"/>
      <c r="E49039" s="136"/>
      <c r="H49039" s="136"/>
      <c r="K49039" s="136"/>
      <c r="O49039" s="136"/>
      <c r="T49039" s="136"/>
      <c r="W49039" s="136"/>
      <c r="Z49039" s="136"/>
      <c r="AC49039" s="136"/>
    </row>
    <row r="49040" spans="2:29">
      <c r="B49040" s="136"/>
      <c r="E49040" s="136"/>
      <c r="H49040" s="136"/>
      <c r="K49040" s="136"/>
      <c r="O49040" s="136"/>
      <c r="T49040" s="136"/>
      <c r="W49040" s="136"/>
      <c r="Z49040" s="136"/>
      <c r="AC49040" s="136"/>
    </row>
    <row r="49041" spans="2:29">
      <c r="B49041" s="136"/>
      <c r="E49041" s="136"/>
      <c r="H49041" s="136"/>
      <c r="K49041" s="136"/>
      <c r="O49041" s="136"/>
      <c r="T49041" s="136"/>
      <c r="W49041" s="136"/>
      <c r="Z49041" s="136"/>
      <c r="AC49041" s="136"/>
    </row>
    <row r="49042" spans="2:29">
      <c r="B49042" s="136"/>
      <c r="E49042" s="136"/>
      <c r="H49042" s="136"/>
      <c r="K49042" s="136"/>
      <c r="O49042" s="136"/>
      <c r="T49042" s="136"/>
      <c r="W49042" s="136"/>
      <c r="Z49042" s="136"/>
      <c r="AC49042" s="136"/>
    </row>
    <row r="49043" spans="2:29">
      <c r="B49043" s="136"/>
      <c r="E49043" s="136"/>
      <c r="H49043" s="136"/>
      <c r="K49043" s="136"/>
      <c r="O49043" s="136"/>
      <c r="T49043" s="136"/>
      <c r="W49043" s="136"/>
      <c r="Z49043" s="136"/>
      <c r="AC49043" s="136"/>
    </row>
    <row r="49044" spans="2:29">
      <c r="B49044" s="136"/>
      <c r="E49044" s="136"/>
      <c r="H49044" s="136"/>
      <c r="K49044" s="136"/>
      <c r="O49044" s="136"/>
      <c r="T49044" s="136"/>
      <c r="W49044" s="136"/>
      <c r="Z49044" s="136"/>
      <c r="AC49044" s="136"/>
    </row>
    <row r="49045" spans="2:29">
      <c r="B49045" s="136"/>
      <c r="E49045" s="136"/>
      <c r="H49045" s="136"/>
      <c r="K49045" s="136"/>
      <c r="O49045" s="136"/>
      <c r="T49045" s="136"/>
      <c r="W49045" s="136"/>
      <c r="Z49045" s="136"/>
      <c r="AC49045" s="136"/>
    </row>
    <row r="49046" spans="2:29">
      <c r="B49046" s="136"/>
      <c r="E49046" s="136"/>
      <c r="H49046" s="136"/>
      <c r="K49046" s="136"/>
      <c r="O49046" s="136"/>
      <c r="T49046" s="136"/>
      <c r="W49046" s="136"/>
      <c r="Z49046" s="136"/>
      <c r="AC49046" s="136"/>
    </row>
    <row r="49047" spans="2:29">
      <c r="B49047" s="136"/>
      <c r="E49047" s="136"/>
      <c r="H49047" s="136"/>
      <c r="K49047" s="136"/>
      <c r="O49047" s="136"/>
      <c r="T49047" s="136"/>
      <c r="W49047" s="136"/>
      <c r="Z49047" s="136"/>
      <c r="AC49047" s="136"/>
    </row>
    <row r="49048" spans="2:29">
      <c r="B49048" s="136"/>
      <c r="E49048" s="136"/>
      <c r="H49048" s="136"/>
      <c r="K49048" s="136"/>
      <c r="O49048" s="136"/>
      <c r="T49048" s="136"/>
      <c r="W49048" s="136"/>
      <c r="Z49048" s="136"/>
      <c r="AC49048" s="136"/>
    </row>
    <row r="49049" spans="2:29">
      <c r="B49049" s="136"/>
      <c r="E49049" s="136"/>
      <c r="H49049" s="136"/>
      <c r="K49049" s="136"/>
      <c r="O49049" s="136"/>
      <c r="T49049" s="136"/>
      <c r="W49049" s="136"/>
      <c r="Z49049" s="136"/>
      <c r="AC49049" s="136"/>
    </row>
    <row r="49050" spans="2:29">
      <c r="B49050" s="136"/>
      <c r="E49050" s="136"/>
      <c r="H49050" s="136"/>
      <c r="K49050" s="136"/>
      <c r="O49050" s="136"/>
      <c r="T49050" s="136"/>
      <c r="W49050" s="136"/>
      <c r="Z49050" s="136"/>
      <c r="AC49050" s="136"/>
    </row>
    <row r="49051" spans="2:29">
      <c r="B49051" s="136"/>
      <c r="E49051" s="136"/>
      <c r="H49051" s="136"/>
      <c r="K49051" s="136"/>
      <c r="O49051" s="136"/>
      <c r="T49051" s="136"/>
      <c r="W49051" s="136"/>
      <c r="Z49051" s="136"/>
      <c r="AC49051" s="136"/>
    </row>
    <row r="49052" spans="2:29">
      <c r="B49052" s="136"/>
      <c r="E49052" s="136"/>
      <c r="H49052" s="136"/>
      <c r="K49052" s="136"/>
      <c r="O49052" s="136"/>
      <c r="T49052" s="136"/>
      <c r="W49052" s="136"/>
      <c r="Z49052" s="136"/>
      <c r="AC49052" s="136"/>
    </row>
    <row r="49053" spans="2:29">
      <c r="B49053" s="136"/>
      <c r="E49053" s="136"/>
      <c r="H49053" s="136"/>
      <c r="K49053" s="136"/>
      <c r="O49053" s="136"/>
      <c r="T49053" s="136"/>
      <c r="W49053" s="136"/>
      <c r="Z49053" s="136"/>
      <c r="AC49053" s="136"/>
    </row>
    <row r="49054" spans="2:29">
      <c r="B49054" s="136"/>
      <c r="E49054" s="136"/>
      <c r="H49054" s="136"/>
      <c r="K49054" s="136"/>
      <c r="O49054" s="136"/>
      <c r="T49054" s="136"/>
      <c r="W49054" s="136"/>
      <c r="Z49054" s="136"/>
      <c r="AC49054" s="136"/>
    </row>
    <row r="49055" spans="2:29">
      <c r="B49055" s="136"/>
      <c r="E49055" s="136"/>
      <c r="H49055" s="136"/>
      <c r="K49055" s="136"/>
      <c r="O49055" s="136"/>
      <c r="T49055" s="136"/>
      <c r="W49055" s="136"/>
      <c r="Z49055" s="136"/>
      <c r="AC49055" s="136"/>
    </row>
    <row r="49056" spans="2:29">
      <c r="B49056" s="136"/>
      <c r="E49056" s="136"/>
      <c r="H49056" s="136"/>
      <c r="K49056" s="136"/>
      <c r="O49056" s="136"/>
      <c r="T49056" s="136"/>
      <c r="W49056" s="136"/>
      <c r="Z49056" s="136"/>
      <c r="AC49056" s="136"/>
    </row>
    <row r="49057" spans="2:29">
      <c r="B49057" s="136"/>
      <c r="E49057" s="136"/>
      <c r="H49057" s="136"/>
      <c r="K49057" s="136"/>
      <c r="O49057" s="136"/>
      <c r="T49057" s="136"/>
      <c r="W49057" s="136"/>
      <c r="Z49057" s="136"/>
      <c r="AC49057" s="136"/>
    </row>
    <row r="49058" spans="2:29">
      <c r="B49058" s="136"/>
      <c r="E49058" s="136"/>
      <c r="H49058" s="136"/>
      <c r="K49058" s="136"/>
      <c r="O49058" s="136"/>
      <c r="T49058" s="136"/>
      <c r="W49058" s="136"/>
      <c r="Z49058" s="136"/>
      <c r="AC49058" s="136"/>
    </row>
    <row r="49059" spans="2:29">
      <c r="B49059" s="136"/>
      <c r="E49059" s="136"/>
      <c r="H49059" s="136"/>
      <c r="K49059" s="136"/>
      <c r="O49059" s="136"/>
      <c r="T49059" s="136"/>
      <c r="W49059" s="136"/>
      <c r="Z49059" s="136"/>
      <c r="AC49059" s="136"/>
    </row>
    <row r="49060" spans="2:29">
      <c r="B49060" s="136"/>
      <c r="E49060" s="136"/>
      <c r="H49060" s="136"/>
      <c r="K49060" s="136"/>
      <c r="O49060" s="136"/>
      <c r="T49060" s="136"/>
      <c r="W49060" s="136"/>
      <c r="Z49060" s="136"/>
      <c r="AC49060" s="136"/>
    </row>
    <row r="49061" spans="2:29">
      <c r="B49061" s="136"/>
      <c r="E49061" s="136"/>
      <c r="H49061" s="136"/>
      <c r="K49061" s="136"/>
      <c r="O49061" s="136"/>
      <c r="T49061" s="136"/>
      <c r="W49061" s="136"/>
      <c r="Z49061" s="136"/>
      <c r="AC49061" s="136"/>
    </row>
    <row r="49062" spans="2:29">
      <c r="B49062" s="136"/>
      <c r="E49062" s="136"/>
      <c r="H49062" s="136"/>
      <c r="K49062" s="136"/>
      <c r="O49062" s="136"/>
      <c r="T49062" s="136"/>
      <c r="W49062" s="136"/>
      <c r="Z49062" s="136"/>
      <c r="AC49062" s="136"/>
    </row>
    <row r="49063" spans="2:29">
      <c r="B49063" s="136"/>
      <c r="E49063" s="136"/>
      <c r="H49063" s="136"/>
      <c r="K49063" s="136"/>
      <c r="O49063" s="136"/>
      <c r="T49063" s="136"/>
      <c r="W49063" s="136"/>
      <c r="Z49063" s="136"/>
      <c r="AC49063" s="136"/>
    </row>
    <row r="49064" spans="2:29">
      <c r="B49064" s="136"/>
      <c r="E49064" s="136"/>
      <c r="H49064" s="136"/>
      <c r="K49064" s="136"/>
      <c r="O49064" s="136"/>
      <c r="T49064" s="136"/>
      <c r="W49064" s="136"/>
      <c r="Z49064" s="136"/>
      <c r="AC49064" s="136"/>
    </row>
    <row r="49065" spans="2:29">
      <c r="B49065" s="136"/>
      <c r="E49065" s="136"/>
      <c r="H49065" s="136"/>
      <c r="K49065" s="136"/>
      <c r="O49065" s="136"/>
      <c r="T49065" s="136"/>
      <c r="W49065" s="136"/>
      <c r="Z49065" s="136"/>
      <c r="AC49065" s="136"/>
    </row>
    <row r="49066" spans="2:29">
      <c r="B49066" s="136"/>
      <c r="E49066" s="136"/>
      <c r="H49066" s="136"/>
      <c r="K49066" s="136"/>
      <c r="O49066" s="136"/>
      <c r="T49066" s="136"/>
      <c r="W49066" s="136"/>
      <c r="Z49066" s="136"/>
      <c r="AC49066" s="136"/>
    </row>
    <row r="49067" spans="2:29">
      <c r="B49067" s="136"/>
      <c r="E49067" s="136"/>
      <c r="H49067" s="136"/>
      <c r="K49067" s="136"/>
      <c r="O49067" s="136"/>
      <c r="T49067" s="136"/>
      <c r="W49067" s="136"/>
      <c r="Z49067" s="136"/>
      <c r="AC49067" s="136"/>
    </row>
    <row r="49068" spans="2:29">
      <c r="B49068" s="136"/>
      <c r="E49068" s="136"/>
      <c r="H49068" s="136"/>
      <c r="K49068" s="136"/>
      <c r="O49068" s="136"/>
      <c r="T49068" s="136"/>
      <c r="W49068" s="136"/>
      <c r="Z49068" s="136"/>
      <c r="AC49068" s="136"/>
    </row>
    <row r="49069" spans="2:29">
      <c r="B49069" s="136"/>
      <c r="E49069" s="136"/>
      <c r="H49069" s="136"/>
      <c r="K49069" s="136"/>
      <c r="O49069" s="136"/>
      <c r="T49069" s="136"/>
      <c r="W49069" s="136"/>
      <c r="Z49069" s="136"/>
      <c r="AC49069" s="136"/>
    </row>
    <row r="49070" spans="2:29">
      <c r="B49070" s="136"/>
      <c r="E49070" s="136"/>
      <c r="H49070" s="136"/>
      <c r="K49070" s="136"/>
      <c r="O49070" s="136"/>
      <c r="T49070" s="136"/>
      <c r="W49070" s="136"/>
      <c r="Z49070" s="136"/>
      <c r="AC49070" s="136"/>
    </row>
    <row r="49071" spans="2:29">
      <c r="B49071" s="136"/>
      <c r="E49071" s="136"/>
      <c r="H49071" s="136"/>
      <c r="K49071" s="136"/>
      <c r="O49071" s="136"/>
      <c r="T49071" s="136"/>
      <c r="W49071" s="136"/>
      <c r="Z49071" s="136"/>
      <c r="AC49071" s="136"/>
    </row>
    <row r="49072" spans="2:29">
      <c r="B49072" s="136"/>
      <c r="E49072" s="136"/>
      <c r="H49072" s="136"/>
      <c r="K49072" s="136"/>
      <c r="O49072" s="136"/>
      <c r="T49072" s="136"/>
      <c r="W49072" s="136"/>
      <c r="Z49072" s="136"/>
      <c r="AC49072" s="136"/>
    </row>
    <row r="49073" spans="2:29">
      <c r="B49073" s="136"/>
      <c r="E49073" s="136"/>
      <c r="H49073" s="136"/>
      <c r="K49073" s="136"/>
      <c r="O49073" s="136"/>
      <c r="T49073" s="136"/>
      <c r="W49073" s="136"/>
      <c r="Z49073" s="136"/>
      <c r="AC49073" s="136"/>
    </row>
    <row r="49074" spans="2:29">
      <c r="B49074" s="136"/>
      <c r="E49074" s="136"/>
      <c r="H49074" s="136"/>
      <c r="K49074" s="136"/>
      <c r="O49074" s="136"/>
      <c r="T49074" s="136"/>
      <c r="W49074" s="136"/>
      <c r="Z49074" s="136"/>
      <c r="AC49074" s="136"/>
    </row>
    <row r="49075" spans="2:29">
      <c r="B49075" s="136"/>
      <c r="E49075" s="136"/>
      <c r="H49075" s="136"/>
      <c r="K49075" s="136"/>
      <c r="O49075" s="136"/>
      <c r="T49075" s="136"/>
      <c r="W49075" s="136"/>
      <c r="Z49075" s="136"/>
      <c r="AC49075" s="136"/>
    </row>
    <row r="49076" spans="2:29">
      <c r="B49076" s="136"/>
      <c r="E49076" s="136"/>
      <c r="H49076" s="136"/>
      <c r="K49076" s="136"/>
      <c r="O49076" s="136"/>
      <c r="T49076" s="136"/>
      <c r="W49076" s="136"/>
      <c r="Z49076" s="136"/>
      <c r="AC49076" s="136"/>
    </row>
    <row r="49077" spans="2:29">
      <c r="B49077" s="136"/>
      <c r="E49077" s="136"/>
      <c r="H49077" s="136"/>
      <c r="K49077" s="136"/>
      <c r="O49077" s="136"/>
      <c r="T49077" s="136"/>
      <c r="W49077" s="136"/>
      <c r="Z49077" s="136"/>
      <c r="AC49077" s="136"/>
    </row>
    <row r="49078" spans="2:29">
      <c r="B49078" s="136"/>
      <c r="E49078" s="136"/>
      <c r="H49078" s="136"/>
      <c r="K49078" s="136"/>
      <c r="O49078" s="136"/>
      <c r="T49078" s="136"/>
      <c r="W49078" s="136"/>
      <c r="Z49078" s="136"/>
      <c r="AC49078" s="136"/>
    </row>
    <row r="49079" spans="2:29">
      <c r="B49079" s="136"/>
      <c r="E49079" s="136"/>
      <c r="H49079" s="136"/>
      <c r="K49079" s="136"/>
      <c r="O49079" s="136"/>
      <c r="T49079" s="136"/>
      <c r="W49079" s="136"/>
      <c r="Z49079" s="136"/>
      <c r="AC49079" s="136"/>
    </row>
    <row r="49080" spans="2:29">
      <c r="B49080" s="136"/>
      <c r="E49080" s="136"/>
      <c r="H49080" s="136"/>
      <c r="K49080" s="136"/>
      <c r="O49080" s="136"/>
      <c r="T49080" s="136"/>
      <c r="W49080" s="136"/>
      <c r="Z49080" s="136"/>
      <c r="AC49080" s="136"/>
    </row>
    <row r="49081" spans="2:29">
      <c r="B49081" s="136"/>
      <c r="E49081" s="136"/>
      <c r="H49081" s="136"/>
      <c r="K49081" s="136"/>
      <c r="O49081" s="136"/>
      <c r="T49081" s="136"/>
      <c r="W49081" s="136"/>
      <c r="Z49081" s="136"/>
      <c r="AC49081" s="136"/>
    </row>
    <row r="49082" spans="2:29">
      <c r="B49082" s="136"/>
      <c r="E49082" s="136"/>
      <c r="H49082" s="136"/>
      <c r="K49082" s="136"/>
      <c r="O49082" s="136"/>
      <c r="T49082" s="136"/>
      <c r="W49082" s="136"/>
      <c r="Z49082" s="136"/>
      <c r="AC49082" s="136"/>
    </row>
    <row r="49083" spans="2:29">
      <c r="B49083" s="136"/>
      <c r="E49083" s="136"/>
      <c r="H49083" s="136"/>
      <c r="K49083" s="136"/>
      <c r="O49083" s="136"/>
      <c r="T49083" s="136"/>
      <c r="W49083" s="136"/>
      <c r="Z49083" s="136"/>
      <c r="AC49083" s="136"/>
    </row>
    <row r="49084" spans="2:29">
      <c r="B49084" s="136"/>
      <c r="E49084" s="136"/>
      <c r="H49084" s="136"/>
      <c r="K49084" s="136"/>
      <c r="O49084" s="136"/>
      <c r="T49084" s="136"/>
      <c r="W49084" s="136"/>
      <c r="Z49084" s="136"/>
      <c r="AC49084" s="136"/>
    </row>
    <row r="49085" spans="2:29">
      <c r="B49085" s="136"/>
      <c r="E49085" s="136"/>
      <c r="H49085" s="136"/>
      <c r="K49085" s="136"/>
      <c r="O49085" s="136"/>
      <c r="T49085" s="136"/>
      <c r="W49085" s="136"/>
      <c r="Z49085" s="136"/>
      <c r="AC49085" s="136"/>
    </row>
    <row r="49086" spans="2:29">
      <c r="B49086" s="136"/>
      <c r="E49086" s="136"/>
      <c r="H49086" s="136"/>
      <c r="K49086" s="136"/>
      <c r="O49086" s="136"/>
      <c r="T49086" s="136"/>
      <c r="W49086" s="136"/>
      <c r="Z49086" s="136"/>
      <c r="AC49086" s="136"/>
    </row>
    <row r="49087" spans="2:29">
      <c r="B49087" s="136"/>
      <c r="E49087" s="136"/>
      <c r="H49087" s="136"/>
      <c r="K49087" s="136"/>
      <c r="O49087" s="136"/>
      <c r="T49087" s="136"/>
      <c r="W49087" s="136"/>
      <c r="Z49087" s="136"/>
      <c r="AC49087" s="136"/>
    </row>
    <row r="49088" spans="2:29">
      <c r="B49088" s="136"/>
      <c r="E49088" s="136"/>
      <c r="H49088" s="136"/>
      <c r="K49088" s="136"/>
      <c r="O49088" s="136"/>
      <c r="T49088" s="136"/>
      <c r="W49088" s="136"/>
      <c r="Z49088" s="136"/>
      <c r="AC49088" s="136"/>
    </row>
    <row r="49089" spans="2:29">
      <c r="B49089" s="136"/>
      <c r="E49089" s="136"/>
      <c r="H49089" s="136"/>
      <c r="K49089" s="136"/>
      <c r="O49089" s="136"/>
      <c r="T49089" s="136"/>
      <c r="W49089" s="136"/>
      <c r="Z49089" s="136"/>
      <c r="AC49089" s="136"/>
    </row>
    <row r="49090" spans="2:29">
      <c r="B49090" s="136"/>
      <c r="E49090" s="136"/>
      <c r="H49090" s="136"/>
      <c r="K49090" s="136"/>
      <c r="O49090" s="136"/>
      <c r="T49090" s="136"/>
      <c r="W49090" s="136"/>
      <c r="Z49090" s="136"/>
      <c r="AC49090" s="136"/>
    </row>
    <row r="49091" spans="2:29">
      <c r="B49091" s="136"/>
      <c r="E49091" s="136"/>
      <c r="H49091" s="136"/>
      <c r="K49091" s="136"/>
      <c r="O49091" s="136"/>
      <c r="T49091" s="136"/>
      <c r="W49091" s="136"/>
      <c r="Z49091" s="136"/>
      <c r="AC49091" s="136"/>
    </row>
    <row r="49092" spans="2:29">
      <c r="B49092" s="136"/>
      <c r="E49092" s="136"/>
      <c r="H49092" s="136"/>
      <c r="K49092" s="136"/>
      <c r="O49092" s="136"/>
      <c r="T49092" s="136"/>
      <c r="W49092" s="136"/>
      <c r="Z49092" s="136"/>
      <c r="AC49092" s="136"/>
    </row>
    <row r="49093" spans="2:29">
      <c r="B49093" s="136"/>
      <c r="E49093" s="136"/>
      <c r="H49093" s="136"/>
      <c r="K49093" s="136"/>
      <c r="O49093" s="136"/>
      <c r="T49093" s="136"/>
      <c r="W49093" s="136"/>
      <c r="Z49093" s="136"/>
      <c r="AC49093" s="136"/>
    </row>
    <row r="49094" spans="2:29">
      <c r="B49094" s="136"/>
      <c r="E49094" s="136"/>
      <c r="H49094" s="136"/>
      <c r="K49094" s="136"/>
      <c r="O49094" s="136"/>
      <c r="T49094" s="136"/>
      <c r="W49094" s="136"/>
      <c r="Z49094" s="136"/>
      <c r="AC49094" s="136"/>
    </row>
    <row r="49095" spans="2:29">
      <c r="B49095" s="136"/>
      <c r="E49095" s="136"/>
      <c r="H49095" s="136"/>
      <c r="K49095" s="136"/>
      <c r="O49095" s="136"/>
      <c r="T49095" s="136"/>
      <c r="W49095" s="136"/>
      <c r="Z49095" s="136"/>
      <c r="AC49095" s="136"/>
    </row>
    <row r="49096" spans="2:29">
      <c r="B49096" s="136"/>
      <c r="E49096" s="136"/>
      <c r="H49096" s="136"/>
      <c r="K49096" s="136"/>
      <c r="O49096" s="136"/>
      <c r="T49096" s="136"/>
      <c r="W49096" s="136"/>
      <c r="Z49096" s="136"/>
      <c r="AC49096" s="136"/>
    </row>
    <row r="49097" spans="2:29">
      <c r="B49097" s="136"/>
      <c r="E49097" s="136"/>
      <c r="H49097" s="136"/>
      <c r="K49097" s="136"/>
      <c r="O49097" s="136"/>
      <c r="T49097" s="136"/>
      <c r="W49097" s="136"/>
      <c r="Z49097" s="136"/>
      <c r="AC49097" s="136"/>
    </row>
    <row r="49098" spans="2:29">
      <c r="B49098" s="136"/>
      <c r="E49098" s="136"/>
      <c r="H49098" s="136"/>
      <c r="K49098" s="136"/>
      <c r="O49098" s="136"/>
      <c r="T49098" s="136"/>
      <c r="W49098" s="136"/>
      <c r="Z49098" s="136"/>
      <c r="AC49098" s="136"/>
    </row>
    <row r="49099" spans="2:29">
      <c r="B49099" s="136"/>
      <c r="E49099" s="136"/>
      <c r="H49099" s="136"/>
      <c r="K49099" s="136"/>
      <c r="O49099" s="136"/>
      <c r="T49099" s="136"/>
      <c r="W49099" s="136"/>
      <c r="Z49099" s="136"/>
      <c r="AC49099" s="136"/>
    </row>
    <row r="49100" spans="2:29">
      <c r="B49100" s="136"/>
      <c r="E49100" s="136"/>
      <c r="H49100" s="136"/>
      <c r="K49100" s="136"/>
      <c r="O49100" s="136"/>
      <c r="T49100" s="136"/>
      <c r="W49100" s="136"/>
      <c r="Z49100" s="136"/>
      <c r="AC49100" s="136"/>
    </row>
    <row r="49101" spans="2:29">
      <c r="B49101" s="136"/>
      <c r="E49101" s="136"/>
      <c r="H49101" s="136"/>
      <c r="K49101" s="136"/>
      <c r="O49101" s="136"/>
      <c r="T49101" s="136"/>
      <c r="W49101" s="136"/>
      <c r="Z49101" s="136"/>
      <c r="AC49101" s="136"/>
    </row>
    <row r="49102" spans="2:29">
      <c r="B49102" s="136"/>
      <c r="E49102" s="136"/>
      <c r="H49102" s="136"/>
      <c r="K49102" s="136"/>
      <c r="O49102" s="136"/>
      <c r="T49102" s="136"/>
      <c r="W49102" s="136"/>
      <c r="Z49102" s="136"/>
      <c r="AC49102" s="136"/>
    </row>
    <row r="49103" spans="2:29">
      <c r="B49103" s="136"/>
      <c r="E49103" s="136"/>
      <c r="H49103" s="136"/>
      <c r="K49103" s="136"/>
      <c r="O49103" s="136"/>
      <c r="T49103" s="136"/>
      <c r="W49103" s="136"/>
      <c r="Z49103" s="136"/>
      <c r="AC49103" s="136"/>
    </row>
    <row r="49104" spans="2:29">
      <c r="B49104" s="136"/>
      <c r="E49104" s="136"/>
      <c r="H49104" s="136"/>
      <c r="K49104" s="136"/>
      <c r="O49104" s="136"/>
      <c r="T49104" s="136"/>
      <c r="W49104" s="136"/>
      <c r="Z49104" s="136"/>
      <c r="AC49104" s="136"/>
    </row>
    <row r="49105" spans="2:29">
      <c r="B49105" s="136"/>
      <c r="E49105" s="136"/>
      <c r="H49105" s="136"/>
      <c r="K49105" s="136"/>
      <c r="O49105" s="136"/>
      <c r="T49105" s="136"/>
      <c r="W49105" s="136"/>
      <c r="Z49105" s="136"/>
      <c r="AC49105" s="136"/>
    </row>
    <row r="49106" spans="2:29">
      <c r="B49106" s="136"/>
      <c r="E49106" s="136"/>
      <c r="H49106" s="136"/>
      <c r="K49106" s="136"/>
      <c r="O49106" s="136"/>
      <c r="T49106" s="136"/>
      <c r="W49106" s="136"/>
      <c r="Z49106" s="136"/>
      <c r="AC49106" s="136"/>
    </row>
    <row r="49107" spans="2:29">
      <c r="B49107" s="136"/>
      <c r="E49107" s="136"/>
      <c r="H49107" s="136"/>
      <c r="K49107" s="136"/>
      <c r="O49107" s="136"/>
      <c r="T49107" s="136"/>
      <c r="W49107" s="136"/>
      <c r="Z49107" s="136"/>
      <c r="AC49107" s="136"/>
    </row>
    <row r="49108" spans="2:29">
      <c r="B49108" s="136"/>
      <c r="E49108" s="136"/>
      <c r="H49108" s="136"/>
      <c r="K49108" s="136"/>
      <c r="O49108" s="136"/>
      <c r="T49108" s="136"/>
      <c r="W49108" s="136"/>
      <c r="Z49108" s="136"/>
      <c r="AC49108" s="136"/>
    </row>
    <row r="49109" spans="2:29">
      <c r="B49109" s="136"/>
      <c r="E49109" s="136"/>
      <c r="H49109" s="136"/>
      <c r="K49109" s="136"/>
      <c r="O49109" s="136"/>
      <c r="T49109" s="136"/>
      <c r="W49109" s="136"/>
      <c r="Z49109" s="136"/>
      <c r="AC49109" s="136"/>
    </row>
    <row r="49110" spans="2:29">
      <c r="B49110" s="136"/>
      <c r="E49110" s="136"/>
      <c r="H49110" s="136"/>
      <c r="K49110" s="136"/>
      <c r="O49110" s="136"/>
      <c r="T49110" s="136"/>
      <c r="W49110" s="136"/>
      <c r="Z49110" s="136"/>
      <c r="AC49110" s="136"/>
    </row>
    <row r="49111" spans="2:29">
      <c r="B49111" s="136"/>
      <c r="E49111" s="136"/>
      <c r="H49111" s="136"/>
      <c r="K49111" s="136"/>
      <c r="O49111" s="136"/>
      <c r="T49111" s="136"/>
      <c r="W49111" s="136"/>
      <c r="Z49111" s="136"/>
      <c r="AC49111" s="136"/>
    </row>
    <row r="49112" spans="2:29">
      <c r="B49112" s="136"/>
      <c r="E49112" s="136"/>
      <c r="H49112" s="136"/>
      <c r="K49112" s="136"/>
      <c r="O49112" s="136"/>
      <c r="T49112" s="136"/>
      <c r="W49112" s="136"/>
      <c r="Z49112" s="136"/>
      <c r="AC49112" s="136"/>
    </row>
    <row r="49113" spans="2:29">
      <c r="B49113" s="136"/>
      <c r="E49113" s="136"/>
      <c r="H49113" s="136"/>
      <c r="K49113" s="136"/>
      <c r="O49113" s="136"/>
      <c r="T49113" s="136"/>
      <c r="W49113" s="136"/>
      <c r="Z49113" s="136"/>
      <c r="AC49113" s="136"/>
    </row>
    <row r="49114" spans="2:29">
      <c r="B49114" s="136"/>
      <c r="E49114" s="136"/>
      <c r="H49114" s="136"/>
      <c r="K49114" s="136"/>
      <c r="O49114" s="136"/>
      <c r="T49114" s="136"/>
      <c r="W49114" s="136"/>
      <c r="Z49114" s="136"/>
      <c r="AC49114" s="136"/>
    </row>
    <row r="49115" spans="2:29">
      <c r="B49115" s="136"/>
      <c r="E49115" s="136"/>
      <c r="H49115" s="136"/>
      <c r="K49115" s="136"/>
      <c r="O49115" s="136"/>
      <c r="T49115" s="136"/>
      <c r="W49115" s="136"/>
      <c r="Z49115" s="136"/>
      <c r="AC49115" s="136"/>
    </row>
    <row r="49116" spans="2:29">
      <c r="B49116" s="136"/>
      <c r="E49116" s="136"/>
      <c r="H49116" s="136"/>
      <c r="K49116" s="136"/>
      <c r="O49116" s="136"/>
      <c r="T49116" s="136"/>
      <c r="W49116" s="136"/>
      <c r="Z49116" s="136"/>
      <c r="AC49116" s="136"/>
    </row>
    <row r="49117" spans="2:29">
      <c r="B49117" s="136"/>
      <c r="E49117" s="136"/>
      <c r="H49117" s="136"/>
      <c r="K49117" s="136"/>
      <c r="O49117" s="136"/>
      <c r="T49117" s="136"/>
      <c r="W49117" s="136"/>
      <c r="Z49117" s="136"/>
      <c r="AC49117" s="136"/>
    </row>
    <row r="49118" spans="2:29">
      <c r="B49118" s="136"/>
      <c r="E49118" s="136"/>
      <c r="H49118" s="136"/>
      <c r="K49118" s="136"/>
      <c r="O49118" s="136"/>
      <c r="T49118" s="136"/>
      <c r="W49118" s="136"/>
      <c r="Z49118" s="136"/>
      <c r="AC49118" s="136"/>
    </row>
    <row r="49119" spans="2:29">
      <c r="B49119" s="136"/>
      <c r="E49119" s="136"/>
      <c r="H49119" s="136"/>
      <c r="K49119" s="136"/>
      <c r="O49119" s="136"/>
      <c r="T49119" s="136"/>
      <c r="W49119" s="136"/>
      <c r="Z49119" s="136"/>
      <c r="AC49119" s="136"/>
    </row>
    <row r="49120" spans="2:29">
      <c r="B49120" s="136"/>
      <c r="E49120" s="136"/>
      <c r="H49120" s="136"/>
      <c r="K49120" s="136"/>
      <c r="O49120" s="136"/>
      <c r="T49120" s="136"/>
      <c r="W49120" s="136"/>
      <c r="Z49120" s="136"/>
      <c r="AC49120" s="136"/>
    </row>
    <row r="49121" spans="2:29">
      <c r="B49121" s="136"/>
      <c r="E49121" s="136"/>
      <c r="H49121" s="136"/>
      <c r="K49121" s="136"/>
      <c r="O49121" s="136"/>
      <c r="T49121" s="136"/>
      <c r="W49121" s="136"/>
      <c r="Z49121" s="136"/>
      <c r="AC49121" s="136"/>
    </row>
    <row r="49122" spans="2:29">
      <c r="B49122" s="136"/>
      <c r="E49122" s="136"/>
      <c r="H49122" s="136"/>
      <c r="K49122" s="136"/>
      <c r="O49122" s="136"/>
      <c r="T49122" s="136"/>
      <c r="W49122" s="136"/>
      <c r="Z49122" s="136"/>
      <c r="AC49122" s="136"/>
    </row>
    <row r="49123" spans="2:29">
      <c r="B49123" s="136"/>
      <c r="E49123" s="136"/>
      <c r="H49123" s="136"/>
      <c r="K49123" s="136"/>
      <c r="O49123" s="136"/>
      <c r="T49123" s="136"/>
      <c r="W49123" s="136"/>
      <c r="Z49123" s="136"/>
      <c r="AC49123" s="136"/>
    </row>
    <row r="49124" spans="2:29">
      <c r="B49124" s="136"/>
      <c r="E49124" s="136"/>
      <c r="H49124" s="136"/>
      <c r="K49124" s="136"/>
      <c r="O49124" s="136"/>
      <c r="T49124" s="136"/>
      <c r="W49124" s="136"/>
      <c r="Z49124" s="136"/>
      <c r="AC49124" s="136"/>
    </row>
    <row r="49125" spans="2:29">
      <c r="B49125" s="136"/>
      <c r="E49125" s="136"/>
      <c r="H49125" s="136"/>
      <c r="K49125" s="136"/>
      <c r="O49125" s="136"/>
      <c r="T49125" s="136"/>
      <c r="W49125" s="136"/>
      <c r="Z49125" s="136"/>
      <c r="AC49125" s="136"/>
    </row>
    <row r="49126" spans="2:29">
      <c r="B49126" s="136"/>
      <c r="E49126" s="136"/>
      <c r="H49126" s="136"/>
      <c r="K49126" s="136"/>
      <c r="O49126" s="136"/>
      <c r="T49126" s="136"/>
      <c r="W49126" s="136"/>
      <c r="Z49126" s="136"/>
      <c r="AC49126" s="136"/>
    </row>
    <row r="49127" spans="2:29">
      <c r="B49127" s="136"/>
      <c r="E49127" s="136"/>
      <c r="H49127" s="136"/>
      <c r="K49127" s="136"/>
      <c r="O49127" s="136"/>
      <c r="T49127" s="136"/>
      <c r="W49127" s="136"/>
      <c r="Z49127" s="136"/>
      <c r="AC49127" s="136"/>
    </row>
    <row r="49128" spans="2:29">
      <c r="B49128" s="136"/>
      <c r="E49128" s="136"/>
      <c r="H49128" s="136"/>
      <c r="K49128" s="136"/>
      <c r="O49128" s="136"/>
      <c r="T49128" s="136"/>
      <c r="W49128" s="136"/>
      <c r="Z49128" s="136"/>
      <c r="AC49128" s="136"/>
    </row>
    <row r="49129" spans="2:29">
      <c r="B49129" s="136"/>
      <c r="E49129" s="136"/>
      <c r="H49129" s="136"/>
      <c r="K49129" s="136"/>
      <c r="O49129" s="136"/>
      <c r="T49129" s="136"/>
      <c r="W49129" s="136"/>
      <c r="Z49129" s="136"/>
      <c r="AC49129" s="136"/>
    </row>
    <row r="49130" spans="2:29">
      <c r="B49130" s="136"/>
      <c r="E49130" s="136"/>
      <c r="H49130" s="136"/>
      <c r="K49130" s="136"/>
      <c r="O49130" s="136"/>
      <c r="T49130" s="136"/>
      <c r="W49130" s="136"/>
      <c r="Z49130" s="136"/>
      <c r="AC49130" s="136"/>
    </row>
    <row r="49131" spans="2:29">
      <c r="B49131" s="136"/>
      <c r="E49131" s="136"/>
      <c r="H49131" s="136"/>
      <c r="K49131" s="136"/>
      <c r="O49131" s="136"/>
      <c r="T49131" s="136"/>
      <c r="W49131" s="136"/>
      <c r="Z49131" s="136"/>
      <c r="AC49131" s="136"/>
    </row>
    <row r="49132" spans="2:29">
      <c r="B49132" s="136"/>
      <c r="E49132" s="136"/>
      <c r="H49132" s="136"/>
      <c r="K49132" s="136"/>
      <c r="O49132" s="136"/>
      <c r="T49132" s="136"/>
      <c r="W49132" s="136"/>
      <c r="Z49132" s="136"/>
      <c r="AC49132" s="136"/>
    </row>
    <row r="49133" spans="2:29">
      <c r="B49133" s="136"/>
      <c r="E49133" s="136"/>
      <c r="H49133" s="136"/>
      <c r="K49133" s="136"/>
      <c r="O49133" s="136"/>
      <c r="T49133" s="136"/>
      <c r="W49133" s="136"/>
      <c r="Z49133" s="136"/>
      <c r="AC49133" s="136"/>
    </row>
    <row r="49134" spans="2:29">
      <c r="B49134" s="136"/>
      <c r="E49134" s="136"/>
      <c r="H49134" s="136"/>
      <c r="K49134" s="136"/>
      <c r="O49134" s="136"/>
      <c r="T49134" s="136"/>
      <c r="W49134" s="136"/>
      <c r="Z49134" s="136"/>
      <c r="AC49134" s="136"/>
    </row>
    <row r="49135" spans="2:29">
      <c r="B49135" s="136"/>
      <c r="E49135" s="136"/>
      <c r="H49135" s="136"/>
      <c r="K49135" s="136"/>
      <c r="O49135" s="136"/>
      <c r="T49135" s="136"/>
      <c r="W49135" s="136"/>
      <c r="Z49135" s="136"/>
      <c r="AC49135" s="136"/>
    </row>
    <row r="49136" spans="2:29">
      <c r="B49136" s="136"/>
      <c r="E49136" s="136"/>
      <c r="H49136" s="136"/>
      <c r="K49136" s="136"/>
      <c r="O49136" s="136"/>
      <c r="T49136" s="136"/>
      <c r="W49136" s="136"/>
      <c r="Z49136" s="136"/>
      <c r="AC49136" s="136"/>
    </row>
    <row r="49137" spans="2:29">
      <c r="B49137" s="136"/>
      <c r="E49137" s="136"/>
      <c r="H49137" s="136"/>
      <c r="K49137" s="136"/>
      <c r="O49137" s="136"/>
      <c r="T49137" s="136"/>
      <c r="W49137" s="136"/>
      <c r="Z49137" s="136"/>
      <c r="AC49137" s="136"/>
    </row>
    <row r="49138" spans="2:29">
      <c r="B49138" s="136"/>
      <c r="E49138" s="136"/>
      <c r="H49138" s="136"/>
      <c r="K49138" s="136"/>
      <c r="O49138" s="136"/>
      <c r="T49138" s="136"/>
      <c r="W49138" s="136"/>
      <c r="Z49138" s="136"/>
      <c r="AC49138" s="136"/>
    </row>
    <row r="49139" spans="2:29">
      <c r="B49139" s="136"/>
      <c r="E49139" s="136"/>
      <c r="H49139" s="136"/>
      <c r="K49139" s="136"/>
      <c r="O49139" s="136"/>
      <c r="T49139" s="136"/>
      <c r="W49139" s="136"/>
      <c r="Z49139" s="136"/>
      <c r="AC49139" s="136"/>
    </row>
    <row r="49140" spans="2:29">
      <c r="B49140" s="136"/>
      <c r="E49140" s="136"/>
      <c r="H49140" s="136"/>
      <c r="K49140" s="136"/>
      <c r="O49140" s="136"/>
      <c r="T49140" s="136"/>
      <c r="W49140" s="136"/>
      <c r="Z49140" s="136"/>
      <c r="AC49140" s="136"/>
    </row>
    <row r="49141" spans="2:29">
      <c r="B49141" s="136"/>
      <c r="E49141" s="136"/>
      <c r="H49141" s="136"/>
      <c r="K49141" s="136"/>
      <c r="O49141" s="136"/>
      <c r="T49141" s="136"/>
      <c r="W49141" s="136"/>
      <c r="Z49141" s="136"/>
      <c r="AC49141" s="136"/>
    </row>
    <row r="49142" spans="2:29">
      <c r="B49142" s="136"/>
      <c r="E49142" s="136"/>
      <c r="H49142" s="136"/>
      <c r="K49142" s="136"/>
      <c r="O49142" s="136"/>
      <c r="T49142" s="136"/>
      <c r="W49142" s="136"/>
      <c r="Z49142" s="136"/>
      <c r="AC49142" s="136"/>
    </row>
    <row r="49143" spans="2:29">
      <c r="B49143" s="136"/>
      <c r="E49143" s="136"/>
      <c r="H49143" s="136"/>
      <c r="K49143" s="136"/>
      <c r="O49143" s="136"/>
      <c r="T49143" s="136"/>
      <c r="W49143" s="136"/>
      <c r="Z49143" s="136"/>
      <c r="AC49143" s="136"/>
    </row>
    <row r="49144" spans="2:29">
      <c r="B49144" s="136"/>
      <c r="E49144" s="136"/>
      <c r="H49144" s="136"/>
      <c r="K49144" s="136"/>
      <c r="O49144" s="136"/>
      <c r="T49144" s="136"/>
      <c r="W49144" s="136"/>
      <c r="Z49144" s="136"/>
      <c r="AC49144" s="136"/>
    </row>
    <row r="49145" spans="2:29">
      <c r="B49145" s="136"/>
      <c r="E49145" s="136"/>
      <c r="H49145" s="136"/>
      <c r="K49145" s="136"/>
      <c r="O49145" s="136"/>
      <c r="T49145" s="136"/>
      <c r="W49145" s="136"/>
      <c r="Z49145" s="136"/>
      <c r="AC49145" s="136"/>
    </row>
    <row r="49146" spans="2:29">
      <c r="B49146" s="136"/>
      <c r="E49146" s="136"/>
      <c r="H49146" s="136"/>
      <c r="K49146" s="136"/>
      <c r="O49146" s="136"/>
      <c r="T49146" s="136"/>
      <c r="W49146" s="136"/>
      <c r="Z49146" s="136"/>
      <c r="AC49146" s="136"/>
    </row>
    <row r="49147" spans="2:29">
      <c r="B49147" s="136"/>
      <c r="E49147" s="136"/>
      <c r="H49147" s="136"/>
      <c r="K49147" s="136"/>
      <c r="O49147" s="136"/>
      <c r="T49147" s="136"/>
      <c r="W49147" s="136"/>
      <c r="Z49147" s="136"/>
      <c r="AC49147" s="136"/>
    </row>
    <row r="49148" spans="2:29">
      <c r="B49148" s="136"/>
      <c r="E49148" s="136"/>
      <c r="H49148" s="136"/>
      <c r="K49148" s="136"/>
      <c r="O49148" s="136"/>
      <c r="T49148" s="136"/>
      <c r="W49148" s="136"/>
      <c r="Z49148" s="136"/>
      <c r="AC49148" s="136"/>
    </row>
    <row r="49149" spans="2:29">
      <c r="B49149" s="136"/>
      <c r="E49149" s="136"/>
      <c r="H49149" s="136"/>
      <c r="K49149" s="136"/>
      <c r="O49149" s="136"/>
      <c r="T49149" s="136"/>
      <c r="W49149" s="136"/>
      <c r="Z49149" s="136"/>
      <c r="AC49149" s="136"/>
    </row>
    <row r="49150" spans="2:29">
      <c r="B49150" s="136"/>
      <c r="E49150" s="136"/>
      <c r="H49150" s="136"/>
      <c r="K49150" s="136"/>
      <c r="O49150" s="136"/>
      <c r="T49150" s="136"/>
      <c r="W49150" s="136"/>
      <c r="Z49150" s="136"/>
      <c r="AC49150" s="136"/>
    </row>
    <row r="49151" spans="2:29">
      <c r="B49151" s="136"/>
      <c r="E49151" s="136"/>
      <c r="H49151" s="136"/>
      <c r="K49151" s="136"/>
      <c r="O49151" s="136"/>
      <c r="T49151" s="136"/>
      <c r="W49151" s="136"/>
      <c r="Z49151" s="136"/>
      <c r="AC49151" s="136"/>
    </row>
    <row r="49152" spans="2:29">
      <c r="B49152" s="136"/>
      <c r="E49152" s="136"/>
      <c r="H49152" s="136"/>
      <c r="K49152" s="136"/>
      <c r="O49152" s="136"/>
      <c r="T49152" s="136"/>
      <c r="W49152" s="136"/>
      <c r="Z49152" s="136"/>
      <c r="AC49152" s="136"/>
    </row>
    <row r="49153" spans="2:29">
      <c r="B49153" s="136"/>
      <c r="E49153" s="136"/>
      <c r="H49153" s="136"/>
      <c r="K49153" s="136"/>
      <c r="O49153" s="136"/>
      <c r="T49153" s="136"/>
      <c r="W49153" s="136"/>
      <c r="Z49153" s="136"/>
      <c r="AC49153" s="136"/>
    </row>
    <row r="49154" spans="2:29">
      <c r="B49154" s="136"/>
      <c r="E49154" s="136"/>
      <c r="H49154" s="136"/>
      <c r="K49154" s="136"/>
      <c r="O49154" s="136"/>
      <c r="T49154" s="136"/>
      <c r="W49154" s="136"/>
      <c r="Z49154" s="136"/>
      <c r="AC49154" s="136"/>
    </row>
    <row r="49155" spans="2:29">
      <c r="B49155" s="136"/>
      <c r="E49155" s="136"/>
      <c r="H49155" s="136"/>
      <c r="K49155" s="136"/>
      <c r="O49155" s="136"/>
      <c r="T49155" s="136"/>
      <c r="W49155" s="136"/>
      <c r="Z49155" s="136"/>
      <c r="AC49155" s="136"/>
    </row>
    <row r="49156" spans="2:29">
      <c r="B49156" s="136"/>
      <c r="E49156" s="136"/>
      <c r="H49156" s="136"/>
      <c r="K49156" s="136"/>
      <c r="O49156" s="136"/>
      <c r="T49156" s="136"/>
      <c r="W49156" s="136"/>
      <c r="Z49156" s="136"/>
      <c r="AC49156" s="136"/>
    </row>
    <row r="49157" spans="2:29">
      <c r="B49157" s="136"/>
      <c r="E49157" s="136"/>
      <c r="H49157" s="136"/>
      <c r="K49157" s="136"/>
      <c r="O49157" s="136"/>
      <c r="T49157" s="136"/>
      <c r="W49157" s="136"/>
      <c r="Z49157" s="136"/>
      <c r="AC49157" s="136"/>
    </row>
    <row r="49158" spans="2:29">
      <c r="B49158" s="136"/>
      <c r="E49158" s="136"/>
      <c r="H49158" s="136"/>
      <c r="K49158" s="136"/>
      <c r="O49158" s="136"/>
      <c r="T49158" s="136"/>
      <c r="W49158" s="136"/>
      <c r="Z49158" s="136"/>
      <c r="AC49158" s="136"/>
    </row>
    <row r="49159" spans="2:29">
      <c r="B49159" s="136"/>
      <c r="E49159" s="136"/>
      <c r="H49159" s="136"/>
      <c r="K49159" s="136"/>
      <c r="O49159" s="136"/>
      <c r="T49159" s="136"/>
      <c r="W49159" s="136"/>
      <c r="Z49159" s="136"/>
      <c r="AC49159" s="136"/>
    </row>
    <row r="49160" spans="2:29">
      <c r="B49160" s="136"/>
      <c r="E49160" s="136"/>
      <c r="H49160" s="136"/>
      <c r="K49160" s="136"/>
      <c r="O49160" s="136"/>
      <c r="T49160" s="136"/>
      <c r="W49160" s="136"/>
      <c r="Z49160" s="136"/>
      <c r="AC49160" s="136"/>
    </row>
    <row r="49161" spans="2:29">
      <c r="B49161" s="136"/>
      <c r="E49161" s="136"/>
      <c r="H49161" s="136"/>
      <c r="K49161" s="136"/>
      <c r="O49161" s="136"/>
      <c r="T49161" s="136"/>
      <c r="W49161" s="136"/>
      <c r="Z49161" s="136"/>
      <c r="AC49161" s="136"/>
    </row>
    <row r="49162" spans="2:29">
      <c r="B49162" s="136"/>
      <c r="E49162" s="136"/>
      <c r="H49162" s="136"/>
      <c r="K49162" s="136"/>
      <c r="O49162" s="136"/>
      <c r="T49162" s="136"/>
      <c r="W49162" s="136"/>
      <c r="Z49162" s="136"/>
      <c r="AC49162" s="136"/>
    </row>
    <row r="49163" spans="2:29">
      <c r="B49163" s="136"/>
      <c r="E49163" s="136"/>
      <c r="H49163" s="136"/>
      <c r="K49163" s="136"/>
      <c r="O49163" s="136"/>
      <c r="T49163" s="136"/>
      <c r="W49163" s="136"/>
      <c r="Z49163" s="136"/>
      <c r="AC49163" s="136"/>
    </row>
    <row r="49164" spans="2:29">
      <c r="B49164" s="136"/>
      <c r="E49164" s="136"/>
      <c r="H49164" s="136"/>
      <c r="K49164" s="136"/>
      <c r="O49164" s="136"/>
      <c r="T49164" s="136"/>
      <c r="W49164" s="136"/>
      <c r="Z49164" s="136"/>
      <c r="AC49164" s="136"/>
    </row>
    <row r="49165" spans="2:29">
      <c r="B49165" s="136"/>
      <c r="E49165" s="136"/>
      <c r="H49165" s="136"/>
      <c r="K49165" s="136"/>
      <c r="O49165" s="136"/>
      <c r="T49165" s="136"/>
      <c r="W49165" s="136"/>
      <c r="Z49165" s="136"/>
      <c r="AC49165" s="136"/>
    </row>
    <row r="49166" spans="2:29">
      <c r="B49166" s="136"/>
      <c r="E49166" s="136"/>
      <c r="H49166" s="136"/>
      <c r="K49166" s="136"/>
      <c r="O49166" s="136"/>
      <c r="T49166" s="136"/>
      <c r="W49166" s="136"/>
      <c r="Z49166" s="136"/>
      <c r="AC49166" s="136"/>
    </row>
    <row r="49167" spans="2:29">
      <c r="B49167" s="136"/>
      <c r="E49167" s="136"/>
      <c r="H49167" s="136"/>
      <c r="K49167" s="136"/>
      <c r="O49167" s="136"/>
      <c r="T49167" s="136"/>
      <c r="W49167" s="136"/>
      <c r="Z49167" s="136"/>
      <c r="AC49167" s="136"/>
    </row>
    <row r="49168" spans="2:29">
      <c r="B49168" s="136"/>
      <c r="E49168" s="136"/>
      <c r="H49168" s="136"/>
      <c r="K49168" s="136"/>
      <c r="O49168" s="136"/>
      <c r="T49168" s="136"/>
      <c r="W49168" s="136"/>
      <c r="Z49168" s="136"/>
      <c r="AC49168" s="136"/>
    </row>
    <row r="49169" spans="2:29">
      <c r="B49169" s="136"/>
      <c r="E49169" s="136"/>
      <c r="H49169" s="136"/>
      <c r="K49169" s="136"/>
      <c r="O49169" s="136"/>
      <c r="T49169" s="136"/>
      <c r="W49169" s="136"/>
      <c r="Z49169" s="136"/>
      <c r="AC49169" s="136"/>
    </row>
    <row r="49170" spans="2:29">
      <c r="B49170" s="136"/>
      <c r="E49170" s="136"/>
      <c r="H49170" s="136"/>
      <c r="K49170" s="136"/>
      <c r="O49170" s="136"/>
      <c r="T49170" s="136"/>
      <c r="W49170" s="136"/>
      <c r="Z49170" s="136"/>
      <c r="AC49170" s="136"/>
    </row>
    <row r="49171" spans="2:29">
      <c r="B49171" s="136"/>
      <c r="E49171" s="136"/>
      <c r="H49171" s="136"/>
      <c r="K49171" s="136"/>
      <c r="O49171" s="136"/>
      <c r="T49171" s="136"/>
      <c r="W49171" s="136"/>
      <c r="Z49171" s="136"/>
      <c r="AC49171" s="136"/>
    </row>
    <row r="49172" spans="2:29">
      <c r="B49172" s="136"/>
      <c r="E49172" s="136"/>
      <c r="H49172" s="136"/>
      <c r="K49172" s="136"/>
      <c r="O49172" s="136"/>
      <c r="T49172" s="136"/>
      <c r="W49172" s="136"/>
      <c r="Z49172" s="136"/>
      <c r="AC49172" s="136"/>
    </row>
    <row r="49173" spans="2:29">
      <c r="B49173" s="136"/>
      <c r="E49173" s="136"/>
      <c r="H49173" s="136"/>
      <c r="K49173" s="136"/>
      <c r="O49173" s="136"/>
      <c r="T49173" s="136"/>
      <c r="W49173" s="136"/>
      <c r="Z49173" s="136"/>
      <c r="AC49173" s="136"/>
    </row>
    <row r="49174" spans="2:29">
      <c r="B49174" s="136"/>
      <c r="E49174" s="136"/>
      <c r="H49174" s="136"/>
      <c r="K49174" s="136"/>
      <c r="O49174" s="136"/>
      <c r="T49174" s="136"/>
      <c r="W49174" s="136"/>
      <c r="Z49174" s="136"/>
      <c r="AC49174" s="136"/>
    </row>
    <row r="49175" spans="2:29">
      <c r="B49175" s="136"/>
      <c r="E49175" s="136"/>
      <c r="H49175" s="136"/>
      <c r="K49175" s="136"/>
      <c r="O49175" s="136"/>
      <c r="T49175" s="136"/>
      <c r="W49175" s="136"/>
      <c r="Z49175" s="136"/>
      <c r="AC49175" s="136"/>
    </row>
    <row r="49176" spans="2:29">
      <c r="B49176" s="136"/>
      <c r="E49176" s="136"/>
      <c r="H49176" s="136"/>
      <c r="K49176" s="136"/>
      <c r="O49176" s="136"/>
      <c r="T49176" s="136"/>
      <c r="W49176" s="136"/>
      <c r="Z49176" s="136"/>
      <c r="AC49176" s="136"/>
    </row>
    <row r="49177" spans="2:29">
      <c r="B49177" s="136"/>
      <c r="E49177" s="136"/>
      <c r="H49177" s="136"/>
      <c r="K49177" s="136"/>
      <c r="O49177" s="136"/>
      <c r="T49177" s="136"/>
      <c r="W49177" s="136"/>
      <c r="Z49177" s="136"/>
      <c r="AC49177" s="136"/>
    </row>
    <row r="49178" spans="2:29">
      <c r="B49178" s="136"/>
      <c r="E49178" s="136"/>
      <c r="H49178" s="136"/>
      <c r="K49178" s="136"/>
      <c r="O49178" s="136"/>
      <c r="T49178" s="136"/>
      <c r="W49178" s="136"/>
      <c r="Z49178" s="136"/>
      <c r="AC49178" s="136"/>
    </row>
    <row r="49179" spans="2:29">
      <c r="B49179" s="136"/>
      <c r="E49179" s="136"/>
      <c r="H49179" s="136"/>
      <c r="K49179" s="136"/>
      <c r="O49179" s="136"/>
      <c r="T49179" s="136"/>
      <c r="W49179" s="136"/>
      <c r="Z49179" s="136"/>
      <c r="AC49179" s="136"/>
    </row>
    <row r="49180" spans="2:29">
      <c r="B49180" s="136"/>
      <c r="E49180" s="136"/>
      <c r="H49180" s="136"/>
      <c r="K49180" s="136"/>
      <c r="O49180" s="136"/>
      <c r="T49180" s="136"/>
      <c r="W49180" s="136"/>
      <c r="Z49180" s="136"/>
      <c r="AC49180" s="136"/>
    </row>
    <row r="49181" spans="2:29">
      <c r="B49181" s="136"/>
      <c r="E49181" s="136"/>
      <c r="H49181" s="136"/>
      <c r="K49181" s="136"/>
      <c r="O49181" s="136"/>
      <c r="T49181" s="136"/>
      <c r="W49181" s="136"/>
      <c r="Z49181" s="136"/>
      <c r="AC49181" s="136"/>
    </row>
    <row r="49182" spans="2:29">
      <c r="B49182" s="136"/>
      <c r="E49182" s="136"/>
      <c r="H49182" s="136"/>
      <c r="K49182" s="136"/>
      <c r="O49182" s="136"/>
      <c r="T49182" s="136"/>
      <c r="W49182" s="136"/>
      <c r="Z49182" s="136"/>
      <c r="AC49182" s="136"/>
    </row>
    <row r="49183" spans="2:29">
      <c r="B49183" s="136"/>
      <c r="E49183" s="136"/>
      <c r="H49183" s="136"/>
      <c r="K49183" s="136"/>
      <c r="O49183" s="136"/>
      <c r="T49183" s="136"/>
      <c r="W49183" s="136"/>
      <c r="Z49183" s="136"/>
      <c r="AC49183" s="136"/>
    </row>
    <row r="49184" spans="2:29">
      <c r="B49184" s="136"/>
      <c r="E49184" s="136"/>
      <c r="H49184" s="136"/>
      <c r="K49184" s="136"/>
      <c r="O49184" s="136"/>
      <c r="T49184" s="136"/>
      <c r="W49184" s="136"/>
      <c r="Z49184" s="136"/>
      <c r="AC49184" s="136"/>
    </row>
    <row r="49185" spans="2:29">
      <c r="B49185" s="136"/>
      <c r="E49185" s="136"/>
      <c r="H49185" s="136"/>
      <c r="K49185" s="136"/>
      <c r="O49185" s="136"/>
      <c r="T49185" s="136"/>
      <c r="W49185" s="136"/>
      <c r="Z49185" s="136"/>
      <c r="AC49185" s="136"/>
    </row>
    <row r="49186" spans="2:29">
      <c r="B49186" s="136"/>
      <c r="E49186" s="136"/>
      <c r="H49186" s="136"/>
      <c r="K49186" s="136"/>
      <c r="O49186" s="136"/>
      <c r="T49186" s="136"/>
      <c r="W49186" s="136"/>
      <c r="Z49186" s="136"/>
      <c r="AC49186" s="136"/>
    </row>
    <row r="49187" spans="2:29">
      <c r="B49187" s="136"/>
      <c r="E49187" s="136"/>
      <c r="H49187" s="136"/>
      <c r="K49187" s="136"/>
      <c r="O49187" s="136"/>
      <c r="T49187" s="136"/>
      <c r="W49187" s="136"/>
      <c r="Z49187" s="136"/>
      <c r="AC49187" s="136"/>
    </row>
    <row r="49188" spans="2:29">
      <c r="B49188" s="136"/>
      <c r="E49188" s="136"/>
      <c r="H49188" s="136"/>
      <c r="K49188" s="136"/>
      <c r="O49188" s="136"/>
      <c r="T49188" s="136"/>
      <c r="W49188" s="136"/>
      <c r="Z49188" s="136"/>
      <c r="AC49188" s="136"/>
    </row>
    <row r="49189" spans="2:29">
      <c r="B49189" s="136"/>
      <c r="E49189" s="136"/>
      <c r="H49189" s="136"/>
      <c r="K49189" s="136"/>
      <c r="O49189" s="136"/>
      <c r="T49189" s="136"/>
      <c r="W49189" s="136"/>
      <c r="Z49189" s="136"/>
      <c r="AC49189" s="136"/>
    </row>
    <row r="49190" spans="2:29">
      <c r="B49190" s="136"/>
      <c r="E49190" s="136"/>
      <c r="H49190" s="136"/>
      <c r="K49190" s="136"/>
      <c r="O49190" s="136"/>
      <c r="T49190" s="136"/>
      <c r="W49190" s="136"/>
      <c r="Z49190" s="136"/>
      <c r="AC49190" s="136"/>
    </row>
    <row r="49191" spans="2:29">
      <c r="B49191" s="136"/>
      <c r="E49191" s="136"/>
      <c r="H49191" s="136"/>
      <c r="K49191" s="136"/>
      <c r="O49191" s="136"/>
      <c r="T49191" s="136"/>
      <c r="W49191" s="136"/>
      <c r="Z49191" s="136"/>
      <c r="AC49191" s="136"/>
    </row>
    <row r="49192" spans="2:29">
      <c r="B49192" s="136"/>
      <c r="E49192" s="136"/>
      <c r="H49192" s="136"/>
      <c r="K49192" s="136"/>
      <c r="O49192" s="136"/>
      <c r="T49192" s="136"/>
      <c r="W49192" s="136"/>
      <c r="Z49192" s="136"/>
      <c r="AC49192" s="136"/>
    </row>
    <row r="49193" spans="2:29">
      <c r="B49193" s="136"/>
      <c r="E49193" s="136"/>
      <c r="H49193" s="136"/>
      <c r="K49193" s="136"/>
      <c r="O49193" s="136"/>
      <c r="T49193" s="136"/>
      <c r="W49193" s="136"/>
      <c r="Z49193" s="136"/>
      <c r="AC49193" s="136"/>
    </row>
    <row r="49194" spans="2:29">
      <c r="B49194" s="136"/>
      <c r="E49194" s="136"/>
      <c r="H49194" s="136"/>
      <c r="K49194" s="136"/>
      <c r="O49194" s="136"/>
      <c r="T49194" s="136"/>
      <c r="W49194" s="136"/>
      <c r="Z49194" s="136"/>
      <c r="AC49194" s="136"/>
    </row>
    <row r="49195" spans="2:29">
      <c r="B49195" s="136"/>
      <c r="E49195" s="136"/>
      <c r="H49195" s="136"/>
      <c r="K49195" s="136"/>
      <c r="O49195" s="136"/>
      <c r="T49195" s="136"/>
      <c r="W49195" s="136"/>
      <c r="Z49195" s="136"/>
      <c r="AC49195" s="136"/>
    </row>
    <row r="49196" spans="2:29">
      <c r="B49196" s="136"/>
      <c r="E49196" s="136"/>
      <c r="H49196" s="136"/>
      <c r="K49196" s="136"/>
      <c r="O49196" s="136"/>
      <c r="T49196" s="136"/>
      <c r="W49196" s="136"/>
      <c r="Z49196" s="136"/>
      <c r="AC49196" s="136"/>
    </row>
    <row r="49197" spans="2:29">
      <c r="B49197" s="136"/>
      <c r="E49197" s="136"/>
      <c r="H49197" s="136"/>
      <c r="K49197" s="136"/>
      <c r="O49197" s="136"/>
      <c r="T49197" s="136"/>
      <c r="W49197" s="136"/>
      <c r="Z49197" s="136"/>
      <c r="AC49197" s="136"/>
    </row>
    <row r="49198" spans="2:29">
      <c r="B49198" s="136"/>
      <c r="E49198" s="136"/>
      <c r="H49198" s="136"/>
      <c r="K49198" s="136"/>
      <c r="O49198" s="136"/>
      <c r="T49198" s="136"/>
      <c r="W49198" s="136"/>
      <c r="Z49198" s="136"/>
      <c r="AC49198" s="136"/>
    </row>
    <row r="49199" spans="2:29">
      <c r="B49199" s="136"/>
      <c r="E49199" s="136"/>
      <c r="H49199" s="136"/>
      <c r="K49199" s="136"/>
      <c r="O49199" s="136"/>
      <c r="T49199" s="136"/>
      <c r="W49199" s="136"/>
      <c r="Z49199" s="136"/>
      <c r="AC49199" s="136"/>
    </row>
    <row r="49200" spans="2:29">
      <c r="B49200" s="136"/>
      <c r="E49200" s="136"/>
      <c r="H49200" s="136"/>
      <c r="K49200" s="136"/>
      <c r="O49200" s="136"/>
      <c r="T49200" s="136"/>
      <c r="W49200" s="136"/>
      <c r="Z49200" s="136"/>
      <c r="AC49200" s="136"/>
    </row>
    <row r="49201" spans="2:29">
      <c r="B49201" s="136"/>
      <c r="E49201" s="136"/>
      <c r="H49201" s="136"/>
      <c r="K49201" s="136"/>
      <c r="O49201" s="136"/>
      <c r="T49201" s="136"/>
      <c r="W49201" s="136"/>
      <c r="Z49201" s="136"/>
      <c r="AC49201" s="136"/>
    </row>
    <row r="49202" spans="2:29">
      <c r="B49202" s="136"/>
      <c r="E49202" s="136"/>
      <c r="H49202" s="136"/>
      <c r="K49202" s="136"/>
      <c r="O49202" s="136"/>
      <c r="T49202" s="136"/>
      <c r="W49202" s="136"/>
      <c r="Z49202" s="136"/>
      <c r="AC49202" s="136"/>
    </row>
    <row r="49203" spans="2:29">
      <c r="B49203" s="136"/>
      <c r="E49203" s="136"/>
      <c r="H49203" s="136"/>
      <c r="K49203" s="136"/>
      <c r="O49203" s="136"/>
      <c r="T49203" s="136"/>
      <c r="W49203" s="136"/>
      <c r="Z49203" s="136"/>
      <c r="AC49203" s="136"/>
    </row>
    <row r="49204" spans="2:29">
      <c r="B49204" s="136"/>
      <c r="E49204" s="136"/>
      <c r="H49204" s="136"/>
      <c r="K49204" s="136"/>
      <c r="O49204" s="136"/>
      <c r="T49204" s="136"/>
      <c r="W49204" s="136"/>
      <c r="Z49204" s="136"/>
      <c r="AC49204" s="136"/>
    </row>
    <row r="49205" spans="2:29">
      <c r="B49205" s="136"/>
      <c r="E49205" s="136"/>
      <c r="H49205" s="136"/>
      <c r="K49205" s="136"/>
      <c r="O49205" s="136"/>
      <c r="T49205" s="136"/>
      <c r="W49205" s="136"/>
      <c r="Z49205" s="136"/>
      <c r="AC49205" s="136"/>
    </row>
    <row r="49206" spans="2:29">
      <c r="B49206" s="136"/>
      <c r="E49206" s="136"/>
      <c r="H49206" s="136"/>
      <c r="K49206" s="136"/>
      <c r="O49206" s="136"/>
      <c r="T49206" s="136"/>
      <c r="W49206" s="136"/>
      <c r="Z49206" s="136"/>
      <c r="AC49206" s="136"/>
    </row>
    <row r="49207" spans="2:29">
      <c r="B49207" s="136"/>
      <c r="E49207" s="136"/>
      <c r="H49207" s="136"/>
      <c r="K49207" s="136"/>
      <c r="O49207" s="136"/>
      <c r="T49207" s="136"/>
      <c r="W49207" s="136"/>
      <c r="Z49207" s="136"/>
      <c r="AC49207" s="136"/>
    </row>
    <row r="49208" spans="2:29">
      <c r="B49208" s="136"/>
      <c r="E49208" s="136"/>
      <c r="H49208" s="136"/>
      <c r="K49208" s="136"/>
      <c r="O49208" s="136"/>
      <c r="T49208" s="136"/>
      <c r="W49208" s="136"/>
      <c r="Z49208" s="136"/>
      <c r="AC49208" s="136"/>
    </row>
    <row r="49209" spans="2:29">
      <c r="B49209" s="136"/>
      <c r="E49209" s="136"/>
      <c r="H49209" s="136"/>
      <c r="K49209" s="136"/>
      <c r="O49209" s="136"/>
      <c r="T49209" s="136"/>
      <c r="W49209" s="136"/>
      <c r="Z49209" s="136"/>
      <c r="AC49209" s="136"/>
    </row>
    <row r="49210" spans="2:29">
      <c r="B49210" s="136"/>
      <c r="E49210" s="136"/>
      <c r="H49210" s="136"/>
      <c r="K49210" s="136"/>
      <c r="O49210" s="136"/>
      <c r="T49210" s="136"/>
      <c r="W49210" s="136"/>
      <c r="Z49210" s="136"/>
      <c r="AC49210" s="136"/>
    </row>
    <row r="49211" spans="2:29">
      <c r="B49211" s="136"/>
      <c r="E49211" s="136"/>
      <c r="H49211" s="136"/>
      <c r="K49211" s="136"/>
      <c r="O49211" s="136"/>
      <c r="T49211" s="136"/>
      <c r="W49211" s="136"/>
      <c r="Z49211" s="136"/>
      <c r="AC49211" s="136"/>
    </row>
    <row r="49212" spans="2:29">
      <c r="B49212" s="136"/>
      <c r="E49212" s="136"/>
      <c r="H49212" s="136"/>
      <c r="K49212" s="136"/>
      <c r="O49212" s="136"/>
      <c r="T49212" s="136"/>
      <c r="W49212" s="136"/>
      <c r="Z49212" s="136"/>
      <c r="AC49212" s="136"/>
    </row>
    <row r="49213" spans="2:29">
      <c r="B49213" s="136"/>
      <c r="E49213" s="136"/>
      <c r="H49213" s="136"/>
      <c r="K49213" s="136"/>
      <c r="O49213" s="136"/>
      <c r="T49213" s="136"/>
      <c r="W49213" s="136"/>
      <c r="Z49213" s="136"/>
      <c r="AC49213" s="136"/>
    </row>
    <row r="49214" spans="2:29">
      <c r="B49214" s="136"/>
      <c r="E49214" s="136"/>
      <c r="H49214" s="136"/>
      <c r="K49214" s="136"/>
      <c r="O49214" s="136"/>
      <c r="T49214" s="136"/>
      <c r="W49214" s="136"/>
      <c r="Z49214" s="136"/>
      <c r="AC49214" s="136"/>
    </row>
    <row r="49215" spans="2:29">
      <c r="B49215" s="136"/>
      <c r="E49215" s="136"/>
      <c r="H49215" s="136"/>
      <c r="K49215" s="136"/>
      <c r="O49215" s="136"/>
      <c r="T49215" s="136"/>
      <c r="W49215" s="136"/>
      <c r="Z49215" s="136"/>
      <c r="AC49215" s="136"/>
    </row>
    <row r="49216" spans="2:29">
      <c r="B49216" s="136"/>
      <c r="E49216" s="136"/>
      <c r="H49216" s="136"/>
      <c r="K49216" s="136"/>
      <c r="O49216" s="136"/>
      <c r="T49216" s="136"/>
      <c r="W49216" s="136"/>
      <c r="Z49216" s="136"/>
      <c r="AC49216" s="136"/>
    </row>
    <row r="49217" spans="2:29">
      <c r="B49217" s="136"/>
      <c r="E49217" s="136"/>
      <c r="H49217" s="136"/>
      <c r="K49217" s="136"/>
      <c r="O49217" s="136"/>
      <c r="T49217" s="136"/>
      <c r="W49217" s="136"/>
      <c r="Z49217" s="136"/>
      <c r="AC49217" s="136"/>
    </row>
    <row r="49218" spans="2:29">
      <c r="B49218" s="136"/>
      <c r="E49218" s="136"/>
      <c r="H49218" s="136"/>
      <c r="K49218" s="136"/>
      <c r="O49218" s="136"/>
      <c r="T49218" s="136"/>
      <c r="W49218" s="136"/>
      <c r="Z49218" s="136"/>
      <c r="AC49218" s="136"/>
    </row>
    <row r="49219" spans="2:29">
      <c r="B49219" s="136"/>
      <c r="E49219" s="136"/>
      <c r="H49219" s="136"/>
      <c r="K49219" s="136"/>
      <c r="O49219" s="136"/>
      <c r="T49219" s="136"/>
      <c r="W49219" s="136"/>
      <c r="Z49219" s="136"/>
      <c r="AC49219" s="136"/>
    </row>
    <row r="49220" spans="2:29">
      <c r="B49220" s="136"/>
      <c r="E49220" s="136"/>
      <c r="H49220" s="136"/>
      <c r="K49220" s="136"/>
      <c r="O49220" s="136"/>
      <c r="T49220" s="136"/>
      <c r="W49220" s="136"/>
      <c r="Z49220" s="136"/>
      <c r="AC49220" s="136"/>
    </row>
    <row r="49221" spans="2:29">
      <c r="B49221" s="136"/>
      <c r="E49221" s="136"/>
      <c r="H49221" s="136"/>
      <c r="K49221" s="136"/>
      <c r="O49221" s="136"/>
      <c r="T49221" s="136"/>
      <c r="W49221" s="136"/>
      <c r="Z49221" s="136"/>
      <c r="AC49221" s="136"/>
    </row>
    <row r="49222" spans="2:29">
      <c r="B49222" s="136"/>
      <c r="E49222" s="136"/>
      <c r="H49222" s="136"/>
      <c r="K49222" s="136"/>
      <c r="O49222" s="136"/>
      <c r="T49222" s="136"/>
      <c r="W49222" s="136"/>
      <c r="Z49222" s="136"/>
      <c r="AC49222" s="136"/>
    </row>
    <row r="49223" spans="2:29">
      <c r="B49223" s="136"/>
      <c r="E49223" s="136"/>
      <c r="H49223" s="136"/>
      <c r="K49223" s="136"/>
      <c r="O49223" s="136"/>
      <c r="T49223" s="136"/>
      <c r="W49223" s="136"/>
      <c r="Z49223" s="136"/>
      <c r="AC49223" s="136"/>
    </row>
    <row r="49224" spans="2:29">
      <c r="B49224" s="136"/>
      <c r="E49224" s="136"/>
      <c r="H49224" s="136"/>
      <c r="K49224" s="136"/>
      <c r="O49224" s="136"/>
      <c r="T49224" s="136"/>
      <c r="W49224" s="136"/>
      <c r="Z49224" s="136"/>
      <c r="AC49224" s="136"/>
    </row>
    <row r="49225" spans="2:29">
      <c r="B49225" s="136"/>
      <c r="E49225" s="136"/>
      <c r="H49225" s="136"/>
      <c r="K49225" s="136"/>
      <c r="O49225" s="136"/>
      <c r="T49225" s="136"/>
      <c r="W49225" s="136"/>
      <c r="Z49225" s="136"/>
      <c r="AC49225" s="136"/>
    </row>
    <row r="49226" spans="2:29">
      <c r="B49226" s="136"/>
      <c r="E49226" s="136"/>
      <c r="H49226" s="136"/>
      <c r="K49226" s="136"/>
      <c r="O49226" s="136"/>
      <c r="T49226" s="136"/>
      <c r="W49226" s="136"/>
      <c r="Z49226" s="136"/>
      <c r="AC49226" s="136"/>
    </row>
    <row r="49227" spans="2:29">
      <c r="B49227" s="136"/>
      <c r="E49227" s="136"/>
      <c r="H49227" s="136"/>
      <c r="K49227" s="136"/>
      <c r="O49227" s="136"/>
      <c r="T49227" s="136"/>
      <c r="W49227" s="136"/>
      <c r="Z49227" s="136"/>
      <c r="AC49227" s="136"/>
    </row>
    <row r="49228" spans="2:29">
      <c r="B49228" s="136"/>
      <c r="E49228" s="136"/>
      <c r="H49228" s="136"/>
      <c r="K49228" s="136"/>
      <c r="O49228" s="136"/>
      <c r="T49228" s="136"/>
      <c r="W49228" s="136"/>
      <c r="Z49228" s="136"/>
      <c r="AC49228" s="136"/>
    </row>
    <row r="49229" spans="2:29">
      <c r="B49229" s="136"/>
      <c r="E49229" s="136"/>
      <c r="H49229" s="136"/>
      <c r="K49229" s="136"/>
      <c r="O49229" s="136"/>
      <c r="T49229" s="136"/>
      <c r="W49229" s="136"/>
      <c r="Z49229" s="136"/>
      <c r="AC49229" s="136"/>
    </row>
    <row r="49230" spans="2:29">
      <c r="B49230" s="136"/>
      <c r="E49230" s="136"/>
      <c r="H49230" s="136"/>
      <c r="K49230" s="136"/>
      <c r="O49230" s="136"/>
      <c r="T49230" s="136"/>
      <c r="W49230" s="136"/>
      <c r="Z49230" s="136"/>
      <c r="AC49230" s="136"/>
    </row>
    <row r="49231" spans="2:29">
      <c r="B49231" s="136"/>
      <c r="E49231" s="136"/>
      <c r="H49231" s="136"/>
      <c r="K49231" s="136"/>
      <c r="O49231" s="136"/>
      <c r="T49231" s="136"/>
      <c r="W49231" s="136"/>
      <c r="Z49231" s="136"/>
      <c r="AC49231" s="136"/>
    </row>
    <row r="49232" spans="2:29">
      <c r="B49232" s="136"/>
      <c r="E49232" s="136"/>
      <c r="H49232" s="136"/>
      <c r="K49232" s="136"/>
      <c r="O49232" s="136"/>
      <c r="T49232" s="136"/>
      <c r="W49232" s="136"/>
      <c r="Z49232" s="136"/>
      <c r="AC49232" s="136"/>
    </row>
    <row r="49233" spans="2:29">
      <c r="B49233" s="136"/>
      <c r="E49233" s="136"/>
      <c r="H49233" s="136"/>
      <c r="K49233" s="136"/>
      <c r="O49233" s="136"/>
      <c r="T49233" s="136"/>
      <c r="W49233" s="136"/>
      <c r="Z49233" s="136"/>
      <c r="AC49233" s="136"/>
    </row>
    <row r="49234" spans="2:29">
      <c r="B49234" s="136"/>
      <c r="E49234" s="136"/>
      <c r="H49234" s="136"/>
      <c r="K49234" s="136"/>
      <c r="O49234" s="136"/>
      <c r="T49234" s="136"/>
      <c r="W49234" s="136"/>
      <c r="Z49234" s="136"/>
      <c r="AC49234" s="136"/>
    </row>
    <row r="49235" spans="2:29">
      <c r="B49235" s="136"/>
      <c r="E49235" s="136"/>
      <c r="H49235" s="136"/>
      <c r="K49235" s="136"/>
      <c r="O49235" s="136"/>
      <c r="T49235" s="136"/>
      <c r="W49235" s="136"/>
      <c r="Z49235" s="136"/>
      <c r="AC49235" s="136"/>
    </row>
    <row r="49236" spans="2:29">
      <c r="B49236" s="136"/>
      <c r="E49236" s="136"/>
      <c r="H49236" s="136"/>
      <c r="K49236" s="136"/>
      <c r="O49236" s="136"/>
      <c r="T49236" s="136"/>
      <c r="W49236" s="136"/>
      <c r="Z49236" s="136"/>
      <c r="AC49236" s="136"/>
    </row>
    <row r="49237" spans="2:29">
      <c r="B49237" s="136"/>
      <c r="E49237" s="136"/>
      <c r="H49237" s="136"/>
      <c r="K49237" s="136"/>
      <c r="O49237" s="136"/>
      <c r="T49237" s="136"/>
      <c r="W49237" s="136"/>
      <c r="Z49237" s="136"/>
      <c r="AC49237" s="136"/>
    </row>
    <row r="49238" spans="2:29">
      <c r="B49238" s="136"/>
      <c r="E49238" s="136"/>
      <c r="H49238" s="136"/>
      <c r="K49238" s="136"/>
      <c r="O49238" s="136"/>
      <c r="T49238" s="136"/>
      <c r="W49238" s="136"/>
      <c r="Z49238" s="136"/>
      <c r="AC49238" s="136"/>
    </row>
    <row r="49239" spans="2:29">
      <c r="B49239" s="136"/>
      <c r="E49239" s="136"/>
      <c r="H49239" s="136"/>
      <c r="K49239" s="136"/>
      <c r="O49239" s="136"/>
      <c r="T49239" s="136"/>
      <c r="W49239" s="136"/>
      <c r="Z49239" s="136"/>
      <c r="AC49239" s="136"/>
    </row>
    <row r="49240" spans="2:29">
      <c r="B49240" s="136"/>
      <c r="E49240" s="136"/>
      <c r="H49240" s="136"/>
      <c r="K49240" s="136"/>
      <c r="O49240" s="136"/>
      <c r="T49240" s="136"/>
      <c r="W49240" s="136"/>
      <c r="Z49240" s="136"/>
      <c r="AC49240" s="136"/>
    </row>
    <row r="49241" spans="2:29">
      <c r="B49241" s="136"/>
      <c r="E49241" s="136"/>
      <c r="H49241" s="136"/>
      <c r="K49241" s="136"/>
      <c r="O49241" s="136"/>
      <c r="T49241" s="136"/>
      <c r="W49241" s="136"/>
      <c r="Z49241" s="136"/>
      <c r="AC49241" s="136"/>
    </row>
    <row r="49242" spans="2:29">
      <c r="B49242" s="136"/>
      <c r="E49242" s="136"/>
      <c r="H49242" s="136"/>
      <c r="K49242" s="136"/>
      <c r="O49242" s="136"/>
      <c r="T49242" s="136"/>
      <c r="W49242" s="136"/>
      <c r="Z49242" s="136"/>
      <c r="AC49242" s="136"/>
    </row>
    <row r="49243" spans="2:29">
      <c r="B49243" s="136"/>
      <c r="E49243" s="136"/>
      <c r="H49243" s="136"/>
      <c r="K49243" s="136"/>
      <c r="O49243" s="136"/>
      <c r="T49243" s="136"/>
      <c r="W49243" s="136"/>
      <c r="Z49243" s="136"/>
      <c r="AC49243" s="136"/>
    </row>
    <row r="49244" spans="2:29">
      <c r="B49244" s="136"/>
      <c r="E49244" s="136"/>
      <c r="H49244" s="136"/>
      <c r="K49244" s="136"/>
      <c r="O49244" s="136"/>
      <c r="T49244" s="136"/>
      <c r="W49244" s="136"/>
      <c r="Z49244" s="136"/>
      <c r="AC49244" s="136"/>
    </row>
    <row r="49245" spans="2:29">
      <c r="B49245" s="136"/>
      <c r="E49245" s="136"/>
      <c r="H49245" s="136"/>
      <c r="K49245" s="136"/>
      <c r="O49245" s="136"/>
      <c r="T49245" s="136"/>
      <c r="W49245" s="136"/>
      <c r="Z49245" s="136"/>
      <c r="AC49245" s="136"/>
    </row>
    <row r="49246" spans="2:29">
      <c r="B49246" s="136"/>
      <c r="E49246" s="136"/>
      <c r="H49246" s="136"/>
      <c r="K49246" s="136"/>
      <c r="O49246" s="136"/>
      <c r="T49246" s="136"/>
      <c r="W49246" s="136"/>
      <c r="Z49246" s="136"/>
      <c r="AC49246" s="136"/>
    </row>
    <row r="49247" spans="2:29">
      <c r="B49247" s="136"/>
      <c r="E49247" s="136"/>
      <c r="H49247" s="136"/>
      <c r="K49247" s="136"/>
      <c r="O49247" s="136"/>
      <c r="T49247" s="136"/>
      <c r="W49247" s="136"/>
      <c r="Z49247" s="136"/>
      <c r="AC49247" s="136"/>
    </row>
    <row r="49248" spans="2:29">
      <c r="B49248" s="136"/>
      <c r="E49248" s="136"/>
      <c r="H49248" s="136"/>
      <c r="K49248" s="136"/>
      <c r="O49248" s="136"/>
      <c r="T49248" s="136"/>
      <c r="W49248" s="136"/>
      <c r="Z49248" s="136"/>
      <c r="AC49248" s="136"/>
    </row>
    <row r="49249" spans="2:29">
      <c r="B49249" s="136"/>
      <c r="E49249" s="136"/>
      <c r="H49249" s="136"/>
      <c r="K49249" s="136"/>
      <c r="O49249" s="136"/>
      <c r="T49249" s="136"/>
      <c r="W49249" s="136"/>
      <c r="Z49249" s="136"/>
      <c r="AC49249" s="136"/>
    </row>
    <row r="49250" spans="2:29">
      <c r="B49250" s="136"/>
      <c r="E49250" s="136"/>
      <c r="H49250" s="136"/>
      <c r="K49250" s="136"/>
      <c r="O49250" s="136"/>
      <c r="T49250" s="136"/>
      <c r="W49250" s="136"/>
      <c r="Z49250" s="136"/>
      <c r="AC49250" s="136"/>
    </row>
    <row r="49251" spans="2:29">
      <c r="B49251" s="136"/>
      <c r="E49251" s="136"/>
      <c r="H49251" s="136"/>
      <c r="K49251" s="136"/>
      <c r="O49251" s="136"/>
      <c r="T49251" s="136"/>
      <c r="W49251" s="136"/>
      <c r="Z49251" s="136"/>
      <c r="AC49251" s="136"/>
    </row>
    <row r="49252" spans="2:29">
      <c r="B49252" s="136"/>
      <c r="E49252" s="136"/>
      <c r="H49252" s="136"/>
      <c r="K49252" s="136"/>
      <c r="O49252" s="136"/>
      <c r="T49252" s="136"/>
      <c r="W49252" s="136"/>
      <c r="Z49252" s="136"/>
      <c r="AC49252" s="136"/>
    </row>
    <row r="49253" spans="2:29">
      <c r="B49253" s="136"/>
      <c r="E49253" s="136"/>
      <c r="H49253" s="136"/>
      <c r="K49253" s="136"/>
      <c r="O49253" s="136"/>
      <c r="T49253" s="136"/>
      <c r="W49253" s="136"/>
      <c r="Z49253" s="136"/>
      <c r="AC49253" s="136"/>
    </row>
    <row r="49254" spans="2:29">
      <c r="B49254" s="136"/>
      <c r="E49254" s="136"/>
      <c r="H49254" s="136"/>
      <c r="K49254" s="136"/>
      <c r="O49254" s="136"/>
      <c r="T49254" s="136"/>
      <c r="W49254" s="136"/>
      <c r="Z49254" s="136"/>
      <c r="AC49254" s="136"/>
    </row>
    <row r="49255" spans="2:29">
      <c r="B49255" s="136"/>
      <c r="E49255" s="136"/>
      <c r="H49255" s="136"/>
      <c r="K49255" s="136"/>
      <c r="O49255" s="136"/>
      <c r="T49255" s="136"/>
      <c r="W49255" s="136"/>
      <c r="Z49255" s="136"/>
      <c r="AC49255" s="136"/>
    </row>
    <row r="49256" spans="2:29">
      <c r="B49256" s="136"/>
      <c r="E49256" s="136"/>
      <c r="H49256" s="136"/>
      <c r="K49256" s="136"/>
      <c r="O49256" s="136"/>
      <c r="T49256" s="136"/>
      <c r="W49256" s="136"/>
      <c r="Z49256" s="136"/>
      <c r="AC49256" s="136"/>
    </row>
    <row r="49257" spans="2:29">
      <c r="B49257" s="136"/>
      <c r="E49257" s="136"/>
      <c r="H49257" s="136"/>
      <c r="K49257" s="136"/>
      <c r="O49257" s="136"/>
      <c r="T49257" s="136"/>
      <c r="W49257" s="136"/>
      <c r="Z49257" s="136"/>
      <c r="AC49257" s="136"/>
    </row>
    <row r="49258" spans="2:29">
      <c r="B49258" s="136"/>
      <c r="E49258" s="136"/>
      <c r="H49258" s="136"/>
      <c r="K49258" s="136"/>
      <c r="O49258" s="136"/>
      <c r="T49258" s="136"/>
      <c r="W49258" s="136"/>
      <c r="Z49258" s="136"/>
      <c r="AC49258" s="136"/>
    </row>
    <row r="49259" spans="2:29">
      <c r="B49259" s="136"/>
      <c r="E49259" s="136"/>
      <c r="H49259" s="136"/>
      <c r="K49259" s="136"/>
      <c r="O49259" s="136"/>
      <c r="T49259" s="136"/>
      <c r="W49259" s="136"/>
      <c r="Z49259" s="136"/>
      <c r="AC49259" s="136"/>
    </row>
    <row r="49260" spans="2:29">
      <c r="B49260" s="136"/>
      <c r="E49260" s="136"/>
      <c r="H49260" s="136"/>
      <c r="K49260" s="136"/>
      <c r="O49260" s="136"/>
      <c r="T49260" s="136"/>
      <c r="W49260" s="136"/>
      <c r="Z49260" s="136"/>
      <c r="AC49260" s="136"/>
    </row>
    <row r="49261" spans="2:29">
      <c r="B49261" s="136"/>
      <c r="E49261" s="136"/>
      <c r="H49261" s="136"/>
      <c r="K49261" s="136"/>
      <c r="O49261" s="136"/>
      <c r="T49261" s="136"/>
      <c r="W49261" s="136"/>
      <c r="Z49261" s="136"/>
      <c r="AC49261" s="136"/>
    </row>
    <row r="49262" spans="2:29">
      <c r="B49262" s="136"/>
      <c r="E49262" s="136"/>
      <c r="H49262" s="136"/>
      <c r="K49262" s="136"/>
      <c r="O49262" s="136"/>
      <c r="T49262" s="136"/>
      <c r="W49262" s="136"/>
      <c r="Z49262" s="136"/>
      <c r="AC49262" s="136"/>
    </row>
    <row r="49263" spans="2:29">
      <c r="B49263" s="136"/>
      <c r="E49263" s="136"/>
      <c r="H49263" s="136"/>
      <c r="K49263" s="136"/>
      <c r="O49263" s="136"/>
      <c r="T49263" s="136"/>
      <c r="W49263" s="136"/>
      <c r="Z49263" s="136"/>
      <c r="AC49263" s="136"/>
    </row>
    <row r="49264" spans="2:29">
      <c r="B49264" s="136"/>
      <c r="E49264" s="136"/>
      <c r="H49264" s="136"/>
      <c r="K49264" s="136"/>
      <c r="O49264" s="136"/>
      <c r="T49264" s="136"/>
      <c r="W49264" s="136"/>
      <c r="Z49264" s="136"/>
      <c r="AC49264" s="136"/>
    </row>
    <row r="49265" spans="2:29">
      <c r="B49265" s="136"/>
      <c r="E49265" s="136"/>
      <c r="H49265" s="136"/>
      <c r="K49265" s="136"/>
      <c r="O49265" s="136"/>
      <c r="T49265" s="136"/>
      <c r="W49265" s="136"/>
      <c r="Z49265" s="136"/>
      <c r="AC49265" s="136"/>
    </row>
    <row r="49266" spans="2:29">
      <c r="B49266" s="136"/>
      <c r="E49266" s="136"/>
      <c r="H49266" s="136"/>
      <c r="K49266" s="136"/>
      <c r="O49266" s="136"/>
      <c r="T49266" s="136"/>
      <c r="W49266" s="136"/>
      <c r="Z49266" s="136"/>
      <c r="AC49266" s="136"/>
    </row>
    <row r="49267" spans="2:29">
      <c r="B49267" s="136"/>
      <c r="E49267" s="136"/>
      <c r="H49267" s="136"/>
      <c r="K49267" s="136"/>
      <c r="O49267" s="136"/>
      <c r="T49267" s="136"/>
      <c r="W49267" s="136"/>
      <c r="Z49267" s="136"/>
      <c r="AC49267" s="136"/>
    </row>
    <row r="49268" spans="2:29">
      <c r="B49268" s="136"/>
      <c r="E49268" s="136"/>
      <c r="H49268" s="136"/>
      <c r="K49268" s="136"/>
      <c r="O49268" s="136"/>
      <c r="T49268" s="136"/>
      <c r="W49268" s="136"/>
      <c r="Z49268" s="136"/>
      <c r="AC49268" s="136"/>
    </row>
    <row r="49269" spans="2:29">
      <c r="B49269" s="136"/>
      <c r="E49269" s="136"/>
      <c r="H49269" s="136"/>
      <c r="K49269" s="136"/>
      <c r="O49269" s="136"/>
      <c r="T49269" s="136"/>
      <c r="W49269" s="136"/>
      <c r="Z49269" s="136"/>
      <c r="AC49269" s="136"/>
    </row>
    <row r="49270" spans="2:29">
      <c r="B49270" s="136"/>
      <c r="E49270" s="136"/>
      <c r="H49270" s="136"/>
      <c r="K49270" s="136"/>
      <c r="O49270" s="136"/>
      <c r="T49270" s="136"/>
      <c r="W49270" s="136"/>
      <c r="Z49270" s="136"/>
      <c r="AC49270" s="136"/>
    </row>
    <row r="49271" spans="2:29">
      <c r="B49271" s="136"/>
      <c r="E49271" s="136"/>
      <c r="H49271" s="136"/>
      <c r="K49271" s="136"/>
      <c r="O49271" s="136"/>
      <c r="T49271" s="136"/>
      <c r="W49271" s="136"/>
      <c r="Z49271" s="136"/>
      <c r="AC49271" s="136"/>
    </row>
    <row r="49272" spans="2:29">
      <c r="B49272" s="136"/>
      <c r="E49272" s="136"/>
      <c r="H49272" s="136"/>
      <c r="K49272" s="136"/>
      <c r="O49272" s="136"/>
      <c r="T49272" s="136"/>
      <c r="W49272" s="136"/>
      <c r="Z49272" s="136"/>
      <c r="AC49272" s="136"/>
    </row>
    <row r="49273" spans="2:29">
      <c r="B49273" s="136"/>
      <c r="E49273" s="136"/>
      <c r="H49273" s="136"/>
      <c r="K49273" s="136"/>
      <c r="O49273" s="136"/>
      <c r="T49273" s="136"/>
      <c r="W49273" s="136"/>
      <c r="Z49273" s="136"/>
      <c r="AC49273" s="136"/>
    </row>
    <row r="49274" spans="2:29">
      <c r="B49274" s="136"/>
      <c r="E49274" s="136"/>
      <c r="H49274" s="136"/>
      <c r="K49274" s="136"/>
      <c r="O49274" s="136"/>
      <c r="T49274" s="136"/>
      <c r="W49274" s="136"/>
      <c r="Z49274" s="136"/>
      <c r="AC49274" s="136"/>
    </row>
    <row r="49275" spans="2:29">
      <c r="B49275" s="136"/>
      <c r="E49275" s="136"/>
      <c r="H49275" s="136"/>
      <c r="K49275" s="136"/>
      <c r="O49275" s="136"/>
      <c r="T49275" s="136"/>
      <c r="W49275" s="136"/>
      <c r="Z49275" s="136"/>
      <c r="AC49275" s="136"/>
    </row>
    <row r="49276" spans="2:29">
      <c r="B49276" s="136"/>
      <c r="E49276" s="136"/>
      <c r="H49276" s="136"/>
      <c r="K49276" s="136"/>
      <c r="O49276" s="136"/>
      <c r="T49276" s="136"/>
      <c r="W49276" s="136"/>
      <c r="Z49276" s="136"/>
      <c r="AC49276" s="136"/>
    </row>
    <row r="49277" spans="2:29">
      <c r="B49277" s="136"/>
      <c r="E49277" s="136"/>
      <c r="H49277" s="136"/>
      <c r="K49277" s="136"/>
      <c r="O49277" s="136"/>
      <c r="T49277" s="136"/>
      <c r="W49277" s="136"/>
      <c r="Z49277" s="136"/>
      <c r="AC49277" s="136"/>
    </row>
    <row r="49278" spans="2:29">
      <c r="B49278" s="136"/>
      <c r="E49278" s="136"/>
      <c r="H49278" s="136"/>
      <c r="K49278" s="136"/>
      <c r="O49278" s="136"/>
      <c r="T49278" s="136"/>
      <c r="W49278" s="136"/>
      <c r="Z49278" s="136"/>
      <c r="AC49278" s="136"/>
    </row>
    <row r="49279" spans="2:29">
      <c r="B49279" s="136"/>
      <c r="E49279" s="136"/>
      <c r="H49279" s="136"/>
      <c r="K49279" s="136"/>
      <c r="O49279" s="136"/>
      <c r="T49279" s="136"/>
      <c r="W49279" s="136"/>
      <c r="Z49279" s="136"/>
      <c r="AC49279" s="136"/>
    </row>
    <row r="49280" spans="2:29">
      <c r="B49280" s="136"/>
      <c r="E49280" s="136"/>
      <c r="H49280" s="136"/>
      <c r="K49280" s="136"/>
      <c r="O49280" s="136"/>
      <c r="T49280" s="136"/>
      <c r="W49280" s="136"/>
      <c r="Z49280" s="136"/>
      <c r="AC49280" s="136"/>
    </row>
    <row r="49281" spans="2:29">
      <c r="B49281" s="136"/>
      <c r="E49281" s="136"/>
      <c r="H49281" s="136"/>
      <c r="K49281" s="136"/>
      <c r="O49281" s="136"/>
      <c r="T49281" s="136"/>
      <c r="W49281" s="136"/>
      <c r="Z49281" s="136"/>
      <c r="AC49281" s="136"/>
    </row>
    <row r="49282" spans="2:29">
      <c r="B49282" s="136"/>
      <c r="E49282" s="136"/>
      <c r="H49282" s="136"/>
      <c r="K49282" s="136"/>
      <c r="O49282" s="136"/>
      <c r="T49282" s="136"/>
      <c r="W49282" s="136"/>
      <c r="Z49282" s="136"/>
      <c r="AC49282" s="136"/>
    </row>
    <row r="49283" spans="2:29">
      <c r="B49283" s="136"/>
      <c r="E49283" s="136"/>
      <c r="H49283" s="136"/>
      <c r="K49283" s="136"/>
      <c r="O49283" s="136"/>
      <c r="T49283" s="136"/>
      <c r="W49283" s="136"/>
      <c r="Z49283" s="136"/>
      <c r="AC49283" s="136"/>
    </row>
    <row r="49284" spans="2:29">
      <c r="B49284" s="136"/>
      <c r="E49284" s="136"/>
      <c r="H49284" s="136"/>
      <c r="K49284" s="136"/>
      <c r="O49284" s="136"/>
      <c r="T49284" s="136"/>
      <c r="W49284" s="136"/>
      <c r="Z49284" s="136"/>
      <c r="AC49284" s="136"/>
    </row>
    <row r="49285" spans="2:29">
      <c r="B49285" s="136"/>
      <c r="E49285" s="136"/>
      <c r="H49285" s="136"/>
      <c r="K49285" s="136"/>
      <c r="O49285" s="136"/>
      <c r="T49285" s="136"/>
      <c r="W49285" s="136"/>
      <c r="Z49285" s="136"/>
      <c r="AC49285" s="136"/>
    </row>
    <row r="49286" spans="2:29">
      <c r="B49286" s="136"/>
      <c r="E49286" s="136"/>
      <c r="H49286" s="136"/>
      <c r="K49286" s="136"/>
      <c r="O49286" s="136"/>
      <c r="T49286" s="136"/>
      <c r="W49286" s="136"/>
      <c r="Z49286" s="136"/>
      <c r="AC49286" s="136"/>
    </row>
    <row r="49287" spans="2:29">
      <c r="B49287" s="136"/>
      <c r="E49287" s="136"/>
      <c r="H49287" s="136"/>
      <c r="K49287" s="136"/>
      <c r="O49287" s="136"/>
      <c r="T49287" s="136"/>
      <c r="W49287" s="136"/>
      <c r="Z49287" s="136"/>
      <c r="AC49287" s="136"/>
    </row>
    <row r="49288" spans="2:29">
      <c r="B49288" s="136"/>
      <c r="E49288" s="136"/>
      <c r="H49288" s="136"/>
      <c r="K49288" s="136"/>
      <c r="O49288" s="136"/>
      <c r="T49288" s="136"/>
      <c r="W49288" s="136"/>
      <c r="Z49288" s="136"/>
      <c r="AC49288" s="136"/>
    </row>
    <row r="49289" spans="2:29">
      <c r="B49289" s="136"/>
      <c r="E49289" s="136"/>
      <c r="H49289" s="136"/>
      <c r="K49289" s="136"/>
      <c r="O49289" s="136"/>
      <c r="T49289" s="136"/>
      <c r="W49289" s="136"/>
      <c r="Z49289" s="136"/>
      <c r="AC49289" s="136"/>
    </row>
    <row r="49290" spans="2:29">
      <c r="B49290" s="136"/>
      <c r="E49290" s="136"/>
      <c r="H49290" s="136"/>
      <c r="K49290" s="136"/>
      <c r="O49290" s="136"/>
      <c r="T49290" s="136"/>
      <c r="W49290" s="136"/>
      <c r="Z49290" s="136"/>
      <c r="AC49290" s="136"/>
    </row>
    <row r="49291" spans="2:29">
      <c r="B49291" s="136"/>
      <c r="E49291" s="136"/>
      <c r="H49291" s="136"/>
      <c r="K49291" s="136"/>
      <c r="O49291" s="136"/>
      <c r="T49291" s="136"/>
      <c r="W49291" s="136"/>
      <c r="Z49291" s="136"/>
      <c r="AC49291" s="136"/>
    </row>
    <row r="49292" spans="2:29">
      <c r="B49292" s="136"/>
      <c r="E49292" s="136"/>
      <c r="H49292" s="136"/>
      <c r="K49292" s="136"/>
      <c r="O49292" s="136"/>
      <c r="T49292" s="136"/>
      <c r="W49292" s="136"/>
      <c r="Z49292" s="136"/>
      <c r="AC49292" s="136"/>
    </row>
    <row r="49293" spans="2:29">
      <c r="B49293" s="136"/>
      <c r="E49293" s="136"/>
      <c r="H49293" s="136"/>
      <c r="K49293" s="136"/>
      <c r="O49293" s="136"/>
      <c r="T49293" s="136"/>
      <c r="W49293" s="136"/>
      <c r="Z49293" s="136"/>
      <c r="AC49293" s="136"/>
    </row>
    <row r="49294" spans="2:29">
      <c r="B49294" s="136"/>
      <c r="E49294" s="136"/>
      <c r="H49294" s="136"/>
      <c r="K49294" s="136"/>
      <c r="O49294" s="136"/>
      <c r="T49294" s="136"/>
      <c r="W49294" s="136"/>
      <c r="Z49294" s="136"/>
      <c r="AC49294" s="136"/>
    </row>
    <row r="49295" spans="2:29">
      <c r="B49295" s="136"/>
      <c r="E49295" s="136"/>
      <c r="H49295" s="136"/>
      <c r="K49295" s="136"/>
      <c r="O49295" s="136"/>
      <c r="T49295" s="136"/>
      <c r="W49295" s="136"/>
      <c r="Z49295" s="136"/>
      <c r="AC49295" s="136"/>
    </row>
    <row r="49296" spans="2:29">
      <c r="B49296" s="136"/>
      <c r="E49296" s="136"/>
      <c r="H49296" s="136"/>
      <c r="K49296" s="136"/>
      <c r="O49296" s="136"/>
      <c r="T49296" s="136"/>
      <c r="W49296" s="136"/>
      <c r="Z49296" s="136"/>
      <c r="AC49296" s="136"/>
    </row>
    <row r="49297" spans="2:29">
      <c r="B49297" s="136"/>
      <c r="E49297" s="136"/>
      <c r="H49297" s="136"/>
      <c r="K49297" s="136"/>
      <c r="O49297" s="136"/>
      <c r="T49297" s="136"/>
      <c r="W49297" s="136"/>
      <c r="Z49297" s="136"/>
      <c r="AC49297" s="136"/>
    </row>
    <row r="49298" spans="2:29">
      <c r="B49298" s="136"/>
      <c r="E49298" s="136"/>
      <c r="H49298" s="136"/>
      <c r="K49298" s="136"/>
      <c r="O49298" s="136"/>
      <c r="T49298" s="136"/>
      <c r="W49298" s="136"/>
      <c r="Z49298" s="136"/>
      <c r="AC49298" s="136"/>
    </row>
    <row r="49299" spans="2:29">
      <c r="B49299" s="136"/>
      <c r="E49299" s="136"/>
      <c r="H49299" s="136"/>
      <c r="K49299" s="136"/>
      <c r="O49299" s="136"/>
      <c r="T49299" s="136"/>
      <c r="W49299" s="136"/>
      <c r="Z49299" s="136"/>
      <c r="AC49299" s="136"/>
    </row>
    <row r="49300" spans="2:29">
      <c r="B49300" s="136"/>
      <c r="E49300" s="136"/>
      <c r="H49300" s="136"/>
      <c r="K49300" s="136"/>
      <c r="O49300" s="136"/>
      <c r="T49300" s="136"/>
      <c r="W49300" s="136"/>
      <c r="Z49300" s="136"/>
      <c r="AC49300" s="136"/>
    </row>
    <row r="49301" spans="2:29">
      <c r="B49301" s="136"/>
      <c r="E49301" s="136"/>
      <c r="H49301" s="136"/>
      <c r="K49301" s="136"/>
      <c r="O49301" s="136"/>
      <c r="T49301" s="136"/>
      <c r="W49301" s="136"/>
      <c r="Z49301" s="136"/>
      <c r="AC49301" s="136"/>
    </row>
    <row r="49302" spans="2:29">
      <c r="B49302" s="136"/>
      <c r="E49302" s="136"/>
      <c r="H49302" s="136"/>
      <c r="K49302" s="136"/>
      <c r="O49302" s="136"/>
      <c r="T49302" s="136"/>
      <c r="W49302" s="136"/>
      <c r="Z49302" s="136"/>
      <c r="AC49302" s="136"/>
    </row>
    <row r="49303" spans="2:29">
      <c r="B49303" s="136"/>
      <c r="E49303" s="136"/>
      <c r="H49303" s="136"/>
      <c r="K49303" s="136"/>
      <c r="O49303" s="136"/>
      <c r="T49303" s="136"/>
      <c r="W49303" s="136"/>
      <c r="Z49303" s="136"/>
      <c r="AC49303" s="136"/>
    </row>
    <row r="49304" spans="2:29">
      <c r="B49304" s="136"/>
      <c r="E49304" s="136"/>
      <c r="H49304" s="136"/>
      <c r="K49304" s="136"/>
      <c r="O49304" s="136"/>
      <c r="T49304" s="136"/>
      <c r="W49304" s="136"/>
      <c r="Z49304" s="136"/>
      <c r="AC49304" s="136"/>
    </row>
    <row r="49305" spans="2:29">
      <c r="B49305" s="136"/>
      <c r="E49305" s="136"/>
      <c r="H49305" s="136"/>
      <c r="K49305" s="136"/>
      <c r="O49305" s="136"/>
      <c r="T49305" s="136"/>
      <c r="W49305" s="136"/>
      <c r="Z49305" s="136"/>
      <c r="AC49305" s="136"/>
    </row>
    <row r="49306" spans="2:29">
      <c r="B49306" s="136"/>
      <c r="E49306" s="136"/>
      <c r="H49306" s="136"/>
      <c r="K49306" s="136"/>
      <c r="O49306" s="136"/>
      <c r="T49306" s="136"/>
      <c r="W49306" s="136"/>
      <c r="Z49306" s="136"/>
      <c r="AC49306" s="136"/>
    </row>
    <row r="49307" spans="2:29">
      <c r="B49307" s="136"/>
      <c r="E49307" s="136"/>
      <c r="H49307" s="136"/>
      <c r="K49307" s="136"/>
      <c r="O49307" s="136"/>
      <c r="T49307" s="136"/>
      <c r="W49307" s="136"/>
      <c r="Z49307" s="136"/>
      <c r="AC49307" s="136"/>
    </row>
    <row r="49308" spans="2:29">
      <c r="B49308" s="136"/>
      <c r="E49308" s="136"/>
      <c r="H49308" s="136"/>
      <c r="K49308" s="136"/>
      <c r="O49308" s="136"/>
      <c r="T49308" s="136"/>
      <c r="W49308" s="136"/>
      <c r="Z49308" s="136"/>
      <c r="AC49308" s="136"/>
    </row>
    <row r="49309" spans="2:29">
      <c r="B49309" s="136"/>
      <c r="E49309" s="136"/>
      <c r="H49309" s="136"/>
      <c r="K49309" s="136"/>
      <c r="O49309" s="136"/>
      <c r="T49309" s="136"/>
      <c r="W49309" s="136"/>
      <c r="Z49309" s="136"/>
      <c r="AC49309" s="136"/>
    </row>
    <row r="49310" spans="2:29">
      <c r="B49310" s="136"/>
      <c r="E49310" s="136"/>
      <c r="H49310" s="136"/>
      <c r="K49310" s="136"/>
      <c r="O49310" s="136"/>
      <c r="T49310" s="136"/>
      <c r="W49310" s="136"/>
      <c r="Z49310" s="136"/>
      <c r="AC49310" s="136"/>
    </row>
    <row r="49311" spans="2:29">
      <c r="B49311" s="136"/>
      <c r="E49311" s="136"/>
      <c r="H49311" s="136"/>
      <c r="K49311" s="136"/>
      <c r="O49311" s="136"/>
      <c r="T49311" s="136"/>
      <c r="W49311" s="136"/>
      <c r="Z49311" s="136"/>
      <c r="AC49311" s="136"/>
    </row>
    <row r="49312" spans="2:29">
      <c r="B49312" s="136"/>
      <c r="E49312" s="136"/>
      <c r="H49312" s="136"/>
      <c r="K49312" s="136"/>
      <c r="O49312" s="136"/>
      <c r="T49312" s="136"/>
      <c r="W49312" s="136"/>
      <c r="Z49312" s="136"/>
      <c r="AC49312" s="136"/>
    </row>
    <row r="49313" spans="2:29">
      <c r="B49313" s="136"/>
      <c r="E49313" s="136"/>
      <c r="H49313" s="136"/>
      <c r="K49313" s="136"/>
      <c r="O49313" s="136"/>
      <c r="T49313" s="136"/>
      <c r="W49313" s="136"/>
      <c r="Z49313" s="136"/>
      <c r="AC49313" s="136"/>
    </row>
    <row r="49314" spans="2:29">
      <c r="B49314" s="136"/>
      <c r="E49314" s="136"/>
      <c r="H49314" s="136"/>
      <c r="K49314" s="136"/>
      <c r="O49314" s="136"/>
      <c r="T49314" s="136"/>
      <c r="W49314" s="136"/>
      <c r="Z49314" s="136"/>
      <c r="AC49314" s="136"/>
    </row>
    <row r="49315" spans="2:29">
      <c r="B49315" s="136"/>
      <c r="E49315" s="136"/>
      <c r="H49315" s="136"/>
      <c r="K49315" s="136"/>
      <c r="O49315" s="136"/>
      <c r="T49315" s="136"/>
      <c r="W49315" s="136"/>
      <c r="Z49315" s="136"/>
      <c r="AC49315" s="136"/>
    </row>
    <row r="49316" spans="2:29">
      <c r="B49316" s="136"/>
      <c r="E49316" s="136"/>
      <c r="H49316" s="136"/>
      <c r="K49316" s="136"/>
      <c r="O49316" s="136"/>
      <c r="T49316" s="136"/>
      <c r="W49316" s="136"/>
      <c r="Z49316" s="136"/>
      <c r="AC49316" s="136"/>
    </row>
    <row r="49317" spans="2:29">
      <c r="B49317" s="136"/>
      <c r="E49317" s="136"/>
      <c r="H49317" s="136"/>
      <c r="K49317" s="136"/>
      <c r="O49317" s="136"/>
      <c r="T49317" s="136"/>
      <c r="W49317" s="136"/>
      <c r="Z49317" s="136"/>
      <c r="AC49317" s="136"/>
    </row>
    <row r="49318" spans="2:29">
      <c r="B49318" s="136"/>
      <c r="E49318" s="136"/>
      <c r="H49318" s="136"/>
      <c r="K49318" s="136"/>
      <c r="O49318" s="136"/>
      <c r="T49318" s="136"/>
      <c r="W49318" s="136"/>
      <c r="Z49318" s="136"/>
      <c r="AC49318" s="136"/>
    </row>
    <row r="49319" spans="2:29">
      <c r="B49319" s="136"/>
      <c r="E49319" s="136"/>
      <c r="H49319" s="136"/>
      <c r="K49319" s="136"/>
      <c r="O49319" s="136"/>
      <c r="T49319" s="136"/>
      <c r="W49319" s="136"/>
      <c r="Z49319" s="136"/>
      <c r="AC49319" s="136"/>
    </row>
    <row r="49320" spans="2:29">
      <c r="B49320" s="136"/>
      <c r="E49320" s="136"/>
      <c r="H49320" s="136"/>
      <c r="K49320" s="136"/>
      <c r="O49320" s="136"/>
      <c r="T49320" s="136"/>
      <c r="W49320" s="136"/>
      <c r="Z49320" s="136"/>
      <c r="AC49320" s="136"/>
    </row>
    <row r="49321" spans="2:29">
      <c r="B49321" s="136"/>
      <c r="E49321" s="136"/>
      <c r="H49321" s="136"/>
      <c r="K49321" s="136"/>
      <c r="O49321" s="136"/>
      <c r="T49321" s="136"/>
      <c r="W49321" s="136"/>
      <c r="Z49321" s="136"/>
      <c r="AC49321" s="136"/>
    </row>
    <row r="49322" spans="2:29">
      <c r="B49322" s="136"/>
      <c r="E49322" s="136"/>
      <c r="H49322" s="136"/>
      <c r="K49322" s="136"/>
      <c r="O49322" s="136"/>
      <c r="T49322" s="136"/>
      <c r="W49322" s="136"/>
      <c r="Z49322" s="136"/>
      <c r="AC49322" s="136"/>
    </row>
    <row r="49323" spans="2:29">
      <c r="B49323" s="136"/>
      <c r="E49323" s="136"/>
      <c r="H49323" s="136"/>
      <c r="K49323" s="136"/>
      <c r="O49323" s="136"/>
      <c r="T49323" s="136"/>
      <c r="W49323" s="136"/>
      <c r="Z49323" s="136"/>
      <c r="AC49323" s="136"/>
    </row>
    <row r="49324" spans="2:29">
      <c r="B49324" s="136"/>
      <c r="E49324" s="136"/>
      <c r="H49324" s="136"/>
      <c r="K49324" s="136"/>
      <c r="O49324" s="136"/>
      <c r="T49324" s="136"/>
      <c r="W49324" s="136"/>
      <c r="Z49324" s="136"/>
      <c r="AC49324" s="136"/>
    </row>
    <row r="49325" spans="2:29">
      <c r="B49325" s="136"/>
      <c r="E49325" s="136"/>
      <c r="H49325" s="136"/>
      <c r="K49325" s="136"/>
      <c r="O49325" s="136"/>
      <c r="T49325" s="136"/>
      <c r="W49325" s="136"/>
      <c r="Z49325" s="136"/>
      <c r="AC49325" s="136"/>
    </row>
    <row r="49326" spans="2:29">
      <c r="B49326" s="136"/>
      <c r="E49326" s="136"/>
      <c r="H49326" s="136"/>
      <c r="K49326" s="136"/>
      <c r="O49326" s="136"/>
      <c r="T49326" s="136"/>
      <c r="W49326" s="136"/>
      <c r="Z49326" s="136"/>
      <c r="AC49326" s="136"/>
    </row>
    <row r="49327" spans="2:29">
      <c r="B49327" s="136"/>
      <c r="E49327" s="136"/>
      <c r="H49327" s="136"/>
      <c r="K49327" s="136"/>
      <c r="O49327" s="136"/>
      <c r="T49327" s="136"/>
      <c r="W49327" s="136"/>
      <c r="Z49327" s="136"/>
      <c r="AC49327" s="136"/>
    </row>
    <row r="49328" spans="2:29">
      <c r="B49328" s="136"/>
      <c r="E49328" s="136"/>
      <c r="H49328" s="136"/>
      <c r="K49328" s="136"/>
      <c r="O49328" s="136"/>
      <c r="T49328" s="136"/>
      <c r="W49328" s="136"/>
      <c r="Z49328" s="136"/>
      <c r="AC49328" s="136"/>
    </row>
    <row r="49329" spans="2:29">
      <c r="B49329" s="136"/>
      <c r="E49329" s="136"/>
      <c r="H49329" s="136"/>
      <c r="K49329" s="136"/>
      <c r="O49329" s="136"/>
      <c r="T49329" s="136"/>
      <c r="W49329" s="136"/>
      <c r="Z49329" s="136"/>
      <c r="AC49329" s="136"/>
    </row>
    <row r="49330" spans="2:29">
      <c r="B49330" s="136"/>
      <c r="E49330" s="136"/>
      <c r="H49330" s="136"/>
      <c r="K49330" s="136"/>
      <c r="O49330" s="136"/>
      <c r="T49330" s="136"/>
      <c r="W49330" s="136"/>
      <c r="Z49330" s="136"/>
      <c r="AC49330" s="136"/>
    </row>
    <row r="49331" spans="2:29">
      <c r="B49331" s="136"/>
      <c r="E49331" s="136"/>
      <c r="H49331" s="136"/>
      <c r="K49331" s="136"/>
      <c r="O49331" s="136"/>
      <c r="T49331" s="136"/>
      <c r="W49331" s="136"/>
      <c r="Z49331" s="136"/>
      <c r="AC49331" s="136"/>
    </row>
    <row r="49332" spans="2:29">
      <c r="B49332" s="136"/>
      <c r="E49332" s="136"/>
      <c r="H49332" s="136"/>
      <c r="K49332" s="136"/>
      <c r="O49332" s="136"/>
      <c r="T49332" s="136"/>
      <c r="W49332" s="136"/>
      <c r="Z49332" s="136"/>
      <c r="AC49332" s="136"/>
    </row>
    <row r="49333" spans="2:29">
      <c r="B49333" s="136"/>
      <c r="E49333" s="136"/>
      <c r="H49333" s="136"/>
      <c r="K49333" s="136"/>
      <c r="O49333" s="136"/>
      <c r="T49333" s="136"/>
      <c r="W49333" s="136"/>
      <c r="Z49333" s="136"/>
      <c r="AC49333" s="136"/>
    </row>
    <row r="49334" spans="2:29">
      <c r="B49334" s="136"/>
      <c r="E49334" s="136"/>
      <c r="H49334" s="136"/>
      <c r="K49334" s="136"/>
      <c r="O49334" s="136"/>
      <c r="T49334" s="136"/>
      <c r="W49334" s="136"/>
      <c r="Z49334" s="136"/>
      <c r="AC49334" s="136"/>
    </row>
    <row r="49335" spans="2:29">
      <c r="B49335" s="136"/>
      <c r="E49335" s="136"/>
      <c r="H49335" s="136"/>
      <c r="K49335" s="136"/>
      <c r="O49335" s="136"/>
      <c r="T49335" s="136"/>
      <c r="W49335" s="136"/>
      <c r="Z49335" s="136"/>
      <c r="AC49335" s="136"/>
    </row>
    <row r="49336" spans="2:29">
      <c r="B49336" s="136"/>
      <c r="E49336" s="136"/>
      <c r="H49336" s="136"/>
      <c r="K49336" s="136"/>
      <c r="O49336" s="136"/>
      <c r="T49336" s="136"/>
      <c r="W49336" s="136"/>
      <c r="Z49336" s="136"/>
      <c r="AC49336" s="136"/>
    </row>
    <row r="49337" spans="2:29">
      <c r="B49337" s="136"/>
      <c r="E49337" s="136"/>
      <c r="H49337" s="136"/>
      <c r="K49337" s="136"/>
      <c r="O49337" s="136"/>
      <c r="T49337" s="136"/>
      <c r="W49337" s="136"/>
      <c r="Z49337" s="136"/>
      <c r="AC49337" s="136"/>
    </row>
    <row r="49338" spans="2:29">
      <c r="B49338" s="136"/>
      <c r="E49338" s="136"/>
      <c r="H49338" s="136"/>
      <c r="K49338" s="136"/>
      <c r="O49338" s="136"/>
      <c r="T49338" s="136"/>
      <c r="W49338" s="136"/>
      <c r="Z49338" s="136"/>
      <c r="AC49338" s="136"/>
    </row>
    <row r="49339" spans="2:29">
      <c r="B49339" s="136"/>
      <c r="E49339" s="136"/>
      <c r="H49339" s="136"/>
      <c r="K49339" s="136"/>
      <c r="O49339" s="136"/>
      <c r="T49339" s="136"/>
      <c r="W49339" s="136"/>
      <c r="Z49339" s="136"/>
      <c r="AC49339" s="136"/>
    </row>
    <row r="49340" spans="2:29">
      <c r="B49340" s="136"/>
      <c r="E49340" s="136"/>
      <c r="H49340" s="136"/>
      <c r="K49340" s="136"/>
      <c r="O49340" s="136"/>
      <c r="T49340" s="136"/>
      <c r="W49340" s="136"/>
      <c r="Z49340" s="136"/>
      <c r="AC49340" s="136"/>
    </row>
    <row r="49341" spans="2:29">
      <c r="B49341" s="136"/>
      <c r="E49341" s="136"/>
      <c r="H49341" s="136"/>
      <c r="K49341" s="136"/>
      <c r="O49341" s="136"/>
      <c r="T49341" s="136"/>
      <c r="W49341" s="136"/>
      <c r="Z49341" s="136"/>
      <c r="AC49341" s="136"/>
    </row>
    <row r="49342" spans="2:29">
      <c r="B49342" s="136"/>
      <c r="E49342" s="136"/>
      <c r="H49342" s="136"/>
      <c r="K49342" s="136"/>
      <c r="O49342" s="136"/>
      <c r="T49342" s="136"/>
      <c r="W49342" s="136"/>
      <c r="Z49342" s="136"/>
      <c r="AC49342" s="136"/>
    </row>
    <row r="49343" spans="2:29">
      <c r="B49343" s="136"/>
      <c r="E49343" s="136"/>
      <c r="H49343" s="136"/>
      <c r="K49343" s="136"/>
      <c r="O49343" s="136"/>
      <c r="T49343" s="136"/>
      <c r="W49343" s="136"/>
      <c r="Z49343" s="136"/>
      <c r="AC49343" s="136"/>
    </row>
    <row r="49344" spans="2:29">
      <c r="B49344" s="136"/>
      <c r="E49344" s="136"/>
      <c r="H49344" s="136"/>
      <c r="K49344" s="136"/>
      <c r="O49344" s="136"/>
      <c r="T49344" s="136"/>
      <c r="W49344" s="136"/>
      <c r="Z49344" s="136"/>
      <c r="AC49344" s="136"/>
    </row>
    <row r="49345" spans="2:29">
      <c r="B49345" s="136"/>
      <c r="E49345" s="136"/>
      <c r="H49345" s="136"/>
      <c r="K49345" s="136"/>
      <c r="O49345" s="136"/>
      <c r="T49345" s="136"/>
      <c r="W49345" s="136"/>
      <c r="Z49345" s="136"/>
      <c r="AC49345" s="136"/>
    </row>
    <row r="49346" spans="2:29">
      <c r="B49346" s="136"/>
      <c r="E49346" s="136"/>
      <c r="H49346" s="136"/>
      <c r="K49346" s="136"/>
      <c r="O49346" s="136"/>
      <c r="T49346" s="136"/>
      <c r="W49346" s="136"/>
      <c r="Z49346" s="136"/>
      <c r="AC49346" s="136"/>
    </row>
    <row r="49347" spans="2:29">
      <c r="B49347" s="136"/>
      <c r="E49347" s="136"/>
      <c r="H49347" s="136"/>
      <c r="K49347" s="136"/>
      <c r="O49347" s="136"/>
      <c r="T49347" s="136"/>
      <c r="W49347" s="136"/>
      <c r="Z49347" s="136"/>
      <c r="AC49347" s="136"/>
    </row>
    <row r="49348" spans="2:29">
      <c r="B49348" s="136"/>
      <c r="E49348" s="136"/>
      <c r="H49348" s="136"/>
      <c r="K49348" s="136"/>
      <c r="O49348" s="136"/>
      <c r="T49348" s="136"/>
      <c r="W49348" s="136"/>
      <c r="Z49348" s="136"/>
      <c r="AC49348" s="136"/>
    </row>
    <row r="49349" spans="2:29">
      <c r="B49349" s="136"/>
      <c r="E49349" s="136"/>
      <c r="H49349" s="136"/>
      <c r="K49349" s="136"/>
      <c r="O49349" s="136"/>
      <c r="T49349" s="136"/>
      <c r="W49349" s="136"/>
      <c r="Z49349" s="136"/>
      <c r="AC49349" s="136"/>
    </row>
    <row r="49350" spans="2:29">
      <c r="B49350" s="136"/>
      <c r="E49350" s="136"/>
      <c r="H49350" s="136"/>
      <c r="K49350" s="136"/>
      <c r="O49350" s="136"/>
      <c r="T49350" s="136"/>
      <c r="W49350" s="136"/>
      <c r="Z49350" s="136"/>
      <c r="AC49350" s="136"/>
    </row>
    <row r="49351" spans="2:29">
      <c r="B49351" s="136"/>
      <c r="E49351" s="136"/>
      <c r="H49351" s="136"/>
      <c r="K49351" s="136"/>
      <c r="O49351" s="136"/>
      <c r="T49351" s="136"/>
      <c r="W49351" s="136"/>
      <c r="Z49351" s="136"/>
      <c r="AC49351" s="136"/>
    </row>
    <row r="49352" spans="2:29">
      <c r="B49352" s="136"/>
      <c r="E49352" s="136"/>
      <c r="H49352" s="136"/>
      <c r="K49352" s="136"/>
      <c r="O49352" s="136"/>
      <c r="T49352" s="136"/>
      <c r="W49352" s="136"/>
      <c r="Z49352" s="136"/>
      <c r="AC49352" s="136"/>
    </row>
    <row r="49353" spans="2:29">
      <c r="B49353" s="136"/>
      <c r="E49353" s="136"/>
      <c r="H49353" s="136"/>
      <c r="K49353" s="136"/>
      <c r="O49353" s="136"/>
      <c r="T49353" s="136"/>
      <c r="W49353" s="136"/>
      <c r="Z49353" s="136"/>
      <c r="AC49353" s="136"/>
    </row>
    <row r="49354" spans="2:29">
      <c r="B49354" s="136"/>
      <c r="E49354" s="136"/>
      <c r="H49354" s="136"/>
      <c r="K49354" s="136"/>
      <c r="O49354" s="136"/>
      <c r="T49354" s="136"/>
      <c r="W49354" s="136"/>
      <c r="Z49354" s="136"/>
      <c r="AC49354" s="136"/>
    </row>
    <row r="49355" spans="2:29">
      <c r="B49355" s="136"/>
      <c r="E49355" s="136"/>
      <c r="H49355" s="136"/>
      <c r="K49355" s="136"/>
      <c r="O49355" s="136"/>
      <c r="T49355" s="136"/>
      <c r="W49355" s="136"/>
      <c r="Z49355" s="136"/>
      <c r="AC49355" s="136"/>
    </row>
    <row r="49356" spans="2:29">
      <c r="B49356" s="136"/>
      <c r="E49356" s="136"/>
      <c r="H49356" s="136"/>
      <c r="K49356" s="136"/>
      <c r="O49356" s="136"/>
      <c r="T49356" s="136"/>
      <c r="W49356" s="136"/>
      <c r="Z49356" s="136"/>
      <c r="AC49356" s="136"/>
    </row>
    <row r="49357" spans="2:29">
      <c r="B49357" s="136"/>
      <c r="E49357" s="136"/>
      <c r="H49357" s="136"/>
      <c r="K49357" s="136"/>
      <c r="O49357" s="136"/>
      <c r="T49357" s="136"/>
      <c r="W49357" s="136"/>
      <c r="Z49357" s="136"/>
      <c r="AC49357" s="136"/>
    </row>
    <row r="49358" spans="2:29">
      <c r="B49358" s="136"/>
      <c r="E49358" s="136"/>
      <c r="H49358" s="136"/>
      <c r="K49358" s="136"/>
      <c r="O49358" s="136"/>
      <c r="T49358" s="136"/>
      <c r="W49358" s="136"/>
      <c r="Z49358" s="136"/>
      <c r="AC49358" s="136"/>
    </row>
    <row r="49359" spans="2:29">
      <c r="B49359" s="136"/>
      <c r="E49359" s="136"/>
      <c r="H49359" s="136"/>
      <c r="K49359" s="136"/>
      <c r="O49359" s="136"/>
      <c r="T49359" s="136"/>
      <c r="W49359" s="136"/>
      <c r="Z49359" s="136"/>
      <c r="AC49359" s="136"/>
    </row>
    <row r="49360" spans="2:29">
      <c r="B49360" s="136"/>
      <c r="E49360" s="136"/>
      <c r="H49360" s="136"/>
      <c r="K49360" s="136"/>
      <c r="O49360" s="136"/>
      <c r="T49360" s="136"/>
      <c r="W49360" s="136"/>
      <c r="Z49360" s="136"/>
      <c r="AC49360" s="136"/>
    </row>
    <row r="49361" spans="2:29">
      <c r="B49361" s="136"/>
      <c r="E49361" s="136"/>
      <c r="H49361" s="136"/>
      <c r="K49361" s="136"/>
      <c r="O49361" s="136"/>
      <c r="T49361" s="136"/>
      <c r="W49361" s="136"/>
      <c r="Z49361" s="136"/>
      <c r="AC49361" s="136"/>
    </row>
    <row r="49362" spans="2:29">
      <c r="B49362" s="136"/>
      <c r="E49362" s="136"/>
      <c r="H49362" s="136"/>
      <c r="K49362" s="136"/>
      <c r="O49362" s="136"/>
      <c r="T49362" s="136"/>
      <c r="W49362" s="136"/>
      <c r="Z49362" s="136"/>
      <c r="AC49362" s="136"/>
    </row>
    <row r="49363" spans="2:29">
      <c r="B49363" s="136"/>
      <c r="E49363" s="136"/>
      <c r="H49363" s="136"/>
      <c r="K49363" s="136"/>
      <c r="O49363" s="136"/>
      <c r="T49363" s="136"/>
      <c r="W49363" s="136"/>
      <c r="Z49363" s="136"/>
      <c r="AC49363" s="136"/>
    </row>
    <row r="49364" spans="2:29">
      <c r="B49364" s="136"/>
      <c r="E49364" s="136"/>
      <c r="H49364" s="136"/>
      <c r="K49364" s="136"/>
      <c r="O49364" s="136"/>
      <c r="T49364" s="136"/>
      <c r="W49364" s="136"/>
      <c r="Z49364" s="136"/>
      <c r="AC49364" s="136"/>
    </row>
    <row r="49365" spans="2:29">
      <c r="B49365" s="136"/>
      <c r="E49365" s="136"/>
      <c r="H49365" s="136"/>
      <c r="K49365" s="136"/>
      <c r="O49365" s="136"/>
      <c r="T49365" s="136"/>
      <c r="W49365" s="136"/>
      <c r="Z49365" s="136"/>
      <c r="AC49365" s="136"/>
    </row>
    <row r="49366" spans="2:29">
      <c r="B49366" s="136"/>
      <c r="E49366" s="136"/>
      <c r="H49366" s="136"/>
      <c r="K49366" s="136"/>
      <c r="O49366" s="136"/>
      <c r="T49366" s="136"/>
      <c r="W49366" s="136"/>
      <c r="Z49366" s="136"/>
      <c r="AC49366" s="136"/>
    </row>
    <row r="49367" spans="2:29">
      <c r="B49367" s="136"/>
      <c r="E49367" s="136"/>
      <c r="H49367" s="136"/>
      <c r="K49367" s="136"/>
      <c r="O49367" s="136"/>
      <c r="T49367" s="136"/>
      <c r="W49367" s="136"/>
      <c r="Z49367" s="136"/>
      <c r="AC49367" s="136"/>
    </row>
    <row r="49368" spans="2:29">
      <c r="B49368" s="136"/>
      <c r="E49368" s="136"/>
      <c r="H49368" s="136"/>
      <c r="K49368" s="136"/>
      <c r="O49368" s="136"/>
      <c r="T49368" s="136"/>
      <c r="W49368" s="136"/>
      <c r="Z49368" s="136"/>
      <c r="AC49368" s="136"/>
    </row>
    <row r="49369" spans="2:29">
      <c r="B49369" s="136"/>
      <c r="E49369" s="136"/>
      <c r="H49369" s="136"/>
      <c r="K49369" s="136"/>
      <c r="O49369" s="136"/>
      <c r="T49369" s="136"/>
      <c r="W49369" s="136"/>
      <c r="Z49369" s="136"/>
      <c r="AC49369" s="136"/>
    </row>
    <row r="49370" spans="2:29">
      <c r="B49370" s="136"/>
      <c r="E49370" s="136"/>
      <c r="H49370" s="136"/>
      <c r="K49370" s="136"/>
      <c r="O49370" s="136"/>
      <c r="T49370" s="136"/>
      <c r="W49370" s="136"/>
      <c r="Z49370" s="136"/>
      <c r="AC49370" s="136"/>
    </row>
    <row r="49371" spans="2:29">
      <c r="B49371" s="136"/>
      <c r="E49371" s="136"/>
      <c r="H49371" s="136"/>
      <c r="K49371" s="136"/>
      <c r="O49371" s="136"/>
      <c r="T49371" s="136"/>
      <c r="W49371" s="136"/>
      <c r="Z49371" s="136"/>
      <c r="AC49371" s="136"/>
    </row>
    <row r="49372" spans="2:29">
      <c r="B49372" s="136"/>
      <c r="E49372" s="136"/>
      <c r="H49372" s="136"/>
      <c r="K49372" s="136"/>
      <c r="O49372" s="136"/>
      <c r="T49372" s="136"/>
      <c r="W49372" s="136"/>
      <c r="Z49372" s="136"/>
      <c r="AC49372" s="136"/>
    </row>
    <row r="49373" spans="2:29">
      <c r="B49373" s="136"/>
      <c r="E49373" s="136"/>
      <c r="H49373" s="136"/>
      <c r="K49373" s="136"/>
      <c r="O49373" s="136"/>
      <c r="T49373" s="136"/>
      <c r="W49373" s="136"/>
      <c r="Z49373" s="136"/>
      <c r="AC49373" s="136"/>
    </row>
    <row r="49374" spans="2:29">
      <c r="B49374" s="136"/>
      <c r="E49374" s="136"/>
      <c r="H49374" s="136"/>
      <c r="K49374" s="136"/>
      <c r="O49374" s="136"/>
      <c r="T49374" s="136"/>
      <c r="W49374" s="136"/>
      <c r="Z49374" s="136"/>
      <c r="AC49374" s="136"/>
    </row>
    <row r="49375" spans="2:29">
      <c r="B49375" s="136"/>
      <c r="E49375" s="136"/>
      <c r="H49375" s="136"/>
      <c r="K49375" s="136"/>
      <c r="O49375" s="136"/>
      <c r="T49375" s="136"/>
      <c r="W49375" s="136"/>
      <c r="Z49375" s="136"/>
      <c r="AC49375" s="136"/>
    </row>
    <row r="49376" spans="2:29">
      <c r="B49376" s="136"/>
      <c r="E49376" s="136"/>
      <c r="H49376" s="136"/>
      <c r="K49376" s="136"/>
      <c r="O49376" s="136"/>
      <c r="T49376" s="136"/>
      <c r="W49376" s="136"/>
      <c r="Z49376" s="136"/>
      <c r="AC49376" s="136"/>
    </row>
    <row r="49377" spans="2:29">
      <c r="B49377" s="136"/>
      <c r="E49377" s="136"/>
      <c r="H49377" s="136"/>
      <c r="K49377" s="136"/>
      <c r="O49377" s="136"/>
      <c r="T49377" s="136"/>
      <c r="W49377" s="136"/>
      <c r="Z49377" s="136"/>
      <c r="AC49377" s="136"/>
    </row>
    <row r="49378" spans="2:29">
      <c r="B49378" s="136"/>
      <c r="E49378" s="136"/>
      <c r="H49378" s="136"/>
      <c r="K49378" s="136"/>
      <c r="O49378" s="136"/>
      <c r="T49378" s="136"/>
      <c r="W49378" s="136"/>
      <c r="Z49378" s="136"/>
      <c r="AC49378" s="136"/>
    </row>
    <row r="49379" spans="2:29">
      <c r="B49379" s="136"/>
      <c r="E49379" s="136"/>
      <c r="H49379" s="136"/>
      <c r="K49379" s="136"/>
      <c r="O49379" s="136"/>
      <c r="T49379" s="136"/>
      <c r="W49379" s="136"/>
      <c r="Z49379" s="136"/>
      <c r="AC49379" s="136"/>
    </row>
    <row r="49380" spans="2:29">
      <c r="B49380" s="136"/>
      <c r="E49380" s="136"/>
      <c r="H49380" s="136"/>
      <c r="K49380" s="136"/>
      <c r="O49380" s="136"/>
      <c r="T49380" s="136"/>
      <c r="W49380" s="136"/>
      <c r="Z49380" s="136"/>
      <c r="AC49380" s="136"/>
    </row>
    <row r="49381" spans="2:29">
      <c r="B49381" s="136"/>
      <c r="E49381" s="136"/>
      <c r="H49381" s="136"/>
      <c r="K49381" s="136"/>
      <c r="O49381" s="136"/>
      <c r="T49381" s="136"/>
      <c r="W49381" s="136"/>
      <c r="Z49381" s="136"/>
      <c r="AC49381" s="136"/>
    </row>
    <row r="49382" spans="2:29">
      <c r="B49382" s="136"/>
      <c r="E49382" s="136"/>
      <c r="H49382" s="136"/>
      <c r="K49382" s="136"/>
      <c r="O49382" s="136"/>
      <c r="T49382" s="136"/>
      <c r="W49382" s="136"/>
      <c r="Z49382" s="136"/>
      <c r="AC49382" s="136"/>
    </row>
    <row r="49383" spans="2:29">
      <c r="B49383" s="136"/>
      <c r="E49383" s="136"/>
      <c r="H49383" s="136"/>
      <c r="K49383" s="136"/>
      <c r="O49383" s="136"/>
      <c r="T49383" s="136"/>
      <c r="W49383" s="136"/>
      <c r="Z49383" s="136"/>
      <c r="AC49383" s="136"/>
    </row>
    <row r="49384" spans="2:29">
      <c r="B49384" s="136"/>
      <c r="E49384" s="136"/>
      <c r="H49384" s="136"/>
      <c r="K49384" s="136"/>
      <c r="O49384" s="136"/>
      <c r="T49384" s="136"/>
      <c r="W49384" s="136"/>
      <c r="Z49384" s="136"/>
      <c r="AC49384" s="136"/>
    </row>
    <row r="49385" spans="2:29">
      <c r="B49385" s="136"/>
      <c r="E49385" s="136"/>
      <c r="H49385" s="136"/>
      <c r="K49385" s="136"/>
      <c r="O49385" s="136"/>
      <c r="T49385" s="136"/>
      <c r="W49385" s="136"/>
      <c r="Z49385" s="136"/>
      <c r="AC49385" s="136"/>
    </row>
    <row r="49386" spans="2:29">
      <c r="B49386" s="136"/>
      <c r="E49386" s="136"/>
      <c r="H49386" s="136"/>
      <c r="K49386" s="136"/>
      <c r="O49386" s="136"/>
      <c r="T49386" s="136"/>
      <c r="W49386" s="136"/>
      <c r="Z49386" s="136"/>
      <c r="AC49386" s="136"/>
    </row>
    <row r="49387" spans="2:29">
      <c r="B49387" s="136"/>
      <c r="E49387" s="136"/>
      <c r="H49387" s="136"/>
      <c r="K49387" s="136"/>
      <c r="O49387" s="136"/>
      <c r="T49387" s="136"/>
      <c r="W49387" s="136"/>
      <c r="Z49387" s="136"/>
      <c r="AC49387" s="136"/>
    </row>
    <row r="49388" spans="2:29">
      <c r="B49388" s="136"/>
      <c r="E49388" s="136"/>
      <c r="H49388" s="136"/>
      <c r="K49388" s="136"/>
      <c r="O49388" s="136"/>
      <c r="T49388" s="136"/>
      <c r="W49388" s="136"/>
      <c r="Z49388" s="136"/>
      <c r="AC49388" s="136"/>
    </row>
    <row r="49389" spans="2:29">
      <c r="B49389" s="136"/>
      <c r="E49389" s="136"/>
      <c r="H49389" s="136"/>
      <c r="K49389" s="136"/>
      <c r="O49389" s="136"/>
      <c r="T49389" s="136"/>
      <c r="W49389" s="136"/>
      <c r="Z49389" s="136"/>
      <c r="AC49389" s="136"/>
    </row>
    <row r="49390" spans="2:29">
      <c r="B49390" s="136"/>
      <c r="E49390" s="136"/>
      <c r="H49390" s="136"/>
      <c r="K49390" s="136"/>
      <c r="O49390" s="136"/>
      <c r="T49390" s="136"/>
      <c r="W49390" s="136"/>
      <c r="Z49390" s="136"/>
      <c r="AC49390" s="136"/>
    </row>
    <row r="49391" spans="2:29">
      <c r="B49391" s="136"/>
      <c r="E49391" s="136"/>
      <c r="H49391" s="136"/>
      <c r="K49391" s="136"/>
      <c r="O49391" s="136"/>
      <c r="T49391" s="136"/>
      <c r="W49391" s="136"/>
      <c r="Z49391" s="136"/>
      <c r="AC49391" s="136"/>
    </row>
    <row r="49392" spans="2:29">
      <c r="B49392" s="136"/>
      <c r="E49392" s="136"/>
      <c r="H49392" s="136"/>
      <c r="K49392" s="136"/>
      <c r="O49392" s="136"/>
      <c r="T49392" s="136"/>
      <c r="W49392" s="136"/>
      <c r="Z49392" s="136"/>
      <c r="AC49392" s="136"/>
    </row>
    <row r="49393" spans="2:29">
      <c r="B49393" s="136"/>
      <c r="E49393" s="136"/>
      <c r="H49393" s="136"/>
      <c r="K49393" s="136"/>
      <c r="O49393" s="136"/>
      <c r="T49393" s="136"/>
      <c r="W49393" s="136"/>
      <c r="Z49393" s="136"/>
      <c r="AC49393" s="136"/>
    </row>
    <row r="49394" spans="2:29">
      <c r="B49394" s="136"/>
      <c r="E49394" s="136"/>
      <c r="H49394" s="136"/>
      <c r="K49394" s="136"/>
      <c r="O49394" s="136"/>
      <c r="T49394" s="136"/>
      <c r="W49394" s="136"/>
      <c r="Z49394" s="136"/>
      <c r="AC49394" s="136"/>
    </row>
    <row r="49395" spans="2:29">
      <c r="B49395" s="136"/>
      <c r="E49395" s="136"/>
      <c r="H49395" s="136"/>
      <c r="K49395" s="136"/>
      <c r="O49395" s="136"/>
      <c r="T49395" s="136"/>
      <c r="W49395" s="136"/>
      <c r="Z49395" s="136"/>
      <c r="AC49395" s="136"/>
    </row>
    <row r="49396" spans="2:29">
      <c r="B49396" s="136"/>
      <c r="E49396" s="136"/>
      <c r="H49396" s="136"/>
      <c r="K49396" s="136"/>
      <c r="O49396" s="136"/>
      <c r="T49396" s="136"/>
      <c r="W49396" s="136"/>
      <c r="Z49396" s="136"/>
      <c r="AC49396" s="136"/>
    </row>
    <row r="49397" spans="2:29">
      <c r="B49397" s="136"/>
      <c r="E49397" s="136"/>
      <c r="H49397" s="136"/>
      <c r="K49397" s="136"/>
      <c r="O49397" s="136"/>
      <c r="T49397" s="136"/>
      <c r="W49397" s="136"/>
      <c r="Z49397" s="136"/>
      <c r="AC49397" s="136"/>
    </row>
    <row r="49398" spans="2:29">
      <c r="B49398" s="136"/>
      <c r="E49398" s="136"/>
      <c r="H49398" s="136"/>
      <c r="K49398" s="136"/>
      <c r="O49398" s="136"/>
      <c r="T49398" s="136"/>
      <c r="W49398" s="136"/>
      <c r="Z49398" s="136"/>
      <c r="AC49398" s="136"/>
    </row>
    <row r="49399" spans="2:29">
      <c r="B49399" s="136"/>
      <c r="E49399" s="136"/>
      <c r="H49399" s="136"/>
      <c r="K49399" s="136"/>
      <c r="O49399" s="136"/>
      <c r="T49399" s="136"/>
      <c r="W49399" s="136"/>
      <c r="Z49399" s="136"/>
      <c r="AC49399" s="136"/>
    </row>
    <row r="49400" spans="2:29">
      <c r="B49400" s="136"/>
      <c r="E49400" s="136"/>
      <c r="H49400" s="136"/>
      <c r="K49400" s="136"/>
      <c r="O49400" s="136"/>
      <c r="T49400" s="136"/>
      <c r="W49400" s="136"/>
      <c r="Z49400" s="136"/>
      <c r="AC49400" s="136"/>
    </row>
    <row r="49401" spans="2:29">
      <c r="B49401" s="136"/>
      <c r="E49401" s="136"/>
      <c r="H49401" s="136"/>
      <c r="K49401" s="136"/>
      <c r="O49401" s="136"/>
      <c r="T49401" s="136"/>
      <c r="W49401" s="136"/>
      <c r="Z49401" s="136"/>
      <c r="AC49401" s="136"/>
    </row>
    <row r="49402" spans="2:29">
      <c r="B49402" s="136"/>
      <c r="E49402" s="136"/>
      <c r="H49402" s="136"/>
      <c r="K49402" s="136"/>
      <c r="O49402" s="136"/>
      <c r="T49402" s="136"/>
      <c r="W49402" s="136"/>
      <c r="Z49402" s="136"/>
      <c r="AC49402" s="136"/>
    </row>
    <row r="49403" spans="2:29">
      <c r="B49403" s="136"/>
      <c r="E49403" s="136"/>
      <c r="H49403" s="136"/>
      <c r="K49403" s="136"/>
      <c r="O49403" s="136"/>
      <c r="T49403" s="136"/>
      <c r="W49403" s="136"/>
      <c r="Z49403" s="136"/>
      <c r="AC49403" s="136"/>
    </row>
    <row r="49404" spans="2:29">
      <c r="B49404" s="136"/>
      <c r="E49404" s="136"/>
      <c r="H49404" s="136"/>
      <c r="K49404" s="136"/>
      <c r="O49404" s="136"/>
      <c r="T49404" s="136"/>
      <c r="W49404" s="136"/>
      <c r="Z49404" s="136"/>
      <c r="AC49404" s="136"/>
    </row>
    <row r="49405" spans="2:29">
      <c r="B49405" s="136"/>
      <c r="E49405" s="136"/>
      <c r="H49405" s="136"/>
      <c r="K49405" s="136"/>
      <c r="O49405" s="136"/>
      <c r="T49405" s="136"/>
      <c r="W49405" s="136"/>
      <c r="Z49405" s="136"/>
      <c r="AC49405" s="136"/>
    </row>
    <row r="49406" spans="2:29">
      <c r="B49406" s="136"/>
      <c r="E49406" s="136"/>
      <c r="H49406" s="136"/>
      <c r="K49406" s="136"/>
      <c r="O49406" s="136"/>
      <c r="T49406" s="136"/>
      <c r="W49406" s="136"/>
      <c r="Z49406" s="136"/>
      <c r="AC49406" s="136"/>
    </row>
    <row r="49407" spans="2:29">
      <c r="B49407" s="136"/>
      <c r="E49407" s="136"/>
      <c r="H49407" s="136"/>
      <c r="K49407" s="136"/>
      <c r="O49407" s="136"/>
      <c r="T49407" s="136"/>
      <c r="W49407" s="136"/>
      <c r="Z49407" s="136"/>
      <c r="AC49407" s="136"/>
    </row>
    <row r="49408" spans="2:29">
      <c r="B49408" s="136"/>
      <c r="E49408" s="136"/>
      <c r="H49408" s="136"/>
      <c r="K49408" s="136"/>
      <c r="O49408" s="136"/>
      <c r="T49408" s="136"/>
      <c r="W49408" s="136"/>
      <c r="Z49408" s="136"/>
      <c r="AC49408" s="136"/>
    </row>
    <row r="49409" spans="2:29">
      <c r="B49409" s="136"/>
      <c r="E49409" s="136"/>
      <c r="H49409" s="136"/>
      <c r="K49409" s="136"/>
      <c r="O49409" s="136"/>
      <c r="T49409" s="136"/>
      <c r="W49409" s="136"/>
      <c r="Z49409" s="136"/>
      <c r="AC49409" s="136"/>
    </row>
    <row r="49410" spans="2:29">
      <c r="B49410" s="136"/>
      <c r="E49410" s="136"/>
      <c r="H49410" s="136"/>
      <c r="K49410" s="136"/>
      <c r="O49410" s="136"/>
      <c r="T49410" s="136"/>
      <c r="W49410" s="136"/>
      <c r="Z49410" s="136"/>
      <c r="AC49410" s="136"/>
    </row>
    <row r="49411" spans="2:29">
      <c r="B49411" s="136"/>
      <c r="E49411" s="136"/>
      <c r="H49411" s="136"/>
      <c r="K49411" s="136"/>
      <c r="O49411" s="136"/>
      <c r="T49411" s="136"/>
      <c r="W49411" s="136"/>
      <c r="Z49411" s="136"/>
      <c r="AC49411" s="136"/>
    </row>
    <row r="49412" spans="2:29">
      <c r="B49412" s="136"/>
      <c r="E49412" s="136"/>
      <c r="H49412" s="136"/>
      <c r="K49412" s="136"/>
      <c r="O49412" s="136"/>
      <c r="T49412" s="136"/>
      <c r="W49412" s="136"/>
      <c r="Z49412" s="136"/>
      <c r="AC49412" s="136"/>
    </row>
    <row r="49413" spans="2:29">
      <c r="B49413" s="136"/>
      <c r="E49413" s="136"/>
      <c r="H49413" s="136"/>
      <c r="K49413" s="136"/>
      <c r="O49413" s="136"/>
      <c r="T49413" s="136"/>
      <c r="W49413" s="136"/>
      <c r="Z49413" s="136"/>
      <c r="AC49413" s="136"/>
    </row>
    <row r="49414" spans="2:29">
      <c r="B49414" s="136"/>
      <c r="E49414" s="136"/>
      <c r="H49414" s="136"/>
      <c r="K49414" s="136"/>
      <c r="O49414" s="136"/>
      <c r="T49414" s="136"/>
      <c r="W49414" s="136"/>
      <c r="Z49414" s="136"/>
      <c r="AC49414" s="136"/>
    </row>
    <row r="49415" spans="2:29">
      <c r="B49415" s="136"/>
      <c r="E49415" s="136"/>
      <c r="H49415" s="136"/>
      <c r="K49415" s="136"/>
      <c r="O49415" s="136"/>
      <c r="T49415" s="136"/>
      <c r="W49415" s="136"/>
      <c r="Z49415" s="136"/>
      <c r="AC49415" s="136"/>
    </row>
    <row r="49416" spans="2:29">
      <c r="B49416" s="136"/>
      <c r="E49416" s="136"/>
      <c r="H49416" s="136"/>
      <c r="K49416" s="136"/>
      <c r="O49416" s="136"/>
      <c r="T49416" s="136"/>
      <c r="W49416" s="136"/>
      <c r="Z49416" s="136"/>
      <c r="AC49416" s="136"/>
    </row>
    <row r="49417" spans="2:29">
      <c r="B49417" s="136"/>
      <c r="E49417" s="136"/>
      <c r="H49417" s="136"/>
      <c r="K49417" s="136"/>
      <c r="O49417" s="136"/>
      <c r="T49417" s="136"/>
      <c r="W49417" s="136"/>
      <c r="Z49417" s="136"/>
      <c r="AC49417" s="136"/>
    </row>
    <row r="49418" spans="2:29">
      <c r="B49418" s="136"/>
      <c r="E49418" s="136"/>
      <c r="H49418" s="136"/>
      <c r="K49418" s="136"/>
      <c r="O49418" s="136"/>
      <c r="T49418" s="136"/>
      <c r="W49418" s="136"/>
      <c r="Z49418" s="136"/>
      <c r="AC49418" s="136"/>
    </row>
    <row r="49419" spans="2:29">
      <c r="B49419" s="136"/>
      <c r="E49419" s="136"/>
      <c r="H49419" s="136"/>
      <c r="K49419" s="136"/>
      <c r="O49419" s="136"/>
      <c r="T49419" s="136"/>
      <c r="W49419" s="136"/>
      <c r="Z49419" s="136"/>
      <c r="AC49419" s="136"/>
    </row>
    <row r="49420" spans="2:29">
      <c r="B49420" s="136"/>
      <c r="E49420" s="136"/>
      <c r="H49420" s="136"/>
      <c r="K49420" s="136"/>
      <c r="O49420" s="136"/>
      <c r="T49420" s="136"/>
      <c r="W49420" s="136"/>
      <c r="Z49420" s="136"/>
      <c r="AC49420" s="136"/>
    </row>
    <row r="49421" spans="2:29">
      <c r="B49421" s="136"/>
      <c r="E49421" s="136"/>
      <c r="H49421" s="136"/>
      <c r="K49421" s="136"/>
      <c r="O49421" s="136"/>
      <c r="T49421" s="136"/>
      <c r="W49421" s="136"/>
      <c r="Z49421" s="136"/>
      <c r="AC49421" s="136"/>
    </row>
    <row r="49422" spans="2:29">
      <c r="B49422" s="136"/>
      <c r="E49422" s="136"/>
      <c r="H49422" s="136"/>
      <c r="K49422" s="136"/>
      <c r="O49422" s="136"/>
      <c r="T49422" s="136"/>
      <c r="W49422" s="136"/>
      <c r="Z49422" s="136"/>
      <c r="AC49422" s="136"/>
    </row>
    <row r="49423" spans="2:29">
      <c r="B49423" s="136"/>
      <c r="E49423" s="136"/>
      <c r="H49423" s="136"/>
      <c r="K49423" s="136"/>
      <c r="O49423" s="136"/>
      <c r="T49423" s="136"/>
      <c r="W49423" s="136"/>
      <c r="Z49423" s="136"/>
      <c r="AC49423" s="136"/>
    </row>
    <row r="49424" spans="2:29">
      <c r="B49424" s="136"/>
      <c r="E49424" s="136"/>
      <c r="H49424" s="136"/>
      <c r="K49424" s="136"/>
      <c r="O49424" s="136"/>
      <c r="T49424" s="136"/>
      <c r="W49424" s="136"/>
      <c r="Z49424" s="136"/>
      <c r="AC49424" s="136"/>
    </row>
    <row r="49425" spans="2:29">
      <c r="B49425" s="136"/>
      <c r="E49425" s="136"/>
      <c r="H49425" s="136"/>
      <c r="K49425" s="136"/>
      <c r="O49425" s="136"/>
      <c r="T49425" s="136"/>
      <c r="W49425" s="136"/>
      <c r="Z49425" s="136"/>
      <c r="AC49425" s="136"/>
    </row>
    <row r="49426" spans="2:29">
      <c r="B49426" s="136"/>
      <c r="E49426" s="136"/>
      <c r="H49426" s="136"/>
      <c r="K49426" s="136"/>
      <c r="O49426" s="136"/>
      <c r="T49426" s="136"/>
      <c r="W49426" s="136"/>
      <c r="Z49426" s="136"/>
      <c r="AC49426" s="136"/>
    </row>
    <row r="49427" spans="2:29">
      <c r="B49427" s="136"/>
      <c r="E49427" s="136"/>
      <c r="H49427" s="136"/>
      <c r="K49427" s="136"/>
      <c r="O49427" s="136"/>
      <c r="T49427" s="136"/>
      <c r="W49427" s="136"/>
      <c r="Z49427" s="136"/>
      <c r="AC49427" s="136"/>
    </row>
    <row r="49428" spans="2:29">
      <c r="B49428" s="136"/>
      <c r="E49428" s="136"/>
      <c r="H49428" s="136"/>
      <c r="K49428" s="136"/>
      <c r="O49428" s="136"/>
      <c r="T49428" s="136"/>
      <c r="W49428" s="136"/>
      <c r="Z49428" s="136"/>
      <c r="AC49428" s="136"/>
    </row>
    <row r="49429" spans="2:29">
      <c r="B49429" s="136"/>
      <c r="E49429" s="136"/>
      <c r="H49429" s="136"/>
      <c r="K49429" s="136"/>
      <c r="O49429" s="136"/>
      <c r="T49429" s="136"/>
      <c r="W49429" s="136"/>
      <c r="Z49429" s="136"/>
      <c r="AC49429" s="136"/>
    </row>
    <row r="49430" spans="2:29">
      <c r="B49430" s="136"/>
      <c r="E49430" s="136"/>
      <c r="H49430" s="136"/>
      <c r="K49430" s="136"/>
      <c r="O49430" s="136"/>
      <c r="T49430" s="136"/>
      <c r="W49430" s="136"/>
      <c r="Z49430" s="136"/>
      <c r="AC49430" s="136"/>
    </row>
    <row r="49431" spans="2:29">
      <c r="B49431" s="136"/>
      <c r="E49431" s="136"/>
      <c r="H49431" s="136"/>
      <c r="K49431" s="136"/>
      <c r="O49431" s="136"/>
      <c r="T49431" s="136"/>
      <c r="W49431" s="136"/>
      <c r="Z49431" s="136"/>
      <c r="AC49431" s="136"/>
    </row>
    <row r="49432" spans="2:29">
      <c r="B49432" s="136"/>
      <c r="E49432" s="136"/>
      <c r="H49432" s="136"/>
      <c r="K49432" s="136"/>
      <c r="O49432" s="136"/>
      <c r="T49432" s="136"/>
      <c r="W49432" s="136"/>
      <c r="Z49432" s="136"/>
      <c r="AC49432" s="136"/>
    </row>
    <row r="49433" spans="2:29">
      <c r="B49433" s="136"/>
      <c r="E49433" s="136"/>
      <c r="H49433" s="136"/>
      <c r="K49433" s="136"/>
      <c r="O49433" s="136"/>
      <c r="T49433" s="136"/>
      <c r="W49433" s="136"/>
      <c r="Z49433" s="136"/>
      <c r="AC49433" s="136"/>
    </row>
    <row r="49434" spans="2:29">
      <c r="B49434" s="136"/>
      <c r="E49434" s="136"/>
      <c r="H49434" s="136"/>
      <c r="K49434" s="136"/>
      <c r="O49434" s="136"/>
      <c r="T49434" s="136"/>
      <c r="W49434" s="136"/>
      <c r="Z49434" s="136"/>
      <c r="AC49434" s="136"/>
    </row>
    <row r="49435" spans="2:29">
      <c r="B49435" s="136"/>
      <c r="E49435" s="136"/>
      <c r="H49435" s="136"/>
      <c r="K49435" s="136"/>
      <c r="O49435" s="136"/>
      <c r="T49435" s="136"/>
      <c r="W49435" s="136"/>
      <c r="Z49435" s="136"/>
      <c r="AC49435" s="136"/>
    </row>
    <row r="49436" spans="2:29">
      <c r="B49436" s="136"/>
      <c r="E49436" s="136"/>
      <c r="H49436" s="136"/>
      <c r="K49436" s="136"/>
      <c r="O49436" s="136"/>
      <c r="T49436" s="136"/>
      <c r="W49436" s="136"/>
      <c r="Z49436" s="136"/>
      <c r="AC49436" s="136"/>
    </row>
    <row r="49437" spans="2:29">
      <c r="B49437" s="136"/>
      <c r="E49437" s="136"/>
      <c r="H49437" s="136"/>
      <c r="K49437" s="136"/>
      <c r="O49437" s="136"/>
      <c r="T49437" s="136"/>
      <c r="W49437" s="136"/>
      <c r="Z49437" s="136"/>
      <c r="AC49437" s="136"/>
    </row>
    <row r="49438" spans="2:29">
      <c r="B49438" s="136"/>
      <c r="E49438" s="136"/>
      <c r="H49438" s="136"/>
      <c r="K49438" s="136"/>
      <c r="O49438" s="136"/>
      <c r="T49438" s="136"/>
      <c r="W49438" s="136"/>
      <c r="Z49438" s="136"/>
      <c r="AC49438" s="136"/>
    </row>
    <row r="49439" spans="2:29">
      <c r="B49439" s="136"/>
      <c r="E49439" s="136"/>
      <c r="H49439" s="136"/>
      <c r="K49439" s="136"/>
      <c r="O49439" s="136"/>
      <c r="T49439" s="136"/>
      <c r="W49439" s="136"/>
      <c r="Z49439" s="136"/>
      <c r="AC49439" s="136"/>
    </row>
    <row r="49440" spans="2:29">
      <c r="B49440" s="136"/>
      <c r="E49440" s="136"/>
      <c r="H49440" s="136"/>
      <c r="K49440" s="136"/>
      <c r="O49440" s="136"/>
      <c r="T49440" s="136"/>
      <c r="W49440" s="136"/>
      <c r="Z49440" s="136"/>
      <c r="AC49440" s="136"/>
    </row>
    <row r="49441" spans="2:29">
      <c r="B49441" s="136"/>
      <c r="E49441" s="136"/>
      <c r="H49441" s="136"/>
      <c r="K49441" s="136"/>
      <c r="O49441" s="136"/>
      <c r="T49441" s="136"/>
      <c r="W49441" s="136"/>
      <c r="Z49441" s="136"/>
      <c r="AC49441" s="136"/>
    </row>
    <row r="49442" spans="2:29">
      <c r="B49442" s="136"/>
      <c r="E49442" s="136"/>
      <c r="H49442" s="136"/>
      <c r="K49442" s="136"/>
      <c r="O49442" s="136"/>
      <c r="T49442" s="136"/>
      <c r="W49442" s="136"/>
      <c r="Z49442" s="136"/>
      <c r="AC49442" s="136"/>
    </row>
    <row r="49443" spans="2:29">
      <c r="B49443" s="136"/>
      <c r="E49443" s="136"/>
      <c r="H49443" s="136"/>
      <c r="K49443" s="136"/>
      <c r="O49443" s="136"/>
      <c r="T49443" s="136"/>
      <c r="W49443" s="136"/>
      <c r="Z49443" s="136"/>
      <c r="AC49443" s="136"/>
    </row>
    <row r="49444" spans="2:29">
      <c r="B49444" s="136"/>
      <c r="E49444" s="136"/>
      <c r="H49444" s="136"/>
      <c r="K49444" s="136"/>
      <c r="O49444" s="136"/>
      <c r="T49444" s="136"/>
      <c r="W49444" s="136"/>
      <c r="Z49444" s="136"/>
      <c r="AC49444" s="136"/>
    </row>
    <row r="49445" spans="2:29">
      <c r="B49445" s="136"/>
      <c r="E49445" s="136"/>
      <c r="H49445" s="136"/>
      <c r="K49445" s="136"/>
      <c r="O49445" s="136"/>
      <c r="T49445" s="136"/>
      <c r="W49445" s="136"/>
      <c r="Z49445" s="136"/>
      <c r="AC49445" s="136"/>
    </row>
    <row r="49446" spans="2:29">
      <c r="B49446" s="136"/>
      <c r="E49446" s="136"/>
      <c r="H49446" s="136"/>
      <c r="K49446" s="136"/>
      <c r="O49446" s="136"/>
      <c r="T49446" s="136"/>
      <c r="W49446" s="136"/>
      <c r="Z49446" s="136"/>
      <c r="AC49446" s="136"/>
    </row>
    <row r="49447" spans="2:29">
      <c r="B49447" s="136"/>
      <c r="E49447" s="136"/>
      <c r="H49447" s="136"/>
      <c r="K49447" s="136"/>
      <c r="O49447" s="136"/>
      <c r="T49447" s="136"/>
      <c r="W49447" s="136"/>
      <c r="Z49447" s="136"/>
      <c r="AC49447" s="136"/>
    </row>
    <row r="49448" spans="2:29">
      <c r="B49448" s="136"/>
      <c r="E49448" s="136"/>
      <c r="H49448" s="136"/>
      <c r="K49448" s="136"/>
      <c r="O49448" s="136"/>
      <c r="T49448" s="136"/>
      <c r="W49448" s="136"/>
      <c r="Z49448" s="136"/>
      <c r="AC49448" s="136"/>
    </row>
    <row r="49449" spans="2:29">
      <c r="B49449" s="136"/>
      <c r="E49449" s="136"/>
      <c r="H49449" s="136"/>
      <c r="K49449" s="136"/>
      <c r="O49449" s="136"/>
      <c r="T49449" s="136"/>
      <c r="W49449" s="136"/>
      <c r="Z49449" s="136"/>
      <c r="AC49449" s="136"/>
    </row>
    <row r="49450" spans="2:29">
      <c r="B49450" s="136"/>
      <c r="E49450" s="136"/>
      <c r="H49450" s="136"/>
      <c r="K49450" s="136"/>
      <c r="O49450" s="136"/>
      <c r="T49450" s="136"/>
      <c r="W49450" s="136"/>
      <c r="Z49450" s="136"/>
      <c r="AC49450" s="136"/>
    </row>
    <row r="49451" spans="2:29">
      <c r="B49451" s="136"/>
      <c r="E49451" s="136"/>
      <c r="H49451" s="136"/>
      <c r="K49451" s="136"/>
      <c r="O49451" s="136"/>
      <c r="T49451" s="136"/>
      <c r="W49451" s="136"/>
      <c r="Z49451" s="136"/>
      <c r="AC49451" s="136"/>
    </row>
    <row r="49452" spans="2:29">
      <c r="B49452" s="136"/>
      <c r="E49452" s="136"/>
      <c r="H49452" s="136"/>
      <c r="K49452" s="136"/>
      <c r="O49452" s="136"/>
      <c r="T49452" s="136"/>
      <c r="W49452" s="136"/>
      <c r="Z49452" s="136"/>
      <c r="AC49452" s="136"/>
    </row>
    <row r="49453" spans="2:29">
      <c r="B49453" s="136"/>
      <c r="E49453" s="136"/>
      <c r="H49453" s="136"/>
      <c r="K49453" s="136"/>
      <c r="O49453" s="136"/>
      <c r="T49453" s="136"/>
      <c r="W49453" s="136"/>
      <c r="Z49453" s="136"/>
      <c r="AC49453" s="136"/>
    </row>
    <row r="49454" spans="2:29">
      <c r="B49454" s="136"/>
      <c r="E49454" s="136"/>
      <c r="H49454" s="136"/>
      <c r="K49454" s="136"/>
      <c r="O49454" s="136"/>
      <c r="T49454" s="136"/>
      <c r="W49454" s="136"/>
      <c r="Z49454" s="136"/>
      <c r="AC49454" s="136"/>
    </row>
    <row r="49455" spans="2:29">
      <c r="B49455" s="136"/>
      <c r="E49455" s="136"/>
      <c r="H49455" s="136"/>
      <c r="K49455" s="136"/>
      <c r="O49455" s="136"/>
      <c r="T49455" s="136"/>
      <c r="W49455" s="136"/>
      <c r="Z49455" s="136"/>
      <c r="AC49455" s="136"/>
    </row>
    <row r="49456" spans="2:29">
      <c r="B49456" s="136"/>
      <c r="E49456" s="136"/>
      <c r="H49456" s="136"/>
      <c r="K49456" s="136"/>
      <c r="O49456" s="136"/>
      <c r="T49456" s="136"/>
      <c r="W49456" s="136"/>
      <c r="Z49456" s="136"/>
      <c r="AC49456" s="136"/>
    </row>
    <row r="49457" spans="2:29">
      <c r="B49457" s="136"/>
      <c r="E49457" s="136"/>
      <c r="H49457" s="136"/>
      <c r="K49457" s="136"/>
      <c r="O49457" s="136"/>
      <c r="T49457" s="136"/>
      <c r="W49457" s="136"/>
      <c r="Z49457" s="136"/>
      <c r="AC49457" s="136"/>
    </row>
    <row r="49458" spans="2:29">
      <c r="B49458" s="136"/>
      <c r="E49458" s="136"/>
      <c r="H49458" s="136"/>
      <c r="K49458" s="136"/>
      <c r="O49458" s="136"/>
      <c r="T49458" s="136"/>
      <c r="W49458" s="136"/>
      <c r="Z49458" s="136"/>
      <c r="AC49458" s="136"/>
    </row>
    <row r="49459" spans="2:29">
      <c r="B49459" s="136"/>
      <c r="E49459" s="136"/>
      <c r="H49459" s="136"/>
      <c r="K49459" s="136"/>
      <c r="O49459" s="136"/>
      <c r="T49459" s="136"/>
      <c r="W49459" s="136"/>
      <c r="Z49459" s="136"/>
      <c r="AC49459" s="136"/>
    </row>
    <row r="49460" spans="2:29">
      <c r="B49460" s="136"/>
      <c r="E49460" s="136"/>
      <c r="H49460" s="136"/>
      <c r="K49460" s="136"/>
      <c r="O49460" s="136"/>
      <c r="T49460" s="136"/>
      <c r="W49460" s="136"/>
      <c r="Z49460" s="136"/>
      <c r="AC49460" s="136"/>
    </row>
    <row r="49461" spans="2:29">
      <c r="B49461" s="136"/>
      <c r="E49461" s="136"/>
      <c r="H49461" s="136"/>
      <c r="K49461" s="136"/>
      <c r="O49461" s="136"/>
      <c r="T49461" s="136"/>
      <c r="W49461" s="136"/>
      <c r="Z49461" s="136"/>
      <c r="AC49461" s="136"/>
    </row>
    <row r="49462" spans="2:29">
      <c r="B49462" s="136"/>
      <c r="E49462" s="136"/>
      <c r="H49462" s="136"/>
      <c r="K49462" s="136"/>
      <c r="O49462" s="136"/>
      <c r="T49462" s="136"/>
      <c r="W49462" s="136"/>
      <c r="Z49462" s="136"/>
      <c r="AC49462" s="136"/>
    </row>
    <row r="49463" spans="2:29">
      <c r="B49463" s="136"/>
      <c r="E49463" s="136"/>
      <c r="H49463" s="136"/>
      <c r="K49463" s="136"/>
      <c r="O49463" s="136"/>
      <c r="T49463" s="136"/>
      <c r="W49463" s="136"/>
      <c r="Z49463" s="136"/>
      <c r="AC49463" s="136"/>
    </row>
    <row r="49464" spans="2:29">
      <c r="B49464" s="136"/>
      <c r="E49464" s="136"/>
      <c r="H49464" s="136"/>
      <c r="K49464" s="136"/>
      <c r="O49464" s="136"/>
      <c r="T49464" s="136"/>
      <c r="W49464" s="136"/>
      <c r="Z49464" s="136"/>
      <c r="AC49464" s="136"/>
    </row>
    <row r="49465" spans="2:29">
      <c r="B49465" s="136"/>
      <c r="E49465" s="136"/>
      <c r="H49465" s="136"/>
      <c r="K49465" s="136"/>
      <c r="O49465" s="136"/>
      <c r="T49465" s="136"/>
      <c r="W49465" s="136"/>
      <c r="Z49465" s="136"/>
      <c r="AC49465" s="136"/>
    </row>
    <row r="49466" spans="2:29">
      <c r="B49466" s="136"/>
      <c r="E49466" s="136"/>
      <c r="H49466" s="136"/>
      <c r="K49466" s="136"/>
      <c r="O49466" s="136"/>
      <c r="T49466" s="136"/>
      <c r="W49466" s="136"/>
      <c r="Z49466" s="136"/>
      <c r="AC49466" s="136"/>
    </row>
    <row r="49467" spans="2:29">
      <c r="B49467" s="136"/>
      <c r="E49467" s="136"/>
      <c r="H49467" s="136"/>
      <c r="K49467" s="136"/>
      <c r="O49467" s="136"/>
      <c r="T49467" s="136"/>
      <c r="W49467" s="136"/>
      <c r="Z49467" s="136"/>
      <c r="AC49467" s="136"/>
    </row>
    <row r="49468" spans="2:29">
      <c r="B49468" s="136"/>
      <c r="E49468" s="136"/>
      <c r="H49468" s="136"/>
      <c r="K49468" s="136"/>
      <c r="O49468" s="136"/>
      <c r="T49468" s="136"/>
      <c r="W49468" s="136"/>
      <c r="Z49468" s="136"/>
      <c r="AC49468" s="136"/>
    </row>
    <row r="49469" spans="2:29">
      <c r="B49469" s="136"/>
      <c r="E49469" s="136"/>
      <c r="H49469" s="136"/>
      <c r="K49469" s="136"/>
      <c r="O49469" s="136"/>
      <c r="T49469" s="136"/>
      <c r="W49469" s="136"/>
      <c r="Z49469" s="136"/>
      <c r="AC49469" s="136"/>
    </row>
    <row r="49470" spans="2:29">
      <c r="B49470" s="136"/>
      <c r="E49470" s="136"/>
      <c r="H49470" s="136"/>
      <c r="K49470" s="136"/>
      <c r="O49470" s="136"/>
      <c r="T49470" s="136"/>
      <c r="W49470" s="136"/>
      <c r="Z49470" s="136"/>
      <c r="AC49470" s="136"/>
    </row>
    <row r="49471" spans="2:29">
      <c r="B49471" s="136"/>
      <c r="E49471" s="136"/>
      <c r="H49471" s="136"/>
      <c r="K49471" s="136"/>
      <c r="O49471" s="136"/>
      <c r="T49471" s="136"/>
      <c r="W49471" s="136"/>
      <c r="Z49471" s="136"/>
      <c r="AC49471" s="136"/>
    </row>
    <row r="49472" spans="2:29">
      <c r="B49472" s="136"/>
      <c r="E49472" s="136"/>
      <c r="H49472" s="136"/>
      <c r="K49472" s="136"/>
      <c r="O49472" s="136"/>
      <c r="T49472" s="136"/>
      <c r="W49472" s="136"/>
      <c r="Z49472" s="136"/>
      <c r="AC49472" s="136"/>
    </row>
    <row r="49473" spans="2:29">
      <c r="B49473" s="136"/>
      <c r="E49473" s="136"/>
      <c r="H49473" s="136"/>
      <c r="K49473" s="136"/>
      <c r="O49473" s="136"/>
      <c r="T49473" s="136"/>
      <c r="W49473" s="136"/>
      <c r="Z49473" s="136"/>
      <c r="AC49473" s="136"/>
    </row>
    <row r="49474" spans="2:29">
      <c r="B49474" s="136"/>
      <c r="E49474" s="136"/>
      <c r="H49474" s="136"/>
      <c r="K49474" s="136"/>
      <c r="O49474" s="136"/>
      <c r="T49474" s="136"/>
      <c r="W49474" s="136"/>
      <c r="Z49474" s="136"/>
      <c r="AC49474" s="136"/>
    </row>
    <row r="49475" spans="2:29">
      <c r="B49475" s="136"/>
      <c r="E49475" s="136"/>
      <c r="H49475" s="136"/>
      <c r="K49475" s="136"/>
      <c r="O49475" s="136"/>
      <c r="T49475" s="136"/>
      <c r="W49475" s="136"/>
      <c r="Z49475" s="136"/>
      <c r="AC49475" s="136"/>
    </row>
    <row r="49476" spans="2:29">
      <c r="B49476" s="136"/>
      <c r="E49476" s="136"/>
      <c r="H49476" s="136"/>
      <c r="K49476" s="136"/>
      <c r="O49476" s="136"/>
      <c r="T49476" s="136"/>
      <c r="W49476" s="136"/>
      <c r="Z49476" s="136"/>
      <c r="AC49476" s="136"/>
    </row>
    <row r="49477" spans="2:29">
      <c r="B49477" s="136"/>
      <c r="E49477" s="136"/>
      <c r="H49477" s="136"/>
      <c r="K49477" s="136"/>
      <c r="O49477" s="136"/>
      <c r="T49477" s="136"/>
      <c r="W49477" s="136"/>
      <c r="Z49477" s="136"/>
      <c r="AC49477" s="136"/>
    </row>
    <row r="49478" spans="2:29">
      <c r="B49478" s="136"/>
      <c r="E49478" s="136"/>
      <c r="H49478" s="136"/>
      <c r="K49478" s="136"/>
      <c r="O49478" s="136"/>
      <c r="T49478" s="136"/>
      <c r="W49478" s="136"/>
      <c r="Z49478" s="136"/>
      <c r="AC49478" s="136"/>
    </row>
    <row r="49479" spans="2:29">
      <c r="B49479" s="136"/>
      <c r="E49479" s="136"/>
      <c r="H49479" s="136"/>
      <c r="K49479" s="136"/>
      <c r="O49479" s="136"/>
      <c r="T49479" s="136"/>
      <c r="W49479" s="136"/>
      <c r="Z49479" s="136"/>
      <c r="AC49479" s="136"/>
    </row>
    <row r="49480" spans="2:29">
      <c r="B49480" s="136"/>
      <c r="E49480" s="136"/>
      <c r="H49480" s="136"/>
      <c r="K49480" s="136"/>
      <c r="O49480" s="136"/>
      <c r="T49480" s="136"/>
      <c r="W49480" s="136"/>
      <c r="Z49480" s="136"/>
      <c r="AC49480" s="136"/>
    </row>
    <row r="49481" spans="2:29">
      <c r="B49481" s="136"/>
      <c r="E49481" s="136"/>
      <c r="H49481" s="136"/>
      <c r="K49481" s="136"/>
      <c r="O49481" s="136"/>
      <c r="T49481" s="136"/>
      <c r="W49481" s="136"/>
      <c r="Z49481" s="136"/>
      <c r="AC49481" s="136"/>
    </row>
    <row r="49482" spans="2:29">
      <c r="B49482" s="136"/>
      <c r="E49482" s="136"/>
      <c r="H49482" s="136"/>
      <c r="K49482" s="136"/>
      <c r="O49482" s="136"/>
      <c r="T49482" s="136"/>
      <c r="W49482" s="136"/>
      <c r="Z49482" s="136"/>
      <c r="AC49482" s="136"/>
    </row>
    <row r="49483" spans="2:29">
      <c r="B49483" s="136"/>
      <c r="E49483" s="136"/>
      <c r="H49483" s="136"/>
      <c r="K49483" s="136"/>
      <c r="O49483" s="136"/>
      <c r="T49483" s="136"/>
      <c r="W49483" s="136"/>
      <c r="Z49483" s="136"/>
      <c r="AC49483" s="136"/>
    </row>
    <row r="49484" spans="2:29">
      <c r="B49484" s="136"/>
      <c r="E49484" s="136"/>
      <c r="H49484" s="136"/>
      <c r="K49484" s="136"/>
      <c r="O49484" s="136"/>
      <c r="T49484" s="136"/>
      <c r="W49484" s="136"/>
      <c r="Z49484" s="136"/>
      <c r="AC49484" s="136"/>
    </row>
    <row r="49485" spans="2:29">
      <c r="B49485" s="136"/>
      <c r="E49485" s="136"/>
      <c r="H49485" s="136"/>
      <c r="K49485" s="136"/>
      <c r="O49485" s="136"/>
      <c r="T49485" s="136"/>
      <c r="W49485" s="136"/>
      <c r="Z49485" s="136"/>
      <c r="AC49485" s="136"/>
    </row>
    <row r="49486" spans="2:29">
      <c r="B49486" s="136"/>
      <c r="E49486" s="136"/>
      <c r="H49486" s="136"/>
      <c r="K49486" s="136"/>
      <c r="O49486" s="136"/>
      <c r="T49486" s="136"/>
      <c r="W49486" s="136"/>
      <c r="Z49486" s="136"/>
      <c r="AC49486" s="136"/>
    </row>
    <row r="49487" spans="2:29">
      <c r="B49487" s="136"/>
      <c r="E49487" s="136"/>
      <c r="H49487" s="136"/>
      <c r="K49487" s="136"/>
      <c r="O49487" s="136"/>
      <c r="T49487" s="136"/>
      <c r="W49487" s="136"/>
      <c r="Z49487" s="136"/>
      <c r="AC49487" s="136"/>
    </row>
    <row r="49488" spans="2:29">
      <c r="B49488" s="136"/>
      <c r="E49488" s="136"/>
      <c r="H49488" s="136"/>
      <c r="K49488" s="136"/>
      <c r="O49488" s="136"/>
      <c r="T49488" s="136"/>
      <c r="W49488" s="136"/>
      <c r="Z49488" s="136"/>
      <c r="AC49488" s="136"/>
    </row>
    <row r="49489" spans="2:29">
      <c r="B49489" s="136"/>
      <c r="E49489" s="136"/>
      <c r="H49489" s="136"/>
      <c r="K49489" s="136"/>
      <c r="O49489" s="136"/>
      <c r="T49489" s="136"/>
      <c r="W49489" s="136"/>
      <c r="Z49489" s="136"/>
      <c r="AC49489" s="136"/>
    </row>
    <row r="49490" spans="2:29">
      <c r="B49490" s="136"/>
      <c r="E49490" s="136"/>
      <c r="H49490" s="136"/>
      <c r="K49490" s="136"/>
      <c r="O49490" s="136"/>
      <c r="T49490" s="136"/>
      <c r="W49490" s="136"/>
      <c r="Z49490" s="136"/>
      <c r="AC49490" s="136"/>
    </row>
    <row r="49491" spans="2:29">
      <c r="B49491" s="136"/>
      <c r="E49491" s="136"/>
      <c r="H49491" s="136"/>
      <c r="K49491" s="136"/>
      <c r="O49491" s="136"/>
      <c r="T49491" s="136"/>
      <c r="W49491" s="136"/>
      <c r="Z49491" s="136"/>
      <c r="AC49491" s="136"/>
    </row>
    <row r="49492" spans="2:29">
      <c r="B49492" s="136"/>
      <c r="E49492" s="136"/>
      <c r="H49492" s="136"/>
      <c r="K49492" s="136"/>
      <c r="O49492" s="136"/>
      <c r="T49492" s="136"/>
      <c r="W49492" s="136"/>
      <c r="Z49492" s="136"/>
      <c r="AC49492" s="136"/>
    </row>
    <row r="49493" spans="2:29">
      <c r="B49493" s="136"/>
      <c r="E49493" s="136"/>
      <c r="H49493" s="136"/>
      <c r="K49493" s="136"/>
      <c r="O49493" s="136"/>
      <c r="T49493" s="136"/>
      <c r="W49493" s="136"/>
      <c r="Z49493" s="136"/>
      <c r="AC49493" s="136"/>
    </row>
    <row r="49494" spans="2:29">
      <c r="B49494" s="136"/>
      <c r="E49494" s="136"/>
      <c r="H49494" s="136"/>
      <c r="K49494" s="136"/>
      <c r="O49494" s="136"/>
      <c r="T49494" s="136"/>
      <c r="W49494" s="136"/>
      <c r="Z49494" s="136"/>
      <c r="AC49494" s="136"/>
    </row>
    <row r="49495" spans="2:29">
      <c r="B49495" s="136"/>
      <c r="E49495" s="136"/>
      <c r="H49495" s="136"/>
      <c r="K49495" s="136"/>
      <c r="O49495" s="136"/>
      <c r="T49495" s="136"/>
      <c r="W49495" s="136"/>
      <c r="Z49495" s="136"/>
      <c r="AC49495" s="136"/>
    </row>
    <row r="49496" spans="2:29">
      <c r="B49496" s="136"/>
      <c r="E49496" s="136"/>
      <c r="H49496" s="136"/>
      <c r="K49496" s="136"/>
      <c r="O49496" s="136"/>
      <c r="T49496" s="136"/>
      <c r="W49496" s="136"/>
      <c r="Z49496" s="136"/>
      <c r="AC49496" s="136"/>
    </row>
    <row r="49497" spans="2:29">
      <c r="B49497" s="136"/>
      <c r="E49497" s="136"/>
      <c r="H49497" s="136"/>
      <c r="K49497" s="136"/>
      <c r="O49497" s="136"/>
      <c r="T49497" s="136"/>
      <c r="W49497" s="136"/>
      <c r="Z49497" s="136"/>
      <c r="AC49497" s="136"/>
    </row>
    <row r="49498" spans="2:29">
      <c r="B49498" s="136"/>
      <c r="E49498" s="136"/>
      <c r="H49498" s="136"/>
      <c r="K49498" s="136"/>
      <c r="O49498" s="136"/>
      <c r="T49498" s="136"/>
      <c r="W49498" s="136"/>
      <c r="Z49498" s="136"/>
      <c r="AC49498" s="136"/>
    </row>
    <row r="49499" spans="2:29">
      <c r="B49499" s="136"/>
      <c r="E49499" s="136"/>
      <c r="H49499" s="136"/>
      <c r="K49499" s="136"/>
      <c r="O49499" s="136"/>
      <c r="T49499" s="136"/>
      <c r="W49499" s="136"/>
      <c r="Z49499" s="136"/>
      <c r="AC49499" s="136"/>
    </row>
    <row r="49500" spans="2:29">
      <c r="B49500" s="136"/>
      <c r="E49500" s="136"/>
      <c r="H49500" s="136"/>
      <c r="K49500" s="136"/>
      <c r="O49500" s="136"/>
      <c r="T49500" s="136"/>
      <c r="W49500" s="136"/>
      <c r="Z49500" s="136"/>
      <c r="AC49500" s="136"/>
    </row>
    <row r="49501" spans="2:29">
      <c r="B49501" s="136"/>
      <c r="E49501" s="136"/>
      <c r="H49501" s="136"/>
      <c r="K49501" s="136"/>
      <c r="O49501" s="136"/>
      <c r="T49501" s="136"/>
      <c r="W49501" s="136"/>
      <c r="Z49501" s="136"/>
      <c r="AC49501" s="136"/>
    </row>
    <row r="49502" spans="2:29">
      <c r="B49502" s="136"/>
      <c r="E49502" s="136"/>
      <c r="H49502" s="136"/>
      <c r="K49502" s="136"/>
      <c r="O49502" s="136"/>
      <c r="T49502" s="136"/>
      <c r="W49502" s="136"/>
      <c r="Z49502" s="136"/>
      <c r="AC49502" s="136"/>
    </row>
    <row r="49503" spans="2:29">
      <c r="B49503" s="136"/>
      <c r="E49503" s="136"/>
      <c r="H49503" s="136"/>
      <c r="K49503" s="136"/>
      <c r="O49503" s="136"/>
      <c r="T49503" s="136"/>
      <c r="W49503" s="136"/>
      <c r="Z49503" s="136"/>
      <c r="AC49503" s="136"/>
    </row>
    <row r="49504" spans="2:29">
      <c r="B49504" s="136"/>
      <c r="E49504" s="136"/>
      <c r="H49504" s="136"/>
      <c r="K49504" s="136"/>
      <c r="O49504" s="136"/>
      <c r="T49504" s="136"/>
      <c r="W49504" s="136"/>
      <c r="Z49504" s="136"/>
      <c r="AC49504" s="136"/>
    </row>
    <row r="49505" spans="2:29">
      <c r="B49505" s="136"/>
      <c r="E49505" s="136"/>
      <c r="H49505" s="136"/>
      <c r="K49505" s="136"/>
      <c r="O49505" s="136"/>
      <c r="T49505" s="136"/>
      <c r="W49505" s="136"/>
      <c r="Z49505" s="136"/>
      <c r="AC49505" s="136"/>
    </row>
    <row r="49506" spans="2:29">
      <c r="B49506" s="136"/>
      <c r="E49506" s="136"/>
      <c r="H49506" s="136"/>
      <c r="K49506" s="136"/>
      <c r="O49506" s="136"/>
      <c r="T49506" s="136"/>
      <c r="W49506" s="136"/>
      <c r="Z49506" s="136"/>
      <c r="AC49506" s="136"/>
    </row>
    <row r="49507" spans="2:29">
      <c r="B49507" s="136"/>
      <c r="E49507" s="136"/>
      <c r="H49507" s="136"/>
      <c r="K49507" s="136"/>
      <c r="O49507" s="136"/>
      <c r="T49507" s="136"/>
      <c r="W49507" s="136"/>
      <c r="Z49507" s="136"/>
      <c r="AC49507" s="136"/>
    </row>
    <row r="49508" spans="2:29">
      <c r="B49508" s="136"/>
      <c r="E49508" s="136"/>
      <c r="H49508" s="136"/>
      <c r="K49508" s="136"/>
      <c r="O49508" s="136"/>
      <c r="T49508" s="136"/>
      <c r="W49508" s="136"/>
      <c r="Z49508" s="136"/>
      <c r="AC49508" s="136"/>
    </row>
    <row r="49509" spans="2:29">
      <c r="B49509" s="136"/>
      <c r="E49509" s="136"/>
      <c r="H49509" s="136"/>
      <c r="K49509" s="136"/>
      <c r="O49509" s="136"/>
      <c r="T49509" s="136"/>
      <c r="W49509" s="136"/>
      <c r="Z49509" s="136"/>
      <c r="AC49509" s="136"/>
    </row>
    <row r="49510" spans="2:29">
      <c r="B49510" s="136"/>
      <c r="E49510" s="136"/>
      <c r="H49510" s="136"/>
      <c r="K49510" s="136"/>
      <c r="O49510" s="136"/>
      <c r="T49510" s="136"/>
      <c r="W49510" s="136"/>
      <c r="Z49510" s="136"/>
      <c r="AC49510" s="136"/>
    </row>
    <row r="49511" spans="2:29">
      <c r="B49511" s="136"/>
      <c r="E49511" s="136"/>
      <c r="H49511" s="136"/>
      <c r="K49511" s="136"/>
      <c r="O49511" s="136"/>
      <c r="T49511" s="136"/>
      <c r="W49511" s="136"/>
      <c r="Z49511" s="136"/>
      <c r="AC49511" s="136"/>
    </row>
    <row r="49512" spans="2:29">
      <c r="B49512" s="136"/>
      <c r="E49512" s="136"/>
      <c r="H49512" s="136"/>
      <c r="K49512" s="136"/>
      <c r="O49512" s="136"/>
      <c r="T49512" s="136"/>
      <c r="W49512" s="136"/>
      <c r="Z49512" s="136"/>
      <c r="AC49512" s="136"/>
    </row>
    <row r="49513" spans="2:29">
      <c r="B49513" s="136"/>
      <c r="E49513" s="136"/>
      <c r="H49513" s="136"/>
      <c r="K49513" s="136"/>
      <c r="O49513" s="136"/>
      <c r="T49513" s="136"/>
      <c r="W49513" s="136"/>
      <c r="Z49513" s="136"/>
      <c r="AC49513" s="136"/>
    </row>
    <row r="49514" spans="2:29">
      <c r="B49514" s="136"/>
      <c r="E49514" s="136"/>
      <c r="H49514" s="136"/>
      <c r="K49514" s="136"/>
      <c r="O49514" s="136"/>
      <c r="T49514" s="136"/>
      <c r="W49514" s="136"/>
      <c r="Z49514" s="136"/>
      <c r="AC49514" s="136"/>
    </row>
    <row r="49515" spans="2:29">
      <c r="B49515" s="136"/>
      <c r="E49515" s="136"/>
      <c r="H49515" s="136"/>
      <c r="K49515" s="136"/>
      <c r="O49515" s="136"/>
      <c r="T49515" s="136"/>
      <c r="W49515" s="136"/>
      <c r="Z49515" s="136"/>
      <c r="AC49515" s="136"/>
    </row>
    <row r="49516" spans="2:29">
      <c r="B49516" s="136"/>
      <c r="E49516" s="136"/>
      <c r="H49516" s="136"/>
      <c r="K49516" s="136"/>
      <c r="O49516" s="136"/>
      <c r="T49516" s="136"/>
      <c r="W49516" s="136"/>
      <c r="Z49516" s="136"/>
      <c r="AC49516" s="136"/>
    </row>
    <row r="49517" spans="2:29">
      <c r="B49517" s="136"/>
      <c r="E49517" s="136"/>
      <c r="H49517" s="136"/>
      <c r="K49517" s="136"/>
      <c r="O49517" s="136"/>
      <c r="T49517" s="136"/>
      <c r="W49517" s="136"/>
      <c r="Z49517" s="136"/>
      <c r="AC49517" s="136"/>
    </row>
    <row r="49518" spans="2:29">
      <c r="B49518" s="136"/>
      <c r="E49518" s="136"/>
      <c r="H49518" s="136"/>
      <c r="K49518" s="136"/>
      <c r="O49518" s="136"/>
      <c r="T49518" s="136"/>
      <c r="W49518" s="136"/>
      <c r="Z49518" s="136"/>
      <c r="AC49518" s="136"/>
    </row>
    <row r="49519" spans="2:29">
      <c r="B49519" s="136"/>
      <c r="E49519" s="136"/>
      <c r="H49519" s="136"/>
      <c r="K49519" s="136"/>
      <c r="O49519" s="136"/>
      <c r="T49519" s="136"/>
      <c r="W49519" s="136"/>
      <c r="Z49519" s="136"/>
      <c r="AC49519" s="136"/>
    </row>
    <row r="49520" spans="2:29">
      <c r="B49520" s="136"/>
      <c r="E49520" s="136"/>
      <c r="H49520" s="136"/>
      <c r="K49520" s="136"/>
      <c r="O49520" s="136"/>
      <c r="T49520" s="136"/>
      <c r="W49520" s="136"/>
      <c r="Z49520" s="136"/>
      <c r="AC49520" s="136"/>
    </row>
    <row r="49521" spans="2:29">
      <c r="B49521" s="136"/>
      <c r="E49521" s="136"/>
      <c r="H49521" s="136"/>
      <c r="K49521" s="136"/>
      <c r="O49521" s="136"/>
      <c r="T49521" s="136"/>
      <c r="W49521" s="136"/>
      <c r="Z49521" s="136"/>
      <c r="AC49521" s="136"/>
    </row>
    <row r="49522" spans="2:29">
      <c r="B49522" s="136"/>
      <c r="E49522" s="136"/>
      <c r="H49522" s="136"/>
      <c r="K49522" s="136"/>
      <c r="O49522" s="136"/>
      <c r="T49522" s="136"/>
      <c r="W49522" s="136"/>
      <c r="Z49522" s="136"/>
      <c r="AC49522" s="136"/>
    </row>
    <row r="49523" spans="2:29">
      <c r="B49523" s="136"/>
      <c r="E49523" s="136"/>
      <c r="H49523" s="136"/>
      <c r="K49523" s="136"/>
      <c r="O49523" s="136"/>
      <c r="T49523" s="136"/>
      <c r="W49523" s="136"/>
      <c r="Z49523" s="136"/>
      <c r="AC49523" s="136"/>
    </row>
    <row r="49524" spans="2:29">
      <c r="B49524" s="136"/>
      <c r="E49524" s="136"/>
      <c r="H49524" s="136"/>
      <c r="K49524" s="136"/>
      <c r="O49524" s="136"/>
      <c r="T49524" s="136"/>
      <c r="W49524" s="136"/>
      <c r="Z49524" s="136"/>
      <c r="AC49524" s="136"/>
    </row>
    <row r="49525" spans="2:29">
      <c r="B49525" s="136"/>
      <c r="E49525" s="136"/>
      <c r="H49525" s="136"/>
      <c r="K49525" s="136"/>
      <c r="O49525" s="136"/>
      <c r="T49525" s="136"/>
      <c r="W49525" s="136"/>
      <c r="Z49525" s="136"/>
      <c r="AC49525" s="136"/>
    </row>
    <row r="49526" spans="2:29">
      <c r="B49526" s="136"/>
      <c r="E49526" s="136"/>
      <c r="H49526" s="136"/>
      <c r="K49526" s="136"/>
      <c r="O49526" s="136"/>
      <c r="T49526" s="136"/>
      <c r="W49526" s="136"/>
      <c r="Z49526" s="136"/>
      <c r="AC49526" s="136"/>
    </row>
    <row r="49527" spans="2:29">
      <c r="B49527" s="136"/>
      <c r="E49527" s="136"/>
      <c r="H49527" s="136"/>
      <c r="K49527" s="136"/>
      <c r="O49527" s="136"/>
      <c r="T49527" s="136"/>
      <c r="W49527" s="136"/>
      <c r="Z49527" s="136"/>
      <c r="AC49527" s="136"/>
    </row>
    <row r="49528" spans="2:29">
      <c r="B49528" s="136"/>
      <c r="E49528" s="136"/>
      <c r="H49528" s="136"/>
      <c r="K49528" s="136"/>
      <c r="O49528" s="136"/>
      <c r="T49528" s="136"/>
      <c r="W49528" s="136"/>
      <c r="Z49528" s="136"/>
      <c r="AC49528" s="136"/>
    </row>
    <row r="49529" spans="2:29">
      <c r="B49529" s="136"/>
      <c r="E49529" s="136"/>
      <c r="H49529" s="136"/>
      <c r="K49529" s="136"/>
      <c r="O49529" s="136"/>
      <c r="T49529" s="136"/>
      <c r="W49529" s="136"/>
      <c r="Z49529" s="136"/>
      <c r="AC49529" s="136"/>
    </row>
    <row r="49530" spans="2:29">
      <c r="B49530" s="136"/>
      <c r="E49530" s="136"/>
      <c r="H49530" s="136"/>
      <c r="K49530" s="136"/>
      <c r="O49530" s="136"/>
      <c r="T49530" s="136"/>
      <c r="W49530" s="136"/>
      <c r="Z49530" s="136"/>
      <c r="AC49530" s="136"/>
    </row>
    <row r="49531" spans="2:29">
      <c r="B49531" s="136"/>
      <c r="E49531" s="136"/>
      <c r="H49531" s="136"/>
      <c r="K49531" s="136"/>
      <c r="O49531" s="136"/>
      <c r="T49531" s="136"/>
      <c r="W49531" s="136"/>
      <c r="Z49531" s="136"/>
      <c r="AC49531" s="136"/>
    </row>
    <row r="49532" spans="2:29">
      <c r="B49532" s="136"/>
      <c r="E49532" s="136"/>
      <c r="H49532" s="136"/>
      <c r="K49532" s="136"/>
      <c r="O49532" s="136"/>
      <c r="T49532" s="136"/>
      <c r="W49532" s="136"/>
      <c r="Z49532" s="136"/>
      <c r="AC49532" s="136"/>
    </row>
    <row r="49533" spans="2:29">
      <c r="B49533" s="136"/>
      <c r="E49533" s="136"/>
      <c r="H49533" s="136"/>
      <c r="K49533" s="136"/>
      <c r="O49533" s="136"/>
      <c r="T49533" s="136"/>
      <c r="W49533" s="136"/>
      <c r="Z49533" s="136"/>
      <c r="AC49533" s="136"/>
    </row>
    <row r="49534" spans="2:29">
      <c r="B49534" s="136"/>
      <c r="E49534" s="136"/>
      <c r="H49534" s="136"/>
      <c r="K49534" s="136"/>
      <c r="O49534" s="136"/>
      <c r="T49534" s="136"/>
      <c r="W49534" s="136"/>
      <c r="Z49534" s="136"/>
      <c r="AC49534" s="136"/>
    </row>
    <row r="49535" spans="2:29">
      <c r="B49535" s="136"/>
      <c r="E49535" s="136"/>
      <c r="H49535" s="136"/>
      <c r="K49535" s="136"/>
      <c r="O49535" s="136"/>
      <c r="T49535" s="136"/>
      <c r="W49535" s="136"/>
      <c r="Z49535" s="136"/>
      <c r="AC49535" s="136"/>
    </row>
    <row r="49536" spans="2:29">
      <c r="B49536" s="136"/>
      <c r="E49536" s="136"/>
      <c r="H49536" s="136"/>
      <c r="K49536" s="136"/>
      <c r="O49536" s="136"/>
      <c r="T49536" s="136"/>
      <c r="W49536" s="136"/>
      <c r="Z49536" s="136"/>
      <c r="AC49536" s="136"/>
    </row>
    <row r="49537" spans="2:29">
      <c r="B49537" s="136"/>
      <c r="E49537" s="136"/>
      <c r="H49537" s="136"/>
      <c r="K49537" s="136"/>
      <c r="O49537" s="136"/>
      <c r="T49537" s="136"/>
      <c r="W49537" s="136"/>
      <c r="Z49537" s="136"/>
      <c r="AC49537" s="136"/>
    </row>
    <row r="49538" spans="2:29">
      <c r="B49538" s="136"/>
      <c r="E49538" s="136"/>
      <c r="H49538" s="136"/>
      <c r="K49538" s="136"/>
      <c r="O49538" s="136"/>
      <c r="T49538" s="136"/>
      <c r="W49538" s="136"/>
      <c r="Z49538" s="136"/>
      <c r="AC49538" s="136"/>
    </row>
    <row r="49539" spans="2:29">
      <c r="B49539" s="136"/>
      <c r="E49539" s="136"/>
      <c r="H49539" s="136"/>
      <c r="K49539" s="136"/>
      <c r="O49539" s="136"/>
      <c r="T49539" s="136"/>
      <c r="W49539" s="136"/>
      <c r="Z49539" s="136"/>
      <c r="AC49539" s="136"/>
    </row>
    <row r="49540" spans="2:29">
      <c r="B49540" s="136"/>
      <c r="E49540" s="136"/>
      <c r="H49540" s="136"/>
      <c r="K49540" s="136"/>
      <c r="O49540" s="136"/>
      <c r="T49540" s="136"/>
      <c r="W49540" s="136"/>
      <c r="Z49540" s="136"/>
      <c r="AC49540" s="136"/>
    </row>
    <row r="49541" spans="2:29">
      <c r="B49541" s="136"/>
      <c r="E49541" s="136"/>
      <c r="H49541" s="136"/>
      <c r="K49541" s="136"/>
      <c r="O49541" s="136"/>
      <c r="T49541" s="136"/>
      <c r="W49541" s="136"/>
      <c r="Z49541" s="136"/>
      <c r="AC49541" s="136"/>
    </row>
    <row r="49542" spans="2:29">
      <c r="B49542" s="136"/>
      <c r="E49542" s="136"/>
      <c r="H49542" s="136"/>
      <c r="K49542" s="136"/>
      <c r="O49542" s="136"/>
      <c r="T49542" s="136"/>
      <c r="W49542" s="136"/>
      <c r="Z49542" s="136"/>
      <c r="AC49542" s="136"/>
    </row>
    <row r="49543" spans="2:29">
      <c r="B49543" s="136"/>
      <c r="E49543" s="136"/>
      <c r="H49543" s="136"/>
      <c r="K49543" s="136"/>
      <c r="O49543" s="136"/>
      <c r="T49543" s="136"/>
      <c r="W49543" s="136"/>
      <c r="Z49543" s="136"/>
      <c r="AC49543" s="136"/>
    </row>
    <row r="49544" spans="2:29">
      <c r="B49544" s="136"/>
      <c r="E49544" s="136"/>
      <c r="H49544" s="136"/>
      <c r="K49544" s="136"/>
      <c r="O49544" s="136"/>
      <c r="T49544" s="136"/>
      <c r="W49544" s="136"/>
      <c r="Z49544" s="136"/>
      <c r="AC49544" s="136"/>
    </row>
    <row r="49545" spans="2:29">
      <c r="B49545" s="136"/>
      <c r="E49545" s="136"/>
      <c r="H49545" s="136"/>
      <c r="K49545" s="136"/>
      <c r="O49545" s="136"/>
      <c r="T49545" s="136"/>
      <c r="W49545" s="136"/>
      <c r="Z49545" s="136"/>
      <c r="AC49545" s="136"/>
    </row>
    <row r="49546" spans="2:29">
      <c r="B49546" s="136"/>
      <c r="E49546" s="136"/>
      <c r="H49546" s="136"/>
      <c r="K49546" s="136"/>
      <c r="O49546" s="136"/>
      <c r="T49546" s="136"/>
      <c r="W49546" s="136"/>
      <c r="Z49546" s="136"/>
      <c r="AC49546" s="136"/>
    </row>
    <row r="49547" spans="2:29">
      <c r="B49547" s="136"/>
      <c r="E49547" s="136"/>
      <c r="H49547" s="136"/>
      <c r="K49547" s="136"/>
      <c r="O49547" s="136"/>
      <c r="T49547" s="136"/>
      <c r="W49547" s="136"/>
      <c r="Z49547" s="136"/>
      <c r="AC49547" s="136"/>
    </row>
    <row r="49548" spans="2:29">
      <c r="B49548" s="136"/>
      <c r="E49548" s="136"/>
      <c r="H49548" s="136"/>
      <c r="K49548" s="136"/>
      <c r="O49548" s="136"/>
      <c r="T49548" s="136"/>
      <c r="W49548" s="136"/>
      <c r="Z49548" s="136"/>
      <c r="AC49548" s="136"/>
    </row>
    <row r="49549" spans="2:29">
      <c r="B49549" s="136"/>
      <c r="E49549" s="136"/>
      <c r="H49549" s="136"/>
      <c r="K49549" s="136"/>
      <c r="O49549" s="136"/>
      <c r="T49549" s="136"/>
      <c r="W49549" s="136"/>
      <c r="Z49549" s="136"/>
      <c r="AC49549" s="136"/>
    </row>
    <row r="49550" spans="2:29">
      <c r="B49550" s="136"/>
      <c r="E49550" s="136"/>
      <c r="H49550" s="136"/>
      <c r="K49550" s="136"/>
      <c r="O49550" s="136"/>
      <c r="T49550" s="136"/>
      <c r="W49550" s="136"/>
      <c r="Z49550" s="136"/>
      <c r="AC49550" s="136"/>
    </row>
    <row r="49551" spans="2:29">
      <c r="B49551" s="136"/>
      <c r="E49551" s="136"/>
      <c r="H49551" s="136"/>
      <c r="K49551" s="136"/>
      <c r="O49551" s="136"/>
      <c r="T49551" s="136"/>
      <c r="W49551" s="136"/>
      <c r="Z49551" s="136"/>
      <c r="AC49551" s="136"/>
    </row>
    <row r="49552" spans="2:29">
      <c r="B49552" s="136"/>
      <c r="E49552" s="136"/>
      <c r="H49552" s="136"/>
      <c r="K49552" s="136"/>
      <c r="O49552" s="136"/>
      <c r="T49552" s="136"/>
      <c r="W49552" s="136"/>
      <c r="Z49552" s="136"/>
      <c r="AC49552" s="136"/>
    </row>
    <row r="49553" spans="2:29">
      <c r="B49553" s="136"/>
      <c r="E49553" s="136"/>
      <c r="H49553" s="136"/>
      <c r="K49553" s="136"/>
      <c r="O49553" s="136"/>
      <c r="T49553" s="136"/>
      <c r="W49553" s="136"/>
      <c r="Z49553" s="136"/>
      <c r="AC49553" s="136"/>
    </row>
    <row r="49554" spans="2:29">
      <c r="B49554" s="136"/>
      <c r="E49554" s="136"/>
      <c r="H49554" s="136"/>
      <c r="K49554" s="136"/>
      <c r="O49554" s="136"/>
      <c r="T49554" s="136"/>
      <c r="W49554" s="136"/>
      <c r="Z49554" s="136"/>
      <c r="AC49554" s="136"/>
    </row>
    <row r="49555" spans="2:29">
      <c r="B49555" s="136"/>
      <c r="E49555" s="136"/>
      <c r="H49555" s="136"/>
      <c r="K49555" s="136"/>
      <c r="O49555" s="136"/>
      <c r="T49555" s="136"/>
      <c r="W49555" s="136"/>
      <c r="Z49555" s="136"/>
      <c r="AC49555" s="136"/>
    </row>
    <row r="49556" spans="2:29">
      <c r="B49556" s="136"/>
      <c r="E49556" s="136"/>
      <c r="H49556" s="136"/>
      <c r="K49556" s="136"/>
      <c r="O49556" s="136"/>
      <c r="T49556" s="136"/>
      <c r="W49556" s="136"/>
      <c r="Z49556" s="136"/>
      <c r="AC49556" s="136"/>
    </row>
    <row r="49557" spans="2:29">
      <c r="B49557" s="136"/>
      <c r="E49557" s="136"/>
      <c r="H49557" s="136"/>
      <c r="K49557" s="136"/>
      <c r="O49557" s="136"/>
      <c r="T49557" s="136"/>
      <c r="W49557" s="136"/>
      <c r="Z49557" s="136"/>
      <c r="AC49557" s="136"/>
    </row>
    <row r="49558" spans="2:29">
      <c r="B49558" s="136"/>
      <c r="E49558" s="136"/>
      <c r="H49558" s="136"/>
      <c r="K49558" s="136"/>
      <c r="O49558" s="136"/>
      <c r="T49558" s="136"/>
      <c r="W49558" s="136"/>
      <c r="Z49558" s="136"/>
      <c r="AC49558" s="136"/>
    </row>
    <row r="49559" spans="2:29">
      <c r="B49559" s="136"/>
      <c r="E49559" s="136"/>
      <c r="H49559" s="136"/>
      <c r="K49559" s="136"/>
      <c r="O49559" s="136"/>
      <c r="T49559" s="136"/>
      <c r="W49559" s="136"/>
      <c r="Z49559" s="136"/>
      <c r="AC49559" s="136"/>
    </row>
    <row r="49560" spans="2:29">
      <c r="B49560" s="136"/>
      <c r="E49560" s="136"/>
      <c r="H49560" s="136"/>
      <c r="K49560" s="136"/>
      <c r="O49560" s="136"/>
      <c r="T49560" s="136"/>
      <c r="W49560" s="136"/>
      <c r="Z49560" s="136"/>
      <c r="AC49560" s="136"/>
    </row>
    <row r="49561" spans="2:29">
      <c r="B49561" s="136"/>
      <c r="E49561" s="136"/>
      <c r="H49561" s="136"/>
      <c r="K49561" s="136"/>
      <c r="O49561" s="136"/>
      <c r="T49561" s="136"/>
      <c r="W49561" s="136"/>
      <c r="Z49561" s="136"/>
      <c r="AC49561" s="136"/>
    </row>
    <row r="49562" spans="2:29">
      <c r="B49562" s="136"/>
      <c r="E49562" s="136"/>
      <c r="H49562" s="136"/>
      <c r="K49562" s="136"/>
      <c r="O49562" s="136"/>
      <c r="T49562" s="136"/>
      <c r="W49562" s="136"/>
      <c r="Z49562" s="136"/>
      <c r="AC49562" s="136"/>
    </row>
    <row r="49563" spans="2:29">
      <c r="B49563" s="136"/>
      <c r="E49563" s="136"/>
      <c r="H49563" s="136"/>
      <c r="K49563" s="136"/>
      <c r="O49563" s="136"/>
      <c r="T49563" s="136"/>
      <c r="W49563" s="136"/>
      <c r="Z49563" s="136"/>
      <c r="AC49563" s="136"/>
    </row>
    <row r="49564" spans="2:29">
      <c r="B49564" s="136"/>
      <c r="E49564" s="136"/>
      <c r="H49564" s="136"/>
      <c r="K49564" s="136"/>
      <c r="O49564" s="136"/>
      <c r="T49564" s="136"/>
      <c r="W49564" s="136"/>
      <c r="Z49564" s="136"/>
      <c r="AC49564" s="136"/>
    </row>
    <row r="49565" spans="2:29">
      <c r="B49565" s="136"/>
      <c r="E49565" s="136"/>
      <c r="H49565" s="136"/>
      <c r="K49565" s="136"/>
      <c r="O49565" s="136"/>
      <c r="T49565" s="136"/>
      <c r="W49565" s="136"/>
      <c r="Z49565" s="136"/>
      <c r="AC49565" s="136"/>
    </row>
    <row r="49566" spans="2:29">
      <c r="B49566" s="136"/>
      <c r="E49566" s="136"/>
      <c r="H49566" s="136"/>
      <c r="K49566" s="136"/>
      <c r="O49566" s="136"/>
      <c r="T49566" s="136"/>
      <c r="W49566" s="136"/>
      <c r="Z49566" s="136"/>
      <c r="AC49566" s="136"/>
    </row>
    <row r="49567" spans="2:29">
      <c r="B49567" s="136"/>
      <c r="E49567" s="136"/>
      <c r="H49567" s="136"/>
      <c r="K49567" s="136"/>
      <c r="O49567" s="136"/>
      <c r="T49567" s="136"/>
      <c r="W49567" s="136"/>
      <c r="Z49567" s="136"/>
      <c r="AC49567" s="136"/>
    </row>
    <row r="49568" spans="2:29">
      <c r="B49568" s="136"/>
      <c r="E49568" s="136"/>
      <c r="H49568" s="136"/>
      <c r="K49568" s="136"/>
      <c r="O49568" s="136"/>
      <c r="T49568" s="136"/>
      <c r="W49568" s="136"/>
      <c r="Z49568" s="136"/>
      <c r="AC49568" s="136"/>
    </row>
    <row r="49569" spans="2:29">
      <c r="B49569" s="136"/>
      <c r="E49569" s="136"/>
      <c r="H49569" s="136"/>
      <c r="K49569" s="136"/>
      <c r="O49569" s="136"/>
      <c r="T49569" s="136"/>
      <c r="W49569" s="136"/>
      <c r="Z49569" s="136"/>
      <c r="AC49569" s="136"/>
    </row>
    <row r="49570" spans="2:29">
      <c r="B49570" s="136"/>
      <c r="E49570" s="136"/>
      <c r="H49570" s="136"/>
      <c r="K49570" s="136"/>
      <c r="O49570" s="136"/>
      <c r="T49570" s="136"/>
      <c r="W49570" s="136"/>
      <c r="Z49570" s="136"/>
      <c r="AC49570" s="136"/>
    </row>
    <row r="49571" spans="2:29">
      <c r="B49571" s="136"/>
      <c r="E49571" s="136"/>
      <c r="H49571" s="136"/>
      <c r="K49571" s="136"/>
      <c r="O49571" s="136"/>
      <c r="T49571" s="136"/>
      <c r="W49571" s="136"/>
      <c r="Z49571" s="136"/>
      <c r="AC49571" s="136"/>
    </row>
    <row r="49572" spans="2:29">
      <c r="B49572" s="136"/>
      <c r="E49572" s="136"/>
      <c r="H49572" s="136"/>
      <c r="K49572" s="136"/>
      <c r="O49572" s="136"/>
      <c r="T49572" s="136"/>
      <c r="W49572" s="136"/>
      <c r="Z49572" s="136"/>
      <c r="AC49572" s="136"/>
    </row>
    <row r="49573" spans="2:29">
      <c r="B49573" s="136"/>
      <c r="E49573" s="136"/>
      <c r="H49573" s="136"/>
      <c r="K49573" s="136"/>
      <c r="O49573" s="136"/>
      <c r="T49573" s="136"/>
      <c r="W49573" s="136"/>
      <c r="Z49573" s="136"/>
      <c r="AC49573" s="136"/>
    </row>
    <row r="49574" spans="2:29">
      <c r="B49574" s="136"/>
      <c r="E49574" s="136"/>
      <c r="H49574" s="136"/>
      <c r="K49574" s="136"/>
      <c r="O49574" s="136"/>
      <c r="T49574" s="136"/>
      <c r="W49574" s="136"/>
      <c r="Z49574" s="136"/>
      <c r="AC49574" s="136"/>
    </row>
    <row r="49575" spans="2:29">
      <c r="B49575" s="136"/>
      <c r="E49575" s="136"/>
      <c r="H49575" s="136"/>
      <c r="K49575" s="136"/>
      <c r="O49575" s="136"/>
      <c r="T49575" s="136"/>
      <c r="W49575" s="136"/>
      <c r="Z49575" s="136"/>
      <c r="AC49575" s="136"/>
    </row>
    <row r="49576" spans="2:29">
      <c r="B49576" s="136"/>
      <c r="E49576" s="136"/>
      <c r="H49576" s="136"/>
      <c r="K49576" s="136"/>
      <c r="O49576" s="136"/>
      <c r="T49576" s="136"/>
      <c r="W49576" s="136"/>
      <c r="Z49576" s="136"/>
      <c r="AC49576" s="136"/>
    </row>
    <row r="49577" spans="2:29">
      <c r="B49577" s="136"/>
      <c r="E49577" s="136"/>
      <c r="H49577" s="136"/>
      <c r="K49577" s="136"/>
      <c r="O49577" s="136"/>
      <c r="T49577" s="136"/>
      <c r="W49577" s="136"/>
      <c r="Z49577" s="136"/>
      <c r="AC49577" s="136"/>
    </row>
    <row r="49578" spans="2:29">
      <c r="B49578" s="136"/>
      <c r="E49578" s="136"/>
      <c r="H49578" s="136"/>
      <c r="K49578" s="136"/>
      <c r="O49578" s="136"/>
      <c r="T49578" s="136"/>
      <c r="W49578" s="136"/>
      <c r="Z49578" s="136"/>
      <c r="AC49578" s="136"/>
    </row>
    <row r="49579" spans="2:29">
      <c r="B49579" s="136"/>
      <c r="E49579" s="136"/>
      <c r="H49579" s="136"/>
      <c r="K49579" s="136"/>
      <c r="O49579" s="136"/>
      <c r="T49579" s="136"/>
      <c r="W49579" s="136"/>
      <c r="Z49579" s="136"/>
      <c r="AC49579" s="136"/>
    </row>
    <row r="49580" spans="2:29">
      <c r="B49580" s="136"/>
      <c r="E49580" s="136"/>
      <c r="H49580" s="136"/>
      <c r="K49580" s="136"/>
      <c r="O49580" s="136"/>
      <c r="T49580" s="136"/>
      <c r="W49580" s="136"/>
      <c r="Z49580" s="136"/>
      <c r="AC49580" s="136"/>
    </row>
    <row r="49581" spans="2:29">
      <c r="B49581" s="136"/>
      <c r="E49581" s="136"/>
      <c r="H49581" s="136"/>
      <c r="K49581" s="136"/>
      <c r="O49581" s="136"/>
      <c r="T49581" s="136"/>
      <c r="W49581" s="136"/>
      <c r="Z49581" s="136"/>
      <c r="AC49581" s="136"/>
    </row>
    <row r="49582" spans="2:29">
      <c r="B49582" s="136"/>
      <c r="E49582" s="136"/>
      <c r="H49582" s="136"/>
      <c r="K49582" s="136"/>
      <c r="O49582" s="136"/>
      <c r="T49582" s="136"/>
      <c r="W49582" s="136"/>
      <c r="Z49582" s="136"/>
      <c r="AC49582" s="136"/>
    </row>
    <row r="49583" spans="2:29">
      <c r="B49583" s="136"/>
      <c r="E49583" s="136"/>
      <c r="H49583" s="136"/>
      <c r="K49583" s="136"/>
      <c r="O49583" s="136"/>
      <c r="T49583" s="136"/>
      <c r="W49583" s="136"/>
      <c r="Z49583" s="136"/>
      <c r="AC49583" s="136"/>
    </row>
    <row r="49584" spans="2:29">
      <c r="B49584" s="136"/>
      <c r="E49584" s="136"/>
      <c r="H49584" s="136"/>
      <c r="K49584" s="136"/>
      <c r="O49584" s="136"/>
      <c r="T49584" s="136"/>
      <c r="W49584" s="136"/>
      <c r="Z49584" s="136"/>
      <c r="AC49584" s="136"/>
    </row>
    <row r="49585" spans="2:29">
      <c r="B49585" s="136"/>
      <c r="E49585" s="136"/>
      <c r="H49585" s="136"/>
      <c r="K49585" s="136"/>
      <c r="O49585" s="136"/>
      <c r="T49585" s="136"/>
      <c r="W49585" s="136"/>
      <c r="Z49585" s="136"/>
      <c r="AC49585" s="136"/>
    </row>
    <row r="49586" spans="2:29">
      <c r="B49586" s="136"/>
      <c r="E49586" s="136"/>
      <c r="H49586" s="136"/>
      <c r="K49586" s="136"/>
      <c r="O49586" s="136"/>
      <c r="T49586" s="136"/>
      <c r="W49586" s="136"/>
      <c r="Z49586" s="136"/>
      <c r="AC49586" s="136"/>
    </row>
    <row r="49587" spans="2:29">
      <c r="B49587" s="136"/>
      <c r="E49587" s="136"/>
      <c r="H49587" s="136"/>
      <c r="K49587" s="136"/>
      <c r="O49587" s="136"/>
      <c r="T49587" s="136"/>
      <c r="W49587" s="136"/>
      <c r="Z49587" s="136"/>
      <c r="AC49587" s="136"/>
    </row>
    <row r="49588" spans="2:29">
      <c r="B49588" s="136"/>
      <c r="E49588" s="136"/>
      <c r="H49588" s="136"/>
      <c r="K49588" s="136"/>
      <c r="O49588" s="136"/>
      <c r="T49588" s="136"/>
      <c r="W49588" s="136"/>
      <c r="Z49588" s="136"/>
      <c r="AC49588" s="136"/>
    </row>
    <row r="49589" spans="2:29">
      <c r="B49589" s="136"/>
      <c r="E49589" s="136"/>
      <c r="H49589" s="136"/>
      <c r="K49589" s="136"/>
      <c r="O49589" s="136"/>
      <c r="T49589" s="136"/>
      <c r="W49589" s="136"/>
      <c r="Z49589" s="136"/>
      <c r="AC49589" s="136"/>
    </row>
    <row r="49590" spans="2:29">
      <c r="B49590" s="136"/>
      <c r="E49590" s="136"/>
      <c r="H49590" s="136"/>
      <c r="K49590" s="136"/>
      <c r="O49590" s="136"/>
      <c r="T49590" s="136"/>
      <c r="W49590" s="136"/>
      <c r="Z49590" s="136"/>
      <c r="AC49590" s="136"/>
    </row>
    <row r="49591" spans="2:29">
      <c r="B49591" s="136"/>
      <c r="E49591" s="136"/>
      <c r="H49591" s="136"/>
      <c r="K49591" s="136"/>
      <c r="O49591" s="136"/>
      <c r="T49591" s="136"/>
      <c r="W49591" s="136"/>
      <c r="Z49591" s="136"/>
      <c r="AC49591" s="136"/>
    </row>
    <row r="49592" spans="2:29">
      <c r="B49592" s="136"/>
      <c r="E49592" s="136"/>
      <c r="H49592" s="136"/>
      <c r="K49592" s="136"/>
      <c r="O49592" s="136"/>
      <c r="T49592" s="136"/>
      <c r="W49592" s="136"/>
      <c r="Z49592" s="136"/>
      <c r="AC49592" s="136"/>
    </row>
    <row r="49593" spans="2:29">
      <c r="B49593" s="136"/>
      <c r="E49593" s="136"/>
      <c r="H49593" s="136"/>
      <c r="K49593" s="136"/>
      <c r="O49593" s="136"/>
      <c r="T49593" s="136"/>
      <c r="W49593" s="136"/>
      <c r="Z49593" s="136"/>
      <c r="AC49593" s="136"/>
    </row>
    <row r="49594" spans="2:29">
      <c r="B49594" s="136"/>
      <c r="E49594" s="136"/>
      <c r="H49594" s="136"/>
      <c r="K49594" s="136"/>
      <c r="O49594" s="136"/>
      <c r="T49594" s="136"/>
      <c r="W49594" s="136"/>
      <c r="Z49594" s="136"/>
      <c r="AC49594" s="136"/>
    </row>
    <row r="49595" spans="2:29">
      <c r="B49595" s="136"/>
      <c r="E49595" s="136"/>
      <c r="H49595" s="136"/>
      <c r="K49595" s="136"/>
      <c r="O49595" s="136"/>
      <c r="T49595" s="136"/>
      <c r="W49595" s="136"/>
      <c r="Z49595" s="136"/>
      <c r="AC49595" s="136"/>
    </row>
    <row r="49596" spans="2:29">
      <c r="B49596" s="136"/>
      <c r="E49596" s="136"/>
      <c r="H49596" s="136"/>
      <c r="K49596" s="136"/>
      <c r="O49596" s="136"/>
      <c r="T49596" s="136"/>
      <c r="W49596" s="136"/>
      <c r="Z49596" s="136"/>
      <c r="AC49596" s="136"/>
    </row>
    <row r="49597" spans="2:29">
      <c r="B49597" s="136"/>
      <c r="E49597" s="136"/>
      <c r="H49597" s="136"/>
      <c r="K49597" s="136"/>
      <c r="O49597" s="136"/>
      <c r="T49597" s="136"/>
      <c r="W49597" s="136"/>
      <c r="Z49597" s="136"/>
      <c r="AC49597" s="136"/>
    </row>
    <row r="49598" spans="2:29">
      <c r="B49598" s="136"/>
      <c r="E49598" s="136"/>
      <c r="H49598" s="136"/>
      <c r="K49598" s="136"/>
      <c r="O49598" s="136"/>
      <c r="T49598" s="136"/>
      <c r="W49598" s="136"/>
      <c r="Z49598" s="136"/>
      <c r="AC49598" s="136"/>
    </row>
    <row r="49599" spans="2:29">
      <c r="B49599" s="136"/>
      <c r="E49599" s="136"/>
      <c r="H49599" s="136"/>
      <c r="K49599" s="136"/>
      <c r="O49599" s="136"/>
      <c r="T49599" s="136"/>
      <c r="W49599" s="136"/>
      <c r="Z49599" s="136"/>
      <c r="AC49599" s="136"/>
    </row>
    <row r="49600" spans="2:29">
      <c r="B49600" s="136"/>
      <c r="E49600" s="136"/>
      <c r="H49600" s="136"/>
      <c r="K49600" s="136"/>
      <c r="O49600" s="136"/>
      <c r="T49600" s="136"/>
      <c r="W49600" s="136"/>
      <c r="Z49600" s="136"/>
      <c r="AC49600" s="136"/>
    </row>
    <row r="49601" spans="2:29">
      <c r="B49601" s="136"/>
      <c r="E49601" s="136"/>
      <c r="H49601" s="136"/>
      <c r="K49601" s="136"/>
      <c r="O49601" s="136"/>
      <c r="T49601" s="136"/>
      <c r="W49601" s="136"/>
      <c r="Z49601" s="136"/>
      <c r="AC49601" s="136"/>
    </row>
    <row r="49602" spans="2:29">
      <c r="B49602" s="136"/>
      <c r="E49602" s="136"/>
      <c r="H49602" s="136"/>
      <c r="K49602" s="136"/>
      <c r="O49602" s="136"/>
      <c r="T49602" s="136"/>
      <c r="W49602" s="136"/>
      <c r="Z49602" s="136"/>
      <c r="AC49602" s="136"/>
    </row>
    <row r="49603" spans="2:29">
      <c r="B49603" s="136"/>
      <c r="E49603" s="136"/>
      <c r="H49603" s="136"/>
      <c r="K49603" s="136"/>
      <c r="O49603" s="136"/>
      <c r="T49603" s="136"/>
      <c r="W49603" s="136"/>
      <c r="Z49603" s="136"/>
      <c r="AC49603" s="136"/>
    </row>
    <row r="49604" spans="2:29">
      <c r="B49604" s="136"/>
      <c r="E49604" s="136"/>
      <c r="H49604" s="136"/>
      <c r="K49604" s="136"/>
      <c r="O49604" s="136"/>
      <c r="T49604" s="136"/>
      <c r="W49604" s="136"/>
      <c r="Z49604" s="136"/>
      <c r="AC49604" s="136"/>
    </row>
    <row r="49605" spans="2:29">
      <c r="B49605" s="136"/>
      <c r="E49605" s="136"/>
      <c r="H49605" s="136"/>
      <c r="K49605" s="136"/>
      <c r="O49605" s="136"/>
      <c r="T49605" s="136"/>
      <c r="W49605" s="136"/>
      <c r="Z49605" s="136"/>
      <c r="AC49605" s="136"/>
    </row>
    <row r="49606" spans="2:29">
      <c r="B49606" s="136"/>
      <c r="E49606" s="136"/>
      <c r="H49606" s="136"/>
      <c r="K49606" s="136"/>
      <c r="O49606" s="136"/>
      <c r="T49606" s="136"/>
      <c r="W49606" s="136"/>
      <c r="Z49606" s="136"/>
      <c r="AC49606" s="136"/>
    </row>
    <row r="49607" spans="2:29">
      <c r="B49607" s="136"/>
      <c r="E49607" s="136"/>
      <c r="H49607" s="136"/>
      <c r="K49607" s="136"/>
      <c r="O49607" s="136"/>
      <c r="T49607" s="136"/>
      <c r="W49607" s="136"/>
      <c r="Z49607" s="136"/>
      <c r="AC49607" s="136"/>
    </row>
    <row r="49608" spans="2:29">
      <c r="B49608" s="136"/>
      <c r="E49608" s="136"/>
      <c r="H49608" s="136"/>
      <c r="K49608" s="136"/>
      <c r="O49608" s="136"/>
      <c r="T49608" s="136"/>
      <c r="W49608" s="136"/>
      <c r="Z49608" s="136"/>
      <c r="AC49608" s="136"/>
    </row>
    <row r="49609" spans="2:29">
      <c r="B49609" s="136"/>
      <c r="E49609" s="136"/>
      <c r="H49609" s="136"/>
      <c r="K49609" s="136"/>
      <c r="O49609" s="136"/>
      <c r="T49609" s="136"/>
      <c r="W49609" s="136"/>
      <c r="Z49609" s="136"/>
      <c r="AC49609" s="136"/>
    </row>
    <row r="49610" spans="2:29">
      <c r="B49610" s="136"/>
      <c r="E49610" s="136"/>
      <c r="H49610" s="136"/>
      <c r="K49610" s="136"/>
      <c r="O49610" s="136"/>
      <c r="T49610" s="136"/>
      <c r="W49610" s="136"/>
      <c r="Z49610" s="136"/>
      <c r="AC49610" s="136"/>
    </row>
    <row r="49611" spans="2:29">
      <c r="B49611" s="136"/>
      <c r="E49611" s="136"/>
      <c r="H49611" s="136"/>
      <c r="K49611" s="136"/>
      <c r="O49611" s="136"/>
      <c r="T49611" s="136"/>
      <c r="W49611" s="136"/>
      <c r="Z49611" s="136"/>
      <c r="AC49611" s="136"/>
    </row>
    <row r="49612" spans="2:29">
      <c r="B49612" s="136"/>
      <c r="E49612" s="136"/>
      <c r="H49612" s="136"/>
      <c r="K49612" s="136"/>
      <c r="O49612" s="136"/>
      <c r="T49612" s="136"/>
      <c r="W49612" s="136"/>
      <c r="Z49612" s="136"/>
      <c r="AC49612" s="136"/>
    </row>
    <row r="49613" spans="2:29">
      <c r="B49613" s="136"/>
      <c r="E49613" s="136"/>
      <c r="H49613" s="136"/>
      <c r="K49613" s="136"/>
      <c r="O49613" s="136"/>
      <c r="T49613" s="136"/>
      <c r="W49613" s="136"/>
      <c r="Z49613" s="136"/>
      <c r="AC49613" s="136"/>
    </row>
    <row r="49614" spans="2:29">
      <c r="B49614" s="136"/>
      <c r="E49614" s="136"/>
      <c r="H49614" s="136"/>
      <c r="K49614" s="136"/>
      <c r="O49614" s="136"/>
      <c r="T49614" s="136"/>
      <c r="W49614" s="136"/>
      <c r="Z49614" s="136"/>
      <c r="AC49614" s="136"/>
    </row>
    <row r="49615" spans="2:29">
      <c r="B49615" s="136"/>
      <c r="E49615" s="136"/>
      <c r="H49615" s="136"/>
      <c r="K49615" s="136"/>
      <c r="O49615" s="136"/>
      <c r="T49615" s="136"/>
      <c r="W49615" s="136"/>
      <c r="Z49615" s="136"/>
      <c r="AC49615" s="136"/>
    </row>
    <row r="49616" spans="2:29">
      <c r="B49616" s="136"/>
      <c r="E49616" s="136"/>
      <c r="H49616" s="136"/>
      <c r="K49616" s="136"/>
      <c r="O49616" s="136"/>
      <c r="T49616" s="136"/>
      <c r="W49616" s="136"/>
      <c r="Z49616" s="136"/>
      <c r="AC49616" s="136"/>
    </row>
    <row r="49617" spans="2:29">
      <c r="B49617" s="136"/>
      <c r="E49617" s="136"/>
      <c r="H49617" s="136"/>
      <c r="K49617" s="136"/>
      <c r="O49617" s="136"/>
      <c r="T49617" s="136"/>
      <c r="W49617" s="136"/>
      <c r="Z49617" s="136"/>
      <c r="AC49617" s="136"/>
    </row>
    <row r="49618" spans="2:29">
      <c r="B49618" s="136"/>
      <c r="E49618" s="136"/>
      <c r="H49618" s="136"/>
      <c r="K49618" s="136"/>
      <c r="O49618" s="136"/>
      <c r="T49618" s="136"/>
      <c r="W49618" s="136"/>
      <c r="Z49618" s="136"/>
      <c r="AC49618" s="136"/>
    </row>
    <row r="49619" spans="2:29">
      <c r="B49619" s="136"/>
      <c r="E49619" s="136"/>
      <c r="H49619" s="136"/>
      <c r="K49619" s="136"/>
      <c r="O49619" s="136"/>
      <c r="T49619" s="136"/>
      <c r="W49619" s="136"/>
      <c r="Z49619" s="136"/>
      <c r="AC49619" s="136"/>
    </row>
    <row r="49620" spans="2:29">
      <c r="B49620" s="136"/>
      <c r="E49620" s="136"/>
      <c r="H49620" s="136"/>
      <c r="K49620" s="136"/>
      <c r="O49620" s="136"/>
      <c r="T49620" s="136"/>
      <c r="W49620" s="136"/>
      <c r="Z49620" s="136"/>
      <c r="AC49620" s="136"/>
    </row>
    <row r="49621" spans="2:29">
      <c r="B49621" s="136"/>
      <c r="E49621" s="136"/>
      <c r="H49621" s="136"/>
      <c r="K49621" s="136"/>
      <c r="O49621" s="136"/>
      <c r="T49621" s="136"/>
      <c r="W49621" s="136"/>
      <c r="Z49621" s="136"/>
      <c r="AC49621" s="136"/>
    </row>
    <row r="49622" spans="2:29">
      <c r="B49622" s="136"/>
      <c r="E49622" s="136"/>
      <c r="H49622" s="136"/>
      <c r="K49622" s="136"/>
      <c r="O49622" s="136"/>
      <c r="T49622" s="136"/>
      <c r="W49622" s="136"/>
      <c r="Z49622" s="136"/>
      <c r="AC49622" s="136"/>
    </row>
    <row r="49623" spans="2:29">
      <c r="B49623" s="136"/>
      <c r="E49623" s="136"/>
      <c r="H49623" s="136"/>
      <c r="K49623" s="136"/>
      <c r="O49623" s="136"/>
      <c r="T49623" s="136"/>
      <c r="W49623" s="136"/>
      <c r="Z49623" s="136"/>
      <c r="AC49623" s="136"/>
    </row>
    <row r="49624" spans="2:29">
      <c r="B49624" s="136"/>
      <c r="E49624" s="136"/>
      <c r="H49624" s="136"/>
      <c r="K49624" s="136"/>
      <c r="O49624" s="136"/>
      <c r="T49624" s="136"/>
      <c r="W49624" s="136"/>
      <c r="Z49624" s="136"/>
      <c r="AC49624" s="136"/>
    </row>
    <row r="49625" spans="2:29">
      <c r="B49625" s="136"/>
      <c r="E49625" s="136"/>
      <c r="H49625" s="136"/>
      <c r="K49625" s="136"/>
      <c r="O49625" s="136"/>
      <c r="T49625" s="136"/>
      <c r="W49625" s="136"/>
      <c r="Z49625" s="136"/>
      <c r="AC49625" s="136"/>
    </row>
    <row r="49626" spans="2:29">
      <c r="B49626" s="136"/>
      <c r="E49626" s="136"/>
      <c r="H49626" s="136"/>
      <c r="K49626" s="136"/>
      <c r="O49626" s="136"/>
      <c r="T49626" s="136"/>
      <c r="W49626" s="136"/>
      <c r="Z49626" s="136"/>
      <c r="AC49626" s="136"/>
    </row>
    <row r="49627" spans="2:29">
      <c r="B49627" s="136"/>
      <c r="E49627" s="136"/>
      <c r="H49627" s="136"/>
      <c r="K49627" s="136"/>
      <c r="O49627" s="136"/>
      <c r="T49627" s="136"/>
      <c r="W49627" s="136"/>
      <c r="Z49627" s="136"/>
      <c r="AC49627" s="136"/>
    </row>
    <row r="49628" spans="2:29">
      <c r="B49628" s="136"/>
      <c r="E49628" s="136"/>
      <c r="H49628" s="136"/>
      <c r="K49628" s="136"/>
      <c r="O49628" s="136"/>
      <c r="T49628" s="136"/>
      <c r="W49628" s="136"/>
      <c r="Z49628" s="136"/>
      <c r="AC49628" s="136"/>
    </row>
    <row r="49629" spans="2:29">
      <c r="B49629" s="136"/>
      <c r="E49629" s="136"/>
      <c r="H49629" s="136"/>
      <c r="K49629" s="136"/>
      <c r="O49629" s="136"/>
      <c r="T49629" s="136"/>
      <c r="W49629" s="136"/>
      <c r="Z49629" s="136"/>
      <c r="AC49629" s="136"/>
    </row>
    <row r="49630" spans="2:29">
      <c r="B49630" s="136"/>
      <c r="E49630" s="136"/>
      <c r="H49630" s="136"/>
      <c r="K49630" s="136"/>
      <c r="O49630" s="136"/>
      <c r="T49630" s="136"/>
      <c r="W49630" s="136"/>
      <c r="Z49630" s="136"/>
      <c r="AC49630" s="136"/>
    </row>
    <row r="49631" spans="2:29">
      <c r="B49631" s="136"/>
      <c r="E49631" s="136"/>
      <c r="H49631" s="136"/>
      <c r="K49631" s="136"/>
      <c r="O49631" s="136"/>
      <c r="T49631" s="136"/>
      <c r="W49631" s="136"/>
      <c r="Z49631" s="136"/>
      <c r="AC49631" s="136"/>
    </row>
    <row r="49632" spans="2:29">
      <c r="B49632" s="136"/>
      <c r="E49632" s="136"/>
      <c r="H49632" s="136"/>
      <c r="K49632" s="136"/>
      <c r="O49632" s="136"/>
      <c r="T49632" s="136"/>
      <c r="W49632" s="136"/>
      <c r="Z49632" s="136"/>
      <c r="AC49632" s="136"/>
    </row>
    <row r="49633" spans="2:29">
      <c r="B49633" s="136"/>
      <c r="E49633" s="136"/>
      <c r="H49633" s="136"/>
      <c r="K49633" s="136"/>
      <c r="O49633" s="136"/>
      <c r="T49633" s="136"/>
      <c r="W49633" s="136"/>
      <c r="Z49633" s="136"/>
      <c r="AC49633" s="136"/>
    </row>
    <row r="49634" spans="2:29">
      <c r="B49634" s="136"/>
      <c r="E49634" s="136"/>
      <c r="H49634" s="136"/>
      <c r="K49634" s="136"/>
      <c r="O49634" s="136"/>
      <c r="T49634" s="136"/>
      <c r="W49634" s="136"/>
      <c r="Z49634" s="136"/>
      <c r="AC49634" s="136"/>
    </row>
    <row r="49635" spans="2:29">
      <c r="B49635" s="136"/>
      <c r="E49635" s="136"/>
      <c r="H49635" s="136"/>
      <c r="K49635" s="136"/>
      <c r="O49635" s="136"/>
      <c r="T49635" s="136"/>
      <c r="W49635" s="136"/>
      <c r="Z49635" s="136"/>
      <c r="AC49635" s="136"/>
    </row>
    <row r="49636" spans="2:29">
      <c r="B49636" s="136"/>
      <c r="E49636" s="136"/>
      <c r="H49636" s="136"/>
      <c r="K49636" s="136"/>
      <c r="O49636" s="136"/>
      <c r="T49636" s="136"/>
      <c r="W49636" s="136"/>
      <c r="Z49636" s="136"/>
      <c r="AC49636" s="136"/>
    </row>
    <row r="49637" spans="2:29">
      <c r="B49637" s="136"/>
      <c r="E49637" s="136"/>
      <c r="H49637" s="136"/>
      <c r="K49637" s="136"/>
      <c r="O49637" s="136"/>
      <c r="T49637" s="136"/>
      <c r="W49637" s="136"/>
      <c r="Z49637" s="136"/>
      <c r="AC49637" s="136"/>
    </row>
    <row r="49638" spans="2:29">
      <c r="B49638" s="136"/>
      <c r="E49638" s="136"/>
      <c r="H49638" s="136"/>
      <c r="K49638" s="136"/>
      <c r="O49638" s="136"/>
      <c r="T49638" s="136"/>
      <c r="W49638" s="136"/>
      <c r="Z49638" s="136"/>
      <c r="AC49638" s="136"/>
    </row>
    <row r="49639" spans="2:29">
      <c r="B49639" s="136"/>
      <c r="E49639" s="136"/>
      <c r="H49639" s="136"/>
      <c r="K49639" s="136"/>
      <c r="O49639" s="136"/>
      <c r="T49639" s="136"/>
      <c r="W49639" s="136"/>
      <c r="Z49639" s="136"/>
      <c r="AC49639" s="136"/>
    </row>
    <row r="49640" spans="2:29">
      <c r="B49640" s="136"/>
      <c r="E49640" s="136"/>
      <c r="H49640" s="136"/>
      <c r="K49640" s="136"/>
      <c r="O49640" s="136"/>
      <c r="T49640" s="136"/>
      <c r="W49640" s="136"/>
      <c r="Z49640" s="136"/>
      <c r="AC49640" s="136"/>
    </row>
    <row r="49641" spans="2:29">
      <c r="B49641" s="136"/>
      <c r="E49641" s="136"/>
      <c r="H49641" s="136"/>
      <c r="K49641" s="136"/>
      <c r="O49641" s="136"/>
      <c r="T49641" s="136"/>
      <c r="W49641" s="136"/>
      <c r="Z49641" s="136"/>
      <c r="AC49641" s="136"/>
    </row>
    <row r="49642" spans="2:29">
      <c r="B49642" s="136"/>
      <c r="E49642" s="136"/>
      <c r="H49642" s="136"/>
      <c r="K49642" s="136"/>
      <c r="O49642" s="136"/>
      <c r="T49642" s="136"/>
      <c r="W49642" s="136"/>
      <c r="Z49642" s="136"/>
      <c r="AC49642" s="136"/>
    </row>
    <row r="49643" spans="2:29">
      <c r="B49643" s="136"/>
      <c r="E49643" s="136"/>
      <c r="H49643" s="136"/>
      <c r="K49643" s="136"/>
      <c r="O49643" s="136"/>
      <c r="T49643" s="136"/>
      <c r="W49643" s="136"/>
      <c r="Z49643" s="136"/>
      <c r="AC49643" s="136"/>
    </row>
    <row r="49644" spans="2:29">
      <c r="B49644" s="136"/>
      <c r="E49644" s="136"/>
      <c r="H49644" s="136"/>
      <c r="K49644" s="136"/>
      <c r="O49644" s="136"/>
      <c r="T49644" s="136"/>
      <c r="W49644" s="136"/>
      <c r="Z49644" s="136"/>
      <c r="AC49644" s="136"/>
    </row>
    <row r="49645" spans="2:29">
      <c r="B49645" s="136"/>
      <c r="E49645" s="136"/>
      <c r="H49645" s="136"/>
      <c r="K49645" s="136"/>
      <c r="O49645" s="136"/>
      <c r="T49645" s="136"/>
      <c r="W49645" s="136"/>
      <c r="Z49645" s="136"/>
      <c r="AC49645" s="136"/>
    </row>
    <row r="49646" spans="2:29">
      <c r="B49646" s="136"/>
      <c r="E49646" s="136"/>
      <c r="H49646" s="136"/>
      <c r="K49646" s="136"/>
      <c r="O49646" s="136"/>
      <c r="T49646" s="136"/>
      <c r="W49646" s="136"/>
      <c r="Z49646" s="136"/>
      <c r="AC49646" s="136"/>
    </row>
    <row r="49647" spans="2:29">
      <c r="B49647" s="136"/>
      <c r="E49647" s="136"/>
      <c r="H49647" s="136"/>
      <c r="K49647" s="136"/>
      <c r="O49647" s="136"/>
      <c r="T49647" s="136"/>
      <c r="W49647" s="136"/>
      <c r="Z49647" s="136"/>
      <c r="AC49647" s="136"/>
    </row>
    <row r="49648" spans="2:29">
      <c r="B49648" s="136"/>
      <c r="E49648" s="136"/>
      <c r="H49648" s="136"/>
      <c r="K49648" s="136"/>
      <c r="O49648" s="136"/>
      <c r="T49648" s="136"/>
      <c r="W49648" s="136"/>
      <c r="Z49648" s="136"/>
      <c r="AC49648" s="136"/>
    </row>
    <row r="49649" spans="2:29">
      <c r="B49649" s="136"/>
      <c r="E49649" s="136"/>
      <c r="H49649" s="136"/>
      <c r="K49649" s="136"/>
      <c r="O49649" s="136"/>
      <c r="T49649" s="136"/>
      <c r="W49649" s="136"/>
      <c r="Z49649" s="136"/>
      <c r="AC49649" s="136"/>
    </row>
    <row r="49650" spans="2:29">
      <c r="B49650" s="136"/>
      <c r="E49650" s="136"/>
      <c r="H49650" s="136"/>
      <c r="K49650" s="136"/>
      <c r="O49650" s="136"/>
      <c r="T49650" s="136"/>
      <c r="W49650" s="136"/>
      <c r="Z49650" s="136"/>
      <c r="AC49650" s="136"/>
    </row>
    <row r="49651" spans="2:29">
      <c r="B49651" s="136"/>
      <c r="E49651" s="136"/>
      <c r="H49651" s="136"/>
      <c r="K49651" s="136"/>
      <c r="O49651" s="136"/>
      <c r="T49651" s="136"/>
      <c r="W49651" s="136"/>
      <c r="Z49651" s="136"/>
      <c r="AC49651" s="136"/>
    </row>
    <row r="49652" spans="2:29">
      <c r="B49652" s="136"/>
      <c r="E49652" s="136"/>
      <c r="H49652" s="136"/>
      <c r="K49652" s="136"/>
      <c r="O49652" s="136"/>
      <c r="T49652" s="136"/>
      <c r="W49652" s="136"/>
      <c r="Z49652" s="136"/>
      <c r="AC49652" s="136"/>
    </row>
    <row r="49653" spans="2:29">
      <c r="B49653" s="136"/>
      <c r="E49653" s="136"/>
      <c r="H49653" s="136"/>
      <c r="K49653" s="136"/>
      <c r="O49653" s="136"/>
      <c r="T49653" s="136"/>
      <c r="W49653" s="136"/>
      <c r="Z49653" s="136"/>
      <c r="AC49653" s="136"/>
    </row>
    <row r="49654" spans="2:29">
      <c r="B49654" s="136"/>
      <c r="E49654" s="136"/>
      <c r="H49654" s="136"/>
      <c r="K49654" s="136"/>
      <c r="O49654" s="136"/>
      <c r="T49654" s="136"/>
      <c r="W49654" s="136"/>
      <c r="Z49654" s="136"/>
      <c r="AC49654" s="136"/>
    </row>
    <row r="49655" spans="2:29">
      <c r="B49655" s="136"/>
      <c r="E49655" s="136"/>
      <c r="H49655" s="136"/>
      <c r="K49655" s="136"/>
      <c r="O49655" s="136"/>
      <c r="T49655" s="136"/>
      <c r="W49655" s="136"/>
      <c r="Z49655" s="136"/>
      <c r="AC49655" s="136"/>
    </row>
    <row r="49656" spans="2:29">
      <c r="B49656" s="136"/>
      <c r="E49656" s="136"/>
      <c r="H49656" s="136"/>
      <c r="K49656" s="136"/>
      <c r="O49656" s="136"/>
      <c r="T49656" s="136"/>
      <c r="W49656" s="136"/>
      <c r="Z49656" s="136"/>
      <c r="AC49656" s="136"/>
    </row>
    <row r="49657" spans="2:29">
      <c r="B49657" s="136"/>
      <c r="E49657" s="136"/>
      <c r="H49657" s="136"/>
      <c r="K49657" s="136"/>
      <c r="O49657" s="136"/>
      <c r="T49657" s="136"/>
      <c r="W49657" s="136"/>
      <c r="Z49657" s="136"/>
      <c r="AC49657" s="136"/>
    </row>
    <row r="49658" spans="2:29">
      <c r="B49658" s="136"/>
      <c r="E49658" s="136"/>
      <c r="H49658" s="136"/>
      <c r="K49658" s="136"/>
      <c r="O49658" s="136"/>
      <c r="T49658" s="136"/>
      <c r="W49658" s="136"/>
      <c r="Z49658" s="136"/>
      <c r="AC49658" s="136"/>
    </row>
    <row r="49659" spans="2:29">
      <c r="B49659" s="136"/>
      <c r="E49659" s="136"/>
      <c r="H49659" s="136"/>
      <c r="K49659" s="136"/>
      <c r="O49659" s="136"/>
      <c r="T49659" s="136"/>
      <c r="W49659" s="136"/>
      <c r="Z49659" s="136"/>
      <c r="AC49659" s="136"/>
    </row>
    <row r="49660" spans="2:29">
      <c r="B49660" s="136"/>
      <c r="E49660" s="136"/>
      <c r="H49660" s="136"/>
      <c r="K49660" s="136"/>
      <c r="O49660" s="136"/>
      <c r="T49660" s="136"/>
      <c r="W49660" s="136"/>
      <c r="Z49660" s="136"/>
      <c r="AC49660" s="136"/>
    </row>
    <row r="49661" spans="2:29">
      <c r="B49661" s="136"/>
      <c r="E49661" s="136"/>
      <c r="H49661" s="136"/>
      <c r="K49661" s="136"/>
      <c r="O49661" s="136"/>
      <c r="T49661" s="136"/>
      <c r="W49661" s="136"/>
      <c r="Z49661" s="136"/>
      <c r="AC49661" s="136"/>
    </row>
    <row r="49662" spans="2:29">
      <c r="B49662" s="136"/>
      <c r="E49662" s="136"/>
      <c r="H49662" s="136"/>
      <c r="K49662" s="136"/>
      <c r="O49662" s="136"/>
      <c r="T49662" s="136"/>
      <c r="W49662" s="136"/>
      <c r="Z49662" s="136"/>
      <c r="AC49662" s="136"/>
    </row>
    <row r="49663" spans="2:29">
      <c r="B49663" s="136"/>
      <c r="E49663" s="136"/>
      <c r="H49663" s="136"/>
      <c r="K49663" s="136"/>
      <c r="O49663" s="136"/>
      <c r="T49663" s="136"/>
      <c r="W49663" s="136"/>
      <c r="Z49663" s="136"/>
      <c r="AC49663" s="136"/>
    </row>
    <row r="49664" spans="2:29">
      <c r="B49664" s="136"/>
      <c r="E49664" s="136"/>
      <c r="H49664" s="136"/>
      <c r="K49664" s="136"/>
      <c r="O49664" s="136"/>
      <c r="T49664" s="136"/>
      <c r="W49664" s="136"/>
      <c r="Z49664" s="136"/>
      <c r="AC49664" s="136"/>
    </row>
    <row r="49665" spans="2:29">
      <c r="B49665" s="136"/>
      <c r="E49665" s="136"/>
      <c r="H49665" s="136"/>
      <c r="K49665" s="136"/>
      <c r="O49665" s="136"/>
      <c r="T49665" s="136"/>
      <c r="W49665" s="136"/>
      <c r="Z49665" s="136"/>
      <c r="AC49665" s="136"/>
    </row>
    <row r="49666" spans="2:29">
      <c r="B49666" s="136"/>
      <c r="E49666" s="136"/>
      <c r="H49666" s="136"/>
      <c r="K49666" s="136"/>
      <c r="O49666" s="136"/>
      <c r="T49666" s="136"/>
      <c r="W49666" s="136"/>
      <c r="Z49666" s="136"/>
      <c r="AC49666" s="136"/>
    </row>
    <row r="49667" spans="2:29">
      <c r="B49667" s="136"/>
      <c r="E49667" s="136"/>
      <c r="H49667" s="136"/>
      <c r="K49667" s="136"/>
      <c r="O49667" s="136"/>
      <c r="T49667" s="136"/>
      <c r="W49667" s="136"/>
      <c r="Z49667" s="136"/>
      <c r="AC49667" s="136"/>
    </row>
    <row r="49668" spans="2:29">
      <c r="B49668" s="136"/>
      <c r="E49668" s="136"/>
      <c r="H49668" s="136"/>
      <c r="K49668" s="136"/>
      <c r="O49668" s="136"/>
      <c r="T49668" s="136"/>
      <c r="W49668" s="136"/>
      <c r="Z49668" s="136"/>
      <c r="AC49668" s="136"/>
    </row>
    <row r="49669" spans="2:29">
      <c r="B49669" s="136"/>
      <c r="E49669" s="136"/>
      <c r="H49669" s="136"/>
      <c r="K49669" s="136"/>
      <c r="O49669" s="136"/>
      <c r="T49669" s="136"/>
      <c r="W49669" s="136"/>
      <c r="Z49669" s="136"/>
      <c r="AC49669" s="136"/>
    </row>
    <row r="49670" spans="2:29">
      <c r="B49670" s="136"/>
      <c r="E49670" s="136"/>
      <c r="H49670" s="136"/>
      <c r="K49670" s="136"/>
      <c r="O49670" s="136"/>
      <c r="T49670" s="136"/>
      <c r="W49670" s="136"/>
      <c r="Z49670" s="136"/>
      <c r="AC49670" s="136"/>
    </row>
    <row r="49671" spans="2:29">
      <c r="B49671" s="136"/>
      <c r="E49671" s="136"/>
      <c r="H49671" s="136"/>
      <c r="K49671" s="136"/>
      <c r="O49671" s="136"/>
      <c r="T49671" s="136"/>
      <c r="W49671" s="136"/>
      <c r="Z49671" s="136"/>
      <c r="AC49671" s="136"/>
    </row>
    <row r="49672" spans="2:29">
      <c r="B49672" s="136"/>
      <c r="E49672" s="136"/>
      <c r="H49672" s="136"/>
      <c r="K49672" s="136"/>
      <c r="O49672" s="136"/>
      <c r="T49672" s="136"/>
      <c r="W49672" s="136"/>
      <c r="Z49672" s="136"/>
      <c r="AC49672" s="136"/>
    </row>
    <row r="49673" spans="2:29">
      <c r="B49673" s="136"/>
      <c r="E49673" s="136"/>
      <c r="H49673" s="136"/>
      <c r="K49673" s="136"/>
      <c r="O49673" s="136"/>
      <c r="T49673" s="136"/>
      <c r="W49673" s="136"/>
      <c r="Z49673" s="136"/>
      <c r="AC49673" s="136"/>
    </row>
    <row r="49674" spans="2:29">
      <c r="B49674" s="136"/>
      <c r="E49674" s="136"/>
      <c r="H49674" s="136"/>
      <c r="K49674" s="136"/>
      <c r="O49674" s="136"/>
      <c r="T49674" s="136"/>
      <c r="W49674" s="136"/>
      <c r="Z49674" s="136"/>
      <c r="AC49674" s="136"/>
    </row>
    <row r="49675" spans="2:29">
      <c r="B49675" s="136"/>
      <c r="E49675" s="136"/>
      <c r="H49675" s="136"/>
      <c r="K49675" s="136"/>
      <c r="O49675" s="136"/>
      <c r="T49675" s="136"/>
      <c r="W49675" s="136"/>
      <c r="Z49675" s="136"/>
      <c r="AC49675" s="136"/>
    </row>
    <row r="49676" spans="2:29">
      <c r="B49676" s="136"/>
      <c r="E49676" s="136"/>
      <c r="H49676" s="136"/>
      <c r="K49676" s="136"/>
      <c r="O49676" s="136"/>
      <c r="T49676" s="136"/>
      <c r="W49676" s="136"/>
      <c r="Z49676" s="136"/>
      <c r="AC49676" s="136"/>
    </row>
    <row r="49677" spans="2:29">
      <c r="B49677" s="136"/>
      <c r="E49677" s="136"/>
      <c r="H49677" s="136"/>
      <c r="K49677" s="136"/>
      <c r="O49677" s="136"/>
      <c r="T49677" s="136"/>
      <c r="W49677" s="136"/>
      <c r="Z49677" s="136"/>
      <c r="AC49677" s="136"/>
    </row>
    <row r="49678" spans="2:29">
      <c r="B49678" s="136"/>
      <c r="E49678" s="136"/>
      <c r="H49678" s="136"/>
      <c r="K49678" s="136"/>
      <c r="O49678" s="136"/>
      <c r="T49678" s="136"/>
      <c r="W49678" s="136"/>
      <c r="Z49678" s="136"/>
      <c r="AC49678" s="136"/>
    </row>
    <row r="49679" spans="2:29">
      <c r="B49679" s="136"/>
      <c r="E49679" s="136"/>
      <c r="H49679" s="136"/>
      <c r="K49679" s="136"/>
      <c r="O49679" s="136"/>
      <c r="T49679" s="136"/>
      <c r="W49679" s="136"/>
      <c r="Z49679" s="136"/>
      <c r="AC49679" s="136"/>
    </row>
    <row r="49680" spans="2:29">
      <c r="B49680" s="136"/>
      <c r="E49680" s="136"/>
      <c r="H49680" s="136"/>
      <c r="K49680" s="136"/>
      <c r="O49680" s="136"/>
      <c r="T49680" s="136"/>
      <c r="W49680" s="136"/>
      <c r="Z49680" s="136"/>
      <c r="AC49680" s="136"/>
    </row>
    <row r="49681" spans="2:29">
      <c r="B49681" s="136"/>
      <c r="E49681" s="136"/>
      <c r="H49681" s="136"/>
      <c r="K49681" s="136"/>
      <c r="O49681" s="136"/>
      <c r="T49681" s="136"/>
      <c r="W49681" s="136"/>
      <c r="Z49681" s="136"/>
      <c r="AC49681" s="136"/>
    </row>
    <row r="49682" spans="2:29">
      <c r="B49682" s="136"/>
      <c r="E49682" s="136"/>
      <c r="H49682" s="136"/>
      <c r="K49682" s="136"/>
      <c r="O49682" s="136"/>
      <c r="T49682" s="136"/>
      <c r="W49682" s="136"/>
      <c r="Z49682" s="136"/>
      <c r="AC49682" s="136"/>
    </row>
    <row r="49683" spans="2:29">
      <c r="B49683" s="136"/>
      <c r="E49683" s="136"/>
      <c r="H49683" s="136"/>
      <c r="K49683" s="136"/>
      <c r="O49683" s="136"/>
      <c r="T49683" s="136"/>
      <c r="W49683" s="136"/>
      <c r="Z49683" s="136"/>
      <c r="AC49683" s="136"/>
    </row>
    <row r="49684" spans="2:29">
      <c r="B49684" s="136"/>
      <c r="E49684" s="136"/>
      <c r="H49684" s="136"/>
      <c r="K49684" s="136"/>
      <c r="O49684" s="136"/>
      <c r="T49684" s="136"/>
      <c r="W49684" s="136"/>
      <c r="Z49684" s="136"/>
      <c r="AC49684" s="136"/>
    </row>
    <row r="49685" spans="2:29">
      <c r="B49685" s="136"/>
      <c r="E49685" s="136"/>
      <c r="H49685" s="136"/>
      <c r="K49685" s="136"/>
      <c r="O49685" s="136"/>
      <c r="T49685" s="136"/>
      <c r="W49685" s="136"/>
      <c r="Z49685" s="136"/>
      <c r="AC49685" s="136"/>
    </row>
    <row r="49686" spans="2:29">
      <c r="B49686" s="136"/>
      <c r="E49686" s="136"/>
      <c r="H49686" s="136"/>
      <c r="K49686" s="136"/>
      <c r="O49686" s="136"/>
      <c r="T49686" s="136"/>
      <c r="W49686" s="136"/>
      <c r="Z49686" s="136"/>
      <c r="AC49686" s="136"/>
    </row>
    <row r="49687" spans="2:29">
      <c r="B49687" s="136"/>
      <c r="E49687" s="136"/>
      <c r="H49687" s="136"/>
      <c r="K49687" s="136"/>
      <c r="O49687" s="136"/>
      <c r="T49687" s="136"/>
      <c r="W49687" s="136"/>
      <c r="Z49687" s="136"/>
      <c r="AC49687" s="136"/>
    </row>
    <row r="49688" spans="2:29">
      <c r="B49688" s="136"/>
      <c r="E49688" s="136"/>
      <c r="H49688" s="136"/>
      <c r="K49688" s="136"/>
      <c r="O49688" s="136"/>
      <c r="T49688" s="136"/>
      <c r="W49688" s="136"/>
      <c r="Z49688" s="136"/>
      <c r="AC49688" s="136"/>
    </row>
    <row r="49689" spans="2:29">
      <c r="B49689" s="136"/>
      <c r="E49689" s="136"/>
      <c r="H49689" s="136"/>
      <c r="K49689" s="136"/>
      <c r="O49689" s="136"/>
      <c r="T49689" s="136"/>
      <c r="W49689" s="136"/>
      <c r="Z49689" s="136"/>
      <c r="AC49689" s="136"/>
    </row>
    <row r="49690" spans="2:29">
      <c r="B49690" s="136"/>
      <c r="E49690" s="136"/>
      <c r="H49690" s="136"/>
      <c r="K49690" s="136"/>
      <c r="O49690" s="136"/>
      <c r="T49690" s="136"/>
      <c r="W49690" s="136"/>
      <c r="Z49690" s="136"/>
      <c r="AC49690" s="136"/>
    </row>
    <row r="49691" spans="2:29">
      <c r="B49691" s="136"/>
      <c r="E49691" s="136"/>
      <c r="H49691" s="136"/>
      <c r="K49691" s="136"/>
      <c r="O49691" s="136"/>
      <c r="T49691" s="136"/>
      <c r="W49691" s="136"/>
      <c r="Z49691" s="136"/>
      <c r="AC49691" s="136"/>
    </row>
    <row r="49692" spans="2:29">
      <c r="B49692" s="136"/>
      <c r="E49692" s="136"/>
      <c r="H49692" s="136"/>
      <c r="K49692" s="136"/>
      <c r="O49692" s="136"/>
      <c r="T49692" s="136"/>
      <c r="W49692" s="136"/>
      <c r="Z49692" s="136"/>
      <c r="AC49692" s="136"/>
    </row>
    <row r="49693" spans="2:29">
      <c r="B49693" s="136"/>
      <c r="E49693" s="136"/>
      <c r="H49693" s="136"/>
      <c r="K49693" s="136"/>
      <c r="O49693" s="136"/>
      <c r="T49693" s="136"/>
      <c r="W49693" s="136"/>
      <c r="Z49693" s="136"/>
      <c r="AC49693" s="136"/>
    </row>
    <row r="49694" spans="2:29">
      <c r="B49694" s="136"/>
      <c r="E49694" s="136"/>
      <c r="H49694" s="136"/>
      <c r="K49694" s="136"/>
      <c r="O49694" s="136"/>
      <c r="T49694" s="136"/>
      <c r="W49694" s="136"/>
      <c r="Z49694" s="136"/>
      <c r="AC49694" s="136"/>
    </row>
    <row r="49695" spans="2:29">
      <c r="B49695" s="136"/>
      <c r="E49695" s="136"/>
      <c r="H49695" s="136"/>
      <c r="K49695" s="136"/>
      <c r="O49695" s="136"/>
      <c r="T49695" s="136"/>
      <c r="W49695" s="136"/>
      <c r="Z49695" s="136"/>
      <c r="AC49695" s="136"/>
    </row>
    <row r="49696" spans="2:29">
      <c r="B49696" s="136"/>
      <c r="E49696" s="136"/>
      <c r="H49696" s="136"/>
      <c r="K49696" s="136"/>
      <c r="O49696" s="136"/>
      <c r="T49696" s="136"/>
      <c r="W49696" s="136"/>
      <c r="Z49696" s="136"/>
      <c r="AC49696" s="136"/>
    </row>
    <row r="49697" spans="2:29">
      <c r="B49697" s="136"/>
      <c r="E49697" s="136"/>
      <c r="H49697" s="136"/>
      <c r="K49697" s="136"/>
      <c r="O49697" s="136"/>
      <c r="T49697" s="136"/>
      <c r="W49697" s="136"/>
      <c r="Z49697" s="136"/>
      <c r="AC49697" s="136"/>
    </row>
    <row r="49698" spans="2:29">
      <c r="B49698" s="136"/>
      <c r="E49698" s="136"/>
      <c r="H49698" s="136"/>
      <c r="K49698" s="136"/>
      <c r="O49698" s="136"/>
      <c r="T49698" s="136"/>
      <c r="W49698" s="136"/>
      <c r="Z49698" s="136"/>
      <c r="AC49698" s="136"/>
    </row>
    <row r="49699" spans="2:29">
      <c r="B49699" s="136"/>
      <c r="E49699" s="136"/>
      <c r="H49699" s="136"/>
      <c r="K49699" s="136"/>
      <c r="O49699" s="136"/>
      <c r="T49699" s="136"/>
      <c r="W49699" s="136"/>
      <c r="Z49699" s="136"/>
      <c r="AC49699" s="136"/>
    </row>
    <row r="49700" spans="2:29">
      <c r="B49700" s="136"/>
      <c r="E49700" s="136"/>
      <c r="H49700" s="136"/>
      <c r="K49700" s="136"/>
      <c r="O49700" s="136"/>
      <c r="T49700" s="136"/>
      <c r="W49700" s="136"/>
      <c r="Z49700" s="136"/>
      <c r="AC49700" s="136"/>
    </row>
    <row r="49701" spans="2:29">
      <c r="B49701" s="136"/>
      <c r="E49701" s="136"/>
      <c r="H49701" s="136"/>
      <c r="K49701" s="136"/>
      <c r="O49701" s="136"/>
      <c r="T49701" s="136"/>
      <c r="W49701" s="136"/>
      <c r="Z49701" s="136"/>
      <c r="AC49701" s="136"/>
    </row>
    <row r="49702" spans="2:29">
      <c r="B49702" s="136"/>
      <c r="E49702" s="136"/>
      <c r="H49702" s="136"/>
      <c r="K49702" s="136"/>
      <c r="O49702" s="136"/>
      <c r="T49702" s="136"/>
      <c r="W49702" s="136"/>
      <c r="Z49702" s="136"/>
      <c r="AC49702" s="136"/>
    </row>
    <row r="49703" spans="2:29">
      <c r="B49703" s="136"/>
      <c r="E49703" s="136"/>
      <c r="H49703" s="136"/>
      <c r="K49703" s="136"/>
      <c r="O49703" s="136"/>
      <c r="T49703" s="136"/>
      <c r="W49703" s="136"/>
      <c r="Z49703" s="136"/>
      <c r="AC49703" s="136"/>
    </row>
    <row r="49704" spans="2:29">
      <c r="B49704" s="136"/>
      <c r="E49704" s="136"/>
      <c r="H49704" s="136"/>
      <c r="K49704" s="136"/>
      <c r="O49704" s="136"/>
      <c r="T49704" s="136"/>
      <c r="W49704" s="136"/>
      <c r="Z49704" s="136"/>
      <c r="AC49704" s="136"/>
    </row>
    <row r="49705" spans="2:29">
      <c r="B49705" s="136"/>
      <c r="E49705" s="136"/>
      <c r="H49705" s="136"/>
      <c r="K49705" s="136"/>
      <c r="O49705" s="136"/>
      <c r="T49705" s="136"/>
      <c r="W49705" s="136"/>
      <c r="Z49705" s="136"/>
      <c r="AC49705" s="136"/>
    </row>
    <row r="49706" spans="2:29">
      <c r="B49706" s="136"/>
      <c r="E49706" s="136"/>
      <c r="H49706" s="136"/>
      <c r="K49706" s="136"/>
      <c r="O49706" s="136"/>
      <c r="T49706" s="136"/>
      <c r="W49706" s="136"/>
      <c r="Z49706" s="136"/>
      <c r="AC49706" s="136"/>
    </row>
    <row r="49707" spans="2:29">
      <c r="B49707" s="136"/>
      <c r="E49707" s="136"/>
      <c r="H49707" s="136"/>
      <c r="K49707" s="136"/>
      <c r="O49707" s="136"/>
      <c r="T49707" s="136"/>
      <c r="W49707" s="136"/>
      <c r="Z49707" s="136"/>
      <c r="AC49707" s="136"/>
    </row>
    <row r="49708" spans="2:29">
      <c r="B49708" s="136"/>
      <c r="E49708" s="136"/>
      <c r="H49708" s="136"/>
      <c r="K49708" s="136"/>
      <c r="O49708" s="136"/>
      <c r="T49708" s="136"/>
      <c r="W49708" s="136"/>
      <c r="Z49708" s="136"/>
      <c r="AC49708" s="136"/>
    </row>
    <row r="49709" spans="2:29">
      <c r="B49709" s="136"/>
      <c r="E49709" s="136"/>
      <c r="H49709" s="136"/>
      <c r="K49709" s="136"/>
      <c r="O49709" s="136"/>
      <c r="T49709" s="136"/>
      <c r="W49709" s="136"/>
      <c r="Z49709" s="136"/>
      <c r="AC49709" s="136"/>
    </row>
    <row r="49710" spans="2:29">
      <c r="B49710" s="136"/>
      <c r="E49710" s="136"/>
      <c r="H49710" s="136"/>
      <c r="K49710" s="136"/>
      <c r="O49710" s="136"/>
      <c r="T49710" s="136"/>
      <c r="W49710" s="136"/>
      <c r="Z49710" s="136"/>
      <c r="AC49710" s="136"/>
    </row>
    <row r="49711" spans="2:29">
      <c r="B49711" s="136"/>
      <c r="E49711" s="136"/>
      <c r="H49711" s="136"/>
      <c r="K49711" s="136"/>
      <c r="O49711" s="136"/>
      <c r="T49711" s="136"/>
      <c r="W49711" s="136"/>
      <c r="Z49711" s="136"/>
      <c r="AC49711" s="136"/>
    </row>
    <row r="49712" spans="2:29">
      <c r="B49712" s="136"/>
      <c r="E49712" s="136"/>
      <c r="H49712" s="136"/>
      <c r="K49712" s="136"/>
      <c r="O49712" s="136"/>
      <c r="T49712" s="136"/>
      <c r="W49712" s="136"/>
      <c r="Z49712" s="136"/>
      <c r="AC49712" s="136"/>
    </row>
    <row r="49713" spans="2:29">
      <c r="B49713" s="136"/>
      <c r="E49713" s="136"/>
      <c r="H49713" s="136"/>
      <c r="K49713" s="136"/>
      <c r="O49713" s="136"/>
      <c r="T49713" s="136"/>
      <c r="W49713" s="136"/>
      <c r="Z49713" s="136"/>
      <c r="AC49713" s="136"/>
    </row>
    <row r="49714" spans="2:29">
      <c r="B49714" s="136"/>
      <c r="E49714" s="136"/>
      <c r="H49714" s="136"/>
      <c r="K49714" s="136"/>
      <c r="O49714" s="136"/>
      <c r="T49714" s="136"/>
      <c r="W49714" s="136"/>
      <c r="Z49714" s="136"/>
      <c r="AC49714" s="136"/>
    </row>
    <row r="49715" spans="2:29">
      <c r="B49715" s="136"/>
      <c r="E49715" s="136"/>
      <c r="H49715" s="136"/>
      <c r="K49715" s="136"/>
      <c r="O49715" s="136"/>
      <c r="T49715" s="136"/>
      <c r="W49715" s="136"/>
      <c r="Z49715" s="136"/>
      <c r="AC49715" s="136"/>
    </row>
    <row r="49716" spans="2:29">
      <c r="B49716" s="136"/>
      <c r="E49716" s="136"/>
      <c r="H49716" s="136"/>
      <c r="K49716" s="136"/>
      <c r="O49716" s="136"/>
      <c r="T49716" s="136"/>
      <c r="W49716" s="136"/>
      <c r="Z49716" s="136"/>
      <c r="AC49716" s="136"/>
    </row>
    <row r="49717" spans="2:29">
      <c r="B49717" s="136"/>
      <c r="E49717" s="136"/>
      <c r="H49717" s="136"/>
      <c r="K49717" s="136"/>
      <c r="O49717" s="136"/>
      <c r="T49717" s="136"/>
      <c r="W49717" s="136"/>
      <c r="Z49717" s="136"/>
      <c r="AC49717" s="136"/>
    </row>
    <row r="49718" spans="2:29">
      <c r="B49718" s="136"/>
      <c r="E49718" s="136"/>
      <c r="H49718" s="136"/>
      <c r="K49718" s="136"/>
      <c r="O49718" s="136"/>
      <c r="T49718" s="136"/>
      <c r="W49718" s="136"/>
      <c r="Z49718" s="136"/>
      <c r="AC49718" s="136"/>
    </row>
    <row r="49719" spans="2:29">
      <c r="B49719" s="136"/>
      <c r="E49719" s="136"/>
      <c r="H49719" s="136"/>
      <c r="K49719" s="136"/>
      <c r="O49719" s="136"/>
      <c r="T49719" s="136"/>
      <c r="W49719" s="136"/>
      <c r="Z49719" s="136"/>
      <c r="AC49719" s="136"/>
    </row>
    <row r="49720" spans="2:29">
      <c r="B49720" s="136"/>
      <c r="E49720" s="136"/>
      <c r="H49720" s="136"/>
      <c r="K49720" s="136"/>
      <c r="O49720" s="136"/>
      <c r="T49720" s="136"/>
      <c r="W49720" s="136"/>
      <c r="Z49720" s="136"/>
      <c r="AC49720" s="136"/>
    </row>
    <row r="49721" spans="2:29">
      <c r="B49721" s="136"/>
      <c r="E49721" s="136"/>
      <c r="H49721" s="136"/>
      <c r="K49721" s="136"/>
      <c r="O49721" s="136"/>
      <c r="T49721" s="136"/>
      <c r="W49721" s="136"/>
      <c r="Z49721" s="136"/>
      <c r="AC49721" s="136"/>
    </row>
    <row r="49722" spans="2:29">
      <c r="B49722" s="136"/>
      <c r="E49722" s="136"/>
      <c r="H49722" s="136"/>
      <c r="K49722" s="136"/>
      <c r="O49722" s="136"/>
      <c r="T49722" s="136"/>
      <c r="W49722" s="136"/>
      <c r="Z49722" s="136"/>
      <c r="AC49722" s="136"/>
    </row>
    <row r="49723" spans="2:29">
      <c r="B49723" s="136"/>
      <c r="E49723" s="136"/>
      <c r="H49723" s="136"/>
      <c r="K49723" s="136"/>
      <c r="O49723" s="136"/>
      <c r="T49723" s="136"/>
      <c r="W49723" s="136"/>
      <c r="Z49723" s="136"/>
      <c r="AC49723" s="136"/>
    </row>
    <row r="49724" spans="2:29">
      <c r="B49724" s="136"/>
      <c r="E49724" s="136"/>
      <c r="H49724" s="136"/>
      <c r="K49724" s="136"/>
      <c r="O49724" s="136"/>
      <c r="T49724" s="136"/>
      <c r="W49724" s="136"/>
      <c r="Z49724" s="136"/>
      <c r="AC49724" s="136"/>
    </row>
    <row r="49725" spans="2:29">
      <c r="B49725" s="136"/>
      <c r="E49725" s="136"/>
      <c r="H49725" s="136"/>
      <c r="K49725" s="136"/>
      <c r="O49725" s="136"/>
      <c r="T49725" s="136"/>
      <c r="W49725" s="136"/>
      <c r="Z49725" s="136"/>
      <c r="AC49725" s="136"/>
    </row>
    <row r="49726" spans="2:29">
      <c r="B49726" s="136"/>
      <c r="E49726" s="136"/>
      <c r="H49726" s="136"/>
      <c r="K49726" s="136"/>
      <c r="O49726" s="136"/>
      <c r="T49726" s="136"/>
      <c r="W49726" s="136"/>
      <c r="Z49726" s="136"/>
      <c r="AC49726" s="136"/>
    </row>
    <row r="49727" spans="2:29">
      <c r="B49727" s="136"/>
      <c r="E49727" s="136"/>
      <c r="H49727" s="136"/>
      <c r="K49727" s="136"/>
      <c r="O49727" s="136"/>
      <c r="T49727" s="136"/>
      <c r="W49727" s="136"/>
      <c r="Z49727" s="136"/>
      <c r="AC49727" s="136"/>
    </row>
    <row r="49728" spans="2:29">
      <c r="B49728" s="136"/>
      <c r="E49728" s="136"/>
      <c r="H49728" s="136"/>
      <c r="K49728" s="136"/>
      <c r="O49728" s="136"/>
      <c r="T49728" s="136"/>
      <c r="W49728" s="136"/>
      <c r="Z49728" s="136"/>
      <c r="AC49728" s="136"/>
    </row>
    <row r="49729" spans="2:29">
      <c r="B49729" s="136"/>
      <c r="E49729" s="136"/>
      <c r="H49729" s="136"/>
      <c r="K49729" s="136"/>
      <c r="O49729" s="136"/>
      <c r="T49729" s="136"/>
      <c r="W49729" s="136"/>
      <c r="Z49729" s="136"/>
      <c r="AC49729" s="136"/>
    </row>
    <row r="49730" spans="2:29">
      <c r="B49730" s="136"/>
      <c r="E49730" s="136"/>
      <c r="H49730" s="136"/>
      <c r="K49730" s="136"/>
      <c r="O49730" s="136"/>
      <c r="T49730" s="136"/>
      <c r="W49730" s="136"/>
      <c r="Z49730" s="136"/>
      <c r="AC49730" s="136"/>
    </row>
    <row r="49731" spans="2:29">
      <c r="B49731" s="136"/>
      <c r="E49731" s="136"/>
      <c r="H49731" s="136"/>
      <c r="K49731" s="136"/>
      <c r="O49731" s="136"/>
      <c r="T49731" s="136"/>
      <c r="W49731" s="136"/>
      <c r="Z49731" s="136"/>
      <c r="AC49731" s="136"/>
    </row>
    <row r="49732" spans="2:29">
      <c r="B49732" s="136"/>
      <c r="E49732" s="136"/>
      <c r="H49732" s="136"/>
      <c r="K49732" s="136"/>
      <c r="O49732" s="136"/>
      <c r="T49732" s="136"/>
      <c r="W49732" s="136"/>
      <c r="Z49732" s="136"/>
      <c r="AC49732" s="136"/>
    </row>
    <row r="49733" spans="2:29">
      <c r="B49733" s="136"/>
      <c r="E49733" s="136"/>
      <c r="H49733" s="136"/>
      <c r="K49733" s="136"/>
      <c r="O49733" s="136"/>
      <c r="T49733" s="136"/>
      <c r="W49733" s="136"/>
      <c r="Z49733" s="136"/>
      <c r="AC49733" s="136"/>
    </row>
    <row r="49734" spans="2:29">
      <c r="B49734" s="136"/>
      <c r="E49734" s="136"/>
      <c r="H49734" s="136"/>
      <c r="K49734" s="136"/>
      <c r="O49734" s="136"/>
      <c r="T49734" s="136"/>
      <c r="W49734" s="136"/>
      <c r="Z49734" s="136"/>
      <c r="AC49734" s="136"/>
    </row>
    <row r="49735" spans="2:29">
      <c r="B49735" s="136"/>
      <c r="E49735" s="136"/>
      <c r="H49735" s="136"/>
      <c r="K49735" s="136"/>
      <c r="O49735" s="136"/>
      <c r="T49735" s="136"/>
      <c r="W49735" s="136"/>
      <c r="Z49735" s="136"/>
      <c r="AC49735" s="136"/>
    </row>
    <row r="49736" spans="2:29">
      <c r="B49736" s="136"/>
      <c r="E49736" s="136"/>
      <c r="H49736" s="136"/>
      <c r="K49736" s="136"/>
      <c r="O49736" s="136"/>
      <c r="T49736" s="136"/>
      <c r="W49736" s="136"/>
      <c r="Z49736" s="136"/>
      <c r="AC49736" s="136"/>
    </row>
    <row r="49737" spans="2:29">
      <c r="B49737" s="136"/>
      <c r="E49737" s="136"/>
      <c r="H49737" s="136"/>
      <c r="K49737" s="136"/>
      <c r="O49737" s="136"/>
      <c r="T49737" s="136"/>
      <c r="W49737" s="136"/>
      <c r="Z49737" s="136"/>
      <c r="AC49737" s="136"/>
    </row>
    <row r="49738" spans="2:29">
      <c r="B49738" s="136"/>
      <c r="E49738" s="136"/>
      <c r="H49738" s="136"/>
      <c r="K49738" s="136"/>
      <c r="O49738" s="136"/>
      <c r="T49738" s="136"/>
      <c r="W49738" s="136"/>
      <c r="Z49738" s="136"/>
      <c r="AC49738" s="136"/>
    </row>
    <row r="49739" spans="2:29">
      <c r="B49739" s="136"/>
      <c r="E49739" s="136"/>
      <c r="H49739" s="136"/>
      <c r="K49739" s="136"/>
      <c r="O49739" s="136"/>
      <c r="T49739" s="136"/>
      <c r="W49739" s="136"/>
      <c r="Z49739" s="136"/>
      <c r="AC49739" s="136"/>
    </row>
    <row r="49740" spans="2:29">
      <c r="B49740" s="136"/>
      <c r="E49740" s="136"/>
      <c r="H49740" s="136"/>
      <c r="K49740" s="136"/>
      <c r="O49740" s="136"/>
      <c r="T49740" s="136"/>
      <c r="W49740" s="136"/>
      <c r="Z49740" s="136"/>
      <c r="AC49740" s="136"/>
    </row>
    <row r="49741" spans="2:29">
      <c r="B49741" s="136"/>
      <c r="E49741" s="136"/>
      <c r="H49741" s="136"/>
      <c r="K49741" s="136"/>
      <c r="O49741" s="136"/>
      <c r="T49741" s="136"/>
      <c r="W49741" s="136"/>
      <c r="Z49741" s="136"/>
      <c r="AC49741" s="136"/>
    </row>
    <row r="49742" spans="2:29">
      <c r="B49742" s="136"/>
      <c r="E49742" s="136"/>
      <c r="H49742" s="136"/>
      <c r="K49742" s="136"/>
      <c r="O49742" s="136"/>
      <c r="T49742" s="136"/>
      <c r="W49742" s="136"/>
      <c r="Z49742" s="136"/>
      <c r="AC49742" s="136"/>
    </row>
    <row r="49743" spans="2:29">
      <c r="B49743" s="136"/>
      <c r="E49743" s="136"/>
      <c r="H49743" s="136"/>
      <c r="K49743" s="136"/>
      <c r="O49743" s="136"/>
      <c r="T49743" s="136"/>
      <c r="W49743" s="136"/>
      <c r="Z49743" s="136"/>
      <c r="AC49743" s="136"/>
    </row>
    <row r="49744" spans="2:29">
      <c r="B49744" s="136"/>
      <c r="E49744" s="136"/>
      <c r="H49744" s="136"/>
      <c r="K49744" s="136"/>
      <c r="O49744" s="136"/>
      <c r="T49744" s="136"/>
      <c r="W49744" s="136"/>
      <c r="Z49744" s="136"/>
      <c r="AC49744" s="136"/>
    </row>
    <row r="49745" spans="2:29">
      <c r="B49745" s="136"/>
      <c r="E49745" s="136"/>
      <c r="H49745" s="136"/>
      <c r="K49745" s="136"/>
      <c r="O49745" s="136"/>
      <c r="T49745" s="136"/>
      <c r="W49745" s="136"/>
      <c r="Z49745" s="136"/>
      <c r="AC49745" s="136"/>
    </row>
    <row r="49746" spans="2:29">
      <c r="B49746" s="136"/>
      <c r="E49746" s="136"/>
      <c r="H49746" s="136"/>
      <c r="K49746" s="136"/>
      <c r="O49746" s="136"/>
      <c r="T49746" s="136"/>
      <c r="W49746" s="136"/>
      <c r="Z49746" s="136"/>
      <c r="AC49746" s="136"/>
    </row>
    <row r="49747" spans="2:29">
      <c r="B49747" s="136"/>
      <c r="E49747" s="136"/>
      <c r="H49747" s="136"/>
      <c r="K49747" s="136"/>
      <c r="O49747" s="136"/>
      <c r="T49747" s="136"/>
      <c r="W49747" s="136"/>
      <c r="Z49747" s="136"/>
      <c r="AC49747" s="136"/>
    </row>
    <row r="49748" spans="2:29">
      <c r="B49748" s="136"/>
      <c r="E49748" s="136"/>
      <c r="H49748" s="136"/>
      <c r="K49748" s="136"/>
      <c r="O49748" s="136"/>
      <c r="T49748" s="136"/>
      <c r="W49748" s="136"/>
      <c r="Z49748" s="136"/>
      <c r="AC49748" s="136"/>
    </row>
    <row r="49749" spans="2:29">
      <c r="B49749" s="136"/>
      <c r="E49749" s="136"/>
      <c r="H49749" s="136"/>
      <c r="K49749" s="136"/>
      <c r="O49749" s="136"/>
      <c r="T49749" s="136"/>
      <c r="W49749" s="136"/>
      <c r="Z49749" s="136"/>
      <c r="AC49749" s="136"/>
    </row>
    <row r="49750" spans="2:29">
      <c r="B49750" s="136"/>
      <c r="E49750" s="136"/>
      <c r="H49750" s="136"/>
      <c r="K49750" s="136"/>
      <c r="O49750" s="136"/>
      <c r="T49750" s="136"/>
      <c r="W49750" s="136"/>
      <c r="Z49750" s="136"/>
      <c r="AC49750" s="136"/>
    </row>
    <row r="49751" spans="2:29">
      <c r="B49751" s="136"/>
      <c r="E49751" s="136"/>
      <c r="H49751" s="136"/>
      <c r="K49751" s="136"/>
      <c r="O49751" s="136"/>
      <c r="T49751" s="136"/>
      <c r="W49751" s="136"/>
      <c r="Z49751" s="136"/>
      <c r="AC49751" s="136"/>
    </row>
    <row r="49752" spans="2:29">
      <c r="B49752" s="136"/>
      <c r="E49752" s="136"/>
      <c r="H49752" s="136"/>
      <c r="K49752" s="136"/>
      <c r="O49752" s="136"/>
      <c r="T49752" s="136"/>
      <c r="W49752" s="136"/>
      <c r="Z49752" s="136"/>
      <c r="AC49752" s="136"/>
    </row>
    <row r="49753" spans="2:29">
      <c r="B49753" s="136"/>
      <c r="E49753" s="136"/>
      <c r="H49753" s="136"/>
      <c r="K49753" s="136"/>
      <c r="O49753" s="136"/>
      <c r="T49753" s="136"/>
      <c r="W49753" s="136"/>
      <c r="Z49753" s="136"/>
      <c r="AC49753" s="136"/>
    </row>
    <row r="49754" spans="2:29">
      <c r="B49754" s="136"/>
      <c r="E49754" s="136"/>
      <c r="H49754" s="136"/>
      <c r="K49754" s="136"/>
      <c r="O49754" s="136"/>
      <c r="T49754" s="136"/>
      <c r="W49754" s="136"/>
      <c r="Z49754" s="136"/>
      <c r="AC49754" s="136"/>
    </row>
    <row r="49755" spans="2:29">
      <c r="B49755" s="136"/>
      <c r="E49755" s="136"/>
      <c r="H49755" s="136"/>
      <c r="K49755" s="136"/>
      <c r="O49755" s="136"/>
      <c r="T49755" s="136"/>
      <c r="W49755" s="136"/>
      <c r="Z49755" s="136"/>
      <c r="AC49755" s="136"/>
    </row>
    <row r="49756" spans="2:29">
      <c r="B49756" s="136"/>
      <c r="E49756" s="136"/>
      <c r="H49756" s="136"/>
      <c r="K49756" s="136"/>
      <c r="O49756" s="136"/>
      <c r="T49756" s="136"/>
      <c r="W49756" s="136"/>
      <c r="Z49756" s="136"/>
      <c r="AC49756" s="136"/>
    </row>
    <row r="49757" spans="2:29">
      <c r="B49757" s="136"/>
      <c r="E49757" s="136"/>
      <c r="H49757" s="136"/>
      <c r="K49757" s="136"/>
      <c r="O49757" s="136"/>
      <c r="T49757" s="136"/>
      <c r="W49757" s="136"/>
      <c r="Z49757" s="136"/>
      <c r="AC49757" s="136"/>
    </row>
    <row r="49758" spans="2:29">
      <c r="B49758" s="136"/>
      <c r="E49758" s="136"/>
      <c r="H49758" s="136"/>
      <c r="K49758" s="136"/>
      <c r="O49758" s="136"/>
      <c r="T49758" s="136"/>
      <c r="W49758" s="136"/>
      <c r="Z49758" s="136"/>
      <c r="AC49758" s="136"/>
    </row>
    <row r="49759" spans="2:29">
      <c r="B49759" s="136"/>
      <c r="E49759" s="136"/>
      <c r="H49759" s="136"/>
      <c r="K49759" s="136"/>
      <c r="O49759" s="136"/>
      <c r="T49759" s="136"/>
      <c r="W49759" s="136"/>
      <c r="Z49759" s="136"/>
      <c r="AC49759" s="136"/>
    </row>
    <row r="49760" spans="2:29">
      <c r="B49760" s="136"/>
      <c r="E49760" s="136"/>
      <c r="H49760" s="136"/>
      <c r="K49760" s="136"/>
      <c r="O49760" s="136"/>
      <c r="T49760" s="136"/>
      <c r="W49760" s="136"/>
      <c r="Z49760" s="136"/>
      <c r="AC49760" s="136"/>
    </row>
    <row r="49761" spans="2:29">
      <c r="B49761" s="136"/>
      <c r="E49761" s="136"/>
      <c r="H49761" s="136"/>
      <c r="K49761" s="136"/>
      <c r="O49761" s="136"/>
      <c r="T49761" s="136"/>
      <c r="W49761" s="136"/>
      <c r="Z49761" s="136"/>
      <c r="AC49761" s="136"/>
    </row>
    <row r="49762" spans="2:29">
      <c r="B49762" s="136"/>
      <c r="E49762" s="136"/>
      <c r="H49762" s="136"/>
      <c r="K49762" s="136"/>
      <c r="O49762" s="136"/>
      <c r="T49762" s="136"/>
      <c r="W49762" s="136"/>
      <c r="Z49762" s="136"/>
      <c r="AC49762" s="136"/>
    </row>
    <row r="49763" spans="2:29">
      <c r="B49763" s="136"/>
      <c r="E49763" s="136"/>
      <c r="H49763" s="136"/>
      <c r="K49763" s="136"/>
      <c r="O49763" s="136"/>
      <c r="T49763" s="136"/>
      <c r="W49763" s="136"/>
      <c r="Z49763" s="136"/>
      <c r="AC49763" s="136"/>
    </row>
    <row r="49764" spans="2:29">
      <c r="B49764" s="136"/>
      <c r="E49764" s="136"/>
      <c r="H49764" s="136"/>
      <c r="K49764" s="136"/>
      <c r="O49764" s="136"/>
      <c r="T49764" s="136"/>
      <c r="W49764" s="136"/>
      <c r="Z49764" s="136"/>
      <c r="AC49764" s="136"/>
    </row>
    <row r="49765" spans="2:29">
      <c r="B49765" s="136"/>
      <c r="E49765" s="136"/>
      <c r="H49765" s="136"/>
      <c r="K49765" s="136"/>
      <c r="O49765" s="136"/>
      <c r="T49765" s="136"/>
      <c r="W49765" s="136"/>
      <c r="Z49765" s="136"/>
      <c r="AC49765" s="136"/>
    </row>
    <row r="49766" spans="2:29">
      <c r="B49766" s="136"/>
      <c r="E49766" s="136"/>
      <c r="H49766" s="136"/>
      <c r="K49766" s="136"/>
      <c r="O49766" s="136"/>
      <c r="T49766" s="136"/>
      <c r="W49766" s="136"/>
      <c r="Z49766" s="136"/>
      <c r="AC49766" s="136"/>
    </row>
    <row r="49767" spans="2:29">
      <c r="B49767" s="136"/>
      <c r="E49767" s="136"/>
      <c r="H49767" s="136"/>
      <c r="K49767" s="136"/>
      <c r="O49767" s="136"/>
      <c r="T49767" s="136"/>
      <c r="W49767" s="136"/>
      <c r="Z49767" s="136"/>
      <c r="AC49767" s="136"/>
    </row>
    <row r="49768" spans="2:29">
      <c r="B49768" s="136"/>
      <c r="E49768" s="136"/>
      <c r="H49768" s="136"/>
      <c r="K49768" s="136"/>
      <c r="O49768" s="136"/>
      <c r="T49768" s="136"/>
      <c r="W49768" s="136"/>
      <c r="Z49768" s="136"/>
      <c r="AC49768" s="136"/>
    </row>
    <row r="49769" spans="2:29">
      <c r="B49769" s="136"/>
      <c r="E49769" s="136"/>
      <c r="H49769" s="136"/>
      <c r="K49769" s="136"/>
      <c r="O49769" s="136"/>
      <c r="T49769" s="136"/>
      <c r="W49769" s="136"/>
      <c r="Z49769" s="136"/>
      <c r="AC49769" s="136"/>
    </row>
    <row r="49770" spans="2:29">
      <c r="B49770" s="136"/>
      <c r="E49770" s="136"/>
      <c r="H49770" s="136"/>
      <c r="K49770" s="136"/>
      <c r="O49770" s="136"/>
      <c r="T49770" s="136"/>
      <c r="W49770" s="136"/>
      <c r="Z49770" s="136"/>
      <c r="AC49770" s="136"/>
    </row>
    <row r="49771" spans="2:29">
      <c r="B49771" s="136"/>
      <c r="E49771" s="136"/>
      <c r="H49771" s="136"/>
      <c r="K49771" s="136"/>
      <c r="O49771" s="136"/>
      <c r="T49771" s="136"/>
      <c r="W49771" s="136"/>
      <c r="Z49771" s="136"/>
      <c r="AC49771" s="136"/>
    </row>
    <row r="49772" spans="2:29">
      <c r="B49772" s="136"/>
      <c r="E49772" s="136"/>
      <c r="H49772" s="136"/>
      <c r="K49772" s="136"/>
      <c r="O49772" s="136"/>
      <c r="T49772" s="136"/>
      <c r="W49772" s="136"/>
      <c r="Z49772" s="136"/>
      <c r="AC49772" s="136"/>
    </row>
    <row r="49773" spans="2:29">
      <c r="B49773" s="136"/>
      <c r="E49773" s="136"/>
      <c r="H49773" s="136"/>
      <c r="K49773" s="136"/>
      <c r="O49773" s="136"/>
      <c r="T49773" s="136"/>
      <c r="W49773" s="136"/>
      <c r="Z49773" s="136"/>
      <c r="AC49773" s="136"/>
    </row>
    <row r="49774" spans="2:29">
      <c r="B49774" s="136"/>
      <c r="E49774" s="136"/>
      <c r="H49774" s="136"/>
      <c r="K49774" s="136"/>
      <c r="O49774" s="136"/>
      <c r="T49774" s="136"/>
      <c r="W49774" s="136"/>
      <c r="Z49774" s="136"/>
      <c r="AC49774" s="136"/>
    </row>
    <row r="49775" spans="2:29">
      <c r="B49775" s="136"/>
      <c r="E49775" s="136"/>
      <c r="H49775" s="136"/>
      <c r="K49775" s="136"/>
      <c r="O49775" s="136"/>
      <c r="T49775" s="136"/>
      <c r="W49775" s="136"/>
      <c r="Z49775" s="136"/>
      <c r="AC49775" s="136"/>
    </row>
    <row r="49776" spans="2:29">
      <c r="B49776" s="136"/>
      <c r="E49776" s="136"/>
      <c r="H49776" s="136"/>
      <c r="K49776" s="136"/>
      <c r="O49776" s="136"/>
      <c r="T49776" s="136"/>
      <c r="W49776" s="136"/>
      <c r="Z49776" s="136"/>
      <c r="AC49776" s="136"/>
    </row>
    <row r="49777" spans="2:29">
      <c r="B49777" s="136"/>
      <c r="E49777" s="136"/>
      <c r="H49777" s="136"/>
      <c r="K49777" s="136"/>
      <c r="O49777" s="136"/>
      <c r="T49777" s="136"/>
      <c r="W49777" s="136"/>
      <c r="Z49777" s="136"/>
      <c r="AC49777" s="136"/>
    </row>
    <row r="49778" spans="2:29">
      <c r="B49778" s="136"/>
      <c r="E49778" s="136"/>
      <c r="H49778" s="136"/>
      <c r="K49778" s="136"/>
      <c r="O49778" s="136"/>
      <c r="T49778" s="136"/>
      <c r="W49778" s="136"/>
      <c r="Z49778" s="136"/>
      <c r="AC49778" s="136"/>
    </row>
    <row r="49779" spans="2:29">
      <c r="B49779" s="136"/>
      <c r="E49779" s="136"/>
      <c r="H49779" s="136"/>
      <c r="K49779" s="136"/>
      <c r="O49779" s="136"/>
      <c r="T49779" s="136"/>
      <c r="W49779" s="136"/>
      <c r="Z49779" s="136"/>
      <c r="AC49779" s="136"/>
    </row>
    <row r="49780" spans="2:29">
      <c r="B49780" s="136"/>
      <c r="E49780" s="136"/>
      <c r="H49780" s="136"/>
      <c r="K49780" s="136"/>
      <c r="O49780" s="136"/>
      <c r="T49780" s="136"/>
      <c r="W49780" s="136"/>
      <c r="Z49780" s="136"/>
      <c r="AC49780" s="136"/>
    </row>
    <row r="49781" spans="2:29">
      <c r="B49781" s="136"/>
      <c r="E49781" s="136"/>
      <c r="H49781" s="136"/>
      <c r="K49781" s="136"/>
      <c r="O49781" s="136"/>
      <c r="T49781" s="136"/>
      <c r="W49781" s="136"/>
      <c r="Z49781" s="136"/>
      <c r="AC49781" s="136"/>
    </row>
    <row r="49782" spans="2:29">
      <c r="B49782" s="136"/>
      <c r="E49782" s="136"/>
      <c r="H49782" s="136"/>
      <c r="K49782" s="136"/>
      <c r="O49782" s="136"/>
      <c r="T49782" s="136"/>
      <c r="W49782" s="136"/>
      <c r="Z49782" s="136"/>
      <c r="AC49782" s="136"/>
    </row>
    <row r="49783" spans="2:29">
      <c r="B49783" s="136"/>
      <c r="E49783" s="136"/>
      <c r="H49783" s="136"/>
      <c r="K49783" s="136"/>
      <c r="O49783" s="136"/>
      <c r="T49783" s="136"/>
      <c r="W49783" s="136"/>
      <c r="Z49783" s="136"/>
      <c r="AC49783" s="136"/>
    </row>
    <row r="49784" spans="2:29">
      <c r="B49784" s="136"/>
      <c r="E49784" s="136"/>
      <c r="H49784" s="136"/>
      <c r="K49784" s="136"/>
      <c r="O49784" s="136"/>
      <c r="T49784" s="136"/>
      <c r="W49784" s="136"/>
      <c r="Z49784" s="136"/>
      <c r="AC49784" s="136"/>
    </row>
    <row r="49785" spans="2:29">
      <c r="B49785" s="136"/>
      <c r="E49785" s="136"/>
      <c r="H49785" s="136"/>
      <c r="K49785" s="136"/>
      <c r="O49785" s="136"/>
      <c r="T49785" s="136"/>
      <c r="W49785" s="136"/>
      <c r="Z49785" s="136"/>
      <c r="AC49785" s="136"/>
    </row>
    <row r="49786" spans="2:29">
      <c r="B49786" s="136"/>
      <c r="E49786" s="136"/>
      <c r="H49786" s="136"/>
      <c r="K49786" s="136"/>
      <c r="O49786" s="136"/>
      <c r="T49786" s="136"/>
      <c r="W49786" s="136"/>
      <c r="Z49786" s="136"/>
      <c r="AC49786" s="136"/>
    </row>
    <row r="49787" spans="2:29">
      <c r="B49787" s="136"/>
      <c r="E49787" s="136"/>
      <c r="H49787" s="136"/>
      <c r="K49787" s="136"/>
      <c r="O49787" s="136"/>
      <c r="T49787" s="136"/>
      <c r="W49787" s="136"/>
      <c r="Z49787" s="136"/>
      <c r="AC49787" s="136"/>
    </row>
    <row r="49788" spans="2:29">
      <c r="B49788" s="136"/>
      <c r="E49788" s="136"/>
      <c r="H49788" s="136"/>
      <c r="K49788" s="136"/>
      <c r="O49788" s="136"/>
      <c r="T49788" s="136"/>
      <c r="W49788" s="136"/>
      <c r="Z49788" s="136"/>
      <c r="AC49788" s="136"/>
    </row>
    <row r="49789" spans="2:29">
      <c r="B49789" s="136"/>
      <c r="E49789" s="136"/>
      <c r="H49789" s="136"/>
      <c r="K49789" s="136"/>
      <c r="O49789" s="136"/>
      <c r="T49789" s="136"/>
      <c r="W49789" s="136"/>
      <c r="Z49789" s="136"/>
      <c r="AC49789" s="136"/>
    </row>
    <row r="49790" spans="2:29">
      <c r="B49790" s="136"/>
      <c r="E49790" s="136"/>
      <c r="H49790" s="136"/>
      <c r="K49790" s="136"/>
      <c r="O49790" s="136"/>
      <c r="T49790" s="136"/>
      <c r="W49790" s="136"/>
      <c r="Z49790" s="136"/>
      <c r="AC49790" s="136"/>
    </row>
    <row r="49791" spans="2:29">
      <c r="B49791" s="136"/>
      <c r="E49791" s="136"/>
      <c r="H49791" s="136"/>
      <c r="K49791" s="136"/>
      <c r="O49791" s="136"/>
      <c r="T49791" s="136"/>
      <c r="W49791" s="136"/>
      <c r="Z49791" s="136"/>
      <c r="AC49791" s="136"/>
    </row>
    <row r="49792" spans="2:29">
      <c r="B49792" s="136"/>
      <c r="E49792" s="136"/>
      <c r="H49792" s="136"/>
      <c r="K49792" s="136"/>
      <c r="O49792" s="136"/>
      <c r="T49792" s="136"/>
      <c r="W49792" s="136"/>
      <c r="Z49792" s="136"/>
      <c r="AC49792" s="136"/>
    </row>
    <row r="49793" spans="2:29">
      <c r="B49793" s="136"/>
      <c r="E49793" s="136"/>
      <c r="H49793" s="136"/>
      <c r="K49793" s="136"/>
      <c r="O49793" s="136"/>
      <c r="T49793" s="136"/>
      <c r="W49793" s="136"/>
      <c r="Z49793" s="136"/>
      <c r="AC49793" s="136"/>
    </row>
    <row r="49794" spans="2:29">
      <c r="B49794" s="136"/>
      <c r="E49794" s="136"/>
      <c r="H49794" s="136"/>
      <c r="K49794" s="136"/>
      <c r="O49794" s="136"/>
      <c r="T49794" s="136"/>
      <c r="W49794" s="136"/>
      <c r="Z49794" s="136"/>
      <c r="AC49794" s="136"/>
    </row>
    <row r="49795" spans="2:29">
      <c r="B49795" s="136"/>
      <c r="E49795" s="136"/>
      <c r="H49795" s="136"/>
      <c r="K49795" s="136"/>
      <c r="O49795" s="136"/>
      <c r="T49795" s="136"/>
      <c r="W49795" s="136"/>
      <c r="Z49795" s="136"/>
      <c r="AC49795" s="136"/>
    </row>
    <row r="49796" spans="2:29">
      <c r="B49796" s="136"/>
      <c r="E49796" s="136"/>
      <c r="H49796" s="136"/>
      <c r="K49796" s="136"/>
      <c r="O49796" s="136"/>
      <c r="T49796" s="136"/>
      <c r="W49796" s="136"/>
      <c r="Z49796" s="136"/>
      <c r="AC49796" s="136"/>
    </row>
    <row r="49797" spans="2:29">
      <c r="B49797" s="136"/>
      <c r="E49797" s="136"/>
      <c r="H49797" s="136"/>
      <c r="K49797" s="136"/>
      <c r="O49797" s="136"/>
      <c r="T49797" s="136"/>
      <c r="W49797" s="136"/>
      <c r="Z49797" s="136"/>
      <c r="AC49797" s="136"/>
    </row>
    <row r="49798" spans="2:29">
      <c r="B49798" s="136"/>
      <c r="E49798" s="136"/>
      <c r="H49798" s="136"/>
      <c r="K49798" s="136"/>
      <c r="O49798" s="136"/>
      <c r="T49798" s="136"/>
      <c r="W49798" s="136"/>
      <c r="Z49798" s="136"/>
      <c r="AC49798" s="136"/>
    </row>
    <row r="49799" spans="2:29">
      <c r="B49799" s="136"/>
      <c r="E49799" s="136"/>
      <c r="H49799" s="136"/>
      <c r="K49799" s="136"/>
      <c r="O49799" s="136"/>
      <c r="T49799" s="136"/>
      <c r="W49799" s="136"/>
      <c r="Z49799" s="136"/>
      <c r="AC49799" s="136"/>
    </row>
    <row r="49800" spans="2:29">
      <c r="B49800" s="136"/>
      <c r="E49800" s="136"/>
      <c r="H49800" s="136"/>
      <c r="K49800" s="136"/>
      <c r="O49800" s="136"/>
      <c r="T49800" s="136"/>
      <c r="W49800" s="136"/>
      <c r="Z49800" s="136"/>
      <c r="AC49800" s="136"/>
    </row>
    <row r="49801" spans="2:29">
      <c r="B49801" s="136"/>
      <c r="E49801" s="136"/>
      <c r="H49801" s="136"/>
      <c r="K49801" s="136"/>
      <c r="O49801" s="136"/>
      <c r="T49801" s="136"/>
      <c r="W49801" s="136"/>
      <c r="Z49801" s="136"/>
      <c r="AC49801" s="136"/>
    </row>
    <row r="49802" spans="2:29">
      <c r="B49802" s="136"/>
      <c r="E49802" s="136"/>
      <c r="H49802" s="136"/>
      <c r="K49802" s="136"/>
      <c r="O49802" s="136"/>
      <c r="T49802" s="136"/>
      <c r="W49802" s="136"/>
      <c r="Z49802" s="136"/>
      <c r="AC49802" s="136"/>
    </row>
    <row r="49803" spans="2:29">
      <c r="B49803" s="136"/>
      <c r="E49803" s="136"/>
      <c r="H49803" s="136"/>
      <c r="K49803" s="136"/>
      <c r="O49803" s="136"/>
      <c r="T49803" s="136"/>
      <c r="W49803" s="136"/>
      <c r="Z49803" s="136"/>
      <c r="AC49803" s="136"/>
    </row>
    <row r="49804" spans="2:29">
      <c r="B49804" s="136"/>
      <c r="E49804" s="136"/>
      <c r="H49804" s="136"/>
      <c r="K49804" s="136"/>
      <c r="O49804" s="136"/>
      <c r="T49804" s="136"/>
      <c r="W49804" s="136"/>
      <c r="Z49804" s="136"/>
      <c r="AC49804" s="136"/>
    </row>
    <row r="49805" spans="2:29">
      <c r="B49805" s="136"/>
      <c r="E49805" s="136"/>
      <c r="H49805" s="136"/>
      <c r="K49805" s="136"/>
      <c r="O49805" s="136"/>
      <c r="T49805" s="136"/>
      <c r="W49805" s="136"/>
      <c r="Z49805" s="136"/>
      <c r="AC49805" s="136"/>
    </row>
    <row r="49806" spans="2:29">
      <c r="B49806" s="136"/>
      <c r="E49806" s="136"/>
      <c r="H49806" s="136"/>
      <c r="K49806" s="136"/>
      <c r="O49806" s="136"/>
      <c r="T49806" s="136"/>
      <c r="W49806" s="136"/>
      <c r="Z49806" s="136"/>
      <c r="AC49806" s="136"/>
    </row>
    <row r="49807" spans="2:29">
      <c r="B49807" s="136"/>
      <c r="E49807" s="136"/>
      <c r="H49807" s="136"/>
      <c r="K49807" s="136"/>
      <c r="O49807" s="136"/>
      <c r="T49807" s="136"/>
      <c r="W49807" s="136"/>
      <c r="Z49807" s="136"/>
      <c r="AC49807" s="136"/>
    </row>
    <row r="49808" spans="2:29">
      <c r="B49808" s="136"/>
      <c r="E49808" s="136"/>
      <c r="H49808" s="136"/>
      <c r="K49808" s="136"/>
      <c r="O49808" s="136"/>
      <c r="T49808" s="136"/>
      <c r="W49808" s="136"/>
      <c r="Z49808" s="136"/>
      <c r="AC49808" s="136"/>
    </row>
    <row r="49809" spans="2:29">
      <c r="B49809" s="136"/>
      <c r="E49809" s="136"/>
      <c r="H49809" s="136"/>
      <c r="K49809" s="136"/>
      <c r="O49809" s="136"/>
      <c r="T49809" s="136"/>
      <c r="W49809" s="136"/>
      <c r="Z49809" s="136"/>
      <c r="AC49809" s="136"/>
    </row>
    <row r="49810" spans="2:29">
      <c r="B49810" s="136"/>
      <c r="E49810" s="136"/>
      <c r="H49810" s="136"/>
      <c r="K49810" s="136"/>
      <c r="O49810" s="136"/>
      <c r="T49810" s="136"/>
      <c r="W49810" s="136"/>
      <c r="Z49810" s="136"/>
      <c r="AC49810" s="136"/>
    </row>
    <row r="49811" spans="2:29">
      <c r="B49811" s="136"/>
      <c r="E49811" s="136"/>
      <c r="H49811" s="136"/>
      <c r="K49811" s="136"/>
      <c r="O49811" s="136"/>
      <c r="T49811" s="136"/>
      <c r="W49811" s="136"/>
      <c r="Z49811" s="136"/>
      <c r="AC49811" s="136"/>
    </row>
    <row r="49812" spans="2:29">
      <c r="B49812" s="136"/>
      <c r="E49812" s="136"/>
      <c r="H49812" s="136"/>
      <c r="K49812" s="136"/>
      <c r="O49812" s="136"/>
      <c r="T49812" s="136"/>
      <c r="W49812" s="136"/>
      <c r="Z49812" s="136"/>
      <c r="AC49812" s="136"/>
    </row>
    <row r="49813" spans="2:29">
      <c r="B49813" s="136"/>
      <c r="E49813" s="136"/>
      <c r="H49813" s="136"/>
      <c r="K49813" s="136"/>
      <c r="O49813" s="136"/>
      <c r="T49813" s="136"/>
      <c r="W49813" s="136"/>
      <c r="Z49813" s="136"/>
      <c r="AC49813" s="136"/>
    </row>
    <row r="49814" spans="2:29">
      <c r="B49814" s="136"/>
      <c r="E49814" s="136"/>
      <c r="H49814" s="136"/>
      <c r="K49814" s="136"/>
      <c r="O49814" s="136"/>
      <c r="T49814" s="136"/>
      <c r="W49814" s="136"/>
      <c r="Z49814" s="136"/>
      <c r="AC49814" s="136"/>
    </row>
    <row r="49815" spans="2:29">
      <c r="B49815" s="136"/>
      <c r="E49815" s="136"/>
      <c r="H49815" s="136"/>
      <c r="K49815" s="136"/>
      <c r="O49815" s="136"/>
      <c r="T49815" s="136"/>
      <c r="W49815" s="136"/>
      <c r="Z49815" s="136"/>
      <c r="AC49815" s="136"/>
    </row>
    <row r="49816" spans="2:29">
      <c r="B49816" s="136"/>
      <c r="E49816" s="136"/>
      <c r="H49816" s="136"/>
      <c r="K49816" s="136"/>
      <c r="O49816" s="136"/>
      <c r="T49816" s="136"/>
      <c r="W49816" s="136"/>
      <c r="Z49816" s="136"/>
      <c r="AC49816" s="136"/>
    </row>
    <row r="49817" spans="2:29">
      <c r="B49817" s="136"/>
      <c r="E49817" s="136"/>
      <c r="H49817" s="136"/>
      <c r="K49817" s="136"/>
      <c r="O49817" s="136"/>
      <c r="T49817" s="136"/>
      <c r="W49817" s="136"/>
      <c r="Z49817" s="136"/>
      <c r="AC49817" s="136"/>
    </row>
    <row r="49818" spans="2:29">
      <c r="B49818" s="136"/>
      <c r="E49818" s="136"/>
      <c r="H49818" s="136"/>
      <c r="K49818" s="136"/>
      <c r="O49818" s="136"/>
      <c r="T49818" s="136"/>
      <c r="W49818" s="136"/>
      <c r="Z49818" s="136"/>
      <c r="AC49818" s="136"/>
    </row>
    <row r="49819" spans="2:29">
      <c r="B49819" s="136"/>
      <c r="E49819" s="136"/>
      <c r="H49819" s="136"/>
      <c r="K49819" s="136"/>
      <c r="O49819" s="136"/>
      <c r="T49819" s="136"/>
      <c r="W49819" s="136"/>
      <c r="Z49819" s="136"/>
      <c r="AC49819" s="136"/>
    </row>
    <row r="49820" spans="2:29">
      <c r="B49820" s="136"/>
      <c r="E49820" s="136"/>
      <c r="H49820" s="136"/>
      <c r="K49820" s="136"/>
      <c r="O49820" s="136"/>
      <c r="T49820" s="136"/>
      <c r="W49820" s="136"/>
      <c r="Z49820" s="136"/>
      <c r="AC49820" s="136"/>
    </row>
    <row r="49821" spans="2:29">
      <c r="B49821" s="136"/>
      <c r="E49821" s="136"/>
      <c r="H49821" s="136"/>
      <c r="K49821" s="136"/>
      <c r="O49821" s="136"/>
      <c r="T49821" s="136"/>
      <c r="W49821" s="136"/>
      <c r="Z49821" s="136"/>
      <c r="AC49821" s="136"/>
    </row>
    <row r="49822" spans="2:29">
      <c r="B49822" s="136"/>
      <c r="E49822" s="136"/>
      <c r="H49822" s="136"/>
      <c r="K49822" s="136"/>
      <c r="O49822" s="136"/>
      <c r="T49822" s="136"/>
      <c r="W49822" s="136"/>
      <c r="Z49822" s="136"/>
      <c r="AC49822" s="136"/>
    </row>
    <row r="49823" spans="2:29">
      <c r="B49823" s="136"/>
      <c r="E49823" s="136"/>
      <c r="H49823" s="136"/>
      <c r="K49823" s="136"/>
      <c r="O49823" s="136"/>
      <c r="T49823" s="136"/>
      <c r="W49823" s="136"/>
      <c r="Z49823" s="136"/>
      <c r="AC49823" s="136"/>
    </row>
    <row r="49824" spans="2:29">
      <c r="B49824" s="136"/>
      <c r="E49824" s="136"/>
      <c r="H49824" s="136"/>
      <c r="K49824" s="136"/>
      <c r="O49824" s="136"/>
      <c r="T49824" s="136"/>
      <c r="W49824" s="136"/>
      <c r="Z49824" s="136"/>
      <c r="AC49824" s="136"/>
    </row>
    <row r="49825" spans="2:29">
      <c r="B49825" s="136"/>
      <c r="E49825" s="136"/>
      <c r="H49825" s="136"/>
      <c r="K49825" s="136"/>
      <c r="O49825" s="136"/>
      <c r="T49825" s="136"/>
      <c r="W49825" s="136"/>
      <c r="Z49825" s="136"/>
      <c r="AC49825" s="136"/>
    </row>
    <row r="49826" spans="2:29">
      <c r="B49826" s="136"/>
      <c r="E49826" s="136"/>
      <c r="H49826" s="136"/>
      <c r="K49826" s="136"/>
      <c r="O49826" s="136"/>
      <c r="T49826" s="136"/>
      <c r="W49826" s="136"/>
      <c r="Z49826" s="136"/>
      <c r="AC49826" s="136"/>
    </row>
    <row r="49827" spans="2:29">
      <c r="B49827" s="136"/>
      <c r="E49827" s="136"/>
      <c r="H49827" s="136"/>
      <c r="K49827" s="136"/>
      <c r="O49827" s="136"/>
      <c r="T49827" s="136"/>
      <c r="W49827" s="136"/>
      <c r="Z49827" s="136"/>
      <c r="AC49827" s="136"/>
    </row>
    <row r="49828" spans="2:29">
      <c r="B49828" s="136"/>
      <c r="E49828" s="136"/>
      <c r="H49828" s="136"/>
      <c r="K49828" s="136"/>
      <c r="O49828" s="136"/>
      <c r="T49828" s="136"/>
      <c r="W49828" s="136"/>
      <c r="Z49828" s="136"/>
      <c r="AC49828" s="136"/>
    </row>
    <row r="49829" spans="2:29">
      <c r="B49829" s="136"/>
      <c r="E49829" s="136"/>
      <c r="H49829" s="136"/>
      <c r="K49829" s="136"/>
      <c r="O49829" s="136"/>
      <c r="T49829" s="136"/>
      <c r="W49829" s="136"/>
      <c r="Z49829" s="136"/>
      <c r="AC49829" s="136"/>
    </row>
    <row r="49830" spans="2:29">
      <c r="B49830" s="136"/>
      <c r="E49830" s="136"/>
      <c r="H49830" s="136"/>
      <c r="K49830" s="136"/>
      <c r="O49830" s="136"/>
      <c r="T49830" s="136"/>
      <c r="W49830" s="136"/>
      <c r="Z49830" s="136"/>
      <c r="AC49830" s="136"/>
    </row>
    <row r="49831" spans="2:29">
      <c r="B49831" s="136"/>
      <c r="E49831" s="136"/>
      <c r="H49831" s="136"/>
      <c r="K49831" s="136"/>
      <c r="O49831" s="136"/>
      <c r="T49831" s="136"/>
      <c r="W49831" s="136"/>
      <c r="Z49831" s="136"/>
      <c r="AC49831" s="136"/>
    </row>
    <row r="49832" spans="2:29">
      <c r="B49832" s="136"/>
      <c r="E49832" s="136"/>
      <c r="H49832" s="136"/>
      <c r="K49832" s="136"/>
      <c r="O49832" s="136"/>
      <c r="T49832" s="136"/>
      <c r="W49832" s="136"/>
      <c r="Z49832" s="136"/>
      <c r="AC49832" s="136"/>
    </row>
    <row r="49833" spans="2:29">
      <c r="B49833" s="136"/>
      <c r="E49833" s="136"/>
      <c r="H49833" s="136"/>
      <c r="K49833" s="136"/>
      <c r="O49833" s="136"/>
      <c r="T49833" s="136"/>
      <c r="W49833" s="136"/>
      <c r="Z49833" s="136"/>
      <c r="AC49833" s="136"/>
    </row>
    <row r="49834" spans="2:29">
      <c r="B49834" s="136"/>
      <c r="E49834" s="136"/>
      <c r="H49834" s="136"/>
      <c r="K49834" s="136"/>
      <c r="O49834" s="136"/>
      <c r="T49834" s="136"/>
      <c r="W49834" s="136"/>
      <c r="Z49834" s="136"/>
      <c r="AC49834" s="136"/>
    </row>
    <row r="49835" spans="2:29">
      <c r="B49835" s="136"/>
      <c r="E49835" s="136"/>
      <c r="H49835" s="136"/>
      <c r="K49835" s="136"/>
      <c r="O49835" s="136"/>
      <c r="T49835" s="136"/>
      <c r="W49835" s="136"/>
      <c r="Z49835" s="136"/>
      <c r="AC49835" s="136"/>
    </row>
    <row r="49836" spans="2:29">
      <c r="B49836" s="136"/>
      <c r="E49836" s="136"/>
      <c r="H49836" s="136"/>
      <c r="K49836" s="136"/>
      <c r="O49836" s="136"/>
      <c r="T49836" s="136"/>
      <c r="W49836" s="136"/>
      <c r="Z49836" s="136"/>
      <c r="AC49836" s="136"/>
    </row>
    <row r="49837" spans="2:29">
      <c r="B49837" s="136"/>
      <c r="E49837" s="136"/>
      <c r="H49837" s="136"/>
      <c r="K49837" s="136"/>
      <c r="O49837" s="136"/>
      <c r="T49837" s="136"/>
      <c r="W49837" s="136"/>
      <c r="Z49837" s="136"/>
      <c r="AC49837" s="136"/>
    </row>
    <row r="49838" spans="2:29">
      <c r="B49838" s="136"/>
      <c r="E49838" s="136"/>
      <c r="H49838" s="136"/>
      <c r="K49838" s="136"/>
      <c r="O49838" s="136"/>
      <c r="T49838" s="136"/>
      <c r="W49838" s="136"/>
      <c r="Z49838" s="136"/>
      <c r="AC49838" s="136"/>
    </row>
    <row r="49839" spans="2:29">
      <c r="B49839" s="136"/>
      <c r="E49839" s="136"/>
      <c r="H49839" s="136"/>
      <c r="K49839" s="136"/>
      <c r="O49839" s="136"/>
      <c r="T49839" s="136"/>
      <c r="W49839" s="136"/>
      <c r="Z49839" s="136"/>
      <c r="AC49839" s="136"/>
    </row>
    <row r="49840" spans="2:29">
      <c r="B49840" s="136"/>
      <c r="E49840" s="136"/>
      <c r="H49840" s="136"/>
      <c r="K49840" s="136"/>
      <c r="O49840" s="136"/>
      <c r="T49840" s="136"/>
      <c r="W49840" s="136"/>
      <c r="Z49840" s="136"/>
      <c r="AC49840" s="136"/>
    </row>
    <row r="49841" spans="2:29">
      <c r="B49841" s="136"/>
      <c r="E49841" s="136"/>
      <c r="H49841" s="136"/>
      <c r="K49841" s="136"/>
      <c r="O49841" s="136"/>
      <c r="T49841" s="136"/>
      <c r="W49841" s="136"/>
      <c r="Z49841" s="136"/>
      <c r="AC49841" s="136"/>
    </row>
    <row r="49842" spans="2:29">
      <c r="B49842" s="136"/>
      <c r="E49842" s="136"/>
      <c r="H49842" s="136"/>
      <c r="K49842" s="136"/>
      <c r="O49842" s="136"/>
      <c r="T49842" s="136"/>
      <c r="W49842" s="136"/>
      <c r="Z49842" s="136"/>
      <c r="AC49842" s="136"/>
    </row>
    <row r="49843" spans="2:29">
      <c r="B49843" s="136"/>
      <c r="E49843" s="136"/>
      <c r="H49843" s="136"/>
      <c r="K49843" s="136"/>
      <c r="O49843" s="136"/>
      <c r="T49843" s="136"/>
      <c r="W49843" s="136"/>
      <c r="Z49843" s="136"/>
      <c r="AC49843" s="136"/>
    </row>
    <row r="49844" spans="2:29">
      <c r="B49844" s="136"/>
      <c r="E49844" s="136"/>
      <c r="H49844" s="136"/>
      <c r="K49844" s="136"/>
      <c r="O49844" s="136"/>
      <c r="T49844" s="136"/>
      <c r="W49844" s="136"/>
      <c r="Z49844" s="136"/>
      <c r="AC49844" s="136"/>
    </row>
    <row r="49845" spans="2:29">
      <c r="B49845" s="136"/>
      <c r="E49845" s="136"/>
      <c r="H49845" s="136"/>
      <c r="K49845" s="136"/>
      <c r="O49845" s="136"/>
      <c r="T49845" s="136"/>
      <c r="W49845" s="136"/>
      <c r="Z49845" s="136"/>
      <c r="AC49845" s="136"/>
    </row>
    <row r="49846" spans="2:29">
      <c r="B49846" s="136"/>
      <c r="E49846" s="136"/>
      <c r="H49846" s="136"/>
      <c r="K49846" s="136"/>
      <c r="O49846" s="136"/>
      <c r="T49846" s="136"/>
      <c r="W49846" s="136"/>
      <c r="Z49846" s="136"/>
      <c r="AC49846" s="136"/>
    </row>
    <row r="49847" spans="2:29">
      <c r="B49847" s="136"/>
      <c r="E49847" s="136"/>
      <c r="H49847" s="136"/>
      <c r="K49847" s="136"/>
      <c r="O49847" s="136"/>
      <c r="T49847" s="136"/>
      <c r="W49847" s="136"/>
      <c r="Z49847" s="136"/>
      <c r="AC49847" s="136"/>
    </row>
    <row r="49848" spans="2:29">
      <c r="B49848" s="136"/>
      <c r="E49848" s="136"/>
      <c r="H49848" s="136"/>
      <c r="K49848" s="136"/>
      <c r="O49848" s="136"/>
      <c r="T49848" s="136"/>
      <c r="W49848" s="136"/>
      <c r="Z49848" s="136"/>
      <c r="AC49848" s="136"/>
    </row>
    <row r="49849" spans="2:29">
      <c r="B49849" s="136"/>
      <c r="E49849" s="136"/>
      <c r="H49849" s="136"/>
      <c r="K49849" s="136"/>
      <c r="O49849" s="136"/>
      <c r="T49849" s="136"/>
      <c r="W49849" s="136"/>
      <c r="Z49849" s="136"/>
      <c r="AC49849" s="136"/>
    </row>
    <row r="49850" spans="2:29">
      <c r="B49850" s="136"/>
      <c r="E49850" s="136"/>
      <c r="H49850" s="136"/>
      <c r="K49850" s="136"/>
      <c r="O49850" s="136"/>
      <c r="T49850" s="136"/>
      <c r="W49850" s="136"/>
      <c r="Z49850" s="136"/>
      <c r="AC49850" s="136"/>
    </row>
    <row r="49851" spans="2:29">
      <c r="B49851" s="136"/>
      <c r="E49851" s="136"/>
      <c r="H49851" s="136"/>
      <c r="K49851" s="136"/>
      <c r="O49851" s="136"/>
      <c r="T49851" s="136"/>
      <c r="W49851" s="136"/>
      <c r="Z49851" s="136"/>
      <c r="AC49851" s="136"/>
    </row>
    <row r="49852" spans="2:29">
      <c r="B49852" s="136"/>
      <c r="E49852" s="136"/>
      <c r="H49852" s="136"/>
      <c r="K49852" s="136"/>
      <c r="O49852" s="136"/>
      <c r="T49852" s="136"/>
      <c r="W49852" s="136"/>
      <c r="Z49852" s="136"/>
      <c r="AC49852" s="136"/>
    </row>
    <row r="49853" spans="2:29">
      <c r="B49853" s="136"/>
      <c r="E49853" s="136"/>
      <c r="H49853" s="136"/>
      <c r="K49853" s="136"/>
      <c r="O49853" s="136"/>
      <c r="T49853" s="136"/>
      <c r="W49853" s="136"/>
      <c r="Z49853" s="136"/>
      <c r="AC49853" s="136"/>
    </row>
    <row r="49854" spans="2:29">
      <c r="B49854" s="136"/>
      <c r="E49854" s="136"/>
      <c r="H49854" s="136"/>
      <c r="K49854" s="136"/>
      <c r="O49854" s="136"/>
      <c r="T49854" s="136"/>
      <c r="W49854" s="136"/>
      <c r="Z49854" s="136"/>
      <c r="AC49854" s="136"/>
    </row>
    <row r="49855" spans="2:29">
      <c r="B49855" s="136"/>
      <c r="E49855" s="136"/>
      <c r="H49855" s="136"/>
      <c r="K49855" s="136"/>
      <c r="O49855" s="136"/>
      <c r="T49855" s="136"/>
      <c r="W49855" s="136"/>
      <c r="Z49855" s="136"/>
      <c r="AC49855" s="136"/>
    </row>
    <row r="49856" spans="2:29">
      <c r="B49856" s="136"/>
      <c r="E49856" s="136"/>
      <c r="H49856" s="136"/>
      <c r="K49856" s="136"/>
      <c r="O49856" s="136"/>
      <c r="T49856" s="136"/>
      <c r="W49856" s="136"/>
      <c r="Z49856" s="136"/>
      <c r="AC49856" s="136"/>
    </row>
    <row r="49857" spans="2:29">
      <c r="B49857" s="136"/>
      <c r="E49857" s="136"/>
      <c r="H49857" s="136"/>
      <c r="K49857" s="136"/>
      <c r="O49857" s="136"/>
      <c r="T49857" s="136"/>
      <c r="W49857" s="136"/>
      <c r="Z49857" s="136"/>
      <c r="AC49857" s="136"/>
    </row>
    <row r="49858" spans="2:29">
      <c r="B49858" s="136"/>
      <c r="E49858" s="136"/>
      <c r="H49858" s="136"/>
      <c r="K49858" s="136"/>
      <c r="O49858" s="136"/>
      <c r="T49858" s="136"/>
      <c r="W49858" s="136"/>
      <c r="Z49858" s="136"/>
      <c r="AC49858" s="136"/>
    </row>
    <row r="49859" spans="2:29">
      <c r="B49859" s="136"/>
      <c r="E49859" s="136"/>
      <c r="H49859" s="136"/>
      <c r="K49859" s="136"/>
      <c r="O49859" s="136"/>
      <c r="T49859" s="136"/>
      <c r="W49859" s="136"/>
      <c r="Z49859" s="136"/>
      <c r="AC49859" s="136"/>
    </row>
    <row r="49860" spans="2:29">
      <c r="B49860" s="136"/>
      <c r="E49860" s="136"/>
      <c r="H49860" s="136"/>
      <c r="K49860" s="136"/>
      <c r="O49860" s="136"/>
      <c r="T49860" s="136"/>
      <c r="W49860" s="136"/>
      <c r="Z49860" s="136"/>
      <c r="AC49860" s="136"/>
    </row>
    <row r="49861" spans="2:29">
      <c r="B49861" s="136"/>
      <c r="E49861" s="136"/>
      <c r="H49861" s="136"/>
      <c r="K49861" s="136"/>
      <c r="O49861" s="136"/>
      <c r="T49861" s="136"/>
      <c r="W49861" s="136"/>
      <c r="Z49861" s="136"/>
      <c r="AC49861" s="136"/>
    </row>
    <row r="49862" spans="2:29">
      <c r="B49862" s="136"/>
      <c r="E49862" s="136"/>
      <c r="H49862" s="136"/>
      <c r="K49862" s="136"/>
      <c r="O49862" s="136"/>
      <c r="T49862" s="136"/>
      <c r="W49862" s="136"/>
      <c r="Z49862" s="136"/>
      <c r="AC49862" s="136"/>
    </row>
    <row r="49863" spans="2:29">
      <c r="B49863" s="136"/>
      <c r="E49863" s="136"/>
      <c r="H49863" s="136"/>
      <c r="K49863" s="136"/>
      <c r="O49863" s="136"/>
      <c r="T49863" s="136"/>
      <c r="W49863" s="136"/>
      <c r="Z49863" s="136"/>
      <c r="AC49863" s="136"/>
    </row>
    <row r="49864" spans="2:29">
      <c r="B49864" s="136"/>
      <c r="E49864" s="136"/>
      <c r="H49864" s="136"/>
      <c r="K49864" s="136"/>
      <c r="O49864" s="136"/>
      <c r="T49864" s="136"/>
      <c r="W49864" s="136"/>
      <c r="Z49864" s="136"/>
      <c r="AC49864" s="136"/>
    </row>
    <row r="49865" spans="2:29">
      <c r="B49865" s="136"/>
      <c r="E49865" s="136"/>
      <c r="H49865" s="136"/>
      <c r="K49865" s="136"/>
      <c r="O49865" s="136"/>
      <c r="T49865" s="136"/>
      <c r="W49865" s="136"/>
      <c r="Z49865" s="136"/>
      <c r="AC49865" s="136"/>
    </row>
    <row r="49866" spans="2:29">
      <c r="B49866" s="136"/>
      <c r="E49866" s="136"/>
      <c r="H49866" s="136"/>
      <c r="K49866" s="136"/>
      <c r="O49866" s="136"/>
      <c r="T49866" s="136"/>
      <c r="W49866" s="136"/>
      <c r="Z49866" s="136"/>
      <c r="AC49866" s="136"/>
    </row>
    <row r="49867" spans="2:29">
      <c r="B49867" s="136"/>
      <c r="E49867" s="136"/>
      <c r="H49867" s="136"/>
      <c r="K49867" s="136"/>
      <c r="O49867" s="136"/>
      <c r="T49867" s="136"/>
      <c r="W49867" s="136"/>
      <c r="Z49867" s="136"/>
      <c r="AC49867" s="136"/>
    </row>
    <row r="49868" spans="2:29">
      <c r="B49868" s="136"/>
      <c r="E49868" s="136"/>
      <c r="H49868" s="136"/>
      <c r="K49868" s="136"/>
      <c r="O49868" s="136"/>
      <c r="T49868" s="136"/>
      <c r="W49868" s="136"/>
      <c r="Z49868" s="136"/>
      <c r="AC49868" s="136"/>
    </row>
    <row r="49869" spans="2:29">
      <c r="B49869" s="136"/>
      <c r="E49869" s="136"/>
      <c r="H49869" s="136"/>
      <c r="K49869" s="136"/>
      <c r="O49869" s="136"/>
      <c r="T49869" s="136"/>
      <c r="W49869" s="136"/>
      <c r="Z49869" s="136"/>
      <c r="AC49869" s="136"/>
    </row>
    <row r="49870" spans="2:29">
      <c r="B49870" s="136"/>
      <c r="E49870" s="136"/>
      <c r="H49870" s="136"/>
      <c r="K49870" s="136"/>
      <c r="O49870" s="136"/>
      <c r="T49870" s="136"/>
      <c r="W49870" s="136"/>
      <c r="Z49870" s="136"/>
      <c r="AC49870" s="136"/>
    </row>
    <row r="49871" spans="2:29">
      <c r="B49871" s="136"/>
      <c r="E49871" s="136"/>
      <c r="H49871" s="136"/>
      <c r="K49871" s="136"/>
      <c r="O49871" s="136"/>
      <c r="T49871" s="136"/>
      <c r="W49871" s="136"/>
      <c r="Z49871" s="136"/>
      <c r="AC49871" s="136"/>
    </row>
    <row r="49872" spans="2:29">
      <c r="B49872" s="136"/>
      <c r="E49872" s="136"/>
      <c r="H49872" s="136"/>
      <c r="K49872" s="136"/>
      <c r="O49872" s="136"/>
      <c r="T49872" s="136"/>
      <c r="W49872" s="136"/>
      <c r="Z49872" s="136"/>
      <c r="AC49872" s="136"/>
    </row>
    <row r="49873" spans="2:29">
      <c r="B49873" s="136"/>
      <c r="E49873" s="136"/>
      <c r="H49873" s="136"/>
      <c r="K49873" s="136"/>
      <c r="O49873" s="136"/>
      <c r="T49873" s="136"/>
      <c r="W49873" s="136"/>
      <c r="Z49873" s="136"/>
      <c r="AC49873" s="136"/>
    </row>
    <row r="49874" spans="2:29">
      <c r="B49874" s="136"/>
      <c r="E49874" s="136"/>
      <c r="H49874" s="136"/>
      <c r="K49874" s="136"/>
      <c r="O49874" s="136"/>
      <c r="T49874" s="136"/>
      <c r="W49874" s="136"/>
      <c r="Z49874" s="136"/>
      <c r="AC49874" s="136"/>
    </row>
    <row r="49875" spans="2:29">
      <c r="B49875" s="136"/>
      <c r="E49875" s="136"/>
      <c r="H49875" s="136"/>
      <c r="K49875" s="136"/>
      <c r="O49875" s="136"/>
      <c r="T49875" s="136"/>
      <c r="W49875" s="136"/>
      <c r="Z49875" s="136"/>
      <c r="AC49875" s="136"/>
    </row>
    <row r="49876" spans="2:29">
      <c r="B49876" s="136"/>
      <c r="E49876" s="136"/>
      <c r="H49876" s="136"/>
      <c r="K49876" s="136"/>
      <c r="O49876" s="136"/>
      <c r="T49876" s="136"/>
      <c r="W49876" s="136"/>
      <c r="Z49876" s="136"/>
      <c r="AC49876" s="136"/>
    </row>
    <row r="49877" spans="2:29">
      <c r="B49877" s="136"/>
      <c r="E49877" s="136"/>
      <c r="H49877" s="136"/>
      <c r="K49877" s="136"/>
      <c r="O49877" s="136"/>
      <c r="T49877" s="136"/>
      <c r="W49877" s="136"/>
      <c r="Z49877" s="136"/>
      <c r="AC49877" s="136"/>
    </row>
    <row r="49878" spans="2:29">
      <c r="B49878" s="136"/>
      <c r="E49878" s="136"/>
      <c r="H49878" s="136"/>
      <c r="K49878" s="136"/>
      <c r="O49878" s="136"/>
      <c r="T49878" s="136"/>
      <c r="W49878" s="136"/>
      <c r="Z49878" s="136"/>
      <c r="AC49878" s="136"/>
    </row>
    <row r="49879" spans="2:29">
      <c r="B49879" s="136"/>
      <c r="E49879" s="136"/>
      <c r="H49879" s="136"/>
      <c r="K49879" s="136"/>
      <c r="O49879" s="136"/>
      <c r="T49879" s="136"/>
      <c r="W49879" s="136"/>
      <c r="Z49879" s="136"/>
      <c r="AC49879" s="136"/>
    </row>
    <row r="49880" spans="2:29">
      <c r="B49880" s="136"/>
      <c r="E49880" s="136"/>
      <c r="H49880" s="136"/>
      <c r="K49880" s="136"/>
      <c r="O49880" s="136"/>
      <c r="T49880" s="136"/>
      <c r="W49880" s="136"/>
      <c r="Z49880" s="136"/>
      <c r="AC49880" s="136"/>
    </row>
    <row r="49881" spans="2:29">
      <c r="B49881" s="136"/>
      <c r="E49881" s="136"/>
      <c r="H49881" s="136"/>
      <c r="K49881" s="136"/>
      <c r="O49881" s="136"/>
      <c r="T49881" s="136"/>
      <c r="W49881" s="136"/>
      <c r="Z49881" s="136"/>
      <c r="AC49881" s="136"/>
    </row>
    <row r="49882" spans="2:29">
      <c r="B49882" s="136"/>
      <c r="E49882" s="136"/>
      <c r="H49882" s="136"/>
      <c r="K49882" s="136"/>
      <c r="O49882" s="136"/>
      <c r="T49882" s="136"/>
      <c r="W49882" s="136"/>
      <c r="Z49882" s="136"/>
      <c r="AC49882" s="136"/>
    </row>
    <row r="49883" spans="2:29">
      <c r="B49883" s="136"/>
      <c r="E49883" s="136"/>
      <c r="H49883" s="136"/>
      <c r="K49883" s="136"/>
      <c r="O49883" s="136"/>
      <c r="T49883" s="136"/>
      <c r="W49883" s="136"/>
      <c r="Z49883" s="136"/>
      <c r="AC49883" s="136"/>
    </row>
    <row r="49884" spans="2:29">
      <c r="B49884" s="136"/>
      <c r="E49884" s="136"/>
      <c r="H49884" s="136"/>
      <c r="K49884" s="136"/>
      <c r="O49884" s="136"/>
      <c r="T49884" s="136"/>
      <c r="W49884" s="136"/>
      <c r="Z49884" s="136"/>
      <c r="AC49884" s="136"/>
    </row>
    <row r="49885" spans="2:29">
      <c r="B49885" s="136"/>
      <c r="E49885" s="136"/>
      <c r="H49885" s="136"/>
      <c r="K49885" s="136"/>
      <c r="O49885" s="136"/>
      <c r="T49885" s="136"/>
      <c r="W49885" s="136"/>
      <c r="Z49885" s="136"/>
      <c r="AC49885" s="136"/>
    </row>
    <row r="49886" spans="2:29">
      <c r="B49886" s="136"/>
      <c r="E49886" s="136"/>
      <c r="H49886" s="136"/>
      <c r="K49886" s="136"/>
      <c r="O49886" s="136"/>
      <c r="T49886" s="136"/>
      <c r="W49886" s="136"/>
      <c r="Z49886" s="136"/>
      <c r="AC49886" s="136"/>
    </row>
    <row r="49887" spans="2:29">
      <c r="B49887" s="136"/>
      <c r="E49887" s="136"/>
      <c r="H49887" s="136"/>
      <c r="K49887" s="136"/>
      <c r="O49887" s="136"/>
      <c r="T49887" s="136"/>
      <c r="W49887" s="136"/>
      <c r="Z49887" s="136"/>
      <c r="AC49887" s="136"/>
    </row>
    <row r="49888" spans="2:29">
      <c r="B49888" s="136"/>
      <c r="E49888" s="136"/>
      <c r="H49888" s="136"/>
      <c r="K49888" s="136"/>
      <c r="O49888" s="136"/>
      <c r="T49888" s="136"/>
      <c r="W49888" s="136"/>
      <c r="Z49888" s="136"/>
      <c r="AC49888" s="136"/>
    </row>
    <row r="49889" spans="2:29">
      <c r="B49889" s="136"/>
      <c r="E49889" s="136"/>
      <c r="H49889" s="136"/>
      <c r="K49889" s="136"/>
      <c r="O49889" s="136"/>
      <c r="T49889" s="136"/>
      <c r="W49889" s="136"/>
      <c r="Z49889" s="136"/>
      <c r="AC49889" s="136"/>
    </row>
    <row r="49890" spans="2:29">
      <c r="B49890" s="136"/>
      <c r="E49890" s="136"/>
      <c r="H49890" s="136"/>
      <c r="K49890" s="136"/>
      <c r="O49890" s="136"/>
      <c r="T49890" s="136"/>
      <c r="W49890" s="136"/>
      <c r="Z49890" s="136"/>
      <c r="AC49890" s="136"/>
    </row>
    <row r="49891" spans="2:29">
      <c r="B49891" s="136"/>
      <c r="E49891" s="136"/>
      <c r="H49891" s="136"/>
      <c r="K49891" s="136"/>
      <c r="O49891" s="136"/>
      <c r="T49891" s="136"/>
      <c r="W49891" s="136"/>
      <c r="Z49891" s="136"/>
      <c r="AC49891" s="136"/>
    </row>
    <row r="49892" spans="2:29">
      <c r="B49892" s="136"/>
      <c r="E49892" s="136"/>
      <c r="H49892" s="136"/>
      <c r="K49892" s="136"/>
      <c r="O49892" s="136"/>
      <c r="T49892" s="136"/>
      <c r="W49892" s="136"/>
      <c r="Z49892" s="136"/>
      <c r="AC49892" s="136"/>
    </row>
    <row r="49893" spans="2:29">
      <c r="B49893" s="136"/>
      <c r="E49893" s="136"/>
      <c r="H49893" s="136"/>
      <c r="K49893" s="136"/>
      <c r="O49893" s="136"/>
      <c r="T49893" s="136"/>
      <c r="W49893" s="136"/>
      <c r="Z49893" s="136"/>
      <c r="AC49893" s="136"/>
    </row>
    <row r="49894" spans="2:29">
      <c r="B49894" s="136"/>
      <c r="E49894" s="136"/>
      <c r="H49894" s="136"/>
      <c r="K49894" s="136"/>
      <c r="O49894" s="136"/>
      <c r="T49894" s="136"/>
      <c r="W49894" s="136"/>
      <c r="Z49894" s="136"/>
      <c r="AC49894" s="136"/>
    </row>
    <row r="49895" spans="2:29">
      <c r="B49895" s="136"/>
      <c r="E49895" s="136"/>
      <c r="H49895" s="136"/>
      <c r="K49895" s="136"/>
      <c r="O49895" s="136"/>
      <c r="T49895" s="136"/>
      <c r="W49895" s="136"/>
      <c r="Z49895" s="136"/>
      <c r="AC49895" s="136"/>
    </row>
    <row r="49896" spans="2:29">
      <c r="B49896" s="136"/>
      <c r="E49896" s="136"/>
      <c r="H49896" s="136"/>
      <c r="K49896" s="136"/>
      <c r="O49896" s="136"/>
      <c r="T49896" s="136"/>
      <c r="W49896" s="136"/>
      <c r="Z49896" s="136"/>
      <c r="AC49896" s="136"/>
    </row>
    <row r="49897" spans="2:29">
      <c r="B49897" s="136"/>
      <c r="E49897" s="136"/>
      <c r="H49897" s="136"/>
      <c r="K49897" s="136"/>
      <c r="O49897" s="136"/>
      <c r="T49897" s="136"/>
      <c r="W49897" s="136"/>
      <c r="Z49897" s="136"/>
      <c r="AC49897" s="136"/>
    </row>
    <row r="49898" spans="2:29">
      <c r="B49898" s="136"/>
      <c r="E49898" s="136"/>
      <c r="H49898" s="136"/>
      <c r="K49898" s="136"/>
      <c r="O49898" s="136"/>
      <c r="T49898" s="136"/>
      <c r="W49898" s="136"/>
      <c r="Z49898" s="136"/>
      <c r="AC49898" s="136"/>
    </row>
    <row r="49899" spans="2:29">
      <c r="B49899" s="136"/>
      <c r="E49899" s="136"/>
      <c r="H49899" s="136"/>
      <c r="K49899" s="136"/>
      <c r="O49899" s="136"/>
      <c r="T49899" s="136"/>
      <c r="W49899" s="136"/>
      <c r="Z49899" s="136"/>
      <c r="AC49899" s="136"/>
    </row>
    <row r="49900" spans="2:29">
      <c r="B49900" s="136"/>
      <c r="E49900" s="136"/>
      <c r="H49900" s="136"/>
      <c r="K49900" s="136"/>
      <c r="O49900" s="136"/>
      <c r="T49900" s="136"/>
      <c r="W49900" s="136"/>
      <c r="Z49900" s="136"/>
      <c r="AC49900" s="136"/>
    </row>
    <row r="49901" spans="2:29">
      <c r="B49901" s="136"/>
      <c r="E49901" s="136"/>
      <c r="H49901" s="136"/>
      <c r="K49901" s="136"/>
      <c r="O49901" s="136"/>
      <c r="T49901" s="136"/>
      <c r="W49901" s="136"/>
      <c r="Z49901" s="136"/>
      <c r="AC49901" s="136"/>
    </row>
    <row r="49902" spans="2:29">
      <c r="B49902" s="136"/>
      <c r="E49902" s="136"/>
      <c r="H49902" s="136"/>
      <c r="K49902" s="136"/>
      <c r="O49902" s="136"/>
      <c r="T49902" s="136"/>
      <c r="W49902" s="136"/>
      <c r="Z49902" s="136"/>
      <c r="AC49902" s="136"/>
    </row>
    <row r="49903" spans="2:29">
      <c r="B49903" s="136"/>
      <c r="E49903" s="136"/>
      <c r="H49903" s="136"/>
      <c r="K49903" s="136"/>
      <c r="O49903" s="136"/>
      <c r="T49903" s="136"/>
      <c r="W49903" s="136"/>
      <c r="Z49903" s="136"/>
      <c r="AC49903" s="136"/>
    </row>
    <row r="49904" spans="2:29">
      <c r="B49904" s="136"/>
      <c r="E49904" s="136"/>
      <c r="H49904" s="136"/>
      <c r="K49904" s="136"/>
      <c r="O49904" s="136"/>
      <c r="T49904" s="136"/>
      <c r="W49904" s="136"/>
      <c r="Z49904" s="136"/>
      <c r="AC49904" s="136"/>
    </row>
    <row r="49905" spans="2:29">
      <c r="B49905" s="136"/>
      <c r="E49905" s="136"/>
      <c r="H49905" s="136"/>
      <c r="K49905" s="136"/>
      <c r="O49905" s="136"/>
      <c r="T49905" s="136"/>
      <c r="W49905" s="136"/>
      <c r="Z49905" s="136"/>
      <c r="AC49905" s="136"/>
    </row>
    <row r="49906" spans="2:29">
      <c r="B49906" s="136"/>
      <c r="E49906" s="136"/>
      <c r="H49906" s="136"/>
      <c r="K49906" s="136"/>
      <c r="O49906" s="136"/>
      <c r="T49906" s="136"/>
      <c r="W49906" s="136"/>
      <c r="Z49906" s="136"/>
      <c r="AC49906" s="136"/>
    </row>
    <row r="49907" spans="2:29">
      <c r="B49907" s="136"/>
      <c r="E49907" s="136"/>
      <c r="H49907" s="136"/>
      <c r="K49907" s="136"/>
      <c r="O49907" s="136"/>
      <c r="T49907" s="136"/>
      <c r="W49907" s="136"/>
      <c r="Z49907" s="136"/>
      <c r="AC49907" s="136"/>
    </row>
    <row r="49908" spans="2:29">
      <c r="B49908" s="136"/>
      <c r="E49908" s="136"/>
      <c r="H49908" s="136"/>
      <c r="K49908" s="136"/>
      <c r="O49908" s="136"/>
      <c r="T49908" s="136"/>
      <c r="W49908" s="136"/>
      <c r="Z49908" s="136"/>
      <c r="AC49908" s="136"/>
    </row>
    <row r="49909" spans="2:29">
      <c r="B49909" s="136"/>
      <c r="E49909" s="136"/>
      <c r="H49909" s="136"/>
      <c r="K49909" s="136"/>
      <c r="O49909" s="136"/>
      <c r="T49909" s="136"/>
      <c r="W49909" s="136"/>
      <c r="Z49909" s="136"/>
      <c r="AC49909" s="136"/>
    </row>
    <row r="49910" spans="2:29">
      <c r="B49910" s="136"/>
      <c r="E49910" s="136"/>
      <c r="H49910" s="136"/>
      <c r="K49910" s="136"/>
      <c r="O49910" s="136"/>
      <c r="T49910" s="136"/>
      <c r="W49910" s="136"/>
      <c r="Z49910" s="136"/>
      <c r="AC49910" s="136"/>
    </row>
    <row r="49911" spans="2:29">
      <c r="B49911" s="136"/>
      <c r="E49911" s="136"/>
      <c r="H49911" s="136"/>
      <c r="K49911" s="136"/>
      <c r="O49911" s="136"/>
      <c r="T49911" s="136"/>
      <c r="W49911" s="136"/>
      <c r="Z49911" s="136"/>
      <c r="AC49911" s="136"/>
    </row>
    <row r="49912" spans="2:29">
      <c r="B49912" s="136"/>
      <c r="E49912" s="136"/>
      <c r="H49912" s="136"/>
      <c r="K49912" s="136"/>
      <c r="O49912" s="136"/>
      <c r="T49912" s="136"/>
      <c r="W49912" s="136"/>
      <c r="Z49912" s="136"/>
      <c r="AC49912" s="136"/>
    </row>
    <row r="49913" spans="2:29">
      <c r="B49913" s="136"/>
      <c r="E49913" s="136"/>
      <c r="H49913" s="136"/>
      <c r="K49913" s="136"/>
      <c r="O49913" s="136"/>
      <c r="T49913" s="136"/>
      <c r="W49913" s="136"/>
      <c r="Z49913" s="136"/>
      <c r="AC49913" s="136"/>
    </row>
    <row r="49914" spans="2:29">
      <c r="B49914" s="136"/>
      <c r="E49914" s="136"/>
      <c r="H49914" s="136"/>
      <c r="K49914" s="136"/>
      <c r="O49914" s="136"/>
      <c r="T49914" s="136"/>
      <c r="W49914" s="136"/>
      <c r="Z49914" s="136"/>
      <c r="AC49914" s="136"/>
    </row>
    <row r="49915" spans="2:29">
      <c r="B49915" s="136"/>
      <c r="E49915" s="136"/>
      <c r="H49915" s="136"/>
      <c r="K49915" s="136"/>
      <c r="O49915" s="136"/>
      <c r="T49915" s="136"/>
      <c r="W49915" s="136"/>
      <c r="Z49915" s="136"/>
      <c r="AC49915" s="136"/>
    </row>
    <row r="49916" spans="2:29">
      <c r="B49916" s="136"/>
      <c r="E49916" s="136"/>
      <c r="H49916" s="136"/>
      <c r="K49916" s="136"/>
      <c r="O49916" s="136"/>
      <c r="T49916" s="136"/>
      <c r="W49916" s="136"/>
      <c r="Z49916" s="136"/>
      <c r="AC49916" s="136"/>
    </row>
    <row r="49917" spans="2:29">
      <c r="B49917" s="136"/>
      <c r="E49917" s="136"/>
      <c r="H49917" s="136"/>
      <c r="K49917" s="136"/>
      <c r="O49917" s="136"/>
      <c r="T49917" s="136"/>
      <c r="W49917" s="136"/>
      <c r="Z49917" s="136"/>
      <c r="AC49917" s="136"/>
    </row>
    <row r="49918" spans="2:29">
      <c r="B49918" s="136"/>
      <c r="E49918" s="136"/>
      <c r="H49918" s="136"/>
      <c r="K49918" s="136"/>
      <c r="O49918" s="136"/>
      <c r="T49918" s="136"/>
      <c r="W49918" s="136"/>
      <c r="Z49918" s="136"/>
      <c r="AC49918" s="136"/>
    </row>
    <row r="49919" spans="2:29">
      <c r="B49919" s="136"/>
      <c r="E49919" s="136"/>
      <c r="H49919" s="136"/>
      <c r="K49919" s="136"/>
      <c r="O49919" s="136"/>
      <c r="T49919" s="136"/>
      <c r="W49919" s="136"/>
      <c r="Z49919" s="136"/>
      <c r="AC49919" s="136"/>
    </row>
    <row r="49920" spans="2:29">
      <c r="B49920" s="136"/>
      <c r="E49920" s="136"/>
      <c r="H49920" s="136"/>
      <c r="K49920" s="136"/>
      <c r="O49920" s="136"/>
      <c r="T49920" s="136"/>
      <c r="W49920" s="136"/>
      <c r="Z49920" s="136"/>
      <c r="AC49920" s="136"/>
    </row>
    <row r="49921" spans="2:29">
      <c r="B49921" s="136"/>
      <c r="E49921" s="136"/>
      <c r="H49921" s="136"/>
      <c r="K49921" s="136"/>
      <c r="O49921" s="136"/>
      <c r="T49921" s="136"/>
      <c r="W49921" s="136"/>
      <c r="Z49921" s="136"/>
      <c r="AC49921" s="136"/>
    </row>
    <row r="49922" spans="2:29">
      <c r="B49922" s="136"/>
      <c r="E49922" s="136"/>
      <c r="H49922" s="136"/>
      <c r="K49922" s="136"/>
      <c r="O49922" s="136"/>
      <c r="T49922" s="136"/>
      <c r="W49922" s="136"/>
      <c r="Z49922" s="136"/>
      <c r="AC49922" s="136"/>
    </row>
    <row r="49923" spans="2:29">
      <c r="B49923" s="136"/>
      <c r="E49923" s="136"/>
      <c r="H49923" s="136"/>
      <c r="K49923" s="136"/>
      <c r="O49923" s="136"/>
      <c r="T49923" s="136"/>
      <c r="W49923" s="136"/>
      <c r="Z49923" s="136"/>
      <c r="AC49923" s="136"/>
    </row>
    <row r="49924" spans="2:29">
      <c r="B49924" s="136"/>
      <c r="E49924" s="136"/>
      <c r="H49924" s="136"/>
      <c r="K49924" s="136"/>
      <c r="O49924" s="136"/>
      <c r="T49924" s="136"/>
      <c r="W49924" s="136"/>
      <c r="Z49924" s="136"/>
      <c r="AC49924" s="136"/>
    </row>
    <row r="49925" spans="2:29">
      <c r="B49925" s="136"/>
      <c r="E49925" s="136"/>
      <c r="H49925" s="136"/>
      <c r="K49925" s="136"/>
      <c r="O49925" s="136"/>
      <c r="T49925" s="136"/>
      <c r="W49925" s="136"/>
      <c r="Z49925" s="136"/>
      <c r="AC49925" s="136"/>
    </row>
    <row r="49926" spans="2:29">
      <c r="B49926" s="136"/>
      <c r="E49926" s="136"/>
      <c r="H49926" s="136"/>
      <c r="K49926" s="136"/>
      <c r="O49926" s="136"/>
      <c r="T49926" s="136"/>
      <c r="W49926" s="136"/>
      <c r="Z49926" s="136"/>
      <c r="AC49926" s="136"/>
    </row>
    <row r="49927" spans="2:29">
      <c r="B49927" s="136"/>
      <c r="E49927" s="136"/>
      <c r="H49927" s="136"/>
      <c r="K49927" s="136"/>
      <c r="O49927" s="136"/>
      <c r="T49927" s="136"/>
      <c r="W49927" s="136"/>
      <c r="Z49927" s="136"/>
      <c r="AC49927" s="136"/>
    </row>
    <row r="49928" spans="2:29">
      <c r="B49928" s="136"/>
      <c r="E49928" s="136"/>
      <c r="H49928" s="136"/>
      <c r="K49928" s="136"/>
      <c r="O49928" s="136"/>
      <c r="T49928" s="136"/>
      <c r="W49928" s="136"/>
      <c r="Z49928" s="136"/>
      <c r="AC49928" s="136"/>
    </row>
    <row r="49929" spans="2:29">
      <c r="B49929" s="136"/>
      <c r="E49929" s="136"/>
      <c r="H49929" s="136"/>
      <c r="K49929" s="136"/>
      <c r="O49929" s="136"/>
      <c r="T49929" s="136"/>
      <c r="W49929" s="136"/>
      <c r="Z49929" s="136"/>
      <c r="AC49929" s="136"/>
    </row>
    <row r="49930" spans="2:29">
      <c r="B49930" s="136"/>
      <c r="E49930" s="136"/>
      <c r="H49930" s="136"/>
      <c r="K49930" s="136"/>
      <c r="O49930" s="136"/>
      <c r="T49930" s="136"/>
      <c r="W49930" s="136"/>
      <c r="Z49930" s="136"/>
      <c r="AC49930" s="136"/>
    </row>
    <row r="49931" spans="2:29">
      <c r="B49931" s="136"/>
      <c r="E49931" s="136"/>
      <c r="H49931" s="136"/>
      <c r="K49931" s="136"/>
      <c r="O49931" s="136"/>
      <c r="T49931" s="136"/>
      <c r="W49931" s="136"/>
      <c r="Z49931" s="136"/>
      <c r="AC49931" s="136"/>
    </row>
    <row r="49932" spans="2:29">
      <c r="B49932" s="136"/>
      <c r="E49932" s="136"/>
      <c r="H49932" s="136"/>
      <c r="K49932" s="136"/>
      <c r="O49932" s="136"/>
      <c r="T49932" s="136"/>
      <c r="W49932" s="136"/>
      <c r="Z49932" s="136"/>
      <c r="AC49932" s="136"/>
    </row>
    <row r="49933" spans="2:29">
      <c r="B49933" s="136"/>
      <c r="E49933" s="136"/>
      <c r="H49933" s="136"/>
      <c r="K49933" s="136"/>
      <c r="O49933" s="136"/>
      <c r="T49933" s="136"/>
      <c r="W49933" s="136"/>
      <c r="Z49933" s="136"/>
      <c r="AC49933" s="136"/>
    </row>
    <row r="49934" spans="2:29">
      <c r="B49934" s="136"/>
      <c r="E49934" s="136"/>
      <c r="H49934" s="136"/>
      <c r="K49934" s="136"/>
      <c r="O49934" s="136"/>
      <c r="T49934" s="136"/>
      <c r="W49934" s="136"/>
      <c r="Z49934" s="136"/>
      <c r="AC49934" s="136"/>
    </row>
    <row r="49935" spans="2:29">
      <c r="B49935" s="136"/>
      <c r="E49935" s="136"/>
      <c r="H49935" s="136"/>
      <c r="K49935" s="136"/>
      <c r="O49935" s="136"/>
      <c r="T49935" s="136"/>
      <c r="W49935" s="136"/>
      <c r="Z49935" s="136"/>
      <c r="AC49935" s="136"/>
    </row>
    <row r="49936" spans="2:29">
      <c r="B49936" s="136"/>
      <c r="E49936" s="136"/>
      <c r="H49936" s="136"/>
      <c r="K49936" s="136"/>
      <c r="O49936" s="136"/>
      <c r="T49936" s="136"/>
      <c r="W49936" s="136"/>
      <c r="Z49936" s="136"/>
      <c r="AC49936" s="136"/>
    </row>
    <row r="49937" spans="2:29">
      <c r="B49937" s="136"/>
      <c r="E49937" s="136"/>
      <c r="H49937" s="136"/>
      <c r="K49937" s="136"/>
      <c r="O49937" s="136"/>
      <c r="T49937" s="136"/>
      <c r="W49937" s="136"/>
      <c r="Z49937" s="136"/>
      <c r="AC49937" s="136"/>
    </row>
    <row r="49938" spans="2:29">
      <c r="B49938" s="136"/>
      <c r="E49938" s="136"/>
      <c r="H49938" s="136"/>
      <c r="K49938" s="136"/>
      <c r="O49938" s="136"/>
      <c r="T49938" s="136"/>
      <c r="W49938" s="136"/>
      <c r="Z49938" s="136"/>
      <c r="AC49938" s="136"/>
    </row>
    <row r="49939" spans="2:29">
      <c r="B49939" s="136"/>
      <c r="E49939" s="136"/>
      <c r="H49939" s="136"/>
      <c r="K49939" s="136"/>
      <c r="O49939" s="136"/>
      <c r="T49939" s="136"/>
      <c r="W49939" s="136"/>
      <c r="Z49939" s="136"/>
      <c r="AC49939" s="136"/>
    </row>
    <row r="49940" spans="2:29">
      <c r="B49940" s="136"/>
      <c r="E49940" s="136"/>
      <c r="H49940" s="136"/>
      <c r="K49940" s="136"/>
      <c r="O49940" s="136"/>
      <c r="T49940" s="136"/>
      <c r="W49940" s="136"/>
      <c r="Z49940" s="136"/>
      <c r="AC49940" s="136"/>
    </row>
    <row r="49941" spans="2:29">
      <c r="B49941" s="136"/>
      <c r="E49941" s="136"/>
      <c r="H49941" s="136"/>
      <c r="K49941" s="136"/>
      <c r="O49941" s="136"/>
      <c r="T49941" s="136"/>
      <c r="W49941" s="136"/>
      <c r="Z49941" s="136"/>
      <c r="AC49941" s="136"/>
    </row>
    <row r="49942" spans="2:29">
      <c r="B49942" s="136"/>
      <c r="E49942" s="136"/>
      <c r="H49942" s="136"/>
      <c r="K49942" s="136"/>
      <c r="O49942" s="136"/>
      <c r="T49942" s="136"/>
      <c r="W49942" s="136"/>
      <c r="Z49942" s="136"/>
      <c r="AC49942" s="136"/>
    </row>
    <row r="49943" spans="2:29">
      <c r="B49943" s="136"/>
      <c r="E49943" s="136"/>
      <c r="H49943" s="136"/>
      <c r="K49943" s="136"/>
      <c r="O49943" s="136"/>
      <c r="T49943" s="136"/>
      <c r="W49943" s="136"/>
      <c r="Z49943" s="136"/>
      <c r="AC49943" s="136"/>
    </row>
    <row r="49944" spans="2:29">
      <c r="B49944" s="136"/>
      <c r="E49944" s="136"/>
      <c r="H49944" s="136"/>
      <c r="K49944" s="136"/>
      <c r="O49944" s="136"/>
      <c r="T49944" s="136"/>
      <c r="W49944" s="136"/>
      <c r="Z49944" s="136"/>
      <c r="AC49944" s="136"/>
    </row>
    <row r="49945" spans="2:29">
      <c r="B49945" s="136"/>
      <c r="E49945" s="136"/>
      <c r="H49945" s="136"/>
      <c r="K49945" s="136"/>
      <c r="O49945" s="136"/>
      <c r="T49945" s="136"/>
      <c r="W49945" s="136"/>
      <c r="Z49945" s="136"/>
      <c r="AC49945" s="136"/>
    </row>
    <row r="49946" spans="2:29">
      <c r="B49946" s="136"/>
      <c r="E49946" s="136"/>
      <c r="H49946" s="136"/>
      <c r="K49946" s="136"/>
      <c r="O49946" s="136"/>
      <c r="T49946" s="136"/>
      <c r="W49946" s="136"/>
      <c r="Z49946" s="136"/>
      <c r="AC49946" s="136"/>
    </row>
    <row r="49947" spans="2:29">
      <c r="B49947" s="136"/>
      <c r="E49947" s="136"/>
      <c r="H49947" s="136"/>
      <c r="K49947" s="136"/>
      <c r="O49947" s="136"/>
      <c r="T49947" s="136"/>
      <c r="W49947" s="136"/>
      <c r="Z49947" s="136"/>
      <c r="AC49947" s="136"/>
    </row>
    <row r="49948" spans="2:29">
      <c r="B49948" s="136"/>
      <c r="E49948" s="136"/>
      <c r="H49948" s="136"/>
      <c r="K49948" s="136"/>
      <c r="O49948" s="136"/>
      <c r="T49948" s="136"/>
      <c r="W49948" s="136"/>
      <c r="Z49948" s="136"/>
      <c r="AC49948" s="136"/>
    </row>
    <row r="49949" spans="2:29">
      <c r="B49949" s="136"/>
      <c r="E49949" s="136"/>
      <c r="H49949" s="136"/>
      <c r="K49949" s="136"/>
      <c r="O49949" s="136"/>
      <c r="T49949" s="136"/>
      <c r="W49949" s="136"/>
      <c r="Z49949" s="136"/>
      <c r="AC49949" s="136"/>
    </row>
    <row r="49950" spans="2:29">
      <c r="B49950" s="136"/>
      <c r="E49950" s="136"/>
      <c r="H49950" s="136"/>
      <c r="K49950" s="136"/>
      <c r="O49950" s="136"/>
      <c r="T49950" s="136"/>
      <c r="W49950" s="136"/>
      <c r="Z49950" s="136"/>
      <c r="AC49950" s="136"/>
    </row>
    <row r="49951" spans="2:29">
      <c r="B49951" s="136"/>
      <c r="E49951" s="136"/>
      <c r="H49951" s="136"/>
      <c r="K49951" s="136"/>
      <c r="O49951" s="136"/>
      <c r="T49951" s="136"/>
      <c r="W49951" s="136"/>
      <c r="Z49951" s="136"/>
      <c r="AC49951" s="136"/>
    </row>
    <row r="49952" spans="2:29">
      <c r="B49952" s="136"/>
      <c r="E49952" s="136"/>
      <c r="H49952" s="136"/>
      <c r="K49952" s="136"/>
      <c r="O49952" s="136"/>
      <c r="T49952" s="136"/>
      <c r="W49952" s="136"/>
      <c r="Z49952" s="136"/>
      <c r="AC49952" s="136"/>
    </row>
    <row r="49953" spans="2:29">
      <c r="B49953" s="136"/>
      <c r="E49953" s="136"/>
      <c r="H49953" s="136"/>
      <c r="K49953" s="136"/>
      <c r="O49953" s="136"/>
      <c r="T49953" s="136"/>
      <c r="W49953" s="136"/>
      <c r="Z49953" s="136"/>
      <c r="AC49953" s="136"/>
    </row>
    <row r="49954" spans="2:29">
      <c r="B49954" s="136"/>
      <c r="E49954" s="136"/>
      <c r="H49954" s="136"/>
      <c r="K49954" s="136"/>
      <c r="O49954" s="136"/>
      <c r="T49954" s="136"/>
      <c r="W49954" s="136"/>
      <c r="Z49954" s="136"/>
      <c r="AC49954" s="136"/>
    </row>
    <row r="49955" spans="2:29">
      <c r="B49955" s="136"/>
      <c r="E49955" s="136"/>
      <c r="H49955" s="136"/>
      <c r="K49955" s="136"/>
      <c r="O49955" s="136"/>
      <c r="T49955" s="136"/>
      <c r="W49955" s="136"/>
      <c r="Z49955" s="136"/>
      <c r="AC49955" s="136"/>
    </row>
    <row r="49956" spans="2:29">
      <c r="B49956" s="136"/>
      <c r="E49956" s="136"/>
      <c r="H49956" s="136"/>
      <c r="K49956" s="136"/>
      <c r="O49956" s="136"/>
      <c r="T49956" s="136"/>
      <c r="W49956" s="136"/>
      <c r="Z49956" s="136"/>
      <c r="AC49956" s="136"/>
    </row>
    <row r="49957" spans="2:29">
      <c r="B49957" s="136"/>
      <c r="E49957" s="136"/>
      <c r="H49957" s="136"/>
      <c r="K49957" s="136"/>
      <c r="O49957" s="136"/>
      <c r="T49957" s="136"/>
      <c r="W49957" s="136"/>
      <c r="Z49957" s="136"/>
      <c r="AC49957" s="136"/>
    </row>
    <row r="49958" spans="2:29">
      <c r="B49958" s="136"/>
      <c r="E49958" s="136"/>
      <c r="H49958" s="136"/>
      <c r="K49958" s="136"/>
      <c r="O49958" s="136"/>
      <c r="T49958" s="136"/>
      <c r="W49958" s="136"/>
      <c r="Z49958" s="136"/>
      <c r="AC49958" s="136"/>
    </row>
    <row r="49959" spans="2:29">
      <c r="B49959" s="136"/>
      <c r="E49959" s="136"/>
      <c r="H49959" s="136"/>
      <c r="K49959" s="136"/>
      <c r="O49959" s="136"/>
      <c r="T49959" s="136"/>
      <c r="W49959" s="136"/>
      <c r="Z49959" s="136"/>
      <c r="AC49959" s="136"/>
    </row>
    <row r="49960" spans="2:29">
      <c r="B49960" s="136"/>
      <c r="E49960" s="136"/>
      <c r="H49960" s="136"/>
      <c r="K49960" s="136"/>
      <c r="O49960" s="136"/>
      <c r="T49960" s="136"/>
      <c r="W49960" s="136"/>
      <c r="Z49960" s="136"/>
      <c r="AC49960" s="136"/>
    </row>
    <row r="49961" spans="2:29">
      <c r="B49961" s="136"/>
      <c r="E49961" s="136"/>
      <c r="H49961" s="136"/>
      <c r="K49961" s="136"/>
      <c r="O49961" s="136"/>
      <c r="T49961" s="136"/>
      <c r="W49961" s="136"/>
      <c r="Z49961" s="136"/>
      <c r="AC49961" s="136"/>
    </row>
    <row r="49962" spans="2:29">
      <c r="B49962" s="136"/>
      <c r="E49962" s="136"/>
      <c r="H49962" s="136"/>
      <c r="K49962" s="136"/>
      <c r="O49962" s="136"/>
      <c r="T49962" s="136"/>
      <c r="W49962" s="136"/>
      <c r="Z49962" s="136"/>
      <c r="AC49962" s="136"/>
    </row>
    <row r="49963" spans="2:29">
      <c r="B49963" s="136"/>
      <c r="E49963" s="136"/>
      <c r="H49963" s="136"/>
      <c r="K49963" s="136"/>
      <c r="O49963" s="136"/>
      <c r="T49963" s="136"/>
      <c r="W49963" s="136"/>
      <c r="Z49963" s="136"/>
      <c r="AC49963" s="136"/>
    </row>
    <row r="49964" spans="2:29">
      <c r="B49964" s="136"/>
      <c r="E49964" s="136"/>
      <c r="H49964" s="136"/>
      <c r="K49964" s="136"/>
      <c r="O49964" s="136"/>
      <c r="T49964" s="136"/>
      <c r="W49964" s="136"/>
      <c r="Z49964" s="136"/>
      <c r="AC49964" s="136"/>
    </row>
    <row r="49965" spans="2:29">
      <c r="B49965" s="136"/>
      <c r="E49965" s="136"/>
      <c r="H49965" s="136"/>
      <c r="K49965" s="136"/>
      <c r="O49965" s="136"/>
      <c r="T49965" s="136"/>
      <c r="W49965" s="136"/>
      <c r="Z49965" s="136"/>
      <c r="AC49965" s="136"/>
    </row>
    <row r="49966" spans="2:29">
      <c r="B49966" s="136"/>
      <c r="E49966" s="136"/>
      <c r="H49966" s="136"/>
      <c r="K49966" s="136"/>
      <c r="O49966" s="136"/>
      <c r="T49966" s="136"/>
      <c r="W49966" s="136"/>
      <c r="Z49966" s="136"/>
      <c r="AC49966" s="136"/>
    </row>
    <row r="49967" spans="2:29">
      <c r="B49967" s="136"/>
      <c r="E49967" s="136"/>
      <c r="H49967" s="136"/>
      <c r="K49967" s="136"/>
      <c r="O49967" s="136"/>
      <c r="T49967" s="136"/>
      <c r="W49967" s="136"/>
      <c r="Z49967" s="136"/>
      <c r="AC49967" s="136"/>
    </row>
    <row r="49968" spans="2:29">
      <c r="B49968" s="136"/>
      <c r="E49968" s="136"/>
      <c r="H49968" s="136"/>
      <c r="K49968" s="136"/>
      <c r="O49968" s="136"/>
      <c r="T49968" s="136"/>
      <c r="W49968" s="136"/>
      <c r="Z49968" s="136"/>
      <c r="AC49968" s="136"/>
    </row>
    <row r="49969" spans="2:29">
      <c r="B49969" s="136"/>
      <c r="E49969" s="136"/>
      <c r="H49969" s="136"/>
      <c r="K49969" s="136"/>
      <c r="O49969" s="136"/>
      <c r="T49969" s="136"/>
      <c r="W49969" s="136"/>
      <c r="Z49969" s="136"/>
      <c r="AC49969" s="136"/>
    </row>
    <row r="49970" spans="2:29">
      <c r="B49970" s="136"/>
      <c r="E49970" s="136"/>
      <c r="H49970" s="136"/>
      <c r="K49970" s="136"/>
      <c r="O49970" s="136"/>
      <c r="T49970" s="136"/>
      <c r="W49970" s="136"/>
      <c r="Z49970" s="136"/>
      <c r="AC49970" s="136"/>
    </row>
    <row r="49971" spans="2:29">
      <c r="B49971" s="136"/>
      <c r="E49971" s="136"/>
      <c r="H49971" s="136"/>
      <c r="K49971" s="136"/>
      <c r="O49971" s="136"/>
      <c r="T49971" s="136"/>
      <c r="W49971" s="136"/>
      <c r="Z49971" s="136"/>
      <c r="AC49971" s="136"/>
    </row>
    <row r="49972" spans="2:29">
      <c r="B49972" s="136"/>
      <c r="E49972" s="136"/>
      <c r="H49972" s="136"/>
      <c r="K49972" s="136"/>
      <c r="O49972" s="136"/>
      <c r="T49972" s="136"/>
      <c r="W49972" s="136"/>
      <c r="Z49972" s="136"/>
      <c r="AC49972" s="136"/>
    </row>
    <row r="49973" spans="2:29">
      <c r="B49973" s="136"/>
      <c r="E49973" s="136"/>
      <c r="H49973" s="136"/>
      <c r="K49973" s="136"/>
      <c r="O49973" s="136"/>
      <c r="T49973" s="136"/>
      <c r="W49973" s="136"/>
      <c r="Z49973" s="136"/>
      <c r="AC49973" s="136"/>
    </row>
    <row r="49974" spans="2:29">
      <c r="B49974" s="136"/>
      <c r="E49974" s="136"/>
      <c r="H49974" s="136"/>
      <c r="K49974" s="136"/>
      <c r="O49974" s="136"/>
      <c r="T49974" s="136"/>
      <c r="W49974" s="136"/>
      <c r="Z49974" s="136"/>
      <c r="AC49974" s="136"/>
    </row>
    <row r="49975" spans="2:29">
      <c r="B49975" s="136"/>
      <c r="E49975" s="136"/>
      <c r="H49975" s="136"/>
      <c r="K49975" s="136"/>
      <c r="O49975" s="136"/>
      <c r="T49975" s="136"/>
      <c r="W49975" s="136"/>
      <c r="Z49975" s="136"/>
      <c r="AC49975" s="136"/>
    </row>
    <row r="49976" spans="2:29">
      <c r="B49976" s="136"/>
      <c r="E49976" s="136"/>
      <c r="H49976" s="136"/>
      <c r="K49976" s="136"/>
      <c r="O49976" s="136"/>
      <c r="T49976" s="136"/>
      <c r="W49976" s="136"/>
      <c r="Z49976" s="136"/>
      <c r="AC49976" s="136"/>
    </row>
    <row r="49977" spans="2:29">
      <c r="B49977" s="136"/>
      <c r="E49977" s="136"/>
      <c r="H49977" s="136"/>
      <c r="K49977" s="136"/>
      <c r="O49977" s="136"/>
      <c r="T49977" s="136"/>
      <c r="W49977" s="136"/>
      <c r="Z49977" s="136"/>
      <c r="AC49977" s="136"/>
    </row>
    <row r="49978" spans="2:29">
      <c r="B49978" s="136"/>
      <c r="E49978" s="136"/>
      <c r="H49978" s="136"/>
      <c r="K49978" s="136"/>
      <c r="O49978" s="136"/>
      <c r="T49978" s="136"/>
      <c r="W49978" s="136"/>
      <c r="Z49978" s="136"/>
      <c r="AC49978" s="136"/>
    </row>
    <row r="49979" spans="2:29">
      <c r="B49979" s="136"/>
      <c r="E49979" s="136"/>
      <c r="H49979" s="136"/>
      <c r="K49979" s="136"/>
      <c r="O49979" s="136"/>
      <c r="T49979" s="136"/>
      <c r="W49979" s="136"/>
      <c r="Z49979" s="136"/>
      <c r="AC49979" s="136"/>
    </row>
    <row r="49980" spans="2:29">
      <c r="B49980" s="136"/>
      <c r="E49980" s="136"/>
      <c r="H49980" s="136"/>
      <c r="K49980" s="136"/>
      <c r="O49980" s="136"/>
      <c r="T49980" s="136"/>
      <c r="W49980" s="136"/>
      <c r="Z49980" s="136"/>
      <c r="AC49980" s="136"/>
    </row>
    <row r="49981" spans="2:29">
      <c r="B49981" s="136"/>
      <c r="E49981" s="136"/>
      <c r="H49981" s="136"/>
      <c r="K49981" s="136"/>
      <c r="O49981" s="136"/>
      <c r="T49981" s="136"/>
      <c r="W49981" s="136"/>
      <c r="Z49981" s="136"/>
      <c r="AC49981" s="136"/>
    </row>
    <row r="49982" spans="2:29">
      <c r="B49982" s="136"/>
      <c r="E49982" s="136"/>
      <c r="H49982" s="136"/>
      <c r="K49982" s="136"/>
      <c r="O49982" s="136"/>
      <c r="T49982" s="136"/>
      <c r="W49982" s="136"/>
      <c r="Z49982" s="136"/>
      <c r="AC49982" s="136"/>
    </row>
    <row r="49983" spans="2:29">
      <c r="B49983" s="136"/>
      <c r="E49983" s="136"/>
      <c r="H49983" s="136"/>
      <c r="K49983" s="136"/>
      <c r="O49983" s="136"/>
      <c r="T49983" s="136"/>
      <c r="W49983" s="136"/>
      <c r="Z49983" s="136"/>
      <c r="AC49983" s="136"/>
    </row>
    <row r="49984" spans="2:29">
      <c r="B49984" s="136"/>
      <c r="E49984" s="136"/>
      <c r="H49984" s="136"/>
      <c r="K49984" s="136"/>
      <c r="O49984" s="136"/>
      <c r="T49984" s="136"/>
      <c r="W49984" s="136"/>
      <c r="Z49984" s="136"/>
      <c r="AC49984" s="136"/>
    </row>
    <row r="49985" spans="2:29">
      <c r="B49985" s="136"/>
      <c r="E49985" s="136"/>
      <c r="H49985" s="136"/>
      <c r="K49985" s="136"/>
      <c r="O49985" s="136"/>
      <c r="T49985" s="136"/>
      <c r="W49985" s="136"/>
      <c r="Z49985" s="136"/>
      <c r="AC49985" s="136"/>
    </row>
    <row r="49986" spans="2:29">
      <c r="B49986" s="136"/>
      <c r="E49986" s="136"/>
      <c r="H49986" s="136"/>
      <c r="K49986" s="136"/>
      <c r="O49986" s="136"/>
      <c r="T49986" s="136"/>
      <c r="W49986" s="136"/>
      <c r="Z49986" s="136"/>
      <c r="AC49986" s="136"/>
    </row>
    <row r="49987" spans="2:29">
      <c r="B49987" s="136"/>
      <c r="E49987" s="136"/>
      <c r="H49987" s="136"/>
      <c r="K49987" s="136"/>
      <c r="O49987" s="136"/>
      <c r="T49987" s="136"/>
      <c r="W49987" s="136"/>
      <c r="Z49987" s="136"/>
      <c r="AC49987" s="136"/>
    </row>
    <row r="49988" spans="2:29">
      <c r="B49988" s="136"/>
      <c r="E49988" s="136"/>
      <c r="H49988" s="136"/>
      <c r="K49988" s="136"/>
      <c r="O49988" s="136"/>
      <c r="T49988" s="136"/>
      <c r="W49988" s="136"/>
      <c r="Z49988" s="136"/>
      <c r="AC49988" s="136"/>
    </row>
    <row r="49989" spans="2:29">
      <c r="B49989" s="136"/>
      <c r="E49989" s="136"/>
      <c r="H49989" s="136"/>
      <c r="K49989" s="136"/>
      <c r="O49989" s="136"/>
      <c r="T49989" s="136"/>
      <c r="W49989" s="136"/>
      <c r="Z49989" s="136"/>
      <c r="AC49989" s="136"/>
    </row>
    <row r="49990" spans="2:29">
      <c r="B49990" s="136"/>
      <c r="E49990" s="136"/>
      <c r="H49990" s="136"/>
      <c r="K49990" s="136"/>
      <c r="O49990" s="136"/>
      <c r="T49990" s="136"/>
      <c r="W49990" s="136"/>
      <c r="Z49990" s="136"/>
      <c r="AC49990" s="136"/>
    </row>
    <row r="49991" spans="2:29">
      <c r="B49991" s="136"/>
      <c r="E49991" s="136"/>
      <c r="H49991" s="136"/>
      <c r="K49991" s="136"/>
      <c r="O49991" s="136"/>
      <c r="T49991" s="136"/>
      <c r="W49991" s="136"/>
      <c r="Z49991" s="136"/>
      <c r="AC49991" s="136"/>
    </row>
    <row r="49992" spans="2:29">
      <c r="B49992" s="136"/>
      <c r="E49992" s="136"/>
      <c r="H49992" s="136"/>
      <c r="K49992" s="136"/>
      <c r="O49992" s="136"/>
      <c r="T49992" s="136"/>
      <c r="W49992" s="136"/>
      <c r="Z49992" s="136"/>
      <c r="AC49992" s="136"/>
    </row>
    <row r="49993" spans="2:29">
      <c r="B49993" s="136"/>
      <c r="E49993" s="136"/>
      <c r="H49993" s="136"/>
      <c r="K49993" s="136"/>
      <c r="O49993" s="136"/>
      <c r="T49993" s="136"/>
      <c r="W49993" s="136"/>
      <c r="Z49993" s="136"/>
      <c r="AC49993" s="136"/>
    </row>
    <row r="49994" spans="2:29">
      <c r="B49994" s="136"/>
      <c r="E49994" s="136"/>
      <c r="H49994" s="136"/>
      <c r="K49994" s="136"/>
      <c r="O49994" s="136"/>
      <c r="T49994" s="136"/>
      <c r="W49994" s="136"/>
      <c r="Z49994" s="136"/>
      <c r="AC49994" s="136"/>
    </row>
    <row r="49995" spans="2:29">
      <c r="B49995" s="136"/>
      <c r="E49995" s="136"/>
      <c r="H49995" s="136"/>
      <c r="K49995" s="136"/>
      <c r="O49995" s="136"/>
      <c r="T49995" s="136"/>
      <c r="W49995" s="136"/>
      <c r="Z49995" s="136"/>
      <c r="AC49995" s="136"/>
    </row>
    <row r="49996" spans="2:29">
      <c r="B49996" s="136"/>
      <c r="E49996" s="136"/>
      <c r="H49996" s="136"/>
      <c r="K49996" s="136"/>
      <c r="O49996" s="136"/>
      <c r="T49996" s="136"/>
      <c r="W49996" s="136"/>
      <c r="Z49996" s="136"/>
      <c r="AC49996" s="136"/>
    </row>
    <row r="49997" spans="2:29">
      <c r="B49997" s="136"/>
      <c r="E49997" s="136"/>
      <c r="H49997" s="136"/>
      <c r="K49997" s="136"/>
      <c r="O49997" s="136"/>
      <c r="T49997" s="136"/>
      <c r="W49997" s="136"/>
      <c r="Z49997" s="136"/>
      <c r="AC49997" s="136"/>
    </row>
    <row r="49998" spans="2:29">
      <c r="B49998" s="136"/>
      <c r="E49998" s="136"/>
      <c r="H49998" s="136"/>
      <c r="K49998" s="136"/>
      <c r="O49998" s="136"/>
      <c r="T49998" s="136"/>
      <c r="W49998" s="136"/>
      <c r="Z49998" s="136"/>
      <c r="AC49998" s="136"/>
    </row>
    <row r="49999" spans="2:29">
      <c r="B49999" s="136"/>
      <c r="E49999" s="136"/>
      <c r="H49999" s="136"/>
      <c r="K49999" s="136"/>
      <c r="O49999" s="136"/>
      <c r="T49999" s="136"/>
      <c r="W49999" s="136"/>
      <c r="Z49999" s="136"/>
      <c r="AC49999" s="136"/>
    </row>
    <row r="50000" spans="2:29">
      <c r="B50000" s="136"/>
      <c r="E50000" s="136"/>
      <c r="H50000" s="136"/>
      <c r="K50000" s="136"/>
      <c r="O50000" s="136"/>
      <c r="T50000" s="136"/>
      <c r="W50000" s="136"/>
      <c r="Z50000" s="136"/>
      <c r="AC50000" s="136"/>
    </row>
    <row r="50001" spans="2:29">
      <c r="B50001" s="136"/>
      <c r="E50001" s="136"/>
      <c r="H50001" s="136"/>
      <c r="K50001" s="136"/>
      <c r="O50001" s="136"/>
      <c r="T50001" s="136"/>
      <c r="W50001" s="136"/>
      <c r="Z50001" s="136"/>
      <c r="AC50001" s="136"/>
    </row>
    <row r="50002" spans="2:29">
      <c r="B50002" s="136"/>
      <c r="E50002" s="136"/>
      <c r="H50002" s="136"/>
      <c r="K50002" s="136"/>
      <c r="O50002" s="136"/>
      <c r="T50002" s="136"/>
      <c r="W50002" s="136"/>
      <c r="Z50002" s="136"/>
      <c r="AC50002" s="136"/>
    </row>
    <row r="50003" spans="2:29">
      <c r="B50003" s="136"/>
      <c r="E50003" s="136"/>
      <c r="H50003" s="136"/>
      <c r="K50003" s="136"/>
      <c r="O50003" s="136"/>
      <c r="T50003" s="136"/>
      <c r="W50003" s="136"/>
      <c r="Z50003" s="136"/>
      <c r="AC50003" s="136"/>
    </row>
    <row r="50004" spans="2:29">
      <c r="B50004" s="136"/>
      <c r="E50004" s="136"/>
      <c r="H50004" s="136"/>
      <c r="K50004" s="136"/>
      <c r="O50004" s="136"/>
      <c r="T50004" s="136"/>
      <c r="W50004" s="136"/>
      <c r="Z50004" s="136"/>
      <c r="AC50004" s="136"/>
    </row>
    <row r="50005" spans="2:29">
      <c r="B50005" s="136"/>
      <c r="E50005" s="136"/>
      <c r="H50005" s="136"/>
      <c r="K50005" s="136"/>
      <c r="O50005" s="136"/>
      <c r="T50005" s="136"/>
      <c r="W50005" s="136"/>
      <c r="Z50005" s="136"/>
      <c r="AC50005" s="136"/>
    </row>
    <row r="50006" spans="2:29">
      <c r="B50006" s="136"/>
      <c r="E50006" s="136"/>
      <c r="H50006" s="136"/>
      <c r="K50006" s="136"/>
      <c r="O50006" s="136"/>
      <c r="T50006" s="136"/>
      <c r="W50006" s="136"/>
      <c r="Z50006" s="136"/>
      <c r="AC50006" s="136"/>
    </row>
    <row r="50007" spans="2:29">
      <c r="B50007" s="136"/>
      <c r="E50007" s="136"/>
      <c r="H50007" s="136"/>
      <c r="K50007" s="136"/>
      <c r="O50007" s="136"/>
      <c r="T50007" s="136"/>
      <c r="W50007" s="136"/>
      <c r="Z50007" s="136"/>
      <c r="AC50007" s="136"/>
    </row>
    <row r="50008" spans="2:29">
      <c r="B50008" s="136"/>
      <c r="E50008" s="136"/>
      <c r="H50008" s="136"/>
      <c r="K50008" s="136"/>
      <c r="O50008" s="136"/>
      <c r="T50008" s="136"/>
      <c r="W50008" s="136"/>
      <c r="Z50008" s="136"/>
      <c r="AC50008" s="136"/>
    </row>
    <row r="50009" spans="2:29">
      <c r="B50009" s="136"/>
      <c r="E50009" s="136"/>
      <c r="H50009" s="136"/>
      <c r="K50009" s="136"/>
      <c r="O50009" s="136"/>
      <c r="T50009" s="136"/>
      <c r="W50009" s="136"/>
      <c r="Z50009" s="136"/>
      <c r="AC50009" s="136"/>
    </row>
    <row r="50010" spans="2:29">
      <c r="B50010" s="136"/>
      <c r="E50010" s="136"/>
      <c r="H50010" s="136"/>
      <c r="K50010" s="136"/>
      <c r="O50010" s="136"/>
      <c r="T50010" s="136"/>
      <c r="W50010" s="136"/>
      <c r="Z50010" s="136"/>
      <c r="AC50010" s="136"/>
    </row>
    <row r="50011" spans="2:29">
      <c r="B50011" s="136"/>
      <c r="E50011" s="136"/>
      <c r="H50011" s="136"/>
      <c r="K50011" s="136"/>
      <c r="O50011" s="136"/>
      <c r="T50011" s="136"/>
      <c r="W50011" s="136"/>
      <c r="Z50011" s="136"/>
      <c r="AC50011" s="136"/>
    </row>
    <row r="50012" spans="2:29">
      <c r="T50012" s="136"/>
      <c r="W50012" s="136"/>
      <c r="Z50012" s="136"/>
      <c r="AC50012" s="136"/>
    </row>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F863F-E146-4155-B420-B058B5B4E8D7}">
  <sheetPr codeName="Sheet13">
    <tabColor rgb="FFFF0000"/>
  </sheetPr>
  <dimension ref="A1:L9"/>
  <sheetViews>
    <sheetView workbookViewId="0"/>
  </sheetViews>
  <sheetFormatPr defaultRowHeight="15"/>
  <sheetData>
    <row r="1" spans="1:12">
      <c r="A1" s="143" t="s">
        <v>278</v>
      </c>
    </row>
    <row r="3" spans="1:12" ht="18.75">
      <c r="A3" s="137" t="s">
        <v>38</v>
      </c>
      <c r="G3" s="137" t="s">
        <v>197</v>
      </c>
      <c r="L3" s="137" t="s">
        <v>279</v>
      </c>
    </row>
    <row r="4" spans="1:12">
      <c r="A4" t="e">
        <f>ROUNDUP(AVERAGE('SA+V calculation'!I4,'SA+V calculation'!L4)/'(OLD) side seam length'!A5,0)</f>
        <v>#DIV/0!</v>
      </c>
      <c r="B4" t="s">
        <v>288</v>
      </c>
    </row>
    <row r="5" spans="1:12">
      <c r="A5" s="144">
        <v>20</v>
      </c>
      <c r="B5" t="s">
        <v>108</v>
      </c>
      <c r="C5" t="s">
        <v>281</v>
      </c>
    </row>
    <row r="6" spans="1:12">
      <c r="A6">
        <f>'SA+V calculation'!C4*'SA+V calculation'!F4</f>
        <v>0</v>
      </c>
      <c r="B6" t="s">
        <v>108</v>
      </c>
      <c r="C6" t="s">
        <v>289</v>
      </c>
    </row>
    <row r="7" spans="1:12">
      <c r="A7">
        <f>'SA+V calculation'!C4</f>
        <v>0</v>
      </c>
      <c r="B7" t="s">
        <v>108</v>
      </c>
      <c r="C7" t="s">
        <v>290</v>
      </c>
    </row>
    <row r="8" spans="1:12">
      <c r="A8">
        <f>SQRT(A6^2+A7^2)</f>
        <v>0</v>
      </c>
      <c r="B8" t="s">
        <v>108</v>
      </c>
      <c r="C8" t="s">
        <v>291</v>
      </c>
    </row>
    <row r="9" spans="1:12">
      <c r="A9" t="e">
        <f>A4*A8</f>
        <v>#DIV/0!</v>
      </c>
      <c r="B9" t="s">
        <v>108</v>
      </c>
      <c r="C9" t="s">
        <v>292</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F474770A5F4234686F1B51E7F6339BC" ma:contentTypeVersion="11" ma:contentTypeDescription="Create a new document." ma:contentTypeScope="" ma:versionID="16b18032b3b1d3e998084c7a2d27f9d4">
  <xsd:schema xmlns:xsd="http://www.w3.org/2001/XMLSchema" xmlns:xs="http://www.w3.org/2001/XMLSchema" xmlns:p="http://schemas.microsoft.com/office/2006/metadata/properties" xmlns:ns2="ebad4164-08a1-4594-8822-4cf00380599e" xmlns:ns3="d31300ef-144f-4643-aace-c1eeb65f07dd" targetNamespace="http://schemas.microsoft.com/office/2006/metadata/properties" ma:root="true" ma:fieldsID="9c5f5312db10cb06a117b7e7bd022ba4" ns2:_="" ns3:_="">
    <xsd:import namespace="ebad4164-08a1-4594-8822-4cf00380599e"/>
    <xsd:import namespace="d31300ef-144f-4643-aace-c1eeb65f07d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ad4164-08a1-4594-8822-4cf0038059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8ac8405-059b-47f8-b48a-bbaeae0205a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31300ef-144f-4643-aace-c1eeb65f07d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2a2b6cb-fbfe-4387-a6e3-ce2ea3aebfa6}" ma:internalName="TaxCatchAll" ma:showField="CatchAllData" ma:web="d31300ef-144f-4643-aace-c1eeb65f07d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31300ef-144f-4643-aace-c1eeb65f07dd" xsi:nil="true"/>
    <lcf76f155ced4ddcb4097134ff3c332f xmlns="ebad4164-08a1-4594-8822-4cf00380599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EE85A1C-7FFE-4D01-B200-B4D414C53DAD}">
  <ds:schemaRefs>
    <ds:schemaRef ds:uri="http://schemas.microsoft.com/sharepoint/v3/contenttype/forms"/>
  </ds:schemaRefs>
</ds:datastoreItem>
</file>

<file path=customXml/itemProps2.xml><?xml version="1.0" encoding="utf-8"?>
<ds:datastoreItem xmlns:ds="http://schemas.openxmlformats.org/officeDocument/2006/customXml" ds:itemID="{4EA7318D-53DD-43D5-9B20-3E23FDB0C0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ad4164-08a1-4594-8822-4cf00380599e"/>
    <ds:schemaRef ds:uri="d31300ef-144f-4643-aace-c1eeb65f07d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37D22F2-94D6-4E66-82C3-2DF0DF16862F}">
  <ds:schemaRefs>
    <ds:schemaRef ds:uri="http://schemas.microsoft.com/office/2006/metadata/properties"/>
    <ds:schemaRef ds:uri="http://schemas.microsoft.com/office/infopath/2007/PartnerControls"/>
    <ds:schemaRef ds:uri="d31300ef-144f-4643-aace-c1eeb65f07dd"/>
    <ds:schemaRef ds:uri="ebad4164-08a1-4594-8822-4cf00380599e"/>
  </ds:schemaRefs>
</ds:datastoreItem>
</file>

<file path=docMetadata/LabelInfo.xml><?xml version="1.0" encoding="utf-8"?>
<clbl:labelList xmlns:clbl="http://schemas.microsoft.com/office/2020/mipLabelMetadata">
  <clbl:label id="{db3dbd43-4c4b-4544-9f8a-0553f9f5f25e}" enabled="0" method="" siteId="{db3dbd43-4c4b-4544-9f8a-0553f9f5f25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vt:i4>
      </vt:variant>
    </vt:vector>
  </HeadingPairs>
  <TitlesOfParts>
    <vt:vector size="15" baseType="lpstr">
      <vt:lpstr>Home</vt:lpstr>
      <vt:lpstr>Project Info &amp; Setup</vt:lpstr>
      <vt:lpstr>Reservoir Design</vt:lpstr>
      <vt:lpstr>Liner System Design</vt:lpstr>
      <vt:lpstr>Cost Estimate</vt:lpstr>
      <vt:lpstr>Glossary</vt:lpstr>
      <vt:lpstr>SA+V calculation</vt:lpstr>
      <vt:lpstr>Mustafa geometry</vt:lpstr>
      <vt:lpstr>Cost lookup</vt:lpstr>
      <vt:lpstr>Cost lookup (old)</vt:lpstr>
      <vt:lpstr>Geometry</vt:lpstr>
      <vt:lpstr>(OLD) bottom seam length</vt:lpstr>
      <vt:lpstr>(OLD) side seam length</vt:lpstr>
      <vt:lpstr>'Project Info &amp; Setup'!Print_Area</vt:lpstr>
      <vt:lpstr>'Reservoir Design'!Print_Area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DeNeale, Scott</dc:creator>
  <cp:keywords/>
  <dc:description/>
  <cp:lastModifiedBy>DeNeale, Scott</cp:lastModifiedBy>
  <cp:revision/>
  <dcterms:created xsi:type="dcterms:W3CDTF">2015-06-05T18:17:20Z</dcterms:created>
  <dcterms:modified xsi:type="dcterms:W3CDTF">2026-03-19T17:27:20Z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0x0101005F474770A5F4234686F1B51E7F6339BC</vt:lpwstr>
  </property>
  <property fmtid="{D5CDD505-2E9C-101B-9397-08002B2CF9AE}" pid="3" name="MediaServiceImageTags">
    <vt:lpwstr/>
  </property>
</Properties>
</file>